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aloni Kumari\OneDrive\Desktop\Excel Project 1\"/>
    </mc:Choice>
  </mc:AlternateContent>
  <xr:revisionPtr revIDLastSave="0" documentId="13_ncr:1_{6646F309-0D1A-4FAA-B7CF-A9CEFC3715CD}" xr6:coauthVersionLast="47" xr6:coauthVersionMax="47" xr10:uidLastSave="{00000000-0000-0000-0000-000000000000}"/>
  <bookViews>
    <workbookView xWindow="-108" yWindow="-108" windowWidth="23256" windowHeight="12456" activeTab="3" xr2:uid="{458D9EF2-456D-4091-9F67-9D007A418422}"/>
  </bookViews>
  <sheets>
    <sheet name="Raw Data(Hospital Room)" sheetId="1" r:id="rId1"/>
    <sheet name="Pivot Report SHEET " sheetId="2" r:id="rId2"/>
    <sheet name="Chart Data" sheetId="6" r:id="rId3"/>
    <sheet name="Dashboard" sheetId="4" r:id="rId4"/>
  </sheets>
  <definedNames>
    <definedName name="_xlcn.WorksheetConnection_Powerpivotdaxformulacalculation.xlsxTBL1ER1" hidden="1">Table1[]</definedName>
    <definedName name="PT_Heat">'Pivot Report SHEET '!$A$11</definedName>
    <definedName name="PT_TIME">'Pivot Report SHEET '!$A$21</definedName>
    <definedName name="PT_Trend">'Pivot Report SHEET '!$H$3</definedName>
    <definedName name="Slicer_Month">#N/A</definedName>
    <definedName name="Slicer_Year">#N/A</definedName>
    <definedName name="Slicer_Year1">#N/A</definedName>
  </definedNames>
  <calcPr calcId="191029"/>
  <pivotCaches>
    <pivotCache cacheId="160" r:id="rId5"/>
    <pivotCache cacheId="163" r:id="rId6"/>
    <pivotCache cacheId="166" r:id="rId7"/>
    <pivotCache cacheId="169" r:id="rId8"/>
    <pivotCache cacheId="172" r:id="rId9"/>
    <pivotCache cacheId="175" r:id="rId10"/>
    <pivotCache cacheId="183" r:id="rId11"/>
  </pivotCaches>
  <extLst>
    <ext xmlns:x14="http://schemas.microsoft.com/office/spreadsheetml/2009/9/main" uri="{876F7934-8845-4945-9796-88D515C7AA90}">
      <x14:pivotCaches>
        <pivotCache cacheId="15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f7586472-5045-4e8b-bdaf-42b76ac9f483" name="Table1" connection="Query - Table1"/>
          <x15:modelTable id="Calendar_Table_d963a854-5844-4802-be30-7456efb39076" name="Calendar_Table" connection="Query - Calendar_Table"/>
          <x15:modelTable id="TBL1ER" name="TBL1ER" connection="WorksheetConnection_Power pivot (dax formula calculation).xlsx!TBL1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B2" i="6"/>
  <c r="B6" i="6" s="1"/>
  <c r="B13" i="2"/>
  <c r="A19" i="6" s="1"/>
  <c r="B4" i="6" l="1"/>
  <c r="B5" i="6"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S1919" i="1"/>
  <c r="S1983" i="1"/>
  <c r="S2047" i="1"/>
  <c r="S2095" i="1"/>
  <c r="S2096" i="1"/>
  <c r="S2139" i="1"/>
  <c r="S2180" i="1"/>
  <c r="S2216" i="1"/>
  <c r="S2217" i="1"/>
  <c r="S2248" i="1"/>
  <c r="S2249" i="1"/>
  <c r="S2280" i="1"/>
  <c r="S2281" i="1"/>
  <c r="S2312" i="1"/>
  <c r="S2313" i="1"/>
  <c r="S2344" i="1"/>
  <c r="S2345" i="1"/>
  <c r="S2376" i="1"/>
  <c r="S2377" i="1"/>
  <c r="S2408" i="1"/>
  <c r="S2409" i="1"/>
  <c r="S2440" i="1"/>
  <c r="S2441" i="1"/>
  <c r="S2472" i="1"/>
  <c r="S2473" i="1"/>
  <c r="S2504" i="1"/>
  <c r="S2505" i="1"/>
  <c r="S2536" i="1"/>
  <c r="S2537" i="1"/>
  <c r="S2568" i="1"/>
  <c r="S2569" i="1"/>
  <c r="S2600" i="1"/>
  <c r="S2601" i="1"/>
  <c r="S2632" i="1"/>
  <c r="S2633" i="1"/>
  <c r="S2664" i="1"/>
  <c r="S2665" i="1"/>
  <c r="S2696" i="1"/>
  <c r="S2697" i="1"/>
  <c r="S2728" i="1"/>
  <c r="S2729" i="1"/>
  <c r="S2760" i="1"/>
  <c r="S2761" i="1"/>
  <c r="S2792" i="1"/>
  <c r="S2793" i="1"/>
  <c r="S2824" i="1"/>
  <c r="S2825" i="1"/>
  <c r="S2852" i="1"/>
  <c r="S2853" i="1"/>
  <c r="S2896" i="1"/>
  <c r="S2916" i="1"/>
  <c r="S2917" i="1"/>
  <c r="S2955" i="1"/>
  <c r="S2956" i="1"/>
  <c r="S2971" i="1"/>
  <c r="S2972" i="1"/>
  <c r="S2987" i="1"/>
  <c r="S2988" i="1"/>
  <c r="S3003" i="1"/>
  <c r="S3004" i="1"/>
  <c r="S3019" i="1"/>
  <c r="S3020" i="1"/>
  <c r="S3035" i="1"/>
  <c r="S3036" i="1"/>
  <c r="S3051" i="1"/>
  <c r="S3052" i="1"/>
  <c r="S3067" i="1"/>
  <c r="S3068" i="1"/>
  <c r="S3083" i="1"/>
  <c r="S3084" i="1"/>
  <c r="S3099" i="1"/>
  <c r="S3100" i="1"/>
  <c r="S3115" i="1"/>
  <c r="S3116" i="1"/>
  <c r="S3131" i="1"/>
  <c r="S3132" i="1"/>
  <c r="S3147" i="1"/>
  <c r="S3148" i="1"/>
  <c r="S3163" i="1"/>
  <c r="S3164" i="1"/>
  <c r="S3179" i="1"/>
  <c r="S3180" i="1"/>
  <c r="S3195" i="1"/>
  <c r="S3196" i="1"/>
  <c r="S3211" i="1"/>
  <c r="S3212" i="1"/>
  <c r="S3227" i="1"/>
  <c r="S3228" i="1"/>
  <c r="S3243" i="1"/>
  <c r="S3244" i="1"/>
  <c r="S3259" i="1"/>
  <c r="S3260" i="1"/>
  <c r="S3275" i="1"/>
  <c r="S3276" i="1"/>
  <c r="S3291" i="1"/>
  <c r="S3292" i="1"/>
  <c r="S3307" i="1"/>
  <c r="S3308" i="1"/>
  <c r="S3323" i="1"/>
  <c r="S3324" i="1"/>
  <c r="S3339" i="1"/>
  <c r="S3340" i="1"/>
  <c r="S3355" i="1"/>
  <c r="S3356" i="1"/>
  <c r="S3371" i="1"/>
  <c r="S3372" i="1"/>
  <c r="S3387" i="1"/>
  <c r="S3388" i="1"/>
  <c r="S3403" i="1"/>
  <c r="S3404" i="1"/>
  <c r="S3419" i="1"/>
  <c r="S3420" i="1"/>
  <c r="S3435" i="1"/>
  <c r="S3436" i="1"/>
  <c r="S3451" i="1"/>
  <c r="S3452" i="1"/>
  <c r="S3467" i="1"/>
  <c r="S3468" i="1"/>
  <c r="S3483" i="1"/>
  <c r="S3484" i="1"/>
  <c r="S3499" i="1"/>
  <c r="S3500" i="1"/>
  <c r="S3515" i="1"/>
  <c r="S3516" i="1"/>
  <c r="S3531" i="1"/>
  <c r="S3532" i="1"/>
  <c r="S3547" i="1"/>
  <c r="S3548" i="1"/>
  <c r="S3563" i="1"/>
  <c r="S3564" i="1"/>
  <c r="S3579" i="1"/>
  <c r="S3580" i="1"/>
  <c r="S3595" i="1"/>
  <c r="S3596" i="1"/>
  <c r="S3611" i="1"/>
  <c r="S3612" i="1"/>
  <c r="S3627" i="1"/>
  <c r="S3628" i="1"/>
  <c r="S3643" i="1"/>
  <c r="S3644" i="1"/>
  <c r="S3659" i="1"/>
  <c r="S3660" i="1"/>
  <c r="S3675" i="1"/>
  <c r="S3676" i="1"/>
  <c r="S3691" i="1"/>
  <c r="S3692" i="1"/>
  <c r="S3707" i="1"/>
  <c r="S3708" i="1"/>
  <c r="S3723" i="1"/>
  <c r="S3724" i="1"/>
  <c r="S3739" i="1"/>
  <c r="S3740" i="1"/>
  <c r="S3755" i="1"/>
  <c r="S3756" i="1"/>
  <c r="S3771" i="1"/>
  <c r="S3772" i="1"/>
  <c r="S3787" i="1"/>
  <c r="S3788" i="1"/>
  <c r="S3803" i="1"/>
  <c r="S3804" i="1"/>
  <c r="S3819" i="1"/>
  <c r="S3820" i="1"/>
  <c r="S3835" i="1"/>
  <c r="S3836" i="1"/>
  <c r="S3851" i="1"/>
  <c r="S3852" i="1"/>
  <c r="S3867" i="1"/>
  <c r="S3868" i="1"/>
  <c r="S3883" i="1"/>
  <c r="S3884" i="1"/>
  <c r="S3899" i="1"/>
  <c r="S3900" i="1"/>
  <c r="S3915" i="1"/>
  <c r="S3916" i="1"/>
  <c r="S3931" i="1"/>
  <c r="S3932" i="1"/>
  <c r="S3947" i="1"/>
  <c r="S3948" i="1"/>
  <c r="S3963" i="1"/>
  <c r="S3964" i="1"/>
  <c r="S3979" i="1"/>
  <c r="S3980" i="1"/>
  <c r="S3995" i="1"/>
  <c r="S3996" i="1"/>
  <c r="S4011" i="1"/>
  <c r="S4012" i="1"/>
  <c r="S4027" i="1"/>
  <c r="S4028" i="1"/>
  <c r="S4043" i="1"/>
  <c r="S4044" i="1"/>
  <c r="S4059" i="1"/>
  <c r="S4060" i="1"/>
  <c r="S4075" i="1"/>
  <c r="S4076" i="1"/>
  <c r="S4091" i="1"/>
  <c r="S4092" i="1"/>
  <c r="S4107" i="1"/>
  <c r="S4108" i="1"/>
  <c r="S4123" i="1"/>
  <c r="S4124" i="1"/>
  <c r="S4139" i="1"/>
  <c r="S4140" i="1"/>
  <c r="S4155" i="1"/>
  <c r="S4156" i="1"/>
  <c r="S4171" i="1"/>
  <c r="S4172" i="1"/>
  <c r="S4187" i="1"/>
  <c r="S4188" i="1"/>
  <c r="S4203" i="1"/>
  <c r="S4204" i="1"/>
  <c r="S4219" i="1"/>
  <c r="S4220" i="1"/>
  <c r="S4235" i="1"/>
  <c r="S4236" i="1"/>
  <c r="S4251" i="1"/>
  <c r="S4252" i="1"/>
  <c r="S4267" i="1"/>
  <c r="S4268" i="1"/>
  <c r="S4283" i="1"/>
  <c r="S4284" i="1"/>
  <c r="S4299" i="1"/>
  <c r="S4300" i="1"/>
  <c r="S4315" i="1"/>
  <c r="S4316" i="1"/>
  <c r="S4331" i="1"/>
  <c r="S4332" i="1"/>
  <c r="S4347" i="1"/>
  <c r="S4348" i="1"/>
  <c r="S4363" i="1"/>
  <c r="S4364" i="1"/>
  <c r="S4379" i="1"/>
  <c r="S4380" i="1"/>
  <c r="S4395" i="1"/>
  <c r="S4396" i="1"/>
  <c r="S4411" i="1"/>
  <c r="S4412" i="1"/>
  <c r="S4427" i="1"/>
  <c r="S4428" i="1"/>
  <c r="S4443" i="1"/>
  <c r="S4444" i="1"/>
  <c r="S4459" i="1"/>
  <c r="S4460" i="1"/>
  <c r="S4475" i="1"/>
  <c r="S4476" i="1"/>
  <c r="S4491" i="1"/>
  <c r="S4492" i="1"/>
  <c r="S4507" i="1"/>
  <c r="S4508" i="1"/>
  <c r="S4523" i="1"/>
  <c r="S4524" i="1"/>
  <c r="S4539" i="1"/>
  <c r="S4540" i="1"/>
  <c r="S4555" i="1"/>
  <c r="S4556" i="1"/>
  <c r="S4571" i="1"/>
  <c r="S4572" i="1"/>
  <c r="S4587" i="1"/>
  <c r="S4588" i="1"/>
  <c r="S4603" i="1"/>
  <c r="S4604" i="1"/>
  <c r="S4619" i="1"/>
  <c r="S4620" i="1"/>
  <c r="S4635" i="1"/>
  <c r="S4636" i="1"/>
  <c r="S4651" i="1"/>
  <c r="S4652" i="1"/>
  <c r="S4667" i="1"/>
  <c r="S4668" i="1"/>
  <c r="S4683" i="1"/>
  <c r="S4684" i="1"/>
  <c r="S4699" i="1"/>
  <c r="S4700" i="1"/>
  <c r="S4715" i="1"/>
  <c r="S4716" i="1"/>
  <c r="S4731" i="1"/>
  <c r="S4732" i="1"/>
  <c r="S4747" i="1"/>
  <c r="S4748" i="1"/>
  <c r="S4763" i="1"/>
  <c r="S4764" i="1"/>
  <c r="S4779" i="1"/>
  <c r="S4780" i="1"/>
  <c r="S4795" i="1"/>
  <c r="S4796" i="1"/>
  <c r="S4811" i="1"/>
  <c r="S4812" i="1"/>
  <c r="S4827" i="1"/>
  <c r="S4828" i="1"/>
  <c r="S4843" i="1"/>
  <c r="S4844" i="1"/>
  <c r="S4859" i="1"/>
  <c r="S4860" i="1"/>
  <c r="S4875" i="1"/>
  <c r="S4876" i="1"/>
  <c r="S4891" i="1"/>
  <c r="S4892" i="1"/>
  <c r="S4907" i="1"/>
  <c r="S4908" i="1"/>
  <c r="S4919" i="1"/>
  <c r="S4920" i="1"/>
  <c r="S4927" i="1"/>
  <c r="S4928" i="1"/>
  <c r="S4935" i="1"/>
  <c r="S4936" i="1"/>
  <c r="S4943" i="1"/>
  <c r="S4944" i="1"/>
  <c r="S4951" i="1"/>
  <c r="S4952" i="1"/>
  <c r="S4959" i="1"/>
  <c r="S4960" i="1"/>
  <c r="S4967" i="1"/>
  <c r="S4968" i="1"/>
  <c r="S4975" i="1"/>
  <c r="S4976" i="1"/>
  <c r="S4983" i="1"/>
  <c r="S4984" i="1"/>
  <c r="S4991" i="1"/>
  <c r="S4992" i="1"/>
  <c r="S4999" i="1"/>
  <c r="S5000" i="1"/>
  <c r="S5007" i="1"/>
  <c r="S5008" i="1"/>
  <c r="S5015" i="1"/>
  <c r="S5016" i="1"/>
  <c r="S5023" i="1"/>
  <c r="S5024" i="1"/>
  <c r="S5031" i="1"/>
  <c r="S5032" i="1"/>
  <c r="S5039" i="1"/>
  <c r="S5040" i="1"/>
  <c r="S5047" i="1"/>
  <c r="S5048" i="1"/>
  <c r="S5055" i="1"/>
  <c r="S5056" i="1"/>
  <c r="S5063" i="1"/>
  <c r="S5064" i="1"/>
  <c r="S5071" i="1"/>
  <c r="S5072" i="1"/>
  <c r="S5079" i="1"/>
  <c r="S5080" i="1"/>
  <c r="S5087" i="1"/>
  <c r="S5088" i="1"/>
  <c r="S5095" i="1"/>
  <c r="S5096" i="1"/>
  <c r="S5103" i="1"/>
  <c r="S5104" i="1"/>
  <c r="S5111" i="1"/>
  <c r="S5112" i="1"/>
  <c r="S5119" i="1"/>
  <c r="S5120" i="1"/>
  <c r="S5127" i="1"/>
  <c r="S5128" i="1"/>
  <c r="S5135" i="1"/>
  <c r="S5136" i="1"/>
  <c r="S5143" i="1"/>
  <c r="S5144" i="1"/>
  <c r="S5151" i="1"/>
  <c r="S5152" i="1"/>
  <c r="S5159" i="1"/>
  <c r="S5160" i="1"/>
  <c r="S5167" i="1"/>
  <c r="S5168" i="1"/>
  <c r="S5175" i="1"/>
  <c r="S5176" i="1"/>
  <c r="S5183" i="1"/>
  <c r="S5184" i="1"/>
  <c r="S5191" i="1"/>
  <c r="S5192" i="1"/>
  <c r="S5199" i="1"/>
  <c r="S5200" i="1"/>
  <c r="S5207" i="1"/>
  <c r="S5208" i="1"/>
  <c r="S5215" i="1"/>
  <c r="S5216" i="1"/>
  <c r="S5223" i="1"/>
  <c r="S5224" i="1"/>
  <c r="S5231" i="1"/>
  <c r="S5232" i="1"/>
  <c r="S5239" i="1"/>
  <c r="S5240" i="1"/>
  <c r="S5247" i="1"/>
  <c r="S5248" i="1"/>
  <c r="S5255" i="1"/>
  <c r="S5256" i="1"/>
  <c r="S5263" i="1"/>
  <c r="S5264" i="1"/>
  <c r="S5271" i="1"/>
  <c r="S5272" i="1"/>
  <c r="S5279" i="1"/>
  <c r="S5280" i="1"/>
  <c r="S5287" i="1"/>
  <c r="S5288" i="1"/>
  <c r="S5295" i="1"/>
  <c r="S5296" i="1"/>
  <c r="S5303" i="1"/>
  <c r="S5304" i="1"/>
  <c r="S5311" i="1"/>
  <c r="S5312" i="1"/>
  <c r="S5319" i="1"/>
  <c r="S5320" i="1"/>
  <c r="S5327" i="1"/>
  <c r="S5328" i="1"/>
  <c r="S5335" i="1"/>
  <c r="S5336" i="1"/>
  <c r="S5343" i="1"/>
  <c r="S5344" i="1"/>
  <c r="S5351" i="1"/>
  <c r="S5352" i="1"/>
  <c r="S5359" i="1"/>
  <c r="S5360" i="1"/>
  <c r="S5367" i="1"/>
  <c r="S5368" i="1"/>
  <c r="S5375" i="1"/>
  <c r="S5376" i="1"/>
  <c r="S5383" i="1"/>
  <c r="S5384" i="1"/>
  <c r="S5391" i="1"/>
  <c r="S5392" i="1"/>
  <c r="S5399" i="1"/>
  <c r="S5400" i="1"/>
  <c r="S5407" i="1"/>
  <c r="S5408" i="1"/>
  <c r="S5415" i="1"/>
  <c r="S5416" i="1"/>
  <c r="S5423" i="1"/>
  <c r="S5424" i="1"/>
  <c r="S5431" i="1"/>
  <c r="S5432" i="1"/>
  <c r="S5439" i="1"/>
  <c r="S5440" i="1"/>
  <c r="S5447" i="1"/>
  <c r="S5448" i="1"/>
  <c r="S5455" i="1"/>
  <c r="S5456" i="1"/>
  <c r="S5463" i="1"/>
  <c r="S5464" i="1"/>
  <c r="S5471" i="1"/>
  <c r="S5472" i="1"/>
  <c r="S5479" i="1"/>
  <c r="S5480" i="1"/>
  <c r="S5487" i="1"/>
  <c r="S5488" i="1"/>
  <c r="S5495" i="1"/>
  <c r="S5496" i="1"/>
  <c r="S5503" i="1"/>
  <c r="S5504" i="1"/>
  <c r="S5511" i="1"/>
  <c r="S5512" i="1"/>
  <c r="S5519" i="1"/>
  <c r="S5520" i="1"/>
  <c r="S5527" i="1"/>
  <c r="S5528" i="1"/>
  <c r="S5535" i="1"/>
  <c r="S5536" i="1"/>
  <c r="S5543" i="1"/>
  <c r="S5544" i="1"/>
  <c r="S5551" i="1"/>
  <c r="S5552" i="1"/>
  <c r="S5559" i="1"/>
  <c r="S5560" i="1"/>
  <c r="S5567" i="1"/>
  <c r="S5568" i="1"/>
  <c r="S5575" i="1"/>
  <c r="S5576" i="1"/>
  <c r="S5583" i="1"/>
  <c r="S5584" i="1"/>
  <c r="S5591" i="1"/>
  <c r="S5592" i="1"/>
  <c r="S5599" i="1"/>
  <c r="S5600" i="1"/>
  <c r="S5607" i="1"/>
  <c r="S5608" i="1"/>
  <c r="S5615" i="1"/>
  <c r="S5616" i="1"/>
  <c r="S5623" i="1"/>
  <c r="S5624" i="1"/>
  <c r="S5631" i="1"/>
  <c r="S5632" i="1"/>
  <c r="S5639" i="1"/>
  <c r="S5640" i="1"/>
  <c r="S5647" i="1"/>
  <c r="S5648" i="1"/>
  <c r="S5655" i="1"/>
  <c r="S5656" i="1"/>
  <c r="S5663" i="1"/>
  <c r="S5664" i="1"/>
  <c r="S5671" i="1"/>
  <c r="S5672" i="1"/>
  <c r="S5679" i="1"/>
  <c r="S5680" i="1"/>
  <c r="S5687" i="1"/>
  <c r="S5688" i="1"/>
  <c r="S5695" i="1"/>
  <c r="S5696" i="1"/>
  <c r="S5703" i="1"/>
  <c r="S5704" i="1"/>
  <c r="S5711" i="1"/>
  <c r="S5712" i="1"/>
  <c r="S5719" i="1"/>
  <c r="S5720" i="1"/>
  <c r="S5727" i="1"/>
  <c r="S5728" i="1"/>
  <c r="S5735" i="1"/>
  <c r="S5736" i="1"/>
  <c r="S5743" i="1"/>
  <c r="S5744" i="1"/>
  <c r="S5751" i="1"/>
  <c r="S5752" i="1"/>
  <c r="S5759" i="1"/>
  <c r="S5760" i="1"/>
  <c r="S5767" i="1"/>
  <c r="S5768" i="1"/>
  <c r="S5775" i="1"/>
  <c r="S5776" i="1"/>
  <c r="S5783" i="1"/>
  <c r="S5784" i="1"/>
  <c r="S5791" i="1"/>
  <c r="S5792" i="1"/>
  <c r="S5799" i="1"/>
  <c r="S5800" i="1"/>
  <c r="S5807" i="1"/>
  <c r="S5808" i="1"/>
  <c r="S5815" i="1"/>
  <c r="S5816" i="1"/>
  <c r="S5823" i="1"/>
  <c r="S5824" i="1"/>
  <c r="S5831" i="1"/>
  <c r="S5832" i="1"/>
  <c r="S5839" i="1"/>
  <c r="S5840" i="1"/>
  <c r="S5847" i="1"/>
  <c r="S5848" i="1"/>
  <c r="S5855" i="1"/>
  <c r="S5856" i="1"/>
  <c r="S5863" i="1"/>
  <c r="S5864" i="1"/>
  <c r="S5871" i="1"/>
  <c r="S5872" i="1"/>
  <c r="S5879" i="1"/>
  <c r="S5880" i="1"/>
  <c r="S5887" i="1"/>
  <c r="S5888" i="1"/>
  <c r="S5895" i="1"/>
  <c r="S5896" i="1"/>
  <c r="S5903" i="1"/>
  <c r="S5904" i="1"/>
  <c r="S5911" i="1"/>
  <c r="S5912" i="1"/>
  <c r="S5919" i="1"/>
  <c r="S5920" i="1"/>
  <c r="S5927" i="1"/>
  <c r="S5928" i="1"/>
  <c r="S5935" i="1"/>
  <c r="S5936" i="1"/>
  <c r="S5943" i="1"/>
  <c r="S5944" i="1"/>
  <c r="S5951" i="1"/>
  <c r="S5952" i="1"/>
  <c r="S5959" i="1"/>
  <c r="S5960" i="1"/>
  <c r="S5967" i="1"/>
  <c r="S5968" i="1"/>
  <c r="S5975" i="1"/>
  <c r="S5976" i="1"/>
  <c r="S5983" i="1"/>
  <c r="S5984" i="1"/>
  <c r="S5991" i="1"/>
  <c r="S5992" i="1"/>
  <c r="S5999" i="1"/>
  <c r="S6000" i="1"/>
  <c r="S6007" i="1"/>
  <c r="S6008" i="1"/>
  <c r="S6015" i="1"/>
  <c r="S6016" i="1"/>
  <c r="S6023" i="1"/>
  <c r="S6024" i="1"/>
  <c r="S6031" i="1"/>
  <c r="S6032" i="1"/>
  <c r="S6039" i="1"/>
  <c r="S6040" i="1"/>
  <c r="S6047" i="1"/>
  <c r="S6048" i="1"/>
  <c r="S6055" i="1"/>
  <c r="S6056" i="1"/>
  <c r="S6063" i="1"/>
  <c r="S6064" i="1"/>
  <c r="S6071" i="1"/>
  <c r="S6072" i="1"/>
  <c r="S6079" i="1"/>
  <c r="S6080" i="1"/>
  <c r="S6087" i="1"/>
  <c r="S6088" i="1"/>
  <c r="S6095" i="1"/>
  <c r="S6096" i="1"/>
  <c r="S6103" i="1"/>
  <c r="S6104" i="1"/>
  <c r="S6111" i="1"/>
  <c r="S6112" i="1"/>
  <c r="S6119" i="1"/>
  <c r="S6120" i="1"/>
  <c r="S6127" i="1"/>
  <c r="S6128" i="1"/>
  <c r="S6135" i="1"/>
  <c r="S6136" i="1"/>
  <c r="S6143" i="1"/>
  <c r="S6144" i="1"/>
  <c r="S6151" i="1"/>
  <c r="S6152" i="1"/>
  <c r="S6159" i="1"/>
  <c r="S6160" i="1"/>
  <c r="S6167" i="1"/>
  <c r="S6168" i="1"/>
  <c r="S6175" i="1"/>
  <c r="S6176" i="1"/>
  <c r="S6183" i="1"/>
  <c r="S6184" i="1"/>
  <c r="S6191" i="1"/>
  <c r="S6192" i="1"/>
  <c r="S6199" i="1"/>
  <c r="S6200" i="1"/>
  <c r="S6207" i="1"/>
  <c r="S6208" i="1"/>
  <c r="S6215" i="1"/>
  <c r="S6216" i="1"/>
  <c r="S6223" i="1"/>
  <c r="S6224" i="1"/>
  <c r="S6231" i="1"/>
  <c r="S6232" i="1"/>
  <c r="S6239" i="1"/>
  <c r="S6240" i="1"/>
  <c r="S6247" i="1"/>
  <c r="S6248" i="1"/>
  <c r="S6255" i="1"/>
  <c r="S6256" i="1"/>
  <c r="S6263" i="1"/>
  <c r="S6264" i="1"/>
  <c r="S6271" i="1"/>
  <c r="S6272" i="1"/>
  <c r="S6279" i="1"/>
  <c r="S6280" i="1"/>
  <c r="S6287" i="1"/>
  <c r="S6288" i="1"/>
  <c r="S6295" i="1"/>
  <c r="S6296" i="1"/>
  <c r="S6303" i="1"/>
  <c r="S6304" i="1"/>
  <c r="S6311" i="1"/>
  <c r="S6312" i="1"/>
  <c r="S6319" i="1"/>
  <c r="S6320" i="1"/>
  <c r="S6327" i="1"/>
  <c r="S6328"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Q2" i="1"/>
  <c r="S2" i="1" s="1"/>
  <c r="Q3" i="1"/>
  <c r="S3" i="1" s="1"/>
  <c r="Q4" i="1"/>
  <c r="S4" i="1" s="1"/>
  <c r="Q5" i="1"/>
  <c r="S5" i="1" s="1"/>
  <c r="Q6" i="1"/>
  <c r="S6" i="1" s="1"/>
  <c r="Q7" i="1"/>
  <c r="S7" i="1" s="1"/>
  <c r="Q8" i="1"/>
  <c r="S8" i="1" s="1"/>
  <c r="Q9" i="1"/>
  <c r="S9" i="1" s="1"/>
  <c r="Q10" i="1"/>
  <c r="S10" i="1" s="1"/>
  <c r="Q11" i="1"/>
  <c r="S11" i="1" s="1"/>
  <c r="Q12" i="1"/>
  <c r="S12" i="1" s="1"/>
  <c r="Q13" i="1"/>
  <c r="S13" i="1" s="1"/>
  <c r="Q14" i="1"/>
  <c r="S14" i="1" s="1"/>
  <c r="Q15" i="1"/>
  <c r="S15" i="1" s="1"/>
  <c r="Q16" i="1"/>
  <c r="S16" i="1" s="1"/>
  <c r="Q17" i="1"/>
  <c r="S17" i="1" s="1"/>
  <c r="Q18" i="1"/>
  <c r="S18" i="1" s="1"/>
  <c r="Q19" i="1"/>
  <c r="S19" i="1" s="1"/>
  <c r="Q20" i="1"/>
  <c r="S20" i="1" s="1"/>
  <c r="Q21" i="1"/>
  <c r="S21" i="1" s="1"/>
  <c r="Q22" i="1"/>
  <c r="S22" i="1" s="1"/>
  <c r="Q23" i="1"/>
  <c r="S23" i="1" s="1"/>
  <c r="Q24" i="1"/>
  <c r="S24" i="1" s="1"/>
  <c r="Q25" i="1"/>
  <c r="S25" i="1" s="1"/>
  <c r="Q26" i="1"/>
  <c r="S26" i="1" s="1"/>
  <c r="Q27" i="1"/>
  <c r="S27" i="1" s="1"/>
  <c r="Q28" i="1"/>
  <c r="S28" i="1" s="1"/>
  <c r="Q29" i="1"/>
  <c r="S29" i="1" s="1"/>
  <c r="Q30" i="1"/>
  <c r="S30" i="1" s="1"/>
  <c r="Q31" i="1"/>
  <c r="S31" i="1" s="1"/>
  <c r="Q32" i="1"/>
  <c r="S32" i="1" s="1"/>
  <c r="Q33" i="1"/>
  <c r="S33" i="1" s="1"/>
  <c r="Q34" i="1"/>
  <c r="S34" i="1" s="1"/>
  <c r="Q35" i="1"/>
  <c r="S35" i="1" s="1"/>
  <c r="Q36" i="1"/>
  <c r="S36" i="1" s="1"/>
  <c r="Q37" i="1"/>
  <c r="S37" i="1" s="1"/>
  <c r="Q38" i="1"/>
  <c r="S38" i="1" s="1"/>
  <c r="Q39" i="1"/>
  <c r="S39" i="1" s="1"/>
  <c r="Q40" i="1"/>
  <c r="S40" i="1" s="1"/>
  <c r="Q41" i="1"/>
  <c r="S41" i="1" s="1"/>
  <c r="Q42" i="1"/>
  <c r="S42" i="1" s="1"/>
  <c r="Q43" i="1"/>
  <c r="S43" i="1" s="1"/>
  <c r="Q44" i="1"/>
  <c r="S44" i="1" s="1"/>
  <c r="Q45" i="1"/>
  <c r="S45" i="1" s="1"/>
  <c r="Q46" i="1"/>
  <c r="S46" i="1" s="1"/>
  <c r="Q47" i="1"/>
  <c r="S47" i="1" s="1"/>
  <c r="Q48" i="1"/>
  <c r="S48" i="1" s="1"/>
  <c r="Q49" i="1"/>
  <c r="S49" i="1" s="1"/>
  <c r="Q50" i="1"/>
  <c r="S50" i="1" s="1"/>
  <c r="Q51" i="1"/>
  <c r="S51" i="1" s="1"/>
  <c r="Q52" i="1"/>
  <c r="S52" i="1" s="1"/>
  <c r="Q53" i="1"/>
  <c r="S53" i="1" s="1"/>
  <c r="Q54" i="1"/>
  <c r="S54" i="1" s="1"/>
  <c r="Q55" i="1"/>
  <c r="S55" i="1" s="1"/>
  <c r="Q56" i="1"/>
  <c r="S56" i="1" s="1"/>
  <c r="Q57" i="1"/>
  <c r="S57" i="1" s="1"/>
  <c r="Q58" i="1"/>
  <c r="S58" i="1" s="1"/>
  <c r="Q59" i="1"/>
  <c r="S59" i="1" s="1"/>
  <c r="Q60" i="1"/>
  <c r="S60" i="1" s="1"/>
  <c r="Q61" i="1"/>
  <c r="S61" i="1" s="1"/>
  <c r="Q62" i="1"/>
  <c r="S62" i="1" s="1"/>
  <c r="Q63" i="1"/>
  <c r="S63" i="1" s="1"/>
  <c r="Q64" i="1"/>
  <c r="S64" i="1" s="1"/>
  <c r="Q65" i="1"/>
  <c r="S65" i="1" s="1"/>
  <c r="Q66" i="1"/>
  <c r="S66" i="1" s="1"/>
  <c r="Q67" i="1"/>
  <c r="S67" i="1" s="1"/>
  <c r="Q68" i="1"/>
  <c r="S68" i="1" s="1"/>
  <c r="Q69" i="1"/>
  <c r="S69" i="1" s="1"/>
  <c r="Q70" i="1"/>
  <c r="S70" i="1" s="1"/>
  <c r="Q71" i="1"/>
  <c r="S71" i="1" s="1"/>
  <c r="Q72" i="1"/>
  <c r="S72" i="1" s="1"/>
  <c r="Q73" i="1"/>
  <c r="S73" i="1" s="1"/>
  <c r="Q74" i="1"/>
  <c r="S74" i="1" s="1"/>
  <c r="Q75" i="1"/>
  <c r="S75" i="1" s="1"/>
  <c r="Q76" i="1"/>
  <c r="S76" i="1" s="1"/>
  <c r="Q77" i="1"/>
  <c r="S77" i="1" s="1"/>
  <c r="Q78" i="1"/>
  <c r="S78" i="1" s="1"/>
  <c r="Q79" i="1"/>
  <c r="S79" i="1" s="1"/>
  <c r="Q80" i="1"/>
  <c r="S80" i="1" s="1"/>
  <c r="Q81" i="1"/>
  <c r="S81" i="1" s="1"/>
  <c r="Q82" i="1"/>
  <c r="S82" i="1" s="1"/>
  <c r="Q83" i="1"/>
  <c r="S83" i="1" s="1"/>
  <c r="Q84" i="1"/>
  <c r="S84" i="1" s="1"/>
  <c r="Q85" i="1"/>
  <c r="S85" i="1" s="1"/>
  <c r="Q86" i="1"/>
  <c r="S86" i="1" s="1"/>
  <c r="Q87" i="1"/>
  <c r="S87" i="1" s="1"/>
  <c r="Q88" i="1"/>
  <c r="S88" i="1" s="1"/>
  <c r="Q89" i="1"/>
  <c r="S89" i="1" s="1"/>
  <c r="Q90" i="1"/>
  <c r="S90" i="1" s="1"/>
  <c r="Q91" i="1"/>
  <c r="S91" i="1" s="1"/>
  <c r="Q92" i="1"/>
  <c r="S92" i="1" s="1"/>
  <c r="Q93" i="1"/>
  <c r="S93" i="1" s="1"/>
  <c r="Q94" i="1"/>
  <c r="S94" i="1" s="1"/>
  <c r="Q95" i="1"/>
  <c r="S95" i="1" s="1"/>
  <c r="Q96" i="1"/>
  <c r="S96" i="1" s="1"/>
  <c r="Q97" i="1"/>
  <c r="S97" i="1" s="1"/>
  <c r="Q98" i="1"/>
  <c r="S98" i="1" s="1"/>
  <c r="Q99" i="1"/>
  <c r="S99" i="1" s="1"/>
  <c r="Q100" i="1"/>
  <c r="S100" i="1" s="1"/>
  <c r="Q101" i="1"/>
  <c r="S101" i="1" s="1"/>
  <c r="Q102" i="1"/>
  <c r="S102" i="1" s="1"/>
  <c r="Q103" i="1"/>
  <c r="S103" i="1" s="1"/>
  <c r="Q104" i="1"/>
  <c r="S104" i="1" s="1"/>
  <c r="Q105" i="1"/>
  <c r="S105" i="1" s="1"/>
  <c r="Q106" i="1"/>
  <c r="S106" i="1" s="1"/>
  <c r="Q107" i="1"/>
  <c r="S107" i="1" s="1"/>
  <c r="Q108" i="1"/>
  <c r="S108" i="1" s="1"/>
  <c r="Q109" i="1"/>
  <c r="S109" i="1" s="1"/>
  <c r="Q110" i="1"/>
  <c r="S110" i="1" s="1"/>
  <c r="Q111" i="1"/>
  <c r="S111" i="1" s="1"/>
  <c r="Q112" i="1"/>
  <c r="S112" i="1" s="1"/>
  <c r="Q113" i="1"/>
  <c r="S113" i="1" s="1"/>
  <c r="Q114" i="1"/>
  <c r="S114" i="1" s="1"/>
  <c r="Q115" i="1"/>
  <c r="S115" i="1" s="1"/>
  <c r="Q116" i="1"/>
  <c r="S116" i="1" s="1"/>
  <c r="Q117" i="1"/>
  <c r="S117" i="1" s="1"/>
  <c r="Q118" i="1"/>
  <c r="S118" i="1" s="1"/>
  <c r="Q119" i="1"/>
  <c r="S119" i="1" s="1"/>
  <c r="Q120" i="1"/>
  <c r="S120" i="1" s="1"/>
  <c r="Q121" i="1"/>
  <c r="S121" i="1" s="1"/>
  <c r="Q122" i="1"/>
  <c r="S122" i="1" s="1"/>
  <c r="Q123" i="1"/>
  <c r="S123" i="1" s="1"/>
  <c r="Q124" i="1"/>
  <c r="S124" i="1" s="1"/>
  <c r="Q125" i="1"/>
  <c r="S125" i="1" s="1"/>
  <c r="Q126" i="1"/>
  <c r="S126" i="1" s="1"/>
  <c r="Q127" i="1"/>
  <c r="S127" i="1" s="1"/>
  <c r="Q128" i="1"/>
  <c r="S128" i="1" s="1"/>
  <c r="Q129" i="1"/>
  <c r="S129" i="1" s="1"/>
  <c r="Q130" i="1"/>
  <c r="S130" i="1" s="1"/>
  <c r="Q131" i="1"/>
  <c r="S131" i="1" s="1"/>
  <c r="Q132" i="1"/>
  <c r="S132" i="1" s="1"/>
  <c r="Q133" i="1"/>
  <c r="S133" i="1" s="1"/>
  <c r="Q134" i="1"/>
  <c r="S134" i="1" s="1"/>
  <c r="Q135" i="1"/>
  <c r="S135" i="1" s="1"/>
  <c r="Q136" i="1"/>
  <c r="S136" i="1" s="1"/>
  <c r="Q137" i="1"/>
  <c r="S137" i="1" s="1"/>
  <c r="Q138" i="1"/>
  <c r="S138" i="1" s="1"/>
  <c r="Q139" i="1"/>
  <c r="S139" i="1" s="1"/>
  <c r="Q140" i="1"/>
  <c r="S140" i="1" s="1"/>
  <c r="Q141" i="1"/>
  <c r="S141" i="1" s="1"/>
  <c r="Q142" i="1"/>
  <c r="S142" i="1" s="1"/>
  <c r="Q143" i="1"/>
  <c r="S143" i="1" s="1"/>
  <c r="Q144" i="1"/>
  <c r="S144" i="1" s="1"/>
  <c r="Q145" i="1"/>
  <c r="S145" i="1" s="1"/>
  <c r="Q146" i="1"/>
  <c r="S146" i="1" s="1"/>
  <c r="Q147" i="1"/>
  <c r="S147" i="1" s="1"/>
  <c r="Q148" i="1"/>
  <c r="S148" i="1" s="1"/>
  <c r="Q149" i="1"/>
  <c r="S149" i="1" s="1"/>
  <c r="Q150" i="1"/>
  <c r="S150" i="1" s="1"/>
  <c r="Q151" i="1"/>
  <c r="S151" i="1" s="1"/>
  <c r="Q152" i="1"/>
  <c r="S152" i="1" s="1"/>
  <c r="Q153" i="1"/>
  <c r="S153" i="1" s="1"/>
  <c r="Q154" i="1"/>
  <c r="S154" i="1" s="1"/>
  <c r="Q155" i="1"/>
  <c r="S155" i="1" s="1"/>
  <c r="Q156" i="1"/>
  <c r="S156" i="1" s="1"/>
  <c r="Q157" i="1"/>
  <c r="S157" i="1" s="1"/>
  <c r="Q158" i="1"/>
  <c r="S158" i="1" s="1"/>
  <c r="Q159" i="1"/>
  <c r="S159" i="1" s="1"/>
  <c r="Q160" i="1"/>
  <c r="S160" i="1" s="1"/>
  <c r="Q161" i="1"/>
  <c r="S161" i="1" s="1"/>
  <c r="Q162" i="1"/>
  <c r="S162" i="1" s="1"/>
  <c r="Q163" i="1"/>
  <c r="S163" i="1" s="1"/>
  <c r="Q164" i="1"/>
  <c r="S164" i="1" s="1"/>
  <c r="Q165" i="1"/>
  <c r="S165" i="1" s="1"/>
  <c r="Q166" i="1"/>
  <c r="S166" i="1" s="1"/>
  <c r="Q167" i="1"/>
  <c r="S167" i="1" s="1"/>
  <c r="Q168" i="1"/>
  <c r="S168" i="1" s="1"/>
  <c r="Q169" i="1"/>
  <c r="S169" i="1" s="1"/>
  <c r="Q170" i="1"/>
  <c r="S170" i="1" s="1"/>
  <c r="Q171" i="1"/>
  <c r="S171" i="1" s="1"/>
  <c r="Q172" i="1"/>
  <c r="S172" i="1" s="1"/>
  <c r="Q173" i="1"/>
  <c r="S173" i="1" s="1"/>
  <c r="Q174" i="1"/>
  <c r="S174" i="1" s="1"/>
  <c r="Q175" i="1"/>
  <c r="S175" i="1" s="1"/>
  <c r="Q176" i="1"/>
  <c r="S176" i="1" s="1"/>
  <c r="Q177" i="1"/>
  <c r="S177" i="1" s="1"/>
  <c r="Q178" i="1"/>
  <c r="S178" i="1" s="1"/>
  <c r="Q179" i="1"/>
  <c r="S179" i="1" s="1"/>
  <c r="Q180" i="1"/>
  <c r="S180" i="1" s="1"/>
  <c r="Q181" i="1"/>
  <c r="S181" i="1" s="1"/>
  <c r="Q182" i="1"/>
  <c r="S182" i="1" s="1"/>
  <c r="Q183" i="1"/>
  <c r="S183" i="1" s="1"/>
  <c r="Q184" i="1"/>
  <c r="S184" i="1" s="1"/>
  <c r="Q185" i="1"/>
  <c r="S185" i="1" s="1"/>
  <c r="Q186" i="1"/>
  <c r="S186" i="1" s="1"/>
  <c r="Q187" i="1"/>
  <c r="S187" i="1" s="1"/>
  <c r="Q188" i="1"/>
  <c r="S188" i="1" s="1"/>
  <c r="Q189" i="1"/>
  <c r="S189" i="1" s="1"/>
  <c r="Q190" i="1"/>
  <c r="S190" i="1" s="1"/>
  <c r="Q191" i="1"/>
  <c r="S191" i="1" s="1"/>
  <c r="Q192" i="1"/>
  <c r="S192" i="1" s="1"/>
  <c r="Q193" i="1"/>
  <c r="S193" i="1" s="1"/>
  <c r="Q194" i="1"/>
  <c r="S194" i="1" s="1"/>
  <c r="Q195" i="1"/>
  <c r="S195" i="1" s="1"/>
  <c r="Q196" i="1"/>
  <c r="S196" i="1" s="1"/>
  <c r="Q197" i="1"/>
  <c r="S197" i="1" s="1"/>
  <c r="Q198" i="1"/>
  <c r="S198" i="1" s="1"/>
  <c r="Q199" i="1"/>
  <c r="S199" i="1" s="1"/>
  <c r="Q200" i="1"/>
  <c r="S200" i="1" s="1"/>
  <c r="Q201" i="1"/>
  <c r="S201" i="1" s="1"/>
  <c r="Q202" i="1"/>
  <c r="S202" i="1" s="1"/>
  <c r="Q203" i="1"/>
  <c r="S203" i="1" s="1"/>
  <c r="Q204" i="1"/>
  <c r="S204" i="1" s="1"/>
  <c r="Q205" i="1"/>
  <c r="S205" i="1" s="1"/>
  <c r="Q206" i="1"/>
  <c r="S206" i="1" s="1"/>
  <c r="Q207" i="1"/>
  <c r="S207" i="1" s="1"/>
  <c r="Q208" i="1"/>
  <c r="S208" i="1" s="1"/>
  <c r="Q209" i="1"/>
  <c r="S209" i="1" s="1"/>
  <c r="Q210" i="1"/>
  <c r="S210" i="1" s="1"/>
  <c r="Q211" i="1"/>
  <c r="S211" i="1" s="1"/>
  <c r="Q212" i="1"/>
  <c r="S212" i="1" s="1"/>
  <c r="Q213" i="1"/>
  <c r="S213" i="1" s="1"/>
  <c r="Q214" i="1"/>
  <c r="S214" i="1" s="1"/>
  <c r="Q215" i="1"/>
  <c r="S215" i="1" s="1"/>
  <c r="Q216" i="1"/>
  <c r="S216" i="1" s="1"/>
  <c r="Q217" i="1"/>
  <c r="S217" i="1" s="1"/>
  <c r="Q218" i="1"/>
  <c r="S218" i="1" s="1"/>
  <c r="Q219" i="1"/>
  <c r="S219" i="1" s="1"/>
  <c r="Q220" i="1"/>
  <c r="S220" i="1" s="1"/>
  <c r="Q221" i="1"/>
  <c r="S221" i="1" s="1"/>
  <c r="Q222" i="1"/>
  <c r="S222" i="1" s="1"/>
  <c r="Q223" i="1"/>
  <c r="S223" i="1" s="1"/>
  <c r="Q224" i="1"/>
  <c r="S224" i="1" s="1"/>
  <c r="Q225" i="1"/>
  <c r="S225" i="1" s="1"/>
  <c r="Q226" i="1"/>
  <c r="S226" i="1" s="1"/>
  <c r="Q227" i="1"/>
  <c r="S227" i="1" s="1"/>
  <c r="Q228" i="1"/>
  <c r="S228" i="1" s="1"/>
  <c r="Q229" i="1"/>
  <c r="S229" i="1" s="1"/>
  <c r="Q230" i="1"/>
  <c r="S230" i="1" s="1"/>
  <c r="Q231" i="1"/>
  <c r="S231" i="1" s="1"/>
  <c r="Q232" i="1"/>
  <c r="S232" i="1" s="1"/>
  <c r="Q233" i="1"/>
  <c r="S233" i="1" s="1"/>
  <c r="Q234" i="1"/>
  <c r="S234" i="1" s="1"/>
  <c r="Q235" i="1"/>
  <c r="S235" i="1" s="1"/>
  <c r="Q236" i="1"/>
  <c r="S236" i="1" s="1"/>
  <c r="Q237" i="1"/>
  <c r="S237" i="1" s="1"/>
  <c r="Q238" i="1"/>
  <c r="S238" i="1" s="1"/>
  <c r="Q239" i="1"/>
  <c r="S239" i="1" s="1"/>
  <c r="Q240" i="1"/>
  <c r="S240" i="1" s="1"/>
  <c r="Q241" i="1"/>
  <c r="S241" i="1" s="1"/>
  <c r="Q242" i="1"/>
  <c r="S242" i="1" s="1"/>
  <c r="Q243" i="1"/>
  <c r="S243" i="1" s="1"/>
  <c r="Q244" i="1"/>
  <c r="S244" i="1" s="1"/>
  <c r="Q245" i="1"/>
  <c r="S245" i="1" s="1"/>
  <c r="Q246" i="1"/>
  <c r="S246" i="1" s="1"/>
  <c r="Q247" i="1"/>
  <c r="S247" i="1" s="1"/>
  <c r="Q248" i="1"/>
  <c r="S248" i="1" s="1"/>
  <c r="Q249" i="1"/>
  <c r="S249" i="1" s="1"/>
  <c r="Q250" i="1"/>
  <c r="S250" i="1" s="1"/>
  <c r="Q251" i="1"/>
  <c r="S251" i="1" s="1"/>
  <c r="Q252" i="1"/>
  <c r="S252" i="1" s="1"/>
  <c r="Q253" i="1"/>
  <c r="S253" i="1" s="1"/>
  <c r="Q254" i="1"/>
  <c r="S254" i="1" s="1"/>
  <c r="Q255" i="1"/>
  <c r="S255" i="1" s="1"/>
  <c r="Q256" i="1"/>
  <c r="S256" i="1" s="1"/>
  <c r="Q257" i="1"/>
  <c r="S257" i="1" s="1"/>
  <c r="Q258" i="1"/>
  <c r="S258" i="1" s="1"/>
  <c r="Q259" i="1"/>
  <c r="S259" i="1" s="1"/>
  <c r="Q260" i="1"/>
  <c r="S260" i="1" s="1"/>
  <c r="Q261" i="1"/>
  <c r="S261" i="1" s="1"/>
  <c r="Q262" i="1"/>
  <c r="S262" i="1" s="1"/>
  <c r="Q263" i="1"/>
  <c r="S263" i="1" s="1"/>
  <c r="Q264" i="1"/>
  <c r="S264" i="1" s="1"/>
  <c r="Q265" i="1"/>
  <c r="S265" i="1" s="1"/>
  <c r="Q266" i="1"/>
  <c r="S266" i="1" s="1"/>
  <c r="Q267" i="1"/>
  <c r="S267" i="1" s="1"/>
  <c r="Q268" i="1"/>
  <c r="S268" i="1" s="1"/>
  <c r="Q269" i="1"/>
  <c r="S269" i="1" s="1"/>
  <c r="Q270" i="1"/>
  <c r="S270" i="1" s="1"/>
  <c r="Q271" i="1"/>
  <c r="S271" i="1" s="1"/>
  <c r="Q272" i="1"/>
  <c r="S272" i="1" s="1"/>
  <c r="Q273" i="1"/>
  <c r="S273" i="1" s="1"/>
  <c r="Q274" i="1"/>
  <c r="S274" i="1" s="1"/>
  <c r="Q275" i="1"/>
  <c r="S275" i="1" s="1"/>
  <c r="Q276" i="1"/>
  <c r="S276" i="1" s="1"/>
  <c r="Q277" i="1"/>
  <c r="S277" i="1" s="1"/>
  <c r="Q278" i="1"/>
  <c r="S278" i="1" s="1"/>
  <c r="Q279" i="1"/>
  <c r="S279" i="1" s="1"/>
  <c r="Q280" i="1"/>
  <c r="S280" i="1" s="1"/>
  <c r="Q281" i="1"/>
  <c r="S281" i="1" s="1"/>
  <c r="Q282" i="1"/>
  <c r="S282" i="1" s="1"/>
  <c r="Q283" i="1"/>
  <c r="S283" i="1" s="1"/>
  <c r="Q284" i="1"/>
  <c r="S284" i="1" s="1"/>
  <c r="Q285" i="1"/>
  <c r="S285" i="1" s="1"/>
  <c r="Q286" i="1"/>
  <c r="S286" i="1" s="1"/>
  <c r="Q287" i="1"/>
  <c r="S287" i="1" s="1"/>
  <c r="Q288" i="1"/>
  <c r="S288" i="1" s="1"/>
  <c r="Q289" i="1"/>
  <c r="S289" i="1" s="1"/>
  <c r="Q290" i="1"/>
  <c r="S290" i="1" s="1"/>
  <c r="Q291" i="1"/>
  <c r="S291" i="1" s="1"/>
  <c r="Q292" i="1"/>
  <c r="S292" i="1" s="1"/>
  <c r="Q293" i="1"/>
  <c r="S293" i="1" s="1"/>
  <c r="Q294" i="1"/>
  <c r="S294" i="1" s="1"/>
  <c r="Q295" i="1"/>
  <c r="S295" i="1" s="1"/>
  <c r="Q296" i="1"/>
  <c r="S296" i="1" s="1"/>
  <c r="Q297" i="1"/>
  <c r="S297" i="1" s="1"/>
  <c r="Q298" i="1"/>
  <c r="S298" i="1" s="1"/>
  <c r="Q299" i="1"/>
  <c r="S299" i="1" s="1"/>
  <c r="Q300" i="1"/>
  <c r="S300" i="1" s="1"/>
  <c r="Q301" i="1"/>
  <c r="S301" i="1" s="1"/>
  <c r="Q302" i="1"/>
  <c r="S302" i="1" s="1"/>
  <c r="Q303" i="1"/>
  <c r="S303" i="1" s="1"/>
  <c r="Q304" i="1"/>
  <c r="S304" i="1" s="1"/>
  <c r="Q305" i="1"/>
  <c r="S305" i="1" s="1"/>
  <c r="Q306" i="1"/>
  <c r="S306" i="1" s="1"/>
  <c r="Q307" i="1"/>
  <c r="S307" i="1" s="1"/>
  <c r="Q308" i="1"/>
  <c r="S308" i="1" s="1"/>
  <c r="Q309" i="1"/>
  <c r="S309" i="1" s="1"/>
  <c r="Q310" i="1"/>
  <c r="S310" i="1" s="1"/>
  <c r="Q311" i="1"/>
  <c r="S311" i="1" s="1"/>
  <c r="Q312" i="1"/>
  <c r="S312" i="1" s="1"/>
  <c r="Q313" i="1"/>
  <c r="S313" i="1" s="1"/>
  <c r="Q314" i="1"/>
  <c r="S314" i="1" s="1"/>
  <c r="Q315" i="1"/>
  <c r="S315" i="1" s="1"/>
  <c r="Q316" i="1"/>
  <c r="S316" i="1" s="1"/>
  <c r="Q317" i="1"/>
  <c r="S317" i="1" s="1"/>
  <c r="Q318" i="1"/>
  <c r="S318" i="1" s="1"/>
  <c r="Q319" i="1"/>
  <c r="S319" i="1" s="1"/>
  <c r="Q320" i="1"/>
  <c r="S320" i="1" s="1"/>
  <c r="Q321" i="1"/>
  <c r="S321" i="1" s="1"/>
  <c r="Q322" i="1"/>
  <c r="S322" i="1" s="1"/>
  <c r="Q323" i="1"/>
  <c r="S323" i="1" s="1"/>
  <c r="Q324" i="1"/>
  <c r="S324" i="1" s="1"/>
  <c r="Q325" i="1"/>
  <c r="S325" i="1" s="1"/>
  <c r="Q326" i="1"/>
  <c r="S326" i="1" s="1"/>
  <c r="Q327" i="1"/>
  <c r="S327" i="1" s="1"/>
  <c r="Q328" i="1"/>
  <c r="S328" i="1" s="1"/>
  <c r="Q329" i="1"/>
  <c r="S329" i="1" s="1"/>
  <c r="Q330" i="1"/>
  <c r="S330" i="1" s="1"/>
  <c r="Q331" i="1"/>
  <c r="S331" i="1" s="1"/>
  <c r="Q332" i="1"/>
  <c r="S332" i="1" s="1"/>
  <c r="Q333" i="1"/>
  <c r="S333" i="1" s="1"/>
  <c r="Q334" i="1"/>
  <c r="S334" i="1" s="1"/>
  <c r="Q335" i="1"/>
  <c r="S335" i="1" s="1"/>
  <c r="Q336" i="1"/>
  <c r="S336" i="1" s="1"/>
  <c r="Q337" i="1"/>
  <c r="S337" i="1" s="1"/>
  <c r="Q338" i="1"/>
  <c r="S338" i="1" s="1"/>
  <c r="Q339" i="1"/>
  <c r="S339" i="1" s="1"/>
  <c r="Q340" i="1"/>
  <c r="S340" i="1" s="1"/>
  <c r="Q341" i="1"/>
  <c r="S341" i="1" s="1"/>
  <c r="Q342" i="1"/>
  <c r="S342" i="1" s="1"/>
  <c r="Q343" i="1"/>
  <c r="S343" i="1" s="1"/>
  <c r="Q344" i="1"/>
  <c r="S344" i="1" s="1"/>
  <c r="Q345" i="1"/>
  <c r="S345" i="1" s="1"/>
  <c r="Q346" i="1"/>
  <c r="S346" i="1" s="1"/>
  <c r="Q347" i="1"/>
  <c r="S347" i="1" s="1"/>
  <c r="Q348" i="1"/>
  <c r="S348" i="1" s="1"/>
  <c r="Q349" i="1"/>
  <c r="S349" i="1" s="1"/>
  <c r="Q350" i="1"/>
  <c r="S350" i="1" s="1"/>
  <c r="Q351" i="1"/>
  <c r="S351" i="1" s="1"/>
  <c r="Q352" i="1"/>
  <c r="S352" i="1" s="1"/>
  <c r="Q353" i="1"/>
  <c r="S353" i="1" s="1"/>
  <c r="Q354" i="1"/>
  <c r="S354" i="1" s="1"/>
  <c r="Q355" i="1"/>
  <c r="S355" i="1" s="1"/>
  <c r="Q356" i="1"/>
  <c r="S356" i="1" s="1"/>
  <c r="Q357" i="1"/>
  <c r="S357" i="1" s="1"/>
  <c r="Q358" i="1"/>
  <c r="S358" i="1" s="1"/>
  <c r="Q359" i="1"/>
  <c r="S359" i="1" s="1"/>
  <c r="Q360" i="1"/>
  <c r="S360" i="1" s="1"/>
  <c r="Q361" i="1"/>
  <c r="S361" i="1" s="1"/>
  <c r="Q362" i="1"/>
  <c r="S362" i="1" s="1"/>
  <c r="Q363" i="1"/>
  <c r="S363" i="1" s="1"/>
  <c r="Q364" i="1"/>
  <c r="S364" i="1" s="1"/>
  <c r="Q365" i="1"/>
  <c r="S365" i="1" s="1"/>
  <c r="Q366" i="1"/>
  <c r="S366" i="1" s="1"/>
  <c r="Q367" i="1"/>
  <c r="S367" i="1" s="1"/>
  <c r="Q368" i="1"/>
  <c r="S368" i="1" s="1"/>
  <c r="Q369" i="1"/>
  <c r="S369" i="1" s="1"/>
  <c r="Q370" i="1"/>
  <c r="S370" i="1" s="1"/>
  <c r="Q371" i="1"/>
  <c r="S371" i="1" s="1"/>
  <c r="Q372" i="1"/>
  <c r="S372" i="1" s="1"/>
  <c r="Q373" i="1"/>
  <c r="S373" i="1" s="1"/>
  <c r="Q374" i="1"/>
  <c r="S374" i="1" s="1"/>
  <c r="Q375" i="1"/>
  <c r="S375" i="1" s="1"/>
  <c r="Q376" i="1"/>
  <c r="S376" i="1" s="1"/>
  <c r="Q377" i="1"/>
  <c r="S377" i="1" s="1"/>
  <c r="Q378" i="1"/>
  <c r="S378" i="1" s="1"/>
  <c r="Q379" i="1"/>
  <c r="S379" i="1" s="1"/>
  <c r="Q380" i="1"/>
  <c r="S380" i="1" s="1"/>
  <c r="Q381" i="1"/>
  <c r="S381" i="1" s="1"/>
  <c r="Q382" i="1"/>
  <c r="S382" i="1" s="1"/>
  <c r="Q383" i="1"/>
  <c r="S383" i="1" s="1"/>
  <c r="Q384" i="1"/>
  <c r="S384" i="1" s="1"/>
  <c r="Q385" i="1"/>
  <c r="S385" i="1" s="1"/>
  <c r="Q386" i="1"/>
  <c r="S386" i="1" s="1"/>
  <c r="Q387" i="1"/>
  <c r="S387" i="1" s="1"/>
  <c r="Q388" i="1"/>
  <c r="S388" i="1" s="1"/>
  <c r="Q389" i="1"/>
  <c r="S389" i="1" s="1"/>
  <c r="Q390" i="1"/>
  <c r="S390" i="1" s="1"/>
  <c r="Q391" i="1"/>
  <c r="S391" i="1" s="1"/>
  <c r="Q392" i="1"/>
  <c r="S392" i="1" s="1"/>
  <c r="Q393" i="1"/>
  <c r="S393" i="1" s="1"/>
  <c r="Q394" i="1"/>
  <c r="S394" i="1" s="1"/>
  <c r="Q395" i="1"/>
  <c r="S395" i="1" s="1"/>
  <c r="Q396" i="1"/>
  <c r="S396" i="1" s="1"/>
  <c r="Q397" i="1"/>
  <c r="S397" i="1" s="1"/>
  <c r="Q398" i="1"/>
  <c r="S398" i="1" s="1"/>
  <c r="Q399" i="1"/>
  <c r="S399" i="1" s="1"/>
  <c r="Q400" i="1"/>
  <c r="S400" i="1" s="1"/>
  <c r="Q401" i="1"/>
  <c r="S401" i="1" s="1"/>
  <c r="Q402" i="1"/>
  <c r="S402" i="1" s="1"/>
  <c r="Q403" i="1"/>
  <c r="S403" i="1" s="1"/>
  <c r="Q404" i="1"/>
  <c r="S404" i="1" s="1"/>
  <c r="Q405" i="1"/>
  <c r="S405" i="1" s="1"/>
  <c r="Q406" i="1"/>
  <c r="S406" i="1" s="1"/>
  <c r="Q407" i="1"/>
  <c r="S407" i="1" s="1"/>
  <c r="Q408" i="1"/>
  <c r="S408" i="1" s="1"/>
  <c r="Q409" i="1"/>
  <c r="S409" i="1" s="1"/>
  <c r="Q410" i="1"/>
  <c r="S410" i="1" s="1"/>
  <c r="Q411" i="1"/>
  <c r="S411" i="1" s="1"/>
  <c r="Q412" i="1"/>
  <c r="S412" i="1" s="1"/>
  <c r="Q413" i="1"/>
  <c r="S413" i="1" s="1"/>
  <c r="Q414" i="1"/>
  <c r="S414" i="1" s="1"/>
  <c r="Q415" i="1"/>
  <c r="S415" i="1" s="1"/>
  <c r="Q416" i="1"/>
  <c r="S416" i="1" s="1"/>
  <c r="Q417" i="1"/>
  <c r="S417" i="1" s="1"/>
  <c r="Q418" i="1"/>
  <c r="S418" i="1" s="1"/>
  <c r="Q419" i="1"/>
  <c r="S419" i="1" s="1"/>
  <c r="Q420" i="1"/>
  <c r="S420" i="1" s="1"/>
  <c r="Q421" i="1"/>
  <c r="S421" i="1" s="1"/>
  <c r="Q422" i="1"/>
  <c r="S422" i="1" s="1"/>
  <c r="Q423" i="1"/>
  <c r="S423" i="1" s="1"/>
  <c r="Q424" i="1"/>
  <c r="S424" i="1" s="1"/>
  <c r="Q425" i="1"/>
  <c r="S425" i="1" s="1"/>
  <c r="Q426" i="1"/>
  <c r="S426" i="1" s="1"/>
  <c r="Q427" i="1"/>
  <c r="S427" i="1" s="1"/>
  <c r="Q428" i="1"/>
  <c r="S428" i="1" s="1"/>
  <c r="Q429" i="1"/>
  <c r="S429" i="1" s="1"/>
  <c r="Q430" i="1"/>
  <c r="S430" i="1" s="1"/>
  <c r="Q431" i="1"/>
  <c r="S431" i="1" s="1"/>
  <c r="Q432" i="1"/>
  <c r="S432" i="1" s="1"/>
  <c r="Q433" i="1"/>
  <c r="S433" i="1" s="1"/>
  <c r="Q434" i="1"/>
  <c r="S434" i="1" s="1"/>
  <c r="Q435" i="1"/>
  <c r="S435" i="1" s="1"/>
  <c r="Q436" i="1"/>
  <c r="S436" i="1" s="1"/>
  <c r="Q437" i="1"/>
  <c r="S437" i="1" s="1"/>
  <c r="Q438" i="1"/>
  <c r="S438" i="1" s="1"/>
  <c r="Q439" i="1"/>
  <c r="S439" i="1" s="1"/>
  <c r="Q440" i="1"/>
  <c r="S440" i="1" s="1"/>
  <c r="Q441" i="1"/>
  <c r="S441" i="1" s="1"/>
  <c r="Q442" i="1"/>
  <c r="S442" i="1" s="1"/>
  <c r="Q443" i="1"/>
  <c r="S443" i="1" s="1"/>
  <c r="Q444" i="1"/>
  <c r="S444" i="1" s="1"/>
  <c r="Q445" i="1"/>
  <c r="S445" i="1" s="1"/>
  <c r="Q446" i="1"/>
  <c r="S446" i="1" s="1"/>
  <c r="Q447" i="1"/>
  <c r="S447" i="1" s="1"/>
  <c r="Q448" i="1"/>
  <c r="S448" i="1" s="1"/>
  <c r="Q449" i="1"/>
  <c r="S449" i="1" s="1"/>
  <c r="Q450" i="1"/>
  <c r="S450" i="1" s="1"/>
  <c r="Q451" i="1"/>
  <c r="S451" i="1" s="1"/>
  <c r="Q452" i="1"/>
  <c r="S452" i="1" s="1"/>
  <c r="Q453" i="1"/>
  <c r="S453" i="1" s="1"/>
  <c r="Q454" i="1"/>
  <c r="S454" i="1" s="1"/>
  <c r="Q455" i="1"/>
  <c r="S455" i="1" s="1"/>
  <c r="Q456" i="1"/>
  <c r="S456" i="1" s="1"/>
  <c r="Q457" i="1"/>
  <c r="S457" i="1" s="1"/>
  <c r="Q458" i="1"/>
  <c r="S458" i="1" s="1"/>
  <c r="Q459" i="1"/>
  <c r="S459" i="1" s="1"/>
  <c r="Q460" i="1"/>
  <c r="S460" i="1" s="1"/>
  <c r="Q461" i="1"/>
  <c r="S461" i="1" s="1"/>
  <c r="Q462" i="1"/>
  <c r="S462" i="1" s="1"/>
  <c r="Q463" i="1"/>
  <c r="S463" i="1" s="1"/>
  <c r="Q464" i="1"/>
  <c r="S464" i="1" s="1"/>
  <c r="Q465" i="1"/>
  <c r="S465" i="1" s="1"/>
  <c r="Q466" i="1"/>
  <c r="S466" i="1" s="1"/>
  <c r="Q467" i="1"/>
  <c r="S467" i="1" s="1"/>
  <c r="Q468" i="1"/>
  <c r="S468" i="1" s="1"/>
  <c r="Q469" i="1"/>
  <c r="S469" i="1" s="1"/>
  <c r="Q470" i="1"/>
  <c r="S470" i="1" s="1"/>
  <c r="Q471" i="1"/>
  <c r="S471" i="1" s="1"/>
  <c r="Q472" i="1"/>
  <c r="S472" i="1" s="1"/>
  <c r="Q473" i="1"/>
  <c r="S473" i="1" s="1"/>
  <c r="Q474" i="1"/>
  <c r="S474" i="1" s="1"/>
  <c r="Q475" i="1"/>
  <c r="S475" i="1" s="1"/>
  <c r="Q476" i="1"/>
  <c r="S476" i="1" s="1"/>
  <c r="Q477" i="1"/>
  <c r="S477" i="1" s="1"/>
  <c r="Q478" i="1"/>
  <c r="S478" i="1" s="1"/>
  <c r="Q479" i="1"/>
  <c r="S479" i="1" s="1"/>
  <c r="Q480" i="1"/>
  <c r="S480" i="1" s="1"/>
  <c r="Q481" i="1"/>
  <c r="S481" i="1" s="1"/>
  <c r="Q482" i="1"/>
  <c r="S482" i="1" s="1"/>
  <c r="Q483" i="1"/>
  <c r="S483" i="1" s="1"/>
  <c r="Q484" i="1"/>
  <c r="S484" i="1" s="1"/>
  <c r="Q485" i="1"/>
  <c r="S485" i="1" s="1"/>
  <c r="Q486" i="1"/>
  <c r="S486" i="1" s="1"/>
  <c r="Q487" i="1"/>
  <c r="S487" i="1" s="1"/>
  <c r="Q488" i="1"/>
  <c r="S488" i="1" s="1"/>
  <c r="Q489" i="1"/>
  <c r="S489" i="1" s="1"/>
  <c r="Q490" i="1"/>
  <c r="S490" i="1" s="1"/>
  <c r="Q491" i="1"/>
  <c r="S491" i="1" s="1"/>
  <c r="Q492" i="1"/>
  <c r="S492" i="1" s="1"/>
  <c r="Q493" i="1"/>
  <c r="S493" i="1" s="1"/>
  <c r="Q494" i="1"/>
  <c r="S494" i="1" s="1"/>
  <c r="Q495" i="1"/>
  <c r="S495" i="1" s="1"/>
  <c r="Q496" i="1"/>
  <c r="S496" i="1" s="1"/>
  <c r="Q497" i="1"/>
  <c r="S497" i="1" s="1"/>
  <c r="Q498" i="1"/>
  <c r="S498" i="1" s="1"/>
  <c r="Q499" i="1"/>
  <c r="S499" i="1" s="1"/>
  <c r="Q500" i="1"/>
  <c r="S500" i="1" s="1"/>
  <c r="Q501" i="1"/>
  <c r="S501" i="1" s="1"/>
  <c r="Q502" i="1"/>
  <c r="S502" i="1" s="1"/>
  <c r="Q503" i="1"/>
  <c r="S503" i="1" s="1"/>
  <c r="Q504" i="1"/>
  <c r="S504" i="1" s="1"/>
  <c r="Q505" i="1"/>
  <c r="S505" i="1" s="1"/>
  <c r="Q506" i="1"/>
  <c r="S506" i="1" s="1"/>
  <c r="Q507" i="1"/>
  <c r="S507" i="1" s="1"/>
  <c r="Q508" i="1"/>
  <c r="S508" i="1" s="1"/>
  <c r="Q509" i="1"/>
  <c r="S509" i="1" s="1"/>
  <c r="Q510" i="1"/>
  <c r="S510" i="1" s="1"/>
  <c r="Q511" i="1"/>
  <c r="S511" i="1" s="1"/>
  <c r="Q512" i="1"/>
  <c r="S512" i="1" s="1"/>
  <c r="Q513" i="1"/>
  <c r="S513" i="1" s="1"/>
  <c r="Q514" i="1"/>
  <c r="S514" i="1" s="1"/>
  <c r="Q515" i="1"/>
  <c r="S515" i="1" s="1"/>
  <c r="Q516" i="1"/>
  <c r="S516" i="1" s="1"/>
  <c r="Q517" i="1"/>
  <c r="S517" i="1" s="1"/>
  <c r="Q518" i="1"/>
  <c r="S518" i="1" s="1"/>
  <c r="Q519" i="1"/>
  <c r="S519" i="1" s="1"/>
  <c r="Q520" i="1"/>
  <c r="S520" i="1" s="1"/>
  <c r="Q521" i="1"/>
  <c r="S521" i="1" s="1"/>
  <c r="Q522" i="1"/>
  <c r="S522" i="1" s="1"/>
  <c r="Q523" i="1"/>
  <c r="S523" i="1" s="1"/>
  <c r="Q524" i="1"/>
  <c r="S524" i="1" s="1"/>
  <c r="Q525" i="1"/>
  <c r="S525" i="1" s="1"/>
  <c r="Q526" i="1"/>
  <c r="S526" i="1" s="1"/>
  <c r="Q527" i="1"/>
  <c r="S527" i="1" s="1"/>
  <c r="Q528" i="1"/>
  <c r="S528" i="1" s="1"/>
  <c r="Q529" i="1"/>
  <c r="S529" i="1" s="1"/>
  <c r="Q530" i="1"/>
  <c r="S530" i="1" s="1"/>
  <c r="Q531" i="1"/>
  <c r="S531" i="1" s="1"/>
  <c r="Q532" i="1"/>
  <c r="S532" i="1" s="1"/>
  <c r="Q533" i="1"/>
  <c r="S533" i="1" s="1"/>
  <c r="Q534" i="1"/>
  <c r="S534" i="1" s="1"/>
  <c r="Q535" i="1"/>
  <c r="S535" i="1" s="1"/>
  <c r="Q536" i="1"/>
  <c r="S536" i="1" s="1"/>
  <c r="Q537" i="1"/>
  <c r="S537" i="1" s="1"/>
  <c r="Q538" i="1"/>
  <c r="S538" i="1" s="1"/>
  <c r="Q539" i="1"/>
  <c r="S539" i="1" s="1"/>
  <c r="Q540" i="1"/>
  <c r="S540" i="1" s="1"/>
  <c r="Q541" i="1"/>
  <c r="S541" i="1" s="1"/>
  <c r="Q542" i="1"/>
  <c r="S542" i="1" s="1"/>
  <c r="Q543" i="1"/>
  <c r="S543" i="1" s="1"/>
  <c r="Q544" i="1"/>
  <c r="S544" i="1" s="1"/>
  <c r="Q545" i="1"/>
  <c r="S545" i="1" s="1"/>
  <c r="Q546" i="1"/>
  <c r="S546" i="1" s="1"/>
  <c r="Q547" i="1"/>
  <c r="S547" i="1" s="1"/>
  <c r="Q548" i="1"/>
  <c r="S548" i="1" s="1"/>
  <c r="Q549" i="1"/>
  <c r="S549" i="1" s="1"/>
  <c r="Q550" i="1"/>
  <c r="S550" i="1" s="1"/>
  <c r="Q551" i="1"/>
  <c r="S551" i="1" s="1"/>
  <c r="Q552" i="1"/>
  <c r="S552" i="1" s="1"/>
  <c r="Q553" i="1"/>
  <c r="S553" i="1" s="1"/>
  <c r="Q554" i="1"/>
  <c r="S554" i="1" s="1"/>
  <c r="Q555" i="1"/>
  <c r="S555" i="1" s="1"/>
  <c r="Q556" i="1"/>
  <c r="S556" i="1" s="1"/>
  <c r="Q557" i="1"/>
  <c r="S557" i="1" s="1"/>
  <c r="Q558" i="1"/>
  <c r="S558" i="1" s="1"/>
  <c r="Q559" i="1"/>
  <c r="S559" i="1" s="1"/>
  <c r="Q560" i="1"/>
  <c r="S560" i="1" s="1"/>
  <c r="Q561" i="1"/>
  <c r="S561" i="1" s="1"/>
  <c r="Q562" i="1"/>
  <c r="S562" i="1" s="1"/>
  <c r="Q563" i="1"/>
  <c r="S563" i="1" s="1"/>
  <c r="Q564" i="1"/>
  <c r="S564" i="1" s="1"/>
  <c r="Q565" i="1"/>
  <c r="S565" i="1" s="1"/>
  <c r="Q566" i="1"/>
  <c r="S566" i="1" s="1"/>
  <c r="Q567" i="1"/>
  <c r="S567" i="1" s="1"/>
  <c r="Q568" i="1"/>
  <c r="S568" i="1" s="1"/>
  <c r="Q569" i="1"/>
  <c r="S569" i="1" s="1"/>
  <c r="Q570" i="1"/>
  <c r="S570" i="1" s="1"/>
  <c r="Q571" i="1"/>
  <c r="S571" i="1" s="1"/>
  <c r="Q572" i="1"/>
  <c r="S572" i="1" s="1"/>
  <c r="Q573" i="1"/>
  <c r="S573" i="1" s="1"/>
  <c r="Q574" i="1"/>
  <c r="S574" i="1" s="1"/>
  <c r="Q575" i="1"/>
  <c r="S575" i="1" s="1"/>
  <c r="Q576" i="1"/>
  <c r="S576" i="1" s="1"/>
  <c r="Q577" i="1"/>
  <c r="S577" i="1" s="1"/>
  <c r="Q578" i="1"/>
  <c r="S578" i="1" s="1"/>
  <c r="Q579" i="1"/>
  <c r="S579" i="1" s="1"/>
  <c r="Q580" i="1"/>
  <c r="S580" i="1" s="1"/>
  <c r="Q581" i="1"/>
  <c r="S581" i="1" s="1"/>
  <c r="Q582" i="1"/>
  <c r="S582" i="1" s="1"/>
  <c r="Q583" i="1"/>
  <c r="S583" i="1" s="1"/>
  <c r="Q584" i="1"/>
  <c r="S584" i="1" s="1"/>
  <c r="Q585" i="1"/>
  <c r="S585" i="1" s="1"/>
  <c r="Q586" i="1"/>
  <c r="S586" i="1" s="1"/>
  <c r="Q587" i="1"/>
  <c r="S587" i="1" s="1"/>
  <c r="Q588" i="1"/>
  <c r="S588" i="1" s="1"/>
  <c r="Q589" i="1"/>
  <c r="S589" i="1" s="1"/>
  <c r="Q590" i="1"/>
  <c r="S590" i="1" s="1"/>
  <c r="Q591" i="1"/>
  <c r="S591" i="1" s="1"/>
  <c r="Q592" i="1"/>
  <c r="S592" i="1" s="1"/>
  <c r="Q593" i="1"/>
  <c r="S593" i="1" s="1"/>
  <c r="Q594" i="1"/>
  <c r="S594" i="1" s="1"/>
  <c r="Q595" i="1"/>
  <c r="S595" i="1" s="1"/>
  <c r="Q596" i="1"/>
  <c r="S596" i="1" s="1"/>
  <c r="Q597" i="1"/>
  <c r="S597" i="1" s="1"/>
  <c r="Q598" i="1"/>
  <c r="S598" i="1" s="1"/>
  <c r="Q599" i="1"/>
  <c r="S599" i="1" s="1"/>
  <c r="Q600" i="1"/>
  <c r="S600" i="1" s="1"/>
  <c r="Q601" i="1"/>
  <c r="S601" i="1" s="1"/>
  <c r="Q602" i="1"/>
  <c r="S602" i="1" s="1"/>
  <c r="Q603" i="1"/>
  <c r="S603" i="1" s="1"/>
  <c r="Q604" i="1"/>
  <c r="S604" i="1" s="1"/>
  <c r="Q605" i="1"/>
  <c r="S605" i="1" s="1"/>
  <c r="Q606" i="1"/>
  <c r="S606" i="1" s="1"/>
  <c r="Q607" i="1"/>
  <c r="S607" i="1" s="1"/>
  <c r="Q608" i="1"/>
  <c r="S608" i="1" s="1"/>
  <c r="Q609" i="1"/>
  <c r="S609" i="1" s="1"/>
  <c r="Q610" i="1"/>
  <c r="S610" i="1" s="1"/>
  <c r="Q611" i="1"/>
  <c r="S611" i="1" s="1"/>
  <c r="Q612" i="1"/>
  <c r="S612" i="1" s="1"/>
  <c r="Q613" i="1"/>
  <c r="S613" i="1" s="1"/>
  <c r="Q614" i="1"/>
  <c r="S614" i="1" s="1"/>
  <c r="Q615" i="1"/>
  <c r="S615" i="1" s="1"/>
  <c r="Q616" i="1"/>
  <c r="S616" i="1" s="1"/>
  <c r="Q617" i="1"/>
  <c r="S617" i="1" s="1"/>
  <c r="Q618" i="1"/>
  <c r="S618" i="1" s="1"/>
  <c r="Q619" i="1"/>
  <c r="S619" i="1" s="1"/>
  <c r="Q620" i="1"/>
  <c r="S620" i="1" s="1"/>
  <c r="Q621" i="1"/>
  <c r="S621" i="1" s="1"/>
  <c r="Q622" i="1"/>
  <c r="S622" i="1" s="1"/>
  <c r="Q623" i="1"/>
  <c r="S623" i="1" s="1"/>
  <c r="Q624" i="1"/>
  <c r="S624" i="1" s="1"/>
  <c r="Q625" i="1"/>
  <c r="S625" i="1" s="1"/>
  <c r="Q626" i="1"/>
  <c r="S626" i="1" s="1"/>
  <c r="Q627" i="1"/>
  <c r="S627" i="1" s="1"/>
  <c r="Q628" i="1"/>
  <c r="S628" i="1" s="1"/>
  <c r="Q629" i="1"/>
  <c r="S629" i="1" s="1"/>
  <c r="Q630" i="1"/>
  <c r="S630" i="1" s="1"/>
  <c r="Q631" i="1"/>
  <c r="S631" i="1" s="1"/>
  <c r="Q632" i="1"/>
  <c r="S632" i="1" s="1"/>
  <c r="Q633" i="1"/>
  <c r="S633" i="1" s="1"/>
  <c r="Q634" i="1"/>
  <c r="S634" i="1" s="1"/>
  <c r="Q635" i="1"/>
  <c r="S635" i="1" s="1"/>
  <c r="Q636" i="1"/>
  <c r="S636" i="1" s="1"/>
  <c r="Q637" i="1"/>
  <c r="S637" i="1" s="1"/>
  <c r="Q638" i="1"/>
  <c r="S638" i="1" s="1"/>
  <c r="Q639" i="1"/>
  <c r="S639" i="1" s="1"/>
  <c r="Q640" i="1"/>
  <c r="S640" i="1" s="1"/>
  <c r="Q641" i="1"/>
  <c r="S641" i="1" s="1"/>
  <c r="Q642" i="1"/>
  <c r="S642" i="1" s="1"/>
  <c r="Q643" i="1"/>
  <c r="S643" i="1" s="1"/>
  <c r="Q644" i="1"/>
  <c r="S644" i="1" s="1"/>
  <c r="Q645" i="1"/>
  <c r="S645" i="1" s="1"/>
  <c r="Q646" i="1"/>
  <c r="S646" i="1" s="1"/>
  <c r="Q647" i="1"/>
  <c r="S647" i="1" s="1"/>
  <c r="Q648" i="1"/>
  <c r="S648" i="1" s="1"/>
  <c r="Q649" i="1"/>
  <c r="S649" i="1" s="1"/>
  <c r="Q650" i="1"/>
  <c r="S650" i="1" s="1"/>
  <c r="Q651" i="1"/>
  <c r="S651" i="1" s="1"/>
  <c r="Q652" i="1"/>
  <c r="S652" i="1" s="1"/>
  <c r="Q653" i="1"/>
  <c r="S653" i="1" s="1"/>
  <c r="Q654" i="1"/>
  <c r="S654" i="1" s="1"/>
  <c r="Q655" i="1"/>
  <c r="S655" i="1" s="1"/>
  <c r="Q656" i="1"/>
  <c r="S656" i="1" s="1"/>
  <c r="Q657" i="1"/>
  <c r="S657" i="1" s="1"/>
  <c r="Q658" i="1"/>
  <c r="S658" i="1" s="1"/>
  <c r="Q659" i="1"/>
  <c r="S659" i="1" s="1"/>
  <c r="Q660" i="1"/>
  <c r="S660" i="1" s="1"/>
  <c r="Q661" i="1"/>
  <c r="S661" i="1" s="1"/>
  <c r="Q662" i="1"/>
  <c r="S662" i="1" s="1"/>
  <c r="Q663" i="1"/>
  <c r="S663" i="1" s="1"/>
  <c r="Q664" i="1"/>
  <c r="S664" i="1" s="1"/>
  <c r="Q665" i="1"/>
  <c r="S665" i="1" s="1"/>
  <c r="Q666" i="1"/>
  <c r="S666" i="1" s="1"/>
  <c r="Q667" i="1"/>
  <c r="S667" i="1" s="1"/>
  <c r="Q668" i="1"/>
  <c r="S668" i="1" s="1"/>
  <c r="Q669" i="1"/>
  <c r="S669" i="1" s="1"/>
  <c r="Q670" i="1"/>
  <c r="S670" i="1" s="1"/>
  <c r="Q671" i="1"/>
  <c r="S671" i="1" s="1"/>
  <c r="Q672" i="1"/>
  <c r="S672" i="1" s="1"/>
  <c r="Q673" i="1"/>
  <c r="S673" i="1" s="1"/>
  <c r="Q674" i="1"/>
  <c r="S674" i="1" s="1"/>
  <c r="Q675" i="1"/>
  <c r="S675" i="1" s="1"/>
  <c r="Q676" i="1"/>
  <c r="S676" i="1" s="1"/>
  <c r="Q677" i="1"/>
  <c r="S677" i="1" s="1"/>
  <c r="Q678" i="1"/>
  <c r="S678" i="1" s="1"/>
  <c r="Q679" i="1"/>
  <c r="S679" i="1" s="1"/>
  <c r="Q680" i="1"/>
  <c r="S680" i="1" s="1"/>
  <c r="Q681" i="1"/>
  <c r="S681" i="1" s="1"/>
  <c r="Q682" i="1"/>
  <c r="S682" i="1" s="1"/>
  <c r="Q683" i="1"/>
  <c r="S683" i="1" s="1"/>
  <c r="Q684" i="1"/>
  <c r="S684" i="1" s="1"/>
  <c r="Q685" i="1"/>
  <c r="S685" i="1" s="1"/>
  <c r="Q686" i="1"/>
  <c r="S686" i="1" s="1"/>
  <c r="Q687" i="1"/>
  <c r="S687" i="1" s="1"/>
  <c r="Q688" i="1"/>
  <c r="S688" i="1" s="1"/>
  <c r="Q689" i="1"/>
  <c r="S689" i="1" s="1"/>
  <c r="Q690" i="1"/>
  <c r="S690" i="1" s="1"/>
  <c r="Q691" i="1"/>
  <c r="S691" i="1" s="1"/>
  <c r="Q692" i="1"/>
  <c r="S692" i="1" s="1"/>
  <c r="Q693" i="1"/>
  <c r="S693" i="1" s="1"/>
  <c r="Q694" i="1"/>
  <c r="S694" i="1" s="1"/>
  <c r="Q695" i="1"/>
  <c r="S695" i="1" s="1"/>
  <c r="Q696" i="1"/>
  <c r="S696" i="1" s="1"/>
  <c r="Q697" i="1"/>
  <c r="S697" i="1" s="1"/>
  <c r="Q698" i="1"/>
  <c r="S698" i="1" s="1"/>
  <c r="Q699" i="1"/>
  <c r="S699" i="1" s="1"/>
  <c r="Q700" i="1"/>
  <c r="S700" i="1" s="1"/>
  <c r="Q701" i="1"/>
  <c r="S701" i="1" s="1"/>
  <c r="Q702" i="1"/>
  <c r="S702" i="1" s="1"/>
  <c r="Q703" i="1"/>
  <c r="S703" i="1" s="1"/>
  <c r="Q704" i="1"/>
  <c r="S704" i="1" s="1"/>
  <c r="Q705" i="1"/>
  <c r="S705" i="1" s="1"/>
  <c r="Q706" i="1"/>
  <c r="S706" i="1" s="1"/>
  <c r="Q707" i="1"/>
  <c r="S707" i="1" s="1"/>
  <c r="Q708" i="1"/>
  <c r="S708" i="1" s="1"/>
  <c r="Q709" i="1"/>
  <c r="S709" i="1" s="1"/>
  <c r="Q710" i="1"/>
  <c r="S710" i="1" s="1"/>
  <c r="Q711" i="1"/>
  <c r="S711" i="1" s="1"/>
  <c r="Q712" i="1"/>
  <c r="S712" i="1" s="1"/>
  <c r="Q713" i="1"/>
  <c r="S713" i="1" s="1"/>
  <c r="Q714" i="1"/>
  <c r="S714" i="1" s="1"/>
  <c r="Q715" i="1"/>
  <c r="S715" i="1" s="1"/>
  <c r="Q716" i="1"/>
  <c r="S716" i="1" s="1"/>
  <c r="Q717" i="1"/>
  <c r="S717" i="1" s="1"/>
  <c r="Q718" i="1"/>
  <c r="S718" i="1" s="1"/>
  <c r="Q719" i="1"/>
  <c r="S719" i="1" s="1"/>
  <c r="Q720" i="1"/>
  <c r="S720" i="1" s="1"/>
  <c r="Q721" i="1"/>
  <c r="S721" i="1" s="1"/>
  <c r="Q722" i="1"/>
  <c r="S722" i="1" s="1"/>
  <c r="Q723" i="1"/>
  <c r="S723" i="1" s="1"/>
  <c r="Q724" i="1"/>
  <c r="S724" i="1" s="1"/>
  <c r="Q725" i="1"/>
  <c r="S725" i="1" s="1"/>
  <c r="Q726" i="1"/>
  <c r="S726" i="1" s="1"/>
  <c r="Q727" i="1"/>
  <c r="S727" i="1" s="1"/>
  <c r="Q728" i="1"/>
  <c r="S728" i="1" s="1"/>
  <c r="Q729" i="1"/>
  <c r="S729" i="1" s="1"/>
  <c r="Q730" i="1"/>
  <c r="S730" i="1" s="1"/>
  <c r="Q731" i="1"/>
  <c r="S731" i="1" s="1"/>
  <c r="Q732" i="1"/>
  <c r="S732" i="1" s="1"/>
  <c r="Q733" i="1"/>
  <c r="S733" i="1" s="1"/>
  <c r="Q734" i="1"/>
  <c r="S734" i="1" s="1"/>
  <c r="Q735" i="1"/>
  <c r="S735" i="1" s="1"/>
  <c r="Q736" i="1"/>
  <c r="S736" i="1" s="1"/>
  <c r="Q737" i="1"/>
  <c r="S737" i="1" s="1"/>
  <c r="Q738" i="1"/>
  <c r="S738" i="1" s="1"/>
  <c r="Q739" i="1"/>
  <c r="S739" i="1" s="1"/>
  <c r="Q740" i="1"/>
  <c r="S740" i="1" s="1"/>
  <c r="Q741" i="1"/>
  <c r="S741" i="1" s="1"/>
  <c r="Q742" i="1"/>
  <c r="S742" i="1" s="1"/>
  <c r="Q743" i="1"/>
  <c r="S743" i="1" s="1"/>
  <c r="Q744" i="1"/>
  <c r="S744" i="1" s="1"/>
  <c r="Q745" i="1"/>
  <c r="S745" i="1" s="1"/>
  <c r="Q746" i="1"/>
  <c r="S746" i="1" s="1"/>
  <c r="Q747" i="1"/>
  <c r="S747" i="1" s="1"/>
  <c r="Q748" i="1"/>
  <c r="S748" i="1" s="1"/>
  <c r="Q749" i="1"/>
  <c r="S749" i="1" s="1"/>
  <c r="Q750" i="1"/>
  <c r="S750" i="1" s="1"/>
  <c r="Q751" i="1"/>
  <c r="S751" i="1" s="1"/>
  <c r="Q752" i="1"/>
  <c r="S752" i="1" s="1"/>
  <c r="Q753" i="1"/>
  <c r="S753" i="1" s="1"/>
  <c r="Q754" i="1"/>
  <c r="S754" i="1" s="1"/>
  <c r="Q755" i="1"/>
  <c r="S755" i="1" s="1"/>
  <c r="Q756" i="1"/>
  <c r="S756" i="1" s="1"/>
  <c r="Q757" i="1"/>
  <c r="S757" i="1" s="1"/>
  <c r="Q758" i="1"/>
  <c r="S758" i="1" s="1"/>
  <c r="Q759" i="1"/>
  <c r="S759" i="1" s="1"/>
  <c r="Q760" i="1"/>
  <c r="S760" i="1" s="1"/>
  <c r="Q761" i="1"/>
  <c r="S761" i="1" s="1"/>
  <c r="Q762" i="1"/>
  <c r="S762" i="1" s="1"/>
  <c r="Q763" i="1"/>
  <c r="S763" i="1" s="1"/>
  <c r="Q764" i="1"/>
  <c r="S764" i="1" s="1"/>
  <c r="Q765" i="1"/>
  <c r="S765" i="1" s="1"/>
  <c r="Q766" i="1"/>
  <c r="S766" i="1" s="1"/>
  <c r="Q767" i="1"/>
  <c r="S767" i="1" s="1"/>
  <c r="Q768" i="1"/>
  <c r="S768" i="1" s="1"/>
  <c r="Q769" i="1"/>
  <c r="S769" i="1" s="1"/>
  <c r="Q770" i="1"/>
  <c r="S770" i="1" s="1"/>
  <c r="Q771" i="1"/>
  <c r="S771" i="1" s="1"/>
  <c r="Q772" i="1"/>
  <c r="S772" i="1" s="1"/>
  <c r="Q773" i="1"/>
  <c r="S773" i="1" s="1"/>
  <c r="Q774" i="1"/>
  <c r="S774" i="1" s="1"/>
  <c r="Q775" i="1"/>
  <c r="S775" i="1" s="1"/>
  <c r="Q776" i="1"/>
  <c r="S776" i="1" s="1"/>
  <c r="Q777" i="1"/>
  <c r="S777" i="1" s="1"/>
  <c r="Q778" i="1"/>
  <c r="S778" i="1" s="1"/>
  <c r="Q779" i="1"/>
  <c r="S779" i="1" s="1"/>
  <c r="Q780" i="1"/>
  <c r="S780" i="1" s="1"/>
  <c r="Q781" i="1"/>
  <c r="S781" i="1" s="1"/>
  <c r="Q782" i="1"/>
  <c r="S782" i="1" s="1"/>
  <c r="Q783" i="1"/>
  <c r="S783" i="1" s="1"/>
  <c r="Q784" i="1"/>
  <c r="S784" i="1" s="1"/>
  <c r="Q785" i="1"/>
  <c r="S785" i="1" s="1"/>
  <c r="Q786" i="1"/>
  <c r="S786" i="1" s="1"/>
  <c r="Q787" i="1"/>
  <c r="S787" i="1" s="1"/>
  <c r="Q788" i="1"/>
  <c r="S788" i="1" s="1"/>
  <c r="Q789" i="1"/>
  <c r="S789" i="1" s="1"/>
  <c r="Q790" i="1"/>
  <c r="S790" i="1" s="1"/>
  <c r="Q791" i="1"/>
  <c r="S791" i="1" s="1"/>
  <c r="Q792" i="1"/>
  <c r="S792" i="1" s="1"/>
  <c r="Q793" i="1"/>
  <c r="S793" i="1" s="1"/>
  <c r="Q794" i="1"/>
  <c r="S794" i="1" s="1"/>
  <c r="Q795" i="1"/>
  <c r="S795" i="1" s="1"/>
  <c r="Q796" i="1"/>
  <c r="S796" i="1" s="1"/>
  <c r="Q797" i="1"/>
  <c r="S797" i="1" s="1"/>
  <c r="Q798" i="1"/>
  <c r="S798" i="1" s="1"/>
  <c r="Q799" i="1"/>
  <c r="S799" i="1" s="1"/>
  <c r="Q800" i="1"/>
  <c r="S800" i="1" s="1"/>
  <c r="Q801" i="1"/>
  <c r="S801" i="1" s="1"/>
  <c r="Q802" i="1"/>
  <c r="S802" i="1" s="1"/>
  <c r="Q803" i="1"/>
  <c r="S803" i="1" s="1"/>
  <c r="Q804" i="1"/>
  <c r="S804" i="1" s="1"/>
  <c r="Q805" i="1"/>
  <c r="S805" i="1" s="1"/>
  <c r="Q806" i="1"/>
  <c r="S806" i="1" s="1"/>
  <c r="Q807" i="1"/>
  <c r="S807" i="1" s="1"/>
  <c r="Q808" i="1"/>
  <c r="S808" i="1" s="1"/>
  <c r="Q809" i="1"/>
  <c r="S809" i="1" s="1"/>
  <c r="Q810" i="1"/>
  <c r="S810" i="1" s="1"/>
  <c r="Q811" i="1"/>
  <c r="S811" i="1" s="1"/>
  <c r="Q812" i="1"/>
  <c r="S812" i="1" s="1"/>
  <c r="Q813" i="1"/>
  <c r="S813" i="1" s="1"/>
  <c r="Q814" i="1"/>
  <c r="S814" i="1" s="1"/>
  <c r="Q815" i="1"/>
  <c r="S815" i="1" s="1"/>
  <c r="Q816" i="1"/>
  <c r="S816" i="1" s="1"/>
  <c r="Q817" i="1"/>
  <c r="S817" i="1" s="1"/>
  <c r="Q818" i="1"/>
  <c r="S818" i="1" s="1"/>
  <c r="Q819" i="1"/>
  <c r="S819" i="1" s="1"/>
  <c r="Q820" i="1"/>
  <c r="S820" i="1" s="1"/>
  <c r="Q821" i="1"/>
  <c r="S821" i="1" s="1"/>
  <c r="Q822" i="1"/>
  <c r="S822" i="1" s="1"/>
  <c r="Q823" i="1"/>
  <c r="S823" i="1" s="1"/>
  <c r="Q824" i="1"/>
  <c r="S824" i="1" s="1"/>
  <c r="Q825" i="1"/>
  <c r="S825" i="1" s="1"/>
  <c r="Q826" i="1"/>
  <c r="S826" i="1" s="1"/>
  <c r="Q827" i="1"/>
  <c r="S827" i="1" s="1"/>
  <c r="Q828" i="1"/>
  <c r="S828" i="1" s="1"/>
  <c r="Q829" i="1"/>
  <c r="S829" i="1" s="1"/>
  <c r="Q830" i="1"/>
  <c r="S830" i="1" s="1"/>
  <c r="Q831" i="1"/>
  <c r="S831" i="1" s="1"/>
  <c r="Q832" i="1"/>
  <c r="S832" i="1" s="1"/>
  <c r="Q833" i="1"/>
  <c r="S833" i="1" s="1"/>
  <c r="Q834" i="1"/>
  <c r="S834" i="1" s="1"/>
  <c r="Q835" i="1"/>
  <c r="S835" i="1" s="1"/>
  <c r="Q836" i="1"/>
  <c r="S836" i="1" s="1"/>
  <c r="Q837" i="1"/>
  <c r="S837" i="1" s="1"/>
  <c r="Q838" i="1"/>
  <c r="S838" i="1" s="1"/>
  <c r="Q839" i="1"/>
  <c r="S839" i="1" s="1"/>
  <c r="Q840" i="1"/>
  <c r="S840" i="1" s="1"/>
  <c r="Q841" i="1"/>
  <c r="S841" i="1" s="1"/>
  <c r="Q842" i="1"/>
  <c r="S842" i="1" s="1"/>
  <c r="Q843" i="1"/>
  <c r="S843" i="1" s="1"/>
  <c r="Q844" i="1"/>
  <c r="S844" i="1" s="1"/>
  <c r="Q845" i="1"/>
  <c r="S845" i="1" s="1"/>
  <c r="Q846" i="1"/>
  <c r="S846" i="1" s="1"/>
  <c r="Q847" i="1"/>
  <c r="S847" i="1" s="1"/>
  <c r="Q848" i="1"/>
  <c r="S848" i="1" s="1"/>
  <c r="Q849" i="1"/>
  <c r="S849" i="1" s="1"/>
  <c r="Q850" i="1"/>
  <c r="S850" i="1" s="1"/>
  <c r="Q851" i="1"/>
  <c r="S851" i="1" s="1"/>
  <c r="Q852" i="1"/>
  <c r="S852" i="1" s="1"/>
  <c r="Q853" i="1"/>
  <c r="S853" i="1" s="1"/>
  <c r="Q854" i="1"/>
  <c r="S854" i="1" s="1"/>
  <c r="Q855" i="1"/>
  <c r="S855" i="1" s="1"/>
  <c r="Q856" i="1"/>
  <c r="S856" i="1" s="1"/>
  <c r="Q857" i="1"/>
  <c r="S857" i="1" s="1"/>
  <c r="Q858" i="1"/>
  <c r="S858" i="1" s="1"/>
  <c r="Q859" i="1"/>
  <c r="S859" i="1" s="1"/>
  <c r="Q860" i="1"/>
  <c r="S860" i="1" s="1"/>
  <c r="Q861" i="1"/>
  <c r="S861" i="1" s="1"/>
  <c r="Q862" i="1"/>
  <c r="S862" i="1" s="1"/>
  <c r="Q863" i="1"/>
  <c r="S863" i="1" s="1"/>
  <c r="Q864" i="1"/>
  <c r="S864" i="1" s="1"/>
  <c r="Q865" i="1"/>
  <c r="S865" i="1" s="1"/>
  <c r="Q866" i="1"/>
  <c r="S866" i="1" s="1"/>
  <c r="Q867" i="1"/>
  <c r="S867" i="1" s="1"/>
  <c r="Q868" i="1"/>
  <c r="S868" i="1" s="1"/>
  <c r="Q869" i="1"/>
  <c r="S869" i="1" s="1"/>
  <c r="Q870" i="1"/>
  <c r="S870" i="1" s="1"/>
  <c r="Q871" i="1"/>
  <c r="S871" i="1" s="1"/>
  <c r="Q872" i="1"/>
  <c r="S872" i="1" s="1"/>
  <c r="Q873" i="1"/>
  <c r="S873" i="1" s="1"/>
  <c r="Q874" i="1"/>
  <c r="S874" i="1" s="1"/>
  <c r="Q875" i="1"/>
  <c r="S875" i="1" s="1"/>
  <c r="Q876" i="1"/>
  <c r="S876" i="1" s="1"/>
  <c r="Q877" i="1"/>
  <c r="S877" i="1" s="1"/>
  <c r="Q878" i="1"/>
  <c r="S878" i="1" s="1"/>
  <c r="Q879" i="1"/>
  <c r="S879" i="1" s="1"/>
  <c r="Q880" i="1"/>
  <c r="S880" i="1" s="1"/>
  <c r="Q881" i="1"/>
  <c r="S881" i="1" s="1"/>
  <c r="Q882" i="1"/>
  <c r="S882" i="1" s="1"/>
  <c r="Q883" i="1"/>
  <c r="S883" i="1" s="1"/>
  <c r="Q884" i="1"/>
  <c r="S884" i="1" s="1"/>
  <c r="Q885" i="1"/>
  <c r="S885" i="1" s="1"/>
  <c r="Q886" i="1"/>
  <c r="S886" i="1" s="1"/>
  <c r="Q887" i="1"/>
  <c r="S887" i="1" s="1"/>
  <c r="Q888" i="1"/>
  <c r="S888" i="1" s="1"/>
  <c r="Q889" i="1"/>
  <c r="S889" i="1" s="1"/>
  <c r="Q890" i="1"/>
  <c r="S890" i="1" s="1"/>
  <c r="Q891" i="1"/>
  <c r="S891" i="1" s="1"/>
  <c r="Q892" i="1"/>
  <c r="S892" i="1" s="1"/>
  <c r="Q893" i="1"/>
  <c r="S893" i="1" s="1"/>
  <c r="Q894" i="1"/>
  <c r="S894" i="1" s="1"/>
  <c r="Q895" i="1"/>
  <c r="S895" i="1" s="1"/>
  <c r="Q896" i="1"/>
  <c r="S896" i="1" s="1"/>
  <c r="Q897" i="1"/>
  <c r="S897" i="1" s="1"/>
  <c r="Q898" i="1"/>
  <c r="S898" i="1" s="1"/>
  <c r="Q899" i="1"/>
  <c r="S899" i="1" s="1"/>
  <c r="Q900" i="1"/>
  <c r="S900" i="1" s="1"/>
  <c r="Q901" i="1"/>
  <c r="S901" i="1" s="1"/>
  <c r="Q902" i="1"/>
  <c r="S902" i="1" s="1"/>
  <c r="Q903" i="1"/>
  <c r="S903" i="1" s="1"/>
  <c r="Q904" i="1"/>
  <c r="S904" i="1" s="1"/>
  <c r="Q905" i="1"/>
  <c r="S905" i="1" s="1"/>
  <c r="Q906" i="1"/>
  <c r="S906" i="1" s="1"/>
  <c r="Q907" i="1"/>
  <c r="S907" i="1" s="1"/>
  <c r="Q908" i="1"/>
  <c r="S908" i="1" s="1"/>
  <c r="Q909" i="1"/>
  <c r="S909" i="1" s="1"/>
  <c r="Q910" i="1"/>
  <c r="S910" i="1" s="1"/>
  <c r="Q911" i="1"/>
  <c r="S911" i="1" s="1"/>
  <c r="Q912" i="1"/>
  <c r="S912" i="1" s="1"/>
  <c r="Q913" i="1"/>
  <c r="S913" i="1" s="1"/>
  <c r="Q914" i="1"/>
  <c r="S914" i="1" s="1"/>
  <c r="Q915" i="1"/>
  <c r="S915" i="1" s="1"/>
  <c r="Q916" i="1"/>
  <c r="S916" i="1" s="1"/>
  <c r="Q917" i="1"/>
  <c r="S917" i="1" s="1"/>
  <c r="Q918" i="1"/>
  <c r="S918" i="1" s="1"/>
  <c r="Q919" i="1"/>
  <c r="S919" i="1" s="1"/>
  <c r="Q920" i="1"/>
  <c r="S920" i="1" s="1"/>
  <c r="Q921" i="1"/>
  <c r="S921" i="1" s="1"/>
  <c r="Q922" i="1"/>
  <c r="S922" i="1" s="1"/>
  <c r="Q923" i="1"/>
  <c r="S923" i="1" s="1"/>
  <c r="Q924" i="1"/>
  <c r="S924" i="1" s="1"/>
  <c r="Q925" i="1"/>
  <c r="S925" i="1" s="1"/>
  <c r="Q926" i="1"/>
  <c r="S926" i="1" s="1"/>
  <c r="Q927" i="1"/>
  <c r="S927" i="1" s="1"/>
  <c r="Q928" i="1"/>
  <c r="S928" i="1" s="1"/>
  <c r="Q929" i="1"/>
  <c r="S929" i="1" s="1"/>
  <c r="Q930" i="1"/>
  <c r="S930" i="1" s="1"/>
  <c r="Q931" i="1"/>
  <c r="S931" i="1" s="1"/>
  <c r="Q932" i="1"/>
  <c r="S932" i="1" s="1"/>
  <c r="Q933" i="1"/>
  <c r="S933" i="1" s="1"/>
  <c r="Q934" i="1"/>
  <c r="S934" i="1" s="1"/>
  <c r="Q935" i="1"/>
  <c r="S935" i="1" s="1"/>
  <c r="Q936" i="1"/>
  <c r="S936" i="1" s="1"/>
  <c r="Q937" i="1"/>
  <c r="S937" i="1" s="1"/>
  <c r="Q938" i="1"/>
  <c r="S938" i="1" s="1"/>
  <c r="Q939" i="1"/>
  <c r="S939" i="1" s="1"/>
  <c r="Q940" i="1"/>
  <c r="S940" i="1" s="1"/>
  <c r="Q941" i="1"/>
  <c r="S941" i="1" s="1"/>
  <c r="Q942" i="1"/>
  <c r="S942" i="1" s="1"/>
  <c r="Q943" i="1"/>
  <c r="S943" i="1" s="1"/>
  <c r="Q944" i="1"/>
  <c r="S944" i="1" s="1"/>
  <c r="Q945" i="1"/>
  <c r="S945" i="1" s="1"/>
  <c r="Q946" i="1"/>
  <c r="S946" i="1" s="1"/>
  <c r="Q947" i="1"/>
  <c r="S947" i="1" s="1"/>
  <c r="Q948" i="1"/>
  <c r="S948" i="1" s="1"/>
  <c r="Q949" i="1"/>
  <c r="S949" i="1" s="1"/>
  <c r="Q950" i="1"/>
  <c r="S950" i="1" s="1"/>
  <c r="Q951" i="1"/>
  <c r="S951" i="1" s="1"/>
  <c r="Q952" i="1"/>
  <c r="S952" i="1" s="1"/>
  <c r="Q953" i="1"/>
  <c r="S953" i="1" s="1"/>
  <c r="Q954" i="1"/>
  <c r="S954" i="1" s="1"/>
  <c r="Q955" i="1"/>
  <c r="S955" i="1" s="1"/>
  <c r="Q956" i="1"/>
  <c r="S956" i="1" s="1"/>
  <c r="Q957" i="1"/>
  <c r="S957" i="1" s="1"/>
  <c r="Q958" i="1"/>
  <c r="S958" i="1" s="1"/>
  <c r="Q959" i="1"/>
  <c r="S959" i="1" s="1"/>
  <c r="Q960" i="1"/>
  <c r="S960" i="1" s="1"/>
  <c r="Q961" i="1"/>
  <c r="S961" i="1" s="1"/>
  <c r="Q962" i="1"/>
  <c r="S962" i="1" s="1"/>
  <c r="Q963" i="1"/>
  <c r="S963" i="1" s="1"/>
  <c r="Q964" i="1"/>
  <c r="S964" i="1" s="1"/>
  <c r="Q965" i="1"/>
  <c r="S965" i="1" s="1"/>
  <c r="Q966" i="1"/>
  <c r="S966" i="1" s="1"/>
  <c r="Q967" i="1"/>
  <c r="S967" i="1" s="1"/>
  <c r="Q968" i="1"/>
  <c r="S968" i="1" s="1"/>
  <c r="Q969" i="1"/>
  <c r="S969" i="1" s="1"/>
  <c r="Q970" i="1"/>
  <c r="S970" i="1" s="1"/>
  <c r="Q971" i="1"/>
  <c r="S971" i="1" s="1"/>
  <c r="Q972" i="1"/>
  <c r="S972" i="1" s="1"/>
  <c r="Q973" i="1"/>
  <c r="S973" i="1" s="1"/>
  <c r="Q974" i="1"/>
  <c r="S974" i="1" s="1"/>
  <c r="Q975" i="1"/>
  <c r="S975" i="1" s="1"/>
  <c r="Q976" i="1"/>
  <c r="S976" i="1" s="1"/>
  <c r="Q977" i="1"/>
  <c r="S977" i="1" s="1"/>
  <c r="Q978" i="1"/>
  <c r="S978" i="1" s="1"/>
  <c r="Q979" i="1"/>
  <c r="S979" i="1" s="1"/>
  <c r="Q980" i="1"/>
  <c r="S980" i="1" s="1"/>
  <c r="Q981" i="1"/>
  <c r="S981" i="1" s="1"/>
  <c r="Q982" i="1"/>
  <c r="S982" i="1" s="1"/>
  <c r="Q983" i="1"/>
  <c r="S983" i="1" s="1"/>
  <c r="Q984" i="1"/>
  <c r="S984" i="1" s="1"/>
  <c r="Q985" i="1"/>
  <c r="S985" i="1" s="1"/>
  <c r="Q986" i="1"/>
  <c r="S986" i="1" s="1"/>
  <c r="Q987" i="1"/>
  <c r="S987" i="1" s="1"/>
  <c r="Q988" i="1"/>
  <c r="S988" i="1" s="1"/>
  <c r="Q989" i="1"/>
  <c r="S989" i="1" s="1"/>
  <c r="Q990" i="1"/>
  <c r="S990" i="1" s="1"/>
  <c r="Q991" i="1"/>
  <c r="S991" i="1" s="1"/>
  <c r="Q992" i="1"/>
  <c r="S992" i="1" s="1"/>
  <c r="Q993" i="1"/>
  <c r="S993" i="1" s="1"/>
  <c r="Q994" i="1"/>
  <c r="S994" i="1" s="1"/>
  <c r="Q995" i="1"/>
  <c r="S995" i="1" s="1"/>
  <c r="Q996" i="1"/>
  <c r="S996" i="1" s="1"/>
  <c r="Q997" i="1"/>
  <c r="S997" i="1" s="1"/>
  <c r="Q998" i="1"/>
  <c r="S998" i="1" s="1"/>
  <c r="Q999" i="1"/>
  <c r="S999" i="1" s="1"/>
  <c r="Q1000" i="1"/>
  <c r="S1000" i="1" s="1"/>
  <c r="Q1001" i="1"/>
  <c r="S1001" i="1" s="1"/>
  <c r="Q1002" i="1"/>
  <c r="S1002" i="1" s="1"/>
  <c r="Q1003" i="1"/>
  <c r="S1003" i="1" s="1"/>
  <c r="Q1004" i="1"/>
  <c r="S1004" i="1" s="1"/>
  <c r="Q1005" i="1"/>
  <c r="S1005" i="1" s="1"/>
  <c r="Q1006" i="1"/>
  <c r="S1006" i="1" s="1"/>
  <c r="Q1007" i="1"/>
  <c r="S1007" i="1" s="1"/>
  <c r="Q1008" i="1"/>
  <c r="S1008" i="1" s="1"/>
  <c r="Q1009" i="1"/>
  <c r="S1009" i="1" s="1"/>
  <c r="Q1010" i="1"/>
  <c r="S1010" i="1" s="1"/>
  <c r="Q1011" i="1"/>
  <c r="S1011" i="1" s="1"/>
  <c r="Q1012" i="1"/>
  <c r="S1012" i="1" s="1"/>
  <c r="Q1013" i="1"/>
  <c r="S1013" i="1" s="1"/>
  <c r="Q1014" i="1"/>
  <c r="S1014" i="1" s="1"/>
  <c r="Q1015" i="1"/>
  <c r="S1015" i="1" s="1"/>
  <c r="Q1016" i="1"/>
  <c r="S1016" i="1" s="1"/>
  <c r="Q1017" i="1"/>
  <c r="S1017" i="1" s="1"/>
  <c r="Q1018" i="1"/>
  <c r="S1018" i="1" s="1"/>
  <c r="Q1019" i="1"/>
  <c r="S1019" i="1" s="1"/>
  <c r="Q1020" i="1"/>
  <c r="S1020" i="1" s="1"/>
  <c r="Q1021" i="1"/>
  <c r="S1021" i="1" s="1"/>
  <c r="Q1022" i="1"/>
  <c r="S1022" i="1" s="1"/>
  <c r="Q1023" i="1"/>
  <c r="S1023" i="1" s="1"/>
  <c r="Q1024" i="1"/>
  <c r="S1024" i="1" s="1"/>
  <c r="Q1025" i="1"/>
  <c r="S1025" i="1" s="1"/>
  <c r="Q1026" i="1"/>
  <c r="S1026" i="1" s="1"/>
  <c r="Q1027" i="1"/>
  <c r="S1027" i="1" s="1"/>
  <c r="Q1028" i="1"/>
  <c r="S1028" i="1" s="1"/>
  <c r="Q1029" i="1"/>
  <c r="S1029" i="1" s="1"/>
  <c r="Q1030" i="1"/>
  <c r="S1030" i="1" s="1"/>
  <c r="Q1031" i="1"/>
  <c r="S1031" i="1" s="1"/>
  <c r="Q1032" i="1"/>
  <c r="S1032" i="1" s="1"/>
  <c r="Q1033" i="1"/>
  <c r="S1033" i="1" s="1"/>
  <c r="Q1034" i="1"/>
  <c r="S1034" i="1" s="1"/>
  <c r="Q1035" i="1"/>
  <c r="S1035" i="1" s="1"/>
  <c r="Q1036" i="1"/>
  <c r="S1036" i="1" s="1"/>
  <c r="Q1037" i="1"/>
  <c r="S1037" i="1" s="1"/>
  <c r="Q1038" i="1"/>
  <c r="S1038" i="1" s="1"/>
  <c r="Q1039" i="1"/>
  <c r="S1039" i="1" s="1"/>
  <c r="Q1040" i="1"/>
  <c r="S1040" i="1" s="1"/>
  <c r="Q1041" i="1"/>
  <c r="S1041" i="1" s="1"/>
  <c r="Q1042" i="1"/>
  <c r="S1042" i="1" s="1"/>
  <c r="Q1043" i="1"/>
  <c r="S1043" i="1" s="1"/>
  <c r="Q1044" i="1"/>
  <c r="S1044" i="1" s="1"/>
  <c r="Q1045" i="1"/>
  <c r="S1045" i="1" s="1"/>
  <c r="Q1046" i="1"/>
  <c r="S1046" i="1" s="1"/>
  <c r="Q1047" i="1"/>
  <c r="S1047" i="1" s="1"/>
  <c r="Q1048" i="1"/>
  <c r="S1048" i="1" s="1"/>
  <c r="Q1049" i="1"/>
  <c r="S1049" i="1" s="1"/>
  <c r="Q1050" i="1"/>
  <c r="S1050" i="1" s="1"/>
  <c r="Q1051" i="1"/>
  <c r="S1051" i="1" s="1"/>
  <c r="Q1052" i="1"/>
  <c r="S1052" i="1" s="1"/>
  <c r="Q1053" i="1"/>
  <c r="S1053" i="1" s="1"/>
  <c r="Q1054" i="1"/>
  <c r="S1054" i="1" s="1"/>
  <c r="Q1055" i="1"/>
  <c r="S1055" i="1" s="1"/>
  <c r="Q1056" i="1"/>
  <c r="S1056" i="1" s="1"/>
  <c r="Q1057" i="1"/>
  <c r="S1057" i="1" s="1"/>
  <c r="Q1058" i="1"/>
  <c r="S1058" i="1" s="1"/>
  <c r="Q1059" i="1"/>
  <c r="S1059" i="1" s="1"/>
  <c r="Q1060" i="1"/>
  <c r="S1060" i="1" s="1"/>
  <c r="Q1061" i="1"/>
  <c r="S1061" i="1" s="1"/>
  <c r="Q1062" i="1"/>
  <c r="S1062" i="1" s="1"/>
  <c r="Q1063" i="1"/>
  <c r="S1063" i="1" s="1"/>
  <c r="Q1064" i="1"/>
  <c r="S1064" i="1" s="1"/>
  <c r="Q1065" i="1"/>
  <c r="S1065" i="1" s="1"/>
  <c r="Q1066" i="1"/>
  <c r="S1066" i="1" s="1"/>
  <c r="Q1067" i="1"/>
  <c r="S1067" i="1" s="1"/>
  <c r="Q1068" i="1"/>
  <c r="S1068" i="1" s="1"/>
  <c r="Q1069" i="1"/>
  <c r="S1069" i="1" s="1"/>
  <c r="Q1070" i="1"/>
  <c r="S1070" i="1" s="1"/>
  <c r="Q1071" i="1"/>
  <c r="S1071" i="1" s="1"/>
  <c r="Q1072" i="1"/>
  <c r="S1072" i="1" s="1"/>
  <c r="Q1073" i="1"/>
  <c r="S1073" i="1" s="1"/>
  <c r="Q1074" i="1"/>
  <c r="S1074" i="1" s="1"/>
  <c r="Q1075" i="1"/>
  <c r="S1075" i="1" s="1"/>
  <c r="Q1076" i="1"/>
  <c r="S1076" i="1" s="1"/>
  <c r="Q1077" i="1"/>
  <c r="S1077" i="1" s="1"/>
  <c r="Q1078" i="1"/>
  <c r="S1078" i="1" s="1"/>
  <c r="Q1079" i="1"/>
  <c r="S1079" i="1" s="1"/>
  <c r="Q1080" i="1"/>
  <c r="S1080" i="1" s="1"/>
  <c r="Q1081" i="1"/>
  <c r="S1081" i="1" s="1"/>
  <c r="Q1082" i="1"/>
  <c r="S1082" i="1" s="1"/>
  <c r="Q1083" i="1"/>
  <c r="S1083" i="1" s="1"/>
  <c r="Q1084" i="1"/>
  <c r="S1084" i="1" s="1"/>
  <c r="Q1085" i="1"/>
  <c r="S1085" i="1" s="1"/>
  <c r="Q1086" i="1"/>
  <c r="S1086" i="1" s="1"/>
  <c r="Q1087" i="1"/>
  <c r="S1087" i="1" s="1"/>
  <c r="Q1088" i="1"/>
  <c r="S1088" i="1" s="1"/>
  <c r="Q1089" i="1"/>
  <c r="S1089" i="1" s="1"/>
  <c r="Q1090" i="1"/>
  <c r="S1090" i="1" s="1"/>
  <c r="Q1091" i="1"/>
  <c r="S1091" i="1" s="1"/>
  <c r="Q1092" i="1"/>
  <c r="S1092" i="1" s="1"/>
  <c r="Q1093" i="1"/>
  <c r="S1093" i="1" s="1"/>
  <c r="Q1094" i="1"/>
  <c r="S1094" i="1" s="1"/>
  <c r="Q1095" i="1"/>
  <c r="S1095" i="1" s="1"/>
  <c r="Q1096" i="1"/>
  <c r="S1096" i="1" s="1"/>
  <c r="Q1097" i="1"/>
  <c r="S1097" i="1" s="1"/>
  <c r="Q1098" i="1"/>
  <c r="S1098" i="1" s="1"/>
  <c r="Q1099" i="1"/>
  <c r="S1099" i="1" s="1"/>
  <c r="Q1100" i="1"/>
  <c r="S1100" i="1" s="1"/>
  <c r="Q1101" i="1"/>
  <c r="S1101" i="1" s="1"/>
  <c r="Q1102" i="1"/>
  <c r="S1102" i="1" s="1"/>
  <c r="Q1103" i="1"/>
  <c r="S1103" i="1" s="1"/>
  <c r="Q1104" i="1"/>
  <c r="S1104" i="1" s="1"/>
  <c r="Q1105" i="1"/>
  <c r="S1105" i="1" s="1"/>
  <c r="Q1106" i="1"/>
  <c r="S1106" i="1" s="1"/>
  <c r="Q1107" i="1"/>
  <c r="S1107" i="1" s="1"/>
  <c r="Q1108" i="1"/>
  <c r="S1108" i="1" s="1"/>
  <c r="Q1109" i="1"/>
  <c r="S1109" i="1" s="1"/>
  <c r="Q1110" i="1"/>
  <c r="S1110" i="1" s="1"/>
  <c r="Q1111" i="1"/>
  <c r="S1111" i="1" s="1"/>
  <c r="Q1112" i="1"/>
  <c r="S1112" i="1" s="1"/>
  <c r="Q1113" i="1"/>
  <c r="S1113" i="1" s="1"/>
  <c r="Q1114" i="1"/>
  <c r="S1114" i="1" s="1"/>
  <c r="Q1115" i="1"/>
  <c r="S1115" i="1" s="1"/>
  <c r="Q1116" i="1"/>
  <c r="S1116" i="1" s="1"/>
  <c r="Q1117" i="1"/>
  <c r="S1117" i="1" s="1"/>
  <c r="Q1118" i="1"/>
  <c r="S1118" i="1" s="1"/>
  <c r="Q1119" i="1"/>
  <c r="S1119" i="1" s="1"/>
  <c r="Q1120" i="1"/>
  <c r="S1120" i="1" s="1"/>
  <c r="Q1121" i="1"/>
  <c r="S1121" i="1" s="1"/>
  <c r="Q1122" i="1"/>
  <c r="S1122" i="1" s="1"/>
  <c r="Q1123" i="1"/>
  <c r="S1123" i="1" s="1"/>
  <c r="Q1124" i="1"/>
  <c r="S1124" i="1" s="1"/>
  <c r="Q1125" i="1"/>
  <c r="S1125" i="1" s="1"/>
  <c r="Q1126" i="1"/>
  <c r="S1126" i="1" s="1"/>
  <c r="Q1127" i="1"/>
  <c r="S1127" i="1" s="1"/>
  <c r="Q1128" i="1"/>
  <c r="S1128" i="1" s="1"/>
  <c r="Q1129" i="1"/>
  <c r="S1129" i="1" s="1"/>
  <c r="Q1130" i="1"/>
  <c r="S1130" i="1" s="1"/>
  <c r="Q1131" i="1"/>
  <c r="S1131" i="1" s="1"/>
  <c r="Q1132" i="1"/>
  <c r="S1132" i="1" s="1"/>
  <c r="Q1133" i="1"/>
  <c r="S1133" i="1" s="1"/>
  <c r="Q1134" i="1"/>
  <c r="S1134" i="1" s="1"/>
  <c r="Q1135" i="1"/>
  <c r="S1135" i="1" s="1"/>
  <c r="Q1136" i="1"/>
  <c r="S1136" i="1" s="1"/>
  <c r="Q1137" i="1"/>
  <c r="S1137" i="1" s="1"/>
  <c r="Q1138" i="1"/>
  <c r="S1138" i="1" s="1"/>
  <c r="Q1139" i="1"/>
  <c r="S1139" i="1" s="1"/>
  <c r="Q1140" i="1"/>
  <c r="S1140" i="1" s="1"/>
  <c r="Q1141" i="1"/>
  <c r="S1141" i="1" s="1"/>
  <c r="Q1142" i="1"/>
  <c r="S1142" i="1" s="1"/>
  <c r="Q1143" i="1"/>
  <c r="S1143" i="1" s="1"/>
  <c r="Q1144" i="1"/>
  <c r="S1144" i="1" s="1"/>
  <c r="Q1145" i="1"/>
  <c r="S1145" i="1" s="1"/>
  <c r="Q1146" i="1"/>
  <c r="S1146" i="1" s="1"/>
  <c r="Q1147" i="1"/>
  <c r="S1147" i="1" s="1"/>
  <c r="Q1148" i="1"/>
  <c r="S1148" i="1" s="1"/>
  <c r="Q1149" i="1"/>
  <c r="S1149" i="1" s="1"/>
  <c r="Q1150" i="1"/>
  <c r="S1150" i="1" s="1"/>
  <c r="Q1151" i="1"/>
  <c r="S1151" i="1" s="1"/>
  <c r="Q1152" i="1"/>
  <c r="S1152" i="1" s="1"/>
  <c r="Q1153" i="1"/>
  <c r="S1153" i="1" s="1"/>
  <c r="Q1154" i="1"/>
  <c r="S1154" i="1" s="1"/>
  <c r="Q1155" i="1"/>
  <c r="S1155" i="1" s="1"/>
  <c r="Q1156" i="1"/>
  <c r="S1156" i="1" s="1"/>
  <c r="Q1157" i="1"/>
  <c r="S1157" i="1" s="1"/>
  <c r="Q1158" i="1"/>
  <c r="S1158" i="1" s="1"/>
  <c r="Q1159" i="1"/>
  <c r="S1159" i="1" s="1"/>
  <c r="Q1160" i="1"/>
  <c r="S1160" i="1" s="1"/>
  <c r="Q1161" i="1"/>
  <c r="S1161" i="1" s="1"/>
  <c r="Q1162" i="1"/>
  <c r="S1162" i="1" s="1"/>
  <c r="Q1163" i="1"/>
  <c r="S1163" i="1" s="1"/>
  <c r="Q1164" i="1"/>
  <c r="S1164" i="1" s="1"/>
  <c r="Q1165" i="1"/>
  <c r="S1165" i="1" s="1"/>
  <c r="Q1166" i="1"/>
  <c r="S1166" i="1" s="1"/>
  <c r="Q1167" i="1"/>
  <c r="S1167" i="1" s="1"/>
  <c r="Q1168" i="1"/>
  <c r="S1168" i="1" s="1"/>
  <c r="Q1169" i="1"/>
  <c r="S1169" i="1" s="1"/>
  <c r="Q1170" i="1"/>
  <c r="S1170" i="1" s="1"/>
  <c r="Q1171" i="1"/>
  <c r="S1171" i="1" s="1"/>
  <c r="Q1172" i="1"/>
  <c r="S1172" i="1" s="1"/>
  <c r="Q1173" i="1"/>
  <c r="S1173" i="1" s="1"/>
  <c r="Q1174" i="1"/>
  <c r="S1174" i="1" s="1"/>
  <c r="Q1175" i="1"/>
  <c r="S1175" i="1" s="1"/>
  <c r="Q1176" i="1"/>
  <c r="S1176" i="1" s="1"/>
  <c r="Q1177" i="1"/>
  <c r="S1177" i="1" s="1"/>
  <c r="Q1178" i="1"/>
  <c r="S1178" i="1" s="1"/>
  <c r="Q1179" i="1"/>
  <c r="S1179" i="1" s="1"/>
  <c r="Q1180" i="1"/>
  <c r="S1180" i="1" s="1"/>
  <c r="Q1181" i="1"/>
  <c r="S1181" i="1" s="1"/>
  <c r="Q1182" i="1"/>
  <c r="S1182" i="1" s="1"/>
  <c r="Q1183" i="1"/>
  <c r="S1183" i="1" s="1"/>
  <c r="Q1184" i="1"/>
  <c r="S1184" i="1" s="1"/>
  <c r="Q1185" i="1"/>
  <c r="S1185" i="1" s="1"/>
  <c r="Q1186" i="1"/>
  <c r="S1186" i="1" s="1"/>
  <c r="Q1187" i="1"/>
  <c r="S1187" i="1" s="1"/>
  <c r="Q1188" i="1"/>
  <c r="S1188" i="1" s="1"/>
  <c r="Q1189" i="1"/>
  <c r="S1189" i="1" s="1"/>
  <c r="Q1190" i="1"/>
  <c r="S1190" i="1" s="1"/>
  <c r="Q1191" i="1"/>
  <c r="S1191" i="1" s="1"/>
  <c r="Q1192" i="1"/>
  <c r="S1192" i="1" s="1"/>
  <c r="Q1193" i="1"/>
  <c r="S1193" i="1" s="1"/>
  <c r="Q1194" i="1"/>
  <c r="S1194" i="1" s="1"/>
  <c r="Q1195" i="1"/>
  <c r="S1195" i="1" s="1"/>
  <c r="Q1196" i="1"/>
  <c r="S1196" i="1" s="1"/>
  <c r="Q1197" i="1"/>
  <c r="S1197" i="1" s="1"/>
  <c r="Q1198" i="1"/>
  <c r="S1198" i="1" s="1"/>
  <c r="Q1199" i="1"/>
  <c r="S1199" i="1" s="1"/>
  <c r="Q1200" i="1"/>
  <c r="S1200" i="1" s="1"/>
  <c r="Q1201" i="1"/>
  <c r="S1201" i="1" s="1"/>
  <c r="Q1202" i="1"/>
  <c r="S1202" i="1" s="1"/>
  <c r="Q1203" i="1"/>
  <c r="S1203" i="1" s="1"/>
  <c r="Q1204" i="1"/>
  <c r="S1204" i="1" s="1"/>
  <c r="Q1205" i="1"/>
  <c r="S1205" i="1" s="1"/>
  <c r="Q1206" i="1"/>
  <c r="S1206" i="1" s="1"/>
  <c r="Q1207" i="1"/>
  <c r="S1207" i="1" s="1"/>
  <c r="Q1208" i="1"/>
  <c r="S1208" i="1" s="1"/>
  <c r="Q1209" i="1"/>
  <c r="S1209" i="1" s="1"/>
  <c r="Q1210" i="1"/>
  <c r="S1210" i="1" s="1"/>
  <c r="Q1211" i="1"/>
  <c r="S1211" i="1" s="1"/>
  <c r="Q1212" i="1"/>
  <c r="S1212" i="1" s="1"/>
  <c r="Q1213" i="1"/>
  <c r="S1213" i="1" s="1"/>
  <c r="Q1214" i="1"/>
  <c r="S1214" i="1" s="1"/>
  <c r="Q1215" i="1"/>
  <c r="S1215" i="1" s="1"/>
  <c r="Q1216" i="1"/>
  <c r="S1216" i="1" s="1"/>
  <c r="Q1217" i="1"/>
  <c r="S1217" i="1" s="1"/>
  <c r="Q1218" i="1"/>
  <c r="S1218" i="1" s="1"/>
  <c r="Q1219" i="1"/>
  <c r="S1219" i="1" s="1"/>
  <c r="Q1220" i="1"/>
  <c r="S1220" i="1" s="1"/>
  <c r="Q1221" i="1"/>
  <c r="S1221" i="1" s="1"/>
  <c r="Q1222" i="1"/>
  <c r="S1222" i="1" s="1"/>
  <c r="Q1223" i="1"/>
  <c r="S1223" i="1" s="1"/>
  <c r="Q1224" i="1"/>
  <c r="S1224" i="1" s="1"/>
  <c r="Q1225" i="1"/>
  <c r="S1225" i="1" s="1"/>
  <c r="Q1226" i="1"/>
  <c r="S1226" i="1" s="1"/>
  <c r="Q1227" i="1"/>
  <c r="S1227" i="1" s="1"/>
  <c r="Q1228" i="1"/>
  <c r="S1228" i="1" s="1"/>
  <c r="Q1229" i="1"/>
  <c r="S1229" i="1" s="1"/>
  <c r="Q1230" i="1"/>
  <c r="S1230" i="1" s="1"/>
  <c r="Q1231" i="1"/>
  <c r="S1231" i="1" s="1"/>
  <c r="Q1232" i="1"/>
  <c r="S1232" i="1" s="1"/>
  <c r="Q1233" i="1"/>
  <c r="S1233" i="1" s="1"/>
  <c r="Q1234" i="1"/>
  <c r="S1234" i="1" s="1"/>
  <c r="Q1235" i="1"/>
  <c r="S1235" i="1" s="1"/>
  <c r="Q1236" i="1"/>
  <c r="S1236" i="1" s="1"/>
  <c r="Q1237" i="1"/>
  <c r="S1237" i="1" s="1"/>
  <c r="Q1238" i="1"/>
  <c r="S1238" i="1" s="1"/>
  <c r="Q1239" i="1"/>
  <c r="S1239" i="1" s="1"/>
  <c r="Q1240" i="1"/>
  <c r="S1240" i="1" s="1"/>
  <c r="Q1241" i="1"/>
  <c r="S1241" i="1" s="1"/>
  <c r="Q1242" i="1"/>
  <c r="S1242" i="1" s="1"/>
  <c r="Q1243" i="1"/>
  <c r="S1243" i="1" s="1"/>
  <c r="Q1244" i="1"/>
  <c r="S1244" i="1" s="1"/>
  <c r="Q1245" i="1"/>
  <c r="S1245" i="1" s="1"/>
  <c r="Q1246" i="1"/>
  <c r="S1246" i="1" s="1"/>
  <c r="Q1247" i="1"/>
  <c r="S1247" i="1" s="1"/>
  <c r="Q1248" i="1"/>
  <c r="S1248" i="1" s="1"/>
  <c r="Q1249" i="1"/>
  <c r="S1249" i="1" s="1"/>
  <c r="Q1250" i="1"/>
  <c r="S1250" i="1" s="1"/>
  <c r="Q1251" i="1"/>
  <c r="S1251" i="1" s="1"/>
  <c r="Q1252" i="1"/>
  <c r="S1252" i="1" s="1"/>
  <c r="Q1253" i="1"/>
  <c r="S1253" i="1" s="1"/>
  <c r="Q1254" i="1"/>
  <c r="S1254" i="1" s="1"/>
  <c r="Q1255" i="1"/>
  <c r="S1255" i="1" s="1"/>
  <c r="Q1256" i="1"/>
  <c r="S1256" i="1" s="1"/>
  <c r="Q1257" i="1"/>
  <c r="S1257" i="1" s="1"/>
  <c r="Q1258" i="1"/>
  <c r="S1258" i="1" s="1"/>
  <c r="Q1259" i="1"/>
  <c r="S1259" i="1" s="1"/>
  <c r="Q1260" i="1"/>
  <c r="S1260" i="1" s="1"/>
  <c r="Q1261" i="1"/>
  <c r="S1261" i="1" s="1"/>
  <c r="Q1262" i="1"/>
  <c r="S1262" i="1" s="1"/>
  <c r="Q1263" i="1"/>
  <c r="S1263" i="1" s="1"/>
  <c r="Q1264" i="1"/>
  <c r="S1264" i="1" s="1"/>
  <c r="Q1265" i="1"/>
  <c r="S1265" i="1" s="1"/>
  <c r="Q1266" i="1"/>
  <c r="S1266" i="1" s="1"/>
  <c r="Q1267" i="1"/>
  <c r="S1267" i="1" s="1"/>
  <c r="Q1268" i="1"/>
  <c r="S1268" i="1" s="1"/>
  <c r="Q1269" i="1"/>
  <c r="S1269" i="1" s="1"/>
  <c r="Q1270" i="1"/>
  <c r="S1270" i="1" s="1"/>
  <c r="Q1271" i="1"/>
  <c r="S1271" i="1" s="1"/>
  <c r="Q1272" i="1"/>
  <c r="S1272" i="1" s="1"/>
  <c r="Q1273" i="1"/>
  <c r="S1273" i="1" s="1"/>
  <c r="Q1274" i="1"/>
  <c r="S1274" i="1" s="1"/>
  <c r="Q1275" i="1"/>
  <c r="S1275" i="1" s="1"/>
  <c r="Q1276" i="1"/>
  <c r="S1276" i="1" s="1"/>
  <c r="Q1277" i="1"/>
  <c r="S1277" i="1" s="1"/>
  <c r="Q1278" i="1"/>
  <c r="S1278" i="1" s="1"/>
  <c r="Q1279" i="1"/>
  <c r="S1279" i="1" s="1"/>
  <c r="Q1280" i="1"/>
  <c r="S1280" i="1" s="1"/>
  <c r="Q1281" i="1"/>
  <c r="S1281" i="1" s="1"/>
  <c r="Q1282" i="1"/>
  <c r="S1282" i="1" s="1"/>
  <c r="Q1283" i="1"/>
  <c r="S1283" i="1" s="1"/>
  <c r="Q1284" i="1"/>
  <c r="S1284" i="1" s="1"/>
  <c r="Q1285" i="1"/>
  <c r="S1285" i="1" s="1"/>
  <c r="Q1286" i="1"/>
  <c r="S1286" i="1" s="1"/>
  <c r="Q1287" i="1"/>
  <c r="S1287" i="1" s="1"/>
  <c r="Q1288" i="1"/>
  <c r="S1288" i="1" s="1"/>
  <c r="Q1289" i="1"/>
  <c r="S1289" i="1" s="1"/>
  <c r="Q1290" i="1"/>
  <c r="S1290" i="1" s="1"/>
  <c r="Q1291" i="1"/>
  <c r="S1291" i="1" s="1"/>
  <c r="Q1292" i="1"/>
  <c r="S1292" i="1" s="1"/>
  <c r="Q1293" i="1"/>
  <c r="S1293" i="1" s="1"/>
  <c r="Q1294" i="1"/>
  <c r="S1294" i="1" s="1"/>
  <c r="Q1295" i="1"/>
  <c r="S1295" i="1" s="1"/>
  <c r="Q1296" i="1"/>
  <c r="S1296" i="1" s="1"/>
  <c r="Q1297" i="1"/>
  <c r="S1297" i="1" s="1"/>
  <c r="Q1298" i="1"/>
  <c r="S1298" i="1" s="1"/>
  <c r="Q1299" i="1"/>
  <c r="S1299" i="1" s="1"/>
  <c r="Q1300" i="1"/>
  <c r="S1300" i="1" s="1"/>
  <c r="Q1301" i="1"/>
  <c r="S1301" i="1" s="1"/>
  <c r="Q1302" i="1"/>
  <c r="S1302" i="1" s="1"/>
  <c r="Q1303" i="1"/>
  <c r="S1303" i="1" s="1"/>
  <c r="Q1304" i="1"/>
  <c r="S1304" i="1" s="1"/>
  <c r="Q1305" i="1"/>
  <c r="S1305" i="1" s="1"/>
  <c r="Q1306" i="1"/>
  <c r="S1306" i="1" s="1"/>
  <c r="Q1307" i="1"/>
  <c r="S1307" i="1" s="1"/>
  <c r="Q1308" i="1"/>
  <c r="S1308" i="1" s="1"/>
  <c r="Q1309" i="1"/>
  <c r="S1309" i="1" s="1"/>
  <c r="Q1310" i="1"/>
  <c r="S1310" i="1" s="1"/>
  <c r="Q1311" i="1"/>
  <c r="S1311" i="1" s="1"/>
  <c r="Q1312" i="1"/>
  <c r="S1312" i="1" s="1"/>
  <c r="Q1313" i="1"/>
  <c r="S1313" i="1" s="1"/>
  <c r="Q1314" i="1"/>
  <c r="S1314" i="1" s="1"/>
  <c r="Q1315" i="1"/>
  <c r="S1315" i="1" s="1"/>
  <c r="Q1316" i="1"/>
  <c r="S1316" i="1" s="1"/>
  <c r="Q1317" i="1"/>
  <c r="S1317" i="1" s="1"/>
  <c r="Q1318" i="1"/>
  <c r="S1318" i="1" s="1"/>
  <c r="Q1319" i="1"/>
  <c r="S1319" i="1" s="1"/>
  <c r="Q1320" i="1"/>
  <c r="S1320" i="1" s="1"/>
  <c r="Q1321" i="1"/>
  <c r="S1321" i="1" s="1"/>
  <c r="Q1322" i="1"/>
  <c r="S1322" i="1" s="1"/>
  <c r="Q1323" i="1"/>
  <c r="S1323" i="1" s="1"/>
  <c r="Q1324" i="1"/>
  <c r="S1324" i="1" s="1"/>
  <c r="Q1325" i="1"/>
  <c r="S1325" i="1" s="1"/>
  <c r="Q1326" i="1"/>
  <c r="S1326" i="1" s="1"/>
  <c r="Q1327" i="1"/>
  <c r="S1327" i="1" s="1"/>
  <c r="Q1328" i="1"/>
  <c r="S1328" i="1" s="1"/>
  <c r="Q1329" i="1"/>
  <c r="S1329" i="1" s="1"/>
  <c r="Q1330" i="1"/>
  <c r="S1330" i="1" s="1"/>
  <c r="Q1331" i="1"/>
  <c r="S1331" i="1" s="1"/>
  <c r="Q1332" i="1"/>
  <c r="S1332" i="1" s="1"/>
  <c r="Q1333" i="1"/>
  <c r="S1333" i="1" s="1"/>
  <c r="Q1334" i="1"/>
  <c r="S1334" i="1" s="1"/>
  <c r="Q1335" i="1"/>
  <c r="S1335" i="1" s="1"/>
  <c r="Q1336" i="1"/>
  <c r="S1336" i="1" s="1"/>
  <c r="Q1337" i="1"/>
  <c r="S1337" i="1" s="1"/>
  <c r="Q1338" i="1"/>
  <c r="S1338" i="1" s="1"/>
  <c r="Q1339" i="1"/>
  <c r="S1339" i="1" s="1"/>
  <c r="Q1340" i="1"/>
  <c r="S1340" i="1" s="1"/>
  <c r="Q1341" i="1"/>
  <c r="S1341" i="1" s="1"/>
  <c r="Q1342" i="1"/>
  <c r="S1342" i="1" s="1"/>
  <c r="Q1343" i="1"/>
  <c r="S1343" i="1" s="1"/>
  <c r="Q1344" i="1"/>
  <c r="S1344" i="1" s="1"/>
  <c r="Q1345" i="1"/>
  <c r="S1345" i="1" s="1"/>
  <c r="Q1346" i="1"/>
  <c r="S1346" i="1" s="1"/>
  <c r="Q1347" i="1"/>
  <c r="S1347" i="1" s="1"/>
  <c r="Q1348" i="1"/>
  <c r="S1348" i="1" s="1"/>
  <c r="Q1349" i="1"/>
  <c r="S1349" i="1" s="1"/>
  <c r="Q1350" i="1"/>
  <c r="S1350" i="1" s="1"/>
  <c r="Q1351" i="1"/>
  <c r="S1351" i="1" s="1"/>
  <c r="Q1352" i="1"/>
  <c r="S1352" i="1" s="1"/>
  <c r="Q1353" i="1"/>
  <c r="S1353" i="1" s="1"/>
  <c r="Q1354" i="1"/>
  <c r="S1354" i="1" s="1"/>
  <c r="Q1355" i="1"/>
  <c r="S1355" i="1" s="1"/>
  <c r="Q1356" i="1"/>
  <c r="S1356" i="1" s="1"/>
  <c r="Q1357" i="1"/>
  <c r="S1357" i="1" s="1"/>
  <c r="Q1358" i="1"/>
  <c r="S1358" i="1" s="1"/>
  <c r="Q1359" i="1"/>
  <c r="S1359" i="1" s="1"/>
  <c r="Q1360" i="1"/>
  <c r="S1360" i="1" s="1"/>
  <c r="Q1361" i="1"/>
  <c r="S1361" i="1" s="1"/>
  <c r="Q1362" i="1"/>
  <c r="S1362" i="1" s="1"/>
  <c r="Q1363" i="1"/>
  <c r="S1363" i="1" s="1"/>
  <c r="Q1364" i="1"/>
  <c r="S1364" i="1" s="1"/>
  <c r="Q1365" i="1"/>
  <c r="S1365" i="1" s="1"/>
  <c r="Q1366" i="1"/>
  <c r="S1366" i="1" s="1"/>
  <c r="Q1367" i="1"/>
  <c r="S1367" i="1" s="1"/>
  <c r="Q1368" i="1"/>
  <c r="S1368" i="1" s="1"/>
  <c r="Q1369" i="1"/>
  <c r="S1369" i="1" s="1"/>
  <c r="Q1370" i="1"/>
  <c r="S1370" i="1" s="1"/>
  <c r="Q1371" i="1"/>
  <c r="S1371" i="1" s="1"/>
  <c r="Q1372" i="1"/>
  <c r="S1372" i="1" s="1"/>
  <c r="Q1373" i="1"/>
  <c r="S1373" i="1" s="1"/>
  <c r="Q1374" i="1"/>
  <c r="S1374" i="1" s="1"/>
  <c r="Q1375" i="1"/>
  <c r="S1375" i="1" s="1"/>
  <c r="Q1376" i="1"/>
  <c r="S1376" i="1" s="1"/>
  <c r="Q1377" i="1"/>
  <c r="S1377" i="1" s="1"/>
  <c r="Q1378" i="1"/>
  <c r="S1378" i="1" s="1"/>
  <c r="Q1379" i="1"/>
  <c r="S1379" i="1" s="1"/>
  <c r="Q1380" i="1"/>
  <c r="S1380" i="1" s="1"/>
  <c r="Q1381" i="1"/>
  <c r="S1381" i="1" s="1"/>
  <c r="Q1382" i="1"/>
  <c r="S1382" i="1" s="1"/>
  <c r="Q1383" i="1"/>
  <c r="S1383" i="1" s="1"/>
  <c r="Q1384" i="1"/>
  <c r="S1384" i="1" s="1"/>
  <c r="Q1385" i="1"/>
  <c r="S1385" i="1" s="1"/>
  <c r="Q1386" i="1"/>
  <c r="S1386" i="1" s="1"/>
  <c r="Q1387" i="1"/>
  <c r="S1387" i="1" s="1"/>
  <c r="Q1388" i="1"/>
  <c r="S1388" i="1" s="1"/>
  <c r="Q1389" i="1"/>
  <c r="S1389" i="1" s="1"/>
  <c r="Q1390" i="1"/>
  <c r="S1390" i="1" s="1"/>
  <c r="Q1391" i="1"/>
  <c r="S1391" i="1" s="1"/>
  <c r="Q1392" i="1"/>
  <c r="S1392" i="1" s="1"/>
  <c r="Q1393" i="1"/>
  <c r="S1393" i="1" s="1"/>
  <c r="Q1394" i="1"/>
  <c r="S1394" i="1" s="1"/>
  <c r="Q1395" i="1"/>
  <c r="S1395" i="1" s="1"/>
  <c r="Q1396" i="1"/>
  <c r="S1396" i="1" s="1"/>
  <c r="Q1397" i="1"/>
  <c r="S1397" i="1" s="1"/>
  <c r="Q1398" i="1"/>
  <c r="S1398" i="1" s="1"/>
  <c r="Q1399" i="1"/>
  <c r="S1399" i="1" s="1"/>
  <c r="Q1400" i="1"/>
  <c r="S1400" i="1" s="1"/>
  <c r="Q1401" i="1"/>
  <c r="S1401" i="1" s="1"/>
  <c r="Q1402" i="1"/>
  <c r="S1402" i="1" s="1"/>
  <c r="Q1403" i="1"/>
  <c r="S1403" i="1" s="1"/>
  <c r="Q1404" i="1"/>
  <c r="S1404" i="1" s="1"/>
  <c r="Q1405" i="1"/>
  <c r="S1405" i="1" s="1"/>
  <c r="Q1406" i="1"/>
  <c r="S1406" i="1" s="1"/>
  <c r="Q1407" i="1"/>
  <c r="S1407" i="1" s="1"/>
  <c r="Q1408" i="1"/>
  <c r="S1408" i="1" s="1"/>
  <c r="Q1409" i="1"/>
  <c r="S1409" i="1" s="1"/>
  <c r="Q1410" i="1"/>
  <c r="S1410" i="1" s="1"/>
  <c r="Q1411" i="1"/>
  <c r="S1411" i="1" s="1"/>
  <c r="Q1412" i="1"/>
  <c r="S1412" i="1" s="1"/>
  <c r="Q1413" i="1"/>
  <c r="S1413" i="1" s="1"/>
  <c r="Q1414" i="1"/>
  <c r="S1414" i="1" s="1"/>
  <c r="Q1415" i="1"/>
  <c r="S1415" i="1" s="1"/>
  <c r="Q1416" i="1"/>
  <c r="S1416" i="1" s="1"/>
  <c r="Q1417" i="1"/>
  <c r="S1417" i="1" s="1"/>
  <c r="Q1418" i="1"/>
  <c r="S1418" i="1" s="1"/>
  <c r="Q1419" i="1"/>
  <c r="S1419" i="1" s="1"/>
  <c r="Q1420" i="1"/>
  <c r="S1420" i="1" s="1"/>
  <c r="Q1421" i="1"/>
  <c r="S1421" i="1" s="1"/>
  <c r="Q1422" i="1"/>
  <c r="S1422" i="1" s="1"/>
  <c r="Q1423" i="1"/>
  <c r="S1423" i="1" s="1"/>
  <c r="Q1424" i="1"/>
  <c r="S1424" i="1" s="1"/>
  <c r="Q1425" i="1"/>
  <c r="S1425" i="1" s="1"/>
  <c r="Q1426" i="1"/>
  <c r="S1426" i="1" s="1"/>
  <c r="Q1427" i="1"/>
  <c r="S1427" i="1" s="1"/>
  <c r="Q1428" i="1"/>
  <c r="S1428" i="1" s="1"/>
  <c r="Q1429" i="1"/>
  <c r="S1429" i="1" s="1"/>
  <c r="Q1430" i="1"/>
  <c r="S1430" i="1" s="1"/>
  <c r="Q1431" i="1"/>
  <c r="S1431" i="1" s="1"/>
  <c r="Q1432" i="1"/>
  <c r="S1432" i="1" s="1"/>
  <c r="Q1433" i="1"/>
  <c r="S1433" i="1" s="1"/>
  <c r="Q1434" i="1"/>
  <c r="S1434" i="1" s="1"/>
  <c r="Q1435" i="1"/>
  <c r="S1435" i="1" s="1"/>
  <c r="Q1436" i="1"/>
  <c r="S1436" i="1" s="1"/>
  <c r="Q1437" i="1"/>
  <c r="S1437" i="1" s="1"/>
  <c r="Q1438" i="1"/>
  <c r="S1438" i="1" s="1"/>
  <c r="Q1439" i="1"/>
  <c r="S1439" i="1" s="1"/>
  <c r="Q1440" i="1"/>
  <c r="S1440" i="1" s="1"/>
  <c r="Q1441" i="1"/>
  <c r="S1441" i="1" s="1"/>
  <c r="Q1442" i="1"/>
  <c r="S1442" i="1" s="1"/>
  <c r="Q1443" i="1"/>
  <c r="S1443" i="1" s="1"/>
  <c r="Q1444" i="1"/>
  <c r="S1444" i="1" s="1"/>
  <c r="Q1445" i="1"/>
  <c r="S1445" i="1" s="1"/>
  <c r="Q1446" i="1"/>
  <c r="S1446" i="1" s="1"/>
  <c r="Q1447" i="1"/>
  <c r="S1447" i="1" s="1"/>
  <c r="Q1448" i="1"/>
  <c r="S1448" i="1" s="1"/>
  <c r="Q1449" i="1"/>
  <c r="S1449" i="1" s="1"/>
  <c r="Q1450" i="1"/>
  <c r="S1450" i="1" s="1"/>
  <c r="Q1451" i="1"/>
  <c r="S1451" i="1" s="1"/>
  <c r="Q1452" i="1"/>
  <c r="S1452" i="1" s="1"/>
  <c r="Q1453" i="1"/>
  <c r="S1453" i="1" s="1"/>
  <c r="Q1454" i="1"/>
  <c r="S1454" i="1" s="1"/>
  <c r="Q1455" i="1"/>
  <c r="S1455" i="1" s="1"/>
  <c r="Q1456" i="1"/>
  <c r="S1456" i="1" s="1"/>
  <c r="Q1457" i="1"/>
  <c r="S1457" i="1" s="1"/>
  <c r="Q1458" i="1"/>
  <c r="S1458" i="1" s="1"/>
  <c r="Q1459" i="1"/>
  <c r="S1459" i="1" s="1"/>
  <c r="Q1460" i="1"/>
  <c r="S1460" i="1" s="1"/>
  <c r="Q1461" i="1"/>
  <c r="S1461" i="1" s="1"/>
  <c r="Q1462" i="1"/>
  <c r="S1462" i="1" s="1"/>
  <c r="Q1463" i="1"/>
  <c r="S1463" i="1" s="1"/>
  <c r="Q1464" i="1"/>
  <c r="S1464" i="1" s="1"/>
  <c r="Q1465" i="1"/>
  <c r="S1465" i="1" s="1"/>
  <c r="Q1466" i="1"/>
  <c r="S1466" i="1" s="1"/>
  <c r="Q1467" i="1"/>
  <c r="S1467" i="1" s="1"/>
  <c r="Q1468" i="1"/>
  <c r="S1468" i="1" s="1"/>
  <c r="Q1469" i="1"/>
  <c r="S1469" i="1" s="1"/>
  <c r="Q1470" i="1"/>
  <c r="S1470" i="1" s="1"/>
  <c r="Q1471" i="1"/>
  <c r="S1471" i="1" s="1"/>
  <c r="Q1472" i="1"/>
  <c r="S1472" i="1" s="1"/>
  <c r="Q1473" i="1"/>
  <c r="S1473" i="1" s="1"/>
  <c r="Q1474" i="1"/>
  <c r="S1474" i="1" s="1"/>
  <c r="Q1475" i="1"/>
  <c r="S1475" i="1" s="1"/>
  <c r="Q1476" i="1"/>
  <c r="S1476" i="1" s="1"/>
  <c r="Q1477" i="1"/>
  <c r="S1477" i="1" s="1"/>
  <c r="Q1478" i="1"/>
  <c r="S1478" i="1" s="1"/>
  <c r="Q1479" i="1"/>
  <c r="S1479" i="1" s="1"/>
  <c r="Q1480" i="1"/>
  <c r="S1480" i="1" s="1"/>
  <c r="Q1481" i="1"/>
  <c r="S1481" i="1" s="1"/>
  <c r="Q1482" i="1"/>
  <c r="S1482" i="1" s="1"/>
  <c r="Q1483" i="1"/>
  <c r="S1483" i="1" s="1"/>
  <c r="Q1484" i="1"/>
  <c r="S1484" i="1" s="1"/>
  <c r="Q1485" i="1"/>
  <c r="S1485" i="1" s="1"/>
  <c r="Q1486" i="1"/>
  <c r="S1486" i="1" s="1"/>
  <c r="Q1487" i="1"/>
  <c r="S1487" i="1" s="1"/>
  <c r="Q1488" i="1"/>
  <c r="S1488" i="1" s="1"/>
  <c r="Q1489" i="1"/>
  <c r="S1489" i="1" s="1"/>
  <c r="Q1490" i="1"/>
  <c r="S1490" i="1" s="1"/>
  <c r="Q1491" i="1"/>
  <c r="S1491" i="1" s="1"/>
  <c r="Q1492" i="1"/>
  <c r="S1492" i="1" s="1"/>
  <c r="Q1493" i="1"/>
  <c r="S1493" i="1" s="1"/>
  <c r="Q1494" i="1"/>
  <c r="S1494" i="1" s="1"/>
  <c r="Q1495" i="1"/>
  <c r="S1495" i="1" s="1"/>
  <c r="Q1496" i="1"/>
  <c r="S1496" i="1" s="1"/>
  <c r="Q1497" i="1"/>
  <c r="S1497" i="1" s="1"/>
  <c r="Q1498" i="1"/>
  <c r="S1498" i="1" s="1"/>
  <c r="Q1499" i="1"/>
  <c r="S1499" i="1" s="1"/>
  <c r="Q1500" i="1"/>
  <c r="S1500" i="1" s="1"/>
  <c r="Q1501" i="1"/>
  <c r="S1501" i="1" s="1"/>
  <c r="Q1502" i="1"/>
  <c r="S1502" i="1" s="1"/>
  <c r="Q1503" i="1"/>
  <c r="S1503" i="1" s="1"/>
  <c r="Q1504" i="1"/>
  <c r="S1504" i="1" s="1"/>
  <c r="Q1505" i="1"/>
  <c r="S1505" i="1" s="1"/>
  <c r="Q1506" i="1"/>
  <c r="S1506" i="1" s="1"/>
  <c r="Q1507" i="1"/>
  <c r="S1507" i="1" s="1"/>
  <c r="Q1508" i="1"/>
  <c r="S1508" i="1" s="1"/>
  <c r="Q1509" i="1"/>
  <c r="S1509" i="1" s="1"/>
  <c r="Q1510" i="1"/>
  <c r="S1510" i="1" s="1"/>
  <c r="Q1511" i="1"/>
  <c r="S1511" i="1" s="1"/>
  <c r="Q1512" i="1"/>
  <c r="S1512" i="1" s="1"/>
  <c r="Q1513" i="1"/>
  <c r="S1513" i="1" s="1"/>
  <c r="Q1514" i="1"/>
  <c r="S1514" i="1" s="1"/>
  <c r="Q1515" i="1"/>
  <c r="S1515" i="1" s="1"/>
  <c r="Q1516" i="1"/>
  <c r="S1516" i="1" s="1"/>
  <c r="Q1517" i="1"/>
  <c r="S1517" i="1" s="1"/>
  <c r="Q1518" i="1"/>
  <c r="S1518" i="1" s="1"/>
  <c r="Q1519" i="1"/>
  <c r="S1519" i="1" s="1"/>
  <c r="Q1520" i="1"/>
  <c r="S1520" i="1" s="1"/>
  <c r="Q1521" i="1"/>
  <c r="S1521" i="1" s="1"/>
  <c r="Q1522" i="1"/>
  <c r="S1522" i="1" s="1"/>
  <c r="Q1523" i="1"/>
  <c r="S1523" i="1" s="1"/>
  <c r="Q1524" i="1"/>
  <c r="S1524" i="1" s="1"/>
  <c r="Q1525" i="1"/>
  <c r="S1525" i="1" s="1"/>
  <c r="Q1526" i="1"/>
  <c r="S1526" i="1" s="1"/>
  <c r="Q1527" i="1"/>
  <c r="S1527" i="1" s="1"/>
  <c r="Q1528" i="1"/>
  <c r="S1528" i="1" s="1"/>
  <c r="Q1529" i="1"/>
  <c r="S1529" i="1" s="1"/>
  <c r="Q1530" i="1"/>
  <c r="S1530" i="1" s="1"/>
  <c r="Q1531" i="1"/>
  <c r="S1531" i="1" s="1"/>
  <c r="Q1532" i="1"/>
  <c r="S1532" i="1" s="1"/>
  <c r="Q1533" i="1"/>
  <c r="S1533" i="1" s="1"/>
  <c r="Q1534" i="1"/>
  <c r="S1534" i="1" s="1"/>
  <c r="Q1535" i="1"/>
  <c r="S1535" i="1" s="1"/>
  <c r="Q1536" i="1"/>
  <c r="S1536" i="1" s="1"/>
  <c r="Q1537" i="1"/>
  <c r="S1537" i="1" s="1"/>
  <c r="Q1538" i="1"/>
  <c r="S1538" i="1" s="1"/>
  <c r="Q1539" i="1"/>
  <c r="S1539" i="1" s="1"/>
  <c r="Q1540" i="1"/>
  <c r="S1540" i="1" s="1"/>
  <c r="Q1541" i="1"/>
  <c r="S1541" i="1" s="1"/>
  <c r="Q1542" i="1"/>
  <c r="S1542" i="1" s="1"/>
  <c r="Q1543" i="1"/>
  <c r="S1543" i="1" s="1"/>
  <c r="Q1544" i="1"/>
  <c r="S1544" i="1" s="1"/>
  <c r="Q1545" i="1"/>
  <c r="S1545" i="1" s="1"/>
  <c r="Q1546" i="1"/>
  <c r="S1546" i="1" s="1"/>
  <c r="Q1547" i="1"/>
  <c r="S1547" i="1" s="1"/>
  <c r="Q1548" i="1"/>
  <c r="S1548" i="1" s="1"/>
  <c r="Q1549" i="1"/>
  <c r="S1549" i="1" s="1"/>
  <c r="Q1550" i="1"/>
  <c r="S1550" i="1" s="1"/>
  <c r="Q1551" i="1"/>
  <c r="S1551" i="1" s="1"/>
  <c r="Q1552" i="1"/>
  <c r="S1552" i="1" s="1"/>
  <c r="Q1553" i="1"/>
  <c r="S1553" i="1" s="1"/>
  <c r="Q1554" i="1"/>
  <c r="S1554" i="1" s="1"/>
  <c r="Q1555" i="1"/>
  <c r="S1555" i="1" s="1"/>
  <c r="Q1556" i="1"/>
  <c r="S1556" i="1" s="1"/>
  <c r="Q1557" i="1"/>
  <c r="S1557" i="1" s="1"/>
  <c r="Q1558" i="1"/>
  <c r="S1558" i="1" s="1"/>
  <c r="Q1559" i="1"/>
  <c r="S1559" i="1" s="1"/>
  <c r="Q1560" i="1"/>
  <c r="S1560" i="1" s="1"/>
  <c r="Q1561" i="1"/>
  <c r="S1561" i="1" s="1"/>
  <c r="Q1562" i="1"/>
  <c r="S1562" i="1" s="1"/>
  <c r="Q1563" i="1"/>
  <c r="S1563" i="1" s="1"/>
  <c r="Q1564" i="1"/>
  <c r="S1564" i="1" s="1"/>
  <c r="Q1565" i="1"/>
  <c r="S1565" i="1" s="1"/>
  <c r="Q1566" i="1"/>
  <c r="S1566" i="1" s="1"/>
  <c r="Q1567" i="1"/>
  <c r="S1567" i="1" s="1"/>
  <c r="Q1568" i="1"/>
  <c r="S1568" i="1" s="1"/>
  <c r="Q1569" i="1"/>
  <c r="S1569" i="1" s="1"/>
  <c r="Q1570" i="1"/>
  <c r="S1570" i="1" s="1"/>
  <c r="Q1571" i="1"/>
  <c r="S1571" i="1" s="1"/>
  <c r="Q1572" i="1"/>
  <c r="S1572" i="1" s="1"/>
  <c r="Q1573" i="1"/>
  <c r="S1573" i="1" s="1"/>
  <c r="Q1574" i="1"/>
  <c r="S1574" i="1" s="1"/>
  <c r="Q1575" i="1"/>
  <c r="S1575" i="1" s="1"/>
  <c r="Q1576" i="1"/>
  <c r="S1576" i="1" s="1"/>
  <c r="Q1577" i="1"/>
  <c r="S1577" i="1" s="1"/>
  <c r="Q1578" i="1"/>
  <c r="S1578" i="1" s="1"/>
  <c r="Q1579" i="1"/>
  <c r="S1579" i="1" s="1"/>
  <c r="Q1580" i="1"/>
  <c r="S1580" i="1" s="1"/>
  <c r="Q1581" i="1"/>
  <c r="S1581" i="1" s="1"/>
  <c r="Q1582" i="1"/>
  <c r="S1582" i="1" s="1"/>
  <c r="Q1583" i="1"/>
  <c r="S1583" i="1" s="1"/>
  <c r="Q1584" i="1"/>
  <c r="S1584" i="1" s="1"/>
  <c r="Q1585" i="1"/>
  <c r="S1585" i="1" s="1"/>
  <c r="Q1586" i="1"/>
  <c r="S1586" i="1" s="1"/>
  <c r="Q1587" i="1"/>
  <c r="S1587" i="1" s="1"/>
  <c r="Q1588" i="1"/>
  <c r="S1588" i="1" s="1"/>
  <c r="Q1589" i="1"/>
  <c r="S1589" i="1" s="1"/>
  <c r="Q1590" i="1"/>
  <c r="S1590" i="1" s="1"/>
  <c r="Q1591" i="1"/>
  <c r="S1591" i="1" s="1"/>
  <c r="Q1592" i="1"/>
  <c r="S1592" i="1" s="1"/>
  <c r="Q1593" i="1"/>
  <c r="S1593" i="1" s="1"/>
  <c r="Q1594" i="1"/>
  <c r="S1594" i="1" s="1"/>
  <c r="Q1595" i="1"/>
  <c r="S1595" i="1" s="1"/>
  <c r="Q1596" i="1"/>
  <c r="S1596" i="1" s="1"/>
  <c r="Q1597" i="1"/>
  <c r="S1597" i="1" s="1"/>
  <c r="Q1598" i="1"/>
  <c r="S1598" i="1" s="1"/>
  <c r="Q1599" i="1"/>
  <c r="S1599" i="1" s="1"/>
  <c r="Q1600" i="1"/>
  <c r="S1600" i="1" s="1"/>
  <c r="Q1601" i="1"/>
  <c r="S1601" i="1" s="1"/>
  <c r="Q1602" i="1"/>
  <c r="S1602" i="1" s="1"/>
  <c r="Q1603" i="1"/>
  <c r="S1603" i="1" s="1"/>
  <c r="Q1604" i="1"/>
  <c r="S1604" i="1" s="1"/>
  <c r="Q1605" i="1"/>
  <c r="S1605" i="1" s="1"/>
  <c r="Q1606" i="1"/>
  <c r="S1606" i="1" s="1"/>
  <c r="Q1607" i="1"/>
  <c r="S1607" i="1" s="1"/>
  <c r="Q1608" i="1"/>
  <c r="S1608" i="1" s="1"/>
  <c r="Q1609" i="1"/>
  <c r="S1609" i="1" s="1"/>
  <c r="Q1610" i="1"/>
  <c r="S1610" i="1" s="1"/>
  <c r="Q1611" i="1"/>
  <c r="S1611" i="1" s="1"/>
  <c r="Q1612" i="1"/>
  <c r="S1612" i="1" s="1"/>
  <c r="Q1613" i="1"/>
  <c r="S1613" i="1" s="1"/>
  <c r="Q1614" i="1"/>
  <c r="S1614" i="1" s="1"/>
  <c r="Q1615" i="1"/>
  <c r="S1615" i="1" s="1"/>
  <c r="Q1616" i="1"/>
  <c r="S1616" i="1" s="1"/>
  <c r="Q1617" i="1"/>
  <c r="S1617" i="1" s="1"/>
  <c r="Q1618" i="1"/>
  <c r="S1618" i="1" s="1"/>
  <c r="Q1619" i="1"/>
  <c r="S1619" i="1" s="1"/>
  <c r="Q1620" i="1"/>
  <c r="S1620" i="1" s="1"/>
  <c r="Q1621" i="1"/>
  <c r="S1621" i="1" s="1"/>
  <c r="Q1622" i="1"/>
  <c r="S1622" i="1" s="1"/>
  <c r="Q1623" i="1"/>
  <c r="S1623" i="1" s="1"/>
  <c r="Q1624" i="1"/>
  <c r="S1624" i="1" s="1"/>
  <c r="Q1625" i="1"/>
  <c r="S1625" i="1" s="1"/>
  <c r="Q1626" i="1"/>
  <c r="S1626" i="1" s="1"/>
  <c r="Q1627" i="1"/>
  <c r="S1627" i="1" s="1"/>
  <c r="Q1628" i="1"/>
  <c r="S1628" i="1" s="1"/>
  <c r="Q1629" i="1"/>
  <c r="S1629" i="1" s="1"/>
  <c r="Q1630" i="1"/>
  <c r="S1630" i="1" s="1"/>
  <c r="Q1631" i="1"/>
  <c r="S1631" i="1" s="1"/>
  <c r="Q1632" i="1"/>
  <c r="S1632" i="1" s="1"/>
  <c r="Q1633" i="1"/>
  <c r="S1633" i="1" s="1"/>
  <c r="Q1634" i="1"/>
  <c r="S1634" i="1" s="1"/>
  <c r="Q1635" i="1"/>
  <c r="S1635" i="1" s="1"/>
  <c r="Q1636" i="1"/>
  <c r="S1636" i="1" s="1"/>
  <c r="Q1637" i="1"/>
  <c r="S1637" i="1" s="1"/>
  <c r="Q1638" i="1"/>
  <c r="S1638" i="1" s="1"/>
  <c r="Q1639" i="1"/>
  <c r="S1639" i="1" s="1"/>
  <c r="Q1640" i="1"/>
  <c r="S1640" i="1" s="1"/>
  <c r="Q1641" i="1"/>
  <c r="S1641" i="1" s="1"/>
  <c r="Q1642" i="1"/>
  <c r="S1642" i="1" s="1"/>
  <c r="Q1643" i="1"/>
  <c r="S1643" i="1" s="1"/>
  <c r="Q1644" i="1"/>
  <c r="S1644" i="1" s="1"/>
  <c r="Q1645" i="1"/>
  <c r="S1645" i="1" s="1"/>
  <c r="Q1646" i="1"/>
  <c r="S1646" i="1" s="1"/>
  <c r="Q1647" i="1"/>
  <c r="S1647" i="1" s="1"/>
  <c r="Q1648" i="1"/>
  <c r="S1648" i="1" s="1"/>
  <c r="Q1649" i="1"/>
  <c r="S1649" i="1" s="1"/>
  <c r="Q1650" i="1"/>
  <c r="S1650" i="1" s="1"/>
  <c r="Q1651" i="1"/>
  <c r="S1651" i="1" s="1"/>
  <c r="Q1652" i="1"/>
  <c r="S1652" i="1" s="1"/>
  <c r="Q1653" i="1"/>
  <c r="S1653" i="1" s="1"/>
  <c r="Q1654" i="1"/>
  <c r="S1654" i="1" s="1"/>
  <c r="Q1655" i="1"/>
  <c r="S1655" i="1" s="1"/>
  <c r="Q1656" i="1"/>
  <c r="S1656" i="1" s="1"/>
  <c r="Q1657" i="1"/>
  <c r="S1657" i="1" s="1"/>
  <c r="Q1658" i="1"/>
  <c r="S1658" i="1" s="1"/>
  <c r="Q1659" i="1"/>
  <c r="S1659" i="1" s="1"/>
  <c r="Q1660" i="1"/>
  <c r="S1660" i="1" s="1"/>
  <c r="Q1661" i="1"/>
  <c r="S1661" i="1" s="1"/>
  <c r="Q1662" i="1"/>
  <c r="S1662" i="1" s="1"/>
  <c r="Q1663" i="1"/>
  <c r="S1663" i="1" s="1"/>
  <c r="Q1664" i="1"/>
  <c r="S1664" i="1" s="1"/>
  <c r="Q1665" i="1"/>
  <c r="S1665" i="1" s="1"/>
  <c r="Q1666" i="1"/>
  <c r="S1666" i="1" s="1"/>
  <c r="Q1667" i="1"/>
  <c r="S1667" i="1" s="1"/>
  <c r="Q1668" i="1"/>
  <c r="S1668" i="1" s="1"/>
  <c r="Q1669" i="1"/>
  <c r="S1669" i="1" s="1"/>
  <c r="Q1670" i="1"/>
  <c r="S1670" i="1" s="1"/>
  <c r="Q1671" i="1"/>
  <c r="S1671" i="1" s="1"/>
  <c r="Q1672" i="1"/>
  <c r="S1672" i="1" s="1"/>
  <c r="Q1673" i="1"/>
  <c r="S1673" i="1" s="1"/>
  <c r="Q1674" i="1"/>
  <c r="S1674" i="1" s="1"/>
  <c r="Q1675" i="1"/>
  <c r="S1675" i="1" s="1"/>
  <c r="Q1676" i="1"/>
  <c r="S1676" i="1" s="1"/>
  <c r="Q1677" i="1"/>
  <c r="S1677" i="1" s="1"/>
  <c r="Q1678" i="1"/>
  <c r="S1678" i="1" s="1"/>
  <c r="Q1679" i="1"/>
  <c r="S1679" i="1" s="1"/>
  <c r="Q1680" i="1"/>
  <c r="S1680" i="1" s="1"/>
  <c r="Q1681" i="1"/>
  <c r="S1681" i="1" s="1"/>
  <c r="Q1682" i="1"/>
  <c r="S1682" i="1" s="1"/>
  <c r="Q1683" i="1"/>
  <c r="S1683" i="1" s="1"/>
  <c r="Q1684" i="1"/>
  <c r="S1684" i="1" s="1"/>
  <c r="Q1685" i="1"/>
  <c r="S1685" i="1" s="1"/>
  <c r="Q1686" i="1"/>
  <c r="S1686" i="1" s="1"/>
  <c r="Q1687" i="1"/>
  <c r="S1687" i="1" s="1"/>
  <c r="Q1688" i="1"/>
  <c r="S1688" i="1" s="1"/>
  <c r="Q1689" i="1"/>
  <c r="S1689" i="1" s="1"/>
  <c r="Q1690" i="1"/>
  <c r="S1690" i="1" s="1"/>
  <c r="Q1691" i="1"/>
  <c r="S1691" i="1" s="1"/>
  <c r="Q1692" i="1"/>
  <c r="S1692" i="1" s="1"/>
  <c r="Q1693" i="1"/>
  <c r="S1693" i="1" s="1"/>
  <c r="Q1694" i="1"/>
  <c r="S1694" i="1" s="1"/>
  <c r="Q1695" i="1"/>
  <c r="S1695" i="1" s="1"/>
  <c r="Q1696" i="1"/>
  <c r="S1696" i="1" s="1"/>
  <c r="Q1697" i="1"/>
  <c r="S1697" i="1" s="1"/>
  <c r="Q1698" i="1"/>
  <c r="S1698" i="1" s="1"/>
  <c r="Q1699" i="1"/>
  <c r="S1699" i="1" s="1"/>
  <c r="Q1700" i="1"/>
  <c r="S1700" i="1" s="1"/>
  <c r="Q1701" i="1"/>
  <c r="S1701" i="1" s="1"/>
  <c r="Q1702" i="1"/>
  <c r="S1702" i="1" s="1"/>
  <c r="Q1703" i="1"/>
  <c r="S1703" i="1" s="1"/>
  <c r="Q1704" i="1"/>
  <c r="S1704" i="1" s="1"/>
  <c r="Q1705" i="1"/>
  <c r="S1705" i="1" s="1"/>
  <c r="Q1706" i="1"/>
  <c r="S1706" i="1" s="1"/>
  <c r="Q1707" i="1"/>
  <c r="S1707" i="1" s="1"/>
  <c r="Q1708" i="1"/>
  <c r="S1708" i="1" s="1"/>
  <c r="Q1709" i="1"/>
  <c r="S1709" i="1" s="1"/>
  <c r="Q1710" i="1"/>
  <c r="S1710" i="1" s="1"/>
  <c r="Q1711" i="1"/>
  <c r="S1711" i="1" s="1"/>
  <c r="Q1712" i="1"/>
  <c r="S1712" i="1" s="1"/>
  <c r="Q1713" i="1"/>
  <c r="S1713" i="1" s="1"/>
  <c r="Q1714" i="1"/>
  <c r="S1714" i="1" s="1"/>
  <c r="Q1715" i="1"/>
  <c r="S1715" i="1" s="1"/>
  <c r="Q1716" i="1"/>
  <c r="S1716" i="1" s="1"/>
  <c r="Q1717" i="1"/>
  <c r="S1717" i="1" s="1"/>
  <c r="Q1718" i="1"/>
  <c r="S1718" i="1" s="1"/>
  <c r="Q1719" i="1"/>
  <c r="S1719" i="1" s="1"/>
  <c r="Q1720" i="1"/>
  <c r="S1720" i="1" s="1"/>
  <c r="Q1721" i="1"/>
  <c r="S1721" i="1" s="1"/>
  <c r="Q1722" i="1"/>
  <c r="S1722" i="1" s="1"/>
  <c r="Q1723" i="1"/>
  <c r="S1723" i="1" s="1"/>
  <c r="Q1724" i="1"/>
  <c r="S1724" i="1" s="1"/>
  <c r="Q1725" i="1"/>
  <c r="S1725" i="1" s="1"/>
  <c r="Q1726" i="1"/>
  <c r="S1726" i="1" s="1"/>
  <c r="Q1727" i="1"/>
  <c r="S1727" i="1" s="1"/>
  <c r="Q1728" i="1"/>
  <c r="S1728" i="1" s="1"/>
  <c r="Q1729" i="1"/>
  <c r="S1729" i="1" s="1"/>
  <c r="Q1730" i="1"/>
  <c r="S1730" i="1" s="1"/>
  <c r="Q1731" i="1"/>
  <c r="S1731" i="1" s="1"/>
  <c r="Q1732" i="1"/>
  <c r="S1732" i="1" s="1"/>
  <c r="Q1733" i="1"/>
  <c r="S1733" i="1" s="1"/>
  <c r="Q1734" i="1"/>
  <c r="S1734" i="1" s="1"/>
  <c r="Q1735" i="1"/>
  <c r="S1735" i="1" s="1"/>
  <c r="Q1736" i="1"/>
  <c r="S1736" i="1" s="1"/>
  <c r="Q1737" i="1"/>
  <c r="S1737" i="1" s="1"/>
  <c r="Q1738" i="1"/>
  <c r="S1738" i="1" s="1"/>
  <c r="Q1739" i="1"/>
  <c r="S1739" i="1" s="1"/>
  <c r="Q1740" i="1"/>
  <c r="S1740" i="1" s="1"/>
  <c r="Q1741" i="1"/>
  <c r="S1741" i="1" s="1"/>
  <c r="Q1742" i="1"/>
  <c r="S1742" i="1" s="1"/>
  <c r="Q1743" i="1"/>
  <c r="S1743" i="1" s="1"/>
  <c r="Q1744" i="1"/>
  <c r="S1744" i="1" s="1"/>
  <c r="Q1745" i="1"/>
  <c r="S1745" i="1" s="1"/>
  <c r="Q1746" i="1"/>
  <c r="S1746" i="1" s="1"/>
  <c r="Q1747" i="1"/>
  <c r="S1747" i="1" s="1"/>
  <c r="Q1748" i="1"/>
  <c r="S1748" i="1" s="1"/>
  <c r="Q1749" i="1"/>
  <c r="S1749" i="1" s="1"/>
  <c r="Q1750" i="1"/>
  <c r="S1750" i="1" s="1"/>
  <c r="Q1751" i="1"/>
  <c r="S1751" i="1" s="1"/>
  <c r="Q1752" i="1"/>
  <c r="S1752" i="1" s="1"/>
  <c r="Q1753" i="1"/>
  <c r="S1753" i="1" s="1"/>
  <c r="Q1754" i="1"/>
  <c r="S1754" i="1" s="1"/>
  <c r="Q1755" i="1"/>
  <c r="S1755" i="1" s="1"/>
  <c r="Q1756" i="1"/>
  <c r="S1756" i="1" s="1"/>
  <c r="Q1757" i="1"/>
  <c r="S1757" i="1" s="1"/>
  <c r="Q1758" i="1"/>
  <c r="S1758" i="1" s="1"/>
  <c r="Q1759" i="1"/>
  <c r="S1759" i="1" s="1"/>
  <c r="Q1760" i="1"/>
  <c r="S1760" i="1" s="1"/>
  <c r="Q1761" i="1"/>
  <c r="S1761" i="1" s="1"/>
  <c r="Q1762" i="1"/>
  <c r="S1762" i="1" s="1"/>
  <c r="Q1763" i="1"/>
  <c r="S1763" i="1" s="1"/>
  <c r="Q1764" i="1"/>
  <c r="S1764" i="1" s="1"/>
  <c r="Q1765" i="1"/>
  <c r="S1765" i="1" s="1"/>
  <c r="Q1766" i="1"/>
  <c r="S1766" i="1" s="1"/>
  <c r="Q1767" i="1"/>
  <c r="S1767" i="1" s="1"/>
  <c r="Q1768" i="1"/>
  <c r="S1768" i="1" s="1"/>
  <c r="Q1769" i="1"/>
  <c r="S1769" i="1" s="1"/>
  <c r="Q1770" i="1"/>
  <c r="S1770" i="1" s="1"/>
  <c r="Q1771" i="1"/>
  <c r="S1771" i="1" s="1"/>
  <c r="Q1772" i="1"/>
  <c r="S1772" i="1" s="1"/>
  <c r="Q1773" i="1"/>
  <c r="S1773" i="1" s="1"/>
  <c r="Q1774" i="1"/>
  <c r="S1774" i="1" s="1"/>
  <c r="Q1775" i="1"/>
  <c r="S1775" i="1" s="1"/>
  <c r="Q1776" i="1"/>
  <c r="S1776" i="1" s="1"/>
  <c r="Q1777" i="1"/>
  <c r="S1777" i="1" s="1"/>
  <c r="Q1778" i="1"/>
  <c r="S1778" i="1" s="1"/>
  <c r="Q1779" i="1"/>
  <c r="S1779" i="1" s="1"/>
  <c r="Q1780" i="1"/>
  <c r="S1780" i="1" s="1"/>
  <c r="Q1781" i="1"/>
  <c r="S1781" i="1" s="1"/>
  <c r="Q1782" i="1"/>
  <c r="S1782" i="1" s="1"/>
  <c r="Q1783" i="1"/>
  <c r="S1783" i="1" s="1"/>
  <c r="Q1784" i="1"/>
  <c r="S1784" i="1" s="1"/>
  <c r="Q1785" i="1"/>
  <c r="S1785" i="1" s="1"/>
  <c r="Q1786" i="1"/>
  <c r="S1786" i="1" s="1"/>
  <c r="Q1787" i="1"/>
  <c r="S1787" i="1" s="1"/>
  <c r="Q1788" i="1"/>
  <c r="S1788" i="1" s="1"/>
  <c r="Q1789" i="1"/>
  <c r="S1789" i="1" s="1"/>
  <c r="Q1790" i="1"/>
  <c r="S1790" i="1" s="1"/>
  <c r="Q1791" i="1"/>
  <c r="S1791" i="1" s="1"/>
  <c r="Q1792" i="1"/>
  <c r="S1792" i="1" s="1"/>
  <c r="Q1793" i="1"/>
  <c r="S1793" i="1" s="1"/>
  <c r="Q1794" i="1"/>
  <c r="S1794" i="1" s="1"/>
  <c r="Q1795" i="1"/>
  <c r="S1795" i="1" s="1"/>
  <c r="Q1796" i="1"/>
  <c r="S1796" i="1" s="1"/>
  <c r="Q1797" i="1"/>
  <c r="S1797" i="1" s="1"/>
  <c r="Q1798" i="1"/>
  <c r="S1798" i="1" s="1"/>
  <c r="Q1799" i="1"/>
  <c r="S1799" i="1" s="1"/>
  <c r="Q1800" i="1"/>
  <c r="S1800" i="1" s="1"/>
  <c r="Q1801" i="1"/>
  <c r="S1801" i="1" s="1"/>
  <c r="Q1802" i="1"/>
  <c r="S1802" i="1" s="1"/>
  <c r="Q1803" i="1"/>
  <c r="S1803" i="1" s="1"/>
  <c r="Q1804" i="1"/>
  <c r="S1804" i="1" s="1"/>
  <c r="Q1805" i="1"/>
  <c r="S1805" i="1" s="1"/>
  <c r="Q1806" i="1"/>
  <c r="S1806" i="1" s="1"/>
  <c r="Q1807" i="1"/>
  <c r="S1807" i="1" s="1"/>
  <c r="Q1808" i="1"/>
  <c r="S1808" i="1" s="1"/>
  <c r="Q1809" i="1"/>
  <c r="S1809" i="1" s="1"/>
  <c r="Q1810" i="1"/>
  <c r="S1810" i="1" s="1"/>
  <c r="Q1811" i="1"/>
  <c r="S1811" i="1" s="1"/>
  <c r="Q1812" i="1"/>
  <c r="S1812" i="1" s="1"/>
  <c r="Q1813" i="1"/>
  <c r="S1813" i="1" s="1"/>
  <c r="Q1814" i="1"/>
  <c r="S1814" i="1" s="1"/>
  <c r="Q1815" i="1"/>
  <c r="S1815" i="1" s="1"/>
  <c r="Q1816" i="1"/>
  <c r="S1816" i="1" s="1"/>
  <c r="Q1817" i="1"/>
  <c r="S1817" i="1" s="1"/>
  <c r="Q1818" i="1"/>
  <c r="S1818" i="1" s="1"/>
  <c r="Q1819" i="1"/>
  <c r="S1819" i="1" s="1"/>
  <c r="Q1820" i="1"/>
  <c r="S1820" i="1" s="1"/>
  <c r="Q1821" i="1"/>
  <c r="S1821" i="1" s="1"/>
  <c r="Q1822" i="1"/>
  <c r="S1822" i="1" s="1"/>
  <c r="Q1823" i="1"/>
  <c r="S1823" i="1" s="1"/>
  <c r="Q1824" i="1"/>
  <c r="S1824" i="1" s="1"/>
  <c r="Q1825" i="1"/>
  <c r="S1825" i="1" s="1"/>
  <c r="Q1826" i="1"/>
  <c r="S1826" i="1" s="1"/>
  <c r="Q1827" i="1"/>
  <c r="S1827" i="1" s="1"/>
  <c r="Q1828" i="1"/>
  <c r="S1828" i="1" s="1"/>
  <c r="Q1829" i="1"/>
  <c r="S1829" i="1" s="1"/>
  <c r="Q1830" i="1"/>
  <c r="S1830" i="1" s="1"/>
  <c r="Q1831" i="1"/>
  <c r="S1831" i="1" s="1"/>
  <c r="Q1832" i="1"/>
  <c r="S1832" i="1" s="1"/>
  <c r="Q1833" i="1"/>
  <c r="S1833" i="1" s="1"/>
  <c r="Q1834" i="1"/>
  <c r="S1834" i="1" s="1"/>
  <c r="Q1835" i="1"/>
  <c r="S1835" i="1" s="1"/>
  <c r="Q1836" i="1"/>
  <c r="S1836" i="1" s="1"/>
  <c r="Q1837" i="1"/>
  <c r="S1837" i="1" s="1"/>
  <c r="Q1838" i="1"/>
  <c r="S1838" i="1" s="1"/>
  <c r="Q1839" i="1"/>
  <c r="S1839" i="1" s="1"/>
  <c r="Q1840" i="1"/>
  <c r="S1840" i="1" s="1"/>
  <c r="Q1841" i="1"/>
  <c r="S1841" i="1" s="1"/>
  <c r="Q1842" i="1"/>
  <c r="S1842" i="1" s="1"/>
  <c r="Q1843" i="1"/>
  <c r="S1843" i="1" s="1"/>
  <c r="Q1844" i="1"/>
  <c r="S1844" i="1" s="1"/>
  <c r="Q1845" i="1"/>
  <c r="S1845" i="1" s="1"/>
  <c r="Q1846" i="1"/>
  <c r="S1846" i="1" s="1"/>
  <c r="Q1847" i="1"/>
  <c r="S1847" i="1" s="1"/>
  <c r="Q1848" i="1"/>
  <c r="S1848" i="1" s="1"/>
  <c r="Q1849" i="1"/>
  <c r="S1849" i="1" s="1"/>
  <c r="Q1850" i="1"/>
  <c r="S1850" i="1" s="1"/>
  <c r="Q1851" i="1"/>
  <c r="S1851" i="1" s="1"/>
  <c r="Q1852" i="1"/>
  <c r="S1852" i="1" s="1"/>
  <c r="Q1853" i="1"/>
  <c r="S1853" i="1" s="1"/>
  <c r="Q1854" i="1"/>
  <c r="S1854" i="1" s="1"/>
  <c r="Q1855" i="1"/>
  <c r="S1855" i="1" s="1"/>
  <c r="Q1856" i="1"/>
  <c r="S1856" i="1" s="1"/>
  <c r="Q1857" i="1"/>
  <c r="S1857" i="1" s="1"/>
  <c r="Q1858" i="1"/>
  <c r="S1858" i="1" s="1"/>
  <c r="Q1859" i="1"/>
  <c r="S1859" i="1" s="1"/>
  <c r="Q1860" i="1"/>
  <c r="S1860" i="1" s="1"/>
  <c r="Q1861" i="1"/>
  <c r="S1861" i="1" s="1"/>
  <c r="Q1862" i="1"/>
  <c r="S1862" i="1" s="1"/>
  <c r="Q1863" i="1"/>
  <c r="S1863" i="1" s="1"/>
  <c r="Q1864" i="1"/>
  <c r="S1864" i="1" s="1"/>
  <c r="Q1865" i="1"/>
  <c r="S1865" i="1" s="1"/>
  <c r="Q1866" i="1"/>
  <c r="S1866" i="1" s="1"/>
  <c r="Q1867" i="1"/>
  <c r="S1867" i="1" s="1"/>
  <c r="Q1868" i="1"/>
  <c r="S1868" i="1" s="1"/>
  <c r="Q1869" i="1"/>
  <c r="S1869" i="1" s="1"/>
  <c r="Q1870" i="1"/>
  <c r="S1870" i="1" s="1"/>
  <c r="Q1871" i="1"/>
  <c r="S1871" i="1" s="1"/>
  <c r="Q1872" i="1"/>
  <c r="S1872" i="1" s="1"/>
  <c r="Q1873" i="1"/>
  <c r="S1873" i="1" s="1"/>
  <c r="Q1874" i="1"/>
  <c r="S1874" i="1" s="1"/>
  <c r="Q1875" i="1"/>
  <c r="S1875" i="1" s="1"/>
  <c r="Q1876" i="1"/>
  <c r="S1876" i="1" s="1"/>
  <c r="Q1877" i="1"/>
  <c r="S1877" i="1" s="1"/>
  <c r="Q1878" i="1"/>
  <c r="S1878" i="1" s="1"/>
  <c r="Q1879" i="1"/>
  <c r="S1879" i="1" s="1"/>
  <c r="Q1880" i="1"/>
  <c r="S1880" i="1" s="1"/>
  <c r="Q1881" i="1"/>
  <c r="S1881" i="1" s="1"/>
  <c r="Q1882" i="1"/>
  <c r="S1882" i="1" s="1"/>
  <c r="Q1883" i="1"/>
  <c r="S1883" i="1" s="1"/>
  <c r="Q1884" i="1"/>
  <c r="S1884" i="1" s="1"/>
  <c r="Q1885" i="1"/>
  <c r="S1885" i="1" s="1"/>
  <c r="Q1886" i="1"/>
  <c r="S1886" i="1" s="1"/>
  <c r="Q1887" i="1"/>
  <c r="S1887" i="1" s="1"/>
  <c r="Q1888" i="1"/>
  <c r="S1888" i="1" s="1"/>
  <c r="Q1889" i="1"/>
  <c r="S1889" i="1" s="1"/>
  <c r="Q1890" i="1"/>
  <c r="S1890" i="1" s="1"/>
  <c r="Q1891" i="1"/>
  <c r="S1891" i="1" s="1"/>
  <c r="Q1892" i="1"/>
  <c r="S1892" i="1" s="1"/>
  <c r="Q1893" i="1"/>
  <c r="S1893" i="1" s="1"/>
  <c r="Q1894" i="1"/>
  <c r="S1894" i="1" s="1"/>
  <c r="Q1895" i="1"/>
  <c r="S1895" i="1" s="1"/>
  <c r="Q1896" i="1"/>
  <c r="S1896" i="1" s="1"/>
  <c r="Q1897" i="1"/>
  <c r="S1897" i="1" s="1"/>
  <c r="Q1898" i="1"/>
  <c r="S1898" i="1" s="1"/>
  <c r="Q1899" i="1"/>
  <c r="S1899" i="1" s="1"/>
  <c r="Q1900" i="1"/>
  <c r="S1900" i="1" s="1"/>
  <c r="Q1901" i="1"/>
  <c r="S1901" i="1" s="1"/>
  <c r="Q1902" i="1"/>
  <c r="S1902" i="1" s="1"/>
  <c r="Q1903" i="1"/>
  <c r="S1903" i="1" s="1"/>
  <c r="Q1904" i="1"/>
  <c r="S1904" i="1" s="1"/>
  <c r="Q1905" i="1"/>
  <c r="S1905" i="1" s="1"/>
  <c r="Q1906" i="1"/>
  <c r="S1906" i="1" s="1"/>
  <c r="Q1907" i="1"/>
  <c r="S1907" i="1" s="1"/>
  <c r="Q1908" i="1"/>
  <c r="S1908" i="1" s="1"/>
  <c r="Q1909" i="1"/>
  <c r="S1909" i="1" s="1"/>
  <c r="Q1910" i="1"/>
  <c r="S1910" i="1" s="1"/>
  <c r="Q1911" i="1"/>
  <c r="S1911" i="1" s="1"/>
  <c r="Q1912" i="1"/>
  <c r="S1912" i="1" s="1"/>
  <c r="Q1913" i="1"/>
  <c r="S1913" i="1" s="1"/>
  <c r="Q1914" i="1"/>
  <c r="S1914" i="1" s="1"/>
  <c r="Q1915" i="1"/>
  <c r="S1915" i="1" s="1"/>
  <c r="Q1916" i="1"/>
  <c r="S1916" i="1" s="1"/>
  <c r="Q1917" i="1"/>
  <c r="S1917" i="1" s="1"/>
  <c r="Q1918" i="1"/>
  <c r="S1918" i="1" s="1"/>
  <c r="Q1919" i="1"/>
  <c r="Q1920" i="1"/>
  <c r="S1920" i="1" s="1"/>
  <c r="Q1921" i="1"/>
  <c r="S1921" i="1" s="1"/>
  <c r="Q1922" i="1"/>
  <c r="S1922" i="1" s="1"/>
  <c r="Q1923" i="1"/>
  <c r="S1923" i="1" s="1"/>
  <c r="Q1924" i="1"/>
  <c r="S1924" i="1" s="1"/>
  <c r="Q1925" i="1"/>
  <c r="S1925" i="1" s="1"/>
  <c r="Q1926" i="1"/>
  <c r="S1926" i="1" s="1"/>
  <c r="Q1927" i="1"/>
  <c r="S1927" i="1" s="1"/>
  <c r="Q1928" i="1"/>
  <c r="S1928" i="1" s="1"/>
  <c r="Q1929" i="1"/>
  <c r="S1929" i="1" s="1"/>
  <c r="Q1930" i="1"/>
  <c r="S1930" i="1" s="1"/>
  <c r="Q1931" i="1"/>
  <c r="S1931" i="1" s="1"/>
  <c r="Q1932" i="1"/>
  <c r="S1932" i="1" s="1"/>
  <c r="Q1933" i="1"/>
  <c r="S1933" i="1" s="1"/>
  <c r="Q1934" i="1"/>
  <c r="S1934" i="1" s="1"/>
  <c r="Q1935" i="1"/>
  <c r="S1935" i="1" s="1"/>
  <c r="Q1936" i="1"/>
  <c r="S1936" i="1" s="1"/>
  <c r="Q1937" i="1"/>
  <c r="S1937" i="1" s="1"/>
  <c r="Q1938" i="1"/>
  <c r="S1938" i="1" s="1"/>
  <c r="Q1939" i="1"/>
  <c r="S1939" i="1" s="1"/>
  <c r="Q1940" i="1"/>
  <c r="S1940" i="1" s="1"/>
  <c r="Q1941" i="1"/>
  <c r="S1941" i="1" s="1"/>
  <c r="Q1942" i="1"/>
  <c r="S1942" i="1" s="1"/>
  <c r="Q1943" i="1"/>
  <c r="S1943" i="1" s="1"/>
  <c r="Q1944" i="1"/>
  <c r="S1944" i="1" s="1"/>
  <c r="Q1945" i="1"/>
  <c r="S1945" i="1" s="1"/>
  <c r="Q1946" i="1"/>
  <c r="S1946" i="1" s="1"/>
  <c r="Q1947" i="1"/>
  <c r="S1947" i="1" s="1"/>
  <c r="Q1948" i="1"/>
  <c r="S1948" i="1" s="1"/>
  <c r="Q1949" i="1"/>
  <c r="S1949" i="1" s="1"/>
  <c r="Q1950" i="1"/>
  <c r="S1950" i="1" s="1"/>
  <c r="Q1951" i="1"/>
  <c r="S1951" i="1" s="1"/>
  <c r="Q1952" i="1"/>
  <c r="S1952" i="1" s="1"/>
  <c r="Q1953" i="1"/>
  <c r="S1953" i="1" s="1"/>
  <c r="Q1954" i="1"/>
  <c r="S1954" i="1" s="1"/>
  <c r="Q1955" i="1"/>
  <c r="S1955" i="1" s="1"/>
  <c r="Q1956" i="1"/>
  <c r="S1956" i="1" s="1"/>
  <c r="Q1957" i="1"/>
  <c r="S1957" i="1" s="1"/>
  <c r="Q1958" i="1"/>
  <c r="S1958" i="1" s="1"/>
  <c r="Q1959" i="1"/>
  <c r="S1959" i="1" s="1"/>
  <c r="Q1960" i="1"/>
  <c r="S1960" i="1" s="1"/>
  <c r="Q1961" i="1"/>
  <c r="S1961" i="1" s="1"/>
  <c r="Q1962" i="1"/>
  <c r="S1962" i="1" s="1"/>
  <c r="Q1963" i="1"/>
  <c r="S1963" i="1" s="1"/>
  <c r="Q1964" i="1"/>
  <c r="S1964" i="1" s="1"/>
  <c r="Q1965" i="1"/>
  <c r="S1965" i="1" s="1"/>
  <c r="Q1966" i="1"/>
  <c r="S1966" i="1" s="1"/>
  <c r="Q1967" i="1"/>
  <c r="S1967" i="1" s="1"/>
  <c r="Q1968" i="1"/>
  <c r="S1968" i="1" s="1"/>
  <c r="Q1969" i="1"/>
  <c r="S1969" i="1" s="1"/>
  <c r="Q1970" i="1"/>
  <c r="S1970" i="1" s="1"/>
  <c r="Q1971" i="1"/>
  <c r="S1971" i="1" s="1"/>
  <c r="Q1972" i="1"/>
  <c r="S1972" i="1" s="1"/>
  <c r="Q1973" i="1"/>
  <c r="S1973" i="1" s="1"/>
  <c r="Q1974" i="1"/>
  <c r="S1974" i="1" s="1"/>
  <c r="Q1975" i="1"/>
  <c r="S1975" i="1" s="1"/>
  <c r="Q1976" i="1"/>
  <c r="S1976" i="1" s="1"/>
  <c r="Q1977" i="1"/>
  <c r="S1977" i="1" s="1"/>
  <c r="Q1978" i="1"/>
  <c r="S1978" i="1" s="1"/>
  <c r="Q1979" i="1"/>
  <c r="S1979" i="1" s="1"/>
  <c r="Q1980" i="1"/>
  <c r="S1980" i="1" s="1"/>
  <c r="Q1981" i="1"/>
  <c r="S1981" i="1" s="1"/>
  <c r="Q1982" i="1"/>
  <c r="S1982" i="1" s="1"/>
  <c r="Q1983" i="1"/>
  <c r="Q1984" i="1"/>
  <c r="S1984" i="1" s="1"/>
  <c r="Q1985" i="1"/>
  <c r="S1985" i="1" s="1"/>
  <c r="Q1986" i="1"/>
  <c r="S1986" i="1" s="1"/>
  <c r="Q1987" i="1"/>
  <c r="S1987" i="1" s="1"/>
  <c r="Q1988" i="1"/>
  <c r="S1988" i="1" s="1"/>
  <c r="Q1989" i="1"/>
  <c r="S1989" i="1" s="1"/>
  <c r="Q1990" i="1"/>
  <c r="S1990" i="1" s="1"/>
  <c r="Q1991" i="1"/>
  <c r="S1991" i="1" s="1"/>
  <c r="Q1992" i="1"/>
  <c r="S1992" i="1" s="1"/>
  <c r="Q1993" i="1"/>
  <c r="S1993" i="1" s="1"/>
  <c r="Q1994" i="1"/>
  <c r="S1994" i="1" s="1"/>
  <c r="Q1995" i="1"/>
  <c r="S1995" i="1" s="1"/>
  <c r="Q1996" i="1"/>
  <c r="S1996" i="1" s="1"/>
  <c r="Q1997" i="1"/>
  <c r="S1997" i="1" s="1"/>
  <c r="Q1998" i="1"/>
  <c r="S1998" i="1" s="1"/>
  <c r="Q1999" i="1"/>
  <c r="S1999" i="1" s="1"/>
  <c r="Q2000" i="1"/>
  <c r="S2000" i="1" s="1"/>
  <c r="Q2001" i="1"/>
  <c r="S2001" i="1" s="1"/>
  <c r="Q2002" i="1"/>
  <c r="S2002" i="1" s="1"/>
  <c r="Q2003" i="1"/>
  <c r="S2003" i="1" s="1"/>
  <c r="Q2004" i="1"/>
  <c r="S2004" i="1" s="1"/>
  <c r="Q2005" i="1"/>
  <c r="S2005" i="1" s="1"/>
  <c r="Q2006" i="1"/>
  <c r="S2006" i="1" s="1"/>
  <c r="Q2007" i="1"/>
  <c r="S2007" i="1" s="1"/>
  <c r="Q2008" i="1"/>
  <c r="S2008" i="1" s="1"/>
  <c r="Q2009" i="1"/>
  <c r="S2009" i="1" s="1"/>
  <c r="Q2010" i="1"/>
  <c r="S2010" i="1" s="1"/>
  <c r="Q2011" i="1"/>
  <c r="S2011" i="1" s="1"/>
  <c r="Q2012" i="1"/>
  <c r="S2012" i="1" s="1"/>
  <c r="Q2013" i="1"/>
  <c r="S2013" i="1" s="1"/>
  <c r="Q2014" i="1"/>
  <c r="S2014" i="1" s="1"/>
  <c r="Q2015" i="1"/>
  <c r="S2015" i="1" s="1"/>
  <c r="Q2016" i="1"/>
  <c r="S2016" i="1" s="1"/>
  <c r="Q2017" i="1"/>
  <c r="S2017" i="1" s="1"/>
  <c r="Q2018" i="1"/>
  <c r="S2018" i="1" s="1"/>
  <c r="Q2019" i="1"/>
  <c r="S2019" i="1" s="1"/>
  <c r="Q2020" i="1"/>
  <c r="S2020" i="1" s="1"/>
  <c r="Q2021" i="1"/>
  <c r="S2021" i="1" s="1"/>
  <c r="Q2022" i="1"/>
  <c r="S2022" i="1" s="1"/>
  <c r="Q2023" i="1"/>
  <c r="S2023" i="1" s="1"/>
  <c r="Q2024" i="1"/>
  <c r="S2024" i="1" s="1"/>
  <c r="Q2025" i="1"/>
  <c r="S2025" i="1" s="1"/>
  <c r="Q2026" i="1"/>
  <c r="S2026" i="1" s="1"/>
  <c r="Q2027" i="1"/>
  <c r="S2027" i="1" s="1"/>
  <c r="Q2028" i="1"/>
  <c r="S2028" i="1" s="1"/>
  <c r="Q2029" i="1"/>
  <c r="S2029" i="1" s="1"/>
  <c r="Q2030" i="1"/>
  <c r="S2030" i="1" s="1"/>
  <c r="Q2031" i="1"/>
  <c r="S2031" i="1" s="1"/>
  <c r="Q2032" i="1"/>
  <c r="S2032" i="1" s="1"/>
  <c r="Q2033" i="1"/>
  <c r="S2033" i="1" s="1"/>
  <c r="Q2034" i="1"/>
  <c r="S2034" i="1" s="1"/>
  <c r="Q2035" i="1"/>
  <c r="S2035" i="1" s="1"/>
  <c r="Q2036" i="1"/>
  <c r="S2036" i="1" s="1"/>
  <c r="Q2037" i="1"/>
  <c r="S2037" i="1" s="1"/>
  <c r="Q2038" i="1"/>
  <c r="S2038" i="1" s="1"/>
  <c r="Q2039" i="1"/>
  <c r="S2039" i="1" s="1"/>
  <c r="Q2040" i="1"/>
  <c r="S2040" i="1" s="1"/>
  <c r="Q2041" i="1"/>
  <c r="S2041" i="1" s="1"/>
  <c r="Q2042" i="1"/>
  <c r="S2042" i="1" s="1"/>
  <c r="Q2043" i="1"/>
  <c r="S2043" i="1" s="1"/>
  <c r="Q2044" i="1"/>
  <c r="S2044" i="1" s="1"/>
  <c r="Q2045" i="1"/>
  <c r="S2045" i="1" s="1"/>
  <c r="Q2046" i="1"/>
  <c r="S2046" i="1" s="1"/>
  <c r="Q2047" i="1"/>
  <c r="Q2048" i="1"/>
  <c r="S2048" i="1" s="1"/>
  <c r="Q2049" i="1"/>
  <c r="S2049" i="1" s="1"/>
  <c r="Q2050" i="1"/>
  <c r="S2050" i="1" s="1"/>
  <c r="Q2051" i="1"/>
  <c r="S2051" i="1" s="1"/>
  <c r="Q2052" i="1"/>
  <c r="S2052" i="1" s="1"/>
  <c r="Q2053" i="1"/>
  <c r="S2053" i="1" s="1"/>
  <c r="Q2054" i="1"/>
  <c r="S2054" i="1" s="1"/>
  <c r="Q2055" i="1"/>
  <c r="S2055" i="1" s="1"/>
  <c r="Q2056" i="1"/>
  <c r="S2056" i="1" s="1"/>
  <c r="Q2057" i="1"/>
  <c r="S2057" i="1" s="1"/>
  <c r="Q2058" i="1"/>
  <c r="S2058" i="1" s="1"/>
  <c r="Q2059" i="1"/>
  <c r="S2059" i="1" s="1"/>
  <c r="Q2060" i="1"/>
  <c r="S2060" i="1" s="1"/>
  <c r="Q2061" i="1"/>
  <c r="S2061" i="1" s="1"/>
  <c r="Q2062" i="1"/>
  <c r="S2062" i="1" s="1"/>
  <c r="Q2063" i="1"/>
  <c r="S2063" i="1" s="1"/>
  <c r="Q2064" i="1"/>
  <c r="S2064" i="1" s="1"/>
  <c r="Q2065" i="1"/>
  <c r="S2065" i="1" s="1"/>
  <c r="Q2066" i="1"/>
  <c r="S2066" i="1" s="1"/>
  <c r="Q2067" i="1"/>
  <c r="S2067" i="1" s="1"/>
  <c r="Q2068" i="1"/>
  <c r="S2068" i="1" s="1"/>
  <c r="Q2069" i="1"/>
  <c r="S2069" i="1" s="1"/>
  <c r="Q2070" i="1"/>
  <c r="S2070" i="1" s="1"/>
  <c r="Q2071" i="1"/>
  <c r="S2071" i="1" s="1"/>
  <c r="Q2072" i="1"/>
  <c r="S2072" i="1" s="1"/>
  <c r="Q2073" i="1"/>
  <c r="S2073" i="1" s="1"/>
  <c r="Q2074" i="1"/>
  <c r="S2074" i="1" s="1"/>
  <c r="Q2075" i="1"/>
  <c r="S2075" i="1" s="1"/>
  <c r="Q2076" i="1"/>
  <c r="S2076" i="1" s="1"/>
  <c r="Q2077" i="1"/>
  <c r="S2077" i="1" s="1"/>
  <c r="Q2078" i="1"/>
  <c r="S2078" i="1" s="1"/>
  <c r="Q2079" i="1"/>
  <c r="S2079" i="1" s="1"/>
  <c r="Q2080" i="1"/>
  <c r="S2080" i="1" s="1"/>
  <c r="Q2081" i="1"/>
  <c r="S2081" i="1" s="1"/>
  <c r="Q2082" i="1"/>
  <c r="S2082" i="1" s="1"/>
  <c r="Q2083" i="1"/>
  <c r="S2083" i="1" s="1"/>
  <c r="Q2084" i="1"/>
  <c r="S2084" i="1" s="1"/>
  <c r="Q2085" i="1"/>
  <c r="S2085" i="1" s="1"/>
  <c r="Q2086" i="1"/>
  <c r="S2086" i="1" s="1"/>
  <c r="Q2087" i="1"/>
  <c r="S2087" i="1" s="1"/>
  <c r="Q2088" i="1"/>
  <c r="S2088" i="1" s="1"/>
  <c r="Q2089" i="1"/>
  <c r="S2089" i="1" s="1"/>
  <c r="Q2090" i="1"/>
  <c r="S2090" i="1" s="1"/>
  <c r="Q2091" i="1"/>
  <c r="S2091" i="1" s="1"/>
  <c r="Q2092" i="1"/>
  <c r="S2092" i="1" s="1"/>
  <c r="Q2093" i="1"/>
  <c r="S2093" i="1" s="1"/>
  <c r="Q2094" i="1"/>
  <c r="S2094" i="1" s="1"/>
  <c r="Q2095" i="1"/>
  <c r="Q2096" i="1"/>
  <c r="Q2097" i="1"/>
  <c r="S2097" i="1" s="1"/>
  <c r="Q2098" i="1"/>
  <c r="S2098" i="1" s="1"/>
  <c r="Q2099" i="1"/>
  <c r="S2099" i="1" s="1"/>
  <c r="Q2100" i="1"/>
  <c r="S2100" i="1" s="1"/>
  <c r="Q2101" i="1"/>
  <c r="S2101" i="1" s="1"/>
  <c r="Q2102" i="1"/>
  <c r="S2102" i="1" s="1"/>
  <c r="Q2103" i="1"/>
  <c r="S2103" i="1" s="1"/>
  <c r="Q2104" i="1"/>
  <c r="S2104" i="1" s="1"/>
  <c r="Q2105" i="1"/>
  <c r="S2105" i="1" s="1"/>
  <c r="Q2106" i="1"/>
  <c r="S2106" i="1" s="1"/>
  <c r="Q2107" i="1"/>
  <c r="S2107" i="1" s="1"/>
  <c r="Q2108" i="1"/>
  <c r="S2108" i="1" s="1"/>
  <c r="Q2109" i="1"/>
  <c r="S2109" i="1" s="1"/>
  <c r="Q2110" i="1"/>
  <c r="S2110" i="1" s="1"/>
  <c r="Q2111" i="1"/>
  <c r="S2111" i="1" s="1"/>
  <c r="Q2112" i="1"/>
  <c r="S2112" i="1" s="1"/>
  <c r="Q2113" i="1"/>
  <c r="S2113" i="1" s="1"/>
  <c r="Q2114" i="1"/>
  <c r="S2114" i="1" s="1"/>
  <c r="Q2115" i="1"/>
  <c r="S2115" i="1" s="1"/>
  <c r="Q2116" i="1"/>
  <c r="S2116" i="1" s="1"/>
  <c r="Q2117" i="1"/>
  <c r="S2117" i="1" s="1"/>
  <c r="Q2118" i="1"/>
  <c r="S2118" i="1" s="1"/>
  <c r="Q2119" i="1"/>
  <c r="S2119" i="1" s="1"/>
  <c r="Q2120" i="1"/>
  <c r="S2120" i="1" s="1"/>
  <c r="Q2121" i="1"/>
  <c r="S2121" i="1" s="1"/>
  <c r="Q2122" i="1"/>
  <c r="S2122" i="1" s="1"/>
  <c r="Q2123" i="1"/>
  <c r="S2123" i="1" s="1"/>
  <c r="Q2124" i="1"/>
  <c r="S2124" i="1" s="1"/>
  <c r="Q2125" i="1"/>
  <c r="S2125" i="1" s="1"/>
  <c r="Q2126" i="1"/>
  <c r="S2126" i="1" s="1"/>
  <c r="Q2127" i="1"/>
  <c r="S2127" i="1" s="1"/>
  <c r="Q2128" i="1"/>
  <c r="S2128" i="1" s="1"/>
  <c r="Q2129" i="1"/>
  <c r="S2129" i="1" s="1"/>
  <c r="Q2130" i="1"/>
  <c r="S2130" i="1" s="1"/>
  <c r="Q2131" i="1"/>
  <c r="S2131" i="1" s="1"/>
  <c r="Q2132" i="1"/>
  <c r="S2132" i="1" s="1"/>
  <c r="Q2133" i="1"/>
  <c r="S2133" i="1" s="1"/>
  <c r="Q2134" i="1"/>
  <c r="S2134" i="1" s="1"/>
  <c r="Q2135" i="1"/>
  <c r="S2135" i="1" s="1"/>
  <c r="Q2136" i="1"/>
  <c r="S2136" i="1" s="1"/>
  <c r="Q2137" i="1"/>
  <c r="S2137" i="1" s="1"/>
  <c r="Q2138" i="1"/>
  <c r="S2138" i="1" s="1"/>
  <c r="Q2139" i="1"/>
  <c r="Q2140" i="1"/>
  <c r="S2140" i="1" s="1"/>
  <c r="Q2141" i="1"/>
  <c r="S2141" i="1" s="1"/>
  <c r="Q2142" i="1"/>
  <c r="S2142" i="1" s="1"/>
  <c r="Q2143" i="1"/>
  <c r="S2143" i="1" s="1"/>
  <c r="Q2144" i="1"/>
  <c r="S2144" i="1" s="1"/>
  <c r="Q2145" i="1"/>
  <c r="S2145" i="1" s="1"/>
  <c r="Q2146" i="1"/>
  <c r="S2146" i="1" s="1"/>
  <c r="Q2147" i="1"/>
  <c r="S2147" i="1" s="1"/>
  <c r="Q2148" i="1"/>
  <c r="S2148" i="1" s="1"/>
  <c r="Q2149" i="1"/>
  <c r="S2149" i="1" s="1"/>
  <c r="Q2150" i="1"/>
  <c r="S2150" i="1" s="1"/>
  <c r="Q2151" i="1"/>
  <c r="S2151" i="1" s="1"/>
  <c r="Q2152" i="1"/>
  <c r="S2152" i="1" s="1"/>
  <c r="Q2153" i="1"/>
  <c r="S2153" i="1" s="1"/>
  <c r="Q2154" i="1"/>
  <c r="S2154" i="1" s="1"/>
  <c r="Q2155" i="1"/>
  <c r="S2155" i="1" s="1"/>
  <c r="Q2156" i="1"/>
  <c r="S2156" i="1" s="1"/>
  <c r="Q2157" i="1"/>
  <c r="S2157" i="1" s="1"/>
  <c r="Q2158" i="1"/>
  <c r="S2158" i="1" s="1"/>
  <c r="Q2159" i="1"/>
  <c r="S2159" i="1" s="1"/>
  <c r="Q2160" i="1"/>
  <c r="S2160" i="1" s="1"/>
  <c r="Q2161" i="1"/>
  <c r="S2161" i="1" s="1"/>
  <c r="Q2162" i="1"/>
  <c r="S2162" i="1" s="1"/>
  <c r="Q2163" i="1"/>
  <c r="S2163" i="1" s="1"/>
  <c r="Q2164" i="1"/>
  <c r="S2164" i="1" s="1"/>
  <c r="Q2165" i="1"/>
  <c r="S2165" i="1" s="1"/>
  <c r="Q2166" i="1"/>
  <c r="S2166" i="1" s="1"/>
  <c r="Q2167" i="1"/>
  <c r="S2167" i="1" s="1"/>
  <c r="Q2168" i="1"/>
  <c r="S2168" i="1" s="1"/>
  <c r="Q2169" i="1"/>
  <c r="S2169" i="1" s="1"/>
  <c r="Q2170" i="1"/>
  <c r="S2170" i="1" s="1"/>
  <c r="Q2171" i="1"/>
  <c r="S2171" i="1" s="1"/>
  <c r="Q2172" i="1"/>
  <c r="S2172" i="1" s="1"/>
  <c r="Q2173" i="1"/>
  <c r="S2173" i="1" s="1"/>
  <c r="Q2174" i="1"/>
  <c r="S2174" i="1" s="1"/>
  <c r="Q2175" i="1"/>
  <c r="S2175" i="1" s="1"/>
  <c r="Q2176" i="1"/>
  <c r="S2176" i="1" s="1"/>
  <c r="Q2177" i="1"/>
  <c r="S2177" i="1" s="1"/>
  <c r="Q2178" i="1"/>
  <c r="S2178" i="1" s="1"/>
  <c r="Q2179" i="1"/>
  <c r="S2179" i="1" s="1"/>
  <c r="Q2180" i="1"/>
  <c r="Q2181" i="1"/>
  <c r="S2181" i="1" s="1"/>
  <c r="Q2182" i="1"/>
  <c r="S2182" i="1" s="1"/>
  <c r="Q2183" i="1"/>
  <c r="S2183" i="1" s="1"/>
  <c r="Q2184" i="1"/>
  <c r="S2184" i="1" s="1"/>
  <c r="Q2185" i="1"/>
  <c r="S2185" i="1" s="1"/>
  <c r="Q2186" i="1"/>
  <c r="S2186" i="1" s="1"/>
  <c r="Q2187" i="1"/>
  <c r="S2187" i="1" s="1"/>
  <c r="Q2188" i="1"/>
  <c r="S2188" i="1" s="1"/>
  <c r="Q2189" i="1"/>
  <c r="S2189" i="1" s="1"/>
  <c r="Q2190" i="1"/>
  <c r="S2190" i="1" s="1"/>
  <c r="Q2191" i="1"/>
  <c r="S2191" i="1" s="1"/>
  <c r="Q2192" i="1"/>
  <c r="S2192" i="1" s="1"/>
  <c r="Q2193" i="1"/>
  <c r="S2193" i="1" s="1"/>
  <c r="Q2194" i="1"/>
  <c r="S2194" i="1" s="1"/>
  <c r="Q2195" i="1"/>
  <c r="S2195" i="1" s="1"/>
  <c r="Q2196" i="1"/>
  <c r="S2196" i="1" s="1"/>
  <c r="Q2197" i="1"/>
  <c r="S2197" i="1" s="1"/>
  <c r="Q2198" i="1"/>
  <c r="S2198" i="1" s="1"/>
  <c r="Q2199" i="1"/>
  <c r="S2199" i="1" s="1"/>
  <c r="Q2200" i="1"/>
  <c r="S2200" i="1" s="1"/>
  <c r="Q2201" i="1"/>
  <c r="S2201" i="1" s="1"/>
  <c r="Q2202" i="1"/>
  <c r="S2202" i="1" s="1"/>
  <c r="Q2203" i="1"/>
  <c r="S2203" i="1" s="1"/>
  <c r="Q2204" i="1"/>
  <c r="S2204" i="1" s="1"/>
  <c r="Q2205" i="1"/>
  <c r="S2205" i="1" s="1"/>
  <c r="Q2206" i="1"/>
  <c r="S2206" i="1" s="1"/>
  <c r="Q2207" i="1"/>
  <c r="S2207" i="1" s="1"/>
  <c r="Q2208" i="1"/>
  <c r="S2208" i="1" s="1"/>
  <c r="Q2209" i="1"/>
  <c r="S2209" i="1" s="1"/>
  <c r="Q2210" i="1"/>
  <c r="S2210" i="1" s="1"/>
  <c r="Q2211" i="1"/>
  <c r="S2211" i="1" s="1"/>
  <c r="Q2212" i="1"/>
  <c r="S2212" i="1" s="1"/>
  <c r="Q2213" i="1"/>
  <c r="S2213" i="1" s="1"/>
  <c r="Q2214" i="1"/>
  <c r="S2214" i="1" s="1"/>
  <c r="Q2215" i="1"/>
  <c r="S2215" i="1" s="1"/>
  <c r="Q2216" i="1"/>
  <c r="Q2217" i="1"/>
  <c r="Q2218" i="1"/>
  <c r="S2218" i="1" s="1"/>
  <c r="Q2219" i="1"/>
  <c r="S2219" i="1" s="1"/>
  <c r="Q2220" i="1"/>
  <c r="S2220" i="1" s="1"/>
  <c r="Q2221" i="1"/>
  <c r="S2221" i="1" s="1"/>
  <c r="Q2222" i="1"/>
  <c r="S2222" i="1" s="1"/>
  <c r="Q2223" i="1"/>
  <c r="S2223" i="1" s="1"/>
  <c r="Q2224" i="1"/>
  <c r="S2224" i="1" s="1"/>
  <c r="Q2225" i="1"/>
  <c r="S2225" i="1" s="1"/>
  <c r="Q2226" i="1"/>
  <c r="S2226" i="1" s="1"/>
  <c r="Q2227" i="1"/>
  <c r="S2227" i="1" s="1"/>
  <c r="Q2228" i="1"/>
  <c r="S2228" i="1" s="1"/>
  <c r="Q2229" i="1"/>
  <c r="S2229" i="1" s="1"/>
  <c r="Q2230" i="1"/>
  <c r="S2230" i="1" s="1"/>
  <c r="Q2231" i="1"/>
  <c r="S2231" i="1" s="1"/>
  <c r="Q2232" i="1"/>
  <c r="S2232" i="1" s="1"/>
  <c r="Q2233" i="1"/>
  <c r="S2233" i="1" s="1"/>
  <c r="Q2234" i="1"/>
  <c r="S2234" i="1" s="1"/>
  <c r="Q2235" i="1"/>
  <c r="S2235" i="1" s="1"/>
  <c r="Q2236" i="1"/>
  <c r="S2236" i="1" s="1"/>
  <c r="Q2237" i="1"/>
  <c r="S2237" i="1" s="1"/>
  <c r="Q2238" i="1"/>
  <c r="S2238" i="1" s="1"/>
  <c r="Q2239" i="1"/>
  <c r="S2239" i="1" s="1"/>
  <c r="Q2240" i="1"/>
  <c r="S2240" i="1" s="1"/>
  <c r="Q2241" i="1"/>
  <c r="S2241" i="1" s="1"/>
  <c r="Q2242" i="1"/>
  <c r="S2242" i="1" s="1"/>
  <c r="Q2243" i="1"/>
  <c r="S2243" i="1" s="1"/>
  <c r="Q2244" i="1"/>
  <c r="S2244" i="1" s="1"/>
  <c r="Q2245" i="1"/>
  <c r="S2245" i="1" s="1"/>
  <c r="Q2246" i="1"/>
  <c r="S2246" i="1" s="1"/>
  <c r="Q2247" i="1"/>
  <c r="S2247" i="1" s="1"/>
  <c r="Q2248" i="1"/>
  <c r="Q2249" i="1"/>
  <c r="Q2250" i="1"/>
  <c r="S2250" i="1" s="1"/>
  <c r="Q2251" i="1"/>
  <c r="S2251" i="1" s="1"/>
  <c r="Q2252" i="1"/>
  <c r="S2252" i="1" s="1"/>
  <c r="Q2253" i="1"/>
  <c r="S2253" i="1" s="1"/>
  <c r="Q2254" i="1"/>
  <c r="S2254" i="1" s="1"/>
  <c r="Q2255" i="1"/>
  <c r="S2255" i="1" s="1"/>
  <c r="Q2256" i="1"/>
  <c r="S2256" i="1" s="1"/>
  <c r="Q2257" i="1"/>
  <c r="S2257" i="1" s="1"/>
  <c r="Q2258" i="1"/>
  <c r="S2258" i="1" s="1"/>
  <c r="Q2259" i="1"/>
  <c r="S2259" i="1" s="1"/>
  <c r="Q2260" i="1"/>
  <c r="S2260" i="1" s="1"/>
  <c r="Q2261" i="1"/>
  <c r="S2261" i="1" s="1"/>
  <c r="Q2262" i="1"/>
  <c r="S2262" i="1" s="1"/>
  <c r="Q2263" i="1"/>
  <c r="S2263" i="1" s="1"/>
  <c r="Q2264" i="1"/>
  <c r="S2264" i="1" s="1"/>
  <c r="Q2265" i="1"/>
  <c r="S2265" i="1" s="1"/>
  <c r="Q2266" i="1"/>
  <c r="S2266" i="1" s="1"/>
  <c r="Q2267" i="1"/>
  <c r="S2267" i="1" s="1"/>
  <c r="Q2268" i="1"/>
  <c r="S2268" i="1" s="1"/>
  <c r="Q2269" i="1"/>
  <c r="S2269" i="1" s="1"/>
  <c r="Q2270" i="1"/>
  <c r="S2270" i="1" s="1"/>
  <c r="Q2271" i="1"/>
  <c r="S2271" i="1" s="1"/>
  <c r="Q2272" i="1"/>
  <c r="S2272" i="1" s="1"/>
  <c r="Q2273" i="1"/>
  <c r="S2273" i="1" s="1"/>
  <c r="Q2274" i="1"/>
  <c r="S2274" i="1" s="1"/>
  <c r="Q2275" i="1"/>
  <c r="S2275" i="1" s="1"/>
  <c r="Q2276" i="1"/>
  <c r="S2276" i="1" s="1"/>
  <c r="Q2277" i="1"/>
  <c r="S2277" i="1" s="1"/>
  <c r="Q2278" i="1"/>
  <c r="S2278" i="1" s="1"/>
  <c r="Q2279" i="1"/>
  <c r="S2279" i="1" s="1"/>
  <c r="Q2280" i="1"/>
  <c r="Q2281" i="1"/>
  <c r="Q2282" i="1"/>
  <c r="S2282" i="1" s="1"/>
  <c r="Q2283" i="1"/>
  <c r="S2283" i="1" s="1"/>
  <c r="Q2284" i="1"/>
  <c r="S2284" i="1" s="1"/>
  <c r="Q2285" i="1"/>
  <c r="S2285" i="1" s="1"/>
  <c r="Q2286" i="1"/>
  <c r="S2286" i="1" s="1"/>
  <c r="Q2287" i="1"/>
  <c r="S2287" i="1" s="1"/>
  <c r="Q2288" i="1"/>
  <c r="S2288" i="1" s="1"/>
  <c r="Q2289" i="1"/>
  <c r="S2289" i="1" s="1"/>
  <c r="Q2290" i="1"/>
  <c r="S2290" i="1" s="1"/>
  <c r="Q2291" i="1"/>
  <c r="S2291" i="1" s="1"/>
  <c r="Q2292" i="1"/>
  <c r="S2292" i="1" s="1"/>
  <c r="Q2293" i="1"/>
  <c r="S2293" i="1" s="1"/>
  <c r="Q2294" i="1"/>
  <c r="S2294" i="1" s="1"/>
  <c r="Q2295" i="1"/>
  <c r="S2295" i="1" s="1"/>
  <c r="Q2296" i="1"/>
  <c r="S2296" i="1" s="1"/>
  <c r="Q2297" i="1"/>
  <c r="S2297" i="1" s="1"/>
  <c r="Q2298" i="1"/>
  <c r="S2298" i="1" s="1"/>
  <c r="Q2299" i="1"/>
  <c r="S2299" i="1" s="1"/>
  <c r="Q2300" i="1"/>
  <c r="S2300" i="1" s="1"/>
  <c r="Q2301" i="1"/>
  <c r="S2301" i="1" s="1"/>
  <c r="Q2302" i="1"/>
  <c r="S2302" i="1" s="1"/>
  <c r="Q2303" i="1"/>
  <c r="S2303" i="1" s="1"/>
  <c r="Q2304" i="1"/>
  <c r="S2304" i="1" s="1"/>
  <c r="Q2305" i="1"/>
  <c r="S2305" i="1" s="1"/>
  <c r="Q2306" i="1"/>
  <c r="S2306" i="1" s="1"/>
  <c r="Q2307" i="1"/>
  <c r="S2307" i="1" s="1"/>
  <c r="Q2308" i="1"/>
  <c r="S2308" i="1" s="1"/>
  <c r="Q2309" i="1"/>
  <c r="S2309" i="1" s="1"/>
  <c r="Q2310" i="1"/>
  <c r="S2310" i="1" s="1"/>
  <c r="Q2311" i="1"/>
  <c r="S2311" i="1" s="1"/>
  <c r="Q2312" i="1"/>
  <c r="Q2313" i="1"/>
  <c r="Q2314" i="1"/>
  <c r="S2314" i="1" s="1"/>
  <c r="Q2315" i="1"/>
  <c r="S2315" i="1" s="1"/>
  <c r="Q2316" i="1"/>
  <c r="S2316" i="1" s="1"/>
  <c r="Q2317" i="1"/>
  <c r="S2317" i="1" s="1"/>
  <c r="Q2318" i="1"/>
  <c r="S2318" i="1" s="1"/>
  <c r="Q2319" i="1"/>
  <c r="S2319" i="1" s="1"/>
  <c r="Q2320" i="1"/>
  <c r="S2320" i="1" s="1"/>
  <c r="Q2321" i="1"/>
  <c r="S2321" i="1" s="1"/>
  <c r="Q2322" i="1"/>
  <c r="S2322" i="1" s="1"/>
  <c r="Q2323" i="1"/>
  <c r="S2323" i="1" s="1"/>
  <c r="Q2324" i="1"/>
  <c r="S2324" i="1" s="1"/>
  <c r="Q2325" i="1"/>
  <c r="S2325" i="1" s="1"/>
  <c r="Q2326" i="1"/>
  <c r="S2326" i="1" s="1"/>
  <c r="Q2327" i="1"/>
  <c r="S2327" i="1" s="1"/>
  <c r="Q2328" i="1"/>
  <c r="S2328" i="1" s="1"/>
  <c r="Q2329" i="1"/>
  <c r="S2329" i="1" s="1"/>
  <c r="Q2330" i="1"/>
  <c r="S2330" i="1" s="1"/>
  <c r="Q2331" i="1"/>
  <c r="S2331" i="1" s="1"/>
  <c r="Q2332" i="1"/>
  <c r="S2332" i="1" s="1"/>
  <c r="Q2333" i="1"/>
  <c r="S2333" i="1" s="1"/>
  <c r="Q2334" i="1"/>
  <c r="S2334" i="1" s="1"/>
  <c r="Q2335" i="1"/>
  <c r="S2335" i="1" s="1"/>
  <c r="Q2336" i="1"/>
  <c r="S2336" i="1" s="1"/>
  <c r="Q2337" i="1"/>
  <c r="S2337" i="1" s="1"/>
  <c r="Q2338" i="1"/>
  <c r="S2338" i="1" s="1"/>
  <c r="Q2339" i="1"/>
  <c r="S2339" i="1" s="1"/>
  <c r="Q2340" i="1"/>
  <c r="S2340" i="1" s="1"/>
  <c r="Q2341" i="1"/>
  <c r="S2341" i="1" s="1"/>
  <c r="Q2342" i="1"/>
  <c r="S2342" i="1" s="1"/>
  <c r="Q2343" i="1"/>
  <c r="S2343" i="1" s="1"/>
  <c r="Q2344" i="1"/>
  <c r="Q2345" i="1"/>
  <c r="Q2346" i="1"/>
  <c r="S2346" i="1" s="1"/>
  <c r="Q2347" i="1"/>
  <c r="S2347" i="1" s="1"/>
  <c r="Q2348" i="1"/>
  <c r="S2348" i="1" s="1"/>
  <c r="Q2349" i="1"/>
  <c r="S2349" i="1" s="1"/>
  <c r="Q2350" i="1"/>
  <c r="S2350" i="1" s="1"/>
  <c r="Q2351" i="1"/>
  <c r="S2351" i="1" s="1"/>
  <c r="Q2352" i="1"/>
  <c r="S2352" i="1" s="1"/>
  <c r="Q2353" i="1"/>
  <c r="S2353" i="1" s="1"/>
  <c r="Q2354" i="1"/>
  <c r="S2354" i="1" s="1"/>
  <c r="Q2355" i="1"/>
  <c r="S2355" i="1" s="1"/>
  <c r="Q2356" i="1"/>
  <c r="S2356" i="1" s="1"/>
  <c r="Q2357" i="1"/>
  <c r="S2357" i="1" s="1"/>
  <c r="Q2358" i="1"/>
  <c r="S2358" i="1" s="1"/>
  <c r="Q2359" i="1"/>
  <c r="S2359" i="1" s="1"/>
  <c r="Q2360" i="1"/>
  <c r="S2360" i="1" s="1"/>
  <c r="Q2361" i="1"/>
  <c r="S2361" i="1" s="1"/>
  <c r="Q2362" i="1"/>
  <c r="S2362" i="1" s="1"/>
  <c r="Q2363" i="1"/>
  <c r="S2363" i="1" s="1"/>
  <c r="Q2364" i="1"/>
  <c r="S2364" i="1" s="1"/>
  <c r="Q2365" i="1"/>
  <c r="S2365" i="1" s="1"/>
  <c r="Q2366" i="1"/>
  <c r="S2366" i="1" s="1"/>
  <c r="Q2367" i="1"/>
  <c r="S2367" i="1" s="1"/>
  <c r="Q2368" i="1"/>
  <c r="S2368" i="1" s="1"/>
  <c r="Q2369" i="1"/>
  <c r="S2369" i="1" s="1"/>
  <c r="Q2370" i="1"/>
  <c r="S2370" i="1" s="1"/>
  <c r="Q2371" i="1"/>
  <c r="S2371" i="1" s="1"/>
  <c r="Q2372" i="1"/>
  <c r="S2372" i="1" s="1"/>
  <c r="Q2373" i="1"/>
  <c r="S2373" i="1" s="1"/>
  <c r="Q2374" i="1"/>
  <c r="S2374" i="1" s="1"/>
  <c r="Q2375" i="1"/>
  <c r="S2375" i="1" s="1"/>
  <c r="Q2376" i="1"/>
  <c r="Q2377" i="1"/>
  <c r="Q2378" i="1"/>
  <c r="S2378" i="1" s="1"/>
  <c r="Q2379" i="1"/>
  <c r="S2379" i="1" s="1"/>
  <c r="Q2380" i="1"/>
  <c r="S2380" i="1" s="1"/>
  <c r="Q2381" i="1"/>
  <c r="S2381" i="1" s="1"/>
  <c r="Q2382" i="1"/>
  <c r="S2382" i="1" s="1"/>
  <c r="Q2383" i="1"/>
  <c r="S2383" i="1" s="1"/>
  <c r="Q2384" i="1"/>
  <c r="S2384" i="1" s="1"/>
  <c r="Q2385" i="1"/>
  <c r="S2385" i="1" s="1"/>
  <c r="Q2386" i="1"/>
  <c r="S2386" i="1" s="1"/>
  <c r="Q2387" i="1"/>
  <c r="S2387" i="1" s="1"/>
  <c r="Q2388" i="1"/>
  <c r="S2388" i="1" s="1"/>
  <c r="Q2389" i="1"/>
  <c r="S2389" i="1" s="1"/>
  <c r="Q2390" i="1"/>
  <c r="S2390" i="1" s="1"/>
  <c r="Q2391" i="1"/>
  <c r="S2391" i="1" s="1"/>
  <c r="Q2392" i="1"/>
  <c r="S2392" i="1" s="1"/>
  <c r="Q2393" i="1"/>
  <c r="S2393" i="1" s="1"/>
  <c r="Q2394" i="1"/>
  <c r="S2394" i="1" s="1"/>
  <c r="Q2395" i="1"/>
  <c r="S2395" i="1" s="1"/>
  <c r="Q2396" i="1"/>
  <c r="S2396" i="1" s="1"/>
  <c r="Q2397" i="1"/>
  <c r="S2397" i="1" s="1"/>
  <c r="Q2398" i="1"/>
  <c r="S2398" i="1" s="1"/>
  <c r="Q2399" i="1"/>
  <c r="S2399" i="1" s="1"/>
  <c r="Q2400" i="1"/>
  <c r="S2400" i="1" s="1"/>
  <c r="Q2401" i="1"/>
  <c r="S2401" i="1" s="1"/>
  <c r="Q2402" i="1"/>
  <c r="S2402" i="1" s="1"/>
  <c r="Q2403" i="1"/>
  <c r="S2403" i="1" s="1"/>
  <c r="Q2404" i="1"/>
  <c r="S2404" i="1" s="1"/>
  <c r="Q2405" i="1"/>
  <c r="S2405" i="1" s="1"/>
  <c r="Q2406" i="1"/>
  <c r="S2406" i="1" s="1"/>
  <c r="Q2407" i="1"/>
  <c r="S2407" i="1" s="1"/>
  <c r="Q2408" i="1"/>
  <c r="Q2409" i="1"/>
  <c r="Q2410" i="1"/>
  <c r="S2410" i="1" s="1"/>
  <c r="Q2411" i="1"/>
  <c r="S2411" i="1" s="1"/>
  <c r="Q2412" i="1"/>
  <c r="S2412" i="1" s="1"/>
  <c r="Q2413" i="1"/>
  <c r="S2413" i="1" s="1"/>
  <c r="Q2414" i="1"/>
  <c r="S2414" i="1" s="1"/>
  <c r="Q2415" i="1"/>
  <c r="S2415" i="1" s="1"/>
  <c r="Q2416" i="1"/>
  <c r="S2416" i="1" s="1"/>
  <c r="Q2417" i="1"/>
  <c r="S2417" i="1" s="1"/>
  <c r="Q2418" i="1"/>
  <c r="S2418" i="1" s="1"/>
  <c r="Q2419" i="1"/>
  <c r="S2419" i="1" s="1"/>
  <c r="Q2420" i="1"/>
  <c r="S2420" i="1" s="1"/>
  <c r="Q2421" i="1"/>
  <c r="S2421" i="1" s="1"/>
  <c r="Q2422" i="1"/>
  <c r="S2422" i="1" s="1"/>
  <c r="Q2423" i="1"/>
  <c r="S2423" i="1" s="1"/>
  <c r="Q2424" i="1"/>
  <c r="S2424" i="1" s="1"/>
  <c r="Q2425" i="1"/>
  <c r="S2425" i="1" s="1"/>
  <c r="Q2426" i="1"/>
  <c r="S2426" i="1" s="1"/>
  <c r="Q2427" i="1"/>
  <c r="S2427" i="1" s="1"/>
  <c r="Q2428" i="1"/>
  <c r="S2428" i="1" s="1"/>
  <c r="Q2429" i="1"/>
  <c r="S2429" i="1" s="1"/>
  <c r="Q2430" i="1"/>
  <c r="S2430" i="1" s="1"/>
  <c r="Q2431" i="1"/>
  <c r="S2431" i="1" s="1"/>
  <c r="Q2432" i="1"/>
  <c r="S2432" i="1" s="1"/>
  <c r="Q2433" i="1"/>
  <c r="S2433" i="1" s="1"/>
  <c r="Q2434" i="1"/>
  <c r="S2434" i="1" s="1"/>
  <c r="Q2435" i="1"/>
  <c r="S2435" i="1" s="1"/>
  <c r="Q2436" i="1"/>
  <c r="S2436" i="1" s="1"/>
  <c r="Q2437" i="1"/>
  <c r="S2437" i="1" s="1"/>
  <c r="Q2438" i="1"/>
  <c r="S2438" i="1" s="1"/>
  <c r="Q2439" i="1"/>
  <c r="S2439" i="1" s="1"/>
  <c r="Q2440" i="1"/>
  <c r="Q2441" i="1"/>
  <c r="Q2442" i="1"/>
  <c r="S2442" i="1" s="1"/>
  <c r="Q2443" i="1"/>
  <c r="S2443" i="1" s="1"/>
  <c r="Q2444" i="1"/>
  <c r="S2444" i="1" s="1"/>
  <c r="Q2445" i="1"/>
  <c r="S2445" i="1" s="1"/>
  <c r="Q2446" i="1"/>
  <c r="S2446" i="1" s="1"/>
  <c r="Q2447" i="1"/>
  <c r="S2447" i="1" s="1"/>
  <c r="Q2448" i="1"/>
  <c r="S2448" i="1" s="1"/>
  <c r="Q2449" i="1"/>
  <c r="S2449" i="1" s="1"/>
  <c r="Q2450" i="1"/>
  <c r="S2450" i="1" s="1"/>
  <c r="Q2451" i="1"/>
  <c r="S2451" i="1" s="1"/>
  <c r="Q2452" i="1"/>
  <c r="S2452" i="1" s="1"/>
  <c r="Q2453" i="1"/>
  <c r="S2453" i="1" s="1"/>
  <c r="Q2454" i="1"/>
  <c r="S2454" i="1" s="1"/>
  <c r="Q2455" i="1"/>
  <c r="S2455" i="1" s="1"/>
  <c r="Q2456" i="1"/>
  <c r="S2456" i="1" s="1"/>
  <c r="Q2457" i="1"/>
  <c r="S2457" i="1" s="1"/>
  <c r="Q2458" i="1"/>
  <c r="S2458" i="1" s="1"/>
  <c r="Q2459" i="1"/>
  <c r="S2459" i="1" s="1"/>
  <c r="Q2460" i="1"/>
  <c r="S2460" i="1" s="1"/>
  <c r="Q2461" i="1"/>
  <c r="S2461" i="1" s="1"/>
  <c r="Q2462" i="1"/>
  <c r="S2462" i="1" s="1"/>
  <c r="Q2463" i="1"/>
  <c r="S2463" i="1" s="1"/>
  <c r="Q2464" i="1"/>
  <c r="S2464" i="1" s="1"/>
  <c r="Q2465" i="1"/>
  <c r="S2465" i="1" s="1"/>
  <c r="Q2466" i="1"/>
  <c r="S2466" i="1" s="1"/>
  <c r="Q2467" i="1"/>
  <c r="S2467" i="1" s="1"/>
  <c r="Q2468" i="1"/>
  <c r="S2468" i="1" s="1"/>
  <c r="Q2469" i="1"/>
  <c r="S2469" i="1" s="1"/>
  <c r="Q2470" i="1"/>
  <c r="S2470" i="1" s="1"/>
  <c r="Q2471" i="1"/>
  <c r="S2471" i="1" s="1"/>
  <c r="Q2472" i="1"/>
  <c r="Q2473" i="1"/>
  <c r="Q2474" i="1"/>
  <c r="S2474" i="1" s="1"/>
  <c r="Q2475" i="1"/>
  <c r="S2475" i="1" s="1"/>
  <c r="Q2476" i="1"/>
  <c r="S2476" i="1" s="1"/>
  <c r="Q2477" i="1"/>
  <c r="S2477" i="1" s="1"/>
  <c r="Q2478" i="1"/>
  <c r="S2478" i="1" s="1"/>
  <c r="Q2479" i="1"/>
  <c r="S2479" i="1" s="1"/>
  <c r="Q2480" i="1"/>
  <c r="S2480" i="1" s="1"/>
  <c r="Q2481" i="1"/>
  <c r="S2481" i="1" s="1"/>
  <c r="Q2482" i="1"/>
  <c r="S2482" i="1" s="1"/>
  <c r="Q2483" i="1"/>
  <c r="S2483" i="1" s="1"/>
  <c r="Q2484" i="1"/>
  <c r="S2484" i="1" s="1"/>
  <c r="Q2485" i="1"/>
  <c r="S2485" i="1" s="1"/>
  <c r="Q2486" i="1"/>
  <c r="S2486" i="1" s="1"/>
  <c r="Q2487" i="1"/>
  <c r="S2487" i="1" s="1"/>
  <c r="Q2488" i="1"/>
  <c r="S2488" i="1" s="1"/>
  <c r="Q2489" i="1"/>
  <c r="S2489" i="1" s="1"/>
  <c r="Q2490" i="1"/>
  <c r="S2490" i="1" s="1"/>
  <c r="Q2491" i="1"/>
  <c r="S2491" i="1" s="1"/>
  <c r="Q2492" i="1"/>
  <c r="S2492" i="1" s="1"/>
  <c r="Q2493" i="1"/>
  <c r="S2493" i="1" s="1"/>
  <c r="Q2494" i="1"/>
  <c r="S2494" i="1" s="1"/>
  <c r="Q2495" i="1"/>
  <c r="S2495" i="1" s="1"/>
  <c r="Q2496" i="1"/>
  <c r="S2496" i="1" s="1"/>
  <c r="Q2497" i="1"/>
  <c r="S2497" i="1" s="1"/>
  <c r="Q2498" i="1"/>
  <c r="S2498" i="1" s="1"/>
  <c r="Q2499" i="1"/>
  <c r="S2499" i="1" s="1"/>
  <c r="Q2500" i="1"/>
  <c r="S2500" i="1" s="1"/>
  <c r="Q2501" i="1"/>
  <c r="S2501" i="1" s="1"/>
  <c r="Q2502" i="1"/>
  <c r="S2502" i="1" s="1"/>
  <c r="Q2503" i="1"/>
  <c r="S2503" i="1" s="1"/>
  <c r="Q2504" i="1"/>
  <c r="Q2505" i="1"/>
  <c r="Q2506" i="1"/>
  <c r="S2506" i="1" s="1"/>
  <c r="Q2507" i="1"/>
  <c r="S2507" i="1" s="1"/>
  <c r="Q2508" i="1"/>
  <c r="S2508" i="1" s="1"/>
  <c r="Q2509" i="1"/>
  <c r="S2509" i="1" s="1"/>
  <c r="Q2510" i="1"/>
  <c r="S2510" i="1" s="1"/>
  <c r="Q2511" i="1"/>
  <c r="S2511" i="1" s="1"/>
  <c r="Q2512" i="1"/>
  <c r="S2512" i="1" s="1"/>
  <c r="Q2513" i="1"/>
  <c r="S2513" i="1" s="1"/>
  <c r="Q2514" i="1"/>
  <c r="S2514" i="1" s="1"/>
  <c r="Q2515" i="1"/>
  <c r="S2515" i="1" s="1"/>
  <c r="Q2516" i="1"/>
  <c r="S2516" i="1" s="1"/>
  <c r="Q2517" i="1"/>
  <c r="S2517" i="1" s="1"/>
  <c r="Q2518" i="1"/>
  <c r="S2518" i="1" s="1"/>
  <c r="Q2519" i="1"/>
  <c r="S2519" i="1" s="1"/>
  <c r="Q2520" i="1"/>
  <c r="S2520" i="1" s="1"/>
  <c r="Q2521" i="1"/>
  <c r="S2521" i="1" s="1"/>
  <c r="Q2522" i="1"/>
  <c r="S2522" i="1" s="1"/>
  <c r="Q2523" i="1"/>
  <c r="S2523" i="1" s="1"/>
  <c r="Q2524" i="1"/>
  <c r="S2524" i="1" s="1"/>
  <c r="Q2525" i="1"/>
  <c r="S2525" i="1" s="1"/>
  <c r="Q2526" i="1"/>
  <c r="S2526" i="1" s="1"/>
  <c r="Q2527" i="1"/>
  <c r="S2527" i="1" s="1"/>
  <c r="Q2528" i="1"/>
  <c r="S2528" i="1" s="1"/>
  <c r="Q2529" i="1"/>
  <c r="S2529" i="1" s="1"/>
  <c r="Q2530" i="1"/>
  <c r="S2530" i="1" s="1"/>
  <c r="Q2531" i="1"/>
  <c r="S2531" i="1" s="1"/>
  <c r="Q2532" i="1"/>
  <c r="S2532" i="1" s="1"/>
  <c r="Q2533" i="1"/>
  <c r="S2533" i="1" s="1"/>
  <c r="Q2534" i="1"/>
  <c r="S2534" i="1" s="1"/>
  <c r="Q2535" i="1"/>
  <c r="S2535" i="1" s="1"/>
  <c r="Q2536" i="1"/>
  <c r="Q2537" i="1"/>
  <c r="Q2538" i="1"/>
  <c r="S2538" i="1" s="1"/>
  <c r="Q2539" i="1"/>
  <c r="S2539" i="1" s="1"/>
  <c r="Q2540" i="1"/>
  <c r="S2540" i="1" s="1"/>
  <c r="Q2541" i="1"/>
  <c r="S2541" i="1" s="1"/>
  <c r="Q2542" i="1"/>
  <c r="S2542" i="1" s="1"/>
  <c r="Q2543" i="1"/>
  <c r="S2543" i="1" s="1"/>
  <c r="Q2544" i="1"/>
  <c r="S2544" i="1" s="1"/>
  <c r="Q2545" i="1"/>
  <c r="S2545" i="1" s="1"/>
  <c r="Q2546" i="1"/>
  <c r="S2546" i="1" s="1"/>
  <c r="Q2547" i="1"/>
  <c r="S2547" i="1" s="1"/>
  <c r="Q2548" i="1"/>
  <c r="S2548" i="1" s="1"/>
  <c r="Q2549" i="1"/>
  <c r="S2549" i="1" s="1"/>
  <c r="Q2550" i="1"/>
  <c r="S2550" i="1" s="1"/>
  <c r="Q2551" i="1"/>
  <c r="S2551" i="1" s="1"/>
  <c r="Q2552" i="1"/>
  <c r="S2552" i="1" s="1"/>
  <c r="Q2553" i="1"/>
  <c r="S2553" i="1" s="1"/>
  <c r="Q2554" i="1"/>
  <c r="S2554" i="1" s="1"/>
  <c r="Q2555" i="1"/>
  <c r="S2555" i="1" s="1"/>
  <c r="Q2556" i="1"/>
  <c r="S2556" i="1" s="1"/>
  <c r="Q2557" i="1"/>
  <c r="S2557" i="1" s="1"/>
  <c r="Q2558" i="1"/>
  <c r="S2558" i="1" s="1"/>
  <c r="Q2559" i="1"/>
  <c r="S2559" i="1" s="1"/>
  <c r="Q2560" i="1"/>
  <c r="S2560" i="1" s="1"/>
  <c r="Q2561" i="1"/>
  <c r="S2561" i="1" s="1"/>
  <c r="Q2562" i="1"/>
  <c r="S2562" i="1" s="1"/>
  <c r="Q2563" i="1"/>
  <c r="S2563" i="1" s="1"/>
  <c r="Q2564" i="1"/>
  <c r="S2564" i="1" s="1"/>
  <c r="Q2565" i="1"/>
  <c r="S2565" i="1" s="1"/>
  <c r="Q2566" i="1"/>
  <c r="S2566" i="1" s="1"/>
  <c r="Q2567" i="1"/>
  <c r="S2567" i="1" s="1"/>
  <c r="Q2568" i="1"/>
  <c r="Q2569" i="1"/>
  <c r="Q2570" i="1"/>
  <c r="S2570" i="1" s="1"/>
  <c r="Q2571" i="1"/>
  <c r="S2571" i="1" s="1"/>
  <c r="Q2572" i="1"/>
  <c r="S2572" i="1" s="1"/>
  <c r="Q2573" i="1"/>
  <c r="S2573" i="1" s="1"/>
  <c r="Q2574" i="1"/>
  <c r="S2574" i="1" s="1"/>
  <c r="Q2575" i="1"/>
  <c r="S2575" i="1" s="1"/>
  <c r="Q2576" i="1"/>
  <c r="S2576" i="1" s="1"/>
  <c r="Q2577" i="1"/>
  <c r="S2577" i="1" s="1"/>
  <c r="Q2578" i="1"/>
  <c r="S2578" i="1" s="1"/>
  <c r="Q2579" i="1"/>
  <c r="S2579" i="1" s="1"/>
  <c r="Q2580" i="1"/>
  <c r="S2580" i="1" s="1"/>
  <c r="Q2581" i="1"/>
  <c r="S2581" i="1" s="1"/>
  <c r="Q2582" i="1"/>
  <c r="S2582" i="1" s="1"/>
  <c r="Q2583" i="1"/>
  <c r="S2583" i="1" s="1"/>
  <c r="Q2584" i="1"/>
  <c r="S2584" i="1" s="1"/>
  <c r="Q2585" i="1"/>
  <c r="S2585" i="1" s="1"/>
  <c r="Q2586" i="1"/>
  <c r="S2586" i="1" s="1"/>
  <c r="Q2587" i="1"/>
  <c r="S2587" i="1" s="1"/>
  <c r="Q2588" i="1"/>
  <c r="S2588" i="1" s="1"/>
  <c r="Q2589" i="1"/>
  <c r="S2589" i="1" s="1"/>
  <c r="Q2590" i="1"/>
  <c r="S2590" i="1" s="1"/>
  <c r="Q2591" i="1"/>
  <c r="S2591" i="1" s="1"/>
  <c r="Q2592" i="1"/>
  <c r="S2592" i="1" s="1"/>
  <c r="Q2593" i="1"/>
  <c r="S2593" i="1" s="1"/>
  <c r="Q2594" i="1"/>
  <c r="S2594" i="1" s="1"/>
  <c r="Q2595" i="1"/>
  <c r="S2595" i="1" s="1"/>
  <c r="Q2596" i="1"/>
  <c r="S2596" i="1" s="1"/>
  <c r="Q2597" i="1"/>
  <c r="S2597" i="1" s="1"/>
  <c r="Q2598" i="1"/>
  <c r="S2598" i="1" s="1"/>
  <c r="Q2599" i="1"/>
  <c r="S2599" i="1" s="1"/>
  <c r="Q2600" i="1"/>
  <c r="Q2601" i="1"/>
  <c r="Q2602" i="1"/>
  <c r="S2602" i="1" s="1"/>
  <c r="Q2603" i="1"/>
  <c r="S2603" i="1" s="1"/>
  <c r="Q2604" i="1"/>
  <c r="S2604" i="1" s="1"/>
  <c r="Q2605" i="1"/>
  <c r="S2605" i="1" s="1"/>
  <c r="Q2606" i="1"/>
  <c r="S2606" i="1" s="1"/>
  <c r="Q2607" i="1"/>
  <c r="S2607" i="1" s="1"/>
  <c r="Q2608" i="1"/>
  <c r="S2608" i="1" s="1"/>
  <c r="Q2609" i="1"/>
  <c r="S2609" i="1" s="1"/>
  <c r="Q2610" i="1"/>
  <c r="S2610" i="1" s="1"/>
  <c r="Q2611" i="1"/>
  <c r="S2611" i="1" s="1"/>
  <c r="Q2612" i="1"/>
  <c r="S2612" i="1" s="1"/>
  <c r="Q2613" i="1"/>
  <c r="S2613" i="1" s="1"/>
  <c r="Q2614" i="1"/>
  <c r="S2614" i="1" s="1"/>
  <c r="Q2615" i="1"/>
  <c r="S2615" i="1" s="1"/>
  <c r="Q2616" i="1"/>
  <c r="S2616" i="1" s="1"/>
  <c r="Q2617" i="1"/>
  <c r="S2617" i="1" s="1"/>
  <c r="Q2618" i="1"/>
  <c r="S2618" i="1" s="1"/>
  <c r="Q2619" i="1"/>
  <c r="S2619" i="1" s="1"/>
  <c r="Q2620" i="1"/>
  <c r="S2620" i="1" s="1"/>
  <c r="Q2621" i="1"/>
  <c r="S2621" i="1" s="1"/>
  <c r="Q2622" i="1"/>
  <c r="S2622" i="1" s="1"/>
  <c r="Q2623" i="1"/>
  <c r="S2623" i="1" s="1"/>
  <c r="Q2624" i="1"/>
  <c r="S2624" i="1" s="1"/>
  <c r="Q2625" i="1"/>
  <c r="S2625" i="1" s="1"/>
  <c r="Q2626" i="1"/>
  <c r="S2626" i="1" s="1"/>
  <c r="Q2627" i="1"/>
  <c r="S2627" i="1" s="1"/>
  <c r="Q2628" i="1"/>
  <c r="S2628" i="1" s="1"/>
  <c r="Q2629" i="1"/>
  <c r="S2629" i="1" s="1"/>
  <c r="Q2630" i="1"/>
  <c r="S2630" i="1" s="1"/>
  <c r="Q2631" i="1"/>
  <c r="S2631" i="1" s="1"/>
  <c r="Q2632" i="1"/>
  <c r="Q2633" i="1"/>
  <c r="Q2634" i="1"/>
  <c r="S2634" i="1" s="1"/>
  <c r="Q2635" i="1"/>
  <c r="S2635" i="1" s="1"/>
  <c r="Q2636" i="1"/>
  <c r="S2636" i="1" s="1"/>
  <c r="Q2637" i="1"/>
  <c r="S2637" i="1" s="1"/>
  <c r="Q2638" i="1"/>
  <c r="S2638" i="1" s="1"/>
  <c r="Q2639" i="1"/>
  <c r="S2639" i="1" s="1"/>
  <c r="Q2640" i="1"/>
  <c r="S2640" i="1" s="1"/>
  <c r="Q2641" i="1"/>
  <c r="S2641" i="1" s="1"/>
  <c r="Q2642" i="1"/>
  <c r="S2642" i="1" s="1"/>
  <c r="Q2643" i="1"/>
  <c r="S2643" i="1" s="1"/>
  <c r="Q2644" i="1"/>
  <c r="S2644" i="1" s="1"/>
  <c r="Q2645" i="1"/>
  <c r="S2645" i="1" s="1"/>
  <c r="Q2646" i="1"/>
  <c r="S2646" i="1" s="1"/>
  <c r="Q2647" i="1"/>
  <c r="S2647" i="1" s="1"/>
  <c r="Q2648" i="1"/>
  <c r="S2648" i="1" s="1"/>
  <c r="Q2649" i="1"/>
  <c r="S2649" i="1" s="1"/>
  <c r="Q2650" i="1"/>
  <c r="S2650" i="1" s="1"/>
  <c r="Q2651" i="1"/>
  <c r="S2651" i="1" s="1"/>
  <c r="Q2652" i="1"/>
  <c r="S2652" i="1" s="1"/>
  <c r="Q2653" i="1"/>
  <c r="S2653" i="1" s="1"/>
  <c r="Q2654" i="1"/>
  <c r="S2654" i="1" s="1"/>
  <c r="Q2655" i="1"/>
  <c r="S2655" i="1" s="1"/>
  <c r="Q2656" i="1"/>
  <c r="S2656" i="1" s="1"/>
  <c r="Q2657" i="1"/>
  <c r="S2657" i="1" s="1"/>
  <c r="Q2658" i="1"/>
  <c r="S2658" i="1" s="1"/>
  <c r="Q2659" i="1"/>
  <c r="S2659" i="1" s="1"/>
  <c r="Q2660" i="1"/>
  <c r="S2660" i="1" s="1"/>
  <c r="Q2661" i="1"/>
  <c r="S2661" i="1" s="1"/>
  <c r="Q2662" i="1"/>
  <c r="S2662" i="1" s="1"/>
  <c r="Q2663" i="1"/>
  <c r="S2663" i="1" s="1"/>
  <c r="Q2664" i="1"/>
  <c r="Q2665" i="1"/>
  <c r="Q2666" i="1"/>
  <c r="S2666" i="1" s="1"/>
  <c r="Q2667" i="1"/>
  <c r="S2667" i="1" s="1"/>
  <c r="Q2668" i="1"/>
  <c r="S2668" i="1" s="1"/>
  <c r="Q2669" i="1"/>
  <c r="S2669" i="1" s="1"/>
  <c r="Q2670" i="1"/>
  <c r="S2670" i="1" s="1"/>
  <c r="Q2671" i="1"/>
  <c r="S2671" i="1" s="1"/>
  <c r="Q2672" i="1"/>
  <c r="S2672" i="1" s="1"/>
  <c r="Q2673" i="1"/>
  <c r="S2673" i="1" s="1"/>
  <c r="Q2674" i="1"/>
  <c r="S2674" i="1" s="1"/>
  <c r="Q2675" i="1"/>
  <c r="S2675" i="1" s="1"/>
  <c r="Q2676" i="1"/>
  <c r="S2676" i="1" s="1"/>
  <c r="Q2677" i="1"/>
  <c r="S2677" i="1" s="1"/>
  <c r="Q2678" i="1"/>
  <c r="S2678" i="1" s="1"/>
  <c r="Q2679" i="1"/>
  <c r="S2679" i="1" s="1"/>
  <c r="Q2680" i="1"/>
  <c r="S2680" i="1" s="1"/>
  <c r="Q2681" i="1"/>
  <c r="S2681" i="1" s="1"/>
  <c r="Q2682" i="1"/>
  <c r="S2682" i="1" s="1"/>
  <c r="Q2683" i="1"/>
  <c r="S2683" i="1" s="1"/>
  <c r="Q2684" i="1"/>
  <c r="S2684" i="1" s="1"/>
  <c r="Q2685" i="1"/>
  <c r="S2685" i="1" s="1"/>
  <c r="Q2686" i="1"/>
  <c r="S2686" i="1" s="1"/>
  <c r="Q2687" i="1"/>
  <c r="S2687" i="1" s="1"/>
  <c r="Q2688" i="1"/>
  <c r="S2688" i="1" s="1"/>
  <c r="Q2689" i="1"/>
  <c r="S2689" i="1" s="1"/>
  <c r="Q2690" i="1"/>
  <c r="S2690" i="1" s="1"/>
  <c r="Q2691" i="1"/>
  <c r="S2691" i="1" s="1"/>
  <c r="Q2692" i="1"/>
  <c r="S2692" i="1" s="1"/>
  <c r="Q2693" i="1"/>
  <c r="S2693" i="1" s="1"/>
  <c r="Q2694" i="1"/>
  <c r="S2694" i="1" s="1"/>
  <c r="Q2695" i="1"/>
  <c r="S2695" i="1" s="1"/>
  <c r="Q2696" i="1"/>
  <c r="Q2697" i="1"/>
  <c r="Q2698" i="1"/>
  <c r="S2698" i="1" s="1"/>
  <c r="Q2699" i="1"/>
  <c r="S2699" i="1" s="1"/>
  <c r="Q2700" i="1"/>
  <c r="S2700" i="1" s="1"/>
  <c r="Q2701" i="1"/>
  <c r="S2701" i="1" s="1"/>
  <c r="Q2702" i="1"/>
  <c r="S2702" i="1" s="1"/>
  <c r="Q2703" i="1"/>
  <c r="S2703" i="1" s="1"/>
  <c r="Q2704" i="1"/>
  <c r="S2704" i="1" s="1"/>
  <c r="Q2705" i="1"/>
  <c r="S2705" i="1" s="1"/>
  <c r="Q2706" i="1"/>
  <c r="S2706" i="1" s="1"/>
  <c r="Q2707" i="1"/>
  <c r="S2707" i="1" s="1"/>
  <c r="Q2708" i="1"/>
  <c r="S2708" i="1" s="1"/>
  <c r="Q2709" i="1"/>
  <c r="S2709" i="1" s="1"/>
  <c r="Q2710" i="1"/>
  <c r="S2710" i="1" s="1"/>
  <c r="Q2711" i="1"/>
  <c r="S2711" i="1" s="1"/>
  <c r="Q2712" i="1"/>
  <c r="S2712" i="1" s="1"/>
  <c r="Q2713" i="1"/>
  <c r="S2713" i="1" s="1"/>
  <c r="Q2714" i="1"/>
  <c r="S2714" i="1" s="1"/>
  <c r="Q2715" i="1"/>
  <c r="S2715" i="1" s="1"/>
  <c r="Q2716" i="1"/>
  <c r="S2716" i="1" s="1"/>
  <c r="Q2717" i="1"/>
  <c r="S2717" i="1" s="1"/>
  <c r="Q2718" i="1"/>
  <c r="S2718" i="1" s="1"/>
  <c r="Q2719" i="1"/>
  <c r="S2719" i="1" s="1"/>
  <c r="Q2720" i="1"/>
  <c r="S2720" i="1" s="1"/>
  <c r="Q2721" i="1"/>
  <c r="S2721" i="1" s="1"/>
  <c r="Q2722" i="1"/>
  <c r="S2722" i="1" s="1"/>
  <c r="Q2723" i="1"/>
  <c r="S2723" i="1" s="1"/>
  <c r="Q2724" i="1"/>
  <c r="S2724" i="1" s="1"/>
  <c r="Q2725" i="1"/>
  <c r="S2725" i="1" s="1"/>
  <c r="Q2726" i="1"/>
  <c r="S2726" i="1" s="1"/>
  <c r="Q2727" i="1"/>
  <c r="S2727" i="1" s="1"/>
  <c r="Q2728" i="1"/>
  <c r="Q2729" i="1"/>
  <c r="Q2730" i="1"/>
  <c r="S2730" i="1" s="1"/>
  <c r="Q2731" i="1"/>
  <c r="S2731" i="1" s="1"/>
  <c r="Q2732" i="1"/>
  <c r="S2732" i="1" s="1"/>
  <c r="Q2733" i="1"/>
  <c r="S2733" i="1" s="1"/>
  <c r="Q2734" i="1"/>
  <c r="S2734" i="1" s="1"/>
  <c r="Q2735" i="1"/>
  <c r="S2735" i="1" s="1"/>
  <c r="Q2736" i="1"/>
  <c r="S2736" i="1" s="1"/>
  <c r="Q2737" i="1"/>
  <c r="S2737" i="1" s="1"/>
  <c r="Q2738" i="1"/>
  <c r="S2738" i="1" s="1"/>
  <c r="Q2739" i="1"/>
  <c r="S2739" i="1" s="1"/>
  <c r="Q2740" i="1"/>
  <c r="S2740" i="1" s="1"/>
  <c r="Q2741" i="1"/>
  <c r="S2741" i="1" s="1"/>
  <c r="Q2742" i="1"/>
  <c r="S2742" i="1" s="1"/>
  <c r="Q2743" i="1"/>
  <c r="S2743" i="1" s="1"/>
  <c r="Q2744" i="1"/>
  <c r="S2744" i="1" s="1"/>
  <c r="Q2745" i="1"/>
  <c r="S2745" i="1" s="1"/>
  <c r="Q2746" i="1"/>
  <c r="S2746" i="1" s="1"/>
  <c r="Q2747" i="1"/>
  <c r="S2747" i="1" s="1"/>
  <c r="Q2748" i="1"/>
  <c r="S2748" i="1" s="1"/>
  <c r="Q2749" i="1"/>
  <c r="S2749" i="1" s="1"/>
  <c r="Q2750" i="1"/>
  <c r="S2750" i="1" s="1"/>
  <c r="Q2751" i="1"/>
  <c r="S2751" i="1" s="1"/>
  <c r="Q2752" i="1"/>
  <c r="S2752" i="1" s="1"/>
  <c r="Q2753" i="1"/>
  <c r="S2753" i="1" s="1"/>
  <c r="Q2754" i="1"/>
  <c r="S2754" i="1" s="1"/>
  <c r="Q2755" i="1"/>
  <c r="S2755" i="1" s="1"/>
  <c r="Q2756" i="1"/>
  <c r="S2756" i="1" s="1"/>
  <c r="Q2757" i="1"/>
  <c r="S2757" i="1" s="1"/>
  <c r="Q2758" i="1"/>
  <c r="S2758" i="1" s="1"/>
  <c r="Q2759" i="1"/>
  <c r="S2759" i="1" s="1"/>
  <c r="Q2760" i="1"/>
  <c r="Q2761" i="1"/>
  <c r="Q2762" i="1"/>
  <c r="S2762" i="1" s="1"/>
  <c r="Q2763" i="1"/>
  <c r="S2763" i="1" s="1"/>
  <c r="Q2764" i="1"/>
  <c r="S2764" i="1" s="1"/>
  <c r="Q2765" i="1"/>
  <c r="S2765" i="1" s="1"/>
  <c r="Q2766" i="1"/>
  <c r="S2766" i="1" s="1"/>
  <c r="Q2767" i="1"/>
  <c r="S2767" i="1" s="1"/>
  <c r="Q2768" i="1"/>
  <c r="S2768" i="1" s="1"/>
  <c r="Q2769" i="1"/>
  <c r="S2769" i="1" s="1"/>
  <c r="Q2770" i="1"/>
  <c r="S2770" i="1" s="1"/>
  <c r="Q2771" i="1"/>
  <c r="S2771" i="1" s="1"/>
  <c r="Q2772" i="1"/>
  <c r="S2772" i="1" s="1"/>
  <c r="Q2773" i="1"/>
  <c r="S2773" i="1" s="1"/>
  <c r="Q2774" i="1"/>
  <c r="S2774" i="1" s="1"/>
  <c r="Q2775" i="1"/>
  <c r="S2775" i="1" s="1"/>
  <c r="Q2776" i="1"/>
  <c r="S2776" i="1" s="1"/>
  <c r="Q2777" i="1"/>
  <c r="S2777" i="1" s="1"/>
  <c r="Q2778" i="1"/>
  <c r="S2778" i="1" s="1"/>
  <c r="Q2779" i="1"/>
  <c r="S2779" i="1" s="1"/>
  <c r="Q2780" i="1"/>
  <c r="S2780" i="1" s="1"/>
  <c r="Q2781" i="1"/>
  <c r="S2781" i="1" s="1"/>
  <c r="Q2782" i="1"/>
  <c r="S2782" i="1" s="1"/>
  <c r="Q2783" i="1"/>
  <c r="S2783" i="1" s="1"/>
  <c r="Q2784" i="1"/>
  <c r="S2784" i="1" s="1"/>
  <c r="Q2785" i="1"/>
  <c r="S2785" i="1" s="1"/>
  <c r="Q2786" i="1"/>
  <c r="S2786" i="1" s="1"/>
  <c r="Q2787" i="1"/>
  <c r="S2787" i="1" s="1"/>
  <c r="Q2788" i="1"/>
  <c r="S2788" i="1" s="1"/>
  <c r="Q2789" i="1"/>
  <c r="S2789" i="1" s="1"/>
  <c r="Q2790" i="1"/>
  <c r="S2790" i="1" s="1"/>
  <c r="Q2791" i="1"/>
  <c r="S2791" i="1" s="1"/>
  <c r="Q2792" i="1"/>
  <c r="Q2793" i="1"/>
  <c r="Q2794" i="1"/>
  <c r="S2794" i="1" s="1"/>
  <c r="Q2795" i="1"/>
  <c r="S2795" i="1" s="1"/>
  <c r="Q2796" i="1"/>
  <c r="S2796" i="1" s="1"/>
  <c r="Q2797" i="1"/>
  <c r="S2797" i="1" s="1"/>
  <c r="Q2798" i="1"/>
  <c r="S2798" i="1" s="1"/>
  <c r="Q2799" i="1"/>
  <c r="S2799" i="1" s="1"/>
  <c r="Q2800" i="1"/>
  <c r="S2800" i="1" s="1"/>
  <c r="Q2801" i="1"/>
  <c r="S2801" i="1" s="1"/>
  <c r="Q2802" i="1"/>
  <c r="S2802" i="1" s="1"/>
  <c r="Q2803" i="1"/>
  <c r="S2803" i="1" s="1"/>
  <c r="Q2804" i="1"/>
  <c r="S2804" i="1" s="1"/>
  <c r="Q2805" i="1"/>
  <c r="S2805" i="1" s="1"/>
  <c r="Q2806" i="1"/>
  <c r="S2806" i="1" s="1"/>
  <c r="Q2807" i="1"/>
  <c r="S2807" i="1" s="1"/>
  <c r="Q2808" i="1"/>
  <c r="S2808" i="1" s="1"/>
  <c r="Q2809" i="1"/>
  <c r="S2809" i="1" s="1"/>
  <c r="Q2810" i="1"/>
  <c r="S2810" i="1" s="1"/>
  <c r="Q2811" i="1"/>
  <c r="S2811" i="1" s="1"/>
  <c r="Q2812" i="1"/>
  <c r="S2812" i="1" s="1"/>
  <c r="Q2813" i="1"/>
  <c r="S2813" i="1" s="1"/>
  <c r="Q2814" i="1"/>
  <c r="S2814" i="1" s="1"/>
  <c r="Q2815" i="1"/>
  <c r="S2815" i="1" s="1"/>
  <c r="Q2816" i="1"/>
  <c r="S2816" i="1" s="1"/>
  <c r="Q2817" i="1"/>
  <c r="S2817" i="1" s="1"/>
  <c r="Q2818" i="1"/>
  <c r="S2818" i="1" s="1"/>
  <c r="Q2819" i="1"/>
  <c r="S2819" i="1" s="1"/>
  <c r="Q2820" i="1"/>
  <c r="S2820" i="1" s="1"/>
  <c r="Q2821" i="1"/>
  <c r="S2821" i="1" s="1"/>
  <c r="Q2822" i="1"/>
  <c r="S2822" i="1" s="1"/>
  <c r="Q2823" i="1"/>
  <c r="S2823" i="1" s="1"/>
  <c r="Q2824" i="1"/>
  <c r="Q2825" i="1"/>
  <c r="Q2826" i="1"/>
  <c r="S2826" i="1" s="1"/>
  <c r="Q2827" i="1"/>
  <c r="S2827" i="1" s="1"/>
  <c r="Q2828" i="1"/>
  <c r="S2828" i="1" s="1"/>
  <c r="Q2829" i="1"/>
  <c r="S2829" i="1" s="1"/>
  <c r="Q2830" i="1"/>
  <c r="S2830" i="1" s="1"/>
  <c r="Q2831" i="1"/>
  <c r="S2831" i="1" s="1"/>
  <c r="Q2832" i="1"/>
  <c r="S2832" i="1" s="1"/>
  <c r="Q2833" i="1"/>
  <c r="S2833" i="1" s="1"/>
  <c r="Q2834" i="1"/>
  <c r="S2834" i="1" s="1"/>
  <c r="Q2835" i="1"/>
  <c r="S2835" i="1" s="1"/>
  <c r="Q2836" i="1"/>
  <c r="S2836" i="1" s="1"/>
  <c r="Q2837" i="1"/>
  <c r="S2837" i="1" s="1"/>
  <c r="Q2838" i="1"/>
  <c r="S2838" i="1" s="1"/>
  <c r="Q2839" i="1"/>
  <c r="S2839" i="1" s="1"/>
  <c r="Q2840" i="1"/>
  <c r="S2840" i="1" s="1"/>
  <c r="Q2841" i="1"/>
  <c r="S2841" i="1" s="1"/>
  <c r="Q2842" i="1"/>
  <c r="S2842" i="1" s="1"/>
  <c r="Q2843" i="1"/>
  <c r="S2843" i="1" s="1"/>
  <c r="Q2844" i="1"/>
  <c r="S2844" i="1" s="1"/>
  <c r="Q2845" i="1"/>
  <c r="S2845" i="1" s="1"/>
  <c r="Q2846" i="1"/>
  <c r="S2846" i="1" s="1"/>
  <c r="Q2847" i="1"/>
  <c r="S2847" i="1" s="1"/>
  <c r="Q2848" i="1"/>
  <c r="S2848" i="1" s="1"/>
  <c r="Q2849" i="1"/>
  <c r="S2849" i="1" s="1"/>
  <c r="Q2850" i="1"/>
  <c r="S2850" i="1" s="1"/>
  <c r="Q2851" i="1"/>
  <c r="S2851" i="1" s="1"/>
  <c r="Q2852" i="1"/>
  <c r="Q2853" i="1"/>
  <c r="Q2854" i="1"/>
  <c r="S2854" i="1" s="1"/>
  <c r="Q2855" i="1"/>
  <c r="S2855" i="1" s="1"/>
  <c r="Q2856" i="1"/>
  <c r="S2856" i="1" s="1"/>
  <c r="Q2857" i="1"/>
  <c r="S2857" i="1" s="1"/>
  <c r="Q2858" i="1"/>
  <c r="S2858" i="1" s="1"/>
  <c r="Q2859" i="1"/>
  <c r="S2859" i="1" s="1"/>
  <c r="Q2860" i="1"/>
  <c r="S2860" i="1" s="1"/>
  <c r="Q2861" i="1"/>
  <c r="S2861" i="1" s="1"/>
  <c r="Q2862" i="1"/>
  <c r="S2862" i="1" s="1"/>
  <c r="Q2863" i="1"/>
  <c r="S2863" i="1" s="1"/>
  <c r="Q2864" i="1"/>
  <c r="S2864" i="1" s="1"/>
  <c r="Q2865" i="1"/>
  <c r="S2865" i="1" s="1"/>
  <c r="Q2866" i="1"/>
  <c r="S2866" i="1" s="1"/>
  <c r="Q2867" i="1"/>
  <c r="S2867" i="1" s="1"/>
  <c r="Q2868" i="1"/>
  <c r="S2868" i="1" s="1"/>
  <c r="Q2869" i="1"/>
  <c r="S2869" i="1" s="1"/>
  <c r="Q2870" i="1"/>
  <c r="S2870" i="1" s="1"/>
  <c r="Q2871" i="1"/>
  <c r="S2871" i="1" s="1"/>
  <c r="Q2872" i="1"/>
  <c r="S2872" i="1" s="1"/>
  <c r="Q2873" i="1"/>
  <c r="S2873" i="1" s="1"/>
  <c r="Q2874" i="1"/>
  <c r="S2874" i="1" s="1"/>
  <c r="Q2875" i="1"/>
  <c r="S2875" i="1" s="1"/>
  <c r="Q2876" i="1"/>
  <c r="S2876" i="1" s="1"/>
  <c r="Q2877" i="1"/>
  <c r="S2877" i="1" s="1"/>
  <c r="Q2878" i="1"/>
  <c r="S2878" i="1" s="1"/>
  <c r="Q2879" i="1"/>
  <c r="S2879" i="1" s="1"/>
  <c r="Q2880" i="1"/>
  <c r="S2880" i="1" s="1"/>
  <c r="Q2881" i="1"/>
  <c r="S2881" i="1" s="1"/>
  <c r="Q2882" i="1"/>
  <c r="S2882" i="1" s="1"/>
  <c r="Q2883" i="1"/>
  <c r="S2883" i="1" s="1"/>
  <c r="Q2884" i="1"/>
  <c r="S2884" i="1" s="1"/>
  <c r="Q2885" i="1"/>
  <c r="S2885" i="1" s="1"/>
  <c r="Q2886" i="1"/>
  <c r="S2886" i="1" s="1"/>
  <c r="Q2887" i="1"/>
  <c r="S2887" i="1" s="1"/>
  <c r="Q2888" i="1"/>
  <c r="S2888" i="1" s="1"/>
  <c r="Q2889" i="1"/>
  <c r="S2889" i="1" s="1"/>
  <c r="Q2890" i="1"/>
  <c r="S2890" i="1" s="1"/>
  <c r="Q2891" i="1"/>
  <c r="S2891" i="1" s="1"/>
  <c r="Q2892" i="1"/>
  <c r="S2892" i="1" s="1"/>
  <c r="Q2893" i="1"/>
  <c r="S2893" i="1" s="1"/>
  <c r="Q2894" i="1"/>
  <c r="S2894" i="1" s="1"/>
  <c r="Q2895" i="1"/>
  <c r="S2895" i="1" s="1"/>
  <c r="Q2896" i="1"/>
  <c r="Q2897" i="1"/>
  <c r="S2897" i="1" s="1"/>
  <c r="Q2898" i="1"/>
  <c r="S2898" i="1" s="1"/>
  <c r="Q2899" i="1"/>
  <c r="S2899" i="1" s="1"/>
  <c r="Q2900" i="1"/>
  <c r="S2900" i="1" s="1"/>
  <c r="Q2901" i="1"/>
  <c r="S2901" i="1" s="1"/>
  <c r="Q2902" i="1"/>
  <c r="S2902" i="1" s="1"/>
  <c r="Q2903" i="1"/>
  <c r="S2903" i="1" s="1"/>
  <c r="Q2904" i="1"/>
  <c r="S2904" i="1" s="1"/>
  <c r="Q2905" i="1"/>
  <c r="S2905" i="1" s="1"/>
  <c r="Q2906" i="1"/>
  <c r="S2906" i="1" s="1"/>
  <c r="Q2907" i="1"/>
  <c r="S2907" i="1" s="1"/>
  <c r="Q2908" i="1"/>
  <c r="S2908" i="1" s="1"/>
  <c r="Q2909" i="1"/>
  <c r="S2909" i="1" s="1"/>
  <c r="Q2910" i="1"/>
  <c r="S2910" i="1" s="1"/>
  <c r="Q2911" i="1"/>
  <c r="S2911" i="1" s="1"/>
  <c r="Q2912" i="1"/>
  <c r="S2912" i="1" s="1"/>
  <c r="Q2913" i="1"/>
  <c r="S2913" i="1" s="1"/>
  <c r="Q2914" i="1"/>
  <c r="S2914" i="1" s="1"/>
  <c r="Q2915" i="1"/>
  <c r="S2915" i="1" s="1"/>
  <c r="Q2916" i="1"/>
  <c r="Q2917" i="1"/>
  <c r="Q2918" i="1"/>
  <c r="S2918" i="1" s="1"/>
  <c r="Q2919" i="1"/>
  <c r="S2919" i="1" s="1"/>
  <c r="Q2920" i="1"/>
  <c r="S2920" i="1" s="1"/>
  <c r="Q2921" i="1"/>
  <c r="S2921" i="1" s="1"/>
  <c r="Q2922" i="1"/>
  <c r="S2922" i="1" s="1"/>
  <c r="Q2923" i="1"/>
  <c r="S2923" i="1" s="1"/>
  <c r="Q2924" i="1"/>
  <c r="S2924" i="1" s="1"/>
  <c r="Q2925" i="1"/>
  <c r="S2925" i="1" s="1"/>
  <c r="Q2926" i="1"/>
  <c r="S2926" i="1" s="1"/>
  <c r="Q2927" i="1"/>
  <c r="S2927" i="1" s="1"/>
  <c r="Q2928" i="1"/>
  <c r="S2928" i="1" s="1"/>
  <c r="Q2929" i="1"/>
  <c r="S2929" i="1" s="1"/>
  <c r="Q2930" i="1"/>
  <c r="S2930" i="1" s="1"/>
  <c r="Q2931" i="1"/>
  <c r="S2931" i="1" s="1"/>
  <c r="Q2932" i="1"/>
  <c r="S2932" i="1" s="1"/>
  <c r="Q2933" i="1"/>
  <c r="S2933" i="1" s="1"/>
  <c r="Q2934" i="1"/>
  <c r="S2934" i="1" s="1"/>
  <c r="Q2935" i="1"/>
  <c r="S2935" i="1" s="1"/>
  <c r="Q2936" i="1"/>
  <c r="S2936" i="1" s="1"/>
  <c r="Q2937" i="1"/>
  <c r="S2937" i="1" s="1"/>
  <c r="Q2938" i="1"/>
  <c r="S2938" i="1" s="1"/>
  <c r="Q2939" i="1"/>
  <c r="S2939" i="1" s="1"/>
  <c r="Q2940" i="1"/>
  <c r="S2940" i="1" s="1"/>
  <c r="Q2941" i="1"/>
  <c r="S2941" i="1" s="1"/>
  <c r="Q2942" i="1"/>
  <c r="S2942" i="1" s="1"/>
  <c r="Q2943" i="1"/>
  <c r="S2943" i="1" s="1"/>
  <c r="Q2944" i="1"/>
  <c r="S2944" i="1" s="1"/>
  <c r="Q2945" i="1"/>
  <c r="S2945" i="1" s="1"/>
  <c r="Q2946" i="1"/>
  <c r="S2946" i="1" s="1"/>
  <c r="Q2947" i="1"/>
  <c r="S2947" i="1" s="1"/>
  <c r="Q2948" i="1"/>
  <c r="S2948" i="1" s="1"/>
  <c r="Q2949" i="1"/>
  <c r="S2949" i="1" s="1"/>
  <c r="Q2950" i="1"/>
  <c r="S2950" i="1" s="1"/>
  <c r="Q2951" i="1"/>
  <c r="S2951" i="1" s="1"/>
  <c r="Q2952" i="1"/>
  <c r="S2952" i="1" s="1"/>
  <c r="Q2953" i="1"/>
  <c r="S2953" i="1" s="1"/>
  <c r="Q2954" i="1"/>
  <c r="S2954" i="1" s="1"/>
  <c r="Q2955" i="1"/>
  <c r="Q2956" i="1"/>
  <c r="Q2957" i="1"/>
  <c r="S2957" i="1" s="1"/>
  <c r="Q2958" i="1"/>
  <c r="S2958" i="1" s="1"/>
  <c r="Q2959" i="1"/>
  <c r="S2959" i="1" s="1"/>
  <c r="Q2960" i="1"/>
  <c r="S2960" i="1" s="1"/>
  <c r="Q2961" i="1"/>
  <c r="S2961" i="1" s="1"/>
  <c r="Q2962" i="1"/>
  <c r="S2962" i="1" s="1"/>
  <c r="Q2963" i="1"/>
  <c r="S2963" i="1" s="1"/>
  <c r="Q2964" i="1"/>
  <c r="S2964" i="1" s="1"/>
  <c r="Q2965" i="1"/>
  <c r="S2965" i="1" s="1"/>
  <c r="Q2966" i="1"/>
  <c r="S2966" i="1" s="1"/>
  <c r="Q2967" i="1"/>
  <c r="S2967" i="1" s="1"/>
  <c r="Q2968" i="1"/>
  <c r="S2968" i="1" s="1"/>
  <c r="Q2969" i="1"/>
  <c r="S2969" i="1" s="1"/>
  <c r="Q2970" i="1"/>
  <c r="S2970" i="1" s="1"/>
  <c r="Q2971" i="1"/>
  <c r="Q2972" i="1"/>
  <c r="Q2973" i="1"/>
  <c r="S2973" i="1" s="1"/>
  <c r="Q2974" i="1"/>
  <c r="S2974" i="1" s="1"/>
  <c r="Q2975" i="1"/>
  <c r="S2975" i="1" s="1"/>
  <c r="Q2976" i="1"/>
  <c r="S2976" i="1" s="1"/>
  <c r="Q2977" i="1"/>
  <c r="S2977" i="1" s="1"/>
  <c r="Q2978" i="1"/>
  <c r="S2978" i="1" s="1"/>
  <c r="Q2979" i="1"/>
  <c r="S2979" i="1" s="1"/>
  <c r="Q2980" i="1"/>
  <c r="S2980" i="1" s="1"/>
  <c r="Q2981" i="1"/>
  <c r="S2981" i="1" s="1"/>
  <c r="Q2982" i="1"/>
  <c r="S2982" i="1" s="1"/>
  <c r="Q2983" i="1"/>
  <c r="S2983" i="1" s="1"/>
  <c r="Q2984" i="1"/>
  <c r="S2984" i="1" s="1"/>
  <c r="Q2985" i="1"/>
  <c r="S2985" i="1" s="1"/>
  <c r="Q2986" i="1"/>
  <c r="S2986" i="1" s="1"/>
  <c r="Q2987" i="1"/>
  <c r="Q2988" i="1"/>
  <c r="Q2989" i="1"/>
  <c r="S2989" i="1" s="1"/>
  <c r="Q2990" i="1"/>
  <c r="S2990" i="1" s="1"/>
  <c r="Q2991" i="1"/>
  <c r="S2991" i="1" s="1"/>
  <c r="Q2992" i="1"/>
  <c r="S2992" i="1" s="1"/>
  <c r="Q2993" i="1"/>
  <c r="S2993" i="1" s="1"/>
  <c r="Q2994" i="1"/>
  <c r="S2994" i="1" s="1"/>
  <c r="Q2995" i="1"/>
  <c r="S2995" i="1" s="1"/>
  <c r="Q2996" i="1"/>
  <c r="S2996" i="1" s="1"/>
  <c r="Q2997" i="1"/>
  <c r="S2997" i="1" s="1"/>
  <c r="Q2998" i="1"/>
  <c r="S2998" i="1" s="1"/>
  <c r="Q2999" i="1"/>
  <c r="S2999" i="1" s="1"/>
  <c r="Q3000" i="1"/>
  <c r="S3000" i="1" s="1"/>
  <c r="Q3001" i="1"/>
  <c r="S3001" i="1" s="1"/>
  <c r="Q3002" i="1"/>
  <c r="S3002" i="1" s="1"/>
  <c r="Q3003" i="1"/>
  <c r="Q3004" i="1"/>
  <c r="Q3005" i="1"/>
  <c r="S3005" i="1" s="1"/>
  <c r="Q3006" i="1"/>
  <c r="S3006" i="1" s="1"/>
  <c r="Q3007" i="1"/>
  <c r="S3007" i="1" s="1"/>
  <c r="Q3008" i="1"/>
  <c r="S3008" i="1" s="1"/>
  <c r="Q3009" i="1"/>
  <c r="S3009" i="1" s="1"/>
  <c r="Q3010" i="1"/>
  <c r="S3010" i="1" s="1"/>
  <c r="Q3011" i="1"/>
  <c r="S3011" i="1" s="1"/>
  <c r="Q3012" i="1"/>
  <c r="S3012" i="1" s="1"/>
  <c r="Q3013" i="1"/>
  <c r="S3013" i="1" s="1"/>
  <c r="Q3014" i="1"/>
  <c r="S3014" i="1" s="1"/>
  <c r="Q3015" i="1"/>
  <c r="S3015" i="1" s="1"/>
  <c r="Q3016" i="1"/>
  <c r="S3016" i="1" s="1"/>
  <c r="Q3017" i="1"/>
  <c r="S3017" i="1" s="1"/>
  <c r="Q3018" i="1"/>
  <c r="S3018" i="1" s="1"/>
  <c r="Q3019" i="1"/>
  <c r="Q3020" i="1"/>
  <c r="Q3021" i="1"/>
  <c r="S3021" i="1" s="1"/>
  <c r="Q3022" i="1"/>
  <c r="S3022" i="1" s="1"/>
  <c r="Q3023" i="1"/>
  <c r="S3023" i="1" s="1"/>
  <c r="Q3024" i="1"/>
  <c r="S3024" i="1" s="1"/>
  <c r="Q3025" i="1"/>
  <c r="S3025" i="1" s="1"/>
  <c r="Q3026" i="1"/>
  <c r="S3026" i="1" s="1"/>
  <c r="Q3027" i="1"/>
  <c r="S3027" i="1" s="1"/>
  <c r="Q3028" i="1"/>
  <c r="S3028" i="1" s="1"/>
  <c r="Q3029" i="1"/>
  <c r="S3029" i="1" s="1"/>
  <c r="Q3030" i="1"/>
  <c r="S3030" i="1" s="1"/>
  <c r="Q3031" i="1"/>
  <c r="S3031" i="1" s="1"/>
  <c r="Q3032" i="1"/>
  <c r="S3032" i="1" s="1"/>
  <c r="Q3033" i="1"/>
  <c r="S3033" i="1" s="1"/>
  <c r="Q3034" i="1"/>
  <c r="S3034" i="1" s="1"/>
  <c r="Q3035" i="1"/>
  <c r="Q3036" i="1"/>
  <c r="Q3037" i="1"/>
  <c r="S3037" i="1" s="1"/>
  <c r="Q3038" i="1"/>
  <c r="S3038" i="1" s="1"/>
  <c r="Q3039" i="1"/>
  <c r="S3039" i="1" s="1"/>
  <c r="Q3040" i="1"/>
  <c r="S3040" i="1" s="1"/>
  <c r="Q3041" i="1"/>
  <c r="S3041" i="1" s="1"/>
  <c r="Q3042" i="1"/>
  <c r="S3042" i="1" s="1"/>
  <c r="Q3043" i="1"/>
  <c r="S3043" i="1" s="1"/>
  <c r="Q3044" i="1"/>
  <c r="S3044" i="1" s="1"/>
  <c r="Q3045" i="1"/>
  <c r="S3045" i="1" s="1"/>
  <c r="Q3046" i="1"/>
  <c r="S3046" i="1" s="1"/>
  <c r="Q3047" i="1"/>
  <c r="S3047" i="1" s="1"/>
  <c r="Q3048" i="1"/>
  <c r="S3048" i="1" s="1"/>
  <c r="Q3049" i="1"/>
  <c r="S3049" i="1" s="1"/>
  <c r="Q3050" i="1"/>
  <c r="S3050" i="1" s="1"/>
  <c r="Q3051" i="1"/>
  <c r="Q3052" i="1"/>
  <c r="Q3053" i="1"/>
  <c r="S3053" i="1" s="1"/>
  <c r="Q3054" i="1"/>
  <c r="S3054" i="1" s="1"/>
  <c r="Q3055" i="1"/>
  <c r="S3055" i="1" s="1"/>
  <c r="Q3056" i="1"/>
  <c r="S3056" i="1" s="1"/>
  <c r="Q3057" i="1"/>
  <c r="S3057" i="1" s="1"/>
  <c r="Q3058" i="1"/>
  <c r="S3058" i="1" s="1"/>
  <c r="Q3059" i="1"/>
  <c r="S3059" i="1" s="1"/>
  <c r="Q3060" i="1"/>
  <c r="S3060" i="1" s="1"/>
  <c r="Q3061" i="1"/>
  <c r="S3061" i="1" s="1"/>
  <c r="Q3062" i="1"/>
  <c r="S3062" i="1" s="1"/>
  <c r="Q3063" i="1"/>
  <c r="S3063" i="1" s="1"/>
  <c r="Q3064" i="1"/>
  <c r="S3064" i="1" s="1"/>
  <c r="Q3065" i="1"/>
  <c r="S3065" i="1" s="1"/>
  <c r="Q3066" i="1"/>
  <c r="S3066" i="1" s="1"/>
  <c r="Q3067" i="1"/>
  <c r="Q3068" i="1"/>
  <c r="Q3069" i="1"/>
  <c r="S3069" i="1" s="1"/>
  <c r="Q3070" i="1"/>
  <c r="S3070" i="1" s="1"/>
  <c r="Q3071" i="1"/>
  <c r="S3071" i="1" s="1"/>
  <c r="Q3072" i="1"/>
  <c r="S3072" i="1" s="1"/>
  <c r="Q3073" i="1"/>
  <c r="S3073" i="1" s="1"/>
  <c r="Q3074" i="1"/>
  <c r="S3074" i="1" s="1"/>
  <c r="Q3075" i="1"/>
  <c r="S3075" i="1" s="1"/>
  <c r="Q3076" i="1"/>
  <c r="S3076" i="1" s="1"/>
  <c r="Q3077" i="1"/>
  <c r="S3077" i="1" s="1"/>
  <c r="Q3078" i="1"/>
  <c r="S3078" i="1" s="1"/>
  <c r="Q3079" i="1"/>
  <c r="S3079" i="1" s="1"/>
  <c r="Q3080" i="1"/>
  <c r="S3080" i="1" s="1"/>
  <c r="Q3081" i="1"/>
  <c r="S3081" i="1" s="1"/>
  <c r="Q3082" i="1"/>
  <c r="S3082" i="1" s="1"/>
  <c r="Q3083" i="1"/>
  <c r="Q3084" i="1"/>
  <c r="Q3085" i="1"/>
  <c r="S3085" i="1" s="1"/>
  <c r="Q3086" i="1"/>
  <c r="S3086" i="1" s="1"/>
  <c r="Q3087" i="1"/>
  <c r="S3087" i="1" s="1"/>
  <c r="Q3088" i="1"/>
  <c r="S3088" i="1" s="1"/>
  <c r="Q3089" i="1"/>
  <c r="S3089" i="1" s="1"/>
  <c r="Q3090" i="1"/>
  <c r="S3090" i="1" s="1"/>
  <c r="Q3091" i="1"/>
  <c r="S3091" i="1" s="1"/>
  <c r="Q3092" i="1"/>
  <c r="S3092" i="1" s="1"/>
  <c r="Q3093" i="1"/>
  <c r="S3093" i="1" s="1"/>
  <c r="Q3094" i="1"/>
  <c r="S3094" i="1" s="1"/>
  <c r="Q3095" i="1"/>
  <c r="S3095" i="1" s="1"/>
  <c r="Q3096" i="1"/>
  <c r="S3096" i="1" s="1"/>
  <c r="Q3097" i="1"/>
  <c r="S3097" i="1" s="1"/>
  <c r="Q3098" i="1"/>
  <c r="S3098" i="1" s="1"/>
  <c r="Q3099" i="1"/>
  <c r="Q3100" i="1"/>
  <c r="Q3101" i="1"/>
  <c r="S3101" i="1" s="1"/>
  <c r="Q3102" i="1"/>
  <c r="S3102" i="1" s="1"/>
  <c r="Q3103" i="1"/>
  <c r="S3103" i="1" s="1"/>
  <c r="Q3104" i="1"/>
  <c r="S3104" i="1" s="1"/>
  <c r="Q3105" i="1"/>
  <c r="S3105" i="1" s="1"/>
  <c r="Q3106" i="1"/>
  <c r="S3106" i="1" s="1"/>
  <c r="Q3107" i="1"/>
  <c r="S3107" i="1" s="1"/>
  <c r="Q3108" i="1"/>
  <c r="S3108" i="1" s="1"/>
  <c r="Q3109" i="1"/>
  <c r="S3109" i="1" s="1"/>
  <c r="Q3110" i="1"/>
  <c r="S3110" i="1" s="1"/>
  <c r="Q3111" i="1"/>
  <c r="S3111" i="1" s="1"/>
  <c r="Q3112" i="1"/>
  <c r="S3112" i="1" s="1"/>
  <c r="Q3113" i="1"/>
  <c r="S3113" i="1" s="1"/>
  <c r="Q3114" i="1"/>
  <c r="S3114" i="1" s="1"/>
  <c r="Q3115" i="1"/>
  <c r="Q3116" i="1"/>
  <c r="Q3117" i="1"/>
  <c r="S3117" i="1" s="1"/>
  <c r="Q3118" i="1"/>
  <c r="S3118" i="1" s="1"/>
  <c r="Q3119" i="1"/>
  <c r="S3119" i="1" s="1"/>
  <c r="Q3120" i="1"/>
  <c r="S3120" i="1" s="1"/>
  <c r="Q3121" i="1"/>
  <c r="S3121" i="1" s="1"/>
  <c r="Q3122" i="1"/>
  <c r="S3122" i="1" s="1"/>
  <c r="Q3123" i="1"/>
  <c r="S3123" i="1" s="1"/>
  <c r="Q3124" i="1"/>
  <c r="S3124" i="1" s="1"/>
  <c r="Q3125" i="1"/>
  <c r="S3125" i="1" s="1"/>
  <c r="Q3126" i="1"/>
  <c r="S3126" i="1" s="1"/>
  <c r="Q3127" i="1"/>
  <c r="S3127" i="1" s="1"/>
  <c r="Q3128" i="1"/>
  <c r="S3128" i="1" s="1"/>
  <c r="Q3129" i="1"/>
  <c r="S3129" i="1" s="1"/>
  <c r="Q3130" i="1"/>
  <c r="S3130" i="1" s="1"/>
  <c r="Q3131" i="1"/>
  <c r="Q3132" i="1"/>
  <c r="Q3133" i="1"/>
  <c r="S3133" i="1" s="1"/>
  <c r="Q3134" i="1"/>
  <c r="S3134" i="1" s="1"/>
  <c r="Q3135" i="1"/>
  <c r="S3135" i="1" s="1"/>
  <c r="Q3136" i="1"/>
  <c r="S3136" i="1" s="1"/>
  <c r="Q3137" i="1"/>
  <c r="S3137" i="1" s="1"/>
  <c r="Q3138" i="1"/>
  <c r="S3138" i="1" s="1"/>
  <c r="Q3139" i="1"/>
  <c r="S3139" i="1" s="1"/>
  <c r="Q3140" i="1"/>
  <c r="S3140" i="1" s="1"/>
  <c r="Q3141" i="1"/>
  <c r="S3141" i="1" s="1"/>
  <c r="Q3142" i="1"/>
  <c r="S3142" i="1" s="1"/>
  <c r="Q3143" i="1"/>
  <c r="S3143" i="1" s="1"/>
  <c r="Q3144" i="1"/>
  <c r="S3144" i="1" s="1"/>
  <c r="Q3145" i="1"/>
  <c r="S3145" i="1" s="1"/>
  <c r="Q3146" i="1"/>
  <c r="S3146" i="1" s="1"/>
  <c r="Q3147" i="1"/>
  <c r="Q3148" i="1"/>
  <c r="Q3149" i="1"/>
  <c r="S3149" i="1" s="1"/>
  <c r="Q3150" i="1"/>
  <c r="S3150" i="1" s="1"/>
  <c r="Q3151" i="1"/>
  <c r="S3151" i="1" s="1"/>
  <c r="Q3152" i="1"/>
  <c r="S3152" i="1" s="1"/>
  <c r="Q3153" i="1"/>
  <c r="S3153" i="1" s="1"/>
  <c r="Q3154" i="1"/>
  <c r="S3154" i="1" s="1"/>
  <c r="Q3155" i="1"/>
  <c r="S3155" i="1" s="1"/>
  <c r="Q3156" i="1"/>
  <c r="S3156" i="1" s="1"/>
  <c r="Q3157" i="1"/>
  <c r="S3157" i="1" s="1"/>
  <c r="Q3158" i="1"/>
  <c r="S3158" i="1" s="1"/>
  <c r="Q3159" i="1"/>
  <c r="S3159" i="1" s="1"/>
  <c r="Q3160" i="1"/>
  <c r="S3160" i="1" s="1"/>
  <c r="Q3161" i="1"/>
  <c r="S3161" i="1" s="1"/>
  <c r="Q3162" i="1"/>
  <c r="S3162" i="1" s="1"/>
  <c r="Q3163" i="1"/>
  <c r="Q3164" i="1"/>
  <c r="Q3165" i="1"/>
  <c r="S3165" i="1" s="1"/>
  <c r="Q3166" i="1"/>
  <c r="S3166" i="1" s="1"/>
  <c r="Q3167" i="1"/>
  <c r="S3167" i="1" s="1"/>
  <c r="Q3168" i="1"/>
  <c r="S3168" i="1" s="1"/>
  <c r="Q3169" i="1"/>
  <c r="S3169" i="1" s="1"/>
  <c r="Q3170" i="1"/>
  <c r="S3170" i="1" s="1"/>
  <c r="Q3171" i="1"/>
  <c r="S3171" i="1" s="1"/>
  <c r="Q3172" i="1"/>
  <c r="S3172" i="1" s="1"/>
  <c r="Q3173" i="1"/>
  <c r="S3173" i="1" s="1"/>
  <c r="Q3174" i="1"/>
  <c r="S3174" i="1" s="1"/>
  <c r="Q3175" i="1"/>
  <c r="S3175" i="1" s="1"/>
  <c r="Q3176" i="1"/>
  <c r="S3176" i="1" s="1"/>
  <c r="Q3177" i="1"/>
  <c r="S3177" i="1" s="1"/>
  <c r="Q3178" i="1"/>
  <c r="S3178" i="1" s="1"/>
  <c r="Q3179" i="1"/>
  <c r="Q3180" i="1"/>
  <c r="Q3181" i="1"/>
  <c r="S3181" i="1" s="1"/>
  <c r="Q3182" i="1"/>
  <c r="S3182" i="1" s="1"/>
  <c r="Q3183" i="1"/>
  <c r="S3183" i="1" s="1"/>
  <c r="Q3184" i="1"/>
  <c r="S3184" i="1" s="1"/>
  <c r="Q3185" i="1"/>
  <c r="S3185" i="1" s="1"/>
  <c r="Q3186" i="1"/>
  <c r="S3186" i="1" s="1"/>
  <c r="Q3187" i="1"/>
  <c r="S3187" i="1" s="1"/>
  <c r="Q3188" i="1"/>
  <c r="S3188" i="1" s="1"/>
  <c r="Q3189" i="1"/>
  <c r="S3189" i="1" s="1"/>
  <c r="Q3190" i="1"/>
  <c r="S3190" i="1" s="1"/>
  <c r="Q3191" i="1"/>
  <c r="S3191" i="1" s="1"/>
  <c r="Q3192" i="1"/>
  <c r="S3192" i="1" s="1"/>
  <c r="Q3193" i="1"/>
  <c r="S3193" i="1" s="1"/>
  <c r="Q3194" i="1"/>
  <c r="S3194" i="1" s="1"/>
  <c r="Q3195" i="1"/>
  <c r="Q3196" i="1"/>
  <c r="Q3197" i="1"/>
  <c r="S3197" i="1" s="1"/>
  <c r="Q3198" i="1"/>
  <c r="S3198" i="1" s="1"/>
  <c r="Q3199" i="1"/>
  <c r="S3199" i="1" s="1"/>
  <c r="Q3200" i="1"/>
  <c r="S3200" i="1" s="1"/>
  <c r="Q3201" i="1"/>
  <c r="S3201" i="1" s="1"/>
  <c r="Q3202" i="1"/>
  <c r="S3202" i="1" s="1"/>
  <c r="Q3203" i="1"/>
  <c r="S3203" i="1" s="1"/>
  <c r="Q3204" i="1"/>
  <c r="S3204" i="1" s="1"/>
  <c r="Q3205" i="1"/>
  <c r="S3205" i="1" s="1"/>
  <c r="Q3206" i="1"/>
  <c r="S3206" i="1" s="1"/>
  <c r="Q3207" i="1"/>
  <c r="S3207" i="1" s="1"/>
  <c r="Q3208" i="1"/>
  <c r="S3208" i="1" s="1"/>
  <c r="Q3209" i="1"/>
  <c r="S3209" i="1" s="1"/>
  <c r="Q3210" i="1"/>
  <c r="S3210" i="1" s="1"/>
  <c r="Q3211" i="1"/>
  <c r="Q3212" i="1"/>
  <c r="Q3213" i="1"/>
  <c r="S3213" i="1" s="1"/>
  <c r="Q3214" i="1"/>
  <c r="S3214" i="1" s="1"/>
  <c r="Q3215" i="1"/>
  <c r="S3215" i="1" s="1"/>
  <c r="Q3216" i="1"/>
  <c r="S3216" i="1" s="1"/>
  <c r="Q3217" i="1"/>
  <c r="S3217" i="1" s="1"/>
  <c r="Q3218" i="1"/>
  <c r="S3218" i="1" s="1"/>
  <c r="Q3219" i="1"/>
  <c r="S3219" i="1" s="1"/>
  <c r="Q3220" i="1"/>
  <c r="S3220" i="1" s="1"/>
  <c r="Q3221" i="1"/>
  <c r="S3221" i="1" s="1"/>
  <c r="Q3222" i="1"/>
  <c r="S3222" i="1" s="1"/>
  <c r="Q3223" i="1"/>
  <c r="S3223" i="1" s="1"/>
  <c r="Q3224" i="1"/>
  <c r="S3224" i="1" s="1"/>
  <c r="Q3225" i="1"/>
  <c r="S3225" i="1" s="1"/>
  <c r="Q3226" i="1"/>
  <c r="S3226" i="1" s="1"/>
  <c r="Q3227" i="1"/>
  <c r="Q3228" i="1"/>
  <c r="Q3229" i="1"/>
  <c r="S3229" i="1" s="1"/>
  <c r="Q3230" i="1"/>
  <c r="S3230" i="1" s="1"/>
  <c r="Q3231" i="1"/>
  <c r="S3231" i="1" s="1"/>
  <c r="Q3232" i="1"/>
  <c r="S3232" i="1" s="1"/>
  <c r="Q3233" i="1"/>
  <c r="S3233" i="1" s="1"/>
  <c r="Q3234" i="1"/>
  <c r="S3234" i="1" s="1"/>
  <c r="Q3235" i="1"/>
  <c r="S3235" i="1" s="1"/>
  <c r="Q3236" i="1"/>
  <c r="S3236" i="1" s="1"/>
  <c r="Q3237" i="1"/>
  <c r="S3237" i="1" s="1"/>
  <c r="Q3238" i="1"/>
  <c r="S3238" i="1" s="1"/>
  <c r="Q3239" i="1"/>
  <c r="S3239" i="1" s="1"/>
  <c r="Q3240" i="1"/>
  <c r="S3240" i="1" s="1"/>
  <c r="Q3241" i="1"/>
  <c r="S3241" i="1" s="1"/>
  <c r="Q3242" i="1"/>
  <c r="S3242" i="1" s="1"/>
  <c r="Q3243" i="1"/>
  <c r="Q3244" i="1"/>
  <c r="Q3245" i="1"/>
  <c r="S3245" i="1" s="1"/>
  <c r="Q3246" i="1"/>
  <c r="S3246" i="1" s="1"/>
  <c r="Q3247" i="1"/>
  <c r="S3247" i="1" s="1"/>
  <c r="Q3248" i="1"/>
  <c r="S3248" i="1" s="1"/>
  <c r="Q3249" i="1"/>
  <c r="S3249" i="1" s="1"/>
  <c r="Q3250" i="1"/>
  <c r="S3250" i="1" s="1"/>
  <c r="Q3251" i="1"/>
  <c r="S3251" i="1" s="1"/>
  <c r="Q3252" i="1"/>
  <c r="S3252" i="1" s="1"/>
  <c r="Q3253" i="1"/>
  <c r="S3253" i="1" s="1"/>
  <c r="Q3254" i="1"/>
  <c r="S3254" i="1" s="1"/>
  <c r="Q3255" i="1"/>
  <c r="S3255" i="1" s="1"/>
  <c r="Q3256" i="1"/>
  <c r="S3256" i="1" s="1"/>
  <c r="Q3257" i="1"/>
  <c r="S3257" i="1" s="1"/>
  <c r="Q3258" i="1"/>
  <c r="S3258" i="1" s="1"/>
  <c r="Q3259" i="1"/>
  <c r="Q3260" i="1"/>
  <c r="Q3261" i="1"/>
  <c r="S3261" i="1" s="1"/>
  <c r="Q3262" i="1"/>
  <c r="S3262" i="1" s="1"/>
  <c r="Q3263" i="1"/>
  <c r="S3263" i="1" s="1"/>
  <c r="Q3264" i="1"/>
  <c r="S3264" i="1" s="1"/>
  <c r="Q3265" i="1"/>
  <c r="S3265" i="1" s="1"/>
  <c r="Q3266" i="1"/>
  <c r="S3266" i="1" s="1"/>
  <c r="Q3267" i="1"/>
  <c r="S3267" i="1" s="1"/>
  <c r="Q3268" i="1"/>
  <c r="S3268" i="1" s="1"/>
  <c r="Q3269" i="1"/>
  <c r="S3269" i="1" s="1"/>
  <c r="Q3270" i="1"/>
  <c r="S3270" i="1" s="1"/>
  <c r="Q3271" i="1"/>
  <c r="S3271" i="1" s="1"/>
  <c r="Q3272" i="1"/>
  <c r="S3272" i="1" s="1"/>
  <c r="Q3273" i="1"/>
  <c r="S3273" i="1" s="1"/>
  <c r="Q3274" i="1"/>
  <c r="S3274" i="1" s="1"/>
  <c r="Q3275" i="1"/>
  <c r="Q3276" i="1"/>
  <c r="Q3277" i="1"/>
  <c r="S3277" i="1" s="1"/>
  <c r="Q3278" i="1"/>
  <c r="S3278" i="1" s="1"/>
  <c r="Q3279" i="1"/>
  <c r="S3279" i="1" s="1"/>
  <c r="Q3280" i="1"/>
  <c r="S3280" i="1" s="1"/>
  <c r="Q3281" i="1"/>
  <c r="S3281" i="1" s="1"/>
  <c r="Q3282" i="1"/>
  <c r="S3282" i="1" s="1"/>
  <c r="Q3283" i="1"/>
  <c r="S3283" i="1" s="1"/>
  <c r="Q3284" i="1"/>
  <c r="S3284" i="1" s="1"/>
  <c r="Q3285" i="1"/>
  <c r="S3285" i="1" s="1"/>
  <c r="Q3286" i="1"/>
  <c r="S3286" i="1" s="1"/>
  <c r="Q3287" i="1"/>
  <c r="S3287" i="1" s="1"/>
  <c r="Q3288" i="1"/>
  <c r="S3288" i="1" s="1"/>
  <c r="Q3289" i="1"/>
  <c r="S3289" i="1" s="1"/>
  <c r="Q3290" i="1"/>
  <c r="S3290" i="1" s="1"/>
  <c r="Q3291" i="1"/>
  <c r="Q3292" i="1"/>
  <c r="Q3293" i="1"/>
  <c r="S3293" i="1" s="1"/>
  <c r="Q3294" i="1"/>
  <c r="S3294" i="1" s="1"/>
  <c r="Q3295" i="1"/>
  <c r="S3295" i="1" s="1"/>
  <c r="Q3296" i="1"/>
  <c r="S3296" i="1" s="1"/>
  <c r="Q3297" i="1"/>
  <c r="S3297" i="1" s="1"/>
  <c r="Q3298" i="1"/>
  <c r="S3298" i="1" s="1"/>
  <c r="Q3299" i="1"/>
  <c r="S3299" i="1" s="1"/>
  <c r="Q3300" i="1"/>
  <c r="S3300" i="1" s="1"/>
  <c r="Q3301" i="1"/>
  <c r="S3301" i="1" s="1"/>
  <c r="Q3302" i="1"/>
  <c r="S3302" i="1" s="1"/>
  <c r="Q3303" i="1"/>
  <c r="S3303" i="1" s="1"/>
  <c r="Q3304" i="1"/>
  <c r="S3304" i="1" s="1"/>
  <c r="Q3305" i="1"/>
  <c r="S3305" i="1" s="1"/>
  <c r="Q3306" i="1"/>
  <c r="S3306" i="1" s="1"/>
  <c r="Q3307" i="1"/>
  <c r="Q3308" i="1"/>
  <c r="Q3309" i="1"/>
  <c r="S3309" i="1" s="1"/>
  <c r="Q3310" i="1"/>
  <c r="S3310" i="1" s="1"/>
  <c r="Q3311" i="1"/>
  <c r="S3311" i="1" s="1"/>
  <c r="Q3312" i="1"/>
  <c r="S3312" i="1" s="1"/>
  <c r="Q3313" i="1"/>
  <c r="S3313" i="1" s="1"/>
  <c r="Q3314" i="1"/>
  <c r="S3314" i="1" s="1"/>
  <c r="Q3315" i="1"/>
  <c r="S3315" i="1" s="1"/>
  <c r="Q3316" i="1"/>
  <c r="S3316" i="1" s="1"/>
  <c r="Q3317" i="1"/>
  <c r="S3317" i="1" s="1"/>
  <c r="Q3318" i="1"/>
  <c r="S3318" i="1" s="1"/>
  <c r="Q3319" i="1"/>
  <c r="S3319" i="1" s="1"/>
  <c r="Q3320" i="1"/>
  <c r="S3320" i="1" s="1"/>
  <c r="Q3321" i="1"/>
  <c r="S3321" i="1" s="1"/>
  <c r="Q3322" i="1"/>
  <c r="S3322" i="1" s="1"/>
  <c r="Q3323" i="1"/>
  <c r="Q3324" i="1"/>
  <c r="Q3325" i="1"/>
  <c r="S3325" i="1" s="1"/>
  <c r="Q3326" i="1"/>
  <c r="S3326" i="1" s="1"/>
  <c r="Q3327" i="1"/>
  <c r="S3327" i="1" s="1"/>
  <c r="Q3328" i="1"/>
  <c r="S3328" i="1" s="1"/>
  <c r="Q3329" i="1"/>
  <c r="S3329" i="1" s="1"/>
  <c r="Q3330" i="1"/>
  <c r="S3330" i="1" s="1"/>
  <c r="Q3331" i="1"/>
  <c r="S3331" i="1" s="1"/>
  <c r="Q3332" i="1"/>
  <c r="S3332" i="1" s="1"/>
  <c r="Q3333" i="1"/>
  <c r="S3333" i="1" s="1"/>
  <c r="Q3334" i="1"/>
  <c r="S3334" i="1" s="1"/>
  <c r="Q3335" i="1"/>
  <c r="S3335" i="1" s="1"/>
  <c r="Q3336" i="1"/>
  <c r="S3336" i="1" s="1"/>
  <c r="Q3337" i="1"/>
  <c r="S3337" i="1" s="1"/>
  <c r="Q3338" i="1"/>
  <c r="S3338" i="1" s="1"/>
  <c r="Q3339" i="1"/>
  <c r="Q3340" i="1"/>
  <c r="Q3341" i="1"/>
  <c r="S3341" i="1" s="1"/>
  <c r="Q3342" i="1"/>
  <c r="S3342" i="1" s="1"/>
  <c r="Q3343" i="1"/>
  <c r="S3343" i="1" s="1"/>
  <c r="Q3344" i="1"/>
  <c r="S3344" i="1" s="1"/>
  <c r="Q3345" i="1"/>
  <c r="S3345" i="1" s="1"/>
  <c r="Q3346" i="1"/>
  <c r="S3346" i="1" s="1"/>
  <c r="Q3347" i="1"/>
  <c r="S3347" i="1" s="1"/>
  <c r="Q3348" i="1"/>
  <c r="S3348" i="1" s="1"/>
  <c r="Q3349" i="1"/>
  <c r="S3349" i="1" s="1"/>
  <c r="Q3350" i="1"/>
  <c r="S3350" i="1" s="1"/>
  <c r="Q3351" i="1"/>
  <c r="S3351" i="1" s="1"/>
  <c r="Q3352" i="1"/>
  <c r="S3352" i="1" s="1"/>
  <c r="Q3353" i="1"/>
  <c r="S3353" i="1" s="1"/>
  <c r="Q3354" i="1"/>
  <c r="S3354" i="1" s="1"/>
  <c r="Q3355" i="1"/>
  <c r="Q3356" i="1"/>
  <c r="Q3357" i="1"/>
  <c r="S3357" i="1" s="1"/>
  <c r="Q3358" i="1"/>
  <c r="S3358" i="1" s="1"/>
  <c r="Q3359" i="1"/>
  <c r="S3359" i="1" s="1"/>
  <c r="Q3360" i="1"/>
  <c r="S3360" i="1" s="1"/>
  <c r="Q3361" i="1"/>
  <c r="S3361" i="1" s="1"/>
  <c r="Q3362" i="1"/>
  <c r="S3362" i="1" s="1"/>
  <c r="Q3363" i="1"/>
  <c r="S3363" i="1" s="1"/>
  <c r="Q3364" i="1"/>
  <c r="S3364" i="1" s="1"/>
  <c r="Q3365" i="1"/>
  <c r="S3365" i="1" s="1"/>
  <c r="Q3366" i="1"/>
  <c r="S3366" i="1" s="1"/>
  <c r="Q3367" i="1"/>
  <c r="S3367" i="1" s="1"/>
  <c r="Q3368" i="1"/>
  <c r="S3368" i="1" s="1"/>
  <c r="Q3369" i="1"/>
  <c r="S3369" i="1" s="1"/>
  <c r="Q3370" i="1"/>
  <c r="S3370" i="1" s="1"/>
  <c r="Q3371" i="1"/>
  <c r="Q3372" i="1"/>
  <c r="Q3373" i="1"/>
  <c r="S3373" i="1" s="1"/>
  <c r="Q3374" i="1"/>
  <c r="S3374" i="1" s="1"/>
  <c r="Q3375" i="1"/>
  <c r="S3375" i="1" s="1"/>
  <c r="Q3376" i="1"/>
  <c r="S3376" i="1" s="1"/>
  <c r="Q3377" i="1"/>
  <c r="S3377" i="1" s="1"/>
  <c r="Q3378" i="1"/>
  <c r="S3378" i="1" s="1"/>
  <c r="Q3379" i="1"/>
  <c r="S3379" i="1" s="1"/>
  <c r="Q3380" i="1"/>
  <c r="S3380" i="1" s="1"/>
  <c r="Q3381" i="1"/>
  <c r="S3381" i="1" s="1"/>
  <c r="Q3382" i="1"/>
  <c r="S3382" i="1" s="1"/>
  <c r="Q3383" i="1"/>
  <c r="S3383" i="1" s="1"/>
  <c r="Q3384" i="1"/>
  <c r="S3384" i="1" s="1"/>
  <c r="Q3385" i="1"/>
  <c r="S3385" i="1" s="1"/>
  <c r="Q3386" i="1"/>
  <c r="S3386" i="1" s="1"/>
  <c r="Q3387" i="1"/>
  <c r="Q3388" i="1"/>
  <c r="Q3389" i="1"/>
  <c r="S3389" i="1" s="1"/>
  <c r="Q3390" i="1"/>
  <c r="S3390" i="1" s="1"/>
  <c r="Q3391" i="1"/>
  <c r="S3391" i="1" s="1"/>
  <c r="Q3392" i="1"/>
  <c r="S3392" i="1" s="1"/>
  <c r="Q3393" i="1"/>
  <c r="S3393" i="1" s="1"/>
  <c r="Q3394" i="1"/>
  <c r="S3394" i="1" s="1"/>
  <c r="Q3395" i="1"/>
  <c r="S3395" i="1" s="1"/>
  <c r="Q3396" i="1"/>
  <c r="S3396" i="1" s="1"/>
  <c r="Q3397" i="1"/>
  <c r="S3397" i="1" s="1"/>
  <c r="Q3398" i="1"/>
  <c r="S3398" i="1" s="1"/>
  <c r="Q3399" i="1"/>
  <c r="S3399" i="1" s="1"/>
  <c r="Q3400" i="1"/>
  <c r="S3400" i="1" s="1"/>
  <c r="Q3401" i="1"/>
  <c r="S3401" i="1" s="1"/>
  <c r="Q3402" i="1"/>
  <c r="S3402" i="1" s="1"/>
  <c r="Q3403" i="1"/>
  <c r="Q3404" i="1"/>
  <c r="Q3405" i="1"/>
  <c r="S3405" i="1" s="1"/>
  <c r="Q3406" i="1"/>
  <c r="S3406" i="1" s="1"/>
  <c r="Q3407" i="1"/>
  <c r="S3407" i="1" s="1"/>
  <c r="Q3408" i="1"/>
  <c r="S3408" i="1" s="1"/>
  <c r="Q3409" i="1"/>
  <c r="S3409" i="1" s="1"/>
  <c r="Q3410" i="1"/>
  <c r="S3410" i="1" s="1"/>
  <c r="Q3411" i="1"/>
  <c r="S3411" i="1" s="1"/>
  <c r="Q3412" i="1"/>
  <c r="S3412" i="1" s="1"/>
  <c r="Q3413" i="1"/>
  <c r="S3413" i="1" s="1"/>
  <c r="Q3414" i="1"/>
  <c r="S3414" i="1" s="1"/>
  <c r="Q3415" i="1"/>
  <c r="S3415" i="1" s="1"/>
  <c r="Q3416" i="1"/>
  <c r="S3416" i="1" s="1"/>
  <c r="Q3417" i="1"/>
  <c r="S3417" i="1" s="1"/>
  <c r="Q3418" i="1"/>
  <c r="S3418" i="1" s="1"/>
  <c r="Q3419" i="1"/>
  <c r="Q3420" i="1"/>
  <c r="Q3421" i="1"/>
  <c r="S3421" i="1" s="1"/>
  <c r="Q3422" i="1"/>
  <c r="S3422" i="1" s="1"/>
  <c r="Q3423" i="1"/>
  <c r="S3423" i="1" s="1"/>
  <c r="Q3424" i="1"/>
  <c r="S3424" i="1" s="1"/>
  <c r="Q3425" i="1"/>
  <c r="S3425" i="1" s="1"/>
  <c r="Q3426" i="1"/>
  <c r="S3426" i="1" s="1"/>
  <c r="Q3427" i="1"/>
  <c r="S3427" i="1" s="1"/>
  <c r="Q3428" i="1"/>
  <c r="S3428" i="1" s="1"/>
  <c r="Q3429" i="1"/>
  <c r="S3429" i="1" s="1"/>
  <c r="Q3430" i="1"/>
  <c r="S3430" i="1" s="1"/>
  <c r="Q3431" i="1"/>
  <c r="S3431" i="1" s="1"/>
  <c r="Q3432" i="1"/>
  <c r="S3432" i="1" s="1"/>
  <c r="Q3433" i="1"/>
  <c r="S3433" i="1" s="1"/>
  <c r="Q3434" i="1"/>
  <c r="S3434" i="1" s="1"/>
  <c r="Q3435" i="1"/>
  <c r="Q3436" i="1"/>
  <c r="Q3437" i="1"/>
  <c r="S3437" i="1" s="1"/>
  <c r="Q3438" i="1"/>
  <c r="S3438" i="1" s="1"/>
  <c r="Q3439" i="1"/>
  <c r="S3439" i="1" s="1"/>
  <c r="Q3440" i="1"/>
  <c r="S3440" i="1" s="1"/>
  <c r="Q3441" i="1"/>
  <c r="S3441" i="1" s="1"/>
  <c r="Q3442" i="1"/>
  <c r="S3442" i="1" s="1"/>
  <c r="Q3443" i="1"/>
  <c r="S3443" i="1" s="1"/>
  <c r="Q3444" i="1"/>
  <c r="S3444" i="1" s="1"/>
  <c r="Q3445" i="1"/>
  <c r="S3445" i="1" s="1"/>
  <c r="Q3446" i="1"/>
  <c r="S3446" i="1" s="1"/>
  <c r="Q3447" i="1"/>
  <c r="S3447" i="1" s="1"/>
  <c r="Q3448" i="1"/>
  <c r="S3448" i="1" s="1"/>
  <c r="Q3449" i="1"/>
  <c r="S3449" i="1" s="1"/>
  <c r="Q3450" i="1"/>
  <c r="S3450" i="1" s="1"/>
  <c r="Q3451" i="1"/>
  <c r="Q3452" i="1"/>
  <c r="Q3453" i="1"/>
  <c r="S3453" i="1" s="1"/>
  <c r="Q3454" i="1"/>
  <c r="S3454" i="1" s="1"/>
  <c r="Q3455" i="1"/>
  <c r="S3455" i="1" s="1"/>
  <c r="Q3456" i="1"/>
  <c r="S3456" i="1" s="1"/>
  <c r="Q3457" i="1"/>
  <c r="S3457" i="1" s="1"/>
  <c r="Q3458" i="1"/>
  <c r="S3458" i="1" s="1"/>
  <c r="Q3459" i="1"/>
  <c r="S3459" i="1" s="1"/>
  <c r="Q3460" i="1"/>
  <c r="S3460" i="1" s="1"/>
  <c r="Q3461" i="1"/>
  <c r="S3461" i="1" s="1"/>
  <c r="Q3462" i="1"/>
  <c r="S3462" i="1" s="1"/>
  <c r="Q3463" i="1"/>
  <c r="S3463" i="1" s="1"/>
  <c r="Q3464" i="1"/>
  <c r="S3464" i="1" s="1"/>
  <c r="Q3465" i="1"/>
  <c r="S3465" i="1" s="1"/>
  <c r="Q3466" i="1"/>
  <c r="S3466" i="1" s="1"/>
  <c r="Q3467" i="1"/>
  <c r="Q3468" i="1"/>
  <c r="Q3469" i="1"/>
  <c r="S3469" i="1" s="1"/>
  <c r="Q3470" i="1"/>
  <c r="S3470" i="1" s="1"/>
  <c r="Q3471" i="1"/>
  <c r="S3471" i="1" s="1"/>
  <c r="Q3472" i="1"/>
  <c r="S3472" i="1" s="1"/>
  <c r="Q3473" i="1"/>
  <c r="S3473" i="1" s="1"/>
  <c r="Q3474" i="1"/>
  <c r="S3474" i="1" s="1"/>
  <c r="Q3475" i="1"/>
  <c r="S3475" i="1" s="1"/>
  <c r="Q3476" i="1"/>
  <c r="S3476" i="1" s="1"/>
  <c r="Q3477" i="1"/>
  <c r="S3477" i="1" s="1"/>
  <c r="Q3478" i="1"/>
  <c r="S3478" i="1" s="1"/>
  <c r="Q3479" i="1"/>
  <c r="S3479" i="1" s="1"/>
  <c r="Q3480" i="1"/>
  <c r="S3480" i="1" s="1"/>
  <c r="Q3481" i="1"/>
  <c r="S3481" i="1" s="1"/>
  <c r="Q3482" i="1"/>
  <c r="S3482" i="1" s="1"/>
  <c r="Q3483" i="1"/>
  <c r="Q3484" i="1"/>
  <c r="Q3485" i="1"/>
  <c r="S3485" i="1" s="1"/>
  <c r="Q3486" i="1"/>
  <c r="S3486" i="1" s="1"/>
  <c r="Q3487" i="1"/>
  <c r="S3487" i="1" s="1"/>
  <c r="Q3488" i="1"/>
  <c r="S3488" i="1" s="1"/>
  <c r="Q3489" i="1"/>
  <c r="S3489" i="1" s="1"/>
  <c r="Q3490" i="1"/>
  <c r="S3490" i="1" s="1"/>
  <c r="Q3491" i="1"/>
  <c r="S3491" i="1" s="1"/>
  <c r="Q3492" i="1"/>
  <c r="S3492" i="1" s="1"/>
  <c r="Q3493" i="1"/>
  <c r="S3493" i="1" s="1"/>
  <c r="Q3494" i="1"/>
  <c r="S3494" i="1" s="1"/>
  <c r="Q3495" i="1"/>
  <c r="S3495" i="1" s="1"/>
  <c r="Q3496" i="1"/>
  <c r="S3496" i="1" s="1"/>
  <c r="Q3497" i="1"/>
  <c r="S3497" i="1" s="1"/>
  <c r="Q3498" i="1"/>
  <c r="S3498" i="1" s="1"/>
  <c r="Q3499" i="1"/>
  <c r="Q3500" i="1"/>
  <c r="Q3501" i="1"/>
  <c r="S3501" i="1" s="1"/>
  <c r="Q3502" i="1"/>
  <c r="S3502" i="1" s="1"/>
  <c r="Q3503" i="1"/>
  <c r="S3503" i="1" s="1"/>
  <c r="Q3504" i="1"/>
  <c r="S3504" i="1" s="1"/>
  <c r="Q3505" i="1"/>
  <c r="S3505" i="1" s="1"/>
  <c r="Q3506" i="1"/>
  <c r="S3506" i="1" s="1"/>
  <c r="Q3507" i="1"/>
  <c r="S3507" i="1" s="1"/>
  <c r="Q3508" i="1"/>
  <c r="S3508" i="1" s="1"/>
  <c r="Q3509" i="1"/>
  <c r="S3509" i="1" s="1"/>
  <c r="Q3510" i="1"/>
  <c r="S3510" i="1" s="1"/>
  <c r="Q3511" i="1"/>
  <c r="S3511" i="1" s="1"/>
  <c r="Q3512" i="1"/>
  <c r="S3512" i="1" s="1"/>
  <c r="Q3513" i="1"/>
  <c r="S3513" i="1" s="1"/>
  <c r="Q3514" i="1"/>
  <c r="S3514" i="1" s="1"/>
  <c r="Q3515" i="1"/>
  <c r="Q3516" i="1"/>
  <c r="Q3517" i="1"/>
  <c r="S3517" i="1" s="1"/>
  <c r="Q3518" i="1"/>
  <c r="S3518" i="1" s="1"/>
  <c r="Q3519" i="1"/>
  <c r="S3519" i="1" s="1"/>
  <c r="Q3520" i="1"/>
  <c r="S3520" i="1" s="1"/>
  <c r="Q3521" i="1"/>
  <c r="S3521" i="1" s="1"/>
  <c r="Q3522" i="1"/>
  <c r="S3522" i="1" s="1"/>
  <c r="Q3523" i="1"/>
  <c r="S3523" i="1" s="1"/>
  <c r="Q3524" i="1"/>
  <c r="S3524" i="1" s="1"/>
  <c r="Q3525" i="1"/>
  <c r="S3525" i="1" s="1"/>
  <c r="Q3526" i="1"/>
  <c r="S3526" i="1" s="1"/>
  <c r="Q3527" i="1"/>
  <c r="S3527" i="1" s="1"/>
  <c r="Q3528" i="1"/>
  <c r="S3528" i="1" s="1"/>
  <c r="Q3529" i="1"/>
  <c r="S3529" i="1" s="1"/>
  <c r="Q3530" i="1"/>
  <c r="S3530" i="1" s="1"/>
  <c r="Q3531" i="1"/>
  <c r="Q3532" i="1"/>
  <c r="Q3533" i="1"/>
  <c r="S3533" i="1" s="1"/>
  <c r="Q3534" i="1"/>
  <c r="S3534" i="1" s="1"/>
  <c r="Q3535" i="1"/>
  <c r="S3535" i="1" s="1"/>
  <c r="Q3536" i="1"/>
  <c r="S3536" i="1" s="1"/>
  <c r="Q3537" i="1"/>
  <c r="S3537" i="1" s="1"/>
  <c r="Q3538" i="1"/>
  <c r="S3538" i="1" s="1"/>
  <c r="Q3539" i="1"/>
  <c r="S3539" i="1" s="1"/>
  <c r="Q3540" i="1"/>
  <c r="S3540" i="1" s="1"/>
  <c r="Q3541" i="1"/>
  <c r="S3541" i="1" s="1"/>
  <c r="Q3542" i="1"/>
  <c r="S3542" i="1" s="1"/>
  <c r="Q3543" i="1"/>
  <c r="S3543" i="1" s="1"/>
  <c r="Q3544" i="1"/>
  <c r="S3544" i="1" s="1"/>
  <c r="Q3545" i="1"/>
  <c r="S3545" i="1" s="1"/>
  <c r="Q3546" i="1"/>
  <c r="S3546" i="1" s="1"/>
  <c r="Q3547" i="1"/>
  <c r="Q3548" i="1"/>
  <c r="Q3549" i="1"/>
  <c r="S3549" i="1" s="1"/>
  <c r="Q3550" i="1"/>
  <c r="S3550" i="1" s="1"/>
  <c r="Q3551" i="1"/>
  <c r="S3551" i="1" s="1"/>
  <c r="Q3552" i="1"/>
  <c r="S3552" i="1" s="1"/>
  <c r="Q3553" i="1"/>
  <c r="S3553" i="1" s="1"/>
  <c r="Q3554" i="1"/>
  <c r="S3554" i="1" s="1"/>
  <c r="Q3555" i="1"/>
  <c r="S3555" i="1" s="1"/>
  <c r="Q3556" i="1"/>
  <c r="S3556" i="1" s="1"/>
  <c r="Q3557" i="1"/>
  <c r="S3557" i="1" s="1"/>
  <c r="Q3558" i="1"/>
  <c r="S3558" i="1" s="1"/>
  <c r="Q3559" i="1"/>
  <c r="S3559" i="1" s="1"/>
  <c r="Q3560" i="1"/>
  <c r="S3560" i="1" s="1"/>
  <c r="Q3561" i="1"/>
  <c r="S3561" i="1" s="1"/>
  <c r="Q3562" i="1"/>
  <c r="S3562" i="1" s="1"/>
  <c r="Q3563" i="1"/>
  <c r="Q3564" i="1"/>
  <c r="Q3565" i="1"/>
  <c r="S3565" i="1" s="1"/>
  <c r="Q3566" i="1"/>
  <c r="S3566" i="1" s="1"/>
  <c r="Q3567" i="1"/>
  <c r="S3567" i="1" s="1"/>
  <c r="Q3568" i="1"/>
  <c r="S3568" i="1" s="1"/>
  <c r="Q3569" i="1"/>
  <c r="S3569" i="1" s="1"/>
  <c r="Q3570" i="1"/>
  <c r="S3570" i="1" s="1"/>
  <c r="Q3571" i="1"/>
  <c r="S3571" i="1" s="1"/>
  <c r="Q3572" i="1"/>
  <c r="S3572" i="1" s="1"/>
  <c r="Q3573" i="1"/>
  <c r="S3573" i="1" s="1"/>
  <c r="Q3574" i="1"/>
  <c r="S3574" i="1" s="1"/>
  <c r="Q3575" i="1"/>
  <c r="S3575" i="1" s="1"/>
  <c r="Q3576" i="1"/>
  <c r="S3576" i="1" s="1"/>
  <c r="Q3577" i="1"/>
  <c r="S3577" i="1" s="1"/>
  <c r="Q3578" i="1"/>
  <c r="S3578" i="1" s="1"/>
  <c r="Q3579" i="1"/>
  <c r="Q3580" i="1"/>
  <c r="Q3581" i="1"/>
  <c r="S3581" i="1" s="1"/>
  <c r="Q3582" i="1"/>
  <c r="S3582" i="1" s="1"/>
  <c r="Q3583" i="1"/>
  <c r="S3583" i="1" s="1"/>
  <c r="Q3584" i="1"/>
  <c r="S3584" i="1" s="1"/>
  <c r="Q3585" i="1"/>
  <c r="S3585" i="1" s="1"/>
  <c r="Q3586" i="1"/>
  <c r="S3586" i="1" s="1"/>
  <c r="Q3587" i="1"/>
  <c r="S3587" i="1" s="1"/>
  <c r="Q3588" i="1"/>
  <c r="S3588" i="1" s="1"/>
  <c r="Q3589" i="1"/>
  <c r="S3589" i="1" s="1"/>
  <c r="Q3590" i="1"/>
  <c r="S3590" i="1" s="1"/>
  <c r="Q3591" i="1"/>
  <c r="S3591" i="1" s="1"/>
  <c r="Q3592" i="1"/>
  <c r="S3592" i="1" s="1"/>
  <c r="Q3593" i="1"/>
  <c r="S3593" i="1" s="1"/>
  <c r="Q3594" i="1"/>
  <c r="S3594" i="1" s="1"/>
  <c r="Q3595" i="1"/>
  <c r="Q3596" i="1"/>
  <c r="Q3597" i="1"/>
  <c r="S3597" i="1" s="1"/>
  <c r="Q3598" i="1"/>
  <c r="S3598" i="1" s="1"/>
  <c r="Q3599" i="1"/>
  <c r="S3599" i="1" s="1"/>
  <c r="Q3600" i="1"/>
  <c r="S3600" i="1" s="1"/>
  <c r="Q3601" i="1"/>
  <c r="S3601" i="1" s="1"/>
  <c r="Q3602" i="1"/>
  <c r="S3602" i="1" s="1"/>
  <c r="Q3603" i="1"/>
  <c r="S3603" i="1" s="1"/>
  <c r="Q3604" i="1"/>
  <c r="S3604" i="1" s="1"/>
  <c r="Q3605" i="1"/>
  <c r="S3605" i="1" s="1"/>
  <c r="Q3606" i="1"/>
  <c r="S3606" i="1" s="1"/>
  <c r="Q3607" i="1"/>
  <c r="S3607" i="1" s="1"/>
  <c r="Q3608" i="1"/>
  <c r="S3608" i="1" s="1"/>
  <c r="Q3609" i="1"/>
  <c r="S3609" i="1" s="1"/>
  <c r="Q3610" i="1"/>
  <c r="S3610" i="1" s="1"/>
  <c r="Q3611" i="1"/>
  <c r="Q3612" i="1"/>
  <c r="Q3613" i="1"/>
  <c r="S3613" i="1" s="1"/>
  <c r="Q3614" i="1"/>
  <c r="S3614" i="1" s="1"/>
  <c r="Q3615" i="1"/>
  <c r="S3615" i="1" s="1"/>
  <c r="Q3616" i="1"/>
  <c r="S3616" i="1" s="1"/>
  <c r="Q3617" i="1"/>
  <c r="S3617" i="1" s="1"/>
  <c r="Q3618" i="1"/>
  <c r="S3618" i="1" s="1"/>
  <c r="Q3619" i="1"/>
  <c r="S3619" i="1" s="1"/>
  <c r="Q3620" i="1"/>
  <c r="S3620" i="1" s="1"/>
  <c r="Q3621" i="1"/>
  <c r="S3621" i="1" s="1"/>
  <c r="Q3622" i="1"/>
  <c r="S3622" i="1" s="1"/>
  <c r="Q3623" i="1"/>
  <c r="S3623" i="1" s="1"/>
  <c r="Q3624" i="1"/>
  <c r="S3624" i="1" s="1"/>
  <c r="Q3625" i="1"/>
  <c r="S3625" i="1" s="1"/>
  <c r="Q3626" i="1"/>
  <c r="S3626" i="1" s="1"/>
  <c r="Q3627" i="1"/>
  <c r="Q3628" i="1"/>
  <c r="Q3629" i="1"/>
  <c r="S3629" i="1" s="1"/>
  <c r="Q3630" i="1"/>
  <c r="S3630" i="1" s="1"/>
  <c r="Q3631" i="1"/>
  <c r="S3631" i="1" s="1"/>
  <c r="Q3632" i="1"/>
  <c r="S3632" i="1" s="1"/>
  <c r="Q3633" i="1"/>
  <c r="S3633" i="1" s="1"/>
  <c r="Q3634" i="1"/>
  <c r="S3634" i="1" s="1"/>
  <c r="Q3635" i="1"/>
  <c r="S3635" i="1" s="1"/>
  <c r="Q3636" i="1"/>
  <c r="S3636" i="1" s="1"/>
  <c r="Q3637" i="1"/>
  <c r="S3637" i="1" s="1"/>
  <c r="Q3638" i="1"/>
  <c r="S3638" i="1" s="1"/>
  <c r="Q3639" i="1"/>
  <c r="S3639" i="1" s="1"/>
  <c r="Q3640" i="1"/>
  <c r="S3640" i="1" s="1"/>
  <c r="Q3641" i="1"/>
  <c r="S3641" i="1" s="1"/>
  <c r="Q3642" i="1"/>
  <c r="S3642" i="1" s="1"/>
  <c r="Q3643" i="1"/>
  <c r="Q3644" i="1"/>
  <c r="Q3645" i="1"/>
  <c r="S3645" i="1" s="1"/>
  <c r="Q3646" i="1"/>
  <c r="S3646" i="1" s="1"/>
  <c r="Q3647" i="1"/>
  <c r="S3647" i="1" s="1"/>
  <c r="Q3648" i="1"/>
  <c r="S3648" i="1" s="1"/>
  <c r="Q3649" i="1"/>
  <c r="S3649" i="1" s="1"/>
  <c r="Q3650" i="1"/>
  <c r="S3650" i="1" s="1"/>
  <c r="Q3651" i="1"/>
  <c r="S3651" i="1" s="1"/>
  <c r="Q3652" i="1"/>
  <c r="S3652" i="1" s="1"/>
  <c r="Q3653" i="1"/>
  <c r="S3653" i="1" s="1"/>
  <c r="Q3654" i="1"/>
  <c r="S3654" i="1" s="1"/>
  <c r="Q3655" i="1"/>
  <c r="S3655" i="1" s="1"/>
  <c r="Q3656" i="1"/>
  <c r="S3656" i="1" s="1"/>
  <c r="Q3657" i="1"/>
  <c r="S3657" i="1" s="1"/>
  <c r="Q3658" i="1"/>
  <c r="S3658" i="1" s="1"/>
  <c r="Q3659" i="1"/>
  <c r="Q3660" i="1"/>
  <c r="Q3661" i="1"/>
  <c r="S3661" i="1" s="1"/>
  <c r="Q3662" i="1"/>
  <c r="S3662" i="1" s="1"/>
  <c r="Q3663" i="1"/>
  <c r="S3663" i="1" s="1"/>
  <c r="Q3664" i="1"/>
  <c r="S3664" i="1" s="1"/>
  <c r="Q3665" i="1"/>
  <c r="S3665" i="1" s="1"/>
  <c r="Q3666" i="1"/>
  <c r="S3666" i="1" s="1"/>
  <c r="Q3667" i="1"/>
  <c r="S3667" i="1" s="1"/>
  <c r="Q3668" i="1"/>
  <c r="S3668" i="1" s="1"/>
  <c r="Q3669" i="1"/>
  <c r="S3669" i="1" s="1"/>
  <c r="Q3670" i="1"/>
  <c r="S3670" i="1" s="1"/>
  <c r="Q3671" i="1"/>
  <c r="S3671" i="1" s="1"/>
  <c r="Q3672" i="1"/>
  <c r="S3672" i="1" s="1"/>
  <c r="Q3673" i="1"/>
  <c r="S3673" i="1" s="1"/>
  <c r="Q3674" i="1"/>
  <c r="S3674" i="1" s="1"/>
  <c r="Q3675" i="1"/>
  <c r="Q3676" i="1"/>
  <c r="Q3677" i="1"/>
  <c r="S3677" i="1" s="1"/>
  <c r="Q3678" i="1"/>
  <c r="S3678" i="1" s="1"/>
  <c r="Q3679" i="1"/>
  <c r="S3679" i="1" s="1"/>
  <c r="Q3680" i="1"/>
  <c r="S3680" i="1" s="1"/>
  <c r="Q3681" i="1"/>
  <c r="S3681" i="1" s="1"/>
  <c r="Q3682" i="1"/>
  <c r="S3682" i="1" s="1"/>
  <c r="Q3683" i="1"/>
  <c r="S3683" i="1" s="1"/>
  <c r="Q3684" i="1"/>
  <c r="S3684" i="1" s="1"/>
  <c r="Q3685" i="1"/>
  <c r="S3685" i="1" s="1"/>
  <c r="Q3686" i="1"/>
  <c r="S3686" i="1" s="1"/>
  <c r="Q3687" i="1"/>
  <c r="S3687" i="1" s="1"/>
  <c r="Q3688" i="1"/>
  <c r="S3688" i="1" s="1"/>
  <c r="Q3689" i="1"/>
  <c r="S3689" i="1" s="1"/>
  <c r="Q3690" i="1"/>
  <c r="S3690" i="1" s="1"/>
  <c r="Q3691" i="1"/>
  <c r="Q3692" i="1"/>
  <c r="Q3693" i="1"/>
  <c r="S3693" i="1" s="1"/>
  <c r="Q3694" i="1"/>
  <c r="S3694" i="1" s="1"/>
  <c r="Q3695" i="1"/>
  <c r="S3695" i="1" s="1"/>
  <c r="Q3696" i="1"/>
  <c r="S3696" i="1" s="1"/>
  <c r="Q3697" i="1"/>
  <c r="S3697" i="1" s="1"/>
  <c r="Q3698" i="1"/>
  <c r="S3698" i="1" s="1"/>
  <c r="Q3699" i="1"/>
  <c r="S3699" i="1" s="1"/>
  <c r="Q3700" i="1"/>
  <c r="S3700" i="1" s="1"/>
  <c r="Q3701" i="1"/>
  <c r="S3701" i="1" s="1"/>
  <c r="Q3702" i="1"/>
  <c r="S3702" i="1" s="1"/>
  <c r="Q3703" i="1"/>
  <c r="S3703" i="1" s="1"/>
  <c r="Q3704" i="1"/>
  <c r="S3704" i="1" s="1"/>
  <c r="Q3705" i="1"/>
  <c r="S3705" i="1" s="1"/>
  <c r="Q3706" i="1"/>
  <c r="S3706" i="1" s="1"/>
  <c r="Q3707" i="1"/>
  <c r="Q3708" i="1"/>
  <c r="Q3709" i="1"/>
  <c r="S3709" i="1" s="1"/>
  <c r="Q3710" i="1"/>
  <c r="S3710" i="1" s="1"/>
  <c r="Q3711" i="1"/>
  <c r="S3711" i="1" s="1"/>
  <c r="Q3712" i="1"/>
  <c r="S3712" i="1" s="1"/>
  <c r="Q3713" i="1"/>
  <c r="S3713" i="1" s="1"/>
  <c r="Q3714" i="1"/>
  <c r="S3714" i="1" s="1"/>
  <c r="Q3715" i="1"/>
  <c r="S3715" i="1" s="1"/>
  <c r="Q3716" i="1"/>
  <c r="S3716" i="1" s="1"/>
  <c r="Q3717" i="1"/>
  <c r="S3717" i="1" s="1"/>
  <c r="Q3718" i="1"/>
  <c r="S3718" i="1" s="1"/>
  <c r="Q3719" i="1"/>
  <c r="S3719" i="1" s="1"/>
  <c r="Q3720" i="1"/>
  <c r="S3720" i="1" s="1"/>
  <c r="Q3721" i="1"/>
  <c r="S3721" i="1" s="1"/>
  <c r="Q3722" i="1"/>
  <c r="S3722" i="1" s="1"/>
  <c r="Q3723" i="1"/>
  <c r="Q3724" i="1"/>
  <c r="Q3725" i="1"/>
  <c r="S3725" i="1" s="1"/>
  <c r="Q3726" i="1"/>
  <c r="S3726" i="1" s="1"/>
  <c r="Q3727" i="1"/>
  <c r="S3727" i="1" s="1"/>
  <c r="Q3728" i="1"/>
  <c r="S3728" i="1" s="1"/>
  <c r="Q3729" i="1"/>
  <c r="S3729" i="1" s="1"/>
  <c r="Q3730" i="1"/>
  <c r="S3730" i="1" s="1"/>
  <c r="Q3731" i="1"/>
  <c r="S3731" i="1" s="1"/>
  <c r="Q3732" i="1"/>
  <c r="S3732" i="1" s="1"/>
  <c r="Q3733" i="1"/>
  <c r="S3733" i="1" s="1"/>
  <c r="Q3734" i="1"/>
  <c r="S3734" i="1" s="1"/>
  <c r="Q3735" i="1"/>
  <c r="S3735" i="1" s="1"/>
  <c r="Q3736" i="1"/>
  <c r="S3736" i="1" s="1"/>
  <c r="Q3737" i="1"/>
  <c r="S3737" i="1" s="1"/>
  <c r="Q3738" i="1"/>
  <c r="S3738" i="1" s="1"/>
  <c r="Q3739" i="1"/>
  <c r="Q3740" i="1"/>
  <c r="Q3741" i="1"/>
  <c r="S3741" i="1" s="1"/>
  <c r="Q3742" i="1"/>
  <c r="S3742" i="1" s="1"/>
  <c r="Q3743" i="1"/>
  <c r="S3743" i="1" s="1"/>
  <c r="Q3744" i="1"/>
  <c r="S3744" i="1" s="1"/>
  <c r="Q3745" i="1"/>
  <c r="S3745" i="1" s="1"/>
  <c r="Q3746" i="1"/>
  <c r="S3746" i="1" s="1"/>
  <c r="Q3747" i="1"/>
  <c r="S3747" i="1" s="1"/>
  <c r="Q3748" i="1"/>
  <c r="S3748" i="1" s="1"/>
  <c r="Q3749" i="1"/>
  <c r="S3749" i="1" s="1"/>
  <c r="Q3750" i="1"/>
  <c r="S3750" i="1" s="1"/>
  <c r="Q3751" i="1"/>
  <c r="S3751" i="1" s="1"/>
  <c r="Q3752" i="1"/>
  <c r="S3752" i="1" s="1"/>
  <c r="Q3753" i="1"/>
  <c r="S3753" i="1" s="1"/>
  <c r="Q3754" i="1"/>
  <c r="S3754" i="1" s="1"/>
  <c r="Q3755" i="1"/>
  <c r="Q3756" i="1"/>
  <c r="Q3757" i="1"/>
  <c r="S3757" i="1" s="1"/>
  <c r="Q3758" i="1"/>
  <c r="S3758" i="1" s="1"/>
  <c r="Q3759" i="1"/>
  <c r="S3759" i="1" s="1"/>
  <c r="Q3760" i="1"/>
  <c r="S3760" i="1" s="1"/>
  <c r="Q3761" i="1"/>
  <c r="S3761" i="1" s="1"/>
  <c r="Q3762" i="1"/>
  <c r="S3762" i="1" s="1"/>
  <c r="Q3763" i="1"/>
  <c r="S3763" i="1" s="1"/>
  <c r="Q3764" i="1"/>
  <c r="S3764" i="1" s="1"/>
  <c r="Q3765" i="1"/>
  <c r="S3765" i="1" s="1"/>
  <c r="Q3766" i="1"/>
  <c r="S3766" i="1" s="1"/>
  <c r="Q3767" i="1"/>
  <c r="S3767" i="1" s="1"/>
  <c r="Q3768" i="1"/>
  <c r="S3768" i="1" s="1"/>
  <c r="Q3769" i="1"/>
  <c r="S3769" i="1" s="1"/>
  <c r="Q3770" i="1"/>
  <c r="S3770" i="1" s="1"/>
  <c r="Q3771" i="1"/>
  <c r="Q3772" i="1"/>
  <c r="Q3773" i="1"/>
  <c r="S3773" i="1" s="1"/>
  <c r="Q3774" i="1"/>
  <c r="S3774" i="1" s="1"/>
  <c r="Q3775" i="1"/>
  <c r="S3775" i="1" s="1"/>
  <c r="Q3776" i="1"/>
  <c r="S3776" i="1" s="1"/>
  <c r="Q3777" i="1"/>
  <c r="S3777" i="1" s="1"/>
  <c r="Q3778" i="1"/>
  <c r="S3778" i="1" s="1"/>
  <c r="Q3779" i="1"/>
  <c r="S3779" i="1" s="1"/>
  <c r="Q3780" i="1"/>
  <c r="S3780" i="1" s="1"/>
  <c r="Q3781" i="1"/>
  <c r="S3781" i="1" s="1"/>
  <c r="Q3782" i="1"/>
  <c r="S3782" i="1" s="1"/>
  <c r="Q3783" i="1"/>
  <c r="S3783" i="1" s="1"/>
  <c r="Q3784" i="1"/>
  <c r="S3784" i="1" s="1"/>
  <c r="Q3785" i="1"/>
  <c r="S3785" i="1" s="1"/>
  <c r="Q3786" i="1"/>
  <c r="S3786" i="1" s="1"/>
  <c r="Q3787" i="1"/>
  <c r="Q3788" i="1"/>
  <c r="Q3789" i="1"/>
  <c r="S3789" i="1" s="1"/>
  <c r="Q3790" i="1"/>
  <c r="S3790" i="1" s="1"/>
  <c r="Q3791" i="1"/>
  <c r="S3791" i="1" s="1"/>
  <c r="Q3792" i="1"/>
  <c r="S3792" i="1" s="1"/>
  <c r="Q3793" i="1"/>
  <c r="S3793" i="1" s="1"/>
  <c r="Q3794" i="1"/>
  <c r="S3794" i="1" s="1"/>
  <c r="Q3795" i="1"/>
  <c r="S3795" i="1" s="1"/>
  <c r="Q3796" i="1"/>
  <c r="S3796" i="1" s="1"/>
  <c r="Q3797" i="1"/>
  <c r="S3797" i="1" s="1"/>
  <c r="Q3798" i="1"/>
  <c r="S3798" i="1" s="1"/>
  <c r="Q3799" i="1"/>
  <c r="S3799" i="1" s="1"/>
  <c r="Q3800" i="1"/>
  <c r="S3800" i="1" s="1"/>
  <c r="Q3801" i="1"/>
  <c r="S3801" i="1" s="1"/>
  <c r="Q3802" i="1"/>
  <c r="S3802" i="1" s="1"/>
  <c r="Q3803" i="1"/>
  <c r="Q3804" i="1"/>
  <c r="Q3805" i="1"/>
  <c r="S3805" i="1" s="1"/>
  <c r="Q3806" i="1"/>
  <c r="S3806" i="1" s="1"/>
  <c r="Q3807" i="1"/>
  <c r="S3807" i="1" s="1"/>
  <c r="Q3808" i="1"/>
  <c r="S3808" i="1" s="1"/>
  <c r="Q3809" i="1"/>
  <c r="S3809" i="1" s="1"/>
  <c r="Q3810" i="1"/>
  <c r="S3810" i="1" s="1"/>
  <c r="Q3811" i="1"/>
  <c r="S3811" i="1" s="1"/>
  <c r="Q3812" i="1"/>
  <c r="S3812" i="1" s="1"/>
  <c r="Q3813" i="1"/>
  <c r="S3813" i="1" s="1"/>
  <c r="Q3814" i="1"/>
  <c r="S3814" i="1" s="1"/>
  <c r="Q3815" i="1"/>
  <c r="S3815" i="1" s="1"/>
  <c r="Q3816" i="1"/>
  <c r="S3816" i="1" s="1"/>
  <c r="Q3817" i="1"/>
  <c r="S3817" i="1" s="1"/>
  <c r="Q3818" i="1"/>
  <c r="S3818" i="1" s="1"/>
  <c r="Q3819" i="1"/>
  <c r="Q3820" i="1"/>
  <c r="Q3821" i="1"/>
  <c r="S3821" i="1" s="1"/>
  <c r="Q3822" i="1"/>
  <c r="S3822" i="1" s="1"/>
  <c r="Q3823" i="1"/>
  <c r="S3823" i="1" s="1"/>
  <c r="Q3824" i="1"/>
  <c r="S3824" i="1" s="1"/>
  <c r="Q3825" i="1"/>
  <c r="S3825" i="1" s="1"/>
  <c r="Q3826" i="1"/>
  <c r="S3826" i="1" s="1"/>
  <c r="Q3827" i="1"/>
  <c r="S3827" i="1" s="1"/>
  <c r="Q3828" i="1"/>
  <c r="S3828" i="1" s="1"/>
  <c r="Q3829" i="1"/>
  <c r="S3829" i="1" s="1"/>
  <c r="Q3830" i="1"/>
  <c r="S3830" i="1" s="1"/>
  <c r="Q3831" i="1"/>
  <c r="S3831" i="1" s="1"/>
  <c r="Q3832" i="1"/>
  <c r="S3832" i="1" s="1"/>
  <c r="Q3833" i="1"/>
  <c r="S3833" i="1" s="1"/>
  <c r="Q3834" i="1"/>
  <c r="S3834" i="1" s="1"/>
  <c r="Q3835" i="1"/>
  <c r="Q3836" i="1"/>
  <c r="Q3837" i="1"/>
  <c r="S3837" i="1" s="1"/>
  <c r="Q3838" i="1"/>
  <c r="S3838" i="1" s="1"/>
  <c r="Q3839" i="1"/>
  <c r="S3839" i="1" s="1"/>
  <c r="Q3840" i="1"/>
  <c r="S3840" i="1" s="1"/>
  <c r="Q3841" i="1"/>
  <c r="S3841" i="1" s="1"/>
  <c r="Q3842" i="1"/>
  <c r="S3842" i="1" s="1"/>
  <c r="Q3843" i="1"/>
  <c r="S3843" i="1" s="1"/>
  <c r="Q3844" i="1"/>
  <c r="S3844" i="1" s="1"/>
  <c r="Q3845" i="1"/>
  <c r="S3845" i="1" s="1"/>
  <c r="Q3846" i="1"/>
  <c r="S3846" i="1" s="1"/>
  <c r="Q3847" i="1"/>
  <c r="S3847" i="1" s="1"/>
  <c r="Q3848" i="1"/>
  <c r="S3848" i="1" s="1"/>
  <c r="Q3849" i="1"/>
  <c r="S3849" i="1" s="1"/>
  <c r="Q3850" i="1"/>
  <c r="S3850" i="1" s="1"/>
  <c r="Q3851" i="1"/>
  <c r="Q3852" i="1"/>
  <c r="Q3853" i="1"/>
  <c r="S3853" i="1" s="1"/>
  <c r="Q3854" i="1"/>
  <c r="S3854" i="1" s="1"/>
  <c r="Q3855" i="1"/>
  <c r="S3855" i="1" s="1"/>
  <c r="Q3856" i="1"/>
  <c r="S3856" i="1" s="1"/>
  <c r="Q3857" i="1"/>
  <c r="S3857" i="1" s="1"/>
  <c r="Q3858" i="1"/>
  <c r="S3858" i="1" s="1"/>
  <c r="Q3859" i="1"/>
  <c r="S3859" i="1" s="1"/>
  <c r="Q3860" i="1"/>
  <c r="S3860" i="1" s="1"/>
  <c r="Q3861" i="1"/>
  <c r="S3861" i="1" s="1"/>
  <c r="Q3862" i="1"/>
  <c r="S3862" i="1" s="1"/>
  <c r="Q3863" i="1"/>
  <c r="S3863" i="1" s="1"/>
  <c r="Q3864" i="1"/>
  <c r="S3864" i="1" s="1"/>
  <c r="Q3865" i="1"/>
  <c r="S3865" i="1" s="1"/>
  <c r="Q3866" i="1"/>
  <c r="S3866" i="1" s="1"/>
  <c r="Q3867" i="1"/>
  <c r="Q3868" i="1"/>
  <c r="Q3869" i="1"/>
  <c r="S3869" i="1" s="1"/>
  <c r="Q3870" i="1"/>
  <c r="S3870" i="1" s="1"/>
  <c r="Q3871" i="1"/>
  <c r="S3871" i="1" s="1"/>
  <c r="Q3872" i="1"/>
  <c r="S3872" i="1" s="1"/>
  <c r="Q3873" i="1"/>
  <c r="S3873" i="1" s="1"/>
  <c r="Q3874" i="1"/>
  <c r="S3874" i="1" s="1"/>
  <c r="Q3875" i="1"/>
  <c r="S3875" i="1" s="1"/>
  <c r="Q3876" i="1"/>
  <c r="S3876" i="1" s="1"/>
  <c r="Q3877" i="1"/>
  <c r="S3877" i="1" s="1"/>
  <c r="Q3878" i="1"/>
  <c r="S3878" i="1" s="1"/>
  <c r="Q3879" i="1"/>
  <c r="S3879" i="1" s="1"/>
  <c r="Q3880" i="1"/>
  <c r="S3880" i="1" s="1"/>
  <c r="Q3881" i="1"/>
  <c r="S3881" i="1" s="1"/>
  <c r="Q3882" i="1"/>
  <c r="S3882" i="1" s="1"/>
  <c r="Q3883" i="1"/>
  <c r="Q3884" i="1"/>
  <c r="Q3885" i="1"/>
  <c r="S3885" i="1" s="1"/>
  <c r="Q3886" i="1"/>
  <c r="S3886" i="1" s="1"/>
  <c r="Q3887" i="1"/>
  <c r="S3887" i="1" s="1"/>
  <c r="Q3888" i="1"/>
  <c r="S3888" i="1" s="1"/>
  <c r="Q3889" i="1"/>
  <c r="S3889" i="1" s="1"/>
  <c r="Q3890" i="1"/>
  <c r="S3890" i="1" s="1"/>
  <c r="Q3891" i="1"/>
  <c r="S3891" i="1" s="1"/>
  <c r="Q3892" i="1"/>
  <c r="S3892" i="1" s="1"/>
  <c r="Q3893" i="1"/>
  <c r="S3893" i="1" s="1"/>
  <c r="Q3894" i="1"/>
  <c r="S3894" i="1" s="1"/>
  <c r="Q3895" i="1"/>
  <c r="S3895" i="1" s="1"/>
  <c r="Q3896" i="1"/>
  <c r="S3896" i="1" s="1"/>
  <c r="Q3897" i="1"/>
  <c r="S3897" i="1" s="1"/>
  <c r="Q3898" i="1"/>
  <c r="S3898" i="1" s="1"/>
  <c r="Q3899" i="1"/>
  <c r="Q3900" i="1"/>
  <c r="Q3901" i="1"/>
  <c r="S3901" i="1" s="1"/>
  <c r="Q3902" i="1"/>
  <c r="S3902" i="1" s="1"/>
  <c r="Q3903" i="1"/>
  <c r="S3903" i="1" s="1"/>
  <c r="Q3904" i="1"/>
  <c r="S3904" i="1" s="1"/>
  <c r="Q3905" i="1"/>
  <c r="S3905" i="1" s="1"/>
  <c r="Q3906" i="1"/>
  <c r="S3906" i="1" s="1"/>
  <c r="Q3907" i="1"/>
  <c r="S3907" i="1" s="1"/>
  <c r="Q3908" i="1"/>
  <c r="S3908" i="1" s="1"/>
  <c r="Q3909" i="1"/>
  <c r="S3909" i="1" s="1"/>
  <c r="Q3910" i="1"/>
  <c r="S3910" i="1" s="1"/>
  <c r="Q3911" i="1"/>
  <c r="S3911" i="1" s="1"/>
  <c r="Q3912" i="1"/>
  <c r="S3912" i="1" s="1"/>
  <c r="Q3913" i="1"/>
  <c r="S3913" i="1" s="1"/>
  <c r="Q3914" i="1"/>
  <c r="S3914" i="1" s="1"/>
  <c r="Q3915" i="1"/>
  <c r="Q3916" i="1"/>
  <c r="Q3917" i="1"/>
  <c r="S3917" i="1" s="1"/>
  <c r="Q3918" i="1"/>
  <c r="S3918" i="1" s="1"/>
  <c r="Q3919" i="1"/>
  <c r="S3919" i="1" s="1"/>
  <c r="Q3920" i="1"/>
  <c r="S3920" i="1" s="1"/>
  <c r="Q3921" i="1"/>
  <c r="S3921" i="1" s="1"/>
  <c r="Q3922" i="1"/>
  <c r="S3922" i="1" s="1"/>
  <c r="Q3923" i="1"/>
  <c r="S3923" i="1" s="1"/>
  <c r="Q3924" i="1"/>
  <c r="S3924" i="1" s="1"/>
  <c r="Q3925" i="1"/>
  <c r="S3925" i="1" s="1"/>
  <c r="Q3926" i="1"/>
  <c r="S3926" i="1" s="1"/>
  <c r="Q3927" i="1"/>
  <c r="S3927" i="1" s="1"/>
  <c r="Q3928" i="1"/>
  <c r="S3928" i="1" s="1"/>
  <c r="Q3929" i="1"/>
  <c r="S3929" i="1" s="1"/>
  <c r="Q3930" i="1"/>
  <c r="S3930" i="1" s="1"/>
  <c r="Q3931" i="1"/>
  <c r="Q3932" i="1"/>
  <c r="Q3933" i="1"/>
  <c r="S3933" i="1" s="1"/>
  <c r="Q3934" i="1"/>
  <c r="S3934" i="1" s="1"/>
  <c r="Q3935" i="1"/>
  <c r="S3935" i="1" s="1"/>
  <c r="Q3936" i="1"/>
  <c r="S3936" i="1" s="1"/>
  <c r="Q3937" i="1"/>
  <c r="S3937" i="1" s="1"/>
  <c r="Q3938" i="1"/>
  <c r="S3938" i="1" s="1"/>
  <c r="Q3939" i="1"/>
  <c r="S3939" i="1" s="1"/>
  <c r="Q3940" i="1"/>
  <c r="S3940" i="1" s="1"/>
  <c r="Q3941" i="1"/>
  <c r="S3941" i="1" s="1"/>
  <c r="Q3942" i="1"/>
  <c r="S3942" i="1" s="1"/>
  <c r="Q3943" i="1"/>
  <c r="S3943" i="1" s="1"/>
  <c r="Q3944" i="1"/>
  <c r="S3944" i="1" s="1"/>
  <c r="Q3945" i="1"/>
  <c r="S3945" i="1" s="1"/>
  <c r="Q3946" i="1"/>
  <c r="S3946" i="1" s="1"/>
  <c r="Q3947" i="1"/>
  <c r="Q3948" i="1"/>
  <c r="Q3949" i="1"/>
  <c r="S3949" i="1" s="1"/>
  <c r="Q3950" i="1"/>
  <c r="S3950" i="1" s="1"/>
  <c r="Q3951" i="1"/>
  <c r="S3951" i="1" s="1"/>
  <c r="Q3952" i="1"/>
  <c r="S3952" i="1" s="1"/>
  <c r="Q3953" i="1"/>
  <c r="S3953" i="1" s="1"/>
  <c r="Q3954" i="1"/>
  <c r="S3954" i="1" s="1"/>
  <c r="Q3955" i="1"/>
  <c r="S3955" i="1" s="1"/>
  <c r="Q3956" i="1"/>
  <c r="S3956" i="1" s="1"/>
  <c r="Q3957" i="1"/>
  <c r="S3957" i="1" s="1"/>
  <c r="Q3958" i="1"/>
  <c r="S3958" i="1" s="1"/>
  <c r="Q3959" i="1"/>
  <c r="S3959" i="1" s="1"/>
  <c r="Q3960" i="1"/>
  <c r="S3960" i="1" s="1"/>
  <c r="Q3961" i="1"/>
  <c r="S3961" i="1" s="1"/>
  <c r="Q3962" i="1"/>
  <c r="S3962" i="1" s="1"/>
  <c r="Q3963" i="1"/>
  <c r="Q3964" i="1"/>
  <c r="Q3965" i="1"/>
  <c r="S3965" i="1" s="1"/>
  <c r="Q3966" i="1"/>
  <c r="S3966" i="1" s="1"/>
  <c r="Q3967" i="1"/>
  <c r="S3967" i="1" s="1"/>
  <c r="Q3968" i="1"/>
  <c r="S3968" i="1" s="1"/>
  <c r="Q3969" i="1"/>
  <c r="S3969" i="1" s="1"/>
  <c r="Q3970" i="1"/>
  <c r="S3970" i="1" s="1"/>
  <c r="Q3971" i="1"/>
  <c r="S3971" i="1" s="1"/>
  <c r="Q3972" i="1"/>
  <c r="S3972" i="1" s="1"/>
  <c r="Q3973" i="1"/>
  <c r="S3973" i="1" s="1"/>
  <c r="Q3974" i="1"/>
  <c r="S3974" i="1" s="1"/>
  <c r="Q3975" i="1"/>
  <c r="S3975" i="1" s="1"/>
  <c r="Q3976" i="1"/>
  <c r="S3976" i="1" s="1"/>
  <c r="Q3977" i="1"/>
  <c r="S3977" i="1" s="1"/>
  <c r="Q3978" i="1"/>
  <c r="S3978" i="1" s="1"/>
  <c r="Q3979" i="1"/>
  <c r="Q3980" i="1"/>
  <c r="Q3981" i="1"/>
  <c r="S3981" i="1" s="1"/>
  <c r="Q3982" i="1"/>
  <c r="S3982" i="1" s="1"/>
  <c r="Q3983" i="1"/>
  <c r="S3983" i="1" s="1"/>
  <c r="Q3984" i="1"/>
  <c r="S3984" i="1" s="1"/>
  <c r="Q3985" i="1"/>
  <c r="S3985" i="1" s="1"/>
  <c r="Q3986" i="1"/>
  <c r="S3986" i="1" s="1"/>
  <c r="Q3987" i="1"/>
  <c r="S3987" i="1" s="1"/>
  <c r="Q3988" i="1"/>
  <c r="S3988" i="1" s="1"/>
  <c r="Q3989" i="1"/>
  <c r="S3989" i="1" s="1"/>
  <c r="Q3990" i="1"/>
  <c r="S3990" i="1" s="1"/>
  <c r="Q3991" i="1"/>
  <c r="S3991" i="1" s="1"/>
  <c r="Q3992" i="1"/>
  <c r="S3992" i="1" s="1"/>
  <c r="Q3993" i="1"/>
  <c r="S3993" i="1" s="1"/>
  <c r="Q3994" i="1"/>
  <c r="S3994" i="1" s="1"/>
  <c r="Q3995" i="1"/>
  <c r="Q3996" i="1"/>
  <c r="Q3997" i="1"/>
  <c r="S3997" i="1" s="1"/>
  <c r="Q3998" i="1"/>
  <c r="S3998" i="1" s="1"/>
  <c r="Q3999" i="1"/>
  <c r="S3999" i="1" s="1"/>
  <c r="Q4000" i="1"/>
  <c r="S4000" i="1" s="1"/>
  <c r="Q4001" i="1"/>
  <c r="S4001" i="1" s="1"/>
  <c r="Q4002" i="1"/>
  <c r="S4002" i="1" s="1"/>
  <c r="Q4003" i="1"/>
  <c r="S4003" i="1" s="1"/>
  <c r="Q4004" i="1"/>
  <c r="S4004" i="1" s="1"/>
  <c r="Q4005" i="1"/>
  <c r="S4005" i="1" s="1"/>
  <c r="Q4006" i="1"/>
  <c r="S4006" i="1" s="1"/>
  <c r="Q4007" i="1"/>
  <c r="S4007" i="1" s="1"/>
  <c r="Q4008" i="1"/>
  <c r="S4008" i="1" s="1"/>
  <c r="Q4009" i="1"/>
  <c r="S4009" i="1" s="1"/>
  <c r="Q4010" i="1"/>
  <c r="S4010" i="1" s="1"/>
  <c r="Q4011" i="1"/>
  <c r="Q4012" i="1"/>
  <c r="Q4013" i="1"/>
  <c r="S4013" i="1" s="1"/>
  <c r="Q4014" i="1"/>
  <c r="S4014" i="1" s="1"/>
  <c r="Q4015" i="1"/>
  <c r="S4015" i="1" s="1"/>
  <c r="Q4016" i="1"/>
  <c r="S4016" i="1" s="1"/>
  <c r="Q4017" i="1"/>
  <c r="S4017" i="1" s="1"/>
  <c r="Q4018" i="1"/>
  <c r="S4018" i="1" s="1"/>
  <c r="Q4019" i="1"/>
  <c r="S4019" i="1" s="1"/>
  <c r="Q4020" i="1"/>
  <c r="S4020" i="1" s="1"/>
  <c r="Q4021" i="1"/>
  <c r="S4021" i="1" s="1"/>
  <c r="Q4022" i="1"/>
  <c r="S4022" i="1" s="1"/>
  <c r="Q4023" i="1"/>
  <c r="S4023" i="1" s="1"/>
  <c r="Q4024" i="1"/>
  <c r="S4024" i="1" s="1"/>
  <c r="Q4025" i="1"/>
  <c r="S4025" i="1" s="1"/>
  <c r="Q4026" i="1"/>
  <c r="S4026" i="1" s="1"/>
  <c r="Q4027" i="1"/>
  <c r="Q4028" i="1"/>
  <c r="Q4029" i="1"/>
  <c r="S4029" i="1" s="1"/>
  <c r="Q4030" i="1"/>
  <c r="S4030" i="1" s="1"/>
  <c r="Q4031" i="1"/>
  <c r="S4031" i="1" s="1"/>
  <c r="Q4032" i="1"/>
  <c r="S4032" i="1" s="1"/>
  <c r="Q4033" i="1"/>
  <c r="S4033" i="1" s="1"/>
  <c r="Q4034" i="1"/>
  <c r="S4034" i="1" s="1"/>
  <c r="Q4035" i="1"/>
  <c r="S4035" i="1" s="1"/>
  <c r="Q4036" i="1"/>
  <c r="S4036" i="1" s="1"/>
  <c r="Q4037" i="1"/>
  <c r="S4037" i="1" s="1"/>
  <c r="Q4038" i="1"/>
  <c r="S4038" i="1" s="1"/>
  <c r="Q4039" i="1"/>
  <c r="S4039" i="1" s="1"/>
  <c r="Q4040" i="1"/>
  <c r="S4040" i="1" s="1"/>
  <c r="Q4041" i="1"/>
  <c r="S4041" i="1" s="1"/>
  <c r="Q4042" i="1"/>
  <c r="S4042" i="1" s="1"/>
  <c r="Q4043" i="1"/>
  <c r="Q4044" i="1"/>
  <c r="Q4045" i="1"/>
  <c r="S4045" i="1" s="1"/>
  <c r="Q4046" i="1"/>
  <c r="S4046" i="1" s="1"/>
  <c r="Q4047" i="1"/>
  <c r="S4047" i="1" s="1"/>
  <c r="Q4048" i="1"/>
  <c r="S4048" i="1" s="1"/>
  <c r="Q4049" i="1"/>
  <c r="S4049" i="1" s="1"/>
  <c r="Q4050" i="1"/>
  <c r="S4050" i="1" s="1"/>
  <c r="Q4051" i="1"/>
  <c r="S4051" i="1" s="1"/>
  <c r="Q4052" i="1"/>
  <c r="S4052" i="1" s="1"/>
  <c r="Q4053" i="1"/>
  <c r="S4053" i="1" s="1"/>
  <c r="Q4054" i="1"/>
  <c r="S4054" i="1" s="1"/>
  <c r="Q4055" i="1"/>
  <c r="S4055" i="1" s="1"/>
  <c r="Q4056" i="1"/>
  <c r="S4056" i="1" s="1"/>
  <c r="Q4057" i="1"/>
  <c r="S4057" i="1" s="1"/>
  <c r="Q4058" i="1"/>
  <c r="S4058" i="1" s="1"/>
  <c r="Q4059" i="1"/>
  <c r="Q4060" i="1"/>
  <c r="Q4061" i="1"/>
  <c r="S4061" i="1" s="1"/>
  <c r="Q4062" i="1"/>
  <c r="S4062" i="1" s="1"/>
  <c r="Q4063" i="1"/>
  <c r="S4063" i="1" s="1"/>
  <c r="Q4064" i="1"/>
  <c r="S4064" i="1" s="1"/>
  <c r="Q4065" i="1"/>
  <c r="S4065" i="1" s="1"/>
  <c r="Q4066" i="1"/>
  <c r="S4066" i="1" s="1"/>
  <c r="Q4067" i="1"/>
  <c r="S4067" i="1" s="1"/>
  <c r="Q4068" i="1"/>
  <c r="S4068" i="1" s="1"/>
  <c r="Q4069" i="1"/>
  <c r="S4069" i="1" s="1"/>
  <c r="Q4070" i="1"/>
  <c r="S4070" i="1" s="1"/>
  <c r="Q4071" i="1"/>
  <c r="S4071" i="1" s="1"/>
  <c r="Q4072" i="1"/>
  <c r="S4072" i="1" s="1"/>
  <c r="Q4073" i="1"/>
  <c r="S4073" i="1" s="1"/>
  <c r="Q4074" i="1"/>
  <c r="S4074" i="1" s="1"/>
  <c r="Q4075" i="1"/>
  <c r="Q4076" i="1"/>
  <c r="Q4077" i="1"/>
  <c r="S4077" i="1" s="1"/>
  <c r="Q4078" i="1"/>
  <c r="S4078" i="1" s="1"/>
  <c r="Q4079" i="1"/>
  <c r="S4079" i="1" s="1"/>
  <c r="Q4080" i="1"/>
  <c r="S4080" i="1" s="1"/>
  <c r="Q4081" i="1"/>
  <c r="S4081" i="1" s="1"/>
  <c r="Q4082" i="1"/>
  <c r="S4082" i="1" s="1"/>
  <c r="Q4083" i="1"/>
  <c r="S4083" i="1" s="1"/>
  <c r="Q4084" i="1"/>
  <c r="S4084" i="1" s="1"/>
  <c r="Q4085" i="1"/>
  <c r="S4085" i="1" s="1"/>
  <c r="Q4086" i="1"/>
  <c r="S4086" i="1" s="1"/>
  <c r="Q4087" i="1"/>
  <c r="S4087" i="1" s="1"/>
  <c r="Q4088" i="1"/>
  <c r="S4088" i="1" s="1"/>
  <c r="Q4089" i="1"/>
  <c r="S4089" i="1" s="1"/>
  <c r="Q4090" i="1"/>
  <c r="S4090" i="1" s="1"/>
  <c r="Q4091" i="1"/>
  <c r="Q4092" i="1"/>
  <c r="Q4093" i="1"/>
  <c r="S4093" i="1" s="1"/>
  <c r="Q4094" i="1"/>
  <c r="S4094" i="1" s="1"/>
  <c r="Q4095" i="1"/>
  <c r="S4095" i="1" s="1"/>
  <c r="Q4096" i="1"/>
  <c r="S4096" i="1" s="1"/>
  <c r="Q4097" i="1"/>
  <c r="S4097" i="1" s="1"/>
  <c r="Q4098" i="1"/>
  <c r="S4098" i="1" s="1"/>
  <c r="Q4099" i="1"/>
  <c r="S4099" i="1" s="1"/>
  <c r="Q4100" i="1"/>
  <c r="S4100" i="1" s="1"/>
  <c r="Q4101" i="1"/>
  <c r="S4101" i="1" s="1"/>
  <c r="Q4102" i="1"/>
  <c r="S4102" i="1" s="1"/>
  <c r="Q4103" i="1"/>
  <c r="S4103" i="1" s="1"/>
  <c r="Q4104" i="1"/>
  <c r="S4104" i="1" s="1"/>
  <c r="Q4105" i="1"/>
  <c r="S4105" i="1" s="1"/>
  <c r="Q4106" i="1"/>
  <c r="S4106" i="1" s="1"/>
  <c r="Q4107" i="1"/>
  <c r="Q4108" i="1"/>
  <c r="Q4109" i="1"/>
  <c r="S4109" i="1" s="1"/>
  <c r="Q4110" i="1"/>
  <c r="S4110" i="1" s="1"/>
  <c r="Q4111" i="1"/>
  <c r="S4111" i="1" s="1"/>
  <c r="Q4112" i="1"/>
  <c r="S4112" i="1" s="1"/>
  <c r="Q4113" i="1"/>
  <c r="S4113" i="1" s="1"/>
  <c r="Q4114" i="1"/>
  <c r="S4114" i="1" s="1"/>
  <c r="Q4115" i="1"/>
  <c r="S4115" i="1" s="1"/>
  <c r="Q4116" i="1"/>
  <c r="S4116" i="1" s="1"/>
  <c r="Q4117" i="1"/>
  <c r="S4117" i="1" s="1"/>
  <c r="Q4118" i="1"/>
  <c r="S4118" i="1" s="1"/>
  <c r="Q4119" i="1"/>
  <c r="S4119" i="1" s="1"/>
  <c r="Q4120" i="1"/>
  <c r="S4120" i="1" s="1"/>
  <c r="Q4121" i="1"/>
  <c r="S4121" i="1" s="1"/>
  <c r="Q4122" i="1"/>
  <c r="S4122" i="1" s="1"/>
  <c r="Q4123" i="1"/>
  <c r="Q4124" i="1"/>
  <c r="Q4125" i="1"/>
  <c r="S4125" i="1" s="1"/>
  <c r="Q4126" i="1"/>
  <c r="S4126" i="1" s="1"/>
  <c r="Q4127" i="1"/>
  <c r="S4127" i="1" s="1"/>
  <c r="Q4128" i="1"/>
  <c r="S4128" i="1" s="1"/>
  <c r="Q4129" i="1"/>
  <c r="S4129" i="1" s="1"/>
  <c r="Q4130" i="1"/>
  <c r="S4130" i="1" s="1"/>
  <c r="Q4131" i="1"/>
  <c r="S4131" i="1" s="1"/>
  <c r="Q4132" i="1"/>
  <c r="S4132" i="1" s="1"/>
  <c r="Q4133" i="1"/>
  <c r="S4133" i="1" s="1"/>
  <c r="Q4134" i="1"/>
  <c r="S4134" i="1" s="1"/>
  <c r="Q4135" i="1"/>
  <c r="S4135" i="1" s="1"/>
  <c r="Q4136" i="1"/>
  <c r="S4136" i="1" s="1"/>
  <c r="Q4137" i="1"/>
  <c r="S4137" i="1" s="1"/>
  <c r="Q4138" i="1"/>
  <c r="S4138" i="1" s="1"/>
  <c r="Q4139" i="1"/>
  <c r="Q4140" i="1"/>
  <c r="Q4141" i="1"/>
  <c r="S4141" i="1" s="1"/>
  <c r="Q4142" i="1"/>
  <c r="S4142" i="1" s="1"/>
  <c r="Q4143" i="1"/>
  <c r="S4143" i="1" s="1"/>
  <c r="Q4144" i="1"/>
  <c r="S4144" i="1" s="1"/>
  <c r="Q4145" i="1"/>
  <c r="S4145" i="1" s="1"/>
  <c r="Q4146" i="1"/>
  <c r="S4146" i="1" s="1"/>
  <c r="Q4147" i="1"/>
  <c r="S4147" i="1" s="1"/>
  <c r="Q4148" i="1"/>
  <c r="S4148" i="1" s="1"/>
  <c r="Q4149" i="1"/>
  <c r="S4149" i="1" s="1"/>
  <c r="Q4150" i="1"/>
  <c r="S4150" i="1" s="1"/>
  <c r="Q4151" i="1"/>
  <c r="S4151" i="1" s="1"/>
  <c r="Q4152" i="1"/>
  <c r="S4152" i="1" s="1"/>
  <c r="Q4153" i="1"/>
  <c r="S4153" i="1" s="1"/>
  <c r="Q4154" i="1"/>
  <c r="S4154" i="1" s="1"/>
  <c r="Q4155" i="1"/>
  <c r="Q4156" i="1"/>
  <c r="Q4157" i="1"/>
  <c r="S4157" i="1" s="1"/>
  <c r="Q4158" i="1"/>
  <c r="S4158" i="1" s="1"/>
  <c r="Q4159" i="1"/>
  <c r="S4159" i="1" s="1"/>
  <c r="Q4160" i="1"/>
  <c r="S4160" i="1" s="1"/>
  <c r="Q4161" i="1"/>
  <c r="S4161" i="1" s="1"/>
  <c r="Q4162" i="1"/>
  <c r="S4162" i="1" s="1"/>
  <c r="Q4163" i="1"/>
  <c r="S4163" i="1" s="1"/>
  <c r="Q4164" i="1"/>
  <c r="S4164" i="1" s="1"/>
  <c r="Q4165" i="1"/>
  <c r="S4165" i="1" s="1"/>
  <c r="Q4166" i="1"/>
  <c r="S4166" i="1" s="1"/>
  <c r="Q4167" i="1"/>
  <c r="S4167" i="1" s="1"/>
  <c r="Q4168" i="1"/>
  <c r="S4168" i="1" s="1"/>
  <c r="Q4169" i="1"/>
  <c r="S4169" i="1" s="1"/>
  <c r="Q4170" i="1"/>
  <c r="S4170" i="1" s="1"/>
  <c r="Q4171" i="1"/>
  <c r="Q4172" i="1"/>
  <c r="Q4173" i="1"/>
  <c r="S4173" i="1" s="1"/>
  <c r="Q4174" i="1"/>
  <c r="S4174" i="1" s="1"/>
  <c r="Q4175" i="1"/>
  <c r="S4175" i="1" s="1"/>
  <c r="Q4176" i="1"/>
  <c r="S4176" i="1" s="1"/>
  <c r="Q4177" i="1"/>
  <c r="S4177" i="1" s="1"/>
  <c r="Q4178" i="1"/>
  <c r="S4178" i="1" s="1"/>
  <c r="Q4179" i="1"/>
  <c r="S4179" i="1" s="1"/>
  <c r="Q4180" i="1"/>
  <c r="S4180" i="1" s="1"/>
  <c r="Q4181" i="1"/>
  <c r="S4181" i="1" s="1"/>
  <c r="Q4182" i="1"/>
  <c r="S4182" i="1" s="1"/>
  <c r="Q4183" i="1"/>
  <c r="S4183" i="1" s="1"/>
  <c r="Q4184" i="1"/>
  <c r="S4184" i="1" s="1"/>
  <c r="Q4185" i="1"/>
  <c r="S4185" i="1" s="1"/>
  <c r="Q4186" i="1"/>
  <c r="S4186" i="1" s="1"/>
  <c r="Q4187" i="1"/>
  <c r="Q4188" i="1"/>
  <c r="Q4189" i="1"/>
  <c r="S4189" i="1" s="1"/>
  <c r="Q4190" i="1"/>
  <c r="S4190" i="1" s="1"/>
  <c r="Q4191" i="1"/>
  <c r="S4191" i="1" s="1"/>
  <c r="Q4192" i="1"/>
  <c r="S4192" i="1" s="1"/>
  <c r="Q4193" i="1"/>
  <c r="S4193" i="1" s="1"/>
  <c r="Q4194" i="1"/>
  <c r="S4194" i="1" s="1"/>
  <c r="Q4195" i="1"/>
  <c r="S4195" i="1" s="1"/>
  <c r="Q4196" i="1"/>
  <c r="S4196" i="1" s="1"/>
  <c r="Q4197" i="1"/>
  <c r="S4197" i="1" s="1"/>
  <c r="Q4198" i="1"/>
  <c r="S4198" i="1" s="1"/>
  <c r="Q4199" i="1"/>
  <c r="S4199" i="1" s="1"/>
  <c r="Q4200" i="1"/>
  <c r="S4200" i="1" s="1"/>
  <c r="Q4201" i="1"/>
  <c r="S4201" i="1" s="1"/>
  <c r="Q4202" i="1"/>
  <c r="S4202" i="1" s="1"/>
  <c r="Q4203" i="1"/>
  <c r="Q4204" i="1"/>
  <c r="Q4205" i="1"/>
  <c r="S4205" i="1" s="1"/>
  <c r="Q4206" i="1"/>
  <c r="S4206" i="1" s="1"/>
  <c r="Q4207" i="1"/>
  <c r="S4207" i="1" s="1"/>
  <c r="Q4208" i="1"/>
  <c r="S4208" i="1" s="1"/>
  <c r="Q4209" i="1"/>
  <c r="S4209" i="1" s="1"/>
  <c r="Q4210" i="1"/>
  <c r="S4210" i="1" s="1"/>
  <c r="Q4211" i="1"/>
  <c r="S4211" i="1" s="1"/>
  <c r="Q4212" i="1"/>
  <c r="S4212" i="1" s="1"/>
  <c r="Q4213" i="1"/>
  <c r="S4213" i="1" s="1"/>
  <c r="Q4214" i="1"/>
  <c r="S4214" i="1" s="1"/>
  <c r="Q4215" i="1"/>
  <c r="S4215" i="1" s="1"/>
  <c r="Q4216" i="1"/>
  <c r="S4216" i="1" s="1"/>
  <c r="Q4217" i="1"/>
  <c r="S4217" i="1" s="1"/>
  <c r="Q4218" i="1"/>
  <c r="S4218" i="1" s="1"/>
  <c r="Q4219" i="1"/>
  <c r="Q4220" i="1"/>
  <c r="Q4221" i="1"/>
  <c r="S4221" i="1" s="1"/>
  <c r="Q4222" i="1"/>
  <c r="S4222" i="1" s="1"/>
  <c r="Q4223" i="1"/>
  <c r="S4223" i="1" s="1"/>
  <c r="Q4224" i="1"/>
  <c r="S4224" i="1" s="1"/>
  <c r="Q4225" i="1"/>
  <c r="S4225" i="1" s="1"/>
  <c r="Q4226" i="1"/>
  <c r="S4226" i="1" s="1"/>
  <c r="Q4227" i="1"/>
  <c r="S4227" i="1" s="1"/>
  <c r="Q4228" i="1"/>
  <c r="S4228" i="1" s="1"/>
  <c r="Q4229" i="1"/>
  <c r="S4229" i="1" s="1"/>
  <c r="Q4230" i="1"/>
  <c r="S4230" i="1" s="1"/>
  <c r="Q4231" i="1"/>
  <c r="S4231" i="1" s="1"/>
  <c r="Q4232" i="1"/>
  <c r="S4232" i="1" s="1"/>
  <c r="Q4233" i="1"/>
  <c r="S4233" i="1" s="1"/>
  <c r="Q4234" i="1"/>
  <c r="S4234" i="1" s="1"/>
  <c r="Q4235" i="1"/>
  <c r="Q4236" i="1"/>
  <c r="Q4237" i="1"/>
  <c r="S4237" i="1" s="1"/>
  <c r="Q4238" i="1"/>
  <c r="S4238" i="1" s="1"/>
  <c r="Q4239" i="1"/>
  <c r="S4239" i="1" s="1"/>
  <c r="Q4240" i="1"/>
  <c r="S4240" i="1" s="1"/>
  <c r="Q4241" i="1"/>
  <c r="S4241" i="1" s="1"/>
  <c r="Q4242" i="1"/>
  <c r="S4242" i="1" s="1"/>
  <c r="Q4243" i="1"/>
  <c r="S4243" i="1" s="1"/>
  <c r="Q4244" i="1"/>
  <c r="S4244" i="1" s="1"/>
  <c r="Q4245" i="1"/>
  <c r="S4245" i="1" s="1"/>
  <c r="Q4246" i="1"/>
  <c r="S4246" i="1" s="1"/>
  <c r="Q4247" i="1"/>
  <c r="S4247" i="1" s="1"/>
  <c r="Q4248" i="1"/>
  <c r="S4248" i="1" s="1"/>
  <c r="Q4249" i="1"/>
  <c r="S4249" i="1" s="1"/>
  <c r="Q4250" i="1"/>
  <c r="S4250" i="1" s="1"/>
  <c r="Q4251" i="1"/>
  <c r="Q4252" i="1"/>
  <c r="Q4253" i="1"/>
  <c r="S4253" i="1" s="1"/>
  <c r="Q4254" i="1"/>
  <c r="S4254" i="1" s="1"/>
  <c r="Q4255" i="1"/>
  <c r="S4255" i="1" s="1"/>
  <c r="Q4256" i="1"/>
  <c r="S4256" i="1" s="1"/>
  <c r="Q4257" i="1"/>
  <c r="S4257" i="1" s="1"/>
  <c r="Q4258" i="1"/>
  <c r="S4258" i="1" s="1"/>
  <c r="Q4259" i="1"/>
  <c r="S4259" i="1" s="1"/>
  <c r="Q4260" i="1"/>
  <c r="S4260" i="1" s="1"/>
  <c r="Q4261" i="1"/>
  <c r="S4261" i="1" s="1"/>
  <c r="Q4262" i="1"/>
  <c r="S4262" i="1" s="1"/>
  <c r="Q4263" i="1"/>
  <c r="S4263" i="1" s="1"/>
  <c r="Q4264" i="1"/>
  <c r="S4264" i="1" s="1"/>
  <c r="Q4265" i="1"/>
  <c r="S4265" i="1" s="1"/>
  <c r="Q4266" i="1"/>
  <c r="S4266" i="1" s="1"/>
  <c r="Q4267" i="1"/>
  <c r="Q4268" i="1"/>
  <c r="Q4269" i="1"/>
  <c r="S4269" i="1" s="1"/>
  <c r="Q4270" i="1"/>
  <c r="S4270" i="1" s="1"/>
  <c r="Q4271" i="1"/>
  <c r="S4271" i="1" s="1"/>
  <c r="Q4272" i="1"/>
  <c r="S4272" i="1" s="1"/>
  <c r="Q4273" i="1"/>
  <c r="S4273" i="1" s="1"/>
  <c r="Q4274" i="1"/>
  <c r="S4274" i="1" s="1"/>
  <c r="Q4275" i="1"/>
  <c r="S4275" i="1" s="1"/>
  <c r="Q4276" i="1"/>
  <c r="S4276" i="1" s="1"/>
  <c r="Q4277" i="1"/>
  <c r="S4277" i="1" s="1"/>
  <c r="Q4278" i="1"/>
  <c r="S4278" i="1" s="1"/>
  <c r="Q4279" i="1"/>
  <c r="S4279" i="1" s="1"/>
  <c r="Q4280" i="1"/>
  <c r="S4280" i="1" s="1"/>
  <c r="Q4281" i="1"/>
  <c r="S4281" i="1" s="1"/>
  <c r="Q4282" i="1"/>
  <c r="S4282" i="1" s="1"/>
  <c r="Q4283" i="1"/>
  <c r="Q4284" i="1"/>
  <c r="Q4285" i="1"/>
  <c r="S4285" i="1" s="1"/>
  <c r="Q4286" i="1"/>
  <c r="S4286" i="1" s="1"/>
  <c r="Q4287" i="1"/>
  <c r="S4287" i="1" s="1"/>
  <c r="Q4288" i="1"/>
  <c r="S4288" i="1" s="1"/>
  <c r="Q4289" i="1"/>
  <c r="S4289" i="1" s="1"/>
  <c r="Q4290" i="1"/>
  <c r="S4290" i="1" s="1"/>
  <c r="Q4291" i="1"/>
  <c r="S4291" i="1" s="1"/>
  <c r="Q4292" i="1"/>
  <c r="S4292" i="1" s="1"/>
  <c r="Q4293" i="1"/>
  <c r="S4293" i="1" s="1"/>
  <c r="Q4294" i="1"/>
  <c r="S4294" i="1" s="1"/>
  <c r="Q4295" i="1"/>
  <c r="S4295" i="1" s="1"/>
  <c r="Q4296" i="1"/>
  <c r="S4296" i="1" s="1"/>
  <c r="Q4297" i="1"/>
  <c r="S4297" i="1" s="1"/>
  <c r="Q4298" i="1"/>
  <c r="S4298" i="1" s="1"/>
  <c r="Q4299" i="1"/>
  <c r="Q4300" i="1"/>
  <c r="Q4301" i="1"/>
  <c r="S4301" i="1" s="1"/>
  <c r="Q4302" i="1"/>
  <c r="S4302" i="1" s="1"/>
  <c r="Q4303" i="1"/>
  <c r="S4303" i="1" s="1"/>
  <c r="Q4304" i="1"/>
  <c r="S4304" i="1" s="1"/>
  <c r="Q4305" i="1"/>
  <c r="S4305" i="1" s="1"/>
  <c r="Q4306" i="1"/>
  <c r="S4306" i="1" s="1"/>
  <c r="Q4307" i="1"/>
  <c r="S4307" i="1" s="1"/>
  <c r="Q4308" i="1"/>
  <c r="S4308" i="1" s="1"/>
  <c r="Q4309" i="1"/>
  <c r="S4309" i="1" s="1"/>
  <c r="Q4310" i="1"/>
  <c r="S4310" i="1" s="1"/>
  <c r="Q4311" i="1"/>
  <c r="S4311" i="1" s="1"/>
  <c r="Q4312" i="1"/>
  <c r="S4312" i="1" s="1"/>
  <c r="Q4313" i="1"/>
  <c r="S4313" i="1" s="1"/>
  <c r="Q4314" i="1"/>
  <c r="S4314" i="1" s="1"/>
  <c r="Q4315" i="1"/>
  <c r="Q4316" i="1"/>
  <c r="Q4317" i="1"/>
  <c r="S4317" i="1" s="1"/>
  <c r="Q4318" i="1"/>
  <c r="S4318" i="1" s="1"/>
  <c r="Q4319" i="1"/>
  <c r="S4319" i="1" s="1"/>
  <c r="Q4320" i="1"/>
  <c r="S4320" i="1" s="1"/>
  <c r="Q4321" i="1"/>
  <c r="S4321" i="1" s="1"/>
  <c r="Q4322" i="1"/>
  <c r="S4322" i="1" s="1"/>
  <c r="Q4323" i="1"/>
  <c r="S4323" i="1" s="1"/>
  <c r="Q4324" i="1"/>
  <c r="S4324" i="1" s="1"/>
  <c r="Q4325" i="1"/>
  <c r="S4325" i="1" s="1"/>
  <c r="Q4326" i="1"/>
  <c r="S4326" i="1" s="1"/>
  <c r="Q4327" i="1"/>
  <c r="S4327" i="1" s="1"/>
  <c r="Q4328" i="1"/>
  <c r="S4328" i="1" s="1"/>
  <c r="Q4329" i="1"/>
  <c r="S4329" i="1" s="1"/>
  <c r="Q4330" i="1"/>
  <c r="S4330" i="1" s="1"/>
  <c r="Q4331" i="1"/>
  <c r="Q4332" i="1"/>
  <c r="Q4333" i="1"/>
  <c r="S4333" i="1" s="1"/>
  <c r="Q4334" i="1"/>
  <c r="S4334" i="1" s="1"/>
  <c r="Q4335" i="1"/>
  <c r="S4335" i="1" s="1"/>
  <c r="Q4336" i="1"/>
  <c r="S4336" i="1" s="1"/>
  <c r="Q4337" i="1"/>
  <c r="S4337" i="1" s="1"/>
  <c r="Q4338" i="1"/>
  <c r="S4338" i="1" s="1"/>
  <c r="Q4339" i="1"/>
  <c r="S4339" i="1" s="1"/>
  <c r="Q4340" i="1"/>
  <c r="S4340" i="1" s="1"/>
  <c r="Q4341" i="1"/>
  <c r="S4341" i="1" s="1"/>
  <c r="Q4342" i="1"/>
  <c r="S4342" i="1" s="1"/>
  <c r="Q4343" i="1"/>
  <c r="S4343" i="1" s="1"/>
  <c r="Q4344" i="1"/>
  <c r="S4344" i="1" s="1"/>
  <c r="Q4345" i="1"/>
  <c r="S4345" i="1" s="1"/>
  <c r="Q4346" i="1"/>
  <c r="S4346" i="1" s="1"/>
  <c r="Q4347" i="1"/>
  <c r="Q4348" i="1"/>
  <c r="Q4349" i="1"/>
  <c r="S4349" i="1" s="1"/>
  <c r="Q4350" i="1"/>
  <c r="S4350" i="1" s="1"/>
  <c r="Q4351" i="1"/>
  <c r="S4351" i="1" s="1"/>
  <c r="Q4352" i="1"/>
  <c r="S4352" i="1" s="1"/>
  <c r="Q4353" i="1"/>
  <c r="S4353" i="1" s="1"/>
  <c r="Q4354" i="1"/>
  <c r="S4354" i="1" s="1"/>
  <c r="Q4355" i="1"/>
  <c r="S4355" i="1" s="1"/>
  <c r="Q4356" i="1"/>
  <c r="S4356" i="1" s="1"/>
  <c r="Q4357" i="1"/>
  <c r="S4357" i="1" s="1"/>
  <c r="Q4358" i="1"/>
  <c r="S4358" i="1" s="1"/>
  <c r="Q4359" i="1"/>
  <c r="S4359" i="1" s="1"/>
  <c r="Q4360" i="1"/>
  <c r="S4360" i="1" s="1"/>
  <c r="Q4361" i="1"/>
  <c r="S4361" i="1" s="1"/>
  <c r="Q4362" i="1"/>
  <c r="S4362" i="1" s="1"/>
  <c r="Q4363" i="1"/>
  <c r="Q4364" i="1"/>
  <c r="Q4365" i="1"/>
  <c r="S4365" i="1" s="1"/>
  <c r="Q4366" i="1"/>
  <c r="S4366" i="1" s="1"/>
  <c r="Q4367" i="1"/>
  <c r="S4367" i="1" s="1"/>
  <c r="Q4368" i="1"/>
  <c r="S4368" i="1" s="1"/>
  <c r="Q4369" i="1"/>
  <c r="S4369" i="1" s="1"/>
  <c r="Q4370" i="1"/>
  <c r="S4370" i="1" s="1"/>
  <c r="Q4371" i="1"/>
  <c r="S4371" i="1" s="1"/>
  <c r="Q4372" i="1"/>
  <c r="S4372" i="1" s="1"/>
  <c r="Q4373" i="1"/>
  <c r="S4373" i="1" s="1"/>
  <c r="Q4374" i="1"/>
  <c r="S4374" i="1" s="1"/>
  <c r="Q4375" i="1"/>
  <c r="S4375" i="1" s="1"/>
  <c r="Q4376" i="1"/>
  <c r="S4376" i="1" s="1"/>
  <c r="Q4377" i="1"/>
  <c r="S4377" i="1" s="1"/>
  <c r="Q4378" i="1"/>
  <c r="S4378" i="1" s="1"/>
  <c r="Q4379" i="1"/>
  <c r="Q4380" i="1"/>
  <c r="Q4381" i="1"/>
  <c r="S4381" i="1" s="1"/>
  <c r="Q4382" i="1"/>
  <c r="S4382" i="1" s="1"/>
  <c r="Q4383" i="1"/>
  <c r="S4383" i="1" s="1"/>
  <c r="Q4384" i="1"/>
  <c r="S4384" i="1" s="1"/>
  <c r="Q4385" i="1"/>
  <c r="S4385" i="1" s="1"/>
  <c r="Q4386" i="1"/>
  <c r="S4386" i="1" s="1"/>
  <c r="Q4387" i="1"/>
  <c r="S4387" i="1" s="1"/>
  <c r="Q4388" i="1"/>
  <c r="S4388" i="1" s="1"/>
  <c r="Q4389" i="1"/>
  <c r="S4389" i="1" s="1"/>
  <c r="Q4390" i="1"/>
  <c r="S4390" i="1" s="1"/>
  <c r="Q4391" i="1"/>
  <c r="S4391" i="1" s="1"/>
  <c r="Q4392" i="1"/>
  <c r="S4392" i="1" s="1"/>
  <c r="Q4393" i="1"/>
  <c r="S4393" i="1" s="1"/>
  <c r="Q4394" i="1"/>
  <c r="S4394" i="1" s="1"/>
  <c r="Q4395" i="1"/>
  <c r="Q4396" i="1"/>
  <c r="Q4397" i="1"/>
  <c r="S4397" i="1" s="1"/>
  <c r="Q4398" i="1"/>
  <c r="S4398" i="1" s="1"/>
  <c r="Q4399" i="1"/>
  <c r="S4399" i="1" s="1"/>
  <c r="Q4400" i="1"/>
  <c r="S4400" i="1" s="1"/>
  <c r="Q4401" i="1"/>
  <c r="S4401" i="1" s="1"/>
  <c r="Q4402" i="1"/>
  <c r="S4402" i="1" s="1"/>
  <c r="Q4403" i="1"/>
  <c r="S4403" i="1" s="1"/>
  <c r="Q4404" i="1"/>
  <c r="S4404" i="1" s="1"/>
  <c r="Q4405" i="1"/>
  <c r="S4405" i="1" s="1"/>
  <c r="Q4406" i="1"/>
  <c r="S4406" i="1" s="1"/>
  <c r="Q4407" i="1"/>
  <c r="S4407" i="1" s="1"/>
  <c r="Q4408" i="1"/>
  <c r="S4408" i="1" s="1"/>
  <c r="Q4409" i="1"/>
  <c r="S4409" i="1" s="1"/>
  <c r="Q4410" i="1"/>
  <c r="S4410" i="1" s="1"/>
  <c r="Q4411" i="1"/>
  <c r="Q4412" i="1"/>
  <c r="Q4413" i="1"/>
  <c r="S4413" i="1" s="1"/>
  <c r="Q4414" i="1"/>
  <c r="S4414" i="1" s="1"/>
  <c r="Q4415" i="1"/>
  <c r="S4415" i="1" s="1"/>
  <c r="Q4416" i="1"/>
  <c r="S4416" i="1" s="1"/>
  <c r="Q4417" i="1"/>
  <c r="S4417" i="1" s="1"/>
  <c r="Q4418" i="1"/>
  <c r="S4418" i="1" s="1"/>
  <c r="Q4419" i="1"/>
  <c r="S4419" i="1" s="1"/>
  <c r="Q4420" i="1"/>
  <c r="S4420" i="1" s="1"/>
  <c r="Q4421" i="1"/>
  <c r="S4421" i="1" s="1"/>
  <c r="Q4422" i="1"/>
  <c r="S4422" i="1" s="1"/>
  <c r="Q4423" i="1"/>
  <c r="S4423" i="1" s="1"/>
  <c r="Q4424" i="1"/>
  <c r="S4424" i="1" s="1"/>
  <c r="Q4425" i="1"/>
  <c r="S4425" i="1" s="1"/>
  <c r="Q4426" i="1"/>
  <c r="S4426" i="1" s="1"/>
  <c r="Q4427" i="1"/>
  <c r="Q4428" i="1"/>
  <c r="Q4429" i="1"/>
  <c r="S4429" i="1" s="1"/>
  <c r="Q4430" i="1"/>
  <c r="S4430" i="1" s="1"/>
  <c r="Q4431" i="1"/>
  <c r="S4431" i="1" s="1"/>
  <c r="Q4432" i="1"/>
  <c r="S4432" i="1" s="1"/>
  <c r="Q4433" i="1"/>
  <c r="S4433" i="1" s="1"/>
  <c r="Q4434" i="1"/>
  <c r="S4434" i="1" s="1"/>
  <c r="Q4435" i="1"/>
  <c r="S4435" i="1" s="1"/>
  <c r="Q4436" i="1"/>
  <c r="S4436" i="1" s="1"/>
  <c r="Q4437" i="1"/>
  <c r="S4437" i="1" s="1"/>
  <c r="Q4438" i="1"/>
  <c r="S4438" i="1" s="1"/>
  <c r="Q4439" i="1"/>
  <c r="S4439" i="1" s="1"/>
  <c r="Q4440" i="1"/>
  <c r="S4440" i="1" s="1"/>
  <c r="Q4441" i="1"/>
  <c r="S4441" i="1" s="1"/>
  <c r="Q4442" i="1"/>
  <c r="S4442" i="1" s="1"/>
  <c r="Q4443" i="1"/>
  <c r="Q4444" i="1"/>
  <c r="Q4445" i="1"/>
  <c r="S4445" i="1" s="1"/>
  <c r="Q4446" i="1"/>
  <c r="S4446" i="1" s="1"/>
  <c r="Q4447" i="1"/>
  <c r="S4447" i="1" s="1"/>
  <c r="Q4448" i="1"/>
  <c r="S4448" i="1" s="1"/>
  <c r="Q4449" i="1"/>
  <c r="S4449" i="1" s="1"/>
  <c r="Q4450" i="1"/>
  <c r="S4450" i="1" s="1"/>
  <c r="Q4451" i="1"/>
  <c r="S4451" i="1" s="1"/>
  <c r="Q4452" i="1"/>
  <c r="S4452" i="1" s="1"/>
  <c r="Q4453" i="1"/>
  <c r="S4453" i="1" s="1"/>
  <c r="Q4454" i="1"/>
  <c r="S4454" i="1" s="1"/>
  <c r="Q4455" i="1"/>
  <c r="S4455" i="1" s="1"/>
  <c r="Q4456" i="1"/>
  <c r="S4456" i="1" s="1"/>
  <c r="Q4457" i="1"/>
  <c r="S4457" i="1" s="1"/>
  <c r="Q4458" i="1"/>
  <c r="S4458" i="1" s="1"/>
  <c r="Q4459" i="1"/>
  <c r="Q4460" i="1"/>
  <c r="Q4461" i="1"/>
  <c r="S4461" i="1" s="1"/>
  <c r="Q4462" i="1"/>
  <c r="S4462" i="1" s="1"/>
  <c r="Q4463" i="1"/>
  <c r="S4463" i="1" s="1"/>
  <c r="Q4464" i="1"/>
  <c r="S4464" i="1" s="1"/>
  <c r="Q4465" i="1"/>
  <c r="S4465" i="1" s="1"/>
  <c r="Q4466" i="1"/>
  <c r="S4466" i="1" s="1"/>
  <c r="Q4467" i="1"/>
  <c r="S4467" i="1" s="1"/>
  <c r="Q4468" i="1"/>
  <c r="S4468" i="1" s="1"/>
  <c r="Q4469" i="1"/>
  <c r="S4469" i="1" s="1"/>
  <c r="Q4470" i="1"/>
  <c r="S4470" i="1" s="1"/>
  <c r="Q4471" i="1"/>
  <c r="S4471" i="1" s="1"/>
  <c r="Q4472" i="1"/>
  <c r="S4472" i="1" s="1"/>
  <c r="Q4473" i="1"/>
  <c r="S4473" i="1" s="1"/>
  <c r="Q4474" i="1"/>
  <c r="S4474" i="1" s="1"/>
  <c r="Q4475" i="1"/>
  <c r="Q4476" i="1"/>
  <c r="Q4477" i="1"/>
  <c r="S4477" i="1" s="1"/>
  <c r="Q4478" i="1"/>
  <c r="S4478" i="1" s="1"/>
  <c r="Q4479" i="1"/>
  <c r="S4479" i="1" s="1"/>
  <c r="Q4480" i="1"/>
  <c r="S4480" i="1" s="1"/>
  <c r="Q4481" i="1"/>
  <c r="S4481" i="1" s="1"/>
  <c r="Q4482" i="1"/>
  <c r="S4482" i="1" s="1"/>
  <c r="Q4483" i="1"/>
  <c r="S4483" i="1" s="1"/>
  <c r="Q4484" i="1"/>
  <c r="S4484" i="1" s="1"/>
  <c r="Q4485" i="1"/>
  <c r="S4485" i="1" s="1"/>
  <c r="Q4486" i="1"/>
  <c r="S4486" i="1" s="1"/>
  <c r="Q4487" i="1"/>
  <c r="S4487" i="1" s="1"/>
  <c r="Q4488" i="1"/>
  <c r="S4488" i="1" s="1"/>
  <c r="Q4489" i="1"/>
  <c r="S4489" i="1" s="1"/>
  <c r="Q4490" i="1"/>
  <c r="S4490" i="1" s="1"/>
  <c r="Q4491" i="1"/>
  <c r="Q4492" i="1"/>
  <c r="Q4493" i="1"/>
  <c r="S4493" i="1" s="1"/>
  <c r="Q4494" i="1"/>
  <c r="S4494" i="1" s="1"/>
  <c r="Q4495" i="1"/>
  <c r="S4495" i="1" s="1"/>
  <c r="Q4496" i="1"/>
  <c r="S4496" i="1" s="1"/>
  <c r="Q4497" i="1"/>
  <c r="S4497" i="1" s="1"/>
  <c r="Q4498" i="1"/>
  <c r="S4498" i="1" s="1"/>
  <c r="Q4499" i="1"/>
  <c r="S4499" i="1" s="1"/>
  <c r="Q4500" i="1"/>
  <c r="S4500" i="1" s="1"/>
  <c r="Q4501" i="1"/>
  <c r="S4501" i="1" s="1"/>
  <c r="Q4502" i="1"/>
  <c r="S4502" i="1" s="1"/>
  <c r="Q4503" i="1"/>
  <c r="S4503" i="1" s="1"/>
  <c r="Q4504" i="1"/>
  <c r="S4504" i="1" s="1"/>
  <c r="Q4505" i="1"/>
  <c r="S4505" i="1" s="1"/>
  <c r="Q4506" i="1"/>
  <c r="S4506" i="1" s="1"/>
  <c r="Q4507" i="1"/>
  <c r="Q4508" i="1"/>
  <c r="Q4509" i="1"/>
  <c r="S4509" i="1" s="1"/>
  <c r="Q4510" i="1"/>
  <c r="S4510" i="1" s="1"/>
  <c r="Q4511" i="1"/>
  <c r="S4511" i="1" s="1"/>
  <c r="Q4512" i="1"/>
  <c r="S4512" i="1" s="1"/>
  <c r="Q4513" i="1"/>
  <c r="S4513" i="1" s="1"/>
  <c r="Q4514" i="1"/>
  <c r="S4514" i="1" s="1"/>
  <c r="Q4515" i="1"/>
  <c r="S4515" i="1" s="1"/>
  <c r="Q4516" i="1"/>
  <c r="S4516" i="1" s="1"/>
  <c r="Q4517" i="1"/>
  <c r="S4517" i="1" s="1"/>
  <c r="Q4518" i="1"/>
  <c r="S4518" i="1" s="1"/>
  <c r="Q4519" i="1"/>
  <c r="S4519" i="1" s="1"/>
  <c r="Q4520" i="1"/>
  <c r="S4520" i="1" s="1"/>
  <c r="Q4521" i="1"/>
  <c r="S4521" i="1" s="1"/>
  <c r="Q4522" i="1"/>
  <c r="S4522" i="1" s="1"/>
  <c r="Q4523" i="1"/>
  <c r="Q4524" i="1"/>
  <c r="Q4525" i="1"/>
  <c r="S4525" i="1" s="1"/>
  <c r="Q4526" i="1"/>
  <c r="S4526" i="1" s="1"/>
  <c r="Q4527" i="1"/>
  <c r="S4527" i="1" s="1"/>
  <c r="Q4528" i="1"/>
  <c r="S4528" i="1" s="1"/>
  <c r="Q4529" i="1"/>
  <c r="S4529" i="1" s="1"/>
  <c r="Q4530" i="1"/>
  <c r="S4530" i="1" s="1"/>
  <c r="Q4531" i="1"/>
  <c r="S4531" i="1" s="1"/>
  <c r="Q4532" i="1"/>
  <c r="S4532" i="1" s="1"/>
  <c r="Q4533" i="1"/>
  <c r="S4533" i="1" s="1"/>
  <c r="Q4534" i="1"/>
  <c r="S4534" i="1" s="1"/>
  <c r="Q4535" i="1"/>
  <c r="S4535" i="1" s="1"/>
  <c r="Q4536" i="1"/>
  <c r="S4536" i="1" s="1"/>
  <c r="Q4537" i="1"/>
  <c r="S4537" i="1" s="1"/>
  <c r="Q4538" i="1"/>
  <c r="S4538" i="1" s="1"/>
  <c r="Q4539" i="1"/>
  <c r="Q4540" i="1"/>
  <c r="Q4541" i="1"/>
  <c r="S4541" i="1" s="1"/>
  <c r="Q4542" i="1"/>
  <c r="S4542" i="1" s="1"/>
  <c r="Q4543" i="1"/>
  <c r="S4543" i="1" s="1"/>
  <c r="Q4544" i="1"/>
  <c r="S4544" i="1" s="1"/>
  <c r="Q4545" i="1"/>
  <c r="S4545" i="1" s="1"/>
  <c r="Q4546" i="1"/>
  <c r="S4546" i="1" s="1"/>
  <c r="Q4547" i="1"/>
  <c r="S4547" i="1" s="1"/>
  <c r="Q4548" i="1"/>
  <c r="S4548" i="1" s="1"/>
  <c r="Q4549" i="1"/>
  <c r="S4549" i="1" s="1"/>
  <c r="Q4550" i="1"/>
  <c r="S4550" i="1" s="1"/>
  <c r="Q4551" i="1"/>
  <c r="S4551" i="1" s="1"/>
  <c r="Q4552" i="1"/>
  <c r="S4552" i="1" s="1"/>
  <c r="Q4553" i="1"/>
  <c r="S4553" i="1" s="1"/>
  <c r="Q4554" i="1"/>
  <c r="S4554" i="1" s="1"/>
  <c r="Q4555" i="1"/>
  <c r="Q4556" i="1"/>
  <c r="Q4557" i="1"/>
  <c r="S4557" i="1" s="1"/>
  <c r="Q4558" i="1"/>
  <c r="S4558" i="1" s="1"/>
  <c r="Q4559" i="1"/>
  <c r="S4559" i="1" s="1"/>
  <c r="Q4560" i="1"/>
  <c r="S4560" i="1" s="1"/>
  <c r="Q4561" i="1"/>
  <c r="S4561" i="1" s="1"/>
  <c r="Q4562" i="1"/>
  <c r="S4562" i="1" s="1"/>
  <c r="Q4563" i="1"/>
  <c r="S4563" i="1" s="1"/>
  <c r="Q4564" i="1"/>
  <c r="S4564" i="1" s="1"/>
  <c r="Q4565" i="1"/>
  <c r="S4565" i="1" s="1"/>
  <c r="Q4566" i="1"/>
  <c r="S4566" i="1" s="1"/>
  <c r="Q4567" i="1"/>
  <c r="S4567" i="1" s="1"/>
  <c r="Q4568" i="1"/>
  <c r="S4568" i="1" s="1"/>
  <c r="Q4569" i="1"/>
  <c r="S4569" i="1" s="1"/>
  <c r="Q4570" i="1"/>
  <c r="S4570" i="1" s="1"/>
  <c r="Q4571" i="1"/>
  <c r="Q4572" i="1"/>
  <c r="Q4573" i="1"/>
  <c r="S4573" i="1" s="1"/>
  <c r="Q4574" i="1"/>
  <c r="S4574" i="1" s="1"/>
  <c r="Q4575" i="1"/>
  <c r="S4575" i="1" s="1"/>
  <c r="Q4576" i="1"/>
  <c r="S4576" i="1" s="1"/>
  <c r="Q4577" i="1"/>
  <c r="S4577" i="1" s="1"/>
  <c r="Q4578" i="1"/>
  <c r="S4578" i="1" s="1"/>
  <c r="Q4579" i="1"/>
  <c r="S4579" i="1" s="1"/>
  <c r="Q4580" i="1"/>
  <c r="S4580" i="1" s="1"/>
  <c r="Q4581" i="1"/>
  <c r="S4581" i="1" s="1"/>
  <c r="Q4582" i="1"/>
  <c r="S4582" i="1" s="1"/>
  <c r="Q4583" i="1"/>
  <c r="S4583" i="1" s="1"/>
  <c r="Q4584" i="1"/>
  <c r="S4584" i="1" s="1"/>
  <c r="Q4585" i="1"/>
  <c r="S4585" i="1" s="1"/>
  <c r="Q4586" i="1"/>
  <c r="S4586" i="1" s="1"/>
  <c r="Q4587" i="1"/>
  <c r="Q4588" i="1"/>
  <c r="Q4589" i="1"/>
  <c r="S4589" i="1" s="1"/>
  <c r="Q4590" i="1"/>
  <c r="S4590" i="1" s="1"/>
  <c r="Q4591" i="1"/>
  <c r="S4591" i="1" s="1"/>
  <c r="Q4592" i="1"/>
  <c r="S4592" i="1" s="1"/>
  <c r="Q4593" i="1"/>
  <c r="S4593" i="1" s="1"/>
  <c r="Q4594" i="1"/>
  <c r="S4594" i="1" s="1"/>
  <c r="Q4595" i="1"/>
  <c r="S4595" i="1" s="1"/>
  <c r="Q4596" i="1"/>
  <c r="S4596" i="1" s="1"/>
  <c r="Q4597" i="1"/>
  <c r="S4597" i="1" s="1"/>
  <c r="Q4598" i="1"/>
  <c r="S4598" i="1" s="1"/>
  <c r="Q4599" i="1"/>
  <c r="S4599" i="1" s="1"/>
  <c r="Q4600" i="1"/>
  <c r="S4600" i="1" s="1"/>
  <c r="Q4601" i="1"/>
  <c r="S4601" i="1" s="1"/>
  <c r="Q4602" i="1"/>
  <c r="S4602" i="1" s="1"/>
  <c r="Q4603" i="1"/>
  <c r="Q4604" i="1"/>
  <c r="Q4605" i="1"/>
  <c r="S4605" i="1" s="1"/>
  <c r="Q4606" i="1"/>
  <c r="S4606" i="1" s="1"/>
  <c r="Q4607" i="1"/>
  <c r="S4607" i="1" s="1"/>
  <c r="Q4608" i="1"/>
  <c r="S4608" i="1" s="1"/>
  <c r="Q4609" i="1"/>
  <c r="S4609" i="1" s="1"/>
  <c r="Q4610" i="1"/>
  <c r="S4610" i="1" s="1"/>
  <c r="Q4611" i="1"/>
  <c r="S4611" i="1" s="1"/>
  <c r="Q4612" i="1"/>
  <c r="S4612" i="1" s="1"/>
  <c r="Q4613" i="1"/>
  <c r="S4613" i="1" s="1"/>
  <c r="Q4614" i="1"/>
  <c r="S4614" i="1" s="1"/>
  <c r="Q4615" i="1"/>
  <c r="S4615" i="1" s="1"/>
  <c r="Q4616" i="1"/>
  <c r="S4616" i="1" s="1"/>
  <c r="Q4617" i="1"/>
  <c r="S4617" i="1" s="1"/>
  <c r="Q4618" i="1"/>
  <c r="S4618" i="1" s="1"/>
  <c r="Q4619" i="1"/>
  <c r="Q4620" i="1"/>
  <c r="Q4621" i="1"/>
  <c r="S4621" i="1" s="1"/>
  <c r="Q4622" i="1"/>
  <c r="S4622" i="1" s="1"/>
  <c r="Q4623" i="1"/>
  <c r="S4623" i="1" s="1"/>
  <c r="Q4624" i="1"/>
  <c r="S4624" i="1" s="1"/>
  <c r="Q4625" i="1"/>
  <c r="S4625" i="1" s="1"/>
  <c r="Q4626" i="1"/>
  <c r="S4626" i="1" s="1"/>
  <c r="Q4627" i="1"/>
  <c r="S4627" i="1" s="1"/>
  <c r="Q4628" i="1"/>
  <c r="S4628" i="1" s="1"/>
  <c r="Q4629" i="1"/>
  <c r="S4629" i="1" s="1"/>
  <c r="Q4630" i="1"/>
  <c r="S4630" i="1" s="1"/>
  <c r="Q4631" i="1"/>
  <c r="S4631" i="1" s="1"/>
  <c r="Q4632" i="1"/>
  <c r="S4632" i="1" s="1"/>
  <c r="Q4633" i="1"/>
  <c r="S4633" i="1" s="1"/>
  <c r="Q4634" i="1"/>
  <c r="S4634" i="1" s="1"/>
  <c r="Q4635" i="1"/>
  <c r="Q4636" i="1"/>
  <c r="Q4637" i="1"/>
  <c r="S4637" i="1" s="1"/>
  <c r="Q4638" i="1"/>
  <c r="S4638" i="1" s="1"/>
  <c r="Q4639" i="1"/>
  <c r="S4639" i="1" s="1"/>
  <c r="Q4640" i="1"/>
  <c r="S4640" i="1" s="1"/>
  <c r="Q4641" i="1"/>
  <c r="S4641" i="1" s="1"/>
  <c r="Q4642" i="1"/>
  <c r="S4642" i="1" s="1"/>
  <c r="Q4643" i="1"/>
  <c r="S4643" i="1" s="1"/>
  <c r="Q4644" i="1"/>
  <c r="S4644" i="1" s="1"/>
  <c r="Q4645" i="1"/>
  <c r="S4645" i="1" s="1"/>
  <c r="Q4646" i="1"/>
  <c r="S4646" i="1" s="1"/>
  <c r="Q4647" i="1"/>
  <c r="S4647" i="1" s="1"/>
  <c r="Q4648" i="1"/>
  <c r="S4648" i="1" s="1"/>
  <c r="Q4649" i="1"/>
  <c r="S4649" i="1" s="1"/>
  <c r="Q4650" i="1"/>
  <c r="S4650" i="1" s="1"/>
  <c r="Q4651" i="1"/>
  <c r="Q4652" i="1"/>
  <c r="Q4653" i="1"/>
  <c r="S4653" i="1" s="1"/>
  <c r="Q4654" i="1"/>
  <c r="S4654" i="1" s="1"/>
  <c r="Q4655" i="1"/>
  <c r="S4655" i="1" s="1"/>
  <c r="Q4656" i="1"/>
  <c r="S4656" i="1" s="1"/>
  <c r="Q4657" i="1"/>
  <c r="S4657" i="1" s="1"/>
  <c r="Q4658" i="1"/>
  <c r="S4658" i="1" s="1"/>
  <c r="Q4659" i="1"/>
  <c r="S4659" i="1" s="1"/>
  <c r="Q4660" i="1"/>
  <c r="S4660" i="1" s="1"/>
  <c r="Q4661" i="1"/>
  <c r="S4661" i="1" s="1"/>
  <c r="Q4662" i="1"/>
  <c r="S4662" i="1" s="1"/>
  <c r="Q4663" i="1"/>
  <c r="S4663" i="1" s="1"/>
  <c r="Q4664" i="1"/>
  <c r="S4664" i="1" s="1"/>
  <c r="Q4665" i="1"/>
  <c r="S4665" i="1" s="1"/>
  <c r="Q4666" i="1"/>
  <c r="S4666" i="1" s="1"/>
  <c r="Q4667" i="1"/>
  <c r="Q4668" i="1"/>
  <c r="Q4669" i="1"/>
  <c r="S4669" i="1" s="1"/>
  <c r="Q4670" i="1"/>
  <c r="S4670" i="1" s="1"/>
  <c r="Q4671" i="1"/>
  <c r="S4671" i="1" s="1"/>
  <c r="Q4672" i="1"/>
  <c r="S4672" i="1" s="1"/>
  <c r="Q4673" i="1"/>
  <c r="S4673" i="1" s="1"/>
  <c r="Q4674" i="1"/>
  <c r="S4674" i="1" s="1"/>
  <c r="Q4675" i="1"/>
  <c r="S4675" i="1" s="1"/>
  <c r="Q4676" i="1"/>
  <c r="S4676" i="1" s="1"/>
  <c r="Q4677" i="1"/>
  <c r="S4677" i="1" s="1"/>
  <c r="Q4678" i="1"/>
  <c r="S4678" i="1" s="1"/>
  <c r="Q4679" i="1"/>
  <c r="S4679" i="1" s="1"/>
  <c r="Q4680" i="1"/>
  <c r="S4680" i="1" s="1"/>
  <c r="Q4681" i="1"/>
  <c r="S4681" i="1" s="1"/>
  <c r="Q4682" i="1"/>
  <c r="S4682" i="1" s="1"/>
  <c r="Q4683" i="1"/>
  <c r="Q4684" i="1"/>
  <c r="Q4685" i="1"/>
  <c r="S4685" i="1" s="1"/>
  <c r="Q4686" i="1"/>
  <c r="S4686" i="1" s="1"/>
  <c r="Q4687" i="1"/>
  <c r="S4687" i="1" s="1"/>
  <c r="Q4688" i="1"/>
  <c r="S4688" i="1" s="1"/>
  <c r="Q4689" i="1"/>
  <c r="S4689" i="1" s="1"/>
  <c r="Q4690" i="1"/>
  <c r="S4690" i="1" s="1"/>
  <c r="Q4691" i="1"/>
  <c r="S4691" i="1" s="1"/>
  <c r="Q4692" i="1"/>
  <c r="S4692" i="1" s="1"/>
  <c r="Q4693" i="1"/>
  <c r="S4693" i="1" s="1"/>
  <c r="Q4694" i="1"/>
  <c r="S4694" i="1" s="1"/>
  <c r="Q4695" i="1"/>
  <c r="S4695" i="1" s="1"/>
  <c r="Q4696" i="1"/>
  <c r="S4696" i="1" s="1"/>
  <c r="Q4697" i="1"/>
  <c r="S4697" i="1" s="1"/>
  <c r="Q4698" i="1"/>
  <c r="S4698" i="1" s="1"/>
  <c r="Q4699" i="1"/>
  <c r="Q4700" i="1"/>
  <c r="Q4701" i="1"/>
  <c r="S4701" i="1" s="1"/>
  <c r="Q4702" i="1"/>
  <c r="S4702" i="1" s="1"/>
  <c r="Q4703" i="1"/>
  <c r="S4703" i="1" s="1"/>
  <c r="Q4704" i="1"/>
  <c r="S4704" i="1" s="1"/>
  <c r="Q4705" i="1"/>
  <c r="S4705" i="1" s="1"/>
  <c r="Q4706" i="1"/>
  <c r="S4706" i="1" s="1"/>
  <c r="Q4707" i="1"/>
  <c r="S4707" i="1" s="1"/>
  <c r="Q4708" i="1"/>
  <c r="S4708" i="1" s="1"/>
  <c r="Q4709" i="1"/>
  <c r="S4709" i="1" s="1"/>
  <c r="Q4710" i="1"/>
  <c r="S4710" i="1" s="1"/>
  <c r="Q4711" i="1"/>
  <c r="S4711" i="1" s="1"/>
  <c r="Q4712" i="1"/>
  <c r="S4712" i="1" s="1"/>
  <c r="Q4713" i="1"/>
  <c r="S4713" i="1" s="1"/>
  <c r="Q4714" i="1"/>
  <c r="S4714" i="1" s="1"/>
  <c r="Q4715" i="1"/>
  <c r="Q4716" i="1"/>
  <c r="Q4717" i="1"/>
  <c r="S4717" i="1" s="1"/>
  <c r="Q4718" i="1"/>
  <c r="S4718" i="1" s="1"/>
  <c r="Q4719" i="1"/>
  <c r="S4719" i="1" s="1"/>
  <c r="Q4720" i="1"/>
  <c r="S4720" i="1" s="1"/>
  <c r="Q4721" i="1"/>
  <c r="S4721" i="1" s="1"/>
  <c r="Q4722" i="1"/>
  <c r="S4722" i="1" s="1"/>
  <c r="Q4723" i="1"/>
  <c r="S4723" i="1" s="1"/>
  <c r="Q4724" i="1"/>
  <c r="S4724" i="1" s="1"/>
  <c r="Q4725" i="1"/>
  <c r="S4725" i="1" s="1"/>
  <c r="Q4726" i="1"/>
  <c r="S4726" i="1" s="1"/>
  <c r="Q4727" i="1"/>
  <c r="S4727" i="1" s="1"/>
  <c r="Q4728" i="1"/>
  <c r="S4728" i="1" s="1"/>
  <c r="Q4729" i="1"/>
  <c r="S4729" i="1" s="1"/>
  <c r="Q4730" i="1"/>
  <c r="S4730" i="1" s="1"/>
  <c r="Q4731" i="1"/>
  <c r="Q4732" i="1"/>
  <c r="Q4733" i="1"/>
  <c r="S4733" i="1" s="1"/>
  <c r="Q4734" i="1"/>
  <c r="S4734" i="1" s="1"/>
  <c r="Q4735" i="1"/>
  <c r="S4735" i="1" s="1"/>
  <c r="Q4736" i="1"/>
  <c r="S4736" i="1" s="1"/>
  <c r="Q4737" i="1"/>
  <c r="S4737" i="1" s="1"/>
  <c r="Q4738" i="1"/>
  <c r="S4738" i="1" s="1"/>
  <c r="Q4739" i="1"/>
  <c r="S4739" i="1" s="1"/>
  <c r="Q4740" i="1"/>
  <c r="S4740" i="1" s="1"/>
  <c r="Q4741" i="1"/>
  <c r="S4741" i="1" s="1"/>
  <c r="Q4742" i="1"/>
  <c r="S4742" i="1" s="1"/>
  <c r="Q4743" i="1"/>
  <c r="S4743" i="1" s="1"/>
  <c r="Q4744" i="1"/>
  <c r="S4744" i="1" s="1"/>
  <c r="Q4745" i="1"/>
  <c r="S4745" i="1" s="1"/>
  <c r="Q4746" i="1"/>
  <c r="S4746" i="1" s="1"/>
  <c r="Q4747" i="1"/>
  <c r="Q4748" i="1"/>
  <c r="Q4749" i="1"/>
  <c r="S4749" i="1" s="1"/>
  <c r="Q4750" i="1"/>
  <c r="S4750" i="1" s="1"/>
  <c r="Q4751" i="1"/>
  <c r="S4751" i="1" s="1"/>
  <c r="Q4752" i="1"/>
  <c r="S4752" i="1" s="1"/>
  <c r="Q4753" i="1"/>
  <c r="S4753" i="1" s="1"/>
  <c r="Q4754" i="1"/>
  <c r="S4754" i="1" s="1"/>
  <c r="Q4755" i="1"/>
  <c r="S4755" i="1" s="1"/>
  <c r="Q4756" i="1"/>
  <c r="S4756" i="1" s="1"/>
  <c r="Q4757" i="1"/>
  <c r="S4757" i="1" s="1"/>
  <c r="Q4758" i="1"/>
  <c r="S4758" i="1" s="1"/>
  <c r="Q4759" i="1"/>
  <c r="S4759" i="1" s="1"/>
  <c r="Q4760" i="1"/>
  <c r="S4760" i="1" s="1"/>
  <c r="Q4761" i="1"/>
  <c r="S4761" i="1" s="1"/>
  <c r="Q4762" i="1"/>
  <c r="S4762" i="1" s="1"/>
  <c r="Q4763" i="1"/>
  <c r="Q4764" i="1"/>
  <c r="Q4765" i="1"/>
  <c r="S4765" i="1" s="1"/>
  <c r="Q4766" i="1"/>
  <c r="S4766" i="1" s="1"/>
  <c r="Q4767" i="1"/>
  <c r="S4767" i="1" s="1"/>
  <c r="Q4768" i="1"/>
  <c r="S4768" i="1" s="1"/>
  <c r="Q4769" i="1"/>
  <c r="S4769" i="1" s="1"/>
  <c r="Q4770" i="1"/>
  <c r="S4770" i="1" s="1"/>
  <c r="Q4771" i="1"/>
  <c r="S4771" i="1" s="1"/>
  <c r="Q4772" i="1"/>
  <c r="S4772" i="1" s="1"/>
  <c r="Q4773" i="1"/>
  <c r="S4773" i="1" s="1"/>
  <c r="Q4774" i="1"/>
  <c r="S4774" i="1" s="1"/>
  <c r="Q4775" i="1"/>
  <c r="S4775" i="1" s="1"/>
  <c r="Q4776" i="1"/>
  <c r="S4776" i="1" s="1"/>
  <c r="Q4777" i="1"/>
  <c r="S4777" i="1" s="1"/>
  <c r="Q4778" i="1"/>
  <c r="S4778" i="1" s="1"/>
  <c r="Q4779" i="1"/>
  <c r="Q4780" i="1"/>
  <c r="Q4781" i="1"/>
  <c r="S4781" i="1" s="1"/>
  <c r="Q4782" i="1"/>
  <c r="S4782" i="1" s="1"/>
  <c r="Q4783" i="1"/>
  <c r="S4783" i="1" s="1"/>
  <c r="Q4784" i="1"/>
  <c r="S4784" i="1" s="1"/>
  <c r="Q4785" i="1"/>
  <c r="S4785" i="1" s="1"/>
  <c r="Q4786" i="1"/>
  <c r="S4786" i="1" s="1"/>
  <c r="Q4787" i="1"/>
  <c r="S4787" i="1" s="1"/>
  <c r="Q4788" i="1"/>
  <c r="S4788" i="1" s="1"/>
  <c r="Q4789" i="1"/>
  <c r="S4789" i="1" s="1"/>
  <c r="Q4790" i="1"/>
  <c r="S4790" i="1" s="1"/>
  <c r="Q4791" i="1"/>
  <c r="S4791" i="1" s="1"/>
  <c r="Q4792" i="1"/>
  <c r="S4792" i="1" s="1"/>
  <c r="Q4793" i="1"/>
  <c r="S4793" i="1" s="1"/>
  <c r="Q4794" i="1"/>
  <c r="S4794" i="1" s="1"/>
  <c r="Q4795" i="1"/>
  <c r="Q4796" i="1"/>
  <c r="Q4797" i="1"/>
  <c r="S4797" i="1" s="1"/>
  <c r="Q4798" i="1"/>
  <c r="S4798" i="1" s="1"/>
  <c r="Q4799" i="1"/>
  <c r="S4799" i="1" s="1"/>
  <c r="Q4800" i="1"/>
  <c r="S4800" i="1" s="1"/>
  <c r="Q4801" i="1"/>
  <c r="S4801" i="1" s="1"/>
  <c r="Q4802" i="1"/>
  <c r="S4802" i="1" s="1"/>
  <c r="Q4803" i="1"/>
  <c r="S4803" i="1" s="1"/>
  <c r="Q4804" i="1"/>
  <c r="S4804" i="1" s="1"/>
  <c r="Q4805" i="1"/>
  <c r="S4805" i="1" s="1"/>
  <c r="Q4806" i="1"/>
  <c r="S4806" i="1" s="1"/>
  <c r="Q4807" i="1"/>
  <c r="S4807" i="1" s="1"/>
  <c r="Q4808" i="1"/>
  <c r="S4808" i="1" s="1"/>
  <c r="Q4809" i="1"/>
  <c r="S4809" i="1" s="1"/>
  <c r="Q4810" i="1"/>
  <c r="S4810" i="1" s="1"/>
  <c r="Q4811" i="1"/>
  <c r="Q4812" i="1"/>
  <c r="Q4813" i="1"/>
  <c r="S4813" i="1" s="1"/>
  <c r="Q4814" i="1"/>
  <c r="S4814" i="1" s="1"/>
  <c r="Q4815" i="1"/>
  <c r="S4815" i="1" s="1"/>
  <c r="Q4816" i="1"/>
  <c r="S4816" i="1" s="1"/>
  <c r="Q4817" i="1"/>
  <c r="S4817" i="1" s="1"/>
  <c r="Q4818" i="1"/>
  <c r="S4818" i="1" s="1"/>
  <c r="Q4819" i="1"/>
  <c r="S4819" i="1" s="1"/>
  <c r="Q4820" i="1"/>
  <c r="S4820" i="1" s="1"/>
  <c r="Q4821" i="1"/>
  <c r="S4821" i="1" s="1"/>
  <c r="Q4822" i="1"/>
  <c r="S4822" i="1" s="1"/>
  <c r="Q4823" i="1"/>
  <c r="S4823" i="1" s="1"/>
  <c r="Q4824" i="1"/>
  <c r="S4824" i="1" s="1"/>
  <c r="Q4825" i="1"/>
  <c r="S4825" i="1" s="1"/>
  <c r="Q4826" i="1"/>
  <c r="S4826" i="1" s="1"/>
  <c r="Q4827" i="1"/>
  <c r="Q4828" i="1"/>
  <c r="Q4829" i="1"/>
  <c r="S4829" i="1" s="1"/>
  <c r="Q4830" i="1"/>
  <c r="S4830" i="1" s="1"/>
  <c r="Q4831" i="1"/>
  <c r="S4831" i="1" s="1"/>
  <c r="Q4832" i="1"/>
  <c r="S4832" i="1" s="1"/>
  <c r="Q4833" i="1"/>
  <c r="S4833" i="1" s="1"/>
  <c r="Q4834" i="1"/>
  <c r="S4834" i="1" s="1"/>
  <c r="Q4835" i="1"/>
  <c r="S4835" i="1" s="1"/>
  <c r="Q4836" i="1"/>
  <c r="S4836" i="1" s="1"/>
  <c r="Q4837" i="1"/>
  <c r="S4837" i="1" s="1"/>
  <c r="Q4838" i="1"/>
  <c r="S4838" i="1" s="1"/>
  <c r="Q4839" i="1"/>
  <c r="S4839" i="1" s="1"/>
  <c r="Q4840" i="1"/>
  <c r="S4840" i="1" s="1"/>
  <c r="Q4841" i="1"/>
  <c r="S4841" i="1" s="1"/>
  <c r="Q4842" i="1"/>
  <c r="S4842" i="1" s="1"/>
  <c r="Q4843" i="1"/>
  <c r="Q4844" i="1"/>
  <c r="Q4845" i="1"/>
  <c r="S4845" i="1" s="1"/>
  <c r="Q4846" i="1"/>
  <c r="S4846" i="1" s="1"/>
  <c r="Q4847" i="1"/>
  <c r="S4847" i="1" s="1"/>
  <c r="Q4848" i="1"/>
  <c r="S4848" i="1" s="1"/>
  <c r="Q4849" i="1"/>
  <c r="S4849" i="1" s="1"/>
  <c r="Q4850" i="1"/>
  <c r="S4850" i="1" s="1"/>
  <c r="Q4851" i="1"/>
  <c r="S4851" i="1" s="1"/>
  <c r="Q4852" i="1"/>
  <c r="S4852" i="1" s="1"/>
  <c r="Q4853" i="1"/>
  <c r="S4853" i="1" s="1"/>
  <c r="Q4854" i="1"/>
  <c r="S4854" i="1" s="1"/>
  <c r="Q4855" i="1"/>
  <c r="S4855" i="1" s="1"/>
  <c r="Q4856" i="1"/>
  <c r="S4856" i="1" s="1"/>
  <c r="Q4857" i="1"/>
  <c r="S4857" i="1" s="1"/>
  <c r="Q4858" i="1"/>
  <c r="S4858" i="1" s="1"/>
  <c r="Q4859" i="1"/>
  <c r="Q4860" i="1"/>
  <c r="Q4861" i="1"/>
  <c r="S4861" i="1" s="1"/>
  <c r="Q4862" i="1"/>
  <c r="S4862" i="1" s="1"/>
  <c r="Q4863" i="1"/>
  <c r="S4863" i="1" s="1"/>
  <c r="Q4864" i="1"/>
  <c r="S4864" i="1" s="1"/>
  <c r="Q4865" i="1"/>
  <c r="S4865" i="1" s="1"/>
  <c r="Q4866" i="1"/>
  <c r="S4866" i="1" s="1"/>
  <c r="Q4867" i="1"/>
  <c r="S4867" i="1" s="1"/>
  <c r="Q4868" i="1"/>
  <c r="S4868" i="1" s="1"/>
  <c r="Q4869" i="1"/>
  <c r="S4869" i="1" s="1"/>
  <c r="Q4870" i="1"/>
  <c r="S4870" i="1" s="1"/>
  <c r="Q4871" i="1"/>
  <c r="S4871" i="1" s="1"/>
  <c r="Q4872" i="1"/>
  <c r="S4872" i="1" s="1"/>
  <c r="Q4873" i="1"/>
  <c r="S4873" i="1" s="1"/>
  <c r="Q4874" i="1"/>
  <c r="S4874" i="1" s="1"/>
  <c r="Q4875" i="1"/>
  <c r="Q4876" i="1"/>
  <c r="Q4877" i="1"/>
  <c r="S4877" i="1" s="1"/>
  <c r="Q4878" i="1"/>
  <c r="S4878" i="1" s="1"/>
  <c r="Q4879" i="1"/>
  <c r="S4879" i="1" s="1"/>
  <c r="Q4880" i="1"/>
  <c r="S4880" i="1" s="1"/>
  <c r="Q4881" i="1"/>
  <c r="S4881" i="1" s="1"/>
  <c r="Q4882" i="1"/>
  <c r="S4882" i="1" s="1"/>
  <c r="Q4883" i="1"/>
  <c r="S4883" i="1" s="1"/>
  <c r="Q4884" i="1"/>
  <c r="S4884" i="1" s="1"/>
  <c r="Q4885" i="1"/>
  <c r="S4885" i="1" s="1"/>
  <c r="Q4886" i="1"/>
  <c r="S4886" i="1" s="1"/>
  <c r="Q4887" i="1"/>
  <c r="S4887" i="1" s="1"/>
  <c r="Q4888" i="1"/>
  <c r="S4888" i="1" s="1"/>
  <c r="Q4889" i="1"/>
  <c r="S4889" i="1" s="1"/>
  <c r="Q4890" i="1"/>
  <c r="S4890" i="1" s="1"/>
  <c r="Q4891" i="1"/>
  <c r="Q4892" i="1"/>
  <c r="Q4893" i="1"/>
  <c r="S4893" i="1" s="1"/>
  <c r="Q4894" i="1"/>
  <c r="S4894" i="1" s="1"/>
  <c r="Q4895" i="1"/>
  <c r="S4895" i="1" s="1"/>
  <c r="Q4896" i="1"/>
  <c r="S4896" i="1" s="1"/>
  <c r="Q4897" i="1"/>
  <c r="S4897" i="1" s="1"/>
  <c r="Q4898" i="1"/>
  <c r="S4898" i="1" s="1"/>
  <c r="Q4899" i="1"/>
  <c r="S4899" i="1" s="1"/>
  <c r="Q4900" i="1"/>
  <c r="S4900" i="1" s="1"/>
  <c r="Q4901" i="1"/>
  <c r="S4901" i="1" s="1"/>
  <c r="Q4902" i="1"/>
  <c r="S4902" i="1" s="1"/>
  <c r="Q4903" i="1"/>
  <c r="S4903" i="1" s="1"/>
  <c r="Q4904" i="1"/>
  <c r="S4904" i="1" s="1"/>
  <c r="Q4905" i="1"/>
  <c r="S4905" i="1" s="1"/>
  <c r="Q4906" i="1"/>
  <c r="S4906" i="1" s="1"/>
  <c r="Q4907" i="1"/>
  <c r="Q4908" i="1"/>
  <c r="Q4909" i="1"/>
  <c r="S4909" i="1" s="1"/>
  <c r="Q4910" i="1"/>
  <c r="S4910" i="1" s="1"/>
  <c r="Q4911" i="1"/>
  <c r="S4911" i="1" s="1"/>
  <c r="Q4912" i="1"/>
  <c r="S4912" i="1" s="1"/>
  <c r="Q4913" i="1"/>
  <c r="S4913" i="1" s="1"/>
  <c r="Q4914" i="1"/>
  <c r="S4914" i="1" s="1"/>
  <c r="Q4915" i="1"/>
  <c r="S4915" i="1" s="1"/>
  <c r="Q4916" i="1"/>
  <c r="S4916" i="1" s="1"/>
  <c r="Q4917" i="1"/>
  <c r="S4917" i="1" s="1"/>
  <c r="Q4918" i="1"/>
  <c r="S4918" i="1" s="1"/>
  <c r="Q4919" i="1"/>
  <c r="Q4920" i="1"/>
  <c r="Q4921" i="1"/>
  <c r="S4921" i="1" s="1"/>
  <c r="Q4922" i="1"/>
  <c r="S4922" i="1" s="1"/>
  <c r="Q4923" i="1"/>
  <c r="S4923" i="1" s="1"/>
  <c r="Q4924" i="1"/>
  <c r="S4924" i="1" s="1"/>
  <c r="Q4925" i="1"/>
  <c r="S4925" i="1" s="1"/>
  <c r="Q4926" i="1"/>
  <c r="S4926" i="1" s="1"/>
  <c r="Q4927" i="1"/>
  <c r="Q4928" i="1"/>
  <c r="Q4929" i="1"/>
  <c r="S4929" i="1" s="1"/>
  <c r="Q4930" i="1"/>
  <c r="S4930" i="1" s="1"/>
  <c r="Q4931" i="1"/>
  <c r="S4931" i="1" s="1"/>
  <c r="Q4932" i="1"/>
  <c r="S4932" i="1" s="1"/>
  <c r="Q4933" i="1"/>
  <c r="S4933" i="1" s="1"/>
  <c r="Q4934" i="1"/>
  <c r="S4934" i="1" s="1"/>
  <c r="Q4935" i="1"/>
  <c r="Q4936" i="1"/>
  <c r="Q4937" i="1"/>
  <c r="S4937" i="1" s="1"/>
  <c r="Q4938" i="1"/>
  <c r="S4938" i="1" s="1"/>
  <c r="Q4939" i="1"/>
  <c r="S4939" i="1" s="1"/>
  <c r="Q4940" i="1"/>
  <c r="S4940" i="1" s="1"/>
  <c r="Q4941" i="1"/>
  <c r="S4941" i="1" s="1"/>
  <c r="Q4942" i="1"/>
  <c r="S4942" i="1" s="1"/>
  <c r="Q4943" i="1"/>
  <c r="Q4944" i="1"/>
  <c r="Q4945" i="1"/>
  <c r="S4945" i="1" s="1"/>
  <c r="Q4946" i="1"/>
  <c r="S4946" i="1" s="1"/>
  <c r="Q4947" i="1"/>
  <c r="S4947" i="1" s="1"/>
  <c r="Q4948" i="1"/>
  <c r="S4948" i="1" s="1"/>
  <c r="Q4949" i="1"/>
  <c r="S4949" i="1" s="1"/>
  <c r="Q4950" i="1"/>
  <c r="S4950" i="1" s="1"/>
  <c r="Q4951" i="1"/>
  <c r="Q4952" i="1"/>
  <c r="Q4953" i="1"/>
  <c r="S4953" i="1" s="1"/>
  <c r="Q4954" i="1"/>
  <c r="S4954" i="1" s="1"/>
  <c r="Q4955" i="1"/>
  <c r="S4955" i="1" s="1"/>
  <c r="Q4956" i="1"/>
  <c r="S4956" i="1" s="1"/>
  <c r="Q4957" i="1"/>
  <c r="S4957" i="1" s="1"/>
  <c r="Q4958" i="1"/>
  <c r="S4958" i="1" s="1"/>
  <c r="Q4959" i="1"/>
  <c r="Q4960" i="1"/>
  <c r="Q4961" i="1"/>
  <c r="S4961" i="1" s="1"/>
  <c r="Q4962" i="1"/>
  <c r="S4962" i="1" s="1"/>
  <c r="Q4963" i="1"/>
  <c r="S4963" i="1" s="1"/>
  <c r="Q4964" i="1"/>
  <c r="S4964" i="1" s="1"/>
  <c r="Q4965" i="1"/>
  <c r="S4965" i="1" s="1"/>
  <c r="Q4966" i="1"/>
  <c r="S4966" i="1" s="1"/>
  <c r="Q4967" i="1"/>
  <c r="Q4968" i="1"/>
  <c r="Q4969" i="1"/>
  <c r="S4969" i="1" s="1"/>
  <c r="Q4970" i="1"/>
  <c r="S4970" i="1" s="1"/>
  <c r="Q4971" i="1"/>
  <c r="S4971" i="1" s="1"/>
  <c r="Q4972" i="1"/>
  <c r="S4972" i="1" s="1"/>
  <c r="Q4973" i="1"/>
  <c r="S4973" i="1" s="1"/>
  <c r="Q4974" i="1"/>
  <c r="S4974" i="1" s="1"/>
  <c r="Q4975" i="1"/>
  <c r="Q4976" i="1"/>
  <c r="Q4977" i="1"/>
  <c r="S4977" i="1" s="1"/>
  <c r="Q4978" i="1"/>
  <c r="S4978" i="1" s="1"/>
  <c r="Q4979" i="1"/>
  <c r="S4979" i="1" s="1"/>
  <c r="Q4980" i="1"/>
  <c r="S4980" i="1" s="1"/>
  <c r="Q4981" i="1"/>
  <c r="S4981" i="1" s="1"/>
  <c r="Q4982" i="1"/>
  <c r="S4982" i="1" s="1"/>
  <c r="Q4983" i="1"/>
  <c r="Q4984" i="1"/>
  <c r="Q4985" i="1"/>
  <c r="S4985" i="1" s="1"/>
  <c r="Q4986" i="1"/>
  <c r="S4986" i="1" s="1"/>
  <c r="Q4987" i="1"/>
  <c r="S4987" i="1" s="1"/>
  <c r="Q4988" i="1"/>
  <c r="S4988" i="1" s="1"/>
  <c r="Q4989" i="1"/>
  <c r="S4989" i="1" s="1"/>
  <c r="Q4990" i="1"/>
  <c r="S4990" i="1" s="1"/>
  <c r="Q4991" i="1"/>
  <c r="Q4992" i="1"/>
  <c r="Q4993" i="1"/>
  <c r="S4993" i="1" s="1"/>
  <c r="Q4994" i="1"/>
  <c r="S4994" i="1" s="1"/>
  <c r="Q4995" i="1"/>
  <c r="S4995" i="1" s="1"/>
  <c r="Q4996" i="1"/>
  <c r="S4996" i="1" s="1"/>
  <c r="Q4997" i="1"/>
  <c r="S4997" i="1" s="1"/>
  <c r="Q4998" i="1"/>
  <c r="S4998" i="1" s="1"/>
  <c r="Q4999" i="1"/>
  <c r="Q5000" i="1"/>
  <c r="Q5001" i="1"/>
  <c r="S5001" i="1" s="1"/>
  <c r="Q5002" i="1"/>
  <c r="S5002" i="1" s="1"/>
  <c r="Q5003" i="1"/>
  <c r="S5003" i="1" s="1"/>
  <c r="Q5004" i="1"/>
  <c r="S5004" i="1" s="1"/>
  <c r="Q5005" i="1"/>
  <c r="S5005" i="1" s="1"/>
  <c r="Q5006" i="1"/>
  <c r="S5006" i="1" s="1"/>
  <c r="Q5007" i="1"/>
  <c r="Q5008" i="1"/>
  <c r="Q5009" i="1"/>
  <c r="S5009" i="1" s="1"/>
  <c r="Q5010" i="1"/>
  <c r="S5010" i="1" s="1"/>
  <c r="Q5011" i="1"/>
  <c r="S5011" i="1" s="1"/>
  <c r="Q5012" i="1"/>
  <c r="S5012" i="1" s="1"/>
  <c r="Q5013" i="1"/>
  <c r="S5013" i="1" s="1"/>
  <c r="Q5014" i="1"/>
  <c r="S5014" i="1" s="1"/>
  <c r="Q5015" i="1"/>
  <c r="Q5016" i="1"/>
  <c r="Q5017" i="1"/>
  <c r="S5017" i="1" s="1"/>
  <c r="Q5018" i="1"/>
  <c r="S5018" i="1" s="1"/>
  <c r="Q5019" i="1"/>
  <c r="S5019" i="1" s="1"/>
  <c r="Q5020" i="1"/>
  <c r="S5020" i="1" s="1"/>
  <c r="Q5021" i="1"/>
  <c r="S5021" i="1" s="1"/>
  <c r="Q5022" i="1"/>
  <c r="S5022" i="1" s="1"/>
  <c r="Q5023" i="1"/>
  <c r="Q5024" i="1"/>
  <c r="Q5025" i="1"/>
  <c r="S5025" i="1" s="1"/>
  <c r="Q5026" i="1"/>
  <c r="S5026" i="1" s="1"/>
  <c r="Q5027" i="1"/>
  <c r="S5027" i="1" s="1"/>
  <c r="Q5028" i="1"/>
  <c r="S5028" i="1" s="1"/>
  <c r="Q5029" i="1"/>
  <c r="S5029" i="1" s="1"/>
  <c r="Q5030" i="1"/>
  <c r="S5030" i="1" s="1"/>
  <c r="Q5031" i="1"/>
  <c r="Q5032" i="1"/>
  <c r="Q5033" i="1"/>
  <c r="S5033" i="1" s="1"/>
  <c r="Q5034" i="1"/>
  <c r="S5034" i="1" s="1"/>
  <c r="Q5035" i="1"/>
  <c r="S5035" i="1" s="1"/>
  <c r="Q5036" i="1"/>
  <c r="S5036" i="1" s="1"/>
  <c r="Q5037" i="1"/>
  <c r="S5037" i="1" s="1"/>
  <c r="Q5038" i="1"/>
  <c r="S5038" i="1" s="1"/>
  <c r="Q5039" i="1"/>
  <c r="Q5040" i="1"/>
  <c r="Q5041" i="1"/>
  <c r="S5041" i="1" s="1"/>
  <c r="Q5042" i="1"/>
  <c r="S5042" i="1" s="1"/>
  <c r="Q5043" i="1"/>
  <c r="S5043" i="1" s="1"/>
  <c r="Q5044" i="1"/>
  <c r="S5044" i="1" s="1"/>
  <c r="Q5045" i="1"/>
  <c r="S5045" i="1" s="1"/>
  <c r="Q5046" i="1"/>
  <c r="S5046" i="1" s="1"/>
  <c r="Q5047" i="1"/>
  <c r="Q5048" i="1"/>
  <c r="Q5049" i="1"/>
  <c r="S5049" i="1" s="1"/>
  <c r="Q5050" i="1"/>
  <c r="S5050" i="1" s="1"/>
  <c r="Q5051" i="1"/>
  <c r="S5051" i="1" s="1"/>
  <c r="Q5052" i="1"/>
  <c r="S5052" i="1" s="1"/>
  <c r="Q5053" i="1"/>
  <c r="S5053" i="1" s="1"/>
  <c r="Q5054" i="1"/>
  <c r="S5054" i="1" s="1"/>
  <c r="Q5055" i="1"/>
  <c r="Q5056" i="1"/>
  <c r="Q5057" i="1"/>
  <c r="S5057" i="1" s="1"/>
  <c r="Q5058" i="1"/>
  <c r="S5058" i="1" s="1"/>
  <c r="Q5059" i="1"/>
  <c r="S5059" i="1" s="1"/>
  <c r="Q5060" i="1"/>
  <c r="S5060" i="1" s="1"/>
  <c r="Q5061" i="1"/>
  <c r="S5061" i="1" s="1"/>
  <c r="Q5062" i="1"/>
  <c r="S5062" i="1" s="1"/>
  <c r="Q5063" i="1"/>
  <c r="Q5064" i="1"/>
  <c r="Q5065" i="1"/>
  <c r="S5065" i="1" s="1"/>
  <c r="Q5066" i="1"/>
  <c r="S5066" i="1" s="1"/>
  <c r="Q5067" i="1"/>
  <c r="S5067" i="1" s="1"/>
  <c r="Q5068" i="1"/>
  <c r="S5068" i="1" s="1"/>
  <c r="Q5069" i="1"/>
  <c r="S5069" i="1" s="1"/>
  <c r="Q5070" i="1"/>
  <c r="S5070" i="1" s="1"/>
  <c r="Q5071" i="1"/>
  <c r="Q5072" i="1"/>
  <c r="Q5073" i="1"/>
  <c r="S5073" i="1" s="1"/>
  <c r="Q5074" i="1"/>
  <c r="S5074" i="1" s="1"/>
  <c r="Q5075" i="1"/>
  <c r="S5075" i="1" s="1"/>
  <c r="Q5076" i="1"/>
  <c r="S5076" i="1" s="1"/>
  <c r="Q5077" i="1"/>
  <c r="S5077" i="1" s="1"/>
  <c r="Q5078" i="1"/>
  <c r="S5078" i="1" s="1"/>
  <c r="Q5079" i="1"/>
  <c r="Q5080" i="1"/>
  <c r="Q5081" i="1"/>
  <c r="S5081" i="1" s="1"/>
  <c r="Q5082" i="1"/>
  <c r="S5082" i="1" s="1"/>
  <c r="Q5083" i="1"/>
  <c r="S5083" i="1" s="1"/>
  <c r="Q5084" i="1"/>
  <c r="S5084" i="1" s="1"/>
  <c r="Q5085" i="1"/>
  <c r="S5085" i="1" s="1"/>
  <c r="Q5086" i="1"/>
  <c r="S5086" i="1" s="1"/>
  <c r="Q5087" i="1"/>
  <c r="Q5088" i="1"/>
  <c r="Q5089" i="1"/>
  <c r="S5089" i="1" s="1"/>
  <c r="Q5090" i="1"/>
  <c r="S5090" i="1" s="1"/>
  <c r="Q5091" i="1"/>
  <c r="S5091" i="1" s="1"/>
  <c r="Q5092" i="1"/>
  <c r="S5092" i="1" s="1"/>
  <c r="Q5093" i="1"/>
  <c r="S5093" i="1" s="1"/>
  <c r="Q5094" i="1"/>
  <c r="S5094" i="1" s="1"/>
  <c r="Q5095" i="1"/>
  <c r="Q5096" i="1"/>
  <c r="Q5097" i="1"/>
  <c r="S5097" i="1" s="1"/>
  <c r="Q5098" i="1"/>
  <c r="S5098" i="1" s="1"/>
  <c r="Q5099" i="1"/>
  <c r="S5099" i="1" s="1"/>
  <c r="Q5100" i="1"/>
  <c r="S5100" i="1" s="1"/>
  <c r="Q5101" i="1"/>
  <c r="S5101" i="1" s="1"/>
  <c r="Q5102" i="1"/>
  <c r="S5102" i="1" s="1"/>
  <c r="Q5103" i="1"/>
  <c r="Q5104" i="1"/>
  <c r="Q5105" i="1"/>
  <c r="S5105" i="1" s="1"/>
  <c r="Q5106" i="1"/>
  <c r="S5106" i="1" s="1"/>
  <c r="Q5107" i="1"/>
  <c r="S5107" i="1" s="1"/>
  <c r="Q5108" i="1"/>
  <c r="S5108" i="1" s="1"/>
  <c r="Q5109" i="1"/>
  <c r="S5109" i="1" s="1"/>
  <c r="Q5110" i="1"/>
  <c r="S5110" i="1" s="1"/>
  <c r="Q5111" i="1"/>
  <c r="Q5112" i="1"/>
  <c r="Q5113" i="1"/>
  <c r="S5113" i="1" s="1"/>
  <c r="Q5114" i="1"/>
  <c r="S5114" i="1" s="1"/>
  <c r="Q5115" i="1"/>
  <c r="S5115" i="1" s="1"/>
  <c r="Q5116" i="1"/>
  <c r="S5116" i="1" s="1"/>
  <c r="Q5117" i="1"/>
  <c r="S5117" i="1" s="1"/>
  <c r="Q5118" i="1"/>
  <c r="S5118" i="1" s="1"/>
  <c r="Q5119" i="1"/>
  <c r="Q5120" i="1"/>
  <c r="Q5121" i="1"/>
  <c r="S5121" i="1" s="1"/>
  <c r="Q5122" i="1"/>
  <c r="S5122" i="1" s="1"/>
  <c r="Q5123" i="1"/>
  <c r="S5123" i="1" s="1"/>
  <c r="Q5124" i="1"/>
  <c r="S5124" i="1" s="1"/>
  <c r="Q5125" i="1"/>
  <c r="S5125" i="1" s="1"/>
  <c r="Q5126" i="1"/>
  <c r="S5126" i="1" s="1"/>
  <c r="Q5127" i="1"/>
  <c r="Q5128" i="1"/>
  <c r="Q5129" i="1"/>
  <c r="S5129" i="1" s="1"/>
  <c r="Q5130" i="1"/>
  <c r="S5130" i="1" s="1"/>
  <c r="Q5131" i="1"/>
  <c r="S5131" i="1" s="1"/>
  <c r="Q5132" i="1"/>
  <c r="S5132" i="1" s="1"/>
  <c r="Q5133" i="1"/>
  <c r="S5133" i="1" s="1"/>
  <c r="Q5134" i="1"/>
  <c r="S5134" i="1" s="1"/>
  <c r="Q5135" i="1"/>
  <c r="Q5136" i="1"/>
  <c r="Q5137" i="1"/>
  <c r="S5137" i="1" s="1"/>
  <c r="Q5138" i="1"/>
  <c r="S5138" i="1" s="1"/>
  <c r="Q5139" i="1"/>
  <c r="S5139" i="1" s="1"/>
  <c r="Q5140" i="1"/>
  <c r="S5140" i="1" s="1"/>
  <c r="Q5141" i="1"/>
  <c r="S5141" i="1" s="1"/>
  <c r="Q5142" i="1"/>
  <c r="S5142" i="1" s="1"/>
  <c r="Q5143" i="1"/>
  <c r="Q5144" i="1"/>
  <c r="Q5145" i="1"/>
  <c r="S5145" i="1" s="1"/>
  <c r="Q5146" i="1"/>
  <c r="S5146" i="1" s="1"/>
  <c r="Q5147" i="1"/>
  <c r="S5147" i="1" s="1"/>
  <c r="Q5148" i="1"/>
  <c r="S5148" i="1" s="1"/>
  <c r="Q5149" i="1"/>
  <c r="S5149" i="1" s="1"/>
  <c r="Q5150" i="1"/>
  <c r="S5150" i="1" s="1"/>
  <c r="Q5151" i="1"/>
  <c r="Q5152" i="1"/>
  <c r="Q5153" i="1"/>
  <c r="S5153" i="1" s="1"/>
  <c r="Q5154" i="1"/>
  <c r="S5154" i="1" s="1"/>
  <c r="Q5155" i="1"/>
  <c r="S5155" i="1" s="1"/>
  <c r="Q5156" i="1"/>
  <c r="S5156" i="1" s="1"/>
  <c r="Q5157" i="1"/>
  <c r="S5157" i="1" s="1"/>
  <c r="Q5158" i="1"/>
  <c r="S5158" i="1" s="1"/>
  <c r="Q5159" i="1"/>
  <c r="Q5160" i="1"/>
  <c r="Q5161" i="1"/>
  <c r="S5161" i="1" s="1"/>
  <c r="Q5162" i="1"/>
  <c r="S5162" i="1" s="1"/>
  <c r="Q5163" i="1"/>
  <c r="S5163" i="1" s="1"/>
  <c r="Q5164" i="1"/>
  <c r="S5164" i="1" s="1"/>
  <c r="Q5165" i="1"/>
  <c r="S5165" i="1" s="1"/>
  <c r="Q5166" i="1"/>
  <c r="S5166" i="1" s="1"/>
  <c r="Q5167" i="1"/>
  <c r="Q5168" i="1"/>
  <c r="Q5169" i="1"/>
  <c r="S5169" i="1" s="1"/>
  <c r="Q5170" i="1"/>
  <c r="S5170" i="1" s="1"/>
  <c r="Q5171" i="1"/>
  <c r="S5171" i="1" s="1"/>
  <c r="Q5172" i="1"/>
  <c r="S5172" i="1" s="1"/>
  <c r="Q5173" i="1"/>
  <c r="S5173" i="1" s="1"/>
  <c r="Q5174" i="1"/>
  <c r="S5174" i="1" s="1"/>
  <c r="Q5175" i="1"/>
  <c r="Q5176" i="1"/>
  <c r="Q5177" i="1"/>
  <c r="S5177" i="1" s="1"/>
  <c r="Q5178" i="1"/>
  <c r="S5178" i="1" s="1"/>
  <c r="Q5179" i="1"/>
  <c r="S5179" i="1" s="1"/>
  <c r="Q5180" i="1"/>
  <c r="S5180" i="1" s="1"/>
  <c r="Q5181" i="1"/>
  <c r="S5181" i="1" s="1"/>
  <c r="Q5182" i="1"/>
  <c r="S5182" i="1" s="1"/>
  <c r="Q5183" i="1"/>
  <c r="Q5184" i="1"/>
  <c r="Q5185" i="1"/>
  <c r="S5185" i="1" s="1"/>
  <c r="Q5186" i="1"/>
  <c r="S5186" i="1" s="1"/>
  <c r="Q5187" i="1"/>
  <c r="S5187" i="1" s="1"/>
  <c r="Q5188" i="1"/>
  <c r="S5188" i="1" s="1"/>
  <c r="Q5189" i="1"/>
  <c r="S5189" i="1" s="1"/>
  <c r="Q5190" i="1"/>
  <c r="S5190" i="1" s="1"/>
  <c r="Q5191" i="1"/>
  <c r="Q5192" i="1"/>
  <c r="Q5193" i="1"/>
  <c r="S5193" i="1" s="1"/>
  <c r="Q5194" i="1"/>
  <c r="S5194" i="1" s="1"/>
  <c r="Q5195" i="1"/>
  <c r="S5195" i="1" s="1"/>
  <c r="Q5196" i="1"/>
  <c r="S5196" i="1" s="1"/>
  <c r="Q5197" i="1"/>
  <c r="S5197" i="1" s="1"/>
  <c r="Q5198" i="1"/>
  <c r="S5198" i="1" s="1"/>
  <c r="Q5199" i="1"/>
  <c r="Q5200" i="1"/>
  <c r="Q5201" i="1"/>
  <c r="S5201" i="1" s="1"/>
  <c r="Q5202" i="1"/>
  <c r="S5202" i="1" s="1"/>
  <c r="Q5203" i="1"/>
  <c r="S5203" i="1" s="1"/>
  <c r="Q5204" i="1"/>
  <c r="S5204" i="1" s="1"/>
  <c r="Q5205" i="1"/>
  <c r="S5205" i="1" s="1"/>
  <c r="Q5206" i="1"/>
  <c r="S5206" i="1" s="1"/>
  <c r="Q5207" i="1"/>
  <c r="Q5208" i="1"/>
  <c r="Q5209" i="1"/>
  <c r="S5209" i="1" s="1"/>
  <c r="Q5210" i="1"/>
  <c r="S5210" i="1" s="1"/>
  <c r="Q5211" i="1"/>
  <c r="S5211" i="1" s="1"/>
  <c r="Q5212" i="1"/>
  <c r="S5212" i="1" s="1"/>
  <c r="Q5213" i="1"/>
  <c r="S5213" i="1" s="1"/>
  <c r="Q5214" i="1"/>
  <c r="S5214" i="1" s="1"/>
  <c r="Q5215" i="1"/>
  <c r="Q5216" i="1"/>
  <c r="Q5217" i="1"/>
  <c r="S5217" i="1" s="1"/>
  <c r="Q5218" i="1"/>
  <c r="S5218" i="1" s="1"/>
  <c r="Q5219" i="1"/>
  <c r="S5219" i="1" s="1"/>
  <c r="Q5220" i="1"/>
  <c r="S5220" i="1" s="1"/>
  <c r="Q5221" i="1"/>
  <c r="S5221" i="1" s="1"/>
  <c r="Q5222" i="1"/>
  <c r="S5222" i="1" s="1"/>
  <c r="Q5223" i="1"/>
  <c r="Q5224" i="1"/>
  <c r="Q5225" i="1"/>
  <c r="S5225" i="1" s="1"/>
  <c r="Q5226" i="1"/>
  <c r="S5226" i="1" s="1"/>
  <c r="Q5227" i="1"/>
  <c r="S5227" i="1" s="1"/>
  <c r="Q5228" i="1"/>
  <c r="S5228" i="1" s="1"/>
  <c r="Q5229" i="1"/>
  <c r="S5229" i="1" s="1"/>
  <c r="Q5230" i="1"/>
  <c r="S5230" i="1" s="1"/>
  <c r="Q5231" i="1"/>
  <c r="Q5232" i="1"/>
  <c r="Q5233" i="1"/>
  <c r="S5233" i="1" s="1"/>
  <c r="Q5234" i="1"/>
  <c r="S5234" i="1" s="1"/>
  <c r="Q5235" i="1"/>
  <c r="S5235" i="1" s="1"/>
  <c r="Q5236" i="1"/>
  <c r="S5236" i="1" s="1"/>
  <c r="Q5237" i="1"/>
  <c r="S5237" i="1" s="1"/>
  <c r="Q5238" i="1"/>
  <c r="S5238" i="1" s="1"/>
  <c r="Q5239" i="1"/>
  <c r="Q5240" i="1"/>
  <c r="Q5241" i="1"/>
  <c r="S5241" i="1" s="1"/>
  <c r="Q5242" i="1"/>
  <c r="S5242" i="1" s="1"/>
  <c r="Q5243" i="1"/>
  <c r="S5243" i="1" s="1"/>
  <c r="Q5244" i="1"/>
  <c r="S5244" i="1" s="1"/>
  <c r="Q5245" i="1"/>
  <c r="S5245" i="1" s="1"/>
  <c r="Q5246" i="1"/>
  <c r="S5246" i="1" s="1"/>
  <c r="Q5247" i="1"/>
  <c r="Q5248" i="1"/>
  <c r="Q5249" i="1"/>
  <c r="S5249" i="1" s="1"/>
  <c r="Q5250" i="1"/>
  <c r="S5250" i="1" s="1"/>
  <c r="Q5251" i="1"/>
  <c r="S5251" i="1" s="1"/>
  <c r="Q5252" i="1"/>
  <c r="S5252" i="1" s="1"/>
  <c r="Q5253" i="1"/>
  <c r="S5253" i="1" s="1"/>
  <c r="Q5254" i="1"/>
  <c r="S5254" i="1" s="1"/>
  <c r="Q5255" i="1"/>
  <c r="Q5256" i="1"/>
  <c r="Q5257" i="1"/>
  <c r="S5257" i="1" s="1"/>
  <c r="Q5258" i="1"/>
  <c r="S5258" i="1" s="1"/>
  <c r="Q5259" i="1"/>
  <c r="S5259" i="1" s="1"/>
  <c r="Q5260" i="1"/>
  <c r="S5260" i="1" s="1"/>
  <c r="Q5261" i="1"/>
  <c r="S5261" i="1" s="1"/>
  <c r="Q5262" i="1"/>
  <c r="S5262" i="1" s="1"/>
  <c r="Q5263" i="1"/>
  <c r="Q5264" i="1"/>
  <c r="Q5265" i="1"/>
  <c r="S5265" i="1" s="1"/>
  <c r="Q5266" i="1"/>
  <c r="S5266" i="1" s="1"/>
  <c r="Q5267" i="1"/>
  <c r="S5267" i="1" s="1"/>
  <c r="Q5268" i="1"/>
  <c r="S5268" i="1" s="1"/>
  <c r="Q5269" i="1"/>
  <c r="S5269" i="1" s="1"/>
  <c r="Q5270" i="1"/>
  <c r="S5270" i="1" s="1"/>
  <c r="Q5271" i="1"/>
  <c r="Q5272" i="1"/>
  <c r="Q5273" i="1"/>
  <c r="S5273" i="1" s="1"/>
  <c r="Q5274" i="1"/>
  <c r="S5274" i="1" s="1"/>
  <c r="Q5275" i="1"/>
  <c r="S5275" i="1" s="1"/>
  <c r="Q5276" i="1"/>
  <c r="S5276" i="1" s="1"/>
  <c r="Q5277" i="1"/>
  <c r="S5277" i="1" s="1"/>
  <c r="Q5278" i="1"/>
  <c r="S5278" i="1" s="1"/>
  <c r="Q5279" i="1"/>
  <c r="Q5280" i="1"/>
  <c r="Q5281" i="1"/>
  <c r="S5281" i="1" s="1"/>
  <c r="Q5282" i="1"/>
  <c r="S5282" i="1" s="1"/>
  <c r="Q5283" i="1"/>
  <c r="S5283" i="1" s="1"/>
  <c r="Q5284" i="1"/>
  <c r="S5284" i="1" s="1"/>
  <c r="Q5285" i="1"/>
  <c r="S5285" i="1" s="1"/>
  <c r="Q5286" i="1"/>
  <c r="S5286" i="1" s="1"/>
  <c r="Q5287" i="1"/>
  <c r="Q5288" i="1"/>
  <c r="Q5289" i="1"/>
  <c r="S5289" i="1" s="1"/>
  <c r="Q5290" i="1"/>
  <c r="S5290" i="1" s="1"/>
  <c r="Q5291" i="1"/>
  <c r="S5291" i="1" s="1"/>
  <c r="Q5292" i="1"/>
  <c r="S5292" i="1" s="1"/>
  <c r="Q5293" i="1"/>
  <c r="S5293" i="1" s="1"/>
  <c r="Q5294" i="1"/>
  <c r="S5294" i="1" s="1"/>
  <c r="Q5295" i="1"/>
  <c r="Q5296" i="1"/>
  <c r="Q5297" i="1"/>
  <c r="S5297" i="1" s="1"/>
  <c r="Q5298" i="1"/>
  <c r="S5298" i="1" s="1"/>
  <c r="Q5299" i="1"/>
  <c r="S5299" i="1" s="1"/>
  <c r="Q5300" i="1"/>
  <c r="S5300" i="1" s="1"/>
  <c r="Q5301" i="1"/>
  <c r="S5301" i="1" s="1"/>
  <c r="Q5302" i="1"/>
  <c r="S5302" i="1" s="1"/>
  <c r="Q5303" i="1"/>
  <c r="Q5304" i="1"/>
  <c r="Q5305" i="1"/>
  <c r="S5305" i="1" s="1"/>
  <c r="Q5306" i="1"/>
  <c r="S5306" i="1" s="1"/>
  <c r="Q5307" i="1"/>
  <c r="S5307" i="1" s="1"/>
  <c r="Q5308" i="1"/>
  <c r="S5308" i="1" s="1"/>
  <c r="Q5309" i="1"/>
  <c r="S5309" i="1" s="1"/>
  <c r="Q5310" i="1"/>
  <c r="S5310" i="1" s="1"/>
  <c r="Q5311" i="1"/>
  <c r="Q5312" i="1"/>
  <c r="Q5313" i="1"/>
  <c r="S5313" i="1" s="1"/>
  <c r="Q5314" i="1"/>
  <c r="S5314" i="1" s="1"/>
  <c r="Q5315" i="1"/>
  <c r="S5315" i="1" s="1"/>
  <c r="Q5316" i="1"/>
  <c r="S5316" i="1" s="1"/>
  <c r="Q5317" i="1"/>
  <c r="S5317" i="1" s="1"/>
  <c r="Q5318" i="1"/>
  <c r="S5318" i="1" s="1"/>
  <c r="Q5319" i="1"/>
  <c r="Q5320" i="1"/>
  <c r="Q5321" i="1"/>
  <c r="S5321" i="1" s="1"/>
  <c r="Q5322" i="1"/>
  <c r="S5322" i="1" s="1"/>
  <c r="Q5323" i="1"/>
  <c r="S5323" i="1" s="1"/>
  <c r="Q5324" i="1"/>
  <c r="S5324" i="1" s="1"/>
  <c r="Q5325" i="1"/>
  <c r="S5325" i="1" s="1"/>
  <c r="Q5326" i="1"/>
  <c r="S5326" i="1" s="1"/>
  <c r="Q5327" i="1"/>
  <c r="Q5328" i="1"/>
  <c r="Q5329" i="1"/>
  <c r="S5329" i="1" s="1"/>
  <c r="Q5330" i="1"/>
  <c r="S5330" i="1" s="1"/>
  <c r="Q5331" i="1"/>
  <c r="S5331" i="1" s="1"/>
  <c r="Q5332" i="1"/>
  <c r="S5332" i="1" s="1"/>
  <c r="Q5333" i="1"/>
  <c r="S5333" i="1" s="1"/>
  <c r="Q5334" i="1"/>
  <c r="S5334" i="1" s="1"/>
  <c r="Q5335" i="1"/>
  <c r="Q5336" i="1"/>
  <c r="Q5337" i="1"/>
  <c r="S5337" i="1" s="1"/>
  <c r="Q5338" i="1"/>
  <c r="S5338" i="1" s="1"/>
  <c r="Q5339" i="1"/>
  <c r="S5339" i="1" s="1"/>
  <c r="Q5340" i="1"/>
  <c r="S5340" i="1" s="1"/>
  <c r="Q5341" i="1"/>
  <c r="S5341" i="1" s="1"/>
  <c r="Q5342" i="1"/>
  <c r="S5342" i="1" s="1"/>
  <c r="Q5343" i="1"/>
  <c r="Q5344" i="1"/>
  <c r="Q5345" i="1"/>
  <c r="S5345" i="1" s="1"/>
  <c r="Q5346" i="1"/>
  <c r="S5346" i="1" s="1"/>
  <c r="Q5347" i="1"/>
  <c r="S5347" i="1" s="1"/>
  <c r="Q5348" i="1"/>
  <c r="S5348" i="1" s="1"/>
  <c r="Q5349" i="1"/>
  <c r="S5349" i="1" s="1"/>
  <c r="Q5350" i="1"/>
  <c r="S5350" i="1" s="1"/>
  <c r="Q5351" i="1"/>
  <c r="Q5352" i="1"/>
  <c r="Q5353" i="1"/>
  <c r="S5353" i="1" s="1"/>
  <c r="Q5354" i="1"/>
  <c r="S5354" i="1" s="1"/>
  <c r="Q5355" i="1"/>
  <c r="S5355" i="1" s="1"/>
  <c r="Q5356" i="1"/>
  <c r="S5356" i="1" s="1"/>
  <c r="Q5357" i="1"/>
  <c r="S5357" i="1" s="1"/>
  <c r="Q5358" i="1"/>
  <c r="S5358" i="1" s="1"/>
  <c r="Q5359" i="1"/>
  <c r="Q5360" i="1"/>
  <c r="Q5361" i="1"/>
  <c r="S5361" i="1" s="1"/>
  <c r="Q5362" i="1"/>
  <c r="S5362" i="1" s="1"/>
  <c r="Q5363" i="1"/>
  <c r="S5363" i="1" s="1"/>
  <c r="Q5364" i="1"/>
  <c r="S5364" i="1" s="1"/>
  <c r="Q5365" i="1"/>
  <c r="S5365" i="1" s="1"/>
  <c r="Q5366" i="1"/>
  <c r="S5366" i="1" s="1"/>
  <c r="Q5367" i="1"/>
  <c r="Q5368" i="1"/>
  <c r="Q5369" i="1"/>
  <c r="S5369" i="1" s="1"/>
  <c r="Q5370" i="1"/>
  <c r="S5370" i="1" s="1"/>
  <c r="Q5371" i="1"/>
  <c r="S5371" i="1" s="1"/>
  <c r="Q5372" i="1"/>
  <c r="S5372" i="1" s="1"/>
  <c r="Q5373" i="1"/>
  <c r="S5373" i="1" s="1"/>
  <c r="Q5374" i="1"/>
  <c r="S5374" i="1" s="1"/>
  <c r="Q5375" i="1"/>
  <c r="Q5376" i="1"/>
  <c r="Q5377" i="1"/>
  <c r="S5377" i="1" s="1"/>
  <c r="Q5378" i="1"/>
  <c r="S5378" i="1" s="1"/>
  <c r="Q5379" i="1"/>
  <c r="S5379" i="1" s="1"/>
  <c r="Q5380" i="1"/>
  <c r="S5380" i="1" s="1"/>
  <c r="Q5381" i="1"/>
  <c r="S5381" i="1" s="1"/>
  <c r="Q5382" i="1"/>
  <c r="S5382" i="1" s="1"/>
  <c r="Q5383" i="1"/>
  <c r="Q5384" i="1"/>
  <c r="Q5385" i="1"/>
  <c r="S5385" i="1" s="1"/>
  <c r="Q5386" i="1"/>
  <c r="S5386" i="1" s="1"/>
  <c r="Q5387" i="1"/>
  <c r="S5387" i="1" s="1"/>
  <c r="Q5388" i="1"/>
  <c r="S5388" i="1" s="1"/>
  <c r="Q5389" i="1"/>
  <c r="S5389" i="1" s="1"/>
  <c r="Q5390" i="1"/>
  <c r="S5390" i="1" s="1"/>
  <c r="Q5391" i="1"/>
  <c r="Q5392" i="1"/>
  <c r="Q5393" i="1"/>
  <c r="S5393" i="1" s="1"/>
  <c r="Q5394" i="1"/>
  <c r="S5394" i="1" s="1"/>
  <c r="Q5395" i="1"/>
  <c r="S5395" i="1" s="1"/>
  <c r="Q5396" i="1"/>
  <c r="S5396" i="1" s="1"/>
  <c r="Q5397" i="1"/>
  <c r="S5397" i="1" s="1"/>
  <c r="Q5398" i="1"/>
  <c r="S5398" i="1" s="1"/>
  <c r="Q5399" i="1"/>
  <c r="Q5400" i="1"/>
  <c r="Q5401" i="1"/>
  <c r="S5401" i="1" s="1"/>
  <c r="Q5402" i="1"/>
  <c r="S5402" i="1" s="1"/>
  <c r="Q5403" i="1"/>
  <c r="S5403" i="1" s="1"/>
  <c r="Q5404" i="1"/>
  <c r="S5404" i="1" s="1"/>
  <c r="Q5405" i="1"/>
  <c r="S5405" i="1" s="1"/>
  <c r="Q5406" i="1"/>
  <c r="S5406" i="1" s="1"/>
  <c r="Q5407" i="1"/>
  <c r="Q5408" i="1"/>
  <c r="Q5409" i="1"/>
  <c r="S5409" i="1" s="1"/>
  <c r="Q5410" i="1"/>
  <c r="S5410" i="1" s="1"/>
  <c r="Q5411" i="1"/>
  <c r="S5411" i="1" s="1"/>
  <c r="Q5412" i="1"/>
  <c r="S5412" i="1" s="1"/>
  <c r="Q5413" i="1"/>
  <c r="S5413" i="1" s="1"/>
  <c r="Q5414" i="1"/>
  <c r="S5414" i="1" s="1"/>
  <c r="Q5415" i="1"/>
  <c r="Q5416" i="1"/>
  <c r="Q5417" i="1"/>
  <c r="S5417" i="1" s="1"/>
  <c r="Q5418" i="1"/>
  <c r="S5418" i="1" s="1"/>
  <c r="Q5419" i="1"/>
  <c r="S5419" i="1" s="1"/>
  <c r="Q5420" i="1"/>
  <c r="S5420" i="1" s="1"/>
  <c r="Q5421" i="1"/>
  <c r="S5421" i="1" s="1"/>
  <c r="Q5422" i="1"/>
  <c r="S5422" i="1" s="1"/>
  <c r="Q5423" i="1"/>
  <c r="Q5424" i="1"/>
  <c r="Q5425" i="1"/>
  <c r="S5425" i="1" s="1"/>
  <c r="Q5426" i="1"/>
  <c r="S5426" i="1" s="1"/>
  <c r="Q5427" i="1"/>
  <c r="S5427" i="1" s="1"/>
  <c r="Q5428" i="1"/>
  <c r="S5428" i="1" s="1"/>
  <c r="Q5429" i="1"/>
  <c r="S5429" i="1" s="1"/>
  <c r="Q5430" i="1"/>
  <c r="S5430" i="1" s="1"/>
  <c r="Q5431" i="1"/>
  <c r="Q5432" i="1"/>
  <c r="Q5433" i="1"/>
  <c r="S5433" i="1" s="1"/>
  <c r="Q5434" i="1"/>
  <c r="S5434" i="1" s="1"/>
  <c r="Q5435" i="1"/>
  <c r="S5435" i="1" s="1"/>
  <c r="Q5436" i="1"/>
  <c r="S5436" i="1" s="1"/>
  <c r="Q5437" i="1"/>
  <c r="S5437" i="1" s="1"/>
  <c r="Q5438" i="1"/>
  <c r="S5438" i="1" s="1"/>
  <c r="Q5439" i="1"/>
  <c r="Q5440" i="1"/>
  <c r="Q5441" i="1"/>
  <c r="S5441" i="1" s="1"/>
  <c r="Q5442" i="1"/>
  <c r="S5442" i="1" s="1"/>
  <c r="Q5443" i="1"/>
  <c r="S5443" i="1" s="1"/>
  <c r="Q5444" i="1"/>
  <c r="S5444" i="1" s="1"/>
  <c r="Q5445" i="1"/>
  <c r="S5445" i="1" s="1"/>
  <c r="Q5446" i="1"/>
  <c r="S5446" i="1" s="1"/>
  <c r="Q5447" i="1"/>
  <c r="Q5448" i="1"/>
  <c r="Q5449" i="1"/>
  <c r="S5449" i="1" s="1"/>
  <c r="Q5450" i="1"/>
  <c r="S5450" i="1" s="1"/>
  <c r="Q5451" i="1"/>
  <c r="S5451" i="1" s="1"/>
  <c r="Q5452" i="1"/>
  <c r="S5452" i="1" s="1"/>
  <c r="Q5453" i="1"/>
  <c r="S5453" i="1" s="1"/>
  <c r="Q5454" i="1"/>
  <c r="S5454" i="1" s="1"/>
  <c r="Q5455" i="1"/>
  <c r="Q5456" i="1"/>
  <c r="Q5457" i="1"/>
  <c r="S5457" i="1" s="1"/>
  <c r="Q5458" i="1"/>
  <c r="S5458" i="1" s="1"/>
  <c r="Q5459" i="1"/>
  <c r="S5459" i="1" s="1"/>
  <c r="Q5460" i="1"/>
  <c r="S5460" i="1" s="1"/>
  <c r="Q5461" i="1"/>
  <c r="S5461" i="1" s="1"/>
  <c r="Q5462" i="1"/>
  <c r="S5462" i="1" s="1"/>
  <c r="Q5463" i="1"/>
  <c r="Q5464" i="1"/>
  <c r="Q5465" i="1"/>
  <c r="S5465" i="1" s="1"/>
  <c r="Q5466" i="1"/>
  <c r="S5466" i="1" s="1"/>
  <c r="Q5467" i="1"/>
  <c r="S5467" i="1" s="1"/>
  <c r="Q5468" i="1"/>
  <c r="S5468" i="1" s="1"/>
  <c r="Q5469" i="1"/>
  <c r="S5469" i="1" s="1"/>
  <c r="Q5470" i="1"/>
  <c r="S5470" i="1" s="1"/>
  <c r="Q5471" i="1"/>
  <c r="Q5472" i="1"/>
  <c r="Q5473" i="1"/>
  <c r="S5473" i="1" s="1"/>
  <c r="Q5474" i="1"/>
  <c r="S5474" i="1" s="1"/>
  <c r="Q5475" i="1"/>
  <c r="S5475" i="1" s="1"/>
  <c r="Q5476" i="1"/>
  <c r="S5476" i="1" s="1"/>
  <c r="Q5477" i="1"/>
  <c r="S5477" i="1" s="1"/>
  <c r="Q5478" i="1"/>
  <c r="S5478" i="1" s="1"/>
  <c r="Q5479" i="1"/>
  <c r="Q5480" i="1"/>
  <c r="Q5481" i="1"/>
  <c r="S5481" i="1" s="1"/>
  <c r="Q5482" i="1"/>
  <c r="S5482" i="1" s="1"/>
  <c r="Q5483" i="1"/>
  <c r="S5483" i="1" s="1"/>
  <c r="Q5484" i="1"/>
  <c r="S5484" i="1" s="1"/>
  <c r="Q5485" i="1"/>
  <c r="S5485" i="1" s="1"/>
  <c r="Q5486" i="1"/>
  <c r="S5486" i="1" s="1"/>
  <c r="Q5487" i="1"/>
  <c r="Q5488" i="1"/>
  <c r="Q5489" i="1"/>
  <c r="S5489" i="1" s="1"/>
  <c r="Q5490" i="1"/>
  <c r="S5490" i="1" s="1"/>
  <c r="Q5491" i="1"/>
  <c r="S5491" i="1" s="1"/>
  <c r="Q5492" i="1"/>
  <c r="S5492" i="1" s="1"/>
  <c r="Q5493" i="1"/>
  <c r="S5493" i="1" s="1"/>
  <c r="Q5494" i="1"/>
  <c r="S5494" i="1" s="1"/>
  <c r="Q5495" i="1"/>
  <c r="Q5496" i="1"/>
  <c r="Q5497" i="1"/>
  <c r="S5497" i="1" s="1"/>
  <c r="Q5498" i="1"/>
  <c r="S5498" i="1" s="1"/>
  <c r="Q5499" i="1"/>
  <c r="S5499" i="1" s="1"/>
  <c r="Q5500" i="1"/>
  <c r="S5500" i="1" s="1"/>
  <c r="Q5501" i="1"/>
  <c r="S5501" i="1" s="1"/>
  <c r="Q5502" i="1"/>
  <c r="S5502" i="1" s="1"/>
  <c r="Q5503" i="1"/>
  <c r="Q5504" i="1"/>
  <c r="Q5505" i="1"/>
  <c r="S5505" i="1" s="1"/>
  <c r="Q5506" i="1"/>
  <c r="S5506" i="1" s="1"/>
  <c r="Q5507" i="1"/>
  <c r="S5507" i="1" s="1"/>
  <c r="Q5508" i="1"/>
  <c r="S5508" i="1" s="1"/>
  <c r="Q5509" i="1"/>
  <c r="S5509" i="1" s="1"/>
  <c r="Q5510" i="1"/>
  <c r="S5510" i="1" s="1"/>
  <c r="Q5511" i="1"/>
  <c r="Q5512" i="1"/>
  <c r="Q5513" i="1"/>
  <c r="S5513" i="1" s="1"/>
  <c r="Q5514" i="1"/>
  <c r="S5514" i="1" s="1"/>
  <c r="Q5515" i="1"/>
  <c r="S5515" i="1" s="1"/>
  <c r="Q5516" i="1"/>
  <c r="S5516" i="1" s="1"/>
  <c r="Q5517" i="1"/>
  <c r="S5517" i="1" s="1"/>
  <c r="Q5518" i="1"/>
  <c r="S5518" i="1" s="1"/>
  <c r="Q5519" i="1"/>
  <c r="Q5520" i="1"/>
  <c r="Q5521" i="1"/>
  <c r="S5521" i="1" s="1"/>
  <c r="Q5522" i="1"/>
  <c r="S5522" i="1" s="1"/>
  <c r="Q5523" i="1"/>
  <c r="S5523" i="1" s="1"/>
  <c r="Q5524" i="1"/>
  <c r="S5524" i="1" s="1"/>
  <c r="Q5525" i="1"/>
  <c r="S5525" i="1" s="1"/>
  <c r="Q5526" i="1"/>
  <c r="S5526" i="1" s="1"/>
  <c r="Q5527" i="1"/>
  <c r="Q5528" i="1"/>
  <c r="Q5529" i="1"/>
  <c r="S5529" i="1" s="1"/>
  <c r="Q5530" i="1"/>
  <c r="S5530" i="1" s="1"/>
  <c r="Q5531" i="1"/>
  <c r="S5531" i="1" s="1"/>
  <c r="Q5532" i="1"/>
  <c r="S5532" i="1" s="1"/>
  <c r="Q5533" i="1"/>
  <c r="S5533" i="1" s="1"/>
  <c r="Q5534" i="1"/>
  <c r="S5534" i="1" s="1"/>
  <c r="Q5535" i="1"/>
  <c r="Q5536" i="1"/>
  <c r="Q5537" i="1"/>
  <c r="S5537" i="1" s="1"/>
  <c r="Q5538" i="1"/>
  <c r="S5538" i="1" s="1"/>
  <c r="Q5539" i="1"/>
  <c r="S5539" i="1" s="1"/>
  <c r="Q5540" i="1"/>
  <c r="S5540" i="1" s="1"/>
  <c r="Q5541" i="1"/>
  <c r="S5541" i="1" s="1"/>
  <c r="Q5542" i="1"/>
  <c r="S5542" i="1" s="1"/>
  <c r="Q5543" i="1"/>
  <c r="Q5544" i="1"/>
  <c r="Q5545" i="1"/>
  <c r="S5545" i="1" s="1"/>
  <c r="Q5546" i="1"/>
  <c r="S5546" i="1" s="1"/>
  <c r="Q5547" i="1"/>
  <c r="S5547" i="1" s="1"/>
  <c r="Q5548" i="1"/>
  <c r="S5548" i="1" s="1"/>
  <c r="Q5549" i="1"/>
  <c r="S5549" i="1" s="1"/>
  <c r="Q5550" i="1"/>
  <c r="S5550" i="1" s="1"/>
  <c r="Q5551" i="1"/>
  <c r="Q5552" i="1"/>
  <c r="Q5553" i="1"/>
  <c r="S5553" i="1" s="1"/>
  <c r="Q5554" i="1"/>
  <c r="S5554" i="1" s="1"/>
  <c r="Q5555" i="1"/>
  <c r="S5555" i="1" s="1"/>
  <c r="Q5556" i="1"/>
  <c r="S5556" i="1" s="1"/>
  <c r="Q5557" i="1"/>
  <c r="S5557" i="1" s="1"/>
  <c r="Q5558" i="1"/>
  <c r="S5558" i="1" s="1"/>
  <c r="Q5559" i="1"/>
  <c r="Q5560" i="1"/>
  <c r="Q5561" i="1"/>
  <c r="S5561" i="1" s="1"/>
  <c r="Q5562" i="1"/>
  <c r="S5562" i="1" s="1"/>
  <c r="Q5563" i="1"/>
  <c r="S5563" i="1" s="1"/>
  <c r="Q5564" i="1"/>
  <c r="S5564" i="1" s="1"/>
  <c r="Q5565" i="1"/>
  <c r="S5565" i="1" s="1"/>
  <c r="Q5566" i="1"/>
  <c r="S5566" i="1" s="1"/>
  <c r="Q5567" i="1"/>
  <c r="Q5568" i="1"/>
  <c r="Q5569" i="1"/>
  <c r="S5569" i="1" s="1"/>
  <c r="Q5570" i="1"/>
  <c r="S5570" i="1" s="1"/>
  <c r="Q5571" i="1"/>
  <c r="S5571" i="1" s="1"/>
  <c r="Q5572" i="1"/>
  <c r="S5572" i="1" s="1"/>
  <c r="Q5573" i="1"/>
  <c r="S5573" i="1" s="1"/>
  <c r="Q5574" i="1"/>
  <c r="S5574" i="1" s="1"/>
  <c r="Q5575" i="1"/>
  <c r="Q5576" i="1"/>
  <c r="Q5577" i="1"/>
  <c r="S5577" i="1" s="1"/>
  <c r="Q5578" i="1"/>
  <c r="S5578" i="1" s="1"/>
  <c r="Q5579" i="1"/>
  <c r="S5579" i="1" s="1"/>
  <c r="Q5580" i="1"/>
  <c r="S5580" i="1" s="1"/>
  <c r="Q5581" i="1"/>
  <c r="S5581" i="1" s="1"/>
  <c r="Q5582" i="1"/>
  <c r="S5582" i="1" s="1"/>
  <c r="Q5583" i="1"/>
  <c r="Q5584" i="1"/>
  <c r="Q5585" i="1"/>
  <c r="S5585" i="1" s="1"/>
  <c r="Q5586" i="1"/>
  <c r="S5586" i="1" s="1"/>
  <c r="Q5587" i="1"/>
  <c r="S5587" i="1" s="1"/>
  <c r="Q5588" i="1"/>
  <c r="S5588" i="1" s="1"/>
  <c r="Q5589" i="1"/>
  <c r="S5589" i="1" s="1"/>
  <c r="Q5590" i="1"/>
  <c r="S5590" i="1" s="1"/>
  <c r="Q5591" i="1"/>
  <c r="Q5592" i="1"/>
  <c r="Q5593" i="1"/>
  <c r="S5593" i="1" s="1"/>
  <c r="Q5594" i="1"/>
  <c r="S5594" i="1" s="1"/>
  <c r="Q5595" i="1"/>
  <c r="S5595" i="1" s="1"/>
  <c r="Q5596" i="1"/>
  <c r="S5596" i="1" s="1"/>
  <c r="Q5597" i="1"/>
  <c r="S5597" i="1" s="1"/>
  <c r="Q5598" i="1"/>
  <c r="S5598" i="1" s="1"/>
  <c r="Q5599" i="1"/>
  <c r="Q5600" i="1"/>
  <c r="Q5601" i="1"/>
  <c r="S5601" i="1" s="1"/>
  <c r="Q5602" i="1"/>
  <c r="S5602" i="1" s="1"/>
  <c r="Q5603" i="1"/>
  <c r="S5603" i="1" s="1"/>
  <c r="Q5604" i="1"/>
  <c r="S5604" i="1" s="1"/>
  <c r="Q5605" i="1"/>
  <c r="S5605" i="1" s="1"/>
  <c r="Q5606" i="1"/>
  <c r="S5606" i="1" s="1"/>
  <c r="Q5607" i="1"/>
  <c r="Q5608" i="1"/>
  <c r="Q5609" i="1"/>
  <c r="S5609" i="1" s="1"/>
  <c r="Q5610" i="1"/>
  <c r="S5610" i="1" s="1"/>
  <c r="Q5611" i="1"/>
  <c r="S5611" i="1" s="1"/>
  <c r="Q5612" i="1"/>
  <c r="S5612" i="1" s="1"/>
  <c r="Q5613" i="1"/>
  <c r="S5613" i="1" s="1"/>
  <c r="Q5614" i="1"/>
  <c r="S5614" i="1" s="1"/>
  <c r="Q5615" i="1"/>
  <c r="Q5616" i="1"/>
  <c r="Q5617" i="1"/>
  <c r="S5617" i="1" s="1"/>
  <c r="Q5618" i="1"/>
  <c r="S5618" i="1" s="1"/>
  <c r="Q5619" i="1"/>
  <c r="S5619" i="1" s="1"/>
  <c r="Q5620" i="1"/>
  <c r="S5620" i="1" s="1"/>
  <c r="Q5621" i="1"/>
  <c r="S5621" i="1" s="1"/>
  <c r="Q5622" i="1"/>
  <c r="S5622" i="1" s="1"/>
  <c r="Q5623" i="1"/>
  <c r="Q5624" i="1"/>
  <c r="Q5625" i="1"/>
  <c r="S5625" i="1" s="1"/>
  <c r="Q5626" i="1"/>
  <c r="S5626" i="1" s="1"/>
  <c r="Q5627" i="1"/>
  <c r="S5627" i="1" s="1"/>
  <c r="Q5628" i="1"/>
  <c r="S5628" i="1" s="1"/>
  <c r="Q5629" i="1"/>
  <c r="S5629" i="1" s="1"/>
  <c r="Q5630" i="1"/>
  <c r="S5630" i="1" s="1"/>
  <c r="Q5631" i="1"/>
  <c r="Q5632" i="1"/>
  <c r="Q5633" i="1"/>
  <c r="S5633" i="1" s="1"/>
  <c r="Q5634" i="1"/>
  <c r="S5634" i="1" s="1"/>
  <c r="Q5635" i="1"/>
  <c r="S5635" i="1" s="1"/>
  <c r="Q5636" i="1"/>
  <c r="S5636" i="1" s="1"/>
  <c r="Q5637" i="1"/>
  <c r="S5637" i="1" s="1"/>
  <c r="Q5638" i="1"/>
  <c r="S5638" i="1" s="1"/>
  <c r="Q5639" i="1"/>
  <c r="Q5640" i="1"/>
  <c r="Q5641" i="1"/>
  <c r="S5641" i="1" s="1"/>
  <c r="Q5642" i="1"/>
  <c r="S5642" i="1" s="1"/>
  <c r="Q5643" i="1"/>
  <c r="S5643" i="1" s="1"/>
  <c r="Q5644" i="1"/>
  <c r="S5644" i="1" s="1"/>
  <c r="Q5645" i="1"/>
  <c r="S5645" i="1" s="1"/>
  <c r="Q5646" i="1"/>
  <c r="S5646" i="1" s="1"/>
  <c r="Q5647" i="1"/>
  <c r="Q5648" i="1"/>
  <c r="Q5649" i="1"/>
  <c r="S5649" i="1" s="1"/>
  <c r="Q5650" i="1"/>
  <c r="S5650" i="1" s="1"/>
  <c r="Q5651" i="1"/>
  <c r="S5651" i="1" s="1"/>
  <c r="Q5652" i="1"/>
  <c r="S5652" i="1" s="1"/>
  <c r="Q5653" i="1"/>
  <c r="S5653" i="1" s="1"/>
  <c r="Q5654" i="1"/>
  <c r="S5654" i="1" s="1"/>
  <c r="Q5655" i="1"/>
  <c r="Q5656" i="1"/>
  <c r="Q5657" i="1"/>
  <c r="S5657" i="1" s="1"/>
  <c r="Q5658" i="1"/>
  <c r="S5658" i="1" s="1"/>
  <c r="Q5659" i="1"/>
  <c r="S5659" i="1" s="1"/>
  <c r="Q5660" i="1"/>
  <c r="S5660" i="1" s="1"/>
  <c r="Q5661" i="1"/>
  <c r="S5661" i="1" s="1"/>
  <c r="Q5662" i="1"/>
  <c r="S5662" i="1" s="1"/>
  <c r="Q5663" i="1"/>
  <c r="Q5664" i="1"/>
  <c r="Q5665" i="1"/>
  <c r="S5665" i="1" s="1"/>
  <c r="Q5666" i="1"/>
  <c r="S5666" i="1" s="1"/>
  <c r="Q5667" i="1"/>
  <c r="S5667" i="1" s="1"/>
  <c r="Q5668" i="1"/>
  <c r="S5668" i="1" s="1"/>
  <c r="Q5669" i="1"/>
  <c r="S5669" i="1" s="1"/>
  <c r="Q5670" i="1"/>
  <c r="S5670" i="1" s="1"/>
  <c r="Q5671" i="1"/>
  <c r="Q5672" i="1"/>
  <c r="Q5673" i="1"/>
  <c r="S5673" i="1" s="1"/>
  <c r="Q5674" i="1"/>
  <c r="S5674" i="1" s="1"/>
  <c r="Q5675" i="1"/>
  <c r="S5675" i="1" s="1"/>
  <c r="Q5676" i="1"/>
  <c r="S5676" i="1" s="1"/>
  <c r="Q5677" i="1"/>
  <c r="S5677" i="1" s="1"/>
  <c r="Q5678" i="1"/>
  <c r="S5678" i="1" s="1"/>
  <c r="Q5679" i="1"/>
  <c r="Q5680" i="1"/>
  <c r="Q5681" i="1"/>
  <c r="S5681" i="1" s="1"/>
  <c r="Q5682" i="1"/>
  <c r="S5682" i="1" s="1"/>
  <c r="Q5683" i="1"/>
  <c r="S5683" i="1" s="1"/>
  <c r="Q5684" i="1"/>
  <c r="S5684" i="1" s="1"/>
  <c r="Q5685" i="1"/>
  <c r="S5685" i="1" s="1"/>
  <c r="Q5686" i="1"/>
  <c r="S5686" i="1" s="1"/>
  <c r="Q5687" i="1"/>
  <c r="Q5688" i="1"/>
  <c r="Q5689" i="1"/>
  <c r="S5689" i="1" s="1"/>
  <c r="Q5690" i="1"/>
  <c r="S5690" i="1" s="1"/>
  <c r="Q5691" i="1"/>
  <c r="S5691" i="1" s="1"/>
  <c r="Q5692" i="1"/>
  <c r="S5692" i="1" s="1"/>
  <c r="Q5693" i="1"/>
  <c r="S5693" i="1" s="1"/>
  <c r="Q5694" i="1"/>
  <c r="S5694" i="1" s="1"/>
  <c r="Q5695" i="1"/>
  <c r="Q5696" i="1"/>
  <c r="Q5697" i="1"/>
  <c r="S5697" i="1" s="1"/>
  <c r="Q5698" i="1"/>
  <c r="S5698" i="1" s="1"/>
  <c r="Q5699" i="1"/>
  <c r="S5699" i="1" s="1"/>
  <c r="Q5700" i="1"/>
  <c r="S5700" i="1" s="1"/>
  <c r="Q5701" i="1"/>
  <c r="S5701" i="1" s="1"/>
  <c r="Q5702" i="1"/>
  <c r="S5702" i="1" s="1"/>
  <c r="Q5703" i="1"/>
  <c r="Q5704" i="1"/>
  <c r="Q5705" i="1"/>
  <c r="S5705" i="1" s="1"/>
  <c r="Q5706" i="1"/>
  <c r="S5706" i="1" s="1"/>
  <c r="Q5707" i="1"/>
  <c r="S5707" i="1" s="1"/>
  <c r="Q5708" i="1"/>
  <c r="S5708" i="1" s="1"/>
  <c r="Q5709" i="1"/>
  <c r="S5709" i="1" s="1"/>
  <c r="Q5710" i="1"/>
  <c r="S5710" i="1" s="1"/>
  <c r="Q5711" i="1"/>
  <c r="Q5712" i="1"/>
  <c r="Q5713" i="1"/>
  <c r="S5713" i="1" s="1"/>
  <c r="Q5714" i="1"/>
  <c r="S5714" i="1" s="1"/>
  <c r="Q5715" i="1"/>
  <c r="S5715" i="1" s="1"/>
  <c r="Q5716" i="1"/>
  <c r="S5716" i="1" s="1"/>
  <c r="Q5717" i="1"/>
  <c r="S5717" i="1" s="1"/>
  <c r="Q5718" i="1"/>
  <c r="S5718" i="1" s="1"/>
  <c r="Q5719" i="1"/>
  <c r="Q5720" i="1"/>
  <c r="Q5721" i="1"/>
  <c r="S5721" i="1" s="1"/>
  <c r="Q5722" i="1"/>
  <c r="S5722" i="1" s="1"/>
  <c r="Q5723" i="1"/>
  <c r="S5723" i="1" s="1"/>
  <c r="Q5724" i="1"/>
  <c r="S5724" i="1" s="1"/>
  <c r="Q5725" i="1"/>
  <c r="S5725" i="1" s="1"/>
  <c r="Q5726" i="1"/>
  <c r="S5726" i="1" s="1"/>
  <c r="Q5727" i="1"/>
  <c r="Q5728" i="1"/>
  <c r="Q5729" i="1"/>
  <c r="S5729" i="1" s="1"/>
  <c r="Q5730" i="1"/>
  <c r="S5730" i="1" s="1"/>
  <c r="Q5731" i="1"/>
  <c r="S5731" i="1" s="1"/>
  <c r="Q5732" i="1"/>
  <c r="S5732" i="1" s="1"/>
  <c r="Q5733" i="1"/>
  <c r="S5733" i="1" s="1"/>
  <c r="Q5734" i="1"/>
  <c r="S5734" i="1" s="1"/>
  <c r="Q5735" i="1"/>
  <c r="Q5736" i="1"/>
  <c r="Q5737" i="1"/>
  <c r="S5737" i="1" s="1"/>
  <c r="Q5738" i="1"/>
  <c r="S5738" i="1" s="1"/>
  <c r="Q5739" i="1"/>
  <c r="S5739" i="1" s="1"/>
  <c r="Q5740" i="1"/>
  <c r="S5740" i="1" s="1"/>
  <c r="Q5741" i="1"/>
  <c r="S5741" i="1" s="1"/>
  <c r="Q5742" i="1"/>
  <c r="S5742" i="1" s="1"/>
  <c r="Q5743" i="1"/>
  <c r="Q5744" i="1"/>
  <c r="Q5745" i="1"/>
  <c r="S5745" i="1" s="1"/>
  <c r="Q5746" i="1"/>
  <c r="S5746" i="1" s="1"/>
  <c r="Q5747" i="1"/>
  <c r="S5747" i="1" s="1"/>
  <c r="Q5748" i="1"/>
  <c r="S5748" i="1" s="1"/>
  <c r="Q5749" i="1"/>
  <c r="S5749" i="1" s="1"/>
  <c r="Q5750" i="1"/>
  <c r="S5750" i="1" s="1"/>
  <c r="Q5751" i="1"/>
  <c r="Q5752" i="1"/>
  <c r="Q5753" i="1"/>
  <c r="S5753" i="1" s="1"/>
  <c r="Q5754" i="1"/>
  <c r="S5754" i="1" s="1"/>
  <c r="Q5755" i="1"/>
  <c r="S5755" i="1" s="1"/>
  <c r="Q5756" i="1"/>
  <c r="S5756" i="1" s="1"/>
  <c r="Q5757" i="1"/>
  <c r="S5757" i="1" s="1"/>
  <c r="Q5758" i="1"/>
  <c r="S5758" i="1" s="1"/>
  <c r="Q5759" i="1"/>
  <c r="Q5760" i="1"/>
  <c r="Q5761" i="1"/>
  <c r="S5761" i="1" s="1"/>
  <c r="Q5762" i="1"/>
  <c r="S5762" i="1" s="1"/>
  <c r="Q5763" i="1"/>
  <c r="S5763" i="1" s="1"/>
  <c r="Q5764" i="1"/>
  <c r="S5764" i="1" s="1"/>
  <c r="Q5765" i="1"/>
  <c r="S5765" i="1" s="1"/>
  <c r="Q5766" i="1"/>
  <c r="S5766" i="1" s="1"/>
  <c r="Q5767" i="1"/>
  <c r="Q5768" i="1"/>
  <c r="Q5769" i="1"/>
  <c r="S5769" i="1" s="1"/>
  <c r="Q5770" i="1"/>
  <c r="S5770" i="1" s="1"/>
  <c r="Q5771" i="1"/>
  <c r="S5771" i="1" s="1"/>
  <c r="Q5772" i="1"/>
  <c r="S5772" i="1" s="1"/>
  <c r="Q5773" i="1"/>
  <c r="S5773" i="1" s="1"/>
  <c r="Q5774" i="1"/>
  <c r="S5774" i="1" s="1"/>
  <c r="Q5775" i="1"/>
  <c r="Q5776" i="1"/>
  <c r="Q5777" i="1"/>
  <c r="S5777" i="1" s="1"/>
  <c r="Q5778" i="1"/>
  <c r="S5778" i="1" s="1"/>
  <c r="Q5779" i="1"/>
  <c r="S5779" i="1" s="1"/>
  <c r="Q5780" i="1"/>
  <c r="S5780" i="1" s="1"/>
  <c r="Q5781" i="1"/>
  <c r="S5781" i="1" s="1"/>
  <c r="Q5782" i="1"/>
  <c r="S5782" i="1" s="1"/>
  <c r="Q5783" i="1"/>
  <c r="Q5784" i="1"/>
  <c r="Q5785" i="1"/>
  <c r="S5785" i="1" s="1"/>
  <c r="Q5786" i="1"/>
  <c r="S5786" i="1" s="1"/>
  <c r="Q5787" i="1"/>
  <c r="S5787" i="1" s="1"/>
  <c r="Q5788" i="1"/>
  <c r="S5788" i="1" s="1"/>
  <c r="Q5789" i="1"/>
  <c r="S5789" i="1" s="1"/>
  <c r="Q5790" i="1"/>
  <c r="S5790" i="1" s="1"/>
  <c r="Q5791" i="1"/>
  <c r="Q5792" i="1"/>
  <c r="Q5793" i="1"/>
  <c r="S5793" i="1" s="1"/>
  <c r="Q5794" i="1"/>
  <c r="S5794" i="1" s="1"/>
  <c r="Q5795" i="1"/>
  <c r="S5795" i="1" s="1"/>
  <c r="Q5796" i="1"/>
  <c r="S5796" i="1" s="1"/>
  <c r="Q5797" i="1"/>
  <c r="S5797" i="1" s="1"/>
  <c r="Q5798" i="1"/>
  <c r="S5798" i="1" s="1"/>
  <c r="Q5799" i="1"/>
  <c r="Q5800" i="1"/>
  <c r="Q5801" i="1"/>
  <c r="S5801" i="1" s="1"/>
  <c r="Q5802" i="1"/>
  <c r="S5802" i="1" s="1"/>
  <c r="Q5803" i="1"/>
  <c r="S5803" i="1" s="1"/>
  <c r="Q5804" i="1"/>
  <c r="S5804" i="1" s="1"/>
  <c r="Q5805" i="1"/>
  <c r="S5805" i="1" s="1"/>
  <c r="Q5806" i="1"/>
  <c r="S5806" i="1" s="1"/>
  <c r="Q5807" i="1"/>
  <c r="Q5808" i="1"/>
  <c r="Q5809" i="1"/>
  <c r="S5809" i="1" s="1"/>
  <c r="Q5810" i="1"/>
  <c r="S5810" i="1" s="1"/>
  <c r="Q5811" i="1"/>
  <c r="S5811" i="1" s="1"/>
  <c r="Q5812" i="1"/>
  <c r="S5812" i="1" s="1"/>
  <c r="Q5813" i="1"/>
  <c r="S5813" i="1" s="1"/>
  <c r="Q5814" i="1"/>
  <c r="S5814" i="1" s="1"/>
  <c r="Q5815" i="1"/>
  <c r="Q5816" i="1"/>
  <c r="Q5817" i="1"/>
  <c r="S5817" i="1" s="1"/>
  <c r="Q5818" i="1"/>
  <c r="S5818" i="1" s="1"/>
  <c r="Q5819" i="1"/>
  <c r="S5819" i="1" s="1"/>
  <c r="Q5820" i="1"/>
  <c r="S5820" i="1" s="1"/>
  <c r="Q5821" i="1"/>
  <c r="S5821" i="1" s="1"/>
  <c r="Q5822" i="1"/>
  <c r="S5822" i="1" s="1"/>
  <c r="Q5823" i="1"/>
  <c r="Q5824" i="1"/>
  <c r="Q5825" i="1"/>
  <c r="S5825" i="1" s="1"/>
  <c r="Q5826" i="1"/>
  <c r="S5826" i="1" s="1"/>
  <c r="Q5827" i="1"/>
  <c r="S5827" i="1" s="1"/>
  <c r="Q5828" i="1"/>
  <c r="S5828" i="1" s="1"/>
  <c r="Q5829" i="1"/>
  <c r="S5829" i="1" s="1"/>
  <c r="Q5830" i="1"/>
  <c r="S5830" i="1" s="1"/>
  <c r="Q5831" i="1"/>
  <c r="Q5832" i="1"/>
  <c r="Q5833" i="1"/>
  <c r="S5833" i="1" s="1"/>
  <c r="Q5834" i="1"/>
  <c r="S5834" i="1" s="1"/>
  <c r="Q5835" i="1"/>
  <c r="S5835" i="1" s="1"/>
  <c r="Q5836" i="1"/>
  <c r="S5836" i="1" s="1"/>
  <c r="Q5837" i="1"/>
  <c r="S5837" i="1" s="1"/>
  <c r="Q5838" i="1"/>
  <c r="S5838" i="1" s="1"/>
  <c r="Q5839" i="1"/>
  <c r="Q5840" i="1"/>
  <c r="Q5841" i="1"/>
  <c r="S5841" i="1" s="1"/>
  <c r="Q5842" i="1"/>
  <c r="S5842" i="1" s="1"/>
  <c r="Q5843" i="1"/>
  <c r="S5843" i="1" s="1"/>
  <c r="Q5844" i="1"/>
  <c r="S5844" i="1" s="1"/>
  <c r="Q5845" i="1"/>
  <c r="S5845" i="1" s="1"/>
  <c r="Q5846" i="1"/>
  <c r="S5846" i="1" s="1"/>
  <c r="Q5847" i="1"/>
  <c r="Q5848" i="1"/>
  <c r="Q5849" i="1"/>
  <c r="S5849" i="1" s="1"/>
  <c r="Q5850" i="1"/>
  <c r="S5850" i="1" s="1"/>
  <c r="Q5851" i="1"/>
  <c r="S5851" i="1" s="1"/>
  <c r="Q5852" i="1"/>
  <c r="S5852" i="1" s="1"/>
  <c r="Q5853" i="1"/>
  <c r="S5853" i="1" s="1"/>
  <c r="Q5854" i="1"/>
  <c r="S5854" i="1" s="1"/>
  <c r="Q5855" i="1"/>
  <c r="Q5856" i="1"/>
  <c r="Q5857" i="1"/>
  <c r="S5857" i="1" s="1"/>
  <c r="Q5858" i="1"/>
  <c r="S5858" i="1" s="1"/>
  <c r="Q5859" i="1"/>
  <c r="S5859" i="1" s="1"/>
  <c r="Q5860" i="1"/>
  <c r="S5860" i="1" s="1"/>
  <c r="Q5861" i="1"/>
  <c r="S5861" i="1" s="1"/>
  <c r="Q5862" i="1"/>
  <c r="S5862" i="1" s="1"/>
  <c r="Q5863" i="1"/>
  <c r="Q5864" i="1"/>
  <c r="Q5865" i="1"/>
  <c r="S5865" i="1" s="1"/>
  <c r="Q5866" i="1"/>
  <c r="S5866" i="1" s="1"/>
  <c r="Q5867" i="1"/>
  <c r="S5867" i="1" s="1"/>
  <c r="Q5868" i="1"/>
  <c r="S5868" i="1" s="1"/>
  <c r="Q5869" i="1"/>
  <c r="S5869" i="1" s="1"/>
  <c r="Q5870" i="1"/>
  <c r="S5870" i="1" s="1"/>
  <c r="Q5871" i="1"/>
  <c r="Q5872" i="1"/>
  <c r="Q5873" i="1"/>
  <c r="S5873" i="1" s="1"/>
  <c r="Q5874" i="1"/>
  <c r="S5874" i="1" s="1"/>
  <c r="Q5875" i="1"/>
  <c r="S5875" i="1" s="1"/>
  <c r="Q5876" i="1"/>
  <c r="S5876" i="1" s="1"/>
  <c r="Q5877" i="1"/>
  <c r="S5877" i="1" s="1"/>
  <c r="Q5878" i="1"/>
  <c r="S5878" i="1" s="1"/>
  <c r="Q5879" i="1"/>
  <c r="Q5880" i="1"/>
  <c r="Q5881" i="1"/>
  <c r="S5881" i="1" s="1"/>
  <c r="Q5882" i="1"/>
  <c r="S5882" i="1" s="1"/>
  <c r="Q5883" i="1"/>
  <c r="S5883" i="1" s="1"/>
  <c r="Q5884" i="1"/>
  <c r="S5884" i="1" s="1"/>
  <c r="Q5885" i="1"/>
  <c r="S5885" i="1" s="1"/>
  <c r="Q5886" i="1"/>
  <c r="S5886" i="1" s="1"/>
  <c r="Q5887" i="1"/>
  <c r="Q5888" i="1"/>
  <c r="Q5889" i="1"/>
  <c r="S5889" i="1" s="1"/>
  <c r="Q5890" i="1"/>
  <c r="S5890" i="1" s="1"/>
  <c r="Q5891" i="1"/>
  <c r="S5891" i="1" s="1"/>
  <c r="Q5892" i="1"/>
  <c r="S5892" i="1" s="1"/>
  <c r="Q5893" i="1"/>
  <c r="S5893" i="1" s="1"/>
  <c r="Q5894" i="1"/>
  <c r="S5894" i="1" s="1"/>
  <c r="Q5895" i="1"/>
  <c r="Q5896" i="1"/>
  <c r="Q5897" i="1"/>
  <c r="S5897" i="1" s="1"/>
  <c r="Q5898" i="1"/>
  <c r="S5898" i="1" s="1"/>
  <c r="Q5899" i="1"/>
  <c r="S5899" i="1" s="1"/>
  <c r="Q5900" i="1"/>
  <c r="S5900" i="1" s="1"/>
  <c r="Q5901" i="1"/>
  <c r="S5901" i="1" s="1"/>
  <c r="Q5902" i="1"/>
  <c r="S5902" i="1" s="1"/>
  <c r="Q5903" i="1"/>
  <c r="Q5904" i="1"/>
  <c r="Q5905" i="1"/>
  <c r="S5905" i="1" s="1"/>
  <c r="Q5906" i="1"/>
  <c r="S5906" i="1" s="1"/>
  <c r="Q5907" i="1"/>
  <c r="S5907" i="1" s="1"/>
  <c r="Q5908" i="1"/>
  <c r="S5908" i="1" s="1"/>
  <c r="Q5909" i="1"/>
  <c r="S5909" i="1" s="1"/>
  <c r="Q5910" i="1"/>
  <c r="S5910" i="1" s="1"/>
  <c r="Q5911" i="1"/>
  <c r="Q5912" i="1"/>
  <c r="Q5913" i="1"/>
  <c r="S5913" i="1" s="1"/>
  <c r="Q5914" i="1"/>
  <c r="S5914" i="1" s="1"/>
  <c r="Q5915" i="1"/>
  <c r="S5915" i="1" s="1"/>
  <c r="Q5916" i="1"/>
  <c r="S5916" i="1" s="1"/>
  <c r="Q5917" i="1"/>
  <c r="S5917" i="1" s="1"/>
  <c r="Q5918" i="1"/>
  <c r="S5918" i="1" s="1"/>
  <c r="Q5919" i="1"/>
  <c r="Q5920" i="1"/>
  <c r="Q5921" i="1"/>
  <c r="S5921" i="1" s="1"/>
  <c r="Q5922" i="1"/>
  <c r="S5922" i="1" s="1"/>
  <c r="Q5923" i="1"/>
  <c r="S5923" i="1" s="1"/>
  <c r="Q5924" i="1"/>
  <c r="S5924" i="1" s="1"/>
  <c r="Q5925" i="1"/>
  <c r="S5925" i="1" s="1"/>
  <c r="Q5926" i="1"/>
  <c r="S5926" i="1" s="1"/>
  <c r="Q5927" i="1"/>
  <c r="Q5928" i="1"/>
  <c r="Q5929" i="1"/>
  <c r="S5929" i="1" s="1"/>
  <c r="Q5930" i="1"/>
  <c r="S5930" i="1" s="1"/>
  <c r="Q5931" i="1"/>
  <c r="S5931" i="1" s="1"/>
  <c r="Q5932" i="1"/>
  <c r="S5932" i="1" s="1"/>
  <c r="Q5933" i="1"/>
  <c r="S5933" i="1" s="1"/>
  <c r="Q5934" i="1"/>
  <c r="S5934" i="1" s="1"/>
  <c r="Q5935" i="1"/>
  <c r="Q5936" i="1"/>
  <c r="Q5937" i="1"/>
  <c r="S5937" i="1" s="1"/>
  <c r="Q5938" i="1"/>
  <c r="S5938" i="1" s="1"/>
  <c r="Q5939" i="1"/>
  <c r="S5939" i="1" s="1"/>
  <c r="Q5940" i="1"/>
  <c r="S5940" i="1" s="1"/>
  <c r="Q5941" i="1"/>
  <c r="S5941" i="1" s="1"/>
  <c r="Q5942" i="1"/>
  <c r="S5942" i="1" s="1"/>
  <c r="Q5943" i="1"/>
  <c r="Q5944" i="1"/>
  <c r="Q5945" i="1"/>
  <c r="S5945" i="1" s="1"/>
  <c r="Q5946" i="1"/>
  <c r="S5946" i="1" s="1"/>
  <c r="Q5947" i="1"/>
  <c r="S5947" i="1" s="1"/>
  <c r="Q5948" i="1"/>
  <c r="S5948" i="1" s="1"/>
  <c r="Q5949" i="1"/>
  <c r="S5949" i="1" s="1"/>
  <c r="Q5950" i="1"/>
  <c r="S5950" i="1" s="1"/>
  <c r="Q5951" i="1"/>
  <c r="Q5952" i="1"/>
  <c r="Q5953" i="1"/>
  <c r="S5953" i="1" s="1"/>
  <c r="Q5954" i="1"/>
  <c r="S5954" i="1" s="1"/>
  <c r="Q5955" i="1"/>
  <c r="S5955" i="1" s="1"/>
  <c r="Q5956" i="1"/>
  <c r="S5956" i="1" s="1"/>
  <c r="Q5957" i="1"/>
  <c r="S5957" i="1" s="1"/>
  <c r="Q5958" i="1"/>
  <c r="S5958" i="1" s="1"/>
  <c r="Q5959" i="1"/>
  <c r="Q5960" i="1"/>
  <c r="Q5961" i="1"/>
  <c r="S5961" i="1" s="1"/>
  <c r="Q5962" i="1"/>
  <c r="S5962" i="1" s="1"/>
  <c r="Q5963" i="1"/>
  <c r="S5963" i="1" s="1"/>
  <c r="Q5964" i="1"/>
  <c r="S5964" i="1" s="1"/>
  <c r="Q5965" i="1"/>
  <c r="S5965" i="1" s="1"/>
  <c r="Q5966" i="1"/>
  <c r="S5966" i="1" s="1"/>
  <c r="Q5967" i="1"/>
  <c r="Q5968" i="1"/>
  <c r="Q5969" i="1"/>
  <c r="S5969" i="1" s="1"/>
  <c r="Q5970" i="1"/>
  <c r="S5970" i="1" s="1"/>
  <c r="Q5971" i="1"/>
  <c r="S5971" i="1" s="1"/>
  <c r="Q5972" i="1"/>
  <c r="S5972" i="1" s="1"/>
  <c r="Q5973" i="1"/>
  <c r="S5973" i="1" s="1"/>
  <c r="Q5974" i="1"/>
  <c r="S5974" i="1" s="1"/>
  <c r="Q5975" i="1"/>
  <c r="Q5976" i="1"/>
  <c r="Q5977" i="1"/>
  <c r="S5977" i="1" s="1"/>
  <c r="Q5978" i="1"/>
  <c r="S5978" i="1" s="1"/>
  <c r="Q5979" i="1"/>
  <c r="S5979" i="1" s="1"/>
  <c r="Q5980" i="1"/>
  <c r="S5980" i="1" s="1"/>
  <c r="Q5981" i="1"/>
  <c r="S5981" i="1" s="1"/>
  <c r="Q5982" i="1"/>
  <c r="S5982" i="1" s="1"/>
  <c r="Q5983" i="1"/>
  <c r="Q5984" i="1"/>
  <c r="Q5985" i="1"/>
  <c r="S5985" i="1" s="1"/>
  <c r="Q5986" i="1"/>
  <c r="S5986" i="1" s="1"/>
  <c r="Q5987" i="1"/>
  <c r="S5987" i="1" s="1"/>
  <c r="Q5988" i="1"/>
  <c r="S5988" i="1" s="1"/>
  <c r="Q5989" i="1"/>
  <c r="S5989" i="1" s="1"/>
  <c r="Q5990" i="1"/>
  <c r="S5990" i="1" s="1"/>
  <c r="Q5991" i="1"/>
  <c r="Q5992" i="1"/>
  <c r="Q5993" i="1"/>
  <c r="S5993" i="1" s="1"/>
  <c r="Q5994" i="1"/>
  <c r="S5994" i="1" s="1"/>
  <c r="Q5995" i="1"/>
  <c r="S5995" i="1" s="1"/>
  <c r="Q5996" i="1"/>
  <c r="S5996" i="1" s="1"/>
  <c r="Q5997" i="1"/>
  <c r="S5997" i="1" s="1"/>
  <c r="Q5998" i="1"/>
  <c r="S5998" i="1" s="1"/>
  <c r="Q5999" i="1"/>
  <c r="Q6000" i="1"/>
  <c r="Q6001" i="1"/>
  <c r="S6001" i="1" s="1"/>
  <c r="Q6002" i="1"/>
  <c r="S6002" i="1" s="1"/>
  <c r="Q6003" i="1"/>
  <c r="S6003" i="1" s="1"/>
  <c r="Q6004" i="1"/>
  <c r="S6004" i="1" s="1"/>
  <c r="Q6005" i="1"/>
  <c r="S6005" i="1" s="1"/>
  <c r="Q6006" i="1"/>
  <c r="S6006" i="1" s="1"/>
  <c r="Q6007" i="1"/>
  <c r="Q6008" i="1"/>
  <c r="Q6009" i="1"/>
  <c r="S6009" i="1" s="1"/>
  <c r="Q6010" i="1"/>
  <c r="S6010" i="1" s="1"/>
  <c r="Q6011" i="1"/>
  <c r="S6011" i="1" s="1"/>
  <c r="Q6012" i="1"/>
  <c r="S6012" i="1" s="1"/>
  <c r="Q6013" i="1"/>
  <c r="S6013" i="1" s="1"/>
  <c r="Q6014" i="1"/>
  <c r="S6014" i="1" s="1"/>
  <c r="Q6015" i="1"/>
  <c r="Q6016" i="1"/>
  <c r="Q6017" i="1"/>
  <c r="S6017" i="1" s="1"/>
  <c r="Q6018" i="1"/>
  <c r="S6018" i="1" s="1"/>
  <c r="Q6019" i="1"/>
  <c r="S6019" i="1" s="1"/>
  <c r="Q6020" i="1"/>
  <c r="S6020" i="1" s="1"/>
  <c r="Q6021" i="1"/>
  <c r="S6021" i="1" s="1"/>
  <c r="Q6022" i="1"/>
  <c r="S6022" i="1" s="1"/>
  <c r="Q6023" i="1"/>
  <c r="Q6024" i="1"/>
  <c r="Q6025" i="1"/>
  <c r="S6025" i="1" s="1"/>
  <c r="Q6026" i="1"/>
  <c r="S6026" i="1" s="1"/>
  <c r="Q6027" i="1"/>
  <c r="S6027" i="1" s="1"/>
  <c r="Q6028" i="1"/>
  <c r="S6028" i="1" s="1"/>
  <c r="Q6029" i="1"/>
  <c r="S6029" i="1" s="1"/>
  <c r="Q6030" i="1"/>
  <c r="S6030" i="1" s="1"/>
  <c r="Q6031" i="1"/>
  <c r="Q6032" i="1"/>
  <c r="Q6033" i="1"/>
  <c r="S6033" i="1" s="1"/>
  <c r="Q6034" i="1"/>
  <c r="S6034" i="1" s="1"/>
  <c r="Q6035" i="1"/>
  <c r="S6035" i="1" s="1"/>
  <c r="Q6036" i="1"/>
  <c r="S6036" i="1" s="1"/>
  <c r="Q6037" i="1"/>
  <c r="S6037" i="1" s="1"/>
  <c r="Q6038" i="1"/>
  <c r="S6038" i="1" s="1"/>
  <c r="Q6039" i="1"/>
  <c r="Q6040" i="1"/>
  <c r="Q6041" i="1"/>
  <c r="S6041" i="1" s="1"/>
  <c r="Q6042" i="1"/>
  <c r="S6042" i="1" s="1"/>
  <c r="Q6043" i="1"/>
  <c r="S6043" i="1" s="1"/>
  <c r="Q6044" i="1"/>
  <c r="S6044" i="1" s="1"/>
  <c r="Q6045" i="1"/>
  <c r="S6045" i="1" s="1"/>
  <c r="Q6046" i="1"/>
  <c r="S6046" i="1" s="1"/>
  <c r="Q6047" i="1"/>
  <c r="Q6048" i="1"/>
  <c r="Q6049" i="1"/>
  <c r="S6049" i="1" s="1"/>
  <c r="Q6050" i="1"/>
  <c r="S6050" i="1" s="1"/>
  <c r="Q6051" i="1"/>
  <c r="S6051" i="1" s="1"/>
  <c r="Q6052" i="1"/>
  <c r="S6052" i="1" s="1"/>
  <c r="Q6053" i="1"/>
  <c r="S6053" i="1" s="1"/>
  <c r="Q6054" i="1"/>
  <c r="S6054" i="1" s="1"/>
  <c r="Q6055" i="1"/>
  <c r="Q6056" i="1"/>
  <c r="Q6057" i="1"/>
  <c r="S6057" i="1" s="1"/>
  <c r="Q6058" i="1"/>
  <c r="S6058" i="1" s="1"/>
  <c r="Q6059" i="1"/>
  <c r="S6059" i="1" s="1"/>
  <c r="Q6060" i="1"/>
  <c r="S6060" i="1" s="1"/>
  <c r="Q6061" i="1"/>
  <c r="S6061" i="1" s="1"/>
  <c r="Q6062" i="1"/>
  <c r="S6062" i="1" s="1"/>
  <c r="Q6063" i="1"/>
  <c r="Q6064" i="1"/>
  <c r="Q6065" i="1"/>
  <c r="S6065" i="1" s="1"/>
  <c r="Q6066" i="1"/>
  <c r="S6066" i="1" s="1"/>
  <c r="Q6067" i="1"/>
  <c r="S6067" i="1" s="1"/>
  <c r="Q6068" i="1"/>
  <c r="S6068" i="1" s="1"/>
  <c r="Q6069" i="1"/>
  <c r="S6069" i="1" s="1"/>
  <c r="Q6070" i="1"/>
  <c r="S6070" i="1" s="1"/>
  <c r="Q6071" i="1"/>
  <c r="Q6072" i="1"/>
  <c r="Q6073" i="1"/>
  <c r="S6073" i="1" s="1"/>
  <c r="Q6074" i="1"/>
  <c r="S6074" i="1" s="1"/>
  <c r="Q6075" i="1"/>
  <c r="S6075" i="1" s="1"/>
  <c r="Q6076" i="1"/>
  <c r="S6076" i="1" s="1"/>
  <c r="Q6077" i="1"/>
  <c r="S6077" i="1" s="1"/>
  <c r="Q6078" i="1"/>
  <c r="S6078" i="1" s="1"/>
  <c r="Q6079" i="1"/>
  <c r="Q6080" i="1"/>
  <c r="Q6081" i="1"/>
  <c r="S6081" i="1" s="1"/>
  <c r="Q6082" i="1"/>
  <c r="S6082" i="1" s="1"/>
  <c r="Q6083" i="1"/>
  <c r="S6083" i="1" s="1"/>
  <c r="Q6084" i="1"/>
  <c r="S6084" i="1" s="1"/>
  <c r="Q6085" i="1"/>
  <c r="S6085" i="1" s="1"/>
  <c r="Q6086" i="1"/>
  <c r="S6086" i="1" s="1"/>
  <c r="Q6087" i="1"/>
  <c r="Q6088" i="1"/>
  <c r="Q6089" i="1"/>
  <c r="S6089" i="1" s="1"/>
  <c r="Q6090" i="1"/>
  <c r="S6090" i="1" s="1"/>
  <c r="Q6091" i="1"/>
  <c r="S6091" i="1" s="1"/>
  <c r="Q6092" i="1"/>
  <c r="S6092" i="1" s="1"/>
  <c r="Q6093" i="1"/>
  <c r="S6093" i="1" s="1"/>
  <c r="Q6094" i="1"/>
  <c r="S6094" i="1" s="1"/>
  <c r="Q6095" i="1"/>
  <c r="Q6096" i="1"/>
  <c r="Q6097" i="1"/>
  <c r="S6097" i="1" s="1"/>
  <c r="Q6098" i="1"/>
  <c r="S6098" i="1" s="1"/>
  <c r="Q6099" i="1"/>
  <c r="S6099" i="1" s="1"/>
  <c r="Q6100" i="1"/>
  <c r="S6100" i="1" s="1"/>
  <c r="Q6101" i="1"/>
  <c r="S6101" i="1" s="1"/>
  <c r="Q6102" i="1"/>
  <c r="S6102" i="1" s="1"/>
  <c r="Q6103" i="1"/>
  <c r="Q6104" i="1"/>
  <c r="Q6105" i="1"/>
  <c r="S6105" i="1" s="1"/>
  <c r="Q6106" i="1"/>
  <c r="S6106" i="1" s="1"/>
  <c r="Q6107" i="1"/>
  <c r="S6107" i="1" s="1"/>
  <c r="Q6108" i="1"/>
  <c r="S6108" i="1" s="1"/>
  <c r="Q6109" i="1"/>
  <c r="S6109" i="1" s="1"/>
  <c r="Q6110" i="1"/>
  <c r="S6110" i="1" s="1"/>
  <c r="Q6111" i="1"/>
  <c r="Q6112" i="1"/>
  <c r="Q6113" i="1"/>
  <c r="S6113" i="1" s="1"/>
  <c r="Q6114" i="1"/>
  <c r="S6114" i="1" s="1"/>
  <c r="Q6115" i="1"/>
  <c r="S6115" i="1" s="1"/>
  <c r="Q6116" i="1"/>
  <c r="S6116" i="1" s="1"/>
  <c r="Q6117" i="1"/>
  <c r="S6117" i="1" s="1"/>
  <c r="Q6118" i="1"/>
  <c r="S6118" i="1" s="1"/>
  <c r="Q6119" i="1"/>
  <c r="Q6120" i="1"/>
  <c r="Q6121" i="1"/>
  <c r="S6121" i="1" s="1"/>
  <c r="Q6122" i="1"/>
  <c r="S6122" i="1" s="1"/>
  <c r="Q6123" i="1"/>
  <c r="S6123" i="1" s="1"/>
  <c r="Q6124" i="1"/>
  <c r="S6124" i="1" s="1"/>
  <c r="Q6125" i="1"/>
  <c r="S6125" i="1" s="1"/>
  <c r="Q6126" i="1"/>
  <c r="S6126" i="1" s="1"/>
  <c r="Q6127" i="1"/>
  <c r="Q6128" i="1"/>
  <c r="Q6129" i="1"/>
  <c r="S6129" i="1" s="1"/>
  <c r="Q6130" i="1"/>
  <c r="S6130" i="1" s="1"/>
  <c r="Q6131" i="1"/>
  <c r="S6131" i="1" s="1"/>
  <c r="Q6132" i="1"/>
  <c r="S6132" i="1" s="1"/>
  <c r="Q6133" i="1"/>
  <c r="S6133" i="1" s="1"/>
  <c r="Q6134" i="1"/>
  <c r="S6134" i="1" s="1"/>
  <c r="Q6135" i="1"/>
  <c r="Q6136" i="1"/>
  <c r="Q6137" i="1"/>
  <c r="S6137" i="1" s="1"/>
  <c r="Q6138" i="1"/>
  <c r="S6138" i="1" s="1"/>
  <c r="Q6139" i="1"/>
  <c r="S6139" i="1" s="1"/>
  <c r="Q6140" i="1"/>
  <c r="S6140" i="1" s="1"/>
  <c r="Q6141" i="1"/>
  <c r="S6141" i="1" s="1"/>
  <c r="Q6142" i="1"/>
  <c r="S6142" i="1" s="1"/>
  <c r="Q6143" i="1"/>
  <c r="Q6144" i="1"/>
  <c r="Q6145" i="1"/>
  <c r="S6145" i="1" s="1"/>
  <c r="Q6146" i="1"/>
  <c r="S6146" i="1" s="1"/>
  <c r="Q6147" i="1"/>
  <c r="S6147" i="1" s="1"/>
  <c r="Q6148" i="1"/>
  <c r="S6148" i="1" s="1"/>
  <c r="Q6149" i="1"/>
  <c r="S6149" i="1" s="1"/>
  <c r="Q6150" i="1"/>
  <c r="S6150" i="1" s="1"/>
  <c r="Q6151" i="1"/>
  <c r="Q6152" i="1"/>
  <c r="Q6153" i="1"/>
  <c r="S6153" i="1" s="1"/>
  <c r="Q6154" i="1"/>
  <c r="S6154" i="1" s="1"/>
  <c r="Q6155" i="1"/>
  <c r="S6155" i="1" s="1"/>
  <c r="Q6156" i="1"/>
  <c r="S6156" i="1" s="1"/>
  <c r="Q6157" i="1"/>
  <c r="S6157" i="1" s="1"/>
  <c r="Q6158" i="1"/>
  <c r="S6158" i="1" s="1"/>
  <c r="Q6159" i="1"/>
  <c r="Q6160" i="1"/>
  <c r="Q6161" i="1"/>
  <c r="S6161" i="1" s="1"/>
  <c r="Q6162" i="1"/>
  <c r="S6162" i="1" s="1"/>
  <c r="Q6163" i="1"/>
  <c r="S6163" i="1" s="1"/>
  <c r="Q6164" i="1"/>
  <c r="S6164" i="1" s="1"/>
  <c r="Q6165" i="1"/>
  <c r="S6165" i="1" s="1"/>
  <c r="Q6166" i="1"/>
  <c r="S6166" i="1" s="1"/>
  <c r="Q6167" i="1"/>
  <c r="Q6168" i="1"/>
  <c r="Q6169" i="1"/>
  <c r="S6169" i="1" s="1"/>
  <c r="Q6170" i="1"/>
  <c r="S6170" i="1" s="1"/>
  <c r="Q6171" i="1"/>
  <c r="S6171" i="1" s="1"/>
  <c r="Q6172" i="1"/>
  <c r="S6172" i="1" s="1"/>
  <c r="Q6173" i="1"/>
  <c r="S6173" i="1" s="1"/>
  <c r="Q6174" i="1"/>
  <c r="S6174" i="1" s="1"/>
  <c r="Q6175" i="1"/>
  <c r="Q6176" i="1"/>
  <c r="Q6177" i="1"/>
  <c r="S6177" i="1" s="1"/>
  <c r="Q6178" i="1"/>
  <c r="S6178" i="1" s="1"/>
  <c r="Q6179" i="1"/>
  <c r="S6179" i="1" s="1"/>
  <c r="Q6180" i="1"/>
  <c r="S6180" i="1" s="1"/>
  <c r="Q6181" i="1"/>
  <c r="S6181" i="1" s="1"/>
  <c r="Q6182" i="1"/>
  <c r="S6182" i="1" s="1"/>
  <c r="Q6183" i="1"/>
  <c r="Q6184" i="1"/>
  <c r="Q6185" i="1"/>
  <c r="S6185" i="1" s="1"/>
  <c r="Q6186" i="1"/>
  <c r="S6186" i="1" s="1"/>
  <c r="Q6187" i="1"/>
  <c r="S6187" i="1" s="1"/>
  <c r="Q6188" i="1"/>
  <c r="S6188" i="1" s="1"/>
  <c r="Q6189" i="1"/>
  <c r="S6189" i="1" s="1"/>
  <c r="Q6190" i="1"/>
  <c r="S6190" i="1" s="1"/>
  <c r="Q6191" i="1"/>
  <c r="Q6192" i="1"/>
  <c r="Q6193" i="1"/>
  <c r="S6193" i="1" s="1"/>
  <c r="Q6194" i="1"/>
  <c r="S6194" i="1" s="1"/>
  <c r="Q6195" i="1"/>
  <c r="S6195" i="1" s="1"/>
  <c r="Q6196" i="1"/>
  <c r="S6196" i="1" s="1"/>
  <c r="Q6197" i="1"/>
  <c r="S6197" i="1" s="1"/>
  <c r="Q6198" i="1"/>
  <c r="S6198" i="1" s="1"/>
  <c r="Q6199" i="1"/>
  <c r="Q6200" i="1"/>
  <c r="Q6201" i="1"/>
  <c r="S6201" i="1" s="1"/>
  <c r="Q6202" i="1"/>
  <c r="S6202" i="1" s="1"/>
  <c r="Q6203" i="1"/>
  <c r="S6203" i="1" s="1"/>
  <c r="Q6204" i="1"/>
  <c r="S6204" i="1" s="1"/>
  <c r="Q6205" i="1"/>
  <c r="S6205" i="1" s="1"/>
  <c r="Q6206" i="1"/>
  <c r="S6206" i="1" s="1"/>
  <c r="Q6207" i="1"/>
  <c r="Q6208" i="1"/>
  <c r="Q6209" i="1"/>
  <c r="S6209" i="1" s="1"/>
  <c r="Q6210" i="1"/>
  <c r="S6210" i="1" s="1"/>
  <c r="Q6211" i="1"/>
  <c r="S6211" i="1" s="1"/>
  <c r="Q6212" i="1"/>
  <c r="S6212" i="1" s="1"/>
  <c r="Q6213" i="1"/>
  <c r="S6213" i="1" s="1"/>
  <c r="Q6214" i="1"/>
  <c r="S6214" i="1" s="1"/>
  <c r="Q6215" i="1"/>
  <c r="Q6216" i="1"/>
  <c r="Q6217" i="1"/>
  <c r="S6217" i="1" s="1"/>
  <c r="Q6218" i="1"/>
  <c r="S6218" i="1" s="1"/>
  <c r="Q6219" i="1"/>
  <c r="S6219" i="1" s="1"/>
  <c r="Q6220" i="1"/>
  <c r="S6220" i="1" s="1"/>
  <c r="Q6221" i="1"/>
  <c r="S6221" i="1" s="1"/>
  <c r="Q6222" i="1"/>
  <c r="S6222" i="1" s="1"/>
  <c r="Q6223" i="1"/>
  <c r="Q6224" i="1"/>
  <c r="Q6225" i="1"/>
  <c r="S6225" i="1" s="1"/>
  <c r="Q6226" i="1"/>
  <c r="S6226" i="1" s="1"/>
  <c r="Q6227" i="1"/>
  <c r="S6227" i="1" s="1"/>
  <c r="Q6228" i="1"/>
  <c r="S6228" i="1" s="1"/>
  <c r="Q6229" i="1"/>
  <c r="S6229" i="1" s="1"/>
  <c r="Q6230" i="1"/>
  <c r="S6230" i="1" s="1"/>
  <c r="Q6231" i="1"/>
  <c r="Q6232" i="1"/>
  <c r="Q6233" i="1"/>
  <c r="S6233" i="1" s="1"/>
  <c r="Q6234" i="1"/>
  <c r="S6234" i="1" s="1"/>
  <c r="Q6235" i="1"/>
  <c r="S6235" i="1" s="1"/>
  <c r="Q6236" i="1"/>
  <c r="S6236" i="1" s="1"/>
  <c r="Q6237" i="1"/>
  <c r="S6237" i="1" s="1"/>
  <c r="Q6238" i="1"/>
  <c r="S6238" i="1" s="1"/>
  <c r="Q6239" i="1"/>
  <c r="Q6240" i="1"/>
  <c r="Q6241" i="1"/>
  <c r="S6241" i="1" s="1"/>
  <c r="Q6242" i="1"/>
  <c r="S6242" i="1" s="1"/>
  <c r="Q6243" i="1"/>
  <c r="S6243" i="1" s="1"/>
  <c r="Q6244" i="1"/>
  <c r="S6244" i="1" s="1"/>
  <c r="Q6245" i="1"/>
  <c r="S6245" i="1" s="1"/>
  <c r="Q6246" i="1"/>
  <c r="S6246" i="1" s="1"/>
  <c r="Q6247" i="1"/>
  <c r="Q6248" i="1"/>
  <c r="Q6249" i="1"/>
  <c r="S6249" i="1" s="1"/>
  <c r="Q6250" i="1"/>
  <c r="S6250" i="1" s="1"/>
  <c r="Q6251" i="1"/>
  <c r="S6251" i="1" s="1"/>
  <c r="Q6252" i="1"/>
  <c r="S6252" i="1" s="1"/>
  <c r="Q6253" i="1"/>
  <c r="S6253" i="1" s="1"/>
  <c r="Q6254" i="1"/>
  <c r="S6254" i="1" s="1"/>
  <c r="Q6255" i="1"/>
  <c r="Q6256" i="1"/>
  <c r="Q6257" i="1"/>
  <c r="S6257" i="1" s="1"/>
  <c r="Q6258" i="1"/>
  <c r="S6258" i="1" s="1"/>
  <c r="Q6259" i="1"/>
  <c r="S6259" i="1" s="1"/>
  <c r="Q6260" i="1"/>
  <c r="S6260" i="1" s="1"/>
  <c r="Q6261" i="1"/>
  <c r="S6261" i="1" s="1"/>
  <c r="Q6262" i="1"/>
  <c r="S6262" i="1" s="1"/>
  <c r="Q6263" i="1"/>
  <c r="Q6264" i="1"/>
  <c r="Q6265" i="1"/>
  <c r="S6265" i="1" s="1"/>
  <c r="Q6266" i="1"/>
  <c r="S6266" i="1" s="1"/>
  <c r="Q6267" i="1"/>
  <c r="S6267" i="1" s="1"/>
  <c r="Q6268" i="1"/>
  <c r="S6268" i="1" s="1"/>
  <c r="Q6269" i="1"/>
  <c r="S6269" i="1" s="1"/>
  <c r="Q6270" i="1"/>
  <c r="S6270" i="1" s="1"/>
  <c r="Q6271" i="1"/>
  <c r="Q6272" i="1"/>
  <c r="Q6273" i="1"/>
  <c r="S6273" i="1" s="1"/>
  <c r="Q6274" i="1"/>
  <c r="S6274" i="1" s="1"/>
  <c r="Q6275" i="1"/>
  <c r="S6275" i="1" s="1"/>
  <c r="Q6276" i="1"/>
  <c r="S6276" i="1" s="1"/>
  <c r="Q6277" i="1"/>
  <c r="S6277" i="1" s="1"/>
  <c r="Q6278" i="1"/>
  <c r="S6278" i="1" s="1"/>
  <c r="Q6279" i="1"/>
  <c r="Q6280" i="1"/>
  <c r="Q6281" i="1"/>
  <c r="S6281" i="1" s="1"/>
  <c r="Q6282" i="1"/>
  <c r="S6282" i="1" s="1"/>
  <c r="Q6283" i="1"/>
  <c r="S6283" i="1" s="1"/>
  <c r="Q6284" i="1"/>
  <c r="S6284" i="1" s="1"/>
  <c r="Q6285" i="1"/>
  <c r="S6285" i="1" s="1"/>
  <c r="Q6286" i="1"/>
  <c r="S6286" i="1" s="1"/>
  <c r="Q6287" i="1"/>
  <c r="Q6288" i="1"/>
  <c r="Q6289" i="1"/>
  <c r="S6289" i="1" s="1"/>
  <c r="Q6290" i="1"/>
  <c r="S6290" i="1" s="1"/>
  <c r="Q6291" i="1"/>
  <c r="S6291" i="1" s="1"/>
  <c r="Q6292" i="1"/>
  <c r="S6292" i="1" s="1"/>
  <c r="Q6293" i="1"/>
  <c r="S6293" i="1" s="1"/>
  <c r="Q6294" i="1"/>
  <c r="S6294" i="1" s="1"/>
  <c r="Q6295" i="1"/>
  <c r="Q6296" i="1"/>
  <c r="Q6297" i="1"/>
  <c r="S6297" i="1" s="1"/>
  <c r="Q6298" i="1"/>
  <c r="S6298" i="1" s="1"/>
  <c r="Q6299" i="1"/>
  <c r="S6299" i="1" s="1"/>
  <c r="Q6300" i="1"/>
  <c r="S6300" i="1" s="1"/>
  <c r="Q6301" i="1"/>
  <c r="S6301" i="1" s="1"/>
  <c r="Q6302" i="1"/>
  <c r="S6302" i="1" s="1"/>
  <c r="Q6303" i="1"/>
  <c r="Q6304" i="1"/>
  <c r="Q6305" i="1"/>
  <c r="S6305" i="1" s="1"/>
  <c r="Q6306" i="1"/>
  <c r="S6306" i="1" s="1"/>
  <c r="Q6307" i="1"/>
  <c r="S6307" i="1" s="1"/>
  <c r="Q6308" i="1"/>
  <c r="S6308" i="1" s="1"/>
  <c r="Q6309" i="1"/>
  <c r="S6309" i="1" s="1"/>
  <c r="Q6310" i="1"/>
  <c r="S6310" i="1" s="1"/>
  <c r="Q6311" i="1"/>
  <c r="Q6312" i="1"/>
  <c r="Q6313" i="1"/>
  <c r="S6313" i="1" s="1"/>
  <c r="Q6314" i="1"/>
  <c r="S6314" i="1" s="1"/>
  <c r="Q6315" i="1"/>
  <c r="S6315" i="1" s="1"/>
  <c r="Q6316" i="1"/>
  <c r="S6316" i="1" s="1"/>
  <c r="Q6317" i="1"/>
  <c r="S6317" i="1" s="1"/>
  <c r="Q6318" i="1"/>
  <c r="S6318" i="1" s="1"/>
  <c r="Q6319" i="1"/>
  <c r="Q6320" i="1"/>
  <c r="Q6321" i="1"/>
  <c r="S6321" i="1" s="1"/>
  <c r="Q6322" i="1"/>
  <c r="S6322" i="1" s="1"/>
  <c r="Q6323" i="1"/>
  <c r="S6323" i="1" s="1"/>
  <c r="Q6324" i="1"/>
  <c r="S6324" i="1" s="1"/>
  <c r="Q6325" i="1"/>
  <c r="S6325" i="1" s="1"/>
  <c r="Q6326" i="1"/>
  <c r="S6326" i="1" s="1"/>
  <c r="Q6327" i="1"/>
  <c r="Q6328" i="1"/>
  <c r="Q6329" i="1"/>
  <c r="S6329" i="1" s="1"/>
  <c r="Q6330" i="1"/>
  <c r="S6330" i="1" s="1"/>
  <c r="Q6331" i="1"/>
  <c r="S6331" i="1" s="1"/>
  <c r="Q6332" i="1"/>
  <c r="S6332" i="1" s="1"/>
  <c r="Q6333" i="1"/>
  <c r="S6333" i="1" s="1"/>
  <c r="Q6334" i="1"/>
  <c r="S6334" i="1" s="1"/>
  <c r="Q6335" i="1"/>
  <c r="S6335" i="1" s="1"/>
  <c r="Q6336" i="1"/>
  <c r="S6336" i="1" s="1"/>
  <c r="Q6337" i="1"/>
  <c r="S6337" i="1" s="1"/>
  <c r="Q6338" i="1"/>
  <c r="S6338" i="1" s="1"/>
  <c r="Q6339" i="1"/>
  <c r="S6339" i="1" s="1"/>
  <c r="Q6340" i="1"/>
  <c r="S6340" i="1" s="1"/>
  <c r="Q6341" i="1"/>
  <c r="S6341" i="1" s="1"/>
  <c r="Q6342" i="1"/>
  <c r="S6342" i="1" s="1"/>
  <c r="Q6343" i="1"/>
  <c r="S6343" i="1" s="1"/>
  <c r="Q6344" i="1"/>
  <c r="S6344" i="1" s="1"/>
  <c r="Q6345" i="1"/>
  <c r="S6345" i="1" s="1"/>
  <c r="Q6346" i="1"/>
  <c r="S6346" i="1" s="1"/>
  <c r="Q6347" i="1"/>
  <c r="S6347" i="1" s="1"/>
  <c r="Q6348" i="1"/>
  <c r="S6348" i="1" s="1"/>
  <c r="Q6349" i="1"/>
  <c r="S6349" i="1" s="1"/>
  <c r="Q6350" i="1"/>
  <c r="S6350" i="1" s="1"/>
  <c r="Q6351" i="1"/>
  <c r="S6351" i="1" s="1"/>
  <c r="Q6352" i="1"/>
  <c r="S6352" i="1" s="1"/>
  <c r="Q6353" i="1"/>
  <c r="S6353" i="1" s="1"/>
  <c r="Q6354" i="1"/>
  <c r="S6354" i="1" s="1"/>
  <c r="Q6355" i="1"/>
  <c r="S6355" i="1" s="1"/>
  <c r="Q6356" i="1"/>
  <c r="S6356" i="1" s="1"/>
  <c r="Q6357" i="1"/>
  <c r="S6357" i="1" s="1"/>
  <c r="Q6358" i="1"/>
  <c r="S6358" i="1" s="1"/>
  <c r="Q6359" i="1"/>
  <c r="S6359" i="1" s="1"/>
  <c r="Q6360" i="1"/>
  <c r="S6360" i="1" s="1"/>
  <c r="Q6361" i="1"/>
  <c r="S6361" i="1" s="1"/>
  <c r="Q6362" i="1"/>
  <c r="S6362" i="1" s="1"/>
  <c r="Q6363" i="1"/>
  <c r="S6363" i="1" s="1"/>
  <c r="Q6364" i="1"/>
  <c r="S6364" i="1" s="1"/>
  <c r="Q6365" i="1"/>
  <c r="S6365" i="1" s="1"/>
  <c r="Q6366" i="1"/>
  <c r="S6366" i="1" s="1"/>
  <c r="Q6367" i="1"/>
  <c r="S6367" i="1" s="1"/>
  <c r="Q6368" i="1"/>
  <c r="S6368" i="1" s="1"/>
  <c r="Q6369" i="1"/>
  <c r="S6369" i="1" s="1"/>
  <c r="Q6370" i="1"/>
  <c r="S6370" i="1" s="1"/>
  <c r="Q6371" i="1"/>
  <c r="S6371" i="1" s="1"/>
  <c r="Q6372" i="1"/>
  <c r="S6372" i="1" s="1"/>
  <c r="Q6373" i="1"/>
  <c r="S6373" i="1" s="1"/>
  <c r="Q6374" i="1"/>
  <c r="S6374" i="1" s="1"/>
  <c r="Q6375" i="1"/>
  <c r="S6375" i="1" s="1"/>
  <c r="Q6376" i="1"/>
  <c r="S6376" i="1" s="1"/>
  <c r="Q6377" i="1"/>
  <c r="S6377" i="1" s="1"/>
  <c r="Q6378" i="1"/>
  <c r="S6378" i="1" s="1"/>
  <c r="Q6379" i="1"/>
  <c r="S6379" i="1" s="1"/>
  <c r="Q6380" i="1"/>
  <c r="S6380" i="1" s="1"/>
  <c r="Q6381" i="1"/>
  <c r="S6381" i="1" s="1"/>
  <c r="Q6382" i="1"/>
  <c r="S6382" i="1" s="1"/>
  <c r="Q6383" i="1"/>
  <c r="S6383" i="1" s="1"/>
  <c r="Q6384" i="1"/>
  <c r="S6384" i="1" s="1"/>
  <c r="Q6385" i="1"/>
  <c r="S6385" i="1" s="1"/>
  <c r="Q6386" i="1"/>
  <c r="S6386" i="1" s="1"/>
  <c r="Q6387" i="1"/>
  <c r="S6387" i="1" s="1"/>
  <c r="Q6388" i="1"/>
  <c r="S6388" i="1" s="1"/>
  <c r="Q6389" i="1"/>
  <c r="S6389" i="1" s="1"/>
  <c r="Q6390" i="1"/>
  <c r="S6390" i="1" s="1"/>
  <c r="Q6391" i="1"/>
  <c r="S6391" i="1" s="1"/>
  <c r="Q6392" i="1"/>
  <c r="S6392" i="1" s="1"/>
  <c r="Q6393" i="1"/>
  <c r="S6393" i="1" s="1"/>
  <c r="Q6394" i="1"/>
  <c r="S6394" i="1" s="1"/>
  <c r="Q6395" i="1"/>
  <c r="S6395" i="1" s="1"/>
  <c r="Q6396" i="1"/>
  <c r="S6396" i="1" s="1"/>
  <c r="Q6397" i="1"/>
  <c r="S6397" i="1" s="1"/>
  <c r="Q6398" i="1"/>
  <c r="S6398" i="1" s="1"/>
  <c r="Q6399" i="1"/>
  <c r="S6399" i="1" s="1"/>
  <c r="Q6400" i="1"/>
  <c r="S6400" i="1" s="1"/>
  <c r="Q6401" i="1"/>
  <c r="S6401" i="1" s="1"/>
  <c r="Q6402" i="1"/>
  <c r="S6402" i="1" s="1"/>
  <c r="Q6403" i="1"/>
  <c r="S6403" i="1" s="1"/>
  <c r="Q6404" i="1"/>
  <c r="S6404" i="1" s="1"/>
  <c r="Q6405" i="1"/>
  <c r="S6405" i="1" s="1"/>
  <c r="Q6406" i="1"/>
  <c r="S6406" i="1" s="1"/>
  <c r="Q6407" i="1"/>
  <c r="S6407" i="1" s="1"/>
  <c r="Q6408" i="1"/>
  <c r="S6408" i="1" s="1"/>
  <c r="Q6409" i="1"/>
  <c r="S6409" i="1" s="1"/>
  <c r="Q6410" i="1"/>
  <c r="S6410" i="1" s="1"/>
  <c r="Q6411" i="1"/>
  <c r="S6411" i="1" s="1"/>
  <c r="Q6412" i="1"/>
  <c r="S6412" i="1" s="1"/>
  <c r="Q6413" i="1"/>
  <c r="S6413" i="1" s="1"/>
  <c r="Q6414" i="1"/>
  <c r="S6414" i="1" s="1"/>
  <c r="Q6415" i="1"/>
  <c r="S6415" i="1" s="1"/>
  <c r="Q6416" i="1"/>
  <c r="S6416" i="1" s="1"/>
  <c r="Q6417" i="1"/>
  <c r="S6417" i="1" s="1"/>
  <c r="Q6418" i="1"/>
  <c r="S6418" i="1" s="1"/>
  <c r="Q6419" i="1"/>
  <c r="S6419" i="1" s="1"/>
  <c r="Q6420" i="1"/>
  <c r="S6420" i="1" s="1"/>
  <c r="Q6421" i="1"/>
  <c r="S6421" i="1" s="1"/>
  <c r="Q6422" i="1"/>
  <c r="S6422" i="1" s="1"/>
  <c r="Q6423" i="1"/>
  <c r="S6423" i="1" s="1"/>
  <c r="Q6424" i="1"/>
  <c r="S6424" i="1" s="1"/>
  <c r="Q6425" i="1"/>
  <c r="S6425" i="1" s="1"/>
  <c r="Q6426" i="1"/>
  <c r="S6426" i="1" s="1"/>
  <c r="Q6427" i="1"/>
  <c r="S6427" i="1" s="1"/>
  <c r="Q6428" i="1"/>
  <c r="S6428" i="1" s="1"/>
  <c r="Q6429" i="1"/>
  <c r="S6429" i="1" s="1"/>
  <c r="Q6430" i="1"/>
  <c r="S6430" i="1" s="1"/>
  <c r="Q6431" i="1"/>
  <c r="S6431" i="1" s="1"/>
  <c r="Q6432" i="1"/>
  <c r="S6432" i="1" s="1"/>
  <c r="Q6433" i="1"/>
  <c r="S6433" i="1" s="1"/>
  <c r="Q6434" i="1"/>
  <c r="S6434" i="1" s="1"/>
  <c r="Q6435" i="1"/>
  <c r="S6435" i="1" s="1"/>
  <c r="Q6436" i="1"/>
  <c r="S6436" i="1" s="1"/>
  <c r="Q6437" i="1"/>
  <c r="S6437" i="1" s="1"/>
  <c r="Q6438" i="1"/>
  <c r="S6438" i="1" s="1"/>
  <c r="Q6439" i="1"/>
  <c r="S6439" i="1" s="1"/>
  <c r="Q6440" i="1"/>
  <c r="S6440" i="1" s="1"/>
  <c r="Q6441" i="1"/>
  <c r="S6441" i="1" s="1"/>
  <c r="Q6442" i="1"/>
  <c r="S6442" i="1" s="1"/>
  <c r="Q6443" i="1"/>
  <c r="S6443" i="1" s="1"/>
  <c r="Q6444" i="1"/>
  <c r="S6444" i="1" s="1"/>
  <c r="Q6445" i="1"/>
  <c r="S6445" i="1" s="1"/>
  <c r="Q6446" i="1"/>
  <c r="S6446" i="1" s="1"/>
  <c r="Q6447" i="1"/>
  <c r="S6447" i="1" s="1"/>
  <c r="Q6448" i="1"/>
  <c r="S6448" i="1" s="1"/>
  <c r="Q6449" i="1"/>
  <c r="S6449" i="1" s="1"/>
  <c r="Q6450" i="1"/>
  <c r="S6450" i="1" s="1"/>
  <c r="Q6451" i="1"/>
  <c r="S6451" i="1" s="1"/>
  <c r="Q6452" i="1"/>
  <c r="S6452" i="1" s="1"/>
  <c r="Q6453" i="1"/>
  <c r="S6453" i="1" s="1"/>
  <c r="Q6454" i="1"/>
  <c r="S6454" i="1" s="1"/>
  <c r="Q6455" i="1"/>
  <c r="S6455" i="1" s="1"/>
  <c r="Q6456" i="1"/>
  <c r="S6456" i="1" s="1"/>
  <c r="Q6457" i="1"/>
  <c r="S6457" i="1" s="1"/>
  <c r="Q6458" i="1"/>
  <c r="S6458" i="1" s="1"/>
  <c r="Q6459" i="1"/>
  <c r="S6459" i="1" s="1"/>
  <c r="Q6460" i="1"/>
  <c r="S6460" i="1" s="1"/>
  <c r="Q6461" i="1"/>
  <c r="S6461" i="1" s="1"/>
  <c r="Q6462" i="1"/>
  <c r="S6462" i="1" s="1"/>
  <c r="Q6463" i="1"/>
  <c r="S6463" i="1" s="1"/>
  <c r="Q6464" i="1"/>
  <c r="S6464" i="1" s="1"/>
  <c r="Q6465" i="1"/>
  <c r="S6465" i="1" s="1"/>
  <c r="Q6466" i="1"/>
  <c r="S6466" i="1" s="1"/>
  <c r="Q6467" i="1"/>
  <c r="S6467" i="1" s="1"/>
  <c r="Q6468" i="1"/>
  <c r="S6468" i="1" s="1"/>
  <c r="Q6469" i="1"/>
  <c r="S6469" i="1" s="1"/>
  <c r="Q6470" i="1"/>
  <c r="S6470" i="1" s="1"/>
  <c r="Q6471" i="1"/>
  <c r="S6471" i="1" s="1"/>
  <c r="Q6472" i="1"/>
  <c r="S6472" i="1" s="1"/>
  <c r="Q6473" i="1"/>
  <c r="S6473" i="1" s="1"/>
  <c r="Q6474" i="1"/>
  <c r="S6474" i="1" s="1"/>
  <c r="Q6475" i="1"/>
  <c r="S6475" i="1" s="1"/>
  <c r="Q6476" i="1"/>
  <c r="S6476" i="1" s="1"/>
  <c r="Q6477" i="1"/>
  <c r="S6477" i="1" s="1"/>
  <c r="Q6478" i="1"/>
  <c r="S6478" i="1" s="1"/>
  <c r="Q6479" i="1"/>
  <c r="S6479" i="1" s="1"/>
  <c r="Q6480" i="1"/>
  <c r="S6480" i="1" s="1"/>
  <c r="Q6481" i="1"/>
  <c r="S6481" i="1" s="1"/>
  <c r="Q6482" i="1"/>
  <c r="S6482" i="1" s="1"/>
  <c r="Q6483" i="1"/>
  <c r="S6483" i="1" s="1"/>
  <c r="Q6484" i="1"/>
  <c r="S6484" i="1" s="1"/>
  <c r="Q6485" i="1"/>
  <c r="S6485" i="1" s="1"/>
  <c r="Q6486" i="1"/>
  <c r="S6486" i="1" s="1"/>
  <c r="Q6487" i="1"/>
  <c r="S6487" i="1" s="1"/>
  <c r="Q6488" i="1"/>
  <c r="S6488" i="1" s="1"/>
  <c r="Q6489" i="1"/>
  <c r="S6489" i="1" s="1"/>
  <c r="Q6490" i="1"/>
  <c r="S6490" i="1" s="1"/>
  <c r="Q6491" i="1"/>
  <c r="S6491" i="1" s="1"/>
  <c r="Q6492" i="1"/>
  <c r="S6492" i="1" s="1"/>
  <c r="Q6493" i="1"/>
  <c r="S6493" i="1" s="1"/>
  <c r="Q6494" i="1"/>
  <c r="S6494" i="1" s="1"/>
  <c r="Q6495" i="1"/>
  <c r="S6495" i="1" s="1"/>
  <c r="Q6496" i="1"/>
  <c r="S6496" i="1" s="1"/>
  <c r="Q6497" i="1"/>
  <c r="S6497" i="1" s="1"/>
  <c r="Q6498" i="1"/>
  <c r="S6498" i="1" s="1"/>
  <c r="Q6499" i="1"/>
  <c r="S6499" i="1" s="1"/>
  <c r="Q6500" i="1"/>
  <c r="S6500" i="1" s="1"/>
  <c r="Q6501" i="1"/>
  <c r="S6501" i="1" s="1"/>
  <c r="Q6502" i="1"/>
  <c r="S6502" i="1" s="1"/>
  <c r="Q6503" i="1"/>
  <c r="S6503" i="1" s="1"/>
  <c r="Q6504" i="1"/>
  <c r="S6504" i="1" s="1"/>
  <c r="Q6505" i="1"/>
  <c r="S6505" i="1" s="1"/>
  <c r="Q6506" i="1"/>
  <c r="S6506" i="1" s="1"/>
  <c r="Q6507" i="1"/>
  <c r="S6507" i="1" s="1"/>
  <c r="Q6508" i="1"/>
  <c r="S6508" i="1" s="1"/>
  <c r="Q6509" i="1"/>
  <c r="S6509" i="1" s="1"/>
  <c r="Q6510" i="1"/>
  <c r="S6510" i="1" s="1"/>
  <c r="Q6511" i="1"/>
  <c r="S6511" i="1" s="1"/>
  <c r="Q6512" i="1"/>
  <c r="S6512" i="1" s="1"/>
  <c r="Q6513" i="1"/>
  <c r="S6513" i="1" s="1"/>
  <c r="Q6514" i="1"/>
  <c r="S6514" i="1" s="1"/>
  <c r="Q6515" i="1"/>
  <c r="S6515" i="1" s="1"/>
  <c r="Q6516" i="1"/>
  <c r="S6516" i="1" s="1"/>
  <c r="Q6517" i="1"/>
  <c r="S6517" i="1" s="1"/>
  <c r="Q6518" i="1"/>
  <c r="S6518" i="1" s="1"/>
  <c r="Q6519" i="1"/>
  <c r="S6519" i="1" s="1"/>
  <c r="Q6520" i="1"/>
  <c r="S6520" i="1" s="1"/>
  <c r="Q6521" i="1"/>
  <c r="S6521" i="1" s="1"/>
  <c r="Q6522" i="1"/>
  <c r="S6522" i="1" s="1"/>
  <c r="Q6523" i="1"/>
  <c r="S6523" i="1" s="1"/>
  <c r="Q6524" i="1"/>
  <c r="S6524" i="1" s="1"/>
  <c r="Q6525" i="1"/>
  <c r="S6525" i="1" s="1"/>
  <c r="Q6526" i="1"/>
  <c r="S6526" i="1" s="1"/>
  <c r="Q6527" i="1"/>
  <c r="S6527" i="1" s="1"/>
  <c r="Q6528" i="1"/>
  <c r="S6528" i="1" s="1"/>
  <c r="Q6529" i="1"/>
  <c r="S6529" i="1" s="1"/>
  <c r="Q6530" i="1"/>
  <c r="S6530" i="1" s="1"/>
  <c r="Q6531" i="1"/>
  <c r="S6531" i="1" s="1"/>
  <c r="Q6532" i="1"/>
  <c r="S6532" i="1" s="1"/>
  <c r="Q6533" i="1"/>
  <c r="S6533" i="1" s="1"/>
  <c r="Q6534" i="1"/>
  <c r="S6534" i="1" s="1"/>
  <c r="Q6535" i="1"/>
  <c r="S6535" i="1" s="1"/>
  <c r="Q6536" i="1"/>
  <c r="S6536" i="1" s="1"/>
  <c r="Q6537" i="1"/>
  <c r="S6537" i="1" s="1"/>
  <c r="Q6538" i="1"/>
  <c r="S6538" i="1" s="1"/>
  <c r="Q6539" i="1"/>
  <c r="S6539" i="1" s="1"/>
  <c r="Q6540" i="1"/>
  <c r="S6540" i="1" s="1"/>
  <c r="Q6541" i="1"/>
  <c r="S6541" i="1" s="1"/>
  <c r="Q6542" i="1"/>
  <c r="S6542" i="1" s="1"/>
  <c r="Q6543" i="1"/>
  <c r="S6543" i="1" s="1"/>
  <c r="Q6544" i="1"/>
  <c r="S6544" i="1" s="1"/>
  <c r="Q6545" i="1"/>
  <c r="S6545" i="1" s="1"/>
  <c r="Q6546" i="1"/>
  <c r="S6546" i="1" s="1"/>
  <c r="Q6547" i="1"/>
  <c r="S6547" i="1" s="1"/>
  <c r="Q6548" i="1"/>
  <c r="S6548" i="1" s="1"/>
  <c r="Q6549" i="1"/>
  <c r="S6549" i="1" s="1"/>
  <c r="Q6550" i="1"/>
  <c r="S6550" i="1" s="1"/>
  <c r="Q6551" i="1"/>
  <c r="S6551" i="1" s="1"/>
  <c r="Q6552" i="1"/>
  <c r="S6552" i="1" s="1"/>
  <c r="Q6553" i="1"/>
  <c r="S6553" i="1" s="1"/>
  <c r="Q6554" i="1"/>
  <c r="S6554" i="1" s="1"/>
  <c r="Q6555" i="1"/>
  <c r="S6555" i="1" s="1"/>
  <c r="Q6556" i="1"/>
  <c r="S6556" i="1" s="1"/>
  <c r="Q6557" i="1"/>
  <c r="S6557" i="1" s="1"/>
  <c r="Q6558" i="1"/>
  <c r="S6558" i="1" s="1"/>
  <c r="Q6559" i="1"/>
  <c r="S6559" i="1" s="1"/>
  <c r="Q6560" i="1"/>
  <c r="S6560" i="1" s="1"/>
  <c r="Q6561" i="1"/>
  <c r="S6561" i="1" s="1"/>
  <c r="Q6562" i="1"/>
  <c r="S6562" i="1" s="1"/>
  <c r="Q6563" i="1"/>
  <c r="S6563" i="1" s="1"/>
  <c r="Q6564" i="1"/>
  <c r="S6564" i="1" s="1"/>
  <c r="Q6565" i="1"/>
  <c r="S6565" i="1" s="1"/>
  <c r="Q6566" i="1"/>
  <c r="S6566" i="1" s="1"/>
  <c r="Q6567" i="1"/>
  <c r="S6567" i="1" s="1"/>
  <c r="Q6568" i="1"/>
  <c r="S6568" i="1" s="1"/>
  <c r="Q6569" i="1"/>
  <c r="S6569" i="1" s="1"/>
  <c r="Q6570" i="1"/>
  <c r="S6570" i="1" s="1"/>
  <c r="Q6571" i="1"/>
  <c r="S6571" i="1" s="1"/>
  <c r="Q6572" i="1"/>
  <c r="S6572" i="1" s="1"/>
  <c r="Q6573" i="1"/>
  <c r="S6573" i="1" s="1"/>
  <c r="Q6574" i="1"/>
  <c r="S6574" i="1" s="1"/>
  <c r="Q6575" i="1"/>
  <c r="S6575" i="1" s="1"/>
  <c r="Q6576" i="1"/>
  <c r="S6576" i="1" s="1"/>
  <c r="Q6577" i="1"/>
  <c r="S6577" i="1" s="1"/>
  <c r="Q6578" i="1"/>
  <c r="S6578" i="1" s="1"/>
  <c r="Q6579" i="1"/>
  <c r="S6579" i="1" s="1"/>
  <c r="Q6580" i="1"/>
  <c r="S6580" i="1" s="1"/>
  <c r="Q6581" i="1"/>
  <c r="S6581" i="1" s="1"/>
  <c r="Q6582" i="1"/>
  <c r="S6582" i="1" s="1"/>
  <c r="Q6583" i="1"/>
  <c r="S6583" i="1" s="1"/>
  <c r="Q6584" i="1"/>
  <c r="S6584" i="1" s="1"/>
  <c r="Q6585" i="1"/>
  <c r="S6585" i="1" s="1"/>
  <c r="Q6586" i="1"/>
  <c r="S6586" i="1" s="1"/>
  <c r="Q6587" i="1"/>
  <c r="S6587" i="1" s="1"/>
  <c r="Q6588" i="1"/>
  <c r="S6588" i="1" s="1"/>
  <c r="Q6589" i="1"/>
  <c r="S6589" i="1" s="1"/>
  <c r="Q6590" i="1"/>
  <c r="S6590" i="1" s="1"/>
  <c r="Q6591" i="1"/>
  <c r="S6591" i="1" s="1"/>
  <c r="Q6592" i="1"/>
  <c r="S6592" i="1" s="1"/>
  <c r="Q6593" i="1"/>
  <c r="S6593" i="1" s="1"/>
  <c r="Q6594" i="1"/>
  <c r="S6594" i="1" s="1"/>
  <c r="Q6595" i="1"/>
  <c r="S6595" i="1" s="1"/>
  <c r="Q6596" i="1"/>
  <c r="S6596" i="1" s="1"/>
  <c r="Q6597" i="1"/>
  <c r="S6597" i="1" s="1"/>
  <c r="Q6598" i="1"/>
  <c r="S6598" i="1" s="1"/>
  <c r="Q6599" i="1"/>
  <c r="S6599" i="1" s="1"/>
  <c r="Q6600" i="1"/>
  <c r="S6600" i="1" s="1"/>
  <c r="Q6601" i="1"/>
  <c r="S6601" i="1" s="1"/>
  <c r="Q6602" i="1"/>
  <c r="S6602" i="1" s="1"/>
  <c r="Q6603" i="1"/>
  <c r="S6603" i="1" s="1"/>
  <c r="Q6604" i="1"/>
  <c r="S6604" i="1" s="1"/>
  <c r="Q6605" i="1"/>
  <c r="S6605" i="1" s="1"/>
  <c r="Q6606" i="1"/>
  <c r="S6606" i="1" s="1"/>
  <c r="Q6607" i="1"/>
  <c r="S6607" i="1" s="1"/>
  <c r="Q6608" i="1"/>
  <c r="S6608" i="1" s="1"/>
  <c r="Q6609" i="1"/>
  <c r="S6609" i="1" s="1"/>
  <c r="Q6610" i="1"/>
  <c r="S6610" i="1" s="1"/>
  <c r="Q6611" i="1"/>
  <c r="S6611" i="1" s="1"/>
  <c r="Q6612" i="1"/>
  <c r="S6612" i="1" s="1"/>
  <c r="Q6613" i="1"/>
  <c r="S6613" i="1" s="1"/>
  <c r="Q6614" i="1"/>
  <c r="S6614" i="1" s="1"/>
  <c r="Q6615" i="1"/>
  <c r="S6615" i="1" s="1"/>
  <c r="Q6616" i="1"/>
  <c r="S6616" i="1" s="1"/>
  <c r="Q6617" i="1"/>
  <c r="S6617" i="1" s="1"/>
  <c r="Q6618" i="1"/>
  <c r="S6618" i="1" s="1"/>
  <c r="Q6619" i="1"/>
  <c r="S6619" i="1" s="1"/>
  <c r="Q6620" i="1"/>
  <c r="S6620" i="1" s="1"/>
  <c r="Q6621" i="1"/>
  <c r="S6621" i="1" s="1"/>
  <c r="Q6622" i="1"/>
  <c r="S6622" i="1" s="1"/>
  <c r="Q6623" i="1"/>
  <c r="S6623" i="1" s="1"/>
  <c r="Q6624" i="1"/>
  <c r="S6624" i="1" s="1"/>
  <c r="Q6625" i="1"/>
  <c r="S6625" i="1" s="1"/>
  <c r="Q6626" i="1"/>
  <c r="S6626" i="1" s="1"/>
  <c r="Q6627" i="1"/>
  <c r="S6627" i="1" s="1"/>
  <c r="Q6628" i="1"/>
  <c r="S6628" i="1" s="1"/>
  <c r="Q6629" i="1"/>
  <c r="S6629" i="1" s="1"/>
  <c r="Q6630" i="1"/>
  <c r="S6630" i="1" s="1"/>
  <c r="Q6631" i="1"/>
  <c r="S6631" i="1" s="1"/>
  <c r="Q6632" i="1"/>
  <c r="S6632" i="1" s="1"/>
  <c r="Q6633" i="1"/>
  <c r="S6633" i="1" s="1"/>
  <c r="Q6634" i="1"/>
  <c r="S6634" i="1" s="1"/>
  <c r="Q6635" i="1"/>
  <c r="S6635" i="1" s="1"/>
  <c r="Q6636" i="1"/>
  <c r="S6636" i="1" s="1"/>
  <c r="Q6637" i="1"/>
  <c r="S6637" i="1" s="1"/>
  <c r="Q6638" i="1"/>
  <c r="S6638" i="1" s="1"/>
  <c r="Q6639" i="1"/>
  <c r="S6639" i="1" s="1"/>
  <c r="Q6640" i="1"/>
  <c r="S6640" i="1" s="1"/>
  <c r="Q6641" i="1"/>
  <c r="S6641" i="1" s="1"/>
  <c r="Q6642" i="1"/>
  <c r="S6642" i="1" s="1"/>
  <c r="Q6643" i="1"/>
  <c r="S6643" i="1" s="1"/>
  <c r="Q6644" i="1"/>
  <c r="S6644" i="1" s="1"/>
  <c r="Q6645" i="1"/>
  <c r="S6645" i="1" s="1"/>
  <c r="Q6646" i="1"/>
  <c r="S6646" i="1" s="1"/>
  <c r="Q6647" i="1"/>
  <c r="S6647" i="1" s="1"/>
  <c r="Q6648" i="1"/>
  <c r="S6648" i="1" s="1"/>
  <c r="Q6649" i="1"/>
  <c r="S6649" i="1" s="1"/>
  <c r="Q6650" i="1"/>
  <c r="S6650" i="1" s="1"/>
  <c r="Q6651" i="1"/>
  <c r="S6651" i="1" s="1"/>
  <c r="Q6652" i="1"/>
  <c r="S6652" i="1" s="1"/>
  <c r="Q6653" i="1"/>
  <c r="S6653" i="1" s="1"/>
  <c r="Q6654" i="1"/>
  <c r="S6654" i="1" s="1"/>
  <c r="Q6655" i="1"/>
  <c r="S6655" i="1" s="1"/>
  <c r="Q6656" i="1"/>
  <c r="S6656" i="1" s="1"/>
  <c r="Q6657" i="1"/>
  <c r="S6657" i="1" s="1"/>
  <c r="Q6658" i="1"/>
  <c r="S6658" i="1" s="1"/>
  <c r="Q6659" i="1"/>
  <c r="S6659" i="1" s="1"/>
  <c r="Q6660" i="1"/>
  <c r="S6660" i="1" s="1"/>
  <c r="Q6661" i="1"/>
  <c r="S6661" i="1" s="1"/>
  <c r="Q6662" i="1"/>
  <c r="S6662" i="1" s="1"/>
  <c r="Q6663" i="1"/>
  <c r="S6663" i="1" s="1"/>
  <c r="Q6664" i="1"/>
  <c r="S6664" i="1" s="1"/>
  <c r="Q6665" i="1"/>
  <c r="S6665" i="1" s="1"/>
  <c r="Q6666" i="1"/>
  <c r="S6666" i="1" s="1"/>
  <c r="Q6667" i="1"/>
  <c r="S6667" i="1" s="1"/>
  <c r="Q6668" i="1"/>
  <c r="S6668" i="1" s="1"/>
  <c r="Q6669" i="1"/>
  <c r="S6669" i="1" s="1"/>
  <c r="Q6670" i="1"/>
  <c r="S6670" i="1" s="1"/>
  <c r="Q6671" i="1"/>
  <c r="S6671" i="1" s="1"/>
  <c r="Q6672" i="1"/>
  <c r="S6672" i="1" s="1"/>
  <c r="Q6673" i="1"/>
  <c r="S6673" i="1" s="1"/>
  <c r="Q6674" i="1"/>
  <c r="S6674" i="1" s="1"/>
  <c r="Q6675" i="1"/>
  <c r="S6675" i="1" s="1"/>
  <c r="Q6676" i="1"/>
  <c r="S6676" i="1" s="1"/>
  <c r="Q6677" i="1"/>
  <c r="S6677" i="1" s="1"/>
  <c r="Q6678" i="1"/>
  <c r="S6678" i="1" s="1"/>
  <c r="Q6679" i="1"/>
  <c r="S6679" i="1" s="1"/>
  <c r="Q6680" i="1"/>
  <c r="S6680" i="1" s="1"/>
  <c r="Q6681" i="1"/>
  <c r="S6681" i="1" s="1"/>
  <c r="Q6682" i="1"/>
  <c r="S6682" i="1" s="1"/>
  <c r="Q6683" i="1"/>
  <c r="S6683" i="1" s="1"/>
  <c r="Q6684" i="1"/>
  <c r="S6684" i="1" s="1"/>
  <c r="Q6685" i="1"/>
  <c r="S6685" i="1" s="1"/>
  <c r="Q6686" i="1"/>
  <c r="S6686" i="1" s="1"/>
  <c r="Q6687" i="1"/>
  <c r="S6687" i="1" s="1"/>
  <c r="Q6688" i="1"/>
  <c r="S6688" i="1" s="1"/>
  <c r="Q6689" i="1"/>
  <c r="S6689" i="1" s="1"/>
  <c r="Q6690" i="1"/>
  <c r="S6690" i="1" s="1"/>
  <c r="Q6691" i="1"/>
  <c r="S6691" i="1" s="1"/>
  <c r="Q6692" i="1"/>
  <c r="S6692" i="1" s="1"/>
  <c r="Q6693" i="1"/>
  <c r="S6693" i="1" s="1"/>
  <c r="Q6694" i="1"/>
  <c r="S6694" i="1" s="1"/>
  <c r="Q6695" i="1"/>
  <c r="S6695" i="1" s="1"/>
  <c r="Q6696" i="1"/>
  <c r="S6696" i="1" s="1"/>
  <c r="Q6697" i="1"/>
  <c r="S6697" i="1" s="1"/>
  <c r="Q6698" i="1"/>
  <c r="S6698" i="1" s="1"/>
  <c r="Q6699" i="1"/>
  <c r="S6699" i="1" s="1"/>
  <c r="Q6700" i="1"/>
  <c r="S6700" i="1" s="1"/>
  <c r="Q6701" i="1"/>
  <c r="S6701" i="1" s="1"/>
  <c r="Q6702" i="1"/>
  <c r="S6702" i="1" s="1"/>
  <c r="Q6703" i="1"/>
  <c r="S6703" i="1" s="1"/>
  <c r="Q6704" i="1"/>
  <c r="S6704" i="1" s="1"/>
  <c r="Q6705" i="1"/>
  <c r="S6705" i="1" s="1"/>
  <c r="Q6706" i="1"/>
  <c r="S6706" i="1" s="1"/>
  <c r="Q6707" i="1"/>
  <c r="S6707" i="1" s="1"/>
  <c r="Q6708" i="1"/>
  <c r="S6708" i="1" s="1"/>
  <c r="Q6709" i="1"/>
  <c r="S6709" i="1" s="1"/>
  <c r="Q6710" i="1"/>
  <c r="S6710" i="1" s="1"/>
  <c r="Q6711" i="1"/>
  <c r="S6711" i="1" s="1"/>
  <c r="Q6712" i="1"/>
  <c r="S6712" i="1" s="1"/>
  <c r="Q6713" i="1"/>
  <c r="S6713" i="1" s="1"/>
  <c r="Q6714" i="1"/>
  <c r="S6714" i="1" s="1"/>
  <c r="Q6715" i="1"/>
  <c r="S6715" i="1" s="1"/>
  <c r="Q6716" i="1"/>
  <c r="S6716" i="1" s="1"/>
  <c r="Q6717" i="1"/>
  <c r="S6717" i="1" s="1"/>
  <c r="Q6718" i="1"/>
  <c r="S6718" i="1" s="1"/>
  <c r="Q6719" i="1"/>
  <c r="S6719" i="1" s="1"/>
  <c r="Q6720" i="1"/>
  <c r="S6720" i="1" s="1"/>
  <c r="Q6721" i="1"/>
  <c r="S6721" i="1" s="1"/>
  <c r="Q6722" i="1"/>
  <c r="S6722" i="1" s="1"/>
  <c r="Q6723" i="1"/>
  <c r="S6723" i="1" s="1"/>
  <c r="Q6724" i="1"/>
  <c r="S6724" i="1" s="1"/>
  <c r="Q6725" i="1"/>
  <c r="S6725" i="1" s="1"/>
  <c r="Q6726" i="1"/>
  <c r="S6726" i="1" s="1"/>
  <c r="Q6727" i="1"/>
  <c r="S6727" i="1" s="1"/>
  <c r="Q6728" i="1"/>
  <c r="S6728" i="1" s="1"/>
  <c r="Q6729" i="1"/>
  <c r="S6729" i="1" s="1"/>
  <c r="Q6730" i="1"/>
  <c r="S6730" i="1" s="1"/>
  <c r="Q6731" i="1"/>
  <c r="S6731" i="1" s="1"/>
  <c r="Q6732" i="1"/>
  <c r="S6732" i="1" s="1"/>
  <c r="Q6733" i="1"/>
  <c r="S6733" i="1" s="1"/>
  <c r="Q6734" i="1"/>
  <c r="S6734" i="1" s="1"/>
  <c r="Q6735" i="1"/>
  <c r="S6735" i="1" s="1"/>
  <c r="Q6736" i="1"/>
  <c r="S6736" i="1" s="1"/>
  <c r="Q6737" i="1"/>
  <c r="S6737" i="1" s="1"/>
  <c r="Q6738" i="1"/>
  <c r="S6738" i="1" s="1"/>
  <c r="Q6739" i="1"/>
  <c r="S6739" i="1" s="1"/>
  <c r="Q6740" i="1"/>
  <c r="S6740" i="1" s="1"/>
  <c r="Q6741" i="1"/>
  <c r="S6741" i="1" s="1"/>
  <c r="Q6742" i="1"/>
  <c r="S6742" i="1" s="1"/>
  <c r="Q6743" i="1"/>
  <c r="S6743" i="1" s="1"/>
  <c r="Q6744" i="1"/>
  <c r="S6744" i="1" s="1"/>
  <c r="Q6745" i="1"/>
  <c r="S6745" i="1" s="1"/>
  <c r="Q6746" i="1"/>
  <c r="S6746" i="1" s="1"/>
  <c r="Q6747" i="1"/>
  <c r="S6747" i="1" s="1"/>
  <c r="Q6748" i="1"/>
  <c r="S6748" i="1" s="1"/>
  <c r="Q6749" i="1"/>
  <c r="S6749" i="1" s="1"/>
  <c r="Q6750" i="1"/>
  <c r="S6750" i="1" s="1"/>
  <c r="Q6751" i="1"/>
  <c r="S6751" i="1" s="1"/>
  <c r="Q6752" i="1"/>
  <c r="S6752" i="1" s="1"/>
  <c r="Q6753" i="1"/>
  <c r="S6753" i="1" s="1"/>
  <c r="Q6754" i="1"/>
  <c r="S6754" i="1" s="1"/>
  <c r="Q6755" i="1"/>
  <c r="S6755" i="1" s="1"/>
  <c r="Q6756" i="1"/>
  <c r="S6756" i="1" s="1"/>
  <c r="Q6757" i="1"/>
  <c r="S6757" i="1" s="1"/>
  <c r="Q6758" i="1"/>
  <c r="S6758" i="1" s="1"/>
  <c r="Q6759" i="1"/>
  <c r="S6759" i="1" s="1"/>
  <c r="Q6760" i="1"/>
  <c r="S6760" i="1" s="1"/>
  <c r="Q6761" i="1"/>
  <c r="S6761" i="1" s="1"/>
  <c r="Q6762" i="1"/>
  <c r="S6762" i="1" s="1"/>
  <c r="Q6763" i="1"/>
  <c r="S6763" i="1" s="1"/>
  <c r="Q6764" i="1"/>
  <c r="S6764" i="1" s="1"/>
  <c r="Q6765" i="1"/>
  <c r="S6765" i="1" s="1"/>
  <c r="Q6766" i="1"/>
  <c r="S6766" i="1" s="1"/>
  <c r="Q6767" i="1"/>
  <c r="S6767" i="1" s="1"/>
  <c r="Q6768" i="1"/>
  <c r="S6768" i="1" s="1"/>
  <c r="Q6769" i="1"/>
  <c r="S6769" i="1" s="1"/>
  <c r="Q6770" i="1"/>
  <c r="S6770" i="1" s="1"/>
  <c r="Q6771" i="1"/>
  <c r="S6771" i="1" s="1"/>
  <c r="Q6772" i="1"/>
  <c r="S6772" i="1" s="1"/>
  <c r="Q6773" i="1"/>
  <c r="S6773" i="1" s="1"/>
  <c r="Q6774" i="1"/>
  <c r="S6774" i="1" s="1"/>
  <c r="Q6775" i="1"/>
  <c r="S6775" i="1" s="1"/>
  <c r="Q6776" i="1"/>
  <c r="S6776" i="1" s="1"/>
  <c r="Q6777" i="1"/>
  <c r="S6777" i="1" s="1"/>
  <c r="Q6778" i="1"/>
  <c r="S6778" i="1" s="1"/>
  <c r="Q6779" i="1"/>
  <c r="S6779" i="1" s="1"/>
  <c r="Q6780" i="1"/>
  <c r="S6780" i="1" s="1"/>
  <c r="Q6781" i="1"/>
  <c r="S6781" i="1" s="1"/>
  <c r="Q6782" i="1"/>
  <c r="S6782" i="1" s="1"/>
  <c r="Q6783" i="1"/>
  <c r="S6783" i="1" s="1"/>
  <c r="Q6784" i="1"/>
  <c r="S6784" i="1" s="1"/>
  <c r="Q6785" i="1"/>
  <c r="S6785" i="1" s="1"/>
  <c r="Q6786" i="1"/>
  <c r="S6786" i="1" s="1"/>
  <c r="Q6787" i="1"/>
  <c r="S6787" i="1" s="1"/>
  <c r="Q6788" i="1"/>
  <c r="S6788" i="1" s="1"/>
  <c r="Q6789" i="1"/>
  <c r="S6789" i="1" s="1"/>
  <c r="Q6790" i="1"/>
  <c r="S6790" i="1" s="1"/>
  <c r="Q6791" i="1"/>
  <c r="S6791" i="1" s="1"/>
  <c r="Q6792" i="1"/>
  <c r="S6792" i="1" s="1"/>
  <c r="Q6793" i="1"/>
  <c r="S6793" i="1" s="1"/>
  <c r="Q6794" i="1"/>
  <c r="S6794" i="1" s="1"/>
  <c r="Q6795" i="1"/>
  <c r="S6795" i="1" s="1"/>
  <c r="Q6796" i="1"/>
  <c r="S6796" i="1" s="1"/>
  <c r="Q6797" i="1"/>
  <c r="S6797" i="1" s="1"/>
  <c r="Q6798" i="1"/>
  <c r="S6798" i="1" s="1"/>
  <c r="Q6799" i="1"/>
  <c r="S6799" i="1" s="1"/>
  <c r="Q6800" i="1"/>
  <c r="S6800" i="1" s="1"/>
  <c r="Q6801" i="1"/>
  <c r="S6801" i="1" s="1"/>
  <c r="Q6802" i="1"/>
  <c r="S6802" i="1" s="1"/>
  <c r="Q6803" i="1"/>
  <c r="S6803" i="1" s="1"/>
  <c r="Q6804" i="1"/>
  <c r="S6804" i="1" s="1"/>
  <c r="Q6805" i="1"/>
  <c r="S6805" i="1" s="1"/>
  <c r="Q6806" i="1"/>
  <c r="S6806" i="1" s="1"/>
  <c r="Q6807" i="1"/>
  <c r="S6807" i="1" s="1"/>
  <c r="Q6808" i="1"/>
  <c r="S6808" i="1" s="1"/>
  <c r="Q6809" i="1"/>
  <c r="S6809" i="1" s="1"/>
  <c r="Q6810" i="1"/>
  <c r="S6810" i="1" s="1"/>
  <c r="Q6811" i="1"/>
  <c r="S6811" i="1" s="1"/>
  <c r="Q6812" i="1"/>
  <c r="S6812" i="1" s="1"/>
  <c r="Q6813" i="1"/>
  <c r="S6813" i="1" s="1"/>
  <c r="Q6814" i="1"/>
  <c r="S6814" i="1" s="1"/>
  <c r="Q6815" i="1"/>
  <c r="S6815" i="1" s="1"/>
  <c r="Q6816" i="1"/>
  <c r="S6816" i="1" s="1"/>
  <c r="Q6817" i="1"/>
  <c r="S6817" i="1" s="1"/>
  <c r="Q6818" i="1"/>
  <c r="S6818" i="1" s="1"/>
  <c r="Q6819" i="1"/>
  <c r="S6819" i="1" s="1"/>
  <c r="Q6820" i="1"/>
  <c r="S6820" i="1" s="1"/>
  <c r="Q6821" i="1"/>
  <c r="S6821" i="1" s="1"/>
  <c r="Q6822" i="1"/>
  <c r="S6822" i="1" s="1"/>
  <c r="Q6823" i="1"/>
  <c r="S6823" i="1" s="1"/>
  <c r="Q6824" i="1"/>
  <c r="S6824" i="1" s="1"/>
  <c r="Q6825" i="1"/>
  <c r="S6825" i="1" s="1"/>
  <c r="Q6826" i="1"/>
  <c r="S6826" i="1" s="1"/>
  <c r="Q6827" i="1"/>
  <c r="S6827" i="1" s="1"/>
  <c r="Q6828" i="1"/>
  <c r="S6828" i="1" s="1"/>
  <c r="Q6829" i="1"/>
  <c r="S6829" i="1" s="1"/>
  <c r="Q6830" i="1"/>
  <c r="S6830" i="1" s="1"/>
  <c r="Q6831" i="1"/>
  <c r="S6831" i="1" s="1"/>
  <c r="Q6832" i="1"/>
  <c r="S6832" i="1" s="1"/>
  <c r="Q6833" i="1"/>
  <c r="S6833" i="1" s="1"/>
  <c r="Q6834" i="1"/>
  <c r="S6834" i="1" s="1"/>
  <c r="Q6835" i="1"/>
  <c r="S6835" i="1" s="1"/>
  <c r="Q6836" i="1"/>
  <c r="S6836" i="1" s="1"/>
  <c r="Q6837" i="1"/>
  <c r="S6837" i="1" s="1"/>
  <c r="Q6838" i="1"/>
  <c r="S6838" i="1" s="1"/>
  <c r="Q6839" i="1"/>
  <c r="S6839" i="1" s="1"/>
  <c r="Q6840" i="1"/>
  <c r="S6840" i="1" s="1"/>
  <c r="Q6841" i="1"/>
  <c r="S6841" i="1" s="1"/>
  <c r="Q6842" i="1"/>
  <c r="S6842" i="1" s="1"/>
  <c r="Q6843" i="1"/>
  <c r="S6843" i="1" s="1"/>
  <c r="Q6844" i="1"/>
  <c r="S6844" i="1" s="1"/>
  <c r="Q6845" i="1"/>
  <c r="S6845" i="1" s="1"/>
  <c r="Q6846" i="1"/>
  <c r="S6846" i="1" s="1"/>
  <c r="Q6847" i="1"/>
  <c r="S6847" i="1" s="1"/>
  <c r="Q6848" i="1"/>
  <c r="S6848" i="1" s="1"/>
  <c r="Q6849" i="1"/>
  <c r="S6849" i="1" s="1"/>
  <c r="Q6850" i="1"/>
  <c r="S6850" i="1" s="1"/>
  <c r="Q6851" i="1"/>
  <c r="S6851" i="1" s="1"/>
  <c r="Q6852" i="1"/>
  <c r="S6852" i="1" s="1"/>
  <c r="Q6853" i="1"/>
  <c r="S6853" i="1" s="1"/>
  <c r="Q6854" i="1"/>
  <c r="S6854" i="1" s="1"/>
  <c r="Q6855" i="1"/>
  <c r="S6855" i="1" s="1"/>
  <c r="Q6856" i="1"/>
  <c r="S6856" i="1" s="1"/>
  <c r="Q6857" i="1"/>
  <c r="S6857" i="1" s="1"/>
  <c r="Q6858" i="1"/>
  <c r="S6858" i="1" s="1"/>
  <c r="Q6859" i="1"/>
  <c r="S6859" i="1" s="1"/>
  <c r="Q6860" i="1"/>
  <c r="S6860" i="1" s="1"/>
  <c r="Q6861" i="1"/>
  <c r="S6861" i="1" s="1"/>
  <c r="Q6862" i="1"/>
  <c r="S6862" i="1" s="1"/>
  <c r="Q6863" i="1"/>
  <c r="S6863" i="1" s="1"/>
  <c r="Q6864" i="1"/>
  <c r="S6864" i="1" s="1"/>
  <c r="Q6865" i="1"/>
  <c r="S6865" i="1" s="1"/>
  <c r="Q6866" i="1"/>
  <c r="S6866" i="1" s="1"/>
  <c r="Q6867" i="1"/>
  <c r="S6867" i="1" s="1"/>
  <c r="Q6868" i="1"/>
  <c r="S6868" i="1" s="1"/>
  <c r="Q6869" i="1"/>
  <c r="S6869" i="1" s="1"/>
  <c r="Q6870" i="1"/>
  <c r="S6870" i="1" s="1"/>
  <c r="Q6871" i="1"/>
  <c r="S6871" i="1" s="1"/>
  <c r="Q6872" i="1"/>
  <c r="S6872" i="1" s="1"/>
  <c r="Q6873" i="1"/>
  <c r="S6873" i="1" s="1"/>
  <c r="Q6874" i="1"/>
  <c r="S6874" i="1" s="1"/>
  <c r="Q6875" i="1"/>
  <c r="S6875" i="1" s="1"/>
  <c r="Q6876" i="1"/>
  <c r="S6876" i="1" s="1"/>
  <c r="Q6877" i="1"/>
  <c r="S6877" i="1" s="1"/>
  <c r="Q6878" i="1"/>
  <c r="S6878" i="1" s="1"/>
  <c r="Q6879" i="1"/>
  <c r="S6879" i="1" s="1"/>
  <c r="Q6880" i="1"/>
  <c r="S6880" i="1" s="1"/>
  <c r="Q6881" i="1"/>
  <c r="S6881" i="1" s="1"/>
  <c r="Q6882" i="1"/>
  <c r="S6882" i="1" s="1"/>
  <c r="Q6883" i="1"/>
  <c r="S6883" i="1" s="1"/>
  <c r="Q6884" i="1"/>
  <c r="S6884" i="1" s="1"/>
  <c r="Q6885" i="1"/>
  <c r="S6885" i="1" s="1"/>
  <c r="Q6886" i="1"/>
  <c r="S6886" i="1" s="1"/>
  <c r="Q6887" i="1"/>
  <c r="S6887" i="1" s="1"/>
  <c r="Q6888" i="1"/>
  <c r="S6888" i="1" s="1"/>
  <c r="Q6889" i="1"/>
  <c r="S6889" i="1" s="1"/>
  <c r="Q6890" i="1"/>
  <c r="S6890" i="1" s="1"/>
  <c r="Q6891" i="1"/>
  <c r="S6891" i="1" s="1"/>
  <c r="Q6892" i="1"/>
  <c r="S6892" i="1" s="1"/>
  <c r="Q6893" i="1"/>
  <c r="S6893" i="1" s="1"/>
  <c r="Q6894" i="1"/>
  <c r="S6894" i="1" s="1"/>
  <c r="Q6895" i="1"/>
  <c r="S6895" i="1" s="1"/>
  <c r="Q6896" i="1"/>
  <c r="S6896" i="1" s="1"/>
  <c r="Q6897" i="1"/>
  <c r="S6897" i="1" s="1"/>
  <c r="Q6898" i="1"/>
  <c r="S6898" i="1" s="1"/>
  <c r="Q6899" i="1"/>
  <c r="S6899" i="1" s="1"/>
  <c r="Q6900" i="1"/>
  <c r="S6900" i="1" s="1"/>
  <c r="Q6901" i="1"/>
  <c r="S6901" i="1" s="1"/>
  <c r="Q6902" i="1"/>
  <c r="S6902" i="1" s="1"/>
  <c r="Q6903" i="1"/>
  <c r="S6903" i="1" s="1"/>
  <c r="Q6904" i="1"/>
  <c r="S6904" i="1" s="1"/>
  <c r="Q6905" i="1"/>
  <c r="S6905" i="1" s="1"/>
  <c r="Q6906" i="1"/>
  <c r="S6906" i="1" s="1"/>
  <c r="Q6907" i="1"/>
  <c r="S6907" i="1" s="1"/>
  <c r="Q6908" i="1"/>
  <c r="S6908" i="1" s="1"/>
  <c r="Q6909" i="1"/>
  <c r="S6909" i="1" s="1"/>
  <c r="Q6910" i="1"/>
  <c r="S6910" i="1" s="1"/>
  <c r="Q6911" i="1"/>
  <c r="S6911" i="1" s="1"/>
  <c r="Q6912" i="1"/>
  <c r="S6912" i="1" s="1"/>
  <c r="Q6913" i="1"/>
  <c r="S6913" i="1" s="1"/>
  <c r="Q6914" i="1"/>
  <c r="S6914" i="1" s="1"/>
  <c r="Q6915" i="1"/>
  <c r="S6915" i="1" s="1"/>
  <c r="Q6916" i="1"/>
  <c r="S6916" i="1" s="1"/>
  <c r="Q6917" i="1"/>
  <c r="S6917" i="1" s="1"/>
  <c r="Q6918" i="1"/>
  <c r="S6918" i="1" s="1"/>
  <c r="Q6919" i="1"/>
  <c r="S6919" i="1" s="1"/>
  <c r="Q6920" i="1"/>
  <c r="S6920" i="1" s="1"/>
  <c r="Q6921" i="1"/>
  <c r="S6921" i="1" s="1"/>
  <c r="Q6922" i="1"/>
  <c r="S6922" i="1" s="1"/>
  <c r="Q6923" i="1"/>
  <c r="S6923" i="1" s="1"/>
  <c r="Q6924" i="1"/>
  <c r="S6924" i="1" s="1"/>
  <c r="Q6925" i="1"/>
  <c r="S6925" i="1" s="1"/>
  <c r="Q6926" i="1"/>
  <c r="S6926" i="1" s="1"/>
  <c r="Q6927" i="1"/>
  <c r="S6927" i="1" s="1"/>
  <c r="Q6928" i="1"/>
  <c r="S6928" i="1" s="1"/>
  <c r="Q6929" i="1"/>
  <c r="S6929" i="1" s="1"/>
  <c r="Q6930" i="1"/>
  <c r="S6930" i="1" s="1"/>
  <c r="Q6931" i="1"/>
  <c r="S6931" i="1" s="1"/>
  <c r="Q6932" i="1"/>
  <c r="S6932" i="1" s="1"/>
  <c r="Q6933" i="1"/>
  <c r="S6933" i="1" s="1"/>
  <c r="Q6934" i="1"/>
  <c r="S6934" i="1" s="1"/>
  <c r="Q6935" i="1"/>
  <c r="S6935" i="1" s="1"/>
  <c r="Q6936" i="1"/>
  <c r="S6936" i="1" s="1"/>
  <c r="Q6937" i="1"/>
  <c r="S6937" i="1" s="1"/>
  <c r="Q6938" i="1"/>
  <c r="S6938" i="1" s="1"/>
  <c r="Q6939" i="1"/>
  <c r="S6939" i="1" s="1"/>
  <c r="Q6940" i="1"/>
  <c r="S6940" i="1" s="1"/>
  <c r="Q6941" i="1"/>
  <c r="S6941" i="1" s="1"/>
  <c r="Q6942" i="1"/>
  <c r="S6942" i="1" s="1"/>
  <c r="Q6943" i="1"/>
  <c r="S6943" i="1" s="1"/>
  <c r="Q6944" i="1"/>
  <c r="S6944" i="1" s="1"/>
  <c r="Q6945" i="1"/>
  <c r="S6945" i="1" s="1"/>
  <c r="Q6946" i="1"/>
  <c r="S6946" i="1" s="1"/>
  <c r="Q6947" i="1"/>
  <c r="S6947" i="1" s="1"/>
  <c r="Q6948" i="1"/>
  <c r="S6948" i="1" s="1"/>
  <c r="Q6949" i="1"/>
  <c r="S6949" i="1" s="1"/>
  <c r="Q6950" i="1"/>
  <c r="S6950" i="1" s="1"/>
  <c r="Q6951" i="1"/>
  <c r="S6951" i="1" s="1"/>
  <c r="Q6952" i="1"/>
  <c r="S6952" i="1" s="1"/>
  <c r="Q6953" i="1"/>
  <c r="S6953" i="1" s="1"/>
  <c r="Q6954" i="1"/>
  <c r="S6954" i="1" s="1"/>
  <c r="Q6955" i="1"/>
  <c r="S6955" i="1" s="1"/>
  <c r="Q6956" i="1"/>
  <c r="S6956" i="1" s="1"/>
  <c r="Q6957" i="1"/>
  <c r="S6957" i="1" s="1"/>
  <c r="Q6958" i="1"/>
  <c r="S6958" i="1" s="1"/>
  <c r="Q6959" i="1"/>
  <c r="S6959" i="1" s="1"/>
  <c r="Q6960" i="1"/>
  <c r="S6960" i="1" s="1"/>
  <c r="Q6961" i="1"/>
  <c r="S6961" i="1" s="1"/>
  <c r="Q6962" i="1"/>
  <c r="S6962" i="1" s="1"/>
  <c r="Q6963" i="1"/>
  <c r="S6963" i="1" s="1"/>
  <c r="Q6964" i="1"/>
  <c r="S6964" i="1" s="1"/>
  <c r="Q6965" i="1"/>
  <c r="S6965" i="1" s="1"/>
  <c r="Q6966" i="1"/>
  <c r="S6966" i="1" s="1"/>
  <c r="Q6967" i="1"/>
  <c r="S6967" i="1" s="1"/>
  <c r="Q6968" i="1"/>
  <c r="S6968" i="1" s="1"/>
  <c r="Q6969" i="1"/>
  <c r="S6969" i="1" s="1"/>
  <c r="Q6970" i="1"/>
  <c r="S6970" i="1" s="1"/>
  <c r="Q6971" i="1"/>
  <c r="S6971" i="1" s="1"/>
  <c r="Q6972" i="1"/>
  <c r="S6972" i="1" s="1"/>
  <c r="Q6973" i="1"/>
  <c r="S6973" i="1" s="1"/>
  <c r="Q6974" i="1"/>
  <c r="S6974" i="1" s="1"/>
  <c r="Q6975" i="1"/>
  <c r="S6975" i="1" s="1"/>
  <c r="Q6976" i="1"/>
  <c r="S6976" i="1" s="1"/>
  <c r="Q6977" i="1"/>
  <c r="S6977" i="1" s="1"/>
  <c r="Q6978" i="1"/>
  <c r="S6978" i="1" s="1"/>
  <c r="Q6979" i="1"/>
  <c r="S6979" i="1" s="1"/>
  <c r="Q6980" i="1"/>
  <c r="S6980" i="1" s="1"/>
  <c r="Q6981" i="1"/>
  <c r="S6981" i="1" s="1"/>
  <c r="Q6982" i="1"/>
  <c r="S6982" i="1" s="1"/>
  <c r="Q6983" i="1"/>
  <c r="S6983" i="1" s="1"/>
  <c r="Q6984" i="1"/>
  <c r="S6984" i="1" s="1"/>
  <c r="Q6985" i="1"/>
  <c r="S6985" i="1" s="1"/>
  <c r="Q6986" i="1"/>
  <c r="S6986" i="1" s="1"/>
  <c r="Q6987" i="1"/>
  <c r="S6987" i="1" s="1"/>
  <c r="Q6988" i="1"/>
  <c r="S6988" i="1" s="1"/>
  <c r="Q6989" i="1"/>
  <c r="S6989" i="1" s="1"/>
  <c r="Q6990" i="1"/>
  <c r="S6990" i="1" s="1"/>
  <c r="Q6991" i="1"/>
  <c r="S6991" i="1" s="1"/>
  <c r="Q6992" i="1"/>
  <c r="S6992" i="1" s="1"/>
  <c r="Q6993" i="1"/>
  <c r="S6993" i="1" s="1"/>
  <c r="Q6994" i="1"/>
  <c r="S6994" i="1" s="1"/>
  <c r="Q6995" i="1"/>
  <c r="S6995" i="1" s="1"/>
  <c r="Q6996" i="1"/>
  <c r="S6996" i="1" s="1"/>
  <c r="Q6997" i="1"/>
  <c r="S6997" i="1" s="1"/>
  <c r="Q6998" i="1"/>
  <c r="S6998" i="1" s="1"/>
  <c r="Q6999" i="1"/>
  <c r="S6999" i="1" s="1"/>
  <c r="Q7000" i="1"/>
  <c r="S7000" i="1" s="1"/>
  <c r="Q7001" i="1"/>
  <c r="S7001" i="1" s="1"/>
  <c r="Q7002" i="1"/>
  <c r="S7002" i="1" s="1"/>
  <c r="Q7003" i="1"/>
  <c r="S7003" i="1" s="1"/>
  <c r="Q7004" i="1"/>
  <c r="S7004" i="1" s="1"/>
  <c r="Q7005" i="1"/>
  <c r="S7005" i="1" s="1"/>
  <c r="Q7006" i="1"/>
  <c r="S7006" i="1" s="1"/>
  <c r="Q7007" i="1"/>
  <c r="S7007" i="1" s="1"/>
  <c r="Q7008" i="1"/>
  <c r="S7008" i="1" s="1"/>
  <c r="Q7009" i="1"/>
  <c r="S7009" i="1" s="1"/>
  <c r="Q7010" i="1"/>
  <c r="S7010" i="1" s="1"/>
  <c r="Q7011" i="1"/>
  <c r="S7011" i="1" s="1"/>
  <c r="Q7012" i="1"/>
  <c r="S7012" i="1" s="1"/>
  <c r="Q7013" i="1"/>
  <c r="S7013" i="1" s="1"/>
  <c r="Q7014" i="1"/>
  <c r="S7014" i="1" s="1"/>
  <c r="Q7015" i="1"/>
  <c r="S7015" i="1" s="1"/>
  <c r="Q7016" i="1"/>
  <c r="S7016" i="1" s="1"/>
  <c r="Q7017" i="1"/>
  <c r="S7017" i="1" s="1"/>
  <c r="Q7018" i="1"/>
  <c r="S7018" i="1" s="1"/>
  <c r="Q7019" i="1"/>
  <c r="S7019" i="1" s="1"/>
  <c r="Q7020" i="1"/>
  <c r="S7020" i="1" s="1"/>
  <c r="Q7021" i="1"/>
  <c r="S7021" i="1" s="1"/>
  <c r="Q7022" i="1"/>
  <c r="S7022" i="1" s="1"/>
  <c r="Q7023" i="1"/>
  <c r="S7023" i="1" s="1"/>
  <c r="Q7024" i="1"/>
  <c r="S7024" i="1" s="1"/>
  <c r="Q7025" i="1"/>
  <c r="S7025" i="1" s="1"/>
  <c r="Q7026" i="1"/>
  <c r="S7026" i="1" s="1"/>
  <c r="Q7027" i="1"/>
  <c r="S7027" i="1" s="1"/>
  <c r="Q7028" i="1"/>
  <c r="S7028" i="1" s="1"/>
  <c r="Q7029" i="1"/>
  <c r="S7029" i="1" s="1"/>
  <c r="Q7030" i="1"/>
  <c r="S7030" i="1" s="1"/>
  <c r="Q7031" i="1"/>
  <c r="S7031" i="1" s="1"/>
  <c r="Q7032" i="1"/>
  <c r="S7032" i="1" s="1"/>
  <c r="Q7033" i="1"/>
  <c r="S7033" i="1" s="1"/>
  <c r="Q7034" i="1"/>
  <c r="S7034" i="1" s="1"/>
  <c r="Q7035" i="1"/>
  <c r="S7035" i="1" s="1"/>
  <c r="Q7036" i="1"/>
  <c r="S7036" i="1" s="1"/>
  <c r="Q7037" i="1"/>
  <c r="S7037" i="1" s="1"/>
  <c r="Q7038" i="1"/>
  <c r="S7038" i="1" s="1"/>
  <c r="Q7039" i="1"/>
  <c r="S7039" i="1" s="1"/>
  <c r="Q7040" i="1"/>
  <c r="S7040" i="1" s="1"/>
  <c r="Q7041" i="1"/>
  <c r="S7041" i="1" s="1"/>
  <c r="Q7042" i="1"/>
  <c r="S7042" i="1" s="1"/>
  <c r="Q7043" i="1"/>
  <c r="S7043" i="1" s="1"/>
  <c r="Q7044" i="1"/>
  <c r="S7044" i="1" s="1"/>
  <c r="Q7045" i="1"/>
  <c r="S7045" i="1" s="1"/>
  <c r="Q7046" i="1"/>
  <c r="S7046" i="1" s="1"/>
  <c r="Q7047" i="1"/>
  <c r="S7047" i="1" s="1"/>
  <c r="Q7048" i="1"/>
  <c r="S7048" i="1" s="1"/>
  <c r="Q7049" i="1"/>
  <c r="S7049" i="1" s="1"/>
  <c r="Q7050" i="1"/>
  <c r="S7050" i="1" s="1"/>
  <c r="Q7051" i="1"/>
  <c r="S7051" i="1" s="1"/>
  <c r="Q7052" i="1"/>
  <c r="S7052" i="1" s="1"/>
  <c r="Q7053" i="1"/>
  <c r="S7053" i="1" s="1"/>
  <c r="Q7054" i="1"/>
  <c r="S7054" i="1" s="1"/>
  <c r="Q7055" i="1"/>
  <c r="S7055" i="1" s="1"/>
  <c r="Q7056" i="1"/>
  <c r="S7056" i="1" s="1"/>
  <c r="Q7057" i="1"/>
  <c r="S7057" i="1" s="1"/>
  <c r="Q7058" i="1"/>
  <c r="S7058" i="1" s="1"/>
  <c r="Q7059" i="1"/>
  <c r="S7059" i="1" s="1"/>
  <c r="Q7060" i="1"/>
  <c r="S7060" i="1" s="1"/>
  <c r="Q7061" i="1"/>
  <c r="S7061" i="1" s="1"/>
  <c r="Q7062" i="1"/>
  <c r="S7062" i="1" s="1"/>
  <c r="Q7063" i="1"/>
  <c r="S7063" i="1" s="1"/>
  <c r="Q7064" i="1"/>
  <c r="S7064" i="1" s="1"/>
  <c r="Q7065" i="1"/>
  <c r="S7065" i="1" s="1"/>
  <c r="Q7066" i="1"/>
  <c r="S7066" i="1" s="1"/>
  <c r="Q7067" i="1"/>
  <c r="S7067" i="1" s="1"/>
  <c r="Q7068" i="1"/>
  <c r="S7068" i="1" s="1"/>
  <c r="Q7069" i="1"/>
  <c r="S7069" i="1" s="1"/>
  <c r="Q7070" i="1"/>
  <c r="S7070" i="1" s="1"/>
  <c r="Q7071" i="1"/>
  <c r="S7071" i="1" s="1"/>
  <c r="Q7072" i="1"/>
  <c r="S7072" i="1" s="1"/>
  <c r="Q7073" i="1"/>
  <c r="S7073" i="1" s="1"/>
  <c r="Q7074" i="1"/>
  <c r="S7074" i="1" s="1"/>
  <c r="Q7075" i="1"/>
  <c r="S7075" i="1" s="1"/>
  <c r="Q7076" i="1"/>
  <c r="S7076" i="1" s="1"/>
  <c r="Q7077" i="1"/>
  <c r="S7077" i="1" s="1"/>
  <c r="Q7078" i="1"/>
  <c r="S7078" i="1" s="1"/>
  <c r="Q7079" i="1"/>
  <c r="S7079" i="1" s="1"/>
  <c r="Q7080" i="1"/>
  <c r="S7080" i="1" s="1"/>
  <c r="Q7081" i="1"/>
  <c r="S7081" i="1" s="1"/>
  <c r="Q7082" i="1"/>
  <c r="S7082" i="1" s="1"/>
  <c r="Q7083" i="1"/>
  <c r="S7083" i="1" s="1"/>
  <c r="Q7084" i="1"/>
  <c r="S7084" i="1" s="1"/>
  <c r="Q7085" i="1"/>
  <c r="S7085" i="1" s="1"/>
  <c r="Q7086" i="1"/>
  <c r="S7086" i="1" s="1"/>
  <c r="Q7087" i="1"/>
  <c r="S7087" i="1" s="1"/>
  <c r="Q7088" i="1"/>
  <c r="S7088" i="1" s="1"/>
  <c r="Q7089" i="1"/>
  <c r="S7089" i="1" s="1"/>
  <c r="Q7090" i="1"/>
  <c r="S7090" i="1" s="1"/>
  <c r="Q7091" i="1"/>
  <c r="S7091" i="1" s="1"/>
  <c r="Q7092" i="1"/>
  <c r="S7092" i="1" s="1"/>
  <c r="Q7093" i="1"/>
  <c r="S7093" i="1" s="1"/>
  <c r="Q7094" i="1"/>
  <c r="S7094" i="1" s="1"/>
  <c r="Q7095" i="1"/>
  <c r="S7095" i="1" s="1"/>
  <c r="Q7096" i="1"/>
  <c r="S7096" i="1" s="1"/>
  <c r="Q7097" i="1"/>
  <c r="S7097" i="1" s="1"/>
  <c r="Q7098" i="1"/>
  <c r="S7098" i="1" s="1"/>
  <c r="Q7099" i="1"/>
  <c r="S7099" i="1" s="1"/>
  <c r="Q7100" i="1"/>
  <c r="S7100" i="1" s="1"/>
  <c r="Q7101" i="1"/>
  <c r="S7101" i="1" s="1"/>
  <c r="Q7102" i="1"/>
  <c r="S7102" i="1" s="1"/>
  <c r="Q7103" i="1"/>
  <c r="S7103" i="1" s="1"/>
  <c r="Q7104" i="1"/>
  <c r="S7104" i="1" s="1"/>
  <c r="Q7105" i="1"/>
  <c r="S7105" i="1" s="1"/>
  <c r="Q7106" i="1"/>
  <c r="S7106" i="1" s="1"/>
  <c r="Q7107" i="1"/>
  <c r="S7107" i="1" s="1"/>
  <c r="Q7108" i="1"/>
  <c r="S7108" i="1" s="1"/>
  <c r="Q7109" i="1"/>
  <c r="S7109" i="1" s="1"/>
  <c r="Q7110" i="1"/>
  <c r="S7110" i="1" s="1"/>
  <c r="Q7111" i="1"/>
  <c r="S7111" i="1" s="1"/>
  <c r="Q7112" i="1"/>
  <c r="S7112" i="1" s="1"/>
  <c r="Q7113" i="1"/>
  <c r="S7113" i="1" s="1"/>
  <c r="Q7114" i="1"/>
  <c r="S7114" i="1" s="1"/>
  <c r="Q7115" i="1"/>
  <c r="S7115" i="1" s="1"/>
  <c r="Q7116" i="1"/>
  <c r="S7116" i="1" s="1"/>
  <c r="Q7117" i="1"/>
  <c r="S7117" i="1" s="1"/>
  <c r="Q7118" i="1"/>
  <c r="S7118" i="1" s="1"/>
  <c r="Q7119" i="1"/>
  <c r="S7119" i="1" s="1"/>
  <c r="Q7120" i="1"/>
  <c r="S7120" i="1" s="1"/>
  <c r="Q7121" i="1"/>
  <c r="S7121" i="1" s="1"/>
  <c r="Q7122" i="1"/>
  <c r="S7122" i="1" s="1"/>
  <c r="Q7123" i="1"/>
  <c r="S7123" i="1" s="1"/>
  <c r="Q7124" i="1"/>
  <c r="S7124" i="1" s="1"/>
  <c r="Q7125" i="1"/>
  <c r="S7125" i="1" s="1"/>
  <c r="Q7126" i="1"/>
  <c r="S7126" i="1" s="1"/>
  <c r="Q7127" i="1"/>
  <c r="S7127" i="1" s="1"/>
  <c r="Q7128" i="1"/>
  <c r="S7128" i="1" s="1"/>
  <c r="Q7129" i="1"/>
  <c r="S7129" i="1" s="1"/>
  <c r="Q7130" i="1"/>
  <c r="S7130" i="1" s="1"/>
  <c r="Q7131" i="1"/>
  <c r="S7131" i="1" s="1"/>
  <c r="Q7132" i="1"/>
  <c r="S7132" i="1" s="1"/>
  <c r="Q7133" i="1"/>
  <c r="S7133" i="1" s="1"/>
  <c r="Q7134" i="1"/>
  <c r="S7134" i="1" s="1"/>
  <c r="Q7135" i="1"/>
  <c r="S7135" i="1" s="1"/>
  <c r="Q7136" i="1"/>
  <c r="S7136" i="1" s="1"/>
  <c r="Q7137" i="1"/>
  <c r="S7137" i="1" s="1"/>
  <c r="Q7138" i="1"/>
  <c r="S7138" i="1" s="1"/>
  <c r="Q7139" i="1"/>
  <c r="S7139" i="1" s="1"/>
  <c r="Q7140" i="1"/>
  <c r="S7140" i="1" s="1"/>
  <c r="Q7141" i="1"/>
  <c r="S7141" i="1" s="1"/>
  <c r="Q7142" i="1"/>
  <c r="S7142" i="1" s="1"/>
  <c r="Q7143" i="1"/>
  <c r="S7143" i="1" s="1"/>
  <c r="Q7144" i="1"/>
  <c r="S7144" i="1" s="1"/>
  <c r="Q7145" i="1"/>
  <c r="S7145" i="1" s="1"/>
  <c r="Q7146" i="1"/>
  <c r="S7146" i="1" s="1"/>
  <c r="Q7147" i="1"/>
  <c r="S7147" i="1" s="1"/>
  <c r="Q7148" i="1"/>
  <c r="S7148" i="1" s="1"/>
  <c r="Q7149" i="1"/>
  <c r="S7149" i="1" s="1"/>
  <c r="Q7150" i="1"/>
  <c r="S7150" i="1" s="1"/>
  <c r="Q7151" i="1"/>
  <c r="S7151" i="1" s="1"/>
  <c r="Q7152" i="1"/>
  <c r="S7152" i="1" s="1"/>
  <c r="Q7153" i="1"/>
  <c r="S7153" i="1" s="1"/>
  <c r="Q7154" i="1"/>
  <c r="S7154" i="1" s="1"/>
  <c r="Q7155" i="1"/>
  <c r="S7155" i="1" s="1"/>
  <c r="Q7156" i="1"/>
  <c r="S7156" i="1" s="1"/>
  <c r="Q7157" i="1"/>
  <c r="S7157" i="1" s="1"/>
  <c r="Q7158" i="1"/>
  <c r="S7158" i="1" s="1"/>
  <c r="Q7159" i="1"/>
  <c r="S7159" i="1" s="1"/>
  <c r="Q7160" i="1"/>
  <c r="S7160" i="1" s="1"/>
  <c r="Q7161" i="1"/>
  <c r="S7161" i="1" s="1"/>
  <c r="Q7162" i="1"/>
  <c r="S7162" i="1" s="1"/>
  <c r="Q7163" i="1"/>
  <c r="S7163" i="1" s="1"/>
  <c r="Q7164" i="1"/>
  <c r="S7164" i="1" s="1"/>
  <c r="Q7165" i="1"/>
  <c r="S7165" i="1" s="1"/>
  <c r="Q7166" i="1"/>
  <c r="S7166" i="1" s="1"/>
  <c r="Q7167" i="1"/>
  <c r="S7167" i="1" s="1"/>
  <c r="Q7168" i="1"/>
  <c r="S7168" i="1" s="1"/>
  <c r="Q7169" i="1"/>
  <c r="S7169" i="1" s="1"/>
  <c r="Q7170" i="1"/>
  <c r="S7170" i="1" s="1"/>
  <c r="Q7171" i="1"/>
  <c r="S7171" i="1" s="1"/>
  <c r="Q7172" i="1"/>
  <c r="S7172" i="1" s="1"/>
  <c r="Q7173" i="1"/>
  <c r="S7173" i="1" s="1"/>
  <c r="Q7174" i="1"/>
  <c r="S7174" i="1" s="1"/>
  <c r="Q7175" i="1"/>
  <c r="S7175" i="1" s="1"/>
  <c r="Q7176" i="1"/>
  <c r="S7176" i="1" s="1"/>
  <c r="Q7177" i="1"/>
  <c r="S7177" i="1" s="1"/>
  <c r="Q7178" i="1"/>
  <c r="S7178" i="1" s="1"/>
  <c r="Q7179" i="1"/>
  <c r="S7179" i="1" s="1"/>
  <c r="Q7180" i="1"/>
  <c r="S7180" i="1" s="1"/>
  <c r="Q7181" i="1"/>
  <c r="S7181" i="1" s="1"/>
  <c r="Q7182" i="1"/>
  <c r="S7182" i="1" s="1"/>
  <c r="Q7183" i="1"/>
  <c r="S7183" i="1" s="1"/>
  <c r="Q7184" i="1"/>
  <c r="S7184" i="1" s="1"/>
  <c r="Q7185" i="1"/>
  <c r="S7185" i="1" s="1"/>
  <c r="Q7186" i="1"/>
  <c r="S7186" i="1" s="1"/>
  <c r="Q7187" i="1"/>
  <c r="S7187" i="1" s="1"/>
  <c r="Q7188" i="1"/>
  <c r="S7188" i="1" s="1"/>
  <c r="Q7189" i="1"/>
  <c r="S7189" i="1" s="1"/>
  <c r="Q7190" i="1"/>
  <c r="S7190" i="1" s="1"/>
  <c r="Q7191" i="1"/>
  <c r="S7191" i="1" s="1"/>
  <c r="Q7192" i="1"/>
  <c r="S7192" i="1" s="1"/>
  <c r="Q7193" i="1"/>
  <c r="S7193" i="1" s="1"/>
  <c r="Q7194" i="1"/>
  <c r="S7194" i="1" s="1"/>
  <c r="Q7195" i="1"/>
  <c r="S7195" i="1" s="1"/>
  <c r="Q7196" i="1"/>
  <c r="S7196" i="1" s="1"/>
  <c r="Q7197" i="1"/>
  <c r="S7197" i="1" s="1"/>
  <c r="Q7198" i="1"/>
  <c r="S7198" i="1" s="1"/>
  <c r="Q7199" i="1"/>
  <c r="S7199" i="1" s="1"/>
  <c r="Q7200" i="1"/>
  <c r="S7200" i="1" s="1"/>
  <c r="Q7201" i="1"/>
  <c r="S7201" i="1" s="1"/>
  <c r="Q7202" i="1"/>
  <c r="S7202" i="1" s="1"/>
  <c r="Q7203" i="1"/>
  <c r="S7203" i="1" s="1"/>
  <c r="Q7204" i="1"/>
  <c r="S7204" i="1" s="1"/>
  <c r="Q7205" i="1"/>
  <c r="S7205" i="1" s="1"/>
  <c r="Q7206" i="1"/>
  <c r="S7206" i="1" s="1"/>
  <c r="Q7207" i="1"/>
  <c r="S7207" i="1" s="1"/>
  <c r="Q7208" i="1"/>
  <c r="S7208" i="1" s="1"/>
  <c r="Q7209" i="1"/>
  <c r="S7209" i="1" s="1"/>
  <c r="Q7210" i="1"/>
  <c r="S7210" i="1" s="1"/>
  <c r="Q7211" i="1"/>
  <c r="S7211" i="1" s="1"/>
  <c r="Q7212" i="1"/>
  <c r="S7212" i="1" s="1"/>
  <c r="Q7213" i="1"/>
  <c r="S7213" i="1" s="1"/>
  <c r="Q7214" i="1"/>
  <c r="S7214" i="1" s="1"/>
  <c r="Q7215" i="1"/>
  <c r="S7215" i="1" s="1"/>
  <c r="Q7216" i="1"/>
  <c r="S7216" i="1" s="1"/>
  <c r="Q7217" i="1"/>
  <c r="S7217" i="1" s="1"/>
  <c r="Q7218" i="1"/>
  <c r="S7218" i="1" s="1"/>
  <c r="Q7219" i="1"/>
  <c r="S7219" i="1" s="1"/>
  <c r="Q7220" i="1"/>
  <c r="S7220" i="1" s="1"/>
  <c r="Q7221" i="1"/>
  <c r="S7221" i="1" s="1"/>
  <c r="Q7222" i="1"/>
  <c r="S7222" i="1" s="1"/>
  <c r="Q7223" i="1"/>
  <c r="S7223" i="1" s="1"/>
  <c r="Q7224" i="1"/>
  <c r="S7224" i="1" s="1"/>
  <c r="Q7225" i="1"/>
  <c r="S7225" i="1" s="1"/>
  <c r="Q7226" i="1"/>
  <c r="S7226" i="1" s="1"/>
  <c r="Q7227" i="1"/>
  <c r="S7227" i="1" s="1"/>
  <c r="Q7228" i="1"/>
  <c r="S7228" i="1" s="1"/>
  <c r="Q7229" i="1"/>
  <c r="S7229" i="1" s="1"/>
  <c r="Q7230" i="1"/>
  <c r="S7230" i="1" s="1"/>
  <c r="Q7231" i="1"/>
  <c r="S7231" i="1" s="1"/>
  <c r="Q7232" i="1"/>
  <c r="S7232" i="1" s="1"/>
  <c r="Q7233" i="1"/>
  <c r="S7233" i="1" s="1"/>
  <c r="Q7234" i="1"/>
  <c r="S7234" i="1" s="1"/>
  <c r="Q7235" i="1"/>
  <c r="S7235" i="1" s="1"/>
  <c r="Q7236" i="1"/>
  <c r="S7236" i="1" s="1"/>
  <c r="Q7237" i="1"/>
  <c r="S7237" i="1" s="1"/>
  <c r="Q7238" i="1"/>
  <c r="S7238" i="1" s="1"/>
  <c r="Q7239" i="1"/>
  <c r="S7239" i="1" s="1"/>
  <c r="Q7240" i="1"/>
  <c r="S7240" i="1" s="1"/>
  <c r="Q7241" i="1"/>
  <c r="S7241" i="1" s="1"/>
  <c r="Q7242" i="1"/>
  <c r="S7242" i="1" s="1"/>
  <c r="Q7243" i="1"/>
  <c r="S7243" i="1" s="1"/>
  <c r="Q7244" i="1"/>
  <c r="S7244" i="1" s="1"/>
  <c r="Q7245" i="1"/>
  <c r="S7245" i="1" s="1"/>
  <c r="Q7246" i="1"/>
  <c r="S7246" i="1" s="1"/>
  <c r="Q7247" i="1"/>
  <c r="S7247" i="1" s="1"/>
  <c r="Q7248" i="1"/>
  <c r="S7248" i="1" s="1"/>
  <c r="Q7249" i="1"/>
  <c r="S7249" i="1" s="1"/>
  <c r="Q7250" i="1"/>
  <c r="S7250" i="1" s="1"/>
  <c r="Q7251" i="1"/>
  <c r="S7251" i="1" s="1"/>
  <c r="Q7252" i="1"/>
  <c r="S7252" i="1" s="1"/>
  <c r="Q7253" i="1"/>
  <c r="S7253" i="1" s="1"/>
  <c r="Q7254" i="1"/>
  <c r="S7254" i="1" s="1"/>
  <c r="Q7255" i="1"/>
  <c r="S7255" i="1" s="1"/>
  <c r="Q7256" i="1"/>
  <c r="S7256" i="1" s="1"/>
  <c r="Q7257" i="1"/>
  <c r="S7257" i="1" s="1"/>
  <c r="Q7258" i="1"/>
  <c r="S7258" i="1" s="1"/>
  <c r="Q7259" i="1"/>
  <c r="S7259" i="1" s="1"/>
  <c r="Q7260" i="1"/>
  <c r="S7260" i="1" s="1"/>
  <c r="Q7261" i="1"/>
  <c r="S7261" i="1" s="1"/>
  <c r="Q7262" i="1"/>
  <c r="S7262" i="1" s="1"/>
  <c r="Q7263" i="1"/>
  <c r="S7263" i="1" s="1"/>
  <c r="Q7264" i="1"/>
  <c r="S7264" i="1" s="1"/>
  <c r="Q7265" i="1"/>
  <c r="S7265" i="1" s="1"/>
  <c r="Q7266" i="1"/>
  <c r="S7266" i="1" s="1"/>
  <c r="Q7267" i="1"/>
  <c r="S7267" i="1" s="1"/>
  <c r="Q7268" i="1"/>
  <c r="S7268" i="1" s="1"/>
  <c r="Q7269" i="1"/>
  <c r="S7269" i="1" s="1"/>
  <c r="Q7270" i="1"/>
  <c r="S7270" i="1" s="1"/>
  <c r="Q7271" i="1"/>
  <c r="S7271" i="1" s="1"/>
  <c r="Q7272" i="1"/>
  <c r="S7272" i="1" s="1"/>
  <c r="Q7273" i="1"/>
  <c r="S7273" i="1" s="1"/>
  <c r="Q7274" i="1"/>
  <c r="S7274" i="1" s="1"/>
  <c r="Q7275" i="1"/>
  <c r="S7275" i="1" s="1"/>
  <c r="Q7276" i="1"/>
  <c r="S7276" i="1" s="1"/>
  <c r="Q7277" i="1"/>
  <c r="S7277" i="1" s="1"/>
  <c r="Q7278" i="1"/>
  <c r="S7278" i="1" s="1"/>
  <c r="Q7279" i="1"/>
  <c r="S7279" i="1" s="1"/>
  <c r="Q7280" i="1"/>
  <c r="S7280" i="1" s="1"/>
  <c r="Q7281" i="1"/>
  <c r="S7281" i="1" s="1"/>
  <c r="Q7282" i="1"/>
  <c r="S7282" i="1" s="1"/>
  <c r="Q7283" i="1"/>
  <c r="S7283" i="1" s="1"/>
  <c r="Q7284" i="1"/>
  <c r="S7284" i="1" s="1"/>
  <c r="Q7285" i="1"/>
  <c r="S7285" i="1" s="1"/>
  <c r="Q7286" i="1"/>
  <c r="S7286" i="1" s="1"/>
  <c r="Q7287" i="1"/>
  <c r="S7287" i="1" s="1"/>
  <c r="Q7288" i="1"/>
  <c r="S7288" i="1" s="1"/>
  <c r="Q7289" i="1"/>
  <c r="S7289" i="1" s="1"/>
  <c r="Q7290" i="1"/>
  <c r="S7290" i="1" s="1"/>
  <c r="Q7291" i="1"/>
  <c r="S7291" i="1" s="1"/>
  <c r="Q7292" i="1"/>
  <c r="S7292" i="1" s="1"/>
  <c r="Q7293" i="1"/>
  <c r="S7293" i="1" s="1"/>
  <c r="Q7294" i="1"/>
  <c r="S7294" i="1" s="1"/>
  <c r="Q7295" i="1"/>
  <c r="S7295" i="1" s="1"/>
  <c r="Q7296" i="1"/>
  <c r="S7296" i="1" s="1"/>
  <c r="Q7297" i="1"/>
  <c r="S7297" i="1" s="1"/>
  <c r="Q7298" i="1"/>
  <c r="S7298" i="1" s="1"/>
  <c r="Q7299" i="1"/>
  <c r="S7299" i="1" s="1"/>
  <c r="Q7300" i="1"/>
  <c r="S7300" i="1" s="1"/>
  <c r="Q7301" i="1"/>
  <c r="S7301" i="1" s="1"/>
  <c r="Q7302" i="1"/>
  <c r="S7302" i="1" s="1"/>
  <c r="Q7303" i="1"/>
  <c r="S7303" i="1" s="1"/>
  <c r="Q7304" i="1"/>
  <c r="S7304" i="1" s="1"/>
  <c r="Q7305" i="1"/>
  <c r="S7305" i="1" s="1"/>
  <c r="Q7306" i="1"/>
  <c r="S7306" i="1" s="1"/>
  <c r="Q7307" i="1"/>
  <c r="S7307" i="1" s="1"/>
  <c r="Q7308" i="1"/>
  <c r="S7308" i="1" s="1"/>
  <c r="Q7309" i="1"/>
  <c r="S7309" i="1" s="1"/>
  <c r="Q7310" i="1"/>
  <c r="S7310" i="1" s="1"/>
  <c r="Q7311" i="1"/>
  <c r="S7311" i="1" s="1"/>
  <c r="Q7312" i="1"/>
  <c r="S7312" i="1" s="1"/>
  <c r="Q7313" i="1"/>
  <c r="S7313" i="1" s="1"/>
  <c r="Q7314" i="1"/>
  <c r="S7314" i="1" s="1"/>
  <c r="Q7315" i="1"/>
  <c r="S7315" i="1" s="1"/>
  <c r="Q7316" i="1"/>
  <c r="S7316" i="1" s="1"/>
  <c r="Q7317" i="1"/>
  <c r="S7317" i="1" s="1"/>
  <c r="Q7318" i="1"/>
  <c r="S7318" i="1" s="1"/>
  <c r="Q7319" i="1"/>
  <c r="S7319" i="1" s="1"/>
  <c r="Q7320" i="1"/>
  <c r="S7320" i="1" s="1"/>
  <c r="Q7321" i="1"/>
  <c r="S7321" i="1" s="1"/>
  <c r="Q7322" i="1"/>
  <c r="S7322" i="1" s="1"/>
  <c r="Q7323" i="1"/>
  <c r="S7323" i="1" s="1"/>
  <c r="Q7324" i="1"/>
  <c r="S7324" i="1" s="1"/>
  <c r="Q7325" i="1"/>
  <c r="S7325" i="1" s="1"/>
  <c r="Q7326" i="1"/>
  <c r="S7326" i="1" s="1"/>
  <c r="Q7327" i="1"/>
  <c r="S7327" i="1" s="1"/>
  <c r="Q7328" i="1"/>
  <c r="S7328" i="1" s="1"/>
  <c r="Q7329" i="1"/>
  <c r="S7329" i="1" s="1"/>
  <c r="Q7330" i="1"/>
  <c r="S7330" i="1" s="1"/>
  <c r="Q7331" i="1"/>
  <c r="S7331" i="1" s="1"/>
  <c r="Q7332" i="1"/>
  <c r="S7332" i="1" s="1"/>
  <c r="Q7333" i="1"/>
  <c r="S7333" i="1" s="1"/>
  <c r="Q7334" i="1"/>
  <c r="S7334" i="1" s="1"/>
  <c r="Q7335" i="1"/>
  <c r="S7335" i="1" s="1"/>
  <c r="Q7336" i="1"/>
  <c r="S7336" i="1" s="1"/>
  <c r="Q7337" i="1"/>
  <c r="S7337" i="1" s="1"/>
  <c r="Q7338" i="1"/>
  <c r="S7338" i="1" s="1"/>
  <c r="Q7339" i="1"/>
  <c r="S7339" i="1" s="1"/>
  <c r="Q7340" i="1"/>
  <c r="S7340" i="1" s="1"/>
  <c r="Q7341" i="1"/>
  <c r="S7341" i="1" s="1"/>
  <c r="Q7342" i="1"/>
  <c r="S7342" i="1" s="1"/>
  <c r="Q7343" i="1"/>
  <c r="S7343" i="1" s="1"/>
  <c r="Q7344" i="1"/>
  <c r="S7344" i="1" s="1"/>
  <c r="Q7345" i="1"/>
  <c r="S7345" i="1" s="1"/>
  <c r="Q7346" i="1"/>
  <c r="S7346" i="1" s="1"/>
  <c r="Q7347" i="1"/>
  <c r="S7347" i="1" s="1"/>
  <c r="Q7348" i="1"/>
  <c r="S7348" i="1" s="1"/>
  <c r="Q7349" i="1"/>
  <c r="S7349" i="1" s="1"/>
  <c r="Q7350" i="1"/>
  <c r="S7350" i="1" s="1"/>
  <c r="Q7351" i="1"/>
  <c r="S7351" i="1" s="1"/>
  <c r="Q7352" i="1"/>
  <c r="S7352" i="1" s="1"/>
  <c r="Q7353" i="1"/>
  <c r="S7353" i="1" s="1"/>
  <c r="Q7354" i="1"/>
  <c r="S7354" i="1" s="1"/>
  <c r="Q7355" i="1"/>
  <c r="S7355" i="1" s="1"/>
  <c r="Q7356" i="1"/>
  <c r="S7356" i="1" s="1"/>
  <c r="Q7357" i="1"/>
  <c r="S7357" i="1" s="1"/>
  <c r="Q7358" i="1"/>
  <c r="S7358" i="1" s="1"/>
  <c r="Q7359" i="1"/>
  <c r="S7359" i="1" s="1"/>
  <c r="Q7360" i="1"/>
  <c r="S7360" i="1" s="1"/>
  <c r="Q7361" i="1"/>
  <c r="S7361" i="1" s="1"/>
  <c r="Q7362" i="1"/>
  <c r="S7362" i="1" s="1"/>
  <c r="Q7363" i="1"/>
  <c r="S7363" i="1" s="1"/>
  <c r="Q7364" i="1"/>
  <c r="S7364" i="1" s="1"/>
  <c r="Q7365" i="1"/>
  <c r="S7365" i="1" s="1"/>
  <c r="Q7366" i="1"/>
  <c r="S7366" i="1" s="1"/>
  <c r="Q7367" i="1"/>
  <c r="S7367" i="1" s="1"/>
  <c r="Q7368" i="1"/>
  <c r="S7368" i="1" s="1"/>
  <c r="Q7369" i="1"/>
  <c r="S7369" i="1" s="1"/>
  <c r="Q7370" i="1"/>
  <c r="S7370" i="1" s="1"/>
  <c r="Q7371" i="1"/>
  <c r="S7371" i="1" s="1"/>
  <c r="Q7372" i="1"/>
  <c r="S7372" i="1" s="1"/>
  <c r="Q7373" i="1"/>
  <c r="S7373" i="1" s="1"/>
  <c r="Q7374" i="1"/>
  <c r="S7374" i="1" s="1"/>
  <c r="Q7375" i="1"/>
  <c r="S7375" i="1" s="1"/>
  <c r="Q7376" i="1"/>
  <c r="S7376" i="1" s="1"/>
  <c r="Q7377" i="1"/>
  <c r="S7377" i="1" s="1"/>
  <c r="Q7378" i="1"/>
  <c r="S7378" i="1" s="1"/>
  <c r="Q7379" i="1"/>
  <c r="S7379" i="1" s="1"/>
  <c r="Q7380" i="1"/>
  <c r="S7380" i="1" s="1"/>
  <c r="Q7381" i="1"/>
  <c r="S7381" i="1" s="1"/>
  <c r="Q7382" i="1"/>
  <c r="S7382" i="1" s="1"/>
  <c r="Q7383" i="1"/>
  <c r="S7383" i="1" s="1"/>
  <c r="Q7384" i="1"/>
  <c r="S7384" i="1" s="1"/>
  <c r="Q7385" i="1"/>
  <c r="S7385" i="1" s="1"/>
  <c r="Q7386" i="1"/>
  <c r="S7386" i="1" s="1"/>
  <c r="Q7387" i="1"/>
  <c r="S7387" i="1" s="1"/>
  <c r="Q7388" i="1"/>
  <c r="S7388" i="1" s="1"/>
  <c r="Q7389" i="1"/>
  <c r="S7389" i="1" s="1"/>
  <c r="Q7390" i="1"/>
  <c r="S7390" i="1" s="1"/>
  <c r="Q7391" i="1"/>
  <c r="S7391" i="1" s="1"/>
  <c r="Q7392" i="1"/>
  <c r="S7392" i="1" s="1"/>
  <c r="Q7393" i="1"/>
  <c r="S7393" i="1" s="1"/>
  <c r="Q7394" i="1"/>
  <c r="S7394" i="1" s="1"/>
  <c r="Q7395" i="1"/>
  <c r="S7395" i="1" s="1"/>
  <c r="Q7396" i="1"/>
  <c r="S7396" i="1" s="1"/>
  <c r="Q7397" i="1"/>
  <c r="S7397" i="1" s="1"/>
  <c r="Q7398" i="1"/>
  <c r="S7398" i="1" s="1"/>
  <c r="Q7399" i="1"/>
  <c r="S7399" i="1" s="1"/>
  <c r="Q7400" i="1"/>
  <c r="S7400" i="1" s="1"/>
  <c r="Q7401" i="1"/>
  <c r="S7401" i="1" s="1"/>
  <c r="Q7402" i="1"/>
  <c r="S7402" i="1" s="1"/>
  <c r="Q7403" i="1"/>
  <c r="S7403" i="1" s="1"/>
  <c r="Q7404" i="1"/>
  <c r="S7404" i="1" s="1"/>
  <c r="Q7405" i="1"/>
  <c r="S7405" i="1" s="1"/>
  <c r="Q7406" i="1"/>
  <c r="S7406" i="1" s="1"/>
  <c r="Q7407" i="1"/>
  <c r="S7407" i="1" s="1"/>
  <c r="Q7408" i="1"/>
  <c r="S7408" i="1" s="1"/>
  <c r="Q7409" i="1"/>
  <c r="S7409" i="1" s="1"/>
  <c r="Q7410" i="1"/>
  <c r="S7410" i="1" s="1"/>
  <c r="Q7411" i="1"/>
  <c r="S7411" i="1" s="1"/>
  <c r="Q7412" i="1"/>
  <c r="S7412" i="1" s="1"/>
  <c r="Q7413" i="1"/>
  <c r="S7413" i="1" s="1"/>
  <c r="Q7414" i="1"/>
  <c r="S7414" i="1" s="1"/>
  <c r="Q7415" i="1"/>
  <c r="S7415" i="1" s="1"/>
  <c r="Q7416" i="1"/>
  <c r="S7416" i="1" s="1"/>
  <c r="Q7417" i="1"/>
  <c r="S7417" i="1" s="1"/>
  <c r="Q7418" i="1"/>
  <c r="S7418" i="1" s="1"/>
  <c r="Q7419" i="1"/>
  <c r="S7419" i="1" s="1"/>
  <c r="Q7420" i="1"/>
  <c r="S7420" i="1" s="1"/>
  <c r="Q7421" i="1"/>
  <c r="S7421" i="1" s="1"/>
  <c r="Q7422" i="1"/>
  <c r="S7422" i="1" s="1"/>
  <c r="Q7423" i="1"/>
  <c r="S7423" i="1" s="1"/>
  <c r="Q7424" i="1"/>
  <c r="S7424" i="1" s="1"/>
  <c r="Q7425" i="1"/>
  <c r="S7425" i="1" s="1"/>
  <c r="Q7426" i="1"/>
  <c r="S7426" i="1" s="1"/>
  <c r="Q7427" i="1"/>
  <c r="S7427" i="1" s="1"/>
  <c r="Q7428" i="1"/>
  <c r="S7428" i="1" s="1"/>
  <c r="Q7429" i="1"/>
  <c r="S7429" i="1" s="1"/>
  <c r="Q7430" i="1"/>
  <c r="S7430" i="1" s="1"/>
  <c r="Q7431" i="1"/>
  <c r="S7431" i="1" s="1"/>
  <c r="Q7432" i="1"/>
  <c r="S7432" i="1" s="1"/>
  <c r="Q7433" i="1"/>
  <c r="S7433" i="1" s="1"/>
  <c r="Q7434" i="1"/>
  <c r="S7434" i="1" s="1"/>
  <c r="Q7435" i="1"/>
  <c r="S7435" i="1" s="1"/>
  <c r="Q7436" i="1"/>
  <c r="S7436" i="1" s="1"/>
  <c r="Q7437" i="1"/>
  <c r="S7437" i="1" s="1"/>
  <c r="Q7438" i="1"/>
  <c r="S7438" i="1" s="1"/>
  <c r="Q7439" i="1"/>
  <c r="S7439" i="1" s="1"/>
  <c r="Q7440" i="1"/>
  <c r="S7440" i="1" s="1"/>
  <c r="Q7441" i="1"/>
  <c r="S7441" i="1" s="1"/>
  <c r="Q7442" i="1"/>
  <c r="S7442" i="1" s="1"/>
  <c r="Q7443" i="1"/>
  <c r="S7443" i="1" s="1"/>
  <c r="Q7444" i="1"/>
  <c r="S7444" i="1" s="1"/>
  <c r="Q7445" i="1"/>
  <c r="S7445" i="1" s="1"/>
  <c r="Q7446" i="1"/>
  <c r="S7446" i="1" s="1"/>
  <c r="Q7447" i="1"/>
  <c r="S7447" i="1" s="1"/>
  <c r="Q7448" i="1"/>
  <c r="S7448" i="1" s="1"/>
  <c r="Q7449" i="1"/>
  <c r="S7449" i="1" s="1"/>
  <c r="Q7450" i="1"/>
  <c r="S7450" i="1" s="1"/>
  <c r="Q7451" i="1"/>
  <c r="S7451" i="1" s="1"/>
  <c r="Q7452" i="1"/>
  <c r="S7452" i="1" s="1"/>
  <c r="Q7453" i="1"/>
  <c r="S7453" i="1" s="1"/>
  <c r="Q7454" i="1"/>
  <c r="S7454" i="1" s="1"/>
  <c r="Q7455" i="1"/>
  <c r="S7455" i="1" s="1"/>
  <c r="Q7456" i="1"/>
  <c r="S7456" i="1" s="1"/>
  <c r="Q7457" i="1"/>
  <c r="S7457" i="1" s="1"/>
  <c r="Q7458" i="1"/>
  <c r="S7458" i="1" s="1"/>
  <c r="Q7459" i="1"/>
  <c r="S7459" i="1" s="1"/>
  <c r="Q7460" i="1"/>
  <c r="S7460" i="1" s="1"/>
  <c r="Q7461" i="1"/>
  <c r="S7461" i="1" s="1"/>
  <c r="Q7462" i="1"/>
  <c r="S7462" i="1" s="1"/>
  <c r="Q7463" i="1"/>
  <c r="S7463" i="1" s="1"/>
  <c r="Q7464" i="1"/>
  <c r="S7464" i="1" s="1"/>
  <c r="Q7465" i="1"/>
  <c r="S7465" i="1" s="1"/>
  <c r="Q7466" i="1"/>
  <c r="S7466" i="1" s="1"/>
  <c r="Q7467" i="1"/>
  <c r="S7467" i="1" s="1"/>
  <c r="Q7468" i="1"/>
  <c r="S7468" i="1" s="1"/>
  <c r="Q7469" i="1"/>
  <c r="S7469" i="1" s="1"/>
  <c r="Q7470" i="1"/>
  <c r="S7470" i="1" s="1"/>
  <c r="Q7471" i="1"/>
  <c r="S7471" i="1" s="1"/>
  <c r="Q7472" i="1"/>
  <c r="S7472" i="1" s="1"/>
  <c r="Q7473" i="1"/>
  <c r="S7473" i="1" s="1"/>
  <c r="Q7474" i="1"/>
  <c r="S7474" i="1" s="1"/>
  <c r="Q7475" i="1"/>
  <c r="S7475" i="1" s="1"/>
  <c r="Q7476" i="1"/>
  <c r="S7476" i="1" s="1"/>
  <c r="Q7477" i="1"/>
  <c r="S7477" i="1" s="1"/>
  <c r="Q7478" i="1"/>
  <c r="S7478" i="1" s="1"/>
  <c r="Q7479" i="1"/>
  <c r="S7479" i="1" s="1"/>
  <c r="Q7480" i="1"/>
  <c r="S7480" i="1" s="1"/>
  <c r="Q7481" i="1"/>
  <c r="S7481" i="1" s="1"/>
  <c r="Q7482" i="1"/>
  <c r="S7482" i="1" s="1"/>
  <c r="Q7483" i="1"/>
  <c r="S7483" i="1" s="1"/>
  <c r="Q7484" i="1"/>
  <c r="S7484" i="1" s="1"/>
  <c r="Q7485" i="1"/>
  <c r="S7485" i="1" s="1"/>
  <c r="Q7486" i="1"/>
  <c r="S7486" i="1" s="1"/>
  <c r="Q7487" i="1"/>
  <c r="S7487" i="1" s="1"/>
  <c r="Q7488" i="1"/>
  <c r="S7488" i="1" s="1"/>
  <c r="Q7489" i="1"/>
  <c r="S7489" i="1" s="1"/>
  <c r="Q7490" i="1"/>
  <c r="S7490" i="1" s="1"/>
  <c r="Q7491" i="1"/>
  <c r="S7491" i="1" s="1"/>
  <c r="Q7492" i="1"/>
  <c r="S7492" i="1" s="1"/>
  <c r="Q7493" i="1"/>
  <c r="S7493" i="1" s="1"/>
  <c r="Q7494" i="1"/>
  <c r="S7494" i="1" s="1"/>
  <c r="Q7495" i="1"/>
  <c r="S7495" i="1" s="1"/>
  <c r="Q7496" i="1"/>
  <c r="S7496" i="1" s="1"/>
  <c r="Q7497" i="1"/>
  <c r="S7497" i="1" s="1"/>
  <c r="Q7498" i="1"/>
  <c r="S7498" i="1" s="1"/>
  <c r="Q7499" i="1"/>
  <c r="S7499" i="1" s="1"/>
  <c r="Q7500" i="1"/>
  <c r="S7500" i="1" s="1"/>
  <c r="Q7501" i="1"/>
  <c r="S7501" i="1" s="1"/>
  <c r="Q7502" i="1"/>
  <c r="S7502" i="1" s="1"/>
  <c r="Q7503" i="1"/>
  <c r="S7503" i="1" s="1"/>
  <c r="Q7504" i="1"/>
  <c r="S7504" i="1" s="1"/>
  <c r="Q7505" i="1"/>
  <c r="S7505" i="1" s="1"/>
  <c r="Q7506" i="1"/>
  <c r="S7506" i="1" s="1"/>
  <c r="Q7507" i="1"/>
  <c r="S7507" i="1" s="1"/>
  <c r="Q7508" i="1"/>
  <c r="S7508" i="1" s="1"/>
  <c r="Q7509" i="1"/>
  <c r="S7509" i="1" s="1"/>
  <c r="Q7510" i="1"/>
  <c r="S7510" i="1" s="1"/>
  <c r="Q7511" i="1"/>
  <c r="S7511" i="1" s="1"/>
  <c r="Q7512" i="1"/>
  <c r="S7512" i="1" s="1"/>
  <c r="Q7513" i="1"/>
  <c r="S7513" i="1" s="1"/>
  <c r="Q7514" i="1"/>
  <c r="S7514" i="1" s="1"/>
  <c r="Q7515" i="1"/>
  <c r="S7515" i="1" s="1"/>
  <c r="Q7516" i="1"/>
  <c r="S7516" i="1" s="1"/>
  <c r="Q7517" i="1"/>
  <c r="S7517" i="1" s="1"/>
  <c r="Q7518" i="1"/>
  <c r="S7518" i="1" s="1"/>
  <c r="Q7519" i="1"/>
  <c r="S7519" i="1" s="1"/>
  <c r="Q7520" i="1"/>
  <c r="S7520" i="1" s="1"/>
  <c r="Q7521" i="1"/>
  <c r="S7521" i="1" s="1"/>
  <c r="Q7522" i="1"/>
  <c r="S7522" i="1" s="1"/>
  <c r="Q7523" i="1"/>
  <c r="S7523" i="1" s="1"/>
  <c r="Q7524" i="1"/>
  <c r="S7524" i="1" s="1"/>
  <c r="Q7525" i="1"/>
  <c r="S7525" i="1" s="1"/>
  <c r="Q7526" i="1"/>
  <c r="S7526" i="1" s="1"/>
  <c r="Q7527" i="1"/>
  <c r="S7527" i="1" s="1"/>
  <c r="Q7528" i="1"/>
  <c r="S7528" i="1" s="1"/>
  <c r="Q7529" i="1"/>
  <c r="S7529" i="1" s="1"/>
  <c r="Q7530" i="1"/>
  <c r="S7530" i="1" s="1"/>
  <c r="Q7531" i="1"/>
  <c r="S7531" i="1" s="1"/>
  <c r="Q7532" i="1"/>
  <c r="S7532" i="1" s="1"/>
  <c r="Q7533" i="1"/>
  <c r="S7533" i="1" s="1"/>
  <c r="Q7534" i="1"/>
  <c r="S7534" i="1" s="1"/>
  <c r="Q7535" i="1"/>
  <c r="S7535" i="1" s="1"/>
  <c r="Q7536" i="1"/>
  <c r="S7536" i="1" s="1"/>
  <c r="Q7537" i="1"/>
  <c r="S7537" i="1" s="1"/>
  <c r="Q7538" i="1"/>
  <c r="S7538" i="1" s="1"/>
  <c r="Q7539" i="1"/>
  <c r="S7539" i="1" s="1"/>
  <c r="Q7540" i="1"/>
  <c r="S7540" i="1" s="1"/>
  <c r="Q7541" i="1"/>
  <c r="S7541" i="1" s="1"/>
  <c r="Q7542" i="1"/>
  <c r="S7542" i="1" s="1"/>
  <c r="Q7543" i="1"/>
  <c r="S7543" i="1" s="1"/>
  <c r="Q7544" i="1"/>
  <c r="S7544" i="1" s="1"/>
  <c r="Q7545" i="1"/>
  <c r="S7545" i="1" s="1"/>
  <c r="Q7546" i="1"/>
  <c r="S7546" i="1" s="1"/>
  <c r="Q7547" i="1"/>
  <c r="S7547" i="1" s="1"/>
  <c r="Q7548" i="1"/>
  <c r="S7548" i="1" s="1"/>
  <c r="Q7549" i="1"/>
  <c r="S7549" i="1" s="1"/>
  <c r="Q7550" i="1"/>
  <c r="S7550" i="1" s="1"/>
  <c r="Q7551" i="1"/>
  <c r="S7551" i="1" s="1"/>
  <c r="Q7552" i="1"/>
  <c r="S7552" i="1" s="1"/>
  <c r="Q7553" i="1"/>
  <c r="S7553" i="1" s="1"/>
  <c r="Q7554" i="1"/>
  <c r="S7554" i="1" s="1"/>
  <c r="Q7555" i="1"/>
  <c r="S7555" i="1" s="1"/>
  <c r="Q7556" i="1"/>
  <c r="S7556" i="1" s="1"/>
  <c r="Q7557" i="1"/>
  <c r="S7557" i="1" s="1"/>
  <c r="Q7558" i="1"/>
  <c r="S7558" i="1" s="1"/>
  <c r="Q7559" i="1"/>
  <c r="S7559" i="1" s="1"/>
  <c r="Q7560" i="1"/>
  <c r="S7560" i="1" s="1"/>
  <c r="Q7561" i="1"/>
  <c r="S7561" i="1" s="1"/>
  <c r="Q7562" i="1"/>
  <c r="S7562" i="1" s="1"/>
  <c r="Q7563" i="1"/>
  <c r="S7563" i="1" s="1"/>
  <c r="Q7564" i="1"/>
  <c r="S7564" i="1" s="1"/>
  <c r="Q7565" i="1"/>
  <c r="S7565" i="1" s="1"/>
  <c r="Q7566" i="1"/>
  <c r="S7566" i="1" s="1"/>
  <c r="Q7567" i="1"/>
  <c r="S7567" i="1" s="1"/>
  <c r="Q7568" i="1"/>
  <c r="S7568" i="1" s="1"/>
  <c r="Q7569" i="1"/>
  <c r="S7569" i="1" s="1"/>
  <c r="Q7570" i="1"/>
  <c r="S7570" i="1" s="1"/>
  <c r="Q7571" i="1"/>
  <c r="S7571" i="1" s="1"/>
  <c r="Q7572" i="1"/>
  <c r="S7572" i="1" s="1"/>
  <c r="Q7573" i="1"/>
  <c r="S7573" i="1" s="1"/>
  <c r="Q7574" i="1"/>
  <c r="S7574" i="1" s="1"/>
  <c r="Q7575" i="1"/>
  <c r="S7575" i="1" s="1"/>
  <c r="Q7576" i="1"/>
  <c r="S7576" i="1" s="1"/>
  <c r="Q7577" i="1"/>
  <c r="S7577" i="1" s="1"/>
  <c r="Q7578" i="1"/>
  <c r="S7578" i="1" s="1"/>
  <c r="Q7579" i="1"/>
  <c r="S7579" i="1" s="1"/>
  <c r="Q7580" i="1"/>
  <c r="S7580" i="1" s="1"/>
  <c r="Q7581" i="1"/>
  <c r="S7581" i="1" s="1"/>
  <c r="Q7582" i="1"/>
  <c r="S7582" i="1" s="1"/>
  <c r="Q7583" i="1"/>
  <c r="S7583" i="1" s="1"/>
  <c r="Q7584" i="1"/>
  <c r="S7584" i="1" s="1"/>
  <c r="Q7585" i="1"/>
  <c r="S7585" i="1" s="1"/>
  <c r="Q7586" i="1"/>
  <c r="S7586" i="1" s="1"/>
  <c r="Q7587" i="1"/>
  <c r="S7587" i="1" s="1"/>
  <c r="Q7588" i="1"/>
  <c r="S7588" i="1" s="1"/>
  <c r="Q7589" i="1"/>
  <c r="S7589" i="1" s="1"/>
  <c r="Q7590" i="1"/>
  <c r="S7590" i="1" s="1"/>
  <c r="Q7591" i="1"/>
  <c r="S7591" i="1" s="1"/>
  <c r="Q7592" i="1"/>
  <c r="S7592" i="1" s="1"/>
  <c r="Q7593" i="1"/>
  <c r="S7593" i="1" s="1"/>
  <c r="Q7594" i="1"/>
  <c r="S7594" i="1" s="1"/>
  <c r="Q7595" i="1"/>
  <c r="S7595" i="1" s="1"/>
  <c r="Q7596" i="1"/>
  <c r="S7596" i="1" s="1"/>
  <c r="Q7597" i="1"/>
  <c r="S7597" i="1" s="1"/>
  <c r="Q7598" i="1"/>
  <c r="S7598" i="1" s="1"/>
  <c r="Q7599" i="1"/>
  <c r="S7599" i="1" s="1"/>
  <c r="Q7600" i="1"/>
  <c r="S7600" i="1" s="1"/>
  <c r="Q7601" i="1"/>
  <c r="S7601" i="1" s="1"/>
  <c r="Q7602" i="1"/>
  <c r="S7602" i="1" s="1"/>
  <c r="Q7603" i="1"/>
  <c r="S7603" i="1" s="1"/>
  <c r="Q7604" i="1"/>
  <c r="S7604" i="1" s="1"/>
  <c r="Q7605" i="1"/>
  <c r="S7605" i="1" s="1"/>
  <c r="Q7606" i="1"/>
  <c r="S7606" i="1" s="1"/>
  <c r="Q7607" i="1"/>
  <c r="S7607" i="1" s="1"/>
  <c r="Q7608" i="1"/>
  <c r="S7608" i="1" s="1"/>
  <c r="Q7609" i="1"/>
  <c r="S7609" i="1" s="1"/>
  <c r="Q7610" i="1"/>
  <c r="S7610" i="1" s="1"/>
  <c r="Q7611" i="1"/>
  <c r="S7611" i="1" s="1"/>
  <c r="Q7612" i="1"/>
  <c r="S7612" i="1" s="1"/>
  <c r="Q7613" i="1"/>
  <c r="S7613" i="1" s="1"/>
  <c r="Q7614" i="1"/>
  <c r="S7614" i="1" s="1"/>
  <c r="Q7615" i="1"/>
  <c r="S7615" i="1" s="1"/>
  <c r="Q7616" i="1"/>
  <c r="S7616" i="1" s="1"/>
  <c r="Q7617" i="1"/>
  <c r="S7617" i="1" s="1"/>
  <c r="Q7618" i="1"/>
  <c r="S7618" i="1" s="1"/>
  <c r="Q7619" i="1"/>
  <c r="S7619" i="1" s="1"/>
  <c r="Q7620" i="1"/>
  <c r="S7620" i="1" s="1"/>
  <c r="Q7621" i="1"/>
  <c r="S7621" i="1" s="1"/>
  <c r="Q7622" i="1"/>
  <c r="S7622" i="1" s="1"/>
  <c r="Q7623" i="1"/>
  <c r="S7623" i="1" s="1"/>
  <c r="Q7624" i="1"/>
  <c r="S7624" i="1" s="1"/>
  <c r="Q7625" i="1"/>
  <c r="S7625" i="1" s="1"/>
  <c r="Q7626" i="1"/>
  <c r="S7626" i="1" s="1"/>
  <c r="Q7627" i="1"/>
  <c r="S7627" i="1" s="1"/>
  <c r="Q7628" i="1"/>
  <c r="S7628" i="1" s="1"/>
  <c r="Q7629" i="1"/>
  <c r="S7629" i="1" s="1"/>
  <c r="Q7630" i="1"/>
  <c r="S7630" i="1" s="1"/>
  <c r="Q7631" i="1"/>
  <c r="S7631" i="1" s="1"/>
  <c r="Q7632" i="1"/>
  <c r="S7632" i="1" s="1"/>
  <c r="Q7633" i="1"/>
  <c r="S7633" i="1" s="1"/>
  <c r="Q7634" i="1"/>
  <c r="S7634" i="1" s="1"/>
  <c r="Q7635" i="1"/>
  <c r="S7635" i="1" s="1"/>
  <c r="Q7636" i="1"/>
  <c r="S7636" i="1" s="1"/>
  <c r="Q7637" i="1"/>
  <c r="S7637" i="1" s="1"/>
  <c r="Q7638" i="1"/>
  <c r="S7638" i="1" s="1"/>
  <c r="Q7639" i="1"/>
  <c r="S7639" i="1" s="1"/>
  <c r="Q7640" i="1"/>
  <c r="S7640" i="1" s="1"/>
  <c r="Q7641" i="1"/>
  <c r="S7641" i="1" s="1"/>
  <c r="Q7642" i="1"/>
  <c r="S7642" i="1" s="1"/>
  <c r="Q7643" i="1"/>
  <c r="S7643" i="1" s="1"/>
  <c r="Q7644" i="1"/>
  <c r="S7644" i="1" s="1"/>
  <c r="Q7645" i="1"/>
  <c r="S7645" i="1" s="1"/>
  <c r="Q7646" i="1"/>
  <c r="S7646" i="1" s="1"/>
  <c r="Q7647" i="1"/>
  <c r="S7647" i="1" s="1"/>
  <c r="Q7648" i="1"/>
  <c r="S7648" i="1" s="1"/>
  <c r="Q7649" i="1"/>
  <c r="S7649" i="1" s="1"/>
  <c r="Q7650" i="1"/>
  <c r="S7650" i="1" s="1"/>
  <c r="Q7651" i="1"/>
  <c r="S7651" i="1" s="1"/>
  <c r="Q7652" i="1"/>
  <c r="S7652" i="1" s="1"/>
  <c r="Q7653" i="1"/>
  <c r="S7653" i="1" s="1"/>
  <c r="Q7654" i="1"/>
  <c r="S7654" i="1" s="1"/>
  <c r="Q7655" i="1"/>
  <c r="S7655" i="1" s="1"/>
  <c r="Q7656" i="1"/>
  <c r="S7656" i="1" s="1"/>
  <c r="Q7657" i="1"/>
  <c r="S7657" i="1" s="1"/>
  <c r="Q7658" i="1"/>
  <c r="S7658" i="1" s="1"/>
  <c r="Q7659" i="1"/>
  <c r="S7659" i="1" s="1"/>
  <c r="Q7660" i="1"/>
  <c r="S7660" i="1" s="1"/>
  <c r="Q7661" i="1"/>
  <c r="S7661" i="1" s="1"/>
  <c r="Q7662" i="1"/>
  <c r="S7662" i="1" s="1"/>
  <c r="Q7663" i="1"/>
  <c r="S7663" i="1" s="1"/>
  <c r="Q7664" i="1"/>
  <c r="S7664" i="1" s="1"/>
  <c r="Q7665" i="1"/>
  <c r="S7665" i="1" s="1"/>
  <c r="Q7666" i="1"/>
  <c r="S7666" i="1" s="1"/>
  <c r="Q7667" i="1"/>
  <c r="S7667" i="1" s="1"/>
  <c r="Q7668" i="1"/>
  <c r="S7668" i="1" s="1"/>
  <c r="Q7669" i="1"/>
  <c r="S7669" i="1" s="1"/>
  <c r="Q7670" i="1"/>
  <c r="S7670" i="1" s="1"/>
  <c r="Q7671" i="1"/>
  <c r="S7671" i="1" s="1"/>
  <c r="Q7672" i="1"/>
  <c r="S7672" i="1" s="1"/>
  <c r="Q7673" i="1"/>
  <c r="S7673" i="1" s="1"/>
  <c r="Q7674" i="1"/>
  <c r="S7674" i="1" s="1"/>
  <c r="Q7675" i="1"/>
  <c r="S7675" i="1" s="1"/>
  <c r="Q7676" i="1"/>
  <c r="S7676" i="1" s="1"/>
  <c r="Q7677" i="1"/>
  <c r="S7677" i="1" s="1"/>
  <c r="Q7678" i="1"/>
  <c r="S7678" i="1" s="1"/>
  <c r="Q7679" i="1"/>
  <c r="S7679" i="1" s="1"/>
  <c r="Q7680" i="1"/>
  <c r="S7680" i="1" s="1"/>
  <c r="Q7681" i="1"/>
  <c r="S7681" i="1" s="1"/>
  <c r="Q7682" i="1"/>
  <c r="S7682" i="1" s="1"/>
  <c r="Q7683" i="1"/>
  <c r="S7683" i="1" s="1"/>
  <c r="Q7684" i="1"/>
  <c r="S7684" i="1" s="1"/>
  <c r="Q7685" i="1"/>
  <c r="S7685" i="1" s="1"/>
  <c r="Q7686" i="1"/>
  <c r="S7686" i="1" s="1"/>
  <c r="Q7687" i="1"/>
  <c r="S7687" i="1" s="1"/>
  <c r="Q7688" i="1"/>
  <c r="S7688" i="1" s="1"/>
  <c r="Q7689" i="1"/>
  <c r="S7689" i="1" s="1"/>
  <c r="Q7690" i="1"/>
  <c r="S7690" i="1" s="1"/>
  <c r="Q7691" i="1"/>
  <c r="S7691" i="1" s="1"/>
  <c r="Q7692" i="1"/>
  <c r="S7692" i="1" s="1"/>
  <c r="Q7693" i="1"/>
  <c r="S7693" i="1" s="1"/>
  <c r="Q7694" i="1"/>
  <c r="S7694" i="1" s="1"/>
  <c r="Q7695" i="1"/>
  <c r="S7695" i="1" s="1"/>
  <c r="Q7696" i="1"/>
  <c r="S7696" i="1" s="1"/>
  <c r="Q7697" i="1"/>
  <c r="S7697" i="1" s="1"/>
  <c r="Q7698" i="1"/>
  <c r="S7698" i="1" s="1"/>
  <c r="Q7699" i="1"/>
  <c r="S7699" i="1" s="1"/>
  <c r="Q7700" i="1"/>
  <c r="S7700" i="1" s="1"/>
  <c r="Q7701" i="1"/>
  <c r="S7701" i="1" s="1"/>
  <c r="Q7702" i="1"/>
  <c r="S7702" i="1" s="1"/>
  <c r="Q7703" i="1"/>
  <c r="S7703" i="1" s="1"/>
  <c r="Q7704" i="1"/>
  <c r="S7704" i="1" s="1"/>
  <c r="Q7705" i="1"/>
  <c r="S7705" i="1" s="1"/>
  <c r="Q7706" i="1"/>
  <c r="S7706" i="1" s="1"/>
  <c r="Q7707" i="1"/>
  <c r="S7707" i="1" s="1"/>
  <c r="Q7708" i="1"/>
  <c r="S7708" i="1" s="1"/>
  <c r="Q7709" i="1"/>
  <c r="S7709" i="1" s="1"/>
  <c r="Q7710" i="1"/>
  <c r="S7710" i="1" s="1"/>
  <c r="Q7711" i="1"/>
  <c r="S7711" i="1" s="1"/>
  <c r="Q7712" i="1"/>
  <c r="S7712" i="1" s="1"/>
  <c r="Q7713" i="1"/>
  <c r="S7713" i="1" s="1"/>
  <c r="Q7714" i="1"/>
  <c r="S7714" i="1" s="1"/>
  <c r="Q7715" i="1"/>
  <c r="S7715" i="1" s="1"/>
  <c r="Q7716" i="1"/>
  <c r="S7716" i="1" s="1"/>
  <c r="Q7717" i="1"/>
  <c r="S7717" i="1" s="1"/>
  <c r="Q7718" i="1"/>
  <c r="S7718" i="1" s="1"/>
  <c r="Q7719" i="1"/>
  <c r="S7719" i="1" s="1"/>
  <c r="Q7720" i="1"/>
  <c r="S7720" i="1" s="1"/>
  <c r="Q7721" i="1"/>
  <c r="S7721" i="1" s="1"/>
  <c r="Q7722" i="1"/>
  <c r="S7722" i="1" s="1"/>
  <c r="Q7723" i="1"/>
  <c r="S7723" i="1" s="1"/>
  <c r="Q7724" i="1"/>
  <c r="S7724" i="1" s="1"/>
  <c r="Q7725" i="1"/>
  <c r="S7725" i="1" s="1"/>
  <c r="Q7726" i="1"/>
  <c r="S7726" i="1" s="1"/>
  <c r="Q7727" i="1"/>
  <c r="S7727" i="1" s="1"/>
  <c r="Q7728" i="1"/>
  <c r="S7728" i="1" s="1"/>
  <c r="Q7729" i="1"/>
  <c r="S7729" i="1" s="1"/>
  <c r="Q7730" i="1"/>
  <c r="S7730" i="1" s="1"/>
  <c r="Q7731" i="1"/>
  <c r="S7731" i="1" s="1"/>
  <c r="Q7732" i="1"/>
  <c r="S7732" i="1" s="1"/>
  <c r="Q7733" i="1"/>
  <c r="S7733" i="1" s="1"/>
  <c r="Q7734" i="1"/>
  <c r="S7734" i="1" s="1"/>
  <c r="Q7735" i="1"/>
  <c r="S7735" i="1" s="1"/>
  <c r="Q7736" i="1"/>
  <c r="S7736" i="1" s="1"/>
  <c r="Q7737" i="1"/>
  <c r="S7737" i="1" s="1"/>
  <c r="Q7738" i="1"/>
  <c r="S7738" i="1" s="1"/>
  <c r="Q7739" i="1"/>
  <c r="S7739" i="1" s="1"/>
  <c r="Q7740" i="1"/>
  <c r="S7740" i="1" s="1"/>
  <c r="Q7741" i="1"/>
  <c r="S7741" i="1" s="1"/>
  <c r="Q7742" i="1"/>
  <c r="S7742" i="1" s="1"/>
  <c r="Q7743" i="1"/>
  <c r="S7743" i="1" s="1"/>
  <c r="Q7744" i="1"/>
  <c r="S7744" i="1" s="1"/>
  <c r="Q7745" i="1"/>
  <c r="S7745" i="1" s="1"/>
  <c r="Q7746" i="1"/>
  <c r="S7746" i="1" s="1"/>
  <c r="Q7747" i="1"/>
  <c r="S7747" i="1" s="1"/>
  <c r="Q7748" i="1"/>
  <c r="S7748" i="1" s="1"/>
  <c r="Q7749" i="1"/>
  <c r="S7749" i="1" s="1"/>
  <c r="Q7750" i="1"/>
  <c r="S7750" i="1" s="1"/>
  <c r="Q7751" i="1"/>
  <c r="S7751" i="1" s="1"/>
  <c r="Q7752" i="1"/>
  <c r="S7752" i="1" s="1"/>
  <c r="Q7753" i="1"/>
  <c r="S7753" i="1" s="1"/>
  <c r="Q7754" i="1"/>
  <c r="S7754" i="1" s="1"/>
  <c r="Q7755" i="1"/>
  <c r="S7755" i="1" s="1"/>
  <c r="Q7756" i="1"/>
  <c r="S7756" i="1" s="1"/>
  <c r="Q7757" i="1"/>
  <c r="S7757" i="1" s="1"/>
  <c r="Q7758" i="1"/>
  <c r="S7758" i="1" s="1"/>
  <c r="Q7759" i="1"/>
  <c r="S7759" i="1" s="1"/>
  <c r="Q7760" i="1"/>
  <c r="S7760" i="1" s="1"/>
  <c r="Q7761" i="1"/>
  <c r="S7761" i="1" s="1"/>
  <c r="Q7762" i="1"/>
  <c r="S7762" i="1" s="1"/>
  <c r="Q7763" i="1"/>
  <c r="S7763" i="1" s="1"/>
  <c r="Q7764" i="1"/>
  <c r="S7764" i="1" s="1"/>
  <c r="Q7765" i="1"/>
  <c r="S7765" i="1" s="1"/>
  <c r="Q7766" i="1"/>
  <c r="S7766" i="1" s="1"/>
  <c r="Q7767" i="1"/>
  <c r="S7767" i="1" s="1"/>
  <c r="Q7768" i="1"/>
  <c r="S7768" i="1" s="1"/>
  <c r="Q7769" i="1"/>
  <c r="S7769" i="1" s="1"/>
  <c r="Q7770" i="1"/>
  <c r="S7770" i="1" s="1"/>
  <c r="Q7771" i="1"/>
  <c r="S7771" i="1" s="1"/>
  <c r="Q7772" i="1"/>
  <c r="S7772" i="1" s="1"/>
  <c r="Q7773" i="1"/>
  <c r="S7773" i="1" s="1"/>
  <c r="Q7774" i="1"/>
  <c r="S7774" i="1" s="1"/>
  <c r="Q7775" i="1"/>
  <c r="S7775" i="1" s="1"/>
  <c r="Q7776" i="1"/>
  <c r="S7776" i="1" s="1"/>
  <c r="Q7777" i="1"/>
  <c r="S7777" i="1" s="1"/>
  <c r="Q7778" i="1"/>
  <c r="S7778" i="1" s="1"/>
  <c r="Q7779" i="1"/>
  <c r="S7779" i="1" s="1"/>
  <c r="Q7780" i="1"/>
  <c r="S7780" i="1" s="1"/>
  <c r="Q7781" i="1"/>
  <c r="S7781" i="1" s="1"/>
  <c r="Q7782" i="1"/>
  <c r="S7782" i="1" s="1"/>
  <c r="Q7783" i="1"/>
  <c r="S7783" i="1" s="1"/>
  <c r="Q7784" i="1"/>
  <c r="S7784" i="1" s="1"/>
  <c r="Q7785" i="1"/>
  <c r="S7785" i="1" s="1"/>
  <c r="Q7786" i="1"/>
  <c r="S7786" i="1" s="1"/>
  <c r="Q7787" i="1"/>
  <c r="S7787" i="1" s="1"/>
  <c r="Q7788" i="1"/>
  <c r="S7788" i="1" s="1"/>
  <c r="Q7789" i="1"/>
  <c r="S7789" i="1" s="1"/>
  <c r="Q7790" i="1"/>
  <c r="S7790" i="1" s="1"/>
  <c r="Q7791" i="1"/>
  <c r="S7791" i="1" s="1"/>
  <c r="Q7792" i="1"/>
  <c r="S7792" i="1" s="1"/>
  <c r="Q7793" i="1"/>
  <c r="S7793" i="1" s="1"/>
  <c r="Q7794" i="1"/>
  <c r="S7794" i="1" s="1"/>
  <c r="Q7795" i="1"/>
  <c r="S7795" i="1" s="1"/>
  <c r="Q7796" i="1"/>
  <c r="S7796" i="1" s="1"/>
  <c r="Q7797" i="1"/>
  <c r="S7797" i="1" s="1"/>
  <c r="Q7798" i="1"/>
  <c r="S7798" i="1" s="1"/>
  <c r="Q7799" i="1"/>
  <c r="S7799" i="1" s="1"/>
  <c r="Q7800" i="1"/>
  <c r="S7800" i="1" s="1"/>
  <c r="Q7801" i="1"/>
  <c r="S7801" i="1" s="1"/>
  <c r="Q7802" i="1"/>
  <c r="S7802" i="1" s="1"/>
  <c r="Q7803" i="1"/>
  <c r="S7803" i="1" s="1"/>
  <c r="Q7804" i="1"/>
  <c r="S7804" i="1" s="1"/>
  <c r="Q7805" i="1"/>
  <c r="S7805" i="1" s="1"/>
  <c r="Q7806" i="1"/>
  <c r="S7806" i="1" s="1"/>
  <c r="Q7807" i="1"/>
  <c r="S7807" i="1" s="1"/>
  <c r="Q7808" i="1"/>
  <c r="S7808" i="1" s="1"/>
  <c r="Q7809" i="1"/>
  <c r="S7809" i="1" s="1"/>
  <c r="Q7810" i="1"/>
  <c r="S7810" i="1" s="1"/>
  <c r="Q7811" i="1"/>
  <c r="S7811" i="1" s="1"/>
  <c r="Q7812" i="1"/>
  <c r="S7812" i="1" s="1"/>
  <c r="Q7813" i="1"/>
  <c r="S7813" i="1" s="1"/>
  <c r="Q7814" i="1"/>
  <c r="S7814" i="1" s="1"/>
  <c r="Q7815" i="1"/>
  <c r="S7815" i="1" s="1"/>
  <c r="Q7816" i="1"/>
  <c r="S7816" i="1" s="1"/>
  <c r="Q7817" i="1"/>
  <c r="S7817" i="1" s="1"/>
  <c r="Q7818" i="1"/>
  <c r="S7818" i="1" s="1"/>
  <c r="Q7819" i="1"/>
  <c r="S7819" i="1" s="1"/>
  <c r="Q7820" i="1"/>
  <c r="S7820" i="1" s="1"/>
  <c r="Q7821" i="1"/>
  <c r="S7821" i="1" s="1"/>
  <c r="Q7822" i="1"/>
  <c r="S7822" i="1" s="1"/>
  <c r="Q7823" i="1"/>
  <c r="S7823" i="1" s="1"/>
  <c r="Q7824" i="1"/>
  <c r="S7824" i="1" s="1"/>
  <c r="Q7825" i="1"/>
  <c r="S7825" i="1" s="1"/>
  <c r="Q7826" i="1"/>
  <c r="S7826" i="1" s="1"/>
  <c r="Q7827" i="1"/>
  <c r="S7827" i="1" s="1"/>
  <c r="Q7828" i="1"/>
  <c r="S7828" i="1" s="1"/>
  <c r="Q7829" i="1"/>
  <c r="S7829" i="1" s="1"/>
  <c r="Q7830" i="1"/>
  <c r="S7830" i="1" s="1"/>
  <c r="Q7831" i="1"/>
  <c r="S7831" i="1" s="1"/>
  <c r="Q7832" i="1"/>
  <c r="S7832" i="1" s="1"/>
  <c r="Q7833" i="1"/>
  <c r="S7833" i="1" s="1"/>
  <c r="Q7834" i="1"/>
  <c r="S7834" i="1" s="1"/>
  <c r="Q7835" i="1"/>
  <c r="S7835" i="1" s="1"/>
  <c r="Q7836" i="1"/>
  <c r="S7836" i="1" s="1"/>
  <c r="Q7837" i="1"/>
  <c r="S7837" i="1" s="1"/>
  <c r="Q7838" i="1"/>
  <c r="S7838" i="1" s="1"/>
  <c r="Q7839" i="1"/>
  <c r="S7839" i="1" s="1"/>
  <c r="Q7840" i="1"/>
  <c r="S7840" i="1" s="1"/>
  <c r="Q7841" i="1"/>
  <c r="S7841" i="1" s="1"/>
  <c r="Q7842" i="1"/>
  <c r="S7842" i="1" s="1"/>
  <c r="Q7843" i="1"/>
  <c r="S7843" i="1" s="1"/>
  <c r="Q7844" i="1"/>
  <c r="S7844" i="1" s="1"/>
  <c r="Q7845" i="1"/>
  <c r="S7845" i="1" s="1"/>
  <c r="Q7846" i="1"/>
  <c r="S7846" i="1" s="1"/>
  <c r="Q7847" i="1"/>
  <c r="S7847" i="1" s="1"/>
  <c r="Q7848" i="1"/>
  <c r="S7848" i="1" s="1"/>
  <c r="Q7849" i="1"/>
  <c r="S7849" i="1" s="1"/>
  <c r="Q7850" i="1"/>
  <c r="S7850" i="1" s="1"/>
  <c r="Q7851" i="1"/>
  <c r="S7851" i="1" s="1"/>
  <c r="Q7852" i="1"/>
  <c r="S7852" i="1" s="1"/>
  <c r="Q7853" i="1"/>
  <c r="S7853" i="1" s="1"/>
  <c r="Q7854" i="1"/>
  <c r="S7854" i="1" s="1"/>
  <c r="Q7855" i="1"/>
  <c r="S7855" i="1" s="1"/>
  <c r="Q7856" i="1"/>
  <c r="S7856" i="1" s="1"/>
  <c r="Q7857" i="1"/>
  <c r="S7857" i="1" s="1"/>
  <c r="Q7858" i="1"/>
  <c r="S7858" i="1" s="1"/>
  <c r="Q7859" i="1"/>
  <c r="S7859" i="1" s="1"/>
  <c r="Q7860" i="1"/>
  <c r="S7860" i="1" s="1"/>
  <c r="Q7861" i="1"/>
  <c r="S7861" i="1" s="1"/>
  <c r="Q7862" i="1"/>
  <c r="S7862" i="1" s="1"/>
  <c r="Q7863" i="1"/>
  <c r="S7863" i="1" s="1"/>
  <c r="Q7864" i="1"/>
  <c r="S7864" i="1" s="1"/>
  <c r="Q7865" i="1"/>
  <c r="S7865" i="1" s="1"/>
  <c r="Q7866" i="1"/>
  <c r="S7866" i="1" s="1"/>
  <c r="Q7867" i="1"/>
  <c r="S7867" i="1" s="1"/>
  <c r="Q7868" i="1"/>
  <c r="S7868" i="1" s="1"/>
  <c r="Q7869" i="1"/>
  <c r="S7869" i="1" s="1"/>
  <c r="Q7870" i="1"/>
  <c r="S7870" i="1" s="1"/>
  <c r="Q7871" i="1"/>
  <c r="S7871" i="1" s="1"/>
  <c r="Q7872" i="1"/>
  <c r="S7872" i="1" s="1"/>
  <c r="Q7873" i="1"/>
  <c r="S7873" i="1" s="1"/>
  <c r="Q7874" i="1"/>
  <c r="S7874" i="1" s="1"/>
  <c r="Q7875" i="1"/>
  <c r="S7875" i="1" s="1"/>
  <c r="Q7876" i="1"/>
  <c r="S7876" i="1" s="1"/>
  <c r="Q7877" i="1"/>
  <c r="S7877" i="1" s="1"/>
  <c r="Q7878" i="1"/>
  <c r="S7878" i="1" s="1"/>
  <c r="Q7879" i="1"/>
  <c r="S7879" i="1" s="1"/>
  <c r="Q7880" i="1"/>
  <c r="S7880" i="1" s="1"/>
  <c r="Q7881" i="1"/>
  <c r="S7881" i="1" s="1"/>
  <c r="Q7882" i="1"/>
  <c r="S7882" i="1" s="1"/>
  <c r="Q7883" i="1"/>
  <c r="S7883" i="1" s="1"/>
  <c r="Q7884" i="1"/>
  <c r="S7884" i="1" s="1"/>
  <c r="Q7885" i="1"/>
  <c r="S7885" i="1" s="1"/>
  <c r="Q7886" i="1"/>
  <c r="S7886" i="1" s="1"/>
  <c r="Q7887" i="1"/>
  <c r="S7887" i="1" s="1"/>
  <c r="Q7888" i="1"/>
  <c r="S7888" i="1" s="1"/>
  <c r="Q7889" i="1"/>
  <c r="S7889" i="1" s="1"/>
  <c r="Q7890" i="1"/>
  <c r="S7890" i="1" s="1"/>
  <c r="Q7891" i="1"/>
  <c r="S7891" i="1" s="1"/>
  <c r="Q7892" i="1"/>
  <c r="S7892" i="1" s="1"/>
  <c r="Q7893" i="1"/>
  <c r="S7893" i="1" s="1"/>
  <c r="Q7894" i="1"/>
  <c r="S7894" i="1" s="1"/>
  <c r="Q7895" i="1"/>
  <c r="S7895" i="1" s="1"/>
  <c r="Q7896" i="1"/>
  <c r="S7896" i="1" s="1"/>
  <c r="Q7897" i="1"/>
  <c r="S7897" i="1" s="1"/>
  <c r="Q7898" i="1"/>
  <c r="S7898" i="1" s="1"/>
  <c r="Q7899" i="1"/>
  <c r="S7899" i="1" s="1"/>
  <c r="Q7900" i="1"/>
  <c r="S7900" i="1" s="1"/>
  <c r="Q7901" i="1"/>
  <c r="S7901" i="1" s="1"/>
  <c r="Q7902" i="1"/>
  <c r="S7902" i="1" s="1"/>
  <c r="Q7903" i="1"/>
  <c r="S7903" i="1" s="1"/>
  <c r="Q7904" i="1"/>
  <c r="S7904" i="1" s="1"/>
  <c r="Q7905" i="1"/>
  <c r="S7905" i="1" s="1"/>
  <c r="Q7906" i="1"/>
  <c r="S7906" i="1" s="1"/>
  <c r="Q7907" i="1"/>
  <c r="S7907" i="1" s="1"/>
  <c r="Q7908" i="1"/>
  <c r="S7908" i="1" s="1"/>
  <c r="Q7909" i="1"/>
  <c r="S7909" i="1" s="1"/>
  <c r="Q7910" i="1"/>
  <c r="S7910" i="1" s="1"/>
  <c r="Q7911" i="1"/>
  <c r="S7911" i="1" s="1"/>
  <c r="Q7912" i="1"/>
  <c r="S7912" i="1" s="1"/>
  <c r="Q7913" i="1"/>
  <c r="S7913" i="1" s="1"/>
  <c r="Q7914" i="1"/>
  <c r="S7914" i="1" s="1"/>
  <c r="Q7915" i="1"/>
  <c r="S7915" i="1" s="1"/>
  <c r="Q7916" i="1"/>
  <c r="S7916" i="1" s="1"/>
  <c r="Q7917" i="1"/>
  <c r="S7917" i="1" s="1"/>
  <c r="Q7918" i="1"/>
  <c r="S7918" i="1" s="1"/>
  <c r="Q7919" i="1"/>
  <c r="S7919" i="1" s="1"/>
  <c r="Q7920" i="1"/>
  <c r="S7920" i="1" s="1"/>
  <c r="Q7921" i="1"/>
  <c r="S7921" i="1" s="1"/>
  <c r="Q7922" i="1"/>
  <c r="S7922" i="1" s="1"/>
  <c r="Q7923" i="1"/>
  <c r="S7923" i="1" s="1"/>
  <c r="Q7924" i="1"/>
  <c r="S7924" i="1" s="1"/>
  <c r="Q7925" i="1"/>
  <c r="S7925" i="1" s="1"/>
  <c r="Q7926" i="1"/>
  <c r="S7926" i="1" s="1"/>
  <c r="Q7927" i="1"/>
  <c r="S7927" i="1" s="1"/>
  <c r="Q7928" i="1"/>
  <c r="S7928" i="1" s="1"/>
  <c r="Q7929" i="1"/>
  <c r="S7929" i="1" s="1"/>
  <c r="Q7930" i="1"/>
  <c r="S7930" i="1" s="1"/>
  <c r="Q7931" i="1"/>
  <c r="S7931" i="1" s="1"/>
  <c r="Q7932" i="1"/>
  <c r="S7932" i="1" s="1"/>
  <c r="Q7933" i="1"/>
  <c r="S7933" i="1" s="1"/>
  <c r="Q7934" i="1"/>
  <c r="S7934" i="1" s="1"/>
  <c r="Q7935" i="1"/>
  <c r="S7935" i="1" s="1"/>
  <c r="Q7936" i="1"/>
  <c r="S7936" i="1" s="1"/>
  <c r="Q7937" i="1"/>
  <c r="S7937" i="1" s="1"/>
  <c r="Q7938" i="1"/>
  <c r="S7938" i="1" s="1"/>
  <c r="Q7939" i="1"/>
  <c r="S7939" i="1" s="1"/>
  <c r="Q7940" i="1"/>
  <c r="S7940" i="1" s="1"/>
  <c r="Q7941" i="1"/>
  <c r="S7941" i="1" s="1"/>
  <c r="Q7942" i="1"/>
  <c r="S7942" i="1" s="1"/>
  <c r="Q7943" i="1"/>
  <c r="S7943" i="1" s="1"/>
  <c r="Q7944" i="1"/>
  <c r="S7944" i="1" s="1"/>
  <c r="Q7945" i="1"/>
  <c r="S7945" i="1" s="1"/>
  <c r="Q7946" i="1"/>
  <c r="S7946" i="1" s="1"/>
  <c r="Q7947" i="1"/>
  <c r="S7947" i="1" s="1"/>
  <c r="Q7948" i="1"/>
  <c r="S7948" i="1" s="1"/>
  <c r="Q7949" i="1"/>
  <c r="S7949" i="1" s="1"/>
  <c r="Q7950" i="1"/>
  <c r="S7950" i="1" s="1"/>
  <c r="Q7951" i="1"/>
  <c r="S7951" i="1" s="1"/>
  <c r="Q7952" i="1"/>
  <c r="S7952" i="1" s="1"/>
  <c r="Q7953" i="1"/>
  <c r="S7953" i="1" s="1"/>
  <c r="Q7954" i="1"/>
  <c r="S7954" i="1" s="1"/>
  <c r="Q7955" i="1"/>
  <c r="S7955" i="1" s="1"/>
  <c r="Q7956" i="1"/>
  <c r="S7956" i="1" s="1"/>
  <c r="Q7957" i="1"/>
  <c r="S7957" i="1" s="1"/>
  <c r="Q7958" i="1"/>
  <c r="S7958" i="1" s="1"/>
  <c r="Q7959" i="1"/>
  <c r="S7959" i="1" s="1"/>
  <c r="Q7960" i="1"/>
  <c r="S7960" i="1" s="1"/>
  <c r="Q7961" i="1"/>
  <c r="S7961" i="1" s="1"/>
  <c r="Q7962" i="1"/>
  <c r="S7962" i="1" s="1"/>
  <c r="Q7963" i="1"/>
  <c r="S7963" i="1" s="1"/>
  <c r="Q7964" i="1"/>
  <c r="S7964" i="1" s="1"/>
  <c r="Q7965" i="1"/>
  <c r="S7965" i="1" s="1"/>
  <c r="Q7966" i="1"/>
  <c r="S7966" i="1" s="1"/>
  <c r="Q7967" i="1"/>
  <c r="S7967" i="1" s="1"/>
  <c r="Q7968" i="1"/>
  <c r="S7968" i="1" s="1"/>
  <c r="Q7969" i="1"/>
  <c r="S7969" i="1" s="1"/>
  <c r="Q7970" i="1"/>
  <c r="S7970" i="1" s="1"/>
  <c r="Q7971" i="1"/>
  <c r="S7971" i="1" s="1"/>
  <c r="Q7972" i="1"/>
  <c r="S7972" i="1" s="1"/>
  <c r="Q7973" i="1"/>
  <c r="S7973" i="1" s="1"/>
  <c r="Q7974" i="1"/>
  <c r="S7974" i="1" s="1"/>
  <c r="Q7975" i="1"/>
  <c r="S7975" i="1" s="1"/>
  <c r="Q7976" i="1"/>
  <c r="S7976" i="1" s="1"/>
  <c r="Q7977" i="1"/>
  <c r="S7977" i="1" s="1"/>
  <c r="Q7978" i="1"/>
  <c r="S7978" i="1" s="1"/>
  <c r="Q7979" i="1"/>
  <c r="S7979" i="1" s="1"/>
  <c r="Q7980" i="1"/>
  <c r="S7980" i="1" s="1"/>
  <c r="Q7981" i="1"/>
  <c r="S7981" i="1" s="1"/>
  <c r="Q7982" i="1"/>
  <c r="S7982" i="1" s="1"/>
  <c r="Q7983" i="1"/>
  <c r="S7983" i="1" s="1"/>
  <c r="Q7984" i="1"/>
  <c r="S7984" i="1" s="1"/>
  <c r="Q7985" i="1"/>
  <c r="S7985" i="1" s="1"/>
  <c r="Q7986" i="1"/>
  <c r="S7986" i="1" s="1"/>
  <c r="Q7987" i="1"/>
  <c r="S7987" i="1" s="1"/>
  <c r="Q7988" i="1"/>
  <c r="S7988" i="1" s="1"/>
  <c r="Q7989" i="1"/>
  <c r="S7989" i="1" s="1"/>
  <c r="Q7990" i="1"/>
  <c r="S7990" i="1" s="1"/>
  <c r="Q7991" i="1"/>
  <c r="S7991" i="1" s="1"/>
  <c r="Q7992" i="1"/>
  <c r="S7992" i="1" s="1"/>
  <c r="Q7993" i="1"/>
  <c r="S7993" i="1" s="1"/>
  <c r="Q7994" i="1"/>
  <c r="S7994" i="1" s="1"/>
  <c r="Q7995" i="1"/>
  <c r="S7995" i="1" s="1"/>
  <c r="Q7996" i="1"/>
  <c r="S7996" i="1" s="1"/>
  <c r="Q7997" i="1"/>
  <c r="S7997" i="1" s="1"/>
  <c r="Q7998" i="1"/>
  <c r="S7998" i="1" s="1"/>
  <c r="Q7999" i="1"/>
  <c r="S7999" i="1" s="1"/>
  <c r="Q8000" i="1"/>
  <c r="S8000" i="1" s="1"/>
  <c r="Q8001" i="1"/>
  <c r="S8001" i="1" s="1"/>
  <c r="Q8002" i="1"/>
  <c r="S8002" i="1" s="1"/>
  <c r="Q8003" i="1"/>
  <c r="S8003" i="1" s="1"/>
  <c r="Q8004" i="1"/>
  <c r="S8004" i="1" s="1"/>
  <c r="Q8005" i="1"/>
  <c r="S8005" i="1" s="1"/>
  <c r="Q8006" i="1"/>
  <c r="S8006" i="1" s="1"/>
  <c r="Q8007" i="1"/>
  <c r="S8007" i="1" s="1"/>
  <c r="Q8008" i="1"/>
  <c r="S8008" i="1" s="1"/>
  <c r="Q8009" i="1"/>
  <c r="S8009" i="1" s="1"/>
  <c r="Q8010" i="1"/>
  <c r="S8010" i="1" s="1"/>
  <c r="Q8011" i="1"/>
  <c r="S8011" i="1" s="1"/>
  <c r="Q8012" i="1"/>
  <c r="S8012" i="1" s="1"/>
  <c r="Q8013" i="1"/>
  <c r="S8013" i="1" s="1"/>
  <c r="Q8014" i="1"/>
  <c r="S8014" i="1" s="1"/>
  <c r="Q8015" i="1"/>
  <c r="S8015" i="1" s="1"/>
  <c r="Q8016" i="1"/>
  <c r="S8016" i="1" s="1"/>
  <c r="Q8017" i="1"/>
  <c r="S8017" i="1" s="1"/>
  <c r="Q8018" i="1"/>
  <c r="S8018" i="1" s="1"/>
  <c r="Q8019" i="1"/>
  <c r="S8019" i="1" s="1"/>
  <c r="Q8020" i="1"/>
  <c r="S8020" i="1" s="1"/>
  <c r="Q8021" i="1"/>
  <c r="S8021" i="1" s="1"/>
  <c r="Q8022" i="1"/>
  <c r="S8022" i="1" s="1"/>
  <c r="Q8023" i="1"/>
  <c r="S8023" i="1" s="1"/>
  <c r="Q8024" i="1"/>
  <c r="S8024" i="1" s="1"/>
  <c r="Q8025" i="1"/>
  <c r="S8025" i="1" s="1"/>
  <c r="Q8026" i="1"/>
  <c r="S8026" i="1" s="1"/>
  <c r="Q8027" i="1"/>
  <c r="S8027" i="1" s="1"/>
  <c r="Q8028" i="1"/>
  <c r="S8028" i="1" s="1"/>
  <c r="Q8029" i="1"/>
  <c r="S8029" i="1" s="1"/>
  <c r="Q8030" i="1"/>
  <c r="S8030" i="1" s="1"/>
  <c r="Q8031" i="1"/>
  <c r="S8031" i="1" s="1"/>
  <c r="Q8032" i="1"/>
  <c r="S8032" i="1" s="1"/>
  <c r="Q8033" i="1"/>
  <c r="S8033" i="1" s="1"/>
  <c r="Q8034" i="1"/>
  <c r="S8034" i="1" s="1"/>
  <c r="Q8035" i="1"/>
  <c r="S8035" i="1" s="1"/>
  <c r="Q8036" i="1"/>
  <c r="S8036" i="1" s="1"/>
  <c r="Q8037" i="1"/>
  <c r="S8037" i="1" s="1"/>
  <c r="Q8038" i="1"/>
  <c r="S8038" i="1" s="1"/>
  <c r="Q8039" i="1"/>
  <c r="S8039" i="1" s="1"/>
  <c r="Q8040" i="1"/>
  <c r="S8040" i="1" s="1"/>
  <c r="Q8041" i="1"/>
  <c r="S8041" i="1" s="1"/>
  <c r="Q8042" i="1"/>
  <c r="S8042" i="1" s="1"/>
  <c r="Q8043" i="1"/>
  <c r="S8043" i="1" s="1"/>
  <c r="Q8044" i="1"/>
  <c r="S8044" i="1" s="1"/>
  <c r="Q8045" i="1"/>
  <c r="S8045" i="1" s="1"/>
  <c r="Q8046" i="1"/>
  <c r="S8046" i="1" s="1"/>
  <c r="Q8047" i="1"/>
  <c r="S8047" i="1" s="1"/>
  <c r="Q8048" i="1"/>
  <c r="S8048" i="1" s="1"/>
  <c r="Q8049" i="1"/>
  <c r="S8049" i="1" s="1"/>
  <c r="Q8050" i="1"/>
  <c r="S8050" i="1" s="1"/>
  <c r="Q8051" i="1"/>
  <c r="S8051" i="1" s="1"/>
  <c r="Q8052" i="1"/>
  <c r="S8052" i="1" s="1"/>
  <c r="Q8053" i="1"/>
  <c r="S8053" i="1" s="1"/>
  <c r="Q8054" i="1"/>
  <c r="S8054" i="1" s="1"/>
  <c r="Q8055" i="1"/>
  <c r="S8055" i="1" s="1"/>
  <c r="Q8056" i="1"/>
  <c r="S8056" i="1" s="1"/>
  <c r="Q8057" i="1"/>
  <c r="S8057" i="1" s="1"/>
  <c r="Q8058" i="1"/>
  <c r="S8058" i="1" s="1"/>
  <c r="Q8059" i="1"/>
  <c r="S8059" i="1" s="1"/>
  <c r="Q8060" i="1"/>
  <c r="S8060" i="1" s="1"/>
  <c r="Q8061" i="1"/>
  <c r="S8061" i="1" s="1"/>
  <c r="Q8062" i="1"/>
  <c r="S8062" i="1" s="1"/>
  <c r="Q8063" i="1"/>
  <c r="S8063" i="1" s="1"/>
  <c r="Q8064" i="1"/>
  <c r="S8064" i="1" s="1"/>
  <c r="Q8065" i="1"/>
  <c r="S8065" i="1" s="1"/>
  <c r="Q8066" i="1"/>
  <c r="S8066" i="1" s="1"/>
  <c r="Q8067" i="1"/>
  <c r="S8067" i="1" s="1"/>
  <c r="Q8068" i="1"/>
  <c r="S8068" i="1" s="1"/>
  <c r="Q8069" i="1"/>
  <c r="S8069" i="1" s="1"/>
  <c r="Q8070" i="1"/>
  <c r="S8070" i="1" s="1"/>
  <c r="Q8071" i="1"/>
  <c r="S8071" i="1" s="1"/>
  <c r="Q8072" i="1"/>
  <c r="S8072" i="1" s="1"/>
  <c r="Q8073" i="1"/>
  <c r="S8073" i="1" s="1"/>
  <c r="Q8074" i="1"/>
  <c r="S8074" i="1" s="1"/>
  <c r="Q8075" i="1"/>
  <c r="S8075" i="1" s="1"/>
  <c r="Q8076" i="1"/>
  <c r="S8076" i="1" s="1"/>
  <c r="Q8077" i="1"/>
  <c r="S8077" i="1" s="1"/>
  <c r="Q8078" i="1"/>
  <c r="S8078" i="1" s="1"/>
  <c r="Q8079" i="1"/>
  <c r="S8079" i="1" s="1"/>
  <c r="Q8080" i="1"/>
  <c r="S8080" i="1" s="1"/>
  <c r="Q8081" i="1"/>
  <c r="S8081" i="1" s="1"/>
  <c r="Q8082" i="1"/>
  <c r="S8082" i="1" s="1"/>
  <c r="Q8083" i="1"/>
  <c r="S8083" i="1" s="1"/>
  <c r="Q8084" i="1"/>
  <c r="S8084" i="1" s="1"/>
  <c r="Q8085" i="1"/>
  <c r="S8085" i="1" s="1"/>
  <c r="Q8086" i="1"/>
  <c r="S8086" i="1" s="1"/>
  <c r="Q8087" i="1"/>
  <c r="S8087" i="1" s="1"/>
  <c r="Q8088" i="1"/>
  <c r="S8088" i="1" s="1"/>
  <c r="Q8089" i="1"/>
  <c r="S8089" i="1" s="1"/>
  <c r="Q8090" i="1"/>
  <c r="S8090" i="1" s="1"/>
  <c r="Q8091" i="1"/>
  <c r="S8091" i="1" s="1"/>
  <c r="Q8092" i="1"/>
  <c r="S8092" i="1" s="1"/>
  <c r="Q8093" i="1"/>
  <c r="S8093" i="1" s="1"/>
  <c r="Q8094" i="1"/>
  <c r="S8094" i="1" s="1"/>
  <c r="Q8095" i="1"/>
  <c r="S8095" i="1" s="1"/>
  <c r="Q8096" i="1"/>
  <c r="S8096" i="1" s="1"/>
  <c r="Q8097" i="1"/>
  <c r="S8097" i="1" s="1"/>
  <c r="Q8098" i="1"/>
  <c r="S8098" i="1" s="1"/>
  <c r="Q8099" i="1"/>
  <c r="S8099" i="1" s="1"/>
  <c r="Q8100" i="1"/>
  <c r="S8100" i="1" s="1"/>
  <c r="Q8101" i="1"/>
  <c r="S8101" i="1" s="1"/>
  <c r="Q8102" i="1"/>
  <c r="S8102" i="1" s="1"/>
  <c r="Q8103" i="1"/>
  <c r="S8103" i="1" s="1"/>
  <c r="Q8104" i="1"/>
  <c r="S8104" i="1" s="1"/>
  <c r="Q8105" i="1"/>
  <c r="S8105" i="1" s="1"/>
  <c r="Q8106" i="1"/>
  <c r="S8106" i="1" s="1"/>
  <c r="Q8107" i="1"/>
  <c r="S8107" i="1" s="1"/>
  <c r="Q8108" i="1"/>
  <c r="S8108" i="1" s="1"/>
  <c r="Q8109" i="1"/>
  <c r="S8109" i="1" s="1"/>
  <c r="Q8110" i="1"/>
  <c r="S8110" i="1" s="1"/>
  <c r="Q8111" i="1"/>
  <c r="S8111" i="1" s="1"/>
  <c r="Q8112" i="1"/>
  <c r="S8112" i="1" s="1"/>
  <c r="Q8113" i="1"/>
  <c r="S8113" i="1" s="1"/>
  <c r="Q8114" i="1"/>
  <c r="S8114" i="1" s="1"/>
  <c r="Q8115" i="1"/>
  <c r="S8115" i="1" s="1"/>
  <c r="Q8116" i="1"/>
  <c r="S8116" i="1" s="1"/>
  <c r="Q8117" i="1"/>
  <c r="S8117" i="1" s="1"/>
  <c r="Q8118" i="1"/>
  <c r="S8118" i="1" s="1"/>
  <c r="Q8119" i="1"/>
  <c r="S8119" i="1" s="1"/>
  <c r="Q8120" i="1"/>
  <c r="S8120" i="1" s="1"/>
  <c r="Q8121" i="1"/>
  <c r="S8121" i="1" s="1"/>
  <c r="Q8122" i="1"/>
  <c r="S8122" i="1" s="1"/>
  <c r="Q8123" i="1"/>
  <c r="S8123" i="1" s="1"/>
  <c r="Q8124" i="1"/>
  <c r="S8124" i="1" s="1"/>
  <c r="Q8125" i="1"/>
  <c r="S8125" i="1" s="1"/>
  <c r="Q8126" i="1"/>
  <c r="S8126" i="1" s="1"/>
  <c r="Q8127" i="1"/>
  <c r="S8127" i="1" s="1"/>
  <c r="Q8128" i="1"/>
  <c r="S8128" i="1" s="1"/>
  <c r="Q8129" i="1"/>
  <c r="S8129" i="1" s="1"/>
  <c r="Q8130" i="1"/>
  <c r="S8130" i="1" s="1"/>
  <c r="Q8131" i="1"/>
  <c r="S8131" i="1" s="1"/>
  <c r="Q8132" i="1"/>
  <c r="S8132" i="1" s="1"/>
  <c r="Q8133" i="1"/>
  <c r="S8133" i="1" s="1"/>
  <c r="Q8134" i="1"/>
  <c r="S8134" i="1" s="1"/>
  <c r="Q8135" i="1"/>
  <c r="S8135" i="1" s="1"/>
  <c r="Q8136" i="1"/>
  <c r="S8136" i="1" s="1"/>
  <c r="Q8137" i="1"/>
  <c r="S8137" i="1" s="1"/>
  <c r="Q8138" i="1"/>
  <c r="S8138" i="1" s="1"/>
  <c r="Q8139" i="1"/>
  <c r="S8139" i="1" s="1"/>
  <c r="Q8140" i="1"/>
  <c r="S8140" i="1" s="1"/>
  <c r="Q8141" i="1"/>
  <c r="S8141" i="1" s="1"/>
  <c r="Q8142" i="1"/>
  <c r="S8142" i="1" s="1"/>
  <c r="Q8143" i="1"/>
  <c r="S8143" i="1" s="1"/>
  <c r="Q8144" i="1"/>
  <c r="S8144" i="1" s="1"/>
  <c r="Q8145" i="1"/>
  <c r="S8145" i="1" s="1"/>
  <c r="Q8146" i="1"/>
  <c r="S8146" i="1" s="1"/>
  <c r="Q8147" i="1"/>
  <c r="S8147" i="1" s="1"/>
  <c r="Q8148" i="1"/>
  <c r="S8148" i="1" s="1"/>
  <c r="Q8149" i="1"/>
  <c r="S8149" i="1" s="1"/>
  <c r="Q8150" i="1"/>
  <c r="S8150" i="1" s="1"/>
  <c r="Q8151" i="1"/>
  <c r="S8151" i="1" s="1"/>
  <c r="Q8152" i="1"/>
  <c r="S8152" i="1" s="1"/>
  <c r="Q8153" i="1"/>
  <c r="S8153" i="1" s="1"/>
  <c r="Q8154" i="1"/>
  <c r="S8154" i="1" s="1"/>
  <c r="Q8155" i="1"/>
  <c r="S8155" i="1" s="1"/>
  <c r="Q8156" i="1"/>
  <c r="S8156" i="1" s="1"/>
  <c r="Q8157" i="1"/>
  <c r="S8157" i="1" s="1"/>
  <c r="Q8158" i="1"/>
  <c r="S8158" i="1" s="1"/>
  <c r="Q8159" i="1"/>
  <c r="S8159" i="1" s="1"/>
  <c r="Q8160" i="1"/>
  <c r="S8160" i="1" s="1"/>
  <c r="Q8161" i="1"/>
  <c r="S8161" i="1" s="1"/>
  <c r="Q8162" i="1"/>
  <c r="S8162" i="1" s="1"/>
  <c r="Q8163" i="1"/>
  <c r="S8163" i="1" s="1"/>
  <c r="Q8164" i="1"/>
  <c r="S8164" i="1" s="1"/>
  <c r="Q8165" i="1"/>
  <c r="S8165" i="1" s="1"/>
  <c r="Q8166" i="1"/>
  <c r="S8166" i="1" s="1"/>
  <c r="Q8167" i="1"/>
  <c r="S8167" i="1" s="1"/>
  <c r="Q8168" i="1"/>
  <c r="S8168" i="1" s="1"/>
  <c r="Q8169" i="1"/>
  <c r="S8169" i="1" s="1"/>
  <c r="Q8170" i="1"/>
  <c r="S8170" i="1" s="1"/>
  <c r="Q8171" i="1"/>
  <c r="S8171" i="1" s="1"/>
  <c r="Q8172" i="1"/>
  <c r="S8172" i="1" s="1"/>
  <c r="Q8173" i="1"/>
  <c r="S8173" i="1" s="1"/>
  <c r="Q8174" i="1"/>
  <c r="S8174" i="1" s="1"/>
  <c r="Q8175" i="1"/>
  <c r="S8175" i="1" s="1"/>
  <c r="Q8176" i="1"/>
  <c r="S8176" i="1" s="1"/>
  <c r="Q8177" i="1"/>
  <c r="S8177" i="1" s="1"/>
  <c r="Q8178" i="1"/>
  <c r="S8178" i="1" s="1"/>
  <c r="Q8179" i="1"/>
  <c r="S8179" i="1" s="1"/>
  <c r="Q8180" i="1"/>
  <c r="S8180" i="1" s="1"/>
  <c r="Q8181" i="1"/>
  <c r="S8181" i="1" s="1"/>
  <c r="Q8182" i="1"/>
  <c r="S8182" i="1" s="1"/>
  <c r="Q8183" i="1"/>
  <c r="S8183" i="1" s="1"/>
  <c r="Q8184" i="1"/>
  <c r="S8184" i="1" s="1"/>
  <c r="Q8185" i="1"/>
  <c r="S8185" i="1" s="1"/>
  <c r="Q8186" i="1"/>
  <c r="S8186" i="1" s="1"/>
  <c r="Q8187" i="1"/>
  <c r="S8187" i="1" s="1"/>
  <c r="Q8188" i="1"/>
  <c r="S8188" i="1" s="1"/>
  <c r="Q8189" i="1"/>
  <c r="S8189" i="1" s="1"/>
  <c r="Q8190" i="1"/>
  <c r="S8190" i="1" s="1"/>
  <c r="Q8191" i="1"/>
  <c r="S8191" i="1" s="1"/>
  <c r="Q8192" i="1"/>
  <c r="S8192" i="1" s="1"/>
  <c r="Q8193" i="1"/>
  <c r="S8193" i="1" s="1"/>
  <c r="Q8194" i="1"/>
  <c r="S8194" i="1" s="1"/>
  <c r="Q8195" i="1"/>
  <c r="S8195" i="1" s="1"/>
  <c r="Q8196" i="1"/>
  <c r="S8196" i="1" s="1"/>
  <c r="Q8197" i="1"/>
  <c r="S8197" i="1" s="1"/>
  <c r="Q8198" i="1"/>
  <c r="S8198" i="1" s="1"/>
  <c r="Q8199" i="1"/>
  <c r="S8199" i="1" s="1"/>
  <c r="Q8200" i="1"/>
  <c r="S8200" i="1" s="1"/>
  <c r="Q8201" i="1"/>
  <c r="S8201" i="1" s="1"/>
  <c r="Q8202" i="1"/>
  <c r="S8202" i="1" s="1"/>
  <c r="Q8203" i="1"/>
  <c r="S8203" i="1" s="1"/>
  <c r="Q8204" i="1"/>
  <c r="S8204" i="1" s="1"/>
  <c r="Q8205" i="1"/>
  <c r="S8205" i="1" s="1"/>
  <c r="Q8206" i="1"/>
  <c r="S8206" i="1" s="1"/>
  <c r="Q8207" i="1"/>
  <c r="S8207" i="1" s="1"/>
  <c r="Q8208" i="1"/>
  <c r="S8208" i="1" s="1"/>
  <c r="Q8209" i="1"/>
  <c r="S8209" i="1" s="1"/>
  <c r="Q8210" i="1"/>
  <c r="S8210" i="1" s="1"/>
  <c r="Q8211" i="1"/>
  <c r="S8211" i="1" s="1"/>
  <c r="Q8212" i="1"/>
  <c r="S8212" i="1" s="1"/>
  <c r="Q8213" i="1"/>
  <c r="S8213" i="1" s="1"/>
  <c r="Q8214" i="1"/>
  <c r="S8214" i="1" s="1"/>
  <c r="Q8215" i="1"/>
  <c r="S8215" i="1" s="1"/>
  <c r="Q8216" i="1"/>
  <c r="S8216" i="1" s="1"/>
  <c r="Q8217" i="1"/>
  <c r="S8217" i="1" s="1"/>
  <c r="Q8218" i="1"/>
  <c r="S8218" i="1" s="1"/>
  <c r="Q8219" i="1"/>
  <c r="S8219" i="1" s="1"/>
  <c r="Q8220" i="1"/>
  <c r="S8220" i="1" s="1"/>
  <c r="Q8221" i="1"/>
  <c r="S8221" i="1" s="1"/>
  <c r="Q8222" i="1"/>
  <c r="S8222" i="1" s="1"/>
  <c r="Q8223" i="1"/>
  <c r="S8223" i="1" s="1"/>
  <c r="Q8224" i="1"/>
  <c r="S8224" i="1" s="1"/>
  <c r="Q8225" i="1"/>
  <c r="S8225" i="1" s="1"/>
  <c r="Q8226" i="1"/>
  <c r="S8226" i="1" s="1"/>
  <c r="Q8227" i="1"/>
  <c r="S8227" i="1" s="1"/>
  <c r="Q8228" i="1"/>
  <c r="S8228" i="1" s="1"/>
  <c r="Q8229" i="1"/>
  <c r="S8229" i="1" s="1"/>
  <c r="Q8230" i="1"/>
  <c r="S8230" i="1" s="1"/>
  <c r="Q8231" i="1"/>
  <c r="S8231" i="1" s="1"/>
  <c r="Q8232" i="1"/>
  <c r="S8232" i="1" s="1"/>
  <c r="Q8233" i="1"/>
  <c r="S8233" i="1" s="1"/>
  <c r="Q8234" i="1"/>
  <c r="S8234" i="1" s="1"/>
  <c r="Q8235" i="1"/>
  <c r="S8235" i="1" s="1"/>
  <c r="Q8236" i="1"/>
  <c r="S8236" i="1" s="1"/>
  <c r="Q8237" i="1"/>
  <c r="S8237" i="1" s="1"/>
  <c r="Q8238" i="1"/>
  <c r="S8238" i="1" s="1"/>
  <c r="Q8239" i="1"/>
  <c r="S8239" i="1" s="1"/>
  <c r="Q8240" i="1"/>
  <c r="S8240" i="1" s="1"/>
  <c r="Q8241" i="1"/>
  <c r="S8241" i="1" s="1"/>
  <c r="Q8242" i="1"/>
  <c r="S8242" i="1" s="1"/>
  <c r="Q8243" i="1"/>
  <c r="S8243" i="1" s="1"/>
  <c r="Q8244" i="1"/>
  <c r="S8244" i="1" s="1"/>
  <c r="Q8245" i="1"/>
  <c r="S8245" i="1" s="1"/>
  <c r="Q8246" i="1"/>
  <c r="S8246" i="1" s="1"/>
  <c r="Q8247" i="1"/>
  <c r="S8247" i="1" s="1"/>
  <c r="Q8248" i="1"/>
  <c r="S8248" i="1" s="1"/>
  <c r="Q8249" i="1"/>
  <c r="S8249" i="1" s="1"/>
  <c r="Q8250" i="1"/>
  <c r="S8250" i="1" s="1"/>
  <c r="Q8251" i="1"/>
  <c r="S8251" i="1" s="1"/>
  <c r="Q8252" i="1"/>
  <c r="S8252" i="1" s="1"/>
  <c r="Q8253" i="1"/>
  <c r="S8253" i="1" s="1"/>
  <c r="Q8254" i="1"/>
  <c r="S8254" i="1" s="1"/>
  <c r="Q8255" i="1"/>
  <c r="S8255" i="1" s="1"/>
  <c r="Q8256" i="1"/>
  <c r="S8256" i="1" s="1"/>
  <c r="Q8257" i="1"/>
  <c r="S8257" i="1" s="1"/>
  <c r="Q8258" i="1"/>
  <c r="S8258" i="1" s="1"/>
  <c r="Q8259" i="1"/>
  <c r="S8259" i="1" s="1"/>
  <c r="Q8260" i="1"/>
  <c r="S8260" i="1" s="1"/>
  <c r="Q8261" i="1"/>
  <c r="S8261" i="1" s="1"/>
  <c r="Q8262" i="1"/>
  <c r="S8262" i="1" s="1"/>
  <c r="Q8263" i="1"/>
  <c r="S8263" i="1" s="1"/>
  <c r="Q8264" i="1"/>
  <c r="S8264" i="1" s="1"/>
  <c r="Q8265" i="1"/>
  <c r="S8265" i="1" s="1"/>
  <c r="Q8266" i="1"/>
  <c r="S8266" i="1" s="1"/>
  <c r="Q8267" i="1"/>
  <c r="S8267" i="1" s="1"/>
  <c r="Q8268" i="1"/>
  <c r="S8268" i="1" s="1"/>
  <c r="Q8269" i="1"/>
  <c r="S8269" i="1" s="1"/>
  <c r="Q8270" i="1"/>
  <c r="S8270" i="1" s="1"/>
  <c r="Q8271" i="1"/>
  <c r="S8271" i="1" s="1"/>
  <c r="Q8272" i="1"/>
  <c r="S8272" i="1" s="1"/>
  <c r="Q8273" i="1"/>
  <c r="S8273" i="1" s="1"/>
  <c r="Q8274" i="1"/>
  <c r="S8274" i="1" s="1"/>
  <c r="Q8275" i="1"/>
  <c r="S8275" i="1" s="1"/>
  <c r="Q8276" i="1"/>
  <c r="S8276" i="1" s="1"/>
  <c r="Q8277" i="1"/>
  <c r="S8277" i="1" s="1"/>
  <c r="Q8278" i="1"/>
  <c r="S8278" i="1" s="1"/>
  <c r="Q8279" i="1"/>
  <c r="S8279" i="1" s="1"/>
  <c r="Q8280" i="1"/>
  <c r="S8280" i="1" s="1"/>
  <c r="Q8281" i="1"/>
  <c r="S8281" i="1" s="1"/>
  <c r="Q8282" i="1"/>
  <c r="S8282" i="1" s="1"/>
  <c r="Q8283" i="1"/>
  <c r="S8283" i="1" s="1"/>
  <c r="Q8284" i="1"/>
  <c r="S8284" i="1" s="1"/>
  <c r="Q8285" i="1"/>
  <c r="S8285" i="1" s="1"/>
  <c r="Q8286" i="1"/>
  <c r="S8286" i="1" s="1"/>
  <c r="Q8287" i="1"/>
  <c r="S8287" i="1" s="1"/>
  <c r="Q8288" i="1"/>
  <c r="S8288" i="1" s="1"/>
  <c r="Q8289" i="1"/>
  <c r="S8289" i="1" s="1"/>
  <c r="Q8290" i="1"/>
  <c r="S8290" i="1" s="1"/>
  <c r="Q8291" i="1"/>
  <c r="S8291" i="1" s="1"/>
  <c r="Q8292" i="1"/>
  <c r="S8292" i="1" s="1"/>
  <c r="Q8293" i="1"/>
  <c r="S8293" i="1" s="1"/>
  <c r="Q8294" i="1"/>
  <c r="S8294" i="1" s="1"/>
  <c r="Q8295" i="1"/>
  <c r="S8295" i="1" s="1"/>
  <c r="Q8296" i="1"/>
  <c r="S8296" i="1" s="1"/>
  <c r="Q8297" i="1"/>
  <c r="S8297" i="1" s="1"/>
  <c r="Q8298" i="1"/>
  <c r="S8298" i="1" s="1"/>
  <c r="Q8299" i="1"/>
  <c r="S8299" i="1" s="1"/>
  <c r="Q8300" i="1"/>
  <c r="S8300" i="1" s="1"/>
  <c r="Q8301" i="1"/>
  <c r="S8301" i="1" s="1"/>
  <c r="Q8302" i="1"/>
  <c r="S8302" i="1" s="1"/>
  <c r="Q8303" i="1"/>
  <c r="S8303" i="1" s="1"/>
  <c r="Q8304" i="1"/>
  <c r="S8304" i="1" s="1"/>
  <c r="Q8305" i="1"/>
  <c r="S8305" i="1" s="1"/>
  <c r="Q8306" i="1"/>
  <c r="S8306" i="1" s="1"/>
  <c r="Q8307" i="1"/>
  <c r="S8307" i="1" s="1"/>
  <c r="Q8308" i="1"/>
  <c r="S8308" i="1" s="1"/>
  <c r="Q8309" i="1"/>
  <c r="S8309" i="1" s="1"/>
  <c r="Q8310" i="1"/>
  <c r="S8310" i="1" s="1"/>
  <c r="Q8311" i="1"/>
  <c r="S8311" i="1" s="1"/>
  <c r="Q8312" i="1"/>
  <c r="S8312" i="1" s="1"/>
  <c r="Q8313" i="1"/>
  <c r="S8313" i="1" s="1"/>
  <c r="Q8314" i="1"/>
  <c r="S8314" i="1" s="1"/>
  <c r="Q8315" i="1"/>
  <c r="S8315" i="1" s="1"/>
  <c r="Q8316" i="1"/>
  <c r="S8316" i="1" s="1"/>
  <c r="Q8317" i="1"/>
  <c r="S8317" i="1" s="1"/>
  <c r="Q8318" i="1"/>
  <c r="S8318" i="1" s="1"/>
  <c r="Q8319" i="1"/>
  <c r="S8319" i="1" s="1"/>
  <c r="Q8320" i="1"/>
  <c r="S8320" i="1" s="1"/>
  <c r="Q8321" i="1"/>
  <c r="S8321" i="1" s="1"/>
  <c r="Q8322" i="1"/>
  <c r="S8322" i="1" s="1"/>
  <c r="Q8323" i="1"/>
  <c r="S8323" i="1" s="1"/>
  <c r="Q8324" i="1"/>
  <c r="S8324" i="1" s="1"/>
  <c r="Q8325" i="1"/>
  <c r="S8325" i="1" s="1"/>
  <c r="Q8326" i="1"/>
  <c r="S8326" i="1" s="1"/>
  <c r="Q8327" i="1"/>
  <c r="S8327" i="1" s="1"/>
  <c r="Q8328" i="1"/>
  <c r="S8328" i="1" s="1"/>
  <c r="Q8329" i="1"/>
  <c r="S8329" i="1" s="1"/>
  <c r="Q8330" i="1"/>
  <c r="S8330" i="1" s="1"/>
  <c r="Q8331" i="1"/>
  <c r="S8331" i="1" s="1"/>
  <c r="Q8332" i="1"/>
  <c r="S8332" i="1" s="1"/>
  <c r="Q8333" i="1"/>
  <c r="S8333" i="1" s="1"/>
  <c r="Q8334" i="1"/>
  <c r="S8334" i="1" s="1"/>
  <c r="Q8335" i="1"/>
  <c r="S8335" i="1" s="1"/>
  <c r="Q8336" i="1"/>
  <c r="S8336" i="1" s="1"/>
  <c r="Q8337" i="1"/>
  <c r="S8337" i="1" s="1"/>
  <c r="Q8338" i="1"/>
  <c r="S8338" i="1" s="1"/>
  <c r="Q8339" i="1"/>
  <c r="S8339" i="1" s="1"/>
  <c r="Q8340" i="1"/>
  <c r="S8340" i="1" s="1"/>
  <c r="Q8341" i="1"/>
  <c r="S8341" i="1" s="1"/>
  <c r="Q8342" i="1"/>
  <c r="S8342" i="1" s="1"/>
  <c r="Q8343" i="1"/>
  <c r="S8343" i="1" s="1"/>
  <c r="Q8344" i="1"/>
  <c r="S8344" i="1" s="1"/>
  <c r="Q8345" i="1"/>
  <c r="S8345" i="1" s="1"/>
  <c r="Q8346" i="1"/>
  <c r="S8346" i="1" s="1"/>
  <c r="Q8347" i="1"/>
  <c r="S8347" i="1" s="1"/>
  <c r="Q8348" i="1"/>
  <c r="S8348" i="1" s="1"/>
  <c r="Q8349" i="1"/>
  <c r="S8349" i="1" s="1"/>
  <c r="Q8350" i="1"/>
  <c r="S8350" i="1" s="1"/>
  <c r="Q8351" i="1"/>
  <c r="S8351" i="1" s="1"/>
  <c r="Q8352" i="1"/>
  <c r="S8352" i="1" s="1"/>
  <c r="Q8353" i="1"/>
  <c r="S8353" i="1" s="1"/>
  <c r="Q8354" i="1"/>
  <c r="S8354" i="1" s="1"/>
  <c r="Q8355" i="1"/>
  <c r="S8355" i="1" s="1"/>
  <c r="Q8356" i="1"/>
  <c r="S8356" i="1" s="1"/>
  <c r="Q8357" i="1"/>
  <c r="S8357" i="1" s="1"/>
  <c r="Q8358" i="1"/>
  <c r="S8358" i="1" s="1"/>
  <c r="Q8359" i="1"/>
  <c r="S8359" i="1" s="1"/>
  <c r="Q8360" i="1"/>
  <c r="S8360" i="1" s="1"/>
  <c r="Q8361" i="1"/>
  <c r="S8361" i="1" s="1"/>
  <c r="Q8362" i="1"/>
  <c r="S8362" i="1" s="1"/>
  <c r="Q8363" i="1"/>
  <c r="S8363" i="1" s="1"/>
  <c r="Q8364" i="1"/>
  <c r="S8364" i="1" s="1"/>
  <c r="Q8365" i="1"/>
  <c r="S8365" i="1" s="1"/>
  <c r="Q8366" i="1"/>
  <c r="S8366" i="1" s="1"/>
  <c r="Q8367" i="1"/>
  <c r="S8367" i="1" s="1"/>
  <c r="Q8368" i="1"/>
  <c r="S8368" i="1" s="1"/>
  <c r="Q8369" i="1"/>
  <c r="S8369" i="1" s="1"/>
  <c r="Q8370" i="1"/>
  <c r="S8370" i="1" s="1"/>
  <c r="Q8371" i="1"/>
  <c r="S8371" i="1" s="1"/>
  <c r="Q8372" i="1"/>
  <c r="S8372" i="1" s="1"/>
  <c r="Q8373" i="1"/>
  <c r="S8373" i="1" s="1"/>
  <c r="Q8374" i="1"/>
  <c r="S8374" i="1" s="1"/>
  <c r="Q8375" i="1"/>
  <c r="S8375" i="1" s="1"/>
  <c r="Q8376" i="1"/>
  <c r="S8376" i="1" s="1"/>
  <c r="Q8377" i="1"/>
  <c r="S8377" i="1" s="1"/>
  <c r="Q8378" i="1"/>
  <c r="S8378" i="1" s="1"/>
  <c r="Q8379" i="1"/>
  <c r="S8379" i="1" s="1"/>
  <c r="Q8380" i="1"/>
  <c r="S8380" i="1" s="1"/>
  <c r="Q8381" i="1"/>
  <c r="S8381" i="1" s="1"/>
  <c r="Q8382" i="1"/>
  <c r="S8382" i="1" s="1"/>
  <c r="Q8383" i="1"/>
  <c r="S8383" i="1" s="1"/>
  <c r="Q8384" i="1"/>
  <c r="S8384" i="1" s="1"/>
  <c r="Q8385" i="1"/>
  <c r="S8385" i="1" s="1"/>
  <c r="Q8386" i="1"/>
  <c r="S8386" i="1" s="1"/>
  <c r="Q8387" i="1"/>
  <c r="S8387" i="1" s="1"/>
  <c r="Q8388" i="1"/>
  <c r="S8388" i="1" s="1"/>
  <c r="Q8389" i="1"/>
  <c r="S8389" i="1" s="1"/>
  <c r="Q8390" i="1"/>
  <c r="S8390" i="1" s="1"/>
  <c r="Q8391" i="1"/>
  <c r="S8391" i="1" s="1"/>
  <c r="Q8392" i="1"/>
  <c r="S8392" i="1" s="1"/>
  <c r="Q8393" i="1"/>
  <c r="S8393" i="1" s="1"/>
  <c r="Q8394" i="1"/>
  <c r="S8394" i="1" s="1"/>
  <c r="Q8395" i="1"/>
  <c r="S8395" i="1" s="1"/>
  <c r="Q8396" i="1"/>
  <c r="S8396" i="1" s="1"/>
  <c r="Q8397" i="1"/>
  <c r="S8397" i="1" s="1"/>
  <c r="Q8398" i="1"/>
  <c r="S8398" i="1" s="1"/>
  <c r="Q8399" i="1"/>
  <c r="S8399" i="1" s="1"/>
  <c r="Q8400" i="1"/>
  <c r="S8400" i="1" s="1"/>
  <c r="Q8401" i="1"/>
  <c r="S8401" i="1" s="1"/>
  <c r="Q8402" i="1"/>
  <c r="S8402" i="1" s="1"/>
  <c r="Q8403" i="1"/>
  <c r="S8403" i="1" s="1"/>
  <c r="Q8404" i="1"/>
  <c r="S8404" i="1" s="1"/>
  <c r="Q8405" i="1"/>
  <c r="S8405" i="1" s="1"/>
  <c r="Q8406" i="1"/>
  <c r="S8406" i="1" s="1"/>
  <c r="Q8407" i="1"/>
  <c r="S8407" i="1" s="1"/>
  <c r="Q8408" i="1"/>
  <c r="S8408" i="1" s="1"/>
  <c r="Q8409" i="1"/>
  <c r="S8409" i="1" s="1"/>
  <c r="Q8410" i="1"/>
  <c r="S8410" i="1" s="1"/>
  <c r="Q8411" i="1"/>
  <c r="S8411" i="1" s="1"/>
  <c r="Q8412" i="1"/>
  <c r="S8412" i="1" s="1"/>
  <c r="Q8413" i="1"/>
  <c r="S8413" i="1" s="1"/>
  <c r="Q8414" i="1"/>
  <c r="S8414" i="1" s="1"/>
  <c r="Q8415" i="1"/>
  <c r="S8415" i="1" s="1"/>
  <c r="Q8416" i="1"/>
  <c r="S8416" i="1" s="1"/>
  <c r="Q8417" i="1"/>
  <c r="S8417" i="1" s="1"/>
  <c r="Q8418" i="1"/>
  <c r="S8418" i="1" s="1"/>
  <c r="Q8419" i="1"/>
  <c r="S8419" i="1" s="1"/>
  <c r="Q8420" i="1"/>
  <c r="S8420" i="1" s="1"/>
  <c r="Q8421" i="1"/>
  <c r="S8421" i="1" s="1"/>
  <c r="Q8422" i="1"/>
  <c r="S8422" i="1" s="1"/>
  <c r="Q8423" i="1"/>
  <c r="S8423" i="1" s="1"/>
  <c r="Q8424" i="1"/>
  <c r="S8424" i="1" s="1"/>
  <c r="Q8425" i="1"/>
  <c r="S8425" i="1" s="1"/>
  <c r="Q8426" i="1"/>
  <c r="S8426" i="1" s="1"/>
  <c r="Q8427" i="1"/>
  <c r="S8427" i="1" s="1"/>
  <c r="Q8428" i="1"/>
  <c r="S8428" i="1" s="1"/>
  <c r="Q8429" i="1"/>
  <c r="S8429" i="1" s="1"/>
  <c r="Q8430" i="1"/>
  <c r="S8430" i="1" s="1"/>
  <c r="Q8431" i="1"/>
  <c r="S8431" i="1" s="1"/>
  <c r="Q8432" i="1"/>
  <c r="S8432" i="1" s="1"/>
  <c r="Q8433" i="1"/>
  <c r="S8433" i="1" s="1"/>
  <c r="Q8434" i="1"/>
  <c r="S8434" i="1" s="1"/>
  <c r="Q8435" i="1"/>
  <c r="S8435" i="1" s="1"/>
  <c r="Q8436" i="1"/>
  <c r="S8436" i="1" s="1"/>
  <c r="Q8437" i="1"/>
  <c r="S8437" i="1" s="1"/>
  <c r="Q8438" i="1"/>
  <c r="S8438" i="1" s="1"/>
  <c r="Q8439" i="1"/>
  <c r="S8439" i="1" s="1"/>
  <c r="Q8440" i="1"/>
  <c r="S8440" i="1" s="1"/>
  <c r="Q8441" i="1"/>
  <c r="S8441" i="1" s="1"/>
  <c r="Q8442" i="1"/>
  <c r="S8442" i="1" s="1"/>
  <c r="Q8443" i="1"/>
  <c r="S8443" i="1" s="1"/>
  <c r="Q8444" i="1"/>
  <c r="S8444" i="1" s="1"/>
  <c r="Q8445" i="1"/>
  <c r="S8445" i="1" s="1"/>
  <c r="Q8446" i="1"/>
  <c r="S8446" i="1" s="1"/>
  <c r="Q8447" i="1"/>
  <c r="S8447" i="1" s="1"/>
  <c r="Q8448" i="1"/>
  <c r="S8448" i="1" s="1"/>
  <c r="Q8449" i="1"/>
  <c r="S8449" i="1" s="1"/>
  <c r="Q8450" i="1"/>
  <c r="S8450" i="1" s="1"/>
  <c r="Q8451" i="1"/>
  <c r="S8451" i="1" s="1"/>
  <c r="Q8452" i="1"/>
  <c r="S8452" i="1" s="1"/>
  <c r="Q8453" i="1"/>
  <c r="S8453" i="1" s="1"/>
  <c r="Q8454" i="1"/>
  <c r="S8454" i="1" s="1"/>
  <c r="Q8455" i="1"/>
  <c r="S8455" i="1" s="1"/>
  <c r="Q8456" i="1"/>
  <c r="S8456" i="1" s="1"/>
  <c r="Q8457" i="1"/>
  <c r="S8457" i="1" s="1"/>
  <c r="Q8458" i="1"/>
  <c r="S8458" i="1" s="1"/>
  <c r="Q8459" i="1"/>
  <c r="S8459" i="1" s="1"/>
  <c r="Q8460" i="1"/>
  <c r="S8460" i="1" s="1"/>
  <c r="Q8461" i="1"/>
  <c r="S8461" i="1" s="1"/>
  <c r="Q8462" i="1"/>
  <c r="S8462" i="1" s="1"/>
  <c r="Q8463" i="1"/>
  <c r="S8463" i="1" s="1"/>
  <c r="Q8464" i="1"/>
  <c r="S8464" i="1" s="1"/>
  <c r="Q8465" i="1"/>
  <c r="S8465" i="1" s="1"/>
  <c r="Q8466" i="1"/>
  <c r="S8466" i="1" s="1"/>
  <c r="Q8467" i="1"/>
  <c r="S8467" i="1" s="1"/>
  <c r="Q8468" i="1"/>
  <c r="S8468" i="1" s="1"/>
  <c r="Q8469" i="1"/>
  <c r="S8469" i="1" s="1"/>
  <c r="Q8470" i="1"/>
  <c r="S8470" i="1" s="1"/>
  <c r="Q8471" i="1"/>
  <c r="S8471" i="1" s="1"/>
  <c r="Q8472" i="1"/>
  <c r="S8472" i="1" s="1"/>
  <c r="Q8473" i="1"/>
  <c r="S8473" i="1" s="1"/>
  <c r="Q8474" i="1"/>
  <c r="S8474" i="1" s="1"/>
  <c r="Q8475" i="1"/>
  <c r="S8475" i="1" s="1"/>
  <c r="Q8476" i="1"/>
  <c r="S8476" i="1" s="1"/>
  <c r="Q8477" i="1"/>
  <c r="S8477" i="1" s="1"/>
  <c r="Q8478" i="1"/>
  <c r="S8478" i="1" s="1"/>
  <c r="Q8479" i="1"/>
  <c r="S8479" i="1" s="1"/>
  <c r="Q8480" i="1"/>
  <c r="S8480" i="1" s="1"/>
  <c r="Q8481" i="1"/>
  <c r="S8481" i="1" s="1"/>
  <c r="Q8482" i="1"/>
  <c r="S8482" i="1" s="1"/>
  <c r="Q8483" i="1"/>
  <c r="S8483" i="1" s="1"/>
  <c r="Q8484" i="1"/>
  <c r="S8484" i="1" s="1"/>
  <c r="Q8485" i="1"/>
  <c r="S8485" i="1" s="1"/>
  <c r="Q8486" i="1"/>
  <c r="S8486" i="1" s="1"/>
  <c r="Q8487" i="1"/>
  <c r="S8487" i="1" s="1"/>
  <c r="Q8488" i="1"/>
  <c r="S8488" i="1" s="1"/>
  <c r="Q8489" i="1"/>
  <c r="S8489" i="1" s="1"/>
  <c r="Q8490" i="1"/>
  <c r="S8490" i="1" s="1"/>
  <c r="Q8491" i="1"/>
  <c r="S8491" i="1" s="1"/>
  <c r="Q8492" i="1"/>
  <c r="S8492" i="1" s="1"/>
  <c r="Q8493" i="1"/>
  <c r="S8493" i="1" s="1"/>
  <c r="Q8494" i="1"/>
  <c r="S8494" i="1" s="1"/>
  <c r="Q8495" i="1"/>
  <c r="S8495" i="1" s="1"/>
  <c r="Q8496" i="1"/>
  <c r="S8496" i="1" s="1"/>
  <c r="Q8497" i="1"/>
  <c r="S8497" i="1" s="1"/>
  <c r="Q8498" i="1"/>
  <c r="S8498" i="1" s="1"/>
  <c r="Q8499" i="1"/>
  <c r="S8499" i="1" s="1"/>
  <c r="Q8500" i="1"/>
  <c r="S8500" i="1" s="1"/>
  <c r="Q8501" i="1"/>
  <c r="S8501" i="1" s="1"/>
  <c r="Q8502" i="1"/>
  <c r="S8502" i="1" s="1"/>
  <c r="Q8503" i="1"/>
  <c r="S8503" i="1" s="1"/>
  <c r="Q8504" i="1"/>
  <c r="S8504" i="1" s="1"/>
  <c r="Q8505" i="1"/>
  <c r="S8505" i="1" s="1"/>
  <c r="Q8506" i="1"/>
  <c r="S8506" i="1" s="1"/>
  <c r="Q8507" i="1"/>
  <c r="S8507" i="1" s="1"/>
  <c r="Q8508" i="1"/>
  <c r="S8508" i="1" s="1"/>
  <c r="Q8509" i="1"/>
  <c r="S8509" i="1" s="1"/>
  <c r="Q8510" i="1"/>
  <c r="S8510" i="1" s="1"/>
  <c r="Q8511" i="1"/>
  <c r="S8511" i="1" s="1"/>
  <c r="Q8512" i="1"/>
  <c r="S8512" i="1" s="1"/>
  <c r="Q8513" i="1"/>
  <c r="S8513" i="1" s="1"/>
  <c r="Q8514" i="1"/>
  <c r="S8514" i="1" s="1"/>
  <c r="Q8515" i="1"/>
  <c r="S8515" i="1" s="1"/>
  <c r="Q8516" i="1"/>
  <c r="S8516" i="1" s="1"/>
  <c r="Q8517" i="1"/>
  <c r="S8517" i="1" s="1"/>
  <c r="Q8518" i="1"/>
  <c r="S8518" i="1" s="1"/>
  <c r="Q8519" i="1"/>
  <c r="S8519" i="1" s="1"/>
  <c r="Q8520" i="1"/>
  <c r="S8520" i="1" s="1"/>
  <c r="Q8521" i="1"/>
  <c r="S8521" i="1" s="1"/>
  <c r="Q8522" i="1"/>
  <c r="S8522" i="1" s="1"/>
  <c r="Q8523" i="1"/>
  <c r="S8523" i="1" s="1"/>
  <c r="Q8524" i="1"/>
  <c r="S8524" i="1" s="1"/>
  <c r="Q8525" i="1"/>
  <c r="S8525" i="1" s="1"/>
  <c r="Q8526" i="1"/>
  <c r="S8526" i="1" s="1"/>
  <c r="Q8527" i="1"/>
  <c r="S8527" i="1" s="1"/>
  <c r="Q8528" i="1"/>
  <c r="S8528" i="1" s="1"/>
  <c r="Q8529" i="1"/>
  <c r="S8529" i="1" s="1"/>
  <c r="Q8530" i="1"/>
  <c r="S8530" i="1" s="1"/>
  <c r="Q8531" i="1"/>
  <c r="S8531" i="1" s="1"/>
  <c r="Q8532" i="1"/>
  <c r="S8532" i="1" s="1"/>
  <c r="Q8533" i="1"/>
  <c r="S8533" i="1" s="1"/>
  <c r="Q8534" i="1"/>
  <c r="S8534" i="1" s="1"/>
  <c r="Q8535" i="1"/>
  <c r="S8535" i="1" s="1"/>
  <c r="Q8536" i="1"/>
  <c r="S8536" i="1" s="1"/>
  <c r="Q8537" i="1"/>
  <c r="S8537" i="1" s="1"/>
  <c r="Q8538" i="1"/>
  <c r="S8538" i="1" s="1"/>
  <c r="Q8539" i="1"/>
  <c r="S8539" i="1" s="1"/>
  <c r="Q8540" i="1"/>
  <c r="S8540" i="1" s="1"/>
  <c r="Q8541" i="1"/>
  <c r="S8541" i="1" s="1"/>
  <c r="Q8542" i="1"/>
  <c r="S8542" i="1" s="1"/>
  <c r="Q8543" i="1"/>
  <c r="S8543" i="1" s="1"/>
  <c r="Q8544" i="1"/>
  <c r="S8544" i="1" s="1"/>
  <c r="Q8545" i="1"/>
  <c r="S8545" i="1" s="1"/>
  <c r="Q8546" i="1"/>
  <c r="S8546" i="1" s="1"/>
  <c r="Q8547" i="1"/>
  <c r="S8547" i="1" s="1"/>
  <c r="Q8548" i="1"/>
  <c r="S8548" i="1" s="1"/>
  <c r="Q8549" i="1"/>
  <c r="S8549" i="1" s="1"/>
  <c r="Q8550" i="1"/>
  <c r="S8550" i="1" s="1"/>
  <c r="Q8551" i="1"/>
  <c r="S8551" i="1" s="1"/>
  <c r="Q8552" i="1"/>
  <c r="S8552" i="1" s="1"/>
  <c r="Q8553" i="1"/>
  <c r="S8553" i="1" s="1"/>
  <c r="Q8554" i="1"/>
  <c r="S8554" i="1" s="1"/>
  <c r="Q8555" i="1"/>
  <c r="S8555" i="1" s="1"/>
  <c r="Q8556" i="1"/>
  <c r="S8556" i="1" s="1"/>
  <c r="Q8557" i="1"/>
  <c r="S8557" i="1" s="1"/>
  <c r="Q8558" i="1"/>
  <c r="S8558" i="1" s="1"/>
  <c r="Q8559" i="1"/>
  <c r="S8559" i="1" s="1"/>
  <c r="Q8560" i="1"/>
  <c r="S8560" i="1" s="1"/>
  <c r="Q8561" i="1"/>
  <c r="S8561" i="1" s="1"/>
  <c r="Q8562" i="1"/>
  <c r="S8562" i="1" s="1"/>
  <c r="Q8563" i="1"/>
  <c r="S8563" i="1" s="1"/>
  <c r="Q8564" i="1"/>
  <c r="S8564" i="1" s="1"/>
  <c r="Q8565" i="1"/>
  <c r="S8565" i="1" s="1"/>
  <c r="Q8566" i="1"/>
  <c r="S8566" i="1" s="1"/>
  <c r="Q8567" i="1"/>
  <c r="S8567" i="1" s="1"/>
  <c r="Q8568" i="1"/>
  <c r="S8568" i="1" s="1"/>
  <c r="Q8569" i="1"/>
  <c r="S8569" i="1" s="1"/>
  <c r="Q8570" i="1"/>
  <c r="S8570" i="1" s="1"/>
  <c r="Q8571" i="1"/>
  <c r="S8571" i="1" s="1"/>
  <c r="Q8572" i="1"/>
  <c r="S8572" i="1" s="1"/>
  <c r="Q8573" i="1"/>
  <c r="S8573" i="1" s="1"/>
  <c r="Q8574" i="1"/>
  <c r="S8574" i="1" s="1"/>
  <c r="Q8575" i="1"/>
  <c r="S8575" i="1" s="1"/>
  <c r="Q8576" i="1"/>
  <c r="S8576" i="1" s="1"/>
  <c r="Q8577" i="1"/>
  <c r="S8577" i="1" s="1"/>
  <c r="Q8578" i="1"/>
  <c r="S8578" i="1" s="1"/>
  <c r="Q8579" i="1"/>
  <c r="S8579" i="1" s="1"/>
  <c r="Q8580" i="1"/>
  <c r="S8580" i="1" s="1"/>
  <c r="Q8581" i="1"/>
  <c r="S8581" i="1" s="1"/>
  <c r="Q8582" i="1"/>
  <c r="S8582" i="1" s="1"/>
  <c r="Q8583" i="1"/>
  <c r="S8583" i="1" s="1"/>
  <c r="Q8584" i="1"/>
  <c r="S8584" i="1" s="1"/>
  <c r="Q8585" i="1"/>
  <c r="S8585" i="1" s="1"/>
  <c r="Q8586" i="1"/>
  <c r="S8586" i="1" s="1"/>
  <c r="Q8587" i="1"/>
  <c r="S8587" i="1" s="1"/>
  <c r="Q8588" i="1"/>
  <c r="S8588" i="1" s="1"/>
  <c r="Q8589" i="1"/>
  <c r="S8589" i="1" s="1"/>
  <c r="Q8590" i="1"/>
  <c r="S8590" i="1" s="1"/>
  <c r="Q8591" i="1"/>
  <c r="S8591" i="1" s="1"/>
  <c r="Q8592" i="1"/>
  <c r="S8592" i="1" s="1"/>
  <c r="Q8593" i="1"/>
  <c r="S8593" i="1" s="1"/>
  <c r="Q8594" i="1"/>
  <c r="S8594" i="1" s="1"/>
  <c r="Q8595" i="1"/>
  <c r="S8595" i="1" s="1"/>
  <c r="Q8596" i="1"/>
  <c r="S8596" i="1" s="1"/>
  <c r="Q8597" i="1"/>
  <c r="S8597" i="1" s="1"/>
  <c r="Q8598" i="1"/>
  <c r="S8598" i="1" s="1"/>
  <c r="Q8599" i="1"/>
  <c r="S8599" i="1" s="1"/>
  <c r="Q8600" i="1"/>
  <c r="S8600" i="1" s="1"/>
  <c r="Q8601" i="1"/>
  <c r="S8601" i="1" s="1"/>
  <c r="Q8602" i="1"/>
  <c r="S8602" i="1" s="1"/>
  <c r="Q8603" i="1"/>
  <c r="S8603" i="1" s="1"/>
  <c r="Q8604" i="1"/>
  <c r="S8604" i="1" s="1"/>
  <c r="Q8605" i="1"/>
  <c r="S8605" i="1" s="1"/>
  <c r="Q8606" i="1"/>
  <c r="S8606" i="1" s="1"/>
  <c r="Q8607" i="1"/>
  <c r="S8607" i="1" s="1"/>
  <c r="Q8608" i="1"/>
  <c r="S8608" i="1" s="1"/>
  <c r="Q8609" i="1"/>
  <c r="S8609" i="1" s="1"/>
  <c r="Q8610" i="1"/>
  <c r="S8610" i="1" s="1"/>
  <c r="Q8611" i="1"/>
  <c r="S8611" i="1" s="1"/>
  <c r="Q8612" i="1"/>
  <c r="S8612" i="1" s="1"/>
  <c r="Q8613" i="1"/>
  <c r="S8613" i="1" s="1"/>
  <c r="Q8614" i="1"/>
  <c r="S8614" i="1" s="1"/>
  <c r="Q8615" i="1"/>
  <c r="S8615" i="1" s="1"/>
  <c r="Q8616" i="1"/>
  <c r="S8616" i="1" s="1"/>
  <c r="Q8617" i="1"/>
  <c r="S8617" i="1" s="1"/>
  <c r="Q8618" i="1"/>
  <c r="S8618" i="1" s="1"/>
  <c r="Q8619" i="1"/>
  <c r="S8619" i="1" s="1"/>
  <c r="Q8620" i="1"/>
  <c r="S8620" i="1" s="1"/>
  <c r="Q8621" i="1"/>
  <c r="S8621" i="1" s="1"/>
  <c r="Q8622" i="1"/>
  <c r="S8622" i="1" s="1"/>
  <c r="Q8623" i="1"/>
  <c r="S8623" i="1" s="1"/>
  <c r="Q8624" i="1"/>
  <c r="S8624" i="1" s="1"/>
  <c r="Q8625" i="1"/>
  <c r="S8625" i="1" s="1"/>
  <c r="Q8626" i="1"/>
  <c r="S8626" i="1" s="1"/>
  <c r="Q8627" i="1"/>
  <c r="S8627" i="1" s="1"/>
  <c r="Q8628" i="1"/>
  <c r="S8628" i="1" s="1"/>
  <c r="Q8629" i="1"/>
  <c r="S8629" i="1" s="1"/>
  <c r="Q8630" i="1"/>
  <c r="S8630" i="1" s="1"/>
  <c r="Q8631" i="1"/>
  <c r="S8631" i="1" s="1"/>
  <c r="Q8632" i="1"/>
  <c r="S8632" i="1" s="1"/>
  <c r="Q8633" i="1"/>
  <c r="S8633" i="1" s="1"/>
  <c r="Q8634" i="1"/>
  <c r="S8634" i="1" s="1"/>
  <c r="Q8635" i="1"/>
  <c r="S8635" i="1" s="1"/>
  <c r="Q8636" i="1"/>
  <c r="S8636" i="1" s="1"/>
  <c r="Q8637" i="1"/>
  <c r="S8637" i="1" s="1"/>
  <c r="Q8638" i="1"/>
  <c r="S8638" i="1" s="1"/>
  <c r="Q8639" i="1"/>
  <c r="S8639" i="1" s="1"/>
  <c r="Q8640" i="1"/>
  <c r="S8640" i="1" s="1"/>
  <c r="Q8641" i="1"/>
  <c r="S8641" i="1" s="1"/>
  <c r="Q8642" i="1"/>
  <c r="S8642" i="1" s="1"/>
  <c r="Q8643" i="1"/>
  <c r="S8643" i="1" s="1"/>
  <c r="Q8644" i="1"/>
  <c r="S8644" i="1" s="1"/>
  <c r="Q8645" i="1"/>
  <c r="S8645" i="1" s="1"/>
  <c r="Q8646" i="1"/>
  <c r="S8646" i="1" s="1"/>
  <c r="Q8647" i="1"/>
  <c r="S8647" i="1" s="1"/>
  <c r="Q8648" i="1"/>
  <c r="S8648" i="1" s="1"/>
  <c r="Q8649" i="1"/>
  <c r="S8649" i="1" s="1"/>
  <c r="Q8650" i="1"/>
  <c r="S8650" i="1" s="1"/>
  <c r="Q8651" i="1"/>
  <c r="S8651" i="1" s="1"/>
  <c r="Q8652" i="1"/>
  <c r="S8652" i="1" s="1"/>
  <c r="Q8653" i="1"/>
  <c r="S8653" i="1" s="1"/>
  <c r="Q8654" i="1"/>
  <c r="S8654" i="1" s="1"/>
  <c r="Q8655" i="1"/>
  <c r="S8655" i="1" s="1"/>
  <c r="Q8656" i="1"/>
  <c r="S8656" i="1" s="1"/>
  <c r="Q8657" i="1"/>
  <c r="S8657" i="1" s="1"/>
  <c r="Q8658" i="1"/>
  <c r="S8658" i="1" s="1"/>
  <c r="Q8659" i="1"/>
  <c r="S8659" i="1" s="1"/>
  <c r="Q8660" i="1"/>
  <c r="S8660" i="1" s="1"/>
  <c r="Q8661" i="1"/>
  <c r="S8661" i="1" s="1"/>
  <c r="Q8662" i="1"/>
  <c r="S8662" i="1" s="1"/>
  <c r="Q8663" i="1"/>
  <c r="S8663" i="1" s="1"/>
  <c r="Q8664" i="1"/>
  <c r="S8664" i="1" s="1"/>
  <c r="Q8665" i="1"/>
  <c r="S8665" i="1" s="1"/>
  <c r="Q8666" i="1"/>
  <c r="S8666" i="1" s="1"/>
  <c r="Q8667" i="1"/>
  <c r="S8667" i="1" s="1"/>
  <c r="Q8668" i="1"/>
  <c r="S8668" i="1" s="1"/>
  <c r="Q8669" i="1"/>
  <c r="S8669" i="1" s="1"/>
  <c r="Q8670" i="1"/>
  <c r="S8670" i="1" s="1"/>
  <c r="Q8671" i="1"/>
  <c r="S8671" i="1" s="1"/>
  <c r="Q8672" i="1"/>
  <c r="S8672" i="1" s="1"/>
  <c r="Q8673" i="1"/>
  <c r="S8673" i="1" s="1"/>
  <c r="Q8674" i="1"/>
  <c r="S8674" i="1" s="1"/>
  <c r="Q8675" i="1"/>
  <c r="S8675" i="1" s="1"/>
  <c r="Q8676" i="1"/>
  <c r="S8676" i="1" s="1"/>
  <c r="Q8677" i="1"/>
  <c r="S8677" i="1" s="1"/>
  <c r="Q8678" i="1"/>
  <c r="S8678" i="1" s="1"/>
  <c r="Q8679" i="1"/>
  <c r="S8679" i="1" s="1"/>
  <c r="Q8680" i="1"/>
  <c r="S8680" i="1" s="1"/>
  <c r="Q8681" i="1"/>
  <c r="S8681" i="1" s="1"/>
  <c r="Q8682" i="1"/>
  <c r="S8682" i="1" s="1"/>
  <c r="Q8683" i="1"/>
  <c r="S8683" i="1" s="1"/>
  <c r="Q8684" i="1"/>
  <c r="S8684" i="1" s="1"/>
  <c r="Q8685" i="1"/>
  <c r="S8685" i="1" s="1"/>
  <c r="Q8686" i="1"/>
  <c r="S8686" i="1" s="1"/>
  <c r="Q8687" i="1"/>
  <c r="S8687" i="1" s="1"/>
  <c r="Q8688" i="1"/>
  <c r="S8688" i="1" s="1"/>
  <c r="Q8689" i="1"/>
  <c r="S8689" i="1" s="1"/>
  <c r="Q8690" i="1"/>
  <c r="S8690" i="1" s="1"/>
  <c r="Q8691" i="1"/>
  <c r="S8691" i="1" s="1"/>
  <c r="Q8692" i="1"/>
  <c r="S8692" i="1" s="1"/>
  <c r="Q8693" i="1"/>
  <c r="S8693" i="1" s="1"/>
  <c r="Q8694" i="1"/>
  <c r="S8694" i="1" s="1"/>
  <c r="Q8695" i="1"/>
  <c r="S8695" i="1" s="1"/>
  <c r="Q8696" i="1"/>
  <c r="S8696" i="1" s="1"/>
  <c r="Q8697" i="1"/>
  <c r="S8697" i="1" s="1"/>
  <c r="Q8698" i="1"/>
  <c r="S8698" i="1" s="1"/>
  <c r="Q8699" i="1"/>
  <c r="S8699" i="1" s="1"/>
  <c r="Q8700" i="1"/>
  <c r="S8700" i="1" s="1"/>
  <c r="Q8701" i="1"/>
  <c r="S8701" i="1" s="1"/>
  <c r="Q8702" i="1"/>
  <c r="S8702" i="1" s="1"/>
  <c r="Q8703" i="1"/>
  <c r="S8703" i="1" s="1"/>
  <c r="Q8704" i="1"/>
  <c r="S8704" i="1" s="1"/>
  <c r="Q8705" i="1"/>
  <c r="S8705" i="1" s="1"/>
  <c r="Q8706" i="1"/>
  <c r="S8706" i="1" s="1"/>
  <c r="Q8707" i="1"/>
  <c r="S8707" i="1" s="1"/>
  <c r="Q8708" i="1"/>
  <c r="S8708" i="1" s="1"/>
  <c r="Q8709" i="1"/>
  <c r="S8709" i="1" s="1"/>
  <c r="Q8710" i="1"/>
  <c r="S8710" i="1" s="1"/>
  <c r="Q8711" i="1"/>
  <c r="S8711" i="1" s="1"/>
  <c r="Q8712" i="1"/>
  <c r="S8712" i="1" s="1"/>
  <c r="Q8713" i="1"/>
  <c r="S8713" i="1" s="1"/>
  <c r="Q8714" i="1"/>
  <c r="S8714" i="1" s="1"/>
  <c r="Q8715" i="1"/>
  <c r="S8715" i="1" s="1"/>
  <c r="Q8716" i="1"/>
  <c r="S8716" i="1" s="1"/>
  <c r="Q8717" i="1"/>
  <c r="S8717" i="1" s="1"/>
  <c r="Q8718" i="1"/>
  <c r="S8718" i="1" s="1"/>
  <c r="Q8719" i="1"/>
  <c r="S8719" i="1" s="1"/>
  <c r="Q8720" i="1"/>
  <c r="S8720" i="1" s="1"/>
  <c r="Q8721" i="1"/>
  <c r="S8721" i="1" s="1"/>
  <c r="Q8722" i="1"/>
  <c r="S8722" i="1" s="1"/>
  <c r="Q8723" i="1"/>
  <c r="S8723" i="1" s="1"/>
  <c r="Q8724" i="1"/>
  <c r="S8724" i="1" s="1"/>
  <c r="Q8725" i="1"/>
  <c r="S8725" i="1" s="1"/>
  <c r="Q8726" i="1"/>
  <c r="S8726" i="1" s="1"/>
  <c r="Q8727" i="1"/>
  <c r="S8727" i="1" s="1"/>
  <c r="Q8728" i="1"/>
  <c r="S8728" i="1" s="1"/>
  <c r="Q8729" i="1"/>
  <c r="S8729" i="1" s="1"/>
  <c r="Q8730" i="1"/>
  <c r="S8730" i="1" s="1"/>
  <c r="Q8731" i="1"/>
  <c r="S8731" i="1" s="1"/>
  <c r="Q8732" i="1"/>
  <c r="S8732" i="1" s="1"/>
  <c r="Q8733" i="1"/>
  <c r="S8733" i="1" s="1"/>
  <c r="Q8734" i="1"/>
  <c r="S8734" i="1" s="1"/>
  <c r="Q8735" i="1"/>
  <c r="S8735" i="1" s="1"/>
  <c r="Q8736" i="1"/>
  <c r="S8736" i="1" s="1"/>
  <c r="Q8737" i="1"/>
  <c r="S8737" i="1" s="1"/>
  <c r="Q8738" i="1"/>
  <c r="S8738" i="1" s="1"/>
  <c r="Q8739" i="1"/>
  <c r="S8739" i="1" s="1"/>
  <c r="Q8740" i="1"/>
  <c r="S8740" i="1" s="1"/>
  <c r="Q8741" i="1"/>
  <c r="S8741" i="1" s="1"/>
  <c r="Q8742" i="1"/>
  <c r="S8742" i="1" s="1"/>
  <c r="Q8743" i="1"/>
  <c r="S8743" i="1" s="1"/>
  <c r="Q8744" i="1"/>
  <c r="S8744" i="1" s="1"/>
  <c r="Q8745" i="1"/>
  <c r="S8745" i="1" s="1"/>
  <c r="Q8746" i="1"/>
  <c r="S8746" i="1" s="1"/>
  <c r="Q8747" i="1"/>
  <c r="S8747" i="1" s="1"/>
  <c r="Q8748" i="1"/>
  <c r="S8748" i="1" s="1"/>
  <c r="Q8749" i="1"/>
  <c r="S8749" i="1" s="1"/>
  <c r="Q8750" i="1"/>
  <c r="S8750" i="1" s="1"/>
  <c r="Q8751" i="1"/>
  <c r="S8751" i="1" s="1"/>
  <c r="Q8752" i="1"/>
  <c r="S8752" i="1" s="1"/>
  <c r="Q8753" i="1"/>
  <c r="S8753" i="1" s="1"/>
  <c r="Q8754" i="1"/>
  <c r="S8754" i="1" s="1"/>
  <c r="Q8755" i="1"/>
  <c r="S8755" i="1" s="1"/>
  <c r="Q8756" i="1"/>
  <c r="S8756" i="1" s="1"/>
  <c r="Q8757" i="1"/>
  <c r="S8757" i="1" s="1"/>
  <c r="Q8758" i="1"/>
  <c r="S8758" i="1" s="1"/>
  <c r="Q8759" i="1"/>
  <c r="S8759" i="1" s="1"/>
  <c r="Q8760" i="1"/>
  <c r="S8760" i="1" s="1"/>
  <c r="Q8761" i="1"/>
  <c r="S8761" i="1" s="1"/>
  <c r="Q8762" i="1"/>
  <c r="S8762" i="1" s="1"/>
  <c r="Q8763" i="1"/>
  <c r="S8763" i="1" s="1"/>
  <c r="Q8764" i="1"/>
  <c r="S8764" i="1" s="1"/>
  <c r="Q8765" i="1"/>
  <c r="S8765" i="1" s="1"/>
  <c r="Q8766" i="1"/>
  <c r="S8766" i="1" s="1"/>
  <c r="Q8767" i="1"/>
  <c r="S8767" i="1" s="1"/>
  <c r="Q8768" i="1"/>
  <c r="S8768" i="1" s="1"/>
  <c r="Q8769" i="1"/>
  <c r="S8769" i="1" s="1"/>
  <c r="Q8770" i="1"/>
  <c r="S8770" i="1" s="1"/>
  <c r="Q8771" i="1"/>
  <c r="S8771" i="1" s="1"/>
  <c r="Q8772" i="1"/>
  <c r="S8772" i="1" s="1"/>
  <c r="Q8773" i="1"/>
  <c r="S8773" i="1" s="1"/>
  <c r="Q8774" i="1"/>
  <c r="S8774" i="1" s="1"/>
  <c r="Q8775" i="1"/>
  <c r="S8775" i="1" s="1"/>
  <c r="Q8776" i="1"/>
  <c r="S8776" i="1" s="1"/>
  <c r="Q8777" i="1"/>
  <c r="S8777" i="1" s="1"/>
  <c r="Q8778" i="1"/>
  <c r="S8778" i="1" s="1"/>
  <c r="Q8779" i="1"/>
  <c r="S8779" i="1" s="1"/>
  <c r="Q8780" i="1"/>
  <c r="S8780" i="1" s="1"/>
  <c r="Q8781" i="1"/>
  <c r="S8781" i="1" s="1"/>
  <c r="Q8782" i="1"/>
  <c r="S8782" i="1" s="1"/>
  <c r="Q8783" i="1"/>
  <c r="S8783" i="1" s="1"/>
  <c r="Q8784" i="1"/>
  <c r="S8784" i="1" s="1"/>
  <c r="Q8785" i="1"/>
  <c r="S8785" i="1" s="1"/>
  <c r="Q8786" i="1"/>
  <c r="S8786" i="1" s="1"/>
  <c r="Q8787" i="1"/>
  <c r="S8787" i="1" s="1"/>
  <c r="Q8788" i="1"/>
  <c r="S8788" i="1" s="1"/>
  <c r="Q8789" i="1"/>
  <c r="S8789" i="1" s="1"/>
  <c r="Q8790" i="1"/>
  <c r="S8790" i="1" s="1"/>
  <c r="Q8791" i="1"/>
  <c r="S8791" i="1" s="1"/>
  <c r="Q8792" i="1"/>
  <c r="S8792" i="1" s="1"/>
  <c r="Q8793" i="1"/>
  <c r="S8793" i="1" s="1"/>
  <c r="Q8794" i="1"/>
  <c r="S8794" i="1" s="1"/>
  <c r="Q8795" i="1"/>
  <c r="S8795" i="1" s="1"/>
  <c r="Q8796" i="1"/>
  <c r="S8796" i="1" s="1"/>
  <c r="Q8797" i="1"/>
  <c r="S8797" i="1" s="1"/>
  <c r="Q8798" i="1"/>
  <c r="S8798" i="1" s="1"/>
  <c r="Q8799" i="1"/>
  <c r="S8799" i="1" s="1"/>
  <c r="Q8800" i="1"/>
  <c r="S8800" i="1" s="1"/>
  <c r="Q8801" i="1"/>
  <c r="S8801" i="1" s="1"/>
  <c r="Q8802" i="1"/>
  <c r="S8802" i="1" s="1"/>
  <c r="Q8803" i="1"/>
  <c r="S8803" i="1" s="1"/>
  <c r="Q8804" i="1"/>
  <c r="S8804" i="1" s="1"/>
  <c r="Q8805" i="1"/>
  <c r="S8805" i="1" s="1"/>
  <c r="Q8806" i="1"/>
  <c r="S8806" i="1" s="1"/>
  <c r="Q8807" i="1"/>
  <c r="S8807" i="1" s="1"/>
  <c r="Q8808" i="1"/>
  <c r="S8808" i="1" s="1"/>
  <c r="Q8809" i="1"/>
  <c r="S8809" i="1" s="1"/>
  <c r="Q8810" i="1"/>
  <c r="S8810" i="1" s="1"/>
  <c r="Q8811" i="1"/>
  <c r="S8811" i="1" s="1"/>
  <c r="Q8812" i="1"/>
  <c r="S8812" i="1" s="1"/>
  <c r="Q8813" i="1"/>
  <c r="S8813" i="1" s="1"/>
  <c r="Q8814" i="1"/>
  <c r="S8814" i="1" s="1"/>
  <c r="Q8815" i="1"/>
  <c r="S8815" i="1" s="1"/>
  <c r="Q8816" i="1"/>
  <c r="S8816" i="1" s="1"/>
  <c r="Q8817" i="1"/>
  <c r="S8817" i="1" s="1"/>
  <c r="Q8818" i="1"/>
  <c r="S8818" i="1" s="1"/>
  <c r="Q8819" i="1"/>
  <c r="S8819" i="1" s="1"/>
  <c r="Q8820" i="1"/>
  <c r="S8820" i="1" s="1"/>
  <c r="Q8821" i="1"/>
  <c r="S8821" i="1" s="1"/>
  <c r="Q8822" i="1"/>
  <c r="S8822" i="1" s="1"/>
  <c r="Q8823" i="1"/>
  <c r="S8823" i="1" s="1"/>
  <c r="Q8824" i="1"/>
  <c r="S8824" i="1" s="1"/>
  <c r="Q8825" i="1"/>
  <c r="S8825" i="1" s="1"/>
  <c r="Q8826" i="1"/>
  <c r="S8826" i="1" s="1"/>
  <c r="Q8827" i="1"/>
  <c r="S8827" i="1" s="1"/>
  <c r="Q8828" i="1"/>
  <c r="S8828" i="1" s="1"/>
  <c r="Q8829" i="1"/>
  <c r="S8829" i="1" s="1"/>
  <c r="Q8830" i="1"/>
  <c r="S8830" i="1" s="1"/>
  <c r="Q8831" i="1"/>
  <c r="S8831" i="1" s="1"/>
  <c r="Q8832" i="1"/>
  <c r="S8832" i="1" s="1"/>
  <c r="Q8833" i="1"/>
  <c r="S8833" i="1" s="1"/>
  <c r="Q8834" i="1"/>
  <c r="S8834" i="1" s="1"/>
  <c r="Q8835" i="1"/>
  <c r="S8835" i="1" s="1"/>
  <c r="Q8836" i="1"/>
  <c r="S8836" i="1" s="1"/>
  <c r="Q8837" i="1"/>
  <c r="S8837" i="1" s="1"/>
  <c r="Q8838" i="1"/>
  <c r="S8838" i="1" s="1"/>
  <c r="Q8839" i="1"/>
  <c r="S8839" i="1" s="1"/>
  <c r="Q8840" i="1"/>
  <c r="S8840" i="1" s="1"/>
  <c r="Q8841" i="1"/>
  <c r="S8841" i="1" s="1"/>
  <c r="Q8842" i="1"/>
  <c r="S8842" i="1" s="1"/>
  <c r="Q8843" i="1"/>
  <c r="S8843" i="1" s="1"/>
  <c r="Q8844" i="1"/>
  <c r="S8844" i="1" s="1"/>
  <c r="Q8845" i="1"/>
  <c r="S8845" i="1" s="1"/>
  <c r="Q8846" i="1"/>
  <c r="S8846" i="1" s="1"/>
  <c r="Q8847" i="1"/>
  <c r="S8847" i="1" s="1"/>
  <c r="Q8848" i="1"/>
  <c r="S8848" i="1" s="1"/>
  <c r="Q8849" i="1"/>
  <c r="S8849" i="1" s="1"/>
  <c r="Q8850" i="1"/>
  <c r="S8850" i="1" s="1"/>
  <c r="Q8851" i="1"/>
  <c r="S8851" i="1" s="1"/>
  <c r="Q8852" i="1"/>
  <c r="S8852" i="1" s="1"/>
  <c r="Q8853" i="1"/>
  <c r="S8853" i="1" s="1"/>
  <c r="Q8854" i="1"/>
  <c r="S8854" i="1" s="1"/>
  <c r="Q8855" i="1"/>
  <c r="S8855" i="1" s="1"/>
  <c r="Q8856" i="1"/>
  <c r="S8856" i="1" s="1"/>
  <c r="Q8857" i="1"/>
  <c r="S8857" i="1" s="1"/>
  <c r="Q8858" i="1"/>
  <c r="S8858" i="1" s="1"/>
  <c r="Q8859" i="1"/>
  <c r="S8859" i="1" s="1"/>
  <c r="Q8860" i="1"/>
  <c r="S8860" i="1" s="1"/>
  <c r="Q8861" i="1"/>
  <c r="S8861" i="1" s="1"/>
  <c r="Q8862" i="1"/>
  <c r="S8862" i="1" s="1"/>
  <c r="Q8863" i="1"/>
  <c r="S8863" i="1" s="1"/>
  <c r="Q8864" i="1"/>
  <c r="S8864" i="1" s="1"/>
  <c r="Q8865" i="1"/>
  <c r="S8865" i="1" s="1"/>
  <c r="Q8866" i="1"/>
  <c r="S8866" i="1" s="1"/>
  <c r="Q8867" i="1"/>
  <c r="S8867" i="1" s="1"/>
  <c r="Q8868" i="1"/>
  <c r="S8868" i="1" s="1"/>
  <c r="Q8869" i="1"/>
  <c r="S8869" i="1" s="1"/>
  <c r="Q8870" i="1"/>
  <c r="S8870" i="1" s="1"/>
  <c r="Q8871" i="1"/>
  <c r="S8871" i="1" s="1"/>
  <c r="Q8872" i="1"/>
  <c r="S8872" i="1" s="1"/>
  <c r="Q8873" i="1"/>
  <c r="S8873" i="1" s="1"/>
  <c r="Q8874" i="1"/>
  <c r="S8874" i="1" s="1"/>
  <c r="Q8875" i="1"/>
  <c r="S8875" i="1" s="1"/>
  <c r="Q8876" i="1"/>
  <c r="S8876" i="1" s="1"/>
  <c r="Q8877" i="1"/>
  <c r="S8877" i="1" s="1"/>
  <c r="Q8878" i="1"/>
  <c r="S8878" i="1" s="1"/>
  <c r="Q8879" i="1"/>
  <c r="S8879" i="1" s="1"/>
  <c r="Q8880" i="1"/>
  <c r="S8880" i="1" s="1"/>
  <c r="Q8881" i="1"/>
  <c r="S8881" i="1" s="1"/>
  <c r="Q8882" i="1"/>
  <c r="S8882" i="1" s="1"/>
  <c r="Q8883" i="1"/>
  <c r="S8883" i="1" s="1"/>
  <c r="Q8884" i="1"/>
  <c r="S8884" i="1" s="1"/>
  <c r="Q8885" i="1"/>
  <c r="S8885" i="1" s="1"/>
  <c r="Q8886" i="1"/>
  <c r="S8886" i="1" s="1"/>
  <c r="Q8887" i="1"/>
  <c r="S8887" i="1" s="1"/>
  <c r="Q8888" i="1"/>
  <c r="S8888" i="1" s="1"/>
  <c r="Q8889" i="1"/>
  <c r="S8889" i="1" s="1"/>
  <c r="Q8890" i="1"/>
  <c r="S8890" i="1" s="1"/>
  <c r="Q8891" i="1"/>
  <c r="S8891" i="1" s="1"/>
  <c r="Q8892" i="1"/>
  <c r="S8892" i="1" s="1"/>
  <c r="Q8893" i="1"/>
  <c r="S8893" i="1" s="1"/>
  <c r="Q8894" i="1"/>
  <c r="S8894" i="1" s="1"/>
  <c r="Q8895" i="1"/>
  <c r="S8895" i="1" s="1"/>
  <c r="Q8896" i="1"/>
  <c r="S8896" i="1" s="1"/>
  <c r="Q8897" i="1"/>
  <c r="S8897" i="1" s="1"/>
  <c r="Q8898" i="1"/>
  <c r="S8898" i="1" s="1"/>
  <c r="Q8899" i="1"/>
  <c r="S8899" i="1" s="1"/>
  <c r="Q8900" i="1"/>
  <c r="S8900" i="1" s="1"/>
  <c r="Q8901" i="1"/>
  <c r="S8901" i="1" s="1"/>
  <c r="Q8902" i="1"/>
  <c r="S8902" i="1" s="1"/>
  <c r="Q8903" i="1"/>
  <c r="S8903" i="1" s="1"/>
  <c r="Q8904" i="1"/>
  <c r="S8904" i="1" s="1"/>
  <c r="Q8905" i="1"/>
  <c r="S8905" i="1" s="1"/>
  <c r="Q8906" i="1"/>
  <c r="S8906" i="1" s="1"/>
  <c r="Q8907" i="1"/>
  <c r="S8907" i="1" s="1"/>
  <c r="Q8908" i="1"/>
  <c r="S8908" i="1" s="1"/>
  <c r="Q8909" i="1"/>
  <c r="S8909" i="1" s="1"/>
  <c r="Q8910" i="1"/>
  <c r="S8910" i="1" s="1"/>
  <c r="Q8911" i="1"/>
  <c r="S8911" i="1" s="1"/>
  <c r="Q8912" i="1"/>
  <c r="S8912" i="1" s="1"/>
  <c r="Q8913" i="1"/>
  <c r="S8913" i="1" s="1"/>
  <c r="Q8914" i="1"/>
  <c r="S8914" i="1" s="1"/>
  <c r="Q8915" i="1"/>
  <c r="S8915" i="1" s="1"/>
  <c r="Q8916" i="1"/>
  <c r="S8916" i="1" s="1"/>
  <c r="Q8917" i="1"/>
  <c r="S8917" i="1" s="1"/>
  <c r="Q8918" i="1"/>
  <c r="S8918" i="1" s="1"/>
  <c r="Q8919" i="1"/>
  <c r="S8919" i="1" s="1"/>
  <c r="Q8920" i="1"/>
  <c r="S8920" i="1" s="1"/>
  <c r="Q8921" i="1"/>
  <c r="S8921" i="1" s="1"/>
  <c r="Q8922" i="1"/>
  <c r="S8922" i="1" s="1"/>
  <c r="Q8923" i="1"/>
  <c r="S8923" i="1" s="1"/>
  <c r="Q8924" i="1"/>
  <c r="S8924" i="1" s="1"/>
  <c r="Q8925" i="1"/>
  <c r="S8925" i="1" s="1"/>
  <c r="Q8926" i="1"/>
  <c r="S8926" i="1" s="1"/>
  <c r="Q8927" i="1"/>
  <c r="S8927" i="1" s="1"/>
  <c r="Q8928" i="1"/>
  <c r="S8928" i="1" s="1"/>
  <c r="Q8929" i="1"/>
  <c r="S8929" i="1" s="1"/>
  <c r="Q8930" i="1"/>
  <c r="S8930" i="1" s="1"/>
  <c r="Q8931" i="1"/>
  <c r="S8931" i="1" s="1"/>
  <c r="Q8932" i="1"/>
  <c r="S8932" i="1" s="1"/>
  <c r="Q8933" i="1"/>
  <c r="S8933" i="1" s="1"/>
  <c r="Q8934" i="1"/>
  <c r="S8934" i="1" s="1"/>
  <c r="Q8935" i="1"/>
  <c r="S8935" i="1" s="1"/>
  <c r="Q8936" i="1"/>
  <c r="S8936" i="1" s="1"/>
  <c r="Q8937" i="1"/>
  <c r="S8937" i="1" s="1"/>
  <c r="Q8938" i="1"/>
  <c r="S8938" i="1" s="1"/>
  <c r="Q8939" i="1"/>
  <c r="S8939" i="1" s="1"/>
  <c r="Q8940" i="1"/>
  <c r="S8940" i="1" s="1"/>
  <c r="Q8941" i="1"/>
  <c r="S8941" i="1" s="1"/>
  <c r="Q8942" i="1"/>
  <c r="S8942" i="1" s="1"/>
  <c r="Q8943" i="1"/>
  <c r="S8943" i="1" s="1"/>
  <c r="Q8944" i="1"/>
  <c r="S8944" i="1" s="1"/>
  <c r="Q8945" i="1"/>
  <c r="S8945" i="1" s="1"/>
  <c r="Q8946" i="1"/>
  <c r="S8946" i="1" s="1"/>
  <c r="Q8947" i="1"/>
  <c r="S8947" i="1" s="1"/>
  <c r="Q8948" i="1"/>
  <c r="S8948" i="1" s="1"/>
  <c r="Q8949" i="1"/>
  <c r="S8949" i="1" s="1"/>
  <c r="Q8950" i="1"/>
  <c r="S8950" i="1" s="1"/>
  <c r="Q8951" i="1"/>
  <c r="S8951" i="1" s="1"/>
  <c r="Q8952" i="1"/>
  <c r="S8952" i="1" s="1"/>
  <c r="Q8953" i="1"/>
  <c r="S8953" i="1" s="1"/>
  <c r="Q8954" i="1"/>
  <c r="S8954" i="1" s="1"/>
  <c r="Q8955" i="1"/>
  <c r="S8955" i="1" s="1"/>
  <c r="Q8956" i="1"/>
  <c r="S8956" i="1" s="1"/>
  <c r="Q8957" i="1"/>
  <c r="S8957" i="1" s="1"/>
  <c r="Q8958" i="1"/>
  <c r="S8958" i="1" s="1"/>
  <c r="Q8959" i="1"/>
  <c r="S8959" i="1" s="1"/>
  <c r="Q8960" i="1"/>
  <c r="S8960" i="1" s="1"/>
  <c r="Q8961" i="1"/>
  <c r="S8961" i="1" s="1"/>
  <c r="Q8962" i="1"/>
  <c r="S8962" i="1" s="1"/>
  <c r="Q8963" i="1"/>
  <c r="S8963" i="1" s="1"/>
  <c r="Q8964" i="1"/>
  <c r="S8964" i="1" s="1"/>
  <c r="Q8965" i="1"/>
  <c r="S8965" i="1" s="1"/>
  <c r="Q8966" i="1"/>
  <c r="S8966" i="1" s="1"/>
  <c r="Q8967" i="1"/>
  <c r="S8967" i="1" s="1"/>
  <c r="Q8968" i="1"/>
  <c r="S8968" i="1" s="1"/>
  <c r="Q8969" i="1"/>
  <c r="S8969" i="1" s="1"/>
  <c r="Q8970" i="1"/>
  <c r="S8970" i="1" s="1"/>
  <c r="Q8971" i="1"/>
  <c r="S8971" i="1" s="1"/>
  <c r="Q8972" i="1"/>
  <c r="S8972" i="1" s="1"/>
  <c r="Q8973" i="1"/>
  <c r="S8973" i="1" s="1"/>
  <c r="Q8974" i="1"/>
  <c r="S8974" i="1" s="1"/>
  <c r="Q8975" i="1"/>
  <c r="S8975" i="1" s="1"/>
  <c r="Q8976" i="1"/>
  <c r="S8976" i="1" s="1"/>
  <c r="Q8977" i="1"/>
  <c r="S8977" i="1" s="1"/>
  <c r="Q8978" i="1"/>
  <c r="S8978" i="1" s="1"/>
  <c r="Q8979" i="1"/>
  <c r="S8979" i="1" s="1"/>
  <c r="Q8980" i="1"/>
  <c r="S8980" i="1" s="1"/>
  <c r="Q8981" i="1"/>
  <c r="S8981" i="1" s="1"/>
  <c r="Q8982" i="1"/>
  <c r="S8982" i="1" s="1"/>
  <c r="Q8983" i="1"/>
  <c r="S8983" i="1" s="1"/>
  <c r="Q8984" i="1"/>
  <c r="S8984" i="1" s="1"/>
  <c r="Q8985" i="1"/>
  <c r="S8985" i="1" s="1"/>
  <c r="Q8986" i="1"/>
  <c r="S8986" i="1" s="1"/>
  <c r="Q8987" i="1"/>
  <c r="S8987" i="1" s="1"/>
  <c r="Q8988" i="1"/>
  <c r="S8988" i="1" s="1"/>
  <c r="Q8989" i="1"/>
  <c r="S8989" i="1" s="1"/>
  <c r="Q8990" i="1"/>
  <c r="S8990" i="1" s="1"/>
  <c r="Q8991" i="1"/>
  <c r="S8991" i="1" s="1"/>
  <c r="Q8992" i="1"/>
  <c r="S8992" i="1" s="1"/>
  <c r="Q8993" i="1"/>
  <c r="S8993" i="1" s="1"/>
  <c r="Q8994" i="1"/>
  <c r="S8994" i="1" s="1"/>
  <c r="Q8995" i="1"/>
  <c r="S8995" i="1" s="1"/>
  <c r="Q8996" i="1"/>
  <c r="S8996" i="1" s="1"/>
  <c r="Q8997" i="1"/>
  <c r="S8997" i="1" s="1"/>
  <c r="Q8998" i="1"/>
  <c r="S8998" i="1" s="1"/>
  <c r="Q8999" i="1"/>
  <c r="S8999" i="1" s="1"/>
  <c r="Q9000" i="1"/>
  <c r="S9000" i="1" s="1"/>
  <c r="Q9001" i="1"/>
  <c r="S9001" i="1" s="1"/>
  <c r="Q9002" i="1"/>
  <c r="S9002" i="1" s="1"/>
  <c r="Q9003" i="1"/>
  <c r="S9003" i="1" s="1"/>
  <c r="Q9004" i="1"/>
  <c r="S9004" i="1" s="1"/>
  <c r="Q9005" i="1"/>
  <c r="S9005" i="1" s="1"/>
  <c r="Q9006" i="1"/>
  <c r="S9006" i="1" s="1"/>
  <c r="Q9007" i="1"/>
  <c r="S9007" i="1" s="1"/>
  <c r="Q9008" i="1"/>
  <c r="S9008" i="1" s="1"/>
  <c r="Q9009" i="1"/>
  <c r="S9009" i="1" s="1"/>
  <c r="Q9010" i="1"/>
  <c r="S9010" i="1" s="1"/>
  <c r="Q9011" i="1"/>
  <c r="S9011" i="1" s="1"/>
  <c r="Q9012" i="1"/>
  <c r="S9012" i="1" s="1"/>
  <c r="Q9013" i="1"/>
  <c r="S9013" i="1" s="1"/>
  <c r="Q9014" i="1"/>
  <c r="S9014" i="1" s="1"/>
  <c r="Q9015" i="1"/>
  <c r="S9015" i="1" s="1"/>
  <c r="Q9016" i="1"/>
  <c r="S9016" i="1" s="1"/>
  <c r="Q9017" i="1"/>
  <c r="S9017" i="1" s="1"/>
  <c r="Q9018" i="1"/>
  <c r="S9018" i="1" s="1"/>
  <c r="Q9019" i="1"/>
  <c r="S9019" i="1" s="1"/>
  <c r="Q9020" i="1"/>
  <c r="S9020" i="1" s="1"/>
  <c r="Q9021" i="1"/>
  <c r="S9021" i="1" s="1"/>
  <c r="Q9022" i="1"/>
  <c r="S9022" i="1" s="1"/>
  <c r="Q9023" i="1"/>
  <c r="S9023" i="1" s="1"/>
  <c r="Q9024" i="1"/>
  <c r="S9024" i="1" s="1"/>
  <c r="Q9025" i="1"/>
  <c r="S9025" i="1" s="1"/>
  <c r="Q9026" i="1"/>
  <c r="S9026" i="1" s="1"/>
  <c r="Q9027" i="1"/>
  <c r="S9027" i="1" s="1"/>
  <c r="Q9028" i="1"/>
  <c r="S9028" i="1" s="1"/>
  <c r="Q9029" i="1"/>
  <c r="S9029" i="1" s="1"/>
  <c r="Q9030" i="1"/>
  <c r="S9030" i="1" s="1"/>
  <c r="Q9031" i="1"/>
  <c r="S9031" i="1" s="1"/>
  <c r="Q9032" i="1"/>
  <c r="S9032" i="1" s="1"/>
  <c r="Q9033" i="1"/>
  <c r="S9033" i="1" s="1"/>
  <c r="Q9034" i="1"/>
  <c r="S9034" i="1" s="1"/>
  <c r="Q9035" i="1"/>
  <c r="S9035" i="1" s="1"/>
  <c r="Q9036" i="1"/>
  <c r="S9036" i="1" s="1"/>
  <c r="Q9037" i="1"/>
  <c r="S9037" i="1" s="1"/>
  <c r="Q9038" i="1"/>
  <c r="S9038" i="1" s="1"/>
  <c r="Q9039" i="1"/>
  <c r="S9039" i="1" s="1"/>
  <c r="Q9040" i="1"/>
  <c r="S9040" i="1" s="1"/>
  <c r="Q9041" i="1"/>
  <c r="S9041" i="1" s="1"/>
  <c r="Q9042" i="1"/>
  <c r="S9042" i="1" s="1"/>
  <c r="Q9043" i="1"/>
  <c r="S9043" i="1" s="1"/>
  <c r="Q9044" i="1"/>
  <c r="S9044" i="1" s="1"/>
  <c r="Q9045" i="1"/>
  <c r="S9045" i="1" s="1"/>
  <c r="Q9046" i="1"/>
  <c r="S9046" i="1" s="1"/>
  <c r="Q9047" i="1"/>
  <c r="S9047" i="1" s="1"/>
  <c r="Q9048" i="1"/>
  <c r="S9048" i="1" s="1"/>
  <c r="Q9049" i="1"/>
  <c r="S9049" i="1" s="1"/>
  <c r="Q9050" i="1"/>
  <c r="S9050" i="1" s="1"/>
  <c r="Q9051" i="1"/>
  <c r="S9051" i="1" s="1"/>
  <c r="Q9052" i="1"/>
  <c r="S9052" i="1" s="1"/>
  <c r="Q9053" i="1"/>
  <c r="S9053" i="1" s="1"/>
  <c r="Q9054" i="1"/>
  <c r="S9054" i="1" s="1"/>
  <c r="Q9055" i="1"/>
  <c r="S9055" i="1" s="1"/>
  <c r="Q9056" i="1"/>
  <c r="S9056" i="1" s="1"/>
  <c r="Q9057" i="1"/>
  <c r="S9057" i="1" s="1"/>
  <c r="Q9058" i="1"/>
  <c r="S9058" i="1" s="1"/>
  <c r="Q9059" i="1"/>
  <c r="S9059" i="1" s="1"/>
  <c r="Q9060" i="1"/>
  <c r="S9060" i="1" s="1"/>
  <c r="Q9061" i="1"/>
  <c r="S9061" i="1" s="1"/>
  <c r="Q9062" i="1"/>
  <c r="S9062" i="1" s="1"/>
  <c r="Q9063" i="1"/>
  <c r="S9063" i="1" s="1"/>
  <c r="Q9064" i="1"/>
  <c r="S9064" i="1" s="1"/>
  <c r="Q9065" i="1"/>
  <c r="S9065" i="1" s="1"/>
  <c r="Q9066" i="1"/>
  <c r="S9066" i="1" s="1"/>
  <c r="Q9067" i="1"/>
  <c r="S9067" i="1" s="1"/>
  <c r="Q9068" i="1"/>
  <c r="S9068" i="1" s="1"/>
  <c r="Q9069" i="1"/>
  <c r="S9069" i="1" s="1"/>
  <c r="Q9070" i="1"/>
  <c r="S9070" i="1" s="1"/>
  <c r="Q9071" i="1"/>
  <c r="S9071" i="1" s="1"/>
  <c r="Q9072" i="1"/>
  <c r="S9072" i="1" s="1"/>
  <c r="Q9073" i="1"/>
  <c r="S9073" i="1" s="1"/>
  <c r="Q9074" i="1"/>
  <c r="S9074" i="1" s="1"/>
  <c r="Q9075" i="1"/>
  <c r="S9075" i="1" s="1"/>
  <c r="Q9076" i="1"/>
  <c r="S9076" i="1" s="1"/>
  <c r="Q9077" i="1"/>
  <c r="S9077" i="1" s="1"/>
  <c r="Q9078" i="1"/>
  <c r="S9078" i="1" s="1"/>
  <c r="Q9079" i="1"/>
  <c r="S9079" i="1" s="1"/>
  <c r="Q9080" i="1"/>
  <c r="S9080" i="1" s="1"/>
  <c r="Q9081" i="1"/>
  <c r="S9081" i="1" s="1"/>
  <c r="Q9082" i="1"/>
  <c r="S9082" i="1" s="1"/>
  <c r="Q9083" i="1"/>
  <c r="S9083" i="1" s="1"/>
  <c r="Q9084" i="1"/>
  <c r="S9084" i="1" s="1"/>
  <c r="Q9085" i="1"/>
  <c r="S9085" i="1" s="1"/>
  <c r="Q9086" i="1"/>
  <c r="S9086" i="1" s="1"/>
  <c r="Q9087" i="1"/>
  <c r="S9087" i="1" s="1"/>
  <c r="Q9088" i="1"/>
  <c r="S9088" i="1" s="1"/>
  <c r="Q9089" i="1"/>
  <c r="S9089" i="1" s="1"/>
  <c r="Q9090" i="1"/>
  <c r="S9090" i="1" s="1"/>
  <c r="Q9091" i="1"/>
  <c r="S9091" i="1" s="1"/>
  <c r="Q9092" i="1"/>
  <c r="S9092" i="1" s="1"/>
  <c r="Q9093" i="1"/>
  <c r="S9093" i="1" s="1"/>
  <c r="Q9094" i="1"/>
  <c r="S9094" i="1" s="1"/>
  <c r="Q9095" i="1"/>
  <c r="S9095" i="1" s="1"/>
  <c r="Q9096" i="1"/>
  <c r="S9096" i="1" s="1"/>
  <c r="Q9097" i="1"/>
  <c r="S9097" i="1" s="1"/>
  <c r="Q9098" i="1"/>
  <c r="S9098" i="1" s="1"/>
  <c r="Q9099" i="1"/>
  <c r="S9099" i="1" s="1"/>
  <c r="Q9100" i="1"/>
  <c r="S9100" i="1" s="1"/>
  <c r="Q9101" i="1"/>
  <c r="S9101" i="1" s="1"/>
  <c r="Q9102" i="1"/>
  <c r="S9102" i="1" s="1"/>
  <c r="Q9103" i="1"/>
  <c r="S9103" i="1" s="1"/>
  <c r="Q9104" i="1"/>
  <c r="S9104" i="1" s="1"/>
  <c r="Q9105" i="1"/>
  <c r="S9105" i="1" s="1"/>
  <c r="Q9106" i="1"/>
  <c r="S9106" i="1" s="1"/>
  <c r="Q9107" i="1"/>
  <c r="S9107" i="1" s="1"/>
  <c r="Q9108" i="1"/>
  <c r="S9108" i="1" s="1"/>
  <c r="Q9109" i="1"/>
  <c r="S9109" i="1" s="1"/>
  <c r="Q9110" i="1"/>
  <c r="S9110" i="1" s="1"/>
  <c r="Q9111" i="1"/>
  <c r="S9111" i="1" s="1"/>
  <c r="Q9112" i="1"/>
  <c r="S9112" i="1" s="1"/>
  <c r="Q9113" i="1"/>
  <c r="S9113" i="1" s="1"/>
  <c r="Q9114" i="1"/>
  <c r="S9114" i="1" s="1"/>
  <c r="Q9115" i="1"/>
  <c r="S9115" i="1" s="1"/>
  <c r="Q9116" i="1"/>
  <c r="S9116" i="1" s="1"/>
  <c r="Q9117" i="1"/>
  <c r="S9117" i="1" s="1"/>
  <c r="Q9118" i="1"/>
  <c r="S9118" i="1" s="1"/>
  <c r="Q9119" i="1"/>
  <c r="S9119" i="1" s="1"/>
  <c r="Q9120" i="1"/>
  <c r="S9120" i="1" s="1"/>
  <c r="Q9121" i="1"/>
  <c r="S9121" i="1" s="1"/>
  <c r="Q9122" i="1"/>
  <c r="S9122" i="1" s="1"/>
  <c r="Q9123" i="1"/>
  <c r="S9123" i="1" s="1"/>
  <c r="Q9124" i="1"/>
  <c r="S9124" i="1" s="1"/>
  <c r="Q9125" i="1"/>
  <c r="S9125" i="1" s="1"/>
  <c r="Q9126" i="1"/>
  <c r="S9126" i="1" s="1"/>
  <c r="Q9127" i="1"/>
  <c r="S9127" i="1" s="1"/>
  <c r="Q9128" i="1"/>
  <c r="S9128" i="1" s="1"/>
  <c r="Q9129" i="1"/>
  <c r="S9129" i="1" s="1"/>
  <c r="Q9130" i="1"/>
  <c r="S9130" i="1" s="1"/>
  <c r="Q9131" i="1"/>
  <c r="S9131" i="1" s="1"/>
  <c r="Q9132" i="1"/>
  <c r="S9132" i="1" s="1"/>
  <c r="Q9133" i="1"/>
  <c r="S9133" i="1" s="1"/>
  <c r="Q9134" i="1"/>
  <c r="S9134" i="1" s="1"/>
  <c r="Q9135" i="1"/>
  <c r="S9135" i="1" s="1"/>
  <c r="Q9136" i="1"/>
  <c r="S9136" i="1" s="1"/>
  <c r="Q9137" i="1"/>
  <c r="S9137" i="1" s="1"/>
  <c r="Q9138" i="1"/>
  <c r="S9138" i="1" s="1"/>
  <c r="Q9139" i="1"/>
  <c r="S9139" i="1" s="1"/>
  <c r="Q9140" i="1"/>
  <c r="S9140" i="1" s="1"/>
  <c r="Q9141" i="1"/>
  <c r="S9141" i="1" s="1"/>
  <c r="Q9142" i="1"/>
  <c r="S9142" i="1" s="1"/>
  <c r="Q9143" i="1"/>
  <c r="S9143" i="1" s="1"/>
  <c r="Q9144" i="1"/>
  <c r="S9144" i="1" s="1"/>
  <c r="Q9145" i="1"/>
  <c r="S9145" i="1" s="1"/>
  <c r="Q9146" i="1"/>
  <c r="S9146" i="1" s="1"/>
  <c r="Q9147" i="1"/>
  <c r="S9147" i="1" s="1"/>
  <c r="Q9148" i="1"/>
  <c r="S9148" i="1" s="1"/>
  <c r="Q9149" i="1"/>
  <c r="S9149" i="1" s="1"/>
  <c r="Q9150" i="1"/>
  <c r="S9150" i="1" s="1"/>
  <c r="Q9151" i="1"/>
  <c r="S9151" i="1" s="1"/>
  <c r="Q9152" i="1"/>
  <c r="S9152" i="1" s="1"/>
  <c r="Q9153" i="1"/>
  <c r="S9153" i="1" s="1"/>
  <c r="Q9154" i="1"/>
  <c r="S9154" i="1" s="1"/>
  <c r="Q9155" i="1"/>
  <c r="S9155" i="1" s="1"/>
  <c r="Q9156" i="1"/>
  <c r="S9156" i="1" s="1"/>
  <c r="Q9157" i="1"/>
  <c r="S9157" i="1" s="1"/>
  <c r="Q9158" i="1"/>
  <c r="S9158" i="1" s="1"/>
  <c r="Q9159" i="1"/>
  <c r="S9159" i="1" s="1"/>
  <c r="Q9160" i="1"/>
  <c r="S9160" i="1" s="1"/>
  <c r="Q9161" i="1"/>
  <c r="S9161" i="1" s="1"/>
  <c r="Q9162" i="1"/>
  <c r="S9162" i="1" s="1"/>
  <c r="Q9163" i="1"/>
  <c r="S9163" i="1" s="1"/>
  <c r="Q9164" i="1"/>
  <c r="S9164" i="1" s="1"/>
  <c r="Q9165" i="1"/>
  <c r="S9165" i="1" s="1"/>
  <c r="Q9166" i="1"/>
  <c r="S9166" i="1" s="1"/>
  <c r="Q9167" i="1"/>
  <c r="S9167" i="1" s="1"/>
  <c r="Q9168" i="1"/>
  <c r="S9168" i="1" s="1"/>
  <c r="Q9169" i="1"/>
  <c r="S9169" i="1" s="1"/>
  <c r="Q9170" i="1"/>
  <c r="S9170" i="1" s="1"/>
  <c r="Q9171" i="1"/>
  <c r="S9171" i="1" s="1"/>
  <c r="Q9172" i="1"/>
  <c r="S9172" i="1" s="1"/>
  <c r="Q9173" i="1"/>
  <c r="S9173" i="1" s="1"/>
  <c r="Q9174" i="1"/>
  <c r="S9174" i="1" s="1"/>
  <c r="Q9175" i="1"/>
  <c r="S9175" i="1" s="1"/>
  <c r="Q9176" i="1"/>
  <c r="S9176" i="1" s="1"/>
  <c r="Q9177" i="1"/>
  <c r="S9177" i="1" s="1"/>
  <c r="Q9178" i="1"/>
  <c r="S9178" i="1" s="1"/>
  <c r="Q9179" i="1"/>
  <c r="S9179" i="1" s="1"/>
  <c r="Q9180" i="1"/>
  <c r="S9180" i="1" s="1"/>
  <c r="Q9181" i="1"/>
  <c r="S9181" i="1" s="1"/>
  <c r="Q9182" i="1"/>
  <c r="S9182" i="1" s="1"/>
  <c r="Q9183" i="1"/>
  <c r="S9183" i="1" s="1"/>
  <c r="Q9184" i="1"/>
  <c r="S9184" i="1" s="1"/>
  <c r="Q9185" i="1"/>
  <c r="S9185" i="1" s="1"/>
  <c r="Q9186" i="1"/>
  <c r="S9186" i="1" s="1"/>
  <c r="Q9187" i="1"/>
  <c r="S9187" i="1" s="1"/>
  <c r="Q9188" i="1"/>
  <c r="S9188" i="1" s="1"/>
  <c r="Q9189" i="1"/>
  <c r="S9189" i="1" s="1"/>
  <c r="Q9190" i="1"/>
  <c r="S9190" i="1" s="1"/>
  <c r="Q9191" i="1"/>
  <c r="S9191" i="1" s="1"/>
  <c r="Q9192" i="1"/>
  <c r="S9192" i="1" s="1"/>
  <c r="Q9193" i="1"/>
  <c r="S9193" i="1" s="1"/>
  <c r="Q9194" i="1"/>
  <c r="S9194" i="1" s="1"/>
  <c r="Q9195" i="1"/>
  <c r="S9195" i="1" s="1"/>
  <c r="Q9196" i="1"/>
  <c r="S9196" i="1" s="1"/>
  <c r="Q9197" i="1"/>
  <c r="S9197" i="1" s="1"/>
  <c r="Q9198" i="1"/>
  <c r="S9198" i="1" s="1"/>
  <c r="Q9199" i="1"/>
  <c r="S9199" i="1" s="1"/>
  <c r="Q9200" i="1"/>
  <c r="S9200" i="1" s="1"/>
  <c r="Q9201" i="1"/>
  <c r="S9201" i="1" s="1"/>
  <c r="Q9202" i="1"/>
  <c r="S9202" i="1" s="1"/>
  <c r="Q9203" i="1"/>
  <c r="S9203" i="1" s="1"/>
  <c r="Q9204" i="1"/>
  <c r="S9204" i="1" s="1"/>
  <c r="Q9205" i="1"/>
  <c r="S9205" i="1" s="1"/>
  <c r="Q9206" i="1"/>
  <c r="S9206" i="1" s="1"/>
  <c r="Q9207" i="1"/>
  <c r="S9207" i="1" s="1"/>
  <c r="Q9208" i="1"/>
  <c r="S9208" i="1" s="1"/>
  <c r="Q9209" i="1"/>
  <c r="S9209" i="1" s="1"/>
  <c r="Q9210" i="1"/>
  <c r="S9210" i="1" s="1"/>
  <c r="Q9211" i="1"/>
  <c r="S9211" i="1" s="1"/>
  <c r="Q9212" i="1"/>
  <c r="S9212" i="1" s="1"/>
  <c r="Q9213" i="1"/>
  <c r="S9213" i="1" s="1"/>
  <c r="Q9214" i="1"/>
  <c r="S9214" i="1" s="1"/>
  <c r="Q9215" i="1"/>
  <c r="S9215" i="1" s="1"/>
  <c r="Q9216" i="1"/>
  <c r="S9216" i="1" s="1"/>
  <c r="Q9217" i="1"/>
  <c r="S9217" i="1" s="1"/>
  <c r="P2" i="1" a="1"/>
  <c r="P3" i="1" a="1"/>
  <c r="P4" i="1" a="1"/>
  <c r="P5" i="1" a="1"/>
  <c r="P6" i="1" a="1"/>
  <c r="P7" i="1" a="1"/>
  <c r="P8" i="1" a="1"/>
  <c r="P9" i="1" a="1"/>
  <c r="P10" i="1" a="1"/>
  <c r="P11" i="1" a="1"/>
  <c r="P12" i="1" a="1"/>
  <c r="P13" i="1" a="1"/>
  <c r="P14" i="1" a="1"/>
  <c r="P15" i="1" a="1"/>
  <c r="P16" i="1" a="1"/>
  <c r="P17" i="1" a="1"/>
  <c r="P18" i="1" a="1"/>
  <c r="P19" i="1" a="1"/>
  <c r="P20" i="1" a="1"/>
  <c r="P21" i="1" a="1"/>
  <c r="P22" i="1" a="1"/>
  <c r="P23" i="1" a="1"/>
  <c r="P24" i="1" a="1"/>
  <c r="P25" i="1" a="1"/>
  <c r="P26" i="1" a="1"/>
  <c r="P27" i="1" a="1"/>
  <c r="P28" i="1" a="1"/>
  <c r="P29" i="1" a="1"/>
  <c r="P30" i="1" a="1"/>
  <c r="P31" i="1" a="1"/>
  <c r="P32" i="1" a="1"/>
  <c r="P33" i="1" a="1"/>
  <c r="P34" i="1" a="1"/>
  <c r="P35" i="1" a="1"/>
  <c r="P36" i="1" a="1"/>
  <c r="P37" i="1" a="1"/>
  <c r="P38" i="1" a="1"/>
  <c r="P39" i="1" a="1"/>
  <c r="P40" i="1" a="1"/>
  <c r="P41" i="1" a="1"/>
  <c r="P42" i="1" a="1"/>
  <c r="P43" i="1" a="1"/>
  <c r="P44" i="1" a="1"/>
  <c r="P45" i="1" a="1"/>
  <c r="P46" i="1" a="1"/>
  <c r="P47" i="1" a="1"/>
  <c r="P48" i="1" a="1"/>
  <c r="P49" i="1" a="1"/>
  <c r="P50" i="1" a="1"/>
  <c r="P51" i="1" a="1"/>
  <c r="P52" i="1" a="1"/>
  <c r="P53" i="1" a="1"/>
  <c r="P54" i="1" a="1"/>
  <c r="P55" i="1" a="1"/>
  <c r="P56" i="1" a="1"/>
  <c r="P57" i="1" a="1"/>
  <c r="P58" i="1" a="1"/>
  <c r="P59" i="1" a="1"/>
  <c r="P60" i="1" a="1"/>
  <c r="P61" i="1" a="1"/>
  <c r="P62" i="1" a="1"/>
  <c r="P63" i="1" a="1"/>
  <c r="P64" i="1" a="1"/>
  <c r="P65" i="1" a="1"/>
  <c r="P66" i="1" a="1"/>
  <c r="P67" i="1" a="1"/>
  <c r="P68" i="1" a="1"/>
  <c r="P69" i="1" a="1"/>
  <c r="P70" i="1" a="1"/>
  <c r="P71" i="1" a="1"/>
  <c r="P72" i="1" a="1"/>
  <c r="P73" i="1" a="1"/>
  <c r="P74" i="1" a="1"/>
  <c r="P75" i="1" a="1"/>
  <c r="P76" i="1" a="1"/>
  <c r="P77" i="1" a="1"/>
  <c r="P78" i="1" a="1"/>
  <c r="P79" i="1" a="1"/>
  <c r="P80" i="1" a="1"/>
  <c r="P81" i="1" a="1"/>
  <c r="P82" i="1" a="1"/>
  <c r="P83" i="1" a="1"/>
  <c r="P84" i="1" a="1"/>
  <c r="P85" i="1" a="1"/>
  <c r="P86" i="1" a="1"/>
  <c r="P87" i="1" a="1"/>
  <c r="P88" i="1" a="1"/>
  <c r="P89" i="1" a="1"/>
  <c r="P90" i="1" a="1"/>
  <c r="P91" i="1" a="1"/>
  <c r="P92" i="1" a="1"/>
  <c r="P93" i="1" a="1"/>
  <c r="P94" i="1" a="1"/>
  <c r="P95" i="1" a="1"/>
  <c r="P96" i="1" a="1"/>
  <c r="P97" i="1" a="1"/>
  <c r="P98" i="1" a="1"/>
  <c r="P99" i="1" a="1"/>
  <c r="P100" i="1" a="1"/>
  <c r="P101" i="1" a="1"/>
  <c r="P102" i="1" a="1"/>
  <c r="P103" i="1" a="1"/>
  <c r="P104" i="1" a="1"/>
  <c r="P105" i="1" a="1"/>
  <c r="P106" i="1" a="1"/>
  <c r="P107" i="1" a="1"/>
  <c r="P108" i="1" a="1"/>
  <c r="P109" i="1" a="1"/>
  <c r="P110" i="1" a="1"/>
  <c r="P111" i="1" a="1"/>
  <c r="P112" i="1" a="1"/>
  <c r="P113" i="1" a="1"/>
  <c r="P114" i="1" a="1"/>
  <c r="P115" i="1" a="1"/>
  <c r="P116" i="1" a="1"/>
  <c r="P117" i="1" a="1"/>
  <c r="P118" i="1" a="1"/>
  <c r="P119" i="1" a="1"/>
  <c r="P120" i="1" a="1"/>
  <c r="P121" i="1" a="1"/>
  <c r="P122" i="1" a="1"/>
  <c r="P123" i="1" a="1"/>
  <c r="P124" i="1" a="1"/>
  <c r="P125" i="1" a="1"/>
  <c r="P126" i="1" a="1"/>
  <c r="P127" i="1" a="1"/>
  <c r="P128" i="1" a="1"/>
  <c r="P129" i="1" a="1"/>
  <c r="P130" i="1" a="1"/>
  <c r="P131" i="1" a="1"/>
  <c r="P132" i="1" a="1"/>
  <c r="P133" i="1" a="1"/>
  <c r="P134" i="1" a="1"/>
  <c r="P135" i="1" a="1"/>
  <c r="P136" i="1" a="1"/>
  <c r="P137" i="1" a="1"/>
  <c r="P138" i="1" a="1"/>
  <c r="P139" i="1" a="1"/>
  <c r="P140" i="1" a="1"/>
  <c r="P141" i="1" a="1"/>
  <c r="P142" i="1" a="1"/>
  <c r="P143" i="1" a="1"/>
  <c r="P144" i="1" a="1"/>
  <c r="P145" i="1" a="1"/>
  <c r="P146" i="1" a="1"/>
  <c r="P147" i="1" a="1"/>
  <c r="P148" i="1" a="1"/>
  <c r="P149" i="1" a="1"/>
  <c r="P150" i="1" a="1"/>
  <c r="P151" i="1" a="1"/>
  <c r="P152" i="1" a="1"/>
  <c r="P153" i="1" a="1"/>
  <c r="P154" i="1" a="1"/>
  <c r="P155" i="1" a="1"/>
  <c r="P156" i="1" a="1"/>
  <c r="P157" i="1" a="1"/>
  <c r="P158" i="1" a="1"/>
  <c r="P159" i="1" a="1"/>
  <c r="P160" i="1" a="1"/>
  <c r="P161" i="1" a="1"/>
  <c r="P162" i="1" a="1"/>
  <c r="P163" i="1" a="1"/>
  <c r="P164" i="1" a="1"/>
  <c r="P165" i="1" a="1"/>
  <c r="P166" i="1" a="1"/>
  <c r="P167" i="1" a="1"/>
  <c r="P168" i="1" a="1"/>
  <c r="P169" i="1" a="1"/>
  <c r="P170" i="1" a="1"/>
  <c r="P171" i="1" a="1"/>
  <c r="P172" i="1" a="1"/>
  <c r="P173" i="1" a="1"/>
  <c r="P174" i="1" a="1"/>
  <c r="P175" i="1" a="1"/>
  <c r="P176" i="1" a="1"/>
  <c r="P177" i="1" a="1"/>
  <c r="P178" i="1" a="1"/>
  <c r="P179" i="1" a="1"/>
  <c r="P180" i="1" a="1"/>
  <c r="P181" i="1" a="1"/>
  <c r="P182" i="1" a="1"/>
  <c r="P183" i="1" a="1"/>
  <c r="P184" i="1" a="1"/>
  <c r="P185" i="1" a="1"/>
  <c r="P186" i="1" a="1"/>
  <c r="P187" i="1" a="1"/>
  <c r="P188" i="1" a="1"/>
  <c r="P189" i="1" a="1"/>
  <c r="P190" i="1" a="1"/>
  <c r="P191" i="1" a="1"/>
  <c r="P192" i="1" a="1"/>
  <c r="P193" i="1" a="1"/>
  <c r="P194" i="1" a="1"/>
  <c r="P195" i="1" a="1"/>
  <c r="P196" i="1" a="1"/>
  <c r="P197" i="1" a="1"/>
  <c r="P198" i="1" a="1"/>
  <c r="P199" i="1" a="1"/>
  <c r="P200" i="1" a="1"/>
  <c r="P201" i="1" a="1"/>
  <c r="P202" i="1" a="1"/>
  <c r="P203" i="1" a="1"/>
  <c r="P204" i="1" a="1"/>
  <c r="P205" i="1" a="1"/>
  <c r="P206" i="1" a="1"/>
  <c r="P207" i="1" a="1"/>
  <c r="P208" i="1" a="1"/>
  <c r="P209" i="1" a="1"/>
  <c r="P210" i="1" a="1"/>
  <c r="P211" i="1" a="1"/>
  <c r="P212" i="1" a="1"/>
  <c r="P213" i="1" a="1"/>
  <c r="P214" i="1" a="1"/>
  <c r="P215" i="1" a="1"/>
  <c r="P216" i="1" a="1"/>
  <c r="P217" i="1" a="1"/>
  <c r="P218" i="1" a="1"/>
  <c r="P219" i="1" a="1"/>
  <c r="P220" i="1" a="1"/>
  <c r="P221" i="1" a="1"/>
  <c r="P222" i="1" a="1"/>
  <c r="P223" i="1" a="1"/>
  <c r="P224" i="1" a="1"/>
  <c r="P225" i="1" a="1"/>
  <c r="P226" i="1" a="1"/>
  <c r="P227" i="1" a="1"/>
  <c r="P228" i="1" a="1"/>
  <c r="P229" i="1" a="1"/>
  <c r="P230" i="1" a="1"/>
  <c r="P231" i="1" a="1"/>
  <c r="P232" i="1" a="1"/>
  <c r="P233" i="1" a="1"/>
  <c r="P234" i="1" a="1"/>
  <c r="P235" i="1" a="1"/>
  <c r="P236" i="1" a="1"/>
  <c r="P237" i="1" a="1"/>
  <c r="P238" i="1" a="1"/>
  <c r="P239" i="1" a="1"/>
  <c r="P240" i="1" a="1"/>
  <c r="P241" i="1" a="1"/>
  <c r="P242" i="1" a="1"/>
  <c r="P243" i="1" a="1"/>
  <c r="P244" i="1" a="1"/>
  <c r="P245" i="1" a="1"/>
  <c r="P246" i="1" a="1"/>
  <c r="P247" i="1" a="1"/>
  <c r="P248" i="1" a="1"/>
  <c r="P249" i="1" a="1"/>
  <c r="P250" i="1" a="1"/>
  <c r="P251" i="1" a="1"/>
  <c r="P252" i="1" a="1"/>
  <c r="P253" i="1" a="1"/>
  <c r="P254" i="1" a="1"/>
  <c r="P255" i="1" a="1"/>
  <c r="P256" i="1" a="1"/>
  <c r="P257" i="1" a="1"/>
  <c r="P258" i="1" a="1"/>
  <c r="P259" i="1" a="1"/>
  <c r="P260" i="1" a="1"/>
  <c r="P261" i="1" a="1"/>
  <c r="P262" i="1" a="1"/>
  <c r="P263" i="1" a="1"/>
  <c r="P264" i="1" a="1"/>
  <c r="P265" i="1" a="1"/>
  <c r="P266" i="1" a="1"/>
  <c r="P267" i="1" a="1"/>
  <c r="P268" i="1" a="1"/>
  <c r="P269" i="1" a="1"/>
  <c r="P270" i="1" a="1"/>
  <c r="P271" i="1" a="1"/>
  <c r="P272" i="1" a="1"/>
  <c r="P273" i="1" a="1"/>
  <c r="P274" i="1" a="1"/>
  <c r="P275" i="1" a="1"/>
  <c r="P276" i="1" a="1"/>
  <c r="P277" i="1" a="1"/>
  <c r="P278" i="1" a="1"/>
  <c r="P279" i="1" a="1"/>
  <c r="P280" i="1" a="1"/>
  <c r="P281" i="1" a="1"/>
  <c r="P282" i="1" a="1"/>
  <c r="P283" i="1" a="1"/>
  <c r="P284" i="1" a="1"/>
  <c r="P285" i="1" a="1"/>
  <c r="P286" i="1" a="1"/>
  <c r="P287" i="1" a="1"/>
  <c r="P288" i="1" a="1"/>
  <c r="P289" i="1" a="1"/>
  <c r="P290" i="1" a="1"/>
  <c r="P291" i="1" a="1"/>
  <c r="P292" i="1" a="1"/>
  <c r="P293" i="1" a="1"/>
  <c r="P294" i="1" a="1"/>
  <c r="P295" i="1" a="1"/>
  <c r="P296" i="1" a="1"/>
  <c r="P297" i="1" a="1"/>
  <c r="P298" i="1" a="1"/>
  <c r="P299" i="1" a="1"/>
  <c r="P300" i="1" a="1"/>
  <c r="P301" i="1" a="1"/>
  <c r="P302" i="1" a="1"/>
  <c r="P303" i="1" a="1"/>
  <c r="P304" i="1" a="1"/>
  <c r="P305" i="1" a="1"/>
  <c r="P306" i="1" a="1"/>
  <c r="P307" i="1" a="1"/>
  <c r="P308" i="1" a="1"/>
  <c r="P309" i="1" a="1"/>
  <c r="P310" i="1" a="1"/>
  <c r="P311" i="1" a="1"/>
  <c r="P312" i="1" a="1"/>
  <c r="P313" i="1" a="1"/>
  <c r="P314" i="1" a="1"/>
  <c r="P315" i="1" a="1"/>
  <c r="P316" i="1" a="1"/>
  <c r="P317" i="1" a="1"/>
  <c r="P318" i="1" a="1"/>
  <c r="P319" i="1" a="1"/>
  <c r="P320" i="1" a="1"/>
  <c r="P321" i="1" a="1"/>
  <c r="P322" i="1" a="1"/>
  <c r="P323" i="1" a="1"/>
  <c r="P324" i="1" a="1"/>
  <c r="P325" i="1" a="1"/>
  <c r="P326" i="1" a="1"/>
  <c r="P327" i="1" a="1"/>
  <c r="P328" i="1" a="1"/>
  <c r="P329" i="1" a="1"/>
  <c r="P330" i="1" a="1"/>
  <c r="P331" i="1" a="1"/>
  <c r="P332" i="1" a="1"/>
  <c r="P333" i="1" a="1"/>
  <c r="P334" i="1" a="1"/>
  <c r="P335" i="1" a="1"/>
  <c r="P336" i="1" a="1"/>
  <c r="P337" i="1" a="1"/>
  <c r="P338" i="1" a="1"/>
  <c r="P339" i="1" a="1"/>
  <c r="P340" i="1" a="1"/>
  <c r="P341" i="1" a="1"/>
  <c r="P342" i="1" a="1"/>
  <c r="P343" i="1" a="1"/>
  <c r="P344" i="1" a="1"/>
  <c r="P345" i="1" a="1"/>
  <c r="P346" i="1" a="1"/>
  <c r="P347" i="1" a="1"/>
  <c r="P348" i="1" a="1"/>
  <c r="P349" i="1" a="1"/>
  <c r="P350" i="1" a="1"/>
  <c r="P351" i="1" a="1"/>
  <c r="P352" i="1" a="1"/>
  <c r="P353" i="1" a="1"/>
  <c r="P354" i="1" a="1"/>
  <c r="P355" i="1" a="1"/>
  <c r="P356" i="1" a="1"/>
  <c r="P357" i="1" a="1"/>
  <c r="P358" i="1" a="1"/>
  <c r="P359" i="1" a="1"/>
  <c r="P360" i="1" a="1"/>
  <c r="P361" i="1" a="1"/>
  <c r="P362" i="1" a="1"/>
  <c r="P363" i="1" a="1"/>
  <c r="P364" i="1" a="1"/>
  <c r="P365" i="1" a="1"/>
  <c r="P366" i="1" a="1"/>
  <c r="P367" i="1" a="1"/>
  <c r="P368" i="1" a="1"/>
  <c r="P369" i="1" a="1"/>
  <c r="P370" i="1" a="1"/>
  <c r="P371" i="1" a="1"/>
  <c r="P372" i="1" a="1"/>
  <c r="P373" i="1" a="1"/>
  <c r="P374" i="1" a="1"/>
  <c r="P375" i="1" a="1"/>
  <c r="P376" i="1" a="1"/>
  <c r="P377" i="1" a="1"/>
  <c r="P378" i="1" a="1"/>
  <c r="P379" i="1" a="1"/>
  <c r="P380" i="1" a="1"/>
  <c r="P381" i="1" a="1"/>
  <c r="P382" i="1" a="1"/>
  <c r="P383" i="1" a="1"/>
  <c r="P384" i="1" a="1"/>
  <c r="P385" i="1" a="1"/>
  <c r="P386" i="1" a="1"/>
  <c r="P387" i="1" a="1"/>
  <c r="P388" i="1" a="1"/>
  <c r="P389" i="1" a="1"/>
  <c r="P390" i="1" a="1"/>
  <c r="P391" i="1" a="1"/>
  <c r="P392" i="1" a="1"/>
  <c r="P393" i="1" a="1"/>
  <c r="P394" i="1" a="1"/>
  <c r="P395" i="1" a="1"/>
  <c r="P396" i="1" a="1"/>
  <c r="P397" i="1" a="1"/>
  <c r="P398" i="1" a="1"/>
  <c r="P399" i="1" a="1"/>
  <c r="P400" i="1" a="1"/>
  <c r="P401" i="1" a="1"/>
  <c r="P402" i="1" a="1"/>
  <c r="P403" i="1" a="1"/>
  <c r="P404" i="1" a="1"/>
  <c r="P405" i="1" a="1"/>
  <c r="P406" i="1" a="1"/>
  <c r="P407" i="1" a="1"/>
  <c r="P408" i="1" a="1"/>
  <c r="P409" i="1" a="1"/>
  <c r="P410" i="1" a="1"/>
  <c r="P411" i="1" a="1"/>
  <c r="P412" i="1" a="1"/>
  <c r="P413" i="1" a="1"/>
  <c r="P414" i="1" a="1"/>
  <c r="P415" i="1" a="1"/>
  <c r="P416" i="1" a="1"/>
  <c r="P417" i="1" a="1"/>
  <c r="P418" i="1" a="1"/>
  <c r="P419" i="1" a="1"/>
  <c r="P420" i="1" a="1"/>
  <c r="P421" i="1" a="1"/>
  <c r="P422" i="1" a="1"/>
  <c r="P423" i="1" a="1"/>
  <c r="P424" i="1" a="1"/>
  <c r="P425" i="1" a="1"/>
  <c r="P426" i="1" a="1"/>
  <c r="P427" i="1" a="1"/>
  <c r="P428" i="1" a="1"/>
  <c r="P429" i="1" a="1"/>
  <c r="P430" i="1" a="1"/>
  <c r="P431" i="1" a="1"/>
  <c r="P432" i="1" a="1"/>
  <c r="P433" i="1" a="1"/>
  <c r="P434" i="1" a="1"/>
  <c r="P435" i="1" a="1"/>
  <c r="P436" i="1" a="1"/>
  <c r="P437" i="1" a="1"/>
  <c r="P438" i="1" a="1"/>
  <c r="P439" i="1" a="1"/>
  <c r="P440" i="1" a="1"/>
  <c r="P441" i="1" a="1"/>
  <c r="P442" i="1" a="1"/>
  <c r="P443" i="1" a="1"/>
  <c r="P444" i="1" a="1"/>
  <c r="P445" i="1" a="1"/>
  <c r="P446" i="1" a="1"/>
  <c r="P447" i="1" a="1"/>
  <c r="P448" i="1" a="1"/>
  <c r="P449" i="1" a="1"/>
  <c r="P450" i="1" a="1"/>
  <c r="P451" i="1" a="1"/>
  <c r="P452" i="1" a="1"/>
  <c r="P453" i="1" a="1"/>
  <c r="P454" i="1" a="1"/>
  <c r="P455" i="1" a="1"/>
  <c r="P456" i="1" a="1"/>
  <c r="P457" i="1" a="1"/>
  <c r="P458" i="1" a="1"/>
  <c r="P459" i="1" a="1"/>
  <c r="P460" i="1" a="1"/>
  <c r="P461" i="1" a="1"/>
  <c r="P462" i="1" a="1"/>
  <c r="P463" i="1" a="1"/>
  <c r="P464" i="1" a="1"/>
  <c r="P465" i="1" a="1"/>
  <c r="P466" i="1" a="1"/>
  <c r="P467" i="1" a="1"/>
  <c r="P468" i="1" a="1"/>
  <c r="P469" i="1" a="1"/>
  <c r="P470" i="1" a="1"/>
  <c r="P471" i="1" a="1"/>
  <c r="P472" i="1" a="1"/>
  <c r="P473" i="1" a="1"/>
  <c r="P474" i="1" a="1"/>
  <c r="P475" i="1" a="1"/>
  <c r="P476" i="1" a="1"/>
  <c r="P477" i="1" a="1"/>
  <c r="P478" i="1" a="1"/>
  <c r="P479" i="1" a="1"/>
  <c r="P480" i="1" a="1"/>
  <c r="P481" i="1" a="1"/>
  <c r="P482" i="1" a="1"/>
  <c r="P483" i="1" a="1"/>
  <c r="P484" i="1" a="1"/>
  <c r="P485" i="1" a="1"/>
  <c r="P486" i="1" a="1"/>
  <c r="P487" i="1" a="1"/>
  <c r="P488" i="1" a="1"/>
  <c r="P489" i="1" a="1"/>
  <c r="P490" i="1" a="1"/>
  <c r="P491" i="1" a="1"/>
  <c r="P492" i="1" a="1"/>
  <c r="P493" i="1" a="1"/>
  <c r="P494" i="1" a="1"/>
  <c r="P495" i="1" a="1"/>
  <c r="P496" i="1" a="1"/>
  <c r="P497" i="1" a="1"/>
  <c r="P498" i="1" a="1"/>
  <c r="P499" i="1" a="1"/>
  <c r="P500" i="1" a="1"/>
  <c r="P501" i="1" a="1"/>
  <c r="P502" i="1" a="1"/>
  <c r="P503" i="1" a="1"/>
  <c r="P504" i="1" a="1"/>
  <c r="P505" i="1" a="1"/>
  <c r="P506" i="1" a="1"/>
  <c r="P507" i="1" a="1"/>
  <c r="P508" i="1" a="1"/>
  <c r="P509" i="1" a="1"/>
  <c r="P510" i="1" a="1"/>
  <c r="P511" i="1" a="1"/>
  <c r="P512" i="1" a="1"/>
  <c r="P513" i="1" a="1"/>
  <c r="P514" i="1" a="1"/>
  <c r="P515" i="1" a="1"/>
  <c r="P516" i="1" a="1"/>
  <c r="P517" i="1" a="1"/>
  <c r="P518" i="1" a="1"/>
  <c r="P519" i="1" a="1"/>
  <c r="P520" i="1" a="1"/>
  <c r="P521" i="1" a="1"/>
  <c r="P522" i="1" a="1"/>
  <c r="P523" i="1" a="1"/>
  <c r="P524" i="1" a="1"/>
  <c r="P525" i="1" a="1"/>
  <c r="P526" i="1" a="1"/>
  <c r="P527" i="1" a="1"/>
  <c r="P528" i="1" a="1"/>
  <c r="P529" i="1" a="1"/>
  <c r="P530" i="1" a="1"/>
  <c r="P531" i="1" a="1"/>
  <c r="P532" i="1" a="1"/>
  <c r="P533" i="1" a="1"/>
  <c r="P534" i="1" a="1"/>
  <c r="P535" i="1" a="1"/>
  <c r="P536" i="1" a="1"/>
  <c r="P537" i="1" a="1"/>
  <c r="P538" i="1" a="1"/>
  <c r="P539" i="1" a="1"/>
  <c r="P540" i="1" a="1"/>
  <c r="P541" i="1" a="1"/>
  <c r="P542" i="1" a="1"/>
  <c r="P543" i="1" a="1"/>
  <c r="P544" i="1" a="1"/>
  <c r="P545" i="1" a="1"/>
  <c r="P546" i="1" a="1"/>
  <c r="P547" i="1" a="1"/>
  <c r="P548" i="1" a="1"/>
  <c r="P549" i="1" a="1"/>
  <c r="P550" i="1" a="1"/>
  <c r="P551" i="1" a="1"/>
  <c r="P552" i="1" a="1"/>
  <c r="P553" i="1" a="1"/>
  <c r="P554" i="1" a="1"/>
  <c r="P555" i="1" a="1"/>
  <c r="P556" i="1" a="1"/>
  <c r="P557" i="1" a="1"/>
  <c r="P558" i="1" a="1"/>
  <c r="P559" i="1" a="1"/>
  <c r="P560" i="1" a="1"/>
  <c r="P561" i="1" a="1"/>
  <c r="P562" i="1" a="1"/>
  <c r="P563" i="1" a="1"/>
  <c r="P564" i="1" a="1"/>
  <c r="P565" i="1" a="1"/>
  <c r="P566" i="1" a="1"/>
  <c r="P567" i="1" a="1"/>
  <c r="P568" i="1" a="1"/>
  <c r="P569" i="1" a="1"/>
  <c r="P570" i="1" a="1"/>
  <c r="P571" i="1" a="1"/>
  <c r="P572" i="1" a="1"/>
  <c r="P573" i="1" a="1"/>
  <c r="P574" i="1" a="1"/>
  <c r="P575" i="1" a="1"/>
  <c r="P576" i="1" a="1"/>
  <c r="P577" i="1" a="1"/>
  <c r="P578" i="1" a="1"/>
  <c r="P579" i="1" a="1"/>
  <c r="P580" i="1" a="1"/>
  <c r="P581" i="1" a="1"/>
  <c r="P582" i="1" a="1"/>
  <c r="P583" i="1" a="1"/>
  <c r="P584" i="1" a="1"/>
  <c r="P585" i="1" a="1"/>
  <c r="P586" i="1" a="1"/>
  <c r="P587" i="1" a="1"/>
  <c r="P588" i="1" a="1"/>
  <c r="P589" i="1" a="1"/>
  <c r="P590" i="1" a="1"/>
  <c r="P591" i="1" a="1"/>
  <c r="P592" i="1" a="1"/>
  <c r="P593" i="1" a="1"/>
  <c r="P594" i="1" a="1"/>
  <c r="P595" i="1" a="1"/>
  <c r="P596" i="1" a="1"/>
  <c r="P597" i="1" a="1"/>
  <c r="P598" i="1" a="1"/>
  <c r="P599" i="1" a="1"/>
  <c r="P600" i="1" a="1"/>
  <c r="P601" i="1" a="1"/>
  <c r="P602" i="1" a="1"/>
  <c r="P603" i="1" a="1"/>
  <c r="P604" i="1" a="1"/>
  <c r="P605" i="1" a="1"/>
  <c r="P606" i="1" a="1"/>
  <c r="P607" i="1" a="1"/>
  <c r="P608" i="1" a="1"/>
  <c r="P609" i="1" a="1"/>
  <c r="P610" i="1" a="1"/>
  <c r="P611" i="1" a="1"/>
  <c r="P612" i="1" a="1"/>
  <c r="P613" i="1" a="1"/>
  <c r="P614" i="1" a="1"/>
  <c r="P615" i="1" a="1"/>
  <c r="P616" i="1" a="1"/>
  <c r="P617" i="1" a="1"/>
  <c r="P618" i="1" a="1"/>
  <c r="P619" i="1" a="1"/>
  <c r="P620" i="1" a="1"/>
  <c r="P621" i="1" a="1"/>
  <c r="P622" i="1" a="1"/>
  <c r="P623" i="1" a="1"/>
  <c r="P624" i="1" a="1"/>
  <c r="P625" i="1" a="1"/>
  <c r="P626" i="1" a="1"/>
  <c r="P627" i="1" a="1"/>
  <c r="P628" i="1" a="1"/>
  <c r="P629" i="1" a="1"/>
  <c r="P630" i="1" a="1"/>
  <c r="P631" i="1" a="1"/>
  <c r="P632" i="1" a="1"/>
  <c r="P633" i="1" a="1"/>
  <c r="P634" i="1" a="1"/>
  <c r="P635" i="1" a="1"/>
  <c r="P636" i="1" a="1"/>
  <c r="P637" i="1" a="1"/>
  <c r="P638" i="1" a="1"/>
  <c r="P639" i="1" a="1"/>
  <c r="P640" i="1" a="1"/>
  <c r="P641" i="1" a="1"/>
  <c r="P642" i="1" a="1"/>
  <c r="P643" i="1" a="1"/>
  <c r="P644" i="1" a="1"/>
  <c r="P645" i="1" a="1"/>
  <c r="P646" i="1" a="1"/>
  <c r="P647" i="1" a="1"/>
  <c r="P648" i="1" a="1"/>
  <c r="P649" i="1" a="1"/>
  <c r="P650" i="1" a="1"/>
  <c r="P651" i="1" a="1"/>
  <c r="P652" i="1" a="1"/>
  <c r="P653" i="1" a="1"/>
  <c r="P654" i="1" a="1"/>
  <c r="P655" i="1" a="1"/>
  <c r="P656" i="1" a="1"/>
  <c r="P657" i="1" a="1"/>
  <c r="P658" i="1" a="1"/>
  <c r="P659" i="1" a="1"/>
  <c r="P660" i="1" a="1"/>
  <c r="P661" i="1" a="1"/>
  <c r="P662" i="1" a="1"/>
  <c r="P663" i="1" a="1"/>
  <c r="P664" i="1" a="1"/>
  <c r="P665" i="1" a="1"/>
  <c r="P666" i="1" a="1"/>
  <c r="P667" i="1" a="1"/>
  <c r="P668" i="1" a="1"/>
  <c r="P669" i="1" a="1"/>
  <c r="P670" i="1" a="1"/>
  <c r="P671" i="1" a="1"/>
  <c r="P672" i="1" a="1"/>
  <c r="P673" i="1" a="1"/>
  <c r="P674" i="1" a="1"/>
  <c r="P675" i="1" a="1"/>
  <c r="P676" i="1" a="1"/>
  <c r="P677" i="1" a="1"/>
  <c r="P678" i="1" a="1"/>
  <c r="P679" i="1" a="1"/>
  <c r="P680" i="1" a="1"/>
  <c r="P681" i="1" a="1"/>
  <c r="P682" i="1" a="1"/>
  <c r="P683" i="1" a="1"/>
  <c r="P684" i="1" a="1"/>
  <c r="P685" i="1" a="1"/>
  <c r="P686" i="1" a="1"/>
  <c r="P687" i="1" a="1"/>
  <c r="P688" i="1" a="1"/>
  <c r="P689" i="1" a="1"/>
  <c r="P690" i="1" a="1"/>
  <c r="P691" i="1" a="1"/>
  <c r="P692" i="1" a="1"/>
  <c r="P693" i="1" a="1"/>
  <c r="P694" i="1" a="1"/>
  <c r="P695" i="1" a="1"/>
  <c r="P696" i="1" a="1"/>
  <c r="P697" i="1" a="1"/>
  <c r="P698" i="1" a="1"/>
  <c r="P699" i="1" a="1"/>
  <c r="P700" i="1" a="1"/>
  <c r="P701" i="1" a="1"/>
  <c r="P702" i="1" a="1"/>
  <c r="P703" i="1" a="1"/>
  <c r="P704" i="1" a="1"/>
  <c r="P705" i="1" a="1"/>
  <c r="P706" i="1" a="1"/>
  <c r="P707" i="1" a="1"/>
  <c r="P708" i="1" a="1"/>
  <c r="P709" i="1" a="1"/>
  <c r="P710" i="1" a="1"/>
  <c r="P711" i="1" a="1"/>
  <c r="P712" i="1" a="1"/>
  <c r="P713" i="1" a="1"/>
  <c r="P714" i="1" a="1"/>
  <c r="P715" i="1" a="1"/>
  <c r="P716" i="1" a="1"/>
  <c r="P717" i="1" a="1"/>
  <c r="P718" i="1" a="1"/>
  <c r="P719" i="1" a="1"/>
  <c r="P720" i="1" a="1"/>
  <c r="P721" i="1" a="1"/>
  <c r="P722" i="1" a="1"/>
  <c r="P723" i="1" a="1"/>
  <c r="P724" i="1" a="1"/>
  <c r="P725" i="1" a="1"/>
  <c r="P726" i="1" a="1"/>
  <c r="P727" i="1" a="1"/>
  <c r="P728" i="1" a="1"/>
  <c r="P729" i="1" a="1"/>
  <c r="P730" i="1" a="1"/>
  <c r="P731" i="1" a="1"/>
  <c r="P732" i="1" a="1"/>
  <c r="P733" i="1" a="1"/>
  <c r="P734" i="1" a="1"/>
  <c r="P735" i="1" a="1"/>
  <c r="P736" i="1" a="1"/>
  <c r="P737" i="1" a="1"/>
  <c r="P738" i="1" a="1"/>
  <c r="P739" i="1" a="1"/>
  <c r="P740" i="1" a="1"/>
  <c r="P741" i="1" a="1"/>
  <c r="P742" i="1" a="1"/>
  <c r="P743" i="1" a="1"/>
  <c r="P744" i="1" a="1"/>
  <c r="P745" i="1" a="1"/>
  <c r="P746" i="1" a="1"/>
  <c r="P747" i="1" a="1"/>
  <c r="P748" i="1" a="1"/>
  <c r="P749" i="1" a="1"/>
  <c r="P750" i="1" a="1"/>
  <c r="P751" i="1" a="1"/>
  <c r="P752" i="1" a="1"/>
  <c r="P753" i="1" a="1"/>
  <c r="P754" i="1" a="1"/>
  <c r="P755" i="1" a="1"/>
  <c r="P756" i="1" a="1"/>
  <c r="P757" i="1" a="1"/>
  <c r="P758" i="1" a="1"/>
  <c r="P759" i="1" a="1"/>
  <c r="P760" i="1" a="1"/>
  <c r="P761" i="1" a="1"/>
  <c r="P762" i="1" a="1"/>
  <c r="P763" i="1" a="1"/>
  <c r="P764" i="1" a="1"/>
  <c r="P765" i="1" a="1"/>
  <c r="P766" i="1" a="1"/>
  <c r="P767" i="1" a="1"/>
  <c r="P768" i="1" a="1"/>
  <c r="P769" i="1" a="1"/>
  <c r="P770" i="1" a="1"/>
  <c r="P771" i="1" a="1"/>
  <c r="P772" i="1" a="1"/>
  <c r="P773" i="1" a="1"/>
  <c r="P774" i="1" a="1"/>
  <c r="P775" i="1" a="1"/>
  <c r="P776" i="1" a="1"/>
  <c r="P777" i="1" a="1"/>
  <c r="P778" i="1" a="1"/>
  <c r="P779" i="1" a="1"/>
  <c r="P780" i="1" a="1"/>
  <c r="P781" i="1" a="1"/>
  <c r="P782" i="1" a="1"/>
  <c r="P783" i="1" a="1"/>
  <c r="P784" i="1" a="1"/>
  <c r="P785" i="1" a="1"/>
  <c r="P786" i="1" a="1"/>
  <c r="P787" i="1" a="1"/>
  <c r="P788" i="1" a="1"/>
  <c r="P789" i="1" a="1"/>
  <c r="P790" i="1" a="1"/>
  <c r="P791" i="1" a="1"/>
  <c r="P792" i="1" a="1"/>
  <c r="P793" i="1" a="1"/>
  <c r="P794" i="1" a="1"/>
  <c r="P795" i="1" a="1"/>
  <c r="P796" i="1" a="1"/>
  <c r="P797" i="1" a="1"/>
  <c r="P798" i="1" a="1"/>
  <c r="P799" i="1" a="1"/>
  <c r="P800" i="1" a="1"/>
  <c r="P801" i="1" a="1"/>
  <c r="P802" i="1" a="1"/>
  <c r="P803" i="1" a="1"/>
  <c r="P804" i="1" a="1"/>
  <c r="P805" i="1" a="1"/>
  <c r="P806" i="1" a="1"/>
  <c r="P807" i="1" a="1"/>
  <c r="P808" i="1" a="1"/>
  <c r="P809" i="1" a="1"/>
  <c r="P810" i="1" a="1"/>
  <c r="P811" i="1" a="1"/>
  <c r="P812" i="1" a="1"/>
  <c r="P813" i="1" a="1"/>
  <c r="P814" i="1" a="1"/>
  <c r="P815" i="1" a="1"/>
  <c r="P816" i="1" a="1"/>
  <c r="P817" i="1" a="1"/>
  <c r="P818" i="1" a="1"/>
  <c r="P819" i="1" a="1"/>
  <c r="P820" i="1" a="1"/>
  <c r="P821" i="1" a="1"/>
  <c r="P822" i="1" a="1"/>
  <c r="P823" i="1" a="1"/>
  <c r="P824" i="1" a="1"/>
  <c r="P825" i="1" a="1"/>
  <c r="P826" i="1" a="1"/>
  <c r="P827" i="1" a="1"/>
  <c r="P828" i="1" a="1"/>
  <c r="P829" i="1" a="1"/>
  <c r="P830" i="1" a="1"/>
  <c r="P831" i="1" a="1"/>
  <c r="P832" i="1" a="1"/>
  <c r="P833" i="1" a="1"/>
  <c r="P834" i="1" a="1"/>
  <c r="P835" i="1" a="1"/>
  <c r="P836" i="1" a="1"/>
  <c r="P837" i="1" a="1"/>
  <c r="P838" i="1" a="1"/>
  <c r="P839" i="1" a="1"/>
  <c r="P840" i="1" a="1"/>
  <c r="P841" i="1" a="1"/>
  <c r="P842" i="1" a="1"/>
  <c r="P843" i="1" a="1"/>
  <c r="P844" i="1" a="1"/>
  <c r="P845" i="1" a="1"/>
  <c r="P846" i="1" a="1"/>
  <c r="P847" i="1" a="1"/>
  <c r="P848" i="1" a="1"/>
  <c r="P849" i="1" a="1"/>
  <c r="P850" i="1" a="1"/>
  <c r="P851" i="1" a="1"/>
  <c r="P852" i="1" a="1"/>
  <c r="P853" i="1" a="1"/>
  <c r="P854" i="1" a="1"/>
  <c r="P855" i="1" a="1"/>
  <c r="P856" i="1" a="1"/>
  <c r="P857" i="1" a="1"/>
  <c r="P858" i="1" a="1"/>
  <c r="P859" i="1" a="1"/>
  <c r="P860" i="1" a="1"/>
  <c r="P861" i="1" a="1"/>
  <c r="P862" i="1" a="1"/>
  <c r="P863" i="1" a="1"/>
  <c r="P864" i="1" a="1"/>
  <c r="P865" i="1" a="1"/>
  <c r="P866" i="1" a="1"/>
  <c r="P867" i="1" a="1"/>
  <c r="P868" i="1" a="1"/>
  <c r="P869" i="1" a="1"/>
  <c r="P870" i="1" a="1"/>
  <c r="P871" i="1" a="1"/>
  <c r="P872" i="1" a="1"/>
  <c r="P873" i="1" a="1"/>
  <c r="P874" i="1" a="1"/>
  <c r="P875" i="1" a="1"/>
  <c r="P876" i="1" a="1"/>
  <c r="P877" i="1" a="1"/>
  <c r="P878" i="1" a="1"/>
  <c r="P879" i="1" a="1"/>
  <c r="P880" i="1" a="1"/>
  <c r="P881" i="1" a="1"/>
  <c r="P882" i="1" a="1"/>
  <c r="P883" i="1" a="1"/>
  <c r="P884" i="1" a="1"/>
  <c r="P885" i="1" a="1"/>
  <c r="P886" i="1" a="1"/>
  <c r="P887" i="1" a="1"/>
  <c r="P888" i="1" a="1"/>
  <c r="P889" i="1" a="1"/>
  <c r="P890" i="1" a="1"/>
  <c r="P891" i="1" a="1"/>
  <c r="P892" i="1" a="1"/>
  <c r="P893" i="1" a="1"/>
  <c r="P894" i="1" a="1"/>
  <c r="P895" i="1" a="1"/>
  <c r="P896" i="1" a="1"/>
  <c r="P897" i="1" a="1"/>
  <c r="P898" i="1" a="1"/>
  <c r="P899" i="1" a="1"/>
  <c r="P900" i="1" a="1"/>
  <c r="P901" i="1" a="1"/>
  <c r="P902" i="1" a="1"/>
  <c r="P903" i="1" a="1"/>
  <c r="P904" i="1" a="1"/>
  <c r="P905" i="1" a="1"/>
  <c r="P906" i="1" a="1"/>
  <c r="P907" i="1" a="1"/>
  <c r="P908" i="1" a="1"/>
  <c r="P909" i="1" a="1"/>
  <c r="P910" i="1" a="1"/>
  <c r="P911" i="1" a="1"/>
  <c r="P912" i="1" a="1"/>
  <c r="P913" i="1" a="1"/>
  <c r="P914" i="1" a="1"/>
  <c r="P915" i="1" a="1"/>
  <c r="P916" i="1" a="1"/>
  <c r="P917" i="1" a="1"/>
  <c r="P918" i="1" a="1"/>
  <c r="P919" i="1" a="1"/>
  <c r="P920" i="1" a="1"/>
  <c r="P921" i="1" a="1"/>
  <c r="P922" i="1" a="1"/>
  <c r="P923" i="1" a="1"/>
  <c r="P924" i="1" a="1"/>
  <c r="P925" i="1" a="1"/>
  <c r="P926" i="1" a="1"/>
  <c r="P927" i="1" a="1"/>
  <c r="P928" i="1" a="1"/>
  <c r="P929" i="1" a="1"/>
  <c r="P930" i="1" a="1"/>
  <c r="P931" i="1" a="1"/>
  <c r="P932" i="1" a="1"/>
  <c r="P933" i="1" a="1"/>
  <c r="P934" i="1" a="1"/>
  <c r="P935" i="1" a="1"/>
  <c r="P936" i="1" a="1"/>
  <c r="P937" i="1" a="1"/>
  <c r="P938" i="1" a="1"/>
  <c r="P939" i="1" a="1"/>
  <c r="P940" i="1" a="1"/>
  <c r="P941" i="1" a="1"/>
  <c r="P942" i="1" a="1"/>
  <c r="P943" i="1" a="1"/>
  <c r="P944" i="1" a="1"/>
  <c r="P945" i="1" a="1"/>
  <c r="P946" i="1" a="1"/>
  <c r="P947" i="1" a="1"/>
  <c r="P948" i="1" a="1"/>
  <c r="P949" i="1" a="1"/>
  <c r="P950" i="1" a="1"/>
  <c r="P951" i="1" a="1"/>
  <c r="P952" i="1" a="1"/>
  <c r="P953" i="1" a="1"/>
  <c r="P954" i="1" a="1"/>
  <c r="P955" i="1" a="1"/>
  <c r="P956" i="1" a="1"/>
  <c r="P957" i="1" a="1"/>
  <c r="P958" i="1" a="1"/>
  <c r="P959" i="1" a="1"/>
  <c r="P960" i="1" a="1"/>
  <c r="P961" i="1" a="1"/>
  <c r="P962" i="1" a="1"/>
  <c r="P963" i="1" a="1"/>
  <c r="P964" i="1" a="1"/>
  <c r="P965" i="1" a="1"/>
  <c r="P966" i="1" a="1"/>
  <c r="P967" i="1" a="1"/>
  <c r="P968" i="1" a="1"/>
  <c r="P969" i="1" a="1"/>
  <c r="P970" i="1" a="1"/>
  <c r="P971" i="1" a="1"/>
  <c r="P972" i="1" a="1"/>
  <c r="P973" i="1" a="1"/>
  <c r="P974" i="1" a="1"/>
  <c r="P975" i="1" a="1"/>
  <c r="P976" i="1" a="1"/>
  <c r="P977" i="1" a="1"/>
  <c r="P978" i="1" a="1"/>
  <c r="P979" i="1" a="1"/>
  <c r="P980" i="1" a="1"/>
  <c r="P981" i="1" a="1"/>
  <c r="P982" i="1" a="1"/>
  <c r="P983" i="1" a="1"/>
  <c r="P984" i="1" a="1"/>
  <c r="P985" i="1" a="1"/>
  <c r="P986" i="1" a="1"/>
  <c r="P987" i="1" a="1"/>
  <c r="P988" i="1" a="1"/>
  <c r="P989" i="1" a="1"/>
  <c r="P990" i="1" a="1"/>
  <c r="P991" i="1" a="1"/>
  <c r="P992" i="1" a="1"/>
  <c r="P993" i="1" a="1"/>
  <c r="P994" i="1" a="1"/>
  <c r="P995" i="1" a="1"/>
  <c r="P996" i="1" a="1"/>
  <c r="P997" i="1" a="1"/>
  <c r="P998" i="1" a="1"/>
  <c r="P999" i="1" a="1"/>
  <c r="P1000" i="1" a="1"/>
  <c r="P1001" i="1" a="1"/>
  <c r="P1002" i="1" a="1"/>
  <c r="P1003" i="1" a="1"/>
  <c r="P1004" i="1" a="1"/>
  <c r="P1005" i="1" a="1"/>
  <c r="P1006" i="1" a="1"/>
  <c r="P1007" i="1" a="1"/>
  <c r="P1008" i="1" a="1"/>
  <c r="P1009" i="1" a="1"/>
  <c r="P1010" i="1" a="1"/>
  <c r="P1011" i="1" a="1"/>
  <c r="P1012" i="1" a="1"/>
  <c r="P1013" i="1" a="1"/>
  <c r="P1014" i="1" a="1"/>
  <c r="P1015" i="1" a="1"/>
  <c r="P1016" i="1" a="1"/>
  <c r="P1017" i="1" a="1"/>
  <c r="P1018" i="1" a="1"/>
  <c r="P1019" i="1" a="1"/>
  <c r="P1020" i="1" a="1"/>
  <c r="P1021" i="1" a="1"/>
  <c r="P1022" i="1" a="1"/>
  <c r="P1023" i="1" a="1"/>
  <c r="P1024" i="1" a="1"/>
  <c r="P1025" i="1" a="1"/>
  <c r="P1026" i="1" a="1"/>
  <c r="P1027" i="1" a="1"/>
  <c r="P1028" i="1" a="1"/>
  <c r="P1029" i="1" a="1"/>
  <c r="P1030" i="1" a="1"/>
  <c r="P1031" i="1" a="1"/>
  <c r="P1032" i="1" a="1"/>
  <c r="P1033" i="1" a="1"/>
  <c r="P1034" i="1" a="1"/>
  <c r="P1035" i="1" a="1"/>
  <c r="P1036" i="1" a="1"/>
  <c r="P1037" i="1" a="1"/>
  <c r="P1038" i="1" a="1"/>
  <c r="P1039" i="1" a="1"/>
  <c r="P1040" i="1" a="1"/>
  <c r="P1041" i="1" a="1"/>
  <c r="P1042" i="1" a="1"/>
  <c r="P1043" i="1" a="1"/>
  <c r="P1044" i="1" a="1"/>
  <c r="P1045" i="1" a="1"/>
  <c r="P1046" i="1" a="1"/>
  <c r="P1047" i="1" a="1"/>
  <c r="P1048" i="1" a="1"/>
  <c r="P1049" i="1" a="1"/>
  <c r="P1050" i="1" a="1"/>
  <c r="P1051" i="1" a="1"/>
  <c r="P1052" i="1" a="1"/>
  <c r="P1053" i="1" a="1"/>
  <c r="P1054" i="1" a="1"/>
  <c r="P1055" i="1" a="1"/>
  <c r="P1056" i="1" a="1"/>
  <c r="P1057" i="1" a="1"/>
  <c r="P1058" i="1" a="1"/>
  <c r="P1059" i="1" a="1"/>
  <c r="P1060" i="1" a="1"/>
  <c r="P1061" i="1" a="1"/>
  <c r="P1062" i="1" a="1"/>
  <c r="P1063" i="1" a="1"/>
  <c r="P1064" i="1" a="1"/>
  <c r="P1065" i="1" a="1"/>
  <c r="P1066" i="1" a="1"/>
  <c r="P1067" i="1" a="1"/>
  <c r="P1068" i="1" a="1"/>
  <c r="P1069" i="1" a="1"/>
  <c r="P1070" i="1" a="1"/>
  <c r="P1071" i="1" a="1"/>
  <c r="P1072" i="1" a="1"/>
  <c r="P1073" i="1" a="1"/>
  <c r="P1074" i="1" a="1"/>
  <c r="P1075" i="1" a="1"/>
  <c r="P1076" i="1" a="1"/>
  <c r="P1077" i="1" a="1"/>
  <c r="P1078" i="1" a="1"/>
  <c r="P1079" i="1" a="1"/>
  <c r="P1080" i="1" a="1"/>
  <c r="P1081" i="1" a="1"/>
  <c r="P1082" i="1" a="1"/>
  <c r="P1083" i="1" a="1"/>
  <c r="P1084" i="1" a="1"/>
  <c r="P1085" i="1" a="1"/>
  <c r="P1086" i="1" a="1"/>
  <c r="P1087" i="1" a="1"/>
  <c r="P1088" i="1" a="1"/>
  <c r="P1089" i="1" a="1"/>
  <c r="P1090" i="1" a="1"/>
  <c r="P1091" i="1" a="1"/>
  <c r="P1092" i="1" a="1"/>
  <c r="P1093" i="1" a="1"/>
  <c r="P1094" i="1" a="1"/>
  <c r="P1095" i="1" a="1"/>
  <c r="P1096" i="1" a="1"/>
  <c r="P1097" i="1" a="1"/>
  <c r="P1098" i="1" a="1"/>
  <c r="P1099" i="1" a="1"/>
  <c r="P1100" i="1" a="1"/>
  <c r="P1101" i="1" a="1"/>
  <c r="P1102" i="1" a="1"/>
  <c r="P1103" i="1" a="1"/>
  <c r="P1104" i="1" a="1"/>
  <c r="P1105" i="1" a="1"/>
  <c r="P1106" i="1" a="1"/>
  <c r="P1107" i="1" a="1"/>
  <c r="P1108" i="1" a="1"/>
  <c r="P1109" i="1" a="1"/>
  <c r="P1110" i="1" a="1"/>
  <c r="P1111" i="1" a="1"/>
  <c r="P1112" i="1" a="1"/>
  <c r="P1113" i="1" a="1"/>
  <c r="P1114" i="1" a="1"/>
  <c r="P1115" i="1" a="1"/>
  <c r="P1116" i="1" a="1"/>
  <c r="P1117" i="1" a="1"/>
  <c r="P1118" i="1" a="1"/>
  <c r="P1119" i="1" a="1"/>
  <c r="P1120" i="1" a="1"/>
  <c r="P1121" i="1" a="1"/>
  <c r="P1122" i="1" a="1"/>
  <c r="P1123" i="1" a="1"/>
  <c r="P1124" i="1" a="1"/>
  <c r="P1125" i="1" a="1"/>
  <c r="P1126" i="1" a="1"/>
  <c r="P1127" i="1" a="1"/>
  <c r="P1128" i="1" a="1"/>
  <c r="P1129" i="1" a="1"/>
  <c r="P1130" i="1" a="1"/>
  <c r="P1131" i="1" a="1"/>
  <c r="P1132" i="1" a="1"/>
  <c r="P1133" i="1" a="1"/>
  <c r="P1134" i="1" a="1"/>
  <c r="P1135" i="1" a="1"/>
  <c r="P1136" i="1" a="1"/>
  <c r="P1137" i="1" a="1"/>
  <c r="P1138" i="1" a="1"/>
  <c r="P1139" i="1" a="1"/>
  <c r="P1140" i="1" a="1"/>
  <c r="P1141" i="1" a="1"/>
  <c r="P1142" i="1" a="1"/>
  <c r="P1143" i="1" a="1"/>
  <c r="P1144" i="1" a="1"/>
  <c r="P1145" i="1" a="1"/>
  <c r="P1146" i="1" a="1"/>
  <c r="P1147" i="1" a="1"/>
  <c r="P1148" i="1" a="1"/>
  <c r="P1149" i="1" a="1"/>
  <c r="P1150" i="1" a="1"/>
  <c r="P1151" i="1" a="1"/>
  <c r="P1152" i="1" a="1"/>
  <c r="P1153" i="1" a="1"/>
  <c r="P1154" i="1" a="1"/>
  <c r="P1155" i="1" a="1"/>
  <c r="P1156" i="1" a="1"/>
  <c r="P1157" i="1" a="1"/>
  <c r="P1158" i="1" a="1"/>
  <c r="P1159" i="1" a="1"/>
  <c r="P1160" i="1" a="1"/>
  <c r="P1161" i="1" a="1"/>
  <c r="P1162" i="1" a="1"/>
  <c r="P1163" i="1" a="1"/>
  <c r="P1164" i="1" a="1"/>
  <c r="P1165" i="1" a="1"/>
  <c r="P1166" i="1" a="1"/>
  <c r="P1167" i="1" a="1"/>
  <c r="P1168" i="1" a="1"/>
  <c r="P1169" i="1" a="1"/>
  <c r="P1170" i="1" a="1"/>
  <c r="P1171" i="1" a="1"/>
  <c r="P1172" i="1" a="1"/>
  <c r="P1173" i="1" a="1"/>
  <c r="P1174" i="1" a="1"/>
  <c r="P1175" i="1" a="1"/>
  <c r="P1176" i="1" a="1"/>
  <c r="P1177" i="1" a="1"/>
  <c r="P1178" i="1" a="1"/>
  <c r="P1179" i="1" a="1"/>
  <c r="P1180" i="1" a="1"/>
  <c r="P1181" i="1" a="1"/>
  <c r="P1182" i="1" a="1"/>
  <c r="P1183" i="1" a="1"/>
  <c r="P1184" i="1" a="1"/>
  <c r="P1185" i="1" a="1"/>
  <c r="P1186" i="1" a="1"/>
  <c r="P1187" i="1" a="1"/>
  <c r="P1188" i="1" a="1"/>
  <c r="P1189" i="1" a="1"/>
  <c r="P1190" i="1" a="1"/>
  <c r="P1191" i="1" a="1"/>
  <c r="P1192" i="1" a="1"/>
  <c r="P1193" i="1" a="1"/>
  <c r="P1194" i="1" a="1"/>
  <c r="P1195" i="1" a="1"/>
  <c r="P1196" i="1" a="1"/>
  <c r="P1197" i="1" a="1"/>
  <c r="P1198" i="1" a="1"/>
  <c r="P1199" i="1" a="1"/>
  <c r="P1200" i="1" a="1"/>
  <c r="P1201" i="1" a="1"/>
  <c r="P1202" i="1" a="1"/>
  <c r="P1203" i="1" a="1"/>
  <c r="P1204" i="1" a="1"/>
  <c r="P1205" i="1" a="1"/>
  <c r="P1206" i="1" a="1"/>
  <c r="P1207" i="1" a="1"/>
  <c r="P1208" i="1" a="1"/>
  <c r="P1209" i="1" a="1"/>
  <c r="P1210" i="1" a="1"/>
  <c r="P1211" i="1" a="1"/>
  <c r="P1212" i="1" a="1"/>
  <c r="P1213" i="1" a="1"/>
  <c r="P1214" i="1" a="1"/>
  <c r="P1215" i="1" a="1"/>
  <c r="P1216" i="1" a="1"/>
  <c r="P1217" i="1" a="1"/>
  <c r="P1218" i="1" a="1"/>
  <c r="P1219" i="1" a="1"/>
  <c r="P1220" i="1" a="1"/>
  <c r="P1221" i="1" a="1"/>
  <c r="P1222" i="1" a="1"/>
  <c r="P1223" i="1" a="1"/>
  <c r="P1224" i="1" a="1"/>
  <c r="P1225" i="1" a="1"/>
  <c r="P1226" i="1" a="1"/>
  <c r="P1227" i="1" a="1"/>
  <c r="P1228" i="1" a="1"/>
  <c r="P1229" i="1" a="1"/>
  <c r="P1230" i="1" a="1"/>
  <c r="P1231" i="1" a="1"/>
  <c r="P1232" i="1" a="1"/>
  <c r="P1233" i="1" a="1"/>
  <c r="P1234" i="1" a="1"/>
  <c r="P1235" i="1" a="1"/>
  <c r="P1236" i="1" a="1"/>
  <c r="P1237" i="1" a="1"/>
  <c r="P1238" i="1" a="1"/>
  <c r="P1239" i="1" a="1"/>
  <c r="P1240" i="1" a="1"/>
  <c r="P1241" i="1" a="1"/>
  <c r="P1242" i="1" a="1"/>
  <c r="P1243" i="1" a="1"/>
  <c r="P1244" i="1" a="1"/>
  <c r="P1245" i="1" a="1"/>
  <c r="P1246" i="1" a="1"/>
  <c r="P1247" i="1" a="1"/>
  <c r="P1248" i="1" a="1"/>
  <c r="P1249" i="1" a="1"/>
  <c r="P1250" i="1" a="1"/>
  <c r="P1251" i="1" a="1"/>
  <c r="P1252" i="1" a="1"/>
  <c r="P1253" i="1" a="1"/>
  <c r="P1254" i="1" a="1"/>
  <c r="P1255" i="1" a="1"/>
  <c r="P1256" i="1" a="1"/>
  <c r="P1257" i="1" a="1"/>
  <c r="P1258" i="1" a="1"/>
  <c r="P1259" i="1" a="1"/>
  <c r="P1260" i="1" a="1"/>
  <c r="P1261" i="1" a="1"/>
  <c r="P1262" i="1" a="1"/>
  <c r="P1263" i="1" a="1"/>
  <c r="P1264" i="1" a="1"/>
  <c r="P1265" i="1" a="1"/>
  <c r="P1266" i="1" a="1"/>
  <c r="P1267" i="1" a="1"/>
  <c r="P1268" i="1" a="1"/>
  <c r="P1269" i="1" a="1"/>
  <c r="P1270" i="1" a="1"/>
  <c r="P1271" i="1" a="1"/>
  <c r="P1272" i="1" a="1"/>
  <c r="P1273" i="1" a="1"/>
  <c r="P1274" i="1" a="1"/>
  <c r="P1275" i="1" a="1"/>
  <c r="P1276" i="1" a="1"/>
  <c r="P1277" i="1" a="1"/>
  <c r="P1278" i="1" a="1"/>
  <c r="P1279" i="1" a="1"/>
  <c r="P1280" i="1" a="1"/>
  <c r="P1281" i="1" a="1"/>
  <c r="P1282" i="1" a="1"/>
  <c r="P1283" i="1" a="1"/>
  <c r="P1284" i="1" a="1"/>
  <c r="P1285" i="1" a="1"/>
  <c r="P1286" i="1" a="1"/>
  <c r="P1287" i="1" a="1"/>
  <c r="P1288" i="1" a="1"/>
  <c r="P1289" i="1" a="1"/>
  <c r="P1290" i="1" a="1"/>
  <c r="P1291" i="1" a="1"/>
  <c r="P1292" i="1" a="1"/>
  <c r="P1293" i="1" a="1"/>
  <c r="P1294" i="1" a="1"/>
  <c r="P1295" i="1" a="1"/>
  <c r="P1296" i="1" a="1"/>
  <c r="P1297" i="1" a="1"/>
  <c r="P1298" i="1" a="1"/>
  <c r="P1299" i="1" a="1"/>
  <c r="P1300" i="1" a="1"/>
  <c r="P1301" i="1" a="1"/>
  <c r="P1302" i="1" a="1"/>
  <c r="P1303" i="1" a="1"/>
  <c r="P1304" i="1" a="1"/>
  <c r="P1305" i="1" a="1"/>
  <c r="P1306" i="1" a="1"/>
  <c r="P1307" i="1" a="1"/>
  <c r="P1308" i="1" a="1"/>
  <c r="P1309" i="1" a="1"/>
  <c r="P1310" i="1" a="1"/>
  <c r="P1311" i="1" a="1"/>
  <c r="P1312" i="1" a="1"/>
  <c r="P1313" i="1" a="1"/>
  <c r="P1314" i="1" a="1"/>
  <c r="P1315" i="1" a="1"/>
  <c r="P1316" i="1" a="1"/>
  <c r="P1317" i="1" a="1"/>
  <c r="P1318" i="1" a="1"/>
  <c r="P1319" i="1" a="1"/>
  <c r="P1320" i="1" a="1"/>
  <c r="P1321" i="1" a="1"/>
  <c r="P1322" i="1" a="1"/>
  <c r="P1323" i="1" a="1"/>
  <c r="P1324" i="1" a="1"/>
  <c r="P1325" i="1" a="1"/>
  <c r="P1326" i="1" a="1"/>
  <c r="P1327" i="1" a="1"/>
  <c r="P1328" i="1" a="1"/>
  <c r="P1329" i="1" a="1"/>
  <c r="P1330" i="1" a="1"/>
  <c r="P1331" i="1" a="1"/>
  <c r="P1332" i="1" a="1"/>
  <c r="P1333" i="1" a="1"/>
  <c r="P1334" i="1" a="1"/>
  <c r="P1335" i="1" a="1"/>
  <c r="P1336" i="1" a="1"/>
  <c r="P1337" i="1" a="1"/>
  <c r="P1338" i="1" a="1"/>
  <c r="P1339" i="1" a="1"/>
  <c r="P1340" i="1" a="1"/>
  <c r="P1341" i="1" a="1"/>
  <c r="P1342" i="1" a="1"/>
  <c r="P1343" i="1" a="1"/>
  <c r="P1344" i="1" a="1"/>
  <c r="P1345" i="1" a="1"/>
  <c r="P1346" i="1" a="1"/>
  <c r="P1347" i="1" a="1"/>
  <c r="P1348" i="1" a="1"/>
  <c r="P1349" i="1" a="1"/>
  <c r="P1350" i="1" a="1"/>
  <c r="P1351" i="1" a="1"/>
  <c r="P1352" i="1" a="1"/>
  <c r="P1353" i="1" a="1"/>
  <c r="P1354" i="1" a="1"/>
  <c r="P1355" i="1" a="1"/>
  <c r="P1356" i="1" a="1"/>
  <c r="P1357" i="1" a="1"/>
  <c r="P1358" i="1" a="1"/>
  <c r="P1359" i="1" a="1"/>
  <c r="P1360" i="1" a="1"/>
  <c r="P1361" i="1" a="1"/>
  <c r="P1362" i="1" a="1"/>
  <c r="P1363" i="1" a="1"/>
  <c r="P1364" i="1" a="1"/>
  <c r="P1365" i="1" a="1"/>
  <c r="P1366" i="1" a="1"/>
  <c r="P1367" i="1" a="1"/>
  <c r="P1368" i="1" a="1"/>
  <c r="P1369" i="1" a="1"/>
  <c r="P1370" i="1" a="1"/>
  <c r="P1371" i="1" a="1"/>
  <c r="P1372" i="1" a="1"/>
  <c r="P1373" i="1" a="1"/>
  <c r="P1374" i="1" a="1"/>
  <c r="P1375" i="1" a="1"/>
  <c r="P1376" i="1" a="1"/>
  <c r="P1377" i="1" a="1"/>
  <c r="P1378" i="1" a="1"/>
  <c r="P1379" i="1" a="1"/>
  <c r="P1380" i="1" a="1"/>
  <c r="P1381" i="1" a="1"/>
  <c r="P1382" i="1" a="1"/>
  <c r="P1383" i="1" a="1"/>
  <c r="P1384" i="1" a="1"/>
  <c r="P1385" i="1" a="1"/>
  <c r="P1386" i="1" a="1"/>
  <c r="P1387" i="1" a="1"/>
  <c r="P1388" i="1" a="1"/>
  <c r="P1389" i="1" a="1"/>
  <c r="P1390" i="1" a="1"/>
  <c r="P1391" i="1" a="1"/>
  <c r="P1392" i="1" a="1"/>
  <c r="P1393" i="1" a="1"/>
  <c r="P1394" i="1" a="1"/>
  <c r="P1395" i="1" a="1"/>
  <c r="P1396" i="1" a="1"/>
  <c r="P1397" i="1" a="1"/>
  <c r="P1398" i="1" a="1"/>
  <c r="P1399" i="1" a="1"/>
  <c r="P1400" i="1" a="1"/>
  <c r="P1401" i="1" a="1"/>
  <c r="P1402" i="1" a="1"/>
  <c r="P1403" i="1" a="1"/>
  <c r="P1404" i="1" a="1"/>
  <c r="P1405" i="1" a="1"/>
  <c r="P1406" i="1" a="1"/>
  <c r="P1407" i="1" a="1"/>
  <c r="P1408" i="1" a="1"/>
  <c r="P1409" i="1" a="1"/>
  <c r="P1410" i="1" a="1"/>
  <c r="P1411" i="1" a="1"/>
  <c r="P1412" i="1" a="1"/>
  <c r="P1413" i="1" a="1"/>
  <c r="P1414" i="1" a="1"/>
  <c r="P1415" i="1" a="1"/>
  <c r="P1416" i="1" a="1"/>
  <c r="P1417" i="1" a="1"/>
  <c r="P1418" i="1" a="1"/>
  <c r="P1419" i="1" a="1"/>
  <c r="P1420" i="1" a="1"/>
  <c r="P1421" i="1" a="1"/>
  <c r="P1422" i="1" a="1"/>
  <c r="P1423" i="1" a="1"/>
  <c r="P1424" i="1" a="1"/>
  <c r="P1425" i="1" a="1"/>
  <c r="P1426" i="1" a="1"/>
  <c r="P1427" i="1" a="1"/>
  <c r="P1428" i="1" a="1"/>
  <c r="P1429" i="1" a="1"/>
  <c r="P1430" i="1" a="1"/>
  <c r="P1431" i="1" a="1"/>
  <c r="P1432" i="1" a="1"/>
  <c r="P1433" i="1" a="1"/>
  <c r="P1434" i="1" a="1"/>
  <c r="P1435" i="1" a="1"/>
  <c r="P1436" i="1" a="1"/>
  <c r="P1437" i="1" a="1"/>
  <c r="P1438" i="1" a="1"/>
  <c r="P1439" i="1" a="1"/>
  <c r="P1440" i="1" a="1"/>
  <c r="P1441" i="1" a="1"/>
  <c r="P1442" i="1" a="1"/>
  <c r="P1443" i="1" a="1"/>
  <c r="P1444" i="1" a="1"/>
  <c r="P1445" i="1" a="1"/>
  <c r="P1446" i="1" a="1"/>
  <c r="P1447" i="1" a="1"/>
  <c r="P1448" i="1" a="1"/>
  <c r="P1449" i="1" a="1"/>
  <c r="P1450" i="1" a="1"/>
  <c r="P1451" i="1" a="1"/>
  <c r="P1452" i="1" a="1"/>
  <c r="P1453" i="1" a="1"/>
  <c r="P1454" i="1" a="1"/>
  <c r="P1455" i="1" a="1"/>
  <c r="P1456" i="1" a="1"/>
  <c r="P1457" i="1" a="1"/>
  <c r="P1458" i="1" a="1"/>
  <c r="P1459" i="1" a="1"/>
  <c r="P1460" i="1" a="1"/>
  <c r="P1461" i="1" a="1"/>
  <c r="P1462" i="1" a="1"/>
  <c r="P1463" i="1" a="1"/>
  <c r="P1464" i="1" a="1"/>
  <c r="P1465" i="1" a="1"/>
  <c r="P1466" i="1" a="1"/>
  <c r="P1467" i="1" a="1"/>
  <c r="P1468" i="1" a="1"/>
  <c r="P1469" i="1" a="1"/>
  <c r="P1470" i="1" a="1"/>
  <c r="P1471" i="1" a="1"/>
  <c r="P1472" i="1" a="1"/>
  <c r="P1473" i="1" a="1"/>
  <c r="P1474" i="1" a="1"/>
  <c r="P1475" i="1" a="1"/>
  <c r="P1476" i="1" a="1"/>
  <c r="P1477" i="1" a="1"/>
  <c r="P1478" i="1" a="1"/>
  <c r="P1479" i="1" a="1"/>
  <c r="P1480" i="1" a="1"/>
  <c r="P1481" i="1" a="1"/>
  <c r="P1482" i="1" a="1"/>
  <c r="P1483" i="1" a="1"/>
  <c r="P1484" i="1" a="1"/>
  <c r="P1485" i="1" a="1"/>
  <c r="P1486" i="1" a="1"/>
  <c r="P1487" i="1" a="1"/>
  <c r="P1488" i="1" a="1"/>
  <c r="P1489" i="1" a="1"/>
  <c r="P1490" i="1" a="1"/>
  <c r="P1491" i="1" a="1"/>
  <c r="P1492" i="1" a="1"/>
  <c r="P1493" i="1" a="1"/>
  <c r="P1494" i="1" a="1"/>
  <c r="P1495" i="1" a="1"/>
  <c r="P1496" i="1" a="1"/>
  <c r="P1497" i="1" a="1"/>
  <c r="P1498" i="1" a="1"/>
  <c r="P1499" i="1" a="1"/>
  <c r="P1500" i="1" a="1"/>
  <c r="P1501" i="1" a="1"/>
  <c r="P1502" i="1" a="1"/>
  <c r="P1503" i="1" a="1"/>
  <c r="P1504" i="1" a="1"/>
  <c r="P1505" i="1" a="1"/>
  <c r="P1506" i="1" a="1"/>
  <c r="P1507" i="1" a="1"/>
  <c r="P1508" i="1" a="1"/>
  <c r="P1509" i="1" a="1"/>
  <c r="P1510" i="1" a="1"/>
  <c r="P1511" i="1" a="1"/>
  <c r="P1512" i="1" a="1"/>
  <c r="P1513" i="1" a="1"/>
  <c r="P1514" i="1" a="1"/>
  <c r="P1515" i="1" a="1"/>
  <c r="P1516" i="1" a="1"/>
  <c r="P1517" i="1" a="1"/>
  <c r="P1518" i="1" a="1"/>
  <c r="P1519" i="1" a="1"/>
  <c r="P1520" i="1" a="1"/>
  <c r="P1521" i="1" a="1"/>
  <c r="P1522" i="1" a="1"/>
  <c r="P1523" i="1" a="1"/>
  <c r="P1524" i="1" a="1"/>
  <c r="P1525" i="1" a="1"/>
  <c r="P1526" i="1" a="1"/>
  <c r="P1527" i="1" a="1"/>
  <c r="P1528" i="1" a="1"/>
  <c r="P1529" i="1" a="1"/>
  <c r="P1530" i="1" a="1"/>
  <c r="P1531" i="1" a="1"/>
  <c r="P1532" i="1" a="1"/>
  <c r="P1533" i="1" a="1"/>
  <c r="P1534" i="1" a="1"/>
  <c r="P1535" i="1" a="1"/>
  <c r="P1536" i="1" a="1"/>
  <c r="P1537" i="1" a="1"/>
  <c r="P1538" i="1" a="1"/>
  <c r="P1539" i="1" a="1"/>
  <c r="P1540" i="1" a="1"/>
  <c r="P1541" i="1" a="1"/>
  <c r="P1542" i="1" a="1"/>
  <c r="P1543" i="1" a="1"/>
  <c r="P1544" i="1" a="1"/>
  <c r="P1545" i="1" a="1"/>
  <c r="P1546" i="1" a="1"/>
  <c r="P1547" i="1" a="1"/>
  <c r="P1548" i="1" a="1"/>
  <c r="P1549" i="1" a="1"/>
  <c r="P1550" i="1" a="1"/>
  <c r="P1551" i="1" a="1"/>
  <c r="P1552" i="1" a="1"/>
  <c r="P1553" i="1" a="1"/>
  <c r="P1554" i="1" a="1"/>
  <c r="P1555" i="1" a="1"/>
  <c r="P1556" i="1" a="1"/>
  <c r="P1557" i="1" a="1"/>
  <c r="P1558" i="1" a="1"/>
  <c r="P1559" i="1" a="1"/>
  <c r="P1560" i="1" a="1"/>
  <c r="P1561" i="1" a="1"/>
  <c r="P1562" i="1" a="1"/>
  <c r="P1563" i="1" a="1"/>
  <c r="P1564" i="1" a="1"/>
  <c r="P1565" i="1" a="1"/>
  <c r="P1566" i="1" a="1"/>
  <c r="P1567" i="1" a="1"/>
  <c r="P1568" i="1" a="1"/>
  <c r="P1569" i="1" a="1"/>
  <c r="P1570" i="1" a="1"/>
  <c r="P1571" i="1" a="1"/>
  <c r="P1572" i="1" a="1"/>
  <c r="P1573" i="1" a="1"/>
  <c r="P1574" i="1" a="1"/>
  <c r="P1575" i="1" a="1"/>
  <c r="P1576" i="1" a="1"/>
  <c r="P1577" i="1" a="1"/>
  <c r="P1578" i="1" a="1"/>
  <c r="P1579" i="1" a="1"/>
  <c r="P1580" i="1" a="1"/>
  <c r="P1581" i="1" a="1"/>
  <c r="P1582" i="1" a="1"/>
  <c r="P1583" i="1" a="1"/>
  <c r="P1584" i="1" a="1"/>
  <c r="P1585" i="1" a="1"/>
  <c r="P1586" i="1" a="1"/>
  <c r="P1587" i="1" a="1"/>
  <c r="P1588" i="1" a="1"/>
  <c r="P1589" i="1" a="1"/>
  <c r="P1590" i="1" a="1"/>
  <c r="P1591" i="1" a="1"/>
  <c r="P1592" i="1" a="1"/>
  <c r="P1593" i="1" a="1"/>
  <c r="P1594" i="1" a="1"/>
  <c r="P1595" i="1" a="1"/>
  <c r="P1596" i="1" a="1"/>
  <c r="P1597" i="1" a="1"/>
  <c r="P1598" i="1" a="1"/>
  <c r="P1599" i="1" a="1"/>
  <c r="P1600" i="1" a="1"/>
  <c r="P1601" i="1" a="1"/>
  <c r="P1602" i="1" a="1"/>
  <c r="P1603" i="1" a="1"/>
  <c r="P1604" i="1" a="1"/>
  <c r="P1605" i="1" a="1"/>
  <c r="P1606" i="1" a="1"/>
  <c r="P1607" i="1" a="1"/>
  <c r="P1608" i="1" a="1"/>
  <c r="P1609" i="1" a="1"/>
  <c r="P1610" i="1" a="1"/>
  <c r="P1611" i="1" a="1"/>
  <c r="P1612" i="1" a="1"/>
  <c r="P1613" i="1" a="1"/>
  <c r="P1614" i="1" a="1"/>
  <c r="P1615" i="1" a="1"/>
  <c r="P1616" i="1" a="1"/>
  <c r="P1617" i="1" a="1"/>
  <c r="P1618" i="1" a="1"/>
  <c r="P1619" i="1" a="1"/>
  <c r="P1620" i="1" a="1"/>
  <c r="P1621" i="1" a="1"/>
  <c r="P1622" i="1" a="1"/>
  <c r="P1623" i="1" a="1"/>
  <c r="P1624" i="1" a="1"/>
  <c r="P1625" i="1" a="1"/>
  <c r="P1626" i="1" a="1"/>
  <c r="P1627" i="1" a="1"/>
  <c r="P1628" i="1" a="1"/>
  <c r="P1629" i="1" a="1"/>
  <c r="P1630" i="1" a="1"/>
  <c r="P1631" i="1" a="1"/>
  <c r="P1632" i="1" a="1"/>
  <c r="P1633" i="1" a="1"/>
  <c r="P1634" i="1" a="1"/>
  <c r="P1635" i="1" a="1"/>
  <c r="P1636" i="1" a="1"/>
  <c r="P1637" i="1" a="1"/>
  <c r="P1638" i="1" a="1"/>
  <c r="P1639" i="1" a="1"/>
  <c r="P1640" i="1" a="1"/>
  <c r="P1641" i="1" a="1"/>
  <c r="P1642" i="1" a="1"/>
  <c r="P1643" i="1" a="1"/>
  <c r="P1644" i="1" a="1"/>
  <c r="P1645" i="1" a="1"/>
  <c r="P1646" i="1" a="1"/>
  <c r="P1647" i="1" a="1"/>
  <c r="P1648" i="1" a="1"/>
  <c r="P1649" i="1" a="1"/>
  <c r="P1650" i="1" a="1"/>
  <c r="P1651" i="1" a="1"/>
  <c r="P1652" i="1" a="1"/>
  <c r="P1653" i="1" a="1"/>
  <c r="P1654" i="1" a="1"/>
  <c r="P1655" i="1" a="1"/>
  <c r="P1656" i="1" a="1"/>
  <c r="P1657" i="1" a="1"/>
  <c r="P1658" i="1" a="1"/>
  <c r="P1659" i="1" a="1"/>
  <c r="P1660" i="1" a="1"/>
  <c r="P1661" i="1" a="1"/>
  <c r="P1662" i="1" a="1"/>
  <c r="P1663" i="1" a="1"/>
  <c r="P1664" i="1" a="1"/>
  <c r="P1665" i="1" a="1"/>
  <c r="P1666" i="1" a="1"/>
  <c r="P1667" i="1" a="1"/>
  <c r="P1668" i="1" a="1"/>
  <c r="P1669" i="1" a="1"/>
  <c r="P1670" i="1" a="1"/>
  <c r="P1671" i="1" a="1"/>
  <c r="P1672" i="1" a="1"/>
  <c r="P1673" i="1" a="1"/>
  <c r="P1674" i="1" a="1"/>
  <c r="P1675" i="1" a="1"/>
  <c r="P1676" i="1" a="1"/>
  <c r="P1677" i="1" a="1"/>
  <c r="P1678" i="1" a="1"/>
  <c r="P1679" i="1" a="1"/>
  <c r="P1680" i="1" a="1"/>
  <c r="P1681" i="1" a="1"/>
  <c r="P1682" i="1" a="1"/>
  <c r="P1683" i="1" a="1"/>
  <c r="P1684" i="1" a="1"/>
  <c r="P1685" i="1" a="1"/>
  <c r="P1686" i="1" a="1"/>
  <c r="P1687" i="1" a="1"/>
  <c r="P1688" i="1" a="1"/>
  <c r="P1689" i="1" a="1"/>
  <c r="P1690" i="1" a="1"/>
  <c r="P1691" i="1" a="1"/>
  <c r="P1692" i="1" a="1"/>
  <c r="P1693" i="1" a="1"/>
  <c r="P1694" i="1" a="1"/>
  <c r="P1695" i="1" a="1"/>
  <c r="P1696" i="1" a="1"/>
  <c r="P1697" i="1" a="1"/>
  <c r="P1698" i="1" a="1"/>
  <c r="P1699" i="1" a="1"/>
  <c r="P1700" i="1" a="1"/>
  <c r="P1701" i="1" a="1"/>
  <c r="P1702" i="1" a="1"/>
  <c r="P1703" i="1" a="1"/>
  <c r="P1704" i="1" a="1"/>
  <c r="P1705" i="1" a="1"/>
  <c r="P1706" i="1" a="1"/>
  <c r="P1707" i="1" a="1"/>
  <c r="P1708" i="1" a="1"/>
  <c r="P1709" i="1" a="1"/>
  <c r="P1710" i="1" a="1"/>
  <c r="P1711" i="1" a="1"/>
  <c r="P1712" i="1" a="1"/>
  <c r="P1713" i="1" a="1"/>
  <c r="P1714" i="1" a="1"/>
  <c r="P1715" i="1" a="1"/>
  <c r="P1716" i="1" a="1"/>
  <c r="P1717" i="1" a="1"/>
  <c r="P1718" i="1" a="1"/>
  <c r="P1719" i="1" a="1"/>
  <c r="P1720" i="1" a="1"/>
  <c r="P1721" i="1" a="1"/>
  <c r="P1722" i="1" a="1"/>
  <c r="P1723" i="1" a="1"/>
  <c r="P1724" i="1" a="1"/>
  <c r="P1725" i="1" a="1"/>
  <c r="P1726" i="1" a="1"/>
  <c r="P1727" i="1" a="1"/>
  <c r="P1728" i="1" a="1"/>
  <c r="P1729" i="1" a="1"/>
  <c r="P1730" i="1" a="1"/>
  <c r="P1731" i="1" a="1"/>
  <c r="P1732" i="1" a="1"/>
  <c r="P1733" i="1" a="1"/>
  <c r="P1734" i="1" a="1"/>
  <c r="P1735" i="1" a="1"/>
  <c r="P1736" i="1" a="1"/>
  <c r="P1737" i="1" a="1"/>
  <c r="P1738" i="1" a="1"/>
  <c r="P1739" i="1" a="1"/>
  <c r="P1740" i="1" a="1"/>
  <c r="P1741" i="1" a="1"/>
  <c r="P1742" i="1" a="1"/>
  <c r="P1743" i="1" a="1"/>
  <c r="P1744" i="1" a="1"/>
  <c r="P1745" i="1" a="1"/>
  <c r="P1746" i="1" a="1"/>
  <c r="P1747" i="1" a="1"/>
  <c r="P1748" i="1" a="1"/>
  <c r="P1749" i="1" a="1"/>
  <c r="P1750" i="1" a="1"/>
  <c r="P1751" i="1" a="1"/>
  <c r="P1752" i="1" a="1"/>
  <c r="P1753" i="1" a="1"/>
  <c r="P1754" i="1" a="1"/>
  <c r="P1755" i="1" a="1"/>
  <c r="P1756" i="1" a="1"/>
  <c r="P1757" i="1" a="1"/>
  <c r="P1758" i="1" a="1"/>
  <c r="P1759" i="1" a="1"/>
  <c r="P1760" i="1" a="1"/>
  <c r="P1761" i="1" a="1"/>
  <c r="P1762" i="1" a="1"/>
  <c r="P1763" i="1" a="1"/>
  <c r="P1764" i="1" a="1"/>
  <c r="P1765" i="1" a="1"/>
  <c r="P1766" i="1" a="1"/>
  <c r="P1767" i="1" a="1"/>
  <c r="P1768" i="1" a="1"/>
  <c r="P1769" i="1" a="1"/>
  <c r="P1770" i="1" a="1"/>
  <c r="P1771" i="1" a="1"/>
  <c r="P1772" i="1" a="1"/>
  <c r="P1773" i="1" a="1"/>
  <c r="P1774" i="1" a="1"/>
  <c r="P1775" i="1" a="1"/>
  <c r="P1776" i="1" a="1"/>
  <c r="P1777" i="1" a="1"/>
  <c r="P1778" i="1" a="1"/>
  <c r="P1779" i="1" a="1"/>
  <c r="P1780" i="1" a="1"/>
  <c r="P1781" i="1" a="1"/>
  <c r="P1782" i="1" a="1"/>
  <c r="P1783" i="1" a="1"/>
  <c r="P1784" i="1" a="1"/>
  <c r="P1785" i="1" a="1"/>
  <c r="P1786" i="1" a="1"/>
  <c r="P1787" i="1" a="1"/>
  <c r="P1788" i="1" a="1"/>
  <c r="P1789" i="1" a="1"/>
  <c r="P1790" i="1" a="1"/>
  <c r="P1791" i="1" a="1"/>
  <c r="P1792" i="1" a="1"/>
  <c r="P1793" i="1" a="1"/>
  <c r="P1794" i="1" a="1"/>
  <c r="P1795" i="1" a="1"/>
  <c r="P1796" i="1" a="1"/>
  <c r="P1797" i="1" a="1"/>
  <c r="P1798" i="1" a="1"/>
  <c r="P1799" i="1" a="1"/>
  <c r="P1800" i="1" a="1"/>
  <c r="P1801" i="1" a="1"/>
  <c r="P1802" i="1" a="1"/>
  <c r="P1803" i="1" a="1"/>
  <c r="P1804" i="1" a="1"/>
  <c r="P1805" i="1" a="1"/>
  <c r="P1806" i="1" a="1"/>
  <c r="P1807" i="1" a="1"/>
  <c r="P1808" i="1" a="1"/>
  <c r="P1809" i="1" a="1"/>
  <c r="P1810" i="1" a="1"/>
  <c r="P1811" i="1" a="1"/>
  <c r="P1812" i="1" a="1"/>
  <c r="P1813" i="1" a="1"/>
  <c r="P1814" i="1" a="1"/>
  <c r="P1815" i="1" a="1"/>
  <c r="P1816" i="1" a="1"/>
  <c r="P1817" i="1" a="1"/>
  <c r="P1818" i="1" a="1"/>
  <c r="P1819" i="1" a="1"/>
  <c r="P1820" i="1" a="1"/>
  <c r="P1821" i="1" a="1"/>
  <c r="P1822" i="1" a="1"/>
  <c r="P1823" i="1" a="1"/>
  <c r="P1824" i="1" a="1"/>
  <c r="P1825" i="1" a="1"/>
  <c r="P1826" i="1" a="1"/>
  <c r="P1827" i="1" a="1"/>
  <c r="P1828" i="1" a="1"/>
  <c r="P1829" i="1" a="1"/>
  <c r="P1830" i="1" a="1"/>
  <c r="P1831" i="1" a="1"/>
  <c r="P1832" i="1" a="1"/>
  <c r="P1833" i="1" a="1"/>
  <c r="P1834" i="1" a="1"/>
  <c r="P1835" i="1" a="1"/>
  <c r="P1836" i="1" a="1"/>
  <c r="P1837" i="1" a="1"/>
  <c r="P1838" i="1" a="1"/>
  <c r="P1839" i="1" a="1"/>
  <c r="P1840" i="1" a="1"/>
  <c r="P1841" i="1" a="1"/>
  <c r="P1842" i="1" a="1"/>
  <c r="P1843" i="1" a="1"/>
  <c r="P1844" i="1" a="1"/>
  <c r="P1845" i="1" a="1"/>
  <c r="P1846" i="1" a="1"/>
  <c r="P1847" i="1" a="1"/>
  <c r="P1848" i="1" a="1"/>
  <c r="P1849" i="1" a="1"/>
  <c r="P1850" i="1" a="1"/>
  <c r="P1851" i="1" a="1"/>
  <c r="P1852" i="1" a="1"/>
  <c r="P1853" i="1" a="1"/>
  <c r="P1854" i="1" a="1"/>
  <c r="P1855" i="1" a="1"/>
  <c r="P1856" i="1" a="1"/>
  <c r="P1857" i="1" a="1"/>
  <c r="P1858" i="1" a="1"/>
  <c r="P1859" i="1" a="1"/>
  <c r="P1860" i="1" a="1"/>
  <c r="P1861" i="1" a="1"/>
  <c r="P1862" i="1" a="1"/>
  <c r="P1863" i="1" a="1"/>
  <c r="P1864" i="1" a="1"/>
  <c r="P1865" i="1" a="1"/>
  <c r="P1866" i="1" a="1"/>
  <c r="P1867" i="1" a="1"/>
  <c r="P1868" i="1" a="1"/>
  <c r="P1869" i="1" a="1"/>
  <c r="P1870" i="1" a="1"/>
  <c r="P1871" i="1" a="1"/>
  <c r="P1872" i="1" a="1"/>
  <c r="P1873" i="1" a="1"/>
  <c r="P1874" i="1" a="1"/>
  <c r="P1875" i="1" a="1"/>
  <c r="P1876" i="1" a="1"/>
  <c r="P1877" i="1" a="1"/>
  <c r="P1878" i="1" a="1"/>
  <c r="P1879" i="1" a="1"/>
  <c r="P1880" i="1" a="1"/>
  <c r="P1881" i="1" a="1"/>
  <c r="P1882" i="1" a="1"/>
  <c r="P1883" i="1" a="1"/>
  <c r="P1884" i="1" a="1"/>
  <c r="P1885" i="1" a="1"/>
  <c r="P1886" i="1" a="1"/>
  <c r="P1887" i="1" a="1"/>
  <c r="P1888" i="1" a="1"/>
  <c r="P1889" i="1" a="1"/>
  <c r="P1890" i="1" a="1"/>
  <c r="P1891" i="1" a="1"/>
  <c r="P1892" i="1" a="1"/>
  <c r="P1893" i="1" a="1"/>
  <c r="P1894" i="1" a="1"/>
  <c r="P1895" i="1" a="1"/>
  <c r="P1896" i="1" a="1"/>
  <c r="P1897" i="1" a="1"/>
  <c r="P1898" i="1" a="1"/>
  <c r="P1899" i="1" a="1"/>
  <c r="P1900" i="1" a="1"/>
  <c r="P1901" i="1" a="1"/>
  <c r="P1902" i="1" a="1"/>
  <c r="P1903" i="1" a="1"/>
  <c r="P1904" i="1" a="1"/>
  <c r="P1905" i="1" a="1"/>
  <c r="P1906" i="1" a="1"/>
  <c r="P1907" i="1" a="1"/>
  <c r="P1908" i="1" a="1"/>
  <c r="P1909" i="1" a="1"/>
  <c r="P1910" i="1" a="1"/>
  <c r="P1911" i="1" a="1"/>
  <c r="P1912" i="1" a="1"/>
  <c r="P1913" i="1" a="1"/>
  <c r="P1914" i="1" a="1"/>
  <c r="P1915" i="1" a="1"/>
  <c r="P1916" i="1" a="1"/>
  <c r="P1917" i="1" a="1"/>
  <c r="P1918" i="1" a="1"/>
  <c r="P1919" i="1" a="1"/>
  <c r="P1920" i="1" a="1"/>
  <c r="P1921" i="1" a="1"/>
  <c r="P1922" i="1" a="1"/>
  <c r="P1923" i="1" a="1"/>
  <c r="P1924" i="1" a="1"/>
  <c r="P1925" i="1" a="1"/>
  <c r="P1926" i="1" a="1"/>
  <c r="P1927" i="1" a="1"/>
  <c r="P1928" i="1" a="1"/>
  <c r="P1929" i="1" a="1"/>
  <c r="P1930" i="1" a="1"/>
  <c r="P1931" i="1" a="1"/>
  <c r="P1932" i="1" a="1"/>
  <c r="P1933" i="1" a="1"/>
  <c r="P1934" i="1" a="1"/>
  <c r="P1935" i="1" a="1"/>
  <c r="P1936" i="1" a="1"/>
  <c r="P1937" i="1" a="1"/>
  <c r="P1938" i="1" a="1"/>
  <c r="P1939" i="1" a="1"/>
  <c r="P1940" i="1" a="1"/>
  <c r="P1941" i="1" a="1"/>
  <c r="P1942" i="1" a="1"/>
  <c r="P1943" i="1" a="1"/>
  <c r="P1944" i="1" a="1"/>
  <c r="P1945" i="1" a="1"/>
  <c r="P1946" i="1" a="1"/>
  <c r="P1947" i="1" a="1"/>
  <c r="P1948" i="1" a="1"/>
  <c r="P1949" i="1" a="1"/>
  <c r="P1950" i="1" a="1"/>
  <c r="P1951" i="1" a="1"/>
  <c r="P1952" i="1" a="1"/>
  <c r="P1953" i="1" a="1"/>
  <c r="P1954" i="1" a="1"/>
  <c r="P1955" i="1" a="1"/>
  <c r="P1956" i="1" a="1"/>
  <c r="P1957" i="1" a="1"/>
  <c r="P1958" i="1" a="1"/>
  <c r="P1959" i="1" a="1"/>
  <c r="P1960" i="1" a="1"/>
  <c r="P1961" i="1" a="1"/>
  <c r="P1962" i="1" a="1"/>
  <c r="P1963" i="1" a="1"/>
  <c r="P1964" i="1" a="1"/>
  <c r="P1965" i="1" a="1"/>
  <c r="P1966" i="1" a="1"/>
  <c r="P1967" i="1" a="1"/>
  <c r="P1968" i="1" a="1"/>
  <c r="P1969" i="1" a="1"/>
  <c r="P1970" i="1" a="1"/>
  <c r="P1971" i="1" a="1"/>
  <c r="P1972" i="1" a="1"/>
  <c r="P1973" i="1" a="1"/>
  <c r="P1974" i="1" a="1"/>
  <c r="P1975" i="1" a="1"/>
  <c r="P1976" i="1" a="1"/>
  <c r="P1977" i="1" a="1"/>
  <c r="P1978" i="1" a="1"/>
  <c r="P1979" i="1" a="1"/>
  <c r="P1980" i="1" a="1"/>
  <c r="P1981" i="1" a="1"/>
  <c r="P1982" i="1" a="1"/>
  <c r="P1983" i="1" a="1"/>
  <c r="P1984" i="1" a="1"/>
  <c r="P1985" i="1" a="1"/>
  <c r="P1986" i="1" a="1"/>
  <c r="P1987" i="1" a="1"/>
  <c r="P1988" i="1" a="1"/>
  <c r="P1989" i="1" a="1"/>
  <c r="P1990" i="1" a="1"/>
  <c r="P1991" i="1" a="1"/>
  <c r="P1992" i="1" a="1"/>
  <c r="P1993" i="1" a="1"/>
  <c r="P1994" i="1" a="1"/>
  <c r="P1995" i="1" a="1"/>
  <c r="P1996" i="1" a="1"/>
  <c r="P1997" i="1" a="1"/>
  <c r="P1998" i="1" a="1"/>
  <c r="P1999" i="1" a="1"/>
  <c r="P2000" i="1" a="1"/>
  <c r="P2001" i="1" a="1"/>
  <c r="P2002" i="1" a="1"/>
  <c r="P2003" i="1" a="1"/>
  <c r="P2004" i="1" a="1"/>
  <c r="P2005" i="1" a="1"/>
  <c r="P2006" i="1" a="1"/>
  <c r="P2007" i="1" a="1"/>
  <c r="P2008" i="1" a="1"/>
  <c r="P2009" i="1" a="1"/>
  <c r="P2010" i="1" a="1"/>
  <c r="P2011" i="1" a="1"/>
  <c r="P2012" i="1" a="1"/>
  <c r="P2013" i="1" a="1"/>
  <c r="P2014" i="1" a="1"/>
  <c r="P2015" i="1" a="1"/>
  <c r="P2016" i="1" a="1"/>
  <c r="P2017" i="1" a="1"/>
  <c r="P2018" i="1" a="1"/>
  <c r="P2019" i="1" a="1"/>
  <c r="P2020" i="1" a="1"/>
  <c r="P2021" i="1" a="1"/>
  <c r="P2022" i="1" a="1"/>
  <c r="P2023" i="1" a="1"/>
  <c r="P2024" i="1" a="1"/>
  <c r="P2025" i="1" a="1"/>
  <c r="P2026" i="1" a="1"/>
  <c r="P2027" i="1" a="1"/>
  <c r="P2028" i="1" a="1"/>
  <c r="P2029" i="1" a="1"/>
  <c r="P2030" i="1" a="1"/>
  <c r="P2031" i="1" a="1"/>
  <c r="P2032" i="1" a="1"/>
  <c r="P2033" i="1" a="1"/>
  <c r="P2034" i="1" a="1"/>
  <c r="P2035" i="1" a="1"/>
  <c r="P2036" i="1" a="1"/>
  <c r="P2037" i="1" a="1"/>
  <c r="P2038" i="1" a="1"/>
  <c r="P2039" i="1" a="1"/>
  <c r="P2040" i="1" a="1"/>
  <c r="P2041" i="1" a="1"/>
  <c r="P2042" i="1" a="1"/>
  <c r="P2043" i="1" a="1"/>
  <c r="P2044" i="1" a="1"/>
  <c r="P2045" i="1" a="1"/>
  <c r="P2046" i="1" a="1"/>
  <c r="P2047" i="1" a="1"/>
  <c r="P2048" i="1" a="1"/>
  <c r="P2049" i="1" a="1"/>
  <c r="P2050" i="1" a="1"/>
  <c r="P2051" i="1" a="1"/>
  <c r="P2052" i="1" a="1"/>
  <c r="P2053" i="1" a="1"/>
  <c r="P2054" i="1" a="1"/>
  <c r="P2055" i="1" a="1"/>
  <c r="P2056" i="1" a="1"/>
  <c r="P2057" i="1" a="1"/>
  <c r="P2058" i="1" a="1"/>
  <c r="P2059" i="1" a="1"/>
  <c r="P2060" i="1" a="1"/>
  <c r="P2061" i="1" a="1"/>
  <c r="P2062" i="1" a="1"/>
  <c r="P2063" i="1" a="1"/>
  <c r="P2064" i="1" a="1"/>
  <c r="P2065" i="1" a="1"/>
  <c r="P2066" i="1" a="1"/>
  <c r="P2067" i="1" a="1"/>
  <c r="P2068" i="1" a="1"/>
  <c r="P2069" i="1" a="1"/>
  <c r="P2070" i="1" a="1"/>
  <c r="P2071" i="1" a="1"/>
  <c r="P2072" i="1" a="1"/>
  <c r="P2073" i="1" a="1"/>
  <c r="P2074" i="1" a="1"/>
  <c r="P2075" i="1" a="1"/>
  <c r="P2076" i="1" a="1"/>
  <c r="P2077" i="1" a="1"/>
  <c r="P2078" i="1" a="1"/>
  <c r="P2079" i="1" a="1"/>
  <c r="P2080" i="1" a="1"/>
  <c r="P2081" i="1" a="1"/>
  <c r="P2082" i="1" a="1"/>
  <c r="P2083" i="1" a="1"/>
  <c r="P2084" i="1" a="1"/>
  <c r="P2085" i="1" a="1"/>
  <c r="P2086" i="1" a="1"/>
  <c r="P2087" i="1" a="1"/>
  <c r="P2088" i="1" a="1"/>
  <c r="P2089" i="1" a="1"/>
  <c r="P2090" i="1" a="1"/>
  <c r="P2091" i="1" a="1"/>
  <c r="P2092" i="1" a="1"/>
  <c r="P2093" i="1" a="1"/>
  <c r="P2094" i="1" a="1"/>
  <c r="P2095" i="1" a="1"/>
  <c r="P2096" i="1" a="1"/>
  <c r="P2097" i="1" a="1"/>
  <c r="P2098" i="1" a="1"/>
  <c r="P2099" i="1" a="1"/>
  <c r="P2100" i="1" a="1"/>
  <c r="P2101" i="1" a="1"/>
  <c r="P2102" i="1" a="1"/>
  <c r="P2103" i="1" a="1"/>
  <c r="P2104" i="1" a="1"/>
  <c r="P2105" i="1" a="1"/>
  <c r="P2106" i="1" a="1"/>
  <c r="P2107" i="1" a="1"/>
  <c r="P2108" i="1" a="1"/>
  <c r="P2109" i="1" a="1"/>
  <c r="P2110" i="1" a="1"/>
  <c r="P2111" i="1" a="1"/>
  <c r="P2112" i="1" a="1"/>
  <c r="P2113" i="1" a="1"/>
  <c r="P2114" i="1" a="1"/>
  <c r="P2115" i="1" a="1"/>
  <c r="P2116" i="1" a="1"/>
  <c r="P2117" i="1" a="1"/>
  <c r="P2118" i="1" a="1"/>
  <c r="P2119" i="1" a="1"/>
  <c r="P2120" i="1" a="1"/>
  <c r="P2121" i="1" a="1"/>
  <c r="P2122" i="1" a="1"/>
  <c r="P2123" i="1" a="1"/>
  <c r="P2124" i="1" a="1"/>
  <c r="P2125" i="1" a="1"/>
  <c r="P2126" i="1" a="1"/>
  <c r="P2127" i="1" a="1"/>
  <c r="P2128" i="1" a="1"/>
  <c r="P2129" i="1" a="1"/>
  <c r="P2130" i="1" a="1"/>
  <c r="P2131" i="1" a="1"/>
  <c r="P2132" i="1" a="1"/>
  <c r="P2133" i="1" a="1"/>
  <c r="P2134" i="1" a="1"/>
  <c r="P2135" i="1" a="1"/>
  <c r="P2136" i="1" a="1"/>
  <c r="P2137" i="1" a="1"/>
  <c r="P2138" i="1" a="1"/>
  <c r="P2139" i="1" a="1"/>
  <c r="P2140" i="1" a="1"/>
  <c r="P2141" i="1" a="1"/>
  <c r="P2142" i="1" a="1"/>
  <c r="P2143" i="1" a="1"/>
  <c r="P2144" i="1" a="1"/>
  <c r="P2145" i="1" a="1"/>
  <c r="P2146" i="1" a="1"/>
  <c r="P2147" i="1" a="1"/>
  <c r="P2148" i="1" a="1"/>
  <c r="P2149" i="1" a="1"/>
  <c r="P2150" i="1" a="1"/>
  <c r="P2151" i="1" a="1"/>
  <c r="P2152" i="1" a="1"/>
  <c r="P2153" i="1" a="1"/>
  <c r="P2154" i="1" a="1"/>
  <c r="P2155" i="1" a="1"/>
  <c r="P2156" i="1" a="1"/>
  <c r="P2157" i="1" a="1"/>
  <c r="P2158" i="1" a="1"/>
  <c r="P2159" i="1" a="1"/>
  <c r="P2160" i="1" a="1"/>
  <c r="P2161" i="1" a="1"/>
  <c r="P2162" i="1" a="1"/>
  <c r="P2163" i="1" a="1"/>
  <c r="P2164" i="1" a="1"/>
  <c r="P2165" i="1" a="1"/>
  <c r="P2166" i="1" a="1"/>
  <c r="P2167" i="1" a="1"/>
  <c r="P2168" i="1" a="1"/>
  <c r="P2169" i="1" a="1"/>
  <c r="P2170" i="1" a="1"/>
  <c r="P2171" i="1" a="1"/>
  <c r="P2172" i="1" a="1"/>
  <c r="P2173" i="1" a="1"/>
  <c r="P2174" i="1" a="1"/>
  <c r="P2175" i="1" a="1"/>
  <c r="P2176" i="1" a="1"/>
  <c r="P2177" i="1" a="1"/>
  <c r="P2178" i="1" a="1"/>
  <c r="P2179" i="1" a="1"/>
  <c r="P2180" i="1" a="1"/>
  <c r="P2181" i="1" a="1"/>
  <c r="P2182" i="1" a="1"/>
  <c r="P2183" i="1" a="1"/>
  <c r="P2184" i="1" a="1"/>
  <c r="P2185" i="1" a="1"/>
  <c r="P2186" i="1" a="1"/>
  <c r="P2187" i="1" a="1"/>
  <c r="P2188" i="1" a="1"/>
  <c r="P2189" i="1" a="1"/>
  <c r="P2190" i="1" a="1"/>
  <c r="P2191" i="1" a="1"/>
  <c r="P2192" i="1" a="1"/>
  <c r="P2193" i="1" a="1"/>
  <c r="P2194" i="1" a="1"/>
  <c r="P2195" i="1" a="1"/>
  <c r="P2196" i="1" a="1"/>
  <c r="P2197" i="1" a="1"/>
  <c r="P2198" i="1" a="1"/>
  <c r="P2199" i="1" a="1"/>
  <c r="P2200" i="1" a="1"/>
  <c r="P2201" i="1" a="1"/>
  <c r="P2202" i="1" a="1"/>
  <c r="P2203" i="1" a="1"/>
  <c r="P2204" i="1" a="1"/>
  <c r="P2205" i="1" a="1"/>
  <c r="P2206" i="1" a="1"/>
  <c r="P2207" i="1" a="1"/>
  <c r="P2208" i="1" a="1"/>
  <c r="P2209" i="1" a="1"/>
  <c r="P2210" i="1" a="1"/>
  <c r="P2211" i="1" a="1"/>
  <c r="P2212" i="1" a="1"/>
  <c r="P2213" i="1" a="1"/>
  <c r="P2214" i="1" a="1"/>
  <c r="P2215" i="1" a="1"/>
  <c r="P2216" i="1" a="1"/>
  <c r="P2217" i="1" a="1"/>
  <c r="P2218" i="1" a="1"/>
  <c r="P2219" i="1" a="1"/>
  <c r="P2220" i="1" a="1"/>
  <c r="P2221" i="1" a="1"/>
  <c r="P2222" i="1" a="1"/>
  <c r="P2223" i="1" a="1"/>
  <c r="P2224" i="1" a="1"/>
  <c r="P2225" i="1" a="1"/>
  <c r="P2226" i="1" a="1"/>
  <c r="P2227" i="1" a="1"/>
  <c r="P2228" i="1" a="1"/>
  <c r="P2229" i="1" a="1"/>
  <c r="P2230" i="1" a="1"/>
  <c r="P2231" i="1" a="1"/>
  <c r="P2232" i="1" a="1"/>
  <c r="P2233" i="1" a="1"/>
  <c r="P2234" i="1" a="1"/>
  <c r="P2235" i="1" a="1"/>
  <c r="P2236" i="1" a="1"/>
  <c r="P2237" i="1" a="1"/>
  <c r="P2238" i="1" a="1"/>
  <c r="P2239" i="1" a="1"/>
  <c r="P2240" i="1" a="1"/>
  <c r="P2241" i="1" a="1"/>
  <c r="P2242" i="1" a="1"/>
  <c r="P2243" i="1" a="1"/>
  <c r="P2244" i="1" a="1"/>
  <c r="P2245" i="1" a="1"/>
  <c r="P2246" i="1" a="1"/>
  <c r="P2247" i="1" a="1"/>
  <c r="P2248" i="1" a="1"/>
  <c r="P2249" i="1" a="1"/>
  <c r="P2250" i="1" a="1"/>
  <c r="P2251" i="1" a="1"/>
  <c r="P2252" i="1" a="1"/>
  <c r="P2253" i="1" a="1"/>
  <c r="P2254" i="1" a="1"/>
  <c r="P2255" i="1" a="1"/>
  <c r="P2256" i="1" a="1"/>
  <c r="P2257" i="1" a="1"/>
  <c r="P2258" i="1" a="1"/>
  <c r="P2259" i="1" a="1"/>
  <c r="P2260" i="1" a="1"/>
  <c r="P2261" i="1" a="1"/>
  <c r="P2262" i="1" a="1"/>
  <c r="P2263" i="1" a="1"/>
  <c r="P2264" i="1" a="1"/>
  <c r="P2265" i="1" a="1"/>
  <c r="P2266" i="1" a="1"/>
  <c r="P2267" i="1" a="1"/>
  <c r="P2268" i="1" a="1"/>
  <c r="P2269" i="1" a="1"/>
  <c r="P2270" i="1" a="1"/>
  <c r="P2271" i="1" a="1"/>
  <c r="P2272" i="1" a="1"/>
  <c r="P2273" i="1" a="1"/>
  <c r="P2274" i="1" a="1"/>
  <c r="P2275" i="1" a="1"/>
  <c r="P2276" i="1" a="1"/>
  <c r="P2277" i="1" a="1"/>
  <c r="P2278" i="1" a="1"/>
  <c r="P2279" i="1" a="1"/>
  <c r="P2280" i="1" a="1"/>
  <c r="P2281" i="1" a="1"/>
  <c r="P2282" i="1" a="1"/>
  <c r="P2283" i="1" a="1"/>
  <c r="P2284" i="1" a="1"/>
  <c r="P2285" i="1" a="1"/>
  <c r="P2286" i="1" a="1"/>
  <c r="P2287" i="1" a="1"/>
  <c r="P2288" i="1" a="1"/>
  <c r="P2289" i="1" a="1"/>
  <c r="P2290" i="1" a="1"/>
  <c r="P2291" i="1" a="1"/>
  <c r="P2292" i="1" a="1"/>
  <c r="P2293" i="1" a="1"/>
  <c r="P2294" i="1" a="1"/>
  <c r="P2295" i="1" a="1"/>
  <c r="P2296" i="1" a="1"/>
  <c r="P2297" i="1" a="1"/>
  <c r="P2298" i="1" a="1"/>
  <c r="P2299" i="1" a="1"/>
  <c r="P2300" i="1" a="1"/>
  <c r="P2301" i="1" a="1"/>
  <c r="P2302" i="1" a="1"/>
  <c r="P2303" i="1" a="1"/>
  <c r="P2304" i="1" a="1"/>
  <c r="P2305" i="1" a="1"/>
  <c r="P2306" i="1" a="1"/>
  <c r="P2307" i="1" a="1"/>
  <c r="P2308" i="1" a="1"/>
  <c r="P2309" i="1" a="1"/>
  <c r="P2310" i="1" a="1"/>
  <c r="P2311" i="1" a="1"/>
  <c r="P2312" i="1" a="1"/>
  <c r="P2313" i="1" a="1"/>
  <c r="P2314" i="1" a="1"/>
  <c r="P2315" i="1" a="1"/>
  <c r="P2316" i="1" a="1"/>
  <c r="P2317" i="1" a="1"/>
  <c r="P2318" i="1" a="1"/>
  <c r="P2319" i="1" a="1"/>
  <c r="P2320" i="1" a="1"/>
  <c r="P2321" i="1" a="1"/>
  <c r="P2322" i="1" a="1"/>
  <c r="P2323" i="1" a="1"/>
  <c r="P2324" i="1" a="1"/>
  <c r="P2325" i="1" a="1"/>
  <c r="P2326" i="1" a="1"/>
  <c r="P2327" i="1" a="1"/>
  <c r="P2328" i="1" a="1"/>
  <c r="P2329" i="1" a="1"/>
  <c r="P2330" i="1" a="1"/>
  <c r="P2331" i="1" a="1"/>
  <c r="P2332" i="1" a="1"/>
  <c r="P2333" i="1" a="1"/>
  <c r="P2334" i="1" a="1"/>
  <c r="P2335" i="1" a="1"/>
  <c r="P2336" i="1" a="1"/>
  <c r="P2337" i="1" a="1"/>
  <c r="P2338" i="1" a="1"/>
  <c r="P2339" i="1" a="1"/>
  <c r="P2340" i="1" a="1"/>
  <c r="P2341" i="1" a="1"/>
  <c r="P2342" i="1" a="1"/>
  <c r="P2343" i="1" a="1"/>
  <c r="P2344" i="1" a="1"/>
  <c r="P2345" i="1" a="1"/>
  <c r="P2346" i="1" a="1"/>
  <c r="P2347" i="1" a="1"/>
  <c r="P2348" i="1" a="1"/>
  <c r="P2349" i="1" a="1"/>
  <c r="P2350" i="1" a="1"/>
  <c r="P2351" i="1" a="1"/>
  <c r="P2352" i="1" a="1"/>
  <c r="P2353" i="1" a="1"/>
  <c r="P2354" i="1" a="1"/>
  <c r="P2355" i="1" a="1"/>
  <c r="P2356" i="1" a="1"/>
  <c r="P2357" i="1" a="1"/>
  <c r="P2358" i="1" a="1"/>
  <c r="P2359" i="1" a="1"/>
  <c r="P2360" i="1" a="1"/>
  <c r="P2361" i="1" a="1"/>
  <c r="P2362" i="1" a="1"/>
  <c r="P2363" i="1" a="1"/>
  <c r="P2364" i="1" a="1"/>
  <c r="P2365" i="1" a="1"/>
  <c r="P2366" i="1" a="1"/>
  <c r="P2367" i="1" a="1"/>
  <c r="P2368" i="1" a="1"/>
  <c r="P2369" i="1" a="1"/>
  <c r="P2370" i="1" a="1"/>
  <c r="P2371" i="1" a="1"/>
  <c r="P2372" i="1" a="1"/>
  <c r="P2373" i="1" a="1"/>
  <c r="P2374" i="1" a="1"/>
  <c r="P2375" i="1" a="1"/>
  <c r="P2376" i="1" a="1"/>
  <c r="P2377" i="1" a="1"/>
  <c r="P2378" i="1" a="1"/>
  <c r="P2379" i="1" a="1"/>
  <c r="P2380" i="1" a="1"/>
  <c r="P2381" i="1" a="1"/>
  <c r="P2382" i="1" a="1"/>
  <c r="P2383" i="1" a="1"/>
  <c r="P2384" i="1" a="1"/>
  <c r="P2385" i="1" a="1"/>
  <c r="P2386" i="1" a="1"/>
  <c r="P2387" i="1" a="1"/>
  <c r="P2388" i="1" a="1"/>
  <c r="P2389" i="1" a="1"/>
  <c r="P2390" i="1" a="1"/>
  <c r="P2391" i="1" a="1"/>
  <c r="P2392" i="1" a="1"/>
  <c r="P2393" i="1" a="1"/>
  <c r="P2394" i="1" a="1"/>
  <c r="P2395" i="1" a="1"/>
  <c r="P2396" i="1" a="1"/>
  <c r="P2397" i="1" a="1"/>
  <c r="P2398" i="1" a="1"/>
  <c r="P2399" i="1" a="1"/>
  <c r="P2400" i="1" a="1"/>
  <c r="P2401" i="1" a="1"/>
  <c r="P2402" i="1" a="1"/>
  <c r="P2403" i="1" a="1"/>
  <c r="P2404" i="1" a="1"/>
  <c r="P2405" i="1" a="1"/>
  <c r="P2406" i="1" a="1"/>
  <c r="P2407" i="1" a="1"/>
  <c r="P2408" i="1" a="1"/>
  <c r="P2409" i="1" a="1"/>
  <c r="P2410" i="1" a="1"/>
  <c r="P2411" i="1" a="1"/>
  <c r="P2412" i="1" a="1"/>
  <c r="P2413" i="1" a="1"/>
  <c r="P2414" i="1" a="1"/>
  <c r="P2415" i="1" a="1"/>
  <c r="P2416" i="1" a="1"/>
  <c r="P2417" i="1" a="1"/>
  <c r="P2418" i="1" a="1"/>
  <c r="P2419" i="1" a="1"/>
  <c r="P2420" i="1" a="1"/>
  <c r="P2421" i="1" a="1"/>
  <c r="P2422" i="1" a="1"/>
  <c r="P2423" i="1" a="1"/>
  <c r="P2424" i="1" a="1"/>
  <c r="P2425" i="1" a="1"/>
  <c r="P2426" i="1" a="1"/>
  <c r="P2427" i="1" a="1"/>
  <c r="P2428" i="1" a="1"/>
  <c r="P2429" i="1" a="1"/>
  <c r="P2430" i="1" a="1"/>
  <c r="P2431" i="1" a="1"/>
  <c r="P2432" i="1" a="1"/>
  <c r="P2433" i="1" a="1"/>
  <c r="P2434" i="1" a="1"/>
  <c r="P2435" i="1" a="1"/>
  <c r="P2436" i="1" a="1"/>
  <c r="P2437" i="1" a="1"/>
  <c r="P2438" i="1" a="1"/>
  <c r="P2439" i="1" a="1"/>
  <c r="P2440" i="1" a="1"/>
  <c r="P2441" i="1" a="1"/>
  <c r="P2442" i="1" a="1"/>
  <c r="P2443" i="1" a="1"/>
  <c r="P2444" i="1" a="1"/>
  <c r="P2445" i="1" a="1"/>
  <c r="P2446" i="1" a="1"/>
  <c r="P2447" i="1" a="1"/>
  <c r="P2448" i="1" a="1"/>
  <c r="P2449" i="1" a="1"/>
  <c r="P2450" i="1" a="1"/>
  <c r="P2451" i="1" a="1"/>
  <c r="P2452" i="1" a="1"/>
  <c r="P2453" i="1" a="1"/>
  <c r="P2454" i="1" a="1"/>
  <c r="P2455" i="1" a="1"/>
  <c r="P2456" i="1" a="1"/>
  <c r="P2457" i="1" a="1"/>
  <c r="P2458" i="1" a="1"/>
  <c r="P2459" i="1" a="1"/>
  <c r="P2460" i="1" a="1"/>
  <c r="P2461" i="1" a="1"/>
  <c r="P2462" i="1" a="1"/>
  <c r="P2463" i="1" a="1"/>
  <c r="P2464" i="1" a="1"/>
  <c r="P2465" i="1" a="1"/>
  <c r="P2466" i="1" a="1"/>
  <c r="P2467" i="1" a="1"/>
  <c r="P2468" i="1" a="1"/>
  <c r="P2469" i="1" a="1"/>
  <c r="P2470" i="1" a="1"/>
  <c r="P2471" i="1" a="1"/>
  <c r="P2472" i="1" a="1"/>
  <c r="P2473" i="1" a="1"/>
  <c r="P2474" i="1" a="1"/>
  <c r="P2475" i="1" a="1"/>
  <c r="P2476" i="1" a="1"/>
  <c r="P2477" i="1" a="1"/>
  <c r="P2478" i="1" a="1"/>
  <c r="P2479" i="1" a="1"/>
  <c r="P2480" i="1" a="1"/>
  <c r="P2481" i="1" a="1"/>
  <c r="P2482" i="1" a="1"/>
  <c r="P2483" i="1" a="1"/>
  <c r="P2484" i="1" a="1"/>
  <c r="P2485" i="1" a="1"/>
  <c r="P2486" i="1" a="1"/>
  <c r="P2487" i="1" a="1"/>
  <c r="P2488" i="1" a="1"/>
  <c r="P2489" i="1" a="1"/>
  <c r="P2490" i="1" a="1"/>
  <c r="P2491" i="1" a="1"/>
  <c r="P2492" i="1" a="1"/>
  <c r="P2493" i="1" a="1"/>
  <c r="P2494" i="1" a="1"/>
  <c r="P2495" i="1" a="1"/>
  <c r="P2496" i="1" a="1"/>
  <c r="P2497" i="1" a="1"/>
  <c r="P2498" i="1" a="1"/>
  <c r="P2499" i="1" a="1"/>
  <c r="P2500" i="1" a="1"/>
  <c r="P2501" i="1" a="1"/>
  <c r="P2502" i="1" a="1"/>
  <c r="P2503" i="1" a="1"/>
  <c r="P2504" i="1" a="1"/>
  <c r="P2505" i="1" a="1"/>
  <c r="P2506" i="1" a="1"/>
  <c r="P2507" i="1" a="1"/>
  <c r="P2508" i="1" a="1"/>
  <c r="P2509" i="1" a="1"/>
  <c r="P2510" i="1" a="1"/>
  <c r="P2511" i="1" a="1"/>
  <c r="P2512" i="1" a="1"/>
  <c r="P2513" i="1" a="1"/>
  <c r="P2514" i="1" a="1"/>
  <c r="P2515" i="1" a="1"/>
  <c r="P2516" i="1" a="1"/>
  <c r="P2517" i="1" a="1"/>
  <c r="P2518" i="1" a="1"/>
  <c r="P2519" i="1" a="1"/>
  <c r="P2520" i="1" a="1"/>
  <c r="P2521" i="1" a="1"/>
  <c r="P2522" i="1" a="1"/>
  <c r="P2523" i="1" a="1"/>
  <c r="P2524" i="1" a="1"/>
  <c r="P2525" i="1" a="1"/>
  <c r="P2526" i="1" a="1"/>
  <c r="P2527" i="1" a="1"/>
  <c r="P2528" i="1" a="1"/>
  <c r="P2529" i="1" a="1"/>
  <c r="P2530" i="1" a="1"/>
  <c r="P2531" i="1" a="1"/>
  <c r="P2532" i="1" a="1"/>
  <c r="P2533" i="1" a="1"/>
  <c r="P2534" i="1" a="1"/>
  <c r="P2535" i="1" a="1"/>
  <c r="P2536" i="1" a="1"/>
  <c r="P2537" i="1" a="1"/>
  <c r="P2538" i="1" a="1"/>
  <c r="P2539" i="1" a="1"/>
  <c r="P2540" i="1" a="1"/>
  <c r="P2541" i="1" a="1"/>
  <c r="P2542" i="1" a="1"/>
  <c r="P2543" i="1" a="1"/>
  <c r="P2544" i="1" a="1"/>
  <c r="P2545" i="1" a="1"/>
  <c r="P2546" i="1" a="1"/>
  <c r="P2547" i="1" a="1"/>
  <c r="P2548" i="1" a="1"/>
  <c r="P2549" i="1" a="1"/>
  <c r="P2550" i="1" a="1"/>
  <c r="P2551" i="1" a="1"/>
  <c r="P2552" i="1" a="1"/>
  <c r="P2553" i="1" a="1"/>
  <c r="P2554" i="1" a="1"/>
  <c r="P2555" i="1" a="1"/>
  <c r="P2556" i="1" a="1"/>
  <c r="P2557" i="1" a="1"/>
  <c r="P2558" i="1" a="1"/>
  <c r="P2559" i="1" a="1"/>
  <c r="P2560" i="1" a="1"/>
  <c r="P2561" i="1" a="1"/>
  <c r="P2562" i="1" a="1"/>
  <c r="P2563" i="1" a="1"/>
  <c r="P2564" i="1" a="1"/>
  <c r="P2565" i="1" a="1"/>
  <c r="P2566" i="1" a="1"/>
  <c r="P2567" i="1" a="1"/>
  <c r="P2568" i="1" a="1"/>
  <c r="P2569" i="1" a="1"/>
  <c r="P2570" i="1" a="1"/>
  <c r="P2571" i="1" a="1"/>
  <c r="P2572" i="1" a="1"/>
  <c r="P2573" i="1" a="1"/>
  <c r="P2574" i="1" a="1"/>
  <c r="P2575" i="1" a="1"/>
  <c r="P2576" i="1" a="1"/>
  <c r="P2577" i="1" a="1"/>
  <c r="P2578" i="1" a="1"/>
  <c r="P2579" i="1" a="1"/>
  <c r="P2580" i="1" a="1"/>
  <c r="P2581" i="1" a="1"/>
  <c r="P2582" i="1" a="1"/>
  <c r="P2583" i="1" a="1"/>
  <c r="P2584" i="1" a="1"/>
  <c r="P2585" i="1" a="1"/>
  <c r="P2586" i="1" a="1"/>
  <c r="P2587" i="1" a="1"/>
  <c r="P2588" i="1" a="1"/>
  <c r="P2589" i="1" a="1"/>
  <c r="P2590" i="1" a="1"/>
  <c r="P2591" i="1" a="1"/>
  <c r="P2592" i="1" a="1"/>
  <c r="P2593" i="1" a="1"/>
  <c r="P2594" i="1" a="1"/>
  <c r="P2595" i="1" a="1"/>
  <c r="P2596" i="1" a="1"/>
  <c r="P2597" i="1" a="1"/>
  <c r="P2598" i="1" a="1"/>
  <c r="P2599" i="1" a="1"/>
  <c r="P2600" i="1" a="1"/>
  <c r="P2601" i="1" a="1"/>
  <c r="P2602" i="1" a="1"/>
  <c r="P2603" i="1" a="1"/>
  <c r="P2604" i="1" a="1"/>
  <c r="P2605" i="1" a="1"/>
  <c r="P2606" i="1" a="1"/>
  <c r="P2607" i="1" a="1"/>
  <c r="P2608" i="1" a="1"/>
  <c r="P2609" i="1" a="1"/>
  <c r="P2610" i="1" a="1"/>
  <c r="P2611" i="1" a="1"/>
  <c r="P2612" i="1" a="1"/>
  <c r="P2613" i="1" a="1"/>
  <c r="P2614" i="1" a="1"/>
  <c r="P2615" i="1" a="1"/>
  <c r="P2616" i="1" a="1"/>
  <c r="P2617" i="1" a="1"/>
  <c r="P2618" i="1" a="1"/>
  <c r="P2619" i="1" a="1"/>
  <c r="P2620" i="1" a="1"/>
  <c r="P2621" i="1" a="1"/>
  <c r="P2622" i="1" a="1"/>
  <c r="P2623" i="1" a="1"/>
  <c r="P2624" i="1" a="1"/>
  <c r="P2625" i="1" a="1"/>
  <c r="P2626" i="1" a="1"/>
  <c r="P2627" i="1" a="1"/>
  <c r="P2628" i="1" a="1"/>
  <c r="P2629" i="1" a="1"/>
  <c r="P2630" i="1" a="1"/>
  <c r="P2631" i="1" a="1"/>
  <c r="P2632" i="1" a="1"/>
  <c r="P2633" i="1" a="1"/>
  <c r="P2634" i="1" a="1"/>
  <c r="P2635" i="1" a="1"/>
  <c r="P2636" i="1" a="1"/>
  <c r="P2637" i="1" a="1"/>
  <c r="P2638" i="1" a="1"/>
  <c r="P2639" i="1" a="1"/>
  <c r="P2640" i="1" a="1"/>
  <c r="P2641" i="1" a="1"/>
  <c r="P2642" i="1" a="1"/>
  <c r="P2643" i="1" a="1"/>
  <c r="P2644" i="1" a="1"/>
  <c r="P2645" i="1" a="1"/>
  <c r="P2646" i="1" a="1"/>
  <c r="P2647" i="1" a="1"/>
  <c r="P2648" i="1" a="1"/>
  <c r="P2649" i="1" a="1"/>
  <c r="P2650" i="1" a="1"/>
  <c r="P2651" i="1" a="1"/>
  <c r="P2652" i="1" a="1"/>
  <c r="P2653" i="1" a="1"/>
  <c r="P2654" i="1" a="1"/>
  <c r="P2655" i="1" a="1"/>
  <c r="P2656" i="1" a="1"/>
  <c r="P2657" i="1" a="1"/>
  <c r="P2658" i="1" a="1"/>
  <c r="P2659" i="1" a="1"/>
  <c r="P2660" i="1" a="1"/>
  <c r="P2661" i="1" a="1"/>
  <c r="P2662" i="1" a="1"/>
  <c r="P2663" i="1" a="1"/>
  <c r="P2664" i="1" a="1"/>
  <c r="P2665" i="1" a="1"/>
  <c r="P2666" i="1" a="1"/>
  <c r="P2667" i="1" a="1"/>
  <c r="P2668" i="1" a="1"/>
  <c r="P2669" i="1" a="1"/>
  <c r="P2670" i="1" a="1"/>
  <c r="P2671" i="1" a="1"/>
  <c r="P2672" i="1" a="1"/>
  <c r="P2673" i="1" a="1"/>
  <c r="P2674" i="1" a="1"/>
  <c r="P2675" i="1" a="1"/>
  <c r="P2676" i="1" a="1"/>
  <c r="P2677" i="1" a="1"/>
  <c r="P2678" i="1" a="1"/>
  <c r="P2679" i="1" a="1"/>
  <c r="P2680" i="1" a="1"/>
  <c r="P2681" i="1" a="1"/>
  <c r="P2682" i="1" a="1"/>
  <c r="P2683" i="1" a="1"/>
  <c r="P2684" i="1" a="1"/>
  <c r="P2685" i="1" a="1"/>
  <c r="P2686" i="1" a="1"/>
  <c r="P2687" i="1" a="1"/>
  <c r="P2688" i="1" a="1"/>
  <c r="P2689" i="1" a="1"/>
  <c r="P2690" i="1" a="1"/>
  <c r="P2691" i="1" a="1"/>
  <c r="P2692" i="1" a="1"/>
  <c r="P2693" i="1" a="1"/>
  <c r="P2694" i="1" a="1"/>
  <c r="P2695" i="1" a="1"/>
  <c r="P2696" i="1" a="1"/>
  <c r="P2697" i="1" a="1"/>
  <c r="P2698" i="1" a="1"/>
  <c r="P2699" i="1" a="1"/>
  <c r="P2700" i="1" a="1"/>
  <c r="P2701" i="1" a="1"/>
  <c r="P2702" i="1" a="1"/>
  <c r="P2703" i="1" a="1"/>
  <c r="P2704" i="1" a="1"/>
  <c r="P2705" i="1" a="1"/>
  <c r="P2706" i="1" a="1"/>
  <c r="P2707" i="1" a="1"/>
  <c r="P2708" i="1" a="1"/>
  <c r="P2709" i="1" a="1"/>
  <c r="P2710" i="1" a="1"/>
  <c r="P2711" i="1" a="1"/>
  <c r="P2712" i="1" a="1"/>
  <c r="P2713" i="1" a="1"/>
  <c r="P2714" i="1" a="1"/>
  <c r="P2715" i="1" a="1"/>
  <c r="P2716" i="1" a="1"/>
  <c r="P2717" i="1" a="1"/>
  <c r="P2718" i="1" a="1"/>
  <c r="P2719" i="1" a="1"/>
  <c r="P2720" i="1" a="1"/>
  <c r="P2721" i="1" a="1"/>
  <c r="P2722" i="1" a="1"/>
  <c r="P2723" i="1" a="1"/>
  <c r="P2724" i="1" a="1"/>
  <c r="P2725" i="1" a="1"/>
  <c r="P2726" i="1" a="1"/>
  <c r="P2727" i="1" a="1"/>
  <c r="P2728" i="1" a="1"/>
  <c r="P2729" i="1" a="1"/>
  <c r="P2730" i="1" a="1"/>
  <c r="P2731" i="1" a="1"/>
  <c r="P2732" i="1" a="1"/>
  <c r="P2733" i="1" a="1"/>
  <c r="P2734" i="1" a="1"/>
  <c r="P2735" i="1" a="1"/>
  <c r="P2736" i="1" a="1"/>
  <c r="P2737" i="1" a="1"/>
  <c r="P2738" i="1" a="1"/>
  <c r="P2739" i="1" a="1"/>
  <c r="P2740" i="1" a="1"/>
  <c r="P2741" i="1" a="1"/>
  <c r="P2742" i="1" a="1"/>
  <c r="P2743" i="1" a="1"/>
  <c r="P2744" i="1" a="1"/>
  <c r="P2745" i="1" a="1"/>
  <c r="P2746" i="1" a="1"/>
  <c r="P2747" i="1" a="1"/>
  <c r="P2748" i="1" a="1"/>
  <c r="P2749" i="1" a="1"/>
  <c r="P2750" i="1" a="1"/>
  <c r="P2751" i="1" a="1"/>
  <c r="P2752" i="1" a="1"/>
  <c r="P2753" i="1" a="1"/>
  <c r="P2754" i="1" a="1"/>
  <c r="P2755" i="1" a="1"/>
  <c r="P2756" i="1" a="1"/>
  <c r="P2757" i="1" a="1"/>
  <c r="P2758" i="1" a="1"/>
  <c r="P2759" i="1" a="1"/>
  <c r="P2760" i="1" a="1"/>
  <c r="P2761" i="1" a="1"/>
  <c r="P2762" i="1" a="1"/>
  <c r="P2763" i="1" a="1"/>
  <c r="P2764" i="1" a="1"/>
  <c r="P2765" i="1" a="1"/>
  <c r="P2766" i="1" a="1"/>
  <c r="P2767" i="1" a="1"/>
  <c r="P2768" i="1" a="1"/>
  <c r="P2769" i="1" a="1"/>
  <c r="P2770" i="1" a="1"/>
  <c r="P2771" i="1" a="1"/>
  <c r="P2772" i="1" a="1"/>
  <c r="P2773" i="1" a="1"/>
  <c r="P2774" i="1" a="1"/>
  <c r="P2775" i="1" a="1"/>
  <c r="P2776" i="1" a="1"/>
  <c r="P2777" i="1" a="1"/>
  <c r="P2778" i="1" a="1"/>
  <c r="P2779" i="1" a="1"/>
  <c r="P2780" i="1" a="1"/>
  <c r="P2781" i="1" a="1"/>
  <c r="P2782" i="1" a="1"/>
  <c r="P2783" i="1" a="1"/>
  <c r="P2784" i="1" a="1"/>
  <c r="P2785" i="1" a="1"/>
  <c r="P2786" i="1" a="1"/>
  <c r="P2787" i="1" a="1"/>
  <c r="P2788" i="1" a="1"/>
  <c r="P2789" i="1" a="1"/>
  <c r="P2790" i="1" a="1"/>
  <c r="P2791" i="1" a="1"/>
  <c r="P2792" i="1" a="1"/>
  <c r="P2793" i="1" a="1"/>
  <c r="P2794" i="1" a="1"/>
  <c r="P2795" i="1" a="1"/>
  <c r="P2796" i="1" a="1"/>
  <c r="P2797" i="1" a="1"/>
  <c r="P2798" i="1" a="1"/>
  <c r="P2799" i="1" a="1"/>
  <c r="P2800" i="1" a="1"/>
  <c r="P2801" i="1" a="1"/>
  <c r="P2802" i="1" a="1"/>
  <c r="P2803" i="1" a="1"/>
  <c r="P2804" i="1" a="1"/>
  <c r="P2805" i="1" a="1"/>
  <c r="P2806" i="1" a="1"/>
  <c r="P2807" i="1" a="1"/>
  <c r="P2808" i="1" a="1"/>
  <c r="P2809" i="1" a="1"/>
  <c r="P2810" i="1" a="1"/>
  <c r="P2811" i="1" a="1"/>
  <c r="P2812" i="1" a="1"/>
  <c r="P2813" i="1" a="1"/>
  <c r="P2814" i="1" a="1"/>
  <c r="P2815" i="1" a="1"/>
  <c r="P2816" i="1" a="1"/>
  <c r="P2817" i="1" a="1"/>
  <c r="P2818" i="1" a="1"/>
  <c r="P2819" i="1" a="1"/>
  <c r="P2820" i="1" a="1"/>
  <c r="P2821" i="1" a="1"/>
  <c r="P2822" i="1" a="1"/>
  <c r="P2823" i="1" a="1"/>
  <c r="P2824" i="1" a="1"/>
  <c r="P2825" i="1" a="1"/>
  <c r="P2826" i="1" a="1"/>
  <c r="P2827" i="1" a="1"/>
  <c r="P2828" i="1" a="1"/>
  <c r="P2829" i="1" a="1"/>
  <c r="P2830" i="1" a="1"/>
  <c r="P2831" i="1" a="1"/>
  <c r="P2832" i="1" a="1"/>
  <c r="P2833" i="1" a="1"/>
  <c r="P2834" i="1" a="1"/>
  <c r="P2835" i="1" a="1"/>
  <c r="P2836" i="1" a="1"/>
  <c r="P2837" i="1" a="1"/>
  <c r="P2838" i="1" a="1"/>
  <c r="P2839" i="1" a="1"/>
  <c r="P2840" i="1" a="1"/>
  <c r="P2841" i="1" a="1"/>
  <c r="P2842" i="1" a="1"/>
  <c r="P2843" i="1" a="1"/>
  <c r="P2844" i="1" a="1"/>
  <c r="P2845" i="1" a="1"/>
  <c r="P2846" i="1" a="1"/>
  <c r="P2847" i="1" a="1"/>
  <c r="P2848" i="1" a="1"/>
  <c r="P2849" i="1" a="1"/>
  <c r="P2850" i="1" a="1"/>
  <c r="P2851" i="1" a="1"/>
  <c r="P2852" i="1" a="1"/>
  <c r="P2853" i="1" a="1"/>
  <c r="P2854" i="1" a="1"/>
  <c r="P2855" i="1" a="1"/>
  <c r="P2856" i="1" a="1"/>
  <c r="P2857" i="1" a="1"/>
  <c r="P2858" i="1" a="1"/>
  <c r="P2859" i="1" a="1"/>
  <c r="P2860" i="1" a="1"/>
  <c r="P2861" i="1" a="1"/>
  <c r="P2862" i="1" a="1"/>
  <c r="P2863" i="1" a="1"/>
  <c r="P2864" i="1" a="1"/>
  <c r="P2865" i="1" a="1"/>
  <c r="P2866" i="1" a="1"/>
  <c r="P2867" i="1" a="1"/>
  <c r="P2868" i="1" a="1"/>
  <c r="P2869" i="1" a="1"/>
  <c r="P2870" i="1" a="1"/>
  <c r="P2871" i="1" a="1"/>
  <c r="P2872" i="1" a="1"/>
  <c r="P2873" i="1" a="1"/>
  <c r="P2874" i="1" a="1"/>
  <c r="P2875" i="1" a="1"/>
  <c r="P2876" i="1" a="1"/>
  <c r="P2877" i="1" a="1"/>
  <c r="P2878" i="1" a="1"/>
  <c r="P2879" i="1" a="1"/>
  <c r="P2880" i="1" a="1"/>
  <c r="P2881" i="1" a="1"/>
  <c r="P2882" i="1" a="1"/>
  <c r="P2883" i="1" a="1"/>
  <c r="P2884" i="1" a="1"/>
  <c r="P2885" i="1" a="1"/>
  <c r="P2886" i="1" a="1"/>
  <c r="P2887" i="1" a="1"/>
  <c r="P2888" i="1" a="1"/>
  <c r="P2889" i="1" a="1"/>
  <c r="P2890" i="1" a="1"/>
  <c r="P2891" i="1" a="1"/>
  <c r="P2892" i="1" a="1"/>
  <c r="P2893" i="1" a="1"/>
  <c r="P2894" i="1" a="1"/>
  <c r="P2895" i="1" a="1"/>
  <c r="P2896" i="1" a="1"/>
  <c r="P2897" i="1" a="1"/>
  <c r="P2898" i="1" a="1"/>
  <c r="P2899" i="1" a="1"/>
  <c r="P2900" i="1" a="1"/>
  <c r="P2901" i="1" a="1"/>
  <c r="P2902" i="1" a="1"/>
  <c r="P2903" i="1" a="1"/>
  <c r="P2904" i="1" a="1"/>
  <c r="P2905" i="1" a="1"/>
  <c r="P2906" i="1" a="1"/>
  <c r="P2907" i="1" a="1"/>
  <c r="P2908" i="1" a="1"/>
  <c r="P2909" i="1" a="1"/>
  <c r="P2910" i="1" a="1"/>
  <c r="P2911" i="1" a="1"/>
  <c r="P2912" i="1" a="1"/>
  <c r="P2913" i="1" a="1"/>
  <c r="P2914" i="1" a="1"/>
  <c r="P2915" i="1" a="1"/>
  <c r="P2916" i="1" a="1"/>
  <c r="P2917" i="1" a="1"/>
  <c r="P2918" i="1" a="1"/>
  <c r="P2919" i="1" a="1"/>
  <c r="P2920" i="1" a="1"/>
  <c r="P2921" i="1" a="1"/>
  <c r="P2922" i="1" a="1"/>
  <c r="P2923" i="1" a="1"/>
  <c r="P2924" i="1" a="1"/>
  <c r="P2925" i="1" a="1"/>
  <c r="P2926" i="1" a="1"/>
  <c r="P2927" i="1" a="1"/>
  <c r="P2928" i="1" a="1"/>
  <c r="P2929" i="1" a="1"/>
  <c r="P2930" i="1" a="1"/>
  <c r="P2931" i="1" a="1"/>
  <c r="P2932" i="1" a="1"/>
  <c r="P2933" i="1" a="1"/>
  <c r="P2934" i="1" a="1"/>
  <c r="P2935" i="1" a="1"/>
  <c r="P2936" i="1" a="1"/>
  <c r="P2937" i="1" a="1"/>
  <c r="P2938" i="1" a="1"/>
  <c r="P2939" i="1" a="1"/>
  <c r="P2940" i="1" a="1"/>
  <c r="P2941" i="1" a="1"/>
  <c r="P2942" i="1" a="1"/>
  <c r="P2943" i="1" a="1"/>
  <c r="P2944" i="1" a="1"/>
  <c r="P2945" i="1" a="1"/>
  <c r="P2946" i="1" a="1"/>
  <c r="P2947" i="1" a="1"/>
  <c r="P2948" i="1" a="1"/>
  <c r="P2949" i="1" a="1"/>
  <c r="P2950" i="1" a="1"/>
  <c r="P2951" i="1" a="1"/>
  <c r="P2952" i="1" a="1"/>
  <c r="P2953" i="1" a="1"/>
  <c r="P2954" i="1" a="1"/>
  <c r="P2955" i="1" a="1"/>
  <c r="P2956" i="1" a="1"/>
  <c r="P2957" i="1" a="1"/>
  <c r="P2958" i="1" a="1"/>
  <c r="P2959" i="1" a="1"/>
  <c r="P2960" i="1" a="1"/>
  <c r="P2961" i="1" a="1"/>
  <c r="P2962" i="1" a="1"/>
  <c r="P2963" i="1" a="1"/>
  <c r="P2964" i="1" a="1"/>
  <c r="P2965" i="1" a="1"/>
  <c r="P2966" i="1" a="1"/>
  <c r="P2967" i="1" a="1"/>
  <c r="P2968" i="1" a="1"/>
  <c r="P2969" i="1" a="1"/>
  <c r="P2970" i="1" a="1"/>
  <c r="P2971" i="1" a="1"/>
  <c r="P2972" i="1" a="1"/>
  <c r="P2973" i="1" a="1"/>
  <c r="P2974" i="1" a="1"/>
  <c r="P2975" i="1" a="1"/>
  <c r="P2976" i="1" a="1"/>
  <c r="P2977" i="1" a="1"/>
  <c r="P2978" i="1" a="1"/>
  <c r="P2979" i="1" a="1"/>
  <c r="P2980" i="1" a="1"/>
  <c r="P2981" i="1" a="1"/>
  <c r="P2982" i="1" a="1"/>
  <c r="P2983" i="1" a="1"/>
  <c r="P2984" i="1" a="1"/>
  <c r="P2985" i="1" a="1"/>
  <c r="P2986" i="1" a="1"/>
  <c r="P2987" i="1" a="1"/>
  <c r="P2988" i="1" a="1"/>
  <c r="P2989" i="1" a="1"/>
  <c r="P2990" i="1" a="1"/>
  <c r="P2991" i="1" a="1"/>
  <c r="P2992" i="1" a="1"/>
  <c r="P2993" i="1" a="1"/>
  <c r="P2994" i="1" a="1"/>
  <c r="P2995" i="1" a="1"/>
  <c r="P2996" i="1" a="1"/>
  <c r="P2997" i="1" a="1"/>
  <c r="P2998" i="1" a="1"/>
  <c r="P2999" i="1" a="1"/>
  <c r="P3000" i="1" a="1"/>
  <c r="P3001" i="1" a="1"/>
  <c r="P3002" i="1" a="1"/>
  <c r="P3003" i="1" a="1"/>
  <c r="P3004" i="1" a="1"/>
  <c r="P3005" i="1" a="1"/>
  <c r="P3006" i="1" a="1"/>
  <c r="P3007" i="1" a="1"/>
  <c r="P3008" i="1" a="1"/>
  <c r="P3009" i="1" a="1"/>
  <c r="P3010" i="1" a="1"/>
  <c r="P3011" i="1" a="1"/>
  <c r="P3012" i="1" a="1"/>
  <c r="P3013" i="1" a="1"/>
  <c r="P3014" i="1" a="1"/>
  <c r="P3015" i="1" a="1"/>
  <c r="P3016" i="1" a="1"/>
  <c r="P3017" i="1" a="1"/>
  <c r="P3018" i="1" a="1"/>
  <c r="P3019" i="1" a="1"/>
  <c r="P3020" i="1" a="1"/>
  <c r="P3021" i="1" a="1"/>
  <c r="P3022" i="1" a="1"/>
  <c r="P3023" i="1" a="1"/>
  <c r="P3024" i="1" a="1"/>
  <c r="P3025" i="1" a="1"/>
  <c r="P3026" i="1" a="1"/>
  <c r="P3027" i="1" a="1"/>
  <c r="P3028" i="1" a="1"/>
  <c r="P3029" i="1" a="1"/>
  <c r="P3030" i="1" a="1"/>
  <c r="P3031" i="1" a="1"/>
  <c r="P3032" i="1" a="1"/>
  <c r="P3033" i="1" a="1"/>
  <c r="P3034" i="1" a="1"/>
  <c r="P3035" i="1" a="1"/>
  <c r="P3036" i="1" a="1"/>
  <c r="P3037" i="1" a="1"/>
  <c r="P3038" i="1" a="1"/>
  <c r="P3039" i="1" a="1"/>
  <c r="P3040" i="1" a="1"/>
  <c r="P3041" i="1" a="1"/>
  <c r="P3042" i="1" a="1"/>
  <c r="P3043" i="1" a="1"/>
  <c r="P3044" i="1" a="1"/>
  <c r="P3045" i="1" a="1"/>
  <c r="P3046" i="1" a="1"/>
  <c r="P3047" i="1" a="1"/>
  <c r="P3048" i="1" a="1"/>
  <c r="P3049" i="1" a="1"/>
  <c r="P3050" i="1" a="1"/>
  <c r="P3051" i="1" a="1"/>
  <c r="P3052" i="1" a="1"/>
  <c r="P3053" i="1" a="1"/>
  <c r="P3054" i="1" a="1"/>
  <c r="P3055" i="1" a="1"/>
  <c r="P3056" i="1" a="1"/>
  <c r="P3057" i="1" a="1"/>
  <c r="P3058" i="1" a="1"/>
  <c r="P3059" i="1" a="1"/>
  <c r="P3060" i="1" a="1"/>
  <c r="P3061" i="1" a="1"/>
  <c r="P3062" i="1" a="1"/>
  <c r="P3063" i="1" a="1"/>
  <c r="P3064" i="1" a="1"/>
  <c r="P3065" i="1" a="1"/>
  <c r="P3066" i="1" a="1"/>
  <c r="P3067" i="1" a="1"/>
  <c r="P3068" i="1" a="1"/>
  <c r="P3069" i="1" a="1"/>
  <c r="P3070" i="1" a="1"/>
  <c r="P3071" i="1" a="1"/>
  <c r="P3072" i="1" a="1"/>
  <c r="P3073" i="1" a="1"/>
  <c r="P3074" i="1" a="1"/>
  <c r="P3075" i="1" a="1"/>
  <c r="P3076" i="1" a="1"/>
  <c r="P3077" i="1" a="1"/>
  <c r="P3078" i="1" a="1"/>
  <c r="P3079" i="1" a="1"/>
  <c r="P3080" i="1" a="1"/>
  <c r="P3081" i="1" a="1"/>
  <c r="P3082" i="1" a="1"/>
  <c r="P3083" i="1" a="1"/>
  <c r="P3084" i="1" a="1"/>
  <c r="P3085" i="1" a="1"/>
  <c r="P3086" i="1" a="1"/>
  <c r="P3087" i="1" a="1"/>
  <c r="P3088" i="1" a="1"/>
  <c r="P3089" i="1" a="1"/>
  <c r="P3090" i="1" a="1"/>
  <c r="P3091" i="1" a="1"/>
  <c r="P3092" i="1" a="1"/>
  <c r="P3093" i="1" a="1"/>
  <c r="P3094" i="1" a="1"/>
  <c r="P3095" i="1" a="1"/>
  <c r="P3096" i="1" a="1"/>
  <c r="P3097" i="1" a="1"/>
  <c r="P3098" i="1" a="1"/>
  <c r="P3099" i="1" a="1"/>
  <c r="P3100" i="1" a="1"/>
  <c r="P3101" i="1" a="1"/>
  <c r="P3102" i="1" a="1"/>
  <c r="P3103" i="1" a="1"/>
  <c r="P3104" i="1" a="1"/>
  <c r="P3105" i="1" a="1"/>
  <c r="P3106" i="1" a="1"/>
  <c r="P3107" i="1" a="1"/>
  <c r="P3108" i="1" a="1"/>
  <c r="P3109" i="1" a="1"/>
  <c r="P3110" i="1" a="1"/>
  <c r="P3111" i="1" a="1"/>
  <c r="P3112" i="1" a="1"/>
  <c r="P3113" i="1" a="1"/>
  <c r="P3114" i="1" a="1"/>
  <c r="P3115" i="1" a="1"/>
  <c r="P3116" i="1" a="1"/>
  <c r="P3117" i="1" a="1"/>
  <c r="P3118" i="1" a="1"/>
  <c r="P3119" i="1" a="1"/>
  <c r="P3120" i="1" a="1"/>
  <c r="P3121" i="1" a="1"/>
  <c r="P3122" i="1" a="1"/>
  <c r="P3123" i="1" a="1"/>
  <c r="P3124" i="1" a="1"/>
  <c r="P3125" i="1" a="1"/>
  <c r="P3126" i="1" a="1"/>
  <c r="P3127" i="1" a="1"/>
  <c r="P3128" i="1" a="1"/>
  <c r="P3129" i="1" a="1"/>
  <c r="P3130" i="1" a="1"/>
  <c r="P3131" i="1" a="1"/>
  <c r="P3132" i="1" a="1"/>
  <c r="P3133" i="1" a="1"/>
  <c r="P3134" i="1" a="1"/>
  <c r="P3135" i="1" a="1"/>
  <c r="P3136" i="1" a="1"/>
  <c r="P3137" i="1" a="1"/>
  <c r="P3138" i="1" a="1"/>
  <c r="P3139" i="1" a="1"/>
  <c r="P3140" i="1" a="1"/>
  <c r="P3141" i="1" a="1"/>
  <c r="P3142" i="1" a="1"/>
  <c r="P3143" i="1" a="1"/>
  <c r="P3144" i="1" a="1"/>
  <c r="P3145" i="1" a="1"/>
  <c r="P3146" i="1" a="1"/>
  <c r="P3147" i="1" a="1"/>
  <c r="P3148" i="1" a="1"/>
  <c r="P3149" i="1" a="1"/>
  <c r="P3150" i="1" a="1"/>
  <c r="P3151" i="1" a="1"/>
  <c r="P3152" i="1" a="1"/>
  <c r="P3153" i="1" a="1"/>
  <c r="P3154" i="1" a="1"/>
  <c r="P3155" i="1" a="1"/>
  <c r="P3156" i="1" a="1"/>
  <c r="P3157" i="1" a="1"/>
  <c r="P3158" i="1" a="1"/>
  <c r="P3159" i="1" a="1"/>
  <c r="P3160" i="1" a="1"/>
  <c r="P3161" i="1" a="1"/>
  <c r="P3162" i="1" a="1"/>
  <c r="P3163" i="1" a="1"/>
  <c r="P3164" i="1" a="1"/>
  <c r="P3165" i="1" a="1"/>
  <c r="P3166" i="1" a="1"/>
  <c r="P3167" i="1" a="1"/>
  <c r="P3168" i="1" a="1"/>
  <c r="P3169" i="1" a="1"/>
  <c r="P3170" i="1" a="1"/>
  <c r="P3171" i="1" a="1"/>
  <c r="P3172" i="1" a="1"/>
  <c r="P3173" i="1" a="1"/>
  <c r="P3174" i="1" a="1"/>
  <c r="P3175" i="1" a="1"/>
  <c r="P3176" i="1" a="1"/>
  <c r="P3177" i="1" a="1"/>
  <c r="P3178" i="1" a="1"/>
  <c r="P3179" i="1" a="1"/>
  <c r="P3180" i="1" a="1"/>
  <c r="P3181" i="1" a="1"/>
  <c r="P3182" i="1" a="1"/>
  <c r="P3183" i="1" a="1"/>
  <c r="P3184" i="1" a="1"/>
  <c r="P3185" i="1" a="1"/>
  <c r="P3186" i="1" a="1"/>
  <c r="P3187" i="1" a="1"/>
  <c r="P3188" i="1" a="1"/>
  <c r="P3189" i="1" a="1"/>
  <c r="P3190" i="1" a="1"/>
  <c r="P3191" i="1" a="1"/>
  <c r="P3192" i="1" a="1"/>
  <c r="P3193" i="1" a="1"/>
  <c r="P3194" i="1" a="1"/>
  <c r="P3195" i="1" a="1"/>
  <c r="P3196" i="1" a="1"/>
  <c r="P3197" i="1" a="1"/>
  <c r="P3198" i="1" a="1"/>
  <c r="P3199" i="1" a="1"/>
  <c r="P3200" i="1" a="1"/>
  <c r="P3201" i="1" a="1"/>
  <c r="P3202" i="1" a="1"/>
  <c r="P3203" i="1" a="1"/>
  <c r="P3204" i="1" a="1"/>
  <c r="P3205" i="1" a="1"/>
  <c r="P3206" i="1" a="1"/>
  <c r="P3207" i="1" a="1"/>
  <c r="P3208" i="1" a="1"/>
  <c r="P3209" i="1" a="1"/>
  <c r="P3210" i="1" a="1"/>
  <c r="P3211" i="1" a="1"/>
  <c r="P3212" i="1" a="1"/>
  <c r="P3213" i="1" a="1"/>
  <c r="P3214" i="1" a="1"/>
  <c r="P3215" i="1" a="1"/>
  <c r="P3216" i="1" a="1"/>
  <c r="P3217" i="1" a="1"/>
  <c r="P3218" i="1" a="1"/>
  <c r="P3219" i="1" a="1"/>
  <c r="P3220" i="1" a="1"/>
  <c r="P3221" i="1" a="1"/>
  <c r="P3222" i="1" a="1"/>
  <c r="P3223" i="1" a="1"/>
  <c r="P3224" i="1" a="1"/>
  <c r="P3225" i="1" a="1"/>
  <c r="P3226" i="1" a="1"/>
  <c r="P3227" i="1" a="1"/>
  <c r="P3228" i="1" a="1"/>
  <c r="P3229" i="1" a="1"/>
  <c r="P3230" i="1" a="1"/>
  <c r="P3231" i="1" a="1"/>
  <c r="P3232" i="1" a="1"/>
  <c r="P3233" i="1" a="1"/>
  <c r="P3234" i="1" a="1"/>
  <c r="P3235" i="1" a="1"/>
  <c r="P3236" i="1" a="1"/>
  <c r="P3237" i="1" a="1"/>
  <c r="P3238" i="1" a="1"/>
  <c r="P3239" i="1" a="1"/>
  <c r="P3240" i="1" a="1"/>
  <c r="P3241" i="1" a="1"/>
  <c r="P3242" i="1" a="1"/>
  <c r="P3243" i="1" a="1"/>
  <c r="P3244" i="1" a="1"/>
  <c r="P3245" i="1" a="1"/>
  <c r="P3246" i="1" a="1"/>
  <c r="P3247" i="1" a="1"/>
  <c r="P3248" i="1" a="1"/>
  <c r="P3249" i="1" a="1"/>
  <c r="P3250" i="1" a="1"/>
  <c r="P3251" i="1" a="1"/>
  <c r="P3252" i="1" a="1"/>
  <c r="P3253" i="1" a="1"/>
  <c r="P3254" i="1" a="1"/>
  <c r="P3255" i="1" a="1"/>
  <c r="P3256" i="1" a="1"/>
  <c r="P3257" i="1" a="1"/>
  <c r="P3258" i="1" a="1"/>
  <c r="P3259" i="1" a="1"/>
  <c r="P3260" i="1" a="1"/>
  <c r="P3261" i="1" a="1"/>
  <c r="P3262" i="1" a="1"/>
  <c r="P3263" i="1" a="1"/>
  <c r="P3264" i="1" a="1"/>
  <c r="P3265" i="1" a="1"/>
  <c r="P3266" i="1" a="1"/>
  <c r="P3267" i="1" a="1"/>
  <c r="P3268" i="1" a="1"/>
  <c r="P3269" i="1" a="1"/>
  <c r="P3270" i="1" a="1"/>
  <c r="P3271" i="1" a="1"/>
  <c r="P3272" i="1" a="1"/>
  <c r="P3273" i="1" a="1"/>
  <c r="P3274" i="1" a="1"/>
  <c r="P3275" i="1" a="1"/>
  <c r="P3276" i="1" a="1"/>
  <c r="P3277" i="1" a="1"/>
  <c r="P3278" i="1" a="1"/>
  <c r="P3279" i="1" a="1"/>
  <c r="P3280" i="1" a="1"/>
  <c r="P3281" i="1" a="1"/>
  <c r="P3282" i="1" a="1"/>
  <c r="P3283" i="1" a="1"/>
  <c r="P3284" i="1" a="1"/>
  <c r="P3285" i="1" a="1"/>
  <c r="P3286" i="1" a="1"/>
  <c r="P3287" i="1" a="1"/>
  <c r="P3288" i="1" a="1"/>
  <c r="P3289" i="1" a="1"/>
  <c r="P3290" i="1" a="1"/>
  <c r="P3291" i="1" a="1"/>
  <c r="P3292" i="1" a="1"/>
  <c r="P3293" i="1" a="1"/>
  <c r="P3294" i="1" a="1"/>
  <c r="P3295" i="1" a="1"/>
  <c r="P3296" i="1" a="1"/>
  <c r="P3297" i="1" a="1"/>
  <c r="P3298" i="1" a="1"/>
  <c r="P3299" i="1" a="1"/>
  <c r="P3300" i="1" a="1"/>
  <c r="P3301" i="1" a="1"/>
  <c r="P3302" i="1" a="1"/>
  <c r="P3303" i="1" a="1"/>
  <c r="P3304" i="1" a="1"/>
  <c r="P3305" i="1" a="1"/>
  <c r="P3306" i="1" a="1"/>
  <c r="P3307" i="1" a="1"/>
  <c r="P3308" i="1" a="1"/>
  <c r="P3309" i="1" a="1"/>
  <c r="P3310" i="1" a="1"/>
  <c r="P3311" i="1" a="1"/>
  <c r="P3312" i="1" a="1"/>
  <c r="P3313" i="1" a="1"/>
  <c r="P3314" i="1" a="1"/>
  <c r="P3315" i="1" a="1"/>
  <c r="P3316" i="1" a="1"/>
  <c r="P3317" i="1" a="1"/>
  <c r="P3318" i="1" a="1"/>
  <c r="P3319" i="1" a="1"/>
  <c r="P3320" i="1" a="1"/>
  <c r="P3321" i="1" a="1"/>
  <c r="P3322" i="1" a="1"/>
  <c r="P3323" i="1" a="1"/>
  <c r="P3324" i="1" a="1"/>
  <c r="P3325" i="1" a="1"/>
  <c r="P3326" i="1" a="1"/>
  <c r="P3327" i="1" a="1"/>
  <c r="P3328" i="1" a="1"/>
  <c r="P3329" i="1" a="1"/>
  <c r="P3330" i="1" a="1"/>
  <c r="P3331" i="1" a="1"/>
  <c r="P3332" i="1" a="1"/>
  <c r="P3333" i="1" a="1"/>
  <c r="P3334" i="1" a="1"/>
  <c r="P3335" i="1" a="1"/>
  <c r="P3336" i="1" a="1"/>
  <c r="P3337" i="1" a="1"/>
  <c r="P3338" i="1" a="1"/>
  <c r="P3339" i="1" a="1"/>
  <c r="P3340" i="1" a="1"/>
  <c r="P3341" i="1" a="1"/>
  <c r="P3342" i="1" a="1"/>
  <c r="P3343" i="1" a="1"/>
  <c r="P3344" i="1" a="1"/>
  <c r="P3345" i="1" a="1"/>
  <c r="P3346" i="1" a="1"/>
  <c r="P3347" i="1" a="1"/>
  <c r="P3348" i="1" a="1"/>
  <c r="P3349" i="1" a="1"/>
  <c r="P3350" i="1" a="1"/>
  <c r="P3351" i="1" a="1"/>
  <c r="P3352" i="1" a="1"/>
  <c r="P3353" i="1" a="1"/>
  <c r="P3354" i="1" a="1"/>
  <c r="P3355" i="1" a="1"/>
  <c r="P3356" i="1" a="1"/>
  <c r="P3357" i="1" a="1"/>
  <c r="P3358" i="1" a="1"/>
  <c r="P3359" i="1" a="1"/>
  <c r="P3360" i="1" a="1"/>
  <c r="P3361" i="1" a="1"/>
  <c r="P3362" i="1" a="1"/>
  <c r="P3363" i="1" a="1"/>
  <c r="P3364" i="1" a="1"/>
  <c r="P3365" i="1" a="1"/>
  <c r="P3366" i="1" a="1"/>
  <c r="P3367" i="1" a="1"/>
  <c r="P3368" i="1" a="1"/>
  <c r="P3369" i="1" a="1"/>
  <c r="P3370" i="1" a="1"/>
  <c r="P3371" i="1" a="1"/>
  <c r="P3372" i="1" a="1"/>
  <c r="P3373" i="1" a="1"/>
  <c r="P3374" i="1" a="1"/>
  <c r="P3375" i="1" a="1"/>
  <c r="P3376" i="1" a="1"/>
  <c r="P3377" i="1" a="1"/>
  <c r="P3378" i="1" a="1"/>
  <c r="P3379" i="1" a="1"/>
  <c r="P3380" i="1" a="1"/>
  <c r="P3381" i="1" a="1"/>
  <c r="P3382" i="1" a="1"/>
  <c r="P3383" i="1" a="1"/>
  <c r="P3384" i="1" a="1"/>
  <c r="P3385" i="1" a="1"/>
  <c r="P3386" i="1" a="1"/>
  <c r="P3387" i="1" a="1"/>
  <c r="P3388" i="1" a="1"/>
  <c r="P3389" i="1" a="1"/>
  <c r="P3390" i="1" a="1"/>
  <c r="P3391" i="1" a="1"/>
  <c r="P3392" i="1" a="1"/>
  <c r="P3393" i="1" a="1"/>
  <c r="P3394" i="1" a="1"/>
  <c r="P3395" i="1" a="1"/>
  <c r="P3396" i="1" a="1"/>
  <c r="P3397" i="1" a="1"/>
  <c r="P3398" i="1" a="1"/>
  <c r="P3399" i="1" a="1"/>
  <c r="P3400" i="1" a="1"/>
  <c r="P3401" i="1" a="1"/>
  <c r="P3402" i="1" a="1"/>
  <c r="P3403" i="1" a="1"/>
  <c r="P3404" i="1" a="1"/>
  <c r="P3405" i="1" a="1"/>
  <c r="P3406" i="1" a="1"/>
  <c r="P3407" i="1" a="1"/>
  <c r="P3408" i="1" a="1"/>
  <c r="P3409" i="1" a="1"/>
  <c r="P3410" i="1" a="1"/>
  <c r="P3411" i="1" a="1"/>
  <c r="P3412" i="1" a="1"/>
  <c r="P3413" i="1" a="1"/>
  <c r="P3414" i="1" a="1"/>
  <c r="P3415" i="1" a="1"/>
  <c r="P3416" i="1" a="1"/>
  <c r="P3417" i="1" a="1"/>
  <c r="P3418" i="1" a="1"/>
  <c r="P3419" i="1" a="1"/>
  <c r="P3420" i="1" a="1"/>
  <c r="P3421" i="1" a="1"/>
  <c r="P3422" i="1" a="1"/>
  <c r="P3423" i="1" a="1"/>
  <c r="P3424" i="1" a="1"/>
  <c r="P3425" i="1" a="1"/>
  <c r="P3426" i="1" a="1"/>
  <c r="P3427" i="1" a="1"/>
  <c r="P3428" i="1" a="1"/>
  <c r="P3429" i="1" a="1"/>
  <c r="P3430" i="1" a="1"/>
  <c r="P3431" i="1" a="1"/>
  <c r="P3432" i="1" a="1"/>
  <c r="P3433" i="1" a="1"/>
  <c r="P3434" i="1" a="1"/>
  <c r="P3435" i="1" a="1"/>
  <c r="P3436" i="1" a="1"/>
  <c r="P3437" i="1" a="1"/>
  <c r="P3438" i="1" a="1"/>
  <c r="P3439" i="1" a="1"/>
  <c r="P3440" i="1" a="1"/>
  <c r="P3441" i="1" a="1"/>
  <c r="P3442" i="1" a="1"/>
  <c r="P3443" i="1" a="1"/>
  <c r="P3444" i="1" a="1"/>
  <c r="P3445" i="1" a="1"/>
  <c r="P3446" i="1" a="1"/>
  <c r="P3447" i="1" a="1"/>
  <c r="P3448" i="1" a="1"/>
  <c r="P3449" i="1" a="1"/>
  <c r="P3450" i="1" a="1"/>
  <c r="P3451" i="1" a="1"/>
  <c r="P3452" i="1" a="1"/>
  <c r="P3453" i="1" a="1"/>
  <c r="P3454" i="1" a="1"/>
  <c r="P3455" i="1" a="1"/>
  <c r="P3456" i="1" a="1"/>
  <c r="P3457" i="1" a="1"/>
  <c r="P3458" i="1" a="1"/>
  <c r="P3459" i="1" a="1"/>
  <c r="P3460" i="1" a="1"/>
  <c r="P3461" i="1" a="1"/>
  <c r="P3462" i="1" a="1"/>
  <c r="P3463" i="1" a="1"/>
  <c r="P3464" i="1" a="1"/>
  <c r="P3465" i="1" a="1"/>
  <c r="P3466" i="1" a="1"/>
  <c r="P3467" i="1" a="1"/>
  <c r="P3468" i="1" a="1"/>
  <c r="P3469" i="1" a="1"/>
  <c r="P3470" i="1" a="1"/>
  <c r="P3471" i="1" a="1"/>
  <c r="P3472" i="1" a="1"/>
  <c r="P3473" i="1" a="1"/>
  <c r="P3474" i="1" a="1"/>
  <c r="P3475" i="1" a="1"/>
  <c r="P3476" i="1" a="1"/>
  <c r="P3477" i="1" a="1"/>
  <c r="P3478" i="1" a="1"/>
  <c r="P3479" i="1" a="1"/>
  <c r="P3480" i="1" a="1"/>
  <c r="P3481" i="1" a="1"/>
  <c r="P3482" i="1" a="1"/>
  <c r="P3483" i="1" a="1"/>
  <c r="P3484" i="1" a="1"/>
  <c r="P3485" i="1" a="1"/>
  <c r="P3486" i="1" a="1"/>
  <c r="P3487" i="1" a="1"/>
  <c r="P3488" i="1" a="1"/>
  <c r="P3489" i="1" a="1"/>
  <c r="P3490" i="1" a="1"/>
  <c r="P3491" i="1" a="1"/>
  <c r="P3492" i="1" a="1"/>
  <c r="P3493" i="1" a="1"/>
  <c r="P3494" i="1" a="1"/>
  <c r="P3495" i="1" a="1"/>
  <c r="P3496" i="1" a="1"/>
  <c r="P3497" i="1" a="1"/>
  <c r="P3498" i="1" a="1"/>
  <c r="P3499" i="1" a="1"/>
  <c r="P3500" i="1" a="1"/>
  <c r="P3501" i="1" a="1"/>
  <c r="P3502" i="1" a="1"/>
  <c r="P3503" i="1" a="1"/>
  <c r="P3504" i="1" a="1"/>
  <c r="P3505" i="1" a="1"/>
  <c r="P3506" i="1" a="1"/>
  <c r="P3507" i="1" a="1"/>
  <c r="P3508" i="1" a="1"/>
  <c r="P3509" i="1" a="1"/>
  <c r="P3510" i="1" a="1"/>
  <c r="P3511" i="1" a="1"/>
  <c r="P3512" i="1" a="1"/>
  <c r="P3513" i="1" a="1"/>
  <c r="P3514" i="1" a="1"/>
  <c r="P3515" i="1" a="1"/>
  <c r="P3516" i="1" a="1"/>
  <c r="P3517" i="1" a="1"/>
  <c r="P3518" i="1" a="1"/>
  <c r="P3519" i="1" a="1"/>
  <c r="P3520" i="1" a="1"/>
  <c r="P3521" i="1" a="1"/>
  <c r="P3522" i="1" a="1"/>
  <c r="P3523" i="1" a="1"/>
  <c r="P3524" i="1" a="1"/>
  <c r="P3525" i="1" a="1"/>
  <c r="P3526" i="1" a="1"/>
  <c r="P3527" i="1" a="1"/>
  <c r="P3528" i="1" a="1"/>
  <c r="P3529" i="1" a="1"/>
  <c r="P3530" i="1" a="1"/>
  <c r="P3531" i="1" a="1"/>
  <c r="P3532" i="1" a="1"/>
  <c r="P3533" i="1" a="1"/>
  <c r="P3534" i="1" a="1"/>
  <c r="P3535" i="1" a="1"/>
  <c r="P3536" i="1" a="1"/>
  <c r="P3537" i="1" a="1"/>
  <c r="P3538" i="1" a="1"/>
  <c r="P3539" i="1" a="1"/>
  <c r="P3540" i="1" a="1"/>
  <c r="P3541" i="1" a="1"/>
  <c r="P3542" i="1" a="1"/>
  <c r="P3543" i="1" a="1"/>
  <c r="P3544" i="1" a="1"/>
  <c r="P3545" i="1" a="1"/>
  <c r="P3546" i="1" a="1"/>
  <c r="P3547" i="1" a="1"/>
  <c r="P3548" i="1" a="1"/>
  <c r="P3549" i="1" a="1"/>
  <c r="P3550" i="1" a="1"/>
  <c r="P3551" i="1" a="1"/>
  <c r="P3552" i="1" a="1"/>
  <c r="P3553" i="1" a="1"/>
  <c r="P3554" i="1" a="1"/>
  <c r="P3555" i="1" a="1"/>
  <c r="P3556" i="1" a="1"/>
  <c r="P3557" i="1" a="1"/>
  <c r="P3558" i="1" a="1"/>
  <c r="P3559" i="1" a="1"/>
  <c r="P3560" i="1" a="1"/>
  <c r="P3561" i="1" a="1"/>
  <c r="P3562" i="1" a="1"/>
  <c r="P3563" i="1" a="1"/>
  <c r="P3564" i="1" a="1"/>
  <c r="P3565" i="1" a="1"/>
  <c r="P3566" i="1" a="1"/>
  <c r="P3567" i="1" a="1"/>
  <c r="P3568" i="1" a="1"/>
  <c r="P3569" i="1" a="1"/>
  <c r="P3570" i="1" a="1"/>
  <c r="P3571" i="1" a="1"/>
  <c r="P3572" i="1" a="1"/>
  <c r="P3573" i="1" a="1"/>
  <c r="P3574" i="1" a="1"/>
  <c r="P3575" i="1" a="1"/>
  <c r="P3576" i="1" a="1"/>
  <c r="P3577" i="1" a="1"/>
  <c r="P3578" i="1" a="1"/>
  <c r="P3579" i="1" a="1"/>
  <c r="P3580" i="1" a="1"/>
  <c r="P3581" i="1" a="1"/>
  <c r="P3582" i="1" a="1"/>
  <c r="P3583" i="1" a="1"/>
  <c r="P3584" i="1" a="1"/>
  <c r="P3585" i="1" a="1"/>
  <c r="P3586" i="1" a="1"/>
  <c r="P3587" i="1" a="1"/>
  <c r="P3588" i="1" a="1"/>
  <c r="P3589" i="1" a="1"/>
  <c r="P3590" i="1" a="1"/>
  <c r="P3591" i="1" a="1"/>
  <c r="P3592" i="1" a="1"/>
  <c r="P3593" i="1" a="1"/>
  <c r="P3594" i="1" a="1"/>
  <c r="P3595" i="1" a="1"/>
  <c r="P3596" i="1" a="1"/>
  <c r="P3597" i="1" a="1"/>
  <c r="P3598" i="1" a="1"/>
  <c r="P3599" i="1" a="1"/>
  <c r="P3600" i="1" a="1"/>
  <c r="P3601" i="1" a="1"/>
  <c r="P3602" i="1" a="1"/>
  <c r="P3603" i="1" a="1"/>
  <c r="P3604" i="1" a="1"/>
  <c r="P3605" i="1" a="1"/>
  <c r="P3606" i="1" a="1"/>
  <c r="P3607" i="1" a="1"/>
  <c r="P3608" i="1" a="1"/>
  <c r="P3609" i="1" a="1"/>
  <c r="P3610" i="1" a="1"/>
  <c r="P3611" i="1" a="1"/>
  <c r="P3612" i="1" a="1"/>
  <c r="P3613" i="1" a="1"/>
  <c r="P3614" i="1" a="1"/>
  <c r="P3615" i="1" a="1"/>
  <c r="P3616" i="1" a="1"/>
  <c r="P3617" i="1" a="1"/>
  <c r="P3618" i="1" a="1"/>
  <c r="P3619" i="1" a="1"/>
  <c r="P3620" i="1" a="1"/>
  <c r="P3621" i="1" a="1"/>
  <c r="P3622" i="1" a="1"/>
  <c r="P3623" i="1" a="1"/>
  <c r="P3624" i="1" a="1"/>
  <c r="P3625" i="1" a="1"/>
  <c r="P3626" i="1" a="1"/>
  <c r="P3627" i="1" a="1"/>
  <c r="P3628" i="1" a="1"/>
  <c r="P3629" i="1" a="1"/>
  <c r="P3630" i="1" a="1"/>
  <c r="P3631" i="1" a="1"/>
  <c r="P3632" i="1" a="1"/>
  <c r="P3633" i="1" a="1"/>
  <c r="P3634" i="1" a="1"/>
  <c r="P3635" i="1" a="1"/>
  <c r="P3636" i="1" a="1"/>
  <c r="P3637" i="1" a="1"/>
  <c r="P3638" i="1" a="1"/>
  <c r="P3639" i="1" a="1"/>
  <c r="P3640" i="1" a="1"/>
  <c r="P3641" i="1" a="1"/>
  <c r="P3642" i="1" a="1"/>
  <c r="P3643" i="1" a="1"/>
  <c r="P3644" i="1" a="1"/>
  <c r="P3645" i="1" a="1"/>
  <c r="P3646" i="1" a="1"/>
  <c r="P3647" i="1" a="1"/>
  <c r="P3648" i="1" a="1"/>
  <c r="P3649" i="1" a="1"/>
  <c r="P3650" i="1" a="1"/>
  <c r="P3651" i="1" a="1"/>
  <c r="P3652" i="1" a="1"/>
  <c r="P3653" i="1" a="1"/>
  <c r="P3654" i="1" a="1"/>
  <c r="P3655" i="1" a="1"/>
  <c r="P3656" i="1" a="1"/>
  <c r="P3657" i="1" a="1"/>
  <c r="P3658" i="1" a="1"/>
  <c r="P3659" i="1" a="1"/>
  <c r="P3660" i="1" a="1"/>
  <c r="P3661" i="1" a="1"/>
  <c r="P3662" i="1" a="1"/>
  <c r="P3663" i="1" a="1"/>
  <c r="P3664" i="1" a="1"/>
  <c r="P3665" i="1" a="1"/>
  <c r="P3666" i="1" a="1"/>
  <c r="P3667" i="1" a="1"/>
  <c r="P3668" i="1" a="1"/>
  <c r="P3669" i="1" a="1"/>
  <c r="P3670" i="1" a="1"/>
  <c r="P3671" i="1" a="1"/>
  <c r="P3672" i="1" a="1"/>
  <c r="P3673" i="1" a="1"/>
  <c r="P3674" i="1" a="1"/>
  <c r="P3675" i="1" a="1"/>
  <c r="P3676" i="1" a="1"/>
  <c r="P3677" i="1" a="1"/>
  <c r="P3678" i="1" a="1"/>
  <c r="P3679" i="1" a="1"/>
  <c r="P3680" i="1" a="1"/>
  <c r="P3681" i="1" a="1"/>
  <c r="P3682" i="1" a="1"/>
  <c r="P3683" i="1" a="1"/>
  <c r="P3684" i="1" a="1"/>
  <c r="P3685" i="1" a="1"/>
  <c r="P3686" i="1" a="1"/>
  <c r="P3687" i="1" a="1"/>
  <c r="P3688" i="1" a="1"/>
  <c r="P3689" i="1" a="1"/>
  <c r="P3690" i="1" a="1"/>
  <c r="P3691" i="1" a="1"/>
  <c r="P3692" i="1" a="1"/>
  <c r="P3693" i="1" a="1"/>
  <c r="P3694" i="1" a="1"/>
  <c r="P3695" i="1" a="1"/>
  <c r="P3696" i="1" a="1"/>
  <c r="P3697" i="1" a="1"/>
  <c r="P3698" i="1" a="1"/>
  <c r="P3699" i="1" a="1"/>
  <c r="P3700" i="1" a="1"/>
  <c r="P3701" i="1" a="1"/>
  <c r="P3702" i="1" a="1"/>
  <c r="P3703" i="1" a="1"/>
  <c r="P3704" i="1" a="1"/>
  <c r="P3705" i="1" a="1"/>
  <c r="P3706" i="1" a="1"/>
  <c r="P3707" i="1" a="1"/>
  <c r="P3708" i="1" a="1"/>
  <c r="P3709" i="1" a="1"/>
  <c r="P3710" i="1" a="1"/>
  <c r="P3711" i="1" a="1"/>
  <c r="P3712" i="1" a="1"/>
  <c r="P3713" i="1" a="1"/>
  <c r="P3714" i="1" a="1"/>
  <c r="P3715" i="1" a="1"/>
  <c r="P3716" i="1" a="1"/>
  <c r="P3717" i="1" a="1"/>
  <c r="P3718" i="1" a="1"/>
  <c r="P3719" i="1" a="1"/>
  <c r="P3720" i="1" a="1"/>
  <c r="P3721" i="1" a="1"/>
  <c r="P3722" i="1" a="1"/>
  <c r="P3723" i="1" a="1"/>
  <c r="P3724" i="1" a="1"/>
  <c r="P3725" i="1" a="1"/>
  <c r="P3726" i="1" a="1"/>
  <c r="P3727" i="1" a="1"/>
  <c r="P3728" i="1" a="1"/>
  <c r="P3729" i="1" a="1"/>
  <c r="P3730" i="1" a="1"/>
  <c r="P3731" i="1" a="1"/>
  <c r="P3732" i="1" a="1"/>
  <c r="P3733" i="1" a="1"/>
  <c r="P3734" i="1" a="1"/>
  <c r="P3735" i="1" a="1"/>
  <c r="P3736" i="1" a="1"/>
  <c r="P3737" i="1" a="1"/>
  <c r="P3738" i="1" a="1"/>
  <c r="P3739" i="1" a="1"/>
  <c r="P3740" i="1" a="1"/>
  <c r="P3741" i="1" a="1"/>
  <c r="P3742" i="1" a="1"/>
  <c r="P3743" i="1" a="1"/>
  <c r="P3744" i="1" a="1"/>
  <c r="P3745" i="1" a="1"/>
  <c r="P3746" i="1" a="1"/>
  <c r="P3747" i="1" a="1"/>
  <c r="P3748" i="1" a="1"/>
  <c r="P3749" i="1" a="1"/>
  <c r="P3750" i="1" a="1"/>
  <c r="P3751" i="1" a="1"/>
  <c r="P3752" i="1" a="1"/>
  <c r="P3753" i="1" a="1"/>
  <c r="P3754" i="1" a="1"/>
  <c r="P3755" i="1" a="1"/>
  <c r="P3756" i="1" a="1"/>
  <c r="P3757" i="1" a="1"/>
  <c r="P3758" i="1" a="1"/>
  <c r="P3759" i="1" a="1"/>
  <c r="P3760" i="1" a="1"/>
  <c r="P3761" i="1" a="1"/>
  <c r="P3762" i="1" a="1"/>
  <c r="P3763" i="1" a="1"/>
  <c r="P3764" i="1" a="1"/>
  <c r="P3765" i="1" a="1"/>
  <c r="P3766" i="1" a="1"/>
  <c r="P3767" i="1" a="1"/>
  <c r="P3768" i="1" a="1"/>
  <c r="P3769" i="1" a="1"/>
  <c r="P3770" i="1" a="1"/>
  <c r="P3771" i="1" a="1"/>
  <c r="P3772" i="1" a="1"/>
  <c r="P3773" i="1" a="1"/>
  <c r="P3774" i="1" a="1"/>
  <c r="P3775" i="1" a="1"/>
  <c r="P3776" i="1" a="1"/>
  <c r="P3777" i="1" a="1"/>
  <c r="P3778" i="1" a="1"/>
  <c r="P3779" i="1" a="1"/>
  <c r="P3780" i="1" a="1"/>
  <c r="P3781" i="1" a="1"/>
  <c r="P3782" i="1" a="1"/>
  <c r="P3783" i="1" a="1"/>
  <c r="P3784" i="1" a="1"/>
  <c r="P3785" i="1" a="1"/>
  <c r="P3786" i="1" a="1"/>
  <c r="P3787" i="1" a="1"/>
  <c r="P3788" i="1" a="1"/>
  <c r="P3789" i="1" a="1"/>
  <c r="P3790" i="1" a="1"/>
  <c r="P3791" i="1" a="1"/>
  <c r="P3792" i="1" a="1"/>
  <c r="P3793" i="1" a="1"/>
  <c r="P3794" i="1" a="1"/>
  <c r="P3795" i="1" a="1"/>
  <c r="P3796" i="1" a="1"/>
  <c r="P3797" i="1" a="1"/>
  <c r="P3798" i="1" a="1"/>
  <c r="P3799" i="1" a="1"/>
  <c r="P3800" i="1" a="1"/>
  <c r="P3801" i="1" a="1"/>
  <c r="P3802" i="1" a="1"/>
  <c r="P3803" i="1" a="1"/>
  <c r="P3804" i="1" a="1"/>
  <c r="P3805" i="1" a="1"/>
  <c r="P3806" i="1" a="1"/>
  <c r="P3807" i="1" a="1"/>
  <c r="P3808" i="1" a="1"/>
  <c r="P3809" i="1" a="1"/>
  <c r="P3810" i="1" a="1"/>
  <c r="P3811" i="1" a="1"/>
  <c r="P3812" i="1" a="1"/>
  <c r="P3813" i="1" a="1"/>
  <c r="P3814" i="1" a="1"/>
  <c r="P3815" i="1" a="1"/>
  <c r="P3816" i="1" a="1"/>
  <c r="P3817" i="1" a="1"/>
  <c r="P3818" i="1" a="1"/>
  <c r="P3819" i="1" a="1"/>
  <c r="P3820" i="1" a="1"/>
  <c r="P3821" i="1" a="1"/>
  <c r="P3822" i="1" a="1"/>
  <c r="P3823" i="1" a="1"/>
  <c r="P3824" i="1" a="1"/>
  <c r="P3825" i="1" a="1"/>
  <c r="P3826" i="1" a="1"/>
  <c r="P3827" i="1" a="1"/>
  <c r="P3828" i="1" a="1"/>
  <c r="P3829" i="1" a="1"/>
  <c r="P3830" i="1" a="1"/>
  <c r="P3831" i="1" a="1"/>
  <c r="P3832" i="1" a="1"/>
  <c r="P3833" i="1" a="1"/>
  <c r="P3834" i="1" a="1"/>
  <c r="P3835" i="1" a="1"/>
  <c r="P3836" i="1" a="1"/>
  <c r="P3837" i="1" a="1"/>
  <c r="P3838" i="1" a="1"/>
  <c r="P3839" i="1" a="1"/>
  <c r="P3840" i="1" a="1"/>
  <c r="P3841" i="1" a="1"/>
  <c r="P3842" i="1" a="1"/>
  <c r="P3843" i="1" a="1"/>
  <c r="P3844" i="1" a="1"/>
  <c r="P3845" i="1" a="1"/>
  <c r="P3846" i="1" a="1"/>
  <c r="P3847" i="1" a="1"/>
  <c r="P3848" i="1" a="1"/>
  <c r="P3849" i="1" a="1"/>
  <c r="P3850" i="1" a="1"/>
  <c r="P3851" i="1" a="1"/>
  <c r="P3852" i="1" a="1"/>
  <c r="P3853" i="1" a="1"/>
  <c r="P3854" i="1" a="1"/>
  <c r="P3855" i="1" a="1"/>
  <c r="P3856" i="1" a="1"/>
  <c r="P3857" i="1" a="1"/>
  <c r="P3858" i="1" a="1"/>
  <c r="P3859" i="1" a="1"/>
  <c r="P3860" i="1" a="1"/>
  <c r="P3861" i="1" a="1"/>
  <c r="P3862" i="1" a="1"/>
  <c r="P3863" i="1" a="1"/>
  <c r="P3864" i="1" a="1"/>
  <c r="P3865" i="1" a="1"/>
  <c r="P3866" i="1" a="1"/>
  <c r="P3867" i="1" a="1"/>
  <c r="P3868" i="1" a="1"/>
  <c r="P3869" i="1" a="1"/>
  <c r="P3870" i="1" a="1"/>
  <c r="P3871" i="1" a="1"/>
  <c r="P3872" i="1" a="1"/>
  <c r="P3873" i="1" a="1"/>
  <c r="P3874" i="1" a="1"/>
  <c r="P3875" i="1" a="1"/>
  <c r="P3876" i="1" a="1"/>
  <c r="P3877" i="1" a="1"/>
  <c r="P3878" i="1" a="1"/>
  <c r="P3879" i="1" a="1"/>
  <c r="P3880" i="1" a="1"/>
  <c r="P3881" i="1" a="1"/>
  <c r="P3882" i="1" a="1"/>
  <c r="P3883" i="1" a="1"/>
  <c r="P3884" i="1" a="1"/>
  <c r="P3885" i="1" a="1"/>
  <c r="P3886" i="1" a="1"/>
  <c r="P3887" i="1" a="1"/>
  <c r="P3888" i="1" a="1"/>
  <c r="P3889" i="1" a="1"/>
  <c r="P3890" i="1" a="1"/>
  <c r="P3891" i="1" a="1"/>
  <c r="P3892" i="1" a="1"/>
  <c r="P3893" i="1" a="1"/>
  <c r="P3894" i="1" a="1"/>
  <c r="P3895" i="1" a="1"/>
  <c r="P3896" i="1" a="1"/>
  <c r="P3897" i="1" a="1"/>
  <c r="P3898" i="1" a="1"/>
  <c r="P3899" i="1" a="1"/>
  <c r="P3900" i="1" a="1"/>
  <c r="P3901" i="1" a="1"/>
  <c r="P3902" i="1" a="1"/>
  <c r="P3903" i="1" a="1"/>
  <c r="P3904" i="1" a="1"/>
  <c r="P3905" i="1" a="1"/>
  <c r="P3906" i="1" a="1"/>
  <c r="P3907" i="1" a="1"/>
  <c r="P3908" i="1" a="1"/>
  <c r="P3909" i="1" a="1"/>
  <c r="P3910" i="1" a="1"/>
  <c r="P3911" i="1" a="1"/>
  <c r="P3912" i="1" a="1"/>
  <c r="P3913" i="1" a="1"/>
  <c r="P3914" i="1" a="1"/>
  <c r="P3915" i="1" a="1"/>
  <c r="P3916" i="1" a="1"/>
  <c r="P3917" i="1" a="1"/>
  <c r="P3918" i="1" a="1"/>
  <c r="P3919" i="1" a="1"/>
  <c r="P3920" i="1" a="1"/>
  <c r="P3921" i="1" a="1"/>
  <c r="P3922" i="1" a="1"/>
  <c r="P3923" i="1" a="1"/>
  <c r="P3924" i="1" a="1"/>
  <c r="P3925" i="1" a="1"/>
  <c r="P3926" i="1" a="1"/>
  <c r="P3927" i="1" a="1"/>
  <c r="P3928" i="1" a="1"/>
  <c r="P3929" i="1" a="1"/>
  <c r="P3930" i="1" a="1"/>
  <c r="P3931" i="1" a="1"/>
  <c r="P3932" i="1" a="1"/>
  <c r="P3933" i="1" a="1"/>
  <c r="P3934" i="1" a="1"/>
  <c r="P3935" i="1" a="1"/>
  <c r="P3936" i="1" a="1"/>
  <c r="P3937" i="1" a="1"/>
  <c r="P3938" i="1" a="1"/>
  <c r="P3939" i="1" a="1"/>
  <c r="P3940" i="1" a="1"/>
  <c r="P3941" i="1" a="1"/>
  <c r="P3942" i="1" a="1"/>
  <c r="P3943" i="1" a="1"/>
  <c r="P3944" i="1" a="1"/>
  <c r="P3945" i="1" a="1"/>
  <c r="P3946" i="1" a="1"/>
  <c r="P3947" i="1" a="1"/>
  <c r="P3948" i="1" a="1"/>
  <c r="P3949" i="1" a="1"/>
  <c r="P3950" i="1" a="1"/>
  <c r="P3951" i="1" a="1"/>
  <c r="P3952" i="1" a="1"/>
  <c r="P3953" i="1" a="1"/>
  <c r="P3954" i="1" a="1"/>
  <c r="P3955" i="1" a="1"/>
  <c r="P3956" i="1" a="1"/>
  <c r="P3957" i="1" a="1"/>
  <c r="P3958" i="1" a="1"/>
  <c r="P3959" i="1" a="1"/>
  <c r="P3960" i="1" a="1"/>
  <c r="P3961" i="1" a="1"/>
  <c r="P3962" i="1" a="1"/>
  <c r="P3963" i="1" a="1"/>
  <c r="P3964" i="1" a="1"/>
  <c r="P3965" i="1" a="1"/>
  <c r="P3966" i="1" a="1"/>
  <c r="P3967" i="1" a="1"/>
  <c r="P3968" i="1" a="1"/>
  <c r="P3969" i="1" a="1"/>
  <c r="P3970" i="1" a="1"/>
  <c r="P3971" i="1" a="1"/>
  <c r="P3972" i="1" a="1"/>
  <c r="P3973" i="1" a="1"/>
  <c r="P3974" i="1" a="1"/>
  <c r="P3975" i="1" a="1"/>
  <c r="P3976" i="1" a="1"/>
  <c r="P3977" i="1" a="1"/>
  <c r="P3978" i="1" a="1"/>
  <c r="P3979" i="1" a="1"/>
  <c r="P3980" i="1" a="1"/>
  <c r="P3981" i="1" a="1"/>
  <c r="P3982" i="1" a="1"/>
  <c r="P3983" i="1" a="1"/>
  <c r="P3984" i="1" a="1"/>
  <c r="P3985" i="1" a="1"/>
  <c r="P3986" i="1" a="1"/>
  <c r="P3987" i="1" a="1"/>
  <c r="P3988" i="1" a="1"/>
  <c r="P3989" i="1" a="1"/>
  <c r="P3990" i="1" a="1"/>
  <c r="P3991" i="1" a="1"/>
  <c r="P3992" i="1" a="1"/>
  <c r="P3993" i="1" a="1"/>
  <c r="P3994" i="1" a="1"/>
  <c r="P3995" i="1" a="1"/>
  <c r="P3996" i="1" a="1"/>
  <c r="P3997" i="1" a="1"/>
  <c r="P3998" i="1" a="1"/>
  <c r="P3999" i="1" a="1"/>
  <c r="P4000" i="1" a="1"/>
  <c r="P4001" i="1" a="1"/>
  <c r="P4002" i="1" a="1"/>
  <c r="P4003" i="1" a="1"/>
  <c r="P4004" i="1" a="1"/>
  <c r="P4005" i="1" a="1"/>
  <c r="P4006" i="1" a="1"/>
  <c r="P4007" i="1" a="1"/>
  <c r="P4008" i="1" a="1"/>
  <c r="P4009" i="1" a="1"/>
  <c r="P4010" i="1" a="1"/>
  <c r="P4011" i="1" a="1"/>
  <c r="P4012" i="1" a="1"/>
  <c r="P4013" i="1" a="1"/>
  <c r="P4014" i="1" a="1"/>
  <c r="P4015" i="1" a="1"/>
  <c r="P4016" i="1" a="1"/>
  <c r="P4017" i="1" a="1"/>
  <c r="P4018" i="1" a="1"/>
  <c r="P4019" i="1" a="1"/>
  <c r="P4020" i="1" a="1"/>
  <c r="P4021" i="1" a="1"/>
  <c r="P4022" i="1" a="1"/>
  <c r="P4023" i="1" a="1"/>
  <c r="P4024" i="1" a="1"/>
  <c r="P4025" i="1" a="1"/>
  <c r="P4026" i="1" a="1"/>
  <c r="P4027" i="1" a="1"/>
  <c r="P4028" i="1" a="1"/>
  <c r="P4029" i="1" a="1"/>
  <c r="P4030" i="1" a="1"/>
  <c r="P4031" i="1" a="1"/>
  <c r="P4032" i="1" a="1"/>
  <c r="P4033" i="1" a="1"/>
  <c r="P4034" i="1" a="1"/>
  <c r="P4035" i="1" a="1"/>
  <c r="P4036" i="1" a="1"/>
  <c r="P4037" i="1" a="1"/>
  <c r="P4038" i="1" a="1"/>
  <c r="P4039" i="1" a="1"/>
  <c r="P4040" i="1" a="1"/>
  <c r="P4041" i="1" a="1"/>
  <c r="P4042" i="1" a="1"/>
  <c r="P4043" i="1" a="1"/>
  <c r="P4044" i="1" a="1"/>
  <c r="P4045" i="1" a="1"/>
  <c r="P4046" i="1" a="1"/>
  <c r="P4047" i="1" a="1"/>
  <c r="P4048" i="1" a="1"/>
  <c r="P4049" i="1" a="1"/>
  <c r="P4050" i="1" a="1"/>
  <c r="P4051" i="1" a="1"/>
  <c r="P4052" i="1" a="1"/>
  <c r="P4053" i="1" a="1"/>
  <c r="P4054" i="1" a="1"/>
  <c r="P4055" i="1" a="1"/>
  <c r="P4056" i="1" a="1"/>
  <c r="P4057" i="1" a="1"/>
  <c r="P4058" i="1" a="1"/>
  <c r="P4059" i="1" a="1"/>
  <c r="P4060" i="1" a="1"/>
  <c r="P4061" i="1" a="1"/>
  <c r="P4062" i="1" a="1"/>
  <c r="P4063" i="1" a="1"/>
  <c r="P4064" i="1" a="1"/>
  <c r="P4065" i="1" a="1"/>
  <c r="P4066" i="1" a="1"/>
  <c r="P4067" i="1" a="1"/>
  <c r="P4068" i="1" a="1"/>
  <c r="P4069" i="1" a="1"/>
  <c r="P4070" i="1" a="1"/>
  <c r="P4071" i="1" a="1"/>
  <c r="P4072" i="1" a="1"/>
  <c r="P4073" i="1" a="1"/>
  <c r="P4074" i="1" a="1"/>
  <c r="P4075" i="1" a="1"/>
  <c r="P4076" i="1" a="1"/>
  <c r="P4077" i="1" a="1"/>
  <c r="P4078" i="1" a="1"/>
  <c r="P4079" i="1" a="1"/>
  <c r="P4080" i="1" a="1"/>
  <c r="P4081" i="1" a="1"/>
  <c r="P4082" i="1" a="1"/>
  <c r="P4083" i="1" a="1"/>
  <c r="P4084" i="1" a="1"/>
  <c r="P4085" i="1" a="1"/>
  <c r="P4086" i="1" a="1"/>
  <c r="P4087" i="1" a="1"/>
  <c r="P4088" i="1" a="1"/>
  <c r="P4089" i="1" a="1"/>
  <c r="P4090" i="1" a="1"/>
  <c r="P4091" i="1" a="1"/>
  <c r="P4092" i="1" a="1"/>
  <c r="P4093" i="1" a="1"/>
  <c r="P4094" i="1" a="1"/>
  <c r="P4095" i="1" a="1"/>
  <c r="P4096" i="1" a="1"/>
  <c r="P4097" i="1" a="1"/>
  <c r="P4098" i="1" a="1"/>
  <c r="P4099" i="1" a="1"/>
  <c r="P4100" i="1" a="1"/>
  <c r="P4101" i="1" a="1"/>
  <c r="P4102" i="1" a="1"/>
  <c r="P4103" i="1" a="1"/>
  <c r="P4104" i="1" a="1"/>
  <c r="P4105" i="1" a="1"/>
  <c r="P4106" i="1" a="1"/>
  <c r="P4107" i="1" a="1"/>
  <c r="P4108" i="1" a="1"/>
  <c r="P4109" i="1" a="1"/>
  <c r="P4110" i="1" a="1"/>
  <c r="P4111" i="1" a="1"/>
  <c r="P4112" i="1" a="1"/>
  <c r="P4113" i="1" a="1"/>
  <c r="P4114" i="1" a="1"/>
  <c r="P4115" i="1" a="1"/>
  <c r="P4116" i="1" a="1"/>
  <c r="P4117" i="1" a="1"/>
  <c r="P4118" i="1" a="1"/>
  <c r="P4119" i="1" a="1"/>
  <c r="P4120" i="1" a="1"/>
  <c r="P4121" i="1" a="1"/>
  <c r="P4122" i="1" a="1"/>
  <c r="P4123" i="1" a="1"/>
  <c r="P4124" i="1" a="1"/>
  <c r="P4125" i="1" a="1"/>
  <c r="P4126" i="1" a="1"/>
  <c r="P4127" i="1" a="1"/>
  <c r="P4128" i="1" a="1"/>
  <c r="P4129" i="1" a="1"/>
  <c r="P4130" i="1" a="1"/>
  <c r="P4131" i="1" a="1"/>
  <c r="P4132" i="1" a="1"/>
  <c r="P4133" i="1" a="1"/>
  <c r="P4134" i="1" a="1"/>
  <c r="P4135" i="1" a="1"/>
  <c r="P4136" i="1" a="1"/>
  <c r="P4137" i="1" a="1"/>
  <c r="P4138" i="1" a="1"/>
  <c r="P4139" i="1" a="1"/>
  <c r="P4140" i="1" a="1"/>
  <c r="P4141" i="1" a="1"/>
  <c r="P4142" i="1" a="1"/>
  <c r="P4143" i="1" a="1"/>
  <c r="P4144" i="1" a="1"/>
  <c r="P4145" i="1" a="1"/>
  <c r="P4146" i="1" a="1"/>
  <c r="P4147" i="1" a="1"/>
  <c r="P4148" i="1" a="1"/>
  <c r="P4149" i="1" a="1"/>
  <c r="P4150" i="1" a="1"/>
  <c r="P4151" i="1" a="1"/>
  <c r="P4152" i="1" a="1"/>
  <c r="P4153" i="1" a="1"/>
  <c r="P4154" i="1" a="1"/>
  <c r="P4155" i="1" a="1"/>
  <c r="P4156" i="1" a="1"/>
  <c r="P4157" i="1" a="1"/>
  <c r="P4158" i="1" a="1"/>
  <c r="P4159" i="1" a="1"/>
  <c r="P4160" i="1" a="1"/>
  <c r="P4161" i="1" a="1"/>
  <c r="P4162" i="1" a="1"/>
  <c r="P4163" i="1" a="1"/>
  <c r="P4164" i="1" a="1"/>
  <c r="P4165" i="1" a="1"/>
  <c r="P4166" i="1" a="1"/>
  <c r="P4167" i="1" a="1"/>
  <c r="P4168" i="1" a="1"/>
  <c r="P4169" i="1" a="1"/>
  <c r="P4170" i="1" a="1"/>
  <c r="P4171" i="1" a="1"/>
  <c r="P4172" i="1" a="1"/>
  <c r="P4173" i="1" a="1"/>
  <c r="P4174" i="1" a="1"/>
  <c r="P4175" i="1" a="1"/>
  <c r="P4176" i="1" a="1"/>
  <c r="P4177" i="1" a="1"/>
  <c r="P4178" i="1" a="1"/>
  <c r="P4179" i="1" a="1"/>
  <c r="P4180" i="1" a="1"/>
  <c r="P4181" i="1" a="1"/>
  <c r="P4182" i="1" a="1"/>
  <c r="P4183" i="1" a="1"/>
  <c r="P4184" i="1" a="1"/>
  <c r="P4185" i="1" a="1"/>
  <c r="P4186" i="1" a="1"/>
  <c r="P4187" i="1" a="1"/>
  <c r="P4188" i="1" a="1"/>
  <c r="P4189" i="1" a="1"/>
  <c r="P4190" i="1" a="1"/>
  <c r="P4191" i="1" a="1"/>
  <c r="P4192" i="1" a="1"/>
  <c r="P4193" i="1" a="1"/>
  <c r="P4194" i="1" a="1"/>
  <c r="P4195" i="1" a="1"/>
  <c r="P4196" i="1" a="1"/>
  <c r="P4197" i="1" a="1"/>
  <c r="P4198" i="1" a="1"/>
  <c r="P4199" i="1" a="1"/>
  <c r="P4200" i="1" a="1"/>
  <c r="P4201" i="1" a="1"/>
  <c r="P4202" i="1" a="1"/>
  <c r="P4203" i="1" a="1"/>
  <c r="P4204" i="1" a="1"/>
  <c r="P4205" i="1" a="1"/>
  <c r="P4206" i="1" a="1"/>
  <c r="P4207" i="1" a="1"/>
  <c r="P4208" i="1" a="1"/>
  <c r="P4209" i="1" a="1"/>
  <c r="P4210" i="1" a="1"/>
  <c r="P4211" i="1" a="1"/>
  <c r="P4212" i="1" a="1"/>
  <c r="P4213" i="1" a="1"/>
  <c r="P4214" i="1" a="1"/>
  <c r="P4215" i="1" a="1"/>
  <c r="P4216" i="1" a="1"/>
  <c r="P4217" i="1" a="1"/>
  <c r="P4218" i="1" a="1"/>
  <c r="P4219" i="1" a="1"/>
  <c r="P4220" i="1" a="1"/>
  <c r="P4221" i="1" a="1"/>
  <c r="P4222" i="1" a="1"/>
  <c r="P4223" i="1" a="1"/>
  <c r="P4224" i="1" a="1"/>
  <c r="P4225" i="1" a="1"/>
  <c r="P4226" i="1" a="1"/>
  <c r="P4227" i="1" a="1"/>
  <c r="P4228" i="1" a="1"/>
  <c r="P4229" i="1" a="1"/>
  <c r="P4230" i="1" a="1"/>
  <c r="P4231" i="1" a="1"/>
  <c r="P4232" i="1" a="1"/>
  <c r="P4233" i="1" a="1"/>
  <c r="P4234" i="1" a="1"/>
  <c r="P4235" i="1" a="1"/>
  <c r="P4236" i="1" a="1"/>
  <c r="P4237" i="1" a="1"/>
  <c r="P4238" i="1" a="1"/>
  <c r="P4239" i="1" a="1"/>
  <c r="P4240" i="1" a="1"/>
  <c r="P4241" i="1" a="1"/>
  <c r="P4242" i="1" a="1"/>
  <c r="P4243" i="1" a="1"/>
  <c r="P4244" i="1" a="1"/>
  <c r="P4245" i="1" a="1"/>
  <c r="P4246" i="1" a="1"/>
  <c r="P4247" i="1" a="1"/>
  <c r="P4248" i="1" a="1"/>
  <c r="P4249" i="1" a="1"/>
  <c r="P4250" i="1" a="1"/>
  <c r="P4251" i="1" a="1"/>
  <c r="P4252" i="1" a="1"/>
  <c r="P4253" i="1" a="1"/>
  <c r="P4254" i="1" a="1"/>
  <c r="P4255" i="1" a="1"/>
  <c r="P4256" i="1" a="1"/>
  <c r="P4257" i="1" a="1"/>
  <c r="P4258" i="1" a="1"/>
  <c r="P4259" i="1" a="1"/>
  <c r="P4260" i="1" a="1"/>
  <c r="P4261" i="1" a="1"/>
  <c r="P4262" i="1" a="1"/>
  <c r="P4263" i="1" a="1"/>
  <c r="P4264" i="1" a="1"/>
  <c r="P4265" i="1" a="1"/>
  <c r="P4266" i="1" a="1"/>
  <c r="P4267" i="1" a="1"/>
  <c r="P4268" i="1" a="1"/>
  <c r="P4269" i="1" a="1"/>
  <c r="P4270" i="1" a="1"/>
  <c r="P4271" i="1" a="1"/>
  <c r="P4272" i="1" a="1"/>
  <c r="P4273" i="1" a="1"/>
  <c r="P4274" i="1" a="1"/>
  <c r="P4275" i="1" a="1"/>
  <c r="P4276" i="1" a="1"/>
  <c r="P4277" i="1" a="1"/>
  <c r="P4278" i="1" a="1"/>
  <c r="P4279" i="1" a="1"/>
  <c r="P4280" i="1" a="1"/>
  <c r="P4281" i="1" a="1"/>
  <c r="P4282" i="1" a="1"/>
  <c r="P4283" i="1" a="1"/>
  <c r="P4284" i="1" a="1"/>
  <c r="P4285" i="1" a="1"/>
  <c r="P4286" i="1" a="1"/>
  <c r="P4287" i="1" a="1"/>
  <c r="P4288" i="1" a="1"/>
  <c r="P4289" i="1" a="1"/>
  <c r="P4290" i="1" a="1"/>
  <c r="P4291" i="1" a="1"/>
  <c r="P4292" i="1" a="1"/>
  <c r="P4293" i="1" a="1"/>
  <c r="P4294" i="1" a="1"/>
  <c r="P4295" i="1" a="1"/>
  <c r="P4296" i="1" a="1"/>
  <c r="P4297" i="1" a="1"/>
  <c r="P4298" i="1" a="1"/>
  <c r="P4299" i="1" a="1"/>
  <c r="P4300" i="1" a="1"/>
  <c r="P4301" i="1" a="1"/>
  <c r="P4302" i="1" a="1"/>
  <c r="P4303" i="1" a="1"/>
  <c r="P4304" i="1" a="1"/>
  <c r="P4305" i="1" a="1"/>
  <c r="P4306" i="1" a="1"/>
  <c r="P4307" i="1" a="1"/>
  <c r="P4308" i="1" a="1"/>
  <c r="P4309" i="1" a="1"/>
  <c r="P4310" i="1" a="1"/>
  <c r="P4311" i="1" a="1"/>
  <c r="P4312" i="1" a="1"/>
  <c r="P4313" i="1" a="1"/>
  <c r="P4314" i="1" a="1"/>
  <c r="P4315" i="1" a="1"/>
  <c r="P4316" i="1" a="1"/>
  <c r="P4317" i="1" a="1"/>
  <c r="P4318" i="1" a="1"/>
  <c r="P4319" i="1" a="1"/>
  <c r="P4320" i="1" a="1"/>
  <c r="P4321" i="1" a="1"/>
  <c r="P4322" i="1" a="1"/>
  <c r="P4323" i="1" a="1"/>
  <c r="P4324" i="1" a="1"/>
  <c r="P4325" i="1" a="1"/>
  <c r="P4326" i="1" a="1"/>
  <c r="P4327" i="1" a="1"/>
  <c r="P4328" i="1" a="1"/>
  <c r="P4329" i="1" a="1"/>
  <c r="P4330" i="1" a="1"/>
  <c r="P4331" i="1" a="1"/>
  <c r="P4332" i="1" a="1"/>
  <c r="P4333" i="1" a="1"/>
  <c r="P4334" i="1" a="1"/>
  <c r="P4335" i="1" a="1"/>
  <c r="P4336" i="1" a="1"/>
  <c r="P4337" i="1" a="1"/>
  <c r="P4338" i="1" a="1"/>
  <c r="P4339" i="1" a="1"/>
  <c r="P4340" i="1" a="1"/>
  <c r="P4341" i="1" a="1"/>
  <c r="P4342" i="1" a="1"/>
  <c r="P4343" i="1" a="1"/>
  <c r="P4344" i="1" a="1"/>
  <c r="P4345" i="1" a="1"/>
  <c r="P4346" i="1" a="1"/>
  <c r="P4347" i="1" a="1"/>
  <c r="P4348" i="1" a="1"/>
  <c r="P4349" i="1" a="1"/>
  <c r="P4350" i="1" a="1"/>
  <c r="P4351" i="1" a="1"/>
  <c r="P4352" i="1" a="1"/>
  <c r="P4353" i="1" a="1"/>
  <c r="P4354" i="1" a="1"/>
  <c r="P4355" i="1" a="1"/>
  <c r="P4356" i="1" a="1"/>
  <c r="P4357" i="1" a="1"/>
  <c r="P4358" i="1" a="1"/>
  <c r="P4359" i="1" a="1"/>
  <c r="P4360" i="1" a="1"/>
  <c r="P4361" i="1" a="1"/>
  <c r="P4362" i="1" a="1"/>
  <c r="P4363" i="1" a="1"/>
  <c r="P4364" i="1" a="1"/>
  <c r="P4365" i="1" a="1"/>
  <c r="P4366" i="1" a="1"/>
  <c r="P4367" i="1" a="1"/>
  <c r="P4368" i="1" a="1"/>
  <c r="P4369" i="1" a="1"/>
  <c r="P4370" i="1" a="1"/>
  <c r="P4371" i="1" a="1"/>
  <c r="P4372" i="1" a="1"/>
  <c r="P4373" i="1" a="1"/>
  <c r="P4374" i="1" a="1"/>
  <c r="P4375" i="1" a="1"/>
  <c r="P4376" i="1" a="1"/>
  <c r="P4377" i="1" a="1"/>
  <c r="P4378" i="1" a="1"/>
  <c r="P4379" i="1" a="1"/>
  <c r="P4380" i="1" a="1"/>
  <c r="P4381" i="1" a="1"/>
  <c r="P4382" i="1" a="1"/>
  <c r="P4383" i="1" a="1"/>
  <c r="P4384" i="1" a="1"/>
  <c r="P4385" i="1" a="1"/>
  <c r="P4386" i="1" a="1"/>
  <c r="P4387" i="1" a="1"/>
  <c r="P4388" i="1" a="1"/>
  <c r="P4389" i="1" a="1"/>
  <c r="P4390" i="1" a="1"/>
  <c r="P4391" i="1" a="1"/>
  <c r="P4392" i="1" a="1"/>
  <c r="P4393" i="1" a="1"/>
  <c r="P4394" i="1" a="1"/>
  <c r="P4395" i="1" a="1"/>
  <c r="P4396" i="1" a="1"/>
  <c r="P4397" i="1" a="1"/>
  <c r="P4398" i="1" a="1"/>
  <c r="P4399" i="1" a="1"/>
  <c r="P4400" i="1" a="1"/>
  <c r="P4401" i="1" a="1"/>
  <c r="P4402" i="1" a="1"/>
  <c r="P4403" i="1" a="1"/>
  <c r="P4404" i="1" a="1"/>
  <c r="P4405" i="1" a="1"/>
  <c r="P4406" i="1" a="1"/>
  <c r="P4407" i="1" a="1"/>
  <c r="P4408" i="1" a="1"/>
  <c r="P4409" i="1" a="1"/>
  <c r="P4410" i="1" a="1"/>
  <c r="P4411" i="1" a="1"/>
  <c r="P4412" i="1" a="1"/>
  <c r="P4413" i="1" a="1"/>
  <c r="P4414" i="1" a="1"/>
  <c r="P4415" i="1" a="1"/>
  <c r="P4416" i="1" a="1"/>
  <c r="P4417" i="1" a="1"/>
  <c r="P4418" i="1" a="1"/>
  <c r="P4419" i="1" a="1"/>
  <c r="P4420" i="1" a="1"/>
  <c r="P4421" i="1" a="1"/>
  <c r="P4422" i="1" a="1"/>
  <c r="P4423" i="1" a="1"/>
  <c r="P4424" i="1" a="1"/>
  <c r="P4425" i="1" a="1"/>
  <c r="P4426" i="1" a="1"/>
  <c r="P4427" i="1" a="1"/>
  <c r="P4428" i="1" a="1"/>
  <c r="P4429" i="1" a="1"/>
  <c r="P4430" i="1" a="1"/>
  <c r="P4431" i="1" a="1"/>
  <c r="P4432" i="1" a="1"/>
  <c r="P4433" i="1" a="1"/>
  <c r="P4434" i="1" a="1"/>
  <c r="P4435" i="1" a="1"/>
  <c r="P4436" i="1" a="1"/>
  <c r="P4437" i="1" a="1"/>
  <c r="P4438" i="1" a="1"/>
  <c r="P4439" i="1" a="1"/>
  <c r="P4440" i="1" a="1"/>
  <c r="P4441" i="1" a="1"/>
  <c r="P4442" i="1" a="1"/>
  <c r="P4443" i="1" a="1"/>
  <c r="P4444" i="1" a="1"/>
  <c r="P4445" i="1" a="1"/>
  <c r="P4446" i="1" a="1"/>
  <c r="P4447" i="1" a="1"/>
  <c r="P4448" i="1" a="1"/>
  <c r="P4449" i="1" a="1"/>
  <c r="P4450" i="1" a="1"/>
  <c r="P4451" i="1" a="1"/>
  <c r="P4452" i="1" a="1"/>
  <c r="P4453" i="1" a="1"/>
  <c r="P4454" i="1" a="1"/>
  <c r="P4455" i="1" a="1"/>
  <c r="P4456" i="1" a="1"/>
  <c r="P4457" i="1" a="1"/>
  <c r="P4458" i="1" a="1"/>
  <c r="P4459" i="1" a="1"/>
  <c r="P4460" i="1" a="1"/>
  <c r="P4461" i="1" a="1"/>
  <c r="P4462" i="1" a="1"/>
  <c r="P4463" i="1" a="1"/>
  <c r="P4464" i="1" a="1"/>
  <c r="P4465" i="1" a="1"/>
  <c r="P4466" i="1" a="1"/>
  <c r="P4467" i="1" a="1"/>
  <c r="P4468" i="1" a="1"/>
  <c r="P4469" i="1" a="1"/>
  <c r="P4470" i="1" a="1"/>
  <c r="P4471" i="1" a="1"/>
  <c r="P4472" i="1" a="1"/>
  <c r="P4473" i="1" a="1"/>
  <c r="P4474" i="1" a="1"/>
  <c r="P4475" i="1" a="1"/>
  <c r="P4476" i="1" a="1"/>
  <c r="P4477" i="1" a="1"/>
  <c r="P4478" i="1" a="1"/>
  <c r="P4479" i="1" a="1"/>
  <c r="P4480" i="1" a="1"/>
  <c r="P4481" i="1" a="1"/>
  <c r="P4482" i="1" a="1"/>
  <c r="P4483" i="1" a="1"/>
  <c r="P4484" i="1" a="1"/>
  <c r="P4485" i="1" a="1"/>
  <c r="P4486" i="1" a="1"/>
  <c r="P4487" i="1" a="1"/>
  <c r="P4488" i="1" a="1"/>
  <c r="P4489" i="1" a="1"/>
  <c r="P4490" i="1" a="1"/>
  <c r="P4491" i="1" a="1"/>
  <c r="P4492" i="1" a="1"/>
  <c r="P4493" i="1" a="1"/>
  <c r="P4494" i="1" a="1"/>
  <c r="P4495" i="1" a="1"/>
  <c r="P4496" i="1" a="1"/>
  <c r="P4497" i="1" a="1"/>
  <c r="P4498" i="1" a="1"/>
  <c r="P4499" i="1" a="1"/>
  <c r="P4500" i="1" a="1"/>
  <c r="P4501" i="1" a="1"/>
  <c r="P4502" i="1" a="1"/>
  <c r="P4503" i="1" a="1"/>
  <c r="P4504" i="1" a="1"/>
  <c r="P4505" i="1" a="1"/>
  <c r="P4506" i="1" a="1"/>
  <c r="P4507" i="1" a="1"/>
  <c r="P4508" i="1" a="1"/>
  <c r="P4509" i="1" a="1"/>
  <c r="P4510" i="1" a="1"/>
  <c r="P4511" i="1" a="1"/>
  <c r="P4512" i="1" a="1"/>
  <c r="P4513" i="1" a="1"/>
  <c r="P4514" i="1" a="1"/>
  <c r="P4515" i="1" a="1"/>
  <c r="P4516" i="1" a="1"/>
  <c r="P4517" i="1" a="1"/>
  <c r="P4518" i="1" a="1"/>
  <c r="P4519" i="1" a="1"/>
  <c r="P4520" i="1" a="1"/>
  <c r="P4521" i="1" a="1"/>
  <c r="P4522" i="1" a="1"/>
  <c r="P4523" i="1" a="1"/>
  <c r="P4524" i="1" a="1"/>
  <c r="P4525" i="1" a="1"/>
  <c r="P4526" i="1" a="1"/>
  <c r="P4527" i="1" a="1"/>
  <c r="P4528" i="1" a="1"/>
  <c r="P4529" i="1" a="1"/>
  <c r="P4530" i="1" a="1"/>
  <c r="P4531" i="1" a="1"/>
  <c r="P4532" i="1" a="1"/>
  <c r="P4533" i="1" a="1"/>
  <c r="P4534" i="1" a="1"/>
  <c r="P4535" i="1" a="1"/>
  <c r="P4536" i="1" a="1"/>
  <c r="P4537" i="1" a="1"/>
  <c r="P4538" i="1" a="1"/>
  <c r="P4539" i="1" a="1"/>
  <c r="P4540" i="1" a="1"/>
  <c r="P4541" i="1" a="1"/>
  <c r="P4542" i="1" a="1"/>
  <c r="P4543" i="1" a="1"/>
  <c r="P4544" i="1" a="1"/>
  <c r="P4545" i="1" a="1"/>
  <c r="P4546" i="1" a="1"/>
  <c r="P4547" i="1" a="1"/>
  <c r="P4548" i="1" a="1"/>
  <c r="P4549" i="1" a="1"/>
  <c r="P4550" i="1" a="1"/>
  <c r="P4551" i="1" a="1"/>
  <c r="P4552" i="1" a="1"/>
  <c r="P4553" i="1" a="1"/>
  <c r="P4554" i="1" a="1"/>
  <c r="P4555" i="1" a="1"/>
  <c r="P4556" i="1" a="1"/>
  <c r="P4557" i="1" a="1"/>
  <c r="P4558" i="1" a="1"/>
  <c r="P4559" i="1" a="1"/>
  <c r="P4560" i="1" a="1"/>
  <c r="P4561" i="1" a="1"/>
  <c r="P4562" i="1" a="1"/>
  <c r="P4563" i="1" a="1"/>
  <c r="P4564" i="1" a="1"/>
  <c r="P4565" i="1" a="1"/>
  <c r="P4566" i="1" a="1"/>
  <c r="P4567" i="1" a="1"/>
  <c r="P4568" i="1" a="1"/>
  <c r="P4569" i="1" a="1"/>
  <c r="P4570" i="1" a="1"/>
  <c r="P4571" i="1" a="1"/>
  <c r="P4572" i="1" a="1"/>
  <c r="P4573" i="1" a="1"/>
  <c r="P4574" i="1" a="1"/>
  <c r="P4575" i="1" a="1"/>
  <c r="P4576" i="1" a="1"/>
  <c r="P4577" i="1" a="1"/>
  <c r="P4578" i="1" a="1"/>
  <c r="P4579" i="1" a="1"/>
  <c r="P4580" i="1" a="1"/>
  <c r="P4581" i="1" a="1"/>
  <c r="P4582" i="1" a="1"/>
  <c r="P4583" i="1" a="1"/>
  <c r="P4584" i="1" a="1"/>
  <c r="P4585" i="1" a="1"/>
  <c r="P4586" i="1" a="1"/>
  <c r="P4587" i="1" a="1"/>
  <c r="P4588" i="1" a="1"/>
  <c r="P4589" i="1" a="1"/>
  <c r="P4590" i="1" a="1"/>
  <c r="P4591" i="1" a="1"/>
  <c r="P4592" i="1" a="1"/>
  <c r="P4593" i="1" a="1"/>
  <c r="P4594" i="1" a="1"/>
  <c r="P4595" i="1" a="1"/>
  <c r="P4596" i="1" a="1"/>
  <c r="P4597" i="1" a="1"/>
  <c r="P4598" i="1" a="1"/>
  <c r="P4599" i="1" a="1"/>
  <c r="P4600" i="1" a="1"/>
  <c r="P4601" i="1" a="1"/>
  <c r="P4602" i="1" a="1"/>
  <c r="P4603" i="1" a="1"/>
  <c r="P4604" i="1" a="1"/>
  <c r="P4605" i="1" a="1"/>
  <c r="P4606" i="1" a="1"/>
  <c r="P4607" i="1" a="1"/>
  <c r="P4608" i="1" a="1"/>
  <c r="P4609" i="1" a="1"/>
  <c r="P4610" i="1" a="1"/>
  <c r="P4611" i="1" a="1"/>
  <c r="P4612" i="1" a="1"/>
  <c r="P4613" i="1" a="1"/>
  <c r="P4614" i="1" a="1"/>
  <c r="P4615" i="1" a="1"/>
  <c r="P4616" i="1" a="1"/>
  <c r="P4617" i="1" a="1"/>
  <c r="P4618" i="1" a="1"/>
  <c r="P4619" i="1" a="1"/>
  <c r="P4620" i="1" a="1"/>
  <c r="P4621" i="1" a="1"/>
  <c r="P4622" i="1" a="1"/>
  <c r="P4623" i="1" a="1"/>
  <c r="P4624" i="1" a="1"/>
  <c r="P4625" i="1" a="1"/>
  <c r="P4626" i="1" a="1"/>
  <c r="P4627" i="1" a="1"/>
  <c r="P4628" i="1" a="1"/>
  <c r="P4629" i="1" a="1"/>
  <c r="P4630" i="1" a="1"/>
  <c r="P4631" i="1" a="1"/>
  <c r="P4632" i="1" a="1"/>
  <c r="P4633" i="1" a="1"/>
  <c r="P4634" i="1" a="1"/>
  <c r="P4635" i="1" a="1"/>
  <c r="P4636" i="1" a="1"/>
  <c r="P4637" i="1" a="1"/>
  <c r="P4638" i="1" a="1"/>
  <c r="P4639" i="1" a="1"/>
  <c r="P4640" i="1" a="1"/>
  <c r="P4641" i="1" a="1"/>
  <c r="P4642" i="1" a="1"/>
  <c r="P4643" i="1" a="1"/>
  <c r="P4644" i="1" a="1"/>
  <c r="P4645" i="1" a="1"/>
  <c r="P4646" i="1" a="1"/>
  <c r="P4647" i="1" a="1"/>
  <c r="P4648" i="1" a="1"/>
  <c r="P4649" i="1" a="1"/>
  <c r="P4650" i="1" a="1"/>
  <c r="P4651" i="1" a="1"/>
  <c r="P4652" i="1" a="1"/>
  <c r="P4653" i="1" a="1"/>
  <c r="P4654" i="1" a="1"/>
  <c r="P4655" i="1" a="1"/>
  <c r="P4656" i="1" a="1"/>
  <c r="P4657" i="1" a="1"/>
  <c r="P4658" i="1" a="1"/>
  <c r="P4659" i="1" a="1"/>
  <c r="P4660" i="1" a="1"/>
  <c r="P4661" i="1" a="1"/>
  <c r="P4662" i="1" a="1"/>
  <c r="P4663" i="1" a="1"/>
  <c r="P4664" i="1" a="1"/>
  <c r="P4665" i="1" a="1"/>
  <c r="P4666" i="1" a="1"/>
  <c r="P4667" i="1" a="1"/>
  <c r="P4668" i="1" a="1"/>
  <c r="P4669" i="1" a="1"/>
  <c r="P4670" i="1" a="1"/>
  <c r="P4671" i="1" a="1"/>
  <c r="P4672" i="1" a="1"/>
  <c r="P4673" i="1" a="1"/>
  <c r="P4674" i="1" a="1"/>
  <c r="P4675" i="1" a="1"/>
  <c r="P4676" i="1" a="1"/>
  <c r="P4677" i="1" a="1"/>
  <c r="P4678" i="1" a="1"/>
  <c r="P4679" i="1" a="1"/>
  <c r="P4680" i="1" a="1"/>
  <c r="P4681" i="1" a="1"/>
  <c r="P4682" i="1" a="1"/>
  <c r="P4683" i="1" a="1"/>
  <c r="P4684" i="1" a="1"/>
  <c r="P4685" i="1" a="1"/>
  <c r="P4686" i="1" a="1"/>
  <c r="P4687" i="1" a="1"/>
  <c r="P4688" i="1" a="1"/>
  <c r="P4689" i="1" a="1"/>
  <c r="P4690" i="1" a="1"/>
  <c r="P4691" i="1" a="1"/>
  <c r="P4692" i="1" a="1"/>
  <c r="P4693" i="1" a="1"/>
  <c r="P4694" i="1" a="1"/>
  <c r="P4695" i="1" a="1"/>
  <c r="P4696" i="1" a="1"/>
  <c r="P4697" i="1" a="1"/>
  <c r="P4698" i="1" a="1"/>
  <c r="P4699" i="1" a="1"/>
  <c r="P4700" i="1" a="1"/>
  <c r="P4701" i="1" a="1"/>
  <c r="P4702" i="1" a="1"/>
  <c r="P4703" i="1" a="1"/>
  <c r="P4704" i="1" a="1"/>
  <c r="P4705" i="1" a="1"/>
  <c r="P4706" i="1" a="1"/>
  <c r="P4707" i="1" a="1"/>
  <c r="P4708" i="1" a="1"/>
  <c r="P4709" i="1" a="1"/>
  <c r="P4710" i="1" a="1"/>
  <c r="P4711" i="1" a="1"/>
  <c r="P4712" i="1" a="1"/>
  <c r="P4713" i="1" a="1"/>
  <c r="P4714" i="1" a="1"/>
  <c r="P4715" i="1" a="1"/>
  <c r="P4716" i="1" a="1"/>
  <c r="P4717" i="1" a="1"/>
  <c r="P4718" i="1" a="1"/>
  <c r="P4719" i="1" a="1"/>
  <c r="P4720" i="1" a="1"/>
  <c r="P4721" i="1" a="1"/>
  <c r="P4722" i="1" a="1"/>
  <c r="P4723" i="1" a="1"/>
  <c r="P4724" i="1" a="1"/>
  <c r="P4725" i="1" a="1"/>
  <c r="P4726" i="1" a="1"/>
  <c r="P4727" i="1" a="1"/>
  <c r="P4728" i="1" a="1"/>
  <c r="P4729" i="1" a="1"/>
  <c r="P4730" i="1" a="1"/>
  <c r="P4731" i="1" a="1"/>
  <c r="P4732" i="1" a="1"/>
  <c r="P4733" i="1" a="1"/>
  <c r="P4734" i="1" a="1"/>
  <c r="P4735" i="1" a="1"/>
  <c r="P4736" i="1" a="1"/>
  <c r="P4737" i="1" a="1"/>
  <c r="P4738" i="1" a="1"/>
  <c r="P4739" i="1" a="1"/>
  <c r="P4740" i="1" a="1"/>
  <c r="P4741" i="1" a="1"/>
  <c r="P4742" i="1" a="1"/>
  <c r="P4743" i="1" a="1"/>
  <c r="P4744" i="1" a="1"/>
  <c r="P4745" i="1" a="1"/>
  <c r="P4746" i="1" a="1"/>
  <c r="P4747" i="1" a="1"/>
  <c r="P4748" i="1" a="1"/>
  <c r="P4749" i="1" a="1"/>
  <c r="P4750" i="1" a="1"/>
  <c r="P4751" i="1" a="1"/>
  <c r="P4752" i="1" a="1"/>
  <c r="P4753" i="1" a="1"/>
  <c r="P4754" i="1" a="1"/>
  <c r="P4755" i="1" a="1"/>
  <c r="P4756" i="1" a="1"/>
  <c r="P4757" i="1" a="1"/>
  <c r="P4758" i="1" a="1"/>
  <c r="P4759" i="1" a="1"/>
  <c r="P4760" i="1" a="1"/>
  <c r="P4761" i="1" a="1"/>
  <c r="P4762" i="1" a="1"/>
  <c r="P4763" i="1" a="1"/>
  <c r="P4764" i="1" a="1"/>
  <c r="P4765" i="1" a="1"/>
  <c r="P4766" i="1" a="1"/>
  <c r="P4767" i="1" a="1"/>
  <c r="P4768" i="1" a="1"/>
  <c r="P4769" i="1" a="1"/>
  <c r="P4770" i="1" a="1"/>
  <c r="P4771" i="1" a="1"/>
  <c r="P4772" i="1" a="1"/>
  <c r="P4773" i="1" a="1"/>
  <c r="P4774" i="1" a="1"/>
  <c r="P4775" i="1" a="1"/>
  <c r="P4776" i="1" a="1"/>
  <c r="P4777" i="1" a="1"/>
  <c r="P4778" i="1" a="1"/>
  <c r="P4779" i="1" a="1"/>
  <c r="P4780" i="1" a="1"/>
  <c r="P4781" i="1" a="1"/>
  <c r="P4782" i="1" a="1"/>
  <c r="P4783" i="1" a="1"/>
  <c r="P4784" i="1" a="1"/>
  <c r="P4785" i="1" a="1"/>
  <c r="P4786" i="1" a="1"/>
  <c r="P4787" i="1" a="1"/>
  <c r="P4788" i="1" a="1"/>
  <c r="P4789" i="1" a="1"/>
  <c r="P4790" i="1" a="1"/>
  <c r="P4791" i="1" a="1"/>
  <c r="P4792" i="1" a="1"/>
  <c r="P4793" i="1" a="1"/>
  <c r="P4794" i="1" a="1"/>
  <c r="P4795" i="1" a="1"/>
  <c r="P4796" i="1" a="1"/>
  <c r="P4797" i="1" a="1"/>
  <c r="P4798" i="1" a="1"/>
  <c r="P4799" i="1" a="1"/>
  <c r="P4800" i="1" a="1"/>
  <c r="P4801" i="1" a="1"/>
  <c r="P4802" i="1" a="1"/>
  <c r="P4803" i="1" a="1"/>
  <c r="P4804" i="1" a="1"/>
  <c r="P4805" i="1" a="1"/>
  <c r="P4806" i="1" a="1"/>
  <c r="P4807" i="1" a="1"/>
  <c r="P4808" i="1" a="1"/>
  <c r="P4809" i="1" a="1"/>
  <c r="P4810" i="1" a="1"/>
  <c r="P4811" i="1" a="1"/>
  <c r="P4812" i="1" a="1"/>
  <c r="P4813" i="1" a="1"/>
  <c r="P4814" i="1" a="1"/>
  <c r="P4815" i="1" a="1"/>
  <c r="P4816" i="1" a="1"/>
  <c r="P4817" i="1" a="1"/>
  <c r="P4818" i="1" a="1"/>
  <c r="P4819" i="1" a="1"/>
  <c r="P4820" i="1" a="1"/>
  <c r="P4821" i="1" a="1"/>
  <c r="P4822" i="1" a="1"/>
  <c r="P4823" i="1" a="1"/>
  <c r="P4824" i="1" a="1"/>
  <c r="P4825" i="1" a="1"/>
  <c r="P4826" i="1" a="1"/>
  <c r="P4827" i="1" a="1"/>
  <c r="P4828" i="1" a="1"/>
  <c r="P4829" i="1" a="1"/>
  <c r="P4830" i="1" a="1"/>
  <c r="P4831" i="1" a="1"/>
  <c r="P4832" i="1" a="1"/>
  <c r="P4833" i="1" a="1"/>
  <c r="P4834" i="1" a="1"/>
  <c r="P4835" i="1" a="1"/>
  <c r="P4836" i="1" a="1"/>
  <c r="P4837" i="1" a="1"/>
  <c r="P4838" i="1" a="1"/>
  <c r="P4839" i="1" a="1"/>
  <c r="P4840" i="1" a="1"/>
  <c r="P4841" i="1" a="1"/>
  <c r="P4842" i="1" a="1"/>
  <c r="P4843" i="1" a="1"/>
  <c r="P4844" i="1" a="1"/>
  <c r="P4845" i="1" a="1"/>
  <c r="P4846" i="1" a="1"/>
  <c r="P4847" i="1" a="1"/>
  <c r="P4848" i="1" a="1"/>
  <c r="P4849" i="1" a="1"/>
  <c r="P4850" i="1" a="1"/>
  <c r="P4851" i="1" a="1"/>
  <c r="P4852" i="1" a="1"/>
  <c r="P4853" i="1" a="1"/>
  <c r="P4854" i="1" a="1"/>
  <c r="P4855" i="1" a="1"/>
  <c r="P4856" i="1" a="1"/>
  <c r="P4857" i="1" a="1"/>
  <c r="P4858" i="1" a="1"/>
  <c r="P4859" i="1" a="1"/>
  <c r="P4860" i="1" a="1"/>
  <c r="P4861" i="1" a="1"/>
  <c r="P4862" i="1" a="1"/>
  <c r="P4863" i="1" a="1"/>
  <c r="P4864" i="1" a="1"/>
  <c r="P4865" i="1" a="1"/>
  <c r="P4866" i="1" a="1"/>
  <c r="P4867" i="1" a="1"/>
  <c r="P4868" i="1" a="1"/>
  <c r="P4869" i="1" a="1"/>
  <c r="P4870" i="1" a="1"/>
  <c r="P4871" i="1" a="1"/>
  <c r="P4872" i="1" a="1"/>
  <c r="P4873" i="1" a="1"/>
  <c r="P4874" i="1" a="1"/>
  <c r="P4875" i="1" a="1"/>
  <c r="P4876" i="1" a="1"/>
  <c r="P4877" i="1" a="1"/>
  <c r="P4878" i="1" a="1"/>
  <c r="P4879" i="1" a="1"/>
  <c r="P4880" i="1" a="1"/>
  <c r="P4881" i="1" a="1"/>
  <c r="P4882" i="1" a="1"/>
  <c r="P4883" i="1" a="1"/>
  <c r="P4884" i="1" a="1"/>
  <c r="P4885" i="1" a="1"/>
  <c r="P4886" i="1" a="1"/>
  <c r="P4887" i="1" a="1"/>
  <c r="P4888" i="1" a="1"/>
  <c r="P4889" i="1" a="1"/>
  <c r="P4890" i="1" a="1"/>
  <c r="P4891" i="1" a="1"/>
  <c r="P4892" i="1" a="1"/>
  <c r="P4893" i="1" a="1"/>
  <c r="P4894" i="1" a="1"/>
  <c r="P4895" i="1" a="1"/>
  <c r="P4896" i="1" a="1"/>
  <c r="P4897" i="1" a="1"/>
  <c r="P4898" i="1" a="1"/>
  <c r="P4899" i="1" a="1"/>
  <c r="P4900" i="1" a="1"/>
  <c r="P4901" i="1" a="1"/>
  <c r="P4902" i="1" a="1"/>
  <c r="P4903" i="1" a="1"/>
  <c r="P4904" i="1" a="1"/>
  <c r="P4905" i="1" a="1"/>
  <c r="P4906" i="1" a="1"/>
  <c r="P4907" i="1" a="1"/>
  <c r="P4908" i="1" a="1"/>
  <c r="P4909" i="1" a="1"/>
  <c r="P4910" i="1" a="1"/>
  <c r="P4911" i="1" a="1"/>
  <c r="P4912" i="1" a="1"/>
  <c r="P4913" i="1" a="1"/>
  <c r="P4914" i="1" a="1"/>
  <c r="P4915" i="1" a="1"/>
  <c r="P4916" i="1" a="1"/>
  <c r="P4917" i="1" a="1"/>
  <c r="P4918" i="1" a="1"/>
  <c r="P4919" i="1" a="1"/>
  <c r="P4920" i="1" a="1"/>
  <c r="P4921" i="1" a="1"/>
  <c r="P4922" i="1" a="1"/>
  <c r="P4923" i="1" a="1"/>
  <c r="P4924" i="1" a="1"/>
  <c r="P4925" i="1" a="1"/>
  <c r="P4926" i="1" a="1"/>
  <c r="P4927" i="1" a="1"/>
  <c r="P4928" i="1" a="1"/>
  <c r="P4929" i="1" a="1"/>
  <c r="P4930" i="1" a="1"/>
  <c r="P4931" i="1" a="1"/>
  <c r="P4932" i="1" a="1"/>
  <c r="P4933" i="1" a="1"/>
  <c r="P4934" i="1" a="1"/>
  <c r="P4935" i="1" a="1"/>
  <c r="P4936" i="1" a="1"/>
  <c r="P4937" i="1" a="1"/>
  <c r="P4938" i="1" a="1"/>
  <c r="P4939" i="1" a="1"/>
  <c r="P4940" i="1" a="1"/>
  <c r="P4941" i="1" a="1"/>
  <c r="P4942" i="1" a="1"/>
  <c r="P4943" i="1" a="1"/>
  <c r="P4944" i="1" a="1"/>
  <c r="P4945" i="1" a="1"/>
  <c r="P4946" i="1" a="1"/>
  <c r="P4947" i="1" a="1"/>
  <c r="P4948" i="1" a="1"/>
  <c r="P4949" i="1" a="1"/>
  <c r="P4950" i="1" a="1"/>
  <c r="P4951" i="1" a="1"/>
  <c r="P4952" i="1" a="1"/>
  <c r="P4953" i="1" a="1"/>
  <c r="P4954" i="1" a="1"/>
  <c r="P4955" i="1" a="1"/>
  <c r="P4956" i="1" a="1"/>
  <c r="P4957" i="1" a="1"/>
  <c r="P4958" i="1" a="1"/>
  <c r="P4959" i="1" a="1"/>
  <c r="P4960" i="1" a="1"/>
  <c r="P4961" i="1" a="1"/>
  <c r="P4962" i="1" a="1"/>
  <c r="P4963" i="1" a="1"/>
  <c r="P4964" i="1" a="1"/>
  <c r="P4965" i="1" a="1"/>
  <c r="P4966" i="1" a="1"/>
  <c r="P4967" i="1" a="1"/>
  <c r="P4968" i="1" a="1"/>
  <c r="P4969" i="1" a="1"/>
  <c r="P4970" i="1" a="1"/>
  <c r="P4971" i="1" a="1"/>
  <c r="P4972" i="1" a="1"/>
  <c r="P4973" i="1" a="1"/>
  <c r="P4974" i="1" a="1"/>
  <c r="P4975" i="1" a="1"/>
  <c r="P4976" i="1" a="1"/>
  <c r="P4977" i="1" a="1"/>
  <c r="P4978" i="1" a="1"/>
  <c r="P4979" i="1" a="1"/>
  <c r="P4980" i="1" a="1"/>
  <c r="P4981" i="1" a="1"/>
  <c r="P4982" i="1" a="1"/>
  <c r="P4983" i="1" a="1"/>
  <c r="P4984" i="1" a="1"/>
  <c r="P4985" i="1" a="1"/>
  <c r="P4986" i="1" a="1"/>
  <c r="P4987" i="1" a="1"/>
  <c r="P4988" i="1" a="1"/>
  <c r="P4989" i="1" a="1"/>
  <c r="P4990" i="1" a="1"/>
  <c r="P4991" i="1" a="1"/>
  <c r="P4992" i="1" a="1"/>
  <c r="P4993" i="1" a="1"/>
  <c r="P4994" i="1" a="1"/>
  <c r="P4995" i="1" a="1"/>
  <c r="P4996" i="1" a="1"/>
  <c r="P4997" i="1" a="1"/>
  <c r="P4998" i="1" a="1"/>
  <c r="P4999" i="1" a="1"/>
  <c r="P5000" i="1" a="1"/>
  <c r="P5001" i="1" a="1"/>
  <c r="P5002" i="1" a="1"/>
  <c r="P5003" i="1" a="1"/>
  <c r="P5004" i="1" a="1"/>
  <c r="P5005" i="1" a="1"/>
  <c r="P5006" i="1" a="1"/>
  <c r="P5007" i="1" a="1"/>
  <c r="P5008" i="1" a="1"/>
  <c r="P5009" i="1" a="1"/>
  <c r="P5010" i="1" a="1"/>
  <c r="P5011" i="1" a="1"/>
  <c r="P5012" i="1" a="1"/>
  <c r="P5013" i="1" a="1"/>
  <c r="P5014" i="1" a="1"/>
  <c r="P5015" i="1" a="1"/>
  <c r="P5016" i="1" a="1"/>
  <c r="P5017" i="1" a="1"/>
  <c r="P5018" i="1" a="1"/>
  <c r="P5019" i="1" a="1"/>
  <c r="P5020" i="1" a="1"/>
  <c r="P5021" i="1" a="1"/>
  <c r="P5022" i="1" a="1"/>
  <c r="P5023" i="1" a="1"/>
  <c r="P5024" i="1" a="1"/>
  <c r="P5025" i="1" a="1"/>
  <c r="P5026" i="1" a="1"/>
  <c r="P5027" i="1" a="1"/>
  <c r="P5028" i="1" a="1"/>
  <c r="P5029" i="1" a="1"/>
  <c r="P5030" i="1" a="1"/>
  <c r="P5031" i="1" a="1"/>
  <c r="P5032" i="1" a="1"/>
  <c r="P5033" i="1" a="1"/>
  <c r="P5034" i="1" a="1"/>
  <c r="P5035" i="1" a="1"/>
  <c r="P5036" i="1" a="1"/>
  <c r="P5037" i="1" a="1"/>
  <c r="P5038" i="1" a="1"/>
  <c r="P5039" i="1" a="1"/>
  <c r="P5040" i="1" a="1"/>
  <c r="P5041" i="1" a="1"/>
  <c r="P5042" i="1" a="1"/>
  <c r="P5043" i="1" a="1"/>
  <c r="P5044" i="1" a="1"/>
  <c r="P5045" i="1" a="1"/>
  <c r="P5046" i="1" a="1"/>
  <c r="P5047" i="1" a="1"/>
  <c r="P5048" i="1" a="1"/>
  <c r="P5049" i="1" a="1"/>
  <c r="P5050" i="1" a="1"/>
  <c r="P5051" i="1" a="1"/>
  <c r="P5052" i="1" a="1"/>
  <c r="P5053" i="1" a="1"/>
  <c r="P5054" i="1" a="1"/>
  <c r="P5055" i="1" a="1"/>
  <c r="P5056" i="1" a="1"/>
  <c r="P5057" i="1" a="1"/>
  <c r="P5058" i="1" a="1"/>
  <c r="P5059" i="1" a="1"/>
  <c r="P5060" i="1" a="1"/>
  <c r="P5061" i="1" a="1"/>
  <c r="P5062" i="1" a="1"/>
  <c r="P5063" i="1" a="1"/>
  <c r="P5064" i="1" a="1"/>
  <c r="P5065" i="1" a="1"/>
  <c r="P5066" i="1" a="1"/>
  <c r="P5067" i="1" a="1"/>
  <c r="P5068" i="1" a="1"/>
  <c r="P5069" i="1" a="1"/>
  <c r="P5070" i="1" a="1"/>
  <c r="P5071" i="1" a="1"/>
  <c r="P5072" i="1" a="1"/>
  <c r="P5073" i="1" a="1"/>
  <c r="P5074" i="1" a="1"/>
  <c r="P5075" i="1" a="1"/>
  <c r="P5076" i="1" a="1"/>
  <c r="P5077" i="1" a="1"/>
  <c r="P5078" i="1" a="1"/>
  <c r="P5079" i="1" a="1"/>
  <c r="P5080" i="1" a="1"/>
  <c r="P5081" i="1" a="1"/>
  <c r="P5082" i="1" a="1"/>
  <c r="P5083" i="1" a="1"/>
  <c r="P5084" i="1" a="1"/>
  <c r="P5085" i="1" a="1"/>
  <c r="P5086" i="1" a="1"/>
  <c r="P5087" i="1" a="1"/>
  <c r="P5088" i="1" a="1"/>
  <c r="P5089" i="1" a="1"/>
  <c r="P5090" i="1" a="1"/>
  <c r="P5091" i="1" a="1"/>
  <c r="P5092" i="1" a="1"/>
  <c r="P5093" i="1" a="1"/>
  <c r="P5094" i="1" a="1"/>
  <c r="P5095" i="1" a="1"/>
  <c r="P5096" i="1" a="1"/>
  <c r="P5097" i="1" a="1"/>
  <c r="P5098" i="1" a="1"/>
  <c r="P5099" i="1" a="1"/>
  <c r="P5100" i="1" a="1"/>
  <c r="P5101" i="1" a="1"/>
  <c r="P5102" i="1" a="1"/>
  <c r="P5103" i="1" a="1"/>
  <c r="P5104" i="1" a="1"/>
  <c r="P5105" i="1" a="1"/>
  <c r="P5106" i="1" a="1"/>
  <c r="P5107" i="1" a="1"/>
  <c r="P5108" i="1" a="1"/>
  <c r="P5109" i="1" a="1"/>
  <c r="P5110" i="1" a="1"/>
  <c r="P5111" i="1" a="1"/>
  <c r="P5112" i="1" a="1"/>
  <c r="P5113" i="1" a="1"/>
  <c r="P5114" i="1" a="1"/>
  <c r="P5115" i="1" a="1"/>
  <c r="P5116" i="1" a="1"/>
  <c r="P5117" i="1" a="1"/>
  <c r="P5118" i="1" a="1"/>
  <c r="P5119" i="1" a="1"/>
  <c r="P5120" i="1" a="1"/>
  <c r="P5121" i="1" a="1"/>
  <c r="P5122" i="1" a="1"/>
  <c r="P5123" i="1" a="1"/>
  <c r="P5124" i="1" a="1"/>
  <c r="P5125" i="1" a="1"/>
  <c r="P5126" i="1" a="1"/>
  <c r="P5127" i="1" a="1"/>
  <c r="P5128" i="1" a="1"/>
  <c r="P5129" i="1" a="1"/>
  <c r="P5130" i="1" a="1"/>
  <c r="P5131" i="1" a="1"/>
  <c r="P5132" i="1" a="1"/>
  <c r="P5133" i="1" a="1"/>
  <c r="P5134" i="1" a="1"/>
  <c r="P5135" i="1" a="1"/>
  <c r="P5136" i="1" a="1"/>
  <c r="P5137" i="1" a="1"/>
  <c r="P5138" i="1" a="1"/>
  <c r="P5139" i="1" a="1"/>
  <c r="P5140" i="1" a="1"/>
  <c r="P5141" i="1" a="1"/>
  <c r="P5142" i="1" a="1"/>
  <c r="P5143" i="1" a="1"/>
  <c r="P5144" i="1" a="1"/>
  <c r="P5145" i="1" a="1"/>
  <c r="P5146" i="1" a="1"/>
  <c r="P5147" i="1" a="1"/>
  <c r="P5148" i="1" a="1"/>
  <c r="P5149" i="1" a="1"/>
  <c r="P5150" i="1" a="1"/>
  <c r="P5151" i="1" a="1"/>
  <c r="P5152" i="1" a="1"/>
  <c r="P5153" i="1" a="1"/>
  <c r="P5154" i="1" a="1"/>
  <c r="P5155" i="1" a="1"/>
  <c r="P5156" i="1" a="1"/>
  <c r="P5157" i="1" a="1"/>
  <c r="P5158" i="1" a="1"/>
  <c r="P5159" i="1" a="1"/>
  <c r="P5160" i="1" a="1"/>
  <c r="P5161" i="1" a="1"/>
  <c r="P5162" i="1" a="1"/>
  <c r="P5163" i="1" a="1"/>
  <c r="P5164" i="1" a="1"/>
  <c r="P5165" i="1" a="1"/>
  <c r="P5166" i="1" a="1"/>
  <c r="P5167" i="1" a="1"/>
  <c r="P5168" i="1" a="1"/>
  <c r="P5169" i="1" a="1"/>
  <c r="P5170" i="1" a="1"/>
  <c r="P5171" i="1" a="1"/>
  <c r="P5172" i="1" a="1"/>
  <c r="P5173" i="1" a="1"/>
  <c r="P5174" i="1" a="1"/>
  <c r="P5175" i="1" a="1"/>
  <c r="P5176" i="1" a="1"/>
  <c r="P5177" i="1" a="1"/>
  <c r="P5178" i="1" a="1"/>
  <c r="P5179" i="1" a="1"/>
  <c r="P5180" i="1" a="1"/>
  <c r="P5181" i="1" a="1"/>
  <c r="P5182" i="1" a="1"/>
  <c r="P5183" i="1" a="1"/>
  <c r="P5184" i="1" a="1"/>
  <c r="P5185" i="1" a="1"/>
  <c r="P5186" i="1" a="1"/>
  <c r="P5187" i="1" a="1"/>
  <c r="P5188" i="1" a="1"/>
  <c r="P5189" i="1" a="1"/>
  <c r="P5190" i="1" a="1"/>
  <c r="P5191" i="1" a="1"/>
  <c r="P5192" i="1" a="1"/>
  <c r="P5193" i="1" a="1"/>
  <c r="P5194" i="1" a="1"/>
  <c r="P5195" i="1" a="1"/>
  <c r="P5196" i="1" a="1"/>
  <c r="P5197" i="1" a="1"/>
  <c r="P5198" i="1" a="1"/>
  <c r="P5199" i="1" a="1"/>
  <c r="P5200" i="1" a="1"/>
  <c r="P5201" i="1" a="1"/>
  <c r="P5202" i="1" a="1"/>
  <c r="P5203" i="1" a="1"/>
  <c r="P5204" i="1" a="1"/>
  <c r="P5205" i="1" a="1"/>
  <c r="P5206" i="1" a="1"/>
  <c r="P5207" i="1" a="1"/>
  <c r="P5208" i="1" a="1"/>
  <c r="P5209" i="1" a="1"/>
  <c r="P5210" i="1" a="1"/>
  <c r="P5211" i="1" a="1"/>
  <c r="P5212" i="1" a="1"/>
  <c r="P5213" i="1" a="1"/>
  <c r="P5214" i="1" a="1"/>
  <c r="P5215" i="1" a="1"/>
  <c r="P5216" i="1" a="1"/>
  <c r="P5217" i="1" a="1"/>
  <c r="P5218" i="1" a="1"/>
  <c r="P5219" i="1" a="1"/>
  <c r="P5220" i="1" a="1"/>
  <c r="P5221" i="1" a="1"/>
  <c r="P5222" i="1" a="1"/>
  <c r="P5223" i="1" a="1"/>
  <c r="P5224" i="1" a="1"/>
  <c r="P5225" i="1" a="1"/>
  <c r="P5226" i="1" a="1"/>
  <c r="P5227" i="1" a="1"/>
  <c r="P5228" i="1" a="1"/>
  <c r="P5229" i="1" a="1"/>
  <c r="P5230" i="1" a="1"/>
  <c r="P5231" i="1" a="1"/>
  <c r="P5232" i="1" a="1"/>
  <c r="P5233" i="1" a="1"/>
  <c r="P5234" i="1" a="1"/>
  <c r="P5235" i="1" a="1"/>
  <c r="P5236" i="1" a="1"/>
  <c r="P5237" i="1" a="1"/>
  <c r="P5238" i="1" a="1"/>
  <c r="P5239" i="1" a="1"/>
  <c r="P5240" i="1" a="1"/>
  <c r="P5241" i="1" a="1"/>
  <c r="P5242" i="1" a="1"/>
  <c r="P5243" i="1" a="1"/>
  <c r="P5244" i="1" a="1"/>
  <c r="P5245" i="1" a="1"/>
  <c r="P5246" i="1" a="1"/>
  <c r="P5247" i="1" a="1"/>
  <c r="P5248" i="1" a="1"/>
  <c r="P5249" i="1" a="1"/>
  <c r="P5250" i="1" a="1"/>
  <c r="P5251" i="1" a="1"/>
  <c r="P5252" i="1" a="1"/>
  <c r="P5253" i="1" a="1"/>
  <c r="P5254" i="1" a="1"/>
  <c r="P5255" i="1" a="1"/>
  <c r="P5256" i="1" a="1"/>
  <c r="P5257" i="1" a="1"/>
  <c r="P5258" i="1" a="1"/>
  <c r="P5259" i="1" a="1"/>
  <c r="P5260" i="1" a="1"/>
  <c r="P5261" i="1" a="1"/>
  <c r="P5262" i="1" a="1"/>
  <c r="P5263" i="1" a="1"/>
  <c r="P5264" i="1" a="1"/>
  <c r="P5265" i="1" a="1"/>
  <c r="P5266" i="1" a="1"/>
  <c r="P5267" i="1" a="1"/>
  <c r="P5268" i="1" a="1"/>
  <c r="P5269" i="1" a="1"/>
  <c r="P5270" i="1" a="1"/>
  <c r="P5271" i="1" a="1"/>
  <c r="P5272" i="1" a="1"/>
  <c r="P5273" i="1" a="1"/>
  <c r="P5274" i="1" a="1"/>
  <c r="P5275" i="1" a="1"/>
  <c r="P5276" i="1" a="1"/>
  <c r="P5277" i="1" a="1"/>
  <c r="P5278" i="1" a="1"/>
  <c r="P5279" i="1" a="1"/>
  <c r="P5280" i="1" a="1"/>
  <c r="P5281" i="1" a="1"/>
  <c r="P5282" i="1" a="1"/>
  <c r="P5283" i="1" a="1"/>
  <c r="P5284" i="1" a="1"/>
  <c r="P5285" i="1" a="1"/>
  <c r="P5286" i="1" a="1"/>
  <c r="P5287" i="1" a="1"/>
  <c r="P5288" i="1" a="1"/>
  <c r="P5289" i="1" a="1"/>
  <c r="P5290" i="1" a="1"/>
  <c r="P5291" i="1" a="1"/>
  <c r="P5292" i="1" a="1"/>
  <c r="P5293" i="1" a="1"/>
  <c r="P5294" i="1" a="1"/>
  <c r="P5295" i="1" a="1"/>
  <c r="P5296" i="1" a="1"/>
  <c r="P5297" i="1" a="1"/>
  <c r="P5298" i="1" a="1"/>
  <c r="P5299" i="1" a="1"/>
  <c r="P5300" i="1" a="1"/>
  <c r="P5301" i="1" a="1"/>
  <c r="P5302" i="1" a="1"/>
  <c r="P5303" i="1" a="1"/>
  <c r="P5304" i="1" a="1"/>
  <c r="P5305" i="1" a="1"/>
  <c r="P5306" i="1" a="1"/>
  <c r="P5307" i="1" a="1"/>
  <c r="P5308" i="1" a="1"/>
  <c r="P5309" i="1" a="1"/>
  <c r="P5310" i="1" a="1"/>
  <c r="P5311" i="1" a="1"/>
  <c r="P5312" i="1" a="1"/>
  <c r="P5313" i="1" a="1"/>
  <c r="P5314" i="1" a="1"/>
  <c r="P5315" i="1" a="1"/>
  <c r="P5316" i="1" a="1"/>
  <c r="P5317" i="1" a="1"/>
  <c r="P5318" i="1" a="1"/>
  <c r="P5319" i="1" a="1"/>
  <c r="P5320" i="1" a="1"/>
  <c r="P5321" i="1" a="1"/>
  <c r="P5322" i="1" a="1"/>
  <c r="P5323" i="1" a="1"/>
  <c r="P5324" i="1" a="1"/>
  <c r="P5325" i="1" a="1"/>
  <c r="P5326" i="1" a="1"/>
  <c r="P5327" i="1" a="1"/>
  <c r="P5328" i="1" a="1"/>
  <c r="P5329" i="1" a="1"/>
  <c r="P5330" i="1" a="1"/>
  <c r="P5331" i="1" a="1"/>
  <c r="P5332" i="1" a="1"/>
  <c r="P5333" i="1" a="1"/>
  <c r="P5334" i="1" a="1"/>
  <c r="P5335" i="1" a="1"/>
  <c r="P5336" i="1" a="1"/>
  <c r="P5337" i="1" a="1"/>
  <c r="P5338" i="1" a="1"/>
  <c r="P5339" i="1" a="1"/>
  <c r="P5340" i="1" a="1"/>
  <c r="P5341" i="1" a="1"/>
  <c r="P5342" i="1" a="1"/>
  <c r="P5343" i="1" a="1"/>
  <c r="P5344" i="1" a="1"/>
  <c r="P5345" i="1" a="1"/>
  <c r="P5346" i="1" a="1"/>
  <c r="P5347" i="1" a="1"/>
  <c r="P5348" i="1" a="1"/>
  <c r="P5349" i="1" a="1"/>
  <c r="P5350" i="1" a="1"/>
  <c r="P5351" i="1" a="1"/>
  <c r="P5352" i="1" a="1"/>
  <c r="P5353" i="1" a="1"/>
  <c r="P5354" i="1" a="1"/>
  <c r="P5355" i="1" a="1"/>
  <c r="P5356" i="1" a="1"/>
  <c r="P5357" i="1" a="1"/>
  <c r="P5358" i="1" a="1"/>
  <c r="P5359" i="1" a="1"/>
  <c r="P5360" i="1" a="1"/>
  <c r="P5361" i="1" a="1"/>
  <c r="P5362" i="1" a="1"/>
  <c r="P5363" i="1" a="1"/>
  <c r="P5364" i="1" a="1"/>
  <c r="P5365" i="1" a="1"/>
  <c r="P5366" i="1" a="1"/>
  <c r="P5367" i="1" a="1"/>
  <c r="P5368" i="1" a="1"/>
  <c r="P5369" i="1" a="1"/>
  <c r="P5370" i="1" a="1"/>
  <c r="P5371" i="1" a="1"/>
  <c r="P5372" i="1" a="1"/>
  <c r="P5373" i="1" a="1"/>
  <c r="P5374" i="1" a="1"/>
  <c r="P5375" i="1" a="1"/>
  <c r="P5376" i="1" a="1"/>
  <c r="P5377" i="1" a="1"/>
  <c r="P5378" i="1" a="1"/>
  <c r="P5379" i="1" a="1"/>
  <c r="P5380" i="1" a="1"/>
  <c r="P5381" i="1" a="1"/>
  <c r="P5382" i="1" a="1"/>
  <c r="P5383" i="1" a="1"/>
  <c r="P5384" i="1" a="1"/>
  <c r="P5385" i="1" a="1"/>
  <c r="P5386" i="1" a="1"/>
  <c r="P5387" i="1" a="1"/>
  <c r="P5388" i="1" a="1"/>
  <c r="P5389" i="1" a="1"/>
  <c r="P5390" i="1" a="1"/>
  <c r="P5391" i="1" a="1"/>
  <c r="P5392" i="1" a="1"/>
  <c r="P5393" i="1" a="1"/>
  <c r="P5394" i="1" a="1"/>
  <c r="P5395" i="1" a="1"/>
  <c r="P5396" i="1" a="1"/>
  <c r="P5397" i="1" a="1"/>
  <c r="P5398" i="1" a="1"/>
  <c r="P5399" i="1" a="1"/>
  <c r="P5400" i="1" a="1"/>
  <c r="P5401" i="1" a="1"/>
  <c r="P5402" i="1" a="1"/>
  <c r="P5403" i="1" a="1"/>
  <c r="P5404" i="1" a="1"/>
  <c r="P5405" i="1" a="1"/>
  <c r="P5406" i="1" a="1"/>
  <c r="P5407" i="1" a="1"/>
  <c r="P5408" i="1" a="1"/>
  <c r="P5409" i="1" a="1"/>
  <c r="P5410" i="1" a="1"/>
  <c r="P5411" i="1" a="1"/>
  <c r="P5412" i="1" a="1"/>
  <c r="P5413" i="1" a="1"/>
  <c r="P5414" i="1" a="1"/>
  <c r="P5415" i="1" a="1"/>
  <c r="P5416" i="1" a="1"/>
  <c r="P5417" i="1" a="1"/>
  <c r="P5418" i="1" a="1"/>
  <c r="P5419" i="1" a="1"/>
  <c r="P5420" i="1" a="1"/>
  <c r="P5421" i="1" a="1"/>
  <c r="P5422" i="1" a="1"/>
  <c r="P5423" i="1" a="1"/>
  <c r="P5424" i="1" a="1"/>
  <c r="P5425" i="1" a="1"/>
  <c r="P5426" i="1" a="1"/>
  <c r="P5427" i="1" a="1"/>
  <c r="P5428" i="1" a="1"/>
  <c r="P5429" i="1" a="1"/>
  <c r="P5430" i="1" a="1"/>
  <c r="P5431" i="1" a="1"/>
  <c r="P5432" i="1" a="1"/>
  <c r="P5433" i="1" a="1"/>
  <c r="P5434" i="1" a="1"/>
  <c r="P5435" i="1" a="1"/>
  <c r="P5436" i="1" a="1"/>
  <c r="P5437" i="1" a="1"/>
  <c r="P5438" i="1" a="1"/>
  <c r="P5439" i="1" a="1"/>
  <c r="P5440" i="1" a="1"/>
  <c r="P5441" i="1" a="1"/>
  <c r="P5442" i="1" a="1"/>
  <c r="P5443" i="1" a="1"/>
  <c r="P5444" i="1" a="1"/>
  <c r="P5445" i="1" a="1"/>
  <c r="P5446" i="1" a="1"/>
  <c r="P5447" i="1" a="1"/>
  <c r="P5448" i="1" a="1"/>
  <c r="P5449" i="1" a="1"/>
  <c r="P5450" i="1" a="1"/>
  <c r="P5451" i="1" a="1"/>
  <c r="P5452" i="1" a="1"/>
  <c r="P5453" i="1" a="1"/>
  <c r="P5454" i="1" a="1"/>
  <c r="P5455" i="1" a="1"/>
  <c r="P5456" i="1" a="1"/>
  <c r="P5457" i="1" a="1"/>
  <c r="P5458" i="1" a="1"/>
  <c r="P5459" i="1" a="1"/>
  <c r="P5460" i="1" a="1"/>
  <c r="P5461" i="1" a="1"/>
  <c r="P5462" i="1" a="1"/>
  <c r="P5463" i="1" a="1"/>
  <c r="P5464" i="1" a="1"/>
  <c r="P5465" i="1" a="1"/>
  <c r="P5466" i="1" a="1"/>
  <c r="P5467" i="1" a="1"/>
  <c r="P5468" i="1" a="1"/>
  <c r="P5469" i="1" a="1"/>
  <c r="P5470" i="1" a="1"/>
  <c r="P5471" i="1" a="1"/>
  <c r="P5472" i="1" a="1"/>
  <c r="P5473" i="1" a="1"/>
  <c r="P5474" i="1" a="1"/>
  <c r="P5475" i="1" a="1"/>
  <c r="P5476" i="1" a="1"/>
  <c r="P5477" i="1" a="1"/>
  <c r="P5478" i="1" a="1"/>
  <c r="P5479" i="1" a="1"/>
  <c r="P5480" i="1" a="1"/>
  <c r="P5481" i="1" a="1"/>
  <c r="P5482" i="1" a="1"/>
  <c r="P5483" i="1" a="1"/>
  <c r="P5484" i="1" a="1"/>
  <c r="P5485" i="1" a="1"/>
  <c r="P5486" i="1" a="1"/>
  <c r="P5487" i="1" a="1"/>
  <c r="P5488" i="1" a="1"/>
  <c r="P5489" i="1" a="1"/>
  <c r="P5490" i="1" a="1"/>
  <c r="P5491" i="1" a="1"/>
  <c r="P5492" i="1" a="1"/>
  <c r="P5493" i="1" a="1"/>
  <c r="P5494" i="1" a="1"/>
  <c r="P5495" i="1" a="1"/>
  <c r="P5496" i="1" a="1"/>
  <c r="P5497" i="1" a="1"/>
  <c r="P5498" i="1" a="1"/>
  <c r="P5499" i="1" a="1"/>
  <c r="P5500" i="1" a="1"/>
  <c r="P5501" i="1" a="1"/>
  <c r="P5502" i="1" a="1"/>
  <c r="P5503" i="1" a="1"/>
  <c r="P5504" i="1" a="1"/>
  <c r="P5505" i="1" a="1"/>
  <c r="P5506" i="1" a="1"/>
  <c r="P5507" i="1" a="1"/>
  <c r="P5508" i="1" a="1"/>
  <c r="P5509" i="1" a="1"/>
  <c r="P5510" i="1" a="1"/>
  <c r="P5511" i="1" a="1"/>
  <c r="P5512" i="1" a="1"/>
  <c r="P5513" i="1" a="1"/>
  <c r="P5514" i="1" a="1"/>
  <c r="P5515" i="1" a="1"/>
  <c r="P5516" i="1" a="1"/>
  <c r="P5517" i="1" a="1"/>
  <c r="P5518" i="1" a="1"/>
  <c r="P5519" i="1" a="1"/>
  <c r="P5520" i="1" a="1"/>
  <c r="P5521" i="1" a="1"/>
  <c r="P5522" i="1" a="1"/>
  <c r="P5523" i="1" a="1"/>
  <c r="P5524" i="1" a="1"/>
  <c r="P5525" i="1" a="1"/>
  <c r="P5526" i="1" a="1"/>
  <c r="P5527" i="1" a="1"/>
  <c r="P5528" i="1" a="1"/>
  <c r="P5529" i="1" a="1"/>
  <c r="P5530" i="1" a="1"/>
  <c r="P5531" i="1" a="1"/>
  <c r="P5532" i="1" a="1"/>
  <c r="P5533" i="1" a="1"/>
  <c r="P5534" i="1" a="1"/>
  <c r="P5535" i="1" a="1"/>
  <c r="P5536" i="1" a="1"/>
  <c r="P5537" i="1" a="1"/>
  <c r="P5538" i="1" a="1"/>
  <c r="P5539" i="1" a="1"/>
  <c r="P5540" i="1" a="1"/>
  <c r="P5541" i="1" a="1"/>
  <c r="P5542" i="1" a="1"/>
  <c r="P5543" i="1" a="1"/>
  <c r="P5544" i="1" a="1"/>
  <c r="P5545" i="1" a="1"/>
  <c r="P5546" i="1" a="1"/>
  <c r="P5547" i="1" a="1"/>
  <c r="P5548" i="1" a="1"/>
  <c r="P5549" i="1" a="1"/>
  <c r="P5550" i="1" a="1"/>
  <c r="P5551" i="1" a="1"/>
  <c r="P5552" i="1" a="1"/>
  <c r="P5553" i="1" a="1"/>
  <c r="P5554" i="1" a="1"/>
  <c r="P5555" i="1" a="1"/>
  <c r="P5556" i="1" a="1"/>
  <c r="P5557" i="1" a="1"/>
  <c r="P5558" i="1" a="1"/>
  <c r="P5559" i="1" a="1"/>
  <c r="P5560" i="1" a="1"/>
  <c r="P5561" i="1" a="1"/>
  <c r="P5562" i="1" a="1"/>
  <c r="P5563" i="1" a="1"/>
  <c r="P5564" i="1" a="1"/>
  <c r="P5565" i="1" a="1"/>
  <c r="P5566" i="1" a="1"/>
  <c r="P5567" i="1" a="1"/>
  <c r="P5568" i="1" a="1"/>
  <c r="P5569" i="1" a="1"/>
  <c r="P5570" i="1" a="1"/>
  <c r="P5571" i="1" a="1"/>
  <c r="P5572" i="1" a="1"/>
  <c r="P5573" i="1" a="1"/>
  <c r="P5574" i="1" a="1"/>
  <c r="P5575" i="1" a="1"/>
  <c r="P5576" i="1" a="1"/>
  <c r="P5577" i="1" a="1"/>
  <c r="P5578" i="1" a="1"/>
  <c r="P5579" i="1" a="1"/>
  <c r="P5580" i="1" a="1"/>
  <c r="P5581" i="1" a="1"/>
  <c r="P5582" i="1" a="1"/>
  <c r="P5583" i="1" a="1"/>
  <c r="P5584" i="1" a="1"/>
  <c r="P5585" i="1" a="1"/>
  <c r="P5586" i="1" a="1"/>
  <c r="P5587" i="1" a="1"/>
  <c r="P5588" i="1" a="1"/>
  <c r="P5589" i="1" a="1"/>
  <c r="P5590" i="1" a="1"/>
  <c r="P5591" i="1" a="1"/>
  <c r="P5592" i="1" a="1"/>
  <c r="P5593" i="1" a="1"/>
  <c r="P5594" i="1" a="1"/>
  <c r="P5595" i="1" a="1"/>
  <c r="P5596" i="1" a="1"/>
  <c r="P5597" i="1" a="1"/>
  <c r="P5598" i="1" a="1"/>
  <c r="P5599" i="1" a="1"/>
  <c r="P5600" i="1" a="1"/>
  <c r="P5601" i="1" a="1"/>
  <c r="P5602" i="1" a="1"/>
  <c r="P5603" i="1" a="1"/>
  <c r="P5604" i="1" a="1"/>
  <c r="P5605" i="1" a="1"/>
  <c r="P5606" i="1" a="1"/>
  <c r="P5607" i="1" a="1"/>
  <c r="P5608" i="1" a="1"/>
  <c r="P5609" i="1" a="1"/>
  <c r="P5610" i="1" a="1"/>
  <c r="P5611" i="1" a="1"/>
  <c r="P5612" i="1" a="1"/>
  <c r="P5613" i="1" a="1"/>
  <c r="P5614" i="1" a="1"/>
  <c r="P5615" i="1" a="1"/>
  <c r="P5616" i="1" a="1"/>
  <c r="P5617" i="1" a="1"/>
  <c r="P5618" i="1" a="1"/>
  <c r="P5619" i="1" a="1"/>
  <c r="P5620" i="1" a="1"/>
  <c r="P5621" i="1" a="1"/>
  <c r="P5622" i="1" a="1"/>
  <c r="P5623" i="1" a="1"/>
  <c r="P5624" i="1" a="1"/>
  <c r="P5625" i="1" a="1"/>
  <c r="P5626" i="1" a="1"/>
  <c r="P5627" i="1" a="1"/>
  <c r="P5628" i="1" a="1"/>
  <c r="P5629" i="1" a="1"/>
  <c r="P5630" i="1" a="1"/>
  <c r="P5631" i="1" a="1"/>
  <c r="P5632" i="1" a="1"/>
  <c r="P5633" i="1" a="1"/>
  <c r="P5634" i="1" a="1"/>
  <c r="P5635" i="1" a="1"/>
  <c r="P5636" i="1" a="1"/>
  <c r="P5637" i="1" a="1"/>
  <c r="P5638" i="1" a="1"/>
  <c r="P5639" i="1" a="1"/>
  <c r="P5640" i="1" a="1"/>
  <c r="P5641" i="1" a="1"/>
  <c r="P5642" i="1" a="1"/>
  <c r="P5643" i="1" a="1"/>
  <c r="P5644" i="1" a="1"/>
  <c r="P5645" i="1" a="1"/>
  <c r="P5646" i="1" a="1"/>
  <c r="P5647" i="1" a="1"/>
  <c r="P5648" i="1" a="1"/>
  <c r="P5649" i="1" a="1"/>
  <c r="P5650" i="1" a="1"/>
  <c r="P5651" i="1" a="1"/>
  <c r="P5652" i="1" a="1"/>
  <c r="P5653" i="1" a="1"/>
  <c r="P5654" i="1" a="1"/>
  <c r="P5655" i="1" a="1"/>
  <c r="P5656" i="1" a="1"/>
  <c r="P5657" i="1" a="1"/>
  <c r="P5658" i="1" a="1"/>
  <c r="P5659" i="1" a="1"/>
  <c r="P5660" i="1" a="1"/>
  <c r="P5661" i="1" a="1"/>
  <c r="P5662" i="1" a="1"/>
  <c r="P5663" i="1" a="1"/>
  <c r="P5664" i="1" a="1"/>
  <c r="P5665" i="1" a="1"/>
  <c r="P5666" i="1" a="1"/>
  <c r="P5667" i="1" a="1"/>
  <c r="P5668" i="1" a="1"/>
  <c r="P5669" i="1" a="1"/>
  <c r="P5670" i="1" a="1"/>
  <c r="P5671" i="1" a="1"/>
  <c r="P5672" i="1" a="1"/>
  <c r="P5673" i="1" a="1"/>
  <c r="P5674" i="1" a="1"/>
  <c r="P5675" i="1" a="1"/>
  <c r="P5676" i="1" a="1"/>
  <c r="P5677" i="1" a="1"/>
  <c r="P5678" i="1" a="1"/>
  <c r="P5679" i="1" a="1"/>
  <c r="P5680" i="1" a="1"/>
  <c r="P5681" i="1" a="1"/>
  <c r="P5682" i="1" a="1"/>
  <c r="P5683" i="1" a="1"/>
  <c r="P5684" i="1" a="1"/>
  <c r="P5685" i="1" a="1"/>
  <c r="P5686" i="1" a="1"/>
  <c r="P5687" i="1" a="1"/>
  <c r="P5688" i="1" a="1"/>
  <c r="P5689" i="1" a="1"/>
  <c r="P5690" i="1" a="1"/>
  <c r="P5691" i="1" a="1"/>
  <c r="P5692" i="1" a="1"/>
  <c r="P5693" i="1" a="1"/>
  <c r="P5694" i="1" a="1"/>
  <c r="P5695" i="1" a="1"/>
  <c r="P5696" i="1" a="1"/>
  <c r="P5697" i="1" a="1"/>
  <c r="P5698" i="1" a="1"/>
  <c r="P5699" i="1" a="1"/>
  <c r="P5700" i="1" a="1"/>
  <c r="P5701" i="1" a="1"/>
  <c r="P5702" i="1" a="1"/>
  <c r="P5703" i="1" a="1"/>
  <c r="P5704" i="1" a="1"/>
  <c r="P5705" i="1" a="1"/>
  <c r="P5706" i="1" a="1"/>
  <c r="P5707" i="1" a="1"/>
  <c r="P5708" i="1" a="1"/>
  <c r="P5709" i="1" a="1"/>
  <c r="P5710" i="1" a="1"/>
  <c r="P5711" i="1" a="1"/>
  <c r="P5712" i="1" a="1"/>
  <c r="P5713" i="1" a="1"/>
  <c r="P5714" i="1" a="1"/>
  <c r="P5715" i="1" a="1"/>
  <c r="P5716" i="1" a="1"/>
  <c r="P5717" i="1" a="1"/>
  <c r="P5718" i="1" a="1"/>
  <c r="P5719" i="1" a="1"/>
  <c r="P5720" i="1" a="1"/>
  <c r="P5721" i="1" a="1"/>
  <c r="P5722" i="1" a="1"/>
  <c r="P5723" i="1" a="1"/>
  <c r="P5724" i="1" a="1"/>
  <c r="P5725" i="1" a="1"/>
  <c r="P5726" i="1" a="1"/>
  <c r="P5727" i="1" a="1"/>
  <c r="P5728" i="1" a="1"/>
  <c r="P5729" i="1" a="1"/>
  <c r="P5730" i="1" a="1"/>
  <c r="P5731" i="1" a="1"/>
  <c r="P5732" i="1" a="1"/>
  <c r="P5733" i="1" a="1"/>
  <c r="P5734" i="1" a="1"/>
  <c r="P5735" i="1" a="1"/>
  <c r="P5736" i="1" a="1"/>
  <c r="P5737" i="1" a="1"/>
  <c r="P5738" i="1" a="1"/>
  <c r="P5739" i="1" a="1"/>
  <c r="P5740" i="1" a="1"/>
  <c r="P5741" i="1" a="1"/>
  <c r="P5742" i="1" a="1"/>
  <c r="P5743" i="1" a="1"/>
  <c r="P5744" i="1" a="1"/>
  <c r="P5745" i="1" a="1"/>
  <c r="P5746" i="1" a="1"/>
  <c r="P5747" i="1" a="1"/>
  <c r="P5748" i="1" a="1"/>
  <c r="P5749" i="1" a="1"/>
  <c r="P5750" i="1" a="1"/>
  <c r="P5751" i="1" a="1"/>
  <c r="P5752" i="1" a="1"/>
  <c r="P5753" i="1" a="1"/>
  <c r="P5754" i="1" a="1"/>
  <c r="P5755" i="1" a="1"/>
  <c r="P5756" i="1" a="1"/>
  <c r="P5757" i="1" a="1"/>
  <c r="P5758" i="1" a="1"/>
  <c r="P5759" i="1" a="1"/>
  <c r="P5760" i="1" a="1"/>
  <c r="P5761" i="1" a="1"/>
  <c r="P5762" i="1" a="1"/>
  <c r="P5763" i="1" a="1"/>
  <c r="P5764" i="1" a="1"/>
  <c r="P5765" i="1" a="1"/>
  <c r="P5766" i="1" a="1"/>
  <c r="P5767" i="1" a="1"/>
  <c r="P5768" i="1" a="1"/>
  <c r="P5769" i="1" a="1"/>
  <c r="P5770" i="1" a="1"/>
  <c r="P5771" i="1" a="1"/>
  <c r="P5772" i="1" a="1"/>
  <c r="P5773" i="1" a="1"/>
  <c r="P5774" i="1" a="1"/>
  <c r="P5775" i="1" a="1"/>
  <c r="P5776" i="1" a="1"/>
  <c r="P5777" i="1" a="1"/>
  <c r="P5778" i="1" a="1"/>
  <c r="P5779" i="1" a="1"/>
  <c r="P5780" i="1" a="1"/>
  <c r="P5781" i="1" a="1"/>
  <c r="P5782" i="1" a="1"/>
  <c r="P5783" i="1" a="1"/>
  <c r="P5784" i="1" a="1"/>
  <c r="P5785" i="1" a="1"/>
  <c r="P5786" i="1" a="1"/>
  <c r="P5787" i="1" a="1"/>
  <c r="P5788" i="1" a="1"/>
  <c r="P5789" i="1" a="1"/>
  <c r="P5790" i="1" a="1"/>
  <c r="P5791" i="1" a="1"/>
  <c r="P5792" i="1" a="1"/>
  <c r="P5793" i="1" a="1"/>
  <c r="P5794" i="1" a="1"/>
  <c r="P5795" i="1" a="1"/>
  <c r="P5796" i="1" a="1"/>
  <c r="P5797" i="1" a="1"/>
  <c r="P5798" i="1" a="1"/>
  <c r="P5799" i="1" a="1"/>
  <c r="P5800" i="1" a="1"/>
  <c r="P5801" i="1" a="1"/>
  <c r="P5802" i="1" a="1"/>
  <c r="P5803" i="1" a="1"/>
  <c r="P5804" i="1" a="1"/>
  <c r="P5805" i="1" a="1"/>
  <c r="P5806" i="1" a="1"/>
  <c r="P5807" i="1" a="1"/>
  <c r="P5808" i="1" a="1"/>
  <c r="P5809" i="1" a="1"/>
  <c r="P5810" i="1" a="1"/>
  <c r="P5811" i="1" a="1"/>
  <c r="P5812" i="1" a="1"/>
  <c r="P5813" i="1" a="1"/>
  <c r="P5814" i="1" a="1"/>
  <c r="P5815" i="1" a="1"/>
  <c r="P5816" i="1" a="1"/>
  <c r="P5817" i="1" a="1"/>
  <c r="P5818" i="1" a="1"/>
  <c r="P5819" i="1" a="1"/>
  <c r="P5820" i="1" a="1"/>
  <c r="P5821" i="1" a="1"/>
  <c r="P5822" i="1" a="1"/>
  <c r="P5823" i="1" a="1"/>
  <c r="P5824" i="1" a="1"/>
  <c r="P5825" i="1" a="1"/>
  <c r="P5826" i="1" a="1"/>
  <c r="P5827" i="1" a="1"/>
  <c r="P5828" i="1" a="1"/>
  <c r="P5829" i="1" a="1"/>
  <c r="P5830" i="1" a="1"/>
  <c r="P5831" i="1" a="1"/>
  <c r="P5832" i="1" a="1"/>
  <c r="P5833" i="1" a="1"/>
  <c r="P5834" i="1" a="1"/>
  <c r="P5835" i="1" a="1"/>
  <c r="P5836" i="1" a="1"/>
  <c r="P5837" i="1" a="1"/>
  <c r="P5838" i="1" a="1"/>
  <c r="P5839" i="1" a="1"/>
  <c r="P5840" i="1" a="1"/>
  <c r="P5841" i="1" a="1"/>
  <c r="P5842" i="1" a="1"/>
  <c r="P5843" i="1" a="1"/>
  <c r="P5844" i="1" a="1"/>
  <c r="P5845" i="1" a="1"/>
  <c r="P5846" i="1" a="1"/>
  <c r="P5847" i="1" a="1"/>
  <c r="P5848" i="1" a="1"/>
  <c r="P5849" i="1" a="1"/>
  <c r="P5850" i="1" a="1"/>
  <c r="P5851" i="1" a="1"/>
  <c r="P5852" i="1" a="1"/>
  <c r="P5853" i="1" a="1"/>
  <c r="P5854" i="1" a="1"/>
  <c r="P5855" i="1" a="1"/>
  <c r="P5856" i="1" a="1"/>
  <c r="P5857" i="1" a="1"/>
  <c r="P5858" i="1" a="1"/>
  <c r="P5859" i="1" a="1"/>
  <c r="P5860" i="1" a="1"/>
  <c r="P5861" i="1" a="1"/>
  <c r="P5862" i="1" a="1"/>
  <c r="P5863" i="1" a="1"/>
  <c r="P5864" i="1" a="1"/>
  <c r="P5865" i="1" a="1"/>
  <c r="P5866" i="1" a="1"/>
  <c r="P5867" i="1" a="1"/>
  <c r="P5868" i="1" a="1"/>
  <c r="P5869" i="1" a="1"/>
  <c r="P5870" i="1" a="1"/>
  <c r="P5871" i="1" a="1"/>
  <c r="P5872" i="1" a="1"/>
  <c r="P5873" i="1" a="1"/>
  <c r="P5874" i="1" a="1"/>
  <c r="P5875" i="1" a="1"/>
  <c r="P5876" i="1" a="1"/>
  <c r="P5877" i="1" a="1"/>
  <c r="P5878" i="1" a="1"/>
  <c r="P5879" i="1" a="1"/>
  <c r="P5880" i="1" a="1"/>
  <c r="P5881" i="1" a="1"/>
  <c r="P5882" i="1" a="1"/>
  <c r="P5883" i="1" a="1"/>
  <c r="P5884" i="1" a="1"/>
  <c r="P5885" i="1" a="1"/>
  <c r="P5886" i="1" a="1"/>
  <c r="P5887" i="1" a="1"/>
  <c r="P5888" i="1" a="1"/>
  <c r="P5889" i="1" a="1"/>
  <c r="P5890" i="1" a="1"/>
  <c r="P5891" i="1" a="1"/>
  <c r="P5892" i="1" a="1"/>
  <c r="P5893" i="1" a="1"/>
  <c r="P5894" i="1" a="1"/>
  <c r="P5895" i="1" a="1"/>
  <c r="P5896" i="1" a="1"/>
  <c r="P5897" i="1" a="1"/>
  <c r="P5898" i="1" a="1"/>
  <c r="P5899" i="1" a="1"/>
  <c r="P5900" i="1" a="1"/>
  <c r="P5901" i="1" a="1"/>
  <c r="P5902" i="1" a="1"/>
  <c r="P5903" i="1" a="1"/>
  <c r="P5904" i="1" a="1"/>
  <c r="P5905" i="1" a="1"/>
  <c r="P5906" i="1" a="1"/>
  <c r="P5907" i="1" a="1"/>
  <c r="P5908" i="1" a="1"/>
  <c r="P5909" i="1" a="1"/>
  <c r="P5910" i="1" a="1"/>
  <c r="P5911" i="1" a="1"/>
  <c r="P5912" i="1" a="1"/>
  <c r="P5913" i="1" a="1"/>
  <c r="P5914" i="1" a="1"/>
  <c r="P5915" i="1" a="1"/>
  <c r="P5916" i="1" a="1"/>
  <c r="P5917" i="1" a="1"/>
  <c r="P5918" i="1" a="1"/>
  <c r="P5919" i="1" a="1"/>
  <c r="P5920" i="1" a="1"/>
  <c r="P5921" i="1" a="1"/>
  <c r="P5922" i="1" a="1"/>
  <c r="P5923" i="1" a="1"/>
  <c r="P5924" i="1" a="1"/>
  <c r="P5925" i="1" a="1"/>
  <c r="P5926" i="1" a="1"/>
  <c r="P5927" i="1" a="1"/>
  <c r="P5928" i="1" a="1"/>
  <c r="P5929" i="1" a="1"/>
  <c r="P5930" i="1" a="1"/>
  <c r="P5931" i="1" a="1"/>
  <c r="P5932" i="1" a="1"/>
  <c r="P5933" i="1" a="1"/>
  <c r="P5934" i="1" a="1"/>
  <c r="P5935" i="1" a="1"/>
  <c r="P5936" i="1" a="1"/>
  <c r="P5937" i="1" a="1"/>
  <c r="P5938" i="1" a="1"/>
  <c r="P5939" i="1" a="1"/>
  <c r="P5940" i="1" a="1"/>
  <c r="P5941" i="1" a="1"/>
  <c r="P5942" i="1" a="1"/>
  <c r="P5943" i="1" a="1"/>
  <c r="P5944" i="1" a="1"/>
  <c r="P5945" i="1" a="1"/>
  <c r="P5946" i="1" a="1"/>
  <c r="P5947" i="1" a="1"/>
  <c r="P5948" i="1" a="1"/>
  <c r="P5949" i="1" a="1"/>
  <c r="P5950" i="1" a="1"/>
  <c r="P5951" i="1" a="1"/>
  <c r="P5952" i="1" a="1"/>
  <c r="P5953" i="1" a="1"/>
  <c r="P5954" i="1" a="1"/>
  <c r="P5955" i="1" a="1"/>
  <c r="P5956" i="1" a="1"/>
  <c r="P5957" i="1" a="1"/>
  <c r="P5958" i="1" a="1"/>
  <c r="P5959" i="1" a="1"/>
  <c r="P5960" i="1" a="1"/>
  <c r="P5961" i="1" a="1"/>
  <c r="P5962" i="1" a="1"/>
  <c r="P5963" i="1" a="1"/>
  <c r="P5964" i="1" a="1"/>
  <c r="P5965" i="1" a="1"/>
  <c r="P5966" i="1" a="1"/>
  <c r="P5967" i="1" a="1"/>
  <c r="P5968" i="1" a="1"/>
  <c r="P5969" i="1" a="1"/>
  <c r="P5970" i="1" a="1"/>
  <c r="P5971" i="1" a="1"/>
  <c r="P5972" i="1" a="1"/>
  <c r="P5973" i="1" a="1"/>
  <c r="P5974" i="1" a="1"/>
  <c r="P5975" i="1" a="1"/>
  <c r="P5976" i="1" a="1"/>
  <c r="P5977" i="1" a="1"/>
  <c r="P5978" i="1" a="1"/>
  <c r="P5979" i="1" a="1"/>
  <c r="P5980" i="1" a="1"/>
  <c r="P5981" i="1" a="1"/>
  <c r="P5982" i="1" a="1"/>
  <c r="P5983" i="1" a="1"/>
  <c r="P5984" i="1" a="1"/>
  <c r="P5985" i="1" a="1"/>
  <c r="P5986" i="1" a="1"/>
  <c r="P5987" i="1" a="1"/>
  <c r="P5988" i="1" a="1"/>
  <c r="P5989" i="1" a="1"/>
  <c r="P5990" i="1" a="1"/>
  <c r="P5991" i="1" a="1"/>
  <c r="P5992" i="1" a="1"/>
  <c r="P5993" i="1" a="1"/>
  <c r="P5994" i="1" a="1"/>
  <c r="P5995" i="1" a="1"/>
  <c r="P5996" i="1" a="1"/>
  <c r="P5997" i="1" a="1"/>
  <c r="P5998" i="1" a="1"/>
  <c r="P5999" i="1" a="1"/>
  <c r="P6000" i="1" a="1"/>
  <c r="P6001" i="1" a="1"/>
  <c r="P6002" i="1" a="1"/>
  <c r="P6003" i="1" a="1"/>
  <c r="P6004" i="1" a="1"/>
  <c r="P6005" i="1" a="1"/>
  <c r="P6006" i="1" a="1"/>
  <c r="P6007" i="1" a="1"/>
  <c r="P6008" i="1" a="1"/>
  <c r="P6009" i="1" a="1"/>
  <c r="P6010" i="1" a="1"/>
  <c r="P6011" i="1" a="1"/>
  <c r="P6012" i="1" a="1"/>
  <c r="P6013" i="1" a="1"/>
  <c r="P6014" i="1" a="1"/>
  <c r="P6015" i="1" a="1"/>
  <c r="P6016" i="1" a="1"/>
  <c r="P6017" i="1" a="1"/>
  <c r="P6018" i="1" a="1"/>
  <c r="P6019" i="1" a="1"/>
  <c r="P6020" i="1" a="1"/>
  <c r="P6021" i="1" a="1"/>
  <c r="P6022" i="1" a="1"/>
  <c r="P6023" i="1" a="1"/>
  <c r="P6024" i="1" a="1"/>
  <c r="P6025" i="1" a="1"/>
  <c r="P6026" i="1" a="1"/>
  <c r="P6027" i="1" a="1"/>
  <c r="P6028" i="1" a="1"/>
  <c r="P6029" i="1" a="1"/>
  <c r="P6030" i="1" a="1"/>
  <c r="P6031" i="1" a="1"/>
  <c r="P6032" i="1" a="1"/>
  <c r="P6033" i="1" a="1"/>
  <c r="P6034" i="1" a="1"/>
  <c r="P6035" i="1" a="1"/>
  <c r="P6036" i="1" a="1"/>
  <c r="P6037" i="1" a="1"/>
  <c r="P6038" i="1" a="1"/>
  <c r="P6039" i="1" a="1"/>
  <c r="P6040" i="1" a="1"/>
  <c r="P6041" i="1" a="1"/>
  <c r="P6042" i="1" a="1"/>
  <c r="P6043" i="1" a="1"/>
  <c r="P6044" i="1" a="1"/>
  <c r="P6045" i="1" a="1"/>
  <c r="P6046" i="1" a="1"/>
  <c r="P6047" i="1" a="1"/>
  <c r="P6048" i="1" a="1"/>
  <c r="P6049" i="1" a="1"/>
  <c r="P6050" i="1" a="1"/>
  <c r="P6051" i="1" a="1"/>
  <c r="P6052" i="1" a="1"/>
  <c r="P6053" i="1" a="1"/>
  <c r="P6054" i="1" a="1"/>
  <c r="P6055" i="1" a="1"/>
  <c r="P6056" i="1" a="1"/>
  <c r="P6057" i="1" a="1"/>
  <c r="P6058" i="1" a="1"/>
  <c r="P6059" i="1" a="1"/>
  <c r="P6060" i="1" a="1"/>
  <c r="P6061" i="1" a="1"/>
  <c r="P6062" i="1" a="1"/>
  <c r="P6063" i="1" a="1"/>
  <c r="P6064" i="1" a="1"/>
  <c r="P6065" i="1" a="1"/>
  <c r="P6066" i="1" a="1"/>
  <c r="P6067" i="1" a="1"/>
  <c r="P6068" i="1" a="1"/>
  <c r="P6069" i="1" a="1"/>
  <c r="P6070" i="1" a="1"/>
  <c r="P6071" i="1" a="1"/>
  <c r="P6072" i="1" a="1"/>
  <c r="P6073" i="1" a="1"/>
  <c r="P6074" i="1" a="1"/>
  <c r="P6075" i="1" a="1"/>
  <c r="P6076" i="1" a="1"/>
  <c r="P6077" i="1" a="1"/>
  <c r="P6078" i="1" a="1"/>
  <c r="P6079" i="1" a="1"/>
  <c r="P6080" i="1" a="1"/>
  <c r="P6081" i="1" a="1"/>
  <c r="P6082" i="1" a="1"/>
  <c r="P6083" i="1" a="1"/>
  <c r="P6084" i="1" a="1"/>
  <c r="P6085" i="1" a="1"/>
  <c r="P6086" i="1" a="1"/>
  <c r="P6087" i="1" a="1"/>
  <c r="P6088" i="1" a="1"/>
  <c r="P6089" i="1" a="1"/>
  <c r="P6090" i="1" a="1"/>
  <c r="P6091" i="1" a="1"/>
  <c r="P6092" i="1" a="1"/>
  <c r="P6093" i="1" a="1"/>
  <c r="P6094" i="1" a="1"/>
  <c r="P6095" i="1" a="1"/>
  <c r="P6096" i="1" a="1"/>
  <c r="P6097" i="1" a="1"/>
  <c r="P6098" i="1" a="1"/>
  <c r="P6099" i="1" a="1"/>
  <c r="P6100" i="1" a="1"/>
  <c r="P6101" i="1" a="1"/>
  <c r="P6102" i="1" a="1"/>
  <c r="P6103" i="1" a="1"/>
  <c r="P6104" i="1" a="1"/>
  <c r="P6105" i="1" a="1"/>
  <c r="P6106" i="1" a="1"/>
  <c r="P6107" i="1" a="1"/>
  <c r="P6108" i="1" a="1"/>
  <c r="P6109" i="1" a="1"/>
  <c r="P6110" i="1" a="1"/>
  <c r="P6111" i="1" a="1"/>
  <c r="P6112" i="1" a="1"/>
  <c r="P6113" i="1" a="1"/>
  <c r="P6114" i="1" a="1"/>
  <c r="P6115" i="1" a="1"/>
  <c r="P6116" i="1" a="1"/>
  <c r="P6117" i="1" a="1"/>
  <c r="P6118" i="1" a="1"/>
  <c r="P6119" i="1" a="1"/>
  <c r="P6120" i="1" a="1"/>
  <c r="P6121" i="1" a="1"/>
  <c r="P6122" i="1" a="1"/>
  <c r="P6123" i="1" a="1"/>
  <c r="P6124" i="1" a="1"/>
  <c r="P6125" i="1" a="1"/>
  <c r="P6126" i="1" a="1"/>
  <c r="P6127" i="1" a="1"/>
  <c r="P6128" i="1" a="1"/>
  <c r="P6129" i="1" a="1"/>
  <c r="P6130" i="1" a="1"/>
  <c r="P6131" i="1" a="1"/>
  <c r="P6132" i="1" a="1"/>
  <c r="P6133" i="1" a="1"/>
  <c r="P6134" i="1" a="1"/>
  <c r="P6135" i="1" a="1"/>
  <c r="P6136" i="1" a="1"/>
  <c r="P6137" i="1" a="1"/>
  <c r="P6138" i="1" a="1"/>
  <c r="P6139" i="1" a="1"/>
  <c r="P6140" i="1" a="1"/>
  <c r="P6141" i="1" a="1"/>
  <c r="P6142" i="1" a="1"/>
  <c r="P6143" i="1" a="1"/>
  <c r="P6144" i="1" a="1"/>
  <c r="P6145" i="1" a="1"/>
  <c r="P6146" i="1" a="1"/>
  <c r="P6147" i="1" a="1"/>
  <c r="P6148" i="1" a="1"/>
  <c r="P6149" i="1" a="1"/>
  <c r="P6150" i="1" a="1"/>
  <c r="P6151" i="1" a="1"/>
  <c r="P6152" i="1" a="1"/>
  <c r="P6153" i="1" a="1"/>
  <c r="P6154" i="1" a="1"/>
  <c r="P6155" i="1" a="1"/>
  <c r="P6156" i="1" a="1"/>
  <c r="P6157" i="1" a="1"/>
  <c r="P6158" i="1" a="1"/>
  <c r="P6159" i="1" a="1"/>
  <c r="P6160" i="1" a="1"/>
  <c r="P6161" i="1" a="1"/>
  <c r="P6162" i="1" a="1"/>
  <c r="P6163" i="1" a="1"/>
  <c r="P6164" i="1" a="1"/>
  <c r="P6165" i="1" a="1"/>
  <c r="P6166" i="1" a="1"/>
  <c r="P6167" i="1" a="1"/>
  <c r="P6168" i="1" a="1"/>
  <c r="P6169" i="1" a="1"/>
  <c r="P6170" i="1" a="1"/>
  <c r="P6171" i="1" a="1"/>
  <c r="P6172" i="1" a="1"/>
  <c r="P6173" i="1" a="1"/>
  <c r="P6174" i="1" a="1"/>
  <c r="P6175" i="1" a="1"/>
  <c r="P6176" i="1" a="1"/>
  <c r="P6177" i="1" a="1"/>
  <c r="P6178" i="1" a="1"/>
  <c r="P6179" i="1" a="1"/>
  <c r="P6180" i="1" a="1"/>
  <c r="P6181" i="1" a="1"/>
  <c r="P6182" i="1" a="1"/>
  <c r="P6183" i="1" a="1"/>
  <c r="P6184" i="1" a="1"/>
  <c r="P6185" i="1" a="1"/>
  <c r="P6186" i="1" a="1"/>
  <c r="P6187" i="1" a="1"/>
  <c r="P6188" i="1" a="1"/>
  <c r="P6189" i="1" a="1"/>
  <c r="P6190" i="1" a="1"/>
  <c r="P6191" i="1" a="1"/>
  <c r="P6192" i="1" a="1"/>
  <c r="P6193" i="1" a="1"/>
  <c r="P6194" i="1" a="1"/>
  <c r="P6195" i="1" a="1"/>
  <c r="P6196" i="1" a="1"/>
  <c r="P6197" i="1" a="1"/>
  <c r="P6198" i="1" a="1"/>
  <c r="P6199" i="1" a="1"/>
  <c r="P6200" i="1" a="1"/>
  <c r="P6201" i="1" a="1"/>
  <c r="P6202" i="1" a="1"/>
  <c r="P6203" i="1" a="1"/>
  <c r="P6204" i="1" a="1"/>
  <c r="P6205" i="1" a="1"/>
  <c r="P6206" i="1" a="1"/>
  <c r="P6207" i="1" a="1"/>
  <c r="P6208" i="1" a="1"/>
  <c r="P6209" i="1" a="1"/>
  <c r="P6210" i="1" a="1"/>
  <c r="P6211" i="1" a="1"/>
  <c r="P6212" i="1" a="1"/>
  <c r="P6213" i="1" a="1"/>
  <c r="P6214" i="1" a="1"/>
  <c r="P6215" i="1" a="1"/>
  <c r="P6216" i="1" a="1"/>
  <c r="P6217" i="1" a="1"/>
  <c r="P6218" i="1" a="1"/>
  <c r="P6219" i="1" a="1"/>
  <c r="P6220" i="1" a="1"/>
  <c r="P6221" i="1" a="1"/>
  <c r="P6222" i="1" a="1"/>
  <c r="P6223" i="1" a="1"/>
  <c r="P6224" i="1" a="1"/>
  <c r="P6225" i="1" a="1"/>
  <c r="P6226" i="1" a="1"/>
  <c r="P6227" i="1" a="1"/>
  <c r="P6228" i="1" a="1"/>
  <c r="P6229" i="1" a="1"/>
  <c r="P6230" i="1" a="1"/>
  <c r="P6231" i="1" a="1"/>
  <c r="P6232" i="1" a="1"/>
  <c r="P6233" i="1" a="1"/>
  <c r="P6234" i="1" a="1"/>
  <c r="P6235" i="1" a="1"/>
  <c r="P6236" i="1" a="1"/>
  <c r="P6237" i="1" a="1"/>
  <c r="P6238" i="1" a="1"/>
  <c r="P6239" i="1" a="1"/>
  <c r="P6240" i="1" a="1"/>
  <c r="P6241" i="1" a="1"/>
  <c r="P6242" i="1" a="1"/>
  <c r="P6243" i="1" a="1"/>
  <c r="P6244" i="1" a="1"/>
  <c r="P6245" i="1" a="1"/>
  <c r="P6246" i="1" a="1"/>
  <c r="P6247" i="1" a="1"/>
  <c r="P6248" i="1" a="1"/>
  <c r="P6249" i="1" a="1"/>
  <c r="P6250" i="1" a="1"/>
  <c r="P6251" i="1" a="1"/>
  <c r="P6252" i="1" a="1"/>
  <c r="P6253" i="1" a="1"/>
  <c r="P6254" i="1" a="1"/>
  <c r="P6255" i="1" a="1"/>
  <c r="P6256" i="1" a="1"/>
  <c r="P6257" i="1" a="1"/>
  <c r="P6258" i="1" a="1"/>
  <c r="P6259" i="1" a="1"/>
  <c r="P6260" i="1" a="1"/>
  <c r="P6261" i="1" a="1"/>
  <c r="P6262" i="1" a="1"/>
  <c r="P6263" i="1" a="1"/>
  <c r="P6264" i="1" a="1"/>
  <c r="P6265" i="1" a="1"/>
  <c r="P6266" i="1" a="1"/>
  <c r="P6267" i="1" a="1"/>
  <c r="P6268" i="1" a="1"/>
  <c r="P6269" i="1" a="1"/>
  <c r="P6270" i="1" a="1"/>
  <c r="P6271" i="1" a="1"/>
  <c r="P6272" i="1" a="1"/>
  <c r="P6273" i="1" a="1"/>
  <c r="P6274" i="1" a="1"/>
  <c r="P6275" i="1" a="1"/>
  <c r="P6276" i="1" a="1"/>
  <c r="P6277" i="1" a="1"/>
  <c r="P6278" i="1" a="1"/>
  <c r="P6279" i="1" a="1"/>
  <c r="P6280" i="1" a="1"/>
  <c r="P6281" i="1" a="1"/>
  <c r="P6282" i="1" a="1"/>
  <c r="P6283" i="1" a="1"/>
  <c r="P6284" i="1" a="1"/>
  <c r="P6285" i="1" a="1"/>
  <c r="P6286" i="1" a="1"/>
  <c r="P6287" i="1" a="1"/>
  <c r="P6288" i="1" a="1"/>
  <c r="P6289" i="1" a="1"/>
  <c r="P6290" i="1" a="1"/>
  <c r="P6291" i="1" a="1"/>
  <c r="P6292" i="1" a="1"/>
  <c r="P6293" i="1" a="1"/>
  <c r="P6294" i="1" a="1"/>
  <c r="P6295" i="1" a="1"/>
  <c r="P6296" i="1" a="1"/>
  <c r="P6297" i="1" a="1"/>
  <c r="P6298" i="1" a="1"/>
  <c r="P6299" i="1" a="1"/>
  <c r="P6300" i="1" a="1"/>
  <c r="P6301" i="1" a="1"/>
  <c r="P6302" i="1" a="1"/>
  <c r="P6303" i="1" a="1"/>
  <c r="P6304" i="1" a="1"/>
  <c r="P6305" i="1" a="1"/>
  <c r="P6306" i="1" a="1"/>
  <c r="P6307" i="1" a="1"/>
  <c r="P6308" i="1" a="1"/>
  <c r="P6309" i="1" a="1"/>
  <c r="P6310" i="1" a="1"/>
  <c r="P6311" i="1" a="1"/>
  <c r="P6312" i="1" a="1"/>
  <c r="P6313" i="1" a="1"/>
  <c r="P6314" i="1" a="1"/>
  <c r="P6315" i="1" a="1"/>
  <c r="P6316" i="1" a="1"/>
  <c r="P6317" i="1" a="1"/>
  <c r="P6318" i="1" a="1"/>
  <c r="P6319" i="1" a="1"/>
  <c r="P6320" i="1" a="1"/>
  <c r="P6321" i="1" a="1"/>
  <c r="P6322" i="1" a="1"/>
  <c r="P6323" i="1" a="1"/>
  <c r="P6324" i="1" a="1"/>
  <c r="P6325" i="1" a="1"/>
  <c r="P6326" i="1" a="1"/>
  <c r="P6327" i="1" a="1"/>
  <c r="P6328" i="1" a="1"/>
  <c r="P6329" i="1" a="1"/>
  <c r="P6330" i="1" a="1"/>
  <c r="P6331" i="1" a="1"/>
  <c r="P6332" i="1" a="1"/>
  <c r="P6333" i="1" a="1"/>
  <c r="P6334" i="1" a="1"/>
  <c r="P6335" i="1" a="1"/>
  <c r="P6336" i="1" a="1"/>
  <c r="P6337" i="1" a="1"/>
  <c r="P6338" i="1" a="1"/>
  <c r="P6339" i="1" a="1"/>
  <c r="P6340" i="1" a="1"/>
  <c r="P6341" i="1" a="1"/>
  <c r="P6342" i="1" a="1"/>
  <c r="P6343" i="1" a="1"/>
  <c r="P6344" i="1" a="1"/>
  <c r="P6345" i="1" a="1"/>
  <c r="P6346" i="1" a="1"/>
  <c r="P6347" i="1" a="1"/>
  <c r="P6348" i="1" a="1"/>
  <c r="P6349" i="1" a="1"/>
  <c r="P6350" i="1" a="1"/>
  <c r="P6351" i="1" a="1"/>
  <c r="P6352" i="1" a="1"/>
  <c r="P6353" i="1" a="1"/>
  <c r="P6354" i="1" a="1"/>
  <c r="P6355" i="1" a="1"/>
  <c r="P6356" i="1" a="1"/>
  <c r="P6357" i="1" a="1"/>
  <c r="P6358" i="1" a="1"/>
  <c r="P6359" i="1" a="1"/>
  <c r="P6360" i="1" a="1"/>
  <c r="P6361" i="1" a="1"/>
  <c r="P6362" i="1" a="1"/>
  <c r="P6363" i="1" a="1"/>
  <c r="P6364" i="1" a="1"/>
  <c r="P6365" i="1" a="1"/>
  <c r="P6366" i="1" a="1"/>
  <c r="P6367" i="1" a="1"/>
  <c r="P6368" i="1" a="1"/>
  <c r="P6369" i="1" a="1"/>
  <c r="P6370" i="1" a="1"/>
  <c r="P6371" i="1" a="1"/>
  <c r="P6372" i="1" a="1"/>
  <c r="P6373" i="1" a="1"/>
  <c r="P6374" i="1" a="1"/>
  <c r="P6375" i="1" a="1"/>
  <c r="P6376" i="1" a="1"/>
  <c r="P6377" i="1" a="1"/>
  <c r="P6378" i="1" a="1"/>
  <c r="P6379" i="1" a="1"/>
  <c r="P6380" i="1" a="1"/>
  <c r="P6381" i="1" a="1"/>
  <c r="P6382" i="1" a="1"/>
  <c r="P6383" i="1" a="1"/>
  <c r="P6384" i="1" a="1"/>
  <c r="P6385" i="1" a="1"/>
  <c r="P6386" i="1" a="1"/>
  <c r="P6387" i="1" a="1"/>
  <c r="P6388" i="1" a="1"/>
  <c r="P6389" i="1" a="1"/>
  <c r="P6390" i="1" a="1"/>
  <c r="P6391" i="1" a="1"/>
  <c r="P6392" i="1" a="1"/>
  <c r="P6393" i="1" a="1"/>
  <c r="P6394" i="1" a="1"/>
  <c r="P6395" i="1" a="1"/>
  <c r="P6396" i="1" a="1"/>
  <c r="P6397" i="1" a="1"/>
  <c r="P6398" i="1" a="1"/>
  <c r="P6399" i="1" a="1"/>
  <c r="P6400" i="1" a="1"/>
  <c r="P6401" i="1" a="1"/>
  <c r="P6402" i="1" a="1"/>
  <c r="P6403" i="1" a="1"/>
  <c r="P6404" i="1" a="1"/>
  <c r="P6405" i="1" a="1"/>
  <c r="P6406" i="1" a="1"/>
  <c r="P6407" i="1" a="1"/>
  <c r="P6408" i="1" a="1"/>
  <c r="P6409" i="1" a="1"/>
  <c r="P6410" i="1" a="1"/>
  <c r="P6411" i="1" a="1"/>
  <c r="P6412" i="1" a="1"/>
  <c r="P6413" i="1" a="1"/>
  <c r="P6414" i="1" a="1"/>
  <c r="P6415" i="1" a="1"/>
  <c r="P6416" i="1" a="1"/>
  <c r="P6417" i="1" a="1"/>
  <c r="P6418" i="1" a="1"/>
  <c r="P6419" i="1" a="1"/>
  <c r="P6420" i="1" a="1"/>
  <c r="P6421" i="1" a="1"/>
  <c r="P6422" i="1" a="1"/>
  <c r="P6423" i="1" a="1"/>
  <c r="P6424" i="1" a="1"/>
  <c r="P6425" i="1" a="1"/>
  <c r="P6426" i="1" a="1"/>
  <c r="P6427" i="1" a="1"/>
  <c r="P6428" i="1" a="1"/>
  <c r="P6429" i="1" a="1"/>
  <c r="P6430" i="1" a="1"/>
  <c r="P6431" i="1" a="1"/>
  <c r="P6432" i="1" a="1"/>
  <c r="P6433" i="1" a="1"/>
  <c r="P6434" i="1" a="1"/>
  <c r="P6435" i="1" a="1"/>
  <c r="P6436" i="1" a="1"/>
  <c r="P6437" i="1" a="1"/>
  <c r="P6438" i="1" a="1"/>
  <c r="P6439" i="1" a="1"/>
  <c r="P6440" i="1" a="1"/>
  <c r="P6441" i="1" a="1"/>
  <c r="P6442" i="1" a="1"/>
  <c r="P6443" i="1" a="1"/>
  <c r="P6444" i="1" a="1"/>
  <c r="P6445" i="1" a="1"/>
  <c r="P6446" i="1" a="1"/>
  <c r="P6447" i="1" a="1"/>
  <c r="P6448" i="1" a="1"/>
  <c r="P6449" i="1" a="1"/>
  <c r="P6450" i="1" a="1"/>
  <c r="P6451" i="1" a="1"/>
  <c r="P6452" i="1" a="1"/>
  <c r="P6453" i="1" a="1"/>
  <c r="P6454" i="1" a="1"/>
  <c r="P6455" i="1" a="1"/>
  <c r="P6456" i="1" a="1"/>
  <c r="P6457" i="1" a="1"/>
  <c r="P6458" i="1" a="1"/>
  <c r="P6459" i="1" a="1"/>
  <c r="P6460" i="1" a="1"/>
  <c r="P6461" i="1" a="1"/>
  <c r="P6462" i="1" a="1"/>
  <c r="P6463" i="1" a="1"/>
  <c r="P6464" i="1" a="1"/>
  <c r="P6465" i="1" a="1"/>
  <c r="P6466" i="1" a="1"/>
  <c r="P6467" i="1" a="1"/>
  <c r="P6468" i="1" a="1"/>
  <c r="P6469" i="1" a="1"/>
  <c r="P6470" i="1" a="1"/>
  <c r="P6471" i="1" a="1"/>
  <c r="P6472" i="1" a="1"/>
  <c r="P6473" i="1" a="1"/>
  <c r="P6474" i="1" a="1"/>
  <c r="P6475" i="1" a="1"/>
  <c r="P6476" i="1" a="1"/>
  <c r="P6477" i="1" a="1"/>
  <c r="P6478" i="1" a="1"/>
  <c r="P6479" i="1" a="1"/>
  <c r="P6480" i="1" a="1"/>
  <c r="P6481" i="1" a="1"/>
  <c r="P6482" i="1" a="1"/>
  <c r="P6483" i="1" a="1"/>
  <c r="P6484" i="1" a="1"/>
  <c r="P6485" i="1" a="1"/>
  <c r="P6486" i="1" a="1"/>
  <c r="P6487" i="1" a="1"/>
  <c r="P6488" i="1" a="1"/>
  <c r="P6489" i="1" a="1"/>
  <c r="P6490" i="1" a="1"/>
  <c r="P6491" i="1" a="1"/>
  <c r="P6492" i="1" a="1"/>
  <c r="P6493" i="1" a="1"/>
  <c r="P6494" i="1" a="1"/>
  <c r="P6495" i="1" a="1"/>
  <c r="P6496" i="1" a="1"/>
  <c r="P6497" i="1" a="1"/>
  <c r="P6498" i="1" a="1"/>
  <c r="P6499" i="1" a="1"/>
  <c r="P6500" i="1" a="1"/>
  <c r="P6501" i="1" a="1"/>
  <c r="P6502" i="1" a="1"/>
  <c r="P6503" i="1" a="1"/>
  <c r="P6504" i="1" a="1"/>
  <c r="P6505" i="1" a="1"/>
  <c r="P6506" i="1" a="1"/>
  <c r="P6507" i="1" a="1"/>
  <c r="P6508" i="1" a="1"/>
  <c r="P6509" i="1" a="1"/>
  <c r="P6510" i="1" a="1"/>
  <c r="P6511" i="1" a="1"/>
  <c r="P6512" i="1" a="1"/>
  <c r="P6513" i="1" a="1"/>
  <c r="P6514" i="1" a="1"/>
  <c r="P6515" i="1" a="1"/>
  <c r="P6516" i="1" a="1"/>
  <c r="P6517" i="1" a="1"/>
  <c r="P6518" i="1" a="1"/>
  <c r="P6519" i="1" a="1"/>
  <c r="P6520" i="1" a="1"/>
  <c r="P6521" i="1" a="1"/>
  <c r="P6522" i="1" a="1"/>
  <c r="P6523" i="1" a="1"/>
  <c r="P6524" i="1" a="1"/>
  <c r="P6525" i="1" a="1"/>
  <c r="P6526" i="1" a="1"/>
  <c r="P6527" i="1" a="1"/>
  <c r="P6528" i="1" a="1"/>
  <c r="P6529" i="1" a="1"/>
  <c r="P6530" i="1" a="1"/>
  <c r="P6531" i="1" a="1"/>
  <c r="P6532" i="1" a="1"/>
  <c r="P6533" i="1" a="1"/>
  <c r="P6534" i="1" a="1"/>
  <c r="P6535" i="1" a="1"/>
  <c r="P6536" i="1" a="1"/>
  <c r="P6537" i="1" a="1"/>
  <c r="P6538" i="1" a="1"/>
  <c r="P6539" i="1" a="1"/>
  <c r="P6540" i="1" a="1"/>
  <c r="P6541" i="1" a="1"/>
  <c r="P6542" i="1" a="1"/>
  <c r="P6543" i="1" a="1"/>
  <c r="P6544" i="1" a="1"/>
  <c r="P6545" i="1" a="1"/>
  <c r="P6546" i="1" a="1"/>
  <c r="P6547" i="1" a="1"/>
  <c r="P6548" i="1" a="1"/>
  <c r="P6549" i="1" a="1"/>
  <c r="P6550" i="1" a="1"/>
  <c r="P6551" i="1" a="1"/>
  <c r="P6552" i="1" a="1"/>
  <c r="P6553" i="1" a="1"/>
  <c r="P6554" i="1" a="1"/>
  <c r="P6555" i="1" a="1"/>
  <c r="P6556" i="1" a="1"/>
  <c r="P6557" i="1" a="1"/>
  <c r="P6558" i="1" a="1"/>
  <c r="P6559" i="1" a="1"/>
  <c r="P6560" i="1" a="1"/>
  <c r="P6561" i="1" a="1"/>
  <c r="P6562" i="1" a="1"/>
  <c r="P6563" i="1" a="1"/>
  <c r="P6564" i="1" a="1"/>
  <c r="P6565" i="1" a="1"/>
  <c r="P6566" i="1" a="1"/>
  <c r="P6567" i="1" a="1"/>
  <c r="P6568" i="1" a="1"/>
  <c r="P6569" i="1" a="1"/>
  <c r="P6570" i="1" a="1"/>
  <c r="P6571" i="1" a="1"/>
  <c r="P6572" i="1" a="1"/>
  <c r="P6573" i="1" a="1"/>
  <c r="P6574" i="1" a="1"/>
  <c r="P6575" i="1" a="1"/>
  <c r="P6576" i="1" a="1"/>
  <c r="P6577" i="1" a="1"/>
  <c r="P6578" i="1" a="1"/>
  <c r="P6579" i="1" a="1"/>
  <c r="P6580" i="1" a="1"/>
  <c r="P6581" i="1" a="1"/>
  <c r="P6582" i="1" a="1"/>
  <c r="P6583" i="1" a="1"/>
  <c r="P6584" i="1" a="1"/>
  <c r="P6585" i="1" a="1"/>
  <c r="P6586" i="1" a="1"/>
  <c r="P6587" i="1" a="1"/>
  <c r="P6588" i="1" a="1"/>
  <c r="P6589" i="1" a="1"/>
  <c r="P6590" i="1" a="1"/>
  <c r="P6591" i="1" a="1"/>
  <c r="P6592" i="1" a="1"/>
  <c r="P6593" i="1" a="1"/>
  <c r="P6594" i="1" a="1"/>
  <c r="P6595" i="1" a="1"/>
  <c r="P6596" i="1" a="1"/>
  <c r="P6597" i="1" a="1"/>
  <c r="P6598" i="1" a="1"/>
  <c r="P6599" i="1" a="1"/>
  <c r="P6600" i="1" a="1"/>
  <c r="P6601" i="1" a="1"/>
  <c r="P6602" i="1" a="1"/>
  <c r="P6603" i="1" a="1"/>
  <c r="P6604" i="1" a="1"/>
  <c r="P6605" i="1" a="1"/>
  <c r="P6606" i="1" a="1"/>
  <c r="P6607" i="1" a="1"/>
  <c r="P6608" i="1" a="1"/>
  <c r="P6609" i="1" a="1"/>
  <c r="P6610" i="1" a="1"/>
  <c r="P6611" i="1" a="1"/>
  <c r="P6612" i="1" a="1"/>
  <c r="P6613" i="1" a="1"/>
  <c r="P6614" i="1" a="1"/>
  <c r="P6615" i="1" a="1"/>
  <c r="P6616" i="1" a="1"/>
  <c r="P6617" i="1" a="1"/>
  <c r="P6618" i="1" a="1"/>
  <c r="P6619" i="1" a="1"/>
  <c r="P6620" i="1" a="1"/>
  <c r="P6621" i="1" a="1"/>
  <c r="P6622" i="1" a="1"/>
  <c r="P6623" i="1" a="1"/>
  <c r="P6624" i="1" a="1"/>
  <c r="P6625" i="1" a="1"/>
  <c r="P6626" i="1" a="1"/>
  <c r="P6627" i="1" a="1"/>
  <c r="P6628" i="1" a="1"/>
  <c r="P6629" i="1" a="1"/>
  <c r="P6630" i="1" a="1"/>
  <c r="P6631" i="1" a="1"/>
  <c r="P6632" i="1" a="1"/>
  <c r="P6633" i="1" a="1"/>
  <c r="P6634" i="1" a="1"/>
  <c r="P6635" i="1" a="1"/>
  <c r="P6636" i="1" a="1"/>
  <c r="P6637" i="1" a="1"/>
  <c r="P6638" i="1" a="1"/>
  <c r="P6639" i="1" a="1"/>
  <c r="P6640" i="1" a="1"/>
  <c r="P6641" i="1" a="1"/>
  <c r="P6642" i="1" a="1"/>
  <c r="P6643" i="1" a="1"/>
  <c r="P6644" i="1" a="1"/>
  <c r="P6645" i="1" a="1"/>
  <c r="P6646" i="1" a="1"/>
  <c r="P6647" i="1" a="1"/>
  <c r="P6648" i="1" a="1"/>
  <c r="P6649" i="1" a="1"/>
  <c r="P6650" i="1" a="1"/>
  <c r="P6651" i="1" a="1"/>
  <c r="P6652" i="1" a="1"/>
  <c r="P6653" i="1" a="1"/>
  <c r="P6654" i="1" a="1"/>
  <c r="P6655" i="1" a="1"/>
  <c r="P6656" i="1" a="1"/>
  <c r="P6657" i="1" a="1"/>
  <c r="P6658" i="1" a="1"/>
  <c r="P6659" i="1" a="1"/>
  <c r="P6660" i="1" a="1"/>
  <c r="P6661" i="1" a="1"/>
  <c r="P6662" i="1" a="1"/>
  <c r="P6663" i="1" a="1"/>
  <c r="P6664" i="1" a="1"/>
  <c r="P6665" i="1" a="1"/>
  <c r="P6666" i="1" a="1"/>
  <c r="P6667" i="1" a="1"/>
  <c r="P6668" i="1" a="1"/>
  <c r="P6669" i="1" a="1"/>
  <c r="P6670" i="1" a="1"/>
  <c r="P6671" i="1" a="1"/>
  <c r="P6672" i="1" a="1"/>
  <c r="P6673" i="1" a="1"/>
  <c r="P6674" i="1" a="1"/>
  <c r="P6675" i="1" a="1"/>
  <c r="P6676" i="1" a="1"/>
  <c r="P6677" i="1" a="1"/>
  <c r="P6678" i="1" a="1"/>
  <c r="P6679" i="1" a="1"/>
  <c r="P6680" i="1" a="1"/>
  <c r="P6681" i="1" a="1"/>
  <c r="P6682" i="1" a="1"/>
  <c r="P6683" i="1" a="1"/>
  <c r="P6684" i="1" a="1"/>
  <c r="P6685" i="1" a="1"/>
  <c r="P6686" i="1" a="1"/>
  <c r="P6687" i="1" a="1"/>
  <c r="P6688" i="1" a="1"/>
  <c r="P6689" i="1" a="1"/>
  <c r="P6690" i="1" a="1"/>
  <c r="P6691" i="1" a="1"/>
  <c r="P6692" i="1" a="1"/>
  <c r="P6693" i="1" a="1"/>
  <c r="P6694" i="1" a="1"/>
  <c r="P6695" i="1" a="1"/>
  <c r="P6696" i="1" a="1"/>
  <c r="P6697" i="1" a="1"/>
  <c r="P6698" i="1" a="1"/>
  <c r="P6699" i="1" a="1"/>
  <c r="P6700" i="1" a="1"/>
  <c r="P6701" i="1" a="1"/>
  <c r="P6702" i="1" a="1"/>
  <c r="P6703" i="1" a="1"/>
  <c r="P6704" i="1" a="1"/>
  <c r="P6705" i="1" a="1"/>
  <c r="P6706" i="1" a="1"/>
  <c r="P6707" i="1" a="1"/>
  <c r="P6708" i="1" a="1"/>
  <c r="P6709" i="1" a="1"/>
  <c r="P6710" i="1" a="1"/>
  <c r="P6711" i="1" a="1"/>
  <c r="P6712" i="1" a="1"/>
  <c r="P6713" i="1" a="1"/>
  <c r="P6714" i="1" a="1"/>
  <c r="P6715" i="1" a="1"/>
  <c r="P6716" i="1" a="1"/>
  <c r="P6717" i="1" a="1"/>
  <c r="P6718" i="1" a="1"/>
  <c r="P6719" i="1" a="1"/>
  <c r="P6720" i="1" a="1"/>
  <c r="P6721" i="1" a="1"/>
  <c r="P6722" i="1" a="1"/>
  <c r="P6723" i="1" a="1"/>
  <c r="P6724" i="1" a="1"/>
  <c r="P6725" i="1" a="1"/>
  <c r="P6726" i="1" a="1"/>
  <c r="P6727" i="1" a="1"/>
  <c r="P6728" i="1" a="1"/>
  <c r="P6729" i="1" a="1"/>
  <c r="P6730" i="1" a="1"/>
  <c r="P6731" i="1" a="1"/>
  <c r="P6732" i="1" a="1"/>
  <c r="P6733" i="1" a="1"/>
  <c r="P6734" i="1" a="1"/>
  <c r="P6735" i="1" a="1"/>
  <c r="P6736" i="1" a="1"/>
  <c r="P6737" i="1" a="1"/>
  <c r="P6738" i="1" a="1"/>
  <c r="P6739" i="1" a="1"/>
  <c r="P6740" i="1" a="1"/>
  <c r="P6741" i="1" a="1"/>
  <c r="P6742" i="1" a="1"/>
  <c r="P6743" i="1" a="1"/>
  <c r="P6744" i="1" a="1"/>
  <c r="P6745" i="1" a="1"/>
  <c r="P6746" i="1" a="1"/>
  <c r="P6747" i="1" a="1"/>
  <c r="P6748" i="1" a="1"/>
  <c r="P6749" i="1" a="1"/>
  <c r="P6750" i="1" a="1"/>
  <c r="P6751" i="1" a="1"/>
  <c r="P6752" i="1" a="1"/>
  <c r="P6753" i="1" a="1"/>
  <c r="P6754" i="1" a="1"/>
  <c r="P6755" i="1" a="1"/>
  <c r="P6756" i="1" a="1"/>
  <c r="P6757" i="1" a="1"/>
  <c r="P6758" i="1" a="1"/>
  <c r="P6759" i="1" a="1"/>
  <c r="P6760" i="1" a="1"/>
  <c r="P6761" i="1" a="1"/>
  <c r="P6762" i="1" a="1"/>
  <c r="P6763" i="1" a="1"/>
  <c r="P6764" i="1" a="1"/>
  <c r="P6765" i="1" a="1"/>
  <c r="P6766" i="1" a="1"/>
  <c r="P6767" i="1" a="1"/>
  <c r="P6768" i="1" a="1"/>
  <c r="P6769" i="1" a="1"/>
  <c r="P6770" i="1" a="1"/>
  <c r="P6771" i="1" a="1"/>
  <c r="P6772" i="1" a="1"/>
  <c r="P6773" i="1" a="1"/>
  <c r="P6774" i="1" a="1"/>
  <c r="P6775" i="1" a="1"/>
  <c r="P6776" i="1" a="1"/>
  <c r="P6777" i="1" a="1"/>
  <c r="P6778" i="1" a="1"/>
  <c r="P6779" i="1" a="1"/>
  <c r="P6780" i="1" a="1"/>
  <c r="P6781" i="1" a="1"/>
  <c r="P6782" i="1" a="1"/>
  <c r="P6783" i="1" a="1"/>
  <c r="P6784" i="1" a="1"/>
  <c r="P6785" i="1" a="1"/>
  <c r="P6786" i="1" a="1"/>
  <c r="P6787" i="1" a="1"/>
  <c r="P6788" i="1" a="1"/>
  <c r="P6789" i="1" a="1"/>
  <c r="P6790" i="1" a="1"/>
  <c r="P6791" i="1" a="1"/>
  <c r="P6792" i="1" a="1"/>
  <c r="P6793" i="1" a="1"/>
  <c r="P6794" i="1" a="1"/>
  <c r="P6795" i="1" a="1"/>
  <c r="P6796" i="1" a="1"/>
  <c r="P6797" i="1" a="1"/>
  <c r="P6798" i="1" a="1"/>
  <c r="P6799" i="1" a="1"/>
  <c r="P6800" i="1" a="1"/>
  <c r="P6801" i="1" a="1"/>
  <c r="P6802" i="1" a="1"/>
  <c r="P6803" i="1" a="1"/>
  <c r="P6804" i="1" a="1"/>
  <c r="P6805" i="1" a="1"/>
  <c r="P6806" i="1" a="1"/>
  <c r="P6807" i="1" a="1"/>
  <c r="P6808" i="1" a="1"/>
  <c r="P6809" i="1" a="1"/>
  <c r="P6810" i="1" a="1"/>
  <c r="P6811" i="1" a="1"/>
  <c r="P6812" i="1" a="1"/>
  <c r="P6813" i="1" a="1"/>
  <c r="P6814" i="1" a="1"/>
  <c r="P6815" i="1" a="1"/>
  <c r="P6816" i="1" a="1"/>
  <c r="P6817" i="1" a="1"/>
  <c r="P6818" i="1" a="1"/>
  <c r="P6819" i="1" a="1"/>
  <c r="P6820" i="1" a="1"/>
  <c r="P6821" i="1" a="1"/>
  <c r="P6822" i="1" a="1"/>
  <c r="P6823" i="1" a="1"/>
  <c r="P6824" i="1" a="1"/>
  <c r="P6825" i="1" a="1"/>
  <c r="P6826" i="1" a="1"/>
  <c r="P6827" i="1" a="1"/>
  <c r="P6828" i="1" a="1"/>
  <c r="P6829" i="1" a="1"/>
  <c r="P6830" i="1" a="1"/>
  <c r="P6831" i="1" a="1"/>
  <c r="P6832" i="1" a="1"/>
  <c r="P6833" i="1" a="1"/>
  <c r="P6834" i="1" a="1"/>
  <c r="P6835" i="1" a="1"/>
  <c r="P6836" i="1" a="1"/>
  <c r="P6837" i="1" a="1"/>
  <c r="P6838" i="1" a="1"/>
  <c r="P6839" i="1" a="1"/>
  <c r="P6840" i="1" a="1"/>
  <c r="P6841" i="1" a="1"/>
  <c r="P6842" i="1" a="1"/>
  <c r="P6843" i="1" a="1"/>
  <c r="P6844" i="1" a="1"/>
  <c r="P6845" i="1" a="1"/>
  <c r="P6846" i="1" a="1"/>
  <c r="P6847" i="1" a="1"/>
  <c r="P6848" i="1" a="1"/>
  <c r="P6849" i="1" a="1"/>
  <c r="P6850" i="1" a="1"/>
  <c r="P6851" i="1" a="1"/>
  <c r="P6852" i="1" a="1"/>
  <c r="P6853" i="1" a="1"/>
  <c r="P6854" i="1" a="1"/>
  <c r="P6855" i="1" a="1"/>
  <c r="P6856" i="1" a="1"/>
  <c r="P6857" i="1" a="1"/>
  <c r="P6858" i="1" a="1"/>
  <c r="P6859" i="1" a="1"/>
  <c r="P6860" i="1" a="1"/>
  <c r="P6861" i="1" a="1"/>
  <c r="P6862" i="1" a="1"/>
  <c r="P6863" i="1" a="1"/>
  <c r="P6864" i="1" a="1"/>
  <c r="P6865" i="1" a="1"/>
  <c r="P6866" i="1" a="1"/>
  <c r="P6867" i="1" a="1"/>
  <c r="P6868" i="1" a="1"/>
  <c r="P6869" i="1" a="1"/>
  <c r="P6870" i="1" a="1"/>
  <c r="P6871" i="1" a="1"/>
  <c r="P6872" i="1" a="1"/>
  <c r="P6873" i="1" a="1"/>
  <c r="P6874" i="1" a="1"/>
  <c r="P6875" i="1" a="1"/>
  <c r="P6876" i="1" a="1"/>
  <c r="P6877" i="1" a="1"/>
  <c r="P6878" i="1" a="1"/>
  <c r="P6879" i="1" a="1"/>
  <c r="P6880" i="1" a="1"/>
  <c r="P6881" i="1" a="1"/>
  <c r="P6882" i="1" a="1"/>
  <c r="P6883" i="1" a="1"/>
  <c r="P6884" i="1" a="1"/>
  <c r="P6885" i="1" a="1"/>
  <c r="P6886" i="1" a="1"/>
  <c r="P6887" i="1" a="1"/>
  <c r="P6888" i="1" a="1"/>
  <c r="P6889" i="1" a="1"/>
  <c r="P6890" i="1" a="1"/>
  <c r="P6891" i="1" a="1"/>
  <c r="P6892" i="1" a="1"/>
  <c r="P6893" i="1" a="1"/>
  <c r="P6894" i="1" a="1"/>
  <c r="P6895" i="1" a="1"/>
  <c r="P6896" i="1" a="1"/>
  <c r="P6897" i="1" a="1"/>
  <c r="P6898" i="1" a="1"/>
  <c r="P6899" i="1" a="1"/>
  <c r="P6900" i="1" a="1"/>
  <c r="P6901" i="1" a="1"/>
  <c r="P6902" i="1" a="1"/>
  <c r="P6903" i="1" a="1"/>
  <c r="P6904" i="1" a="1"/>
  <c r="P6905" i="1" a="1"/>
  <c r="P6906" i="1" a="1"/>
  <c r="P6907" i="1" a="1"/>
  <c r="P6908" i="1" a="1"/>
  <c r="P6909" i="1" a="1"/>
  <c r="P6910" i="1" a="1"/>
  <c r="P6911" i="1" a="1"/>
  <c r="P6912" i="1" a="1"/>
  <c r="P6913" i="1" a="1"/>
  <c r="P6914" i="1" a="1"/>
  <c r="P6915" i="1" a="1"/>
  <c r="P6916" i="1" a="1"/>
  <c r="P6917" i="1" a="1"/>
  <c r="P6918" i="1" a="1"/>
  <c r="P6919" i="1" a="1"/>
  <c r="P6920" i="1" a="1"/>
  <c r="P6921" i="1" a="1"/>
  <c r="P6922" i="1" a="1"/>
  <c r="P6923" i="1" a="1"/>
  <c r="P6924" i="1" a="1"/>
  <c r="P6925" i="1" a="1"/>
  <c r="P6926" i="1" a="1"/>
  <c r="P6927" i="1" a="1"/>
  <c r="P6928" i="1" a="1"/>
  <c r="P6929" i="1" a="1"/>
  <c r="P6930" i="1" a="1"/>
  <c r="P6931" i="1" a="1"/>
  <c r="P6932" i="1" a="1"/>
  <c r="P6933" i="1" a="1"/>
  <c r="P6934" i="1" a="1"/>
  <c r="P6935" i="1" a="1"/>
  <c r="P6936" i="1" a="1"/>
  <c r="P6937" i="1" a="1"/>
  <c r="P6938" i="1" a="1"/>
  <c r="P6939" i="1" a="1"/>
  <c r="P6940" i="1" a="1"/>
  <c r="P6941" i="1" a="1"/>
  <c r="P6942" i="1" a="1"/>
  <c r="P6943" i="1" a="1"/>
  <c r="P6944" i="1" a="1"/>
  <c r="P6945" i="1" a="1"/>
  <c r="P6946" i="1" a="1"/>
  <c r="P6947" i="1" a="1"/>
  <c r="P6948" i="1" a="1"/>
  <c r="P6949" i="1" a="1"/>
  <c r="P6950" i="1" a="1"/>
  <c r="P6951" i="1" a="1"/>
  <c r="P6952" i="1" a="1"/>
  <c r="P6953" i="1" a="1"/>
  <c r="P6954" i="1" a="1"/>
  <c r="P6955" i="1" a="1"/>
  <c r="P6956" i="1" a="1"/>
  <c r="P6957" i="1" a="1"/>
  <c r="P6958" i="1" a="1"/>
  <c r="P6959" i="1" a="1"/>
  <c r="P6960" i="1" a="1"/>
  <c r="P6961" i="1" a="1"/>
  <c r="P6962" i="1" a="1"/>
  <c r="P6963" i="1" a="1"/>
  <c r="P6964" i="1" a="1"/>
  <c r="P6965" i="1" a="1"/>
  <c r="P6966" i="1" a="1"/>
  <c r="P6967" i="1" a="1"/>
  <c r="P6968" i="1" a="1"/>
  <c r="P6969" i="1" a="1"/>
  <c r="P6970" i="1" a="1"/>
  <c r="P6971" i="1" a="1"/>
  <c r="P6972" i="1" a="1"/>
  <c r="P6973" i="1" a="1"/>
  <c r="P6974" i="1" a="1"/>
  <c r="P6975" i="1" a="1"/>
  <c r="P6976" i="1" a="1"/>
  <c r="P6977" i="1" a="1"/>
  <c r="P6978" i="1" a="1"/>
  <c r="P6979" i="1" a="1"/>
  <c r="P6980" i="1" a="1"/>
  <c r="P6981" i="1" a="1"/>
  <c r="P6982" i="1" a="1"/>
  <c r="P6983" i="1" a="1"/>
  <c r="P6984" i="1" a="1"/>
  <c r="P6985" i="1" a="1"/>
  <c r="P6986" i="1" a="1"/>
  <c r="P6987" i="1" a="1"/>
  <c r="P6988" i="1" a="1"/>
  <c r="P6989" i="1" a="1"/>
  <c r="P6990" i="1" a="1"/>
  <c r="P6991" i="1" a="1"/>
  <c r="P6992" i="1" a="1"/>
  <c r="P6993" i="1" a="1"/>
  <c r="P6994" i="1" a="1"/>
  <c r="P6995" i="1" a="1"/>
  <c r="P6996" i="1" a="1"/>
  <c r="P6997" i="1" a="1"/>
  <c r="P6998" i="1" a="1"/>
  <c r="P6999" i="1" a="1"/>
  <c r="P7000" i="1" a="1"/>
  <c r="P7001" i="1" a="1"/>
  <c r="P7002" i="1" a="1"/>
  <c r="P7003" i="1" a="1"/>
  <c r="P7004" i="1" a="1"/>
  <c r="P7005" i="1" a="1"/>
  <c r="P7006" i="1" a="1"/>
  <c r="P7007" i="1" a="1"/>
  <c r="P7008" i="1" a="1"/>
  <c r="P7009" i="1" a="1"/>
  <c r="P7010" i="1" a="1"/>
  <c r="P7011" i="1" a="1"/>
  <c r="P7012" i="1" a="1"/>
  <c r="P7013" i="1" a="1"/>
  <c r="P7014" i="1" a="1"/>
  <c r="P7015" i="1" a="1"/>
  <c r="P7016" i="1" a="1"/>
  <c r="P7017" i="1" a="1"/>
  <c r="P7018" i="1" a="1"/>
  <c r="P7019" i="1" a="1"/>
  <c r="P7020" i="1" a="1"/>
  <c r="P7021" i="1" a="1"/>
  <c r="P7022" i="1" a="1"/>
  <c r="P7023" i="1" a="1"/>
  <c r="P7024" i="1" a="1"/>
  <c r="P7025" i="1" a="1"/>
  <c r="P7026" i="1" a="1"/>
  <c r="P7027" i="1" a="1"/>
  <c r="P7028" i="1" a="1"/>
  <c r="P7029" i="1" a="1"/>
  <c r="P7030" i="1" a="1"/>
  <c r="P7031" i="1" a="1"/>
  <c r="P7032" i="1" a="1"/>
  <c r="P7033" i="1" a="1"/>
  <c r="P7034" i="1" a="1"/>
  <c r="P7035" i="1" a="1"/>
  <c r="P7036" i="1" a="1"/>
  <c r="P7037" i="1" a="1"/>
  <c r="P7038" i="1" a="1"/>
  <c r="P7039" i="1" a="1"/>
  <c r="P7040" i="1" a="1"/>
  <c r="P7041" i="1" a="1"/>
  <c r="P7042" i="1" a="1"/>
  <c r="P7043" i="1" a="1"/>
  <c r="P7044" i="1" a="1"/>
  <c r="P7045" i="1" a="1"/>
  <c r="P7046" i="1" a="1"/>
  <c r="P7047" i="1" a="1"/>
  <c r="P7048" i="1" a="1"/>
  <c r="P7049" i="1" a="1"/>
  <c r="P7050" i="1" a="1"/>
  <c r="P7051" i="1" a="1"/>
  <c r="P7052" i="1" a="1"/>
  <c r="P7053" i="1" a="1"/>
  <c r="P7054" i="1" a="1"/>
  <c r="P7055" i="1" a="1"/>
  <c r="P7056" i="1" a="1"/>
  <c r="P7057" i="1" a="1"/>
  <c r="P7058" i="1" a="1"/>
  <c r="P7059" i="1" a="1"/>
  <c r="P7060" i="1" a="1"/>
  <c r="P7061" i="1" a="1"/>
  <c r="P7062" i="1" a="1"/>
  <c r="P7063" i="1" a="1"/>
  <c r="P7064" i="1" a="1"/>
  <c r="P7065" i="1" a="1"/>
  <c r="P7066" i="1" a="1"/>
  <c r="P7067" i="1" a="1"/>
  <c r="P7068" i="1" a="1"/>
  <c r="P7069" i="1" a="1"/>
  <c r="P7070" i="1" a="1"/>
  <c r="P7071" i="1" a="1"/>
  <c r="P7072" i="1" a="1"/>
  <c r="P7073" i="1" a="1"/>
  <c r="P7074" i="1" a="1"/>
  <c r="P7075" i="1" a="1"/>
  <c r="P7076" i="1" a="1"/>
  <c r="P7077" i="1" a="1"/>
  <c r="P7078" i="1" a="1"/>
  <c r="P7079" i="1" a="1"/>
  <c r="P7080" i="1" a="1"/>
  <c r="P7081" i="1" a="1"/>
  <c r="P7082" i="1" a="1"/>
  <c r="P7083" i="1" a="1"/>
  <c r="P7084" i="1" a="1"/>
  <c r="P7085" i="1" a="1"/>
  <c r="P7086" i="1" a="1"/>
  <c r="P7087" i="1" a="1"/>
  <c r="P7088" i="1" a="1"/>
  <c r="P7089" i="1" a="1"/>
  <c r="P7090" i="1" a="1"/>
  <c r="P7091" i="1" a="1"/>
  <c r="P7092" i="1" a="1"/>
  <c r="P7093" i="1" a="1"/>
  <c r="P7094" i="1" a="1"/>
  <c r="P7095" i="1" a="1"/>
  <c r="P7096" i="1" a="1"/>
  <c r="P7097" i="1" a="1"/>
  <c r="P7098" i="1" a="1"/>
  <c r="P7099" i="1" a="1"/>
  <c r="P7100" i="1" a="1"/>
  <c r="P7101" i="1" a="1"/>
  <c r="P7102" i="1" a="1"/>
  <c r="P7103" i="1" a="1"/>
  <c r="P7104" i="1" a="1"/>
  <c r="P7105" i="1" a="1"/>
  <c r="P7106" i="1" a="1"/>
  <c r="P7107" i="1" a="1"/>
  <c r="P7108" i="1" a="1"/>
  <c r="P7109" i="1" a="1"/>
  <c r="P7110" i="1" a="1"/>
  <c r="P7111" i="1" a="1"/>
  <c r="P7112" i="1" a="1"/>
  <c r="P7113" i="1" a="1"/>
  <c r="P7114" i="1" a="1"/>
  <c r="P7115" i="1" a="1"/>
  <c r="P7116" i="1" a="1"/>
  <c r="P7117" i="1" a="1"/>
  <c r="P7118" i="1" a="1"/>
  <c r="P7119" i="1" a="1"/>
  <c r="P7120" i="1" a="1"/>
  <c r="P7121" i="1" a="1"/>
  <c r="P7122" i="1" a="1"/>
  <c r="P7123" i="1" a="1"/>
  <c r="P7124" i="1" a="1"/>
  <c r="P7125" i="1" a="1"/>
  <c r="P7126" i="1" a="1"/>
  <c r="P7127" i="1" a="1"/>
  <c r="P7128" i="1" a="1"/>
  <c r="P7129" i="1" a="1"/>
  <c r="P7130" i="1" a="1"/>
  <c r="P7131" i="1" a="1"/>
  <c r="P7132" i="1" a="1"/>
  <c r="P7133" i="1" a="1"/>
  <c r="P7134" i="1" a="1"/>
  <c r="P7135" i="1" a="1"/>
  <c r="P7136" i="1" a="1"/>
  <c r="P7137" i="1" a="1"/>
  <c r="P7138" i="1" a="1"/>
  <c r="P7139" i="1" a="1"/>
  <c r="P7140" i="1" a="1"/>
  <c r="P7141" i="1" a="1"/>
  <c r="P7142" i="1" a="1"/>
  <c r="P7143" i="1" a="1"/>
  <c r="P7144" i="1" a="1"/>
  <c r="P7145" i="1" a="1"/>
  <c r="P7146" i="1" a="1"/>
  <c r="P7147" i="1" a="1"/>
  <c r="P7148" i="1" a="1"/>
  <c r="P7149" i="1" a="1"/>
  <c r="P7150" i="1" a="1"/>
  <c r="P7151" i="1" a="1"/>
  <c r="P7152" i="1" a="1"/>
  <c r="P7153" i="1" a="1"/>
  <c r="P7154" i="1" a="1"/>
  <c r="P7155" i="1" a="1"/>
  <c r="P7156" i="1" a="1"/>
  <c r="P7157" i="1" a="1"/>
  <c r="P7158" i="1" a="1"/>
  <c r="P7159" i="1" a="1"/>
  <c r="P7160" i="1" a="1"/>
  <c r="P7161" i="1" a="1"/>
  <c r="P7162" i="1" a="1"/>
  <c r="P7163" i="1" a="1"/>
  <c r="P7164" i="1" a="1"/>
  <c r="P7165" i="1" a="1"/>
  <c r="P7166" i="1" a="1"/>
  <c r="P7167" i="1" a="1"/>
  <c r="P7168" i="1" a="1"/>
  <c r="P7169" i="1" a="1"/>
  <c r="P7170" i="1" a="1"/>
  <c r="P7171" i="1" a="1"/>
  <c r="P7172" i="1" a="1"/>
  <c r="P7173" i="1" a="1"/>
  <c r="P7174" i="1" a="1"/>
  <c r="P7175" i="1" a="1"/>
  <c r="P7176" i="1" a="1"/>
  <c r="P7177" i="1" a="1"/>
  <c r="P7178" i="1" a="1"/>
  <c r="P7179" i="1" a="1"/>
  <c r="P7180" i="1" a="1"/>
  <c r="P7181" i="1" a="1"/>
  <c r="P7182" i="1" a="1"/>
  <c r="P7183" i="1" a="1"/>
  <c r="P7184" i="1" a="1"/>
  <c r="P7185" i="1" a="1"/>
  <c r="P7186" i="1" a="1"/>
  <c r="P7187" i="1" a="1"/>
  <c r="P7188" i="1" a="1"/>
  <c r="P7189" i="1" a="1"/>
  <c r="P7190" i="1" a="1"/>
  <c r="P7191" i="1" a="1"/>
  <c r="P7192" i="1" a="1"/>
  <c r="P7193" i="1" a="1"/>
  <c r="P7194" i="1" a="1"/>
  <c r="P7195" i="1" a="1"/>
  <c r="P7196" i="1" a="1"/>
  <c r="P7197" i="1" a="1"/>
  <c r="P7198" i="1" a="1"/>
  <c r="P7199" i="1" a="1"/>
  <c r="P7200" i="1" a="1"/>
  <c r="P7201" i="1" a="1"/>
  <c r="P7202" i="1" a="1"/>
  <c r="P7203" i="1" a="1"/>
  <c r="P7204" i="1" a="1"/>
  <c r="P7205" i="1" a="1"/>
  <c r="P7206" i="1" a="1"/>
  <c r="P7207" i="1" a="1"/>
  <c r="P7208" i="1" a="1"/>
  <c r="P7209" i="1" a="1"/>
  <c r="P7210" i="1" a="1"/>
  <c r="P7211" i="1" a="1"/>
  <c r="P7212" i="1" a="1"/>
  <c r="P7213" i="1" a="1"/>
  <c r="P7214" i="1" a="1"/>
  <c r="P7215" i="1" a="1"/>
  <c r="P7216" i="1" a="1"/>
  <c r="P7217" i="1" a="1"/>
  <c r="P7218" i="1" a="1"/>
  <c r="P7219" i="1" a="1"/>
  <c r="P7220" i="1" a="1"/>
  <c r="P7221" i="1" a="1"/>
  <c r="P7222" i="1" a="1"/>
  <c r="P7223" i="1" a="1"/>
  <c r="P7224" i="1" a="1"/>
  <c r="P7225" i="1" a="1"/>
  <c r="P7226" i="1" a="1"/>
  <c r="P7227" i="1" a="1"/>
  <c r="P7228" i="1" a="1"/>
  <c r="P7229" i="1" a="1"/>
  <c r="P7230" i="1" a="1"/>
  <c r="P7231" i="1" a="1"/>
  <c r="P7232" i="1" a="1"/>
  <c r="P7233" i="1" a="1"/>
  <c r="P7234" i="1" a="1"/>
  <c r="P7235" i="1" a="1"/>
  <c r="P7236" i="1" a="1"/>
  <c r="P7237" i="1" a="1"/>
  <c r="P7238" i="1" a="1"/>
  <c r="P7239" i="1" a="1"/>
  <c r="P7240" i="1" a="1"/>
  <c r="P7241" i="1" a="1"/>
  <c r="P7242" i="1" a="1"/>
  <c r="P7243" i="1" a="1"/>
  <c r="P7244" i="1" a="1"/>
  <c r="P7245" i="1" a="1"/>
  <c r="P7246" i="1" a="1"/>
  <c r="P7247" i="1" a="1"/>
  <c r="P7248" i="1" a="1"/>
  <c r="P7249" i="1" a="1"/>
  <c r="P7250" i="1" a="1"/>
  <c r="P7251" i="1" a="1"/>
  <c r="P7252" i="1" a="1"/>
  <c r="P7253" i="1" a="1"/>
  <c r="P7254" i="1" a="1"/>
  <c r="P7255" i="1" a="1"/>
  <c r="P7256" i="1" a="1"/>
  <c r="P7257" i="1" a="1"/>
  <c r="P7258" i="1" a="1"/>
  <c r="P7259" i="1" a="1"/>
  <c r="P7260" i="1" a="1"/>
  <c r="P7261" i="1" a="1"/>
  <c r="P7262" i="1" a="1"/>
  <c r="P7263" i="1" a="1"/>
  <c r="P7264" i="1" a="1"/>
  <c r="P7265" i="1" a="1"/>
  <c r="P7266" i="1" a="1"/>
  <c r="P7267" i="1" a="1"/>
  <c r="P7268" i="1" a="1"/>
  <c r="P7269" i="1" a="1"/>
  <c r="P7270" i="1" a="1"/>
  <c r="P7271" i="1" a="1"/>
  <c r="P7272" i="1" a="1"/>
  <c r="P7273" i="1" a="1"/>
  <c r="P7274" i="1" a="1"/>
  <c r="P7275" i="1" a="1"/>
  <c r="P7276" i="1" a="1"/>
  <c r="P7277" i="1" a="1"/>
  <c r="P7278" i="1" a="1"/>
  <c r="P7279" i="1" a="1"/>
  <c r="P7280" i="1" a="1"/>
  <c r="P7281" i="1" a="1"/>
  <c r="P7282" i="1" a="1"/>
  <c r="P7283" i="1" a="1"/>
  <c r="P7284" i="1" a="1"/>
  <c r="P7285" i="1" a="1"/>
  <c r="P7286" i="1" a="1"/>
  <c r="P7287" i="1" a="1"/>
  <c r="P7288" i="1" a="1"/>
  <c r="P7289" i="1" a="1"/>
  <c r="P7290" i="1" a="1"/>
  <c r="P7291" i="1" a="1"/>
  <c r="P7292" i="1" a="1"/>
  <c r="P7293" i="1" a="1"/>
  <c r="P7294" i="1" a="1"/>
  <c r="P7295" i="1" a="1"/>
  <c r="P7296" i="1" a="1"/>
  <c r="P7297" i="1" a="1"/>
  <c r="P7298" i="1" a="1"/>
  <c r="P7299" i="1" a="1"/>
  <c r="P7300" i="1" a="1"/>
  <c r="P7301" i="1" a="1"/>
  <c r="P7302" i="1" a="1"/>
  <c r="P7303" i="1" a="1"/>
  <c r="P7304" i="1" a="1"/>
  <c r="P7305" i="1" a="1"/>
  <c r="P7306" i="1" a="1"/>
  <c r="P7307" i="1" a="1"/>
  <c r="P7308" i="1" a="1"/>
  <c r="P7309" i="1" a="1"/>
  <c r="P7310" i="1" a="1"/>
  <c r="P7311" i="1" a="1"/>
  <c r="P7312" i="1" a="1"/>
  <c r="P7313" i="1" a="1"/>
  <c r="P7314" i="1" a="1"/>
  <c r="P7315" i="1" a="1"/>
  <c r="P7316" i="1" a="1"/>
  <c r="P7317" i="1" a="1"/>
  <c r="P7318" i="1" a="1"/>
  <c r="P7319" i="1" a="1"/>
  <c r="P7320" i="1" a="1"/>
  <c r="P7321" i="1" a="1"/>
  <c r="P7322" i="1" a="1"/>
  <c r="P7323" i="1" a="1"/>
  <c r="P7324" i="1" a="1"/>
  <c r="P7325" i="1" a="1"/>
  <c r="P7326" i="1" a="1"/>
  <c r="P7327" i="1" a="1"/>
  <c r="P7328" i="1" a="1"/>
  <c r="P7329" i="1" a="1"/>
  <c r="P7330" i="1" a="1"/>
  <c r="P7331" i="1" a="1"/>
  <c r="P7332" i="1" a="1"/>
  <c r="P7333" i="1" a="1"/>
  <c r="P7334" i="1" a="1"/>
  <c r="P7335" i="1" a="1"/>
  <c r="P7336" i="1" a="1"/>
  <c r="P7337" i="1" a="1"/>
  <c r="P7338" i="1" a="1"/>
  <c r="P7339" i="1" a="1"/>
  <c r="P7340" i="1" a="1"/>
  <c r="P7341" i="1" a="1"/>
  <c r="P7342" i="1" a="1"/>
  <c r="P7343" i="1" a="1"/>
  <c r="P7344" i="1" a="1"/>
  <c r="P7345" i="1" a="1"/>
  <c r="P7346" i="1" a="1"/>
  <c r="P7347" i="1" a="1"/>
  <c r="P7348" i="1" a="1"/>
  <c r="P7349" i="1" a="1"/>
  <c r="P7350" i="1" a="1"/>
  <c r="P7351" i="1" a="1"/>
  <c r="P7352" i="1" a="1"/>
  <c r="P7353" i="1" a="1"/>
  <c r="P7354" i="1" a="1"/>
  <c r="P7355" i="1" a="1"/>
  <c r="P7356" i="1" a="1"/>
  <c r="P7357" i="1" a="1"/>
  <c r="P7358" i="1" a="1"/>
  <c r="P7359" i="1" a="1"/>
  <c r="P7360" i="1" a="1"/>
  <c r="P7361" i="1" a="1"/>
  <c r="P7362" i="1" a="1"/>
  <c r="P7363" i="1" a="1"/>
  <c r="P7364" i="1" a="1"/>
  <c r="P7365" i="1" a="1"/>
  <c r="P7366" i="1" a="1"/>
  <c r="P7367" i="1" a="1"/>
  <c r="P7368" i="1" a="1"/>
  <c r="P7369" i="1" a="1"/>
  <c r="P7370" i="1" a="1"/>
  <c r="P7371" i="1" a="1"/>
  <c r="P7372" i="1" a="1"/>
  <c r="P7373" i="1" a="1"/>
  <c r="P7374" i="1" a="1"/>
  <c r="P7375" i="1" a="1"/>
  <c r="P7376" i="1" a="1"/>
  <c r="P7377" i="1" a="1"/>
  <c r="P7378" i="1" a="1"/>
  <c r="P7379" i="1" a="1"/>
  <c r="P7380" i="1" a="1"/>
  <c r="P7381" i="1" a="1"/>
  <c r="P7382" i="1" a="1"/>
  <c r="P7383" i="1" a="1"/>
  <c r="P7384" i="1" a="1"/>
  <c r="P7385" i="1" a="1"/>
  <c r="P7386" i="1" a="1"/>
  <c r="P7387" i="1" a="1"/>
  <c r="P7388" i="1" a="1"/>
  <c r="P7389" i="1" a="1"/>
  <c r="P7390" i="1" a="1"/>
  <c r="P7391" i="1" a="1"/>
  <c r="P7392" i="1" a="1"/>
  <c r="P7393" i="1" a="1"/>
  <c r="P7394" i="1" a="1"/>
  <c r="P7395" i="1" a="1"/>
  <c r="P7396" i="1" a="1"/>
  <c r="P7397" i="1" a="1"/>
  <c r="P7398" i="1" a="1"/>
  <c r="P7399" i="1" a="1"/>
  <c r="P7400" i="1" a="1"/>
  <c r="P7401" i="1" a="1"/>
  <c r="P7402" i="1" a="1"/>
  <c r="P7403" i="1" a="1"/>
  <c r="P7404" i="1" a="1"/>
  <c r="P7405" i="1" a="1"/>
  <c r="P7406" i="1" a="1"/>
  <c r="P7407" i="1" a="1"/>
  <c r="P7408" i="1" a="1"/>
  <c r="P7409" i="1" a="1"/>
  <c r="P7410" i="1" a="1"/>
  <c r="P7411" i="1" a="1"/>
  <c r="P7412" i="1" a="1"/>
  <c r="P7413" i="1" a="1"/>
  <c r="P7414" i="1" a="1"/>
  <c r="P7415" i="1" a="1"/>
  <c r="P7416" i="1" a="1"/>
  <c r="P7417" i="1" a="1"/>
  <c r="P7418" i="1" a="1"/>
  <c r="P7419" i="1" a="1"/>
  <c r="P7420" i="1" a="1"/>
  <c r="P7421" i="1" a="1"/>
  <c r="P7422" i="1" a="1"/>
  <c r="P7423" i="1" a="1"/>
  <c r="P7424" i="1" a="1"/>
  <c r="P7425" i="1" a="1"/>
  <c r="P7426" i="1" a="1"/>
  <c r="P7427" i="1" a="1"/>
  <c r="P7428" i="1" a="1"/>
  <c r="P7429" i="1" a="1"/>
  <c r="P7430" i="1" a="1"/>
  <c r="P7431" i="1" a="1"/>
  <c r="P7432" i="1" a="1"/>
  <c r="P7433" i="1" a="1"/>
  <c r="P7434" i="1" a="1"/>
  <c r="P7435" i="1" a="1"/>
  <c r="P7436" i="1" a="1"/>
  <c r="P7437" i="1" a="1"/>
  <c r="P7438" i="1" a="1"/>
  <c r="P7439" i="1" a="1"/>
  <c r="P7440" i="1" a="1"/>
  <c r="P7441" i="1" a="1"/>
  <c r="P7442" i="1" a="1"/>
  <c r="P7443" i="1" a="1"/>
  <c r="P7444" i="1" a="1"/>
  <c r="P7445" i="1" a="1"/>
  <c r="P7446" i="1" a="1"/>
  <c r="P7447" i="1" a="1"/>
  <c r="P7448" i="1" a="1"/>
  <c r="P7449" i="1" a="1"/>
  <c r="P7450" i="1" a="1"/>
  <c r="P7451" i="1" a="1"/>
  <c r="P7452" i="1" a="1"/>
  <c r="P7453" i="1" a="1"/>
  <c r="P7454" i="1" a="1"/>
  <c r="P7455" i="1" a="1"/>
  <c r="P7456" i="1" a="1"/>
  <c r="P7457" i="1" a="1"/>
  <c r="P7458" i="1" a="1"/>
  <c r="P7459" i="1" a="1"/>
  <c r="P7460" i="1" a="1"/>
  <c r="P7461" i="1" a="1"/>
  <c r="P7462" i="1" a="1"/>
  <c r="P7463" i="1" a="1"/>
  <c r="P7464" i="1" a="1"/>
  <c r="P7465" i="1" a="1"/>
  <c r="P7466" i="1" a="1"/>
  <c r="P7467" i="1" a="1"/>
  <c r="P7468" i="1" a="1"/>
  <c r="P7469" i="1" a="1"/>
  <c r="P7470" i="1" a="1"/>
  <c r="P7471" i="1" a="1"/>
  <c r="P7472" i="1" a="1"/>
  <c r="P7473" i="1" a="1"/>
  <c r="P7474" i="1" a="1"/>
  <c r="P7475" i="1" a="1"/>
  <c r="P7476" i="1" a="1"/>
  <c r="P7477" i="1" a="1"/>
  <c r="P7478" i="1" a="1"/>
  <c r="P7479" i="1" a="1"/>
  <c r="P7480" i="1" a="1"/>
  <c r="P7481" i="1" a="1"/>
  <c r="P7482" i="1" a="1"/>
  <c r="P7483" i="1" a="1"/>
  <c r="P7484" i="1" a="1"/>
  <c r="P7485" i="1" a="1"/>
  <c r="P7486" i="1" a="1"/>
  <c r="P7487" i="1" a="1"/>
  <c r="P7488" i="1" a="1"/>
  <c r="P7489" i="1" a="1"/>
  <c r="P7490" i="1" a="1"/>
  <c r="P7491" i="1" a="1"/>
  <c r="P7492" i="1" a="1"/>
  <c r="P7493" i="1" a="1"/>
  <c r="P7494" i="1" a="1"/>
  <c r="P7495" i="1" a="1"/>
  <c r="P7496" i="1" a="1"/>
  <c r="P7497" i="1" a="1"/>
  <c r="P7498" i="1" a="1"/>
  <c r="P7499" i="1" a="1"/>
  <c r="P7500" i="1" a="1"/>
  <c r="P7501" i="1" a="1"/>
  <c r="P7502" i="1" a="1"/>
  <c r="P7503" i="1" a="1"/>
  <c r="P7504" i="1" a="1"/>
  <c r="P7505" i="1" a="1"/>
  <c r="P7506" i="1" a="1"/>
  <c r="P7507" i="1" a="1"/>
  <c r="P7508" i="1" a="1"/>
  <c r="P7509" i="1" a="1"/>
  <c r="P7510" i="1" a="1"/>
  <c r="P7511" i="1" a="1"/>
  <c r="P7512" i="1" a="1"/>
  <c r="P7513" i="1" a="1"/>
  <c r="P7514" i="1" a="1"/>
  <c r="P7515" i="1" a="1"/>
  <c r="P7516" i="1" a="1"/>
  <c r="P7517" i="1" a="1"/>
  <c r="P7518" i="1" a="1"/>
  <c r="P7519" i="1" a="1"/>
  <c r="P7520" i="1" a="1"/>
  <c r="P7521" i="1" a="1"/>
  <c r="P7522" i="1" a="1"/>
  <c r="P7523" i="1" a="1"/>
  <c r="P7524" i="1" a="1"/>
  <c r="P7525" i="1" a="1"/>
  <c r="P7526" i="1" a="1"/>
  <c r="P7527" i="1" a="1"/>
  <c r="P7528" i="1" a="1"/>
  <c r="P7529" i="1" a="1"/>
  <c r="P7530" i="1" a="1"/>
  <c r="P7531" i="1" a="1"/>
  <c r="P7532" i="1" a="1"/>
  <c r="P7533" i="1" a="1"/>
  <c r="P7534" i="1" a="1"/>
  <c r="P7535" i="1" a="1"/>
  <c r="P7536" i="1" a="1"/>
  <c r="P7537" i="1" a="1"/>
  <c r="P7538" i="1" a="1"/>
  <c r="P7539" i="1" a="1"/>
  <c r="P7540" i="1" a="1"/>
  <c r="P7541" i="1" a="1"/>
  <c r="P7542" i="1" a="1"/>
  <c r="P7543" i="1" a="1"/>
  <c r="P7544" i="1" a="1"/>
  <c r="P7545" i="1" a="1"/>
  <c r="P7546" i="1" a="1"/>
  <c r="P7547" i="1" a="1"/>
  <c r="P7548" i="1" a="1"/>
  <c r="P7549" i="1" a="1"/>
  <c r="P7550" i="1" a="1"/>
  <c r="P7551" i="1" a="1"/>
  <c r="P7552" i="1" a="1"/>
  <c r="P7553" i="1" a="1"/>
  <c r="P7554" i="1" a="1"/>
  <c r="P7555" i="1" a="1"/>
  <c r="P7556" i="1" a="1"/>
  <c r="P7557" i="1" a="1"/>
  <c r="P7558" i="1" a="1"/>
  <c r="P7559" i="1" a="1"/>
  <c r="P7560" i="1" a="1"/>
  <c r="P7561" i="1" a="1"/>
  <c r="P7562" i="1" a="1"/>
  <c r="P7563" i="1" a="1"/>
  <c r="P7564" i="1" a="1"/>
  <c r="P7565" i="1" a="1"/>
  <c r="P7566" i="1" a="1"/>
  <c r="P7567" i="1" a="1"/>
  <c r="P7568" i="1" a="1"/>
  <c r="P7569" i="1" a="1"/>
  <c r="P7570" i="1" a="1"/>
  <c r="P7571" i="1" a="1"/>
  <c r="P7572" i="1" a="1"/>
  <c r="P7573" i="1" a="1"/>
  <c r="P7574" i="1" a="1"/>
  <c r="P7575" i="1" a="1"/>
  <c r="P7576" i="1" a="1"/>
  <c r="P7577" i="1" a="1"/>
  <c r="P7578" i="1" a="1"/>
  <c r="P7579" i="1" a="1"/>
  <c r="P7580" i="1" a="1"/>
  <c r="P7581" i="1" a="1"/>
  <c r="P7582" i="1" a="1"/>
  <c r="P7583" i="1" a="1"/>
  <c r="P7584" i="1" a="1"/>
  <c r="P7585" i="1" a="1"/>
  <c r="P7586" i="1" a="1"/>
  <c r="P7587" i="1" a="1"/>
  <c r="P7588" i="1" a="1"/>
  <c r="P7589" i="1" a="1"/>
  <c r="P7590" i="1" a="1"/>
  <c r="P7591" i="1" a="1"/>
  <c r="P7592" i="1" a="1"/>
  <c r="P7593" i="1" a="1"/>
  <c r="P7594" i="1" a="1"/>
  <c r="P7595" i="1" a="1"/>
  <c r="P7596" i="1" a="1"/>
  <c r="P7597" i="1" a="1"/>
  <c r="P7598" i="1" a="1"/>
  <c r="P7599" i="1" a="1"/>
  <c r="P7600" i="1" a="1"/>
  <c r="P7601" i="1" a="1"/>
  <c r="P7602" i="1" a="1"/>
  <c r="P7603" i="1" a="1"/>
  <c r="P7604" i="1" a="1"/>
  <c r="P7605" i="1" a="1"/>
  <c r="P7606" i="1" a="1"/>
  <c r="P7607" i="1" a="1"/>
  <c r="P7608" i="1" a="1"/>
  <c r="P7609" i="1" a="1"/>
  <c r="P7610" i="1" a="1"/>
  <c r="P7611" i="1" a="1"/>
  <c r="P7612" i="1" a="1"/>
  <c r="P7613" i="1" a="1"/>
  <c r="P7614" i="1" a="1"/>
  <c r="P7615" i="1" a="1"/>
  <c r="P7616" i="1" a="1"/>
  <c r="P7617" i="1" a="1"/>
  <c r="P7618" i="1" a="1"/>
  <c r="P7619" i="1" a="1"/>
  <c r="P7620" i="1" a="1"/>
  <c r="P7621" i="1" a="1"/>
  <c r="P7622" i="1" a="1"/>
  <c r="P7623" i="1" a="1"/>
  <c r="P7624" i="1" a="1"/>
  <c r="P7625" i="1" a="1"/>
  <c r="P7626" i="1" a="1"/>
  <c r="P7627" i="1" a="1"/>
  <c r="P7628" i="1" a="1"/>
  <c r="P7629" i="1" a="1"/>
  <c r="P7630" i="1" a="1"/>
  <c r="P7631" i="1" a="1"/>
  <c r="P7632" i="1" a="1"/>
  <c r="P7633" i="1" a="1"/>
  <c r="P7634" i="1" a="1"/>
  <c r="P7635" i="1" a="1"/>
  <c r="P7636" i="1" a="1"/>
  <c r="P7637" i="1" a="1"/>
  <c r="P7638" i="1" a="1"/>
  <c r="P7639" i="1" a="1"/>
  <c r="P7640" i="1" a="1"/>
  <c r="P7641" i="1" a="1"/>
  <c r="P7642" i="1" a="1"/>
  <c r="P7643" i="1" a="1"/>
  <c r="P7644" i="1" a="1"/>
  <c r="P7645" i="1" a="1"/>
  <c r="P7646" i="1" a="1"/>
  <c r="P7647" i="1" a="1"/>
  <c r="P7648" i="1" a="1"/>
  <c r="P7649" i="1" a="1"/>
  <c r="P7650" i="1" a="1"/>
  <c r="P7651" i="1" a="1"/>
  <c r="P7652" i="1" a="1"/>
  <c r="P7653" i="1" a="1"/>
  <c r="P7654" i="1" a="1"/>
  <c r="P7655" i="1" a="1"/>
  <c r="P7656" i="1" a="1"/>
  <c r="P7657" i="1" a="1"/>
  <c r="P7658" i="1" a="1"/>
  <c r="P7659" i="1" a="1"/>
  <c r="P7660" i="1" a="1"/>
  <c r="P7661" i="1" a="1"/>
  <c r="P7662" i="1" a="1"/>
  <c r="P7663" i="1" a="1"/>
  <c r="P7664" i="1" a="1"/>
  <c r="P7665" i="1" a="1"/>
  <c r="P7666" i="1" a="1"/>
  <c r="P7667" i="1" a="1"/>
  <c r="P7668" i="1" a="1"/>
  <c r="P7669" i="1" a="1"/>
  <c r="P7670" i="1" a="1"/>
  <c r="P7671" i="1" a="1"/>
  <c r="P7672" i="1" a="1"/>
  <c r="P7673" i="1" a="1"/>
  <c r="P7674" i="1" a="1"/>
  <c r="P7675" i="1" a="1"/>
  <c r="P7676" i="1" a="1"/>
  <c r="P7677" i="1" a="1"/>
  <c r="P7678" i="1" a="1"/>
  <c r="P7679" i="1" a="1"/>
  <c r="P7680" i="1" a="1"/>
  <c r="P7681" i="1" a="1"/>
  <c r="P7682" i="1" a="1"/>
  <c r="P7683" i="1" a="1"/>
  <c r="P7684" i="1" a="1"/>
  <c r="P7685" i="1" a="1"/>
  <c r="P7686" i="1" a="1"/>
  <c r="P7687" i="1" a="1"/>
  <c r="P7688" i="1" a="1"/>
  <c r="P7689" i="1" a="1"/>
  <c r="P7690" i="1" a="1"/>
  <c r="P7691" i="1" a="1"/>
  <c r="P7692" i="1" a="1"/>
  <c r="P7693" i="1" a="1"/>
  <c r="P7694" i="1" a="1"/>
  <c r="P7695" i="1" a="1"/>
  <c r="P7696" i="1" a="1"/>
  <c r="P7697" i="1" a="1"/>
  <c r="P7698" i="1" a="1"/>
  <c r="P7699" i="1" a="1"/>
  <c r="P7700" i="1" a="1"/>
  <c r="P7701" i="1" a="1"/>
  <c r="P7702" i="1" a="1"/>
  <c r="P7703" i="1" a="1"/>
  <c r="P7704" i="1" a="1"/>
  <c r="P7705" i="1" a="1"/>
  <c r="P7706" i="1" a="1"/>
  <c r="P7707" i="1" a="1"/>
  <c r="P7708" i="1" a="1"/>
  <c r="P7709" i="1" a="1"/>
  <c r="P7710" i="1" a="1"/>
  <c r="P7711" i="1" a="1"/>
  <c r="P7712" i="1" a="1"/>
  <c r="P7713" i="1" a="1"/>
  <c r="P7714" i="1" a="1"/>
  <c r="P7715" i="1" a="1"/>
  <c r="P7716" i="1" a="1"/>
  <c r="P7717" i="1" a="1"/>
  <c r="P7718" i="1" a="1"/>
  <c r="P7719" i="1" a="1"/>
  <c r="P7720" i="1" a="1"/>
  <c r="P7721" i="1" a="1"/>
  <c r="P7722" i="1" a="1"/>
  <c r="P7723" i="1" a="1"/>
  <c r="P7724" i="1" a="1"/>
  <c r="P7725" i="1" a="1"/>
  <c r="P7726" i="1" a="1"/>
  <c r="P7727" i="1" a="1"/>
  <c r="P7728" i="1" a="1"/>
  <c r="P7729" i="1" a="1"/>
  <c r="P7730" i="1" a="1"/>
  <c r="P7731" i="1" a="1"/>
  <c r="P7732" i="1" a="1"/>
  <c r="P7733" i="1" a="1"/>
  <c r="P7734" i="1" a="1"/>
  <c r="P7735" i="1" a="1"/>
  <c r="P7736" i="1" a="1"/>
  <c r="P7737" i="1" a="1"/>
  <c r="P7738" i="1" a="1"/>
  <c r="P7739" i="1" a="1"/>
  <c r="P7740" i="1" a="1"/>
  <c r="P7741" i="1" a="1"/>
  <c r="P7742" i="1" a="1"/>
  <c r="P7743" i="1" a="1"/>
  <c r="P7744" i="1" a="1"/>
  <c r="P7745" i="1" a="1"/>
  <c r="P7746" i="1" a="1"/>
  <c r="P7747" i="1" a="1"/>
  <c r="P7748" i="1" a="1"/>
  <c r="P7749" i="1" a="1"/>
  <c r="P7750" i="1" a="1"/>
  <c r="P7751" i="1" a="1"/>
  <c r="P7752" i="1" a="1"/>
  <c r="P7753" i="1" a="1"/>
  <c r="P7754" i="1" a="1"/>
  <c r="P7755" i="1" a="1"/>
  <c r="P7756" i="1" a="1"/>
  <c r="P7757" i="1" a="1"/>
  <c r="P7758" i="1" a="1"/>
  <c r="P7759" i="1" a="1"/>
  <c r="P7760" i="1" a="1"/>
  <c r="P7761" i="1" a="1"/>
  <c r="P7762" i="1" a="1"/>
  <c r="P7763" i="1" a="1"/>
  <c r="P7764" i="1" a="1"/>
  <c r="P7765" i="1" a="1"/>
  <c r="P7766" i="1" a="1"/>
  <c r="P7767" i="1" a="1"/>
  <c r="P7768" i="1" a="1"/>
  <c r="P7769" i="1" a="1"/>
  <c r="P7770" i="1" a="1"/>
  <c r="P7771" i="1" a="1"/>
  <c r="P7772" i="1" a="1"/>
  <c r="P7773" i="1" a="1"/>
  <c r="P7774" i="1" a="1"/>
  <c r="P7775" i="1" a="1"/>
  <c r="P7776" i="1" a="1"/>
  <c r="P7777" i="1" a="1"/>
  <c r="P7778" i="1" a="1"/>
  <c r="P7779" i="1" a="1"/>
  <c r="P7780" i="1" a="1"/>
  <c r="P7781" i="1" a="1"/>
  <c r="P7782" i="1" a="1"/>
  <c r="P7783" i="1" a="1"/>
  <c r="P7784" i="1" a="1"/>
  <c r="P7785" i="1" a="1"/>
  <c r="P7786" i="1" a="1"/>
  <c r="P7787" i="1" a="1"/>
  <c r="P7788" i="1" a="1"/>
  <c r="P7789" i="1" a="1"/>
  <c r="P7790" i="1" a="1"/>
  <c r="P7791" i="1" a="1"/>
  <c r="P7792" i="1" a="1"/>
  <c r="P7793" i="1" a="1"/>
  <c r="P7794" i="1" a="1"/>
  <c r="P7795" i="1" a="1"/>
  <c r="P7796" i="1" a="1"/>
  <c r="P7797" i="1" a="1"/>
  <c r="P7798" i="1" a="1"/>
  <c r="P7799" i="1" a="1"/>
  <c r="P7800" i="1" a="1"/>
  <c r="P7801" i="1" a="1"/>
  <c r="P7802" i="1" a="1"/>
  <c r="P7803" i="1" a="1"/>
  <c r="P7804" i="1" a="1"/>
  <c r="P7805" i="1" a="1"/>
  <c r="P7806" i="1" a="1"/>
  <c r="P7807" i="1" a="1"/>
  <c r="P7808" i="1" a="1"/>
  <c r="P7809" i="1" a="1"/>
  <c r="P7810" i="1" a="1"/>
  <c r="P7811" i="1" a="1"/>
  <c r="P7812" i="1" a="1"/>
  <c r="P7813" i="1" a="1"/>
  <c r="P7814" i="1" a="1"/>
  <c r="P7815" i="1" a="1"/>
  <c r="P7816" i="1" a="1"/>
  <c r="P7817" i="1" a="1"/>
  <c r="P7818" i="1" a="1"/>
  <c r="P7819" i="1" a="1"/>
  <c r="P7820" i="1" a="1"/>
  <c r="P7821" i="1" a="1"/>
  <c r="P7822" i="1" a="1"/>
  <c r="P7823" i="1" a="1"/>
  <c r="P7824" i="1" a="1"/>
  <c r="P7825" i="1" a="1"/>
  <c r="P7826" i="1" a="1"/>
  <c r="P7827" i="1" a="1"/>
  <c r="P7828" i="1" a="1"/>
  <c r="P7829" i="1" a="1"/>
  <c r="P7830" i="1" a="1"/>
  <c r="P7831" i="1" a="1"/>
  <c r="P7832" i="1" a="1"/>
  <c r="P7833" i="1" a="1"/>
  <c r="P7834" i="1" a="1"/>
  <c r="P7835" i="1" a="1"/>
  <c r="P7836" i="1" a="1"/>
  <c r="P7837" i="1" a="1"/>
  <c r="P7838" i="1" a="1"/>
  <c r="P7839" i="1" a="1"/>
  <c r="P7840" i="1" a="1"/>
  <c r="P7841" i="1" a="1"/>
  <c r="P7842" i="1" a="1"/>
  <c r="P7843" i="1" a="1"/>
  <c r="P7844" i="1" a="1"/>
  <c r="P7845" i="1" a="1"/>
  <c r="P7846" i="1" a="1"/>
  <c r="P7847" i="1" a="1"/>
  <c r="P7848" i="1" a="1"/>
  <c r="P7849" i="1" a="1"/>
  <c r="P7850" i="1" a="1"/>
  <c r="P7851" i="1" a="1"/>
  <c r="P7852" i="1" a="1"/>
  <c r="P7853" i="1" a="1"/>
  <c r="P7854" i="1" a="1"/>
  <c r="P7855" i="1" a="1"/>
  <c r="P7856" i="1" a="1"/>
  <c r="P7857" i="1" a="1"/>
  <c r="P7858" i="1" a="1"/>
  <c r="P7859" i="1" a="1"/>
  <c r="P7860" i="1" a="1"/>
  <c r="P7861" i="1" a="1"/>
  <c r="P7862" i="1" a="1"/>
  <c r="P7863" i="1" a="1"/>
  <c r="P7864" i="1" a="1"/>
  <c r="P7865" i="1" a="1"/>
  <c r="P7866" i="1" a="1"/>
  <c r="P7867" i="1" a="1"/>
  <c r="P7868" i="1" a="1"/>
  <c r="P7869" i="1" a="1"/>
  <c r="P7870" i="1" a="1"/>
  <c r="P7871" i="1" a="1"/>
  <c r="P7872" i="1" a="1"/>
  <c r="P7873" i="1" a="1"/>
  <c r="P7874" i="1" a="1"/>
  <c r="P7875" i="1" a="1"/>
  <c r="P7876" i="1" a="1"/>
  <c r="P7877" i="1" a="1"/>
  <c r="P7878" i="1" a="1"/>
  <c r="P7879" i="1" a="1"/>
  <c r="P7880" i="1" a="1"/>
  <c r="P7881" i="1" a="1"/>
  <c r="P7882" i="1" a="1"/>
  <c r="P7883" i="1" a="1"/>
  <c r="P7884" i="1" a="1"/>
  <c r="P7885" i="1" a="1"/>
  <c r="P7886" i="1" a="1"/>
  <c r="P7887" i="1" a="1"/>
  <c r="P7888" i="1" a="1"/>
  <c r="P7889" i="1" a="1"/>
  <c r="P7890" i="1" a="1"/>
  <c r="P7891" i="1" a="1"/>
  <c r="P7892" i="1" a="1"/>
  <c r="P7893" i="1" a="1"/>
  <c r="P7894" i="1" a="1"/>
  <c r="P7895" i="1" a="1"/>
  <c r="P7896" i="1" a="1"/>
  <c r="P7897" i="1" a="1"/>
  <c r="P7898" i="1" a="1"/>
  <c r="P7899" i="1" a="1"/>
  <c r="P7900" i="1" a="1"/>
  <c r="P7901" i="1" a="1"/>
  <c r="P7902" i="1" a="1"/>
  <c r="P7903" i="1" a="1"/>
  <c r="P7904" i="1" a="1"/>
  <c r="P7905" i="1" a="1"/>
  <c r="P7906" i="1" a="1"/>
  <c r="P7907" i="1" a="1"/>
  <c r="P7908" i="1" a="1"/>
  <c r="P7909" i="1" a="1"/>
  <c r="P7910" i="1" a="1"/>
  <c r="P7911" i="1" a="1"/>
  <c r="P7912" i="1" a="1"/>
  <c r="P7913" i="1" a="1"/>
  <c r="P7914" i="1" a="1"/>
  <c r="P7915" i="1" a="1"/>
  <c r="P7916" i="1" a="1"/>
  <c r="P7917" i="1" a="1"/>
  <c r="P7918" i="1" a="1"/>
  <c r="P7919" i="1" a="1"/>
  <c r="P7920" i="1" a="1"/>
  <c r="P7921" i="1" a="1"/>
  <c r="P7922" i="1" a="1"/>
  <c r="P7923" i="1" a="1"/>
  <c r="P7924" i="1" a="1"/>
  <c r="P7925" i="1" a="1"/>
  <c r="P7926" i="1" a="1"/>
  <c r="P7927" i="1" a="1"/>
  <c r="P7928" i="1" a="1"/>
  <c r="P7929" i="1" a="1"/>
  <c r="P7930" i="1" a="1"/>
  <c r="P7931" i="1" a="1"/>
  <c r="P7932" i="1" a="1"/>
  <c r="P7933" i="1" a="1"/>
  <c r="P7934" i="1" a="1"/>
  <c r="P7935" i="1" a="1"/>
  <c r="P7936" i="1" a="1"/>
  <c r="P7937" i="1" a="1"/>
  <c r="P7938" i="1" a="1"/>
  <c r="P7939" i="1" a="1"/>
  <c r="P7940" i="1" a="1"/>
  <c r="P7941" i="1" a="1"/>
  <c r="P7942" i="1" a="1"/>
  <c r="P7943" i="1" a="1"/>
  <c r="P7944" i="1" a="1"/>
  <c r="P7945" i="1" a="1"/>
  <c r="P7946" i="1" a="1"/>
  <c r="P7947" i="1" a="1"/>
  <c r="P7948" i="1" a="1"/>
  <c r="P7949" i="1" a="1"/>
  <c r="P7950" i="1" a="1"/>
  <c r="P7951" i="1" a="1"/>
  <c r="P7952" i="1" a="1"/>
  <c r="P7953" i="1" a="1"/>
  <c r="P7954" i="1" a="1"/>
  <c r="P7955" i="1" a="1"/>
  <c r="P7956" i="1" a="1"/>
  <c r="P7957" i="1" a="1"/>
  <c r="P7958" i="1" a="1"/>
  <c r="P7959" i="1" a="1"/>
  <c r="P7960" i="1" a="1"/>
  <c r="P7961" i="1" a="1"/>
  <c r="P7962" i="1" a="1"/>
  <c r="P7963" i="1" a="1"/>
  <c r="P7964" i="1" a="1"/>
  <c r="P7965" i="1" a="1"/>
  <c r="P7966" i="1" a="1"/>
  <c r="P7967" i="1" a="1"/>
  <c r="P7968" i="1" a="1"/>
  <c r="P7969" i="1" a="1"/>
  <c r="P7970" i="1" a="1"/>
  <c r="P7971" i="1" a="1"/>
  <c r="P7972" i="1" a="1"/>
  <c r="P7973" i="1" a="1"/>
  <c r="P7974" i="1" a="1"/>
  <c r="P7975" i="1" a="1"/>
  <c r="P7976" i="1" a="1"/>
  <c r="P7977" i="1" a="1"/>
  <c r="P7978" i="1" a="1"/>
  <c r="P7979" i="1" a="1"/>
  <c r="P7980" i="1" a="1"/>
  <c r="P7981" i="1" a="1"/>
  <c r="P7982" i="1" a="1"/>
  <c r="P7983" i="1" a="1"/>
  <c r="P7984" i="1" a="1"/>
  <c r="P7985" i="1" a="1"/>
  <c r="P7986" i="1" a="1"/>
  <c r="P7987" i="1" a="1"/>
  <c r="P7988" i="1" a="1"/>
  <c r="P7989" i="1" a="1"/>
  <c r="P7990" i="1" a="1"/>
  <c r="P7991" i="1" a="1"/>
  <c r="P7992" i="1" a="1"/>
  <c r="P7993" i="1" a="1"/>
  <c r="P7994" i="1" a="1"/>
  <c r="P7995" i="1" a="1"/>
  <c r="P7996" i="1" a="1"/>
  <c r="P7997" i="1" a="1"/>
  <c r="P7998" i="1" a="1"/>
  <c r="P7999" i="1" a="1"/>
  <c r="P8000" i="1" a="1"/>
  <c r="P8001" i="1" a="1"/>
  <c r="P8002" i="1" a="1"/>
  <c r="P8003" i="1" a="1"/>
  <c r="P8004" i="1" a="1"/>
  <c r="P8005" i="1" a="1"/>
  <c r="P8006" i="1" a="1"/>
  <c r="P8007" i="1" a="1"/>
  <c r="P8008" i="1" a="1"/>
  <c r="P8009" i="1" a="1"/>
  <c r="P8010" i="1" a="1"/>
  <c r="P8011" i="1" a="1"/>
  <c r="P8012" i="1" a="1"/>
  <c r="P8013" i="1" a="1"/>
  <c r="P8014" i="1" a="1"/>
  <c r="P8015" i="1" a="1"/>
  <c r="P8016" i="1" a="1"/>
  <c r="P8017" i="1" a="1"/>
  <c r="P8018" i="1" a="1"/>
  <c r="P8019" i="1" a="1"/>
  <c r="P8020" i="1" a="1"/>
  <c r="P8021" i="1" a="1"/>
  <c r="P8022" i="1" a="1"/>
  <c r="P8023" i="1" a="1"/>
  <c r="P8024" i="1" a="1"/>
  <c r="P8025" i="1" a="1"/>
  <c r="P8026" i="1" a="1"/>
  <c r="P8027" i="1" a="1"/>
  <c r="P8028" i="1" a="1"/>
  <c r="P8029" i="1" a="1"/>
  <c r="P8030" i="1" a="1"/>
  <c r="P8031" i="1" a="1"/>
  <c r="P8032" i="1" a="1"/>
  <c r="P8033" i="1" a="1"/>
  <c r="P8034" i="1" a="1"/>
  <c r="P8035" i="1" a="1"/>
  <c r="P8036" i="1" a="1"/>
  <c r="P8037" i="1" a="1"/>
  <c r="P8038" i="1" a="1"/>
  <c r="P8039" i="1" a="1"/>
  <c r="P8040" i="1" a="1"/>
  <c r="P8041" i="1" a="1"/>
  <c r="P8042" i="1" a="1"/>
  <c r="P8043" i="1" a="1"/>
  <c r="P8044" i="1" a="1"/>
  <c r="P8045" i="1" a="1"/>
  <c r="P8046" i="1" a="1"/>
  <c r="P8047" i="1" a="1"/>
  <c r="P8048" i="1" a="1"/>
  <c r="P8049" i="1" a="1"/>
  <c r="P8050" i="1" a="1"/>
  <c r="P8051" i="1" a="1"/>
  <c r="P8052" i="1" a="1"/>
  <c r="P8053" i="1" a="1"/>
  <c r="P8054" i="1" a="1"/>
  <c r="P8055" i="1" a="1"/>
  <c r="P8056" i="1" a="1"/>
  <c r="P8057" i="1" a="1"/>
  <c r="P8058" i="1" a="1"/>
  <c r="P8059" i="1" a="1"/>
  <c r="P8060" i="1" a="1"/>
  <c r="P8061" i="1" a="1"/>
  <c r="P8062" i="1" a="1"/>
  <c r="P8063" i="1" a="1"/>
  <c r="P8064" i="1" a="1"/>
  <c r="P8065" i="1" a="1"/>
  <c r="P8066" i="1" a="1"/>
  <c r="P8067" i="1" a="1"/>
  <c r="P8068" i="1" a="1"/>
  <c r="P8069" i="1" a="1"/>
  <c r="P8070" i="1" a="1"/>
  <c r="P8071" i="1" a="1"/>
  <c r="P8072" i="1" a="1"/>
  <c r="P8073" i="1" a="1"/>
  <c r="P8074" i="1" a="1"/>
  <c r="P8075" i="1" a="1"/>
  <c r="P8076" i="1" a="1"/>
  <c r="P8077" i="1" a="1"/>
  <c r="P8078" i="1" a="1"/>
  <c r="P8079" i="1" a="1"/>
  <c r="P8080" i="1" a="1"/>
  <c r="P8081" i="1" a="1"/>
  <c r="P8082" i="1" a="1"/>
  <c r="P8083" i="1" a="1"/>
  <c r="P8084" i="1" a="1"/>
  <c r="P8085" i="1" a="1"/>
  <c r="P8086" i="1" a="1"/>
  <c r="P8087" i="1" a="1"/>
  <c r="P8088" i="1" a="1"/>
  <c r="P8089" i="1" a="1"/>
  <c r="P8090" i="1" a="1"/>
  <c r="P8091" i="1" a="1"/>
  <c r="P8092" i="1" a="1"/>
  <c r="P8093" i="1" a="1"/>
  <c r="P8094" i="1" a="1"/>
  <c r="P8095" i="1" a="1"/>
  <c r="P8096" i="1" a="1"/>
  <c r="P8097" i="1" a="1"/>
  <c r="P8098" i="1" a="1"/>
  <c r="P8099" i="1" a="1"/>
  <c r="P8100" i="1" a="1"/>
  <c r="P8101" i="1" a="1"/>
  <c r="P8102" i="1" a="1"/>
  <c r="P8103" i="1" a="1"/>
  <c r="P8104" i="1" a="1"/>
  <c r="P8105" i="1" a="1"/>
  <c r="P8106" i="1" a="1"/>
  <c r="P8107" i="1" a="1"/>
  <c r="P8108" i="1" a="1"/>
  <c r="P8109" i="1" a="1"/>
  <c r="P8110" i="1" a="1"/>
  <c r="P8111" i="1" a="1"/>
  <c r="P8112" i="1" a="1"/>
  <c r="P8113" i="1" a="1"/>
  <c r="P8114" i="1" a="1"/>
  <c r="P8115" i="1" a="1"/>
  <c r="P8116" i="1" a="1"/>
  <c r="P8117" i="1" a="1"/>
  <c r="P8118" i="1" a="1"/>
  <c r="P8119" i="1" a="1"/>
  <c r="P8120" i="1" a="1"/>
  <c r="P8121" i="1" a="1"/>
  <c r="P8122" i="1" a="1"/>
  <c r="P8123" i="1" a="1"/>
  <c r="P8124" i="1" a="1"/>
  <c r="P8125" i="1" a="1"/>
  <c r="P8126" i="1" a="1"/>
  <c r="P8127" i="1" a="1"/>
  <c r="P8128" i="1" a="1"/>
  <c r="P8129" i="1" a="1"/>
  <c r="P8130" i="1" a="1"/>
  <c r="P8131" i="1" a="1"/>
  <c r="P8132" i="1" a="1"/>
  <c r="P8133" i="1" a="1"/>
  <c r="P8134" i="1" a="1"/>
  <c r="P8135" i="1" a="1"/>
  <c r="P8136" i="1" a="1"/>
  <c r="P8137" i="1" a="1"/>
  <c r="P8138" i="1" a="1"/>
  <c r="P8139" i="1" a="1"/>
  <c r="P8140" i="1" a="1"/>
  <c r="P8141" i="1" a="1"/>
  <c r="P8142" i="1" a="1"/>
  <c r="P8143" i="1" a="1"/>
  <c r="P8144" i="1" a="1"/>
  <c r="P8145" i="1" a="1"/>
  <c r="P8146" i="1" a="1"/>
  <c r="P8147" i="1" a="1"/>
  <c r="P8148" i="1" a="1"/>
  <c r="P8149" i="1" a="1"/>
  <c r="P8150" i="1" a="1"/>
  <c r="P8151" i="1" a="1"/>
  <c r="P8152" i="1" a="1"/>
  <c r="P8153" i="1" a="1"/>
  <c r="P8154" i="1" a="1"/>
  <c r="P8155" i="1" a="1"/>
  <c r="P8156" i="1" a="1"/>
  <c r="P8157" i="1" a="1"/>
  <c r="P8158" i="1" a="1"/>
  <c r="P8159" i="1" a="1"/>
  <c r="P8160" i="1" a="1"/>
  <c r="P8161" i="1" a="1"/>
  <c r="P8162" i="1" a="1"/>
  <c r="P8163" i="1" a="1"/>
  <c r="P8164" i="1" a="1"/>
  <c r="P8165" i="1" a="1"/>
  <c r="P8166" i="1" a="1"/>
  <c r="P8167" i="1" a="1"/>
  <c r="P8168" i="1" a="1"/>
  <c r="P8169" i="1" a="1"/>
  <c r="P8170" i="1" a="1"/>
  <c r="P8171" i="1" a="1"/>
  <c r="P8172" i="1" a="1"/>
  <c r="P8173" i="1" a="1"/>
  <c r="P8174" i="1" a="1"/>
  <c r="P8175" i="1" a="1"/>
  <c r="P8176" i="1" a="1"/>
  <c r="P8177" i="1" a="1"/>
  <c r="P8178" i="1" a="1"/>
  <c r="P8179" i="1" a="1"/>
  <c r="P8180" i="1" a="1"/>
  <c r="P8181" i="1" a="1"/>
  <c r="P8182" i="1" a="1"/>
  <c r="P8183" i="1" a="1"/>
  <c r="P8184" i="1" a="1"/>
  <c r="P8185" i="1" a="1"/>
  <c r="P8186" i="1" a="1"/>
  <c r="P8187" i="1" a="1"/>
  <c r="P8188" i="1" a="1"/>
  <c r="P8189" i="1" a="1"/>
  <c r="P8190" i="1" a="1"/>
  <c r="P8191" i="1" a="1"/>
  <c r="P8192" i="1" a="1"/>
  <c r="P8193" i="1" a="1"/>
  <c r="P8194" i="1" a="1"/>
  <c r="P8195" i="1" a="1"/>
  <c r="P8196" i="1" a="1"/>
  <c r="P8197" i="1" a="1"/>
  <c r="P8198" i="1" a="1"/>
  <c r="P8199" i="1" a="1"/>
  <c r="P8200" i="1" a="1"/>
  <c r="P8201" i="1" a="1"/>
  <c r="P8202" i="1" a="1"/>
  <c r="P8203" i="1" a="1"/>
  <c r="P8204" i="1" a="1"/>
  <c r="P8205" i="1" a="1"/>
  <c r="P8206" i="1" a="1"/>
  <c r="P8207" i="1" a="1"/>
  <c r="P8208" i="1" a="1"/>
  <c r="P8209" i="1" a="1"/>
  <c r="P8210" i="1" a="1"/>
  <c r="P8211" i="1" a="1"/>
  <c r="P8212" i="1" a="1"/>
  <c r="P8213" i="1" a="1"/>
  <c r="P8214" i="1" a="1"/>
  <c r="P8215" i="1" a="1"/>
  <c r="P8216" i="1" a="1"/>
  <c r="P8217" i="1" a="1"/>
  <c r="P8218" i="1" a="1"/>
  <c r="P8219" i="1" a="1"/>
  <c r="P8220" i="1" a="1"/>
  <c r="P8221" i="1" a="1"/>
  <c r="P8222" i="1" a="1"/>
  <c r="P8223" i="1" a="1"/>
  <c r="P8224" i="1" a="1"/>
  <c r="P8225" i="1" a="1"/>
  <c r="P8226" i="1" a="1"/>
  <c r="P8227" i="1" a="1"/>
  <c r="P8228" i="1" a="1"/>
  <c r="P8229" i="1" a="1"/>
  <c r="P8230" i="1" a="1"/>
  <c r="P8231" i="1" a="1"/>
  <c r="P8232" i="1" a="1"/>
  <c r="P8233" i="1" a="1"/>
  <c r="P8234" i="1" a="1"/>
  <c r="P8235" i="1" a="1"/>
  <c r="P8236" i="1" a="1"/>
  <c r="P8237" i="1" a="1"/>
  <c r="P8238" i="1" a="1"/>
  <c r="P8239" i="1" a="1"/>
  <c r="P8240" i="1" a="1"/>
  <c r="P8241" i="1" a="1"/>
  <c r="P8242" i="1" a="1"/>
  <c r="P8243" i="1" a="1"/>
  <c r="P8244" i="1" a="1"/>
  <c r="P8245" i="1" a="1"/>
  <c r="P8246" i="1" a="1"/>
  <c r="P8247" i="1" a="1"/>
  <c r="P8248" i="1" a="1"/>
  <c r="P8249" i="1" a="1"/>
  <c r="P8250" i="1" a="1"/>
  <c r="P8251" i="1" a="1"/>
  <c r="P8252" i="1" a="1"/>
  <c r="P8253" i="1" a="1"/>
  <c r="P8254" i="1" a="1"/>
  <c r="P8255" i="1" a="1"/>
  <c r="P8256" i="1" a="1"/>
  <c r="P8257" i="1" a="1"/>
  <c r="P8258" i="1" a="1"/>
  <c r="P8259" i="1" a="1"/>
  <c r="P8260" i="1" a="1"/>
  <c r="P8261" i="1" a="1"/>
  <c r="P8262" i="1" a="1"/>
  <c r="P8263" i="1" a="1"/>
  <c r="P8264" i="1" a="1"/>
  <c r="P8265" i="1" a="1"/>
  <c r="P8266" i="1" a="1"/>
  <c r="P8267" i="1" a="1"/>
  <c r="P8268" i="1" a="1"/>
  <c r="P8269" i="1" a="1"/>
  <c r="P8270" i="1" a="1"/>
  <c r="P8271" i="1" a="1"/>
  <c r="P8272" i="1" a="1"/>
  <c r="P8273" i="1" a="1"/>
  <c r="P8274" i="1" a="1"/>
  <c r="P8275" i="1" a="1"/>
  <c r="P8276" i="1" a="1"/>
  <c r="P8277" i="1" a="1"/>
  <c r="P8278" i="1" a="1"/>
  <c r="P8279" i="1" a="1"/>
  <c r="P8280" i="1" a="1"/>
  <c r="P8281" i="1" a="1"/>
  <c r="P8282" i="1" a="1"/>
  <c r="P8283" i="1" a="1"/>
  <c r="P8284" i="1" a="1"/>
  <c r="P8285" i="1" a="1"/>
  <c r="P8286" i="1" a="1"/>
  <c r="P8287" i="1" a="1"/>
  <c r="P8288" i="1" a="1"/>
  <c r="P8289" i="1" a="1"/>
  <c r="P8290" i="1" a="1"/>
  <c r="P8291" i="1" a="1"/>
  <c r="P8292" i="1" a="1"/>
  <c r="P8293" i="1" a="1"/>
  <c r="P8294" i="1" a="1"/>
  <c r="P8295" i="1" a="1"/>
  <c r="P8296" i="1" a="1"/>
  <c r="P8297" i="1" a="1"/>
  <c r="P8298" i="1" a="1"/>
  <c r="P8299" i="1" a="1"/>
  <c r="P8300" i="1" a="1"/>
  <c r="P8301" i="1" a="1"/>
  <c r="P8302" i="1" a="1"/>
  <c r="P8303" i="1" a="1"/>
  <c r="P8304" i="1" a="1"/>
  <c r="P8305" i="1" a="1"/>
  <c r="P8306" i="1" a="1"/>
  <c r="P8307" i="1" a="1"/>
  <c r="P8308" i="1" a="1"/>
  <c r="P8309" i="1" a="1"/>
  <c r="P8310" i="1" a="1"/>
  <c r="P8311" i="1" a="1"/>
  <c r="P8312" i="1" a="1"/>
  <c r="P8313" i="1" a="1"/>
  <c r="P8314" i="1" a="1"/>
  <c r="P8315" i="1" a="1"/>
  <c r="P8316" i="1" a="1"/>
  <c r="P8317" i="1" a="1"/>
  <c r="P8318" i="1" a="1"/>
  <c r="P8319" i="1" a="1"/>
  <c r="P8320" i="1" a="1"/>
  <c r="P8321" i="1" a="1"/>
  <c r="P8322" i="1" a="1"/>
  <c r="P8323" i="1" a="1"/>
  <c r="P8324" i="1" a="1"/>
  <c r="P8325" i="1" a="1"/>
  <c r="P8326" i="1" a="1"/>
  <c r="P8327" i="1" a="1"/>
  <c r="P8328" i="1" a="1"/>
  <c r="P8329" i="1" a="1"/>
  <c r="P8330" i="1" a="1"/>
  <c r="P8331" i="1" a="1"/>
  <c r="P8332" i="1" a="1"/>
  <c r="P8333" i="1" a="1"/>
  <c r="P8334" i="1" a="1"/>
  <c r="P8335" i="1" a="1"/>
  <c r="P8336" i="1" a="1"/>
  <c r="P8337" i="1" a="1"/>
  <c r="P8338" i="1" a="1"/>
  <c r="P8339" i="1" a="1"/>
  <c r="P8340" i="1" a="1"/>
  <c r="P8341" i="1" a="1"/>
  <c r="P8342" i="1" a="1"/>
  <c r="P8343" i="1" a="1"/>
  <c r="P8344" i="1" a="1"/>
  <c r="P8345" i="1" a="1"/>
  <c r="P8346" i="1" a="1"/>
  <c r="P8347" i="1" a="1"/>
  <c r="P8348" i="1" a="1"/>
  <c r="P8349" i="1" a="1"/>
  <c r="P8350" i="1" a="1"/>
  <c r="P8351" i="1" a="1"/>
  <c r="P8352" i="1" a="1"/>
  <c r="P8353" i="1" a="1"/>
  <c r="P8354" i="1" a="1"/>
  <c r="P8355" i="1" a="1"/>
  <c r="P8356" i="1" a="1"/>
  <c r="P8357" i="1" a="1"/>
  <c r="P8358" i="1" a="1"/>
  <c r="P8359" i="1" a="1"/>
  <c r="P8360" i="1" a="1"/>
  <c r="P8361" i="1" a="1"/>
  <c r="P8362" i="1" a="1"/>
  <c r="P8363" i="1" a="1"/>
  <c r="P8364" i="1" a="1"/>
  <c r="P8365" i="1" a="1"/>
  <c r="P8366" i="1" a="1"/>
  <c r="P8367" i="1" a="1"/>
  <c r="P8368" i="1" a="1"/>
  <c r="P8369" i="1" a="1"/>
  <c r="P8370" i="1" a="1"/>
  <c r="P8371" i="1" a="1"/>
  <c r="P8372" i="1" a="1"/>
  <c r="P8373" i="1" a="1"/>
  <c r="P8374" i="1" a="1"/>
  <c r="P8375" i="1" a="1"/>
  <c r="P8376" i="1" a="1"/>
  <c r="P8377" i="1" a="1"/>
  <c r="P8378" i="1" a="1"/>
  <c r="P8379" i="1" a="1"/>
  <c r="P8380" i="1" a="1"/>
  <c r="P8381" i="1" a="1"/>
  <c r="P8382" i="1" a="1"/>
  <c r="P8383" i="1" a="1"/>
  <c r="P8384" i="1" a="1"/>
  <c r="P8385" i="1" a="1"/>
  <c r="P8386" i="1" a="1"/>
  <c r="P8387" i="1" a="1"/>
  <c r="P8388" i="1" a="1"/>
  <c r="P8389" i="1" a="1"/>
  <c r="P8390" i="1" a="1"/>
  <c r="P8391" i="1" a="1"/>
  <c r="P8392" i="1" a="1"/>
  <c r="P8393" i="1" a="1"/>
  <c r="P8394" i="1" a="1"/>
  <c r="P8395" i="1" a="1"/>
  <c r="P8396" i="1" a="1"/>
  <c r="P8397" i="1" a="1"/>
  <c r="P8398" i="1" a="1"/>
  <c r="P8399" i="1" a="1"/>
  <c r="P8400" i="1" a="1"/>
  <c r="P8401" i="1" a="1"/>
  <c r="P8402" i="1" a="1"/>
  <c r="P8403" i="1" a="1"/>
  <c r="P8404" i="1" a="1"/>
  <c r="P8405" i="1" a="1"/>
  <c r="P8406" i="1" a="1"/>
  <c r="P8407" i="1" a="1"/>
  <c r="P8408" i="1" a="1"/>
  <c r="P8409" i="1" a="1"/>
  <c r="P8410" i="1" a="1"/>
  <c r="P8411" i="1" a="1"/>
  <c r="P8412" i="1" a="1"/>
  <c r="P8413" i="1" a="1"/>
  <c r="P8414" i="1" a="1"/>
  <c r="P8415" i="1" a="1"/>
  <c r="P8416" i="1" a="1"/>
  <c r="P8417" i="1" a="1"/>
  <c r="P8418" i="1" a="1"/>
  <c r="P8419" i="1" a="1"/>
  <c r="P8420" i="1" a="1"/>
  <c r="P8421" i="1" a="1"/>
  <c r="P8422" i="1" a="1"/>
  <c r="P8423" i="1" a="1"/>
  <c r="P8424" i="1" a="1"/>
  <c r="P8425" i="1" a="1"/>
  <c r="P8426" i="1" a="1"/>
  <c r="P8427" i="1" a="1"/>
  <c r="P8428" i="1" a="1"/>
  <c r="P8429" i="1" a="1"/>
  <c r="P8430" i="1" a="1"/>
  <c r="P8431" i="1" a="1"/>
  <c r="P8432" i="1" a="1"/>
  <c r="P8433" i="1" a="1"/>
  <c r="P8434" i="1" a="1"/>
  <c r="P8435" i="1" a="1"/>
  <c r="P8436" i="1" a="1"/>
  <c r="P8437" i="1" a="1"/>
  <c r="P8438" i="1" a="1"/>
  <c r="P8439" i="1" a="1"/>
  <c r="P8440" i="1" a="1"/>
  <c r="P8441" i="1" a="1"/>
  <c r="P8442" i="1" a="1"/>
  <c r="P8443" i="1" a="1"/>
  <c r="P8444" i="1" a="1"/>
  <c r="P8445" i="1" a="1"/>
  <c r="P8446" i="1" a="1"/>
  <c r="P8447" i="1" a="1"/>
  <c r="P8448" i="1" a="1"/>
  <c r="P8449" i="1" a="1"/>
  <c r="P8450" i="1" a="1"/>
  <c r="P8451" i="1" a="1"/>
  <c r="P8452" i="1" a="1"/>
  <c r="P8453" i="1" a="1"/>
  <c r="P8454" i="1" a="1"/>
  <c r="P8455" i="1" a="1"/>
  <c r="P8456" i="1" a="1"/>
  <c r="P8457" i="1" a="1"/>
  <c r="P8458" i="1" a="1"/>
  <c r="P8459" i="1" a="1"/>
  <c r="P8460" i="1" a="1"/>
  <c r="P8461" i="1" a="1"/>
  <c r="P8462" i="1" a="1"/>
  <c r="P8463" i="1" a="1"/>
  <c r="P8464" i="1" a="1"/>
  <c r="P8465" i="1" a="1"/>
  <c r="P8466" i="1" a="1"/>
  <c r="P8467" i="1" a="1"/>
  <c r="P8468" i="1" a="1"/>
  <c r="P8469" i="1" a="1"/>
  <c r="P8470" i="1" a="1"/>
  <c r="P8471" i="1" a="1"/>
  <c r="P8472" i="1" a="1"/>
  <c r="P8473" i="1" a="1"/>
  <c r="P8474" i="1" a="1"/>
  <c r="P8475" i="1" a="1"/>
  <c r="P8476" i="1" a="1"/>
  <c r="P8477" i="1" a="1"/>
  <c r="P8478" i="1" a="1"/>
  <c r="P8479" i="1" a="1"/>
  <c r="P8480" i="1" a="1"/>
  <c r="P8481" i="1" a="1"/>
  <c r="P8482" i="1" a="1"/>
  <c r="P8483" i="1" a="1"/>
  <c r="P8484" i="1" a="1"/>
  <c r="P8485" i="1" a="1"/>
  <c r="P8486" i="1" a="1"/>
  <c r="P8487" i="1" a="1"/>
  <c r="P8488" i="1" a="1"/>
  <c r="P8489" i="1" a="1"/>
  <c r="P8490" i="1" a="1"/>
  <c r="P8491" i="1" a="1"/>
  <c r="P8492" i="1" a="1"/>
  <c r="P8493" i="1" a="1"/>
  <c r="P8494" i="1" a="1"/>
  <c r="P8495" i="1" a="1"/>
  <c r="P8496" i="1" a="1"/>
  <c r="P8497" i="1" a="1"/>
  <c r="P8498" i="1" a="1"/>
  <c r="P8499" i="1" a="1"/>
  <c r="P8500" i="1" a="1"/>
  <c r="P8501" i="1" a="1"/>
  <c r="P8502" i="1" a="1"/>
  <c r="P8503" i="1" a="1"/>
  <c r="P8504" i="1" a="1"/>
  <c r="P8505" i="1" a="1"/>
  <c r="P8506" i="1" a="1"/>
  <c r="P8507" i="1" a="1"/>
  <c r="P8508" i="1" a="1"/>
  <c r="P8509" i="1" a="1"/>
  <c r="P8510" i="1" a="1"/>
  <c r="P8511" i="1" a="1"/>
  <c r="P8512" i="1" a="1"/>
  <c r="P8513" i="1" a="1"/>
  <c r="P8514" i="1" a="1"/>
  <c r="P8515" i="1" a="1"/>
  <c r="P8516" i="1" a="1"/>
  <c r="P8517" i="1" a="1"/>
  <c r="P8518" i="1" a="1"/>
  <c r="P8519" i="1" a="1"/>
  <c r="P8520" i="1" a="1"/>
  <c r="P8521" i="1" a="1"/>
  <c r="P8522" i="1" a="1"/>
  <c r="P8523" i="1" a="1"/>
  <c r="P8524" i="1" a="1"/>
  <c r="P8525" i="1" a="1"/>
  <c r="P8526" i="1" a="1"/>
  <c r="P8527" i="1" a="1"/>
  <c r="P8528" i="1" a="1"/>
  <c r="P8529" i="1" a="1"/>
  <c r="P8530" i="1" a="1"/>
  <c r="P8531" i="1" a="1"/>
  <c r="P8532" i="1" a="1"/>
  <c r="P8533" i="1" a="1"/>
  <c r="P8534" i="1" a="1"/>
  <c r="P8535" i="1" a="1"/>
  <c r="P8536" i="1" a="1"/>
  <c r="P8537" i="1" a="1"/>
  <c r="P8538" i="1" a="1"/>
  <c r="P8539" i="1" a="1"/>
  <c r="P8540" i="1" a="1"/>
  <c r="P8541" i="1" a="1"/>
  <c r="P8542" i="1" a="1"/>
  <c r="P8543" i="1" a="1"/>
  <c r="P8544" i="1" a="1"/>
  <c r="P8545" i="1" a="1"/>
  <c r="P8546" i="1" a="1"/>
  <c r="P8547" i="1" a="1"/>
  <c r="P8548" i="1" a="1"/>
  <c r="P8549" i="1" a="1"/>
  <c r="P8550" i="1" a="1"/>
  <c r="P8551" i="1" a="1"/>
  <c r="P8552" i="1" a="1"/>
  <c r="P8553" i="1" a="1"/>
  <c r="P8554" i="1" a="1"/>
  <c r="P8555" i="1" a="1"/>
  <c r="P8556" i="1" a="1"/>
  <c r="P8557" i="1" a="1"/>
  <c r="P8558" i="1" a="1"/>
  <c r="P8559" i="1" a="1"/>
  <c r="P8560" i="1" a="1"/>
  <c r="P8561" i="1" a="1"/>
  <c r="P8562" i="1" a="1"/>
  <c r="P8563" i="1" a="1"/>
  <c r="P8564" i="1" a="1"/>
  <c r="P8565" i="1" a="1"/>
  <c r="P8566" i="1" a="1"/>
  <c r="P8567" i="1" a="1"/>
  <c r="P8568" i="1" a="1"/>
  <c r="P8569" i="1" a="1"/>
  <c r="P8570" i="1" a="1"/>
  <c r="P8571" i="1" a="1"/>
  <c r="P8572" i="1" a="1"/>
  <c r="P8573" i="1" a="1"/>
  <c r="P8574" i="1" a="1"/>
  <c r="P8575" i="1" a="1"/>
  <c r="P8576" i="1" a="1"/>
  <c r="P8577" i="1" a="1"/>
  <c r="P8578" i="1" a="1"/>
  <c r="P8579" i="1" a="1"/>
  <c r="P8580" i="1" a="1"/>
  <c r="P8581" i="1" a="1"/>
  <c r="P8582" i="1" a="1"/>
  <c r="P8583" i="1" a="1"/>
  <c r="P8584" i="1" a="1"/>
  <c r="P8585" i="1" a="1"/>
  <c r="P8586" i="1" a="1"/>
  <c r="P8587" i="1" a="1"/>
  <c r="P8588" i="1" a="1"/>
  <c r="P8589" i="1" a="1"/>
  <c r="P8590" i="1" a="1"/>
  <c r="P8591" i="1" a="1"/>
  <c r="P8592" i="1" a="1"/>
  <c r="P8593" i="1" a="1"/>
  <c r="P8594" i="1" a="1"/>
  <c r="P8595" i="1" a="1"/>
  <c r="P8596" i="1" a="1"/>
  <c r="P8597" i="1" a="1"/>
  <c r="P8598" i="1" a="1"/>
  <c r="P8599" i="1" a="1"/>
  <c r="P8600" i="1" a="1"/>
  <c r="P8601" i="1" a="1"/>
  <c r="P8602" i="1" a="1"/>
  <c r="P8603" i="1" a="1"/>
  <c r="P8604" i="1" a="1"/>
  <c r="P8605" i="1" a="1"/>
  <c r="P8606" i="1" a="1"/>
  <c r="P8607" i="1" a="1"/>
  <c r="P8608" i="1" a="1"/>
  <c r="P8609" i="1" a="1"/>
  <c r="P8610" i="1" a="1"/>
  <c r="P8611" i="1" a="1"/>
  <c r="P8612" i="1" a="1"/>
  <c r="P8613" i="1" a="1"/>
  <c r="P8614" i="1" a="1"/>
  <c r="P8615" i="1" a="1"/>
  <c r="P8616" i="1" a="1"/>
  <c r="P8617" i="1" a="1"/>
  <c r="P8618" i="1" a="1"/>
  <c r="P8619" i="1" a="1"/>
  <c r="P8620" i="1" a="1"/>
  <c r="P8621" i="1" a="1"/>
  <c r="P8622" i="1" a="1"/>
  <c r="P8623" i="1" a="1"/>
  <c r="P8624" i="1" a="1"/>
  <c r="P8625" i="1" a="1"/>
  <c r="P8626" i="1" a="1"/>
  <c r="P8627" i="1" a="1"/>
  <c r="P8628" i="1" a="1"/>
  <c r="P8629" i="1" a="1"/>
  <c r="P8630" i="1" a="1"/>
  <c r="P8631" i="1" a="1"/>
  <c r="P8632" i="1" a="1"/>
  <c r="P8633" i="1" a="1"/>
  <c r="P8634" i="1" a="1"/>
  <c r="P8635" i="1" a="1"/>
  <c r="P8636" i="1" a="1"/>
  <c r="P8637" i="1" a="1"/>
  <c r="P8638" i="1" a="1"/>
  <c r="P8639" i="1" a="1"/>
  <c r="P8640" i="1" a="1"/>
  <c r="P8641" i="1" a="1"/>
  <c r="P8642" i="1" a="1"/>
  <c r="P8643" i="1" a="1"/>
  <c r="P8644" i="1" a="1"/>
  <c r="P8645" i="1" a="1"/>
  <c r="P8646" i="1" a="1"/>
  <c r="P8647" i="1" a="1"/>
  <c r="P8648" i="1" a="1"/>
  <c r="P8649" i="1" a="1"/>
  <c r="P8650" i="1" a="1"/>
  <c r="P8651" i="1" a="1"/>
  <c r="P8652" i="1" a="1"/>
  <c r="P8653" i="1" a="1"/>
  <c r="P8654" i="1" a="1"/>
  <c r="P8655" i="1" a="1"/>
  <c r="P8656" i="1" a="1"/>
  <c r="P8657" i="1" a="1"/>
  <c r="P8658" i="1" a="1"/>
  <c r="P8659" i="1" a="1"/>
  <c r="P8660" i="1" a="1"/>
  <c r="P8661" i="1" a="1"/>
  <c r="P8662" i="1" a="1"/>
  <c r="P8663" i="1" a="1"/>
  <c r="P8664" i="1" a="1"/>
  <c r="P8665" i="1" a="1"/>
  <c r="P8666" i="1" a="1"/>
  <c r="P8667" i="1" a="1"/>
  <c r="P8668" i="1" a="1"/>
  <c r="P8669" i="1" a="1"/>
  <c r="P8670" i="1" a="1"/>
  <c r="P8671" i="1" a="1"/>
  <c r="P8672" i="1" a="1"/>
  <c r="P8673" i="1" a="1"/>
  <c r="P8674" i="1" a="1"/>
  <c r="P8675" i="1" a="1"/>
  <c r="P8676" i="1" a="1"/>
  <c r="P8677" i="1" a="1"/>
  <c r="P8678" i="1" a="1"/>
  <c r="P8679" i="1" a="1"/>
  <c r="P8680" i="1" a="1"/>
  <c r="P8681" i="1" a="1"/>
  <c r="P8682" i="1" a="1"/>
  <c r="P8683" i="1" a="1"/>
  <c r="P8684" i="1" a="1"/>
  <c r="P8685" i="1" a="1"/>
  <c r="P8686" i="1" a="1"/>
  <c r="P8687" i="1" a="1"/>
  <c r="P8688" i="1" a="1"/>
  <c r="P8689" i="1" a="1"/>
  <c r="P8690" i="1" a="1"/>
  <c r="P8691" i="1" a="1"/>
  <c r="P8692" i="1" a="1"/>
  <c r="P8693" i="1" a="1"/>
  <c r="P8694" i="1" a="1"/>
  <c r="P8695" i="1" a="1"/>
  <c r="P8696" i="1" a="1"/>
  <c r="P8697" i="1" a="1"/>
  <c r="P8698" i="1" a="1"/>
  <c r="P8699" i="1" a="1"/>
  <c r="P8700" i="1" a="1"/>
  <c r="P8701" i="1" a="1"/>
  <c r="P8702" i="1" a="1"/>
  <c r="P8703" i="1" a="1"/>
  <c r="P8704" i="1" a="1"/>
  <c r="P8705" i="1" a="1"/>
  <c r="P8706" i="1" a="1"/>
  <c r="P8707" i="1" a="1"/>
  <c r="P8708" i="1" a="1"/>
  <c r="P8709" i="1" a="1"/>
  <c r="P8710" i="1" a="1"/>
  <c r="P8711" i="1" a="1"/>
  <c r="P8712" i="1" a="1"/>
  <c r="P8713" i="1" a="1"/>
  <c r="P8714" i="1" a="1"/>
  <c r="P8715" i="1" a="1"/>
  <c r="P8716" i="1" a="1"/>
  <c r="P8717" i="1" a="1"/>
  <c r="P8718" i="1" a="1"/>
  <c r="P8719" i="1" a="1"/>
  <c r="P8720" i="1" a="1"/>
  <c r="P8721" i="1" a="1"/>
  <c r="P8722" i="1" a="1"/>
  <c r="P8723" i="1" a="1"/>
  <c r="P8724" i="1" a="1"/>
  <c r="P8725" i="1" a="1"/>
  <c r="P8726" i="1" a="1"/>
  <c r="P8727" i="1" a="1"/>
  <c r="P8728" i="1" a="1"/>
  <c r="P8729" i="1" a="1"/>
  <c r="P8730" i="1" a="1"/>
  <c r="P8731" i="1" a="1"/>
  <c r="P8732" i="1" a="1"/>
  <c r="P8733" i="1" a="1"/>
  <c r="P8734" i="1" a="1"/>
  <c r="P8735" i="1" a="1"/>
  <c r="P8736" i="1" a="1"/>
  <c r="P8737" i="1" a="1"/>
  <c r="P8738" i="1" a="1"/>
  <c r="P8739" i="1" a="1"/>
  <c r="P8740" i="1" a="1"/>
  <c r="P8741" i="1" a="1"/>
  <c r="P8742" i="1" a="1"/>
  <c r="P8743" i="1" a="1"/>
  <c r="P8744" i="1" a="1"/>
  <c r="P8745" i="1" a="1"/>
  <c r="P8746" i="1" a="1"/>
  <c r="P8747" i="1" a="1"/>
  <c r="P8748" i="1" a="1"/>
  <c r="P8749" i="1" a="1"/>
  <c r="P8750" i="1" a="1"/>
  <c r="P8751" i="1" a="1"/>
  <c r="P8752" i="1" a="1"/>
  <c r="P8753" i="1" a="1"/>
  <c r="P8754" i="1" a="1"/>
  <c r="P8755" i="1" a="1"/>
  <c r="P8756" i="1" a="1"/>
  <c r="P8757" i="1" a="1"/>
  <c r="P8758" i="1" a="1"/>
  <c r="P8759" i="1" a="1"/>
  <c r="P8760" i="1" a="1"/>
  <c r="P8761" i="1" a="1"/>
  <c r="P8762" i="1" a="1"/>
  <c r="P8763" i="1" a="1"/>
  <c r="P8764" i="1" a="1"/>
  <c r="P8765" i="1" a="1"/>
  <c r="P8766" i="1" a="1"/>
  <c r="P8767" i="1" a="1"/>
  <c r="P8768" i="1" a="1"/>
  <c r="P8769" i="1" a="1"/>
  <c r="P8770" i="1" a="1"/>
  <c r="P8771" i="1" a="1"/>
  <c r="P8772" i="1" a="1"/>
  <c r="P8773" i="1" a="1"/>
  <c r="P8774" i="1" a="1"/>
  <c r="P8775" i="1" a="1"/>
  <c r="P8776" i="1" a="1"/>
  <c r="P8777" i="1" a="1"/>
  <c r="P8778" i="1" a="1"/>
  <c r="P8779" i="1" a="1"/>
  <c r="P8780" i="1" a="1"/>
  <c r="P8781" i="1" a="1"/>
  <c r="P8782" i="1" a="1"/>
  <c r="P8783" i="1" a="1"/>
  <c r="P8784" i="1" a="1"/>
  <c r="P8785" i="1" a="1"/>
  <c r="P8786" i="1" a="1"/>
  <c r="P8787" i="1" a="1"/>
  <c r="P8788" i="1" a="1"/>
  <c r="P8789" i="1" a="1"/>
  <c r="P8790" i="1" a="1"/>
  <c r="P8791" i="1" a="1"/>
  <c r="P8792" i="1" a="1"/>
  <c r="P8793" i="1" a="1"/>
  <c r="P8794" i="1" a="1"/>
  <c r="P8795" i="1" a="1"/>
  <c r="P8796" i="1" a="1"/>
  <c r="P8797" i="1" a="1"/>
  <c r="P8798" i="1" a="1"/>
  <c r="P8799" i="1" a="1"/>
  <c r="P8800" i="1" a="1"/>
  <c r="P8801" i="1" a="1"/>
  <c r="P8802" i="1" a="1"/>
  <c r="P8803" i="1" a="1"/>
  <c r="P8804" i="1" a="1"/>
  <c r="P8805" i="1" a="1"/>
  <c r="P8806" i="1" a="1"/>
  <c r="P8807" i="1" a="1"/>
  <c r="P8808" i="1" a="1"/>
  <c r="P8809" i="1" a="1"/>
  <c r="P8810" i="1" a="1"/>
  <c r="P8811" i="1" a="1"/>
  <c r="P8812" i="1" a="1"/>
  <c r="P8813" i="1" a="1"/>
  <c r="P8814" i="1" a="1"/>
  <c r="P8815" i="1" a="1"/>
  <c r="P8816" i="1" a="1"/>
  <c r="P8817" i="1" a="1"/>
  <c r="P8818" i="1" a="1"/>
  <c r="P8819" i="1" a="1"/>
  <c r="P8820" i="1" a="1"/>
  <c r="P8821" i="1" a="1"/>
  <c r="P8822" i="1" a="1"/>
  <c r="P8823" i="1" a="1"/>
  <c r="P8824" i="1" a="1"/>
  <c r="P8825" i="1" a="1"/>
  <c r="P8826" i="1" a="1"/>
  <c r="P8827" i="1" a="1"/>
  <c r="P8828" i="1" a="1"/>
  <c r="P8829" i="1" a="1"/>
  <c r="P8830" i="1" a="1"/>
  <c r="P8831" i="1" a="1"/>
  <c r="P8832" i="1" a="1"/>
  <c r="P8833" i="1" a="1"/>
  <c r="P8834" i="1" a="1"/>
  <c r="P8835" i="1" a="1"/>
  <c r="P8836" i="1" a="1"/>
  <c r="P8837" i="1" a="1"/>
  <c r="P8838" i="1" a="1"/>
  <c r="P8839" i="1" a="1"/>
  <c r="P8840" i="1" a="1"/>
  <c r="P8841" i="1" a="1"/>
  <c r="P8842" i="1" a="1"/>
  <c r="P8843" i="1" a="1"/>
  <c r="P8844" i="1" a="1"/>
  <c r="P8845" i="1" a="1"/>
  <c r="P8846" i="1" a="1"/>
  <c r="P8847" i="1" a="1"/>
  <c r="P8848" i="1" a="1"/>
  <c r="P8849" i="1" a="1"/>
  <c r="P8850" i="1" a="1"/>
  <c r="P8851" i="1" a="1"/>
  <c r="P8852" i="1" a="1"/>
  <c r="P8853" i="1" a="1"/>
  <c r="P8854" i="1" a="1"/>
  <c r="P8855" i="1" a="1"/>
  <c r="P8856" i="1" a="1"/>
  <c r="P8857" i="1" a="1"/>
  <c r="P8858" i="1" a="1"/>
  <c r="P8859" i="1" a="1"/>
  <c r="P8860" i="1" a="1"/>
  <c r="P8861" i="1" a="1"/>
  <c r="P8862" i="1" a="1"/>
  <c r="P8863" i="1" a="1"/>
  <c r="P8864" i="1" a="1"/>
  <c r="P8865" i="1" a="1"/>
  <c r="P8866" i="1" a="1"/>
  <c r="P8867" i="1" a="1"/>
  <c r="P8868" i="1" a="1"/>
  <c r="P8869" i="1" a="1"/>
  <c r="P8870" i="1" a="1"/>
  <c r="P8871" i="1" a="1"/>
  <c r="P8872" i="1" a="1"/>
  <c r="P8873" i="1" a="1"/>
  <c r="P8874" i="1" a="1"/>
  <c r="P8875" i="1" a="1"/>
  <c r="P8876" i="1" a="1"/>
  <c r="P8877" i="1" a="1"/>
  <c r="P8878" i="1" a="1"/>
  <c r="P8879" i="1" a="1"/>
  <c r="P8880" i="1" a="1"/>
  <c r="P8881" i="1" a="1"/>
  <c r="P8882" i="1" a="1"/>
  <c r="P8883" i="1" a="1"/>
  <c r="P8884" i="1" a="1"/>
  <c r="P8885" i="1" a="1"/>
  <c r="P8886" i="1" a="1"/>
  <c r="P8887" i="1" a="1"/>
  <c r="P8888" i="1" a="1"/>
  <c r="P8889" i="1" a="1"/>
  <c r="P8890" i="1" a="1"/>
  <c r="P8891" i="1" a="1"/>
  <c r="P8892" i="1" a="1"/>
  <c r="P8893" i="1" a="1"/>
  <c r="P8894" i="1" a="1"/>
  <c r="P8895" i="1" a="1"/>
  <c r="P8896" i="1" a="1"/>
  <c r="P8897" i="1" a="1"/>
  <c r="P8898" i="1" a="1"/>
  <c r="P8899" i="1" a="1"/>
  <c r="P8900" i="1" a="1"/>
  <c r="P8901" i="1" a="1"/>
  <c r="P8902" i="1" a="1"/>
  <c r="P8903" i="1" a="1"/>
  <c r="P8904" i="1" a="1"/>
  <c r="P8905" i="1" a="1"/>
  <c r="P8906" i="1" a="1"/>
  <c r="P8907" i="1" a="1"/>
  <c r="P8908" i="1" a="1"/>
  <c r="P8909" i="1" a="1"/>
  <c r="P8910" i="1" a="1"/>
  <c r="P8911" i="1" a="1"/>
  <c r="P8912" i="1" a="1"/>
  <c r="P8913" i="1" a="1"/>
  <c r="P8914" i="1" a="1"/>
  <c r="P8915" i="1" a="1"/>
  <c r="P8916" i="1" a="1"/>
  <c r="P8917" i="1" a="1"/>
  <c r="P8918" i="1" a="1"/>
  <c r="P8919" i="1" a="1"/>
  <c r="P8920" i="1" a="1"/>
  <c r="P8921" i="1" a="1"/>
  <c r="P8922" i="1" a="1"/>
  <c r="P8923" i="1" a="1"/>
  <c r="P8924" i="1" a="1"/>
  <c r="P8925" i="1" a="1"/>
  <c r="P8926" i="1" a="1"/>
  <c r="P8927" i="1" a="1"/>
  <c r="P8928" i="1" a="1"/>
  <c r="P8929" i="1" a="1"/>
  <c r="P8930" i="1" a="1"/>
  <c r="P8931" i="1" a="1"/>
  <c r="P8932" i="1" a="1"/>
  <c r="P8933" i="1" a="1"/>
  <c r="P8934" i="1" a="1"/>
  <c r="P8935" i="1" a="1"/>
  <c r="P8936" i="1" a="1"/>
  <c r="P8937" i="1" a="1"/>
  <c r="P8938" i="1" a="1"/>
  <c r="P8939" i="1" a="1"/>
  <c r="P8940" i="1" a="1"/>
  <c r="P8941" i="1" a="1"/>
  <c r="P8942" i="1" a="1"/>
  <c r="P8943" i="1" a="1"/>
  <c r="P8944" i="1" a="1"/>
  <c r="P8945" i="1" a="1"/>
  <c r="P8946" i="1" a="1"/>
  <c r="P8947" i="1" a="1"/>
  <c r="P8948" i="1" a="1"/>
  <c r="P8949" i="1" a="1"/>
  <c r="P8950" i="1" a="1"/>
  <c r="P8951" i="1" a="1"/>
  <c r="P8952" i="1" a="1"/>
  <c r="P8953" i="1" a="1"/>
  <c r="P8954" i="1" a="1"/>
  <c r="P8955" i="1" a="1"/>
  <c r="P8956" i="1" a="1"/>
  <c r="P8957" i="1" a="1"/>
  <c r="P8958" i="1" a="1"/>
  <c r="P8959" i="1" a="1"/>
  <c r="P8960" i="1" a="1"/>
  <c r="P8961" i="1" a="1"/>
  <c r="P8962" i="1" a="1"/>
  <c r="P8963" i="1" a="1"/>
  <c r="P8964" i="1" a="1"/>
  <c r="P8965" i="1" a="1"/>
  <c r="P8966" i="1" a="1"/>
  <c r="P8967" i="1" a="1"/>
  <c r="P8968" i="1" a="1"/>
  <c r="P8969" i="1" a="1"/>
  <c r="P8970" i="1" a="1"/>
  <c r="P8971" i="1" a="1"/>
  <c r="P8972" i="1" a="1"/>
  <c r="P8973" i="1" a="1"/>
  <c r="P8974" i="1" a="1"/>
  <c r="P8975" i="1" a="1"/>
  <c r="P8976" i="1" a="1"/>
  <c r="P8977" i="1" a="1"/>
  <c r="P8978" i="1" a="1"/>
  <c r="P8979" i="1" a="1"/>
  <c r="P8980" i="1" a="1"/>
  <c r="P8981" i="1" a="1"/>
  <c r="P8982" i="1" a="1"/>
  <c r="P8983" i="1" a="1"/>
  <c r="P8984" i="1" a="1"/>
  <c r="P8985" i="1" a="1"/>
  <c r="P8986" i="1" a="1"/>
  <c r="P8987" i="1" a="1"/>
  <c r="P8988" i="1" a="1"/>
  <c r="P8989" i="1" a="1"/>
  <c r="P8990" i="1" a="1"/>
  <c r="P8991" i="1" a="1"/>
  <c r="P8992" i="1" a="1"/>
  <c r="P8993" i="1" a="1"/>
  <c r="P8994" i="1" a="1"/>
  <c r="P8995" i="1" a="1"/>
  <c r="P8996" i="1" a="1"/>
  <c r="P8997" i="1" a="1"/>
  <c r="P8998" i="1" a="1"/>
  <c r="P8999" i="1" a="1"/>
  <c r="P9000" i="1" a="1"/>
  <c r="P9001" i="1" a="1"/>
  <c r="P9002" i="1" a="1"/>
  <c r="P9003" i="1" a="1"/>
  <c r="P9004" i="1" a="1"/>
  <c r="P9005" i="1" a="1"/>
  <c r="P9006" i="1" a="1"/>
  <c r="P9007" i="1" a="1"/>
  <c r="P9008" i="1" a="1"/>
  <c r="P9009" i="1" a="1"/>
  <c r="P9010" i="1" a="1"/>
  <c r="P9011" i="1" a="1"/>
  <c r="P9012" i="1" a="1"/>
  <c r="P9013" i="1" a="1"/>
  <c r="P9014" i="1" a="1"/>
  <c r="P9015" i="1" a="1"/>
  <c r="P9016" i="1" a="1"/>
  <c r="P9017" i="1" a="1"/>
  <c r="P9018" i="1" a="1"/>
  <c r="P9019" i="1" a="1"/>
  <c r="P9020" i="1" a="1"/>
  <c r="P9021" i="1" a="1"/>
  <c r="P9022" i="1" a="1"/>
  <c r="P9023" i="1" a="1"/>
  <c r="P9024" i="1" a="1"/>
  <c r="P9025" i="1" a="1"/>
  <c r="P9026" i="1" a="1"/>
  <c r="P9027" i="1" a="1"/>
  <c r="P9028" i="1" a="1"/>
  <c r="P9029" i="1" a="1"/>
  <c r="P9030" i="1" a="1"/>
  <c r="P9031" i="1" a="1"/>
  <c r="P9032" i="1" a="1"/>
  <c r="P9033" i="1" a="1"/>
  <c r="P9034" i="1" a="1"/>
  <c r="P9035" i="1" a="1"/>
  <c r="P9036" i="1" a="1"/>
  <c r="P9037" i="1" a="1"/>
  <c r="P9038" i="1" a="1"/>
  <c r="P9039" i="1" a="1"/>
  <c r="P9040" i="1" a="1"/>
  <c r="P9041" i="1" a="1"/>
  <c r="P9042" i="1" a="1"/>
  <c r="P9043" i="1" a="1"/>
  <c r="P9044" i="1" a="1"/>
  <c r="P9045" i="1" a="1"/>
  <c r="P9046" i="1" a="1"/>
  <c r="P9047" i="1" a="1"/>
  <c r="P9048" i="1" a="1"/>
  <c r="P9049" i="1" a="1"/>
  <c r="P9050" i="1" a="1"/>
  <c r="P9051" i="1" a="1"/>
  <c r="P9052" i="1" a="1"/>
  <c r="P9053" i="1" a="1"/>
  <c r="P9054" i="1" a="1"/>
  <c r="P9055" i="1" a="1"/>
  <c r="P9056" i="1" a="1"/>
  <c r="P9057" i="1" a="1"/>
  <c r="P9058" i="1" a="1"/>
  <c r="P9059" i="1" a="1"/>
  <c r="P9060" i="1" a="1"/>
  <c r="P9061" i="1" a="1"/>
  <c r="P9062" i="1" a="1"/>
  <c r="P9063" i="1" a="1"/>
  <c r="P9064" i="1" a="1"/>
  <c r="P9065" i="1" a="1"/>
  <c r="P9066" i="1" a="1"/>
  <c r="P9067" i="1" a="1"/>
  <c r="P9068" i="1" a="1"/>
  <c r="P9069" i="1" a="1"/>
  <c r="P9070" i="1" a="1"/>
  <c r="P9071" i="1" a="1"/>
  <c r="P9072" i="1" a="1"/>
  <c r="P9073" i="1" a="1"/>
  <c r="P9074" i="1" a="1"/>
  <c r="P9075" i="1" a="1"/>
  <c r="P9076" i="1" a="1"/>
  <c r="P9077" i="1" a="1"/>
  <c r="P9078" i="1" a="1"/>
  <c r="P9079" i="1" a="1"/>
  <c r="P9080" i="1" a="1"/>
  <c r="P9081" i="1" a="1"/>
  <c r="P9082" i="1" a="1"/>
  <c r="P9083" i="1" a="1"/>
  <c r="P9084" i="1" a="1"/>
  <c r="P9085" i="1" a="1"/>
  <c r="P9086" i="1" a="1"/>
  <c r="P9087" i="1" a="1"/>
  <c r="P9088" i="1" a="1"/>
  <c r="P9089" i="1" a="1"/>
  <c r="P9090" i="1" a="1"/>
  <c r="P9091" i="1" a="1"/>
  <c r="P9092" i="1" a="1"/>
  <c r="P9093" i="1" a="1"/>
  <c r="P9094" i="1" a="1"/>
  <c r="P9095" i="1" a="1"/>
  <c r="P9096" i="1" a="1"/>
  <c r="P9097" i="1" a="1"/>
  <c r="P9098" i="1" a="1"/>
  <c r="P9099" i="1" a="1"/>
  <c r="P9100" i="1" a="1"/>
  <c r="P9101" i="1" a="1"/>
  <c r="P9102" i="1" a="1"/>
  <c r="P9103" i="1" a="1"/>
  <c r="P9104" i="1" a="1"/>
  <c r="P9105" i="1" a="1"/>
  <c r="P9106" i="1" a="1"/>
  <c r="P9107" i="1" a="1"/>
  <c r="P9108" i="1" a="1"/>
  <c r="P9109" i="1" a="1"/>
  <c r="P9110" i="1" a="1"/>
  <c r="P9111" i="1" a="1"/>
  <c r="P9112" i="1" a="1"/>
  <c r="P9113" i="1" a="1"/>
  <c r="P9114" i="1" a="1"/>
  <c r="P9115" i="1" a="1"/>
  <c r="P9116" i="1" a="1"/>
  <c r="P9117" i="1" a="1"/>
  <c r="P9118" i="1" a="1"/>
  <c r="P9119" i="1" a="1"/>
  <c r="P9120" i="1" a="1"/>
  <c r="P9121" i="1" a="1"/>
  <c r="P9122" i="1" a="1"/>
  <c r="P9123" i="1" a="1"/>
  <c r="P9124" i="1" a="1"/>
  <c r="P9125" i="1" a="1"/>
  <c r="P9126" i="1" a="1"/>
  <c r="P9127" i="1" a="1"/>
  <c r="P9128" i="1" a="1"/>
  <c r="P9129" i="1" a="1"/>
  <c r="P9130" i="1" a="1"/>
  <c r="P9131" i="1" a="1"/>
  <c r="P9132" i="1" a="1"/>
  <c r="P9133" i="1" a="1"/>
  <c r="P9134" i="1" a="1"/>
  <c r="P9135" i="1" a="1"/>
  <c r="P9136" i="1" a="1"/>
  <c r="P9137" i="1" a="1"/>
  <c r="P9138" i="1" a="1"/>
  <c r="P9139" i="1" a="1"/>
  <c r="P9140" i="1" a="1"/>
  <c r="P9141" i="1" a="1"/>
  <c r="P9142" i="1" a="1"/>
  <c r="P9143" i="1" a="1"/>
  <c r="P9144" i="1" a="1"/>
  <c r="P9145" i="1" a="1"/>
  <c r="P9146" i="1" a="1"/>
  <c r="P9147" i="1" a="1"/>
  <c r="P9148" i="1" a="1"/>
  <c r="P9149" i="1" a="1"/>
  <c r="P9150" i="1" a="1"/>
  <c r="P9151" i="1" a="1"/>
  <c r="P9152" i="1" a="1"/>
  <c r="P9153" i="1" a="1"/>
  <c r="P9154" i="1" a="1"/>
  <c r="P9155" i="1" a="1"/>
  <c r="P9156" i="1" a="1"/>
  <c r="P9157" i="1" a="1"/>
  <c r="P9158" i="1" a="1"/>
  <c r="P9159" i="1" a="1"/>
  <c r="P9160" i="1" a="1"/>
  <c r="P9161" i="1" a="1"/>
  <c r="P9162" i="1" a="1"/>
  <c r="P9163" i="1" a="1"/>
  <c r="P9164" i="1" a="1"/>
  <c r="P9165" i="1" a="1"/>
  <c r="P9166" i="1" a="1"/>
  <c r="P9167" i="1" a="1"/>
  <c r="P9168" i="1" a="1"/>
  <c r="P9169" i="1" a="1"/>
  <c r="P9170" i="1" a="1"/>
  <c r="P9171" i="1" a="1"/>
  <c r="P9172" i="1" a="1"/>
  <c r="P9173" i="1" a="1"/>
  <c r="P9174" i="1" a="1"/>
  <c r="P9175" i="1" a="1"/>
  <c r="P9176" i="1" a="1"/>
  <c r="P9177" i="1" a="1"/>
  <c r="P9178" i="1" a="1"/>
  <c r="P9179" i="1" a="1"/>
  <c r="P9180" i="1" a="1"/>
  <c r="P9181" i="1" a="1"/>
  <c r="P9182" i="1" a="1"/>
  <c r="P9183" i="1" a="1"/>
  <c r="P9184" i="1" a="1"/>
  <c r="P9185" i="1" a="1"/>
  <c r="P9186" i="1" a="1"/>
  <c r="P9187" i="1" a="1"/>
  <c r="P9188" i="1" a="1"/>
  <c r="P9189" i="1" a="1"/>
  <c r="P9190" i="1" a="1"/>
  <c r="P9191" i="1" a="1"/>
  <c r="P9192" i="1" a="1"/>
  <c r="P9193" i="1" a="1"/>
  <c r="P9194" i="1" a="1"/>
  <c r="P9195" i="1" a="1"/>
  <c r="P9196" i="1" a="1"/>
  <c r="P9197" i="1" a="1"/>
  <c r="P9198" i="1" a="1"/>
  <c r="P9199" i="1" a="1"/>
  <c r="P9200" i="1" a="1"/>
  <c r="P9201" i="1" a="1"/>
  <c r="P9202" i="1" a="1"/>
  <c r="P9203" i="1" a="1"/>
  <c r="P9204" i="1" a="1"/>
  <c r="P9205" i="1" a="1"/>
  <c r="P9206" i="1" a="1"/>
  <c r="P9207" i="1" a="1"/>
  <c r="P9208" i="1" a="1"/>
  <c r="P9209" i="1" a="1"/>
  <c r="P9210" i="1" a="1"/>
  <c r="P9211" i="1" a="1"/>
  <c r="P9212" i="1" a="1"/>
  <c r="P9213" i="1" a="1"/>
  <c r="P9214" i="1" a="1"/>
  <c r="P9215" i="1" a="1"/>
  <c r="P9216" i="1" a="1"/>
  <c r="P9217" i="1" a="1"/>
  <c r="O2" i="1" a="1"/>
  <c r="O3" i="1" a="1"/>
  <c r="O4" i="1" a="1"/>
  <c r="O5" i="1" a="1"/>
  <c r="O6" i="1" a="1"/>
  <c r="O7" i="1" a="1"/>
  <c r="O8" i="1" a="1"/>
  <c r="O9" i="1" a="1"/>
  <c r="O10" i="1" a="1"/>
  <c r="O11" i="1" a="1"/>
  <c r="O12" i="1" a="1"/>
  <c r="O13" i="1" a="1"/>
  <c r="O14" i="1" a="1"/>
  <c r="O15" i="1" a="1"/>
  <c r="O16" i="1" a="1"/>
  <c r="O17" i="1" a="1"/>
  <c r="O18" i="1" a="1"/>
  <c r="O19" i="1" a="1"/>
  <c r="O20" i="1" a="1"/>
  <c r="O21" i="1" a="1"/>
  <c r="O22" i="1" a="1"/>
  <c r="O23" i="1" a="1"/>
  <c r="O24" i="1" a="1"/>
  <c r="O25" i="1" a="1"/>
  <c r="O26" i="1" a="1"/>
  <c r="O27" i="1" a="1"/>
  <c r="O28" i="1" a="1"/>
  <c r="O29" i="1" a="1"/>
  <c r="O30" i="1" a="1"/>
  <c r="O31" i="1" a="1"/>
  <c r="O32" i="1" a="1"/>
  <c r="O33" i="1" a="1"/>
  <c r="O34" i="1" a="1"/>
  <c r="O35" i="1" a="1"/>
  <c r="O36" i="1" a="1"/>
  <c r="O37" i="1" a="1"/>
  <c r="O38" i="1" a="1"/>
  <c r="O39" i="1" a="1"/>
  <c r="O40" i="1" a="1"/>
  <c r="O41" i="1" a="1"/>
  <c r="O42" i="1" a="1"/>
  <c r="O43" i="1" a="1"/>
  <c r="O44" i="1" a="1"/>
  <c r="O45" i="1" a="1"/>
  <c r="O46" i="1" a="1"/>
  <c r="O47" i="1" a="1"/>
  <c r="O48" i="1" a="1"/>
  <c r="O49" i="1" a="1"/>
  <c r="O50" i="1" a="1"/>
  <c r="O51" i="1" a="1"/>
  <c r="O52" i="1" a="1"/>
  <c r="O53" i="1" a="1"/>
  <c r="O54" i="1" a="1"/>
  <c r="O55" i="1" a="1"/>
  <c r="O56" i="1" a="1"/>
  <c r="O57" i="1" a="1"/>
  <c r="O58" i="1" a="1"/>
  <c r="O59" i="1" a="1"/>
  <c r="O60" i="1" a="1"/>
  <c r="O61" i="1" a="1"/>
  <c r="O62" i="1" a="1"/>
  <c r="O63" i="1" a="1"/>
  <c r="O64" i="1" a="1"/>
  <c r="O65" i="1" a="1"/>
  <c r="O66" i="1" a="1"/>
  <c r="O67" i="1" a="1"/>
  <c r="O68" i="1" a="1"/>
  <c r="O69" i="1" a="1"/>
  <c r="O70" i="1" a="1"/>
  <c r="O71" i="1" a="1"/>
  <c r="O72" i="1" a="1"/>
  <c r="O73" i="1" a="1"/>
  <c r="O74" i="1" a="1"/>
  <c r="O75" i="1" a="1"/>
  <c r="O76" i="1" a="1"/>
  <c r="O77" i="1" a="1"/>
  <c r="O78" i="1" a="1"/>
  <c r="O79" i="1" a="1"/>
  <c r="O80" i="1" a="1"/>
  <c r="O81" i="1" a="1"/>
  <c r="O82" i="1" a="1"/>
  <c r="O83" i="1" a="1"/>
  <c r="O84" i="1" a="1"/>
  <c r="O85" i="1" a="1"/>
  <c r="O86" i="1" a="1"/>
  <c r="O87" i="1" a="1"/>
  <c r="O88" i="1" a="1"/>
  <c r="O89" i="1" a="1"/>
  <c r="O90" i="1" a="1"/>
  <c r="O91" i="1" a="1"/>
  <c r="O92" i="1" a="1"/>
  <c r="O93" i="1" a="1"/>
  <c r="O94" i="1" a="1"/>
  <c r="O95" i="1" a="1"/>
  <c r="O96" i="1" a="1"/>
  <c r="O97" i="1" a="1"/>
  <c r="O98" i="1" a="1"/>
  <c r="O99" i="1" a="1"/>
  <c r="O100" i="1" a="1"/>
  <c r="O101" i="1" a="1"/>
  <c r="O102" i="1" a="1"/>
  <c r="O103" i="1" a="1"/>
  <c r="O104" i="1" a="1"/>
  <c r="O105" i="1" a="1"/>
  <c r="O106" i="1" a="1"/>
  <c r="O107" i="1" a="1"/>
  <c r="O108" i="1" a="1"/>
  <c r="O109" i="1" a="1"/>
  <c r="O110" i="1" a="1"/>
  <c r="O111" i="1" a="1"/>
  <c r="O112" i="1" a="1"/>
  <c r="O113" i="1" a="1"/>
  <c r="O114" i="1" a="1"/>
  <c r="O115" i="1" a="1"/>
  <c r="O116" i="1" a="1"/>
  <c r="O117" i="1" a="1"/>
  <c r="O118" i="1" a="1"/>
  <c r="O119" i="1" a="1"/>
  <c r="O120" i="1" a="1"/>
  <c r="O121" i="1" a="1"/>
  <c r="O122" i="1" a="1"/>
  <c r="O123" i="1" a="1"/>
  <c r="O124" i="1" a="1"/>
  <c r="O125" i="1" a="1"/>
  <c r="O126" i="1" a="1"/>
  <c r="O127" i="1" a="1"/>
  <c r="O128" i="1" a="1"/>
  <c r="O129" i="1" a="1"/>
  <c r="O130" i="1" a="1"/>
  <c r="O131" i="1" a="1"/>
  <c r="O132" i="1" a="1"/>
  <c r="O133" i="1" a="1"/>
  <c r="O134" i="1" a="1"/>
  <c r="O135" i="1" a="1"/>
  <c r="O136" i="1" a="1"/>
  <c r="O137" i="1" a="1"/>
  <c r="O138" i="1" a="1"/>
  <c r="O139" i="1" a="1"/>
  <c r="O140" i="1" a="1"/>
  <c r="O141" i="1" a="1"/>
  <c r="O142" i="1" a="1"/>
  <c r="O143" i="1" a="1"/>
  <c r="O144" i="1" a="1"/>
  <c r="O145" i="1" a="1"/>
  <c r="O146" i="1" a="1"/>
  <c r="O147" i="1" a="1"/>
  <c r="O148" i="1" a="1"/>
  <c r="O149" i="1" a="1"/>
  <c r="O150" i="1" a="1"/>
  <c r="O151" i="1" a="1"/>
  <c r="O152" i="1" a="1"/>
  <c r="O153" i="1" a="1"/>
  <c r="O154" i="1" a="1"/>
  <c r="O155" i="1" a="1"/>
  <c r="O156" i="1" a="1"/>
  <c r="O157" i="1" a="1"/>
  <c r="O158" i="1" a="1"/>
  <c r="O159" i="1" a="1"/>
  <c r="O160" i="1" a="1"/>
  <c r="O161" i="1" a="1"/>
  <c r="O162" i="1" a="1"/>
  <c r="O163" i="1" a="1"/>
  <c r="O164" i="1" a="1"/>
  <c r="O165" i="1" a="1"/>
  <c r="O166" i="1" a="1"/>
  <c r="O167" i="1" a="1"/>
  <c r="O168" i="1" a="1"/>
  <c r="O169" i="1" a="1"/>
  <c r="O170" i="1" a="1"/>
  <c r="O171" i="1" a="1"/>
  <c r="O172" i="1" a="1"/>
  <c r="O173" i="1" a="1"/>
  <c r="O174" i="1" a="1"/>
  <c r="O175" i="1" a="1"/>
  <c r="O176" i="1" a="1"/>
  <c r="O177" i="1" a="1"/>
  <c r="O178" i="1" a="1"/>
  <c r="O179" i="1" a="1"/>
  <c r="O180" i="1" a="1"/>
  <c r="O181" i="1" a="1"/>
  <c r="O182" i="1" a="1"/>
  <c r="O183" i="1" a="1"/>
  <c r="O184" i="1" a="1"/>
  <c r="O185" i="1" a="1"/>
  <c r="O186" i="1" a="1"/>
  <c r="O187" i="1" a="1"/>
  <c r="O188" i="1" a="1"/>
  <c r="O189" i="1" a="1"/>
  <c r="O190" i="1" a="1"/>
  <c r="O191" i="1" a="1"/>
  <c r="O192" i="1" a="1"/>
  <c r="O193" i="1" a="1"/>
  <c r="O194" i="1" a="1"/>
  <c r="O195" i="1" a="1"/>
  <c r="O196" i="1" a="1"/>
  <c r="O197" i="1" a="1"/>
  <c r="O198" i="1" a="1"/>
  <c r="O199" i="1" a="1"/>
  <c r="O200" i="1" a="1"/>
  <c r="O201" i="1" a="1"/>
  <c r="O202" i="1" a="1"/>
  <c r="O203" i="1" a="1"/>
  <c r="O204" i="1" a="1"/>
  <c r="O205" i="1" a="1"/>
  <c r="O206" i="1" a="1"/>
  <c r="O207" i="1" a="1"/>
  <c r="O208" i="1" a="1"/>
  <c r="O209" i="1" a="1"/>
  <c r="O210" i="1" a="1"/>
  <c r="O211" i="1" a="1"/>
  <c r="O212" i="1" a="1"/>
  <c r="O213" i="1" a="1"/>
  <c r="O214" i="1" a="1"/>
  <c r="O215" i="1" a="1"/>
  <c r="O216" i="1" a="1"/>
  <c r="O217" i="1" a="1"/>
  <c r="O218" i="1" a="1"/>
  <c r="O219" i="1" a="1"/>
  <c r="O220" i="1" a="1"/>
  <c r="O221" i="1" a="1"/>
  <c r="O222" i="1" a="1"/>
  <c r="O223" i="1" a="1"/>
  <c r="O224" i="1" a="1"/>
  <c r="O225" i="1" a="1"/>
  <c r="O226" i="1" a="1"/>
  <c r="O227" i="1" a="1"/>
  <c r="O228" i="1" a="1"/>
  <c r="O229" i="1" a="1"/>
  <c r="O230" i="1" a="1"/>
  <c r="O231" i="1" a="1"/>
  <c r="O232" i="1" a="1"/>
  <c r="O233" i="1" a="1"/>
  <c r="O234" i="1" a="1"/>
  <c r="O235" i="1" a="1"/>
  <c r="O236" i="1" a="1"/>
  <c r="O237" i="1" a="1"/>
  <c r="O238" i="1" a="1"/>
  <c r="O239" i="1" a="1"/>
  <c r="O240" i="1" a="1"/>
  <c r="O241" i="1" a="1"/>
  <c r="O242" i="1" a="1"/>
  <c r="O243" i="1" a="1"/>
  <c r="O244" i="1" a="1"/>
  <c r="O245" i="1" a="1"/>
  <c r="O246" i="1" a="1"/>
  <c r="O247" i="1" a="1"/>
  <c r="O248" i="1" a="1"/>
  <c r="O249" i="1" a="1"/>
  <c r="O250" i="1" a="1"/>
  <c r="O251" i="1" a="1"/>
  <c r="O252" i="1" a="1"/>
  <c r="O253" i="1" a="1"/>
  <c r="O254" i="1" a="1"/>
  <c r="O255" i="1" a="1"/>
  <c r="O256" i="1" a="1"/>
  <c r="O257" i="1" a="1"/>
  <c r="O258" i="1" a="1"/>
  <c r="O259" i="1" a="1"/>
  <c r="O260" i="1" a="1"/>
  <c r="O261" i="1" a="1"/>
  <c r="O262" i="1" a="1"/>
  <c r="O263" i="1" a="1"/>
  <c r="O264" i="1" a="1"/>
  <c r="O265" i="1" a="1"/>
  <c r="O266" i="1" a="1"/>
  <c r="O267" i="1" a="1"/>
  <c r="O268" i="1" a="1"/>
  <c r="O269" i="1" a="1"/>
  <c r="O270" i="1" a="1"/>
  <c r="O271" i="1" a="1"/>
  <c r="O272" i="1" a="1"/>
  <c r="O273" i="1" a="1"/>
  <c r="O274" i="1" a="1"/>
  <c r="O275" i="1" a="1"/>
  <c r="O276" i="1" a="1"/>
  <c r="O277" i="1" a="1"/>
  <c r="O278" i="1" a="1"/>
  <c r="O279" i="1" a="1"/>
  <c r="O280" i="1" a="1"/>
  <c r="O281" i="1" a="1"/>
  <c r="O282" i="1" a="1"/>
  <c r="O283" i="1" a="1"/>
  <c r="O284" i="1" a="1"/>
  <c r="O285" i="1" a="1"/>
  <c r="O286" i="1" a="1"/>
  <c r="O287" i="1" a="1"/>
  <c r="O288" i="1" a="1"/>
  <c r="O289" i="1" a="1"/>
  <c r="O290" i="1" a="1"/>
  <c r="O291" i="1" a="1"/>
  <c r="O292" i="1" a="1"/>
  <c r="O293" i="1" a="1"/>
  <c r="O294" i="1" a="1"/>
  <c r="O295" i="1" a="1"/>
  <c r="O296" i="1" a="1"/>
  <c r="O297" i="1" a="1"/>
  <c r="O298" i="1" a="1"/>
  <c r="O299" i="1" a="1"/>
  <c r="O300" i="1" a="1"/>
  <c r="O301" i="1" a="1"/>
  <c r="O302" i="1" a="1"/>
  <c r="O303" i="1" a="1"/>
  <c r="O304" i="1" a="1"/>
  <c r="O305" i="1" a="1"/>
  <c r="O306" i="1" a="1"/>
  <c r="O307" i="1" a="1"/>
  <c r="O308" i="1" a="1"/>
  <c r="O309" i="1" a="1"/>
  <c r="O310" i="1" a="1"/>
  <c r="O311" i="1" a="1"/>
  <c r="O312" i="1" a="1"/>
  <c r="O313" i="1" a="1"/>
  <c r="O314" i="1" a="1"/>
  <c r="O315" i="1" a="1"/>
  <c r="O316" i="1" a="1"/>
  <c r="O317" i="1" a="1"/>
  <c r="O318" i="1" a="1"/>
  <c r="O319" i="1" a="1"/>
  <c r="O320" i="1" a="1"/>
  <c r="O321" i="1" a="1"/>
  <c r="O322" i="1" a="1"/>
  <c r="O323" i="1" a="1"/>
  <c r="O324" i="1" a="1"/>
  <c r="O325" i="1" a="1"/>
  <c r="O326" i="1" a="1"/>
  <c r="O327" i="1" a="1"/>
  <c r="O328" i="1" a="1"/>
  <c r="O329" i="1" a="1"/>
  <c r="O330" i="1" a="1"/>
  <c r="O331" i="1" a="1"/>
  <c r="O332" i="1" a="1"/>
  <c r="O333" i="1" a="1"/>
  <c r="O334" i="1" a="1"/>
  <c r="O335" i="1" a="1"/>
  <c r="O336" i="1" a="1"/>
  <c r="O337" i="1" a="1"/>
  <c r="O338" i="1" a="1"/>
  <c r="O339" i="1" a="1"/>
  <c r="O340" i="1" a="1"/>
  <c r="O341" i="1" a="1"/>
  <c r="O342" i="1" a="1"/>
  <c r="O343" i="1" a="1"/>
  <c r="O344" i="1" a="1"/>
  <c r="O345" i="1" a="1"/>
  <c r="O346" i="1" a="1"/>
  <c r="O347" i="1" a="1"/>
  <c r="O348" i="1" a="1"/>
  <c r="O349" i="1" a="1"/>
  <c r="O350" i="1" a="1"/>
  <c r="O351" i="1" a="1"/>
  <c r="O352" i="1" a="1"/>
  <c r="O353" i="1" a="1"/>
  <c r="O354" i="1" a="1"/>
  <c r="O355" i="1" a="1"/>
  <c r="O356" i="1" a="1"/>
  <c r="O357" i="1" a="1"/>
  <c r="O358" i="1" a="1"/>
  <c r="O359" i="1" a="1"/>
  <c r="O360" i="1" a="1"/>
  <c r="O361" i="1" a="1"/>
  <c r="O362" i="1" a="1"/>
  <c r="O363" i="1" a="1"/>
  <c r="O364" i="1" a="1"/>
  <c r="O365" i="1" a="1"/>
  <c r="O366" i="1" a="1"/>
  <c r="O367" i="1" a="1"/>
  <c r="O368" i="1" a="1"/>
  <c r="O369" i="1" a="1"/>
  <c r="O370" i="1" a="1"/>
  <c r="O371" i="1" a="1"/>
  <c r="O372" i="1" a="1"/>
  <c r="O373" i="1" a="1"/>
  <c r="O374" i="1" a="1"/>
  <c r="O375" i="1" a="1"/>
  <c r="O376" i="1" a="1"/>
  <c r="O377" i="1" a="1"/>
  <c r="O378" i="1" a="1"/>
  <c r="O379" i="1" a="1"/>
  <c r="O380" i="1" a="1"/>
  <c r="O381" i="1" a="1"/>
  <c r="O382" i="1" a="1"/>
  <c r="O383" i="1" a="1"/>
  <c r="O384" i="1" a="1"/>
  <c r="O385" i="1" a="1"/>
  <c r="O386" i="1" a="1"/>
  <c r="O387" i="1" a="1"/>
  <c r="O388" i="1" a="1"/>
  <c r="O389" i="1" a="1"/>
  <c r="O390" i="1" a="1"/>
  <c r="O391" i="1" a="1"/>
  <c r="O392" i="1" a="1"/>
  <c r="O393" i="1" a="1"/>
  <c r="O394" i="1" a="1"/>
  <c r="O395" i="1" a="1"/>
  <c r="O396" i="1" a="1"/>
  <c r="O397" i="1" a="1"/>
  <c r="O398" i="1" a="1"/>
  <c r="O399" i="1" a="1"/>
  <c r="O400" i="1" a="1"/>
  <c r="O401" i="1" a="1"/>
  <c r="O402" i="1" a="1"/>
  <c r="O403" i="1" a="1"/>
  <c r="O404" i="1" a="1"/>
  <c r="O405" i="1" a="1"/>
  <c r="O406" i="1" a="1"/>
  <c r="O407" i="1" a="1"/>
  <c r="O408" i="1" a="1"/>
  <c r="O409" i="1" a="1"/>
  <c r="O410" i="1" a="1"/>
  <c r="O411" i="1" a="1"/>
  <c r="O412" i="1" a="1"/>
  <c r="O413" i="1" a="1"/>
  <c r="O414" i="1" a="1"/>
  <c r="O415" i="1" a="1"/>
  <c r="O416" i="1" a="1"/>
  <c r="O417" i="1" a="1"/>
  <c r="O418" i="1" a="1"/>
  <c r="O419" i="1" a="1"/>
  <c r="O420" i="1" a="1"/>
  <c r="O421" i="1" a="1"/>
  <c r="O422" i="1" a="1"/>
  <c r="O423" i="1" a="1"/>
  <c r="O424" i="1" a="1"/>
  <c r="O425" i="1" a="1"/>
  <c r="O426" i="1" a="1"/>
  <c r="O427" i="1" a="1"/>
  <c r="O428" i="1" a="1"/>
  <c r="O429" i="1" a="1"/>
  <c r="O430" i="1" a="1"/>
  <c r="O431" i="1" a="1"/>
  <c r="O432" i="1" a="1"/>
  <c r="O433" i="1" a="1"/>
  <c r="O434" i="1" a="1"/>
  <c r="O435" i="1" a="1"/>
  <c r="O436" i="1" a="1"/>
  <c r="O437" i="1" a="1"/>
  <c r="O438" i="1" a="1"/>
  <c r="O439" i="1" a="1"/>
  <c r="O440" i="1" a="1"/>
  <c r="O441" i="1" a="1"/>
  <c r="O442" i="1" a="1"/>
  <c r="O443" i="1" a="1"/>
  <c r="O444" i="1" a="1"/>
  <c r="O445" i="1" a="1"/>
  <c r="O446" i="1" a="1"/>
  <c r="O447" i="1" a="1"/>
  <c r="O448" i="1" a="1"/>
  <c r="O449" i="1" a="1"/>
  <c r="O450" i="1" a="1"/>
  <c r="O451" i="1" a="1"/>
  <c r="O452" i="1" a="1"/>
  <c r="O453" i="1" a="1"/>
  <c r="O454" i="1" a="1"/>
  <c r="O455" i="1" a="1"/>
  <c r="O456" i="1" a="1"/>
  <c r="O457" i="1" a="1"/>
  <c r="O458" i="1" a="1"/>
  <c r="O459" i="1" a="1"/>
  <c r="O460" i="1" a="1"/>
  <c r="O461" i="1" a="1"/>
  <c r="O462" i="1" a="1"/>
  <c r="O463" i="1" a="1"/>
  <c r="O464" i="1" a="1"/>
  <c r="O465" i="1" a="1"/>
  <c r="O466" i="1" a="1"/>
  <c r="O467" i="1" a="1"/>
  <c r="O468" i="1" a="1"/>
  <c r="O469" i="1" a="1"/>
  <c r="O470" i="1" a="1"/>
  <c r="O471" i="1" a="1"/>
  <c r="O472" i="1" a="1"/>
  <c r="O473" i="1" a="1"/>
  <c r="O474" i="1" a="1"/>
  <c r="O475" i="1" a="1"/>
  <c r="O476" i="1" a="1"/>
  <c r="O477" i="1" a="1"/>
  <c r="O478" i="1" a="1"/>
  <c r="O479" i="1" a="1"/>
  <c r="O480" i="1" a="1"/>
  <c r="O481" i="1" a="1"/>
  <c r="O482" i="1" a="1"/>
  <c r="O483" i="1" a="1"/>
  <c r="O484" i="1" a="1"/>
  <c r="O485" i="1" a="1"/>
  <c r="O486" i="1" a="1"/>
  <c r="O487" i="1" a="1"/>
  <c r="O488" i="1" a="1"/>
  <c r="O489" i="1" a="1"/>
  <c r="O490" i="1" a="1"/>
  <c r="O491" i="1" a="1"/>
  <c r="O492" i="1" a="1"/>
  <c r="O493" i="1" a="1"/>
  <c r="O494" i="1" a="1"/>
  <c r="O495" i="1" a="1"/>
  <c r="O496" i="1" a="1"/>
  <c r="O497" i="1" a="1"/>
  <c r="O498" i="1" a="1"/>
  <c r="O499" i="1" a="1"/>
  <c r="O500" i="1" a="1"/>
  <c r="O501" i="1" a="1"/>
  <c r="O502" i="1" a="1"/>
  <c r="O503" i="1" a="1"/>
  <c r="O504" i="1" a="1"/>
  <c r="O505" i="1" a="1"/>
  <c r="O506" i="1" a="1"/>
  <c r="O507" i="1" a="1"/>
  <c r="O508" i="1" a="1"/>
  <c r="O509" i="1" a="1"/>
  <c r="O510" i="1" a="1"/>
  <c r="O511" i="1" a="1"/>
  <c r="O512" i="1" a="1"/>
  <c r="O513" i="1" a="1"/>
  <c r="O514" i="1" a="1"/>
  <c r="O515" i="1" a="1"/>
  <c r="O516" i="1" a="1"/>
  <c r="O517" i="1" a="1"/>
  <c r="O518" i="1" a="1"/>
  <c r="O519" i="1" a="1"/>
  <c r="O520" i="1" a="1"/>
  <c r="O521" i="1" a="1"/>
  <c r="O522" i="1" a="1"/>
  <c r="O523" i="1" a="1"/>
  <c r="O524" i="1" a="1"/>
  <c r="O525" i="1" a="1"/>
  <c r="O526" i="1" a="1"/>
  <c r="O527" i="1" a="1"/>
  <c r="O528" i="1" a="1"/>
  <c r="O529" i="1" a="1"/>
  <c r="O530" i="1" a="1"/>
  <c r="O531" i="1" a="1"/>
  <c r="O532" i="1" a="1"/>
  <c r="O533" i="1" a="1"/>
  <c r="O534" i="1" a="1"/>
  <c r="O535" i="1" a="1"/>
  <c r="O536" i="1" a="1"/>
  <c r="O537" i="1" a="1"/>
  <c r="O538" i="1" a="1"/>
  <c r="O539" i="1" a="1"/>
  <c r="O540" i="1" a="1"/>
  <c r="O541" i="1" a="1"/>
  <c r="O542" i="1" a="1"/>
  <c r="O543" i="1" a="1"/>
  <c r="O544" i="1" a="1"/>
  <c r="O545" i="1" a="1"/>
  <c r="O546" i="1" a="1"/>
  <c r="O547" i="1" a="1"/>
  <c r="O548" i="1" a="1"/>
  <c r="O549" i="1" a="1"/>
  <c r="O550" i="1" a="1"/>
  <c r="O551" i="1" a="1"/>
  <c r="O552" i="1" a="1"/>
  <c r="O553" i="1" a="1"/>
  <c r="O554" i="1" a="1"/>
  <c r="O555" i="1" a="1"/>
  <c r="O556" i="1" a="1"/>
  <c r="O557" i="1" a="1"/>
  <c r="O558" i="1" a="1"/>
  <c r="O559" i="1" a="1"/>
  <c r="O560" i="1" a="1"/>
  <c r="O561" i="1" a="1"/>
  <c r="O562" i="1" a="1"/>
  <c r="O563" i="1" a="1"/>
  <c r="O564" i="1" a="1"/>
  <c r="O565" i="1" a="1"/>
  <c r="O566" i="1" a="1"/>
  <c r="O567" i="1" a="1"/>
  <c r="O568" i="1" a="1"/>
  <c r="O569" i="1" a="1"/>
  <c r="O570" i="1" a="1"/>
  <c r="O571" i="1" a="1"/>
  <c r="O572" i="1" a="1"/>
  <c r="O573" i="1" a="1"/>
  <c r="O574" i="1" a="1"/>
  <c r="O575" i="1" a="1"/>
  <c r="O576" i="1" a="1"/>
  <c r="O577" i="1" a="1"/>
  <c r="O578" i="1" a="1"/>
  <c r="O579" i="1" a="1"/>
  <c r="O580" i="1" a="1"/>
  <c r="O581" i="1" a="1"/>
  <c r="O582" i="1" a="1"/>
  <c r="O583" i="1" a="1"/>
  <c r="O584" i="1" a="1"/>
  <c r="O585" i="1" a="1"/>
  <c r="O586" i="1" a="1"/>
  <c r="O587" i="1" a="1"/>
  <c r="O588" i="1" a="1"/>
  <c r="O589" i="1" a="1"/>
  <c r="O590" i="1" a="1"/>
  <c r="O591" i="1" a="1"/>
  <c r="O592" i="1" a="1"/>
  <c r="O593" i="1" a="1"/>
  <c r="O594" i="1" a="1"/>
  <c r="O595" i="1" a="1"/>
  <c r="O596" i="1" a="1"/>
  <c r="O597" i="1" a="1"/>
  <c r="O598" i="1" a="1"/>
  <c r="O599" i="1" a="1"/>
  <c r="O600" i="1" a="1"/>
  <c r="O601" i="1" a="1"/>
  <c r="O602" i="1" a="1"/>
  <c r="O603" i="1" a="1"/>
  <c r="O604" i="1" a="1"/>
  <c r="O605" i="1" a="1"/>
  <c r="O606" i="1" a="1"/>
  <c r="O607" i="1" a="1"/>
  <c r="O608" i="1" a="1"/>
  <c r="O609" i="1" a="1"/>
  <c r="O610" i="1" a="1"/>
  <c r="O611" i="1" a="1"/>
  <c r="O612" i="1" a="1"/>
  <c r="O613" i="1" a="1"/>
  <c r="O614" i="1" a="1"/>
  <c r="O615" i="1" a="1"/>
  <c r="O616" i="1" a="1"/>
  <c r="O617" i="1" a="1"/>
  <c r="O618" i="1" a="1"/>
  <c r="O619" i="1" a="1"/>
  <c r="O620" i="1" a="1"/>
  <c r="O621" i="1" a="1"/>
  <c r="O622" i="1" a="1"/>
  <c r="O623" i="1" a="1"/>
  <c r="O624" i="1" a="1"/>
  <c r="O625" i="1" a="1"/>
  <c r="O626" i="1" a="1"/>
  <c r="O627" i="1" a="1"/>
  <c r="O628" i="1" a="1"/>
  <c r="O629" i="1" a="1"/>
  <c r="O630" i="1" a="1"/>
  <c r="O631" i="1" a="1"/>
  <c r="O632" i="1" a="1"/>
  <c r="O633" i="1" a="1"/>
  <c r="O634" i="1" a="1"/>
  <c r="O635" i="1" a="1"/>
  <c r="O636" i="1" a="1"/>
  <c r="O637" i="1" a="1"/>
  <c r="O638" i="1" a="1"/>
  <c r="O639" i="1" a="1"/>
  <c r="O640" i="1" a="1"/>
  <c r="O641" i="1" a="1"/>
  <c r="O642" i="1" a="1"/>
  <c r="O643" i="1" a="1"/>
  <c r="O644" i="1" a="1"/>
  <c r="O645" i="1" a="1"/>
  <c r="O646" i="1" a="1"/>
  <c r="O647" i="1" a="1"/>
  <c r="O648" i="1" a="1"/>
  <c r="O649" i="1" a="1"/>
  <c r="O650" i="1" a="1"/>
  <c r="O651" i="1" a="1"/>
  <c r="O652" i="1" a="1"/>
  <c r="O653" i="1" a="1"/>
  <c r="O654" i="1" a="1"/>
  <c r="O655" i="1" a="1"/>
  <c r="O656" i="1" a="1"/>
  <c r="O657" i="1" a="1"/>
  <c r="O658" i="1" a="1"/>
  <c r="O659" i="1" a="1"/>
  <c r="O660" i="1" a="1"/>
  <c r="O661" i="1" a="1"/>
  <c r="O662" i="1" a="1"/>
  <c r="O663" i="1" a="1"/>
  <c r="O664" i="1" a="1"/>
  <c r="O665" i="1" a="1"/>
  <c r="O666" i="1" a="1"/>
  <c r="O667" i="1" a="1"/>
  <c r="O668" i="1" a="1"/>
  <c r="O669" i="1" a="1"/>
  <c r="O670" i="1" a="1"/>
  <c r="O671" i="1" a="1"/>
  <c r="O672" i="1" a="1"/>
  <c r="O673" i="1" a="1"/>
  <c r="O674" i="1" a="1"/>
  <c r="O675" i="1" a="1"/>
  <c r="O676" i="1" a="1"/>
  <c r="O677" i="1" a="1"/>
  <c r="O678" i="1" a="1"/>
  <c r="O679" i="1" a="1"/>
  <c r="O680" i="1" a="1"/>
  <c r="O681" i="1" a="1"/>
  <c r="O682" i="1" a="1"/>
  <c r="O683" i="1" a="1"/>
  <c r="O684" i="1" a="1"/>
  <c r="O685" i="1" a="1"/>
  <c r="O686" i="1" a="1"/>
  <c r="O687" i="1" a="1"/>
  <c r="O688" i="1" a="1"/>
  <c r="O689" i="1" a="1"/>
  <c r="O690" i="1" a="1"/>
  <c r="O691" i="1" a="1"/>
  <c r="O692" i="1" a="1"/>
  <c r="O693" i="1" a="1"/>
  <c r="O694" i="1" a="1"/>
  <c r="O695" i="1" a="1"/>
  <c r="O696" i="1" a="1"/>
  <c r="O697" i="1" a="1"/>
  <c r="O698" i="1" a="1"/>
  <c r="O699" i="1" a="1"/>
  <c r="O700" i="1" a="1"/>
  <c r="O701" i="1" a="1"/>
  <c r="O702" i="1" a="1"/>
  <c r="O703" i="1" a="1"/>
  <c r="O704" i="1" a="1"/>
  <c r="O705" i="1" a="1"/>
  <c r="O706" i="1" a="1"/>
  <c r="O707" i="1" a="1"/>
  <c r="O708" i="1" a="1"/>
  <c r="O709" i="1" a="1"/>
  <c r="O710" i="1" a="1"/>
  <c r="O711" i="1" a="1"/>
  <c r="O712" i="1" a="1"/>
  <c r="O713" i="1" a="1"/>
  <c r="O714" i="1" a="1"/>
  <c r="O715" i="1" a="1"/>
  <c r="O716" i="1" a="1"/>
  <c r="O717" i="1" a="1"/>
  <c r="O718" i="1" a="1"/>
  <c r="O719" i="1" a="1"/>
  <c r="O720" i="1" a="1"/>
  <c r="O721" i="1" a="1"/>
  <c r="O722" i="1" a="1"/>
  <c r="O723" i="1" a="1"/>
  <c r="O724" i="1" a="1"/>
  <c r="O725" i="1" a="1"/>
  <c r="O726" i="1" a="1"/>
  <c r="O727" i="1" a="1"/>
  <c r="O728" i="1" a="1"/>
  <c r="O729" i="1" a="1"/>
  <c r="O730" i="1" a="1"/>
  <c r="O731" i="1" a="1"/>
  <c r="O732" i="1" a="1"/>
  <c r="O733" i="1" a="1"/>
  <c r="O734" i="1" a="1"/>
  <c r="O735" i="1" a="1"/>
  <c r="O736" i="1" a="1"/>
  <c r="O737" i="1" a="1"/>
  <c r="O738" i="1" a="1"/>
  <c r="O739" i="1" a="1"/>
  <c r="O740" i="1" a="1"/>
  <c r="O741" i="1" a="1"/>
  <c r="O742" i="1" a="1"/>
  <c r="O743" i="1" a="1"/>
  <c r="O744" i="1" a="1"/>
  <c r="O745" i="1" a="1"/>
  <c r="O746" i="1" a="1"/>
  <c r="O747" i="1" a="1"/>
  <c r="O748" i="1" a="1"/>
  <c r="O749" i="1" a="1"/>
  <c r="O750" i="1" a="1"/>
  <c r="O751" i="1" a="1"/>
  <c r="O752" i="1" a="1"/>
  <c r="O753" i="1" a="1"/>
  <c r="O754" i="1" a="1"/>
  <c r="O755" i="1" a="1"/>
  <c r="O756" i="1" a="1"/>
  <c r="O757" i="1" a="1"/>
  <c r="O758" i="1" a="1"/>
  <c r="O759" i="1" a="1"/>
  <c r="O760" i="1" a="1"/>
  <c r="O761" i="1" a="1"/>
  <c r="O762" i="1" a="1"/>
  <c r="O763" i="1" a="1"/>
  <c r="O764" i="1" a="1"/>
  <c r="O765" i="1" a="1"/>
  <c r="O766" i="1" a="1"/>
  <c r="O767" i="1" a="1"/>
  <c r="O768" i="1" a="1"/>
  <c r="O769" i="1" a="1"/>
  <c r="O770" i="1" a="1"/>
  <c r="O771" i="1" a="1"/>
  <c r="O772" i="1" a="1"/>
  <c r="O773" i="1" a="1"/>
  <c r="O774" i="1" a="1"/>
  <c r="O775" i="1" a="1"/>
  <c r="O776" i="1" a="1"/>
  <c r="O777" i="1" a="1"/>
  <c r="O778" i="1" a="1"/>
  <c r="O779" i="1" a="1"/>
  <c r="O780" i="1" a="1"/>
  <c r="O781" i="1" a="1"/>
  <c r="O782" i="1" a="1"/>
  <c r="O783" i="1" a="1"/>
  <c r="O784" i="1" a="1"/>
  <c r="O785" i="1" a="1"/>
  <c r="O786" i="1" a="1"/>
  <c r="O787" i="1" a="1"/>
  <c r="O788" i="1" a="1"/>
  <c r="O789" i="1" a="1"/>
  <c r="O790" i="1" a="1"/>
  <c r="O791" i="1" a="1"/>
  <c r="O792" i="1" a="1"/>
  <c r="O793" i="1" a="1"/>
  <c r="O794" i="1" a="1"/>
  <c r="O795" i="1" a="1"/>
  <c r="O796" i="1" a="1"/>
  <c r="O797" i="1" a="1"/>
  <c r="O798" i="1" a="1"/>
  <c r="O799" i="1" a="1"/>
  <c r="O800" i="1" a="1"/>
  <c r="O801" i="1" a="1"/>
  <c r="O802" i="1" a="1"/>
  <c r="O803" i="1" a="1"/>
  <c r="O804" i="1" a="1"/>
  <c r="O805" i="1" a="1"/>
  <c r="O806" i="1" a="1"/>
  <c r="O807" i="1" a="1"/>
  <c r="O808" i="1" a="1"/>
  <c r="O809" i="1" a="1"/>
  <c r="O810" i="1" a="1"/>
  <c r="O811" i="1" a="1"/>
  <c r="O812" i="1" a="1"/>
  <c r="O813" i="1" a="1"/>
  <c r="O814" i="1" a="1"/>
  <c r="O815" i="1" a="1"/>
  <c r="O816" i="1" a="1"/>
  <c r="O817" i="1" a="1"/>
  <c r="O818" i="1" a="1"/>
  <c r="O819" i="1" a="1"/>
  <c r="O820" i="1" a="1"/>
  <c r="O821" i="1" a="1"/>
  <c r="O822" i="1" a="1"/>
  <c r="O823" i="1" a="1"/>
  <c r="O824" i="1" a="1"/>
  <c r="O825" i="1" a="1"/>
  <c r="O826" i="1" a="1"/>
  <c r="O827" i="1" a="1"/>
  <c r="O828" i="1" a="1"/>
  <c r="O829" i="1" a="1"/>
  <c r="O830" i="1" a="1"/>
  <c r="O831" i="1" a="1"/>
  <c r="O832" i="1" a="1"/>
  <c r="O833" i="1" a="1"/>
  <c r="O834" i="1" a="1"/>
  <c r="O835" i="1" a="1"/>
  <c r="O836" i="1" a="1"/>
  <c r="O837" i="1" a="1"/>
  <c r="O838" i="1" a="1"/>
  <c r="O839" i="1" a="1"/>
  <c r="O840" i="1" a="1"/>
  <c r="O841" i="1" a="1"/>
  <c r="O842" i="1" a="1"/>
  <c r="O843" i="1" a="1"/>
  <c r="O844" i="1" a="1"/>
  <c r="O845" i="1" a="1"/>
  <c r="O846" i="1" a="1"/>
  <c r="O847" i="1" a="1"/>
  <c r="O848" i="1" a="1"/>
  <c r="O849" i="1" a="1"/>
  <c r="O850" i="1" a="1"/>
  <c r="O851" i="1" a="1"/>
  <c r="O852" i="1" a="1"/>
  <c r="O853" i="1" a="1"/>
  <c r="O854" i="1" a="1"/>
  <c r="O855" i="1" a="1"/>
  <c r="O856" i="1" a="1"/>
  <c r="O857" i="1" a="1"/>
  <c r="O858" i="1" a="1"/>
  <c r="O859" i="1" a="1"/>
  <c r="O860" i="1" a="1"/>
  <c r="O861" i="1" a="1"/>
  <c r="O862" i="1" a="1"/>
  <c r="O863" i="1" a="1"/>
  <c r="O864" i="1" a="1"/>
  <c r="O865" i="1" a="1"/>
  <c r="O866" i="1" a="1"/>
  <c r="O867" i="1" a="1"/>
  <c r="O868" i="1" a="1"/>
  <c r="O869" i="1" a="1"/>
  <c r="O870" i="1" a="1"/>
  <c r="O871" i="1" a="1"/>
  <c r="O872" i="1" a="1"/>
  <c r="O873" i="1" a="1"/>
  <c r="O874" i="1" a="1"/>
  <c r="O875" i="1" a="1"/>
  <c r="O876" i="1" a="1"/>
  <c r="O877" i="1" a="1"/>
  <c r="O878" i="1" a="1"/>
  <c r="O879" i="1" a="1"/>
  <c r="O880" i="1" a="1"/>
  <c r="O881" i="1" a="1"/>
  <c r="O882" i="1" a="1"/>
  <c r="O883" i="1" a="1"/>
  <c r="O884" i="1" a="1"/>
  <c r="O885" i="1" a="1"/>
  <c r="O886" i="1" a="1"/>
  <c r="O887" i="1" a="1"/>
  <c r="O888" i="1" a="1"/>
  <c r="O889" i="1" a="1"/>
  <c r="O890" i="1" a="1"/>
  <c r="O891" i="1" a="1"/>
  <c r="O892" i="1" a="1"/>
  <c r="O893" i="1" a="1"/>
  <c r="O894" i="1" a="1"/>
  <c r="O895" i="1" a="1"/>
  <c r="O896" i="1" a="1"/>
  <c r="O897" i="1" a="1"/>
  <c r="O898" i="1" a="1"/>
  <c r="O899" i="1" a="1"/>
  <c r="O900" i="1" a="1"/>
  <c r="O901" i="1" a="1"/>
  <c r="O902" i="1" a="1"/>
  <c r="O903" i="1" a="1"/>
  <c r="O904" i="1" a="1"/>
  <c r="O905" i="1" a="1"/>
  <c r="O906" i="1" a="1"/>
  <c r="O907" i="1" a="1"/>
  <c r="O908" i="1" a="1"/>
  <c r="O909" i="1" a="1"/>
  <c r="O910" i="1" a="1"/>
  <c r="O911" i="1" a="1"/>
  <c r="O912" i="1" a="1"/>
  <c r="O913" i="1" a="1"/>
  <c r="O914" i="1" a="1"/>
  <c r="O915" i="1" a="1"/>
  <c r="O916" i="1" a="1"/>
  <c r="O917" i="1" a="1"/>
  <c r="O918" i="1" a="1"/>
  <c r="O919" i="1" a="1"/>
  <c r="O920" i="1" a="1"/>
  <c r="O921" i="1" a="1"/>
  <c r="O922" i="1" a="1"/>
  <c r="O923" i="1" a="1"/>
  <c r="O924" i="1" a="1"/>
  <c r="O925" i="1" a="1"/>
  <c r="O926" i="1" a="1"/>
  <c r="O927" i="1" a="1"/>
  <c r="O928" i="1" a="1"/>
  <c r="O929" i="1" a="1"/>
  <c r="O930" i="1" a="1"/>
  <c r="O931" i="1" a="1"/>
  <c r="O932" i="1" a="1"/>
  <c r="O933" i="1" a="1"/>
  <c r="O934" i="1" a="1"/>
  <c r="O935" i="1" a="1"/>
  <c r="O936" i="1" a="1"/>
  <c r="O937" i="1" a="1"/>
  <c r="O938" i="1" a="1"/>
  <c r="O939" i="1" a="1"/>
  <c r="O940" i="1" a="1"/>
  <c r="O941" i="1" a="1"/>
  <c r="O942" i="1" a="1"/>
  <c r="O943" i="1" a="1"/>
  <c r="O944" i="1" a="1"/>
  <c r="O945" i="1" a="1"/>
  <c r="O946" i="1" a="1"/>
  <c r="O947" i="1" a="1"/>
  <c r="O948" i="1" a="1"/>
  <c r="O949" i="1" a="1"/>
  <c r="O950" i="1" a="1"/>
  <c r="O951" i="1" a="1"/>
  <c r="O952" i="1" a="1"/>
  <c r="O953" i="1" a="1"/>
  <c r="O954" i="1" a="1"/>
  <c r="O955" i="1" a="1"/>
  <c r="O956" i="1" a="1"/>
  <c r="O957" i="1" a="1"/>
  <c r="O958" i="1" a="1"/>
  <c r="O959" i="1" a="1"/>
  <c r="O960" i="1" a="1"/>
  <c r="O961" i="1" a="1"/>
  <c r="O962" i="1" a="1"/>
  <c r="O963" i="1" a="1"/>
  <c r="O964" i="1" a="1"/>
  <c r="O965" i="1" a="1"/>
  <c r="O966" i="1" a="1"/>
  <c r="O967" i="1" a="1"/>
  <c r="O968" i="1" a="1"/>
  <c r="O969" i="1" a="1"/>
  <c r="O970" i="1" a="1"/>
  <c r="O971" i="1" a="1"/>
  <c r="O972" i="1" a="1"/>
  <c r="O973" i="1" a="1"/>
  <c r="O974" i="1" a="1"/>
  <c r="O975" i="1" a="1"/>
  <c r="O976" i="1" a="1"/>
  <c r="O977" i="1" a="1"/>
  <c r="O978" i="1" a="1"/>
  <c r="O979" i="1" a="1"/>
  <c r="O980" i="1" a="1"/>
  <c r="O981" i="1" a="1"/>
  <c r="O982" i="1" a="1"/>
  <c r="O983" i="1" a="1"/>
  <c r="O984" i="1" a="1"/>
  <c r="O985" i="1" a="1"/>
  <c r="O986" i="1" a="1"/>
  <c r="O987" i="1" a="1"/>
  <c r="O988" i="1" a="1"/>
  <c r="O989" i="1" a="1"/>
  <c r="O990" i="1" a="1"/>
  <c r="O991" i="1" a="1"/>
  <c r="O992" i="1" a="1"/>
  <c r="O993" i="1" a="1"/>
  <c r="O994" i="1" a="1"/>
  <c r="O995" i="1" a="1"/>
  <c r="O996" i="1" a="1"/>
  <c r="O997" i="1" a="1"/>
  <c r="O998" i="1" a="1"/>
  <c r="O999" i="1" a="1"/>
  <c r="O1000" i="1" a="1"/>
  <c r="O1001" i="1" a="1"/>
  <c r="O1002" i="1" a="1"/>
  <c r="O1003" i="1" a="1"/>
  <c r="O1004" i="1" a="1"/>
  <c r="O1005" i="1" a="1"/>
  <c r="O1006" i="1" a="1"/>
  <c r="O1007" i="1" a="1"/>
  <c r="O1008" i="1" a="1"/>
  <c r="O1009" i="1" a="1"/>
  <c r="O1010" i="1" a="1"/>
  <c r="O1011" i="1" a="1"/>
  <c r="O1012" i="1" a="1"/>
  <c r="O1013" i="1" a="1"/>
  <c r="O1014" i="1" a="1"/>
  <c r="O1015" i="1" a="1"/>
  <c r="O1016" i="1" a="1"/>
  <c r="O1017" i="1" a="1"/>
  <c r="O1018" i="1" a="1"/>
  <c r="O1019" i="1" a="1"/>
  <c r="O1020" i="1" a="1"/>
  <c r="O1021" i="1" a="1"/>
  <c r="O1022" i="1" a="1"/>
  <c r="O1023" i="1" a="1"/>
  <c r="O1024" i="1" a="1"/>
  <c r="O1025" i="1" a="1"/>
  <c r="O1026" i="1" a="1"/>
  <c r="O1027" i="1" a="1"/>
  <c r="O1028" i="1" a="1"/>
  <c r="O1029" i="1" a="1"/>
  <c r="O1030" i="1" a="1"/>
  <c r="O1031" i="1" a="1"/>
  <c r="O1032" i="1" a="1"/>
  <c r="O1033" i="1" a="1"/>
  <c r="O1034" i="1" a="1"/>
  <c r="O1035" i="1" a="1"/>
  <c r="O1036" i="1" a="1"/>
  <c r="O1037" i="1" a="1"/>
  <c r="O1038" i="1" a="1"/>
  <c r="O1039" i="1" a="1"/>
  <c r="O1040" i="1" a="1"/>
  <c r="O1041" i="1" a="1"/>
  <c r="O1042" i="1" a="1"/>
  <c r="O1043" i="1" a="1"/>
  <c r="O1044" i="1" a="1"/>
  <c r="O1045" i="1" a="1"/>
  <c r="O1046" i="1" a="1"/>
  <c r="O1047" i="1" a="1"/>
  <c r="O1048" i="1" a="1"/>
  <c r="O1049" i="1" a="1"/>
  <c r="O1050" i="1" a="1"/>
  <c r="O1051" i="1" a="1"/>
  <c r="O1052" i="1" a="1"/>
  <c r="O1053" i="1" a="1"/>
  <c r="O1054" i="1" a="1"/>
  <c r="O1055" i="1" a="1"/>
  <c r="O1056" i="1" a="1"/>
  <c r="O1057" i="1" a="1"/>
  <c r="O1058" i="1" a="1"/>
  <c r="O1059" i="1" a="1"/>
  <c r="O1060" i="1" a="1"/>
  <c r="O1061" i="1" a="1"/>
  <c r="O1062" i="1" a="1"/>
  <c r="O1063" i="1" a="1"/>
  <c r="O1064" i="1" a="1"/>
  <c r="O1065" i="1" a="1"/>
  <c r="O1066" i="1" a="1"/>
  <c r="O1067" i="1" a="1"/>
  <c r="O1068" i="1" a="1"/>
  <c r="O1069" i="1" a="1"/>
  <c r="O1070" i="1" a="1"/>
  <c r="O1071" i="1" a="1"/>
  <c r="O1072" i="1" a="1"/>
  <c r="O1073" i="1" a="1"/>
  <c r="O1074" i="1" a="1"/>
  <c r="O1075" i="1" a="1"/>
  <c r="O1076" i="1" a="1"/>
  <c r="O1077" i="1" a="1"/>
  <c r="O1078" i="1" a="1"/>
  <c r="O1079" i="1" a="1"/>
  <c r="O1080" i="1" a="1"/>
  <c r="O1081" i="1" a="1"/>
  <c r="O1082" i="1" a="1"/>
  <c r="O1083" i="1" a="1"/>
  <c r="O1084" i="1" a="1"/>
  <c r="O1085" i="1" a="1"/>
  <c r="O1086" i="1" a="1"/>
  <c r="O1087" i="1" a="1"/>
  <c r="O1088" i="1" a="1"/>
  <c r="O1089" i="1" a="1"/>
  <c r="O1090" i="1" a="1"/>
  <c r="O1091" i="1" a="1"/>
  <c r="O1092" i="1" a="1"/>
  <c r="O1093" i="1" a="1"/>
  <c r="O1094" i="1" a="1"/>
  <c r="O1095" i="1" a="1"/>
  <c r="O1096" i="1" a="1"/>
  <c r="O1097" i="1" a="1"/>
  <c r="O1098" i="1" a="1"/>
  <c r="O1099" i="1" a="1"/>
  <c r="O1100" i="1" a="1"/>
  <c r="O1101" i="1" a="1"/>
  <c r="O1102" i="1" a="1"/>
  <c r="O1103" i="1" a="1"/>
  <c r="O1104" i="1" a="1"/>
  <c r="O1105" i="1" a="1"/>
  <c r="O1106" i="1" a="1"/>
  <c r="O1107" i="1" a="1"/>
  <c r="O1108" i="1" a="1"/>
  <c r="O1109" i="1" a="1"/>
  <c r="O1110" i="1" a="1"/>
  <c r="O1111" i="1" a="1"/>
  <c r="O1112" i="1" a="1"/>
  <c r="O1113" i="1" a="1"/>
  <c r="O1114" i="1" a="1"/>
  <c r="O1115" i="1" a="1"/>
  <c r="O1116" i="1" a="1"/>
  <c r="O1117" i="1" a="1"/>
  <c r="O1118" i="1" a="1"/>
  <c r="O1119" i="1" a="1"/>
  <c r="O1120" i="1" a="1"/>
  <c r="O1121" i="1" a="1"/>
  <c r="O1122" i="1" a="1"/>
  <c r="O1123" i="1" a="1"/>
  <c r="O1124" i="1" a="1"/>
  <c r="O1125" i="1" a="1"/>
  <c r="O1126" i="1" a="1"/>
  <c r="O1127" i="1" a="1"/>
  <c r="O1128" i="1" a="1"/>
  <c r="O1129" i="1" a="1"/>
  <c r="O1130" i="1" a="1"/>
  <c r="O1131" i="1" a="1"/>
  <c r="O1132" i="1" a="1"/>
  <c r="O1133" i="1" a="1"/>
  <c r="O1134" i="1" a="1"/>
  <c r="O1135" i="1" a="1"/>
  <c r="O1136" i="1" a="1"/>
  <c r="O1137" i="1" a="1"/>
  <c r="O1138" i="1" a="1"/>
  <c r="O1139" i="1" a="1"/>
  <c r="O1140" i="1" a="1"/>
  <c r="O1141" i="1" a="1"/>
  <c r="O1142" i="1" a="1"/>
  <c r="O1143" i="1" a="1"/>
  <c r="O1144" i="1" a="1"/>
  <c r="O1145" i="1" a="1"/>
  <c r="O1146" i="1" a="1"/>
  <c r="O1147" i="1" a="1"/>
  <c r="O1148" i="1" a="1"/>
  <c r="O1149" i="1" a="1"/>
  <c r="O1150" i="1" a="1"/>
  <c r="O1151" i="1" a="1"/>
  <c r="O1152" i="1" a="1"/>
  <c r="O1153" i="1" a="1"/>
  <c r="O1154" i="1" a="1"/>
  <c r="O1155" i="1" a="1"/>
  <c r="O1156" i="1" a="1"/>
  <c r="O1157" i="1" a="1"/>
  <c r="O1158" i="1" a="1"/>
  <c r="O1159" i="1" a="1"/>
  <c r="O1160" i="1" a="1"/>
  <c r="O1161" i="1" a="1"/>
  <c r="O1162" i="1" a="1"/>
  <c r="O1163" i="1" a="1"/>
  <c r="O1164" i="1" a="1"/>
  <c r="O1165" i="1" a="1"/>
  <c r="O1166" i="1" a="1"/>
  <c r="O1167" i="1" a="1"/>
  <c r="O1168" i="1" a="1"/>
  <c r="O1169" i="1" a="1"/>
  <c r="O1170" i="1" a="1"/>
  <c r="O1171" i="1" a="1"/>
  <c r="O1172" i="1" a="1"/>
  <c r="O1173" i="1" a="1"/>
  <c r="O1174" i="1" a="1"/>
  <c r="O1175" i="1" a="1"/>
  <c r="O1176" i="1" a="1"/>
  <c r="O1177" i="1" a="1"/>
  <c r="O1178" i="1" a="1"/>
  <c r="O1179" i="1" a="1"/>
  <c r="O1180" i="1" a="1"/>
  <c r="O1181" i="1" a="1"/>
  <c r="O1182" i="1" a="1"/>
  <c r="O1183" i="1" a="1"/>
  <c r="O1184" i="1" a="1"/>
  <c r="O1185" i="1" a="1"/>
  <c r="O1186" i="1" a="1"/>
  <c r="O1187" i="1" a="1"/>
  <c r="O1188" i="1" a="1"/>
  <c r="O1189" i="1" a="1"/>
  <c r="O1190" i="1" a="1"/>
  <c r="O1191" i="1" a="1"/>
  <c r="O1192" i="1" a="1"/>
  <c r="O1193" i="1" a="1"/>
  <c r="O1194" i="1" a="1"/>
  <c r="O1195" i="1" a="1"/>
  <c r="O1196" i="1" a="1"/>
  <c r="O1197" i="1" a="1"/>
  <c r="O1198" i="1" a="1"/>
  <c r="O1199" i="1" a="1"/>
  <c r="O1200" i="1" a="1"/>
  <c r="O1201" i="1" a="1"/>
  <c r="O1202" i="1" a="1"/>
  <c r="O1203" i="1" a="1"/>
  <c r="O1204" i="1" a="1"/>
  <c r="O1205" i="1" a="1"/>
  <c r="O1206" i="1" a="1"/>
  <c r="O1207" i="1" a="1"/>
  <c r="O1208" i="1" a="1"/>
  <c r="O1209" i="1" a="1"/>
  <c r="O1210" i="1" a="1"/>
  <c r="O1211" i="1" a="1"/>
  <c r="O1212" i="1" a="1"/>
  <c r="O1213" i="1" a="1"/>
  <c r="O1214" i="1" a="1"/>
  <c r="O1215" i="1" a="1"/>
  <c r="O1216" i="1" a="1"/>
  <c r="O1217" i="1" a="1"/>
  <c r="O1218" i="1" a="1"/>
  <c r="O1219" i="1" a="1"/>
  <c r="O1220" i="1" a="1"/>
  <c r="O1221" i="1" a="1"/>
  <c r="O1222" i="1" a="1"/>
  <c r="O1223" i="1" a="1"/>
  <c r="O1224" i="1" a="1"/>
  <c r="O1225" i="1" a="1"/>
  <c r="O1226" i="1" a="1"/>
  <c r="O1227" i="1" a="1"/>
  <c r="O1228" i="1" a="1"/>
  <c r="O1229" i="1" a="1"/>
  <c r="O1230" i="1" a="1"/>
  <c r="O1231" i="1" a="1"/>
  <c r="O1232" i="1" a="1"/>
  <c r="O1233" i="1" a="1"/>
  <c r="O1234" i="1" a="1"/>
  <c r="O1235" i="1" a="1"/>
  <c r="O1236" i="1" a="1"/>
  <c r="O1237" i="1" a="1"/>
  <c r="O1238" i="1" a="1"/>
  <c r="O1239" i="1" a="1"/>
  <c r="O1240" i="1" a="1"/>
  <c r="O1241" i="1" a="1"/>
  <c r="O1242" i="1" a="1"/>
  <c r="O1243" i="1" a="1"/>
  <c r="O1244" i="1" a="1"/>
  <c r="O1245" i="1" a="1"/>
  <c r="O1246" i="1" a="1"/>
  <c r="O1247" i="1" a="1"/>
  <c r="O1248" i="1" a="1"/>
  <c r="O1249" i="1" a="1"/>
  <c r="O1250" i="1" a="1"/>
  <c r="O1251" i="1" a="1"/>
  <c r="O1252" i="1" a="1"/>
  <c r="O1253" i="1" a="1"/>
  <c r="O1254" i="1" a="1"/>
  <c r="O1255" i="1" a="1"/>
  <c r="O1256" i="1" a="1"/>
  <c r="O1257" i="1" a="1"/>
  <c r="O1258" i="1" a="1"/>
  <c r="O1259" i="1" a="1"/>
  <c r="O1260" i="1" a="1"/>
  <c r="O1261" i="1" a="1"/>
  <c r="O1262" i="1" a="1"/>
  <c r="O1263" i="1" a="1"/>
  <c r="O1264" i="1" a="1"/>
  <c r="O1265" i="1" a="1"/>
  <c r="O1266" i="1" a="1"/>
  <c r="O1267" i="1" a="1"/>
  <c r="O1268" i="1" a="1"/>
  <c r="O1269" i="1" a="1"/>
  <c r="O1270" i="1" a="1"/>
  <c r="O1271" i="1" a="1"/>
  <c r="O1272" i="1" a="1"/>
  <c r="O1273" i="1" a="1"/>
  <c r="O1274" i="1" a="1"/>
  <c r="O1275" i="1" a="1"/>
  <c r="O1276" i="1" a="1"/>
  <c r="O1277" i="1" a="1"/>
  <c r="O1278" i="1" a="1"/>
  <c r="O1279" i="1" a="1"/>
  <c r="O1280" i="1" a="1"/>
  <c r="O1281" i="1" a="1"/>
  <c r="O1282" i="1" a="1"/>
  <c r="O1283" i="1" a="1"/>
  <c r="O1284" i="1" a="1"/>
  <c r="O1285" i="1" a="1"/>
  <c r="O1286" i="1" a="1"/>
  <c r="O1287" i="1" a="1"/>
  <c r="O1288" i="1" a="1"/>
  <c r="O1289" i="1" a="1"/>
  <c r="O1290" i="1" a="1"/>
  <c r="O1291" i="1" a="1"/>
  <c r="O1292" i="1" a="1"/>
  <c r="O1293" i="1" a="1"/>
  <c r="O1294" i="1" a="1"/>
  <c r="O1295" i="1" a="1"/>
  <c r="O1296" i="1" a="1"/>
  <c r="O1297" i="1" a="1"/>
  <c r="O1298" i="1" a="1"/>
  <c r="O1299" i="1" a="1"/>
  <c r="O1300" i="1" a="1"/>
  <c r="O1301" i="1" a="1"/>
  <c r="O1302" i="1" a="1"/>
  <c r="O1303" i="1" a="1"/>
  <c r="O1304" i="1" a="1"/>
  <c r="O1305" i="1" a="1"/>
  <c r="O1306" i="1" a="1"/>
  <c r="O1307" i="1" a="1"/>
  <c r="O1308" i="1" a="1"/>
  <c r="O1309" i="1" a="1"/>
  <c r="O1310" i="1" a="1"/>
  <c r="O1311" i="1" a="1"/>
  <c r="O1312" i="1" a="1"/>
  <c r="O1313" i="1" a="1"/>
  <c r="O1314" i="1" a="1"/>
  <c r="O1315" i="1" a="1"/>
  <c r="O1316" i="1" a="1"/>
  <c r="O1317" i="1" a="1"/>
  <c r="O1318" i="1" a="1"/>
  <c r="O1319" i="1" a="1"/>
  <c r="O1320" i="1" a="1"/>
  <c r="O1321" i="1" a="1"/>
  <c r="O1322" i="1" a="1"/>
  <c r="O1323" i="1" a="1"/>
  <c r="O1324" i="1" a="1"/>
  <c r="O1325" i="1" a="1"/>
  <c r="O1326" i="1" a="1"/>
  <c r="O1327" i="1" a="1"/>
  <c r="O1328" i="1" a="1"/>
  <c r="O1329" i="1" a="1"/>
  <c r="O1330" i="1" a="1"/>
  <c r="O1331" i="1" a="1"/>
  <c r="O1332" i="1" a="1"/>
  <c r="O1333" i="1" a="1"/>
  <c r="O1334" i="1" a="1"/>
  <c r="O1335" i="1" a="1"/>
  <c r="O1336" i="1" a="1"/>
  <c r="O1337" i="1" a="1"/>
  <c r="O1338" i="1" a="1"/>
  <c r="O1339" i="1" a="1"/>
  <c r="O1340" i="1" a="1"/>
  <c r="O1341" i="1" a="1"/>
  <c r="O1342" i="1" a="1"/>
  <c r="O1343" i="1" a="1"/>
  <c r="O1344" i="1" a="1"/>
  <c r="O1345" i="1" a="1"/>
  <c r="O1346" i="1" a="1"/>
  <c r="O1347" i="1" a="1"/>
  <c r="O1348" i="1" a="1"/>
  <c r="O1349" i="1" a="1"/>
  <c r="O1350" i="1" a="1"/>
  <c r="O1351" i="1" a="1"/>
  <c r="O1352" i="1" a="1"/>
  <c r="O1353" i="1" a="1"/>
  <c r="O1354" i="1" a="1"/>
  <c r="O1355" i="1" a="1"/>
  <c r="O1356" i="1" a="1"/>
  <c r="O1357" i="1" a="1"/>
  <c r="O1358" i="1" a="1"/>
  <c r="O1359" i="1" a="1"/>
  <c r="O1360" i="1" a="1"/>
  <c r="O1361" i="1" a="1"/>
  <c r="O1362" i="1" a="1"/>
  <c r="O1363" i="1" a="1"/>
  <c r="O1364" i="1" a="1"/>
  <c r="O1365" i="1" a="1"/>
  <c r="O1366" i="1" a="1"/>
  <c r="O1367" i="1" a="1"/>
  <c r="O1368" i="1" a="1"/>
  <c r="O1369" i="1" a="1"/>
  <c r="O1370" i="1" a="1"/>
  <c r="O1371" i="1" a="1"/>
  <c r="O1372" i="1" a="1"/>
  <c r="O1373" i="1" a="1"/>
  <c r="O1374" i="1" a="1"/>
  <c r="O1375" i="1" a="1"/>
  <c r="O1376" i="1" a="1"/>
  <c r="O1377" i="1" a="1"/>
  <c r="O1378" i="1" a="1"/>
  <c r="O1379" i="1" a="1"/>
  <c r="O1380" i="1" a="1"/>
  <c r="O1381" i="1" a="1"/>
  <c r="O1382" i="1" a="1"/>
  <c r="O1383" i="1" a="1"/>
  <c r="O1384" i="1" a="1"/>
  <c r="O1385" i="1" a="1"/>
  <c r="O1386" i="1" a="1"/>
  <c r="O1387" i="1" a="1"/>
  <c r="O1388" i="1" a="1"/>
  <c r="O1389" i="1" a="1"/>
  <c r="O1390" i="1" a="1"/>
  <c r="O1391" i="1" a="1"/>
  <c r="O1392" i="1" a="1"/>
  <c r="O1393" i="1" a="1"/>
  <c r="O1394" i="1" a="1"/>
  <c r="O1395" i="1" a="1"/>
  <c r="O1396" i="1" a="1"/>
  <c r="O1397" i="1" a="1"/>
  <c r="O1398" i="1" a="1"/>
  <c r="O1399" i="1" a="1"/>
  <c r="O1400" i="1" a="1"/>
  <c r="O1401" i="1" a="1"/>
  <c r="O1402" i="1" a="1"/>
  <c r="O1403" i="1" a="1"/>
  <c r="O1404" i="1" a="1"/>
  <c r="O1405" i="1" a="1"/>
  <c r="O1406" i="1" a="1"/>
  <c r="O1407" i="1" a="1"/>
  <c r="O1408" i="1" a="1"/>
  <c r="O1409" i="1" a="1"/>
  <c r="O1410" i="1" a="1"/>
  <c r="O1411" i="1" a="1"/>
  <c r="O1412" i="1" a="1"/>
  <c r="O1413" i="1" a="1"/>
  <c r="O1414" i="1" a="1"/>
  <c r="O1415" i="1" a="1"/>
  <c r="O1416" i="1" a="1"/>
  <c r="O1417" i="1" a="1"/>
  <c r="O1418" i="1" a="1"/>
  <c r="O1419" i="1" a="1"/>
  <c r="O1420" i="1" a="1"/>
  <c r="O1421" i="1" a="1"/>
  <c r="O1422" i="1" a="1"/>
  <c r="O1423" i="1" a="1"/>
  <c r="O1424" i="1" a="1"/>
  <c r="O1425" i="1" a="1"/>
  <c r="O1426" i="1" a="1"/>
  <c r="O1427" i="1" a="1"/>
  <c r="O1428" i="1" a="1"/>
  <c r="O1429" i="1" a="1"/>
  <c r="O1430" i="1" a="1"/>
  <c r="O1431" i="1" a="1"/>
  <c r="O1432" i="1" a="1"/>
  <c r="O1433" i="1" a="1"/>
  <c r="O1434" i="1" a="1"/>
  <c r="O1435" i="1" a="1"/>
  <c r="O1436" i="1" a="1"/>
  <c r="O1437" i="1" a="1"/>
  <c r="O1438" i="1" a="1"/>
  <c r="O1439" i="1" a="1"/>
  <c r="O1440" i="1" a="1"/>
  <c r="O1441" i="1" a="1"/>
  <c r="O1442" i="1" a="1"/>
  <c r="O1443" i="1" a="1"/>
  <c r="O1444" i="1" a="1"/>
  <c r="O1445" i="1" a="1"/>
  <c r="O1446" i="1" a="1"/>
  <c r="O1447" i="1" a="1"/>
  <c r="O1448" i="1" a="1"/>
  <c r="O1449" i="1" a="1"/>
  <c r="O1450" i="1" a="1"/>
  <c r="O1451" i="1" a="1"/>
  <c r="O1452" i="1" a="1"/>
  <c r="O1453" i="1" a="1"/>
  <c r="O1454" i="1" a="1"/>
  <c r="O1455" i="1" a="1"/>
  <c r="O1456" i="1" a="1"/>
  <c r="O1457" i="1" a="1"/>
  <c r="O1458" i="1" a="1"/>
  <c r="O1459" i="1" a="1"/>
  <c r="O1460" i="1" a="1"/>
  <c r="O1461" i="1" a="1"/>
  <c r="O1462" i="1" a="1"/>
  <c r="O1463" i="1" a="1"/>
  <c r="O1464" i="1" a="1"/>
  <c r="O1465" i="1" a="1"/>
  <c r="O1466" i="1" a="1"/>
  <c r="O1467" i="1" a="1"/>
  <c r="O1468" i="1" a="1"/>
  <c r="O1469" i="1" a="1"/>
  <c r="O1470" i="1" a="1"/>
  <c r="O1471" i="1" a="1"/>
  <c r="O1472" i="1" a="1"/>
  <c r="O1473" i="1" a="1"/>
  <c r="O1474" i="1" a="1"/>
  <c r="O1475" i="1" a="1"/>
  <c r="O1476" i="1" a="1"/>
  <c r="O1477" i="1" a="1"/>
  <c r="O1478" i="1" a="1"/>
  <c r="O1479" i="1" a="1"/>
  <c r="O1480" i="1" a="1"/>
  <c r="O1481" i="1" a="1"/>
  <c r="O1482" i="1" a="1"/>
  <c r="O1483" i="1" a="1"/>
  <c r="O1484" i="1" a="1"/>
  <c r="O1485" i="1" a="1"/>
  <c r="O1486" i="1" a="1"/>
  <c r="O1487" i="1" a="1"/>
  <c r="O1488" i="1" a="1"/>
  <c r="O1489" i="1" a="1"/>
  <c r="O1490" i="1" a="1"/>
  <c r="O1491" i="1" a="1"/>
  <c r="O1492" i="1" a="1"/>
  <c r="O1493" i="1" a="1"/>
  <c r="O1494" i="1" a="1"/>
  <c r="O1495" i="1" a="1"/>
  <c r="O1496" i="1" a="1"/>
  <c r="O1497" i="1" a="1"/>
  <c r="O1498" i="1" a="1"/>
  <c r="O1499" i="1" a="1"/>
  <c r="O1500" i="1" a="1"/>
  <c r="O1501" i="1" a="1"/>
  <c r="O1502" i="1" a="1"/>
  <c r="O1503" i="1" a="1"/>
  <c r="O1504" i="1" a="1"/>
  <c r="O1505" i="1" a="1"/>
  <c r="O1506" i="1" a="1"/>
  <c r="O1507" i="1" a="1"/>
  <c r="O1508" i="1" a="1"/>
  <c r="O1509" i="1" a="1"/>
  <c r="O1510" i="1" a="1"/>
  <c r="O1511" i="1" a="1"/>
  <c r="O1512" i="1" a="1"/>
  <c r="O1513" i="1" a="1"/>
  <c r="O1514" i="1" a="1"/>
  <c r="O1515" i="1" a="1"/>
  <c r="O1516" i="1" a="1"/>
  <c r="O1517" i="1" a="1"/>
  <c r="O1518" i="1" a="1"/>
  <c r="O1519" i="1" a="1"/>
  <c r="O1520" i="1" a="1"/>
  <c r="O1521" i="1" a="1"/>
  <c r="O1522" i="1" a="1"/>
  <c r="O1523" i="1" a="1"/>
  <c r="O1524" i="1" a="1"/>
  <c r="O1525" i="1" a="1"/>
  <c r="O1526" i="1" a="1"/>
  <c r="O1527" i="1" a="1"/>
  <c r="O1528" i="1" a="1"/>
  <c r="O1529" i="1" a="1"/>
  <c r="O1530" i="1" a="1"/>
  <c r="O1531" i="1" a="1"/>
  <c r="O1532" i="1" a="1"/>
  <c r="O1533" i="1" a="1"/>
  <c r="O1534" i="1" a="1"/>
  <c r="O1535" i="1" a="1"/>
  <c r="O1536" i="1" a="1"/>
  <c r="O1537" i="1" a="1"/>
  <c r="O1538" i="1" a="1"/>
  <c r="O1539" i="1" a="1"/>
  <c r="O1540" i="1" a="1"/>
  <c r="O1541" i="1" a="1"/>
  <c r="O1542" i="1" a="1"/>
  <c r="O1543" i="1" a="1"/>
  <c r="O1544" i="1" a="1"/>
  <c r="O1545" i="1" a="1"/>
  <c r="O1546" i="1" a="1"/>
  <c r="O1547" i="1" a="1"/>
  <c r="O1548" i="1" a="1"/>
  <c r="O1549" i="1" a="1"/>
  <c r="O1550" i="1" a="1"/>
  <c r="O1551" i="1" a="1"/>
  <c r="O1552" i="1" a="1"/>
  <c r="O1553" i="1" a="1"/>
  <c r="O1554" i="1" a="1"/>
  <c r="O1555" i="1" a="1"/>
  <c r="O1556" i="1" a="1"/>
  <c r="O1557" i="1" a="1"/>
  <c r="O1558" i="1" a="1"/>
  <c r="O1559" i="1" a="1"/>
  <c r="O1560" i="1" a="1"/>
  <c r="O1561" i="1" a="1"/>
  <c r="O1562" i="1" a="1"/>
  <c r="O1563" i="1" a="1"/>
  <c r="O1564" i="1" a="1"/>
  <c r="O1565" i="1" a="1"/>
  <c r="O1566" i="1" a="1"/>
  <c r="O1567" i="1" a="1"/>
  <c r="O1568" i="1" a="1"/>
  <c r="O1569" i="1" a="1"/>
  <c r="O1570" i="1" a="1"/>
  <c r="O1571" i="1" a="1"/>
  <c r="O1572" i="1" a="1"/>
  <c r="O1573" i="1" a="1"/>
  <c r="O1574" i="1" a="1"/>
  <c r="O1575" i="1" a="1"/>
  <c r="O1576" i="1" a="1"/>
  <c r="O1577" i="1" a="1"/>
  <c r="O1578" i="1" a="1"/>
  <c r="O1579" i="1" a="1"/>
  <c r="O1580" i="1" a="1"/>
  <c r="O1581" i="1" a="1"/>
  <c r="O1582" i="1" a="1"/>
  <c r="O1583" i="1" a="1"/>
  <c r="O1584" i="1" a="1"/>
  <c r="O1585" i="1" a="1"/>
  <c r="O1586" i="1" a="1"/>
  <c r="O1587" i="1" a="1"/>
  <c r="O1588" i="1" a="1"/>
  <c r="O1589" i="1" a="1"/>
  <c r="O1590" i="1" a="1"/>
  <c r="O1591" i="1" a="1"/>
  <c r="O1592" i="1" a="1"/>
  <c r="O1593" i="1" a="1"/>
  <c r="O1594" i="1" a="1"/>
  <c r="O1595" i="1" a="1"/>
  <c r="O1596" i="1" a="1"/>
  <c r="O1597" i="1" a="1"/>
  <c r="O1598" i="1" a="1"/>
  <c r="O1599" i="1" a="1"/>
  <c r="O1600" i="1" a="1"/>
  <c r="O1601" i="1" a="1"/>
  <c r="O1602" i="1" a="1"/>
  <c r="O1603" i="1" a="1"/>
  <c r="O1604" i="1" a="1"/>
  <c r="O1605" i="1" a="1"/>
  <c r="O1606" i="1" a="1"/>
  <c r="O1607" i="1" a="1"/>
  <c r="O1608" i="1" a="1"/>
  <c r="O1609" i="1" a="1"/>
  <c r="O1610" i="1" a="1"/>
  <c r="O1611" i="1" a="1"/>
  <c r="O1612" i="1" a="1"/>
  <c r="O1613" i="1" a="1"/>
  <c r="O1614" i="1" a="1"/>
  <c r="O1615" i="1" a="1"/>
  <c r="O1616" i="1" a="1"/>
  <c r="O1617" i="1" a="1"/>
  <c r="O1618" i="1" a="1"/>
  <c r="O1619" i="1" a="1"/>
  <c r="O1620" i="1" a="1"/>
  <c r="O1621" i="1" a="1"/>
  <c r="O1622" i="1" a="1"/>
  <c r="O1623" i="1" a="1"/>
  <c r="O1624" i="1" a="1"/>
  <c r="O1625" i="1" a="1"/>
  <c r="O1626" i="1" a="1"/>
  <c r="O1627" i="1" a="1"/>
  <c r="O1628" i="1" a="1"/>
  <c r="O1629" i="1" a="1"/>
  <c r="O1630" i="1" a="1"/>
  <c r="O1631" i="1" a="1"/>
  <c r="O1632" i="1" a="1"/>
  <c r="O1633" i="1" a="1"/>
  <c r="O1634" i="1" a="1"/>
  <c r="O1635" i="1" a="1"/>
  <c r="O1636" i="1" a="1"/>
  <c r="O1637" i="1" a="1"/>
  <c r="O1638" i="1" a="1"/>
  <c r="O1639" i="1" a="1"/>
  <c r="O1640" i="1" a="1"/>
  <c r="O1641" i="1" a="1"/>
  <c r="O1642" i="1" a="1"/>
  <c r="O1643" i="1" a="1"/>
  <c r="O1644" i="1" a="1"/>
  <c r="O1645" i="1" a="1"/>
  <c r="O1646" i="1" a="1"/>
  <c r="O1647" i="1" a="1"/>
  <c r="O1648" i="1" a="1"/>
  <c r="O1649" i="1" a="1"/>
  <c r="O1650" i="1" a="1"/>
  <c r="O1651" i="1" a="1"/>
  <c r="O1652" i="1" a="1"/>
  <c r="O1653" i="1" a="1"/>
  <c r="O1654" i="1" a="1"/>
  <c r="O1655" i="1" a="1"/>
  <c r="O1656" i="1" a="1"/>
  <c r="O1657" i="1" a="1"/>
  <c r="O1658" i="1" a="1"/>
  <c r="O1659" i="1" a="1"/>
  <c r="O1660" i="1" a="1"/>
  <c r="O1661" i="1" a="1"/>
  <c r="O1662" i="1" a="1"/>
  <c r="O1663" i="1" a="1"/>
  <c r="O1664" i="1" a="1"/>
  <c r="O1665" i="1" a="1"/>
  <c r="O1666" i="1" a="1"/>
  <c r="O1667" i="1" a="1"/>
  <c r="O1668" i="1" a="1"/>
  <c r="O1669" i="1" a="1"/>
  <c r="O1670" i="1" a="1"/>
  <c r="O1671" i="1" a="1"/>
  <c r="O1672" i="1" a="1"/>
  <c r="O1673" i="1" a="1"/>
  <c r="O1674" i="1" a="1"/>
  <c r="O1675" i="1" a="1"/>
  <c r="O1676" i="1" a="1"/>
  <c r="O1677" i="1" a="1"/>
  <c r="O1678" i="1" a="1"/>
  <c r="O1679" i="1" a="1"/>
  <c r="O1680" i="1" a="1"/>
  <c r="O1681" i="1" a="1"/>
  <c r="O1682" i="1" a="1"/>
  <c r="O1683" i="1" a="1"/>
  <c r="O1684" i="1" a="1"/>
  <c r="O1685" i="1" a="1"/>
  <c r="O1686" i="1" a="1"/>
  <c r="O1687" i="1" a="1"/>
  <c r="O1688" i="1" a="1"/>
  <c r="O1689" i="1" a="1"/>
  <c r="O1690" i="1" a="1"/>
  <c r="O1691" i="1" a="1"/>
  <c r="O1692" i="1" a="1"/>
  <c r="O1693" i="1" a="1"/>
  <c r="O1694" i="1" a="1"/>
  <c r="O1695" i="1" a="1"/>
  <c r="O1696" i="1" a="1"/>
  <c r="O1697" i="1" a="1"/>
  <c r="O1698" i="1" a="1"/>
  <c r="O1699" i="1" a="1"/>
  <c r="O1700" i="1" a="1"/>
  <c r="O1701" i="1" a="1"/>
  <c r="O1702" i="1" a="1"/>
  <c r="O1703" i="1" a="1"/>
  <c r="O1704" i="1" a="1"/>
  <c r="O1705" i="1" a="1"/>
  <c r="O1706" i="1" a="1"/>
  <c r="O1707" i="1" a="1"/>
  <c r="O1708" i="1" a="1"/>
  <c r="O1709" i="1" a="1"/>
  <c r="O1710" i="1" a="1"/>
  <c r="O1711" i="1" a="1"/>
  <c r="O1712" i="1" a="1"/>
  <c r="O1713" i="1" a="1"/>
  <c r="O1714" i="1" a="1"/>
  <c r="O1715" i="1" a="1"/>
  <c r="O1716" i="1" a="1"/>
  <c r="O1717" i="1" a="1"/>
  <c r="O1718" i="1" a="1"/>
  <c r="O1719" i="1" a="1"/>
  <c r="O1720" i="1" a="1"/>
  <c r="O1721" i="1" a="1"/>
  <c r="O1722" i="1" a="1"/>
  <c r="O1723" i="1" a="1"/>
  <c r="O1724" i="1" a="1"/>
  <c r="O1725" i="1" a="1"/>
  <c r="O1726" i="1" a="1"/>
  <c r="O1727" i="1" a="1"/>
  <c r="O1728" i="1" a="1"/>
  <c r="O1729" i="1" a="1"/>
  <c r="O1730" i="1" a="1"/>
  <c r="O1731" i="1" a="1"/>
  <c r="O1732" i="1" a="1"/>
  <c r="O1733" i="1" a="1"/>
  <c r="O1734" i="1" a="1"/>
  <c r="O1735" i="1" a="1"/>
  <c r="O1736" i="1" a="1"/>
  <c r="O1737" i="1" a="1"/>
  <c r="O1738" i="1" a="1"/>
  <c r="O1739" i="1" a="1"/>
  <c r="O1740" i="1" a="1"/>
  <c r="O1741" i="1" a="1"/>
  <c r="O1742" i="1" a="1"/>
  <c r="O1743" i="1" a="1"/>
  <c r="O1744" i="1" a="1"/>
  <c r="O1745" i="1" a="1"/>
  <c r="O1746" i="1" a="1"/>
  <c r="O1747" i="1" a="1"/>
  <c r="O1748" i="1" a="1"/>
  <c r="O1749" i="1" a="1"/>
  <c r="O1750" i="1" a="1"/>
  <c r="O1751" i="1" a="1"/>
  <c r="O1752" i="1" a="1"/>
  <c r="O1753" i="1" a="1"/>
  <c r="O1754" i="1" a="1"/>
  <c r="O1755" i="1" a="1"/>
  <c r="O1756" i="1" a="1"/>
  <c r="O1757" i="1" a="1"/>
  <c r="O1758" i="1" a="1"/>
  <c r="O1759" i="1" a="1"/>
  <c r="O1760" i="1" a="1"/>
  <c r="O1761" i="1" a="1"/>
  <c r="O1762" i="1" a="1"/>
  <c r="O1763" i="1" a="1"/>
  <c r="O1764" i="1" a="1"/>
  <c r="O1765" i="1" a="1"/>
  <c r="O1766" i="1" a="1"/>
  <c r="O1767" i="1" a="1"/>
  <c r="O1768" i="1" a="1"/>
  <c r="O1769" i="1" a="1"/>
  <c r="O1770" i="1" a="1"/>
  <c r="O1771" i="1" a="1"/>
  <c r="O1772" i="1" a="1"/>
  <c r="O1773" i="1" a="1"/>
  <c r="O1774" i="1" a="1"/>
  <c r="O1775" i="1" a="1"/>
  <c r="O1776" i="1" a="1"/>
  <c r="O1777" i="1" a="1"/>
  <c r="O1778" i="1" a="1"/>
  <c r="O1779" i="1" a="1"/>
  <c r="O1780" i="1" a="1"/>
  <c r="O1781" i="1" a="1"/>
  <c r="O1782" i="1" a="1"/>
  <c r="O1783" i="1" a="1"/>
  <c r="O1784" i="1" a="1"/>
  <c r="O1785" i="1" a="1"/>
  <c r="O1786" i="1" a="1"/>
  <c r="O1787" i="1" a="1"/>
  <c r="O1788" i="1" a="1"/>
  <c r="O1789" i="1" a="1"/>
  <c r="O1790" i="1" a="1"/>
  <c r="O1791" i="1" a="1"/>
  <c r="O1792" i="1" a="1"/>
  <c r="O1793" i="1" a="1"/>
  <c r="O1794" i="1" a="1"/>
  <c r="O1795" i="1" a="1"/>
  <c r="O1796" i="1" a="1"/>
  <c r="O1797" i="1" a="1"/>
  <c r="O1798" i="1" a="1"/>
  <c r="O1799" i="1" a="1"/>
  <c r="O1800" i="1" a="1"/>
  <c r="O1801" i="1" a="1"/>
  <c r="O1802" i="1" a="1"/>
  <c r="O1803" i="1" a="1"/>
  <c r="O1804" i="1" a="1"/>
  <c r="O1805" i="1" a="1"/>
  <c r="O1806" i="1" a="1"/>
  <c r="O1807" i="1" a="1"/>
  <c r="O1808" i="1" a="1"/>
  <c r="O1809" i="1" a="1"/>
  <c r="O1810" i="1" a="1"/>
  <c r="O1811" i="1" a="1"/>
  <c r="O1812" i="1" a="1"/>
  <c r="O1813" i="1" a="1"/>
  <c r="O1814" i="1" a="1"/>
  <c r="O1815" i="1" a="1"/>
  <c r="O1816" i="1" a="1"/>
  <c r="O1817" i="1" a="1"/>
  <c r="O1818" i="1" a="1"/>
  <c r="O1819" i="1" a="1"/>
  <c r="O1820" i="1" a="1"/>
  <c r="O1821" i="1" a="1"/>
  <c r="O1822" i="1" a="1"/>
  <c r="O1823" i="1" a="1"/>
  <c r="O1824" i="1" a="1"/>
  <c r="O1825" i="1" a="1"/>
  <c r="O1826" i="1" a="1"/>
  <c r="O1827" i="1" a="1"/>
  <c r="O1828" i="1" a="1"/>
  <c r="O1829" i="1" a="1"/>
  <c r="O1830" i="1" a="1"/>
  <c r="O1831" i="1" a="1"/>
  <c r="O1832" i="1" a="1"/>
  <c r="O1833" i="1" a="1"/>
  <c r="O1834" i="1" a="1"/>
  <c r="O1835" i="1" a="1"/>
  <c r="O1836" i="1" a="1"/>
  <c r="O1837" i="1" a="1"/>
  <c r="O1838" i="1" a="1"/>
  <c r="O1839" i="1" a="1"/>
  <c r="O1840" i="1" a="1"/>
  <c r="O1841" i="1" a="1"/>
  <c r="O1842" i="1" a="1"/>
  <c r="O1843" i="1" a="1"/>
  <c r="O1844" i="1" a="1"/>
  <c r="O1845" i="1" a="1"/>
  <c r="O1846" i="1" a="1"/>
  <c r="O1847" i="1" a="1"/>
  <c r="O1848" i="1" a="1"/>
  <c r="O1849" i="1" a="1"/>
  <c r="O1850" i="1" a="1"/>
  <c r="O1851" i="1" a="1"/>
  <c r="O1852" i="1" a="1"/>
  <c r="O1853" i="1" a="1"/>
  <c r="O1854" i="1" a="1"/>
  <c r="O1855" i="1" a="1"/>
  <c r="O1856" i="1" a="1"/>
  <c r="O1857" i="1" a="1"/>
  <c r="O1858" i="1" a="1"/>
  <c r="O1859" i="1" a="1"/>
  <c r="O1860" i="1" a="1"/>
  <c r="O1861" i="1" a="1"/>
  <c r="O1862" i="1" a="1"/>
  <c r="O1863" i="1" a="1"/>
  <c r="O1864" i="1" a="1"/>
  <c r="O1865" i="1" a="1"/>
  <c r="O1866" i="1" a="1"/>
  <c r="O1867" i="1" a="1"/>
  <c r="O1868" i="1" a="1"/>
  <c r="O1869" i="1" a="1"/>
  <c r="O1870" i="1" a="1"/>
  <c r="O1871" i="1" a="1"/>
  <c r="O1872" i="1" a="1"/>
  <c r="O1873" i="1" a="1"/>
  <c r="O1874" i="1" a="1"/>
  <c r="O1875" i="1" a="1"/>
  <c r="O1876" i="1" a="1"/>
  <c r="O1877" i="1" a="1"/>
  <c r="O1878" i="1" a="1"/>
  <c r="O1879" i="1" a="1"/>
  <c r="O1880" i="1" a="1"/>
  <c r="O1881" i="1" a="1"/>
  <c r="O1882" i="1" a="1"/>
  <c r="O1883" i="1" a="1"/>
  <c r="O1884" i="1" a="1"/>
  <c r="O1885" i="1" a="1"/>
  <c r="O1886" i="1" a="1"/>
  <c r="O1887" i="1" a="1"/>
  <c r="O1888" i="1" a="1"/>
  <c r="O1889" i="1" a="1"/>
  <c r="O1890" i="1" a="1"/>
  <c r="O1891" i="1" a="1"/>
  <c r="O1892" i="1" a="1"/>
  <c r="O1893" i="1" a="1"/>
  <c r="O1894" i="1" a="1"/>
  <c r="O1895" i="1" a="1"/>
  <c r="O1896" i="1" a="1"/>
  <c r="O1897" i="1" a="1"/>
  <c r="O1898" i="1" a="1"/>
  <c r="O1899" i="1" a="1"/>
  <c r="O1900" i="1" a="1"/>
  <c r="O1901" i="1" a="1"/>
  <c r="O1902" i="1" a="1"/>
  <c r="O1903" i="1" a="1"/>
  <c r="O1904" i="1" a="1"/>
  <c r="O1905" i="1" a="1"/>
  <c r="O1906" i="1" a="1"/>
  <c r="O1907" i="1" a="1"/>
  <c r="O1908" i="1" a="1"/>
  <c r="O1909" i="1" a="1"/>
  <c r="O1910" i="1" a="1"/>
  <c r="O1911" i="1" a="1"/>
  <c r="O1912" i="1" a="1"/>
  <c r="O1913" i="1" a="1"/>
  <c r="O1914" i="1" a="1"/>
  <c r="O1915" i="1" a="1"/>
  <c r="O1916" i="1" a="1"/>
  <c r="O1917" i="1" a="1"/>
  <c r="O1918" i="1" a="1"/>
  <c r="O1919" i="1" a="1"/>
  <c r="O1920" i="1" a="1"/>
  <c r="O1921" i="1" a="1"/>
  <c r="O1922" i="1" a="1"/>
  <c r="O1923" i="1" a="1"/>
  <c r="O1924" i="1" a="1"/>
  <c r="O1925" i="1" a="1"/>
  <c r="O1926" i="1" a="1"/>
  <c r="O1927" i="1" a="1"/>
  <c r="O1928" i="1" a="1"/>
  <c r="O1929" i="1" a="1"/>
  <c r="O1930" i="1" a="1"/>
  <c r="O1931" i="1" a="1"/>
  <c r="O1932" i="1" a="1"/>
  <c r="O1933" i="1" a="1"/>
  <c r="O1934" i="1" a="1"/>
  <c r="O1935" i="1" a="1"/>
  <c r="O1936" i="1" a="1"/>
  <c r="O1937" i="1" a="1"/>
  <c r="O1938" i="1" a="1"/>
  <c r="O1939" i="1" a="1"/>
  <c r="O1940" i="1" a="1"/>
  <c r="O1941" i="1" a="1"/>
  <c r="O1942" i="1" a="1"/>
  <c r="O1943" i="1" a="1"/>
  <c r="O1944" i="1" a="1"/>
  <c r="O1945" i="1" a="1"/>
  <c r="O1946" i="1" a="1"/>
  <c r="O1947" i="1" a="1"/>
  <c r="O1948" i="1" a="1"/>
  <c r="O1949" i="1" a="1"/>
  <c r="O1950" i="1" a="1"/>
  <c r="O1951" i="1" a="1"/>
  <c r="O1952" i="1" a="1"/>
  <c r="O1953" i="1" a="1"/>
  <c r="O1954" i="1" a="1"/>
  <c r="O1955" i="1" a="1"/>
  <c r="O1956" i="1" a="1"/>
  <c r="O1957" i="1" a="1"/>
  <c r="O1958" i="1" a="1"/>
  <c r="O1959" i="1" a="1"/>
  <c r="O1960" i="1" a="1"/>
  <c r="O1961" i="1" a="1"/>
  <c r="O1962" i="1" a="1"/>
  <c r="O1963" i="1" a="1"/>
  <c r="O1964" i="1" a="1"/>
  <c r="O1965" i="1" a="1"/>
  <c r="O1966" i="1" a="1"/>
  <c r="O1967" i="1" a="1"/>
  <c r="O1968" i="1" a="1"/>
  <c r="O1969" i="1" a="1"/>
  <c r="O1970" i="1" a="1"/>
  <c r="O1971" i="1" a="1"/>
  <c r="O1972" i="1" a="1"/>
  <c r="O1973" i="1" a="1"/>
  <c r="O1974" i="1" a="1"/>
  <c r="O1975" i="1" a="1"/>
  <c r="O1976" i="1" a="1"/>
  <c r="O1977" i="1" a="1"/>
  <c r="O1978" i="1" a="1"/>
  <c r="O1979" i="1" a="1"/>
  <c r="O1980" i="1" a="1"/>
  <c r="O1981" i="1" a="1"/>
  <c r="O1982" i="1" a="1"/>
  <c r="O1983" i="1" a="1"/>
  <c r="O1984" i="1" a="1"/>
  <c r="O1985" i="1" a="1"/>
  <c r="O1986" i="1" a="1"/>
  <c r="O1987" i="1" a="1"/>
  <c r="O1988" i="1" a="1"/>
  <c r="O1989" i="1" a="1"/>
  <c r="O1990" i="1" a="1"/>
  <c r="O1991" i="1" a="1"/>
  <c r="O1992" i="1" a="1"/>
  <c r="O1993" i="1" a="1"/>
  <c r="O1994" i="1" a="1"/>
  <c r="O1995" i="1" a="1"/>
  <c r="O1996" i="1" a="1"/>
  <c r="O1997" i="1" a="1"/>
  <c r="O1998" i="1" a="1"/>
  <c r="O1999" i="1" a="1"/>
  <c r="O2000" i="1" a="1"/>
  <c r="O2001" i="1" a="1"/>
  <c r="O2002" i="1" a="1"/>
  <c r="O2003" i="1" a="1"/>
  <c r="O2004" i="1" a="1"/>
  <c r="O2005" i="1" a="1"/>
  <c r="O2006" i="1" a="1"/>
  <c r="O2007" i="1" a="1"/>
  <c r="O2008" i="1" a="1"/>
  <c r="O2009" i="1" a="1"/>
  <c r="O2010" i="1" a="1"/>
  <c r="O2011" i="1" a="1"/>
  <c r="O2012" i="1" a="1"/>
  <c r="O2013" i="1" a="1"/>
  <c r="O2014" i="1" a="1"/>
  <c r="O2015" i="1" a="1"/>
  <c r="O2016" i="1" a="1"/>
  <c r="O2017" i="1" a="1"/>
  <c r="O2018" i="1" a="1"/>
  <c r="O2019" i="1" a="1"/>
  <c r="O2020" i="1" a="1"/>
  <c r="O2021" i="1" a="1"/>
  <c r="O2022" i="1" a="1"/>
  <c r="O2023" i="1" a="1"/>
  <c r="O2024" i="1" a="1"/>
  <c r="O2025" i="1" a="1"/>
  <c r="O2026" i="1" a="1"/>
  <c r="O2027" i="1" a="1"/>
  <c r="O2028" i="1" a="1"/>
  <c r="O2029" i="1" a="1"/>
  <c r="O2030" i="1" a="1"/>
  <c r="O2031" i="1" a="1"/>
  <c r="O2032" i="1" a="1"/>
  <c r="O2033" i="1" a="1"/>
  <c r="O2034" i="1" a="1"/>
  <c r="O2035" i="1" a="1"/>
  <c r="O2036" i="1" a="1"/>
  <c r="O2037" i="1" a="1"/>
  <c r="O2038" i="1" a="1"/>
  <c r="O2039" i="1" a="1"/>
  <c r="O2040" i="1" a="1"/>
  <c r="O2041" i="1" a="1"/>
  <c r="O2042" i="1" a="1"/>
  <c r="O2043" i="1" a="1"/>
  <c r="O2044" i="1" a="1"/>
  <c r="O2045" i="1" a="1"/>
  <c r="O2046" i="1" a="1"/>
  <c r="O2047" i="1" a="1"/>
  <c r="O2048" i="1" a="1"/>
  <c r="O2049" i="1" a="1"/>
  <c r="O2050" i="1" a="1"/>
  <c r="O2051" i="1" a="1"/>
  <c r="O2052" i="1" a="1"/>
  <c r="O2053" i="1" a="1"/>
  <c r="O2054" i="1" a="1"/>
  <c r="O2055" i="1" a="1"/>
  <c r="O2056" i="1" a="1"/>
  <c r="O2057" i="1" a="1"/>
  <c r="O2058" i="1" a="1"/>
  <c r="O2059" i="1" a="1"/>
  <c r="O2060" i="1" a="1"/>
  <c r="O2061" i="1" a="1"/>
  <c r="O2062" i="1" a="1"/>
  <c r="O2063" i="1" a="1"/>
  <c r="O2064" i="1" a="1"/>
  <c r="O2065" i="1" a="1"/>
  <c r="O2066" i="1" a="1"/>
  <c r="O2067" i="1" a="1"/>
  <c r="O2068" i="1" a="1"/>
  <c r="O2069" i="1" a="1"/>
  <c r="O2070" i="1" a="1"/>
  <c r="O2071" i="1" a="1"/>
  <c r="O2072" i="1" a="1"/>
  <c r="O2073" i="1" a="1"/>
  <c r="O2074" i="1" a="1"/>
  <c r="O2075" i="1" a="1"/>
  <c r="O2076" i="1" a="1"/>
  <c r="O2077" i="1" a="1"/>
  <c r="O2078" i="1" a="1"/>
  <c r="O2079" i="1" a="1"/>
  <c r="O2080" i="1" a="1"/>
  <c r="O2081" i="1" a="1"/>
  <c r="O2082" i="1" a="1"/>
  <c r="O2083" i="1" a="1"/>
  <c r="O2084" i="1" a="1"/>
  <c r="O2085" i="1" a="1"/>
  <c r="O2086" i="1" a="1"/>
  <c r="O2087" i="1" a="1"/>
  <c r="O2088" i="1" a="1"/>
  <c r="O2089" i="1" a="1"/>
  <c r="O2090" i="1" a="1"/>
  <c r="O2091" i="1" a="1"/>
  <c r="O2092" i="1" a="1"/>
  <c r="O2093" i="1" a="1"/>
  <c r="O2094" i="1" a="1"/>
  <c r="O2095" i="1" a="1"/>
  <c r="O2096" i="1" a="1"/>
  <c r="O2097" i="1" a="1"/>
  <c r="O2098" i="1" a="1"/>
  <c r="O2099" i="1" a="1"/>
  <c r="O2100" i="1" a="1"/>
  <c r="O2101" i="1" a="1"/>
  <c r="O2102" i="1" a="1"/>
  <c r="O2103" i="1" a="1"/>
  <c r="O2104" i="1" a="1"/>
  <c r="O2105" i="1" a="1"/>
  <c r="O2106" i="1" a="1"/>
  <c r="O2107" i="1" a="1"/>
  <c r="O2108" i="1" a="1"/>
  <c r="O2109" i="1" a="1"/>
  <c r="O2110" i="1" a="1"/>
  <c r="O2111" i="1" a="1"/>
  <c r="O2112" i="1" a="1"/>
  <c r="O2113" i="1" a="1"/>
  <c r="O2114" i="1" a="1"/>
  <c r="O2115" i="1" a="1"/>
  <c r="O2116" i="1" a="1"/>
  <c r="O2117" i="1" a="1"/>
  <c r="O2118" i="1" a="1"/>
  <c r="O2119" i="1" a="1"/>
  <c r="O2120" i="1" a="1"/>
  <c r="O2121" i="1" a="1"/>
  <c r="O2122" i="1" a="1"/>
  <c r="O2123" i="1" a="1"/>
  <c r="O2124" i="1" a="1"/>
  <c r="O2125" i="1" a="1"/>
  <c r="O2126" i="1" a="1"/>
  <c r="O2127" i="1" a="1"/>
  <c r="O2128" i="1" a="1"/>
  <c r="O2129" i="1" a="1"/>
  <c r="O2130" i="1" a="1"/>
  <c r="O2131" i="1" a="1"/>
  <c r="O2132" i="1" a="1"/>
  <c r="O2133" i="1" a="1"/>
  <c r="O2134" i="1" a="1"/>
  <c r="O2135" i="1" a="1"/>
  <c r="O2136" i="1" a="1"/>
  <c r="O2137" i="1" a="1"/>
  <c r="O2138" i="1" a="1"/>
  <c r="O2139" i="1" a="1"/>
  <c r="O2140" i="1" a="1"/>
  <c r="O2141" i="1" a="1"/>
  <c r="O2142" i="1" a="1"/>
  <c r="O2143" i="1" a="1"/>
  <c r="O2144" i="1" a="1"/>
  <c r="O2145" i="1" a="1"/>
  <c r="O2146" i="1" a="1"/>
  <c r="O2147" i="1" a="1"/>
  <c r="O2148" i="1" a="1"/>
  <c r="O2149" i="1" a="1"/>
  <c r="O2150" i="1" a="1"/>
  <c r="O2151" i="1" a="1"/>
  <c r="O2152" i="1" a="1"/>
  <c r="O2153" i="1" a="1"/>
  <c r="O2154" i="1" a="1"/>
  <c r="O2155" i="1" a="1"/>
  <c r="O2156" i="1" a="1"/>
  <c r="O2157" i="1" a="1"/>
  <c r="O2158" i="1" a="1"/>
  <c r="O2159" i="1" a="1"/>
  <c r="O2160" i="1" a="1"/>
  <c r="O2161" i="1" a="1"/>
  <c r="O2162" i="1" a="1"/>
  <c r="O2163" i="1" a="1"/>
  <c r="O2164" i="1" a="1"/>
  <c r="O2165" i="1" a="1"/>
  <c r="O2166" i="1" a="1"/>
  <c r="O2167" i="1" a="1"/>
  <c r="O2168" i="1" a="1"/>
  <c r="O2169" i="1" a="1"/>
  <c r="O2170" i="1" a="1"/>
  <c r="O2171" i="1" a="1"/>
  <c r="O2172" i="1" a="1"/>
  <c r="O2173" i="1" a="1"/>
  <c r="O2174" i="1" a="1"/>
  <c r="O2175" i="1" a="1"/>
  <c r="O2176" i="1" a="1"/>
  <c r="O2177" i="1" a="1"/>
  <c r="O2178" i="1" a="1"/>
  <c r="O2179" i="1" a="1"/>
  <c r="O2180" i="1" a="1"/>
  <c r="O2181" i="1" a="1"/>
  <c r="O2182" i="1" a="1"/>
  <c r="O2183" i="1" a="1"/>
  <c r="O2184" i="1" a="1"/>
  <c r="O2185" i="1" a="1"/>
  <c r="O2186" i="1" a="1"/>
  <c r="O2187" i="1" a="1"/>
  <c r="O2188" i="1" a="1"/>
  <c r="O2189" i="1" a="1"/>
  <c r="O2190" i="1" a="1"/>
  <c r="O2191" i="1" a="1"/>
  <c r="O2192" i="1" a="1"/>
  <c r="O2193" i="1" a="1"/>
  <c r="O2194" i="1" a="1"/>
  <c r="O2195" i="1" a="1"/>
  <c r="O2196" i="1" a="1"/>
  <c r="O2197" i="1" a="1"/>
  <c r="O2198" i="1" a="1"/>
  <c r="O2199" i="1" a="1"/>
  <c r="O2200" i="1" a="1"/>
  <c r="O2201" i="1" a="1"/>
  <c r="O2202" i="1" a="1"/>
  <c r="O2203" i="1" a="1"/>
  <c r="O2204" i="1" a="1"/>
  <c r="O2205" i="1" a="1"/>
  <c r="O2206" i="1" a="1"/>
  <c r="O2207" i="1" a="1"/>
  <c r="O2208" i="1" a="1"/>
  <c r="O2209" i="1" a="1"/>
  <c r="O2210" i="1" a="1"/>
  <c r="O2211" i="1" a="1"/>
  <c r="O2212" i="1" a="1"/>
  <c r="O2213" i="1" a="1"/>
  <c r="O2214" i="1" a="1"/>
  <c r="O2215" i="1" a="1"/>
  <c r="O2216" i="1" a="1"/>
  <c r="O2217" i="1" a="1"/>
  <c r="O2218" i="1" a="1"/>
  <c r="O2219" i="1" a="1"/>
  <c r="O2220" i="1" a="1"/>
  <c r="O2221" i="1" a="1"/>
  <c r="O2222" i="1" a="1"/>
  <c r="O2223" i="1" a="1"/>
  <c r="O2224" i="1" a="1"/>
  <c r="O2225" i="1" a="1"/>
  <c r="O2226" i="1" a="1"/>
  <c r="O2227" i="1" a="1"/>
  <c r="O2228" i="1" a="1"/>
  <c r="O2229" i="1" a="1"/>
  <c r="O2230" i="1" a="1"/>
  <c r="O2231" i="1" a="1"/>
  <c r="O2232" i="1" a="1"/>
  <c r="O2233" i="1" a="1"/>
  <c r="O2234" i="1" a="1"/>
  <c r="O2235" i="1" a="1"/>
  <c r="O2236" i="1" a="1"/>
  <c r="O2237" i="1" a="1"/>
  <c r="O2238" i="1" a="1"/>
  <c r="O2239" i="1" a="1"/>
  <c r="O2240" i="1" a="1"/>
  <c r="O2241" i="1" a="1"/>
  <c r="O2242" i="1" a="1"/>
  <c r="O2243" i="1" a="1"/>
  <c r="O2244" i="1" a="1"/>
  <c r="O2245" i="1" a="1"/>
  <c r="O2246" i="1" a="1"/>
  <c r="O2247" i="1" a="1"/>
  <c r="O2248" i="1" a="1"/>
  <c r="O2249" i="1" a="1"/>
  <c r="O2250" i="1" a="1"/>
  <c r="O2251" i="1" a="1"/>
  <c r="O2252" i="1" a="1"/>
  <c r="O2253" i="1" a="1"/>
  <c r="O2254" i="1" a="1"/>
  <c r="O2255" i="1" a="1"/>
  <c r="O2256" i="1" a="1"/>
  <c r="O2257" i="1" a="1"/>
  <c r="O2258" i="1" a="1"/>
  <c r="O2259" i="1" a="1"/>
  <c r="O2260" i="1" a="1"/>
  <c r="O2261" i="1" a="1"/>
  <c r="O2262" i="1" a="1"/>
  <c r="O2263" i="1" a="1"/>
  <c r="O2264" i="1" a="1"/>
  <c r="O2265" i="1" a="1"/>
  <c r="O2266" i="1" a="1"/>
  <c r="O2267" i="1" a="1"/>
  <c r="O2268" i="1" a="1"/>
  <c r="O2269" i="1" a="1"/>
  <c r="O2270" i="1" a="1"/>
  <c r="O2271" i="1" a="1"/>
  <c r="O2272" i="1" a="1"/>
  <c r="O2273" i="1" a="1"/>
  <c r="O2274" i="1" a="1"/>
  <c r="O2275" i="1" a="1"/>
  <c r="O2276" i="1" a="1"/>
  <c r="O2277" i="1" a="1"/>
  <c r="O2278" i="1" a="1"/>
  <c r="O2279" i="1" a="1"/>
  <c r="O2280" i="1" a="1"/>
  <c r="O2281" i="1" a="1"/>
  <c r="O2282" i="1" a="1"/>
  <c r="O2283" i="1" a="1"/>
  <c r="O2284" i="1" a="1"/>
  <c r="O2285" i="1" a="1"/>
  <c r="O2286" i="1" a="1"/>
  <c r="O2287" i="1" a="1"/>
  <c r="O2288" i="1" a="1"/>
  <c r="O2289" i="1" a="1"/>
  <c r="O2290" i="1" a="1"/>
  <c r="O2291" i="1" a="1"/>
  <c r="O2292" i="1" a="1"/>
  <c r="O2293" i="1" a="1"/>
  <c r="O2294" i="1" a="1"/>
  <c r="O2295" i="1" a="1"/>
  <c r="O2296" i="1" a="1"/>
  <c r="O2297" i="1" a="1"/>
  <c r="O2298" i="1" a="1"/>
  <c r="O2299" i="1" a="1"/>
  <c r="O2300" i="1" a="1"/>
  <c r="O2301" i="1" a="1"/>
  <c r="O2302" i="1" a="1"/>
  <c r="O2303" i="1" a="1"/>
  <c r="O2304" i="1" a="1"/>
  <c r="O2305" i="1" a="1"/>
  <c r="O2306" i="1" a="1"/>
  <c r="O2307" i="1" a="1"/>
  <c r="O2308" i="1" a="1"/>
  <c r="O2309" i="1" a="1"/>
  <c r="O2310" i="1" a="1"/>
  <c r="O2311" i="1" a="1"/>
  <c r="O2312" i="1" a="1"/>
  <c r="O2313" i="1" a="1"/>
  <c r="O2314" i="1" a="1"/>
  <c r="O2315" i="1" a="1"/>
  <c r="O2316" i="1" a="1"/>
  <c r="O2317" i="1" a="1"/>
  <c r="O2318" i="1" a="1"/>
  <c r="O2319" i="1" a="1"/>
  <c r="O2320" i="1" a="1"/>
  <c r="O2321" i="1" a="1"/>
  <c r="O2322" i="1" a="1"/>
  <c r="O2323" i="1" a="1"/>
  <c r="O2324" i="1" a="1"/>
  <c r="O2325" i="1" a="1"/>
  <c r="O2326" i="1" a="1"/>
  <c r="O2327" i="1" a="1"/>
  <c r="O2328" i="1" a="1"/>
  <c r="O2329" i="1" a="1"/>
  <c r="O2330" i="1" a="1"/>
  <c r="O2331" i="1" a="1"/>
  <c r="O2332" i="1" a="1"/>
  <c r="O2333" i="1" a="1"/>
  <c r="O2334" i="1" a="1"/>
  <c r="O2335" i="1" a="1"/>
  <c r="O2336" i="1" a="1"/>
  <c r="O2337" i="1" a="1"/>
  <c r="O2338" i="1" a="1"/>
  <c r="O2339" i="1" a="1"/>
  <c r="O2340" i="1" a="1"/>
  <c r="O2341" i="1" a="1"/>
  <c r="O2342" i="1" a="1"/>
  <c r="O2343" i="1" a="1"/>
  <c r="O2344" i="1" a="1"/>
  <c r="O2345" i="1" a="1"/>
  <c r="O2346" i="1" a="1"/>
  <c r="O2347" i="1" a="1"/>
  <c r="O2348" i="1" a="1"/>
  <c r="O2349" i="1" a="1"/>
  <c r="O2350" i="1" a="1"/>
  <c r="O2351" i="1" a="1"/>
  <c r="O2352" i="1" a="1"/>
  <c r="O2353" i="1" a="1"/>
  <c r="O2354" i="1" a="1"/>
  <c r="O2355" i="1" a="1"/>
  <c r="O2356" i="1" a="1"/>
  <c r="O2357" i="1" a="1"/>
  <c r="O2358" i="1" a="1"/>
  <c r="O2359" i="1" a="1"/>
  <c r="O2360" i="1" a="1"/>
  <c r="O2361" i="1" a="1"/>
  <c r="O2362" i="1" a="1"/>
  <c r="O2363" i="1" a="1"/>
  <c r="O2364" i="1" a="1"/>
  <c r="O2365" i="1" a="1"/>
  <c r="O2366" i="1" a="1"/>
  <c r="O2367" i="1" a="1"/>
  <c r="O2368" i="1" a="1"/>
  <c r="O2369" i="1" a="1"/>
  <c r="O2370" i="1" a="1"/>
  <c r="O2371" i="1" a="1"/>
  <c r="O2372" i="1" a="1"/>
  <c r="O2373" i="1" a="1"/>
  <c r="O2374" i="1" a="1"/>
  <c r="O2375" i="1" a="1"/>
  <c r="O2376" i="1" a="1"/>
  <c r="O2377" i="1" a="1"/>
  <c r="O2378" i="1" a="1"/>
  <c r="O2379" i="1" a="1"/>
  <c r="O2380" i="1" a="1"/>
  <c r="O2381" i="1" a="1"/>
  <c r="O2382" i="1" a="1"/>
  <c r="O2383" i="1" a="1"/>
  <c r="O2384" i="1" a="1"/>
  <c r="O2385" i="1" a="1"/>
  <c r="O2386" i="1" a="1"/>
  <c r="O2387" i="1" a="1"/>
  <c r="O2388" i="1" a="1"/>
  <c r="O2389" i="1" a="1"/>
  <c r="O2390" i="1" a="1"/>
  <c r="O2391" i="1" a="1"/>
  <c r="O2392" i="1" a="1"/>
  <c r="O2393" i="1" a="1"/>
  <c r="O2394" i="1" a="1"/>
  <c r="O2395" i="1" a="1"/>
  <c r="O2396" i="1" a="1"/>
  <c r="O2397" i="1" a="1"/>
  <c r="O2398" i="1" a="1"/>
  <c r="O2399" i="1" a="1"/>
  <c r="O2400" i="1" a="1"/>
  <c r="O2401" i="1" a="1"/>
  <c r="O2402" i="1" a="1"/>
  <c r="O2403" i="1" a="1"/>
  <c r="O2404" i="1" a="1"/>
  <c r="O2405" i="1" a="1"/>
  <c r="O2406" i="1" a="1"/>
  <c r="O2407" i="1" a="1"/>
  <c r="O2408" i="1" a="1"/>
  <c r="O2409" i="1" a="1"/>
  <c r="O2410" i="1" a="1"/>
  <c r="O2411" i="1" a="1"/>
  <c r="O2412" i="1" a="1"/>
  <c r="O2413" i="1" a="1"/>
  <c r="O2414" i="1" a="1"/>
  <c r="O2415" i="1" a="1"/>
  <c r="O2416" i="1" a="1"/>
  <c r="O2417" i="1" a="1"/>
  <c r="O2418" i="1" a="1"/>
  <c r="O2419" i="1" a="1"/>
  <c r="O2420" i="1" a="1"/>
  <c r="O2421" i="1" a="1"/>
  <c r="O2422" i="1" a="1"/>
  <c r="O2423" i="1" a="1"/>
  <c r="O2424" i="1" a="1"/>
  <c r="O2425" i="1" a="1"/>
  <c r="O2426" i="1" a="1"/>
  <c r="O2427" i="1" a="1"/>
  <c r="O2428" i="1" a="1"/>
  <c r="O2429" i="1" a="1"/>
  <c r="O2430" i="1" a="1"/>
  <c r="O2431" i="1" a="1"/>
  <c r="O2432" i="1" a="1"/>
  <c r="O2433" i="1" a="1"/>
  <c r="O2434" i="1" a="1"/>
  <c r="O2435" i="1" a="1"/>
  <c r="O2436" i="1" a="1"/>
  <c r="O2437" i="1" a="1"/>
  <c r="O2438" i="1" a="1"/>
  <c r="O2439" i="1" a="1"/>
  <c r="O2440" i="1" a="1"/>
  <c r="O2441" i="1" a="1"/>
  <c r="O2442" i="1" a="1"/>
  <c r="O2443" i="1" a="1"/>
  <c r="O2444" i="1" a="1"/>
  <c r="O2445" i="1" a="1"/>
  <c r="O2446" i="1" a="1"/>
  <c r="O2447" i="1" a="1"/>
  <c r="O2448" i="1" a="1"/>
  <c r="O2449" i="1" a="1"/>
  <c r="O2450" i="1" a="1"/>
  <c r="O2451" i="1" a="1"/>
  <c r="O2452" i="1" a="1"/>
  <c r="O2453" i="1" a="1"/>
  <c r="O2454" i="1" a="1"/>
  <c r="O2455" i="1" a="1"/>
  <c r="O2456" i="1" a="1"/>
  <c r="O2457" i="1" a="1"/>
  <c r="O2458" i="1" a="1"/>
  <c r="O2459" i="1" a="1"/>
  <c r="O2460" i="1" a="1"/>
  <c r="O2461" i="1" a="1"/>
  <c r="O2462" i="1" a="1"/>
  <c r="O2463" i="1" a="1"/>
  <c r="O2464" i="1" a="1"/>
  <c r="O2465" i="1" a="1"/>
  <c r="O2466" i="1" a="1"/>
  <c r="O2467" i="1" a="1"/>
  <c r="O2468" i="1" a="1"/>
  <c r="O2469" i="1" a="1"/>
  <c r="O2470" i="1" a="1"/>
  <c r="O2471" i="1" a="1"/>
  <c r="O2472" i="1" a="1"/>
  <c r="O2473" i="1" a="1"/>
  <c r="O2474" i="1" a="1"/>
  <c r="O2475" i="1" a="1"/>
  <c r="O2476" i="1" a="1"/>
  <c r="O2477" i="1" a="1"/>
  <c r="O2478" i="1" a="1"/>
  <c r="O2479" i="1" a="1"/>
  <c r="O2480" i="1" a="1"/>
  <c r="O2481" i="1" a="1"/>
  <c r="O2482" i="1" a="1"/>
  <c r="O2483" i="1" a="1"/>
  <c r="O2484" i="1" a="1"/>
  <c r="O2485" i="1" a="1"/>
  <c r="O2486" i="1" a="1"/>
  <c r="O2487" i="1" a="1"/>
  <c r="O2488" i="1" a="1"/>
  <c r="O2489" i="1" a="1"/>
  <c r="O2490" i="1" a="1"/>
  <c r="O2491" i="1" a="1"/>
  <c r="O2492" i="1" a="1"/>
  <c r="O2493" i="1" a="1"/>
  <c r="O2494" i="1" a="1"/>
  <c r="O2495" i="1" a="1"/>
  <c r="O2496" i="1" a="1"/>
  <c r="O2497" i="1" a="1"/>
  <c r="O2498" i="1" a="1"/>
  <c r="O2499" i="1" a="1"/>
  <c r="O2500" i="1" a="1"/>
  <c r="O2501" i="1" a="1"/>
  <c r="O2502" i="1" a="1"/>
  <c r="O2503" i="1" a="1"/>
  <c r="O2504" i="1" a="1"/>
  <c r="O2505" i="1" a="1"/>
  <c r="O2506" i="1" a="1"/>
  <c r="O2507" i="1" a="1"/>
  <c r="O2508" i="1" a="1"/>
  <c r="O2509" i="1" a="1"/>
  <c r="O2510" i="1" a="1"/>
  <c r="O2511" i="1" a="1"/>
  <c r="O2512" i="1" a="1"/>
  <c r="O2513" i="1" a="1"/>
  <c r="O2514" i="1" a="1"/>
  <c r="O2515" i="1" a="1"/>
  <c r="O2516" i="1" a="1"/>
  <c r="O2517" i="1" a="1"/>
  <c r="O2518" i="1" a="1"/>
  <c r="O2519" i="1" a="1"/>
  <c r="O2520" i="1" a="1"/>
  <c r="O2521" i="1" a="1"/>
  <c r="O2522" i="1" a="1"/>
  <c r="O2523" i="1" a="1"/>
  <c r="O2524" i="1" a="1"/>
  <c r="O2525" i="1" a="1"/>
  <c r="O2526" i="1" a="1"/>
  <c r="O2527" i="1" a="1"/>
  <c r="O2528" i="1" a="1"/>
  <c r="O2529" i="1" a="1"/>
  <c r="O2530" i="1" a="1"/>
  <c r="O2531" i="1" a="1"/>
  <c r="O2532" i="1" a="1"/>
  <c r="O2533" i="1" a="1"/>
  <c r="O2534" i="1" a="1"/>
  <c r="O2535" i="1" a="1"/>
  <c r="O2536" i="1" a="1"/>
  <c r="O2537" i="1" a="1"/>
  <c r="O2538" i="1" a="1"/>
  <c r="O2539" i="1" a="1"/>
  <c r="O2540" i="1" a="1"/>
  <c r="O2541" i="1" a="1"/>
  <c r="O2542" i="1" a="1"/>
  <c r="O2543" i="1" a="1"/>
  <c r="O2544" i="1" a="1"/>
  <c r="O2545" i="1" a="1"/>
  <c r="O2546" i="1" a="1"/>
  <c r="O2547" i="1" a="1"/>
  <c r="O2548" i="1" a="1"/>
  <c r="O2549" i="1" a="1"/>
  <c r="O2550" i="1" a="1"/>
  <c r="O2551" i="1" a="1"/>
  <c r="O2552" i="1" a="1"/>
  <c r="O2553" i="1" a="1"/>
  <c r="O2554" i="1" a="1"/>
  <c r="O2555" i="1" a="1"/>
  <c r="O2556" i="1" a="1"/>
  <c r="O2557" i="1" a="1"/>
  <c r="O2558" i="1" a="1"/>
  <c r="O2559" i="1" a="1"/>
  <c r="O2560" i="1" a="1"/>
  <c r="O2561" i="1" a="1"/>
  <c r="O2562" i="1" a="1"/>
  <c r="O2563" i="1" a="1"/>
  <c r="O2564" i="1" a="1"/>
  <c r="O2565" i="1" a="1"/>
  <c r="O2566" i="1" a="1"/>
  <c r="O2567" i="1" a="1"/>
  <c r="O2568" i="1" a="1"/>
  <c r="O2569" i="1" a="1"/>
  <c r="O2570" i="1" a="1"/>
  <c r="O2571" i="1" a="1"/>
  <c r="O2572" i="1" a="1"/>
  <c r="O2573" i="1" a="1"/>
  <c r="O2574" i="1" a="1"/>
  <c r="O2575" i="1" a="1"/>
  <c r="O2576" i="1" a="1"/>
  <c r="O2577" i="1" a="1"/>
  <c r="O2578" i="1" a="1"/>
  <c r="O2579" i="1" a="1"/>
  <c r="O2580" i="1" a="1"/>
  <c r="O2581" i="1" a="1"/>
  <c r="O2582" i="1" a="1"/>
  <c r="O2583" i="1" a="1"/>
  <c r="O2584" i="1" a="1"/>
  <c r="O2585" i="1" a="1"/>
  <c r="O2586" i="1" a="1"/>
  <c r="O2587" i="1" a="1"/>
  <c r="O2588" i="1" a="1"/>
  <c r="O2589" i="1" a="1"/>
  <c r="O2590" i="1" a="1"/>
  <c r="O2591" i="1" a="1"/>
  <c r="O2592" i="1" a="1"/>
  <c r="O2593" i="1" a="1"/>
  <c r="O2594" i="1" a="1"/>
  <c r="O2595" i="1" a="1"/>
  <c r="O2596" i="1" a="1"/>
  <c r="O2597" i="1" a="1"/>
  <c r="O2598" i="1" a="1"/>
  <c r="O2599" i="1" a="1"/>
  <c r="O2600" i="1" a="1"/>
  <c r="O2601" i="1" a="1"/>
  <c r="O2602" i="1" a="1"/>
  <c r="O2603" i="1" a="1"/>
  <c r="O2604" i="1" a="1"/>
  <c r="O2605" i="1" a="1"/>
  <c r="O2606" i="1" a="1"/>
  <c r="O2607" i="1" a="1"/>
  <c r="O2608" i="1" a="1"/>
  <c r="O2609" i="1" a="1"/>
  <c r="O2610" i="1" a="1"/>
  <c r="O2611" i="1" a="1"/>
  <c r="O2612" i="1" a="1"/>
  <c r="O2613" i="1" a="1"/>
  <c r="O2614" i="1" a="1"/>
  <c r="O2615" i="1" a="1"/>
  <c r="O2616" i="1" a="1"/>
  <c r="O2617" i="1" a="1"/>
  <c r="O2618" i="1" a="1"/>
  <c r="O2619" i="1" a="1"/>
  <c r="O2620" i="1" a="1"/>
  <c r="O2621" i="1" a="1"/>
  <c r="O2622" i="1" a="1"/>
  <c r="O2623" i="1" a="1"/>
  <c r="O2624" i="1" a="1"/>
  <c r="O2625" i="1" a="1"/>
  <c r="O2626" i="1" a="1"/>
  <c r="O2627" i="1" a="1"/>
  <c r="O2628" i="1" a="1"/>
  <c r="O2629" i="1" a="1"/>
  <c r="O2630" i="1" a="1"/>
  <c r="O2631" i="1" a="1"/>
  <c r="O2632" i="1" a="1"/>
  <c r="O2633" i="1" a="1"/>
  <c r="O2634" i="1" a="1"/>
  <c r="O2635" i="1" a="1"/>
  <c r="O2636" i="1" a="1"/>
  <c r="O2637" i="1" a="1"/>
  <c r="O2638" i="1" a="1"/>
  <c r="O2639" i="1" a="1"/>
  <c r="O2640" i="1" a="1"/>
  <c r="O2641" i="1" a="1"/>
  <c r="O2642" i="1" a="1"/>
  <c r="O2643" i="1" a="1"/>
  <c r="O2644" i="1" a="1"/>
  <c r="O2645" i="1" a="1"/>
  <c r="O2646" i="1" a="1"/>
  <c r="O2647" i="1" a="1"/>
  <c r="O2648" i="1" a="1"/>
  <c r="O2649" i="1" a="1"/>
  <c r="O2650" i="1" a="1"/>
  <c r="O2651" i="1" a="1"/>
  <c r="O2652" i="1" a="1"/>
  <c r="O2653" i="1" a="1"/>
  <c r="O2654" i="1" a="1"/>
  <c r="O2655" i="1" a="1"/>
  <c r="O2656" i="1" a="1"/>
  <c r="O2657" i="1" a="1"/>
  <c r="O2658" i="1" a="1"/>
  <c r="O2659" i="1" a="1"/>
  <c r="O2660" i="1" a="1"/>
  <c r="O2661" i="1" a="1"/>
  <c r="O2662" i="1" a="1"/>
  <c r="O2663" i="1" a="1"/>
  <c r="O2664" i="1" a="1"/>
  <c r="O2665" i="1" a="1"/>
  <c r="O2666" i="1" a="1"/>
  <c r="O2667" i="1" a="1"/>
  <c r="O2668" i="1" a="1"/>
  <c r="O2669" i="1" a="1"/>
  <c r="O2670" i="1" a="1"/>
  <c r="O2671" i="1" a="1"/>
  <c r="O2672" i="1" a="1"/>
  <c r="O2673" i="1" a="1"/>
  <c r="O2674" i="1" a="1"/>
  <c r="O2675" i="1" a="1"/>
  <c r="O2676" i="1" a="1"/>
  <c r="O2677" i="1" a="1"/>
  <c r="O2678" i="1" a="1"/>
  <c r="O2679" i="1" a="1"/>
  <c r="O2680" i="1" a="1"/>
  <c r="O2681" i="1" a="1"/>
  <c r="O2682" i="1" a="1"/>
  <c r="O2683" i="1" a="1"/>
  <c r="O2684" i="1" a="1"/>
  <c r="O2685" i="1" a="1"/>
  <c r="O2686" i="1" a="1"/>
  <c r="O2687" i="1" a="1"/>
  <c r="O2688" i="1" a="1"/>
  <c r="O2689" i="1" a="1"/>
  <c r="O2690" i="1" a="1"/>
  <c r="O2691" i="1" a="1"/>
  <c r="O2692" i="1" a="1"/>
  <c r="O2693" i="1" a="1"/>
  <c r="O2694" i="1" a="1"/>
  <c r="O2695" i="1" a="1"/>
  <c r="O2696" i="1" a="1"/>
  <c r="O2697" i="1" a="1"/>
  <c r="O2698" i="1" a="1"/>
  <c r="O2699" i="1" a="1"/>
  <c r="O2700" i="1" a="1"/>
  <c r="O2701" i="1" a="1"/>
  <c r="O2702" i="1" a="1"/>
  <c r="O2703" i="1" a="1"/>
  <c r="O2704" i="1" a="1"/>
  <c r="O2705" i="1" a="1"/>
  <c r="O2706" i="1" a="1"/>
  <c r="O2707" i="1" a="1"/>
  <c r="O2708" i="1" a="1"/>
  <c r="O2709" i="1" a="1"/>
  <c r="O2710" i="1" a="1"/>
  <c r="O2711" i="1" a="1"/>
  <c r="O2712" i="1" a="1"/>
  <c r="O2713" i="1" a="1"/>
  <c r="O2714" i="1" a="1"/>
  <c r="O2715" i="1" a="1"/>
  <c r="O2716" i="1" a="1"/>
  <c r="O2717" i="1" a="1"/>
  <c r="O2718" i="1" a="1"/>
  <c r="O2719" i="1" a="1"/>
  <c r="O2720" i="1" a="1"/>
  <c r="O2721" i="1" a="1"/>
  <c r="O2722" i="1" a="1"/>
  <c r="O2723" i="1" a="1"/>
  <c r="O2724" i="1" a="1"/>
  <c r="O2725" i="1" a="1"/>
  <c r="O2726" i="1" a="1"/>
  <c r="O2727" i="1" a="1"/>
  <c r="O2728" i="1" a="1"/>
  <c r="O2729" i="1" a="1"/>
  <c r="O2730" i="1" a="1"/>
  <c r="O2731" i="1" a="1"/>
  <c r="O2732" i="1" a="1"/>
  <c r="O2733" i="1" a="1"/>
  <c r="O2734" i="1" a="1"/>
  <c r="O2735" i="1" a="1"/>
  <c r="O2736" i="1" a="1"/>
  <c r="O2737" i="1" a="1"/>
  <c r="O2738" i="1" a="1"/>
  <c r="O2739" i="1" a="1"/>
  <c r="O2740" i="1" a="1"/>
  <c r="O2741" i="1" a="1"/>
  <c r="O2742" i="1" a="1"/>
  <c r="O2743" i="1" a="1"/>
  <c r="O2744" i="1" a="1"/>
  <c r="O2745" i="1" a="1"/>
  <c r="O2746" i="1" a="1"/>
  <c r="O2747" i="1" a="1"/>
  <c r="O2748" i="1" a="1"/>
  <c r="O2749" i="1" a="1"/>
  <c r="O2750" i="1" a="1"/>
  <c r="O2751" i="1" a="1"/>
  <c r="O2752" i="1" a="1"/>
  <c r="O2753" i="1" a="1"/>
  <c r="O2754" i="1" a="1"/>
  <c r="O2755" i="1" a="1"/>
  <c r="O2756" i="1" a="1"/>
  <c r="O2757" i="1" a="1"/>
  <c r="O2758" i="1" a="1"/>
  <c r="O2759" i="1" a="1"/>
  <c r="O2760" i="1" a="1"/>
  <c r="O2761" i="1" a="1"/>
  <c r="O2762" i="1" a="1"/>
  <c r="O2763" i="1" a="1"/>
  <c r="O2764" i="1" a="1"/>
  <c r="O2765" i="1" a="1"/>
  <c r="O2766" i="1" a="1"/>
  <c r="O2767" i="1" a="1"/>
  <c r="O2768" i="1" a="1"/>
  <c r="O2769" i="1" a="1"/>
  <c r="O2770" i="1" a="1"/>
  <c r="O2771" i="1" a="1"/>
  <c r="O2772" i="1" a="1"/>
  <c r="O2773" i="1" a="1"/>
  <c r="O2774" i="1" a="1"/>
  <c r="O2775" i="1" a="1"/>
  <c r="O2776" i="1" a="1"/>
  <c r="O2777" i="1" a="1"/>
  <c r="O2778" i="1" a="1"/>
  <c r="O2779" i="1" a="1"/>
  <c r="O2780" i="1" a="1"/>
  <c r="O2781" i="1" a="1"/>
  <c r="O2782" i="1" a="1"/>
  <c r="O2783" i="1" a="1"/>
  <c r="O2784" i="1" a="1"/>
  <c r="O2785" i="1" a="1"/>
  <c r="O2786" i="1" a="1"/>
  <c r="O2787" i="1" a="1"/>
  <c r="O2788" i="1" a="1"/>
  <c r="O2789" i="1" a="1"/>
  <c r="O2790" i="1" a="1"/>
  <c r="O2791" i="1" a="1"/>
  <c r="O2792" i="1" a="1"/>
  <c r="O2793" i="1" a="1"/>
  <c r="O2794" i="1" a="1"/>
  <c r="O2795" i="1" a="1"/>
  <c r="O2796" i="1" a="1"/>
  <c r="O2797" i="1" a="1"/>
  <c r="O2798" i="1" a="1"/>
  <c r="O2799" i="1" a="1"/>
  <c r="O2800" i="1" a="1"/>
  <c r="O2801" i="1" a="1"/>
  <c r="O2802" i="1" a="1"/>
  <c r="O2803" i="1" a="1"/>
  <c r="O2804" i="1" a="1"/>
  <c r="O2805" i="1" a="1"/>
  <c r="O2806" i="1" a="1"/>
  <c r="O2807" i="1" a="1"/>
  <c r="O2808" i="1" a="1"/>
  <c r="O2809" i="1" a="1"/>
  <c r="O2810" i="1" a="1"/>
  <c r="O2811" i="1" a="1"/>
  <c r="O2812" i="1" a="1"/>
  <c r="O2813" i="1" a="1"/>
  <c r="O2814" i="1" a="1"/>
  <c r="O2815" i="1" a="1"/>
  <c r="O2816" i="1" a="1"/>
  <c r="O2817" i="1" a="1"/>
  <c r="O2818" i="1" a="1"/>
  <c r="O2819" i="1" a="1"/>
  <c r="O2820" i="1" a="1"/>
  <c r="O2821" i="1" a="1"/>
  <c r="O2822" i="1" a="1"/>
  <c r="O2823" i="1" a="1"/>
  <c r="O2824" i="1" a="1"/>
  <c r="O2825" i="1" a="1"/>
  <c r="O2826" i="1" a="1"/>
  <c r="O2827" i="1" a="1"/>
  <c r="O2828" i="1" a="1"/>
  <c r="O2829" i="1" a="1"/>
  <c r="O2830" i="1" a="1"/>
  <c r="O2831" i="1" a="1"/>
  <c r="O2832" i="1" a="1"/>
  <c r="O2833" i="1" a="1"/>
  <c r="O2834" i="1" a="1"/>
  <c r="O2835" i="1" a="1"/>
  <c r="O2836" i="1" a="1"/>
  <c r="O2837" i="1" a="1"/>
  <c r="O2838" i="1" a="1"/>
  <c r="O2839" i="1" a="1"/>
  <c r="O2840" i="1" a="1"/>
  <c r="O2841" i="1" a="1"/>
  <c r="O2842" i="1" a="1"/>
  <c r="O2843" i="1" a="1"/>
  <c r="O2844" i="1" a="1"/>
  <c r="O2845" i="1" a="1"/>
  <c r="O2846" i="1" a="1"/>
  <c r="O2847" i="1" a="1"/>
  <c r="O2848" i="1" a="1"/>
  <c r="O2849" i="1" a="1"/>
  <c r="O2850" i="1" a="1"/>
  <c r="O2851" i="1" a="1"/>
  <c r="O2852" i="1" a="1"/>
  <c r="O2853" i="1" a="1"/>
  <c r="O2854" i="1" a="1"/>
  <c r="O2855" i="1" a="1"/>
  <c r="O2856" i="1" a="1"/>
  <c r="O2857" i="1" a="1"/>
  <c r="O2858" i="1" a="1"/>
  <c r="O2859" i="1" a="1"/>
  <c r="O2860" i="1" a="1"/>
  <c r="O2861" i="1" a="1"/>
  <c r="O2862" i="1" a="1"/>
  <c r="O2863" i="1" a="1"/>
  <c r="O2864" i="1" a="1"/>
  <c r="O2865" i="1" a="1"/>
  <c r="O2866" i="1" a="1"/>
  <c r="O2867" i="1" a="1"/>
  <c r="O2868" i="1" a="1"/>
  <c r="O2869" i="1" a="1"/>
  <c r="O2870" i="1" a="1"/>
  <c r="O2871" i="1" a="1"/>
  <c r="O2872" i="1" a="1"/>
  <c r="O2873" i="1" a="1"/>
  <c r="O2874" i="1" a="1"/>
  <c r="O2875" i="1" a="1"/>
  <c r="O2876" i="1" a="1"/>
  <c r="O2877" i="1" a="1"/>
  <c r="O2878" i="1" a="1"/>
  <c r="O2879" i="1" a="1"/>
  <c r="O2880" i="1" a="1"/>
  <c r="O2881" i="1" a="1"/>
  <c r="O2882" i="1" a="1"/>
  <c r="O2883" i="1" a="1"/>
  <c r="O2884" i="1" a="1"/>
  <c r="O2885" i="1" a="1"/>
  <c r="O2886" i="1" a="1"/>
  <c r="O2887" i="1" a="1"/>
  <c r="O2888" i="1" a="1"/>
  <c r="O2889" i="1" a="1"/>
  <c r="O2890" i="1" a="1"/>
  <c r="O2891" i="1" a="1"/>
  <c r="O2892" i="1" a="1"/>
  <c r="O2893" i="1" a="1"/>
  <c r="O2894" i="1" a="1"/>
  <c r="O2895" i="1" a="1"/>
  <c r="O2896" i="1" a="1"/>
  <c r="O2897" i="1" a="1"/>
  <c r="O2898" i="1" a="1"/>
  <c r="O2899" i="1" a="1"/>
  <c r="O2900" i="1" a="1"/>
  <c r="O2901" i="1" a="1"/>
  <c r="O2902" i="1" a="1"/>
  <c r="O2903" i="1" a="1"/>
  <c r="O2904" i="1" a="1"/>
  <c r="O2905" i="1" a="1"/>
  <c r="O2906" i="1" a="1"/>
  <c r="O2907" i="1" a="1"/>
  <c r="O2908" i="1" a="1"/>
  <c r="O2909" i="1" a="1"/>
  <c r="O2910" i="1" a="1"/>
  <c r="O2911" i="1" a="1"/>
  <c r="O2912" i="1" a="1"/>
  <c r="O2913" i="1" a="1"/>
  <c r="O2914" i="1" a="1"/>
  <c r="O2915" i="1" a="1"/>
  <c r="O2916" i="1" a="1"/>
  <c r="O2917" i="1" a="1"/>
  <c r="O2918" i="1" a="1"/>
  <c r="O2919" i="1" a="1"/>
  <c r="O2920" i="1" a="1"/>
  <c r="O2921" i="1" a="1"/>
  <c r="O2922" i="1" a="1"/>
  <c r="O2923" i="1" a="1"/>
  <c r="O2924" i="1" a="1"/>
  <c r="O2925" i="1" a="1"/>
  <c r="O2926" i="1" a="1"/>
  <c r="O2927" i="1" a="1"/>
  <c r="O2928" i="1" a="1"/>
  <c r="O2929" i="1" a="1"/>
  <c r="O2930" i="1" a="1"/>
  <c r="O2931" i="1" a="1"/>
  <c r="O2932" i="1" a="1"/>
  <c r="O2933" i="1" a="1"/>
  <c r="O2934" i="1" a="1"/>
  <c r="O2935" i="1" a="1"/>
  <c r="O2936" i="1" a="1"/>
  <c r="O2937" i="1" a="1"/>
  <c r="O2938" i="1" a="1"/>
  <c r="O2939" i="1" a="1"/>
  <c r="O2940" i="1" a="1"/>
  <c r="O2941" i="1" a="1"/>
  <c r="O2942" i="1" a="1"/>
  <c r="O2943" i="1" a="1"/>
  <c r="O2944" i="1" a="1"/>
  <c r="O2945" i="1" a="1"/>
  <c r="O2946" i="1" a="1"/>
  <c r="O2947" i="1" a="1"/>
  <c r="O2948" i="1" a="1"/>
  <c r="O2949" i="1" a="1"/>
  <c r="O2950" i="1" a="1"/>
  <c r="O2951" i="1" a="1"/>
  <c r="O2952" i="1" a="1"/>
  <c r="O2953" i="1" a="1"/>
  <c r="O2954" i="1" a="1"/>
  <c r="O2955" i="1" a="1"/>
  <c r="O2956" i="1" a="1"/>
  <c r="O2957" i="1" a="1"/>
  <c r="O2958" i="1" a="1"/>
  <c r="O2959" i="1" a="1"/>
  <c r="O2960" i="1" a="1"/>
  <c r="O2961" i="1" a="1"/>
  <c r="O2962" i="1" a="1"/>
  <c r="O2963" i="1" a="1"/>
  <c r="O2964" i="1" a="1"/>
  <c r="O2965" i="1" a="1"/>
  <c r="O2966" i="1" a="1"/>
  <c r="O2967" i="1" a="1"/>
  <c r="O2968" i="1" a="1"/>
  <c r="O2969" i="1" a="1"/>
  <c r="O2970" i="1" a="1"/>
  <c r="O2971" i="1" a="1"/>
  <c r="O2972" i="1" a="1"/>
  <c r="O2973" i="1" a="1"/>
  <c r="O2974" i="1" a="1"/>
  <c r="O2975" i="1" a="1"/>
  <c r="O2976" i="1" a="1"/>
  <c r="O2977" i="1" a="1"/>
  <c r="O2978" i="1" a="1"/>
  <c r="O2979" i="1" a="1"/>
  <c r="O2980" i="1" a="1"/>
  <c r="O2981" i="1" a="1"/>
  <c r="O2982" i="1" a="1"/>
  <c r="O2983" i="1" a="1"/>
  <c r="O2984" i="1" a="1"/>
  <c r="O2985" i="1" a="1"/>
  <c r="O2986" i="1" a="1"/>
  <c r="O2987" i="1" a="1"/>
  <c r="O2988" i="1" a="1"/>
  <c r="O2989" i="1" a="1"/>
  <c r="O2990" i="1" a="1"/>
  <c r="O2991" i="1" a="1"/>
  <c r="O2992" i="1" a="1"/>
  <c r="O2993" i="1" a="1"/>
  <c r="O2994" i="1" a="1"/>
  <c r="O2995" i="1" a="1"/>
  <c r="O2996" i="1" a="1"/>
  <c r="O2997" i="1" a="1"/>
  <c r="O2998" i="1" a="1"/>
  <c r="O2999" i="1" a="1"/>
  <c r="O3000" i="1" a="1"/>
  <c r="O3001" i="1" a="1"/>
  <c r="O3002" i="1" a="1"/>
  <c r="O3003" i="1" a="1"/>
  <c r="O3004" i="1" a="1"/>
  <c r="O3005" i="1" a="1"/>
  <c r="O3006" i="1" a="1"/>
  <c r="O3007" i="1" a="1"/>
  <c r="O3008" i="1" a="1"/>
  <c r="O3009" i="1" a="1"/>
  <c r="O3010" i="1" a="1"/>
  <c r="O3011" i="1" a="1"/>
  <c r="O3012" i="1" a="1"/>
  <c r="O3013" i="1" a="1"/>
  <c r="O3014" i="1" a="1"/>
  <c r="O3015" i="1" a="1"/>
  <c r="O3016" i="1" a="1"/>
  <c r="O3017" i="1" a="1"/>
  <c r="O3018" i="1" a="1"/>
  <c r="O3019" i="1" a="1"/>
  <c r="O3020" i="1" a="1"/>
  <c r="O3021" i="1" a="1"/>
  <c r="O3022" i="1" a="1"/>
  <c r="O3023" i="1" a="1"/>
  <c r="O3024" i="1" a="1"/>
  <c r="O3025" i="1" a="1"/>
  <c r="O3026" i="1" a="1"/>
  <c r="O3027" i="1" a="1"/>
  <c r="O3028" i="1" a="1"/>
  <c r="O3029" i="1" a="1"/>
  <c r="O3030" i="1" a="1"/>
  <c r="O3031" i="1" a="1"/>
  <c r="O3032" i="1" a="1"/>
  <c r="O3033" i="1" a="1"/>
  <c r="O3034" i="1" a="1"/>
  <c r="O3035" i="1" a="1"/>
  <c r="O3036" i="1" a="1"/>
  <c r="O3037" i="1" a="1"/>
  <c r="O3038" i="1" a="1"/>
  <c r="O3039" i="1" a="1"/>
  <c r="O3040" i="1" a="1"/>
  <c r="O3041" i="1" a="1"/>
  <c r="O3042" i="1" a="1"/>
  <c r="O3043" i="1" a="1"/>
  <c r="O3044" i="1" a="1"/>
  <c r="O3045" i="1" a="1"/>
  <c r="O3046" i="1" a="1"/>
  <c r="O3047" i="1" a="1"/>
  <c r="O3048" i="1" a="1"/>
  <c r="O3049" i="1" a="1"/>
  <c r="O3050" i="1" a="1"/>
  <c r="O3051" i="1" a="1"/>
  <c r="O3052" i="1" a="1"/>
  <c r="O3053" i="1" a="1"/>
  <c r="O3054" i="1" a="1"/>
  <c r="O3055" i="1" a="1"/>
  <c r="O3056" i="1" a="1"/>
  <c r="O3057" i="1" a="1"/>
  <c r="O3058" i="1" a="1"/>
  <c r="O3059" i="1" a="1"/>
  <c r="O3060" i="1" a="1"/>
  <c r="O3061" i="1" a="1"/>
  <c r="O3062" i="1" a="1"/>
  <c r="O3063" i="1" a="1"/>
  <c r="O3064" i="1" a="1"/>
  <c r="O3065" i="1" a="1"/>
  <c r="O3066" i="1" a="1"/>
  <c r="O3067" i="1" a="1"/>
  <c r="O3068" i="1" a="1"/>
  <c r="O3069" i="1" a="1"/>
  <c r="O3070" i="1" a="1"/>
  <c r="O3071" i="1" a="1"/>
  <c r="O3072" i="1" a="1"/>
  <c r="O3073" i="1" a="1"/>
  <c r="O3074" i="1" a="1"/>
  <c r="O3075" i="1" a="1"/>
  <c r="O3076" i="1" a="1"/>
  <c r="O3077" i="1" a="1"/>
  <c r="O3078" i="1" a="1"/>
  <c r="O3079" i="1" a="1"/>
  <c r="O3080" i="1" a="1"/>
  <c r="O3081" i="1" a="1"/>
  <c r="O3082" i="1" a="1"/>
  <c r="O3083" i="1" a="1"/>
  <c r="O3084" i="1" a="1"/>
  <c r="O3085" i="1" a="1"/>
  <c r="O3086" i="1" a="1"/>
  <c r="O3087" i="1" a="1"/>
  <c r="O3088" i="1" a="1"/>
  <c r="O3089" i="1" a="1"/>
  <c r="O3090" i="1" a="1"/>
  <c r="O3091" i="1" a="1"/>
  <c r="O3092" i="1" a="1"/>
  <c r="O3093" i="1" a="1"/>
  <c r="O3094" i="1" a="1"/>
  <c r="O3095" i="1" a="1"/>
  <c r="O3096" i="1" a="1"/>
  <c r="O3097" i="1" a="1"/>
  <c r="O3098" i="1" a="1"/>
  <c r="O3099" i="1" a="1"/>
  <c r="O3100" i="1" a="1"/>
  <c r="O3101" i="1" a="1"/>
  <c r="O3102" i="1" a="1"/>
  <c r="O3103" i="1" a="1"/>
  <c r="O3104" i="1" a="1"/>
  <c r="O3105" i="1" a="1"/>
  <c r="O3106" i="1" a="1"/>
  <c r="O3107" i="1" a="1"/>
  <c r="O3108" i="1" a="1"/>
  <c r="O3109" i="1" a="1"/>
  <c r="O3110" i="1" a="1"/>
  <c r="O3111" i="1" a="1"/>
  <c r="O3112" i="1" a="1"/>
  <c r="O3113" i="1" a="1"/>
  <c r="O3114" i="1" a="1"/>
  <c r="O3115" i="1" a="1"/>
  <c r="O3116" i="1" a="1"/>
  <c r="O3117" i="1" a="1"/>
  <c r="O3118" i="1" a="1"/>
  <c r="O3119" i="1" a="1"/>
  <c r="O3120" i="1" a="1"/>
  <c r="O3121" i="1" a="1"/>
  <c r="O3122" i="1" a="1"/>
  <c r="O3123" i="1" a="1"/>
  <c r="O3124" i="1" a="1"/>
  <c r="O3125" i="1" a="1"/>
  <c r="O3126" i="1" a="1"/>
  <c r="O3127" i="1" a="1"/>
  <c r="O3128" i="1" a="1"/>
  <c r="O3129" i="1" a="1"/>
  <c r="O3130" i="1" a="1"/>
  <c r="O3131" i="1" a="1"/>
  <c r="O3132" i="1" a="1"/>
  <c r="O3133" i="1" a="1"/>
  <c r="O3134" i="1" a="1"/>
  <c r="O3135" i="1" a="1"/>
  <c r="O3136" i="1" a="1"/>
  <c r="O3137" i="1" a="1"/>
  <c r="O3138" i="1" a="1"/>
  <c r="O3139" i="1" a="1"/>
  <c r="O3140" i="1" a="1"/>
  <c r="O3141" i="1" a="1"/>
  <c r="O3142" i="1" a="1"/>
  <c r="O3143" i="1" a="1"/>
  <c r="O3144" i="1" a="1"/>
  <c r="O3145" i="1" a="1"/>
  <c r="O3146" i="1" a="1"/>
  <c r="O3147" i="1" a="1"/>
  <c r="O3148" i="1" a="1"/>
  <c r="O3149" i="1" a="1"/>
  <c r="O3150" i="1" a="1"/>
  <c r="O3151" i="1" a="1"/>
  <c r="O3152" i="1" a="1"/>
  <c r="O3153" i="1" a="1"/>
  <c r="O3154" i="1" a="1"/>
  <c r="O3155" i="1" a="1"/>
  <c r="O3156" i="1" a="1"/>
  <c r="O3157" i="1" a="1"/>
  <c r="O3158" i="1" a="1"/>
  <c r="O3159" i="1" a="1"/>
  <c r="O3160" i="1" a="1"/>
  <c r="O3161" i="1" a="1"/>
  <c r="O3162" i="1" a="1"/>
  <c r="O3163" i="1" a="1"/>
  <c r="O3164" i="1" a="1"/>
  <c r="O3165" i="1" a="1"/>
  <c r="O3166" i="1" a="1"/>
  <c r="O3167" i="1" a="1"/>
  <c r="O3168" i="1" a="1"/>
  <c r="O3169" i="1" a="1"/>
  <c r="O3170" i="1" a="1"/>
  <c r="O3171" i="1" a="1"/>
  <c r="O3172" i="1" a="1"/>
  <c r="O3173" i="1" a="1"/>
  <c r="O3174" i="1" a="1"/>
  <c r="O3175" i="1" a="1"/>
  <c r="O3176" i="1" a="1"/>
  <c r="O3177" i="1" a="1"/>
  <c r="O3178" i="1" a="1"/>
  <c r="O3179" i="1" a="1"/>
  <c r="O3180" i="1" a="1"/>
  <c r="O3181" i="1" a="1"/>
  <c r="O3182" i="1" a="1"/>
  <c r="O3183" i="1" a="1"/>
  <c r="O3184" i="1" a="1"/>
  <c r="O3185" i="1" a="1"/>
  <c r="O3186" i="1" a="1"/>
  <c r="O3187" i="1" a="1"/>
  <c r="O3188" i="1" a="1"/>
  <c r="O3189" i="1" a="1"/>
  <c r="O3190" i="1" a="1"/>
  <c r="O3191" i="1" a="1"/>
  <c r="O3192" i="1" a="1"/>
  <c r="O3193" i="1" a="1"/>
  <c r="O3194" i="1" a="1"/>
  <c r="O3195" i="1" a="1"/>
  <c r="O3196" i="1" a="1"/>
  <c r="O3197" i="1" a="1"/>
  <c r="O3198" i="1" a="1"/>
  <c r="O3199" i="1" a="1"/>
  <c r="O3200" i="1" a="1"/>
  <c r="O3201" i="1" a="1"/>
  <c r="O3202" i="1" a="1"/>
  <c r="O3203" i="1" a="1"/>
  <c r="O3204" i="1" a="1"/>
  <c r="O3205" i="1" a="1"/>
  <c r="O3206" i="1" a="1"/>
  <c r="O3207" i="1" a="1"/>
  <c r="O3208" i="1" a="1"/>
  <c r="O3209" i="1" a="1"/>
  <c r="O3210" i="1" a="1"/>
  <c r="O3211" i="1" a="1"/>
  <c r="O3212" i="1" a="1"/>
  <c r="O3213" i="1" a="1"/>
  <c r="O3214" i="1" a="1"/>
  <c r="O3215" i="1" a="1"/>
  <c r="O3216" i="1" a="1"/>
  <c r="O3217" i="1" a="1"/>
  <c r="O3218" i="1" a="1"/>
  <c r="O3219" i="1" a="1"/>
  <c r="O3220" i="1" a="1"/>
  <c r="O3221" i="1" a="1"/>
  <c r="O3222" i="1" a="1"/>
  <c r="O3223" i="1" a="1"/>
  <c r="O3224" i="1" a="1"/>
  <c r="O3225" i="1" a="1"/>
  <c r="O3226" i="1" a="1"/>
  <c r="O3227" i="1" a="1"/>
  <c r="O3228" i="1" a="1"/>
  <c r="O3229" i="1" a="1"/>
  <c r="O3230" i="1" a="1"/>
  <c r="O3231" i="1" a="1"/>
  <c r="O3232" i="1" a="1"/>
  <c r="O3233" i="1" a="1"/>
  <c r="O3234" i="1" a="1"/>
  <c r="O3235" i="1" a="1"/>
  <c r="O3236" i="1" a="1"/>
  <c r="O3237" i="1" a="1"/>
  <c r="O3238" i="1" a="1"/>
  <c r="O3239" i="1" a="1"/>
  <c r="O3240" i="1" a="1"/>
  <c r="O3241" i="1" a="1"/>
  <c r="O3242" i="1" a="1"/>
  <c r="O3243" i="1" a="1"/>
  <c r="O3244" i="1" a="1"/>
  <c r="O3245" i="1" a="1"/>
  <c r="O3246" i="1" a="1"/>
  <c r="O3247" i="1" a="1"/>
  <c r="O3248" i="1" a="1"/>
  <c r="O3249" i="1" a="1"/>
  <c r="O3250" i="1" a="1"/>
  <c r="O3251" i="1" a="1"/>
  <c r="O3252" i="1" a="1"/>
  <c r="O3253" i="1" a="1"/>
  <c r="O3254" i="1" a="1"/>
  <c r="O3255" i="1" a="1"/>
  <c r="O3256" i="1" a="1"/>
  <c r="O3257" i="1" a="1"/>
  <c r="O3258" i="1" a="1"/>
  <c r="O3259" i="1" a="1"/>
  <c r="O3260" i="1" a="1"/>
  <c r="O3261" i="1" a="1"/>
  <c r="O3262" i="1" a="1"/>
  <c r="O3263" i="1" a="1"/>
  <c r="O3264" i="1" a="1"/>
  <c r="O3265" i="1" a="1"/>
  <c r="O3266" i="1" a="1"/>
  <c r="O3267" i="1" a="1"/>
  <c r="O3268" i="1" a="1"/>
  <c r="O3269" i="1" a="1"/>
  <c r="O3270" i="1" a="1"/>
  <c r="O3271" i="1" a="1"/>
  <c r="O3272" i="1" a="1"/>
  <c r="O3273" i="1" a="1"/>
  <c r="O3274" i="1" a="1"/>
  <c r="O3275" i="1" a="1"/>
  <c r="O3276" i="1" a="1"/>
  <c r="O3277" i="1" a="1"/>
  <c r="O3278" i="1" a="1"/>
  <c r="O3279" i="1" a="1"/>
  <c r="O3280" i="1" a="1"/>
  <c r="O3281" i="1" a="1"/>
  <c r="O3282" i="1" a="1"/>
  <c r="O3283" i="1" a="1"/>
  <c r="O3284" i="1" a="1"/>
  <c r="O3285" i="1" a="1"/>
  <c r="O3286" i="1" a="1"/>
  <c r="O3287" i="1" a="1"/>
  <c r="O3288" i="1" a="1"/>
  <c r="O3289" i="1" a="1"/>
  <c r="O3290" i="1" a="1"/>
  <c r="O3291" i="1" a="1"/>
  <c r="O3292" i="1" a="1"/>
  <c r="O3293" i="1" a="1"/>
  <c r="O3294" i="1" a="1"/>
  <c r="O3295" i="1" a="1"/>
  <c r="O3296" i="1" a="1"/>
  <c r="O3297" i="1" a="1"/>
  <c r="O3298" i="1" a="1"/>
  <c r="O3299" i="1" a="1"/>
  <c r="O3300" i="1" a="1"/>
  <c r="O3301" i="1" a="1"/>
  <c r="O3302" i="1" a="1"/>
  <c r="O3303" i="1" a="1"/>
  <c r="O3304" i="1" a="1"/>
  <c r="O3305" i="1" a="1"/>
  <c r="O3306" i="1" a="1"/>
  <c r="O3307" i="1" a="1"/>
  <c r="O3308" i="1" a="1"/>
  <c r="O3309" i="1" a="1"/>
  <c r="O3310" i="1" a="1"/>
  <c r="O3311" i="1" a="1"/>
  <c r="O3312" i="1" a="1"/>
  <c r="O3313" i="1" a="1"/>
  <c r="O3314" i="1" a="1"/>
  <c r="O3315" i="1" a="1"/>
  <c r="O3316" i="1" a="1"/>
  <c r="O3317" i="1" a="1"/>
  <c r="O3318" i="1" a="1"/>
  <c r="O3319" i="1" a="1"/>
  <c r="O3320" i="1" a="1"/>
  <c r="O3321" i="1" a="1"/>
  <c r="O3322" i="1" a="1"/>
  <c r="O3323" i="1" a="1"/>
  <c r="O3324" i="1" a="1"/>
  <c r="O3325" i="1" a="1"/>
  <c r="O3326" i="1" a="1"/>
  <c r="O3327" i="1" a="1"/>
  <c r="O3328" i="1" a="1"/>
  <c r="O3329" i="1" a="1"/>
  <c r="O3330" i="1" a="1"/>
  <c r="O3331" i="1" a="1"/>
  <c r="O3332" i="1" a="1"/>
  <c r="O3333" i="1" a="1"/>
  <c r="O3334" i="1" a="1"/>
  <c r="O3335" i="1" a="1"/>
  <c r="O3336" i="1" a="1"/>
  <c r="O3337" i="1" a="1"/>
  <c r="O3338" i="1" a="1"/>
  <c r="O3339" i="1" a="1"/>
  <c r="O3340" i="1" a="1"/>
  <c r="O3341" i="1" a="1"/>
  <c r="O3342" i="1" a="1"/>
  <c r="O3343" i="1" a="1"/>
  <c r="O3344" i="1" a="1"/>
  <c r="O3345" i="1" a="1"/>
  <c r="O3346" i="1" a="1"/>
  <c r="O3347" i="1" a="1"/>
  <c r="O3348" i="1" a="1"/>
  <c r="O3349" i="1" a="1"/>
  <c r="O3350" i="1" a="1"/>
  <c r="O3351" i="1" a="1"/>
  <c r="O3352" i="1" a="1"/>
  <c r="O3353" i="1" a="1"/>
  <c r="O3354" i="1" a="1"/>
  <c r="O3355" i="1" a="1"/>
  <c r="O3356" i="1" a="1"/>
  <c r="O3357" i="1" a="1"/>
  <c r="O3358" i="1" a="1"/>
  <c r="O3359" i="1" a="1"/>
  <c r="O3360" i="1" a="1"/>
  <c r="O3361" i="1" a="1"/>
  <c r="O3362" i="1" a="1"/>
  <c r="O3363" i="1" a="1"/>
  <c r="O3364" i="1" a="1"/>
  <c r="O3365" i="1" a="1"/>
  <c r="O3366" i="1" a="1"/>
  <c r="O3367" i="1" a="1"/>
  <c r="O3368" i="1" a="1"/>
  <c r="O3369" i="1" a="1"/>
  <c r="O3370" i="1" a="1"/>
  <c r="O3371" i="1" a="1"/>
  <c r="O3372" i="1" a="1"/>
  <c r="O3373" i="1" a="1"/>
  <c r="O3374" i="1" a="1"/>
  <c r="O3375" i="1" a="1"/>
  <c r="O3376" i="1" a="1"/>
  <c r="O3377" i="1" a="1"/>
  <c r="O3378" i="1" a="1"/>
  <c r="O3379" i="1" a="1"/>
  <c r="O3380" i="1" a="1"/>
  <c r="O3381" i="1" a="1"/>
  <c r="O3382" i="1" a="1"/>
  <c r="O3383" i="1" a="1"/>
  <c r="O3384" i="1" a="1"/>
  <c r="O3385" i="1" a="1"/>
  <c r="O3386" i="1" a="1"/>
  <c r="O3387" i="1" a="1"/>
  <c r="O3388" i="1" a="1"/>
  <c r="O3389" i="1" a="1"/>
  <c r="O3390" i="1" a="1"/>
  <c r="O3391" i="1" a="1"/>
  <c r="O3392" i="1" a="1"/>
  <c r="O3393" i="1" a="1"/>
  <c r="O3394" i="1" a="1"/>
  <c r="O3395" i="1" a="1"/>
  <c r="O3396" i="1" a="1"/>
  <c r="O3397" i="1" a="1"/>
  <c r="O3398" i="1" a="1"/>
  <c r="O3399" i="1" a="1"/>
  <c r="O3400" i="1" a="1"/>
  <c r="O3401" i="1" a="1"/>
  <c r="O3402" i="1" a="1"/>
  <c r="O3403" i="1" a="1"/>
  <c r="O3404" i="1" a="1"/>
  <c r="O3405" i="1" a="1"/>
  <c r="O3406" i="1" a="1"/>
  <c r="O3407" i="1" a="1"/>
  <c r="O3408" i="1" a="1"/>
  <c r="O3409" i="1" a="1"/>
  <c r="O3410" i="1" a="1"/>
  <c r="O3411" i="1" a="1"/>
  <c r="O3412" i="1" a="1"/>
  <c r="O3413" i="1" a="1"/>
  <c r="O3414" i="1" a="1"/>
  <c r="O3415" i="1" a="1"/>
  <c r="O3416" i="1" a="1"/>
  <c r="O3417" i="1" a="1"/>
  <c r="O3418" i="1" a="1"/>
  <c r="O3419" i="1" a="1"/>
  <c r="O3420" i="1" a="1"/>
  <c r="O3421" i="1" a="1"/>
  <c r="O3422" i="1" a="1"/>
  <c r="O3423" i="1" a="1"/>
  <c r="O3424" i="1" a="1"/>
  <c r="O3425" i="1" a="1"/>
  <c r="O3426" i="1" a="1"/>
  <c r="O3427" i="1" a="1"/>
  <c r="O3428" i="1" a="1"/>
  <c r="O3429" i="1" a="1"/>
  <c r="O3430" i="1" a="1"/>
  <c r="O3431" i="1" a="1"/>
  <c r="O3432" i="1" a="1"/>
  <c r="O3433" i="1" a="1"/>
  <c r="O3434" i="1" a="1"/>
  <c r="O3435" i="1" a="1"/>
  <c r="O3436" i="1" a="1"/>
  <c r="O3437" i="1" a="1"/>
  <c r="O3438" i="1" a="1"/>
  <c r="O3439" i="1" a="1"/>
  <c r="O3440" i="1" a="1"/>
  <c r="O3441" i="1" a="1"/>
  <c r="O3442" i="1" a="1"/>
  <c r="O3443" i="1" a="1"/>
  <c r="O3444" i="1" a="1"/>
  <c r="O3445" i="1" a="1"/>
  <c r="O3446" i="1" a="1"/>
  <c r="O3447" i="1" a="1"/>
  <c r="O3448" i="1" a="1"/>
  <c r="O3449" i="1" a="1"/>
  <c r="O3450" i="1" a="1"/>
  <c r="O3451" i="1" a="1"/>
  <c r="O3452" i="1" a="1"/>
  <c r="O3453" i="1" a="1"/>
  <c r="O3454" i="1" a="1"/>
  <c r="O3455" i="1" a="1"/>
  <c r="O3456" i="1" a="1"/>
  <c r="O3457" i="1" a="1"/>
  <c r="O3458" i="1" a="1"/>
  <c r="O3459" i="1" a="1"/>
  <c r="O3460" i="1" a="1"/>
  <c r="O3461" i="1" a="1"/>
  <c r="O3462" i="1" a="1"/>
  <c r="O3463" i="1" a="1"/>
  <c r="O3464" i="1" a="1"/>
  <c r="O3465" i="1" a="1"/>
  <c r="O3466" i="1" a="1"/>
  <c r="O3467" i="1" a="1"/>
  <c r="O3468" i="1" a="1"/>
  <c r="O3469" i="1" a="1"/>
  <c r="O3470" i="1" a="1"/>
  <c r="O3471" i="1" a="1"/>
  <c r="O3472" i="1" a="1"/>
  <c r="O3473" i="1" a="1"/>
  <c r="O3474" i="1" a="1"/>
  <c r="O3475" i="1" a="1"/>
  <c r="O3476" i="1" a="1"/>
  <c r="O3477" i="1" a="1"/>
  <c r="O3478" i="1" a="1"/>
  <c r="O3479" i="1" a="1"/>
  <c r="O3480" i="1" a="1"/>
  <c r="O3481" i="1" a="1"/>
  <c r="O3482" i="1" a="1"/>
  <c r="O3483" i="1" a="1"/>
  <c r="O3484" i="1" a="1"/>
  <c r="O3485" i="1" a="1"/>
  <c r="O3486" i="1" a="1"/>
  <c r="O3487" i="1" a="1"/>
  <c r="O3488" i="1" a="1"/>
  <c r="O3489" i="1" a="1"/>
  <c r="O3490" i="1" a="1"/>
  <c r="O3491" i="1" a="1"/>
  <c r="O3492" i="1" a="1"/>
  <c r="O3493" i="1" a="1"/>
  <c r="O3494" i="1" a="1"/>
  <c r="O3495" i="1" a="1"/>
  <c r="O3496" i="1" a="1"/>
  <c r="O3497" i="1" a="1"/>
  <c r="O3498" i="1" a="1"/>
  <c r="O3499" i="1" a="1"/>
  <c r="O3500" i="1" a="1"/>
  <c r="O3501" i="1" a="1"/>
  <c r="O3502" i="1" a="1"/>
  <c r="O3503" i="1" a="1"/>
  <c r="O3504" i="1" a="1"/>
  <c r="O3505" i="1" a="1"/>
  <c r="O3506" i="1" a="1"/>
  <c r="O3507" i="1" a="1"/>
  <c r="O3508" i="1" a="1"/>
  <c r="O3509" i="1" a="1"/>
  <c r="O3510" i="1" a="1"/>
  <c r="O3511" i="1" a="1"/>
  <c r="O3512" i="1" a="1"/>
  <c r="O3513" i="1" a="1"/>
  <c r="O3514" i="1" a="1"/>
  <c r="O3515" i="1" a="1"/>
  <c r="O3516" i="1" a="1"/>
  <c r="O3517" i="1" a="1"/>
  <c r="O3518" i="1" a="1"/>
  <c r="O3519" i="1" a="1"/>
  <c r="O3520" i="1" a="1"/>
  <c r="O3521" i="1" a="1"/>
  <c r="O3522" i="1" a="1"/>
  <c r="O3523" i="1" a="1"/>
  <c r="O3524" i="1" a="1"/>
  <c r="O3525" i="1" a="1"/>
  <c r="O3526" i="1" a="1"/>
  <c r="O3527" i="1" a="1"/>
  <c r="O3528" i="1" a="1"/>
  <c r="O3529" i="1" a="1"/>
  <c r="O3530" i="1" a="1"/>
  <c r="O3531" i="1" a="1"/>
  <c r="O3532" i="1" a="1"/>
  <c r="O3533" i="1" a="1"/>
  <c r="O3534" i="1" a="1"/>
  <c r="O3535" i="1" a="1"/>
  <c r="O3536" i="1" a="1"/>
  <c r="O3537" i="1" a="1"/>
  <c r="O3538" i="1" a="1"/>
  <c r="O3539" i="1" a="1"/>
  <c r="O3540" i="1" a="1"/>
  <c r="O3541" i="1" a="1"/>
  <c r="O3542" i="1" a="1"/>
  <c r="O3543" i="1" a="1"/>
  <c r="O3544" i="1" a="1"/>
  <c r="O3545" i="1" a="1"/>
  <c r="O3546" i="1" a="1"/>
  <c r="O3547" i="1" a="1"/>
  <c r="O3548" i="1" a="1"/>
  <c r="O3549" i="1" a="1"/>
  <c r="O3550" i="1" a="1"/>
  <c r="O3551" i="1" a="1"/>
  <c r="O3552" i="1" a="1"/>
  <c r="O3553" i="1" a="1"/>
  <c r="O3554" i="1" a="1"/>
  <c r="O3555" i="1" a="1"/>
  <c r="O3556" i="1" a="1"/>
  <c r="O3557" i="1" a="1"/>
  <c r="O3558" i="1" a="1"/>
  <c r="O3559" i="1" a="1"/>
  <c r="O3560" i="1" a="1"/>
  <c r="O3561" i="1" a="1"/>
  <c r="O3562" i="1" a="1"/>
  <c r="O3563" i="1" a="1"/>
  <c r="O3564" i="1" a="1"/>
  <c r="O3565" i="1" a="1"/>
  <c r="O3566" i="1" a="1"/>
  <c r="O3567" i="1" a="1"/>
  <c r="O3568" i="1" a="1"/>
  <c r="O3569" i="1" a="1"/>
  <c r="O3570" i="1" a="1"/>
  <c r="O3571" i="1" a="1"/>
  <c r="O3572" i="1" a="1"/>
  <c r="O3573" i="1" a="1"/>
  <c r="O3574" i="1" a="1"/>
  <c r="O3575" i="1" a="1"/>
  <c r="O3576" i="1" a="1"/>
  <c r="O3577" i="1" a="1"/>
  <c r="O3578" i="1" a="1"/>
  <c r="O3579" i="1" a="1"/>
  <c r="O3580" i="1" a="1"/>
  <c r="O3581" i="1" a="1"/>
  <c r="O3582" i="1" a="1"/>
  <c r="O3583" i="1" a="1"/>
  <c r="O3584" i="1" a="1"/>
  <c r="O3585" i="1" a="1"/>
  <c r="O3586" i="1" a="1"/>
  <c r="O3587" i="1" a="1"/>
  <c r="O3588" i="1" a="1"/>
  <c r="O3589" i="1" a="1"/>
  <c r="O3590" i="1" a="1"/>
  <c r="O3591" i="1" a="1"/>
  <c r="O3592" i="1" a="1"/>
  <c r="O3593" i="1" a="1"/>
  <c r="O3594" i="1" a="1"/>
  <c r="O3595" i="1" a="1"/>
  <c r="O3596" i="1" a="1"/>
  <c r="O3597" i="1" a="1"/>
  <c r="O3598" i="1" a="1"/>
  <c r="O3599" i="1" a="1"/>
  <c r="O3600" i="1" a="1"/>
  <c r="O3601" i="1" a="1"/>
  <c r="O3602" i="1" a="1"/>
  <c r="O3603" i="1" a="1"/>
  <c r="O3604" i="1" a="1"/>
  <c r="O3605" i="1" a="1"/>
  <c r="O3606" i="1" a="1"/>
  <c r="O3607" i="1" a="1"/>
  <c r="O3608" i="1" a="1"/>
  <c r="O3609" i="1" a="1"/>
  <c r="O3610" i="1" a="1"/>
  <c r="O3611" i="1" a="1"/>
  <c r="O3612" i="1" a="1"/>
  <c r="O3613" i="1" a="1"/>
  <c r="O3614" i="1" a="1"/>
  <c r="O3615" i="1" a="1"/>
  <c r="O3616" i="1" a="1"/>
  <c r="O3617" i="1" a="1"/>
  <c r="O3618" i="1" a="1"/>
  <c r="O3619" i="1" a="1"/>
  <c r="O3620" i="1" a="1"/>
  <c r="O3621" i="1" a="1"/>
  <c r="O3622" i="1" a="1"/>
  <c r="O3623" i="1" a="1"/>
  <c r="O3624" i="1" a="1"/>
  <c r="O3625" i="1" a="1"/>
  <c r="O3626" i="1" a="1"/>
  <c r="O3627" i="1" a="1"/>
  <c r="O3628" i="1" a="1"/>
  <c r="O3629" i="1" a="1"/>
  <c r="O3630" i="1" a="1"/>
  <c r="O3631" i="1" a="1"/>
  <c r="O3632" i="1" a="1"/>
  <c r="O3633" i="1" a="1"/>
  <c r="O3634" i="1" a="1"/>
  <c r="O3635" i="1" a="1"/>
  <c r="O3636" i="1" a="1"/>
  <c r="O3637" i="1" a="1"/>
  <c r="O3638" i="1" a="1"/>
  <c r="O3639" i="1" a="1"/>
  <c r="O3640" i="1" a="1"/>
  <c r="O3641" i="1" a="1"/>
  <c r="O3642" i="1" a="1"/>
  <c r="O3643" i="1" a="1"/>
  <c r="O3644" i="1" a="1"/>
  <c r="O3645" i="1" a="1"/>
  <c r="O3646" i="1" a="1"/>
  <c r="O3647" i="1" a="1"/>
  <c r="O3648" i="1" a="1"/>
  <c r="O3649" i="1" a="1"/>
  <c r="O3650" i="1" a="1"/>
  <c r="O3651" i="1" a="1"/>
  <c r="O3652" i="1" a="1"/>
  <c r="O3653" i="1" a="1"/>
  <c r="O3654" i="1" a="1"/>
  <c r="O3655" i="1" a="1"/>
  <c r="O3656" i="1" a="1"/>
  <c r="O3657" i="1" a="1"/>
  <c r="O3658" i="1" a="1"/>
  <c r="O3659" i="1" a="1"/>
  <c r="O3660" i="1" a="1"/>
  <c r="O3661" i="1" a="1"/>
  <c r="O3662" i="1" a="1"/>
  <c r="O3663" i="1" a="1"/>
  <c r="O3664" i="1" a="1"/>
  <c r="O3665" i="1" a="1"/>
  <c r="O3666" i="1" a="1"/>
  <c r="O3667" i="1" a="1"/>
  <c r="O3668" i="1" a="1"/>
  <c r="O3669" i="1" a="1"/>
  <c r="O3670" i="1" a="1"/>
  <c r="O3671" i="1" a="1"/>
  <c r="O3672" i="1" a="1"/>
  <c r="O3673" i="1" a="1"/>
  <c r="O3674" i="1" a="1"/>
  <c r="O3675" i="1" a="1"/>
  <c r="O3676" i="1" a="1"/>
  <c r="O3677" i="1" a="1"/>
  <c r="O3678" i="1" a="1"/>
  <c r="O3679" i="1" a="1"/>
  <c r="O3680" i="1" a="1"/>
  <c r="O3681" i="1" a="1"/>
  <c r="O3682" i="1" a="1"/>
  <c r="O3683" i="1" a="1"/>
  <c r="O3684" i="1" a="1"/>
  <c r="O3685" i="1" a="1"/>
  <c r="O3686" i="1" a="1"/>
  <c r="O3687" i="1" a="1"/>
  <c r="O3688" i="1" a="1"/>
  <c r="O3689" i="1" a="1"/>
  <c r="O3690" i="1" a="1"/>
  <c r="O3691" i="1" a="1"/>
  <c r="O3692" i="1" a="1"/>
  <c r="O3693" i="1" a="1"/>
  <c r="O3694" i="1" a="1"/>
  <c r="O3695" i="1" a="1"/>
  <c r="O3696" i="1" a="1"/>
  <c r="O3697" i="1" a="1"/>
  <c r="O3698" i="1" a="1"/>
  <c r="O3699" i="1" a="1"/>
  <c r="O3700" i="1" a="1"/>
  <c r="O3701" i="1" a="1"/>
  <c r="O3702" i="1" a="1"/>
  <c r="O3703" i="1" a="1"/>
  <c r="O3704" i="1" a="1"/>
  <c r="O3705" i="1" a="1"/>
  <c r="O3706" i="1" a="1"/>
  <c r="O3707" i="1" a="1"/>
  <c r="O3708" i="1" a="1"/>
  <c r="O3709" i="1" a="1"/>
  <c r="O3710" i="1" a="1"/>
  <c r="O3711" i="1" a="1"/>
  <c r="O3712" i="1" a="1"/>
  <c r="O3713" i="1" a="1"/>
  <c r="O3714" i="1" a="1"/>
  <c r="O3715" i="1" a="1"/>
  <c r="O3716" i="1" a="1"/>
  <c r="O3717" i="1" a="1"/>
  <c r="O3718" i="1" a="1"/>
  <c r="O3719" i="1" a="1"/>
  <c r="O3720" i="1" a="1"/>
  <c r="O3721" i="1" a="1"/>
  <c r="O3722" i="1" a="1"/>
  <c r="O3723" i="1" a="1"/>
  <c r="O3724" i="1" a="1"/>
  <c r="O3725" i="1" a="1"/>
  <c r="O3726" i="1" a="1"/>
  <c r="O3727" i="1" a="1"/>
  <c r="O3728" i="1" a="1"/>
  <c r="O3729" i="1" a="1"/>
  <c r="O3730" i="1" a="1"/>
  <c r="O3731" i="1" a="1"/>
  <c r="O3732" i="1" a="1"/>
  <c r="O3733" i="1" a="1"/>
  <c r="O3734" i="1" a="1"/>
  <c r="O3735" i="1" a="1"/>
  <c r="O3736" i="1" a="1"/>
  <c r="O3737" i="1" a="1"/>
  <c r="O3738" i="1" a="1"/>
  <c r="O3739" i="1" a="1"/>
  <c r="O3740" i="1" a="1"/>
  <c r="O3741" i="1" a="1"/>
  <c r="O3742" i="1" a="1"/>
  <c r="O3743" i="1" a="1"/>
  <c r="O3744" i="1" a="1"/>
  <c r="O3745" i="1" a="1"/>
  <c r="O3746" i="1" a="1"/>
  <c r="O3747" i="1" a="1"/>
  <c r="O3748" i="1" a="1"/>
  <c r="O3749" i="1" a="1"/>
  <c r="O3750" i="1" a="1"/>
  <c r="O3751" i="1" a="1"/>
  <c r="O3752" i="1" a="1"/>
  <c r="O3753" i="1" a="1"/>
  <c r="O3754" i="1" a="1"/>
  <c r="O3755" i="1" a="1"/>
  <c r="O3756" i="1" a="1"/>
  <c r="O3757" i="1" a="1"/>
  <c r="O3758" i="1" a="1"/>
  <c r="O3759" i="1" a="1"/>
  <c r="O3760" i="1" a="1"/>
  <c r="O3761" i="1" a="1"/>
  <c r="O3762" i="1" a="1"/>
  <c r="O3763" i="1" a="1"/>
  <c r="O3764" i="1" a="1"/>
  <c r="O3765" i="1" a="1"/>
  <c r="O3766" i="1" a="1"/>
  <c r="O3767" i="1" a="1"/>
  <c r="O3768" i="1" a="1"/>
  <c r="O3769" i="1" a="1"/>
  <c r="O3770" i="1" a="1"/>
  <c r="O3771" i="1" a="1"/>
  <c r="O3772" i="1" a="1"/>
  <c r="O3773" i="1" a="1"/>
  <c r="O3774" i="1" a="1"/>
  <c r="O3775" i="1" a="1"/>
  <c r="O3776" i="1" a="1"/>
  <c r="O3777" i="1" a="1"/>
  <c r="O3778" i="1" a="1"/>
  <c r="O3779" i="1" a="1"/>
  <c r="O3780" i="1" a="1"/>
  <c r="O3781" i="1" a="1"/>
  <c r="O3782" i="1" a="1"/>
  <c r="O3783" i="1" a="1"/>
  <c r="O3784" i="1" a="1"/>
  <c r="O3785" i="1" a="1"/>
  <c r="O3786" i="1" a="1"/>
  <c r="O3787" i="1" a="1"/>
  <c r="O3788" i="1" a="1"/>
  <c r="O3789" i="1" a="1"/>
  <c r="O3790" i="1" a="1"/>
  <c r="O3791" i="1" a="1"/>
  <c r="O3792" i="1" a="1"/>
  <c r="O3793" i="1" a="1"/>
  <c r="O3794" i="1" a="1"/>
  <c r="O3795" i="1" a="1"/>
  <c r="O3796" i="1" a="1"/>
  <c r="O3797" i="1" a="1"/>
  <c r="O3798" i="1" a="1"/>
  <c r="O3799" i="1" a="1"/>
  <c r="O3800" i="1" a="1"/>
  <c r="O3801" i="1" a="1"/>
  <c r="O3802" i="1" a="1"/>
  <c r="O3803" i="1" a="1"/>
  <c r="O3804" i="1" a="1"/>
  <c r="O3805" i="1" a="1"/>
  <c r="O3806" i="1" a="1"/>
  <c r="O3807" i="1" a="1"/>
  <c r="O3808" i="1" a="1"/>
  <c r="O3809" i="1" a="1"/>
  <c r="O3810" i="1" a="1"/>
  <c r="O3811" i="1" a="1"/>
  <c r="O3812" i="1" a="1"/>
  <c r="O3813" i="1" a="1"/>
  <c r="O3814" i="1" a="1"/>
  <c r="O3815" i="1" a="1"/>
  <c r="O3816" i="1" a="1"/>
  <c r="O3817" i="1" a="1"/>
  <c r="O3818" i="1" a="1"/>
  <c r="O3819" i="1" a="1"/>
  <c r="O3820" i="1" a="1"/>
  <c r="O3821" i="1" a="1"/>
  <c r="O3822" i="1" a="1"/>
  <c r="O3823" i="1" a="1"/>
  <c r="O3824" i="1" a="1"/>
  <c r="O3825" i="1" a="1"/>
  <c r="O3826" i="1" a="1"/>
  <c r="O3827" i="1" a="1"/>
  <c r="O3828" i="1" a="1"/>
  <c r="O3829" i="1" a="1"/>
  <c r="O3830" i="1" a="1"/>
  <c r="O3831" i="1" a="1"/>
  <c r="O3832" i="1" a="1"/>
  <c r="O3833" i="1" a="1"/>
  <c r="O3834" i="1" a="1"/>
  <c r="O3835" i="1" a="1"/>
  <c r="O3836" i="1" a="1"/>
  <c r="O3837" i="1" a="1"/>
  <c r="O3838" i="1" a="1"/>
  <c r="O3839" i="1" a="1"/>
  <c r="O3840" i="1" a="1"/>
  <c r="O3841" i="1" a="1"/>
  <c r="O3842" i="1" a="1"/>
  <c r="O3843" i="1" a="1"/>
  <c r="O3844" i="1" a="1"/>
  <c r="O3845" i="1" a="1"/>
  <c r="O3846" i="1" a="1"/>
  <c r="O3847" i="1" a="1"/>
  <c r="O3848" i="1" a="1"/>
  <c r="O3849" i="1" a="1"/>
  <c r="O3850" i="1" a="1"/>
  <c r="O3851" i="1" a="1"/>
  <c r="O3852" i="1" a="1"/>
  <c r="O3853" i="1" a="1"/>
  <c r="O3854" i="1" a="1"/>
  <c r="O3855" i="1" a="1"/>
  <c r="O3856" i="1" a="1"/>
  <c r="O3857" i="1" a="1"/>
  <c r="O3858" i="1" a="1"/>
  <c r="O3859" i="1" a="1"/>
  <c r="O3860" i="1" a="1"/>
  <c r="O3861" i="1" a="1"/>
  <c r="O3862" i="1" a="1"/>
  <c r="O3863" i="1" a="1"/>
  <c r="O3864" i="1" a="1"/>
  <c r="O3865" i="1" a="1"/>
  <c r="O3866" i="1" a="1"/>
  <c r="O3867" i="1" a="1"/>
  <c r="O3868" i="1" a="1"/>
  <c r="O3869" i="1" a="1"/>
  <c r="O3870" i="1" a="1"/>
  <c r="O3871" i="1" a="1"/>
  <c r="O3872" i="1" a="1"/>
  <c r="O3873" i="1" a="1"/>
  <c r="O3874" i="1" a="1"/>
  <c r="O3875" i="1" a="1"/>
  <c r="O3876" i="1" a="1"/>
  <c r="O3877" i="1" a="1"/>
  <c r="O3878" i="1" a="1"/>
  <c r="O3879" i="1" a="1"/>
  <c r="O3880" i="1" a="1"/>
  <c r="O3881" i="1" a="1"/>
  <c r="O3882" i="1" a="1"/>
  <c r="O3883" i="1" a="1"/>
  <c r="O3884" i="1" a="1"/>
  <c r="O3885" i="1" a="1"/>
  <c r="O3886" i="1" a="1"/>
  <c r="O3887" i="1" a="1"/>
  <c r="O3888" i="1" a="1"/>
  <c r="O3889" i="1" a="1"/>
  <c r="O3890" i="1" a="1"/>
  <c r="O3891" i="1" a="1"/>
  <c r="O3892" i="1" a="1"/>
  <c r="O3893" i="1" a="1"/>
  <c r="O3894" i="1" a="1"/>
  <c r="O3895" i="1" a="1"/>
  <c r="O3896" i="1" a="1"/>
  <c r="O3897" i="1" a="1"/>
  <c r="O3898" i="1" a="1"/>
  <c r="O3899" i="1" a="1"/>
  <c r="O3900" i="1" a="1"/>
  <c r="O3901" i="1" a="1"/>
  <c r="O3902" i="1" a="1"/>
  <c r="O3903" i="1" a="1"/>
  <c r="O3904" i="1" a="1"/>
  <c r="O3905" i="1" a="1"/>
  <c r="O3906" i="1" a="1"/>
  <c r="O3907" i="1" a="1"/>
  <c r="O3908" i="1" a="1"/>
  <c r="O3909" i="1" a="1"/>
  <c r="O3910" i="1" a="1"/>
  <c r="O3911" i="1" a="1"/>
  <c r="O3912" i="1" a="1"/>
  <c r="O3913" i="1" a="1"/>
  <c r="O3914" i="1" a="1"/>
  <c r="O3915" i="1" a="1"/>
  <c r="O3916" i="1" a="1"/>
  <c r="O3917" i="1" a="1"/>
  <c r="O3918" i="1" a="1"/>
  <c r="O3919" i="1" a="1"/>
  <c r="O3920" i="1" a="1"/>
  <c r="O3921" i="1" a="1"/>
  <c r="O3922" i="1" a="1"/>
  <c r="O3923" i="1" a="1"/>
  <c r="O3924" i="1" a="1"/>
  <c r="O3925" i="1" a="1"/>
  <c r="O3926" i="1" a="1"/>
  <c r="O3927" i="1" a="1"/>
  <c r="O3928" i="1" a="1"/>
  <c r="O3929" i="1" a="1"/>
  <c r="O3930" i="1" a="1"/>
  <c r="O3931" i="1" a="1"/>
  <c r="O3932" i="1" a="1"/>
  <c r="O3933" i="1" a="1"/>
  <c r="O3934" i="1" a="1"/>
  <c r="O3935" i="1" a="1"/>
  <c r="O3936" i="1" a="1"/>
  <c r="O3937" i="1" a="1"/>
  <c r="O3938" i="1" a="1"/>
  <c r="O3939" i="1" a="1"/>
  <c r="O3940" i="1" a="1"/>
  <c r="O3941" i="1" a="1"/>
  <c r="O3942" i="1" a="1"/>
  <c r="O3943" i="1" a="1"/>
  <c r="O3944" i="1" a="1"/>
  <c r="O3945" i="1" a="1"/>
  <c r="O3946" i="1" a="1"/>
  <c r="O3947" i="1" a="1"/>
  <c r="O3948" i="1" a="1"/>
  <c r="O3949" i="1" a="1"/>
  <c r="O3950" i="1" a="1"/>
  <c r="O3951" i="1" a="1"/>
  <c r="O3952" i="1" a="1"/>
  <c r="O3953" i="1" a="1"/>
  <c r="O3954" i="1" a="1"/>
  <c r="O3955" i="1" a="1"/>
  <c r="O3956" i="1" a="1"/>
  <c r="O3957" i="1" a="1"/>
  <c r="O3958" i="1" a="1"/>
  <c r="O3959" i="1" a="1"/>
  <c r="O3960" i="1" a="1"/>
  <c r="O3961" i="1" a="1"/>
  <c r="O3962" i="1" a="1"/>
  <c r="O3963" i="1" a="1"/>
  <c r="O3964" i="1" a="1"/>
  <c r="O3965" i="1" a="1"/>
  <c r="O3966" i="1" a="1"/>
  <c r="O3967" i="1" a="1"/>
  <c r="O3968" i="1" a="1"/>
  <c r="O3969" i="1" a="1"/>
  <c r="O3970" i="1" a="1"/>
  <c r="O3971" i="1" a="1"/>
  <c r="O3972" i="1" a="1"/>
  <c r="O3973" i="1" a="1"/>
  <c r="O3974" i="1" a="1"/>
  <c r="O3975" i="1" a="1"/>
  <c r="O3976" i="1" a="1"/>
  <c r="O3977" i="1" a="1"/>
  <c r="O3978" i="1" a="1"/>
  <c r="O3979" i="1" a="1"/>
  <c r="O3980" i="1" a="1"/>
  <c r="O3981" i="1" a="1"/>
  <c r="O3982" i="1" a="1"/>
  <c r="O3983" i="1" a="1"/>
  <c r="O3984" i="1" a="1"/>
  <c r="O3985" i="1" a="1"/>
  <c r="O3986" i="1" a="1"/>
  <c r="O3987" i="1" a="1"/>
  <c r="O3988" i="1" a="1"/>
  <c r="O3989" i="1" a="1"/>
  <c r="O3990" i="1" a="1"/>
  <c r="O3991" i="1" a="1"/>
  <c r="O3992" i="1" a="1"/>
  <c r="O3993" i="1" a="1"/>
  <c r="O3994" i="1" a="1"/>
  <c r="O3995" i="1" a="1"/>
  <c r="O3996" i="1" a="1"/>
  <c r="O3997" i="1" a="1"/>
  <c r="O3998" i="1" a="1"/>
  <c r="O3999" i="1" a="1"/>
  <c r="O4000" i="1" a="1"/>
  <c r="O4001" i="1" a="1"/>
  <c r="O4002" i="1" a="1"/>
  <c r="O4003" i="1" a="1"/>
  <c r="O4004" i="1" a="1"/>
  <c r="O4005" i="1" a="1"/>
  <c r="O4006" i="1" a="1"/>
  <c r="O4007" i="1" a="1"/>
  <c r="O4008" i="1" a="1"/>
  <c r="O4009" i="1" a="1"/>
  <c r="O4010" i="1" a="1"/>
  <c r="O4011" i="1" a="1"/>
  <c r="O4012" i="1" a="1"/>
  <c r="O4013" i="1" a="1"/>
  <c r="O4014" i="1" a="1"/>
  <c r="O4015" i="1" a="1"/>
  <c r="O4016" i="1" a="1"/>
  <c r="O4017" i="1" a="1"/>
  <c r="O4018" i="1" a="1"/>
  <c r="O4019" i="1" a="1"/>
  <c r="O4020" i="1" a="1"/>
  <c r="O4021" i="1" a="1"/>
  <c r="O4022" i="1" a="1"/>
  <c r="O4023" i="1" a="1"/>
  <c r="O4024" i="1" a="1"/>
  <c r="O4025" i="1" a="1"/>
  <c r="O4026" i="1" a="1"/>
  <c r="O4027" i="1" a="1"/>
  <c r="O4028" i="1" a="1"/>
  <c r="O4029" i="1" a="1"/>
  <c r="O4030" i="1" a="1"/>
  <c r="O4031" i="1" a="1"/>
  <c r="O4032" i="1" a="1"/>
  <c r="O4033" i="1" a="1"/>
  <c r="O4034" i="1" a="1"/>
  <c r="O4035" i="1" a="1"/>
  <c r="O4036" i="1" a="1"/>
  <c r="O4037" i="1" a="1"/>
  <c r="O4038" i="1" a="1"/>
  <c r="O4039" i="1" a="1"/>
  <c r="O4040" i="1" a="1"/>
  <c r="O4041" i="1" a="1"/>
  <c r="O4042" i="1" a="1"/>
  <c r="O4043" i="1" a="1"/>
  <c r="O4044" i="1" a="1"/>
  <c r="O4045" i="1" a="1"/>
  <c r="O4046" i="1" a="1"/>
  <c r="O4047" i="1" a="1"/>
  <c r="O4048" i="1" a="1"/>
  <c r="O4049" i="1" a="1"/>
  <c r="O4050" i="1" a="1"/>
  <c r="O4051" i="1" a="1"/>
  <c r="O4052" i="1" a="1"/>
  <c r="O4053" i="1" a="1"/>
  <c r="O4054" i="1" a="1"/>
  <c r="O4055" i="1" a="1"/>
  <c r="O4056" i="1" a="1"/>
  <c r="O4057" i="1" a="1"/>
  <c r="O4058" i="1" a="1"/>
  <c r="O4059" i="1" a="1"/>
  <c r="O4060" i="1" a="1"/>
  <c r="O4061" i="1" a="1"/>
  <c r="O4062" i="1" a="1"/>
  <c r="O4063" i="1" a="1"/>
  <c r="O4064" i="1" a="1"/>
  <c r="O4065" i="1" a="1"/>
  <c r="O4066" i="1" a="1"/>
  <c r="O4067" i="1" a="1"/>
  <c r="O4068" i="1" a="1"/>
  <c r="O4069" i="1" a="1"/>
  <c r="O4070" i="1" a="1"/>
  <c r="O4071" i="1" a="1"/>
  <c r="O4072" i="1" a="1"/>
  <c r="O4073" i="1" a="1"/>
  <c r="O4074" i="1" a="1"/>
  <c r="O4075" i="1" a="1"/>
  <c r="O4076" i="1" a="1"/>
  <c r="O4077" i="1" a="1"/>
  <c r="O4078" i="1" a="1"/>
  <c r="O4079" i="1" a="1"/>
  <c r="O4080" i="1" a="1"/>
  <c r="O4081" i="1" a="1"/>
  <c r="O4082" i="1" a="1"/>
  <c r="O4083" i="1" a="1"/>
  <c r="O4084" i="1" a="1"/>
  <c r="O4085" i="1" a="1"/>
  <c r="O4086" i="1" a="1"/>
  <c r="O4087" i="1" a="1"/>
  <c r="O4088" i="1" a="1"/>
  <c r="O4089" i="1" a="1"/>
  <c r="O4090" i="1" a="1"/>
  <c r="O4091" i="1" a="1"/>
  <c r="O4092" i="1" a="1"/>
  <c r="O4093" i="1" a="1"/>
  <c r="O4094" i="1" a="1"/>
  <c r="O4095" i="1" a="1"/>
  <c r="O4096" i="1" a="1"/>
  <c r="O4097" i="1" a="1"/>
  <c r="O4098" i="1" a="1"/>
  <c r="O4099" i="1" a="1"/>
  <c r="O4100" i="1" a="1"/>
  <c r="O4101" i="1" a="1"/>
  <c r="O4102" i="1" a="1"/>
  <c r="O4103" i="1" a="1"/>
  <c r="O4104" i="1" a="1"/>
  <c r="O4105" i="1" a="1"/>
  <c r="O4106" i="1" a="1"/>
  <c r="O4107" i="1" a="1"/>
  <c r="O4108" i="1" a="1"/>
  <c r="O4109" i="1" a="1"/>
  <c r="O4110" i="1" a="1"/>
  <c r="O4111" i="1" a="1"/>
  <c r="O4112" i="1" a="1"/>
  <c r="O4113" i="1" a="1"/>
  <c r="O4114" i="1" a="1"/>
  <c r="O4115" i="1" a="1"/>
  <c r="O4116" i="1" a="1"/>
  <c r="O4117" i="1" a="1"/>
  <c r="O4118" i="1" a="1"/>
  <c r="O4119" i="1" a="1"/>
  <c r="O4120" i="1" a="1"/>
  <c r="O4121" i="1" a="1"/>
  <c r="O4122" i="1" a="1"/>
  <c r="O4123" i="1" a="1"/>
  <c r="O4124" i="1" a="1"/>
  <c r="O4125" i="1" a="1"/>
  <c r="O4126" i="1" a="1"/>
  <c r="O4127" i="1" a="1"/>
  <c r="O4128" i="1" a="1"/>
  <c r="O4129" i="1" a="1"/>
  <c r="O4130" i="1" a="1"/>
  <c r="O4131" i="1" a="1"/>
  <c r="O4132" i="1" a="1"/>
  <c r="O4133" i="1" a="1"/>
  <c r="O4134" i="1" a="1"/>
  <c r="O4135" i="1" a="1"/>
  <c r="O4136" i="1" a="1"/>
  <c r="O4137" i="1" a="1"/>
  <c r="O4138" i="1" a="1"/>
  <c r="O4139" i="1" a="1"/>
  <c r="O4140" i="1" a="1"/>
  <c r="O4141" i="1" a="1"/>
  <c r="O4142" i="1" a="1"/>
  <c r="O4143" i="1" a="1"/>
  <c r="O4144" i="1" a="1"/>
  <c r="O4145" i="1" a="1"/>
  <c r="O4146" i="1" a="1"/>
  <c r="O4147" i="1" a="1"/>
  <c r="O4148" i="1" a="1"/>
  <c r="O4149" i="1" a="1"/>
  <c r="O4150" i="1" a="1"/>
  <c r="O4151" i="1" a="1"/>
  <c r="O4152" i="1" a="1"/>
  <c r="O4153" i="1" a="1"/>
  <c r="O4154" i="1" a="1"/>
  <c r="O4155" i="1" a="1"/>
  <c r="O4156" i="1" a="1"/>
  <c r="O4157" i="1" a="1"/>
  <c r="O4158" i="1" a="1"/>
  <c r="O4159" i="1" a="1"/>
  <c r="O4160" i="1" a="1"/>
  <c r="O4161" i="1" a="1"/>
  <c r="O4162" i="1" a="1"/>
  <c r="O4163" i="1" a="1"/>
  <c r="O4164" i="1" a="1"/>
  <c r="O4165" i="1" a="1"/>
  <c r="O4166" i="1" a="1"/>
  <c r="O4167" i="1" a="1"/>
  <c r="O4168" i="1" a="1"/>
  <c r="O4169" i="1" a="1"/>
  <c r="O4170" i="1" a="1"/>
  <c r="O4171" i="1" a="1"/>
  <c r="O4172" i="1" a="1"/>
  <c r="O4173" i="1" a="1"/>
  <c r="O4174" i="1" a="1"/>
  <c r="O4175" i="1" a="1"/>
  <c r="O4176" i="1" a="1"/>
  <c r="O4177" i="1" a="1"/>
  <c r="O4178" i="1" a="1"/>
  <c r="O4179" i="1" a="1"/>
  <c r="O4180" i="1" a="1"/>
  <c r="O4181" i="1" a="1"/>
  <c r="O4182" i="1" a="1"/>
  <c r="O4183" i="1" a="1"/>
  <c r="O4184" i="1" a="1"/>
  <c r="O4185" i="1" a="1"/>
  <c r="O4186" i="1" a="1"/>
  <c r="O4187" i="1" a="1"/>
  <c r="O4188" i="1" a="1"/>
  <c r="O4189" i="1" a="1"/>
  <c r="O4190" i="1" a="1"/>
  <c r="O4191" i="1" a="1"/>
  <c r="O4192" i="1" a="1"/>
  <c r="O4193" i="1" a="1"/>
  <c r="O4194" i="1" a="1"/>
  <c r="O4195" i="1" a="1"/>
  <c r="O4196" i="1" a="1"/>
  <c r="O4197" i="1" a="1"/>
  <c r="O4198" i="1" a="1"/>
  <c r="O4199" i="1" a="1"/>
  <c r="O4200" i="1" a="1"/>
  <c r="O4201" i="1" a="1"/>
  <c r="O4202" i="1" a="1"/>
  <c r="O4203" i="1" a="1"/>
  <c r="O4204" i="1" a="1"/>
  <c r="O4205" i="1" a="1"/>
  <c r="O4206" i="1" a="1"/>
  <c r="O4207" i="1" a="1"/>
  <c r="O4208" i="1" a="1"/>
  <c r="O4209" i="1" a="1"/>
  <c r="O4210" i="1" a="1"/>
  <c r="O4211" i="1" a="1"/>
  <c r="O4212" i="1" a="1"/>
  <c r="O4213" i="1" a="1"/>
  <c r="O4214" i="1" a="1"/>
  <c r="O4215" i="1" a="1"/>
  <c r="O4216" i="1" a="1"/>
  <c r="O4217" i="1" a="1"/>
  <c r="O4218" i="1" a="1"/>
  <c r="O4219" i="1" a="1"/>
  <c r="O4220" i="1" a="1"/>
  <c r="O4221" i="1" a="1"/>
  <c r="O4222" i="1" a="1"/>
  <c r="O4223" i="1" a="1"/>
  <c r="O4224" i="1" a="1"/>
  <c r="O4225" i="1" a="1"/>
  <c r="O4226" i="1" a="1"/>
  <c r="O4227" i="1" a="1"/>
  <c r="O4228" i="1" a="1"/>
  <c r="O4229" i="1" a="1"/>
  <c r="O4230" i="1" a="1"/>
  <c r="O4231" i="1" a="1"/>
  <c r="O4232" i="1" a="1"/>
  <c r="O4233" i="1" a="1"/>
  <c r="O4234" i="1" a="1"/>
  <c r="O4235" i="1" a="1"/>
  <c r="O4236" i="1" a="1"/>
  <c r="O4237" i="1" a="1"/>
  <c r="O4238" i="1" a="1"/>
  <c r="O4239" i="1" a="1"/>
  <c r="O4240" i="1" a="1"/>
  <c r="O4241" i="1" a="1"/>
  <c r="O4242" i="1" a="1"/>
  <c r="O4243" i="1" a="1"/>
  <c r="O4244" i="1" a="1"/>
  <c r="O4245" i="1" a="1"/>
  <c r="O4246" i="1" a="1"/>
  <c r="O4247" i="1" a="1"/>
  <c r="O4248" i="1" a="1"/>
  <c r="O4249" i="1" a="1"/>
  <c r="O4250" i="1" a="1"/>
  <c r="O4251" i="1" a="1"/>
  <c r="O4252" i="1" a="1"/>
  <c r="O4253" i="1" a="1"/>
  <c r="O4254" i="1" a="1"/>
  <c r="O4255" i="1" a="1"/>
  <c r="O4256" i="1" a="1"/>
  <c r="O4257" i="1" a="1"/>
  <c r="O4258" i="1" a="1"/>
  <c r="O4259" i="1" a="1"/>
  <c r="O4260" i="1" a="1"/>
  <c r="O4261" i="1" a="1"/>
  <c r="O4262" i="1" a="1"/>
  <c r="O4263" i="1" a="1"/>
  <c r="O4264" i="1" a="1"/>
  <c r="O4265" i="1" a="1"/>
  <c r="O4266" i="1" a="1"/>
  <c r="O4267" i="1" a="1"/>
  <c r="O4268" i="1" a="1"/>
  <c r="O4269" i="1" a="1"/>
  <c r="O4270" i="1" a="1"/>
  <c r="O4271" i="1" a="1"/>
  <c r="O4272" i="1" a="1"/>
  <c r="O4273" i="1" a="1"/>
  <c r="O4274" i="1" a="1"/>
  <c r="O4275" i="1" a="1"/>
  <c r="O4276" i="1" a="1"/>
  <c r="O4277" i="1" a="1"/>
  <c r="O4278" i="1" a="1"/>
  <c r="O4279" i="1" a="1"/>
  <c r="O4280" i="1" a="1"/>
  <c r="O4281" i="1" a="1"/>
  <c r="O4282" i="1" a="1"/>
  <c r="O4283" i="1" a="1"/>
  <c r="O4284" i="1" a="1"/>
  <c r="O4285" i="1" a="1"/>
  <c r="O4286" i="1" a="1"/>
  <c r="O4287" i="1" a="1"/>
  <c r="O4288" i="1" a="1"/>
  <c r="O4289" i="1" a="1"/>
  <c r="O4290" i="1" a="1"/>
  <c r="O4291" i="1" a="1"/>
  <c r="O4292" i="1" a="1"/>
  <c r="O4293" i="1" a="1"/>
  <c r="O4294" i="1" a="1"/>
  <c r="O4295" i="1" a="1"/>
  <c r="O4296" i="1" a="1"/>
  <c r="O4297" i="1" a="1"/>
  <c r="O4298" i="1" a="1"/>
  <c r="O4299" i="1" a="1"/>
  <c r="O4300" i="1" a="1"/>
  <c r="O4301" i="1" a="1"/>
  <c r="O4302" i="1" a="1"/>
  <c r="O4303" i="1" a="1"/>
  <c r="O4304" i="1" a="1"/>
  <c r="O4305" i="1" a="1"/>
  <c r="O4306" i="1" a="1"/>
  <c r="O4307" i="1" a="1"/>
  <c r="O4308" i="1" a="1"/>
  <c r="O4309" i="1" a="1"/>
  <c r="O4310" i="1" a="1"/>
  <c r="O4311" i="1" a="1"/>
  <c r="O4312" i="1" a="1"/>
  <c r="O4313" i="1" a="1"/>
  <c r="O4314" i="1" a="1"/>
  <c r="O4315" i="1" a="1"/>
  <c r="O4316" i="1" a="1"/>
  <c r="O4317" i="1" a="1"/>
  <c r="O4318" i="1" a="1"/>
  <c r="O4319" i="1" a="1"/>
  <c r="O4320" i="1" a="1"/>
  <c r="O4321" i="1" a="1"/>
  <c r="O4322" i="1" a="1"/>
  <c r="O4323" i="1" a="1"/>
  <c r="O4324" i="1" a="1"/>
  <c r="O4325" i="1" a="1"/>
  <c r="O4326" i="1" a="1"/>
  <c r="O4327" i="1" a="1"/>
  <c r="O4328" i="1" a="1"/>
  <c r="O4329" i="1" a="1"/>
  <c r="O4330" i="1" a="1"/>
  <c r="O4331" i="1" a="1"/>
  <c r="O4332" i="1" a="1"/>
  <c r="O4333" i="1" a="1"/>
  <c r="O4334" i="1" a="1"/>
  <c r="O4335" i="1" a="1"/>
  <c r="O4336" i="1" a="1"/>
  <c r="O4337" i="1" a="1"/>
  <c r="O4338" i="1" a="1"/>
  <c r="O4339" i="1" a="1"/>
  <c r="O4340" i="1" a="1"/>
  <c r="O4341" i="1" a="1"/>
  <c r="O4342" i="1" a="1"/>
  <c r="O4343" i="1" a="1"/>
  <c r="O4344" i="1" a="1"/>
  <c r="O4345" i="1" a="1"/>
  <c r="O4346" i="1" a="1"/>
  <c r="O4347" i="1" a="1"/>
  <c r="O4348" i="1" a="1"/>
  <c r="O4349" i="1" a="1"/>
  <c r="O4350" i="1" a="1"/>
  <c r="O4351" i="1" a="1"/>
  <c r="O4352" i="1" a="1"/>
  <c r="O4353" i="1" a="1"/>
  <c r="O4354" i="1" a="1"/>
  <c r="O4355" i="1" a="1"/>
  <c r="O4356" i="1" a="1"/>
  <c r="O4357" i="1" a="1"/>
  <c r="O4358" i="1" a="1"/>
  <c r="O4359" i="1" a="1"/>
  <c r="O4360" i="1" a="1"/>
  <c r="O4361" i="1" a="1"/>
  <c r="O4362" i="1" a="1"/>
  <c r="O4363" i="1" a="1"/>
  <c r="O4364" i="1" a="1"/>
  <c r="O4365" i="1" a="1"/>
  <c r="O4366" i="1" a="1"/>
  <c r="O4367" i="1" a="1"/>
  <c r="O4368" i="1" a="1"/>
  <c r="O4369" i="1" a="1"/>
  <c r="O4370" i="1" a="1"/>
  <c r="O4371" i="1" a="1"/>
  <c r="O4372" i="1" a="1"/>
  <c r="O4373" i="1" a="1"/>
  <c r="O4374" i="1" a="1"/>
  <c r="O4375" i="1" a="1"/>
  <c r="O4376" i="1" a="1"/>
  <c r="O4377" i="1" a="1"/>
  <c r="O4378" i="1" a="1"/>
  <c r="O4379" i="1" a="1"/>
  <c r="O4380" i="1" a="1"/>
  <c r="O4381" i="1" a="1"/>
  <c r="O4382" i="1" a="1"/>
  <c r="O4383" i="1" a="1"/>
  <c r="O4384" i="1" a="1"/>
  <c r="O4385" i="1" a="1"/>
  <c r="O4386" i="1" a="1"/>
  <c r="O4387" i="1" a="1"/>
  <c r="O4388" i="1" a="1"/>
  <c r="O4389" i="1" a="1"/>
  <c r="O4390" i="1" a="1"/>
  <c r="O4391" i="1" a="1"/>
  <c r="O4392" i="1" a="1"/>
  <c r="O4393" i="1" a="1"/>
  <c r="O4394" i="1" a="1"/>
  <c r="O4395" i="1" a="1"/>
  <c r="O4396" i="1" a="1"/>
  <c r="O4397" i="1" a="1"/>
  <c r="O4398" i="1" a="1"/>
  <c r="O4399" i="1" a="1"/>
  <c r="O4400" i="1" a="1"/>
  <c r="O4401" i="1" a="1"/>
  <c r="O4402" i="1" a="1"/>
  <c r="O4403" i="1" a="1"/>
  <c r="O4404" i="1" a="1"/>
  <c r="O4405" i="1" a="1"/>
  <c r="O4406" i="1" a="1"/>
  <c r="O4407" i="1" a="1"/>
  <c r="O4408" i="1" a="1"/>
  <c r="O4409" i="1" a="1"/>
  <c r="O4410" i="1" a="1"/>
  <c r="O4411" i="1" a="1"/>
  <c r="O4412" i="1" a="1"/>
  <c r="O4413" i="1" a="1"/>
  <c r="O4414" i="1" a="1"/>
  <c r="O4415" i="1" a="1"/>
  <c r="O4416" i="1" a="1"/>
  <c r="O4417" i="1" a="1"/>
  <c r="O4418" i="1" a="1"/>
  <c r="O4419" i="1" a="1"/>
  <c r="O4420" i="1" a="1"/>
  <c r="O4421" i="1" a="1"/>
  <c r="O4422" i="1" a="1"/>
  <c r="O4423" i="1" a="1"/>
  <c r="O4424" i="1" a="1"/>
  <c r="O4425" i="1" a="1"/>
  <c r="O4426" i="1" a="1"/>
  <c r="O4427" i="1" a="1"/>
  <c r="O4428" i="1" a="1"/>
  <c r="O4429" i="1" a="1"/>
  <c r="O4430" i="1" a="1"/>
  <c r="O4431" i="1" a="1"/>
  <c r="O4432" i="1" a="1"/>
  <c r="O4433" i="1" a="1"/>
  <c r="O4434" i="1" a="1"/>
  <c r="O4435" i="1" a="1"/>
  <c r="O4436" i="1" a="1"/>
  <c r="O4437" i="1" a="1"/>
  <c r="O4438" i="1" a="1"/>
  <c r="O4439" i="1" a="1"/>
  <c r="O4440" i="1" a="1"/>
  <c r="O4441" i="1" a="1"/>
  <c r="O4442" i="1" a="1"/>
  <c r="O4443" i="1" a="1"/>
  <c r="O4444" i="1" a="1"/>
  <c r="O4445" i="1" a="1"/>
  <c r="O4446" i="1" a="1"/>
  <c r="O4447" i="1" a="1"/>
  <c r="O4448" i="1" a="1"/>
  <c r="O4449" i="1" a="1"/>
  <c r="O4450" i="1" a="1"/>
  <c r="O4451" i="1" a="1"/>
  <c r="O4452" i="1" a="1"/>
  <c r="O4453" i="1" a="1"/>
  <c r="O4454" i="1" a="1"/>
  <c r="O4455" i="1" a="1"/>
  <c r="O4456" i="1" a="1"/>
  <c r="O4457" i="1" a="1"/>
  <c r="O4458" i="1" a="1"/>
  <c r="O4459" i="1" a="1"/>
  <c r="O4460" i="1" a="1"/>
  <c r="O4461" i="1" a="1"/>
  <c r="O4462" i="1" a="1"/>
  <c r="O4463" i="1" a="1"/>
  <c r="O4464" i="1" a="1"/>
  <c r="O4465" i="1" a="1"/>
  <c r="O4466" i="1" a="1"/>
  <c r="O4467" i="1" a="1"/>
  <c r="O4468" i="1" a="1"/>
  <c r="O4469" i="1" a="1"/>
  <c r="O4470" i="1" a="1"/>
  <c r="O4471" i="1" a="1"/>
  <c r="O4472" i="1" a="1"/>
  <c r="O4473" i="1" a="1"/>
  <c r="O4474" i="1" a="1"/>
  <c r="O4475" i="1" a="1"/>
  <c r="O4476" i="1" a="1"/>
  <c r="O4477" i="1" a="1"/>
  <c r="O4478" i="1" a="1"/>
  <c r="O4479" i="1" a="1"/>
  <c r="O4480" i="1" a="1"/>
  <c r="O4481" i="1" a="1"/>
  <c r="O4482" i="1" a="1"/>
  <c r="O4483" i="1" a="1"/>
  <c r="O4484" i="1" a="1"/>
  <c r="O4485" i="1" a="1"/>
  <c r="O4486" i="1" a="1"/>
  <c r="O4487" i="1" a="1"/>
  <c r="O4488" i="1" a="1"/>
  <c r="O4489" i="1" a="1"/>
  <c r="O4490" i="1" a="1"/>
  <c r="O4491" i="1" a="1"/>
  <c r="O4492" i="1" a="1"/>
  <c r="O4493" i="1" a="1"/>
  <c r="O4494" i="1" a="1"/>
  <c r="O4495" i="1" a="1"/>
  <c r="O4496" i="1" a="1"/>
  <c r="O4497" i="1" a="1"/>
  <c r="O4498" i="1" a="1"/>
  <c r="O4499" i="1" a="1"/>
  <c r="O4500" i="1" a="1"/>
  <c r="O4501" i="1" a="1"/>
  <c r="O4502" i="1" a="1"/>
  <c r="O4503" i="1" a="1"/>
  <c r="O4504" i="1" a="1"/>
  <c r="O4505" i="1" a="1"/>
  <c r="O4506" i="1" a="1"/>
  <c r="O4507" i="1" a="1"/>
  <c r="O4508" i="1" a="1"/>
  <c r="O4509" i="1" a="1"/>
  <c r="O4510" i="1" a="1"/>
  <c r="O4511" i="1" a="1"/>
  <c r="O4512" i="1" a="1"/>
  <c r="O4513" i="1" a="1"/>
  <c r="O4514" i="1" a="1"/>
  <c r="O4515" i="1" a="1"/>
  <c r="O4516" i="1" a="1"/>
  <c r="O4517" i="1" a="1"/>
  <c r="O4518" i="1" a="1"/>
  <c r="O4519" i="1" a="1"/>
  <c r="O4520" i="1" a="1"/>
  <c r="O4521" i="1" a="1"/>
  <c r="O4522" i="1" a="1"/>
  <c r="O4523" i="1" a="1"/>
  <c r="O4524" i="1" a="1"/>
  <c r="O4525" i="1" a="1"/>
  <c r="O4526" i="1" a="1"/>
  <c r="O4527" i="1" a="1"/>
  <c r="O4528" i="1" a="1"/>
  <c r="O4529" i="1" a="1"/>
  <c r="O4530" i="1" a="1"/>
  <c r="O4531" i="1" a="1"/>
  <c r="O4532" i="1" a="1"/>
  <c r="O4533" i="1" a="1"/>
  <c r="O4534" i="1" a="1"/>
  <c r="O4535" i="1" a="1"/>
  <c r="O4536" i="1" a="1"/>
  <c r="O4537" i="1" a="1"/>
  <c r="O4538" i="1" a="1"/>
  <c r="O4539" i="1" a="1"/>
  <c r="O4540" i="1" a="1"/>
  <c r="O4541" i="1" a="1"/>
  <c r="O4542" i="1" a="1"/>
  <c r="O4543" i="1" a="1"/>
  <c r="O4544" i="1" a="1"/>
  <c r="O4545" i="1" a="1"/>
  <c r="O4546" i="1" a="1"/>
  <c r="O4547" i="1" a="1"/>
  <c r="O4548" i="1" a="1"/>
  <c r="O4549" i="1" a="1"/>
  <c r="O4550" i="1" a="1"/>
  <c r="O4551" i="1" a="1"/>
  <c r="O4552" i="1" a="1"/>
  <c r="O4553" i="1" a="1"/>
  <c r="O4554" i="1" a="1"/>
  <c r="O4555" i="1" a="1"/>
  <c r="O4556" i="1" a="1"/>
  <c r="O4557" i="1" a="1"/>
  <c r="O4558" i="1" a="1"/>
  <c r="O4559" i="1" a="1"/>
  <c r="O4560" i="1" a="1"/>
  <c r="O4561" i="1" a="1"/>
  <c r="O4562" i="1" a="1"/>
  <c r="O4563" i="1" a="1"/>
  <c r="O4564" i="1" a="1"/>
  <c r="O4565" i="1" a="1"/>
  <c r="O4566" i="1" a="1"/>
  <c r="O4567" i="1" a="1"/>
  <c r="O4568" i="1" a="1"/>
  <c r="O4569" i="1" a="1"/>
  <c r="O4570" i="1" a="1"/>
  <c r="O4571" i="1" a="1"/>
  <c r="O4572" i="1" a="1"/>
  <c r="O4573" i="1" a="1"/>
  <c r="O4574" i="1" a="1"/>
  <c r="O4575" i="1" a="1"/>
  <c r="O4576" i="1" a="1"/>
  <c r="O4577" i="1" a="1"/>
  <c r="O4578" i="1" a="1"/>
  <c r="O4579" i="1" a="1"/>
  <c r="O4580" i="1" a="1"/>
  <c r="O4581" i="1" a="1"/>
  <c r="O4582" i="1" a="1"/>
  <c r="O4583" i="1" a="1"/>
  <c r="O4584" i="1" a="1"/>
  <c r="O4585" i="1" a="1"/>
  <c r="O4586" i="1" a="1"/>
  <c r="O4587" i="1" a="1"/>
  <c r="O4588" i="1" a="1"/>
  <c r="O4589" i="1" a="1"/>
  <c r="O4590" i="1" a="1"/>
  <c r="O4591" i="1" a="1"/>
  <c r="O4592" i="1" a="1"/>
  <c r="O4593" i="1" a="1"/>
  <c r="O4594" i="1" a="1"/>
  <c r="O4595" i="1" a="1"/>
  <c r="O4596" i="1" a="1"/>
  <c r="O4597" i="1" a="1"/>
  <c r="O4598" i="1" a="1"/>
  <c r="O4599" i="1" a="1"/>
  <c r="O4600" i="1" a="1"/>
  <c r="O4601" i="1" a="1"/>
  <c r="O4602" i="1" a="1"/>
  <c r="O4603" i="1" a="1"/>
  <c r="O4604" i="1" a="1"/>
  <c r="O4605" i="1" a="1"/>
  <c r="O4606" i="1" a="1"/>
  <c r="O4607" i="1" a="1"/>
  <c r="O4608" i="1" a="1"/>
  <c r="O4609" i="1" a="1"/>
  <c r="O4610" i="1" a="1"/>
  <c r="O4611" i="1" a="1"/>
  <c r="O4612" i="1" a="1"/>
  <c r="O4613" i="1" a="1"/>
  <c r="O4614" i="1" a="1"/>
  <c r="O4615" i="1" a="1"/>
  <c r="O4616" i="1" a="1"/>
  <c r="O4617" i="1" a="1"/>
  <c r="O4618" i="1" a="1"/>
  <c r="O4619" i="1" a="1"/>
  <c r="O4620" i="1" a="1"/>
  <c r="O4621" i="1" a="1"/>
  <c r="O4622" i="1" a="1"/>
  <c r="O4623" i="1" a="1"/>
  <c r="O4624" i="1" a="1"/>
  <c r="O4625" i="1" a="1"/>
  <c r="O4626" i="1" a="1"/>
  <c r="O4627" i="1" a="1"/>
  <c r="O4628" i="1" a="1"/>
  <c r="O4629" i="1" a="1"/>
  <c r="O4630" i="1" a="1"/>
  <c r="O4631" i="1" a="1"/>
  <c r="O4632" i="1" a="1"/>
  <c r="O4633" i="1" a="1"/>
  <c r="O4634" i="1" a="1"/>
  <c r="O4635" i="1" a="1"/>
  <c r="O4636" i="1" a="1"/>
  <c r="O4637" i="1" a="1"/>
  <c r="O4638" i="1" a="1"/>
  <c r="O4639" i="1" a="1"/>
  <c r="O4640" i="1" a="1"/>
  <c r="O4641" i="1" a="1"/>
  <c r="O4642" i="1" a="1"/>
  <c r="O4643" i="1" a="1"/>
  <c r="O4644" i="1" a="1"/>
  <c r="O4645" i="1" a="1"/>
  <c r="O4646" i="1" a="1"/>
  <c r="O4647" i="1" a="1"/>
  <c r="O4648" i="1" a="1"/>
  <c r="O4649" i="1" a="1"/>
  <c r="O4650" i="1" a="1"/>
  <c r="O4651" i="1" a="1"/>
  <c r="O4652" i="1" a="1"/>
  <c r="O4653" i="1" a="1"/>
  <c r="O4654" i="1" a="1"/>
  <c r="O4655" i="1" a="1"/>
  <c r="O4656" i="1" a="1"/>
  <c r="O4657" i="1" a="1"/>
  <c r="O4658" i="1" a="1"/>
  <c r="O4659" i="1" a="1"/>
  <c r="O4660" i="1" a="1"/>
  <c r="O4661" i="1" a="1"/>
  <c r="O4662" i="1" a="1"/>
  <c r="O4663" i="1" a="1"/>
  <c r="O4664" i="1" a="1"/>
  <c r="O4665" i="1" a="1"/>
  <c r="O4666" i="1" a="1"/>
  <c r="O4667" i="1" a="1"/>
  <c r="O4668" i="1" a="1"/>
  <c r="O4669" i="1" a="1"/>
  <c r="O4670" i="1" a="1"/>
  <c r="O4671" i="1" a="1"/>
  <c r="O4672" i="1" a="1"/>
  <c r="O4673" i="1" a="1"/>
  <c r="O4674" i="1" a="1"/>
  <c r="O4675" i="1" a="1"/>
  <c r="O4676" i="1" a="1"/>
  <c r="O4677" i="1" a="1"/>
  <c r="O4678" i="1" a="1"/>
  <c r="O4679" i="1" a="1"/>
  <c r="O4680" i="1" a="1"/>
  <c r="O4681" i="1" a="1"/>
  <c r="O4682" i="1" a="1"/>
  <c r="O4683" i="1" a="1"/>
  <c r="O4684" i="1" a="1"/>
  <c r="O4685" i="1" a="1"/>
  <c r="O4686" i="1" a="1"/>
  <c r="O4687" i="1" a="1"/>
  <c r="O4688" i="1" a="1"/>
  <c r="O4689" i="1" a="1"/>
  <c r="O4690" i="1" a="1"/>
  <c r="O4691" i="1" a="1"/>
  <c r="O4692" i="1" a="1"/>
  <c r="O4693" i="1" a="1"/>
  <c r="O4694" i="1" a="1"/>
  <c r="O4695" i="1" a="1"/>
  <c r="O4696" i="1" a="1"/>
  <c r="O4697" i="1" a="1"/>
  <c r="O4698" i="1" a="1"/>
  <c r="O4699" i="1" a="1"/>
  <c r="O4700" i="1" a="1"/>
  <c r="O4701" i="1" a="1"/>
  <c r="O4702" i="1" a="1"/>
  <c r="O4703" i="1" a="1"/>
  <c r="O4704" i="1" a="1"/>
  <c r="O4705" i="1" a="1"/>
  <c r="O4706" i="1" a="1"/>
  <c r="O4707" i="1" a="1"/>
  <c r="O4708" i="1" a="1"/>
  <c r="O4709" i="1" a="1"/>
  <c r="O4710" i="1" a="1"/>
  <c r="O4711" i="1" a="1"/>
  <c r="O4712" i="1" a="1"/>
  <c r="O4713" i="1" a="1"/>
  <c r="O4714" i="1" a="1"/>
  <c r="O4715" i="1" a="1"/>
  <c r="O4716" i="1" a="1"/>
  <c r="O4717" i="1" a="1"/>
  <c r="O4718" i="1" a="1"/>
  <c r="O4719" i="1" a="1"/>
  <c r="O4720" i="1" a="1"/>
  <c r="O4721" i="1" a="1"/>
  <c r="O4722" i="1" a="1"/>
  <c r="O4723" i="1" a="1"/>
  <c r="O4724" i="1" a="1"/>
  <c r="O4725" i="1" a="1"/>
  <c r="O4726" i="1" a="1"/>
  <c r="O4727" i="1" a="1"/>
  <c r="O4728" i="1" a="1"/>
  <c r="O4729" i="1" a="1"/>
  <c r="O4730" i="1" a="1"/>
  <c r="O4731" i="1" a="1"/>
  <c r="O4732" i="1" a="1"/>
  <c r="O4733" i="1" a="1"/>
  <c r="O4734" i="1" a="1"/>
  <c r="O4735" i="1" a="1"/>
  <c r="O4736" i="1" a="1"/>
  <c r="O4737" i="1" a="1"/>
  <c r="O4738" i="1" a="1"/>
  <c r="O4739" i="1" a="1"/>
  <c r="O4740" i="1" a="1"/>
  <c r="O4741" i="1" a="1"/>
  <c r="O4742" i="1" a="1"/>
  <c r="O4743" i="1" a="1"/>
  <c r="O4744" i="1" a="1"/>
  <c r="O4745" i="1" a="1"/>
  <c r="O4746" i="1" a="1"/>
  <c r="O4747" i="1" a="1"/>
  <c r="O4748" i="1" a="1"/>
  <c r="O4749" i="1" a="1"/>
  <c r="O4750" i="1" a="1"/>
  <c r="O4751" i="1" a="1"/>
  <c r="O4752" i="1" a="1"/>
  <c r="O4753" i="1" a="1"/>
  <c r="O4754" i="1" a="1"/>
  <c r="O4755" i="1" a="1"/>
  <c r="O4756" i="1" a="1"/>
  <c r="O4757" i="1" a="1"/>
  <c r="O4758" i="1" a="1"/>
  <c r="O4759" i="1" a="1"/>
  <c r="O4760" i="1" a="1"/>
  <c r="O4761" i="1" a="1"/>
  <c r="O4762" i="1" a="1"/>
  <c r="O4763" i="1" a="1"/>
  <c r="O4764" i="1" a="1"/>
  <c r="O4765" i="1" a="1"/>
  <c r="O4766" i="1" a="1"/>
  <c r="O4767" i="1" a="1"/>
  <c r="O4768" i="1" a="1"/>
  <c r="O4769" i="1" a="1"/>
  <c r="O4770" i="1" a="1"/>
  <c r="O4771" i="1" a="1"/>
  <c r="O4772" i="1" a="1"/>
  <c r="O4773" i="1" a="1"/>
  <c r="O4774" i="1" a="1"/>
  <c r="O4775" i="1" a="1"/>
  <c r="O4776" i="1" a="1"/>
  <c r="O4777" i="1" a="1"/>
  <c r="O4778" i="1" a="1"/>
  <c r="O4779" i="1" a="1"/>
  <c r="O4780" i="1" a="1"/>
  <c r="O4781" i="1" a="1"/>
  <c r="O4782" i="1" a="1"/>
  <c r="O4783" i="1" a="1"/>
  <c r="O4784" i="1" a="1"/>
  <c r="O4785" i="1" a="1"/>
  <c r="O4786" i="1" a="1"/>
  <c r="O4787" i="1" a="1"/>
  <c r="O4788" i="1" a="1"/>
  <c r="O4789" i="1" a="1"/>
  <c r="O4790" i="1" a="1"/>
  <c r="O4791" i="1" a="1"/>
  <c r="O4792" i="1" a="1"/>
  <c r="O4793" i="1" a="1"/>
  <c r="O4794" i="1" a="1"/>
  <c r="O4795" i="1" a="1"/>
  <c r="O4796" i="1" a="1"/>
  <c r="O4797" i="1" a="1"/>
  <c r="O4798" i="1" a="1"/>
  <c r="O4799" i="1" a="1"/>
  <c r="O4800" i="1" a="1"/>
  <c r="O4801" i="1" a="1"/>
  <c r="O4802" i="1" a="1"/>
  <c r="O4803" i="1" a="1"/>
  <c r="O4804" i="1" a="1"/>
  <c r="O4805" i="1" a="1"/>
  <c r="O4806" i="1" a="1"/>
  <c r="O4807" i="1" a="1"/>
  <c r="O4808" i="1" a="1"/>
  <c r="O4809" i="1" a="1"/>
  <c r="O4810" i="1" a="1"/>
  <c r="O4811" i="1" a="1"/>
  <c r="O4812" i="1" a="1"/>
  <c r="O4813" i="1" a="1"/>
  <c r="O4814" i="1" a="1"/>
  <c r="O4815" i="1" a="1"/>
  <c r="O4816" i="1" a="1"/>
  <c r="O4817" i="1" a="1"/>
  <c r="O4818" i="1" a="1"/>
  <c r="O4819" i="1" a="1"/>
  <c r="O4820" i="1" a="1"/>
  <c r="O4821" i="1" a="1"/>
  <c r="O4822" i="1" a="1"/>
  <c r="O4823" i="1" a="1"/>
  <c r="O4824" i="1" a="1"/>
  <c r="O4825" i="1" a="1"/>
  <c r="O4826" i="1" a="1"/>
  <c r="O4827" i="1" a="1"/>
  <c r="O4828" i="1" a="1"/>
  <c r="O4829" i="1" a="1"/>
  <c r="O4830" i="1" a="1"/>
  <c r="O4831" i="1" a="1"/>
  <c r="O4832" i="1" a="1"/>
  <c r="O4833" i="1" a="1"/>
  <c r="O4834" i="1" a="1"/>
  <c r="O4835" i="1" a="1"/>
  <c r="O4836" i="1" a="1"/>
  <c r="O4837" i="1" a="1"/>
  <c r="O4838" i="1" a="1"/>
  <c r="O4839" i="1" a="1"/>
  <c r="O4840" i="1" a="1"/>
  <c r="O4841" i="1" a="1"/>
  <c r="O4842" i="1" a="1"/>
  <c r="O4843" i="1" a="1"/>
  <c r="O4844" i="1" a="1"/>
  <c r="O4845" i="1" a="1"/>
  <c r="O4846" i="1" a="1"/>
  <c r="O4847" i="1" a="1"/>
  <c r="O4848" i="1" a="1"/>
  <c r="O4849" i="1" a="1"/>
  <c r="O4850" i="1" a="1"/>
  <c r="O4851" i="1" a="1"/>
  <c r="O4852" i="1" a="1"/>
  <c r="O4853" i="1" a="1"/>
  <c r="O4854" i="1" a="1"/>
  <c r="O4855" i="1" a="1"/>
  <c r="O4856" i="1" a="1"/>
  <c r="O4857" i="1" a="1"/>
  <c r="O4858" i="1" a="1"/>
  <c r="O4859" i="1" a="1"/>
  <c r="O4860" i="1" a="1"/>
  <c r="O4861" i="1" a="1"/>
  <c r="O4862" i="1" a="1"/>
  <c r="O4863" i="1" a="1"/>
  <c r="O4864" i="1" a="1"/>
  <c r="O4865" i="1" a="1"/>
  <c r="O4866" i="1" a="1"/>
  <c r="O4867" i="1" a="1"/>
  <c r="O4868" i="1" a="1"/>
  <c r="O4869" i="1" a="1"/>
  <c r="O4870" i="1" a="1"/>
  <c r="O4871" i="1" a="1"/>
  <c r="O4872" i="1" a="1"/>
  <c r="O4873" i="1" a="1"/>
  <c r="O4874" i="1" a="1"/>
  <c r="O4875" i="1" a="1"/>
  <c r="O4876" i="1" a="1"/>
  <c r="O4877" i="1" a="1"/>
  <c r="O4878" i="1" a="1"/>
  <c r="O4879" i="1" a="1"/>
  <c r="O4880" i="1" a="1"/>
  <c r="O4881" i="1" a="1"/>
  <c r="O4882" i="1" a="1"/>
  <c r="O4883" i="1" a="1"/>
  <c r="O4884" i="1" a="1"/>
  <c r="O4885" i="1" a="1"/>
  <c r="O4886" i="1" a="1"/>
  <c r="O4887" i="1" a="1"/>
  <c r="O4888" i="1" a="1"/>
  <c r="O4889" i="1" a="1"/>
  <c r="O4890" i="1" a="1"/>
  <c r="O4891" i="1" a="1"/>
  <c r="O4892" i="1" a="1"/>
  <c r="O4893" i="1" a="1"/>
  <c r="O4894" i="1" a="1"/>
  <c r="O4895" i="1" a="1"/>
  <c r="O4896" i="1" a="1"/>
  <c r="O4897" i="1" a="1"/>
  <c r="O4898" i="1" a="1"/>
  <c r="O4899" i="1" a="1"/>
  <c r="O4900" i="1" a="1"/>
  <c r="O4901" i="1" a="1"/>
  <c r="O4902" i="1" a="1"/>
  <c r="O4903" i="1" a="1"/>
  <c r="O4904" i="1" a="1"/>
  <c r="O4905" i="1" a="1"/>
  <c r="O4906" i="1" a="1"/>
  <c r="O4907" i="1" a="1"/>
  <c r="O4908" i="1" a="1"/>
  <c r="O4909" i="1" a="1"/>
  <c r="O4910" i="1" a="1"/>
  <c r="O4911" i="1" a="1"/>
  <c r="O4912" i="1" a="1"/>
  <c r="O4913" i="1" a="1"/>
  <c r="O4914" i="1" a="1"/>
  <c r="O4915" i="1" a="1"/>
  <c r="O4916" i="1" a="1"/>
  <c r="O4917" i="1" a="1"/>
  <c r="O4918" i="1" a="1"/>
  <c r="O4919" i="1" a="1"/>
  <c r="O4920" i="1" a="1"/>
  <c r="O4921" i="1" a="1"/>
  <c r="O4922" i="1" a="1"/>
  <c r="O4923" i="1" a="1"/>
  <c r="O4924" i="1" a="1"/>
  <c r="O4925" i="1" a="1"/>
  <c r="O4926" i="1" a="1"/>
  <c r="O4927" i="1" a="1"/>
  <c r="O4928" i="1" a="1"/>
  <c r="O4929" i="1" a="1"/>
  <c r="O4930" i="1" a="1"/>
  <c r="O4931" i="1" a="1"/>
  <c r="O4932" i="1" a="1"/>
  <c r="O4933" i="1" a="1"/>
  <c r="O4934" i="1" a="1"/>
  <c r="O4935" i="1" a="1"/>
  <c r="O4936" i="1" a="1"/>
  <c r="O4937" i="1" a="1"/>
  <c r="O4938" i="1" a="1"/>
  <c r="O4939" i="1" a="1"/>
  <c r="O4940" i="1" a="1"/>
  <c r="O4941" i="1" a="1"/>
  <c r="O4942" i="1" a="1"/>
  <c r="O4943" i="1" a="1"/>
  <c r="O4944" i="1" a="1"/>
  <c r="O4945" i="1" a="1"/>
  <c r="O4946" i="1" a="1"/>
  <c r="O4947" i="1" a="1"/>
  <c r="O4948" i="1" a="1"/>
  <c r="O4949" i="1" a="1"/>
  <c r="O4950" i="1" a="1"/>
  <c r="O4951" i="1" a="1"/>
  <c r="O4952" i="1" a="1"/>
  <c r="O4953" i="1" a="1"/>
  <c r="O4954" i="1" a="1"/>
  <c r="O4955" i="1" a="1"/>
  <c r="O4956" i="1" a="1"/>
  <c r="O4957" i="1" a="1"/>
  <c r="O4958" i="1" a="1"/>
  <c r="O4959" i="1" a="1"/>
  <c r="O4960" i="1" a="1"/>
  <c r="O4961" i="1" a="1"/>
  <c r="O4962" i="1" a="1"/>
  <c r="O4963" i="1" a="1"/>
  <c r="O4964" i="1" a="1"/>
  <c r="O4965" i="1" a="1"/>
  <c r="O4966" i="1" a="1"/>
  <c r="O4967" i="1" a="1"/>
  <c r="O4968" i="1" a="1"/>
  <c r="O4969" i="1" a="1"/>
  <c r="O4970" i="1" a="1"/>
  <c r="O4971" i="1" a="1"/>
  <c r="O4972" i="1" a="1"/>
  <c r="O4973" i="1" a="1"/>
  <c r="O4974" i="1" a="1"/>
  <c r="O4975" i="1" a="1"/>
  <c r="O4976" i="1" a="1"/>
  <c r="O4977" i="1" a="1"/>
  <c r="O4978" i="1" a="1"/>
  <c r="O4979" i="1" a="1"/>
  <c r="O4980" i="1" a="1"/>
  <c r="O4981" i="1" a="1"/>
  <c r="O4982" i="1" a="1"/>
  <c r="O4983" i="1" a="1"/>
  <c r="O4984" i="1" a="1"/>
  <c r="O4985" i="1" a="1"/>
  <c r="O4986" i="1" a="1"/>
  <c r="O4987" i="1" a="1"/>
  <c r="O4988" i="1" a="1"/>
  <c r="O4989" i="1" a="1"/>
  <c r="O4990" i="1" a="1"/>
  <c r="O4991" i="1" a="1"/>
  <c r="O4992" i="1" a="1"/>
  <c r="O4993" i="1" a="1"/>
  <c r="O4994" i="1" a="1"/>
  <c r="O4995" i="1" a="1"/>
  <c r="O4996" i="1" a="1"/>
  <c r="O4997" i="1" a="1"/>
  <c r="O4998" i="1" a="1"/>
  <c r="O4999" i="1" a="1"/>
  <c r="O5000" i="1" a="1"/>
  <c r="O5001" i="1" a="1"/>
  <c r="O5002" i="1" a="1"/>
  <c r="O5003" i="1" a="1"/>
  <c r="O5004" i="1" a="1"/>
  <c r="O5005" i="1" a="1"/>
  <c r="O5006" i="1" a="1"/>
  <c r="O5007" i="1" a="1"/>
  <c r="O5008" i="1" a="1"/>
  <c r="O5009" i="1" a="1"/>
  <c r="O5010" i="1" a="1"/>
  <c r="O5011" i="1" a="1"/>
  <c r="O5012" i="1" a="1"/>
  <c r="O5013" i="1" a="1"/>
  <c r="O5014" i="1" a="1"/>
  <c r="O5015" i="1" a="1"/>
  <c r="O5016" i="1" a="1"/>
  <c r="O5017" i="1" a="1"/>
  <c r="O5018" i="1" a="1"/>
  <c r="O5019" i="1" a="1"/>
  <c r="O5020" i="1" a="1"/>
  <c r="O5021" i="1" a="1"/>
  <c r="O5022" i="1" a="1"/>
  <c r="O5023" i="1" a="1"/>
  <c r="O5024" i="1" a="1"/>
  <c r="O5025" i="1" a="1"/>
  <c r="O5026" i="1" a="1"/>
  <c r="O5027" i="1" a="1"/>
  <c r="O5028" i="1" a="1"/>
  <c r="O5029" i="1" a="1"/>
  <c r="O5030" i="1" a="1"/>
  <c r="O5031" i="1" a="1"/>
  <c r="O5032" i="1" a="1"/>
  <c r="O5033" i="1" a="1"/>
  <c r="O5034" i="1" a="1"/>
  <c r="O5035" i="1" a="1"/>
  <c r="O5036" i="1" a="1"/>
  <c r="O5037" i="1" a="1"/>
  <c r="O5038" i="1" a="1"/>
  <c r="O5039" i="1" a="1"/>
  <c r="O5040" i="1" a="1"/>
  <c r="O5041" i="1" a="1"/>
  <c r="O5042" i="1" a="1"/>
  <c r="O5043" i="1" a="1"/>
  <c r="O5044" i="1" a="1"/>
  <c r="O5045" i="1" a="1"/>
  <c r="O5046" i="1" a="1"/>
  <c r="O5047" i="1" a="1"/>
  <c r="O5048" i="1" a="1"/>
  <c r="O5049" i="1" a="1"/>
  <c r="O5050" i="1" a="1"/>
  <c r="O5051" i="1" a="1"/>
  <c r="O5052" i="1" a="1"/>
  <c r="O5053" i="1" a="1"/>
  <c r="O5054" i="1" a="1"/>
  <c r="O5055" i="1" a="1"/>
  <c r="O5056" i="1" a="1"/>
  <c r="O5057" i="1" a="1"/>
  <c r="O5058" i="1" a="1"/>
  <c r="O5059" i="1" a="1"/>
  <c r="O5060" i="1" a="1"/>
  <c r="O5061" i="1" a="1"/>
  <c r="O5062" i="1" a="1"/>
  <c r="O5063" i="1" a="1"/>
  <c r="O5064" i="1" a="1"/>
  <c r="O5065" i="1" a="1"/>
  <c r="O5066" i="1" a="1"/>
  <c r="O5067" i="1" a="1"/>
  <c r="O5068" i="1" a="1"/>
  <c r="O5069" i="1" a="1"/>
  <c r="O5070" i="1" a="1"/>
  <c r="O5071" i="1" a="1"/>
  <c r="O5072" i="1" a="1"/>
  <c r="O5073" i="1" a="1"/>
  <c r="O5074" i="1" a="1"/>
  <c r="O5075" i="1" a="1"/>
  <c r="O5076" i="1" a="1"/>
  <c r="O5077" i="1" a="1"/>
  <c r="O5078" i="1" a="1"/>
  <c r="O5079" i="1" a="1"/>
  <c r="O5080" i="1" a="1"/>
  <c r="O5081" i="1" a="1"/>
  <c r="O5082" i="1" a="1"/>
  <c r="O5083" i="1" a="1"/>
  <c r="O5084" i="1" a="1"/>
  <c r="O5085" i="1" a="1"/>
  <c r="O5086" i="1" a="1"/>
  <c r="O5087" i="1" a="1"/>
  <c r="O5088" i="1" a="1"/>
  <c r="O5089" i="1" a="1"/>
  <c r="O5090" i="1" a="1"/>
  <c r="O5091" i="1" a="1"/>
  <c r="O5092" i="1" a="1"/>
  <c r="O5093" i="1" a="1"/>
  <c r="O5094" i="1" a="1"/>
  <c r="O5095" i="1" a="1"/>
  <c r="O5096" i="1" a="1"/>
  <c r="O5097" i="1" a="1"/>
  <c r="O5098" i="1" a="1"/>
  <c r="O5099" i="1" a="1"/>
  <c r="O5100" i="1" a="1"/>
  <c r="O5101" i="1" a="1"/>
  <c r="O5102" i="1" a="1"/>
  <c r="O5103" i="1" a="1"/>
  <c r="O5104" i="1" a="1"/>
  <c r="O5105" i="1" a="1"/>
  <c r="O5106" i="1" a="1"/>
  <c r="O5107" i="1" a="1"/>
  <c r="O5108" i="1" a="1"/>
  <c r="O5109" i="1" a="1"/>
  <c r="O5110" i="1" a="1"/>
  <c r="O5111" i="1" a="1"/>
  <c r="O5112" i="1" a="1"/>
  <c r="O5113" i="1" a="1"/>
  <c r="O5114" i="1" a="1"/>
  <c r="O5115" i="1" a="1"/>
  <c r="O5116" i="1" a="1"/>
  <c r="O5117" i="1" a="1"/>
  <c r="O5118" i="1" a="1"/>
  <c r="O5119" i="1" a="1"/>
  <c r="O5120" i="1" a="1"/>
  <c r="O5121" i="1" a="1"/>
  <c r="O5122" i="1" a="1"/>
  <c r="O5123" i="1" a="1"/>
  <c r="O5124" i="1" a="1"/>
  <c r="O5125" i="1" a="1"/>
  <c r="O5126" i="1" a="1"/>
  <c r="O5127" i="1" a="1"/>
  <c r="O5128" i="1" a="1"/>
  <c r="O5129" i="1" a="1"/>
  <c r="O5130" i="1" a="1"/>
  <c r="O5131" i="1" a="1"/>
  <c r="O5132" i="1" a="1"/>
  <c r="O5133" i="1" a="1"/>
  <c r="O5134" i="1" a="1"/>
  <c r="O5135" i="1" a="1"/>
  <c r="O5136" i="1" a="1"/>
  <c r="O5137" i="1" a="1"/>
  <c r="O5138" i="1" a="1"/>
  <c r="O5139" i="1" a="1"/>
  <c r="O5140" i="1" a="1"/>
  <c r="O5141" i="1" a="1"/>
  <c r="O5142" i="1" a="1"/>
  <c r="O5143" i="1" a="1"/>
  <c r="O5144" i="1" a="1"/>
  <c r="O5145" i="1" a="1"/>
  <c r="O5146" i="1" a="1"/>
  <c r="O5147" i="1" a="1"/>
  <c r="O5148" i="1" a="1"/>
  <c r="O5149" i="1" a="1"/>
  <c r="O5150" i="1" a="1"/>
  <c r="O5151" i="1" a="1"/>
  <c r="O5152" i="1" a="1"/>
  <c r="O5153" i="1" a="1"/>
  <c r="O5154" i="1" a="1"/>
  <c r="O5155" i="1" a="1"/>
  <c r="O5156" i="1" a="1"/>
  <c r="O5157" i="1" a="1"/>
  <c r="O5158" i="1" a="1"/>
  <c r="O5159" i="1" a="1"/>
  <c r="O5160" i="1" a="1"/>
  <c r="O5161" i="1" a="1"/>
  <c r="O5162" i="1" a="1"/>
  <c r="O5163" i="1" a="1"/>
  <c r="O5164" i="1" a="1"/>
  <c r="O5165" i="1" a="1"/>
  <c r="O5166" i="1" a="1"/>
  <c r="O5167" i="1" a="1"/>
  <c r="O5168" i="1" a="1"/>
  <c r="O5169" i="1" a="1"/>
  <c r="O5170" i="1" a="1"/>
  <c r="O5171" i="1" a="1"/>
  <c r="O5172" i="1" a="1"/>
  <c r="O5173" i="1" a="1"/>
  <c r="O5174" i="1" a="1"/>
  <c r="O5175" i="1" a="1"/>
  <c r="O5176" i="1" a="1"/>
  <c r="O5177" i="1" a="1"/>
  <c r="O5178" i="1" a="1"/>
  <c r="O5179" i="1" a="1"/>
  <c r="O5180" i="1" a="1"/>
  <c r="O5181" i="1" a="1"/>
  <c r="O5182" i="1" a="1"/>
  <c r="O5183" i="1" a="1"/>
  <c r="O5184" i="1" a="1"/>
  <c r="O5185" i="1" a="1"/>
  <c r="O5186" i="1" a="1"/>
  <c r="O5187" i="1" a="1"/>
  <c r="O5188" i="1" a="1"/>
  <c r="O5189" i="1" a="1"/>
  <c r="O5190" i="1" a="1"/>
  <c r="O5191" i="1" a="1"/>
  <c r="O5192" i="1" a="1"/>
  <c r="O5193" i="1" a="1"/>
  <c r="O5194" i="1" a="1"/>
  <c r="O5195" i="1" a="1"/>
  <c r="O5196" i="1" a="1"/>
  <c r="O5197" i="1" a="1"/>
  <c r="O5198" i="1" a="1"/>
  <c r="O5199" i="1" a="1"/>
  <c r="O5200" i="1" a="1"/>
  <c r="O5201" i="1" a="1"/>
  <c r="O5202" i="1" a="1"/>
  <c r="O5203" i="1" a="1"/>
  <c r="O5204" i="1" a="1"/>
  <c r="O5205" i="1" a="1"/>
  <c r="O5206" i="1" a="1"/>
  <c r="O5207" i="1" a="1"/>
  <c r="O5208" i="1" a="1"/>
  <c r="O5209" i="1" a="1"/>
  <c r="O5210" i="1" a="1"/>
  <c r="O5211" i="1" a="1"/>
  <c r="O5212" i="1" a="1"/>
  <c r="O5213" i="1" a="1"/>
  <c r="O5214" i="1" a="1"/>
  <c r="O5215" i="1" a="1"/>
  <c r="O5216" i="1" a="1"/>
  <c r="O5217" i="1" a="1"/>
  <c r="O5218" i="1" a="1"/>
  <c r="O5219" i="1" a="1"/>
  <c r="O5220" i="1" a="1"/>
  <c r="O5221" i="1" a="1"/>
  <c r="O5222" i="1" a="1"/>
  <c r="O5223" i="1" a="1"/>
  <c r="O5224" i="1" a="1"/>
  <c r="O5225" i="1" a="1"/>
  <c r="O5226" i="1" a="1"/>
  <c r="O5227" i="1" a="1"/>
  <c r="O5228" i="1" a="1"/>
  <c r="O5229" i="1" a="1"/>
  <c r="O5230" i="1" a="1"/>
  <c r="O5231" i="1" a="1"/>
  <c r="O5232" i="1" a="1"/>
  <c r="O5233" i="1" a="1"/>
  <c r="O5234" i="1" a="1"/>
  <c r="O5235" i="1" a="1"/>
  <c r="O5236" i="1" a="1"/>
  <c r="O5237" i="1" a="1"/>
  <c r="O5238" i="1" a="1"/>
  <c r="O5239" i="1" a="1"/>
  <c r="O5240" i="1" a="1"/>
  <c r="O5241" i="1" a="1"/>
  <c r="O5242" i="1" a="1"/>
  <c r="O5243" i="1" a="1"/>
  <c r="O5244" i="1" a="1"/>
  <c r="O5245" i="1" a="1"/>
  <c r="O5246" i="1" a="1"/>
  <c r="O5247" i="1" a="1"/>
  <c r="O5248" i="1" a="1"/>
  <c r="O5249" i="1" a="1"/>
  <c r="O5250" i="1" a="1"/>
  <c r="O5251" i="1" a="1"/>
  <c r="O5252" i="1" a="1"/>
  <c r="O5253" i="1" a="1"/>
  <c r="O5254" i="1" a="1"/>
  <c r="O5255" i="1" a="1"/>
  <c r="O5256" i="1" a="1"/>
  <c r="O5257" i="1" a="1"/>
  <c r="O5258" i="1" a="1"/>
  <c r="O5259" i="1" a="1"/>
  <c r="O5260" i="1" a="1"/>
  <c r="O5261" i="1" a="1"/>
  <c r="O5262" i="1" a="1"/>
  <c r="O5263" i="1" a="1"/>
  <c r="O5264" i="1" a="1"/>
  <c r="O5265" i="1" a="1"/>
  <c r="O5266" i="1" a="1"/>
  <c r="O5267" i="1" a="1"/>
  <c r="O5268" i="1" a="1"/>
  <c r="O5269" i="1" a="1"/>
  <c r="O5270" i="1" a="1"/>
  <c r="O5271" i="1" a="1"/>
  <c r="O5272" i="1" a="1"/>
  <c r="O5273" i="1" a="1"/>
  <c r="O5274" i="1" a="1"/>
  <c r="O5275" i="1" a="1"/>
  <c r="O5276" i="1" a="1"/>
  <c r="O5277" i="1" a="1"/>
  <c r="O5278" i="1" a="1"/>
  <c r="O5279" i="1" a="1"/>
  <c r="O5280" i="1" a="1"/>
  <c r="O5281" i="1" a="1"/>
  <c r="O5282" i="1" a="1"/>
  <c r="O5283" i="1" a="1"/>
  <c r="O5284" i="1" a="1"/>
  <c r="O5285" i="1" a="1"/>
  <c r="O5286" i="1" a="1"/>
  <c r="O5287" i="1" a="1"/>
  <c r="O5288" i="1" a="1"/>
  <c r="O5289" i="1" a="1"/>
  <c r="O5290" i="1" a="1"/>
  <c r="O5291" i="1" a="1"/>
  <c r="O5292" i="1" a="1"/>
  <c r="O5293" i="1" a="1"/>
  <c r="O5294" i="1" a="1"/>
  <c r="O5295" i="1" a="1"/>
  <c r="O5296" i="1" a="1"/>
  <c r="O5297" i="1" a="1"/>
  <c r="O5298" i="1" a="1"/>
  <c r="O5299" i="1" a="1"/>
  <c r="O5300" i="1" a="1"/>
  <c r="O5301" i="1" a="1"/>
  <c r="O5302" i="1" a="1"/>
  <c r="O5303" i="1" a="1"/>
  <c r="O5304" i="1" a="1"/>
  <c r="O5305" i="1" a="1"/>
  <c r="O5306" i="1" a="1"/>
  <c r="O5307" i="1" a="1"/>
  <c r="O5308" i="1" a="1"/>
  <c r="O5309" i="1" a="1"/>
  <c r="O5310" i="1" a="1"/>
  <c r="O5311" i="1" a="1"/>
  <c r="O5312" i="1" a="1"/>
  <c r="O5313" i="1" a="1"/>
  <c r="O5314" i="1" a="1"/>
  <c r="O5315" i="1" a="1"/>
  <c r="O5316" i="1" a="1"/>
  <c r="O5317" i="1" a="1"/>
  <c r="O5318" i="1" a="1"/>
  <c r="O5319" i="1" a="1"/>
  <c r="O5320" i="1" a="1"/>
  <c r="O5321" i="1" a="1"/>
  <c r="O5322" i="1" a="1"/>
  <c r="O5323" i="1" a="1"/>
  <c r="O5324" i="1" a="1"/>
  <c r="O5325" i="1" a="1"/>
  <c r="O5326" i="1" a="1"/>
  <c r="O5327" i="1" a="1"/>
  <c r="O5328" i="1" a="1"/>
  <c r="O5329" i="1" a="1"/>
  <c r="O5330" i="1" a="1"/>
  <c r="O5331" i="1" a="1"/>
  <c r="O5332" i="1" a="1"/>
  <c r="O5333" i="1" a="1"/>
  <c r="O5334" i="1" a="1"/>
  <c r="O5335" i="1" a="1"/>
  <c r="O5336" i="1" a="1"/>
  <c r="O5337" i="1" a="1"/>
  <c r="O5338" i="1" a="1"/>
  <c r="O5339" i="1" a="1"/>
  <c r="O5340" i="1" a="1"/>
  <c r="O5341" i="1" a="1"/>
  <c r="O5342" i="1" a="1"/>
  <c r="O5343" i="1" a="1"/>
  <c r="O5344" i="1" a="1"/>
  <c r="O5345" i="1" a="1"/>
  <c r="O5346" i="1" a="1"/>
  <c r="O5347" i="1" a="1"/>
  <c r="O5348" i="1" a="1"/>
  <c r="O5349" i="1" a="1"/>
  <c r="O5350" i="1" a="1"/>
  <c r="O5351" i="1" a="1"/>
  <c r="O5352" i="1" a="1"/>
  <c r="O5353" i="1" a="1"/>
  <c r="O5354" i="1" a="1"/>
  <c r="O5355" i="1" a="1"/>
  <c r="O5356" i="1" a="1"/>
  <c r="O5357" i="1" a="1"/>
  <c r="O5358" i="1" a="1"/>
  <c r="O5359" i="1" a="1"/>
  <c r="O5360" i="1" a="1"/>
  <c r="O5361" i="1" a="1"/>
  <c r="O5362" i="1" a="1"/>
  <c r="O5363" i="1" a="1"/>
  <c r="O5364" i="1" a="1"/>
  <c r="O5365" i="1" a="1"/>
  <c r="O5366" i="1" a="1"/>
  <c r="O5367" i="1" a="1"/>
  <c r="O5368" i="1" a="1"/>
  <c r="O5369" i="1" a="1"/>
  <c r="O5370" i="1" a="1"/>
  <c r="O5371" i="1" a="1"/>
  <c r="O5372" i="1" a="1"/>
  <c r="O5373" i="1" a="1"/>
  <c r="O5374" i="1" a="1"/>
  <c r="O5375" i="1" a="1"/>
  <c r="O5376" i="1" a="1"/>
  <c r="O5377" i="1" a="1"/>
  <c r="O5378" i="1" a="1"/>
  <c r="O5379" i="1" a="1"/>
  <c r="O5380" i="1" a="1"/>
  <c r="O5381" i="1" a="1"/>
  <c r="O5382" i="1" a="1"/>
  <c r="O5383" i="1" a="1"/>
  <c r="O5384" i="1" a="1"/>
  <c r="O5385" i="1" a="1"/>
  <c r="O5386" i="1" a="1"/>
  <c r="O5387" i="1" a="1"/>
  <c r="O5388" i="1" a="1"/>
  <c r="O5389" i="1" a="1"/>
  <c r="O5390" i="1" a="1"/>
  <c r="O5391" i="1" a="1"/>
  <c r="O5392" i="1" a="1"/>
  <c r="O5393" i="1" a="1"/>
  <c r="O5394" i="1" a="1"/>
  <c r="O5395" i="1" a="1"/>
  <c r="O5396" i="1" a="1"/>
  <c r="O5397" i="1" a="1"/>
  <c r="O5398" i="1" a="1"/>
  <c r="O5399" i="1" a="1"/>
  <c r="O5400" i="1" a="1"/>
  <c r="O5401" i="1" a="1"/>
  <c r="O5402" i="1" a="1"/>
  <c r="O5403" i="1" a="1"/>
  <c r="O5404" i="1" a="1"/>
  <c r="O5405" i="1" a="1"/>
  <c r="O5406" i="1" a="1"/>
  <c r="O5407" i="1" a="1"/>
  <c r="O5408" i="1" a="1"/>
  <c r="O5409" i="1" a="1"/>
  <c r="O5410" i="1" a="1"/>
  <c r="O5411" i="1" a="1"/>
  <c r="O5412" i="1" a="1"/>
  <c r="O5413" i="1" a="1"/>
  <c r="O5414" i="1" a="1"/>
  <c r="O5415" i="1" a="1"/>
  <c r="O5416" i="1" a="1"/>
  <c r="O5417" i="1" a="1"/>
  <c r="O5418" i="1" a="1"/>
  <c r="O5419" i="1" a="1"/>
  <c r="O5420" i="1" a="1"/>
  <c r="O5421" i="1" a="1"/>
  <c r="O5422" i="1" a="1"/>
  <c r="O5423" i="1" a="1"/>
  <c r="O5424" i="1" a="1"/>
  <c r="O5425" i="1" a="1"/>
  <c r="O5426" i="1" a="1"/>
  <c r="O5427" i="1" a="1"/>
  <c r="O5428" i="1" a="1"/>
  <c r="O5429" i="1" a="1"/>
  <c r="O5430" i="1" a="1"/>
  <c r="O5431" i="1" a="1"/>
  <c r="O5432" i="1" a="1"/>
  <c r="O5433" i="1" a="1"/>
  <c r="O5434" i="1" a="1"/>
  <c r="O5435" i="1" a="1"/>
  <c r="O5436" i="1" a="1"/>
  <c r="O5437" i="1" a="1"/>
  <c r="O5438" i="1" a="1"/>
  <c r="O5439" i="1" a="1"/>
  <c r="O5440" i="1" a="1"/>
  <c r="O5441" i="1" a="1"/>
  <c r="O5442" i="1" a="1"/>
  <c r="O5443" i="1" a="1"/>
  <c r="O5444" i="1" a="1"/>
  <c r="O5445" i="1" a="1"/>
  <c r="O5446" i="1" a="1"/>
  <c r="O5447" i="1" a="1"/>
  <c r="O5448" i="1" a="1"/>
  <c r="O5449" i="1" a="1"/>
  <c r="O5450" i="1" a="1"/>
  <c r="O5451" i="1" a="1"/>
  <c r="O5452" i="1" a="1"/>
  <c r="O5453" i="1" a="1"/>
  <c r="O5454" i="1" a="1"/>
  <c r="O5455" i="1" a="1"/>
  <c r="O5456" i="1" a="1"/>
  <c r="O5457" i="1" a="1"/>
  <c r="O5458" i="1" a="1"/>
  <c r="O5459" i="1" a="1"/>
  <c r="O5460" i="1" a="1"/>
  <c r="O5461" i="1" a="1"/>
  <c r="O5462" i="1" a="1"/>
  <c r="O5463" i="1" a="1"/>
  <c r="O5464" i="1" a="1"/>
  <c r="O5465" i="1" a="1"/>
  <c r="O5466" i="1" a="1"/>
  <c r="O5467" i="1" a="1"/>
  <c r="O5468" i="1" a="1"/>
  <c r="O5469" i="1" a="1"/>
  <c r="O5470" i="1" a="1"/>
  <c r="O5471" i="1" a="1"/>
  <c r="O5472" i="1" a="1"/>
  <c r="O5473" i="1" a="1"/>
  <c r="O5474" i="1" a="1"/>
  <c r="O5475" i="1" a="1"/>
  <c r="O5476" i="1" a="1"/>
  <c r="O5477" i="1" a="1"/>
  <c r="O5478" i="1" a="1"/>
  <c r="O5479" i="1" a="1"/>
  <c r="O5480" i="1" a="1"/>
  <c r="O5481" i="1" a="1"/>
  <c r="O5482" i="1" a="1"/>
  <c r="O5483" i="1" a="1"/>
  <c r="O5484" i="1" a="1"/>
  <c r="O5485" i="1" a="1"/>
  <c r="O5486" i="1" a="1"/>
  <c r="O5487" i="1" a="1"/>
  <c r="O5488" i="1" a="1"/>
  <c r="O5489" i="1" a="1"/>
  <c r="O5490" i="1" a="1"/>
  <c r="O5491" i="1" a="1"/>
  <c r="O5492" i="1" a="1"/>
  <c r="O5493" i="1" a="1"/>
  <c r="O5494" i="1" a="1"/>
  <c r="O5495" i="1" a="1"/>
  <c r="O5496" i="1" a="1"/>
  <c r="O5497" i="1" a="1"/>
  <c r="O5498" i="1" a="1"/>
  <c r="O5499" i="1" a="1"/>
  <c r="O5500" i="1" a="1"/>
  <c r="O5501" i="1" a="1"/>
  <c r="O5502" i="1" a="1"/>
  <c r="O5503" i="1" a="1"/>
  <c r="O5504" i="1" a="1"/>
  <c r="O5505" i="1" a="1"/>
  <c r="O5506" i="1" a="1"/>
  <c r="O5507" i="1" a="1"/>
  <c r="O5508" i="1" a="1"/>
  <c r="O5509" i="1" a="1"/>
  <c r="O5510" i="1" a="1"/>
  <c r="O5511" i="1" a="1"/>
  <c r="O5512" i="1" a="1"/>
  <c r="O5513" i="1" a="1"/>
  <c r="O5514" i="1" a="1"/>
  <c r="O5515" i="1" a="1"/>
  <c r="O5516" i="1" a="1"/>
  <c r="O5517" i="1" a="1"/>
  <c r="O5518" i="1" a="1"/>
  <c r="O5519" i="1" a="1"/>
  <c r="O5520" i="1" a="1"/>
  <c r="O5521" i="1" a="1"/>
  <c r="O5522" i="1" a="1"/>
  <c r="O5523" i="1" a="1"/>
  <c r="O5524" i="1" a="1"/>
  <c r="O5525" i="1" a="1"/>
  <c r="O5526" i="1" a="1"/>
  <c r="O5527" i="1" a="1"/>
  <c r="O5528" i="1" a="1"/>
  <c r="O5529" i="1" a="1"/>
  <c r="O5530" i="1" a="1"/>
  <c r="O5531" i="1" a="1"/>
  <c r="O5532" i="1" a="1"/>
  <c r="O5533" i="1" a="1"/>
  <c r="O5534" i="1" a="1"/>
  <c r="O5535" i="1" a="1"/>
  <c r="O5536" i="1" a="1"/>
  <c r="O5537" i="1" a="1"/>
  <c r="O5538" i="1" a="1"/>
  <c r="O5539" i="1" a="1"/>
  <c r="O5540" i="1" a="1"/>
  <c r="O5541" i="1" a="1"/>
  <c r="O5542" i="1" a="1"/>
  <c r="O5543" i="1" a="1"/>
  <c r="O5544" i="1" a="1"/>
  <c r="O5545" i="1" a="1"/>
  <c r="O5546" i="1" a="1"/>
  <c r="O5547" i="1" a="1"/>
  <c r="O5548" i="1" a="1"/>
  <c r="O5549" i="1" a="1"/>
  <c r="O5550" i="1" a="1"/>
  <c r="O5551" i="1" a="1"/>
  <c r="O5552" i="1" a="1"/>
  <c r="O5553" i="1" a="1"/>
  <c r="O5554" i="1" a="1"/>
  <c r="O5555" i="1" a="1"/>
  <c r="O5556" i="1" a="1"/>
  <c r="O5557" i="1" a="1"/>
  <c r="O5558" i="1" a="1"/>
  <c r="O5559" i="1" a="1"/>
  <c r="O5560" i="1" a="1"/>
  <c r="O5561" i="1" a="1"/>
  <c r="O5562" i="1" a="1"/>
  <c r="O5563" i="1" a="1"/>
  <c r="O5564" i="1" a="1"/>
  <c r="O5565" i="1" a="1"/>
  <c r="O5566" i="1" a="1"/>
  <c r="O5567" i="1" a="1"/>
  <c r="O5568" i="1" a="1"/>
  <c r="O5569" i="1" a="1"/>
  <c r="O5570" i="1" a="1"/>
  <c r="O5571" i="1" a="1"/>
  <c r="O5572" i="1" a="1"/>
  <c r="O5573" i="1" a="1"/>
  <c r="O5574" i="1" a="1"/>
  <c r="O5575" i="1" a="1"/>
  <c r="O5576" i="1" a="1"/>
  <c r="O5577" i="1" a="1"/>
  <c r="O5578" i="1" a="1"/>
  <c r="O5579" i="1" a="1"/>
  <c r="O5580" i="1" a="1"/>
  <c r="O5581" i="1" a="1"/>
  <c r="O5582" i="1" a="1"/>
  <c r="O5583" i="1" a="1"/>
  <c r="O5584" i="1" a="1"/>
  <c r="O5585" i="1" a="1"/>
  <c r="O5586" i="1" a="1"/>
  <c r="O5587" i="1" a="1"/>
  <c r="O5588" i="1" a="1"/>
  <c r="O5589" i="1" a="1"/>
  <c r="O5590" i="1" a="1"/>
  <c r="O5591" i="1" a="1"/>
  <c r="O5592" i="1" a="1"/>
  <c r="O5593" i="1" a="1"/>
  <c r="O5594" i="1" a="1"/>
  <c r="O5595" i="1" a="1"/>
  <c r="O5596" i="1" a="1"/>
  <c r="O5597" i="1" a="1"/>
  <c r="O5598" i="1" a="1"/>
  <c r="O5599" i="1" a="1"/>
  <c r="O5600" i="1" a="1"/>
  <c r="O5601" i="1" a="1"/>
  <c r="O5602" i="1" a="1"/>
  <c r="O5603" i="1" a="1"/>
  <c r="O5604" i="1" a="1"/>
  <c r="O5605" i="1" a="1"/>
  <c r="O5606" i="1" a="1"/>
  <c r="O5607" i="1" a="1"/>
  <c r="O5608" i="1" a="1"/>
  <c r="O5609" i="1" a="1"/>
  <c r="O5610" i="1" a="1"/>
  <c r="O5611" i="1" a="1"/>
  <c r="O5612" i="1" a="1"/>
  <c r="O5613" i="1" a="1"/>
  <c r="O5614" i="1" a="1"/>
  <c r="O5615" i="1" a="1"/>
  <c r="O5616" i="1" a="1"/>
  <c r="O5617" i="1" a="1"/>
  <c r="O5618" i="1" a="1"/>
  <c r="O5619" i="1" a="1"/>
  <c r="O5620" i="1" a="1"/>
  <c r="O5621" i="1" a="1"/>
  <c r="O5622" i="1" a="1"/>
  <c r="O5623" i="1" a="1"/>
  <c r="O5624" i="1" a="1"/>
  <c r="O5625" i="1" a="1"/>
  <c r="O5626" i="1" a="1"/>
  <c r="O5627" i="1" a="1"/>
  <c r="O5628" i="1" a="1"/>
  <c r="O5629" i="1" a="1"/>
  <c r="O5630" i="1" a="1"/>
  <c r="O5631" i="1" a="1"/>
  <c r="O5632" i="1" a="1"/>
  <c r="O5633" i="1" a="1"/>
  <c r="O5634" i="1" a="1"/>
  <c r="O5635" i="1" a="1"/>
  <c r="O5636" i="1" a="1"/>
  <c r="O5637" i="1" a="1"/>
  <c r="O5638" i="1" a="1"/>
  <c r="O5639" i="1" a="1"/>
  <c r="O5640" i="1" a="1"/>
  <c r="O5641" i="1" a="1"/>
  <c r="O5642" i="1" a="1"/>
  <c r="O5643" i="1" a="1"/>
  <c r="O5644" i="1" a="1"/>
  <c r="O5645" i="1" a="1"/>
  <c r="O5646" i="1" a="1"/>
  <c r="O5647" i="1" a="1"/>
  <c r="O5648" i="1" a="1"/>
  <c r="O5649" i="1" a="1"/>
  <c r="O5650" i="1" a="1"/>
  <c r="O5651" i="1" a="1"/>
  <c r="O5652" i="1" a="1"/>
  <c r="O5653" i="1" a="1"/>
  <c r="O5654" i="1" a="1"/>
  <c r="O5655" i="1" a="1"/>
  <c r="O5656" i="1" a="1"/>
  <c r="O5657" i="1" a="1"/>
  <c r="O5658" i="1" a="1"/>
  <c r="O5659" i="1" a="1"/>
  <c r="O5660" i="1" a="1"/>
  <c r="O5661" i="1" a="1"/>
  <c r="O5662" i="1" a="1"/>
  <c r="O5663" i="1" a="1"/>
  <c r="O5664" i="1" a="1"/>
  <c r="O5665" i="1" a="1"/>
  <c r="O5666" i="1" a="1"/>
  <c r="O5667" i="1" a="1"/>
  <c r="O5668" i="1" a="1"/>
  <c r="O5669" i="1" a="1"/>
  <c r="O5670" i="1" a="1"/>
  <c r="O5671" i="1" a="1"/>
  <c r="O5672" i="1" a="1"/>
  <c r="O5673" i="1" a="1"/>
  <c r="O5674" i="1" a="1"/>
  <c r="O5675" i="1" a="1"/>
  <c r="O5676" i="1" a="1"/>
  <c r="O5677" i="1" a="1"/>
  <c r="O5678" i="1" a="1"/>
  <c r="O5679" i="1" a="1"/>
  <c r="O5680" i="1" a="1"/>
  <c r="O5681" i="1" a="1"/>
  <c r="O5682" i="1" a="1"/>
  <c r="O5683" i="1" a="1"/>
  <c r="O5684" i="1" a="1"/>
  <c r="O5685" i="1" a="1"/>
  <c r="O5686" i="1" a="1"/>
  <c r="O5687" i="1" a="1"/>
  <c r="O5688" i="1" a="1"/>
  <c r="O5689" i="1" a="1"/>
  <c r="O5690" i="1" a="1"/>
  <c r="O5691" i="1" a="1"/>
  <c r="O5692" i="1" a="1"/>
  <c r="O5693" i="1" a="1"/>
  <c r="O5694" i="1" a="1"/>
  <c r="O5695" i="1" a="1"/>
  <c r="O5696" i="1" a="1"/>
  <c r="O5697" i="1" a="1"/>
  <c r="O5698" i="1" a="1"/>
  <c r="O5699" i="1" a="1"/>
  <c r="O5700" i="1" a="1"/>
  <c r="O5701" i="1" a="1"/>
  <c r="O5702" i="1" a="1"/>
  <c r="O5703" i="1" a="1"/>
  <c r="O5704" i="1" a="1"/>
  <c r="O5705" i="1" a="1"/>
  <c r="O5706" i="1" a="1"/>
  <c r="O5707" i="1" a="1"/>
  <c r="O5708" i="1" a="1"/>
  <c r="O5709" i="1" a="1"/>
  <c r="O5710" i="1" a="1"/>
  <c r="O5711" i="1" a="1"/>
  <c r="O5712" i="1" a="1"/>
  <c r="O5713" i="1" a="1"/>
  <c r="O5714" i="1" a="1"/>
  <c r="O5715" i="1" a="1"/>
  <c r="O5716" i="1" a="1"/>
  <c r="O5717" i="1" a="1"/>
  <c r="O5718" i="1" a="1"/>
  <c r="O5719" i="1" a="1"/>
  <c r="O5720" i="1" a="1"/>
  <c r="O5721" i="1" a="1"/>
  <c r="O5722" i="1" a="1"/>
  <c r="O5723" i="1" a="1"/>
  <c r="O5724" i="1" a="1"/>
  <c r="O5725" i="1" a="1"/>
  <c r="O5726" i="1" a="1"/>
  <c r="O5727" i="1" a="1"/>
  <c r="O5728" i="1" a="1"/>
  <c r="O5729" i="1" a="1"/>
  <c r="O5730" i="1" a="1"/>
  <c r="O5731" i="1" a="1"/>
  <c r="O5732" i="1" a="1"/>
  <c r="O5733" i="1" a="1"/>
  <c r="O5734" i="1" a="1"/>
  <c r="O5735" i="1" a="1"/>
  <c r="O5736" i="1" a="1"/>
  <c r="O5737" i="1" a="1"/>
  <c r="O5738" i="1" a="1"/>
  <c r="O5739" i="1" a="1"/>
  <c r="O5740" i="1" a="1"/>
  <c r="O5741" i="1" a="1"/>
  <c r="O5742" i="1" a="1"/>
  <c r="O5743" i="1" a="1"/>
  <c r="O5744" i="1" a="1"/>
  <c r="O5745" i="1" a="1"/>
  <c r="O5746" i="1" a="1"/>
  <c r="O5747" i="1" a="1"/>
  <c r="O5748" i="1" a="1"/>
  <c r="O5749" i="1" a="1"/>
  <c r="O5750" i="1" a="1"/>
  <c r="O5751" i="1" a="1"/>
  <c r="O5752" i="1" a="1"/>
  <c r="O5753" i="1" a="1"/>
  <c r="O5754" i="1" a="1"/>
  <c r="O5755" i="1" a="1"/>
  <c r="O5756" i="1" a="1"/>
  <c r="O5757" i="1" a="1"/>
  <c r="O5758" i="1" a="1"/>
  <c r="O5759" i="1" a="1"/>
  <c r="O5760" i="1" a="1"/>
  <c r="O5761" i="1" a="1"/>
  <c r="O5762" i="1" a="1"/>
  <c r="O5763" i="1" a="1"/>
  <c r="O5764" i="1" a="1"/>
  <c r="O5765" i="1" a="1"/>
  <c r="O5766" i="1" a="1"/>
  <c r="O5767" i="1" a="1"/>
  <c r="O5768" i="1" a="1"/>
  <c r="O5769" i="1" a="1"/>
  <c r="O5770" i="1" a="1"/>
  <c r="O5771" i="1" a="1"/>
  <c r="O5772" i="1" a="1"/>
  <c r="O5773" i="1" a="1"/>
  <c r="O5774" i="1" a="1"/>
  <c r="O5775" i="1" a="1"/>
  <c r="O5776" i="1" a="1"/>
  <c r="O5777" i="1" a="1"/>
  <c r="O5778" i="1" a="1"/>
  <c r="O5779" i="1" a="1"/>
  <c r="O5780" i="1" a="1"/>
  <c r="O5781" i="1" a="1"/>
  <c r="O5782" i="1" a="1"/>
  <c r="O5783" i="1" a="1"/>
  <c r="O5784" i="1" a="1"/>
  <c r="O5785" i="1" a="1"/>
  <c r="O5786" i="1" a="1"/>
  <c r="O5787" i="1" a="1"/>
  <c r="O5788" i="1" a="1"/>
  <c r="O5789" i="1" a="1"/>
  <c r="O5790" i="1" a="1"/>
  <c r="O5791" i="1" a="1"/>
  <c r="O5792" i="1" a="1"/>
  <c r="O5793" i="1" a="1"/>
  <c r="O5794" i="1" a="1"/>
  <c r="O5795" i="1" a="1"/>
  <c r="O5796" i="1" a="1"/>
  <c r="O5797" i="1" a="1"/>
  <c r="O5798" i="1" a="1"/>
  <c r="O5799" i="1" a="1"/>
  <c r="O5800" i="1" a="1"/>
  <c r="O5801" i="1" a="1"/>
  <c r="O5802" i="1" a="1"/>
  <c r="O5803" i="1" a="1"/>
  <c r="O5804" i="1" a="1"/>
  <c r="O5805" i="1" a="1"/>
  <c r="O5806" i="1" a="1"/>
  <c r="O5807" i="1" a="1"/>
  <c r="O5808" i="1" a="1"/>
  <c r="O5809" i="1" a="1"/>
  <c r="O5810" i="1" a="1"/>
  <c r="O5811" i="1" a="1"/>
  <c r="O5812" i="1" a="1"/>
  <c r="O5813" i="1" a="1"/>
  <c r="O5814" i="1" a="1"/>
  <c r="O5815" i="1" a="1"/>
  <c r="O5816" i="1" a="1"/>
  <c r="O5817" i="1" a="1"/>
  <c r="O5818" i="1" a="1"/>
  <c r="O5819" i="1" a="1"/>
  <c r="O5820" i="1" a="1"/>
  <c r="O5821" i="1" a="1"/>
  <c r="O5822" i="1" a="1"/>
  <c r="O5823" i="1" a="1"/>
  <c r="O5824" i="1" a="1"/>
  <c r="O5825" i="1" a="1"/>
  <c r="O5826" i="1" a="1"/>
  <c r="O5827" i="1" a="1"/>
  <c r="O5828" i="1" a="1"/>
  <c r="O5829" i="1" a="1"/>
  <c r="O5830" i="1" a="1"/>
  <c r="O5831" i="1" a="1"/>
  <c r="O5832" i="1" a="1"/>
  <c r="O5833" i="1" a="1"/>
  <c r="O5834" i="1" a="1"/>
  <c r="O5835" i="1" a="1"/>
  <c r="O5836" i="1" a="1"/>
  <c r="O5837" i="1" a="1"/>
  <c r="O5838" i="1" a="1"/>
  <c r="O5839" i="1" a="1"/>
  <c r="O5840" i="1" a="1"/>
  <c r="O5841" i="1" a="1"/>
  <c r="O5842" i="1" a="1"/>
  <c r="O5843" i="1" a="1"/>
  <c r="O5844" i="1" a="1"/>
  <c r="O5845" i="1" a="1"/>
  <c r="O5846" i="1" a="1"/>
  <c r="O5847" i="1" a="1"/>
  <c r="O5848" i="1" a="1"/>
  <c r="O5849" i="1" a="1"/>
  <c r="O5850" i="1" a="1"/>
  <c r="O5851" i="1" a="1"/>
  <c r="O5852" i="1" a="1"/>
  <c r="O5853" i="1" a="1"/>
  <c r="O5854" i="1" a="1"/>
  <c r="O5855" i="1" a="1"/>
  <c r="O5856" i="1" a="1"/>
  <c r="O5857" i="1" a="1"/>
  <c r="O5858" i="1" a="1"/>
  <c r="O5859" i="1" a="1"/>
  <c r="O5860" i="1" a="1"/>
  <c r="O5861" i="1" a="1"/>
  <c r="O5862" i="1" a="1"/>
  <c r="O5863" i="1" a="1"/>
  <c r="O5864" i="1" a="1"/>
  <c r="O5865" i="1" a="1"/>
  <c r="O5866" i="1" a="1"/>
  <c r="O5867" i="1" a="1"/>
  <c r="O5868" i="1" a="1"/>
  <c r="O5869" i="1" a="1"/>
  <c r="O5870" i="1" a="1"/>
  <c r="O5871" i="1" a="1"/>
  <c r="O5872" i="1" a="1"/>
  <c r="O5873" i="1" a="1"/>
  <c r="O5874" i="1" a="1"/>
  <c r="O5875" i="1" a="1"/>
  <c r="O5876" i="1" a="1"/>
  <c r="O5877" i="1" a="1"/>
  <c r="O5878" i="1" a="1"/>
  <c r="O5879" i="1" a="1"/>
  <c r="O5880" i="1" a="1"/>
  <c r="O5881" i="1" a="1"/>
  <c r="O5882" i="1" a="1"/>
  <c r="O5883" i="1" a="1"/>
  <c r="O5884" i="1" a="1"/>
  <c r="O5885" i="1" a="1"/>
  <c r="O5886" i="1" a="1"/>
  <c r="O5887" i="1" a="1"/>
  <c r="O5888" i="1" a="1"/>
  <c r="O5889" i="1" a="1"/>
  <c r="O5890" i="1" a="1"/>
  <c r="O5891" i="1" a="1"/>
  <c r="O5892" i="1" a="1"/>
  <c r="O5893" i="1" a="1"/>
  <c r="O5894" i="1" a="1"/>
  <c r="O5895" i="1" a="1"/>
  <c r="O5896" i="1" a="1"/>
  <c r="O5897" i="1" a="1"/>
  <c r="O5898" i="1" a="1"/>
  <c r="O5899" i="1" a="1"/>
  <c r="O5900" i="1" a="1"/>
  <c r="O5901" i="1" a="1"/>
  <c r="O5902" i="1" a="1"/>
  <c r="O5903" i="1" a="1"/>
  <c r="O5904" i="1" a="1"/>
  <c r="O5905" i="1" a="1"/>
  <c r="O5906" i="1" a="1"/>
  <c r="O5907" i="1" a="1"/>
  <c r="O5908" i="1" a="1"/>
  <c r="O5909" i="1" a="1"/>
  <c r="O5910" i="1" a="1"/>
  <c r="O5911" i="1" a="1"/>
  <c r="O5912" i="1" a="1"/>
  <c r="O5913" i="1" a="1"/>
  <c r="O5914" i="1" a="1"/>
  <c r="O5915" i="1" a="1"/>
  <c r="O5916" i="1" a="1"/>
  <c r="O5917" i="1" a="1"/>
  <c r="O5918" i="1" a="1"/>
  <c r="O5919" i="1" a="1"/>
  <c r="O5920" i="1" a="1"/>
  <c r="O5921" i="1" a="1"/>
  <c r="O5922" i="1" a="1"/>
  <c r="O5923" i="1" a="1"/>
  <c r="O5924" i="1" a="1"/>
  <c r="O5925" i="1" a="1"/>
  <c r="O5926" i="1" a="1"/>
  <c r="O5927" i="1" a="1"/>
  <c r="O5928" i="1" a="1"/>
  <c r="O5929" i="1" a="1"/>
  <c r="O5930" i="1" a="1"/>
  <c r="O5931" i="1" a="1"/>
  <c r="O5932" i="1" a="1"/>
  <c r="O5933" i="1" a="1"/>
  <c r="O5934" i="1" a="1"/>
  <c r="O5935" i="1" a="1"/>
  <c r="O5936" i="1" a="1"/>
  <c r="O5937" i="1" a="1"/>
  <c r="O5938" i="1" a="1"/>
  <c r="O5939" i="1" a="1"/>
  <c r="O5940" i="1" a="1"/>
  <c r="O5941" i="1" a="1"/>
  <c r="O5942" i="1" a="1"/>
  <c r="O5943" i="1" a="1"/>
  <c r="O5944" i="1" a="1"/>
  <c r="O5945" i="1" a="1"/>
  <c r="O5946" i="1" a="1"/>
  <c r="O5947" i="1" a="1"/>
  <c r="O5948" i="1" a="1"/>
  <c r="O5949" i="1" a="1"/>
  <c r="O5950" i="1" a="1"/>
  <c r="O5951" i="1" a="1"/>
  <c r="O5952" i="1" a="1"/>
  <c r="O5953" i="1" a="1"/>
  <c r="O5954" i="1" a="1"/>
  <c r="O5955" i="1" a="1"/>
  <c r="O5956" i="1" a="1"/>
  <c r="O5957" i="1" a="1"/>
  <c r="O5958" i="1" a="1"/>
  <c r="O5959" i="1" a="1"/>
  <c r="O5960" i="1" a="1"/>
  <c r="O5961" i="1" a="1"/>
  <c r="O5962" i="1" a="1"/>
  <c r="O5963" i="1" a="1"/>
  <c r="O5964" i="1" a="1"/>
  <c r="O5965" i="1" a="1"/>
  <c r="O5966" i="1" a="1"/>
  <c r="O5967" i="1" a="1"/>
  <c r="O5968" i="1" a="1"/>
  <c r="O5969" i="1" a="1"/>
  <c r="O5970" i="1" a="1"/>
  <c r="O5971" i="1" a="1"/>
  <c r="O5972" i="1" a="1"/>
  <c r="O5973" i="1" a="1"/>
  <c r="O5974" i="1" a="1"/>
  <c r="O5975" i="1" a="1"/>
  <c r="O5976" i="1" a="1"/>
  <c r="O5977" i="1" a="1"/>
  <c r="O5978" i="1" a="1"/>
  <c r="O5979" i="1" a="1"/>
  <c r="O5980" i="1" a="1"/>
  <c r="O5981" i="1" a="1"/>
  <c r="O5982" i="1" a="1"/>
  <c r="O5983" i="1" a="1"/>
  <c r="O5984" i="1" a="1"/>
  <c r="O5985" i="1" a="1"/>
  <c r="O5986" i="1" a="1"/>
  <c r="O5987" i="1" a="1"/>
  <c r="O5988" i="1" a="1"/>
  <c r="O5989" i="1" a="1"/>
  <c r="O5990" i="1" a="1"/>
  <c r="O5991" i="1" a="1"/>
  <c r="O5992" i="1" a="1"/>
  <c r="O5993" i="1" a="1"/>
  <c r="O5994" i="1" a="1"/>
  <c r="O5995" i="1" a="1"/>
  <c r="O5996" i="1" a="1"/>
  <c r="O5997" i="1" a="1"/>
  <c r="O5998" i="1" a="1"/>
  <c r="O5999" i="1" a="1"/>
  <c r="O6000" i="1" a="1"/>
  <c r="O6001" i="1" a="1"/>
  <c r="O6002" i="1" a="1"/>
  <c r="O6003" i="1" a="1"/>
  <c r="O6004" i="1" a="1"/>
  <c r="O6005" i="1" a="1"/>
  <c r="O6006" i="1" a="1"/>
  <c r="O6007" i="1" a="1"/>
  <c r="O6008" i="1" a="1"/>
  <c r="O6009" i="1" a="1"/>
  <c r="O6010" i="1" a="1"/>
  <c r="O6011" i="1" a="1"/>
  <c r="O6012" i="1" a="1"/>
  <c r="O6013" i="1" a="1"/>
  <c r="O6014" i="1" a="1"/>
  <c r="O6015" i="1" a="1"/>
  <c r="O6016" i="1" a="1"/>
  <c r="O6017" i="1" a="1"/>
  <c r="O6018" i="1" a="1"/>
  <c r="O6019" i="1" a="1"/>
  <c r="O6020" i="1" a="1"/>
  <c r="O6021" i="1" a="1"/>
  <c r="O6022" i="1" a="1"/>
  <c r="O6023" i="1" a="1"/>
  <c r="O6024" i="1" a="1"/>
  <c r="O6025" i="1" a="1"/>
  <c r="O6026" i="1" a="1"/>
  <c r="O6027" i="1" a="1"/>
  <c r="O6028" i="1" a="1"/>
  <c r="O6029" i="1" a="1"/>
  <c r="O6030" i="1" a="1"/>
  <c r="O6031" i="1" a="1"/>
  <c r="O6032" i="1" a="1"/>
  <c r="O6033" i="1" a="1"/>
  <c r="O6034" i="1" a="1"/>
  <c r="O6035" i="1" a="1"/>
  <c r="O6036" i="1" a="1"/>
  <c r="O6037" i="1" a="1"/>
  <c r="O6038" i="1" a="1"/>
  <c r="O6039" i="1" a="1"/>
  <c r="O6040" i="1" a="1"/>
  <c r="O6041" i="1" a="1"/>
  <c r="O6042" i="1" a="1"/>
  <c r="O6043" i="1" a="1"/>
  <c r="O6044" i="1" a="1"/>
  <c r="O6045" i="1" a="1"/>
  <c r="O6046" i="1" a="1"/>
  <c r="O6047" i="1" a="1"/>
  <c r="O6048" i="1" a="1"/>
  <c r="O6049" i="1" a="1"/>
  <c r="O6050" i="1" a="1"/>
  <c r="O6051" i="1" a="1"/>
  <c r="O6052" i="1" a="1"/>
  <c r="O6053" i="1" a="1"/>
  <c r="O6054" i="1" a="1"/>
  <c r="O6055" i="1" a="1"/>
  <c r="O6056" i="1" a="1"/>
  <c r="O6057" i="1" a="1"/>
  <c r="O6058" i="1" a="1"/>
  <c r="O6059" i="1" a="1"/>
  <c r="O6060" i="1" a="1"/>
  <c r="O6061" i="1" a="1"/>
  <c r="O6062" i="1" a="1"/>
  <c r="O6063" i="1" a="1"/>
  <c r="O6064" i="1" a="1"/>
  <c r="O6065" i="1" a="1"/>
  <c r="O6066" i="1" a="1"/>
  <c r="O6067" i="1" a="1"/>
  <c r="O6068" i="1" a="1"/>
  <c r="O6069" i="1" a="1"/>
  <c r="O6070" i="1" a="1"/>
  <c r="O6071" i="1" a="1"/>
  <c r="O6072" i="1" a="1"/>
  <c r="O6073" i="1" a="1"/>
  <c r="O6074" i="1" a="1"/>
  <c r="O6075" i="1" a="1"/>
  <c r="O6076" i="1" a="1"/>
  <c r="O6077" i="1" a="1"/>
  <c r="O6078" i="1" a="1"/>
  <c r="O6079" i="1" a="1"/>
  <c r="O6080" i="1" a="1"/>
  <c r="O6081" i="1" a="1"/>
  <c r="O6082" i="1" a="1"/>
  <c r="O6083" i="1" a="1"/>
  <c r="O6084" i="1" a="1"/>
  <c r="O6085" i="1" a="1"/>
  <c r="O6086" i="1" a="1"/>
  <c r="O6087" i="1" a="1"/>
  <c r="O6088" i="1" a="1"/>
  <c r="O6089" i="1" a="1"/>
  <c r="O6090" i="1" a="1"/>
  <c r="O6091" i="1" a="1"/>
  <c r="O6092" i="1" a="1"/>
  <c r="O6093" i="1" a="1"/>
  <c r="O6094" i="1" a="1"/>
  <c r="O6095" i="1" a="1"/>
  <c r="O6096" i="1" a="1"/>
  <c r="O6097" i="1" a="1"/>
  <c r="O6098" i="1" a="1"/>
  <c r="O6099" i="1" a="1"/>
  <c r="O6100" i="1" a="1"/>
  <c r="O6101" i="1" a="1"/>
  <c r="O6102" i="1" a="1"/>
  <c r="O6103" i="1" a="1"/>
  <c r="O6104" i="1" a="1"/>
  <c r="O6105" i="1" a="1"/>
  <c r="O6106" i="1" a="1"/>
  <c r="O6107" i="1" a="1"/>
  <c r="O6108" i="1" a="1"/>
  <c r="O6109" i="1" a="1"/>
  <c r="O6110" i="1" a="1"/>
  <c r="O6111" i="1" a="1"/>
  <c r="O6112" i="1" a="1"/>
  <c r="O6113" i="1" a="1"/>
  <c r="O6114" i="1" a="1"/>
  <c r="O6115" i="1" a="1"/>
  <c r="O6116" i="1" a="1"/>
  <c r="O6117" i="1" a="1"/>
  <c r="O6118" i="1" a="1"/>
  <c r="O6119" i="1" a="1"/>
  <c r="O6120" i="1" a="1"/>
  <c r="O6121" i="1" a="1"/>
  <c r="O6122" i="1" a="1"/>
  <c r="O6123" i="1" a="1"/>
  <c r="O6124" i="1" a="1"/>
  <c r="O6125" i="1" a="1"/>
  <c r="O6126" i="1" a="1"/>
  <c r="O6127" i="1" a="1"/>
  <c r="O6128" i="1" a="1"/>
  <c r="O6129" i="1" a="1"/>
  <c r="O6130" i="1" a="1"/>
  <c r="O6131" i="1" a="1"/>
  <c r="O6132" i="1" a="1"/>
  <c r="O6133" i="1" a="1"/>
  <c r="O6134" i="1" a="1"/>
  <c r="O6135" i="1" a="1"/>
  <c r="O6136" i="1" a="1"/>
  <c r="O6137" i="1" a="1"/>
  <c r="O6138" i="1" a="1"/>
  <c r="O6139" i="1" a="1"/>
  <c r="O6140" i="1" a="1"/>
  <c r="O6141" i="1" a="1"/>
  <c r="O6142" i="1" a="1"/>
  <c r="O6143" i="1" a="1"/>
  <c r="O6144" i="1" a="1"/>
  <c r="O6145" i="1" a="1"/>
  <c r="O6146" i="1" a="1"/>
  <c r="O6147" i="1" a="1"/>
  <c r="O6148" i="1" a="1"/>
  <c r="O6149" i="1" a="1"/>
  <c r="O6150" i="1" a="1"/>
  <c r="O6151" i="1" a="1"/>
  <c r="O6152" i="1" a="1"/>
  <c r="O6153" i="1" a="1"/>
  <c r="O6154" i="1" a="1"/>
  <c r="O6155" i="1" a="1"/>
  <c r="O6156" i="1" a="1"/>
  <c r="O6157" i="1" a="1"/>
  <c r="O6158" i="1" a="1"/>
  <c r="O6159" i="1" a="1"/>
  <c r="O6160" i="1" a="1"/>
  <c r="O6161" i="1" a="1"/>
  <c r="O6162" i="1" a="1"/>
  <c r="O6163" i="1" a="1"/>
  <c r="O6164" i="1" a="1"/>
  <c r="O6165" i="1" a="1"/>
  <c r="O6166" i="1" a="1"/>
  <c r="O6167" i="1" a="1"/>
  <c r="O6168" i="1" a="1"/>
  <c r="O6169" i="1" a="1"/>
  <c r="O6170" i="1" a="1"/>
  <c r="O6171" i="1" a="1"/>
  <c r="O6172" i="1" a="1"/>
  <c r="O6173" i="1" a="1"/>
  <c r="O6174" i="1" a="1"/>
  <c r="O6175" i="1" a="1"/>
  <c r="O6176" i="1" a="1"/>
  <c r="O6177" i="1" a="1"/>
  <c r="O6178" i="1" a="1"/>
  <c r="O6179" i="1" a="1"/>
  <c r="O6180" i="1" a="1"/>
  <c r="O6181" i="1" a="1"/>
  <c r="O6182" i="1" a="1"/>
  <c r="O6183" i="1" a="1"/>
  <c r="O6184" i="1" a="1"/>
  <c r="O6185" i="1" a="1"/>
  <c r="O6186" i="1" a="1"/>
  <c r="O6187" i="1" a="1"/>
  <c r="O6188" i="1" a="1"/>
  <c r="O6189" i="1" a="1"/>
  <c r="O6190" i="1" a="1"/>
  <c r="O6191" i="1" a="1"/>
  <c r="O6192" i="1" a="1"/>
  <c r="O6193" i="1" a="1"/>
  <c r="O6194" i="1" a="1"/>
  <c r="O6195" i="1" a="1"/>
  <c r="O6196" i="1" a="1"/>
  <c r="O6197" i="1" a="1"/>
  <c r="O6198" i="1" a="1"/>
  <c r="O6199" i="1" a="1"/>
  <c r="O6200" i="1" a="1"/>
  <c r="O6201" i="1" a="1"/>
  <c r="O6202" i="1" a="1"/>
  <c r="O6203" i="1" a="1"/>
  <c r="O6204" i="1" a="1"/>
  <c r="O6205" i="1" a="1"/>
  <c r="O6206" i="1" a="1"/>
  <c r="O6207" i="1" a="1"/>
  <c r="O6208" i="1" a="1"/>
  <c r="O6209" i="1" a="1"/>
  <c r="O6210" i="1" a="1"/>
  <c r="O6211" i="1" a="1"/>
  <c r="O6212" i="1" a="1"/>
  <c r="O6213" i="1" a="1"/>
  <c r="O6214" i="1" a="1"/>
  <c r="O6215" i="1" a="1"/>
  <c r="O6216" i="1" a="1"/>
  <c r="O6217" i="1" a="1"/>
  <c r="O6218" i="1" a="1"/>
  <c r="O6219" i="1" a="1"/>
  <c r="O6220" i="1" a="1"/>
  <c r="O6221" i="1" a="1"/>
  <c r="O6222" i="1" a="1"/>
  <c r="O6223" i="1" a="1"/>
  <c r="O6224" i="1" a="1"/>
  <c r="O6225" i="1" a="1"/>
  <c r="O6226" i="1" a="1"/>
  <c r="O6227" i="1" a="1"/>
  <c r="O6228" i="1" a="1"/>
  <c r="O6229" i="1" a="1"/>
  <c r="O6230" i="1" a="1"/>
  <c r="O6231" i="1" a="1"/>
  <c r="O6232" i="1" a="1"/>
  <c r="O6233" i="1" a="1"/>
  <c r="O6234" i="1" a="1"/>
  <c r="O6235" i="1" a="1"/>
  <c r="O6236" i="1" a="1"/>
  <c r="O6237" i="1" a="1"/>
  <c r="O6238" i="1" a="1"/>
  <c r="O6239" i="1" a="1"/>
  <c r="O6240" i="1" a="1"/>
  <c r="O6241" i="1" a="1"/>
  <c r="O6242" i="1" a="1"/>
  <c r="O6243" i="1" a="1"/>
  <c r="O6244" i="1" a="1"/>
  <c r="O6245" i="1" a="1"/>
  <c r="O6246" i="1" a="1"/>
  <c r="O6247" i="1" a="1"/>
  <c r="O6248" i="1" a="1"/>
  <c r="O6249" i="1" a="1"/>
  <c r="O6250" i="1" a="1"/>
  <c r="O6251" i="1" a="1"/>
  <c r="O6252" i="1" a="1"/>
  <c r="O6253" i="1" a="1"/>
  <c r="O6254" i="1" a="1"/>
  <c r="O6255" i="1" a="1"/>
  <c r="O6256" i="1" a="1"/>
  <c r="O6257" i="1" a="1"/>
  <c r="O6258" i="1" a="1"/>
  <c r="O6259" i="1" a="1"/>
  <c r="O6260" i="1" a="1"/>
  <c r="O6261" i="1" a="1"/>
  <c r="O6262" i="1" a="1"/>
  <c r="O6263" i="1" a="1"/>
  <c r="O6264" i="1" a="1"/>
  <c r="O6265" i="1" a="1"/>
  <c r="O6266" i="1" a="1"/>
  <c r="O6267" i="1" a="1"/>
  <c r="O6268" i="1" a="1"/>
  <c r="O6269" i="1" a="1"/>
  <c r="O6270" i="1" a="1"/>
  <c r="O6271" i="1" a="1"/>
  <c r="O6272" i="1" a="1"/>
  <c r="O6273" i="1" a="1"/>
  <c r="O6274" i="1" a="1"/>
  <c r="O6275" i="1" a="1"/>
  <c r="O6276" i="1" a="1"/>
  <c r="O6277" i="1" a="1"/>
  <c r="O6278" i="1" a="1"/>
  <c r="O6279" i="1" a="1"/>
  <c r="O6280" i="1" a="1"/>
  <c r="O6281" i="1" a="1"/>
  <c r="O6282" i="1" a="1"/>
  <c r="O6283" i="1" a="1"/>
  <c r="O6284" i="1" a="1"/>
  <c r="O6285" i="1" a="1"/>
  <c r="O6286" i="1" a="1"/>
  <c r="O6287" i="1" a="1"/>
  <c r="O6288" i="1" a="1"/>
  <c r="O6289" i="1" a="1"/>
  <c r="O6290" i="1" a="1"/>
  <c r="O6291" i="1" a="1"/>
  <c r="O6292" i="1" a="1"/>
  <c r="O6293" i="1" a="1"/>
  <c r="O6294" i="1" a="1"/>
  <c r="O6295" i="1" a="1"/>
  <c r="O6296" i="1" a="1"/>
  <c r="O6297" i="1" a="1"/>
  <c r="O6298" i="1" a="1"/>
  <c r="O6299" i="1" a="1"/>
  <c r="O6300" i="1" a="1"/>
  <c r="O6301" i="1" a="1"/>
  <c r="O6302" i="1" a="1"/>
  <c r="O6303" i="1" a="1"/>
  <c r="O6304" i="1" a="1"/>
  <c r="O6305" i="1" a="1"/>
  <c r="O6306" i="1" a="1"/>
  <c r="O6307" i="1" a="1"/>
  <c r="O6308" i="1" a="1"/>
  <c r="O6309" i="1" a="1"/>
  <c r="O6310" i="1" a="1"/>
  <c r="O6311" i="1" a="1"/>
  <c r="O6312" i="1" a="1"/>
  <c r="O6313" i="1" a="1"/>
  <c r="O6314" i="1" a="1"/>
  <c r="O6315" i="1" a="1"/>
  <c r="O6316" i="1" a="1"/>
  <c r="O6317" i="1" a="1"/>
  <c r="O6318" i="1" a="1"/>
  <c r="O6319" i="1" a="1"/>
  <c r="O6320" i="1" a="1"/>
  <c r="O6321" i="1" a="1"/>
  <c r="O6322" i="1" a="1"/>
  <c r="O6323" i="1" a="1"/>
  <c r="O6324" i="1" a="1"/>
  <c r="O6325" i="1" a="1"/>
  <c r="O6326" i="1" a="1"/>
  <c r="O6327" i="1" a="1"/>
  <c r="O6328" i="1" a="1"/>
  <c r="O6329" i="1" a="1"/>
  <c r="O6330" i="1" a="1"/>
  <c r="O6331" i="1" a="1"/>
  <c r="O6332" i="1" a="1"/>
  <c r="O6333" i="1" a="1"/>
  <c r="O6334" i="1" a="1"/>
  <c r="O6335" i="1" a="1"/>
  <c r="O6336" i="1" a="1"/>
  <c r="O6337" i="1" a="1"/>
  <c r="O6338" i="1" a="1"/>
  <c r="O6339" i="1" a="1"/>
  <c r="O6340" i="1" a="1"/>
  <c r="O6341" i="1" a="1"/>
  <c r="O6342" i="1" a="1"/>
  <c r="O6343" i="1" a="1"/>
  <c r="O6344" i="1" a="1"/>
  <c r="O6345" i="1" a="1"/>
  <c r="O6346" i="1" a="1"/>
  <c r="O6347" i="1" a="1"/>
  <c r="O6348" i="1" a="1"/>
  <c r="O6349" i="1" a="1"/>
  <c r="O6350" i="1" a="1"/>
  <c r="O6351" i="1" a="1"/>
  <c r="O6352" i="1" a="1"/>
  <c r="O6353" i="1" a="1"/>
  <c r="O6354" i="1" a="1"/>
  <c r="O6355" i="1" a="1"/>
  <c r="O6356" i="1" a="1"/>
  <c r="O6357" i="1" a="1"/>
  <c r="O6358" i="1" a="1"/>
  <c r="O6359" i="1" a="1"/>
  <c r="O6360" i="1" a="1"/>
  <c r="O6361" i="1" a="1"/>
  <c r="O6362" i="1" a="1"/>
  <c r="O6363" i="1" a="1"/>
  <c r="O6364" i="1" a="1"/>
  <c r="O6365" i="1" a="1"/>
  <c r="O6366" i="1" a="1"/>
  <c r="O6367" i="1" a="1"/>
  <c r="O6368" i="1" a="1"/>
  <c r="O6369" i="1" a="1"/>
  <c r="O6370" i="1" a="1"/>
  <c r="O6371" i="1" a="1"/>
  <c r="O6372" i="1" a="1"/>
  <c r="O6373" i="1" a="1"/>
  <c r="O6374" i="1" a="1"/>
  <c r="O6375" i="1" a="1"/>
  <c r="O6376" i="1" a="1"/>
  <c r="O6377" i="1" a="1"/>
  <c r="O6378" i="1" a="1"/>
  <c r="O6379" i="1" a="1"/>
  <c r="O6380" i="1" a="1"/>
  <c r="O6381" i="1" a="1"/>
  <c r="O6382" i="1" a="1"/>
  <c r="O6383" i="1" a="1"/>
  <c r="O6384" i="1" a="1"/>
  <c r="O6385" i="1" a="1"/>
  <c r="O6386" i="1" a="1"/>
  <c r="O6387" i="1" a="1"/>
  <c r="O6388" i="1" a="1"/>
  <c r="O6389" i="1" a="1"/>
  <c r="O6390" i="1" a="1"/>
  <c r="O6391" i="1" a="1"/>
  <c r="O6392" i="1" a="1"/>
  <c r="O6393" i="1" a="1"/>
  <c r="O6394" i="1" a="1"/>
  <c r="O6395" i="1" a="1"/>
  <c r="O6396" i="1" a="1"/>
  <c r="O6397" i="1" a="1"/>
  <c r="O6398" i="1" a="1"/>
  <c r="O6399" i="1" a="1"/>
  <c r="O6400" i="1" a="1"/>
  <c r="O6401" i="1" a="1"/>
  <c r="O6402" i="1" a="1"/>
  <c r="O6403" i="1" a="1"/>
  <c r="O6404" i="1" a="1"/>
  <c r="O6405" i="1" a="1"/>
  <c r="O6406" i="1" a="1"/>
  <c r="O6407" i="1" a="1"/>
  <c r="O6408" i="1" a="1"/>
  <c r="O6409" i="1" a="1"/>
  <c r="O6410" i="1" a="1"/>
  <c r="O6411" i="1" a="1"/>
  <c r="O6412" i="1" a="1"/>
  <c r="O6413" i="1" a="1"/>
  <c r="O6414" i="1" a="1"/>
  <c r="O6415" i="1" a="1"/>
  <c r="O6416" i="1" a="1"/>
  <c r="O6417" i="1" a="1"/>
  <c r="O6418" i="1" a="1"/>
  <c r="O6419" i="1" a="1"/>
  <c r="O6420" i="1" a="1"/>
  <c r="O6421" i="1" a="1"/>
  <c r="O6422" i="1" a="1"/>
  <c r="O6423" i="1" a="1"/>
  <c r="O6424" i="1" a="1"/>
  <c r="O6425" i="1" a="1"/>
  <c r="O6426" i="1" a="1"/>
  <c r="O6427" i="1" a="1"/>
  <c r="O6428" i="1" a="1"/>
  <c r="O6429" i="1" a="1"/>
  <c r="O6430" i="1" a="1"/>
  <c r="O6431" i="1" a="1"/>
  <c r="O6432" i="1" a="1"/>
  <c r="O6433" i="1" a="1"/>
  <c r="O6434" i="1" a="1"/>
  <c r="O6435" i="1" a="1"/>
  <c r="O6436" i="1" a="1"/>
  <c r="O6437" i="1" a="1"/>
  <c r="O6438" i="1" a="1"/>
  <c r="O6439" i="1" a="1"/>
  <c r="O6440" i="1" a="1"/>
  <c r="O6441" i="1" a="1"/>
  <c r="O6442" i="1" a="1"/>
  <c r="O6443" i="1" a="1"/>
  <c r="O6444" i="1" a="1"/>
  <c r="O6445" i="1" a="1"/>
  <c r="O6446" i="1" a="1"/>
  <c r="O6447" i="1" a="1"/>
  <c r="O6448" i="1" a="1"/>
  <c r="O6449" i="1" a="1"/>
  <c r="O6450" i="1" a="1"/>
  <c r="O6451" i="1" a="1"/>
  <c r="O6452" i="1" a="1"/>
  <c r="O6453" i="1" a="1"/>
  <c r="O6454" i="1" a="1"/>
  <c r="O6455" i="1" a="1"/>
  <c r="O6456" i="1" a="1"/>
  <c r="O6457" i="1" a="1"/>
  <c r="O6458" i="1" a="1"/>
  <c r="O6459" i="1" a="1"/>
  <c r="O6460" i="1" a="1"/>
  <c r="O6461" i="1" a="1"/>
  <c r="O6462" i="1" a="1"/>
  <c r="O6463" i="1" a="1"/>
  <c r="O6464" i="1" a="1"/>
  <c r="O6465" i="1" a="1"/>
  <c r="O6466" i="1" a="1"/>
  <c r="O6467" i="1" a="1"/>
  <c r="O6468" i="1" a="1"/>
  <c r="O6469" i="1" a="1"/>
  <c r="O6470" i="1" a="1"/>
  <c r="O6471" i="1" a="1"/>
  <c r="O6472" i="1" a="1"/>
  <c r="O6473" i="1" a="1"/>
  <c r="O6474" i="1" a="1"/>
  <c r="O6475" i="1" a="1"/>
  <c r="O6476" i="1" a="1"/>
  <c r="O6477" i="1" a="1"/>
  <c r="O6478" i="1" a="1"/>
  <c r="O6479" i="1" a="1"/>
  <c r="O6480" i="1" a="1"/>
  <c r="O6481" i="1" a="1"/>
  <c r="O6482" i="1" a="1"/>
  <c r="O6483" i="1" a="1"/>
  <c r="O6484" i="1" a="1"/>
  <c r="O6485" i="1" a="1"/>
  <c r="O6486" i="1" a="1"/>
  <c r="O6487" i="1" a="1"/>
  <c r="O6488" i="1" a="1"/>
  <c r="O6489" i="1" a="1"/>
  <c r="O6490" i="1" a="1"/>
  <c r="O6491" i="1" a="1"/>
  <c r="O6492" i="1" a="1"/>
  <c r="O6493" i="1" a="1"/>
  <c r="O6494" i="1" a="1"/>
  <c r="O6495" i="1" a="1"/>
  <c r="O6496" i="1" a="1"/>
  <c r="O6497" i="1" a="1"/>
  <c r="O6498" i="1" a="1"/>
  <c r="O6499" i="1" a="1"/>
  <c r="O6500" i="1" a="1"/>
  <c r="O6501" i="1" a="1"/>
  <c r="O6502" i="1" a="1"/>
  <c r="O6503" i="1" a="1"/>
  <c r="O6504" i="1" a="1"/>
  <c r="O6505" i="1" a="1"/>
  <c r="O6506" i="1" a="1"/>
  <c r="O6507" i="1" a="1"/>
  <c r="O6508" i="1" a="1"/>
  <c r="O6509" i="1" a="1"/>
  <c r="O6510" i="1" a="1"/>
  <c r="O6511" i="1" a="1"/>
  <c r="O6512" i="1" a="1"/>
  <c r="O6513" i="1" a="1"/>
  <c r="O6514" i="1" a="1"/>
  <c r="O6515" i="1" a="1"/>
  <c r="O6516" i="1" a="1"/>
  <c r="O6517" i="1" a="1"/>
  <c r="O6518" i="1" a="1"/>
  <c r="O6519" i="1" a="1"/>
  <c r="O6520" i="1" a="1"/>
  <c r="O6521" i="1" a="1"/>
  <c r="O6522" i="1" a="1"/>
  <c r="O6523" i="1" a="1"/>
  <c r="O6524" i="1" a="1"/>
  <c r="O6525" i="1" a="1"/>
  <c r="O6526" i="1" a="1"/>
  <c r="O6527" i="1" a="1"/>
  <c r="O6528" i="1" a="1"/>
  <c r="O6529" i="1" a="1"/>
  <c r="O6530" i="1" a="1"/>
  <c r="O6531" i="1" a="1"/>
  <c r="O6532" i="1" a="1"/>
  <c r="O6533" i="1" a="1"/>
  <c r="O6534" i="1" a="1"/>
  <c r="O6535" i="1" a="1"/>
  <c r="O6536" i="1" a="1"/>
  <c r="O6537" i="1" a="1"/>
  <c r="O6538" i="1" a="1"/>
  <c r="O6539" i="1" a="1"/>
  <c r="O6540" i="1" a="1"/>
  <c r="O6541" i="1" a="1"/>
  <c r="O6542" i="1" a="1"/>
  <c r="O6543" i="1" a="1"/>
  <c r="O6544" i="1" a="1"/>
  <c r="O6545" i="1" a="1"/>
  <c r="O6546" i="1" a="1"/>
  <c r="O6547" i="1" a="1"/>
  <c r="O6548" i="1" a="1"/>
  <c r="O6549" i="1" a="1"/>
  <c r="O6550" i="1" a="1"/>
  <c r="O6551" i="1" a="1"/>
  <c r="O6552" i="1" a="1"/>
  <c r="O6553" i="1" a="1"/>
  <c r="O6554" i="1" a="1"/>
  <c r="O6555" i="1" a="1"/>
  <c r="O6556" i="1" a="1"/>
  <c r="O6557" i="1" a="1"/>
  <c r="O6558" i="1" a="1"/>
  <c r="O6559" i="1" a="1"/>
  <c r="O6560" i="1" a="1"/>
  <c r="O6561" i="1" a="1"/>
  <c r="O6562" i="1" a="1"/>
  <c r="O6563" i="1" a="1"/>
  <c r="O6564" i="1" a="1"/>
  <c r="O6565" i="1" a="1"/>
  <c r="O6566" i="1" a="1"/>
  <c r="O6567" i="1" a="1"/>
  <c r="O6568" i="1" a="1"/>
  <c r="O6569" i="1" a="1"/>
  <c r="O6570" i="1" a="1"/>
  <c r="O6571" i="1" a="1"/>
  <c r="O6572" i="1" a="1"/>
  <c r="O6573" i="1" a="1"/>
  <c r="O6574" i="1" a="1"/>
  <c r="O6575" i="1" a="1"/>
  <c r="O6576" i="1" a="1"/>
  <c r="O6577" i="1" a="1"/>
  <c r="O6578" i="1" a="1"/>
  <c r="O6579" i="1" a="1"/>
  <c r="O6580" i="1" a="1"/>
  <c r="O6581" i="1" a="1"/>
  <c r="O6582" i="1" a="1"/>
  <c r="O6583" i="1" a="1"/>
  <c r="O6584" i="1" a="1"/>
  <c r="O6585" i="1" a="1"/>
  <c r="O6586" i="1" a="1"/>
  <c r="O6587" i="1" a="1"/>
  <c r="O6588" i="1" a="1"/>
  <c r="O6589" i="1" a="1"/>
  <c r="O6590" i="1" a="1"/>
  <c r="O6591" i="1" a="1"/>
  <c r="O6592" i="1" a="1"/>
  <c r="O6593" i="1" a="1"/>
  <c r="O6594" i="1" a="1"/>
  <c r="O6595" i="1" a="1"/>
  <c r="O6596" i="1" a="1"/>
  <c r="O6597" i="1" a="1"/>
  <c r="O6598" i="1" a="1"/>
  <c r="O6599" i="1" a="1"/>
  <c r="O6600" i="1" a="1"/>
  <c r="O6601" i="1" a="1"/>
  <c r="O6602" i="1" a="1"/>
  <c r="O6603" i="1" a="1"/>
  <c r="O6604" i="1" a="1"/>
  <c r="O6605" i="1" a="1"/>
  <c r="O6606" i="1" a="1"/>
  <c r="O6607" i="1" a="1"/>
  <c r="O6608" i="1" a="1"/>
  <c r="O6609" i="1" a="1"/>
  <c r="O6610" i="1" a="1"/>
  <c r="O6611" i="1" a="1"/>
  <c r="O6612" i="1" a="1"/>
  <c r="O6613" i="1" a="1"/>
  <c r="O6614" i="1" a="1"/>
  <c r="O6615" i="1" a="1"/>
  <c r="O6616" i="1" a="1"/>
  <c r="O6617" i="1" a="1"/>
  <c r="O6618" i="1" a="1"/>
  <c r="O6619" i="1" a="1"/>
  <c r="O6620" i="1" a="1"/>
  <c r="O6621" i="1" a="1"/>
  <c r="O6622" i="1" a="1"/>
  <c r="O6623" i="1" a="1"/>
  <c r="O6624" i="1" a="1"/>
  <c r="O6625" i="1" a="1"/>
  <c r="O6626" i="1" a="1"/>
  <c r="O6627" i="1" a="1"/>
  <c r="O6628" i="1" a="1"/>
  <c r="O6629" i="1" a="1"/>
  <c r="O6630" i="1" a="1"/>
  <c r="O6631" i="1" a="1"/>
  <c r="O6632" i="1" a="1"/>
  <c r="O6633" i="1" a="1"/>
  <c r="O6634" i="1" a="1"/>
  <c r="O6635" i="1" a="1"/>
  <c r="O6636" i="1" a="1"/>
  <c r="O6637" i="1" a="1"/>
  <c r="O6638" i="1" a="1"/>
  <c r="O6639" i="1" a="1"/>
  <c r="O6640" i="1" a="1"/>
  <c r="O6641" i="1" a="1"/>
  <c r="O6642" i="1" a="1"/>
  <c r="O6643" i="1" a="1"/>
  <c r="O6644" i="1" a="1"/>
  <c r="O6645" i="1" a="1"/>
  <c r="O6646" i="1" a="1"/>
  <c r="O6647" i="1" a="1"/>
  <c r="O6648" i="1" a="1"/>
  <c r="O6649" i="1" a="1"/>
  <c r="O6650" i="1" a="1"/>
  <c r="O6651" i="1" a="1"/>
  <c r="O6652" i="1" a="1"/>
  <c r="O6653" i="1" a="1"/>
  <c r="O6654" i="1" a="1"/>
  <c r="O6655" i="1" a="1"/>
  <c r="O6656" i="1" a="1"/>
  <c r="O6657" i="1" a="1"/>
  <c r="O6658" i="1" a="1"/>
  <c r="O6659" i="1" a="1"/>
  <c r="O6660" i="1" a="1"/>
  <c r="O6661" i="1" a="1"/>
  <c r="O6662" i="1" a="1"/>
  <c r="O6663" i="1" a="1"/>
  <c r="O6664" i="1" a="1"/>
  <c r="O6665" i="1" a="1"/>
  <c r="O6666" i="1" a="1"/>
  <c r="O6667" i="1" a="1"/>
  <c r="O6668" i="1" a="1"/>
  <c r="O6669" i="1" a="1"/>
  <c r="O6670" i="1" a="1"/>
  <c r="O6671" i="1" a="1"/>
  <c r="O6672" i="1" a="1"/>
  <c r="O6673" i="1" a="1"/>
  <c r="O6674" i="1" a="1"/>
  <c r="O6675" i="1" a="1"/>
  <c r="O6676" i="1" a="1"/>
  <c r="O6677" i="1" a="1"/>
  <c r="O6678" i="1" a="1"/>
  <c r="O6679" i="1" a="1"/>
  <c r="O6680" i="1" a="1"/>
  <c r="O6681" i="1" a="1"/>
  <c r="O6682" i="1" a="1"/>
  <c r="O6683" i="1" a="1"/>
  <c r="O6684" i="1" a="1"/>
  <c r="O6685" i="1" a="1"/>
  <c r="O6686" i="1" a="1"/>
  <c r="O6687" i="1" a="1"/>
  <c r="O6688" i="1" a="1"/>
  <c r="O6689" i="1" a="1"/>
  <c r="O6690" i="1" a="1"/>
  <c r="O6691" i="1" a="1"/>
  <c r="O6692" i="1" a="1"/>
  <c r="O6693" i="1" a="1"/>
  <c r="O6694" i="1" a="1"/>
  <c r="O6695" i="1" a="1"/>
  <c r="O6696" i="1" a="1"/>
  <c r="O6697" i="1" a="1"/>
  <c r="O6698" i="1" a="1"/>
  <c r="O6699" i="1" a="1"/>
  <c r="O6700" i="1" a="1"/>
  <c r="O6701" i="1" a="1"/>
  <c r="O6702" i="1" a="1"/>
  <c r="O6703" i="1" a="1"/>
  <c r="O6704" i="1" a="1"/>
  <c r="O6705" i="1" a="1"/>
  <c r="O6706" i="1" a="1"/>
  <c r="O6707" i="1" a="1"/>
  <c r="O6708" i="1" a="1"/>
  <c r="O6709" i="1" a="1"/>
  <c r="O6710" i="1" a="1"/>
  <c r="O6711" i="1" a="1"/>
  <c r="O6712" i="1" a="1"/>
  <c r="O6713" i="1" a="1"/>
  <c r="O6714" i="1" a="1"/>
  <c r="O6715" i="1" a="1"/>
  <c r="O6716" i="1" a="1"/>
  <c r="O6717" i="1" a="1"/>
  <c r="O6718" i="1" a="1"/>
  <c r="O6719" i="1" a="1"/>
  <c r="O6720" i="1" a="1"/>
  <c r="O6721" i="1" a="1"/>
  <c r="O6722" i="1" a="1"/>
  <c r="O6723" i="1" a="1"/>
  <c r="O6724" i="1" a="1"/>
  <c r="O6725" i="1" a="1"/>
  <c r="O6726" i="1" a="1"/>
  <c r="O6727" i="1" a="1"/>
  <c r="O6728" i="1" a="1"/>
  <c r="O6729" i="1" a="1"/>
  <c r="O6730" i="1" a="1"/>
  <c r="O6731" i="1" a="1"/>
  <c r="O6732" i="1" a="1"/>
  <c r="O6733" i="1" a="1"/>
  <c r="O6734" i="1" a="1"/>
  <c r="O6735" i="1" a="1"/>
  <c r="O6736" i="1" a="1"/>
  <c r="O6737" i="1" a="1"/>
  <c r="O6738" i="1" a="1"/>
  <c r="O6739" i="1" a="1"/>
  <c r="O6740" i="1" a="1"/>
  <c r="O6741" i="1" a="1"/>
  <c r="O6742" i="1" a="1"/>
  <c r="O6743" i="1" a="1"/>
  <c r="O6744" i="1" a="1"/>
  <c r="O6745" i="1" a="1"/>
  <c r="O6746" i="1" a="1"/>
  <c r="O6747" i="1" a="1"/>
  <c r="O6748" i="1" a="1"/>
  <c r="O6749" i="1" a="1"/>
  <c r="O6750" i="1" a="1"/>
  <c r="O6751" i="1" a="1"/>
  <c r="O6752" i="1" a="1"/>
  <c r="O6753" i="1" a="1"/>
  <c r="O6754" i="1" a="1"/>
  <c r="O6755" i="1" a="1"/>
  <c r="O6756" i="1" a="1"/>
  <c r="O6757" i="1" a="1"/>
  <c r="O6758" i="1" a="1"/>
  <c r="O6759" i="1" a="1"/>
  <c r="O6760" i="1" a="1"/>
  <c r="O6761" i="1" a="1"/>
  <c r="O6762" i="1" a="1"/>
  <c r="O6763" i="1" a="1"/>
  <c r="O6764" i="1" a="1"/>
  <c r="O6765" i="1" a="1"/>
  <c r="O6766" i="1" a="1"/>
  <c r="O6767" i="1" a="1"/>
  <c r="O6768" i="1" a="1"/>
  <c r="O6769" i="1" a="1"/>
  <c r="O6770" i="1" a="1"/>
  <c r="O6771" i="1" a="1"/>
  <c r="O6772" i="1" a="1"/>
  <c r="O6773" i="1" a="1"/>
  <c r="O6774" i="1" a="1"/>
  <c r="O6775" i="1" a="1"/>
  <c r="O6776" i="1" a="1"/>
  <c r="O6777" i="1" a="1"/>
  <c r="O6778" i="1" a="1"/>
  <c r="O6779" i="1" a="1"/>
  <c r="O6780" i="1" a="1"/>
  <c r="O6781" i="1" a="1"/>
  <c r="O6782" i="1" a="1"/>
  <c r="O6783" i="1" a="1"/>
  <c r="O6784" i="1" a="1"/>
  <c r="O6785" i="1" a="1"/>
  <c r="O6786" i="1" a="1"/>
  <c r="O6787" i="1" a="1"/>
  <c r="O6788" i="1" a="1"/>
  <c r="O6789" i="1" a="1"/>
  <c r="O6790" i="1" a="1"/>
  <c r="O6791" i="1" a="1"/>
  <c r="O6792" i="1" a="1"/>
  <c r="O6793" i="1" a="1"/>
  <c r="O6794" i="1" a="1"/>
  <c r="O6795" i="1" a="1"/>
  <c r="O6796" i="1" a="1"/>
  <c r="O6797" i="1" a="1"/>
  <c r="O6798" i="1" a="1"/>
  <c r="O6799" i="1" a="1"/>
  <c r="O6800" i="1" a="1"/>
  <c r="O6801" i="1" a="1"/>
  <c r="O6802" i="1" a="1"/>
  <c r="O6803" i="1" a="1"/>
  <c r="O6804" i="1" a="1"/>
  <c r="O6805" i="1" a="1"/>
  <c r="O6806" i="1" a="1"/>
  <c r="O6807" i="1" a="1"/>
  <c r="O6808" i="1" a="1"/>
  <c r="O6809" i="1" a="1"/>
  <c r="O6810" i="1" a="1"/>
  <c r="O6811" i="1" a="1"/>
  <c r="O6812" i="1" a="1"/>
  <c r="O6813" i="1" a="1"/>
  <c r="O6814" i="1" a="1"/>
  <c r="O6815" i="1" a="1"/>
  <c r="O6816" i="1" a="1"/>
  <c r="O6817" i="1" a="1"/>
  <c r="O6818" i="1" a="1"/>
  <c r="O6819" i="1" a="1"/>
  <c r="O6820" i="1" a="1"/>
  <c r="O6821" i="1" a="1"/>
  <c r="O6822" i="1" a="1"/>
  <c r="O6823" i="1" a="1"/>
  <c r="O6824" i="1" a="1"/>
  <c r="O6825" i="1" a="1"/>
  <c r="O6826" i="1" a="1"/>
  <c r="O6827" i="1" a="1"/>
  <c r="O6828" i="1" a="1"/>
  <c r="O6829" i="1" a="1"/>
  <c r="O6830" i="1" a="1"/>
  <c r="O6831" i="1" a="1"/>
  <c r="O6832" i="1" a="1"/>
  <c r="O6833" i="1" a="1"/>
  <c r="O6834" i="1" a="1"/>
  <c r="O6835" i="1" a="1"/>
  <c r="O6836" i="1" a="1"/>
  <c r="O6837" i="1" a="1"/>
  <c r="O6838" i="1" a="1"/>
  <c r="O6839" i="1" a="1"/>
  <c r="O6840" i="1" a="1"/>
  <c r="O6841" i="1" a="1"/>
  <c r="O6842" i="1" a="1"/>
  <c r="O6843" i="1" a="1"/>
  <c r="O6844" i="1" a="1"/>
  <c r="O6845" i="1" a="1"/>
  <c r="O6846" i="1" a="1"/>
  <c r="O6847" i="1" a="1"/>
  <c r="O6848" i="1" a="1"/>
  <c r="O6849" i="1" a="1"/>
  <c r="O6850" i="1" a="1"/>
  <c r="O6851" i="1" a="1"/>
  <c r="O6852" i="1" a="1"/>
  <c r="O6853" i="1" a="1"/>
  <c r="O6854" i="1" a="1"/>
  <c r="O6855" i="1" a="1"/>
  <c r="O6856" i="1" a="1"/>
  <c r="O6857" i="1" a="1"/>
  <c r="O6858" i="1" a="1"/>
  <c r="O6859" i="1" a="1"/>
  <c r="O6860" i="1" a="1"/>
  <c r="O6861" i="1" a="1"/>
  <c r="O6862" i="1" a="1"/>
  <c r="O6863" i="1" a="1"/>
  <c r="O6864" i="1" a="1"/>
  <c r="O6865" i="1" a="1"/>
  <c r="O6866" i="1" a="1"/>
  <c r="O6867" i="1" a="1"/>
  <c r="O6868" i="1" a="1"/>
  <c r="O6869" i="1" a="1"/>
  <c r="O6870" i="1" a="1"/>
  <c r="O6871" i="1" a="1"/>
  <c r="O6872" i="1" a="1"/>
  <c r="O6873" i="1" a="1"/>
  <c r="O6874" i="1" a="1"/>
  <c r="O6875" i="1" a="1"/>
  <c r="O6876" i="1" a="1"/>
  <c r="O6877" i="1" a="1"/>
  <c r="O6878" i="1" a="1"/>
  <c r="O6879" i="1" a="1"/>
  <c r="O6880" i="1" a="1"/>
  <c r="O6881" i="1" a="1"/>
  <c r="O6882" i="1" a="1"/>
  <c r="O6883" i="1" a="1"/>
  <c r="O6884" i="1" a="1"/>
  <c r="O6885" i="1" a="1"/>
  <c r="O6886" i="1" a="1"/>
  <c r="O6887" i="1" a="1"/>
  <c r="O6888" i="1" a="1"/>
  <c r="O6889" i="1" a="1"/>
  <c r="O6890" i="1" a="1"/>
  <c r="O6891" i="1" a="1"/>
  <c r="O6892" i="1" a="1"/>
  <c r="O6893" i="1" a="1"/>
  <c r="O6894" i="1" a="1"/>
  <c r="O6895" i="1" a="1"/>
  <c r="O6896" i="1" a="1"/>
  <c r="O6897" i="1" a="1"/>
  <c r="O6898" i="1" a="1"/>
  <c r="O6899" i="1" a="1"/>
  <c r="O6900" i="1" a="1"/>
  <c r="O6901" i="1" a="1"/>
  <c r="O6902" i="1" a="1"/>
  <c r="O6903" i="1" a="1"/>
  <c r="O6904" i="1" a="1"/>
  <c r="O6905" i="1" a="1"/>
  <c r="O6906" i="1" a="1"/>
  <c r="O6907" i="1" a="1"/>
  <c r="O6908" i="1" a="1"/>
  <c r="O6909" i="1" a="1"/>
  <c r="O6910" i="1" a="1"/>
  <c r="O6911" i="1" a="1"/>
  <c r="O6912" i="1" a="1"/>
  <c r="O6913" i="1" a="1"/>
  <c r="O6914" i="1" a="1"/>
  <c r="O6915" i="1" a="1"/>
  <c r="O6916" i="1" a="1"/>
  <c r="O6917" i="1" a="1"/>
  <c r="O6918" i="1" a="1"/>
  <c r="O6919" i="1" a="1"/>
  <c r="O6920" i="1" a="1"/>
  <c r="O6921" i="1" a="1"/>
  <c r="O6922" i="1" a="1"/>
  <c r="O6923" i="1" a="1"/>
  <c r="O6924" i="1" a="1"/>
  <c r="O6925" i="1" a="1"/>
  <c r="O6926" i="1" a="1"/>
  <c r="O6927" i="1" a="1"/>
  <c r="O6928" i="1" a="1"/>
  <c r="O6929" i="1" a="1"/>
  <c r="O6930" i="1" a="1"/>
  <c r="O6931" i="1" a="1"/>
  <c r="O6932" i="1" a="1"/>
  <c r="O6933" i="1" a="1"/>
  <c r="O6934" i="1" a="1"/>
  <c r="O6935" i="1" a="1"/>
  <c r="O6936" i="1" a="1"/>
  <c r="O6937" i="1" a="1"/>
  <c r="O6938" i="1" a="1"/>
  <c r="O6939" i="1" a="1"/>
  <c r="O6940" i="1" a="1"/>
  <c r="O6941" i="1" a="1"/>
  <c r="O6942" i="1" a="1"/>
  <c r="O6943" i="1" a="1"/>
  <c r="O6944" i="1" a="1"/>
  <c r="O6945" i="1" a="1"/>
  <c r="O6946" i="1" a="1"/>
  <c r="O6947" i="1" a="1"/>
  <c r="O6948" i="1" a="1"/>
  <c r="O6949" i="1" a="1"/>
  <c r="O6950" i="1" a="1"/>
  <c r="O6951" i="1" a="1"/>
  <c r="O6952" i="1" a="1"/>
  <c r="O6953" i="1" a="1"/>
  <c r="O6954" i="1" a="1"/>
  <c r="O6955" i="1" a="1"/>
  <c r="O6956" i="1" a="1"/>
  <c r="O6957" i="1" a="1"/>
  <c r="O6958" i="1" a="1"/>
  <c r="O6959" i="1" a="1"/>
  <c r="O6960" i="1" a="1"/>
  <c r="O6961" i="1" a="1"/>
  <c r="O6962" i="1" a="1"/>
  <c r="O6963" i="1" a="1"/>
  <c r="O6964" i="1" a="1"/>
  <c r="O6965" i="1" a="1"/>
  <c r="O6966" i="1" a="1"/>
  <c r="O6967" i="1" a="1"/>
  <c r="O6968" i="1" a="1"/>
  <c r="O6969" i="1" a="1"/>
  <c r="O6970" i="1" a="1"/>
  <c r="O6971" i="1" a="1"/>
  <c r="O6972" i="1" a="1"/>
  <c r="O6973" i="1" a="1"/>
  <c r="O6974" i="1" a="1"/>
  <c r="O6975" i="1" a="1"/>
  <c r="O6976" i="1" a="1"/>
  <c r="O6977" i="1" a="1"/>
  <c r="O6978" i="1" a="1"/>
  <c r="O6979" i="1" a="1"/>
  <c r="O6980" i="1" a="1"/>
  <c r="O6981" i="1" a="1"/>
  <c r="O6982" i="1" a="1"/>
  <c r="O6983" i="1" a="1"/>
  <c r="O6984" i="1" a="1"/>
  <c r="O6985" i="1" a="1"/>
  <c r="O6986" i="1" a="1"/>
  <c r="O6987" i="1" a="1"/>
  <c r="O6988" i="1" a="1"/>
  <c r="O6989" i="1" a="1"/>
  <c r="O6990" i="1" a="1"/>
  <c r="O6991" i="1" a="1"/>
  <c r="O6992" i="1" a="1"/>
  <c r="O6993" i="1" a="1"/>
  <c r="O6994" i="1" a="1"/>
  <c r="O6995" i="1" a="1"/>
  <c r="O6996" i="1" a="1"/>
  <c r="O6997" i="1" a="1"/>
  <c r="O6998" i="1" a="1"/>
  <c r="O6999" i="1" a="1"/>
  <c r="O7000" i="1" a="1"/>
  <c r="O7001" i="1" a="1"/>
  <c r="O7002" i="1" a="1"/>
  <c r="O7003" i="1" a="1"/>
  <c r="O7004" i="1" a="1"/>
  <c r="O7005" i="1" a="1"/>
  <c r="O7006" i="1" a="1"/>
  <c r="O7007" i="1" a="1"/>
  <c r="O7008" i="1" a="1"/>
  <c r="O7009" i="1" a="1"/>
  <c r="O7010" i="1" a="1"/>
  <c r="O7011" i="1" a="1"/>
  <c r="O7012" i="1" a="1"/>
  <c r="O7013" i="1" a="1"/>
  <c r="O7014" i="1" a="1"/>
  <c r="O7015" i="1" a="1"/>
  <c r="O7016" i="1" a="1"/>
  <c r="O7017" i="1" a="1"/>
  <c r="O7018" i="1" a="1"/>
  <c r="O7019" i="1" a="1"/>
  <c r="O7020" i="1" a="1"/>
  <c r="O7021" i="1" a="1"/>
  <c r="O7022" i="1" a="1"/>
  <c r="O7023" i="1" a="1"/>
  <c r="O7024" i="1" a="1"/>
  <c r="O7025" i="1" a="1"/>
  <c r="O7026" i="1" a="1"/>
  <c r="O7027" i="1" a="1"/>
  <c r="O7028" i="1" a="1"/>
  <c r="O7029" i="1" a="1"/>
  <c r="O7030" i="1" a="1"/>
  <c r="O7031" i="1" a="1"/>
  <c r="O7032" i="1" a="1"/>
  <c r="O7033" i="1" a="1"/>
  <c r="O7034" i="1" a="1"/>
  <c r="O7035" i="1" a="1"/>
  <c r="O7036" i="1" a="1"/>
  <c r="O7037" i="1" a="1"/>
  <c r="O7038" i="1" a="1"/>
  <c r="O7039" i="1" a="1"/>
  <c r="O7040" i="1" a="1"/>
  <c r="O7041" i="1" a="1"/>
  <c r="O7042" i="1" a="1"/>
  <c r="O7043" i="1" a="1"/>
  <c r="O7044" i="1" a="1"/>
  <c r="O7045" i="1" a="1"/>
  <c r="O7046" i="1" a="1"/>
  <c r="O7047" i="1" a="1"/>
  <c r="O7048" i="1" a="1"/>
  <c r="O7049" i="1" a="1"/>
  <c r="O7050" i="1" a="1"/>
  <c r="O7051" i="1" a="1"/>
  <c r="O7052" i="1" a="1"/>
  <c r="O7053" i="1" a="1"/>
  <c r="O7054" i="1" a="1"/>
  <c r="O7055" i="1" a="1"/>
  <c r="O7056" i="1" a="1"/>
  <c r="O7057" i="1" a="1"/>
  <c r="O7058" i="1" a="1"/>
  <c r="O7059" i="1" a="1"/>
  <c r="O7060" i="1" a="1"/>
  <c r="O7061" i="1" a="1"/>
  <c r="O7062" i="1" a="1"/>
  <c r="O7063" i="1" a="1"/>
  <c r="O7064" i="1" a="1"/>
  <c r="O7065" i="1" a="1"/>
  <c r="O7066" i="1" a="1"/>
  <c r="O7067" i="1" a="1"/>
  <c r="O7068" i="1" a="1"/>
  <c r="O7069" i="1" a="1"/>
  <c r="O7070" i="1" a="1"/>
  <c r="O7071" i="1" a="1"/>
  <c r="O7072" i="1" a="1"/>
  <c r="O7073" i="1" a="1"/>
  <c r="O7074" i="1" a="1"/>
  <c r="O7075" i="1" a="1"/>
  <c r="O7076" i="1" a="1"/>
  <c r="O7077" i="1" a="1"/>
  <c r="O7078" i="1" a="1"/>
  <c r="O7079" i="1" a="1"/>
  <c r="O7080" i="1" a="1"/>
  <c r="O7081" i="1" a="1"/>
  <c r="O7082" i="1" a="1"/>
  <c r="O7083" i="1" a="1"/>
  <c r="O7084" i="1" a="1"/>
  <c r="O7085" i="1" a="1"/>
  <c r="O7086" i="1" a="1"/>
  <c r="O7087" i="1" a="1"/>
  <c r="O7088" i="1" a="1"/>
  <c r="O7089" i="1" a="1"/>
  <c r="O7090" i="1" a="1"/>
  <c r="O7091" i="1" a="1"/>
  <c r="O7092" i="1" a="1"/>
  <c r="O7093" i="1" a="1"/>
  <c r="O7094" i="1" a="1"/>
  <c r="O7095" i="1" a="1"/>
  <c r="O7096" i="1" a="1"/>
  <c r="O7097" i="1" a="1"/>
  <c r="O7098" i="1" a="1"/>
  <c r="O7099" i="1" a="1"/>
  <c r="O7100" i="1" a="1"/>
  <c r="O7101" i="1" a="1"/>
  <c r="O7102" i="1" a="1"/>
  <c r="O7103" i="1" a="1"/>
  <c r="O7104" i="1" a="1"/>
  <c r="O7105" i="1" a="1"/>
  <c r="O7106" i="1" a="1"/>
  <c r="O7107" i="1" a="1"/>
  <c r="O7108" i="1" a="1"/>
  <c r="O7109" i="1" a="1"/>
  <c r="O7110" i="1" a="1"/>
  <c r="O7111" i="1" a="1"/>
  <c r="O7112" i="1" a="1"/>
  <c r="O7113" i="1" a="1"/>
  <c r="O7114" i="1" a="1"/>
  <c r="O7115" i="1" a="1"/>
  <c r="O7116" i="1" a="1"/>
  <c r="O7117" i="1" a="1"/>
  <c r="O7118" i="1" a="1"/>
  <c r="O7119" i="1" a="1"/>
  <c r="O7120" i="1" a="1"/>
  <c r="O7121" i="1" a="1"/>
  <c r="O7122" i="1" a="1"/>
  <c r="O7123" i="1" a="1"/>
  <c r="O7124" i="1" a="1"/>
  <c r="O7125" i="1" a="1"/>
  <c r="O7126" i="1" a="1"/>
  <c r="O7127" i="1" a="1"/>
  <c r="O7128" i="1" a="1"/>
  <c r="O7129" i="1" a="1"/>
  <c r="O7130" i="1" a="1"/>
  <c r="O7131" i="1" a="1"/>
  <c r="O7132" i="1" a="1"/>
  <c r="O7133" i="1" a="1"/>
  <c r="O7134" i="1" a="1"/>
  <c r="O7135" i="1" a="1"/>
  <c r="O7136" i="1" a="1"/>
  <c r="O7137" i="1" a="1"/>
  <c r="O7138" i="1" a="1"/>
  <c r="O7139" i="1" a="1"/>
  <c r="O7140" i="1" a="1"/>
  <c r="O7141" i="1" a="1"/>
  <c r="O7142" i="1" a="1"/>
  <c r="O7143" i="1" a="1"/>
  <c r="O7144" i="1" a="1"/>
  <c r="O7145" i="1" a="1"/>
  <c r="O7146" i="1" a="1"/>
  <c r="O7147" i="1" a="1"/>
  <c r="O7148" i="1" a="1"/>
  <c r="O7149" i="1" a="1"/>
  <c r="O7150" i="1" a="1"/>
  <c r="O7151" i="1" a="1"/>
  <c r="O7152" i="1" a="1"/>
  <c r="O7153" i="1" a="1"/>
  <c r="O7154" i="1" a="1"/>
  <c r="O7155" i="1" a="1"/>
  <c r="O7156" i="1" a="1"/>
  <c r="O7157" i="1" a="1"/>
  <c r="O7158" i="1" a="1"/>
  <c r="O7159" i="1" a="1"/>
  <c r="O7160" i="1" a="1"/>
  <c r="O7161" i="1" a="1"/>
  <c r="O7162" i="1" a="1"/>
  <c r="O7163" i="1" a="1"/>
  <c r="O7164" i="1" a="1"/>
  <c r="O7165" i="1" a="1"/>
  <c r="O7166" i="1" a="1"/>
  <c r="O7167" i="1" a="1"/>
  <c r="O7168" i="1" a="1"/>
  <c r="O7169" i="1" a="1"/>
  <c r="O7170" i="1" a="1"/>
  <c r="O7171" i="1" a="1"/>
  <c r="O7172" i="1" a="1"/>
  <c r="O7173" i="1" a="1"/>
  <c r="O7174" i="1" a="1"/>
  <c r="O7175" i="1" a="1"/>
  <c r="O7176" i="1" a="1"/>
  <c r="O7177" i="1" a="1"/>
  <c r="O7178" i="1" a="1"/>
  <c r="O7179" i="1" a="1"/>
  <c r="O7180" i="1" a="1"/>
  <c r="O7181" i="1" a="1"/>
  <c r="O7182" i="1" a="1"/>
  <c r="O7183" i="1" a="1"/>
  <c r="O7184" i="1" a="1"/>
  <c r="O7185" i="1" a="1"/>
  <c r="O7186" i="1" a="1"/>
  <c r="O7187" i="1" a="1"/>
  <c r="O7188" i="1" a="1"/>
  <c r="O7189" i="1" a="1"/>
  <c r="O7190" i="1" a="1"/>
  <c r="O7191" i="1" a="1"/>
  <c r="O7192" i="1" a="1"/>
  <c r="O7193" i="1" a="1"/>
  <c r="O7194" i="1" a="1"/>
  <c r="O7195" i="1" a="1"/>
  <c r="O7196" i="1" a="1"/>
  <c r="O7197" i="1" a="1"/>
  <c r="O7198" i="1" a="1"/>
  <c r="O7199" i="1" a="1"/>
  <c r="O7200" i="1" a="1"/>
  <c r="O7201" i="1" a="1"/>
  <c r="O7202" i="1" a="1"/>
  <c r="O7203" i="1" a="1"/>
  <c r="O7204" i="1" a="1"/>
  <c r="O7205" i="1" a="1"/>
  <c r="O7206" i="1" a="1"/>
  <c r="O7207" i="1" a="1"/>
  <c r="O7208" i="1" a="1"/>
  <c r="O7209" i="1" a="1"/>
  <c r="O7210" i="1" a="1"/>
  <c r="O7211" i="1" a="1"/>
  <c r="O7212" i="1" a="1"/>
  <c r="O7213" i="1" a="1"/>
  <c r="O7214" i="1" a="1"/>
  <c r="O7215" i="1" a="1"/>
  <c r="O7216" i="1" a="1"/>
  <c r="O7217" i="1" a="1"/>
  <c r="O7218" i="1" a="1"/>
  <c r="O7219" i="1" a="1"/>
  <c r="O7220" i="1" a="1"/>
  <c r="O7221" i="1" a="1"/>
  <c r="O7222" i="1" a="1"/>
  <c r="O7223" i="1" a="1"/>
  <c r="O7224" i="1" a="1"/>
  <c r="O7225" i="1" a="1"/>
  <c r="O7226" i="1" a="1"/>
  <c r="O7227" i="1" a="1"/>
  <c r="O7228" i="1" a="1"/>
  <c r="O7229" i="1" a="1"/>
  <c r="O7230" i="1" a="1"/>
  <c r="O7231" i="1" a="1"/>
  <c r="O7232" i="1" a="1"/>
  <c r="O7233" i="1" a="1"/>
  <c r="O7234" i="1" a="1"/>
  <c r="O7235" i="1" a="1"/>
  <c r="O7236" i="1" a="1"/>
  <c r="O7237" i="1" a="1"/>
  <c r="O7238" i="1" a="1"/>
  <c r="O7239" i="1" a="1"/>
  <c r="O7240" i="1" a="1"/>
  <c r="O7241" i="1" a="1"/>
  <c r="O7242" i="1" a="1"/>
  <c r="O7243" i="1" a="1"/>
  <c r="O7244" i="1" a="1"/>
  <c r="O7245" i="1" a="1"/>
  <c r="O7246" i="1" a="1"/>
  <c r="O7247" i="1" a="1"/>
  <c r="O7248" i="1" a="1"/>
  <c r="O7249" i="1" a="1"/>
  <c r="O7250" i="1" a="1"/>
  <c r="O7251" i="1" a="1"/>
  <c r="O7252" i="1" a="1"/>
  <c r="O7253" i="1" a="1"/>
  <c r="O7254" i="1" a="1"/>
  <c r="O7255" i="1" a="1"/>
  <c r="O7256" i="1" a="1"/>
  <c r="O7257" i="1" a="1"/>
  <c r="O7258" i="1" a="1"/>
  <c r="O7259" i="1" a="1"/>
  <c r="O7260" i="1" a="1"/>
  <c r="O7261" i="1" a="1"/>
  <c r="O7262" i="1" a="1"/>
  <c r="O7263" i="1" a="1"/>
  <c r="O7264" i="1" a="1"/>
  <c r="O7265" i="1" a="1"/>
  <c r="O7266" i="1" a="1"/>
  <c r="O7267" i="1" a="1"/>
  <c r="O7268" i="1" a="1"/>
  <c r="O7269" i="1" a="1"/>
  <c r="O7270" i="1" a="1"/>
  <c r="O7271" i="1" a="1"/>
  <c r="O7272" i="1" a="1"/>
  <c r="O7273" i="1" a="1"/>
  <c r="O7274" i="1" a="1"/>
  <c r="O7275" i="1" a="1"/>
  <c r="O7276" i="1" a="1"/>
  <c r="O7277" i="1" a="1"/>
  <c r="O7278" i="1" a="1"/>
  <c r="O7279" i="1" a="1"/>
  <c r="O7280" i="1" a="1"/>
  <c r="O7281" i="1" a="1"/>
  <c r="O7282" i="1" a="1"/>
  <c r="O7283" i="1" a="1"/>
  <c r="O7284" i="1" a="1"/>
  <c r="O7285" i="1" a="1"/>
  <c r="O7286" i="1" a="1"/>
  <c r="O7287" i="1" a="1"/>
  <c r="O7288" i="1" a="1"/>
  <c r="O7289" i="1" a="1"/>
  <c r="O7290" i="1" a="1"/>
  <c r="O7291" i="1" a="1"/>
  <c r="O7292" i="1" a="1"/>
  <c r="O7293" i="1" a="1"/>
  <c r="O7294" i="1" a="1"/>
  <c r="O7295" i="1" a="1"/>
  <c r="O7296" i="1" a="1"/>
  <c r="O7297" i="1" a="1"/>
  <c r="O7298" i="1" a="1"/>
  <c r="O7299" i="1" a="1"/>
  <c r="O7300" i="1" a="1"/>
  <c r="O7301" i="1" a="1"/>
  <c r="O7302" i="1" a="1"/>
  <c r="O7303" i="1" a="1"/>
  <c r="O7304" i="1" a="1"/>
  <c r="O7305" i="1" a="1"/>
  <c r="O7306" i="1" a="1"/>
  <c r="O7307" i="1" a="1"/>
  <c r="O7308" i="1" a="1"/>
  <c r="O7309" i="1" a="1"/>
  <c r="O7310" i="1" a="1"/>
  <c r="O7311" i="1" a="1"/>
  <c r="O7312" i="1" a="1"/>
  <c r="O7313" i="1" a="1"/>
  <c r="O7314" i="1" a="1"/>
  <c r="O7315" i="1" a="1"/>
  <c r="O7316" i="1" a="1"/>
  <c r="O7317" i="1" a="1"/>
  <c r="O7318" i="1" a="1"/>
  <c r="O7319" i="1" a="1"/>
  <c r="O7320" i="1" a="1"/>
  <c r="O7321" i="1" a="1"/>
  <c r="O7322" i="1" a="1"/>
  <c r="O7323" i="1" a="1"/>
  <c r="O7324" i="1" a="1"/>
  <c r="O7325" i="1" a="1"/>
  <c r="O7326" i="1" a="1"/>
  <c r="O7327" i="1" a="1"/>
  <c r="O7328" i="1" a="1"/>
  <c r="O7329" i="1" a="1"/>
  <c r="O7330" i="1" a="1"/>
  <c r="O7331" i="1" a="1"/>
  <c r="O7332" i="1" a="1"/>
  <c r="O7333" i="1" a="1"/>
  <c r="O7334" i="1" a="1"/>
  <c r="O7335" i="1" a="1"/>
  <c r="O7336" i="1" a="1"/>
  <c r="O7337" i="1" a="1"/>
  <c r="O7338" i="1" a="1"/>
  <c r="O7339" i="1" a="1"/>
  <c r="O7340" i="1" a="1"/>
  <c r="O7341" i="1" a="1"/>
  <c r="O7342" i="1" a="1"/>
  <c r="O7343" i="1" a="1"/>
  <c r="O7344" i="1" a="1"/>
  <c r="O7345" i="1" a="1"/>
  <c r="O7346" i="1" a="1"/>
  <c r="O7347" i="1" a="1"/>
  <c r="O7348" i="1" a="1"/>
  <c r="O7349" i="1" a="1"/>
  <c r="O7350" i="1" a="1"/>
  <c r="O7351" i="1" a="1"/>
  <c r="O7352" i="1" a="1"/>
  <c r="O7353" i="1" a="1"/>
  <c r="O7354" i="1" a="1"/>
  <c r="O7355" i="1" a="1"/>
  <c r="O7356" i="1" a="1"/>
  <c r="O7357" i="1" a="1"/>
  <c r="O7358" i="1" a="1"/>
  <c r="O7359" i="1" a="1"/>
  <c r="O7360" i="1" a="1"/>
  <c r="O7361" i="1" a="1"/>
  <c r="O7362" i="1" a="1"/>
  <c r="O7363" i="1" a="1"/>
  <c r="O7364" i="1" a="1"/>
  <c r="O7365" i="1" a="1"/>
  <c r="O7366" i="1" a="1"/>
  <c r="O7367" i="1" a="1"/>
  <c r="O7368" i="1" a="1"/>
  <c r="O7369" i="1" a="1"/>
  <c r="O7370" i="1" a="1"/>
  <c r="O7371" i="1" a="1"/>
  <c r="O7372" i="1" a="1"/>
  <c r="O7373" i="1" a="1"/>
  <c r="O7374" i="1" a="1"/>
  <c r="O7375" i="1" a="1"/>
  <c r="O7376" i="1" a="1"/>
  <c r="O7377" i="1" a="1"/>
  <c r="O7378" i="1" a="1"/>
  <c r="O7379" i="1" a="1"/>
  <c r="O7380" i="1" a="1"/>
  <c r="O7381" i="1" a="1"/>
  <c r="O7382" i="1" a="1"/>
  <c r="O7383" i="1" a="1"/>
  <c r="O7384" i="1" a="1"/>
  <c r="O7385" i="1" a="1"/>
  <c r="O7386" i="1" a="1"/>
  <c r="O7387" i="1" a="1"/>
  <c r="O7388" i="1" a="1"/>
  <c r="O7389" i="1" a="1"/>
  <c r="O7390" i="1" a="1"/>
  <c r="O7391" i="1" a="1"/>
  <c r="O7392" i="1" a="1"/>
  <c r="O7393" i="1" a="1"/>
  <c r="O7394" i="1" a="1"/>
  <c r="O7395" i="1" a="1"/>
  <c r="O7396" i="1" a="1"/>
  <c r="O7397" i="1" a="1"/>
  <c r="O7398" i="1" a="1"/>
  <c r="O7399" i="1" a="1"/>
  <c r="O7400" i="1" a="1"/>
  <c r="O7401" i="1" a="1"/>
  <c r="O7402" i="1" a="1"/>
  <c r="O7403" i="1" a="1"/>
  <c r="O7404" i="1" a="1"/>
  <c r="O7405" i="1" a="1"/>
  <c r="O7406" i="1" a="1"/>
  <c r="O7407" i="1" a="1"/>
  <c r="O7408" i="1" a="1"/>
  <c r="O7409" i="1" a="1"/>
  <c r="O7410" i="1" a="1"/>
  <c r="O7411" i="1" a="1"/>
  <c r="O7412" i="1" a="1"/>
  <c r="O7413" i="1" a="1"/>
  <c r="O7414" i="1" a="1"/>
  <c r="O7415" i="1" a="1"/>
  <c r="O7416" i="1" a="1"/>
  <c r="O7417" i="1" a="1"/>
  <c r="O7418" i="1" a="1"/>
  <c r="O7419" i="1" a="1"/>
  <c r="O7420" i="1" a="1"/>
  <c r="O7421" i="1" a="1"/>
  <c r="O7422" i="1" a="1"/>
  <c r="O7423" i="1" a="1"/>
  <c r="O7424" i="1" a="1"/>
  <c r="O7425" i="1" a="1"/>
  <c r="O7426" i="1" a="1"/>
  <c r="O7427" i="1" a="1"/>
  <c r="O7428" i="1" a="1"/>
  <c r="O7429" i="1" a="1"/>
  <c r="O7430" i="1" a="1"/>
  <c r="O7431" i="1" a="1"/>
  <c r="O7432" i="1" a="1"/>
  <c r="O7433" i="1" a="1"/>
  <c r="O7434" i="1" a="1"/>
  <c r="O7435" i="1" a="1"/>
  <c r="O7436" i="1" a="1"/>
  <c r="O7437" i="1" a="1"/>
  <c r="O7438" i="1" a="1"/>
  <c r="O7439" i="1" a="1"/>
  <c r="O7440" i="1" a="1"/>
  <c r="O7441" i="1" a="1"/>
  <c r="O7442" i="1" a="1"/>
  <c r="O7443" i="1" a="1"/>
  <c r="O7444" i="1" a="1"/>
  <c r="O7445" i="1" a="1"/>
  <c r="O7446" i="1" a="1"/>
  <c r="O7447" i="1" a="1"/>
  <c r="O7448" i="1" a="1"/>
  <c r="O7449" i="1" a="1"/>
  <c r="O7450" i="1" a="1"/>
  <c r="O7451" i="1" a="1"/>
  <c r="O7452" i="1" a="1"/>
  <c r="O7453" i="1" a="1"/>
  <c r="O7454" i="1" a="1"/>
  <c r="O7455" i="1" a="1"/>
  <c r="O7456" i="1" a="1"/>
  <c r="O7457" i="1" a="1"/>
  <c r="O7458" i="1" a="1"/>
  <c r="O7459" i="1" a="1"/>
  <c r="O7460" i="1" a="1"/>
  <c r="O7461" i="1" a="1"/>
  <c r="O7462" i="1" a="1"/>
  <c r="O7463" i="1" a="1"/>
  <c r="O7464" i="1" a="1"/>
  <c r="O7465" i="1" a="1"/>
  <c r="O7466" i="1" a="1"/>
  <c r="O7467" i="1" a="1"/>
  <c r="O7468" i="1" a="1"/>
  <c r="O7469" i="1" a="1"/>
  <c r="O7470" i="1" a="1"/>
  <c r="O7471" i="1" a="1"/>
  <c r="O7472" i="1" a="1"/>
  <c r="O7473" i="1" a="1"/>
  <c r="O7474" i="1" a="1"/>
  <c r="O7475" i="1" a="1"/>
  <c r="O7476" i="1" a="1"/>
  <c r="O7477" i="1" a="1"/>
  <c r="O7478" i="1" a="1"/>
  <c r="O7479" i="1" a="1"/>
  <c r="O7480" i="1" a="1"/>
  <c r="O7481" i="1" a="1"/>
  <c r="O7482" i="1" a="1"/>
  <c r="O7483" i="1" a="1"/>
  <c r="O7484" i="1" a="1"/>
  <c r="O7485" i="1" a="1"/>
  <c r="O7486" i="1" a="1"/>
  <c r="O7487" i="1" a="1"/>
  <c r="O7488" i="1" a="1"/>
  <c r="O7489" i="1" a="1"/>
  <c r="O7490" i="1" a="1"/>
  <c r="O7491" i="1" a="1"/>
  <c r="O7492" i="1" a="1"/>
  <c r="O7493" i="1" a="1"/>
  <c r="O7494" i="1" a="1"/>
  <c r="O7495" i="1" a="1"/>
  <c r="O7496" i="1" a="1"/>
  <c r="O7497" i="1" a="1"/>
  <c r="O7498" i="1" a="1"/>
  <c r="O7499" i="1" a="1"/>
  <c r="O7500" i="1" a="1"/>
  <c r="O7501" i="1" a="1"/>
  <c r="O7502" i="1" a="1"/>
  <c r="O7503" i="1" a="1"/>
  <c r="O7504" i="1" a="1"/>
  <c r="O7505" i="1" a="1"/>
  <c r="O7506" i="1" a="1"/>
  <c r="O7507" i="1" a="1"/>
  <c r="O7508" i="1" a="1"/>
  <c r="O7509" i="1" a="1"/>
  <c r="O7510" i="1" a="1"/>
  <c r="O7511" i="1" a="1"/>
  <c r="O7512" i="1" a="1"/>
  <c r="O7513" i="1" a="1"/>
  <c r="O7514" i="1" a="1"/>
  <c r="O7515" i="1" a="1"/>
  <c r="O7516" i="1" a="1"/>
  <c r="O7517" i="1" a="1"/>
  <c r="O7518" i="1" a="1"/>
  <c r="O7519" i="1" a="1"/>
  <c r="O7520" i="1" a="1"/>
  <c r="O7521" i="1" a="1"/>
  <c r="O7522" i="1" a="1"/>
  <c r="O7523" i="1" a="1"/>
  <c r="O7524" i="1" a="1"/>
  <c r="O7525" i="1" a="1"/>
  <c r="O7526" i="1" a="1"/>
  <c r="O7527" i="1" a="1"/>
  <c r="O7528" i="1" a="1"/>
  <c r="O7529" i="1" a="1"/>
  <c r="O7530" i="1" a="1"/>
  <c r="O7531" i="1" a="1"/>
  <c r="O7532" i="1" a="1"/>
  <c r="O7533" i="1" a="1"/>
  <c r="O7534" i="1" a="1"/>
  <c r="O7535" i="1" a="1"/>
  <c r="O7536" i="1" a="1"/>
  <c r="O7537" i="1" a="1"/>
  <c r="O7538" i="1" a="1"/>
  <c r="O7539" i="1" a="1"/>
  <c r="O7540" i="1" a="1"/>
  <c r="O7541" i="1" a="1"/>
  <c r="O7542" i="1" a="1"/>
  <c r="O7543" i="1" a="1"/>
  <c r="O7544" i="1" a="1"/>
  <c r="O7545" i="1" a="1"/>
  <c r="O7546" i="1" a="1"/>
  <c r="O7547" i="1" a="1"/>
  <c r="O7548" i="1" a="1"/>
  <c r="O7549" i="1" a="1"/>
  <c r="O7550" i="1" a="1"/>
  <c r="O7551" i="1" a="1"/>
  <c r="O7552" i="1" a="1"/>
  <c r="O7553" i="1" a="1"/>
  <c r="O7554" i="1" a="1"/>
  <c r="O7555" i="1" a="1"/>
  <c r="O7556" i="1" a="1"/>
  <c r="O7557" i="1" a="1"/>
  <c r="O7558" i="1" a="1"/>
  <c r="O7559" i="1" a="1"/>
  <c r="O7560" i="1" a="1"/>
  <c r="O7561" i="1" a="1"/>
  <c r="O7562" i="1" a="1"/>
  <c r="O7563" i="1" a="1"/>
  <c r="O7564" i="1" a="1"/>
  <c r="O7565" i="1" a="1"/>
  <c r="O7566" i="1" a="1"/>
  <c r="O7567" i="1" a="1"/>
  <c r="O7568" i="1" a="1"/>
  <c r="O7569" i="1" a="1"/>
  <c r="O7570" i="1" a="1"/>
  <c r="O7571" i="1" a="1"/>
  <c r="O7572" i="1" a="1"/>
  <c r="O7573" i="1" a="1"/>
  <c r="O7574" i="1" a="1"/>
  <c r="O7575" i="1" a="1"/>
  <c r="O7576" i="1" a="1"/>
  <c r="O7577" i="1" a="1"/>
  <c r="O7578" i="1" a="1"/>
  <c r="O7579" i="1" a="1"/>
  <c r="O7580" i="1" a="1"/>
  <c r="O7581" i="1" a="1"/>
  <c r="O7582" i="1" a="1"/>
  <c r="O7583" i="1" a="1"/>
  <c r="O7584" i="1" a="1"/>
  <c r="O7585" i="1" a="1"/>
  <c r="O7586" i="1" a="1"/>
  <c r="O7587" i="1" a="1"/>
  <c r="O7588" i="1" a="1"/>
  <c r="O7589" i="1" a="1"/>
  <c r="O7590" i="1" a="1"/>
  <c r="O7591" i="1" a="1"/>
  <c r="O7592" i="1" a="1"/>
  <c r="O7593" i="1" a="1"/>
  <c r="O7594" i="1" a="1"/>
  <c r="O7595" i="1" a="1"/>
  <c r="O7596" i="1" a="1"/>
  <c r="O7597" i="1" a="1"/>
  <c r="O7598" i="1" a="1"/>
  <c r="O7599" i="1" a="1"/>
  <c r="O7600" i="1" a="1"/>
  <c r="O7601" i="1" a="1"/>
  <c r="O7602" i="1" a="1"/>
  <c r="O7603" i="1" a="1"/>
  <c r="O7604" i="1" a="1"/>
  <c r="O7605" i="1" a="1"/>
  <c r="O7606" i="1" a="1"/>
  <c r="O7607" i="1" a="1"/>
  <c r="O7608" i="1" a="1"/>
  <c r="O7609" i="1" a="1"/>
  <c r="O7610" i="1" a="1"/>
  <c r="O7611" i="1" a="1"/>
  <c r="O7612" i="1" a="1"/>
  <c r="O7613" i="1" a="1"/>
  <c r="O7614" i="1" a="1"/>
  <c r="O7615" i="1" a="1"/>
  <c r="O7616" i="1" a="1"/>
  <c r="O7617" i="1" a="1"/>
  <c r="O7618" i="1" a="1"/>
  <c r="O7619" i="1" a="1"/>
  <c r="O7620" i="1" a="1"/>
  <c r="O7621" i="1" a="1"/>
  <c r="O7622" i="1" a="1"/>
  <c r="O7623" i="1" a="1"/>
  <c r="O7624" i="1" a="1"/>
  <c r="O7625" i="1" a="1"/>
  <c r="O7626" i="1" a="1"/>
  <c r="O7627" i="1" a="1"/>
  <c r="O7628" i="1" a="1"/>
  <c r="O7629" i="1" a="1"/>
  <c r="O7630" i="1" a="1"/>
  <c r="O7631" i="1" a="1"/>
  <c r="O7632" i="1" a="1"/>
  <c r="O7633" i="1" a="1"/>
  <c r="O7634" i="1" a="1"/>
  <c r="O7635" i="1" a="1"/>
  <c r="O7636" i="1" a="1"/>
  <c r="O7637" i="1" a="1"/>
  <c r="O7638" i="1" a="1"/>
  <c r="O7639" i="1" a="1"/>
  <c r="O7640" i="1" a="1"/>
  <c r="O7641" i="1" a="1"/>
  <c r="O7642" i="1" a="1"/>
  <c r="O7643" i="1" a="1"/>
  <c r="O7644" i="1" a="1"/>
  <c r="O7645" i="1" a="1"/>
  <c r="O7646" i="1" a="1"/>
  <c r="O7647" i="1" a="1"/>
  <c r="O7648" i="1" a="1"/>
  <c r="O7649" i="1" a="1"/>
  <c r="O7650" i="1" a="1"/>
  <c r="O7651" i="1" a="1"/>
  <c r="O7652" i="1" a="1"/>
  <c r="O7653" i="1" a="1"/>
  <c r="O7654" i="1" a="1"/>
  <c r="O7655" i="1" a="1"/>
  <c r="O7656" i="1" a="1"/>
  <c r="O7657" i="1" a="1"/>
  <c r="O7658" i="1" a="1"/>
  <c r="O7659" i="1" a="1"/>
  <c r="O7660" i="1" a="1"/>
  <c r="O7661" i="1" a="1"/>
  <c r="O7662" i="1" a="1"/>
  <c r="O7663" i="1" a="1"/>
  <c r="O7664" i="1" a="1"/>
  <c r="O7665" i="1" a="1"/>
  <c r="O7666" i="1" a="1"/>
  <c r="O7667" i="1" a="1"/>
  <c r="O7668" i="1" a="1"/>
  <c r="O7669" i="1" a="1"/>
  <c r="O7670" i="1" a="1"/>
  <c r="O7671" i="1" a="1"/>
  <c r="O7672" i="1" a="1"/>
  <c r="O7673" i="1" a="1"/>
  <c r="O7674" i="1" a="1"/>
  <c r="O7675" i="1" a="1"/>
  <c r="O7676" i="1" a="1"/>
  <c r="O7677" i="1" a="1"/>
  <c r="O7678" i="1" a="1"/>
  <c r="O7679" i="1" a="1"/>
  <c r="O7680" i="1" a="1"/>
  <c r="O7681" i="1" a="1"/>
  <c r="O7682" i="1" a="1"/>
  <c r="O7683" i="1" a="1"/>
  <c r="O7684" i="1" a="1"/>
  <c r="O7685" i="1" a="1"/>
  <c r="O7686" i="1" a="1"/>
  <c r="O7687" i="1" a="1"/>
  <c r="O7688" i="1" a="1"/>
  <c r="O7689" i="1" a="1"/>
  <c r="O7690" i="1" a="1"/>
  <c r="O7691" i="1" a="1"/>
  <c r="O7692" i="1" a="1"/>
  <c r="O7693" i="1" a="1"/>
  <c r="O7694" i="1" a="1"/>
  <c r="O7695" i="1" a="1"/>
  <c r="O7696" i="1" a="1"/>
  <c r="O7697" i="1" a="1"/>
  <c r="O7698" i="1" a="1"/>
  <c r="O7699" i="1" a="1"/>
  <c r="O7700" i="1" a="1"/>
  <c r="O7701" i="1" a="1"/>
  <c r="O7702" i="1" a="1"/>
  <c r="O7703" i="1" a="1"/>
  <c r="O7704" i="1" a="1"/>
  <c r="O7705" i="1" a="1"/>
  <c r="O7706" i="1" a="1"/>
  <c r="O7707" i="1" a="1"/>
  <c r="O7708" i="1" a="1"/>
  <c r="O7709" i="1" a="1"/>
  <c r="O7710" i="1" a="1"/>
  <c r="O7711" i="1" a="1"/>
  <c r="O7712" i="1" a="1"/>
  <c r="O7713" i="1" a="1"/>
  <c r="O7714" i="1" a="1"/>
  <c r="O7715" i="1" a="1"/>
  <c r="O7716" i="1" a="1"/>
  <c r="O7717" i="1" a="1"/>
  <c r="O7718" i="1" a="1"/>
  <c r="O7719" i="1" a="1"/>
  <c r="O7720" i="1" a="1"/>
  <c r="O7721" i="1" a="1"/>
  <c r="O7722" i="1" a="1"/>
  <c r="O7723" i="1" a="1"/>
  <c r="O7724" i="1" a="1"/>
  <c r="O7725" i="1" a="1"/>
  <c r="O7726" i="1" a="1"/>
  <c r="O7727" i="1" a="1"/>
  <c r="O7728" i="1" a="1"/>
  <c r="O7729" i="1" a="1"/>
  <c r="O7730" i="1" a="1"/>
  <c r="O7731" i="1" a="1"/>
  <c r="O7732" i="1" a="1"/>
  <c r="O7733" i="1" a="1"/>
  <c r="O7734" i="1" a="1"/>
  <c r="O7735" i="1" a="1"/>
  <c r="O7736" i="1" a="1"/>
  <c r="O7737" i="1" a="1"/>
  <c r="O7738" i="1" a="1"/>
  <c r="O7739" i="1" a="1"/>
  <c r="O7740" i="1" a="1"/>
  <c r="O7741" i="1" a="1"/>
  <c r="O7742" i="1" a="1"/>
  <c r="O7743" i="1" a="1"/>
  <c r="O7744" i="1" a="1"/>
  <c r="O7745" i="1" a="1"/>
  <c r="O7746" i="1" a="1"/>
  <c r="O7747" i="1" a="1"/>
  <c r="O7748" i="1" a="1"/>
  <c r="O7749" i="1" a="1"/>
  <c r="O7750" i="1" a="1"/>
  <c r="O7751" i="1" a="1"/>
  <c r="O7752" i="1" a="1"/>
  <c r="O7753" i="1" a="1"/>
  <c r="O7754" i="1" a="1"/>
  <c r="O7755" i="1" a="1"/>
  <c r="O7756" i="1" a="1"/>
  <c r="O7757" i="1" a="1"/>
  <c r="O7758" i="1" a="1"/>
  <c r="O7759" i="1" a="1"/>
  <c r="O7760" i="1" a="1"/>
  <c r="O7761" i="1" a="1"/>
  <c r="O7762" i="1" a="1"/>
  <c r="O7763" i="1" a="1"/>
  <c r="O7764" i="1" a="1"/>
  <c r="O7765" i="1" a="1"/>
  <c r="O7766" i="1" a="1"/>
  <c r="O7767" i="1" a="1"/>
  <c r="O7768" i="1" a="1"/>
  <c r="O7769" i="1" a="1"/>
  <c r="O7770" i="1" a="1"/>
  <c r="O7771" i="1" a="1"/>
  <c r="O7772" i="1" a="1"/>
  <c r="O7773" i="1" a="1"/>
  <c r="O7774" i="1" a="1"/>
  <c r="O7775" i="1" a="1"/>
  <c r="O7776" i="1" a="1"/>
  <c r="O7777" i="1" a="1"/>
  <c r="O7778" i="1" a="1"/>
  <c r="O7779" i="1" a="1"/>
  <c r="O7780" i="1" a="1"/>
  <c r="O7781" i="1" a="1"/>
  <c r="O7782" i="1" a="1"/>
  <c r="O7783" i="1" a="1"/>
  <c r="O7784" i="1" a="1"/>
  <c r="O7785" i="1" a="1"/>
  <c r="O7786" i="1" a="1"/>
  <c r="O7787" i="1" a="1"/>
  <c r="O7788" i="1" a="1"/>
  <c r="O7789" i="1" a="1"/>
  <c r="O7790" i="1" a="1"/>
  <c r="O7791" i="1" a="1"/>
  <c r="O7792" i="1" a="1"/>
  <c r="O7793" i="1" a="1"/>
  <c r="O7794" i="1" a="1"/>
  <c r="O7795" i="1" a="1"/>
  <c r="O7796" i="1" a="1"/>
  <c r="O7797" i="1" a="1"/>
  <c r="O7798" i="1" a="1"/>
  <c r="O7799" i="1" a="1"/>
  <c r="O7800" i="1" a="1"/>
  <c r="O7801" i="1" a="1"/>
  <c r="O7802" i="1" a="1"/>
  <c r="O7803" i="1" a="1"/>
  <c r="O7804" i="1" a="1"/>
  <c r="O7805" i="1" a="1"/>
  <c r="O7806" i="1" a="1"/>
  <c r="O7807" i="1" a="1"/>
  <c r="O7808" i="1" a="1"/>
  <c r="O7809" i="1" a="1"/>
  <c r="O7810" i="1" a="1"/>
  <c r="O7811" i="1" a="1"/>
  <c r="O7812" i="1" a="1"/>
  <c r="O7813" i="1" a="1"/>
  <c r="O7814" i="1" a="1"/>
  <c r="O7815" i="1" a="1"/>
  <c r="O7816" i="1" a="1"/>
  <c r="O7817" i="1" a="1"/>
  <c r="O7818" i="1" a="1"/>
  <c r="O7819" i="1" a="1"/>
  <c r="O7820" i="1" a="1"/>
  <c r="O7821" i="1" a="1"/>
  <c r="O7822" i="1" a="1"/>
  <c r="O7823" i="1" a="1"/>
  <c r="O7824" i="1" a="1"/>
  <c r="O7825" i="1" a="1"/>
  <c r="O7826" i="1" a="1"/>
  <c r="O7827" i="1" a="1"/>
  <c r="O7828" i="1" a="1"/>
  <c r="O7829" i="1" a="1"/>
  <c r="O7830" i="1" a="1"/>
  <c r="O7831" i="1" a="1"/>
  <c r="O7832" i="1" a="1"/>
  <c r="O7833" i="1" a="1"/>
  <c r="O7834" i="1" a="1"/>
  <c r="O7835" i="1" a="1"/>
  <c r="O7836" i="1" a="1"/>
  <c r="O7837" i="1" a="1"/>
  <c r="O7838" i="1" a="1"/>
  <c r="O7839" i="1" a="1"/>
  <c r="O7840" i="1" a="1"/>
  <c r="O7841" i="1" a="1"/>
  <c r="O7842" i="1" a="1"/>
  <c r="O7843" i="1" a="1"/>
  <c r="O7844" i="1" a="1"/>
  <c r="O7845" i="1" a="1"/>
  <c r="O7846" i="1" a="1"/>
  <c r="O7847" i="1" a="1"/>
  <c r="O7848" i="1" a="1"/>
  <c r="O7849" i="1" a="1"/>
  <c r="O7850" i="1" a="1"/>
  <c r="O7851" i="1" a="1"/>
  <c r="O7852" i="1" a="1"/>
  <c r="O7853" i="1" a="1"/>
  <c r="O7854" i="1" a="1"/>
  <c r="O7855" i="1" a="1"/>
  <c r="O7856" i="1" a="1"/>
  <c r="O7857" i="1" a="1"/>
  <c r="O7858" i="1" a="1"/>
  <c r="O7859" i="1" a="1"/>
  <c r="O7860" i="1" a="1"/>
  <c r="O7861" i="1" a="1"/>
  <c r="O7862" i="1" a="1"/>
  <c r="O7863" i="1" a="1"/>
  <c r="O7864" i="1" a="1"/>
  <c r="O7865" i="1" a="1"/>
  <c r="O7866" i="1" a="1"/>
  <c r="O7867" i="1" a="1"/>
  <c r="O7868" i="1" a="1"/>
  <c r="O7869" i="1" a="1"/>
  <c r="O7870" i="1" a="1"/>
  <c r="O7871" i="1" a="1"/>
  <c r="O7872" i="1" a="1"/>
  <c r="O7873" i="1" a="1"/>
  <c r="O7874" i="1" a="1"/>
  <c r="O7875" i="1" a="1"/>
  <c r="O7876" i="1" a="1"/>
  <c r="O7877" i="1" a="1"/>
  <c r="O7878" i="1" a="1"/>
  <c r="O7879" i="1" a="1"/>
  <c r="O7880" i="1" a="1"/>
  <c r="O7881" i="1" a="1"/>
  <c r="O7882" i="1" a="1"/>
  <c r="O7883" i="1" a="1"/>
  <c r="O7884" i="1" a="1"/>
  <c r="O7885" i="1" a="1"/>
  <c r="O7886" i="1" a="1"/>
  <c r="O7887" i="1" a="1"/>
  <c r="O7888" i="1" a="1"/>
  <c r="O7889" i="1" a="1"/>
  <c r="O7890" i="1" a="1"/>
  <c r="O7891" i="1" a="1"/>
  <c r="O7892" i="1" a="1"/>
  <c r="O7893" i="1" a="1"/>
  <c r="O7894" i="1" a="1"/>
  <c r="O7895" i="1" a="1"/>
  <c r="O7896" i="1" a="1"/>
  <c r="O7897" i="1" a="1"/>
  <c r="O7898" i="1" a="1"/>
  <c r="O7899" i="1" a="1"/>
  <c r="O7900" i="1" a="1"/>
  <c r="O7901" i="1" a="1"/>
  <c r="O7902" i="1" a="1"/>
  <c r="O7903" i="1" a="1"/>
  <c r="O7904" i="1" a="1"/>
  <c r="O7905" i="1" a="1"/>
  <c r="O7906" i="1" a="1"/>
  <c r="O7907" i="1" a="1"/>
  <c r="O7908" i="1" a="1"/>
  <c r="O7909" i="1" a="1"/>
  <c r="O7910" i="1" a="1"/>
  <c r="O7911" i="1" a="1"/>
  <c r="O7912" i="1" a="1"/>
  <c r="O7913" i="1" a="1"/>
  <c r="O7914" i="1" a="1"/>
  <c r="O7915" i="1" a="1"/>
  <c r="O7916" i="1" a="1"/>
  <c r="O7917" i="1" a="1"/>
  <c r="O7918" i="1" a="1"/>
  <c r="O7919" i="1" a="1"/>
  <c r="O7920" i="1" a="1"/>
  <c r="O7921" i="1" a="1"/>
  <c r="O7922" i="1" a="1"/>
  <c r="O7923" i="1" a="1"/>
  <c r="O7924" i="1" a="1"/>
  <c r="O7925" i="1" a="1"/>
  <c r="O7926" i="1" a="1"/>
  <c r="O7927" i="1" a="1"/>
  <c r="O7928" i="1" a="1"/>
  <c r="O7929" i="1" a="1"/>
  <c r="O7930" i="1" a="1"/>
  <c r="O7931" i="1" a="1"/>
  <c r="O7932" i="1" a="1"/>
  <c r="O7933" i="1" a="1"/>
  <c r="O7934" i="1" a="1"/>
  <c r="O7935" i="1" a="1"/>
  <c r="O7936" i="1" a="1"/>
  <c r="O7937" i="1" a="1"/>
  <c r="O7938" i="1" a="1"/>
  <c r="O7939" i="1" a="1"/>
  <c r="O7940" i="1" a="1"/>
  <c r="O7941" i="1" a="1"/>
  <c r="O7942" i="1" a="1"/>
  <c r="O7943" i="1" a="1"/>
  <c r="O7944" i="1" a="1"/>
  <c r="O7945" i="1" a="1"/>
  <c r="O7946" i="1" a="1"/>
  <c r="O7947" i="1" a="1"/>
  <c r="O7948" i="1" a="1"/>
  <c r="O7949" i="1" a="1"/>
  <c r="O7950" i="1" a="1"/>
  <c r="O7951" i="1" a="1"/>
  <c r="O7952" i="1" a="1"/>
  <c r="O7953" i="1" a="1"/>
  <c r="O7954" i="1" a="1"/>
  <c r="O7955" i="1" a="1"/>
  <c r="O7956" i="1" a="1"/>
  <c r="O7957" i="1" a="1"/>
  <c r="O7958" i="1" a="1"/>
  <c r="O7959" i="1" a="1"/>
  <c r="O7960" i="1" a="1"/>
  <c r="O7961" i="1" a="1"/>
  <c r="O7962" i="1" a="1"/>
  <c r="O7963" i="1" a="1"/>
  <c r="O7964" i="1" a="1"/>
  <c r="O7965" i="1" a="1"/>
  <c r="O7966" i="1" a="1"/>
  <c r="O7967" i="1" a="1"/>
  <c r="O7968" i="1" a="1"/>
  <c r="O7969" i="1" a="1"/>
  <c r="O7970" i="1" a="1"/>
  <c r="O7971" i="1" a="1"/>
  <c r="O7972" i="1" a="1"/>
  <c r="O7973" i="1" a="1"/>
  <c r="O7974" i="1" a="1"/>
  <c r="O7975" i="1" a="1"/>
  <c r="O7976" i="1" a="1"/>
  <c r="O7977" i="1" a="1"/>
  <c r="O7978" i="1" a="1"/>
  <c r="O7979" i="1" a="1"/>
  <c r="O7980" i="1" a="1"/>
  <c r="O7981" i="1" a="1"/>
  <c r="O7982" i="1" a="1"/>
  <c r="O7983" i="1" a="1"/>
  <c r="O7984" i="1" a="1"/>
  <c r="O7985" i="1" a="1"/>
  <c r="O7986" i="1" a="1"/>
  <c r="O7987" i="1" a="1"/>
  <c r="O7988" i="1" a="1"/>
  <c r="O7989" i="1" a="1"/>
  <c r="O7990" i="1" a="1"/>
  <c r="O7991" i="1" a="1"/>
  <c r="O7992" i="1" a="1"/>
  <c r="O7993" i="1" a="1"/>
  <c r="O7994" i="1" a="1"/>
  <c r="O7995" i="1" a="1"/>
  <c r="O7996" i="1" a="1"/>
  <c r="O7997" i="1" a="1"/>
  <c r="O7998" i="1" a="1"/>
  <c r="O7999" i="1" a="1"/>
  <c r="O8000" i="1" a="1"/>
  <c r="O8001" i="1" a="1"/>
  <c r="O8002" i="1" a="1"/>
  <c r="O8003" i="1" a="1"/>
  <c r="O8004" i="1" a="1"/>
  <c r="O8005" i="1" a="1"/>
  <c r="O8006" i="1" a="1"/>
  <c r="O8007" i="1" a="1"/>
  <c r="O8008" i="1" a="1"/>
  <c r="O8009" i="1" a="1"/>
  <c r="O8010" i="1" a="1"/>
  <c r="O8011" i="1" a="1"/>
  <c r="O8012" i="1" a="1"/>
  <c r="O8013" i="1" a="1"/>
  <c r="O8014" i="1" a="1"/>
  <c r="O8015" i="1" a="1"/>
  <c r="O8016" i="1" a="1"/>
  <c r="O8017" i="1" a="1"/>
  <c r="O8018" i="1" a="1"/>
  <c r="O8019" i="1" a="1"/>
  <c r="O8020" i="1" a="1"/>
  <c r="O8021" i="1" a="1"/>
  <c r="O8022" i="1" a="1"/>
  <c r="O8023" i="1" a="1"/>
  <c r="O8024" i="1" a="1"/>
  <c r="O8025" i="1" a="1"/>
  <c r="O8026" i="1" a="1"/>
  <c r="O8027" i="1" a="1"/>
  <c r="O8028" i="1" a="1"/>
  <c r="O8029" i="1" a="1"/>
  <c r="O8030" i="1" a="1"/>
  <c r="O8031" i="1" a="1"/>
  <c r="O8032" i="1" a="1"/>
  <c r="O8033" i="1" a="1"/>
  <c r="O8034" i="1" a="1"/>
  <c r="O8035" i="1" a="1"/>
  <c r="O8036" i="1" a="1"/>
  <c r="O8037" i="1" a="1"/>
  <c r="O8038" i="1" a="1"/>
  <c r="O8039" i="1" a="1"/>
  <c r="O8040" i="1" a="1"/>
  <c r="O8041" i="1" a="1"/>
  <c r="O8042" i="1" a="1"/>
  <c r="O8043" i="1" a="1"/>
  <c r="O8044" i="1" a="1"/>
  <c r="O8045" i="1" a="1"/>
  <c r="O8046" i="1" a="1"/>
  <c r="O8047" i="1" a="1"/>
  <c r="O8048" i="1" a="1"/>
  <c r="O8049" i="1" a="1"/>
  <c r="O8050" i="1" a="1"/>
  <c r="O8051" i="1" a="1"/>
  <c r="O8052" i="1" a="1"/>
  <c r="O8053" i="1" a="1"/>
  <c r="O8054" i="1" a="1"/>
  <c r="O8055" i="1" a="1"/>
  <c r="O8056" i="1" a="1"/>
  <c r="O8057" i="1" a="1"/>
  <c r="O8058" i="1" a="1"/>
  <c r="O8059" i="1" a="1"/>
  <c r="O8060" i="1" a="1"/>
  <c r="O8061" i="1" a="1"/>
  <c r="O8062" i="1" a="1"/>
  <c r="O8063" i="1" a="1"/>
  <c r="O8064" i="1" a="1"/>
  <c r="O8065" i="1" a="1"/>
  <c r="O8066" i="1" a="1"/>
  <c r="O8067" i="1" a="1"/>
  <c r="O8068" i="1" a="1"/>
  <c r="O8069" i="1" a="1"/>
  <c r="O8070" i="1" a="1"/>
  <c r="O8071" i="1" a="1"/>
  <c r="O8072" i="1" a="1"/>
  <c r="O8073" i="1" a="1"/>
  <c r="O8074" i="1" a="1"/>
  <c r="O8075" i="1" a="1"/>
  <c r="O8076" i="1" a="1"/>
  <c r="O8077" i="1" a="1"/>
  <c r="O8078" i="1" a="1"/>
  <c r="O8079" i="1" a="1"/>
  <c r="O8080" i="1" a="1"/>
  <c r="O8081" i="1" a="1"/>
  <c r="O8082" i="1" a="1"/>
  <c r="O8083" i="1" a="1"/>
  <c r="O8084" i="1" a="1"/>
  <c r="O8085" i="1" a="1"/>
  <c r="O8086" i="1" a="1"/>
  <c r="O8087" i="1" a="1"/>
  <c r="O8088" i="1" a="1"/>
  <c r="O8089" i="1" a="1"/>
  <c r="O8090" i="1" a="1"/>
  <c r="O8091" i="1" a="1"/>
  <c r="O8092" i="1" a="1"/>
  <c r="O8093" i="1" a="1"/>
  <c r="O8094" i="1" a="1"/>
  <c r="O8095" i="1" a="1"/>
  <c r="O8096" i="1" a="1"/>
  <c r="O8097" i="1" a="1"/>
  <c r="O8098" i="1" a="1"/>
  <c r="O8099" i="1" a="1"/>
  <c r="O8100" i="1" a="1"/>
  <c r="O8101" i="1" a="1"/>
  <c r="O8102" i="1" a="1"/>
  <c r="O8103" i="1" a="1"/>
  <c r="O8104" i="1" a="1"/>
  <c r="O8105" i="1" a="1"/>
  <c r="O8106" i="1" a="1"/>
  <c r="O8107" i="1" a="1"/>
  <c r="O8108" i="1" a="1"/>
  <c r="O8109" i="1" a="1"/>
  <c r="O8110" i="1" a="1"/>
  <c r="O8111" i="1" a="1"/>
  <c r="O8112" i="1" a="1"/>
  <c r="O8113" i="1" a="1"/>
  <c r="O8114" i="1" a="1"/>
  <c r="O8115" i="1" a="1"/>
  <c r="O8116" i="1" a="1"/>
  <c r="O8117" i="1" a="1"/>
  <c r="O8118" i="1" a="1"/>
  <c r="O8119" i="1" a="1"/>
  <c r="O8120" i="1" a="1"/>
  <c r="O8121" i="1" a="1"/>
  <c r="O8122" i="1" a="1"/>
  <c r="O8123" i="1" a="1"/>
  <c r="O8124" i="1" a="1"/>
  <c r="O8125" i="1" a="1"/>
  <c r="O8126" i="1" a="1"/>
  <c r="O8127" i="1" a="1"/>
  <c r="O8128" i="1" a="1"/>
  <c r="O8129" i="1" a="1"/>
  <c r="O8130" i="1" a="1"/>
  <c r="O8131" i="1" a="1"/>
  <c r="O8132" i="1" a="1"/>
  <c r="O8133" i="1" a="1"/>
  <c r="O8134" i="1" a="1"/>
  <c r="O8135" i="1" a="1"/>
  <c r="O8136" i="1" a="1"/>
  <c r="O8137" i="1" a="1"/>
  <c r="O8138" i="1" a="1"/>
  <c r="O8139" i="1" a="1"/>
  <c r="O8140" i="1" a="1"/>
  <c r="O8141" i="1" a="1"/>
  <c r="O8142" i="1" a="1"/>
  <c r="O8143" i="1" a="1"/>
  <c r="O8144" i="1" a="1"/>
  <c r="O8145" i="1" a="1"/>
  <c r="O8146" i="1" a="1"/>
  <c r="O8147" i="1" a="1"/>
  <c r="O8148" i="1" a="1"/>
  <c r="O8149" i="1" a="1"/>
  <c r="O8150" i="1" a="1"/>
  <c r="O8151" i="1" a="1"/>
  <c r="O8152" i="1" a="1"/>
  <c r="O8153" i="1" a="1"/>
  <c r="O8154" i="1" a="1"/>
  <c r="O8155" i="1" a="1"/>
  <c r="O8156" i="1" a="1"/>
  <c r="O8157" i="1" a="1"/>
  <c r="O8158" i="1" a="1"/>
  <c r="O8159" i="1" a="1"/>
  <c r="O8160" i="1" a="1"/>
  <c r="O8161" i="1" a="1"/>
  <c r="O8162" i="1" a="1"/>
  <c r="O8163" i="1" a="1"/>
  <c r="O8164" i="1" a="1"/>
  <c r="O8165" i="1" a="1"/>
  <c r="O8166" i="1" a="1"/>
  <c r="O8167" i="1" a="1"/>
  <c r="O8168" i="1" a="1"/>
  <c r="O8169" i="1" a="1"/>
  <c r="O8170" i="1" a="1"/>
  <c r="O8171" i="1" a="1"/>
  <c r="O8172" i="1" a="1"/>
  <c r="O8173" i="1" a="1"/>
  <c r="O8174" i="1" a="1"/>
  <c r="O8175" i="1" a="1"/>
  <c r="O8176" i="1" a="1"/>
  <c r="O8177" i="1" a="1"/>
  <c r="O8178" i="1" a="1"/>
  <c r="O8179" i="1" a="1"/>
  <c r="O8180" i="1" a="1"/>
  <c r="O8181" i="1" a="1"/>
  <c r="O8182" i="1" a="1"/>
  <c r="O8183" i="1" a="1"/>
  <c r="O8184" i="1" a="1"/>
  <c r="O8185" i="1" a="1"/>
  <c r="O8186" i="1" a="1"/>
  <c r="O8187" i="1" a="1"/>
  <c r="O8188" i="1" a="1"/>
  <c r="O8189" i="1" a="1"/>
  <c r="O8190" i="1" a="1"/>
  <c r="O8191" i="1" a="1"/>
  <c r="O8192" i="1" a="1"/>
  <c r="O8193" i="1" a="1"/>
  <c r="O8194" i="1" a="1"/>
  <c r="O8195" i="1" a="1"/>
  <c r="O8196" i="1" a="1"/>
  <c r="O8197" i="1" a="1"/>
  <c r="O8198" i="1" a="1"/>
  <c r="O8199" i="1" a="1"/>
  <c r="O8200" i="1" a="1"/>
  <c r="O8201" i="1" a="1"/>
  <c r="O8202" i="1" a="1"/>
  <c r="O8203" i="1" a="1"/>
  <c r="O8204" i="1" a="1"/>
  <c r="O8205" i="1" a="1"/>
  <c r="O8206" i="1" a="1"/>
  <c r="O8207" i="1" a="1"/>
  <c r="O8208" i="1" a="1"/>
  <c r="O8209" i="1" a="1"/>
  <c r="O8210" i="1" a="1"/>
  <c r="O8211" i="1" a="1"/>
  <c r="O8212" i="1" a="1"/>
  <c r="O8213" i="1" a="1"/>
  <c r="O8214" i="1" a="1"/>
  <c r="O8215" i="1" a="1"/>
  <c r="O8216" i="1" a="1"/>
  <c r="O8217" i="1" a="1"/>
  <c r="O8218" i="1" a="1"/>
  <c r="O8219" i="1" a="1"/>
  <c r="O8220" i="1" a="1"/>
  <c r="O8221" i="1" a="1"/>
  <c r="O8222" i="1" a="1"/>
  <c r="O8223" i="1" a="1"/>
  <c r="O8224" i="1" a="1"/>
  <c r="O8225" i="1" a="1"/>
  <c r="O8226" i="1" a="1"/>
  <c r="O8227" i="1" a="1"/>
  <c r="O8228" i="1" a="1"/>
  <c r="O8229" i="1" a="1"/>
  <c r="O8230" i="1" a="1"/>
  <c r="O8231" i="1" a="1"/>
  <c r="O8232" i="1" a="1"/>
  <c r="O8233" i="1" a="1"/>
  <c r="O8234" i="1" a="1"/>
  <c r="O8235" i="1" a="1"/>
  <c r="O8236" i="1" a="1"/>
  <c r="O8237" i="1" a="1"/>
  <c r="O8238" i="1" a="1"/>
  <c r="O8239" i="1" a="1"/>
  <c r="O8240" i="1" a="1"/>
  <c r="O8241" i="1" a="1"/>
  <c r="O8242" i="1" a="1"/>
  <c r="O8243" i="1" a="1"/>
  <c r="O8244" i="1" a="1"/>
  <c r="O8245" i="1" a="1"/>
  <c r="O8246" i="1" a="1"/>
  <c r="O8247" i="1" a="1"/>
  <c r="O8248" i="1" a="1"/>
  <c r="O8249" i="1" a="1"/>
  <c r="O8250" i="1" a="1"/>
  <c r="O8251" i="1" a="1"/>
  <c r="O8252" i="1" a="1"/>
  <c r="O8253" i="1" a="1"/>
  <c r="O8254" i="1" a="1"/>
  <c r="O8255" i="1" a="1"/>
  <c r="O8256" i="1" a="1"/>
  <c r="O8257" i="1" a="1"/>
  <c r="O8258" i="1" a="1"/>
  <c r="O8259" i="1" a="1"/>
  <c r="O8260" i="1" a="1"/>
  <c r="O8261" i="1" a="1"/>
  <c r="O8262" i="1" a="1"/>
  <c r="O8263" i="1" a="1"/>
  <c r="O8264" i="1" a="1"/>
  <c r="O8265" i="1" a="1"/>
  <c r="O8266" i="1" a="1"/>
  <c r="O8267" i="1" a="1"/>
  <c r="O8268" i="1" a="1"/>
  <c r="O8269" i="1" a="1"/>
  <c r="O8270" i="1" a="1"/>
  <c r="O8271" i="1" a="1"/>
  <c r="O8272" i="1" a="1"/>
  <c r="O8273" i="1" a="1"/>
  <c r="O8274" i="1" a="1"/>
  <c r="O8275" i="1" a="1"/>
  <c r="O8276" i="1" a="1"/>
  <c r="O8277" i="1" a="1"/>
  <c r="O8278" i="1" a="1"/>
  <c r="O8279" i="1" a="1"/>
  <c r="O8280" i="1" a="1"/>
  <c r="O8281" i="1" a="1"/>
  <c r="O8282" i="1" a="1"/>
  <c r="O8283" i="1" a="1"/>
  <c r="O8284" i="1" a="1"/>
  <c r="O8285" i="1" a="1"/>
  <c r="O8286" i="1" a="1"/>
  <c r="O8287" i="1" a="1"/>
  <c r="O8288" i="1" a="1"/>
  <c r="O8289" i="1" a="1"/>
  <c r="O8290" i="1" a="1"/>
  <c r="O8291" i="1" a="1"/>
  <c r="O8292" i="1" a="1"/>
  <c r="O8293" i="1" a="1"/>
  <c r="O8294" i="1" a="1"/>
  <c r="O8295" i="1" a="1"/>
  <c r="O8296" i="1" a="1"/>
  <c r="O8297" i="1" a="1"/>
  <c r="O8298" i="1" a="1"/>
  <c r="O8299" i="1" a="1"/>
  <c r="O8300" i="1" a="1"/>
  <c r="O8301" i="1" a="1"/>
  <c r="O8302" i="1" a="1"/>
  <c r="O8303" i="1" a="1"/>
  <c r="O8304" i="1" a="1"/>
  <c r="O8305" i="1" a="1"/>
  <c r="O8306" i="1" a="1"/>
  <c r="O8307" i="1" a="1"/>
  <c r="O8308" i="1" a="1"/>
  <c r="O8309" i="1" a="1"/>
  <c r="O8310" i="1" a="1"/>
  <c r="O8311" i="1" a="1"/>
  <c r="O8312" i="1" a="1"/>
  <c r="O8313" i="1" a="1"/>
  <c r="O8314" i="1" a="1"/>
  <c r="O8315" i="1" a="1"/>
  <c r="O8316" i="1" a="1"/>
  <c r="O8317" i="1" a="1"/>
  <c r="O8318" i="1" a="1"/>
  <c r="O8319" i="1" a="1"/>
  <c r="O8320" i="1" a="1"/>
  <c r="O8321" i="1" a="1"/>
  <c r="O8322" i="1" a="1"/>
  <c r="O8323" i="1" a="1"/>
  <c r="O8324" i="1" a="1"/>
  <c r="O8325" i="1" a="1"/>
  <c r="O8326" i="1" a="1"/>
  <c r="O8327" i="1" a="1"/>
  <c r="O8328" i="1" a="1"/>
  <c r="O8329" i="1" a="1"/>
  <c r="O8330" i="1" a="1"/>
  <c r="O8331" i="1" a="1"/>
  <c r="O8332" i="1" a="1"/>
  <c r="O8333" i="1" a="1"/>
  <c r="O8334" i="1" a="1"/>
  <c r="O8335" i="1" a="1"/>
  <c r="O8336" i="1" a="1"/>
  <c r="O8337" i="1" a="1"/>
  <c r="O8338" i="1" a="1"/>
  <c r="O8339" i="1" a="1"/>
  <c r="O8340" i="1" a="1"/>
  <c r="O8341" i="1" a="1"/>
  <c r="O8342" i="1" a="1"/>
  <c r="O8343" i="1" a="1"/>
  <c r="O8344" i="1" a="1"/>
  <c r="O8345" i="1" a="1"/>
  <c r="O8346" i="1" a="1"/>
  <c r="O8347" i="1" a="1"/>
  <c r="O8348" i="1" a="1"/>
  <c r="O8349" i="1" a="1"/>
  <c r="O8350" i="1" a="1"/>
  <c r="O8351" i="1" a="1"/>
  <c r="O8352" i="1" a="1"/>
  <c r="O8353" i="1" a="1"/>
  <c r="O8354" i="1" a="1"/>
  <c r="O8355" i="1" a="1"/>
  <c r="O8356" i="1" a="1"/>
  <c r="O8357" i="1" a="1"/>
  <c r="O8358" i="1" a="1"/>
  <c r="O8359" i="1" a="1"/>
  <c r="O8360" i="1" a="1"/>
  <c r="O8361" i="1" a="1"/>
  <c r="O8362" i="1" a="1"/>
  <c r="O8363" i="1" a="1"/>
  <c r="O8364" i="1" a="1"/>
  <c r="O8365" i="1" a="1"/>
  <c r="O8366" i="1" a="1"/>
  <c r="O8367" i="1" a="1"/>
  <c r="O8368" i="1" a="1"/>
  <c r="O8369" i="1" a="1"/>
  <c r="O8370" i="1" a="1"/>
  <c r="O8371" i="1" a="1"/>
  <c r="O8372" i="1" a="1"/>
  <c r="O8373" i="1" a="1"/>
  <c r="O8374" i="1" a="1"/>
  <c r="O8375" i="1" a="1"/>
  <c r="O8376" i="1" a="1"/>
  <c r="O8377" i="1" a="1"/>
  <c r="O8378" i="1" a="1"/>
  <c r="O8379" i="1" a="1"/>
  <c r="O8380" i="1" a="1"/>
  <c r="O8381" i="1" a="1"/>
  <c r="O8382" i="1" a="1"/>
  <c r="O8383" i="1" a="1"/>
  <c r="O8384" i="1" a="1"/>
  <c r="O8385" i="1" a="1"/>
  <c r="O8386" i="1" a="1"/>
  <c r="O8387" i="1" a="1"/>
  <c r="O8388" i="1" a="1"/>
  <c r="O8389" i="1" a="1"/>
  <c r="O8390" i="1" a="1"/>
  <c r="O8391" i="1" a="1"/>
  <c r="O8392" i="1" a="1"/>
  <c r="O8393" i="1" a="1"/>
  <c r="O8394" i="1" a="1"/>
  <c r="O8395" i="1" a="1"/>
  <c r="O8396" i="1" a="1"/>
  <c r="O8397" i="1" a="1"/>
  <c r="O8398" i="1" a="1"/>
  <c r="O8399" i="1" a="1"/>
  <c r="O8400" i="1" a="1"/>
  <c r="O8401" i="1" a="1"/>
  <c r="O8402" i="1" a="1"/>
  <c r="O8403" i="1" a="1"/>
  <c r="O8404" i="1" a="1"/>
  <c r="O8405" i="1" a="1"/>
  <c r="O8406" i="1" a="1"/>
  <c r="O8407" i="1" a="1"/>
  <c r="O8408" i="1" a="1"/>
  <c r="O8409" i="1" a="1"/>
  <c r="O8410" i="1" a="1"/>
  <c r="O8411" i="1" a="1"/>
  <c r="O8412" i="1" a="1"/>
  <c r="O8413" i="1" a="1"/>
  <c r="O8414" i="1" a="1"/>
  <c r="O8415" i="1" a="1"/>
  <c r="O8416" i="1" a="1"/>
  <c r="O8417" i="1" a="1"/>
  <c r="O8418" i="1" a="1"/>
  <c r="O8419" i="1" a="1"/>
  <c r="O8420" i="1" a="1"/>
  <c r="O8421" i="1" a="1"/>
  <c r="O8422" i="1" a="1"/>
  <c r="O8423" i="1" a="1"/>
  <c r="O8424" i="1" a="1"/>
  <c r="O8425" i="1" a="1"/>
  <c r="O8426" i="1" a="1"/>
  <c r="O8427" i="1" a="1"/>
  <c r="O8428" i="1" a="1"/>
  <c r="O8429" i="1" a="1"/>
  <c r="O8430" i="1" a="1"/>
  <c r="O8431" i="1" a="1"/>
  <c r="O8432" i="1" a="1"/>
  <c r="O8433" i="1" a="1"/>
  <c r="O8434" i="1" a="1"/>
  <c r="O8435" i="1" a="1"/>
  <c r="O8436" i="1" a="1"/>
  <c r="O8437" i="1" a="1"/>
  <c r="O8438" i="1" a="1"/>
  <c r="O8439" i="1" a="1"/>
  <c r="O8440" i="1" a="1"/>
  <c r="O8441" i="1" a="1"/>
  <c r="O8442" i="1" a="1"/>
  <c r="O8443" i="1" a="1"/>
  <c r="O8444" i="1" a="1"/>
  <c r="O8445" i="1" a="1"/>
  <c r="O8446" i="1" a="1"/>
  <c r="O8447" i="1" a="1"/>
  <c r="O8448" i="1" a="1"/>
  <c r="O8449" i="1" a="1"/>
  <c r="O8450" i="1" a="1"/>
  <c r="O8451" i="1" a="1"/>
  <c r="O8452" i="1" a="1"/>
  <c r="O8453" i="1" a="1"/>
  <c r="O8454" i="1" a="1"/>
  <c r="O8455" i="1" a="1"/>
  <c r="O8456" i="1" a="1"/>
  <c r="O8457" i="1" a="1"/>
  <c r="O8458" i="1" a="1"/>
  <c r="O8459" i="1" a="1"/>
  <c r="O8460" i="1" a="1"/>
  <c r="O8461" i="1" a="1"/>
  <c r="O8462" i="1" a="1"/>
  <c r="O8463" i="1" a="1"/>
  <c r="O8464" i="1" a="1"/>
  <c r="O8465" i="1" a="1"/>
  <c r="O8466" i="1" a="1"/>
  <c r="O8467" i="1" a="1"/>
  <c r="O8468" i="1" a="1"/>
  <c r="O8469" i="1" a="1"/>
  <c r="O8470" i="1" a="1"/>
  <c r="O8471" i="1" a="1"/>
  <c r="O8472" i="1" a="1"/>
  <c r="O8473" i="1" a="1"/>
  <c r="O8474" i="1" a="1"/>
  <c r="O8475" i="1" a="1"/>
  <c r="O8476" i="1" a="1"/>
  <c r="O8477" i="1" a="1"/>
  <c r="O8478" i="1" a="1"/>
  <c r="O8479" i="1" a="1"/>
  <c r="O8480" i="1" a="1"/>
  <c r="O8481" i="1" a="1"/>
  <c r="O8482" i="1" a="1"/>
  <c r="O8483" i="1" a="1"/>
  <c r="O8484" i="1" a="1"/>
  <c r="O8485" i="1" a="1"/>
  <c r="O8486" i="1" a="1"/>
  <c r="O8487" i="1" a="1"/>
  <c r="O8488" i="1" a="1"/>
  <c r="O8489" i="1" a="1"/>
  <c r="O8490" i="1" a="1"/>
  <c r="O8491" i="1" a="1"/>
  <c r="O8492" i="1" a="1"/>
  <c r="O8493" i="1" a="1"/>
  <c r="O8494" i="1" a="1"/>
  <c r="O8495" i="1" a="1"/>
  <c r="O8496" i="1" a="1"/>
  <c r="O8497" i="1" a="1"/>
  <c r="O8498" i="1" a="1"/>
  <c r="O8499" i="1" a="1"/>
  <c r="O8500" i="1" a="1"/>
  <c r="O8501" i="1" a="1"/>
  <c r="O8502" i="1" a="1"/>
  <c r="O8503" i="1" a="1"/>
  <c r="O8504" i="1" a="1"/>
  <c r="O8505" i="1" a="1"/>
  <c r="O8506" i="1" a="1"/>
  <c r="O8507" i="1" a="1"/>
  <c r="O8508" i="1" a="1"/>
  <c r="O8509" i="1" a="1"/>
  <c r="O8510" i="1" a="1"/>
  <c r="O8511" i="1" a="1"/>
  <c r="O8512" i="1" a="1"/>
  <c r="O8513" i="1" a="1"/>
  <c r="O8514" i="1" a="1"/>
  <c r="O8515" i="1" a="1"/>
  <c r="O8516" i="1" a="1"/>
  <c r="O8517" i="1" a="1"/>
  <c r="O8518" i="1" a="1"/>
  <c r="O8519" i="1" a="1"/>
  <c r="O8520" i="1" a="1"/>
  <c r="O8521" i="1" a="1"/>
  <c r="O8522" i="1" a="1"/>
  <c r="O8523" i="1" a="1"/>
  <c r="O8524" i="1" a="1"/>
  <c r="O8525" i="1" a="1"/>
  <c r="O8526" i="1" a="1"/>
  <c r="O8527" i="1" a="1"/>
  <c r="O8528" i="1" a="1"/>
  <c r="O8529" i="1" a="1"/>
  <c r="O8530" i="1" a="1"/>
  <c r="O8531" i="1" a="1"/>
  <c r="O8532" i="1" a="1"/>
  <c r="O8533" i="1" a="1"/>
  <c r="O8534" i="1" a="1"/>
  <c r="O8535" i="1" a="1"/>
  <c r="O8536" i="1" a="1"/>
  <c r="O8537" i="1" a="1"/>
  <c r="O8538" i="1" a="1"/>
  <c r="O8539" i="1" a="1"/>
  <c r="O8540" i="1" a="1"/>
  <c r="O8541" i="1" a="1"/>
  <c r="O8542" i="1" a="1"/>
  <c r="O8543" i="1" a="1"/>
  <c r="O8544" i="1" a="1"/>
  <c r="O8545" i="1" a="1"/>
  <c r="O8546" i="1" a="1"/>
  <c r="O8547" i="1" a="1"/>
  <c r="O8548" i="1" a="1"/>
  <c r="O8549" i="1" a="1"/>
  <c r="O8550" i="1" a="1"/>
  <c r="O8551" i="1" a="1"/>
  <c r="O8552" i="1" a="1"/>
  <c r="O8553" i="1" a="1"/>
  <c r="O8554" i="1" a="1"/>
  <c r="O8555" i="1" a="1"/>
  <c r="O8556" i="1" a="1"/>
  <c r="O8557" i="1" a="1"/>
  <c r="O8558" i="1" a="1"/>
  <c r="O8559" i="1" a="1"/>
  <c r="O8560" i="1" a="1"/>
  <c r="O8561" i="1" a="1"/>
  <c r="O8562" i="1" a="1"/>
  <c r="O8563" i="1" a="1"/>
  <c r="O8564" i="1" a="1"/>
  <c r="O8565" i="1" a="1"/>
  <c r="O8566" i="1" a="1"/>
  <c r="O8567" i="1" a="1"/>
  <c r="O8568" i="1" a="1"/>
  <c r="O8569" i="1" a="1"/>
  <c r="O8570" i="1" a="1"/>
  <c r="O8571" i="1" a="1"/>
  <c r="O8572" i="1" a="1"/>
  <c r="O8573" i="1" a="1"/>
  <c r="O8574" i="1" a="1"/>
  <c r="O8575" i="1" a="1"/>
  <c r="O8576" i="1" a="1"/>
  <c r="O8577" i="1" a="1"/>
  <c r="O8578" i="1" a="1"/>
  <c r="O8579" i="1" a="1"/>
  <c r="O8580" i="1" a="1"/>
  <c r="O8581" i="1" a="1"/>
  <c r="O8582" i="1" a="1"/>
  <c r="O8583" i="1" a="1"/>
  <c r="O8584" i="1" a="1"/>
  <c r="O8585" i="1" a="1"/>
  <c r="O8586" i="1" a="1"/>
  <c r="O8587" i="1" a="1"/>
  <c r="O8588" i="1" a="1"/>
  <c r="O8589" i="1" a="1"/>
  <c r="O8590" i="1" a="1"/>
  <c r="O8591" i="1" a="1"/>
  <c r="O8592" i="1" a="1"/>
  <c r="O8593" i="1" a="1"/>
  <c r="O8594" i="1" a="1"/>
  <c r="O8595" i="1" a="1"/>
  <c r="O8596" i="1" a="1"/>
  <c r="O8597" i="1" a="1"/>
  <c r="O8598" i="1" a="1"/>
  <c r="O8599" i="1" a="1"/>
  <c r="O8600" i="1" a="1"/>
  <c r="O8601" i="1" a="1"/>
  <c r="O8602" i="1" a="1"/>
  <c r="O8603" i="1" a="1"/>
  <c r="O8604" i="1" a="1"/>
  <c r="O8605" i="1" a="1"/>
  <c r="O8606" i="1" a="1"/>
  <c r="O8607" i="1" a="1"/>
  <c r="O8608" i="1" a="1"/>
  <c r="O8609" i="1" a="1"/>
  <c r="O8610" i="1" a="1"/>
  <c r="O8611" i="1" a="1"/>
  <c r="O8612" i="1" a="1"/>
  <c r="O8613" i="1" a="1"/>
  <c r="O8614" i="1" a="1"/>
  <c r="O8615" i="1" a="1"/>
  <c r="O8616" i="1" a="1"/>
  <c r="O8617" i="1" a="1"/>
  <c r="O8618" i="1" a="1"/>
  <c r="O8619" i="1" a="1"/>
  <c r="O8620" i="1" a="1"/>
  <c r="O8621" i="1" a="1"/>
  <c r="O8622" i="1" a="1"/>
  <c r="O8623" i="1" a="1"/>
  <c r="O8624" i="1" a="1"/>
  <c r="O8625" i="1" a="1"/>
  <c r="O8626" i="1" a="1"/>
  <c r="O8627" i="1" a="1"/>
  <c r="O8628" i="1" a="1"/>
  <c r="O8629" i="1" a="1"/>
  <c r="O8630" i="1" a="1"/>
  <c r="O8631" i="1" a="1"/>
  <c r="O8632" i="1" a="1"/>
  <c r="O8633" i="1" a="1"/>
  <c r="O8634" i="1" a="1"/>
  <c r="O8635" i="1" a="1"/>
  <c r="O8636" i="1" a="1"/>
  <c r="O8637" i="1" a="1"/>
  <c r="O8638" i="1" a="1"/>
  <c r="O8639" i="1" a="1"/>
  <c r="O8640" i="1" a="1"/>
  <c r="O8641" i="1" a="1"/>
  <c r="O8642" i="1" a="1"/>
  <c r="O8643" i="1" a="1"/>
  <c r="O8644" i="1" a="1"/>
  <c r="O8645" i="1" a="1"/>
  <c r="O8646" i="1" a="1"/>
  <c r="O8647" i="1" a="1"/>
  <c r="O8648" i="1" a="1"/>
  <c r="O8649" i="1" a="1"/>
  <c r="O8650" i="1" a="1"/>
  <c r="O8651" i="1" a="1"/>
  <c r="O8652" i="1" a="1"/>
  <c r="O8653" i="1" a="1"/>
  <c r="O8654" i="1" a="1"/>
  <c r="O8655" i="1" a="1"/>
  <c r="O8656" i="1" a="1"/>
  <c r="O8657" i="1" a="1"/>
  <c r="O8658" i="1" a="1"/>
  <c r="O8659" i="1" a="1"/>
  <c r="O8660" i="1" a="1"/>
  <c r="O8661" i="1" a="1"/>
  <c r="O8662" i="1" a="1"/>
  <c r="O8663" i="1" a="1"/>
  <c r="O8664" i="1" a="1"/>
  <c r="O8665" i="1" a="1"/>
  <c r="O8666" i="1" a="1"/>
  <c r="O8667" i="1" a="1"/>
  <c r="O8668" i="1" a="1"/>
  <c r="O8669" i="1" a="1"/>
  <c r="O8670" i="1" a="1"/>
  <c r="O8671" i="1" a="1"/>
  <c r="O8672" i="1" a="1"/>
  <c r="O8673" i="1" a="1"/>
  <c r="O8674" i="1" a="1"/>
  <c r="O8675" i="1" a="1"/>
  <c r="O8676" i="1" a="1"/>
  <c r="O8677" i="1" a="1"/>
  <c r="O8678" i="1" a="1"/>
  <c r="O8679" i="1" a="1"/>
  <c r="O8680" i="1" a="1"/>
  <c r="O8681" i="1" a="1"/>
  <c r="O8682" i="1" a="1"/>
  <c r="O8683" i="1" a="1"/>
  <c r="O8684" i="1" a="1"/>
  <c r="O8685" i="1" a="1"/>
  <c r="O8686" i="1" a="1"/>
  <c r="O8687" i="1" a="1"/>
  <c r="O8688" i="1" a="1"/>
  <c r="O8689" i="1" a="1"/>
  <c r="O8690" i="1" a="1"/>
  <c r="O8691" i="1" a="1"/>
  <c r="O8692" i="1" a="1"/>
  <c r="O8693" i="1" a="1"/>
  <c r="O8694" i="1" a="1"/>
  <c r="O8695" i="1" a="1"/>
  <c r="O8696" i="1" a="1"/>
  <c r="O8697" i="1" a="1"/>
  <c r="O8698" i="1" a="1"/>
  <c r="O8699" i="1" a="1"/>
  <c r="O8700" i="1" a="1"/>
  <c r="O8701" i="1" a="1"/>
  <c r="O8702" i="1" a="1"/>
  <c r="O8703" i="1" a="1"/>
  <c r="O8704" i="1" a="1"/>
  <c r="O8705" i="1" a="1"/>
  <c r="O8706" i="1" a="1"/>
  <c r="O8707" i="1" a="1"/>
  <c r="O8708" i="1" a="1"/>
  <c r="O8709" i="1" a="1"/>
  <c r="O8710" i="1" a="1"/>
  <c r="O8711" i="1" a="1"/>
  <c r="O8712" i="1" a="1"/>
  <c r="O8713" i="1" a="1"/>
  <c r="O8714" i="1" a="1"/>
  <c r="O8715" i="1" a="1"/>
  <c r="O8716" i="1" a="1"/>
  <c r="O8717" i="1" a="1"/>
  <c r="O8718" i="1" a="1"/>
  <c r="O8719" i="1" a="1"/>
  <c r="O8720" i="1" a="1"/>
  <c r="O8721" i="1" a="1"/>
  <c r="O8722" i="1" a="1"/>
  <c r="O8723" i="1" a="1"/>
  <c r="O8724" i="1" a="1"/>
  <c r="O8725" i="1" a="1"/>
  <c r="O8726" i="1" a="1"/>
  <c r="O8727" i="1" a="1"/>
  <c r="O8728" i="1" a="1"/>
  <c r="O8729" i="1" a="1"/>
  <c r="O8730" i="1" a="1"/>
  <c r="O8731" i="1" a="1"/>
  <c r="O8732" i="1" a="1"/>
  <c r="O8733" i="1" a="1"/>
  <c r="O8734" i="1" a="1"/>
  <c r="O8735" i="1" a="1"/>
  <c r="O8736" i="1" a="1"/>
  <c r="O8737" i="1" a="1"/>
  <c r="O8738" i="1" a="1"/>
  <c r="O8739" i="1" a="1"/>
  <c r="O8740" i="1" a="1"/>
  <c r="O8741" i="1" a="1"/>
  <c r="O8742" i="1" a="1"/>
  <c r="O8743" i="1" a="1"/>
  <c r="O8744" i="1" a="1"/>
  <c r="O8745" i="1" a="1"/>
  <c r="O8746" i="1" a="1"/>
  <c r="O8747" i="1" a="1"/>
  <c r="O8748" i="1" a="1"/>
  <c r="O8749" i="1" a="1"/>
  <c r="O8750" i="1" a="1"/>
  <c r="O8751" i="1" a="1"/>
  <c r="O8752" i="1" a="1"/>
  <c r="O8753" i="1" a="1"/>
  <c r="O8754" i="1" a="1"/>
  <c r="O8755" i="1" a="1"/>
  <c r="O8756" i="1" a="1"/>
  <c r="O8757" i="1" a="1"/>
  <c r="O8758" i="1" a="1"/>
  <c r="O8759" i="1" a="1"/>
  <c r="O8760" i="1" a="1"/>
  <c r="O8761" i="1" a="1"/>
  <c r="O8762" i="1" a="1"/>
  <c r="O8763" i="1" a="1"/>
  <c r="O8764" i="1" a="1"/>
  <c r="O8765" i="1" a="1"/>
  <c r="O8766" i="1" a="1"/>
  <c r="O8767" i="1" a="1"/>
  <c r="O8768" i="1" a="1"/>
  <c r="O8769" i="1" a="1"/>
  <c r="O8770" i="1" a="1"/>
  <c r="O8771" i="1" a="1"/>
  <c r="O8772" i="1" a="1"/>
  <c r="O8773" i="1" a="1"/>
  <c r="O8774" i="1" a="1"/>
  <c r="O8775" i="1" a="1"/>
  <c r="O8776" i="1" a="1"/>
  <c r="O8777" i="1" a="1"/>
  <c r="O8778" i="1" a="1"/>
  <c r="O8779" i="1" a="1"/>
  <c r="O8780" i="1" a="1"/>
  <c r="O8781" i="1" a="1"/>
  <c r="O8782" i="1" a="1"/>
  <c r="O8783" i="1" a="1"/>
  <c r="O8784" i="1" a="1"/>
  <c r="O8785" i="1" a="1"/>
  <c r="O8786" i="1" a="1"/>
  <c r="O8787" i="1" a="1"/>
  <c r="O8788" i="1" a="1"/>
  <c r="O8789" i="1" a="1"/>
  <c r="O8790" i="1" a="1"/>
  <c r="O8791" i="1" a="1"/>
  <c r="O8792" i="1" a="1"/>
  <c r="O8793" i="1" a="1"/>
  <c r="O8794" i="1" a="1"/>
  <c r="O8795" i="1" a="1"/>
  <c r="O8796" i="1" a="1"/>
  <c r="O8797" i="1" a="1"/>
  <c r="O8798" i="1" a="1"/>
  <c r="O8799" i="1" a="1"/>
  <c r="O8800" i="1" a="1"/>
  <c r="O8801" i="1" a="1"/>
  <c r="O8802" i="1" a="1"/>
  <c r="O8803" i="1" a="1"/>
  <c r="O8804" i="1" a="1"/>
  <c r="O8805" i="1" a="1"/>
  <c r="O8806" i="1" a="1"/>
  <c r="O8807" i="1" a="1"/>
  <c r="O8808" i="1" a="1"/>
  <c r="O8809" i="1" a="1"/>
  <c r="O8810" i="1" a="1"/>
  <c r="O8811" i="1" a="1"/>
  <c r="O8812" i="1" a="1"/>
  <c r="O8813" i="1" a="1"/>
  <c r="O8814" i="1" a="1"/>
  <c r="O8815" i="1" a="1"/>
  <c r="O8816" i="1" a="1"/>
  <c r="O8817" i="1" a="1"/>
  <c r="O8818" i="1" a="1"/>
  <c r="O8819" i="1" a="1"/>
  <c r="O8820" i="1" a="1"/>
  <c r="O8821" i="1" a="1"/>
  <c r="O8822" i="1" a="1"/>
  <c r="O8823" i="1" a="1"/>
  <c r="O8824" i="1" a="1"/>
  <c r="O8825" i="1" a="1"/>
  <c r="O8826" i="1" a="1"/>
  <c r="O8827" i="1" a="1"/>
  <c r="O8828" i="1" a="1"/>
  <c r="O8829" i="1" a="1"/>
  <c r="O8830" i="1" a="1"/>
  <c r="O8831" i="1" a="1"/>
  <c r="O8832" i="1" a="1"/>
  <c r="O8833" i="1" a="1"/>
  <c r="O8834" i="1" a="1"/>
  <c r="O8835" i="1" a="1"/>
  <c r="O8836" i="1" a="1"/>
  <c r="O8837" i="1" a="1"/>
  <c r="O8838" i="1" a="1"/>
  <c r="O8839" i="1" a="1"/>
  <c r="O8840" i="1" a="1"/>
  <c r="O8841" i="1" a="1"/>
  <c r="O8842" i="1" a="1"/>
  <c r="O8843" i="1" a="1"/>
  <c r="O8844" i="1" a="1"/>
  <c r="O8845" i="1" a="1"/>
  <c r="O8846" i="1" a="1"/>
  <c r="O8847" i="1" a="1"/>
  <c r="O8848" i="1" a="1"/>
  <c r="O8849" i="1" a="1"/>
  <c r="O8850" i="1" a="1"/>
  <c r="O8851" i="1" a="1"/>
  <c r="O8852" i="1" a="1"/>
  <c r="O8853" i="1" a="1"/>
  <c r="O8854" i="1" a="1"/>
  <c r="O8855" i="1" a="1"/>
  <c r="O8856" i="1" a="1"/>
  <c r="O8857" i="1" a="1"/>
  <c r="O8858" i="1" a="1"/>
  <c r="O8859" i="1" a="1"/>
  <c r="O8860" i="1" a="1"/>
  <c r="O8861" i="1" a="1"/>
  <c r="O8862" i="1" a="1"/>
  <c r="O8863" i="1" a="1"/>
  <c r="O8864" i="1" a="1"/>
  <c r="O8865" i="1" a="1"/>
  <c r="O8866" i="1" a="1"/>
  <c r="O8867" i="1" a="1"/>
  <c r="O8868" i="1" a="1"/>
  <c r="O8869" i="1" a="1"/>
  <c r="O8870" i="1" a="1"/>
  <c r="O8871" i="1" a="1"/>
  <c r="O8872" i="1" a="1"/>
  <c r="O8873" i="1" a="1"/>
  <c r="O8874" i="1" a="1"/>
  <c r="O8875" i="1" a="1"/>
  <c r="O8876" i="1" a="1"/>
  <c r="O8877" i="1" a="1"/>
  <c r="O8878" i="1" a="1"/>
  <c r="O8879" i="1" a="1"/>
  <c r="O8880" i="1" a="1"/>
  <c r="O8881" i="1" a="1"/>
  <c r="O8882" i="1" a="1"/>
  <c r="O8883" i="1" a="1"/>
  <c r="O8884" i="1" a="1"/>
  <c r="O8885" i="1" a="1"/>
  <c r="O8886" i="1" a="1"/>
  <c r="O8887" i="1" a="1"/>
  <c r="O8888" i="1" a="1"/>
  <c r="O8889" i="1" a="1"/>
  <c r="O8890" i="1" a="1"/>
  <c r="O8891" i="1" a="1"/>
  <c r="O8892" i="1" a="1"/>
  <c r="O8893" i="1" a="1"/>
  <c r="O8894" i="1" a="1"/>
  <c r="O8895" i="1" a="1"/>
  <c r="O8896" i="1" a="1"/>
  <c r="O8897" i="1" a="1"/>
  <c r="O8898" i="1" a="1"/>
  <c r="O8899" i="1" a="1"/>
  <c r="O8900" i="1" a="1"/>
  <c r="O8901" i="1" a="1"/>
  <c r="O8902" i="1" a="1"/>
  <c r="O8903" i="1" a="1"/>
  <c r="O8904" i="1" a="1"/>
  <c r="O8905" i="1" a="1"/>
  <c r="O8906" i="1" a="1"/>
  <c r="O8907" i="1" a="1"/>
  <c r="O8908" i="1" a="1"/>
  <c r="O8909" i="1" a="1"/>
  <c r="O8910" i="1" a="1"/>
  <c r="O8911" i="1" a="1"/>
  <c r="O8912" i="1" a="1"/>
  <c r="O8913" i="1" a="1"/>
  <c r="O8914" i="1" a="1"/>
  <c r="O8915" i="1" a="1"/>
  <c r="O8916" i="1" a="1"/>
  <c r="O8917" i="1" a="1"/>
  <c r="O8918" i="1" a="1"/>
  <c r="O8919" i="1" a="1"/>
  <c r="O8920" i="1" a="1"/>
  <c r="O8921" i="1" a="1"/>
  <c r="O8922" i="1" a="1"/>
  <c r="O8923" i="1" a="1"/>
  <c r="O8924" i="1" a="1"/>
  <c r="O8925" i="1" a="1"/>
  <c r="O8926" i="1" a="1"/>
  <c r="O8927" i="1" a="1"/>
  <c r="O8928" i="1" a="1"/>
  <c r="O8929" i="1" a="1"/>
  <c r="O8930" i="1" a="1"/>
  <c r="O8931" i="1" a="1"/>
  <c r="O8932" i="1" a="1"/>
  <c r="O8933" i="1" a="1"/>
  <c r="O8934" i="1" a="1"/>
  <c r="O8935" i="1" a="1"/>
  <c r="O8936" i="1" a="1"/>
  <c r="O8937" i="1" a="1"/>
  <c r="O8938" i="1" a="1"/>
  <c r="O8939" i="1" a="1"/>
  <c r="O8940" i="1" a="1"/>
  <c r="O8941" i="1" a="1"/>
  <c r="O8942" i="1" a="1"/>
  <c r="O8943" i="1" a="1"/>
  <c r="O8944" i="1" a="1"/>
  <c r="O8945" i="1" a="1"/>
  <c r="O8946" i="1" a="1"/>
  <c r="O8947" i="1" a="1"/>
  <c r="O8948" i="1" a="1"/>
  <c r="O8949" i="1" a="1"/>
  <c r="O8950" i="1" a="1"/>
  <c r="O8951" i="1" a="1"/>
  <c r="O8952" i="1" a="1"/>
  <c r="O8953" i="1" a="1"/>
  <c r="O8954" i="1" a="1"/>
  <c r="O8955" i="1" a="1"/>
  <c r="O8956" i="1" a="1"/>
  <c r="O8957" i="1" a="1"/>
  <c r="O8958" i="1" a="1"/>
  <c r="O8959" i="1" a="1"/>
  <c r="O8960" i="1" a="1"/>
  <c r="O8961" i="1" a="1"/>
  <c r="O8962" i="1" a="1"/>
  <c r="O8963" i="1" a="1"/>
  <c r="O8964" i="1" a="1"/>
  <c r="O8965" i="1" a="1"/>
  <c r="O8966" i="1" a="1"/>
  <c r="O8967" i="1" a="1"/>
  <c r="O8968" i="1" a="1"/>
  <c r="O8969" i="1" a="1"/>
  <c r="O8970" i="1" a="1"/>
  <c r="O8971" i="1" a="1"/>
  <c r="O8972" i="1" a="1"/>
  <c r="O8973" i="1" a="1"/>
  <c r="O8974" i="1" a="1"/>
  <c r="O8975" i="1" a="1"/>
  <c r="O8976" i="1" a="1"/>
  <c r="O8977" i="1" a="1"/>
  <c r="O8978" i="1" a="1"/>
  <c r="O8979" i="1" a="1"/>
  <c r="O8980" i="1" a="1"/>
  <c r="O8981" i="1" a="1"/>
  <c r="O8982" i="1" a="1"/>
  <c r="O8983" i="1" a="1"/>
  <c r="O8984" i="1" a="1"/>
  <c r="O8985" i="1" a="1"/>
  <c r="O8986" i="1" a="1"/>
  <c r="O8987" i="1" a="1"/>
  <c r="O8988" i="1" a="1"/>
  <c r="O8989" i="1" a="1"/>
  <c r="O8990" i="1" a="1"/>
  <c r="O8991" i="1" a="1"/>
  <c r="O8992" i="1" a="1"/>
  <c r="O8993" i="1" a="1"/>
  <c r="O8994" i="1" a="1"/>
  <c r="O8995" i="1" a="1"/>
  <c r="O8996" i="1" a="1"/>
  <c r="O8997" i="1" a="1"/>
  <c r="O8998" i="1" a="1"/>
  <c r="O8999" i="1" a="1"/>
  <c r="O9000" i="1" a="1"/>
  <c r="O9001" i="1" a="1"/>
  <c r="O9002" i="1" a="1"/>
  <c r="O9003" i="1" a="1"/>
  <c r="O9004" i="1" a="1"/>
  <c r="O9005" i="1" a="1"/>
  <c r="O9006" i="1" a="1"/>
  <c r="O9007" i="1" a="1"/>
  <c r="O9008" i="1" a="1"/>
  <c r="O9009" i="1" a="1"/>
  <c r="O9010" i="1" a="1"/>
  <c r="O9011" i="1" a="1"/>
  <c r="O9012" i="1" a="1"/>
  <c r="O9013" i="1" a="1"/>
  <c r="O9014" i="1" a="1"/>
  <c r="O9015" i="1" a="1"/>
  <c r="O9016" i="1" a="1"/>
  <c r="O9017" i="1" a="1"/>
  <c r="O9018" i="1" a="1"/>
  <c r="O9019" i="1" a="1"/>
  <c r="O9020" i="1" a="1"/>
  <c r="O9021" i="1" a="1"/>
  <c r="O9022" i="1" a="1"/>
  <c r="O9023" i="1" a="1"/>
  <c r="O9024" i="1" a="1"/>
  <c r="O9025" i="1" a="1"/>
  <c r="O9026" i="1" a="1"/>
  <c r="O9027" i="1" a="1"/>
  <c r="O9028" i="1" a="1"/>
  <c r="O9029" i="1" a="1"/>
  <c r="O9030" i="1" a="1"/>
  <c r="O9031" i="1" a="1"/>
  <c r="O9032" i="1" a="1"/>
  <c r="O9033" i="1" a="1"/>
  <c r="O9034" i="1" a="1"/>
  <c r="O9035" i="1" a="1"/>
  <c r="O9036" i="1" a="1"/>
  <c r="O9037" i="1" a="1"/>
  <c r="O9038" i="1" a="1"/>
  <c r="O9039" i="1" a="1"/>
  <c r="O9040" i="1" a="1"/>
  <c r="O9041" i="1" a="1"/>
  <c r="O9042" i="1" a="1"/>
  <c r="O9043" i="1" a="1"/>
  <c r="O9044" i="1" a="1"/>
  <c r="O9045" i="1" a="1"/>
  <c r="O9046" i="1" a="1"/>
  <c r="O9047" i="1" a="1"/>
  <c r="O9048" i="1" a="1"/>
  <c r="O9049" i="1" a="1"/>
  <c r="O9050" i="1" a="1"/>
  <c r="O9051" i="1" a="1"/>
  <c r="O9052" i="1" a="1"/>
  <c r="O9053" i="1" a="1"/>
  <c r="O9054" i="1" a="1"/>
  <c r="O9055" i="1" a="1"/>
  <c r="O9056" i="1" a="1"/>
  <c r="O9057" i="1" a="1"/>
  <c r="O9058" i="1" a="1"/>
  <c r="O9059" i="1" a="1"/>
  <c r="O9060" i="1" a="1"/>
  <c r="O9061" i="1" a="1"/>
  <c r="O9062" i="1" a="1"/>
  <c r="O9063" i="1" a="1"/>
  <c r="O9064" i="1" a="1"/>
  <c r="O9065" i="1" a="1"/>
  <c r="O9066" i="1" a="1"/>
  <c r="O9067" i="1" a="1"/>
  <c r="O9068" i="1" a="1"/>
  <c r="O9069" i="1" a="1"/>
  <c r="O9070" i="1" a="1"/>
  <c r="O9071" i="1" a="1"/>
  <c r="O9072" i="1" a="1"/>
  <c r="O9073" i="1" a="1"/>
  <c r="O9074" i="1" a="1"/>
  <c r="O9075" i="1" a="1"/>
  <c r="O9076" i="1" a="1"/>
  <c r="O9077" i="1" a="1"/>
  <c r="O9078" i="1" a="1"/>
  <c r="O9079" i="1" a="1"/>
  <c r="O9080" i="1" a="1"/>
  <c r="O9081" i="1" a="1"/>
  <c r="O9082" i="1" a="1"/>
  <c r="O9083" i="1" a="1"/>
  <c r="O9084" i="1" a="1"/>
  <c r="O9085" i="1" a="1"/>
  <c r="O9086" i="1" a="1"/>
  <c r="O9087" i="1" a="1"/>
  <c r="O9088" i="1" a="1"/>
  <c r="O9089" i="1" a="1"/>
  <c r="O9090" i="1" a="1"/>
  <c r="O9091" i="1" a="1"/>
  <c r="O9092" i="1" a="1"/>
  <c r="O9093" i="1" a="1"/>
  <c r="O9094" i="1" a="1"/>
  <c r="O9095" i="1" a="1"/>
  <c r="O9096" i="1" a="1"/>
  <c r="O9097" i="1" a="1"/>
  <c r="O9098" i="1" a="1"/>
  <c r="O9099" i="1" a="1"/>
  <c r="O9100" i="1" a="1"/>
  <c r="O9101" i="1" a="1"/>
  <c r="O9102" i="1" a="1"/>
  <c r="O9103" i="1" a="1"/>
  <c r="O9104" i="1" a="1"/>
  <c r="O9105" i="1" a="1"/>
  <c r="O9106" i="1" a="1"/>
  <c r="O9107" i="1" a="1"/>
  <c r="O9108" i="1" a="1"/>
  <c r="O9109" i="1" a="1"/>
  <c r="O9110" i="1" a="1"/>
  <c r="O9111" i="1" a="1"/>
  <c r="O9112" i="1" a="1"/>
  <c r="O9113" i="1" a="1"/>
  <c r="O9114" i="1" a="1"/>
  <c r="O9115" i="1" a="1"/>
  <c r="O9116" i="1" a="1"/>
  <c r="O9117" i="1" a="1"/>
  <c r="O9118" i="1" a="1"/>
  <c r="O9119" i="1" a="1"/>
  <c r="O9120" i="1" a="1"/>
  <c r="O9121" i="1" a="1"/>
  <c r="O9122" i="1" a="1"/>
  <c r="O9123" i="1" a="1"/>
  <c r="O9124" i="1" a="1"/>
  <c r="O9125" i="1" a="1"/>
  <c r="O9126" i="1" a="1"/>
  <c r="O9127" i="1" a="1"/>
  <c r="O9128" i="1" a="1"/>
  <c r="O9129" i="1" a="1"/>
  <c r="O9130" i="1" a="1"/>
  <c r="O9131" i="1" a="1"/>
  <c r="O9132" i="1" a="1"/>
  <c r="O9133" i="1" a="1"/>
  <c r="O9134" i="1" a="1"/>
  <c r="O9135" i="1" a="1"/>
  <c r="O9136" i="1" a="1"/>
  <c r="O9137" i="1" a="1"/>
  <c r="O9138" i="1" a="1"/>
  <c r="O9139" i="1" a="1"/>
  <c r="O9140" i="1" a="1"/>
  <c r="O9141" i="1" a="1"/>
  <c r="O9142" i="1" a="1"/>
  <c r="O9143" i="1" a="1"/>
  <c r="O9144" i="1" a="1"/>
  <c r="O9145" i="1" a="1"/>
  <c r="O9146" i="1" a="1"/>
  <c r="O9147" i="1" a="1"/>
  <c r="O9148" i="1" a="1"/>
  <c r="O9149" i="1" a="1"/>
  <c r="O9150" i="1" a="1"/>
  <c r="O9151" i="1" a="1"/>
  <c r="O9152" i="1" a="1"/>
  <c r="O9153" i="1" a="1"/>
  <c r="O9154" i="1" a="1"/>
  <c r="O9155" i="1" a="1"/>
  <c r="O9156" i="1" a="1"/>
  <c r="O9157" i="1" a="1"/>
  <c r="O9158" i="1" a="1"/>
  <c r="O9159" i="1" a="1"/>
  <c r="O9160" i="1" a="1"/>
  <c r="O9161" i="1" a="1"/>
  <c r="O9162" i="1" a="1"/>
  <c r="O9163" i="1" a="1"/>
  <c r="O9164" i="1" a="1"/>
  <c r="O9165" i="1" a="1"/>
  <c r="O9166" i="1" a="1"/>
  <c r="O9167" i="1" a="1"/>
  <c r="O9168" i="1" a="1"/>
  <c r="O9169" i="1" a="1"/>
  <c r="O9170" i="1" a="1"/>
  <c r="O9171" i="1" a="1"/>
  <c r="O9172" i="1" a="1"/>
  <c r="O9173" i="1" a="1"/>
  <c r="O9174" i="1" a="1"/>
  <c r="O9175" i="1" a="1"/>
  <c r="O9176" i="1" a="1"/>
  <c r="O9177" i="1" a="1"/>
  <c r="O9178" i="1" a="1"/>
  <c r="O9179" i="1" a="1"/>
  <c r="O9180" i="1" a="1"/>
  <c r="O9181" i="1" a="1"/>
  <c r="O9182" i="1" a="1"/>
  <c r="O9183" i="1" a="1"/>
  <c r="O9184" i="1" a="1"/>
  <c r="O9185" i="1" a="1"/>
  <c r="O9186" i="1" a="1"/>
  <c r="O9187" i="1" a="1"/>
  <c r="O9188" i="1" a="1"/>
  <c r="O9189" i="1" a="1"/>
  <c r="O9190" i="1" a="1"/>
  <c r="O9191" i="1" a="1"/>
  <c r="O9192" i="1" a="1"/>
  <c r="O9193" i="1" a="1"/>
  <c r="O9194" i="1" a="1"/>
  <c r="O9195" i="1" a="1"/>
  <c r="O9196" i="1" a="1"/>
  <c r="O9197" i="1" a="1"/>
  <c r="O9198" i="1" a="1"/>
  <c r="O9199" i="1" a="1"/>
  <c r="O9200" i="1" a="1"/>
  <c r="O9201" i="1" a="1"/>
  <c r="O9202" i="1" a="1"/>
  <c r="O9203" i="1" a="1"/>
  <c r="O9204" i="1" a="1"/>
  <c r="O9205" i="1" a="1"/>
  <c r="O9206" i="1" a="1"/>
  <c r="O9207" i="1" a="1"/>
  <c r="O9208" i="1" a="1"/>
  <c r="O9209" i="1" a="1"/>
  <c r="O9210" i="1" a="1"/>
  <c r="O9211" i="1" a="1"/>
  <c r="O9212" i="1" a="1"/>
  <c r="O9213" i="1" a="1"/>
  <c r="O9214" i="1" a="1"/>
  <c r="O9215" i="1" a="1"/>
  <c r="O9216" i="1" a="1"/>
  <c r="O9217" i="1" a="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B17" i="2"/>
  <c r="C12" i="6" s="1"/>
  <c r="B16" i="2"/>
  <c r="B15" i="2"/>
  <c r="B18" i="2" s="1"/>
  <c r="B14" i="2"/>
  <c r="B12" i="2"/>
  <c r="A16" i="6" s="1"/>
  <c r="A18" i="6" l="1"/>
  <c r="A17" i="6"/>
  <c r="C11" i="6"/>
  <c r="C10" i="6"/>
  <c r="B11" i="6" l="1"/>
  <c r="B12" i="6"/>
  <c r="B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BDB5B0-A69A-4475-9C5C-E9F3720EE29F}" name="Query - Calendar_Table" description="Connection to the 'Calendar_Table' query in the workbook." type="100" refreshedVersion="8" minRefreshableVersion="5">
    <extLst>
      <ext xmlns:x15="http://schemas.microsoft.com/office/spreadsheetml/2010/11/main" uri="{DE250136-89BD-433C-8126-D09CA5730AF9}">
        <x15:connection id="4c736229-36b8-48d1-9b77-8d3dde40d044"/>
      </ext>
    </extLst>
  </connection>
  <connection id="2" xr16:uid="{060ADDC1-2D91-41EE-AD05-4003A8592DA3}" name="Query - Table1" description="Connection to the 'Table1' query in the workbook." type="100" refreshedVersion="8" minRefreshableVersion="5">
    <extLst>
      <ext xmlns:x15="http://schemas.microsoft.com/office/spreadsheetml/2010/11/main" uri="{DE250136-89BD-433C-8126-D09CA5730AF9}">
        <x15:connection id="cfcee951-c001-4f12-9c96-67729381d249"/>
      </ext>
    </extLst>
  </connection>
  <connection id="3" xr16:uid="{6388B27A-51EB-49D4-AC53-4AE1EBC9D3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105765D-C48C-4691-A091-61A8D06EACF8}" name="WorksheetConnection_Power pivot (dax formula calculation).xlsx!TBL1ER" type="102" refreshedVersion="8" minRefreshableVersion="5">
    <extLst>
      <ext xmlns:x15="http://schemas.microsoft.com/office/spreadsheetml/2010/11/main" uri="{DE250136-89BD-433C-8126-D09CA5730AF9}">
        <x15:connection id="TBL1ER">
          <x15:rangePr sourceName="_xlcn.WorksheetConnection_Powerpivotdaxformulacalculation.xlsxTBL1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<sst xmlns="http://schemas.openxmlformats.org/spreadsheetml/2006/main" count="37014" uniqueCount="9322">
  <si>
    <t>Patient Id</t>
  </si>
  <si>
    <t>Patient Admission Date</t>
  </si>
  <si>
    <t>Patient Gender</t>
  </si>
  <si>
    <t>Patient Age</t>
  </si>
  <si>
    <t>Patient Race</t>
  </si>
  <si>
    <t>Department Referral</t>
  </si>
  <si>
    <t>Patient Admission Flag</t>
  </si>
  <si>
    <t>Patient Satisfaction Score</t>
  </si>
  <si>
    <t>Patient Waittime</t>
  </si>
  <si>
    <t>M</t>
  </si>
  <si>
    <t>White</t>
  </si>
  <si>
    <t>None</t>
  </si>
  <si>
    <t>Native American/Alaska Native</t>
  </si>
  <si>
    <t>F</t>
  </si>
  <si>
    <t>African American</t>
  </si>
  <si>
    <t>General Practice</t>
  </si>
  <si>
    <t>Male</t>
  </si>
  <si>
    <t>Orthopedics</t>
  </si>
  <si>
    <t>Asian</t>
  </si>
  <si>
    <t>Two or More Races</t>
  </si>
  <si>
    <t>Gastroenterology</t>
  </si>
  <si>
    <t>Pacific Islander</t>
  </si>
  <si>
    <t>Declined to Identify</t>
  </si>
  <si>
    <t>Physiotherapy</t>
  </si>
  <si>
    <t>Female</t>
  </si>
  <si>
    <t>S</t>
  </si>
  <si>
    <t>Neurology</t>
  </si>
  <si>
    <t>Cardiology</t>
  </si>
  <si>
    <t>Renal</t>
  </si>
  <si>
    <t>Fri</t>
  </si>
  <si>
    <t>Jan</t>
  </si>
  <si>
    <t>Patient Admission Flag2</t>
  </si>
  <si>
    <t>Distinct Count of Patient Id</t>
  </si>
  <si>
    <t>Average of Patient Waittime</t>
  </si>
  <si>
    <t>Average of Patient Satisfaction Score</t>
  </si>
  <si>
    <t>Year</t>
  </si>
  <si>
    <t>Month</t>
  </si>
  <si>
    <t>Weekday</t>
  </si>
  <si>
    <t>Time block</t>
  </si>
  <si>
    <t>Agegroup</t>
  </si>
  <si>
    <t>WaitBand</t>
  </si>
  <si>
    <t>WithinTarget</t>
  </si>
  <si>
    <t>Admitted Flag</t>
  </si>
  <si>
    <t>Satiesfied Flag</t>
  </si>
  <si>
    <t>Gender Clean</t>
  </si>
  <si>
    <t>Row Labels</t>
  </si>
  <si>
    <t>Column Labels</t>
  </si>
  <si>
    <t>0-14</t>
  </si>
  <si>
    <t>15-29</t>
  </si>
  <si>
    <t>30-44</t>
  </si>
  <si>
    <t>45-59</t>
  </si>
  <si>
    <t>60-74</t>
  </si>
  <si>
    <t>75+</t>
  </si>
  <si>
    <t>Patients</t>
  </si>
  <si>
    <t>Satisfaction</t>
  </si>
  <si>
    <t xml:space="preserve">Admitted </t>
  </si>
  <si>
    <t xml:space="preserve">Admission Rate </t>
  </si>
  <si>
    <t xml:space="preserve">Seen In Time </t>
  </si>
  <si>
    <t>Avg Wait</t>
  </si>
  <si>
    <t>Satisfied</t>
  </si>
  <si>
    <t>Sum of Admitted Flag</t>
  </si>
  <si>
    <t>Sum of WithinTarget</t>
  </si>
  <si>
    <t>Sum of Satiesfied Flag</t>
  </si>
  <si>
    <t>Max</t>
  </si>
  <si>
    <t>Target</t>
  </si>
  <si>
    <t>Value</t>
  </si>
  <si>
    <t>Rest</t>
  </si>
  <si>
    <t>Hidden</t>
  </si>
  <si>
    <t>Stage</t>
  </si>
  <si>
    <t xml:space="preserve">Spacer </t>
  </si>
  <si>
    <t>Arrived</t>
  </si>
  <si>
    <t>Seen Within target</t>
  </si>
  <si>
    <t>GAUGE DATA</t>
  </si>
  <si>
    <t>Grand Total</t>
  </si>
  <si>
    <t>10-19</t>
  </si>
  <si>
    <t>20-29</t>
  </si>
  <si>
    <t>30-39</t>
  </si>
  <si>
    <t>40-49</t>
  </si>
  <si>
    <t>50-60</t>
  </si>
  <si>
    <t>00-03</t>
  </si>
  <si>
    <t>03-06</t>
  </si>
  <si>
    <t>06-09</t>
  </si>
  <si>
    <t>09-12</t>
  </si>
  <si>
    <t>12-15</t>
  </si>
  <si>
    <t>15-18</t>
  </si>
  <si>
    <t>18-21</t>
  </si>
  <si>
    <t>21-24</t>
  </si>
  <si>
    <t>Sun</t>
  </si>
  <si>
    <t>Mon</t>
  </si>
  <si>
    <t>Tue</t>
  </si>
  <si>
    <t>Wed</t>
  </si>
  <si>
    <t>Thu</t>
  </si>
  <si>
    <t>Sat</t>
  </si>
  <si>
    <t>Count of Patient Id</t>
  </si>
  <si>
    <t>Mar</t>
  </si>
  <si>
    <t>Apr</t>
  </si>
  <si>
    <t>Aug</t>
  </si>
  <si>
    <t>Feb</t>
  </si>
  <si>
    <t>Jul</t>
  </si>
  <si>
    <t>Jun</t>
  </si>
  <si>
    <t>May</t>
  </si>
  <si>
    <t>Oct</t>
  </si>
  <si>
    <t>Sep</t>
  </si>
  <si>
    <t>Dec</t>
  </si>
  <si>
    <t>Nov</t>
  </si>
  <si>
    <t>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</si>
  <si>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</si>
  <si>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</si>
  <si>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</si>
  <si>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</si>
  <si>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</si>
  <si>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</si>
  <si>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</si>
  <si>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</si>
  <si>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</si>
  <si>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</si>
  <si>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</si>
  <si>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</si>
  <si>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</si>
  <si>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</si>
  <si>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</si>
  <si>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</si>
  <si>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</si>
  <si>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</si>
  <si>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</si>
  <si>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</si>
  <si>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</si>
  <si>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</si>
  <si>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</si>
  <si>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</si>
  <si>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</si>
  <si>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</si>
  <si>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</si>
  <si>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</si>
  <si>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</si>
  <si>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</si>
  <si>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</si>
  <si>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</si>
  <si>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</si>
  <si>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</si>
  <si>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</si>
  <si>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</si>
  <si>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</si>
  <si>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</si>
  <si>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</si>
  <si>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</si>
  <si>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</si>
  <si>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</si>
  <si>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</si>
  <si>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</si>
  <si>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</si>
  <si>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</si>
  <si>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</si>
  <si>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</si>
  <si>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</si>
  <si>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</si>
  <si>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</si>
  <si>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</si>
  <si>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</si>
  <si>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</si>
  <si>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</si>
  <si>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</si>
  <si>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</si>
  <si>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</si>
  <si>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</si>
  <si>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</si>
  <si>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</si>
  <si>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</si>
  <si>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</si>
  <si>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</si>
  <si>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</si>
  <si>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</si>
  <si>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</si>
  <si>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</si>
  <si>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</si>
  <si>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</si>
  <si>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</si>
  <si>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</si>
  <si>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</si>
  <si>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</si>
  <si>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</si>
  <si>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</si>
  <si>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</si>
  <si>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</si>
  <si>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</si>
  <si>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</si>
  <si>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</si>
  <si>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</si>
  <si>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</si>
  <si>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</si>
  <si>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</si>
  <si>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</si>
  <si>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</si>
  <si>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</si>
  <si>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</si>
  <si>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</si>
  <si>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</si>
  <si>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</si>
  <si>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</si>
  <si>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</si>
  <si>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</si>
  <si>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</si>
  <si>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</si>
  <si>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</si>
  <si>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</si>
  <si>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</si>
  <si>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</si>
  <si>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</si>
  <si>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</si>
  <si>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</si>
  <si>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</si>
  <si>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</si>
  <si>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</si>
  <si>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</si>
  <si>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</si>
  <si>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</si>
  <si>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</si>
  <si>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</si>
  <si>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</si>
  <si>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</si>
  <si>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</si>
  <si>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</si>
  <si>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</si>
  <si>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</si>
  <si>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</si>
  <si>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</si>
  <si>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</si>
  <si>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</si>
  <si>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</si>
  <si>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</si>
  <si>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</si>
  <si>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</si>
  <si>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</si>
  <si>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</si>
  <si>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</si>
  <si>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</si>
  <si>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</si>
  <si>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</si>
  <si>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</si>
  <si>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</si>
  <si>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</si>
  <si>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</si>
  <si>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</si>
  <si>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</si>
  <si>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</si>
  <si>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</si>
  <si>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</si>
  <si>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</si>
  <si>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</si>
  <si>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</si>
  <si>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</si>
  <si>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</si>
  <si>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</si>
  <si>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</si>
  <si>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</si>
  <si>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</si>
  <si>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</si>
  <si>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</si>
  <si>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</si>
  <si>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</si>
  <si>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</si>
  <si>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</si>
  <si>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</si>
  <si>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</si>
  <si>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</si>
  <si>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</si>
  <si>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</si>
  <si>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</si>
  <si>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</si>
  <si>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</si>
  <si>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</si>
  <si>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</si>
  <si>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</si>
  <si>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</si>
  <si>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</si>
  <si>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</si>
  <si>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</si>
  <si>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</si>
  <si>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</si>
  <si>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</si>
  <si>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</si>
  <si>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</si>
  <si>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</si>
  <si>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</si>
  <si>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</si>
  <si>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</si>
  <si>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</si>
  <si>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</si>
  <si>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</si>
  <si>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</si>
  <si>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</si>
  <si>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</si>
  <si>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</si>
  <si>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</si>
  <si>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</si>
  <si>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</si>
  <si>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</si>
  <si>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</si>
  <si>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</si>
  <si>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</si>
  <si>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</si>
  <si>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</si>
  <si>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</si>
  <si>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</si>
  <si>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</si>
  <si>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</si>
  <si>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</si>
  <si>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</si>
  <si>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</si>
  <si>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</si>
  <si>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</si>
  <si>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</si>
  <si>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</si>
  <si>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</si>
  <si>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</si>
  <si>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</si>
  <si>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</si>
  <si>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</si>
  <si>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</si>
  <si>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</si>
  <si>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</si>
  <si>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</si>
  <si>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</si>
  <si>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</si>
  <si>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</si>
  <si>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</si>
  <si>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</si>
  <si>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</si>
  <si>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</si>
  <si>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</si>
  <si>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</si>
  <si>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</si>
  <si>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</si>
  <si>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</si>
  <si>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</si>
  <si>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</si>
  <si>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</si>
  <si>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</si>
  <si>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</si>
  <si>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</si>
  <si>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</si>
  <si>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</si>
  <si>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</si>
  <si>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</si>
  <si>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</si>
  <si>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</si>
  <si>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</si>
  <si>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</si>
  <si>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</si>
  <si>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</si>
  <si>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</si>
  <si>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</si>
  <si>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</si>
  <si>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</si>
  <si>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</si>
  <si>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</si>
  <si>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</si>
  <si>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</si>
  <si>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</si>
  <si>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</si>
  <si>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</si>
  <si>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</si>
  <si>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</si>
  <si>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</si>
  <si>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</si>
  <si>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</si>
  <si>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</si>
  <si>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</si>
  <si>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</si>
  <si>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</si>
  <si>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</si>
  <si>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</si>
  <si>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</si>
  <si>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</si>
  <si>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</si>
  <si>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</si>
  <si>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</si>
  <si>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</si>
  <si>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</si>
  <si>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</si>
  <si>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</si>
  <si>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</si>
  <si>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</si>
  <si>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</si>
  <si>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</si>
  <si>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</si>
  <si>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</si>
  <si>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</si>
  <si>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</si>
  <si>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</si>
  <si>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</si>
  <si>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</si>
  <si>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</si>
  <si>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</si>
  <si>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</si>
  <si>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</si>
  <si>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</si>
  <si>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</si>
  <si>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</si>
  <si>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</si>
  <si>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</si>
  <si>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</si>
  <si>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</si>
  <si>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</si>
  <si>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</si>
  <si>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</si>
  <si>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</si>
  <si>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</si>
  <si>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</si>
  <si>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</si>
  <si>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</si>
  <si>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</si>
  <si>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</si>
  <si>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</si>
  <si>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</si>
  <si>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</si>
  <si>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</si>
  <si>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</si>
  <si>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</si>
  <si>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</si>
  <si>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</si>
  <si>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</si>
  <si>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</si>
  <si>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</si>
  <si>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</si>
  <si>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</si>
  <si>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</si>
  <si>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</si>
  <si>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</si>
  <si>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</si>
  <si>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</si>
  <si>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</si>
  <si>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</si>
  <si>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</si>
  <si>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</si>
  <si>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</si>
  <si>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</si>
  <si>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</si>
  <si>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</si>
  <si>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</si>
  <si>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</si>
  <si>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</si>
  <si>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</si>
  <si>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</si>
  <si>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</si>
  <si>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</si>
  <si>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</si>
  <si>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</si>
  <si>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</si>
  <si>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</si>
  <si>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</si>
  <si>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</si>
  <si>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</si>
  <si>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</si>
  <si>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</si>
  <si>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</si>
  <si>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</si>
  <si>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</si>
  <si>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</si>
  <si>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</si>
  <si>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</si>
  <si>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</si>
  <si>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</si>
  <si>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</si>
  <si>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</si>
  <si>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</si>
  <si>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</si>
  <si>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</si>
  <si>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</si>
  <si>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</si>
  <si>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</si>
  <si>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</si>
  <si>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</si>
  <si>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</si>
  <si>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</si>
  <si>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</si>
  <si>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</si>
  <si>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</si>
  <si>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</si>
  <si>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</si>
  <si>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</si>
  <si>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</si>
  <si>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</si>
  <si>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</si>
  <si>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</si>
  <si>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</si>
  <si>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</si>
  <si>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</si>
  <si>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</si>
  <si>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</si>
  <si>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</si>
  <si>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</si>
  <si>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</si>
  <si>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</si>
  <si>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</si>
  <si>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</si>
  <si>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</si>
  <si>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</si>
  <si>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</si>
  <si>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</si>
  <si>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</si>
  <si>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</si>
  <si>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</si>
  <si>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</si>
  <si>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</si>
  <si>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</si>
  <si>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</si>
  <si>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</si>
  <si>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</si>
  <si>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</si>
  <si>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</si>
  <si>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</si>
  <si>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</si>
  <si>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</si>
  <si>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</si>
  <si>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</si>
  <si>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</si>
  <si>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</si>
  <si>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</si>
  <si>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</si>
  <si>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</si>
  <si>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</si>
  <si>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</si>
  <si>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</si>
  <si>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</si>
  <si>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</si>
  <si>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</si>
  <si>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</si>
  <si>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</si>
  <si>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</si>
  <si>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</si>
  <si>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</si>
  <si>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</si>
  <si>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</si>
  <si>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</si>
  <si>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</si>
  <si>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</si>
  <si>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</si>
  <si>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</si>
  <si>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</si>
  <si>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</si>
  <si>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</si>
  <si>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</si>
  <si>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</si>
  <si>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</si>
  <si>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</si>
  <si>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</si>
  <si>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</si>
  <si>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</si>
  <si>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</si>
  <si>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</si>
  <si>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</si>
  <si>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</si>
  <si>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</si>
  <si>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</si>
  <si>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</si>
  <si>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</si>
  <si>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</si>
  <si>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</si>
  <si>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</si>
  <si>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</si>
  <si>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</si>
  <si>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</si>
  <si>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</si>
  <si>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</si>
  <si>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</si>
  <si>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</si>
  <si>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</si>
  <si>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</si>
  <si>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</si>
  <si>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</si>
  <si>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</si>
  <si>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</si>
  <si>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</si>
  <si>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</si>
  <si>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</si>
  <si>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</si>
  <si>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</si>
  <si>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</si>
  <si>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</si>
  <si>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</si>
  <si>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</si>
  <si>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</si>
  <si>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</si>
  <si>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</si>
  <si>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</si>
  <si>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</si>
  <si>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</si>
  <si>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</si>
  <si>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</si>
  <si>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</si>
  <si>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</si>
  <si>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</si>
  <si>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</si>
  <si>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</si>
  <si>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</si>
  <si>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</si>
  <si>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</si>
  <si>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</si>
  <si>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</si>
  <si>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</si>
  <si>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</si>
  <si>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</si>
  <si>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</si>
  <si>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</si>
  <si>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</si>
  <si>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</si>
  <si>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</si>
  <si>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</si>
  <si>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</si>
  <si>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</si>
  <si>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</si>
  <si>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</si>
  <si>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</si>
  <si>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</si>
  <si>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</si>
  <si>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</si>
  <si>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</si>
  <si>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</si>
  <si>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</si>
  <si>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</si>
  <si>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</si>
  <si>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</si>
  <si>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</si>
  <si>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</si>
  <si>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</si>
  <si>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</si>
  <si>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</si>
  <si>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</si>
  <si>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</si>
  <si>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</si>
  <si>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</si>
  <si>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</si>
  <si>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</si>
  <si>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</si>
  <si>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</si>
  <si>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</si>
  <si>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</si>
  <si>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</si>
  <si>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</si>
  <si>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</si>
  <si>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</si>
  <si>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</si>
  <si>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</si>
  <si>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</si>
  <si>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</si>
  <si>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</si>
  <si>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</si>
  <si>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</si>
  <si>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</si>
  <si>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</si>
  <si>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</si>
  <si>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</si>
  <si>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</si>
  <si>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</si>
  <si>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</si>
  <si>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</si>
  <si>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</si>
  <si>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</si>
  <si>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</si>
  <si>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</si>
  <si>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</si>
  <si>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</si>
  <si>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</si>
  <si>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</si>
  <si>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</si>
  <si>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</si>
  <si>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</si>
  <si>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</si>
  <si>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</si>
  <si>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</si>
  <si>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</si>
  <si>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</si>
  <si>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</si>
  <si>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</si>
  <si>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</si>
  <si>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</si>
  <si>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</si>
  <si>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</si>
  <si>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</si>
  <si>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</si>
  <si>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</si>
  <si>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</si>
  <si>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</si>
  <si>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</si>
  <si>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</si>
  <si>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</si>
  <si>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</si>
  <si>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</si>
  <si>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</si>
  <si>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</si>
  <si>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</si>
  <si>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</si>
  <si>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</si>
  <si>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</si>
  <si>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</si>
  <si>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</si>
  <si>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</si>
  <si>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</si>
  <si>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</si>
  <si>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</si>
  <si>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</si>
  <si>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</si>
  <si>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</si>
  <si>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</si>
  <si>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</si>
  <si>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</si>
  <si>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</si>
  <si>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</si>
  <si>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</si>
  <si>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</si>
  <si>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</si>
  <si>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</si>
  <si>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</si>
  <si>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</si>
  <si>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</si>
  <si>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</si>
  <si>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</si>
  <si>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</si>
  <si>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</si>
  <si>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</si>
  <si>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</si>
  <si>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</si>
  <si>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</si>
  <si>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</si>
  <si>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</si>
  <si>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</si>
  <si>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</si>
  <si>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</si>
  <si>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</si>
  <si>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</si>
  <si>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</si>
  <si>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</si>
  <si>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</si>
  <si>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</si>
  <si>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</si>
  <si>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</si>
  <si>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</si>
  <si>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</si>
  <si>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</si>
  <si>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</si>
  <si>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</si>
  <si>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</si>
  <si>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</si>
  <si>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</si>
  <si>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</si>
  <si>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</si>
  <si>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</si>
  <si>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</si>
  <si>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</si>
  <si>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</si>
  <si>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</si>
  <si>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</si>
  <si>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</si>
  <si>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</si>
  <si>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</si>
  <si>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</si>
  <si>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</si>
  <si>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</si>
  <si>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</si>
  <si>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</si>
  <si>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</si>
  <si>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</si>
  <si>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</si>
  <si>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</si>
  <si>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</si>
  <si>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</si>
  <si>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</si>
  <si>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</si>
  <si>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</si>
  <si>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</si>
  <si>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</si>
  <si>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</si>
  <si>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</si>
  <si>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</si>
  <si>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</si>
  <si>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</si>
  <si>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</si>
  <si>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</si>
  <si>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</si>
  <si>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</si>
  <si>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</si>
  <si>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</si>
  <si>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</si>
  <si>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</si>
  <si>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</si>
  <si>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</si>
  <si>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</si>
  <si>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</si>
  <si>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</si>
  <si>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</si>
  <si>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</si>
  <si>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</si>
  <si>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</si>
  <si>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</si>
  <si>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</si>
  <si>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</si>
  <si>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</si>
  <si>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</si>
  <si>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</si>
  <si>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</si>
  <si>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</si>
  <si>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</si>
  <si>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</si>
  <si>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</si>
  <si>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</si>
  <si>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</si>
  <si>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</si>
  <si>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</si>
  <si>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</si>
  <si>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</si>
  <si>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</si>
  <si>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</si>
  <si>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</si>
  <si>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</si>
  <si>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</si>
  <si>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</si>
  <si>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</si>
  <si>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</si>
  <si>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</si>
  <si>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</si>
  <si>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</si>
  <si>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</si>
  <si>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</si>
  <si>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</si>
  <si>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</si>
  <si>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</si>
  <si>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</si>
  <si>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</si>
  <si>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</si>
  <si>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</si>
  <si>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</si>
  <si>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</si>
  <si>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</si>
  <si>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</si>
  <si>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</si>
  <si>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</si>
  <si>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</si>
  <si>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</si>
  <si>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</si>
  <si>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</si>
  <si>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</si>
  <si>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</si>
  <si>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</si>
  <si>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</si>
  <si>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</si>
  <si>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</si>
  <si>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</si>
  <si>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</si>
  <si>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</si>
  <si>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</si>
  <si>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</si>
  <si>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</si>
  <si>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</si>
  <si>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</si>
  <si>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</si>
  <si>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</si>
  <si>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</si>
  <si>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</si>
  <si>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</si>
  <si>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</si>
  <si>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</si>
  <si>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</si>
  <si>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</si>
  <si>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</si>
  <si>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</si>
  <si>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</si>
  <si>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</si>
  <si>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</si>
  <si>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</si>
  <si>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</si>
  <si>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</si>
  <si>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</si>
  <si>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</si>
  <si>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</si>
  <si>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</si>
  <si>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</si>
  <si>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</si>
  <si>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</si>
  <si>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</si>
  <si>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</si>
  <si>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</si>
  <si>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</si>
  <si>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</si>
  <si>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</si>
  <si>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</si>
  <si>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</si>
  <si>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</si>
  <si>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</si>
  <si>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</si>
  <si>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</si>
  <si>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</si>
  <si>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</si>
  <si>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</si>
  <si>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</si>
  <si>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</si>
  <si>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</si>
  <si>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</si>
  <si>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</si>
  <si>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</si>
  <si>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</si>
  <si>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</si>
  <si>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</si>
  <si>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</si>
  <si>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</si>
  <si>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</si>
  <si>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</si>
  <si>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</si>
  <si>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</si>
  <si>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</si>
  <si>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</si>
  <si>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</si>
  <si>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</si>
  <si>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</si>
  <si>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</si>
  <si>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</si>
  <si>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</si>
  <si>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</si>
  <si>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</si>
  <si>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</si>
  <si>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</si>
  <si>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</si>
  <si>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</si>
  <si>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</si>
  <si>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</si>
  <si>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</si>
  <si>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</si>
  <si>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</si>
  <si>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</si>
  <si>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</si>
  <si>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</si>
  <si>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</si>
  <si>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</si>
  <si>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</si>
  <si>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</si>
  <si>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</si>
  <si>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</si>
  <si>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</si>
  <si>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</si>
  <si>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</si>
  <si>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</si>
  <si>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</si>
  <si>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</si>
  <si>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</si>
  <si>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</si>
  <si>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</si>
  <si>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</si>
  <si>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</si>
  <si>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</si>
  <si>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</si>
  <si>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</si>
  <si>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</si>
  <si>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</si>
  <si>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</si>
  <si>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</si>
  <si>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</si>
  <si>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</si>
  <si>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</si>
  <si>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</si>
  <si>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</si>
  <si>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</si>
  <si>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</si>
  <si>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</si>
  <si>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</si>
  <si>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</si>
  <si>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</si>
  <si>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</si>
  <si>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</si>
  <si>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</si>
  <si>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</si>
  <si>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</si>
  <si>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</si>
  <si>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</si>
  <si>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</si>
  <si>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</si>
  <si>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</si>
  <si>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</si>
  <si>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</si>
  <si>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</si>
  <si>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</si>
  <si>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</si>
  <si>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</si>
  <si>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</si>
  <si>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</si>
  <si>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</si>
  <si>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</si>
  <si>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</si>
  <si>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</si>
  <si>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</si>
  <si>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</si>
  <si>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</si>
  <si>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</si>
  <si>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</si>
  <si>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</si>
  <si>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</si>
  <si>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</si>
  <si>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</si>
  <si>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</si>
  <si>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</si>
  <si>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</si>
  <si>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</si>
  <si>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</si>
  <si>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</si>
  <si>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</si>
  <si>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</si>
  <si>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</si>
  <si>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</si>
  <si>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</si>
  <si>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</si>
  <si>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</si>
  <si>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</si>
  <si>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</si>
  <si>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</si>
  <si>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</si>
  <si>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</si>
  <si>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</si>
  <si>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</si>
  <si>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</si>
  <si>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</si>
  <si>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</si>
  <si>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</si>
  <si>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</si>
  <si>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</si>
  <si>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</si>
  <si>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</si>
  <si>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</si>
  <si>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</si>
  <si>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</si>
  <si>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</si>
  <si>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</si>
  <si>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</si>
  <si>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</si>
  <si>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</si>
  <si>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</si>
  <si>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</si>
  <si>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</si>
  <si>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</si>
  <si>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</si>
  <si>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</si>
  <si>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</si>
  <si>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</si>
  <si>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</si>
  <si>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</si>
  <si>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</si>
  <si>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</si>
  <si>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</si>
  <si>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</si>
  <si>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</si>
  <si>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</si>
  <si>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</si>
  <si>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</si>
  <si>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</si>
  <si>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</si>
  <si>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</si>
  <si>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</si>
  <si>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</si>
  <si>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</si>
  <si>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</si>
  <si>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</si>
  <si>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</si>
  <si>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</si>
  <si>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</si>
  <si>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</si>
  <si>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</si>
  <si>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</si>
  <si>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</si>
  <si>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</si>
  <si>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</si>
  <si>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</si>
  <si>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</si>
  <si>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</si>
  <si>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</si>
  <si>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</si>
  <si>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</si>
  <si>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</si>
  <si>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</si>
  <si>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</si>
  <si>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</si>
  <si>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</si>
  <si>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</si>
  <si>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</si>
  <si>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</si>
  <si>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</si>
  <si>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</si>
  <si>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</si>
  <si>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</si>
  <si>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</si>
  <si>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</si>
  <si>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</si>
  <si>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</si>
  <si>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</si>
  <si>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</si>
  <si>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</si>
  <si>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</si>
  <si>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</si>
  <si>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</si>
  <si>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</si>
  <si>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</si>
  <si>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</si>
  <si>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</si>
  <si>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</si>
  <si>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</si>
  <si>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</si>
  <si>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</si>
  <si>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</si>
  <si>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</si>
  <si>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</si>
  <si>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</si>
  <si>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</si>
  <si>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</si>
  <si>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</si>
  <si>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</si>
  <si>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</si>
  <si>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</si>
  <si>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</si>
  <si>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</si>
  <si>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</si>
  <si>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</si>
  <si>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</si>
  <si>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</si>
  <si>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</si>
  <si>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</si>
  <si>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</si>
  <si>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</si>
  <si>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</si>
  <si>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</si>
  <si>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</si>
  <si>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</si>
  <si>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</si>
  <si>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</si>
  <si>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</si>
  <si>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</si>
  <si>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</si>
  <si>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</si>
  <si>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</si>
  <si>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</si>
  <si>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</si>
  <si>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</si>
  <si>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</si>
  <si>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</si>
  <si>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</si>
  <si>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</si>
  <si>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</si>
  <si>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</si>
  <si>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</si>
  <si>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</si>
  <si>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</si>
  <si>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</si>
  <si>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</si>
  <si>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</si>
  <si>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</si>
  <si>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</si>
  <si>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</si>
  <si>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</si>
  <si>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</si>
  <si>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</si>
  <si>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</si>
  <si>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</si>
  <si>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</si>
  <si>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</si>
  <si>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</si>
  <si>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</si>
  <si>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</si>
  <si>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</si>
  <si>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</si>
  <si>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</si>
  <si>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</si>
  <si>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</si>
  <si>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</si>
  <si>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</si>
  <si>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</si>
  <si>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</si>
  <si>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</si>
  <si>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</si>
  <si>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</si>
  <si>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</si>
  <si>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</si>
  <si>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</si>
  <si>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</si>
  <si>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</si>
  <si>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</si>
  <si>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</si>
  <si>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</si>
  <si>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</si>
  <si>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</si>
  <si>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</si>
  <si>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</si>
  <si>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</si>
  <si>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</si>
  <si>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</si>
  <si>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</si>
  <si>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</si>
  <si>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</si>
  <si>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</si>
  <si>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</si>
  <si>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</si>
  <si>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</si>
  <si>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</si>
  <si>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</si>
  <si>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</si>
  <si>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</si>
  <si>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</si>
  <si>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</si>
  <si>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</si>
  <si>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</si>
  <si>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</si>
  <si>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</si>
  <si>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</si>
  <si>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</si>
  <si>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</si>
  <si>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</si>
  <si>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</si>
  <si>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</si>
  <si>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</si>
  <si>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</si>
  <si>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</si>
  <si>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</si>
  <si>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</si>
  <si>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</si>
  <si>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</si>
  <si>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</si>
  <si>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</si>
  <si>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</si>
  <si>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</si>
  <si>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</si>
  <si>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</si>
  <si>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</si>
  <si>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</si>
  <si>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</si>
  <si>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</si>
  <si>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</si>
  <si>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</si>
  <si>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</si>
  <si>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</si>
  <si>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</si>
  <si>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</si>
  <si>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</si>
  <si>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</si>
  <si>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</si>
  <si>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</si>
  <si>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</si>
  <si>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</si>
  <si>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</si>
  <si>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</si>
  <si>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</si>
  <si>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</si>
  <si>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</si>
  <si>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</si>
  <si>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</si>
  <si>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</si>
  <si>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</si>
  <si>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</si>
  <si>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</si>
  <si>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</si>
  <si>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</si>
  <si>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</si>
  <si>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</si>
  <si>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</si>
  <si>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</si>
  <si>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</si>
  <si>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</si>
  <si>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</si>
  <si>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</si>
  <si>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</si>
  <si>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</si>
  <si>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</si>
  <si>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</si>
  <si>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</si>
  <si>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</si>
  <si>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</si>
  <si>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</si>
  <si>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</si>
  <si>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</si>
  <si>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</si>
  <si>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</si>
  <si>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</si>
  <si>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</si>
  <si>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</si>
  <si>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</si>
  <si>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</si>
  <si>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</si>
  <si>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</si>
  <si>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</si>
  <si>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</si>
  <si>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</si>
  <si>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</si>
  <si>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</si>
  <si>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</si>
  <si>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</si>
  <si>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</si>
  <si>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</si>
  <si>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</si>
  <si>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</si>
  <si>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</si>
  <si>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</si>
  <si>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</si>
  <si>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</si>
  <si>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</si>
  <si>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</si>
  <si>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</si>
  <si>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</si>
  <si>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</si>
  <si>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</si>
  <si>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</si>
  <si>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</si>
  <si>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</si>
  <si>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</si>
  <si>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</si>
  <si>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</si>
  <si>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</si>
  <si>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</si>
  <si>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</si>
  <si>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</si>
  <si>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</si>
  <si>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</si>
  <si>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</si>
  <si>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</si>
  <si>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</si>
  <si>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</si>
  <si>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</si>
  <si>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</si>
  <si>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</si>
  <si>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</si>
  <si>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</si>
  <si>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</si>
  <si>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</si>
  <si>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</si>
  <si>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</si>
  <si>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</si>
  <si>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</si>
  <si>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</si>
  <si>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</si>
  <si>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</si>
  <si>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</si>
  <si>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</si>
  <si>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</si>
  <si>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</si>
  <si>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</si>
  <si>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</si>
  <si>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</si>
  <si>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</si>
  <si>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</si>
  <si>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</si>
  <si>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</si>
  <si>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</si>
  <si>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</si>
  <si>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</si>
  <si>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</si>
  <si>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</si>
  <si>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</si>
  <si>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</si>
  <si>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</si>
  <si>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</si>
  <si>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</si>
  <si>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</si>
  <si>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</si>
  <si>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</si>
  <si>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</si>
  <si>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</si>
  <si>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</si>
  <si>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</si>
  <si>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</si>
  <si>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</si>
  <si>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</si>
  <si>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</si>
  <si>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</si>
  <si>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</si>
  <si>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</si>
  <si>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</si>
  <si>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</si>
  <si>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</si>
  <si>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</si>
  <si>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</si>
  <si>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</si>
  <si>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</si>
  <si>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</si>
  <si>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</si>
  <si>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</si>
  <si>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</si>
  <si>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</si>
  <si>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</si>
  <si>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</si>
  <si>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</si>
  <si>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</si>
  <si>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</si>
  <si>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</si>
  <si>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</si>
  <si>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</si>
  <si>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</si>
  <si>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</si>
  <si>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</si>
  <si>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</si>
  <si>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</si>
  <si>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</si>
  <si>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</si>
  <si>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</si>
  <si>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</si>
  <si>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</si>
  <si>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</si>
  <si>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</si>
  <si>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</si>
  <si>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</si>
  <si>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</si>
  <si>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</si>
  <si>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</si>
  <si>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</si>
  <si>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</si>
  <si>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</si>
  <si>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</si>
  <si>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</si>
  <si>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</si>
  <si>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</si>
  <si>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</si>
  <si>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</si>
  <si>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</si>
  <si>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</si>
  <si>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</si>
  <si>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</si>
  <si>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</si>
  <si>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</si>
  <si>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</si>
  <si>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</si>
  <si>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</si>
  <si>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</si>
  <si>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</si>
  <si>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</si>
  <si>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</si>
  <si>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</si>
  <si>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</si>
  <si>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</si>
  <si>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</si>
  <si>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</si>
  <si>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</si>
  <si>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</si>
  <si>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</si>
  <si>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</si>
  <si>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</si>
  <si>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</si>
  <si>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</si>
  <si>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</si>
  <si>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</si>
  <si>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</si>
  <si>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</si>
  <si>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</si>
  <si>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</si>
  <si>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</si>
  <si>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</si>
  <si>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</si>
  <si>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</si>
  <si>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</si>
  <si>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</si>
  <si>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</si>
  <si>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</si>
  <si>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</si>
  <si>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</si>
  <si>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</si>
  <si>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</si>
  <si>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</si>
  <si>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</si>
  <si>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</si>
  <si>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</si>
  <si>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</si>
  <si>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</si>
  <si>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</si>
  <si>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</si>
  <si>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</si>
  <si>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</si>
  <si>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</si>
  <si>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</si>
  <si>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</si>
  <si>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</si>
  <si>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</si>
  <si>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</si>
  <si>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</si>
  <si>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</si>
  <si>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</si>
  <si>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</si>
  <si>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</si>
  <si>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</si>
  <si>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</si>
  <si>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</si>
  <si>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</si>
  <si>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</si>
  <si>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</si>
  <si>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</si>
  <si>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</si>
  <si>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</si>
  <si>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</si>
  <si>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</si>
  <si>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</si>
  <si>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</si>
  <si>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</si>
  <si>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</si>
  <si>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</si>
  <si>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</si>
  <si>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</si>
  <si>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</si>
  <si>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</si>
  <si>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</si>
  <si>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</si>
  <si>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</si>
  <si>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</si>
  <si>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</si>
  <si>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</si>
  <si>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</si>
  <si>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</si>
  <si>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</si>
  <si>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</si>
  <si>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</si>
  <si>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</si>
  <si>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</si>
  <si>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</si>
  <si>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</si>
  <si>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</si>
  <si>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</si>
  <si>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</si>
  <si>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</si>
  <si>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</si>
  <si>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</si>
  <si>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</si>
  <si>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</si>
  <si>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</si>
  <si>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</si>
  <si>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</si>
  <si>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</si>
  <si>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</si>
  <si>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</si>
  <si>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</si>
  <si>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</si>
  <si>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</si>
  <si>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</si>
  <si>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</si>
  <si>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</si>
  <si>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</si>
  <si>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</si>
  <si>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</si>
  <si>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</si>
  <si>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</si>
  <si>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</si>
  <si>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</si>
  <si>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</si>
  <si>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</si>
  <si>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</si>
  <si>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</si>
  <si>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</si>
  <si>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</si>
  <si>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</si>
  <si>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</si>
  <si>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</si>
  <si>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</si>
  <si>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</si>
  <si>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</si>
  <si>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</si>
  <si>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</si>
  <si>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</si>
  <si>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</si>
  <si>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</si>
  <si>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</si>
  <si>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</si>
  <si>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</si>
  <si>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</si>
  <si>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</si>
  <si>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</si>
  <si>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</si>
  <si>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</si>
  <si>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</si>
  <si>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</si>
  <si>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</si>
  <si>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</si>
  <si>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</si>
  <si>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</si>
  <si>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</si>
  <si>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</si>
  <si>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</si>
  <si>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</si>
  <si>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</si>
  <si>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</si>
  <si>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</si>
  <si>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</si>
  <si>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</si>
  <si>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</si>
  <si>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</si>
  <si>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</si>
  <si>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</si>
  <si>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</si>
  <si>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</si>
  <si>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</si>
  <si>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</si>
  <si>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</si>
  <si>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</si>
  <si>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</si>
  <si>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</si>
  <si>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</si>
  <si>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</si>
  <si>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</si>
  <si>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</si>
  <si>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</si>
  <si>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</si>
  <si>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</si>
  <si>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</si>
  <si>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</si>
  <si>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</si>
  <si>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</si>
  <si>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</si>
  <si>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</si>
  <si>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</si>
  <si>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</si>
  <si>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</si>
  <si>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</si>
  <si>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</si>
  <si>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</si>
  <si>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</si>
  <si>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</si>
  <si>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</si>
  <si>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</si>
  <si>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</si>
  <si>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</si>
  <si>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</si>
  <si>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</si>
  <si>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</si>
  <si>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</si>
  <si>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</si>
  <si>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</si>
  <si>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</si>
  <si>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</si>
  <si>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</si>
  <si>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</si>
  <si>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</si>
  <si>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</si>
  <si>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</si>
  <si>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</si>
  <si>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</si>
  <si>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</si>
  <si>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</si>
  <si>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</si>
  <si>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</si>
  <si>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</si>
  <si>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</si>
  <si>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</si>
  <si>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</si>
  <si>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</si>
  <si>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</si>
  <si>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</si>
  <si>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</si>
  <si>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</si>
  <si>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</si>
  <si>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</si>
  <si>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</si>
  <si>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</si>
  <si>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</si>
  <si>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</si>
  <si>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</si>
  <si>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</si>
  <si>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</si>
  <si>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</si>
  <si>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</si>
  <si>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</si>
  <si>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</si>
  <si>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</si>
  <si>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</si>
  <si>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</si>
  <si>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</si>
  <si>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</si>
  <si>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</si>
  <si>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</si>
  <si>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</si>
  <si>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</si>
  <si>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</si>
  <si>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</si>
  <si>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</si>
  <si>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</si>
  <si>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</si>
  <si>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</si>
  <si>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</si>
  <si>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</si>
  <si>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</si>
  <si>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</si>
  <si>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</si>
  <si>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</si>
  <si>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</si>
  <si>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</si>
  <si>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</si>
  <si>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</si>
  <si>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</si>
  <si>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</si>
  <si>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</si>
  <si>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</si>
  <si>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</si>
  <si>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</si>
  <si>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</si>
  <si>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</si>
  <si>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</si>
  <si>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</si>
  <si>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</si>
  <si>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</si>
  <si>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</si>
  <si>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</si>
  <si>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</si>
  <si>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</si>
  <si>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</si>
  <si>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</si>
  <si>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</si>
  <si>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</si>
  <si>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</si>
  <si>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</si>
  <si>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</si>
  <si>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</si>
  <si>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</si>
  <si>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</si>
  <si>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</si>
  <si>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</si>
  <si>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</si>
  <si>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</si>
  <si>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</si>
  <si>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</si>
  <si>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</si>
  <si>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</si>
  <si>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</si>
  <si>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</si>
  <si>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</si>
  <si>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</si>
  <si>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</si>
  <si>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</si>
  <si>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</si>
  <si>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</si>
  <si>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</si>
  <si>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</si>
  <si>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</si>
  <si>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</si>
  <si>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</si>
  <si>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</si>
  <si>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</si>
  <si>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</si>
  <si>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</si>
  <si>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</si>
  <si>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</si>
  <si>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</si>
  <si>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</si>
  <si>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</si>
  <si>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</si>
  <si>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</si>
  <si>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</si>
  <si>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</si>
  <si>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</si>
  <si>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</si>
  <si>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</si>
  <si>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</si>
  <si>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</si>
  <si>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</si>
  <si>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</si>
  <si>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</si>
  <si>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</si>
  <si>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</si>
  <si>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</si>
  <si>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</si>
  <si>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</si>
  <si>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</si>
  <si>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</si>
  <si>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</si>
  <si>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</si>
  <si>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</si>
  <si>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</si>
  <si>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</si>
  <si>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</si>
  <si>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</si>
  <si>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</si>
  <si>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</si>
  <si>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</si>
  <si>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</si>
  <si>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</si>
  <si>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</si>
  <si>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</si>
  <si>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</si>
  <si>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</si>
  <si>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</si>
  <si>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</si>
  <si>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</si>
  <si>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</si>
  <si>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</si>
  <si>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</si>
  <si>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</si>
  <si>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</si>
  <si>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</si>
  <si>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</si>
  <si>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</si>
  <si>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</si>
  <si>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</si>
  <si>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</si>
  <si>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</si>
  <si>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</si>
  <si>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</si>
  <si>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</si>
  <si>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</si>
  <si>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</si>
  <si>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</si>
  <si>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</si>
  <si>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</si>
  <si>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</si>
  <si>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</si>
  <si>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</si>
  <si>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</si>
  <si>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</si>
  <si>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</si>
  <si>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</si>
  <si>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</si>
  <si>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</si>
  <si>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</si>
  <si>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</si>
  <si>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</si>
  <si>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</si>
  <si>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</si>
  <si>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</si>
  <si>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</si>
  <si>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</si>
  <si>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</si>
  <si>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</si>
  <si>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</si>
  <si>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</si>
  <si>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</si>
  <si>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</si>
  <si>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</si>
  <si>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</si>
  <si>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</si>
  <si>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</si>
  <si>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</si>
  <si>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</si>
  <si>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</si>
  <si>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</si>
  <si>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</si>
  <si>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</si>
  <si>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</si>
  <si>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</si>
  <si>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</si>
  <si>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</si>
  <si>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</si>
  <si>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</si>
  <si>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</si>
  <si>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</si>
  <si>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</si>
  <si>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</si>
  <si>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</si>
  <si>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</si>
  <si>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</si>
  <si>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</si>
  <si>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</si>
  <si>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</si>
  <si>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</si>
  <si>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</si>
  <si>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</si>
  <si>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</si>
  <si>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</si>
  <si>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</si>
  <si>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</si>
  <si>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</si>
  <si>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</si>
  <si>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</si>
  <si>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</si>
  <si>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</si>
  <si>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</si>
  <si>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</si>
  <si>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</si>
  <si>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</si>
  <si>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</si>
  <si>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</si>
  <si>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</si>
  <si>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</si>
  <si>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</si>
  <si>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</si>
  <si>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</si>
  <si>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</si>
  <si>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</si>
  <si>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</si>
  <si>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</si>
  <si>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</si>
  <si>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</si>
  <si>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</si>
  <si>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</si>
  <si>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</si>
  <si>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</si>
  <si>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</si>
  <si>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</si>
  <si>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</si>
  <si>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</si>
  <si>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</si>
  <si>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</si>
  <si>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</si>
  <si>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</si>
  <si>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</si>
  <si>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</si>
  <si>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</si>
  <si>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</si>
  <si>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</si>
  <si>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</si>
  <si>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</si>
  <si>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</si>
  <si>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</si>
  <si>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</si>
  <si>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</si>
  <si>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</si>
  <si>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</si>
  <si>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</si>
  <si>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</si>
  <si>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</si>
  <si>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</si>
  <si>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</si>
  <si>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</si>
  <si>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</si>
  <si>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</si>
  <si>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</si>
  <si>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</si>
  <si>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</si>
  <si>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</si>
  <si>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</si>
  <si>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</si>
  <si>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</si>
  <si>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</si>
  <si>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</si>
  <si>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</si>
  <si>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</si>
  <si>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</si>
  <si>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</si>
  <si>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</si>
  <si>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</si>
  <si>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</si>
  <si>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</si>
  <si>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</si>
  <si>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</si>
  <si>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</si>
  <si>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</si>
  <si>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</si>
  <si>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</si>
  <si>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</si>
  <si>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</si>
  <si>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</si>
  <si>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</si>
  <si>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</si>
  <si>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</si>
  <si>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</si>
  <si>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</si>
  <si>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</si>
  <si>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</si>
  <si>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</si>
  <si>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</si>
  <si>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</si>
  <si>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</si>
  <si>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</si>
  <si>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</si>
  <si>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</si>
  <si>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</si>
  <si>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</si>
  <si>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</si>
  <si>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</si>
  <si>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</si>
  <si>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</si>
  <si>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</si>
  <si>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</si>
  <si>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</si>
  <si>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</si>
  <si>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</si>
  <si>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</si>
  <si>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</si>
  <si>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</si>
  <si>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</si>
  <si>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</si>
  <si>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</si>
  <si>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</si>
  <si>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</si>
  <si>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</si>
  <si>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</si>
  <si>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</si>
  <si>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</si>
  <si>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</si>
  <si>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</si>
  <si>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</si>
  <si>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</si>
  <si>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</si>
  <si>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</si>
  <si>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</si>
  <si>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</si>
  <si>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</si>
  <si>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</si>
  <si>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</si>
  <si>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</si>
  <si>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</si>
  <si>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</si>
  <si>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</si>
  <si>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</si>
  <si>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</si>
  <si>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</si>
  <si>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</si>
  <si>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</si>
  <si>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</si>
  <si>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</si>
  <si>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</si>
  <si>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</si>
  <si>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</si>
  <si>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</si>
  <si>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</si>
  <si>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</si>
  <si>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</si>
  <si>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</si>
  <si>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</si>
  <si>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</si>
  <si>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</si>
  <si>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</si>
  <si>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</si>
  <si>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</si>
  <si>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</si>
  <si>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</si>
  <si>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</si>
  <si>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</si>
  <si>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</si>
  <si>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</si>
  <si>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</si>
  <si>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</si>
  <si>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</si>
  <si>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</si>
  <si>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</si>
  <si>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</si>
  <si>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</si>
  <si>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</si>
  <si>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</si>
  <si>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</si>
  <si>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</si>
  <si>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</si>
  <si>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</si>
  <si>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</si>
  <si>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</si>
  <si>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</si>
  <si>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</si>
  <si>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</si>
  <si>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</si>
  <si>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</si>
  <si>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</si>
  <si>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</si>
  <si>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</si>
  <si>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</si>
  <si>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</si>
  <si>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</si>
  <si>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</si>
  <si>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</si>
  <si>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</si>
  <si>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</si>
  <si>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</si>
  <si>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</si>
  <si>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</si>
  <si>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</si>
  <si>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</si>
  <si>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</si>
  <si>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</si>
  <si>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</si>
  <si>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</si>
  <si>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</si>
  <si>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</si>
  <si>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</si>
  <si>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</si>
  <si>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</si>
  <si>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</si>
  <si>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</si>
  <si>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</si>
  <si>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</si>
  <si>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</si>
  <si>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</si>
  <si>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</si>
  <si>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</si>
  <si>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</si>
  <si>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</si>
  <si>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</si>
  <si>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</si>
  <si>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</si>
  <si>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</si>
  <si>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</si>
  <si>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</si>
  <si>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</si>
  <si>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</si>
  <si>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</si>
  <si>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</si>
  <si>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</si>
  <si>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</si>
  <si>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</si>
  <si>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</si>
  <si>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</si>
  <si>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</si>
  <si>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</si>
  <si>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</si>
  <si>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</si>
  <si>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</si>
  <si>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</si>
  <si>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</si>
  <si>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</si>
  <si>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</si>
  <si>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</si>
  <si>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</si>
  <si>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</si>
  <si>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</si>
  <si>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</si>
  <si>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</si>
  <si>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</si>
  <si>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</si>
  <si>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</si>
  <si>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</si>
  <si>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</si>
  <si>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</si>
  <si>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</si>
  <si>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</si>
  <si>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</si>
  <si>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</si>
  <si>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</si>
  <si>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</si>
  <si>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</si>
  <si>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</si>
  <si>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</si>
  <si>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</si>
  <si>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</si>
  <si>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</si>
  <si>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</si>
  <si>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</si>
  <si>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</si>
  <si>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</si>
  <si>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</si>
  <si>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</si>
  <si>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</si>
  <si>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</si>
  <si>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</si>
  <si>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</si>
  <si>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</si>
  <si>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</si>
  <si>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</si>
  <si>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</si>
  <si>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</si>
  <si>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</si>
  <si>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</si>
  <si>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</si>
  <si>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</si>
  <si>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</si>
  <si>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</si>
  <si>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</si>
  <si>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</si>
  <si>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</si>
  <si>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</si>
  <si>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</si>
  <si>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</si>
  <si>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</si>
  <si>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</si>
  <si>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</si>
  <si>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</si>
  <si>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</si>
  <si>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</si>
  <si>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</si>
  <si>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</si>
  <si>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</si>
  <si>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</si>
  <si>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</si>
  <si>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</si>
  <si>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</si>
  <si>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</si>
  <si>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</si>
  <si>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</si>
  <si>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</si>
  <si>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</si>
  <si>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</si>
  <si>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</si>
  <si>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</si>
  <si>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</si>
  <si>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</si>
  <si>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</si>
  <si>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</si>
  <si>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</si>
  <si>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</si>
  <si>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</si>
  <si>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</si>
  <si>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</si>
  <si>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</si>
  <si>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</si>
  <si>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</si>
  <si>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</si>
  <si>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</si>
  <si>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</si>
  <si>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</si>
  <si>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</si>
  <si>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</si>
  <si>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</si>
  <si>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</si>
  <si>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</si>
  <si>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</si>
  <si>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</si>
  <si>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</si>
  <si>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</si>
  <si>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</si>
  <si>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</si>
  <si>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</si>
  <si>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</si>
  <si>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</si>
  <si>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</si>
  <si>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</si>
  <si>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</si>
  <si>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</si>
  <si>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</si>
  <si>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</si>
  <si>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</si>
  <si>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</si>
  <si>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</si>
  <si>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</si>
  <si>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</si>
  <si>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</si>
  <si>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</si>
  <si>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</si>
  <si>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</si>
  <si>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</si>
  <si>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</si>
  <si>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</si>
  <si>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</si>
  <si>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</si>
  <si>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</si>
  <si>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</si>
  <si>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</si>
  <si>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</si>
  <si>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</si>
  <si>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</si>
  <si>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</si>
  <si>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</si>
  <si>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</si>
  <si>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</si>
  <si>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</si>
  <si>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</si>
  <si>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</si>
  <si>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</si>
  <si>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</si>
  <si>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</si>
  <si>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</si>
  <si>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</si>
  <si>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</si>
  <si>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</si>
  <si>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</si>
  <si>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</si>
  <si>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</si>
  <si>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</si>
  <si>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</si>
  <si>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</si>
  <si>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</si>
  <si>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</si>
  <si>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</si>
  <si>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</si>
  <si>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</si>
  <si>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</si>
  <si>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</si>
  <si>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</si>
  <si>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</si>
  <si>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</si>
  <si>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</si>
  <si>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</si>
  <si>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</si>
  <si>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</si>
  <si>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</si>
  <si>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</si>
  <si>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</si>
  <si>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</si>
  <si>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</si>
  <si>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</si>
  <si>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</si>
  <si>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</si>
  <si>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</si>
  <si>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</si>
  <si>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</si>
  <si>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</si>
  <si>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</si>
  <si>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</si>
  <si>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</si>
  <si>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</si>
  <si>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</si>
  <si>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</si>
  <si>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</si>
  <si>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</si>
  <si>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</si>
  <si>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</si>
  <si>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</si>
  <si>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</si>
  <si>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</si>
  <si>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</si>
  <si>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</si>
  <si>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</si>
  <si>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</si>
  <si>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</si>
  <si>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</si>
  <si>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</si>
  <si>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</si>
  <si>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</si>
  <si>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</si>
  <si>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</si>
  <si>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</si>
  <si>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</si>
  <si>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</si>
  <si>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</si>
  <si>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</si>
  <si>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</si>
  <si>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</si>
  <si>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</si>
  <si>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</si>
  <si>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</si>
  <si>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</si>
  <si>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</si>
  <si>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</si>
  <si>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</si>
  <si>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</si>
  <si>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</si>
  <si>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</si>
  <si>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</si>
  <si>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</si>
  <si>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</si>
  <si>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</si>
  <si>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</si>
  <si>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</si>
  <si>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</si>
  <si>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</si>
  <si>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</si>
  <si>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</si>
  <si>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</si>
  <si>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</si>
  <si>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</si>
  <si>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</si>
  <si>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</si>
  <si>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</si>
  <si>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</si>
  <si>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</si>
  <si>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</si>
  <si>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</si>
  <si>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</si>
  <si>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</si>
  <si>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</si>
  <si>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</si>
  <si>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</si>
  <si>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</si>
  <si>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</si>
  <si>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</si>
  <si>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</si>
  <si>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</si>
  <si>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</si>
  <si>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</si>
  <si>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</si>
  <si>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</si>
  <si>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</si>
  <si>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</si>
  <si>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</si>
  <si>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</si>
  <si>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</si>
  <si>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</si>
  <si>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</si>
  <si>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</si>
  <si>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</si>
  <si>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</si>
  <si>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</si>
  <si>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</si>
  <si>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</si>
  <si>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</si>
  <si>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</si>
  <si>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</si>
  <si>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</si>
  <si>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</si>
  <si>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</si>
  <si>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</si>
  <si>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</si>
  <si>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</si>
  <si>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</si>
  <si>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</si>
  <si>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</si>
  <si>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</si>
  <si>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</si>
  <si>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</si>
  <si>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</si>
  <si>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</si>
  <si>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</si>
  <si>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</si>
  <si>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</si>
  <si>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</si>
  <si>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</si>
  <si>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</si>
  <si>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</si>
  <si>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</si>
  <si>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</si>
  <si>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</si>
  <si>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</si>
  <si>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</si>
  <si>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</si>
  <si>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</si>
  <si>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</si>
  <si>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</si>
  <si>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</si>
  <si>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</si>
  <si>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</si>
  <si>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</si>
  <si>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</si>
  <si>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</si>
  <si>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</si>
  <si>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</si>
  <si>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</si>
  <si>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</si>
  <si>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</si>
  <si>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</si>
  <si>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</si>
  <si>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</si>
  <si>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</si>
  <si>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</si>
  <si>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</si>
  <si>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</si>
  <si>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</si>
  <si>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</si>
  <si>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</si>
  <si>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</si>
  <si>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</si>
  <si>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</si>
  <si>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</si>
  <si>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</si>
  <si>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</si>
  <si>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</si>
  <si>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</si>
  <si>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</si>
  <si>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</si>
  <si>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</si>
  <si>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</si>
  <si>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</si>
  <si>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</si>
  <si>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</si>
  <si>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</si>
  <si>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</si>
  <si>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</si>
  <si>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</si>
  <si>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</si>
  <si>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</si>
  <si>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</si>
  <si>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</si>
  <si>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</si>
  <si>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</si>
  <si>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</si>
  <si>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</si>
  <si>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</si>
  <si>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</si>
  <si>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</si>
  <si>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</si>
  <si>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</si>
  <si>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</si>
  <si>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</si>
  <si>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</si>
  <si>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</si>
  <si>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</si>
  <si>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</si>
  <si>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</si>
  <si>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</si>
  <si>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</si>
  <si>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</si>
  <si>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</si>
  <si>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</si>
  <si>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</si>
  <si>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</si>
  <si>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</si>
  <si>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</si>
  <si>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</si>
  <si>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</si>
  <si>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</si>
  <si>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</si>
  <si>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</si>
  <si>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</si>
  <si>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</si>
  <si>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</si>
  <si>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</si>
  <si>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</si>
  <si>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</si>
  <si>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</si>
  <si>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</si>
  <si>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</si>
  <si>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</si>
  <si>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</si>
  <si>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</si>
  <si>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</si>
  <si>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</si>
  <si>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</si>
  <si>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</si>
  <si>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</si>
  <si>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</si>
  <si>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</si>
  <si>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</si>
  <si>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</si>
  <si>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</si>
  <si>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</si>
  <si>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</si>
  <si>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</si>
  <si>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</si>
  <si>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</si>
  <si>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</si>
  <si>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</si>
  <si>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</si>
  <si>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</si>
  <si>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</si>
  <si>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</si>
  <si>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</si>
  <si>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</si>
  <si>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</si>
  <si>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</si>
  <si>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</si>
  <si>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</si>
  <si>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</si>
  <si>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</si>
  <si>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</si>
  <si>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</si>
  <si>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</si>
  <si>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</si>
  <si>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</si>
  <si>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</si>
  <si>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</si>
  <si>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</si>
  <si>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</si>
  <si>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</si>
  <si>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</si>
  <si>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</si>
  <si>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</si>
  <si>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</si>
  <si>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</si>
  <si>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</si>
  <si>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</si>
  <si>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</si>
  <si>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</si>
  <si>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</si>
  <si>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</si>
  <si>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</si>
  <si>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</si>
  <si>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</si>
  <si>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</si>
  <si>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</si>
  <si>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</si>
  <si>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</si>
  <si>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</si>
  <si>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</si>
  <si>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</si>
  <si>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</si>
  <si>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</si>
  <si>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</si>
  <si>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</si>
  <si>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</si>
  <si>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</si>
  <si>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</si>
  <si>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</si>
  <si>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</si>
  <si>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</si>
  <si>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</si>
  <si>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</si>
  <si>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</si>
  <si>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</si>
  <si>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</si>
  <si>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</si>
  <si>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</si>
  <si>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</si>
  <si>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</si>
  <si>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</si>
  <si>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</si>
  <si>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</si>
  <si>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</si>
  <si>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</si>
  <si>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</si>
  <si>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</si>
  <si>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</si>
  <si>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</si>
  <si>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</si>
  <si>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</si>
  <si>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</si>
  <si>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</si>
  <si>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</si>
  <si>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</si>
  <si>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</si>
  <si>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</si>
  <si>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</si>
  <si>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</si>
  <si>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</si>
  <si>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</si>
  <si>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</si>
  <si>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</si>
  <si>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</si>
  <si>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</si>
  <si>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</si>
  <si>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</si>
  <si>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</si>
  <si>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</si>
  <si>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</si>
  <si>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</si>
  <si>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</si>
  <si>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</si>
  <si>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</si>
  <si>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</si>
  <si>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</si>
  <si>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</si>
  <si>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</si>
  <si>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</si>
  <si>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</si>
  <si>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</si>
  <si>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</si>
  <si>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</si>
  <si>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</si>
  <si>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</si>
  <si>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</si>
  <si>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</si>
  <si>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</si>
  <si>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</si>
  <si>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</si>
  <si>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</si>
  <si>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</si>
  <si>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</si>
  <si>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</si>
  <si>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</si>
  <si>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</si>
  <si>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</si>
  <si>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</si>
  <si>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</si>
  <si>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</si>
  <si>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</si>
  <si>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</si>
  <si>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</si>
  <si>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</si>
  <si>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</si>
  <si>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</si>
  <si>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</si>
  <si>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</si>
  <si>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</si>
  <si>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</si>
  <si>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</si>
  <si>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</si>
  <si>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</si>
  <si>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</si>
  <si>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</si>
  <si>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</si>
  <si>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</si>
  <si>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</si>
  <si>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</si>
  <si>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</si>
  <si>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</si>
  <si>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</si>
  <si>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</si>
  <si>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</si>
  <si>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</si>
  <si>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</si>
  <si>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</si>
  <si>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</si>
  <si>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</si>
  <si>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</si>
  <si>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</si>
  <si>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</si>
  <si>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</si>
  <si>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</si>
  <si>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</si>
  <si>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</si>
  <si>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</si>
  <si>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</si>
  <si>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</si>
  <si>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</si>
  <si>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</si>
  <si>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</si>
  <si>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</si>
  <si>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</si>
  <si>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</si>
  <si>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</si>
  <si>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</si>
  <si>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</si>
  <si>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</si>
  <si>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</si>
  <si>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</si>
  <si>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</si>
  <si>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</si>
  <si>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</si>
  <si>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</si>
  <si>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</si>
  <si>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</si>
  <si>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</si>
  <si>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</si>
  <si>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</si>
  <si>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</si>
  <si>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</si>
  <si>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</si>
  <si>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</si>
  <si>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</si>
  <si>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</si>
  <si>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</si>
  <si>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</si>
  <si>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</si>
  <si>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</si>
  <si>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</si>
  <si>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</si>
  <si>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</si>
  <si>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</si>
  <si>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</si>
  <si>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</si>
  <si>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</si>
  <si>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</si>
  <si>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</si>
  <si>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</si>
  <si>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</si>
  <si>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</si>
  <si>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</si>
  <si>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</si>
  <si>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</si>
  <si>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</si>
  <si>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</si>
  <si>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</si>
  <si>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</si>
  <si>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</si>
  <si>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</si>
  <si>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</si>
  <si>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</si>
  <si>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</si>
  <si>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</si>
  <si>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</si>
  <si>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</si>
  <si>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</si>
  <si>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</si>
  <si>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</si>
  <si>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</si>
  <si>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</si>
  <si>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</si>
  <si>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</si>
  <si>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</si>
  <si>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</si>
  <si>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</si>
  <si>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</si>
  <si>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</si>
  <si>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</si>
  <si>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</si>
  <si>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</si>
  <si>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</si>
  <si>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</si>
  <si>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</si>
  <si>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</si>
  <si>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</si>
  <si>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</si>
  <si>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</si>
  <si>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</si>
  <si>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</si>
  <si>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</si>
  <si>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</si>
  <si>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</si>
  <si>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</si>
  <si>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</si>
  <si>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</si>
  <si>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</si>
  <si>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</si>
  <si>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</si>
  <si>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</si>
  <si>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</si>
  <si>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</si>
  <si>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</si>
  <si>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</si>
  <si>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</si>
  <si>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</si>
  <si>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</si>
  <si>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</si>
  <si>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</si>
  <si>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</si>
  <si>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</si>
  <si>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</si>
  <si>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</si>
  <si>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</si>
  <si>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</si>
  <si>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</si>
  <si>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</si>
  <si>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</si>
  <si>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</si>
  <si>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</si>
  <si>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</si>
  <si>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</si>
  <si>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</si>
  <si>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</si>
  <si>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</si>
  <si>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</si>
  <si>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</si>
  <si>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</si>
  <si>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</si>
  <si>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</si>
  <si>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</si>
  <si>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</si>
  <si>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</si>
  <si>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</si>
  <si>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</si>
  <si>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</si>
  <si>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</si>
  <si>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</si>
  <si>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</si>
  <si>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</si>
  <si>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</si>
  <si>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</si>
  <si>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</si>
  <si>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</si>
  <si>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</si>
  <si>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</si>
  <si>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</si>
  <si>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</si>
  <si>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</si>
  <si>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</si>
  <si>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</si>
  <si>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</si>
  <si>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</si>
  <si>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</si>
  <si>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</si>
  <si>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</si>
  <si>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</si>
  <si>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</si>
  <si>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</si>
  <si>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</si>
  <si>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</si>
  <si>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</si>
  <si>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</si>
  <si>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</si>
  <si>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</si>
  <si>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</si>
  <si>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</si>
  <si>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</si>
  <si>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</si>
  <si>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</si>
  <si>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</si>
  <si>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</si>
  <si>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</si>
  <si>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</si>
  <si>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</si>
  <si>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</si>
  <si>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</si>
  <si>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</si>
  <si>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</si>
  <si>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</si>
  <si>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</si>
  <si>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</si>
  <si>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</si>
  <si>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</si>
  <si>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</si>
  <si>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</si>
  <si>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</si>
  <si>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</si>
  <si>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</si>
  <si>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</si>
  <si>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</si>
  <si>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</si>
  <si>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</si>
  <si>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</si>
  <si>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</si>
  <si>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</si>
  <si>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</si>
  <si>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</si>
  <si>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</si>
  <si>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</si>
  <si>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</si>
  <si>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</si>
  <si>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</si>
  <si>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</si>
  <si>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</si>
  <si>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</si>
  <si>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</si>
  <si>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</si>
  <si>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</si>
  <si>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</si>
  <si>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</si>
  <si>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</si>
  <si>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</si>
  <si>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</si>
  <si>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</si>
  <si>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</si>
  <si>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</si>
  <si>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</si>
  <si>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</si>
  <si>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</si>
  <si>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</si>
  <si>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</si>
  <si>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</si>
  <si>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</si>
  <si>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</si>
  <si>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</si>
  <si>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</si>
  <si>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</si>
  <si>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</si>
  <si>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</si>
  <si>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</si>
  <si>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</si>
  <si>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</si>
  <si>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</si>
  <si>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</si>
  <si>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</si>
  <si>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</si>
  <si>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</si>
  <si>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</si>
  <si>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</si>
  <si>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</si>
  <si>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</si>
  <si>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</si>
  <si>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</si>
  <si>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</si>
  <si>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</si>
  <si>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</si>
  <si>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</si>
  <si>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</si>
  <si>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</si>
  <si>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</si>
  <si>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</si>
  <si>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</si>
  <si>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</si>
  <si>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</si>
  <si>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</si>
  <si>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</si>
  <si>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</si>
  <si>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</si>
  <si>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</si>
  <si>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</si>
  <si>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</si>
  <si>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</si>
  <si>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</si>
  <si>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</si>
  <si>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</si>
  <si>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</si>
  <si>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</si>
  <si>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</si>
  <si>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</si>
  <si>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</si>
  <si>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</si>
  <si>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</si>
  <si>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</si>
  <si>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</si>
  <si>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</si>
  <si>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</si>
  <si>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</si>
  <si>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</si>
  <si>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</si>
  <si>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</si>
  <si>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</si>
  <si>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</si>
  <si>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</si>
  <si>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</si>
  <si>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</si>
  <si>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</si>
  <si>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</si>
  <si>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</si>
  <si>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</si>
  <si>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</si>
  <si>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</si>
  <si>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</si>
  <si>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</si>
  <si>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</si>
  <si>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</si>
  <si>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</si>
  <si>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</si>
  <si>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</si>
  <si>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</si>
  <si>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</si>
  <si>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</si>
  <si>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</si>
  <si>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</si>
  <si>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</si>
  <si>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</si>
  <si>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</si>
  <si>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</si>
  <si>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</si>
  <si>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</si>
  <si>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</si>
  <si>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</si>
  <si>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</si>
  <si>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</si>
  <si>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</si>
  <si>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</si>
  <si>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</si>
  <si>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</si>
  <si>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</si>
  <si>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</si>
  <si>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</si>
  <si>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</si>
  <si>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</si>
  <si>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</si>
  <si>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</si>
  <si>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</si>
  <si>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</si>
  <si>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</si>
  <si>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</si>
  <si>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</si>
  <si>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</si>
  <si>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</si>
  <si>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</si>
  <si>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</si>
  <si>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</si>
  <si>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</si>
  <si>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</si>
  <si>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</si>
  <si>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</si>
  <si>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</si>
  <si>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</si>
  <si>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</si>
  <si>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</si>
  <si>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</si>
  <si>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</si>
  <si>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</si>
  <si>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</si>
  <si>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</si>
  <si>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</si>
  <si>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</si>
  <si>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</si>
  <si>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</si>
  <si>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</si>
  <si>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</si>
  <si>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</si>
  <si>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</si>
  <si>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</si>
  <si>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</si>
  <si>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</si>
  <si>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</si>
  <si>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</si>
  <si>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</si>
  <si>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</si>
  <si>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</si>
  <si>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</si>
  <si>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</si>
  <si>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</si>
  <si>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</si>
  <si>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</si>
  <si>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</si>
  <si>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</si>
  <si>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</si>
  <si>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</si>
  <si>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</si>
  <si>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</si>
  <si>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</si>
  <si>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</si>
  <si>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</si>
  <si>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</si>
  <si>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</si>
  <si>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</si>
  <si>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</si>
  <si>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</si>
  <si>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</si>
  <si>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</si>
  <si>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</si>
  <si>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</si>
  <si>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</si>
  <si>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</si>
  <si>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</si>
  <si>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</si>
  <si>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</si>
  <si>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</si>
  <si>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</si>
  <si>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</si>
  <si>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</si>
  <si>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</si>
  <si>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</si>
  <si>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</si>
  <si>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</si>
  <si>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</si>
  <si>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</si>
  <si>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</si>
  <si>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</si>
  <si>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</si>
  <si>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</si>
  <si>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</si>
  <si>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</si>
  <si>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</si>
  <si>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</si>
  <si>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</si>
  <si>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</si>
  <si>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</si>
  <si>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</si>
  <si>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</si>
  <si>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</si>
  <si>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</si>
  <si>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</si>
  <si>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</si>
  <si>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</si>
  <si>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</si>
  <si>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</si>
  <si>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</si>
  <si>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</si>
  <si>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</si>
  <si>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</si>
  <si>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</si>
  <si>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</si>
  <si>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</si>
  <si>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</si>
  <si>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</si>
  <si>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</si>
  <si>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</si>
  <si>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</si>
  <si>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</si>
  <si>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</si>
  <si>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</si>
  <si>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</si>
  <si>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</si>
  <si>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</si>
  <si>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</si>
  <si>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</si>
  <si>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</si>
  <si>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</si>
  <si>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</si>
  <si>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</si>
  <si>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</si>
  <si>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</si>
  <si>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</si>
  <si>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</si>
  <si>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</si>
  <si>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</si>
  <si>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</si>
  <si>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</si>
  <si>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</si>
  <si>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</si>
  <si>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</si>
  <si>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</si>
  <si>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</si>
  <si>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</si>
  <si>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</si>
  <si>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</si>
  <si>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</si>
  <si>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</si>
  <si>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</si>
  <si>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</si>
  <si>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</si>
  <si>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</si>
  <si>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</si>
  <si>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</si>
  <si>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</si>
  <si>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</si>
  <si>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</si>
  <si>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</si>
  <si>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</si>
  <si>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</si>
  <si>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</si>
  <si>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</si>
  <si>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</si>
  <si>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</si>
  <si>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</si>
  <si>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</si>
  <si>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</si>
  <si>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</si>
  <si>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</si>
  <si>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</si>
  <si>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</si>
  <si>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</si>
  <si>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</si>
  <si>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</si>
  <si>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</si>
  <si>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</si>
  <si>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</si>
  <si>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</si>
  <si>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</si>
  <si>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</si>
  <si>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</si>
  <si>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</si>
  <si>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</si>
  <si>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</si>
  <si>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</si>
  <si>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</si>
  <si>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</si>
  <si>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</si>
  <si>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</si>
  <si>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</si>
  <si>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</si>
  <si>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</si>
  <si>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</si>
  <si>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</si>
  <si>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</si>
  <si>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</si>
  <si>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</si>
  <si>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</si>
  <si>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</si>
  <si>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</si>
  <si>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</si>
  <si>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</si>
  <si>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</si>
  <si>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</si>
  <si>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</si>
  <si>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</si>
  <si>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</si>
  <si>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</si>
  <si>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</si>
  <si>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</si>
  <si>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</si>
  <si>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</si>
  <si>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</si>
  <si>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</si>
  <si>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</si>
  <si>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</si>
  <si>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</si>
  <si>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</si>
  <si>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</si>
  <si>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</si>
  <si>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</si>
  <si>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</si>
  <si>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</si>
  <si>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</si>
  <si>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</si>
  <si>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</si>
  <si>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</si>
  <si>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</si>
  <si>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</si>
  <si>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</si>
  <si>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</si>
  <si>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</si>
  <si>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</si>
  <si>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</si>
  <si>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</si>
  <si>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</si>
  <si>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</si>
  <si>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</si>
  <si>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</si>
  <si>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</si>
  <si>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</si>
  <si>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</si>
  <si>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</si>
  <si>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</si>
  <si>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</si>
  <si>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</si>
  <si>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</si>
  <si>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</si>
  <si>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</si>
  <si>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</si>
  <si>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</si>
  <si>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</si>
  <si>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</si>
  <si>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</si>
  <si>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</si>
  <si>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</si>
  <si>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</si>
  <si>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</si>
  <si>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</si>
  <si>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</si>
  <si>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</si>
  <si>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</si>
  <si>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</si>
  <si>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</si>
  <si>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</si>
  <si>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</si>
  <si>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</si>
  <si>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</si>
  <si>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</si>
  <si>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</si>
  <si>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</si>
  <si>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</si>
  <si>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</si>
  <si>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</si>
  <si>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</si>
  <si>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</si>
  <si>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</si>
  <si>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</si>
  <si>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</si>
  <si>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</si>
  <si>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</si>
  <si>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</si>
  <si>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</si>
  <si>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</si>
  <si>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</si>
  <si>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</si>
  <si>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</si>
  <si>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</si>
  <si>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</si>
  <si>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</si>
  <si>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</si>
  <si>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</si>
  <si>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</si>
  <si>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</si>
  <si>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</si>
  <si>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</si>
  <si>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</si>
  <si>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</si>
  <si>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</si>
  <si>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</si>
  <si>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</si>
  <si>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</si>
  <si>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</si>
  <si>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</si>
  <si>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</si>
  <si>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</si>
  <si>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</si>
  <si>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</si>
  <si>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</si>
  <si>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</si>
  <si>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</si>
  <si>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</si>
  <si>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</si>
  <si>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</si>
  <si>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</si>
  <si>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</si>
  <si>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</si>
  <si>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</si>
  <si>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</si>
  <si>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</si>
  <si>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</si>
  <si>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</si>
  <si>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</si>
  <si>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</si>
  <si>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</si>
  <si>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</si>
  <si>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</si>
  <si>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</si>
  <si>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</si>
  <si>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</si>
  <si>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</si>
  <si>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</si>
  <si>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</si>
  <si>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</si>
  <si>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</si>
  <si>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</si>
  <si>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</si>
  <si>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</si>
  <si>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</si>
  <si>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</si>
  <si>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</si>
  <si>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</si>
  <si>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</si>
  <si>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</si>
  <si>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</si>
  <si>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</si>
  <si>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</si>
  <si>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</si>
  <si>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</si>
  <si>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</si>
  <si>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</si>
  <si>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</si>
  <si>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</si>
  <si>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</si>
  <si>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</si>
  <si>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</si>
  <si>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</si>
  <si>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</si>
  <si>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</si>
  <si>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</si>
  <si>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</si>
  <si>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</si>
  <si>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</si>
  <si>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</si>
  <si>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</si>
  <si>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</si>
  <si>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</si>
  <si>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</si>
  <si>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</si>
  <si>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</si>
  <si>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</si>
  <si>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</si>
  <si>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</si>
  <si>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</si>
  <si>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</si>
  <si>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</si>
  <si>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</si>
  <si>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</si>
  <si>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</si>
  <si>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</si>
  <si>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</si>
  <si>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</si>
  <si>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</si>
  <si>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</si>
  <si>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</si>
  <si>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</si>
  <si>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</si>
  <si>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</si>
  <si>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</si>
  <si>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</si>
  <si>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</si>
  <si>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</si>
  <si>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</si>
  <si>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</si>
  <si>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</si>
  <si>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</si>
  <si>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</si>
  <si>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</si>
  <si>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</si>
  <si>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</si>
  <si>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</si>
  <si>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</si>
  <si>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</si>
  <si>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</si>
  <si>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</si>
  <si>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</si>
  <si>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</si>
  <si>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</si>
  <si>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</si>
  <si>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</si>
  <si>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</si>
  <si>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</si>
  <si>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</si>
  <si>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</si>
  <si>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</si>
  <si>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</si>
  <si>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</si>
  <si>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</si>
  <si>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</si>
  <si>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</si>
  <si>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</si>
  <si>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</si>
  <si>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</si>
  <si>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</si>
  <si>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</si>
  <si>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</si>
  <si>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</si>
  <si>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</si>
  <si>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</si>
  <si>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</si>
  <si>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</si>
  <si>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</si>
  <si>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</si>
  <si>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</si>
  <si>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</si>
  <si>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</si>
  <si>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</si>
  <si>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</si>
  <si>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</si>
  <si>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</si>
  <si>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</si>
  <si>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</si>
  <si>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</si>
  <si>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</si>
  <si>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</si>
  <si>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</si>
  <si>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</si>
  <si>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</si>
  <si>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</si>
  <si>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</si>
  <si>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</si>
  <si>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</si>
  <si>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</si>
  <si>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</si>
  <si>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</si>
  <si>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</si>
  <si>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</si>
  <si>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</si>
  <si>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</si>
  <si>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</si>
  <si>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</si>
  <si>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</si>
  <si>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</si>
  <si>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</si>
  <si>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</si>
  <si>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</si>
  <si>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</si>
  <si>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</si>
  <si>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</si>
  <si>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</si>
  <si>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</si>
  <si>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</si>
  <si>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</si>
  <si>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</si>
  <si>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</si>
  <si>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</si>
  <si>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</si>
  <si>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</si>
  <si>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</si>
  <si>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</si>
  <si>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</si>
  <si>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</si>
  <si>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</si>
  <si>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</si>
  <si>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</si>
  <si>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</si>
  <si>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</si>
  <si>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</si>
  <si>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</si>
  <si>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</si>
  <si>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</si>
  <si>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</si>
  <si>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</si>
  <si>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</si>
  <si>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</si>
  <si>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</si>
  <si>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</si>
  <si>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</si>
  <si>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</si>
  <si>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</si>
  <si>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</si>
  <si>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</si>
  <si>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</si>
  <si>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</si>
  <si>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</si>
  <si>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</si>
  <si>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</si>
  <si>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</si>
  <si>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</si>
  <si>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</si>
  <si>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</si>
  <si>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</si>
  <si>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</si>
  <si>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</si>
  <si>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</si>
  <si>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</si>
  <si>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</si>
  <si>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</si>
  <si>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</si>
  <si>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</si>
  <si>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</si>
  <si>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</si>
  <si>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</si>
  <si>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</si>
  <si>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</si>
  <si>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</si>
  <si>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</si>
  <si>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</si>
  <si>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</si>
  <si>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</si>
  <si>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</si>
  <si>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</si>
  <si>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</si>
  <si>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</si>
  <si>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</si>
  <si>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</si>
  <si>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</si>
  <si>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</si>
  <si>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</si>
  <si>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</si>
  <si>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</si>
  <si>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</si>
  <si>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</si>
  <si>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</si>
  <si>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</si>
  <si>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</si>
  <si>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</si>
  <si>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</si>
  <si>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</si>
  <si>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</si>
  <si>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</si>
  <si>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</si>
  <si>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</si>
  <si>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</si>
  <si>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</si>
  <si>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</si>
  <si>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</si>
  <si>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</si>
  <si>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</si>
  <si>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</si>
  <si>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</si>
  <si>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</si>
  <si>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</si>
  <si>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</si>
  <si>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</si>
  <si>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</si>
  <si>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</si>
  <si>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</si>
  <si>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</si>
  <si>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</si>
  <si>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</si>
  <si>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</si>
  <si>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</si>
  <si>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</si>
  <si>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</si>
  <si>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</si>
  <si>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</si>
  <si>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</si>
  <si>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</si>
  <si>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</si>
  <si>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</si>
  <si>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</si>
  <si>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</si>
  <si>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</si>
  <si>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</si>
  <si>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</si>
  <si>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</si>
  <si>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</si>
  <si>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</si>
  <si>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</si>
  <si>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</si>
  <si>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</si>
  <si>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</si>
  <si>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</si>
  <si>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</si>
  <si>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</si>
  <si>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</si>
  <si>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</si>
  <si>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</si>
  <si>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</si>
  <si>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</si>
  <si>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</si>
  <si>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</si>
  <si>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</si>
  <si>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</si>
  <si>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</si>
  <si>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</si>
  <si>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</si>
  <si>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</si>
  <si>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</si>
  <si>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</si>
  <si>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</si>
  <si>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</si>
  <si>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</si>
  <si>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</si>
  <si>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</si>
  <si>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</si>
  <si>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</si>
  <si>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</si>
  <si>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</si>
  <si>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</si>
  <si>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</si>
  <si>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</si>
  <si>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</si>
  <si>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</si>
  <si>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</si>
  <si>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</si>
  <si>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</si>
  <si>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</si>
  <si>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</si>
  <si>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</si>
  <si>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</si>
  <si>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</si>
  <si>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</si>
  <si>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</si>
  <si>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</si>
  <si>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</si>
  <si>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</si>
  <si>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</si>
  <si>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</si>
  <si>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</si>
  <si>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</si>
  <si>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</si>
  <si>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</si>
  <si>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</si>
  <si>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</si>
  <si>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</si>
  <si>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</si>
  <si>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</si>
  <si>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</si>
  <si>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</si>
  <si>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</si>
  <si>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</si>
  <si>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</si>
  <si>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</si>
  <si>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</si>
  <si>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</si>
  <si>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</si>
  <si>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</si>
  <si>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</si>
  <si>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</si>
  <si>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</si>
  <si>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</si>
  <si>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</si>
  <si>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</si>
  <si>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</si>
  <si>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</si>
  <si>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</si>
  <si>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</si>
  <si>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</si>
  <si>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</si>
  <si>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</si>
  <si>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</si>
  <si>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</si>
  <si>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</si>
  <si>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</si>
  <si>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</si>
  <si>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</si>
  <si>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</si>
  <si>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</si>
  <si>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</si>
  <si>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</si>
  <si>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</si>
  <si>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</si>
  <si>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</si>
  <si>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</si>
  <si>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</si>
  <si>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</si>
  <si>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</si>
  <si>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</si>
  <si>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</si>
  <si>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</si>
  <si>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</si>
  <si>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</si>
  <si>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</si>
  <si>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</si>
  <si>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</si>
  <si>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</si>
  <si>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</si>
  <si>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</si>
  <si>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</si>
  <si>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</si>
  <si>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</si>
  <si>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</si>
  <si>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</si>
  <si>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</si>
  <si>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</si>
  <si>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</si>
  <si>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</si>
  <si>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</si>
  <si>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</si>
  <si>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</si>
  <si>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</si>
  <si>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</si>
  <si>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</si>
  <si>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</si>
  <si>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</si>
  <si>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</si>
  <si>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</si>
  <si>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</si>
  <si>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</si>
  <si>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</si>
  <si>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</si>
  <si>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</si>
  <si>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</si>
  <si>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</si>
  <si>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</si>
  <si>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</si>
  <si>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</si>
  <si>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</si>
  <si>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</si>
  <si>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</si>
  <si>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</si>
  <si>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</si>
  <si>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</si>
  <si>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</si>
  <si>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</si>
  <si>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</si>
  <si>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</si>
  <si>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</si>
  <si>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</si>
  <si>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</si>
  <si>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</si>
  <si>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</si>
  <si>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</si>
  <si>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</si>
  <si>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</si>
  <si>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</si>
  <si>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</si>
  <si>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</si>
  <si>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</si>
  <si>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</si>
  <si>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</si>
  <si>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</si>
  <si>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</si>
  <si>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</si>
  <si>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</si>
  <si>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</si>
  <si>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</si>
  <si>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</si>
  <si>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</si>
  <si>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</si>
  <si>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</si>
  <si>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</si>
  <si>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</si>
  <si>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</si>
  <si>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</si>
  <si>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</si>
  <si>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</si>
  <si>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</si>
  <si>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</si>
  <si>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</si>
  <si>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</si>
  <si>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</si>
  <si>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</si>
  <si>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</si>
  <si>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</si>
  <si>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</si>
  <si>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</si>
  <si>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</si>
  <si>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</si>
  <si>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</si>
  <si>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</si>
  <si>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</si>
  <si>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</si>
  <si>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</si>
  <si>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</si>
  <si>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</si>
  <si>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</si>
  <si>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</si>
  <si>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</si>
  <si>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</si>
  <si>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</si>
  <si>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</si>
  <si>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</si>
  <si>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</si>
  <si>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</si>
  <si>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</si>
  <si>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</si>
  <si>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</si>
  <si>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</si>
  <si>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</si>
  <si>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</si>
  <si>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</si>
  <si>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</si>
  <si>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</si>
  <si>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</si>
  <si>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</si>
  <si>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</si>
  <si>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</si>
  <si>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</si>
  <si>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</si>
  <si>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</si>
  <si>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</si>
  <si>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</si>
  <si>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</si>
  <si>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</si>
  <si>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</si>
  <si>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</si>
  <si>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</si>
  <si>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</si>
  <si>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</si>
  <si>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</si>
  <si>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</si>
  <si>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</si>
  <si>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</si>
  <si>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</si>
  <si>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</si>
  <si>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</si>
  <si>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</si>
  <si>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</si>
  <si>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</si>
  <si>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</si>
  <si>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</si>
  <si>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</si>
  <si>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</si>
  <si>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</si>
  <si>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</si>
  <si>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</si>
  <si>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</si>
  <si>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</si>
  <si>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</si>
  <si>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</si>
  <si>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</si>
  <si>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</si>
  <si>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</si>
  <si>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</si>
  <si>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</si>
  <si>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</si>
  <si>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</si>
  <si>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</si>
  <si>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</si>
  <si>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</si>
  <si>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</si>
  <si>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</si>
  <si>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</si>
  <si>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</si>
  <si>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</si>
  <si>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</si>
  <si>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</si>
  <si>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</si>
  <si>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</si>
  <si>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</si>
  <si>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</si>
  <si>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</si>
  <si>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</si>
  <si>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</si>
  <si>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</si>
  <si>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</si>
  <si>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</si>
  <si>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</si>
  <si>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</si>
  <si>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</si>
  <si>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</si>
  <si>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</si>
  <si>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</si>
  <si>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</si>
  <si>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</si>
  <si>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</si>
  <si>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</si>
  <si>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</si>
  <si>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</si>
  <si>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</si>
  <si>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</si>
  <si>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</si>
  <si>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</si>
  <si>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</si>
  <si>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</si>
  <si>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</si>
  <si>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</si>
  <si>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</si>
  <si>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</si>
  <si>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</si>
  <si>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</si>
  <si>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</si>
  <si>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</si>
  <si>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</si>
  <si>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</si>
  <si>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</si>
  <si>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</si>
  <si>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</si>
  <si>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</si>
  <si>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</si>
  <si>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</si>
  <si>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</si>
  <si>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</si>
  <si>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</si>
  <si>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</si>
  <si>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</si>
  <si>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</si>
  <si>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</si>
  <si>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</si>
  <si>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</si>
  <si>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</si>
  <si>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</si>
  <si>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</si>
  <si>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</si>
  <si>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</si>
  <si>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</si>
  <si>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</si>
  <si>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</si>
  <si>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</si>
  <si>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</si>
  <si>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</si>
  <si>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</si>
  <si>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</si>
  <si>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</si>
  <si>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</si>
  <si>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</si>
  <si>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</si>
  <si>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</si>
  <si>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</si>
  <si>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</si>
  <si>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</si>
  <si>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</si>
  <si>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</si>
  <si>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</si>
  <si>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</si>
  <si>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</si>
  <si>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</si>
  <si>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</si>
  <si>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</si>
  <si>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</si>
  <si>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</si>
  <si>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</si>
  <si>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</si>
  <si>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</si>
  <si>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</si>
  <si>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</si>
  <si>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</si>
  <si>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</si>
  <si>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</si>
  <si>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</si>
  <si>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</si>
  <si>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</si>
  <si>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</si>
  <si>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</si>
  <si>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</si>
  <si>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</si>
  <si>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</si>
  <si>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</si>
  <si>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</si>
  <si>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</si>
  <si>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</si>
  <si>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</si>
  <si>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</si>
  <si>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</si>
  <si>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</si>
  <si>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</si>
  <si>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</si>
  <si>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</si>
  <si>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</si>
  <si>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</si>
  <si>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</si>
  <si>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</si>
  <si>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</si>
  <si>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</si>
  <si>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</si>
  <si>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</si>
  <si>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</si>
  <si>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</si>
  <si>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</si>
  <si>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</si>
  <si>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</si>
  <si>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</si>
  <si>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</si>
  <si>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</si>
  <si>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</si>
  <si>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</si>
  <si>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</si>
  <si>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</si>
  <si>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</si>
  <si>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</si>
  <si>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</si>
  <si>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</si>
  <si>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</si>
  <si>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</si>
  <si>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</si>
  <si>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</si>
  <si>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</si>
  <si>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</si>
  <si>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</si>
  <si>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</si>
  <si>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</si>
  <si>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</si>
  <si>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</si>
  <si>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</si>
  <si>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</si>
  <si>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</si>
  <si>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</si>
  <si>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</si>
  <si>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</si>
  <si>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</si>
  <si>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</si>
  <si>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</si>
  <si>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</si>
  <si>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</si>
  <si>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</si>
  <si>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</si>
  <si>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</si>
  <si>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</si>
  <si>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</si>
  <si>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</si>
  <si>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</si>
  <si>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</si>
  <si>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</si>
  <si>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</si>
  <si>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</si>
  <si>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</si>
  <si>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</si>
  <si>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</si>
  <si>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</si>
  <si>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</si>
  <si>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</si>
  <si>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</si>
  <si>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</si>
  <si>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</si>
  <si>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</si>
  <si>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</si>
  <si>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</si>
  <si>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</si>
  <si>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</si>
  <si>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</si>
  <si>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</si>
  <si>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</si>
  <si>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</si>
  <si>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</si>
  <si>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</si>
  <si>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</si>
  <si>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</si>
  <si>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</si>
  <si>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</si>
  <si>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</si>
  <si>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</si>
  <si>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</si>
  <si>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</si>
  <si>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</si>
  <si>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</si>
  <si>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</si>
  <si>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</si>
  <si>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</si>
  <si>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</si>
  <si>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</si>
  <si>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</si>
  <si>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</si>
  <si>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</si>
  <si>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</si>
  <si>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</si>
  <si>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</si>
  <si>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</si>
  <si>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</si>
  <si>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</si>
  <si>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</si>
  <si>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</si>
  <si>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</si>
  <si>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</si>
  <si>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</si>
  <si>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</si>
  <si>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</si>
  <si>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</si>
  <si>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</si>
  <si>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</si>
  <si>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</si>
  <si>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</si>
  <si>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</si>
  <si>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</si>
  <si>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</si>
  <si>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</si>
  <si>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</si>
  <si>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</si>
  <si>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</si>
  <si>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</si>
  <si>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</si>
  <si>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</si>
  <si>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</si>
  <si>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</si>
  <si>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</si>
  <si>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</si>
  <si>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</si>
  <si>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</si>
  <si>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</si>
  <si>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</si>
  <si>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</si>
  <si>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</si>
  <si>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</si>
  <si>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</si>
  <si>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</si>
  <si>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</si>
  <si>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</si>
  <si>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</si>
  <si>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</si>
  <si>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</si>
  <si>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</si>
  <si>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</si>
  <si>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</si>
  <si>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</si>
  <si>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</si>
  <si>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</si>
  <si>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</si>
  <si>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</si>
  <si>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</si>
  <si>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</si>
  <si>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</si>
  <si>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</si>
  <si>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</si>
  <si>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</si>
  <si>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</si>
  <si>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</si>
  <si>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</si>
  <si>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</si>
  <si>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</si>
  <si>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</si>
  <si>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</si>
  <si>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</si>
  <si>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</si>
  <si>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</si>
  <si>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</si>
  <si>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</si>
  <si>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</si>
  <si>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</si>
  <si>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</si>
  <si>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</si>
  <si>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</si>
  <si>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</si>
  <si>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</si>
  <si>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</si>
  <si>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</si>
  <si>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</si>
  <si>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</si>
  <si>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</si>
  <si>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</si>
  <si>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</si>
  <si>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</si>
  <si>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</si>
  <si>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</si>
  <si>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</si>
  <si>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</si>
  <si>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</si>
  <si>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</si>
  <si>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</si>
  <si>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</si>
  <si>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</si>
  <si>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</si>
  <si>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</si>
  <si>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</si>
  <si>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</si>
  <si>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</si>
  <si>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</si>
  <si>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</si>
  <si>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</si>
  <si>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</si>
  <si>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</si>
  <si>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</si>
  <si>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</si>
  <si>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</si>
  <si>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</si>
  <si>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</si>
  <si>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</si>
  <si>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</si>
  <si>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</si>
  <si>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</si>
  <si>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</si>
  <si>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</si>
  <si>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</si>
  <si>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</si>
  <si>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</si>
  <si>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</si>
  <si>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</si>
  <si>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</si>
  <si>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</si>
  <si>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</si>
  <si>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</si>
  <si>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</si>
  <si>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</si>
  <si>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</si>
  <si>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</si>
  <si>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</si>
  <si>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</si>
  <si>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</si>
  <si>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</si>
  <si>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</si>
  <si>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</si>
  <si>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</si>
  <si>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</si>
  <si>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</si>
  <si>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</si>
  <si>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</si>
  <si>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</si>
  <si>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</si>
  <si>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</si>
  <si>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</si>
  <si>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</si>
  <si>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</si>
  <si>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</si>
  <si>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</si>
  <si>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</si>
  <si>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</si>
  <si>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</si>
  <si>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</si>
  <si>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</si>
  <si>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</si>
  <si>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</si>
  <si>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</si>
  <si>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</si>
  <si>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</si>
  <si>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</si>
  <si>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</si>
  <si>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</si>
  <si>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</si>
  <si>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</si>
  <si>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</si>
  <si>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</si>
  <si>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</si>
  <si>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</si>
  <si>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</si>
  <si>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</si>
  <si>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</si>
  <si>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</si>
  <si>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</si>
  <si>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</si>
  <si>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</si>
  <si>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</si>
  <si>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</si>
  <si>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</si>
  <si>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</si>
  <si>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</si>
  <si>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</si>
  <si>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</si>
  <si>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</si>
  <si>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</si>
  <si>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</si>
  <si>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</si>
  <si>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</si>
  <si>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</si>
  <si>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</si>
  <si>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</si>
  <si>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</si>
  <si>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</si>
  <si>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</si>
  <si>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</si>
  <si>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</si>
  <si>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</si>
  <si>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</si>
  <si>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</si>
  <si>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</si>
  <si>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</si>
  <si>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</si>
  <si>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</si>
  <si>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</si>
  <si>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</si>
  <si>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</si>
  <si>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</si>
  <si>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</si>
  <si>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</si>
  <si>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</si>
  <si>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</si>
  <si>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</si>
  <si>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</si>
  <si>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</si>
  <si>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</si>
  <si>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</si>
  <si>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</si>
  <si>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</si>
  <si>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</si>
  <si>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</si>
  <si>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</si>
  <si>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</si>
  <si>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</si>
  <si>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</si>
  <si>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</si>
  <si>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</si>
  <si>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</si>
  <si>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</si>
  <si>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</si>
  <si>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</si>
  <si>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</si>
  <si>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</si>
  <si>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</si>
  <si>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</si>
  <si>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</si>
  <si>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</si>
  <si>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</si>
  <si>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</si>
  <si>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</si>
  <si>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</si>
  <si>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</si>
  <si>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</si>
  <si>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</si>
  <si>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</si>
  <si>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</si>
  <si>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</si>
  <si>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</si>
  <si>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</si>
  <si>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</si>
  <si>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</si>
  <si>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</si>
  <si>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</si>
  <si>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</si>
  <si>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</si>
  <si>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</si>
  <si>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</si>
  <si>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</si>
  <si>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</si>
  <si>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</si>
  <si>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</si>
  <si>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</si>
  <si>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</si>
  <si>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</si>
  <si>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</si>
  <si>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</si>
  <si>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</si>
  <si>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</si>
  <si>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</si>
  <si>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</si>
  <si>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</si>
  <si>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</si>
  <si>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</si>
  <si>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</si>
  <si>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</si>
  <si>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</si>
  <si>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</si>
  <si>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</si>
  <si>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</si>
  <si>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</si>
  <si>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</si>
  <si>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</si>
  <si>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</si>
  <si>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</si>
  <si>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</si>
  <si>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</si>
  <si>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</si>
  <si>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</si>
  <si>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</si>
  <si>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</si>
  <si>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</si>
  <si>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</si>
  <si>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</si>
  <si>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</si>
  <si>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</si>
  <si>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</si>
  <si>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</si>
  <si>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</si>
  <si>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</si>
  <si>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</si>
  <si>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</si>
  <si>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</si>
  <si>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</si>
  <si>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</si>
  <si>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</si>
  <si>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</si>
  <si>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</si>
  <si>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</si>
  <si>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</si>
  <si>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</si>
  <si>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</si>
  <si>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</si>
  <si>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</si>
  <si>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</si>
  <si>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</si>
  <si>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</si>
  <si>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</si>
  <si>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</si>
  <si>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</si>
  <si>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</si>
  <si>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</si>
  <si>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</si>
  <si>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</si>
  <si>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</si>
  <si>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</si>
  <si>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</si>
  <si>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</si>
  <si>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</si>
  <si>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</si>
  <si>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</si>
  <si>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</si>
  <si>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</si>
  <si>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</si>
  <si>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</si>
  <si>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</si>
  <si>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</si>
  <si>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</si>
  <si>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</si>
  <si>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</si>
  <si>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</si>
  <si>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</si>
  <si>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</si>
  <si>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</si>
  <si>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</si>
  <si>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</si>
  <si>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</si>
  <si>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</si>
  <si>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</si>
  <si>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</si>
  <si>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</si>
  <si>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</si>
  <si>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</si>
  <si>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</si>
  <si>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</si>
  <si>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</si>
  <si>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</si>
  <si>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</si>
  <si>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</si>
  <si>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</si>
  <si>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</si>
  <si>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</si>
  <si>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</si>
  <si>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</si>
  <si>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</si>
  <si>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</si>
  <si>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</si>
  <si>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</si>
  <si>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</si>
  <si>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</si>
  <si>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</si>
  <si>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</si>
  <si>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</si>
  <si>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</si>
  <si>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</si>
  <si>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</si>
  <si>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</si>
  <si>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</si>
  <si>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</si>
  <si>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</si>
  <si>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</si>
  <si>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</si>
  <si>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</si>
  <si>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</si>
  <si>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</si>
  <si>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</si>
  <si>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</si>
  <si>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</si>
  <si>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</si>
  <si>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</si>
  <si>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</si>
  <si>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</si>
  <si>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</si>
  <si>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</si>
  <si>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</si>
  <si>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</si>
  <si>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</si>
  <si>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</si>
  <si>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</si>
  <si>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</si>
  <si>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</si>
  <si>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</si>
  <si>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</si>
  <si>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</si>
  <si>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</si>
  <si>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</si>
  <si>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</si>
  <si>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</si>
  <si>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</si>
  <si>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</si>
  <si>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</si>
  <si>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</si>
  <si>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</si>
  <si>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</si>
  <si>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</si>
  <si>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</si>
  <si>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</si>
  <si>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</si>
  <si>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</si>
  <si>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</si>
  <si>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</si>
  <si>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</si>
  <si>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</si>
  <si>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</si>
  <si>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</si>
  <si>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</si>
  <si>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</si>
  <si>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</si>
  <si>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</si>
  <si>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</si>
  <si>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</si>
  <si>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</si>
  <si>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</si>
  <si>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</si>
  <si>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</si>
  <si>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</si>
  <si>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</si>
  <si>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</si>
  <si>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</si>
  <si>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</si>
  <si>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</si>
  <si>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</si>
  <si>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</si>
  <si>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</si>
  <si>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</si>
  <si>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</si>
  <si>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</si>
  <si>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</si>
  <si>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</si>
  <si>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</si>
  <si>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</si>
  <si>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</si>
  <si>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</si>
  <si>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</si>
  <si>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</si>
  <si>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</si>
  <si>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</si>
  <si>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</si>
  <si>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</si>
  <si>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</si>
  <si>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</si>
  <si>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</si>
  <si>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</si>
  <si>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</si>
  <si>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</si>
  <si>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</si>
  <si>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</si>
  <si>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</si>
  <si>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</si>
  <si>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</si>
  <si>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</si>
  <si>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</si>
  <si>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</si>
  <si>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</si>
  <si>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</si>
  <si>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</si>
  <si>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</si>
  <si>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</si>
  <si>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</si>
  <si>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</si>
  <si>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</si>
  <si>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</si>
  <si>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</si>
  <si>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</si>
  <si>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</si>
  <si>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</si>
  <si>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</si>
  <si>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</si>
  <si>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</si>
  <si>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</si>
  <si>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</si>
  <si>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</si>
  <si>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</si>
  <si>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</si>
  <si>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</si>
  <si>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</si>
  <si>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</si>
  <si>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</si>
  <si>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</si>
  <si>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</si>
  <si>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</si>
  <si>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</si>
  <si>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</si>
  <si>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</si>
  <si>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</si>
  <si>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</si>
  <si>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</si>
  <si>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</si>
  <si>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</si>
  <si>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</si>
  <si>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</si>
  <si>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</si>
  <si>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</si>
  <si>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</si>
  <si>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</si>
  <si>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</si>
  <si>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</si>
  <si>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</si>
  <si>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</si>
  <si>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</si>
  <si>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</si>
  <si>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</si>
  <si>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</si>
  <si>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</si>
  <si>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</si>
  <si>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</si>
  <si>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</si>
  <si>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</si>
  <si>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</si>
  <si>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</si>
  <si>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</si>
  <si>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</si>
  <si>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</si>
  <si>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</si>
  <si>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</si>
  <si>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</si>
  <si>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</si>
  <si>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</si>
  <si>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</si>
  <si>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</si>
  <si>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</si>
  <si>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</si>
  <si>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</si>
  <si>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</si>
  <si>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</si>
  <si>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</si>
  <si>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</si>
  <si>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</si>
  <si>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</si>
  <si>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</si>
  <si>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</si>
  <si>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</si>
  <si>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</si>
  <si>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</si>
  <si>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</si>
  <si>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</si>
  <si>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</si>
  <si>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</si>
  <si>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</si>
  <si>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</si>
  <si>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</si>
  <si>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</si>
  <si>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</si>
  <si>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</si>
  <si>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</si>
  <si>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</si>
  <si>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</si>
  <si>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</si>
  <si>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</si>
  <si>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</si>
  <si>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</si>
  <si>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</si>
  <si>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</si>
  <si>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</si>
  <si>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</si>
  <si>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</si>
  <si>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</si>
  <si>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</si>
  <si>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</si>
  <si>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</si>
  <si>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</si>
  <si>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</si>
  <si>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</si>
  <si>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</si>
  <si>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</si>
  <si>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</si>
  <si>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</si>
  <si>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</si>
  <si>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</si>
  <si>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</si>
  <si>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</si>
  <si>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</si>
  <si>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</si>
  <si>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</si>
  <si>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</si>
  <si>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</si>
  <si>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</si>
  <si>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</si>
  <si>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</si>
  <si>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</si>
  <si>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</si>
  <si>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</si>
  <si>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</si>
  <si>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</si>
  <si>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</si>
  <si>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</si>
  <si>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</si>
  <si>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</si>
  <si>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</si>
  <si>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</si>
  <si>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</si>
  <si>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</si>
  <si>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</si>
  <si>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</si>
  <si>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</si>
  <si>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</si>
  <si>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</si>
  <si>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</si>
  <si>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</si>
  <si>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</si>
  <si>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</si>
  <si>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</si>
  <si>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</si>
  <si>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</si>
  <si>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</si>
  <si>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</si>
  <si>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</si>
  <si>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</si>
  <si>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</si>
  <si>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</si>
  <si>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</si>
  <si>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</si>
  <si>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</si>
  <si>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</si>
  <si>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</si>
  <si>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</si>
  <si>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</si>
  <si>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</si>
  <si>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</si>
  <si>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</si>
  <si>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</si>
  <si>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</si>
  <si>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</si>
  <si>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</si>
  <si>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</si>
  <si>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</si>
  <si>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</si>
  <si>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</si>
  <si>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</si>
  <si>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</si>
  <si>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</si>
  <si>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</si>
  <si>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</si>
  <si>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</si>
  <si>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</si>
  <si>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</si>
  <si>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</si>
  <si>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</si>
  <si>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</si>
  <si>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</si>
  <si>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</si>
  <si>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</si>
  <si>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</si>
  <si>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</si>
  <si>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</si>
  <si>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</si>
  <si>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</si>
  <si>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</si>
  <si>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</si>
  <si>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</si>
  <si>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</si>
  <si>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</si>
  <si>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</si>
  <si>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</si>
  <si>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</si>
  <si>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</si>
  <si>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</si>
  <si>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</si>
  <si>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</si>
  <si>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</si>
  <si>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</si>
  <si>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</si>
  <si>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</si>
  <si>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</si>
  <si>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</si>
  <si>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</si>
  <si>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</si>
  <si>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</si>
  <si>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</si>
  <si>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</si>
  <si>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</si>
  <si>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</si>
  <si>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</si>
  <si>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</si>
  <si>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</si>
  <si>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</si>
  <si>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</si>
  <si>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</si>
  <si>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</si>
  <si>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</si>
  <si>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</si>
  <si>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</si>
  <si>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</si>
  <si>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</si>
  <si>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</si>
  <si>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</si>
  <si>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</si>
  <si>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</si>
  <si>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</si>
  <si>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</si>
  <si>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</si>
  <si>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</si>
  <si>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</si>
  <si>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</si>
  <si>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</si>
  <si>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</si>
  <si>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</si>
  <si>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</si>
  <si>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</si>
  <si>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</si>
  <si>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</si>
  <si>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</si>
  <si>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</si>
  <si>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</si>
  <si>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</si>
  <si>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</si>
  <si>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</si>
  <si>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</si>
  <si>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</si>
  <si>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</si>
  <si>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</si>
  <si>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</si>
  <si>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</si>
  <si>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</si>
  <si>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</si>
  <si>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</si>
  <si>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</si>
  <si>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</si>
  <si>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</si>
  <si>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</si>
  <si>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</si>
  <si>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</si>
  <si>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</si>
  <si>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</si>
  <si>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</si>
  <si>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</si>
  <si>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</si>
  <si>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</si>
  <si>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</si>
  <si>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</si>
  <si>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</si>
  <si>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</si>
  <si>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</si>
  <si>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</si>
  <si>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</si>
  <si>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</si>
  <si>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</si>
  <si>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</si>
  <si>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</si>
  <si>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</si>
  <si>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</si>
  <si>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</si>
  <si>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</si>
  <si>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</si>
  <si>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</si>
  <si>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</si>
  <si>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</si>
  <si>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</si>
  <si>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</si>
  <si>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</si>
  <si>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</si>
  <si>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</si>
  <si>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</si>
  <si>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</si>
  <si>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</si>
  <si>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</si>
  <si>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</si>
  <si>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</si>
  <si>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</si>
  <si>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</si>
  <si>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</si>
  <si>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</si>
  <si>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</si>
  <si>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</si>
  <si>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</si>
  <si>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</si>
  <si>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</si>
  <si>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</si>
  <si>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</si>
  <si>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</si>
  <si>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</si>
  <si>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</si>
  <si>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</si>
  <si>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</si>
  <si>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</si>
  <si>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</si>
  <si>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</si>
  <si>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</si>
  <si>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</si>
  <si>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</si>
  <si>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</si>
  <si>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</si>
  <si>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</si>
  <si>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</si>
  <si>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</si>
  <si>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</si>
  <si>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</si>
  <si>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</si>
  <si>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</si>
  <si>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</si>
  <si>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</si>
  <si>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</si>
  <si>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</si>
  <si>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</si>
  <si>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</si>
  <si>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</si>
  <si>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</si>
  <si>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</si>
  <si>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</si>
  <si>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</si>
  <si>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</si>
  <si>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</si>
  <si>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</si>
  <si>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</si>
  <si>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</si>
  <si>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</si>
  <si>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</si>
  <si>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</si>
  <si>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</si>
  <si>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</si>
  <si>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</si>
  <si>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</si>
  <si>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</si>
  <si>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</si>
  <si>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</si>
  <si>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</si>
  <si>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</si>
  <si>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</si>
  <si>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</si>
  <si>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</si>
  <si>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</si>
  <si>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</si>
  <si>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</si>
  <si>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</si>
  <si>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</si>
  <si>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</si>
  <si>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</si>
  <si>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</si>
  <si>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</si>
  <si>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</si>
  <si>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</si>
  <si>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</si>
  <si>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</si>
  <si>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</si>
  <si>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</si>
  <si>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</si>
  <si>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</si>
  <si>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</si>
  <si>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</si>
  <si>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</si>
  <si>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</si>
  <si>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</si>
  <si>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</si>
  <si>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</si>
  <si>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</si>
  <si>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</si>
  <si>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</si>
  <si>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</si>
  <si>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</si>
  <si>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</si>
  <si>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</si>
  <si>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</si>
  <si>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</si>
  <si>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</si>
  <si>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</si>
  <si>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</si>
  <si>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</si>
  <si>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</si>
  <si>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</si>
  <si>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</si>
  <si>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</si>
  <si>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</si>
  <si>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</si>
  <si>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</si>
  <si>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</si>
  <si>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</si>
  <si>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</si>
  <si>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</si>
  <si>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</si>
  <si>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</si>
  <si>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</si>
  <si>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</si>
  <si>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</si>
  <si>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</si>
  <si>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</si>
  <si>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</si>
  <si>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</si>
  <si>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</si>
  <si>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</si>
  <si>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</si>
  <si>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</si>
  <si>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</si>
  <si>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</si>
  <si>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</si>
  <si>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</si>
  <si>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</si>
  <si>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</si>
  <si>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</si>
  <si>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</si>
  <si>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</si>
  <si>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</si>
  <si>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</si>
  <si>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</si>
  <si>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</si>
  <si>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</si>
  <si>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</si>
  <si>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</si>
  <si>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</si>
  <si>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</si>
  <si>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</si>
  <si>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</si>
  <si>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</si>
  <si>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</si>
  <si>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</si>
  <si>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</si>
  <si>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</si>
  <si>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</si>
  <si>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</si>
  <si>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</si>
  <si>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</si>
  <si>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</si>
  <si>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</si>
  <si>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</si>
  <si>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</si>
  <si>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</si>
  <si>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</si>
  <si>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</si>
  <si>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</si>
  <si>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</si>
  <si>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</si>
  <si>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</si>
  <si>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</si>
  <si>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</si>
  <si>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</si>
  <si>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</si>
  <si>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</si>
  <si>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</si>
  <si>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</si>
  <si>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</si>
  <si>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</si>
  <si>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</si>
  <si>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</si>
  <si>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</si>
  <si>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</si>
  <si>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</si>
  <si>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</si>
  <si>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</si>
  <si>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</si>
  <si>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</si>
  <si>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</si>
  <si>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</si>
  <si>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</si>
  <si>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</si>
  <si>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</si>
  <si>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</si>
  <si>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</si>
  <si>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</si>
  <si>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</si>
  <si>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</si>
  <si>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</si>
  <si>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</si>
  <si>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</si>
  <si>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</si>
  <si>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</si>
  <si>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</si>
  <si>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</si>
  <si>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</si>
  <si>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</si>
  <si>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</si>
  <si>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</si>
  <si>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</si>
  <si>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</si>
  <si>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</si>
  <si>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</si>
  <si>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</si>
  <si>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</si>
  <si>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</si>
  <si>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</si>
  <si>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</si>
  <si>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</si>
  <si>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</si>
  <si>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</si>
  <si>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</si>
  <si>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</si>
  <si>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</si>
  <si>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</si>
  <si>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</si>
  <si>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</si>
  <si>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</si>
  <si>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</si>
  <si>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</si>
  <si>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</si>
  <si>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</si>
  <si>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</si>
  <si>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</si>
  <si>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</si>
  <si>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</si>
  <si>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</si>
  <si>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</si>
  <si>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</si>
  <si>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</si>
  <si>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</si>
  <si>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</si>
  <si>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</si>
  <si>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</si>
  <si>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</si>
  <si>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</si>
  <si>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</si>
  <si>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</si>
  <si>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</si>
  <si>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</si>
  <si>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</si>
  <si>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</si>
  <si>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</si>
  <si>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</si>
  <si>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</si>
  <si>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</si>
  <si>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</si>
  <si>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</si>
  <si>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</si>
  <si>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</si>
  <si>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</si>
  <si>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</si>
  <si>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</si>
  <si>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</si>
  <si>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</si>
  <si>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</si>
  <si>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</si>
  <si>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</si>
  <si>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</si>
  <si>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</si>
  <si>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</si>
  <si>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</si>
  <si>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</si>
  <si>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</si>
  <si>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</si>
  <si>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</si>
  <si>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</si>
  <si>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</si>
  <si>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</si>
  <si>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</si>
  <si>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</si>
  <si>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</si>
  <si>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</si>
  <si>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</si>
  <si>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</si>
  <si>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</si>
  <si>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</si>
  <si>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</si>
  <si>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</si>
  <si>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</si>
  <si>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</si>
  <si>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</si>
  <si>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</si>
  <si>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</si>
  <si>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</si>
  <si>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</si>
  <si>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</si>
  <si>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</si>
  <si>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</si>
  <si>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</si>
  <si>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</si>
  <si>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</si>
  <si>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</si>
  <si>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</si>
  <si>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</si>
  <si>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</si>
  <si>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</si>
  <si>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</si>
  <si>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</si>
  <si>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</si>
  <si>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</si>
  <si>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</si>
  <si>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</si>
  <si>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</si>
  <si>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P5001</t>
  </si>
  <si>
    <t>P5002</t>
  </si>
  <si>
    <t>P5003</t>
  </si>
  <si>
    <t>P5004</t>
  </si>
  <si>
    <t>P5005</t>
  </si>
  <si>
    <t>P5006</t>
  </si>
  <si>
    <t>P5007</t>
  </si>
  <si>
    <t>P5008</t>
  </si>
  <si>
    <t>P5009</t>
  </si>
  <si>
    <t>P5010</t>
  </si>
  <si>
    <t>P5011</t>
  </si>
  <si>
    <t>P5012</t>
  </si>
  <si>
    <t>P5013</t>
  </si>
  <si>
    <t>P5014</t>
  </si>
  <si>
    <t>P5015</t>
  </si>
  <si>
    <t>P5016</t>
  </si>
  <si>
    <t>P5017</t>
  </si>
  <si>
    <t>P5018</t>
  </si>
  <si>
    <t>P5019</t>
  </si>
  <si>
    <t>P5020</t>
  </si>
  <si>
    <t>P5021</t>
  </si>
  <si>
    <t>P5022</t>
  </si>
  <si>
    <t>P5023</t>
  </si>
  <si>
    <t>P5024</t>
  </si>
  <si>
    <t>P5025</t>
  </si>
  <si>
    <t>P5026</t>
  </si>
  <si>
    <t>P5027</t>
  </si>
  <si>
    <t>P5028</t>
  </si>
  <si>
    <t>P5029</t>
  </si>
  <si>
    <t>P5030</t>
  </si>
  <si>
    <t>P5031</t>
  </si>
  <si>
    <t>P5032</t>
  </si>
  <si>
    <t>P5033</t>
  </si>
  <si>
    <t>P5034</t>
  </si>
  <si>
    <t>P5035</t>
  </si>
  <si>
    <t>P5036</t>
  </si>
  <si>
    <t>P5037</t>
  </si>
  <si>
    <t>P5038</t>
  </si>
  <si>
    <t>P5039</t>
  </si>
  <si>
    <t>P5040</t>
  </si>
  <si>
    <t>P5041</t>
  </si>
  <si>
    <t>P5042</t>
  </si>
  <si>
    <t>P5043</t>
  </si>
  <si>
    <t>P5044</t>
  </si>
  <si>
    <t>P5045</t>
  </si>
  <si>
    <t>P5046</t>
  </si>
  <si>
    <t>P5047</t>
  </si>
  <si>
    <t>P5048</t>
  </si>
  <si>
    <t>P5049</t>
  </si>
  <si>
    <t>P5050</t>
  </si>
  <si>
    <t>P5051</t>
  </si>
  <si>
    <t>P5052</t>
  </si>
  <si>
    <t>P5053</t>
  </si>
  <si>
    <t>P5054</t>
  </si>
  <si>
    <t>P5055</t>
  </si>
  <si>
    <t>P5056</t>
  </si>
  <si>
    <t>P5057</t>
  </si>
  <si>
    <t>P5058</t>
  </si>
  <si>
    <t>P5059</t>
  </si>
  <si>
    <t>P5060</t>
  </si>
  <si>
    <t>P5061</t>
  </si>
  <si>
    <t>P5062</t>
  </si>
  <si>
    <t>P5063</t>
  </si>
  <si>
    <t>P5064</t>
  </si>
  <si>
    <t>P5065</t>
  </si>
  <si>
    <t>P5066</t>
  </si>
  <si>
    <t>P5067</t>
  </si>
  <si>
    <t>P5068</t>
  </si>
  <si>
    <t>P5069</t>
  </si>
  <si>
    <t>P5070</t>
  </si>
  <si>
    <t>P5071</t>
  </si>
  <si>
    <t>P5072</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</si>
  <si>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</si>
  <si>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</si>
  <si>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</si>
  <si>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</si>
  <si>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</si>
  <si>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</si>
  <si>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</si>
  <si>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</si>
  <si>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</si>
  <si>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</si>
  <si>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</si>
  <si>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</si>
  <si>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</si>
  <si>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</si>
  <si>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</si>
  <si>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</si>
  <si>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</si>
  <si>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</si>
  <si>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</si>
  <si>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</si>
  <si>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P5093</t>
  </si>
  <si>
    <t>P5094</t>
  </si>
  <si>
    <t>P5095</t>
  </si>
  <si>
    <t>P5096</t>
  </si>
  <si>
    <t>P5097</t>
  </si>
  <si>
    <t>P5098</t>
  </si>
  <si>
    <t>P5099</t>
  </si>
  <si>
    <t>P5100</t>
  </si>
  <si>
    <t>P5101</t>
  </si>
  <si>
    <t>P5102</t>
  </si>
  <si>
    <t>P5103</t>
  </si>
  <si>
    <t>P5104</t>
  </si>
  <si>
    <t>P5105</t>
  </si>
  <si>
    <t>P5106</t>
  </si>
  <si>
    <t>P5107</t>
  </si>
  <si>
    <t>P5108</t>
  </si>
  <si>
    <t>P5109</t>
  </si>
  <si>
    <t>P5110</t>
  </si>
  <si>
    <t>P5111</t>
  </si>
  <si>
    <t>P5112</t>
  </si>
  <si>
    <t>P5113</t>
  </si>
  <si>
    <t>P5114</t>
  </si>
  <si>
    <t>P5115</t>
  </si>
  <si>
    <t>P5116</t>
  </si>
  <si>
    <t>P5117</t>
  </si>
  <si>
    <t>P5118</t>
  </si>
  <si>
    <t>P5119</t>
  </si>
  <si>
    <t>P5120</t>
  </si>
  <si>
    <t>P5121</t>
  </si>
  <si>
    <t>P5122</t>
  </si>
  <si>
    <t>P5123</t>
  </si>
  <si>
    <t>P5124</t>
  </si>
  <si>
    <t>P5125</t>
  </si>
  <si>
    <t>P5126</t>
  </si>
  <si>
    <t>P5127</t>
  </si>
  <si>
    <t>P5128</t>
  </si>
  <si>
    <t>P5129</t>
  </si>
  <si>
    <t>P5130</t>
  </si>
  <si>
    <t>P5131</t>
  </si>
  <si>
    <t>P5132</t>
  </si>
  <si>
    <t>P5133</t>
  </si>
  <si>
    <t>P5134</t>
  </si>
  <si>
    <t>P5135</t>
  </si>
  <si>
    <t>P5136</t>
  </si>
  <si>
    <t>P5137</t>
  </si>
  <si>
    <t>P5138</t>
  </si>
  <si>
    <t>P5139</t>
  </si>
  <si>
    <t>P5140</t>
  </si>
  <si>
    <t>P5141</t>
  </si>
  <si>
    <t>P5142</t>
  </si>
  <si>
    <t>P5143</t>
  </si>
  <si>
    <t>P5144</t>
  </si>
  <si>
    <t>P5145</t>
  </si>
  <si>
    <t>P5146</t>
  </si>
  <si>
    <t>P5147</t>
  </si>
  <si>
    <t>P5148</t>
  </si>
  <si>
    <t>P5149</t>
  </si>
  <si>
    <t>P5150</t>
  </si>
  <si>
    <t>P5151</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</si>
  <si>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</si>
  <si>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</si>
  <si>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</si>
  <si>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</si>
  <si>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</si>
  <si>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</si>
  <si>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</si>
  <si>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</si>
  <si>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</si>
  <si>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</si>
  <si>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</si>
  <si>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</si>
  <si>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</si>
  <si>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</si>
  <si>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</si>
  <si>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</si>
  <si>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</si>
  <si>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</si>
  <si>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</si>
  <si>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</si>
  <si>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</si>
  <si>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</si>
  <si>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</si>
  <si>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</si>
  <si>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P5176</t>
  </si>
  <si>
    <t>P5177</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</si>
  <si>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</si>
  <si>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</si>
  <si>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</si>
  <si>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</si>
  <si>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</si>
  <si>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</si>
  <si>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</si>
  <si>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</si>
  <si>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</si>
  <si>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</si>
  <si>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</si>
  <si>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</si>
  <si>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</si>
  <si>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</si>
  <si>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</si>
  <si>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</si>
  <si>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</si>
  <si>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</si>
  <si>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</si>
  <si>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</si>
  <si>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</si>
  <si>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</si>
  <si>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</si>
  <si>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</si>
  <si>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</si>
  <si>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</si>
  <si>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</si>
  <si>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</si>
  <si>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</si>
  <si>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</si>
  <si>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</si>
  <si>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</si>
  <si>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</si>
  <si>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</si>
  <si>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</si>
  <si>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</si>
  <si>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</si>
  <si>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</si>
  <si>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</si>
  <si>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</si>
  <si>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</si>
  <si>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</si>
  <si>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</si>
  <si>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</si>
  <si>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</si>
  <si>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</si>
  <si>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</si>
  <si>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P5225</t>
  </si>
  <si>
    <t>P5226</t>
  </si>
  <si>
    <t>P5227</t>
  </si>
  <si>
    <t>P5228</t>
  </si>
  <si>
    <t>P5229</t>
  </si>
  <si>
    <t>P5230</t>
  </si>
  <si>
    <t>P5231</t>
  </si>
  <si>
    <t>P5232</t>
  </si>
  <si>
    <t>P5233</t>
  </si>
  <si>
    <t>P5234</t>
  </si>
  <si>
    <t>P5235</t>
  </si>
  <si>
    <t>P5236</t>
  </si>
  <si>
    <t>P5237</t>
  </si>
  <si>
    <t>P5238</t>
  </si>
  <si>
    <t>P5239</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</si>
  <si>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</si>
  <si>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</si>
  <si>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</si>
  <si>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</si>
  <si>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</si>
  <si>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</si>
  <si>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</si>
  <si>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</si>
  <si>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</si>
  <si>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</si>
  <si>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</si>
  <si>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</si>
  <si>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</si>
  <si>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</si>
  <si>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</si>
  <si>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</si>
  <si>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</si>
  <si>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</si>
  <si>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</si>
  <si>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</si>
  <si>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</si>
  <si>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</si>
  <si>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</si>
  <si>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</si>
  <si>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</si>
  <si>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</si>
  <si>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</si>
  <si>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</si>
  <si>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</si>
  <si>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</si>
  <si>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</si>
  <si>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</si>
  <si>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</si>
  <si>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</si>
  <si>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</si>
  <si>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</si>
  <si>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</si>
  <si>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P5277</t>
  </si>
  <si>
    <t>P5278</t>
  </si>
  <si>
    <t>P5279</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</si>
  <si>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</si>
  <si>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</si>
  <si>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</si>
  <si>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</si>
  <si>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</si>
  <si>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</si>
  <si>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</si>
  <si>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</si>
  <si>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</si>
  <si>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</si>
  <si>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</si>
  <si>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</si>
  <si>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</si>
  <si>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</si>
  <si>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</si>
  <si>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</si>
  <si>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</si>
  <si>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</si>
  <si>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</si>
  <si>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</si>
  <si>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</si>
  <si>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</si>
  <si>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</si>
  <si>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</si>
  <si>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</si>
  <si>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</si>
  <si>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</si>
  <si>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</si>
  <si>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</si>
  <si>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</si>
  <si>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</si>
  <si>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</si>
  <si>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</si>
  <si>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</si>
  <si>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</si>
  <si>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</si>
  <si>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</si>
  <si>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</si>
  <si>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</si>
  <si>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</si>
  <si>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</si>
  <si>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</si>
  <si>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</si>
  <si>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</si>
  <si>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</si>
  <si>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</si>
  <si>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</si>
  <si>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</si>
  <si>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</si>
  <si>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</si>
  <si>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</si>
  <si>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</si>
  <si>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</si>
  <si>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</si>
  <si>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</si>
  <si>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</si>
  <si>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</si>
  <si>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</si>
  <si>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</si>
  <si>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</si>
  <si>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</si>
  <si>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</si>
  <si>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</si>
  <si>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</si>
  <si>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</si>
  <si>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</si>
  <si>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</si>
  <si>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</si>
  <si>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</si>
  <si>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</si>
  <si>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</si>
  <si>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</si>
  <si>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</si>
  <si>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</si>
  <si>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P5354</t>
  </si>
  <si>
    <t>P5355</t>
  </si>
  <si>
    <t>P5356</t>
  </si>
  <si>
    <t>P5357</t>
  </si>
  <si>
    <t>P5358</t>
  </si>
  <si>
    <t>P5359</t>
  </si>
  <si>
    <t>P5360</t>
  </si>
  <si>
    <t>P5361</t>
  </si>
  <si>
    <t>P5362</t>
  </si>
  <si>
    <t>P5363</t>
  </si>
  <si>
    <t>P5364</t>
  </si>
  <si>
    <t>P5365</t>
  </si>
  <si>
    <t>P5366</t>
  </si>
  <si>
    <t>P5367</t>
  </si>
  <si>
    <t>P5368</t>
  </si>
  <si>
    <t>P5369</t>
  </si>
  <si>
    <t>P5370</t>
  </si>
  <si>
    <t>P5371</t>
  </si>
  <si>
    <t>P5372</t>
  </si>
  <si>
    <t>P5373</t>
  </si>
  <si>
    <t>P5374</t>
  </si>
  <si>
    <t>P5375</t>
  </si>
  <si>
    <t>P5376</t>
  </si>
  <si>
    <t>P5377</t>
  </si>
  <si>
    <t>P5378</t>
  </si>
  <si>
    <t>P5379</t>
  </si>
  <si>
    <t>P5380</t>
  </si>
  <si>
    <t>P5381</t>
  </si>
  <si>
    <t>P5382</t>
  </si>
  <si>
    <t>P5383</t>
  </si>
  <si>
    <t>P5384</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</si>
  <si>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</si>
  <si>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</si>
  <si>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</si>
  <si>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</si>
  <si>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</si>
  <si>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</si>
  <si>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</si>
  <si>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</si>
  <si>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</si>
  <si>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</si>
  <si>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</si>
  <si>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</si>
  <si>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</si>
  <si>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</si>
  <si>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</si>
  <si>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</si>
  <si>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</si>
  <si>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</si>
  <si>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</si>
  <si>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</si>
  <si>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</si>
  <si>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</si>
  <si>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</si>
  <si>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P5408</t>
  </si>
  <si>
    <t>P5409</t>
  </si>
  <si>
    <t>P5410</t>
  </si>
  <si>
    <t>P5411</t>
  </si>
  <si>
    <t>P5412</t>
  </si>
  <si>
    <t>P5413</t>
  </si>
  <si>
    <t>P5414</t>
  </si>
  <si>
    <t>P5415</t>
  </si>
  <si>
    <t>P5416</t>
  </si>
  <si>
    <t>P5417</t>
  </si>
  <si>
    <t>P5418</t>
  </si>
  <si>
    <t>P5419</t>
  </si>
  <si>
    <t>P5420</t>
  </si>
  <si>
    <t>P5421</t>
  </si>
  <si>
    <t>P5422</t>
  </si>
  <si>
    <t>P5423</t>
  </si>
  <si>
    <t>P5424</t>
  </si>
  <si>
    <t>P5425</t>
  </si>
  <si>
    <t>P5426</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</si>
  <si>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</si>
  <si>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</si>
  <si>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</si>
  <si>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</si>
  <si>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</si>
  <si>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</si>
  <si>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</si>
  <si>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</si>
  <si>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</si>
  <si>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</si>
  <si>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</si>
  <si>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</si>
  <si>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</si>
  <si>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</si>
  <si>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</si>
  <si>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</si>
  <si>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</si>
  <si>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</si>
  <si>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</si>
  <si>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</si>
  <si>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</si>
  <si>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</si>
  <si>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</si>
  <si>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</si>
  <si>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</si>
  <si>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</si>
  <si>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</si>
  <si>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</si>
  <si>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</si>
  <si>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P5456</t>
  </si>
  <si>
    <t>P5457</t>
  </si>
  <si>
    <t>P5458</t>
  </si>
  <si>
    <t>P5459</t>
  </si>
  <si>
    <t>P5460</t>
  </si>
  <si>
    <t>P5461</t>
  </si>
  <si>
    <t>P5462</t>
  </si>
  <si>
    <t>P5463</t>
  </si>
  <si>
    <t>P5464</t>
  </si>
  <si>
    <t>P5465</t>
  </si>
  <si>
    <t>P5466</t>
  </si>
  <si>
    <t>P5467</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</si>
  <si>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</si>
  <si>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</si>
  <si>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</si>
  <si>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</si>
  <si>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</si>
  <si>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</si>
  <si>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</si>
  <si>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</si>
  <si>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</si>
  <si>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</si>
  <si>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</si>
  <si>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</si>
  <si>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</si>
  <si>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</si>
  <si>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</si>
  <si>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</si>
  <si>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</si>
  <si>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</si>
  <si>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</si>
  <si>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</si>
  <si>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P5488</t>
  </si>
  <si>
    <t>P5489</t>
  </si>
  <si>
    <t>P5490</t>
  </si>
  <si>
    <t>P5491</t>
  </si>
  <si>
    <t>P5492</t>
  </si>
  <si>
    <t>P5493</t>
  </si>
  <si>
    <t>P5494</t>
  </si>
  <si>
    <t>P5495</t>
  </si>
  <si>
    <t>P5496</t>
  </si>
  <si>
    <t>P5497</t>
  </si>
  <si>
    <t>P5498</t>
  </si>
  <si>
    <t>P5499</t>
  </si>
  <si>
    <t>P5500</t>
  </si>
  <si>
    <t>P5501</t>
  </si>
  <si>
    <t>P5502</t>
  </si>
  <si>
    <t>P5503</t>
  </si>
  <si>
    <t>P5504</t>
  </si>
  <si>
    <t>P5505</t>
  </si>
  <si>
    <t>P5506</t>
  </si>
  <si>
    <t>P5507</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</si>
  <si>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</si>
  <si>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</si>
  <si>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</si>
  <si>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</si>
  <si>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</si>
  <si>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</si>
  <si>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</si>
  <si>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</si>
  <si>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</si>
  <si>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</si>
  <si>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</si>
  <si>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</si>
  <si>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</si>
  <si>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</si>
  <si>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</si>
  <si>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</si>
  <si>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</si>
  <si>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</si>
  <si>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</si>
  <si>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</si>
  <si>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P5528</t>
  </si>
  <si>
    <t>P5529</t>
  </si>
  <si>
    <t>P5530</t>
  </si>
  <si>
    <t>P5531</t>
  </si>
  <si>
    <t>P5532</t>
  </si>
  <si>
    <t>P5533</t>
  </si>
  <si>
    <t>P5534</t>
  </si>
  <si>
    <t>P5535</t>
  </si>
  <si>
    <t>P5536</t>
  </si>
  <si>
    <t>P5537</t>
  </si>
  <si>
    <t>P5538</t>
  </si>
  <si>
    <t>P5539</t>
  </si>
  <si>
    <t>P5540</t>
  </si>
  <si>
    <t>P5541</t>
  </si>
  <si>
    <t>P5542</t>
  </si>
  <si>
    <t>P5543</t>
  </si>
  <si>
    <t>P5544</t>
  </si>
  <si>
    <t>P5545</t>
  </si>
  <si>
    <t>P5546</t>
  </si>
  <si>
    <t>P5547</t>
  </si>
  <si>
    <t>P5548</t>
  </si>
  <si>
    <t>P5549</t>
  </si>
  <si>
    <t>P5550</t>
  </si>
  <si>
    <t>P5551</t>
  </si>
  <si>
    <t>P5552</t>
  </si>
  <si>
    <t>P5553</t>
  </si>
  <si>
    <t>P5554</t>
  </si>
  <si>
    <t>P5555</t>
  </si>
  <si>
    <t>P5556</t>
  </si>
  <si>
    <t>P5557</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</si>
  <si>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</si>
  <si>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</si>
  <si>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</si>
  <si>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</si>
  <si>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</si>
  <si>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</si>
  <si>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</si>
  <si>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</si>
  <si>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</si>
  <si>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</si>
  <si>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</si>
  <si>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</si>
  <si>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</si>
  <si>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</si>
  <si>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</si>
  <si>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</si>
  <si>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</si>
  <si>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</si>
  <si>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</si>
  <si>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</si>
  <si>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</si>
  <si>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</si>
  <si>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</si>
  <si>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</si>
  <si>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</si>
  <si>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</si>
  <si>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</si>
  <si>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</si>
  <si>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</si>
  <si>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</si>
  <si>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</si>
  <si>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</si>
  <si>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</si>
  <si>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</si>
  <si>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</si>
  <si>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</si>
  <si>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</si>
  <si>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</si>
  <si>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</si>
  <si>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</si>
  <si>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</si>
  <si>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</si>
  <si>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</si>
  <si>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</si>
  <si>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</si>
  <si>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</si>
  <si>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</si>
  <si>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</si>
  <si>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</si>
  <si>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</si>
  <si>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</si>
  <si>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</si>
  <si>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</si>
  <si>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</si>
  <si>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</si>
  <si>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</si>
  <si>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</si>
  <si>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</si>
  <si>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</si>
  <si>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</si>
  <si>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</si>
  <si>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</si>
  <si>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</si>
  <si>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</si>
  <si>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</si>
  <si>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</si>
  <si>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</si>
  <si>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</si>
  <si>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</si>
  <si>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</si>
  <si>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</si>
  <si>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</si>
  <si>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</si>
  <si>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P5631</t>
  </si>
  <si>
    <t>P5632</t>
  </si>
  <si>
    <t>P5633</t>
  </si>
  <si>
    <t>P5634</t>
  </si>
  <si>
    <t>P5635</t>
  </si>
  <si>
    <t>P5636</t>
  </si>
  <si>
    <t>P5637</t>
  </si>
  <si>
    <t>P5638</t>
  </si>
  <si>
    <t>P5639</t>
  </si>
  <si>
    <t>P5640</t>
  </si>
  <si>
    <t>P5641</t>
  </si>
  <si>
    <t>P5642</t>
  </si>
  <si>
    <t>P5643</t>
  </si>
  <si>
    <t>P5644</t>
  </si>
  <si>
    <t>P5645</t>
  </si>
  <si>
    <t>P5646</t>
  </si>
  <si>
    <t>P5647</t>
  </si>
  <si>
    <t>P5648</t>
  </si>
  <si>
    <t>P5649</t>
  </si>
  <si>
    <t>P5650</t>
  </si>
  <si>
    <t>P5651</t>
  </si>
  <si>
    <t>P5652</t>
  </si>
  <si>
    <t>P5653</t>
  </si>
  <si>
    <t>P5654</t>
  </si>
  <si>
    <t>P5655</t>
  </si>
  <si>
    <t>P5656</t>
  </si>
  <si>
    <t>P5657</t>
  </si>
  <si>
    <t>P5658</t>
  </si>
  <si>
    <t>P5659</t>
  </si>
  <si>
    <t>P5660</t>
  </si>
  <si>
    <t>P5661</t>
  </si>
  <si>
    <t>P5662</t>
  </si>
  <si>
    <t>P5663</t>
  </si>
  <si>
    <t>P5664</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</si>
  <si>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</si>
  <si>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</si>
  <si>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</si>
  <si>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</si>
  <si>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</si>
  <si>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</si>
  <si>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</si>
  <si>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</si>
  <si>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</si>
  <si>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</si>
  <si>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</si>
  <si>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</si>
  <si>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</si>
  <si>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</si>
  <si>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</si>
  <si>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</si>
  <si>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</si>
  <si>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</si>
  <si>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</si>
  <si>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</si>
  <si>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</si>
  <si>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</si>
  <si>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</si>
  <si>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</si>
  <si>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P5689</t>
  </si>
  <si>
    <t>P5690</t>
  </si>
  <si>
    <t>P5691</t>
  </si>
  <si>
    <t>P5692</t>
  </si>
  <si>
    <t>P5693</t>
  </si>
  <si>
    <t>P5694</t>
  </si>
  <si>
    <t>P5695</t>
  </si>
  <si>
    <t>P5696</t>
  </si>
  <si>
    <t>P5697</t>
  </si>
  <si>
    <t>P5698</t>
  </si>
  <si>
    <t>P5699</t>
  </si>
  <si>
    <t>P5700</t>
  </si>
  <si>
    <t>P5701</t>
  </si>
  <si>
    <t>P5702</t>
  </si>
  <si>
    <t>P5703</t>
  </si>
  <si>
    <t>P5704</t>
  </si>
  <si>
    <t>P5705</t>
  </si>
  <si>
    <t>P5706</t>
  </si>
  <si>
    <t>P5707</t>
  </si>
  <si>
    <t>P5708</t>
  </si>
  <si>
    <t>P5709</t>
  </si>
  <si>
    <t>P5710</t>
  </si>
  <si>
    <t>P5711</t>
  </si>
  <si>
    <t>P5712</t>
  </si>
  <si>
    <t>P5713</t>
  </si>
  <si>
    <t>P5714</t>
  </si>
  <si>
    <t>P5715</t>
  </si>
  <si>
    <t>P5716</t>
  </si>
  <si>
    <t>P5717</t>
  </si>
  <si>
    <t>P5718</t>
  </si>
  <si>
    <t>P5719</t>
  </si>
  <si>
    <t>P5720</t>
  </si>
  <si>
    <t>P5721</t>
  </si>
  <si>
    <t>P5722</t>
  </si>
  <si>
    <t>P5723</t>
  </si>
  <si>
    <t>P5724</t>
  </si>
  <si>
    <t>P5725</t>
  </si>
  <si>
    <t>P5726</t>
  </si>
  <si>
    <t>P5727</t>
  </si>
  <si>
    <t>P5728</t>
  </si>
  <si>
    <t>P5729</t>
  </si>
  <si>
    <t>P5730</t>
  </si>
  <si>
    <t>P5731</t>
  </si>
  <si>
    <t>P5732</t>
  </si>
  <si>
    <t>P5733</t>
  </si>
  <si>
    <t>P5734</t>
  </si>
  <si>
    <t>P5735</t>
  </si>
  <si>
    <t>P5736</t>
  </si>
  <si>
    <t>P5737</t>
  </si>
  <si>
    <t>P5738</t>
  </si>
  <si>
    <t>P5739</t>
  </si>
  <si>
    <t>P5740</t>
  </si>
  <si>
    <t>P5741</t>
  </si>
  <si>
    <t>P5742</t>
  </si>
  <si>
    <t>P5743</t>
  </si>
  <si>
    <t>P5744</t>
  </si>
  <si>
    <t>P5745</t>
  </si>
  <si>
    <t>P5746</t>
  </si>
  <si>
    <t>P5747</t>
  </si>
  <si>
    <t>P5748</t>
  </si>
  <si>
    <t>P5749</t>
  </si>
  <si>
    <t>P5750</t>
  </si>
  <si>
    <t>P5751</t>
  </si>
  <si>
    <t>P5752</t>
  </si>
  <si>
    <t>P5753</t>
  </si>
  <si>
    <t>P5754</t>
  </si>
  <si>
    <t>P5755</t>
  </si>
  <si>
    <t>P5756</t>
  </si>
  <si>
    <t>P5757</t>
  </si>
  <si>
    <t>P5758</t>
  </si>
  <si>
    <t>P5759</t>
  </si>
  <si>
    <t>P5760</t>
  </si>
  <si>
    <t>P5761</t>
  </si>
  <si>
    <t>P5762</t>
  </si>
  <si>
    <t>P5763</t>
  </si>
  <si>
    <t>P5764</t>
  </si>
  <si>
    <t>P5765</t>
  </si>
  <si>
    <t>P5766</t>
  </si>
  <si>
    <t>P5767</t>
  </si>
  <si>
    <t>P5768</t>
  </si>
  <si>
    <t>P5769</t>
  </si>
  <si>
    <t>P5770</t>
  </si>
  <si>
    <t>P5771</t>
  </si>
  <si>
    <t>P5772</t>
  </si>
  <si>
    <t>P5773</t>
  </si>
  <si>
    <t>P5774</t>
  </si>
  <si>
    <t>P5775</t>
  </si>
  <si>
    <t>P5776</t>
  </si>
  <si>
    <t>P5777</t>
  </si>
  <si>
    <t>P5778</t>
  </si>
  <si>
    <t>P5779</t>
  </si>
  <si>
    <t>P5780</t>
  </si>
  <si>
    <t>P5781</t>
  </si>
  <si>
    <t>P5782</t>
  </si>
  <si>
    <t>P5783</t>
  </si>
  <si>
    <t>P5784</t>
  </si>
  <si>
    <t>P5785</t>
  </si>
  <si>
    <t>P5786</t>
  </si>
  <si>
    <t>P5787</t>
  </si>
  <si>
    <t>P5788</t>
  </si>
  <si>
    <t>P5789</t>
  </si>
  <si>
    <t>P5790</t>
  </si>
  <si>
    <t>P5791</t>
  </si>
  <si>
    <t>P5792</t>
  </si>
  <si>
    <t>P5793</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</si>
  <si>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</si>
  <si>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</si>
  <si>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</si>
  <si>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</si>
  <si>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</si>
  <si>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</si>
  <si>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</si>
  <si>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</si>
  <si>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</si>
  <si>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</si>
  <si>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</si>
  <si>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</si>
  <si>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</si>
  <si>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</si>
  <si>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</si>
  <si>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</si>
  <si>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</si>
  <si>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</si>
  <si>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</si>
  <si>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</si>
  <si>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</si>
  <si>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</si>
  <si>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</si>
  <si>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</si>
  <si>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</si>
  <si>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</si>
  <si>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</si>
  <si>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</si>
  <si>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</si>
  <si>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</si>
  <si>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</si>
  <si>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</si>
  <si>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</si>
  <si>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</si>
  <si>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</si>
  <si>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</si>
  <si>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</si>
  <si>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</si>
  <si>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</si>
  <si>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</si>
  <si>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</si>
  <si>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</si>
  <si>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</si>
  <si>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</si>
  <si>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</si>
  <si>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</si>
  <si>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</si>
  <si>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</si>
  <si>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</si>
  <si>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</si>
  <si>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</si>
  <si>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</si>
  <si>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</si>
  <si>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</si>
  <si>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</si>
  <si>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</si>
  <si>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</si>
  <si>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</si>
  <si>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</si>
  <si>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</si>
  <si>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</si>
  <si>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</si>
  <si>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</si>
  <si>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</si>
  <si>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</si>
  <si>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</si>
  <si>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</si>
  <si>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</si>
  <si>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</si>
  <si>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</si>
  <si>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</si>
  <si>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</si>
  <si>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</si>
  <si>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</si>
  <si>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</si>
  <si>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</si>
  <si>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</si>
  <si>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</si>
  <si>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</si>
  <si>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</si>
  <si>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</si>
  <si>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</si>
  <si>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</si>
  <si>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</si>
  <si>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</si>
  <si>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</si>
  <si>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</si>
  <si>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</si>
  <si>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</si>
  <si>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</si>
  <si>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</si>
  <si>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</si>
  <si>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</si>
  <si>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</si>
  <si>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</si>
  <si>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</si>
  <si>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</si>
  <si>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</si>
  <si>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</si>
  <si>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</si>
  <si>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</si>
  <si>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P5895</t>
  </si>
  <si>
    <t>P5896</t>
  </si>
  <si>
    <t>P5897</t>
  </si>
  <si>
    <t>P5898</t>
  </si>
  <si>
    <t>P5899</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</si>
  <si>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</si>
  <si>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</si>
  <si>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</si>
  <si>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</si>
  <si>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</si>
  <si>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</si>
  <si>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</si>
  <si>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</si>
  <si>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</si>
  <si>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</si>
  <si>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</si>
  <si>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</si>
  <si>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</si>
  <si>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</si>
  <si>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</si>
  <si>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</si>
  <si>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</si>
  <si>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</si>
  <si>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</si>
  <si>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</si>
  <si>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</si>
  <si>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</si>
  <si>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</si>
  <si>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</si>
  <si>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</si>
  <si>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</si>
  <si>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</si>
  <si>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</si>
  <si>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</si>
  <si>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</si>
  <si>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</si>
  <si>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</si>
  <si>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</si>
  <si>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</si>
  <si>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</si>
  <si>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</si>
  <si>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</si>
  <si>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</si>
  <si>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</si>
  <si>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</si>
  <si>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</si>
  <si>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</si>
  <si>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</si>
  <si>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</si>
  <si>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</si>
  <si>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</si>
  <si>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</si>
  <si>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</si>
  <si>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</si>
  <si>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</si>
  <si>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</si>
  <si>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</si>
  <si>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</si>
  <si>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</si>
  <si>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</si>
  <si>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</si>
  <si>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</si>
  <si>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</si>
  <si>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</si>
  <si>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</si>
  <si>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</si>
  <si>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</si>
  <si>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</si>
  <si>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</si>
  <si>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</si>
  <si>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</si>
  <si>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</si>
  <si>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</si>
  <si>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</si>
  <si>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</si>
  <si>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</si>
  <si>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</si>
  <si>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</si>
  <si>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</si>
  <si>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</si>
  <si>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</si>
  <si>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</si>
  <si>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</si>
  <si>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</si>
  <si>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</si>
  <si>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</si>
  <si>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</si>
  <si>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</si>
  <si>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</si>
  <si>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</si>
  <si>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</si>
  <si>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</si>
  <si>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</si>
  <si>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</si>
  <si>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</si>
  <si>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</si>
  <si>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</si>
  <si>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</si>
  <si>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</si>
  <si>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</si>
  <si>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</si>
  <si>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</si>
  <si>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</si>
  <si>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</si>
  <si>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</si>
  <si>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</si>
  <si>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</si>
  <si>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</si>
  <si>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</si>
  <si>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</si>
  <si>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</si>
  <si>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</si>
  <si>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</si>
  <si>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</si>
  <si>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</si>
  <si>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</si>
  <si>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</si>
  <si>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</si>
  <si>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</si>
  <si>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</si>
  <si>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</si>
  <si>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</si>
  <si>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</si>
  <si>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</si>
  <si>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</si>
  <si>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</si>
  <si>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</si>
  <si>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</si>
  <si>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</si>
  <si>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</si>
  <si>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</si>
  <si>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</si>
  <si>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</si>
  <si>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</si>
  <si>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</si>
  <si>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</si>
  <si>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</si>
  <si>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</si>
  <si>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</si>
  <si>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</si>
  <si>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</si>
  <si>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</si>
  <si>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</si>
  <si>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</si>
  <si>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</si>
  <si>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</si>
  <si>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</si>
  <si>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</si>
  <si>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</si>
  <si>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</si>
  <si>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</si>
  <si>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</si>
  <si>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</si>
  <si>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</si>
  <si>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</si>
  <si>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</si>
  <si>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</si>
  <si>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</si>
  <si>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</si>
  <si>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</si>
  <si>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</si>
  <si>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</si>
  <si>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</si>
  <si>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</si>
  <si>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</si>
  <si>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</si>
  <si>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</si>
  <si>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</si>
  <si>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</si>
  <si>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</si>
  <si>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</si>
  <si>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</si>
  <si>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</si>
  <si>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</si>
  <si>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</si>
  <si>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</si>
  <si>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</si>
  <si>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</si>
  <si>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</si>
  <si>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</si>
  <si>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</si>
  <si>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</si>
  <si>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</si>
  <si>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</si>
  <si>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</si>
  <si>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</si>
  <si>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</si>
  <si>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</si>
  <si>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</si>
  <si>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</si>
  <si>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</si>
  <si>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</si>
  <si>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</si>
  <si>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</si>
  <si>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</si>
  <si>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</si>
  <si>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</si>
  <si>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</si>
  <si>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</si>
  <si>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</si>
  <si>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</si>
  <si>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</si>
  <si>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</si>
  <si>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</si>
  <si>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</si>
  <si>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</si>
  <si>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</si>
  <si>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</si>
  <si>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</si>
  <si>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</si>
  <si>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</si>
  <si>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</si>
  <si>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</si>
  <si>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</si>
  <si>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</si>
  <si>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</si>
  <si>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</si>
  <si>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</si>
  <si>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</si>
  <si>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</si>
  <si>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</si>
  <si>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</si>
  <si>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</si>
  <si>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</si>
  <si>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</si>
  <si>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</si>
  <si>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</si>
  <si>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</si>
  <si>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</si>
  <si>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</si>
  <si>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</si>
  <si>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</si>
  <si>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</si>
  <si>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</si>
  <si>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</si>
  <si>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</si>
  <si>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</si>
  <si>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</si>
  <si>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</si>
  <si>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</si>
  <si>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</si>
  <si>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</si>
  <si>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</si>
  <si>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</si>
  <si>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</si>
  <si>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</si>
  <si>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</si>
  <si>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</si>
  <si>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</si>
  <si>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</si>
  <si>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</si>
  <si>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</si>
  <si>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</si>
  <si>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</si>
  <si>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</si>
  <si>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</si>
  <si>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</si>
  <si>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</si>
  <si>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</si>
  <si>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</si>
  <si>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</si>
  <si>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</si>
  <si>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</si>
  <si>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</si>
  <si>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</si>
  <si>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</si>
  <si>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</si>
  <si>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</si>
  <si>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</si>
  <si>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</si>
  <si>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</si>
  <si>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</si>
  <si>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</si>
  <si>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</si>
  <si>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</si>
  <si>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</si>
  <si>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</si>
  <si>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</si>
  <si>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</si>
  <si>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</si>
  <si>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</si>
  <si>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</si>
  <si>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</si>
  <si>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</si>
  <si>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</si>
  <si>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</si>
  <si>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</si>
  <si>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</si>
  <si>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</si>
  <si>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</si>
  <si>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</si>
  <si>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</si>
  <si>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</si>
  <si>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</si>
  <si>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</si>
  <si>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</si>
  <si>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</si>
  <si>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</si>
  <si>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</si>
  <si>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</si>
  <si>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</si>
  <si>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P6196</t>
  </si>
  <si>
    <t>P6197</t>
  </si>
  <si>
    <t>P6198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</si>
  <si>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</si>
  <si>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</si>
  <si>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</si>
  <si>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</si>
  <si>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</si>
  <si>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</si>
  <si>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</si>
  <si>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</si>
  <si>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</si>
  <si>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</si>
  <si>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</si>
  <si>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</si>
  <si>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</si>
  <si>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</si>
  <si>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</si>
  <si>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</si>
  <si>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</si>
  <si>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</si>
  <si>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</si>
  <si>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</si>
  <si>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</si>
  <si>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</si>
  <si>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</si>
  <si>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</si>
  <si>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</si>
  <si>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</si>
  <si>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</si>
  <si>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</si>
  <si>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</si>
  <si>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</si>
  <si>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</si>
  <si>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</si>
  <si>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</si>
  <si>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</si>
  <si>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</si>
  <si>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</si>
  <si>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</si>
  <si>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</si>
  <si>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</si>
  <si>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</si>
  <si>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</si>
  <si>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</si>
  <si>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</si>
  <si>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</si>
  <si>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</si>
  <si>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</si>
  <si>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</si>
  <si>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</si>
  <si>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</si>
  <si>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</si>
  <si>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</si>
  <si>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</si>
  <si>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</si>
  <si>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</si>
  <si>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</si>
  <si>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</si>
  <si>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</si>
  <si>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</si>
  <si>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</si>
  <si>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</si>
  <si>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</si>
  <si>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</si>
  <si>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</si>
  <si>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</si>
  <si>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</si>
  <si>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</si>
  <si>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</si>
  <si>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</si>
  <si>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</si>
  <si>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</si>
  <si>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</si>
  <si>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</si>
  <si>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</si>
  <si>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</si>
  <si>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</si>
  <si>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</si>
  <si>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</si>
  <si>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</si>
  <si>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</si>
  <si>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</si>
  <si>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</si>
  <si>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</si>
  <si>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P6281</t>
  </si>
  <si>
    <t>P6282</t>
  </si>
  <si>
    <t>P6283</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</si>
  <si>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</si>
  <si>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</si>
  <si>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</si>
  <si>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</si>
  <si>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</si>
  <si>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</si>
  <si>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</si>
  <si>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</si>
  <si>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</si>
  <si>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</si>
  <si>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</si>
  <si>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</si>
  <si>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</si>
  <si>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</si>
  <si>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</si>
  <si>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</si>
  <si>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</si>
  <si>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</si>
  <si>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</si>
  <si>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</si>
  <si>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</si>
  <si>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</si>
  <si>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</si>
  <si>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</si>
  <si>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</si>
  <si>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</si>
  <si>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</si>
  <si>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</si>
  <si>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</si>
  <si>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</si>
  <si>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</si>
  <si>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</si>
  <si>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</si>
  <si>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</si>
  <si>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</si>
  <si>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</si>
  <si>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</si>
  <si>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</si>
  <si>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</si>
  <si>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</si>
  <si>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</si>
  <si>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</si>
  <si>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</si>
  <si>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</si>
  <si>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</si>
  <si>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</si>
  <si>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</si>
  <si>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</si>
  <si>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P6332</t>
  </si>
  <si>
    <t>P6333</t>
  </si>
  <si>
    <t>P6334</t>
  </si>
  <si>
    <t>P6335</t>
  </si>
  <si>
    <t>P6336</t>
  </si>
  <si>
    <t>P6337</t>
  </si>
  <si>
    <t>P6338</t>
  </si>
  <si>
    <t>P6339</t>
  </si>
  <si>
    <t>P6340</t>
  </si>
  <si>
    <t>P6341</t>
  </si>
  <si>
    <t>P6342</t>
  </si>
  <si>
    <t>P6343</t>
  </si>
  <si>
    <t>P6344</t>
  </si>
  <si>
    <t>P6345</t>
  </si>
  <si>
    <t>P6346</t>
  </si>
  <si>
    <t>P6347</t>
  </si>
  <si>
    <t>P6348</t>
  </si>
  <si>
    <t>P6349</t>
  </si>
  <si>
    <t>P6350</t>
  </si>
  <si>
    <t>P6351</t>
  </si>
  <si>
    <t>P6352</t>
  </si>
  <si>
    <t>P6353</t>
  </si>
  <si>
    <t>P6354</t>
  </si>
  <si>
    <t>P6355</t>
  </si>
  <si>
    <t>P6356</t>
  </si>
  <si>
    <t>P6357</t>
  </si>
  <si>
    <t>P6358</t>
  </si>
  <si>
    <t>P6359</t>
  </si>
  <si>
    <t>P6360</t>
  </si>
  <si>
    <t>P6361</t>
  </si>
  <si>
    <t>P6362</t>
  </si>
  <si>
    <t>P6363</t>
  </si>
  <si>
    <t>P6364</t>
  </si>
  <si>
    <t>P6365</t>
  </si>
  <si>
    <t>P6366</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</si>
  <si>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</si>
  <si>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</si>
  <si>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</si>
  <si>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</si>
  <si>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</si>
  <si>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</si>
  <si>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</si>
  <si>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</si>
  <si>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</si>
  <si>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</si>
  <si>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</si>
  <si>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</si>
  <si>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</si>
  <si>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</si>
  <si>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</si>
  <si>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</si>
  <si>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</si>
  <si>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</si>
  <si>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</si>
  <si>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</si>
  <si>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</si>
  <si>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</si>
  <si>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</si>
  <si>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</si>
  <si>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</si>
  <si>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</si>
  <si>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</si>
  <si>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</si>
  <si>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</si>
  <si>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</si>
  <si>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</si>
  <si>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</si>
  <si>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</si>
  <si>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</si>
  <si>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</si>
  <si>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</si>
  <si>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</si>
  <si>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</si>
  <si>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</si>
  <si>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</si>
  <si>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</si>
  <si>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</si>
  <si>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</si>
  <si>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</si>
  <si>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</si>
  <si>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</si>
  <si>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</si>
  <si>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</si>
  <si>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</si>
  <si>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</si>
  <si>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</si>
  <si>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</si>
  <si>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</si>
  <si>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</si>
  <si>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</si>
  <si>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</si>
  <si>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</si>
  <si>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</si>
  <si>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</si>
  <si>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</si>
  <si>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</si>
  <si>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</si>
  <si>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</si>
  <si>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</si>
  <si>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</si>
  <si>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</si>
  <si>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</si>
  <si>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</si>
  <si>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</si>
  <si>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</si>
  <si>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</si>
  <si>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</si>
  <si>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</si>
  <si>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</si>
  <si>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</si>
  <si>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</si>
  <si>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</si>
  <si>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</si>
  <si>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</si>
  <si>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</si>
  <si>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</si>
  <si>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</si>
  <si>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</si>
  <si>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</si>
  <si>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</si>
  <si>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P6452</t>
  </si>
  <si>
    <t>P6453</t>
  </si>
  <si>
    <t>P6454</t>
  </si>
  <si>
    <t>P6455</t>
  </si>
  <si>
    <t>P6456</t>
  </si>
  <si>
    <t>P6457</t>
  </si>
  <si>
    <t>P6458</t>
  </si>
  <si>
    <t>P6459</t>
  </si>
  <si>
    <t>P6460</t>
  </si>
  <si>
    <t>P6461</t>
  </si>
  <si>
    <t>P6462</t>
  </si>
  <si>
    <t>P6463</t>
  </si>
  <si>
    <t>P6464</t>
  </si>
  <si>
    <t>P6465</t>
  </si>
  <si>
    <t>P6466</t>
  </si>
  <si>
    <t>P6467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</si>
  <si>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</si>
  <si>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</si>
  <si>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</si>
  <si>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</si>
  <si>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</si>
  <si>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</si>
  <si>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</si>
  <si>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</si>
  <si>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</si>
  <si>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</si>
  <si>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</si>
  <si>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</si>
  <si>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</si>
  <si>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</si>
  <si>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</si>
  <si>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</si>
  <si>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</si>
  <si>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</si>
  <si>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</si>
  <si>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</si>
  <si>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</si>
  <si>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</si>
  <si>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</si>
  <si>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</si>
  <si>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</si>
  <si>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</si>
  <si>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</si>
  <si>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</si>
  <si>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</si>
  <si>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</si>
  <si>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</si>
  <si>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</si>
  <si>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</si>
  <si>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</si>
  <si>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</si>
  <si>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</si>
  <si>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</si>
  <si>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</si>
  <si>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</si>
  <si>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</si>
  <si>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</si>
  <si>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</si>
  <si>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</si>
  <si>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</si>
  <si>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</si>
  <si>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</si>
  <si>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</si>
  <si>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</si>
  <si>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</si>
  <si>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</si>
  <si>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</si>
  <si>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</si>
  <si>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</si>
  <si>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</si>
  <si>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</si>
  <si>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</si>
  <si>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</si>
  <si>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</si>
  <si>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</si>
  <si>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</si>
  <si>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</si>
  <si>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</si>
  <si>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</si>
  <si>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</si>
  <si>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</si>
  <si>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</si>
  <si>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</si>
  <si>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</si>
  <si>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</si>
  <si>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</si>
  <si>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</si>
  <si>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</si>
  <si>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</si>
  <si>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</si>
  <si>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</si>
  <si>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</si>
  <si>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</si>
  <si>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</si>
  <si>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</si>
  <si>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</si>
  <si>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</si>
  <si>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</si>
  <si>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</si>
  <si>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</si>
  <si>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</si>
  <si>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</si>
  <si>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</si>
  <si>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</si>
  <si>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</si>
  <si>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</si>
  <si>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</si>
  <si>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</si>
  <si>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</si>
  <si>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</si>
  <si>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</si>
  <si>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</si>
  <si>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</si>
  <si>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</si>
  <si>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</si>
  <si>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</si>
  <si>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</si>
  <si>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</si>
  <si>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</si>
  <si>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</si>
  <si>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</si>
  <si>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</si>
  <si>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</si>
  <si>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</si>
  <si>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</si>
  <si>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</si>
  <si>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</si>
  <si>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</si>
  <si>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</si>
  <si>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</si>
  <si>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</si>
  <si>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</si>
  <si>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</si>
  <si>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</si>
  <si>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</si>
  <si>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</si>
  <si>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</si>
  <si>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</si>
  <si>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</si>
  <si>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</si>
  <si>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</si>
  <si>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</si>
  <si>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</si>
  <si>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</si>
  <si>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</si>
  <si>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</si>
  <si>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</si>
  <si>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</si>
  <si>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</si>
  <si>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</si>
  <si>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</si>
  <si>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</si>
  <si>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</si>
  <si>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</si>
  <si>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</si>
  <si>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</si>
  <si>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</si>
  <si>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</si>
  <si>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</si>
  <si>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</si>
  <si>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</si>
  <si>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</si>
  <si>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</si>
  <si>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</si>
  <si>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</si>
  <si>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</si>
  <si>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</si>
  <si>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</si>
  <si>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</si>
  <si>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</si>
  <si>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</si>
  <si>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</si>
  <si>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</si>
  <si>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</si>
  <si>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</si>
  <si>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</si>
  <si>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</si>
  <si>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</si>
  <si>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</si>
  <si>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</si>
  <si>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</si>
  <si>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</si>
  <si>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</si>
  <si>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</si>
  <si>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</si>
  <si>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</si>
  <si>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</si>
  <si>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</si>
  <si>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</si>
  <si>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</si>
  <si>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</si>
  <si>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</si>
  <si>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</si>
  <si>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</si>
  <si>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</si>
  <si>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</si>
  <si>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</si>
  <si>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</si>
  <si>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</si>
  <si>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</si>
  <si>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</si>
  <si>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</si>
  <si>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</si>
  <si>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</si>
  <si>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</si>
  <si>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</si>
  <si>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</si>
  <si>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</si>
  <si>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</si>
  <si>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</si>
  <si>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</si>
  <si>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</si>
  <si>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</si>
  <si>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</si>
  <si>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</si>
  <si>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P6667</t>
  </si>
  <si>
    <t>P6668</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</si>
  <si>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</si>
  <si>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</si>
  <si>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</si>
  <si>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</si>
  <si>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</si>
  <si>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</si>
  <si>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</si>
  <si>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</si>
  <si>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</si>
  <si>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</si>
  <si>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</si>
  <si>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</si>
  <si>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</si>
  <si>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</si>
  <si>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</si>
  <si>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</si>
  <si>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</si>
  <si>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</si>
  <si>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</si>
  <si>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</si>
  <si>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</si>
  <si>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</si>
  <si>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</si>
  <si>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</si>
  <si>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</si>
  <si>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</si>
  <si>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</si>
  <si>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</si>
  <si>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</si>
  <si>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</si>
  <si>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</si>
  <si>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</si>
  <si>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</si>
  <si>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</si>
  <si>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</si>
  <si>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</si>
  <si>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</si>
  <si>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</si>
  <si>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</si>
  <si>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</si>
  <si>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</si>
  <si>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</si>
  <si>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</si>
  <si>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</si>
  <si>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</si>
  <si>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</si>
  <si>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</si>
  <si>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</si>
  <si>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</si>
  <si>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</si>
  <si>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</si>
  <si>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</si>
  <si>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</si>
  <si>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</si>
  <si>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</si>
  <si>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</si>
  <si>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</si>
  <si>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</si>
  <si>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</si>
  <si>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</si>
  <si>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</si>
  <si>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</si>
  <si>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</si>
  <si>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</si>
  <si>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</si>
  <si>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</si>
  <si>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</si>
  <si>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</si>
  <si>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</si>
  <si>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</si>
  <si>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</si>
  <si>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</si>
  <si>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</si>
  <si>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</si>
  <si>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</si>
  <si>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</si>
  <si>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</si>
  <si>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</si>
  <si>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</si>
  <si>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</si>
  <si>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</si>
  <si>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</si>
  <si>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</si>
  <si>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P6752</t>
  </si>
  <si>
    <t>P6753</t>
  </si>
  <si>
    <t>P6754</t>
  </si>
  <si>
    <t>P6755</t>
  </si>
  <si>
    <t>P6756</t>
  </si>
  <si>
    <t>P6757</t>
  </si>
  <si>
    <t>P6758</t>
  </si>
  <si>
    <t>P6759</t>
  </si>
  <si>
    <t>P6760</t>
  </si>
  <si>
    <t>P6761</t>
  </si>
  <si>
    <t>P6762</t>
  </si>
  <si>
    <t>P6763</t>
  </si>
  <si>
    <t>P6764</t>
  </si>
  <si>
    <t>P6765</t>
  </si>
  <si>
    <t>P6766</t>
  </si>
  <si>
    <t>P6767</t>
  </si>
  <si>
    <t>P6768</t>
  </si>
  <si>
    <t>P6769</t>
  </si>
  <si>
    <t>P6770</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</si>
  <si>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</si>
  <si>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</si>
  <si>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</si>
  <si>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</si>
  <si>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</si>
  <si>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</si>
  <si>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</si>
  <si>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</si>
  <si>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</si>
  <si>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</si>
  <si>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</si>
  <si>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</si>
  <si>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</si>
  <si>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</si>
  <si>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</si>
  <si>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</si>
  <si>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</si>
  <si>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</si>
  <si>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</si>
  <si>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</si>
  <si>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</si>
  <si>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</si>
  <si>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</si>
  <si>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</si>
  <si>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</si>
  <si>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</si>
  <si>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</si>
  <si>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</si>
  <si>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</si>
  <si>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</si>
  <si>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P6801</t>
  </si>
  <si>
    <t>P6802</t>
  </si>
  <si>
    <t>P6803</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</si>
  <si>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</si>
  <si>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</si>
  <si>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</si>
  <si>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</si>
  <si>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</si>
  <si>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</si>
  <si>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</si>
  <si>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</si>
  <si>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</si>
  <si>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</si>
  <si>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</si>
  <si>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</si>
  <si>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</si>
  <si>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</si>
  <si>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</si>
  <si>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</si>
  <si>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</si>
  <si>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</si>
  <si>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</si>
  <si>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</si>
  <si>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</si>
  <si>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</si>
  <si>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</si>
  <si>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</si>
  <si>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</si>
  <si>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</si>
  <si>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</si>
  <si>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</si>
  <si>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</si>
  <si>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</si>
  <si>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</si>
  <si>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P6835</t>
  </si>
  <si>
    <t>P6836</t>
  </si>
  <si>
    <t>P6837</t>
  </si>
  <si>
    <t>P6838</t>
  </si>
  <si>
    <t>P6839</t>
  </si>
  <si>
    <t>P6840</t>
  </si>
  <si>
    <t>P6841</t>
  </si>
  <si>
    <t>P6842</t>
  </si>
  <si>
    <t>P6843</t>
  </si>
  <si>
    <t>P6844</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</si>
  <si>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</si>
  <si>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</si>
  <si>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</si>
  <si>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</si>
  <si>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</si>
  <si>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</si>
  <si>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</si>
  <si>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</si>
  <si>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</si>
  <si>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</si>
  <si>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</si>
  <si>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</si>
  <si>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</si>
  <si>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</si>
  <si>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</si>
  <si>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</si>
  <si>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</si>
  <si>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</si>
  <si>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</si>
  <si>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</si>
  <si>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</si>
  <si>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</si>
  <si>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</si>
  <si>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</si>
  <si>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</si>
  <si>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</si>
  <si>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</si>
  <si>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</si>
  <si>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</si>
  <si>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</si>
  <si>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</si>
  <si>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</si>
  <si>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</si>
  <si>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</si>
  <si>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</si>
  <si>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</si>
  <si>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</si>
  <si>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</si>
  <si>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</si>
  <si>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</si>
  <si>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</si>
  <si>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</si>
  <si>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</si>
  <si>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</si>
  <si>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</si>
  <si>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</si>
  <si>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</si>
  <si>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</si>
  <si>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</si>
  <si>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</si>
  <si>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</si>
  <si>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</si>
  <si>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</si>
  <si>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</si>
  <si>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</si>
  <si>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</si>
  <si>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</si>
  <si>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</si>
  <si>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</si>
  <si>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</si>
  <si>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</si>
  <si>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</si>
  <si>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</si>
  <si>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</si>
  <si>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</si>
  <si>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</si>
  <si>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</si>
  <si>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</si>
  <si>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</si>
  <si>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</si>
  <si>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</si>
  <si>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</si>
  <si>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</si>
  <si>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</si>
  <si>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</si>
  <si>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</si>
  <si>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</si>
  <si>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</si>
  <si>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</si>
  <si>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</si>
  <si>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</si>
  <si>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</si>
  <si>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</si>
  <si>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</si>
  <si>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</si>
  <si>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</si>
  <si>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</si>
  <si>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</si>
  <si>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</si>
  <si>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</si>
  <si>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</si>
  <si>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</si>
  <si>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</si>
  <si>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</si>
  <si>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</si>
  <si>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</si>
  <si>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</si>
  <si>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</si>
  <si>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</si>
  <si>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</si>
  <si>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</si>
  <si>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</si>
  <si>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</si>
  <si>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</si>
  <si>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</si>
  <si>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</si>
  <si>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</si>
  <si>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</si>
  <si>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</si>
  <si>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</si>
  <si>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</si>
  <si>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</si>
  <si>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</si>
  <si>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</si>
  <si>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</si>
  <si>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</si>
  <si>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</si>
  <si>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</si>
  <si>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</si>
  <si>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</si>
  <si>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</si>
  <si>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</si>
  <si>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</si>
  <si>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</si>
  <si>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</si>
  <si>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</si>
  <si>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</si>
  <si>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</si>
  <si>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</si>
  <si>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</si>
  <si>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</si>
  <si>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</si>
  <si>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</si>
  <si>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</si>
  <si>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</si>
  <si>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</si>
  <si>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</si>
  <si>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</si>
  <si>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</si>
  <si>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</si>
  <si>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</si>
  <si>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</si>
  <si>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</si>
  <si>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</si>
  <si>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</si>
  <si>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</si>
  <si>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</si>
  <si>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</si>
  <si>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</si>
  <si>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</si>
  <si>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</si>
  <si>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</si>
  <si>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</si>
  <si>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</si>
  <si>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</si>
  <si>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</si>
  <si>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</si>
  <si>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</si>
  <si>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</si>
  <si>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</si>
  <si>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</si>
  <si>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</si>
  <si>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</si>
  <si>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</si>
  <si>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</si>
  <si>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</si>
  <si>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</si>
  <si>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</si>
  <si>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</si>
  <si>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</si>
  <si>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</si>
  <si>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</si>
  <si>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</si>
  <si>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</si>
  <si>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</si>
  <si>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</si>
  <si>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</si>
  <si>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</si>
  <si>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</si>
  <si>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</si>
  <si>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</si>
  <si>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</si>
  <si>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</si>
  <si>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</si>
  <si>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</si>
  <si>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</si>
  <si>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</si>
  <si>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</si>
  <si>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</si>
  <si>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</si>
  <si>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</si>
  <si>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</si>
  <si>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</si>
  <si>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</si>
  <si>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</si>
  <si>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</si>
  <si>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P7041</t>
  </si>
  <si>
    <t>P7042</t>
  </si>
  <si>
    <t>P7043</t>
  </si>
  <si>
    <t>P7044</t>
  </si>
  <si>
    <t>P7045</t>
  </si>
  <si>
    <t>P7046</t>
  </si>
  <si>
    <t>P7047</t>
  </si>
  <si>
    <t>P7048</t>
  </si>
  <si>
    <t>P7049</t>
  </si>
  <si>
    <t>P7050</t>
  </si>
  <si>
    <t>P7051</t>
  </si>
  <si>
    <t>P7052</t>
  </si>
  <si>
    <t>P7053</t>
  </si>
  <si>
    <t>P7054</t>
  </si>
  <si>
    <t>P7055</t>
  </si>
  <si>
    <t>P7056</t>
  </si>
  <si>
    <t>P7057</t>
  </si>
  <si>
    <t>P7058</t>
  </si>
  <si>
    <t>P7059</t>
  </si>
  <si>
    <t>P7060</t>
  </si>
  <si>
    <t>P7061</t>
  </si>
  <si>
    <t>P7062</t>
  </si>
  <si>
    <t>P7063</t>
  </si>
  <si>
    <t>P7064</t>
  </si>
  <si>
    <t>P7065</t>
  </si>
  <si>
    <t>P7066</t>
  </si>
  <si>
    <t>P7067</t>
  </si>
  <si>
    <t>P7068</t>
  </si>
  <si>
    <t>P7069</t>
  </si>
  <si>
    <t>P7070</t>
  </si>
  <si>
    <t>P7071</t>
  </si>
  <si>
    <t>P7072</t>
  </si>
  <si>
    <t>P7073</t>
  </si>
  <si>
    <t>P7074</t>
  </si>
  <si>
    <t>P7075</t>
  </si>
  <si>
    <t>P7076</t>
  </si>
  <si>
    <t>P7077</t>
  </si>
  <si>
    <t>P7078</t>
  </si>
  <si>
    <t>P7079</t>
  </si>
  <si>
    <t>P7080</t>
  </si>
  <si>
    <t>P7081</t>
  </si>
  <si>
    <t>P7082</t>
  </si>
  <si>
    <t>P7083</t>
  </si>
  <si>
    <t>P7084</t>
  </si>
  <si>
    <t>P7085</t>
  </si>
  <si>
    <t>P7086</t>
  </si>
  <si>
    <t>P7087</t>
  </si>
  <si>
    <t>P7088</t>
  </si>
  <si>
    <t>P7089</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</si>
  <si>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</si>
  <si>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</si>
  <si>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</si>
  <si>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</si>
  <si>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</si>
  <si>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</si>
  <si>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</si>
  <si>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</si>
  <si>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</si>
  <si>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</si>
  <si>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</si>
  <si>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</si>
  <si>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</si>
  <si>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</si>
  <si>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</si>
  <si>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</si>
  <si>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</si>
  <si>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</si>
  <si>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</si>
  <si>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</si>
  <si>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</si>
  <si>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</si>
  <si>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</si>
  <si>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</si>
  <si>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</si>
  <si>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</si>
  <si>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</si>
  <si>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</si>
  <si>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</si>
  <si>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</si>
  <si>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</si>
  <si>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</si>
  <si>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</si>
  <si>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</si>
  <si>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</si>
  <si>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</si>
  <si>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</si>
  <si>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</si>
  <si>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</si>
  <si>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</si>
  <si>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</si>
  <si>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</si>
  <si>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</si>
  <si>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</si>
  <si>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</si>
  <si>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</si>
  <si>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</si>
  <si>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</si>
  <si>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</si>
  <si>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</si>
  <si>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</si>
  <si>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</si>
  <si>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</si>
  <si>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</si>
  <si>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</si>
  <si>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</si>
  <si>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</si>
  <si>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</si>
  <si>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</si>
  <si>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</si>
  <si>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</si>
  <si>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</si>
  <si>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</si>
  <si>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</si>
  <si>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</si>
  <si>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</si>
  <si>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</si>
  <si>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</si>
  <si>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</si>
  <si>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</si>
  <si>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</si>
  <si>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</si>
  <si>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</si>
  <si>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</si>
  <si>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</si>
  <si>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</si>
  <si>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</si>
  <si>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</si>
  <si>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</si>
  <si>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</si>
  <si>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</si>
  <si>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</si>
  <si>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</si>
  <si>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</si>
  <si>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</si>
  <si>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</si>
  <si>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</si>
  <si>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</si>
  <si>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</si>
  <si>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</si>
  <si>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</si>
  <si>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</si>
  <si>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</si>
  <si>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</si>
  <si>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</si>
  <si>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</si>
  <si>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</si>
  <si>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</si>
  <si>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</si>
  <si>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</si>
  <si>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</si>
  <si>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</si>
  <si>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</si>
  <si>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</si>
  <si>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</si>
  <si>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</si>
  <si>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</si>
  <si>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</si>
  <si>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</si>
  <si>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</si>
  <si>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</si>
  <si>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</si>
  <si>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</si>
  <si>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</si>
  <si>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</si>
  <si>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</si>
  <si>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</si>
  <si>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</si>
  <si>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</si>
  <si>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</si>
  <si>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</si>
  <si>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</si>
  <si>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</si>
  <si>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</si>
  <si>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</si>
  <si>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</si>
  <si>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</si>
  <si>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</si>
  <si>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</si>
  <si>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</si>
  <si>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</si>
  <si>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</si>
  <si>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</si>
  <si>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</si>
  <si>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</si>
  <si>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</si>
  <si>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</si>
  <si>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</si>
  <si>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</si>
  <si>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</si>
  <si>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</si>
  <si>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</si>
  <si>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</si>
  <si>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</si>
  <si>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</si>
  <si>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</si>
  <si>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</si>
  <si>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</si>
  <si>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</si>
  <si>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</si>
  <si>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</si>
  <si>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</si>
  <si>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</si>
  <si>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</si>
  <si>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</si>
  <si>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P7245</t>
  </si>
  <si>
    <t>P7246</t>
  </si>
  <si>
    <t>P7247</t>
  </si>
  <si>
    <t>P7248</t>
  </si>
  <si>
    <t>P7249</t>
  </si>
  <si>
    <t>P7250</t>
  </si>
  <si>
    <t>P7251</t>
  </si>
  <si>
    <t>P7252</t>
  </si>
  <si>
    <t>P7253</t>
  </si>
  <si>
    <t>P7254</t>
  </si>
  <si>
    <t>P7255</t>
  </si>
  <si>
    <t>P7256</t>
  </si>
  <si>
    <t>P7257</t>
  </si>
  <si>
    <t>P7258</t>
  </si>
  <si>
    <t>P7259</t>
  </si>
  <si>
    <t>P7260</t>
  </si>
  <si>
    <t>P7261</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</si>
  <si>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</si>
  <si>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</si>
  <si>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</si>
  <si>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</si>
  <si>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</si>
  <si>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</si>
  <si>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</si>
  <si>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</si>
  <si>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</si>
  <si>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</si>
  <si>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</si>
  <si>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</si>
  <si>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</si>
  <si>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</si>
  <si>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</si>
  <si>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</si>
  <si>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</si>
  <si>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</si>
  <si>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</si>
  <si>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</si>
  <si>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</si>
  <si>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</si>
  <si>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</si>
  <si>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</si>
  <si>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</si>
  <si>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</si>
  <si>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</si>
  <si>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</si>
  <si>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</si>
  <si>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</si>
  <si>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</si>
  <si>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</si>
  <si>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</si>
  <si>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</si>
  <si>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</si>
  <si>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</si>
  <si>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</si>
  <si>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</si>
  <si>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</si>
  <si>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</si>
  <si>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</si>
  <si>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</si>
  <si>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</si>
  <si>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P7305</t>
  </si>
  <si>
    <t>P7306</t>
  </si>
  <si>
    <t>P7307</t>
  </si>
  <si>
    <t>P7308</t>
  </si>
  <si>
    <t>P7309</t>
  </si>
  <si>
    <t>P7310</t>
  </si>
  <si>
    <t>P7311</t>
  </si>
  <si>
    <t>P7312</t>
  </si>
  <si>
    <t>P7313</t>
  </si>
  <si>
    <t>P7314</t>
  </si>
  <si>
    <t>P7315</t>
  </si>
  <si>
    <t>P7316</t>
  </si>
  <si>
    <t>P7317</t>
  </si>
  <si>
    <t>P7318</t>
  </si>
  <si>
    <t>P7319</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</si>
  <si>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</si>
  <si>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</si>
  <si>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</si>
  <si>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</si>
  <si>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</si>
  <si>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</si>
  <si>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</si>
  <si>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</si>
  <si>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</si>
  <si>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</si>
  <si>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</si>
  <si>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</si>
  <si>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</si>
  <si>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</si>
  <si>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</si>
  <si>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</si>
  <si>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</si>
  <si>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</si>
  <si>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</si>
  <si>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</si>
  <si>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</si>
  <si>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</si>
  <si>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</si>
  <si>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</si>
  <si>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</si>
  <si>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</si>
  <si>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</si>
  <si>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</si>
  <si>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</si>
  <si>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</si>
  <si>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</si>
  <si>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</si>
  <si>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</si>
  <si>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</si>
  <si>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</si>
  <si>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</si>
  <si>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</si>
  <si>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</si>
  <si>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</si>
  <si>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</si>
  <si>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</si>
  <si>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</si>
  <si>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</si>
  <si>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</si>
  <si>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</si>
  <si>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</si>
  <si>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</si>
  <si>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</si>
  <si>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</si>
  <si>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</si>
  <si>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</si>
  <si>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</si>
  <si>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</si>
  <si>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</si>
  <si>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</si>
  <si>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</si>
  <si>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</si>
  <si>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</si>
  <si>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</si>
  <si>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</si>
  <si>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</si>
  <si>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</si>
  <si>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</si>
  <si>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</si>
  <si>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</si>
  <si>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</si>
  <si>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</si>
  <si>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</si>
  <si>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</si>
  <si>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</si>
  <si>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</si>
  <si>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</si>
  <si>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</si>
  <si>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</si>
  <si>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</si>
  <si>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</si>
  <si>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</si>
  <si>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</si>
  <si>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</si>
  <si>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</si>
  <si>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</si>
  <si>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</si>
  <si>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</si>
  <si>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</si>
  <si>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</si>
  <si>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</si>
  <si>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</si>
  <si>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</si>
  <si>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</si>
  <si>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</si>
  <si>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</si>
  <si>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</si>
  <si>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</si>
  <si>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</si>
  <si>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</si>
  <si>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</si>
  <si>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</si>
  <si>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</si>
  <si>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</si>
  <si>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</si>
  <si>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</si>
  <si>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</si>
  <si>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</si>
  <si>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</si>
  <si>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</si>
  <si>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</si>
  <si>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</si>
  <si>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</si>
  <si>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</si>
  <si>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</si>
  <si>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</si>
  <si>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</si>
  <si>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</si>
  <si>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</si>
  <si>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</si>
  <si>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</si>
  <si>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</si>
  <si>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</si>
  <si>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</si>
  <si>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</si>
  <si>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</si>
  <si>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</si>
  <si>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</si>
  <si>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</si>
  <si>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</si>
  <si>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</si>
  <si>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</si>
  <si>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</si>
  <si>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</si>
  <si>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</si>
  <si>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</si>
  <si>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</si>
  <si>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</si>
  <si>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</si>
  <si>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</si>
  <si>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</si>
  <si>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</si>
  <si>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</si>
  <si>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</si>
  <si>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</si>
  <si>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</si>
  <si>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</si>
  <si>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</si>
  <si>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</si>
  <si>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</si>
  <si>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</si>
  <si>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</si>
  <si>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</si>
  <si>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</si>
  <si>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</si>
  <si>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</si>
  <si>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</si>
  <si>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P7472</t>
  </si>
  <si>
    <t>P7473</t>
  </si>
  <si>
    <t>P7474</t>
  </si>
  <si>
    <t>P7475</t>
  </si>
  <si>
    <t>P7476</t>
  </si>
  <si>
    <t>P7477</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</si>
  <si>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</si>
  <si>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</si>
  <si>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</si>
  <si>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</si>
  <si>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</si>
  <si>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</si>
  <si>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</si>
  <si>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</si>
  <si>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</si>
  <si>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</si>
  <si>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</si>
  <si>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</si>
  <si>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</si>
  <si>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</si>
  <si>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</si>
  <si>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</si>
  <si>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</si>
  <si>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</si>
  <si>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</si>
  <si>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</si>
  <si>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</si>
  <si>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</si>
  <si>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</si>
  <si>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</si>
  <si>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</si>
  <si>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</si>
  <si>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</si>
  <si>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</si>
  <si>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</si>
  <si>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</si>
  <si>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</si>
  <si>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</si>
  <si>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</si>
  <si>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</si>
  <si>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</si>
  <si>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</si>
  <si>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</si>
  <si>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</si>
  <si>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</si>
  <si>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</si>
  <si>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</si>
  <si>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</si>
  <si>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</si>
  <si>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</si>
  <si>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</si>
  <si>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</si>
  <si>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</si>
  <si>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</si>
  <si>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</si>
  <si>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</si>
  <si>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</si>
  <si>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</si>
  <si>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</si>
  <si>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</si>
  <si>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</si>
  <si>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</si>
  <si>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</si>
  <si>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</si>
  <si>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</si>
  <si>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</si>
  <si>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</si>
  <si>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</si>
  <si>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</si>
  <si>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</si>
  <si>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</si>
  <si>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</si>
  <si>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</si>
  <si>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P7545</t>
  </si>
  <si>
    <t>P7546</t>
  </si>
  <si>
    <t>P7547</t>
  </si>
  <si>
    <t>P7548</t>
  </si>
  <si>
    <t>P7549</t>
  </si>
  <si>
    <t>P7550</t>
  </si>
  <si>
    <t>P7551</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</si>
  <si>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</si>
  <si>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</si>
  <si>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</si>
  <si>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</si>
  <si>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</si>
  <si>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</si>
  <si>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</si>
  <si>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</si>
  <si>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</si>
  <si>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</si>
  <si>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</si>
  <si>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</si>
  <si>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</si>
  <si>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</si>
  <si>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</si>
  <si>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</si>
  <si>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</si>
  <si>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</si>
  <si>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</si>
  <si>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</si>
  <si>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</si>
  <si>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</si>
  <si>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</si>
  <si>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P7575</t>
  </si>
  <si>
    <t>P7576</t>
  </si>
  <si>
    <t>P7577</t>
  </si>
  <si>
    <t>P7578</t>
  </si>
  <si>
    <t>P7579</t>
  </si>
  <si>
    <t>P7580</t>
  </si>
  <si>
    <t>P7581</t>
  </si>
  <si>
    <t>P7582</t>
  </si>
  <si>
    <t>P7583</t>
  </si>
  <si>
    <t>P7584</t>
  </si>
  <si>
    <t>P7585</t>
  </si>
  <si>
    <t>P7586</t>
  </si>
  <si>
    <t>P7587</t>
  </si>
  <si>
    <t>P7588</t>
  </si>
  <si>
    <t>P7589</t>
  </si>
  <si>
    <t>P7590</t>
  </si>
  <si>
    <t>P7591</t>
  </si>
  <si>
    <t>P7592</t>
  </si>
  <si>
    <t>P7593</t>
  </si>
  <si>
    <t>P7594</t>
  </si>
  <si>
    <t>P7595</t>
  </si>
  <si>
    <t>P7596</t>
  </si>
  <si>
    <t>P7597</t>
  </si>
  <si>
    <t>P7598</t>
  </si>
  <si>
    <t>P7599</t>
  </si>
  <si>
    <t>P7600</t>
  </si>
  <si>
    <t>P7601</t>
  </si>
  <si>
    <t>P7602</t>
  </si>
  <si>
    <t>P7603</t>
  </si>
  <si>
    <t>P7604</t>
  </si>
  <si>
    <t>P7605</t>
  </si>
  <si>
    <t>P7606</t>
  </si>
  <si>
    <t>P7607</t>
  </si>
  <si>
    <t>P7608</t>
  </si>
  <si>
    <t>P7609</t>
  </si>
  <si>
    <t>P7610</t>
  </si>
  <si>
    <t>P7611</t>
  </si>
  <si>
    <t>P7612</t>
  </si>
  <si>
    <t>P7613</t>
  </si>
  <si>
    <t>P7614</t>
  </si>
  <si>
    <t>P7615</t>
  </si>
  <si>
    <t>P7616</t>
  </si>
  <si>
    <t>P7617</t>
  </si>
  <si>
    <t>P7618</t>
  </si>
  <si>
    <t>P7619</t>
  </si>
  <si>
    <t>P7620</t>
  </si>
  <si>
    <t>P7621</t>
  </si>
  <si>
    <t>P7622</t>
  </si>
  <si>
    <t>P7623</t>
  </si>
  <si>
    <t>P7624</t>
  </si>
  <si>
    <t>P7625</t>
  </si>
  <si>
    <t>P7626</t>
  </si>
  <si>
    <t>P7627</t>
  </si>
  <si>
    <t>P7628</t>
  </si>
  <si>
    <t>P7629</t>
  </si>
  <si>
    <t>P7630</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</si>
  <si>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</si>
  <si>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</si>
  <si>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</si>
  <si>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</si>
  <si>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</si>
  <si>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</si>
  <si>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</si>
  <si>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</si>
  <si>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</si>
  <si>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</si>
  <si>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</si>
  <si>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</si>
  <si>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</si>
  <si>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</si>
  <si>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</si>
  <si>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</si>
  <si>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</si>
  <si>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</si>
  <si>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</si>
  <si>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</si>
  <si>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</si>
  <si>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</si>
  <si>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</si>
  <si>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</si>
  <si>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</si>
  <si>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</si>
  <si>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</si>
  <si>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</si>
  <si>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</si>
  <si>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</si>
  <si>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</si>
  <si>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</si>
  <si>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</si>
  <si>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</si>
  <si>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</si>
  <si>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</si>
  <si>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</si>
  <si>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</si>
  <si>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</si>
  <si>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</si>
  <si>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</si>
  <si>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</si>
  <si>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</si>
  <si>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</si>
  <si>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</si>
  <si>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</si>
  <si>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</si>
  <si>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</si>
  <si>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</si>
  <si>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</si>
  <si>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</si>
  <si>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</si>
  <si>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</si>
  <si>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</si>
  <si>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</si>
  <si>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</si>
  <si>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</si>
  <si>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</si>
  <si>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</si>
  <si>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</si>
  <si>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</si>
  <si>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</si>
  <si>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</si>
  <si>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</si>
  <si>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</si>
  <si>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</si>
  <si>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</si>
  <si>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</si>
  <si>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</si>
  <si>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</si>
  <si>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</si>
  <si>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</si>
  <si>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</si>
  <si>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</si>
  <si>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</si>
  <si>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</si>
  <si>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</si>
  <si>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</si>
  <si>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</si>
  <si>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</si>
  <si>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</si>
  <si>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</si>
  <si>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</si>
  <si>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</si>
  <si>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</si>
  <si>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</si>
  <si>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</si>
  <si>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</si>
  <si>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</si>
  <si>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</si>
  <si>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</si>
  <si>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</si>
  <si>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</si>
  <si>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</si>
  <si>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</si>
  <si>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</si>
  <si>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</si>
  <si>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</si>
  <si>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</si>
  <si>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</si>
  <si>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</si>
  <si>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</si>
  <si>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</si>
  <si>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</si>
  <si>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</si>
  <si>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</si>
  <si>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P7737</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</si>
  <si>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</si>
  <si>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</si>
  <si>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</si>
  <si>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</si>
  <si>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</si>
  <si>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</si>
  <si>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</si>
  <si>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</si>
  <si>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</si>
  <si>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</si>
  <si>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</si>
  <si>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</si>
  <si>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</si>
  <si>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</si>
  <si>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</si>
  <si>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</si>
  <si>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</si>
  <si>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</si>
  <si>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</si>
  <si>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</si>
  <si>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</si>
  <si>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</si>
  <si>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</si>
  <si>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</si>
  <si>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</si>
  <si>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</si>
  <si>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</si>
  <si>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</si>
  <si>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</si>
  <si>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</si>
  <si>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</si>
  <si>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</si>
  <si>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</si>
  <si>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</si>
  <si>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</si>
  <si>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</si>
  <si>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</si>
  <si>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</si>
  <si>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</si>
  <si>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</si>
  <si>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</si>
  <si>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</si>
  <si>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</si>
  <si>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</si>
  <si>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</si>
  <si>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</si>
  <si>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</si>
  <si>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</si>
  <si>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</si>
  <si>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</si>
  <si>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</si>
  <si>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</si>
  <si>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</si>
  <si>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</si>
  <si>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</si>
  <si>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</si>
  <si>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</si>
  <si>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</si>
  <si>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</si>
  <si>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</si>
  <si>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</si>
  <si>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</si>
  <si>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</si>
  <si>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</si>
  <si>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</si>
  <si>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</si>
  <si>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</si>
  <si>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</si>
  <si>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</si>
  <si>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</si>
  <si>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P7808</t>
  </si>
  <si>
    <t>P7809</t>
  </si>
  <si>
    <t>P7810</t>
  </si>
  <si>
    <t>P7811</t>
  </si>
  <si>
    <t>P7812</t>
  </si>
  <si>
    <t>P7813</t>
  </si>
  <si>
    <t>P7814</t>
  </si>
  <si>
    <t>P7815</t>
  </si>
  <si>
    <t>P7816</t>
  </si>
  <si>
    <t>P7817</t>
  </si>
  <si>
    <t>P7818</t>
  </si>
  <si>
    <t>P7819</t>
  </si>
  <si>
    <t>P7820</t>
  </si>
  <si>
    <t>P7821</t>
  </si>
  <si>
    <t>P7822</t>
  </si>
  <si>
    <t>P7823</t>
  </si>
  <si>
    <t>P7824</t>
  </si>
  <si>
    <t>P7825</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</si>
  <si>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</si>
  <si>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</si>
  <si>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</si>
  <si>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</si>
  <si>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</si>
  <si>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</si>
  <si>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</si>
  <si>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</si>
  <si>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</si>
  <si>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</si>
  <si>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</si>
  <si>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</si>
  <si>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</si>
  <si>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</si>
  <si>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</si>
  <si>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</si>
  <si>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</si>
  <si>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</si>
  <si>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</si>
  <si>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</si>
  <si>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</si>
  <si>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</si>
  <si>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</si>
  <si>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</si>
  <si>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</si>
  <si>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</si>
  <si>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</si>
  <si>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</si>
  <si>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</si>
  <si>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</si>
  <si>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</si>
  <si>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</si>
  <si>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</si>
  <si>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</si>
  <si>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</si>
  <si>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</si>
  <si>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</si>
  <si>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</si>
  <si>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</si>
  <si>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</si>
  <si>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</si>
  <si>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</si>
  <si>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</si>
  <si>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</si>
  <si>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</si>
  <si>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</si>
  <si>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</si>
  <si>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</si>
  <si>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</si>
  <si>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</si>
  <si>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</si>
  <si>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</si>
  <si>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</si>
  <si>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</si>
  <si>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</si>
  <si>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</si>
  <si>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</si>
  <si>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</si>
  <si>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</si>
  <si>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</si>
  <si>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</si>
  <si>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</si>
  <si>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</si>
  <si>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</si>
  <si>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</si>
  <si>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</si>
  <si>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</si>
  <si>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</si>
  <si>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</si>
  <si>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</si>
  <si>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</si>
  <si>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</si>
  <si>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</si>
  <si>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</si>
  <si>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</si>
  <si>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</si>
  <si>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</si>
  <si>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</si>
  <si>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</si>
  <si>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P7905</t>
  </si>
  <si>
    <t>P7906</t>
  </si>
  <si>
    <t>P7907</t>
  </si>
  <si>
    <t>P7908</t>
  </si>
  <si>
    <t>P7909</t>
  </si>
  <si>
    <t>P7910</t>
  </si>
  <si>
    <t>P7911</t>
  </si>
  <si>
    <t>P7912</t>
  </si>
  <si>
    <t>P7913</t>
  </si>
  <si>
    <t>P7914</t>
  </si>
  <si>
    <t>P7915</t>
  </si>
  <si>
    <t>P7916</t>
  </si>
  <si>
    <t>P7917</t>
  </si>
  <si>
    <t>P7918</t>
  </si>
  <si>
    <t>P7919</t>
  </si>
  <si>
    <t>P7920</t>
  </si>
  <si>
    <t>P7921</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</si>
  <si>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</si>
  <si>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</si>
  <si>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</si>
  <si>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</si>
  <si>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</si>
  <si>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</si>
  <si>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</si>
  <si>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</si>
  <si>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</si>
  <si>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</si>
  <si>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</si>
  <si>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</si>
  <si>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</si>
  <si>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</si>
  <si>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</si>
  <si>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</si>
  <si>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</si>
  <si>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</si>
  <si>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</si>
  <si>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</si>
  <si>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</si>
  <si>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</si>
  <si>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</si>
  <si>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</si>
  <si>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</si>
  <si>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</si>
  <si>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</si>
  <si>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</si>
  <si>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</si>
  <si>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</si>
  <si>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</si>
  <si>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</si>
  <si>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</si>
  <si>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</si>
  <si>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</si>
  <si>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</si>
  <si>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</si>
  <si>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</si>
  <si>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</si>
  <si>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</si>
  <si>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</si>
  <si>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</si>
  <si>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</si>
  <si>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</si>
  <si>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</si>
  <si>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</si>
  <si>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</si>
  <si>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</si>
  <si>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</si>
  <si>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</si>
  <si>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</si>
  <si>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</si>
  <si>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</si>
  <si>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</si>
  <si>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</si>
  <si>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</si>
  <si>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</si>
  <si>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</si>
  <si>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</si>
  <si>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</si>
  <si>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</si>
  <si>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</si>
  <si>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</si>
  <si>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</si>
  <si>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</si>
  <si>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</si>
  <si>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</si>
  <si>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</si>
  <si>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</si>
  <si>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</si>
  <si>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</si>
  <si>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</si>
  <si>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</si>
  <si>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</si>
  <si>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</si>
  <si>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</si>
  <si>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</si>
  <si>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</si>
  <si>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</si>
  <si>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P8001</t>
  </si>
  <si>
    <t>P8002</t>
  </si>
  <si>
    <t>P8003</t>
  </si>
  <si>
    <t>P8004</t>
  </si>
  <si>
    <t>P8005</t>
  </si>
  <si>
    <t>P8006</t>
  </si>
  <si>
    <t>P8007</t>
  </si>
  <si>
    <t>P8008</t>
  </si>
  <si>
    <t>P8009</t>
  </si>
  <si>
    <t>P8010</t>
  </si>
  <si>
    <t>P8011</t>
  </si>
  <si>
    <t>P8012</t>
  </si>
  <si>
    <t>P8013</t>
  </si>
  <si>
    <t>P8014</t>
  </si>
  <si>
    <t>P8015</t>
  </si>
  <si>
    <t>P8016</t>
  </si>
  <si>
    <t>P8017</t>
  </si>
  <si>
    <t>P8018</t>
  </si>
  <si>
    <t>P8019</t>
  </si>
  <si>
    <t>P8020</t>
  </si>
  <si>
    <t>P8021</t>
  </si>
  <si>
    <t>P8022</t>
  </si>
  <si>
    <t>P8023</t>
  </si>
  <si>
    <t>P8024</t>
  </si>
  <si>
    <t>P8025</t>
  </si>
  <si>
    <t>P8026</t>
  </si>
  <si>
    <t>P8027</t>
  </si>
  <si>
    <t>P8028</t>
  </si>
  <si>
    <t>P8029</t>
  </si>
  <si>
    <t>P8030</t>
  </si>
  <si>
    <t>P8031</t>
  </si>
  <si>
    <t>P8032</t>
  </si>
  <si>
    <t>P8033</t>
  </si>
  <si>
    <t>P8034</t>
  </si>
  <si>
    <t>P8035</t>
  </si>
  <si>
    <t>P8036</t>
  </si>
  <si>
    <t>P8037</t>
  </si>
  <si>
    <t>P8038</t>
  </si>
  <si>
    <t>P8039</t>
  </si>
  <si>
    <t>P8040</t>
  </si>
  <si>
    <t>P8041</t>
  </si>
  <si>
    <t>P8042</t>
  </si>
  <si>
    <t>P8043</t>
  </si>
  <si>
    <t>P8044</t>
  </si>
  <si>
    <t>P8045</t>
  </si>
  <si>
    <t>P8046</t>
  </si>
  <si>
    <t>P8047</t>
  </si>
  <si>
    <t>P8048</t>
  </si>
  <si>
    <t>P8049</t>
  </si>
  <si>
    <t>P8050</t>
  </si>
  <si>
    <t>P8051</t>
  </si>
  <si>
    <t>P8052</t>
  </si>
  <si>
    <t>P8053</t>
  </si>
  <si>
    <t>P8054</t>
  </si>
  <si>
    <t>P8055</t>
  </si>
  <si>
    <t>P8056</t>
  </si>
  <si>
    <t>P8057</t>
  </si>
  <si>
    <t>P8058</t>
  </si>
  <si>
    <t>P8059</t>
  </si>
  <si>
    <t>P8060</t>
  </si>
  <si>
    <t>P8061</t>
  </si>
  <si>
    <t>P8062</t>
  </si>
  <si>
    <t>P8063</t>
  </si>
  <si>
    <t>P8064</t>
  </si>
  <si>
    <t>P8065</t>
  </si>
  <si>
    <t>P8066</t>
  </si>
  <si>
    <t>P8067</t>
  </si>
  <si>
    <t>P8068</t>
  </si>
  <si>
    <t>P8069</t>
  </si>
  <si>
    <t>P8070</t>
  </si>
  <si>
    <t>P8071</t>
  </si>
  <si>
    <t>P8072</t>
  </si>
  <si>
    <t>P8073</t>
  </si>
  <si>
    <t>P8074</t>
  </si>
  <si>
    <t>P8075</t>
  </si>
  <si>
    <t>P8076</t>
  </si>
  <si>
    <t>P8077</t>
  </si>
  <si>
    <t>P8078</t>
  </si>
  <si>
    <t>P8079</t>
  </si>
  <si>
    <t>P8080</t>
  </si>
  <si>
    <t>P8081</t>
  </si>
  <si>
    <t>P8082</t>
  </si>
  <si>
    <t>P8083</t>
  </si>
  <si>
    <t>P8084</t>
  </si>
  <si>
    <t>P8085</t>
  </si>
  <si>
    <t>P8086</t>
  </si>
  <si>
    <t>P8087</t>
  </si>
  <si>
    <t>P8088</t>
  </si>
  <si>
    <t>P8089</t>
  </si>
  <si>
    <t>P8090</t>
  </si>
  <si>
    <t>P8091</t>
  </si>
  <si>
    <t>P8092</t>
  </si>
  <si>
    <t>P8093</t>
  </si>
  <si>
    <t>P8094</t>
  </si>
  <si>
    <t>P8095</t>
  </si>
  <si>
    <t>P8096</t>
  </si>
  <si>
    <t>P8097</t>
  </si>
  <si>
    <t>P8098</t>
  </si>
  <si>
    <t>P8099</t>
  </si>
  <si>
    <t>P8100</t>
  </si>
  <si>
    <t>P8101</t>
  </si>
  <si>
    <t>P8102</t>
  </si>
  <si>
    <t>P8103</t>
  </si>
  <si>
    <t>P8104</t>
  </si>
  <si>
    <t>P8105</t>
  </si>
  <si>
    <t>P8106</t>
  </si>
  <si>
    <t>P8107</t>
  </si>
  <si>
    <t>P8108</t>
  </si>
  <si>
    <t>P8109</t>
  </si>
  <si>
    <t>P8110</t>
  </si>
  <si>
    <t>P8111</t>
  </si>
  <si>
    <t>P8112</t>
  </si>
  <si>
    <t>P8113</t>
  </si>
  <si>
    <t>P8114</t>
  </si>
  <si>
    <t>P8115</t>
  </si>
  <si>
    <t>P8116</t>
  </si>
  <si>
    <t>P8117</t>
  </si>
  <si>
    <t>P8118</t>
  </si>
  <si>
    <t>P8119</t>
  </si>
  <si>
    <t>P8120</t>
  </si>
  <si>
    <t>P8121</t>
  </si>
  <si>
    <t>P8122</t>
  </si>
  <si>
    <t>P8123</t>
  </si>
  <si>
    <t>P8124</t>
  </si>
  <si>
    <t>P8125</t>
  </si>
  <si>
    <t>P8126</t>
  </si>
  <si>
    <t>P8127</t>
  </si>
  <si>
    <t>P8128</t>
  </si>
  <si>
    <t>P8129</t>
  </si>
  <si>
    <t>P8130</t>
  </si>
  <si>
    <t>P8131</t>
  </si>
  <si>
    <t>P8132</t>
  </si>
  <si>
    <t>P8133</t>
  </si>
  <si>
    <t>P8134</t>
  </si>
  <si>
    <t>P8135</t>
  </si>
  <si>
    <t>P8136</t>
  </si>
  <si>
    <t>P8137</t>
  </si>
  <si>
    <t>P8138</t>
  </si>
  <si>
    <t>P8139</t>
  </si>
  <si>
    <t>P8140</t>
  </si>
  <si>
    <t>P8141</t>
  </si>
  <si>
    <t>P8142</t>
  </si>
  <si>
    <t>P8143</t>
  </si>
  <si>
    <t>P8144</t>
  </si>
  <si>
    <t>P8145</t>
  </si>
  <si>
    <t>P8146</t>
  </si>
  <si>
    <t>P8147</t>
  </si>
  <si>
    <t>P8148</t>
  </si>
  <si>
    <t>P8149</t>
  </si>
  <si>
    <t>P8150</t>
  </si>
  <si>
    <t>P8151</t>
  </si>
  <si>
    <t>P8152</t>
  </si>
  <si>
    <t>P8153</t>
  </si>
  <si>
    <t>P8154</t>
  </si>
  <si>
    <t>P8155</t>
  </si>
  <si>
    <t>P8156</t>
  </si>
  <si>
    <t>P8157</t>
  </si>
  <si>
    <t>P8158</t>
  </si>
  <si>
    <t>P8159</t>
  </si>
  <si>
    <t>P8160</t>
  </si>
  <si>
    <t>P8161</t>
  </si>
  <si>
    <t>P8162</t>
  </si>
  <si>
    <t>P8163</t>
  </si>
  <si>
    <t>P8164</t>
  </si>
  <si>
    <t>P8165</t>
  </si>
  <si>
    <t>P8166</t>
  </si>
  <si>
    <t>P8167</t>
  </si>
  <si>
    <t>P8168</t>
  </si>
  <si>
    <t>P8169</t>
  </si>
  <si>
    <t>P8170</t>
  </si>
  <si>
    <t>P8171</t>
  </si>
  <si>
    <t>P8172</t>
  </si>
  <si>
    <t>P8173</t>
  </si>
  <si>
    <t>P8174</t>
  </si>
  <si>
    <t>P8175</t>
  </si>
  <si>
    <t>P8176</t>
  </si>
  <si>
    <t>P8177</t>
  </si>
  <si>
    <t>P8178</t>
  </si>
  <si>
    <t>P8179</t>
  </si>
  <si>
    <t>P8180</t>
  </si>
  <si>
    <t>P8181</t>
  </si>
  <si>
    <t>P8182</t>
  </si>
  <si>
    <t>P8183</t>
  </si>
  <si>
    <t>P8184</t>
  </si>
  <si>
    <t>P8185</t>
  </si>
  <si>
    <t>P8186</t>
  </si>
  <si>
    <t>P8187</t>
  </si>
  <si>
    <t>P8188</t>
  </si>
  <si>
    <t>P8189</t>
  </si>
  <si>
    <t>P8190</t>
  </si>
  <si>
    <t>P8191</t>
  </si>
  <si>
    <t>P8192</t>
  </si>
  <si>
    <t>P8193</t>
  </si>
  <si>
    <t>P8194</t>
  </si>
  <si>
    <t>P8195</t>
  </si>
  <si>
    <t>P8196</t>
  </si>
  <si>
    <t>P8197</t>
  </si>
  <si>
    <t>P8198</t>
  </si>
  <si>
    <t>P8199</t>
  </si>
  <si>
    <t>P8200</t>
  </si>
  <si>
    <t>P8201</t>
  </si>
  <si>
    <t>P8202</t>
  </si>
  <si>
    <t>P8203</t>
  </si>
  <si>
    <t>P8204</t>
  </si>
  <si>
    <t>P8205</t>
  </si>
  <si>
    <t>P8206</t>
  </si>
  <si>
    <t>P8207</t>
  </si>
  <si>
    <t>P8208</t>
  </si>
  <si>
    <t>P8209</t>
  </si>
  <si>
    <t>P8210</t>
  </si>
  <si>
    <t>P8211</t>
  </si>
  <si>
    <t>P8212</t>
  </si>
  <si>
    <t>P8213</t>
  </si>
  <si>
    <t>P8214</t>
  </si>
  <si>
    <t>P8215</t>
  </si>
  <si>
    <t>P8216</t>
  </si>
  <si>
    <t>P8217</t>
  </si>
  <si>
    <t>P8218</t>
  </si>
  <si>
    <t>P8219</t>
  </si>
  <si>
    <t>P8220</t>
  </si>
  <si>
    <t>P8221</t>
  </si>
  <si>
    <t>P8222</t>
  </si>
  <si>
    <t>P8223</t>
  </si>
  <si>
    <t>P8224</t>
  </si>
  <si>
    <t>P8225</t>
  </si>
  <si>
    <t>P8226</t>
  </si>
  <si>
    <t>P8227</t>
  </si>
  <si>
    <t>P8228</t>
  </si>
  <si>
    <t>P8229</t>
  </si>
  <si>
    <t>P8230</t>
  </si>
  <si>
    <t>P8231</t>
  </si>
  <si>
    <t>P8232</t>
  </si>
  <si>
    <t>P8233</t>
  </si>
  <si>
    <t>P8234</t>
  </si>
  <si>
    <t>P8235</t>
  </si>
  <si>
    <t>P8236</t>
  </si>
  <si>
    <t>P8237</t>
  </si>
  <si>
    <t>P8238</t>
  </si>
  <si>
    <t>P8239</t>
  </si>
  <si>
    <t>P8240</t>
  </si>
  <si>
    <t>P8241</t>
  </si>
  <si>
    <t>P8242</t>
  </si>
  <si>
    <t>P8243</t>
  </si>
  <si>
    <t>P8244</t>
  </si>
  <si>
    <t>P8245</t>
  </si>
  <si>
    <t>P8246</t>
  </si>
  <si>
    <t>P8247</t>
  </si>
  <si>
    <t>P8248</t>
  </si>
  <si>
    <t>P8249</t>
  </si>
  <si>
    <t>P8250</t>
  </si>
  <si>
    <t>P8251</t>
  </si>
  <si>
    <t>P8252</t>
  </si>
  <si>
    <t>P8253</t>
  </si>
  <si>
    <t>P8254</t>
  </si>
  <si>
    <t>P8255</t>
  </si>
  <si>
    <t>P8256</t>
  </si>
  <si>
    <t>P8257</t>
  </si>
  <si>
    <t>P8258</t>
  </si>
  <si>
    <t>P8259</t>
  </si>
  <si>
    <t>P8260</t>
  </si>
  <si>
    <t>P8261</t>
  </si>
  <si>
    <t>P8262</t>
  </si>
  <si>
    <t>P8263</t>
  </si>
  <si>
    <t>P8264</t>
  </si>
  <si>
    <t>P8265</t>
  </si>
  <si>
    <t>P8266</t>
  </si>
  <si>
    <t>P8267</t>
  </si>
  <si>
    <t>P8268</t>
  </si>
  <si>
    <t>P8269</t>
  </si>
  <si>
    <t>P8270</t>
  </si>
  <si>
    <t>P8271</t>
  </si>
  <si>
    <t>P8272</t>
  </si>
  <si>
    <t>P8273</t>
  </si>
  <si>
    <t>P8274</t>
  </si>
  <si>
    <t>P8275</t>
  </si>
  <si>
    <t>P8276</t>
  </si>
  <si>
    <t>P8277</t>
  </si>
  <si>
    <t>P8278</t>
  </si>
  <si>
    <t>P8279</t>
  </si>
  <si>
    <t>P8280</t>
  </si>
  <si>
    <t>P8281</t>
  </si>
  <si>
    <t>P8282</t>
  </si>
  <si>
    <t>P8283</t>
  </si>
  <si>
    <t>P8284</t>
  </si>
  <si>
    <t>P8285</t>
  </si>
  <si>
    <t>P8286</t>
  </si>
  <si>
    <t>P8287</t>
  </si>
  <si>
    <t>P8288</t>
  </si>
  <si>
    <t>P8289</t>
  </si>
  <si>
    <t>P8290</t>
  </si>
  <si>
    <t>P8291</t>
  </si>
  <si>
    <t>P8292</t>
  </si>
  <si>
    <t>P8293</t>
  </si>
  <si>
    <t>P8294</t>
  </si>
  <si>
    <t>P8295</t>
  </si>
  <si>
    <t>P8296</t>
  </si>
  <si>
    <t>P8297</t>
  </si>
  <si>
    <t>P8298</t>
  </si>
  <si>
    <t>P8299</t>
  </si>
  <si>
    <t>P8300</t>
  </si>
  <si>
    <t>P8301</t>
  </si>
  <si>
    <t>P8302</t>
  </si>
  <si>
    <t>P8303</t>
  </si>
  <si>
    <t>P8304</t>
  </si>
  <si>
    <t>P8305</t>
  </si>
  <si>
    <t>P8306</t>
  </si>
  <si>
    <t>P8307</t>
  </si>
  <si>
    <t>P8308</t>
  </si>
  <si>
    <t>P8309</t>
  </si>
  <si>
    <t>P8310</t>
  </si>
  <si>
    <t>P8311</t>
  </si>
  <si>
    <t>P8312</t>
  </si>
  <si>
    <t>P8313</t>
  </si>
  <si>
    <t>P8314</t>
  </si>
  <si>
    <t>P8315</t>
  </si>
  <si>
    <t>P8316</t>
  </si>
  <si>
    <t>P8317</t>
  </si>
  <si>
    <t>P8318</t>
  </si>
  <si>
    <t>P8319</t>
  </si>
  <si>
    <t>P8320</t>
  </si>
  <si>
    <t>P8321</t>
  </si>
  <si>
    <t>P8322</t>
  </si>
  <si>
    <t>P8323</t>
  </si>
  <si>
    <t>P8324</t>
  </si>
  <si>
    <t>P8325</t>
  </si>
  <si>
    <t>P8326</t>
  </si>
  <si>
    <t>P8327</t>
  </si>
  <si>
    <t>P8328</t>
  </si>
  <si>
    <t>P8329</t>
  </si>
  <si>
    <t>P8330</t>
  </si>
  <si>
    <t>P8331</t>
  </si>
  <si>
    <t>P8332</t>
  </si>
  <si>
    <t>P8333</t>
  </si>
  <si>
    <t>P8334</t>
  </si>
  <si>
    <t>P8335</t>
  </si>
  <si>
    <t>P8336</t>
  </si>
  <si>
    <t>P8337</t>
  </si>
  <si>
    <t>P8338</t>
  </si>
  <si>
    <t>P8339</t>
  </si>
  <si>
    <t>P8340</t>
  </si>
  <si>
    <t>P8341</t>
  </si>
  <si>
    <t>P8342</t>
  </si>
  <si>
    <t>P8343</t>
  </si>
  <si>
    <t>P8344</t>
  </si>
  <si>
    <t>P8345</t>
  </si>
  <si>
    <t>P8346</t>
  </si>
  <si>
    <t>P8347</t>
  </si>
  <si>
    <t>P8348</t>
  </si>
  <si>
    <t>P8349</t>
  </si>
  <si>
    <t>P8350</t>
  </si>
  <si>
    <t>P8351</t>
  </si>
  <si>
    <t>P8352</t>
  </si>
  <si>
    <t>P8353</t>
  </si>
  <si>
    <t>P8354</t>
  </si>
  <si>
    <t>P8355</t>
  </si>
  <si>
    <t>P8356</t>
  </si>
  <si>
    <t>P8357</t>
  </si>
  <si>
    <t>P8358</t>
  </si>
  <si>
    <t>P8359</t>
  </si>
  <si>
    <t>P8360</t>
  </si>
  <si>
    <t>P8361</t>
  </si>
  <si>
    <t>P8362</t>
  </si>
  <si>
    <t>P8363</t>
  </si>
  <si>
    <t>P8364</t>
  </si>
  <si>
    <t>P8365</t>
  </si>
  <si>
    <t>P8366</t>
  </si>
  <si>
    <t>P8367</t>
  </si>
  <si>
    <t>P8368</t>
  </si>
  <si>
    <t>P8369</t>
  </si>
  <si>
    <t>P8370</t>
  </si>
  <si>
    <t>P8371</t>
  </si>
  <si>
    <t>P8372</t>
  </si>
  <si>
    <t>P8373</t>
  </si>
  <si>
    <t>P8374</t>
  </si>
  <si>
    <t>P8375</t>
  </si>
  <si>
    <t>P8376</t>
  </si>
  <si>
    <t>P8377</t>
  </si>
  <si>
    <t>P8378</t>
  </si>
  <si>
    <t>P8379</t>
  </si>
  <si>
    <t>P8380</t>
  </si>
  <si>
    <t>P8381</t>
  </si>
  <si>
    <t>P8382</t>
  </si>
  <si>
    <t>P8383</t>
  </si>
  <si>
    <t>P8384</t>
  </si>
  <si>
    <t>P8385</t>
  </si>
  <si>
    <t>P8386</t>
  </si>
  <si>
    <t>P8387</t>
  </si>
  <si>
    <t>P8388</t>
  </si>
  <si>
    <t>P8389</t>
  </si>
  <si>
    <t>P8390</t>
  </si>
  <si>
    <t>P8391</t>
  </si>
  <si>
    <t>P8392</t>
  </si>
  <si>
    <t>P8393</t>
  </si>
  <si>
    <t>P8394</t>
  </si>
  <si>
    <t>P8395</t>
  </si>
  <si>
    <t>P8396</t>
  </si>
  <si>
    <t>P8397</t>
  </si>
  <si>
    <t>P8398</t>
  </si>
  <si>
    <t>P8399</t>
  </si>
  <si>
    <t>P8400</t>
  </si>
  <si>
    <t>P8401</t>
  </si>
  <si>
    <t>P8402</t>
  </si>
  <si>
    <t>P8403</t>
  </si>
  <si>
    <t>P8404</t>
  </si>
  <si>
    <t>P8405</t>
  </si>
  <si>
    <t>P8406</t>
  </si>
  <si>
    <t>P8407</t>
  </si>
  <si>
    <t>P8408</t>
  </si>
  <si>
    <t>P8409</t>
  </si>
  <si>
    <t>P8410</t>
  </si>
  <si>
    <t>P8411</t>
  </si>
  <si>
    <t>P8412</t>
  </si>
  <si>
    <t>P8413</t>
  </si>
  <si>
    <t>P8414</t>
  </si>
  <si>
    <t>P8415</t>
  </si>
  <si>
    <t>P8416</t>
  </si>
  <si>
    <t>P8417</t>
  </si>
  <si>
    <t>P8418</t>
  </si>
  <si>
    <t>P8419</t>
  </si>
  <si>
    <t>P8420</t>
  </si>
  <si>
    <t>P8421</t>
  </si>
  <si>
    <t>P8422</t>
  </si>
  <si>
    <t>P8423</t>
  </si>
  <si>
    <t>P8424</t>
  </si>
  <si>
    <t>P8425</t>
  </si>
  <si>
    <t>P8426</t>
  </si>
  <si>
    <t>P8427</t>
  </si>
  <si>
    <t>P8428</t>
  </si>
  <si>
    <t>P8429</t>
  </si>
  <si>
    <t>P8430</t>
  </si>
  <si>
    <t>P8431</t>
  </si>
  <si>
    <t>P8432</t>
  </si>
  <si>
    <t>P8433</t>
  </si>
  <si>
    <t>P8434</t>
  </si>
  <si>
    <t>P8435</t>
  </si>
  <si>
    <t>P8436</t>
  </si>
  <si>
    <t>P8437</t>
  </si>
  <si>
    <t>P8438</t>
  </si>
  <si>
    <t>P8439</t>
  </si>
  <si>
    <t>P8440</t>
  </si>
  <si>
    <t>P8441</t>
  </si>
  <si>
    <t>P8442</t>
  </si>
  <si>
    <t>P8443</t>
  </si>
  <si>
    <t>P8444</t>
  </si>
  <si>
    <t>P8445</t>
  </si>
  <si>
    <t>P8446</t>
  </si>
  <si>
    <t>P8447</t>
  </si>
  <si>
    <t>P8448</t>
  </si>
  <si>
    <t>P8449</t>
  </si>
  <si>
    <t>P8450</t>
  </si>
  <si>
    <t>P8451</t>
  </si>
  <si>
    <t>P8452</t>
  </si>
  <si>
    <t>P8453</t>
  </si>
  <si>
    <t>P8454</t>
  </si>
  <si>
    <t>P8455</t>
  </si>
  <si>
    <t>P8456</t>
  </si>
  <si>
    <t>P8457</t>
  </si>
  <si>
    <t>P8458</t>
  </si>
  <si>
    <t>P8459</t>
  </si>
  <si>
    <t>P8460</t>
  </si>
  <si>
    <t>P8461</t>
  </si>
  <si>
    <t>P8462</t>
  </si>
  <si>
    <t>P8463</t>
  </si>
  <si>
    <t>P8464</t>
  </si>
  <si>
    <t>P8465</t>
  </si>
  <si>
    <t>P8466</t>
  </si>
  <si>
    <t>P8467</t>
  </si>
  <si>
    <t>P8468</t>
  </si>
  <si>
    <t>P8469</t>
  </si>
  <si>
    <t>P8470</t>
  </si>
  <si>
    <t>P8471</t>
  </si>
  <si>
    <t>P8472</t>
  </si>
  <si>
    <t>P8473</t>
  </si>
  <si>
    <t>P8474</t>
  </si>
  <si>
    <t>P8475</t>
  </si>
  <si>
    <t>P8476</t>
  </si>
  <si>
    <t>P8477</t>
  </si>
  <si>
    <t>P8478</t>
  </si>
  <si>
    <t>P8479</t>
  </si>
  <si>
    <t>P8480</t>
  </si>
  <si>
    <t>P8481</t>
  </si>
  <si>
    <t>P8482</t>
  </si>
  <si>
    <t>P8483</t>
  </si>
  <si>
    <t>P8484</t>
  </si>
  <si>
    <t>P8485</t>
  </si>
  <si>
    <t>P8486</t>
  </si>
  <si>
    <t>P8487</t>
  </si>
  <si>
    <t>P8488</t>
  </si>
  <si>
    <t>P8489</t>
  </si>
  <si>
    <t>P8490</t>
  </si>
  <si>
    <t>P8491</t>
  </si>
  <si>
    <t>P8492</t>
  </si>
  <si>
    <t>P8493</t>
  </si>
  <si>
    <t>P8494</t>
  </si>
  <si>
    <t>P8495</t>
  </si>
  <si>
    <t>P8496</t>
  </si>
  <si>
    <t>P8497</t>
  </si>
  <si>
    <t>P8498</t>
  </si>
  <si>
    <t>P8499</t>
  </si>
  <si>
    <t>P8500</t>
  </si>
  <si>
    <t>P8501</t>
  </si>
  <si>
    <t>P8502</t>
  </si>
  <si>
    <t>P8503</t>
  </si>
  <si>
    <t>P8504</t>
  </si>
  <si>
    <t>P8505</t>
  </si>
  <si>
    <t>P8506</t>
  </si>
  <si>
    <t>P8507</t>
  </si>
  <si>
    <t>P8508</t>
  </si>
  <si>
    <t>P8509</t>
  </si>
  <si>
    <t>P8510</t>
  </si>
  <si>
    <t>P8511</t>
  </si>
  <si>
    <t>P8512</t>
  </si>
  <si>
    <t>P8513</t>
  </si>
  <si>
    <t>P8514</t>
  </si>
  <si>
    <t>P8515</t>
  </si>
  <si>
    <t>P8516</t>
  </si>
  <si>
    <t>P8517</t>
  </si>
  <si>
    <t>P8518</t>
  </si>
  <si>
    <t>P8519</t>
  </si>
  <si>
    <t>P8520</t>
  </si>
  <si>
    <t>P8521</t>
  </si>
  <si>
    <t>P8522</t>
  </si>
  <si>
    <t>P8523</t>
  </si>
  <si>
    <t>P8524</t>
  </si>
  <si>
    <t>P8525</t>
  </si>
  <si>
    <t>P8526</t>
  </si>
  <si>
    <t>P8527</t>
  </si>
  <si>
    <t>P8528</t>
  </si>
  <si>
    <t>P8529</t>
  </si>
  <si>
    <t>P8530</t>
  </si>
  <si>
    <t>P8531</t>
  </si>
  <si>
    <t>P8532</t>
  </si>
  <si>
    <t>P8533</t>
  </si>
  <si>
    <t>P8534</t>
  </si>
  <si>
    <t>P8535</t>
  </si>
  <si>
    <t>P8536</t>
  </si>
  <si>
    <t>P8537</t>
  </si>
  <si>
    <t>P8538</t>
  </si>
  <si>
    <t>P8539</t>
  </si>
  <si>
    <t>P8540</t>
  </si>
  <si>
    <t>P8541</t>
  </si>
  <si>
    <t>P8542</t>
  </si>
  <si>
    <t>P8543</t>
  </si>
  <si>
    <t>P8544</t>
  </si>
  <si>
    <t>P8545</t>
  </si>
  <si>
    <t>P8546</t>
  </si>
  <si>
    <t>P8547</t>
  </si>
  <si>
    <t>P8548</t>
  </si>
  <si>
    <t>P8549</t>
  </si>
  <si>
    <t>P8550</t>
  </si>
  <si>
    <t>P8551</t>
  </si>
  <si>
    <t>P8552</t>
  </si>
  <si>
    <t>P8553</t>
  </si>
  <si>
    <t>P8554</t>
  </si>
  <si>
    <t>P8555</t>
  </si>
  <si>
    <t>P8556</t>
  </si>
  <si>
    <t>P8557</t>
  </si>
  <si>
    <t>P8558</t>
  </si>
  <si>
    <t>P8559</t>
  </si>
  <si>
    <t>P8560</t>
  </si>
  <si>
    <t>P8561</t>
  </si>
  <si>
    <t>P8562</t>
  </si>
  <si>
    <t>P8563</t>
  </si>
  <si>
    <t>P8564</t>
  </si>
  <si>
    <t>P8565</t>
  </si>
  <si>
    <t>P8566</t>
  </si>
  <si>
    <t>P8567</t>
  </si>
  <si>
    <t>P8568</t>
  </si>
  <si>
    <t>P8569</t>
  </si>
  <si>
    <t>P8570</t>
  </si>
  <si>
    <t>P8571</t>
  </si>
  <si>
    <t>P8572</t>
  </si>
  <si>
    <t>P8573</t>
  </si>
  <si>
    <t>P8574</t>
  </si>
  <si>
    <t>P8575</t>
  </si>
  <si>
    <t>P8576</t>
  </si>
  <si>
    <t>P8577</t>
  </si>
  <si>
    <t>P8578</t>
  </si>
  <si>
    <t>P8579</t>
  </si>
  <si>
    <t>P8580</t>
  </si>
  <si>
    <t>P8581</t>
  </si>
  <si>
    <t>P8582</t>
  </si>
  <si>
    <t>P8583</t>
  </si>
  <si>
    <t>P8584</t>
  </si>
  <si>
    <t>P8585</t>
  </si>
  <si>
    <t>P8586</t>
  </si>
  <si>
    <t>P8587</t>
  </si>
  <si>
    <t>P8588</t>
  </si>
  <si>
    <t>P8589</t>
  </si>
  <si>
    <t>P8590</t>
  </si>
  <si>
    <t>P8591</t>
  </si>
  <si>
    <t>P8592</t>
  </si>
  <si>
    <t>P8593</t>
  </si>
  <si>
    <t>P8594</t>
  </si>
  <si>
    <t>P8595</t>
  </si>
  <si>
    <t>P8596</t>
  </si>
  <si>
    <t>P8597</t>
  </si>
  <si>
    <t>P8598</t>
  </si>
  <si>
    <t>P8599</t>
  </si>
  <si>
    <t>P8600</t>
  </si>
  <si>
    <t>P8601</t>
  </si>
  <si>
    <t>P8602</t>
  </si>
  <si>
    <t>P8603</t>
  </si>
  <si>
    <t>P8604</t>
  </si>
  <si>
    <t>P8605</t>
  </si>
  <si>
    <t>P8606</t>
  </si>
  <si>
    <t>P8607</t>
  </si>
  <si>
    <t>P8608</t>
  </si>
  <si>
    <t>P8609</t>
  </si>
  <si>
    <t>P8610</t>
  </si>
  <si>
    <t>P8611</t>
  </si>
  <si>
    <t>P8612</t>
  </si>
  <si>
    <t>P8613</t>
  </si>
  <si>
    <t>P8614</t>
  </si>
  <si>
    <t>P8615</t>
  </si>
  <si>
    <t>P8616</t>
  </si>
  <si>
    <t>P8617</t>
  </si>
  <si>
    <t>P8618</t>
  </si>
  <si>
    <t>P8619</t>
  </si>
  <si>
    <t>P8620</t>
  </si>
  <si>
    <t>P8621</t>
  </si>
  <si>
    <t>P8622</t>
  </si>
  <si>
    <t>P8623</t>
  </si>
  <si>
    <t>P8624</t>
  </si>
  <si>
    <t>P8625</t>
  </si>
  <si>
    <t>P8626</t>
  </si>
  <si>
    <t>P8627</t>
  </si>
  <si>
    <t>P8628</t>
  </si>
  <si>
    <t>P8629</t>
  </si>
  <si>
    <t>P8630</t>
  </si>
  <si>
    <t>P8631</t>
  </si>
  <si>
    <t>P8632</t>
  </si>
  <si>
    <t>P8633</t>
  </si>
  <si>
    <t>P8634</t>
  </si>
  <si>
    <t>P8635</t>
  </si>
  <si>
    <t>P8636</t>
  </si>
  <si>
    <t>P8637</t>
  </si>
  <si>
    <t>P8638</t>
  </si>
  <si>
    <t>P8639</t>
  </si>
  <si>
    <t>P8640</t>
  </si>
  <si>
    <t>P8641</t>
  </si>
  <si>
    <t>P8642</t>
  </si>
  <si>
    <t>P8643</t>
  </si>
  <si>
    <t>P8644</t>
  </si>
  <si>
    <t>P8645</t>
  </si>
  <si>
    <t>P8646</t>
  </si>
  <si>
    <t>P8647</t>
  </si>
  <si>
    <t>P8648</t>
  </si>
  <si>
    <t>P8649</t>
  </si>
  <si>
    <t>P8650</t>
  </si>
  <si>
    <t>P8651</t>
  </si>
  <si>
    <t>P8652</t>
  </si>
  <si>
    <t>P8653</t>
  </si>
  <si>
    <t>P8654</t>
  </si>
  <si>
    <t>P8655</t>
  </si>
  <si>
    <t>P8656</t>
  </si>
  <si>
    <t>P8657</t>
  </si>
  <si>
    <t>P8658</t>
  </si>
  <si>
    <t>P8659</t>
  </si>
  <si>
    <t>P8660</t>
  </si>
  <si>
    <t>P8661</t>
  </si>
  <si>
    <t>P8662</t>
  </si>
  <si>
    <t>P8663</t>
  </si>
  <si>
    <t>P8664</t>
  </si>
  <si>
    <t>P8665</t>
  </si>
  <si>
    <t>P8666</t>
  </si>
  <si>
    <t>P8667</t>
  </si>
  <si>
    <t>P8668</t>
  </si>
  <si>
    <t>P8669</t>
  </si>
  <si>
    <t>P8670</t>
  </si>
  <si>
    <t>P8671</t>
  </si>
  <si>
    <t>P8672</t>
  </si>
  <si>
    <t>P8673</t>
  </si>
  <si>
    <t>P8674</t>
  </si>
  <si>
    <t>P8675</t>
  </si>
  <si>
    <t>P8676</t>
  </si>
  <si>
    <t>P8677</t>
  </si>
  <si>
    <t>P8678</t>
  </si>
  <si>
    <t>P8679</t>
  </si>
  <si>
    <t>P8680</t>
  </si>
  <si>
    <t>P8681</t>
  </si>
  <si>
    <t>P8682</t>
  </si>
  <si>
    <t>P8683</t>
  </si>
  <si>
    <t>P8684</t>
  </si>
  <si>
    <t>P8685</t>
  </si>
  <si>
    <t>P8686</t>
  </si>
  <si>
    <t>P8687</t>
  </si>
  <si>
    <t>P8688</t>
  </si>
  <si>
    <t>P8689</t>
  </si>
  <si>
    <t>P8690</t>
  </si>
  <si>
    <t>P8691</t>
  </si>
  <si>
    <t>P8692</t>
  </si>
  <si>
    <t>P8693</t>
  </si>
  <si>
    <t>P8694</t>
  </si>
  <si>
    <t>P8695</t>
  </si>
  <si>
    <t>P8696</t>
  </si>
  <si>
    <t>P8697</t>
  </si>
  <si>
    <t>P8698</t>
  </si>
  <si>
    <t>P8699</t>
  </si>
  <si>
    <t>P8700</t>
  </si>
  <si>
    <t>P8701</t>
  </si>
  <si>
    <t>P8702</t>
  </si>
  <si>
    <t>P8703</t>
  </si>
  <si>
    <t>P8704</t>
  </si>
  <si>
    <t>P8705</t>
  </si>
  <si>
    <t>P8706</t>
  </si>
  <si>
    <t>P8707</t>
  </si>
  <si>
    <t>P8708</t>
  </si>
  <si>
    <t>P8709</t>
  </si>
  <si>
    <t>P8710</t>
  </si>
  <si>
    <t>P8711</t>
  </si>
  <si>
    <t>P8712</t>
  </si>
  <si>
    <t>P8713</t>
  </si>
  <si>
    <t>P8714</t>
  </si>
  <si>
    <t>P8715</t>
  </si>
  <si>
    <t>P8716</t>
  </si>
  <si>
    <t>P8717</t>
  </si>
  <si>
    <t>P8718</t>
  </si>
  <si>
    <t>P8719</t>
  </si>
  <si>
    <t>P8720</t>
  </si>
  <si>
    <t>P8721</t>
  </si>
  <si>
    <t>P8722</t>
  </si>
  <si>
    <t>P8723</t>
  </si>
  <si>
    <t>P8724</t>
  </si>
  <si>
    <t>P8725</t>
  </si>
  <si>
    <t>P8726</t>
  </si>
  <si>
    <t>P8727</t>
  </si>
  <si>
    <t>P8728</t>
  </si>
  <si>
    <t>P8729</t>
  </si>
  <si>
    <t>P8730</t>
  </si>
  <si>
    <t>P8731</t>
  </si>
  <si>
    <t>P8732</t>
  </si>
  <si>
    <t>P8733</t>
  </si>
  <si>
    <t>P8734</t>
  </si>
  <si>
    <t>P8735</t>
  </si>
  <si>
    <t>P8736</t>
  </si>
  <si>
    <t>P8737</t>
  </si>
  <si>
    <t>P8738</t>
  </si>
  <si>
    <t>P8739</t>
  </si>
  <si>
    <t>P8740</t>
  </si>
  <si>
    <t>P8741</t>
  </si>
  <si>
    <t>P8742</t>
  </si>
  <si>
    <t>P8743</t>
  </si>
  <si>
    <t>P8744</t>
  </si>
  <si>
    <t>P8745</t>
  </si>
  <si>
    <t>P8746</t>
  </si>
  <si>
    <t>P8747</t>
  </si>
  <si>
    <t>P8748</t>
  </si>
  <si>
    <t>P8749</t>
  </si>
  <si>
    <t>P8750</t>
  </si>
  <si>
    <t>P8751</t>
  </si>
  <si>
    <t>P8752</t>
  </si>
  <si>
    <t>P8753</t>
  </si>
  <si>
    <t>P8754</t>
  </si>
  <si>
    <t>P8755</t>
  </si>
  <si>
    <t>P8756</t>
  </si>
  <si>
    <t>P8757</t>
  </si>
  <si>
    <t>P8758</t>
  </si>
  <si>
    <t>P8759</t>
  </si>
  <si>
    <t>P8760</t>
  </si>
  <si>
    <t>P8761</t>
  </si>
  <si>
    <t>P8762</t>
  </si>
  <si>
    <t>P8763</t>
  </si>
  <si>
    <t>P8764</t>
  </si>
  <si>
    <t>P8765</t>
  </si>
  <si>
    <t>P8766</t>
  </si>
  <si>
    <t>P8767</t>
  </si>
  <si>
    <t>P8768</t>
  </si>
  <si>
    <t>P8769</t>
  </si>
  <si>
    <t>P8770</t>
  </si>
  <si>
    <t>P8771</t>
  </si>
  <si>
    <t>P8772</t>
  </si>
  <si>
    <t>P8773</t>
  </si>
  <si>
    <t>P8774</t>
  </si>
  <si>
    <t>P8775</t>
  </si>
  <si>
    <t>P8776</t>
  </si>
  <si>
    <t>P8777</t>
  </si>
  <si>
    <t>P8778</t>
  </si>
  <si>
    <t>P8779</t>
  </si>
  <si>
    <t>P8780</t>
  </si>
  <si>
    <t>P8781</t>
  </si>
  <si>
    <t>P8782</t>
  </si>
  <si>
    <t>P8783</t>
  </si>
  <si>
    <t>P8784</t>
  </si>
  <si>
    <t>P8785</t>
  </si>
  <si>
    <t>P8786</t>
  </si>
  <si>
    <t>P8787</t>
  </si>
  <si>
    <t>P8788</t>
  </si>
  <si>
    <t>P8789</t>
  </si>
  <si>
    <t>P8790</t>
  </si>
  <si>
    <t>P8791</t>
  </si>
  <si>
    <t>P8792</t>
  </si>
  <si>
    <t>P8793</t>
  </si>
  <si>
    <t>P8794</t>
  </si>
  <si>
    <t>P8795</t>
  </si>
  <si>
    <t>P8796</t>
  </si>
  <si>
    <t>P8797</t>
  </si>
  <si>
    <t>P8798</t>
  </si>
  <si>
    <t>P8799</t>
  </si>
  <si>
    <t>P8800</t>
  </si>
  <si>
    <t>P8801</t>
  </si>
  <si>
    <t>P8802</t>
  </si>
  <si>
    <t>P8803</t>
  </si>
  <si>
    <t>P8804</t>
  </si>
  <si>
    <t>P8805</t>
  </si>
  <si>
    <t>P8806</t>
  </si>
  <si>
    <t>P8807</t>
  </si>
  <si>
    <t>P8808</t>
  </si>
  <si>
    <t>P8809</t>
  </si>
  <si>
    <t>P8810</t>
  </si>
  <si>
    <t>P8811</t>
  </si>
  <si>
    <t>P8812</t>
  </si>
  <si>
    <t>P8813</t>
  </si>
  <si>
    <t>P8814</t>
  </si>
  <si>
    <t>P8815</t>
  </si>
  <si>
    <t>P8816</t>
  </si>
  <si>
    <t>P8817</t>
  </si>
  <si>
    <t>P8818</t>
  </si>
  <si>
    <t>P8819</t>
  </si>
  <si>
    <t>P8820</t>
  </si>
  <si>
    <t>P8821</t>
  </si>
  <si>
    <t>P8822</t>
  </si>
  <si>
    <t>P8823</t>
  </si>
  <si>
    <t>P8824</t>
  </si>
  <si>
    <t>P8825</t>
  </si>
  <si>
    <t>P8826</t>
  </si>
  <si>
    <t>P8827</t>
  </si>
  <si>
    <t>P8828</t>
  </si>
  <si>
    <t>P8829</t>
  </si>
  <si>
    <t>P8830</t>
  </si>
  <si>
    <t>P8831</t>
  </si>
  <si>
    <t>P8832</t>
  </si>
  <si>
    <t>P8833</t>
  </si>
  <si>
    <t>P8834</t>
  </si>
  <si>
    <t>P8835</t>
  </si>
  <si>
    <t>P8836</t>
  </si>
  <si>
    <t>P8837</t>
  </si>
  <si>
    <t>P8838</t>
  </si>
  <si>
    <t>P8839</t>
  </si>
  <si>
    <t>P8840</t>
  </si>
  <si>
    <t>P8841</t>
  </si>
  <si>
    <t>P8842</t>
  </si>
  <si>
    <t>P8843</t>
  </si>
  <si>
    <t>P8844</t>
  </si>
  <si>
    <t>P8845</t>
  </si>
  <si>
    <t>P8846</t>
  </si>
  <si>
    <t>P8847</t>
  </si>
  <si>
    <t>P8848</t>
  </si>
  <si>
    <t>P8849</t>
  </si>
  <si>
    <t>P8850</t>
  </si>
  <si>
    <t>P8851</t>
  </si>
  <si>
    <t>P8852</t>
  </si>
  <si>
    <t>P8853</t>
  </si>
  <si>
    <t>P8854</t>
  </si>
  <si>
    <t>P8855</t>
  </si>
  <si>
    <t>P8856</t>
  </si>
  <si>
    <t>P8857</t>
  </si>
  <si>
    <t>P8858</t>
  </si>
  <si>
    <t>P8859</t>
  </si>
  <si>
    <t>P8860</t>
  </si>
  <si>
    <t>P8861</t>
  </si>
  <si>
    <t>P8862</t>
  </si>
  <si>
    <t>P8863</t>
  </si>
  <si>
    <t>P8864</t>
  </si>
  <si>
    <t>P8865</t>
  </si>
  <si>
    <t>P8866</t>
  </si>
  <si>
    <t>P8867</t>
  </si>
  <si>
    <t>P8868</t>
  </si>
  <si>
    <t>P8869</t>
  </si>
  <si>
    <t>P8870</t>
  </si>
  <si>
    <t>P8871</t>
  </si>
  <si>
    <t>P8872</t>
  </si>
  <si>
    <t>P8873</t>
  </si>
  <si>
    <t>P8874</t>
  </si>
  <si>
    <t>P8875</t>
  </si>
  <si>
    <t>P8876</t>
  </si>
  <si>
    <t>P8877</t>
  </si>
  <si>
    <t>P8878</t>
  </si>
  <si>
    <t>P8879</t>
  </si>
  <si>
    <t>P8880</t>
  </si>
  <si>
    <t>P8881</t>
  </si>
  <si>
    <t>P8882</t>
  </si>
  <si>
    <t>P8883</t>
  </si>
  <si>
    <t>P8884</t>
  </si>
  <si>
    <t>P8885</t>
  </si>
  <si>
    <t>P8886</t>
  </si>
  <si>
    <t>P8887</t>
  </si>
  <si>
    <t>P8888</t>
  </si>
  <si>
    <t>P8889</t>
  </si>
  <si>
    <t>P8890</t>
  </si>
  <si>
    <t>P8891</t>
  </si>
  <si>
    <t>P8892</t>
  </si>
  <si>
    <t>P8893</t>
  </si>
  <si>
    <t>P8894</t>
  </si>
  <si>
    <t>P8895</t>
  </si>
  <si>
    <t>P8896</t>
  </si>
  <si>
    <t>P8897</t>
  </si>
  <si>
    <t>P8898</t>
  </si>
  <si>
    <t>P8899</t>
  </si>
  <si>
    <t>P8900</t>
  </si>
  <si>
    <t>P8901</t>
  </si>
  <si>
    <t>P8902</t>
  </si>
  <si>
    <t>P8903</t>
  </si>
  <si>
    <t>P8904</t>
  </si>
  <si>
    <t>P8905</t>
  </si>
  <si>
    <t>P8906</t>
  </si>
  <si>
    <t>P8907</t>
  </si>
  <si>
    <t>P8908</t>
  </si>
  <si>
    <t>P8909</t>
  </si>
  <si>
    <t>P8910</t>
  </si>
  <si>
    <t>P8911</t>
  </si>
  <si>
    <t>P8912</t>
  </si>
  <si>
    <t>P8913</t>
  </si>
  <si>
    <t>P8914</t>
  </si>
  <si>
    <t>P8915</t>
  </si>
  <si>
    <t>P8916</t>
  </si>
  <si>
    <t>P8917</t>
  </si>
  <si>
    <t>P8918</t>
  </si>
  <si>
    <t>P8919</t>
  </si>
  <si>
    <t>P8920</t>
  </si>
  <si>
    <t>P8921</t>
  </si>
  <si>
    <t>P8922</t>
  </si>
  <si>
    <t>P8923</t>
  </si>
  <si>
    <t>P8924</t>
  </si>
  <si>
    <t>P8925</t>
  </si>
  <si>
    <t>P8926</t>
  </si>
  <si>
    <t>P8927</t>
  </si>
  <si>
    <t>P8928</t>
  </si>
  <si>
    <t>P8929</t>
  </si>
  <si>
    <t>P8930</t>
  </si>
  <si>
    <t>P8931</t>
  </si>
  <si>
    <t>P8932</t>
  </si>
  <si>
    <t>P8933</t>
  </si>
  <si>
    <t>P8934</t>
  </si>
  <si>
    <t>P8935</t>
  </si>
  <si>
    <t>P8936</t>
  </si>
  <si>
    <t>P8937</t>
  </si>
  <si>
    <t>P8938</t>
  </si>
  <si>
    <t>P8939</t>
  </si>
  <si>
    <t>P8940</t>
  </si>
  <si>
    <t>P8941</t>
  </si>
  <si>
    <t>P8942</t>
  </si>
  <si>
    <t>P8943</t>
  </si>
  <si>
    <t>P8944</t>
  </si>
  <si>
    <t>P8945</t>
  </si>
  <si>
    <t>P8946</t>
  </si>
  <si>
    <t>P8947</t>
  </si>
  <si>
    <t>P8948</t>
  </si>
  <si>
    <t>P8949</t>
  </si>
  <si>
    <t>P8950</t>
  </si>
  <si>
    <t>P8951</t>
  </si>
  <si>
    <t>P8952</t>
  </si>
  <si>
    <t>P8953</t>
  </si>
  <si>
    <t>P8954</t>
  </si>
  <si>
    <t>P8955</t>
  </si>
  <si>
    <t>P8956</t>
  </si>
  <si>
    <t>P8957</t>
  </si>
  <si>
    <t>P8958</t>
  </si>
  <si>
    <t>P8959</t>
  </si>
  <si>
    <t>P8960</t>
  </si>
  <si>
    <t>P8961</t>
  </si>
  <si>
    <t>P8962</t>
  </si>
  <si>
    <t>P8963</t>
  </si>
  <si>
    <t>P8964</t>
  </si>
  <si>
    <t>P8965</t>
  </si>
  <si>
    <t>P8966</t>
  </si>
  <si>
    <t>P8967</t>
  </si>
  <si>
    <t>P8968</t>
  </si>
  <si>
    <t>P8969</t>
  </si>
  <si>
    <t>P8970</t>
  </si>
  <si>
    <t>P8971</t>
  </si>
  <si>
    <t>P8972</t>
  </si>
  <si>
    <t>P8973</t>
  </si>
  <si>
    <t>P8974</t>
  </si>
  <si>
    <t>P8975</t>
  </si>
  <si>
    <t>P8976</t>
  </si>
  <si>
    <t>P8977</t>
  </si>
  <si>
    <t>P8978</t>
  </si>
  <si>
    <t>P8979</t>
  </si>
  <si>
    <t>P8980</t>
  </si>
  <si>
    <t>P8981</t>
  </si>
  <si>
    <t>P8982</t>
  </si>
  <si>
    <t>P8983</t>
  </si>
  <si>
    <t>P8984</t>
  </si>
  <si>
    <t>P8985</t>
  </si>
  <si>
    <t>P8986</t>
  </si>
  <si>
    <t>P8987</t>
  </si>
  <si>
    <t>P8988</t>
  </si>
  <si>
    <t>P8989</t>
  </si>
  <si>
    <t>P8990</t>
  </si>
  <si>
    <t>P8991</t>
  </si>
  <si>
    <t>P8992</t>
  </si>
  <si>
    <t>P8993</t>
  </si>
  <si>
    <t>P8994</t>
  </si>
  <si>
    <t>P8995</t>
  </si>
  <si>
    <t>P8996</t>
  </si>
  <si>
    <t>P8997</t>
  </si>
  <si>
    <t>P8998</t>
  </si>
  <si>
    <t>P8999</t>
  </si>
  <si>
    <t>P9000</t>
  </si>
  <si>
    <t>P9001</t>
  </si>
  <si>
    <t>P9002</t>
  </si>
  <si>
    <t>P9003</t>
  </si>
  <si>
    <t>P9004</t>
  </si>
  <si>
    <t>P9005</t>
  </si>
  <si>
    <t>P9006</t>
  </si>
  <si>
    <t>P9007</t>
  </si>
  <si>
    <t>P9008</t>
  </si>
  <si>
    <t>P9009</t>
  </si>
  <si>
    <t>P9010</t>
  </si>
  <si>
    <t>P9011</t>
  </si>
  <si>
    <t>P9012</t>
  </si>
  <si>
    <t>P9013</t>
  </si>
  <si>
    <t>P9014</t>
  </si>
  <si>
    <t>P9015</t>
  </si>
  <si>
    <t>P9016</t>
  </si>
  <si>
    <t>P9017</t>
  </si>
  <si>
    <t>P9018</t>
  </si>
  <si>
    <t>P9019</t>
  </si>
  <si>
    <t>P9020</t>
  </si>
  <si>
    <t>P9021</t>
  </si>
  <si>
    <t>P9022</t>
  </si>
  <si>
    <t>P9023</t>
  </si>
  <si>
    <t>P9024</t>
  </si>
  <si>
    <t>P9025</t>
  </si>
  <si>
    <t>P9026</t>
  </si>
  <si>
    <t>P9027</t>
  </si>
  <si>
    <t>P9028</t>
  </si>
  <si>
    <t>P9029</t>
  </si>
  <si>
    <t>P9030</t>
  </si>
  <si>
    <t>P9031</t>
  </si>
  <si>
    <t>P9032</t>
  </si>
  <si>
    <t>P9033</t>
  </si>
  <si>
    <t>P9034</t>
  </si>
  <si>
    <t>P9035</t>
  </si>
  <si>
    <t>P9036</t>
  </si>
  <si>
    <t>P9037</t>
  </si>
  <si>
    <t>P9038</t>
  </si>
  <si>
    <t>P9039</t>
  </si>
  <si>
    <t>P9040</t>
  </si>
  <si>
    <t>P9041</t>
  </si>
  <si>
    <t>P9042</t>
  </si>
  <si>
    <t>P9043</t>
  </si>
  <si>
    <t>P9044</t>
  </si>
  <si>
    <t>P9045</t>
  </si>
  <si>
    <t>P9046</t>
  </si>
  <si>
    <t>P9047</t>
  </si>
  <si>
    <t>P9048</t>
  </si>
  <si>
    <t>P9049</t>
  </si>
  <si>
    <t>P9050</t>
  </si>
  <si>
    <t>P9051</t>
  </si>
  <si>
    <t>P9052</t>
  </si>
  <si>
    <t>P9053</t>
  </si>
  <si>
    <t>P9054</t>
  </si>
  <si>
    <t>P9055</t>
  </si>
  <si>
    <t>P9056</t>
  </si>
  <si>
    <t>P9057</t>
  </si>
  <si>
    <t>P9058</t>
  </si>
  <si>
    <t>P9059</t>
  </si>
  <si>
    <t>P9060</t>
  </si>
  <si>
    <t>P9061</t>
  </si>
  <si>
    <t>P9062</t>
  </si>
  <si>
    <t>P9063</t>
  </si>
  <si>
    <t>P9064</t>
  </si>
  <si>
    <t>P9065</t>
  </si>
  <si>
    <t>P9066</t>
  </si>
  <si>
    <t>P9067</t>
  </si>
  <si>
    <t>P9068</t>
  </si>
  <si>
    <t>P9069</t>
  </si>
  <si>
    <t>P9070</t>
  </si>
  <si>
    <t>P9071</t>
  </si>
  <si>
    <t>P9072</t>
  </si>
  <si>
    <t>P9073</t>
  </si>
  <si>
    <t>P9074</t>
  </si>
  <si>
    <t>P9075</t>
  </si>
  <si>
    <t>P9076</t>
  </si>
  <si>
    <t>P9077</t>
  </si>
  <si>
    <t>P9078</t>
  </si>
  <si>
    <t>P9079</t>
  </si>
  <si>
    <t>P9080</t>
  </si>
  <si>
    <t>P9081</t>
  </si>
  <si>
    <t>P9082</t>
  </si>
  <si>
    <t>P9083</t>
  </si>
  <si>
    <t>P9084</t>
  </si>
  <si>
    <t>P9085</t>
  </si>
  <si>
    <t>P9086</t>
  </si>
  <si>
    <t>P9087</t>
  </si>
  <si>
    <t>P9088</t>
  </si>
  <si>
    <t>P9089</t>
  </si>
  <si>
    <t>P9090</t>
  </si>
  <si>
    <t>P9091</t>
  </si>
  <si>
    <t>P9092</t>
  </si>
  <si>
    <t>P9093</t>
  </si>
  <si>
    <t>P9094</t>
  </si>
  <si>
    <t>P9095</t>
  </si>
  <si>
    <t>P9096</t>
  </si>
  <si>
    <t>P9097</t>
  </si>
  <si>
    <t>P9098</t>
  </si>
  <si>
    <t>P9099</t>
  </si>
  <si>
    <t>P9100</t>
  </si>
  <si>
    <t>P9101</t>
  </si>
  <si>
    <t>P9102</t>
  </si>
  <si>
    <t>P9103</t>
  </si>
  <si>
    <t>P9104</t>
  </si>
  <si>
    <t>P9105</t>
  </si>
  <si>
    <t>P9106</t>
  </si>
  <si>
    <t>P9107</t>
  </si>
  <si>
    <t>P9108</t>
  </si>
  <si>
    <t>P9109</t>
  </si>
  <si>
    <t>P9110</t>
  </si>
  <si>
    <t>P9111</t>
  </si>
  <si>
    <t>P9112</t>
  </si>
  <si>
    <t>P9113</t>
  </si>
  <si>
    <t>P9114</t>
  </si>
  <si>
    <t>P9115</t>
  </si>
  <si>
    <t>P9116</t>
  </si>
  <si>
    <t>P9117</t>
  </si>
  <si>
    <t>P9118</t>
  </si>
  <si>
    <t>P9119</t>
  </si>
  <si>
    <t>P9120</t>
  </si>
  <si>
    <t>P9121</t>
  </si>
  <si>
    <t>P9122</t>
  </si>
  <si>
    <t>P9123</t>
  </si>
  <si>
    <t>P9124</t>
  </si>
  <si>
    <t>P9125</t>
  </si>
  <si>
    <t>P9126</t>
  </si>
  <si>
    <t>P9127</t>
  </si>
  <si>
    <t>P9128</t>
  </si>
  <si>
    <t>P9129</t>
  </si>
  <si>
    <t>P9130</t>
  </si>
  <si>
    <t>P9131</t>
  </si>
  <si>
    <t>P9132</t>
  </si>
  <si>
    <t>P9133</t>
  </si>
  <si>
    <t>P9134</t>
  </si>
  <si>
    <t>P9135</t>
  </si>
  <si>
    <t>P9136</t>
  </si>
  <si>
    <t>P9137</t>
  </si>
  <si>
    <t>P9138</t>
  </si>
  <si>
    <t>P9139</t>
  </si>
  <si>
    <t>P9140</t>
  </si>
  <si>
    <t>P9141</t>
  </si>
  <si>
    <t>P9142</t>
  </si>
  <si>
    <t>P9143</t>
  </si>
  <si>
    <t>P9144</t>
  </si>
  <si>
    <t>P9145</t>
  </si>
  <si>
    <t>P9146</t>
  </si>
  <si>
    <t>P9147</t>
  </si>
  <si>
    <t>P9148</t>
  </si>
  <si>
    <t>P9149</t>
  </si>
  <si>
    <t>P9150</t>
  </si>
  <si>
    <t>P9151</t>
  </si>
  <si>
    <t>P9152</t>
  </si>
  <si>
    <t>P9153</t>
  </si>
  <si>
    <t>P9154</t>
  </si>
  <si>
    <t>P9155</t>
  </si>
  <si>
    <t>P9156</t>
  </si>
  <si>
    <t>P9157</t>
  </si>
  <si>
    <t>P9158</t>
  </si>
  <si>
    <t>P9159</t>
  </si>
  <si>
    <t>P9160</t>
  </si>
  <si>
    <t>P9161</t>
  </si>
  <si>
    <t>P9162</t>
  </si>
  <si>
    <t>P9163</t>
  </si>
  <si>
    <t>P9164</t>
  </si>
  <si>
    <t>P9165</t>
  </si>
  <si>
    <t>P9166</t>
  </si>
  <si>
    <t>P9167</t>
  </si>
  <si>
    <t>P9168</t>
  </si>
  <si>
    <t>P9169</t>
  </si>
  <si>
    <t>P9170</t>
  </si>
  <si>
    <t>P9171</t>
  </si>
  <si>
    <t>P9172</t>
  </si>
  <si>
    <t>P9173</t>
  </si>
  <si>
    <t>P9174</t>
  </si>
  <si>
    <t>P9175</t>
  </si>
  <si>
    <t>P9176</t>
  </si>
  <si>
    <t>P9177</t>
  </si>
  <si>
    <t>P9178</t>
  </si>
  <si>
    <t>P9179</t>
  </si>
  <si>
    <t>P9180</t>
  </si>
  <si>
    <t>P9181</t>
  </si>
  <si>
    <t>P9182</t>
  </si>
  <si>
    <t>P9183</t>
  </si>
  <si>
    <t>P9184</t>
  </si>
  <si>
    <t>P9185</t>
  </si>
  <si>
    <t>P9186</t>
  </si>
  <si>
    <t>P9187</t>
  </si>
  <si>
    <t>P9188</t>
  </si>
  <si>
    <t>P9189</t>
  </si>
  <si>
    <t>P9190</t>
  </si>
  <si>
    <t>P9191</t>
  </si>
  <si>
    <t>P9192</t>
  </si>
  <si>
    <t>P9193</t>
  </si>
  <si>
    <t>P9194</t>
  </si>
  <si>
    <t>P9195</t>
  </si>
  <si>
    <t>P9196</t>
  </si>
  <si>
    <t>P9197</t>
  </si>
  <si>
    <t>P9198</t>
  </si>
  <si>
    <t>P9199</t>
  </si>
  <si>
    <t>P9200</t>
  </si>
  <si>
    <t>P9201</t>
  </si>
  <si>
    <t>P9202</t>
  </si>
  <si>
    <t>P9203</t>
  </si>
  <si>
    <t>P9204</t>
  </si>
  <si>
    <t>P9205</t>
  </si>
  <si>
    <t>P9206</t>
  </si>
  <si>
    <t>P9207</t>
  </si>
  <si>
    <t>P9208</t>
  </si>
  <si>
    <t>P9209</t>
  </si>
  <si>
    <t>P9210</t>
  </si>
  <si>
    <t>P9211</t>
  </si>
  <si>
    <t>P9212</t>
  </si>
  <si>
    <t>P9213</t>
  </si>
  <si>
    <t>P9214</t>
  </si>
  <si>
    <t>P9215</t>
  </si>
  <si>
    <t>P9216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</si>
</sst>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
    <numFmt numFmtId="165" formatCode="_ * #,##0_ ;_ * \-#,##0_ ;_ * &quot;-&quot;??_ ;_ @_ "/>
  </numFmts>
  <fonts count="6" x14ac:knownFonts="1">
    <font>
      <sz val="11"/>
      <color theme="1"/>
      <name val="Calibri"/>
      <family val="2"/>
      <scheme val="minor"/>
    </font>
    <font>
      <b/>
      <u/>
      <sz val="11"/>
      <color theme="1"/>
      <name val="Calibri"/>
      <family val="2"/>
      <scheme val="minor"/>
    </font>
    <font>
      <sz val="11"/>
      <color theme="1"/>
      <name val="Calibri"/>
      <family val="2"/>
      <scheme val="minor"/>
    </font>
    <font>
      <sz val="11"/>
      <color rgb="FF00D2C4"/>
      <name val="Calibri"/>
      <family val="2"/>
      <scheme val="minor"/>
    </font>
    <font>
      <sz val="10"/>
      <color theme="1"/>
      <name val="Calibri"/>
      <family val="2"/>
      <scheme val="minor"/>
    </font>
    <font>
      <sz val="8"/>
      <name val="Calibri"/>
      <family val="2"/>
      <scheme val="minor"/>
    </font>
  </fonts>
  <fills count="4">
    <fill>
      <patternFill patternType="none"/>
    </fill>
    <fill>
      <patternFill patternType="gray125"/>
    </fill>
    <fill>
      <patternFill patternType="solid">
        <fgColor theme="1"/>
        <bgColor indexed="64"/>
      </patternFill>
    </fill>
    <fill>
      <patternFill patternType="solid">
        <fgColor rgb="FF1B405F"/>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22"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9" fontId="0" fillId="0" borderId="0" xfId="0" applyNumberFormat="1"/>
    <xf numFmtId="0" fontId="1" fillId="0" borderId="0" xfId="0" applyFont="1"/>
    <xf numFmtId="165" fontId="0" fillId="0" borderId="0" xfId="1" applyNumberFormat="1" applyFont="1"/>
    <xf numFmtId="0" fontId="3" fillId="3" borderId="0" xfId="0" applyFont="1" applyFill="1"/>
    <xf numFmtId="0" fontId="0" fillId="0" borderId="0" xfId="0" applyNumberFormat="1"/>
    <xf numFmtId="0" fontId="4" fillId="2" borderId="0" xfId="0" applyFont="1" applyFill="1"/>
  </cellXfs>
  <cellStyles count="2">
    <cellStyle name="Comma" xfId="1" builtinId="3"/>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sz val="8"/>
        <color rgb="FFE8F1F8"/>
      </font>
      <fill>
        <patternFill>
          <bgColor rgb="FF133654"/>
        </patternFill>
      </fill>
    </dxf>
  </dxfs>
  <tableStyles count="5" defaultTableStyle="TableStyleMedium2" defaultPivotStyle="PivotStyleLight16">
    <tableStyle name="Slicer Style 1" pivot="0" table="0" count="0" xr9:uid="{8C076F99-6381-46B1-93CF-58A904887FD0}"/>
    <tableStyle name="Slicer Style 2" pivot="0" table="0" count="2" xr9:uid="{6B299E44-8471-4619-BCF4-BA6E2B905FEA}">
      <tableStyleElement type="wholeTable" dxfId="13"/>
    </tableStyle>
    <tableStyle name="Slicer Style 3" pivot="0" table="0" count="1" xr9:uid="{B8C3B792-504D-4BF0-A2C7-6FBFD3C86880}"/>
    <tableStyle name="Slicer Style 4" pivot="0" table="0" count="0" xr9:uid="{F279F763-F2FA-4111-B863-9889577C90A7}"/>
    <tableStyle name="SlicerStyleDark1 2" pivot="0" table="0" count="10" xr9:uid="{BC1644B6-5649-44E0-A210-BE72B55E9774}">
      <tableStyleElement type="wholeTable" dxfId="12"/>
      <tableStyleElement type="headerRow" dxfId="11"/>
    </tableStyle>
  </tableStyles>
  <colors>
    <mruColors>
      <color rgb="FF8FA6B8"/>
      <color rgb="FFE8F1F8"/>
      <color rgb="FF133654"/>
      <color rgb="FFFFB547"/>
      <color rgb="FF19C3B1"/>
      <color rgb="FF00CCA3"/>
      <color rgb="FF00D2A0"/>
      <color rgb="FF0A233A"/>
      <color rgb="FF0B1F33"/>
      <color rgb="FF0F2537"/>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fgColor rgb="FF133654"/>
            </patternFill>
          </fill>
        </dxf>
        <dxf>
          <fill>
            <patternFill>
              <bgColor theme="4"/>
            </patternFill>
          </fill>
        </dxf>
      </x14:dxfs>
    </ext>
    <ext xmlns:x14="http://schemas.microsoft.com/office/spreadsheetml/2009/9/main" uri="{EB79DEF2-80B8-43e5-95BD-54CBDDF9020C}">
      <x14:slicerStyles defaultSlicerStyle="SlicerStyleDark1 2">
        <x14:slicerStyle name="Slicer Style 1"/>
        <x14:slicerStyle name="Slicer Style 2">
          <x14:slicerStyleElements>
            <x14:slicerStyleElement type="selectedItemWithNoData" dxfId="9"/>
          </x14:slicerStyleElements>
        </x14:slicerStyle>
        <x14:slicerStyle name="Slicer Style 3">
          <x14:slicerStyleElements>
            <x14:slicerStyleElement type="selectedItemWithData" dxfId="8"/>
          </x14:slicerStyleElements>
        </x14:slicerStyle>
        <x14:slicerStyle name="Slicer Style 4"/>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!PT_TIME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90200445434296"/>
          <c:y val="0.32265621669681083"/>
          <c:w val="0.62777777777777777"/>
          <c:h val="0.67129629629629628"/>
        </c:manualLayout>
      </c:layout>
      <c:barChart>
        <c:barDir val="col"/>
        <c:grouping val="clustered"/>
        <c:varyColors val="0"/>
        <c:ser>
          <c:idx val="0"/>
          <c:order val="0"/>
          <c:tx>
            <c:strRef>
              <c:f>'Pivot Report SHEET '!$B$21</c:f>
              <c:strCache>
                <c:ptCount val="1"/>
                <c:pt idx="0">
                  <c:v>Total</c:v>
                </c:pt>
              </c:strCache>
            </c:strRef>
          </c:tx>
          <c:spPr>
            <a:solidFill>
              <a:schemeClr val="accent1"/>
            </a:solidFill>
            <a:ln>
              <a:noFill/>
            </a:ln>
            <a:effectLst/>
          </c:spPr>
          <c:invertIfNegative val="0"/>
          <c:cat>
            <c:strRef>
              <c:f>'Pivot Report SHEET '!$A$22:$A$29</c:f>
              <c:strCache>
                <c:ptCount val="8"/>
                <c:pt idx="0">
                  <c:v>00-03</c:v>
                </c:pt>
                <c:pt idx="1">
                  <c:v>03-06</c:v>
                </c:pt>
                <c:pt idx="2">
                  <c:v>06-09</c:v>
                </c:pt>
                <c:pt idx="3">
                  <c:v>09-12</c:v>
                </c:pt>
                <c:pt idx="4">
                  <c:v>12-15</c:v>
                </c:pt>
                <c:pt idx="5">
                  <c:v>15-18</c:v>
                </c:pt>
                <c:pt idx="6">
                  <c:v>18-21</c:v>
                </c:pt>
                <c:pt idx="7">
                  <c:v>21-24</c:v>
                </c:pt>
              </c:strCache>
            </c:strRef>
          </c:cat>
          <c:val>
            <c:numRef>
              <c:f>'Pivot Report SHEET '!$B$22:$B$29</c:f>
              <c:numCache>
                <c:formatCode>General</c:formatCode>
                <c:ptCount val="8"/>
                <c:pt idx="0">
                  <c:v>1154</c:v>
                </c:pt>
                <c:pt idx="1">
                  <c:v>1162</c:v>
                </c:pt>
                <c:pt idx="2">
                  <c:v>1176</c:v>
                </c:pt>
                <c:pt idx="3">
                  <c:v>1140</c:v>
                </c:pt>
                <c:pt idx="4">
                  <c:v>1144</c:v>
                </c:pt>
                <c:pt idx="5">
                  <c:v>1131</c:v>
                </c:pt>
                <c:pt idx="6">
                  <c:v>1125</c:v>
                </c:pt>
                <c:pt idx="7">
                  <c:v>1184</c:v>
                </c:pt>
              </c:numCache>
            </c:numRef>
          </c:val>
          <c:extLst>
            <c:ext xmlns:c16="http://schemas.microsoft.com/office/drawing/2014/chart" uri="{C3380CC4-5D6E-409C-BE32-E72D297353CC}">
              <c16:uniqueId val="{00000000-53F2-4B4A-8562-B38EB0963C2C}"/>
            </c:ext>
          </c:extLst>
        </c:ser>
        <c:dLbls>
          <c:showLegendKey val="0"/>
          <c:showVal val="0"/>
          <c:showCatName val="0"/>
          <c:showSerName val="0"/>
          <c:showPercent val="0"/>
          <c:showBubbleSize val="0"/>
        </c:dLbls>
        <c:gapWidth val="219"/>
        <c:overlap val="-27"/>
        <c:axId val="1262197408"/>
        <c:axId val="1806438992"/>
      </c:barChart>
      <c:catAx>
        <c:axId val="1262197408"/>
        <c:scaling>
          <c:orientation val="minMax"/>
        </c:scaling>
        <c:delete val="1"/>
        <c:axPos val="b"/>
        <c:numFmt formatCode="General" sourceLinked="1"/>
        <c:majorTickMark val="none"/>
        <c:minorTickMark val="none"/>
        <c:tickLblPos val="nextTo"/>
        <c:crossAx val="1806438992"/>
        <c:crosses val="autoZero"/>
        <c:auto val="1"/>
        <c:lblAlgn val="ctr"/>
        <c:lblOffset val="100"/>
        <c:noMultiLvlLbl val="0"/>
      </c:catAx>
      <c:valAx>
        <c:axId val="18064389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219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50308503592571"/>
          <c:y val="0"/>
          <c:w val="0.60322835155506205"/>
          <c:h val="1"/>
        </c:manualLayout>
      </c:layout>
      <c:doughnutChart>
        <c:varyColors val="1"/>
        <c:ser>
          <c:idx val="0"/>
          <c:order val="0"/>
          <c:explosion val="14"/>
          <c:dPt>
            <c:idx val="0"/>
            <c:bubble3D val="0"/>
            <c:spPr>
              <a:solidFill>
                <a:srgbClr val="19C3B1"/>
              </a:solidFill>
              <a:ln w="19050">
                <a:solidFill>
                  <a:schemeClr val="lt1"/>
                </a:solidFill>
              </a:ln>
              <a:effectLst/>
            </c:spPr>
            <c:extLst>
              <c:ext xmlns:c16="http://schemas.microsoft.com/office/drawing/2014/chart" uri="{C3380CC4-5D6E-409C-BE32-E72D297353CC}">
                <c16:uniqueId val="{00000001-9739-40D8-8FC7-693DD1F72F4E}"/>
              </c:ext>
            </c:extLst>
          </c:dPt>
          <c:dPt>
            <c:idx val="1"/>
            <c:bubble3D val="0"/>
            <c:spPr>
              <a:solidFill>
                <a:srgbClr val="FFA06D"/>
              </a:solidFill>
              <a:ln w="19050">
                <a:solidFill>
                  <a:schemeClr val="lt1"/>
                </a:solidFill>
              </a:ln>
              <a:effectLst/>
            </c:spPr>
            <c:extLst>
              <c:ext xmlns:c16="http://schemas.microsoft.com/office/drawing/2014/chart" uri="{C3380CC4-5D6E-409C-BE32-E72D297353CC}">
                <c16:uniqueId val="{00000003-9739-40D8-8FC7-693DD1F72F4E}"/>
              </c:ext>
            </c:extLst>
          </c:dPt>
          <c:dPt>
            <c:idx val="2"/>
            <c:bubble3D val="0"/>
            <c:spPr>
              <a:noFill/>
              <a:ln w="19050">
                <a:noFill/>
              </a:ln>
              <a:effectLst/>
            </c:spPr>
            <c:extLst>
              <c:ext xmlns:c16="http://schemas.microsoft.com/office/drawing/2014/chart" uri="{C3380CC4-5D6E-409C-BE32-E72D297353CC}">
                <c16:uniqueId val="{00000005-9739-40D8-8FC7-693DD1F72F4E}"/>
              </c:ext>
            </c:extLst>
          </c:dPt>
          <c:cat>
            <c:strRef>
              <c:f>'Chart Data'!$A$4:$A$6</c:f>
              <c:strCache>
                <c:ptCount val="3"/>
                <c:pt idx="0">
                  <c:v>Value</c:v>
                </c:pt>
                <c:pt idx="1">
                  <c:v>Rest</c:v>
                </c:pt>
                <c:pt idx="2">
                  <c:v>Hidden</c:v>
                </c:pt>
              </c:strCache>
            </c:strRef>
          </c:cat>
          <c:val>
            <c:numRef>
              <c:f>'Chart Data'!$B$4:$B$6</c:f>
              <c:numCache>
                <c:formatCode>General</c:formatCode>
                <c:ptCount val="3"/>
                <c:pt idx="0">
                  <c:v>35.259874131944443</c:v>
                </c:pt>
                <c:pt idx="1">
                  <c:v>54.740125868055557</c:v>
                </c:pt>
                <c:pt idx="2">
                  <c:v>90</c:v>
                </c:pt>
              </c:numCache>
            </c:numRef>
          </c:val>
          <c:extLst>
            <c:ext xmlns:c16="http://schemas.microsoft.com/office/drawing/2014/chart" uri="{C3380CC4-5D6E-409C-BE32-E72D297353CC}">
              <c16:uniqueId val="{00000006-9739-40D8-8FC7-693DD1F72F4E}"/>
            </c:ext>
          </c:extLst>
        </c:ser>
        <c:dLbls>
          <c:showLegendKey val="0"/>
          <c:showVal val="0"/>
          <c:showCatName val="0"/>
          <c:showSerName val="0"/>
          <c:showPercent val="0"/>
          <c:showBubbleSize val="0"/>
          <c:showLeaderLines val="1"/>
        </c:dLbls>
        <c:firstSliceAng val="27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!PT_AGE</c:name>
    <c:fmtId val="6"/>
  </c:pivotSource>
  <c:chart>
    <c:autoTitleDeleted val="1"/>
    <c:pivotFmts>
      <c:pivotFmt>
        <c:idx val="0"/>
        <c:spPr>
          <a:solidFill>
            <a:srgbClr val="00D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F43"/>
          </a:solidFill>
          <a:ln>
            <a:noFill/>
          </a:ln>
          <a:effectLst/>
        </c:spPr>
      </c:pivotFmt>
      <c:pivotFmt>
        <c:idx val="2"/>
        <c:spPr>
          <a:solidFill>
            <a:srgbClr val="00D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F43"/>
          </a:solidFill>
          <a:ln>
            <a:noFill/>
          </a:ln>
          <a:effectLst/>
        </c:spPr>
      </c:pivotFmt>
      <c:pivotFmt>
        <c:idx val="4"/>
        <c:spPr>
          <a:solidFill>
            <a:srgbClr val="00D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B547"/>
          </a:solidFill>
          <a:ln>
            <a:noFill/>
          </a:ln>
          <a:effectLst/>
        </c:spPr>
      </c:pivotFmt>
      <c:pivotFmt>
        <c:idx val="6"/>
        <c:spPr>
          <a:solidFill>
            <a:srgbClr val="19C3B1"/>
          </a:solidFill>
          <a:ln>
            <a:noFill/>
          </a:ln>
          <a:effectLst/>
        </c:spPr>
      </c:pivotFmt>
    </c:pivotFmts>
    <c:plotArea>
      <c:layout>
        <c:manualLayout>
          <c:layoutTarget val="inner"/>
          <c:xMode val="edge"/>
          <c:yMode val="edge"/>
          <c:x val="0.13725350399449657"/>
          <c:y val="0.10477850285374196"/>
          <c:w val="0.8704653603789051"/>
          <c:h val="0.74990789153261039"/>
        </c:manualLayout>
      </c:layout>
      <c:barChart>
        <c:barDir val="col"/>
        <c:grouping val="clustered"/>
        <c:varyColors val="0"/>
        <c:ser>
          <c:idx val="0"/>
          <c:order val="0"/>
          <c:tx>
            <c:strRef>
              <c:f>'Pivot Report SHEET '!$AJ$3</c:f>
              <c:strCache>
                <c:ptCount val="1"/>
                <c:pt idx="0">
                  <c:v>Total</c:v>
                </c:pt>
              </c:strCache>
            </c:strRef>
          </c:tx>
          <c:spPr>
            <a:solidFill>
              <a:srgbClr val="00D2C4"/>
            </a:solidFill>
            <a:ln>
              <a:noFill/>
            </a:ln>
            <a:effectLst/>
          </c:spPr>
          <c:invertIfNegative val="0"/>
          <c:dPt>
            <c:idx val="1"/>
            <c:invertIfNegative val="0"/>
            <c:bubble3D val="0"/>
            <c:spPr>
              <a:solidFill>
                <a:srgbClr val="19C3B1"/>
              </a:solidFill>
              <a:ln>
                <a:noFill/>
              </a:ln>
              <a:effectLst/>
            </c:spPr>
            <c:extLst>
              <c:ext xmlns:c16="http://schemas.microsoft.com/office/drawing/2014/chart" uri="{C3380CC4-5D6E-409C-BE32-E72D297353CC}">
                <c16:uniqueId val="{00000001-F9B6-478B-A86A-D62B887D0937}"/>
              </c:ext>
            </c:extLst>
          </c:dPt>
          <c:dPt>
            <c:idx val="2"/>
            <c:invertIfNegative val="0"/>
            <c:bubble3D val="0"/>
            <c:spPr>
              <a:solidFill>
                <a:srgbClr val="FFB547"/>
              </a:solidFill>
              <a:ln>
                <a:noFill/>
              </a:ln>
              <a:effectLst/>
            </c:spPr>
            <c:extLst>
              <c:ext xmlns:c16="http://schemas.microsoft.com/office/drawing/2014/chart" uri="{C3380CC4-5D6E-409C-BE32-E72D297353CC}">
                <c16:uniqueId val="{00000003-F9B6-478B-A86A-D62B887D0937}"/>
              </c:ext>
            </c:extLst>
          </c:dPt>
          <c:cat>
            <c:strRef>
              <c:f>'Pivot Report SHEET '!$AI$4:$AI$9</c:f>
              <c:strCache>
                <c:ptCount val="6"/>
                <c:pt idx="0">
                  <c:v>0-14</c:v>
                </c:pt>
                <c:pt idx="1">
                  <c:v>15-29</c:v>
                </c:pt>
                <c:pt idx="2">
                  <c:v>30-44</c:v>
                </c:pt>
                <c:pt idx="3">
                  <c:v>45-59</c:v>
                </c:pt>
                <c:pt idx="4">
                  <c:v>60-74</c:v>
                </c:pt>
                <c:pt idx="5">
                  <c:v>75+</c:v>
                </c:pt>
              </c:strCache>
            </c:strRef>
          </c:cat>
          <c:val>
            <c:numRef>
              <c:f>'Pivot Report SHEET '!$AJ$4:$AJ$9</c:f>
              <c:numCache>
                <c:formatCode>General</c:formatCode>
                <c:ptCount val="6"/>
                <c:pt idx="0">
                  <c:v>1622</c:v>
                </c:pt>
                <c:pt idx="1">
                  <c:v>1801</c:v>
                </c:pt>
                <c:pt idx="2">
                  <c:v>1755</c:v>
                </c:pt>
                <c:pt idx="3">
                  <c:v>1731</c:v>
                </c:pt>
                <c:pt idx="4">
                  <c:v>1743</c:v>
                </c:pt>
                <c:pt idx="5">
                  <c:v>564</c:v>
                </c:pt>
              </c:numCache>
            </c:numRef>
          </c:val>
          <c:extLst>
            <c:ext xmlns:c16="http://schemas.microsoft.com/office/drawing/2014/chart" uri="{C3380CC4-5D6E-409C-BE32-E72D297353CC}">
              <c16:uniqueId val="{00000007-BB0E-41E9-9BC9-2FFA59D749E7}"/>
            </c:ext>
          </c:extLst>
        </c:ser>
        <c:dLbls>
          <c:showLegendKey val="0"/>
          <c:showVal val="0"/>
          <c:showCatName val="0"/>
          <c:showSerName val="0"/>
          <c:showPercent val="0"/>
          <c:showBubbleSize val="0"/>
        </c:dLbls>
        <c:gapWidth val="20"/>
        <c:axId val="1890666895"/>
        <c:axId val="1890667375"/>
      </c:barChart>
      <c:catAx>
        <c:axId val="1890666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rgbClr val="8FA6B8"/>
                </a:solidFill>
                <a:latin typeface="+mn-lt"/>
                <a:ea typeface="+mn-ea"/>
                <a:cs typeface="+mn-cs"/>
              </a:defRPr>
            </a:pPr>
            <a:endParaRPr lang="en-US"/>
          </a:p>
        </c:txPr>
        <c:crossAx val="1890667375"/>
        <c:crosses val="autoZero"/>
        <c:auto val="1"/>
        <c:lblAlgn val="ctr"/>
        <c:lblOffset val="100"/>
        <c:noMultiLvlLbl val="0"/>
      </c:catAx>
      <c:valAx>
        <c:axId val="1890667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rgbClr val="8FA6B8"/>
                </a:solidFill>
                <a:latin typeface="+mn-lt"/>
                <a:ea typeface="+mn-ea"/>
                <a:cs typeface="+mn-cs"/>
              </a:defRPr>
            </a:pPr>
            <a:endParaRPr lang="en-US"/>
          </a:p>
        </c:txPr>
        <c:crossAx val="189066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!PT_DEPT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F43"/>
          </a:solidFill>
          <a:ln cap="rnd">
            <a:noFill/>
          </a:ln>
          <a:effectLst/>
        </c:spPr>
      </c:pivotFmt>
      <c:pivotFmt>
        <c:idx val="4"/>
        <c:spPr>
          <a:solidFill>
            <a:schemeClr val="accent1"/>
          </a:solidFill>
          <a:ln cap="rnd">
            <a:noFill/>
          </a:ln>
          <a:effectLst/>
        </c:spPr>
      </c:pivotFmt>
      <c:pivotFmt>
        <c:idx val="5"/>
        <c:spPr>
          <a:solidFill>
            <a:schemeClr val="accent1"/>
          </a:solidFill>
          <a:ln cap="rnd">
            <a:noFill/>
          </a:ln>
          <a:effectLst/>
        </c:spPr>
      </c:pivotFmt>
      <c:pivotFmt>
        <c:idx val="6"/>
        <c:spPr>
          <a:solidFill>
            <a:schemeClr val="accent1"/>
          </a:solidFill>
          <a:ln cap="rnd">
            <a:noFill/>
          </a:ln>
          <a:effectLst/>
        </c:spPr>
      </c:pivotFmt>
      <c:pivotFmt>
        <c:idx val="7"/>
        <c:spPr>
          <a:solidFill>
            <a:schemeClr val="accent1"/>
          </a:solidFill>
          <a:ln cap="rnd">
            <a:noFill/>
          </a:ln>
          <a:effectLst/>
        </c:spPr>
      </c:pivotFmt>
      <c:pivotFmt>
        <c:idx val="8"/>
        <c:spPr>
          <a:solidFill>
            <a:schemeClr val="accent1"/>
          </a:solidFill>
          <a:ln cap="rnd">
            <a:noFill/>
          </a:ln>
          <a:effectLst/>
        </c:spPr>
      </c:pivotFmt>
      <c:pivotFmt>
        <c:idx val="9"/>
        <c:spPr>
          <a:solidFill>
            <a:schemeClr val="accent1"/>
          </a:solidFill>
          <a:ln cap="rnd">
            <a:noFill/>
          </a:ln>
          <a:effectLst/>
        </c:spPr>
      </c:pivotFmt>
      <c:pivotFmt>
        <c:idx val="10"/>
        <c:spPr>
          <a:solidFill>
            <a:schemeClr val="accent1"/>
          </a:solidFill>
          <a:ln cap="rnd">
            <a:noFill/>
          </a:ln>
          <a:effectLst/>
        </c:spPr>
      </c:pivotFmt>
    </c:pivotFmts>
    <c:plotArea>
      <c:layout>
        <c:manualLayout>
          <c:layoutTarget val="inner"/>
          <c:xMode val="edge"/>
          <c:yMode val="edge"/>
          <c:x val="0.2376714708560019"/>
          <c:y val="7.0625947238149023E-3"/>
          <c:w val="0.64797366137126899"/>
          <c:h val="0.79024566704380406"/>
        </c:manualLayout>
      </c:layout>
      <c:barChart>
        <c:barDir val="bar"/>
        <c:grouping val="clustered"/>
        <c:varyColors val="0"/>
        <c:ser>
          <c:idx val="0"/>
          <c:order val="0"/>
          <c:tx>
            <c:strRef>
              <c:f>'Pivot Report SHEET '!$AF$3</c:f>
              <c:strCache>
                <c:ptCount val="1"/>
                <c:pt idx="0">
                  <c:v>Total</c:v>
                </c:pt>
              </c:strCache>
            </c:strRef>
          </c:tx>
          <c:spPr>
            <a:solidFill>
              <a:schemeClr val="accent1"/>
            </a:solidFill>
            <a:ln cap="rnd">
              <a:noFill/>
            </a:ln>
            <a:effectLst/>
          </c:spPr>
          <c:invertIfNegative val="0"/>
          <c:dPt>
            <c:idx val="0"/>
            <c:invertIfNegative val="0"/>
            <c:bubble3D val="0"/>
            <c:extLst>
              <c:ext xmlns:c16="http://schemas.microsoft.com/office/drawing/2014/chart" uri="{C3380CC4-5D6E-409C-BE32-E72D297353CC}">
                <c16:uniqueId val="{00000001-05C5-4C84-BEA7-4C3E75B3EF46}"/>
              </c:ext>
            </c:extLst>
          </c:dPt>
          <c:cat>
            <c:strRef>
              <c:f>'Pivot Report SHEET '!$AE$4:$AE$10</c:f>
              <c:strCache>
                <c:ptCount val="7"/>
                <c:pt idx="0">
                  <c:v>General Practice</c:v>
                </c:pt>
                <c:pt idx="1">
                  <c:v>Orthopedics</c:v>
                </c:pt>
                <c:pt idx="2">
                  <c:v>Physiotherapy</c:v>
                </c:pt>
                <c:pt idx="3">
                  <c:v>Cardiology</c:v>
                </c:pt>
                <c:pt idx="4">
                  <c:v>Neurology</c:v>
                </c:pt>
                <c:pt idx="5">
                  <c:v>Gastroenterology</c:v>
                </c:pt>
                <c:pt idx="6">
                  <c:v>Renal</c:v>
                </c:pt>
              </c:strCache>
            </c:strRef>
          </c:cat>
          <c:val>
            <c:numRef>
              <c:f>'Pivot Report SHEET '!$AF$4:$AF$10</c:f>
              <c:numCache>
                <c:formatCode>General</c:formatCode>
                <c:ptCount val="7"/>
                <c:pt idx="0">
                  <c:v>1840</c:v>
                </c:pt>
                <c:pt idx="1">
                  <c:v>995</c:v>
                </c:pt>
                <c:pt idx="2">
                  <c:v>276</c:v>
                </c:pt>
                <c:pt idx="3">
                  <c:v>248</c:v>
                </c:pt>
                <c:pt idx="4">
                  <c:v>193</c:v>
                </c:pt>
                <c:pt idx="5">
                  <c:v>178</c:v>
                </c:pt>
                <c:pt idx="6">
                  <c:v>86</c:v>
                </c:pt>
              </c:numCache>
            </c:numRef>
          </c:val>
          <c:extLst>
            <c:ext xmlns:c16="http://schemas.microsoft.com/office/drawing/2014/chart" uri="{C3380CC4-5D6E-409C-BE32-E72D297353CC}">
              <c16:uniqueId val="{00000005-3FBD-4008-8C61-545972CB7EA9}"/>
            </c:ext>
          </c:extLst>
        </c:ser>
        <c:dLbls>
          <c:showLegendKey val="0"/>
          <c:showVal val="0"/>
          <c:showCatName val="0"/>
          <c:showSerName val="0"/>
          <c:showPercent val="0"/>
          <c:showBubbleSize val="0"/>
        </c:dLbls>
        <c:gapWidth val="400"/>
        <c:axId val="740089311"/>
        <c:axId val="740087391"/>
      </c:barChart>
      <c:catAx>
        <c:axId val="7400893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rgbClr val="E8F1F8"/>
                </a:solidFill>
                <a:latin typeface="+mn-lt"/>
                <a:ea typeface="+mn-ea"/>
                <a:cs typeface="+mn-cs"/>
              </a:defRPr>
            </a:pPr>
            <a:endParaRPr lang="en-US"/>
          </a:p>
        </c:txPr>
        <c:crossAx val="740087391"/>
        <c:crosses val="autoZero"/>
        <c:auto val="1"/>
        <c:lblAlgn val="ctr"/>
        <c:lblOffset val="100"/>
        <c:noMultiLvlLbl val="0"/>
      </c:catAx>
      <c:valAx>
        <c:axId val="740087391"/>
        <c:scaling>
          <c:orientation val="minMax"/>
        </c:scaling>
        <c:delete val="1"/>
        <c:axPos val="b"/>
        <c:numFmt formatCode="General" sourceLinked="1"/>
        <c:majorTickMark val="none"/>
        <c:minorTickMark val="none"/>
        <c:tickLblPos val="nextTo"/>
        <c:crossAx val="74008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!PivotTable1</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7"/>
          <c:spPr>
            <a:solidFill>
              <a:srgbClr val="00D2C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00D2C4"/>
            </a:solidFill>
            <a:round/>
          </a:ln>
          <a:effectLst/>
        </c:spPr>
      </c:pivotFmt>
    </c:pivotFmts>
    <c:plotArea>
      <c:layout>
        <c:manualLayout>
          <c:layoutTarget val="inner"/>
          <c:xMode val="edge"/>
          <c:yMode val="edge"/>
          <c:x val="6.3542558850516975E-2"/>
          <c:y val="0"/>
          <c:w val="0.92581299932856886"/>
          <c:h val="0.99252740108430759"/>
        </c:manualLayout>
      </c:layout>
      <c:lineChart>
        <c:grouping val="standard"/>
        <c:varyColors val="0"/>
        <c:ser>
          <c:idx val="0"/>
          <c:order val="0"/>
          <c:tx>
            <c:strRef>
              <c:f>'Pivot Report SHEET '!$AC$15</c:f>
              <c:strCache>
                <c:ptCount val="1"/>
                <c:pt idx="0">
                  <c:v>Total</c:v>
                </c:pt>
              </c:strCache>
            </c:strRef>
          </c:tx>
          <c:spPr>
            <a:ln w="31750" cap="rnd">
              <a:solidFill>
                <a:schemeClr val="accent1"/>
              </a:solidFill>
              <a:round/>
            </a:ln>
            <a:effectLst/>
          </c:spPr>
          <c:marker>
            <c:symbol val="circle"/>
            <c:size val="7"/>
            <c:spPr>
              <a:solidFill>
                <a:srgbClr val="00D2C4"/>
              </a:solidFill>
              <a:ln w="9525">
                <a:noFill/>
              </a:ln>
              <a:effectLst/>
            </c:spPr>
          </c:marker>
          <c:cat>
            <c:strRef>
              <c:f>'Pivot Report SHEET '!$AB$16:$AB$21</c:f>
              <c:strCache>
                <c:ptCount val="5"/>
                <c:pt idx="0">
                  <c:v>10-19</c:v>
                </c:pt>
                <c:pt idx="1">
                  <c:v>20-29</c:v>
                </c:pt>
                <c:pt idx="2">
                  <c:v>30-39</c:v>
                </c:pt>
                <c:pt idx="3">
                  <c:v>40-49</c:v>
                </c:pt>
                <c:pt idx="4">
                  <c:v>50-60</c:v>
                </c:pt>
              </c:strCache>
            </c:strRef>
          </c:cat>
          <c:val>
            <c:numRef>
              <c:f>'Pivot Report SHEET '!$AC$16:$AC$21</c:f>
              <c:numCache>
                <c:formatCode>General</c:formatCode>
                <c:ptCount val="5"/>
                <c:pt idx="0">
                  <c:v>5.2635814889336014</c:v>
                </c:pt>
                <c:pt idx="1">
                  <c:v>4.9118942731277535</c:v>
                </c:pt>
                <c:pt idx="2">
                  <c:v>4.7962962962962967</c:v>
                </c:pt>
                <c:pt idx="3">
                  <c:v>5.0447470817120621</c:v>
                </c:pt>
                <c:pt idx="4">
                  <c:v>4.9381625441696109</c:v>
                </c:pt>
              </c:numCache>
            </c:numRef>
          </c:val>
          <c:smooth val="1"/>
          <c:extLst>
            <c:ext xmlns:c16="http://schemas.microsoft.com/office/drawing/2014/chart" uri="{C3380CC4-5D6E-409C-BE32-E72D297353CC}">
              <c16:uniqueId val="{00000000-89FF-40AF-A8CF-F236E77F7DF2}"/>
            </c:ext>
          </c:extLst>
        </c:ser>
        <c:dLbls>
          <c:showLegendKey val="0"/>
          <c:showVal val="0"/>
          <c:showCatName val="0"/>
          <c:showSerName val="0"/>
          <c:showPercent val="0"/>
          <c:showBubbleSize val="0"/>
        </c:dLbls>
        <c:marker val="1"/>
        <c:smooth val="0"/>
        <c:axId val="176893504"/>
        <c:axId val="305682864"/>
      </c:lineChart>
      <c:catAx>
        <c:axId val="176893504"/>
        <c:scaling>
          <c:orientation val="minMax"/>
        </c:scaling>
        <c:delete val="1"/>
        <c:axPos val="b"/>
        <c:numFmt formatCode="General" sourceLinked="1"/>
        <c:majorTickMark val="none"/>
        <c:minorTickMark val="none"/>
        <c:tickLblPos val="nextTo"/>
        <c:crossAx val="305682864"/>
        <c:crosses val="autoZero"/>
        <c:auto val="1"/>
        <c:lblAlgn val="ctr"/>
        <c:lblOffset val="100"/>
        <c:noMultiLvlLbl val="0"/>
      </c:catAx>
      <c:valAx>
        <c:axId val="305682864"/>
        <c:scaling>
          <c:orientation val="minMax"/>
        </c:scaling>
        <c:delete val="1"/>
        <c:axPos val="l"/>
        <c:numFmt formatCode="General" sourceLinked="1"/>
        <c:majorTickMark val="none"/>
        <c:minorTickMark val="none"/>
        <c:tickLblPos val="nextTo"/>
        <c:crossAx val="17689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!PT_TIME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93244700703692E-2"/>
          <c:y val="6.6789484046464342E-2"/>
          <c:w val="0.9274596876840121"/>
          <c:h val="0.63489085057397365"/>
        </c:manualLayout>
      </c:layout>
      <c:barChart>
        <c:barDir val="col"/>
        <c:grouping val="clustered"/>
        <c:varyColors val="0"/>
        <c:ser>
          <c:idx val="0"/>
          <c:order val="0"/>
          <c:tx>
            <c:strRef>
              <c:f>'Pivot Report SHEET '!$B$21</c:f>
              <c:strCache>
                <c:ptCount val="1"/>
                <c:pt idx="0">
                  <c:v>Total</c:v>
                </c:pt>
              </c:strCache>
            </c:strRef>
          </c:tx>
          <c:spPr>
            <a:solidFill>
              <a:schemeClr val="accent1"/>
            </a:solidFill>
            <a:ln>
              <a:noFill/>
            </a:ln>
            <a:effectLst/>
          </c:spPr>
          <c:invertIfNegative val="0"/>
          <c:cat>
            <c:strRef>
              <c:f>'Pivot Report SHEET '!$A$22:$A$29</c:f>
              <c:strCache>
                <c:ptCount val="8"/>
                <c:pt idx="0">
                  <c:v>00-03</c:v>
                </c:pt>
                <c:pt idx="1">
                  <c:v>03-06</c:v>
                </c:pt>
                <c:pt idx="2">
                  <c:v>06-09</c:v>
                </c:pt>
                <c:pt idx="3">
                  <c:v>09-12</c:v>
                </c:pt>
                <c:pt idx="4">
                  <c:v>12-15</c:v>
                </c:pt>
                <c:pt idx="5">
                  <c:v>15-18</c:v>
                </c:pt>
                <c:pt idx="6">
                  <c:v>18-21</c:v>
                </c:pt>
                <c:pt idx="7">
                  <c:v>21-24</c:v>
                </c:pt>
              </c:strCache>
            </c:strRef>
          </c:cat>
          <c:val>
            <c:numRef>
              <c:f>'Pivot Report SHEET '!$B$22:$B$29</c:f>
              <c:numCache>
                <c:formatCode>General</c:formatCode>
                <c:ptCount val="8"/>
                <c:pt idx="0">
                  <c:v>1154</c:v>
                </c:pt>
                <c:pt idx="1">
                  <c:v>1162</c:v>
                </c:pt>
                <c:pt idx="2">
                  <c:v>1176</c:v>
                </c:pt>
                <c:pt idx="3">
                  <c:v>1140</c:v>
                </c:pt>
                <c:pt idx="4">
                  <c:v>1144</c:v>
                </c:pt>
                <c:pt idx="5">
                  <c:v>1131</c:v>
                </c:pt>
                <c:pt idx="6">
                  <c:v>1125</c:v>
                </c:pt>
                <c:pt idx="7">
                  <c:v>1184</c:v>
                </c:pt>
              </c:numCache>
            </c:numRef>
          </c:val>
          <c:extLst>
            <c:ext xmlns:c16="http://schemas.microsoft.com/office/drawing/2014/chart" uri="{C3380CC4-5D6E-409C-BE32-E72D297353CC}">
              <c16:uniqueId val="{00000000-79E8-4904-BB14-CD8CC82D419E}"/>
            </c:ext>
          </c:extLst>
        </c:ser>
        <c:dLbls>
          <c:showLegendKey val="0"/>
          <c:showVal val="0"/>
          <c:showCatName val="0"/>
          <c:showSerName val="0"/>
          <c:showPercent val="0"/>
          <c:showBubbleSize val="0"/>
        </c:dLbls>
        <c:gapWidth val="67"/>
        <c:overlap val="-27"/>
        <c:axId val="1262197408"/>
        <c:axId val="1806438992"/>
      </c:barChart>
      <c:catAx>
        <c:axId val="1262197408"/>
        <c:scaling>
          <c:orientation val="minMax"/>
        </c:scaling>
        <c:delete val="1"/>
        <c:axPos val="b"/>
        <c:numFmt formatCode="General" sourceLinked="1"/>
        <c:majorTickMark val="none"/>
        <c:minorTickMark val="none"/>
        <c:tickLblPos val="nextTo"/>
        <c:crossAx val="1806438992"/>
        <c:crosses val="autoZero"/>
        <c:auto val="1"/>
        <c:lblAlgn val="ctr"/>
        <c:lblOffset val="100"/>
        <c:noMultiLvlLbl val="0"/>
      </c:catAx>
      <c:valAx>
        <c:axId val="180643899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26219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 .xlsx]Pivot Report SHEET !PT_GENDER</c:name>
    <c:fmtId val="2"/>
  </c:pivotSource>
  <c:chart>
    <c:autoTitleDeleted val="1"/>
    <c:pivotFmts>
      <c:pivotFmt>
        <c:idx val="0"/>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19C3B1"/>
          </a:solidFill>
          <a:ln w="19050">
            <a:noFill/>
          </a:ln>
          <a:effectLst/>
        </c:spPr>
        <c:dLbl>
          <c:idx val="0"/>
          <c:layout>
            <c:manualLayout>
              <c:x val="-4.1254125412542768E-3"/>
              <c:y val="6.105006105006161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50619A-2826-4AB5-AFB6-84DA34EE49F3}" type="PERCENTAGE">
                  <a:rPr lang="en-US" sz="800" b="1">
                    <a:solidFill>
                      <a:srgbClr val="0B1F33"/>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rgbClr val="FFB547"/>
          </a:solidFill>
          <a:ln w="19050">
            <a:noFill/>
          </a:ln>
          <a:effectLst/>
        </c:spPr>
        <c:dLbl>
          <c:idx val="0"/>
          <c:layout>
            <c:manualLayout>
              <c:x val="4.1254125412541198E-3"/>
              <c:y val="6.10500610500615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E63684-243A-4CD4-8A3F-5028EEB39A11}" type="PERCENTAGE">
                  <a:rPr lang="en-US" sz="800" b="1" baseline="0">
                    <a:solidFill>
                      <a:srgbClr val="0B1F33"/>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separator> </c:separator>
          <c:extLst>
            <c:ext xmlns:c15="http://schemas.microsoft.com/office/drawing/2012/chart" uri="{CE6537A1-D6FC-4f65-9D91-7224C49458BB}">
              <c15:layout>
                <c:manualLayout>
                  <c:w val="9.0511551155115499E-2"/>
                  <c:h val="7.7930643284973983E-2"/>
                </c:manualLayout>
              </c15:layout>
              <c15:dlblFieldTable/>
              <c15:showDataLabelsRange val="0"/>
            </c:ext>
          </c:extLst>
        </c:dLbl>
      </c:pivotFmt>
      <c:pivotFmt>
        <c:idx val="3"/>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rgbClr val="19C3B1"/>
          </a:solidFill>
          <a:ln w="19050">
            <a:noFill/>
          </a:ln>
          <a:effectLst/>
        </c:spPr>
        <c:dLbl>
          <c:idx val="0"/>
          <c:layout>
            <c:manualLayout>
              <c:x val="-4.1254125412542768E-3"/>
              <c:y val="6.105006105006161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50619A-2826-4AB5-AFB6-84DA34EE49F3}" type="PERCENTAGE">
                  <a:rPr lang="en-US" sz="800" b="1">
                    <a:solidFill>
                      <a:srgbClr val="0B1F33"/>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rgbClr val="FFB547"/>
          </a:solidFill>
          <a:ln w="19050">
            <a:noFill/>
          </a:ln>
          <a:effectLst/>
        </c:spPr>
        <c:dLbl>
          <c:idx val="0"/>
          <c:layout>
            <c:manualLayout>
              <c:x val="4.1254125412541198E-3"/>
              <c:y val="6.10500610500615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E63684-243A-4CD4-8A3F-5028EEB39A11}" type="PERCENTAGE">
                  <a:rPr lang="en-US" sz="800" b="1" baseline="0">
                    <a:solidFill>
                      <a:srgbClr val="0B1F33"/>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separator> </c:separator>
          <c:extLst>
            <c:ext xmlns:c15="http://schemas.microsoft.com/office/drawing/2012/chart" uri="{CE6537A1-D6FC-4f65-9D91-7224C49458BB}">
              <c15:layout>
                <c:manualLayout>
                  <c:w val="9.0511551155115499E-2"/>
                  <c:h val="7.7930643284973983E-2"/>
                </c:manualLayout>
              </c15:layout>
              <c15:dlblFieldTable/>
              <c15:showDataLabelsRange val="0"/>
            </c:ext>
          </c:extLst>
        </c:dLbl>
      </c:pivotFmt>
      <c:pivotFmt>
        <c:idx val="6"/>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rgbClr val="19C3B1"/>
          </a:solidFill>
          <a:ln w="19050">
            <a:noFill/>
          </a:ln>
          <a:effectLst/>
        </c:spPr>
        <c:dLbl>
          <c:idx val="0"/>
          <c:layout>
            <c:manualLayout>
              <c:x val="-4.1254125412542768E-3"/>
              <c:y val="6.105006105006161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50619A-2826-4AB5-AFB6-84DA34EE49F3}" type="PERCENTAGE">
                  <a:rPr lang="en-US" sz="800" b="1">
                    <a:solidFill>
                      <a:srgbClr val="0B1F33"/>
                    </a:solidFill>
                  </a:rPr>
                  <a:pPr>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FFB547"/>
          </a:solidFill>
          <a:ln w="19050">
            <a:noFill/>
          </a:ln>
          <a:effectLst/>
        </c:spPr>
        <c:dLbl>
          <c:idx val="0"/>
          <c:layout>
            <c:manualLayout>
              <c:x val="4.1254125412541198E-3"/>
              <c:y val="6.105006105006154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E63684-243A-4CD4-8A3F-5028EEB39A11}" type="PERCENTAGE">
                  <a:rPr lang="en-US" sz="800" b="1" baseline="0">
                    <a:solidFill>
                      <a:srgbClr val="0B1F33"/>
                    </a:solidFill>
                  </a:rPr>
                  <a:pPr>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manualLayout>
                  <c:w val="9.0511551155115499E-2"/>
                  <c:h val="7.7930643284973983E-2"/>
                </c:manualLayout>
              </c15:layout>
              <c15:dlblFieldTable/>
              <c15:showDataLabelsRange val="0"/>
            </c:ext>
          </c:extLst>
        </c:dLbl>
      </c:pivotFmt>
    </c:pivotFmts>
    <c:plotArea>
      <c:layout>
        <c:manualLayout>
          <c:layoutTarget val="inner"/>
          <c:xMode val="edge"/>
          <c:yMode val="edge"/>
          <c:x val="4.6274278215223105E-2"/>
          <c:y val="1.863163245280535E-3"/>
          <c:w val="0.47312305002721866"/>
          <c:h val="0.76180796470477263"/>
        </c:manualLayout>
      </c:layout>
      <c:doughnutChart>
        <c:varyColors val="1"/>
        <c:ser>
          <c:idx val="0"/>
          <c:order val="0"/>
          <c:tx>
            <c:strRef>
              <c:f>'Pivot Report SHEET '!$AN$3</c:f>
              <c:strCache>
                <c:ptCount val="1"/>
                <c:pt idx="0">
                  <c:v>Total</c:v>
                </c:pt>
              </c:strCache>
            </c:strRef>
          </c:tx>
          <c:spPr>
            <a:ln>
              <a:noFill/>
            </a:ln>
          </c:spPr>
          <c:dPt>
            <c:idx val="0"/>
            <c:bubble3D val="0"/>
            <c:spPr>
              <a:solidFill>
                <a:srgbClr val="19C3B1"/>
              </a:solidFill>
              <a:ln w="19050">
                <a:noFill/>
              </a:ln>
              <a:effectLst/>
            </c:spPr>
            <c:extLst>
              <c:ext xmlns:c16="http://schemas.microsoft.com/office/drawing/2014/chart" uri="{C3380CC4-5D6E-409C-BE32-E72D297353CC}">
                <c16:uniqueId val="{00000001-6372-44D3-92C5-4638F4E956B6}"/>
              </c:ext>
            </c:extLst>
          </c:dPt>
          <c:dPt>
            <c:idx val="1"/>
            <c:bubble3D val="0"/>
            <c:spPr>
              <a:solidFill>
                <a:srgbClr val="FFB547"/>
              </a:solidFill>
              <a:ln w="19050">
                <a:noFill/>
              </a:ln>
              <a:effectLst/>
            </c:spPr>
            <c:extLst>
              <c:ext xmlns:c16="http://schemas.microsoft.com/office/drawing/2014/chart" uri="{C3380CC4-5D6E-409C-BE32-E72D297353CC}">
                <c16:uniqueId val="{00000003-6372-44D3-92C5-4638F4E956B6}"/>
              </c:ext>
            </c:extLst>
          </c:dPt>
          <c:dLbls>
            <c:dLbl>
              <c:idx val="0"/>
              <c:layout>
                <c:manualLayout>
                  <c:x val="-4.1254125412542768E-3"/>
                  <c:y val="6.1050061050061614E-3"/>
                </c:manualLayout>
              </c:layout>
              <c:tx>
                <c:rich>
                  <a:bodyPr/>
                  <a:lstStyle/>
                  <a:p>
                    <a:fld id="{8450619A-2826-4AB5-AFB6-84DA34EE49F3}" type="PERCENTAGE">
                      <a:rPr lang="en-US" sz="800" b="1">
                        <a:solidFill>
                          <a:srgbClr val="0B1F33"/>
                        </a:solidFill>
                      </a:rPr>
                      <a:pPr/>
                      <a:t>[PERCENTAGE]</a:t>
                    </a:fld>
                    <a:endParaRPr lang="en-IN"/>
                  </a:p>
                </c:rich>
              </c:tx>
              <c:showLegendKey val="0"/>
              <c:showVal val="0"/>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372-44D3-92C5-4638F4E956B6}"/>
                </c:ext>
              </c:extLst>
            </c:dLbl>
            <c:dLbl>
              <c:idx val="1"/>
              <c:layout>
                <c:manualLayout>
                  <c:x val="4.1254125412541198E-3"/>
                  <c:y val="6.1050061050061544E-3"/>
                </c:manualLayout>
              </c:layout>
              <c:tx>
                <c:rich>
                  <a:bodyPr/>
                  <a:lstStyle/>
                  <a:p>
                    <a:fld id="{7AE63684-243A-4CD4-8A3F-5028EEB39A11}" type="PERCENTAGE">
                      <a:rPr lang="en-US" sz="800" b="1" baseline="0">
                        <a:solidFill>
                          <a:srgbClr val="0B1F33"/>
                        </a:solidFill>
                      </a:rPr>
                      <a:pPr/>
                      <a:t>[PERCENTAGE]</a:t>
                    </a:fld>
                    <a:endParaRPr lang="en-IN"/>
                  </a:p>
                </c:rich>
              </c:tx>
              <c:showLegendKey val="0"/>
              <c:showVal val="0"/>
              <c:showCatName val="0"/>
              <c:showSerName val="0"/>
              <c:showPercent val="1"/>
              <c:showBubbleSize val="0"/>
              <c:separator> </c:separator>
              <c:extLst>
                <c:ext xmlns:c15="http://schemas.microsoft.com/office/drawing/2012/chart" uri="{CE6537A1-D6FC-4f65-9D91-7224C49458BB}">
                  <c15:layout>
                    <c:manualLayout>
                      <c:w val="9.0511551155115499E-2"/>
                      <c:h val="7.7930643284973983E-2"/>
                    </c:manualLayout>
                  </c15:layout>
                  <c15:dlblFieldTable/>
                  <c15:showDataLabelsRange val="0"/>
                </c:ext>
                <c:ext xmlns:c16="http://schemas.microsoft.com/office/drawing/2014/chart" uri="{C3380CC4-5D6E-409C-BE32-E72D297353CC}">
                  <c16:uniqueId val="{00000003-6372-44D3-92C5-4638F4E956B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SHEET '!$AM$4:$AM$5</c:f>
              <c:strCache>
                <c:ptCount val="2"/>
                <c:pt idx="0">
                  <c:v>Female</c:v>
                </c:pt>
                <c:pt idx="1">
                  <c:v>Male</c:v>
                </c:pt>
              </c:strCache>
            </c:strRef>
          </c:cat>
          <c:val>
            <c:numRef>
              <c:f>'Pivot Report SHEET '!$AN$4:$AN$5</c:f>
              <c:numCache>
                <c:formatCode>General</c:formatCode>
                <c:ptCount val="2"/>
                <c:pt idx="0">
                  <c:v>2132</c:v>
                </c:pt>
                <c:pt idx="1">
                  <c:v>2206</c:v>
                </c:pt>
              </c:numCache>
            </c:numRef>
          </c:val>
          <c:extLst>
            <c:ext xmlns:c16="http://schemas.microsoft.com/office/drawing/2014/chart" uri="{C3380CC4-5D6E-409C-BE32-E72D297353CC}">
              <c16:uniqueId val="{00000004-6372-44D3-92C5-4638F4E956B6}"/>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3.7499999999999999E-2"/>
          <c:y val="0.72365516425944598"/>
          <c:w val="0.44639862204724412"/>
          <c:h val="0.11843001832080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160020</xdr:colOff>
      <xdr:row>29</xdr:row>
      <xdr:rowOff>152400</xdr:rowOff>
    </xdr:from>
    <xdr:to>
      <xdr:col>7</xdr:col>
      <xdr:colOff>266700</xdr:colOff>
      <xdr:row>38</xdr:row>
      <xdr:rowOff>148590</xdr:rowOff>
    </xdr:to>
    <xdr:graphicFrame macro="">
      <xdr:nvGraphicFramePr>
        <xdr:cNvPr id="2" name="Chart 1">
          <a:extLst>
            <a:ext uri="{FF2B5EF4-FFF2-40B4-BE49-F238E27FC236}">
              <a16:creationId xmlns:a16="http://schemas.microsoft.com/office/drawing/2014/main" id="{0B454A60-71E3-61BF-AF4E-B9A5EF06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35</xdr:col>
      <xdr:colOff>1280160</xdr:colOff>
      <xdr:row>10</xdr:row>
      <xdr:rowOff>144780</xdr:rowOff>
    </xdr:from>
    <xdr:to>
      <xdr:col>38</xdr:col>
      <xdr:colOff>251460</xdr:colOff>
      <xdr:row>24</xdr:row>
      <xdr:rowOff>51435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81D4F210-B48F-5B7B-1674-4B40486F6C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572720" y="1973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350274</xdr:colOff>
      <xdr:row>3</xdr:row>
      <xdr:rowOff>105295</xdr:rowOff>
    </xdr:from>
    <xdr:to>
      <xdr:col>4</xdr:col>
      <xdr:colOff>184354</xdr:colOff>
      <xdr:row>6</xdr:row>
      <xdr:rowOff>104468</xdr:rowOff>
    </xdr:to>
    <xdr:sp macro="" textlink="">
      <xdr:nvSpPr>
        <xdr:cNvPr id="5" name="Rectangle: Rounded Corners 4">
          <a:extLst>
            <a:ext uri="{FF2B5EF4-FFF2-40B4-BE49-F238E27FC236}">
              <a16:creationId xmlns:a16="http://schemas.microsoft.com/office/drawing/2014/main" id="{89FD17B9-AD44-99E4-AE21-2A0137D2A5A4}"/>
            </a:ext>
          </a:extLst>
        </xdr:cNvPr>
        <xdr:cNvSpPr/>
      </xdr:nvSpPr>
      <xdr:spPr>
        <a:xfrm>
          <a:off x="1044677" y="658360"/>
          <a:ext cx="2132371" cy="552237"/>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343639</xdr:colOff>
      <xdr:row>6</xdr:row>
      <xdr:rowOff>149696</xdr:rowOff>
    </xdr:from>
    <xdr:to>
      <xdr:col>5</xdr:col>
      <xdr:colOff>227371</xdr:colOff>
      <xdr:row>13</xdr:row>
      <xdr:rowOff>18435</xdr:rowOff>
    </xdr:to>
    <xdr:sp macro="" textlink="">
      <xdr:nvSpPr>
        <xdr:cNvPr id="9" name="Rectangle: Rounded Corners 8">
          <a:extLst>
            <a:ext uri="{FF2B5EF4-FFF2-40B4-BE49-F238E27FC236}">
              <a16:creationId xmlns:a16="http://schemas.microsoft.com/office/drawing/2014/main" id="{14636DA9-9EC6-15CE-32B6-F7B9D4D095B7}"/>
            </a:ext>
          </a:extLst>
        </xdr:cNvPr>
        <xdr:cNvSpPr/>
      </xdr:nvSpPr>
      <xdr:spPr>
        <a:xfrm>
          <a:off x="1038042" y="1255825"/>
          <a:ext cx="2790394" cy="1159223"/>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144244</xdr:colOff>
      <xdr:row>0</xdr:row>
      <xdr:rowOff>27709</xdr:rowOff>
    </xdr:from>
    <xdr:to>
      <xdr:col>14</xdr:col>
      <xdr:colOff>430162</xdr:colOff>
      <xdr:row>3</xdr:row>
      <xdr:rowOff>58189</xdr:rowOff>
    </xdr:to>
    <xdr:sp macro="" textlink="">
      <xdr:nvSpPr>
        <xdr:cNvPr id="2" name="Rectangle: Rounded Corners 1">
          <a:extLst>
            <a:ext uri="{FF2B5EF4-FFF2-40B4-BE49-F238E27FC236}">
              <a16:creationId xmlns:a16="http://schemas.microsoft.com/office/drawing/2014/main" id="{0F6AF496-D59D-9DA6-7B10-58B0D30B9420}"/>
            </a:ext>
          </a:extLst>
        </xdr:cNvPr>
        <xdr:cNvSpPr/>
      </xdr:nvSpPr>
      <xdr:spPr>
        <a:xfrm>
          <a:off x="144244" y="27709"/>
          <a:ext cx="9362321" cy="583545"/>
        </a:xfrm>
        <a:prstGeom prst="roundRect">
          <a:avLst>
            <a:gd name="adj" fmla="val 22735"/>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111105</xdr:colOff>
      <xdr:row>3</xdr:row>
      <xdr:rowOff>104468</xdr:rowOff>
    </xdr:from>
    <xdr:to>
      <xdr:col>1</xdr:col>
      <xdr:colOff>291773</xdr:colOff>
      <xdr:row>22</xdr:row>
      <xdr:rowOff>172065</xdr:rowOff>
    </xdr:to>
    <xdr:sp macro="" textlink="">
      <xdr:nvSpPr>
        <xdr:cNvPr id="4" name="Rectangle: Rounded Corners 3">
          <a:extLst>
            <a:ext uri="{FF2B5EF4-FFF2-40B4-BE49-F238E27FC236}">
              <a16:creationId xmlns:a16="http://schemas.microsoft.com/office/drawing/2014/main" id="{54BB07CC-2773-9318-DB22-AD9C33F0CC03}"/>
            </a:ext>
          </a:extLst>
        </xdr:cNvPr>
        <xdr:cNvSpPr/>
      </xdr:nvSpPr>
      <xdr:spPr>
        <a:xfrm>
          <a:off x="111105" y="657533"/>
          <a:ext cx="875071" cy="3570338"/>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240177</xdr:colOff>
      <xdr:row>3</xdr:row>
      <xdr:rowOff>104600</xdr:rowOff>
    </xdr:from>
    <xdr:to>
      <xdr:col>7</xdr:col>
      <xdr:colOff>546921</xdr:colOff>
      <xdr:row>6</xdr:row>
      <xdr:rowOff>92177</xdr:rowOff>
    </xdr:to>
    <xdr:sp macro="" textlink="">
      <xdr:nvSpPr>
        <xdr:cNvPr id="6" name="Rectangle: Rounded Corners 5">
          <a:extLst>
            <a:ext uri="{FF2B5EF4-FFF2-40B4-BE49-F238E27FC236}">
              <a16:creationId xmlns:a16="http://schemas.microsoft.com/office/drawing/2014/main" id="{EADA7C1A-25D3-4F86-B29B-3899FD8E3EC1}"/>
            </a:ext>
          </a:extLst>
        </xdr:cNvPr>
        <xdr:cNvSpPr/>
      </xdr:nvSpPr>
      <xdr:spPr>
        <a:xfrm>
          <a:off x="3232871" y="657665"/>
          <a:ext cx="2131856" cy="540641"/>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603857</xdr:colOff>
      <xdr:row>3</xdr:row>
      <xdr:rowOff>96289</xdr:rowOff>
    </xdr:from>
    <xdr:to>
      <xdr:col>11</xdr:col>
      <xdr:colOff>331839</xdr:colOff>
      <xdr:row>6</xdr:row>
      <xdr:rowOff>104469</xdr:rowOff>
    </xdr:to>
    <xdr:sp macro="" textlink="">
      <xdr:nvSpPr>
        <xdr:cNvPr id="7" name="Rectangle: Rounded Corners 6">
          <a:extLst>
            <a:ext uri="{FF2B5EF4-FFF2-40B4-BE49-F238E27FC236}">
              <a16:creationId xmlns:a16="http://schemas.microsoft.com/office/drawing/2014/main" id="{2CF7C65E-C6B2-40D4-81B7-1EEDA04A2177}"/>
            </a:ext>
          </a:extLst>
        </xdr:cNvPr>
        <xdr:cNvSpPr/>
      </xdr:nvSpPr>
      <xdr:spPr>
        <a:xfrm>
          <a:off x="5421663" y="649354"/>
          <a:ext cx="2161466" cy="561244"/>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379617</xdr:colOff>
      <xdr:row>3</xdr:row>
      <xdr:rowOff>84088</xdr:rowOff>
    </xdr:from>
    <xdr:to>
      <xdr:col>14</xdr:col>
      <xdr:colOff>393292</xdr:colOff>
      <xdr:row>6</xdr:row>
      <xdr:rowOff>86033</xdr:rowOff>
    </xdr:to>
    <xdr:sp macro="" textlink="">
      <xdr:nvSpPr>
        <xdr:cNvPr id="8" name="Rectangle: Rounded Corners 7">
          <a:extLst>
            <a:ext uri="{FF2B5EF4-FFF2-40B4-BE49-F238E27FC236}">
              <a16:creationId xmlns:a16="http://schemas.microsoft.com/office/drawing/2014/main" id="{2570E773-E61B-4092-9A0F-15DF8EEA355F}"/>
            </a:ext>
          </a:extLst>
        </xdr:cNvPr>
        <xdr:cNvSpPr/>
      </xdr:nvSpPr>
      <xdr:spPr>
        <a:xfrm>
          <a:off x="7630907" y="637153"/>
          <a:ext cx="1838788" cy="555009"/>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289314</xdr:colOff>
      <xdr:row>6</xdr:row>
      <xdr:rowOff>143552</xdr:rowOff>
    </xdr:from>
    <xdr:to>
      <xdr:col>10</xdr:col>
      <xdr:colOff>159775</xdr:colOff>
      <xdr:row>12</xdr:row>
      <xdr:rowOff>165919</xdr:rowOff>
    </xdr:to>
    <xdr:sp macro="" textlink="">
      <xdr:nvSpPr>
        <xdr:cNvPr id="10" name="Rectangle: Rounded Corners 9">
          <a:extLst>
            <a:ext uri="{FF2B5EF4-FFF2-40B4-BE49-F238E27FC236}">
              <a16:creationId xmlns:a16="http://schemas.microsoft.com/office/drawing/2014/main" id="{709C3F58-92E9-4272-AC85-6ADF093DE1C0}"/>
            </a:ext>
          </a:extLst>
        </xdr:cNvPr>
        <xdr:cNvSpPr/>
      </xdr:nvSpPr>
      <xdr:spPr>
        <a:xfrm>
          <a:off x="3890379" y="1249681"/>
          <a:ext cx="2912315" cy="1128496"/>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235977</xdr:colOff>
      <xdr:row>6</xdr:row>
      <xdr:rowOff>128312</xdr:rowOff>
    </xdr:from>
    <xdr:to>
      <xdr:col>14</xdr:col>
      <xdr:colOff>436307</xdr:colOff>
      <xdr:row>12</xdr:row>
      <xdr:rowOff>165920</xdr:rowOff>
    </xdr:to>
    <xdr:sp macro="" textlink="">
      <xdr:nvSpPr>
        <xdr:cNvPr id="11" name="Rectangle: Rounded Corners 10">
          <a:extLst>
            <a:ext uri="{FF2B5EF4-FFF2-40B4-BE49-F238E27FC236}">
              <a16:creationId xmlns:a16="http://schemas.microsoft.com/office/drawing/2014/main" id="{921F1CEF-90B2-4154-A5F1-67A3C44F470B}"/>
            </a:ext>
          </a:extLst>
        </xdr:cNvPr>
        <xdr:cNvSpPr/>
      </xdr:nvSpPr>
      <xdr:spPr>
        <a:xfrm>
          <a:off x="6878896" y="1234441"/>
          <a:ext cx="2633814" cy="1143737"/>
        </a:xfrm>
        <a:prstGeom prst="roundRect">
          <a:avLst>
            <a:gd name="adj" fmla="val 17120"/>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338475</xdr:colOff>
      <xdr:row>13</xdr:row>
      <xdr:rowOff>86032</xdr:rowOff>
    </xdr:from>
    <xdr:to>
      <xdr:col>4</xdr:col>
      <xdr:colOff>184354</xdr:colOff>
      <xdr:row>22</xdr:row>
      <xdr:rowOff>165920</xdr:rowOff>
    </xdr:to>
    <xdr:sp macro="" textlink="">
      <xdr:nvSpPr>
        <xdr:cNvPr id="12" name="Rectangle: Rounded Corners 11">
          <a:extLst>
            <a:ext uri="{FF2B5EF4-FFF2-40B4-BE49-F238E27FC236}">
              <a16:creationId xmlns:a16="http://schemas.microsoft.com/office/drawing/2014/main" id="{639990CB-D15F-06C8-C98A-B0854964A7F3}"/>
            </a:ext>
          </a:extLst>
        </xdr:cNvPr>
        <xdr:cNvSpPr/>
      </xdr:nvSpPr>
      <xdr:spPr>
        <a:xfrm>
          <a:off x="1032878" y="2482645"/>
          <a:ext cx="2144170" cy="1739081"/>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239661</xdr:colOff>
      <xdr:row>13</xdr:row>
      <xdr:rowOff>73743</xdr:rowOff>
    </xdr:from>
    <xdr:to>
      <xdr:col>7</xdr:col>
      <xdr:colOff>583791</xdr:colOff>
      <xdr:row>23</xdr:row>
      <xdr:rowOff>1</xdr:rowOff>
    </xdr:to>
    <xdr:sp macro="" textlink="">
      <xdr:nvSpPr>
        <xdr:cNvPr id="13" name="Rectangle: Rounded Corners 12">
          <a:extLst>
            <a:ext uri="{FF2B5EF4-FFF2-40B4-BE49-F238E27FC236}">
              <a16:creationId xmlns:a16="http://schemas.microsoft.com/office/drawing/2014/main" id="{5B89AAF9-5759-42DC-AD90-2EE76B5EDD40}"/>
            </a:ext>
          </a:extLst>
        </xdr:cNvPr>
        <xdr:cNvSpPr/>
      </xdr:nvSpPr>
      <xdr:spPr>
        <a:xfrm>
          <a:off x="3232355" y="2470356"/>
          <a:ext cx="2169242" cy="1769806"/>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12290</xdr:colOff>
      <xdr:row>13</xdr:row>
      <xdr:rowOff>49161</xdr:rowOff>
    </xdr:from>
    <xdr:to>
      <xdr:col>11</xdr:col>
      <xdr:colOff>221226</xdr:colOff>
      <xdr:row>23</xdr:row>
      <xdr:rowOff>5657</xdr:rowOff>
    </xdr:to>
    <xdr:sp macro="" textlink="">
      <xdr:nvSpPr>
        <xdr:cNvPr id="14" name="Rectangle: Rounded Corners 13">
          <a:extLst>
            <a:ext uri="{FF2B5EF4-FFF2-40B4-BE49-F238E27FC236}">
              <a16:creationId xmlns:a16="http://schemas.microsoft.com/office/drawing/2014/main" id="{48F494ED-B37D-4181-8DC1-C57ECF1483D8}"/>
            </a:ext>
          </a:extLst>
        </xdr:cNvPr>
        <xdr:cNvSpPr/>
      </xdr:nvSpPr>
      <xdr:spPr>
        <a:xfrm>
          <a:off x="5438467" y="2445774"/>
          <a:ext cx="2034049" cy="1794387"/>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282678</xdr:colOff>
      <xdr:row>13</xdr:row>
      <xdr:rowOff>43016</xdr:rowOff>
    </xdr:from>
    <xdr:to>
      <xdr:col>14</xdr:col>
      <xdr:colOff>417872</xdr:colOff>
      <xdr:row>22</xdr:row>
      <xdr:rowOff>178210</xdr:rowOff>
    </xdr:to>
    <xdr:sp macro="" textlink="">
      <xdr:nvSpPr>
        <xdr:cNvPr id="15" name="Rectangle: Rounded Corners 14">
          <a:extLst>
            <a:ext uri="{FF2B5EF4-FFF2-40B4-BE49-F238E27FC236}">
              <a16:creationId xmlns:a16="http://schemas.microsoft.com/office/drawing/2014/main" id="{F0437EC5-F9CD-4CAF-BE0B-2917D5A63F69}"/>
            </a:ext>
          </a:extLst>
        </xdr:cNvPr>
        <xdr:cNvSpPr/>
      </xdr:nvSpPr>
      <xdr:spPr>
        <a:xfrm>
          <a:off x="7533968" y="2439629"/>
          <a:ext cx="1960307" cy="1794387"/>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194623</xdr:colOff>
      <xdr:row>0</xdr:row>
      <xdr:rowOff>48491</xdr:rowOff>
    </xdr:from>
    <xdr:to>
      <xdr:col>1</xdr:col>
      <xdr:colOff>42617</xdr:colOff>
      <xdr:row>2</xdr:row>
      <xdr:rowOff>161637</xdr:rowOff>
    </xdr:to>
    <xdr:pic>
      <xdr:nvPicPr>
        <xdr:cNvPr id="16" name="Picture 15">
          <a:extLst>
            <a:ext uri="{FF2B5EF4-FFF2-40B4-BE49-F238E27FC236}">
              <a16:creationId xmlns:a16="http://schemas.microsoft.com/office/drawing/2014/main" id="{DB07CB86-A9EE-F44B-C397-332CC59B1FAA}"/>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rcRect l="8094" r="10984" b="14259"/>
        <a:stretch>
          <a:fillRect/>
        </a:stretch>
      </xdr:blipFill>
      <xdr:spPr>
        <a:xfrm>
          <a:off x="194623" y="48491"/>
          <a:ext cx="544286" cy="476003"/>
        </a:xfrm>
        <a:prstGeom prst="rect">
          <a:avLst/>
        </a:prstGeom>
      </xdr:spPr>
    </xdr:pic>
    <xdr:clientData/>
  </xdr:twoCellAnchor>
  <xdr:twoCellAnchor editAs="absolute">
    <xdr:from>
      <xdr:col>1</xdr:col>
      <xdr:colOff>315749</xdr:colOff>
      <xdr:row>0</xdr:row>
      <xdr:rowOff>103907</xdr:rowOff>
    </xdr:from>
    <xdr:to>
      <xdr:col>9</xdr:col>
      <xdr:colOff>312397</xdr:colOff>
      <xdr:row>2</xdr:row>
      <xdr:rowOff>160712</xdr:rowOff>
    </xdr:to>
    <xdr:sp macro="" textlink="">
      <xdr:nvSpPr>
        <xdr:cNvPr id="28" name="TextBox 16">
          <a:extLst>
            <a:ext uri="{FF2B5EF4-FFF2-40B4-BE49-F238E27FC236}">
              <a16:creationId xmlns:a16="http://schemas.microsoft.com/office/drawing/2014/main" id="{D9C465F3-5AFE-948A-6F27-49D4C77A602B}"/>
            </a:ext>
          </a:extLst>
        </xdr:cNvPr>
        <xdr:cNvSpPr txBox="1"/>
      </xdr:nvSpPr>
      <xdr:spPr>
        <a:xfrm rot="10800000" flipH="1" flipV="1">
          <a:off x="1011381" y="103907"/>
          <a:ext cx="5347854" cy="422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solidFill>
                <a:srgbClr val="E8F1F8"/>
              </a:solidFill>
            </a:rPr>
            <a:t>ER COMMAND CENTER</a:t>
          </a:r>
          <a:r>
            <a:rPr lang="en-IN" sz="1600" b="1" baseline="0">
              <a:solidFill>
                <a:srgbClr val="E8F1F8"/>
              </a:solidFill>
            </a:rPr>
            <a:t> </a:t>
          </a:r>
        </a:p>
        <a:p>
          <a:r>
            <a:rPr lang="en-IN" sz="900">
              <a:solidFill>
                <a:srgbClr val="8FA6B8"/>
              </a:solidFill>
            </a:rPr>
            <a:t>Hospital Emergency Room | Patient flow, wait time and satisfaction</a:t>
          </a:r>
          <a:endParaRPr lang="en-IN" sz="900" b="1">
            <a:solidFill>
              <a:srgbClr val="8FA6B8"/>
            </a:solidFill>
          </a:endParaRPr>
        </a:p>
      </xdr:txBody>
    </xdr:sp>
    <xdr:clientData/>
  </xdr:twoCellAnchor>
  <xdr:twoCellAnchor>
    <xdr:from>
      <xdr:col>10</xdr:col>
      <xdr:colOff>227371</xdr:colOff>
      <xdr:row>8</xdr:row>
      <xdr:rowOff>104468</xdr:rowOff>
    </xdr:from>
    <xdr:to>
      <xdr:col>14</xdr:col>
      <xdr:colOff>190500</xdr:colOff>
      <xdr:row>13</xdr:row>
      <xdr:rowOff>6145</xdr:rowOff>
    </xdr:to>
    <xdr:graphicFrame macro="">
      <xdr:nvGraphicFramePr>
        <xdr:cNvPr id="17" name="Chart 16">
          <a:extLst>
            <a:ext uri="{FF2B5EF4-FFF2-40B4-BE49-F238E27FC236}">
              <a16:creationId xmlns:a16="http://schemas.microsoft.com/office/drawing/2014/main" id="{2E70F14E-6133-4D9D-9F37-E5C2D022F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331839</xdr:colOff>
      <xdr:row>10</xdr:row>
      <xdr:rowOff>55307</xdr:rowOff>
    </xdr:from>
    <xdr:to>
      <xdr:col>12</xdr:col>
      <xdr:colOff>467033</xdr:colOff>
      <xdr:row>12</xdr:row>
      <xdr:rowOff>122903</xdr:rowOff>
    </xdr:to>
    <xdr:sp macro="" textlink="'Pivot Report SHEET '!B13">
      <xdr:nvSpPr>
        <xdr:cNvPr id="18" name="TextBox 17">
          <a:extLst>
            <a:ext uri="{FF2B5EF4-FFF2-40B4-BE49-F238E27FC236}">
              <a16:creationId xmlns:a16="http://schemas.microsoft.com/office/drawing/2014/main" id="{5DD03C3C-3A16-9747-393E-F1C2EBC34AB2}"/>
            </a:ext>
          </a:extLst>
        </xdr:cNvPr>
        <xdr:cNvSpPr txBox="1"/>
      </xdr:nvSpPr>
      <xdr:spPr>
        <a:xfrm>
          <a:off x="7583129" y="1898855"/>
          <a:ext cx="743565" cy="436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6D62C9-142D-4920-AFB8-AC253B4D4DFD}" type="TxLink">
            <a:rPr lang="en-US" sz="2000" b="1" i="0" u="none" strike="noStrike">
              <a:solidFill>
                <a:schemeClr val="bg1">
                  <a:lumMod val="95000"/>
                </a:schemeClr>
              </a:solidFill>
              <a:latin typeface="Calibri"/>
              <a:ea typeface="Calibri"/>
              <a:cs typeface="Calibri"/>
            </a:rPr>
            <a:pPr algn="ctr"/>
            <a:t>35.3</a:t>
          </a:fld>
          <a:endParaRPr lang="en-IN" sz="2000" b="1">
            <a:solidFill>
              <a:schemeClr val="bg1">
                <a:lumMod val="95000"/>
              </a:schemeClr>
            </a:solidFill>
          </a:endParaRPr>
        </a:p>
      </xdr:txBody>
    </xdr:sp>
    <xdr:clientData/>
  </xdr:twoCellAnchor>
  <xdr:twoCellAnchor>
    <xdr:from>
      <xdr:col>11</xdr:col>
      <xdr:colOff>307259</xdr:colOff>
      <xdr:row>6</xdr:row>
      <xdr:rowOff>116758</xdr:rowOff>
    </xdr:from>
    <xdr:to>
      <xdr:col>13</xdr:col>
      <xdr:colOff>129049</xdr:colOff>
      <xdr:row>7</xdr:row>
      <xdr:rowOff>159774</xdr:rowOff>
    </xdr:to>
    <xdr:sp macro="" textlink="">
      <xdr:nvSpPr>
        <xdr:cNvPr id="20" name="TextBox 19">
          <a:extLst>
            <a:ext uri="{FF2B5EF4-FFF2-40B4-BE49-F238E27FC236}">
              <a16:creationId xmlns:a16="http://schemas.microsoft.com/office/drawing/2014/main" id="{F62C95D4-D8EF-9612-4DCA-D395BA00A542}"/>
            </a:ext>
          </a:extLst>
        </xdr:cNvPr>
        <xdr:cNvSpPr txBox="1"/>
      </xdr:nvSpPr>
      <xdr:spPr>
        <a:xfrm>
          <a:off x="7558549" y="1222887"/>
          <a:ext cx="1038532" cy="22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WAIT</a:t>
          </a:r>
          <a:r>
            <a:rPr lang="en-IN" sz="800" baseline="0">
              <a:solidFill>
                <a:srgbClr val="E8F1F8"/>
              </a:solidFill>
            </a:rPr>
            <a:t> vs TARGET</a:t>
          </a:r>
          <a:endParaRPr lang="en-IN" sz="800">
            <a:solidFill>
              <a:srgbClr val="E8F1F8"/>
            </a:solidFill>
          </a:endParaRPr>
        </a:p>
      </xdr:txBody>
    </xdr:sp>
    <xdr:clientData/>
  </xdr:twoCellAnchor>
  <xdr:twoCellAnchor>
    <xdr:from>
      <xdr:col>10</xdr:col>
      <xdr:colOff>122902</xdr:colOff>
      <xdr:row>11</xdr:row>
      <xdr:rowOff>73742</xdr:rowOff>
    </xdr:from>
    <xdr:to>
      <xdr:col>14</xdr:col>
      <xdr:colOff>159773</xdr:colOff>
      <xdr:row>13</xdr:row>
      <xdr:rowOff>18436</xdr:rowOff>
    </xdr:to>
    <xdr:sp macro="" textlink="">
      <xdr:nvSpPr>
        <xdr:cNvPr id="21" name="TextBox 20">
          <a:extLst>
            <a:ext uri="{FF2B5EF4-FFF2-40B4-BE49-F238E27FC236}">
              <a16:creationId xmlns:a16="http://schemas.microsoft.com/office/drawing/2014/main" id="{BD99CA03-A3A8-7318-F677-04D895BFB9FC}"/>
            </a:ext>
          </a:extLst>
        </xdr:cNvPr>
        <xdr:cNvSpPr txBox="1"/>
      </xdr:nvSpPr>
      <xdr:spPr>
        <a:xfrm>
          <a:off x="6765821" y="2101645"/>
          <a:ext cx="2470355" cy="313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solidFill>
                <a:srgbClr val="E8F1F8"/>
              </a:solidFill>
            </a:rPr>
            <a:t>min avg wait</a:t>
          </a:r>
        </a:p>
      </xdr:txBody>
    </xdr:sp>
    <xdr:clientData/>
  </xdr:twoCellAnchor>
  <xdr:oneCellAnchor>
    <xdr:from>
      <xdr:col>13</xdr:col>
      <xdr:colOff>73741</xdr:colOff>
      <xdr:row>10</xdr:row>
      <xdr:rowOff>159775</xdr:rowOff>
    </xdr:from>
    <xdr:ext cx="184731" cy="264560"/>
    <xdr:sp macro="" textlink="">
      <xdr:nvSpPr>
        <xdr:cNvPr id="3" name="TextBox 2">
          <a:extLst>
            <a:ext uri="{FF2B5EF4-FFF2-40B4-BE49-F238E27FC236}">
              <a16:creationId xmlns:a16="http://schemas.microsoft.com/office/drawing/2014/main" id="{5305452C-F4E1-0562-4749-A25448EDCBE0}"/>
            </a:ext>
          </a:extLst>
        </xdr:cNvPr>
        <xdr:cNvSpPr txBox="1"/>
      </xdr:nvSpPr>
      <xdr:spPr>
        <a:xfrm>
          <a:off x="8590935" y="2003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374856</xdr:colOff>
      <xdr:row>4</xdr:row>
      <xdr:rowOff>36871</xdr:rowOff>
    </xdr:from>
    <xdr:to>
      <xdr:col>2</xdr:col>
      <xdr:colOff>829596</xdr:colOff>
      <xdr:row>6</xdr:row>
      <xdr:rowOff>0</xdr:rowOff>
    </xdr:to>
    <xdr:sp macro="" textlink="'Pivot Report SHEET '!B12">
      <xdr:nvSpPr>
        <xdr:cNvPr id="19" name="TextBox 18">
          <a:extLst>
            <a:ext uri="{FF2B5EF4-FFF2-40B4-BE49-F238E27FC236}">
              <a16:creationId xmlns:a16="http://schemas.microsoft.com/office/drawing/2014/main" id="{C1E2DCE2-241F-F07B-86D4-4731AAF3F65B}"/>
            </a:ext>
          </a:extLst>
        </xdr:cNvPr>
        <xdr:cNvSpPr txBox="1"/>
      </xdr:nvSpPr>
      <xdr:spPr>
        <a:xfrm>
          <a:off x="1069259" y="774290"/>
          <a:ext cx="848031" cy="331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BB7B8B-370D-4947-8FE7-B7BC83F01CC5}" type="TxLink">
            <a:rPr lang="en-US" sz="2000" b="1" i="0" u="none" strike="noStrike">
              <a:solidFill>
                <a:schemeClr val="bg1"/>
              </a:solidFill>
              <a:latin typeface="Calibri"/>
              <a:ea typeface="Calibri"/>
              <a:cs typeface="Calibri"/>
            </a:rPr>
            <a:pPr/>
            <a:t> 9,216 </a:t>
          </a:fld>
          <a:endParaRPr lang="en-US" sz="2000" b="1">
            <a:solidFill>
              <a:schemeClr val="bg1"/>
            </a:solidFill>
          </a:endParaRPr>
        </a:p>
      </xdr:txBody>
    </xdr:sp>
    <xdr:clientData/>
  </xdr:twoCellAnchor>
  <xdr:twoCellAnchor>
    <xdr:from>
      <xdr:col>4</xdr:col>
      <xdr:colOff>350273</xdr:colOff>
      <xdr:row>4</xdr:row>
      <xdr:rowOff>6144</xdr:rowOff>
    </xdr:from>
    <xdr:to>
      <xdr:col>5</xdr:col>
      <xdr:colOff>399433</xdr:colOff>
      <xdr:row>5</xdr:row>
      <xdr:rowOff>147484</xdr:rowOff>
    </xdr:to>
    <xdr:sp macro="" textlink="'Pivot Report SHEET '!B13">
      <xdr:nvSpPr>
        <xdr:cNvPr id="22" name="TextBox 21">
          <a:extLst>
            <a:ext uri="{FF2B5EF4-FFF2-40B4-BE49-F238E27FC236}">
              <a16:creationId xmlns:a16="http://schemas.microsoft.com/office/drawing/2014/main" id="{26614CBB-BF54-4EB7-7672-AB9A121233D2}"/>
            </a:ext>
          </a:extLst>
        </xdr:cNvPr>
        <xdr:cNvSpPr txBox="1"/>
      </xdr:nvSpPr>
      <xdr:spPr>
        <a:xfrm>
          <a:off x="3342967" y="743563"/>
          <a:ext cx="657531" cy="32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6A113-B0F6-424D-BA4D-E411B7F4EA65}" type="TxLink">
            <a:rPr lang="en-US" sz="2000" b="1" i="0" u="none" strike="noStrike">
              <a:solidFill>
                <a:schemeClr val="bg1"/>
              </a:solidFill>
              <a:latin typeface="Calibri"/>
              <a:ea typeface="Calibri"/>
              <a:cs typeface="Calibri"/>
            </a:rPr>
            <a:pPr/>
            <a:t>35.3</a:t>
          </a:fld>
          <a:endParaRPr lang="en-IN" sz="2000" b="1">
            <a:solidFill>
              <a:schemeClr val="bg1"/>
            </a:solidFill>
          </a:endParaRPr>
        </a:p>
      </xdr:txBody>
    </xdr:sp>
    <xdr:clientData/>
  </xdr:twoCellAnchor>
  <xdr:twoCellAnchor>
    <xdr:from>
      <xdr:col>8</xdr:col>
      <xdr:colOff>49162</xdr:colOff>
      <xdr:row>4</xdr:row>
      <xdr:rowOff>43016</xdr:rowOff>
    </xdr:from>
    <xdr:to>
      <xdr:col>9</xdr:col>
      <xdr:colOff>104468</xdr:colOff>
      <xdr:row>5</xdr:row>
      <xdr:rowOff>178210</xdr:rowOff>
    </xdr:to>
    <xdr:sp macro="" textlink="'Pivot Report SHEET '!B14">
      <xdr:nvSpPr>
        <xdr:cNvPr id="23" name="TextBox 22">
          <a:extLst>
            <a:ext uri="{FF2B5EF4-FFF2-40B4-BE49-F238E27FC236}">
              <a16:creationId xmlns:a16="http://schemas.microsoft.com/office/drawing/2014/main" id="{0D3370CF-6130-9988-414F-10E308B424A8}"/>
            </a:ext>
          </a:extLst>
        </xdr:cNvPr>
        <xdr:cNvSpPr txBox="1"/>
      </xdr:nvSpPr>
      <xdr:spPr>
        <a:xfrm>
          <a:off x="5475339" y="780435"/>
          <a:ext cx="663677" cy="31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0777E2-7A76-4E2C-B53D-0D1555F6087C}" type="TxLink">
            <a:rPr lang="en-US" sz="2000" b="1" i="0" u="none" strike="noStrike">
              <a:solidFill>
                <a:schemeClr val="bg1"/>
              </a:solidFill>
              <a:latin typeface="Calibri"/>
              <a:ea typeface="Calibri"/>
              <a:cs typeface="Calibri"/>
            </a:rPr>
            <a:pPr/>
            <a:t>4.99</a:t>
          </a:fld>
          <a:endParaRPr lang="en-IN" sz="2000" b="1">
            <a:solidFill>
              <a:schemeClr val="bg1"/>
            </a:solidFill>
          </a:endParaRPr>
        </a:p>
      </xdr:txBody>
    </xdr:sp>
    <xdr:clientData/>
  </xdr:twoCellAnchor>
  <xdr:twoCellAnchor>
    <xdr:from>
      <xdr:col>11</xdr:col>
      <xdr:colOff>442451</xdr:colOff>
      <xdr:row>4</xdr:row>
      <xdr:rowOff>18437</xdr:rowOff>
    </xdr:from>
    <xdr:to>
      <xdr:col>12</xdr:col>
      <xdr:colOff>559209</xdr:colOff>
      <xdr:row>5</xdr:row>
      <xdr:rowOff>153630</xdr:rowOff>
    </xdr:to>
    <xdr:sp macro="" textlink="'Pivot Report SHEET '!B18">
      <xdr:nvSpPr>
        <xdr:cNvPr id="24" name="TextBox 23">
          <a:extLst>
            <a:ext uri="{FF2B5EF4-FFF2-40B4-BE49-F238E27FC236}">
              <a16:creationId xmlns:a16="http://schemas.microsoft.com/office/drawing/2014/main" id="{5A0983E6-40C2-684D-83DB-41CCE894922C}"/>
            </a:ext>
          </a:extLst>
        </xdr:cNvPr>
        <xdr:cNvSpPr txBox="1"/>
      </xdr:nvSpPr>
      <xdr:spPr>
        <a:xfrm>
          <a:off x="7693741" y="755856"/>
          <a:ext cx="725129"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669BC7-682D-47B7-96B9-D0136ABE91C3}" type="TxLink">
            <a:rPr lang="en-US" sz="2000" b="1" i="0" u="none" strike="noStrike">
              <a:solidFill>
                <a:schemeClr val="bg1"/>
              </a:solidFill>
              <a:latin typeface="Calibri"/>
              <a:ea typeface="Calibri"/>
              <a:cs typeface="Calibri"/>
            </a:rPr>
            <a:pPr/>
            <a:t>50%</a:t>
          </a:fld>
          <a:endParaRPr lang="en-IN" sz="2000" b="1">
            <a:solidFill>
              <a:schemeClr val="bg1"/>
            </a:solidFill>
          </a:endParaRPr>
        </a:p>
      </xdr:txBody>
    </xdr:sp>
    <xdr:clientData/>
  </xdr:twoCellAnchor>
  <xdr:twoCellAnchor>
    <xdr:from>
      <xdr:col>2</xdr:col>
      <xdr:colOff>4424</xdr:colOff>
      <xdr:row>3</xdr:row>
      <xdr:rowOff>110612</xdr:rowOff>
    </xdr:from>
    <xdr:to>
      <xdr:col>3</xdr:col>
      <xdr:colOff>0</xdr:colOff>
      <xdr:row>4</xdr:row>
      <xdr:rowOff>92178</xdr:rowOff>
    </xdr:to>
    <xdr:sp macro="" textlink="">
      <xdr:nvSpPr>
        <xdr:cNvPr id="25" name="TextBox 24">
          <a:extLst>
            <a:ext uri="{FF2B5EF4-FFF2-40B4-BE49-F238E27FC236}">
              <a16:creationId xmlns:a16="http://schemas.microsoft.com/office/drawing/2014/main" id="{B259A746-3AF7-E9AC-66FD-283E8C8AC326}"/>
            </a:ext>
          </a:extLst>
        </xdr:cNvPr>
        <xdr:cNvSpPr txBox="1"/>
      </xdr:nvSpPr>
      <xdr:spPr>
        <a:xfrm>
          <a:off x="1092118" y="663677"/>
          <a:ext cx="843608" cy="16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E8F1F8"/>
              </a:solidFill>
            </a:rPr>
            <a:t>PATIENTS</a:t>
          </a:r>
        </a:p>
      </xdr:txBody>
    </xdr:sp>
    <xdr:clientData/>
  </xdr:twoCellAnchor>
  <xdr:twoCellAnchor>
    <xdr:from>
      <xdr:col>4</xdr:col>
      <xdr:colOff>301113</xdr:colOff>
      <xdr:row>3</xdr:row>
      <xdr:rowOff>116758</xdr:rowOff>
    </xdr:from>
    <xdr:to>
      <xdr:col>5</xdr:col>
      <xdr:colOff>602225</xdr:colOff>
      <xdr:row>4</xdr:row>
      <xdr:rowOff>98323</xdr:rowOff>
    </xdr:to>
    <xdr:sp macro="" textlink="">
      <xdr:nvSpPr>
        <xdr:cNvPr id="26" name="TextBox 25">
          <a:extLst>
            <a:ext uri="{FF2B5EF4-FFF2-40B4-BE49-F238E27FC236}">
              <a16:creationId xmlns:a16="http://schemas.microsoft.com/office/drawing/2014/main" id="{74128957-2E02-1AE0-AEAF-6E2B99B304A0}"/>
            </a:ext>
          </a:extLst>
        </xdr:cNvPr>
        <xdr:cNvSpPr txBox="1"/>
      </xdr:nvSpPr>
      <xdr:spPr>
        <a:xfrm>
          <a:off x="3293807" y="669823"/>
          <a:ext cx="909483" cy="165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E8F1F8"/>
              </a:solidFill>
            </a:rPr>
            <a:t>AVG WAIT (MIN</a:t>
          </a:r>
          <a:r>
            <a:rPr lang="en-IN" sz="800">
              <a:solidFill>
                <a:srgbClr val="E8F1F8"/>
              </a:solidFill>
            </a:rPr>
            <a:t>)</a:t>
          </a:r>
        </a:p>
      </xdr:txBody>
    </xdr:sp>
    <xdr:clientData/>
  </xdr:twoCellAnchor>
  <xdr:twoCellAnchor>
    <xdr:from>
      <xdr:col>8</xdr:col>
      <xdr:colOff>55307</xdr:colOff>
      <xdr:row>3</xdr:row>
      <xdr:rowOff>92177</xdr:rowOff>
    </xdr:from>
    <xdr:to>
      <xdr:col>9</xdr:col>
      <xdr:colOff>473178</xdr:colOff>
      <xdr:row>4</xdr:row>
      <xdr:rowOff>122904</xdr:rowOff>
    </xdr:to>
    <xdr:sp macro="" textlink="">
      <xdr:nvSpPr>
        <xdr:cNvPr id="27" name="TextBox 26">
          <a:extLst>
            <a:ext uri="{FF2B5EF4-FFF2-40B4-BE49-F238E27FC236}">
              <a16:creationId xmlns:a16="http://schemas.microsoft.com/office/drawing/2014/main" id="{07FE0F70-CAEF-F6E6-6133-8AAEFBC1946E}"/>
            </a:ext>
          </a:extLst>
        </xdr:cNvPr>
        <xdr:cNvSpPr txBox="1"/>
      </xdr:nvSpPr>
      <xdr:spPr>
        <a:xfrm>
          <a:off x="5481484" y="645242"/>
          <a:ext cx="1026242" cy="215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E8F1F8"/>
              </a:solidFill>
            </a:rPr>
            <a:t>SATISFACTION</a:t>
          </a:r>
        </a:p>
      </xdr:txBody>
    </xdr:sp>
    <xdr:clientData/>
  </xdr:twoCellAnchor>
  <xdr:twoCellAnchor>
    <xdr:from>
      <xdr:col>11</xdr:col>
      <xdr:colOff>387145</xdr:colOff>
      <xdr:row>3</xdr:row>
      <xdr:rowOff>92177</xdr:rowOff>
    </xdr:from>
    <xdr:to>
      <xdr:col>13</xdr:col>
      <xdr:colOff>135194</xdr:colOff>
      <xdr:row>4</xdr:row>
      <xdr:rowOff>86033</xdr:rowOff>
    </xdr:to>
    <xdr:sp macro="" textlink="">
      <xdr:nvSpPr>
        <xdr:cNvPr id="29" name="TextBox 28">
          <a:extLst>
            <a:ext uri="{FF2B5EF4-FFF2-40B4-BE49-F238E27FC236}">
              <a16:creationId xmlns:a16="http://schemas.microsoft.com/office/drawing/2014/main" id="{BB407C2C-7C96-9226-959F-578DAD3684F0}"/>
            </a:ext>
          </a:extLst>
        </xdr:cNvPr>
        <xdr:cNvSpPr txBox="1"/>
      </xdr:nvSpPr>
      <xdr:spPr>
        <a:xfrm>
          <a:off x="7638435" y="645242"/>
          <a:ext cx="964791" cy="17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E8F1F8"/>
              </a:solidFill>
            </a:rPr>
            <a:t>ADMISSION RATE</a:t>
          </a:r>
        </a:p>
      </xdr:txBody>
    </xdr:sp>
    <xdr:clientData/>
  </xdr:twoCellAnchor>
  <xdr:twoCellAnchor>
    <xdr:from>
      <xdr:col>4</xdr:col>
      <xdr:colOff>294967</xdr:colOff>
      <xdr:row>5</xdr:row>
      <xdr:rowOff>98322</xdr:rowOff>
    </xdr:from>
    <xdr:to>
      <xdr:col>7</xdr:col>
      <xdr:colOff>184354</xdr:colOff>
      <xdr:row>6</xdr:row>
      <xdr:rowOff>116757</xdr:rowOff>
    </xdr:to>
    <xdr:sp macro="" textlink="">
      <xdr:nvSpPr>
        <xdr:cNvPr id="30" name="TextBox 29">
          <a:extLst>
            <a:ext uri="{FF2B5EF4-FFF2-40B4-BE49-F238E27FC236}">
              <a16:creationId xmlns:a16="http://schemas.microsoft.com/office/drawing/2014/main" id="{E078FE14-D19C-E802-CA2B-1E0D1EB825CD}"/>
            </a:ext>
          </a:extLst>
        </xdr:cNvPr>
        <xdr:cNvSpPr txBox="1"/>
      </xdr:nvSpPr>
      <xdr:spPr>
        <a:xfrm>
          <a:off x="3287661" y="1020096"/>
          <a:ext cx="1714499" cy="202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88CCAA"/>
              </a:solidFill>
            </a:rPr>
            <a:t>Target 30 min</a:t>
          </a:r>
          <a:r>
            <a:rPr lang="en-IN" sz="800" baseline="0">
              <a:solidFill>
                <a:srgbClr val="88CCAA"/>
              </a:solidFill>
            </a:rPr>
            <a:t> | above target</a:t>
          </a:r>
          <a:endParaRPr lang="en-IN" sz="800">
            <a:solidFill>
              <a:srgbClr val="88CCAA"/>
            </a:solidFill>
          </a:endParaRPr>
        </a:p>
      </xdr:txBody>
    </xdr:sp>
    <xdr:clientData/>
  </xdr:twoCellAnchor>
  <xdr:twoCellAnchor>
    <xdr:from>
      <xdr:col>1</xdr:col>
      <xdr:colOff>391817</xdr:colOff>
      <xdr:row>5</xdr:row>
      <xdr:rowOff>110611</xdr:rowOff>
    </xdr:from>
    <xdr:to>
      <xdr:col>2</xdr:col>
      <xdr:colOff>841887</xdr:colOff>
      <xdr:row>6</xdr:row>
      <xdr:rowOff>141338</xdr:rowOff>
    </xdr:to>
    <xdr:sp macro="" textlink="">
      <xdr:nvSpPr>
        <xdr:cNvPr id="33" name="TextBox 32">
          <a:extLst>
            <a:ext uri="{FF2B5EF4-FFF2-40B4-BE49-F238E27FC236}">
              <a16:creationId xmlns:a16="http://schemas.microsoft.com/office/drawing/2014/main" id="{4A6C52B4-5DD3-0A14-F68F-F371F0033A03}"/>
            </a:ext>
          </a:extLst>
        </xdr:cNvPr>
        <xdr:cNvSpPr txBox="1"/>
      </xdr:nvSpPr>
      <xdr:spPr>
        <a:xfrm>
          <a:off x="1086220" y="1032385"/>
          <a:ext cx="843361" cy="215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a:solidFill>
                <a:srgbClr val="88CCAA"/>
              </a:solidFill>
            </a:rPr>
            <a:t>Total</a:t>
          </a:r>
          <a:r>
            <a:rPr lang="en-IN" sz="800" b="0" baseline="0">
              <a:solidFill>
                <a:srgbClr val="88CCAA"/>
              </a:solidFill>
            </a:rPr>
            <a:t> Patients </a:t>
          </a:r>
        </a:p>
        <a:p>
          <a:endParaRPr lang="en-IN" sz="800" b="0">
            <a:solidFill>
              <a:srgbClr val="88CCAA"/>
            </a:solidFill>
          </a:endParaRPr>
        </a:p>
      </xdr:txBody>
    </xdr:sp>
    <xdr:clientData/>
  </xdr:twoCellAnchor>
  <xdr:twoCellAnchor>
    <xdr:from>
      <xdr:col>8</xdr:col>
      <xdr:colOff>67597</xdr:colOff>
      <xdr:row>5</xdr:row>
      <xdr:rowOff>122903</xdr:rowOff>
    </xdr:from>
    <xdr:to>
      <xdr:col>9</xdr:col>
      <xdr:colOff>92177</xdr:colOff>
      <xdr:row>6</xdr:row>
      <xdr:rowOff>104468</xdr:rowOff>
    </xdr:to>
    <xdr:sp macro="" textlink="">
      <xdr:nvSpPr>
        <xdr:cNvPr id="34" name="TextBox 33">
          <a:extLst>
            <a:ext uri="{FF2B5EF4-FFF2-40B4-BE49-F238E27FC236}">
              <a16:creationId xmlns:a16="http://schemas.microsoft.com/office/drawing/2014/main" id="{A0B23666-CC10-49C1-8FC1-1D14964723DA}"/>
            </a:ext>
          </a:extLst>
        </xdr:cNvPr>
        <xdr:cNvSpPr txBox="1"/>
      </xdr:nvSpPr>
      <xdr:spPr>
        <a:xfrm>
          <a:off x="5493774" y="1044677"/>
          <a:ext cx="632951" cy="16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88CCAA"/>
              </a:solidFill>
            </a:rPr>
            <a:t>Out</a:t>
          </a:r>
          <a:r>
            <a:rPr lang="en-IN" sz="800" baseline="0">
              <a:solidFill>
                <a:srgbClr val="88CCAA"/>
              </a:solidFill>
            </a:rPr>
            <a:t> of 10</a:t>
          </a:r>
          <a:endParaRPr lang="en-IN" sz="800">
            <a:solidFill>
              <a:srgbClr val="88CCAA"/>
            </a:solidFill>
          </a:endParaRPr>
        </a:p>
      </xdr:txBody>
    </xdr:sp>
    <xdr:clientData/>
  </xdr:twoCellAnchor>
  <xdr:twoCellAnchor>
    <xdr:from>
      <xdr:col>11</xdr:col>
      <xdr:colOff>424015</xdr:colOff>
      <xdr:row>5</xdr:row>
      <xdr:rowOff>98323</xdr:rowOff>
    </xdr:from>
    <xdr:to>
      <xdr:col>13</xdr:col>
      <xdr:colOff>178208</xdr:colOff>
      <xdr:row>6</xdr:row>
      <xdr:rowOff>141339</xdr:rowOff>
    </xdr:to>
    <xdr:sp macro="" textlink="">
      <xdr:nvSpPr>
        <xdr:cNvPr id="35" name="TextBox 34">
          <a:extLst>
            <a:ext uri="{FF2B5EF4-FFF2-40B4-BE49-F238E27FC236}">
              <a16:creationId xmlns:a16="http://schemas.microsoft.com/office/drawing/2014/main" id="{1BFACB8E-5495-9A58-90DC-E75393234A21}"/>
            </a:ext>
          </a:extLst>
        </xdr:cNvPr>
        <xdr:cNvSpPr txBox="1"/>
      </xdr:nvSpPr>
      <xdr:spPr>
        <a:xfrm>
          <a:off x="7675305" y="1020097"/>
          <a:ext cx="970935" cy="22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88CCAA"/>
              </a:solidFill>
            </a:rPr>
            <a:t>admitted / total</a:t>
          </a:r>
        </a:p>
      </xdr:txBody>
    </xdr:sp>
    <xdr:clientData/>
  </xdr:twoCellAnchor>
  <xdr:twoCellAnchor>
    <xdr:from>
      <xdr:col>8</xdr:col>
      <xdr:colOff>172066</xdr:colOff>
      <xdr:row>13</xdr:row>
      <xdr:rowOff>36871</xdr:rowOff>
    </xdr:from>
    <xdr:to>
      <xdr:col>11</xdr:col>
      <xdr:colOff>116759</xdr:colOff>
      <xdr:row>22</xdr:row>
      <xdr:rowOff>116759</xdr:rowOff>
    </xdr:to>
    <xdr:graphicFrame macro="">
      <xdr:nvGraphicFramePr>
        <xdr:cNvPr id="31" name="Chart 30">
          <a:extLst>
            <a:ext uri="{FF2B5EF4-FFF2-40B4-BE49-F238E27FC236}">
              <a16:creationId xmlns:a16="http://schemas.microsoft.com/office/drawing/2014/main" id="{F2863A50-DE23-459E-9639-4012304B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221225</xdr:colOff>
      <xdr:row>14</xdr:row>
      <xdr:rowOff>129048</xdr:rowOff>
    </xdr:from>
    <xdr:to>
      <xdr:col>8</xdr:col>
      <xdr:colOff>73743</xdr:colOff>
      <xdr:row>24</xdr:row>
      <xdr:rowOff>159775</xdr:rowOff>
    </xdr:to>
    <xdr:graphicFrame macro="">
      <xdr:nvGraphicFramePr>
        <xdr:cNvPr id="32" name="Chart 31">
          <a:extLst>
            <a:ext uri="{FF2B5EF4-FFF2-40B4-BE49-F238E27FC236}">
              <a16:creationId xmlns:a16="http://schemas.microsoft.com/office/drawing/2014/main" id="{15F43286-DD4E-45A1-B3CB-3866E453F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301112</xdr:colOff>
      <xdr:row>13</xdr:row>
      <xdr:rowOff>73742</xdr:rowOff>
    </xdr:from>
    <xdr:to>
      <xdr:col>8</xdr:col>
      <xdr:colOff>92178</xdr:colOff>
      <xdr:row>14</xdr:row>
      <xdr:rowOff>86033</xdr:rowOff>
    </xdr:to>
    <xdr:sp macro="" textlink="">
      <xdr:nvSpPr>
        <xdr:cNvPr id="36" name="TextBox 35">
          <a:extLst>
            <a:ext uri="{FF2B5EF4-FFF2-40B4-BE49-F238E27FC236}">
              <a16:creationId xmlns:a16="http://schemas.microsoft.com/office/drawing/2014/main" id="{2F729A42-4C83-E661-D83C-E4EF5610EC8F}"/>
            </a:ext>
          </a:extLst>
        </xdr:cNvPr>
        <xdr:cNvSpPr txBox="1"/>
      </xdr:nvSpPr>
      <xdr:spPr>
        <a:xfrm>
          <a:off x="3293806" y="2470355"/>
          <a:ext cx="2224549" cy="196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DEPARTMENT</a:t>
          </a:r>
          <a:r>
            <a:rPr lang="en-IN" sz="800" baseline="0">
              <a:solidFill>
                <a:srgbClr val="E8F1F8"/>
              </a:solidFill>
            </a:rPr>
            <a:t> REFERRAL (excluding none)</a:t>
          </a:r>
          <a:endParaRPr lang="en-IN" sz="800">
            <a:solidFill>
              <a:srgbClr val="E8F1F8"/>
            </a:solidFill>
          </a:endParaRPr>
        </a:p>
      </xdr:txBody>
    </xdr:sp>
    <xdr:clientData/>
  </xdr:twoCellAnchor>
  <xdr:twoCellAnchor>
    <xdr:from>
      <xdr:col>1</xdr:col>
      <xdr:colOff>270388</xdr:colOff>
      <xdr:row>14</xdr:row>
      <xdr:rowOff>159774</xdr:rowOff>
    </xdr:from>
    <xdr:to>
      <xdr:col>4</xdr:col>
      <xdr:colOff>165918</xdr:colOff>
      <xdr:row>22</xdr:row>
      <xdr:rowOff>116760</xdr:rowOff>
    </xdr:to>
    <xdr:graphicFrame macro="">
      <xdr:nvGraphicFramePr>
        <xdr:cNvPr id="37" name="Chart 36">
          <a:extLst>
            <a:ext uri="{FF2B5EF4-FFF2-40B4-BE49-F238E27FC236}">
              <a16:creationId xmlns:a16="http://schemas.microsoft.com/office/drawing/2014/main" id="{36611923-B924-40A8-989D-F0ABE9ABA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116756</xdr:colOff>
      <xdr:row>13</xdr:row>
      <xdr:rowOff>67596</xdr:rowOff>
    </xdr:from>
    <xdr:to>
      <xdr:col>4</xdr:col>
      <xdr:colOff>239660</xdr:colOff>
      <xdr:row>14</xdr:row>
      <xdr:rowOff>49161</xdr:rowOff>
    </xdr:to>
    <xdr:sp macro="" textlink="">
      <xdr:nvSpPr>
        <xdr:cNvPr id="38" name="TextBox 37">
          <a:extLst>
            <a:ext uri="{FF2B5EF4-FFF2-40B4-BE49-F238E27FC236}">
              <a16:creationId xmlns:a16="http://schemas.microsoft.com/office/drawing/2014/main" id="{766935C1-2BE6-A591-82CC-6FA166BB9D4B}"/>
            </a:ext>
          </a:extLst>
        </xdr:cNvPr>
        <xdr:cNvSpPr txBox="1"/>
      </xdr:nvSpPr>
      <xdr:spPr>
        <a:xfrm>
          <a:off x="1204450" y="2464209"/>
          <a:ext cx="2027904" cy="16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DOES</a:t>
          </a:r>
          <a:r>
            <a:rPr lang="en-IN" sz="800" baseline="0">
              <a:solidFill>
                <a:srgbClr val="E8F1F8"/>
              </a:solidFill>
            </a:rPr>
            <a:t> WAITING HURT SATISFACTION?</a:t>
          </a:r>
          <a:endParaRPr lang="en-IN" sz="800">
            <a:solidFill>
              <a:srgbClr val="E8F1F8"/>
            </a:solidFill>
          </a:endParaRPr>
        </a:p>
      </xdr:txBody>
    </xdr:sp>
    <xdr:clientData/>
  </xdr:twoCellAnchor>
  <xdr:twoCellAnchor>
    <xdr:from>
      <xdr:col>5</xdr:col>
      <xdr:colOff>553065</xdr:colOff>
      <xdr:row>7</xdr:row>
      <xdr:rowOff>172064</xdr:rowOff>
    </xdr:from>
    <xdr:to>
      <xdr:col>10</xdr:col>
      <xdr:colOff>67597</xdr:colOff>
      <xdr:row>9</xdr:row>
      <xdr:rowOff>98322</xdr:rowOff>
    </xdr:to>
    <xdr:sp macro="" textlink="">
      <xdr:nvSpPr>
        <xdr:cNvPr id="40" name="Rectangle: Rounded Corners 39">
          <a:extLst>
            <a:ext uri="{FF2B5EF4-FFF2-40B4-BE49-F238E27FC236}">
              <a16:creationId xmlns:a16="http://schemas.microsoft.com/office/drawing/2014/main" id="{731D5912-7A6B-2AE9-55A2-3F92BC8DFCBF}"/>
            </a:ext>
          </a:extLst>
        </xdr:cNvPr>
        <xdr:cNvSpPr/>
      </xdr:nvSpPr>
      <xdr:spPr>
        <a:xfrm>
          <a:off x="4154130" y="1462548"/>
          <a:ext cx="2556386" cy="2949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0B192C"/>
              </a:solidFill>
            </a:rPr>
            <a:t>                             </a:t>
          </a:r>
          <a:r>
            <a:rPr lang="en-IN" sz="900">
              <a:solidFill>
                <a:srgbClr val="0B192C"/>
              </a:solidFill>
            </a:rPr>
            <a:t>Arrived</a:t>
          </a:r>
        </a:p>
      </xdr:txBody>
    </xdr:sp>
    <xdr:clientData/>
  </xdr:twoCellAnchor>
  <xdr:twoCellAnchor>
    <xdr:from>
      <xdr:col>6</xdr:col>
      <xdr:colOff>141339</xdr:colOff>
      <xdr:row>9</xdr:row>
      <xdr:rowOff>116756</xdr:rowOff>
    </xdr:from>
    <xdr:to>
      <xdr:col>9</xdr:col>
      <xdr:colOff>510049</xdr:colOff>
      <xdr:row>11</xdr:row>
      <xdr:rowOff>0</xdr:rowOff>
    </xdr:to>
    <xdr:sp macro="" textlink="">
      <xdr:nvSpPr>
        <xdr:cNvPr id="41" name="Rectangle: Rounded Corners 40">
          <a:extLst>
            <a:ext uri="{FF2B5EF4-FFF2-40B4-BE49-F238E27FC236}">
              <a16:creationId xmlns:a16="http://schemas.microsoft.com/office/drawing/2014/main" id="{7E58E24C-CD04-47BA-43DF-8AAF3C7BF1E0}"/>
            </a:ext>
          </a:extLst>
        </xdr:cNvPr>
        <xdr:cNvSpPr/>
      </xdr:nvSpPr>
      <xdr:spPr>
        <a:xfrm>
          <a:off x="4350774" y="1775950"/>
          <a:ext cx="2193823" cy="2519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                  </a:t>
          </a:r>
          <a:r>
            <a:rPr lang="en-IN" sz="900" baseline="0"/>
            <a:t> </a:t>
          </a:r>
          <a:r>
            <a:rPr lang="en-IN" sz="900"/>
            <a:t> </a:t>
          </a:r>
          <a:r>
            <a:rPr lang="en-IN" sz="900">
              <a:solidFill>
                <a:srgbClr val="0B192C"/>
              </a:solidFill>
            </a:rPr>
            <a:t>Seen within</a:t>
          </a:r>
          <a:r>
            <a:rPr lang="en-IN" sz="900" baseline="0">
              <a:solidFill>
                <a:srgbClr val="0B192C"/>
              </a:solidFill>
            </a:rPr>
            <a:t> target</a:t>
          </a:r>
          <a:endParaRPr lang="en-IN" sz="900">
            <a:solidFill>
              <a:srgbClr val="0B192C"/>
            </a:solidFill>
          </a:endParaRPr>
        </a:p>
      </xdr:txBody>
    </xdr:sp>
    <xdr:clientData/>
  </xdr:twoCellAnchor>
  <xdr:twoCellAnchor>
    <xdr:from>
      <xdr:col>6</xdr:col>
      <xdr:colOff>417872</xdr:colOff>
      <xdr:row>11</xdr:row>
      <xdr:rowOff>24581</xdr:rowOff>
    </xdr:from>
    <xdr:to>
      <xdr:col>9</xdr:col>
      <xdr:colOff>381001</xdr:colOff>
      <xdr:row>12</xdr:row>
      <xdr:rowOff>79887</xdr:rowOff>
    </xdr:to>
    <xdr:sp macro="" textlink="">
      <xdr:nvSpPr>
        <xdr:cNvPr id="43" name="Rectangle: Rounded Corners 42">
          <a:extLst>
            <a:ext uri="{FF2B5EF4-FFF2-40B4-BE49-F238E27FC236}">
              <a16:creationId xmlns:a16="http://schemas.microsoft.com/office/drawing/2014/main" id="{259EFA3E-F8B8-2A93-4EB4-34E23A14C184}"/>
            </a:ext>
          </a:extLst>
        </xdr:cNvPr>
        <xdr:cNvSpPr/>
      </xdr:nvSpPr>
      <xdr:spPr>
        <a:xfrm>
          <a:off x="4627307" y="2052484"/>
          <a:ext cx="1788242" cy="239661"/>
        </a:xfrm>
        <a:prstGeom prst="roundRect">
          <a:avLst/>
        </a:prstGeom>
        <a:solidFill>
          <a:srgbClr val="FF9F4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0B192C"/>
              </a:solidFill>
            </a:rPr>
            <a:t>               </a:t>
          </a:r>
          <a:r>
            <a:rPr lang="en-IN" sz="900">
              <a:solidFill>
                <a:srgbClr val="0B192C"/>
              </a:solidFill>
            </a:rPr>
            <a:t>Satisfied</a:t>
          </a:r>
        </a:p>
        <a:p>
          <a:pPr algn="l"/>
          <a:endParaRPr lang="en-IN" sz="1100"/>
        </a:p>
      </xdr:txBody>
    </xdr:sp>
    <xdr:clientData/>
  </xdr:twoCellAnchor>
  <xdr:twoCellAnchor>
    <xdr:from>
      <xdr:col>7</xdr:col>
      <xdr:colOff>36871</xdr:colOff>
      <xdr:row>6</xdr:row>
      <xdr:rowOff>110613</xdr:rowOff>
    </xdr:from>
    <xdr:to>
      <xdr:col>9</xdr:col>
      <xdr:colOff>227371</xdr:colOff>
      <xdr:row>7</xdr:row>
      <xdr:rowOff>116758</xdr:rowOff>
    </xdr:to>
    <xdr:sp macro="" textlink="">
      <xdr:nvSpPr>
        <xdr:cNvPr id="44" name="TextBox 43">
          <a:extLst>
            <a:ext uri="{FF2B5EF4-FFF2-40B4-BE49-F238E27FC236}">
              <a16:creationId xmlns:a16="http://schemas.microsoft.com/office/drawing/2014/main" id="{14E2508D-77B2-1916-AA0A-8D50E8B759D4}"/>
            </a:ext>
          </a:extLst>
        </xdr:cNvPr>
        <xdr:cNvSpPr txBox="1"/>
      </xdr:nvSpPr>
      <xdr:spPr>
        <a:xfrm>
          <a:off x="4854677" y="1216742"/>
          <a:ext cx="1407242"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PATIENT JOURNEY</a:t>
          </a:r>
        </a:p>
      </xdr:txBody>
    </xdr:sp>
    <xdr:clientData/>
  </xdr:twoCellAnchor>
  <xdr:twoCellAnchor>
    <xdr:from>
      <xdr:col>2</xdr:col>
      <xdr:colOff>55306</xdr:colOff>
      <xdr:row>7</xdr:row>
      <xdr:rowOff>141339</xdr:rowOff>
    </xdr:from>
    <xdr:to>
      <xdr:col>5</xdr:col>
      <xdr:colOff>122903</xdr:colOff>
      <xdr:row>12</xdr:row>
      <xdr:rowOff>178210</xdr:rowOff>
    </xdr:to>
    <xdr:graphicFrame macro="">
      <xdr:nvGraphicFramePr>
        <xdr:cNvPr id="45" name="Chart 44">
          <a:extLst>
            <a:ext uri="{FF2B5EF4-FFF2-40B4-BE49-F238E27FC236}">
              <a16:creationId xmlns:a16="http://schemas.microsoft.com/office/drawing/2014/main" id="{510E564C-2052-4866-875D-197120155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706695</xdr:colOff>
      <xdr:row>6</xdr:row>
      <xdr:rowOff>135193</xdr:rowOff>
    </xdr:from>
    <xdr:to>
      <xdr:col>5</xdr:col>
      <xdr:colOff>159775</xdr:colOff>
      <xdr:row>7</xdr:row>
      <xdr:rowOff>122903</xdr:rowOff>
    </xdr:to>
    <xdr:sp macro="" textlink="">
      <xdr:nvSpPr>
        <xdr:cNvPr id="46" name="TextBox 45">
          <a:extLst>
            <a:ext uri="{FF2B5EF4-FFF2-40B4-BE49-F238E27FC236}">
              <a16:creationId xmlns:a16="http://schemas.microsoft.com/office/drawing/2014/main" id="{B836B558-031E-AA6C-FF94-E9D422E5465A}"/>
            </a:ext>
          </a:extLst>
        </xdr:cNvPr>
        <xdr:cNvSpPr txBox="1"/>
      </xdr:nvSpPr>
      <xdr:spPr>
        <a:xfrm>
          <a:off x="1794389" y="1241322"/>
          <a:ext cx="1966451" cy="172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PATIENTS</a:t>
          </a:r>
          <a:r>
            <a:rPr lang="en-IN" sz="800" baseline="0">
              <a:solidFill>
                <a:srgbClr val="E8F1F8"/>
              </a:solidFill>
            </a:rPr>
            <a:t> BY TIME OF DAY</a:t>
          </a:r>
          <a:endParaRPr lang="en-IN" sz="800">
            <a:solidFill>
              <a:srgbClr val="E8F1F8"/>
            </a:solidFill>
          </a:endParaRPr>
        </a:p>
      </xdr:txBody>
    </xdr:sp>
    <xdr:clientData/>
  </xdr:twoCellAnchor>
  <xdr:twoCellAnchor>
    <xdr:from>
      <xdr:col>12</xdr:col>
      <xdr:colOff>0</xdr:colOff>
      <xdr:row>13</xdr:row>
      <xdr:rowOff>36872</xdr:rowOff>
    </xdr:from>
    <xdr:to>
      <xdr:col>14</xdr:col>
      <xdr:colOff>6146</xdr:colOff>
      <xdr:row>14</xdr:row>
      <xdr:rowOff>36871</xdr:rowOff>
    </xdr:to>
    <xdr:sp macro="" textlink="">
      <xdr:nvSpPr>
        <xdr:cNvPr id="47" name="TextBox 46">
          <a:extLst>
            <a:ext uri="{FF2B5EF4-FFF2-40B4-BE49-F238E27FC236}">
              <a16:creationId xmlns:a16="http://schemas.microsoft.com/office/drawing/2014/main" id="{2B3B3788-6A89-FD7B-0058-4A8142CB410D}"/>
            </a:ext>
          </a:extLst>
        </xdr:cNvPr>
        <xdr:cNvSpPr txBox="1"/>
      </xdr:nvSpPr>
      <xdr:spPr>
        <a:xfrm>
          <a:off x="7859661" y="2433485"/>
          <a:ext cx="1222888" cy="184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PATIENTS</a:t>
          </a:r>
          <a:r>
            <a:rPr lang="en-IN" sz="800" baseline="0">
              <a:solidFill>
                <a:srgbClr val="E8F1F8"/>
              </a:solidFill>
            </a:rPr>
            <a:t> BY GENDER</a:t>
          </a:r>
          <a:endParaRPr lang="en-IN" sz="800">
            <a:solidFill>
              <a:srgbClr val="E8F1F8"/>
            </a:solidFill>
          </a:endParaRPr>
        </a:p>
      </xdr:txBody>
    </xdr:sp>
    <xdr:clientData/>
  </xdr:twoCellAnchor>
  <xdr:twoCellAnchor>
    <xdr:from>
      <xdr:col>11</xdr:col>
      <xdr:colOff>264242</xdr:colOff>
      <xdr:row>15</xdr:row>
      <xdr:rowOff>49162</xdr:rowOff>
    </xdr:from>
    <xdr:to>
      <xdr:col>16</xdr:col>
      <xdr:colOff>270387</xdr:colOff>
      <xdr:row>24</xdr:row>
      <xdr:rowOff>30727</xdr:rowOff>
    </xdr:to>
    <xdr:graphicFrame macro="">
      <xdr:nvGraphicFramePr>
        <xdr:cNvPr id="88" name="Chart 87">
          <a:extLst>
            <a:ext uri="{FF2B5EF4-FFF2-40B4-BE49-F238E27FC236}">
              <a16:creationId xmlns:a16="http://schemas.microsoft.com/office/drawing/2014/main" id="{EF0E327B-7E55-4636-9A19-04FBC688C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147485</xdr:colOff>
      <xdr:row>4</xdr:row>
      <xdr:rowOff>24581</xdr:rowOff>
    </xdr:from>
    <xdr:to>
      <xdr:col>1</xdr:col>
      <xdr:colOff>258098</xdr:colOff>
      <xdr:row>22</xdr:row>
      <xdr:rowOff>55307</xdr:rowOff>
    </xdr:to>
    <mc:AlternateContent xmlns:mc="http://schemas.openxmlformats.org/markup-compatibility/2006" xmlns:a14="http://schemas.microsoft.com/office/drawing/2010/main">
      <mc:Choice Requires="a14">
        <xdr:graphicFrame macro="">
          <xdr:nvGraphicFramePr>
            <xdr:cNvPr id="89" name="Month">
              <a:extLst>
                <a:ext uri="{FF2B5EF4-FFF2-40B4-BE49-F238E27FC236}">
                  <a16:creationId xmlns:a16="http://schemas.microsoft.com/office/drawing/2014/main" id="{768DF88E-6C43-457C-A5B3-B11EF921D1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7485" y="762000"/>
              <a:ext cx="805016" cy="3349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565356</xdr:colOff>
      <xdr:row>1</xdr:row>
      <xdr:rowOff>0</xdr:rowOff>
    </xdr:from>
    <xdr:to>
      <xdr:col>14</xdr:col>
      <xdr:colOff>307258</xdr:colOff>
      <xdr:row>2</xdr:row>
      <xdr:rowOff>172064</xdr:rowOff>
    </xdr:to>
    <mc:AlternateContent xmlns:mc="http://schemas.openxmlformats.org/markup-compatibility/2006" xmlns:a14="http://schemas.microsoft.com/office/drawing/2010/main">
      <mc:Choice Requires="a14">
        <xdr:graphicFrame macro="">
          <xdr:nvGraphicFramePr>
            <xdr:cNvPr id="51" name="Year">
              <a:extLst>
                <a:ext uri="{FF2B5EF4-FFF2-40B4-BE49-F238E27FC236}">
                  <a16:creationId xmlns:a16="http://schemas.microsoft.com/office/drawing/2014/main" id="{B01D47F9-88CE-4779-B086-33BE3F3251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16646" y="58435"/>
              <a:ext cx="1653048" cy="537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251951</xdr:colOff>
      <xdr:row>3</xdr:row>
      <xdr:rowOff>49161</xdr:rowOff>
    </xdr:from>
    <xdr:to>
      <xdr:col>1</xdr:col>
      <xdr:colOff>202790</xdr:colOff>
      <xdr:row>4</xdr:row>
      <xdr:rowOff>36871</xdr:rowOff>
    </xdr:to>
    <xdr:sp macro="" textlink="">
      <xdr:nvSpPr>
        <xdr:cNvPr id="48" name="TextBox 47">
          <a:extLst>
            <a:ext uri="{FF2B5EF4-FFF2-40B4-BE49-F238E27FC236}">
              <a16:creationId xmlns:a16="http://schemas.microsoft.com/office/drawing/2014/main" id="{76E0DAAE-624D-7B38-5268-1E33B4C9C04A}"/>
            </a:ext>
          </a:extLst>
        </xdr:cNvPr>
        <xdr:cNvSpPr txBox="1"/>
      </xdr:nvSpPr>
      <xdr:spPr>
        <a:xfrm>
          <a:off x="251951" y="602226"/>
          <a:ext cx="645242" cy="17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E8F1F8"/>
              </a:solidFill>
            </a:rPr>
            <a:t>MONTH</a:t>
          </a:r>
        </a:p>
        <a:p>
          <a:endParaRPr lang="en-IN" sz="800">
            <a:solidFill>
              <a:srgbClr val="E8F1F8"/>
            </a:solidFill>
          </a:endParaRPr>
        </a:p>
      </xdr:txBody>
    </xdr:sp>
    <xdr:clientData/>
  </xdr:twoCellAnchor>
  <xdr:twoCellAnchor editAs="absolute">
    <xdr:from>
      <xdr:col>0</xdr:col>
      <xdr:colOff>96175</xdr:colOff>
      <xdr:row>23</xdr:row>
      <xdr:rowOff>29593</xdr:rowOff>
    </xdr:from>
    <xdr:to>
      <xdr:col>14</xdr:col>
      <xdr:colOff>449944</xdr:colOff>
      <xdr:row>24</xdr:row>
      <xdr:rowOff>92177</xdr:rowOff>
    </xdr:to>
    <xdr:sp macro="" textlink="">
      <xdr:nvSpPr>
        <xdr:cNvPr id="42" name="Rectangle: Rounded Corners 41">
          <a:extLst>
            <a:ext uri="{FF2B5EF4-FFF2-40B4-BE49-F238E27FC236}">
              <a16:creationId xmlns:a16="http://schemas.microsoft.com/office/drawing/2014/main" id="{C2058EBC-0D7A-4239-B4A4-458EDAC16091}"/>
            </a:ext>
          </a:extLst>
        </xdr:cNvPr>
        <xdr:cNvSpPr/>
      </xdr:nvSpPr>
      <xdr:spPr>
        <a:xfrm>
          <a:off x="96175" y="4202450"/>
          <a:ext cx="9454226" cy="244013"/>
        </a:xfrm>
        <a:prstGeom prst="roundRect">
          <a:avLst/>
        </a:prstGeom>
        <a:solidFill>
          <a:srgbClr val="123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313403</xdr:colOff>
      <xdr:row>23</xdr:row>
      <xdr:rowOff>73742</xdr:rowOff>
    </xdr:from>
    <xdr:to>
      <xdr:col>10</xdr:col>
      <xdr:colOff>264242</xdr:colOff>
      <xdr:row>24</xdr:row>
      <xdr:rowOff>98323</xdr:rowOff>
    </xdr:to>
    <xdr:sp macro="" textlink="">
      <xdr:nvSpPr>
        <xdr:cNvPr id="50" name="TextBox 49">
          <a:extLst>
            <a:ext uri="{FF2B5EF4-FFF2-40B4-BE49-F238E27FC236}">
              <a16:creationId xmlns:a16="http://schemas.microsoft.com/office/drawing/2014/main" id="{7F5C0B72-5A27-D688-733A-D2C1C1D1B290}"/>
            </a:ext>
          </a:extLst>
        </xdr:cNvPr>
        <xdr:cNvSpPr txBox="1"/>
      </xdr:nvSpPr>
      <xdr:spPr>
        <a:xfrm>
          <a:off x="313403" y="4313903"/>
          <a:ext cx="6593758" cy="20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rgbClr val="8FA6B8"/>
              </a:solidFill>
            </a:rPr>
            <a:t>Source:[Hospital Room Data]</a:t>
          </a:r>
          <a:r>
            <a:rPr lang="en-IN" sz="800" baseline="0">
              <a:solidFill>
                <a:srgbClr val="8FA6B8"/>
              </a:solidFill>
            </a:rPr>
            <a:t> | Built with Excel: PivotTables , Slicers , GETPIVOTDATA | By [Saloni Kumari]</a:t>
          </a:r>
          <a:endParaRPr lang="en-IN" sz="800">
            <a:solidFill>
              <a:srgbClr val="8FA6B8"/>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0.38462</cdr:x>
      <cdr:y>0.26316</cdr:y>
    </cdr:from>
    <cdr:to>
      <cdr:x>0.48291</cdr:x>
      <cdr:y>0.4386</cdr:y>
    </cdr:to>
    <cdr:cxnSp macro="">
      <cdr:nvCxnSpPr>
        <cdr:cNvPr id="3" name="Straight Connector 2">
          <a:extLst xmlns:a="http://schemas.openxmlformats.org/drawingml/2006/main">
            <a:ext uri="{FF2B5EF4-FFF2-40B4-BE49-F238E27FC236}">
              <a16:creationId xmlns:a16="http://schemas.microsoft.com/office/drawing/2014/main" id="{1130F08C-9553-E715-D5A7-769ED15B4633}"/>
            </a:ext>
          </a:extLst>
        </cdr:cNvPr>
        <cdr:cNvCxnSpPr/>
      </cdr:nvCxnSpPr>
      <cdr:spPr>
        <a:xfrm xmlns:a="http://schemas.openxmlformats.org/drawingml/2006/main">
          <a:off x="1106129" y="368709"/>
          <a:ext cx="282677" cy="245807"/>
        </a:xfrm>
        <a:prstGeom xmlns:a="http://schemas.openxmlformats.org/drawingml/2006/main" prst="line">
          <a:avLst/>
        </a:prstGeom>
        <a:ln xmlns:a="http://schemas.openxmlformats.org/drawingml/2006/main">
          <a:solidFill>
            <a:srgbClr val="E8F1F8"/>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0.34337</cdr:x>
      <cdr:y>0.22444</cdr:y>
    </cdr:from>
    <cdr:to>
      <cdr:x>0.65663</cdr:x>
      <cdr:y>0.77556</cdr:y>
    </cdr:to>
    <cdr:sp macro="" textlink="">
      <cdr:nvSpPr>
        <cdr:cNvPr id="6" name="TextBox 5">
          <a:extLst xmlns:a="http://schemas.openxmlformats.org/drawingml/2006/main">
            <a:ext uri="{FF2B5EF4-FFF2-40B4-BE49-F238E27FC236}">
              <a16:creationId xmlns:a16="http://schemas.microsoft.com/office/drawing/2014/main" id="{25D662E7-41A6-AC51-C981-602199FD8179}"/>
            </a:ext>
          </a:extLst>
        </cdr:cNvPr>
        <cdr:cNvSpPr txBox="1"/>
      </cdr:nvSpPr>
      <cdr:spPr>
        <a:xfrm xmlns:a="http://schemas.openxmlformats.org/drawingml/2006/main">
          <a:off x="1002275" y="37239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0.15789</cdr:x>
      <cdr:y>0.62222</cdr:y>
    </cdr:from>
    <cdr:to>
      <cdr:x>0.85263</cdr:x>
      <cdr:y>0.94815</cdr:y>
    </cdr:to>
    <cdr:sp macro="" textlink="">
      <cdr:nvSpPr>
        <cdr:cNvPr id="7" name="TextBox 6">
          <a:extLst xmlns:a="http://schemas.openxmlformats.org/drawingml/2006/main">
            <a:ext uri="{FF2B5EF4-FFF2-40B4-BE49-F238E27FC236}">
              <a16:creationId xmlns:a16="http://schemas.microsoft.com/office/drawing/2014/main" id="{7BE33164-34D8-2A9C-399B-A3031A0CDB4D}"/>
            </a:ext>
          </a:extLst>
        </cdr:cNvPr>
        <cdr:cNvSpPr txBox="1"/>
      </cdr:nvSpPr>
      <cdr:spPr>
        <a:xfrm xmlns:a="http://schemas.openxmlformats.org/drawingml/2006/main" flipV="1">
          <a:off x="460887" y="1032385"/>
          <a:ext cx="2027903" cy="540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0.12632</cdr:x>
      <cdr:y>0.62222</cdr:y>
    </cdr:from>
    <cdr:to>
      <cdr:x>0.89474</cdr:x>
      <cdr:y>1</cdr:y>
    </cdr:to>
    <cdr:sp macro="" textlink="">
      <cdr:nvSpPr>
        <cdr:cNvPr id="8" name="TextBox 7">
          <a:extLst xmlns:a="http://schemas.openxmlformats.org/drawingml/2006/main">
            <a:ext uri="{FF2B5EF4-FFF2-40B4-BE49-F238E27FC236}">
              <a16:creationId xmlns:a16="http://schemas.microsoft.com/office/drawing/2014/main" id="{C7D0D027-DF85-85B2-BA32-4E77B5F92EE7}"/>
            </a:ext>
          </a:extLst>
        </cdr:cNvPr>
        <cdr:cNvSpPr txBox="1"/>
      </cdr:nvSpPr>
      <cdr:spPr>
        <a:xfrm xmlns:a="http://schemas.openxmlformats.org/drawingml/2006/main">
          <a:off x="368710" y="1032386"/>
          <a:ext cx="2242983" cy="62680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0.16842</cdr:x>
      <cdr:y>0.6</cdr:y>
    </cdr:from>
    <cdr:to>
      <cdr:x>0.44589</cdr:x>
      <cdr:y>1</cdr:y>
    </cdr:to>
    <cdr:sp macro="" textlink="">
      <cdr:nvSpPr>
        <cdr:cNvPr id="9" name="TextBox 8">
          <a:extLst xmlns:a="http://schemas.openxmlformats.org/drawingml/2006/main">
            <a:ext uri="{FF2B5EF4-FFF2-40B4-BE49-F238E27FC236}">
              <a16:creationId xmlns:a16="http://schemas.microsoft.com/office/drawing/2014/main" id="{E5E5B143-890E-37BE-4091-C53B93E5F4CC}"/>
            </a:ext>
          </a:extLst>
        </cdr:cNvPr>
        <cdr:cNvSpPr txBox="1"/>
      </cdr:nvSpPr>
      <cdr:spPr>
        <a:xfrm xmlns:a="http://schemas.openxmlformats.org/drawingml/2006/main">
          <a:off x="491613" y="977080"/>
          <a:ext cx="809932" cy="6513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0.05556</cdr:x>
      <cdr:y>0.01413</cdr:y>
    </cdr:from>
    <cdr:to>
      <cdr:x>0.66667</cdr:x>
      <cdr:y>0.13428</cdr:y>
    </cdr:to>
    <cdr:sp macro="" textlink="">
      <cdr:nvSpPr>
        <cdr:cNvPr id="2" name="TextBox 1">
          <a:extLst xmlns:a="http://schemas.openxmlformats.org/drawingml/2006/main">
            <a:ext uri="{FF2B5EF4-FFF2-40B4-BE49-F238E27FC236}">
              <a16:creationId xmlns:a16="http://schemas.microsoft.com/office/drawing/2014/main" id="{6A662AB4-B845-4860-7D49-7A31C1CBD286}"/>
            </a:ext>
          </a:extLst>
        </cdr:cNvPr>
        <cdr:cNvSpPr txBox="1"/>
      </cdr:nvSpPr>
      <cdr:spPr>
        <a:xfrm xmlns:a="http://schemas.openxmlformats.org/drawingml/2006/main">
          <a:off x="98322" y="24579"/>
          <a:ext cx="1081549" cy="208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0.15278</cdr:x>
      <cdr:y>0.00361</cdr:y>
    </cdr:from>
    <cdr:to>
      <cdr:x>0.6375</cdr:x>
      <cdr:y>0.09559</cdr:y>
    </cdr:to>
    <cdr:sp macro="" textlink="">
      <cdr:nvSpPr>
        <cdr:cNvPr id="3" name="TextBox 2">
          <a:extLst xmlns:a="http://schemas.openxmlformats.org/drawingml/2006/main">
            <a:ext uri="{FF2B5EF4-FFF2-40B4-BE49-F238E27FC236}">
              <a16:creationId xmlns:a16="http://schemas.microsoft.com/office/drawing/2014/main" id="{DD5C448B-4429-DEAD-6AB9-0B007751E637}"/>
            </a:ext>
          </a:extLst>
        </cdr:cNvPr>
        <cdr:cNvSpPr txBox="1"/>
      </cdr:nvSpPr>
      <cdr:spPr>
        <a:xfrm xmlns:a="http://schemas.openxmlformats.org/drawingml/2006/main">
          <a:off x="270386" y="6034"/>
          <a:ext cx="857864" cy="1537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800" kern="1200">
              <a:solidFill>
                <a:srgbClr val="E8F1F8"/>
              </a:solidFill>
            </a:rPr>
            <a:t>AGE GROUP</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0532411" backgroundQuery="1" createdVersion="8" refreshedVersion="8" minRefreshableVersion="3" recordCount="0" supportSubquery="1" supportAdvancedDrill="1" xr:uid="{9E7BB5B3-0381-4AEB-B121-10D71FCCC77E}">
  <cacheSource type="external" connectionId="3"/>
  <cacheFields count="4">
    <cacheField name="[TBL1ER].[Month].[Month]" caption="Month" numFmtId="0" hierarchy="34" level="1">
      <sharedItems count="12">
        <s v="Apr"/>
        <s v="Aug"/>
        <s v="Dec"/>
        <s v="Feb"/>
        <s v="Jan"/>
        <s v="Jul"/>
        <s v="Jun"/>
        <s v="Mar"/>
        <s v="May"/>
        <s v="Nov"/>
        <s v="Oct"/>
        <s v="Sep"/>
      </sharedItems>
    </cacheField>
    <cacheField name="[Measures].[Distinct Count of Patient Id 2]" caption="Distinct Count of Patient Id 2" numFmtId="0" hierarchy="54" level="32767"/>
    <cacheField name="[Measures].[Average of Patient Waittime 2]" caption="Average of Patient Waittime 2" numFmtId="0" hierarchy="56" level="32767"/>
    <cacheField name="[TBL1ER].[Year].[Year]" caption="Year" numFmtId="0" hierarchy="33"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3"/>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0"/>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0" memberValueDatatype="130" unbalanced="0"/>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1458335" backgroundQuery="1" createdVersion="8" refreshedVersion="8" minRefreshableVersion="3" recordCount="0" supportSubquery="1" supportAdvancedDrill="1" xr:uid="{98364C76-536E-4DE2-A28A-F2CBCC312F14}">
  <cacheSource type="external" connectionId="3"/>
  <cacheFields count="4">
    <cacheField name="[TBL1ER].[Department Referral].[Department Referral]" caption="Department Referral" numFmtId="0" hierarchy="28" level="1">
      <sharedItems count="8">
        <s v="Cardiology"/>
        <s v="Gastroenterology"/>
        <s v="General Practice"/>
        <s v="Neurology"/>
        <s v="Orthopedics"/>
        <s v="Physiotherapy"/>
        <s v="Renal"/>
        <s v="None" u="1"/>
      </sharedItems>
    </cacheField>
    <cacheField name="[Measures].[Distinct Count of Patient Id 2]" caption="Distinct Count of Patient Id 2" numFmtId="0" hierarchy="54" level="32767"/>
    <cacheField name="[TBL1ER].[Year].[Year]" caption="Year" numFmtId="0" hierarchy="33" level="1">
      <sharedItems containsSemiMixedTypes="0" containsNonDate="0" containsString="0"/>
    </cacheField>
    <cacheField name="[TBL1ER].[Month].[Month]" caption="Month" numFmtId="0" hierarchy="34"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2" memberValueDatatype="130" unbalanced="0">
      <fieldsUsage count="2">
        <fieldUsage x="-1"/>
        <fieldUsage x="0"/>
      </fieldsUsage>
    </cacheHierarchy>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2"/>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3"/>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0" memberValueDatatype="130" unbalanced="0"/>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2615743" backgroundQuery="1" createdVersion="8" refreshedVersion="8" minRefreshableVersion="3" recordCount="0" supportSubquery="1" supportAdvancedDrill="1" xr:uid="{3B095D11-9712-47D3-B9A8-1CB5A01AE95A}">
  <cacheSource type="external" connectionId="3"/>
  <cacheFields count="4">
    <cacheField name="[TBL1ER].[Agegroup].[Agegroup]" caption="Agegroup" numFmtId="0" hierarchy="37" level="1">
      <sharedItems count="6">
        <s v="0-14"/>
        <s v="15-29"/>
        <s v="30-44"/>
        <s v="45-59"/>
        <s v="60-74"/>
        <s v="75+"/>
      </sharedItems>
    </cacheField>
    <cacheField name="[TBL1ER].[Month].[Month]" caption="Month" numFmtId="0" hierarchy="34" level="1">
      <sharedItems count="12">
        <s v="Apr"/>
        <s v="Aug"/>
        <s v="Dec"/>
        <s v="Feb"/>
        <s v="Jan"/>
        <s v="Jul"/>
        <s v="Jun"/>
        <s v="Mar"/>
        <s v="May"/>
        <s v="Nov"/>
        <s v="Oct"/>
        <s v="Sep"/>
      </sharedItems>
    </cacheField>
    <cacheField name="[Measures].[Distinct Count of Patient Id 2]" caption="Distinct Count of Patient Id 2" numFmtId="0" hierarchy="54" level="32767"/>
    <cacheField name="[TBL1ER].[Year].[Year]" caption="Year" numFmtId="0" hierarchy="33"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3"/>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1"/>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2" memberValueDatatype="130" unbalanced="0">
      <fieldsUsage count="2">
        <fieldUsage x="-1"/>
        <fieldUsage x="0"/>
      </fieldsUsage>
    </cacheHierarchy>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3657405" backgroundQuery="1" createdVersion="8" refreshedVersion="8" minRefreshableVersion="3" recordCount="0" supportSubquery="1" supportAdvancedDrill="1" xr:uid="{93DE4353-F18D-4044-A0A3-9270519E5413}">
  <cacheSource type="external" connectionId="3"/>
  <cacheFields count="8">
    <cacheField name="[Measures].[Distinct Count of Patient Id 2]" caption="Distinct Count of Patient Id 2" numFmtId="0" hierarchy="54" level="32767"/>
    <cacheField name="[Measures].[Average of Patient Waittime 2]" caption="Average of Patient Waittime 2" numFmtId="0" hierarchy="56" level="32767"/>
    <cacheField name="[Measures].[Average of Patient Satisfaction Score 2]" caption="Average of Patient Satisfaction Score 2" numFmtId="0" hierarchy="58" level="32767"/>
    <cacheField name="[Measures].[Sum of Admitted Flag]" caption="Sum of Admitted Flag" numFmtId="0" hierarchy="59" level="32767"/>
    <cacheField name="[Measures].[Sum of WithinTarget]" caption="Sum of WithinTarget" numFmtId="0" hierarchy="60" level="32767"/>
    <cacheField name="[Measures].[Sum of Satiesfied Flag]" caption="Sum of Satiesfied Flag" numFmtId="0" hierarchy="61" level="32767"/>
    <cacheField name="[TBL1ER].[Year].[Year]" caption="Year" numFmtId="0" hierarchy="33" level="1">
      <sharedItems containsSemiMixedTypes="0" containsNonDate="0" containsString="0"/>
    </cacheField>
    <cacheField name="[TBL1ER].[Month].[Month]" caption="Month" numFmtId="0" hierarchy="34"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6"/>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7"/>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0" memberValueDatatype="130" unbalanced="0"/>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oneField="1" hidden="1">
      <fieldsUsage count="1">
        <fieldUsage x="5"/>
      </fieldsUsage>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4583337" backgroundQuery="1" createdVersion="8" refreshedVersion="8" minRefreshableVersion="3" recordCount="0" supportSubquery="1" supportAdvancedDrill="1" xr:uid="{42788D31-7A1E-4B35-80D3-35AEFA261038}">
  <cacheSource type="external" connectionId="3"/>
  <cacheFields count="4">
    <cacheField name="[TBL1ER].[Agegroup].[Agegroup]" caption="Agegroup" numFmtId="0" hierarchy="37" level="1">
      <sharedItems count="6">
        <s v="0-14"/>
        <s v="15-29"/>
        <s v="30-44"/>
        <s v="45-59"/>
        <s v="60-74"/>
        <s v="75+"/>
      </sharedItems>
    </cacheField>
    <cacheField name="[Measures].[Average of Patient Waittime 2]" caption="Average of Patient Waittime 2" numFmtId="0" hierarchy="56" level="32767"/>
    <cacheField name="[TBL1ER].[Year].[Year]" caption="Year" numFmtId="0" hierarchy="33" level="1">
      <sharedItems containsSemiMixedTypes="0" containsNonDate="0" containsString="0"/>
    </cacheField>
    <cacheField name="[TBL1ER].[Month].[Month]" caption="Month" numFmtId="0" hierarchy="34"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2"/>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3"/>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2" memberValueDatatype="130" unbalanced="0">
      <fieldsUsage count="2">
        <fieldUsage x="-1"/>
        <fieldUsage x="0"/>
      </fieldsUsage>
    </cacheHierarchy>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65624999" backgroundQuery="1" createdVersion="8" refreshedVersion="8" minRefreshableVersion="3" recordCount="0" supportSubquery="1" supportAdvancedDrill="1" xr:uid="{D7F6A1AC-B5EB-41B9-A528-FBB7DAD154B9}">
  <cacheSource type="external" connectionId="3"/>
  <cacheFields count="4">
    <cacheField name="[TBL1ER].[Agegroup].[Agegroup]" caption="Agegroup" numFmtId="0" hierarchy="37" level="1">
      <sharedItems count="6">
        <s v="0-14"/>
        <s v="15-29"/>
        <s v="30-44"/>
        <s v="45-59"/>
        <s v="60-74"/>
        <s v="75+"/>
      </sharedItems>
    </cacheField>
    <cacheField name="[Measures].[Distinct Count of Patient Id 2]" caption="Distinct Count of Patient Id 2" numFmtId="0" hierarchy="54" level="32767"/>
    <cacheField name="[TBL1ER].[Year].[Year]" caption="Year" numFmtId="0" hierarchy="33" level="1">
      <sharedItems containsSemiMixedTypes="0" containsNonDate="0" containsString="0"/>
    </cacheField>
    <cacheField name="[TBL1ER].[Month].[Month]" caption="Month" numFmtId="0" hierarchy="34" level="1">
      <sharedItems containsSemiMixedTypes="0" containsNonDate="0" containsString="0"/>
    </cacheField>
  </cacheFields>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fieldsUsage count="2">
        <fieldUsage x="-1"/>
        <fieldUsage x="2"/>
      </fieldsUsage>
    </cacheHierarchy>
    <cacheHierarchy uniqueName="[TBL1ER].[Month]" caption="Month" attribute="1" defaultMemberUniqueName="[TBL1ER].[Month].[All]" allUniqueName="[TBL1ER].[Month].[All]" dimensionUniqueName="[TBL1ER]" displayFolder="" count="2" memberValueDatatype="130" unbalanced="0">
      <fieldsUsage count="2">
        <fieldUsage x="-1"/>
        <fieldUsage x="3"/>
      </fieldsUsage>
    </cacheHierarchy>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2" memberValueDatatype="130" unbalanced="0">
      <fieldsUsage count="2">
        <fieldUsage x="-1"/>
        <fieldUsage x="0"/>
      </fieldsUsage>
    </cacheHierarchy>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dimensions count="4">
    <dimension name="Calendar_Table" uniqueName="[Calendar_Table]" caption="Calendar_Table"/>
    <dimension measure="1" name="Measures" uniqueName="[Measures]" caption="Measures"/>
    <dimension name="Table1" uniqueName="[Table1]" caption="Table1"/>
    <dimension name="TBL1ER" uniqueName="[TBL1ER]" caption="TBL1ER"/>
  </dimensions>
  <measureGroups count="3">
    <measureGroup name="Calendar_Table" caption="Calendar_Table"/>
    <measureGroup name="Table1" caption="Table1"/>
    <measureGroup name="TBL1ER" caption="TBL1ER"/>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oni Kumari" refreshedDate="46325.544368055555" createdVersion="8" refreshedVersion="8" minRefreshableVersion="3" recordCount="9216" xr:uid="{150CB338-8C78-49A0-9D1E-88405222C0E9}">
  <cacheSource type="worksheet">
    <worksheetSource name="Table1"/>
  </cacheSource>
  <cacheFields count="20">
    <cacheField name="Patient Id" numFmtId="0">
      <sharedItems/>
    </cacheField>
    <cacheField name="Patient Admission Date" numFmtId="22">
      <sharedItems containsSemiMixedTypes="0" containsNonDate="0" containsDate="1" containsString="0" minDate="2023-04-01T01:13:00" maxDate="2024-10-30T23:44:00"/>
    </cacheField>
    <cacheField name="Patient Gender" numFmtId="0">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acheField>
    <cacheField name="Patient Admission Flag" numFmtId="0">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ount="51">
        <n v="39"/>
        <n v="27"/>
        <n v="55"/>
        <n v="31"/>
        <n v="10"/>
        <n v="59"/>
        <n v="43"/>
        <n v="23"/>
        <n v="42"/>
        <n v="51"/>
        <n v="34"/>
        <n v="53"/>
        <n v="45"/>
        <n v="49"/>
        <n v="57"/>
        <n v="35"/>
        <n v="50"/>
        <n v="40"/>
        <n v="25"/>
        <n v="30"/>
        <n v="16"/>
        <n v="58"/>
        <n v="37"/>
        <n v="46"/>
        <n v="20"/>
        <n v="52"/>
        <n v="33"/>
        <n v="56"/>
        <n v="21"/>
        <n v="29"/>
        <n v="13"/>
        <n v="19"/>
        <n v="48"/>
        <n v="41"/>
        <n v="12"/>
        <n v="18"/>
        <n v="17"/>
        <n v="32"/>
        <n v="15"/>
        <n v="14"/>
        <n v="38"/>
        <n v="26"/>
        <n v="11"/>
        <n v="47"/>
        <n v="36"/>
        <n v="24"/>
        <n v="22"/>
        <n v="54"/>
        <n v="28"/>
        <n v="60"/>
        <n v="44"/>
      </sharedItems>
      <fieldGroup base="8">
        <rangePr autoStart="0" startNum="0" endNum="60" groupInterval="10"/>
        <groupItems count="8">
          <s v="&lt;0"/>
          <s v="0-9"/>
          <s v="10-19"/>
          <s v="20-29"/>
          <s v="30-39"/>
          <s v="40-49"/>
          <s v="50-60"/>
          <s v="&gt;60"/>
        </groupItems>
      </fieldGroup>
    </cacheField>
    <cacheField name="Patient Admission Flag2" numFmtId="0">
      <sharedItems/>
    </cacheField>
    <cacheField name="Year" numFmtId="0">
      <sharedItems containsSemiMixedTypes="0" containsString="0" containsNumber="1" containsInteger="1" minValue="2023" maxValue="2024" count="2">
        <n v="2024"/>
        <n v="2023"/>
      </sharedItems>
    </cacheField>
    <cacheField name="Month" numFmtId="0">
      <sharedItems/>
    </cacheField>
    <cacheField name="Weekday" numFmtId="0">
      <sharedItems count="7">
        <s v="Wed"/>
        <s v="Sat"/>
        <s v="Thu"/>
        <s v="Sun"/>
        <s v="Mon"/>
        <s v="Fri"/>
        <s v="Tue"/>
      </sharedItems>
    </cacheField>
    <cacheField name="Time block" numFmtId="0">
      <sharedItems count="8">
        <s v="06-09"/>
        <s v="09-12"/>
        <s v="21-24"/>
        <s v="15-18"/>
        <s v="00-03"/>
        <s v="03-06"/>
        <s v="12-15"/>
        <s v="18-21"/>
      </sharedItems>
    </cacheField>
    <cacheField name="Agegroup" numFmtId="0">
      <sharedItems/>
    </cacheField>
    <cacheField name="WaitBand" numFmtId="0">
      <sharedItems/>
    </cacheField>
    <cacheField name="WithinTarget" numFmtId="0">
      <sharedItems containsSemiMixedTypes="0" containsString="0" containsNumber="1" containsInteger="1" minValue="0" maxValue="1"/>
    </cacheField>
    <cacheField name="Admitted Flag" numFmtId="0">
      <sharedItems containsSemiMixedTypes="0" containsString="0" containsNumber="1" containsInteger="1" minValue="0" maxValue="1"/>
    </cacheField>
    <cacheField name="Satiesfied Flag" numFmtId="0">
      <sharedItems containsSemiMixedTypes="0" containsString="0" containsNumber="1" containsInteger="1" minValue="0" maxValue="1"/>
    </cacheField>
    <cacheField name="Gender Clean" numFmtId="0">
      <sharedItems count="2">
        <s v="Male"/>
        <s v="Female"/>
      </sharedItems>
    </cacheField>
  </cacheFields>
  <extLst>
    <ext xmlns:x14="http://schemas.microsoft.com/office/spreadsheetml/2009/9/main" uri="{725AE2AE-9491-48be-B2B4-4EB974FC3084}">
      <x14:pivotCacheDefinition pivotCacheId="380774839"/>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oni Kumari" refreshedDate="46325.544359490741" backgroundQuery="1" createdVersion="3" refreshedVersion="8" minRefreshableVersion="3" recordCount="0" supportSubquery="1" supportAdvancedDrill="1" xr:uid="{809D9AA8-DDF3-483F-AA30-8F0317B873AC}">
  <cacheSource type="external" connectionId="3">
    <extLst>
      <ext xmlns:x14="http://schemas.microsoft.com/office/spreadsheetml/2009/9/main" uri="{F057638F-6D5F-4e77-A914-E7F072B9BCA8}">
        <x14:sourceConnection name="ThisWorkbookDataModel"/>
      </ext>
    </extLst>
  </cacheSource>
  <cacheFields count="0"/>
  <cacheHierarchies count="62">
    <cacheHierarchy uniqueName="[Calendar_Table].[Date]" caption="Date" attribute="1" time="1" defaultMemberUniqueName="[Calendar_Table].[Date].[All]" allUniqueName="[Calendar_Table].[Date].[All]" dimensionUniqueName="[Calendar_Table]" displayFolder="" count="0" memberValueDatatype="7"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1]" caption="Patient Admission Date.1" attribute="1" time="1" defaultMemberUniqueName="[Table1].[Patient Admission Date.1].[All]" allUniqueName="[Table1].[Patient Admission Date.1].[All]" dimensionUniqueName="[Table1]" displayFolder="" count="0" memberValueDatatype="7" unbalanced="0"/>
    <cacheHierarchy uniqueName="[Table1].[Patient Admission Date.2]" caption="Patient Admission Date.2" attribute="1" time="1" defaultMemberUniqueName="[Table1].[Patient Admission Date.2].[All]" allUniqueName="[Table1].[Patient Admission Date.2].[All]" dimensionUniqueName="[Table1]" displayFolder="" count="0" memberValueDatatype="7"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Time block]" caption="Time block" attribute="1" defaultMemberUniqueName="[Table1].[Time block].[All]" allUniqueName="[Table1].[Time block].[All]" dimensionUniqueName="[Table1]" displayFolder="" count="0" memberValueDatatype="130" unbalanced="0"/>
    <cacheHierarchy uniqueName="[Table1].[Agegroup]" caption="Agegroup" attribute="1" defaultMemberUniqueName="[Table1].[Agegroup].[All]" allUniqueName="[Table1].[Agegroup].[All]" dimensionUniqueName="[Table1]" displayFolder="" count="0" memberValueDatatype="130" unbalanced="0"/>
    <cacheHierarchy uniqueName="[Table1].[WaitBand]" caption="WaitBand" attribute="1" defaultMemberUniqueName="[Table1].[WaitBand].[All]" allUniqueName="[Table1].[WaitBand].[All]" dimensionUniqueName="[Table1]" displayFolder="" count="0" memberValueDatatype="130" unbalanced="0"/>
    <cacheHierarchy uniqueName="[Table1].[WithinTarget]" caption="WithinTarget" attribute="1" defaultMemberUniqueName="[Table1].[WithinTarget].[All]" allUniqueName="[Table1].[WithinTarget].[All]" dimensionUniqueName="[Table1]" displayFolder="" count="0" memberValueDatatype="130" unbalanced="0"/>
    <cacheHierarchy uniqueName="[Table1].[Admitted Flag]" caption="Admitted Flag" attribute="1" defaultMemberUniqueName="[Table1].[Admitted Flag].[All]" allUniqueName="[Table1].[Admitted Flag].[All]" dimensionUniqueName="[Table1]" displayFolder="" count="0" memberValueDatatype="130" unbalanced="0"/>
    <cacheHierarchy uniqueName="[Table1].[Satiesfied Flag]" caption="Satiesfied Flag" attribute="1" defaultMemberUniqueName="[Table1].[Satiesfied Flag].[All]" allUniqueName="[Table1].[Satiesfied Flag].[All]" dimensionUniqueName="[Table1]" displayFolder="" count="0" memberValueDatatype="130" unbalanced="0"/>
    <cacheHierarchy uniqueName="[Table1].[Gender Clean]" caption="Gender Clean" attribute="1" defaultMemberUniqueName="[Table1].[Gender Clean].[All]" allUniqueName="[Table1].[Gender Clea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BL1ER].[Patient Id]" caption="Patient Id" attribute="1" defaultMemberUniqueName="[TBL1ER].[Patient Id].[All]" allUniqueName="[TBL1ER].[Patient Id].[All]" dimensionUniqueName="[TBL1ER]" displayFolder="" count="0" memberValueDatatype="130" unbalanced="0"/>
    <cacheHierarchy uniqueName="[TBL1ER].[Patient Admission Date]" caption="Patient Admission Date" attribute="1" time="1" defaultMemberUniqueName="[TBL1ER].[Patient Admission Date].[All]" allUniqueName="[TBL1ER].[Patient Admission Date].[All]" dimensionUniqueName="[TBL1ER]" displayFolder="" count="0" memberValueDatatype="7" unbalanced="0"/>
    <cacheHierarchy uniqueName="[TBL1ER].[Patient Gender]" caption="Patient Gender" attribute="1" defaultMemberUniqueName="[TBL1ER].[Patient Gender].[All]" allUniqueName="[TBL1ER].[Patient Gender].[All]" dimensionUniqueName="[TBL1ER]" displayFolder="" count="0" memberValueDatatype="130" unbalanced="0"/>
    <cacheHierarchy uniqueName="[TBL1ER].[Patient Age]" caption="Patient Age" attribute="1" defaultMemberUniqueName="[TBL1ER].[Patient Age].[All]" allUniqueName="[TBL1ER].[Patient Age].[All]" dimensionUniqueName="[TBL1ER]" displayFolder="" count="0" memberValueDatatype="20" unbalanced="0"/>
    <cacheHierarchy uniqueName="[TBL1ER].[Patient Race]" caption="Patient Race" attribute="1" defaultMemberUniqueName="[TBL1ER].[Patient Race].[All]" allUniqueName="[TBL1ER].[Patient Race].[All]" dimensionUniqueName="[TBL1ER]" displayFolder="" count="0" memberValueDatatype="130" unbalanced="0"/>
    <cacheHierarchy uniqueName="[TBL1ER].[Department Referral]" caption="Department Referral" attribute="1" defaultMemberUniqueName="[TBL1ER].[Department Referral].[All]" allUniqueName="[TBL1ER].[Department Referral].[All]" dimensionUniqueName="[TBL1ER]" displayFolder="" count="0" memberValueDatatype="130" unbalanced="0"/>
    <cacheHierarchy uniqueName="[TBL1ER].[Patient Admission Flag]" caption="Patient Admission Flag" attribute="1" defaultMemberUniqueName="[TBL1ER].[Patient Admission Flag].[All]" allUniqueName="[TBL1ER].[Patient Admission Flag].[All]" dimensionUniqueName="[TBL1ER]" displayFolder="" count="0" memberValueDatatype="11" unbalanced="0"/>
    <cacheHierarchy uniqueName="[TBL1ER].[Patient Satisfaction Score]" caption="Patient Satisfaction Score" attribute="1" defaultMemberUniqueName="[TBL1ER].[Patient Satisfaction Score].[All]" allUniqueName="[TBL1ER].[Patient Satisfaction Score].[All]" dimensionUniqueName="[TBL1ER]" displayFolder="" count="0" memberValueDatatype="20" unbalanced="0"/>
    <cacheHierarchy uniqueName="[TBL1ER].[Patient Waittime]" caption="Patient Waittime" attribute="1" defaultMemberUniqueName="[TBL1ER].[Patient Waittime].[All]" allUniqueName="[TBL1ER].[Patient Waittime].[All]" dimensionUniqueName="[TBL1ER]" displayFolder="" count="0" memberValueDatatype="20" unbalanced="0"/>
    <cacheHierarchy uniqueName="[TBL1ER].[Patient Admission Flag2]" caption="Patient Admission Flag2" attribute="1" defaultMemberUniqueName="[TBL1ER].[Patient Admission Flag2].[All]" allUniqueName="[TBL1ER].[Patient Admission Flag2].[All]" dimensionUniqueName="[TBL1ER]" displayFolder="" count="0" memberValueDatatype="11" unbalanced="0"/>
    <cacheHierarchy uniqueName="[TBL1ER].[Year]" caption="Year" attribute="1" defaultMemberUniqueName="[TBL1ER].[Year].[All]" allUniqueName="[TBL1ER].[Year].[All]" dimensionUniqueName="[TBL1ER]" displayFolder="" count="2" memberValueDatatype="20" unbalanced="0"/>
    <cacheHierarchy uniqueName="[TBL1ER].[Month]" caption="Month" attribute="1" defaultMemberUniqueName="[TBL1ER].[Month].[All]" allUniqueName="[TBL1ER].[Month].[All]" dimensionUniqueName="[TBL1ER]" displayFolder="" count="2" memberValueDatatype="130" unbalanced="0"/>
    <cacheHierarchy uniqueName="[TBL1ER].[Weekday]" caption="Weekday" attribute="1" defaultMemberUniqueName="[TBL1ER].[Weekday].[All]" allUniqueName="[TBL1ER].[Weekday].[All]" dimensionUniqueName="[TBL1ER]" displayFolder="" count="0" memberValueDatatype="130" unbalanced="0"/>
    <cacheHierarchy uniqueName="[TBL1ER].[Time block]" caption="Time block" attribute="1" defaultMemberUniqueName="[TBL1ER].[Time block].[All]" allUniqueName="[TBL1ER].[Time block].[All]" dimensionUniqueName="[TBL1ER]" displayFolder="" count="0" memberValueDatatype="130" unbalanced="0"/>
    <cacheHierarchy uniqueName="[TBL1ER].[Agegroup]" caption="Agegroup" attribute="1" defaultMemberUniqueName="[TBL1ER].[Agegroup].[All]" allUniqueName="[TBL1ER].[Agegroup].[All]" dimensionUniqueName="[TBL1ER]" displayFolder="" count="0" memberValueDatatype="130" unbalanced="0"/>
    <cacheHierarchy uniqueName="[TBL1ER].[WaitBand]" caption="WaitBand" attribute="1" defaultMemberUniqueName="[TBL1ER].[WaitBand].[All]" allUniqueName="[TBL1ER].[WaitBand].[All]" dimensionUniqueName="[TBL1ER]" displayFolder="" count="0" memberValueDatatype="130" unbalanced="0"/>
    <cacheHierarchy uniqueName="[TBL1ER].[WithinTarget]" caption="WithinTarget" attribute="1" defaultMemberUniqueName="[TBL1ER].[WithinTarget].[All]" allUniqueName="[TBL1ER].[WithinTarget].[All]" dimensionUniqueName="[TBL1ER]" displayFolder="" count="0" memberValueDatatype="20" unbalanced="0"/>
    <cacheHierarchy uniqueName="[TBL1ER].[Admitted Flag]" caption="Admitted Flag" attribute="1" defaultMemberUniqueName="[TBL1ER].[Admitted Flag].[All]" allUniqueName="[TBL1ER].[Admitted Flag].[All]" dimensionUniqueName="[TBL1ER]" displayFolder="" count="0" memberValueDatatype="20" unbalanced="0"/>
    <cacheHierarchy uniqueName="[TBL1ER].[Satiesfied Flag]" caption="Satiesfied Flag" attribute="1" defaultMemberUniqueName="[TBL1ER].[Satiesfied Flag].[All]" allUniqueName="[TBL1ER].[Satiesfied Flag].[All]" dimensionUniqueName="[TBL1ER]" displayFolder="" count="0" memberValueDatatype="20" unbalanced="0"/>
    <cacheHierarchy uniqueName="[TBL1ER].[Gender Clean]" caption="Gender Clean" attribute="1" defaultMemberUniqueName="[TBL1ER].[Gender Clean].[All]" allUniqueName="[TBL1ER].[Gender Clean].[All]" dimensionUniqueName="[TBL1ER]" displayFolder="" count="0" memberValueDatatype="130" unbalanced="0"/>
    <cacheHierarchy uniqueName="[Measures].[__XL_Count Table1]" caption="__XL_Count Table1" measure="1" displayFolder="" measureGroup="Table1" count="0" hidden="1"/>
    <cacheHierarchy uniqueName="[Measures].[__XL_Count Calendar_Table]" caption="__XL_Count Calendar_Table" measure="1" displayFolder="" measureGroup="Calendar_Table" count="0" hidden="1"/>
    <cacheHierarchy uniqueName="[Measures].[__XL_Count TBL1ER]" caption="__XL_Count TBL1ER" measure="1" displayFolder="" measureGroup="TBL1ER"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1"/>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2]" caption="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Distinct Count of Patient Id 2]" caption="Distinct Count of Patient Id 2" measure="1" displayFolder="" measureGroup="TBL1ER" count="0" hidden="1">
      <extLst>
        <ext xmlns:x15="http://schemas.microsoft.com/office/spreadsheetml/2010/11/main" uri="{B97F6D7D-B522-45F9-BDA1-12C45D357490}">
          <x15:cacheHierarchy aggregatedColumn="23"/>
        </ext>
      </extLst>
    </cacheHierarchy>
    <cacheHierarchy uniqueName="[Measures].[Sum of Patient Waittime 2]" caption="Sum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Average of Patient Waittime 2]" caption="Average of Patient Waittime 2" measure="1" displayFolder="" measureGroup="TBL1ER" count="0" hidden="1">
      <extLst>
        <ext xmlns:x15="http://schemas.microsoft.com/office/spreadsheetml/2010/11/main" uri="{B97F6D7D-B522-45F9-BDA1-12C45D357490}">
          <x15:cacheHierarchy aggregatedColumn="31"/>
        </ext>
      </extLst>
    </cacheHierarchy>
    <cacheHierarchy uniqueName="[Measures].[Sum of Patient Satisfaction Score 2]" caption="Sum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Average of Patient Satisfaction Score 2]" caption="Average of Patient Satisfaction Score 2" measure="1" displayFolder="" measureGroup="TBL1ER" count="0" hidden="1">
      <extLst>
        <ext xmlns:x15="http://schemas.microsoft.com/office/spreadsheetml/2010/11/main" uri="{B97F6D7D-B522-45F9-BDA1-12C45D357490}">
          <x15:cacheHierarchy aggregatedColumn="30"/>
        </ext>
      </extLst>
    </cacheHierarchy>
    <cacheHierarchy uniqueName="[Measures].[Sum of Admitted Flag]" caption="Sum of Admitted Flag" measure="1" displayFolder="" measureGroup="TBL1ER" count="0" hidden="1">
      <extLst>
        <ext xmlns:x15="http://schemas.microsoft.com/office/spreadsheetml/2010/11/main" uri="{B97F6D7D-B522-45F9-BDA1-12C45D357490}">
          <x15:cacheHierarchy aggregatedColumn="40"/>
        </ext>
      </extLst>
    </cacheHierarchy>
    <cacheHierarchy uniqueName="[Measures].[Sum of WithinTarget]" caption="Sum of WithinTarget" measure="1" displayFolder="" measureGroup="TBL1ER" count="0" hidden="1">
      <extLst>
        <ext xmlns:x15="http://schemas.microsoft.com/office/spreadsheetml/2010/11/main" uri="{B97F6D7D-B522-45F9-BDA1-12C45D357490}">
          <x15:cacheHierarchy aggregatedColumn="39"/>
        </ext>
      </extLst>
    </cacheHierarchy>
    <cacheHierarchy uniqueName="[Measures].[Sum of Satiesfied Flag]" caption="Sum of Satiesfied Flag" measure="1" displayFolder="" measureGroup="TBL1ER"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527740848"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P0001"/>
    <d v="2024-03-20T08:47:00"/>
    <s v="M"/>
    <n v="69"/>
    <s v="White"/>
    <s v="None"/>
    <b v="0"/>
    <n v="10"/>
    <x v="0"/>
    <b v="0"/>
    <x v="0"/>
    <s v="Mar"/>
    <x v="0"/>
    <x v="0"/>
    <s v="60-74"/>
    <s v="31-45"/>
    <n v="0"/>
    <n v="0"/>
    <n v="0"/>
    <x v="0"/>
  </r>
  <r>
    <s v="P0002"/>
    <d v="2024-06-15T11:29:00"/>
    <s v="M"/>
    <n v="4"/>
    <s v="Native American/Alaska Native"/>
    <s v="None"/>
    <b v="1"/>
    <m/>
    <x v="1"/>
    <b v="1"/>
    <x v="0"/>
    <s v="Jun"/>
    <x v="1"/>
    <x v="1"/>
    <s v="0-14"/>
    <s v="16-30"/>
    <n v="1"/>
    <n v="1"/>
    <n v="0"/>
    <x v="0"/>
  </r>
  <r>
    <s v="P0003"/>
    <d v="2024-06-20T09:13:00"/>
    <s v="F"/>
    <n v="56"/>
    <s v="African American"/>
    <s v="General Practice"/>
    <b v="1"/>
    <n v="9"/>
    <x v="2"/>
    <b v="1"/>
    <x v="0"/>
    <s v="Jun"/>
    <x v="2"/>
    <x v="1"/>
    <s v="45-59"/>
    <s v="46-60"/>
    <n v="0"/>
    <n v="1"/>
    <n v="0"/>
    <x v="1"/>
  </r>
  <r>
    <s v="P0004"/>
    <d v="2024-02-04T22:34:00"/>
    <s v="F"/>
    <n v="24"/>
    <s v="Native American/Alaska Native"/>
    <s v="General Practice"/>
    <b v="1"/>
    <n v="8"/>
    <x v="3"/>
    <b v="1"/>
    <x v="0"/>
    <s v="Feb"/>
    <x v="3"/>
    <x v="2"/>
    <s v="15-29"/>
    <s v="31-45"/>
    <n v="0"/>
    <n v="1"/>
    <n v="0"/>
    <x v="1"/>
  </r>
  <r>
    <s v="P0005"/>
    <d v="2024-09-04T17:48:00"/>
    <s v="Male"/>
    <n v="5"/>
    <s v="African American"/>
    <s v="Orthopedics"/>
    <b v="0"/>
    <m/>
    <x v="4"/>
    <b v="0"/>
    <x v="0"/>
    <s v="Sep"/>
    <x v="0"/>
    <x v="3"/>
    <s v="0-14"/>
    <s v="0-15"/>
    <n v="1"/>
    <n v="0"/>
    <n v="0"/>
    <x v="0"/>
  </r>
  <r>
    <s v="P0006"/>
    <d v="2023-04-20T00:13:00"/>
    <s v="M"/>
    <n v="58"/>
    <s v="Asian"/>
    <s v="None"/>
    <b v="0"/>
    <m/>
    <x v="5"/>
    <b v="0"/>
    <x v="1"/>
    <s v="Apr"/>
    <x v="2"/>
    <x v="4"/>
    <s v="45-59"/>
    <s v="46-60"/>
    <n v="0"/>
    <n v="0"/>
    <n v="0"/>
    <x v="0"/>
  </r>
  <r>
    <s v="P0007"/>
    <d v="2023-08-23T08:26:00"/>
    <s v="F"/>
    <n v="68"/>
    <s v="White"/>
    <s v="None"/>
    <b v="1"/>
    <m/>
    <x v="6"/>
    <b v="1"/>
    <x v="1"/>
    <s v="Aug"/>
    <x v="0"/>
    <x v="0"/>
    <s v="60-74"/>
    <s v="31-45"/>
    <n v="0"/>
    <n v="1"/>
    <n v="0"/>
    <x v="1"/>
  </r>
  <r>
    <s v="P0008"/>
    <d v="2023-07-29T16:57:00"/>
    <s v="F"/>
    <n v="47"/>
    <s v="Two or More Races"/>
    <s v="None"/>
    <b v="1"/>
    <m/>
    <x v="7"/>
    <b v="1"/>
    <x v="1"/>
    <s v="Jul"/>
    <x v="1"/>
    <x v="3"/>
    <s v="45-59"/>
    <s v="16-30"/>
    <n v="1"/>
    <n v="1"/>
    <n v="0"/>
    <x v="1"/>
  </r>
  <r>
    <s v="P0009"/>
    <d v="2024-02-19T06:54:00"/>
    <s v="F"/>
    <n v="79"/>
    <s v="White"/>
    <s v="None"/>
    <b v="0"/>
    <n v="1"/>
    <x v="8"/>
    <b v="0"/>
    <x v="0"/>
    <s v="Feb"/>
    <x v="4"/>
    <x v="0"/>
    <s v="75+"/>
    <s v="31-45"/>
    <n v="0"/>
    <n v="0"/>
    <n v="0"/>
    <x v="1"/>
  </r>
  <r>
    <s v="P0010"/>
    <d v="2024-10-11T05:25:00"/>
    <s v="Male"/>
    <n v="62"/>
    <s v="African American"/>
    <s v="None"/>
    <b v="0"/>
    <m/>
    <x v="9"/>
    <b v="0"/>
    <x v="0"/>
    <s v="Oct"/>
    <x v="5"/>
    <x v="5"/>
    <s v="60-74"/>
    <s v="46-60"/>
    <n v="0"/>
    <n v="0"/>
    <n v="0"/>
    <x v="0"/>
  </r>
  <r>
    <s v="P0011"/>
    <d v="2024-07-26T01:45:00"/>
    <s v="F"/>
    <n v="73"/>
    <s v="White"/>
    <s v="Gastroenterology"/>
    <b v="1"/>
    <m/>
    <x v="10"/>
    <b v="1"/>
    <x v="0"/>
    <s v="Jul"/>
    <x v="5"/>
    <x v="4"/>
    <s v="60-74"/>
    <s v="31-45"/>
    <n v="0"/>
    <n v="1"/>
    <n v="0"/>
    <x v="1"/>
  </r>
  <r>
    <s v="P0012"/>
    <d v="2024-03-10T22:02:00"/>
    <s v="F"/>
    <n v="16"/>
    <s v="White"/>
    <s v="Orthopedics"/>
    <b v="0"/>
    <m/>
    <x v="0"/>
    <b v="0"/>
    <x v="0"/>
    <s v="Mar"/>
    <x v="3"/>
    <x v="2"/>
    <s v="15-29"/>
    <s v="31-45"/>
    <n v="0"/>
    <n v="0"/>
    <n v="0"/>
    <x v="1"/>
  </r>
  <r>
    <s v="P0013"/>
    <d v="2023-11-12T16:00:00"/>
    <s v="F"/>
    <n v="16"/>
    <s v="Native American/Alaska Native"/>
    <s v="General Practice"/>
    <b v="1"/>
    <m/>
    <x v="11"/>
    <b v="1"/>
    <x v="1"/>
    <s v="Nov"/>
    <x v="3"/>
    <x v="3"/>
    <s v="15-29"/>
    <s v="46-60"/>
    <n v="0"/>
    <n v="1"/>
    <n v="0"/>
    <x v="1"/>
  </r>
  <r>
    <s v="P0014"/>
    <d v="2023-06-25T09:40:00"/>
    <s v="M"/>
    <n v="46"/>
    <s v="Pacific Islander"/>
    <s v="None"/>
    <b v="0"/>
    <m/>
    <x v="12"/>
    <b v="0"/>
    <x v="1"/>
    <s v="Jun"/>
    <x v="3"/>
    <x v="1"/>
    <s v="45-59"/>
    <s v="31-45"/>
    <n v="0"/>
    <n v="0"/>
    <n v="0"/>
    <x v="0"/>
  </r>
  <r>
    <s v="P0015"/>
    <d v="2023-05-04T13:16:00"/>
    <s v="Male"/>
    <n v="69"/>
    <s v="White"/>
    <s v="None"/>
    <b v="1"/>
    <m/>
    <x v="13"/>
    <b v="1"/>
    <x v="1"/>
    <s v="May"/>
    <x v="2"/>
    <x v="6"/>
    <s v="60-74"/>
    <s v="46-60"/>
    <n v="0"/>
    <n v="1"/>
    <n v="0"/>
    <x v="0"/>
  </r>
  <r>
    <s v="P0016"/>
    <d v="2023-09-19T01:53:00"/>
    <s v="M"/>
    <n v="37"/>
    <s v="Declined to Identify"/>
    <s v="None"/>
    <b v="1"/>
    <m/>
    <x v="14"/>
    <b v="1"/>
    <x v="1"/>
    <s v="Sep"/>
    <x v="6"/>
    <x v="4"/>
    <s v="30-44"/>
    <s v="46-60"/>
    <n v="0"/>
    <n v="1"/>
    <n v="0"/>
    <x v="0"/>
  </r>
  <r>
    <s v="P0017"/>
    <d v="2024-05-25T22:11:00"/>
    <s v="F"/>
    <n v="50"/>
    <s v="Asian"/>
    <s v="General Practice"/>
    <b v="0"/>
    <m/>
    <x v="15"/>
    <b v="0"/>
    <x v="0"/>
    <s v="May"/>
    <x v="1"/>
    <x v="2"/>
    <s v="45-59"/>
    <s v="31-45"/>
    <n v="0"/>
    <n v="0"/>
    <n v="0"/>
    <x v="1"/>
  </r>
  <r>
    <s v="P0018"/>
    <d v="2023-06-25T18:59:00"/>
    <s v="M"/>
    <n v="37"/>
    <s v="Declined to Identify"/>
    <s v="None"/>
    <b v="0"/>
    <m/>
    <x v="2"/>
    <b v="0"/>
    <x v="1"/>
    <s v="Jun"/>
    <x v="3"/>
    <x v="7"/>
    <s v="30-44"/>
    <s v="46-60"/>
    <n v="0"/>
    <n v="0"/>
    <n v="0"/>
    <x v="0"/>
  </r>
  <r>
    <s v="P0019"/>
    <d v="2023-09-04T16:15:00"/>
    <s v="F"/>
    <n v="70"/>
    <s v="Asian"/>
    <s v="Physiotherapy"/>
    <b v="1"/>
    <m/>
    <x v="16"/>
    <b v="1"/>
    <x v="1"/>
    <s v="Sep"/>
    <x v="4"/>
    <x v="3"/>
    <s v="60-74"/>
    <s v="46-60"/>
    <n v="0"/>
    <n v="1"/>
    <n v="0"/>
    <x v="1"/>
  </r>
  <r>
    <s v="P0020"/>
    <d v="2023-11-16T23:46:00"/>
    <s v="M"/>
    <n v="55"/>
    <s v="Asian"/>
    <s v="None"/>
    <b v="1"/>
    <n v="2"/>
    <x v="17"/>
    <b v="1"/>
    <x v="1"/>
    <s v="Nov"/>
    <x v="2"/>
    <x v="2"/>
    <s v="45-59"/>
    <s v="31-45"/>
    <n v="0"/>
    <n v="1"/>
    <n v="0"/>
    <x v="0"/>
  </r>
  <r>
    <s v="P0021"/>
    <d v="2023-06-30T05:22:00"/>
    <s v="F"/>
    <n v="63"/>
    <s v="Native American/Alaska Native"/>
    <s v="None"/>
    <b v="1"/>
    <m/>
    <x v="18"/>
    <b v="1"/>
    <x v="1"/>
    <s v="Jun"/>
    <x v="5"/>
    <x v="5"/>
    <s v="60-74"/>
    <s v="16-30"/>
    <n v="1"/>
    <n v="1"/>
    <n v="0"/>
    <x v="1"/>
  </r>
  <r>
    <s v="P0022"/>
    <d v="2023-05-22T16:48:00"/>
    <s v="F"/>
    <n v="44"/>
    <s v="Asian"/>
    <s v="None"/>
    <b v="0"/>
    <n v="2"/>
    <x v="9"/>
    <b v="0"/>
    <x v="1"/>
    <s v="May"/>
    <x v="4"/>
    <x v="3"/>
    <s v="30-44"/>
    <s v="46-60"/>
    <n v="0"/>
    <n v="0"/>
    <n v="0"/>
    <x v="1"/>
  </r>
  <r>
    <s v="P0023"/>
    <d v="2023-11-17T07:24:00"/>
    <s v="Female"/>
    <n v="11"/>
    <s v="Declined to Identify"/>
    <s v="None"/>
    <b v="0"/>
    <n v="4"/>
    <x v="19"/>
    <b v="0"/>
    <x v="1"/>
    <s v="Nov"/>
    <x v="5"/>
    <x v="0"/>
    <s v="0-14"/>
    <s v="16-30"/>
    <n v="1"/>
    <n v="0"/>
    <n v="0"/>
    <x v="1"/>
  </r>
  <r>
    <s v="P0024"/>
    <d v="2024-01-26T05:58:00"/>
    <s v="M"/>
    <n v="8"/>
    <s v="Asian"/>
    <s v="General Practice"/>
    <b v="0"/>
    <m/>
    <x v="20"/>
    <b v="0"/>
    <x v="0"/>
    <s v="Jan"/>
    <x v="5"/>
    <x v="5"/>
    <s v="0-14"/>
    <s v="16-30"/>
    <n v="1"/>
    <n v="0"/>
    <n v="0"/>
    <x v="0"/>
  </r>
  <r>
    <s v="P0025"/>
    <d v="2023-05-24T14:42:00"/>
    <s v="F"/>
    <n v="4"/>
    <s v="Native American/Alaska Native"/>
    <s v="None"/>
    <b v="1"/>
    <m/>
    <x v="7"/>
    <b v="1"/>
    <x v="1"/>
    <s v="May"/>
    <x v="0"/>
    <x v="6"/>
    <s v="0-14"/>
    <s v="16-30"/>
    <n v="1"/>
    <n v="1"/>
    <n v="0"/>
    <x v="1"/>
  </r>
  <r>
    <s v="P0026"/>
    <d v="2023-04-12T21:02:00"/>
    <s v="M"/>
    <n v="42"/>
    <s v="African American"/>
    <s v="None"/>
    <b v="0"/>
    <n v="0"/>
    <x v="9"/>
    <b v="0"/>
    <x v="1"/>
    <s v="Apr"/>
    <x v="0"/>
    <x v="2"/>
    <s v="30-44"/>
    <s v="46-60"/>
    <n v="0"/>
    <n v="0"/>
    <n v="0"/>
    <x v="0"/>
  </r>
  <r>
    <s v="P0027"/>
    <d v="2024-09-04T02:30:00"/>
    <s v="F"/>
    <n v="68"/>
    <s v="African American"/>
    <s v="None"/>
    <b v="0"/>
    <m/>
    <x v="21"/>
    <b v="0"/>
    <x v="0"/>
    <s v="Sep"/>
    <x v="0"/>
    <x v="4"/>
    <s v="60-74"/>
    <s v="46-60"/>
    <n v="0"/>
    <n v="0"/>
    <n v="0"/>
    <x v="1"/>
  </r>
  <r>
    <s v="P0028"/>
    <d v="2023-12-16T13:02:00"/>
    <s v="M"/>
    <n v="22"/>
    <s v="Pacific Islander"/>
    <s v="General Practice"/>
    <b v="0"/>
    <m/>
    <x v="18"/>
    <b v="0"/>
    <x v="1"/>
    <s v="Dec"/>
    <x v="1"/>
    <x v="6"/>
    <s v="15-29"/>
    <s v="16-30"/>
    <n v="1"/>
    <n v="0"/>
    <n v="0"/>
    <x v="0"/>
  </r>
  <r>
    <s v="P0029"/>
    <d v="2024-03-11T17:06:00"/>
    <s v="F"/>
    <n v="58"/>
    <s v="Declined to Identify"/>
    <s v="Orthopedics"/>
    <b v="0"/>
    <m/>
    <x v="2"/>
    <b v="0"/>
    <x v="0"/>
    <s v="Mar"/>
    <x v="4"/>
    <x v="3"/>
    <s v="45-59"/>
    <s v="46-60"/>
    <n v="0"/>
    <n v="0"/>
    <n v="0"/>
    <x v="1"/>
  </r>
  <r>
    <s v="P0030"/>
    <d v="2024-07-07T14:58:00"/>
    <s v="F"/>
    <n v="72"/>
    <s v="African American"/>
    <s v="None"/>
    <b v="1"/>
    <m/>
    <x v="22"/>
    <b v="1"/>
    <x v="0"/>
    <s v="Jul"/>
    <x v="3"/>
    <x v="6"/>
    <s v="60-74"/>
    <s v="31-45"/>
    <n v="0"/>
    <n v="1"/>
    <n v="0"/>
    <x v="1"/>
  </r>
  <r>
    <s v="P0031"/>
    <d v="2024-04-02T13:19:00"/>
    <s v="F"/>
    <n v="73"/>
    <s v="Two or More Races"/>
    <s v="Neurology"/>
    <b v="0"/>
    <m/>
    <x v="23"/>
    <b v="0"/>
    <x v="0"/>
    <s v="Apr"/>
    <x v="6"/>
    <x v="6"/>
    <s v="60-74"/>
    <s v="46-60"/>
    <n v="0"/>
    <n v="0"/>
    <n v="0"/>
    <x v="1"/>
  </r>
  <r>
    <s v="P0032"/>
    <d v="2023-06-30T22:38:00"/>
    <s v="M"/>
    <n v="35"/>
    <s v="White"/>
    <s v="Orthopedics"/>
    <b v="1"/>
    <m/>
    <x v="17"/>
    <b v="1"/>
    <x v="1"/>
    <s v="Jun"/>
    <x v="5"/>
    <x v="2"/>
    <s v="30-44"/>
    <s v="31-45"/>
    <n v="0"/>
    <n v="1"/>
    <n v="0"/>
    <x v="0"/>
  </r>
  <r>
    <s v="P0033"/>
    <d v="2024-08-05T15:17:00"/>
    <s v="M"/>
    <n v="48"/>
    <s v="White"/>
    <s v="None"/>
    <b v="0"/>
    <m/>
    <x v="11"/>
    <b v="0"/>
    <x v="0"/>
    <s v="Aug"/>
    <x v="4"/>
    <x v="3"/>
    <s v="45-59"/>
    <s v="46-60"/>
    <n v="0"/>
    <n v="0"/>
    <n v="0"/>
    <x v="0"/>
  </r>
  <r>
    <s v="P0034"/>
    <d v="2024-08-05T01:33:00"/>
    <s v="F"/>
    <n v="74"/>
    <s v="White"/>
    <s v="Physiotherapy"/>
    <b v="0"/>
    <n v="0"/>
    <x v="24"/>
    <b v="0"/>
    <x v="0"/>
    <s v="Aug"/>
    <x v="4"/>
    <x v="4"/>
    <s v="60-74"/>
    <s v="16-30"/>
    <n v="1"/>
    <n v="0"/>
    <n v="0"/>
    <x v="1"/>
  </r>
  <r>
    <s v="P0035"/>
    <d v="2024-01-16T20:05:00"/>
    <s v="M"/>
    <n v="14"/>
    <s v="Two or More Races"/>
    <s v="None"/>
    <b v="1"/>
    <m/>
    <x v="25"/>
    <b v="1"/>
    <x v="0"/>
    <s v="Jan"/>
    <x v="6"/>
    <x v="7"/>
    <s v="0-14"/>
    <s v="46-60"/>
    <n v="0"/>
    <n v="1"/>
    <n v="0"/>
    <x v="0"/>
  </r>
  <r>
    <s v="P0036"/>
    <d v="2024-01-08T23:55:00"/>
    <s v="F"/>
    <n v="37"/>
    <s v="Declined to Identify"/>
    <s v="None"/>
    <b v="1"/>
    <m/>
    <x v="13"/>
    <b v="1"/>
    <x v="0"/>
    <s v="Jan"/>
    <x v="4"/>
    <x v="2"/>
    <s v="30-44"/>
    <s v="46-60"/>
    <n v="0"/>
    <n v="1"/>
    <n v="0"/>
    <x v="1"/>
  </r>
  <r>
    <s v="P0037"/>
    <d v="2023-12-14T21:22:00"/>
    <s v="M"/>
    <n v="25"/>
    <s v="African American"/>
    <s v="None"/>
    <b v="0"/>
    <m/>
    <x v="4"/>
    <b v="0"/>
    <x v="1"/>
    <s v="Dec"/>
    <x v="2"/>
    <x v="2"/>
    <s v="15-29"/>
    <s v="0-15"/>
    <n v="1"/>
    <n v="0"/>
    <n v="0"/>
    <x v="0"/>
  </r>
  <r>
    <s v="P0038"/>
    <d v="2024-07-12T13:12:00"/>
    <s v="M"/>
    <n v="39"/>
    <s v="Two or More Races"/>
    <s v="Orthopedics"/>
    <b v="0"/>
    <m/>
    <x v="25"/>
    <b v="0"/>
    <x v="0"/>
    <s v="Jul"/>
    <x v="5"/>
    <x v="6"/>
    <s v="30-44"/>
    <s v="46-60"/>
    <n v="0"/>
    <n v="0"/>
    <n v="0"/>
    <x v="0"/>
  </r>
  <r>
    <s v="P0039"/>
    <d v="2024-06-01T10:34:00"/>
    <s v="M"/>
    <n v="48"/>
    <s v="Declined to Identify"/>
    <s v="None"/>
    <b v="0"/>
    <m/>
    <x v="15"/>
    <b v="0"/>
    <x v="0"/>
    <s v="Jun"/>
    <x v="1"/>
    <x v="1"/>
    <s v="45-59"/>
    <s v="31-45"/>
    <n v="0"/>
    <n v="0"/>
    <n v="0"/>
    <x v="0"/>
  </r>
  <r>
    <s v="P0040"/>
    <d v="2023-07-06T19:47:00"/>
    <s v="Female"/>
    <n v="22"/>
    <s v="African American"/>
    <s v="General Practice"/>
    <b v="0"/>
    <m/>
    <x v="20"/>
    <b v="0"/>
    <x v="1"/>
    <s v="Jul"/>
    <x v="2"/>
    <x v="7"/>
    <s v="15-29"/>
    <s v="16-30"/>
    <n v="1"/>
    <n v="0"/>
    <n v="0"/>
    <x v="1"/>
  </r>
  <r>
    <s v="P0041"/>
    <d v="2024-06-15T13:40:00"/>
    <s v="Female"/>
    <n v="72"/>
    <s v="Declined to Identify"/>
    <s v="None"/>
    <b v="1"/>
    <n v="7"/>
    <x v="26"/>
    <b v="1"/>
    <x v="0"/>
    <s v="Jun"/>
    <x v="1"/>
    <x v="6"/>
    <s v="60-74"/>
    <s v="31-45"/>
    <n v="0"/>
    <n v="1"/>
    <n v="0"/>
    <x v="1"/>
  </r>
  <r>
    <s v="P0042"/>
    <d v="2023-10-12T15:03:00"/>
    <s v="F"/>
    <n v="41"/>
    <s v="Pacific Islander"/>
    <s v="None"/>
    <b v="0"/>
    <m/>
    <x v="20"/>
    <b v="0"/>
    <x v="1"/>
    <s v="Oct"/>
    <x v="2"/>
    <x v="3"/>
    <s v="30-44"/>
    <s v="16-30"/>
    <n v="1"/>
    <n v="0"/>
    <n v="0"/>
    <x v="1"/>
  </r>
  <r>
    <s v="P0043"/>
    <d v="2023-05-27T06:13:00"/>
    <s v="Female"/>
    <n v="8"/>
    <s v="African American"/>
    <s v="General Practice"/>
    <b v="0"/>
    <m/>
    <x v="5"/>
    <b v="0"/>
    <x v="1"/>
    <s v="May"/>
    <x v="1"/>
    <x v="0"/>
    <s v="0-14"/>
    <s v="46-60"/>
    <n v="0"/>
    <n v="0"/>
    <n v="0"/>
    <x v="1"/>
  </r>
  <r>
    <s v="P0044"/>
    <d v="2024-03-23T13:43:00"/>
    <s v="F"/>
    <n v="70"/>
    <s v="Native American/Alaska Native"/>
    <s v="None"/>
    <b v="1"/>
    <m/>
    <x v="0"/>
    <b v="1"/>
    <x v="0"/>
    <s v="Mar"/>
    <x v="1"/>
    <x v="6"/>
    <s v="60-74"/>
    <s v="31-45"/>
    <n v="0"/>
    <n v="1"/>
    <n v="0"/>
    <x v="1"/>
  </r>
  <r>
    <s v="P0045"/>
    <d v="2023-04-08T12:59:00"/>
    <s v="Female"/>
    <n v="50"/>
    <s v="White"/>
    <s v="None"/>
    <b v="1"/>
    <m/>
    <x v="22"/>
    <b v="1"/>
    <x v="1"/>
    <s v="Apr"/>
    <x v="1"/>
    <x v="6"/>
    <s v="45-59"/>
    <s v="31-45"/>
    <n v="0"/>
    <n v="1"/>
    <n v="0"/>
    <x v="1"/>
  </r>
  <r>
    <s v="P0046"/>
    <d v="2023-09-03T18:39:00"/>
    <s v="Female"/>
    <n v="33"/>
    <s v="Declined to Identify"/>
    <s v="None"/>
    <b v="1"/>
    <n v="3"/>
    <x v="20"/>
    <b v="1"/>
    <x v="1"/>
    <s v="Sep"/>
    <x v="3"/>
    <x v="7"/>
    <s v="30-44"/>
    <s v="16-30"/>
    <n v="1"/>
    <n v="1"/>
    <n v="0"/>
    <x v="1"/>
  </r>
  <r>
    <s v="P0047"/>
    <d v="2023-07-29T17:37:00"/>
    <s v="M"/>
    <n v="17"/>
    <s v="Two or More Races"/>
    <s v="None"/>
    <b v="0"/>
    <m/>
    <x v="27"/>
    <b v="0"/>
    <x v="1"/>
    <s v="Jul"/>
    <x v="1"/>
    <x v="3"/>
    <s v="15-29"/>
    <s v="46-60"/>
    <n v="0"/>
    <n v="0"/>
    <n v="0"/>
    <x v="0"/>
  </r>
  <r>
    <s v="P0048"/>
    <d v="2024-08-10T02:38:00"/>
    <s v="Female"/>
    <n v="45"/>
    <s v="White"/>
    <s v="Orthopedics"/>
    <b v="0"/>
    <m/>
    <x v="14"/>
    <b v="0"/>
    <x v="0"/>
    <s v="Aug"/>
    <x v="1"/>
    <x v="4"/>
    <s v="45-59"/>
    <s v="46-60"/>
    <n v="0"/>
    <n v="0"/>
    <n v="0"/>
    <x v="1"/>
  </r>
  <r>
    <s v="P0049"/>
    <d v="2023-10-11T01:56:00"/>
    <s v="Female"/>
    <n v="53"/>
    <s v="White"/>
    <s v="None"/>
    <b v="0"/>
    <m/>
    <x v="28"/>
    <b v="0"/>
    <x v="1"/>
    <s v="Oct"/>
    <x v="0"/>
    <x v="4"/>
    <s v="45-59"/>
    <s v="16-30"/>
    <n v="1"/>
    <n v="0"/>
    <n v="0"/>
    <x v="1"/>
  </r>
  <r>
    <s v="P0050"/>
    <d v="2023-04-18T22:46:00"/>
    <s v="Female"/>
    <n v="15"/>
    <s v="White"/>
    <s v="None"/>
    <b v="0"/>
    <m/>
    <x v="29"/>
    <b v="0"/>
    <x v="1"/>
    <s v="Apr"/>
    <x v="6"/>
    <x v="2"/>
    <s v="15-29"/>
    <s v="16-30"/>
    <n v="1"/>
    <n v="0"/>
    <n v="0"/>
    <x v="1"/>
  </r>
  <r>
    <s v="P0051"/>
    <d v="2024-09-08T10:26:00"/>
    <s v="M"/>
    <n v="48"/>
    <s v="Pacific Islander"/>
    <s v="None"/>
    <b v="0"/>
    <m/>
    <x v="30"/>
    <b v="0"/>
    <x v="0"/>
    <s v="Sep"/>
    <x v="3"/>
    <x v="1"/>
    <s v="45-59"/>
    <s v="0-15"/>
    <n v="1"/>
    <n v="0"/>
    <n v="0"/>
    <x v="0"/>
  </r>
  <r>
    <s v="P0052"/>
    <d v="2024-05-26T06:51:00"/>
    <s v="Female"/>
    <n v="20"/>
    <s v="Asian"/>
    <s v="None"/>
    <b v="1"/>
    <m/>
    <x v="11"/>
    <b v="1"/>
    <x v="0"/>
    <s v="May"/>
    <x v="3"/>
    <x v="0"/>
    <s v="15-29"/>
    <s v="46-60"/>
    <n v="0"/>
    <n v="1"/>
    <n v="0"/>
    <x v="1"/>
  </r>
  <r>
    <s v="P0053"/>
    <d v="2024-05-15T21:10:00"/>
    <s v="M"/>
    <n v="45"/>
    <s v="Asian"/>
    <s v="None"/>
    <b v="0"/>
    <m/>
    <x v="22"/>
    <b v="0"/>
    <x v="0"/>
    <s v="May"/>
    <x v="0"/>
    <x v="2"/>
    <s v="45-59"/>
    <s v="31-45"/>
    <n v="0"/>
    <n v="0"/>
    <n v="0"/>
    <x v="0"/>
  </r>
  <r>
    <s v="P0054"/>
    <d v="2024-09-25T16:11:00"/>
    <s v="Female"/>
    <n v="76"/>
    <s v="African American"/>
    <s v="General Practice"/>
    <b v="1"/>
    <m/>
    <x v="31"/>
    <b v="1"/>
    <x v="0"/>
    <s v="Sep"/>
    <x v="0"/>
    <x v="3"/>
    <s v="75+"/>
    <s v="16-30"/>
    <n v="1"/>
    <n v="1"/>
    <n v="0"/>
    <x v="1"/>
  </r>
  <r>
    <s v="P0055"/>
    <d v="2024-10-24T04:53:00"/>
    <s v="M"/>
    <n v="74"/>
    <s v="Two or More Races"/>
    <s v="General Practice"/>
    <b v="1"/>
    <n v="9"/>
    <x v="32"/>
    <b v="1"/>
    <x v="0"/>
    <s v="Oct"/>
    <x v="2"/>
    <x v="5"/>
    <s v="60-74"/>
    <s v="46-60"/>
    <n v="0"/>
    <n v="1"/>
    <n v="0"/>
    <x v="0"/>
  </r>
  <r>
    <s v="P0056"/>
    <d v="2024-10-15T10:41:00"/>
    <s v="M"/>
    <n v="15"/>
    <s v="Declined to Identify"/>
    <s v="None"/>
    <b v="1"/>
    <m/>
    <x v="14"/>
    <b v="1"/>
    <x v="0"/>
    <s v="Oct"/>
    <x v="6"/>
    <x v="1"/>
    <s v="15-29"/>
    <s v="46-60"/>
    <n v="0"/>
    <n v="1"/>
    <n v="0"/>
    <x v="0"/>
  </r>
  <r>
    <s v="P0057"/>
    <d v="2024-04-22T04:59:00"/>
    <s v="M"/>
    <n v="21"/>
    <s v="Asian"/>
    <s v="None"/>
    <b v="1"/>
    <m/>
    <x v="30"/>
    <b v="1"/>
    <x v="0"/>
    <s v="Apr"/>
    <x v="4"/>
    <x v="5"/>
    <s v="15-29"/>
    <s v="0-15"/>
    <n v="1"/>
    <n v="1"/>
    <n v="0"/>
    <x v="0"/>
  </r>
  <r>
    <s v="P0058"/>
    <d v="2024-03-05T14:01:00"/>
    <s v="M"/>
    <n v="47"/>
    <s v="Declined to Identify"/>
    <s v="General Practice"/>
    <b v="0"/>
    <m/>
    <x v="12"/>
    <b v="0"/>
    <x v="0"/>
    <s v="Mar"/>
    <x v="6"/>
    <x v="6"/>
    <s v="45-59"/>
    <s v="31-45"/>
    <n v="0"/>
    <n v="0"/>
    <n v="0"/>
    <x v="0"/>
  </r>
  <r>
    <s v="P0059"/>
    <d v="2024-06-16T17:00:00"/>
    <s v="M"/>
    <n v="60"/>
    <s v="Asian"/>
    <s v="None"/>
    <b v="1"/>
    <m/>
    <x v="33"/>
    <b v="1"/>
    <x v="0"/>
    <s v="Jun"/>
    <x v="3"/>
    <x v="3"/>
    <s v="60-74"/>
    <s v="31-45"/>
    <n v="0"/>
    <n v="1"/>
    <n v="0"/>
    <x v="0"/>
  </r>
  <r>
    <s v="P0060"/>
    <d v="2023-09-19T05:19:00"/>
    <s v="M"/>
    <n v="10"/>
    <s v="Two or More Races"/>
    <s v="Orthopedics"/>
    <b v="0"/>
    <m/>
    <x v="2"/>
    <b v="0"/>
    <x v="1"/>
    <s v="Sep"/>
    <x v="6"/>
    <x v="5"/>
    <s v="0-14"/>
    <s v="46-60"/>
    <n v="0"/>
    <n v="0"/>
    <n v="0"/>
    <x v="0"/>
  </r>
  <r>
    <s v="P0061"/>
    <d v="2024-03-23T11:13:00"/>
    <s v="M"/>
    <n v="54"/>
    <s v="Two or More Races"/>
    <s v="None"/>
    <b v="0"/>
    <n v="10"/>
    <x v="21"/>
    <b v="0"/>
    <x v="0"/>
    <s v="Mar"/>
    <x v="1"/>
    <x v="1"/>
    <s v="45-59"/>
    <s v="46-60"/>
    <n v="0"/>
    <n v="0"/>
    <n v="0"/>
    <x v="0"/>
  </r>
  <r>
    <s v="P0062"/>
    <d v="2024-01-14T06:07:00"/>
    <s v="Female"/>
    <n v="15"/>
    <s v="White"/>
    <s v="None"/>
    <b v="1"/>
    <n v="7"/>
    <x v="34"/>
    <b v="1"/>
    <x v="0"/>
    <s v="Jan"/>
    <x v="3"/>
    <x v="0"/>
    <s v="15-29"/>
    <s v="0-15"/>
    <n v="1"/>
    <n v="1"/>
    <n v="1"/>
    <x v="1"/>
  </r>
  <r>
    <s v="P0063"/>
    <d v="2024-04-26T09:19:00"/>
    <s v="M"/>
    <n v="55"/>
    <s v="Declined to Identify"/>
    <s v="General Practice"/>
    <b v="1"/>
    <m/>
    <x v="19"/>
    <b v="1"/>
    <x v="0"/>
    <s v="Apr"/>
    <x v="5"/>
    <x v="1"/>
    <s v="45-59"/>
    <s v="16-30"/>
    <n v="1"/>
    <n v="1"/>
    <n v="0"/>
    <x v="0"/>
  </r>
  <r>
    <s v="P0064"/>
    <d v="2023-08-08T11:23:00"/>
    <s v="M"/>
    <n v="11"/>
    <s v="White"/>
    <s v="General Practice"/>
    <b v="0"/>
    <m/>
    <x v="32"/>
    <b v="0"/>
    <x v="1"/>
    <s v="Aug"/>
    <x v="6"/>
    <x v="1"/>
    <s v="0-14"/>
    <s v="46-60"/>
    <n v="0"/>
    <n v="0"/>
    <n v="0"/>
    <x v="0"/>
  </r>
  <r>
    <s v="P0065"/>
    <d v="2024-08-28T22:40:00"/>
    <s v="M"/>
    <n v="7"/>
    <s v="Asian"/>
    <s v="None"/>
    <b v="0"/>
    <m/>
    <x v="3"/>
    <b v="0"/>
    <x v="0"/>
    <s v="Aug"/>
    <x v="0"/>
    <x v="2"/>
    <s v="0-14"/>
    <s v="31-45"/>
    <n v="0"/>
    <n v="0"/>
    <n v="0"/>
    <x v="0"/>
  </r>
  <r>
    <s v="P0066"/>
    <d v="2023-08-14T11:22:00"/>
    <s v="M"/>
    <n v="49"/>
    <s v="Pacific Islander"/>
    <s v="None"/>
    <b v="1"/>
    <m/>
    <x v="35"/>
    <b v="1"/>
    <x v="1"/>
    <s v="Aug"/>
    <x v="4"/>
    <x v="1"/>
    <s v="45-59"/>
    <s v="16-30"/>
    <n v="1"/>
    <n v="1"/>
    <n v="0"/>
    <x v="0"/>
  </r>
  <r>
    <s v="P0067"/>
    <d v="2023-09-13T20:55:00"/>
    <s v="Female"/>
    <n v="70"/>
    <s v="African American"/>
    <s v="General Practice"/>
    <b v="1"/>
    <m/>
    <x v="2"/>
    <b v="1"/>
    <x v="1"/>
    <s v="Sep"/>
    <x v="0"/>
    <x v="7"/>
    <s v="60-74"/>
    <s v="46-60"/>
    <n v="0"/>
    <n v="1"/>
    <n v="0"/>
    <x v="1"/>
  </r>
  <r>
    <s v="P0068"/>
    <d v="2023-04-18T14:57:00"/>
    <s v="Female"/>
    <n v="16"/>
    <s v="Asian"/>
    <s v="General Practice"/>
    <b v="1"/>
    <m/>
    <x v="9"/>
    <b v="1"/>
    <x v="1"/>
    <s v="Apr"/>
    <x v="6"/>
    <x v="6"/>
    <s v="15-29"/>
    <s v="46-60"/>
    <n v="0"/>
    <n v="1"/>
    <n v="0"/>
    <x v="1"/>
  </r>
  <r>
    <s v="P0069"/>
    <d v="2023-09-23T23:51:00"/>
    <s v="M"/>
    <n v="14"/>
    <s v="Two or More Races"/>
    <s v="Orthopedics"/>
    <b v="1"/>
    <n v="4"/>
    <x v="7"/>
    <b v="1"/>
    <x v="1"/>
    <s v="Sep"/>
    <x v="1"/>
    <x v="2"/>
    <s v="0-14"/>
    <s v="16-30"/>
    <n v="1"/>
    <n v="1"/>
    <n v="0"/>
    <x v="0"/>
  </r>
  <r>
    <s v="P0070"/>
    <d v="2023-06-22T23:33:00"/>
    <s v="M"/>
    <n v="41"/>
    <s v="African American"/>
    <s v="None"/>
    <b v="0"/>
    <n v="4"/>
    <x v="23"/>
    <b v="0"/>
    <x v="1"/>
    <s v="Jun"/>
    <x v="2"/>
    <x v="2"/>
    <s v="30-44"/>
    <s v="46-60"/>
    <n v="0"/>
    <n v="0"/>
    <n v="0"/>
    <x v="0"/>
  </r>
  <r>
    <s v="P0071"/>
    <d v="2023-10-20T00:48:00"/>
    <s v="M"/>
    <n v="8"/>
    <s v="African American"/>
    <s v="None"/>
    <b v="0"/>
    <m/>
    <x v="22"/>
    <b v="0"/>
    <x v="1"/>
    <s v="Oct"/>
    <x v="5"/>
    <x v="4"/>
    <s v="0-14"/>
    <s v="31-45"/>
    <n v="0"/>
    <n v="0"/>
    <n v="0"/>
    <x v="0"/>
  </r>
  <r>
    <s v="P0072"/>
    <d v="2024-10-08T15:51:00"/>
    <s v="M"/>
    <n v="64"/>
    <s v="Pacific Islander"/>
    <s v="None"/>
    <b v="0"/>
    <m/>
    <x v="5"/>
    <b v="0"/>
    <x v="0"/>
    <s v="Oct"/>
    <x v="6"/>
    <x v="3"/>
    <s v="60-74"/>
    <s v="46-60"/>
    <n v="0"/>
    <n v="0"/>
    <n v="0"/>
    <x v="0"/>
  </r>
  <r>
    <s v="P0073"/>
    <d v="2024-05-11T15:52:00"/>
    <s v="Female"/>
    <n v="76"/>
    <s v="Two or More Races"/>
    <s v="Gastroenterology"/>
    <b v="1"/>
    <m/>
    <x v="10"/>
    <b v="1"/>
    <x v="0"/>
    <s v="May"/>
    <x v="1"/>
    <x v="3"/>
    <s v="75+"/>
    <s v="31-45"/>
    <n v="0"/>
    <n v="1"/>
    <n v="0"/>
    <x v="1"/>
  </r>
  <r>
    <s v="P0074"/>
    <d v="2024-03-22T02:48:00"/>
    <s v="Female"/>
    <n v="17"/>
    <s v="African American"/>
    <s v="General Practice"/>
    <b v="1"/>
    <m/>
    <x v="1"/>
    <b v="1"/>
    <x v="0"/>
    <s v="Mar"/>
    <x v="5"/>
    <x v="4"/>
    <s v="15-29"/>
    <s v="16-30"/>
    <n v="1"/>
    <n v="1"/>
    <n v="0"/>
    <x v="1"/>
  </r>
  <r>
    <s v="P0075"/>
    <d v="2023-09-05T10:18:00"/>
    <s v="M"/>
    <n v="38"/>
    <s v="Two or More Races"/>
    <s v="None"/>
    <b v="0"/>
    <m/>
    <x v="2"/>
    <b v="0"/>
    <x v="1"/>
    <s v="Sep"/>
    <x v="6"/>
    <x v="1"/>
    <s v="30-44"/>
    <s v="46-60"/>
    <n v="0"/>
    <n v="0"/>
    <n v="0"/>
    <x v="0"/>
  </r>
  <r>
    <s v="P0076"/>
    <d v="2023-07-03T20:27:00"/>
    <s v="F"/>
    <n v="75"/>
    <s v="White"/>
    <s v="Cardiology"/>
    <b v="1"/>
    <m/>
    <x v="10"/>
    <b v="1"/>
    <x v="1"/>
    <s v="Jul"/>
    <x v="4"/>
    <x v="7"/>
    <s v="75+"/>
    <s v="31-45"/>
    <n v="0"/>
    <n v="1"/>
    <n v="0"/>
    <x v="1"/>
  </r>
  <r>
    <s v="P0077"/>
    <d v="2024-05-08T18:03:00"/>
    <s v="M"/>
    <n v="77"/>
    <s v="Native American/Alaska Native"/>
    <s v="General Practice"/>
    <b v="0"/>
    <n v="0"/>
    <x v="36"/>
    <b v="0"/>
    <x v="0"/>
    <s v="May"/>
    <x v="0"/>
    <x v="7"/>
    <s v="75+"/>
    <s v="16-30"/>
    <n v="1"/>
    <n v="0"/>
    <n v="0"/>
    <x v="0"/>
  </r>
  <r>
    <s v="P0078"/>
    <d v="2024-01-06T20:40:00"/>
    <s v="M"/>
    <n v="34"/>
    <s v="Asian"/>
    <s v="None"/>
    <b v="1"/>
    <m/>
    <x v="17"/>
    <b v="1"/>
    <x v="0"/>
    <s v="Jan"/>
    <x v="1"/>
    <x v="7"/>
    <s v="30-44"/>
    <s v="31-45"/>
    <n v="0"/>
    <n v="1"/>
    <n v="0"/>
    <x v="0"/>
  </r>
  <r>
    <s v="P0079"/>
    <d v="2024-03-07T10:00:00"/>
    <s v="F"/>
    <n v="26"/>
    <s v="Asian"/>
    <s v="Cardiology"/>
    <b v="1"/>
    <n v="1"/>
    <x v="20"/>
    <b v="1"/>
    <x v="0"/>
    <s v="Mar"/>
    <x v="2"/>
    <x v="1"/>
    <s v="15-29"/>
    <s v="16-30"/>
    <n v="1"/>
    <n v="1"/>
    <n v="0"/>
    <x v="1"/>
  </r>
  <r>
    <s v="P0080"/>
    <d v="2023-04-17T11:37:00"/>
    <s v="F"/>
    <n v="51"/>
    <s v="White"/>
    <s v="General Practice"/>
    <b v="1"/>
    <n v="6"/>
    <x v="18"/>
    <b v="1"/>
    <x v="1"/>
    <s v="Apr"/>
    <x v="4"/>
    <x v="1"/>
    <s v="45-59"/>
    <s v="16-30"/>
    <n v="1"/>
    <n v="1"/>
    <n v="0"/>
    <x v="1"/>
  </r>
  <r>
    <s v="P0081"/>
    <d v="2023-07-19T03:23:00"/>
    <s v="F"/>
    <n v="9"/>
    <s v="African American"/>
    <s v="None"/>
    <b v="0"/>
    <m/>
    <x v="7"/>
    <b v="0"/>
    <x v="1"/>
    <s v="Jul"/>
    <x v="0"/>
    <x v="5"/>
    <s v="0-14"/>
    <s v="16-30"/>
    <n v="1"/>
    <n v="0"/>
    <n v="0"/>
    <x v="1"/>
  </r>
  <r>
    <s v="P0082"/>
    <d v="2024-06-15T03:46:00"/>
    <s v="F"/>
    <n v="71"/>
    <s v="Two or More Races"/>
    <s v="None"/>
    <b v="1"/>
    <m/>
    <x v="9"/>
    <b v="1"/>
    <x v="0"/>
    <s v="Jun"/>
    <x v="1"/>
    <x v="5"/>
    <s v="60-74"/>
    <s v="46-60"/>
    <n v="0"/>
    <n v="1"/>
    <n v="0"/>
    <x v="1"/>
  </r>
  <r>
    <s v="P0083"/>
    <d v="2023-11-17T06:23:00"/>
    <s v="M"/>
    <n v="51"/>
    <s v="African American"/>
    <s v="None"/>
    <b v="0"/>
    <m/>
    <x v="26"/>
    <b v="0"/>
    <x v="1"/>
    <s v="Nov"/>
    <x v="5"/>
    <x v="0"/>
    <s v="45-59"/>
    <s v="31-45"/>
    <n v="0"/>
    <n v="0"/>
    <n v="0"/>
    <x v="0"/>
  </r>
  <r>
    <s v="P0084"/>
    <d v="2024-06-13T20:15:00"/>
    <s v="F"/>
    <n v="73"/>
    <s v="Asian"/>
    <s v="Gastroenterology"/>
    <b v="0"/>
    <n v="0"/>
    <x v="4"/>
    <b v="0"/>
    <x v="0"/>
    <s v="Jun"/>
    <x v="2"/>
    <x v="7"/>
    <s v="60-74"/>
    <s v="0-15"/>
    <n v="1"/>
    <n v="0"/>
    <n v="0"/>
    <x v="1"/>
  </r>
  <r>
    <s v="P0085"/>
    <d v="2023-06-02T07:44:00"/>
    <s v="F"/>
    <n v="46"/>
    <s v="White"/>
    <s v="Physiotherapy"/>
    <b v="0"/>
    <n v="5"/>
    <x v="16"/>
    <b v="0"/>
    <x v="1"/>
    <s v="Jun"/>
    <x v="5"/>
    <x v="0"/>
    <s v="45-59"/>
    <s v="46-60"/>
    <n v="0"/>
    <n v="0"/>
    <n v="0"/>
    <x v="1"/>
  </r>
  <r>
    <s v="P0086"/>
    <d v="2023-04-17T08:03:00"/>
    <s v="F"/>
    <n v="13"/>
    <s v="White"/>
    <s v="None"/>
    <b v="1"/>
    <n v="1"/>
    <x v="37"/>
    <b v="1"/>
    <x v="1"/>
    <s v="Apr"/>
    <x v="4"/>
    <x v="0"/>
    <s v="0-14"/>
    <s v="31-45"/>
    <n v="0"/>
    <n v="1"/>
    <n v="0"/>
    <x v="1"/>
  </r>
  <r>
    <s v="P0087"/>
    <d v="2023-10-11T03:24:00"/>
    <s v="F"/>
    <n v="15"/>
    <s v="Declined to Identify"/>
    <s v="General Practice"/>
    <b v="1"/>
    <n v="9"/>
    <x v="38"/>
    <b v="1"/>
    <x v="1"/>
    <s v="Oct"/>
    <x v="0"/>
    <x v="5"/>
    <s v="15-29"/>
    <s v="0-15"/>
    <n v="1"/>
    <n v="1"/>
    <n v="1"/>
    <x v="1"/>
  </r>
  <r>
    <s v="P0088"/>
    <d v="2023-10-17T13:28:00"/>
    <s v="M"/>
    <n v="57"/>
    <s v="White"/>
    <s v="General Practice"/>
    <b v="1"/>
    <n v="2"/>
    <x v="15"/>
    <b v="1"/>
    <x v="1"/>
    <s v="Oct"/>
    <x v="6"/>
    <x v="6"/>
    <s v="45-59"/>
    <s v="31-45"/>
    <n v="0"/>
    <n v="1"/>
    <n v="0"/>
    <x v="0"/>
  </r>
  <r>
    <s v="P0089"/>
    <d v="2023-12-10T21:12:00"/>
    <s v="M"/>
    <n v="16"/>
    <s v="Pacific Islander"/>
    <s v="None"/>
    <b v="1"/>
    <n v="4"/>
    <x v="10"/>
    <b v="1"/>
    <x v="1"/>
    <s v="Dec"/>
    <x v="3"/>
    <x v="2"/>
    <s v="15-29"/>
    <s v="31-45"/>
    <n v="0"/>
    <n v="1"/>
    <n v="0"/>
    <x v="0"/>
  </r>
  <r>
    <s v="P0090"/>
    <d v="2024-06-29T14:27:00"/>
    <s v="M"/>
    <n v="4"/>
    <s v="White"/>
    <s v="Orthopedics"/>
    <b v="0"/>
    <m/>
    <x v="5"/>
    <b v="0"/>
    <x v="0"/>
    <s v="Jun"/>
    <x v="1"/>
    <x v="6"/>
    <s v="0-14"/>
    <s v="46-60"/>
    <n v="0"/>
    <n v="0"/>
    <n v="0"/>
    <x v="0"/>
  </r>
  <r>
    <s v="P0091"/>
    <d v="2023-11-19T19:44:00"/>
    <s v="F"/>
    <n v="32"/>
    <s v="African American"/>
    <s v="None"/>
    <b v="0"/>
    <n v="7"/>
    <x v="39"/>
    <b v="0"/>
    <x v="1"/>
    <s v="Nov"/>
    <x v="3"/>
    <x v="7"/>
    <s v="30-44"/>
    <s v="0-15"/>
    <n v="1"/>
    <n v="0"/>
    <n v="1"/>
    <x v="1"/>
  </r>
  <r>
    <s v="P0092"/>
    <d v="2024-09-18T17:49:00"/>
    <s v="M"/>
    <n v="26"/>
    <s v="African American"/>
    <s v="Orthopedics"/>
    <b v="1"/>
    <n v="8"/>
    <x v="40"/>
    <b v="1"/>
    <x v="0"/>
    <s v="Sep"/>
    <x v="0"/>
    <x v="3"/>
    <s v="15-29"/>
    <s v="31-45"/>
    <n v="0"/>
    <n v="1"/>
    <n v="0"/>
    <x v="0"/>
  </r>
  <r>
    <s v="P0093"/>
    <d v="2024-10-25T10:33:00"/>
    <s v="F"/>
    <n v="9"/>
    <s v="Declined to Identify"/>
    <s v="Neurology"/>
    <b v="1"/>
    <m/>
    <x v="22"/>
    <b v="1"/>
    <x v="0"/>
    <s v="Oct"/>
    <x v="5"/>
    <x v="1"/>
    <s v="0-14"/>
    <s v="31-45"/>
    <n v="0"/>
    <n v="1"/>
    <n v="0"/>
    <x v="1"/>
  </r>
  <r>
    <s v="P0094"/>
    <d v="2024-10-10T04:29:00"/>
    <s v="F"/>
    <n v="10"/>
    <s v="White"/>
    <s v="General Practice"/>
    <b v="1"/>
    <m/>
    <x v="41"/>
    <b v="1"/>
    <x v="0"/>
    <s v="Oct"/>
    <x v="2"/>
    <x v="5"/>
    <s v="0-14"/>
    <s v="16-30"/>
    <n v="1"/>
    <n v="1"/>
    <n v="0"/>
    <x v="1"/>
  </r>
  <r>
    <s v="P0095"/>
    <d v="2024-10-14T06:03:00"/>
    <s v="F"/>
    <n v="24"/>
    <s v="Two or More Races"/>
    <s v="General Practice"/>
    <b v="1"/>
    <m/>
    <x v="42"/>
    <b v="1"/>
    <x v="0"/>
    <s v="Oct"/>
    <x v="4"/>
    <x v="0"/>
    <s v="15-29"/>
    <s v="0-15"/>
    <n v="1"/>
    <n v="1"/>
    <n v="0"/>
    <x v="1"/>
  </r>
  <r>
    <s v="P0096"/>
    <d v="2024-08-21T01:01:00"/>
    <s v="M"/>
    <n v="27"/>
    <s v="White"/>
    <s v="None"/>
    <b v="0"/>
    <m/>
    <x v="42"/>
    <b v="0"/>
    <x v="0"/>
    <s v="Aug"/>
    <x v="0"/>
    <x v="4"/>
    <s v="15-29"/>
    <s v="0-15"/>
    <n v="1"/>
    <n v="0"/>
    <n v="0"/>
    <x v="0"/>
  </r>
  <r>
    <s v="P0097"/>
    <d v="2024-08-31T06:38:00"/>
    <s v="M"/>
    <n v="26"/>
    <s v="White"/>
    <s v="None"/>
    <b v="0"/>
    <n v="7"/>
    <x v="5"/>
    <b v="0"/>
    <x v="0"/>
    <s v="Aug"/>
    <x v="1"/>
    <x v="0"/>
    <s v="15-29"/>
    <s v="46-60"/>
    <n v="0"/>
    <n v="0"/>
    <n v="0"/>
    <x v="0"/>
  </r>
  <r>
    <s v="P0098"/>
    <d v="2024-08-07T13:33:00"/>
    <s v="M"/>
    <n v="79"/>
    <s v="African American"/>
    <s v="None"/>
    <b v="0"/>
    <m/>
    <x v="29"/>
    <b v="0"/>
    <x v="0"/>
    <s v="Aug"/>
    <x v="0"/>
    <x v="6"/>
    <s v="75+"/>
    <s v="16-30"/>
    <n v="1"/>
    <n v="0"/>
    <n v="0"/>
    <x v="0"/>
  </r>
  <r>
    <s v="P0099"/>
    <d v="2023-08-26T08:32:00"/>
    <s v="M"/>
    <n v="15"/>
    <s v="Asian"/>
    <s v="General Practice"/>
    <b v="1"/>
    <n v="2"/>
    <x v="27"/>
    <b v="1"/>
    <x v="1"/>
    <s v="Aug"/>
    <x v="1"/>
    <x v="0"/>
    <s v="15-29"/>
    <s v="46-60"/>
    <n v="0"/>
    <n v="1"/>
    <n v="0"/>
    <x v="0"/>
  </r>
  <r>
    <s v="P0100"/>
    <d v="2024-07-08T17:17:00"/>
    <s v="M"/>
    <n v="43"/>
    <s v="African American"/>
    <s v="None"/>
    <b v="0"/>
    <n v="0"/>
    <x v="43"/>
    <b v="0"/>
    <x v="0"/>
    <s v="Jul"/>
    <x v="4"/>
    <x v="3"/>
    <s v="30-44"/>
    <s v="46-60"/>
    <n v="0"/>
    <n v="0"/>
    <n v="0"/>
    <x v="0"/>
  </r>
  <r>
    <s v="P0101"/>
    <d v="2023-10-04T11:46:00"/>
    <s v="F"/>
    <n v="14"/>
    <s v="African American"/>
    <s v="None"/>
    <b v="0"/>
    <m/>
    <x v="31"/>
    <b v="0"/>
    <x v="1"/>
    <s v="Oct"/>
    <x v="0"/>
    <x v="1"/>
    <s v="0-14"/>
    <s v="16-30"/>
    <n v="1"/>
    <n v="0"/>
    <n v="0"/>
    <x v="1"/>
  </r>
  <r>
    <s v="P0102"/>
    <d v="2024-09-06T21:58:00"/>
    <s v="Male"/>
    <n v="59"/>
    <s v="White"/>
    <s v="General Practice"/>
    <b v="0"/>
    <m/>
    <x v="10"/>
    <b v="0"/>
    <x v="0"/>
    <s v="Sep"/>
    <x v="5"/>
    <x v="2"/>
    <s v="45-59"/>
    <s v="31-45"/>
    <n v="0"/>
    <n v="0"/>
    <n v="0"/>
    <x v="0"/>
  </r>
  <r>
    <s v="P0103"/>
    <d v="2024-07-07T07:16:00"/>
    <s v="M"/>
    <n v="58"/>
    <s v="Declined to Identify"/>
    <s v="None"/>
    <b v="1"/>
    <m/>
    <x v="44"/>
    <b v="1"/>
    <x v="0"/>
    <s v="Jul"/>
    <x v="3"/>
    <x v="0"/>
    <s v="45-59"/>
    <s v="31-45"/>
    <n v="0"/>
    <n v="1"/>
    <n v="0"/>
    <x v="0"/>
  </r>
  <r>
    <s v="P0104"/>
    <d v="2023-08-12T02:20:00"/>
    <s v="M"/>
    <n v="25"/>
    <s v="Two or More Races"/>
    <s v="None"/>
    <b v="0"/>
    <m/>
    <x v="5"/>
    <b v="0"/>
    <x v="1"/>
    <s v="Aug"/>
    <x v="1"/>
    <x v="4"/>
    <s v="15-29"/>
    <s v="46-60"/>
    <n v="0"/>
    <n v="0"/>
    <n v="0"/>
    <x v="0"/>
  </r>
  <r>
    <s v="P0105"/>
    <d v="2023-08-13T22:16:00"/>
    <s v="M"/>
    <n v="64"/>
    <s v="Native American/Alaska Native"/>
    <s v="General Practice"/>
    <b v="1"/>
    <m/>
    <x v="8"/>
    <b v="1"/>
    <x v="1"/>
    <s v="Aug"/>
    <x v="3"/>
    <x v="2"/>
    <s v="60-74"/>
    <s v="31-45"/>
    <n v="0"/>
    <n v="1"/>
    <n v="0"/>
    <x v="0"/>
  </r>
  <r>
    <s v="P0106"/>
    <d v="2023-07-25T11:43:00"/>
    <s v="M"/>
    <n v="20"/>
    <s v="Declined to Identify"/>
    <s v="None"/>
    <b v="1"/>
    <m/>
    <x v="10"/>
    <b v="1"/>
    <x v="1"/>
    <s v="Jul"/>
    <x v="6"/>
    <x v="1"/>
    <s v="15-29"/>
    <s v="31-45"/>
    <n v="0"/>
    <n v="1"/>
    <n v="0"/>
    <x v="0"/>
  </r>
  <r>
    <s v="P0107"/>
    <d v="2024-05-13T14:35:00"/>
    <s v="M"/>
    <n v="69"/>
    <s v="White"/>
    <s v="General Practice"/>
    <b v="0"/>
    <m/>
    <x v="2"/>
    <b v="0"/>
    <x v="0"/>
    <s v="May"/>
    <x v="4"/>
    <x v="6"/>
    <s v="60-74"/>
    <s v="46-60"/>
    <n v="0"/>
    <n v="0"/>
    <n v="0"/>
    <x v="0"/>
  </r>
  <r>
    <s v="P0108"/>
    <d v="2024-03-24T18:56:00"/>
    <s v="M"/>
    <n v="26"/>
    <s v="White"/>
    <s v="None"/>
    <b v="0"/>
    <m/>
    <x v="14"/>
    <b v="0"/>
    <x v="0"/>
    <s v="Mar"/>
    <x v="3"/>
    <x v="7"/>
    <s v="15-29"/>
    <s v="46-60"/>
    <n v="0"/>
    <n v="0"/>
    <n v="0"/>
    <x v="0"/>
  </r>
  <r>
    <s v="P0109"/>
    <d v="2024-09-14T10:47:00"/>
    <s v="M"/>
    <n v="16"/>
    <s v="African American"/>
    <s v="None"/>
    <b v="1"/>
    <m/>
    <x v="42"/>
    <b v="1"/>
    <x v="0"/>
    <s v="Sep"/>
    <x v="1"/>
    <x v="1"/>
    <s v="15-29"/>
    <s v="0-15"/>
    <n v="1"/>
    <n v="1"/>
    <n v="0"/>
    <x v="0"/>
  </r>
  <r>
    <s v="P0110"/>
    <d v="2023-10-20T19:52:00"/>
    <s v="M"/>
    <n v="45"/>
    <s v="White"/>
    <s v="General Practice"/>
    <b v="1"/>
    <n v="1"/>
    <x v="8"/>
    <b v="1"/>
    <x v="1"/>
    <s v="Oct"/>
    <x v="5"/>
    <x v="7"/>
    <s v="45-59"/>
    <s v="31-45"/>
    <n v="0"/>
    <n v="1"/>
    <n v="0"/>
    <x v="0"/>
  </r>
  <r>
    <s v="P0111"/>
    <d v="2024-09-29T04:06:00"/>
    <s v="M"/>
    <n v="7"/>
    <s v="Pacific Islander"/>
    <s v="Orthopedics"/>
    <b v="1"/>
    <n v="9"/>
    <x v="12"/>
    <b v="1"/>
    <x v="0"/>
    <s v="Sep"/>
    <x v="3"/>
    <x v="5"/>
    <s v="0-14"/>
    <s v="31-45"/>
    <n v="0"/>
    <n v="1"/>
    <n v="0"/>
    <x v="0"/>
  </r>
  <r>
    <s v="P0112"/>
    <d v="2024-04-09T13:10:00"/>
    <s v="M"/>
    <n v="66"/>
    <s v="White"/>
    <s v="General Practice"/>
    <b v="0"/>
    <m/>
    <x v="12"/>
    <b v="0"/>
    <x v="0"/>
    <s v="Apr"/>
    <x v="6"/>
    <x v="6"/>
    <s v="60-74"/>
    <s v="31-45"/>
    <n v="0"/>
    <n v="0"/>
    <n v="0"/>
    <x v="0"/>
  </r>
  <r>
    <s v="P0113"/>
    <d v="2024-07-09T04:33:00"/>
    <s v="F"/>
    <n v="61"/>
    <s v="Asian"/>
    <s v="General Practice"/>
    <b v="0"/>
    <m/>
    <x v="21"/>
    <b v="0"/>
    <x v="0"/>
    <s v="Jul"/>
    <x v="6"/>
    <x v="5"/>
    <s v="60-74"/>
    <s v="46-60"/>
    <n v="0"/>
    <n v="0"/>
    <n v="0"/>
    <x v="1"/>
  </r>
  <r>
    <s v="P0114"/>
    <d v="2024-10-12T01:08:00"/>
    <s v="F"/>
    <n v="47"/>
    <s v="White"/>
    <s v="Physiotherapy"/>
    <b v="1"/>
    <m/>
    <x v="17"/>
    <b v="1"/>
    <x v="0"/>
    <s v="Oct"/>
    <x v="1"/>
    <x v="4"/>
    <s v="45-59"/>
    <s v="31-45"/>
    <n v="0"/>
    <n v="1"/>
    <n v="0"/>
    <x v="1"/>
  </r>
  <r>
    <s v="P0115"/>
    <d v="2023-04-12T02:01:00"/>
    <s v="M"/>
    <n v="66"/>
    <s v="White"/>
    <s v="General Practice"/>
    <b v="0"/>
    <m/>
    <x v="29"/>
    <b v="0"/>
    <x v="1"/>
    <s v="Apr"/>
    <x v="0"/>
    <x v="4"/>
    <s v="60-74"/>
    <s v="16-30"/>
    <n v="1"/>
    <n v="0"/>
    <n v="0"/>
    <x v="0"/>
  </r>
  <r>
    <s v="P0116"/>
    <d v="2024-08-15T13:07:00"/>
    <s v="M"/>
    <n v="8"/>
    <s v="Asian"/>
    <s v="Orthopedics"/>
    <b v="0"/>
    <n v="3"/>
    <x v="45"/>
    <b v="0"/>
    <x v="0"/>
    <s v="Aug"/>
    <x v="2"/>
    <x v="6"/>
    <s v="0-14"/>
    <s v="16-30"/>
    <n v="1"/>
    <n v="0"/>
    <n v="0"/>
    <x v="0"/>
  </r>
  <r>
    <s v="P0117"/>
    <d v="2024-07-29T20:34:00"/>
    <s v="F"/>
    <n v="9"/>
    <s v="White"/>
    <s v="None"/>
    <b v="0"/>
    <m/>
    <x v="28"/>
    <b v="0"/>
    <x v="0"/>
    <s v="Jul"/>
    <x v="4"/>
    <x v="7"/>
    <s v="0-14"/>
    <s v="16-30"/>
    <n v="1"/>
    <n v="0"/>
    <n v="0"/>
    <x v="1"/>
  </r>
  <r>
    <s v="P0118"/>
    <d v="2024-06-27T16:24:00"/>
    <s v="F"/>
    <n v="24"/>
    <s v="Declined to Identify"/>
    <s v="General Practice"/>
    <b v="1"/>
    <m/>
    <x v="3"/>
    <b v="1"/>
    <x v="0"/>
    <s v="Jun"/>
    <x v="2"/>
    <x v="3"/>
    <s v="15-29"/>
    <s v="31-45"/>
    <n v="0"/>
    <n v="1"/>
    <n v="0"/>
    <x v="1"/>
  </r>
  <r>
    <s v="P0119"/>
    <d v="2024-08-02T04:10:00"/>
    <s v="F"/>
    <n v="16"/>
    <s v="African American"/>
    <s v="Renal"/>
    <b v="0"/>
    <m/>
    <x v="42"/>
    <b v="0"/>
    <x v="0"/>
    <s v="Aug"/>
    <x v="5"/>
    <x v="5"/>
    <s v="15-29"/>
    <s v="0-15"/>
    <n v="1"/>
    <n v="0"/>
    <n v="0"/>
    <x v="1"/>
  </r>
  <r>
    <s v="P0120"/>
    <d v="2023-07-26T02:49:00"/>
    <s v="M"/>
    <n v="47"/>
    <s v="Two or More Races"/>
    <s v="Orthopedics"/>
    <b v="0"/>
    <m/>
    <x v="33"/>
    <b v="0"/>
    <x v="1"/>
    <s v="Jul"/>
    <x v="0"/>
    <x v="4"/>
    <s v="45-59"/>
    <s v="31-45"/>
    <n v="0"/>
    <n v="0"/>
    <n v="0"/>
    <x v="0"/>
  </r>
  <r>
    <s v="P0121"/>
    <d v="2024-08-06T18:30:00"/>
    <s v="M"/>
    <n v="23"/>
    <s v="African American"/>
    <s v="None"/>
    <b v="1"/>
    <n v="0"/>
    <x v="7"/>
    <b v="1"/>
    <x v="0"/>
    <s v="Aug"/>
    <x v="6"/>
    <x v="7"/>
    <s v="15-29"/>
    <s v="16-30"/>
    <n v="1"/>
    <n v="1"/>
    <n v="0"/>
    <x v="0"/>
  </r>
  <r>
    <s v="P0122"/>
    <d v="2024-01-26T06:23:00"/>
    <s v="Female"/>
    <n v="51"/>
    <s v="African American"/>
    <s v="Neurology"/>
    <b v="1"/>
    <m/>
    <x v="25"/>
    <b v="1"/>
    <x v="0"/>
    <s v="Jan"/>
    <x v="5"/>
    <x v="0"/>
    <s v="45-59"/>
    <s v="46-60"/>
    <n v="0"/>
    <n v="1"/>
    <n v="0"/>
    <x v="1"/>
  </r>
  <r>
    <s v="P0123"/>
    <d v="2024-06-10T09:44:00"/>
    <s v="M"/>
    <n v="26"/>
    <s v="White"/>
    <s v="Orthopedics"/>
    <b v="1"/>
    <m/>
    <x v="11"/>
    <b v="1"/>
    <x v="0"/>
    <s v="Jun"/>
    <x v="4"/>
    <x v="1"/>
    <s v="15-29"/>
    <s v="46-60"/>
    <n v="0"/>
    <n v="1"/>
    <n v="0"/>
    <x v="0"/>
  </r>
  <r>
    <s v="P0124"/>
    <d v="2024-08-05T02:17:00"/>
    <s v="M"/>
    <n v="32"/>
    <s v="Declined to Identify"/>
    <s v="None"/>
    <b v="0"/>
    <n v="8"/>
    <x v="38"/>
    <b v="0"/>
    <x v="0"/>
    <s v="Aug"/>
    <x v="4"/>
    <x v="4"/>
    <s v="30-44"/>
    <s v="0-15"/>
    <n v="1"/>
    <n v="0"/>
    <n v="1"/>
    <x v="0"/>
  </r>
  <r>
    <s v="P0125"/>
    <d v="2024-10-23T20:01:00"/>
    <s v="F"/>
    <n v="76"/>
    <s v="African American"/>
    <s v="None"/>
    <b v="1"/>
    <m/>
    <x v="13"/>
    <b v="1"/>
    <x v="0"/>
    <s v="Oct"/>
    <x v="0"/>
    <x v="7"/>
    <s v="75+"/>
    <s v="46-60"/>
    <n v="0"/>
    <n v="1"/>
    <n v="0"/>
    <x v="1"/>
  </r>
  <r>
    <s v="P0126"/>
    <d v="2024-01-29T11:24:00"/>
    <s v="F"/>
    <n v="6"/>
    <s v="African American"/>
    <s v="None"/>
    <b v="1"/>
    <n v="9"/>
    <x v="7"/>
    <b v="1"/>
    <x v="0"/>
    <s v="Jan"/>
    <x v="4"/>
    <x v="1"/>
    <s v="0-14"/>
    <s v="16-30"/>
    <n v="1"/>
    <n v="1"/>
    <n v="1"/>
    <x v="1"/>
  </r>
  <r>
    <s v="P0127"/>
    <d v="2023-11-09T10:04:00"/>
    <s v="F"/>
    <n v="17"/>
    <s v="Two or More Races"/>
    <s v="General Practice"/>
    <b v="1"/>
    <m/>
    <x v="21"/>
    <b v="1"/>
    <x v="1"/>
    <s v="Nov"/>
    <x v="2"/>
    <x v="1"/>
    <s v="15-29"/>
    <s v="46-60"/>
    <n v="0"/>
    <n v="1"/>
    <n v="0"/>
    <x v="1"/>
  </r>
  <r>
    <s v="P0128"/>
    <d v="2023-08-08T09:43:00"/>
    <s v="F"/>
    <n v="10"/>
    <s v="White"/>
    <s v="None"/>
    <b v="0"/>
    <m/>
    <x v="17"/>
    <b v="0"/>
    <x v="1"/>
    <s v="Aug"/>
    <x v="6"/>
    <x v="1"/>
    <s v="0-14"/>
    <s v="31-45"/>
    <n v="0"/>
    <n v="0"/>
    <n v="0"/>
    <x v="1"/>
  </r>
  <r>
    <s v="P0129"/>
    <d v="2023-07-31T01:19:00"/>
    <s v="F"/>
    <n v="55"/>
    <s v="Declined to Identify"/>
    <s v="Physiotherapy"/>
    <b v="1"/>
    <m/>
    <x v="43"/>
    <b v="1"/>
    <x v="1"/>
    <s v="Jul"/>
    <x v="4"/>
    <x v="4"/>
    <s v="45-59"/>
    <s v="46-60"/>
    <n v="0"/>
    <n v="1"/>
    <n v="0"/>
    <x v="1"/>
  </r>
  <r>
    <s v="P0130"/>
    <d v="2023-12-21T14:38:00"/>
    <s v="F"/>
    <n v="73"/>
    <s v="White"/>
    <s v="None"/>
    <b v="0"/>
    <m/>
    <x v="29"/>
    <b v="0"/>
    <x v="1"/>
    <s v="Dec"/>
    <x v="2"/>
    <x v="6"/>
    <s v="60-74"/>
    <s v="16-30"/>
    <n v="1"/>
    <n v="0"/>
    <n v="0"/>
    <x v="1"/>
  </r>
  <r>
    <s v="P0131"/>
    <d v="2024-06-15T10:40:00"/>
    <s v="F"/>
    <n v="29"/>
    <s v="Asian"/>
    <s v="General Practice"/>
    <b v="0"/>
    <m/>
    <x v="16"/>
    <b v="0"/>
    <x v="0"/>
    <s v="Jun"/>
    <x v="1"/>
    <x v="1"/>
    <s v="15-29"/>
    <s v="46-60"/>
    <n v="0"/>
    <n v="0"/>
    <n v="0"/>
    <x v="1"/>
  </r>
  <r>
    <s v="P0132"/>
    <d v="2023-07-24T13:00:00"/>
    <s v="Male"/>
    <n v="51"/>
    <s v="White"/>
    <s v="General Practice"/>
    <b v="1"/>
    <m/>
    <x v="46"/>
    <b v="1"/>
    <x v="1"/>
    <s v="Jul"/>
    <x v="4"/>
    <x v="6"/>
    <s v="45-59"/>
    <s v="16-30"/>
    <n v="1"/>
    <n v="1"/>
    <n v="0"/>
    <x v="0"/>
  </r>
  <r>
    <s v="P0133"/>
    <d v="2023-04-19T05:00:00"/>
    <s v="M"/>
    <n v="60"/>
    <s v="White"/>
    <s v="Orthopedics"/>
    <b v="0"/>
    <m/>
    <x v="40"/>
    <b v="0"/>
    <x v="1"/>
    <s v="Apr"/>
    <x v="0"/>
    <x v="5"/>
    <s v="60-74"/>
    <s v="31-45"/>
    <n v="0"/>
    <n v="0"/>
    <n v="0"/>
    <x v="0"/>
  </r>
  <r>
    <s v="P0134"/>
    <d v="2024-10-25T15:51:00"/>
    <s v="F"/>
    <n v="38"/>
    <s v="African American"/>
    <s v="General Practice"/>
    <b v="0"/>
    <n v="5"/>
    <x v="38"/>
    <b v="0"/>
    <x v="0"/>
    <s v="Oct"/>
    <x v="5"/>
    <x v="3"/>
    <s v="30-44"/>
    <s v="0-15"/>
    <n v="1"/>
    <n v="0"/>
    <n v="0"/>
    <x v="1"/>
  </r>
  <r>
    <s v="P0135"/>
    <d v="2024-09-20T12:11:00"/>
    <s v="M"/>
    <n v="72"/>
    <s v="White"/>
    <s v="None"/>
    <b v="1"/>
    <m/>
    <x v="26"/>
    <b v="1"/>
    <x v="0"/>
    <s v="Sep"/>
    <x v="5"/>
    <x v="6"/>
    <s v="60-74"/>
    <s v="31-45"/>
    <n v="0"/>
    <n v="1"/>
    <n v="0"/>
    <x v="0"/>
  </r>
  <r>
    <s v="P0136"/>
    <d v="2024-10-21T14:00:00"/>
    <s v="F"/>
    <n v="72"/>
    <s v="White"/>
    <s v="None"/>
    <b v="1"/>
    <m/>
    <x v="25"/>
    <b v="1"/>
    <x v="0"/>
    <s v="Oct"/>
    <x v="4"/>
    <x v="6"/>
    <s v="60-74"/>
    <s v="46-60"/>
    <n v="0"/>
    <n v="1"/>
    <n v="0"/>
    <x v="1"/>
  </r>
  <r>
    <s v="P0137"/>
    <d v="2023-11-16T08:06:00"/>
    <s v="M"/>
    <n v="75"/>
    <s v="Asian"/>
    <s v="None"/>
    <b v="0"/>
    <m/>
    <x v="32"/>
    <b v="0"/>
    <x v="1"/>
    <s v="Nov"/>
    <x v="2"/>
    <x v="0"/>
    <s v="75+"/>
    <s v="46-60"/>
    <n v="0"/>
    <n v="0"/>
    <n v="0"/>
    <x v="0"/>
  </r>
  <r>
    <s v="P0138"/>
    <d v="2024-03-22T13:28:00"/>
    <s v="F"/>
    <n v="16"/>
    <s v="Asian"/>
    <s v="None"/>
    <b v="1"/>
    <m/>
    <x v="39"/>
    <b v="1"/>
    <x v="0"/>
    <s v="Mar"/>
    <x v="5"/>
    <x v="6"/>
    <s v="15-29"/>
    <s v="0-15"/>
    <n v="1"/>
    <n v="1"/>
    <n v="0"/>
    <x v="1"/>
  </r>
  <r>
    <s v="P0139"/>
    <d v="2024-03-07T11:47:00"/>
    <s v="M"/>
    <n v="8"/>
    <s v="Native American/Alaska Native"/>
    <s v="None"/>
    <b v="0"/>
    <n v="10"/>
    <x v="18"/>
    <b v="0"/>
    <x v="0"/>
    <s v="Mar"/>
    <x v="2"/>
    <x v="1"/>
    <s v="0-14"/>
    <s v="16-30"/>
    <n v="1"/>
    <n v="0"/>
    <n v="1"/>
    <x v="0"/>
  </r>
  <r>
    <s v="P0140"/>
    <d v="2024-10-22T07:43:00"/>
    <s v="M"/>
    <n v="71"/>
    <s v="Two or More Races"/>
    <s v="General Practice"/>
    <b v="0"/>
    <m/>
    <x v="18"/>
    <b v="0"/>
    <x v="0"/>
    <s v="Oct"/>
    <x v="6"/>
    <x v="0"/>
    <s v="60-74"/>
    <s v="16-30"/>
    <n v="1"/>
    <n v="0"/>
    <n v="0"/>
    <x v="0"/>
  </r>
  <r>
    <s v="P0141"/>
    <d v="2024-04-03T03:30:00"/>
    <s v="M"/>
    <n v="28"/>
    <s v="White"/>
    <s v="General Practice"/>
    <b v="0"/>
    <n v="4"/>
    <x v="18"/>
    <b v="0"/>
    <x v="0"/>
    <s v="Apr"/>
    <x v="0"/>
    <x v="5"/>
    <s v="15-29"/>
    <s v="16-30"/>
    <n v="1"/>
    <n v="0"/>
    <n v="0"/>
    <x v="0"/>
  </r>
  <r>
    <s v="P0142"/>
    <d v="2024-03-01T08:58:00"/>
    <s v="F"/>
    <n v="22"/>
    <s v="Declined to Identify"/>
    <s v="None"/>
    <b v="0"/>
    <n v="8"/>
    <x v="3"/>
    <b v="0"/>
    <x v="0"/>
    <s v="Mar"/>
    <x v="5"/>
    <x v="0"/>
    <s v="15-29"/>
    <s v="31-45"/>
    <n v="0"/>
    <n v="0"/>
    <n v="0"/>
    <x v="1"/>
  </r>
  <r>
    <s v="P0143"/>
    <d v="2024-08-23T23:49:00"/>
    <s v="F"/>
    <n v="16"/>
    <s v="Two or More Races"/>
    <s v="None"/>
    <b v="1"/>
    <m/>
    <x v="21"/>
    <b v="1"/>
    <x v="0"/>
    <s v="Aug"/>
    <x v="5"/>
    <x v="2"/>
    <s v="15-29"/>
    <s v="46-60"/>
    <n v="0"/>
    <n v="1"/>
    <n v="0"/>
    <x v="1"/>
  </r>
  <r>
    <s v="P0144"/>
    <d v="2024-01-15T11:10:00"/>
    <s v="F"/>
    <n v="29"/>
    <s v="African American"/>
    <s v="None"/>
    <b v="0"/>
    <m/>
    <x v="39"/>
    <b v="0"/>
    <x v="0"/>
    <s v="Jan"/>
    <x v="4"/>
    <x v="1"/>
    <s v="15-29"/>
    <s v="0-15"/>
    <n v="1"/>
    <n v="0"/>
    <n v="0"/>
    <x v="1"/>
  </r>
  <r>
    <s v="P0145"/>
    <d v="2024-07-16T12:28:00"/>
    <s v="M"/>
    <n v="19"/>
    <s v="White"/>
    <s v="None"/>
    <b v="1"/>
    <m/>
    <x v="41"/>
    <b v="1"/>
    <x v="0"/>
    <s v="Jul"/>
    <x v="6"/>
    <x v="6"/>
    <s v="15-29"/>
    <s v="16-30"/>
    <n v="1"/>
    <n v="1"/>
    <n v="0"/>
    <x v="0"/>
  </r>
  <r>
    <s v="P0146"/>
    <d v="2024-06-30T03:31:00"/>
    <s v="F"/>
    <n v="60"/>
    <s v="Native American/Alaska Native"/>
    <s v="General Practice"/>
    <b v="0"/>
    <n v="4"/>
    <x v="35"/>
    <b v="0"/>
    <x v="0"/>
    <s v="Jun"/>
    <x v="3"/>
    <x v="5"/>
    <s v="60-74"/>
    <s v="16-30"/>
    <n v="1"/>
    <n v="0"/>
    <n v="0"/>
    <x v="1"/>
  </r>
  <r>
    <s v="P0147"/>
    <d v="2024-03-25T15:16:00"/>
    <s v="M"/>
    <n v="71"/>
    <s v="Asian"/>
    <s v="General Practice"/>
    <b v="0"/>
    <m/>
    <x v="23"/>
    <b v="0"/>
    <x v="0"/>
    <s v="Mar"/>
    <x v="4"/>
    <x v="3"/>
    <s v="60-74"/>
    <s v="46-60"/>
    <n v="0"/>
    <n v="0"/>
    <n v="0"/>
    <x v="0"/>
  </r>
  <r>
    <s v="P0148"/>
    <d v="2024-05-05T08:57:00"/>
    <s v="M"/>
    <n v="77"/>
    <s v="White"/>
    <s v="Orthopedics"/>
    <b v="0"/>
    <m/>
    <x v="41"/>
    <b v="0"/>
    <x v="0"/>
    <s v="May"/>
    <x v="3"/>
    <x v="0"/>
    <s v="75+"/>
    <s v="16-30"/>
    <n v="1"/>
    <n v="0"/>
    <n v="0"/>
    <x v="0"/>
  </r>
  <r>
    <s v="P0149"/>
    <d v="2023-11-21T14:41:00"/>
    <s v="F"/>
    <n v="49"/>
    <s v="Asian"/>
    <s v="None"/>
    <b v="1"/>
    <m/>
    <x v="32"/>
    <b v="1"/>
    <x v="1"/>
    <s v="Nov"/>
    <x v="6"/>
    <x v="6"/>
    <s v="45-59"/>
    <s v="46-60"/>
    <n v="0"/>
    <n v="1"/>
    <n v="0"/>
    <x v="1"/>
  </r>
  <r>
    <s v="P0150"/>
    <d v="2024-08-17T11:53:00"/>
    <s v="F"/>
    <n v="14"/>
    <s v="Pacific Islander"/>
    <s v="None"/>
    <b v="1"/>
    <m/>
    <x v="24"/>
    <b v="1"/>
    <x v="0"/>
    <s v="Aug"/>
    <x v="1"/>
    <x v="1"/>
    <s v="0-14"/>
    <s v="16-30"/>
    <n v="1"/>
    <n v="1"/>
    <n v="0"/>
    <x v="1"/>
  </r>
  <r>
    <s v="P0151"/>
    <d v="2023-05-18T15:35:00"/>
    <s v="M"/>
    <n v="6"/>
    <s v="Asian"/>
    <s v="Orthopedics"/>
    <b v="0"/>
    <m/>
    <x v="42"/>
    <b v="0"/>
    <x v="1"/>
    <s v="May"/>
    <x v="2"/>
    <x v="3"/>
    <s v="0-14"/>
    <s v="0-15"/>
    <n v="1"/>
    <n v="0"/>
    <n v="0"/>
    <x v="0"/>
  </r>
  <r>
    <s v="P0152"/>
    <d v="2024-10-06T05:24:00"/>
    <s v="M"/>
    <n v="6"/>
    <s v="Declined to Identify"/>
    <s v="None"/>
    <b v="0"/>
    <m/>
    <x v="44"/>
    <b v="0"/>
    <x v="0"/>
    <s v="Oct"/>
    <x v="3"/>
    <x v="5"/>
    <s v="0-14"/>
    <s v="31-45"/>
    <n v="0"/>
    <n v="0"/>
    <n v="0"/>
    <x v="0"/>
  </r>
  <r>
    <s v="P0153"/>
    <d v="2023-08-11T01:22:00"/>
    <s v="F"/>
    <n v="48"/>
    <s v="Declined to Identify"/>
    <s v="None"/>
    <b v="0"/>
    <m/>
    <x v="13"/>
    <b v="0"/>
    <x v="1"/>
    <s v="Aug"/>
    <x v="5"/>
    <x v="4"/>
    <s v="45-59"/>
    <s v="46-60"/>
    <n v="0"/>
    <n v="0"/>
    <n v="0"/>
    <x v="1"/>
  </r>
  <r>
    <s v="P0154"/>
    <d v="2024-02-27T17:03:00"/>
    <s v="M"/>
    <n v="10"/>
    <s v="White"/>
    <s v="None"/>
    <b v="0"/>
    <m/>
    <x v="36"/>
    <b v="0"/>
    <x v="0"/>
    <s v="Feb"/>
    <x v="6"/>
    <x v="3"/>
    <s v="0-14"/>
    <s v="16-30"/>
    <n v="1"/>
    <n v="0"/>
    <n v="0"/>
    <x v="0"/>
  </r>
  <r>
    <s v="P0155"/>
    <d v="2024-10-08T01:00:00"/>
    <s v="M"/>
    <n v="34"/>
    <s v="African American"/>
    <s v="None"/>
    <b v="0"/>
    <m/>
    <x v="41"/>
    <b v="0"/>
    <x v="0"/>
    <s v="Oct"/>
    <x v="6"/>
    <x v="4"/>
    <s v="30-44"/>
    <s v="16-30"/>
    <n v="1"/>
    <n v="0"/>
    <n v="0"/>
    <x v="0"/>
  </r>
  <r>
    <s v="P0156"/>
    <d v="2024-01-14T15:13:00"/>
    <s v="F"/>
    <n v="42"/>
    <s v="African American"/>
    <s v="None"/>
    <b v="0"/>
    <m/>
    <x v="2"/>
    <b v="0"/>
    <x v="0"/>
    <s v="Jan"/>
    <x v="3"/>
    <x v="3"/>
    <s v="30-44"/>
    <s v="46-60"/>
    <n v="0"/>
    <n v="0"/>
    <n v="0"/>
    <x v="1"/>
  </r>
  <r>
    <s v="P0157"/>
    <d v="2024-06-05T10:39:00"/>
    <s v="F"/>
    <n v="3"/>
    <s v="African American"/>
    <s v="Gastroenterology"/>
    <b v="1"/>
    <n v="7"/>
    <x v="3"/>
    <b v="1"/>
    <x v="0"/>
    <s v="Jun"/>
    <x v="0"/>
    <x v="1"/>
    <s v="0-14"/>
    <s v="31-45"/>
    <n v="0"/>
    <n v="1"/>
    <n v="0"/>
    <x v="1"/>
  </r>
  <r>
    <s v="P0158"/>
    <d v="2023-06-22T18:20:00"/>
    <s v="M"/>
    <n v="22"/>
    <s v="African American"/>
    <s v="Orthopedics"/>
    <b v="0"/>
    <m/>
    <x v="46"/>
    <b v="0"/>
    <x v="1"/>
    <s v="Jun"/>
    <x v="2"/>
    <x v="7"/>
    <s v="15-29"/>
    <s v="16-30"/>
    <n v="1"/>
    <n v="0"/>
    <n v="0"/>
    <x v="0"/>
  </r>
  <r>
    <s v="P0159"/>
    <d v="2024-05-24T14:50:00"/>
    <s v="F"/>
    <n v="37"/>
    <s v="White"/>
    <s v="None"/>
    <b v="1"/>
    <m/>
    <x v="11"/>
    <b v="1"/>
    <x v="0"/>
    <s v="May"/>
    <x v="5"/>
    <x v="6"/>
    <s v="30-44"/>
    <s v="46-60"/>
    <n v="0"/>
    <n v="1"/>
    <n v="0"/>
    <x v="1"/>
  </r>
  <r>
    <s v="P0160"/>
    <d v="2024-01-07T21:39:00"/>
    <s v="M"/>
    <n v="29"/>
    <s v="Native American/Alaska Native"/>
    <s v="None"/>
    <b v="0"/>
    <n v="3"/>
    <x v="29"/>
    <b v="0"/>
    <x v="0"/>
    <s v="Jan"/>
    <x v="3"/>
    <x v="2"/>
    <s v="15-29"/>
    <s v="16-30"/>
    <n v="1"/>
    <n v="0"/>
    <n v="0"/>
    <x v="0"/>
  </r>
  <r>
    <s v="P0161"/>
    <d v="2024-06-17T02:49:00"/>
    <s v="M"/>
    <n v="34"/>
    <s v="Native American/Alaska Native"/>
    <s v="General Practice"/>
    <b v="0"/>
    <m/>
    <x v="5"/>
    <b v="0"/>
    <x v="0"/>
    <s v="Jun"/>
    <x v="4"/>
    <x v="4"/>
    <s v="30-44"/>
    <s v="46-60"/>
    <n v="0"/>
    <n v="0"/>
    <n v="0"/>
    <x v="0"/>
  </r>
  <r>
    <s v="P0162"/>
    <d v="2023-04-30T09:37:00"/>
    <s v="M"/>
    <n v="43"/>
    <s v="White"/>
    <s v="None"/>
    <b v="0"/>
    <n v="8"/>
    <x v="16"/>
    <b v="0"/>
    <x v="1"/>
    <s v="Apr"/>
    <x v="3"/>
    <x v="1"/>
    <s v="30-44"/>
    <s v="46-60"/>
    <n v="0"/>
    <n v="0"/>
    <n v="0"/>
    <x v="0"/>
  </r>
  <r>
    <s v="P0163"/>
    <d v="2024-07-01T16:18:00"/>
    <s v="F"/>
    <n v="39"/>
    <s v="Two or More Races"/>
    <s v="Orthopedics"/>
    <b v="1"/>
    <n v="5"/>
    <x v="20"/>
    <b v="1"/>
    <x v="0"/>
    <s v="Jul"/>
    <x v="4"/>
    <x v="3"/>
    <s v="30-44"/>
    <s v="16-30"/>
    <n v="1"/>
    <n v="1"/>
    <n v="0"/>
    <x v="1"/>
  </r>
  <r>
    <s v="P0164"/>
    <d v="2024-06-16T18:38:00"/>
    <s v="F"/>
    <n v="25"/>
    <s v="Two or More Races"/>
    <s v="None"/>
    <b v="1"/>
    <m/>
    <x v="8"/>
    <b v="1"/>
    <x v="0"/>
    <s v="Jun"/>
    <x v="3"/>
    <x v="7"/>
    <s v="15-29"/>
    <s v="31-45"/>
    <n v="0"/>
    <n v="1"/>
    <n v="0"/>
    <x v="1"/>
  </r>
  <r>
    <s v="P0165"/>
    <d v="2023-10-27T00:06:00"/>
    <s v="M"/>
    <n v="27"/>
    <s v="Pacific Islander"/>
    <s v="Orthopedics"/>
    <b v="0"/>
    <m/>
    <x v="5"/>
    <b v="0"/>
    <x v="1"/>
    <s v="Oct"/>
    <x v="5"/>
    <x v="4"/>
    <s v="15-29"/>
    <s v="46-60"/>
    <n v="0"/>
    <n v="0"/>
    <n v="0"/>
    <x v="0"/>
  </r>
  <r>
    <s v="P0166"/>
    <d v="2023-05-27T20:26:00"/>
    <s v="F"/>
    <n v="13"/>
    <s v="Asian"/>
    <s v="None"/>
    <b v="0"/>
    <m/>
    <x v="42"/>
    <b v="0"/>
    <x v="1"/>
    <s v="May"/>
    <x v="1"/>
    <x v="7"/>
    <s v="0-14"/>
    <s v="0-15"/>
    <n v="1"/>
    <n v="0"/>
    <n v="0"/>
    <x v="1"/>
  </r>
  <r>
    <s v="P0167"/>
    <d v="2023-08-13T13:57:00"/>
    <s v="F"/>
    <n v="54"/>
    <s v="Two or More Races"/>
    <s v="None"/>
    <b v="1"/>
    <m/>
    <x v="23"/>
    <b v="1"/>
    <x v="1"/>
    <s v="Aug"/>
    <x v="3"/>
    <x v="6"/>
    <s v="45-59"/>
    <s v="46-60"/>
    <n v="0"/>
    <n v="1"/>
    <n v="0"/>
    <x v="1"/>
  </r>
  <r>
    <s v="P0168"/>
    <d v="2023-12-03T23:00:00"/>
    <s v="M"/>
    <n v="39"/>
    <s v="African American"/>
    <s v="General Practice"/>
    <b v="1"/>
    <n v="0"/>
    <x v="47"/>
    <b v="1"/>
    <x v="1"/>
    <s v="Dec"/>
    <x v="3"/>
    <x v="2"/>
    <s v="30-44"/>
    <s v="46-60"/>
    <n v="0"/>
    <n v="1"/>
    <n v="0"/>
    <x v="0"/>
  </r>
  <r>
    <s v="P0169"/>
    <d v="2024-10-18T07:15:00"/>
    <s v="M"/>
    <n v="27"/>
    <s v="Pacific Islander"/>
    <s v="None"/>
    <b v="1"/>
    <m/>
    <x v="21"/>
    <b v="1"/>
    <x v="0"/>
    <s v="Oct"/>
    <x v="5"/>
    <x v="0"/>
    <s v="15-29"/>
    <s v="46-60"/>
    <n v="0"/>
    <n v="1"/>
    <n v="0"/>
    <x v="0"/>
  </r>
  <r>
    <s v="P0170"/>
    <d v="2023-10-20T00:19:00"/>
    <s v="F"/>
    <n v="66"/>
    <s v="Two or More Races"/>
    <s v="General Practice"/>
    <b v="0"/>
    <n v="2"/>
    <x v="0"/>
    <b v="0"/>
    <x v="1"/>
    <s v="Oct"/>
    <x v="5"/>
    <x v="4"/>
    <s v="60-74"/>
    <s v="31-45"/>
    <n v="0"/>
    <n v="0"/>
    <n v="0"/>
    <x v="1"/>
  </r>
  <r>
    <s v="P0171"/>
    <d v="2023-12-22T22:25:00"/>
    <s v="M"/>
    <n v="32"/>
    <s v="African American"/>
    <s v="None"/>
    <b v="1"/>
    <m/>
    <x v="7"/>
    <b v="1"/>
    <x v="1"/>
    <s v="Dec"/>
    <x v="5"/>
    <x v="2"/>
    <s v="30-44"/>
    <s v="16-30"/>
    <n v="1"/>
    <n v="1"/>
    <n v="0"/>
    <x v="0"/>
  </r>
  <r>
    <s v="P0172"/>
    <d v="2023-08-22T01:15:00"/>
    <s v="F"/>
    <n v="12"/>
    <s v="Asian"/>
    <s v="None"/>
    <b v="0"/>
    <n v="7"/>
    <x v="10"/>
    <b v="0"/>
    <x v="1"/>
    <s v="Aug"/>
    <x v="6"/>
    <x v="4"/>
    <s v="0-14"/>
    <s v="31-45"/>
    <n v="0"/>
    <n v="0"/>
    <n v="0"/>
    <x v="1"/>
  </r>
  <r>
    <s v="P0173"/>
    <d v="2024-07-19T21:30:00"/>
    <s v="F"/>
    <n v="55"/>
    <s v="Two or More Races"/>
    <s v="General Practice"/>
    <b v="1"/>
    <n v="9"/>
    <x v="18"/>
    <b v="1"/>
    <x v="0"/>
    <s v="Jul"/>
    <x v="5"/>
    <x v="2"/>
    <s v="45-59"/>
    <s v="16-30"/>
    <n v="1"/>
    <n v="1"/>
    <n v="1"/>
    <x v="1"/>
  </r>
  <r>
    <s v="P0174"/>
    <d v="2024-02-08T17:24:00"/>
    <s v="F"/>
    <n v="47"/>
    <s v="Asian"/>
    <s v="None"/>
    <b v="1"/>
    <m/>
    <x v="29"/>
    <b v="1"/>
    <x v="0"/>
    <s v="Feb"/>
    <x v="2"/>
    <x v="3"/>
    <s v="45-59"/>
    <s v="16-30"/>
    <n v="1"/>
    <n v="1"/>
    <n v="0"/>
    <x v="1"/>
  </r>
  <r>
    <s v="P0175"/>
    <d v="2023-06-06T01:01:00"/>
    <s v="M"/>
    <n v="61"/>
    <s v="Asian"/>
    <s v="Cardiology"/>
    <b v="1"/>
    <m/>
    <x v="31"/>
    <b v="1"/>
    <x v="1"/>
    <s v="Jun"/>
    <x v="6"/>
    <x v="4"/>
    <s v="60-74"/>
    <s v="16-30"/>
    <n v="1"/>
    <n v="1"/>
    <n v="0"/>
    <x v="0"/>
  </r>
  <r>
    <s v="P0176"/>
    <d v="2024-04-15T07:12:00"/>
    <s v="M"/>
    <n v="71"/>
    <s v="African American"/>
    <s v="None"/>
    <b v="1"/>
    <m/>
    <x v="22"/>
    <b v="1"/>
    <x v="0"/>
    <s v="Apr"/>
    <x v="4"/>
    <x v="0"/>
    <s v="60-74"/>
    <s v="31-45"/>
    <n v="0"/>
    <n v="1"/>
    <n v="0"/>
    <x v="0"/>
  </r>
  <r>
    <s v="P0177"/>
    <d v="2023-05-21T06:02:00"/>
    <s v="F"/>
    <n v="34"/>
    <s v="White"/>
    <s v="None"/>
    <b v="1"/>
    <m/>
    <x v="48"/>
    <b v="1"/>
    <x v="1"/>
    <s v="May"/>
    <x v="3"/>
    <x v="0"/>
    <s v="30-44"/>
    <s v="16-30"/>
    <n v="1"/>
    <n v="1"/>
    <n v="0"/>
    <x v="1"/>
  </r>
  <r>
    <s v="P0178"/>
    <d v="2023-12-17T06:30:00"/>
    <s v="F"/>
    <n v="24"/>
    <s v="African American"/>
    <s v="None"/>
    <b v="1"/>
    <n v="4"/>
    <x v="37"/>
    <b v="1"/>
    <x v="1"/>
    <s v="Dec"/>
    <x v="3"/>
    <x v="0"/>
    <s v="15-29"/>
    <s v="31-45"/>
    <n v="0"/>
    <n v="1"/>
    <n v="0"/>
    <x v="1"/>
  </r>
  <r>
    <s v="P0179"/>
    <d v="2023-12-29T01:29:00"/>
    <s v="F"/>
    <n v="47"/>
    <s v="Two or More Races"/>
    <s v="None"/>
    <b v="0"/>
    <m/>
    <x v="31"/>
    <b v="0"/>
    <x v="1"/>
    <s v="Dec"/>
    <x v="5"/>
    <x v="4"/>
    <s v="45-59"/>
    <s v="16-30"/>
    <n v="1"/>
    <n v="0"/>
    <n v="0"/>
    <x v="1"/>
  </r>
  <r>
    <s v="P0180"/>
    <d v="2024-05-18T11:18:00"/>
    <s v="M"/>
    <n v="51"/>
    <s v="Declined to Identify"/>
    <s v="General Practice"/>
    <b v="1"/>
    <n v="6"/>
    <x v="32"/>
    <b v="1"/>
    <x v="0"/>
    <s v="May"/>
    <x v="1"/>
    <x v="1"/>
    <s v="45-59"/>
    <s v="46-60"/>
    <n v="0"/>
    <n v="1"/>
    <n v="0"/>
    <x v="0"/>
  </r>
  <r>
    <s v="P0181"/>
    <d v="2024-05-20T15:29:00"/>
    <s v="F"/>
    <n v="19"/>
    <s v="Two or More Races"/>
    <s v="General Practice"/>
    <b v="1"/>
    <m/>
    <x v="19"/>
    <b v="1"/>
    <x v="0"/>
    <s v="May"/>
    <x v="4"/>
    <x v="3"/>
    <s v="15-29"/>
    <s v="16-30"/>
    <n v="1"/>
    <n v="1"/>
    <n v="0"/>
    <x v="1"/>
  </r>
  <r>
    <s v="P0182"/>
    <d v="2024-02-29T22:02:00"/>
    <s v="F"/>
    <n v="50"/>
    <s v="Declined to Identify"/>
    <s v="None"/>
    <b v="0"/>
    <m/>
    <x v="10"/>
    <b v="0"/>
    <x v="0"/>
    <s v="Feb"/>
    <x v="2"/>
    <x v="2"/>
    <s v="45-59"/>
    <s v="31-45"/>
    <n v="0"/>
    <n v="0"/>
    <n v="0"/>
    <x v="1"/>
  </r>
  <r>
    <s v="P0183"/>
    <d v="2023-06-20T11:51:00"/>
    <s v="F"/>
    <n v="8"/>
    <s v="White"/>
    <s v="None"/>
    <b v="1"/>
    <n v="0"/>
    <x v="5"/>
    <b v="1"/>
    <x v="1"/>
    <s v="Jun"/>
    <x v="6"/>
    <x v="1"/>
    <s v="0-14"/>
    <s v="46-60"/>
    <n v="0"/>
    <n v="1"/>
    <n v="0"/>
    <x v="1"/>
  </r>
  <r>
    <s v="P0184"/>
    <d v="2023-07-08T17:42:00"/>
    <s v="M"/>
    <n v="66"/>
    <s v="Asian"/>
    <s v="None"/>
    <b v="1"/>
    <m/>
    <x v="8"/>
    <b v="1"/>
    <x v="1"/>
    <s v="Jul"/>
    <x v="1"/>
    <x v="3"/>
    <s v="60-74"/>
    <s v="31-45"/>
    <n v="0"/>
    <n v="1"/>
    <n v="0"/>
    <x v="0"/>
  </r>
  <r>
    <s v="P0185"/>
    <d v="2023-09-21T07:14:00"/>
    <s v="F"/>
    <n v="62"/>
    <s v="African American"/>
    <s v="General Practice"/>
    <b v="0"/>
    <m/>
    <x v="17"/>
    <b v="0"/>
    <x v="1"/>
    <s v="Sep"/>
    <x v="2"/>
    <x v="0"/>
    <s v="60-74"/>
    <s v="31-45"/>
    <n v="0"/>
    <n v="0"/>
    <n v="0"/>
    <x v="1"/>
  </r>
  <r>
    <s v="P0186"/>
    <d v="2023-12-22T23:41:00"/>
    <s v="F"/>
    <n v="28"/>
    <s v="Declined to Identify"/>
    <s v="Cardiology"/>
    <b v="0"/>
    <n v="1"/>
    <x v="36"/>
    <b v="0"/>
    <x v="1"/>
    <s v="Dec"/>
    <x v="5"/>
    <x v="2"/>
    <s v="15-29"/>
    <s v="16-30"/>
    <n v="1"/>
    <n v="0"/>
    <n v="0"/>
    <x v="1"/>
  </r>
  <r>
    <s v="P0187"/>
    <d v="2023-12-10T06:02:00"/>
    <s v="F"/>
    <n v="59"/>
    <s v="Two or More Races"/>
    <s v="Cardiology"/>
    <b v="0"/>
    <m/>
    <x v="47"/>
    <b v="0"/>
    <x v="1"/>
    <s v="Dec"/>
    <x v="3"/>
    <x v="0"/>
    <s v="45-59"/>
    <s v="46-60"/>
    <n v="0"/>
    <n v="0"/>
    <n v="0"/>
    <x v="1"/>
  </r>
  <r>
    <s v="P0188"/>
    <d v="2023-11-29T07:02:00"/>
    <s v="M"/>
    <n v="20"/>
    <s v="White"/>
    <s v="None"/>
    <b v="1"/>
    <m/>
    <x v="27"/>
    <b v="1"/>
    <x v="1"/>
    <s v="Nov"/>
    <x v="0"/>
    <x v="0"/>
    <s v="15-29"/>
    <s v="46-60"/>
    <n v="0"/>
    <n v="1"/>
    <n v="0"/>
    <x v="0"/>
  </r>
  <r>
    <s v="P0189"/>
    <d v="2024-03-27T11:41:00"/>
    <s v="M"/>
    <n v="8"/>
    <s v="African American"/>
    <s v="None"/>
    <b v="0"/>
    <m/>
    <x v="29"/>
    <b v="0"/>
    <x v="0"/>
    <s v="Mar"/>
    <x v="0"/>
    <x v="1"/>
    <s v="0-14"/>
    <s v="16-30"/>
    <n v="1"/>
    <n v="0"/>
    <n v="0"/>
    <x v="0"/>
  </r>
  <r>
    <s v="P0190"/>
    <d v="2023-08-27T16:16:00"/>
    <s v="M"/>
    <n v="4"/>
    <s v="White"/>
    <s v="General Practice"/>
    <b v="0"/>
    <m/>
    <x v="11"/>
    <b v="0"/>
    <x v="1"/>
    <s v="Aug"/>
    <x v="3"/>
    <x v="3"/>
    <s v="0-14"/>
    <s v="46-60"/>
    <n v="0"/>
    <n v="0"/>
    <n v="0"/>
    <x v="0"/>
  </r>
  <r>
    <s v="P0191"/>
    <d v="2024-05-11T03:33:00"/>
    <s v="F"/>
    <n v="64"/>
    <s v="African American"/>
    <s v="None"/>
    <b v="1"/>
    <n v="9"/>
    <x v="37"/>
    <b v="1"/>
    <x v="0"/>
    <s v="May"/>
    <x v="1"/>
    <x v="5"/>
    <s v="60-74"/>
    <s v="31-45"/>
    <n v="0"/>
    <n v="1"/>
    <n v="0"/>
    <x v="1"/>
  </r>
  <r>
    <s v="P0192"/>
    <d v="2024-01-24T13:49:00"/>
    <s v="F"/>
    <n v="29"/>
    <s v="White"/>
    <s v="Orthopedics"/>
    <b v="0"/>
    <m/>
    <x v="33"/>
    <b v="0"/>
    <x v="0"/>
    <s v="Jan"/>
    <x v="0"/>
    <x v="6"/>
    <s v="15-29"/>
    <s v="31-45"/>
    <n v="0"/>
    <n v="0"/>
    <n v="0"/>
    <x v="1"/>
  </r>
  <r>
    <s v="P0193"/>
    <d v="2024-03-02T19:16:00"/>
    <s v="M"/>
    <n v="26"/>
    <s v="Declined to Identify"/>
    <s v="None"/>
    <b v="0"/>
    <m/>
    <x v="2"/>
    <b v="0"/>
    <x v="0"/>
    <s v="Mar"/>
    <x v="1"/>
    <x v="7"/>
    <s v="15-29"/>
    <s v="46-60"/>
    <n v="0"/>
    <n v="0"/>
    <n v="0"/>
    <x v="0"/>
  </r>
  <r>
    <s v="P0194"/>
    <d v="2023-07-22T02:29:00"/>
    <s v="F"/>
    <n v="29"/>
    <s v="African American"/>
    <s v="General Practice"/>
    <b v="0"/>
    <m/>
    <x v="34"/>
    <b v="0"/>
    <x v="1"/>
    <s v="Jul"/>
    <x v="1"/>
    <x v="4"/>
    <s v="15-29"/>
    <s v="0-15"/>
    <n v="1"/>
    <n v="0"/>
    <n v="0"/>
    <x v="1"/>
  </r>
  <r>
    <s v="P0195"/>
    <d v="2024-08-15T07:01:00"/>
    <s v="M"/>
    <n v="14"/>
    <s v="African American"/>
    <s v="General Practice"/>
    <b v="0"/>
    <n v="7"/>
    <x v="49"/>
    <b v="0"/>
    <x v="0"/>
    <s v="Aug"/>
    <x v="2"/>
    <x v="0"/>
    <s v="0-14"/>
    <s v="46-60"/>
    <n v="0"/>
    <n v="0"/>
    <n v="0"/>
    <x v="0"/>
  </r>
  <r>
    <s v="P0196"/>
    <d v="2023-04-24T22:49:00"/>
    <s v="M"/>
    <n v="73"/>
    <s v="White"/>
    <s v="None"/>
    <b v="0"/>
    <n v="3"/>
    <x v="3"/>
    <b v="0"/>
    <x v="1"/>
    <s v="Apr"/>
    <x v="4"/>
    <x v="2"/>
    <s v="60-74"/>
    <s v="31-45"/>
    <n v="0"/>
    <n v="0"/>
    <n v="0"/>
    <x v="0"/>
  </r>
  <r>
    <s v="P0197"/>
    <d v="2024-04-19T17:22:00"/>
    <s v="M"/>
    <n v="49"/>
    <s v="White"/>
    <s v="None"/>
    <b v="1"/>
    <m/>
    <x v="40"/>
    <b v="1"/>
    <x v="0"/>
    <s v="Apr"/>
    <x v="5"/>
    <x v="3"/>
    <s v="45-59"/>
    <s v="31-45"/>
    <n v="0"/>
    <n v="1"/>
    <n v="0"/>
    <x v="0"/>
  </r>
  <r>
    <s v="P0198"/>
    <d v="2024-07-06T01:46:00"/>
    <s v="F"/>
    <n v="39"/>
    <s v="African American"/>
    <s v="Physiotherapy"/>
    <b v="1"/>
    <m/>
    <x v="22"/>
    <b v="1"/>
    <x v="0"/>
    <s v="Jul"/>
    <x v="1"/>
    <x v="4"/>
    <s v="30-44"/>
    <s v="31-45"/>
    <n v="0"/>
    <n v="1"/>
    <n v="0"/>
    <x v="1"/>
  </r>
  <r>
    <s v="P0199"/>
    <d v="2023-04-15T18:40:00"/>
    <s v="F"/>
    <n v="58"/>
    <s v="Asian"/>
    <s v="None"/>
    <b v="0"/>
    <m/>
    <x v="16"/>
    <b v="0"/>
    <x v="1"/>
    <s v="Apr"/>
    <x v="1"/>
    <x v="7"/>
    <s v="45-59"/>
    <s v="46-60"/>
    <n v="0"/>
    <n v="0"/>
    <n v="0"/>
    <x v="1"/>
  </r>
  <r>
    <s v="P0200"/>
    <d v="2024-07-31T06:01:00"/>
    <s v="M"/>
    <n v="57"/>
    <s v="Two or More Races"/>
    <s v="None"/>
    <b v="0"/>
    <m/>
    <x v="10"/>
    <b v="0"/>
    <x v="0"/>
    <s v="Jul"/>
    <x v="0"/>
    <x v="0"/>
    <s v="45-59"/>
    <s v="31-45"/>
    <n v="0"/>
    <n v="0"/>
    <n v="0"/>
    <x v="0"/>
  </r>
  <r>
    <s v="P0201"/>
    <d v="2023-07-25T05:51:00"/>
    <s v="M"/>
    <n v="4"/>
    <s v="Declined to Identify"/>
    <s v="None"/>
    <b v="0"/>
    <n v="2"/>
    <x v="40"/>
    <b v="0"/>
    <x v="1"/>
    <s v="Jul"/>
    <x v="6"/>
    <x v="5"/>
    <s v="0-14"/>
    <s v="31-45"/>
    <n v="0"/>
    <n v="0"/>
    <n v="0"/>
    <x v="0"/>
  </r>
  <r>
    <s v="P0202"/>
    <d v="2023-10-23T13:36:00"/>
    <s v="F"/>
    <n v="74"/>
    <s v="African American"/>
    <s v="None"/>
    <b v="0"/>
    <m/>
    <x v="45"/>
    <b v="0"/>
    <x v="1"/>
    <s v="Oct"/>
    <x v="4"/>
    <x v="6"/>
    <s v="60-74"/>
    <s v="16-30"/>
    <n v="1"/>
    <n v="0"/>
    <n v="0"/>
    <x v="1"/>
  </r>
  <r>
    <s v="P0203"/>
    <d v="2024-08-10T13:12:00"/>
    <s v="F"/>
    <n v="34"/>
    <s v="White"/>
    <s v="None"/>
    <b v="0"/>
    <m/>
    <x v="40"/>
    <b v="0"/>
    <x v="0"/>
    <s v="Aug"/>
    <x v="1"/>
    <x v="6"/>
    <s v="30-44"/>
    <s v="31-45"/>
    <n v="0"/>
    <n v="0"/>
    <n v="0"/>
    <x v="1"/>
  </r>
  <r>
    <s v="P0204"/>
    <d v="2023-05-20T06:10:00"/>
    <s v="F"/>
    <n v="9"/>
    <s v="Two or More Races"/>
    <s v="None"/>
    <b v="1"/>
    <m/>
    <x v="41"/>
    <b v="1"/>
    <x v="1"/>
    <s v="May"/>
    <x v="1"/>
    <x v="0"/>
    <s v="0-14"/>
    <s v="16-30"/>
    <n v="1"/>
    <n v="1"/>
    <n v="0"/>
    <x v="1"/>
  </r>
  <r>
    <s v="P0205"/>
    <d v="2024-08-03T03:46:00"/>
    <s v="M"/>
    <n v="65"/>
    <s v="White"/>
    <s v="General Practice"/>
    <b v="0"/>
    <n v="3"/>
    <x v="17"/>
    <b v="0"/>
    <x v="0"/>
    <s v="Aug"/>
    <x v="1"/>
    <x v="5"/>
    <s v="60-74"/>
    <s v="31-45"/>
    <n v="0"/>
    <n v="0"/>
    <n v="0"/>
    <x v="0"/>
  </r>
  <r>
    <s v="P0206"/>
    <d v="2024-05-07T21:26:00"/>
    <s v="F"/>
    <n v="30"/>
    <s v="Two or More Races"/>
    <s v="None"/>
    <b v="1"/>
    <m/>
    <x v="47"/>
    <b v="1"/>
    <x v="0"/>
    <s v="May"/>
    <x v="6"/>
    <x v="2"/>
    <s v="30-44"/>
    <s v="46-60"/>
    <n v="0"/>
    <n v="1"/>
    <n v="0"/>
    <x v="1"/>
  </r>
  <r>
    <s v="P0207"/>
    <d v="2024-05-08T16:46:00"/>
    <s v="F"/>
    <n v="8"/>
    <s v="Pacific Islander"/>
    <s v="None"/>
    <b v="1"/>
    <m/>
    <x v="40"/>
    <b v="1"/>
    <x v="0"/>
    <s v="May"/>
    <x v="0"/>
    <x v="3"/>
    <s v="0-14"/>
    <s v="31-45"/>
    <n v="0"/>
    <n v="1"/>
    <n v="0"/>
    <x v="1"/>
  </r>
  <r>
    <s v="P0208"/>
    <d v="2023-07-18T03:58:00"/>
    <s v="M"/>
    <n v="56"/>
    <s v="Asian"/>
    <s v="General Practice"/>
    <b v="0"/>
    <m/>
    <x v="16"/>
    <b v="0"/>
    <x v="1"/>
    <s v="Jul"/>
    <x v="6"/>
    <x v="5"/>
    <s v="45-59"/>
    <s v="46-60"/>
    <n v="0"/>
    <n v="0"/>
    <n v="0"/>
    <x v="0"/>
  </r>
  <r>
    <s v="P0209"/>
    <d v="2024-04-17T10:17:00"/>
    <s v="F"/>
    <n v="7"/>
    <s v="White"/>
    <s v="Physiotherapy"/>
    <b v="0"/>
    <m/>
    <x v="11"/>
    <b v="0"/>
    <x v="0"/>
    <s v="Apr"/>
    <x v="0"/>
    <x v="1"/>
    <s v="0-14"/>
    <s v="46-60"/>
    <n v="0"/>
    <n v="0"/>
    <n v="0"/>
    <x v="1"/>
  </r>
  <r>
    <s v="P0210"/>
    <d v="2023-07-14T00:12:00"/>
    <s v="M"/>
    <n v="4"/>
    <s v="White"/>
    <s v="None"/>
    <b v="0"/>
    <n v="7"/>
    <x v="27"/>
    <b v="0"/>
    <x v="1"/>
    <s v="Jul"/>
    <x v="5"/>
    <x v="4"/>
    <s v="0-14"/>
    <s v="46-60"/>
    <n v="0"/>
    <n v="0"/>
    <n v="0"/>
    <x v="0"/>
  </r>
  <r>
    <s v="P0211"/>
    <d v="2024-08-24T15:09:00"/>
    <s v="F"/>
    <n v="59"/>
    <s v="Pacific Islander"/>
    <s v="None"/>
    <b v="0"/>
    <m/>
    <x v="11"/>
    <b v="0"/>
    <x v="0"/>
    <s v="Aug"/>
    <x v="1"/>
    <x v="3"/>
    <s v="45-59"/>
    <s v="46-60"/>
    <n v="0"/>
    <n v="0"/>
    <n v="0"/>
    <x v="1"/>
  </r>
  <r>
    <s v="P0212"/>
    <d v="2024-02-20T09:46:00"/>
    <s v="M"/>
    <n v="7"/>
    <s v="Two or More Races"/>
    <s v="Physiotherapy"/>
    <b v="0"/>
    <n v="8"/>
    <x v="29"/>
    <b v="0"/>
    <x v="0"/>
    <s v="Feb"/>
    <x v="6"/>
    <x v="1"/>
    <s v="0-14"/>
    <s v="16-30"/>
    <n v="1"/>
    <n v="0"/>
    <n v="1"/>
    <x v="0"/>
  </r>
  <r>
    <s v="P0213"/>
    <d v="2023-09-05T20:43:00"/>
    <s v="F"/>
    <n v="9"/>
    <s v="Two or More Races"/>
    <s v="General Practice"/>
    <b v="1"/>
    <m/>
    <x v="8"/>
    <b v="1"/>
    <x v="1"/>
    <s v="Sep"/>
    <x v="6"/>
    <x v="7"/>
    <s v="0-14"/>
    <s v="31-45"/>
    <n v="0"/>
    <n v="1"/>
    <n v="0"/>
    <x v="1"/>
  </r>
  <r>
    <s v="P0214"/>
    <d v="2023-10-16T11:49:00"/>
    <s v="M"/>
    <n v="44"/>
    <s v="African American"/>
    <s v="None"/>
    <b v="0"/>
    <m/>
    <x v="34"/>
    <b v="0"/>
    <x v="1"/>
    <s v="Oct"/>
    <x v="4"/>
    <x v="1"/>
    <s v="30-44"/>
    <s v="0-15"/>
    <n v="1"/>
    <n v="0"/>
    <n v="0"/>
    <x v="0"/>
  </r>
  <r>
    <s v="P0215"/>
    <d v="2023-04-15T16:38:00"/>
    <s v="M"/>
    <n v="53"/>
    <s v="White"/>
    <s v="None"/>
    <b v="0"/>
    <m/>
    <x v="0"/>
    <b v="0"/>
    <x v="1"/>
    <s v="Apr"/>
    <x v="1"/>
    <x v="3"/>
    <s v="45-59"/>
    <s v="31-45"/>
    <n v="0"/>
    <n v="0"/>
    <n v="0"/>
    <x v="0"/>
  </r>
  <r>
    <s v="P0216"/>
    <d v="2023-10-12T06:55:00"/>
    <s v="M"/>
    <n v="22"/>
    <s v="Asian"/>
    <s v="None"/>
    <b v="1"/>
    <n v="0"/>
    <x v="5"/>
    <b v="1"/>
    <x v="1"/>
    <s v="Oct"/>
    <x v="2"/>
    <x v="0"/>
    <s v="15-29"/>
    <s v="46-60"/>
    <n v="0"/>
    <n v="1"/>
    <n v="0"/>
    <x v="0"/>
  </r>
  <r>
    <s v="P0217"/>
    <d v="2024-10-21T12:05:00"/>
    <s v="F"/>
    <n v="35"/>
    <s v="Two or More Races"/>
    <s v="Orthopedics"/>
    <b v="0"/>
    <n v="4"/>
    <x v="30"/>
    <b v="0"/>
    <x v="0"/>
    <s v="Oct"/>
    <x v="4"/>
    <x v="6"/>
    <s v="30-44"/>
    <s v="0-15"/>
    <n v="1"/>
    <n v="0"/>
    <n v="0"/>
    <x v="1"/>
  </r>
  <r>
    <s v="P0218"/>
    <d v="2024-10-10T22:27:00"/>
    <s v="M"/>
    <n v="66"/>
    <s v="Declined to Identify"/>
    <s v="None"/>
    <b v="1"/>
    <m/>
    <x v="6"/>
    <b v="1"/>
    <x v="0"/>
    <s v="Oct"/>
    <x v="2"/>
    <x v="2"/>
    <s v="60-74"/>
    <s v="31-45"/>
    <n v="0"/>
    <n v="1"/>
    <n v="0"/>
    <x v="0"/>
  </r>
  <r>
    <s v="P0219"/>
    <d v="2023-11-04T19:45:00"/>
    <s v="F"/>
    <n v="16"/>
    <s v="Two or More Races"/>
    <s v="Physiotherapy"/>
    <b v="0"/>
    <m/>
    <x v="36"/>
    <b v="0"/>
    <x v="1"/>
    <s v="Nov"/>
    <x v="1"/>
    <x v="7"/>
    <s v="15-29"/>
    <s v="16-30"/>
    <n v="1"/>
    <n v="0"/>
    <n v="0"/>
    <x v="1"/>
  </r>
  <r>
    <s v="P0220"/>
    <d v="2023-04-23T19:13:00"/>
    <s v="F"/>
    <n v="28"/>
    <s v="White"/>
    <s v="General Practice"/>
    <b v="1"/>
    <n v="8"/>
    <x v="0"/>
    <b v="1"/>
    <x v="1"/>
    <s v="Apr"/>
    <x v="3"/>
    <x v="7"/>
    <s v="15-29"/>
    <s v="31-45"/>
    <n v="0"/>
    <n v="1"/>
    <n v="0"/>
    <x v="1"/>
  </r>
  <r>
    <s v="P0221"/>
    <d v="2023-12-20T00:55:00"/>
    <s v="M"/>
    <n v="39"/>
    <s v="African American"/>
    <s v="Cardiology"/>
    <b v="0"/>
    <m/>
    <x v="29"/>
    <b v="0"/>
    <x v="1"/>
    <s v="Dec"/>
    <x v="0"/>
    <x v="4"/>
    <s v="30-44"/>
    <s v="16-30"/>
    <n v="1"/>
    <n v="0"/>
    <n v="0"/>
    <x v="0"/>
  </r>
  <r>
    <s v="P0222"/>
    <d v="2024-08-05T05:14:00"/>
    <s v="F"/>
    <n v="38"/>
    <s v="Declined to Identify"/>
    <s v="None"/>
    <b v="0"/>
    <m/>
    <x v="14"/>
    <b v="0"/>
    <x v="0"/>
    <s v="Aug"/>
    <x v="4"/>
    <x v="5"/>
    <s v="30-44"/>
    <s v="46-60"/>
    <n v="0"/>
    <n v="0"/>
    <n v="0"/>
    <x v="1"/>
  </r>
  <r>
    <s v="P0223"/>
    <d v="2024-04-20T20:48:00"/>
    <s v="M"/>
    <n v="56"/>
    <s v="African American"/>
    <s v="General Practice"/>
    <b v="0"/>
    <n v="3"/>
    <x v="30"/>
    <b v="0"/>
    <x v="0"/>
    <s v="Apr"/>
    <x v="1"/>
    <x v="7"/>
    <s v="45-59"/>
    <s v="0-15"/>
    <n v="1"/>
    <n v="0"/>
    <n v="0"/>
    <x v="0"/>
  </r>
  <r>
    <s v="P0224"/>
    <d v="2023-06-22T08:43:00"/>
    <s v="M"/>
    <n v="37"/>
    <s v="Asian"/>
    <s v="None"/>
    <b v="0"/>
    <m/>
    <x v="16"/>
    <b v="0"/>
    <x v="1"/>
    <s v="Jun"/>
    <x v="2"/>
    <x v="0"/>
    <s v="30-44"/>
    <s v="46-60"/>
    <n v="0"/>
    <n v="0"/>
    <n v="0"/>
    <x v="0"/>
  </r>
  <r>
    <s v="P0225"/>
    <d v="2023-06-27T05:28:00"/>
    <s v="F"/>
    <n v="5"/>
    <s v="White"/>
    <s v="None"/>
    <b v="0"/>
    <m/>
    <x v="6"/>
    <b v="0"/>
    <x v="1"/>
    <s v="Jun"/>
    <x v="6"/>
    <x v="5"/>
    <s v="0-14"/>
    <s v="31-45"/>
    <n v="0"/>
    <n v="0"/>
    <n v="0"/>
    <x v="1"/>
  </r>
  <r>
    <s v="P0226"/>
    <d v="2024-04-17T12:16:00"/>
    <s v="M"/>
    <n v="24"/>
    <s v="African American"/>
    <s v="None"/>
    <b v="1"/>
    <m/>
    <x v="8"/>
    <b v="1"/>
    <x v="0"/>
    <s v="Apr"/>
    <x v="0"/>
    <x v="6"/>
    <s v="15-29"/>
    <s v="31-45"/>
    <n v="0"/>
    <n v="1"/>
    <n v="0"/>
    <x v="0"/>
  </r>
  <r>
    <s v="P0227"/>
    <d v="2023-04-27T15:44:00"/>
    <s v="M"/>
    <n v="10"/>
    <s v="White"/>
    <s v="None"/>
    <b v="1"/>
    <n v="0"/>
    <x v="2"/>
    <b v="1"/>
    <x v="1"/>
    <s v="Apr"/>
    <x v="2"/>
    <x v="3"/>
    <s v="0-14"/>
    <s v="46-60"/>
    <n v="0"/>
    <n v="1"/>
    <n v="0"/>
    <x v="0"/>
  </r>
  <r>
    <s v="P0228"/>
    <d v="2023-12-17T20:04:00"/>
    <s v="M"/>
    <n v="7"/>
    <s v="Native American/Alaska Native"/>
    <s v="None"/>
    <b v="0"/>
    <m/>
    <x v="43"/>
    <b v="0"/>
    <x v="1"/>
    <s v="Dec"/>
    <x v="3"/>
    <x v="7"/>
    <s v="0-14"/>
    <s v="46-60"/>
    <n v="0"/>
    <n v="0"/>
    <n v="0"/>
    <x v="0"/>
  </r>
  <r>
    <s v="P0229"/>
    <d v="2023-04-18T09:55:00"/>
    <s v="M"/>
    <n v="33"/>
    <s v="Asian"/>
    <s v="Physiotherapy"/>
    <b v="1"/>
    <m/>
    <x v="25"/>
    <b v="1"/>
    <x v="1"/>
    <s v="Apr"/>
    <x v="6"/>
    <x v="1"/>
    <s v="30-44"/>
    <s v="46-60"/>
    <n v="0"/>
    <n v="1"/>
    <n v="0"/>
    <x v="0"/>
  </r>
  <r>
    <s v="P0230"/>
    <d v="2023-05-20T12:27:00"/>
    <s v="F"/>
    <n v="44"/>
    <s v="Asian"/>
    <s v="None"/>
    <b v="0"/>
    <n v="4"/>
    <x v="49"/>
    <b v="0"/>
    <x v="1"/>
    <s v="May"/>
    <x v="1"/>
    <x v="6"/>
    <s v="30-44"/>
    <s v="46-60"/>
    <n v="0"/>
    <n v="0"/>
    <n v="0"/>
    <x v="1"/>
  </r>
  <r>
    <s v="P0231"/>
    <d v="2023-08-07T02:46:00"/>
    <s v="F"/>
    <n v="48"/>
    <s v="African American"/>
    <s v="None"/>
    <b v="0"/>
    <m/>
    <x v="3"/>
    <b v="0"/>
    <x v="1"/>
    <s v="Aug"/>
    <x v="4"/>
    <x v="4"/>
    <s v="45-59"/>
    <s v="31-45"/>
    <n v="0"/>
    <n v="0"/>
    <n v="0"/>
    <x v="1"/>
  </r>
  <r>
    <s v="P0232"/>
    <d v="2023-12-21T07:20:00"/>
    <s v="M"/>
    <n v="8"/>
    <s v="Pacific Islander"/>
    <s v="None"/>
    <b v="1"/>
    <m/>
    <x v="33"/>
    <b v="1"/>
    <x v="1"/>
    <s v="Dec"/>
    <x v="2"/>
    <x v="0"/>
    <s v="0-14"/>
    <s v="31-45"/>
    <n v="0"/>
    <n v="1"/>
    <n v="0"/>
    <x v="0"/>
  </r>
  <r>
    <s v="P0233"/>
    <d v="2023-08-30T23:34:00"/>
    <s v="M"/>
    <n v="69"/>
    <s v="African American"/>
    <s v="None"/>
    <b v="0"/>
    <n v="4"/>
    <x v="40"/>
    <b v="0"/>
    <x v="1"/>
    <s v="Aug"/>
    <x v="0"/>
    <x v="2"/>
    <s v="60-74"/>
    <s v="31-45"/>
    <n v="0"/>
    <n v="0"/>
    <n v="0"/>
    <x v="0"/>
  </r>
  <r>
    <s v="P0234"/>
    <d v="2023-08-01T09:48:00"/>
    <s v="F"/>
    <n v="38"/>
    <s v="African American"/>
    <s v="None"/>
    <b v="0"/>
    <m/>
    <x v="47"/>
    <b v="0"/>
    <x v="1"/>
    <s v="Aug"/>
    <x v="6"/>
    <x v="1"/>
    <s v="30-44"/>
    <s v="46-60"/>
    <n v="0"/>
    <n v="0"/>
    <n v="0"/>
    <x v="1"/>
  </r>
  <r>
    <s v="P0235"/>
    <d v="2024-05-19T06:56:00"/>
    <s v="F"/>
    <n v="33"/>
    <s v="White"/>
    <s v="Gastroenterology"/>
    <b v="0"/>
    <m/>
    <x v="46"/>
    <b v="0"/>
    <x v="0"/>
    <s v="May"/>
    <x v="3"/>
    <x v="0"/>
    <s v="30-44"/>
    <s v="16-30"/>
    <n v="1"/>
    <n v="0"/>
    <n v="0"/>
    <x v="1"/>
  </r>
  <r>
    <s v="P0236"/>
    <d v="2024-06-22T05:21:00"/>
    <s v="F"/>
    <n v="16"/>
    <s v="African American"/>
    <s v="None"/>
    <b v="1"/>
    <m/>
    <x v="33"/>
    <b v="1"/>
    <x v="0"/>
    <s v="Jun"/>
    <x v="1"/>
    <x v="5"/>
    <s v="15-29"/>
    <s v="31-45"/>
    <n v="0"/>
    <n v="1"/>
    <n v="0"/>
    <x v="1"/>
  </r>
  <r>
    <s v="P0237"/>
    <d v="2024-07-09T21:39:00"/>
    <s v="M"/>
    <n v="54"/>
    <s v="White"/>
    <s v="None"/>
    <b v="1"/>
    <n v="7"/>
    <x v="27"/>
    <b v="1"/>
    <x v="0"/>
    <s v="Jul"/>
    <x v="6"/>
    <x v="2"/>
    <s v="45-59"/>
    <s v="46-60"/>
    <n v="0"/>
    <n v="1"/>
    <n v="0"/>
    <x v="0"/>
  </r>
  <r>
    <s v="P0238"/>
    <d v="2024-10-11T19:53:00"/>
    <s v="F"/>
    <n v="33"/>
    <s v="African American"/>
    <s v="None"/>
    <b v="1"/>
    <m/>
    <x v="0"/>
    <b v="1"/>
    <x v="0"/>
    <s v="Oct"/>
    <x v="5"/>
    <x v="7"/>
    <s v="30-44"/>
    <s v="31-45"/>
    <n v="0"/>
    <n v="1"/>
    <n v="0"/>
    <x v="1"/>
  </r>
  <r>
    <s v="P0239"/>
    <d v="2023-06-05T12:44:00"/>
    <s v="F"/>
    <n v="73"/>
    <s v="African American"/>
    <s v="Orthopedics"/>
    <b v="0"/>
    <n v="8"/>
    <x v="42"/>
    <b v="0"/>
    <x v="1"/>
    <s v="Jun"/>
    <x v="4"/>
    <x v="6"/>
    <s v="60-74"/>
    <s v="0-15"/>
    <n v="1"/>
    <n v="0"/>
    <n v="1"/>
    <x v="1"/>
  </r>
  <r>
    <s v="P0240"/>
    <d v="2023-10-28T15:00:00"/>
    <s v="M"/>
    <n v="12"/>
    <s v="Asian"/>
    <s v="None"/>
    <b v="0"/>
    <m/>
    <x v="36"/>
    <b v="0"/>
    <x v="1"/>
    <s v="Oct"/>
    <x v="1"/>
    <x v="3"/>
    <s v="0-14"/>
    <s v="16-30"/>
    <n v="1"/>
    <n v="0"/>
    <n v="0"/>
    <x v="0"/>
  </r>
  <r>
    <s v="P0241"/>
    <d v="2023-08-28T09:40:00"/>
    <s v="M"/>
    <n v="68"/>
    <s v="White"/>
    <s v="None"/>
    <b v="1"/>
    <m/>
    <x v="50"/>
    <b v="1"/>
    <x v="1"/>
    <s v="Aug"/>
    <x v="4"/>
    <x v="1"/>
    <s v="60-74"/>
    <s v="31-45"/>
    <n v="0"/>
    <n v="1"/>
    <n v="0"/>
    <x v="0"/>
  </r>
  <r>
    <s v="P0242"/>
    <d v="2023-11-30T10:12:00"/>
    <s v="F"/>
    <n v="16"/>
    <s v="African American"/>
    <s v="None"/>
    <b v="1"/>
    <m/>
    <x v="44"/>
    <b v="1"/>
    <x v="1"/>
    <s v="Nov"/>
    <x v="2"/>
    <x v="1"/>
    <s v="15-29"/>
    <s v="31-45"/>
    <n v="0"/>
    <n v="1"/>
    <n v="0"/>
    <x v="1"/>
  </r>
  <r>
    <s v="P0243"/>
    <d v="2024-09-28T01:53:00"/>
    <s v="M"/>
    <n v="48"/>
    <s v="Native American/Alaska Native"/>
    <s v="None"/>
    <b v="1"/>
    <m/>
    <x v="50"/>
    <b v="1"/>
    <x v="0"/>
    <s v="Sep"/>
    <x v="1"/>
    <x v="4"/>
    <s v="45-59"/>
    <s v="31-45"/>
    <n v="0"/>
    <n v="1"/>
    <n v="0"/>
    <x v="0"/>
  </r>
  <r>
    <s v="P0244"/>
    <d v="2023-07-24T01:41:00"/>
    <s v="F"/>
    <n v="42"/>
    <s v="White"/>
    <s v="General Practice"/>
    <b v="0"/>
    <m/>
    <x v="24"/>
    <b v="0"/>
    <x v="1"/>
    <s v="Jul"/>
    <x v="4"/>
    <x v="4"/>
    <s v="30-44"/>
    <s v="16-30"/>
    <n v="1"/>
    <n v="0"/>
    <n v="0"/>
    <x v="1"/>
  </r>
  <r>
    <s v="P0245"/>
    <d v="2024-06-01T23:55:00"/>
    <s v="M"/>
    <n v="21"/>
    <s v="African American"/>
    <s v="None"/>
    <b v="0"/>
    <n v="10"/>
    <x v="46"/>
    <b v="0"/>
    <x v="0"/>
    <s v="Jun"/>
    <x v="1"/>
    <x v="2"/>
    <s v="15-29"/>
    <s v="16-30"/>
    <n v="1"/>
    <n v="0"/>
    <n v="1"/>
    <x v="0"/>
  </r>
  <r>
    <s v="P0246"/>
    <d v="2024-01-29T07:54:00"/>
    <s v="F"/>
    <n v="46"/>
    <s v="Native American/Alaska Native"/>
    <s v="Orthopedics"/>
    <b v="1"/>
    <m/>
    <x v="43"/>
    <b v="1"/>
    <x v="0"/>
    <s v="Jan"/>
    <x v="4"/>
    <x v="0"/>
    <s v="45-59"/>
    <s v="46-60"/>
    <n v="0"/>
    <n v="1"/>
    <n v="0"/>
    <x v="1"/>
  </r>
  <r>
    <s v="P0247"/>
    <d v="2024-06-02T05:52:00"/>
    <s v="M"/>
    <n v="78"/>
    <s v="Pacific Islander"/>
    <s v="General Practice"/>
    <b v="0"/>
    <n v="7"/>
    <x v="5"/>
    <b v="0"/>
    <x v="0"/>
    <s v="Jun"/>
    <x v="3"/>
    <x v="5"/>
    <s v="75+"/>
    <s v="46-60"/>
    <n v="0"/>
    <n v="0"/>
    <n v="0"/>
    <x v="0"/>
  </r>
  <r>
    <s v="P0248"/>
    <d v="2024-02-18T11:41:00"/>
    <s v="M"/>
    <n v="1"/>
    <s v="Two or More Races"/>
    <s v="None"/>
    <b v="0"/>
    <n v="9"/>
    <x v="48"/>
    <b v="0"/>
    <x v="0"/>
    <s v="Feb"/>
    <x v="3"/>
    <x v="1"/>
    <s v="0-14"/>
    <s v="16-30"/>
    <n v="1"/>
    <n v="0"/>
    <n v="1"/>
    <x v="0"/>
  </r>
  <r>
    <s v="P0249"/>
    <d v="2023-12-10T04:39:00"/>
    <s v="M"/>
    <n v="36"/>
    <s v="African American"/>
    <s v="Orthopedics"/>
    <b v="1"/>
    <m/>
    <x v="8"/>
    <b v="1"/>
    <x v="1"/>
    <s v="Dec"/>
    <x v="3"/>
    <x v="5"/>
    <s v="30-44"/>
    <s v="31-45"/>
    <n v="0"/>
    <n v="1"/>
    <n v="0"/>
    <x v="0"/>
  </r>
  <r>
    <s v="P0250"/>
    <d v="2024-09-01T13:38:00"/>
    <s v="F"/>
    <n v="37"/>
    <s v="Declined to Identify"/>
    <s v="None"/>
    <b v="0"/>
    <m/>
    <x v="25"/>
    <b v="0"/>
    <x v="0"/>
    <s v="Sep"/>
    <x v="3"/>
    <x v="6"/>
    <s v="30-44"/>
    <s v="46-60"/>
    <n v="0"/>
    <n v="0"/>
    <n v="0"/>
    <x v="1"/>
  </r>
  <r>
    <s v="P0251"/>
    <d v="2023-09-15T13:09:00"/>
    <s v="F"/>
    <n v="34"/>
    <s v="African American"/>
    <s v="Orthopedics"/>
    <b v="1"/>
    <m/>
    <x v="38"/>
    <b v="1"/>
    <x v="1"/>
    <s v="Sep"/>
    <x v="5"/>
    <x v="6"/>
    <s v="30-44"/>
    <s v="0-15"/>
    <n v="1"/>
    <n v="1"/>
    <n v="0"/>
    <x v="1"/>
  </r>
  <r>
    <s v="P0252"/>
    <d v="2023-05-17T07:02:00"/>
    <s v="M"/>
    <n v="1"/>
    <s v="Two or More Races"/>
    <s v="None"/>
    <b v="0"/>
    <n v="10"/>
    <x v="32"/>
    <b v="0"/>
    <x v="1"/>
    <s v="May"/>
    <x v="0"/>
    <x v="0"/>
    <s v="0-14"/>
    <s v="46-60"/>
    <n v="0"/>
    <n v="0"/>
    <n v="0"/>
    <x v="0"/>
  </r>
  <r>
    <s v="P0253"/>
    <d v="2024-07-09T11:43:00"/>
    <s v="M"/>
    <n v="53"/>
    <s v="African American"/>
    <s v="General Practice"/>
    <b v="1"/>
    <n v="8"/>
    <x v="8"/>
    <b v="1"/>
    <x v="0"/>
    <s v="Jul"/>
    <x v="6"/>
    <x v="1"/>
    <s v="45-59"/>
    <s v="31-45"/>
    <n v="0"/>
    <n v="1"/>
    <n v="0"/>
    <x v="0"/>
  </r>
  <r>
    <s v="P0254"/>
    <d v="2024-09-10T20:45:00"/>
    <s v="M"/>
    <n v="35"/>
    <s v="Two or More Races"/>
    <s v="Orthopedics"/>
    <b v="1"/>
    <n v="5"/>
    <x v="20"/>
    <b v="1"/>
    <x v="0"/>
    <s v="Sep"/>
    <x v="6"/>
    <x v="7"/>
    <s v="30-44"/>
    <s v="16-30"/>
    <n v="1"/>
    <n v="1"/>
    <n v="0"/>
    <x v="0"/>
  </r>
  <r>
    <s v="P0255"/>
    <d v="2023-10-21T18:42:00"/>
    <s v="M"/>
    <n v="60"/>
    <s v="White"/>
    <s v="Orthopedics"/>
    <b v="0"/>
    <m/>
    <x v="20"/>
    <b v="0"/>
    <x v="1"/>
    <s v="Oct"/>
    <x v="1"/>
    <x v="7"/>
    <s v="60-74"/>
    <s v="16-30"/>
    <n v="1"/>
    <n v="0"/>
    <n v="0"/>
    <x v="0"/>
  </r>
  <r>
    <s v="P0256"/>
    <d v="2024-05-03T16:14:00"/>
    <s v="M"/>
    <n v="41"/>
    <s v="Declined to Identify"/>
    <s v="None"/>
    <b v="1"/>
    <m/>
    <x v="7"/>
    <b v="1"/>
    <x v="0"/>
    <s v="May"/>
    <x v="5"/>
    <x v="3"/>
    <s v="30-44"/>
    <s v="16-30"/>
    <n v="1"/>
    <n v="1"/>
    <n v="0"/>
    <x v="0"/>
  </r>
  <r>
    <s v="P0257"/>
    <d v="2023-12-02T20:38:00"/>
    <s v="F"/>
    <n v="49"/>
    <s v="Asian"/>
    <s v="None"/>
    <b v="0"/>
    <n v="10"/>
    <x v="38"/>
    <b v="0"/>
    <x v="1"/>
    <s v="Dec"/>
    <x v="1"/>
    <x v="7"/>
    <s v="45-59"/>
    <s v="0-15"/>
    <n v="1"/>
    <n v="0"/>
    <n v="1"/>
    <x v="1"/>
  </r>
  <r>
    <s v="P0258"/>
    <d v="2023-04-21T02:44:00"/>
    <s v="F"/>
    <n v="50"/>
    <s v="White"/>
    <s v="None"/>
    <b v="0"/>
    <m/>
    <x v="38"/>
    <b v="0"/>
    <x v="1"/>
    <s v="Apr"/>
    <x v="5"/>
    <x v="4"/>
    <s v="45-59"/>
    <s v="0-15"/>
    <n v="1"/>
    <n v="0"/>
    <n v="0"/>
    <x v="1"/>
  </r>
  <r>
    <s v="P0259"/>
    <d v="2024-07-13T04:50:00"/>
    <s v="M"/>
    <n v="44"/>
    <s v="Native American/Alaska Native"/>
    <s v="Cardiology"/>
    <b v="1"/>
    <m/>
    <x v="0"/>
    <b v="1"/>
    <x v="0"/>
    <s v="Jul"/>
    <x v="1"/>
    <x v="5"/>
    <s v="30-44"/>
    <s v="31-45"/>
    <n v="0"/>
    <n v="1"/>
    <n v="0"/>
    <x v="0"/>
  </r>
  <r>
    <s v="P0260"/>
    <d v="2023-04-22T12:30:00"/>
    <s v="F"/>
    <n v="50"/>
    <s v="Two or More Races"/>
    <s v="None"/>
    <b v="0"/>
    <m/>
    <x v="45"/>
    <b v="0"/>
    <x v="1"/>
    <s v="Apr"/>
    <x v="1"/>
    <x v="6"/>
    <s v="45-59"/>
    <s v="16-30"/>
    <n v="1"/>
    <n v="0"/>
    <n v="0"/>
    <x v="1"/>
  </r>
  <r>
    <s v="P0261"/>
    <d v="2023-04-02T05:05:00"/>
    <s v="M"/>
    <n v="38"/>
    <s v="Declined to Identify"/>
    <s v="Gastroenterology"/>
    <b v="1"/>
    <m/>
    <x v="39"/>
    <b v="1"/>
    <x v="1"/>
    <s v="Apr"/>
    <x v="3"/>
    <x v="5"/>
    <s v="30-44"/>
    <s v="0-15"/>
    <n v="1"/>
    <n v="1"/>
    <n v="0"/>
    <x v="0"/>
  </r>
  <r>
    <s v="P0262"/>
    <d v="2023-05-12T16:52:00"/>
    <s v="M"/>
    <n v="51"/>
    <s v="White"/>
    <s v="None"/>
    <b v="1"/>
    <m/>
    <x v="26"/>
    <b v="1"/>
    <x v="1"/>
    <s v="May"/>
    <x v="5"/>
    <x v="3"/>
    <s v="45-59"/>
    <s v="31-45"/>
    <n v="0"/>
    <n v="1"/>
    <n v="0"/>
    <x v="0"/>
  </r>
  <r>
    <s v="P0263"/>
    <d v="2024-05-29T10:50:00"/>
    <s v="F"/>
    <n v="19"/>
    <s v="Pacific Islander"/>
    <s v="None"/>
    <b v="1"/>
    <m/>
    <x v="0"/>
    <b v="1"/>
    <x v="0"/>
    <s v="May"/>
    <x v="0"/>
    <x v="1"/>
    <s v="15-29"/>
    <s v="31-45"/>
    <n v="0"/>
    <n v="1"/>
    <n v="0"/>
    <x v="1"/>
  </r>
  <r>
    <s v="P0264"/>
    <d v="2024-07-11T23:07:00"/>
    <s v="M"/>
    <n v="67"/>
    <s v="Two or More Races"/>
    <s v="None"/>
    <b v="0"/>
    <n v="3"/>
    <x v="27"/>
    <b v="0"/>
    <x v="0"/>
    <s v="Jul"/>
    <x v="2"/>
    <x v="2"/>
    <s v="60-74"/>
    <s v="46-60"/>
    <n v="0"/>
    <n v="0"/>
    <n v="0"/>
    <x v="0"/>
  </r>
  <r>
    <s v="P0265"/>
    <d v="2024-04-16T05:11:00"/>
    <s v="M"/>
    <n v="13"/>
    <s v="White"/>
    <s v="Gastroenterology"/>
    <b v="0"/>
    <n v="8"/>
    <x v="26"/>
    <b v="0"/>
    <x v="0"/>
    <s v="Apr"/>
    <x v="6"/>
    <x v="5"/>
    <s v="0-14"/>
    <s v="31-45"/>
    <n v="0"/>
    <n v="0"/>
    <n v="0"/>
    <x v="0"/>
  </r>
  <r>
    <s v="P0266"/>
    <d v="2024-02-06T17:59:00"/>
    <s v="M"/>
    <n v="16"/>
    <s v="White"/>
    <s v="Orthopedics"/>
    <b v="1"/>
    <m/>
    <x v="22"/>
    <b v="1"/>
    <x v="0"/>
    <s v="Feb"/>
    <x v="6"/>
    <x v="3"/>
    <s v="15-29"/>
    <s v="31-45"/>
    <n v="0"/>
    <n v="1"/>
    <n v="0"/>
    <x v="0"/>
  </r>
  <r>
    <s v="P0267"/>
    <d v="2023-04-09T01:07:00"/>
    <s v="M"/>
    <n v="29"/>
    <s v="White"/>
    <s v="Physiotherapy"/>
    <b v="1"/>
    <m/>
    <x v="39"/>
    <b v="1"/>
    <x v="1"/>
    <s v="Apr"/>
    <x v="3"/>
    <x v="4"/>
    <s v="15-29"/>
    <s v="0-15"/>
    <n v="1"/>
    <n v="1"/>
    <n v="0"/>
    <x v="0"/>
  </r>
  <r>
    <s v="P0268"/>
    <d v="2024-02-20T22:36:00"/>
    <s v="M"/>
    <n v="58"/>
    <s v="White"/>
    <s v="General Practice"/>
    <b v="0"/>
    <m/>
    <x v="39"/>
    <b v="0"/>
    <x v="0"/>
    <s v="Feb"/>
    <x v="6"/>
    <x v="2"/>
    <s v="45-59"/>
    <s v="0-15"/>
    <n v="1"/>
    <n v="0"/>
    <n v="0"/>
    <x v="0"/>
  </r>
  <r>
    <s v="P0269"/>
    <d v="2023-11-07T23:11:00"/>
    <s v="M"/>
    <n v="27"/>
    <s v="African American"/>
    <s v="General Practice"/>
    <b v="0"/>
    <m/>
    <x v="12"/>
    <b v="0"/>
    <x v="1"/>
    <s v="Nov"/>
    <x v="6"/>
    <x v="2"/>
    <s v="15-29"/>
    <s v="31-45"/>
    <n v="0"/>
    <n v="0"/>
    <n v="0"/>
    <x v="0"/>
  </r>
  <r>
    <s v="P0270"/>
    <d v="2023-05-01T00:54:00"/>
    <s v="F"/>
    <n v="44"/>
    <s v="White"/>
    <s v="General Practice"/>
    <b v="0"/>
    <m/>
    <x v="19"/>
    <b v="0"/>
    <x v="1"/>
    <s v="May"/>
    <x v="4"/>
    <x v="4"/>
    <s v="30-44"/>
    <s v="16-30"/>
    <n v="1"/>
    <n v="0"/>
    <n v="0"/>
    <x v="1"/>
  </r>
  <r>
    <s v="P0271"/>
    <d v="2023-05-19T14:05:00"/>
    <s v="F"/>
    <n v="27"/>
    <s v="White"/>
    <s v="None"/>
    <b v="1"/>
    <m/>
    <x v="3"/>
    <b v="1"/>
    <x v="1"/>
    <s v="May"/>
    <x v="5"/>
    <x v="6"/>
    <s v="15-29"/>
    <s v="31-45"/>
    <n v="0"/>
    <n v="1"/>
    <n v="0"/>
    <x v="1"/>
  </r>
  <r>
    <s v="P0272"/>
    <d v="2023-06-26T09:09:00"/>
    <s v="F"/>
    <n v="68"/>
    <s v="African American"/>
    <s v="None"/>
    <b v="1"/>
    <m/>
    <x v="38"/>
    <b v="1"/>
    <x v="1"/>
    <s v="Jun"/>
    <x v="4"/>
    <x v="1"/>
    <s v="60-74"/>
    <s v="0-15"/>
    <n v="1"/>
    <n v="1"/>
    <n v="0"/>
    <x v="1"/>
  </r>
  <r>
    <s v="P0273"/>
    <d v="2024-02-01T08:13:00"/>
    <s v="M"/>
    <n v="19"/>
    <s v="African American"/>
    <s v="None"/>
    <b v="0"/>
    <m/>
    <x v="40"/>
    <b v="0"/>
    <x v="0"/>
    <s v="Feb"/>
    <x v="2"/>
    <x v="0"/>
    <s v="15-29"/>
    <s v="31-45"/>
    <n v="0"/>
    <n v="0"/>
    <n v="0"/>
    <x v="0"/>
  </r>
  <r>
    <s v="P0274"/>
    <d v="2024-07-26T11:30:00"/>
    <s v="M"/>
    <n v="63"/>
    <s v="Pacific Islander"/>
    <s v="None"/>
    <b v="1"/>
    <m/>
    <x v="6"/>
    <b v="1"/>
    <x v="0"/>
    <s v="Jul"/>
    <x v="5"/>
    <x v="1"/>
    <s v="60-74"/>
    <s v="31-45"/>
    <n v="0"/>
    <n v="1"/>
    <n v="0"/>
    <x v="0"/>
  </r>
  <r>
    <s v="P0275"/>
    <d v="2023-07-31T08:03:00"/>
    <s v="F"/>
    <n v="26"/>
    <s v="African American"/>
    <s v="None"/>
    <b v="0"/>
    <n v="7"/>
    <x v="44"/>
    <b v="0"/>
    <x v="1"/>
    <s v="Jul"/>
    <x v="4"/>
    <x v="0"/>
    <s v="15-29"/>
    <s v="31-45"/>
    <n v="0"/>
    <n v="0"/>
    <n v="0"/>
    <x v="1"/>
  </r>
  <r>
    <s v="P0276"/>
    <d v="2023-06-25T20:05:00"/>
    <s v="M"/>
    <n v="19"/>
    <s v="White"/>
    <s v="Physiotherapy"/>
    <b v="0"/>
    <n v="6"/>
    <x v="16"/>
    <b v="0"/>
    <x v="1"/>
    <s v="Jun"/>
    <x v="3"/>
    <x v="7"/>
    <s v="15-29"/>
    <s v="46-60"/>
    <n v="0"/>
    <n v="0"/>
    <n v="0"/>
    <x v="0"/>
  </r>
  <r>
    <s v="P0277"/>
    <d v="2024-10-23T11:06:00"/>
    <s v="F"/>
    <n v="4"/>
    <s v="White"/>
    <s v="General Practice"/>
    <b v="0"/>
    <m/>
    <x v="0"/>
    <b v="0"/>
    <x v="0"/>
    <s v="Oct"/>
    <x v="0"/>
    <x v="1"/>
    <s v="0-14"/>
    <s v="31-45"/>
    <n v="0"/>
    <n v="0"/>
    <n v="0"/>
    <x v="1"/>
  </r>
  <r>
    <s v="P0278"/>
    <d v="2024-04-09T00:12:00"/>
    <s v="F"/>
    <n v="21"/>
    <s v="African American"/>
    <s v="None"/>
    <b v="0"/>
    <m/>
    <x v="7"/>
    <b v="0"/>
    <x v="0"/>
    <s v="Apr"/>
    <x v="6"/>
    <x v="4"/>
    <s v="15-29"/>
    <s v="16-30"/>
    <n v="1"/>
    <n v="0"/>
    <n v="0"/>
    <x v="1"/>
  </r>
  <r>
    <s v="P0279"/>
    <d v="2024-07-14T22:37:00"/>
    <s v="F"/>
    <n v="55"/>
    <s v="African American"/>
    <s v="None"/>
    <b v="1"/>
    <n v="5"/>
    <x v="2"/>
    <b v="1"/>
    <x v="0"/>
    <s v="Jul"/>
    <x v="3"/>
    <x v="2"/>
    <s v="45-59"/>
    <s v="46-60"/>
    <n v="0"/>
    <n v="1"/>
    <n v="0"/>
    <x v="1"/>
  </r>
  <r>
    <s v="P0280"/>
    <d v="2023-04-12T07:08:00"/>
    <s v="F"/>
    <n v="18"/>
    <s v="White"/>
    <s v="None"/>
    <b v="0"/>
    <m/>
    <x v="42"/>
    <b v="0"/>
    <x v="1"/>
    <s v="Apr"/>
    <x v="0"/>
    <x v="0"/>
    <s v="15-29"/>
    <s v="0-15"/>
    <n v="1"/>
    <n v="0"/>
    <n v="0"/>
    <x v="1"/>
  </r>
  <r>
    <s v="P0281"/>
    <d v="2024-07-17T03:40:00"/>
    <s v="F"/>
    <n v="50"/>
    <s v="Two or More Races"/>
    <s v="General Practice"/>
    <b v="1"/>
    <m/>
    <x v="23"/>
    <b v="1"/>
    <x v="0"/>
    <s v="Jul"/>
    <x v="0"/>
    <x v="5"/>
    <s v="45-59"/>
    <s v="46-60"/>
    <n v="0"/>
    <n v="1"/>
    <n v="0"/>
    <x v="1"/>
  </r>
  <r>
    <s v="P0282"/>
    <d v="2024-03-26T21:21:00"/>
    <s v="F"/>
    <n v="20"/>
    <s v="African American"/>
    <s v="None"/>
    <b v="0"/>
    <m/>
    <x v="6"/>
    <b v="0"/>
    <x v="0"/>
    <s v="Mar"/>
    <x v="6"/>
    <x v="2"/>
    <s v="15-29"/>
    <s v="31-45"/>
    <n v="0"/>
    <n v="0"/>
    <n v="0"/>
    <x v="1"/>
  </r>
  <r>
    <s v="P0283"/>
    <d v="2024-05-18T12:07:00"/>
    <s v="M"/>
    <n v="22"/>
    <s v="Asian"/>
    <s v="None"/>
    <b v="0"/>
    <m/>
    <x v="2"/>
    <b v="0"/>
    <x v="0"/>
    <s v="May"/>
    <x v="1"/>
    <x v="6"/>
    <s v="15-29"/>
    <s v="46-60"/>
    <n v="0"/>
    <n v="0"/>
    <n v="0"/>
    <x v="0"/>
  </r>
  <r>
    <s v="P0284"/>
    <d v="2024-10-25T18:47:00"/>
    <s v="F"/>
    <n v="13"/>
    <s v="Pacific Islander"/>
    <s v="None"/>
    <b v="0"/>
    <n v="8"/>
    <x v="16"/>
    <b v="0"/>
    <x v="0"/>
    <s v="Oct"/>
    <x v="5"/>
    <x v="7"/>
    <s v="0-14"/>
    <s v="46-60"/>
    <n v="0"/>
    <n v="0"/>
    <n v="0"/>
    <x v="1"/>
  </r>
  <r>
    <s v="P0285"/>
    <d v="2024-06-12T00:37:00"/>
    <s v="M"/>
    <n v="10"/>
    <s v="White"/>
    <s v="None"/>
    <b v="0"/>
    <m/>
    <x v="28"/>
    <b v="0"/>
    <x v="0"/>
    <s v="Jun"/>
    <x v="0"/>
    <x v="4"/>
    <s v="0-14"/>
    <s v="16-30"/>
    <n v="1"/>
    <n v="0"/>
    <n v="0"/>
    <x v="0"/>
  </r>
  <r>
    <s v="P0286"/>
    <d v="2023-08-29T07:12:00"/>
    <s v="M"/>
    <n v="31"/>
    <s v="African American"/>
    <s v="General Practice"/>
    <b v="1"/>
    <m/>
    <x v="8"/>
    <b v="1"/>
    <x v="1"/>
    <s v="Aug"/>
    <x v="6"/>
    <x v="0"/>
    <s v="30-44"/>
    <s v="31-45"/>
    <n v="0"/>
    <n v="1"/>
    <n v="0"/>
    <x v="0"/>
  </r>
  <r>
    <s v="P0287"/>
    <d v="2023-06-05T10:10:00"/>
    <s v="F"/>
    <n v="14"/>
    <s v="Two or More Races"/>
    <s v="General Practice"/>
    <b v="0"/>
    <n v="8"/>
    <x v="34"/>
    <b v="0"/>
    <x v="1"/>
    <s v="Jun"/>
    <x v="4"/>
    <x v="1"/>
    <s v="0-14"/>
    <s v="0-15"/>
    <n v="1"/>
    <n v="0"/>
    <n v="1"/>
    <x v="1"/>
  </r>
  <r>
    <s v="P0288"/>
    <d v="2024-02-22T10:52:00"/>
    <s v="F"/>
    <n v="42"/>
    <s v="Two or More Races"/>
    <s v="Gastroenterology"/>
    <b v="0"/>
    <m/>
    <x v="47"/>
    <b v="0"/>
    <x v="0"/>
    <s v="Feb"/>
    <x v="2"/>
    <x v="1"/>
    <s v="30-44"/>
    <s v="46-60"/>
    <n v="0"/>
    <n v="0"/>
    <n v="0"/>
    <x v="1"/>
  </r>
  <r>
    <s v="P0289"/>
    <d v="2024-05-05T05:26:00"/>
    <s v="M"/>
    <n v="29"/>
    <s v="African American"/>
    <s v="None"/>
    <b v="0"/>
    <m/>
    <x v="49"/>
    <b v="0"/>
    <x v="0"/>
    <s v="May"/>
    <x v="3"/>
    <x v="5"/>
    <s v="15-29"/>
    <s v="46-60"/>
    <n v="0"/>
    <n v="0"/>
    <n v="0"/>
    <x v="0"/>
  </r>
  <r>
    <s v="P0290"/>
    <d v="2024-05-01T08:43:00"/>
    <s v="F"/>
    <n v="22"/>
    <s v="Asian"/>
    <s v="None"/>
    <b v="0"/>
    <m/>
    <x v="47"/>
    <b v="0"/>
    <x v="0"/>
    <s v="May"/>
    <x v="0"/>
    <x v="0"/>
    <s v="15-29"/>
    <s v="46-60"/>
    <n v="0"/>
    <n v="0"/>
    <n v="0"/>
    <x v="1"/>
  </r>
  <r>
    <s v="P0291"/>
    <d v="2024-01-11T20:49:00"/>
    <s v="F"/>
    <n v="26"/>
    <s v="Asian"/>
    <s v="None"/>
    <b v="1"/>
    <m/>
    <x v="39"/>
    <b v="1"/>
    <x v="0"/>
    <s v="Jan"/>
    <x v="2"/>
    <x v="7"/>
    <s v="15-29"/>
    <s v="0-15"/>
    <n v="1"/>
    <n v="1"/>
    <n v="0"/>
    <x v="1"/>
  </r>
  <r>
    <s v="P0292"/>
    <d v="2024-07-14T21:58:00"/>
    <s v="M"/>
    <n v="32"/>
    <s v="Pacific Islander"/>
    <s v="None"/>
    <b v="0"/>
    <m/>
    <x v="36"/>
    <b v="0"/>
    <x v="0"/>
    <s v="Jul"/>
    <x v="3"/>
    <x v="2"/>
    <s v="30-44"/>
    <s v="16-30"/>
    <n v="1"/>
    <n v="0"/>
    <n v="0"/>
    <x v="0"/>
  </r>
  <r>
    <s v="P0293"/>
    <d v="2024-08-30T07:21:00"/>
    <s v="M"/>
    <n v="70"/>
    <s v="White"/>
    <s v="None"/>
    <b v="0"/>
    <m/>
    <x v="14"/>
    <b v="0"/>
    <x v="0"/>
    <s v="Aug"/>
    <x v="5"/>
    <x v="0"/>
    <s v="60-74"/>
    <s v="46-60"/>
    <n v="0"/>
    <n v="0"/>
    <n v="0"/>
    <x v="0"/>
  </r>
  <r>
    <s v="P0294"/>
    <d v="2024-05-09T01:51:00"/>
    <s v="F"/>
    <n v="2"/>
    <s v="Two or More Races"/>
    <s v="Orthopedics"/>
    <b v="0"/>
    <n v="0"/>
    <x v="45"/>
    <b v="0"/>
    <x v="0"/>
    <s v="May"/>
    <x v="2"/>
    <x v="4"/>
    <s v="0-14"/>
    <s v="16-30"/>
    <n v="1"/>
    <n v="0"/>
    <n v="0"/>
    <x v="1"/>
  </r>
  <r>
    <s v="P0295"/>
    <d v="2024-03-02T16:08:00"/>
    <s v="M"/>
    <n v="29"/>
    <s v="White"/>
    <s v="None"/>
    <b v="1"/>
    <m/>
    <x v="37"/>
    <b v="1"/>
    <x v="0"/>
    <s v="Mar"/>
    <x v="1"/>
    <x v="3"/>
    <s v="15-29"/>
    <s v="31-45"/>
    <n v="0"/>
    <n v="1"/>
    <n v="0"/>
    <x v="0"/>
  </r>
  <r>
    <s v="P0296"/>
    <d v="2023-11-30T14:20:00"/>
    <s v="F"/>
    <n v="15"/>
    <s v="Asian"/>
    <s v="Cardiology"/>
    <b v="0"/>
    <m/>
    <x v="47"/>
    <b v="0"/>
    <x v="1"/>
    <s v="Nov"/>
    <x v="2"/>
    <x v="6"/>
    <s v="15-29"/>
    <s v="46-60"/>
    <n v="0"/>
    <n v="0"/>
    <n v="0"/>
    <x v="1"/>
  </r>
  <r>
    <s v="P0297"/>
    <d v="2024-03-01T12:16:00"/>
    <s v="F"/>
    <n v="9"/>
    <s v="African American"/>
    <s v="General Practice"/>
    <b v="0"/>
    <n v="10"/>
    <x v="43"/>
    <b v="0"/>
    <x v="0"/>
    <s v="Mar"/>
    <x v="5"/>
    <x v="6"/>
    <s v="0-14"/>
    <s v="46-60"/>
    <n v="0"/>
    <n v="0"/>
    <n v="0"/>
    <x v="1"/>
  </r>
  <r>
    <s v="P0298"/>
    <d v="2023-08-23T20:27:00"/>
    <s v="F"/>
    <n v="75"/>
    <s v="African American"/>
    <s v="General Practice"/>
    <b v="0"/>
    <m/>
    <x v="46"/>
    <b v="0"/>
    <x v="1"/>
    <s v="Aug"/>
    <x v="0"/>
    <x v="7"/>
    <s v="75+"/>
    <s v="16-30"/>
    <n v="1"/>
    <n v="0"/>
    <n v="0"/>
    <x v="1"/>
  </r>
  <r>
    <s v="P0299"/>
    <d v="2023-06-05T02:56:00"/>
    <s v="M"/>
    <n v="54"/>
    <s v="African American"/>
    <s v="None"/>
    <b v="0"/>
    <n v="0"/>
    <x v="5"/>
    <b v="0"/>
    <x v="1"/>
    <s v="Jun"/>
    <x v="4"/>
    <x v="4"/>
    <s v="45-59"/>
    <s v="46-60"/>
    <n v="0"/>
    <n v="0"/>
    <n v="0"/>
    <x v="0"/>
  </r>
  <r>
    <s v="P0300"/>
    <d v="2024-05-17T13:23:00"/>
    <s v="F"/>
    <n v="63"/>
    <s v="African American"/>
    <s v="None"/>
    <b v="0"/>
    <m/>
    <x v="17"/>
    <b v="0"/>
    <x v="0"/>
    <s v="May"/>
    <x v="5"/>
    <x v="6"/>
    <s v="60-74"/>
    <s v="31-45"/>
    <n v="0"/>
    <n v="0"/>
    <n v="0"/>
    <x v="1"/>
  </r>
  <r>
    <s v="P0301"/>
    <d v="2023-09-26T01:09:00"/>
    <s v="F"/>
    <n v="50"/>
    <s v="White"/>
    <s v="General Practice"/>
    <b v="0"/>
    <m/>
    <x v="48"/>
    <b v="0"/>
    <x v="1"/>
    <s v="Sep"/>
    <x v="6"/>
    <x v="4"/>
    <s v="45-59"/>
    <s v="16-30"/>
    <n v="1"/>
    <n v="0"/>
    <n v="0"/>
    <x v="1"/>
  </r>
  <r>
    <s v="P0302"/>
    <d v="2023-09-29T13:22:00"/>
    <s v="M"/>
    <n v="34"/>
    <s v="Declined to Identify"/>
    <s v="Renal"/>
    <b v="1"/>
    <m/>
    <x v="16"/>
    <b v="1"/>
    <x v="1"/>
    <s v="Sep"/>
    <x v="5"/>
    <x v="6"/>
    <s v="30-44"/>
    <s v="46-60"/>
    <n v="0"/>
    <n v="1"/>
    <n v="0"/>
    <x v="0"/>
  </r>
  <r>
    <s v="P0303"/>
    <d v="2023-08-07T04:12:00"/>
    <s v="M"/>
    <n v="23"/>
    <s v="White"/>
    <s v="None"/>
    <b v="1"/>
    <m/>
    <x v="50"/>
    <b v="1"/>
    <x v="1"/>
    <s v="Aug"/>
    <x v="4"/>
    <x v="5"/>
    <s v="15-29"/>
    <s v="31-45"/>
    <n v="0"/>
    <n v="1"/>
    <n v="0"/>
    <x v="0"/>
  </r>
  <r>
    <s v="P0304"/>
    <d v="2023-07-07T03:21:00"/>
    <s v="M"/>
    <n v="6"/>
    <s v="White"/>
    <s v="None"/>
    <b v="0"/>
    <n v="2"/>
    <x v="37"/>
    <b v="0"/>
    <x v="1"/>
    <s v="Jul"/>
    <x v="5"/>
    <x v="5"/>
    <s v="0-14"/>
    <s v="31-45"/>
    <n v="0"/>
    <n v="0"/>
    <n v="0"/>
    <x v="0"/>
  </r>
  <r>
    <s v="P0305"/>
    <d v="2024-07-08T19:41:00"/>
    <s v="M"/>
    <n v="30"/>
    <s v="White"/>
    <s v="General Practice"/>
    <b v="0"/>
    <m/>
    <x v="39"/>
    <b v="0"/>
    <x v="0"/>
    <s v="Jul"/>
    <x v="4"/>
    <x v="7"/>
    <s v="30-44"/>
    <s v="0-15"/>
    <n v="1"/>
    <n v="0"/>
    <n v="0"/>
    <x v="0"/>
  </r>
  <r>
    <s v="P0306"/>
    <d v="2024-02-16T15:38:00"/>
    <s v="M"/>
    <n v="12"/>
    <s v="White"/>
    <s v="None"/>
    <b v="0"/>
    <m/>
    <x v="17"/>
    <b v="0"/>
    <x v="0"/>
    <s v="Feb"/>
    <x v="5"/>
    <x v="3"/>
    <s v="0-14"/>
    <s v="31-45"/>
    <n v="0"/>
    <n v="0"/>
    <n v="0"/>
    <x v="0"/>
  </r>
  <r>
    <s v="P0307"/>
    <d v="2024-07-18T22:29:00"/>
    <s v="M"/>
    <n v="63"/>
    <s v="White"/>
    <s v="General Practice"/>
    <b v="0"/>
    <n v="0"/>
    <x v="12"/>
    <b v="0"/>
    <x v="0"/>
    <s v="Jul"/>
    <x v="2"/>
    <x v="2"/>
    <s v="60-74"/>
    <s v="31-45"/>
    <n v="0"/>
    <n v="0"/>
    <n v="0"/>
    <x v="0"/>
  </r>
  <r>
    <s v="P0308"/>
    <d v="2023-04-12T19:25:00"/>
    <s v="M"/>
    <n v="42"/>
    <s v="White"/>
    <s v="General Practice"/>
    <b v="0"/>
    <m/>
    <x v="1"/>
    <b v="0"/>
    <x v="1"/>
    <s v="Apr"/>
    <x v="0"/>
    <x v="7"/>
    <s v="30-44"/>
    <s v="16-30"/>
    <n v="1"/>
    <n v="0"/>
    <n v="0"/>
    <x v="0"/>
  </r>
  <r>
    <s v="P0309"/>
    <d v="2023-10-22T16:04:00"/>
    <s v="M"/>
    <n v="65"/>
    <s v="White"/>
    <s v="None"/>
    <b v="0"/>
    <n v="6"/>
    <x v="1"/>
    <b v="0"/>
    <x v="1"/>
    <s v="Oct"/>
    <x v="3"/>
    <x v="3"/>
    <s v="60-74"/>
    <s v="16-30"/>
    <n v="1"/>
    <n v="0"/>
    <n v="0"/>
    <x v="0"/>
  </r>
  <r>
    <s v="P0310"/>
    <d v="2023-04-14T20:19:00"/>
    <s v="M"/>
    <n v="21"/>
    <s v="Two or More Races"/>
    <s v="None"/>
    <b v="1"/>
    <m/>
    <x v="8"/>
    <b v="1"/>
    <x v="1"/>
    <s v="Apr"/>
    <x v="5"/>
    <x v="7"/>
    <s v="15-29"/>
    <s v="31-45"/>
    <n v="0"/>
    <n v="1"/>
    <n v="0"/>
    <x v="0"/>
  </r>
  <r>
    <s v="P0311"/>
    <d v="2024-01-12T21:42:00"/>
    <s v="M"/>
    <n v="1"/>
    <s v="Pacific Islander"/>
    <s v="None"/>
    <b v="0"/>
    <n v="7"/>
    <x v="45"/>
    <b v="0"/>
    <x v="0"/>
    <s v="Jan"/>
    <x v="5"/>
    <x v="2"/>
    <s v="0-14"/>
    <s v="16-30"/>
    <n v="1"/>
    <n v="0"/>
    <n v="1"/>
    <x v="0"/>
  </r>
  <r>
    <s v="P0312"/>
    <d v="2023-07-23T09:38:00"/>
    <s v="F"/>
    <n v="29"/>
    <s v="Pacific Islander"/>
    <s v="None"/>
    <b v="1"/>
    <m/>
    <x v="48"/>
    <b v="1"/>
    <x v="1"/>
    <s v="Jul"/>
    <x v="3"/>
    <x v="1"/>
    <s v="15-29"/>
    <s v="16-30"/>
    <n v="1"/>
    <n v="1"/>
    <n v="0"/>
    <x v="1"/>
  </r>
  <r>
    <s v="P0313"/>
    <d v="2024-07-23T16:49:00"/>
    <s v="F"/>
    <n v="16"/>
    <s v="Native American/Alaska Native"/>
    <s v="Physiotherapy"/>
    <b v="1"/>
    <m/>
    <x v="21"/>
    <b v="1"/>
    <x v="0"/>
    <s v="Jul"/>
    <x v="6"/>
    <x v="3"/>
    <s v="15-29"/>
    <s v="46-60"/>
    <n v="0"/>
    <n v="1"/>
    <n v="0"/>
    <x v="1"/>
  </r>
  <r>
    <s v="P0314"/>
    <d v="2024-07-08T23:12:00"/>
    <s v="F"/>
    <n v="38"/>
    <s v="Two or More Races"/>
    <s v="None"/>
    <b v="0"/>
    <m/>
    <x v="32"/>
    <b v="0"/>
    <x v="0"/>
    <s v="Jul"/>
    <x v="4"/>
    <x v="2"/>
    <s v="30-44"/>
    <s v="46-60"/>
    <n v="0"/>
    <n v="0"/>
    <n v="0"/>
    <x v="1"/>
  </r>
  <r>
    <s v="P0315"/>
    <d v="2023-11-18T07:01:00"/>
    <s v="F"/>
    <n v="20"/>
    <s v="White"/>
    <s v="General Practice"/>
    <b v="0"/>
    <m/>
    <x v="17"/>
    <b v="0"/>
    <x v="1"/>
    <s v="Nov"/>
    <x v="1"/>
    <x v="0"/>
    <s v="15-29"/>
    <s v="31-45"/>
    <n v="0"/>
    <n v="0"/>
    <n v="0"/>
    <x v="1"/>
  </r>
  <r>
    <s v="P0316"/>
    <d v="2023-08-01T07:12:00"/>
    <s v="F"/>
    <n v="22"/>
    <s v="Declined to Identify"/>
    <s v="None"/>
    <b v="1"/>
    <m/>
    <x v="29"/>
    <b v="1"/>
    <x v="1"/>
    <s v="Aug"/>
    <x v="6"/>
    <x v="0"/>
    <s v="15-29"/>
    <s v="16-30"/>
    <n v="1"/>
    <n v="1"/>
    <n v="0"/>
    <x v="1"/>
  </r>
  <r>
    <s v="P0317"/>
    <d v="2024-06-15T11:51:00"/>
    <s v="F"/>
    <n v="23"/>
    <s v="Asian"/>
    <s v="Gastroenterology"/>
    <b v="1"/>
    <n v="8"/>
    <x v="7"/>
    <b v="1"/>
    <x v="0"/>
    <s v="Jun"/>
    <x v="1"/>
    <x v="1"/>
    <s v="15-29"/>
    <s v="16-30"/>
    <n v="1"/>
    <n v="1"/>
    <n v="1"/>
    <x v="1"/>
  </r>
  <r>
    <s v="P0318"/>
    <d v="2024-05-19T19:44:00"/>
    <s v="M"/>
    <n v="14"/>
    <s v="Asian"/>
    <s v="Physiotherapy"/>
    <b v="0"/>
    <m/>
    <x v="30"/>
    <b v="0"/>
    <x v="0"/>
    <s v="May"/>
    <x v="3"/>
    <x v="7"/>
    <s v="0-14"/>
    <s v="0-15"/>
    <n v="1"/>
    <n v="0"/>
    <n v="0"/>
    <x v="0"/>
  </r>
  <r>
    <s v="P0319"/>
    <d v="2024-08-05T22:13:00"/>
    <s v="F"/>
    <n v="72"/>
    <s v="African American"/>
    <s v="None"/>
    <b v="0"/>
    <m/>
    <x v="28"/>
    <b v="0"/>
    <x v="0"/>
    <s v="Aug"/>
    <x v="4"/>
    <x v="2"/>
    <s v="60-74"/>
    <s v="16-30"/>
    <n v="1"/>
    <n v="0"/>
    <n v="0"/>
    <x v="1"/>
  </r>
  <r>
    <s v="P0320"/>
    <d v="2024-05-30T06:14:00"/>
    <s v="M"/>
    <n v="27"/>
    <s v="African American"/>
    <s v="None"/>
    <b v="0"/>
    <n v="8"/>
    <x v="39"/>
    <b v="0"/>
    <x v="0"/>
    <s v="May"/>
    <x v="2"/>
    <x v="0"/>
    <s v="15-29"/>
    <s v="0-15"/>
    <n v="1"/>
    <n v="0"/>
    <n v="1"/>
    <x v="0"/>
  </r>
  <r>
    <s v="P0321"/>
    <d v="2024-06-19T12:17:00"/>
    <s v="M"/>
    <n v="25"/>
    <s v="Two or More Races"/>
    <s v="None"/>
    <b v="1"/>
    <m/>
    <x v="12"/>
    <b v="1"/>
    <x v="0"/>
    <s v="Jun"/>
    <x v="0"/>
    <x v="6"/>
    <s v="15-29"/>
    <s v="31-45"/>
    <n v="0"/>
    <n v="1"/>
    <n v="0"/>
    <x v="0"/>
  </r>
  <r>
    <s v="P0322"/>
    <d v="2024-01-18T10:41:00"/>
    <s v="F"/>
    <n v="17"/>
    <s v="White"/>
    <s v="None"/>
    <b v="0"/>
    <m/>
    <x v="14"/>
    <b v="0"/>
    <x v="0"/>
    <s v="Jan"/>
    <x v="2"/>
    <x v="1"/>
    <s v="15-29"/>
    <s v="46-60"/>
    <n v="0"/>
    <n v="0"/>
    <n v="0"/>
    <x v="1"/>
  </r>
  <r>
    <s v="P0323"/>
    <d v="2024-02-16T08:05:00"/>
    <s v="M"/>
    <n v="78"/>
    <s v="Native American/Alaska Native"/>
    <s v="Orthopedics"/>
    <b v="1"/>
    <n v="1"/>
    <x v="48"/>
    <b v="1"/>
    <x v="0"/>
    <s v="Feb"/>
    <x v="5"/>
    <x v="0"/>
    <s v="75+"/>
    <s v="16-30"/>
    <n v="1"/>
    <n v="1"/>
    <n v="0"/>
    <x v="0"/>
  </r>
  <r>
    <s v="P0324"/>
    <d v="2024-02-16T02:25:00"/>
    <s v="F"/>
    <n v="19"/>
    <s v="White"/>
    <s v="Neurology"/>
    <b v="0"/>
    <m/>
    <x v="21"/>
    <b v="0"/>
    <x v="0"/>
    <s v="Feb"/>
    <x v="5"/>
    <x v="4"/>
    <s v="15-29"/>
    <s v="46-60"/>
    <n v="0"/>
    <n v="0"/>
    <n v="0"/>
    <x v="1"/>
  </r>
  <r>
    <s v="P0325"/>
    <d v="2024-02-11T01:32:00"/>
    <s v="F"/>
    <n v="46"/>
    <s v="African American"/>
    <s v="Orthopedics"/>
    <b v="1"/>
    <m/>
    <x v="34"/>
    <b v="1"/>
    <x v="0"/>
    <s v="Feb"/>
    <x v="3"/>
    <x v="4"/>
    <s v="45-59"/>
    <s v="0-15"/>
    <n v="1"/>
    <n v="1"/>
    <n v="0"/>
    <x v="1"/>
  </r>
  <r>
    <s v="P0326"/>
    <d v="2024-01-24T19:28:00"/>
    <s v="F"/>
    <n v="35"/>
    <s v="Two or More Races"/>
    <s v="Orthopedics"/>
    <b v="0"/>
    <m/>
    <x v="47"/>
    <b v="0"/>
    <x v="0"/>
    <s v="Jan"/>
    <x v="0"/>
    <x v="7"/>
    <s v="30-44"/>
    <s v="46-60"/>
    <n v="0"/>
    <n v="0"/>
    <n v="0"/>
    <x v="1"/>
  </r>
  <r>
    <s v="P0327"/>
    <d v="2024-09-27T09:06:00"/>
    <s v="F"/>
    <n v="6"/>
    <s v="Two or More Races"/>
    <s v="None"/>
    <b v="1"/>
    <m/>
    <x v="17"/>
    <b v="1"/>
    <x v="0"/>
    <s v="Sep"/>
    <x v="5"/>
    <x v="1"/>
    <s v="0-14"/>
    <s v="31-45"/>
    <n v="0"/>
    <n v="1"/>
    <n v="0"/>
    <x v="1"/>
  </r>
  <r>
    <s v="P0328"/>
    <d v="2023-04-17T09:04:00"/>
    <s v="F"/>
    <n v="36"/>
    <s v="White"/>
    <s v="General Practice"/>
    <b v="1"/>
    <n v="9"/>
    <x v="16"/>
    <b v="1"/>
    <x v="1"/>
    <s v="Apr"/>
    <x v="4"/>
    <x v="1"/>
    <s v="30-44"/>
    <s v="46-60"/>
    <n v="0"/>
    <n v="1"/>
    <n v="0"/>
    <x v="1"/>
  </r>
  <r>
    <s v="P0329"/>
    <d v="2024-01-08T19:38:00"/>
    <s v="F"/>
    <n v="27"/>
    <s v="Asian"/>
    <s v="None"/>
    <b v="1"/>
    <m/>
    <x v="2"/>
    <b v="1"/>
    <x v="0"/>
    <s v="Jan"/>
    <x v="4"/>
    <x v="7"/>
    <s v="15-29"/>
    <s v="46-60"/>
    <n v="0"/>
    <n v="1"/>
    <n v="0"/>
    <x v="1"/>
  </r>
  <r>
    <s v="P0330"/>
    <d v="2024-09-27T06:11:00"/>
    <s v="M"/>
    <n v="2"/>
    <s v="African American"/>
    <s v="None"/>
    <b v="1"/>
    <m/>
    <x v="23"/>
    <b v="1"/>
    <x v="0"/>
    <s v="Sep"/>
    <x v="5"/>
    <x v="0"/>
    <s v="0-14"/>
    <s v="46-60"/>
    <n v="0"/>
    <n v="1"/>
    <n v="0"/>
    <x v="0"/>
  </r>
  <r>
    <s v="P0331"/>
    <d v="2023-10-23T07:22:00"/>
    <s v="M"/>
    <n v="67"/>
    <s v="Asian"/>
    <s v="General Practice"/>
    <b v="0"/>
    <n v="7"/>
    <x v="17"/>
    <b v="0"/>
    <x v="1"/>
    <s v="Oct"/>
    <x v="4"/>
    <x v="0"/>
    <s v="60-74"/>
    <s v="31-45"/>
    <n v="0"/>
    <n v="0"/>
    <n v="0"/>
    <x v="0"/>
  </r>
  <r>
    <s v="P0332"/>
    <d v="2023-09-04T00:21:00"/>
    <s v="M"/>
    <n v="53"/>
    <s v="African American"/>
    <s v="None"/>
    <b v="1"/>
    <n v="2"/>
    <x v="22"/>
    <b v="1"/>
    <x v="1"/>
    <s v="Sep"/>
    <x v="4"/>
    <x v="4"/>
    <s v="45-59"/>
    <s v="31-45"/>
    <n v="0"/>
    <n v="1"/>
    <n v="0"/>
    <x v="0"/>
  </r>
  <r>
    <s v="P0333"/>
    <d v="2024-05-22T09:48:00"/>
    <s v="F"/>
    <n v="74"/>
    <s v="White"/>
    <s v="None"/>
    <b v="0"/>
    <m/>
    <x v="9"/>
    <b v="0"/>
    <x v="0"/>
    <s v="May"/>
    <x v="0"/>
    <x v="1"/>
    <s v="60-74"/>
    <s v="46-60"/>
    <n v="0"/>
    <n v="0"/>
    <n v="0"/>
    <x v="1"/>
  </r>
  <r>
    <s v="P0334"/>
    <d v="2024-06-08T10:01:00"/>
    <s v="M"/>
    <n v="26"/>
    <s v="White"/>
    <s v="None"/>
    <b v="0"/>
    <m/>
    <x v="31"/>
    <b v="0"/>
    <x v="0"/>
    <s v="Jun"/>
    <x v="1"/>
    <x v="1"/>
    <s v="15-29"/>
    <s v="16-30"/>
    <n v="1"/>
    <n v="0"/>
    <n v="0"/>
    <x v="0"/>
  </r>
  <r>
    <s v="P0335"/>
    <d v="2024-01-23T09:41:00"/>
    <s v="M"/>
    <n v="56"/>
    <s v="Pacific Islander"/>
    <s v="None"/>
    <b v="1"/>
    <n v="0"/>
    <x v="35"/>
    <b v="1"/>
    <x v="0"/>
    <s v="Jan"/>
    <x v="6"/>
    <x v="1"/>
    <s v="45-59"/>
    <s v="16-30"/>
    <n v="1"/>
    <n v="1"/>
    <n v="0"/>
    <x v="0"/>
  </r>
  <r>
    <s v="P0336"/>
    <d v="2023-11-10T06:23:00"/>
    <s v="M"/>
    <n v="9"/>
    <s v="African American"/>
    <s v="None"/>
    <b v="0"/>
    <n v="0"/>
    <x v="45"/>
    <b v="0"/>
    <x v="1"/>
    <s v="Nov"/>
    <x v="5"/>
    <x v="0"/>
    <s v="0-14"/>
    <s v="16-30"/>
    <n v="1"/>
    <n v="0"/>
    <n v="0"/>
    <x v="0"/>
  </r>
  <r>
    <s v="P0337"/>
    <d v="2023-09-26T02:35:00"/>
    <s v="F"/>
    <n v="3"/>
    <s v="African American"/>
    <s v="General Practice"/>
    <b v="0"/>
    <n v="4"/>
    <x v="1"/>
    <b v="0"/>
    <x v="1"/>
    <s v="Sep"/>
    <x v="6"/>
    <x v="4"/>
    <s v="0-14"/>
    <s v="16-30"/>
    <n v="1"/>
    <n v="0"/>
    <n v="0"/>
    <x v="1"/>
  </r>
  <r>
    <s v="P0338"/>
    <d v="2023-05-08T20:03:00"/>
    <s v="M"/>
    <n v="18"/>
    <s v="African American"/>
    <s v="Orthopedics"/>
    <b v="1"/>
    <m/>
    <x v="44"/>
    <b v="1"/>
    <x v="1"/>
    <s v="May"/>
    <x v="4"/>
    <x v="7"/>
    <s v="15-29"/>
    <s v="31-45"/>
    <n v="0"/>
    <n v="1"/>
    <n v="0"/>
    <x v="0"/>
  </r>
  <r>
    <s v="P0339"/>
    <d v="2023-06-15T03:28:00"/>
    <s v="F"/>
    <n v="28"/>
    <s v="White"/>
    <s v="None"/>
    <b v="0"/>
    <n v="9"/>
    <x v="22"/>
    <b v="0"/>
    <x v="1"/>
    <s v="Jun"/>
    <x v="2"/>
    <x v="5"/>
    <s v="15-29"/>
    <s v="31-45"/>
    <n v="0"/>
    <n v="0"/>
    <n v="0"/>
    <x v="1"/>
  </r>
  <r>
    <s v="P0340"/>
    <d v="2023-04-28T14:56:00"/>
    <s v="M"/>
    <n v="49"/>
    <s v="Two or More Races"/>
    <s v="General Practice"/>
    <b v="1"/>
    <n v="5"/>
    <x v="6"/>
    <b v="1"/>
    <x v="1"/>
    <s v="Apr"/>
    <x v="5"/>
    <x v="6"/>
    <s v="45-59"/>
    <s v="31-45"/>
    <n v="0"/>
    <n v="1"/>
    <n v="0"/>
    <x v="0"/>
  </r>
  <r>
    <s v="P0341"/>
    <d v="2024-03-01T23:41:00"/>
    <s v="M"/>
    <n v="30"/>
    <s v="Declined to Identify"/>
    <s v="Cardiology"/>
    <b v="1"/>
    <m/>
    <x v="6"/>
    <b v="1"/>
    <x v="0"/>
    <s v="Mar"/>
    <x v="5"/>
    <x v="2"/>
    <s v="30-44"/>
    <s v="31-45"/>
    <n v="0"/>
    <n v="1"/>
    <n v="0"/>
    <x v="0"/>
  </r>
  <r>
    <s v="P0342"/>
    <d v="2023-12-23T00:34:00"/>
    <s v="F"/>
    <n v="32"/>
    <s v="Two or More Races"/>
    <s v="General Practice"/>
    <b v="0"/>
    <m/>
    <x v="9"/>
    <b v="0"/>
    <x v="1"/>
    <s v="Dec"/>
    <x v="1"/>
    <x v="4"/>
    <s v="30-44"/>
    <s v="46-60"/>
    <n v="0"/>
    <n v="0"/>
    <n v="0"/>
    <x v="1"/>
  </r>
  <r>
    <s v="P0343"/>
    <d v="2024-08-29T16:55:00"/>
    <s v="M"/>
    <n v="52"/>
    <s v="Two or More Races"/>
    <s v="General Practice"/>
    <b v="1"/>
    <m/>
    <x v="13"/>
    <b v="1"/>
    <x v="0"/>
    <s v="Aug"/>
    <x v="2"/>
    <x v="3"/>
    <s v="45-59"/>
    <s v="46-60"/>
    <n v="0"/>
    <n v="1"/>
    <n v="0"/>
    <x v="0"/>
  </r>
  <r>
    <s v="P0344"/>
    <d v="2023-05-17T10:22:00"/>
    <s v="F"/>
    <n v="62"/>
    <s v="Native American/Alaska Native"/>
    <s v="None"/>
    <b v="0"/>
    <n v="8"/>
    <x v="28"/>
    <b v="0"/>
    <x v="1"/>
    <s v="May"/>
    <x v="0"/>
    <x v="1"/>
    <s v="60-74"/>
    <s v="16-30"/>
    <n v="1"/>
    <n v="0"/>
    <n v="1"/>
    <x v="1"/>
  </r>
  <r>
    <s v="P0345"/>
    <d v="2024-07-21T21:29:00"/>
    <s v="M"/>
    <n v="49"/>
    <s v="Pacific Islander"/>
    <s v="None"/>
    <b v="1"/>
    <m/>
    <x v="10"/>
    <b v="1"/>
    <x v="0"/>
    <s v="Jul"/>
    <x v="3"/>
    <x v="2"/>
    <s v="45-59"/>
    <s v="31-45"/>
    <n v="0"/>
    <n v="1"/>
    <n v="0"/>
    <x v="0"/>
  </r>
  <r>
    <s v="P0346"/>
    <d v="2024-01-20T11:54:00"/>
    <s v="F"/>
    <n v="40"/>
    <s v="Asian"/>
    <s v="None"/>
    <b v="0"/>
    <m/>
    <x v="37"/>
    <b v="0"/>
    <x v="0"/>
    <s v="Jan"/>
    <x v="1"/>
    <x v="1"/>
    <s v="30-44"/>
    <s v="31-45"/>
    <n v="0"/>
    <n v="0"/>
    <n v="0"/>
    <x v="1"/>
  </r>
  <r>
    <s v="P0347"/>
    <d v="2023-05-11T00:20:00"/>
    <s v="M"/>
    <n v="28"/>
    <s v="Pacific Islander"/>
    <s v="None"/>
    <b v="1"/>
    <m/>
    <x v="39"/>
    <b v="1"/>
    <x v="1"/>
    <s v="May"/>
    <x v="2"/>
    <x v="4"/>
    <s v="15-29"/>
    <s v="0-15"/>
    <n v="1"/>
    <n v="1"/>
    <n v="0"/>
    <x v="0"/>
  </r>
  <r>
    <s v="P0348"/>
    <d v="2024-08-15T17:50:00"/>
    <s v="M"/>
    <n v="28"/>
    <s v="Asian"/>
    <s v="Orthopedics"/>
    <b v="0"/>
    <m/>
    <x v="4"/>
    <b v="0"/>
    <x v="0"/>
    <s v="Aug"/>
    <x v="2"/>
    <x v="3"/>
    <s v="15-29"/>
    <s v="0-15"/>
    <n v="1"/>
    <n v="0"/>
    <n v="0"/>
    <x v="0"/>
  </r>
  <r>
    <s v="P0349"/>
    <d v="2024-01-22T16:43:00"/>
    <s v="F"/>
    <n v="74"/>
    <s v="Two or More Races"/>
    <s v="General Practice"/>
    <b v="0"/>
    <m/>
    <x v="35"/>
    <b v="0"/>
    <x v="0"/>
    <s v="Jan"/>
    <x v="4"/>
    <x v="3"/>
    <s v="60-74"/>
    <s v="16-30"/>
    <n v="1"/>
    <n v="0"/>
    <n v="0"/>
    <x v="1"/>
  </r>
  <r>
    <s v="P0350"/>
    <d v="2024-01-16T10:54:00"/>
    <s v="F"/>
    <n v="50"/>
    <s v="Declined to Identify"/>
    <s v="None"/>
    <b v="1"/>
    <n v="7"/>
    <x v="15"/>
    <b v="1"/>
    <x v="0"/>
    <s v="Jan"/>
    <x v="6"/>
    <x v="1"/>
    <s v="45-59"/>
    <s v="31-45"/>
    <n v="0"/>
    <n v="1"/>
    <n v="0"/>
    <x v="1"/>
  </r>
  <r>
    <s v="P0351"/>
    <d v="2023-05-26T09:55:00"/>
    <s v="F"/>
    <n v="78"/>
    <s v="White"/>
    <s v="None"/>
    <b v="1"/>
    <m/>
    <x v="46"/>
    <b v="1"/>
    <x v="1"/>
    <s v="May"/>
    <x v="5"/>
    <x v="1"/>
    <s v="75+"/>
    <s v="16-30"/>
    <n v="1"/>
    <n v="1"/>
    <n v="0"/>
    <x v="1"/>
  </r>
  <r>
    <s v="P0352"/>
    <d v="2023-05-14T18:54:00"/>
    <s v="F"/>
    <n v="24"/>
    <s v="White"/>
    <s v="General Practice"/>
    <b v="0"/>
    <m/>
    <x v="19"/>
    <b v="0"/>
    <x v="1"/>
    <s v="May"/>
    <x v="3"/>
    <x v="7"/>
    <s v="15-29"/>
    <s v="16-30"/>
    <n v="1"/>
    <n v="0"/>
    <n v="0"/>
    <x v="1"/>
  </r>
  <r>
    <s v="P0353"/>
    <d v="2024-09-21T20:59:00"/>
    <s v="M"/>
    <n v="49"/>
    <s v="Asian"/>
    <s v="None"/>
    <b v="1"/>
    <m/>
    <x v="27"/>
    <b v="1"/>
    <x v="0"/>
    <s v="Sep"/>
    <x v="1"/>
    <x v="7"/>
    <s v="45-59"/>
    <s v="46-60"/>
    <n v="0"/>
    <n v="1"/>
    <n v="0"/>
    <x v="0"/>
  </r>
  <r>
    <s v="P0354"/>
    <d v="2024-07-31T15:22:00"/>
    <s v="F"/>
    <n v="31"/>
    <s v="Two or More Races"/>
    <s v="Orthopedics"/>
    <b v="0"/>
    <n v="1"/>
    <x v="2"/>
    <b v="0"/>
    <x v="0"/>
    <s v="Jul"/>
    <x v="0"/>
    <x v="3"/>
    <s v="30-44"/>
    <s v="46-60"/>
    <n v="0"/>
    <n v="0"/>
    <n v="0"/>
    <x v="1"/>
  </r>
  <r>
    <s v="P0355"/>
    <d v="2024-04-18T20:25:00"/>
    <s v="M"/>
    <n v="12"/>
    <s v="White"/>
    <s v="General Practice"/>
    <b v="0"/>
    <n v="6"/>
    <x v="16"/>
    <b v="0"/>
    <x v="0"/>
    <s v="Apr"/>
    <x v="2"/>
    <x v="7"/>
    <s v="0-14"/>
    <s v="46-60"/>
    <n v="0"/>
    <n v="0"/>
    <n v="0"/>
    <x v="0"/>
  </r>
  <r>
    <s v="P0356"/>
    <d v="2024-02-28T09:28:00"/>
    <s v="Male"/>
    <n v="66"/>
    <s v="Asian"/>
    <s v="General Practice"/>
    <b v="0"/>
    <m/>
    <x v="16"/>
    <b v="0"/>
    <x v="0"/>
    <s v="Feb"/>
    <x v="0"/>
    <x v="1"/>
    <s v="60-74"/>
    <s v="46-60"/>
    <n v="0"/>
    <n v="0"/>
    <n v="0"/>
    <x v="0"/>
  </r>
  <r>
    <s v="P0357"/>
    <d v="2024-02-24T08:23:00"/>
    <s v="F"/>
    <n v="56"/>
    <s v="Two or More Races"/>
    <s v="None"/>
    <b v="1"/>
    <m/>
    <x v="47"/>
    <b v="1"/>
    <x v="0"/>
    <s v="Feb"/>
    <x v="1"/>
    <x v="0"/>
    <s v="45-59"/>
    <s v="46-60"/>
    <n v="0"/>
    <n v="1"/>
    <n v="0"/>
    <x v="1"/>
  </r>
  <r>
    <s v="P0358"/>
    <d v="2023-08-15T11:23:00"/>
    <s v="F"/>
    <n v="59"/>
    <s v="Two or More Races"/>
    <s v="Orthopedics"/>
    <b v="0"/>
    <m/>
    <x v="43"/>
    <b v="0"/>
    <x v="1"/>
    <s v="Aug"/>
    <x v="6"/>
    <x v="1"/>
    <s v="45-59"/>
    <s v="46-60"/>
    <n v="0"/>
    <n v="0"/>
    <n v="0"/>
    <x v="1"/>
  </r>
  <r>
    <s v="P0359"/>
    <d v="2023-06-11T09:21:00"/>
    <s v="M"/>
    <n v="11"/>
    <s v="African American"/>
    <s v="General Practice"/>
    <b v="1"/>
    <m/>
    <x v="21"/>
    <b v="1"/>
    <x v="1"/>
    <s v="Jun"/>
    <x v="3"/>
    <x v="1"/>
    <s v="0-14"/>
    <s v="46-60"/>
    <n v="0"/>
    <n v="1"/>
    <n v="0"/>
    <x v="0"/>
  </r>
  <r>
    <s v="P0360"/>
    <d v="2023-08-07T18:04:00"/>
    <s v="F"/>
    <n v="10"/>
    <s v="African American"/>
    <s v="None"/>
    <b v="0"/>
    <m/>
    <x v="44"/>
    <b v="0"/>
    <x v="1"/>
    <s v="Aug"/>
    <x v="4"/>
    <x v="7"/>
    <s v="0-14"/>
    <s v="31-45"/>
    <n v="0"/>
    <n v="0"/>
    <n v="0"/>
    <x v="1"/>
  </r>
  <r>
    <s v="P0361"/>
    <d v="2023-08-20T21:09:00"/>
    <s v="F"/>
    <n v="13"/>
    <s v="Pacific Islander"/>
    <s v="None"/>
    <b v="0"/>
    <n v="0"/>
    <x v="43"/>
    <b v="0"/>
    <x v="1"/>
    <s v="Aug"/>
    <x v="3"/>
    <x v="2"/>
    <s v="0-14"/>
    <s v="46-60"/>
    <n v="0"/>
    <n v="0"/>
    <n v="0"/>
    <x v="1"/>
  </r>
  <r>
    <s v="P0362"/>
    <d v="2023-06-03T01:27:00"/>
    <s v="M"/>
    <n v="17"/>
    <s v="Two or More Races"/>
    <s v="General Practice"/>
    <b v="0"/>
    <n v="5"/>
    <x v="34"/>
    <b v="0"/>
    <x v="1"/>
    <s v="Jun"/>
    <x v="1"/>
    <x v="4"/>
    <s v="15-29"/>
    <s v="0-15"/>
    <n v="1"/>
    <n v="0"/>
    <n v="0"/>
    <x v="0"/>
  </r>
  <r>
    <s v="P0363"/>
    <d v="2024-08-25T15:56:00"/>
    <s v="F"/>
    <n v="69"/>
    <s v="Asian"/>
    <s v="General Practice"/>
    <b v="1"/>
    <m/>
    <x v="37"/>
    <b v="1"/>
    <x v="0"/>
    <s v="Aug"/>
    <x v="3"/>
    <x v="3"/>
    <s v="60-74"/>
    <s v="31-45"/>
    <n v="0"/>
    <n v="1"/>
    <n v="0"/>
    <x v="1"/>
  </r>
  <r>
    <s v="P0364"/>
    <d v="2023-10-01T11:36:00"/>
    <s v="F"/>
    <n v="13"/>
    <s v="Declined to Identify"/>
    <s v="None"/>
    <b v="1"/>
    <n v="9"/>
    <x v="17"/>
    <b v="1"/>
    <x v="1"/>
    <s v="Oct"/>
    <x v="3"/>
    <x v="1"/>
    <s v="0-14"/>
    <s v="31-45"/>
    <n v="0"/>
    <n v="1"/>
    <n v="0"/>
    <x v="1"/>
  </r>
  <r>
    <s v="P0365"/>
    <d v="2023-05-06T23:25:00"/>
    <s v="M"/>
    <n v="71"/>
    <s v="White"/>
    <s v="General Practice"/>
    <b v="0"/>
    <m/>
    <x v="18"/>
    <b v="0"/>
    <x v="1"/>
    <s v="May"/>
    <x v="1"/>
    <x v="2"/>
    <s v="60-74"/>
    <s v="16-30"/>
    <n v="1"/>
    <n v="0"/>
    <n v="0"/>
    <x v="0"/>
  </r>
  <r>
    <s v="P0366"/>
    <d v="2023-10-13T20:19:00"/>
    <s v="F"/>
    <n v="26"/>
    <s v="Two or More Races"/>
    <s v="None"/>
    <b v="1"/>
    <m/>
    <x v="44"/>
    <b v="1"/>
    <x v="1"/>
    <s v="Oct"/>
    <x v="5"/>
    <x v="7"/>
    <s v="15-29"/>
    <s v="31-45"/>
    <n v="0"/>
    <n v="1"/>
    <n v="0"/>
    <x v="1"/>
  </r>
  <r>
    <s v="P0367"/>
    <d v="2023-04-08T17:26:00"/>
    <s v="M"/>
    <n v="61"/>
    <s v="White"/>
    <s v="None"/>
    <b v="0"/>
    <m/>
    <x v="19"/>
    <b v="0"/>
    <x v="1"/>
    <s v="Apr"/>
    <x v="1"/>
    <x v="3"/>
    <s v="60-74"/>
    <s v="16-30"/>
    <n v="1"/>
    <n v="0"/>
    <n v="0"/>
    <x v="0"/>
  </r>
  <r>
    <s v="P0368"/>
    <d v="2023-10-30T22:37:00"/>
    <s v="F"/>
    <n v="78"/>
    <s v="White"/>
    <s v="Orthopedics"/>
    <b v="0"/>
    <m/>
    <x v="31"/>
    <b v="0"/>
    <x v="1"/>
    <s v="Oct"/>
    <x v="4"/>
    <x v="2"/>
    <s v="75+"/>
    <s v="16-30"/>
    <n v="1"/>
    <n v="0"/>
    <n v="0"/>
    <x v="1"/>
  </r>
  <r>
    <s v="P0369"/>
    <d v="2023-07-31T17:43:00"/>
    <s v="M"/>
    <n v="21"/>
    <s v="Declined to Identify"/>
    <s v="None"/>
    <b v="0"/>
    <m/>
    <x v="12"/>
    <b v="0"/>
    <x v="1"/>
    <s v="Jul"/>
    <x v="4"/>
    <x v="3"/>
    <s v="15-29"/>
    <s v="31-45"/>
    <n v="0"/>
    <n v="0"/>
    <n v="0"/>
    <x v="0"/>
  </r>
  <r>
    <s v="P0370"/>
    <d v="2023-05-27T01:39:00"/>
    <s v="M"/>
    <n v="53"/>
    <s v="Asian"/>
    <s v="Orthopedics"/>
    <b v="0"/>
    <n v="0"/>
    <x v="16"/>
    <b v="0"/>
    <x v="1"/>
    <s v="May"/>
    <x v="1"/>
    <x v="4"/>
    <s v="45-59"/>
    <s v="46-60"/>
    <n v="0"/>
    <n v="0"/>
    <n v="0"/>
    <x v="0"/>
  </r>
  <r>
    <s v="P0371"/>
    <d v="2024-08-08T11:45:00"/>
    <s v="F"/>
    <n v="22"/>
    <s v="African American"/>
    <s v="General Practice"/>
    <b v="1"/>
    <m/>
    <x v="34"/>
    <b v="1"/>
    <x v="0"/>
    <s v="Aug"/>
    <x v="2"/>
    <x v="1"/>
    <s v="15-29"/>
    <s v="0-15"/>
    <n v="1"/>
    <n v="1"/>
    <n v="0"/>
    <x v="1"/>
  </r>
  <r>
    <s v="P0372"/>
    <d v="2023-07-21T05:31:00"/>
    <s v="F"/>
    <n v="50"/>
    <s v="Two or More Races"/>
    <s v="None"/>
    <b v="1"/>
    <m/>
    <x v="18"/>
    <b v="1"/>
    <x v="1"/>
    <s v="Jul"/>
    <x v="5"/>
    <x v="5"/>
    <s v="45-59"/>
    <s v="16-30"/>
    <n v="1"/>
    <n v="1"/>
    <n v="0"/>
    <x v="1"/>
  </r>
  <r>
    <s v="P0373"/>
    <d v="2023-06-03T01:38:00"/>
    <s v="M"/>
    <n v="73"/>
    <s v="African American"/>
    <s v="None"/>
    <b v="0"/>
    <m/>
    <x v="49"/>
    <b v="0"/>
    <x v="1"/>
    <s v="Jun"/>
    <x v="1"/>
    <x v="4"/>
    <s v="60-74"/>
    <s v="46-60"/>
    <n v="0"/>
    <n v="0"/>
    <n v="0"/>
    <x v="0"/>
  </r>
  <r>
    <s v="P0374"/>
    <d v="2023-10-03T11:22:00"/>
    <s v="F"/>
    <n v="47"/>
    <s v="White"/>
    <s v="None"/>
    <b v="0"/>
    <m/>
    <x v="48"/>
    <b v="0"/>
    <x v="1"/>
    <s v="Oct"/>
    <x v="6"/>
    <x v="1"/>
    <s v="45-59"/>
    <s v="16-30"/>
    <n v="1"/>
    <n v="0"/>
    <n v="0"/>
    <x v="1"/>
  </r>
  <r>
    <s v="P0375"/>
    <d v="2024-05-03T11:14:00"/>
    <s v="M"/>
    <n v="14"/>
    <s v="Pacific Islander"/>
    <s v="General Practice"/>
    <b v="0"/>
    <n v="2"/>
    <x v="36"/>
    <b v="0"/>
    <x v="0"/>
    <s v="May"/>
    <x v="5"/>
    <x v="1"/>
    <s v="0-14"/>
    <s v="16-30"/>
    <n v="1"/>
    <n v="0"/>
    <n v="0"/>
    <x v="0"/>
  </r>
  <r>
    <s v="P0376"/>
    <d v="2023-09-24T12:52:00"/>
    <s v="F"/>
    <n v="12"/>
    <s v="White"/>
    <s v="None"/>
    <b v="0"/>
    <m/>
    <x v="29"/>
    <b v="0"/>
    <x v="1"/>
    <s v="Sep"/>
    <x v="3"/>
    <x v="6"/>
    <s v="0-14"/>
    <s v="16-30"/>
    <n v="1"/>
    <n v="0"/>
    <n v="0"/>
    <x v="1"/>
  </r>
  <r>
    <s v="P0377"/>
    <d v="2023-12-30T17:51:00"/>
    <s v="M"/>
    <n v="8"/>
    <s v="Declined to Identify"/>
    <s v="None"/>
    <b v="1"/>
    <n v="0"/>
    <x v="28"/>
    <b v="1"/>
    <x v="1"/>
    <s v="Dec"/>
    <x v="1"/>
    <x v="3"/>
    <s v="0-14"/>
    <s v="16-30"/>
    <n v="1"/>
    <n v="1"/>
    <n v="0"/>
    <x v="0"/>
  </r>
  <r>
    <s v="P0378"/>
    <d v="2023-12-28T02:20:00"/>
    <s v="F"/>
    <n v="63"/>
    <s v="Two or More Races"/>
    <s v="General Practice"/>
    <b v="1"/>
    <n v="5"/>
    <x v="31"/>
    <b v="1"/>
    <x v="1"/>
    <s v="Dec"/>
    <x v="2"/>
    <x v="4"/>
    <s v="60-74"/>
    <s v="16-30"/>
    <n v="1"/>
    <n v="1"/>
    <n v="0"/>
    <x v="1"/>
  </r>
  <r>
    <s v="P0379"/>
    <d v="2023-10-29T21:36:00"/>
    <s v="M"/>
    <n v="39"/>
    <s v="White"/>
    <s v="Orthopedics"/>
    <b v="0"/>
    <m/>
    <x v="43"/>
    <b v="0"/>
    <x v="1"/>
    <s v="Oct"/>
    <x v="3"/>
    <x v="2"/>
    <s v="30-44"/>
    <s v="46-60"/>
    <n v="0"/>
    <n v="0"/>
    <n v="0"/>
    <x v="0"/>
  </r>
  <r>
    <s v="P0380"/>
    <d v="2024-08-06T17:48:00"/>
    <s v="F"/>
    <n v="10"/>
    <s v="White"/>
    <s v="Neurology"/>
    <b v="1"/>
    <m/>
    <x v="42"/>
    <b v="1"/>
    <x v="0"/>
    <s v="Aug"/>
    <x v="6"/>
    <x v="3"/>
    <s v="0-14"/>
    <s v="0-15"/>
    <n v="1"/>
    <n v="1"/>
    <n v="0"/>
    <x v="1"/>
  </r>
  <r>
    <s v="P0381"/>
    <d v="2023-08-09T08:03:00"/>
    <s v="F"/>
    <n v="3"/>
    <s v="Pacific Islander"/>
    <s v="Physiotherapy"/>
    <b v="0"/>
    <m/>
    <x v="29"/>
    <b v="0"/>
    <x v="1"/>
    <s v="Aug"/>
    <x v="0"/>
    <x v="0"/>
    <s v="0-14"/>
    <s v="16-30"/>
    <n v="1"/>
    <n v="0"/>
    <n v="0"/>
    <x v="1"/>
  </r>
  <r>
    <s v="P0382"/>
    <d v="2024-01-20T04:10:00"/>
    <s v="F"/>
    <n v="68"/>
    <s v="Two or More Races"/>
    <s v="None"/>
    <b v="0"/>
    <m/>
    <x v="1"/>
    <b v="0"/>
    <x v="0"/>
    <s v="Jan"/>
    <x v="1"/>
    <x v="5"/>
    <s v="60-74"/>
    <s v="16-30"/>
    <n v="1"/>
    <n v="0"/>
    <n v="0"/>
    <x v="1"/>
  </r>
  <r>
    <s v="P0383"/>
    <d v="2023-06-25T07:56:00"/>
    <s v="F"/>
    <n v="35"/>
    <s v="African American"/>
    <s v="None"/>
    <b v="0"/>
    <n v="8"/>
    <x v="15"/>
    <b v="0"/>
    <x v="1"/>
    <s v="Jun"/>
    <x v="3"/>
    <x v="0"/>
    <s v="30-44"/>
    <s v="31-45"/>
    <n v="0"/>
    <n v="0"/>
    <n v="0"/>
    <x v="1"/>
  </r>
  <r>
    <s v="P0384"/>
    <d v="2024-06-02T10:26:00"/>
    <s v="M"/>
    <n v="64"/>
    <s v="Two or More Races"/>
    <s v="General Practice"/>
    <b v="1"/>
    <n v="3"/>
    <x v="37"/>
    <b v="1"/>
    <x v="0"/>
    <s v="Jun"/>
    <x v="3"/>
    <x v="1"/>
    <s v="60-74"/>
    <s v="31-45"/>
    <n v="0"/>
    <n v="1"/>
    <n v="0"/>
    <x v="0"/>
  </r>
  <r>
    <s v="P0385"/>
    <d v="2024-01-13T19:05:00"/>
    <s v="F"/>
    <n v="72"/>
    <s v="White"/>
    <s v="None"/>
    <b v="1"/>
    <m/>
    <x v="26"/>
    <b v="1"/>
    <x v="0"/>
    <s v="Jan"/>
    <x v="1"/>
    <x v="7"/>
    <s v="60-74"/>
    <s v="31-45"/>
    <n v="0"/>
    <n v="1"/>
    <n v="0"/>
    <x v="1"/>
  </r>
  <r>
    <s v="P0386"/>
    <d v="2024-01-15T13:10:00"/>
    <s v="F"/>
    <n v="68"/>
    <s v="Asian"/>
    <s v="General Practice"/>
    <b v="1"/>
    <m/>
    <x v="44"/>
    <b v="1"/>
    <x v="0"/>
    <s v="Jan"/>
    <x v="4"/>
    <x v="6"/>
    <s v="60-74"/>
    <s v="31-45"/>
    <n v="0"/>
    <n v="1"/>
    <n v="0"/>
    <x v="1"/>
  </r>
  <r>
    <s v="P0387"/>
    <d v="2023-11-18T21:20:00"/>
    <s v="F"/>
    <n v="69"/>
    <s v="Declined to Identify"/>
    <s v="General Practice"/>
    <b v="0"/>
    <m/>
    <x v="5"/>
    <b v="0"/>
    <x v="1"/>
    <s v="Nov"/>
    <x v="1"/>
    <x v="2"/>
    <s v="60-74"/>
    <s v="46-60"/>
    <n v="0"/>
    <n v="0"/>
    <n v="0"/>
    <x v="1"/>
  </r>
  <r>
    <s v="P0388"/>
    <d v="2023-05-28T17:46:00"/>
    <s v="M"/>
    <n v="79"/>
    <s v="African American"/>
    <s v="None"/>
    <b v="0"/>
    <n v="8"/>
    <x v="2"/>
    <b v="0"/>
    <x v="1"/>
    <s v="May"/>
    <x v="3"/>
    <x v="3"/>
    <s v="75+"/>
    <s v="46-60"/>
    <n v="0"/>
    <n v="0"/>
    <n v="0"/>
    <x v="0"/>
  </r>
  <r>
    <s v="P0389"/>
    <d v="2023-10-30T10:20:00"/>
    <s v="F"/>
    <n v="16"/>
    <s v="African American"/>
    <s v="None"/>
    <b v="0"/>
    <m/>
    <x v="28"/>
    <b v="0"/>
    <x v="1"/>
    <s v="Oct"/>
    <x v="4"/>
    <x v="1"/>
    <s v="15-29"/>
    <s v="16-30"/>
    <n v="1"/>
    <n v="0"/>
    <n v="0"/>
    <x v="1"/>
  </r>
  <r>
    <s v="P0390"/>
    <d v="2023-10-12T22:55:00"/>
    <s v="F"/>
    <n v="78"/>
    <s v="Asian"/>
    <s v="None"/>
    <b v="1"/>
    <n v="9"/>
    <x v="6"/>
    <b v="1"/>
    <x v="1"/>
    <s v="Oct"/>
    <x v="2"/>
    <x v="2"/>
    <s v="75+"/>
    <s v="31-45"/>
    <n v="0"/>
    <n v="1"/>
    <n v="0"/>
    <x v="1"/>
  </r>
  <r>
    <s v="P0391"/>
    <d v="2023-05-14T01:04:00"/>
    <s v="F"/>
    <n v="10"/>
    <s v="White"/>
    <s v="None"/>
    <b v="1"/>
    <m/>
    <x v="9"/>
    <b v="1"/>
    <x v="1"/>
    <s v="May"/>
    <x v="3"/>
    <x v="4"/>
    <s v="0-14"/>
    <s v="46-60"/>
    <n v="0"/>
    <n v="1"/>
    <n v="0"/>
    <x v="1"/>
  </r>
  <r>
    <s v="P0392"/>
    <d v="2024-09-12T03:14:00"/>
    <s v="F"/>
    <n v="64"/>
    <s v="Native American/Alaska Native"/>
    <s v="None"/>
    <b v="0"/>
    <m/>
    <x v="44"/>
    <b v="0"/>
    <x v="0"/>
    <s v="Sep"/>
    <x v="2"/>
    <x v="5"/>
    <s v="60-74"/>
    <s v="31-45"/>
    <n v="0"/>
    <n v="0"/>
    <n v="0"/>
    <x v="1"/>
  </r>
  <r>
    <s v="P0393"/>
    <d v="2024-01-04T22:50:00"/>
    <s v="M"/>
    <n v="27"/>
    <s v="Asian"/>
    <s v="None"/>
    <b v="1"/>
    <n v="4"/>
    <x v="7"/>
    <b v="1"/>
    <x v="0"/>
    <s v="Jan"/>
    <x v="2"/>
    <x v="2"/>
    <s v="15-29"/>
    <s v="16-30"/>
    <n v="1"/>
    <n v="1"/>
    <n v="0"/>
    <x v="0"/>
  </r>
  <r>
    <s v="P0394"/>
    <d v="2024-06-11T07:25:00"/>
    <s v="M"/>
    <n v="18"/>
    <s v="Declined to Identify"/>
    <s v="None"/>
    <b v="1"/>
    <m/>
    <x v="5"/>
    <b v="1"/>
    <x v="0"/>
    <s v="Jun"/>
    <x v="6"/>
    <x v="0"/>
    <s v="15-29"/>
    <s v="46-60"/>
    <n v="0"/>
    <n v="1"/>
    <n v="0"/>
    <x v="0"/>
  </r>
  <r>
    <s v="P0395"/>
    <d v="2024-04-14T22:38:00"/>
    <s v="F"/>
    <n v="40"/>
    <s v="Asian"/>
    <s v="Orthopedics"/>
    <b v="1"/>
    <n v="6"/>
    <x v="30"/>
    <b v="1"/>
    <x v="0"/>
    <s v="Apr"/>
    <x v="3"/>
    <x v="2"/>
    <s v="30-44"/>
    <s v="0-15"/>
    <n v="1"/>
    <n v="1"/>
    <n v="0"/>
    <x v="1"/>
  </r>
  <r>
    <s v="P0396"/>
    <d v="2023-04-02T09:15:00"/>
    <s v="F"/>
    <n v="60"/>
    <s v="White"/>
    <s v="Physiotherapy"/>
    <b v="1"/>
    <m/>
    <x v="49"/>
    <b v="1"/>
    <x v="1"/>
    <s v="Apr"/>
    <x v="3"/>
    <x v="1"/>
    <s v="60-74"/>
    <s v="46-60"/>
    <n v="0"/>
    <n v="1"/>
    <n v="0"/>
    <x v="1"/>
  </r>
  <r>
    <s v="P0397"/>
    <d v="2024-03-27T00:28:00"/>
    <s v="F"/>
    <n v="7"/>
    <s v="Native American/Alaska Native"/>
    <s v="None"/>
    <b v="1"/>
    <m/>
    <x v="45"/>
    <b v="1"/>
    <x v="0"/>
    <s v="Mar"/>
    <x v="0"/>
    <x v="4"/>
    <s v="0-14"/>
    <s v="16-30"/>
    <n v="1"/>
    <n v="1"/>
    <n v="0"/>
    <x v="1"/>
  </r>
  <r>
    <s v="P0398"/>
    <d v="2024-04-15T01:32:00"/>
    <s v="F"/>
    <n v="62"/>
    <s v="African American"/>
    <s v="Physiotherapy"/>
    <b v="0"/>
    <m/>
    <x v="27"/>
    <b v="0"/>
    <x v="0"/>
    <s v="Apr"/>
    <x v="4"/>
    <x v="4"/>
    <s v="60-74"/>
    <s v="46-60"/>
    <n v="0"/>
    <n v="0"/>
    <n v="0"/>
    <x v="1"/>
  </r>
  <r>
    <s v="P0399"/>
    <d v="2024-05-24T15:47:00"/>
    <s v="F"/>
    <n v="32"/>
    <s v="African American"/>
    <s v="None"/>
    <b v="0"/>
    <m/>
    <x v="50"/>
    <b v="0"/>
    <x v="0"/>
    <s v="May"/>
    <x v="5"/>
    <x v="3"/>
    <s v="30-44"/>
    <s v="31-45"/>
    <n v="0"/>
    <n v="0"/>
    <n v="0"/>
    <x v="1"/>
  </r>
  <r>
    <s v="P0400"/>
    <d v="2024-07-19T13:27:00"/>
    <s v="M"/>
    <n v="17"/>
    <s v="White"/>
    <s v="None"/>
    <b v="0"/>
    <m/>
    <x v="4"/>
    <b v="0"/>
    <x v="0"/>
    <s v="Jul"/>
    <x v="5"/>
    <x v="6"/>
    <s v="15-29"/>
    <s v="0-15"/>
    <n v="1"/>
    <n v="0"/>
    <n v="0"/>
    <x v="0"/>
  </r>
  <r>
    <s v="P0401"/>
    <d v="2023-09-08T15:00:00"/>
    <s v="M"/>
    <n v="49"/>
    <s v="Two or More Races"/>
    <s v="None"/>
    <b v="0"/>
    <m/>
    <x v="26"/>
    <b v="0"/>
    <x v="1"/>
    <s v="Sep"/>
    <x v="5"/>
    <x v="3"/>
    <s v="45-59"/>
    <s v="31-45"/>
    <n v="0"/>
    <n v="0"/>
    <n v="0"/>
    <x v="0"/>
  </r>
  <r>
    <s v="P0402"/>
    <d v="2023-12-22T00:30:00"/>
    <s v="M"/>
    <n v="24"/>
    <s v="Native American/Alaska Native"/>
    <s v="General Practice"/>
    <b v="0"/>
    <m/>
    <x v="6"/>
    <b v="0"/>
    <x v="1"/>
    <s v="Dec"/>
    <x v="5"/>
    <x v="4"/>
    <s v="15-29"/>
    <s v="31-45"/>
    <n v="0"/>
    <n v="0"/>
    <n v="0"/>
    <x v="0"/>
  </r>
  <r>
    <s v="P0403"/>
    <d v="2023-05-22T09:41:00"/>
    <s v="F"/>
    <n v="69"/>
    <s v="Two or More Races"/>
    <s v="None"/>
    <b v="0"/>
    <m/>
    <x v="49"/>
    <b v="0"/>
    <x v="1"/>
    <s v="May"/>
    <x v="4"/>
    <x v="1"/>
    <s v="60-74"/>
    <s v="46-60"/>
    <n v="0"/>
    <n v="0"/>
    <n v="0"/>
    <x v="1"/>
  </r>
  <r>
    <s v="P0404"/>
    <d v="2024-08-23T16:04:00"/>
    <s v="F"/>
    <n v="9"/>
    <s v="White"/>
    <s v="Physiotherapy"/>
    <b v="0"/>
    <m/>
    <x v="15"/>
    <b v="0"/>
    <x v="0"/>
    <s v="Aug"/>
    <x v="5"/>
    <x v="3"/>
    <s v="0-14"/>
    <s v="31-45"/>
    <n v="0"/>
    <n v="0"/>
    <n v="0"/>
    <x v="1"/>
  </r>
  <r>
    <s v="P0405"/>
    <d v="2023-10-01T15:34:00"/>
    <s v="M"/>
    <n v="65"/>
    <s v="Native American/Alaska Native"/>
    <s v="General Practice"/>
    <b v="0"/>
    <m/>
    <x v="0"/>
    <b v="0"/>
    <x v="1"/>
    <s v="Oct"/>
    <x v="3"/>
    <x v="3"/>
    <s v="60-74"/>
    <s v="31-45"/>
    <n v="0"/>
    <n v="0"/>
    <n v="0"/>
    <x v="0"/>
  </r>
  <r>
    <s v="P0406"/>
    <d v="2024-10-27T15:34:00"/>
    <s v="F"/>
    <n v="59"/>
    <s v="African American"/>
    <s v="General Practice"/>
    <b v="0"/>
    <n v="10"/>
    <x v="29"/>
    <b v="0"/>
    <x v="0"/>
    <s v="Oct"/>
    <x v="3"/>
    <x v="3"/>
    <s v="45-59"/>
    <s v="16-30"/>
    <n v="1"/>
    <n v="0"/>
    <n v="1"/>
    <x v="1"/>
  </r>
  <r>
    <s v="P0407"/>
    <d v="2023-06-06T04:23:00"/>
    <s v="F"/>
    <n v="65"/>
    <s v="African American"/>
    <s v="Cardiology"/>
    <b v="1"/>
    <m/>
    <x v="5"/>
    <b v="1"/>
    <x v="1"/>
    <s v="Jun"/>
    <x v="6"/>
    <x v="5"/>
    <s v="60-74"/>
    <s v="46-60"/>
    <n v="0"/>
    <n v="1"/>
    <n v="0"/>
    <x v="1"/>
  </r>
  <r>
    <s v="P0408"/>
    <d v="2024-03-17T16:29:00"/>
    <s v="M"/>
    <n v="3"/>
    <s v="African American"/>
    <s v="None"/>
    <b v="1"/>
    <n v="9"/>
    <x v="37"/>
    <b v="1"/>
    <x v="0"/>
    <s v="Mar"/>
    <x v="3"/>
    <x v="3"/>
    <s v="0-14"/>
    <s v="31-45"/>
    <n v="0"/>
    <n v="1"/>
    <n v="0"/>
    <x v="0"/>
  </r>
  <r>
    <s v="P0409"/>
    <d v="2024-09-15T00:37:00"/>
    <s v="F"/>
    <n v="26"/>
    <s v="African American"/>
    <s v="None"/>
    <b v="0"/>
    <m/>
    <x v="13"/>
    <b v="0"/>
    <x v="0"/>
    <s v="Sep"/>
    <x v="3"/>
    <x v="4"/>
    <s v="15-29"/>
    <s v="46-60"/>
    <n v="0"/>
    <n v="0"/>
    <n v="0"/>
    <x v="1"/>
  </r>
  <r>
    <s v="P0410"/>
    <d v="2024-08-29T06:21:00"/>
    <s v="F"/>
    <n v="64"/>
    <s v="White"/>
    <s v="Orthopedics"/>
    <b v="0"/>
    <m/>
    <x v="6"/>
    <b v="0"/>
    <x v="0"/>
    <s v="Aug"/>
    <x v="2"/>
    <x v="0"/>
    <s v="60-74"/>
    <s v="31-45"/>
    <n v="0"/>
    <n v="0"/>
    <n v="0"/>
    <x v="1"/>
  </r>
  <r>
    <s v="P0411"/>
    <d v="2024-01-15T20:53:00"/>
    <s v="M"/>
    <n v="65"/>
    <s v="Declined to Identify"/>
    <s v="General Practice"/>
    <b v="0"/>
    <n v="1"/>
    <x v="26"/>
    <b v="0"/>
    <x v="0"/>
    <s v="Jan"/>
    <x v="4"/>
    <x v="7"/>
    <s v="60-74"/>
    <s v="31-45"/>
    <n v="0"/>
    <n v="0"/>
    <n v="0"/>
    <x v="0"/>
  </r>
  <r>
    <s v="P0412"/>
    <d v="2024-09-08T10:45:00"/>
    <s v="M"/>
    <n v="27"/>
    <s v="Two or More Races"/>
    <s v="None"/>
    <b v="0"/>
    <m/>
    <x v="35"/>
    <b v="0"/>
    <x v="0"/>
    <s v="Sep"/>
    <x v="3"/>
    <x v="1"/>
    <s v="15-29"/>
    <s v="16-30"/>
    <n v="1"/>
    <n v="0"/>
    <n v="0"/>
    <x v="0"/>
  </r>
  <r>
    <s v="P0413"/>
    <d v="2024-07-24T02:03:00"/>
    <s v="M"/>
    <n v="29"/>
    <s v="Pacific Islander"/>
    <s v="None"/>
    <b v="0"/>
    <m/>
    <x v="8"/>
    <b v="0"/>
    <x v="0"/>
    <s v="Jul"/>
    <x v="0"/>
    <x v="4"/>
    <s v="15-29"/>
    <s v="31-45"/>
    <n v="0"/>
    <n v="0"/>
    <n v="0"/>
    <x v="0"/>
  </r>
  <r>
    <s v="P0414"/>
    <d v="2024-10-23T11:11:00"/>
    <s v="M"/>
    <n v="3"/>
    <s v="Two or More Races"/>
    <s v="None"/>
    <b v="0"/>
    <n v="0"/>
    <x v="41"/>
    <b v="0"/>
    <x v="0"/>
    <s v="Oct"/>
    <x v="0"/>
    <x v="1"/>
    <s v="0-14"/>
    <s v="16-30"/>
    <n v="1"/>
    <n v="0"/>
    <n v="0"/>
    <x v="0"/>
  </r>
  <r>
    <s v="P0415"/>
    <d v="2024-08-20T21:13:00"/>
    <s v="F"/>
    <n v="45"/>
    <s v="Asian"/>
    <s v="None"/>
    <b v="1"/>
    <m/>
    <x v="18"/>
    <b v="1"/>
    <x v="0"/>
    <s v="Aug"/>
    <x v="6"/>
    <x v="2"/>
    <s v="45-59"/>
    <s v="16-30"/>
    <n v="1"/>
    <n v="1"/>
    <n v="0"/>
    <x v="1"/>
  </r>
  <r>
    <s v="P0416"/>
    <d v="2024-07-14T01:28:00"/>
    <s v="M"/>
    <n v="75"/>
    <s v="Declined to Identify"/>
    <s v="None"/>
    <b v="1"/>
    <m/>
    <x v="18"/>
    <b v="1"/>
    <x v="0"/>
    <s v="Jul"/>
    <x v="3"/>
    <x v="4"/>
    <s v="75+"/>
    <s v="16-30"/>
    <n v="1"/>
    <n v="1"/>
    <n v="0"/>
    <x v="0"/>
  </r>
  <r>
    <s v="P0417"/>
    <d v="2024-05-03T03:16:00"/>
    <s v="F"/>
    <n v="39"/>
    <s v="White"/>
    <s v="None"/>
    <b v="1"/>
    <n v="5"/>
    <x v="29"/>
    <b v="1"/>
    <x v="0"/>
    <s v="May"/>
    <x v="5"/>
    <x v="5"/>
    <s v="30-44"/>
    <s v="16-30"/>
    <n v="1"/>
    <n v="1"/>
    <n v="0"/>
    <x v="1"/>
  </r>
  <r>
    <s v="P0418"/>
    <d v="2023-05-21T05:58:00"/>
    <s v="F"/>
    <n v="13"/>
    <s v="Declined to Identify"/>
    <s v="General Practice"/>
    <b v="1"/>
    <m/>
    <x v="1"/>
    <b v="1"/>
    <x v="1"/>
    <s v="May"/>
    <x v="3"/>
    <x v="5"/>
    <s v="0-14"/>
    <s v="16-30"/>
    <n v="1"/>
    <n v="1"/>
    <n v="0"/>
    <x v="1"/>
  </r>
  <r>
    <s v="P0419"/>
    <d v="2023-04-23T19:21:00"/>
    <s v="M"/>
    <n v="74"/>
    <s v="White"/>
    <s v="Cardiology"/>
    <b v="1"/>
    <m/>
    <x v="9"/>
    <b v="1"/>
    <x v="1"/>
    <s v="Apr"/>
    <x v="3"/>
    <x v="7"/>
    <s v="60-74"/>
    <s v="46-60"/>
    <n v="0"/>
    <n v="1"/>
    <n v="0"/>
    <x v="0"/>
  </r>
  <r>
    <s v="P0420"/>
    <d v="2023-05-25T18:01:00"/>
    <s v="F"/>
    <n v="34"/>
    <s v="Declined to Identify"/>
    <s v="None"/>
    <b v="0"/>
    <m/>
    <x v="0"/>
    <b v="0"/>
    <x v="1"/>
    <s v="May"/>
    <x v="2"/>
    <x v="7"/>
    <s v="30-44"/>
    <s v="31-45"/>
    <n v="0"/>
    <n v="0"/>
    <n v="0"/>
    <x v="1"/>
  </r>
  <r>
    <s v="P0421"/>
    <d v="2023-06-28T13:24:00"/>
    <s v="M"/>
    <n v="76"/>
    <s v="White"/>
    <s v="None"/>
    <b v="1"/>
    <m/>
    <x v="11"/>
    <b v="1"/>
    <x v="1"/>
    <s v="Jun"/>
    <x v="0"/>
    <x v="6"/>
    <s v="75+"/>
    <s v="46-60"/>
    <n v="0"/>
    <n v="1"/>
    <n v="0"/>
    <x v="0"/>
  </r>
  <r>
    <s v="P0422"/>
    <d v="2024-02-17T00:38:00"/>
    <s v="M"/>
    <n v="26"/>
    <s v="Asian"/>
    <s v="Physiotherapy"/>
    <b v="1"/>
    <n v="9"/>
    <x v="5"/>
    <b v="1"/>
    <x v="0"/>
    <s v="Feb"/>
    <x v="1"/>
    <x v="4"/>
    <s v="15-29"/>
    <s v="46-60"/>
    <n v="0"/>
    <n v="1"/>
    <n v="0"/>
    <x v="0"/>
  </r>
  <r>
    <s v="P0423"/>
    <d v="2024-10-13T15:10:00"/>
    <s v="F"/>
    <n v="79"/>
    <s v="Asian"/>
    <s v="General Practice"/>
    <b v="0"/>
    <m/>
    <x v="28"/>
    <b v="0"/>
    <x v="0"/>
    <s v="Oct"/>
    <x v="3"/>
    <x v="3"/>
    <s v="75+"/>
    <s v="16-30"/>
    <n v="1"/>
    <n v="0"/>
    <n v="0"/>
    <x v="1"/>
  </r>
  <r>
    <s v="P0424"/>
    <d v="2023-10-01T15:20:00"/>
    <s v="F"/>
    <n v="28"/>
    <s v="Pacific Islander"/>
    <s v="Cardiology"/>
    <b v="0"/>
    <n v="7"/>
    <x v="35"/>
    <b v="0"/>
    <x v="1"/>
    <s v="Oct"/>
    <x v="3"/>
    <x v="3"/>
    <s v="15-29"/>
    <s v="16-30"/>
    <n v="1"/>
    <n v="0"/>
    <n v="1"/>
    <x v="1"/>
  </r>
  <r>
    <s v="P0425"/>
    <d v="2023-08-05T15:00:00"/>
    <s v="F"/>
    <n v="45"/>
    <s v="White"/>
    <s v="Orthopedics"/>
    <b v="0"/>
    <m/>
    <x v="17"/>
    <b v="0"/>
    <x v="1"/>
    <s v="Aug"/>
    <x v="1"/>
    <x v="3"/>
    <s v="45-59"/>
    <s v="31-45"/>
    <n v="0"/>
    <n v="0"/>
    <n v="0"/>
    <x v="1"/>
  </r>
  <r>
    <s v="P0426"/>
    <d v="2023-10-15T14:44:00"/>
    <s v="M"/>
    <n v="22"/>
    <s v="White"/>
    <s v="Orthopedics"/>
    <b v="0"/>
    <m/>
    <x v="37"/>
    <b v="0"/>
    <x v="1"/>
    <s v="Oct"/>
    <x v="3"/>
    <x v="6"/>
    <s v="15-29"/>
    <s v="31-45"/>
    <n v="0"/>
    <n v="0"/>
    <n v="0"/>
    <x v="0"/>
  </r>
  <r>
    <s v="P0427"/>
    <d v="2023-07-03T09:04:00"/>
    <s v="M"/>
    <n v="76"/>
    <s v="White"/>
    <s v="None"/>
    <b v="1"/>
    <n v="3"/>
    <x v="16"/>
    <b v="1"/>
    <x v="1"/>
    <s v="Jul"/>
    <x v="4"/>
    <x v="1"/>
    <s v="75+"/>
    <s v="46-60"/>
    <n v="0"/>
    <n v="1"/>
    <n v="0"/>
    <x v="0"/>
  </r>
  <r>
    <s v="P0428"/>
    <d v="2023-08-27T00:37:00"/>
    <s v="F"/>
    <n v="8"/>
    <s v="African American"/>
    <s v="None"/>
    <b v="1"/>
    <m/>
    <x v="33"/>
    <b v="1"/>
    <x v="1"/>
    <s v="Aug"/>
    <x v="3"/>
    <x v="4"/>
    <s v="0-14"/>
    <s v="31-45"/>
    <n v="0"/>
    <n v="1"/>
    <n v="0"/>
    <x v="1"/>
  </r>
  <r>
    <s v="P0429"/>
    <d v="2024-04-06T12:00:00"/>
    <s v="F"/>
    <n v="4"/>
    <s v="African American"/>
    <s v="Gastroenterology"/>
    <b v="0"/>
    <n v="6"/>
    <x v="43"/>
    <b v="0"/>
    <x v="0"/>
    <s v="Apr"/>
    <x v="1"/>
    <x v="6"/>
    <s v="0-14"/>
    <s v="46-60"/>
    <n v="0"/>
    <n v="0"/>
    <n v="0"/>
    <x v="1"/>
  </r>
  <r>
    <s v="P0430"/>
    <d v="2023-10-11T12:34:00"/>
    <s v="F"/>
    <n v="17"/>
    <s v="White"/>
    <s v="None"/>
    <b v="1"/>
    <n v="4"/>
    <x v="22"/>
    <b v="1"/>
    <x v="1"/>
    <s v="Oct"/>
    <x v="0"/>
    <x v="6"/>
    <s v="15-29"/>
    <s v="31-45"/>
    <n v="0"/>
    <n v="1"/>
    <n v="0"/>
    <x v="1"/>
  </r>
  <r>
    <s v="P0431"/>
    <d v="2023-07-08T00:55:00"/>
    <s v="F"/>
    <n v="12"/>
    <s v="Declined to Identify"/>
    <s v="None"/>
    <b v="1"/>
    <n v="2"/>
    <x v="23"/>
    <b v="1"/>
    <x v="1"/>
    <s v="Jul"/>
    <x v="1"/>
    <x v="4"/>
    <s v="0-14"/>
    <s v="46-60"/>
    <n v="0"/>
    <n v="1"/>
    <n v="0"/>
    <x v="1"/>
  </r>
  <r>
    <s v="P0432"/>
    <d v="2024-08-05T10:47:00"/>
    <s v="F"/>
    <n v="57"/>
    <s v="African American"/>
    <s v="General Practice"/>
    <b v="0"/>
    <m/>
    <x v="29"/>
    <b v="0"/>
    <x v="0"/>
    <s v="Aug"/>
    <x v="4"/>
    <x v="1"/>
    <s v="45-59"/>
    <s v="16-30"/>
    <n v="1"/>
    <n v="0"/>
    <n v="0"/>
    <x v="1"/>
  </r>
  <r>
    <s v="P0433"/>
    <d v="2024-06-03T20:34:00"/>
    <s v="F"/>
    <n v="61"/>
    <s v="Two or More Races"/>
    <s v="General Practice"/>
    <b v="0"/>
    <m/>
    <x v="29"/>
    <b v="0"/>
    <x v="0"/>
    <s v="Jun"/>
    <x v="4"/>
    <x v="7"/>
    <s v="60-74"/>
    <s v="16-30"/>
    <n v="1"/>
    <n v="0"/>
    <n v="0"/>
    <x v="1"/>
  </r>
  <r>
    <s v="P0434"/>
    <d v="2024-05-30T06:44:00"/>
    <s v="M"/>
    <n v="31"/>
    <s v="White"/>
    <s v="Neurology"/>
    <b v="0"/>
    <m/>
    <x v="50"/>
    <b v="0"/>
    <x v="0"/>
    <s v="May"/>
    <x v="2"/>
    <x v="0"/>
    <s v="30-44"/>
    <s v="31-45"/>
    <n v="0"/>
    <n v="0"/>
    <n v="0"/>
    <x v="0"/>
  </r>
  <r>
    <s v="P0435"/>
    <d v="2023-06-03T14:37:00"/>
    <s v="M"/>
    <n v="10"/>
    <s v="Two or More Races"/>
    <s v="Orthopedics"/>
    <b v="1"/>
    <m/>
    <x v="6"/>
    <b v="1"/>
    <x v="1"/>
    <s v="Jun"/>
    <x v="1"/>
    <x v="6"/>
    <s v="0-14"/>
    <s v="31-45"/>
    <n v="0"/>
    <n v="1"/>
    <n v="0"/>
    <x v="0"/>
  </r>
  <r>
    <s v="P0436"/>
    <d v="2023-11-20T03:57:00"/>
    <s v="F"/>
    <n v="7"/>
    <s v="Two or More Races"/>
    <s v="None"/>
    <b v="0"/>
    <m/>
    <x v="23"/>
    <b v="0"/>
    <x v="1"/>
    <s v="Nov"/>
    <x v="4"/>
    <x v="5"/>
    <s v="0-14"/>
    <s v="46-60"/>
    <n v="0"/>
    <n v="0"/>
    <n v="0"/>
    <x v="1"/>
  </r>
  <r>
    <s v="P0437"/>
    <d v="2023-05-01T07:01:00"/>
    <s v="F"/>
    <n v="56"/>
    <s v="Two or More Races"/>
    <s v="None"/>
    <b v="1"/>
    <m/>
    <x v="27"/>
    <b v="1"/>
    <x v="1"/>
    <s v="May"/>
    <x v="4"/>
    <x v="0"/>
    <s v="45-59"/>
    <s v="46-60"/>
    <n v="0"/>
    <n v="1"/>
    <n v="0"/>
    <x v="1"/>
  </r>
  <r>
    <s v="P0438"/>
    <d v="2023-10-01T15:44:00"/>
    <s v="F"/>
    <n v="19"/>
    <s v="African American"/>
    <s v="Physiotherapy"/>
    <b v="1"/>
    <n v="1"/>
    <x v="49"/>
    <b v="1"/>
    <x v="1"/>
    <s v="Oct"/>
    <x v="3"/>
    <x v="3"/>
    <s v="15-29"/>
    <s v="46-60"/>
    <n v="0"/>
    <n v="1"/>
    <n v="0"/>
    <x v="1"/>
  </r>
  <r>
    <s v="P0439"/>
    <d v="2023-11-04T03:38:00"/>
    <s v="M"/>
    <n v="30"/>
    <s v="Two or More Races"/>
    <s v="Physiotherapy"/>
    <b v="0"/>
    <n v="0"/>
    <x v="17"/>
    <b v="0"/>
    <x v="1"/>
    <s v="Nov"/>
    <x v="1"/>
    <x v="5"/>
    <s v="30-44"/>
    <s v="31-45"/>
    <n v="0"/>
    <n v="0"/>
    <n v="0"/>
    <x v="0"/>
  </r>
  <r>
    <s v="P0440"/>
    <d v="2024-02-21T07:28:00"/>
    <s v="M"/>
    <n v="59"/>
    <s v="African American"/>
    <s v="None"/>
    <b v="1"/>
    <m/>
    <x v="16"/>
    <b v="1"/>
    <x v="0"/>
    <s v="Feb"/>
    <x v="0"/>
    <x v="0"/>
    <s v="45-59"/>
    <s v="46-60"/>
    <n v="0"/>
    <n v="1"/>
    <n v="0"/>
    <x v="0"/>
  </r>
  <r>
    <s v="P0441"/>
    <d v="2024-02-04T13:53:00"/>
    <s v="M"/>
    <n v="15"/>
    <s v="African American"/>
    <s v="General Practice"/>
    <b v="1"/>
    <m/>
    <x v="20"/>
    <b v="1"/>
    <x v="0"/>
    <s v="Feb"/>
    <x v="3"/>
    <x v="6"/>
    <s v="15-29"/>
    <s v="16-30"/>
    <n v="1"/>
    <n v="1"/>
    <n v="0"/>
    <x v="0"/>
  </r>
  <r>
    <s v="P0442"/>
    <d v="2023-11-19T14:19:00"/>
    <s v="F"/>
    <n v="20"/>
    <s v="White"/>
    <s v="Orthopedics"/>
    <b v="1"/>
    <n v="7"/>
    <x v="26"/>
    <b v="1"/>
    <x v="1"/>
    <s v="Nov"/>
    <x v="3"/>
    <x v="6"/>
    <s v="15-29"/>
    <s v="31-45"/>
    <n v="0"/>
    <n v="1"/>
    <n v="0"/>
    <x v="1"/>
  </r>
  <r>
    <s v="P0443"/>
    <d v="2023-12-24T13:24:00"/>
    <s v="M"/>
    <n v="73"/>
    <s v="Two or More Races"/>
    <s v="None"/>
    <b v="0"/>
    <m/>
    <x v="43"/>
    <b v="0"/>
    <x v="1"/>
    <s v="Dec"/>
    <x v="3"/>
    <x v="6"/>
    <s v="60-74"/>
    <s v="46-60"/>
    <n v="0"/>
    <n v="0"/>
    <n v="0"/>
    <x v="0"/>
  </r>
  <r>
    <s v="P0444"/>
    <d v="2024-05-22T13:54:00"/>
    <s v="F"/>
    <n v="1"/>
    <s v="Declined to Identify"/>
    <s v="None"/>
    <b v="1"/>
    <m/>
    <x v="28"/>
    <b v="1"/>
    <x v="0"/>
    <s v="May"/>
    <x v="0"/>
    <x v="6"/>
    <s v="0-14"/>
    <s v="16-30"/>
    <n v="1"/>
    <n v="1"/>
    <n v="0"/>
    <x v="1"/>
  </r>
  <r>
    <s v="P0445"/>
    <d v="2023-07-25T23:16:00"/>
    <s v="M"/>
    <n v="11"/>
    <s v="Pacific Islander"/>
    <s v="None"/>
    <b v="0"/>
    <n v="7"/>
    <x v="21"/>
    <b v="0"/>
    <x v="1"/>
    <s v="Jul"/>
    <x v="6"/>
    <x v="2"/>
    <s v="0-14"/>
    <s v="46-60"/>
    <n v="0"/>
    <n v="0"/>
    <n v="0"/>
    <x v="0"/>
  </r>
  <r>
    <s v="P0446"/>
    <d v="2023-12-14T00:00:00"/>
    <s v="F"/>
    <n v="57"/>
    <s v="Declined to Identify"/>
    <s v="General Practice"/>
    <b v="0"/>
    <m/>
    <x v="33"/>
    <b v="0"/>
    <x v="1"/>
    <s v="Dec"/>
    <x v="2"/>
    <x v="4"/>
    <s v="45-59"/>
    <s v="31-45"/>
    <n v="0"/>
    <n v="0"/>
    <n v="0"/>
    <x v="1"/>
  </r>
  <r>
    <s v="P0447"/>
    <d v="2023-05-30T10:22:00"/>
    <s v="F"/>
    <n v="62"/>
    <s v="Asian"/>
    <s v="General Practice"/>
    <b v="1"/>
    <m/>
    <x v="13"/>
    <b v="1"/>
    <x v="1"/>
    <s v="May"/>
    <x v="6"/>
    <x v="1"/>
    <s v="60-74"/>
    <s v="46-60"/>
    <n v="0"/>
    <n v="1"/>
    <n v="0"/>
    <x v="1"/>
  </r>
  <r>
    <s v="P0448"/>
    <d v="2023-11-14T04:15:00"/>
    <s v="M"/>
    <n v="1"/>
    <s v="Declined to Identify"/>
    <s v="Orthopedics"/>
    <b v="0"/>
    <m/>
    <x v="44"/>
    <b v="0"/>
    <x v="1"/>
    <s v="Nov"/>
    <x v="6"/>
    <x v="5"/>
    <s v="0-14"/>
    <s v="31-45"/>
    <n v="0"/>
    <n v="0"/>
    <n v="0"/>
    <x v="0"/>
  </r>
  <r>
    <s v="P0449"/>
    <d v="2024-03-22T12:20:00"/>
    <s v="M"/>
    <n v="53"/>
    <s v="Asian"/>
    <s v="None"/>
    <b v="1"/>
    <m/>
    <x v="29"/>
    <b v="1"/>
    <x v="0"/>
    <s v="Mar"/>
    <x v="5"/>
    <x v="6"/>
    <s v="45-59"/>
    <s v="16-30"/>
    <n v="1"/>
    <n v="1"/>
    <n v="0"/>
    <x v="0"/>
  </r>
  <r>
    <s v="P0450"/>
    <d v="2023-07-29T02:58:00"/>
    <s v="M"/>
    <n v="28"/>
    <s v="Pacific Islander"/>
    <s v="General Practice"/>
    <b v="0"/>
    <m/>
    <x v="12"/>
    <b v="0"/>
    <x v="1"/>
    <s v="Jul"/>
    <x v="1"/>
    <x v="4"/>
    <s v="15-29"/>
    <s v="31-45"/>
    <n v="0"/>
    <n v="0"/>
    <n v="0"/>
    <x v="0"/>
  </r>
  <r>
    <s v="P0451"/>
    <d v="2024-09-28T17:53:00"/>
    <s v="F"/>
    <n v="49"/>
    <s v="African American"/>
    <s v="None"/>
    <b v="1"/>
    <m/>
    <x v="38"/>
    <b v="1"/>
    <x v="0"/>
    <s v="Sep"/>
    <x v="1"/>
    <x v="3"/>
    <s v="45-59"/>
    <s v="0-15"/>
    <n v="1"/>
    <n v="1"/>
    <n v="0"/>
    <x v="1"/>
  </r>
  <r>
    <s v="P0452"/>
    <d v="2023-04-18T04:45:00"/>
    <s v="M"/>
    <n v="57"/>
    <s v="African American"/>
    <s v="None"/>
    <b v="1"/>
    <n v="2"/>
    <x v="26"/>
    <b v="1"/>
    <x v="1"/>
    <s v="Apr"/>
    <x v="6"/>
    <x v="5"/>
    <s v="45-59"/>
    <s v="31-45"/>
    <n v="0"/>
    <n v="1"/>
    <n v="0"/>
    <x v="0"/>
  </r>
  <r>
    <s v="P0453"/>
    <d v="2024-02-22T16:06:00"/>
    <s v="F"/>
    <n v="32"/>
    <s v="Declined to Identify"/>
    <s v="General Practice"/>
    <b v="1"/>
    <m/>
    <x v="0"/>
    <b v="1"/>
    <x v="0"/>
    <s v="Feb"/>
    <x v="2"/>
    <x v="3"/>
    <s v="30-44"/>
    <s v="31-45"/>
    <n v="0"/>
    <n v="1"/>
    <n v="0"/>
    <x v="1"/>
  </r>
  <r>
    <s v="P0454"/>
    <d v="2023-12-16T15:02:00"/>
    <s v="M"/>
    <n v="50"/>
    <s v="African American"/>
    <s v="None"/>
    <b v="0"/>
    <m/>
    <x v="25"/>
    <b v="0"/>
    <x v="1"/>
    <s v="Dec"/>
    <x v="1"/>
    <x v="3"/>
    <s v="45-59"/>
    <s v="46-60"/>
    <n v="0"/>
    <n v="0"/>
    <n v="0"/>
    <x v="0"/>
  </r>
  <r>
    <s v="P0455"/>
    <d v="2024-03-09T16:51:00"/>
    <s v="M"/>
    <n v="76"/>
    <s v="White"/>
    <s v="None"/>
    <b v="1"/>
    <m/>
    <x v="13"/>
    <b v="1"/>
    <x v="0"/>
    <s v="Mar"/>
    <x v="1"/>
    <x v="3"/>
    <s v="75+"/>
    <s v="46-60"/>
    <n v="0"/>
    <n v="1"/>
    <n v="0"/>
    <x v="0"/>
  </r>
  <r>
    <s v="P0456"/>
    <d v="2024-01-24T02:42:00"/>
    <s v="F"/>
    <n v="25"/>
    <s v="Two or More Races"/>
    <s v="None"/>
    <b v="1"/>
    <m/>
    <x v="14"/>
    <b v="1"/>
    <x v="0"/>
    <s v="Jan"/>
    <x v="0"/>
    <x v="4"/>
    <s v="15-29"/>
    <s v="46-60"/>
    <n v="0"/>
    <n v="1"/>
    <n v="0"/>
    <x v="1"/>
  </r>
  <r>
    <s v="P0457"/>
    <d v="2023-10-07T11:17:00"/>
    <s v="M"/>
    <n v="39"/>
    <s v="Pacific Islander"/>
    <s v="None"/>
    <b v="1"/>
    <n v="10"/>
    <x v="5"/>
    <b v="1"/>
    <x v="1"/>
    <s v="Oct"/>
    <x v="1"/>
    <x v="1"/>
    <s v="30-44"/>
    <s v="46-60"/>
    <n v="0"/>
    <n v="1"/>
    <n v="0"/>
    <x v="0"/>
  </r>
  <r>
    <s v="P0458"/>
    <d v="2023-04-28T05:36:00"/>
    <s v="F"/>
    <n v="76"/>
    <s v="White"/>
    <s v="None"/>
    <b v="1"/>
    <m/>
    <x v="33"/>
    <b v="1"/>
    <x v="1"/>
    <s v="Apr"/>
    <x v="5"/>
    <x v="5"/>
    <s v="75+"/>
    <s v="31-45"/>
    <n v="0"/>
    <n v="1"/>
    <n v="0"/>
    <x v="1"/>
  </r>
  <r>
    <s v="P0459"/>
    <d v="2024-09-21T05:30:00"/>
    <s v="F"/>
    <n v="10"/>
    <s v="African American"/>
    <s v="None"/>
    <b v="0"/>
    <m/>
    <x v="6"/>
    <b v="0"/>
    <x v="0"/>
    <s v="Sep"/>
    <x v="1"/>
    <x v="5"/>
    <s v="0-14"/>
    <s v="31-45"/>
    <n v="0"/>
    <n v="0"/>
    <n v="0"/>
    <x v="1"/>
  </r>
  <r>
    <s v="P0460"/>
    <d v="2023-07-25T23:02:00"/>
    <s v="F"/>
    <n v="27"/>
    <s v="White"/>
    <s v="Gastroenterology"/>
    <b v="0"/>
    <m/>
    <x v="34"/>
    <b v="0"/>
    <x v="1"/>
    <s v="Jul"/>
    <x v="6"/>
    <x v="2"/>
    <s v="15-29"/>
    <s v="0-15"/>
    <n v="1"/>
    <n v="0"/>
    <n v="0"/>
    <x v="1"/>
  </r>
  <r>
    <s v="P0461"/>
    <d v="2023-12-18T20:43:00"/>
    <s v="M"/>
    <n v="55"/>
    <s v="Native American/Alaska Native"/>
    <s v="Renal"/>
    <b v="0"/>
    <n v="1"/>
    <x v="3"/>
    <b v="0"/>
    <x v="1"/>
    <s v="Dec"/>
    <x v="4"/>
    <x v="7"/>
    <s v="45-59"/>
    <s v="31-45"/>
    <n v="0"/>
    <n v="0"/>
    <n v="0"/>
    <x v="0"/>
  </r>
  <r>
    <s v="P0462"/>
    <d v="2023-09-02T00:03:00"/>
    <s v="M"/>
    <n v="15"/>
    <s v="White"/>
    <s v="None"/>
    <b v="1"/>
    <m/>
    <x v="33"/>
    <b v="1"/>
    <x v="1"/>
    <s v="Sep"/>
    <x v="1"/>
    <x v="4"/>
    <s v="15-29"/>
    <s v="31-45"/>
    <n v="0"/>
    <n v="1"/>
    <n v="0"/>
    <x v="0"/>
  </r>
  <r>
    <s v="P0463"/>
    <d v="2024-01-22T12:37:00"/>
    <s v="F"/>
    <n v="44"/>
    <s v="Asian"/>
    <s v="None"/>
    <b v="1"/>
    <m/>
    <x v="19"/>
    <b v="1"/>
    <x v="0"/>
    <s v="Jan"/>
    <x v="4"/>
    <x v="6"/>
    <s v="30-44"/>
    <s v="16-30"/>
    <n v="1"/>
    <n v="1"/>
    <n v="0"/>
    <x v="1"/>
  </r>
  <r>
    <s v="P0464"/>
    <d v="2024-04-21T16:10:00"/>
    <s v="F"/>
    <n v="35"/>
    <s v="Declined to Identify"/>
    <s v="None"/>
    <b v="0"/>
    <m/>
    <x v="2"/>
    <b v="0"/>
    <x v="0"/>
    <s v="Apr"/>
    <x v="3"/>
    <x v="3"/>
    <s v="30-44"/>
    <s v="46-60"/>
    <n v="0"/>
    <n v="0"/>
    <n v="0"/>
    <x v="1"/>
  </r>
  <r>
    <s v="P0465"/>
    <d v="2024-02-27T05:13:00"/>
    <s v="F"/>
    <n v="78"/>
    <s v="White"/>
    <s v="General Practice"/>
    <b v="1"/>
    <n v="9"/>
    <x v="8"/>
    <b v="1"/>
    <x v="0"/>
    <s v="Feb"/>
    <x v="6"/>
    <x v="5"/>
    <s v="75+"/>
    <s v="31-45"/>
    <n v="0"/>
    <n v="1"/>
    <n v="0"/>
    <x v="1"/>
  </r>
  <r>
    <s v="P0466"/>
    <d v="2024-10-12T02:07:00"/>
    <s v="M"/>
    <n v="33"/>
    <s v="African American"/>
    <s v="None"/>
    <b v="1"/>
    <m/>
    <x v="5"/>
    <b v="1"/>
    <x v="0"/>
    <s v="Oct"/>
    <x v="1"/>
    <x v="4"/>
    <s v="30-44"/>
    <s v="46-60"/>
    <n v="0"/>
    <n v="1"/>
    <n v="0"/>
    <x v="0"/>
  </r>
  <r>
    <s v="P0467"/>
    <d v="2024-09-29T14:57:00"/>
    <s v="F"/>
    <n v="63"/>
    <s v="Asian"/>
    <s v="None"/>
    <b v="1"/>
    <m/>
    <x v="42"/>
    <b v="1"/>
    <x v="0"/>
    <s v="Sep"/>
    <x v="3"/>
    <x v="6"/>
    <s v="60-74"/>
    <s v="0-15"/>
    <n v="1"/>
    <n v="1"/>
    <n v="0"/>
    <x v="1"/>
  </r>
  <r>
    <s v="P0468"/>
    <d v="2023-06-26T22:56:00"/>
    <s v="F"/>
    <n v="27"/>
    <s v="Two or More Races"/>
    <s v="Neurology"/>
    <b v="0"/>
    <m/>
    <x v="8"/>
    <b v="0"/>
    <x v="1"/>
    <s v="Jun"/>
    <x v="4"/>
    <x v="2"/>
    <s v="15-29"/>
    <s v="31-45"/>
    <n v="0"/>
    <n v="0"/>
    <n v="0"/>
    <x v="1"/>
  </r>
  <r>
    <s v="P0469"/>
    <d v="2024-02-21T22:55:00"/>
    <s v="F"/>
    <n v="44"/>
    <s v="White"/>
    <s v="None"/>
    <b v="1"/>
    <m/>
    <x v="19"/>
    <b v="1"/>
    <x v="0"/>
    <s v="Feb"/>
    <x v="0"/>
    <x v="2"/>
    <s v="30-44"/>
    <s v="16-30"/>
    <n v="1"/>
    <n v="1"/>
    <n v="0"/>
    <x v="1"/>
  </r>
  <r>
    <s v="P0470"/>
    <d v="2023-10-30T15:15:00"/>
    <s v="F"/>
    <n v="25"/>
    <s v="African American"/>
    <s v="None"/>
    <b v="1"/>
    <m/>
    <x v="34"/>
    <b v="1"/>
    <x v="1"/>
    <s v="Oct"/>
    <x v="4"/>
    <x v="3"/>
    <s v="15-29"/>
    <s v="0-15"/>
    <n v="1"/>
    <n v="1"/>
    <n v="0"/>
    <x v="1"/>
  </r>
  <r>
    <s v="P0471"/>
    <d v="2024-06-05T18:50:00"/>
    <s v="M"/>
    <n v="34"/>
    <s v="Two or More Races"/>
    <s v="None"/>
    <b v="0"/>
    <n v="6"/>
    <x v="33"/>
    <b v="0"/>
    <x v="0"/>
    <s v="Jun"/>
    <x v="0"/>
    <x v="7"/>
    <s v="30-44"/>
    <s v="31-45"/>
    <n v="0"/>
    <n v="0"/>
    <n v="0"/>
    <x v="0"/>
  </r>
  <r>
    <s v="P0472"/>
    <d v="2023-05-29T17:41:00"/>
    <s v="F"/>
    <n v="64"/>
    <s v="Declined to Identify"/>
    <s v="General Practice"/>
    <b v="0"/>
    <m/>
    <x v="8"/>
    <b v="0"/>
    <x v="1"/>
    <s v="May"/>
    <x v="4"/>
    <x v="3"/>
    <s v="60-74"/>
    <s v="31-45"/>
    <n v="0"/>
    <n v="0"/>
    <n v="0"/>
    <x v="1"/>
  </r>
  <r>
    <s v="P0473"/>
    <d v="2024-07-28T21:08:00"/>
    <s v="M"/>
    <n v="53"/>
    <s v="Two or More Races"/>
    <s v="None"/>
    <b v="1"/>
    <n v="8"/>
    <x v="7"/>
    <b v="1"/>
    <x v="0"/>
    <s v="Jul"/>
    <x v="3"/>
    <x v="2"/>
    <s v="45-59"/>
    <s v="16-30"/>
    <n v="1"/>
    <n v="1"/>
    <n v="1"/>
    <x v="0"/>
  </r>
  <r>
    <s v="P0474"/>
    <d v="2024-08-12T08:26:00"/>
    <s v="M"/>
    <n v="12"/>
    <s v="White"/>
    <s v="Orthopedics"/>
    <b v="0"/>
    <m/>
    <x v="49"/>
    <b v="0"/>
    <x v="0"/>
    <s v="Aug"/>
    <x v="4"/>
    <x v="0"/>
    <s v="0-14"/>
    <s v="46-60"/>
    <n v="0"/>
    <n v="0"/>
    <n v="0"/>
    <x v="0"/>
  </r>
  <r>
    <s v="P0475"/>
    <d v="2023-09-08T19:16:00"/>
    <s v="F"/>
    <n v="54"/>
    <s v="Two or More Races"/>
    <s v="Cardiology"/>
    <b v="1"/>
    <m/>
    <x v="35"/>
    <b v="1"/>
    <x v="1"/>
    <s v="Sep"/>
    <x v="5"/>
    <x v="7"/>
    <s v="45-59"/>
    <s v="16-30"/>
    <n v="1"/>
    <n v="1"/>
    <n v="0"/>
    <x v="1"/>
  </r>
  <r>
    <s v="P0476"/>
    <d v="2024-03-26T18:38:00"/>
    <s v="F"/>
    <n v="59"/>
    <s v="Asian"/>
    <s v="None"/>
    <b v="1"/>
    <m/>
    <x v="50"/>
    <b v="1"/>
    <x v="0"/>
    <s v="Mar"/>
    <x v="6"/>
    <x v="7"/>
    <s v="45-59"/>
    <s v="31-45"/>
    <n v="0"/>
    <n v="1"/>
    <n v="0"/>
    <x v="1"/>
  </r>
  <r>
    <s v="P0477"/>
    <d v="2024-10-27T19:57:00"/>
    <s v="M"/>
    <n v="76"/>
    <s v="White"/>
    <s v="General Practice"/>
    <b v="1"/>
    <n v="5"/>
    <x v="30"/>
    <b v="1"/>
    <x v="0"/>
    <s v="Oct"/>
    <x v="3"/>
    <x v="7"/>
    <s v="75+"/>
    <s v="0-15"/>
    <n v="1"/>
    <n v="1"/>
    <n v="0"/>
    <x v="0"/>
  </r>
  <r>
    <s v="P0478"/>
    <d v="2024-09-28T10:17:00"/>
    <s v="F"/>
    <n v="60"/>
    <s v="Two or More Races"/>
    <s v="None"/>
    <b v="0"/>
    <m/>
    <x v="4"/>
    <b v="0"/>
    <x v="0"/>
    <s v="Sep"/>
    <x v="1"/>
    <x v="1"/>
    <s v="60-74"/>
    <s v="0-15"/>
    <n v="1"/>
    <n v="0"/>
    <n v="0"/>
    <x v="1"/>
  </r>
  <r>
    <s v="P0479"/>
    <d v="2024-05-08T04:58:00"/>
    <s v="M"/>
    <n v="77"/>
    <s v="White"/>
    <s v="None"/>
    <b v="0"/>
    <m/>
    <x v="32"/>
    <b v="0"/>
    <x v="0"/>
    <s v="May"/>
    <x v="0"/>
    <x v="5"/>
    <s v="75+"/>
    <s v="46-60"/>
    <n v="0"/>
    <n v="0"/>
    <n v="0"/>
    <x v="0"/>
  </r>
  <r>
    <s v="P0480"/>
    <d v="2024-09-08T07:37:00"/>
    <s v="M"/>
    <n v="29"/>
    <s v="Pacific Islander"/>
    <s v="None"/>
    <b v="0"/>
    <m/>
    <x v="2"/>
    <b v="0"/>
    <x v="0"/>
    <s v="Sep"/>
    <x v="3"/>
    <x v="0"/>
    <s v="15-29"/>
    <s v="46-60"/>
    <n v="0"/>
    <n v="0"/>
    <n v="0"/>
    <x v="0"/>
  </r>
  <r>
    <s v="P0481"/>
    <d v="2024-05-21T17:14:00"/>
    <s v="F"/>
    <n v="5"/>
    <s v="Two or More Races"/>
    <s v="None"/>
    <b v="1"/>
    <m/>
    <x v="22"/>
    <b v="1"/>
    <x v="0"/>
    <s v="May"/>
    <x v="6"/>
    <x v="3"/>
    <s v="0-14"/>
    <s v="31-45"/>
    <n v="0"/>
    <n v="1"/>
    <n v="0"/>
    <x v="1"/>
  </r>
  <r>
    <s v="P0482"/>
    <d v="2024-05-03T04:49:00"/>
    <s v="F"/>
    <n v="8"/>
    <s v="Asian"/>
    <s v="None"/>
    <b v="0"/>
    <n v="7"/>
    <x v="47"/>
    <b v="0"/>
    <x v="0"/>
    <s v="May"/>
    <x v="5"/>
    <x v="5"/>
    <s v="0-14"/>
    <s v="46-60"/>
    <n v="0"/>
    <n v="0"/>
    <n v="0"/>
    <x v="1"/>
  </r>
  <r>
    <s v="P0483"/>
    <d v="2023-07-14T16:51:00"/>
    <s v="F"/>
    <n v="78"/>
    <s v="African American"/>
    <s v="None"/>
    <b v="1"/>
    <m/>
    <x v="17"/>
    <b v="1"/>
    <x v="1"/>
    <s v="Jul"/>
    <x v="5"/>
    <x v="3"/>
    <s v="75+"/>
    <s v="31-45"/>
    <n v="0"/>
    <n v="1"/>
    <n v="0"/>
    <x v="1"/>
  </r>
  <r>
    <s v="P0484"/>
    <d v="2023-10-14T13:39:00"/>
    <s v="F"/>
    <n v="44"/>
    <s v="White"/>
    <s v="None"/>
    <b v="0"/>
    <m/>
    <x v="32"/>
    <b v="0"/>
    <x v="1"/>
    <s v="Oct"/>
    <x v="1"/>
    <x v="6"/>
    <s v="30-44"/>
    <s v="46-60"/>
    <n v="0"/>
    <n v="0"/>
    <n v="0"/>
    <x v="1"/>
  </r>
  <r>
    <s v="P0485"/>
    <d v="2024-07-25T17:01:00"/>
    <s v="M"/>
    <n v="34"/>
    <s v="White"/>
    <s v="None"/>
    <b v="0"/>
    <m/>
    <x v="5"/>
    <b v="0"/>
    <x v="0"/>
    <s v="Jul"/>
    <x v="2"/>
    <x v="3"/>
    <s v="30-44"/>
    <s v="46-60"/>
    <n v="0"/>
    <n v="0"/>
    <n v="0"/>
    <x v="0"/>
  </r>
  <r>
    <s v="P0486"/>
    <d v="2023-07-21T08:56:00"/>
    <s v="M"/>
    <n v="6"/>
    <s v="White"/>
    <s v="None"/>
    <b v="0"/>
    <m/>
    <x v="29"/>
    <b v="0"/>
    <x v="1"/>
    <s v="Jul"/>
    <x v="5"/>
    <x v="0"/>
    <s v="0-14"/>
    <s v="16-30"/>
    <n v="1"/>
    <n v="0"/>
    <n v="0"/>
    <x v="0"/>
  </r>
  <r>
    <s v="P0487"/>
    <d v="2024-03-24T22:41:00"/>
    <s v="F"/>
    <n v="27"/>
    <s v="White"/>
    <s v="None"/>
    <b v="1"/>
    <n v="8"/>
    <x v="29"/>
    <b v="1"/>
    <x v="0"/>
    <s v="Mar"/>
    <x v="3"/>
    <x v="2"/>
    <s v="15-29"/>
    <s v="16-30"/>
    <n v="1"/>
    <n v="1"/>
    <n v="1"/>
    <x v="1"/>
  </r>
  <r>
    <s v="P0488"/>
    <d v="2024-09-19T00:21:00"/>
    <s v="M"/>
    <n v="32"/>
    <s v="African American"/>
    <s v="None"/>
    <b v="0"/>
    <n v="7"/>
    <x v="38"/>
    <b v="0"/>
    <x v="0"/>
    <s v="Sep"/>
    <x v="2"/>
    <x v="4"/>
    <s v="30-44"/>
    <s v="0-15"/>
    <n v="1"/>
    <n v="0"/>
    <n v="1"/>
    <x v="0"/>
  </r>
  <r>
    <s v="P0489"/>
    <d v="2024-07-13T15:30:00"/>
    <s v="F"/>
    <n v="11"/>
    <s v="White"/>
    <s v="Orthopedics"/>
    <b v="0"/>
    <m/>
    <x v="2"/>
    <b v="0"/>
    <x v="0"/>
    <s v="Jul"/>
    <x v="1"/>
    <x v="3"/>
    <s v="0-14"/>
    <s v="46-60"/>
    <n v="0"/>
    <n v="0"/>
    <n v="0"/>
    <x v="1"/>
  </r>
  <r>
    <s v="P0490"/>
    <d v="2023-06-16T09:08:00"/>
    <s v="F"/>
    <n v="32"/>
    <s v="Two or More Races"/>
    <s v="None"/>
    <b v="1"/>
    <m/>
    <x v="9"/>
    <b v="1"/>
    <x v="1"/>
    <s v="Jun"/>
    <x v="5"/>
    <x v="1"/>
    <s v="30-44"/>
    <s v="46-60"/>
    <n v="0"/>
    <n v="1"/>
    <n v="0"/>
    <x v="1"/>
  </r>
  <r>
    <s v="P0491"/>
    <d v="2024-09-11T09:13:00"/>
    <s v="M"/>
    <n v="72"/>
    <s v="Two or More Races"/>
    <s v="None"/>
    <b v="1"/>
    <n v="8"/>
    <x v="11"/>
    <b v="1"/>
    <x v="0"/>
    <s v="Sep"/>
    <x v="0"/>
    <x v="1"/>
    <s v="60-74"/>
    <s v="46-60"/>
    <n v="0"/>
    <n v="1"/>
    <n v="0"/>
    <x v="0"/>
  </r>
  <r>
    <s v="P0492"/>
    <d v="2024-10-13T23:15:00"/>
    <s v="F"/>
    <n v="43"/>
    <s v="Native American/Alaska Native"/>
    <s v="None"/>
    <b v="0"/>
    <m/>
    <x v="11"/>
    <b v="0"/>
    <x v="0"/>
    <s v="Oct"/>
    <x v="3"/>
    <x v="2"/>
    <s v="30-44"/>
    <s v="46-60"/>
    <n v="0"/>
    <n v="0"/>
    <n v="0"/>
    <x v="1"/>
  </r>
  <r>
    <s v="P0493"/>
    <d v="2023-11-25T11:35:00"/>
    <s v="F"/>
    <n v="66"/>
    <s v="Asian"/>
    <s v="Orthopedics"/>
    <b v="0"/>
    <m/>
    <x v="31"/>
    <b v="0"/>
    <x v="1"/>
    <s v="Nov"/>
    <x v="1"/>
    <x v="1"/>
    <s v="60-74"/>
    <s v="16-30"/>
    <n v="1"/>
    <n v="0"/>
    <n v="0"/>
    <x v="1"/>
  </r>
  <r>
    <s v="P0494"/>
    <d v="2024-02-06T10:37:00"/>
    <s v="M"/>
    <n v="56"/>
    <s v="Declined to Identify"/>
    <s v="General Practice"/>
    <b v="1"/>
    <m/>
    <x v="17"/>
    <b v="1"/>
    <x v="0"/>
    <s v="Feb"/>
    <x v="6"/>
    <x v="1"/>
    <s v="45-59"/>
    <s v="31-45"/>
    <n v="0"/>
    <n v="1"/>
    <n v="0"/>
    <x v="0"/>
  </r>
  <r>
    <s v="P0495"/>
    <d v="2023-09-09T19:25:00"/>
    <s v="M"/>
    <n v="56"/>
    <s v="African American"/>
    <s v="Orthopedics"/>
    <b v="1"/>
    <m/>
    <x v="5"/>
    <b v="1"/>
    <x v="1"/>
    <s v="Sep"/>
    <x v="1"/>
    <x v="7"/>
    <s v="45-59"/>
    <s v="46-60"/>
    <n v="0"/>
    <n v="1"/>
    <n v="0"/>
    <x v="0"/>
  </r>
  <r>
    <s v="P0496"/>
    <d v="2024-10-09T23:25:00"/>
    <s v="M"/>
    <n v="16"/>
    <s v="White"/>
    <s v="General Practice"/>
    <b v="0"/>
    <m/>
    <x v="38"/>
    <b v="0"/>
    <x v="0"/>
    <s v="Oct"/>
    <x v="0"/>
    <x v="2"/>
    <s v="15-29"/>
    <s v="0-15"/>
    <n v="1"/>
    <n v="0"/>
    <n v="0"/>
    <x v="0"/>
  </r>
  <r>
    <s v="P0497"/>
    <d v="2023-07-16T10:50:00"/>
    <s v="F"/>
    <n v="28"/>
    <s v="Pacific Islander"/>
    <s v="None"/>
    <b v="0"/>
    <m/>
    <x v="34"/>
    <b v="0"/>
    <x v="1"/>
    <s v="Jul"/>
    <x v="3"/>
    <x v="1"/>
    <s v="15-29"/>
    <s v="0-15"/>
    <n v="1"/>
    <n v="0"/>
    <n v="0"/>
    <x v="1"/>
  </r>
  <r>
    <s v="P0498"/>
    <d v="2023-09-08T05:59:00"/>
    <s v="M"/>
    <n v="56"/>
    <s v="White"/>
    <s v="None"/>
    <b v="1"/>
    <m/>
    <x v="8"/>
    <b v="1"/>
    <x v="1"/>
    <s v="Sep"/>
    <x v="5"/>
    <x v="5"/>
    <s v="45-59"/>
    <s v="31-45"/>
    <n v="0"/>
    <n v="1"/>
    <n v="0"/>
    <x v="0"/>
  </r>
  <r>
    <s v="P0499"/>
    <d v="2024-02-21T09:05:00"/>
    <s v="F"/>
    <n v="38"/>
    <s v="White"/>
    <s v="None"/>
    <b v="1"/>
    <m/>
    <x v="2"/>
    <b v="1"/>
    <x v="0"/>
    <s v="Feb"/>
    <x v="0"/>
    <x v="1"/>
    <s v="30-44"/>
    <s v="46-60"/>
    <n v="0"/>
    <n v="1"/>
    <n v="0"/>
    <x v="1"/>
  </r>
  <r>
    <s v="P0500"/>
    <d v="2023-08-28T06:12:00"/>
    <s v="F"/>
    <n v="33"/>
    <s v="Native American/Alaska Native"/>
    <s v="None"/>
    <b v="1"/>
    <n v="5"/>
    <x v="12"/>
    <b v="1"/>
    <x v="1"/>
    <s v="Aug"/>
    <x v="4"/>
    <x v="0"/>
    <s v="30-44"/>
    <s v="31-45"/>
    <n v="0"/>
    <n v="1"/>
    <n v="0"/>
    <x v="1"/>
  </r>
  <r>
    <s v="P0501"/>
    <d v="2023-09-19T16:49:00"/>
    <s v="F"/>
    <n v="51"/>
    <s v="White"/>
    <s v="None"/>
    <b v="1"/>
    <m/>
    <x v="44"/>
    <b v="1"/>
    <x v="1"/>
    <s v="Sep"/>
    <x v="6"/>
    <x v="3"/>
    <s v="45-59"/>
    <s v="31-45"/>
    <n v="0"/>
    <n v="1"/>
    <n v="0"/>
    <x v="1"/>
  </r>
  <r>
    <s v="P0502"/>
    <d v="2024-01-21T21:20:00"/>
    <s v="F"/>
    <n v="47"/>
    <s v="Declined to Identify"/>
    <s v="None"/>
    <b v="0"/>
    <m/>
    <x v="36"/>
    <b v="0"/>
    <x v="0"/>
    <s v="Jan"/>
    <x v="3"/>
    <x v="2"/>
    <s v="45-59"/>
    <s v="16-30"/>
    <n v="1"/>
    <n v="0"/>
    <n v="0"/>
    <x v="1"/>
  </r>
  <r>
    <s v="P0503"/>
    <d v="2023-05-16T07:54:00"/>
    <s v="M"/>
    <n v="18"/>
    <s v="Declined to Identify"/>
    <s v="None"/>
    <b v="1"/>
    <n v="3"/>
    <x v="42"/>
    <b v="1"/>
    <x v="1"/>
    <s v="May"/>
    <x v="6"/>
    <x v="0"/>
    <s v="15-29"/>
    <s v="0-15"/>
    <n v="1"/>
    <n v="1"/>
    <n v="0"/>
    <x v="0"/>
  </r>
  <r>
    <s v="P0504"/>
    <d v="2024-07-28T13:37:00"/>
    <s v="F"/>
    <n v="10"/>
    <s v="African American"/>
    <s v="None"/>
    <b v="0"/>
    <m/>
    <x v="35"/>
    <b v="0"/>
    <x v="0"/>
    <s v="Jul"/>
    <x v="3"/>
    <x v="6"/>
    <s v="0-14"/>
    <s v="16-30"/>
    <n v="1"/>
    <n v="0"/>
    <n v="0"/>
    <x v="1"/>
  </r>
  <r>
    <s v="P0505"/>
    <d v="2024-06-24T17:48:00"/>
    <s v="F"/>
    <n v="31"/>
    <s v="Two or More Races"/>
    <s v="None"/>
    <b v="0"/>
    <m/>
    <x v="18"/>
    <b v="0"/>
    <x v="0"/>
    <s v="Jun"/>
    <x v="4"/>
    <x v="3"/>
    <s v="30-44"/>
    <s v="16-30"/>
    <n v="1"/>
    <n v="0"/>
    <n v="0"/>
    <x v="1"/>
  </r>
  <r>
    <s v="P0506"/>
    <d v="2023-08-23T17:42:00"/>
    <s v="M"/>
    <n v="70"/>
    <s v="African American"/>
    <s v="None"/>
    <b v="1"/>
    <n v="9"/>
    <x v="13"/>
    <b v="1"/>
    <x v="1"/>
    <s v="Aug"/>
    <x v="0"/>
    <x v="3"/>
    <s v="60-74"/>
    <s v="46-60"/>
    <n v="0"/>
    <n v="1"/>
    <n v="0"/>
    <x v="0"/>
  </r>
  <r>
    <s v="P0507"/>
    <d v="2023-09-15T22:42:00"/>
    <s v="F"/>
    <n v="61"/>
    <s v="Pacific Islander"/>
    <s v="General Practice"/>
    <b v="1"/>
    <m/>
    <x v="8"/>
    <b v="1"/>
    <x v="1"/>
    <s v="Sep"/>
    <x v="5"/>
    <x v="2"/>
    <s v="60-74"/>
    <s v="31-45"/>
    <n v="0"/>
    <n v="1"/>
    <n v="0"/>
    <x v="1"/>
  </r>
  <r>
    <s v="P0508"/>
    <d v="2024-10-07T06:43:00"/>
    <s v="F"/>
    <n v="29"/>
    <s v="White"/>
    <s v="None"/>
    <b v="1"/>
    <n v="4"/>
    <x v="4"/>
    <b v="1"/>
    <x v="0"/>
    <s v="Oct"/>
    <x v="4"/>
    <x v="0"/>
    <s v="15-29"/>
    <s v="0-15"/>
    <n v="1"/>
    <n v="1"/>
    <n v="0"/>
    <x v="1"/>
  </r>
  <r>
    <s v="P0509"/>
    <d v="2024-03-18T16:26:00"/>
    <s v="F"/>
    <n v="67"/>
    <s v="African American"/>
    <s v="General Practice"/>
    <b v="0"/>
    <n v="8"/>
    <x v="8"/>
    <b v="0"/>
    <x v="0"/>
    <s v="Mar"/>
    <x v="4"/>
    <x v="3"/>
    <s v="60-74"/>
    <s v="31-45"/>
    <n v="0"/>
    <n v="0"/>
    <n v="0"/>
    <x v="1"/>
  </r>
  <r>
    <s v="P0510"/>
    <d v="2024-01-23T15:26:00"/>
    <s v="M"/>
    <n v="57"/>
    <s v="African American"/>
    <s v="Orthopedics"/>
    <b v="1"/>
    <m/>
    <x v="49"/>
    <b v="1"/>
    <x v="0"/>
    <s v="Jan"/>
    <x v="6"/>
    <x v="3"/>
    <s v="45-59"/>
    <s v="46-60"/>
    <n v="0"/>
    <n v="1"/>
    <n v="0"/>
    <x v="0"/>
  </r>
  <r>
    <s v="P0511"/>
    <d v="2023-12-15T15:01:00"/>
    <s v="M"/>
    <n v="28"/>
    <s v="African American"/>
    <s v="None"/>
    <b v="1"/>
    <m/>
    <x v="13"/>
    <b v="1"/>
    <x v="1"/>
    <s v="Dec"/>
    <x v="5"/>
    <x v="3"/>
    <s v="15-29"/>
    <s v="46-60"/>
    <n v="0"/>
    <n v="1"/>
    <n v="0"/>
    <x v="0"/>
  </r>
  <r>
    <s v="P0512"/>
    <d v="2024-07-08T00:03:00"/>
    <s v="M"/>
    <n v="9"/>
    <s v="African American"/>
    <s v="Orthopedics"/>
    <b v="0"/>
    <n v="5"/>
    <x v="20"/>
    <b v="0"/>
    <x v="0"/>
    <s v="Jul"/>
    <x v="4"/>
    <x v="4"/>
    <s v="0-14"/>
    <s v="16-30"/>
    <n v="1"/>
    <n v="0"/>
    <n v="0"/>
    <x v="0"/>
  </r>
  <r>
    <s v="P0513"/>
    <d v="2023-11-26T01:49:00"/>
    <s v="F"/>
    <n v="51"/>
    <s v="Two or More Races"/>
    <s v="General Practice"/>
    <b v="1"/>
    <m/>
    <x v="40"/>
    <b v="1"/>
    <x v="1"/>
    <s v="Nov"/>
    <x v="3"/>
    <x v="4"/>
    <s v="45-59"/>
    <s v="31-45"/>
    <n v="0"/>
    <n v="1"/>
    <n v="0"/>
    <x v="1"/>
  </r>
  <r>
    <s v="P0514"/>
    <d v="2024-10-23T16:28:00"/>
    <s v="F"/>
    <n v="45"/>
    <s v="African American"/>
    <s v="General Practice"/>
    <b v="1"/>
    <m/>
    <x v="11"/>
    <b v="1"/>
    <x v="0"/>
    <s v="Oct"/>
    <x v="0"/>
    <x v="3"/>
    <s v="45-59"/>
    <s v="46-60"/>
    <n v="0"/>
    <n v="1"/>
    <n v="0"/>
    <x v="1"/>
  </r>
  <r>
    <s v="P0515"/>
    <d v="2023-04-02T23:10:00"/>
    <s v="M"/>
    <n v="75"/>
    <s v="White"/>
    <s v="None"/>
    <b v="0"/>
    <n v="7"/>
    <x v="26"/>
    <b v="0"/>
    <x v="1"/>
    <s v="Apr"/>
    <x v="3"/>
    <x v="2"/>
    <s v="75+"/>
    <s v="31-45"/>
    <n v="0"/>
    <n v="0"/>
    <n v="0"/>
    <x v="0"/>
  </r>
  <r>
    <s v="P0516"/>
    <d v="2024-01-26T16:26:00"/>
    <s v="M"/>
    <n v="49"/>
    <s v="African American"/>
    <s v="None"/>
    <b v="1"/>
    <n v="10"/>
    <x v="25"/>
    <b v="1"/>
    <x v="0"/>
    <s v="Jan"/>
    <x v="5"/>
    <x v="3"/>
    <s v="45-59"/>
    <s v="46-60"/>
    <n v="0"/>
    <n v="1"/>
    <n v="0"/>
    <x v="0"/>
  </r>
  <r>
    <s v="P0517"/>
    <d v="2024-03-07T23:19:00"/>
    <s v="M"/>
    <n v="40"/>
    <s v="Pacific Islander"/>
    <s v="Physiotherapy"/>
    <b v="0"/>
    <m/>
    <x v="40"/>
    <b v="0"/>
    <x v="0"/>
    <s v="Mar"/>
    <x v="2"/>
    <x v="2"/>
    <s v="30-44"/>
    <s v="31-45"/>
    <n v="0"/>
    <n v="0"/>
    <n v="0"/>
    <x v="0"/>
  </r>
  <r>
    <s v="P0518"/>
    <d v="2024-09-27T21:34:00"/>
    <s v="F"/>
    <n v="26"/>
    <s v="Declined to Identify"/>
    <s v="None"/>
    <b v="0"/>
    <m/>
    <x v="22"/>
    <b v="0"/>
    <x v="0"/>
    <s v="Sep"/>
    <x v="5"/>
    <x v="2"/>
    <s v="15-29"/>
    <s v="31-45"/>
    <n v="0"/>
    <n v="0"/>
    <n v="0"/>
    <x v="1"/>
  </r>
  <r>
    <s v="P0519"/>
    <d v="2023-04-11T21:35:00"/>
    <s v="F"/>
    <n v="3"/>
    <s v="Declined to Identify"/>
    <s v="General Practice"/>
    <b v="0"/>
    <m/>
    <x v="45"/>
    <b v="0"/>
    <x v="1"/>
    <s v="Apr"/>
    <x v="6"/>
    <x v="2"/>
    <s v="0-14"/>
    <s v="16-30"/>
    <n v="1"/>
    <n v="0"/>
    <n v="0"/>
    <x v="1"/>
  </r>
  <r>
    <s v="P0520"/>
    <d v="2024-02-27T07:37:00"/>
    <s v="F"/>
    <n v="55"/>
    <s v="African American"/>
    <s v="None"/>
    <b v="0"/>
    <m/>
    <x v="18"/>
    <b v="0"/>
    <x v="0"/>
    <s v="Feb"/>
    <x v="6"/>
    <x v="0"/>
    <s v="45-59"/>
    <s v="16-30"/>
    <n v="1"/>
    <n v="0"/>
    <n v="0"/>
    <x v="1"/>
  </r>
  <r>
    <s v="P0521"/>
    <d v="2023-10-05T08:07:00"/>
    <s v="F"/>
    <n v="73"/>
    <s v="White"/>
    <s v="General Practice"/>
    <b v="0"/>
    <m/>
    <x v="34"/>
    <b v="0"/>
    <x v="1"/>
    <s v="Oct"/>
    <x v="2"/>
    <x v="0"/>
    <s v="60-74"/>
    <s v="0-15"/>
    <n v="1"/>
    <n v="0"/>
    <n v="0"/>
    <x v="1"/>
  </r>
  <r>
    <s v="P0522"/>
    <d v="2023-09-12T13:18:00"/>
    <s v="F"/>
    <n v="48"/>
    <s v="White"/>
    <s v="General Practice"/>
    <b v="0"/>
    <m/>
    <x v="11"/>
    <b v="0"/>
    <x v="1"/>
    <s v="Sep"/>
    <x v="6"/>
    <x v="6"/>
    <s v="45-59"/>
    <s v="46-60"/>
    <n v="0"/>
    <n v="0"/>
    <n v="0"/>
    <x v="1"/>
  </r>
  <r>
    <s v="P0523"/>
    <d v="2023-07-01T06:50:00"/>
    <s v="M"/>
    <n v="40"/>
    <s v="Two or More Races"/>
    <s v="None"/>
    <b v="0"/>
    <m/>
    <x v="20"/>
    <b v="0"/>
    <x v="1"/>
    <s v="Jul"/>
    <x v="1"/>
    <x v="0"/>
    <s v="30-44"/>
    <s v="16-30"/>
    <n v="1"/>
    <n v="0"/>
    <n v="0"/>
    <x v="0"/>
  </r>
  <r>
    <s v="P0524"/>
    <d v="2023-12-29T00:02:00"/>
    <s v="M"/>
    <n v="28"/>
    <s v="Asian"/>
    <s v="General Practice"/>
    <b v="1"/>
    <n v="1"/>
    <x v="41"/>
    <b v="1"/>
    <x v="1"/>
    <s v="Dec"/>
    <x v="5"/>
    <x v="4"/>
    <s v="15-29"/>
    <s v="16-30"/>
    <n v="1"/>
    <n v="1"/>
    <n v="0"/>
    <x v="0"/>
  </r>
  <r>
    <s v="P0525"/>
    <d v="2024-03-12T08:45:00"/>
    <s v="M"/>
    <n v="35"/>
    <s v="African American"/>
    <s v="General Practice"/>
    <b v="1"/>
    <m/>
    <x v="50"/>
    <b v="1"/>
    <x v="0"/>
    <s v="Mar"/>
    <x v="6"/>
    <x v="0"/>
    <s v="30-44"/>
    <s v="31-45"/>
    <n v="0"/>
    <n v="1"/>
    <n v="0"/>
    <x v="0"/>
  </r>
  <r>
    <s v="P0526"/>
    <d v="2023-07-30T01:34:00"/>
    <s v="M"/>
    <n v="30"/>
    <s v="White"/>
    <s v="Orthopedics"/>
    <b v="1"/>
    <n v="10"/>
    <x v="29"/>
    <b v="1"/>
    <x v="1"/>
    <s v="Jul"/>
    <x v="3"/>
    <x v="4"/>
    <s v="30-44"/>
    <s v="16-30"/>
    <n v="1"/>
    <n v="1"/>
    <n v="1"/>
    <x v="0"/>
  </r>
  <r>
    <s v="P0527"/>
    <d v="2023-09-15T12:42:00"/>
    <s v="M"/>
    <n v="29"/>
    <s v="Two or More Races"/>
    <s v="Cardiology"/>
    <b v="0"/>
    <m/>
    <x v="9"/>
    <b v="0"/>
    <x v="1"/>
    <s v="Sep"/>
    <x v="5"/>
    <x v="6"/>
    <s v="15-29"/>
    <s v="46-60"/>
    <n v="0"/>
    <n v="0"/>
    <n v="0"/>
    <x v="0"/>
  </r>
  <r>
    <s v="P0528"/>
    <d v="2024-09-27T13:33:00"/>
    <s v="F"/>
    <n v="36"/>
    <s v="Asian"/>
    <s v="None"/>
    <b v="1"/>
    <m/>
    <x v="1"/>
    <b v="1"/>
    <x v="0"/>
    <s v="Sep"/>
    <x v="5"/>
    <x v="6"/>
    <s v="30-44"/>
    <s v="16-30"/>
    <n v="1"/>
    <n v="1"/>
    <n v="0"/>
    <x v="1"/>
  </r>
  <r>
    <s v="P0529"/>
    <d v="2023-08-08T08:53:00"/>
    <s v="M"/>
    <n v="26"/>
    <s v="Pacific Islander"/>
    <s v="None"/>
    <b v="1"/>
    <n v="3"/>
    <x v="30"/>
    <b v="1"/>
    <x v="1"/>
    <s v="Aug"/>
    <x v="6"/>
    <x v="0"/>
    <s v="15-29"/>
    <s v="0-15"/>
    <n v="1"/>
    <n v="1"/>
    <n v="0"/>
    <x v="0"/>
  </r>
  <r>
    <s v="P0530"/>
    <d v="2024-06-21T11:39:00"/>
    <s v="M"/>
    <n v="7"/>
    <s v="White"/>
    <s v="None"/>
    <b v="1"/>
    <m/>
    <x v="34"/>
    <b v="1"/>
    <x v="0"/>
    <s v="Jun"/>
    <x v="5"/>
    <x v="1"/>
    <s v="0-14"/>
    <s v="0-15"/>
    <n v="1"/>
    <n v="1"/>
    <n v="0"/>
    <x v="0"/>
  </r>
  <r>
    <s v="P0531"/>
    <d v="2023-10-29T14:39:00"/>
    <s v="F"/>
    <n v="29"/>
    <s v="Declined to Identify"/>
    <s v="General Practice"/>
    <b v="0"/>
    <m/>
    <x v="20"/>
    <b v="0"/>
    <x v="1"/>
    <s v="Oct"/>
    <x v="3"/>
    <x v="6"/>
    <s v="15-29"/>
    <s v="16-30"/>
    <n v="1"/>
    <n v="0"/>
    <n v="0"/>
    <x v="1"/>
  </r>
  <r>
    <s v="P0532"/>
    <d v="2023-12-01T03:20:00"/>
    <s v="M"/>
    <n v="53"/>
    <s v="Two or More Races"/>
    <s v="Cardiology"/>
    <b v="1"/>
    <m/>
    <x v="14"/>
    <b v="1"/>
    <x v="1"/>
    <s v="Dec"/>
    <x v="5"/>
    <x v="5"/>
    <s v="45-59"/>
    <s v="46-60"/>
    <n v="0"/>
    <n v="1"/>
    <n v="0"/>
    <x v="0"/>
  </r>
  <r>
    <s v="P0533"/>
    <d v="2023-07-28T07:41:00"/>
    <s v="F"/>
    <n v="51"/>
    <s v="Declined to Identify"/>
    <s v="None"/>
    <b v="1"/>
    <m/>
    <x v="36"/>
    <b v="1"/>
    <x v="1"/>
    <s v="Jul"/>
    <x v="5"/>
    <x v="0"/>
    <s v="45-59"/>
    <s v="16-30"/>
    <n v="1"/>
    <n v="1"/>
    <n v="0"/>
    <x v="1"/>
  </r>
  <r>
    <s v="P0534"/>
    <d v="2024-10-03T10:20:00"/>
    <s v="F"/>
    <n v="67"/>
    <s v="Native American/Alaska Native"/>
    <s v="General Practice"/>
    <b v="0"/>
    <n v="6"/>
    <x v="32"/>
    <b v="0"/>
    <x v="0"/>
    <s v="Oct"/>
    <x v="2"/>
    <x v="1"/>
    <s v="60-74"/>
    <s v="46-60"/>
    <n v="0"/>
    <n v="0"/>
    <n v="0"/>
    <x v="1"/>
  </r>
  <r>
    <s v="P0535"/>
    <d v="2024-02-22T00:10:00"/>
    <s v="M"/>
    <n v="23"/>
    <s v="Two or More Races"/>
    <s v="General Practice"/>
    <b v="0"/>
    <m/>
    <x v="43"/>
    <b v="0"/>
    <x v="0"/>
    <s v="Feb"/>
    <x v="2"/>
    <x v="4"/>
    <s v="15-29"/>
    <s v="46-60"/>
    <n v="0"/>
    <n v="0"/>
    <n v="0"/>
    <x v="0"/>
  </r>
  <r>
    <s v="P0536"/>
    <d v="2023-09-15T23:14:00"/>
    <s v="M"/>
    <n v="55"/>
    <s v="African American"/>
    <s v="None"/>
    <b v="1"/>
    <n v="4"/>
    <x v="17"/>
    <b v="1"/>
    <x v="1"/>
    <s v="Sep"/>
    <x v="5"/>
    <x v="2"/>
    <s v="45-59"/>
    <s v="31-45"/>
    <n v="0"/>
    <n v="1"/>
    <n v="0"/>
    <x v="0"/>
  </r>
  <r>
    <s v="P0537"/>
    <d v="2024-05-08T07:37:00"/>
    <s v="M"/>
    <n v="18"/>
    <s v="Pacific Islander"/>
    <s v="General Practice"/>
    <b v="1"/>
    <m/>
    <x v="30"/>
    <b v="1"/>
    <x v="0"/>
    <s v="May"/>
    <x v="0"/>
    <x v="0"/>
    <s v="15-29"/>
    <s v="0-15"/>
    <n v="1"/>
    <n v="1"/>
    <n v="0"/>
    <x v="0"/>
  </r>
  <r>
    <s v="P0538"/>
    <d v="2024-01-27T13:47:00"/>
    <s v="M"/>
    <n v="62"/>
    <s v="African American"/>
    <s v="None"/>
    <b v="0"/>
    <n v="4"/>
    <x v="6"/>
    <b v="0"/>
    <x v="0"/>
    <s v="Jan"/>
    <x v="1"/>
    <x v="6"/>
    <s v="60-74"/>
    <s v="31-45"/>
    <n v="0"/>
    <n v="0"/>
    <n v="0"/>
    <x v="0"/>
  </r>
  <r>
    <s v="P0539"/>
    <d v="2024-02-25T01:03:00"/>
    <s v="F"/>
    <n v="47"/>
    <s v="African American"/>
    <s v="None"/>
    <b v="0"/>
    <m/>
    <x v="39"/>
    <b v="0"/>
    <x v="0"/>
    <s v="Feb"/>
    <x v="3"/>
    <x v="4"/>
    <s v="45-59"/>
    <s v="0-15"/>
    <n v="1"/>
    <n v="0"/>
    <n v="0"/>
    <x v="1"/>
  </r>
  <r>
    <s v="P0540"/>
    <d v="2023-12-02T12:39:00"/>
    <s v="F"/>
    <n v="13"/>
    <s v="African American"/>
    <s v="General Practice"/>
    <b v="1"/>
    <n v="2"/>
    <x v="25"/>
    <b v="1"/>
    <x v="1"/>
    <s v="Dec"/>
    <x v="1"/>
    <x v="6"/>
    <s v="0-14"/>
    <s v="46-60"/>
    <n v="0"/>
    <n v="1"/>
    <n v="0"/>
    <x v="1"/>
  </r>
  <r>
    <s v="P0541"/>
    <d v="2023-05-03T19:06:00"/>
    <s v="M"/>
    <n v="79"/>
    <s v="White"/>
    <s v="None"/>
    <b v="1"/>
    <m/>
    <x v="18"/>
    <b v="1"/>
    <x v="1"/>
    <s v="May"/>
    <x v="0"/>
    <x v="7"/>
    <s v="75+"/>
    <s v="16-30"/>
    <n v="1"/>
    <n v="1"/>
    <n v="0"/>
    <x v="0"/>
  </r>
  <r>
    <s v="P0542"/>
    <d v="2024-04-11T09:32:00"/>
    <s v="F"/>
    <n v="39"/>
    <s v="Native American/Alaska Native"/>
    <s v="General Practice"/>
    <b v="0"/>
    <m/>
    <x v="20"/>
    <b v="0"/>
    <x v="0"/>
    <s v="Apr"/>
    <x v="2"/>
    <x v="1"/>
    <s v="30-44"/>
    <s v="16-30"/>
    <n v="1"/>
    <n v="0"/>
    <n v="0"/>
    <x v="1"/>
  </r>
  <r>
    <s v="P0543"/>
    <d v="2023-08-20T08:35:00"/>
    <s v="M"/>
    <n v="57"/>
    <s v="African American"/>
    <s v="None"/>
    <b v="1"/>
    <m/>
    <x v="39"/>
    <b v="1"/>
    <x v="1"/>
    <s v="Aug"/>
    <x v="3"/>
    <x v="0"/>
    <s v="45-59"/>
    <s v="0-15"/>
    <n v="1"/>
    <n v="1"/>
    <n v="0"/>
    <x v="0"/>
  </r>
  <r>
    <s v="P0544"/>
    <d v="2023-06-04T07:23:00"/>
    <s v="F"/>
    <n v="20"/>
    <s v="Two or More Races"/>
    <s v="None"/>
    <b v="1"/>
    <n v="4"/>
    <x v="45"/>
    <b v="1"/>
    <x v="1"/>
    <s v="Jun"/>
    <x v="3"/>
    <x v="0"/>
    <s v="15-29"/>
    <s v="16-30"/>
    <n v="1"/>
    <n v="1"/>
    <n v="0"/>
    <x v="1"/>
  </r>
  <r>
    <s v="P0545"/>
    <d v="2023-09-03T13:49:00"/>
    <s v="M"/>
    <n v="74"/>
    <s v="Declined to Identify"/>
    <s v="None"/>
    <b v="1"/>
    <n v="3"/>
    <x v="27"/>
    <b v="1"/>
    <x v="1"/>
    <s v="Sep"/>
    <x v="3"/>
    <x v="6"/>
    <s v="60-74"/>
    <s v="46-60"/>
    <n v="0"/>
    <n v="1"/>
    <n v="0"/>
    <x v="0"/>
  </r>
  <r>
    <s v="P0546"/>
    <d v="2023-07-18T17:30:00"/>
    <s v="F"/>
    <n v="75"/>
    <s v="Two or More Races"/>
    <s v="None"/>
    <b v="0"/>
    <n v="1"/>
    <x v="24"/>
    <b v="0"/>
    <x v="1"/>
    <s v="Jul"/>
    <x v="6"/>
    <x v="3"/>
    <s v="75+"/>
    <s v="16-30"/>
    <n v="1"/>
    <n v="0"/>
    <n v="0"/>
    <x v="1"/>
  </r>
  <r>
    <s v="P0547"/>
    <d v="2024-01-24T03:12:00"/>
    <s v="M"/>
    <n v="2"/>
    <s v="Declined to Identify"/>
    <s v="General Practice"/>
    <b v="0"/>
    <m/>
    <x v="26"/>
    <b v="0"/>
    <x v="0"/>
    <s v="Jan"/>
    <x v="0"/>
    <x v="5"/>
    <s v="0-14"/>
    <s v="31-45"/>
    <n v="0"/>
    <n v="0"/>
    <n v="0"/>
    <x v="0"/>
  </r>
  <r>
    <s v="P0548"/>
    <d v="2024-06-27T11:20:00"/>
    <s v="M"/>
    <n v="6"/>
    <s v="African American"/>
    <s v="Orthopedics"/>
    <b v="1"/>
    <n v="3"/>
    <x v="19"/>
    <b v="1"/>
    <x v="0"/>
    <s v="Jun"/>
    <x v="2"/>
    <x v="1"/>
    <s v="0-14"/>
    <s v="16-30"/>
    <n v="1"/>
    <n v="1"/>
    <n v="0"/>
    <x v="0"/>
  </r>
  <r>
    <s v="P0549"/>
    <d v="2023-09-30T07:11:00"/>
    <s v="F"/>
    <n v="9"/>
    <s v="White"/>
    <s v="None"/>
    <b v="1"/>
    <m/>
    <x v="33"/>
    <b v="1"/>
    <x v="1"/>
    <s v="Sep"/>
    <x v="1"/>
    <x v="0"/>
    <s v="0-14"/>
    <s v="31-45"/>
    <n v="0"/>
    <n v="1"/>
    <n v="0"/>
    <x v="1"/>
  </r>
  <r>
    <s v="P0550"/>
    <d v="2023-05-21T20:20:00"/>
    <s v="F"/>
    <n v="76"/>
    <s v="Two or More Races"/>
    <s v="Physiotherapy"/>
    <b v="1"/>
    <m/>
    <x v="6"/>
    <b v="1"/>
    <x v="1"/>
    <s v="May"/>
    <x v="3"/>
    <x v="7"/>
    <s v="75+"/>
    <s v="31-45"/>
    <n v="0"/>
    <n v="1"/>
    <n v="0"/>
    <x v="1"/>
  </r>
  <r>
    <s v="P0551"/>
    <d v="2023-06-25T05:25:00"/>
    <s v="M"/>
    <n v="68"/>
    <s v="Two or More Races"/>
    <s v="None"/>
    <b v="0"/>
    <n v="10"/>
    <x v="12"/>
    <b v="0"/>
    <x v="1"/>
    <s v="Jun"/>
    <x v="3"/>
    <x v="5"/>
    <s v="60-74"/>
    <s v="31-45"/>
    <n v="0"/>
    <n v="0"/>
    <n v="0"/>
    <x v="0"/>
  </r>
  <r>
    <s v="P0552"/>
    <d v="2024-09-13T18:47:00"/>
    <s v="F"/>
    <n v="44"/>
    <s v="White"/>
    <s v="None"/>
    <b v="1"/>
    <n v="5"/>
    <x v="8"/>
    <b v="1"/>
    <x v="0"/>
    <s v="Sep"/>
    <x v="5"/>
    <x v="7"/>
    <s v="30-44"/>
    <s v="31-45"/>
    <n v="0"/>
    <n v="1"/>
    <n v="0"/>
    <x v="1"/>
  </r>
  <r>
    <s v="P0553"/>
    <d v="2023-04-06T15:50:00"/>
    <s v="M"/>
    <n v="69"/>
    <s v="African American"/>
    <s v="None"/>
    <b v="0"/>
    <m/>
    <x v="28"/>
    <b v="0"/>
    <x v="1"/>
    <s v="Apr"/>
    <x v="2"/>
    <x v="3"/>
    <s v="60-74"/>
    <s v="16-30"/>
    <n v="1"/>
    <n v="0"/>
    <n v="0"/>
    <x v="0"/>
  </r>
  <r>
    <s v="P0554"/>
    <d v="2023-08-10T16:51:00"/>
    <s v="F"/>
    <n v="5"/>
    <s v="Two or More Races"/>
    <s v="None"/>
    <b v="1"/>
    <m/>
    <x v="22"/>
    <b v="1"/>
    <x v="1"/>
    <s v="Aug"/>
    <x v="2"/>
    <x v="3"/>
    <s v="0-14"/>
    <s v="31-45"/>
    <n v="0"/>
    <n v="1"/>
    <n v="0"/>
    <x v="1"/>
  </r>
  <r>
    <s v="P0555"/>
    <d v="2023-08-09T20:30:00"/>
    <s v="M"/>
    <n v="65"/>
    <s v="Two or More Races"/>
    <s v="Renal"/>
    <b v="1"/>
    <n v="8"/>
    <x v="41"/>
    <b v="1"/>
    <x v="1"/>
    <s v="Aug"/>
    <x v="0"/>
    <x v="7"/>
    <s v="60-74"/>
    <s v="16-30"/>
    <n v="1"/>
    <n v="1"/>
    <n v="1"/>
    <x v="0"/>
  </r>
  <r>
    <s v="P0556"/>
    <d v="2024-07-26T19:21:00"/>
    <s v="M"/>
    <n v="77"/>
    <s v="Two or More Races"/>
    <s v="None"/>
    <b v="0"/>
    <m/>
    <x v="45"/>
    <b v="0"/>
    <x v="0"/>
    <s v="Jul"/>
    <x v="5"/>
    <x v="7"/>
    <s v="75+"/>
    <s v="16-30"/>
    <n v="1"/>
    <n v="0"/>
    <n v="0"/>
    <x v="0"/>
  </r>
  <r>
    <s v="P0557"/>
    <d v="2024-10-01T04:30:00"/>
    <s v="M"/>
    <n v="26"/>
    <s v="White"/>
    <s v="None"/>
    <b v="0"/>
    <m/>
    <x v="36"/>
    <b v="0"/>
    <x v="0"/>
    <s v="Oct"/>
    <x v="6"/>
    <x v="5"/>
    <s v="15-29"/>
    <s v="16-30"/>
    <n v="1"/>
    <n v="0"/>
    <n v="0"/>
    <x v="0"/>
  </r>
  <r>
    <s v="P0558"/>
    <d v="2024-05-16T19:09:00"/>
    <s v="M"/>
    <n v="48"/>
    <s v="Asian"/>
    <s v="None"/>
    <b v="0"/>
    <m/>
    <x v="37"/>
    <b v="0"/>
    <x v="0"/>
    <s v="May"/>
    <x v="2"/>
    <x v="7"/>
    <s v="45-59"/>
    <s v="31-45"/>
    <n v="0"/>
    <n v="0"/>
    <n v="0"/>
    <x v="0"/>
  </r>
  <r>
    <s v="P0559"/>
    <d v="2024-01-16T13:56:00"/>
    <s v="F"/>
    <n v="57"/>
    <s v="White"/>
    <s v="General Practice"/>
    <b v="0"/>
    <m/>
    <x v="37"/>
    <b v="0"/>
    <x v="0"/>
    <s v="Jan"/>
    <x v="6"/>
    <x v="6"/>
    <s v="45-59"/>
    <s v="31-45"/>
    <n v="0"/>
    <n v="0"/>
    <n v="0"/>
    <x v="1"/>
  </r>
  <r>
    <s v="P0560"/>
    <d v="2023-11-12T04:29:00"/>
    <s v="M"/>
    <n v="3"/>
    <s v="White"/>
    <s v="General Practice"/>
    <b v="0"/>
    <n v="3"/>
    <x v="40"/>
    <b v="0"/>
    <x v="1"/>
    <s v="Nov"/>
    <x v="3"/>
    <x v="5"/>
    <s v="0-14"/>
    <s v="31-45"/>
    <n v="0"/>
    <n v="0"/>
    <n v="0"/>
    <x v="0"/>
  </r>
  <r>
    <s v="P0561"/>
    <d v="2023-07-30T03:40:00"/>
    <s v="M"/>
    <n v="10"/>
    <s v="White"/>
    <s v="None"/>
    <b v="1"/>
    <m/>
    <x v="14"/>
    <b v="1"/>
    <x v="1"/>
    <s v="Jul"/>
    <x v="3"/>
    <x v="5"/>
    <s v="0-14"/>
    <s v="46-60"/>
    <n v="0"/>
    <n v="1"/>
    <n v="0"/>
    <x v="0"/>
  </r>
  <r>
    <s v="P0562"/>
    <d v="2023-08-29T19:35:00"/>
    <s v="F"/>
    <n v="44"/>
    <s v="African American"/>
    <s v="Orthopedics"/>
    <b v="1"/>
    <n v="1"/>
    <x v="37"/>
    <b v="1"/>
    <x v="1"/>
    <s v="Aug"/>
    <x v="6"/>
    <x v="7"/>
    <s v="30-44"/>
    <s v="31-45"/>
    <n v="0"/>
    <n v="1"/>
    <n v="0"/>
    <x v="1"/>
  </r>
  <r>
    <s v="P0563"/>
    <d v="2023-04-16T20:13:00"/>
    <s v="F"/>
    <n v="76"/>
    <s v="White"/>
    <s v="None"/>
    <b v="1"/>
    <m/>
    <x v="30"/>
    <b v="1"/>
    <x v="1"/>
    <s v="Apr"/>
    <x v="3"/>
    <x v="7"/>
    <s v="75+"/>
    <s v="0-15"/>
    <n v="1"/>
    <n v="1"/>
    <n v="0"/>
    <x v="1"/>
  </r>
  <r>
    <s v="P0564"/>
    <d v="2024-04-02T05:05:00"/>
    <s v="F"/>
    <n v="74"/>
    <s v="Asian"/>
    <s v="Gastroenterology"/>
    <b v="1"/>
    <n v="8"/>
    <x v="0"/>
    <b v="1"/>
    <x v="0"/>
    <s v="Apr"/>
    <x v="6"/>
    <x v="5"/>
    <s v="60-74"/>
    <s v="31-45"/>
    <n v="0"/>
    <n v="1"/>
    <n v="0"/>
    <x v="1"/>
  </r>
  <r>
    <s v="P0565"/>
    <d v="2024-03-08T08:21:00"/>
    <s v="F"/>
    <n v="48"/>
    <s v="White"/>
    <s v="None"/>
    <b v="1"/>
    <m/>
    <x v="23"/>
    <b v="1"/>
    <x v="0"/>
    <s v="Mar"/>
    <x v="5"/>
    <x v="0"/>
    <s v="45-59"/>
    <s v="46-60"/>
    <n v="0"/>
    <n v="1"/>
    <n v="0"/>
    <x v="1"/>
  </r>
  <r>
    <s v="P0566"/>
    <d v="2023-07-08T22:56:00"/>
    <s v="M"/>
    <n v="39"/>
    <s v="White"/>
    <s v="None"/>
    <b v="1"/>
    <n v="5"/>
    <x v="8"/>
    <b v="1"/>
    <x v="1"/>
    <s v="Jul"/>
    <x v="1"/>
    <x v="2"/>
    <s v="30-44"/>
    <s v="31-45"/>
    <n v="0"/>
    <n v="1"/>
    <n v="0"/>
    <x v="0"/>
  </r>
  <r>
    <s v="P0567"/>
    <d v="2024-07-12T19:18:00"/>
    <s v="M"/>
    <n v="53"/>
    <s v="Native American/Alaska Native"/>
    <s v="Orthopedics"/>
    <b v="1"/>
    <n v="8"/>
    <x v="9"/>
    <b v="1"/>
    <x v="0"/>
    <s v="Jul"/>
    <x v="5"/>
    <x v="7"/>
    <s v="45-59"/>
    <s v="46-60"/>
    <n v="0"/>
    <n v="1"/>
    <n v="0"/>
    <x v="0"/>
  </r>
  <r>
    <s v="P0568"/>
    <d v="2024-09-21T09:29:00"/>
    <s v="M"/>
    <n v="20"/>
    <s v="Declined to Identify"/>
    <s v="Orthopedics"/>
    <b v="1"/>
    <n v="3"/>
    <x v="14"/>
    <b v="1"/>
    <x v="0"/>
    <s v="Sep"/>
    <x v="1"/>
    <x v="1"/>
    <s v="15-29"/>
    <s v="46-60"/>
    <n v="0"/>
    <n v="1"/>
    <n v="0"/>
    <x v="0"/>
  </r>
  <r>
    <s v="P0569"/>
    <d v="2024-04-26T09:01:00"/>
    <s v="M"/>
    <n v="40"/>
    <s v="White"/>
    <s v="Orthopedics"/>
    <b v="0"/>
    <m/>
    <x v="7"/>
    <b v="0"/>
    <x v="0"/>
    <s v="Apr"/>
    <x v="5"/>
    <x v="1"/>
    <s v="30-44"/>
    <s v="16-30"/>
    <n v="1"/>
    <n v="0"/>
    <n v="0"/>
    <x v="0"/>
  </r>
  <r>
    <s v="P0570"/>
    <d v="2024-10-30T03:49:00"/>
    <s v="F"/>
    <n v="23"/>
    <s v="White"/>
    <s v="None"/>
    <b v="0"/>
    <m/>
    <x v="45"/>
    <b v="0"/>
    <x v="0"/>
    <s v="Oct"/>
    <x v="0"/>
    <x v="5"/>
    <s v="15-29"/>
    <s v="16-30"/>
    <n v="1"/>
    <n v="0"/>
    <n v="0"/>
    <x v="1"/>
  </r>
  <r>
    <s v="P0571"/>
    <d v="2023-08-13T01:56:00"/>
    <s v="F"/>
    <n v="37"/>
    <s v="Declined to Identify"/>
    <s v="General Practice"/>
    <b v="1"/>
    <m/>
    <x v="9"/>
    <b v="1"/>
    <x v="1"/>
    <s v="Aug"/>
    <x v="3"/>
    <x v="4"/>
    <s v="30-44"/>
    <s v="46-60"/>
    <n v="0"/>
    <n v="1"/>
    <n v="0"/>
    <x v="1"/>
  </r>
  <r>
    <s v="P0572"/>
    <d v="2023-06-20T13:43:00"/>
    <s v="M"/>
    <n v="37"/>
    <s v="Asian"/>
    <s v="None"/>
    <b v="1"/>
    <m/>
    <x v="37"/>
    <b v="1"/>
    <x v="1"/>
    <s v="Jun"/>
    <x v="6"/>
    <x v="6"/>
    <s v="30-44"/>
    <s v="31-45"/>
    <n v="0"/>
    <n v="1"/>
    <n v="0"/>
    <x v="0"/>
  </r>
  <r>
    <s v="P0573"/>
    <d v="2023-10-18T20:03:00"/>
    <s v="M"/>
    <n v="30"/>
    <s v="African American"/>
    <s v="Orthopedics"/>
    <b v="1"/>
    <n v="2"/>
    <x v="11"/>
    <b v="1"/>
    <x v="1"/>
    <s v="Oct"/>
    <x v="0"/>
    <x v="7"/>
    <s v="30-44"/>
    <s v="46-60"/>
    <n v="0"/>
    <n v="1"/>
    <n v="0"/>
    <x v="0"/>
  </r>
  <r>
    <s v="P0574"/>
    <d v="2023-07-13T05:19:00"/>
    <s v="F"/>
    <n v="34"/>
    <s v="White"/>
    <s v="None"/>
    <b v="1"/>
    <m/>
    <x v="6"/>
    <b v="1"/>
    <x v="1"/>
    <s v="Jul"/>
    <x v="2"/>
    <x v="5"/>
    <s v="30-44"/>
    <s v="31-45"/>
    <n v="0"/>
    <n v="1"/>
    <n v="0"/>
    <x v="1"/>
  </r>
  <r>
    <s v="P0575"/>
    <d v="2023-06-02T16:17:00"/>
    <s v="F"/>
    <n v="6"/>
    <s v="White"/>
    <s v="General Practice"/>
    <b v="0"/>
    <m/>
    <x v="24"/>
    <b v="0"/>
    <x v="1"/>
    <s v="Jun"/>
    <x v="5"/>
    <x v="3"/>
    <s v="0-14"/>
    <s v="16-30"/>
    <n v="1"/>
    <n v="0"/>
    <n v="0"/>
    <x v="1"/>
  </r>
  <r>
    <s v="P0576"/>
    <d v="2023-04-13T01:32:00"/>
    <s v="M"/>
    <n v="31"/>
    <s v="Two or More Races"/>
    <s v="None"/>
    <b v="0"/>
    <m/>
    <x v="39"/>
    <b v="0"/>
    <x v="1"/>
    <s v="Apr"/>
    <x v="2"/>
    <x v="4"/>
    <s v="30-44"/>
    <s v="0-15"/>
    <n v="1"/>
    <n v="0"/>
    <n v="0"/>
    <x v="0"/>
  </r>
  <r>
    <s v="P0577"/>
    <d v="2024-01-12T06:56:00"/>
    <s v="M"/>
    <n v="68"/>
    <s v="Native American/Alaska Native"/>
    <s v="General Practice"/>
    <b v="1"/>
    <m/>
    <x v="26"/>
    <b v="1"/>
    <x v="0"/>
    <s v="Jan"/>
    <x v="5"/>
    <x v="0"/>
    <s v="60-74"/>
    <s v="31-45"/>
    <n v="0"/>
    <n v="1"/>
    <n v="0"/>
    <x v="0"/>
  </r>
  <r>
    <s v="P0578"/>
    <d v="2023-12-30T21:56:00"/>
    <s v="F"/>
    <n v="73"/>
    <s v="African American"/>
    <s v="None"/>
    <b v="1"/>
    <n v="4"/>
    <x v="24"/>
    <b v="1"/>
    <x v="1"/>
    <s v="Dec"/>
    <x v="1"/>
    <x v="2"/>
    <s v="60-74"/>
    <s v="16-30"/>
    <n v="1"/>
    <n v="1"/>
    <n v="0"/>
    <x v="1"/>
  </r>
  <r>
    <s v="P0579"/>
    <d v="2023-12-03T02:05:00"/>
    <s v="F"/>
    <n v="56"/>
    <s v="Two or More Races"/>
    <s v="None"/>
    <b v="1"/>
    <m/>
    <x v="48"/>
    <b v="1"/>
    <x v="1"/>
    <s v="Dec"/>
    <x v="3"/>
    <x v="4"/>
    <s v="45-59"/>
    <s v="16-30"/>
    <n v="1"/>
    <n v="1"/>
    <n v="0"/>
    <x v="1"/>
  </r>
  <r>
    <s v="P0580"/>
    <d v="2023-06-14T22:10:00"/>
    <s v="F"/>
    <n v="63"/>
    <s v="White"/>
    <s v="None"/>
    <b v="1"/>
    <n v="0"/>
    <x v="23"/>
    <b v="1"/>
    <x v="1"/>
    <s v="Jun"/>
    <x v="0"/>
    <x v="2"/>
    <s v="60-74"/>
    <s v="46-60"/>
    <n v="0"/>
    <n v="1"/>
    <n v="0"/>
    <x v="1"/>
  </r>
  <r>
    <s v="P0581"/>
    <d v="2024-02-11T23:23:00"/>
    <s v="F"/>
    <n v="13"/>
    <s v="Declined to Identify"/>
    <s v="Cardiology"/>
    <b v="0"/>
    <m/>
    <x v="17"/>
    <b v="0"/>
    <x v="0"/>
    <s v="Feb"/>
    <x v="3"/>
    <x v="2"/>
    <s v="0-14"/>
    <s v="31-45"/>
    <n v="0"/>
    <n v="0"/>
    <n v="0"/>
    <x v="1"/>
  </r>
  <r>
    <s v="P0582"/>
    <d v="2023-10-07T22:48:00"/>
    <s v="M"/>
    <n v="31"/>
    <s v="Two or More Races"/>
    <s v="None"/>
    <b v="0"/>
    <m/>
    <x v="35"/>
    <b v="0"/>
    <x v="1"/>
    <s v="Oct"/>
    <x v="1"/>
    <x v="2"/>
    <s v="30-44"/>
    <s v="16-30"/>
    <n v="1"/>
    <n v="0"/>
    <n v="0"/>
    <x v="0"/>
  </r>
  <r>
    <s v="P0583"/>
    <d v="2023-08-07T15:21:00"/>
    <s v="F"/>
    <n v="61"/>
    <s v="Pacific Islander"/>
    <s v="Orthopedics"/>
    <b v="0"/>
    <m/>
    <x v="50"/>
    <b v="0"/>
    <x v="1"/>
    <s v="Aug"/>
    <x v="4"/>
    <x v="3"/>
    <s v="60-74"/>
    <s v="31-45"/>
    <n v="0"/>
    <n v="0"/>
    <n v="0"/>
    <x v="1"/>
  </r>
  <r>
    <s v="P0584"/>
    <d v="2024-09-01T10:15:00"/>
    <s v="M"/>
    <n v="54"/>
    <s v="African American"/>
    <s v="Cardiology"/>
    <b v="1"/>
    <m/>
    <x v="10"/>
    <b v="1"/>
    <x v="0"/>
    <s v="Sep"/>
    <x v="3"/>
    <x v="1"/>
    <s v="45-59"/>
    <s v="31-45"/>
    <n v="0"/>
    <n v="1"/>
    <n v="0"/>
    <x v="0"/>
  </r>
  <r>
    <s v="P0585"/>
    <d v="2024-10-07T15:40:00"/>
    <s v="M"/>
    <n v="7"/>
    <s v="White"/>
    <s v="None"/>
    <b v="1"/>
    <m/>
    <x v="27"/>
    <b v="1"/>
    <x v="0"/>
    <s v="Oct"/>
    <x v="4"/>
    <x v="3"/>
    <s v="0-14"/>
    <s v="46-60"/>
    <n v="0"/>
    <n v="1"/>
    <n v="0"/>
    <x v="0"/>
  </r>
  <r>
    <s v="P0586"/>
    <d v="2023-05-30T11:48:00"/>
    <s v="F"/>
    <n v="39"/>
    <s v="African American"/>
    <s v="None"/>
    <b v="1"/>
    <m/>
    <x v="36"/>
    <b v="1"/>
    <x v="1"/>
    <s v="May"/>
    <x v="6"/>
    <x v="1"/>
    <s v="30-44"/>
    <s v="16-30"/>
    <n v="1"/>
    <n v="1"/>
    <n v="0"/>
    <x v="1"/>
  </r>
  <r>
    <s v="P0587"/>
    <d v="2023-11-17T07:19:00"/>
    <s v="M"/>
    <n v="76"/>
    <s v="African American"/>
    <s v="None"/>
    <b v="0"/>
    <m/>
    <x v="19"/>
    <b v="0"/>
    <x v="1"/>
    <s v="Nov"/>
    <x v="5"/>
    <x v="0"/>
    <s v="75+"/>
    <s v="16-30"/>
    <n v="1"/>
    <n v="0"/>
    <n v="0"/>
    <x v="0"/>
  </r>
  <r>
    <s v="P0588"/>
    <d v="2024-03-19T18:39:00"/>
    <s v="M"/>
    <n v="78"/>
    <s v="Two or More Races"/>
    <s v="None"/>
    <b v="1"/>
    <n v="1"/>
    <x v="25"/>
    <b v="1"/>
    <x v="0"/>
    <s v="Mar"/>
    <x v="6"/>
    <x v="7"/>
    <s v="75+"/>
    <s v="46-60"/>
    <n v="0"/>
    <n v="1"/>
    <n v="0"/>
    <x v="0"/>
  </r>
  <r>
    <s v="P0589"/>
    <d v="2024-09-17T05:53:00"/>
    <s v="M"/>
    <n v="21"/>
    <s v="Declined to Identify"/>
    <s v="None"/>
    <b v="1"/>
    <m/>
    <x v="46"/>
    <b v="1"/>
    <x v="0"/>
    <s v="Sep"/>
    <x v="6"/>
    <x v="5"/>
    <s v="15-29"/>
    <s v="16-30"/>
    <n v="1"/>
    <n v="1"/>
    <n v="0"/>
    <x v="0"/>
  </r>
  <r>
    <s v="P0590"/>
    <d v="2023-06-22T12:26:00"/>
    <s v="M"/>
    <n v="42"/>
    <s v="African American"/>
    <s v="None"/>
    <b v="0"/>
    <m/>
    <x v="2"/>
    <b v="0"/>
    <x v="1"/>
    <s v="Jun"/>
    <x v="2"/>
    <x v="6"/>
    <s v="30-44"/>
    <s v="46-60"/>
    <n v="0"/>
    <n v="0"/>
    <n v="0"/>
    <x v="0"/>
  </r>
  <r>
    <s v="P0591"/>
    <d v="2024-01-05T22:58:00"/>
    <s v="M"/>
    <n v="27"/>
    <s v="Two or More Races"/>
    <s v="Orthopedics"/>
    <b v="1"/>
    <m/>
    <x v="13"/>
    <b v="1"/>
    <x v="0"/>
    <s v="Jan"/>
    <x v="5"/>
    <x v="2"/>
    <s v="15-29"/>
    <s v="46-60"/>
    <n v="0"/>
    <n v="1"/>
    <n v="0"/>
    <x v="0"/>
  </r>
  <r>
    <s v="P0592"/>
    <d v="2024-04-02T04:00:00"/>
    <s v="M"/>
    <n v="37"/>
    <s v="White"/>
    <s v="None"/>
    <b v="0"/>
    <m/>
    <x v="26"/>
    <b v="0"/>
    <x v="0"/>
    <s v="Apr"/>
    <x v="6"/>
    <x v="5"/>
    <s v="30-44"/>
    <s v="31-45"/>
    <n v="0"/>
    <n v="0"/>
    <n v="0"/>
    <x v="0"/>
  </r>
  <r>
    <s v="P0593"/>
    <d v="2024-09-07T02:40:00"/>
    <s v="M"/>
    <n v="5"/>
    <s v="African American"/>
    <s v="None"/>
    <b v="0"/>
    <m/>
    <x v="36"/>
    <b v="0"/>
    <x v="0"/>
    <s v="Sep"/>
    <x v="1"/>
    <x v="4"/>
    <s v="0-14"/>
    <s v="16-30"/>
    <n v="1"/>
    <n v="0"/>
    <n v="0"/>
    <x v="0"/>
  </r>
  <r>
    <s v="P0594"/>
    <d v="2024-02-25T20:02:00"/>
    <s v="M"/>
    <n v="12"/>
    <s v="African American"/>
    <s v="None"/>
    <b v="0"/>
    <m/>
    <x v="46"/>
    <b v="0"/>
    <x v="0"/>
    <s v="Feb"/>
    <x v="3"/>
    <x v="7"/>
    <s v="0-14"/>
    <s v="16-30"/>
    <n v="1"/>
    <n v="0"/>
    <n v="0"/>
    <x v="0"/>
  </r>
  <r>
    <s v="P0595"/>
    <d v="2023-11-10T06:16:00"/>
    <s v="F"/>
    <n v="32"/>
    <s v="Declined to Identify"/>
    <s v="Gastroenterology"/>
    <b v="0"/>
    <n v="5"/>
    <x v="42"/>
    <b v="0"/>
    <x v="1"/>
    <s v="Nov"/>
    <x v="5"/>
    <x v="0"/>
    <s v="30-44"/>
    <s v="0-15"/>
    <n v="1"/>
    <n v="0"/>
    <n v="0"/>
    <x v="1"/>
  </r>
  <r>
    <s v="P0596"/>
    <d v="2023-07-01T22:29:00"/>
    <s v="M"/>
    <n v="56"/>
    <s v="White"/>
    <s v="None"/>
    <b v="1"/>
    <m/>
    <x v="38"/>
    <b v="1"/>
    <x v="1"/>
    <s v="Jul"/>
    <x v="1"/>
    <x v="2"/>
    <s v="45-59"/>
    <s v="0-15"/>
    <n v="1"/>
    <n v="1"/>
    <n v="0"/>
    <x v="0"/>
  </r>
  <r>
    <s v="P0597"/>
    <d v="2024-08-13T03:57:00"/>
    <s v="M"/>
    <n v="19"/>
    <s v="White"/>
    <s v="Orthopedics"/>
    <b v="0"/>
    <n v="1"/>
    <x v="25"/>
    <b v="0"/>
    <x v="0"/>
    <s v="Aug"/>
    <x v="6"/>
    <x v="5"/>
    <s v="15-29"/>
    <s v="46-60"/>
    <n v="0"/>
    <n v="0"/>
    <n v="0"/>
    <x v="0"/>
  </r>
  <r>
    <s v="P0598"/>
    <d v="2023-09-01T08:46:00"/>
    <s v="F"/>
    <n v="42"/>
    <s v="Declined to Identify"/>
    <s v="None"/>
    <b v="1"/>
    <m/>
    <x v="42"/>
    <b v="1"/>
    <x v="1"/>
    <s v="Sep"/>
    <x v="5"/>
    <x v="0"/>
    <s v="30-44"/>
    <s v="0-15"/>
    <n v="1"/>
    <n v="1"/>
    <n v="0"/>
    <x v="1"/>
  </r>
  <r>
    <s v="P0599"/>
    <d v="2024-05-14T23:40:00"/>
    <s v="M"/>
    <n v="25"/>
    <s v="African American"/>
    <s v="None"/>
    <b v="1"/>
    <n v="0"/>
    <x v="15"/>
    <b v="1"/>
    <x v="0"/>
    <s v="May"/>
    <x v="6"/>
    <x v="2"/>
    <s v="15-29"/>
    <s v="31-45"/>
    <n v="0"/>
    <n v="1"/>
    <n v="0"/>
    <x v="0"/>
  </r>
  <r>
    <s v="P0600"/>
    <d v="2023-09-15T23:10:00"/>
    <s v="F"/>
    <n v="54"/>
    <s v="White"/>
    <s v="None"/>
    <b v="1"/>
    <m/>
    <x v="3"/>
    <b v="1"/>
    <x v="1"/>
    <s v="Sep"/>
    <x v="5"/>
    <x v="2"/>
    <s v="45-59"/>
    <s v="31-45"/>
    <n v="0"/>
    <n v="1"/>
    <n v="0"/>
    <x v="1"/>
  </r>
  <r>
    <s v="P0601"/>
    <d v="2024-09-09T14:00:00"/>
    <s v="F"/>
    <n v="59"/>
    <s v="White"/>
    <s v="General Practice"/>
    <b v="1"/>
    <m/>
    <x v="27"/>
    <b v="1"/>
    <x v="0"/>
    <s v="Sep"/>
    <x v="4"/>
    <x v="6"/>
    <s v="45-59"/>
    <s v="46-60"/>
    <n v="0"/>
    <n v="1"/>
    <n v="0"/>
    <x v="1"/>
  </r>
  <r>
    <s v="P0602"/>
    <d v="2024-03-10T04:22:00"/>
    <s v="F"/>
    <n v="11"/>
    <s v="Two or More Races"/>
    <s v="None"/>
    <b v="1"/>
    <m/>
    <x v="0"/>
    <b v="1"/>
    <x v="0"/>
    <s v="Mar"/>
    <x v="3"/>
    <x v="5"/>
    <s v="0-14"/>
    <s v="31-45"/>
    <n v="0"/>
    <n v="1"/>
    <n v="0"/>
    <x v="1"/>
  </r>
  <r>
    <s v="P0603"/>
    <d v="2024-07-28T04:44:00"/>
    <s v="F"/>
    <n v="9"/>
    <s v="White"/>
    <s v="General Practice"/>
    <b v="0"/>
    <m/>
    <x v="32"/>
    <b v="0"/>
    <x v="0"/>
    <s v="Jul"/>
    <x v="3"/>
    <x v="5"/>
    <s v="0-14"/>
    <s v="46-60"/>
    <n v="0"/>
    <n v="0"/>
    <n v="0"/>
    <x v="1"/>
  </r>
  <r>
    <s v="P0604"/>
    <d v="2023-12-23T18:24:00"/>
    <s v="F"/>
    <n v="7"/>
    <s v="Two or More Races"/>
    <s v="Orthopedics"/>
    <b v="0"/>
    <m/>
    <x v="1"/>
    <b v="0"/>
    <x v="1"/>
    <s v="Dec"/>
    <x v="1"/>
    <x v="7"/>
    <s v="0-14"/>
    <s v="16-30"/>
    <n v="1"/>
    <n v="0"/>
    <n v="0"/>
    <x v="1"/>
  </r>
  <r>
    <s v="P0605"/>
    <d v="2023-09-16T22:37:00"/>
    <s v="M"/>
    <n v="14"/>
    <s v="African American"/>
    <s v="None"/>
    <b v="1"/>
    <m/>
    <x v="40"/>
    <b v="1"/>
    <x v="1"/>
    <s v="Sep"/>
    <x v="1"/>
    <x v="2"/>
    <s v="0-14"/>
    <s v="31-45"/>
    <n v="0"/>
    <n v="1"/>
    <n v="0"/>
    <x v="0"/>
  </r>
  <r>
    <s v="P0606"/>
    <d v="2023-09-13T05:11:00"/>
    <s v="F"/>
    <n v="73"/>
    <s v="Two or More Races"/>
    <s v="Physiotherapy"/>
    <b v="0"/>
    <m/>
    <x v="18"/>
    <b v="0"/>
    <x v="1"/>
    <s v="Sep"/>
    <x v="0"/>
    <x v="5"/>
    <s v="60-74"/>
    <s v="16-30"/>
    <n v="1"/>
    <n v="0"/>
    <n v="0"/>
    <x v="1"/>
  </r>
  <r>
    <s v="P0607"/>
    <d v="2024-09-19T04:40:00"/>
    <s v="F"/>
    <n v="40"/>
    <s v="Asian"/>
    <s v="None"/>
    <b v="1"/>
    <m/>
    <x v="50"/>
    <b v="1"/>
    <x v="0"/>
    <s v="Sep"/>
    <x v="2"/>
    <x v="5"/>
    <s v="30-44"/>
    <s v="31-45"/>
    <n v="0"/>
    <n v="1"/>
    <n v="0"/>
    <x v="1"/>
  </r>
  <r>
    <s v="P0608"/>
    <d v="2024-02-15T13:39:00"/>
    <s v="F"/>
    <n v="28"/>
    <s v="African American"/>
    <s v="General Practice"/>
    <b v="1"/>
    <m/>
    <x v="25"/>
    <b v="1"/>
    <x v="0"/>
    <s v="Feb"/>
    <x v="2"/>
    <x v="6"/>
    <s v="15-29"/>
    <s v="46-60"/>
    <n v="0"/>
    <n v="1"/>
    <n v="0"/>
    <x v="1"/>
  </r>
  <r>
    <s v="P0609"/>
    <d v="2024-09-11T13:26:00"/>
    <s v="F"/>
    <n v="69"/>
    <s v="Two or More Races"/>
    <s v="None"/>
    <b v="1"/>
    <m/>
    <x v="41"/>
    <b v="1"/>
    <x v="0"/>
    <s v="Sep"/>
    <x v="0"/>
    <x v="6"/>
    <s v="60-74"/>
    <s v="16-30"/>
    <n v="1"/>
    <n v="1"/>
    <n v="0"/>
    <x v="1"/>
  </r>
  <r>
    <s v="P0610"/>
    <d v="2023-06-16T18:55:00"/>
    <s v="M"/>
    <n v="64"/>
    <s v="Asian"/>
    <s v="None"/>
    <b v="1"/>
    <m/>
    <x v="16"/>
    <b v="1"/>
    <x v="1"/>
    <s v="Jun"/>
    <x v="5"/>
    <x v="7"/>
    <s v="60-74"/>
    <s v="46-60"/>
    <n v="0"/>
    <n v="1"/>
    <n v="0"/>
    <x v="0"/>
  </r>
  <r>
    <s v="P0611"/>
    <d v="2024-04-14T13:08:00"/>
    <s v="M"/>
    <n v="73"/>
    <s v="African American"/>
    <s v="Physiotherapy"/>
    <b v="0"/>
    <n v="5"/>
    <x v="8"/>
    <b v="0"/>
    <x v="0"/>
    <s v="Apr"/>
    <x v="3"/>
    <x v="6"/>
    <s v="60-74"/>
    <s v="31-45"/>
    <n v="0"/>
    <n v="0"/>
    <n v="0"/>
    <x v="0"/>
  </r>
  <r>
    <s v="P0612"/>
    <d v="2024-02-05T11:25:00"/>
    <s v="M"/>
    <n v="10"/>
    <s v="Native American/Alaska Native"/>
    <s v="None"/>
    <b v="0"/>
    <m/>
    <x v="50"/>
    <b v="0"/>
    <x v="0"/>
    <s v="Feb"/>
    <x v="4"/>
    <x v="1"/>
    <s v="0-14"/>
    <s v="31-45"/>
    <n v="0"/>
    <n v="0"/>
    <n v="0"/>
    <x v="0"/>
  </r>
  <r>
    <s v="P0613"/>
    <d v="2023-11-11T18:24:00"/>
    <s v="F"/>
    <n v="61"/>
    <s v="African American"/>
    <s v="None"/>
    <b v="0"/>
    <m/>
    <x v="45"/>
    <b v="0"/>
    <x v="1"/>
    <s v="Nov"/>
    <x v="1"/>
    <x v="7"/>
    <s v="60-74"/>
    <s v="16-30"/>
    <n v="1"/>
    <n v="0"/>
    <n v="0"/>
    <x v="1"/>
  </r>
  <r>
    <s v="P0614"/>
    <d v="2023-10-25T08:45:00"/>
    <s v="M"/>
    <n v="39"/>
    <s v="Pacific Islander"/>
    <s v="Physiotherapy"/>
    <b v="1"/>
    <n v="5"/>
    <x v="12"/>
    <b v="1"/>
    <x v="1"/>
    <s v="Oct"/>
    <x v="0"/>
    <x v="0"/>
    <s v="30-44"/>
    <s v="31-45"/>
    <n v="0"/>
    <n v="1"/>
    <n v="0"/>
    <x v="0"/>
  </r>
  <r>
    <s v="P0615"/>
    <d v="2023-11-04T05:27:00"/>
    <s v="F"/>
    <n v="63"/>
    <s v="Two or More Races"/>
    <s v="None"/>
    <b v="0"/>
    <m/>
    <x v="4"/>
    <b v="0"/>
    <x v="1"/>
    <s v="Nov"/>
    <x v="1"/>
    <x v="5"/>
    <s v="60-74"/>
    <s v="0-15"/>
    <n v="1"/>
    <n v="0"/>
    <n v="0"/>
    <x v="1"/>
  </r>
  <r>
    <s v="P0616"/>
    <d v="2024-07-19T08:24:00"/>
    <s v="F"/>
    <n v="6"/>
    <s v="White"/>
    <s v="None"/>
    <b v="1"/>
    <m/>
    <x v="35"/>
    <b v="1"/>
    <x v="0"/>
    <s v="Jul"/>
    <x v="5"/>
    <x v="0"/>
    <s v="0-14"/>
    <s v="16-30"/>
    <n v="1"/>
    <n v="1"/>
    <n v="0"/>
    <x v="1"/>
  </r>
  <r>
    <s v="P0617"/>
    <d v="2023-12-26T17:38:00"/>
    <s v="F"/>
    <n v="4"/>
    <s v="Asian"/>
    <s v="None"/>
    <b v="1"/>
    <m/>
    <x v="5"/>
    <b v="1"/>
    <x v="1"/>
    <s v="Dec"/>
    <x v="6"/>
    <x v="3"/>
    <s v="0-14"/>
    <s v="46-60"/>
    <n v="0"/>
    <n v="1"/>
    <n v="0"/>
    <x v="1"/>
  </r>
  <r>
    <s v="P0618"/>
    <d v="2023-04-27T08:59:00"/>
    <s v="M"/>
    <n v="37"/>
    <s v="White"/>
    <s v="None"/>
    <b v="0"/>
    <m/>
    <x v="20"/>
    <b v="0"/>
    <x v="1"/>
    <s v="Apr"/>
    <x v="2"/>
    <x v="0"/>
    <s v="30-44"/>
    <s v="16-30"/>
    <n v="1"/>
    <n v="0"/>
    <n v="0"/>
    <x v="0"/>
  </r>
  <r>
    <s v="P0619"/>
    <d v="2024-01-09T13:11:00"/>
    <s v="F"/>
    <n v="27"/>
    <s v="Native American/Alaska Native"/>
    <s v="None"/>
    <b v="1"/>
    <m/>
    <x v="40"/>
    <b v="1"/>
    <x v="0"/>
    <s v="Jan"/>
    <x v="6"/>
    <x v="6"/>
    <s v="15-29"/>
    <s v="31-45"/>
    <n v="0"/>
    <n v="1"/>
    <n v="0"/>
    <x v="1"/>
  </r>
  <r>
    <s v="P0620"/>
    <d v="2023-07-11T22:52:00"/>
    <s v="M"/>
    <n v="11"/>
    <s v="Native American/Alaska Native"/>
    <s v="Cardiology"/>
    <b v="0"/>
    <m/>
    <x v="16"/>
    <b v="0"/>
    <x v="1"/>
    <s v="Jul"/>
    <x v="6"/>
    <x v="2"/>
    <s v="0-14"/>
    <s v="46-60"/>
    <n v="0"/>
    <n v="0"/>
    <n v="0"/>
    <x v="0"/>
  </r>
  <r>
    <s v="P0621"/>
    <d v="2023-06-19T03:06:00"/>
    <s v="Male"/>
    <n v="70"/>
    <s v="Asian"/>
    <s v="None"/>
    <b v="1"/>
    <n v="4"/>
    <x v="36"/>
    <b v="1"/>
    <x v="1"/>
    <s v="Jun"/>
    <x v="4"/>
    <x v="5"/>
    <s v="60-74"/>
    <s v="16-30"/>
    <n v="1"/>
    <n v="1"/>
    <n v="0"/>
    <x v="0"/>
  </r>
  <r>
    <s v="P0622"/>
    <d v="2023-08-22T06:33:00"/>
    <s v="F"/>
    <n v="31"/>
    <s v="Two or More Races"/>
    <s v="None"/>
    <b v="0"/>
    <m/>
    <x v="10"/>
    <b v="0"/>
    <x v="1"/>
    <s v="Aug"/>
    <x v="6"/>
    <x v="0"/>
    <s v="30-44"/>
    <s v="31-45"/>
    <n v="0"/>
    <n v="0"/>
    <n v="0"/>
    <x v="1"/>
  </r>
  <r>
    <s v="P0623"/>
    <d v="2024-03-28T19:07:00"/>
    <s v="M"/>
    <n v="52"/>
    <s v="African American"/>
    <s v="Orthopedics"/>
    <b v="0"/>
    <m/>
    <x v="34"/>
    <b v="0"/>
    <x v="0"/>
    <s v="Mar"/>
    <x v="2"/>
    <x v="7"/>
    <s v="45-59"/>
    <s v="0-15"/>
    <n v="1"/>
    <n v="0"/>
    <n v="0"/>
    <x v="0"/>
  </r>
  <r>
    <s v="P0624"/>
    <d v="2023-05-18T04:10:00"/>
    <s v="M"/>
    <n v="41"/>
    <s v="Two or More Races"/>
    <s v="Orthopedics"/>
    <b v="0"/>
    <m/>
    <x v="23"/>
    <b v="0"/>
    <x v="1"/>
    <s v="May"/>
    <x v="2"/>
    <x v="5"/>
    <s v="30-44"/>
    <s v="46-60"/>
    <n v="0"/>
    <n v="0"/>
    <n v="0"/>
    <x v="0"/>
  </r>
  <r>
    <s v="P0625"/>
    <d v="2024-03-24T11:55:00"/>
    <s v="F"/>
    <n v="25"/>
    <s v="White"/>
    <s v="None"/>
    <b v="1"/>
    <m/>
    <x v="18"/>
    <b v="1"/>
    <x v="0"/>
    <s v="Mar"/>
    <x v="3"/>
    <x v="1"/>
    <s v="15-29"/>
    <s v="16-30"/>
    <n v="1"/>
    <n v="1"/>
    <n v="0"/>
    <x v="1"/>
  </r>
  <r>
    <s v="P0626"/>
    <d v="2023-12-11T13:31:00"/>
    <s v="M"/>
    <n v="59"/>
    <s v="Native American/Alaska Native"/>
    <s v="General Practice"/>
    <b v="1"/>
    <m/>
    <x v="38"/>
    <b v="1"/>
    <x v="1"/>
    <s v="Dec"/>
    <x v="4"/>
    <x v="6"/>
    <s v="45-59"/>
    <s v="0-15"/>
    <n v="1"/>
    <n v="1"/>
    <n v="0"/>
    <x v="0"/>
  </r>
  <r>
    <s v="P0627"/>
    <d v="2023-09-27T19:07:00"/>
    <s v="F"/>
    <n v="48"/>
    <s v="African American"/>
    <s v="Physiotherapy"/>
    <b v="0"/>
    <m/>
    <x v="10"/>
    <b v="0"/>
    <x v="1"/>
    <s v="Sep"/>
    <x v="0"/>
    <x v="7"/>
    <s v="45-59"/>
    <s v="31-45"/>
    <n v="0"/>
    <n v="0"/>
    <n v="0"/>
    <x v="1"/>
  </r>
  <r>
    <s v="P0628"/>
    <d v="2024-10-04T21:51:00"/>
    <s v="M"/>
    <n v="5"/>
    <s v="White"/>
    <s v="None"/>
    <b v="0"/>
    <m/>
    <x v="1"/>
    <b v="0"/>
    <x v="0"/>
    <s v="Oct"/>
    <x v="5"/>
    <x v="2"/>
    <s v="0-14"/>
    <s v="16-30"/>
    <n v="1"/>
    <n v="0"/>
    <n v="0"/>
    <x v="0"/>
  </r>
  <r>
    <s v="P0629"/>
    <d v="2024-06-04T04:29:00"/>
    <s v="M"/>
    <n v="37"/>
    <s v="Pacific Islander"/>
    <s v="None"/>
    <b v="1"/>
    <m/>
    <x v="47"/>
    <b v="1"/>
    <x v="0"/>
    <s v="Jun"/>
    <x v="6"/>
    <x v="5"/>
    <s v="30-44"/>
    <s v="46-60"/>
    <n v="0"/>
    <n v="1"/>
    <n v="0"/>
    <x v="0"/>
  </r>
  <r>
    <s v="P0630"/>
    <d v="2023-08-21T02:23:00"/>
    <s v="F"/>
    <n v="17"/>
    <s v="Pacific Islander"/>
    <s v="None"/>
    <b v="1"/>
    <m/>
    <x v="7"/>
    <b v="1"/>
    <x v="1"/>
    <s v="Aug"/>
    <x v="4"/>
    <x v="4"/>
    <s v="15-29"/>
    <s v="16-30"/>
    <n v="1"/>
    <n v="1"/>
    <n v="0"/>
    <x v="1"/>
  </r>
  <r>
    <s v="P0631"/>
    <d v="2023-07-16T03:06:00"/>
    <s v="M"/>
    <n v="39"/>
    <s v="Declined to Identify"/>
    <s v="None"/>
    <b v="0"/>
    <m/>
    <x v="3"/>
    <b v="0"/>
    <x v="1"/>
    <s v="Jul"/>
    <x v="3"/>
    <x v="5"/>
    <s v="30-44"/>
    <s v="31-45"/>
    <n v="0"/>
    <n v="0"/>
    <n v="0"/>
    <x v="0"/>
  </r>
  <r>
    <s v="P0632"/>
    <d v="2024-03-03T07:28:00"/>
    <s v="F"/>
    <n v="14"/>
    <s v="African American"/>
    <s v="None"/>
    <b v="1"/>
    <m/>
    <x v="49"/>
    <b v="1"/>
    <x v="0"/>
    <s v="Mar"/>
    <x v="3"/>
    <x v="0"/>
    <s v="0-14"/>
    <s v="46-60"/>
    <n v="0"/>
    <n v="1"/>
    <n v="0"/>
    <x v="1"/>
  </r>
  <r>
    <s v="P0633"/>
    <d v="2023-11-28T18:58:00"/>
    <s v="F"/>
    <n v="44"/>
    <s v="African American"/>
    <s v="Physiotherapy"/>
    <b v="0"/>
    <m/>
    <x v="50"/>
    <b v="0"/>
    <x v="1"/>
    <s v="Nov"/>
    <x v="6"/>
    <x v="7"/>
    <s v="30-44"/>
    <s v="31-45"/>
    <n v="0"/>
    <n v="0"/>
    <n v="0"/>
    <x v="1"/>
  </r>
  <r>
    <s v="P0634"/>
    <d v="2023-11-03T15:44:00"/>
    <s v="F"/>
    <n v="20"/>
    <s v="Two or More Races"/>
    <s v="General Practice"/>
    <b v="0"/>
    <n v="1"/>
    <x v="28"/>
    <b v="0"/>
    <x v="1"/>
    <s v="Nov"/>
    <x v="5"/>
    <x v="3"/>
    <s v="15-29"/>
    <s v="16-30"/>
    <n v="1"/>
    <n v="0"/>
    <n v="0"/>
    <x v="1"/>
  </r>
  <r>
    <s v="P0635"/>
    <d v="2023-11-30T19:41:00"/>
    <s v="M"/>
    <n v="77"/>
    <s v="Asian"/>
    <s v="None"/>
    <b v="1"/>
    <n v="7"/>
    <x v="27"/>
    <b v="1"/>
    <x v="1"/>
    <s v="Nov"/>
    <x v="2"/>
    <x v="7"/>
    <s v="75+"/>
    <s v="46-60"/>
    <n v="0"/>
    <n v="1"/>
    <n v="0"/>
    <x v="0"/>
  </r>
  <r>
    <s v="P0636"/>
    <d v="2023-07-07T01:50:00"/>
    <s v="F"/>
    <n v="72"/>
    <s v="Pacific Islander"/>
    <s v="None"/>
    <b v="0"/>
    <n v="2"/>
    <x v="25"/>
    <b v="0"/>
    <x v="1"/>
    <s v="Jul"/>
    <x v="5"/>
    <x v="4"/>
    <s v="60-74"/>
    <s v="46-60"/>
    <n v="0"/>
    <n v="0"/>
    <n v="0"/>
    <x v="1"/>
  </r>
  <r>
    <s v="P0637"/>
    <d v="2023-05-14T04:41:00"/>
    <s v="F"/>
    <n v="21"/>
    <s v="Two or More Races"/>
    <s v="None"/>
    <b v="0"/>
    <m/>
    <x v="1"/>
    <b v="0"/>
    <x v="1"/>
    <s v="May"/>
    <x v="3"/>
    <x v="5"/>
    <s v="15-29"/>
    <s v="16-30"/>
    <n v="1"/>
    <n v="0"/>
    <n v="0"/>
    <x v="1"/>
  </r>
  <r>
    <s v="P0638"/>
    <d v="2023-05-10T05:22:00"/>
    <s v="F"/>
    <n v="12"/>
    <s v="Declined to Identify"/>
    <s v="None"/>
    <b v="0"/>
    <m/>
    <x v="0"/>
    <b v="0"/>
    <x v="1"/>
    <s v="May"/>
    <x v="0"/>
    <x v="5"/>
    <s v="0-14"/>
    <s v="31-45"/>
    <n v="0"/>
    <n v="0"/>
    <n v="0"/>
    <x v="1"/>
  </r>
  <r>
    <s v="P0639"/>
    <d v="2024-07-21T01:30:00"/>
    <s v="F"/>
    <n v="67"/>
    <s v="White"/>
    <s v="Orthopedics"/>
    <b v="1"/>
    <m/>
    <x v="10"/>
    <b v="1"/>
    <x v="0"/>
    <s v="Jul"/>
    <x v="3"/>
    <x v="4"/>
    <s v="60-74"/>
    <s v="31-45"/>
    <n v="0"/>
    <n v="1"/>
    <n v="0"/>
    <x v="1"/>
  </r>
  <r>
    <s v="P0640"/>
    <d v="2024-03-01T07:26:00"/>
    <s v="M"/>
    <n v="37"/>
    <s v="White"/>
    <s v="Cardiology"/>
    <b v="0"/>
    <m/>
    <x v="1"/>
    <b v="0"/>
    <x v="0"/>
    <s v="Mar"/>
    <x v="5"/>
    <x v="0"/>
    <s v="30-44"/>
    <s v="16-30"/>
    <n v="1"/>
    <n v="0"/>
    <n v="0"/>
    <x v="0"/>
  </r>
  <r>
    <s v="P0641"/>
    <d v="2023-10-02T08:27:00"/>
    <s v="M"/>
    <n v="8"/>
    <s v="Two or More Races"/>
    <s v="None"/>
    <b v="1"/>
    <m/>
    <x v="38"/>
    <b v="1"/>
    <x v="1"/>
    <s v="Oct"/>
    <x v="4"/>
    <x v="0"/>
    <s v="0-14"/>
    <s v="0-15"/>
    <n v="1"/>
    <n v="1"/>
    <n v="0"/>
    <x v="0"/>
  </r>
  <r>
    <s v="P0642"/>
    <d v="2024-03-02T09:12:00"/>
    <s v="F"/>
    <n v="77"/>
    <s v="Native American/Alaska Native"/>
    <s v="None"/>
    <b v="0"/>
    <m/>
    <x v="19"/>
    <b v="0"/>
    <x v="0"/>
    <s v="Mar"/>
    <x v="1"/>
    <x v="1"/>
    <s v="75+"/>
    <s v="16-30"/>
    <n v="1"/>
    <n v="0"/>
    <n v="0"/>
    <x v="1"/>
  </r>
  <r>
    <s v="P0643"/>
    <d v="2024-10-09T05:41:00"/>
    <s v="F"/>
    <n v="21"/>
    <s v="Two or More Races"/>
    <s v="General Practice"/>
    <b v="1"/>
    <m/>
    <x v="2"/>
    <b v="1"/>
    <x v="0"/>
    <s v="Oct"/>
    <x v="0"/>
    <x v="5"/>
    <s v="15-29"/>
    <s v="46-60"/>
    <n v="0"/>
    <n v="1"/>
    <n v="0"/>
    <x v="1"/>
  </r>
  <r>
    <s v="P0644"/>
    <d v="2024-10-14T06:01:00"/>
    <s v="M"/>
    <n v="26"/>
    <s v="African American"/>
    <s v="General Practice"/>
    <b v="0"/>
    <m/>
    <x v="8"/>
    <b v="0"/>
    <x v="0"/>
    <s v="Oct"/>
    <x v="4"/>
    <x v="0"/>
    <s v="15-29"/>
    <s v="31-45"/>
    <n v="0"/>
    <n v="0"/>
    <n v="0"/>
    <x v="0"/>
  </r>
  <r>
    <s v="P0645"/>
    <d v="2024-05-31T23:20:00"/>
    <s v="F"/>
    <n v="76"/>
    <s v="White"/>
    <s v="None"/>
    <b v="1"/>
    <m/>
    <x v="3"/>
    <b v="1"/>
    <x v="0"/>
    <s v="May"/>
    <x v="5"/>
    <x v="2"/>
    <s v="75+"/>
    <s v="31-45"/>
    <n v="0"/>
    <n v="1"/>
    <n v="0"/>
    <x v="1"/>
  </r>
  <r>
    <s v="P0646"/>
    <d v="2023-08-05T21:03:00"/>
    <s v="F"/>
    <n v="4"/>
    <s v="Two or More Races"/>
    <s v="None"/>
    <b v="0"/>
    <m/>
    <x v="9"/>
    <b v="0"/>
    <x v="1"/>
    <s v="Aug"/>
    <x v="1"/>
    <x v="2"/>
    <s v="0-14"/>
    <s v="46-60"/>
    <n v="0"/>
    <n v="0"/>
    <n v="0"/>
    <x v="1"/>
  </r>
  <r>
    <s v="P0647"/>
    <d v="2024-05-31T20:44:00"/>
    <s v="M"/>
    <n v="33"/>
    <s v="African American"/>
    <s v="Orthopedics"/>
    <b v="1"/>
    <m/>
    <x v="45"/>
    <b v="1"/>
    <x v="0"/>
    <s v="May"/>
    <x v="5"/>
    <x v="7"/>
    <s v="30-44"/>
    <s v="16-30"/>
    <n v="1"/>
    <n v="1"/>
    <n v="0"/>
    <x v="0"/>
  </r>
  <r>
    <s v="P0648"/>
    <d v="2023-04-10T08:45:00"/>
    <s v="M"/>
    <n v="27"/>
    <s v="White"/>
    <s v="Renal"/>
    <b v="1"/>
    <n v="4"/>
    <x v="43"/>
    <b v="1"/>
    <x v="1"/>
    <s v="Apr"/>
    <x v="4"/>
    <x v="0"/>
    <s v="15-29"/>
    <s v="46-60"/>
    <n v="0"/>
    <n v="1"/>
    <n v="0"/>
    <x v="0"/>
  </r>
  <r>
    <s v="P0649"/>
    <d v="2024-06-16T15:24:00"/>
    <s v="M"/>
    <n v="24"/>
    <s v="African American"/>
    <s v="None"/>
    <b v="0"/>
    <m/>
    <x v="23"/>
    <b v="0"/>
    <x v="0"/>
    <s v="Jun"/>
    <x v="3"/>
    <x v="3"/>
    <s v="15-29"/>
    <s v="46-60"/>
    <n v="0"/>
    <n v="0"/>
    <n v="0"/>
    <x v="0"/>
  </r>
  <r>
    <s v="P0650"/>
    <d v="2023-09-01T16:58:00"/>
    <s v="M"/>
    <n v="78"/>
    <s v="Asian"/>
    <s v="None"/>
    <b v="1"/>
    <m/>
    <x v="21"/>
    <b v="1"/>
    <x v="1"/>
    <s v="Sep"/>
    <x v="5"/>
    <x v="3"/>
    <s v="75+"/>
    <s v="46-60"/>
    <n v="0"/>
    <n v="1"/>
    <n v="0"/>
    <x v="0"/>
  </r>
  <r>
    <s v="P0651"/>
    <d v="2024-08-28T08:38:00"/>
    <s v="F"/>
    <n v="58"/>
    <s v="African American"/>
    <s v="None"/>
    <b v="0"/>
    <m/>
    <x v="8"/>
    <b v="0"/>
    <x v="0"/>
    <s v="Aug"/>
    <x v="0"/>
    <x v="0"/>
    <s v="45-59"/>
    <s v="31-45"/>
    <n v="0"/>
    <n v="0"/>
    <n v="0"/>
    <x v="1"/>
  </r>
  <r>
    <s v="P0652"/>
    <d v="2023-06-17T13:03:00"/>
    <s v="F"/>
    <n v="59"/>
    <s v="White"/>
    <s v="Cardiology"/>
    <b v="0"/>
    <n v="8"/>
    <x v="39"/>
    <b v="0"/>
    <x v="1"/>
    <s v="Jun"/>
    <x v="1"/>
    <x v="6"/>
    <s v="45-59"/>
    <s v="0-15"/>
    <n v="1"/>
    <n v="0"/>
    <n v="1"/>
    <x v="1"/>
  </r>
  <r>
    <s v="P0653"/>
    <d v="2023-12-18T17:57:00"/>
    <s v="M"/>
    <n v="34"/>
    <s v="Asian"/>
    <s v="None"/>
    <b v="1"/>
    <n v="7"/>
    <x v="42"/>
    <b v="1"/>
    <x v="1"/>
    <s v="Dec"/>
    <x v="4"/>
    <x v="3"/>
    <s v="30-44"/>
    <s v="0-15"/>
    <n v="1"/>
    <n v="1"/>
    <n v="1"/>
    <x v="0"/>
  </r>
  <r>
    <s v="P0654"/>
    <d v="2024-04-24T15:59:00"/>
    <s v="M"/>
    <n v="7"/>
    <s v="White"/>
    <s v="None"/>
    <b v="1"/>
    <m/>
    <x v="15"/>
    <b v="1"/>
    <x v="0"/>
    <s v="Apr"/>
    <x v="0"/>
    <x v="3"/>
    <s v="0-14"/>
    <s v="31-45"/>
    <n v="0"/>
    <n v="1"/>
    <n v="0"/>
    <x v="0"/>
  </r>
  <r>
    <s v="P0655"/>
    <d v="2024-08-17T19:38:00"/>
    <s v="F"/>
    <n v="62"/>
    <s v="African American"/>
    <s v="None"/>
    <b v="1"/>
    <m/>
    <x v="37"/>
    <b v="1"/>
    <x v="0"/>
    <s v="Aug"/>
    <x v="1"/>
    <x v="7"/>
    <s v="60-74"/>
    <s v="31-45"/>
    <n v="0"/>
    <n v="1"/>
    <n v="0"/>
    <x v="1"/>
  </r>
  <r>
    <s v="P0656"/>
    <d v="2024-03-31T03:12:00"/>
    <s v="M"/>
    <n v="41"/>
    <s v="Pacific Islander"/>
    <s v="General Practice"/>
    <b v="0"/>
    <m/>
    <x v="21"/>
    <b v="0"/>
    <x v="0"/>
    <s v="Mar"/>
    <x v="3"/>
    <x v="5"/>
    <s v="30-44"/>
    <s v="46-60"/>
    <n v="0"/>
    <n v="0"/>
    <n v="0"/>
    <x v="0"/>
  </r>
  <r>
    <s v="P0657"/>
    <d v="2023-09-19T22:48:00"/>
    <s v="F"/>
    <n v="52"/>
    <s v="Two or More Races"/>
    <s v="General Practice"/>
    <b v="0"/>
    <n v="1"/>
    <x v="19"/>
    <b v="0"/>
    <x v="1"/>
    <s v="Sep"/>
    <x v="6"/>
    <x v="2"/>
    <s v="45-59"/>
    <s v="16-30"/>
    <n v="1"/>
    <n v="0"/>
    <n v="0"/>
    <x v="1"/>
  </r>
  <r>
    <s v="P0658"/>
    <d v="2024-04-26T22:21:00"/>
    <s v="F"/>
    <n v="70"/>
    <s v="Declined to Identify"/>
    <s v="None"/>
    <b v="1"/>
    <m/>
    <x v="24"/>
    <b v="1"/>
    <x v="0"/>
    <s v="Apr"/>
    <x v="5"/>
    <x v="2"/>
    <s v="60-74"/>
    <s v="16-30"/>
    <n v="1"/>
    <n v="1"/>
    <n v="0"/>
    <x v="1"/>
  </r>
  <r>
    <s v="P0659"/>
    <d v="2024-09-04T06:27:00"/>
    <s v="M"/>
    <n v="31"/>
    <s v="Declined to Identify"/>
    <s v="Orthopedics"/>
    <b v="1"/>
    <m/>
    <x v="31"/>
    <b v="1"/>
    <x v="0"/>
    <s v="Sep"/>
    <x v="0"/>
    <x v="0"/>
    <s v="30-44"/>
    <s v="16-30"/>
    <n v="1"/>
    <n v="1"/>
    <n v="0"/>
    <x v="0"/>
  </r>
  <r>
    <s v="P0660"/>
    <d v="2023-11-09T05:46:00"/>
    <s v="M"/>
    <n v="34"/>
    <s v="Declined to Identify"/>
    <s v="Gastroenterology"/>
    <b v="0"/>
    <n v="1"/>
    <x v="41"/>
    <b v="0"/>
    <x v="1"/>
    <s v="Nov"/>
    <x v="2"/>
    <x v="5"/>
    <s v="30-44"/>
    <s v="16-30"/>
    <n v="1"/>
    <n v="0"/>
    <n v="0"/>
    <x v="0"/>
  </r>
  <r>
    <s v="P0661"/>
    <d v="2024-04-14T22:53:00"/>
    <s v="M"/>
    <n v="52"/>
    <s v="White"/>
    <s v="General Practice"/>
    <b v="0"/>
    <m/>
    <x v="15"/>
    <b v="0"/>
    <x v="0"/>
    <s v="Apr"/>
    <x v="3"/>
    <x v="2"/>
    <s v="45-59"/>
    <s v="31-45"/>
    <n v="0"/>
    <n v="0"/>
    <n v="0"/>
    <x v="0"/>
  </r>
  <r>
    <s v="P0662"/>
    <d v="2024-01-15T22:57:00"/>
    <s v="M"/>
    <n v="77"/>
    <s v="White"/>
    <s v="None"/>
    <b v="1"/>
    <n v="2"/>
    <x v="5"/>
    <b v="1"/>
    <x v="0"/>
    <s v="Jan"/>
    <x v="4"/>
    <x v="2"/>
    <s v="75+"/>
    <s v="46-60"/>
    <n v="0"/>
    <n v="1"/>
    <n v="0"/>
    <x v="0"/>
  </r>
  <r>
    <s v="P0663"/>
    <d v="2023-11-06T15:07:00"/>
    <s v="F"/>
    <n v="24"/>
    <s v="White"/>
    <s v="Orthopedics"/>
    <b v="0"/>
    <m/>
    <x v="9"/>
    <b v="0"/>
    <x v="1"/>
    <s v="Nov"/>
    <x v="4"/>
    <x v="3"/>
    <s v="15-29"/>
    <s v="46-60"/>
    <n v="0"/>
    <n v="0"/>
    <n v="0"/>
    <x v="1"/>
  </r>
  <r>
    <s v="P0664"/>
    <d v="2024-08-18T01:14:00"/>
    <s v="F"/>
    <n v="71"/>
    <s v="Declined to Identify"/>
    <s v="None"/>
    <b v="1"/>
    <m/>
    <x v="11"/>
    <b v="1"/>
    <x v="0"/>
    <s v="Aug"/>
    <x v="3"/>
    <x v="4"/>
    <s v="60-74"/>
    <s v="46-60"/>
    <n v="0"/>
    <n v="1"/>
    <n v="0"/>
    <x v="1"/>
  </r>
  <r>
    <s v="P0665"/>
    <d v="2024-02-07T03:38:00"/>
    <s v="Male"/>
    <n v="25"/>
    <s v="Two or More Races"/>
    <s v="None"/>
    <b v="0"/>
    <m/>
    <x v="5"/>
    <b v="0"/>
    <x v="0"/>
    <s v="Feb"/>
    <x v="0"/>
    <x v="5"/>
    <s v="15-29"/>
    <s v="46-60"/>
    <n v="0"/>
    <n v="0"/>
    <n v="0"/>
    <x v="0"/>
  </r>
  <r>
    <s v="P0666"/>
    <d v="2024-03-14T14:18:00"/>
    <s v="M"/>
    <n v="56"/>
    <s v="Declined to Identify"/>
    <s v="None"/>
    <b v="1"/>
    <m/>
    <x v="37"/>
    <b v="1"/>
    <x v="0"/>
    <s v="Mar"/>
    <x v="2"/>
    <x v="6"/>
    <s v="45-59"/>
    <s v="31-45"/>
    <n v="0"/>
    <n v="1"/>
    <n v="0"/>
    <x v="0"/>
  </r>
  <r>
    <s v="P0667"/>
    <d v="2023-07-04T16:24:00"/>
    <s v="F"/>
    <n v="39"/>
    <s v="White"/>
    <s v="None"/>
    <b v="0"/>
    <m/>
    <x v="29"/>
    <b v="0"/>
    <x v="1"/>
    <s v="Jul"/>
    <x v="6"/>
    <x v="3"/>
    <s v="30-44"/>
    <s v="16-30"/>
    <n v="1"/>
    <n v="0"/>
    <n v="0"/>
    <x v="1"/>
  </r>
  <r>
    <s v="P0668"/>
    <d v="2023-04-21T22:27:00"/>
    <s v="M"/>
    <n v="33"/>
    <s v="African American"/>
    <s v="General Practice"/>
    <b v="0"/>
    <m/>
    <x v="23"/>
    <b v="0"/>
    <x v="1"/>
    <s v="Apr"/>
    <x v="5"/>
    <x v="2"/>
    <s v="30-44"/>
    <s v="46-60"/>
    <n v="0"/>
    <n v="0"/>
    <n v="0"/>
    <x v="0"/>
  </r>
  <r>
    <s v="P0669"/>
    <d v="2024-05-06T17:11:00"/>
    <s v="F"/>
    <n v="46"/>
    <s v="African American"/>
    <s v="General Practice"/>
    <b v="0"/>
    <n v="4"/>
    <x v="37"/>
    <b v="0"/>
    <x v="0"/>
    <s v="May"/>
    <x v="4"/>
    <x v="3"/>
    <s v="45-59"/>
    <s v="31-45"/>
    <n v="0"/>
    <n v="0"/>
    <n v="0"/>
    <x v="1"/>
  </r>
  <r>
    <s v="P0670"/>
    <d v="2024-04-01T22:27:00"/>
    <s v="M"/>
    <n v="4"/>
    <s v="Two or More Races"/>
    <s v="Gastroenterology"/>
    <b v="0"/>
    <m/>
    <x v="19"/>
    <b v="0"/>
    <x v="0"/>
    <s v="Apr"/>
    <x v="4"/>
    <x v="2"/>
    <s v="0-14"/>
    <s v="16-30"/>
    <n v="1"/>
    <n v="0"/>
    <n v="0"/>
    <x v="0"/>
  </r>
  <r>
    <s v="P0671"/>
    <d v="2024-08-04T20:13:00"/>
    <s v="M"/>
    <n v="45"/>
    <s v="African American"/>
    <s v="None"/>
    <b v="0"/>
    <m/>
    <x v="49"/>
    <b v="0"/>
    <x v="0"/>
    <s v="Aug"/>
    <x v="3"/>
    <x v="7"/>
    <s v="45-59"/>
    <s v="46-60"/>
    <n v="0"/>
    <n v="0"/>
    <n v="0"/>
    <x v="0"/>
  </r>
  <r>
    <s v="P0672"/>
    <d v="2024-05-07T23:18:00"/>
    <s v="F"/>
    <n v="24"/>
    <s v="White"/>
    <s v="General Practice"/>
    <b v="1"/>
    <m/>
    <x v="17"/>
    <b v="1"/>
    <x v="0"/>
    <s v="May"/>
    <x v="6"/>
    <x v="2"/>
    <s v="15-29"/>
    <s v="31-45"/>
    <n v="0"/>
    <n v="1"/>
    <n v="0"/>
    <x v="1"/>
  </r>
  <r>
    <s v="P0673"/>
    <d v="2024-08-15T00:05:00"/>
    <s v="M"/>
    <n v="28"/>
    <s v="Two or More Races"/>
    <s v="Physiotherapy"/>
    <b v="0"/>
    <m/>
    <x v="21"/>
    <b v="0"/>
    <x v="0"/>
    <s v="Aug"/>
    <x v="2"/>
    <x v="4"/>
    <s v="15-29"/>
    <s v="46-60"/>
    <n v="0"/>
    <n v="0"/>
    <n v="0"/>
    <x v="0"/>
  </r>
  <r>
    <s v="P0674"/>
    <d v="2024-08-05T18:16:00"/>
    <s v="M"/>
    <n v="5"/>
    <s v="White"/>
    <s v="Renal"/>
    <b v="0"/>
    <m/>
    <x v="31"/>
    <b v="0"/>
    <x v="0"/>
    <s v="Aug"/>
    <x v="4"/>
    <x v="7"/>
    <s v="0-14"/>
    <s v="16-30"/>
    <n v="1"/>
    <n v="0"/>
    <n v="0"/>
    <x v="0"/>
  </r>
  <r>
    <s v="P0675"/>
    <d v="2024-04-30T00:26:00"/>
    <s v="F"/>
    <n v="53"/>
    <s v="White"/>
    <s v="Orthopedics"/>
    <b v="1"/>
    <m/>
    <x v="12"/>
    <b v="1"/>
    <x v="0"/>
    <s v="Apr"/>
    <x v="6"/>
    <x v="4"/>
    <s v="45-59"/>
    <s v="31-45"/>
    <n v="0"/>
    <n v="1"/>
    <n v="0"/>
    <x v="1"/>
  </r>
  <r>
    <s v="P0676"/>
    <d v="2024-01-05T19:14:00"/>
    <s v="F"/>
    <n v="9"/>
    <s v="Two or More Races"/>
    <s v="General Practice"/>
    <b v="1"/>
    <n v="10"/>
    <x v="48"/>
    <b v="1"/>
    <x v="0"/>
    <s v="Jan"/>
    <x v="5"/>
    <x v="7"/>
    <s v="0-14"/>
    <s v="16-30"/>
    <n v="1"/>
    <n v="1"/>
    <n v="1"/>
    <x v="1"/>
  </r>
  <r>
    <s v="P0677"/>
    <d v="2024-01-03T13:15:00"/>
    <s v="F"/>
    <n v="53"/>
    <s v="African American"/>
    <s v="None"/>
    <b v="1"/>
    <m/>
    <x v="3"/>
    <b v="1"/>
    <x v="0"/>
    <s v="Jan"/>
    <x v="0"/>
    <x v="6"/>
    <s v="45-59"/>
    <s v="31-45"/>
    <n v="0"/>
    <n v="1"/>
    <n v="0"/>
    <x v="1"/>
  </r>
  <r>
    <s v="P0678"/>
    <d v="2024-07-13T06:12:00"/>
    <s v="M"/>
    <n v="64"/>
    <s v="Two or More Races"/>
    <s v="Orthopedics"/>
    <b v="0"/>
    <m/>
    <x v="29"/>
    <b v="0"/>
    <x v="0"/>
    <s v="Jul"/>
    <x v="1"/>
    <x v="0"/>
    <s v="60-74"/>
    <s v="16-30"/>
    <n v="1"/>
    <n v="0"/>
    <n v="0"/>
    <x v="0"/>
  </r>
  <r>
    <s v="P0679"/>
    <d v="2024-10-25T19:27:00"/>
    <s v="M"/>
    <n v="56"/>
    <s v="White"/>
    <s v="Orthopedics"/>
    <b v="0"/>
    <m/>
    <x v="36"/>
    <b v="0"/>
    <x v="0"/>
    <s v="Oct"/>
    <x v="5"/>
    <x v="7"/>
    <s v="45-59"/>
    <s v="16-30"/>
    <n v="1"/>
    <n v="0"/>
    <n v="0"/>
    <x v="0"/>
  </r>
  <r>
    <s v="P0680"/>
    <d v="2024-05-26T12:05:00"/>
    <s v="F"/>
    <n v="35"/>
    <s v="Asian"/>
    <s v="None"/>
    <b v="0"/>
    <m/>
    <x v="0"/>
    <b v="0"/>
    <x v="0"/>
    <s v="May"/>
    <x v="3"/>
    <x v="6"/>
    <s v="30-44"/>
    <s v="31-45"/>
    <n v="0"/>
    <n v="0"/>
    <n v="0"/>
    <x v="1"/>
  </r>
  <r>
    <s v="P0681"/>
    <d v="2023-04-21T01:13:00"/>
    <s v="F"/>
    <n v="70"/>
    <s v="African American"/>
    <s v="None"/>
    <b v="0"/>
    <m/>
    <x v="10"/>
    <b v="0"/>
    <x v="1"/>
    <s v="Apr"/>
    <x v="5"/>
    <x v="4"/>
    <s v="60-74"/>
    <s v="31-45"/>
    <n v="0"/>
    <n v="0"/>
    <n v="0"/>
    <x v="1"/>
  </r>
  <r>
    <s v="P0682"/>
    <d v="2024-04-13T08:30:00"/>
    <s v="M"/>
    <n v="59"/>
    <s v="Asian"/>
    <s v="None"/>
    <b v="1"/>
    <m/>
    <x v="22"/>
    <b v="1"/>
    <x v="0"/>
    <s v="Apr"/>
    <x v="1"/>
    <x v="0"/>
    <s v="45-59"/>
    <s v="31-45"/>
    <n v="0"/>
    <n v="1"/>
    <n v="0"/>
    <x v="0"/>
  </r>
  <r>
    <s v="P0683"/>
    <d v="2024-10-17T11:37:00"/>
    <s v="F"/>
    <n v="43"/>
    <s v="White"/>
    <s v="Cardiology"/>
    <b v="1"/>
    <m/>
    <x v="35"/>
    <b v="1"/>
    <x v="0"/>
    <s v="Oct"/>
    <x v="2"/>
    <x v="1"/>
    <s v="30-44"/>
    <s v="16-30"/>
    <n v="1"/>
    <n v="1"/>
    <n v="0"/>
    <x v="1"/>
  </r>
  <r>
    <s v="P0684"/>
    <d v="2024-06-14T11:28:00"/>
    <s v="F"/>
    <n v="10"/>
    <s v="Two or More Races"/>
    <s v="General Practice"/>
    <b v="0"/>
    <m/>
    <x v="2"/>
    <b v="0"/>
    <x v="0"/>
    <s v="Jun"/>
    <x v="5"/>
    <x v="1"/>
    <s v="0-14"/>
    <s v="46-60"/>
    <n v="0"/>
    <n v="0"/>
    <n v="0"/>
    <x v="1"/>
  </r>
  <r>
    <s v="P0685"/>
    <d v="2023-12-25T09:28:00"/>
    <s v="M"/>
    <n v="79"/>
    <s v="Two or More Races"/>
    <s v="None"/>
    <b v="0"/>
    <m/>
    <x v="0"/>
    <b v="0"/>
    <x v="1"/>
    <s v="Dec"/>
    <x v="4"/>
    <x v="1"/>
    <s v="75+"/>
    <s v="31-45"/>
    <n v="0"/>
    <n v="0"/>
    <n v="0"/>
    <x v="0"/>
  </r>
  <r>
    <s v="P0686"/>
    <d v="2023-10-03T06:45:00"/>
    <s v="F"/>
    <n v="11"/>
    <s v="African American"/>
    <s v="General Practice"/>
    <b v="1"/>
    <m/>
    <x v="13"/>
    <b v="1"/>
    <x v="1"/>
    <s v="Oct"/>
    <x v="6"/>
    <x v="0"/>
    <s v="0-14"/>
    <s v="46-60"/>
    <n v="0"/>
    <n v="1"/>
    <n v="0"/>
    <x v="1"/>
  </r>
  <r>
    <s v="P0687"/>
    <d v="2024-10-20T17:44:00"/>
    <s v="F"/>
    <n v="2"/>
    <s v="Declined to Identify"/>
    <s v="General Practice"/>
    <b v="1"/>
    <n v="2"/>
    <x v="4"/>
    <b v="1"/>
    <x v="0"/>
    <s v="Oct"/>
    <x v="3"/>
    <x v="3"/>
    <s v="0-14"/>
    <s v="0-15"/>
    <n v="1"/>
    <n v="1"/>
    <n v="0"/>
    <x v="1"/>
  </r>
  <r>
    <s v="P0688"/>
    <d v="2023-06-30T15:47:00"/>
    <s v="M"/>
    <n v="26"/>
    <s v="Asian"/>
    <s v="None"/>
    <b v="1"/>
    <n v="1"/>
    <x v="26"/>
    <b v="1"/>
    <x v="1"/>
    <s v="Jun"/>
    <x v="5"/>
    <x v="3"/>
    <s v="15-29"/>
    <s v="31-45"/>
    <n v="0"/>
    <n v="1"/>
    <n v="0"/>
    <x v="0"/>
  </r>
  <r>
    <s v="P0689"/>
    <d v="2024-10-25T00:14:00"/>
    <s v="M"/>
    <n v="11"/>
    <s v="African American"/>
    <s v="Physiotherapy"/>
    <b v="1"/>
    <m/>
    <x v="4"/>
    <b v="1"/>
    <x v="0"/>
    <s v="Oct"/>
    <x v="5"/>
    <x v="4"/>
    <s v="0-14"/>
    <s v="0-15"/>
    <n v="1"/>
    <n v="1"/>
    <n v="0"/>
    <x v="0"/>
  </r>
  <r>
    <s v="P0690"/>
    <d v="2023-09-02T12:18:00"/>
    <s v="M"/>
    <n v="65"/>
    <s v="Declined to Identify"/>
    <s v="None"/>
    <b v="0"/>
    <n v="2"/>
    <x v="17"/>
    <b v="0"/>
    <x v="1"/>
    <s v="Sep"/>
    <x v="1"/>
    <x v="6"/>
    <s v="60-74"/>
    <s v="31-45"/>
    <n v="0"/>
    <n v="0"/>
    <n v="0"/>
    <x v="0"/>
  </r>
  <r>
    <s v="P0691"/>
    <d v="2024-03-03T14:26:00"/>
    <s v="F"/>
    <n v="14"/>
    <s v="African American"/>
    <s v="None"/>
    <b v="1"/>
    <m/>
    <x v="4"/>
    <b v="1"/>
    <x v="0"/>
    <s v="Mar"/>
    <x v="3"/>
    <x v="6"/>
    <s v="0-14"/>
    <s v="0-15"/>
    <n v="1"/>
    <n v="1"/>
    <n v="0"/>
    <x v="1"/>
  </r>
  <r>
    <s v="P0692"/>
    <d v="2023-12-10T00:22:00"/>
    <s v="F"/>
    <n v="40"/>
    <s v="Pacific Islander"/>
    <s v="None"/>
    <b v="0"/>
    <m/>
    <x v="36"/>
    <b v="0"/>
    <x v="1"/>
    <s v="Dec"/>
    <x v="3"/>
    <x v="4"/>
    <s v="30-44"/>
    <s v="16-30"/>
    <n v="1"/>
    <n v="0"/>
    <n v="0"/>
    <x v="1"/>
  </r>
  <r>
    <s v="P0693"/>
    <d v="2023-07-21T02:00:00"/>
    <s v="F"/>
    <n v="42"/>
    <s v="Asian"/>
    <s v="None"/>
    <b v="0"/>
    <m/>
    <x v="12"/>
    <b v="0"/>
    <x v="1"/>
    <s v="Jul"/>
    <x v="5"/>
    <x v="4"/>
    <s v="30-44"/>
    <s v="31-45"/>
    <n v="0"/>
    <n v="0"/>
    <n v="0"/>
    <x v="1"/>
  </r>
  <r>
    <s v="P0694"/>
    <d v="2023-08-26T11:21:00"/>
    <s v="F"/>
    <n v="7"/>
    <s v="White"/>
    <s v="General Practice"/>
    <b v="0"/>
    <n v="5"/>
    <x v="3"/>
    <b v="0"/>
    <x v="1"/>
    <s v="Aug"/>
    <x v="1"/>
    <x v="1"/>
    <s v="0-14"/>
    <s v="31-45"/>
    <n v="0"/>
    <n v="0"/>
    <n v="0"/>
    <x v="1"/>
  </r>
  <r>
    <s v="P0695"/>
    <d v="2023-11-23T18:30:00"/>
    <s v="M"/>
    <n v="58"/>
    <s v="White"/>
    <s v="General Practice"/>
    <b v="0"/>
    <m/>
    <x v="31"/>
    <b v="0"/>
    <x v="1"/>
    <s v="Nov"/>
    <x v="2"/>
    <x v="7"/>
    <s v="45-59"/>
    <s v="16-30"/>
    <n v="1"/>
    <n v="0"/>
    <n v="0"/>
    <x v="0"/>
  </r>
  <r>
    <s v="P0696"/>
    <d v="2023-06-08T15:54:00"/>
    <s v="M"/>
    <n v="66"/>
    <s v="Two or More Races"/>
    <s v="Orthopedics"/>
    <b v="1"/>
    <m/>
    <x v="28"/>
    <b v="1"/>
    <x v="1"/>
    <s v="Jun"/>
    <x v="2"/>
    <x v="3"/>
    <s v="60-74"/>
    <s v="16-30"/>
    <n v="1"/>
    <n v="1"/>
    <n v="0"/>
    <x v="0"/>
  </r>
  <r>
    <s v="P0697"/>
    <d v="2023-12-16T11:53:00"/>
    <s v="M"/>
    <n v="49"/>
    <s v="Two or More Races"/>
    <s v="None"/>
    <b v="1"/>
    <m/>
    <x v="6"/>
    <b v="1"/>
    <x v="1"/>
    <s v="Dec"/>
    <x v="1"/>
    <x v="1"/>
    <s v="45-59"/>
    <s v="31-45"/>
    <n v="0"/>
    <n v="1"/>
    <n v="0"/>
    <x v="0"/>
  </r>
  <r>
    <s v="P0698"/>
    <d v="2024-10-08T07:30:00"/>
    <s v="F"/>
    <n v="53"/>
    <s v="Declined to Identify"/>
    <s v="Neurology"/>
    <b v="0"/>
    <n v="5"/>
    <x v="4"/>
    <b v="0"/>
    <x v="0"/>
    <s v="Oct"/>
    <x v="6"/>
    <x v="0"/>
    <s v="45-59"/>
    <s v="0-15"/>
    <n v="1"/>
    <n v="0"/>
    <n v="0"/>
    <x v="1"/>
  </r>
  <r>
    <s v="P0699"/>
    <d v="2024-01-09T22:30:00"/>
    <s v="F"/>
    <n v="48"/>
    <s v="White"/>
    <s v="None"/>
    <b v="1"/>
    <m/>
    <x v="42"/>
    <b v="1"/>
    <x v="0"/>
    <s v="Jan"/>
    <x v="6"/>
    <x v="2"/>
    <s v="45-59"/>
    <s v="0-15"/>
    <n v="1"/>
    <n v="1"/>
    <n v="0"/>
    <x v="1"/>
  </r>
  <r>
    <s v="P0700"/>
    <d v="2024-04-02T23:57:00"/>
    <s v="M"/>
    <n v="16"/>
    <s v="Two or More Races"/>
    <s v="Gastroenterology"/>
    <b v="1"/>
    <m/>
    <x v="47"/>
    <b v="1"/>
    <x v="0"/>
    <s v="Apr"/>
    <x v="6"/>
    <x v="2"/>
    <s v="15-29"/>
    <s v="46-60"/>
    <n v="0"/>
    <n v="1"/>
    <n v="0"/>
    <x v="0"/>
  </r>
  <r>
    <s v="P0701"/>
    <d v="2023-08-30T19:49:00"/>
    <s v="M"/>
    <n v="2"/>
    <s v="Two or More Races"/>
    <s v="General Practice"/>
    <b v="0"/>
    <m/>
    <x v="40"/>
    <b v="0"/>
    <x v="1"/>
    <s v="Aug"/>
    <x v="0"/>
    <x v="7"/>
    <s v="0-14"/>
    <s v="31-45"/>
    <n v="0"/>
    <n v="0"/>
    <n v="0"/>
    <x v="0"/>
  </r>
  <r>
    <s v="P0702"/>
    <d v="2023-07-22T22:15:00"/>
    <s v="M"/>
    <n v="7"/>
    <s v="African American"/>
    <s v="None"/>
    <b v="1"/>
    <n v="5"/>
    <x v="34"/>
    <b v="1"/>
    <x v="1"/>
    <s v="Jul"/>
    <x v="1"/>
    <x v="2"/>
    <s v="0-14"/>
    <s v="0-15"/>
    <n v="1"/>
    <n v="1"/>
    <n v="0"/>
    <x v="0"/>
  </r>
  <r>
    <s v="P0703"/>
    <d v="2023-08-09T18:13:00"/>
    <s v="M"/>
    <n v="15"/>
    <s v="White"/>
    <s v="Orthopedics"/>
    <b v="0"/>
    <n v="2"/>
    <x v="44"/>
    <b v="0"/>
    <x v="1"/>
    <s v="Aug"/>
    <x v="0"/>
    <x v="7"/>
    <s v="15-29"/>
    <s v="31-45"/>
    <n v="0"/>
    <n v="0"/>
    <n v="0"/>
    <x v="0"/>
  </r>
  <r>
    <s v="P0704"/>
    <d v="2023-11-07T02:53:00"/>
    <s v="M"/>
    <n v="70"/>
    <s v="White"/>
    <s v="None"/>
    <b v="1"/>
    <n v="5"/>
    <x v="30"/>
    <b v="1"/>
    <x v="1"/>
    <s v="Nov"/>
    <x v="6"/>
    <x v="4"/>
    <s v="60-74"/>
    <s v="0-15"/>
    <n v="1"/>
    <n v="1"/>
    <n v="0"/>
    <x v="0"/>
  </r>
  <r>
    <s v="P0705"/>
    <d v="2024-05-13T17:44:00"/>
    <s v="M"/>
    <n v="40"/>
    <s v="Declined to Identify"/>
    <s v="Neurology"/>
    <b v="1"/>
    <m/>
    <x v="10"/>
    <b v="1"/>
    <x v="0"/>
    <s v="May"/>
    <x v="4"/>
    <x v="3"/>
    <s v="30-44"/>
    <s v="31-45"/>
    <n v="0"/>
    <n v="1"/>
    <n v="0"/>
    <x v="0"/>
  </r>
  <r>
    <s v="P0706"/>
    <d v="2023-10-09T17:15:00"/>
    <s v="M"/>
    <n v="50"/>
    <s v="African American"/>
    <s v="None"/>
    <b v="1"/>
    <m/>
    <x v="43"/>
    <b v="1"/>
    <x v="1"/>
    <s v="Oct"/>
    <x v="4"/>
    <x v="3"/>
    <s v="45-59"/>
    <s v="46-60"/>
    <n v="0"/>
    <n v="1"/>
    <n v="0"/>
    <x v="0"/>
  </r>
  <r>
    <s v="P0707"/>
    <d v="2023-10-10T20:49:00"/>
    <s v="F"/>
    <n v="65"/>
    <s v="Native American/Alaska Native"/>
    <s v="Orthopedics"/>
    <b v="1"/>
    <m/>
    <x v="9"/>
    <b v="1"/>
    <x v="1"/>
    <s v="Oct"/>
    <x v="6"/>
    <x v="7"/>
    <s v="60-74"/>
    <s v="46-60"/>
    <n v="0"/>
    <n v="1"/>
    <n v="0"/>
    <x v="1"/>
  </r>
  <r>
    <s v="P0708"/>
    <d v="2024-07-27T13:08:00"/>
    <s v="M"/>
    <n v="59"/>
    <s v="African American"/>
    <s v="None"/>
    <b v="1"/>
    <m/>
    <x v="10"/>
    <b v="1"/>
    <x v="0"/>
    <s v="Jul"/>
    <x v="1"/>
    <x v="6"/>
    <s v="45-59"/>
    <s v="31-45"/>
    <n v="0"/>
    <n v="1"/>
    <n v="0"/>
    <x v="0"/>
  </r>
  <r>
    <s v="P0709"/>
    <d v="2024-08-16T19:55:00"/>
    <s v="M"/>
    <n v="35"/>
    <s v="Native American/Alaska Native"/>
    <s v="None"/>
    <b v="0"/>
    <n v="6"/>
    <x v="11"/>
    <b v="0"/>
    <x v="0"/>
    <s v="Aug"/>
    <x v="5"/>
    <x v="7"/>
    <s v="30-44"/>
    <s v="46-60"/>
    <n v="0"/>
    <n v="0"/>
    <n v="0"/>
    <x v="0"/>
  </r>
  <r>
    <s v="P0710"/>
    <d v="2023-10-20T07:55:00"/>
    <s v="M"/>
    <n v="58"/>
    <s v="Declined to Identify"/>
    <s v="None"/>
    <b v="0"/>
    <m/>
    <x v="28"/>
    <b v="0"/>
    <x v="1"/>
    <s v="Oct"/>
    <x v="5"/>
    <x v="0"/>
    <s v="45-59"/>
    <s v="16-30"/>
    <n v="1"/>
    <n v="0"/>
    <n v="0"/>
    <x v="0"/>
  </r>
  <r>
    <s v="P0711"/>
    <d v="2023-08-24T19:41:00"/>
    <s v="F"/>
    <n v="76"/>
    <s v="Declined to Identify"/>
    <s v="None"/>
    <b v="1"/>
    <m/>
    <x v="40"/>
    <b v="1"/>
    <x v="1"/>
    <s v="Aug"/>
    <x v="2"/>
    <x v="7"/>
    <s v="75+"/>
    <s v="31-45"/>
    <n v="0"/>
    <n v="1"/>
    <n v="0"/>
    <x v="1"/>
  </r>
  <r>
    <s v="P0712"/>
    <d v="2023-09-05T04:15:00"/>
    <s v="F"/>
    <n v="20"/>
    <s v="African American"/>
    <s v="None"/>
    <b v="0"/>
    <n v="4"/>
    <x v="6"/>
    <b v="0"/>
    <x v="1"/>
    <s v="Sep"/>
    <x v="6"/>
    <x v="5"/>
    <s v="15-29"/>
    <s v="31-45"/>
    <n v="0"/>
    <n v="0"/>
    <n v="0"/>
    <x v="1"/>
  </r>
  <r>
    <s v="P0713"/>
    <d v="2024-05-30T12:00:00"/>
    <s v="F"/>
    <n v="11"/>
    <s v="White"/>
    <s v="Physiotherapy"/>
    <b v="1"/>
    <m/>
    <x v="5"/>
    <b v="1"/>
    <x v="0"/>
    <s v="May"/>
    <x v="2"/>
    <x v="6"/>
    <s v="0-14"/>
    <s v="46-60"/>
    <n v="0"/>
    <n v="1"/>
    <n v="0"/>
    <x v="1"/>
  </r>
  <r>
    <s v="P0714"/>
    <d v="2023-12-29T05:18:00"/>
    <s v="M"/>
    <n v="58"/>
    <s v="White"/>
    <s v="None"/>
    <b v="0"/>
    <n v="1"/>
    <x v="34"/>
    <b v="0"/>
    <x v="1"/>
    <s v="Dec"/>
    <x v="5"/>
    <x v="5"/>
    <s v="45-59"/>
    <s v="0-15"/>
    <n v="1"/>
    <n v="0"/>
    <n v="0"/>
    <x v="0"/>
  </r>
  <r>
    <s v="P0715"/>
    <d v="2023-06-27T23:14:00"/>
    <s v="F"/>
    <n v="15"/>
    <s v="White"/>
    <s v="None"/>
    <b v="1"/>
    <m/>
    <x v="16"/>
    <b v="1"/>
    <x v="1"/>
    <s v="Jun"/>
    <x v="6"/>
    <x v="2"/>
    <s v="15-29"/>
    <s v="46-60"/>
    <n v="0"/>
    <n v="1"/>
    <n v="0"/>
    <x v="1"/>
  </r>
  <r>
    <s v="P0716"/>
    <d v="2024-06-22T01:15:00"/>
    <s v="F"/>
    <n v="2"/>
    <s v="African American"/>
    <s v="Physiotherapy"/>
    <b v="1"/>
    <m/>
    <x v="38"/>
    <b v="1"/>
    <x v="0"/>
    <s v="Jun"/>
    <x v="1"/>
    <x v="4"/>
    <s v="0-14"/>
    <s v="0-15"/>
    <n v="1"/>
    <n v="1"/>
    <n v="0"/>
    <x v="1"/>
  </r>
  <r>
    <s v="P0717"/>
    <d v="2024-04-03T22:43:00"/>
    <s v="F"/>
    <n v="72"/>
    <s v="White"/>
    <s v="General Practice"/>
    <b v="0"/>
    <m/>
    <x v="26"/>
    <b v="0"/>
    <x v="0"/>
    <s v="Apr"/>
    <x v="0"/>
    <x v="2"/>
    <s v="60-74"/>
    <s v="31-45"/>
    <n v="0"/>
    <n v="0"/>
    <n v="0"/>
    <x v="1"/>
  </r>
  <r>
    <s v="P0718"/>
    <d v="2023-09-10T07:58:00"/>
    <s v="M"/>
    <n v="39"/>
    <s v="White"/>
    <s v="None"/>
    <b v="0"/>
    <m/>
    <x v="28"/>
    <b v="0"/>
    <x v="1"/>
    <s v="Sep"/>
    <x v="3"/>
    <x v="0"/>
    <s v="30-44"/>
    <s v="16-30"/>
    <n v="1"/>
    <n v="0"/>
    <n v="0"/>
    <x v="0"/>
  </r>
  <r>
    <s v="P0719"/>
    <d v="2023-10-13T17:36:00"/>
    <s v="M"/>
    <n v="7"/>
    <s v="White"/>
    <s v="None"/>
    <b v="1"/>
    <m/>
    <x v="14"/>
    <b v="1"/>
    <x v="1"/>
    <s v="Oct"/>
    <x v="5"/>
    <x v="3"/>
    <s v="0-14"/>
    <s v="46-60"/>
    <n v="0"/>
    <n v="1"/>
    <n v="0"/>
    <x v="0"/>
  </r>
  <r>
    <s v="P0720"/>
    <d v="2023-05-01T18:28:00"/>
    <s v="M"/>
    <n v="65"/>
    <s v="African American"/>
    <s v="None"/>
    <b v="1"/>
    <m/>
    <x v="44"/>
    <b v="1"/>
    <x v="1"/>
    <s v="May"/>
    <x v="4"/>
    <x v="7"/>
    <s v="60-74"/>
    <s v="31-45"/>
    <n v="0"/>
    <n v="1"/>
    <n v="0"/>
    <x v="0"/>
  </r>
  <r>
    <s v="P0721"/>
    <d v="2024-01-30T23:57:00"/>
    <s v="F"/>
    <n v="67"/>
    <s v="Two or More Races"/>
    <s v="General Practice"/>
    <b v="0"/>
    <m/>
    <x v="14"/>
    <b v="0"/>
    <x v="0"/>
    <s v="Jan"/>
    <x v="6"/>
    <x v="2"/>
    <s v="60-74"/>
    <s v="46-60"/>
    <n v="0"/>
    <n v="0"/>
    <n v="0"/>
    <x v="1"/>
  </r>
  <r>
    <s v="P0722"/>
    <d v="2024-08-28T23:28:00"/>
    <s v="M"/>
    <n v="3"/>
    <s v="African American"/>
    <s v="Renal"/>
    <b v="1"/>
    <n v="6"/>
    <x v="8"/>
    <b v="1"/>
    <x v="0"/>
    <s v="Aug"/>
    <x v="0"/>
    <x v="2"/>
    <s v="0-14"/>
    <s v="31-45"/>
    <n v="0"/>
    <n v="1"/>
    <n v="0"/>
    <x v="0"/>
  </r>
  <r>
    <s v="P0723"/>
    <d v="2024-05-09T09:32:00"/>
    <s v="M"/>
    <n v="11"/>
    <s v="White"/>
    <s v="None"/>
    <b v="1"/>
    <m/>
    <x v="32"/>
    <b v="1"/>
    <x v="0"/>
    <s v="May"/>
    <x v="2"/>
    <x v="1"/>
    <s v="0-14"/>
    <s v="46-60"/>
    <n v="0"/>
    <n v="1"/>
    <n v="0"/>
    <x v="0"/>
  </r>
  <r>
    <s v="P0724"/>
    <d v="2023-06-13T08:23:00"/>
    <s v="F"/>
    <n v="9"/>
    <s v="White"/>
    <s v="None"/>
    <b v="0"/>
    <n v="4"/>
    <x v="31"/>
    <b v="0"/>
    <x v="1"/>
    <s v="Jun"/>
    <x v="6"/>
    <x v="0"/>
    <s v="0-14"/>
    <s v="16-30"/>
    <n v="1"/>
    <n v="0"/>
    <n v="0"/>
    <x v="1"/>
  </r>
  <r>
    <s v="P0725"/>
    <d v="2024-03-14T12:18:00"/>
    <s v="F"/>
    <n v="2"/>
    <s v="African American"/>
    <s v="None"/>
    <b v="1"/>
    <m/>
    <x v="18"/>
    <b v="1"/>
    <x v="0"/>
    <s v="Mar"/>
    <x v="2"/>
    <x v="6"/>
    <s v="0-14"/>
    <s v="16-30"/>
    <n v="1"/>
    <n v="1"/>
    <n v="0"/>
    <x v="1"/>
  </r>
  <r>
    <s v="P0726"/>
    <d v="2024-05-02T00:33:00"/>
    <s v="M"/>
    <n v="25"/>
    <s v="White"/>
    <s v="Orthopedics"/>
    <b v="1"/>
    <m/>
    <x v="41"/>
    <b v="1"/>
    <x v="0"/>
    <s v="May"/>
    <x v="2"/>
    <x v="4"/>
    <s v="15-29"/>
    <s v="16-30"/>
    <n v="1"/>
    <n v="1"/>
    <n v="0"/>
    <x v="0"/>
  </r>
  <r>
    <s v="P0727"/>
    <d v="2024-10-08T12:18:00"/>
    <s v="M"/>
    <n v="14"/>
    <s v="White"/>
    <s v="None"/>
    <b v="1"/>
    <m/>
    <x v="24"/>
    <b v="1"/>
    <x v="0"/>
    <s v="Oct"/>
    <x v="6"/>
    <x v="6"/>
    <s v="0-14"/>
    <s v="16-30"/>
    <n v="1"/>
    <n v="1"/>
    <n v="0"/>
    <x v="0"/>
  </r>
  <r>
    <s v="P0728"/>
    <d v="2024-08-24T05:41:00"/>
    <s v="F"/>
    <n v="11"/>
    <s v="Asian"/>
    <s v="None"/>
    <b v="0"/>
    <m/>
    <x v="49"/>
    <b v="0"/>
    <x v="0"/>
    <s v="Aug"/>
    <x v="1"/>
    <x v="5"/>
    <s v="0-14"/>
    <s v="46-60"/>
    <n v="0"/>
    <n v="0"/>
    <n v="0"/>
    <x v="1"/>
  </r>
  <r>
    <s v="P0729"/>
    <d v="2024-08-22T06:37:00"/>
    <s v="F"/>
    <n v="6"/>
    <s v="Two or More Races"/>
    <s v="None"/>
    <b v="1"/>
    <n v="1"/>
    <x v="14"/>
    <b v="1"/>
    <x v="0"/>
    <s v="Aug"/>
    <x v="2"/>
    <x v="0"/>
    <s v="0-14"/>
    <s v="46-60"/>
    <n v="0"/>
    <n v="1"/>
    <n v="0"/>
    <x v="1"/>
  </r>
  <r>
    <s v="P0730"/>
    <d v="2023-09-29T02:21:00"/>
    <s v="F"/>
    <n v="46"/>
    <s v="Declined to Identify"/>
    <s v="General Practice"/>
    <b v="1"/>
    <m/>
    <x v="25"/>
    <b v="1"/>
    <x v="1"/>
    <s v="Sep"/>
    <x v="5"/>
    <x v="4"/>
    <s v="45-59"/>
    <s v="46-60"/>
    <n v="0"/>
    <n v="1"/>
    <n v="0"/>
    <x v="1"/>
  </r>
  <r>
    <s v="P0731"/>
    <d v="2023-06-12T23:51:00"/>
    <s v="M"/>
    <n v="23"/>
    <s v="Asian"/>
    <s v="General Practice"/>
    <b v="1"/>
    <m/>
    <x v="42"/>
    <b v="1"/>
    <x v="1"/>
    <s v="Jun"/>
    <x v="4"/>
    <x v="2"/>
    <s v="15-29"/>
    <s v="0-15"/>
    <n v="1"/>
    <n v="1"/>
    <n v="0"/>
    <x v="0"/>
  </r>
  <r>
    <s v="P0732"/>
    <d v="2024-05-23T23:10:00"/>
    <s v="F"/>
    <n v="34"/>
    <s v="African American"/>
    <s v="Orthopedics"/>
    <b v="0"/>
    <m/>
    <x v="30"/>
    <b v="0"/>
    <x v="0"/>
    <s v="May"/>
    <x v="2"/>
    <x v="2"/>
    <s v="30-44"/>
    <s v="0-15"/>
    <n v="1"/>
    <n v="0"/>
    <n v="0"/>
    <x v="1"/>
  </r>
  <r>
    <s v="P0733"/>
    <d v="2024-08-26T13:49:00"/>
    <s v="F"/>
    <n v="13"/>
    <s v="African American"/>
    <s v="None"/>
    <b v="1"/>
    <n v="4"/>
    <x v="4"/>
    <b v="1"/>
    <x v="0"/>
    <s v="Aug"/>
    <x v="4"/>
    <x v="6"/>
    <s v="0-14"/>
    <s v="0-15"/>
    <n v="1"/>
    <n v="1"/>
    <n v="0"/>
    <x v="1"/>
  </r>
  <r>
    <s v="P0734"/>
    <d v="2024-05-06T05:14:00"/>
    <s v="M"/>
    <n v="63"/>
    <s v="Two or More Races"/>
    <s v="General Practice"/>
    <b v="1"/>
    <n v="3"/>
    <x v="5"/>
    <b v="1"/>
    <x v="0"/>
    <s v="May"/>
    <x v="4"/>
    <x v="5"/>
    <s v="60-74"/>
    <s v="46-60"/>
    <n v="0"/>
    <n v="1"/>
    <n v="0"/>
    <x v="0"/>
  </r>
  <r>
    <s v="P0735"/>
    <d v="2023-10-17T02:00:00"/>
    <s v="F"/>
    <n v="42"/>
    <s v="Declined to Identify"/>
    <s v="None"/>
    <b v="1"/>
    <n v="3"/>
    <x v="47"/>
    <b v="1"/>
    <x v="1"/>
    <s v="Oct"/>
    <x v="6"/>
    <x v="4"/>
    <s v="30-44"/>
    <s v="46-60"/>
    <n v="0"/>
    <n v="1"/>
    <n v="0"/>
    <x v="1"/>
  </r>
  <r>
    <s v="P0736"/>
    <d v="2023-09-15T10:16:00"/>
    <s v="F"/>
    <n v="47"/>
    <s v="Asian"/>
    <s v="None"/>
    <b v="0"/>
    <n v="6"/>
    <x v="42"/>
    <b v="0"/>
    <x v="1"/>
    <s v="Sep"/>
    <x v="5"/>
    <x v="1"/>
    <s v="45-59"/>
    <s v="0-15"/>
    <n v="1"/>
    <n v="0"/>
    <n v="0"/>
    <x v="1"/>
  </r>
  <r>
    <s v="P0737"/>
    <d v="2024-10-29T18:40:00"/>
    <s v="M"/>
    <n v="27"/>
    <s v="Asian"/>
    <s v="Orthopedics"/>
    <b v="0"/>
    <m/>
    <x v="6"/>
    <b v="0"/>
    <x v="0"/>
    <s v="Oct"/>
    <x v="6"/>
    <x v="7"/>
    <s v="15-29"/>
    <s v="31-45"/>
    <n v="0"/>
    <n v="0"/>
    <n v="0"/>
    <x v="0"/>
  </r>
  <r>
    <s v="P0738"/>
    <d v="2023-06-10T06:49:00"/>
    <s v="F"/>
    <n v="38"/>
    <s v="White"/>
    <s v="Physiotherapy"/>
    <b v="0"/>
    <n v="4"/>
    <x v="45"/>
    <b v="0"/>
    <x v="1"/>
    <s v="Jun"/>
    <x v="1"/>
    <x v="0"/>
    <s v="30-44"/>
    <s v="16-30"/>
    <n v="1"/>
    <n v="0"/>
    <n v="0"/>
    <x v="1"/>
  </r>
  <r>
    <s v="P0739"/>
    <d v="2024-07-27T09:58:00"/>
    <s v="F"/>
    <n v="49"/>
    <s v="African American"/>
    <s v="General Practice"/>
    <b v="1"/>
    <m/>
    <x v="16"/>
    <b v="1"/>
    <x v="0"/>
    <s v="Jul"/>
    <x v="1"/>
    <x v="1"/>
    <s v="45-59"/>
    <s v="46-60"/>
    <n v="0"/>
    <n v="1"/>
    <n v="0"/>
    <x v="1"/>
  </r>
  <r>
    <s v="P0740"/>
    <d v="2024-08-04T09:56:00"/>
    <s v="M"/>
    <n v="39"/>
    <s v="African American"/>
    <s v="General Practice"/>
    <b v="1"/>
    <m/>
    <x v="2"/>
    <b v="1"/>
    <x v="0"/>
    <s v="Aug"/>
    <x v="3"/>
    <x v="1"/>
    <s v="30-44"/>
    <s v="46-60"/>
    <n v="0"/>
    <n v="1"/>
    <n v="0"/>
    <x v="0"/>
  </r>
  <r>
    <s v="P0741"/>
    <d v="2023-05-01T22:37:00"/>
    <s v="F"/>
    <n v="31"/>
    <s v="African American"/>
    <s v="Neurology"/>
    <b v="1"/>
    <m/>
    <x v="33"/>
    <b v="1"/>
    <x v="1"/>
    <s v="May"/>
    <x v="4"/>
    <x v="2"/>
    <s v="30-44"/>
    <s v="31-45"/>
    <n v="0"/>
    <n v="1"/>
    <n v="0"/>
    <x v="1"/>
  </r>
  <r>
    <s v="P0742"/>
    <d v="2024-10-03T13:39:00"/>
    <s v="F"/>
    <n v="16"/>
    <s v="African American"/>
    <s v="None"/>
    <b v="1"/>
    <m/>
    <x v="24"/>
    <b v="1"/>
    <x v="0"/>
    <s v="Oct"/>
    <x v="2"/>
    <x v="6"/>
    <s v="15-29"/>
    <s v="16-30"/>
    <n v="1"/>
    <n v="1"/>
    <n v="0"/>
    <x v="1"/>
  </r>
  <r>
    <s v="P0743"/>
    <d v="2024-08-21T05:38:00"/>
    <s v="M"/>
    <n v="46"/>
    <s v="Two or More Races"/>
    <s v="Physiotherapy"/>
    <b v="1"/>
    <m/>
    <x v="41"/>
    <b v="1"/>
    <x v="0"/>
    <s v="Aug"/>
    <x v="0"/>
    <x v="5"/>
    <s v="45-59"/>
    <s v="16-30"/>
    <n v="1"/>
    <n v="1"/>
    <n v="0"/>
    <x v="0"/>
  </r>
  <r>
    <s v="P0744"/>
    <d v="2023-06-04T22:13:00"/>
    <s v="M"/>
    <n v="14"/>
    <s v="Two or More Races"/>
    <s v="Orthopedics"/>
    <b v="0"/>
    <m/>
    <x v="34"/>
    <b v="0"/>
    <x v="1"/>
    <s v="Jun"/>
    <x v="3"/>
    <x v="2"/>
    <s v="0-14"/>
    <s v="0-15"/>
    <n v="1"/>
    <n v="0"/>
    <n v="0"/>
    <x v="0"/>
  </r>
  <r>
    <s v="P0745"/>
    <d v="2023-10-20T02:33:00"/>
    <s v="M"/>
    <n v="71"/>
    <s v="Two or More Races"/>
    <s v="General Practice"/>
    <b v="0"/>
    <m/>
    <x v="19"/>
    <b v="0"/>
    <x v="1"/>
    <s v="Oct"/>
    <x v="5"/>
    <x v="4"/>
    <s v="60-74"/>
    <s v="16-30"/>
    <n v="1"/>
    <n v="0"/>
    <n v="0"/>
    <x v="0"/>
  </r>
  <r>
    <s v="P0746"/>
    <d v="2024-07-02T07:05:00"/>
    <s v="F"/>
    <n v="18"/>
    <s v="Declined to Identify"/>
    <s v="None"/>
    <b v="0"/>
    <m/>
    <x v="1"/>
    <b v="0"/>
    <x v="0"/>
    <s v="Jul"/>
    <x v="6"/>
    <x v="0"/>
    <s v="15-29"/>
    <s v="16-30"/>
    <n v="1"/>
    <n v="0"/>
    <n v="0"/>
    <x v="1"/>
  </r>
  <r>
    <s v="P0747"/>
    <d v="2023-06-15T05:24:00"/>
    <s v="M"/>
    <n v="1"/>
    <s v="Declined to Identify"/>
    <s v="None"/>
    <b v="0"/>
    <m/>
    <x v="0"/>
    <b v="0"/>
    <x v="1"/>
    <s v="Jun"/>
    <x v="2"/>
    <x v="5"/>
    <s v="0-14"/>
    <s v="31-45"/>
    <n v="0"/>
    <n v="0"/>
    <n v="0"/>
    <x v="0"/>
  </r>
  <r>
    <s v="P0748"/>
    <d v="2024-08-29T16:05:00"/>
    <s v="M"/>
    <n v="71"/>
    <s v="Two or More Races"/>
    <s v="None"/>
    <b v="1"/>
    <m/>
    <x v="28"/>
    <b v="1"/>
    <x v="0"/>
    <s v="Aug"/>
    <x v="2"/>
    <x v="3"/>
    <s v="60-74"/>
    <s v="16-30"/>
    <n v="1"/>
    <n v="1"/>
    <n v="0"/>
    <x v="0"/>
  </r>
  <r>
    <s v="P0749"/>
    <d v="2023-10-04T03:52:00"/>
    <s v="M"/>
    <n v="32"/>
    <s v="Asian"/>
    <s v="Renal"/>
    <b v="0"/>
    <m/>
    <x v="33"/>
    <b v="0"/>
    <x v="1"/>
    <s v="Oct"/>
    <x v="0"/>
    <x v="5"/>
    <s v="30-44"/>
    <s v="31-45"/>
    <n v="0"/>
    <n v="0"/>
    <n v="0"/>
    <x v="0"/>
  </r>
  <r>
    <s v="P0750"/>
    <d v="2024-02-10T22:13:00"/>
    <s v="F"/>
    <n v="5"/>
    <s v="Native American/Alaska Native"/>
    <s v="None"/>
    <b v="1"/>
    <n v="2"/>
    <x v="47"/>
    <b v="1"/>
    <x v="0"/>
    <s v="Feb"/>
    <x v="1"/>
    <x v="2"/>
    <s v="0-14"/>
    <s v="46-60"/>
    <n v="0"/>
    <n v="1"/>
    <n v="0"/>
    <x v="1"/>
  </r>
  <r>
    <s v="P0751"/>
    <d v="2024-02-01T03:01:00"/>
    <s v="M"/>
    <n v="8"/>
    <s v="Pacific Islander"/>
    <s v="Orthopedics"/>
    <b v="0"/>
    <m/>
    <x v="26"/>
    <b v="0"/>
    <x v="0"/>
    <s v="Feb"/>
    <x v="2"/>
    <x v="5"/>
    <s v="0-14"/>
    <s v="31-45"/>
    <n v="0"/>
    <n v="0"/>
    <n v="0"/>
    <x v="0"/>
  </r>
  <r>
    <s v="P0752"/>
    <d v="2024-08-05T09:38:00"/>
    <s v="F"/>
    <n v="74"/>
    <s v="African American"/>
    <s v="General Practice"/>
    <b v="0"/>
    <m/>
    <x v="47"/>
    <b v="0"/>
    <x v="0"/>
    <s v="Aug"/>
    <x v="4"/>
    <x v="1"/>
    <s v="60-74"/>
    <s v="46-60"/>
    <n v="0"/>
    <n v="0"/>
    <n v="0"/>
    <x v="1"/>
  </r>
  <r>
    <s v="P0753"/>
    <d v="2023-06-12T14:01:00"/>
    <s v="F"/>
    <n v="72"/>
    <s v="Two or More Races"/>
    <s v="Neurology"/>
    <b v="1"/>
    <m/>
    <x v="27"/>
    <b v="1"/>
    <x v="1"/>
    <s v="Jun"/>
    <x v="4"/>
    <x v="6"/>
    <s v="60-74"/>
    <s v="46-60"/>
    <n v="0"/>
    <n v="1"/>
    <n v="0"/>
    <x v="1"/>
  </r>
  <r>
    <s v="P0754"/>
    <d v="2024-03-27T07:22:00"/>
    <s v="M"/>
    <n v="6"/>
    <s v="Native American/Alaska Native"/>
    <s v="General Practice"/>
    <b v="1"/>
    <m/>
    <x v="32"/>
    <b v="1"/>
    <x v="0"/>
    <s v="Mar"/>
    <x v="0"/>
    <x v="0"/>
    <s v="0-14"/>
    <s v="46-60"/>
    <n v="0"/>
    <n v="1"/>
    <n v="0"/>
    <x v="0"/>
  </r>
  <r>
    <s v="P0755"/>
    <d v="2024-10-21T04:23:00"/>
    <s v="F"/>
    <n v="52"/>
    <s v="White"/>
    <s v="None"/>
    <b v="0"/>
    <m/>
    <x v="34"/>
    <b v="0"/>
    <x v="0"/>
    <s v="Oct"/>
    <x v="4"/>
    <x v="5"/>
    <s v="45-59"/>
    <s v="0-15"/>
    <n v="1"/>
    <n v="0"/>
    <n v="0"/>
    <x v="1"/>
  </r>
  <r>
    <s v="P0756"/>
    <d v="2024-04-15T05:26:00"/>
    <s v="M"/>
    <n v="57"/>
    <s v="White"/>
    <s v="None"/>
    <b v="1"/>
    <m/>
    <x v="27"/>
    <b v="1"/>
    <x v="0"/>
    <s v="Apr"/>
    <x v="4"/>
    <x v="5"/>
    <s v="45-59"/>
    <s v="46-60"/>
    <n v="0"/>
    <n v="1"/>
    <n v="0"/>
    <x v="0"/>
  </r>
  <r>
    <s v="P0757"/>
    <d v="2023-09-26T14:52:00"/>
    <s v="M"/>
    <n v="58"/>
    <s v="Asian"/>
    <s v="None"/>
    <b v="0"/>
    <m/>
    <x v="20"/>
    <b v="0"/>
    <x v="1"/>
    <s v="Sep"/>
    <x v="6"/>
    <x v="6"/>
    <s v="45-59"/>
    <s v="16-30"/>
    <n v="1"/>
    <n v="0"/>
    <n v="0"/>
    <x v="0"/>
  </r>
  <r>
    <s v="P0758"/>
    <d v="2024-05-10T05:41:00"/>
    <s v="M"/>
    <n v="27"/>
    <s v="Asian"/>
    <s v="None"/>
    <b v="1"/>
    <m/>
    <x v="26"/>
    <b v="1"/>
    <x v="0"/>
    <s v="May"/>
    <x v="5"/>
    <x v="5"/>
    <s v="15-29"/>
    <s v="31-45"/>
    <n v="0"/>
    <n v="1"/>
    <n v="0"/>
    <x v="0"/>
  </r>
  <r>
    <s v="P0759"/>
    <d v="2023-07-24T08:07:00"/>
    <s v="M"/>
    <n v="40"/>
    <s v="Asian"/>
    <s v="None"/>
    <b v="0"/>
    <m/>
    <x v="12"/>
    <b v="0"/>
    <x v="1"/>
    <s v="Jul"/>
    <x v="4"/>
    <x v="0"/>
    <s v="30-44"/>
    <s v="31-45"/>
    <n v="0"/>
    <n v="0"/>
    <n v="0"/>
    <x v="0"/>
  </r>
  <r>
    <s v="P0760"/>
    <d v="2024-02-14T19:36:00"/>
    <s v="F"/>
    <n v="2"/>
    <s v="Asian"/>
    <s v="None"/>
    <b v="1"/>
    <m/>
    <x v="24"/>
    <b v="1"/>
    <x v="0"/>
    <s v="Feb"/>
    <x v="0"/>
    <x v="7"/>
    <s v="0-14"/>
    <s v="16-30"/>
    <n v="1"/>
    <n v="1"/>
    <n v="0"/>
    <x v="1"/>
  </r>
  <r>
    <s v="P0761"/>
    <d v="2023-05-17T00:38:00"/>
    <s v="F"/>
    <n v="47"/>
    <s v="Two or More Races"/>
    <s v="None"/>
    <b v="0"/>
    <m/>
    <x v="18"/>
    <b v="0"/>
    <x v="1"/>
    <s v="May"/>
    <x v="0"/>
    <x v="4"/>
    <s v="45-59"/>
    <s v="16-30"/>
    <n v="1"/>
    <n v="0"/>
    <n v="0"/>
    <x v="1"/>
  </r>
  <r>
    <s v="P0762"/>
    <d v="2024-05-18T01:59:00"/>
    <s v="F"/>
    <n v="24"/>
    <s v="Asian"/>
    <s v="General Practice"/>
    <b v="0"/>
    <m/>
    <x v="22"/>
    <b v="0"/>
    <x v="0"/>
    <s v="May"/>
    <x v="1"/>
    <x v="4"/>
    <s v="15-29"/>
    <s v="31-45"/>
    <n v="0"/>
    <n v="0"/>
    <n v="0"/>
    <x v="1"/>
  </r>
  <r>
    <s v="P0763"/>
    <d v="2024-01-06T14:04:00"/>
    <s v="M"/>
    <n v="55"/>
    <s v="Declined to Identify"/>
    <s v="None"/>
    <b v="0"/>
    <m/>
    <x v="40"/>
    <b v="0"/>
    <x v="0"/>
    <s v="Jan"/>
    <x v="1"/>
    <x v="6"/>
    <s v="45-59"/>
    <s v="31-45"/>
    <n v="0"/>
    <n v="0"/>
    <n v="0"/>
    <x v="0"/>
  </r>
  <r>
    <s v="P0764"/>
    <d v="2023-12-27T17:56:00"/>
    <s v="M"/>
    <n v="25"/>
    <s v="White"/>
    <s v="None"/>
    <b v="1"/>
    <m/>
    <x v="11"/>
    <b v="1"/>
    <x v="1"/>
    <s v="Dec"/>
    <x v="0"/>
    <x v="3"/>
    <s v="15-29"/>
    <s v="46-60"/>
    <n v="0"/>
    <n v="1"/>
    <n v="0"/>
    <x v="0"/>
  </r>
  <r>
    <s v="P0765"/>
    <d v="2023-10-17T11:37:00"/>
    <s v="F"/>
    <n v="9"/>
    <s v="White"/>
    <s v="None"/>
    <b v="1"/>
    <m/>
    <x v="47"/>
    <b v="1"/>
    <x v="1"/>
    <s v="Oct"/>
    <x v="6"/>
    <x v="1"/>
    <s v="0-14"/>
    <s v="46-60"/>
    <n v="0"/>
    <n v="1"/>
    <n v="0"/>
    <x v="1"/>
  </r>
  <r>
    <s v="P0766"/>
    <d v="2024-08-31T15:40:00"/>
    <s v="F"/>
    <n v="78"/>
    <s v="White"/>
    <s v="General Practice"/>
    <b v="1"/>
    <m/>
    <x v="41"/>
    <b v="1"/>
    <x v="0"/>
    <s v="Aug"/>
    <x v="1"/>
    <x v="3"/>
    <s v="75+"/>
    <s v="16-30"/>
    <n v="1"/>
    <n v="1"/>
    <n v="0"/>
    <x v="1"/>
  </r>
  <r>
    <s v="P0767"/>
    <d v="2023-10-03T00:01:00"/>
    <s v="M"/>
    <n v="5"/>
    <s v="Declined to Identify"/>
    <s v="Orthopedics"/>
    <b v="1"/>
    <m/>
    <x v="40"/>
    <b v="1"/>
    <x v="1"/>
    <s v="Oct"/>
    <x v="6"/>
    <x v="4"/>
    <s v="0-14"/>
    <s v="31-45"/>
    <n v="0"/>
    <n v="1"/>
    <n v="0"/>
    <x v="0"/>
  </r>
  <r>
    <s v="P0768"/>
    <d v="2023-12-01T13:50:00"/>
    <s v="F"/>
    <n v="61"/>
    <s v="White"/>
    <s v="None"/>
    <b v="1"/>
    <m/>
    <x v="14"/>
    <b v="1"/>
    <x v="1"/>
    <s v="Dec"/>
    <x v="5"/>
    <x v="6"/>
    <s v="60-74"/>
    <s v="46-60"/>
    <n v="0"/>
    <n v="1"/>
    <n v="0"/>
    <x v="1"/>
  </r>
  <r>
    <s v="P0769"/>
    <d v="2023-08-14T21:27:00"/>
    <s v="M"/>
    <n v="67"/>
    <s v="African American"/>
    <s v="None"/>
    <b v="0"/>
    <m/>
    <x v="39"/>
    <b v="0"/>
    <x v="1"/>
    <s v="Aug"/>
    <x v="4"/>
    <x v="2"/>
    <s v="60-74"/>
    <s v="0-15"/>
    <n v="1"/>
    <n v="0"/>
    <n v="0"/>
    <x v="0"/>
  </r>
  <r>
    <s v="P0770"/>
    <d v="2024-08-29T04:28:00"/>
    <s v="M"/>
    <n v="51"/>
    <s v="Pacific Islander"/>
    <s v="None"/>
    <b v="1"/>
    <m/>
    <x v="34"/>
    <b v="1"/>
    <x v="0"/>
    <s v="Aug"/>
    <x v="2"/>
    <x v="5"/>
    <s v="45-59"/>
    <s v="0-15"/>
    <n v="1"/>
    <n v="1"/>
    <n v="0"/>
    <x v="0"/>
  </r>
  <r>
    <s v="P0771"/>
    <d v="2023-04-18T13:20:00"/>
    <s v="F"/>
    <n v="18"/>
    <s v="White"/>
    <s v="None"/>
    <b v="1"/>
    <m/>
    <x v="9"/>
    <b v="1"/>
    <x v="1"/>
    <s v="Apr"/>
    <x v="6"/>
    <x v="6"/>
    <s v="15-29"/>
    <s v="46-60"/>
    <n v="0"/>
    <n v="1"/>
    <n v="0"/>
    <x v="1"/>
  </r>
  <r>
    <s v="P0772"/>
    <d v="2023-08-15T06:56:00"/>
    <s v="M"/>
    <n v="27"/>
    <s v="Asian"/>
    <s v="None"/>
    <b v="0"/>
    <m/>
    <x v="11"/>
    <b v="0"/>
    <x v="1"/>
    <s v="Aug"/>
    <x v="6"/>
    <x v="0"/>
    <s v="15-29"/>
    <s v="46-60"/>
    <n v="0"/>
    <n v="0"/>
    <n v="0"/>
    <x v="0"/>
  </r>
  <r>
    <s v="P0773"/>
    <d v="2023-11-05T02:36:00"/>
    <s v="F"/>
    <n v="50"/>
    <s v="White"/>
    <s v="None"/>
    <b v="1"/>
    <n v="4"/>
    <x v="14"/>
    <b v="1"/>
    <x v="1"/>
    <s v="Nov"/>
    <x v="3"/>
    <x v="4"/>
    <s v="45-59"/>
    <s v="46-60"/>
    <n v="0"/>
    <n v="1"/>
    <n v="0"/>
    <x v="1"/>
  </r>
  <r>
    <s v="P0774"/>
    <d v="2023-06-10T02:02:00"/>
    <s v="F"/>
    <n v="3"/>
    <s v="White"/>
    <s v="None"/>
    <b v="0"/>
    <m/>
    <x v="4"/>
    <b v="0"/>
    <x v="1"/>
    <s v="Jun"/>
    <x v="1"/>
    <x v="4"/>
    <s v="0-14"/>
    <s v="0-15"/>
    <n v="1"/>
    <n v="0"/>
    <n v="0"/>
    <x v="1"/>
  </r>
  <r>
    <s v="P0775"/>
    <d v="2024-06-10T12:55:00"/>
    <s v="F"/>
    <n v="76"/>
    <s v="Two or More Races"/>
    <s v="General Practice"/>
    <b v="1"/>
    <m/>
    <x v="0"/>
    <b v="1"/>
    <x v="0"/>
    <s v="Jun"/>
    <x v="4"/>
    <x v="6"/>
    <s v="75+"/>
    <s v="31-45"/>
    <n v="0"/>
    <n v="1"/>
    <n v="0"/>
    <x v="1"/>
  </r>
  <r>
    <s v="P0776"/>
    <d v="2023-08-25T13:18:00"/>
    <s v="F"/>
    <n v="6"/>
    <s v="Asian"/>
    <s v="Orthopedics"/>
    <b v="1"/>
    <m/>
    <x v="4"/>
    <b v="1"/>
    <x v="1"/>
    <s v="Aug"/>
    <x v="5"/>
    <x v="6"/>
    <s v="0-14"/>
    <s v="0-15"/>
    <n v="1"/>
    <n v="1"/>
    <n v="0"/>
    <x v="1"/>
  </r>
  <r>
    <s v="P0777"/>
    <d v="2023-05-18T07:27:00"/>
    <s v="F"/>
    <n v="57"/>
    <s v="Asian"/>
    <s v="None"/>
    <b v="0"/>
    <m/>
    <x v="29"/>
    <b v="0"/>
    <x v="1"/>
    <s v="May"/>
    <x v="2"/>
    <x v="0"/>
    <s v="45-59"/>
    <s v="16-30"/>
    <n v="1"/>
    <n v="0"/>
    <n v="0"/>
    <x v="1"/>
  </r>
  <r>
    <s v="P0778"/>
    <d v="2024-08-01T12:07:00"/>
    <s v="F"/>
    <n v="10"/>
    <s v="African American"/>
    <s v="General Practice"/>
    <b v="0"/>
    <m/>
    <x v="21"/>
    <b v="0"/>
    <x v="0"/>
    <s v="Aug"/>
    <x v="2"/>
    <x v="6"/>
    <s v="0-14"/>
    <s v="46-60"/>
    <n v="0"/>
    <n v="0"/>
    <n v="0"/>
    <x v="1"/>
  </r>
  <r>
    <s v="P0779"/>
    <d v="2023-08-19T15:34:00"/>
    <s v="M"/>
    <n v="65"/>
    <s v="White"/>
    <s v="General Practice"/>
    <b v="1"/>
    <m/>
    <x v="38"/>
    <b v="1"/>
    <x v="1"/>
    <s v="Aug"/>
    <x v="1"/>
    <x v="3"/>
    <s v="60-74"/>
    <s v="0-15"/>
    <n v="1"/>
    <n v="1"/>
    <n v="0"/>
    <x v="0"/>
  </r>
  <r>
    <s v="P0780"/>
    <d v="2023-09-21T06:33:00"/>
    <s v="M"/>
    <n v="46"/>
    <s v="Declined to Identify"/>
    <s v="Gastroenterology"/>
    <b v="0"/>
    <n v="2"/>
    <x v="26"/>
    <b v="0"/>
    <x v="1"/>
    <s v="Sep"/>
    <x v="2"/>
    <x v="0"/>
    <s v="45-59"/>
    <s v="31-45"/>
    <n v="0"/>
    <n v="0"/>
    <n v="0"/>
    <x v="0"/>
  </r>
  <r>
    <s v="P0781"/>
    <d v="2024-08-29T21:48:00"/>
    <s v="F"/>
    <n v="38"/>
    <s v="Two or More Races"/>
    <s v="None"/>
    <b v="1"/>
    <m/>
    <x v="42"/>
    <b v="1"/>
    <x v="0"/>
    <s v="Aug"/>
    <x v="2"/>
    <x v="2"/>
    <s v="30-44"/>
    <s v="0-15"/>
    <n v="1"/>
    <n v="1"/>
    <n v="0"/>
    <x v="1"/>
  </r>
  <r>
    <s v="P0782"/>
    <d v="2023-10-11T07:35:00"/>
    <s v="F"/>
    <n v="25"/>
    <s v="African American"/>
    <s v="None"/>
    <b v="0"/>
    <n v="3"/>
    <x v="15"/>
    <b v="0"/>
    <x v="1"/>
    <s v="Oct"/>
    <x v="0"/>
    <x v="0"/>
    <s v="15-29"/>
    <s v="31-45"/>
    <n v="0"/>
    <n v="0"/>
    <n v="0"/>
    <x v="1"/>
  </r>
  <r>
    <s v="P0783"/>
    <d v="2023-08-04T01:54:00"/>
    <s v="M"/>
    <n v="40"/>
    <s v="African American"/>
    <s v="Orthopedics"/>
    <b v="1"/>
    <n v="6"/>
    <x v="48"/>
    <b v="1"/>
    <x v="1"/>
    <s v="Aug"/>
    <x v="5"/>
    <x v="4"/>
    <s v="30-44"/>
    <s v="16-30"/>
    <n v="1"/>
    <n v="1"/>
    <n v="0"/>
    <x v="0"/>
  </r>
  <r>
    <s v="P0784"/>
    <d v="2023-07-07T21:17:00"/>
    <s v="F"/>
    <n v="22"/>
    <s v="White"/>
    <s v="None"/>
    <b v="0"/>
    <m/>
    <x v="49"/>
    <b v="0"/>
    <x v="1"/>
    <s v="Jul"/>
    <x v="5"/>
    <x v="2"/>
    <s v="15-29"/>
    <s v="46-60"/>
    <n v="0"/>
    <n v="0"/>
    <n v="0"/>
    <x v="1"/>
  </r>
  <r>
    <s v="P0785"/>
    <d v="2023-05-10T14:16:00"/>
    <s v="M"/>
    <n v="46"/>
    <s v="African American"/>
    <s v="Orthopedics"/>
    <b v="0"/>
    <m/>
    <x v="4"/>
    <b v="0"/>
    <x v="1"/>
    <s v="May"/>
    <x v="0"/>
    <x v="6"/>
    <s v="45-59"/>
    <s v="0-15"/>
    <n v="1"/>
    <n v="0"/>
    <n v="0"/>
    <x v="0"/>
  </r>
  <r>
    <s v="P0786"/>
    <d v="2024-05-25T03:29:00"/>
    <s v="M"/>
    <n v="56"/>
    <s v="Two or More Races"/>
    <s v="None"/>
    <b v="1"/>
    <m/>
    <x v="10"/>
    <b v="1"/>
    <x v="0"/>
    <s v="May"/>
    <x v="1"/>
    <x v="5"/>
    <s v="45-59"/>
    <s v="31-45"/>
    <n v="0"/>
    <n v="1"/>
    <n v="0"/>
    <x v="0"/>
  </r>
  <r>
    <s v="P0787"/>
    <d v="2024-10-02T22:12:00"/>
    <s v="M"/>
    <n v="74"/>
    <s v="Two or More Races"/>
    <s v="None"/>
    <b v="0"/>
    <m/>
    <x v="49"/>
    <b v="0"/>
    <x v="0"/>
    <s v="Oct"/>
    <x v="0"/>
    <x v="2"/>
    <s v="60-74"/>
    <s v="46-60"/>
    <n v="0"/>
    <n v="0"/>
    <n v="0"/>
    <x v="0"/>
  </r>
  <r>
    <s v="P0788"/>
    <d v="2024-02-18T19:13:00"/>
    <s v="M"/>
    <n v="67"/>
    <s v="Native American/Alaska Native"/>
    <s v="None"/>
    <b v="1"/>
    <m/>
    <x v="44"/>
    <b v="1"/>
    <x v="0"/>
    <s v="Feb"/>
    <x v="3"/>
    <x v="7"/>
    <s v="60-74"/>
    <s v="31-45"/>
    <n v="0"/>
    <n v="1"/>
    <n v="0"/>
    <x v="0"/>
  </r>
  <r>
    <s v="P0789"/>
    <d v="2024-08-10T14:28:00"/>
    <s v="M"/>
    <n v="23"/>
    <s v="White"/>
    <s v="None"/>
    <b v="0"/>
    <m/>
    <x v="38"/>
    <b v="0"/>
    <x v="0"/>
    <s v="Aug"/>
    <x v="1"/>
    <x v="6"/>
    <s v="15-29"/>
    <s v="0-15"/>
    <n v="1"/>
    <n v="0"/>
    <n v="0"/>
    <x v="0"/>
  </r>
  <r>
    <s v="P0790"/>
    <d v="2023-11-10T12:19:00"/>
    <s v="M"/>
    <n v="6"/>
    <s v="White"/>
    <s v="General Practice"/>
    <b v="1"/>
    <m/>
    <x v="28"/>
    <b v="1"/>
    <x v="1"/>
    <s v="Nov"/>
    <x v="5"/>
    <x v="6"/>
    <s v="0-14"/>
    <s v="16-30"/>
    <n v="1"/>
    <n v="1"/>
    <n v="0"/>
    <x v="0"/>
  </r>
  <r>
    <s v="P0791"/>
    <d v="2023-11-24T10:11:00"/>
    <s v="M"/>
    <n v="42"/>
    <s v="White"/>
    <s v="None"/>
    <b v="1"/>
    <m/>
    <x v="1"/>
    <b v="1"/>
    <x v="1"/>
    <s v="Nov"/>
    <x v="5"/>
    <x v="1"/>
    <s v="30-44"/>
    <s v="16-30"/>
    <n v="1"/>
    <n v="1"/>
    <n v="0"/>
    <x v="0"/>
  </r>
  <r>
    <s v="P0792"/>
    <d v="2024-01-28T08:11:00"/>
    <s v="M"/>
    <n v="39"/>
    <s v="African American"/>
    <s v="None"/>
    <b v="1"/>
    <m/>
    <x v="22"/>
    <b v="1"/>
    <x v="0"/>
    <s v="Jan"/>
    <x v="3"/>
    <x v="0"/>
    <s v="30-44"/>
    <s v="31-45"/>
    <n v="0"/>
    <n v="1"/>
    <n v="0"/>
    <x v="0"/>
  </r>
  <r>
    <s v="P0793"/>
    <d v="2024-07-16T06:58:00"/>
    <s v="M"/>
    <n v="19"/>
    <s v="African American"/>
    <s v="None"/>
    <b v="1"/>
    <m/>
    <x v="6"/>
    <b v="1"/>
    <x v="0"/>
    <s v="Jul"/>
    <x v="6"/>
    <x v="0"/>
    <s v="15-29"/>
    <s v="31-45"/>
    <n v="0"/>
    <n v="1"/>
    <n v="0"/>
    <x v="0"/>
  </r>
  <r>
    <s v="P0794"/>
    <d v="2023-06-09T10:14:00"/>
    <s v="F"/>
    <n v="36"/>
    <s v="White"/>
    <s v="Gastroenterology"/>
    <b v="1"/>
    <n v="6"/>
    <x v="3"/>
    <b v="1"/>
    <x v="1"/>
    <s v="Jun"/>
    <x v="5"/>
    <x v="1"/>
    <s v="30-44"/>
    <s v="31-45"/>
    <n v="0"/>
    <n v="1"/>
    <n v="0"/>
    <x v="1"/>
  </r>
  <r>
    <s v="P0795"/>
    <d v="2023-07-03T09:25:00"/>
    <s v="M"/>
    <n v="9"/>
    <s v="White"/>
    <s v="None"/>
    <b v="1"/>
    <m/>
    <x v="35"/>
    <b v="1"/>
    <x v="1"/>
    <s v="Jul"/>
    <x v="4"/>
    <x v="1"/>
    <s v="0-14"/>
    <s v="16-30"/>
    <n v="1"/>
    <n v="1"/>
    <n v="0"/>
    <x v="0"/>
  </r>
  <r>
    <s v="P0796"/>
    <d v="2024-05-20T14:35:00"/>
    <s v="F"/>
    <n v="13"/>
    <s v="White"/>
    <s v="Orthopedics"/>
    <b v="1"/>
    <m/>
    <x v="40"/>
    <b v="1"/>
    <x v="0"/>
    <s v="May"/>
    <x v="4"/>
    <x v="6"/>
    <s v="0-14"/>
    <s v="31-45"/>
    <n v="0"/>
    <n v="1"/>
    <n v="0"/>
    <x v="1"/>
  </r>
  <r>
    <s v="P0797"/>
    <d v="2024-08-23T14:24:00"/>
    <s v="M"/>
    <n v="6"/>
    <s v="Asian"/>
    <s v="None"/>
    <b v="0"/>
    <m/>
    <x v="44"/>
    <b v="0"/>
    <x v="0"/>
    <s v="Aug"/>
    <x v="5"/>
    <x v="6"/>
    <s v="0-14"/>
    <s v="31-45"/>
    <n v="0"/>
    <n v="0"/>
    <n v="0"/>
    <x v="0"/>
  </r>
  <r>
    <s v="P0798"/>
    <d v="2023-08-23T01:08:00"/>
    <s v="F"/>
    <n v="79"/>
    <s v="African American"/>
    <s v="Neurology"/>
    <b v="0"/>
    <m/>
    <x v="33"/>
    <b v="0"/>
    <x v="1"/>
    <s v="Aug"/>
    <x v="0"/>
    <x v="4"/>
    <s v="75+"/>
    <s v="31-45"/>
    <n v="0"/>
    <n v="0"/>
    <n v="0"/>
    <x v="1"/>
  </r>
  <r>
    <s v="P0799"/>
    <d v="2024-07-06T01:04:00"/>
    <s v="M"/>
    <n v="49"/>
    <s v="Pacific Islander"/>
    <s v="None"/>
    <b v="0"/>
    <m/>
    <x v="12"/>
    <b v="0"/>
    <x v="0"/>
    <s v="Jul"/>
    <x v="1"/>
    <x v="4"/>
    <s v="45-59"/>
    <s v="31-45"/>
    <n v="0"/>
    <n v="0"/>
    <n v="0"/>
    <x v="0"/>
  </r>
  <r>
    <s v="P0800"/>
    <d v="2023-05-25T16:28:00"/>
    <s v="M"/>
    <n v="47"/>
    <s v="African American"/>
    <s v="None"/>
    <b v="0"/>
    <m/>
    <x v="31"/>
    <b v="0"/>
    <x v="1"/>
    <s v="May"/>
    <x v="2"/>
    <x v="3"/>
    <s v="45-59"/>
    <s v="16-30"/>
    <n v="1"/>
    <n v="0"/>
    <n v="0"/>
    <x v="0"/>
  </r>
  <r>
    <s v="P0801"/>
    <d v="2024-10-14T10:20:00"/>
    <s v="M"/>
    <n v="18"/>
    <s v="African American"/>
    <s v="None"/>
    <b v="0"/>
    <n v="0"/>
    <x v="44"/>
    <b v="0"/>
    <x v="0"/>
    <s v="Oct"/>
    <x v="4"/>
    <x v="1"/>
    <s v="15-29"/>
    <s v="31-45"/>
    <n v="0"/>
    <n v="0"/>
    <n v="0"/>
    <x v="0"/>
  </r>
  <r>
    <s v="P0802"/>
    <d v="2023-08-20T01:56:00"/>
    <s v="M"/>
    <n v="79"/>
    <s v="White"/>
    <s v="None"/>
    <b v="1"/>
    <n v="5"/>
    <x v="20"/>
    <b v="1"/>
    <x v="1"/>
    <s v="Aug"/>
    <x v="3"/>
    <x v="4"/>
    <s v="75+"/>
    <s v="16-30"/>
    <n v="1"/>
    <n v="1"/>
    <n v="0"/>
    <x v="0"/>
  </r>
  <r>
    <s v="P0803"/>
    <d v="2024-01-28T02:52:00"/>
    <s v="F"/>
    <n v="5"/>
    <s v="Asian"/>
    <s v="None"/>
    <b v="1"/>
    <m/>
    <x v="16"/>
    <b v="1"/>
    <x v="0"/>
    <s v="Jan"/>
    <x v="3"/>
    <x v="4"/>
    <s v="0-14"/>
    <s v="46-60"/>
    <n v="0"/>
    <n v="1"/>
    <n v="0"/>
    <x v="1"/>
  </r>
  <r>
    <s v="P0804"/>
    <d v="2024-06-26T08:09:00"/>
    <s v="F"/>
    <n v="5"/>
    <s v="Pacific Islander"/>
    <s v="General Practice"/>
    <b v="1"/>
    <n v="3"/>
    <x v="31"/>
    <b v="1"/>
    <x v="0"/>
    <s v="Jun"/>
    <x v="0"/>
    <x v="0"/>
    <s v="0-14"/>
    <s v="16-30"/>
    <n v="1"/>
    <n v="1"/>
    <n v="0"/>
    <x v="1"/>
  </r>
  <r>
    <s v="P0805"/>
    <d v="2023-12-24T00:26:00"/>
    <s v="F"/>
    <n v="17"/>
    <s v="Declined to Identify"/>
    <s v="None"/>
    <b v="0"/>
    <m/>
    <x v="7"/>
    <b v="0"/>
    <x v="1"/>
    <s v="Dec"/>
    <x v="3"/>
    <x v="4"/>
    <s v="15-29"/>
    <s v="16-30"/>
    <n v="1"/>
    <n v="0"/>
    <n v="0"/>
    <x v="1"/>
  </r>
  <r>
    <s v="P0806"/>
    <d v="2024-07-01T09:05:00"/>
    <s v="M"/>
    <n v="53"/>
    <s v="White"/>
    <s v="Orthopedics"/>
    <b v="1"/>
    <m/>
    <x v="27"/>
    <b v="1"/>
    <x v="0"/>
    <s v="Jul"/>
    <x v="4"/>
    <x v="1"/>
    <s v="45-59"/>
    <s v="46-60"/>
    <n v="0"/>
    <n v="1"/>
    <n v="0"/>
    <x v="0"/>
  </r>
  <r>
    <s v="P0807"/>
    <d v="2023-06-02T16:54:00"/>
    <s v="M"/>
    <n v="2"/>
    <s v="White"/>
    <s v="None"/>
    <b v="0"/>
    <n v="10"/>
    <x v="32"/>
    <b v="0"/>
    <x v="1"/>
    <s v="Jun"/>
    <x v="5"/>
    <x v="3"/>
    <s v="0-14"/>
    <s v="46-60"/>
    <n v="0"/>
    <n v="0"/>
    <n v="0"/>
    <x v="0"/>
  </r>
  <r>
    <s v="P0808"/>
    <d v="2024-08-22T20:27:00"/>
    <s v="F"/>
    <n v="52"/>
    <s v="Two or More Races"/>
    <s v="None"/>
    <b v="0"/>
    <m/>
    <x v="24"/>
    <b v="0"/>
    <x v="0"/>
    <s v="Aug"/>
    <x v="2"/>
    <x v="7"/>
    <s v="45-59"/>
    <s v="16-30"/>
    <n v="1"/>
    <n v="0"/>
    <n v="0"/>
    <x v="1"/>
  </r>
  <r>
    <s v="P0809"/>
    <d v="2024-07-28T23:33:00"/>
    <s v="M"/>
    <n v="58"/>
    <s v="Declined to Identify"/>
    <s v="None"/>
    <b v="0"/>
    <m/>
    <x v="46"/>
    <b v="0"/>
    <x v="0"/>
    <s v="Jul"/>
    <x v="3"/>
    <x v="2"/>
    <s v="45-59"/>
    <s v="16-30"/>
    <n v="1"/>
    <n v="0"/>
    <n v="0"/>
    <x v="0"/>
  </r>
  <r>
    <s v="P0810"/>
    <d v="2023-06-04T02:36:00"/>
    <s v="M"/>
    <n v="70"/>
    <s v="White"/>
    <s v="None"/>
    <b v="0"/>
    <n v="10"/>
    <x v="36"/>
    <b v="0"/>
    <x v="1"/>
    <s v="Jun"/>
    <x v="3"/>
    <x v="4"/>
    <s v="60-74"/>
    <s v="16-30"/>
    <n v="1"/>
    <n v="0"/>
    <n v="1"/>
    <x v="0"/>
  </r>
  <r>
    <s v="P0811"/>
    <d v="2023-11-24T18:14:00"/>
    <s v="F"/>
    <n v="18"/>
    <s v="Asian"/>
    <s v="Gastroenterology"/>
    <b v="0"/>
    <m/>
    <x v="32"/>
    <b v="0"/>
    <x v="1"/>
    <s v="Nov"/>
    <x v="5"/>
    <x v="7"/>
    <s v="15-29"/>
    <s v="46-60"/>
    <n v="0"/>
    <n v="0"/>
    <n v="0"/>
    <x v="1"/>
  </r>
  <r>
    <s v="P0812"/>
    <d v="2023-08-18T07:49:00"/>
    <s v="F"/>
    <n v="30"/>
    <s v="White"/>
    <s v="None"/>
    <b v="1"/>
    <m/>
    <x v="19"/>
    <b v="1"/>
    <x v="1"/>
    <s v="Aug"/>
    <x v="5"/>
    <x v="0"/>
    <s v="30-44"/>
    <s v="16-30"/>
    <n v="1"/>
    <n v="1"/>
    <n v="0"/>
    <x v="1"/>
  </r>
  <r>
    <s v="P0813"/>
    <d v="2024-06-12T14:50:00"/>
    <s v="M"/>
    <n v="50"/>
    <s v="Asian"/>
    <s v="General Practice"/>
    <b v="0"/>
    <m/>
    <x v="49"/>
    <b v="0"/>
    <x v="0"/>
    <s v="Jun"/>
    <x v="0"/>
    <x v="6"/>
    <s v="45-59"/>
    <s v="46-60"/>
    <n v="0"/>
    <n v="0"/>
    <n v="0"/>
    <x v="0"/>
  </r>
  <r>
    <s v="P0814"/>
    <d v="2024-06-28T20:30:00"/>
    <s v="M"/>
    <n v="75"/>
    <s v="Two or More Races"/>
    <s v="None"/>
    <b v="1"/>
    <m/>
    <x v="45"/>
    <b v="1"/>
    <x v="0"/>
    <s v="Jun"/>
    <x v="5"/>
    <x v="7"/>
    <s v="75+"/>
    <s v="16-30"/>
    <n v="1"/>
    <n v="1"/>
    <n v="0"/>
    <x v="0"/>
  </r>
  <r>
    <s v="P0815"/>
    <d v="2023-06-11T06:10:00"/>
    <s v="M"/>
    <n v="37"/>
    <s v="Declined to Identify"/>
    <s v="None"/>
    <b v="0"/>
    <m/>
    <x v="44"/>
    <b v="0"/>
    <x v="1"/>
    <s v="Jun"/>
    <x v="3"/>
    <x v="0"/>
    <s v="30-44"/>
    <s v="31-45"/>
    <n v="0"/>
    <n v="0"/>
    <n v="0"/>
    <x v="0"/>
  </r>
  <r>
    <s v="P0816"/>
    <d v="2024-06-04T03:17:00"/>
    <s v="F"/>
    <n v="13"/>
    <s v="Asian"/>
    <s v="Orthopedics"/>
    <b v="1"/>
    <m/>
    <x v="48"/>
    <b v="1"/>
    <x v="0"/>
    <s v="Jun"/>
    <x v="6"/>
    <x v="5"/>
    <s v="0-14"/>
    <s v="16-30"/>
    <n v="1"/>
    <n v="1"/>
    <n v="0"/>
    <x v="1"/>
  </r>
  <r>
    <s v="P0817"/>
    <d v="2024-09-26T05:47:00"/>
    <s v="F"/>
    <n v="79"/>
    <s v="Asian"/>
    <s v="None"/>
    <b v="1"/>
    <m/>
    <x v="13"/>
    <b v="1"/>
    <x v="0"/>
    <s v="Sep"/>
    <x v="2"/>
    <x v="5"/>
    <s v="75+"/>
    <s v="46-60"/>
    <n v="0"/>
    <n v="1"/>
    <n v="0"/>
    <x v="1"/>
  </r>
  <r>
    <s v="P0818"/>
    <d v="2023-05-09T15:50:00"/>
    <s v="M"/>
    <n v="67"/>
    <s v="Two or More Races"/>
    <s v="None"/>
    <b v="0"/>
    <n v="5"/>
    <x v="32"/>
    <b v="0"/>
    <x v="1"/>
    <s v="May"/>
    <x v="6"/>
    <x v="3"/>
    <s v="60-74"/>
    <s v="46-60"/>
    <n v="0"/>
    <n v="0"/>
    <n v="0"/>
    <x v="0"/>
  </r>
  <r>
    <s v="P0819"/>
    <d v="2023-10-24T19:12:00"/>
    <s v="F"/>
    <n v="25"/>
    <s v="White"/>
    <s v="None"/>
    <b v="0"/>
    <m/>
    <x v="34"/>
    <b v="0"/>
    <x v="1"/>
    <s v="Oct"/>
    <x v="6"/>
    <x v="7"/>
    <s v="15-29"/>
    <s v="0-15"/>
    <n v="1"/>
    <n v="0"/>
    <n v="0"/>
    <x v="1"/>
  </r>
  <r>
    <s v="P0820"/>
    <d v="2024-09-01T13:44:00"/>
    <s v="F"/>
    <n v="52"/>
    <s v="White"/>
    <s v="None"/>
    <b v="0"/>
    <m/>
    <x v="41"/>
    <b v="0"/>
    <x v="0"/>
    <s v="Sep"/>
    <x v="3"/>
    <x v="6"/>
    <s v="45-59"/>
    <s v="16-30"/>
    <n v="1"/>
    <n v="0"/>
    <n v="0"/>
    <x v="1"/>
  </r>
  <r>
    <s v="P0821"/>
    <d v="2023-10-20T13:04:00"/>
    <s v="M"/>
    <n v="15"/>
    <s v="Two or More Races"/>
    <s v="None"/>
    <b v="0"/>
    <n v="0"/>
    <x v="27"/>
    <b v="0"/>
    <x v="1"/>
    <s v="Oct"/>
    <x v="5"/>
    <x v="6"/>
    <s v="15-29"/>
    <s v="46-60"/>
    <n v="0"/>
    <n v="0"/>
    <n v="0"/>
    <x v="0"/>
  </r>
  <r>
    <s v="P0822"/>
    <d v="2024-05-21T05:57:00"/>
    <s v="F"/>
    <n v="58"/>
    <s v="African American"/>
    <s v="None"/>
    <b v="0"/>
    <m/>
    <x v="36"/>
    <b v="0"/>
    <x v="0"/>
    <s v="May"/>
    <x v="6"/>
    <x v="5"/>
    <s v="45-59"/>
    <s v="16-30"/>
    <n v="1"/>
    <n v="0"/>
    <n v="0"/>
    <x v="1"/>
  </r>
  <r>
    <s v="P0823"/>
    <d v="2023-04-14T15:52:00"/>
    <s v="F"/>
    <n v="22"/>
    <s v="Asian"/>
    <s v="None"/>
    <b v="0"/>
    <n v="4"/>
    <x v="24"/>
    <b v="0"/>
    <x v="1"/>
    <s v="Apr"/>
    <x v="5"/>
    <x v="3"/>
    <s v="15-29"/>
    <s v="16-30"/>
    <n v="1"/>
    <n v="0"/>
    <n v="0"/>
    <x v="1"/>
  </r>
  <r>
    <s v="P0824"/>
    <d v="2024-09-12T17:18:00"/>
    <s v="F"/>
    <n v="29"/>
    <s v="Pacific Islander"/>
    <s v="None"/>
    <b v="0"/>
    <m/>
    <x v="35"/>
    <b v="0"/>
    <x v="0"/>
    <s v="Sep"/>
    <x v="2"/>
    <x v="3"/>
    <s v="15-29"/>
    <s v="16-30"/>
    <n v="1"/>
    <n v="0"/>
    <n v="0"/>
    <x v="1"/>
  </r>
  <r>
    <s v="P0825"/>
    <d v="2024-04-27T23:49:00"/>
    <s v="F"/>
    <n v="25"/>
    <s v="Declined to Identify"/>
    <s v="None"/>
    <b v="0"/>
    <m/>
    <x v="11"/>
    <b v="0"/>
    <x v="0"/>
    <s v="Apr"/>
    <x v="1"/>
    <x v="2"/>
    <s v="15-29"/>
    <s v="46-60"/>
    <n v="0"/>
    <n v="0"/>
    <n v="0"/>
    <x v="1"/>
  </r>
  <r>
    <s v="P0826"/>
    <d v="2023-12-16T11:20:00"/>
    <s v="M"/>
    <n v="46"/>
    <s v="White"/>
    <s v="None"/>
    <b v="1"/>
    <m/>
    <x v="48"/>
    <b v="1"/>
    <x v="1"/>
    <s v="Dec"/>
    <x v="1"/>
    <x v="1"/>
    <s v="45-59"/>
    <s v="16-30"/>
    <n v="1"/>
    <n v="1"/>
    <n v="0"/>
    <x v="0"/>
  </r>
  <r>
    <s v="P0827"/>
    <d v="2023-08-16T21:46:00"/>
    <s v="F"/>
    <n v="3"/>
    <s v="White"/>
    <s v="None"/>
    <b v="0"/>
    <n v="3"/>
    <x v="25"/>
    <b v="0"/>
    <x v="1"/>
    <s v="Aug"/>
    <x v="0"/>
    <x v="2"/>
    <s v="0-14"/>
    <s v="46-60"/>
    <n v="0"/>
    <n v="0"/>
    <n v="0"/>
    <x v="1"/>
  </r>
  <r>
    <s v="P0828"/>
    <d v="2023-05-30T03:24:00"/>
    <s v="F"/>
    <n v="45"/>
    <s v="Declined to Identify"/>
    <s v="None"/>
    <b v="1"/>
    <m/>
    <x v="25"/>
    <b v="1"/>
    <x v="1"/>
    <s v="May"/>
    <x v="6"/>
    <x v="5"/>
    <s v="45-59"/>
    <s v="46-60"/>
    <n v="0"/>
    <n v="1"/>
    <n v="0"/>
    <x v="1"/>
  </r>
  <r>
    <s v="P0829"/>
    <d v="2023-06-03T07:28:00"/>
    <s v="M"/>
    <n v="28"/>
    <s v="Declined to Identify"/>
    <s v="Orthopedics"/>
    <b v="1"/>
    <m/>
    <x v="22"/>
    <b v="1"/>
    <x v="1"/>
    <s v="Jun"/>
    <x v="1"/>
    <x v="0"/>
    <s v="15-29"/>
    <s v="31-45"/>
    <n v="0"/>
    <n v="1"/>
    <n v="0"/>
    <x v="0"/>
  </r>
  <r>
    <s v="P0830"/>
    <d v="2023-08-20T11:44:00"/>
    <s v="M"/>
    <n v="3"/>
    <s v="Native American/Alaska Native"/>
    <s v="None"/>
    <b v="0"/>
    <n v="10"/>
    <x v="17"/>
    <b v="0"/>
    <x v="1"/>
    <s v="Aug"/>
    <x v="3"/>
    <x v="1"/>
    <s v="0-14"/>
    <s v="31-45"/>
    <n v="0"/>
    <n v="0"/>
    <n v="0"/>
    <x v="0"/>
  </r>
  <r>
    <s v="P0831"/>
    <d v="2023-07-04T15:43:00"/>
    <s v="M"/>
    <n v="64"/>
    <s v="African American"/>
    <s v="General Practice"/>
    <b v="0"/>
    <m/>
    <x v="48"/>
    <b v="0"/>
    <x v="1"/>
    <s v="Jul"/>
    <x v="6"/>
    <x v="3"/>
    <s v="60-74"/>
    <s v="16-30"/>
    <n v="1"/>
    <n v="0"/>
    <n v="0"/>
    <x v="0"/>
  </r>
  <r>
    <s v="P0832"/>
    <d v="2024-09-05T19:04:00"/>
    <s v="M"/>
    <n v="29"/>
    <s v="African American"/>
    <s v="Orthopedics"/>
    <b v="0"/>
    <n v="7"/>
    <x v="47"/>
    <b v="0"/>
    <x v="0"/>
    <s v="Sep"/>
    <x v="2"/>
    <x v="7"/>
    <s v="15-29"/>
    <s v="46-60"/>
    <n v="0"/>
    <n v="0"/>
    <n v="0"/>
    <x v="0"/>
  </r>
  <r>
    <s v="P0833"/>
    <d v="2024-03-25T19:21:00"/>
    <s v="M"/>
    <n v="13"/>
    <s v="Asian"/>
    <s v="General Practice"/>
    <b v="1"/>
    <n v="1"/>
    <x v="5"/>
    <b v="1"/>
    <x v="0"/>
    <s v="Mar"/>
    <x v="4"/>
    <x v="7"/>
    <s v="0-14"/>
    <s v="46-60"/>
    <n v="0"/>
    <n v="1"/>
    <n v="0"/>
    <x v="0"/>
  </r>
  <r>
    <s v="P0834"/>
    <d v="2024-09-17T23:03:00"/>
    <s v="M"/>
    <n v="49"/>
    <s v="Declined to Identify"/>
    <s v="Orthopedics"/>
    <b v="0"/>
    <m/>
    <x v="49"/>
    <b v="0"/>
    <x v="0"/>
    <s v="Sep"/>
    <x v="6"/>
    <x v="2"/>
    <s v="45-59"/>
    <s v="46-60"/>
    <n v="0"/>
    <n v="0"/>
    <n v="0"/>
    <x v="0"/>
  </r>
  <r>
    <s v="P0835"/>
    <d v="2023-07-17T09:24:00"/>
    <s v="F"/>
    <n v="23"/>
    <s v="Two or More Races"/>
    <s v="None"/>
    <b v="1"/>
    <m/>
    <x v="43"/>
    <b v="1"/>
    <x v="1"/>
    <s v="Jul"/>
    <x v="4"/>
    <x v="1"/>
    <s v="15-29"/>
    <s v="46-60"/>
    <n v="0"/>
    <n v="1"/>
    <n v="0"/>
    <x v="1"/>
  </r>
  <r>
    <s v="P0836"/>
    <d v="2023-06-13T04:14:00"/>
    <s v="M"/>
    <n v="30"/>
    <s v="White"/>
    <s v="None"/>
    <b v="1"/>
    <m/>
    <x v="40"/>
    <b v="1"/>
    <x v="1"/>
    <s v="Jun"/>
    <x v="6"/>
    <x v="5"/>
    <s v="30-44"/>
    <s v="31-45"/>
    <n v="0"/>
    <n v="1"/>
    <n v="0"/>
    <x v="0"/>
  </r>
  <r>
    <s v="P0837"/>
    <d v="2024-02-23T11:44:00"/>
    <s v="F"/>
    <n v="33"/>
    <s v="African American"/>
    <s v="None"/>
    <b v="1"/>
    <n v="3"/>
    <x v="27"/>
    <b v="1"/>
    <x v="0"/>
    <s v="Feb"/>
    <x v="5"/>
    <x v="1"/>
    <s v="30-44"/>
    <s v="46-60"/>
    <n v="0"/>
    <n v="1"/>
    <n v="0"/>
    <x v="1"/>
  </r>
  <r>
    <s v="P0838"/>
    <d v="2024-06-01T05:58:00"/>
    <s v="F"/>
    <n v="38"/>
    <s v="Two or More Races"/>
    <s v="Orthopedics"/>
    <b v="0"/>
    <m/>
    <x v="27"/>
    <b v="0"/>
    <x v="0"/>
    <s v="Jun"/>
    <x v="1"/>
    <x v="5"/>
    <s v="30-44"/>
    <s v="46-60"/>
    <n v="0"/>
    <n v="0"/>
    <n v="0"/>
    <x v="1"/>
  </r>
  <r>
    <s v="P0839"/>
    <d v="2024-06-28T07:18:00"/>
    <s v="M"/>
    <n v="21"/>
    <s v="White"/>
    <s v="None"/>
    <b v="0"/>
    <m/>
    <x v="33"/>
    <b v="0"/>
    <x v="0"/>
    <s v="Jun"/>
    <x v="5"/>
    <x v="0"/>
    <s v="15-29"/>
    <s v="31-45"/>
    <n v="0"/>
    <n v="0"/>
    <n v="0"/>
    <x v="0"/>
  </r>
  <r>
    <s v="P0840"/>
    <d v="2023-11-13T21:45:00"/>
    <s v="M"/>
    <n v="11"/>
    <s v="African American"/>
    <s v="General Practice"/>
    <b v="1"/>
    <m/>
    <x v="3"/>
    <b v="1"/>
    <x v="1"/>
    <s v="Nov"/>
    <x v="4"/>
    <x v="2"/>
    <s v="0-14"/>
    <s v="31-45"/>
    <n v="0"/>
    <n v="1"/>
    <n v="0"/>
    <x v="0"/>
  </r>
  <r>
    <s v="P0841"/>
    <d v="2024-01-13T00:46:00"/>
    <s v="M"/>
    <n v="3"/>
    <s v="African American"/>
    <s v="None"/>
    <b v="0"/>
    <m/>
    <x v="16"/>
    <b v="0"/>
    <x v="0"/>
    <s v="Jan"/>
    <x v="1"/>
    <x v="4"/>
    <s v="0-14"/>
    <s v="46-60"/>
    <n v="0"/>
    <n v="0"/>
    <n v="0"/>
    <x v="0"/>
  </r>
  <r>
    <s v="P0842"/>
    <d v="2023-06-27T16:51:00"/>
    <s v="F"/>
    <n v="38"/>
    <s v="White"/>
    <s v="None"/>
    <b v="0"/>
    <m/>
    <x v="25"/>
    <b v="0"/>
    <x v="1"/>
    <s v="Jun"/>
    <x v="6"/>
    <x v="3"/>
    <s v="30-44"/>
    <s v="46-60"/>
    <n v="0"/>
    <n v="0"/>
    <n v="0"/>
    <x v="1"/>
  </r>
  <r>
    <s v="P0843"/>
    <d v="2024-05-12T08:24:00"/>
    <s v="F"/>
    <n v="8"/>
    <s v="White"/>
    <s v="Orthopedics"/>
    <b v="1"/>
    <m/>
    <x v="7"/>
    <b v="1"/>
    <x v="0"/>
    <s v="May"/>
    <x v="3"/>
    <x v="0"/>
    <s v="0-14"/>
    <s v="16-30"/>
    <n v="1"/>
    <n v="1"/>
    <n v="0"/>
    <x v="1"/>
  </r>
  <r>
    <s v="P0844"/>
    <d v="2024-03-31T21:38:00"/>
    <s v="F"/>
    <n v="4"/>
    <s v="White"/>
    <s v="General Practice"/>
    <b v="1"/>
    <m/>
    <x v="37"/>
    <b v="1"/>
    <x v="0"/>
    <s v="Mar"/>
    <x v="3"/>
    <x v="2"/>
    <s v="0-14"/>
    <s v="31-45"/>
    <n v="0"/>
    <n v="1"/>
    <n v="0"/>
    <x v="1"/>
  </r>
  <r>
    <s v="P0845"/>
    <d v="2023-12-10T19:17:00"/>
    <s v="F"/>
    <n v="76"/>
    <s v="Two or More Races"/>
    <s v="None"/>
    <b v="1"/>
    <m/>
    <x v="14"/>
    <b v="1"/>
    <x v="1"/>
    <s v="Dec"/>
    <x v="3"/>
    <x v="7"/>
    <s v="75+"/>
    <s v="46-60"/>
    <n v="0"/>
    <n v="1"/>
    <n v="0"/>
    <x v="1"/>
  </r>
  <r>
    <s v="P0846"/>
    <d v="2024-09-10T23:58:00"/>
    <s v="M"/>
    <n v="17"/>
    <s v="White"/>
    <s v="None"/>
    <b v="0"/>
    <m/>
    <x v="18"/>
    <b v="0"/>
    <x v="0"/>
    <s v="Sep"/>
    <x v="6"/>
    <x v="2"/>
    <s v="15-29"/>
    <s v="16-30"/>
    <n v="1"/>
    <n v="0"/>
    <n v="0"/>
    <x v="0"/>
  </r>
  <r>
    <s v="P0847"/>
    <d v="2023-04-20T17:57:00"/>
    <s v="F"/>
    <n v="42"/>
    <s v="Two or More Races"/>
    <s v="Physiotherapy"/>
    <b v="0"/>
    <m/>
    <x v="29"/>
    <b v="0"/>
    <x v="1"/>
    <s v="Apr"/>
    <x v="2"/>
    <x v="3"/>
    <s v="30-44"/>
    <s v="16-30"/>
    <n v="1"/>
    <n v="0"/>
    <n v="0"/>
    <x v="1"/>
  </r>
  <r>
    <s v="P0848"/>
    <d v="2024-06-13T09:29:00"/>
    <s v="F"/>
    <n v="27"/>
    <s v="Native American/Alaska Native"/>
    <s v="Orthopedics"/>
    <b v="1"/>
    <n v="7"/>
    <x v="25"/>
    <b v="1"/>
    <x v="0"/>
    <s v="Jun"/>
    <x v="2"/>
    <x v="1"/>
    <s v="15-29"/>
    <s v="46-60"/>
    <n v="0"/>
    <n v="1"/>
    <n v="0"/>
    <x v="1"/>
  </r>
  <r>
    <s v="P0849"/>
    <d v="2023-07-21T05:17:00"/>
    <s v="F"/>
    <n v="55"/>
    <s v="Declined to Identify"/>
    <s v="None"/>
    <b v="0"/>
    <m/>
    <x v="3"/>
    <b v="0"/>
    <x v="1"/>
    <s v="Jul"/>
    <x v="5"/>
    <x v="5"/>
    <s v="45-59"/>
    <s v="31-45"/>
    <n v="0"/>
    <n v="0"/>
    <n v="0"/>
    <x v="1"/>
  </r>
  <r>
    <s v="P0850"/>
    <d v="2024-07-04T12:20:00"/>
    <s v="M"/>
    <n v="30"/>
    <s v="Declined to Identify"/>
    <s v="None"/>
    <b v="0"/>
    <n v="4"/>
    <x v="19"/>
    <b v="0"/>
    <x v="0"/>
    <s v="Jul"/>
    <x v="2"/>
    <x v="6"/>
    <s v="30-44"/>
    <s v="16-30"/>
    <n v="1"/>
    <n v="0"/>
    <n v="0"/>
    <x v="0"/>
  </r>
  <r>
    <s v="P0851"/>
    <d v="2024-10-14T17:37:00"/>
    <s v="M"/>
    <n v="36"/>
    <s v="Asian"/>
    <s v="None"/>
    <b v="0"/>
    <n v="2"/>
    <x v="0"/>
    <b v="0"/>
    <x v="0"/>
    <s v="Oct"/>
    <x v="4"/>
    <x v="3"/>
    <s v="30-44"/>
    <s v="31-45"/>
    <n v="0"/>
    <n v="0"/>
    <n v="0"/>
    <x v="0"/>
  </r>
  <r>
    <s v="P0852"/>
    <d v="2024-05-14T11:13:00"/>
    <s v="F"/>
    <n v="3"/>
    <s v="White"/>
    <s v="None"/>
    <b v="1"/>
    <n v="9"/>
    <x v="7"/>
    <b v="1"/>
    <x v="0"/>
    <s v="May"/>
    <x v="6"/>
    <x v="1"/>
    <s v="0-14"/>
    <s v="16-30"/>
    <n v="1"/>
    <n v="1"/>
    <n v="1"/>
    <x v="1"/>
  </r>
  <r>
    <s v="P0853"/>
    <d v="2023-07-26T18:32:00"/>
    <s v="F"/>
    <n v="29"/>
    <s v="White"/>
    <s v="None"/>
    <b v="0"/>
    <m/>
    <x v="39"/>
    <b v="0"/>
    <x v="1"/>
    <s v="Jul"/>
    <x v="0"/>
    <x v="7"/>
    <s v="15-29"/>
    <s v="0-15"/>
    <n v="1"/>
    <n v="0"/>
    <n v="0"/>
    <x v="1"/>
  </r>
  <r>
    <s v="P0854"/>
    <d v="2024-03-29T02:39:00"/>
    <s v="F"/>
    <n v="52"/>
    <s v="African American"/>
    <s v="None"/>
    <b v="0"/>
    <m/>
    <x v="20"/>
    <b v="0"/>
    <x v="0"/>
    <s v="Mar"/>
    <x v="5"/>
    <x v="4"/>
    <s v="45-59"/>
    <s v="16-30"/>
    <n v="1"/>
    <n v="0"/>
    <n v="0"/>
    <x v="1"/>
  </r>
  <r>
    <s v="P0855"/>
    <d v="2024-04-24T06:19:00"/>
    <s v="F"/>
    <n v="66"/>
    <s v="Declined to Identify"/>
    <s v="None"/>
    <b v="0"/>
    <n v="0"/>
    <x v="24"/>
    <b v="0"/>
    <x v="0"/>
    <s v="Apr"/>
    <x v="0"/>
    <x v="0"/>
    <s v="60-74"/>
    <s v="16-30"/>
    <n v="1"/>
    <n v="0"/>
    <n v="0"/>
    <x v="1"/>
  </r>
  <r>
    <s v="P0856"/>
    <d v="2023-09-10T07:28:00"/>
    <s v="M"/>
    <n v="69"/>
    <s v="White"/>
    <s v="None"/>
    <b v="1"/>
    <m/>
    <x v="23"/>
    <b v="1"/>
    <x v="1"/>
    <s v="Sep"/>
    <x v="3"/>
    <x v="0"/>
    <s v="60-74"/>
    <s v="46-60"/>
    <n v="0"/>
    <n v="1"/>
    <n v="0"/>
    <x v="0"/>
  </r>
  <r>
    <s v="P0857"/>
    <d v="2023-09-12T12:23:00"/>
    <s v="F"/>
    <n v="65"/>
    <s v="Asian"/>
    <s v="General Practice"/>
    <b v="0"/>
    <m/>
    <x v="38"/>
    <b v="0"/>
    <x v="1"/>
    <s v="Sep"/>
    <x v="6"/>
    <x v="6"/>
    <s v="60-74"/>
    <s v="0-15"/>
    <n v="1"/>
    <n v="0"/>
    <n v="0"/>
    <x v="1"/>
  </r>
  <r>
    <s v="P0858"/>
    <d v="2023-04-09T23:54:00"/>
    <s v="M"/>
    <n v="30"/>
    <s v="White"/>
    <s v="None"/>
    <b v="0"/>
    <n v="3"/>
    <x v="43"/>
    <b v="0"/>
    <x v="1"/>
    <s v="Apr"/>
    <x v="3"/>
    <x v="2"/>
    <s v="30-44"/>
    <s v="46-60"/>
    <n v="0"/>
    <n v="0"/>
    <n v="0"/>
    <x v="0"/>
  </r>
  <r>
    <s v="P0859"/>
    <d v="2024-01-23T08:46:00"/>
    <s v="M"/>
    <n v="57"/>
    <s v="White"/>
    <s v="General Practice"/>
    <b v="0"/>
    <n v="10"/>
    <x v="41"/>
    <b v="0"/>
    <x v="0"/>
    <s v="Jan"/>
    <x v="6"/>
    <x v="0"/>
    <s v="45-59"/>
    <s v="16-30"/>
    <n v="1"/>
    <n v="0"/>
    <n v="1"/>
    <x v="0"/>
  </r>
  <r>
    <s v="P0860"/>
    <d v="2024-10-21T21:02:00"/>
    <s v="M"/>
    <n v="63"/>
    <s v="White"/>
    <s v="None"/>
    <b v="1"/>
    <m/>
    <x v="30"/>
    <b v="1"/>
    <x v="0"/>
    <s v="Oct"/>
    <x v="4"/>
    <x v="2"/>
    <s v="60-74"/>
    <s v="0-15"/>
    <n v="1"/>
    <n v="1"/>
    <n v="0"/>
    <x v="0"/>
  </r>
  <r>
    <s v="P0861"/>
    <d v="2024-05-23T07:01:00"/>
    <s v="F"/>
    <n v="36"/>
    <s v="Two or More Races"/>
    <s v="None"/>
    <b v="1"/>
    <m/>
    <x v="33"/>
    <b v="1"/>
    <x v="0"/>
    <s v="May"/>
    <x v="2"/>
    <x v="0"/>
    <s v="30-44"/>
    <s v="31-45"/>
    <n v="0"/>
    <n v="1"/>
    <n v="0"/>
    <x v="1"/>
  </r>
  <r>
    <s v="P0862"/>
    <d v="2023-05-14T20:48:00"/>
    <s v="M"/>
    <n v="6"/>
    <s v="Declined to Identify"/>
    <s v="None"/>
    <b v="1"/>
    <m/>
    <x v="21"/>
    <b v="1"/>
    <x v="1"/>
    <s v="May"/>
    <x v="3"/>
    <x v="7"/>
    <s v="0-14"/>
    <s v="46-60"/>
    <n v="0"/>
    <n v="1"/>
    <n v="0"/>
    <x v="0"/>
  </r>
  <r>
    <s v="P0863"/>
    <d v="2024-08-13T07:52:00"/>
    <s v="F"/>
    <n v="3"/>
    <s v="Two or More Races"/>
    <s v="General Practice"/>
    <b v="1"/>
    <m/>
    <x v="17"/>
    <b v="1"/>
    <x v="0"/>
    <s v="Aug"/>
    <x v="6"/>
    <x v="0"/>
    <s v="0-14"/>
    <s v="31-45"/>
    <n v="0"/>
    <n v="1"/>
    <n v="0"/>
    <x v="1"/>
  </r>
  <r>
    <s v="P0864"/>
    <d v="2024-09-14T09:45:00"/>
    <s v="M"/>
    <n v="30"/>
    <s v="Two or More Races"/>
    <s v="None"/>
    <b v="1"/>
    <m/>
    <x v="12"/>
    <b v="1"/>
    <x v="0"/>
    <s v="Sep"/>
    <x v="1"/>
    <x v="1"/>
    <s v="30-44"/>
    <s v="31-45"/>
    <n v="0"/>
    <n v="1"/>
    <n v="0"/>
    <x v="0"/>
  </r>
  <r>
    <s v="P0865"/>
    <d v="2024-08-11T12:24:00"/>
    <s v="F"/>
    <n v="62"/>
    <s v="Asian"/>
    <s v="None"/>
    <b v="1"/>
    <m/>
    <x v="39"/>
    <b v="1"/>
    <x v="0"/>
    <s v="Aug"/>
    <x v="3"/>
    <x v="6"/>
    <s v="60-74"/>
    <s v="0-15"/>
    <n v="1"/>
    <n v="1"/>
    <n v="0"/>
    <x v="1"/>
  </r>
  <r>
    <s v="P0866"/>
    <d v="2023-09-25T23:23:00"/>
    <s v="F"/>
    <n v="19"/>
    <s v="White"/>
    <s v="Orthopedics"/>
    <b v="0"/>
    <m/>
    <x v="1"/>
    <b v="0"/>
    <x v="1"/>
    <s v="Sep"/>
    <x v="4"/>
    <x v="2"/>
    <s v="15-29"/>
    <s v="16-30"/>
    <n v="1"/>
    <n v="0"/>
    <n v="0"/>
    <x v="1"/>
  </r>
  <r>
    <s v="P0867"/>
    <d v="2023-11-24T02:49:00"/>
    <s v="M"/>
    <n v="30"/>
    <s v="Asian"/>
    <s v="None"/>
    <b v="1"/>
    <n v="0"/>
    <x v="40"/>
    <b v="1"/>
    <x v="1"/>
    <s v="Nov"/>
    <x v="5"/>
    <x v="4"/>
    <s v="30-44"/>
    <s v="31-45"/>
    <n v="0"/>
    <n v="1"/>
    <n v="0"/>
    <x v="0"/>
  </r>
  <r>
    <s v="P0868"/>
    <d v="2024-09-06T05:46:00"/>
    <s v="M"/>
    <n v="4"/>
    <s v="Native American/Alaska Native"/>
    <s v="General Practice"/>
    <b v="1"/>
    <n v="5"/>
    <x v="26"/>
    <b v="1"/>
    <x v="0"/>
    <s v="Sep"/>
    <x v="5"/>
    <x v="5"/>
    <s v="0-14"/>
    <s v="31-45"/>
    <n v="0"/>
    <n v="1"/>
    <n v="0"/>
    <x v="0"/>
  </r>
  <r>
    <s v="P0869"/>
    <d v="2023-08-07T14:44:00"/>
    <s v="F"/>
    <n v="9"/>
    <s v="Asian"/>
    <s v="None"/>
    <b v="0"/>
    <m/>
    <x v="41"/>
    <b v="0"/>
    <x v="1"/>
    <s v="Aug"/>
    <x v="4"/>
    <x v="6"/>
    <s v="0-14"/>
    <s v="16-30"/>
    <n v="1"/>
    <n v="0"/>
    <n v="0"/>
    <x v="1"/>
  </r>
  <r>
    <s v="P0870"/>
    <d v="2023-09-01T17:34:00"/>
    <s v="M"/>
    <n v="51"/>
    <s v="White"/>
    <s v="None"/>
    <b v="1"/>
    <m/>
    <x v="45"/>
    <b v="1"/>
    <x v="1"/>
    <s v="Sep"/>
    <x v="5"/>
    <x v="3"/>
    <s v="45-59"/>
    <s v="16-30"/>
    <n v="1"/>
    <n v="1"/>
    <n v="0"/>
    <x v="0"/>
  </r>
  <r>
    <s v="P0871"/>
    <d v="2023-08-16T10:05:00"/>
    <s v="F"/>
    <n v="45"/>
    <s v="White"/>
    <s v="Cardiology"/>
    <b v="0"/>
    <m/>
    <x v="43"/>
    <b v="0"/>
    <x v="1"/>
    <s v="Aug"/>
    <x v="0"/>
    <x v="1"/>
    <s v="45-59"/>
    <s v="46-60"/>
    <n v="0"/>
    <n v="0"/>
    <n v="0"/>
    <x v="1"/>
  </r>
  <r>
    <s v="P0872"/>
    <d v="2023-08-14T04:19:00"/>
    <s v="F"/>
    <n v="43"/>
    <s v="Two or More Races"/>
    <s v="None"/>
    <b v="0"/>
    <n v="5"/>
    <x v="2"/>
    <b v="0"/>
    <x v="1"/>
    <s v="Aug"/>
    <x v="4"/>
    <x v="5"/>
    <s v="30-44"/>
    <s v="46-60"/>
    <n v="0"/>
    <n v="0"/>
    <n v="0"/>
    <x v="1"/>
  </r>
  <r>
    <s v="P0873"/>
    <d v="2023-09-19T16:47:00"/>
    <s v="M"/>
    <n v="39"/>
    <s v="African American"/>
    <s v="General Practice"/>
    <b v="0"/>
    <m/>
    <x v="28"/>
    <b v="0"/>
    <x v="1"/>
    <s v="Sep"/>
    <x v="6"/>
    <x v="3"/>
    <s v="30-44"/>
    <s v="16-30"/>
    <n v="1"/>
    <n v="0"/>
    <n v="0"/>
    <x v="0"/>
  </r>
  <r>
    <s v="P0874"/>
    <d v="2024-08-20T20:36:00"/>
    <s v="F"/>
    <n v="68"/>
    <s v="African American"/>
    <s v="Physiotherapy"/>
    <b v="1"/>
    <m/>
    <x v="41"/>
    <b v="1"/>
    <x v="0"/>
    <s v="Aug"/>
    <x v="6"/>
    <x v="7"/>
    <s v="60-74"/>
    <s v="16-30"/>
    <n v="1"/>
    <n v="1"/>
    <n v="0"/>
    <x v="1"/>
  </r>
  <r>
    <s v="P0875"/>
    <d v="2024-03-09T10:20:00"/>
    <s v="M"/>
    <n v="74"/>
    <s v="White"/>
    <s v="General Practice"/>
    <b v="0"/>
    <m/>
    <x v="46"/>
    <b v="0"/>
    <x v="0"/>
    <s v="Mar"/>
    <x v="1"/>
    <x v="1"/>
    <s v="60-74"/>
    <s v="16-30"/>
    <n v="1"/>
    <n v="0"/>
    <n v="0"/>
    <x v="0"/>
  </r>
  <r>
    <s v="P0876"/>
    <d v="2024-04-26T21:25:00"/>
    <s v="M"/>
    <n v="22"/>
    <s v="Asian"/>
    <s v="None"/>
    <b v="1"/>
    <m/>
    <x v="6"/>
    <b v="1"/>
    <x v="0"/>
    <s v="Apr"/>
    <x v="5"/>
    <x v="2"/>
    <s v="15-29"/>
    <s v="31-45"/>
    <n v="0"/>
    <n v="1"/>
    <n v="0"/>
    <x v="0"/>
  </r>
  <r>
    <s v="P0877"/>
    <d v="2023-11-26T04:39:00"/>
    <s v="F"/>
    <n v="39"/>
    <s v="Pacific Islander"/>
    <s v="Physiotherapy"/>
    <b v="1"/>
    <m/>
    <x v="10"/>
    <b v="1"/>
    <x v="1"/>
    <s v="Nov"/>
    <x v="3"/>
    <x v="5"/>
    <s v="30-44"/>
    <s v="31-45"/>
    <n v="0"/>
    <n v="1"/>
    <n v="0"/>
    <x v="1"/>
  </r>
  <r>
    <s v="P0878"/>
    <d v="2024-01-22T18:34:00"/>
    <s v="F"/>
    <n v="46"/>
    <s v="Two or More Races"/>
    <s v="None"/>
    <b v="0"/>
    <m/>
    <x v="14"/>
    <b v="0"/>
    <x v="0"/>
    <s v="Jan"/>
    <x v="4"/>
    <x v="7"/>
    <s v="45-59"/>
    <s v="46-60"/>
    <n v="0"/>
    <n v="0"/>
    <n v="0"/>
    <x v="1"/>
  </r>
  <r>
    <s v="P0879"/>
    <d v="2023-07-13T14:45:00"/>
    <s v="M"/>
    <n v="16"/>
    <s v="African American"/>
    <s v="None"/>
    <b v="0"/>
    <n v="4"/>
    <x v="41"/>
    <b v="0"/>
    <x v="1"/>
    <s v="Jul"/>
    <x v="2"/>
    <x v="6"/>
    <s v="15-29"/>
    <s v="16-30"/>
    <n v="1"/>
    <n v="0"/>
    <n v="0"/>
    <x v="0"/>
  </r>
  <r>
    <s v="P0880"/>
    <d v="2023-08-29T20:24:00"/>
    <s v="F"/>
    <n v="41"/>
    <s v="White"/>
    <s v="General Practice"/>
    <b v="0"/>
    <m/>
    <x v="36"/>
    <b v="0"/>
    <x v="1"/>
    <s v="Aug"/>
    <x v="6"/>
    <x v="7"/>
    <s v="30-44"/>
    <s v="16-30"/>
    <n v="1"/>
    <n v="0"/>
    <n v="0"/>
    <x v="1"/>
  </r>
  <r>
    <s v="P0881"/>
    <d v="2024-01-02T07:09:00"/>
    <s v="M"/>
    <n v="3"/>
    <s v="African American"/>
    <s v="General Practice"/>
    <b v="1"/>
    <m/>
    <x v="1"/>
    <b v="1"/>
    <x v="0"/>
    <s v="Jan"/>
    <x v="6"/>
    <x v="0"/>
    <s v="0-14"/>
    <s v="16-30"/>
    <n v="1"/>
    <n v="1"/>
    <n v="0"/>
    <x v="0"/>
  </r>
  <r>
    <s v="P0882"/>
    <d v="2024-07-09T03:46:00"/>
    <s v="M"/>
    <n v="60"/>
    <s v="African American"/>
    <s v="Gastroenterology"/>
    <b v="0"/>
    <n v="9"/>
    <x v="12"/>
    <b v="0"/>
    <x v="0"/>
    <s v="Jul"/>
    <x v="6"/>
    <x v="5"/>
    <s v="60-74"/>
    <s v="31-45"/>
    <n v="0"/>
    <n v="0"/>
    <n v="0"/>
    <x v="0"/>
  </r>
  <r>
    <s v="P0883"/>
    <d v="2023-08-10T13:40:00"/>
    <s v="M"/>
    <n v="65"/>
    <s v="African American"/>
    <s v="None"/>
    <b v="1"/>
    <m/>
    <x v="15"/>
    <b v="1"/>
    <x v="1"/>
    <s v="Aug"/>
    <x v="2"/>
    <x v="6"/>
    <s v="60-74"/>
    <s v="31-45"/>
    <n v="0"/>
    <n v="1"/>
    <n v="0"/>
    <x v="0"/>
  </r>
  <r>
    <s v="P0884"/>
    <d v="2024-08-27T07:04:00"/>
    <s v="F"/>
    <n v="75"/>
    <s v="White"/>
    <s v="None"/>
    <b v="0"/>
    <n v="4"/>
    <x v="30"/>
    <b v="0"/>
    <x v="0"/>
    <s v="Aug"/>
    <x v="6"/>
    <x v="0"/>
    <s v="75+"/>
    <s v="0-15"/>
    <n v="1"/>
    <n v="0"/>
    <n v="0"/>
    <x v="1"/>
  </r>
  <r>
    <s v="P0885"/>
    <d v="2023-04-01T04:34:00"/>
    <s v="M"/>
    <n v="79"/>
    <s v="White"/>
    <s v="General Practice"/>
    <b v="0"/>
    <m/>
    <x v="28"/>
    <b v="0"/>
    <x v="1"/>
    <s v="Apr"/>
    <x v="1"/>
    <x v="5"/>
    <s v="75+"/>
    <s v="16-30"/>
    <n v="1"/>
    <n v="0"/>
    <n v="0"/>
    <x v="0"/>
  </r>
  <r>
    <s v="P0886"/>
    <d v="2024-08-04T20:04:00"/>
    <s v="F"/>
    <n v="11"/>
    <s v="Declined to Identify"/>
    <s v="None"/>
    <b v="1"/>
    <m/>
    <x v="40"/>
    <b v="1"/>
    <x v="0"/>
    <s v="Aug"/>
    <x v="3"/>
    <x v="7"/>
    <s v="0-14"/>
    <s v="31-45"/>
    <n v="0"/>
    <n v="1"/>
    <n v="0"/>
    <x v="1"/>
  </r>
  <r>
    <s v="P0887"/>
    <d v="2024-04-03T07:49:00"/>
    <s v="F"/>
    <n v="53"/>
    <s v="White"/>
    <s v="General Practice"/>
    <b v="1"/>
    <m/>
    <x v="6"/>
    <b v="1"/>
    <x v="0"/>
    <s v="Apr"/>
    <x v="0"/>
    <x v="0"/>
    <s v="45-59"/>
    <s v="31-45"/>
    <n v="0"/>
    <n v="1"/>
    <n v="0"/>
    <x v="1"/>
  </r>
  <r>
    <s v="P0888"/>
    <d v="2024-03-05T16:35:00"/>
    <s v="F"/>
    <n v="26"/>
    <s v="White"/>
    <s v="None"/>
    <b v="1"/>
    <m/>
    <x v="48"/>
    <b v="1"/>
    <x v="0"/>
    <s v="Mar"/>
    <x v="6"/>
    <x v="3"/>
    <s v="15-29"/>
    <s v="16-30"/>
    <n v="1"/>
    <n v="1"/>
    <n v="0"/>
    <x v="1"/>
  </r>
  <r>
    <s v="P0889"/>
    <d v="2023-04-24T19:44:00"/>
    <s v="F"/>
    <n v="63"/>
    <s v="White"/>
    <s v="General Practice"/>
    <b v="0"/>
    <n v="1"/>
    <x v="41"/>
    <b v="0"/>
    <x v="1"/>
    <s v="Apr"/>
    <x v="4"/>
    <x v="7"/>
    <s v="60-74"/>
    <s v="16-30"/>
    <n v="1"/>
    <n v="0"/>
    <n v="0"/>
    <x v="1"/>
  </r>
  <r>
    <s v="P0890"/>
    <d v="2024-07-20T10:06:00"/>
    <s v="F"/>
    <n v="14"/>
    <s v="African American"/>
    <s v="None"/>
    <b v="1"/>
    <m/>
    <x v="15"/>
    <b v="1"/>
    <x v="0"/>
    <s v="Jul"/>
    <x v="1"/>
    <x v="1"/>
    <s v="0-14"/>
    <s v="31-45"/>
    <n v="0"/>
    <n v="1"/>
    <n v="0"/>
    <x v="1"/>
  </r>
  <r>
    <s v="P0891"/>
    <d v="2024-09-01T14:04:00"/>
    <s v="F"/>
    <n v="44"/>
    <s v="Pacific Islander"/>
    <s v="None"/>
    <b v="0"/>
    <n v="7"/>
    <x v="44"/>
    <b v="0"/>
    <x v="0"/>
    <s v="Sep"/>
    <x v="3"/>
    <x v="6"/>
    <s v="30-44"/>
    <s v="31-45"/>
    <n v="0"/>
    <n v="0"/>
    <n v="0"/>
    <x v="1"/>
  </r>
  <r>
    <s v="P0892"/>
    <d v="2024-07-06T10:50:00"/>
    <s v="M"/>
    <n v="40"/>
    <s v="African American"/>
    <s v="Physiotherapy"/>
    <b v="0"/>
    <n v="2"/>
    <x v="16"/>
    <b v="0"/>
    <x v="0"/>
    <s v="Jul"/>
    <x v="1"/>
    <x v="1"/>
    <s v="30-44"/>
    <s v="46-60"/>
    <n v="0"/>
    <n v="0"/>
    <n v="0"/>
    <x v="0"/>
  </r>
  <r>
    <s v="P0893"/>
    <d v="2024-09-04T13:50:00"/>
    <s v="F"/>
    <n v="15"/>
    <s v="Asian"/>
    <s v="None"/>
    <b v="1"/>
    <m/>
    <x v="42"/>
    <b v="1"/>
    <x v="0"/>
    <s v="Sep"/>
    <x v="0"/>
    <x v="6"/>
    <s v="15-29"/>
    <s v="0-15"/>
    <n v="1"/>
    <n v="1"/>
    <n v="0"/>
    <x v="1"/>
  </r>
  <r>
    <s v="P0894"/>
    <d v="2024-05-16T02:05:00"/>
    <s v="F"/>
    <n v="39"/>
    <s v="African American"/>
    <s v="None"/>
    <b v="1"/>
    <m/>
    <x v="38"/>
    <b v="1"/>
    <x v="0"/>
    <s v="May"/>
    <x v="2"/>
    <x v="4"/>
    <s v="30-44"/>
    <s v="0-15"/>
    <n v="1"/>
    <n v="1"/>
    <n v="0"/>
    <x v="1"/>
  </r>
  <r>
    <s v="P0895"/>
    <d v="2023-10-07T05:09:00"/>
    <s v="F"/>
    <n v="43"/>
    <s v="African American"/>
    <s v="None"/>
    <b v="0"/>
    <n v="8"/>
    <x v="34"/>
    <b v="0"/>
    <x v="1"/>
    <s v="Oct"/>
    <x v="1"/>
    <x v="5"/>
    <s v="30-44"/>
    <s v="0-15"/>
    <n v="1"/>
    <n v="0"/>
    <n v="1"/>
    <x v="1"/>
  </r>
  <r>
    <s v="P0896"/>
    <d v="2024-06-03T05:17:00"/>
    <s v="F"/>
    <n v="31"/>
    <s v="Two or More Races"/>
    <s v="None"/>
    <b v="1"/>
    <m/>
    <x v="43"/>
    <b v="1"/>
    <x v="0"/>
    <s v="Jun"/>
    <x v="4"/>
    <x v="5"/>
    <s v="30-44"/>
    <s v="46-60"/>
    <n v="0"/>
    <n v="1"/>
    <n v="0"/>
    <x v="1"/>
  </r>
  <r>
    <s v="P0897"/>
    <d v="2024-06-30T15:23:00"/>
    <s v="M"/>
    <n v="65"/>
    <s v="White"/>
    <s v="None"/>
    <b v="0"/>
    <m/>
    <x v="47"/>
    <b v="0"/>
    <x v="0"/>
    <s v="Jun"/>
    <x v="3"/>
    <x v="3"/>
    <s v="60-74"/>
    <s v="46-60"/>
    <n v="0"/>
    <n v="0"/>
    <n v="0"/>
    <x v="0"/>
  </r>
  <r>
    <s v="P0898"/>
    <d v="2024-08-22T07:40:00"/>
    <s v="M"/>
    <n v="37"/>
    <s v="Two or More Races"/>
    <s v="None"/>
    <b v="1"/>
    <m/>
    <x v="30"/>
    <b v="1"/>
    <x v="0"/>
    <s v="Aug"/>
    <x v="2"/>
    <x v="0"/>
    <s v="30-44"/>
    <s v="0-15"/>
    <n v="1"/>
    <n v="1"/>
    <n v="0"/>
    <x v="0"/>
  </r>
  <r>
    <s v="P0899"/>
    <d v="2024-07-01T04:59:00"/>
    <s v="F"/>
    <n v="50"/>
    <s v="White"/>
    <s v="None"/>
    <b v="0"/>
    <m/>
    <x v="49"/>
    <b v="0"/>
    <x v="0"/>
    <s v="Jul"/>
    <x v="4"/>
    <x v="5"/>
    <s v="45-59"/>
    <s v="46-60"/>
    <n v="0"/>
    <n v="0"/>
    <n v="0"/>
    <x v="1"/>
  </r>
  <r>
    <s v="P0900"/>
    <d v="2023-05-17T03:29:00"/>
    <s v="F"/>
    <n v="33"/>
    <s v="Native American/Alaska Native"/>
    <s v="None"/>
    <b v="0"/>
    <m/>
    <x v="39"/>
    <b v="0"/>
    <x v="1"/>
    <s v="May"/>
    <x v="0"/>
    <x v="5"/>
    <s v="30-44"/>
    <s v="0-15"/>
    <n v="1"/>
    <n v="0"/>
    <n v="0"/>
    <x v="1"/>
  </r>
  <r>
    <s v="P0901"/>
    <d v="2023-12-25T10:12:00"/>
    <s v="M"/>
    <n v="33"/>
    <s v="Pacific Islander"/>
    <s v="Cardiology"/>
    <b v="1"/>
    <n v="1"/>
    <x v="41"/>
    <b v="1"/>
    <x v="1"/>
    <s v="Dec"/>
    <x v="4"/>
    <x v="1"/>
    <s v="30-44"/>
    <s v="16-30"/>
    <n v="1"/>
    <n v="1"/>
    <n v="0"/>
    <x v="0"/>
  </r>
  <r>
    <s v="P0902"/>
    <d v="2024-04-23T07:09:00"/>
    <s v="M"/>
    <n v="2"/>
    <s v="Two or More Races"/>
    <s v="Orthopedics"/>
    <b v="0"/>
    <n v="6"/>
    <x v="43"/>
    <b v="0"/>
    <x v="0"/>
    <s v="Apr"/>
    <x v="6"/>
    <x v="0"/>
    <s v="0-14"/>
    <s v="46-60"/>
    <n v="0"/>
    <n v="0"/>
    <n v="0"/>
    <x v="0"/>
  </r>
  <r>
    <s v="P0903"/>
    <d v="2024-08-18T19:37:00"/>
    <s v="F"/>
    <n v="48"/>
    <s v="African American"/>
    <s v="None"/>
    <b v="1"/>
    <n v="4"/>
    <x v="24"/>
    <b v="1"/>
    <x v="0"/>
    <s v="Aug"/>
    <x v="3"/>
    <x v="7"/>
    <s v="45-59"/>
    <s v="16-30"/>
    <n v="1"/>
    <n v="1"/>
    <n v="0"/>
    <x v="1"/>
  </r>
  <r>
    <s v="P0904"/>
    <d v="2024-07-19T02:11:00"/>
    <s v="F"/>
    <n v="16"/>
    <s v="African American"/>
    <s v="None"/>
    <b v="0"/>
    <m/>
    <x v="12"/>
    <b v="0"/>
    <x v="0"/>
    <s v="Jul"/>
    <x v="5"/>
    <x v="4"/>
    <s v="15-29"/>
    <s v="31-45"/>
    <n v="0"/>
    <n v="0"/>
    <n v="0"/>
    <x v="1"/>
  </r>
  <r>
    <s v="P0905"/>
    <d v="2023-09-09T11:47:00"/>
    <s v="M"/>
    <n v="49"/>
    <s v="White"/>
    <s v="None"/>
    <b v="1"/>
    <m/>
    <x v="9"/>
    <b v="1"/>
    <x v="1"/>
    <s v="Sep"/>
    <x v="1"/>
    <x v="1"/>
    <s v="45-59"/>
    <s v="46-60"/>
    <n v="0"/>
    <n v="1"/>
    <n v="0"/>
    <x v="0"/>
  </r>
  <r>
    <s v="P0906"/>
    <d v="2024-04-16T06:15:00"/>
    <s v="F"/>
    <n v="79"/>
    <s v="Two or More Races"/>
    <s v="General Practice"/>
    <b v="0"/>
    <n v="0"/>
    <x v="44"/>
    <b v="0"/>
    <x v="0"/>
    <s v="Apr"/>
    <x v="6"/>
    <x v="0"/>
    <s v="75+"/>
    <s v="31-45"/>
    <n v="0"/>
    <n v="0"/>
    <n v="0"/>
    <x v="1"/>
  </r>
  <r>
    <s v="P0907"/>
    <d v="2024-07-31T02:59:00"/>
    <s v="M"/>
    <n v="44"/>
    <s v="Pacific Islander"/>
    <s v="Orthopedics"/>
    <b v="1"/>
    <m/>
    <x v="19"/>
    <b v="1"/>
    <x v="0"/>
    <s v="Jul"/>
    <x v="0"/>
    <x v="4"/>
    <s v="30-44"/>
    <s v="16-30"/>
    <n v="1"/>
    <n v="1"/>
    <n v="0"/>
    <x v="0"/>
  </r>
  <r>
    <s v="P0908"/>
    <d v="2023-07-25T04:31:00"/>
    <s v="M"/>
    <n v="21"/>
    <s v="Asian"/>
    <s v="Cardiology"/>
    <b v="0"/>
    <m/>
    <x v="25"/>
    <b v="0"/>
    <x v="1"/>
    <s v="Jul"/>
    <x v="6"/>
    <x v="5"/>
    <s v="15-29"/>
    <s v="46-60"/>
    <n v="0"/>
    <n v="0"/>
    <n v="0"/>
    <x v="0"/>
  </r>
  <r>
    <s v="P0909"/>
    <d v="2024-09-06T13:39:00"/>
    <s v="M"/>
    <n v="56"/>
    <s v="African American"/>
    <s v="General Practice"/>
    <b v="0"/>
    <m/>
    <x v="2"/>
    <b v="0"/>
    <x v="0"/>
    <s v="Sep"/>
    <x v="5"/>
    <x v="6"/>
    <s v="45-59"/>
    <s v="46-60"/>
    <n v="0"/>
    <n v="0"/>
    <n v="0"/>
    <x v="0"/>
  </r>
  <r>
    <s v="P0910"/>
    <d v="2024-05-18T12:58:00"/>
    <s v="F"/>
    <n v="33"/>
    <s v="African American"/>
    <s v="Cardiology"/>
    <b v="0"/>
    <n v="3"/>
    <x v="2"/>
    <b v="0"/>
    <x v="0"/>
    <s v="May"/>
    <x v="1"/>
    <x v="6"/>
    <s v="30-44"/>
    <s v="46-60"/>
    <n v="0"/>
    <n v="0"/>
    <n v="0"/>
    <x v="1"/>
  </r>
  <r>
    <s v="P0911"/>
    <d v="2024-01-06T14:30:00"/>
    <s v="M"/>
    <n v="30"/>
    <s v="White"/>
    <s v="None"/>
    <b v="0"/>
    <n v="7"/>
    <x v="21"/>
    <b v="0"/>
    <x v="0"/>
    <s v="Jan"/>
    <x v="1"/>
    <x v="6"/>
    <s v="30-44"/>
    <s v="46-60"/>
    <n v="0"/>
    <n v="0"/>
    <n v="0"/>
    <x v="0"/>
  </r>
  <r>
    <s v="P0912"/>
    <d v="2024-10-12T19:55:00"/>
    <s v="F"/>
    <n v="76"/>
    <s v="Two or More Races"/>
    <s v="None"/>
    <b v="1"/>
    <m/>
    <x v="0"/>
    <b v="1"/>
    <x v="0"/>
    <s v="Oct"/>
    <x v="1"/>
    <x v="7"/>
    <s v="75+"/>
    <s v="31-45"/>
    <n v="0"/>
    <n v="1"/>
    <n v="0"/>
    <x v="1"/>
  </r>
  <r>
    <s v="P0913"/>
    <d v="2023-11-07T01:37:00"/>
    <s v="F"/>
    <n v="29"/>
    <s v="Native American/Alaska Native"/>
    <s v="None"/>
    <b v="1"/>
    <n v="2"/>
    <x v="3"/>
    <b v="1"/>
    <x v="1"/>
    <s v="Nov"/>
    <x v="6"/>
    <x v="4"/>
    <s v="15-29"/>
    <s v="31-45"/>
    <n v="0"/>
    <n v="1"/>
    <n v="0"/>
    <x v="1"/>
  </r>
  <r>
    <s v="P0914"/>
    <d v="2023-06-22T20:32:00"/>
    <s v="F"/>
    <n v="19"/>
    <s v="White"/>
    <s v="None"/>
    <b v="0"/>
    <m/>
    <x v="25"/>
    <b v="0"/>
    <x v="1"/>
    <s v="Jun"/>
    <x v="2"/>
    <x v="7"/>
    <s v="15-29"/>
    <s v="46-60"/>
    <n v="0"/>
    <n v="0"/>
    <n v="0"/>
    <x v="1"/>
  </r>
  <r>
    <s v="P0915"/>
    <d v="2023-11-06T10:21:00"/>
    <s v="M"/>
    <n v="74"/>
    <s v="White"/>
    <s v="None"/>
    <b v="0"/>
    <n v="3"/>
    <x v="34"/>
    <b v="0"/>
    <x v="1"/>
    <s v="Nov"/>
    <x v="4"/>
    <x v="1"/>
    <s v="60-74"/>
    <s v="0-15"/>
    <n v="1"/>
    <n v="0"/>
    <n v="0"/>
    <x v="0"/>
  </r>
  <r>
    <s v="P0916"/>
    <d v="2023-07-22T19:56:00"/>
    <s v="F"/>
    <n v="8"/>
    <s v="African American"/>
    <s v="General Practice"/>
    <b v="0"/>
    <m/>
    <x v="46"/>
    <b v="0"/>
    <x v="1"/>
    <s v="Jul"/>
    <x v="1"/>
    <x v="7"/>
    <s v="0-14"/>
    <s v="16-30"/>
    <n v="1"/>
    <n v="0"/>
    <n v="0"/>
    <x v="1"/>
  </r>
  <r>
    <s v="P0917"/>
    <d v="2023-08-16T07:07:00"/>
    <s v="M"/>
    <n v="23"/>
    <s v="White"/>
    <s v="None"/>
    <b v="0"/>
    <m/>
    <x v="7"/>
    <b v="0"/>
    <x v="1"/>
    <s v="Aug"/>
    <x v="0"/>
    <x v="0"/>
    <s v="15-29"/>
    <s v="16-30"/>
    <n v="1"/>
    <n v="0"/>
    <n v="0"/>
    <x v="0"/>
  </r>
  <r>
    <s v="P0918"/>
    <d v="2024-02-11T13:19:00"/>
    <s v="F"/>
    <n v="72"/>
    <s v="White"/>
    <s v="None"/>
    <b v="1"/>
    <m/>
    <x v="13"/>
    <b v="1"/>
    <x v="0"/>
    <s v="Feb"/>
    <x v="3"/>
    <x v="6"/>
    <s v="60-74"/>
    <s v="46-60"/>
    <n v="0"/>
    <n v="1"/>
    <n v="0"/>
    <x v="1"/>
  </r>
  <r>
    <s v="P0919"/>
    <d v="2023-08-24T10:02:00"/>
    <s v="M"/>
    <n v="10"/>
    <s v="White"/>
    <s v="None"/>
    <b v="1"/>
    <m/>
    <x v="12"/>
    <b v="1"/>
    <x v="1"/>
    <s v="Aug"/>
    <x v="2"/>
    <x v="1"/>
    <s v="0-14"/>
    <s v="31-45"/>
    <n v="0"/>
    <n v="1"/>
    <n v="0"/>
    <x v="0"/>
  </r>
  <r>
    <s v="P0920"/>
    <d v="2023-10-07T07:36:00"/>
    <s v="F"/>
    <n v="59"/>
    <s v="White"/>
    <s v="None"/>
    <b v="0"/>
    <m/>
    <x v="50"/>
    <b v="0"/>
    <x v="1"/>
    <s v="Oct"/>
    <x v="1"/>
    <x v="0"/>
    <s v="45-59"/>
    <s v="31-45"/>
    <n v="0"/>
    <n v="0"/>
    <n v="0"/>
    <x v="1"/>
  </r>
  <r>
    <s v="P0921"/>
    <d v="2023-07-15T18:50:00"/>
    <s v="F"/>
    <n v="63"/>
    <s v="White"/>
    <s v="Orthopedics"/>
    <b v="0"/>
    <n v="7"/>
    <x v="45"/>
    <b v="0"/>
    <x v="1"/>
    <s v="Jul"/>
    <x v="1"/>
    <x v="7"/>
    <s v="60-74"/>
    <s v="16-30"/>
    <n v="1"/>
    <n v="0"/>
    <n v="1"/>
    <x v="1"/>
  </r>
  <r>
    <s v="P0922"/>
    <d v="2024-03-04T11:45:00"/>
    <s v="M"/>
    <n v="55"/>
    <s v="White"/>
    <s v="General Practice"/>
    <b v="1"/>
    <m/>
    <x v="33"/>
    <b v="1"/>
    <x v="0"/>
    <s v="Mar"/>
    <x v="4"/>
    <x v="1"/>
    <s v="45-59"/>
    <s v="31-45"/>
    <n v="0"/>
    <n v="1"/>
    <n v="0"/>
    <x v="0"/>
  </r>
  <r>
    <s v="P0923"/>
    <d v="2023-05-22T04:40:00"/>
    <s v="F"/>
    <n v="65"/>
    <s v="Pacific Islander"/>
    <s v="None"/>
    <b v="0"/>
    <m/>
    <x v="7"/>
    <b v="0"/>
    <x v="1"/>
    <s v="May"/>
    <x v="4"/>
    <x v="5"/>
    <s v="60-74"/>
    <s v="16-30"/>
    <n v="1"/>
    <n v="0"/>
    <n v="0"/>
    <x v="1"/>
  </r>
  <r>
    <s v="P0924"/>
    <d v="2024-02-27T20:39:00"/>
    <s v="M"/>
    <n v="52"/>
    <s v="Two or More Races"/>
    <s v="None"/>
    <b v="0"/>
    <m/>
    <x v="46"/>
    <b v="0"/>
    <x v="0"/>
    <s v="Feb"/>
    <x v="6"/>
    <x v="7"/>
    <s v="45-59"/>
    <s v="16-30"/>
    <n v="1"/>
    <n v="0"/>
    <n v="0"/>
    <x v="0"/>
  </r>
  <r>
    <s v="P0925"/>
    <d v="2023-09-19T01:55:00"/>
    <s v="F"/>
    <n v="15"/>
    <s v="Declined to Identify"/>
    <s v="None"/>
    <b v="1"/>
    <n v="0"/>
    <x v="6"/>
    <b v="1"/>
    <x v="1"/>
    <s v="Sep"/>
    <x v="6"/>
    <x v="4"/>
    <s v="15-29"/>
    <s v="31-45"/>
    <n v="0"/>
    <n v="1"/>
    <n v="0"/>
    <x v="1"/>
  </r>
  <r>
    <s v="P0926"/>
    <d v="2023-08-18T05:25:00"/>
    <s v="F"/>
    <n v="22"/>
    <s v="White"/>
    <s v="Orthopedics"/>
    <b v="0"/>
    <m/>
    <x v="13"/>
    <b v="0"/>
    <x v="1"/>
    <s v="Aug"/>
    <x v="5"/>
    <x v="5"/>
    <s v="15-29"/>
    <s v="46-60"/>
    <n v="0"/>
    <n v="0"/>
    <n v="0"/>
    <x v="1"/>
  </r>
  <r>
    <s v="P0927"/>
    <d v="2023-06-22T23:50:00"/>
    <s v="F"/>
    <n v="22"/>
    <s v="Declined to Identify"/>
    <s v="Cardiology"/>
    <b v="0"/>
    <n v="7"/>
    <x v="33"/>
    <b v="0"/>
    <x v="1"/>
    <s v="Jun"/>
    <x v="2"/>
    <x v="2"/>
    <s v="15-29"/>
    <s v="31-45"/>
    <n v="0"/>
    <n v="0"/>
    <n v="0"/>
    <x v="1"/>
  </r>
  <r>
    <s v="P0928"/>
    <d v="2024-08-02T03:32:00"/>
    <s v="F"/>
    <n v="22"/>
    <s v="Pacific Islander"/>
    <s v="None"/>
    <b v="0"/>
    <m/>
    <x v="23"/>
    <b v="0"/>
    <x v="0"/>
    <s v="Aug"/>
    <x v="5"/>
    <x v="5"/>
    <s v="15-29"/>
    <s v="46-60"/>
    <n v="0"/>
    <n v="0"/>
    <n v="0"/>
    <x v="1"/>
  </r>
  <r>
    <s v="P0929"/>
    <d v="2023-06-22T09:13:00"/>
    <s v="M"/>
    <n v="41"/>
    <s v="Declined to Identify"/>
    <s v="None"/>
    <b v="1"/>
    <m/>
    <x v="21"/>
    <b v="1"/>
    <x v="1"/>
    <s v="Jun"/>
    <x v="2"/>
    <x v="1"/>
    <s v="30-44"/>
    <s v="46-60"/>
    <n v="0"/>
    <n v="1"/>
    <n v="0"/>
    <x v="0"/>
  </r>
  <r>
    <s v="P0930"/>
    <d v="2024-09-01T04:25:00"/>
    <s v="F"/>
    <n v="37"/>
    <s v="White"/>
    <s v="None"/>
    <b v="1"/>
    <n v="0"/>
    <x v="14"/>
    <b v="1"/>
    <x v="0"/>
    <s v="Sep"/>
    <x v="3"/>
    <x v="5"/>
    <s v="30-44"/>
    <s v="46-60"/>
    <n v="0"/>
    <n v="1"/>
    <n v="0"/>
    <x v="1"/>
  </r>
  <r>
    <s v="P0931"/>
    <d v="2023-09-15T00:03:00"/>
    <s v="F"/>
    <n v="66"/>
    <s v="White"/>
    <s v="None"/>
    <b v="0"/>
    <m/>
    <x v="3"/>
    <b v="0"/>
    <x v="1"/>
    <s v="Sep"/>
    <x v="5"/>
    <x v="4"/>
    <s v="60-74"/>
    <s v="31-45"/>
    <n v="0"/>
    <n v="0"/>
    <n v="0"/>
    <x v="1"/>
  </r>
  <r>
    <s v="P0932"/>
    <d v="2024-03-07T20:43:00"/>
    <s v="M"/>
    <n v="68"/>
    <s v="African American"/>
    <s v="General Practice"/>
    <b v="1"/>
    <m/>
    <x v="36"/>
    <b v="1"/>
    <x v="0"/>
    <s v="Mar"/>
    <x v="2"/>
    <x v="7"/>
    <s v="60-74"/>
    <s v="16-30"/>
    <n v="1"/>
    <n v="1"/>
    <n v="0"/>
    <x v="0"/>
  </r>
  <r>
    <s v="P0933"/>
    <d v="2024-09-02T20:20:00"/>
    <s v="F"/>
    <n v="78"/>
    <s v="African American"/>
    <s v="None"/>
    <b v="0"/>
    <m/>
    <x v="3"/>
    <b v="0"/>
    <x v="0"/>
    <s v="Sep"/>
    <x v="4"/>
    <x v="7"/>
    <s v="75+"/>
    <s v="31-45"/>
    <n v="0"/>
    <n v="0"/>
    <n v="0"/>
    <x v="1"/>
  </r>
  <r>
    <s v="P0934"/>
    <d v="2023-11-23T04:13:00"/>
    <s v="M"/>
    <n v="55"/>
    <s v="Pacific Islander"/>
    <s v="None"/>
    <b v="0"/>
    <n v="8"/>
    <x v="34"/>
    <b v="0"/>
    <x v="1"/>
    <s v="Nov"/>
    <x v="2"/>
    <x v="5"/>
    <s v="45-59"/>
    <s v="0-15"/>
    <n v="1"/>
    <n v="0"/>
    <n v="1"/>
    <x v="0"/>
  </r>
  <r>
    <s v="P0935"/>
    <d v="2023-04-01T01:21:00"/>
    <s v="M"/>
    <n v="18"/>
    <s v="Two or More Races"/>
    <s v="None"/>
    <b v="1"/>
    <n v="3"/>
    <x v="17"/>
    <b v="1"/>
    <x v="1"/>
    <s v="Apr"/>
    <x v="1"/>
    <x v="4"/>
    <s v="15-29"/>
    <s v="31-45"/>
    <n v="0"/>
    <n v="1"/>
    <n v="0"/>
    <x v="0"/>
  </r>
  <r>
    <s v="P0936"/>
    <d v="2024-03-04T18:28:00"/>
    <s v="F"/>
    <n v="56"/>
    <s v="African American"/>
    <s v="General Practice"/>
    <b v="1"/>
    <m/>
    <x v="2"/>
    <b v="1"/>
    <x v="0"/>
    <s v="Mar"/>
    <x v="4"/>
    <x v="7"/>
    <s v="45-59"/>
    <s v="46-60"/>
    <n v="0"/>
    <n v="1"/>
    <n v="0"/>
    <x v="1"/>
  </r>
  <r>
    <s v="P0937"/>
    <d v="2024-06-16T22:19:00"/>
    <s v="F"/>
    <n v="42"/>
    <s v="White"/>
    <s v="None"/>
    <b v="0"/>
    <n v="4"/>
    <x v="46"/>
    <b v="0"/>
    <x v="0"/>
    <s v="Jun"/>
    <x v="3"/>
    <x v="2"/>
    <s v="30-44"/>
    <s v="16-30"/>
    <n v="1"/>
    <n v="0"/>
    <n v="0"/>
    <x v="1"/>
  </r>
  <r>
    <s v="P0938"/>
    <d v="2024-02-05T10:53:00"/>
    <s v="F"/>
    <n v="40"/>
    <s v="African American"/>
    <s v="None"/>
    <b v="0"/>
    <n v="0"/>
    <x v="16"/>
    <b v="0"/>
    <x v="0"/>
    <s v="Feb"/>
    <x v="4"/>
    <x v="1"/>
    <s v="30-44"/>
    <s v="46-60"/>
    <n v="0"/>
    <n v="0"/>
    <n v="0"/>
    <x v="1"/>
  </r>
  <r>
    <s v="P0939"/>
    <d v="2023-11-28T18:57:00"/>
    <s v="F"/>
    <n v="67"/>
    <s v="African American"/>
    <s v="General Practice"/>
    <b v="0"/>
    <n v="1"/>
    <x v="0"/>
    <b v="0"/>
    <x v="1"/>
    <s v="Nov"/>
    <x v="6"/>
    <x v="7"/>
    <s v="60-74"/>
    <s v="31-45"/>
    <n v="0"/>
    <n v="0"/>
    <n v="0"/>
    <x v="1"/>
  </r>
  <r>
    <s v="P0940"/>
    <d v="2023-08-05T16:04:00"/>
    <s v="F"/>
    <n v="26"/>
    <s v="Asian"/>
    <s v="None"/>
    <b v="0"/>
    <m/>
    <x v="43"/>
    <b v="0"/>
    <x v="1"/>
    <s v="Aug"/>
    <x v="1"/>
    <x v="3"/>
    <s v="15-29"/>
    <s v="46-60"/>
    <n v="0"/>
    <n v="0"/>
    <n v="0"/>
    <x v="1"/>
  </r>
  <r>
    <s v="P0941"/>
    <d v="2024-05-08T02:15:00"/>
    <s v="F"/>
    <n v="64"/>
    <s v="White"/>
    <s v="Cardiology"/>
    <b v="1"/>
    <m/>
    <x v="14"/>
    <b v="1"/>
    <x v="0"/>
    <s v="May"/>
    <x v="0"/>
    <x v="4"/>
    <s v="60-74"/>
    <s v="46-60"/>
    <n v="0"/>
    <n v="1"/>
    <n v="0"/>
    <x v="1"/>
  </r>
  <r>
    <s v="P0942"/>
    <d v="2023-05-07T10:30:00"/>
    <s v="F"/>
    <n v="43"/>
    <s v="African American"/>
    <s v="None"/>
    <b v="0"/>
    <m/>
    <x v="48"/>
    <b v="0"/>
    <x v="1"/>
    <s v="May"/>
    <x v="3"/>
    <x v="1"/>
    <s v="30-44"/>
    <s v="16-30"/>
    <n v="1"/>
    <n v="0"/>
    <n v="0"/>
    <x v="1"/>
  </r>
  <r>
    <s v="P0943"/>
    <d v="2023-12-05T03:02:00"/>
    <s v="F"/>
    <n v="79"/>
    <s v="African American"/>
    <s v="None"/>
    <b v="1"/>
    <n v="4"/>
    <x v="30"/>
    <b v="1"/>
    <x v="1"/>
    <s v="Dec"/>
    <x v="6"/>
    <x v="5"/>
    <s v="75+"/>
    <s v="0-15"/>
    <n v="1"/>
    <n v="1"/>
    <n v="0"/>
    <x v="1"/>
  </r>
  <r>
    <s v="P0944"/>
    <d v="2024-05-28T19:25:00"/>
    <s v="F"/>
    <n v="64"/>
    <s v="Asian"/>
    <s v="None"/>
    <b v="0"/>
    <m/>
    <x v="37"/>
    <b v="0"/>
    <x v="0"/>
    <s v="May"/>
    <x v="6"/>
    <x v="7"/>
    <s v="60-74"/>
    <s v="31-45"/>
    <n v="0"/>
    <n v="0"/>
    <n v="0"/>
    <x v="1"/>
  </r>
  <r>
    <s v="P0945"/>
    <d v="2023-11-13T02:46:00"/>
    <s v="F"/>
    <n v="1"/>
    <s v="White"/>
    <s v="Orthopedics"/>
    <b v="0"/>
    <m/>
    <x v="29"/>
    <b v="0"/>
    <x v="1"/>
    <s v="Nov"/>
    <x v="4"/>
    <x v="4"/>
    <s v="0-14"/>
    <s v="16-30"/>
    <n v="1"/>
    <n v="0"/>
    <n v="0"/>
    <x v="1"/>
  </r>
  <r>
    <s v="P0946"/>
    <d v="2024-08-10T12:08:00"/>
    <s v="F"/>
    <n v="35"/>
    <s v="African American"/>
    <s v="None"/>
    <b v="1"/>
    <m/>
    <x v="38"/>
    <b v="1"/>
    <x v="0"/>
    <s v="Aug"/>
    <x v="1"/>
    <x v="6"/>
    <s v="30-44"/>
    <s v="0-15"/>
    <n v="1"/>
    <n v="1"/>
    <n v="0"/>
    <x v="1"/>
  </r>
  <r>
    <s v="P0947"/>
    <d v="2023-08-06T18:05:00"/>
    <s v="F"/>
    <n v="74"/>
    <s v="Pacific Islander"/>
    <s v="None"/>
    <b v="1"/>
    <m/>
    <x v="28"/>
    <b v="1"/>
    <x v="1"/>
    <s v="Aug"/>
    <x v="3"/>
    <x v="7"/>
    <s v="60-74"/>
    <s v="16-30"/>
    <n v="1"/>
    <n v="1"/>
    <n v="0"/>
    <x v="1"/>
  </r>
  <r>
    <s v="P0948"/>
    <d v="2023-10-18T14:05:00"/>
    <s v="F"/>
    <n v="64"/>
    <s v="White"/>
    <s v="Orthopedics"/>
    <b v="1"/>
    <m/>
    <x v="41"/>
    <b v="1"/>
    <x v="1"/>
    <s v="Oct"/>
    <x v="0"/>
    <x v="6"/>
    <s v="60-74"/>
    <s v="16-30"/>
    <n v="1"/>
    <n v="1"/>
    <n v="0"/>
    <x v="1"/>
  </r>
  <r>
    <s v="P0949"/>
    <d v="2024-06-08T16:01:00"/>
    <s v="M"/>
    <n v="61"/>
    <s v="African American"/>
    <s v="None"/>
    <b v="0"/>
    <m/>
    <x v="31"/>
    <b v="0"/>
    <x v="0"/>
    <s v="Jun"/>
    <x v="1"/>
    <x v="3"/>
    <s v="60-74"/>
    <s v="16-30"/>
    <n v="1"/>
    <n v="0"/>
    <n v="0"/>
    <x v="0"/>
  </r>
  <r>
    <s v="P0950"/>
    <d v="2023-10-29T10:40:00"/>
    <s v="F"/>
    <n v="76"/>
    <s v="Two or More Races"/>
    <s v="None"/>
    <b v="0"/>
    <n v="1"/>
    <x v="23"/>
    <b v="0"/>
    <x v="1"/>
    <s v="Oct"/>
    <x v="3"/>
    <x v="1"/>
    <s v="75+"/>
    <s v="46-60"/>
    <n v="0"/>
    <n v="0"/>
    <n v="0"/>
    <x v="1"/>
  </r>
  <r>
    <s v="P0951"/>
    <d v="2023-05-23T20:50:00"/>
    <s v="M"/>
    <n v="33"/>
    <s v="African American"/>
    <s v="None"/>
    <b v="1"/>
    <n v="0"/>
    <x v="8"/>
    <b v="1"/>
    <x v="1"/>
    <s v="May"/>
    <x v="6"/>
    <x v="7"/>
    <s v="30-44"/>
    <s v="31-45"/>
    <n v="0"/>
    <n v="1"/>
    <n v="0"/>
    <x v="0"/>
  </r>
  <r>
    <s v="P0952"/>
    <d v="2024-04-19T10:36:00"/>
    <s v="F"/>
    <n v="33"/>
    <s v="African American"/>
    <s v="Physiotherapy"/>
    <b v="0"/>
    <m/>
    <x v="31"/>
    <b v="0"/>
    <x v="0"/>
    <s v="Apr"/>
    <x v="5"/>
    <x v="1"/>
    <s v="30-44"/>
    <s v="16-30"/>
    <n v="1"/>
    <n v="0"/>
    <n v="0"/>
    <x v="1"/>
  </r>
  <r>
    <s v="P0953"/>
    <d v="2023-08-12T07:33:00"/>
    <s v="M"/>
    <n v="37"/>
    <s v="White"/>
    <s v="General Practice"/>
    <b v="0"/>
    <m/>
    <x v="8"/>
    <b v="0"/>
    <x v="1"/>
    <s v="Aug"/>
    <x v="1"/>
    <x v="0"/>
    <s v="30-44"/>
    <s v="31-45"/>
    <n v="0"/>
    <n v="0"/>
    <n v="0"/>
    <x v="0"/>
  </r>
  <r>
    <s v="P0954"/>
    <d v="2024-10-07T01:24:00"/>
    <s v="M"/>
    <n v="15"/>
    <s v="Two or More Races"/>
    <s v="Orthopedics"/>
    <b v="0"/>
    <m/>
    <x v="15"/>
    <b v="0"/>
    <x v="0"/>
    <s v="Oct"/>
    <x v="4"/>
    <x v="4"/>
    <s v="15-29"/>
    <s v="31-45"/>
    <n v="0"/>
    <n v="0"/>
    <n v="0"/>
    <x v="0"/>
  </r>
  <r>
    <s v="P0955"/>
    <d v="2024-05-19T03:33:00"/>
    <s v="M"/>
    <n v="2"/>
    <s v="White"/>
    <s v="None"/>
    <b v="0"/>
    <m/>
    <x v="9"/>
    <b v="0"/>
    <x v="0"/>
    <s v="May"/>
    <x v="3"/>
    <x v="5"/>
    <s v="0-14"/>
    <s v="46-60"/>
    <n v="0"/>
    <n v="0"/>
    <n v="0"/>
    <x v="0"/>
  </r>
  <r>
    <s v="P0956"/>
    <d v="2024-07-10T12:11:00"/>
    <s v="F"/>
    <n v="70"/>
    <s v="Two or More Races"/>
    <s v="None"/>
    <b v="1"/>
    <m/>
    <x v="25"/>
    <b v="1"/>
    <x v="0"/>
    <s v="Jul"/>
    <x v="0"/>
    <x v="6"/>
    <s v="60-74"/>
    <s v="46-60"/>
    <n v="0"/>
    <n v="1"/>
    <n v="0"/>
    <x v="1"/>
  </r>
  <r>
    <s v="P0957"/>
    <d v="2023-12-03T20:34:00"/>
    <s v="M"/>
    <n v="30"/>
    <s v="White"/>
    <s v="None"/>
    <b v="1"/>
    <m/>
    <x v="0"/>
    <b v="1"/>
    <x v="1"/>
    <s v="Dec"/>
    <x v="3"/>
    <x v="7"/>
    <s v="30-44"/>
    <s v="31-45"/>
    <n v="0"/>
    <n v="1"/>
    <n v="0"/>
    <x v="0"/>
  </r>
  <r>
    <s v="P0958"/>
    <d v="2023-04-27T11:46:00"/>
    <s v="M"/>
    <n v="45"/>
    <s v="Two or More Races"/>
    <s v="None"/>
    <b v="1"/>
    <n v="2"/>
    <x v="44"/>
    <b v="1"/>
    <x v="1"/>
    <s v="Apr"/>
    <x v="2"/>
    <x v="1"/>
    <s v="45-59"/>
    <s v="31-45"/>
    <n v="0"/>
    <n v="1"/>
    <n v="0"/>
    <x v="0"/>
  </r>
  <r>
    <s v="P0959"/>
    <d v="2024-01-19T22:19:00"/>
    <s v="F"/>
    <n v="73"/>
    <s v="Asian"/>
    <s v="None"/>
    <b v="0"/>
    <m/>
    <x v="6"/>
    <b v="0"/>
    <x v="0"/>
    <s v="Jan"/>
    <x v="5"/>
    <x v="2"/>
    <s v="60-74"/>
    <s v="31-45"/>
    <n v="0"/>
    <n v="0"/>
    <n v="0"/>
    <x v="1"/>
  </r>
  <r>
    <s v="P0960"/>
    <d v="2024-08-25T05:37:00"/>
    <s v="F"/>
    <n v="68"/>
    <s v="White"/>
    <s v="Orthopedics"/>
    <b v="0"/>
    <m/>
    <x v="14"/>
    <b v="0"/>
    <x v="0"/>
    <s v="Aug"/>
    <x v="3"/>
    <x v="5"/>
    <s v="60-74"/>
    <s v="46-60"/>
    <n v="0"/>
    <n v="0"/>
    <n v="0"/>
    <x v="1"/>
  </r>
  <r>
    <s v="P0961"/>
    <d v="2024-05-15T21:27:00"/>
    <s v="F"/>
    <n v="26"/>
    <s v="Two or More Races"/>
    <s v="General Practice"/>
    <b v="1"/>
    <n v="0"/>
    <x v="19"/>
    <b v="1"/>
    <x v="0"/>
    <s v="May"/>
    <x v="0"/>
    <x v="2"/>
    <s v="15-29"/>
    <s v="16-30"/>
    <n v="1"/>
    <n v="1"/>
    <n v="0"/>
    <x v="1"/>
  </r>
  <r>
    <s v="P0962"/>
    <d v="2024-10-07T07:44:00"/>
    <s v="M"/>
    <n v="50"/>
    <s v="African American"/>
    <s v="None"/>
    <b v="0"/>
    <n v="4"/>
    <x v="46"/>
    <b v="0"/>
    <x v="0"/>
    <s v="Oct"/>
    <x v="4"/>
    <x v="0"/>
    <s v="45-59"/>
    <s v="16-30"/>
    <n v="1"/>
    <n v="0"/>
    <n v="0"/>
    <x v="0"/>
  </r>
  <r>
    <s v="P0963"/>
    <d v="2024-01-17T17:37:00"/>
    <s v="F"/>
    <n v="32"/>
    <s v="Pacific Islander"/>
    <s v="None"/>
    <b v="0"/>
    <n v="6"/>
    <x v="12"/>
    <b v="0"/>
    <x v="0"/>
    <s v="Jan"/>
    <x v="0"/>
    <x v="3"/>
    <s v="30-44"/>
    <s v="31-45"/>
    <n v="0"/>
    <n v="0"/>
    <n v="0"/>
    <x v="1"/>
  </r>
  <r>
    <s v="P0964"/>
    <d v="2023-07-24T23:17:00"/>
    <s v="M"/>
    <n v="71"/>
    <s v="Declined to Identify"/>
    <s v="General Practice"/>
    <b v="0"/>
    <m/>
    <x v="21"/>
    <b v="0"/>
    <x v="1"/>
    <s v="Jul"/>
    <x v="4"/>
    <x v="2"/>
    <s v="60-74"/>
    <s v="46-60"/>
    <n v="0"/>
    <n v="0"/>
    <n v="0"/>
    <x v="0"/>
  </r>
  <r>
    <s v="P0965"/>
    <d v="2023-07-31T21:30:00"/>
    <s v="M"/>
    <n v="58"/>
    <s v="African American"/>
    <s v="None"/>
    <b v="0"/>
    <n v="10"/>
    <x v="3"/>
    <b v="0"/>
    <x v="1"/>
    <s v="Jul"/>
    <x v="4"/>
    <x v="2"/>
    <s v="45-59"/>
    <s v="31-45"/>
    <n v="0"/>
    <n v="0"/>
    <n v="0"/>
    <x v="0"/>
  </r>
  <r>
    <s v="P0966"/>
    <d v="2023-06-07T11:37:00"/>
    <s v="M"/>
    <n v="76"/>
    <s v="Asian"/>
    <s v="General Practice"/>
    <b v="1"/>
    <n v="5"/>
    <x v="37"/>
    <b v="1"/>
    <x v="1"/>
    <s v="Jun"/>
    <x v="0"/>
    <x v="1"/>
    <s v="75+"/>
    <s v="31-45"/>
    <n v="0"/>
    <n v="1"/>
    <n v="0"/>
    <x v="0"/>
  </r>
  <r>
    <s v="P0967"/>
    <d v="2024-07-30T03:22:00"/>
    <s v="M"/>
    <n v="66"/>
    <s v="White"/>
    <s v="None"/>
    <b v="0"/>
    <n v="5"/>
    <x v="20"/>
    <b v="0"/>
    <x v="0"/>
    <s v="Jul"/>
    <x v="6"/>
    <x v="5"/>
    <s v="60-74"/>
    <s v="16-30"/>
    <n v="1"/>
    <n v="0"/>
    <n v="0"/>
    <x v="0"/>
  </r>
  <r>
    <s v="P0968"/>
    <d v="2023-11-23T18:53:00"/>
    <s v="M"/>
    <n v="74"/>
    <s v="White"/>
    <s v="None"/>
    <b v="1"/>
    <m/>
    <x v="11"/>
    <b v="1"/>
    <x v="1"/>
    <s v="Nov"/>
    <x v="2"/>
    <x v="7"/>
    <s v="60-74"/>
    <s v="46-60"/>
    <n v="0"/>
    <n v="1"/>
    <n v="0"/>
    <x v="0"/>
  </r>
  <r>
    <s v="P0969"/>
    <d v="2023-06-30T06:10:00"/>
    <s v="F"/>
    <n v="16"/>
    <s v="White"/>
    <s v="None"/>
    <b v="1"/>
    <m/>
    <x v="45"/>
    <b v="1"/>
    <x v="1"/>
    <s v="Jun"/>
    <x v="5"/>
    <x v="0"/>
    <s v="15-29"/>
    <s v="16-30"/>
    <n v="1"/>
    <n v="1"/>
    <n v="0"/>
    <x v="1"/>
  </r>
  <r>
    <s v="P0970"/>
    <d v="2023-04-09T11:56:00"/>
    <s v="M"/>
    <n v="73"/>
    <s v="White"/>
    <s v="General Practice"/>
    <b v="1"/>
    <m/>
    <x v="11"/>
    <b v="1"/>
    <x v="1"/>
    <s v="Apr"/>
    <x v="3"/>
    <x v="1"/>
    <s v="60-74"/>
    <s v="46-60"/>
    <n v="0"/>
    <n v="1"/>
    <n v="0"/>
    <x v="0"/>
  </r>
  <r>
    <s v="P0971"/>
    <d v="2024-03-09T18:37:00"/>
    <s v="M"/>
    <n v="52"/>
    <s v="White"/>
    <s v="General Practice"/>
    <b v="0"/>
    <m/>
    <x v="18"/>
    <b v="0"/>
    <x v="0"/>
    <s v="Mar"/>
    <x v="1"/>
    <x v="7"/>
    <s v="45-59"/>
    <s v="16-30"/>
    <n v="1"/>
    <n v="0"/>
    <n v="0"/>
    <x v="0"/>
  </r>
  <r>
    <s v="P0972"/>
    <d v="2024-06-29T17:17:00"/>
    <s v="M"/>
    <n v="13"/>
    <s v="Declined to Identify"/>
    <s v="None"/>
    <b v="1"/>
    <m/>
    <x v="25"/>
    <b v="1"/>
    <x v="0"/>
    <s v="Jun"/>
    <x v="1"/>
    <x v="3"/>
    <s v="0-14"/>
    <s v="46-60"/>
    <n v="0"/>
    <n v="1"/>
    <n v="0"/>
    <x v="0"/>
  </r>
  <r>
    <s v="P0973"/>
    <d v="2024-02-25T10:06:00"/>
    <s v="F"/>
    <n v="66"/>
    <s v="Two or More Races"/>
    <s v="None"/>
    <b v="1"/>
    <m/>
    <x v="43"/>
    <b v="1"/>
    <x v="0"/>
    <s v="Feb"/>
    <x v="3"/>
    <x v="1"/>
    <s v="60-74"/>
    <s v="46-60"/>
    <n v="0"/>
    <n v="1"/>
    <n v="0"/>
    <x v="1"/>
  </r>
  <r>
    <s v="P0974"/>
    <d v="2023-08-10T10:26:00"/>
    <s v="F"/>
    <n v="43"/>
    <s v="Pacific Islander"/>
    <s v="None"/>
    <b v="1"/>
    <m/>
    <x v="16"/>
    <b v="1"/>
    <x v="1"/>
    <s v="Aug"/>
    <x v="2"/>
    <x v="1"/>
    <s v="30-44"/>
    <s v="46-60"/>
    <n v="0"/>
    <n v="1"/>
    <n v="0"/>
    <x v="1"/>
  </r>
  <r>
    <s v="P0975"/>
    <d v="2024-08-10T15:27:00"/>
    <s v="M"/>
    <n v="28"/>
    <s v="Asian"/>
    <s v="General Practice"/>
    <b v="0"/>
    <m/>
    <x v="2"/>
    <b v="0"/>
    <x v="0"/>
    <s v="Aug"/>
    <x v="1"/>
    <x v="3"/>
    <s v="15-29"/>
    <s v="46-60"/>
    <n v="0"/>
    <n v="0"/>
    <n v="0"/>
    <x v="0"/>
  </r>
  <r>
    <s v="P0976"/>
    <d v="2023-11-08T07:28:00"/>
    <s v="M"/>
    <n v="42"/>
    <s v="White"/>
    <s v="None"/>
    <b v="1"/>
    <n v="1"/>
    <x v="2"/>
    <b v="1"/>
    <x v="1"/>
    <s v="Nov"/>
    <x v="0"/>
    <x v="0"/>
    <s v="30-44"/>
    <s v="46-60"/>
    <n v="0"/>
    <n v="1"/>
    <n v="0"/>
    <x v="0"/>
  </r>
  <r>
    <s v="P0977"/>
    <d v="2024-08-31T23:46:00"/>
    <s v="F"/>
    <n v="76"/>
    <s v="White"/>
    <s v="None"/>
    <b v="1"/>
    <n v="10"/>
    <x v="8"/>
    <b v="1"/>
    <x v="0"/>
    <s v="Aug"/>
    <x v="1"/>
    <x v="2"/>
    <s v="75+"/>
    <s v="31-45"/>
    <n v="0"/>
    <n v="1"/>
    <n v="0"/>
    <x v="1"/>
  </r>
  <r>
    <s v="P0978"/>
    <d v="2024-10-22T13:37:00"/>
    <s v="F"/>
    <n v="76"/>
    <s v="African American"/>
    <s v="General Practice"/>
    <b v="0"/>
    <m/>
    <x v="14"/>
    <b v="0"/>
    <x v="0"/>
    <s v="Oct"/>
    <x v="6"/>
    <x v="6"/>
    <s v="75+"/>
    <s v="46-60"/>
    <n v="0"/>
    <n v="0"/>
    <n v="0"/>
    <x v="1"/>
  </r>
  <r>
    <s v="P0979"/>
    <d v="2024-05-15T16:56:00"/>
    <s v="M"/>
    <n v="63"/>
    <s v="Pacific Islander"/>
    <s v="None"/>
    <b v="0"/>
    <m/>
    <x v="26"/>
    <b v="0"/>
    <x v="0"/>
    <s v="May"/>
    <x v="0"/>
    <x v="3"/>
    <s v="60-74"/>
    <s v="31-45"/>
    <n v="0"/>
    <n v="0"/>
    <n v="0"/>
    <x v="0"/>
  </r>
  <r>
    <s v="P0980"/>
    <d v="2024-02-08T18:29:00"/>
    <s v="M"/>
    <n v="44"/>
    <s v="White"/>
    <s v="Orthopedics"/>
    <b v="1"/>
    <m/>
    <x v="31"/>
    <b v="1"/>
    <x v="0"/>
    <s v="Feb"/>
    <x v="2"/>
    <x v="7"/>
    <s v="30-44"/>
    <s v="16-30"/>
    <n v="1"/>
    <n v="1"/>
    <n v="0"/>
    <x v="0"/>
  </r>
  <r>
    <s v="P0981"/>
    <d v="2024-02-20T02:31:00"/>
    <s v="M"/>
    <n v="20"/>
    <s v="Declined to Identify"/>
    <s v="Orthopedics"/>
    <b v="0"/>
    <m/>
    <x v="25"/>
    <b v="0"/>
    <x v="0"/>
    <s v="Feb"/>
    <x v="6"/>
    <x v="4"/>
    <s v="15-29"/>
    <s v="46-60"/>
    <n v="0"/>
    <n v="0"/>
    <n v="0"/>
    <x v="0"/>
  </r>
  <r>
    <s v="P0982"/>
    <d v="2023-07-13T08:24:00"/>
    <s v="F"/>
    <n v="11"/>
    <s v="White"/>
    <s v="Orthopedics"/>
    <b v="1"/>
    <n v="3"/>
    <x v="3"/>
    <b v="1"/>
    <x v="1"/>
    <s v="Jul"/>
    <x v="2"/>
    <x v="0"/>
    <s v="0-14"/>
    <s v="31-45"/>
    <n v="0"/>
    <n v="1"/>
    <n v="0"/>
    <x v="1"/>
  </r>
  <r>
    <s v="P0983"/>
    <d v="2023-12-05T17:29:00"/>
    <s v="F"/>
    <n v="72"/>
    <s v="Declined to Identify"/>
    <s v="None"/>
    <b v="0"/>
    <n v="3"/>
    <x v="32"/>
    <b v="0"/>
    <x v="1"/>
    <s v="Dec"/>
    <x v="6"/>
    <x v="3"/>
    <s v="60-74"/>
    <s v="46-60"/>
    <n v="0"/>
    <n v="0"/>
    <n v="0"/>
    <x v="1"/>
  </r>
  <r>
    <s v="P0984"/>
    <d v="2024-06-03T06:41:00"/>
    <s v="M"/>
    <n v="11"/>
    <s v="African American"/>
    <s v="None"/>
    <b v="0"/>
    <n v="3"/>
    <x v="33"/>
    <b v="0"/>
    <x v="0"/>
    <s v="Jun"/>
    <x v="4"/>
    <x v="0"/>
    <s v="0-14"/>
    <s v="31-45"/>
    <n v="0"/>
    <n v="0"/>
    <n v="0"/>
    <x v="0"/>
  </r>
  <r>
    <s v="P0985"/>
    <d v="2023-06-22T00:42:00"/>
    <s v="M"/>
    <n v="73"/>
    <s v="Two or More Races"/>
    <s v="None"/>
    <b v="1"/>
    <m/>
    <x v="10"/>
    <b v="1"/>
    <x v="1"/>
    <s v="Jun"/>
    <x v="2"/>
    <x v="4"/>
    <s v="60-74"/>
    <s v="31-45"/>
    <n v="0"/>
    <n v="1"/>
    <n v="0"/>
    <x v="0"/>
  </r>
  <r>
    <s v="P0986"/>
    <d v="2023-06-18T14:17:00"/>
    <s v="F"/>
    <n v="31"/>
    <s v="White"/>
    <s v="None"/>
    <b v="1"/>
    <n v="3"/>
    <x v="6"/>
    <b v="1"/>
    <x v="1"/>
    <s v="Jun"/>
    <x v="3"/>
    <x v="6"/>
    <s v="30-44"/>
    <s v="31-45"/>
    <n v="0"/>
    <n v="1"/>
    <n v="0"/>
    <x v="1"/>
  </r>
  <r>
    <s v="P0987"/>
    <d v="2024-02-10T20:18:00"/>
    <s v="F"/>
    <n v="26"/>
    <s v="Declined to Identify"/>
    <s v="None"/>
    <b v="0"/>
    <m/>
    <x v="20"/>
    <b v="0"/>
    <x v="0"/>
    <s v="Feb"/>
    <x v="1"/>
    <x v="7"/>
    <s v="15-29"/>
    <s v="16-30"/>
    <n v="1"/>
    <n v="0"/>
    <n v="0"/>
    <x v="1"/>
  </r>
  <r>
    <s v="P0988"/>
    <d v="2023-10-19T21:10:00"/>
    <s v="M"/>
    <n v="74"/>
    <s v="Two or More Races"/>
    <s v="None"/>
    <b v="1"/>
    <m/>
    <x v="7"/>
    <b v="1"/>
    <x v="1"/>
    <s v="Oct"/>
    <x v="2"/>
    <x v="2"/>
    <s v="60-74"/>
    <s v="16-30"/>
    <n v="1"/>
    <n v="1"/>
    <n v="0"/>
    <x v="0"/>
  </r>
  <r>
    <s v="P0989"/>
    <d v="2023-09-22T14:32:00"/>
    <s v="M"/>
    <n v="75"/>
    <s v="Native American/Alaska Native"/>
    <s v="None"/>
    <b v="1"/>
    <m/>
    <x v="42"/>
    <b v="1"/>
    <x v="1"/>
    <s v="Sep"/>
    <x v="5"/>
    <x v="6"/>
    <s v="75+"/>
    <s v="0-15"/>
    <n v="1"/>
    <n v="1"/>
    <n v="0"/>
    <x v="0"/>
  </r>
  <r>
    <s v="P0990"/>
    <d v="2023-07-09T20:42:00"/>
    <s v="M"/>
    <n v="7"/>
    <s v="Asian"/>
    <s v="General Practice"/>
    <b v="0"/>
    <n v="6"/>
    <x v="22"/>
    <b v="0"/>
    <x v="1"/>
    <s v="Jul"/>
    <x v="3"/>
    <x v="7"/>
    <s v="0-14"/>
    <s v="31-45"/>
    <n v="0"/>
    <n v="0"/>
    <n v="0"/>
    <x v="0"/>
  </r>
  <r>
    <s v="P0991"/>
    <d v="2023-04-29T10:01:00"/>
    <s v="F"/>
    <n v="24"/>
    <s v="White"/>
    <s v="None"/>
    <b v="1"/>
    <m/>
    <x v="7"/>
    <b v="1"/>
    <x v="1"/>
    <s v="Apr"/>
    <x v="1"/>
    <x v="1"/>
    <s v="15-29"/>
    <s v="16-30"/>
    <n v="1"/>
    <n v="1"/>
    <n v="0"/>
    <x v="1"/>
  </r>
  <r>
    <s v="P0992"/>
    <d v="2023-08-25T08:20:00"/>
    <s v="M"/>
    <n v="79"/>
    <s v="Two or More Races"/>
    <s v="None"/>
    <b v="1"/>
    <m/>
    <x v="0"/>
    <b v="1"/>
    <x v="1"/>
    <s v="Aug"/>
    <x v="5"/>
    <x v="0"/>
    <s v="75+"/>
    <s v="31-45"/>
    <n v="0"/>
    <n v="1"/>
    <n v="0"/>
    <x v="0"/>
  </r>
  <r>
    <s v="P0993"/>
    <d v="2024-03-17T22:46:00"/>
    <s v="M"/>
    <n v="64"/>
    <s v="Asian"/>
    <s v="General Practice"/>
    <b v="0"/>
    <m/>
    <x v="43"/>
    <b v="0"/>
    <x v="0"/>
    <s v="Mar"/>
    <x v="3"/>
    <x v="2"/>
    <s v="60-74"/>
    <s v="46-60"/>
    <n v="0"/>
    <n v="0"/>
    <n v="0"/>
    <x v="0"/>
  </r>
  <r>
    <s v="P0994"/>
    <d v="2023-09-09T15:09:00"/>
    <s v="F"/>
    <n v="8"/>
    <s v="Asian"/>
    <s v="None"/>
    <b v="0"/>
    <m/>
    <x v="49"/>
    <b v="0"/>
    <x v="1"/>
    <s v="Sep"/>
    <x v="1"/>
    <x v="3"/>
    <s v="0-14"/>
    <s v="46-60"/>
    <n v="0"/>
    <n v="0"/>
    <n v="0"/>
    <x v="1"/>
  </r>
  <r>
    <s v="P0995"/>
    <d v="2023-10-26T03:02:00"/>
    <s v="M"/>
    <n v="71"/>
    <s v="Two or More Races"/>
    <s v="None"/>
    <b v="1"/>
    <m/>
    <x v="34"/>
    <b v="1"/>
    <x v="1"/>
    <s v="Oct"/>
    <x v="2"/>
    <x v="5"/>
    <s v="60-74"/>
    <s v="0-15"/>
    <n v="1"/>
    <n v="1"/>
    <n v="0"/>
    <x v="0"/>
  </r>
  <r>
    <s v="P0996"/>
    <d v="2023-10-21T22:08:00"/>
    <s v="F"/>
    <n v="73"/>
    <s v="Two or More Races"/>
    <s v="General Practice"/>
    <b v="0"/>
    <m/>
    <x v="32"/>
    <b v="0"/>
    <x v="1"/>
    <s v="Oct"/>
    <x v="1"/>
    <x v="2"/>
    <s v="60-74"/>
    <s v="46-60"/>
    <n v="0"/>
    <n v="0"/>
    <n v="0"/>
    <x v="1"/>
  </r>
  <r>
    <s v="P0997"/>
    <d v="2024-01-29T05:46:00"/>
    <s v="F"/>
    <n v="33"/>
    <s v="Asian"/>
    <s v="None"/>
    <b v="1"/>
    <n v="6"/>
    <x v="7"/>
    <b v="1"/>
    <x v="0"/>
    <s v="Jan"/>
    <x v="4"/>
    <x v="5"/>
    <s v="30-44"/>
    <s v="16-30"/>
    <n v="1"/>
    <n v="1"/>
    <n v="0"/>
    <x v="1"/>
  </r>
  <r>
    <s v="P0998"/>
    <d v="2024-09-03T01:37:00"/>
    <s v="M"/>
    <n v="10"/>
    <s v="White"/>
    <s v="None"/>
    <b v="1"/>
    <m/>
    <x v="28"/>
    <b v="1"/>
    <x v="0"/>
    <s v="Sep"/>
    <x v="6"/>
    <x v="4"/>
    <s v="0-14"/>
    <s v="16-30"/>
    <n v="1"/>
    <n v="1"/>
    <n v="0"/>
    <x v="0"/>
  </r>
  <r>
    <s v="P0999"/>
    <d v="2023-12-11T04:51:00"/>
    <s v="M"/>
    <n v="16"/>
    <s v="African American"/>
    <s v="None"/>
    <b v="1"/>
    <m/>
    <x v="47"/>
    <b v="1"/>
    <x v="1"/>
    <s v="Dec"/>
    <x v="4"/>
    <x v="5"/>
    <s v="15-29"/>
    <s v="46-60"/>
    <n v="0"/>
    <n v="1"/>
    <n v="0"/>
    <x v="0"/>
  </r>
  <r>
    <s v="P1000"/>
    <d v="2024-08-08T03:09:00"/>
    <s v="F"/>
    <n v="60"/>
    <s v="Two or More Races"/>
    <s v="None"/>
    <b v="0"/>
    <n v="1"/>
    <x v="1"/>
    <b v="0"/>
    <x v="0"/>
    <s v="Aug"/>
    <x v="2"/>
    <x v="5"/>
    <s v="60-74"/>
    <s v="16-30"/>
    <n v="1"/>
    <n v="0"/>
    <n v="0"/>
    <x v="1"/>
  </r>
  <r>
    <s v="P1001"/>
    <d v="2023-05-21T01:04:00"/>
    <s v="F"/>
    <n v="37"/>
    <s v="African American"/>
    <s v="Cardiology"/>
    <b v="0"/>
    <m/>
    <x v="32"/>
    <b v="0"/>
    <x v="1"/>
    <s v="May"/>
    <x v="3"/>
    <x v="4"/>
    <s v="30-44"/>
    <s v="46-60"/>
    <n v="0"/>
    <n v="0"/>
    <n v="0"/>
    <x v="1"/>
  </r>
  <r>
    <s v="P1002"/>
    <d v="2024-08-27T20:33:00"/>
    <s v="F"/>
    <n v="6"/>
    <s v="African American"/>
    <s v="Cardiology"/>
    <b v="0"/>
    <m/>
    <x v="49"/>
    <b v="0"/>
    <x v="0"/>
    <s v="Aug"/>
    <x v="6"/>
    <x v="7"/>
    <s v="0-14"/>
    <s v="46-60"/>
    <n v="0"/>
    <n v="0"/>
    <n v="0"/>
    <x v="1"/>
  </r>
  <r>
    <s v="P1003"/>
    <d v="2023-08-06T03:14:00"/>
    <s v="F"/>
    <n v="40"/>
    <s v="African American"/>
    <s v="Cardiology"/>
    <b v="0"/>
    <m/>
    <x v="9"/>
    <b v="0"/>
    <x v="1"/>
    <s v="Aug"/>
    <x v="3"/>
    <x v="5"/>
    <s v="30-44"/>
    <s v="46-60"/>
    <n v="0"/>
    <n v="0"/>
    <n v="0"/>
    <x v="1"/>
  </r>
  <r>
    <s v="P1004"/>
    <d v="2023-12-03T22:12:00"/>
    <s v="F"/>
    <n v="21"/>
    <s v="African American"/>
    <s v="Cardiology"/>
    <b v="0"/>
    <m/>
    <x v="36"/>
    <b v="0"/>
    <x v="1"/>
    <s v="Dec"/>
    <x v="3"/>
    <x v="2"/>
    <s v="15-29"/>
    <s v="16-30"/>
    <n v="1"/>
    <n v="0"/>
    <n v="0"/>
    <x v="1"/>
  </r>
  <r>
    <s v="P1005"/>
    <d v="2023-09-14T18:36:00"/>
    <s v="F"/>
    <n v="74"/>
    <s v="African American"/>
    <s v="Cardiology"/>
    <b v="0"/>
    <m/>
    <x v="1"/>
    <b v="0"/>
    <x v="1"/>
    <s v="Sep"/>
    <x v="2"/>
    <x v="7"/>
    <s v="60-74"/>
    <s v="16-30"/>
    <n v="1"/>
    <n v="0"/>
    <n v="0"/>
    <x v="1"/>
  </r>
  <r>
    <s v="P1006"/>
    <d v="2024-03-29T00:55:00"/>
    <s v="F"/>
    <n v="12"/>
    <s v="African American"/>
    <s v="Cardiology"/>
    <b v="0"/>
    <m/>
    <x v="28"/>
    <b v="0"/>
    <x v="0"/>
    <s v="Mar"/>
    <x v="5"/>
    <x v="4"/>
    <s v="0-14"/>
    <s v="16-30"/>
    <n v="1"/>
    <n v="0"/>
    <n v="0"/>
    <x v="1"/>
  </r>
  <r>
    <s v="P1007"/>
    <d v="2024-06-24T12:30:00"/>
    <s v="F"/>
    <n v="18"/>
    <s v="African American"/>
    <s v="Cardiology"/>
    <b v="0"/>
    <m/>
    <x v="37"/>
    <b v="0"/>
    <x v="0"/>
    <s v="Jun"/>
    <x v="4"/>
    <x v="6"/>
    <s v="15-29"/>
    <s v="31-45"/>
    <n v="0"/>
    <n v="0"/>
    <n v="0"/>
    <x v="1"/>
  </r>
  <r>
    <s v="P1008"/>
    <d v="2023-11-06T19:01:00"/>
    <s v="F"/>
    <n v="40"/>
    <s v="African American"/>
    <s v="Cardiology"/>
    <b v="0"/>
    <m/>
    <x v="19"/>
    <b v="0"/>
    <x v="1"/>
    <s v="Nov"/>
    <x v="4"/>
    <x v="7"/>
    <s v="30-44"/>
    <s v="16-30"/>
    <n v="1"/>
    <n v="0"/>
    <n v="0"/>
    <x v="1"/>
  </r>
  <r>
    <s v="P1009"/>
    <d v="2023-04-12T18:12:00"/>
    <s v="F"/>
    <n v="74"/>
    <s v="African American"/>
    <s v="Cardiology"/>
    <b v="0"/>
    <n v="9"/>
    <x v="41"/>
    <b v="0"/>
    <x v="1"/>
    <s v="Apr"/>
    <x v="0"/>
    <x v="7"/>
    <s v="60-74"/>
    <s v="16-30"/>
    <n v="1"/>
    <n v="0"/>
    <n v="1"/>
    <x v="1"/>
  </r>
  <r>
    <s v="P1010"/>
    <d v="2024-09-18T06:14:00"/>
    <s v="F"/>
    <n v="53"/>
    <s v="African American"/>
    <s v="Cardiology"/>
    <b v="0"/>
    <n v="10"/>
    <x v="5"/>
    <b v="0"/>
    <x v="0"/>
    <s v="Sep"/>
    <x v="0"/>
    <x v="0"/>
    <s v="45-59"/>
    <s v="46-60"/>
    <n v="0"/>
    <n v="0"/>
    <n v="0"/>
    <x v="1"/>
  </r>
  <r>
    <s v="P1011"/>
    <d v="2023-12-01T15:54:00"/>
    <s v="F"/>
    <n v="4"/>
    <s v="African American"/>
    <s v="Gastroenterology"/>
    <b v="0"/>
    <m/>
    <x v="39"/>
    <b v="0"/>
    <x v="1"/>
    <s v="Dec"/>
    <x v="5"/>
    <x v="3"/>
    <s v="0-14"/>
    <s v="0-15"/>
    <n v="1"/>
    <n v="0"/>
    <n v="0"/>
    <x v="1"/>
  </r>
  <r>
    <s v="P1012"/>
    <d v="2023-05-21T00:15:00"/>
    <s v="F"/>
    <n v="63"/>
    <s v="African American"/>
    <s v="Gastroenterology"/>
    <b v="0"/>
    <m/>
    <x v="1"/>
    <b v="0"/>
    <x v="1"/>
    <s v="May"/>
    <x v="3"/>
    <x v="4"/>
    <s v="60-74"/>
    <s v="16-30"/>
    <n v="1"/>
    <n v="0"/>
    <n v="0"/>
    <x v="1"/>
  </r>
  <r>
    <s v="P1013"/>
    <d v="2023-07-08T17:49:00"/>
    <s v="F"/>
    <n v="5"/>
    <s v="African American"/>
    <s v="Gastroenterology"/>
    <b v="0"/>
    <m/>
    <x v="17"/>
    <b v="0"/>
    <x v="1"/>
    <s v="Jul"/>
    <x v="1"/>
    <x v="3"/>
    <s v="0-14"/>
    <s v="31-45"/>
    <n v="0"/>
    <n v="0"/>
    <n v="0"/>
    <x v="1"/>
  </r>
  <r>
    <s v="P1014"/>
    <d v="2023-09-18T00:05:00"/>
    <s v="F"/>
    <n v="74"/>
    <s v="African American"/>
    <s v="Gastroenterology"/>
    <b v="0"/>
    <m/>
    <x v="9"/>
    <b v="0"/>
    <x v="1"/>
    <s v="Sep"/>
    <x v="4"/>
    <x v="4"/>
    <s v="60-74"/>
    <s v="46-60"/>
    <n v="0"/>
    <n v="0"/>
    <n v="0"/>
    <x v="1"/>
  </r>
  <r>
    <s v="P1015"/>
    <d v="2023-04-06T01:35:00"/>
    <s v="F"/>
    <n v="35"/>
    <s v="African American"/>
    <s v="Gastroenterology"/>
    <b v="0"/>
    <n v="4"/>
    <x v="1"/>
    <b v="0"/>
    <x v="1"/>
    <s v="Apr"/>
    <x v="2"/>
    <x v="4"/>
    <s v="30-44"/>
    <s v="16-30"/>
    <n v="1"/>
    <n v="0"/>
    <n v="0"/>
    <x v="1"/>
  </r>
  <r>
    <s v="P1016"/>
    <d v="2023-12-19T05:31:00"/>
    <s v="F"/>
    <n v="9"/>
    <s v="African American"/>
    <s v="Gastroenterology"/>
    <b v="0"/>
    <n v="8"/>
    <x v="9"/>
    <b v="0"/>
    <x v="1"/>
    <s v="Dec"/>
    <x v="6"/>
    <x v="5"/>
    <s v="0-14"/>
    <s v="46-60"/>
    <n v="0"/>
    <n v="0"/>
    <n v="0"/>
    <x v="1"/>
  </r>
  <r>
    <s v="P1017"/>
    <d v="2024-06-25T21:11:00"/>
    <s v="F"/>
    <n v="79"/>
    <s v="African American"/>
    <s v="General Practice"/>
    <b v="0"/>
    <m/>
    <x v="39"/>
    <b v="0"/>
    <x v="0"/>
    <s v="Jun"/>
    <x v="6"/>
    <x v="2"/>
    <s v="75+"/>
    <s v="0-15"/>
    <n v="1"/>
    <n v="0"/>
    <n v="0"/>
    <x v="1"/>
  </r>
  <r>
    <s v="P1018"/>
    <d v="2024-07-26T17:59:00"/>
    <s v="F"/>
    <n v="35"/>
    <s v="African American"/>
    <s v="General Practice"/>
    <b v="0"/>
    <m/>
    <x v="46"/>
    <b v="0"/>
    <x v="0"/>
    <s v="Jul"/>
    <x v="5"/>
    <x v="3"/>
    <s v="30-44"/>
    <s v="16-30"/>
    <n v="1"/>
    <n v="0"/>
    <n v="0"/>
    <x v="1"/>
  </r>
  <r>
    <s v="P1019"/>
    <d v="2023-05-27T00:10:00"/>
    <s v="F"/>
    <n v="40"/>
    <s v="African American"/>
    <s v="General Practice"/>
    <b v="0"/>
    <m/>
    <x v="18"/>
    <b v="0"/>
    <x v="1"/>
    <s v="May"/>
    <x v="1"/>
    <x v="4"/>
    <s v="30-44"/>
    <s v="16-30"/>
    <n v="1"/>
    <n v="0"/>
    <n v="0"/>
    <x v="1"/>
  </r>
  <r>
    <s v="P1020"/>
    <d v="2024-08-27T09:11:00"/>
    <s v="F"/>
    <n v="54"/>
    <s v="African American"/>
    <s v="General Practice"/>
    <b v="0"/>
    <m/>
    <x v="43"/>
    <b v="0"/>
    <x v="0"/>
    <s v="Aug"/>
    <x v="6"/>
    <x v="1"/>
    <s v="45-59"/>
    <s v="46-60"/>
    <n v="0"/>
    <n v="0"/>
    <n v="0"/>
    <x v="1"/>
  </r>
  <r>
    <s v="P1021"/>
    <d v="2024-05-02T06:16:00"/>
    <s v="F"/>
    <n v="58"/>
    <s v="African American"/>
    <s v="General Practice"/>
    <b v="0"/>
    <m/>
    <x v="31"/>
    <b v="0"/>
    <x v="0"/>
    <s v="May"/>
    <x v="2"/>
    <x v="0"/>
    <s v="45-59"/>
    <s v="16-30"/>
    <n v="1"/>
    <n v="0"/>
    <n v="0"/>
    <x v="1"/>
  </r>
  <r>
    <s v="P1022"/>
    <d v="2023-04-30T15:33:00"/>
    <s v="F"/>
    <n v="14"/>
    <s v="African American"/>
    <s v="General Practice"/>
    <b v="0"/>
    <m/>
    <x v="1"/>
    <b v="0"/>
    <x v="1"/>
    <s v="Apr"/>
    <x v="3"/>
    <x v="3"/>
    <s v="0-14"/>
    <s v="16-30"/>
    <n v="1"/>
    <n v="0"/>
    <n v="0"/>
    <x v="1"/>
  </r>
  <r>
    <s v="P1023"/>
    <d v="2023-11-14T00:00:00"/>
    <s v="F"/>
    <n v="74"/>
    <s v="African American"/>
    <s v="General Practice"/>
    <b v="0"/>
    <m/>
    <x v="26"/>
    <b v="0"/>
    <x v="1"/>
    <s v="Nov"/>
    <x v="6"/>
    <x v="4"/>
    <s v="60-74"/>
    <s v="31-45"/>
    <n v="0"/>
    <n v="0"/>
    <n v="0"/>
    <x v="1"/>
  </r>
  <r>
    <s v="P1024"/>
    <d v="2023-11-26T16:42:00"/>
    <s v="F"/>
    <n v="70"/>
    <s v="African American"/>
    <s v="General Practice"/>
    <b v="0"/>
    <m/>
    <x v="49"/>
    <b v="0"/>
    <x v="1"/>
    <s v="Nov"/>
    <x v="3"/>
    <x v="3"/>
    <s v="60-74"/>
    <s v="46-60"/>
    <n v="0"/>
    <n v="0"/>
    <n v="0"/>
    <x v="1"/>
  </r>
  <r>
    <s v="P1025"/>
    <d v="2024-08-14T19:58:00"/>
    <s v="F"/>
    <n v="1"/>
    <s v="African American"/>
    <s v="General Practice"/>
    <b v="0"/>
    <m/>
    <x v="15"/>
    <b v="0"/>
    <x v="0"/>
    <s v="Aug"/>
    <x v="0"/>
    <x v="7"/>
    <s v="0-14"/>
    <s v="31-45"/>
    <n v="0"/>
    <n v="0"/>
    <n v="0"/>
    <x v="1"/>
  </r>
  <r>
    <s v="P1026"/>
    <d v="2024-05-16T22:09:00"/>
    <s v="F"/>
    <n v="32"/>
    <s v="African American"/>
    <s v="General Practice"/>
    <b v="0"/>
    <m/>
    <x v="8"/>
    <b v="0"/>
    <x v="0"/>
    <s v="May"/>
    <x v="2"/>
    <x v="2"/>
    <s v="30-44"/>
    <s v="31-45"/>
    <n v="0"/>
    <n v="0"/>
    <n v="0"/>
    <x v="1"/>
  </r>
  <r>
    <s v="P1027"/>
    <d v="2024-03-14T20:16:00"/>
    <s v="F"/>
    <n v="30"/>
    <s v="African American"/>
    <s v="General Practice"/>
    <b v="0"/>
    <m/>
    <x v="42"/>
    <b v="0"/>
    <x v="0"/>
    <s v="Mar"/>
    <x v="2"/>
    <x v="7"/>
    <s v="30-44"/>
    <s v="0-15"/>
    <n v="1"/>
    <n v="0"/>
    <n v="0"/>
    <x v="1"/>
  </r>
  <r>
    <s v="P1028"/>
    <d v="2024-06-16T05:23:00"/>
    <s v="F"/>
    <n v="60"/>
    <s v="African American"/>
    <s v="General Practice"/>
    <b v="0"/>
    <m/>
    <x v="34"/>
    <b v="0"/>
    <x v="0"/>
    <s v="Jun"/>
    <x v="3"/>
    <x v="5"/>
    <s v="60-74"/>
    <s v="0-15"/>
    <n v="1"/>
    <n v="0"/>
    <n v="0"/>
    <x v="1"/>
  </r>
  <r>
    <s v="P1029"/>
    <d v="2023-08-21T16:18:00"/>
    <s v="F"/>
    <n v="48"/>
    <s v="African American"/>
    <s v="General Practice"/>
    <b v="0"/>
    <m/>
    <x v="39"/>
    <b v="0"/>
    <x v="1"/>
    <s v="Aug"/>
    <x v="4"/>
    <x v="3"/>
    <s v="45-59"/>
    <s v="0-15"/>
    <n v="1"/>
    <n v="0"/>
    <n v="0"/>
    <x v="1"/>
  </r>
  <r>
    <s v="P1030"/>
    <d v="2024-05-09T00:48:00"/>
    <s v="F"/>
    <n v="8"/>
    <s v="African American"/>
    <s v="General Practice"/>
    <b v="0"/>
    <m/>
    <x v="26"/>
    <b v="0"/>
    <x v="0"/>
    <s v="May"/>
    <x v="2"/>
    <x v="4"/>
    <s v="0-14"/>
    <s v="31-45"/>
    <n v="0"/>
    <n v="0"/>
    <n v="0"/>
    <x v="1"/>
  </r>
  <r>
    <s v="P1031"/>
    <d v="2024-01-16T05:55:00"/>
    <s v="F"/>
    <n v="1"/>
    <s v="African American"/>
    <s v="General Practice"/>
    <b v="0"/>
    <m/>
    <x v="43"/>
    <b v="0"/>
    <x v="0"/>
    <s v="Jan"/>
    <x v="6"/>
    <x v="5"/>
    <s v="0-14"/>
    <s v="46-60"/>
    <n v="0"/>
    <n v="0"/>
    <n v="0"/>
    <x v="1"/>
  </r>
  <r>
    <s v="P1032"/>
    <d v="2023-12-18T11:49:00"/>
    <s v="F"/>
    <n v="62"/>
    <s v="African American"/>
    <s v="General Practice"/>
    <b v="0"/>
    <m/>
    <x v="34"/>
    <b v="0"/>
    <x v="1"/>
    <s v="Dec"/>
    <x v="4"/>
    <x v="1"/>
    <s v="60-74"/>
    <s v="0-15"/>
    <n v="1"/>
    <n v="0"/>
    <n v="0"/>
    <x v="1"/>
  </r>
  <r>
    <s v="P1033"/>
    <d v="2023-04-20T18:28:00"/>
    <s v="F"/>
    <n v="23"/>
    <s v="African American"/>
    <s v="General Practice"/>
    <b v="0"/>
    <m/>
    <x v="31"/>
    <b v="0"/>
    <x v="1"/>
    <s v="Apr"/>
    <x v="2"/>
    <x v="7"/>
    <s v="15-29"/>
    <s v="16-30"/>
    <n v="1"/>
    <n v="0"/>
    <n v="0"/>
    <x v="1"/>
  </r>
  <r>
    <s v="P1034"/>
    <d v="2023-04-17T17:35:00"/>
    <s v="F"/>
    <n v="16"/>
    <s v="African American"/>
    <s v="General Practice"/>
    <b v="0"/>
    <m/>
    <x v="18"/>
    <b v="0"/>
    <x v="1"/>
    <s v="Apr"/>
    <x v="4"/>
    <x v="3"/>
    <s v="15-29"/>
    <s v="16-30"/>
    <n v="1"/>
    <n v="0"/>
    <n v="0"/>
    <x v="1"/>
  </r>
  <r>
    <s v="P1035"/>
    <d v="2024-01-31T12:42:00"/>
    <s v="F"/>
    <n v="67"/>
    <s v="African American"/>
    <s v="General Practice"/>
    <b v="0"/>
    <m/>
    <x v="33"/>
    <b v="0"/>
    <x v="0"/>
    <s v="Jan"/>
    <x v="0"/>
    <x v="6"/>
    <s v="60-74"/>
    <s v="31-45"/>
    <n v="0"/>
    <n v="0"/>
    <n v="0"/>
    <x v="1"/>
  </r>
  <r>
    <s v="P1036"/>
    <d v="2024-06-29T14:25:00"/>
    <s v="F"/>
    <n v="13"/>
    <s v="African American"/>
    <s v="General Practice"/>
    <b v="0"/>
    <m/>
    <x v="26"/>
    <b v="0"/>
    <x v="0"/>
    <s v="Jun"/>
    <x v="1"/>
    <x v="6"/>
    <s v="0-14"/>
    <s v="31-45"/>
    <n v="0"/>
    <n v="0"/>
    <n v="0"/>
    <x v="1"/>
  </r>
  <r>
    <s v="P1037"/>
    <d v="2024-06-26T09:05:00"/>
    <s v="F"/>
    <n v="27"/>
    <s v="African American"/>
    <s v="General Practice"/>
    <b v="0"/>
    <m/>
    <x v="6"/>
    <b v="0"/>
    <x v="0"/>
    <s v="Jun"/>
    <x v="0"/>
    <x v="1"/>
    <s v="15-29"/>
    <s v="31-45"/>
    <n v="0"/>
    <n v="0"/>
    <n v="0"/>
    <x v="1"/>
  </r>
  <r>
    <s v="P1038"/>
    <d v="2024-02-08T01:06:00"/>
    <s v="F"/>
    <n v="45"/>
    <s v="African American"/>
    <s v="General Practice"/>
    <b v="0"/>
    <m/>
    <x v="35"/>
    <b v="0"/>
    <x v="0"/>
    <s v="Feb"/>
    <x v="2"/>
    <x v="4"/>
    <s v="45-59"/>
    <s v="16-30"/>
    <n v="1"/>
    <n v="0"/>
    <n v="0"/>
    <x v="1"/>
  </r>
  <r>
    <s v="P1039"/>
    <d v="2023-10-18T09:39:00"/>
    <s v="F"/>
    <n v="60"/>
    <s v="African American"/>
    <s v="General Practice"/>
    <b v="0"/>
    <m/>
    <x v="29"/>
    <b v="0"/>
    <x v="1"/>
    <s v="Oct"/>
    <x v="0"/>
    <x v="1"/>
    <s v="60-74"/>
    <s v="16-30"/>
    <n v="1"/>
    <n v="0"/>
    <n v="0"/>
    <x v="1"/>
  </r>
  <r>
    <s v="P1040"/>
    <d v="2023-09-23T18:11:00"/>
    <s v="F"/>
    <n v="22"/>
    <s v="African American"/>
    <s v="General Practice"/>
    <b v="0"/>
    <m/>
    <x v="36"/>
    <b v="0"/>
    <x v="1"/>
    <s v="Sep"/>
    <x v="1"/>
    <x v="7"/>
    <s v="15-29"/>
    <s v="16-30"/>
    <n v="1"/>
    <n v="0"/>
    <n v="0"/>
    <x v="1"/>
  </r>
  <r>
    <s v="P1041"/>
    <d v="2024-02-11T20:36:00"/>
    <s v="F"/>
    <n v="14"/>
    <s v="African American"/>
    <s v="General Practice"/>
    <b v="0"/>
    <m/>
    <x v="17"/>
    <b v="0"/>
    <x v="0"/>
    <s v="Feb"/>
    <x v="3"/>
    <x v="7"/>
    <s v="0-14"/>
    <s v="31-45"/>
    <n v="0"/>
    <n v="0"/>
    <n v="0"/>
    <x v="1"/>
  </r>
  <r>
    <s v="P1042"/>
    <d v="2024-03-04T09:07:00"/>
    <s v="F"/>
    <n v="55"/>
    <s v="African American"/>
    <s v="General Practice"/>
    <b v="0"/>
    <m/>
    <x v="23"/>
    <b v="0"/>
    <x v="0"/>
    <s v="Mar"/>
    <x v="4"/>
    <x v="1"/>
    <s v="45-59"/>
    <s v="46-60"/>
    <n v="0"/>
    <n v="0"/>
    <n v="0"/>
    <x v="1"/>
  </r>
  <r>
    <s v="P1043"/>
    <d v="2024-07-19T10:42:00"/>
    <s v="F"/>
    <n v="32"/>
    <s v="African American"/>
    <s v="General Practice"/>
    <b v="0"/>
    <m/>
    <x v="44"/>
    <b v="0"/>
    <x v="0"/>
    <s v="Jul"/>
    <x v="5"/>
    <x v="1"/>
    <s v="30-44"/>
    <s v="31-45"/>
    <n v="0"/>
    <n v="0"/>
    <n v="0"/>
    <x v="1"/>
  </r>
  <r>
    <s v="P1044"/>
    <d v="2023-11-27T06:52:00"/>
    <s v="F"/>
    <n v="68"/>
    <s v="African American"/>
    <s v="General Practice"/>
    <b v="0"/>
    <m/>
    <x v="27"/>
    <b v="0"/>
    <x v="1"/>
    <s v="Nov"/>
    <x v="4"/>
    <x v="0"/>
    <s v="60-74"/>
    <s v="46-60"/>
    <n v="0"/>
    <n v="0"/>
    <n v="0"/>
    <x v="1"/>
  </r>
  <r>
    <s v="P1045"/>
    <d v="2024-06-18T09:53:00"/>
    <s v="F"/>
    <n v="42"/>
    <s v="African American"/>
    <s v="General Practice"/>
    <b v="0"/>
    <m/>
    <x v="28"/>
    <b v="0"/>
    <x v="0"/>
    <s v="Jun"/>
    <x v="6"/>
    <x v="1"/>
    <s v="30-44"/>
    <s v="16-30"/>
    <n v="1"/>
    <n v="0"/>
    <n v="0"/>
    <x v="1"/>
  </r>
  <r>
    <s v="P1046"/>
    <d v="2024-03-08T23:01:00"/>
    <s v="F"/>
    <n v="66"/>
    <s v="African American"/>
    <s v="General Practice"/>
    <b v="0"/>
    <m/>
    <x v="37"/>
    <b v="0"/>
    <x v="0"/>
    <s v="Mar"/>
    <x v="5"/>
    <x v="2"/>
    <s v="60-74"/>
    <s v="31-45"/>
    <n v="0"/>
    <n v="0"/>
    <n v="0"/>
    <x v="1"/>
  </r>
  <r>
    <s v="P1047"/>
    <d v="2024-09-10T02:35:00"/>
    <s v="F"/>
    <n v="8"/>
    <s v="African American"/>
    <s v="General Practice"/>
    <b v="0"/>
    <m/>
    <x v="44"/>
    <b v="0"/>
    <x v="0"/>
    <s v="Sep"/>
    <x v="6"/>
    <x v="4"/>
    <s v="0-14"/>
    <s v="31-45"/>
    <n v="0"/>
    <n v="0"/>
    <n v="0"/>
    <x v="1"/>
  </r>
  <r>
    <s v="P1048"/>
    <d v="2024-08-12T19:45:00"/>
    <s v="F"/>
    <n v="56"/>
    <s v="African American"/>
    <s v="General Practice"/>
    <b v="0"/>
    <m/>
    <x v="15"/>
    <b v="0"/>
    <x v="0"/>
    <s v="Aug"/>
    <x v="4"/>
    <x v="7"/>
    <s v="45-59"/>
    <s v="31-45"/>
    <n v="0"/>
    <n v="0"/>
    <n v="0"/>
    <x v="1"/>
  </r>
  <r>
    <s v="P1049"/>
    <d v="2023-04-03T21:56:00"/>
    <s v="F"/>
    <n v="36"/>
    <s v="African American"/>
    <s v="General Practice"/>
    <b v="0"/>
    <m/>
    <x v="44"/>
    <b v="0"/>
    <x v="1"/>
    <s v="Apr"/>
    <x v="4"/>
    <x v="2"/>
    <s v="30-44"/>
    <s v="31-45"/>
    <n v="0"/>
    <n v="0"/>
    <n v="0"/>
    <x v="1"/>
  </r>
  <r>
    <s v="P1050"/>
    <d v="2023-12-30T04:23:00"/>
    <s v="F"/>
    <n v="17"/>
    <s v="African American"/>
    <s v="General Practice"/>
    <b v="0"/>
    <m/>
    <x v="12"/>
    <b v="0"/>
    <x v="1"/>
    <s v="Dec"/>
    <x v="1"/>
    <x v="5"/>
    <s v="15-29"/>
    <s v="31-45"/>
    <n v="0"/>
    <n v="0"/>
    <n v="0"/>
    <x v="1"/>
  </r>
  <r>
    <s v="P1051"/>
    <d v="2023-08-05T08:53:00"/>
    <s v="F"/>
    <n v="70"/>
    <s v="African American"/>
    <s v="General Practice"/>
    <b v="0"/>
    <m/>
    <x v="32"/>
    <b v="0"/>
    <x v="1"/>
    <s v="Aug"/>
    <x v="1"/>
    <x v="0"/>
    <s v="60-74"/>
    <s v="46-60"/>
    <n v="0"/>
    <n v="0"/>
    <n v="0"/>
    <x v="1"/>
  </r>
  <r>
    <s v="P1052"/>
    <d v="2024-03-06T11:03:00"/>
    <s v="F"/>
    <n v="33"/>
    <s v="African American"/>
    <s v="General Practice"/>
    <b v="0"/>
    <m/>
    <x v="49"/>
    <b v="0"/>
    <x v="0"/>
    <s v="Mar"/>
    <x v="0"/>
    <x v="1"/>
    <s v="30-44"/>
    <s v="46-60"/>
    <n v="0"/>
    <n v="0"/>
    <n v="0"/>
    <x v="1"/>
  </r>
  <r>
    <s v="P1053"/>
    <d v="2023-08-10T11:19:00"/>
    <s v="F"/>
    <n v="70"/>
    <s v="African American"/>
    <s v="General Practice"/>
    <b v="0"/>
    <m/>
    <x v="49"/>
    <b v="0"/>
    <x v="1"/>
    <s v="Aug"/>
    <x v="2"/>
    <x v="1"/>
    <s v="60-74"/>
    <s v="46-60"/>
    <n v="0"/>
    <n v="0"/>
    <n v="0"/>
    <x v="1"/>
  </r>
  <r>
    <s v="P1054"/>
    <d v="2023-04-12T21:51:00"/>
    <s v="F"/>
    <n v="46"/>
    <s v="African American"/>
    <s v="General Practice"/>
    <b v="0"/>
    <m/>
    <x v="8"/>
    <b v="0"/>
    <x v="1"/>
    <s v="Apr"/>
    <x v="0"/>
    <x v="2"/>
    <s v="45-59"/>
    <s v="31-45"/>
    <n v="0"/>
    <n v="0"/>
    <n v="0"/>
    <x v="1"/>
  </r>
  <r>
    <s v="P1055"/>
    <d v="2023-06-17T00:52:00"/>
    <s v="F"/>
    <n v="19"/>
    <s v="African American"/>
    <s v="General Practice"/>
    <b v="0"/>
    <m/>
    <x v="38"/>
    <b v="0"/>
    <x v="1"/>
    <s v="Jun"/>
    <x v="1"/>
    <x v="4"/>
    <s v="15-29"/>
    <s v="0-15"/>
    <n v="1"/>
    <n v="0"/>
    <n v="0"/>
    <x v="1"/>
  </r>
  <r>
    <s v="P1056"/>
    <d v="2024-07-11T06:35:00"/>
    <s v="F"/>
    <n v="9"/>
    <s v="African American"/>
    <s v="General Practice"/>
    <b v="0"/>
    <m/>
    <x v="3"/>
    <b v="0"/>
    <x v="0"/>
    <s v="Jul"/>
    <x v="2"/>
    <x v="0"/>
    <s v="0-14"/>
    <s v="31-45"/>
    <n v="0"/>
    <n v="0"/>
    <n v="0"/>
    <x v="1"/>
  </r>
  <r>
    <s v="P1057"/>
    <d v="2024-03-31T17:04:00"/>
    <s v="F"/>
    <n v="36"/>
    <s v="African American"/>
    <s v="General Practice"/>
    <b v="0"/>
    <m/>
    <x v="0"/>
    <b v="0"/>
    <x v="0"/>
    <s v="Mar"/>
    <x v="3"/>
    <x v="3"/>
    <s v="30-44"/>
    <s v="31-45"/>
    <n v="0"/>
    <n v="0"/>
    <n v="0"/>
    <x v="1"/>
  </r>
  <r>
    <s v="P1058"/>
    <d v="2024-04-25T23:31:00"/>
    <s v="F"/>
    <n v="38"/>
    <s v="African American"/>
    <s v="General Practice"/>
    <b v="0"/>
    <m/>
    <x v="10"/>
    <b v="0"/>
    <x v="0"/>
    <s v="Apr"/>
    <x v="2"/>
    <x v="2"/>
    <s v="30-44"/>
    <s v="31-45"/>
    <n v="0"/>
    <n v="0"/>
    <n v="0"/>
    <x v="1"/>
  </r>
  <r>
    <s v="P1059"/>
    <d v="2024-08-26T04:59:00"/>
    <s v="F"/>
    <n v="41"/>
    <s v="African American"/>
    <s v="General Practice"/>
    <b v="0"/>
    <m/>
    <x v="9"/>
    <b v="0"/>
    <x v="0"/>
    <s v="Aug"/>
    <x v="4"/>
    <x v="5"/>
    <s v="30-44"/>
    <s v="46-60"/>
    <n v="0"/>
    <n v="0"/>
    <n v="0"/>
    <x v="1"/>
  </r>
  <r>
    <s v="P1060"/>
    <d v="2023-09-08T00:04:00"/>
    <s v="F"/>
    <n v="46"/>
    <s v="African American"/>
    <s v="General Practice"/>
    <b v="0"/>
    <m/>
    <x v="47"/>
    <b v="0"/>
    <x v="1"/>
    <s v="Sep"/>
    <x v="5"/>
    <x v="4"/>
    <s v="45-59"/>
    <s v="46-60"/>
    <n v="0"/>
    <n v="0"/>
    <n v="0"/>
    <x v="1"/>
  </r>
  <r>
    <s v="P1061"/>
    <d v="2024-08-16T09:17:00"/>
    <s v="F"/>
    <n v="11"/>
    <s v="African American"/>
    <s v="General Practice"/>
    <b v="0"/>
    <m/>
    <x v="0"/>
    <b v="0"/>
    <x v="0"/>
    <s v="Aug"/>
    <x v="5"/>
    <x v="1"/>
    <s v="0-14"/>
    <s v="31-45"/>
    <n v="0"/>
    <n v="0"/>
    <n v="0"/>
    <x v="1"/>
  </r>
  <r>
    <s v="P1062"/>
    <d v="2024-04-03T06:24:00"/>
    <s v="F"/>
    <n v="18"/>
    <s v="African American"/>
    <s v="General Practice"/>
    <b v="0"/>
    <m/>
    <x v="7"/>
    <b v="0"/>
    <x v="0"/>
    <s v="Apr"/>
    <x v="0"/>
    <x v="0"/>
    <s v="15-29"/>
    <s v="16-30"/>
    <n v="1"/>
    <n v="0"/>
    <n v="0"/>
    <x v="1"/>
  </r>
  <r>
    <s v="P1063"/>
    <d v="2024-01-11T11:51:00"/>
    <s v="F"/>
    <n v="39"/>
    <s v="African American"/>
    <s v="General Practice"/>
    <b v="0"/>
    <m/>
    <x v="7"/>
    <b v="0"/>
    <x v="0"/>
    <s v="Jan"/>
    <x v="2"/>
    <x v="1"/>
    <s v="30-44"/>
    <s v="16-30"/>
    <n v="1"/>
    <n v="0"/>
    <n v="0"/>
    <x v="1"/>
  </r>
  <r>
    <s v="P1064"/>
    <d v="2023-08-21T18:39:00"/>
    <s v="F"/>
    <n v="33"/>
    <s v="African American"/>
    <s v="General Practice"/>
    <b v="0"/>
    <m/>
    <x v="13"/>
    <b v="0"/>
    <x v="1"/>
    <s v="Aug"/>
    <x v="4"/>
    <x v="7"/>
    <s v="30-44"/>
    <s v="46-60"/>
    <n v="0"/>
    <n v="0"/>
    <n v="0"/>
    <x v="1"/>
  </r>
  <r>
    <s v="P1065"/>
    <d v="2023-12-30T18:39:00"/>
    <s v="F"/>
    <n v="48"/>
    <s v="African American"/>
    <s v="General Practice"/>
    <b v="0"/>
    <m/>
    <x v="16"/>
    <b v="0"/>
    <x v="1"/>
    <s v="Dec"/>
    <x v="1"/>
    <x v="7"/>
    <s v="45-59"/>
    <s v="46-60"/>
    <n v="0"/>
    <n v="0"/>
    <n v="0"/>
    <x v="1"/>
  </r>
  <r>
    <s v="P1066"/>
    <d v="2023-11-22T17:16:00"/>
    <s v="F"/>
    <n v="18"/>
    <s v="African American"/>
    <s v="General Practice"/>
    <b v="0"/>
    <m/>
    <x v="9"/>
    <b v="0"/>
    <x v="1"/>
    <s v="Nov"/>
    <x v="0"/>
    <x v="3"/>
    <s v="15-29"/>
    <s v="46-60"/>
    <n v="0"/>
    <n v="0"/>
    <n v="0"/>
    <x v="1"/>
  </r>
  <r>
    <s v="P1067"/>
    <d v="2023-05-19T07:21:00"/>
    <s v="F"/>
    <n v="38"/>
    <s v="African American"/>
    <s v="General Practice"/>
    <b v="0"/>
    <m/>
    <x v="19"/>
    <b v="0"/>
    <x v="1"/>
    <s v="May"/>
    <x v="5"/>
    <x v="0"/>
    <s v="30-44"/>
    <s v="16-30"/>
    <n v="1"/>
    <n v="0"/>
    <n v="0"/>
    <x v="1"/>
  </r>
  <r>
    <s v="P1068"/>
    <d v="2023-05-01T20:20:00"/>
    <s v="F"/>
    <n v="10"/>
    <s v="African American"/>
    <s v="General Practice"/>
    <b v="0"/>
    <m/>
    <x v="6"/>
    <b v="0"/>
    <x v="1"/>
    <s v="May"/>
    <x v="4"/>
    <x v="7"/>
    <s v="0-14"/>
    <s v="31-45"/>
    <n v="0"/>
    <n v="0"/>
    <n v="0"/>
    <x v="1"/>
  </r>
  <r>
    <s v="P1069"/>
    <d v="2023-08-23T07:24:00"/>
    <s v="F"/>
    <n v="11"/>
    <s v="African American"/>
    <s v="General Practice"/>
    <b v="0"/>
    <m/>
    <x v="23"/>
    <b v="0"/>
    <x v="1"/>
    <s v="Aug"/>
    <x v="0"/>
    <x v="0"/>
    <s v="0-14"/>
    <s v="46-60"/>
    <n v="0"/>
    <n v="0"/>
    <n v="0"/>
    <x v="1"/>
  </r>
  <r>
    <s v="P1070"/>
    <d v="2023-05-15T04:55:00"/>
    <s v="F"/>
    <n v="54"/>
    <s v="African American"/>
    <s v="General Practice"/>
    <b v="0"/>
    <m/>
    <x v="23"/>
    <b v="0"/>
    <x v="1"/>
    <s v="May"/>
    <x v="4"/>
    <x v="5"/>
    <s v="45-59"/>
    <s v="46-60"/>
    <n v="0"/>
    <n v="0"/>
    <n v="0"/>
    <x v="1"/>
  </r>
  <r>
    <s v="P1071"/>
    <d v="2023-10-04T16:35:00"/>
    <s v="F"/>
    <n v="16"/>
    <s v="African American"/>
    <s v="General Practice"/>
    <b v="0"/>
    <m/>
    <x v="49"/>
    <b v="0"/>
    <x v="1"/>
    <s v="Oct"/>
    <x v="0"/>
    <x v="3"/>
    <s v="15-29"/>
    <s v="46-60"/>
    <n v="0"/>
    <n v="0"/>
    <n v="0"/>
    <x v="1"/>
  </r>
  <r>
    <s v="P1072"/>
    <d v="2023-09-13T07:18:00"/>
    <s v="F"/>
    <n v="50"/>
    <s v="African American"/>
    <s v="General Practice"/>
    <b v="0"/>
    <m/>
    <x v="24"/>
    <b v="0"/>
    <x v="1"/>
    <s v="Sep"/>
    <x v="0"/>
    <x v="0"/>
    <s v="45-59"/>
    <s v="16-30"/>
    <n v="1"/>
    <n v="0"/>
    <n v="0"/>
    <x v="1"/>
  </r>
  <r>
    <s v="P1073"/>
    <d v="2024-08-15T18:34:00"/>
    <s v="F"/>
    <n v="19"/>
    <s v="African American"/>
    <s v="General Practice"/>
    <b v="0"/>
    <m/>
    <x v="40"/>
    <b v="0"/>
    <x v="0"/>
    <s v="Aug"/>
    <x v="2"/>
    <x v="7"/>
    <s v="15-29"/>
    <s v="31-45"/>
    <n v="0"/>
    <n v="0"/>
    <n v="0"/>
    <x v="1"/>
  </r>
  <r>
    <s v="P1074"/>
    <d v="2023-06-15T00:03:00"/>
    <s v="F"/>
    <n v="26"/>
    <s v="African American"/>
    <s v="General Practice"/>
    <b v="0"/>
    <m/>
    <x v="6"/>
    <b v="0"/>
    <x v="1"/>
    <s v="Jun"/>
    <x v="2"/>
    <x v="4"/>
    <s v="15-29"/>
    <s v="31-45"/>
    <n v="0"/>
    <n v="0"/>
    <n v="0"/>
    <x v="1"/>
  </r>
  <r>
    <s v="P1075"/>
    <d v="2024-08-18T11:14:00"/>
    <s v="F"/>
    <n v="5"/>
    <s v="African American"/>
    <s v="General Practice"/>
    <b v="0"/>
    <m/>
    <x v="13"/>
    <b v="0"/>
    <x v="0"/>
    <s v="Aug"/>
    <x v="3"/>
    <x v="1"/>
    <s v="0-14"/>
    <s v="46-60"/>
    <n v="0"/>
    <n v="0"/>
    <n v="0"/>
    <x v="1"/>
  </r>
  <r>
    <s v="P1076"/>
    <d v="2023-07-09T00:09:00"/>
    <s v="F"/>
    <n v="29"/>
    <s v="African American"/>
    <s v="General Practice"/>
    <b v="0"/>
    <m/>
    <x v="11"/>
    <b v="0"/>
    <x v="1"/>
    <s v="Jul"/>
    <x v="3"/>
    <x v="4"/>
    <s v="15-29"/>
    <s v="46-60"/>
    <n v="0"/>
    <n v="0"/>
    <n v="0"/>
    <x v="1"/>
  </r>
  <r>
    <s v="P1077"/>
    <d v="2023-08-26T19:25:00"/>
    <s v="F"/>
    <n v="5"/>
    <s v="African American"/>
    <s v="General Practice"/>
    <b v="0"/>
    <m/>
    <x v="47"/>
    <b v="0"/>
    <x v="1"/>
    <s v="Aug"/>
    <x v="1"/>
    <x v="7"/>
    <s v="0-14"/>
    <s v="46-60"/>
    <n v="0"/>
    <n v="0"/>
    <n v="0"/>
    <x v="1"/>
  </r>
  <r>
    <s v="P1078"/>
    <d v="2024-06-11T19:06:00"/>
    <s v="F"/>
    <n v="69"/>
    <s v="African American"/>
    <s v="General Practice"/>
    <b v="0"/>
    <n v="0"/>
    <x v="26"/>
    <b v="0"/>
    <x v="0"/>
    <s v="Jun"/>
    <x v="6"/>
    <x v="7"/>
    <s v="60-74"/>
    <s v="31-45"/>
    <n v="0"/>
    <n v="0"/>
    <n v="0"/>
    <x v="1"/>
  </r>
  <r>
    <s v="P1079"/>
    <d v="2024-07-04T13:59:00"/>
    <s v="F"/>
    <n v="38"/>
    <s v="African American"/>
    <s v="General Practice"/>
    <b v="0"/>
    <n v="1"/>
    <x v="26"/>
    <b v="0"/>
    <x v="0"/>
    <s v="Jul"/>
    <x v="2"/>
    <x v="6"/>
    <s v="30-44"/>
    <s v="31-45"/>
    <n v="0"/>
    <n v="0"/>
    <n v="0"/>
    <x v="1"/>
  </r>
  <r>
    <s v="P1080"/>
    <d v="2023-06-20T07:47:00"/>
    <s v="F"/>
    <n v="55"/>
    <s v="African American"/>
    <s v="General Practice"/>
    <b v="0"/>
    <n v="1"/>
    <x v="27"/>
    <b v="0"/>
    <x v="1"/>
    <s v="Jun"/>
    <x v="6"/>
    <x v="0"/>
    <s v="45-59"/>
    <s v="46-60"/>
    <n v="0"/>
    <n v="0"/>
    <n v="0"/>
    <x v="1"/>
  </r>
  <r>
    <s v="P1081"/>
    <d v="2023-12-12T14:19:00"/>
    <s v="F"/>
    <n v="4"/>
    <s v="African American"/>
    <s v="General Practice"/>
    <b v="0"/>
    <n v="1"/>
    <x v="4"/>
    <b v="0"/>
    <x v="1"/>
    <s v="Dec"/>
    <x v="6"/>
    <x v="6"/>
    <s v="0-14"/>
    <s v="0-15"/>
    <n v="1"/>
    <n v="0"/>
    <n v="0"/>
    <x v="1"/>
  </r>
  <r>
    <s v="P1082"/>
    <d v="2024-05-14T22:45:00"/>
    <s v="F"/>
    <n v="7"/>
    <s v="African American"/>
    <s v="General Practice"/>
    <b v="0"/>
    <n v="2"/>
    <x v="3"/>
    <b v="0"/>
    <x v="0"/>
    <s v="May"/>
    <x v="6"/>
    <x v="2"/>
    <s v="0-14"/>
    <s v="31-45"/>
    <n v="0"/>
    <n v="0"/>
    <n v="0"/>
    <x v="1"/>
  </r>
  <r>
    <s v="P1083"/>
    <d v="2024-01-20T14:19:00"/>
    <s v="F"/>
    <n v="5"/>
    <s v="African American"/>
    <s v="General Practice"/>
    <b v="0"/>
    <n v="2"/>
    <x v="27"/>
    <b v="0"/>
    <x v="0"/>
    <s v="Jan"/>
    <x v="1"/>
    <x v="6"/>
    <s v="0-14"/>
    <s v="46-60"/>
    <n v="0"/>
    <n v="0"/>
    <n v="0"/>
    <x v="1"/>
  </r>
  <r>
    <s v="P1084"/>
    <d v="2024-08-22T22:28:00"/>
    <s v="F"/>
    <n v="8"/>
    <s v="African American"/>
    <s v="General Practice"/>
    <b v="0"/>
    <n v="2"/>
    <x v="13"/>
    <b v="0"/>
    <x v="0"/>
    <s v="Aug"/>
    <x v="2"/>
    <x v="2"/>
    <s v="0-14"/>
    <s v="46-60"/>
    <n v="0"/>
    <n v="0"/>
    <n v="0"/>
    <x v="1"/>
  </r>
  <r>
    <s v="P1085"/>
    <d v="2024-10-26T19:24:00"/>
    <s v="F"/>
    <n v="13"/>
    <s v="African American"/>
    <s v="General Practice"/>
    <b v="0"/>
    <n v="3"/>
    <x v="0"/>
    <b v="0"/>
    <x v="0"/>
    <s v="Oct"/>
    <x v="1"/>
    <x v="7"/>
    <s v="0-14"/>
    <s v="31-45"/>
    <n v="0"/>
    <n v="0"/>
    <n v="0"/>
    <x v="1"/>
  </r>
  <r>
    <s v="P1086"/>
    <d v="2023-07-17T03:25:00"/>
    <s v="F"/>
    <n v="13"/>
    <s v="African American"/>
    <s v="General Practice"/>
    <b v="0"/>
    <n v="3"/>
    <x v="21"/>
    <b v="0"/>
    <x v="1"/>
    <s v="Jul"/>
    <x v="4"/>
    <x v="5"/>
    <s v="0-14"/>
    <s v="46-60"/>
    <n v="0"/>
    <n v="0"/>
    <n v="0"/>
    <x v="1"/>
  </r>
  <r>
    <s v="P1087"/>
    <d v="2024-05-22T09:06:00"/>
    <s v="F"/>
    <n v="51"/>
    <s v="African American"/>
    <s v="General Practice"/>
    <b v="0"/>
    <n v="3"/>
    <x v="25"/>
    <b v="0"/>
    <x v="0"/>
    <s v="May"/>
    <x v="0"/>
    <x v="1"/>
    <s v="45-59"/>
    <s v="46-60"/>
    <n v="0"/>
    <n v="0"/>
    <n v="0"/>
    <x v="1"/>
  </r>
  <r>
    <s v="P1088"/>
    <d v="2024-09-30T09:55:00"/>
    <s v="F"/>
    <n v="10"/>
    <s v="African American"/>
    <s v="General Practice"/>
    <b v="0"/>
    <n v="4"/>
    <x v="34"/>
    <b v="0"/>
    <x v="0"/>
    <s v="Sep"/>
    <x v="4"/>
    <x v="1"/>
    <s v="0-14"/>
    <s v="0-15"/>
    <n v="1"/>
    <n v="0"/>
    <n v="0"/>
    <x v="1"/>
  </r>
  <r>
    <s v="P1089"/>
    <d v="2024-05-30T11:22:00"/>
    <s v="F"/>
    <n v="71"/>
    <s v="African American"/>
    <s v="General Practice"/>
    <b v="0"/>
    <n v="4"/>
    <x v="31"/>
    <b v="0"/>
    <x v="0"/>
    <s v="May"/>
    <x v="2"/>
    <x v="1"/>
    <s v="60-74"/>
    <s v="16-30"/>
    <n v="1"/>
    <n v="0"/>
    <n v="0"/>
    <x v="1"/>
  </r>
  <r>
    <s v="P1090"/>
    <d v="2023-08-19T12:06:00"/>
    <s v="F"/>
    <n v="29"/>
    <s v="African American"/>
    <s v="General Practice"/>
    <b v="0"/>
    <n v="4"/>
    <x v="12"/>
    <b v="0"/>
    <x v="1"/>
    <s v="Aug"/>
    <x v="1"/>
    <x v="6"/>
    <s v="15-29"/>
    <s v="31-45"/>
    <n v="0"/>
    <n v="0"/>
    <n v="0"/>
    <x v="1"/>
  </r>
  <r>
    <s v="P1091"/>
    <d v="2023-08-24T18:49:00"/>
    <s v="F"/>
    <n v="7"/>
    <s v="African American"/>
    <s v="General Practice"/>
    <b v="0"/>
    <n v="5"/>
    <x v="10"/>
    <b v="0"/>
    <x v="1"/>
    <s v="Aug"/>
    <x v="2"/>
    <x v="7"/>
    <s v="0-14"/>
    <s v="31-45"/>
    <n v="0"/>
    <n v="0"/>
    <n v="0"/>
    <x v="1"/>
  </r>
  <r>
    <s v="P1092"/>
    <d v="2024-01-20T18:31:00"/>
    <s v="F"/>
    <n v="56"/>
    <s v="African American"/>
    <s v="General Practice"/>
    <b v="0"/>
    <n v="5"/>
    <x v="22"/>
    <b v="0"/>
    <x v="0"/>
    <s v="Jan"/>
    <x v="1"/>
    <x v="7"/>
    <s v="45-59"/>
    <s v="31-45"/>
    <n v="0"/>
    <n v="0"/>
    <n v="0"/>
    <x v="1"/>
  </r>
  <r>
    <s v="P1093"/>
    <d v="2024-02-22T19:14:00"/>
    <s v="F"/>
    <n v="38"/>
    <s v="African American"/>
    <s v="General Practice"/>
    <b v="0"/>
    <n v="5"/>
    <x v="23"/>
    <b v="0"/>
    <x v="0"/>
    <s v="Feb"/>
    <x v="2"/>
    <x v="7"/>
    <s v="30-44"/>
    <s v="46-60"/>
    <n v="0"/>
    <n v="0"/>
    <n v="0"/>
    <x v="1"/>
  </r>
  <r>
    <s v="P1094"/>
    <d v="2024-05-21T23:05:00"/>
    <s v="F"/>
    <n v="21"/>
    <s v="African American"/>
    <s v="General Practice"/>
    <b v="0"/>
    <n v="6"/>
    <x v="10"/>
    <b v="0"/>
    <x v="0"/>
    <s v="May"/>
    <x v="6"/>
    <x v="2"/>
    <s v="15-29"/>
    <s v="31-45"/>
    <n v="0"/>
    <n v="0"/>
    <n v="0"/>
    <x v="1"/>
  </r>
  <r>
    <s v="P1095"/>
    <d v="2023-11-07T05:22:00"/>
    <s v="F"/>
    <n v="63"/>
    <s v="African American"/>
    <s v="General Practice"/>
    <b v="0"/>
    <n v="6"/>
    <x v="27"/>
    <b v="0"/>
    <x v="1"/>
    <s v="Nov"/>
    <x v="6"/>
    <x v="5"/>
    <s v="60-74"/>
    <s v="46-60"/>
    <n v="0"/>
    <n v="0"/>
    <n v="0"/>
    <x v="1"/>
  </r>
  <r>
    <s v="P1096"/>
    <d v="2024-01-25T20:27:00"/>
    <s v="F"/>
    <n v="77"/>
    <s v="African American"/>
    <s v="General Practice"/>
    <b v="0"/>
    <n v="6"/>
    <x v="34"/>
    <b v="0"/>
    <x v="0"/>
    <s v="Jan"/>
    <x v="2"/>
    <x v="7"/>
    <s v="75+"/>
    <s v="0-15"/>
    <n v="1"/>
    <n v="0"/>
    <n v="0"/>
    <x v="1"/>
  </r>
  <r>
    <s v="P1097"/>
    <d v="2023-05-07T04:28:00"/>
    <s v="F"/>
    <n v="11"/>
    <s v="African American"/>
    <s v="General Practice"/>
    <b v="0"/>
    <n v="6"/>
    <x v="29"/>
    <b v="0"/>
    <x v="1"/>
    <s v="May"/>
    <x v="3"/>
    <x v="5"/>
    <s v="0-14"/>
    <s v="16-30"/>
    <n v="1"/>
    <n v="0"/>
    <n v="0"/>
    <x v="1"/>
  </r>
  <r>
    <s v="P1098"/>
    <d v="2024-05-01T22:32:00"/>
    <s v="F"/>
    <n v="31"/>
    <s v="African American"/>
    <s v="General Practice"/>
    <b v="0"/>
    <n v="6"/>
    <x v="34"/>
    <b v="0"/>
    <x v="0"/>
    <s v="May"/>
    <x v="0"/>
    <x v="2"/>
    <s v="30-44"/>
    <s v="0-15"/>
    <n v="1"/>
    <n v="0"/>
    <n v="0"/>
    <x v="1"/>
  </r>
  <r>
    <s v="P1099"/>
    <d v="2024-02-10T08:54:00"/>
    <s v="F"/>
    <n v="36"/>
    <s v="African American"/>
    <s v="General Practice"/>
    <b v="0"/>
    <n v="7"/>
    <x v="0"/>
    <b v="0"/>
    <x v="0"/>
    <s v="Feb"/>
    <x v="1"/>
    <x v="0"/>
    <s v="30-44"/>
    <s v="31-45"/>
    <n v="0"/>
    <n v="0"/>
    <n v="0"/>
    <x v="1"/>
  </r>
  <r>
    <s v="P1100"/>
    <d v="2023-08-22T07:20:00"/>
    <s v="F"/>
    <n v="22"/>
    <s v="African American"/>
    <s v="General Practice"/>
    <b v="0"/>
    <n v="7"/>
    <x v="4"/>
    <b v="0"/>
    <x v="1"/>
    <s v="Aug"/>
    <x v="6"/>
    <x v="0"/>
    <s v="15-29"/>
    <s v="0-15"/>
    <n v="1"/>
    <n v="0"/>
    <n v="1"/>
    <x v="1"/>
  </r>
  <r>
    <s v="P1101"/>
    <d v="2024-02-16T05:10:00"/>
    <s v="F"/>
    <n v="46"/>
    <s v="African American"/>
    <s v="General Practice"/>
    <b v="0"/>
    <n v="8"/>
    <x v="9"/>
    <b v="0"/>
    <x v="0"/>
    <s v="Feb"/>
    <x v="5"/>
    <x v="5"/>
    <s v="45-59"/>
    <s v="46-60"/>
    <n v="0"/>
    <n v="0"/>
    <n v="0"/>
    <x v="1"/>
  </r>
  <r>
    <s v="P1102"/>
    <d v="2023-10-14T00:50:00"/>
    <s v="F"/>
    <n v="66"/>
    <s v="African American"/>
    <s v="General Practice"/>
    <b v="0"/>
    <n v="9"/>
    <x v="28"/>
    <b v="0"/>
    <x v="1"/>
    <s v="Oct"/>
    <x v="1"/>
    <x v="4"/>
    <s v="60-74"/>
    <s v="16-30"/>
    <n v="1"/>
    <n v="0"/>
    <n v="1"/>
    <x v="1"/>
  </r>
  <r>
    <s v="P1103"/>
    <d v="2023-06-23T09:01:00"/>
    <s v="F"/>
    <n v="45"/>
    <s v="African American"/>
    <s v="General Practice"/>
    <b v="0"/>
    <n v="10"/>
    <x v="39"/>
    <b v="0"/>
    <x v="1"/>
    <s v="Jun"/>
    <x v="5"/>
    <x v="1"/>
    <s v="45-59"/>
    <s v="0-15"/>
    <n v="1"/>
    <n v="0"/>
    <n v="1"/>
    <x v="1"/>
  </r>
  <r>
    <s v="P1104"/>
    <d v="2024-10-14T19:04:00"/>
    <s v="F"/>
    <n v="38"/>
    <s v="African American"/>
    <s v="General Practice"/>
    <b v="0"/>
    <n v="10"/>
    <x v="43"/>
    <b v="0"/>
    <x v="0"/>
    <s v="Oct"/>
    <x v="4"/>
    <x v="7"/>
    <s v="30-44"/>
    <s v="46-60"/>
    <n v="0"/>
    <n v="0"/>
    <n v="0"/>
    <x v="1"/>
  </r>
  <r>
    <s v="P1105"/>
    <d v="2024-07-11T16:39:00"/>
    <s v="F"/>
    <n v="68"/>
    <s v="African American"/>
    <s v="General Practice"/>
    <b v="0"/>
    <n v="10"/>
    <x v="10"/>
    <b v="0"/>
    <x v="0"/>
    <s v="Jul"/>
    <x v="2"/>
    <x v="3"/>
    <s v="60-74"/>
    <s v="31-45"/>
    <n v="0"/>
    <n v="0"/>
    <n v="0"/>
    <x v="1"/>
  </r>
  <r>
    <s v="P1106"/>
    <d v="2024-10-09T01:10:00"/>
    <s v="F"/>
    <n v="13"/>
    <s v="African American"/>
    <s v="Neurology"/>
    <b v="0"/>
    <m/>
    <x v="23"/>
    <b v="0"/>
    <x v="0"/>
    <s v="Oct"/>
    <x v="0"/>
    <x v="4"/>
    <s v="0-14"/>
    <s v="46-60"/>
    <n v="0"/>
    <n v="0"/>
    <n v="0"/>
    <x v="1"/>
  </r>
  <r>
    <s v="P1107"/>
    <d v="2024-07-12T13:45:00"/>
    <s v="F"/>
    <n v="59"/>
    <s v="African American"/>
    <s v="Neurology"/>
    <b v="0"/>
    <m/>
    <x v="21"/>
    <b v="0"/>
    <x v="0"/>
    <s v="Jul"/>
    <x v="5"/>
    <x v="6"/>
    <s v="45-59"/>
    <s v="46-60"/>
    <n v="0"/>
    <n v="0"/>
    <n v="0"/>
    <x v="1"/>
  </r>
  <r>
    <s v="P1108"/>
    <d v="2023-11-20T04:27:00"/>
    <s v="F"/>
    <n v="41"/>
    <s v="African American"/>
    <s v="Neurology"/>
    <b v="0"/>
    <m/>
    <x v="7"/>
    <b v="0"/>
    <x v="1"/>
    <s v="Nov"/>
    <x v="4"/>
    <x v="5"/>
    <s v="30-44"/>
    <s v="16-30"/>
    <n v="1"/>
    <n v="0"/>
    <n v="0"/>
    <x v="1"/>
  </r>
  <r>
    <s v="P1109"/>
    <d v="2024-03-27T21:11:00"/>
    <s v="F"/>
    <n v="31"/>
    <s v="African American"/>
    <s v="Neurology"/>
    <b v="0"/>
    <m/>
    <x v="47"/>
    <b v="0"/>
    <x v="0"/>
    <s v="Mar"/>
    <x v="0"/>
    <x v="2"/>
    <s v="30-44"/>
    <s v="46-60"/>
    <n v="0"/>
    <n v="0"/>
    <n v="0"/>
    <x v="1"/>
  </r>
  <r>
    <s v="P1110"/>
    <d v="2023-08-25T21:54:00"/>
    <s v="F"/>
    <n v="5"/>
    <s v="African American"/>
    <s v="Neurology"/>
    <b v="0"/>
    <n v="8"/>
    <x v="32"/>
    <b v="0"/>
    <x v="1"/>
    <s v="Aug"/>
    <x v="5"/>
    <x v="2"/>
    <s v="0-14"/>
    <s v="46-60"/>
    <n v="0"/>
    <n v="0"/>
    <n v="0"/>
    <x v="1"/>
  </r>
  <r>
    <s v="P1111"/>
    <d v="2024-04-01T13:59:00"/>
    <s v="F"/>
    <n v="11"/>
    <s v="African American"/>
    <s v="None"/>
    <b v="0"/>
    <m/>
    <x v="24"/>
    <b v="0"/>
    <x v="0"/>
    <s v="Apr"/>
    <x v="4"/>
    <x v="6"/>
    <s v="0-14"/>
    <s v="16-30"/>
    <n v="1"/>
    <n v="0"/>
    <n v="0"/>
    <x v="1"/>
  </r>
  <r>
    <s v="P1112"/>
    <d v="2023-09-09T22:31:00"/>
    <s v="F"/>
    <n v="21"/>
    <s v="African American"/>
    <s v="None"/>
    <b v="0"/>
    <m/>
    <x v="7"/>
    <b v="0"/>
    <x v="1"/>
    <s v="Sep"/>
    <x v="1"/>
    <x v="2"/>
    <s v="15-29"/>
    <s v="16-30"/>
    <n v="1"/>
    <n v="0"/>
    <n v="0"/>
    <x v="1"/>
  </r>
  <r>
    <s v="P1113"/>
    <d v="2024-08-18T16:20:00"/>
    <s v="F"/>
    <n v="34"/>
    <s v="African American"/>
    <s v="None"/>
    <b v="0"/>
    <m/>
    <x v="19"/>
    <b v="0"/>
    <x v="0"/>
    <s v="Aug"/>
    <x v="3"/>
    <x v="3"/>
    <s v="30-44"/>
    <s v="16-30"/>
    <n v="1"/>
    <n v="0"/>
    <n v="0"/>
    <x v="1"/>
  </r>
  <r>
    <s v="P1114"/>
    <d v="2023-08-16T01:37:00"/>
    <s v="F"/>
    <n v="71"/>
    <s v="African American"/>
    <s v="None"/>
    <b v="0"/>
    <m/>
    <x v="33"/>
    <b v="0"/>
    <x v="1"/>
    <s v="Aug"/>
    <x v="0"/>
    <x v="4"/>
    <s v="60-74"/>
    <s v="31-45"/>
    <n v="0"/>
    <n v="0"/>
    <n v="0"/>
    <x v="1"/>
  </r>
  <r>
    <s v="P1115"/>
    <d v="2023-11-03T12:16:00"/>
    <s v="F"/>
    <n v="30"/>
    <s v="African American"/>
    <s v="None"/>
    <b v="0"/>
    <m/>
    <x v="47"/>
    <b v="0"/>
    <x v="1"/>
    <s v="Nov"/>
    <x v="5"/>
    <x v="6"/>
    <s v="30-44"/>
    <s v="46-60"/>
    <n v="0"/>
    <n v="0"/>
    <n v="0"/>
    <x v="1"/>
  </r>
  <r>
    <s v="P1116"/>
    <d v="2023-04-09T08:04:00"/>
    <s v="F"/>
    <n v="6"/>
    <s v="African American"/>
    <s v="None"/>
    <b v="0"/>
    <m/>
    <x v="42"/>
    <b v="0"/>
    <x v="1"/>
    <s v="Apr"/>
    <x v="3"/>
    <x v="0"/>
    <s v="0-14"/>
    <s v="0-15"/>
    <n v="1"/>
    <n v="0"/>
    <n v="0"/>
    <x v="1"/>
  </r>
  <r>
    <s v="P1117"/>
    <d v="2024-03-09T13:25:00"/>
    <s v="F"/>
    <n v="77"/>
    <s v="African American"/>
    <s v="None"/>
    <b v="0"/>
    <m/>
    <x v="39"/>
    <b v="0"/>
    <x v="0"/>
    <s v="Mar"/>
    <x v="1"/>
    <x v="6"/>
    <s v="75+"/>
    <s v="0-15"/>
    <n v="1"/>
    <n v="0"/>
    <n v="0"/>
    <x v="1"/>
  </r>
  <r>
    <s v="P1118"/>
    <d v="2023-12-09T21:46:00"/>
    <s v="F"/>
    <n v="31"/>
    <s v="African American"/>
    <s v="None"/>
    <b v="0"/>
    <m/>
    <x v="36"/>
    <b v="0"/>
    <x v="1"/>
    <s v="Dec"/>
    <x v="1"/>
    <x v="2"/>
    <s v="30-44"/>
    <s v="16-30"/>
    <n v="1"/>
    <n v="0"/>
    <n v="0"/>
    <x v="1"/>
  </r>
  <r>
    <s v="P1119"/>
    <d v="2023-11-21T04:13:00"/>
    <s v="F"/>
    <n v="22"/>
    <s v="African American"/>
    <s v="None"/>
    <b v="0"/>
    <m/>
    <x v="32"/>
    <b v="0"/>
    <x v="1"/>
    <s v="Nov"/>
    <x v="6"/>
    <x v="5"/>
    <s v="15-29"/>
    <s v="46-60"/>
    <n v="0"/>
    <n v="0"/>
    <n v="0"/>
    <x v="1"/>
  </r>
  <r>
    <s v="P1120"/>
    <d v="2024-01-28T06:38:00"/>
    <s v="F"/>
    <n v="52"/>
    <s v="African American"/>
    <s v="None"/>
    <b v="0"/>
    <m/>
    <x v="35"/>
    <b v="0"/>
    <x v="0"/>
    <s v="Jan"/>
    <x v="3"/>
    <x v="0"/>
    <s v="45-59"/>
    <s v="16-30"/>
    <n v="1"/>
    <n v="0"/>
    <n v="0"/>
    <x v="1"/>
  </r>
  <r>
    <s v="P1121"/>
    <d v="2023-09-06T13:28:00"/>
    <s v="F"/>
    <n v="14"/>
    <s v="African American"/>
    <s v="None"/>
    <b v="0"/>
    <m/>
    <x v="28"/>
    <b v="0"/>
    <x v="1"/>
    <s v="Sep"/>
    <x v="0"/>
    <x v="6"/>
    <s v="0-14"/>
    <s v="16-30"/>
    <n v="1"/>
    <n v="0"/>
    <n v="0"/>
    <x v="1"/>
  </r>
  <r>
    <s v="P1122"/>
    <d v="2024-07-07T11:18:00"/>
    <s v="F"/>
    <n v="8"/>
    <s v="African American"/>
    <s v="None"/>
    <b v="0"/>
    <m/>
    <x v="15"/>
    <b v="0"/>
    <x v="0"/>
    <s v="Jul"/>
    <x v="3"/>
    <x v="1"/>
    <s v="0-14"/>
    <s v="31-45"/>
    <n v="0"/>
    <n v="0"/>
    <n v="0"/>
    <x v="1"/>
  </r>
  <r>
    <s v="P1123"/>
    <d v="2024-10-17T16:29:00"/>
    <s v="F"/>
    <n v="77"/>
    <s v="African American"/>
    <s v="None"/>
    <b v="0"/>
    <m/>
    <x v="17"/>
    <b v="0"/>
    <x v="0"/>
    <s v="Oct"/>
    <x v="2"/>
    <x v="3"/>
    <s v="75+"/>
    <s v="31-45"/>
    <n v="0"/>
    <n v="0"/>
    <n v="0"/>
    <x v="1"/>
  </r>
  <r>
    <s v="P1124"/>
    <d v="2024-01-18T09:38:00"/>
    <s v="F"/>
    <n v="13"/>
    <s v="African American"/>
    <s v="None"/>
    <b v="0"/>
    <m/>
    <x v="47"/>
    <b v="0"/>
    <x v="0"/>
    <s v="Jan"/>
    <x v="2"/>
    <x v="1"/>
    <s v="0-14"/>
    <s v="46-60"/>
    <n v="0"/>
    <n v="0"/>
    <n v="0"/>
    <x v="1"/>
  </r>
  <r>
    <s v="P1125"/>
    <d v="2023-04-23T17:43:00"/>
    <s v="F"/>
    <n v="14"/>
    <s v="African American"/>
    <s v="None"/>
    <b v="0"/>
    <m/>
    <x v="46"/>
    <b v="0"/>
    <x v="1"/>
    <s v="Apr"/>
    <x v="3"/>
    <x v="3"/>
    <s v="0-14"/>
    <s v="16-30"/>
    <n v="1"/>
    <n v="0"/>
    <n v="0"/>
    <x v="1"/>
  </r>
  <r>
    <s v="P1126"/>
    <d v="2023-12-22T08:49:00"/>
    <s v="F"/>
    <n v="79"/>
    <s v="African American"/>
    <s v="None"/>
    <b v="0"/>
    <m/>
    <x v="3"/>
    <b v="0"/>
    <x v="1"/>
    <s v="Dec"/>
    <x v="5"/>
    <x v="0"/>
    <s v="75+"/>
    <s v="31-45"/>
    <n v="0"/>
    <n v="0"/>
    <n v="0"/>
    <x v="1"/>
  </r>
  <r>
    <s v="P1127"/>
    <d v="2023-07-21T11:22:00"/>
    <s v="F"/>
    <n v="39"/>
    <s v="African American"/>
    <s v="None"/>
    <b v="0"/>
    <m/>
    <x v="44"/>
    <b v="0"/>
    <x v="1"/>
    <s v="Jul"/>
    <x v="5"/>
    <x v="1"/>
    <s v="30-44"/>
    <s v="31-45"/>
    <n v="0"/>
    <n v="0"/>
    <n v="0"/>
    <x v="1"/>
  </r>
  <r>
    <s v="P1128"/>
    <d v="2023-06-08T00:11:00"/>
    <s v="F"/>
    <n v="69"/>
    <s v="African American"/>
    <s v="None"/>
    <b v="0"/>
    <m/>
    <x v="45"/>
    <b v="0"/>
    <x v="1"/>
    <s v="Jun"/>
    <x v="2"/>
    <x v="4"/>
    <s v="60-74"/>
    <s v="16-30"/>
    <n v="1"/>
    <n v="0"/>
    <n v="0"/>
    <x v="1"/>
  </r>
  <r>
    <s v="P1129"/>
    <d v="2023-08-10T21:02:00"/>
    <s v="F"/>
    <n v="31"/>
    <s v="African American"/>
    <s v="None"/>
    <b v="0"/>
    <m/>
    <x v="1"/>
    <b v="0"/>
    <x v="1"/>
    <s v="Aug"/>
    <x v="2"/>
    <x v="2"/>
    <s v="30-44"/>
    <s v="16-30"/>
    <n v="1"/>
    <n v="0"/>
    <n v="0"/>
    <x v="1"/>
  </r>
  <r>
    <s v="P1130"/>
    <d v="2024-07-06T15:47:00"/>
    <s v="F"/>
    <n v="58"/>
    <s v="African American"/>
    <s v="None"/>
    <b v="0"/>
    <m/>
    <x v="3"/>
    <b v="0"/>
    <x v="0"/>
    <s v="Jul"/>
    <x v="1"/>
    <x v="3"/>
    <s v="45-59"/>
    <s v="31-45"/>
    <n v="0"/>
    <n v="0"/>
    <n v="0"/>
    <x v="1"/>
  </r>
  <r>
    <s v="P1131"/>
    <d v="2024-06-22T03:19:00"/>
    <s v="F"/>
    <n v="56"/>
    <s v="African American"/>
    <s v="None"/>
    <b v="0"/>
    <m/>
    <x v="37"/>
    <b v="0"/>
    <x v="0"/>
    <s v="Jun"/>
    <x v="1"/>
    <x v="5"/>
    <s v="45-59"/>
    <s v="31-45"/>
    <n v="0"/>
    <n v="0"/>
    <n v="0"/>
    <x v="1"/>
  </r>
  <r>
    <s v="P1132"/>
    <d v="2024-09-18T04:01:00"/>
    <s v="F"/>
    <n v="69"/>
    <s v="African American"/>
    <s v="None"/>
    <b v="0"/>
    <m/>
    <x v="44"/>
    <b v="0"/>
    <x v="0"/>
    <s v="Sep"/>
    <x v="0"/>
    <x v="5"/>
    <s v="60-74"/>
    <s v="31-45"/>
    <n v="0"/>
    <n v="0"/>
    <n v="0"/>
    <x v="1"/>
  </r>
  <r>
    <s v="P1133"/>
    <d v="2024-07-07T23:31:00"/>
    <s v="F"/>
    <n v="24"/>
    <s v="African American"/>
    <s v="None"/>
    <b v="0"/>
    <m/>
    <x v="33"/>
    <b v="0"/>
    <x v="0"/>
    <s v="Jul"/>
    <x v="3"/>
    <x v="2"/>
    <s v="15-29"/>
    <s v="31-45"/>
    <n v="0"/>
    <n v="0"/>
    <n v="0"/>
    <x v="1"/>
  </r>
  <r>
    <s v="P1134"/>
    <d v="2023-06-21T03:01:00"/>
    <s v="F"/>
    <n v="68"/>
    <s v="African American"/>
    <s v="None"/>
    <b v="0"/>
    <m/>
    <x v="43"/>
    <b v="0"/>
    <x v="1"/>
    <s v="Jun"/>
    <x v="0"/>
    <x v="5"/>
    <s v="60-74"/>
    <s v="46-60"/>
    <n v="0"/>
    <n v="0"/>
    <n v="0"/>
    <x v="1"/>
  </r>
  <r>
    <s v="P1135"/>
    <d v="2024-08-23T04:31:00"/>
    <s v="F"/>
    <n v="19"/>
    <s v="African American"/>
    <s v="None"/>
    <b v="0"/>
    <m/>
    <x v="16"/>
    <b v="0"/>
    <x v="0"/>
    <s v="Aug"/>
    <x v="5"/>
    <x v="5"/>
    <s v="15-29"/>
    <s v="46-60"/>
    <n v="0"/>
    <n v="0"/>
    <n v="0"/>
    <x v="1"/>
  </r>
  <r>
    <s v="P1136"/>
    <d v="2023-12-21T14:49:00"/>
    <s v="F"/>
    <n v="79"/>
    <s v="African American"/>
    <s v="None"/>
    <b v="0"/>
    <m/>
    <x v="9"/>
    <b v="0"/>
    <x v="1"/>
    <s v="Dec"/>
    <x v="2"/>
    <x v="6"/>
    <s v="75+"/>
    <s v="46-60"/>
    <n v="0"/>
    <n v="0"/>
    <n v="0"/>
    <x v="1"/>
  </r>
  <r>
    <s v="P1137"/>
    <d v="2024-09-24T09:41:00"/>
    <s v="F"/>
    <n v="8"/>
    <s v="African American"/>
    <s v="None"/>
    <b v="0"/>
    <m/>
    <x v="2"/>
    <b v="0"/>
    <x v="0"/>
    <s v="Sep"/>
    <x v="6"/>
    <x v="1"/>
    <s v="0-14"/>
    <s v="46-60"/>
    <n v="0"/>
    <n v="0"/>
    <n v="0"/>
    <x v="1"/>
  </r>
  <r>
    <s v="P1138"/>
    <d v="2023-11-01T14:27:00"/>
    <s v="F"/>
    <n v="33"/>
    <s v="African American"/>
    <s v="None"/>
    <b v="0"/>
    <m/>
    <x v="19"/>
    <b v="0"/>
    <x v="1"/>
    <s v="Nov"/>
    <x v="0"/>
    <x v="6"/>
    <s v="30-44"/>
    <s v="16-30"/>
    <n v="1"/>
    <n v="0"/>
    <n v="0"/>
    <x v="1"/>
  </r>
  <r>
    <s v="P1139"/>
    <d v="2024-01-18T18:28:00"/>
    <s v="F"/>
    <n v="61"/>
    <s v="African American"/>
    <s v="None"/>
    <b v="0"/>
    <m/>
    <x v="19"/>
    <b v="0"/>
    <x v="0"/>
    <s v="Jan"/>
    <x v="2"/>
    <x v="7"/>
    <s v="60-74"/>
    <s v="16-30"/>
    <n v="1"/>
    <n v="0"/>
    <n v="0"/>
    <x v="1"/>
  </r>
  <r>
    <s v="P1140"/>
    <d v="2023-12-19T17:32:00"/>
    <s v="F"/>
    <n v="19"/>
    <s v="African American"/>
    <s v="None"/>
    <b v="0"/>
    <m/>
    <x v="37"/>
    <b v="0"/>
    <x v="1"/>
    <s v="Dec"/>
    <x v="6"/>
    <x v="3"/>
    <s v="15-29"/>
    <s v="31-45"/>
    <n v="0"/>
    <n v="0"/>
    <n v="0"/>
    <x v="1"/>
  </r>
  <r>
    <s v="P1141"/>
    <d v="2023-09-29T01:15:00"/>
    <s v="F"/>
    <n v="63"/>
    <s v="African American"/>
    <s v="None"/>
    <b v="0"/>
    <m/>
    <x v="26"/>
    <b v="0"/>
    <x v="1"/>
    <s v="Sep"/>
    <x v="5"/>
    <x v="4"/>
    <s v="60-74"/>
    <s v="31-45"/>
    <n v="0"/>
    <n v="0"/>
    <n v="0"/>
    <x v="1"/>
  </r>
  <r>
    <s v="P1142"/>
    <d v="2023-09-02T06:19:00"/>
    <s v="F"/>
    <n v="41"/>
    <s v="African American"/>
    <s v="None"/>
    <b v="0"/>
    <m/>
    <x v="10"/>
    <b v="0"/>
    <x v="1"/>
    <s v="Sep"/>
    <x v="1"/>
    <x v="0"/>
    <s v="30-44"/>
    <s v="31-45"/>
    <n v="0"/>
    <n v="0"/>
    <n v="0"/>
    <x v="1"/>
  </r>
  <r>
    <s v="P1143"/>
    <d v="2024-09-16T18:27:00"/>
    <s v="F"/>
    <n v="72"/>
    <s v="African American"/>
    <s v="None"/>
    <b v="0"/>
    <m/>
    <x v="8"/>
    <b v="0"/>
    <x v="0"/>
    <s v="Sep"/>
    <x v="4"/>
    <x v="7"/>
    <s v="60-74"/>
    <s v="31-45"/>
    <n v="0"/>
    <n v="0"/>
    <n v="0"/>
    <x v="1"/>
  </r>
  <r>
    <s v="P1144"/>
    <d v="2024-06-24T13:58:00"/>
    <s v="F"/>
    <n v="39"/>
    <s v="African American"/>
    <s v="None"/>
    <b v="0"/>
    <m/>
    <x v="50"/>
    <b v="0"/>
    <x v="0"/>
    <s v="Jun"/>
    <x v="4"/>
    <x v="6"/>
    <s v="30-44"/>
    <s v="31-45"/>
    <n v="0"/>
    <n v="0"/>
    <n v="0"/>
    <x v="1"/>
  </r>
  <r>
    <s v="P1145"/>
    <d v="2023-09-28T13:56:00"/>
    <s v="F"/>
    <n v="44"/>
    <s v="African American"/>
    <s v="None"/>
    <b v="0"/>
    <m/>
    <x v="13"/>
    <b v="0"/>
    <x v="1"/>
    <s v="Sep"/>
    <x v="2"/>
    <x v="6"/>
    <s v="30-44"/>
    <s v="46-60"/>
    <n v="0"/>
    <n v="0"/>
    <n v="0"/>
    <x v="1"/>
  </r>
  <r>
    <s v="P1146"/>
    <d v="2024-04-21T09:04:00"/>
    <s v="F"/>
    <n v="28"/>
    <s v="African American"/>
    <s v="None"/>
    <b v="0"/>
    <m/>
    <x v="16"/>
    <b v="0"/>
    <x v="0"/>
    <s v="Apr"/>
    <x v="3"/>
    <x v="1"/>
    <s v="15-29"/>
    <s v="46-60"/>
    <n v="0"/>
    <n v="0"/>
    <n v="0"/>
    <x v="1"/>
  </r>
  <r>
    <s v="P1147"/>
    <d v="2023-08-14T20:53:00"/>
    <s v="F"/>
    <n v="39"/>
    <s v="African American"/>
    <s v="None"/>
    <b v="0"/>
    <m/>
    <x v="9"/>
    <b v="0"/>
    <x v="1"/>
    <s v="Aug"/>
    <x v="4"/>
    <x v="7"/>
    <s v="30-44"/>
    <s v="46-60"/>
    <n v="0"/>
    <n v="0"/>
    <n v="0"/>
    <x v="1"/>
  </r>
  <r>
    <s v="P1148"/>
    <d v="2024-08-08T11:26:00"/>
    <s v="F"/>
    <n v="77"/>
    <s v="African American"/>
    <s v="None"/>
    <b v="0"/>
    <m/>
    <x v="25"/>
    <b v="0"/>
    <x v="0"/>
    <s v="Aug"/>
    <x v="2"/>
    <x v="1"/>
    <s v="75+"/>
    <s v="46-60"/>
    <n v="0"/>
    <n v="0"/>
    <n v="0"/>
    <x v="1"/>
  </r>
  <r>
    <s v="P1149"/>
    <d v="2024-07-17T08:46:00"/>
    <s v="F"/>
    <n v="42"/>
    <s v="African American"/>
    <s v="None"/>
    <b v="0"/>
    <m/>
    <x v="47"/>
    <b v="0"/>
    <x v="0"/>
    <s v="Jul"/>
    <x v="0"/>
    <x v="0"/>
    <s v="30-44"/>
    <s v="46-60"/>
    <n v="0"/>
    <n v="0"/>
    <n v="0"/>
    <x v="1"/>
  </r>
  <r>
    <s v="P1150"/>
    <d v="2024-08-11T06:38:00"/>
    <s v="F"/>
    <n v="61"/>
    <s v="African American"/>
    <s v="None"/>
    <b v="0"/>
    <m/>
    <x v="0"/>
    <b v="0"/>
    <x v="0"/>
    <s v="Aug"/>
    <x v="3"/>
    <x v="0"/>
    <s v="60-74"/>
    <s v="31-45"/>
    <n v="0"/>
    <n v="0"/>
    <n v="0"/>
    <x v="1"/>
  </r>
  <r>
    <s v="P1151"/>
    <d v="2023-06-16T21:17:00"/>
    <s v="F"/>
    <n v="60"/>
    <s v="African American"/>
    <s v="None"/>
    <b v="0"/>
    <m/>
    <x v="17"/>
    <b v="0"/>
    <x v="1"/>
    <s v="Jun"/>
    <x v="5"/>
    <x v="2"/>
    <s v="60-74"/>
    <s v="31-45"/>
    <n v="0"/>
    <n v="0"/>
    <n v="0"/>
    <x v="1"/>
  </r>
  <r>
    <s v="P1152"/>
    <d v="2023-12-25T13:16:00"/>
    <s v="F"/>
    <n v="53"/>
    <s v="African American"/>
    <s v="None"/>
    <b v="0"/>
    <m/>
    <x v="50"/>
    <b v="0"/>
    <x v="1"/>
    <s v="Dec"/>
    <x v="4"/>
    <x v="6"/>
    <s v="45-59"/>
    <s v="31-45"/>
    <n v="0"/>
    <n v="0"/>
    <n v="0"/>
    <x v="1"/>
  </r>
  <r>
    <s v="P1153"/>
    <d v="2024-10-27T01:42:00"/>
    <s v="F"/>
    <n v="33"/>
    <s v="African American"/>
    <s v="None"/>
    <b v="0"/>
    <m/>
    <x v="39"/>
    <b v="0"/>
    <x v="0"/>
    <s v="Oct"/>
    <x v="3"/>
    <x v="4"/>
    <s v="30-44"/>
    <s v="0-15"/>
    <n v="1"/>
    <n v="0"/>
    <n v="0"/>
    <x v="1"/>
  </r>
  <r>
    <s v="P1154"/>
    <d v="2023-10-05T16:34:00"/>
    <s v="F"/>
    <n v="65"/>
    <s v="African American"/>
    <s v="None"/>
    <b v="0"/>
    <m/>
    <x v="20"/>
    <b v="0"/>
    <x v="1"/>
    <s v="Oct"/>
    <x v="2"/>
    <x v="3"/>
    <s v="60-74"/>
    <s v="16-30"/>
    <n v="1"/>
    <n v="0"/>
    <n v="0"/>
    <x v="1"/>
  </r>
  <r>
    <s v="P1155"/>
    <d v="2023-05-01T23:20:00"/>
    <s v="F"/>
    <n v="41"/>
    <s v="African American"/>
    <s v="None"/>
    <b v="0"/>
    <m/>
    <x v="36"/>
    <b v="0"/>
    <x v="1"/>
    <s v="May"/>
    <x v="4"/>
    <x v="2"/>
    <s v="30-44"/>
    <s v="16-30"/>
    <n v="1"/>
    <n v="0"/>
    <n v="0"/>
    <x v="1"/>
  </r>
  <r>
    <s v="P1156"/>
    <d v="2023-12-28T02:06:00"/>
    <s v="F"/>
    <n v="55"/>
    <s v="African American"/>
    <s v="None"/>
    <b v="0"/>
    <m/>
    <x v="45"/>
    <b v="0"/>
    <x v="1"/>
    <s v="Dec"/>
    <x v="2"/>
    <x v="4"/>
    <s v="45-59"/>
    <s v="16-30"/>
    <n v="1"/>
    <n v="0"/>
    <n v="0"/>
    <x v="1"/>
  </r>
  <r>
    <s v="P1157"/>
    <d v="2023-06-21T14:45:00"/>
    <s v="F"/>
    <n v="23"/>
    <s v="African American"/>
    <s v="None"/>
    <b v="0"/>
    <m/>
    <x v="18"/>
    <b v="0"/>
    <x v="1"/>
    <s v="Jun"/>
    <x v="0"/>
    <x v="6"/>
    <s v="15-29"/>
    <s v="16-30"/>
    <n v="1"/>
    <n v="0"/>
    <n v="0"/>
    <x v="1"/>
  </r>
  <r>
    <s v="P1158"/>
    <d v="2024-01-28T08:35:00"/>
    <s v="F"/>
    <n v="17"/>
    <s v="African American"/>
    <s v="None"/>
    <b v="0"/>
    <m/>
    <x v="8"/>
    <b v="0"/>
    <x v="0"/>
    <s v="Jan"/>
    <x v="3"/>
    <x v="0"/>
    <s v="15-29"/>
    <s v="31-45"/>
    <n v="0"/>
    <n v="0"/>
    <n v="0"/>
    <x v="1"/>
  </r>
  <r>
    <s v="P1159"/>
    <d v="2024-03-24T09:08:00"/>
    <s v="F"/>
    <n v="55"/>
    <s v="African American"/>
    <s v="None"/>
    <b v="0"/>
    <m/>
    <x v="25"/>
    <b v="0"/>
    <x v="0"/>
    <s v="Mar"/>
    <x v="3"/>
    <x v="1"/>
    <s v="45-59"/>
    <s v="46-60"/>
    <n v="0"/>
    <n v="0"/>
    <n v="0"/>
    <x v="1"/>
  </r>
  <r>
    <s v="P1160"/>
    <d v="2024-03-27T10:37:00"/>
    <s v="F"/>
    <n v="64"/>
    <s v="African American"/>
    <s v="None"/>
    <b v="0"/>
    <m/>
    <x v="25"/>
    <b v="0"/>
    <x v="0"/>
    <s v="Mar"/>
    <x v="0"/>
    <x v="1"/>
    <s v="60-74"/>
    <s v="46-60"/>
    <n v="0"/>
    <n v="0"/>
    <n v="0"/>
    <x v="1"/>
  </r>
  <r>
    <s v="P1161"/>
    <d v="2024-05-11T09:38:00"/>
    <s v="F"/>
    <n v="39"/>
    <s v="African American"/>
    <s v="None"/>
    <b v="0"/>
    <m/>
    <x v="4"/>
    <b v="0"/>
    <x v="0"/>
    <s v="May"/>
    <x v="1"/>
    <x v="1"/>
    <s v="30-44"/>
    <s v="0-15"/>
    <n v="1"/>
    <n v="0"/>
    <n v="0"/>
    <x v="1"/>
  </r>
  <r>
    <s v="P1162"/>
    <d v="2023-08-27T18:05:00"/>
    <s v="F"/>
    <n v="33"/>
    <s v="African American"/>
    <s v="None"/>
    <b v="0"/>
    <m/>
    <x v="38"/>
    <b v="0"/>
    <x v="1"/>
    <s v="Aug"/>
    <x v="3"/>
    <x v="7"/>
    <s v="30-44"/>
    <s v="0-15"/>
    <n v="1"/>
    <n v="0"/>
    <n v="0"/>
    <x v="1"/>
  </r>
  <r>
    <s v="P1163"/>
    <d v="2023-04-20T10:27:00"/>
    <s v="F"/>
    <n v="77"/>
    <s v="African American"/>
    <s v="None"/>
    <b v="0"/>
    <m/>
    <x v="45"/>
    <b v="0"/>
    <x v="1"/>
    <s v="Apr"/>
    <x v="2"/>
    <x v="1"/>
    <s v="75+"/>
    <s v="16-30"/>
    <n v="1"/>
    <n v="0"/>
    <n v="0"/>
    <x v="1"/>
  </r>
  <r>
    <s v="P1164"/>
    <d v="2023-09-17T11:46:00"/>
    <s v="F"/>
    <n v="77"/>
    <s v="African American"/>
    <s v="None"/>
    <b v="0"/>
    <m/>
    <x v="18"/>
    <b v="0"/>
    <x v="1"/>
    <s v="Sep"/>
    <x v="3"/>
    <x v="1"/>
    <s v="75+"/>
    <s v="16-30"/>
    <n v="1"/>
    <n v="0"/>
    <n v="0"/>
    <x v="1"/>
  </r>
  <r>
    <s v="P1165"/>
    <d v="2024-03-19T14:01:00"/>
    <s v="F"/>
    <n v="28"/>
    <s v="African American"/>
    <s v="None"/>
    <b v="0"/>
    <m/>
    <x v="12"/>
    <b v="0"/>
    <x v="0"/>
    <s v="Mar"/>
    <x v="6"/>
    <x v="6"/>
    <s v="15-29"/>
    <s v="31-45"/>
    <n v="0"/>
    <n v="0"/>
    <n v="0"/>
    <x v="1"/>
  </r>
  <r>
    <s v="P1166"/>
    <d v="2024-10-11T12:12:00"/>
    <s v="F"/>
    <n v="65"/>
    <s v="African American"/>
    <s v="None"/>
    <b v="0"/>
    <m/>
    <x v="12"/>
    <b v="0"/>
    <x v="0"/>
    <s v="Oct"/>
    <x v="5"/>
    <x v="6"/>
    <s v="60-74"/>
    <s v="31-45"/>
    <n v="0"/>
    <n v="0"/>
    <n v="0"/>
    <x v="1"/>
  </r>
  <r>
    <s v="P1167"/>
    <d v="2023-05-02T07:52:00"/>
    <s v="F"/>
    <n v="11"/>
    <s v="African American"/>
    <s v="None"/>
    <b v="0"/>
    <m/>
    <x v="32"/>
    <b v="0"/>
    <x v="1"/>
    <s v="May"/>
    <x v="6"/>
    <x v="0"/>
    <s v="0-14"/>
    <s v="46-60"/>
    <n v="0"/>
    <n v="0"/>
    <n v="0"/>
    <x v="1"/>
  </r>
  <r>
    <s v="P1168"/>
    <d v="2024-03-09T14:06:00"/>
    <s v="F"/>
    <n v="48"/>
    <s v="African American"/>
    <s v="None"/>
    <b v="0"/>
    <m/>
    <x v="20"/>
    <b v="0"/>
    <x v="0"/>
    <s v="Mar"/>
    <x v="1"/>
    <x v="6"/>
    <s v="45-59"/>
    <s v="16-30"/>
    <n v="1"/>
    <n v="0"/>
    <n v="0"/>
    <x v="1"/>
  </r>
  <r>
    <s v="P1169"/>
    <d v="2023-11-01T00:00:00"/>
    <s v="F"/>
    <n v="41"/>
    <s v="African American"/>
    <s v="None"/>
    <b v="0"/>
    <m/>
    <x v="46"/>
    <b v="0"/>
    <x v="1"/>
    <s v="Nov"/>
    <x v="0"/>
    <x v="4"/>
    <s v="30-44"/>
    <s v="16-30"/>
    <n v="1"/>
    <n v="0"/>
    <n v="0"/>
    <x v="1"/>
  </r>
  <r>
    <s v="P1170"/>
    <d v="2023-10-15T10:25:00"/>
    <s v="F"/>
    <n v="78"/>
    <s v="African American"/>
    <s v="None"/>
    <b v="0"/>
    <m/>
    <x v="19"/>
    <b v="0"/>
    <x v="1"/>
    <s v="Oct"/>
    <x v="3"/>
    <x v="1"/>
    <s v="75+"/>
    <s v="16-30"/>
    <n v="1"/>
    <n v="0"/>
    <n v="0"/>
    <x v="1"/>
  </r>
  <r>
    <s v="P1171"/>
    <d v="2024-08-04T06:39:00"/>
    <s v="F"/>
    <n v="69"/>
    <s v="African American"/>
    <s v="None"/>
    <b v="0"/>
    <m/>
    <x v="50"/>
    <b v="0"/>
    <x v="0"/>
    <s v="Aug"/>
    <x v="3"/>
    <x v="0"/>
    <s v="60-74"/>
    <s v="31-45"/>
    <n v="0"/>
    <n v="0"/>
    <n v="0"/>
    <x v="1"/>
  </r>
  <r>
    <s v="P1172"/>
    <d v="2023-06-12T23:04:00"/>
    <s v="F"/>
    <n v="68"/>
    <s v="African American"/>
    <s v="None"/>
    <b v="0"/>
    <m/>
    <x v="13"/>
    <b v="0"/>
    <x v="1"/>
    <s v="Jun"/>
    <x v="4"/>
    <x v="2"/>
    <s v="60-74"/>
    <s v="46-60"/>
    <n v="0"/>
    <n v="0"/>
    <n v="0"/>
    <x v="1"/>
  </r>
  <r>
    <s v="P1173"/>
    <d v="2024-10-06T23:55:00"/>
    <s v="F"/>
    <n v="77"/>
    <s v="African American"/>
    <s v="None"/>
    <b v="0"/>
    <m/>
    <x v="47"/>
    <b v="0"/>
    <x v="0"/>
    <s v="Oct"/>
    <x v="3"/>
    <x v="2"/>
    <s v="75+"/>
    <s v="46-60"/>
    <n v="0"/>
    <n v="0"/>
    <n v="0"/>
    <x v="1"/>
  </r>
  <r>
    <s v="P1174"/>
    <d v="2023-07-09T22:08:00"/>
    <s v="F"/>
    <n v="27"/>
    <s v="African American"/>
    <s v="None"/>
    <b v="0"/>
    <m/>
    <x v="42"/>
    <b v="0"/>
    <x v="1"/>
    <s v="Jul"/>
    <x v="3"/>
    <x v="2"/>
    <s v="15-29"/>
    <s v="0-15"/>
    <n v="1"/>
    <n v="0"/>
    <n v="0"/>
    <x v="1"/>
  </r>
  <r>
    <s v="P1175"/>
    <d v="2024-03-06T06:07:00"/>
    <s v="F"/>
    <n v="40"/>
    <s v="African American"/>
    <s v="None"/>
    <b v="0"/>
    <m/>
    <x v="28"/>
    <b v="0"/>
    <x v="0"/>
    <s v="Mar"/>
    <x v="0"/>
    <x v="0"/>
    <s v="30-44"/>
    <s v="16-30"/>
    <n v="1"/>
    <n v="0"/>
    <n v="0"/>
    <x v="1"/>
  </r>
  <r>
    <s v="P1176"/>
    <d v="2024-04-02T05:58:00"/>
    <s v="F"/>
    <n v="71"/>
    <s v="African American"/>
    <s v="None"/>
    <b v="0"/>
    <m/>
    <x v="46"/>
    <b v="0"/>
    <x v="0"/>
    <s v="Apr"/>
    <x v="6"/>
    <x v="5"/>
    <s v="60-74"/>
    <s v="16-30"/>
    <n v="1"/>
    <n v="0"/>
    <n v="0"/>
    <x v="1"/>
  </r>
  <r>
    <s v="P1177"/>
    <d v="2024-03-06T14:19:00"/>
    <s v="F"/>
    <n v="56"/>
    <s v="African American"/>
    <s v="None"/>
    <b v="0"/>
    <m/>
    <x v="19"/>
    <b v="0"/>
    <x v="0"/>
    <s v="Mar"/>
    <x v="0"/>
    <x v="6"/>
    <s v="45-59"/>
    <s v="16-30"/>
    <n v="1"/>
    <n v="0"/>
    <n v="0"/>
    <x v="1"/>
  </r>
  <r>
    <s v="P1178"/>
    <d v="2023-10-02T14:06:00"/>
    <s v="F"/>
    <n v="25"/>
    <s v="African American"/>
    <s v="None"/>
    <b v="0"/>
    <m/>
    <x v="10"/>
    <b v="0"/>
    <x v="1"/>
    <s v="Oct"/>
    <x v="4"/>
    <x v="6"/>
    <s v="15-29"/>
    <s v="31-45"/>
    <n v="0"/>
    <n v="0"/>
    <n v="0"/>
    <x v="1"/>
  </r>
  <r>
    <s v="P1179"/>
    <d v="2023-05-02T13:44:00"/>
    <s v="F"/>
    <n v="73"/>
    <s v="African American"/>
    <s v="None"/>
    <b v="0"/>
    <m/>
    <x v="21"/>
    <b v="0"/>
    <x v="1"/>
    <s v="May"/>
    <x v="6"/>
    <x v="6"/>
    <s v="60-74"/>
    <s v="46-60"/>
    <n v="0"/>
    <n v="0"/>
    <n v="0"/>
    <x v="1"/>
  </r>
  <r>
    <s v="P1180"/>
    <d v="2023-06-27T08:59:00"/>
    <s v="F"/>
    <n v="79"/>
    <s v="African American"/>
    <s v="None"/>
    <b v="0"/>
    <m/>
    <x v="22"/>
    <b v="0"/>
    <x v="1"/>
    <s v="Jun"/>
    <x v="6"/>
    <x v="0"/>
    <s v="75+"/>
    <s v="31-45"/>
    <n v="0"/>
    <n v="0"/>
    <n v="0"/>
    <x v="1"/>
  </r>
  <r>
    <s v="P1181"/>
    <d v="2023-07-06T02:28:00"/>
    <s v="F"/>
    <n v="10"/>
    <s v="African American"/>
    <s v="None"/>
    <b v="0"/>
    <m/>
    <x v="40"/>
    <b v="0"/>
    <x v="1"/>
    <s v="Jul"/>
    <x v="2"/>
    <x v="4"/>
    <s v="0-14"/>
    <s v="31-45"/>
    <n v="0"/>
    <n v="0"/>
    <n v="0"/>
    <x v="1"/>
  </r>
  <r>
    <s v="P1182"/>
    <d v="2023-11-16T05:53:00"/>
    <s v="F"/>
    <n v="43"/>
    <s v="African American"/>
    <s v="None"/>
    <b v="0"/>
    <m/>
    <x v="37"/>
    <b v="0"/>
    <x v="1"/>
    <s v="Nov"/>
    <x v="2"/>
    <x v="5"/>
    <s v="30-44"/>
    <s v="31-45"/>
    <n v="0"/>
    <n v="0"/>
    <n v="0"/>
    <x v="1"/>
  </r>
  <r>
    <s v="P1183"/>
    <d v="2023-09-09T06:44:00"/>
    <s v="F"/>
    <n v="31"/>
    <s v="African American"/>
    <s v="None"/>
    <b v="0"/>
    <m/>
    <x v="6"/>
    <b v="0"/>
    <x v="1"/>
    <s v="Sep"/>
    <x v="1"/>
    <x v="0"/>
    <s v="30-44"/>
    <s v="31-45"/>
    <n v="0"/>
    <n v="0"/>
    <n v="0"/>
    <x v="1"/>
  </r>
  <r>
    <s v="P1184"/>
    <d v="2023-05-04T07:22:00"/>
    <s v="F"/>
    <n v="20"/>
    <s v="African American"/>
    <s v="None"/>
    <b v="0"/>
    <m/>
    <x v="13"/>
    <b v="0"/>
    <x v="1"/>
    <s v="May"/>
    <x v="2"/>
    <x v="0"/>
    <s v="15-29"/>
    <s v="46-60"/>
    <n v="0"/>
    <n v="0"/>
    <n v="0"/>
    <x v="1"/>
  </r>
  <r>
    <s v="P1185"/>
    <d v="2024-03-24T18:29:00"/>
    <s v="F"/>
    <n v="37"/>
    <s v="African American"/>
    <s v="None"/>
    <b v="0"/>
    <m/>
    <x v="25"/>
    <b v="0"/>
    <x v="0"/>
    <s v="Mar"/>
    <x v="3"/>
    <x v="7"/>
    <s v="30-44"/>
    <s v="46-60"/>
    <n v="0"/>
    <n v="0"/>
    <n v="0"/>
    <x v="1"/>
  </r>
  <r>
    <s v="P1186"/>
    <d v="2024-07-24T01:20:00"/>
    <s v="F"/>
    <n v="78"/>
    <s v="African American"/>
    <s v="None"/>
    <b v="0"/>
    <m/>
    <x v="2"/>
    <b v="0"/>
    <x v="0"/>
    <s v="Jul"/>
    <x v="0"/>
    <x v="4"/>
    <s v="75+"/>
    <s v="46-60"/>
    <n v="0"/>
    <n v="0"/>
    <n v="0"/>
    <x v="1"/>
  </r>
  <r>
    <s v="P1187"/>
    <d v="2024-08-13T02:04:00"/>
    <s v="F"/>
    <n v="2"/>
    <s v="African American"/>
    <s v="None"/>
    <b v="0"/>
    <m/>
    <x v="5"/>
    <b v="0"/>
    <x v="0"/>
    <s v="Aug"/>
    <x v="6"/>
    <x v="4"/>
    <s v="0-14"/>
    <s v="46-60"/>
    <n v="0"/>
    <n v="0"/>
    <n v="0"/>
    <x v="1"/>
  </r>
  <r>
    <s v="P1188"/>
    <d v="2024-01-05T11:12:00"/>
    <s v="F"/>
    <n v="20"/>
    <s v="African American"/>
    <s v="None"/>
    <b v="0"/>
    <m/>
    <x v="20"/>
    <b v="0"/>
    <x v="0"/>
    <s v="Jan"/>
    <x v="5"/>
    <x v="1"/>
    <s v="15-29"/>
    <s v="16-30"/>
    <n v="1"/>
    <n v="0"/>
    <n v="0"/>
    <x v="1"/>
  </r>
  <r>
    <s v="P1189"/>
    <d v="2023-08-29T21:58:00"/>
    <s v="F"/>
    <n v="54"/>
    <s v="African American"/>
    <s v="None"/>
    <b v="0"/>
    <m/>
    <x v="36"/>
    <b v="0"/>
    <x v="1"/>
    <s v="Aug"/>
    <x v="6"/>
    <x v="2"/>
    <s v="45-59"/>
    <s v="16-30"/>
    <n v="1"/>
    <n v="0"/>
    <n v="0"/>
    <x v="1"/>
  </r>
  <r>
    <s v="P1190"/>
    <d v="2023-10-26T02:36:00"/>
    <s v="F"/>
    <n v="11"/>
    <s v="African American"/>
    <s v="None"/>
    <b v="0"/>
    <m/>
    <x v="35"/>
    <b v="0"/>
    <x v="1"/>
    <s v="Oct"/>
    <x v="2"/>
    <x v="4"/>
    <s v="0-14"/>
    <s v="16-30"/>
    <n v="1"/>
    <n v="0"/>
    <n v="0"/>
    <x v="1"/>
  </r>
  <r>
    <s v="P1191"/>
    <d v="2024-04-22T05:39:00"/>
    <s v="F"/>
    <n v="47"/>
    <s v="African American"/>
    <s v="None"/>
    <b v="0"/>
    <m/>
    <x v="45"/>
    <b v="0"/>
    <x v="0"/>
    <s v="Apr"/>
    <x v="4"/>
    <x v="5"/>
    <s v="45-59"/>
    <s v="16-30"/>
    <n v="1"/>
    <n v="0"/>
    <n v="0"/>
    <x v="1"/>
  </r>
  <r>
    <s v="P1192"/>
    <d v="2024-08-16T16:34:00"/>
    <s v="F"/>
    <n v="55"/>
    <s v="African American"/>
    <s v="None"/>
    <b v="0"/>
    <m/>
    <x v="15"/>
    <b v="0"/>
    <x v="0"/>
    <s v="Aug"/>
    <x v="5"/>
    <x v="3"/>
    <s v="45-59"/>
    <s v="31-45"/>
    <n v="0"/>
    <n v="0"/>
    <n v="0"/>
    <x v="1"/>
  </r>
  <r>
    <s v="P1193"/>
    <d v="2024-05-06T08:13:00"/>
    <s v="F"/>
    <n v="58"/>
    <s v="African American"/>
    <s v="None"/>
    <b v="0"/>
    <m/>
    <x v="33"/>
    <b v="0"/>
    <x v="0"/>
    <s v="May"/>
    <x v="4"/>
    <x v="0"/>
    <s v="45-59"/>
    <s v="31-45"/>
    <n v="0"/>
    <n v="0"/>
    <n v="0"/>
    <x v="1"/>
  </r>
  <r>
    <s v="P1194"/>
    <d v="2023-08-03T11:06:00"/>
    <s v="F"/>
    <n v="11"/>
    <s v="African American"/>
    <s v="None"/>
    <b v="0"/>
    <m/>
    <x v="12"/>
    <b v="0"/>
    <x v="1"/>
    <s v="Aug"/>
    <x v="2"/>
    <x v="1"/>
    <s v="0-14"/>
    <s v="31-45"/>
    <n v="0"/>
    <n v="0"/>
    <n v="0"/>
    <x v="1"/>
  </r>
  <r>
    <s v="P1195"/>
    <d v="2023-05-25T20:48:00"/>
    <s v="F"/>
    <n v="27"/>
    <s v="African American"/>
    <s v="None"/>
    <b v="0"/>
    <m/>
    <x v="25"/>
    <b v="0"/>
    <x v="1"/>
    <s v="May"/>
    <x v="2"/>
    <x v="7"/>
    <s v="15-29"/>
    <s v="46-60"/>
    <n v="0"/>
    <n v="0"/>
    <n v="0"/>
    <x v="1"/>
  </r>
  <r>
    <s v="P1196"/>
    <d v="2024-05-02T22:37:00"/>
    <s v="F"/>
    <n v="36"/>
    <s v="African American"/>
    <s v="None"/>
    <b v="0"/>
    <m/>
    <x v="15"/>
    <b v="0"/>
    <x v="0"/>
    <s v="May"/>
    <x v="2"/>
    <x v="2"/>
    <s v="30-44"/>
    <s v="31-45"/>
    <n v="0"/>
    <n v="0"/>
    <n v="0"/>
    <x v="1"/>
  </r>
  <r>
    <s v="P1197"/>
    <d v="2023-07-17T15:03:00"/>
    <s v="F"/>
    <n v="61"/>
    <s v="African American"/>
    <s v="None"/>
    <b v="0"/>
    <m/>
    <x v="16"/>
    <b v="0"/>
    <x v="1"/>
    <s v="Jul"/>
    <x v="4"/>
    <x v="3"/>
    <s v="60-74"/>
    <s v="46-60"/>
    <n v="0"/>
    <n v="0"/>
    <n v="0"/>
    <x v="1"/>
  </r>
  <r>
    <s v="P1198"/>
    <d v="2024-02-09T09:51:00"/>
    <s v="F"/>
    <n v="48"/>
    <s v="African American"/>
    <s v="None"/>
    <b v="0"/>
    <m/>
    <x v="39"/>
    <b v="0"/>
    <x v="0"/>
    <s v="Feb"/>
    <x v="5"/>
    <x v="1"/>
    <s v="45-59"/>
    <s v="0-15"/>
    <n v="1"/>
    <n v="0"/>
    <n v="0"/>
    <x v="1"/>
  </r>
  <r>
    <s v="P1199"/>
    <d v="2024-10-07T17:49:00"/>
    <s v="F"/>
    <n v="52"/>
    <s v="African American"/>
    <s v="None"/>
    <b v="0"/>
    <m/>
    <x v="18"/>
    <b v="0"/>
    <x v="0"/>
    <s v="Oct"/>
    <x v="4"/>
    <x v="3"/>
    <s v="45-59"/>
    <s v="16-30"/>
    <n v="1"/>
    <n v="0"/>
    <n v="0"/>
    <x v="1"/>
  </r>
  <r>
    <s v="P1200"/>
    <d v="2024-06-30T14:40:00"/>
    <s v="F"/>
    <n v="69"/>
    <s v="African American"/>
    <s v="None"/>
    <b v="0"/>
    <m/>
    <x v="37"/>
    <b v="0"/>
    <x v="0"/>
    <s v="Jun"/>
    <x v="3"/>
    <x v="6"/>
    <s v="60-74"/>
    <s v="31-45"/>
    <n v="0"/>
    <n v="0"/>
    <n v="0"/>
    <x v="1"/>
  </r>
  <r>
    <s v="P1201"/>
    <d v="2024-01-14T08:56:00"/>
    <s v="F"/>
    <n v="77"/>
    <s v="African American"/>
    <s v="None"/>
    <b v="0"/>
    <m/>
    <x v="10"/>
    <b v="0"/>
    <x v="0"/>
    <s v="Jan"/>
    <x v="3"/>
    <x v="0"/>
    <s v="75+"/>
    <s v="31-45"/>
    <n v="0"/>
    <n v="0"/>
    <n v="0"/>
    <x v="1"/>
  </r>
  <r>
    <s v="P1202"/>
    <d v="2023-10-14T11:31:00"/>
    <s v="F"/>
    <n v="47"/>
    <s v="African American"/>
    <s v="None"/>
    <b v="0"/>
    <m/>
    <x v="50"/>
    <b v="0"/>
    <x v="1"/>
    <s v="Oct"/>
    <x v="1"/>
    <x v="1"/>
    <s v="45-59"/>
    <s v="31-45"/>
    <n v="0"/>
    <n v="0"/>
    <n v="0"/>
    <x v="1"/>
  </r>
  <r>
    <s v="P1203"/>
    <d v="2024-10-11T23:37:00"/>
    <s v="F"/>
    <n v="76"/>
    <s v="African American"/>
    <s v="None"/>
    <b v="0"/>
    <m/>
    <x v="43"/>
    <b v="0"/>
    <x v="0"/>
    <s v="Oct"/>
    <x v="5"/>
    <x v="2"/>
    <s v="75+"/>
    <s v="46-60"/>
    <n v="0"/>
    <n v="0"/>
    <n v="0"/>
    <x v="1"/>
  </r>
  <r>
    <s v="P1204"/>
    <d v="2024-05-21T05:44:00"/>
    <s v="F"/>
    <n v="5"/>
    <s v="African American"/>
    <s v="None"/>
    <b v="0"/>
    <m/>
    <x v="39"/>
    <b v="0"/>
    <x v="0"/>
    <s v="May"/>
    <x v="6"/>
    <x v="5"/>
    <s v="0-14"/>
    <s v="0-15"/>
    <n v="1"/>
    <n v="0"/>
    <n v="0"/>
    <x v="1"/>
  </r>
  <r>
    <s v="P1205"/>
    <d v="2023-10-18T14:46:00"/>
    <s v="F"/>
    <n v="6"/>
    <s v="African American"/>
    <s v="None"/>
    <b v="0"/>
    <m/>
    <x v="41"/>
    <b v="0"/>
    <x v="1"/>
    <s v="Oct"/>
    <x v="0"/>
    <x v="6"/>
    <s v="0-14"/>
    <s v="16-30"/>
    <n v="1"/>
    <n v="0"/>
    <n v="0"/>
    <x v="1"/>
  </r>
  <r>
    <s v="P1206"/>
    <d v="2023-09-16T06:00:00"/>
    <s v="F"/>
    <n v="44"/>
    <s v="African American"/>
    <s v="None"/>
    <b v="0"/>
    <m/>
    <x v="26"/>
    <b v="0"/>
    <x v="1"/>
    <s v="Sep"/>
    <x v="1"/>
    <x v="0"/>
    <s v="30-44"/>
    <s v="31-45"/>
    <n v="0"/>
    <n v="0"/>
    <n v="0"/>
    <x v="1"/>
  </r>
  <r>
    <s v="P1207"/>
    <d v="2023-09-20T02:44:00"/>
    <s v="F"/>
    <n v="2"/>
    <s v="African American"/>
    <s v="None"/>
    <b v="0"/>
    <m/>
    <x v="10"/>
    <b v="0"/>
    <x v="1"/>
    <s v="Sep"/>
    <x v="0"/>
    <x v="4"/>
    <s v="0-14"/>
    <s v="31-45"/>
    <n v="0"/>
    <n v="0"/>
    <n v="0"/>
    <x v="1"/>
  </r>
  <r>
    <s v="P1208"/>
    <d v="2024-01-28T14:58:00"/>
    <s v="F"/>
    <n v="25"/>
    <s v="African American"/>
    <s v="None"/>
    <b v="0"/>
    <m/>
    <x v="44"/>
    <b v="0"/>
    <x v="0"/>
    <s v="Jan"/>
    <x v="3"/>
    <x v="6"/>
    <s v="15-29"/>
    <s v="31-45"/>
    <n v="0"/>
    <n v="0"/>
    <n v="0"/>
    <x v="1"/>
  </r>
  <r>
    <s v="P1209"/>
    <d v="2023-11-06T03:52:00"/>
    <s v="F"/>
    <n v="53"/>
    <s v="African American"/>
    <s v="None"/>
    <b v="0"/>
    <m/>
    <x v="47"/>
    <b v="0"/>
    <x v="1"/>
    <s v="Nov"/>
    <x v="4"/>
    <x v="5"/>
    <s v="45-59"/>
    <s v="46-60"/>
    <n v="0"/>
    <n v="0"/>
    <n v="0"/>
    <x v="1"/>
  </r>
  <r>
    <s v="P1210"/>
    <d v="2024-07-13T02:57:00"/>
    <s v="F"/>
    <n v="17"/>
    <s v="African American"/>
    <s v="None"/>
    <b v="0"/>
    <m/>
    <x v="27"/>
    <b v="0"/>
    <x v="0"/>
    <s v="Jul"/>
    <x v="1"/>
    <x v="4"/>
    <s v="15-29"/>
    <s v="46-60"/>
    <n v="0"/>
    <n v="0"/>
    <n v="0"/>
    <x v="1"/>
  </r>
  <r>
    <s v="P1211"/>
    <d v="2023-10-09T11:43:00"/>
    <s v="F"/>
    <n v="38"/>
    <s v="African American"/>
    <s v="None"/>
    <b v="0"/>
    <m/>
    <x v="14"/>
    <b v="0"/>
    <x v="1"/>
    <s v="Oct"/>
    <x v="4"/>
    <x v="1"/>
    <s v="30-44"/>
    <s v="46-60"/>
    <n v="0"/>
    <n v="0"/>
    <n v="0"/>
    <x v="1"/>
  </r>
  <r>
    <s v="P1212"/>
    <d v="2023-06-14T05:30:00"/>
    <s v="F"/>
    <n v="76"/>
    <s v="African American"/>
    <s v="None"/>
    <b v="0"/>
    <m/>
    <x v="49"/>
    <b v="0"/>
    <x v="1"/>
    <s v="Jun"/>
    <x v="0"/>
    <x v="5"/>
    <s v="75+"/>
    <s v="46-60"/>
    <n v="0"/>
    <n v="0"/>
    <n v="0"/>
    <x v="1"/>
  </r>
  <r>
    <s v="P1213"/>
    <d v="2023-08-04T06:05:00"/>
    <s v="F"/>
    <n v="48"/>
    <s v="African American"/>
    <s v="None"/>
    <b v="0"/>
    <m/>
    <x v="48"/>
    <b v="0"/>
    <x v="1"/>
    <s v="Aug"/>
    <x v="5"/>
    <x v="0"/>
    <s v="45-59"/>
    <s v="16-30"/>
    <n v="1"/>
    <n v="0"/>
    <n v="0"/>
    <x v="1"/>
  </r>
  <r>
    <s v="P1214"/>
    <d v="2023-10-24T12:38:00"/>
    <s v="F"/>
    <n v="41"/>
    <s v="African American"/>
    <s v="None"/>
    <b v="0"/>
    <m/>
    <x v="37"/>
    <b v="0"/>
    <x v="1"/>
    <s v="Oct"/>
    <x v="6"/>
    <x v="6"/>
    <s v="30-44"/>
    <s v="31-45"/>
    <n v="0"/>
    <n v="0"/>
    <n v="0"/>
    <x v="1"/>
  </r>
  <r>
    <s v="P1215"/>
    <d v="2023-05-25T09:29:00"/>
    <s v="F"/>
    <n v="1"/>
    <s v="African American"/>
    <s v="None"/>
    <b v="0"/>
    <m/>
    <x v="15"/>
    <b v="0"/>
    <x v="1"/>
    <s v="May"/>
    <x v="2"/>
    <x v="1"/>
    <s v="0-14"/>
    <s v="31-45"/>
    <n v="0"/>
    <n v="0"/>
    <n v="0"/>
    <x v="1"/>
  </r>
  <r>
    <s v="P1216"/>
    <d v="2024-10-07T16:43:00"/>
    <s v="F"/>
    <n v="77"/>
    <s v="African American"/>
    <s v="None"/>
    <b v="0"/>
    <m/>
    <x v="23"/>
    <b v="0"/>
    <x v="0"/>
    <s v="Oct"/>
    <x v="4"/>
    <x v="3"/>
    <s v="75+"/>
    <s v="46-60"/>
    <n v="0"/>
    <n v="0"/>
    <n v="0"/>
    <x v="1"/>
  </r>
  <r>
    <s v="P1217"/>
    <d v="2024-06-04T10:08:00"/>
    <s v="F"/>
    <n v="35"/>
    <s v="African American"/>
    <s v="None"/>
    <b v="0"/>
    <m/>
    <x v="4"/>
    <b v="0"/>
    <x v="0"/>
    <s v="Jun"/>
    <x v="6"/>
    <x v="1"/>
    <s v="30-44"/>
    <s v="0-15"/>
    <n v="1"/>
    <n v="0"/>
    <n v="0"/>
    <x v="1"/>
  </r>
  <r>
    <s v="P1218"/>
    <d v="2023-12-28T02:52:00"/>
    <s v="F"/>
    <n v="73"/>
    <s v="African American"/>
    <s v="None"/>
    <b v="0"/>
    <m/>
    <x v="42"/>
    <b v="0"/>
    <x v="1"/>
    <s v="Dec"/>
    <x v="2"/>
    <x v="4"/>
    <s v="60-74"/>
    <s v="0-15"/>
    <n v="1"/>
    <n v="0"/>
    <n v="0"/>
    <x v="1"/>
  </r>
  <r>
    <s v="P1219"/>
    <d v="2023-06-28T11:27:00"/>
    <s v="F"/>
    <n v="64"/>
    <s v="African American"/>
    <s v="None"/>
    <b v="0"/>
    <m/>
    <x v="34"/>
    <b v="0"/>
    <x v="1"/>
    <s v="Jun"/>
    <x v="0"/>
    <x v="1"/>
    <s v="60-74"/>
    <s v="0-15"/>
    <n v="1"/>
    <n v="0"/>
    <n v="0"/>
    <x v="1"/>
  </r>
  <r>
    <s v="P1220"/>
    <d v="2024-05-08T17:35:00"/>
    <s v="F"/>
    <n v="8"/>
    <s v="African American"/>
    <s v="None"/>
    <b v="0"/>
    <m/>
    <x v="22"/>
    <b v="0"/>
    <x v="0"/>
    <s v="May"/>
    <x v="0"/>
    <x v="3"/>
    <s v="0-14"/>
    <s v="31-45"/>
    <n v="0"/>
    <n v="0"/>
    <n v="0"/>
    <x v="1"/>
  </r>
  <r>
    <s v="P1221"/>
    <d v="2023-07-21T07:22:00"/>
    <s v="F"/>
    <n v="7"/>
    <s v="African American"/>
    <s v="None"/>
    <b v="0"/>
    <m/>
    <x v="50"/>
    <b v="0"/>
    <x v="1"/>
    <s v="Jul"/>
    <x v="5"/>
    <x v="0"/>
    <s v="0-14"/>
    <s v="31-45"/>
    <n v="0"/>
    <n v="0"/>
    <n v="0"/>
    <x v="1"/>
  </r>
  <r>
    <s v="P1222"/>
    <d v="2024-01-05T05:58:00"/>
    <s v="F"/>
    <n v="54"/>
    <s v="African American"/>
    <s v="None"/>
    <b v="0"/>
    <m/>
    <x v="2"/>
    <b v="0"/>
    <x v="0"/>
    <s v="Jan"/>
    <x v="5"/>
    <x v="5"/>
    <s v="45-59"/>
    <s v="46-60"/>
    <n v="0"/>
    <n v="0"/>
    <n v="0"/>
    <x v="1"/>
  </r>
  <r>
    <s v="P1223"/>
    <d v="2023-06-17T17:07:00"/>
    <s v="F"/>
    <n v="61"/>
    <s v="African American"/>
    <s v="None"/>
    <b v="0"/>
    <m/>
    <x v="27"/>
    <b v="0"/>
    <x v="1"/>
    <s v="Jun"/>
    <x v="1"/>
    <x v="3"/>
    <s v="60-74"/>
    <s v="46-60"/>
    <n v="0"/>
    <n v="0"/>
    <n v="0"/>
    <x v="1"/>
  </r>
  <r>
    <s v="P1224"/>
    <d v="2024-03-21T08:22:00"/>
    <s v="F"/>
    <n v="51"/>
    <s v="African American"/>
    <s v="None"/>
    <b v="0"/>
    <m/>
    <x v="35"/>
    <b v="0"/>
    <x v="0"/>
    <s v="Mar"/>
    <x v="2"/>
    <x v="0"/>
    <s v="45-59"/>
    <s v="16-30"/>
    <n v="1"/>
    <n v="0"/>
    <n v="0"/>
    <x v="1"/>
  </r>
  <r>
    <s v="P1225"/>
    <d v="2024-01-11T19:08:00"/>
    <s v="F"/>
    <n v="38"/>
    <s v="African American"/>
    <s v="None"/>
    <b v="0"/>
    <m/>
    <x v="44"/>
    <b v="0"/>
    <x v="0"/>
    <s v="Jan"/>
    <x v="2"/>
    <x v="7"/>
    <s v="30-44"/>
    <s v="31-45"/>
    <n v="0"/>
    <n v="0"/>
    <n v="0"/>
    <x v="1"/>
  </r>
  <r>
    <s v="P1226"/>
    <d v="2023-10-22T10:12:00"/>
    <s v="F"/>
    <n v="61"/>
    <s v="African American"/>
    <s v="None"/>
    <b v="0"/>
    <m/>
    <x v="6"/>
    <b v="0"/>
    <x v="1"/>
    <s v="Oct"/>
    <x v="3"/>
    <x v="1"/>
    <s v="60-74"/>
    <s v="31-45"/>
    <n v="0"/>
    <n v="0"/>
    <n v="0"/>
    <x v="1"/>
  </r>
  <r>
    <s v="P1227"/>
    <d v="2024-10-20T21:26:00"/>
    <s v="F"/>
    <n v="4"/>
    <s v="African American"/>
    <s v="None"/>
    <b v="0"/>
    <m/>
    <x v="43"/>
    <b v="0"/>
    <x v="0"/>
    <s v="Oct"/>
    <x v="3"/>
    <x v="2"/>
    <s v="0-14"/>
    <s v="46-60"/>
    <n v="0"/>
    <n v="0"/>
    <n v="0"/>
    <x v="1"/>
  </r>
  <r>
    <s v="P1228"/>
    <d v="2024-03-31T01:09:00"/>
    <s v="F"/>
    <n v="48"/>
    <s v="African American"/>
    <s v="None"/>
    <b v="0"/>
    <m/>
    <x v="49"/>
    <b v="0"/>
    <x v="0"/>
    <s v="Mar"/>
    <x v="3"/>
    <x v="4"/>
    <s v="45-59"/>
    <s v="46-60"/>
    <n v="0"/>
    <n v="0"/>
    <n v="0"/>
    <x v="1"/>
  </r>
  <r>
    <s v="P1229"/>
    <d v="2023-05-10T14:21:00"/>
    <s v="F"/>
    <n v="55"/>
    <s v="African American"/>
    <s v="None"/>
    <b v="0"/>
    <m/>
    <x v="36"/>
    <b v="0"/>
    <x v="1"/>
    <s v="May"/>
    <x v="0"/>
    <x v="6"/>
    <s v="45-59"/>
    <s v="16-30"/>
    <n v="1"/>
    <n v="0"/>
    <n v="0"/>
    <x v="1"/>
  </r>
  <r>
    <s v="P1230"/>
    <d v="2024-01-21T14:28:00"/>
    <s v="F"/>
    <n v="5"/>
    <s v="African American"/>
    <s v="None"/>
    <b v="0"/>
    <m/>
    <x v="0"/>
    <b v="0"/>
    <x v="0"/>
    <s v="Jan"/>
    <x v="3"/>
    <x v="6"/>
    <s v="0-14"/>
    <s v="31-45"/>
    <n v="0"/>
    <n v="0"/>
    <n v="0"/>
    <x v="1"/>
  </r>
  <r>
    <s v="P1231"/>
    <d v="2023-11-06T20:28:00"/>
    <s v="F"/>
    <n v="38"/>
    <s v="African American"/>
    <s v="None"/>
    <b v="0"/>
    <m/>
    <x v="2"/>
    <b v="0"/>
    <x v="1"/>
    <s v="Nov"/>
    <x v="4"/>
    <x v="7"/>
    <s v="30-44"/>
    <s v="46-60"/>
    <n v="0"/>
    <n v="0"/>
    <n v="0"/>
    <x v="1"/>
  </r>
  <r>
    <s v="P1232"/>
    <d v="2024-04-09T10:01:00"/>
    <s v="F"/>
    <n v="45"/>
    <s v="African American"/>
    <s v="None"/>
    <b v="0"/>
    <m/>
    <x v="31"/>
    <b v="0"/>
    <x v="0"/>
    <s v="Apr"/>
    <x v="6"/>
    <x v="1"/>
    <s v="45-59"/>
    <s v="16-30"/>
    <n v="1"/>
    <n v="0"/>
    <n v="0"/>
    <x v="1"/>
  </r>
  <r>
    <s v="P1233"/>
    <d v="2023-12-03T15:41:00"/>
    <s v="F"/>
    <n v="52"/>
    <s v="African American"/>
    <s v="None"/>
    <b v="0"/>
    <m/>
    <x v="46"/>
    <b v="0"/>
    <x v="1"/>
    <s v="Dec"/>
    <x v="3"/>
    <x v="3"/>
    <s v="45-59"/>
    <s v="16-30"/>
    <n v="1"/>
    <n v="0"/>
    <n v="0"/>
    <x v="1"/>
  </r>
  <r>
    <s v="P1234"/>
    <d v="2023-06-09T20:36:00"/>
    <s v="F"/>
    <n v="78"/>
    <s v="African American"/>
    <s v="None"/>
    <b v="0"/>
    <m/>
    <x v="15"/>
    <b v="0"/>
    <x v="1"/>
    <s v="Jun"/>
    <x v="5"/>
    <x v="7"/>
    <s v="75+"/>
    <s v="31-45"/>
    <n v="0"/>
    <n v="0"/>
    <n v="0"/>
    <x v="1"/>
  </r>
  <r>
    <s v="P1235"/>
    <d v="2024-09-18T07:27:00"/>
    <s v="F"/>
    <n v="28"/>
    <s v="African American"/>
    <s v="None"/>
    <b v="0"/>
    <m/>
    <x v="0"/>
    <b v="0"/>
    <x v="0"/>
    <s v="Sep"/>
    <x v="0"/>
    <x v="0"/>
    <s v="15-29"/>
    <s v="31-45"/>
    <n v="0"/>
    <n v="0"/>
    <n v="0"/>
    <x v="1"/>
  </r>
  <r>
    <s v="P1236"/>
    <d v="2024-06-03T23:07:00"/>
    <s v="F"/>
    <n v="72"/>
    <s v="African American"/>
    <s v="None"/>
    <b v="0"/>
    <m/>
    <x v="50"/>
    <b v="0"/>
    <x v="0"/>
    <s v="Jun"/>
    <x v="4"/>
    <x v="2"/>
    <s v="60-74"/>
    <s v="31-45"/>
    <n v="0"/>
    <n v="0"/>
    <n v="0"/>
    <x v="1"/>
  </r>
  <r>
    <s v="P1237"/>
    <d v="2023-06-24T16:59:00"/>
    <s v="F"/>
    <n v="9"/>
    <s v="African American"/>
    <s v="None"/>
    <b v="0"/>
    <m/>
    <x v="43"/>
    <b v="0"/>
    <x v="1"/>
    <s v="Jun"/>
    <x v="1"/>
    <x v="3"/>
    <s v="0-14"/>
    <s v="46-60"/>
    <n v="0"/>
    <n v="0"/>
    <n v="0"/>
    <x v="1"/>
  </r>
  <r>
    <s v="P1238"/>
    <d v="2024-02-05T08:21:00"/>
    <s v="F"/>
    <n v="1"/>
    <s v="African American"/>
    <s v="None"/>
    <b v="0"/>
    <m/>
    <x v="27"/>
    <b v="0"/>
    <x v="0"/>
    <s v="Feb"/>
    <x v="4"/>
    <x v="0"/>
    <s v="0-14"/>
    <s v="46-60"/>
    <n v="0"/>
    <n v="0"/>
    <n v="0"/>
    <x v="1"/>
  </r>
  <r>
    <s v="P1239"/>
    <d v="2023-07-17T19:38:00"/>
    <s v="F"/>
    <n v="38"/>
    <s v="African American"/>
    <s v="None"/>
    <b v="0"/>
    <m/>
    <x v="38"/>
    <b v="0"/>
    <x v="1"/>
    <s v="Jul"/>
    <x v="4"/>
    <x v="7"/>
    <s v="30-44"/>
    <s v="0-15"/>
    <n v="1"/>
    <n v="0"/>
    <n v="0"/>
    <x v="1"/>
  </r>
  <r>
    <s v="P1240"/>
    <d v="2023-10-14T14:47:00"/>
    <s v="F"/>
    <n v="52"/>
    <s v="African American"/>
    <s v="None"/>
    <b v="0"/>
    <m/>
    <x v="36"/>
    <b v="0"/>
    <x v="1"/>
    <s v="Oct"/>
    <x v="1"/>
    <x v="6"/>
    <s v="45-59"/>
    <s v="16-30"/>
    <n v="1"/>
    <n v="0"/>
    <n v="0"/>
    <x v="1"/>
  </r>
  <r>
    <s v="P1241"/>
    <d v="2023-11-08T15:47:00"/>
    <s v="F"/>
    <n v="12"/>
    <s v="African American"/>
    <s v="None"/>
    <b v="0"/>
    <m/>
    <x v="35"/>
    <b v="0"/>
    <x v="1"/>
    <s v="Nov"/>
    <x v="0"/>
    <x v="3"/>
    <s v="0-14"/>
    <s v="16-30"/>
    <n v="1"/>
    <n v="0"/>
    <n v="0"/>
    <x v="1"/>
  </r>
  <r>
    <s v="P1242"/>
    <d v="2023-08-02T18:18:00"/>
    <s v="F"/>
    <n v="8"/>
    <s v="African American"/>
    <s v="None"/>
    <b v="0"/>
    <m/>
    <x v="31"/>
    <b v="0"/>
    <x v="1"/>
    <s v="Aug"/>
    <x v="0"/>
    <x v="7"/>
    <s v="0-14"/>
    <s v="16-30"/>
    <n v="1"/>
    <n v="0"/>
    <n v="0"/>
    <x v="1"/>
  </r>
  <r>
    <s v="P1243"/>
    <d v="2024-09-24T04:41:00"/>
    <s v="F"/>
    <n v="56"/>
    <s v="African American"/>
    <s v="None"/>
    <b v="0"/>
    <m/>
    <x v="24"/>
    <b v="0"/>
    <x v="0"/>
    <s v="Sep"/>
    <x v="6"/>
    <x v="5"/>
    <s v="45-59"/>
    <s v="16-30"/>
    <n v="1"/>
    <n v="0"/>
    <n v="0"/>
    <x v="1"/>
  </r>
  <r>
    <s v="P1244"/>
    <d v="2024-09-08T15:13:00"/>
    <s v="F"/>
    <n v="39"/>
    <s v="African American"/>
    <s v="None"/>
    <b v="0"/>
    <m/>
    <x v="28"/>
    <b v="0"/>
    <x v="0"/>
    <s v="Sep"/>
    <x v="3"/>
    <x v="3"/>
    <s v="30-44"/>
    <s v="16-30"/>
    <n v="1"/>
    <n v="0"/>
    <n v="0"/>
    <x v="1"/>
  </r>
  <r>
    <s v="P1245"/>
    <d v="2023-06-22T20:23:00"/>
    <s v="F"/>
    <n v="2"/>
    <s v="African American"/>
    <s v="None"/>
    <b v="0"/>
    <m/>
    <x v="1"/>
    <b v="0"/>
    <x v="1"/>
    <s v="Jun"/>
    <x v="2"/>
    <x v="7"/>
    <s v="0-14"/>
    <s v="16-30"/>
    <n v="1"/>
    <n v="0"/>
    <n v="0"/>
    <x v="1"/>
  </r>
  <r>
    <s v="P1246"/>
    <d v="2024-01-08T05:32:00"/>
    <s v="F"/>
    <n v="58"/>
    <s v="African American"/>
    <s v="None"/>
    <b v="0"/>
    <m/>
    <x v="48"/>
    <b v="0"/>
    <x v="0"/>
    <s v="Jan"/>
    <x v="4"/>
    <x v="5"/>
    <s v="45-59"/>
    <s v="16-30"/>
    <n v="1"/>
    <n v="0"/>
    <n v="0"/>
    <x v="1"/>
  </r>
  <r>
    <s v="P1247"/>
    <d v="2023-12-19T23:45:00"/>
    <s v="F"/>
    <n v="56"/>
    <s v="African American"/>
    <s v="None"/>
    <b v="0"/>
    <m/>
    <x v="19"/>
    <b v="0"/>
    <x v="1"/>
    <s v="Dec"/>
    <x v="6"/>
    <x v="2"/>
    <s v="45-59"/>
    <s v="16-30"/>
    <n v="1"/>
    <n v="0"/>
    <n v="0"/>
    <x v="1"/>
  </r>
  <r>
    <s v="P1248"/>
    <d v="2023-09-20T06:19:00"/>
    <s v="F"/>
    <n v="75"/>
    <s v="African American"/>
    <s v="None"/>
    <b v="0"/>
    <m/>
    <x v="27"/>
    <b v="0"/>
    <x v="1"/>
    <s v="Sep"/>
    <x v="0"/>
    <x v="0"/>
    <s v="75+"/>
    <s v="46-60"/>
    <n v="0"/>
    <n v="0"/>
    <n v="0"/>
    <x v="1"/>
  </r>
  <r>
    <s v="P1249"/>
    <d v="2023-04-29T02:32:00"/>
    <s v="F"/>
    <n v="42"/>
    <s v="African American"/>
    <s v="None"/>
    <b v="0"/>
    <m/>
    <x v="5"/>
    <b v="0"/>
    <x v="1"/>
    <s v="Apr"/>
    <x v="1"/>
    <x v="4"/>
    <s v="30-44"/>
    <s v="46-60"/>
    <n v="0"/>
    <n v="0"/>
    <n v="0"/>
    <x v="1"/>
  </r>
  <r>
    <s v="P1250"/>
    <d v="2024-08-23T06:52:00"/>
    <s v="F"/>
    <n v="7"/>
    <s v="African American"/>
    <s v="None"/>
    <b v="0"/>
    <m/>
    <x v="30"/>
    <b v="0"/>
    <x v="0"/>
    <s v="Aug"/>
    <x v="5"/>
    <x v="0"/>
    <s v="0-14"/>
    <s v="0-15"/>
    <n v="1"/>
    <n v="0"/>
    <n v="0"/>
    <x v="1"/>
  </r>
  <r>
    <s v="P1251"/>
    <d v="2024-02-11T12:21:00"/>
    <s v="F"/>
    <n v="30"/>
    <s v="African American"/>
    <s v="None"/>
    <b v="0"/>
    <m/>
    <x v="31"/>
    <b v="0"/>
    <x v="0"/>
    <s v="Feb"/>
    <x v="3"/>
    <x v="6"/>
    <s v="30-44"/>
    <s v="16-30"/>
    <n v="1"/>
    <n v="0"/>
    <n v="0"/>
    <x v="1"/>
  </r>
  <r>
    <s v="P1252"/>
    <d v="2023-04-26T21:04:00"/>
    <s v="F"/>
    <n v="73"/>
    <s v="African American"/>
    <s v="None"/>
    <b v="0"/>
    <m/>
    <x v="37"/>
    <b v="0"/>
    <x v="1"/>
    <s v="Apr"/>
    <x v="0"/>
    <x v="2"/>
    <s v="60-74"/>
    <s v="31-45"/>
    <n v="0"/>
    <n v="0"/>
    <n v="0"/>
    <x v="1"/>
  </r>
  <r>
    <s v="P1253"/>
    <d v="2023-09-17T21:50:00"/>
    <s v="F"/>
    <n v="47"/>
    <s v="African American"/>
    <s v="None"/>
    <b v="0"/>
    <m/>
    <x v="31"/>
    <b v="0"/>
    <x v="1"/>
    <s v="Sep"/>
    <x v="3"/>
    <x v="2"/>
    <s v="45-59"/>
    <s v="16-30"/>
    <n v="1"/>
    <n v="0"/>
    <n v="0"/>
    <x v="1"/>
  </r>
  <r>
    <s v="P1254"/>
    <d v="2024-04-25T15:29:00"/>
    <s v="F"/>
    <n v="36"/>
    <s v="African American"/>
    <s v="None"/>
    <b v="0"/>
    <m/>
    <x v="45"/>
    <b v="0"/>
    <x v="0"/>
    <s v="Apr"/>
    <x v="2"/>
    <x v="3"/>
    <s v="30-44"/>
    <s v="16-30"/>
    <n v="1"/>
    <n v="0"/>
    <n v="0"/>
    <x v="1"/>
  </r>
  <r>
    <s v="P1255"/>
    <d v="2023-08-27T00:53:00"/>
    <s v="F"/>
    <n v="61"/>
    <s v="African American"/>
    <s v="None"/>
    <b v="0"/>
    <m/>
    <x v="8"/>
    <b v="0"/>
    <x v="1"/>
    <s v="Aug"/>
    <x v="3"/>
    <x v="4"/>
    <s v="60-74"/>
    <s v="31-45"/>
    <n v="0"/>
    <n v="0"/>
    <n v="0"/>
    <x v="1"/>
  </r>
  <r>
    <s v="P1256"/>
    <d v="2023-05-06T20:18:00"/>
    <s v="F"/>
    <n v="36"/>
    <s v="African American"/>
    <s v="None"/>
    <b v="0"/>
    <m/>
    <x v="13"/>
    <b v="0"/>
    <x v="1"/>
    <s v="May"/>
    <x v="1"/>
    <x v="7"/>
    <s v="30-44"/>
    <s v="46-60"/>
    <n v="0"/>
    <n v="0"/>
    <n v="0"/>
    <x v="1"/>
  </r>
  <r>
    <s v="P1257"/>
    <d v="2024-01-28T19:26:00"/>
    <s v="F"/>
    <n v="6"/>
    <s v="African American"/>
    <s v="None"/>
    <b v="0"/>
    <m/>
    <x v="16"/>
    <b v="0"/>
    <x v="0"/>
    <s v="Jan"/>
    <x v="3"/>
    <x v="7"/>
    <s v="0-14"/>
    <s v="46-60"/>
    <n v="0"/>
    <n v="0"/>
    <n v="0"/>
    <x v="1"/>
  </r>
  <r>
    <s v="P1258"/>
    <d v="2023-11-16T17:56:00"/>
    <s v="F"/>
    <n v="4"/>
    <s v="African American"/>
    <s v="None"/>
    <b v="0"/>
    <m/>
    <x v="5"/>
    <b v="0"/>
    <x v="1"/>
    <s v="Nov"/>
    <x v="2"/>
    <x v="3"/>
    <s v="0-14"/>
    <s v="46-60"/>
    <n v="0"/>
    <n v="0"/>
    <n v="0"/>
    <x v="1"/>
  </r>
  <r>
    <s v="P1259"/>
    <d v="2023-09-21T21:46:00"/>
    <s v="F"/>
    <n v="22"/>
    <s v="African American"/>
    <s v="None"/>
    <b v="0"/>
    <m/>
    <x v="49"/>
    <b v="0"/>
    <x v="1"/>
    <s v="Sep"/>
    <x v="2"/>
    <x v="2"/>
    <s v="15-29"/>
    <s v="46-60"/>
    <n v="0"/>
    <n v="0"/>
    <n v="0"/>
    <x v="1"/>
  </r>
  <r>
    <s v="P1260"/>
    <d v="2023-06-04T07:40:00"/>
    <s v="F"/>
    <n v="78"/>
    <s v="African American"/>
    <s v="None"/>
    <b v="0"/>
    <m/>
    <x v="49"/>
    <b v="0"/>
    <x v="1"/>
    <s v="Jun"/>
    <x v="3"/>
    <x v="0"/>
    <s v="75+"/>
    <s v="46-60"/>
    <n v="0"/>
    <n v="0"/>
    <n v="0"/>
    <x v="1"/>
  </r>
  <r>
    <s v="P1261"/>
    <d v="2023-07-04T05:12:00"/>
    <s v="F"/>
    <n v="53"/>
    <s v="African American"/>
    <s v="None"/>
    <b v="0"/>
    <n v="0"/>
    <x v="4"/>
    <b v="0"/>
    <x v="1"/>
    <s v="Jul"/>
    <x v="6"/>
    <x v="5"/>
    <s v="45-59"/>
    <s v="0-15"/>
    <n v="1"/>
    <n v="0"/>
    <n v="0"/>
    <x v="1"/>
  </r>
  <r>
    <s v="P1262"/>
    <d v="2023-12-26T10:24:00"/>
    <s v="F"/>
    <n v="54"/>
    <s v="African American"/>
    <s v="None"/>
    <b v="0"/>
    <n v="0"/>
    <x v="28"/>
    <b v="0"/>
    <x v="1"/>
    <s v="Dec"/>
    <x v="6"/>
    <x v="1"/>
    <s v="45-59"/>
    <s v="16-30"/>
    <n v="1"/>
    <n v="0"/>
    <n v="0"/>
    <x v="1"/>
  </r>
  <r>
    <s v="P1263"/>
    <d v="2023-06-22T22:39:00"/>
    <s v="F"/>
    <n v="24"/>
    <s v="African American"/>
    <s v="None"/>
    <b v="0"/>
    <n v="0"/>
    <x v="29"/>
    <b v="0"/>
    <x v="1"/>
    <s v="Jun"/>
    <x v="2"/>
    <x v="2"/>
    <s v="15-29"/>
    <s v="16-30"/>
    <n v="1"/>
    <n v="0"/>
    <n v="0"/>
    <x v="1"/>
  </r>
  <r>
    <s v="P1264"/>
    <d v="2023-12-05T13:28:00"/>
    <s v="F"/>
    <n v="9"/>
    <s v="African American"/>
    <s v="None"/>
    <b v="0"/>
    <n v="1"/>
    <x v="29"/>
    <b v="0"/>
    <x v="1"/>
    <s v="Dec"/>
    <x v="6"/>
    <x v="6"/>
    <s v="0-14"/>
    <s v="16-30"/>
    <n v="1"/>
    <n v="0"/>
    <n v="0"/>
    <x v="1"/>
  </r>
  <r>
    <s v="P1265"/>
    <d v="2024-02-03T08:15:00"/>
    <s v="F"/>
    <n v="77"/>
    <s v="African American"/>
    <s v="None"/>
    <b v="0"/>
    <n v="1"/>
    <x v="18"/>
    <b v="0"/>
    <x v="0"/>
    <s v="Feb"/>
    <x v="1"/>
    <x v="0"/>
    <s v="75+"/>
    <s v="16-30"/>
    <n v="1"/>
    <n v="0"/>
    <n v="0"/>
    <x v="1"/>
  </r>
  <r>
    <s v="P1266"/>
    <d v="2024-06-03T19:37:00"/>
    <s v="F"/>
    <n v="67"/>
    <s v="African American"/>
    <s v="None"/>
    <b v="0"/>
    <n v="1"/>
    <x v="17"/>
    <b v="0"/>
    <x v="0"/>
    <s v="Jun"/>
    <x v="4"/>
    <x v="7"/>
    <s v="60-74"/>
    <s v="31-45"/>
    <n v="0"/>
    <n v="0"/>
    <n v="0"/>
    <x v="1"/>
  </r>
  <r>
    <s v="P1267"/>
    <d v="2024-08-01T12:27:00"/>
    <s v="F"/>
    <n v="62"/>
    <s v="African American"/>
    <s v="None"/>
    <b v="0"/>
    <n v="1"/>
    <x v="15"/>
    <b v="0"/>
    <x v="0"/>
    <s v="Aug"/>
    <x v="2"/>
    <x v="6"/>
    <s v="60-74"/>
    <s v="31-45"/>
    <n v="0"/>
    <n v="0"/>
    <n v="0"/>
    <x v="1"/>
  </r>
  <r>
    <s v="P1268"/>
    <d v="2023-05-30T17:02:00"/>
    <s v="F"/>
    <n v="36"/>
    <s v="African American"/>
    <s v="None"/>
    <b v="0"/>
    <n v="1"/>
    <x v="39"/>
    <b v="0"/>
    <x v="1"/>
    <s v="May"/>
    <x v="6"/>
    <x v="3"/>
    <s v="30-44"/>
    <s v="0-15"/>
    <n v="1"/>
    <n v="0"/>
    <n v="0"/>
    <x v="1"/>
  </r>
  <r>
    <s v="P1269"/>
    <d v="2023-06-01T14:17:00"/>
    <s v="F"/>
    <n v="70"/>
    <s v="African American"/>
    <s v="None"/>
    <b v="0"/>
    <n v="1"/>
    <x v="22"/>
    <b v="0"/>
    <x v="1"/>
    <s v="Jun"/>
    <x v="2"/>
    <x v="6"/>
    <s v="60-74"/>
    <s v="31-45"/>
    <n v="0"/>
    <n v="0"/>
    <n v="0"/>
    <x v="1"/>
  </r>
  <r>
    <s v="P1270"/>
    <d v="2024-01-02T17:16:00"/>
    <s v="F"/>
    <n v="16"/>
    <s v="African American"/>
    <s v="None"/>
    <b v="0"/>
    <n v="1"/>
    <x v="29"/>
    <b v="0"/>
    <x v="0"/>
    <s v="Jan"/>
    <x v="6"/>
    <x v="3"/>
    <s v="15-29"/>
    <s v="16-30"/>
    <n v="1"/>
    <n v="0"/>
    <n v="0"/>
    <x v="1"/>
  </r>
  <r>
    <s v="P1271"/>
    <d v="2023-06-07T03:24:00"/>
    <s v="F"/>
    <n v="72"/>
    <s v="African American"/>
    <s v="None"/>
    <b v="0"/>
    <n v="1"/>
    <x v="32"/>
    <b v="0"/>
    <x v="1"/>
    <s v="Jun"/>
    <x v="0"/>
    <x v="5"/>
    <s v="60-74"/>
    <s v="46-60"/>
    <n v="0"/>
    <n v="0"/>
    <n v="0"/>
    <x v="1"/>
  </r>
  <r>
    <s v="P1272"/>
    <d v="2023-11-10T03:04:00"/>
    <s v="F"/>
    <n v="11"/>
    <s v="African American"/>
    <s v="None"/>
    <b v="0"/>
    <n v="2"/>
    <x v="42"/>
    <b v="0"/>
    <x v="1"/>
    <s v="Nov"/>
    <x v="5"/>
    <x v="5"/>
    <s v="0-14"/>
    <s v="0-15"/>
    <n v="1"/>
    <n v="0"/>
    <n v="0"/>
    <x v="1"/>
  </r>
  <r>
    <s v="P1273"/>
    <d v="2024-07-10T19:14:00"/>
    <s v="F"/>
    <n v="19"/>
    <s v="African American"/>
    <s v="None"/>
    <b v="0"/>
    <n v="2"/>
    <x v="19"/>
    <b v="0"/>
    <x v="0"/>
    <s v="Jul"/>
    <x v="0"/>
    <x v="7"/>
    <s v="15-29"/>
    <s v="16-30"/>
    <n v="1"/>
    <n v="0"/>
    <n v="0"/>
    <x v="1"/>
  </r>
  <r>
    <s v="P1274"/>
    <d v="2023-07-01T10:47:00"/>
    <s v="F"/>
    <n v="4"/>
    <s v="African American"/>
    <s v="None"/>
    <b v="0"/>
    <n v="2"/>
    <x v="41"/>
    <b v="0"/>
    <x v="1"/>
    <s v="Jul"/>
    <x v="1"/>
    <x v="1"/>
    <s v="0-14"/>
    <s v="16-30"/>
    <n v="1"/>
    <n v="0"/>
    <n v="0"/>
    <x v="1"/>
  </r>
  <r>
    <s v="P1275"/>
    <d v="2024-04-28T17:08:00"/>
    <s v="F"/>
    <n v="10"/>
    <s v="African American"/>
    <s v="None"/>
    <b v="0"/>
    <n v="2"/>
    <x v="17"/>
    <b v="0"/>
    <x v="0"/>
    <s v="Apr"/>
    <x v="3"/>
    <x v="3"/>
    <s v="0-14"/>
    <s v="31-45"/>
    <n v="0"/>
    <n v="0"/>
    <n v="0"/>
    <x v="1"/>
  </r>
  <r>
    <s v="P1276"/>
    <d v="2024-10-11T11:11:00"/>
    <s v="F"/>
    <n v="59"/>
    <s v="African American"/>
    <s v="None"/>
    <b v="0"/>
    <n v="2"/>
    <x v="30"/>
    <b v="0"/>
    <x v="0"/>
    <s v="Oct"/>
    <x v="5"/>
    <x v="1"/>
    <s v="45-59"/>
    <s v="0-15"/>
    <n v="1"/>
    <n v="0"/>
    <n v="0"/>
    <x v="1"/>
  </r>
  <r>
    <s v="P1277"/>
    <d v="2023-07-04T13:24:00"/>
    <s v="F"/>
    <n v="26"/>
    <s v="African American"/>
    <s v="None"/>
    <b v="0"/>
    <n v="3"/>
    <x v="32"/>
    <b v="0"/>
    <x v="1"/>
    <s v="Jul"/>
    <x v="6"/>
    <x v="6"/>
    <s v="15-29"/>
    <s v="46-60"/>
    <n v="0"/>
    <n v="0"/>
    <n v="0"/>
    <x v="1"/>
  </r>
  <r>
    <s v="P1278"/>
    <d v="2023-09-10T19:02:00"/>
    <s v="F"/>
    <n v="42"/>
    <s v="African American"/>
    <s v="None"/>
    <b v="0"/>
    <n v="3"/>
    <x v="30"/>
    <b v="0"/>
    <x v="1"/>
    <s v="Sep"/>
    <x v="3"/>
    <x v="7"/>
    <s v="30-44"/>
    <s v="0-15"/>
    <n v="1"/>
    <n v="0"/>
    <n v="0"/>
    <x v="1"/>
  </r>
  <r>
    <s v="P1279"/>
    <d v="2024-10-25T05:11:00"/>
    <s v="F"/>
    <n v="37"/>
    <s v="African American"/>
    <s v="None"/>
    <b v="0"/>
    <n v="3"/>
    <x v="45"/>
    <b v="0"/>
    <x v="0"/>
    <s v="Oct"/>
    <x v="5"/>
    <x v="5"/>
    <s v="30-44"/>
    <s v="16-30"/>
    <n v="1"/>
    <n v="0"/>
    <n v="0"/>
    <x v="1"/>
  </r>
  <r>
    <s v="P1280"/>
    <d v="2023-09-09T12:28:00"/>
    <s v="F"/>
    <n v="17"/>
    <s v="African American"/>
    <s v="None"/>
    <b v="0"/>
    <n v="3"/>
    <x v="22"/>
    <b v="0"/>
    <x v="1"/>
    <s v="Sep"/>
    <x v="1"/>
    <x v="6"/>
    <s v="15-29"/>
    <s v="31-45"/>
    <n v="0"/>
    <n v="0"/>
    <n v="0"/>
    <x v="1"/>
  </r>
  <r>
    <s v="P1281"/>
    <d v="2023-10-31T19:49:00"/>
    <s v="F"/>
    <n v="65"/>
    <s v="African American"/>
    <s v="None"/>
    <b v="0"/>
    <n v="3"/>
    <x v="0"/>
    <b v="0"/>
    <x v="1"/>
    <s v="Oct"/>
    <x v="6"/>
    <x v="7"/>
    <s v="60-74"/>
    <s v="31-45"/>
    <n v="0"/>
    <n v="0"/>
    <n v="0"/>
    <x v="1"/>
  </r>
  <r>
    <s v="P1282"/>
    <d v="2023-08-14T20:02:00"/>
    <s v="F"/>
    <n v="57"/>
    <s v="African American"/>
    <s v="None"/>
    <b v="0"/>
    <n v="4"/>
    <x v="21"/>
    <b v="0"/>
    <x v="1"/>
    <s v="Aug"/>
    <x v="4"/>
    <x v="7"/>
    <s v="45-59"/>
    <s v="46-60"/>
    <n v="0"/>
    <n v="0"/>
    <n v="0"/>
    <x v="1"/>
  </r>
  <r>
    <s v="P1283"/>
    <d v="2024-04-13T07:45:00"/>
    <s v="F"/>
    <n v="36"/>
    <s v="African American"/>
    <s v="None"/>
    <b v="0"/>
    <n v="4"/>
    <x v="38"/>
    <b v="0"/>
    <x v="0"/>
    <s v="Apr"/>
    <x v="1"/>
    <x v="0"/>
    <s v="30-44"/>
    <s v="0-15"/>
    <n v="1"/>
    <n v="0"/>
    <n v="0"/>
    <x v="1"/>
  </r>
  <r>
    <s v="P1284"/>
    <d v="2023-06-18T22:14:00"/>
    <s v="F"/>
    <n v="10"/>
    <s v="African American"/>
    <s v="None"/>
    <b v="0"/>
    <n v="4"/>
    <x v="41"/>
    <b v="0"/>
    <x v="1"/>
    <s v="Jun"/>
    <x v="3"/>
    <x v="2"/>
    <s v="0-14"/>
    <s v="16-30"/>
    <n v="1"/>
    <n v="0"/>
    <n v="0"/>
    <x v="1"/>
  </r>
  <r>
    <s v="P1285"/>
    <d v="2023-06-04T10:57:00"/>
    <s v="F"/>
    <n v="71"/>
    <s v="African American"/>
    <s v="None"/>
    <b v="0"/>
    <n v="4"/>
    <x v="47"/>
    <b v="0"/>
    <x v="1"/>
    <s v="Jun"/>
    <x v="3"/>
    <x v="1"/>
    <s v="60-74"/>
    <s v="46-60"/>
    <n v="0"/>
    <n v="0"/>
    <n v="0"/>
    <x v="1"/>
  </r>
  <r>
    <s v="P1286"/>
    <d v="2023-12-17T23:39:00"/>
    <s v="F"/>
    <n v="49"/>
    <s v="African American"/>
    <s v="None"/>
    <b v="0"/>
    <n v="5"/>
    <x v="26"/>
    <b v="0"/>
    <x v="1"/>
    <s v="Dec"/>
    <x v="3"/>
    <x v="2"/>
    <s v="45-59"/>
    <s v="31-45"/>
    <n v="0"/>
    <n v="0"/>
    <n v="0"/>
    <x v="1"/>
  </r>
  <r>
    <s v="P1287"/>
    <d v="2024-01-15T15:31:00"/>
    <s v="F"/>
    <n v="39"/>
    <s v="African American"/>
    <s v="None"/>
    <b v="0"/>
    <n v="5"/>
    <x v="48"/>
    <b v="0"/>
    <x v="0"/>
    <s v="Jan"/>
    <x v="4"/>
    <x v="3"/>
    <s v="30-44"/>
    <s v="16-30"/>
    <n v="1"/>
    <n v="0"/>
    <n v="0"/>
    <x v="1"/>
  </r>
  <r>
    <s v="P1288"/>
    <d v="2024-10-18T02:03:00"/>
    <s v="F"/>
    <n v="6"/>
    <s v="African American"/>
    <s v="None"/>
    <b v="0"/>
    <n v="5"/>
    <x v="27"/>
    <b v="0"/>
    <x v="0"/>
    <s v="Oct"/>
    <x v="5"/>
    <x v="4"/>
    <s v="0-14"/>
    <s v="46-60"/>
    <n v="0"/>
    <n v="0"/>
    <n v="0"/>
    <x v="1"/>
  </r>
  <r>
    <s v="P1289"/>
    <d v="2024-01-19T03:28:00"/>
    <s v="F"/>
    <n v="19"/>
    <s v="African American"/>
    <s v="None"/>
    <b v="0"/>
    <n v="5"/>
    <x v="8"/>
    <b v="0"/>
    <x v="0"/>
    <s v="Jan"/>
    <x v="5"/>
    <x v="5"/>
    <s v="15-29"/>
    <s v="31-45"/>
    <n v="0"/>
    <n v="0"/>
    <n v="0"/>
    <x v="1"/>
  </r>
  <r>
    <s v="P1290"/>
    <d v="2023-04-24T03:16:00"/>
    <s v="F"/>
    <n v="27"/>
    <s v="African American"/>
    <s v="None"/>
    <b v="0"/>
    <n v="5"/>
    <x v="37"/>
    <b v="0"/>
    <x v="1"/>
    <s v="Apr"/>
    <x v="4"/>
    <x v="5"/>
    <s v="15-29"/>
    <s v="31-45"/>
    <n v="0"/>
    <n v="0"/>
    <n v="0"/>
    <x v="1"/>
  </r>
  <r>
    <s v="P1291"/>
    <d v="2024-09-04T07:52:00"/>
    <s v="F"/>
    <n v="68"/>
    <s v="African American"/>
    <s v="None"/>
    <b v="0"/>
    <n v="5"/>
    <x v="8"/>
    <b v="0"/>
    <x v="0"/>
    <s v="Sep"/>
    <x v="0"/>
    <x v="0"/>
    <s v="60-74"/>
    <s v="31-45"/>
    <n v="0"/>
    <n v="0"/>
    <n v="0"/>
    <x v="1"/>
  </r>
  <r>
    <s v="P1292"/>
    <d v="2023-08-28T13:46:00"/>
    <s v="F"/>
    <n v="37"/>
    <s v="African American"/>
    <s v="None"/>
    <b v="0"/>
    <n v="5"/>
    <x v="46"/>
    <b v="0"/>
    <x v="1"/>
    <s v="Aug"/>
    <x v="4"/>
    <x v="6"/>
    <s v="30-44"/>
    <s v="16-30"/>
    <n v="1"/>
    <n v="0"/>
    <n v="0"/>
    <x v="1"/>
  </r>
  <r>
    <s v="P1293"/>
    <d v="2024-08-20T18:01:00"/>
    <s v="F"/>
    <n v="70"/>
    <s v="African American"/>
    <s v="None"/>
    <b v="0"/>
    <n v="5"/>
    <x v="37"/>
    <b v="0"/>
    <x v="0"/>
    <s v="Aug"/>
    <x v="6"/>
    <x v="7"/>
    <s v="60-74"/>
    <s v="31-45"/>
    <n v="0"/>
    <n v="0"/>
    <n v="0"/>
    <x v="1"/>
  </r>
  <r>
    <s v="P1294"/>
    <d v="2024-09-09T09:25:00"/>
    <s v="F"/>
    <n v="63"/>
    <s v="African American"/>
    <s v="None"/>
    <b v="0"/>
    <n v="5"/>
    <x v="37"/>
    <b v="0"/>
    <x v="0"/>
    <s v="Sep"/>
    <x v="4"/>
    <x v="1"/>
    <s v="60-74"/>
    <s v="31-45"/>
    <n v="0"/>
    <n v="0"/>
    <n v="0"/>
    <x v="1"/>
  </r>
  <r>
    <s v="P1295"/>
    <d v="2024-09-03T18:54:00"/>
    <s v="F"/>
    <n v="27"/>
    <s v="African American"/>
    <s v="None"/>
    <b v="0"/>
    <n v="5"/>
    <x v="35"/>
    <b v="0"/>
    <x v="0"/>
    <s v="Sep"/>
    <x v="6"/>
    <x v="7"/>
    <s v="15-29"/>
    <s v="16-30"/>
    <n v="1"/>
    <n v="0"/>
    <n v="0"/>
    <x v="1"/>
  </r>
  <r>
    <s v="P1296"/>
    <d v="2024-05-12T02:21:00"/>
    <s v="F"/>
    <n v="56"/>
    <s v="African American"/>
    <s v="None"/>
    <b v="0"/>
    <n v="5"/>
    <x v="49"/>
    <b v="0"/>
    <x v="0"/>
    <s v="May"/>
    <x v="3"/>
    <x v="4"/>
    <s v="45-59"/>
    <s v="46-60"/>
    <n v="0"/>
    <n v="0"/>
    <n v="0"/>
    <x v="1"/>
  </r>
  <r>
    <s v="P1297"/>
    <d v="2024-01-23T00:17:00"/>
    <s v="F"/>
    <n v="66"/>
    <s v="African American"/>
    <s v="None"/>
    <b v="0"/>
    <n v="6"/>
    <x v="12"/>
    <b v="0"/>
    <x v="0"/>
    <s v="Jan"/>
    <x v="6"/>
    <x v="4"/>
    <s v="60-74"/>
    <s v="31-45"/>
    <n v="0"/>
    <n v="0"/>
    <n v="0"/>
    <x v="1"/>
  </r>
  <r>
    <s v="P1298"/>
    <d v="2024-02-29T08:46:00"/>
    <s v="F"/>
    <n v="40"/>
    <s v="African American"/>
    <s v="None"/>
    <b v="0"/>
    <n v="6"/>
    <x v="37"/>
    <b v="0"/>
    <x v="0"/>
    <s v="Feb"/>
    <x v="2"/>
    <x v="0"/>
    <s v="30-44"/>
    <s v="31-45"/>
    <n v="0"/>
    <n v="0"/>
    <n v="0"/>
    <x v="1"/>
  </r>
  <r>
    <s v="P1299"/>
    <d v="2023-06-18T20:35:00"/>
    <s v="F"/>
    <n v="24"/>
    <s v="African American"/>
    <s v="None"/>
    <b v="0"/>
    <n v="6"/>
    <x v="47"/>
    <b v="0"/>
    <x v="1"/>
    <s v="Jun"/>
    <x v="3"/>
    <x v="7"/>
    <s v="15-29"/>
    <s v="46-60"/>
    <n v="0"/>
    <n v="0"/>
    <n v="0"/>
    <x v="1"/>
  </r>
  <r>
    <s v="P1300"/>
    <d v="2024-06-12T07:52:00"/>
    <s v="F"/>
    <n v="28"/>
    <s v="African American"/>
    <s v="None"/>
    <b v="0"/>
    <n v="6"/>
    <x v="31"/>
    <b v="0"/>
    <x v="0"/>
    <s v="Jun"/>
    <x v="0"/>
    <x v="0"/>
    <s v="15-29"/>
    <s v="16-30"/>
    <n v="1"/>
    <n v="0"/>
    <n v="0"/>
    <x v="1"/>
  </r>
  <r>
    <s v="P1301"/>
    <d v="2023-12-24T17:51:00"/>
    <s v="F"/>
    <n v="17"/>
    <s v="African American"/>
    <s v="None"/>
    <b v="0"/>
    <n v="6"/>
    <x v="33"/>
    <b v="0"/>
    <x v="1"/>
    <s v="Dec"/>
    <x v="3"/>
    <x v="3"/>
    <s v="15-29"/>
    <s v="31-45"/>
    <n v="0"/>
    <n v="0"/>
    <n v="0"/>
    <x v="1"/>
  </r>
  <r>
    <s v="P1302"/>
    <d v="2023-05-17T18:06:00"/>
    <s v="F"/>
    <n v="13"/>
    <s v="African American"/>
    <s v="None"/>
    <b v="0"/>
    <n v="6"/>
    <x v="16"/>
    <b v="0"/>
    <x v="1"/>
    <s v="May"/>
    <x v="0"/>
    <x v="7"/>
    <s v="0-14"/>
    <s v="46-60"/>
    <n v="0"/>
    <n v="0"/>
    <n v="0"/>
    <x v="1"/>
  </r>
  <r>
    <s v="P1303"/>
    <d v="2024-06-20T02:45:00"/>
    <s v="F"/>
    <n v="23"/>
    <s v="African American"/>
    <s v="None"/>
    <b v="0"/>
    <n v="7"/>
    <x v="46"/>
    <b v="0"/>
    <x v="0"/>
    <s v="Jun"/>
    <x v="2"/>
    <x v="4"/>
    <s v="15-29"/>
    <s v="16-30"/>
    <n v="1"/>
    <n v="0"/>
    <n v="1"/>
    <x v="1"/>
  </r>
  <r>
    <s v="P1304"/>
    <d v="2023-05-24T17:06:00"/>
    <s v="F"/>
    <n v="39"/>
    <s v="African American"/>
    <s v="None"/>
    <b v="0"/>
    <n v="7"/>
    <x v="22"/>
    <b v="0"/>
    <x v="1"/>
    <s v="May"/>
    <x v="0"/>
    <x v="3"/>
    <s v="30-44"/>
    <s v="31-45"/>
    <n v="0"/>
    <n v="0"/>
    <n v="0"/>
    <x v="1"/>
  </r>
  <r>
    <s v="P1305"/>
    <d v="2024-06-23T23:33:00"/>
    <s v="F"/>
    <n v="45"/>
    <s v="African American"/>
    <s v="None"/>
    <b v="0"/>
    <n v="8"/>
    <x v="4"/>
    <b v="0"/>
    <x v="0"/>
    <s v="Jun"/>
    <x v="3"/>
    <x v="2"/>
    <s v="45-59"/>
    <s v="0-15"/>
    <n v="1"/>
    <n v="0"/>
    <n v="1"/>
    <x v="1"/>
  </r>
  <r>
    <s v="P1306"/>
    <d v="2023-05-16T20:44:00"/>
    <s v="F"/>
    <n v="33"/>
    <s v="African American"/>
    <s v="None"/>
    <b v="0"/>
    <n v="8"/>
    <x v="48"/>
    <b v="0"/>
    <x v="1"/>
    <s v="May"/>
    <x v="6"/>
    <x v="7"/>
    <s v="30-44"/>
    <s v="16-30"/>
    <n v="1"/>
    <n v="0"/>
    <n v="1"/>
    <x v="1"/>
  </r>
  <r>
    <s v="P1307"/>
    <d v="2023-12-17T03:50:00"/>
    <s v="F"/>
    <n v="41"/>
    <s v="African American"/>
    <s v="None"/>
    <b v="0"/>
    <n v="8"/>
    <x v="37"/>
    <b v="0"/>
    <x v="1"/>
    <s v="Dec"/>
    <x v="3"/>
    <x v="5"/>
    <s v="30-44"/>
    <s v="31-45"/>
    <n v="0"/>
    <n v="0"/>
    <n v="0"/>
    <x v="1"/>
  </r>
  <r>
    <s v="P1308"/>
    <d v="2023-11-11T22:32:00"/>
    <s v="F"/>
    <n v="23"/>
    <s v="African American"/>
    <s v="None"/>
    <b v="0"/>
    <n v="9"/>
    <x v="47"/>
    <b v="0"/>
    <x v="1"/>
    <s v="Nov"/>
    <x v="1"/>
    <x v="2"/>
    <s v="15-29"/>
    <s v="46-60"/>
    <n v="0"/>
    <n v="0"/>
    <n v="0"/>
    <x v="1"/>
  </r>
  <r>
    <s v="P1309"/>
    <d v="2023-07-02T16:28:00"/>
    <s v="F"/>
    <n v="74"/>
    <s v="African American"/>
    <s v="None"/>
    <b v="0"/>
    <n v="9"/>
    <x v="18"/>
    <b v="0"/>
    <x v="1"/>
    <s v="Jul"/>
    <x v="3"/>
    <x v="3"/>
    <s v="60-74"/>
    <s v="16-30"/>
    <n v="1"/>
    <n v="0"/>
    <n v="1"/>
    <x v="1"/>
  </r>
  <r>
    <s v="P1310"/>
    <d v="2024-03-31T09:06:00"/>
    <s v="F"/>
    <n v="19"/>
    <s v="African American"/>
    <s v="None"/>
    <b v="0"/>
    <n v="9"/>
    <x v="2"/>
    <b v="0"/>
    <x v="0"/>
    <s v="Mar"/>
    <x v="3"/>
    <x v="1"/>
    <s v="15-29"/>
    <s v="46-60"/>
    <n v="0"/>
    <n v="0"/>
    <n v="0"/>
    <x v="1"/>
  </r>
  <r>
    <s v="P1311"/>
    <d v="2024-08-20T20:33:00"/>
    <s v="F"/>
    <n v="72"/>
    <s v="African American"/>
    <s v="None"/>
    <b v="0"/>
    <n v="10"/>
    <x v="22"/>
    <b v="0"/>
    <x v="0"/>
    <s v="Aug"/>
    <x v="6"/>
    <x v="7"/>
    <s v="60-74"/>
    <s v="31-45"/>
    <n v="0"/>
    <n v="0"/>
    <n v="0"/>
    <x v="1"/>
  </r>
  <r>
    <s v="P1312"/>
    <d v="2024-07-27T13:18:00"/>
    <s v="F"/>
    <n v="31"/>
    <s v="African American"/>
    <s v="None"/>
    <b v="0"/>
    <n v="10"/>
    <x v="14"/>
    <b v="0"/>
    <x v="0"/>
    <s v="Jul"/>
    <x v="1"/>
    <x v="6"/>
    <s v="30-44"/>
    <s v="46-60"/>
    <n v="0"/>
    <n v="0"/>
    <n v="0"/>
    <x v="1"/>
  </r>
  <r>
    <s v="P1313"/>
    <d v="2023-10-18T07:06:00"/>
    <s v="F"/>
    <n v="69"/>
    <s v="African American"/>
    <s v="None"/>
    <b v="0"/>
    <n v="10"/>
    <x v="24"/>
    <b v="0"/>
    <x v="1"/>
    <s v="Oct"/>
    <x v="0"/>
    <x v="0"/>
    <s v="60-74"/>
    <s v="16-30"/>
    <n v="1"/>
    <n v="0"/>
    <n v="1"/>
    <x v="1"/>
  </r>
  <r>
    <s v="P1314"/>
    <d v="2023-12-15T05:38:00"/>
    <s v="F"/>
    <n v="8"/>
    <s v="African American"/>
    <s v="None"/>
    <b v="0"/>
    <n v="10"/>
    <x v="8"/>
    <b v="0"/>
    <x v="1"/>
    <s v="Dec"/>
    <x v="5"/>
    <x v="5"/>
    <s v="0-14"/>
    <s v="31-45"/>
    <n v="0"/>
    <n v="0"/>
    <n v="0"/>
    <x v="1"/>
  </r>
  <r>
    <s v="P1315"/>
    <d v="2023-12-21T08:50:00"/>
    <s v="F"/>
    <n v="46"/>
    <s v="African American"/>
    <s v="None"/>
    <b v="0"/>
    <n v="10"/>
    <x v="10"/>
    <b v="0"/>
    <x v="1"/>
    <s v="Dec"/>
    <x v="2"/>
    <x v="0"/>
    <s v="45-59"/>
    <s v="31-45"/>
    <n v="0"/>
    <n v="0"/>
    <n v="0"/>
    <x v="1"/>
  </r>
  <r>
    <s v="P1316"/>
    <d v="2023-08-05T15:24:00"/>
    <s v="F"/>
    <n v="39"/>
    <s v="African American"/>
    <s v="None"/>
    <b v="0"/>
    <n v="10"/>
    <x v="47"/>
    <b v="0"/>
    <x v="1"/>
    <s v="Aug"/>
    <x v="1"/>
    <x v="3"/>
    <s v="30-44"/>
    <s v="46-60"/>
    <n v="0"/>
    <n v="0"/>
    <n v="0"/>
    <x v="1"/>
  </r>
  <r>
    <s v="P1317"/>
    <d v="2023-04-05T06:25:00"/>
    <s v="F"/>
    <n v="26"/>
    <s v="African American"/>
    <s v="None"/>
    <b v="0"/>
    <n v="10"/>
    <x v="23"/>
    <b v="0"/>
    <x v="1"/>
    <s v="Apr"/>
    <x v="0"/>
    <x v="0"/>
    <s v="15-29"/>
    <s v="46-60"/>
    <n v="0"/>
    <n v="0"/>
    <n v="0"/>
    <x v="1"/>
  </r>
  <r>
    <s v="P1318"/>
    <d v="2023-06-06T17:51:00"/>
    <s v="F"/>
    <n v="79"/>
    <s v="African American"/>
    <s v="None"/>
    <b v="0"/>
    <n v="10"/>
    <x v="38"/>
    <b v="0"/>
    <x v="1"/>
    <s v="Jun"/>
    <x v="6"/>
    <x v="3"/>
    <s v="75+"/>
    <s v="0-15"/>
    <n v="1"/>
    <n v="0"/>
    <n v="1"/>
    <x v="1"/>
  </r>
  <r>
    <s v="P1319"/>
    <d v="2024-08-25T07:43:00"/>
    <s v="F"/>
    <n v="67"/>
    <s v="African American"/>
    <s v="None"/>
    <b v="0"/>
    <n v="10"/>
    <x v="24"/>
    <b v="0"/>
    <x v="0"/>
    <s v="Aug"/>
    <x v="3"/>
    <x v="0"/>
    <s v="60-74"/>
    <s v="16-30"/>
    <n v="1"/>
    <n v="0"/>
    <n v="1"/>
    <x v="1"/>
  </r>
  <r>
    <s v="P1320"/>
    <d v="2024-03-28T09:22:00"/>
    <s v="F"/>
    <n v="47"/>
    <s v="African American"/>
    <s v="Orthopedics"/>
    <b v="0"/>
    <m/>
    <x v="19"/>
    <b v="0"/>
    <x v="0"/>
    <s v="Mar"/>
    <x v="2"/>
    <x v="1"/>
    <s v="45-59"/>
    <s v="16-30"/>
    <n v="1"/>
    <n v="0"/>
    <n v="0"/>
    <x v="1"/>
  </r>
  <r>
    <s v="P1321"/>
    <d v="2024-03-27T15:55:00"/>
    <s v="F"/>
    <n v="4"/>
    <s v="African American"/>
    <s v="Orthopedics"/>
    <b v="0"/>
    <m/>
    <x v="12"/>
    <b v="0"/>
    <x v="0"/>
    <s v="Mar"/>
    <x v="0"/>
    <x v="3"/>
    <s v="0-14"/>
    <s v="31-45"/>
    <n v="0"/>
    <n v="0"/>
    <n v="0"/>
    <x v="1"/>
  </r>
  <r>
    <s v="P1322"/>
    <d v="2023-04-08T23:49:00"/>
    <s v="F"/>
    <n v="15"/>
    <s v="African American"/>
    <s v="Orthopedics"/>
    <b v="0"/>
    <m/>
    <x v="26"/>
    <b v="0"/>
    <x v="1"/>
    <s v="Apr"/>
    <x v="1"/>
    <x v="2"/>
    <s v="15-29"/>
    <s v="31-45"/>
    <n v="0"/>
    <n v="0"/>
    <n v="0"/>
    <x v="1"/>
  </r>
  <r>
    <s v="P1323"/>
    <d v="2024-05-22T16:23:00"/>
    <s v="F"/>
    <n v="60"/>
    <s v="African American"/>
    <s v="Orthopedics"/>
    <b v="0"/>
    <m/>
    <x v="43"/>
    <b v="0"/>
    <x v="0"/>
    <s v="May"/>
    <x v="0"/>
    <x v="3"/>
    <s v="60-74"/>
    <s v="46-60"/>
    <n v="0"/>
    <n v="0"/>
    <n v="0"/>
    <x v="1"/>
  </r>
  <r>
    <s v="P1324"/>
    <d v="2023-11-02T14:32:00"/>
    <s v="F"/>
    <n v="20"/>
    <s v="African American"/>
    <s v="Orthopedics"/>
    <b v="0"/>
    <m/>
    <x v="25"/>
    <b v="0"/>
    <x v="1"/>
    <s v="Nov"/>
    <x v="2"/>
    <x v="6"/>
    <s v="15-29"/>
    <s v="46-60"/>
    <n v="0"/>
    <n v="0"/>
    <n v="0"/>
    <x v="1"/>
  </r>
  <r>
    <s v="P1325"/>
    <d v="2023-08-15T06:55:00"/>
    <s v="F"/>
    <n v="74"/>
    <s v="African American"/>
    <s v="Orthopedics"/>
    <b v="0"/>
    <m/>
    <x v="30"/>
    <b v="0"/>
    <x v="1"/>
    <s v="Aug"/>
    <x v="6"/>
    <x v="0"/>
    <s v="60-74"/>
    <s v="0-15"/>
    <n v="1"/>
    <n v="0"/>
    <n v="0"/>
    <x v="1"/>
  </r>
  <r>
    <s v="P1326"/>
    <d v="2023-04-28T05:13:00"/>
    <s v="F"/>
    <n v="34"/>
    <s v="African American"/>
    <s v="Orthopedics"/>
    <b v="0"/>
    <m/>
    <x v="1"/>
    <b v="0"/>
    <x v="1"/>
    <s v="Apr"/>
    <x v="5"/>
    <x v="5"/>
    <s v="30-44"/>
    <s v="16-30"/>
    <n v="1"/>
    <n v="0"/>
    <n v="0"/>
    <x v="1"/>
  </r>
  <r>
    <s v="P1327"/>
    <d v="2023-11-14T07:27:00"/>
    <s v="F"/>
    <n v="23"/>
    <s v="African American"/>
    <s v="Orthopedics"/>
    <b v="0"/>
    <m/>
    <x v="19"/>
    <b v="0"/>
    <x v="1"/>
    <s v="Nov"/>
    <x v="6"/>
    <x v="0"/>
    <s v="15-29"/>
    <s v="16-30"/>
    <n v="1"/>
    <n v="0"/>
    <n v="0"/>
    <x v="1"/>
  </r>
  <r>
    <s v="P1328"/>
    <d v="2024-02-25T15:02:00"/>
    <s v="F"/>
    <n v="65"/>
    <s v="African American"/>
    <s v="Orthopedics"/>
    <b v="0"/>
    <m/>
    <x v="29"/>
    <b v="0"/>
    <x v="0"/>
    <s v="Feb"/>
    <x v="3"/>
    <x v="3"/>
    <s v="60-74"/>
    <s v="16-30"/>
    <n v="1"/>
    <n v="0"/>
    <n v="0"/>
    <x v="1"/>
  </r>
  <r>
    <s v="P1329"/>
    <d v="2023-11-09T11:58:00"/>
    <s v="F"/>
    <n v="43"/>
    <s v="African American"/>
    <s v="Orthopedics"/>
    <b v="0"/>
    <m/>
    <x v="6"/>
    <b v="0"/>
    <x v="1"/>
    <s v="Nov"/>
    <x v="2"/>
    <x v="1"/>
    <s v="30-44"/>
    <s v="31-45"/>
    <n v="0"/>
    <n v="0"/>
    <n v="0"/>
    <x v="1"/>
  </r>
  <r>
    <s v="P1330"/>
    <d v="2023-04-06T06:42:00"/>
    <s v="F"/>
    <n v="10"/>
    <s v="African American"/>
    <s v="Orthopedics"/>
    <b v="0"/>
    <m/>
    <x v="28"/>
    <b v="0"/>
    <x v="1"/>
    <s v="Apr"/>
    <x v="2"/>
    <x v="0"/>
    <s v="0-14"/>
    <s v="16-30"/>
    <n v="1"/>
    <n v="0"/>
    <n v="0"/>
    <x v="1"/>
  </r>
  <r>
    <s v="P1331"/>
    <d v="2024-06-27T06:21:00"/>
    <s v="F"/>
    <n v="48"/>
    <s v="African American"/>
    <s v="Orthopedics"/>
    <b v="0"/>
    <m/>
    <x v="47"/>
    <b v="0"/>
    <x v="0"/>
    <s v="Jun"/>
    <x v="2"/>
    <x v="0"/>
    <s v="45-59"/>
    <s v="46-60"/>
    <n v="0"/>
    <n v="0"/>
    <n v="0"/>
    <x v="1"/>
  </r>
  <r>
    <s v="P1332"/>
    <d v="2023-06-01T19:46:00"/>
    <s v="F"/>
    <n v="60"/>
    <s v="African American"/>
    <s v="Orthopedics"/>
    <b v="0"/>
    <m/>
    <x v="21"/>
    <b v="0"/>
    <x v="1"/>
    <s v="Jun"/>
    <x v="2"/>
    <x v="7"/>
    <s v="60-74"/>
    <s v="46-60"/>
    <n v="0"/>
    <n v="0"/>
    <n v="0"/>
    <x v="1"/>
  </r>
  <r>
    <s v="P1333"/>
    <d v="2024-06-23T16:24:00"/>
    <s v="F"/>
    <n v="73"/>
    <s v="African American"/>
    <s v="Orthopedics"/>
    <b v="0"/>
    <m/>
    <x v="39"/>
    <b v="0"/>
    <x v="0"/>
    <s v="Jun"/>
    <x v="3"/>
    <x v="3"/>
    <s v="60-74"/>
    <s v="0-15"/>
    <n v="1"/>
    <n v="0"/>
    <n v="0"/>
    <x v="1"/>
  </r>
  <r>
    <s v="P1334"/>
    <d v="2023-05-28T22:50:00"/>
    <s v="F"/>
    <n v="16"/>
    <s v="African American"/>
    <s v="Orthopedics"/>
    <b v="0"/>
    <m/>
    <x v="36"/>
    <b v="0"/>
    <x v="1"/>
    <s v="May"/>
    <x v="3"/>
    <x v="2"/>
    <s v="15-29"/>
    <s v="16-30"/>
    <n v="1"/>
    <n v="0"/>
    <n v="0"/>
    <x v="1"/>
  </r>
  <r>
    <s v="P1335"/>
    <d v="2024-02-03T10:36:00"/>
    <s v="F"/>
    <n v="54"/>
    <s v="African American"/>
    <s v="Orthopedics"/>
    <b v="0"/>
    <m/>
    <x v="31"/>
    <b v="0"/>
    <x v="0"/>
    <s v="Feb"/>
    <x v="1"/>
    <x v="1"/>
    <s v="45-59"/>
    <s v="16-30"/>
    <n v="1"/>
    <n v="0"/>
    <n v="0"/>
    <x v="1"/>
  </r>
  <r>
    <s v="P1336"/>
    <d v="2023-11-18T19:25:00"/>
    <s v="F"/>
    <n v="4"/>
    <s v="African American"/>
    <s v="Orthopedics"/>
    <b v="0"/>
    <m/>
    <x v="41"/>
    <b v="0"/>
    <x v="1"/>
    <s v="Nov"/>
    <x v="1"/>
    <x v="7"/>
    <s v="0-14"/>
    <s v="16-30"/>
    <n v="1"/>
    <n v="0"/>
    <n v="0"/>
    <x v="1"/>
  </r>
  <r>
    <s v="P1337"/>
    <d v="2024-03-02T16:03:00"/>
    <s v="F"/>
    <n v="63"/>
    <s v="African American"/>
    <s v="Orthopedics"/>
    <b v="0"/>
    <m/>
    <x v="13"/>
    <b v="0"/>
    <x v="0"/>
    <s v="Mar"/>
    <x v="1"/>
    <x v="3"/>
    <s v="60-74"/>
    <s v="46-60"/>
    <n v="0"/>
    <n v="0"/>
    <n v="0"/>
    <x v="1"/>
  </r>
  <r>
    <s v="P1338"/>
    <d v="2024-01-31T16:28:00"/>
    <s v="F"/>
    <n v="32"/>
    <s v="African American"/>
    <s v="Orthopedics"/>
    <b v="0"/>
    <m/>
    <x v="26"/>
    <b v="0"/>
    <x v="0"/>
    <s v="Jan"/>
    <x v="0"/>
    <x v="3"/>
    <s v="30-44"/>
    <s v="31-45"/>
    <n v="0"/>
    <n v="0"/>
    <n v="0"/>
    <x v="1"/>
  </r>
  <r>
    <s v="P1339"/>
    <d v="2024-07-15T16:49:00"/>
    <s v="F"/>
    <n v="6"/>
    <s v="African American"/>
    <s v="Orthopedics"/>
    <b v="0"/>
    <m/>
    <x v="50"/>
    <b v="0"/>
    <x v="0"/>
    <s v="Jul"/>
    <x v="4"/>
    <x v="3"/>
    <s v="0-14"/>
    <s v="31-45"/>
    <n v="0"/>
    <n v="0"/>
    <n v="0"/>
    <x v="1"/>
  </r>
  <r>
    <s v="P1340"/>
    <d v="2024-10-09T00:44:00"/>
    <s v="F"/>
    <n v="23"/>
    <s v="African American"/>
    <s v="Orthopedics"/>
    <b v="0"/>
    <m/>
    <x v="26"/>
    <b v="0"/>
    <x v="0"/>
    <s v="Oct"/>
    <x v="0"/>
    <x v="4"/>
    <s v="15-29"/>
    <s v="31-45"/>
    <n v="0"/>
    <n v="0"/>
    <n v="0"/>
    <x v="1"/>
  </r>
  <r>
    <s v="P1341"/>
    <d v="2023-10-14T03:14:00"/>
    <s v="F"/>
    <n v="55"/>
    <s v="African American"/>
    <s v="Orthopedics"/>
    <b v="0"/>
    <m/>
    <x v="42"/>
    <b v="0"/>
    <x v="1"/>
    <s v="Oct"/>
    <x v="1"/>
    <x v="5"/>
    <s v="45-59"/>
    <s v="0-15"/>
    <n v="1"/>
    <n v="0"/>
    <n v="0"/>
    <x v="1"/>
  </r>
  <r>
    <s v="P1342"/>
    <d v="2023-11-30T08:20:00"/>
    <s v="F"/>
    <n v="5"/>
    <s v="African American"/>
    <s v="Orthopedics"/>
    <b v="0"/>
    <m/>
    <x v="39"/>
    <b v="0"/>
    <x v="1"/>
    <s v="Nov"/>
    <x v="2"/>
    <x v="0"/>
    <s v="0-14"/>
    <s v="0-15"/>
    <n v="1"/>
    <n v="0"/>
    <n v="0"/>
    <x v="1"/>
  </r>
  <r>
    <s v="P1343"/>
    <d v="2024-09-30T19:55:00"/>
    <s v="F"/>
    <n v="2"/>
    <s v="African American"/>
    <s v="Orthopedics"/>
    <b v="0"/>
    <m/>
    <x v="7"/>
    <b v="0"/>
    <x v="0"/>
    <s v="Sep"/>
    <x v="4"/>
    <x v="7"/>
    <s v="0-14"/>
    <s v="16-30"/>
    <n v="1"/>
    <n v="0"/>
    <n v="0"/>
    <x v="1"/>
  </r>
  <r>
    <s v="P1344"/>
    <d v="2023-06-09T05:03:00"/>
    <s v="F"/>
    <n v="10"/>
    <s v="African American"/>
    <s v="Orthopedics"/>
    <b v="0"/>
    <m/>
    <x v="23"/>
    <b v="0"/>
    <x v="1"/>
    <s v="Jun"/>
    <x v="5"/>
    <x v="5"/>
    <s v="0-14"/>
    <s v="46-60"/>
    <n v="0"/>
    <n v="0"/>
    <n v="0"/>
    <x v="1"/>
  </r>
  <r>
    <s v="P1345"/>
    <d v="2024-05-03T10:25:00"/>
    <s v="F"/>
    <n v="74"/>
    <s v="African American"/>
    <s v="Orthopedics"/>
    <b v="0"/>
    <m/>
    <x v="6"/>
    <b v="0"/>
    <x v="0"/>
    <s v="May"/>
    <x v="5"/>
    <x v="1"/>
    <s v="60-74"/>
    <s v="31-45"/>
    <n v="0"/>
    <n v="0"/>
    <n v="0"/>
    <x v="1"/>
  </r>
  <r>
    <s v="P1346"/>
    <d v="2024-02-10T23:31:00"/>
    <s v="F"/>
    <n v="42"/>
    <s v="African American"/>
    <s v="Orthopedics"/>
    <b v="0"/>
    <m/>
    <x v="27"/>
    <b v="0"/>
    <x v="0"/>
    <s v="Feb"/>
    <x v="1"/>
    <x v="2"/>
    <s v="30-44"/>
    <s v="46-60"/>
    <n v="0"/>
    <n v="0"/>
    <n v="0"/>
    <x v="1"/>
  </r>
  <r>
    <s v="P1347"/>
    <d v="2024-10-22T04:32:00"/>
    <s v="F"/>
    <n v="44"/>
    <s v="African American"/>
    <s v="Orthopedics"/>
    <b v="0"/>
    <m/>
    <x v="40"/>
    <b v="0"/>
    <x v="0"/>
    <s v="Oct"/>
    <x v="6"/>
    <x v="5"/>
    <s v="30-44"/>
    <s v="31-45"/>
    <n v="0"/>
    <n v="0"/>
    <n v="0"/>
    <x v="1"/>
  </r>
  <r>
    <s v="P1348"/>
    <d v="2024-06-03T04:20:00"/>
    <s v="F"/>
    <n v="64"/>
    <s v="African American"/>
    <s v="Orthopedics"/>
    <b v="0"/>
    <m/>
    <x v="6"/>
    <b v="0"/>
    <x v="0"/>
    <s v="Jun"/>
    <x v="4"/>
    <x v="5"/>
    <s v="60-74"/>
    <s v="31-45"/>
    <n v="0"/>
    <n v="0"/>
    <n v="0"/>
    <x v="1"/>
  </r>
  <r>
    <s v="P1349"/>
    <d v="2023-07-23T17:48:00"/>
    <s v="F"/>
    <n v="46"/>
    <s v="African American"/>
    <s v="Orthopedics"/>
    <b v="0"/>
    <m/>
    <x v="19"/>
    <b v="0"/>
    <x v="1"/>
    <s v="Jul"/>
    <x v="3"/>
    <x v="3"/>
    <s v="45-59"/>
    <s v="16-30"/>
    <n v="1"/>
    <n v="0"/>
    <n v="0"/>
    <x v="1"/>
  </r>
  <r>
    <s v="P1350"/>
    <d v="2024-10-08T22:18:00"/>
    <s v="F"/>
    <n v="38"/>
    <s v="African American"/>
    <s v="Orthopedics"/>
    <b v="0"/>
    <m/>
    <x v="15"/>
    <b v="0"/>
    <x v="0"/>
    <s v="Oct"/>
    <x v="6"/>
    <x v="2"/>
    <s v="30-44"/>
    <s v="31-45"/>
    <n v="0"/>
    <n v="0"/>
    <n v="0"/>
    <x v="1"/>
  </r>
  <r>
    <s v="P1351"/>
    <d v="2023-10-28T11:51:00"/>
    <s v="F"/>
    <n v="79"/>
    <s v="African American"/>
    <s v="Orthopedics"/>
    <b v="0"/>
    <m/>
    <x v="33"/>
    <b v="0"/>
    <x v="1"/>
    <s v="Oct"/>
    <x v="1"/>
    <x v="1"/>
    <s v="75+"/>
    <s v="31-45"/>
    <n v="0"/>
    <n v="0"/>
    <n v="0"/>
    <x v="1"/>
  </r>
  <r>
    <s v="P1352"/>
    <d v="2024-03-03T22:53:00"/>
    <s v="F"/>
    <n v="8"/>
    <s v="African American"/>
    <s v="Orthopedics"/>
    <b v="0"/>
    <m/>
    <x v="9"/>
    <b v="0"/>
    <x v="0"/>
    <s v="Mar"/>
    <x v="3"/>
    <x v="2"/>
    <s v="0-14"/>
    <s v="46-60"/>
    <n v="0"/>
    <n v="0"/>
    <n v="0"/>
    <x v="1"/>
  </r>
  <r>
    <s v="P1353"/>
    <d v="2024-08-17T21:33:00"/>
    <s v="F"/>
    <n v="66"/>
    <s v="African American"/>
    <s v="Orthopedics"/>
    <b v="0"/>
    <m/>
    <x v="25"/>
    <b v="0"/>
    <x v="0"/>
    <s v="Aug"/>
    <x v="1"/>
    <x v="2"/>
    <s v="60-74"/>
    <s v="46-60"/>
    <n v="0"/>
    <n v="0"/>
    <n v="0"/>
    <x v="1"/>
  </r>
  <r>
    <s v="P1354"/>
    <d v="2024-05-18T19:39:00"/>
    <s v="F"/>
    <n v="4"/>
    <s v="African American"/>
    <s v="Orthopedics"/>
    <b v="0"/>
    <m/>
    <x v="40"/>
    <b v="0"/>
    <x v="0"/>
    <s v="May"/>
    <x v="1"/>
    <x v="7"/>
    <s v="0-14"/>
    <s v="31-45"/>
    <n v="0"/>
    <n v="0"/>
    <n v="0"/>
    <x v="1"/>
  </r>
  <r>
    <s v="P1355"/>
    <d v="2024-07-19T06:27:00"/>
    <s v="F"/>
    <n v="4"/>
    <s v="African American"/>
    <s v="Orthopedics"/>
    <b v="0"/>
    <m/>
    <x v="21"/>
    <b v="0"/>
    <x v="0"/>
    <s v="Jul"/>
    <x v="5"/>
    <x v="0"/>
    <s v="0-14"/>
    <s v="46-60"/>
    <n v="0"/>
    <n v="0"/>
    <n v="0"/>
    <x v="1"/>
  </r>
  <r>
    <s v="P1356"/>
    <d v="2023-11-09T12:52:00"/>
    <s v="F"/>
    <n v="3"/>
    <s v="African American"/>
    <s v="Orthopedics"/>
    <b v="0"/>
    <m/>
    <x v="37"/>
    <b v="0"/>
    <x v="1"/>
    <s v="Nov"/>
    <x v="2"/>
    <x v="6"/>
    <s v="0-14"/>
    <s v="31-45"/>
    <n v="0"/>
    <n v="0"/>
    <n v="0"/>
    <x v="1"/>
  </r>
  <r>
    <s v="P1357"/>
    <d v="2024-03-20T09:45:00"/>
    <s v="F"/>
    <n v="70"/>
    <s v="African American"/>
    <s v="Orthopedics"/>
    <b v="0"/>
    <m/>
    <x v="26"/>
    <b v="0"/>
    <x v="0"/>
    <s v="Mar"/>
    <x v="0"/>
    <x v="1"/>
    <s v="60-74"/>
    <s v="31-45"/>
    <n v="0"/>
    <n v="0"/>
    <n v="0"/>
    <x v="1"/>
  </r>
  <r>
    <s v="P1358"/>
    <d v="2023-04-14T16:33:00"/>
    <s v="F"/>
    <n v="12"/>
    <s v="African American"/>
    <s v="Orthopedics"/>
    <b v="0"/>
    <m/>
    <x v="34"/>
    <b v="0"/>
    <x v="1"/>
    <s v="Apr"/>
    <x v="5"/>
    <x v="3"/>
    <s v="0-14"/>
    <s v="0-15"/>
    <n v="1"/>
    <n v="0"/>
    <n v="0"/>
    <x v="1"/>
  </r>
  <r>
    <s v="P1359"/>
    <d v="2024-04-02T06:03:00"/>
    <s v="F"/>
    <n v="7"/>
    <s v="African American"/>
    <s v="Orthopedics"/>
    <b v="0"/>
    <m/>
    <x v="47"/>
    <b v="0"/>
    <x v="0"/>
    <s v="Apr"/>
    <x v="6"/>
    <x v="0"/>
    <s v="0-14"/>
    <s v="46-60"/>
    <n v="0"/>
    <n v="0"/>
    <n v="0"/>
    <x v="1"/>
  </r>
  <r>
    <s v="P1360"/>
    <d v="2024-04-27T02:32:00"/>
    <s v="F"/>
    <n v="50"/>
    <s v="African American"/>
    <s v="Orthopedics"/>
    <b v="0"/>
    <n v="0"/>
    <x v="9"/>
    <b v="0"/>
    <x v="0"/>
    <s v="Apr"/>
    <x v="1"/>
    <x v="4"/>
    <s v="45-59"/>
    <s v="46-60"/>
    <n v="0"/>
    <n v="0"/>
    <n v="0"/>
    <x v="1"/>
  </r>
  <r>
    <s v="P1361"/>
    <d v="2023-06-25T20:02:00"/>
    <s v="F"/>
    <n v="33"/>
    <s v="African American"/>
    <s v="Orthopedics"/>
    <b v="0"/>
    <n v="0"/>
    <x v="37"/>
    <b v="0"/>
    <x v="1"/>
    <s v="Jun"/>
    <x v="3"/>
    <x v="7"/>
    <s v="30-44"/>
    <s v="31-45"/>
    <n v="0"/>
    <n v="0"/>
    <n v="0"/>
    <x v="1"/>
  </r>
  <r>
    <s v="P1362"/>
    <d v="2024-02-01T06:47:00"/>
    <s v="F"/>
    <n v="66"/>
    <s v="African American"/>
    <s v="Orthopedics"/>
    <b v="0"/>
    <n v="1"/>
    <x v="20"/>
    <b v="0"/>
    <x v="0"/>
    <s v="Feb"/>
    <x v="2"/>
    <x v="0"/>
    <s v="60-74"/>
    <s v="16-30"/>
    <n v="1"/>
    <n v="0"/>
    <n v="0"/>
    <x v="1"/>
  </r>
  <r>
    <s v="P1363"/>
    <d v="2023-04-25T11:21:00"/>
    <s v="F"/>
    <n v="47"/>
    <s v="African American"/>
    <s v="Orthopedics"/>
    <b v="0"/>
    <n v="1"/>
    <x v="2"/>
    <b v="0"/>
    <x v="1"/>
    <s v="Apr"/>
    <x v="6"/>
    <x v="1"/>
    <s v="45-59"/>
    <s v="46-60"/>
    <n v="0"/>
    <n v="0"/>
    <n v="0"/>
    <x v="1"/>
  </r>
  <r>
    <s v="P1364"/>
    <d v="2023-06-22T05:53:00"/>
    <s v="F"/>
    <n v="67"/>
    <s v="African American"/>
    <s v="Orthopedics"/>
    <b v="0"/>
    <n v="2"/>
    <x v="49"/>
    <b v="0"/>
    <x v="1"/>
    <s v="Jun"/>
    <x v="2"/>
    <x v="5"/>
    <s v="60-74"/>
    <s v="46-60"/>
    <n v="0"/>
    <n v="0"/>
    <n v="0"/>
    <x v="1"/>
  </r>
  <r>
    <s v="P1365"/>
    <d v="2024-04-17T09:49:00"/>
    <s v="F"/>
    <n v="10"/>
    <s v="African American"/>
    <s v="Orthopedics"/>
    <b v="0"/>
    <n v="2"/>
    <x v="19"/>
    <b v="0"/>
    <x v="0"/>
    <s v="Apr"/>
    <x v="0"/>
    <x v="1"/>
    <s v="0-14"/>
    <s v="16-30"/>
    <n v="1"/>
    <n v="0"/>
    <n v="0"/>
    <x v="1"/>
  </r>
  <r>
    <s v="P1366"/>
    <d v="2024-08-28T22:33:00"/>
    <s v="F"/>
    <n v="64"/>
    <s v="African American"/>
    <s v="Orthopedics"/>
    <b v="0"/>
    <n v="3"/>
    <x v="10"/>
    <b v="0"/>
    <x v="0"/>
    <s v="Aug"/>
    <x v="0"/>
    <x v="2"/>
    <s v="60-74"/>
    <s v="31-45"/>
    <n v="0"/>
    <n v="0"/>
    <n v="0"/>
    <x v="1"/>
  </r>
  <r>
    <s v="P1367"/>
    <d v="2023-07-26T02:30:00"/>
    <s v="F"/>
    <n v="15"/>
    <s v="African American"/>
    <s v="Orthopedics"/>
    <b v="0"/>
    <n v="4"/>
    <x v="48"/>
    <b v="0"/>
    <x v="1"/>
    <s v="Jul"/>
    <x v="0"/>
    <x v="4"/>
    <s v="15-29"/>
    <s v="16-30"/>
    <n v="1"/>
    <n v="0"/>
    <n v="0"/>
    <x v="1"/>
  </r>
  <r>
    <s v="P1368"/>
    <d v="2023-10-18T11:17:00"/>
    <s v="F"/>
    <n v="34"/>
    <s v="African American"/>
    <s v="Orthopedics"/>
    <b v="0"/>
    <n v="5"/>
    <x v="28"/>
    <b v="0"/>
    <x v="1"/>
    <s v="Oct"/>
    <x v="0"/>
    <x v="1"/>
    <s v="30-44"/>
    <s v="16-30"/>
    <n v="1"/>
    <n v="0"/>
    <n v="0"/>
    <x v="1"/>
  </r>
  <r>
    <s v="P1369"/>
    <d v="2024-07-05T00:36:00"/>
    <s v="F"/>
    <n v="29"/>
    <s v="African American"/>
    <s v="Orthopedics"/>
    <b v="0"/>
    <n v="7"/>
    <x v="2"/>
    <b v="0"/>
    <x v="0"/>
    <s v="Jul"/>
    <x v="5"/>
    <x v="4"/>
    <s v="15-29"/>
    <s v="46-60"/>
    <n v="0"/>
    <n v="0"/>
    <n v="0"/>
    <x v="1"/>
  </r>
  <r>
    <s v="P1370"/>
    <d v="2023-05-30T04:08:00"/>
    <s v="F"/>
    <n v="47"/>
    <s v="African American"/>
    <s v="Orthopedics"/>
    <b v="0"/>
    <n v="7"/>
    <x v="22"/>
    <b v="0"/>
    <x v="1"/>
    <s v="May"/>
    <x v="6"/>
    <x v="5"/>
    <s v="45-59"/>
    <s v="31-45"/>
    <n v="0"/>
    <n v="0"/>
    <n v="0"/>
    <x v="1"/>
  </r>
  <r>
    <s v="P1371"/>
    <d v="2023-06-30T15:03:00"/>
    <s v="F"/>
    <n v="3"/>
    <s v="African American"/>
    <s v="Orthopedics"/>
    <b v="0"/>
    <n v="9"/>
    <x v="11"/>
    <b v="0"/>
    <x v="1"/>
    <s v="Jun"/>
    <x v="5"/>
    <x v="3"/>
    <s v="0-14"/>
    <s v="46-60"/>
    <n v="0"/>
    <n v="0"/>
    <n v="0"/>
    <x v="1"/>
  </r>
  <r>
    <s v="P1372"/>
    <d v="2023-08-29T20:57:00"/>
    <s v="F"/>
    <n v="30"/>
    <s v="African American"/>
    <s v="Orthopedics"/>
    <b v="0"/>
    <n v="9"/>
    <x v="45"/>
    <b v="0"/>
    <x v="1"/>
    <s v="Aug"/>
    <x v="6"/>
    <x v="7"/>
    <s v="30-44"/>
    <s v="16-30"/>
    <n v="1"/>
    <n v="0"/>
    <n v="1"/>
    <x v="1"/>
  </r>
  <r>
    <s v="P1373"/>
    <d v="2024-04-04T07:23:00"/>
    <s v="F"/>
    <n v="34"/>
    <s v="African American"/>
    <s v="Orthopedics"/>
    <b v="0"/>
    <n v="10"/>
    <x v="13"/>
    <b v="0"/>
    <x v="0"/>
    <s v="Apr"/>
    <x v="2"/>
    <x v="0"/>
    <s v="30-44"/>
    <s v="46-60"/>
    <n v="0"/>
    <n v="0"/>
    <n v="0"/>
    <x v="1"/>
  </r>
  <r>
    <s v="P1374"/>
    <d v="2024-05-06T00:44:00"/>
    <s v="F"/>
    <n v="67"/>
    <s v="African American"/>
    <s v="Physiotherapy"/>
    <b v="0"/>
    <m/>
    <x v="27"/>
    <b v="0"/>
    <x v="0"/>
    <s v="May"/>
    <x v="4"/>
    <x v="4"/>
    <s v="60-74"/>
    <s v="46-60"/>
    <n v="0"/>
    <n v="0"/>
    <n v="0"/>
    <x v="1"/>
  </r>
  <r>
    <s v="P1375"/>
    <d v="2023-11-28T03:33:00"/>
    <s v="F"/>
    <n v="18"/>
    <s v="African American"/>
    <s v="Physiotherapy"/>
    <b v="0"/>
    <m/>
    <x v="18"/>
    <b v="0"/>
    <x v="1"/>
    <s v="Nov"/>
    <x v="6"/>
    <x v="5"/>
    <s v="15-29"/>
    <s v="16-30"/>
    <n v="1"/>
    <n v="0"/>
    <n v="0"/>
    <x v="1"/>
  </r>
  <r>
    <s v="P1376"/>
    <d v="2023-07-22T08:52:00"/>
    <s v="F"/>
    <n v="26"/>
    <s v="African American"/>
    <s v="Physiotherapy"/>
    <b v="0"/>
    <m/>
    <x v="17"/>
    <b v="0"/>
    <x v="1"/>
    <s v="Jul"/>
    <x v="1"/>
    <x v="0"/>
    <s v="15-29"/>
    <s v="31-45"/>
    <n v="0"/>
    <n v="0"/>
    <n v="0"/>
    <x v="1"/>
  </r>
  <r>
    <s v="P1377"/>
    <d v="2023-05-02T03:29:00"/>
    <s v="F"/>
    <n v="18"/>
    <s v="African American"/>
    <s v="Physiotherapy"/>
    <b v="0"/>
    <m/>
    <x v="42"/>
    <b v="0"/>
    <x v="1"/>
    <s v="May"/>
    <x v="6"/>
    <x v="5"/>
    <s v="15-29"/>
    <s v="0-15"/>
    <n v="1"/>
    <n v="0"/>
    <n v="0"/>
    <x v="1"/>
  </r>
  <r>
    <s v="P1378"/>
    <d v="2023-10-28T11:01:00"/>
    <s v="F"/>
    <n v="40"/>
    <s v="African American"/>
    <s v="Physiotherapy"/>
    <b v="0"/>
    <m/>
    <x v="35"/>
    <b v="0"/>
    <x v="1"/>
    <s v="Oct"/>
    <x v="1"/>
    <x v="1"/>
    <s v="30-44"/>
    <s v="16-30"/>
    <n v="1"/>
    <n v="0"/>
    <n v="0"/>
    <x v="1"/>
  </r>
  <r>
    <s v="P1379"/>
    <d v="2024-10-28T16:52:00"/>
    <s v="F"/>
    <n v="6"/>
    <s v="African American"/>
    <s v="Physiotherapy"/>
    <b v="0"/>
    <m/>
    <x v="14"/>
    <b v="0"/>
    <x v="0"/>
    <s v="Oct"/>
    <x v="4"/>
    <x v="3"/>
    <s v="0-14"/>
    <s v="46-60"/>
    <n v="0"/>
    <n v="0"/>
    <n v="0"/>
    <x v="1"/>
  </r>
  <r>
    <s v="P1380"/>
    <d v="2024-06-30T13:22:00"/>
    <s v="F"/>
    <n v="22"/>
    <s v="African American"/>
    <s v="Physiotherapy"/>
    <b v="0"/>
    <m/>
    <x v="23"/>
    <b v="0"/>
    <x v="0"/>
    <s v="Jun"/>
    <x v="3"/>
    <x v="6"/>
    <s v="15-29"/>
    <s v="46-60"/>
    <n v="0"/>
    <n v="0"/>
    <n v="0"/>
    <x v="1"/>
  </r>
  <r>
    <s v="P1381"/>
    <d v="2024-01-24T14:10:00"/>
    <s v="F"/>
    <n v="56"/>
    <s v="African American"/>
    <s v="Physiotherapy"/>
    <b v="0"/>
    <n v="0"/>
    <x v="36"/>
    <b v="0"/>
    <x v="0"/>
    <s v="Jan"/>
    <x v="0"/>
    <x v="6"/>
    <s v="45-59"/>
    <s v="16-30"/>
    <n v="1"/>
    <n v="0"/>
    <n v="0"/>
    <x v="1"/>
  </r>
  <r>
    <s v="P1382"/>
    <d v="2023-07-08T23:44:00"/>
    <s v="F"/>
    <n v="28"/>
    <s v="African American"/>
    <s v="Physiotherapy"/>
    <b v="0"/>
    <n v="4"/>
    <x v="13"/>
    <b v="0"/>
    <x v="1"/>
    <s v="Jul"/>
    <x v="1"/>
    <x v="2"/>
    <s v="15-29"/>
    <s v="46-60"/>
    <n v="0"/>
    <n v="0"/>
    <n v="0"/>
    <x v="1"/>
  </r>
  <r>
    <s v="P1383"/>
    <d v="2023-11-25T10:45:00"/>
    <s v="F"/>
    <n v="43"/>
    <s v="African American"/>
    <s v="Renal"/>
    <b v="0"/>
    <m/>
    <x v="5"/>
    <b v="0"/>
    <x v="1"/>
    <s v="Nov"/>
    <x v="1"/>
    <x v="1"/>
    <s v="30-44"/>
    <s v="46-60"/>
    <n v="0"/>
    <n v="0"/>
    <n v="0"/>
    <x v="1"/>
  </r>
  <r>
    <s v="P1384"/>
    <d v="2024-05-21T07:13:00"/>
    <s v="F"/>
    <n v="16"/>
    <s v="African American"/>
    <s v="Renal"/>
    <b v="0"/>
    <m/>
    <x v="42"/>
    <b v="0"/>
    <x v="0"/>
    <s v="May"/>
    <x v="6"/>
    <x v="0"/>
    <s v="15-29"/>
    <s v="0-15"/>
    <n v="1"/>
    <n v="0"/>
    <n v="0"/>
    <x v="1"/>
  </r>
  <r>
    <s v="P1385"/>
    <d v="2024-09-16T17:27:00"/>
    <s v="F"/>
    <n v="77"/>
    <s v="African American"/>
    <s v="Renal"/>
    <b v="0"/>
    <m/>
    <x v="6"/>
    <b v="0"/>
    <x v="0"/>
    <s v="Sep"/>
    <x v="4"/>
    <x v="3"/>
    <s v="75+"/>
    <s v="31-45"/>
    <n v="0"/>
    <n v="0"/>
    <n v="0"/>
    <x v="1"/>
  </r>
  <r>
    <s v="P1386"/>
    <d v="2023-12-12T08:49:00"/>
    <s v="F"/>
    <n v="12"/>
    <s v="African American"/>
    <s v="Renal"/>
    <b v="0"/>
    <m/>
    <x v="48"/>
    <b v="0"/>
    <x v="1"/>
    <s v="Dec"/>
    <x v="6"/>
    <x v="0"/>
    <s v="0-14"/>
    <s v="16-30"/>
    <n v="1"/>
    <n v="0"/>
    <n v="0"/>
    <x v="1"/>
  </r>
  <r>
    <s v="P1387"/>
    <d v="2023-10-01T16:15:00"/>
    <s v="F"/>
    <n v="38"/>
    <s v="African American"/>
    <s v="Renal"/>
    <b v="0"/>
    <m/>
    <x v="24"/>
    <b v="0"/>
    <x v="1"/>
    <s v="Oct"/>
    <x v="3"/>
    <x v="3"/>
    <s v="30-44"/>
    <s v="16-30"/>
    <n v="1"/>
    <n v="0"/>
    <n v="0"/>
    <x v="1"/>
  </r>
  <r>
    <s v="P1388"/>
    <d v="2024-09-25T09:59:00"/>
    <s v="F"/>
    <n v="17"/>
    <s v="African American"/>
    <s v="Renal"/>
    <b v="0"/>
    <n v="4"/>
    <x v="18"/>
    <b v="0"/>
    <x v="0"/>
    <s v="Sep"/>
    <x v="0"/>
    <x v="1"/>
    <s v="15-29"/>
    <s v="16-30"/>
    <n v="1"/>
    <n v="0"/>
    <n v="0"/>
    <x v="1"/>
  </r>
  <r>
    <s v="P1389"/>
    <d v="2024-01-13T22:55:00"/>
    <s v="F"/>
    <n v="32"/>
    <s v="Asian"/>
    <s v="Cardiology"/>
    <b v="0"/>
    <m/>
    <x v="15"/>
    <b v="0"/>
    <x v="0"/>
    <s v="Jan"/>
    <x v="1"/>
    <x v="2"/>
    <s v="30-44"/>
    <s v="31-45"/>
    <n v="0"/>
    <n v="0"/>
    <n v="0"/>
    <x v="1"/>
  </r>
  <r>
    <s v="P1390"/>
    <d v="2024-09-14T05:00:00"/>
    <s v="F"/>
    <n v="41"/>
    <s v="Asian"/>
    <s v="Cardiology"/>
    <b v="0"/>
    <m/>
    <x v="24"/>
    <b v="0"/>
    <x v="0"/>
    <s v="Sep"/>
    <x v="1"/>
    <x v="5"/>
    <s v="30-44"/>
    <s v="16-30"/>
    <n v="1"/>
    <n v="0"/>
    <n v="0"/>
    <x v="1"/>
  </r>
  <r>
    <s v="P1391"/>
    <d v="2024-03-06T16:17:00"/>
    <s v="F"/>
    <n v="60"/>
    <s v="Asian"/>
    <s v="Cardiology"/>
    <b v="0"/>
    <n v="1"/>
    <x v="27"/>
    <b v="0"/>
    <x v="0"/>
    <s v="Mar"/>
    <x v="0"/>
    <x v="3"/>
    <s v="60-74"/>
    <s v="46-60"/>
    <n v="0"/>
    <n v="0"/>
    <n v="0"/>
    <x v="1"/>
  </r>
  <r>
    <s v="P1392"/>
    <d v="2024-02-05T10:24:00"/>
    <s v="F"/>
    <n v="9"/>
    <s v="Asian"/>
    <s v="Cardiology"/>
    <b v="0"/>
    <n v="3"/>
    <x v="13"/>
    <b v="0"/>
    <x v="0"/>
    <s v="Feb"/>
    <x v="4"/>
    <x v="1"/>
    <s v="0-14"/>
    <s v="46-60"/>
    <n v="0"/>
    <n v="0"/>
    <n v="0"/>
    <x v="1"/>
  </r>
  <r>
    <s v="P1393"/>
    <d v="2024-06-01T06:19:00"/>
    <s v="F"/>
    <n v="36"/>
    <s v="Asian"/>
    <s v="Cardiology"/>
    <b v="0"/>
    <n v="5"/>
    <x v="38"/>
    <b v="0"/>
    <x v="0"/>
    <s v="Jun"/>
    <x v="1"/>
    <x v="0"/>
    <s v="30-44"/>
    <s v="0-15"/>
    <n v="1"/>
    <n v="0"/>
    <n v="0"/>
    <x v="1"/>
  </r>
  <r>
    <s v="P1394"/>
    <d v="2024-09-07T16:02:00"/>
    <s v="F"/>
    <n v="58"/>
    <s v="Asian"/>
    <s v="Cardiology"/>
    <b v="0"/>
    <n v="7"/>
    <x v="4"/>
    <b v="0"/>
    <x v="0"/>
    <s v="Sep"/>
    <x v="1"/>
    <x v="3"/>
    <s v="45-59"/>
    <s v="0-15"/>
    <n v="1"/>
    <n v="0"/>
    <n v="1"/>
    <x v="1"/>
  </r>
  <r>
    <s v="P1395"/>
    <d v="2023-08-14T05:46:00"/>
    <s v="F"/>
    <n v="66"/>
    <s v="Asian"/>
    <s v="Gastroenterology"/>
    <b v="0"/>
    <m/>
    <x v="13"/>
    <b v="0"/>
    <x v="1"/>
    <s v="Aug"/>
    <x v="4"/>
    <x v="5"/>
    <s v="60-74"/>
    <s v="46-60"/>
    <n v="0"/>
    <n v="0"/>
    <n v="0"/>
    <x v="1"/>
  </r>
  <r>
    <s v="P1396"/>
    <d v="2024-06-02T07:59:00"/>
    <s v="F"/>
    <n v="28"/>
    <s v="Asian"/>
    <s v="Gastroenterology"/>
    <b v="0"/>
    <m/>
    <x v="16"/>
    <b v="0"/>
    <x v="0"/>
    <s v="Jun"/>
    <x v="3"/>
    <x v="0"/>
    <s v="15-29"/>
    <s v="46-60"/>
    <n v="0"/>
    <n v="0"/>
    <n v="0"/>
    <x v="1"/>
  </r>
  <r>
    <s v="P1397"/>
    <d v="2023-12-10T21:31:00"/>
    <s v="F"/>
    <n v="69"/>
    <s v="Asian"/>
    <s v="Gastroenterology"/>
    <b v="0"/>
    <m/>
    <x v="2"/>
    <b v="0"/>
    <x v="1"/>
    <s v="Dec"/>
    <x v="3"/>
    <x v="2"/>
    <s v="60-74"/>
    <s v="46-60"/>
    <n v="0"/>
    <n v="0"/>
    <n v="0"/>
    <x v="1"/>
  </r>
  <r>
    <s v="P1398"/>
    <d v="2023-04-01T15:10:00"/>
    <s v="F"/>
    <n v="20"/>
    <s v="Asian"/>
    <s v="General Practice"/>
    <b v="0"/>
    <m/>
    <x v="19"/>
    <b v="0"/>
    <x v="1"/>
    <s v="Apr"/>
    <x v="1"/>
    <x v="3"/>
    <s v="15-29"/>
    <s v="16-30"/>
    <n v="1"/>
    <n v="0"/>
    <n v="0"/>
    <x v="1"/>
  </r>
  <r>
    <s v="P1399"/>
    <d v="2023-12-23T12:07:00"/>
    <s v="F"/>
    <n v="65"/>
    <s v="Asian"/>
    <s v="General Practice"/>
    <b v="0"/>
    <m/>
    <x v="36"/>
    <b v="0"/>
    <x v="1"/>
    <s v="Dec"/>
    <x v="1"/>
    <x v="6"/>
    <s v="60-74"/>
    <s v="16-30"/>
    <n v="1"/>
    <n v="0"/>
    <n v="0"/>
    <x v="1"/>
  </r>
  <r>
    <s v="P1400"/>
    <d v="2024-05-25T14:38:00"/>
    <s v="F"/>
    <n v="21"/>
    <s v="Asian"/>
    <s v="General Practice"/>
    <b v="0"/>
    <m/>
    <x v="26"/>
    <b v="0"/>
    <x v="0"/>
    <s v="May"/>
    <x v="1"/>
    <x v="6"/>
    <s v="15-29"/>
    <s v="31-45"/>
    <n v="0"/>
    <n v="0"/>
    <n v="0"/>
    <x v="1"/>
  </r>
  <r>
    <s v="P1401"/>
    <d v="2024-01-04T01:00:00"/>
    <s v="F"/>
    <n v="67"/>
    <s v="Asian"/>
    <s v="General Practice"/>
    <b v="0"/>
    <m/>
    <x v="17"/>
    <b v="0"/>
    <x v="0"/>
    <s v="Jan"/>
    <x v="2"/>
    <x v="4"/>
    <s v="60-74"/>
    <s v="31-45"/>
    <n v="0"/>
    <n v="0"/>
    <n v="0"/>
    <x v="1"/>
  </r>
  <r>
    <s v="P1402"/>
    <d v="2023-06-13T20:07:00"/>
    <s v="F"/>
    <n v="10"/>
    <s v="Asian"/>
    <s v="General Practice"/>
    <b v="0"/>
    <m/>
    <x v="27"/>
    <b v="0"/>
    <x v="1"/>
    <s v="Jun"/>
    <x v="6"/>
    <x v="7"/>
    <s v="0-14"/>
    <s v="46-60"/>
    <n v="0"/>
    <n v="0"/>
    <n v="0"/>
    <x v="1"/>
  </r>
  <r>
    <s v="P1403"/>
    <d v="2023-11-04T04:56:00"/>
    <s v="F"/>
    <n v="30"/>
    <s v="Asian"/>
    <s v="General Practice"/>
    <b v="0"/>
    <m/>
    <x v="24"/>
    <b v="0"/>
    <x v="1"/>
    <s v="Nov"/>
    <x v="1"/>
    <x v="5"/>
    <s v="30-44"/>
    <s v="16-30"/>
    <n v="1"/>
    <n v="0"/>
    <n v="0"/>
    <x v="1"/>
  </r>
  <r>
    <s v="P1404"/>
    <d v="2023-12-23T16:43:00"/>
    <s v="F"/>
    <n v="40"/>
    <s v="Asian"/>
    <s v="General Practice"/>
    <b v="0"/>
    <m/>
    <x v="14"/>
    <b v="0"/>
    <x v="1"/>
    <s v="Dec"/>
    <x v="1"/>
    <x v="3"/>
    <s v="30-44"/>
    <s v="46-60"/>
    <n v="0"/>
    <n v="0"/>
    <n v="0"/>
    <x v="1"/>
  </r>
  <r>
    <s v="P1405"/>
    <d v="2024-09-06T12:41:00"/>
    <s v="F"/>
    <n v="27"/>
    <s v="Asian"/>
    <s v="General Practice"/>
    <b v="0"/>
    <m/>
    <x v="4"/>
    <b v="0"/>
    <x v="0"/>
    <s v="Sep"/>
    <x v="5"/>
    <x v="6"/>
    <s v="15-29"/>
    <s v="0-15"/>
    <n v="1"/>
    <n v="0"/>
    <n v="0"/>
    <x v="1"/>
  </r>
  <r>
    <s v="P1406"/>
    <d v="2024-04-29T08:20:00"/>
    <s v="F"/>
    <n v="45"/>
    <s v="Asian"/>
    <s v="General Practice"/>
    <b v="0"/>
    <m/>
    <x v="39"/>
    <b v="0"/>
    <x v="0"/>
    <s v="Apr"/>
    <x v="4"/>
    <x v="0"/>
    <s v="45-59"/>
    <s v="0-15"/>
    <n v="1"/>
    <n v="0"/>
    <n v="0"/>
    <x v="1"/>
  </r>
  <r>
    <s v="P1407"/>
    <d v="2023-04-05T18:19:00"/>
    <s v="F"/>
    <n v="76"/>
    <s v="Asian"/>
    <s v="General Practice"/>
    <b v="0"/>
    <m/>
    <x v="47"/>
    <b v="0"/>
    <x v="1"/>
    <s v="Apr"/>
    <x v="0"/>
    <x v="7"/>
    <s v="75+"/>
    <s v="46-60"/>
    <n v="0"/>
    <n v="0"/>
    <n v="0"/>
    <x v="1"/>
  </r>
  <r>
    <s v="P1408"/>
    <d v="2023-06-07T04:18:00"/>
    <s v="F"/>
    <n v="40"/>
    <s v="Asian"/>
    <s v="General Practice"/>
    <b v="0"/>
    <m/>
    <x v="26"/>
    <b v="0"/>
    <x v="1"/>
    <s v="Jun"/>
    <x v="0"/>
    <x v="5"/>
    <s v="30-44"/>
    <s v="31-45"/>
    <n v="0"/>
    <n v="0"/>
    <n v="0"/>
    <x v="1"/>
  </r>
  <r>
    <s v="P1409"/>
    <d v="2024-05-27T11:27:00"/>
    <s v="F"/>
    <n v="11"/>
    <s v="Asian"/>
    <s v="General Practice"/>
    <b v="0"/>
    <m/>
    <x v="44"/>
    <b v="0"/>
    <x v="0"/>
    <s v="May"/>
    <x v="4"/>
    <x v="1"/>
    <s v="0-14"/>
    <s v="31-45"/>
    <n v="0"/>
    <n v="0"/>
    <n v="0"/>
    <x v="1"/>
  </r>
  <r>
    <s v="P1410"/>
    <d v="2024-06-13T03:12:00"/>
    <s v="F"/>
    <n v="72"/>
    <s v="Asian"/>
    <s v="General Practice"/>
    <b v="0"/>
    <m/>
    <x v="6"/>
    <b v="0"/>
    <x v="0"/>
    <s v="Jun"/>
    <x v="2"/>
    <x v="5"/>
    <s v="60-74"/>
    <s v="31-45"/>
    <n v="0"/>
    <n v="0"/>
    <n v="0"/>
    <x v="1"/>
  </r>
  <r>
    <s v="P1411"/>
    <d v="2023-06-03T12:33:00"/>
    <s v="F"/>
    <n v="78"/>
    <s v="Asian"/>
    <s v="General Practice"/>
    <b v="0"/>
    <m/>
    <x v="28"/>
    <b v="0"/>
    <x v="1"/>
    <s v="Jun"/>
    <x v="1"/>
    <x v="6"/>
    <s v="75+"/>
    <s v="16-30"/>
    <n v="1"/>
    <n v="0"/>
    <n v="0"/>
    <x v="1"/>
  </r>
  <r>
    <s v="P1412"/>
    <d v="2023-04-19T12:02:00"/>
    <s v="F"/>
    <n v="61"/>
    <s v="Asian"/>
    <s v="General Practice"/>
    <b v="0"/>
    <m/>
    <x v="5"/>
    <b v="0"/>
    <x v="1"/>
    <s v="Apr"/>
    <x v="0"/>
    <x v="6"/>
    <s v="60-74"/>
    <s v="46-60"/>
    <n v="0"/>
    <n v="0"/>
    <n v="0"/>
    <x v="1"/>
  </r>
  <r>
    <s v="P1413"/>
    <d v="2023-05-14T16:01:00"/>
    <s v="F"/>
    <n v="34"/>
    <s v="Asian"/>
    <s v="General Practice"/>
    <b v="0"/>
    <n v="0"/>
    <x v="16"/>
    <b v="0"/>
    <x v="1"/>
    <s v="May"/>
    <x v="3"/>
    <x v="3"/>
    <s v="30-44"/>
    <s v="46-60"/>
    <n v="0"/>
    <n v="0"/>
    <n v="0"/>
    <x v="1"/>
  </r>
  <r>
    <s v="P1414"/>
    <d v="2024-09-30T10:20:00"/>
    <s v="F"/>
    <n v="38"/>
    <s v="Asian"/>
    <s v="General Practice"/>
    <b v="0"/>
    <n v="2"/>
    <x v="2"/>
    <b v="0"/>
    <x v="0"/>
    <s v="Sep"/>
    <x v="4"/>
    <x v="1"/>
    <s v="30-44"/>
    <s v="46-60"/>
    <n v="0"/>
    <n v="0"/>
    <n v="0"/>
    <x v="1"/>
  </r>
  <r>
    <s v="P1415"/>
    <d v="2023-12-05T08:28:00"/>
    <s v="F"/>
    <n v="61"/>
    <s v="Asian"/>
    <s v="General Practice"/>
    <b v="0"/>
    <n v="5"/>
    <x v="46"/>
    <b v="0"/>
    <x v="1"/>
    <s v="Dec"/>
    <x v="6"/>
    <x v="0"/>
    <s v="60-74"/>
    <s v="16-30"/>
    <n v="1"/>
    <n v="0"/>
    <n v="0"/>
    <x v="1"/>
  </r>
  <r>
    <s v="P1416"/>
    <d v="2023-07-25T01:13:00"/>
    <s v="F"/>
    <n v="59"/>
    <s v="Asian"/>
    <s v="General Practice"/>
    <b v="0"/>
    <n v="5"/>
    <x v="38"/>
    <b v="0"/>
    <x v="1"/>
    <s v="Jul"/>
    <x v="6"/>
    <x v="4"/>
    <s v="45-59"/>
    <s v="0-15"/>
    <n v="1"/>
    <n v="0"/>
    <n v="0"/>
    <x v="1"/>
  </r>
  <r>
    <s v="P1417"/>
    <d v="2023-07-31T13:17:00"/>
    <s v="F"/>
    <n v="36"/>
    <s v="Asian"/>
    <s v="General Practice"/>
    <b v="0"/>
    <n v="8"/>
    <x v="24"/>
    <b v="0"/>
    <x v="1"/>
    <s v="Jul"/>
    <x v="4"/>
    <x v="6"/>
    <s v="30-44"/>
    <s v="16-30"/>
    <n v="1"/>
    <n v="0"/>
    <n v="1"/>
    <x v="1"/>
  </r>
  <r>
    <s v="P1418"/>
    <d v="2023-10-31T07:50:00"/>
    <s v="F"/>
    <n v="54"/>
    <s v="Asian"/>
    <s v="General Practice"/>
    <b v="0"/>
    <n v="9"/>
    <x v="3"/>
    <b v="0"/>
    <x v="1"/>
    <s v="Oct"/>
    <x v="6"/>
    <x v="0"/>
    <s v="45-59"/>
    <s v="31-45"/>
    <n v="0"/>
    <n v="0"/>
    <n v="0"/>
    <x v="1"/>
  </r>
  <r>
    <s v="P1419"/>
    <d v="2024-06-26T08:07:00"/>
    <s v="F"/>
    <n v="47"/>
    <s v="Asian"/>
    <s v="General Practice"/>
    <b v="0"/>
    <n v="10"/>
    <x v="40"/>
    <b v="0"/>
    <x v="0"/>
    <s v="Jun"/>
    <x v="0"/>
    <x v="0"/>
    <s v="45-59"/>
    <s v="31-45"/>
    <n v="0"/>
    <n v="0"/>
    <n v="0"/>
    <x v="1"/>
  </r>
  <r>
    <s v="P1420"/>
    <d v="2023-05-11T03:45:00"/>
    <s v="F"/>
    <n v="33"/>
    <s v="Asian"/>
    <s v="General Practice"/>
    <b v="0"/>
    <n v="10"/>
    <x v="22"/>
    <b v="0"/>
    <x v="1"/>
    <s v="May"/>
    <x v="2"/>
    <x v="5"/>
    <s v="30-44"/>
    <s v="31-45"/>
    <n v="0"/>
    <n v="0"/>
    <n v="0"/>
    <x v="1"/>
  </r>
  <r>
    <s v="P1421"/>
    <d v="2024-07-25T17:31:00"/>
    <s v="F"/>
    <n v="61"/>
    <s v="Asian"/>
    <s v="Neurology"/>
    <b v="0"/>
    <m/>
    <x v="33"/>
    <b v="0"/>
    <x v="0"/>
    <s v="Jul"/>
    <x v="2"/>
    <x v="3"/>
    <s v="60-74"/>
    <s v="31-45"/>
    <n v="0"/>
    <n v="0"/>
    <n v="0"/>
    <x v="1"/>
  </r>
  <r>
    <s v="P1422"/>
    <d v="2023-10-30T05:18:00"/>
    <s v="F"/>
    <n v="36"/>
    <s v="Asian"/>
    <s v="Neurology"/>
    <b v="0"/>
    <m/>
    <x v="46"/>
    <b v="0"/>
    <x v="1"/>
    <s v="Oct"/>
    <x v="4"/>
    <x v="5"/>
    <s v="30-44"/>
    <s v="16-30"/>
    <n v="1"/>
    <n v="0"/>
    <n v="0"/>
    <x v="1"/>
  </r>
  <r>
    <s v="P1423"/>
    <d v="2024-04-02T00:21:00"/>
    <s v="F"/>
    <n v="78"/>
    <s v="Asian"/>
    <s v="Neurology"/>
    <b v="0"/>
    <m/>
    <x v="7"/>
    <b v="0"/>
    <x v="0"/>
    <s v="Apr"/>
    <x v="6"/>
    <x v="4"/>
    <s v="75+"/>
    <s v="16-30"/>
    <n v="1"/>
    <n v="0"/>
    <n v="0"/>
    <x v="1"/>
  </r>
  <r>
    <s v="P1424"/>
    <d v="2023-06-23T04:20:00"/>
    <s v="F"/>
    <n v="62"/>
    <s v="Asian"/>
    <s v="Neurology"/>
    <b v="0"/>
    <m/>
    <x v="14"/>
    <b v="0"/>
    <x v="1"/>
    <s v="Jun"/>
    <x v="5"/>
    <x v="5"/>
    <s v="60-74"/>
    <s v="46-60"/>
    <n v="0"/>
    <n v="0"/>
    <n v="0"/>
    <x v="1"/>
  </r>
  <r>
    <s v="P1425"/>
    <d v="2024-07-24T19:20:00"/>
    <s v="F"/>
    <n v="77"/>
    <s v="Asian"/>
    <s v="Neurology"/>
    <b v="0"/>
    <m/>
    <x v="25"/>
    <b v="0"/>
    <x v="0"/>
    <s v="Jul"/>
    <x v="0"/>
    <x v="7"/>
    <s v="75+"/>
    <s v="46-60"/>
    <n v="0"/>
    <n v="0"/>
    <n v="0"/>
    <x v="1"/>
  </r>
  <r>
    <s v="P1426"/>
    <d v="2023-08-23T05:23:00"/>
    <s v="F"/>
    <n v="6"/>
    <s v="Asian"/>
    <s v="Neurology"/>
    <b v="0"/>
    <m/>
    <x v="13"/>
    <b v="0"/>
    <x v="1"/>
    <s v="Aug"/>
    <x v="0"/>
    <x v="5"/>
    <s v="0-14"/>
    <s v="46-60"/>
    <n v="0"/>
    <n v="0"/>
    <n v="0"/>
    <x v="1"/>
  </r>
  <r>
    <s v="P1427"/>
    <d v="2023-10-02T14:35:00"/>
    <s v="F"/>
    <n v="66"/>
    <s v="Asian"/>
    <s v="Neurology"/>
    <b v="0"/>
    <n v="6"/>
    <x v="12"/>
    <b v="0"/>
    <x v="1"/>
    <s v="Oct"/>
    <x v="4"/>
    <x v="6"/>
    <s v="60-74"/>
    <s v="31-45"/>
    <n v="0"/>
    <n v="0"/>
    <n v="0"/>
    <x v="1"/>
  </r>
  <r>
    <s v="P1428"/>
    <d v="2023-07-10T06:31:00"/>
    <s v="F"/>
    <n v="25"/>
    <s v="Asian"/>
    <s v="Neurology"/>
    <b v="0"/>
    <n v="8"/>
    <x v="41"/>
    <b v="0"/>
    <x v="1"/>
    <s v="Jul"/>
    <x v="4"/>
    <x v="0"/>
    <s v="15-29"/>
    <s v="16-30"/>
    <n v="1"/>
    <n v="0"/>
    <n v="1"/>
    <x v="1"/>
  </r>
  <r>
    <s v="P1429"/>
    <d v="2024-03-03T04:05:00"/>
    <s v="F"/>
    <n v="16"/>
    <s v="Asian"/>
    <s v="None"/>
    <b v="0"/>
    <m/>
    <x v="30"/>
    <b v="0"/>
    <x v="0"/>
    <s v="Mar"/>
    <x v="3"/>
    <x v="5"/>
    <s v="15-29"/>
    <s v="0-15"/>
    <n v="1"/>
    <n v="0"/>
    <n v="0"/>
    <x v="1"/>
  </r>
  <r>
    <s v="P1430"/>
    <d v="2023-05-01T06:25:00"/>
    <s v="F"/>
    <n v="36"/>
    <s v="Asian"/>
    <s v="None"/>
    <b v="0"/>
    <m/>
    <x v="30"/>
    <b v="0"/>
    <x v="1"/>
    <s v="May"/>
    <x v="4"/>
    <x v="0"/>
    <s v="30-44"/>
    <s v="0-15"/>
    <n v="1"/>
    <n v="0"/>
    <n v="0"/>
    <x v="1"/>
  </r>
  <r>
    <s v="P1431"/>
    <d v="2024-03-21T03:57:00"/>
    <s v="F"/>
    <n v="54"/>
    <s v="Asian"/>
    <s v="None"/>
    <b v="0"/>
    <m/>
    <x v="38"/>
    <b v="0"/>
    <x v="0"/>
    <s v="Mar"/>
    <x v="2"/>
    <x v="5"/>
    <s v="45-59"/>
    <s v="0-15"/>
    <n v="1"/>
    <n v="0"/>
    <n v="0"/>
    <x v="1"/>
  </r>
  <r>
    <s v="P1432"/>
    <d v="2024-07-19T22:49:00"/>
    <s v="F"/>
    <n v="74"/>
    <s v="Asian"/>
    <s v="None"/>
    <b v="0"/>
    <m/>
    <x v="9"/>
    <b v="0"/>
    <x v="0"/>
    <s v="Jul"/>
    <x v="5"/>
    <x v="2"/>
    <s v="60-74"/>
    <s v="46-60"/>
    <n v="0"/>
    <n v="0"/>
    <n v="0"/>
    <x v="1"/>
  </r>
  <r>
    <s v="P1433"/>
    <d v="2024-07-13T23:24:00"/>
    <s v="F"/>
    <n v="5"/>
    <s v="Asian"/>
    <s v="None"/>
    <b v="0"/>
    <m/>
    <x v="21"/>
    <b v="0"/>
    <x v="0"/>
    <s v="Jul"/>
    <x v="1"/>
    <x v="2"/>
    <s v="0-14"/>
    <s v="46-60"/>
    <n v="0"/>
    <n v="0"/>
    <n v="0"/>
    <x v="1"/>
  </r>
  <r>
    <s v="P1434"/>
    <d v="2023-12-04T16:18:00"/>
    <s v="F"/>
    <n v="47"/>
    <s v="Asian"/>
    <s v="None"/>
    <b v="0"/>
    <m/>
    <x v="5"/>
    <b v="0"/>
    <x v="1"/>
    <s v="Dec"/>
    <x v="4"/>
    <x v="3"/>
    <s v="45-59"/>
    <s v="46-60"/>
    <n v="0"/>
    <n v="0"/>
    <n v="0"/>
    <x v="1"/>
  </r>
  <r>
    <s v="P1435"/>
    <d v="2024-03-07T17:28:00"/>
    <s v="F"/>
    <n v="1"/>
    <s v="Asian"/>
    <s v="None"/>
    <b v="0"/>
    <m/>
    <x v="36"/>
    <b v="0"/>
    <x v="0"/>
    <s v="Mar"/>
    <x v="2"/>
    <x v="3"/>
    <s v="0-14"/>
    <s v="16-30"/>
    <n v="1"/>
    <n v="0"/>
    <n v="0"/>
    <x v="1"/>
  </r>
  <r>
    <s v="P1436"/>
    <d v="2023-09-04T11:18:00"/>
    <s v="F"/>
    <n v="55"/>
    <s v="Asian"/>
    <s v="None"/>
    <b v="0"/>
    <m/>
    <x v="28"/>
    <b v="0"/>
    <x v="1"/>
    <s v="Sep"/>
    <x v="4"/>
    <x v="1"/>
    <s v="45-59"/>
    <s v="16-30"/>
    <n v="1"/>
    <n v="0"/>
    <n v="0"/>
    <x v="1"/>
  </r>
  <r>
    <s v="P1437"/>
    <d v="2024-06-23T12:28:00"/>
    <s v="F"/>
    <n v="30"/>
    <s v="Asian"/>
    <s v="None"/>
    <b v="0"/>
    <m/>
    <x v="17"/>
    <b v="0"/>
    <x v="0"/>
    <s v="Jun"/>
    <x v="3"/>
    <x v="6"/>
    <s v="30-44"/>
    <s v="31-45"/>
    <n v="0"/>
    <n v="0"/>
    <n v="0"/>
    <x v="1"/>
  </r>
  <r>
    <s v="P1438"/>
    <d v="2024-09-29T05:08:00"/>
    <s v="F"/>
    <n v="36"/>
    <s v="Asian"/>
    <s v="None"/>
    <b v="0"/>
    <m/>
    <x v="2"/>
    <b v="0"/>
    <x v="0"/>
    <s v="Sep"/>
    <x v="3"/>
    <x v="5"/>
    <s v="30-44"/>
    <s v="46-60"/>
    <n v="0"/>
    <n v="0"/>
    <n v="0"/>
    <x v="1"/>
  </r>
  <r>
    <s v="P1439"/>
    <d v="2024-01-05T14:14:00"/>
    <s v="F"/>
    <n v="12"/>
    <s v="Asian"/>
    <s v="None"/>
    <b v="0"/>
    <m/>
    <x v="38"/>
    <b v="0"/>
    <x v="0"/>
    <s v="Jan"/>
    <x v="5"/>
    <x v="6"/>
    <s v="0-14"/>
    <s v="0-15"/>
    <n v="1"/>
    <n v="0"/>
    <n v="0"/>
    <x v="1"/>
  </r>
  <r>
    <s v="P1440"/>
    <d v="2024-02-16T16:09:00"/>
    <s v="F"/>
    <n v="30"/>
    <s v="Asian"/>
    <s v="None"/>
    <b v="0"/>
    <m/>
    <x v="2"/>
    <b v="0"/>
    <x v="0"/>
    <s v="Feb"/>
    <x v="5"/>
    <x v="3"/>
    <s v="30-44"/>
    <s v="46-60"/>
    <n v="0"/>
    <n v="0"/>
    <n v="0"/>
    <x v="1"/>
  </r>
  <r>
    <s v="P1441"/>
    <d v="2023-08-31T08:16:00"/>
    <s v="F"/>
    <n v="58"/>
    <s v="Asian"/>
    <s v="None"/>
    <b v="0"/>
    <m/>
    <x v="5"/>
    <b v="0"/>
    <x v="1"/>
    <s v="Aug"/>
    <x v="2"/>
    <x v="0"/>
    <s v="45-59"/>
    <s v="46-60"/>
    <n v="0"/>
    <n v="0"/>
    <n v="0"/>
    <x v="1"/>
  </r>
  <r>
    <s v="P1442"/>
    <d v="2024-08-02T05:43:00"/>
    <s v="F"/>
    <n v="17"/>
    <s v="Asian"/>
    <s v="None"/>
    <b v="0"/>
    <m/>
    <x v="26"/>
    <b v="0"/>
    <x v="0"/>
    <s v="Aug"/>
    <x v="5"/>
    <x v="5"/>
    <s v="15-29"/>
    <s v="31-45"/>
    <n v="0"/>
    <n v="0"/>
    <n v="0"/>
    <x v="1"/>
  </r>
  <r>
    <s v="P1443"/>
    <d v="2023-07-13T05:22:00"/>
    <s v="F"/>
    <n v="2"/>
    <s v="Asian"/>
    <s v="None"/>
    <b v="0"/>
    <m/>
    <x v="32"/>
    <b v="0"/>
    <x v="1"/>
    <s v="Jul"/>
    <x v="2"/>
    <x v="5"/>
    <s v="0-14"/>
    <s v="46-60"/>
    <n v="0"/>
    <n v="0"/>
    <n v="0"/>
    <x v="1"/>
  </r>
  <r>
    <s v="P1444"/>
    <d v="2024-06-17T21:18:00"/>
    <s v="F"/>
    <n v="8"/>
    <s v="Asian"/>
    <s v="None"/>
    <b v="0"/>
    <m/>
    <x v="7"/>
    <b v="0"/>
    <x v="0"/>
    <s v="Jun"/>
    <x v="4"/>
    <x v="2"/>
    <s v="0-14"/>
    <s v="16-30"/>
    <n v="1"/>
    <n v="0"/>
    <n v="0"/>
    <x v="1"/>
  </r>
  <r>
    <s v="P1445"/>
    <d v="2024-05-21T06:44:00"/>
    <s v="F"/>
    <n v="46"/>
    <s v="Asian"/>
    <s v="None"/>
    <b v="0"/>
    <m/>
    <x v="45"/>
    <b v="0"/>
    <x v="0"/>
    <s v="May"/>
    <x v="6"/>
    <x v="0"/>
    <s v="45-59"/>
    <s v="16-30"/>
    <n v="1"/>
    <n v="0"/>
    <n v="0"/>
    <x v="1"/>
  </r>
  <r>
    <s v="P1446"/>
    <d v="2024-07-09T18:27:00"/>
    <s v="F"/>
    <n v="56"/>
    <s v="Asian"/>
    <s v="None"/>
    <b v="0"/>
    <m/>
    <x v="6"/>
    <b v="0"/>
    <x v="0"/>
    <s v="Jul"/>
    <x v="6"/>
    <x v="7"/>
    <s v="45-59"/>
    <s v="31-45"/>
    <n v="0"/>
    <n v="0"/>
    <n v="0"/>
    <x v="1"/>
  </r>
  <r>
    <s v="P1447"/>
    <d v="2024-04-07T13:16:00"/>
    <s v="F"/>
    <n v="63"/>
    <s v="Asian"/>
    <s v="None"/>
    <b v="0"/>
    <m/>
    <x v="50"/>
    <b v="0"/>
    <x v="0"/>
    <s v="Apr"/>
    <x v="3"/>
    <x v="6"/>
    <s v="60-74"/>
    <s v="31-45"/>
    <n v="0"/>
    <n v="0"/>
    <n v="0"/>
    <x v="1"/>
  </r>
  <r>
    <s v="P1448"/>
    <d v="2023-09-18T00:56:00"/>
    <s v="F"/>
    <n v="62"/>
    <s v="Asian"/>
    <s v="None"/>
    <b v="0"/>
    <m/>
    <x v="25"/>
    <b v="0"/>
    <x v="1"/>
    <s v="Sep"/>
    <x v="4"/>
    <x v="4"/>
    <s v="60-74"/>
    <s v="46-60"/>
    <n v="0"/>
    <n v="0"/>
    <n v="0"/>
    <x v="1"/>
  </r>
  <r>
    <s v="P1449"/>
    <d v="2023-12-07T09:51:00"/>
    <s v="F"/>
    <n v="25"/>
    <s v="Asian"/>
    <s v="None"/>
    <b v="0"/>
    <m/>
    <x v="5"/>
    <b v="0"/>
    <x v="1"/>
    <s v="Dec"/>
    <x v="2"/>
    <x v="1"/>
    <s v="15-29"/>
    <s v="46-60"/>
    <n v="0"/>
    <n v="0"/>
    <n v="0"/>
    <x v="1"/>
  </r>
  <r>
    <s v="P1450"/>
    <d v="2023-11-14T01:21:00"/>
    <s v="F"/>
    <n v="49"/>
    <s v="Asian"/>
    <s v="None"/>
    <b v="0"/>
    <m/>
    <x v="30"/>
    <b v="0"/>
    <x v="1"/>
    <s v="Nov"/>
    <x v="6"/>
    <x v="4"/>
    <s v="45-59"/>
    <s v="0-15"/>
    <n v="1"/>
    <n v="0"/>
    <n v="0"/>
    <x v="1"/>
  </r>
  <r>
    <s v="P1451"/>
    <d v="2023-07-25T23:42:00"/>
    <s v="F"/>
    <n v="78"/>
    <s v="Asian"/>
    <s v="None"/>
    <b v="0"/>
    <m/>
    <x v="31"/>
    <b v="0"/>
    <x v="1"/>
    <s v="Jul"/>
    <x v="6"/>
    <x v="2"/>
    <s v="75+"/>
    <s v="16-30"/>
    <n v="1"/>
    <n v="0"/>
    <n v="0"/>
    <x v="1"/>
  </r>
  <r>
    <s v="P1452"/>
    <d v="2023-08-14T23:11:00"/>
    <s v="F"/>
    <n v="59"/>
    <s v="Asian"/>
    <s v="None"/>
    <b v="0"/>
    <m/>
    <x v="19"/>
    <b v="0"/>
    <x v="1"/>
    <s v="Aug"/>
    <x v="4"/>
    <x v="2"/>
    <s v="45-59"/>
    <s v="16-30"/>
    <n v="1"/>
    <n v="0"/>
    <n v="0"/>
    <x v="1"/>
  </r>
  <r>
    <s v="P1453"/>
    <d v="2023-12-14T06:09:00"/>
    <s v="F"/>
    <n v="31"/>
    <s v="Asian"/>
    <s v="None"/>
    <b v="0"/>
    <m/>
    <x v="40"/>
    <b v="0"/>
    <x v="1"/>
    <s v="Dec"/>
    <x v="2"/>
    <x v="0"/>
    <s v="30-44"/>
    <s v="31-45"/>
    <n v="0"/>
    <n v="0"/>
    <n v="0"/>
    <x v="1"/>
  </r>
  <r>
    <s v="P1454"/>
    <d v="2024-01-25T05:34:00"/>
    <s v="F"/>
    <n v="78"/>
    <s v="Asian"/>
    <s v="None"/>
    <b v="0"/>
    <m/>
    <x v="46"/>
    <b v="0"/>
    <x v="0"/>
    <s v="Jan"/>
    <x v="2"/>
    <x v="5"/>
    <s v="75+"/>
    <s v="16-30"/>
    <n v="1"/>
    <n v="0"/>
    <n v="0"/>
    <x v="1"/>
  </r>
  <r>
    <s v="P1455"/>
    <d v="2024-01-11T03:54:00"/>
    <s v="F"/>
    <n v="11"/>
    <s v="Asian"/>
    <s v="None"/>
    <b v="0"/>
    <m/>
    <x v="7"/>
    <b v="0"/>
    <x v="0"/>
    <s v="Jan"/>
    <x v="2"/>
    <x v="5"/>
    <s v="0-14"/>
    <s v="16-30"/>
    <n v="1"/>
    <n v="0"/>
    <n v="0"/>
    <x v="1"/>
  </r>
  <r>
    <s v="P1456"/>
    <d v="2023-08-25T15:34:00"/>
    <s v="F"/>
    <n v="69"/>
    <s v="Asian"/>
    <s v="None"/>
    <b v="0"/>
    <m/>
    <x v="41"/>
    <b v="0"/>
    <x v="1"/>
    <s v="Aug"/>
    <x v="5"/>
    <x v="3"/>
    <s v="60-74"/>
    <s v="16-30"/>
    <n v="1"/>
    <n v="0"/>
    <n v="0"/>
    <x v="1"/>
  </r>
  <r>
    <s v="P1457"/>
    <d v="2023-11-05T23:01:00"/>
    <s v="F"/>
    <n v="49"/>
    <s v="Asian"/>
    <s v="None"/>
    <b v="0"/>
    <m/>
    <x v="3"/>
    <b v="0"/>
    <x v="1"/>
    <s v="Nov"/>
    <x v="3"/>
    <x v="2"/>
    <s v="45-59"/>
    <s v="31-45"/>
    <n v="0"/>
    <n v="0"/>
    <n v="0"/>
    <x v="1"/>
  </r>
  <r>
    <s v="P1458"/>
    <d v="2023-07-10T03:12:00"/>
    <s v="F"/>
    <n v="55"/>
    <s v="Asian"/>
    <s v="None"/>
    <b v="0"/>
    <m/>
    <x v="10"/>
    <b v="0"/>
    <x v="1"/>
    <s v="Jul"/>
    <x v="4"/>
    <x v="5"/>
    <s v="45-59"/>
    <s v="31-45"/>
    <n v="0"/>
    <n v="0"/>
    <n v="0"/>
    <x v="1"/>
  </r>
  <r>
    <s v="P1459"/>
    <d v="2023-10-26T00:41:00"/>
    <s v="F"/>
    <n v="19"/>
    <s v="Asian"/>
    <s v="None"/>
    <b v="0"/>
    <m/>
    <x v="0"/>
    <b v="0"/>
    <x v="1"/>
    <s v="Oct"/>
    <x v="2"/>
    <x v="4"/>
    <s v="15-29"/>
    <s v="31-45"/>
    <n v="0"/>
    <n v="0"/>
    <n v="0"/>
    <x v="1"/>
  </r>
  <r>
    <s v="P1460"/>
    <d v="2024-08-20T09:27:00"/>
    <s v="F"/>
    <n v="15"/>
    <s v="Asian"/>
    <s v="None"/>
    <b v="0"/>
    <m/>
    <x v="2"/>
    <b v="0"/>
    <x v="0"/>
    <s v="Aug"/>
    <x v="6"/>
    <x v="1"/>
    <s v="15-29"/>
    <s v="46-60"/>
    <n v="0"/>
    <n v="0"/>
    <n v="0"/>
    <x v="1"/>
  </r>
  <r>
    <s v="P1461"/>
    <d v="2023-04-22T09:28:00"/>
    <s v="F"/>
    <n v="33"/>
    <s v="Asian"/>
    <s v="None"/>
    <b v="0"/>
    <m/>
    <x v="45"/>
    <b v="0"/>
    <x v="1"/>
    <s v="Apr"/>
    <x v="1"/>
    <x v="1"/>
    <s v="30-44"/>
    <s v="16-30"/>
    <n v="1"/>
    <n v="0"/>
    <n v="0"/>
    <x v="1"/>
  </r>
  <r>
    <s v="P1462"/>
    <d v="2023-06-12T09:02:00"/>
    <s v="F"/>
    <n v="15"/>
    <s v="Asian"/>
    <s v="None"/>
    <b v="0"/>
    <m/>
    <x v="19"/>
    <b v="0"/>
    <x v="1"/>
    <s v="Jun"/>
    <x v="4"/>
    <x v="1"/>
    <s v="15-29"/>
    <s v="16-30"/>
    <n v="1"/>
    <n v="0"/>
    <n v="0"/>
    <x v="1"/>
  </r>
  <r>
    <s v="P1463"/>
    <d v="2023-09-26T13:08:00"/>
    <s v="F"/>
    <n v="79"/>
    <s v="Asian"/>
    <s v="None"/>
    <b v="0"/>
    <m/>
    <x v="6"/>
    <b v="0"/>
    <x v="1"/>
    <s v="Sep"/>
    <x v="6"/>
    <x v="6"/>
    <s v="75+"/>
    <s v="31-45"/>
    <n v="0"/>
    <n v="0"/>
    <n v="0"/>
    <x v="1"/>
  </r>
  <r>
    <s v="P1464"/>
    <d v="2024-07-02T05:20:00"/>
    <s v="F"/>
    <n v="46"/>
    <s v="Asian"/>
    <s v="None"/>
    <b v="0"/>
    <m/>
    <x v="40"/>
    <b v="0"/>
    <x v="0"/>
    <s v="Jul"/>
    <x v="6"/>
    <x v="5"/>
    <s v="45-59"/>
    <s v="31-45"/>
    <n v="0"/>
    <n v="0"/>
    <n v="0"/>
    <x v="1"/>
  </r>
  <r>
    <s v="P1465"/>
    <d v="2023-09-04T00:58:00"/>
    <s v="F"/>
    <n v="59"/>
    <s v="Asian"/>
    <s v="None"/>
    <b v="0"/>
    <m/>
    <x v="12"/>
    <b v="0"/>
    <x v="1"/>
    <s v="Sep"/>
    <x v="4"/>
    <x v="4"/>
    <s v="45-59"/>
    <s v="31-45"/>
    <n v="0"/>
    <n v="0"/>
    <n v="0"/>
    <x v="1"/>
  </r>
  <r>
    <s v="P1466"/>
    <d v="2024-06-27T23:27:00"/>
    <s v="F"/>
    <n v="8"/>
    <s v="Asian"/>
    <s v="None"/>
    <b v="0"/>
    <m/>
    <x v="47"/>
    <b v="0"/>
    <x v="0"/>
    <s v="Jun"/>
    <x v="2"/>
    <x v="2"/>
    <s v="0-14"/>
    <s v="46-60"/>
    <n v="0"/>
    <n v="0"/>
    <n v="0"/>
    <x v="1"/>
  </r>
  <r>
    <s v="P1467"/>
    <d v="2024-06-07T03:27:00"/>
    <s v="F"/>
    <n v="74"/>
    <s v="Asian"/>
    <s v="None"/>
    <b v="0"/>
    <m/>
    <x v="5"/>
    <b v="0"/>
    <x v="0"/>
    <s v="Jun"/>
    <x v="5"/>
    <x v="5"/>
    <s v="60-74"/>
    <s v="46-60"/>
    <n v="0"/>
    <n v="0"/>
    <n v="0"/>
    <x v="1"/>
  </r>
  <r>
    <s v="P1468"/>
    <d v="2023-10-06T19:46:00"/>
    <s v="F"/>
    <n v="3"/>
    <s v="Asian"/>
    <s v="None"/>
    <b v="0"/>
    <m/>
    <x v="42"/>
    <b v="0"/>
    <x v="1"/>
    <s v="Oct"/>
    <x v="5"/>
    <x v="7"/>
    <s v="0-14"/>
    <s v="0-15"/>
    <n v="1"/>
    <n v="0"/>
    <n v="0"/>
    <x v="1"/>
  </r>
  <r>
    <s v="P1469"/>
    <d v="2024-10-18T10:46:00"/>
    <s v="F"/>
    <n v="22"/>
    <s v="Asian"/>
    <s v="None"/>
    <b v="0"/>
    <m/>
    <x v="30"/>
    <b v="0"/>
    <x v="0"/>
    <s v="Oct"/>
    <x v="5"/>
    <x v="1"/>
    <s v="15-29"/>
    <s v="0-15"/>
    <n v="1"/>
    <n v="0"/>
    <n v="0"/>
    <x v="1"/>
  </r>
  <r>
    <s v="P1470"/>
    <d v="2023-11-04T17:35:00"/>
    <s v="F"/>
    <n v="5"/>
    <s v="Asian"/>
    <s v="None"/>
    <b v="0"/>
    <m/>
    <x v="39"/>
    <b v="0"/>
    <x v="1"/>
    <s v="Nov"/>
    <x v="1"/>
    <x v="3"/>
    <s v="0-14"/>
    <s v="0-15"/>
    <n v="1"/>
    <n v="0"/>
    <n v="0"/>
    <x v="1"/>
  </r>
  <r>
    <s v="P1471"/>
    <d v="2024-02-14T00:06:00"/>
    <s v="F"/>
    <n v="78"/>
    <s v="Asian"/>
    <s v="None"/>
    <b v="0"/>
    <m/>
    <x v="24"/>
    <b v="0"/>
    <x v="0"/>
    <s v="Feb"/>
    <x v="0"/>
    <x v="4"/>
    <s v="75+"/>
    <s v="16-30"/>
    <n v="1"/>
    <n v="0"/>
    <n v="0"/>
    <x v="1"/>
  </r>
  <r>
    <s v="P1472"/>
    <d v="2024-01-29T21:16:00"/>
    <s v="F"/>
    <n v="25"/>
    <s v="Asian"/>
    <s v="None"/>
    <b v="0"/>
    <m/>
    <x v="8"/>
    <b v="0"/>
    <x v="0"/>
    <s v="Jan"/>
    <x v="4"/>
    <x v="2"/>
    <s v="15-29"/>
    <s v="31-45"/>
    <n v="0"/>
    <n v="0"/>
    <n v="0"/>
    <x v="1"/>
  </r>
  <r>
    <s v="P1473"/>
    <d v="2024-03-15T01:23:00"/>
    <s v="F"/>
    <n v="38"/>
    <s v="Asian"/>
    <s v="None"/>
    <b v="0"/>
    <m/>
    <x v="42"/>
    <b v="0"/>
    <x v="0"/>
    <s v="Mar"/>
    <x v="5"/>
    <x v="4"/>
    <s v="30-44"/>
    <s v="0-15"/>
    <n v="1"/>
    <n v="0"/>
    <n v="0"/>
    <x v="1"/>
  </r>
  <r>
    <s v="P1474"/>
    <d v="2023-06-12T07:14:00"/>
    <s v="F"/>
    <n v="64"/>
    <s v="Asian"/>
    <s v="None"/>
    <b v="0"/>
    <m/>
    <x v="20"/>
    <b v="0"/>
    <x v="1"/>
    <s v="Jun"/>
    <x v="4"/>
    <x v="0"/>
    <s v="60-74"/>
    <s v="16-30"/>
    <n v="1"/>
    <n v="0"/>
    <n v="0"/>
    <x v="1"/>
  </r>
  <r>
    <s v="P1475"/>
    <d v="2024-06-07T23:27:00"/>
    <s v="F"/>
    <n v="39"/>
    <s v="Asian"/>
    <s v="None"/>
    <b v="0"/>
    <m/>
    <x v="23"/>
    <b v="0"/>
    <x v="0"/>
    <s v="Jun"/>
    <x v="5"/>
    <x v="2"/>
    <s v="30-44"/>
    <s v="46-60"/>
    <n v="0"/>
    <n v="0"/>
    <n v="0"/>
    <x v="1"/>
  </r>
  <r>
    <s v="P1476"/>
    <d v="2024-06-11T18:16:00"/>
    <s v="F"/>
    <n v="26"/>
    <s v="Asian"/>
    <s v="None"/>
    <b v="0"/>
    <m/>
    <x v="25"/>
    <b v="0"/>
    <x v="0"/>
    <s v="Jun"/>
    <x v="6"/>
    <x v="7"/>
    <s v="15-29"/>
    <s v="46-60"/>
    <n v="0"/>
    <n v="0"/>
    <n v="0"/>
    <x v="1"/>
  </r>
  <r>
    <s v="P1477"/>
    <d v="2023-12-15T11:46:00"/>
    <s v="F"/>
    <n v="42"/>
    <s v="Asian"/>
    <s v="None"/>
    <b v="0"/>
    <m/>
    <x v="25"/>
    <b v="0"/>
    <x v="1"/>
    <s v="Dec"/>
    <x v="5"/>
    <x v="1"/>
    <s v="30-44"/>
    <s v="46-60"/>
    <n v="0"/>
    <n v="0"/>
    <n v="0"/>
    <x v="1"/>
  </r>
  <r>
    <s v="P1478"/>
    <d v="2024-05-10T06:09:00"/>
    <s v="F"/>
    <n v="2"/>
    <s v="Asian"/>
    <s v="None"/>
    <b v="0"/>
    <m/>
    <x v="34"/>
    <b v="0"/>
    <x v="0"/>
    <s v="May"/>
    <x v="5"/>
    <x v="0"/>
    <s v="0-14"/>
    <s v="0-15"/>
    <n v="1"/>
    <n v="0"/>
    <n v="0"/>
    <x v="1"/>
  </r>
  <r>
    <s v="P1479"/>
    <d v="2024-08-27T16:44:00"/>
    <s v="F"/>
    <n v="71"/>
    <s v="Asian"/>
    <s v="None"/>
    <b v="0"/>
    <m/>
    <x v="41"/>
    <b v="0"/>
    <x v="0"/>
    <s v="Aug"/>
    <x v="6"/>
    <x v="3"/>
    <s v="60-74"/>
    <s v="16-30"/>
    <n v="1"/>
    <n v="0"/>
    <n v="0"/>
    <x v="1"/>
  </r>
  <r>
    <s v="P1480"/>
    <d v="2024-04-12T10:57:00"/>
    <s v="F"/>
    <n v="21"/>
    <s v="Asian"/>
    <s v="None"/>
    <b v="0"/>
    <m/>
    <x v="17"/>
    <b v="0"/>
    <x v="0"/>
    <s v="Apr"/>
    <x v="5"/>
    <x v="1"/>
    <s v="15-29"/>
    <s v="31-45"/>
    <n v="0"/>
    <n v="0"/>
    <n v="0"/>
    <x v="1"/>
  </r>
  <r>
    <s v="P1481"/>
    <d v="2024-09-23T00:55:00"/>
    <s v="F"/>
    <n v="69"/>
    <s v="Asian"/>
    <s v="None"/>
    <b v="0"/>
    <m/>
    <x v="17"/>
    <b v="0"/>
    <x v="0"/>
    <s v="Sep"/>
    <x v="4"/>
    <x v="4"/>
    <s v="60-74"/>
    <s v="31-45"/>
    <n v="0"/>
    <n v="0"/>
    <n v="0"/>
    <x v="1"/>
  </r>
  <r>
    <s v="P1482"/>
    <d v="2023-05-26T00:32:00"/>
    <s v="F"/>
    <n v="53"/>
    <s v="Asian"/>
    <s v="None"/>
    <b v="0"/>
    <m/>
    <x v="44"/>
    <b v="0"/>
    <x v="1"/>
    <s v="May"/>
    <x v="5"/>
    <x v="4"/>
    <s v="45-59"/>
    <s v="31-45"/>
    <n v="0"/>
    <n v="0"/>
    <n v="0"/>
    <x v="1"/>
  </r>
  <r>
    <s v="P1483"/>
    <d v="2023-10-30T16:45:00"/>
    <s v="F"/>
    <n v="23"/>
    <s v="Asian"/>
    <s v="None"/>
    <b v="0"/>
    <m/>
    <x v="17"/>
    <b v="0"/>
    <x v="1"/>
    <s v="Oct"/>
    <x v="4"/>
    <x v="3"/>
    <s v="15-29"/>
    <s v="31-45"/>
    <n v="0"/>
    <n v="0"/>
    <n v="0"/>
    <x v="1"/>
  </r>
  <r>
    <s v="P1484"/>
    <d v="2024-05-23T16:26:00"/>
    <s v="F"/>
    <n v="78"/>
    <s v="Asian"/>
    <s v="None"/>
    <b v="0"/>
    <m/>
    <x v="33"/>
    <b v="0"/>
    <x v="0"/>
    <s v="May"/>
    <x v="2"/>
    <x v="3"/>
    <s v="75+"/>
    <s v="31-45"/>
    <n v="0"/>
    <n v="0"/>
    <n v="0"/>
    <x v="1"/>
  </r>
  <r>
    <s v="P1485"/>
    <d v="2024-03-03T18:21:00"/>
    <s v="F"/>
    <n v="14"/>
    <s v="Asian"/>
    <s v="None"/>
    <b v="0"/>
    <m/>
    <x v="8"/>
    <b v="0"/>
    <x v="0"/>
    <s v="Mar"/>
    <x v="3"/>
    <x v="7"/>
    <s v="0-14"/>
    <s v="31-45"/>
    <n v="0"/>
    <n v="0"/>
    <n v="0"/>
    <x v="1"/>
  </r>
  <r>
    <s v="P1486"/>
    <d v="2023-08-18T20:58:00"/>
    <s v="F"/>
    <n v="7"/>
    <s v="Asian"/>
    <s v="None"/>
    <b v="0"/>
    <m/>
    <x v="21"/>
    <b v="0"/>
    <x v="1"/>
    <s v="Aug"/>
    <x v="5"/>
    <x v="7"/>
    <s v="0-14"/>
    <s v="46-60"/>
    <n v="0"/>
    <n v="0"/>
    <n v="0"/>
    <x v="1"/>
  </r>
  <r>
    <s v="P1487"/>
    <d v="2023-05-20T08:57:00"/>
    <s v="F"/>
    <n v="42"/>
    <s v="Asian"/>
    <s v="None"/>
    <b v="0"/>
    <m/>
    <x v="24"/>
    <b v="0"/>
    <x v="1"/>
    <s v="May"/>
    <x v="1"/>
    <x v="0"/>
    <s v="30-44"/>
    <s v="16-30"/>
    <n v="1"/>
    <n v="0"/>
    <n v="0"/>
    <x v="1"/>
  </r>
  <r>
    <s v="P1488"/>
    <d v="2024-06-08T05:38:00"/>
    <s v="F"/>
    <n v="15"/>
    <s v="Asian"/>
    <s v="None"/>
    <b v="0"/>
    <m/>
    <x v="37"/>
    <b v="0"/>
    <x v="0"/>
    <s v="Jun"/>
    <x v="1"/>
    <x v="5"/>
    <s v="15-29"/>
    <s v="31-45"/>
    <n v="0"/>
    <n v="0"/>
    <n v="0"/>
    <x v="1"/>
  </r>
  <r>
    <s v="P1489"/>
    <d v="2023-12-31T01:34:00"/>
    <s v="F"/>
    <n v="66"/>
    <s v="Asian"/>
    <s v="None"/>
    <b v="0"/>
    <m/>
    <x v="33"/>
    <b v="0"/>
    <x v="1"/>
    <s v="Dec"/>
    <x v="3"/>
    <x v="4"/>
    <s v="60-74"/>
    <s v="31-45"/>
    <n v="0"/>
    <n v="0"/>
    <n v="0"/>
    <x v="1"/>
  </r>
  <r>
    <s v="P1490"/>
    <d v="2023-09-22T09:35:00"/>
    <s v="F"/>
    <n v="76"/>
    <s v="Asian"/>
    <s v="None"/>
    <b v="0"/>
    <m/>
    <x v="47"/>
    <b v="0"/>
    <x v="1"/>
    <s v="Sep"/>
    <x v="5"/>
    <x v="1"/>
    <s v="75+"/>
    <s v="46-60"/>
    <n v="0"/>
    <n v="0"/>
    <n v="0"/>
    <x v="1"/>
  </r>
  <r>
    <s v="P1491"/>
    <d v="2024-01-20T23:52:00"/>
    <s v="F"/>
    <n v="74"/>
    <s v="Asian"/>
    <s v="None"/>
    <b v="0"/>
    <m/>
    <x v="49"/>
    <b v="0"/>
    <x v="0"/>
    <s v="Jan"/>
    <x v="1"/>
    <x v="2"/>
    <s v="60-74"/>
    <s v="46-60"/>
    <n v="0"/>
    <n v="0"/>
    <n v="0"/>
    <x v="1"/>
  </r>
  <r>
    <s v="P1492"/>
    <d v="2024-04-15T16:02:00"/>
    <s v="F"/>
    <n v="56"/>
    <s v="Asian"/>
    <s v="None"/>
    <b v="0"/>
    <m/>
    <x v="20"/>
    <b v="0"/>
    <x v="0"/>
    <s v="Apr"/>
    <x v="4"/>
    <x v="3"/>
    <s v="45-59"/>
    <s v="16-30"/>
    <n v="1"/>
    <n v="0"/>
    <n v="0"/>
    <x v="1"/>
  </r>
  <r>
    <s v="P1493"/>
    <d v="2023-04-08T00:02:00"/>
    <s v="F"/>
    <n v="64"/>
    <s v="Asian"/>
    <s v="None"/>
    <b v="0"/>
    <m/>
    <x v="36"/>
    <b v="0"/>
    <x v="1"/>
    <s v="Apr"/>
    <x v="1"/>
    <x v="4"/>
    <s v="60-74"/>
    <s v="16-30"/>
    <n v="1"/>
    <n v="0"/>
    <n v="0"/>
    <x v="1"/>
  </r>
  <r>
    <s v="P1494"/>
    <d v="2024-06-18T23:22:00"/>
    <s v="F"/>
    <n v="25"/>
    <s v="Asian"/>
    <s v="None"/>
    <b v="0"/>
    <m/>
    <x v="7"/>
    <b v="0"/>
    <x v="0"/>
    <s v="Jun"/>
    <x v="6"/>
    <x v="2"/>
    <s v="15-29"/>
    <s v="16-30"/>
    <n v="1"/>
    <n v="0"/>
    <n v="0"/>
    <x v="1"/>
  </r>
  <r>
    <s v="P1495"/>
    <d v="2024-10-06T18:31:00"/>
    <s v="F"/>
    <n v="67"/>
    <s v="Asian"/>
    <s v="None"/>
    <b v="0"/>
    <m/>
    <x v="18"/>
    <b v="0"/>
    <x v="0"/>
    <s v="Oct"/>
    <x v="3"/>
    <x v="7"/>
    <s v="60-74"/>
    <s v="16-30"/>
    <n v="1"/>
    <n v="0"/>
    <n v="0"/>
    <x v="1"/>
  </r>
  <r>
    <s v="P1496"/>
    <d v="2023-05-11T03:28:00"/>
    <s v="F"/>
    <n v="54"/>
    <s v="Asian"/>
    <s v="None"/>
    <b v="0"/>
    <m/>
    <x v="16"/>
    <b v="0"/>
    <x v="1"/>
    <s v="May"/>
    <x v="2"/>
    <x v="5"/>
    <s v="45-59"/>
    <s v="46-60"/>
    <n v="0"/>
    <n v="0"/>
    <n v="0"/>
    <x v="1"/>
  </r>
  <r>
    <s v="P1497"/>
    <d v="2023-06-21T04:49:00"/>
    <s v="F"/>
    <n v="46"/>
    <s v="Asian"/>
    <s v="None"/>
    <b v="0"/>
    <m/>
    <x v="18"/>
    <b v="0"/>
    <x v="1"/>
    <s v="Jun"/>
    <x v="0"/>
    <x v="5"/>
    <s v="45-59"/>
    <s v="16-30"/>
    <n v="1"/>
    <n v="0"/>
    <n v="0"/>
    <x v="1"/>
  </r>
  <r>
    <s v="P1498"/>
    <d v="2024-05-04T16:49:00"/>
    <s v="F"/>
    <n v="72"/>
    <s v="Asian"/>
    <s v="None"/>
    <b v="0"/>
    <m/>
    <x v="43"/>
    <b v="0"/>
    <x v="0"/>
    <s v="May"/>
    <x v="1"/>
    <x v="3"/>
    <s v="60-74"/>
    <s v="46-60"/>
    <n v="0"/>
    <n v="0"/>
    <n v="0"/>
    <x v="1"/>
  </r>
  <r>
    <s v="P1499"/>
    <d v="2023-11-28T15:03:00"/>
    <s v="F"/>
    <n v="52"/>
    <s v="Asian"/>
    <s v="None"/>
    <b v="0"/>
    <m/>
    <x v="42"/>
    <b v="0"/>
    <x v="1"/>
    <s v="Nov"/>
    <x v="6"/>
    <x v="3"/>
    <s v="45-59"/>
    <s v="0-15"/>
    <n v="1"/>
    <n v="0"/>
    <n v="0"/>
    <x v="1"/>
  </r>
  <r>
    <s v="P1500"/>
    <d v="2024-08-12T22:03:00"/>
    <s v="F"/>
    <n v="44"/>
    <s v="Asian"/>
    <s v="None"/>
    <b v="0"/>
    <m/>
    <x v="38"/>
    <b v="0"/>
    <x v="0"/>
    <s v="Aug"/>
    <x v="4"/>
    <x v="2"/>
    <s v="30-44"/>
    <s v="0-15"/>
    <n v="1"/>
    <n v="0"/>
    <n v="0"/>
    <x v="1"/>
  </r>
  <r>
    <s v="P1501"/>
    <d v="2024-01-12T17:06:00"/>
    <s v="F"/>
    <n v="66"/>
    <s v="Asian"/>
    <s v="None"/>
    <b v="0"/>
    <m/>
    <x v="31"/>
    <b v="0"/>
    <x v="0"/>
    <s v="Jan"/>
    <x v="5"/>
    <x v="3"/>
    <s v="60-74"/>
    <s v="16-30"/>
    <n v="1"/>
    <n v="0"/>
    <n v="0"/>
    <x v="1"/>
  </r>
  <r>
    <s v="P1502"/>
    <d v="2024-08-19T15:27:00"/>
    <s v="F"/>
    <n v="41"/>
    <s v="Asian"/>
    <s v="None"/>
    <b v="0"/>
    <m/>
    <x v="32"/>
    <b v="0"/>
    <x v="0"/>
    <s v="Aug"/>
    <x v="4"/>
    <x v="3"/>
    <s v="30-44"/>
    <s v="46-60"/>
    <n v="0"/>
    <n v="0"/>
    <n v="0"/>
    <x v="1"/>
  </r>
  <r>
    <s v="P1503"/>
    <d v="2023-05-06T09:23:00"/>
    <s v="F"/>
    <n v="19"/>
    <s v="Asian"/>
    <s v="None"/>
    <b v="0"/>
    <m/>
    <x v="9"/>
    <b v="0"/>
    <x v="1"/>
    <s v="May"/>
    <x v="1"/>
    <x v="1"/>
    <s v="15-29"/>
    <s v="46-60"/>
    <n v="0"/>
    <n v="0"/>
    <n v="0"/>
    <x v="1"/>
  </r>
  <r>
    <s v="P1504"/>
    <d v="2023-04-19T08:48:00"/>
    <s v="F"/>
    <n v="19"/>
    <s v="Asian"/>
    <s v="None"/>
    <b v="0"/>
    <m/>
    <x v="47"/>
    <b v="0"/>
    <x v="1"/>
    <s v="Apr"/>
    <x v="0"/>
    <x v="0"/>
    <s v="15-29"/>
    <s v="46-60"/>
    <n v="0"/>
    <n v="0"/>
    <n v="0"/>
    <x v="1"/>
  </r>
  <r>
    <s v="P1505"/>
    <d v="2023-11-04T09:41:00"/>
    <s v="F"/>
    <n v="74"/>
    <s v="Asian"/>
    <s v="None"/>
    <b v="0"/>
    <m/>
    <x v="4"/>
    <b v="0"/>
    <x v="1"/>
    <s v="Nov"/>
    <x v="1"/>
    <x v="1"/>
    <s v="60-74"/>
    <s v="0-15"/>
    <n v="1"/>
    <n v="0"/>
    <n v="0"/>
    <x v="1"/>
  </r>
  <r>
    <s v="P1506"/>
    <d v="2024-08-21T12:49:00"/>
    <s v="F"/>
    <n v="53"/>
    <s v="Asian"/>
    <s v="None"/>
    <b v="0"/>
    <m/>
    <x v="42"/>
    <b v="0"/>
    <x v="0"/>
    <s v="Aug"/>
    <x v="0"/>
    <x v="6"/>
    <s v="45-59"/>
    <s v="0-15"/>
    <n v="1"/>
    <n v="0"/>
    <n v="0"/>
    <x v="1"/>
  </r>
  <r>
    <s v="P1507"/>
    <d v="2023-08-17T09:09:00"/>
    <s v="F"/>
    <n v="31"/>
    <s v="Asian"/>
    <s v="None"/>
    <b v="0"/>
    <m/>
    <x v="12"/>
    <b v="0"/>
    <x v="1"/>
    <s v="Aug"/>
    <x v="2"/>
    <x v="1"/>
    <s v="30-44"/>
    <s v="31-45"/>
    <n v="0"/>
    <n v="0"/>
    <n v="0"/>
    <x v="1"/>
  </r>
  <r>
    <s v="P1508"/>
    <d v="2024-05-05T23:39:00"/>
    <s v="F"/>
    <n v="24"/>
    <s v="Asian"/>
    <s v="None"/>
    <b v="0"/>
    <m/>
    <x v="42"/>
    <b v="0"/>
    <x v="0"/>
    <s v="May"/>
    <x v="3"/>
    <x v="2"/>
    <s v="15-29"/>
    <s v="0-15"/>
    <n v="1"/>
    <n v="0"/>
    <n v="0"/>
    <x v="1"/>
  </r>
  <r>
    <s v="P1509"/>
    <d v="2024-02-27T10:47:00"/>
    <s v="F"/>
    <n v="77"/>
    <s v="Asian"/>
    <s v="None"/>
    <b v="0"/>
    <m/>
    <x v="34"/>
    <b v="0"/>
    <x v="0"/>
    <s v="Feb"/>
    <x v="6"/>
    <x v="1"/>
    <s v="75+"/>
    <s v="0-15"/>
    <n v="1"/>
    <n v="0"/>
    <n v="0"/>
    <x v="1"/>
  </r>
  <r>
    <s v="P1510"/>
    <d v="2024-10-18T15:36:00"/>
    <s v="F"/>
    <n v="3"/>
    <s v="Asian"/>
    <s v="None"/>
    <b v="0"/>
    <m/>
    <x v="38"/>
    <b v="0"/>
    <x v="0"/>
    <s v="Oct"/>
    <x v="5"/>
    <x v="3"/>
    <s v="0-14"/>
    <s v="0-15"/>
    <n v="1"/>
    <n v="0"/>
    <n v="0"/>
    <x v="1"/>
  </r>
  <r>
    <s v="P1511"/>
    <d v="2023-04-23T10:06:00"/>
    <s v="F"/>
    <n v="40"/>
    <s v="Asian"/>
    <s v="None"/>
    <b v="0"/>
    <m/>
    <x v="15"/>
    <b v="0"/>
    <x v="1"/>
    <s v="Apr"/>
    <x v="3"/>
    <x v="1"/>
    <s v="30-44"/>
    <s v="31-45"/>
    <n v="0"/>
    <n v="0"/>
    <n v="0"/>
    <x v="1"/>
  </r>
  <r>
    <s v="P1512"/>
    <d v="2024-08-02T12:39:00"/>
    <s v="F"/>
    <n v="40"/>
    <s v="Asian"/>
    <s v="None"/>
    <b v="0"/>
    <m/>
    <x v="6"/>
    <b v="0"/>
    <x v="0"/>
    <s v="Aug"/>
    <x v="5"/>
    <x v="6"/>
    <s v="30-44"/>
    <s v="31-45"/>
    <n v="0"/>
    <n v="0"/>
    <n v="0"/>
    <x v="1"/>
  </r>
  <r>
    <s v="P1513"/>
    <d v="2023-04-18T16:09:00"/>
    <s v="F"/>
    <n v="29"/>
    <s v="Asian"/>
    <s v="None"/>
    <b v="0"/>
    <m/>
    <x v="41"/>
    <b v="0"/>
    <x v="1"/>
    <s v="Apr"/>
    <x v="6"/>
    <x v="3"/>
    <s v="15-29"/>
    <s v="16-30"/>
    <n v="1"/>
    <n v="0"/>
    <n v="0"/>
    <x v="1"/>
  </r>
  <r>
    <s v="P1514"/>
    <d v="2024-07-10T20:34:00"/>
    <s v="F"/>
    <n v="56"/>
    <s v="Asian"/>
    <s v="None"/>
    <b v="0"/>
    <m/>
    <x v="22"/>
    <b v="0"/>
    <x v="0"/>
    <s v="Jul"/>
    <x v="0"/>
    <x v="7"/>
    <s v="45-59"/>
    <s v="31-45"/>
    <n v="0"/>
    <n v="0"/>
    <n v="0"/>
    <x v="1"/>
  </r>
  <r>
    <s v="P1515"/>
    <d v="2024-08-23T09:57:00"/>
    <s v="F"/>
    <n v="73"/>
    <s v="Asian"/>
    <s v="None"/>
    <b v="0"/>
    <m/>
    <x v="13"/>
    <b v="0"/>
    <x v="0"/>
    <s v="Aug"/>
    <x v="5"/>
    <x v="1"/>
    <s v="60-74"/>
    <s v="46-60"/>
    <n v="0"/>
    <n v="0"/>
    <n v="0"/>
    <x v="1"/>
  </r>
  <r>
    <s v="P1516"/>
    <d v="2023-08-16T03:43:00"/>
    <s v="F"/>
    <n v="48"/>
    <s v="Asian"/>
    <s v="None"/>
    <b v="0"/>
    <m/>
    <x v="9"/>
    <b v="0"/>
    <x v="1"/>
    <s v="Aug"/>
    <x v="0"/>
    <x v="5"/>
    <s v="45-59"/>
    <s v="46-60"/>
    <n v="0"/>
    <n v="0"/>
    <n v="0"/>
    <x v="1"/>
  </r>
  <r>
    <s v="P1517"/>
    <d v="2023-04-28T23:27:00"/>
    <s v="F"/>
    <n v="65"/>
    <s v="Asian"/>
    <s v="None"/>
    <b v="0"/>
    <m/>
    <x v="27"/>
    <b v="0"/>
    <x v="1"/>
    <s v="Apr"/>
    <x v="5"/>
    <x v="2"/>
    <s v="60-74"/>
    <s v="46-60"/>
    <n v="0"/>
    <n v="0"/>
    <n v="0"/>
    <x v="1"/>
  </r>
  <r>
    <s v="P1518"/>
    <d v="2024-09-02T18:38:00"/>
    <s v="F"/>
    <n v="16"/>
    <s v="Asian"/>
    <s v="None"/>
    <b v="0"/>
    <m/>
    <x v="30"/>
    <b v="0"/>
    <x v="0"/>
    <s v="Sep"/>
    <x v="4"/>
    <x v="7"/>
    <s v="15-29"/>
    <s v="0-15"/>
    <n v="1"/>
    <n v="0"/>
    <n v="0"/>
    <x v="1"/>
  </r>
  <r>
    <s v="P1519"/>
    <d v="2023-05-04T08:50:00"/>
    <s v="F"/>
    <n v="35"/>
    <s v="Asian"/>
    <s v="None"/>
    <b v="0"/>
    <m/>
    <x v="30"/>
    <b v="0"/>
    <x v="1"/>
    <s v="May"/>
    <x v="2"/>
    <x v="0"/>
    <s v="30-44"/>
    <s v="0-15"/>
    <n v="1"/>
    <n v="0"/>
    <n v="0"/>
    <x v="1"/>
  </r>
  <r>
    <s v="P1520"/>
    <d v="2024-06-01T22:26:00"/>
    <s v="F"/>
    <n v="43"/>
    <s v="Asian"/>
    <s v="None"/>
    <b v="0"/>
    <m/>
    <x v="18"/>
    <b v="0"/>
    <x v="0"/>
    <s v="Jun"/>
    <x v="1"/>
    <x v="2"/>
    <s v="30-44"/>
    <s v="16-30"/>
    <n v="1"/>
    <n v="0"/>
    <n v="0"/>
    <x v="1"/>
  </r>
  <r>
    <s v="P1521"/>
    <d v="2024-06-01T06:10:00"/>
    <s v="F"/>
    <n v="79"/>
    <s v="Asian"/>
    <s v="None"/>
    <b v="0"/>
    <m/>
    <x v="22"/>
    <b v="0"/>
    <x v="0"/>
    <s v="Jun"/>
    <x v="1"/>
    <x v="0"/>
    <s v="75+"/>
    <s v="31-45"/>
    <n v="0"/>
    <n v="0"/>
    <n v="0"/>
    <x v="1"/>
  </r>
  <r>
    <s v="P1522"/>
    <d v="2023-04-19T13:17:00"/>
    <s v="F"/>
    <n v="76"/>
    <s v="Asian"/>
    <s v="None"/>
    <b v="0"/>
    <m/>
    <x v="32"/>
    <b v="0"/>
    <x v="1"/>
    <s v="Apr"/>
    <x v="0"/>
    <x v="6"/>
    <s v="75+"/>
    <s v="46-60"/>
    <n v="0"/>
    <n v="0"/>
    <n v="0"/>
    <x v="1"/>
  </r>
  <r>
    <s v="P1523"/>
    <d v="2023-12-04T06:21:00"/>
    <s v="F"/>
    <n v="46"/>
    <s v="Asian"/>
    <s v="None"/>
    <b v="0"/>
    <m/>
    <x v="9"/>
    <b v="0"/>
    <x v="1"/>
    <s v="Dec"/>
    <x v="4"/>
    <x v="0"/>
    <s v="45-59"/>
    <s v="46-60"/>
    <n v="0"/>
    <n v="0"/>
    <n v="0"/>
    <x v="1"/>
  </r>
  <r>
    <s v="P1524"/>
    <d v="2023-08-23T12:26:00"/>
    <s v="F"/>
    <n v="4"/>
    <s v="Asian"/>
    <s v="None"/>
    <b v="0"/>
    <m/>
    <x v="20"/>
    <b v="0"/>
    <x v="1"/>
    <s v="Aug"/>
    <x v="0"/>
    <x v="6"/>
    <s v="0-14"/>
    <s v="16-30"/>
    <n v="1"/>
    <n v="0"/>
    <n v="0"/>
    <x v="1"/>
  </r>
  <r>
    <s v="P1525"/>
    <d v="2024-08-27T21:06:00"/>
    <s v="F"/>
    <n v="47"/>
    <s v="Asian"/>
    <s v="None"/>
    <b v="0"/>
    <m/>
    <x v="20"/>
    <b v="0"/>
    <x v="0"/>
    <s v="Aug"/>
    <x v="6"/>
    <x v="2"/>
    <s v="45-59"/>
    <s v="16-30"/>
    <n v="1"/>
    <n v="0"/>
    <n v="0"/>
    <x v="1"/>
  </r>
  <r>
    <s v="P1526"/>
    <d v="2023-08-16T14:20:00"/>
    <s v="F"/>
    <n v="58"/>
    <s v="Asian"/>
    <s v="None"/>
    <b v="0"/>
    <m/>
    <x v="28"/>
    <b v="0"/>
    <x v="1"/>
    <s v="Aug"/>
    <x v="0"/>
    <x v="6"/>
    <s v="45-59"/>
    <s v="16-30"/>
    <n v="1"/>
    <n v="0"/>
    <n v="0"/>
    <x v="1"/>
  </r>
  <r>
    <s v="P1527"/>
    <d v="2023-08-03T07:52:00"/>
    <s v="F"/>
    <n v="14"/>
    <s v="Asian"/>
    <s v="None"/>
    <b v="0"/>
    <m/>
    <x v="45"/>
    <b v="0"/>
    <x v="1"/>
    <s v="Aug"/>
    <x v="2"/>
    <x v="0"/>
    <s v="0-14"/>
    <s v="16-30"/>
    <n v="1"/>
    <n v="0"/>
    <n v="0"/>
    <x v="1"/>
  </r>
  <r>
    <s v="P1528"/>
    <d v="2024-05-20T07:14:00"/>
    <s v="F"/>
    <n v="10"/>
    <s v="Asian"/>
    <s v="None"/>
    <b v="0"/>
    <m/>
    <x v="19"/>
    <b v="0"/>
    <x v="0"/>
    <s v="May"/>
    <x v="4"/>
    <x v="0"/>
    <s v="0-14"/>
    <s v="16-30"/>
    <n v="1"/>
    <n v="0"/>
    <n v="0"/>
    <x v="1"/>
  </r>
  <r>
    <s v="P1529"/>
    <d v="2024-07-04T06:25:00"/>
    <s v="F"/>
    <n v="42"/>
    <s v="Asian"/>
    <s v="None"/>
    <b v="0"/>
    <m/>
    <x v="23"/>
    <b v="0"/>
    <x v="0"/>
    <s v="Jul"/>
    <x v="2"/>
    <x v="0"/>
    <s v="30-44"/>
    <s v="46-60"/>
    <n v="0"/>
    <n v="0"/>
    <n v="0"/>
    <x v="1"/>
  </r>
  <r>
    <s v="P1530"/>
    <d v="2023-08-20T01:25:00"/>
    <s v="F"/>
    <n v="31"/>
    <s v="Asian"/>
    <s v="None"/>
    <b v="0"/>
    <n v="0"/>
    <x v="17"/>
    <b v="0"/>
    <x v="1"/>
    <s v="Aug"/>
    <x v="3"/>
    <x v="4"/>
    <s v="30-44"/>
    <s v="31-45"/>
    <n v="0"/>
    <n v="0"/>
    <n v="0"/>
    <x v="1"/>
  </r>
  <r>
    <s v="P1531"/>
    <d v="2023-09-15T16:02:00"/>
    <s v="F"/>
    <n v="12"/>
    <s v="Asian"/>
    <s v="None"/>
    <b v="0"/>
    <n v="0"/>
    <x v="12"/>
    <b v="0"/>
    <x v="1"/>
    <s v="Sep"/>
    <x v="5"/>
    <x v="3"/>
    <s v="0-14"/>
    <s v="31-45"/>
    <n v="0"/>
    <n v="0"/>
    <n v="0"/>
    <x v="1"/>
  </r>
  <r>
    <s v="P1532"/>
    <d v="2023-10-20T21:35:00"/>
    <s v="F"/>
    <n v="73"/>
    <s v="Asian"/>
    <s v="None"/>
    <b v="0"/>
    <n v="0"/>
    <x v="33"/>
    <b v="0"/>
    <x v="1"/>
    <s v="Oct"/>
    <x v="5"/>
    <x v="2"/>
    <s v="60-74"/>
    <s v="31-45"/>
    <n v="0"/>
    <n v="0"/>
    <n v="0"/>
    <x v="1"/>
  </r>
  <r>
    <s v="P1533"/>
    <d v="2023-07-18T23:58:00"/>
    <s v="F"/>
    <n v="39"/>
    <s v="Asian"/>
    <s v="None"/>
    <b v="0"/>
    <n v="1"/>
    <x v="44"/>
    <b v="0"/>
    <x v="1"/>
    <s v="Jul"/>
    <x v="6"/>
    <x v="2"/>
    <s v="30-44"/>
    <s v="31-45"/>
    <n v="0"/>
    <n v="0"/>
    <n v="0"/>
    <x v="1"/>
  </r>
  <r>
    <s v="P1534"/>
    <d v="2024-07-14T03:44:00"/>
    <s v="F"/>
    <n v="61"/>
    <s v="Asian"/>
    <s v="None"/>
    <b v="0"/>
    <n v="1"/>
    <x v="32"/>
    <b v="0"/>
    <x v="0"/>
    <s v="Jul"/>
    <x v="3"/>
    <x v="5"/>
    <s v="60-74"/>
    <s v="46-60"/>
    <n v="0"/>
    <n v="0"/>
    <n v="0"/>
    <x v="1"/>
  </r>
  <r>
    <s v="P1535"/>
    <d v="2024-04-06T09:56:00"/>
    <s v="F"/>
    <n v="76"/>
    <s v="Asian"/>
    <s v="None"/>
    <b v="0"/>
    <n v="1"/>
    <x v="33"/>
    <b v="0"/>
    <x v="0"/>
    <s v="Apr"/>
    <x v="1"/>
    <x v="1"/>
    <s v="75+"/>
    <s v="31-45"/>
    <n v="0"/>
    <n v="0"/>
    <n v="0"/>
    <x v="1"/>
  </r>
  <r>
    <s v="P1536"/>
    <d v="2023-08-08T22:40:00"/>
    <s v="F"/>
    <n v="62"/>
    <s v="Asian"/>
    <s v="None"/>
    <b v="0"/>
    <n v="1"/>
    <x v="7"/>
    <b v="0"/>
    <x v="1"/>
    <s v="Aug"/>
    <x v="6"/>
    <x v="2"/>
    <s v="60-74"/>
    <s v="16-30"/>
    <n v="1"/>
    <n v="0"/>
    <n v="0"/>
    <x v="1"/>
  </r>
  <r>
    <s v="P1537"/>
    <d v="2024-02-23T19:35:00"/>
    <s v="F"/>
    <n v="27"/>
    <s v="Asian"/>
    <s v="None"/>
    <b v="0"/>
    <n v="2"/>
    <x v="49"/>
    <b v="0"/>
    <x v="0"/>
    <s v="Feb"/>
    <x v="5"/>
    <x v="7"/>
    <s v="15-29"/>
    <s v="46-60"/>
    <n v="0"/>
    <n v="0"/>
    <n v="0"/>
    <x v="1"/>
  </r>
  <r>
    <s v="P1538"/>
    <d v="2024-07-31T14:03:00"/>
    <s v="F"/>
    <n v="18"/>
    <s v="Asian"/>
    <s v="None"/>
    <b v="0"/>
    <n v="3"/>
    <x v="50"/>
    <b v="0"/>
    <x v="0"/>
    <s v="Jul"/>
    <x v="0"/>
    <x v="6"/>
    <s v="15-29"/>
    <s v="31-45"/>
    <n v="0"/>
    <n v="0"/>
    <n v="0"/>
    <x v="1"/>
  </r>
  <r>
    <s v="P1539"/>
    <d v="2024-06-05T01:29:00"/>
    <s v="F"/>
    <n v="18"/>
    <s v="Asian"/>
    <s v="None"/>
    <b v="0"/>
    <n v="3"/>
    <x v="38"/>
    <b v="0"/>
    <x v="0"/>
    <s v="Jun"/>
    <x v="0"/>
    <x v="4"/>
    <s v="15-29"/>
    <s v="0-15"/>
    <n v="1"/>
    <n v="0"/>
    <n v="0"/>
    <x v="1"/>
  </r>
  <r>
    <s v="P1540"/>
    <d v="2024-07-29T21:55:00"/>
    <s v="F"/>
    <n v="18"/>
    <s v="Asian"/>
    <s v="None"/>
    <b v="0"/>
    <n v="3"/>
    <x v="15"/>
    <b v="0"/>
    <x v="0"/>
    <s v="Jul"/>
    <x v="4"/>
    <x v="2"/>
    <s v="15-29"/>
    <s v="31-45"/>
    <n v="0"/>
    <n v="0"/>
    <n v="0"/>
    <x v="1"/>
  </r>
  <r>
    <s v="P1541"/>
    <d v="2024-05-24T10:09:00"/>
    <s v="F"/>
    <n v="28"/>
    <s v="Asian"/>
    <s v="None"/>
    <b v="0"/>
    <n v="3"/>
    <x v="11"/>
    <b v="0"/>
    <x v="0"/>
    <s v="May"/>
    <x v="5"/>
    <x v="1"/>
    <s v="15-29"/>
    <s v="46-60"/>
    <n v="0"/>
    <n v="0"/>
    <n v="0"/>
    <x v="1"/>
  </r>
  <r>
    <s v="P1542"/>
    <d v="2024-07-29T10:38:00"/>
    <s v="F"/>
    <n v="13"/>
    <s v="Asian"/>
    <s v="None"/>
    <b v="0"/>
    <n v="3"/>
    <x v="12"/>
    <b v="0"/>
    <x v="0"/>
    <s v="Jul"/>
    <x v="4"/>
    <x v="1"/>
    <s v="0-14"/>
    <s v="31-45"/>
    <n v="0"/>
    <n v="0"/>
    <n v="0"/>
    <x v="1"/>
  </r>
  <r>
    <s v="P1543"/>
    <d v="2023-09-15T18:09:00"/>
    <s v="F"/>
    <n v="51"/>
    <s v="Asian"/>
    <s v="None"/>
    <b v="0"/>
    <n v="3"/>
    <x v="41"/>
    <b v="0"/>
    <x v="1"/>
    <s v="Sep"/>
    <x v="5"/>
    <x v="7"/>
    <s v="45-59"/>
    <s v="16-30"/>
    <n v="1"/>
    <n v="0"/>
    <n v="0"/>
    <x v="1"/>
  </r>
  <r>
    <s v="P1544"/>
    <d v="2024-07-29T12:11:00"/>
    <s v="F"/>
    <n v="68"/>
    <s v="Asian"/>
    <s v="None"/>
    <b v="0"/>
    <n v="3"/>
    <x v="12"/>
    <b v="0"/>
    <x v="0"/>
    <s v="Jul"/>
    <x v="4"/>
    <x v="6"/>
    <s v="60-74"/>
    <s v="31-45"/>
    <n v="0"/>
    <n v="0"/>
    <n v="0"/>
    <x v="1"/>
  </r>
  <r>
    <s v="P1545"/>
    <d v="2023-04-24T04:24:00"/>
    <s v="F"/>
    <n v="78"/>
    <s v="Asian"/>
    <s v="None"/>
    <b v="0"/>
    <n v="4"/>
    <x v="46"/>
    <b v="0"/>
    <x v="1"/>
    <s v="Apr"/>
    <x v="4"/>
    <x v="5"/>
    <s v="75+"/>
    <s v="16-30"/>
    <n v="1"/>
    <n v="0"/>
    <n v="0"/>
    <x v="1"/>
  </r>
  <r>
    <s v="P1546"/>
    <d v="2023-06-29T14:21:00"/>
    <s v="F"/>
    <n v="58"/>
    <s v="Asian"/>
    <s v="None"/>
    <b v="0"/>
    <n v="5"/>
    <x v="6"/>
    <b v="0"/>
    <x v="1"/>
    <s v="Jun"/>
    <x v="2"/>
    <x v="6"/>
    <s v="45-59"/>
    <s v="31-45"/>
    <n v="0"/>
    <n v="0"/>
    <n v="0"/>
    <x v="1"/>
  </r>
  <r>
    <s v="P1547"/>
    <d v="2023-05-30T16:27:00"/>
    <s v="F"/>
    <n v="10"/>
    <s v="Asian"/>
    <s v="None"/>
    <b v="0"/>
    <n v="5"/>
    <x v="45"/>
    <b v="0"/>
    <x v="1"/>
    <s v="May"/>
    <x v="6"/>
    <x v="3"/>
    <s v="0-14"/>
    <s v="16-30"/>
    <n v="1"/>
    <n v="0"/>
    <n v="0"/>
    <x v="1"/>
  </r>
  <r>
    <s v="P1548"/>
    <d v="2023-11-29T06:05:00"/>
    <s v="F"/>
    <n v="4"/>
    <s v="Asian"/>
    <s v="None"/>
    <b v="0"/>
    <n v="6"/>
    <x v="7"/>
    <b v="0"/>
    <x v="1"/>
    <s v="Nov"/>
    <x v="0"/>
    <x v="0"/>
    <s v="0-14"/>
    <s v="16-30"/>
    <n v="1"/>
    <n v="0"/>
    <n v="0"/>
    <x v="1"/>
  </r>
  <r>
    <s v="P1549"/>
    <d v="2024-01-13T11:00:00"/>
    <s v="F"/>
    <n v="71"/>
    <s v="Asian"/>
    <s v="None"/>
    <b v="0"/>
    <n v="6"/>
    <x v="8"/>
    <b v="0"/>
    <x v="0"/>
    <s v="Jan"/>
    <x v="1"/>
    <x v="1"/>
    <s v="60-74"/>
    <s v="31-45"/>
    <n v="0"/>
    <n v="0"/>
    <n v="0"/>
    <x v="1"/>
  </r>
  <r>
    <s v="P1550"/>
    <d v="2024-01-06T10:02:00"/>
    <s v="F"/>
    <n v="8"/>
    <s v="Asian"/>
    <s v="None"/>
    <b v="0"/>
    <n v="6"/>
    <x v="19"/>
    <b v="0"/>
    <x v="0"/>
    <s v="Jan"/>
    <x v="1"/>
    <x v="1"/>
    <s v="0-14"/>
    <s v="16-30"/>
    <n v="1"/>
    <n v="0"/>
    <n v="0"/>
    <x v="1"/>
  </r>
  <r>
    <s v="P1551"/>
    <d v="2023-12-23T16:03:00"/>
    <s v="F"/>
    <n v="37"/>
    <s v="Asian"/>
    <s v="None"/>
    <b v="0"/>
    <n v="6"/>
    <x v="21"/>
    <b v="0"/>
    <x v="1"/>
    <s v="Dec"/>
    <x v="1"/>
    <x v="3"/>
    <s v="30-44"/>
    <s v="46-60"/>
    <n v="0"/>
    <n v="0"/>
    <n v="0"/>
    <x v="1"/>
  </r>
  <r>
    <s v="P1552"/>
    <d v="2023-10-11T01:56:00"/>
    <s v="F"/>
    <n v="29"/>
    <s v="Asian"/>
    <s v="None"/>
    <b v="0"/>
    <n v="6"/>
    <x v="25"/>
    <b v="0"/>
    <x v="1"/>
    <s v="Oct"/>
    <x v="0"/>
    <x v="4"/>
    <s v="15-29"/>
    <s v="46-60"/>
    <n v="0"/>
    <n v="0"/>
    <n v="0"/>
    <x v="1"/>
  </r>
  <r>
    <s v="P1553"/>
    <d v="2024-02-23T16:49:00"/>
    <s v="F"/>
    <n v="50"/>
    <s v="Asian"/>
    <s v="None"/>
    <b v="0"/>
    <n v="6"/>
    <x v="2"/>
    <b v="0"/>
    <x v="0"/>
    <s v="Feb"/>
    <x v="5"/>
    <x v="3"/>
    <s v="45-59"/>
    <s v="46-60"/>
    <n v="0"/>
    <n v="0"/>
    <n v="0"/>
    <x v="1"/>
  </r>
  <r>
    <s v="P1554"/>
    <d v="2023-04-26T01:57:00"/>
    <s v="F"/>
    <n v="54"/>
    <s v="Asian"/>
    <s v="None"/>
    <b v="0"/>
    <n v="7"/>
    <x v="6"/>
    <b v="0"/>
    <x v="1"/>
    <s v="Apr"/>
    <x v="0"/>
    <x v="4"/>
    <s v="45-59"/>
    <s v="31-45"/>
    <n v="0"/>
    <n v="0"/>
    <n v="0"/>
    <x v="1"/>
  </r>
  <r>
    <s v="P1555"/>
    <d v="2024-07-28T18:57:00"/>
    <s v="F"/>
    <n v="67"/>
    <s v="Asian"/>
    <s v="None"/>
    <b v="0"/>
    <n v="7"/>
    <x v="39"/>
    <b v="0"/>
    <x v="0"/>
    <s v="Jul"/>
    <x v="3"/>
    <x v="7"/>
    <s v="60-74"/>
    <s v="0-15"/>
    <n v="1"/>
    <n v="0"/>
    <n v="1"/>
    <x v="1"/>
  </r>
  <r>
    <s v="P1556"/>
    <d v="2023-05-31T19:53:00"/>
    <s v="F"/>
    <n v="3"/>
    <s v="Asian"/>
    <s v="None"/>
    <b v="0"/>
    <n v="7"/>
    <x v="11"/>
    <b v="0"/>
    <x v="1"/>
    <s v="May"/>
    <x v="0"/>
    <x v="7"/>
    <s v="0-14"/>
    <s v="46-60"/>
    <n v="0"/>
    <n v="0"/>
    <n v="0"/>
    <x v="1"/>
  </r>
  <r>
    <s v="P1557"/>
    <d v="2023-08-15T09:47:00"/>
    <s v="F"/>
    <n v="2"/>
    <s v="Asian"/>
    <s v="None"/>
    <b v="0"/>
    <n v="8"/>
    <x v="45"/>
    <b v="0"/>
    <x v="1"/>
    <s v="Aug"/>
    <x v="6"/>
    <x v="1"/>
    <s v="0-14"/>
    <s v="16-30"/>
    <n v="1"/>
    <n v="0"/>
    <n v="1"/>
    <x v="1"/>
  </r>
  <r>
    <s v="P1558"/>
    <d v="2024-10-01T08:14:00"/>
    <s v="F"/>
    <n v="18"/>
    <s v="Asian"/>
    <s v="None"/>
    <b v="0"/>
    <n v="9"/>
    <x v="19"/>
    <b v="0"/>
    <x v="0"/>
    <s v="Oct"/>
    <x v="6"/>
    <x v="0"/>
    <s v="15-29"/>
    <s v="16-30"/>
    <n v="1"/>
    <n v="0"/>
    <n v="1"/>
    <x v="1"/>
  </r>
  <r>
    <s v="P1559"/>
    <d v="2024-02-17T17:19:00"/>
    <s v="F"/>
    <n v="6"/>
    <s v="Asian"/>
    <s v="None"/>
    <b v="0"/>
    <n v="9"/>
    <x v="8"/>
    <b v="0"/>
    <x v="0"/>
    <s v="Feb"/>
    <x v="1"/>
    <x v="3"/>
    <s v="0-14"/>
    <s v="31-45"/>
    <n v="0"/>
    <n v="0"/>
    <n v="0"/>
    <x v="1"/>
  </r>
  <r>
    <s v="P1560"/>
    <d v="2024-07-05T18:32:00"/>
    <s v="F"/>
    <n v="6"/>
    <s v="Asian"/>
    <s v="None"/>
    <b v="0"/>
    <n v="9"/>
    <x v="25"/>
    <b v="0"/>
    <x v="0"/>
    <s v="Jul"/>
    <x v="5"/>
    <x v="7"/>
    <s v="0-14"/>
    <s v="46-60"/>
    <n v="0"/>
    <n v="0"/>
    <n v="0"/>
    <x v="1"/>
  </r>
  <r>
    <s v="P1561"/>
    <d v="2024-08-19T02:17:00"/>
    <s v="F"/>
    <n v="43"/>
    <s v="Asian"/>
    <s v="None"/>
    <b v="0"/>
    <n v="9"/>
    <x v="43"/>
    <b v="0"/>
    <x v="0"/>
    <s v="Aug"/>
    <x v="4"/>
    <x v="4"/>
    <s v="30-44"/>
    <s v="46-60"/>
    <n v="0"/>
    <n v="0"/>
    <n v="0"/>
    <x v="1"/>
  </r>
  <r>
    <s v="P1562"/>
    <d v="2024-10-20T15:46:00"/>
    <s v="F"/>
    <n v="25"/>
    <s v="Asian"/>
    <s v="None"/>
    <b v="0"/>
    <n v="9"/>
    <x v="31"/>
    <b v="0"/>
    <x v="0"/>
    <s v="Oct"/>
    <x v="3"/>
    <x v="3"/>
    <s v="15-29"/>
    <s v="16-30"/>
    <n v="1"/>
    <n v="0"/>
    <n v="1"/>
    <x v="1"/>
  </r>
  <r>
    <s v="P1563"/>
    <d v="2024-05-01T03:39:00"/>
    <s v="F"/>
    <n v="20"/>
    <s v="Asian"/>
    <s v="None"/>
    <b v="0"/>
    <n v="10"/>
    <x v="36"/>
    <b v="0"/>
    <x v="0"/>
    <s v="May"/>
    <x v="0"/>
    <x v="5"/>
    <s v="15-29"/>
    <s v="16-30"/>
    <n v="1"/>
    <n v="0"/>
    <n v="1"/>
    <x v="1"/>
  </r>
  <r>
    <s v="P1564"/>
    <d v="2024-10-09T01:38:00"/>
    <s v="F"/>
    <n v="77"/>
    <s v="Asian"/>
    <s v="Orthopedics"/>
    <b v="0"/>
    <m/>
    <x v="41"/>
    <b v="0"/>
    <x v="0"/>
    <s v="Oct"/>
    <x v="0"/>
    <x v="4"/>
    <s v="75+"/>
    <s v="16-30"/>
    <n v="1"/>
    <n v="0"/>
    <n v="0"/>
    <x v="1"/>
  </r>
  <r>
    <s v="P1565"/>
    <d v="2024-06-29T11:57:00"/>
    <s v="F"/>
    <n v="37"/>
    <s v="Asian"/>
    <s v="Orthopedics"/>
    <b v="0"/>
    <m/>
    <x v="45"/>
    <b v="0"/>
    <x v="0"/>
    <s v="Jun"/>
    <x v="1"/>
    <x v="1"/>
    <s v="30-44"/>
    <s v="16-30"/>
    <n v="1"/>
    <n v="0"/>
    <n v="0"/>
    <x v="1"/>
  </r>
  <r>
    <s v="P1566"/>
    <d v="2023-11-01T13:54:00"/>
    <s v="F"/>
    <n v="33"/>
    <s v="Asian"/>
    <s v="Orthopedics"/>
    <b v="0"/>
    <m/>
    <x v="13"/>
    <b v="0"/>
    <x v="1"/>
    <s v="Nov"/>
    <x v="0"/>
    <x v="6"/>
    <s v="30-44"/>
    <s v="46-60"/>
    <n v="0"/>
    <n v="0"/>
    <n v="0"/>
    <x v="1"/>
  </r>
  <r>
    <s v="P1567"/>
    <d v="2024-04-26T02:21:00"/>
    <s v="F"/>
    <n v="33"/>
    <s v="Asian"/>
    <s v="Orthopedics"/>
    <b v="0"/>
    <m/>
    <x v="15"/>
    <b v="0"/>
    <x v="0"/>
    <s v="Apr"/>
    <x v="5"/>
    <x v="4"/>
    <s v="30-44"/>
    <s v="31-45"/>
    <n v="0"/>
    <n v="0"/>
    <n v="0"/>
    <x v="1"/>
  </r>
  <r>
    <s v="P1568"/>
    <d v="2024-08-15T05:41:00"/>
    <s v="F"/>
    <n v="69"/>
    <s v="Asian"/>
    <s v="Orthopedics"/>
    <b v="0"/>
    <m/>
    <x v="12"/>
    <b v="0"/>
    <x v="0"/>
    <s v="Aug"/>
    <x v="2"/>
    <x v="5"/>
    <s v="60-74"/>
    <s v="31-45"/>
    <n v="0"/>
    <n v="0"/>
    <n v="0"/>
    <x v="1"/>
  </r>
  <r>
    <s v="P1569"/>
    <d v="2023-06-15T15:36:00"/>
    <s v="F"/>
    <n v="19"/>
    <s v="Asian"/>
    <s v="Orthopedics"/>
    <b v="0"/>
    <m/>
    <x v="0"/>
    <b v="0"/>
    <x v="1"/>
    <s v="Jun"/>
    <x v="2"/>
    <x v="3"/>
    <s v="15-29"/>
    <s v="31-45"/>
    <n v="0"/>
    <n v="0"/>
    <n v="0"/>
    <x v="1"/>
  </r>
  <r>
    <s v="P1570"/>
    <d v="2024-07-20T13:34:00"/>
    <s v="F"/>
    <n v="3"/>
    <s v="Asian"/>
    <s v="Orthopedics"/>
    <b v="0"/>
    <m/>
    <x v="19"/>
    <b v="0"/>
    <x v="0"/>
    <s v="Jul"/>
    <x v="1"/>
    <x v="6"/>
    <s v="0-14"/>
    <s v="16-30"/>
    <n v="1"/>
    <n v="0"/>
    <n v="0"/>
    <x v="1"/>
  </r>
  <r>
    <s v="P1571"/>
    <d v="2024-01-14T21:59:00"/>
    <s v="F"/>
    <n v="74"/>
    <s v="Asian"/>
    <s v="Orthopedics"/>
    <b v="0"/>
    <m/>
    <x v="5"/>
    <b v="0"/>
    <x v="0"/>
    <s v="Jan"/>
    <x v="3"/>
    <x v="2"/>
    <s v="60-74"/>
    <s v="46-60"/>
    <n v="0"/>
    <n v="0"/>
    <n v="0"/>
    <x v="1"/>
  </r>
  <r>
    <s v="P1572"/>
    <d v="2023-05-07T06:02:00"/>
    <s v="F"/>
    <n v="59"/>
    <s v="Asian"/>
    <s v="Orthopedics"/>
    <b v="0"/>
    <m/>
    <x v="31"/>
    <b v="0"/>
    <x v="1"/>
    <s v="May"/>
    <x v="3"/>
    <x v="0"/>
    <s v="45-59"/>
    <s v="16-30"/>
    <n v="1"/>
    <n v="0"/>
    <n v="0"/>
    <x v="1"/>
  </r>
  <r>
    <s v="P1573"/>
    <d v="2024-06-22T23:34:00"/>
    <s v="F"/>
    <n v="12"/>
    <s v="Asian"/>
    <s v="Orthopedics"/>
    <b v="0"/>
    <m/>
    <x v="27"/>
    <b v="0"/>
    <x v="0"/>
    <s v="Jun"/>
    <x v="1"/>
    <x v="2"/>
    <s v="0-14"/>
    <s v="46-60"/>
    <n v="0"/>
    <n v="0"/>
    <n v="0"/>
    <x v="1"/>
  </r>
  <r>
    <s v="P1574"/>
    <d v="2024-01-18T02:20:00"/>
    <s v="F"/>
    <n v="25"/>
    <s v="Asian"/>
    <s v="Orthopedics"/>
    <b v="0"/>
    <m/>
    <x v="50"/>
    <b v="0"/>
    <x v="0"/>
    <s v="Jan"/>
    <x v="2"/>
    <x v="4"/>
    <s v="15-29"/>
    <s v="31-45"/>
    <n v="0"/>
    <n v="0"/>
    <n v="0"/>
    <x v="1"/>
  </r>
  <r>
    <s v="P1575"/>
    <d v="2023-11-17T22:17:00"/>
    <s v="F"/>
    <n v="72"/>
    <s v="Asian"/>
    <s v="Orthopedics"/>
    <b v="0"/>
    <m/>
    <x v="2"/>
    <b v="0"/>
    <x v="1"/>
    <s v="Nov"/>
    <x v="5"/>
    <x v="2"/>
    <s v="60-74"/>
    <s v="46-60"/>
    <n v="0"/>
    <n v="0"/>
    <n v="0"/>
    <x v="1"/>
  </r>
  <r>
    <s v="P1576"/>
    <d v="2023-06-17T14:54:00"/>
    <s v="F"/>
    <n v="45"/>
    <s v="Asian"/>
    <s v="Orthopedics"/>
    <b v="0"/>
    <m/>
    <x v="29"/>
    <b v="0"/>
    <x v="1"/>
    <s v="Jun"/>
    <x v="1"/>
    <x v="6"/>
    <s v="45-59"/>
    <s v="16-30"/>
    <n v="1"/>
    <n v="0"/>
    <n v="0"/>
    <x v="1"/>
  </r>
  <r>
    <s v="P1577"/>
    <d v="2024-02-14T08:22:00"/>
    <s v="F"/>
    <n v="25"/>
    <s v="Asian"/>
    <s v="Orthopedics"/>
    <b v="0"/>
    <m/>
    <x v="25"/>
    <b v="0"/>
    <x v="0"/>
    <s v="Feb"/>
    <x v="0"/>
    <x v="0"/>
    <s v="15-29"/>
    <s v="46-60"/>
    <n v="0"/>
    <n v="0"/>
    <n v="0"/>
    <x v="1"/>
  </r>
  <r>
    <s v="P1578"/>
    <d v="2024-06-18T07:13:00"/>
    <s v="F"/>
    <n v="54"/>
    <s v="Asian"/>
    <s v="Orthopedics"/>
    <b v="0"/>
    <m/>
    <x v="7"/>
    <b v="0"/>
    <x v="0"/>
    <s v="Jun"/>
    <x v="6"/>
    <x v="0"/>
    <s v="45-59"/>
    <s v="16-30"/>
    <n v="1"/>
    <n v="0"/>
    <n v="0"/>
    <x v="1"/>
  </r>
  <r>
    <s v="P1579"/>
    <d v="2024-03-01T19:44:00"/>
    <s v="F"/>
    <n v="53"/>
    <s v="Asian"/>
    <s v="Orthopedics"/>
    <b v="0"/>
    <m/>
    <x v="32"/>
    <b v="0"/>
    <x v="0"/>
    <s v="Mar"/>
    <x v="5"/>
    <x v="7"/>
    <s v="45-59"/>
    <s v="46-60"/>
    <n v="0"/>
    <n v="0"/>
    <n v="0"/>
    <x v="1"/>
  </r>
  <r>
    <s v="P1580"/>
    <d v="2023-10-22T14:23:00"/>
    <s v="F"/>
    <n v="41"/>
    <s v="Asian"/>
    <s v="Orthopedics"/>
    <b v="0"/>
    <m/>
    <x v="31"/>
    <b v="0"/>
    <x v="1"/>
    <s v="Oct"/>
    <x v="3"/>
    <x v="6"/>
    <s v="30-44"/>
    <s v="16-30"/>
    <n v="1"/>
    <n v="0"/>
    <n v="0"/>
    <x v="1"/>
  </r>
  <r>
    <s v="P1581"/>
    <d v="2023-04-21T06:43:00"/>
    <s v="F"/>
    <n v="38"/>
    <s v="Asian"/>
    <s v="Orthopedics"/>
    <b v="0"/>
    <m/>
    <x v="26"/>
    <b v="0"/>
    <x v="1"/>
    <s v="Apr"/>
    <x v="5"/>
    <x v="0"/>
    <s v="30-44"/>
    <s v="31-45"/>
    <n v="0"/>
    <n v="0"/>
    <n v="0"/>
    <x v="1"/>
  </r>
  <r>
    <s v="P1582"/>
    <d v="2024-02-15T09:33:00"/>
    <s v="F"/>
    <n v="47"/>
    <s v="Asian"/>
    <s v="Orthopedics"/>
    <b v="0"/>
    <n v="0"/>
    <x v="45"/>
    <b v="0"/>
    <x v="0"/>
    <s v="Feb"/>
    <x v="2"/>
    <x v="1"/>
    <s v="45-59"/>
    <s v="16-30"/>
    <n v="1"/>
    <n v="0"/>
    <n v="0"/>
    <x v="1"/>
  </r>
  <r>
    <s v="P1583"/>
    <d v="2023-10-12T05:09:00"/>
    <s v="F"/>
    <n v="56"/>
    <s v="Asian"/>
    <s v="Orthopedics"/>
    <b v="0"/>
    <n v="2"/>
    <x v="20"/>
    <b v="0"/>
    <x v="1"/>
    <s v="Oct"/>
    <x v="2"/>
    <x v="5"/>
    <s v="45-59"/>
    <s v="16-30"/>
    <n v="1"/>
    <n v="0"/>
    <n v="0"/>
    <x v="1"/>
  </r>
  <r>
    <s v="P1584"/>
    <d v="2024-06-14T18:44:00"/>
    <s v="F"/>
    <n v="56"/>
    <s v="Asian"/>
    <s v="Orthopedics"/>
    <b v="0"/>
    <n v="3"/>
    <x v="12"/>
    <b v="0"/>
    <x v="0"/>
    <s v="Jun"/>
    <x v="5"/>
    <x v="7"/>
    <s v="45-59"/>
    <s v="31-45"/>
    <n v="0"/>
    <n v="0"/>
    <n v="0"/>
    <x v="1"/>
  </r>
  <r>
    <s v="P1585"/>
    <d v="2023-09-06T12:57:00"/>
    <s v="F"/>
    <n v="76"/>
    <s v="Asian"/>
    <s v="Orthopedics"/>
    <b v="0"/>
    <n v="4"/>
    <x v="49"/>
    <b v="0"/>
    <x v="1"/>
    <s v="Sep"/>
    <x v="0"/>
    <x v="6"/>
    <s v="75+"/>
    <s v="46-60"/>
    <n v="0"/>
    <n v="0"/>
    <n v="0"/>
    <x v="1"/>
  </r>
  <r>
    <s v="P1586"/>
    <d v="2023-06-08T20:54:00"/>
    <s v="F"/>
    <n v="68"/>
    <s v="Asian"/>
    <s v="Orthopedics"/>
    <b v="0"/>
    <n v="9"/>
    <x v="42"/>
    <b v="0"/>
    <x v="1"/>
    <s v="Jun"/>
    <x v="2"/>
    <x v="7"/>
    <s v="60-74"/>
    <s v="0-15"/>
    <n v="1"/>
    <n v="0"/>
    <n v="1"/>
    <x v="1"/>
  </r>
  <r>
    <s v="P1587"/>
    <d v="2024-03-02T23:03:00"/>
    <s v="F"/>
    <n v="34"/>
    <s v="Asian"/>
    <s v="Physiotherapy"/>
    <b v="0"/>
    <m/>
    <x v="19"/>
    <b v="0"/>
    <x v="0"/>
    <s v="Mar"/>
    <x v="1"/>
    <x v="2"/>
    <s v="30-44"/>
    <s v="16-30"/>
    <n v="1"/>
    <n v="0"/>
    <n v="0"/>
    <x v="1"/>
  </r>
  <r>
    <s v="P1588"/>
    <d v="2024-04-16T15:18:00"/>
    <s v="F"/>
    <n v="21"/>
    <s v="Asian"/>
    <s v="Physiotherapy"/>
    <b v="0"/>
    <m/>
    <x v="43"/>
    <b v="0"/>
    <x v="0"/>
    <s v="Apr"/>
    <x v="6"/>
    <x v="3"/>
    <s v="15-29"/>
    <s v="46-60"/>
    <n v="0"/>
    <n v="0"/>
    <n v="0"/>
    <x v="1"/>
  </r>
  <r>
    <s v="P1589"/>
    <d v="2024-01-15T02:56:00"/>
    <s v="F"/>
    <n v="10"/>
    <s v="Asian"/>
    <s v="Physiotherapy"/>
    <b v="0"/>
    <m/>
    <x v="32"/>
    <b v="0"/>
    <x v="0"/>
    <s v="Jan"/>
    <x v="4"/>
    <x v="4"/>
    <s v="0-14"/>
    <s v="46-60"/>
    <n v="0"/>
    <n v="0"/>
    <n v="0"/>
    <x v="1"/>
  </r>
  <r>
    <s v="P1590"/>
    <d v="2023-11-13T18:32:00"/>
    <s v="F"/>
    <n v="19"/>
    <s v="Asian"/>
    <s v="Physiotherapy"/>
    <b v="0"/>
    <m/>
    <x v="24"/>
    <b v="0"/>
    <x v="1"/>
    <s v="Nov"/>
    <x v="4"/>
    <x v="7"/>
    <s v="15-29"/>
    <s v="16-30"/>
    <n v="1"/>
    <n v="0"/>
    <n v="0"/>
    <x v="1"/>
  </r>
  <r>
    <s v="P1591"/>
    <d v="2023-07-14T12:45:00"/>
    <s v="F"/>
    <n v="22"/>
    <s v="Asian"/>
    <s v="Physiotherapy"/>
    <b v="0"/>
    <m/>
    <x v="39"/>
    <b v="0"/>
    <x v="1"/>
    <s v="Jul"/>
    <x v="5"/>
    <x v="6"/>
    <s v="15-29"/>
    <s v="0-15"/>
    <n v="1"/>
    <n v="0"/>
    <n v="0"/>
    <x v="1"/>
  </r>
  <r>
    <s v="P1592"/>
    <d v="2024-03-29T13:31:00"/>
    <s v="F"/>
    <n v="74"/>
    <s v="Asian"/>
    <s v="Physiotherapy"/>
    <b v="0"/>
    <m/>
    <x v="26"/>
    <b v="0"/>
    <x v="0"/>
    <s v="Mar"/>
    <x v="5"/>
    <x v="6"/>
    <s v="60-74"/>
    <s v="31-45"/>
    <n v="0"/>
    <n v="0"/>
    <n v="0"/>
    <x v="1"/>
  </r>
  <r>
    <s v="P1593"/>
    <d v="2023-09-24T13:44:00"/>
    <s v="F"/>
    <n v="77"/>
    <s v="Asian"/>
    <s v="Physiotherapy"/>
    <b v="0"/>
    <m/>
    <x v="21"/>
    <b v="0"/>
    <x v="1"/>
    <s v="Sep"/>
    <x v="3"/>
    <x v="6"/>
    <s v="75+"/>
    <s v="46-60"/>
    <n v="0"/>
    <n v="0"/>
    <n v="0"/>
    <x v="1"/>
  </r>
  <r>
    <s v="P1594"/>
    <d v="2024-06-28T15:10:00"/>
    <s v="F"/>
    <n v="1"/>
    <s v="Asian"/>
    <s v="Physiotherapy"/>
    <b v="0"/>
    <m/>
    <x v="37"/>
    <b v="0"/>
    <x v="0"/>
    <s v="Jun"/>
    <x v="5"/>
    <x v="3"/>
    <s v="0-14"/>
    <s v="31-45"/>
    <n v="0"/>
    <n v="0"/>
    <n v="0"/>
    <x v="1"/>
  </r>
  <r>
    <s v="P1595"/>
    <d v="2023-05-16T07:38:00"/>
    <s v="F"/>
    <n v="70"/>
    <s v="Asian"/>
    <s v="Physiotherapy"/>
    <b v="0"/>
    <m/>
    <x v="42"/>
    <b v="0"/>
    <x v="1"/>
    <s v="May"/>
    <x v="6"/>
    <x v="0"/>
    <s v="60-74"/>
    <s v="0-15"/>
    <n v="1"/>
    <n v="0"/>
    <n v="0"/>
    <x v="1"/>
  </r>
  <r>
    <s v="P1596"/>
    <d v="2023-05-20T05:07:00"/>
    <s v="F"/>
    <n v="56"/>
    <s v="Asian"/>
    <s v="Physiotherapy"/>
    <b v="0"/>
    <n v="0"/>
    <x v="16"/>
    <b v="0"/>
    <x v="1"/>
    <s v="May"/>
    <x v="1"/>
    <x v="5"/>
    <s v="45-59"/>
    <s v="46-60"/>
    <n v="0"/>
    <n v="0"/>
    <n v="0"/>
    <x v="1"/>
  </r>
  <r>
    <s v="P1597"/>
    <d v="2024-05-30T03:36:00"/>
    <s v="F"/>
    <n v="59"/>
    <s v="Asian"/>
    <s v="Physiotherapy"/>
    <b v="0"/>
    <n v="8"/>
    <x v="23"/>
    <b v="0"/>
    <x v="0"/>
    <s v="May"/>
    <x v="2"/>
    <x v="5"/>
    <s v="45-59"/>
    <s v="46-60"/>
    <n v="0"/>
    <n v="0"/>
    <n v="0"/>
    <x v="1"/>
  </r>
  <r>
    <s v="P1598"/>
    <d v="2024-03-22T21:49:00"/>
    <s v="F"/>
    <n v="37"/>
    <s v="Asian"/>
    <s v="Physiotherapy"/>
    <b v="0"/>
    <n v="8"/>
    <x v="33"/>
    <b v="0"/>
    <x v="0"/>
    <s v="Mar"/>
    <x v="5"/>
    <x v="2"/>
    <s v="30-44"/>
    <s v="31-45"/>
    <n v="0"/>
    <n v="0"/>
    <n v="0"/>
    <x v="1"/>
  </r>
  <r>
    <s v="P1599"/>
    <d v="2024-08-03T04:00:00"/>
    <s v="F"/>
    <n v="19"/>
    <s v="Asian"/>
    <s v="Physiotherapy"/>
    <b v="0"/>
    <n v="9"/>
    <x v="27"/>
    <b v="0"/>
    <x v="0"/>
    <s v="Aug"/>
    <x v="1"/>
    <x v="5"/>
    <s v="15-29"/>
    <s v="46-60"/>
    <n v="0"/>
    <n v="0"/>
    <n v="0"/>
    <x v="1"/>
  </r>
  <r>
    <s v="P1600"/>
    <d v="2024-10-20T09:50:00"/>
    <s v="F"/>
    <n v="77"/>
    <s v="Asian"/>
    <s v="Physiotherapy"/>
    <b v="0"/>
    <n v="10"/>
    <x v="8"/>
    <b v="0"/>
    <x v="0"/>
    <s v="Oct"/>
    <x v="3"/>
    <x v="1"/>
    <s v="75+"/>
    <s v="31-45"/>
    <n v="0"/>
    <n v="0"/>
    <n v="0"/>
    <x v="1"/>
  </r>
  <r>
    <s v="P1601"/>
    <d v="2023-09-10T03:24:00"/>
    <s v="F"/>
    <n v="30"/>
    <s v="Asian"/>
    <s v="Renal"/>
    <b v="0"/>
    <m/>
    <x v="4"/>
    <b v="0"/>
    <x v="1"/>
    <s v="Sep"/>
    <x v="3"/>
    <x v="5"/>
    <s v="30-44"/>
    <s v="0-15"/>
    <n v="1"/>
    <n v="0"/>
    <n v="0"/>
    <x v="1"/>
  </r>
  <r>
    <s v="P1602"/>
    <d v="2023-12-18T15:02:00"/>
    <s v="F"/>
    <n v="24"/>
    <s v="Asian"/>
    <s v="Renal"/>
    <b v="0"/>
    <m/>
    <x v="22"/>
    <b v="0"/>
    <x v="1"/>
    <s v="Dec"/>
    <x v="4"/>
    <x v="3"/>
    <s v="15-29"/>
    <s v="31-45"/>
    <n v="0"/>
    <n v="0"/>
    <n v="0"/>
    <x v="1"/>
  </r>
  <r>
    <s v="P1603"/>
    <d v="2024-01-08T17:36:00"/>
    <s v="F"/>
    <n v="28"/>
    <s v="Declined to Identify"/>
    <s v="Cardiology"/>
    <b v="0"/>
    <m/>
    <x v="35"/>
    <b v="0"/>
    <x v="0"/>
    <s v="Jan"/>
    <x v="4"/>
    <x v="3"/>
    <s v="15-29"/>
    <s v="16-30"/>
    <n v="1"/>
    <n v="0"/>
    <n v="0"/>
    <x v="1"/>
  </r>
  <r>
    <s v="P1604"/>
    <d v="2024-06-10T13:30:00"/>
    <s v="F"/>
    <n v="58"/>
    <s v="Declined to Identify"/>
    <s v="Cardiology"/>
    <b v="0"/>
    <m/>
    <x v="15"/>
    <b v="0"/>
    <x v="0"/>
    <s v="Jun"/>
    <x v="4"/>
    <x v="6"/>
    <s v="45-59"/>
    <s v="31-45"/>
    <n v="0"/>
    <n v="0"/>
    <n v="0"/>
    <x v="1"/>
  </r>
  <r>
    <s v="P1605"/>
    <d v="2024-04-19T08:15:00"/>
    <s v="F"/>
    <n v="39"/>
    <s v="Declined to Identify"/>
    <s v="Cardiology"/>
    <b v="0"/>
    <m/>
    <x v="30"/>
    <b v="0"/>
    <x v="0"/>
    <s v="Apr"/>
    <x v="5"/>
    <x v="0"/>
    <s v="30-44"/>
    <s v="0-15"/>
    <n v="1"/>
    <n v="0"/>
    <n v="0"/>
    <x v="1"/>
  </r>
  <r>
    <s v="P1606"/>
    <d v="2023-09-27T12:16:00"/>
    <s v="F"/>
    <n v="19"/>
    <s v="Declined to Identify"/>
    <s v="Cardiology"/>
    <b v="0"/>
    <m/>
    <x v="19"/>
    <b v="0"/>
    <x v="1"/>
    <s v="Sep"/>
    <x v="0"/>
    <x v="6"/>
    <s v="15-29"/>
    <s v="16-30"/>
    <n v="1"/>
    <n v="0"/>
    <n v="0"/>
    <x v="1"/>
  </r>
  <r>
    <s v="P1607"/>
    <d v="2024-08-16T07:20:00"/>
    <s v="F"/>
    <n v="29"/>
    <s v="Declined to Identify"/>
    <s v="Cardiology"/>
    <b v="0"/>
    <m/>
    <x v="0"/>
    <b v="0"/>
    <x v="0"/>
    <s v="Aug"/>
    <x v="5"/>
    <x v="0"/>
    <s v="15-29"/>
    <s v="31-45"/>
    <n v="0"/>
    <n v="0"/>
    <n v="0"/>
    <x v="1"/>
  </r>
  <r>
    <s v="P1608"/>
    <d v="2024-02-05T07:41:00"/>
    <s v="F"/>
    <n v="32"/>
    <s v="Declined to Identify"/>
    <s v="Cardiology"/>
    <b v="0"/>
    <n v="1"/>
    <x v="42"/>
    <b v="0"/>
    <x v="0"/>
    <s v="Feb"/>
    <x v="4"/>
    <x v="0"/>
    <s v="30-44"/>
    <s v="0-15"/>
    <n v="1"/>
    <n v="0"/>
    <n v="0"/>
    <x v="1"/>
  </r>
  <r>
    <s v="P1609"/>
    <d v="2023-11-11T08:37:00"/>
    <s v="F"/>
    <n v="37"/>
    <s v="Declined to Identify"/>
    <s v="Gastroenterology"/>
    <b v="0"/>
    <m/>
    <x v="14"/>
    <b v="0"/>
    <x v="1"/>
    <s v="Nov"/>
    <x v="1"/>
    <x v="0"/>
    <s v="30-44"/>
    <s v="46-60"/>
    <n v="0"/>
    <n v="0"/>
    <n v="0"/>
    <x v="1"/>
  </r>
  <r>
    <s v="P1610"/>
    <d v="2024-08-24T12:36:00"/>
    <s v="F"/>
    <n v="50"/>
    <s v="Declined to Identify"/>
    <s v="Gastroenterology"/>
    <b v="0"/>
    <m/>
    <x v="8"/>
    <b v="0"/>
    <x v="0"/>
    <s v="Aug"/>
    <x v="1"/>
    <x v="6"/>
    <s v="45-59"/>
    <s v="31-45"/>
    <n v="0"/>
    <n v="0"/>
    <n v="0"/>
    <x v="1"/>
  </r>
  <r>
    <s v="P1611"/>
    <d v="2024-08-27T09:29:00"/>
    <s v="F"/>
    <n v="51"/>
    <s v="Declined to Identify"/>
    <s v="Gastroenterology"/>
    <b v="0"/>
    <m/>
    <x v="49"/>
    <b v="0"/>
    <x v="0"/>
    <s v="Aug"/>
    <x v="6"/>
    <x v="1"/>
    <s v="45-59"/>
    <s v="46-60"/>
    <n v="0"/>
    <n v="0"/>
    <n v="0"/>
    <x v="1"/>
  </r>
  <r>
    <s v="P1612"/>
    <d v="2024-08-24T16:17:00"/>
    <s v="F"/>
    <n v="2"/>
    <s v="Declined to Identify"/>
    <s v="Gastroenterology"/>
    <b v="0"/>
    <m/>
    <x v="38"/>
    <b v="0"/>
    <x v="0"/>
    <s v="Aug"/>
    <x v="1"/>
    <x v="3"/>
    <s v="0-14"/>
    <s v="0-15"/>
    <n v="1"/>
    <n v="0"/>
    <n v="0"/>
    <x v="1"/>
  </r>
  <r>
    <s v="P1613"/>
    <d v="2024-10-28T01:41:00"/>
    <s v="F"/>
    <n v="47"/>
    <s v="Declined to Identify"/>
    <s v="Gastroenterology"/>
    <b v="0"/>
    <m/>
    <x v="31"/>
    <b v="0"/>
    <x v="0"/>
    <s v="Oct"/>
    <x v="4"/>
    <x v="4"/>
    <s v="45-59"/>
    <s v="16-30"/>
    <n v="1"/>
    <n v="0"/>
    <n v="0"/>
    <x v="1"/>
  </r>
  <r>
    <s v="P1614"/>
    <d v="2023-11-26T15:03:00"/>
    <s v="F"/>
    <n v="4"/>
    <s v="Declined to Identify"/>
    <s v="Gastroenterology"/>
    <b v="0"/>
    <m/>
    <x v="14"/>
    <b v="0"/>
    <x v="1"/>
    <s v="Nov"/>
    <x v="3"/>
    <x v="3"/>
    <s v="0-14"/>
    <s v="46-60"/>
    <n v="0"/>
    <n v="0"/>
    <n v="0"/>
    <x v="1"/>
  </r>
  <r>
    <s v="P1615"/>
    <d v="2024-07-23T04:54:00"/>
    <s v="F"/>
    <n v="14"/>
    <s v="Declined to Identify"/>
    <s v="Gastroenterology"/>
    <b v="0"/>
    <m/>
    <x v="44"/>
    <b v="0"/>
    <x v="0"/>
    <s v="Jul"/>
    <x v="6"/>
    <x v="5"/>
    <s v="0-14"/>
    <s v="31-45"/>
    <n v="0"/>
    <n v="0"/>
    <n v="0"/>
    <x v="1"/>
  </r>
  <r>
    <s v="P1616"/>
    <d v="2024-09-12T13:20:00"/>
    <s v="F"/>
    <n v="65"/>
    <s v="Declined to Identify"/>
    <s v="Gastroenterology"/>
    <b v="0"/>
    <m/>
    <x v="42"/>
    <b v="0"/>
    <x v="0"/>
    <s v="Sep"/>
    <x v="2"/>
    <x v="6"/>
    <s v="60-74"/>
    <s v="0-15"/>
    <n v="1"/>
    <n v="0"/>
    <n v="0"/>
    <x v="1"/>
  </r>
  <r>
    <s v="P1617"/>
    <d v="2023-09-02T04:21:00"/>
    <s v="F"/>
    <n v="33"/>
    <s v="Declined to Identify"/>
    <s v="Gastroenterology"/>
    <b v="0"/>
    <m/>
    <x v="16"/>
    <b v="0"/>
    <x v="1"/>
    <s v="Sep"/>
    <x v="1"/>
    <x v="5"/>
    <s v="30-44"/>
    <s v="46-60"/>
    <n v="0"/>
    <n v="0"/>
    <n v="0"/>
    <x v="1"/>
  </r>
  <r>
    <s v="P1618"/>
    <d v="2024-06-17T23:04:00"/>
    <s v="F"/>
    <n v="78"/>
    <s v="Declined to Identify"/>
    <s v="Gastroenterology"/>
    <b v="0"/>
    <n v="6"/>
    <x v="37"/>
    <b v="0"/>
    <x v="0"/>
    <s v="Jun"/>
    <x v="4"/>
    <x v="2"/>
    <s v="75+"/>
    <s v="31-45"/>
    <n v="0"/>
    <n v="0"/>
    <n v="0"/>
    <x v="1"/>
  </r>
  <r>
    <s v="P1619"/>
    <d v="2023-08-26T05:20:00"/>
    <s v="F"/>
    <n v="38"/>
    <s v="Declined to Identify"/>
    <s v="General Practice"/>
    <b v="0"/>
    <m/>
    <x v="35"/>
    <b v="0"/>
    <x v="1"/>
    <s v="Aug"/>
    <x v="1"/>
    <x v="5"/>
    <s v="30-44"/>
    <s v="16-30"/>
    <n v="1"/>
    <n v="0"/>
    <n v="0"/>
    <x v="1"/>
  </r>
  <r>
    <s v="P1620"/>
    <d v="2023-07-18T18:53:00"/>
    <s v="F"/>
    <n v="51"/>
    <s v="Declined to Identify"/>
    <s v="General Practice"/>
    <b v="0"/>
    <m/>
    <x v="9"/>
    <b v="0"/>
    <x v="1"/>
    <s v="Jul"/>
    <x v="6"/>
    <x v="7"/>
    <s v="45-59"/>
    <s v="46-60"/>
    <n v="0"/>
    <n v="0"/>
    <n v="0"/>
    <x v="1"/>
  </r>
  <r>
    <s v="P1621"/>
    <d v="2023-09-05T06:36:00"/>
    <s v="F"/>
    <n v="50"/>
    <s v="Declined to Identify"/>
    <s v="General Practice"/>
    <b v="0"/>
    <m/>
    <x v="4"/>
    <b v="0"/>
    <x v="1"/>
    <s v="Sep"/>
    <x v="6"/>
    <x v="0"/>
    <s v="45-59"/>
    <s v="0-15"/>
    <n v="1"/>
    <n v="0"/>
    <n v="0"/>
    <x v="1"/>
  </r>
  <r>
    <s v="P1622"/>
    <d v="2024-09-14T10:04:00"/>
    <s v="F"/>
    <n v="15"/>
    <s v="Declined to Identify"/>
    <s v="General Practice"/>
    <b v="0"/>
    <m/>
    <x v="17"/>
    <b v="0"/>
    <x v="0"/>
    <s v="Sep"/>
    <x v="1"/>
    <x v="1"/>
    <s v="15-29"/>
    <s v="31-45"/>
    <n v="0"/>
    <n v="0"/>
    <n v="0"/>
    <x v="1"/>
  </r>
  <r>
    <s v="P1623"/>
    <d v="2023-07-01T12:07:00"/>
    <s v="F"/>
    <n v="51"/>
    <s v="Declined to Identify"/>
    <s v="General Practice"/>
    <b v="0"/>
    <m/>
    <x v="17"/>
    <b v="0"/>
    <x v="1"/>
    <s v="Jul"/>
    <x v="1"/>
    <x v="6"/>
    <s v="45-59"/>
    <s v="31-45"/>
    <n v="0"/>
    <n v="0"/>
    <n v="0"/>
    <x v="1"/>
  </r>
  <r>
    <s v="P1624"/>
    <d v="2024-08-24T16:01:00"/>
    <s v="F"/>
    <n v="8"/>
    <s v="Declined to Identify"/>
    <s v="General Practice"/>
    <b v="0"/>
    <m/>
    <x v="33"/>
    <b v="0"/>
    <x v="0"/>
    <s v="Aug"/>
    <x v="1"/>
    <x v="3"/>
    <s v="0-14"/>
    <s v="31-45"/>
    <n v="0"/>
    <n v="0"/>
    <n v="0"/>
    <x v="1"/>
  </r>
  <r>
    <s v="P1625"/>
    <d v="2024-09-15T07:06:00"/>
    <s v="F"/>
    <n v="18"/>
    <s v="Declined to Identify"/>
    <s v="General Practice"/>
    <b v="0"/>
    <m/>
    <x v="27"/>
    <b v="0"/>
    <x v="0"/>
    <s v="Sep"/>
    <x v="3"/>
    <x v="0"/>
    <s v="15-29"/>
    <s v="46-60"/>
    <n v="0"/>
    <n v="0"/>
    <n v="0"/>
    <x v="1"/>
  </r>
  <r>
    <s v="P1626"/>
    <d v="2024-04-27T11:49:00"/>
    <s v="F"/>
    <n v="63"/>
    <s v="Declined to Identify"/>
    <s v="General Practice"/>
    <b v="0"/>
    <m/>
    <x v="49"/>
    <b v="0"/>
    <x v="0"/>
    <s v="Apr"/>
    <x v="1"/>
    <x v="1"/>
    <s v="60-74"/>
    <s v="46-60"/>
    <n v="0"/>
    <n v="0"/>
    <n v="0"/>
    <x v="1"/>
  </r>
  <r>
    <s v="P1627"/>
    <d v="2024-06-19T02:14:00"/>
    <s v="F"/>
    <n v="3"/>
    <s v="Declined to Identify"/>
    <s v="General Practice"/>
    <b v="0"/>
    <m/>
    <x v="17"/>
    <b v="0"/>
    <x v="0"/>
    <s v="Jun"/>
    <x v="0"/>
    <x v="4"/>
    <s v="0-14"/>
    <s v="31-45"/>
    <n v="0"/>
    <n v="0"/>
    <n v="0"/>
    <x v="1"/>
  </r>
  <r>
    <s v="P1628"/>
    <d v="2024-04-29T04:41:00"/>
    <s v="F"/>
    <n v="64"/>
    <s v="Declined to Identify"/>
    <s v="General Practice"/>
    <b v="0"/>
    <m/>
    <x v="11"/>
    <b v="0"/>
    <x v="0"/>
    <s v="Apr"/>
    <x v="4"/>
    <x v="5"/>
    <s v="60-74"/>
    <s v="46-60"/>
    <n v="0"/>
    <n v="0"/>
    <n v="0"/>
    <x v="1"/>
  </r>
  <r>
    <s v="P1629"/>
    <d v="2023-06-26T05:23:00"/>
    <s v="F"/>
    <n v="66"/>
    <s v="Declined to Identify"/>
    <s v="General Practice"/>
    <b v="0"/>
    <m/>
    <x v="6"/>
    <b v="0"/>
    <x v="1"/>
    <s v="Jun"/>
    <x v="4"/>
    <x v="5"/>
    <s v="60-74"/>
    <s v="31-45"/>
    <n v="0"/>
    <n v="0"/>
    <n v="0"/>
    <x v="1"/>
  </r>
  <r>
    <s v="P1630"/>
    <d v="2024-04-17T04:16:00"/>
    <s v="F"/>
    <n v="66"/>
    <s v="Declined to Identify"/>
    <s v="General Practice"/>
    <b v="0"/>
    <m/>
    <x v="44"/>
    <b v="0"/>
    <x v="0"/>
    <s v="Apr"/>
    <x v="0"/>
    <x v="5"/>
    <s v="60-74"/>
    <s v="31-45"/>
    <n v="0"/>
    <n v="0"/>
    <n v="0"/>
    <x v="1"/>
  </r>
  <r>
    <s v="P1631"/>
    <d v="2023-04-11T13:49:00"/>
    <s v="F"/>
    <n v="51"/>
    <s v="Declined to Identify"/>
    <s v="General Practice"/>
    <b v="0"/>
    <m/>
    <x v="11"/>
    <b v="0"/>
    <x v="1"/>
    <s v="Apr"/>
    <x v="6"/>
    <x v="6"/>
    <s v="45-59"/>
    <s v="46-60"/>
    <n v="0"/>
    <n v="0"/>
    <n v="0"/>
    <x v="1"/>
  </r>
  <r>
    <s v="P1632"/>
    <d v="2024-04-27T20:13:00"/>
    <s v="F"/>
    <n v="26"/>
    <s v="Declined to Identify"/>
    <s v="General Practice"/>
    <b v="0"/>
    <m/>
    <x v="49"/>
    <b v="0"/>
    <x v="0"/>
    <s v="Apr"/>
    <x v="1"/>
    <x v="7"/>
    <s v="15-29"/>
    <s v="46-60"/>
    <n v="0"/>
    <n v="0"/>
    <n v="0"/>
    <x v="1"/>
  </r>
  <r>
    <s v="P1633"/>
    <d v="2024-05-27T06:04:00"/>
    <s v="F"/>
    <n v="46"/>
    <s v="Declined to Identify"/>
    <s v="General Practice"/>
    <b v="0"/>
    <m/>
    <x v="36"/>
    <b v="0"/>
    <x v="0"/>
    <s v="May"/>
    <x v="4"/>
    <x v="0"/>
    <s v="45-59"/>
    <s v="16-30"/>
    <n v="1"/>
    <n v="0"/>
    <n v="0"/>
    <x v="1"/>
  </r>
  <r>
    <s v="P1634"/>
    <d v="2023-08-29T14:05:00"/>
    <s v="F"/>
    <n v="26"/>
    <s v="Declined to Identify"/>
    <s v="General Practice"/>
    <b v="0"/>
    <m/>
    <x v="35"/>
    <b v="0"/>
    <x v="1"/>
    <s v="Aug"/>
    <x v="6"/>
    <x v="6"/>
    <s v="15-29"/>
    <s v="16-30"/>
    <n v="1"/>
    <n v="0"/>
    <n v="0"/>
    <x v="1"/>
  </r>
  <r>
    <s v="P1635"/>
    <d v="2023-10-28T19:52:00"/>
    <s v="F"/>
    <n v="51"/>
    <s v="Declined to Identify"/>
    <s v="General Practice"/>
    <b v="0"/>
    <m/>
    <x v="2"/>
    <b v="0"/>
    <x v="1"/>
    <s v="Oct"/>
    <x v="1"/>
    <x v="7"/>
    <s v="45-59"/>
    <s v="46-60"/>
    <n v="0"/>
    <n v="0"/>
    <n v="0"/>
    <x v="1"/>
  </r>
  <r>
    <s v="P1636"/>
    <d v="2023-05-23T05:36:00"/>
    <s v="F"/>
    <n v="61"/>
    <s v="Declined to Identify"/>
    <s v="General Practice"/>
    <b v="0"/>
    <m/>
    <x v="28"/>
    <b v="0"/>
    <x v="1"/>
    <s v="May"/>
    <x v="6"/>
    <x v="5"/>
    <s v="60-74"/>
    <s v="16-30"/>
    <n v="1"/>
    <n v="0"/>
    <n v="0"/>
    <x v="1"/>
  </r>
  <r>
    <s v="P1637"/>
    <d v="2024-02-01T06:31:00"/>
    <s v="F"/>
    <n v="48"/>
    <s v="Declined to Identify"/>
    <s v="General Practice"/>
    <b v="0"/>
    <m/>
    <x v="18"/>
    <b v="0"/>
    <x v="0"/>
    <s v="Feb"/>
    <x v="2"/>
    <x v="0"/>
    <s v="45-59"/>
    <s v="16-30"/>
    <n v="1"/>
    <n v="0"/>
    <n v="0"/>
    <x v="1"/>
  </r>
  <r>
    <s v="P1638"/>
    <d v="2024-10-08T00:30:00"/>
    <s v="F"/>
    <n v="9"/>
    <s v="Declined to Identify"/>
    <s v="General Practice"/>
    <b v="0"/>
    <m/>
    <x v="13"/>
    <b v="0"/>
    <x v="0"/>
    <s v="Oct"/>
    <x v="6"/>
    <x v="4"/>
    <s v="0-14"/>
    <s v="46-60"/>
    <n v="0"/>
    <n v="0"/>
    <n v="0"/>
    <x v="1"/>
  </r>
  <r>
    <s v="P1639"/>
    <d v="2024-05-05T14:12:00"/>
    <s v="F"/>
    <n v="1"/>
    <s v="Declined to Identify"/>
    <s v="General Practice"/>
    <b v="0"/>
    <m/>
    <x v="15"/>
    <b v="0"/>
    <x v="0"/>
    <s v="May"/>
    <x v="3"/>
    <x v="6"/>
    <s v="0-14"/>
    <s v="31-45"/>
    <n v="0"/>
    <n v="0"/>
    <n v="0"/>
    <x v="1"/>
  </r>
  <r>
    <s v="P1640"/>
    <d v="2024-06-18T00:00:00"/>
    <s v="F"/>
    <n v="39"/>
    <s v="Declined to Identify"/>
    <s v="General Practice"/>
    <b v="0"/>
    <m/>
    <x v="13"/>
    <b v="0"/>
    <x v="0"/>
    <s v="Jun"/>
    <x v="6"/>
    <x v="4"/>
    <s v="30-44"/>
    <s v="46-60"/>
    <n v="0"/>
    <n v="0"/>
    <n v="0"/>
    <x v="1"/>
  </r>
  <r>
    <s v="P1641"/>
    <d v="2023-11-23T05:50:00"/>
    <s v="F"/>
    <n v="67"/>
    <s v="Declined to Identify"/>
    <s v="General Practice"/>
    <b v="0"/>
    <m/>
    <x v="26"/>
    <b v="0"/>
    <x v="1"/>
    <s v="Nov"/>
    <x v="2"/>
    <x v="5"/>
    <s v="60-74"/>
    <s v="31-45"/>
    <n v="0"/>
    <n v="0"/>
    <n v="0"/>
    <x v="1"/>
  </r>
  <r>
    <s v="P1642"/>
    <d v="2024-05-24T00:43:00"/>
    <s v="F"/>
    <n v="46"/>
    <s v="Declined to Identify"/>
    <s v="General Practice"/>
    <b v="0"/>
    <m/>
    <x v="10"/>
    <b v="0"/>
    <x v="0"/>
    <s v="May"/>
    <x v="5"/>
    <x v="4"/>
    <s v="45-59"/>
    <s v="31-45"/>
    <n v="0"/>
    <n v="0"/>
    <n v="0"/>
    <x v="1"/>
  </r>
  <r>
    <s v="P1643"/>
    <d v="2023-10-31T11:37:00"/>
    <s v="F"/>
    <n v="50"/>
    <s v="Declined to Identify"/>
    <s v="General Practice"/>
    <b v="0"/>
    <m/>
    <x v="39"/>
    <b v="0"/>
    <x v="1"/>
    <s v="Oct"/>
    <x v="6"/>
    <x v="1"/>
    <s v="45-59"/>
    <s v="0-15"/>
    <n v="1"/>
    <n v="0"/>
    <n v="0"/>
    <x v="1"/>
  </r>
  <r>
    <s v="P1644"/>
    <d v="2024-08-12T18:52:00"/>
    <s v="F"/>
    <n v="63"/>
    <s v="Declined to Identify"/>
    <s v="General Practice"/>
    <b v="0"/>
    <m/>
    <x v="41"/>
    <b v="0"/>
    <x v="0"/>
    <s v="Aug"/>
    <x v="4"/>
    <x v="7"/>
    <s v="60-74"/>
    <s v="16-30"/>
    <n v="1"/>
    <n v="0"/>
    <n v="0"/>
    <x v="1"/>
  </r>
  <r>
    <s v="P1645"/>
    <d v="2024-01-26T06:13:00"/>
    <s v="F"/>
    <n v="60"/>
    <s v="Declined to Identify"/>
    <s v="General Practice"/>
    <b v="0"/>
    <m/>
    <x v="9"/>
    <b v="0"/>
    <x v="0"/>
    <s v="Jan"/>
    <x v="5"/>
    <x v="0"/>
    <s v="60-74"/>
    <s v="46-60"/>
    <n v="0"/>
    <n v="0"/>
    <n v="0"/>
    <x v="1"/>
  </r>
  <r>
    <s v="P1646"/>
    <d v="2024-04-22T23:23:00"/>
    <s v="F"/>
    <n v="72"/>
    <s v="Declined to Identify"/>
    <s v="General Practice"/>
    <b v="0"/>
    <m/>
    <x v="20"/>
    <b v="0"/>
    <x v="0"/>
    <s v="Apr"/>
    <x v="4"/>
    <x v="2"/>
    <s v="60-74"/>
    <s v="16-30"/>
    <n v="1"/>
    <n v="0"/>
    <n v="0"/>
    <x v="1"/>
  </r>
  <r>
    <s v="P1647"/>
    <d v="2024-03-21T08:17:00"/>
    <s v="F"/>
    <n v="73"/>
    <s v="Declined to Identify"/>
    <s v="General Practice"/>
    <b v="0"/>
    <m/>
    <x v="28"/>
    <b v="0"/>
    <x v="0"/>
    <s v="Mar"/>
    <x v="2"/>
    <x v="0"/>
    <s v="60-74"/>
    <s v="16-30"/>
    <n v="1"/>
    <n v="0"/>
    <n v="0"/>
    <x v="1"/>
  </r>
  <r>
    <s v="P1648"/>
    <d v="2024-09-21T19:49:00"/>
    <s v="F"/>
    <n v="61"/>
    <s v="Declined to Identify"/>
    <s v="General Practice"/>
    <b v="0"/>
    <m/>
    <x v="28"/>
    <b v="0"/>
    <x v="0"/>
    <s v="Sep"/>
    <x v="1"/>
    <x v="7"/>
    <s v="60-74"/>
    <s v="16-30"/>
    <n v="1"/>
    <n v="0"/>
    <n v="0"/>
    <x v="1"/>
  </r>
  <r>
    <s v="P1649"/>
    <d v="2024-02-04T00:45:00"/>
    <s v="F"/>
    <n v="52"/>
    <s v="Declined to Identify"/>
    <s v="General Practice"/>
    <b v="0"/>
    <m/>
    <x v="25"/>
    <b v="0"/>
    <x v="0"/>
    <s v="Feb"/>
    <x v="3"/>
    <x v="4"/>
    <s v="45-59"/>
    <s v="46-60"/>
    <n v="0"/>
    <n v="0"/>
    <n v="0"/>
    <x v="1"/>
  </r>
  <r>
    <s v="P1650"/>
    <d v="2024-01-17T11:35:00"/>
    <s v="F"/>
    <n v="52"/>
    <s v="Declined to Identify"/>
    <s v="General Practice"/>
    <b v="0"/>
    <m/>
    <x v="49"/>
    <b v="0"/>
    <x v="0"/>
    <s v="Jan"/>
    <x v="0"/>
    <x v="1"/>
    <s v="45-59"/>
    <s v="46-60"/>
    <n v="0"/>
    <n v="0"/>
    <n v="0"/>
    <x v="1"/>
  </r>
  <r>
    <s v="P1651"/>
    <d v="2024-01-05T09:12:00"/>
    <s v="F"/>
    <n v="51"/>
    <s v="Declined to Identify"/>
    <s v="General Practice"/>
    <b v="0"/>
    <m/>
    <x v="20"/>
    <b v="0"/>
    <x v="0"/>
    <s v="Jan"/>
    <x v="5"/>
    <x v="1"/>
    <s v="45-59"/>
    <s v="16-30"/>
    <n v="1"/>
    <n v="0"/>
    <n v="0"/>
    <x v="1"/>
  </r>
  <r>
    <s v="P1652"/>
    <d v="2024-05-10T10:47:00"/>
    <s v="F"/>
    <n v="38"/>
    <s v="Declined to Identify"/>
    <s v="General Practice"/>
    <b v="0"/>
    <m/>
    <x v="5"/>
    <b v="0"/>
    <x v="0"/>
    <s v="May"/>
    <x v="5"/>
    <x v="1"/>
    <s v="30-44"/>
    <s v="46-60"/>
    <n v="0"/>
    <n v="0"/>
    <n v="0"/>
    <x v="1"/>
  </r>
  <r>
    <s v="P1653"/>
    <d v="2024-07-20T00:12:00"/>
    <s v="F"/>
    <n v="30"/>
    <s v="Declined to Identify"/>
    <s v="General Practice"/>
    <b v="0"/>
    <n v="0"/>
    <x v="39"/>
    <b v="0"/>
    <x v="0"/>
    <s v="Jul"/>
    <x v="1"/>
    <x v="4"/>
    <s v="30-44"/>
    <s v="0-15"/>
    <n v="1"/>
    <n v="0"/>
    <n v="0"/>
    <x v="1"/>
  </r>
  <r>
    <s v="P1654"/>
    <d v="2023-05-11T08:01:00"/>
    <s v="F"/>
    <n v="57"/>
    <s v="Declined to Identify"/>
    <s v="General Practice"/>
    <b v="0"/>
    <n v="1"/>
    <x v="38"/>
    <b v="0"/>
    <x v="1"/>
    <s v="May"/>
    <x v="2"/>
    <x v="0"/>
    <s v="45-59"/>
    <s v="0-15"/>
    <n v="1"/>
    <n v="0"/>
    <n v="0"/>
    <x v="1"/>
  </r>
  <r>
    <s v="P1655"/>
    <d v="2023-09-18T00:31:00"/>
    <s v="F"/>
    <n v="11"/>
    <s v="Declined to Identify"/>
    <s v="General Practice"/>
    <b v="0"/>
    <n v="1"/>
    <x v="17"/>
    <b v="0"/>
    <x v="1"/>
    <s v="Sep"/>
    <x v="4"/>
    <x v="4"/>
    <s v="0-14"/>
    <s v="31-45"/>
    <n v="0"/>
    <n v="0"/>
    <n v="0"/>
    <x v="1"/>
  </r>
  <r>
    <s v="P1656"/>
    <d v="2023-09-22T03:30:00"/>
    <s v="F"/>
    <n v="55"/>
    <s v="Declined to Identify"/>
    <s v="General Practice"/>
    <b v="0"/>
    <n v="2"/>
    <x v="1"/>
    <b v="0"/>
    <x v="1"/>
    <s v="Sep"/>
    <x v="5"/>
    <x v="5"/>
    <s v="45-59"/>
    <s v="16-30"/>
    <n v="1"/>
    <n v="0"/>
    <n v="0"/>
    <x v="1"/>
  </r>
  <r>
    <s v="P1657"/>
    <d v="2024-08-31T16:03:00"/>
    <s v="F"/>
    <n v="24"/>
    <s v="Declined to Identify"/>
    <s v="General Practice"/>
    <b v="0"/>
    <n v="3"/>
    <x v="11"/>
    <b v="0"/>
    <x v="0"/>
    <s v="Aug"/>
    <x v="1"/>
    <x v="3"/>
    <s v="15-29"/>
    <s v="46-60"/>
    <n v="0"/>
    <n v="0"/>
    <n v="0"/>
    <x v="1"/>
  </r>
  <r>
    <s v="P1658"/>
    <d v="2024-01-13T21:44:00"/>
    <s v="F"/>
    <n v="63"/>
    <s v="Declined to Identify"/>
    <s v="General Practice"/>
    <b v="0"/>
    <n v="3"/>
    <x v="30"/>
    <b v="0"/>
    <x v="0"/>
    <s v="Jan"/>
    <x v="1"/>
    <x v="2"/>
    <s v="60-74"/>
    <s v="0-15"/>
    <n v="1"/>
    <n v="0"/>
    <n v="0"/>
    <x v="1"/>
  </r>
  <r>
    <s v="P1659"/>
    <d v="2024-04-28T01:23:00"/>
    <s v="F"/>
    <n v="47"/>
    <s v="Declined to Identify"/>
    <s v="General Practice"/>
    <b v="0"/>
    <n v="5"/>
    <x v="15"/>
    <b v="0"/>
    <x v="0"/>
    <s v="Apr"/>
    <x v="3"/>
    <x v="4"/>
    <s v="45-59"/>
    <s v="31-45"/>
    <n v="0"/>
    <n v="0"/>
    <n v="0"/>
    <x v="1"/>
  </r>
  <r>
    <s v="P1660"/>
    <d v="2023-09-20T09:48:00"/>
    <s v="F"/>
    <n v="28"/>
    <s v="Declined to Identify"/>
    <s v="General Practice"/>
    <b v="0"/>
    <n v="5"/>
    <x v="18"/>
    <b v="0"/>
    <x v="1"/>
    <s v="Sep"/>
    <x v="0"/>
    <x v="1"/>
    <s v="15-29"/>
    <s v="16-30"/>
    <n v="1"/>
    <n v="0"/>
    <n v="0"/>
    <x v="1"/>
  </r>
  <r>
    <s v="P1661"/>
    <d v="2024-09-05T17:26:00"/>
    <s v="F"/>
    <n v="68"/>
    <s v="Declined to Identify"/>
    <s v="General Practice"/>
    <b v="0"/>
    <n v="5"/>
    <x v="40"/>
    <b v="0"/>
    <x v="0"/>
    <s v="Sep"/>
    <x v="2"/>
    <x v="3"/>
    <s v="60-74"/>
    <s v="31-45"/>
    <n v="0"/>
    <n v="0"/>
    <n v="0"/>
    <x v="1"/>
  </r>
  <r>
    <s v="P1662"/>
    <d v="2024-08-10T07:40:00"/>
    <s v="F"/>
    <n v="75"/>
    <s v="Declined to Identify"/>
    <s v="General Practice"/>
    <b v="0"/>
    <n v="6"/>
    <x v="5"/>
    <b v="0"/>
    <x v="0"/>
    <s v="Aug"/>
    <x v="1"/>
    <x v="0"/>
    <s v="75+"/>
    <s v="46-60"/>
    <n v="0"/>
    <n v="0"/>
    <n v="0"/>
    <x v="1"/>
  </r>
  <r>
    <s v="P1663"/>
    <d v="2024-07-17T10:32:00"/>
    <s v="F"/>
    <n v="2"/>
    <s v="Declined to Identify"/>
    <s v="General Practice"/>
    <b v="0"/>
    <n v="7"/>
    <x v="36"/>
    <b v="0"/>
    <x v="0"/>
    <s v="Jul"/>
    <x v="0"/>
    <x v="1"/>
    <s v="0-14"/>
    <s v="16-30"/>
    <n v="1"/>
    <n v="0"/>
    <n v="1"/>
    <x v="1"/>
  </r>
  <r>
    <s v="P1664"/>
    <d v="2023-05-23T04:39:00"/>
    <s v="F"/>
    <n v="61"/>
    <s v="Declined to Identify"/>
    <s v="General Practice"/>
    <b v="0"/>
    <n v="10"/>
    <x v="5"/>
    <b v="0"/>
    <x v="1"/>
    <s v="May"/>
    <x v="6"/>
    <x v="5"/>
    <s v="60-74"/>
    <s v="46-60"/>
    <n v="0"/>
    <n v="0"/>
    <n v="0"/>
    <x v="1"/>
  </r>
  <r>
    <s v="P1665"/>
    <d v="2023-04-07T03:56:00"/>
    <s v="F"/>
    <n v="11"/>
    <s v="Declined to Identify"/>
    <s v="Neurology"/>
    <b v="0"/>
    <m/>
    <x v="38"/>
    <b v="0"/>
    <x v="1"/>
    <s v="Apr"/>
    <x v="5"/>
    <x v="5"/>
    <s v="0-14"/>
    <s v="0-15"/>
    <n v="1"/>
    <n v="0"/>
    <n v="0"/>
    <x v="1"/>
  </r>
  <r>
    <s v="P1666"/>
    <d v="2023-08-12T17:53:00"/>
    <s v="F"/>
    <n v="73"/>
    <s v="Declined to Identify"/>
    <s v="Neurology"/>
    <b v="0"/>
    <m/>
    <x v="20"/>
    <b v="0"/>
    <x v="1"/>
    <s v="Aug"/>
    <x v="1"/>
    <x v="3"/>
    <s v="60-74"/>
    <s v="16-30"/>
    <n v="1"/>
    <n v="0"/>
    <n v="0"/>
    <x v="1"/>
  </r>
  <r>
    <s v="P1667"/>
    <d v="2024-01-29T18:22:00"/>
    <s v="F"/>
    <n v="16"/>
    <s v="Declined to Identify"/>
    <s v="Neurology"/>
    <b v="0"/>
    <m/>
    <x v="19"/>
    <b v="0"/>
    <x v="0"/>
    <s v="Jan"/>
    <x v="4"/>
    <x v="7"/>
    <s v="15-29"/>
    <s v="16-30"/>
    <n v="1"/>
    <n v="0"/>
    <n v="0"/>
    <x v="1"/>
  </r>
  <r>
    <s v="P1668"/>
    <d v="2023-04-26T07:01:00"/>
    <s v="F"/>
    <n v="16"/>
    <s v="Declined to Identify"/>
    <s v="Neurology"/>
    <b v="0"/>
    <m/>
    <x v="40"/>
    <b v="0"/>
    <x v="1"/>
    <s v="Apr"/>
    <x v="0"/>
    <x v="0"/>
    <s v="15-29"/>
    <s v="31-45"/>
    <n v="0"/>
    <n v="0"/>
    <n v="0"/>
    <x v="1"/>
  </r>
  <r>
    <s v="P1669"/>
    <d v="2024-08-24T02:24:00"/>
    <s v="F"/>
    <n v="29"/>
    <s v="Declined to Identify"/>
    <s v="Neurology"/>
    <b v="0"/>
    <m/>
    <x v="37"/>
    <b v="0"/>
    <x v="0"/>
    <s v="Aug"/>
    <x v="1"/>
    <x v="4"/>
    <s v="15-29"/>
    <s v="31-45"/>
    <n v="0"/>
    <n v="0"/>
    <n v="0"/>
    <x v="1"/>
  </r>
  <r>
    <s v="P1670"/>
    <d v="2024-04-22T10:53:00"/>
    <s v="F"/>
    <n v="30"/>
    <s v="Declined to Identify"/>
    <s v="Neurology"/>
    <b v="0"/>
    <m/>
    <x v="32"/>
    <b v="0"/>
    <x v="0"/>
    <s v="Apr"/>
    <x v="4"/>
    <x v="1"/>
    <s v="30-44"/>
    <s v="46-60"/>
    <n v="0"/>
    <n v="0"/>
    <n v="0"/>
    <x v="1"/>
  </r>
  <r>
    <s v="P1671"/>
    <d v="2024-04-03T13:19:00"/>
    <s v="F"/>
    <n v="25"/>
    <s v="Declined to Identify"/>
    <s v="Neurology"/>
    <b v="0"/>
    <n v="6"/>
    <x v="25"/>
    <b v="0"/>
    <x v="0"/>
    <s v="Apr"/>
    <x v="0"/>
    <x v="6"/>
    <s v="15-29"/>
    <s v="46-60"/>
    <n v="0"/>
    <n v="0"/>
    <n v="0"/>
    <x v="1"/>
  </r>
  <r>
    <s v="P1672"/>
    <d v="2023-11-20T01:50:00"/>
    <s v="F"/>
    <n v="35"/>
    <s v="Declined to Identify"/>
    <s v="None"/>
    <b v="0"/>
    <m/>
    <x v="30"/>
    <b v="0"/>
    <x v="1"/>
    <s v="Nov"/>
    <x v="4"/>
    <x v="4"/>
    <s v="30-44"/>
    <s v="0-15"/>
    <n v="1"/>
    <n v="0"/>
    <n v="0"/>
    <x v="1"/>
  </r>
  <r>
    <s v="P1673"/>
    <d v="2024-05-11T09:28:00"/>
    <s v="F"/>
    <n v="32"/>
    <s v="Declined to Identify"/>
    <s v="None"/>
    <b v="0"/>
    <m/>
    <x v="35"/>
    <b v="0"/>
    <x v="0"/>
    <s v="May"/>
    <x v="1"/>
    <x v="1"/>
    <s v="30-44"/>
    <s v="16-30"/>
    <n v="1"/>
    <n v="0"/>
    <n v="0"/>
    <x v="1"/>
  </r>
  <r>
    <s v="P1674"/>
    <d v="2023-06-02T16:08:00"/>
    <s v="F"/>
    <n v="47"/>
    <s v="Declined to Identify"/>
    <s v="None"/>
    <b v="0"/>
    <m/>
    <x v="7"/>
    <b v="0"/>
    <x v="1"/>
    <s v="Jun"/>
    <x v="5"/>
    <x v="3"/>
    <s v="45-59"/>
    <s v="16-30"/>
    <n v="1"/>
    <n v="0"/>
    <n v="0"/>
    <x v="1"/>
  </r>
  <r>
    <s v="P1675"/>
    <d v="2023-05-05T05:48:00"/>
    <s v="F"/>
    <n v="23"/>
    <s v="Declined to Identify"/>
    <s v="None"/>
    <b v="0"/>
    <m/>
    <x v="19"/>
    <b v="0"/>
    <x v="1"/>
    <s v="May"/>
    <x v="5"/>
    <x v="5"/>
    <s v="15-29"/>
    <s v="16-30"/>
    <n v="1"/>
    <n v="0"/>
    <n v="0"/>
    <x v="1"/>
  </r>
  <r>
    <s v="P1676"/>
    <d v="2024-04-01T03:36:00"/>
    <s v="F"/>
    <n v="21"/>
    <s v="Declined to Identify"/>
    <s v="None"/>
    <b v="0"/>
    <m/>
    <x v="17"/>
    <b v="0"/>
    <x v="0"/>
    <s v="Apr"/>
    <x v="4"/>
    <x v="5"/>
    <s v="15-29"/>
    <s v="31-45"/>
    <n v="0"/>
    <n v="0"/>
    <n v="0"/>
    <x v="1"/>
  </r>
  <r>
    <s v="P1677"/>
    <d v="2023-05-11T18:00:00"/>
    <s v="F"/>
    <n v="45"/>
    <s v="Declined to Identify"/>
    <s v="None"/>
    <b v="0"/>
    <m/>
    <x v="14"/>
    <b v="0"/>
    <x v="1"/>
    <s v="May"/>
    <x v="2"/>
    <x v="7"/>
    <s v="45-59"/>
    <s v="46-60"/>
    <n v="0"/>
    <n v="0"/>
    <n v="0"/>
    <x v="1"/>
  </r>
  <r>
    <s v="P1678"/>
    <d v="2024-08-26T03:20:00"/>
    <s v="F"/>
    <n v="65"/>
    <s v="Declined to Identify"/>
    <s v="None"/>
    <b v="0"/>
    <m/>
    <x v="24"/>
    <b v="0"/>
    <x v="0"/>
    <s v="Aug"/>
    <x v="4"/>
    <x v="5"/>
    <s v="60-74"/>
    <s v="16-30"/>
    <n v="1"/>
    <n v="0"/>
    <n v="0"/>
    <x v="1"/>
  </r>
  <r>
    <s v="P1679"/>
    <d v="2024-01-30T19:17:00"/>
    <s v="F"/>
    <n v="57"/>
    <s v="Declined to Identify"/>
    <s v="None"/>
    <b v="0"/>
    <m/>
    <x v="7"/>
    <b v="0"/>
    <x v="0"/>
    <s v="Jan"/>
    <x v="6"/>
    <x v="7"/>
    <s v="45-59"/>
    <s v="16-30"/>
    <n v="1"/>
    <n v="0"/>
    <n v="0"/>
    <x v="1"/>
  </r>
  <r>
    <s v="P1680"/>
    <d v="2023-07-14T17:24:00"/>
    <s v="F"/>
    <n v="6"/>
    <s v="Declined to Identify"/>
    <s v="None"/>
    <b v="0"/>
    <m/>
    <x v="15"/>
    <b v="0"/>
    <x v="1"/>
    <s v="Jul"/>
    <x v="5"/>
    <x v="3"/>
    <s v="0-14"/>
    <s v="31-45"/>
    <n v="0"/>
    <n v="0"/>
    <n v="0"/>
    <x v="1"/>
  </r>
  <r>
    <s v="P1681"/>
    <d v="2024-01-31T01:25:00"/>
    <s v="F"/>
    <n v="41"/>
    <s v="Declined to Identify"/>
    <s v="None"/>
    <b v="0"/>
    <m/>
    <x v="23"/>
    <b v="0"/>
    <x v="0"/>
    <s v="Jan"/>
    <x v="0"/>
    <x v="4"/>
    <s v="30-44"/>
    <s v="46-60"/>
    <n v="0"/>
    <n v="0"/>
    <n v="0"/>
    <x v="1"/>
  </r>
  <r>
    <s v="P1682"/>
    <d v="2023-05-19T10:24:00"/>
    <s v="F"/>
    <n v="74"/>
    <s v="Declined to Identify"/>
    <s v="None"/>
    <b v="0"/>
    <m/>
    <x v="11"/>
    <b v="0"/>
    <x v="1"/>
    <s v="May"/>
    <x v="5"/>
    <x v="1"/>
    <s v="60-74"/>
    <s v="46-60"/>
    <n v="0"/>
    <n v="0"/>
    <n v="0"/>
    <x v="1"/>
  </r>
  <r>
    <s v="P1683"/>
    <d v="2024-07-17T00:56:00"/>
    <s v="F"/>
    <n v="57"/>
    <s v="Declined to Identify"/>
    <s v="None"/>
    <b v="0"/>
    <m/>
    <x v="41"/>
    <b v="0"/>
    <x v="0"/>
    <s v="Jul"/>
    <x v="0"/>
    <x v="4"/>
    <s v="45-59"/>
    <s v="16-30"/>
    <n v="1"/>
    <n v="0"/>
    <n v="0"/>
    <x v="1"/>
  </r>
  <r>
    <s v="P1684"/>
    <d v="2023-12-13T07:25:00"/>
    <s v="F"/>
    <n v="32"/>
    <s v="Declined to Identify"/>
    <s v="None"/>
    <b v="0"/>
    <m/>
    <x v="1"/>
    <b v="0"/>
    <x v="1"/>
    <s v="Dec"/>
    <x v="0"/>
    <x v="0"/>
    <s v="30-44"/>
    <s v="16-30"/>
    <n v="1"/>
    <n v="0"/>
    <n v="0"/>
    <x v="1"/>
  </r>
  <r>
    <s v="P1685"/>
    <d v="2024-08-02T02:14:00"/>
    <s v="F"/>
    <n v="24"/>
    <s v="Declined to Identify"/>
    <s v="None"/>
    <b v="0"/>
    <m/>
    <x v="10"/>
    <b v="0"/>
    <x v="0"/>
    <s v="Aug"/>
    <x v="5"/>
    <x v="4"/>
    <s v="15-29"/>
    <s v="31-45"/>
    <n v="0"/>
    <n v="0"/>
    <n v="0"/>
    <x v="1"/>
  </r>
  <r>
    <s v="P1686"/>
    <d v="2024-04-29T19:35:00"/>
    <s v="F"/>
    <n v="21"/>
    <s v="Declined to Identify"/>
    <s v="None"/>
    <b v="0"/>
    <m/>
    <x v="44"/>
    <b v="0"/>
    <x v="0"/>
    <s v="Apr"/>
    <x v="4"/>
    <x v="7"/>
    <s v="15-29"/>
    <s v="31-45"/>
    <n v="0"/>
    <n v="0"/>
    <n v="0"/>
    <x v="1"/>
  </r>
  <r>
    <s v="P1687"/>
    <d v="2024-03-13T09:42:00"/>
    <s v="F"/>
    <n v="45"/>
    <s v="Declined to Identify"/>
    <s v="None"/>
    <b v="0"/>
    <m/>
    <x v="41"/>
    <b v="0"/>
    <x v="0"/>
    <s v="Mar"/>
    <x v="0"/>
    <x v="1"/>
    <s v="45-59"/>
    <s v="16-30"/>
    <n v="1"/>
    <n v="0"/>
    <n v="0"/>
    <x v="1"/>
  </r>
  <r>
    <s v="P1688"/>
    <d v="2024-01-15T04:48:00"/>
    <s v="F"/>
    <n v="12"/>
    <s v="Declined to Identify"/>
    <s v="None"/>
    <b v="0"/>
    <m/>
    <x v="6"/>
    <b v="0"/>
    <x v="0"/>
    <s v="Jan"/>
    <x v="4"/>
    <x v="5"/>
    <s v="0-14"/>
    <s v="31-45"/>
    <n v="0"/>
    <n v="0"/>
    <n v="0"/>
    <x v="1"/>
  </r>
  <r>
    <s v="P1689"/>
    <d v="2023-08-14T19:00:00"/>
    <s v="F"/>
    <n v="28"/>
    <s v="Declined to Identify"/>
    <s v="None"/>
    <b v="0"/>
    <m/>
    <x v="14"/>
    <b v="0"/>
    <x v="1"/>
    <s v="Aug"/>
    <x v="4"/>
    <x v="7"/>
    <s v="15-29"/>
    <s v="46-60"/>
    <n v="0"/>
    <n v="0"/>
    <n v="0"/>
    <x v="1"/>
  </r>
  <r>
    <s v="P1690"/>
    <d v="2023-10-21T02:04:00"/>
    <s v="F"/>
    <n v="8"/>
    <s v="Declined to Identify"/>
    <s v="None"/>
    <b v="0"/>
    <m/>
    <x v="21"/>
    <b v="0"/>
    <x v="1"/>
    <s v="Oct"/>
    <x v="1"/>
    <x v="4"/>
    <s v="0-14"/>
    <s v="46-60"/>
    <n v="0"/>
    <n v="0"/>
    <n v="0"/>
    <x v="1"/>
  </r>
  <r>
    <s v="P1691"/>
    <d v="2024-09-14T07:33:00"/>
    <s v="F"/>
    <n v="75"/>
    <s v="Declined to Identify"/>
    <s v="None"/>
    <b v="0"/>
    <m/>
    <x v="50"/>
    <b v="0"/>
    <x v="0"/>
    <s v="Sep"/>
    <x v="1"/>
    <x v="0"/>
    <s v="75+"/>
    <s v="31-45"/>
    <n v="0"/>
    <n v="0"/>
    <n v="0"/>
    <x v="1"/>
  </r>
  <r>
    <s v="P1692"/>
    <d v="2024-04-05T07:12:00"/>
    <s v="F"/>
    <n v="33"/>
    <s v="Declined to Identify"/>
    <s v="None"/>
    <b v="0"/>
    <m/>
    <x v="43"/>
    <b v="0"/>
    <x v="0"/>
    <s v="Apr"/>
    <x v="5"/>
    <x v="0"/>
    <s v="30-44"/>
    <s v="46-60"/>
    <n v="0"/>
    <n v="0"/>
    <n v="0"/>
    <x v="1"/>
  </r>
  <r>
    <s v="P1693"/>
    <d v="2023-06-03T02:15:00"/>
    <s v="F"/>
    <n v="31"/>
    <s v="Declined to Identify"/>
    <s v="None"/>
    <b v="0"/>
    <m/>
    <x v="25"/>
    <b v="0"/>
    <x v="1"/>
    <s v="Jun"/>
    <x v="1"/>
    <x v="4"/>
    <s v="30-44"/>
    <s v="46-60"/>
    <n v="0"/>
    <n v="0"/>
    <n v="0"/>
    <x v="1"/>
  </r>
  <r>
    <s v="P1694"/>
    <d v="2024-01-04T06:34:00"/>
    <s v="F"/>
    <n v="9"/>
    <s v="Declined to Identify"/>
    <s v="None"/>
    <b v="0"/>
    <m/>
    <x v="19"/>
    <b v="0"/>
    <x v="0"/>
    <s v="Jan"/>
    <x v="2"/>
    <x v="0"/>
    <s v="0-14"/>
    <s v="16-30"/>
    <n v="1"/>
    <n v="0"/>
    <n v="0"/>
    <x v="1"/>
  </r>
  <r>
    <s v="P1695"/>
    <d v="2024-08-30T07:11:00"/>
    <s v="F"/>
    <n v="43"/>
    <s v="Declined to Identify"/>
    <s v="None"/>
    <b v="0"/>
    <m/>
    <x v="6"/>
    <b v="0"/>
    <x v="0"/>
    <s v="Aug"/>
    <x v="5"/>
    <x v="0"/>
    <s v="30-44"/>
    <s v="31-45"/>
    <n v="0"/>
    <n v="0"/>
    <n v="0"/>
    <x v="1"/>
  </r>
  <r>
    <s v="P1696"/>
    <d v="2023-10-09T08:21:00"/>
    <s v="F"/>
    <n v="41"/>
    <s v="Declined to Identify"/>
    <s v="None"/>
    <b v="0"/>
    <m/>
    <x v="32"/>
    <b v="0"/>
    <x v="1"/>
    <s v="Oct"/>
    <x v="4"/>
    <x v="0"/>
    <s v="30-44"/>
    <s v="46-60"/>
    <n v="0"/>
    <n v="0"/>
    <n v="0"/>
    <x v="1"/>
  </r>
  <r>
    <s v="P1697"/>
    <d v="2024-06-19T15:26:00"/>
    <s v="F"/>
    <n v="52"/>
    <s v="Declined to Identify"/>
    <s v="None"/>
    <b v="0"/>
    <m/>
    <x v="2"/>
    <b v="0"/>
    <x v="0"/>
    <s v="Jun"/>
    <x v="0"/>
    <x v="3"/>
    <s v="45-59"/>
    <s v="46-60"/>
    <n v="0"/>
    <n v="0"/>
    <n v="0"/>
    <x v="1"/>
  </r>
  <r>
    <s v="P1698"/>
    <d v="2024-01-23T10:05:00"/>
    <s v="F"/>
    <n v="67"/>
    <s v="Declined to Identify"/>
    <s v="None"/>
    <b v="0"/>
    <m/>
    <x v="38"/>
    <b v="0"/>
    <x v="0"/>
    <s v="Jan"/>
    <x v="6"/>
    <x v="1"/>
    <s v="60-74"/>
    <s v="0-15"/>
    <n v="1"/>
    <n v="0"/>
    <n v="0"/>
    <x v="1"/>
  </r>
  <r>
    <s v="P1699"/>
    <d v="2023-07-30T09:45:00"/>
    <s v="F"/>
    <n v="57"/>
    <s v="Declined to Identify"/>
    <s v="None"/>
    <b v="0"/>
    <m/>
    <x v="3"/>
    <b v="0"/>
    <x v="1"/>
    <s v="Jul"/>
    <x v="3"/>
    <x v="1"/>
    <s v="45-59"/>
    <s v="31-45"/>
    <n v="0"/>
    <n v="0"/>
    <n v="0"/>
    <x v="1"/>
  </r>
  <r>
    <s v="P1700"/>
    <d v="2024-04-24T21:45:00"/>
    <s v="F"/>
    <n v="68"/>
    <s v="Declined to Identify"/>
    <s v="None"/>
    <b v="0"/>
    <m/>
    <x v="43"/>
    <b v="0"/>
    <x v="0"/>
    <s v="Apr"/>
    <x v="0"/>
    <x v="2"/>
    <s v="60-74"/>
    <s v="46-60"/>
    <n v="0"/>
    <n v="0"/>
    <n v="0"/>
    <x v="1"/>
  </r>
  <r>
    <s v="P1701"/>
    <d v="2024-04-19T02:23:00"/>
    <s v="F"/>
    <n v="39"/>
    <s v="Declined to Identify"/>
    <s v="None"/>
    <b v="0"/>
    <m/>
    <x v="39"/>
    <b v="0"/>
    <x v="0"/>
    <s v="Apr"/>
    <x v="5"/>
    <x v="4"/>
    <s v="30-44"/>
    <s v="0-15"/>
    <n v="1"/>
    <n v="0"/>
    <n v="0"/>
    <x v="1"/>
  </r>
  <r>
    <s v="P1702"/>
    <d v="2023-06-25T14:23:00"/>
    <s v="F"/>
    <n v="2"/>
    <s v="Declined to Identify"/>
    <s v="None"/>
    <b v="0"/>
    <m/>
    <x v="18"/>
    <b v="0"/>
    <x v="1"/>
    <s v="Jun"/>
    <x v="3"/>
    <x v="6"/>
    <s v="0-14"/>
    <s v="16-30"/>
    <n v="1"/>
    <n v="0"/>
    <n v="0"/>
    <x v="1"/>
  </r>
  <r>
    <s v="P1703"/>
    <d v="2024-05-03T22:56:00"/>
    <s v="F"/>
    <n v="26"/>
    <s v="Declined to Identify"/>
    <s v="None"/>
    <b v="0"/>
    <m/>
    <x v="8"/>
    <b v="0"/>
    <x v="0"/>
    <s v="May"/>
    <x v="5"/>
    <x v="2"/>
    <s v="15-29"/>
    <s v="31-45"/>
    <n v="0"/>
    <n v="0"/>
    <n v="0"/>
    <x v="1"/>
  </r>
  <r>
    <s v="P1704"/>
    <d v="2023-11-06T01:52:00"/>
    <s v="F"/>
    <n v="76"/>
    <s v="Declined to Identify"/>
    <s v="None"/>
    <b v="0"/>
    <m/>
    <x v="16"/>
    <b v="0"/>
    <x v="1"/>
    <s v="Nov"/>
    <x v="4"/>
    <x v="4"/>
    <s v="75+"/>
    <s v="46-60"/>
    <n v="0"/>
    <n v="0"/>
    <n v="0"/>
    <x v="1"/>
  </r>
  <r>
    <s v="P1705"/>
    <d v="2024-05-12T18:27:00"/>
    <s v="F"/>
    <n v="64"/>
    <s v="Declined to Identify"/>
    <s v="None"/>
    <b v="0"/>
    <m/>
    <x v="21"/>
    <b v="0"/>
    <x v="0"/>
    <s v="May"/>
    <x v="3"/>
    <x v="7"/>
    <s v="60-74"/>
    <s v="46-60"/>
    <n v="0"/>
    <n v="0"/>
    <n v="0"/>
    <x v="1"/>
  </r>
  <r>
    <s v="P1706"/>
    <d v="2024-02-09T02:23:00"/>
    <s v="F"/>
    <n v="22"/>
    <s v="Declined to Identify"/>
    <s v="None"/>
    <b v="0"/>
    <m/>
    <x v="46"/>
    <b v="0"/>
    <x v="0"/>
    <s v="Feb"/>
    <x v="5"/>
    <x v="4"/>
    <s v="15-29"/>
    <s v="16-30"/>
    <n v="1"/>
    <n v="0"/>
    <n v="0"/>
    <x v="1"/>
  </r>
  <r>
    <s v="P1707"/>
    <d v="2024-09-20T20:50:00"/>
    <s v="F"/>
    <n v="32"/>
    <s v="Declined to Identify"/>
    <s v="None"/>
    <b v="0"/>
    <m/>
    <x v="7"/>
    <b v="0"/>
    <x v="0"/>
    <s v="Sep"/>
    <x v="5"/>
    <x v="7"/>
    <s v="30-44"/>
    <s v="16-30"/>
    <n v="1"/>
    <n v="0"/>
    <n v="0"/>
    <x v="1"/>
  </r>
  <r>
    <s v="P1708"/>
    <d v="2024-04-20T22:42:00"/>
    <s v="F"/>
    <n v="4"/>
    <s v="Declined to Identify"/>
    <s v="None"/>
    <b v="0"/>
    <m/>
    <x v="12"/>
    <b v="0"/>
    <x v="0"/>
    <s v="Apr"/>
    <x v="1"/>
    <x v="2"/>
    <s v="0-14"/>
    <s v="31-45"/>
    <n v="0"/>
    <n v="0"/>
    <n v="0"/>
    <x v="1"/>
  </r>
  <r>
    <s v="P1709"/>
    <d v="2024-03-22T20:17:00"/>
    <s v="F"/>
    <n v="8"/>
    <s v="Declined to Identify"/>
    <s v="None"/>
    <b v="0"/>
    <m/>
    <x v="32"/>
    <b v="0"/>
    <x v="0"/>
    <s v="Mar"/>
    <x v="5"/>
    <x v="7"/>
    <s v="0-14"/>
    <s v="46-60"/>
    <n v="0"/>
    <n v="0"/>
    <n v="0"/>
    <x v="1"/>
  </r>
  <r>
    <s v="P1710"/>
    <d v="2024-02-28T02:27:00"/>
    <s v="F"/>
    <n v="15"/>
    <s v="Declined to Identify"/>
    <s v="None"/>
    <b v="0"/>
    <m/>
    <x v="47"/>
    <b v="0"/>
    <x v="0"/>
    <s v="Feb"/>
    <x v="0"/>
    <x v="4"/>
    <s v="15-29"/>
    <s v="46-60"/>
    <n v="0"/>
    <n v="0"/>
    <n v="0"/>
    <x v="1"/>
  </r>
  <r>
    <s v="P1711"/>
    <d v="2024-03-07T14:42:00"/>
    <s v="F"/>
    <n v="4"/>
    <s v="Declined to Identify"/>
    <s v="None"/>
    <b v="0"/>
    <m/>
    <x v="27"/>
    <b v="0"/>
    <x v="0"/>
    <s v="Mar"/>
    <x v="2"/>
    <x v="6"/>
    <s v="0-14"/>
    <s v="46-60"/>
    <n v="0"/>
    <n v="0"/>
    <n v="0"/>
    <x v="1"/>
  </r>
  <r>
    <s v="P1712"/>
    <d v="2023-09-02T07:15:00"/>
    <s v="F"/>
    <n v="2"/>
    <s v="Declined to Identify"/>
    <s v="None"/>
    <b v="0"/>
    <m/>
    <x v="1"/>
    <b v="0"/>
    <x v="1"/>
    <s v="Sep"/>
    <x v="1"/>
    <x v="0"/>
    <s v="0-14"/>
    <s v="16-30"/>
    <n v="1"/>
    <n v="0"/>
    <n v="0"/>
    <x v="1"/>
  </r>
  <r>
    <s v="P1713"/>
    <d v="2023-06-26T04:35:00"/>
    <s v="F"/>
    <n v="37"/>
    <s v="Declined to Identify"/>
    <s v="None"/>
    <b v="0"/>
    <m/>
    <x v="37"/>
    <b v="0"/>
    <x v="1"/>
    <s v="Jun"/>
    <x v="4"/>
    <x v="5"/>
    <s v="30-44"/>
    <s v="31-45"/>
    <n v="0"/>
    <n v="0"/>
    <n v="0"/>
    <x v="1"/>
  </r>
  <r>
    <s v="P1714"/>
    <d v="2023-07-25T04:15:00"/>
    <s v="F"/>
    <n v="76"/>
    <s v="Declined to Identify"/>
    <s v="None"/>
    <b v="0"/>
    <m/>
    <x v="11"/>
    <b v="0"/>
    <x v="1"/>
    <s v="Jul"/>
    <x v="6"/>
    <x v="5"/>
    <s v="75+"/>
    <s v="46-60"/>
    <n v="0"/>
    <n v="0"/>
    <n v="0"/>
    <x v="1"/>
  </r>
  <r>
    <s v="P1715"/>
    <d v="2024-03-10T19:34:00"/>
    <s v="F"/>
    <n v="77"/>
    <s v="Declined to Identify"/>
    <s v="None"/>
    <b v="0"/>
    <m/>
    <x v="10"/>
    <b v="0"/>
    <x v="0"/>
    <s v="Mar"/>
    <x v="3"/>
    <x v="7"/>
    <s v="75+"/>
    <s v="31-45"/>
    <n v="0"/>
    <n v="0"/>
    <n v="0"/>
    <x v="1"/>
  </r>
  <r>
    <s v="P1716"/>
    <d v="2024-05-03T08:42:00"/>
    <s v="F"/>
    <n v="54"/>
    <s v="Declined to Identify"/>
    <s v="None"/>
    <b v="0"/>
    <m/>
    <x v="8"/>
    <b v="0"/>
    <x v="0"/>
    <s v="May"/>
    <x v="5"/>
    <x v="0"/>
    <s v="45-59"/>
    <s v="31-45"/>
    <n v="0"/>
    <n v="0"/>
    <n v="0"/>
    <x v="1"/>
  </r>
  <r>
    <s v="P1717"/>
    <d v="2024-04-06T19:52:00"/>
    <s v="F"/>
    <n v="28"/>
    <s v="Declined to Identify"/>
    <s v="None"/>
    <b v="0"/>
    <m/>
    <x v="14"/>
    <b v="0"/>
    <x v="0"/>
    <s v="Apr"/>
    <x v="1"/>
    <x v="7"/>
    <s v="15-29"/>
    <s v="46-60"/>
    <n v="0"/>
    <n v="0"/>
    <n v="0"/>
    <x v="1"/>
  </r>
  <r>
    <s v="P1718"/>
    <d v="2024-07-09T17:51:00"/>
    <s v="F"/>
    <n v="41"/>
    <s v="Declined to Identify"/>
    <s v="None"/>
    <b v="0"/>
    <m/>
    <x v="44"/>
    <b v="0"/>
    <x v="0"/>
    <s v="Jul"/>
    <x v="6"/>
    <x v="3"/>
    <s v="30-44"/>
    <s v="31-45"/>
    <n v="0"/>
    <n v="0"/>
    <n v="0"/>
    <x v="1"/>
  </r>
  <r>
    <s v="P1719"/>
    <d v="2024-05-19T12:09:00"/>
    <s v="F"/>
    <n v="40"/>
    <s v="Declined to Identify"/>
    <s v="None"/>
    <b v="0"/>
    <m/>
    <x v="13"/>
    <b v="0"/>
    <x v="0"/>
    <s v="May"/>
    <x v="3"/>
    <x v="6"/>
    <s v="30-44"/>
    <s v="46-60"/>
    <n v="0"/>
    <n v="0"/>
    <n v="0"/>
    <x v="1"/>
  </r>
  <r>
    <s v="P1720"/>
    <d v="2024-08-13T16:18:00"/>
    <s v="F"/>
    <n v="19"/>
    <s v="Declined to Identify"/>
    <s v="None"/>
    <b v="0"/>
    <m/>
    <x v="1"/>
    <b v="0"/>
    <x v="0"/>
    <s v="Aug"/>
    <x v="6"/>
    <x v="3"/>
    <s v="15-29"/>
    <s v="16-30"/>
    <n v="1"/>
    <n v="0"/>
    <n v="0"/>
    <x v="1"/>
  </r>
  <r>
    <s v="P1721"/>
    <d v="2023-07-18T13:08:00"/>
    <s v="F"/>
    <n v="3"/>
    <s v="Declined to Identify"/>
    <s v="None"/>
    <b v="0"/>
    <m/>
    <x v="26"/>
    <b v="0"/>
    <x v="1"/>
    <s v="Jul"/>
    <x v="6"/>
    <x v="6"/>
    <s v="0-14"/>
    <s v="31-45"/>
    <n v="0"/>
    <n v="0"/>
    <n v="0"/>
    <x v="1"/>
  </r>
  <r>
    <s v="P1722"/>
    <d v="2024-04-21T17:17:00"/>
    <s v="F"/>
    <n v="25"/>
    <s v="Declined to Identify"/>
    <s v="None"/>
    <b v="0"/>
    <m/>
    <x v="44"/>
    <b v="0"/>
    <x v="0"/>
    <s v="Apr"/>
    <x v="3"/>
    <x v="3"/>
    <s v="15-29"/>
    <s v="31-45"/>
    <n v="0"/>
    <n v="0"/>
    <n v="0"/>
    <x v="1"/>
  </r>
  <r>
    <s v="P1723"/>
    <d v="2024-07-21T01:56:00"/>
    <s v="F"/>
    <n v="5"/>
    <s v="Declined to Identify"/>
    <s v="None"/>
    <b v="0"/>
    <m/>
    <x v="40"/>
    <b v="0"/>
    <x v="0"/>
    <s v="Jul"/>
    <x v="3"/>
    <x v="4"/>
    <s v="0-14"/>
    <s v="31-45"/>
    <n v="0"/>
    <n v="0"/>
    <n v="0"/>
    <x v="1"/>
  </r>
  <r>
    <s v="P1724"/>
    <d v="2024-07-09T09:10:00"/>
    <s v="F"/>
    <n v="23"/>
    <s v="Declined to Identify"/>
    <s v="None"/>
    <b v="0"/>
    <m/>
    <x v="6"/>
    <b v="0"/>
    <x v="0"/>
    <s v="Jul"/>
    <x v="6"/>
    <x v="1"/>
    <s v="15-29"/>
    <s v="31-45"/>
    <n v="0"/>
    <n v="0"/>
    <n v="0"/>
    <x v="1"/>
  </r>
  <r>
    <s v="P1725"/>
    <d v="2024-03-10T13:21:00"/>
    <s v="F"/>
    <n v="10"/>
    <s v="Declined to Identify"/>
    <s v="None"/>
    <b v="0"/>
    <m/>
    <x v="15"/>
    <b v="0"/>
    <x v="0"/>
    <s v="Mar"/>
    <x v="3"/>
    <x v="6"/>
    <s v="0-14"/>
    <s v="31-45"/>
    <n v="0"/>
    <n v="0"/>
    <n v="0"/>
    <x v="1"/>
  </r>
  <r>
    <s v="P1726"/>
    <d v="2024-04-11T06:43:00"/>
    <s v="F"/>
    <n v="38"/>
    <s v="Declined to Identify"/>
    <s v="None"/>
    <b v="0"/>
    <m/>
    <x v="31"/>
    <b v="0"/>
    <x v="0"/>
    <s v="Apr"/>
    <x v="2"/>
    <x v="0"/>
    <s v="30-44"/>
    <s v="16-30"/>
    <n v="1"/>
    <n v="0"/>
    <n v="0"/>
    <x v="1"/>
  </r>
  <r>
    <s v="P1727"/>
    <d v="2023-09-24T18:52:00"/>
    <s v="F"/>
    <n v="26"/>
    <s v="Declined to Identify"/>
    <s v="None"/>
    <b v="0"/>
    <m/>
    <x v="1"/>
    <b v="0"/>
    <x v="1"/>
    <s v="Sep"/>
    <x v="3"/>
    <x v="7"/>
    <s v="15-29"/>
    <s v="16-30"/>
    <n v="1"/>
    <n v="0"/>
    <n v="0"/>
    <x v="1"/>
  </r>
  <r>
    <s v="P1728"/>
    <d v="2024-09-19T23:50:00"/>
    <s v="F"/>
    <n v="5"/>
    <s v="Declined to Identify"/>
    <s v="None"/>
    <b v="0"/>
    <m/>
    <x v="3"/>
    <b v="0"/>
    <x v="0"/>
    <s v="Sep"/>
    <x v="2"/>
    <x v="2"/>
    <s v="0-14"/>
    <s v="31-45"/>
    <n v="0"/>
    <n v="0"/>
    <n v="0"/>
    <x v="1"/>
  </r>
  <r>
    <s v="P1729"/>
    <d v="2024-02-21T15:36:00"/>
    <s v="F"/>
    <n v="49"/>
    <s v="Declined to Identify"/>
    <s v="None"/>
    <b v="0"/>
    <m/>
    <x v="10"/>
    <b v="0"/>
    <x v="0"/>
    <s v="Feb"/>
    <x v="0"/>
    <x v="3"/>
    <s v="45-59"/>
    <s v="31-45"/>
    <n v="0"/>
    <n v="0"/>
    <n v="0"/>
    <x v="1"/>
  </r>
  <r>
    <s v="P1730"/>
    <d v="2023-11-07T09:07:00"/>
    <s v="F"/>
    <n v="7"/>
    <s v="Declined to Identify"/>
    <s v="None"/>
    <b v="0"/>
    <m/>
    <x v="8"/>
    <b v="0"/>
    <x v="1"/>
    <s v="Nov"/>
    <x v="6"/>
    <x v="1"/>
    <s v="0-14"/>
    <s v="31-45"/>
    <n v="0"/>
    <n v="0"/>
    <n v="0"/>
    <x v="1"/>
  </r>
  <r>
    <s v="P1731"/>
    <d v="2023-07-22T00:04:00"/>
    <s v="F"/>
    <n v="79"/>
    <s v="Declined to Identify"/>
    <s v="None"/>
    <b v="0"/>
    <m/>
    <x v="50"/>
    <b v="0"/>
    <x v="1"/>
    <s v="Jul"/>
    <x v="1"/>
    <x v="4"/>
    <s v="75+"/>
    <s v="31-45"/>
    <n v="0"/>
    <n v="0"/>
    <n v="0"/>
    <x v="1"/>
  </r>
  <r>
    <s v="P1732"/>
    <d v="2023-05-10T09:31:00"/>
    <s v="F"/>
    <n v="71"/>
    <s v="Declined to Identify"/>
    <s v="None"/>
    <b v="0"/>
    <m/>
    <x v="23"/>
    <b v="0"/>
    <x v="1"/>
    <s v="May"/>
    <x v="0"/>
    <x v="1"/>
    <s v="60-74"/>
    <s v="46-60"/>
    <n v="0"/>
    <n v="0"/>
    <n v="0"/>
    <x v="1"/>
  </r>
  <r>
    <s v="P1733"/>
    <d v="2024-10-30T05:23:00"/>
    <s v="F"/>
    <n v="48"/>
    <s v="Declined to Identify"/>
    <s v="None"/>
    <b v="0"/>
    <m/>
    <x v="43"/>
    <b v="0"/>
    <x v="0"/>
    <s v="Oct"/>
    <x v="0"/>
    <x v="5"/>
    <s v="45-59"/>
    <s v="46-60"/>
    <n v="0"/>
    <n v="0"/>
    <n v="0"/>
    <x v="1"/>
  </r>
  <r>
    <s v="P1734"/>
    <d v="2024-07-07T17:16:00"/>
    <s v="F"/>
    <n v="58"/>
    <s v="Declined to Identify"/>
    <s v="None"/>
    <b v="0"/>
    <m/>
    <x v="20"/>
    <b v="0"/>
    <x v="0"/>
    <s v="Jul"/>
    <x v="3"/>
    <x v="3"/>
    <s v="45-59"/>
    <s v="16-30"/>
    <n v="1"/>
    <n v="0"/>
    <n v="0"/>
    <x v="1"/>
  </r>
  <r>
    <s v="P1735"/>
    <d v="2023-08-10T01:05:00"/>
    <s v="F"/>
    <n v="26"/>
    <s v="Declined to Identify"/>
    <s v="None"/>
    <b v="0"/>
    <m/>
    <x v="3"/>
    <b v="0"/>
    <x v="1"/>
    <s v="Aug"/>
    <x v="2"/>
    <x v="4"/>
    <s v="15-29"/>
    <s v="31-45"/>
    <n v="0"/>
    <n v="0"/>
    <n v="0"/>
    <x v="1"/>
  </r>
  <r>
    <s v="P1736"/>
    <d v="2023-09-26T19:34:00"/>
    <s v="F"/>
    <n v="6"/>
    <s v="Declined to Identify"/>
    <s v="None"/>
    <b v="0"/>
    <m/>
    <x v="37"/>
    <b v="0"/>
    <x v="1"/>
    <s v="Sep"/>
    <x v="6"/>
    <x v="7"/>
    <s v="0-14"/>
    <s v="31-45"/>
    <n v="0"/>
    <n v="0"/>
    <n v="0"/>
    <x v="1"/>
  </r>
  <r>
    <s v="P1737"/>
    <d v="2024-08-07T11:35:00"/>
    <s v="F"/>
    <n v="16"/>
    <s v="Declined to Identify"/>
    <s v="None"/>
    <b v="0"/>
    <m/>
    <x v="43"/>
    <b v="0"/>
    <x v="0"/>
    <s v="Aug"/>
    <x v="0"/>
    <x v="1"/>
    <s v="15-29"/>
    <s v="46-60"/>
    <n v="0"/>
    <n v="0"/>
    <n v="0"/>
    <x v="1"/>
  </r>
  <r>
    <s v="P1738"/>
    <d v="2024-04-30T16:22:00"/>
    <s v="F"/>
    <n v="45"/>
    <s v="Declined to Identify"/>
    <s v="None"/>
    <b v="0"/>
    <m/>
    <x v="27"/>
    <b v="0"/>
    <x v="0"/>
    <s v="Apr"/>
    <x v="6"/>
    <x v="3"/>
    <s v="45-59"/>
    <s v="46-60"/>
    <n v="0"/>
    <n v="0"/>
    <n v="0"/>
    <x v="1"/>
  </r>
  <r>
    <s v="P1739"/>
    <d v="2023-05-09T05:34:00"/>
    <s v="F"/>
    <n v="50"/>
    <s v="Declined to Identify"/>
    <s v="None"/>
    <b v="0"/>
    <m/>
    <x v="39"/>
    <b v="0"/>
    <x v="1"/>
    <s v="May"/>
    <x v="6"/>
    <x v="5"/>
    <s v="45-59"/>
    <s v="0-15"/>
    <n v="1"/>
    <n v="0"/>
    <n v="0"/>
    <x v="1"/>
  </r>
  <r>
    <s v="P1740"/>
    <d v="2024-05-15T22:12:00"/>
    <s v="F"/>
    <n v="35"/>
    <s v="Declined to Identify"/>
    <s v="None"/>
    <b v="0"/>
    <m/>
    <x v="40"/>
    <b v="0"/>
    <x v="0"/>
    <s v="May"/>
    <x v="0"/>
    <x v="2"/>
    <s v="30-44"/>
    <s v="31-45"/>
    <n v="0"/>
    <n v="0"/>
    <n v="0"/>
    <x v="1"/>
  </r>
  <r>
    <s v="P1741"/>
    <d v="2024-07-17T13:42:00"/>
    <s v="F"/>
    <n v="54"/>
    <s v="Declined to Identify"/>
    <s v="None"/>
    <b v="0"/>
    <m/>
    <x v="27"/>
    <b v="0"/>
    <x v="0"/>
    <s v="Jul"/>
    <x v="0"/>
    <x v="6"/>
    <s v="45-59"/>
    <s v="46-60"/>
    <n v="0"/>
    <n v="0"/>
    <n v="0"/>
    <x v="1"/>
  </r>
  <r>
    <s v="P1742"/>
    <d v="2024-05-12T06:14:00"/>
    <s v="F"/>
    <n v="49"/>
    <s v="Declined to Identify"/>
    <s v="None"/>
    <b v="0"/>
    <m/>
    <x v="5"/>
    <b v="0"/>
    <x v="0"/>
    <s v="May"/>
    <x v="3"/>
    <x v="0"/>
    <s v="45-59"/>
    <s v="46-60"/>
    <n v="0"/>
    <n v="0"/>
    <n v="0"/>
    <x v="1"/>
  </r>
  <r>
    <s v="P1743"/>
    <d v="2023-07-11T00:02:00"/>
    <s v="F"/>
    <n v="32"/>
    <s v="Declined to Identify"/>
    <s v="None"/>
    <b v="0"/>
    <m/>
    <x v="29"/>
    <b v="0"/>
    <x v="1"/>
    <s v="Jul"/>
    <x v="6"/>
    <x v="4"/>
    <s v="30-44"/>
    <s v="16-30"/>
    <n v="1"/>
    <n v="0"/>
    <n v="0"/>
    <x v="1"/>
  </r>
  <r>
    <s v="P1744"/>
    <d v="2024-09-13T14:47:00"/>
    <s v="F"/>
    <n v="69"/>
    <s v="Declined to Identify"/>
    <s v="None"/>
    <b v="0"/>
    <m/>
    <x v="26"/>
    <b v="0"/>
    <x v="0"/>
    <s v="Sep"/>
    <x v="5"/>
    <x v="6"/>
    <s v="60-74"/>
    <s v="31-45"/>
    <n v="0"/>
    <n v="0"/>
    <n v="0"/>
    <x v="1"/>
  </r>
  <r>
    <s v="P1745"/>
    <d v="2023-07-18T09:14:00"/>
    <s v="F"/>
    <n v="56"/>
    <s v="Declined to Identify"/>
    <s v="None"/>
    <b v="0"/>
    <m/>
    <x v="9"/>
    <b v="0"/>
    <x v="1"/>
    <s v="Jul"/>
    <x v="6"/>
    <x v="1"/>
    <s v="45-59"/>
    <s v="46-60"/>
    <n v="0"/>
    <n v="0"/>
    <n v="0"/>
    <x v="1"/>
  </r>
  <r>
    <s v="P1746"/>
    <d v="2023-05-03T22:00:00"/>
    <s v="F"/>
    <n v="48"/>
    <s v="Declined to Identify"/>
    <s v="None"/>
    <b v="0"/>
    <m/>
    <x v="11"/>
    <b v="0"/>
    <x v="1"/>
    <s v="May"/>
    <x v="0"/>
    <x v="2"/>
    <s v="45-59"/>
    <s v="46-60"/>
    <n v="0"/>
    <n v="0"/>
    <n v="0"/>
    <x v="1"/>
  </r>
  <r>
    <s v="P1747"/>
    <d v="2024-06-24T17:13:00"/>
    <s v="F"/>
    <n v="62"/>
    <s v="Declined to Identify"/>
    <s v="None"/>
    <b v="0"/>
    <m/>
    <x v="32"/>
    <b v="0"/>
    <x v="0"/>
    <s v="Jun"/>
    <x v="4"/>
    <x v="3"/>
    <s v="60-74"/>
    <s v="46-60"/>
    <n v="0"/>
    <n v="0"/>
    <n v="0"/>
    <x v="1"/>
  </r>
  <r>
    <s v="P1748"/>
    <d v="2023-08-22T03:53:00"/>
    <s v="F"/>
    <n v="18"/>
    <s v="Declined to Identify"/>
    <s v="None"/>
    <b v="0"/>
    <m/>
    <x v="4"/>
    <b v="0"/>
    <x v="1"/>
    <s v="Aug"/>
    <x v="6"/>
    <x v="5"/>
    <s v="15-29"/>
    <s v="0-15"/>
    <n v="1"/>
    <n v="0"/>
    <n v="0"/>
    <x v="1"/>
  </r>
  <r>
    <s v="P1749"/>
    <d v="2024-08-03T01:33:00"/>
    <s v="F"/>
    <n v="66"/>
    <s v="Declined to Identify"/>
    <s v="None"/>
    <b v="0"/>
    <m/>
    <x v="42"/>
    <b v="0"/>
    <x v="0"/>
    <s v="Aug"/>
    <x v="1"/>
    <x v="4"/>
    <s v="60-74"/>
    <s v="0-15"/>
    <n v="1"/>
    <n v="0"/>
    <n v="0"/>
    <x v="1"/>
  </r>
  <r>
    <s v="P1750"/>
    <d v="2023-08-09T05:41:00"/>
    <s v="F"/>
    <n v="39"/>
    <s v="Declined to Identify"/>
    <s v="None"/>
    <b v="0"/>
    <m/>
    <x v="7"/>
    <b v="0"/>
    <x v="1"/>
    <s v="Aug"/>
    <x v="0"/>
    <x v="5"/>
    <s v="30-44"/>
    <s v="16-30"/>
    <n v="1"/>
    <n v="0"/>
    <n v="0"/>
    <x v="1"/>
  </r>
  <r>
    <s v="P1751"/>
    <d v="2024-08-16T16:29:00"/>
    <s v="F"/>
    <n v="2"/>
    <s v="Declined to Identify"/>
    <s v="None"/>
    <b v="0"/>
    <m/>
    <x v="26"/>
    <b v="0"/>
    <x v="0"/>
    <s v="Aug"/>
    <x v="5"/>
    <x v="3"/>
    <s v="0-14"/>
    <s v="31-45"/>
    <n v="0"/>
    <n v="0"/>
    <n v="0"/>
    <x v="1"/>
  </r>
  <r>
    <s v="P1752"/>
    <d v="2024-10-13T00:58:00"/>
    <s v="F"/>
    <n v="6"/>
    <s v="Declined to Identify"/>
    <s v="None"/>
    <b v="0"/>
    <m/>
    <x v="40"/>
    <b v="0"/>
    <x v="0"/>
    <s v="Oct"/>
    <x v="3"/>
    <x v="4"/>
    <s v="0-14"/>
    <s v="31-45"/>
    <n v="0"/>
    <n v="0"/>
    <n v="0"/>
    <x v="1"/>
  </r>
  <r>
    <s v="P1753"/>
    <d v="2024-09-12T18:25:00"/>
    <s v="F"/>
    <n v="50"/>
    <s v="Declined to Identify"/>
    <s v="None"/>
    <b v="0"/>
    <m/>
    <x v="33"/>
    <b v="0"/>
    <x v="0"/>
    <s v="Sep"/>
    <x v="2"/>
    <x v="7"/>
    <s v="45-59"/>
    <s v="31-45"/>
    <n v="0"/>
    <n v="0"/>
    <n v="0"/>
    <x v="1"/>
  </r>
  <r>
    <s v="P1754"/>
    <d v="2023-06-24T11:41:00"/>
    <s v="F"/>
    <n v="8"/>
    <s v="Declined to Identify"/>
    <s v="None"/>
    <b v="0"/>
    <m/>
    <x v="8"/>
    <b v="0"/>
    <x v="1"/>
    <s v="Jun"/>
    <x v="1"/>
    <x v="1"/>
    <s v="0-14"/>
    <s v="31-45"/>
    <n v="0"/>
    <n v="0"/>
    <n v="0"/>
    <x v="1"/>
  </r>
  <r>
    <s v="P1755"/>
    <d v="2024-05-02T13:04:00"/>
    <s v="F"/>
    <n v="25"/>
    <s v="Declined to Identify"/>
    <s v="None"/>
    <b v="0"/>
    <m/>
    <x v="8"/>
    <b v="0"/>
    <x v="0"/>
    <s v="May"/>
    <x v="2"/>
    <x v="6"/>
    <s v="15-29"/>
    <s v="31-45"/>
    <n v="0"/>
    <n v="0"/>
    <n v="0"/>
    <x v="1"/>
  </r>
  <r>
    <s v="P1756"/>
    <d v="2024-03-02T23:23:00"/>
    <s v="F"/>
    <n v="34"/>
    <s v="Declined to Identify"/>
    <s v="None"/>
    <b v="0"/>
    <m/>
    <x v="32"/>
    <b v="0"/>
    <x v="0"/>
    <s v="Mar"/>
    <x v="1"/>
    <x v="2"/>
    <s v="30-44"/>
    <s v="46-60"/>
    <n v="0"/>
    <n v="0"/>
    <n v="0"/>
    <x v="1"/>
  </r>
  <r>
    <s v="P1757"/>
    <d v="2024-10-25T15:32:00"/>
    <s v="F"/>
    <n v="67"/>
    <s v="Declined to Identify"/>
    <s v="None"/>
    <b v="0"/>
    <m/>
    <x v="42"/>
    <b v="0"/>
    <x v="0"/>
    <s v="Oct"/>
    <x v="5"/>
    <x v="3"/>
    <s v="60-74"/>
    <s v="0-15"/>
    <n v="1"/>
    <n v="0"/>
    <n v="0"/>
    <x v="1"/>
  </r>
  <r>
    <s v="P1758"/>
    <d v="2024-03-08T07:47:00"/>
    <s v="F"/>
    <n v="74"/>
    <s v="Declined to Identify"/>
    <s v="None"/>
    <b v="0"/>
    <m/>
    <x v="20"/>
    <b v="0"/>
    <x v="0"/>
    <s v="Mar"/>
    <x v="5"/>
    <x v="0"/>
    <s v="60-74"/>
    <s v="16-30"/>
    <n v="1"/>
    <n v="0"/>
    <n v="0"/>
    <x v="1"/>
  </r>
  <r>
    <s v="P1759"/>
    <d v="2024-09-09T00:57:00"/>
    <s v="F"/>
    <n v="1"/>
    <s v="Declined to Identify"/>
    <s v="None"/>
    <b v="0"/>
    <m/>
    <x v="36"/>
    <b v="0"/>
    <x v="0"/>
    <s v="Sep"/>
    <x v="4"/>
    <x v="4"/>
    <s v="0-14"/>
    <s v="16-30"/>
    <n v="1"/>
    <n v="0"/>
    <n v="0"/>
    <x v="1"/>
  </r>
  <r>
    <s v="P1760"/>
    <d v="2024-05-18T06:26:00"/>
    <s v="F"/>
    <n v="69"/>
    <s v="Declined to Identify"/>
    <s v="None"/>
    <b v="0"/>
    <m/>
    <x v="36"/>
    <b v="0"/>
    <x v="0"/>
    <s v="May"/>
    <x v="1"/>
    <x v="0"/>
    <s v="60-74"/>
    <s v="16-30"/>
    <n v="1"/>
    <n v="0"/>
    <n v="0"/>
    <x v="1"/>
  </r>
  <r>
    <s v="P1761"/>
    <d v="2023-05-24T07:25:00"/>
    <s v="F"/>
    <n v="77"/>
    <s v="Declined to Identify"/>
    <s v="None"/>
    <b v="0"/>
    <m/>
    <x v="24"/>
    <b v="0"/>
    <x v="1"/>
    <s v="May"/>
    <x v="0"/>
    <x v="0"/>
    <s v="75+"/>
    <s v="16-30"/>
    <n v="1"/>
    <n v="0"/>
    <n v="0"/>
    <x v="1"/>
  </r>
  <r>
    <s v="P1762"/>
    <d v="2024-01-20T13:37:00"/>
    <s v="F"/>
    <n v="55"/>
    <s v="Declined to Identify"/>
    <s v="None"/>
    <b v="0"/>
    <m/>
    <x v="29"/>
    <b v="0"/>
    <x v="0"/>
    <s v="Jan"/>
    <x v="1"/>
    <x v="6"/>
    <s v="45-59"/>
    <s v="16-30"/>
    <n v="1"/>
    <n v="0"/>
    <n v="0"/>
    <x v="1"/>
  </r>
  <r>
    <s v="P1763"/>
    <d v="2024-10-19T02:18:00"/>
    <s v="F"/>
    <n v="55"/>
    <s v="Declined to Identify"/>
    <s v="None"/>
    <b v="0"/>
    <m/>
    <x v="21"/>
    <b v="0"/>
    <x v="0"/>
    <s v="Oct"/>
    <x v="1"/>
    <x v="4"/>
    <s v="45-59"/>
    <s v="46-60"/>
    <n v="0"/>
    <n v="0"/>
    <n v="0"/>
    <x v="1"/>
  </r>
  <r>
    <s v="P1764"/>
    <d v="2024-08-17T12:21:00"/>
    <s v="F"/>
    <n v="73"/>
    <s v="Declined to Identify"/>
    <s v="None"/>
    <b v="0"/>
    <m/>
    <x v="22"/>
    <b v="0"/>
    <x v="0"/>
    <s v="Aug"/>
    <x v="1"/>
    <x v="6"/>
    <s v="60-74"/>
    <s v="31-45"/>
    <n v="0"/>
    <n v="0"/>
    <n v="0"/>
    <x v="1"/>
  </r>
  <r>
    <s v="P1765"/>
    <d v="2024-03-25T06:07:00"/>
    <s v="F"/>
    <n v="26"/>
    <s v="Declined to Identify"/>
    <s v="None"/>
    <b v="0"/>
    <m/>
    <x v="0"/>
    <b v="0"/>
    <x v="0"/>
    <s v="Mar"/>
    <x v="4"/>
    <x v="0"/>
    <s v="15-29"/>
    <s v="31-45"/>
    <n v="0"/>
    <n v="0"/>
    <n v="0"/>
    <x v="1"/>
  </r>
  <r>
    <s v="P1766"/>
    <d v="2023-06-08T15:57:00"/>
    <s v="F"/>
    <n v="35"/>
    <s v="Declined to Identify"/>
    <s v="None"/>
    <b v="0"/>
    <m/>
    <x v="11"/>
    <b v="0"/>
    <x v="1"/>
    <s v="Jun"/>
    <x v="2"/>
    <x v="3"/>
    <s v="30-44"/>
    <s v="46-60"/>
    <n v="0"/>
    <n v="0"/>
    <n v="0"/>
    <x v="1"/>
  </r>
  <r>
    <s v="P1767"/>
    <d v="2024-08-18T06:47:00"/>
    <s v="F"/>
    <n v="5"/>
    <s v="Declined to Identify"/>
    <s v="None"/>
    <b v="0"/>
    <m/>
    <x v="45"/>
    <b v="0"/>
    <x v="0"/>
    <s v="Aug"/>
    <x v="3"/>
    <x v="0"/>
    <s v="0-14"/>
    <s v="16-30"/>
    <n v="1"/>
    <n v="0"/>
    <n v="0"/>
    <x v="1"/>
  </r>
  <r>
    <s v="P1768"/>
    <d v="2024-08-19T01:20:00"/>
    <s v="F"/>
    <n v="70"/>
    <s v="Declined to Identify"/>
    <s v="None"/>
    <b v="0"/>
    <m/>
    <x v="1"/>
    <b v="0"/>
    <x v="0"/>
    <s v="Aug"/>
    <x v="4"/>
    <x v="4"/>
    <s v="60-74"/>
    <s v="16-30"/>
    <n v="1"/>
    <n v="0"/>
    <n v="0"/>
    <x v="1"/>
  </r>
  <r>
    <s v="P1769"/>
    <d v="2024-04-05T16:36:00"/>
    <s v="F"/>
    <n v="69"/>
    <s v="Declined to Identify"/>
    <s v="None"/>
    <b v="0"/>
    <m/>
    <x v="37"/>
    <b v="0"/>
    <x v="0"/>
    <s v="Apr"/>
    <x v="5"/>
    <x v="3"/>
    <s v="60-74"/>
    <s v="31-45"/>
    <n v="0"/>
    <n v="0"/>
    <n v="0"/>
    <x v="1"/>
  </r>
  <r>
    <s v="P1770"/>
    <d v="2024-08-21T15:06:00"/>
    <s v="F"/>
    <n v="20"/>
    <s v="Declined to Identify"/>
    <s v="None"/>
    <b v="0"/>
    <m/>
    <x v="33"/>
    <b v="0"/>
    <x v="0"/>
    <s v="Aug"/>
    <x v="0"/>
    <x v="3"/>
    <s v="15-29"/>
    <s v="31-45"/>
    <n v="0"/>
    <n v="0"/>
    <n v="0"/>
    <x v="1"/>
  </r>
  <r>
    <s v="P1771"/>
    <d v="2024-04-25T14:02:00"/>
    <s v="F"/>
    <n v="17"/>
    <s v="Declined to Identify"/>
    <s v="None"/>
    <b v="0"/>
    <n v="0"/>
    <x v="28"/>
    <b v="0"/>
    <x v="0"/>
    <s v="Apr"/>
    <x v="2"/>
    <x v="6"/>
    <s v="15-29"/>
    <s v="16-30"/>
    <n v="1"/>
    <n v="0"/>
    <n v="0"/>
    <x v="1"/>
  </r>
  <r>
    <s v="P1772"/>
    <d v="2024-08-13T06:07:00"/>
    <s v="F"/>
    <n v="47"/>
    <s v="Declined to Identify"/>
    <s v="None"/>
    <b v="0"/>
    <n v="1"/>
    <x v="18"/>
    <b v="0"/>
    <x v="0"/>
    <s v="Aug"/>
    <x v="6"/>
    <x v="0"/>
    <s v="45-59"/>
    <s v="16-30"/>
    <n v="1"/>
    <n v="0"/>
    <n v="0"/>
    <x v="1"/>
  </r>
  <r>
    <s v="P1773"/>
    <d v="2023-10-22T00:33:00"/>
    <s v="F"/>
    <n v="66"/>
    <s v="Declined to Identify"/>
    <s v="None"/>
    <b v="0"/>
    <n v="1"/>
    <x v="27"/>
    <b v="0"/>
    <x v="1"/>
    <s v="Oct"/>
    <x v="3"/>
    <x v="4"/>
    <s v="60-74"/>
    <s v="46-60"/>
    <n v="0"/>
    <n v="0"/>
    <n v="0"/>
    <x v="1"/>
  </r>
  <r>
    <s v="P1774"/>
    <d v="2024-09-23T18:25:00"/>
    <s v="F"/>
    <n v="79"/>
    <s v="Declined to Identify"/>
    <s v="None"/>
    <b v="0"/>
    <n v="1"/>
    <x v="27"/>
    <b v="0"/>
    <x v="0"/>
    <s v="Sep"/>
    <x v="4"/>
    <x v="7"/>
    <s v="75+"/>
    <s v="46-60"/>
    <n v="0"/>
    <n v="0"/>
    <n v="0"/>
    <x v="1"/>
  </r>
  <r>
    <s v="P1775"/>
    <d v="2024-02-23T18:53:00"/>
    <s v="F"/>
    <n v="46"/>
    <s v="Declined to Identify"/>
    <s v="None"/>
    <b v="0"/>
    <n v="1"/>
    <x v="9"/>
    <b v="0"/>
    <x v="0"/>
    <s v="Feb"/>
    <x v="5"/>
    <x v="7"/>
    <s v="45-59"/>
    <s v="46-60"/>
    <n v="0"/>
    <n v="0"/>
    <n v="0"/>
    <x v="1"/>
  </r>
  <r>
    <s v="P1776"/>
    <d v="2023-11-01T08:04:00"/>
    <s v="F"/>
    <n v="77"/>
    <s v="Declined to Identify"/>
    <s v="None"/>
    <b v="0"/>
    <n v="3"/>
    <x v="4"/>
    <b v="0"/>
    <x v="1"/>
    <s v="Nov"/>
    <x v="0"/>
    <x v="0"/>
    <s v="75+"/>
    <s v="0-15"/>
    <n v="1"/>
    <n v="0"/>
    <n v="0"/>
    <x v="1"/>
  </r>
  <r>
    <s v="P1777"/>
    <d v="2023-10-25T18:31:00"/>
    <s v="F"/>
    <n v="39"/>
    <s v="Declined to Identify"/>
    <s v="None"/>
    <b v="0"/>
    <n v="3"/>
    <x v="24"/>
    <b v="0"/>
    <x v="1"/>
    <s v="Oct"/>
    <x v="0"/>
    <x v="7"/>
    <s v="30-44"/>
    <s v="16-30"/>
    <n v="1"/>
    <n v="0"/>
    <n v="0"/>
    <x v="1"/>
  </r>
  <r>
    <s v="P1778"/>
    <d v="2024-03-10T13:51:00"/>
    <s v="F"/>
    <n v="53"/>
    <s v="Declined to Identify"/>
    <s v="None"/>
    <b v="0"/>
    <n v="3"/>
    <x v="8"/>
    <b v="0"/>
    <x v="0"/>
    <s v="Mar"/>
    <x v="3"/>
    <x v="6"/>
    <s v="45-59"/>
    <s v="31-45"/>
    <n v="0"/>
    <n v="0"/>
    <n v="0"/>
    <x v="1"/>
  </r>
  <r>
    <s v="P1779"/>
    <d v="2024-07-12T19:33:00"/>
    <s v="F"/>
    <n v="48"/>
    <s v="Declined to Identify"/>
    <s v="None"/>
    <b v="0"/>
    <n v="4"/>
    <x v="8"/>
    <b v="0"/>
    <x v="0"/>
    <s v="Jul"/>
    <x v="5"/>
    <x v="7"/>
    <s v="45-59"/>
    <s v="31-45"/>
    <n v="0"/>
    <n v="0"/>
    <n v="0"/>
    <x v="1"/>
  </r>
  <r>
    <s v="P1780"/>
    <d v="2024-10-16T06:23:00"/>
    <s v="F"/>
    <n v="52"/>
    <s v="Declined to Identify"/>
    <s v="None"/>
    <b v="0"/>
    <n v="4"/>
    <x v="24"/>
    <b v="0"/>
    <x v="0"/>
    <s v="Oct"/>
    <x v="0"/>
    <x v="0"/>
    <s v="45-59"/>
    <s v="16-30"/>
    <n v="1"/>
    <n v="0"/>
    <n v="0"/>
    <x v="1"/>
  </r>
  <r>
    <s v="P1781"/>
    <d v="2023-08-18T09:39:00"/>
    <s v="F"/>
    <n v="69"/>
    <s v="Declined to Identify"/>
    <s v="None"/>
    <b v="0"/>
    <n v="4"/>
    <x v="33"/>
    <b v="0"/>
    <x v="1"/>
    <s v="Aug"/>
    <x v="5"/>
    <x v="1"/>
    <s v="60-74"/>
    <s v="31-45"/>
    <n v="0"/>
    <n v="0"/>
    <n v="0"/>
    <x v="1"/>
  </r>
  <r>
    <s v="P1782"/>
    <d v="2024-05-30T23:51:00"/>
    <s v="F"/>
    <n v="15"/>
    <s v="Declined to Identify"/>
    <s v="None"/>
    <b v="0"/>
    <n v="4"/>
    <x v="38"/>
    <b v="0"/>
    <x v="0"/>
    <s v="May"/>
    <x v="2"/>
    <x v="2"/>
    <s v="15-29"/>
    <s v="0-15"/>
    <n v="1"/>
    <n v="0"/>
    <n v="0"/>
    <x v="1"/>
  </r>
  <r>
    <s v="P1783"/>
    <d v="2024-03-23T09:45:00"/>
    <s v="F"/>
    <n v="27"/>
    <s v="Declined to Identify"/>
    <s v="None"/>
    <b v="0"/>
    <n v="4"/>
    <x v="35"/>
    <b v="0"/>
    <x v="0"/>
    <s v="Mar"/>
    <x v="1"/>
    <x v="1"/>
    <s v="15-29"/>
    <s v="16-30"/>
    <n v="1"/>
    <n v="0"/>
    <n v="0"/>
    <x v="1"/>
  </r>
  <r>
    <s v="P1784"/>
    <d v="2024-09-27T12:50:00"/>
    <s v="F"/>
    <n v="38"/>
    <s v="Declined to Identify"/>
    <s v="None"/>
    <b v="0"/>
    <n v="4"/>
    <x v="31"/>
    <b v="0"/>
    <x v="0"/>
    <s v="Sep"/>
    <x v="5"/>
    <x v="6"/>
    <s v="30-44"/>
    <s v="16-30"/>
    <n v="1"/>
    <n v="0"/>
    <n v="0"/>
    <x v="1"/>
  </r>
  <r>
    <s v="P1785"/>
    <d v="2023-09-25T06:59:00"/>
    <s v="F"/>
    <n v="19"/>
    <s v="Declined to Identify"/>
    <s v="None"/>
    <b v="0"/>
    <n v="4"/>
    <x v="27"/>
    <b v="0"/>
    <x v="1"/>
    <s v="Sep"/>
    <x v="4"/>
    <x v="0"/>
    <s v="15-29"/>
    <s v="46-60"/>
    <n v="0"/>
    <n v="0"/>
    <n v="0"/>
    <x v="1"/>
  </r>
  <r>
    <s v="P1786"/>
    <d v="2024-08-20T10:31:00"/>
    <s v="F"/>
    <n v="22"/>
    <s v="Declined to Identify"/>
    <s v="None"/>
    <b v="0"/>
    <n v="5"/>
    <x v="3"/>
    <b v="0"/>
    <x v="0"/>
    <s v="Aug"/>
    <x v="6"/>
    <x v="1"/>
    <s v="15-29"/>
    <s v="31-45"/>
    <n v="0"/>
    <n v="0"/>
    <n v="0"/>
    <x v="1"/>
  </r>
  <r>
    <s v="P1787"/>
    <d v="2024-06-16T00:33:00"/>
    <s v="F"/>
    <n v="10"/>
    <s v="Declined to Identify"/>
    <s v="None"/>
    <b v="0"/>
    <n v="5"/>
    <x v="33"/>
    <b v="0"/>
    <x v="0"/>
    <s v="Jun"/>
    <x v="3"/>
    <x v="4"/>
    <s v="0-14"/>
    <s v="31-45"/>
    <n v="0"/>
    <n v="0"/>
    <n v="0"/>
    <x v="1"/>
  </r>
  <r>
    <s v="P1788"/>
    <d v="2024-10-12T23:20:00"/>
    <s v="F"/>
    <n v="35"/>
    <s v="Declined to Identify"/>
    <s v="None"/>
    <b v="0"/>
    <n v="5"/>
    <x v="25"/>
    <b v="0"/>
    <x v="0"/>
    <s v="Oct"/>
    <x v="1"/>
    <x v="2"/>
    <s v="30-44"/>
    <s v="46-60"/>
    <n v="0"/>
    <n v="0"/>
    <n v="0"/>
    <x v="1"/>
  </r>
  <r>
    <s v="P1789"/>
    <d v="2023-06-17T02:55:00"/>
    <s v="F"/>
    <n v="79"/>
    <s v="Declined to Identify"/>
    <s v="None"/>
    <b v="0"/>
    <n v="5"/>
    <x v="1"/>
    <b v="0"/>
    <x v="1"/>
    <s v="Jun"/>
    <x v="1"/>
    <x v="4"/>
    <s v="75+"/>
    <s v="16-30"/>
    <n v="1"/>
    <n v="0"/>
    <n v="0"/>
    <x v="1"/>
  </r>
  <r>
    <s v="P1790"/>
    <d v="2023-07-19T15:50:00"/>
    <s v="F"/>
    <n v="28"/>
    <s v="Declined to Identify"/>
    <s v="None"/>
    <b v="0"/>
    <n v="6"/>
    <x v="32"/>
    <b v="0"/>
    <x v="1"/>
    <s v="Jul"/>
    <x v="0"/>
    <x v="3"/>
    <s v="15-29"/>
    <s v="46-60"/>
    <n v="0"/>
    <n v="0"/>
    <n v="0"/>
    <x v="1"/>
  </r>
  <r>
    <s v="P1791"/>
    <d v="2024-03-21T17:13:00"/>
    <s v="F"/>
    <n v="13"/>
    <s v="Declined to Identify"/>
    <s v="None"/>
    <b v="0"/>
    <n v="6"/>
    <x v="36"/>
    <b v="0"/>
    <x v="0"/>
    <s v="Mar"/>
    <x v="2"/>
    <x v="3"/>
    <s v="0-14"/>
    <s v="16-30"/>
    <n v="1"/>
    <n v="0"/>
    <n v="0"/>
    <x v="1"/>
  </r>
  <r>
    <s v="P1792"/>
    <d v="2024-03-20T05:57:00"/>
    <s v="F"/>
    <n v="6"/>
    <s v="Declined to Identify"/>
    <s v="None"/>
    <b v="0"/>
    <n v="6"/>
    <x v="15"/>
    <b v="0"/>
    <x v="0"/>
    <s v="Mar"/>
    <x v="0"/>
    <x v="5"/>
    <s v="0-14"/>
    <s v="31-45"/>
    <n v="0"/>
    <n v="0"/>
    <n v="0"/>
    <x v="1"/>
  </r>
  <r>
    <s v="P1793"/>
    <d v="2024-01-17T10:47:00"/>
    <s v="F"/>
    <n v="63"/>
    <s v="Declined to Identify"/>
    <s v="None"/>
    <b v="0"/>
    <n v="6"/>
    <x v="1"/>
    <b v="0"/>
    <x v="0"/>
    <s v="Jan"/>
    <x v="0"/>
    <x v="1"/>
    <s v="60-74"/>
    <s v="16-30"/>
    <n v="1"/>
    <n v="0"/>
    <n v="0"/>
    <x v="1"/>
  </r>
  <r>
    <s v="P1794"/>
    <d v="2024-04-06T18:25:00"/>
    <s v="F"/>
    <n v="4"/>
    <s v="Declined to Identify"/>
    <s v="None"/>
    <b v="0"/>
    <n v="7"/>
    <x v="8"/>
    <b v="0"/>
    <x v="0"/>
    <s v="Apr"/>
    <x v="1"/>
    <x v="7"/>
    <s v="0-14"/>
    <s v="31-45"/>
    <n v="0"/>
    <n v="0"/>
    <n v="0"/>
    <x v="1"/>
  </r>
  <r>
    <s v="P1795"/>
    <d v="2024-05-04T19:51:00"/>
    <s v="F"/>
    <n v="1"/>
    <s v="Declined to Identify"/>
    <s v="None"/>
    <b v="0"/>
    <n v="7"/>
    <x v="23"/>
    <b v="0"/>
    <x v="0"/>
    <s v="May"/>
    <x v="1"/>
    <x v="7"/>
    <s v="0-14"/>
    <s v="46-60"/>
    <n v="0"/>
    <n v="0"/>
    <n v="0"/>
    <x v="1"/>
  </r>
  <r>
    <s v="P1796"/>
    <d v="2023-06-18T23:07:00"/>
    <s v="F"/>
    <n v="73"/>
    <s v="Declined to Identify"/>
    <s v="None"/>
    <b v="0"/>
    <n v="7"/>
    <x v="1"/>
    <b v="0"/>
    <x v="1"/>
    <s v="Jun"/>
    <x v="3"/>
    <x v="2"/>
    <s v="60-74"/>
    <s v="16-30"/>
    <n v="1"/>
    <n v="0"/>
    <n v="1"/>
    <x v="1"/>
  </r>
  <r>
    <s v="P1797"/>
    <d v="2024-09-12T08:51:00"/>
    <s v="F"/>
    <n v="28"/>
    <s v="Declined to Identify"/>
    <s v="None"/>
    <b v="0"/>
    <n v="7"/>
    <x v="6"/>
    <b v="0"/>
    <x v="0"/>
    <s v="Sep"/>
    <x v="2"/>
    <x v="0"/>
    <s v="15-29"/>
    <s v="31-45"/>
    <n v="0"/>
    <n v="0"/>
    <n v="0"/>
    <x v="1"/>
  </r>
  <r>
    <s v="P1798"/>
    <d v="2024-01-24T22:57:00"/>
    <s v="F"/>
    <n v="79"/>
    <s v="Declined to Identify"/>
    <s v="None"/>
    <b v="0"/>
    <n v="7"/>
    <x v="13"/>
    <b v="0"/>
    <x v="0"/>
    <s v="Jan"/>
    <x v="0"/>
    <x v="2"/>
    <s v="75+"/>
    <s v="46-60"/>
    <n v="0"/>
    <n v="0"/>
    <n v="0"/>
    <x v="1"/>
  </r>
  <r>
    <s v="P1799"/>
    <d v="2023-05-29T19:41:00"/>
    <s v="F"/>
    <n v="67"/>
    <s v="Declined to Identify"/>
    <s v="None"/>
    <b v="0"/>
    <n v="7"/>
    <x v="20"/>
    <b v="0"/>
    <x v="1"/>
    <s v="May"/>
    <x v="4"/>
    <x v="7"/>
    <s v="60-74"/>
    <s v="16-30"/>
    <n v="1"/>
    <n v="0"/>
    <n v="1"/>
    <x v="1"/>
  </r>
  <r>
    <s v="P1800"/>
    <d v="2023-04-01T13:31:00"/>
    <s v="F"/>
    <n v="26"/>
    <s v="Declined to Identify"/>
    <s v="None"/>
    <b v="0"/>
    <n v="8"/>
    <x v="50"/>
    <b v="0"/>
    <x v="1"/>
    <s v="Apr"/>
    <x v="1"/>
    <x v="6"/>
    <s v="15-29"/>
    <s v="31-45"/>
    <n v="0"/>
    <n v="0"/>
    <n v="0"/>
    <x v="1"/>
  </r>
  <r>
    <s v="P1801"/>
    <d v="2024-02-07T16:02:00"/>
    <s v="F"/>
    <n v="38"/>
    <s v="Declined to Identify"/>
    <s v="None"/>
    <b v="0"/>
    <n v="9"/>
    <x v="7"/>
    <b v="0"/>
    <x v="0"/>
    <s v="Feb"/>
    <x v="0"/>
    <x v="3"/>
    <s v="30-44"/>
    <s v="16-30"/>
    <n v="1"/>
    <n v="0"/>
    <n v="1"/>
    <x v="1"/>
  </r>
  <r>
    <s v="P1802"/>
    <d v="2023-07-30T21:12:00"/>
    <s v="F"/>
    <n v="49"/>
    <s v="Declined to Identify"/>
    <s v="None"/>
    <b v="0"/>
    <n v="9"/>
    <x v="44"/>
    <b v="0"/>
    <x v="1"/>
    <s v="Jul"/>
    <x v="3"/>
    <x v="2"/>
    <s v="45-59"/>
    <s v="31-45"/>
    <n v="0"/>
    <n v="0"/>
    <n v="0"/>
    <x v="1"/>
  </r>
  <r>
    <s v="P1803"/>
    <d v="2024-08-28T03:39:00"/>
    <s v="F"/>
    <n v="62"/>
    <s v="Declined to Identify"/>
    <s v="None"/>
    <b v="0"/>
    <n v="9"/>
    <x v="14"/>
    <b v="0"/>
    <x v="0"/>
    <s v="Aug"/>
    <x v="0"/>
    <x v="5"/>
    <s v="60-74"/>
    <s v="46-60"/>
    <n v="0"/>
    <n v="0"/>
    <n v="0"/>
    <x v="1"/>
  </r>
  <r>
    <s v="P1804"/>
    <d v="2024-05-08T15:53:00"/>
    <s v="F"/>
    <n v="13"/>
    <s v="Declined to Identify"/>
    <s v="None"/>
    <b v="0"/>
    <n v="10"/>
    <x v="35"/>
    <b v="0"/>
    <x v="0"/>
    <s v="May"/>
    <x v="0"/>
    <x v="3"/>
    <s v="0-14"/>
    <s v="16-30"/>
    <n v="1"/>
    <n v="0"/>
    <n v="1"/>
    <x v="1"/>
  </r>
  <r>
    <s v="P1805"/>
    <d v="2023-04-27T14:35:00"/>
    <s v="F"/>
    <n v="48"/>
    <s v="Declined to Identify"/>
    <s v="None"/>
    <b v="0"/>
    <n v="10"/>
    <x v="28"/>
    <b v="0"/>
    <x v="1"/>
    <s v="Apr"/>
    <x v="2"/>
    <x v="6"/>
    <s v="45-59"/>
    <s v="16-30"/>
    <n v="1"/>
    <n v="0"/>
    <n v="1"/>
    <x v="1"/>
  </r>
  <r>
    <s v="P1806"/>
    <d v="2024-01-13T01:28:00"/>
    <s v="F"/>
    <n v="5"/>
    <s v="Declined to Identify"/>
    <s v="Orthopedics"/>
    <b v="0"/>
    <m/>
    <x v="19"/>
    <b v="0"/>
    <x v="0"/>
    <s v="Jan"/>
    <x v="1"/>
    <x v="4"/>
    <s v="0-14"/>
    <s v="16-30"/>
    <n v="1"/>
    <n v="0"/>
    <n v="0"/>
    <x v="1"/>
  </r>
  <r>
    <s v="P1807"/>
    <d v="2023-04-08T17:06:00"/>
    <s v="F"/>
    <n v="1"/>
    <s v="Declined to Identify"/>
    <s v="Orthopedics"/>
    <b v="0"/>
    <m/>
    <x v="16"/>
    <b v="0"/>
    <x v="1"/>
    <s v="Apr"/>
    <x v="1"/>
    <x v="3"/>
    <s v="0-14"/>
    <s v="46-60"/>
    <n v="0"/>
    <n v="0"/>
    <n v="0"/>
    <x v="1"/>
  </r>
  <r>
    <s v="P1808"/>
    <d v="2024-01-21T15:53:00"/>
    <s v="F"/>
    <n v="31"/>
    <s v="Declined to Identify"/>
    <s v="Orthopedics"/>
    <b v="0"/>
    <m/>
    <x v="46"/>
    <b v="0"/>
    <x v="0"/>
    <s v="Jan"/>
    <x v="3"/>
    <x v="3"/>
    <s v="30-44"/>
    <s v="16-30"/>
    <n v="1"/>
    <n v="0"/>
    <n v="0"/>
    <x v="1"/>
  </r>
  <r>
    <s v="P1809"/>
    <d v="2023-05-06T13:25:00"/>
    <s v="F"/>
    <n v="52"/>
    <s v="Declined to Identify"/>
    <s v="Orthopedics"/>
    <b v="0"/>
    <m/>
    <x v="42"/>
    <b v="0"/>
    <x v="1"/>
    <s v="May"/>
    <x v="1"/>
    <x v="6"/>
    <s v="45-59"/>
    <s v="0-15"/>
    <n v="1"/>
    <n v="0"/>
    <n v="0"/>
    <x v="1"/>
  </r>
  <r>
    <s v="P1810"/>
    <d v="2024-04-06T10:22:00"/>
    <s v="F"/>
    <n v="34"/>
    <s v="Declined to Identify"/>
    <s v="Orthopedics"/>
    <b v="0"/>
    <m/>
    <x v="16"/>
    <b v="0"/>
    <x v="0"/>
    <s v="Apr"/>
    <x v="1"/>
    <x v="1"/>
    <s v="30-44"/>
    <s v="46-60"/>
    <n v="0"/>
    <n v="0"/>
    <n v="0"/>
    <x v="1"/>
  </r>
  <r>
    <s v="P1811"/>
    <d v="2024-08-02T00:06:00"/>
    <s v="F"/>
    <n v="50"/>
    <s v="Declined to Identify"/>
    <s v="Orthopedics"/>
    <b v="0"/>
    <m/>
    <x v="41"/>
    <b v="0"/>
    <x v="0"/>
    <s v="Aug"/>
    <x v="5"/>
    <x v="4"/>
    <s v="45-59"/>
    <s v="16-30"/>
    <n v="1"/>
    <n v="0"/>
    <n v="0"/>
    <x v="1"/>
  </r>
  <r>
    <s v="P1812"/>
    <d v="2023-10-03T12:48:00"/>
    <s v="F"/>
    <n v="27"/>
    <s v="Declined to Identify"/>
    <s v="Orthopedics"/>
    <b v="0"/>
    <m/>
    <x v="18"/>
    <b v="0"/>
    <x v="1"/>
    <s v="Oct"/>
    <x v="6"/>
    <x v="6"/>
    <s v="15-29"/>
    <s v="16-30"/>
    <n v="1"/>
    <n v="0"/>
    <n v="0"/>
    <x v="1"/>
  </r>
  <r>
    <s v="P1813"/>
    <d v="2023-08-26T14:41:00"/>
    <s v="F"/>
    <n v="56"/>
    <s v="Declined to Identify"/>
    <s v="Orthopedics"/>
    <b v="0"/>
    <m/>
    <x v="30"/>
    <b v="0"/>
    <x v="1"/>
    <s v="Aug"/>
    <x v="1"/>
    <x v="6"/>
    <s v="45-59"/>
    <s v="0-15"/>
    <n v="1"/>
    <n v="0"/>
    <n v="0"/>
    <x v="1"/>
  </r>
  <r>
    <s v="P1814"/>
    <d v="2024-01-18T11:38:00"/>
    <s v="F"/>
    <n v="22"/>
    <s v="Declined to Identify"/>
    <s v="Orthopedics"/>
    <b v="0"/>
    <m/>
    <x v="18"/>
    <b v="0"/>
    <x v="0"/>
    <s v="Jan"/>
    <x v="2"/>
    <x v="1"/>
    <s v="15-29"/>
    <s v="16-30"/>
    <n v="1"/>
    <n v="0"/>
    <n v="0"/>
    <x v="1"/>
  </r>
  <r>
    <s v="P1815"/>
    <d v="2023-08-21T23:16:00"/>
    <s v="F"/>
    <n v="5"/>
    <s v="Declined to Identify"/>
    <s v="Orthopedics"/>
    <b v="0"/>
    <m/>
    <x v="26"/>
    <b v="0"/>
    <x v="1"/>
    <s v="Aug"/>
    <x v="4"/>
    <x v="2"/>
    <s v="0-14"/>
    <s v="31-45"/>
    <n v="0"/>
    <n v="0"/>
    <n v="0"/>
    <x v="1"/>
  </r>
  <r>
    <s v="P1816"/>
    <d v="2024-07-29T13:55:00"/>
    <s v="F"/>
    <n v="74"/>
    <s v="Declined to Identify"/>
    <s v="Orthopedics"/>
    <b v="0"/>
    <m/>
    <x v="13"/>
    <b v="0"/>
    <x v="0"/>
    <s v="Jul"/>
    <x v="4"/>
    <x v="6"/>
    <s v="60-74"/>
    <s v="46-60"/>
    <n v="0"/>
    <n v="0"/>
    <n v="0"/>
    <x v="1"/>
  </r>
  <r>
    <s v="P1817"/>
    <d v="2023-12-01T03:11:00"/>
    <s v="F"/>
    <n v="12"/>
    <s v="Declined to Identify"/>
    <s v="Orthopedics"/>
    <b v="0"/>
    <m/>
    <x v="15"/>
    <b v="0"/>
    <x v="1"/>
    <s v="Dec"/>
    <x v="5"/>
    <x v="5"/>
    <s v="0-14"/>
    <s v="31-45"/>
    <n v="0"/>
    <n v="0"/>
    <n v="0"/>
    <x v="1"/>
  </r>
  <r>
    <s v="P1818"/>
    <d v="2024-09-23T18:59:00"/>
    <s v="F"/>
    <n v="37"/>
    <s v="Declined to Identify"/>
    <s v="Orthopedics"/>
    <b v="0"/>
    <m/>
    <x v="5"/>
    <b v="0"/>
    <x v="0"/>
    <s v="Sep"/>
    <x v="4"/>
    <x v="7"/>
    <s v="30-44"/>
    <s v="46-60"/>
    <n v="0"/>
    <n v="0"/>
    <n v="0"/>
    <x v="1"/>
  </r>
  <r>
    <s v="P1819"/>
    <d v="2024-07-16T02:15:00"/>
    <s v="F"/>
    <n v="78"/>
    <s v="Declined to Identify"/>
    <s v="Orthopedics"/>
    <b v="0"/>
    <m/>
    <x v="9"/>
    <b v="0"/>
    <x v="0"/>
    <s v="Jul"/>
    <x v="6"/>
    <x v="4"/>
    <s v="75+"/>
    <s v="46-60"/>
    <n v="0"/>
    <n v="0"/>
    <n v="0"/>
    <x v="1"/>
  </r>
  <r>
    <s v="P1820"/>
    <d v="2023-04-01T22:29:00"/>
    <s v="F"/>
    <n v="43"/>
    <s v="Declined to Identify"/>
    <s v="Orthopedics"/>
    <b v="0"/>
    <m/>
    <x v="43"/>
    <b v="0"/>
    <x v="1"/>
    <s v="Apr"/>
    <x v="1"/>
    <x v="2"/>
    <s v="30-44"/>
    <s v="46-60"/>
    <n v="0"/>
    <n v="0"/>
    <n v="0"/>
    <x v="1"/>
  </r>
  <r>
    <s v="P1821"/>
    <d v="2023-06-08T20:33:00"/>
    <s v="F"/>
    <n v="41"/>
    <s v="Declined to Identify"/>
    <s v="Orthopedics"/>
    <b v="0"/>
    <m/>
    <x v="15"/>
    <b v="0"/>
    <x v="1"/>
    <s v="Jun"/>
    <x v="2"/>
    <x v="7"/>
    <s v="30-44"/>
    <s v="31-45"/>
    <n v="0"/>
    <n v="0"/>
    <n v="0"/>
    <x v="1"/>
  </r>
  <r>
    <s v="P1822"/>
    <d v="2024-09-06T10:01:00"/>
    <s v="F"/>
    <n v="38"/>
    <s v="Declined to Identify"/>
    <s v="Orthopedics"/>
    <b v="0"/>
    <m/>
    <x v="28"/>
    <b v="0"/>
    <x v="0"/>
    <s v="Sep"/>
    <x v="5"/>
    <x v="1"/>
    <s v="30-44"/>
    <s v="16-30"/>
    <n v="1"/>
    <n v="0"/>
    <n v="0"/>
    <x v="1"/>
  </r>
  <r>
    <s v="P1823"/>
    <d v="2024-06-03T04:29:00"/>
    <s v="F"/>
    <n v="12"/>
    <s v="Declined to Identify"/>
    <s v="Orthopedics"/>
    <b v="0"/>
    <n v="0"/>
    <x v="14"/>
    <b v="0"/>
    <x v="0"/>
    <s v="Jun"/>
    <x v="4"/>
    <x v="5"/>
    <s v="0-14"/>
    <s v="46-60"/>
    <n v="0"/>
    <n v="0"/>
    <n v="0"/>
    <x v="1"/>
  </r>
  <r>
    <s v="P1824"/>
    <d v="2024-10-10T11:44:00"/>
    <s v="F"/>
    <n v="16"/>
    <s v="Declined to Identify"/>
    <s v="Physiotherapy"/>
    <b v="0"/>
    <m/>
    <x v="39"/>
    <b v="0"/>
    <x v="0"/>
    <s v="Oct"/>
    <x v="2"/>
    <x v="1"/>
    <s v="15-29"/>
    <s v="0-15"/>
    <n v="1"/>
    <n v="0"/>
    <n v="0"/>
    <x v="1"/>
  </r>
  <r>
    <s v="P1825"/>
    <d v="2024-06-17T23:44:00"/>
    <s v="F"/>
    <n v="26"/>
    <s v="Declined to Identify"/>
    <s v="Physiotherapy"/>
    <b v="0"/>
    <m/>
    <x v="36"/>
    <b v="0"/>
    <x v="0"/>
    <s v="Jun"/>
    <x v="4"/>
    <x v="2"/>
    <s v="15-29"/>
    <s v="16-30"/>
    <n v="1"/>
    <n v="0"/>
    <n v="0"/>
    <x v="1"/>
  </r>
  <r>
    <s v="P1826"/>
    <d v="2023-10-28T06:51:00"/>
    <s v="F"/>
    <n v="62"/>
    <s v="Declined to Identify"/>
    <s v="Physiotherapy"/>
    <b v="0"/>
    <m/>
    <x v="7"/>
    <b v="0"/>
    <x v="1"/>
    <s v="Oct"/>
    <x v="1"/>
    <x v="0"/>
    <s v="60-74"/>
    <s v="16-30"/>
    <n v="1"/>
    <n v="0"/>
    <n v="0"/>
    <x v="1"/>
  </r>
  <r>
    <s v="P1827"/>
    <d v="2024-09-04T06:07:00"/>
    <s v="F"/>
    <n v="66"/>
    <s v="Declined to Identify"/>
    <s v="Physiotherapy"/>
    <b v="0"/>
    <m/>
    <x v="17"/>
    <b v="0"/>
    <x v="0"/>
    <s v="Sep"/>
    <x v="0"/>
    <x v="0"/>
    <s v="60-74"/>
    <s v="31-45"/>
    <n v="0"/>
    <n v="0"/>
    <n v="0"/>
    <x v="1"/>
  </r>
  <r>
    <s v="P1828"/>
    <d v="2024-04-24T11:25:00"/>
    <s v="F"/>
    <n v="4"/>
    <s v="Declined to Identify"/>
    <s v="Physiotherapy"/>
    <b v="0"/>
    <m/>
    <x v="46"/>
    <b v="0"/>
    <x v="0"/>
    <s v="Apr"/>
    <x v="0"/>
    <x v="1"/>
    <s v="0-14"/>
    <s v="16-30"/>
    <n v="1"/>
    <n v="0"/>
    <n v="0"/>
    <x v="1"/>
  </r>
  <r>
    <s v="P1829"/>
    <d v="2024-10-05T19:15:00"/>
    <s v="F"/>
    <n v="7"/>
    <s v="Declined to Identify"/>
    <s v="Physiotherapy"/>
    <b v="0"/>
    <m/>
    <x v="22"/>
    <b v="0"/>
    <x v="0"/>
    <s v="Oct"/>
    <x v="1"/>
    <x v="7"/>
    <s v="0-14"/>
    <s v="31-45"/>
    <n v="0"/>
    <n v="0"/>
    <n v="0"/>
    <x v="1"/>
  </r>
  <r>
    <s v="P1830"/>
    <d v="2023-09-16T06:25:00"/>
    <s v="F"/>
    <n v="56"/>
    <s v="Declined to Identify"/>
    <s v="Physiotherapy"/>
    <b v="0"/>
    <m/>
    <x v="2"/>
    <b v="0"/>
    <x v="1"/>
    <s v="Sep"/>
    <x v="1"/>
    <x v="0"/>
    <s v="45-59"/>
    <s v="46-60"/>
    <n v="0"/>
    <n v="0"/>
    <n v="0"/>
    <x v="1"/>
  </r>
  <r>
    <s v="P1831"/>
    <d v="2024-04-23T03:51:00"/>
    <s v="F"/>
    <n v="53"/>
    <s v="Declined to Identify"/>
    <s v="Physiotherapy"/>
    <b v="0"/>
    <m/>
    <x v="24"/>
    <b v="0"/>
    <x v="0"/>
    <s v="Apr"/>
    <x v="6"/>
    <x v="5"/>
    <s v="45-59"/>
    <s v="16-30"/>
    <n v="1"/>
    <n v="0"/>
    <n v="0"/>
    <x v="1"/>
  </r>
  <r>
    <s v="P1832"/>
    <d v="2024-05-02T00:11:00"/>
    <s v="F"/>
    <n v="57"/>
    <s v="Declined to Identify"/>
    <s v="Physiotherapy"/>
    <b v="0"/>
    <m/>
    <x v="48"/>
    <b v="0"/>
    <x v="0"/>
    <s v="May"/>
    <x v="2"/>
    <x v="4"/>
    <s v="45-59"/>
    <s v="16-30"/>
    <n v="1"/>
    <n v="0"/>
    <n v="0"/>
    <x v="1"/>
  </r>
  <r>
    <s v="P1833"/>
    <d v="2023-04-09T01:00:00"/>
    <s v="F"/>
    <n v="48"/>
    <s v="Declined to Identify"/>
    <s v="Physiotherapy"/>
    <b v="0"/>
    <n v="4"/>
    <x v="49"/>
    <b v="0"/>
    <x v="1"/>
    <s v="Apr"/>
    <x v="3"/>
    <x v="4"/>
    <s v="45-59"/>
    <s v="46-60"/>
    <n v="0"/>
    <n v="0"/>
    <n v="0"/>
    <x v="1"/>
  </r>
  <r>
    <s v="P1834"/>
    <d v="2023-05-09T11:08:00"/>
    <s v="F"/>
    <n v="7"/>
    <s v="Declined to Identify"/>
    <s v="Physiotherapy"/>
    <b v="0"/>
    <n v="6"/>
    <x v="22"/>
    <b v="0"/>
    <x v="1"/>
    <s v="May"/>
    <x v="6"/>
    <x v="1"/>
    <s v="0-14"/>
    <s v="31-45"/>
    <n v="0"/>
    <n v="0"/>
    <n v="0"/>
    <x v="1"/>
  </r>
  <r>
    <s v="P1835"/>
    <d v="2024-09-19T10:49:00"/>
    <s v="F"/>
    <n v="55"/>
    <s v="Declined to Identify"/>
    <s v="Renal"/>
    <b v="0"/>
    <m/>
    <x v="35"/>
    <b v="0"/>
    <x v="0"/>
    <s v="Sep"/>
    <x v="2"/>
    <x v="1"/>
    <s v="45-59"/>
    <s v="16-30"/>
    <n v="1"/>
    <n v="0"/>
    <n v="0"/>
    <x v="1"/>
  </r>
  <r>
    <s v="P1836"/>
    <d v="2024-06-22T06:07:00"/>
    <s v="F"/>
    <n v="34"/>
    <s v="Declined to Identify"/>
    <s v="Renal"/>
    <b v="0"/>
    <n v="5"/>
    <x v="16"/>
    <b v="0"/>
    <x v="0"/>
    <s v="Jun"/>
    <x v="1"/>
    <x v="0"/>
    <s v="30-44"/>
    <s v="46-60"/>
    <n v="0"/>
    <n v="0"/>
    <n v="0"/>
    <x v="1"/>
  </r>
  <r>
    <s v="P1837"/>
    <d v="2024-05-10T05:46:00"/>
    <s v="F"/>
    <n v="54"/>
    <s v="Native American/Alaska Native"/>
    <s v="Cardiology"/>
    <b v="0"/>
    <m/>
    <x v="28"/>
    <b v="0"/>
    <x v="0"/>
    <s v="May"/>
    <x v="5"/>
    <x v="5"/>
    <s v="45-59"/>
    <s v="16-30"/>
    <n v="1"/>
    <n v="0"/>
    <n v="0"/>
    <x v="1"/>
  </r>
  <r>
    <s v="P1838"/>
    <d v="2024-03-15T09:43:00"/>
    <s v="F"/>
    <n v="62"/>
    <s v="Native American/Alaska Native"/>
    <s v="Cardiology"/>
    <b v="0"/>
    <m/>
    <x v="37"/>
    <b v="0"/>
    <x v="0"/>
    <s v="Mar"/>
    <x v="5"/>
    <x v="1"/>
    <s v="60-74"/>
    <s v="31-45"/>
    <n v="0"/>
    <n v="0"/>
    <n v="0"/>
    <x v="1"/>
  </r>
  <r>
    <s v="P1839"/>
    <d v="2023-04-21T19:43:00"/>
    <s v="F"/>
    <n v="70"/>
    <s v="Native American/Alaska Native"/>
    <s v="Cardiology"/>
    <b v="0"/>
    <m/>
    <x v="16"/>
    <b v="0"/>
    <x v="1"/>
    <s v="Apr"/>
    <x v="5"/>
    <x v="7"/>
    <s v="60-74"/>
    <s v="46-60"/>
    <n v="0"/>
    <n v="0"/>
    <n v="0"/>
    <x v="1"/>
  </r>
  <r>
    <s v="P1840"/>
    <d v="2024-06-17T17:57:00"/>
    <s v="F"/>
    <n v="59"/>
    <s v="Native American/Alaska Native"/>
    <s v="Cardiology"/>
    <b v="0"/>
    <m/>
    <x v="8"/>
    <b v="0"/>
    <x v="0"/>
    <s v="Jun"/>
    <x v="4"/>
    <x v="3"/>
    <s v="45-59"/>
    <s v="31-45"/>
    <n v="0"/>
    <n v="0"/>
    <n v="0"/>
    <x v="1"/>
  </r>
  <r>
    <s v="P1841"/>
    <d v="2023-04-15T23:38:00"/>
    <s v="F"/>
    <n v="44"/>
    <s v="Native American/Alaska Native"/>
    <s v="Cardiology"/>
    <b v="0"/>
    <m/>
    <x v="35"/>
    <b v="0"/>
    <x v="1"/>
    <s v="Apr"/>
    <x v="1"/>
    <x v="2"/>
    <s v="30-44"/>
    <s v="16-30"/>
    <n v="1"/>
    <n v="0"/>
    <n v="0"/>
    <x v="1"/>
  </r>
  <r>
    <s v="P1842"/>
    <d v="2024-01-28T17:04:00"/>
    <s v="F"/>
    <n v="6"/>
    <s v="Native American/Alaska Native"/>
    <s v="Gastroenterology"/>
    <b v="0"/>
    <m/>
    <x v="46"/>
    <b v="0"/>
    <x v="0"/>
    <s v="Jan"/>
    <x v="3"/>
    <x v="3"/>
    <s v="0-14"/>
    <s v="16-30"/>
    <n v="1"/>
    <n v="0"/>
    <n v="0"/>
    <x v="1"/>
  </r>
  <r>
    <s v="P1843"/>
    <d v="2024-08-01T20:05:00"/>
    <s v="F"/>
    <n v="39"/>
    <s v="Native American/Alaska Native"/>
    <s v="Gastroenterology"/>
    <b v="0"/>
    <m/>
    <x v="38"/>
    <b v="0"/>
    <x v="0"/>
    <s v="Aug"/>
    <x v="2"/>
    <x v="7"/>
    <s v="30-44"/>
    <s v="0-15"/>
    <n v="1"/>
    <n v="0"/>
    <n v="0"/>
    <x v="1"/>
  </r>
  <r>
    <s v="P1844"/>
    <d v="2024-03-24T20:22:00"/>
    <s v="F"/>
    <n v="51"/>
    <s v="Native American/Alaska Native"/>
    <s v="Gastroenterology"/>
    <b v="0"/>
    <m/>
    <x v="50"/>
    <b v="0"/>
    <x v="0"/>
    <s v="Mar"/>
    <x v="3"/>
    <x v="7"/>
    <s v="45-59"/>
    <s v="31-45"/>
    <n v="0"/>
    <n v="0"/>
    <n v="0"/>
    <x v="1"/>
  </r>
  <r>
    <s v="P1845"/>
    <d v="2023-08-28T18:12:00"/>
    <s v="F"/>
    <n v="58"/>
    <s v="Native American/Alaska Native"/>
    <s v="Gastroenterology"/>
    <b v="0"/>
    <m/>
    <x v="8"/>
    <b v="0"/>
    <x v="1"/>
    <s v="Aug"/>
    <x v="4"/>
    <x v="7"/>
    <s v="45-59"/>
    <s v="31-45"/>
    <n v="0"/>
    <n v="0"/>
    <n v="0"/>
    <x v="1"/>
  </r>
  <r>
    <s v="P1846"/>
    <d v="2023-10-29T12:50:00"/>
    <s v="F"/>
    <n v="56"/>
    <s v="Native American/Alaska Native"/>
    <s v="Gastroenterology"/>
    <b v="0"/>
    <m/>
    <x v="49"/>
    <b v="0"/>
    <x v="1"/>
    <s v="Oct"/>
    <x v="3"/>
    <x v="6"/>
    <s v="45-59"/>
    <s v="46-60"/>
    <n v="0"/>
    <n v="0"/>
    <n v="0"/>
    <x v="1"/>
  </r>
  <r>
    <s v="P1847"/>
    <d v="2024-01-05T18:28:00"/>
    <s v="F"/>
    <n v="24"/>
    <s v="Native American/Alaska Native"/>
    <s v="Gastroenterology"/>
    <b v="0"/>
    <m/>
    <x v="1"/>
    <b v="0"/>
    <x v="0"/>
    <s v="Jan"/>
    <x v="5"/>
    <x v="7"/>
    <s v="15-29"/>
    <s v="16-30"/>
    <n v="1"/>
    <n v="0"/>
    <n v="0"/>
    <x v="1"/>
  </r>
  <r>
    <s v="P1848"/>
    <d v="2024-04-27T08:20:00"/>
    <s v="F"/>
    <n v="51"/>
    <s v="Native American/Alaska Native"/>
    <s v="General Practice"/>
    <b v="0"/>
    <m/>
    <x v="14"/>
    <b v="0"/>
    <x v="0"/>
    <s v="Apr"/>
    <x v="1"/>
    <x v="0"/>
    <s v="45-59"/>
    <s v="46-60"/>
    <n v="0"/>
    <n v="0"/>
    <n v="0"/>
    <x v="1"/>
  </r>
  <r>
    <s v="P1849"/>
    <d v="2023-12-10T07:19:00"/>
    <s v="F"/>
    <n v="2"/>
    <s v="Native American/Alaska Native"/>
    <s v="General Practice"/>
    <b v="0"/>
    <m/>
    <x v="24"/>
    <b v="0"/>
    <x v="1"/>
    <s v="Dec"/>
    <x v="3"/>
    <x v="0"/>
    <s v="0-14"/>
    <s v="16-30"/>
    <n v="1"/>
    <n v="0"/>
    <n v="0"/>
    <x v="1"/>
  </r>
  <r>
    <s v="P1850"/>
    <d v="2023-05-30T06:57:00"/>
    <s v="F"/>
    <n v="20"/>
    <s v="Native American/Alaska Native"/>
    <s v="General Practice"/>
    <b v="0"/>
    <m/>
    <x v="20"/>
    <b v="0"/>
    <x v="1"/>
    <s v="May"/>
    <x v="6"/>
    <x v="0"/>
    <s v="15-29"/>
    <s v="16-30"/>
    <n v="1"/>
    <n v="0"/>
    <n v="0"/>
    <x v="1"/>
  </r>
  <r>
    <s v="P1851"/>
    <d v="2024-01-19T22:49:00"/>
    <s v="F"/>
    <n v="64"/>
    <s v="Native American/Alaska Native"/>
    <s v="General Practice"/>
    <b v="0"/>
    <m/>
    <x v="43"/>
    <b v="0"/>
    <x v="0"/>
    <s v="Jan"/>
    <x v="5"/>
    <x v="2"/>
    <s v="60-74"/>
    <s v="46-60"/>
    <n v="0"/>
    <n v="0"/>
    <n v="0"/>
    <x v="1"/>
  </r>
  <r>
    <s v="P1852"/>
    <d v="2023-05-05T00:52:00"/>
    <s v="F"/>
    <n v="42"/>
    <s v="Native American/Alaska Native"/>
    <s v="General Practice"/>
    <b v="0"/>
    <m/>
    <x v="42"/>
    <b v="0"/>
    <x v="1"/>
    <s v="May"/>
    <x v="5"/>
    <x v="4"/>
    <s v="30-44"/>
    <s v="0-15"/>
    <n v="1"/>
    <n v="0"/>
    <n v="0"/>
    <x v="1"/>
  </r>
  <r>
    <s v="P1853"/>
    <d v="2024-07-22T03:57:00"/>
    <s v="F"/>
    <n v="64"/>
    <s v="Native American/Alaska Native"/>
    <s v="General Practice"/>
    <b v="0"/>
    <m/>
    <x v="46"/>
    <b v="0"/>
    <x v="0"/>
    <s v="Jul"/>
    <x v="4"/>
    <x v="5"/>
    <s v="60-74"/>
    <s v="16-30"/>
    <n v="1"/>
    <n v="0"/>
    <n v="0"/>
    <x v="1"/>
  </r>
  <r>
    <s v="P1854"/>
    <d v="2023-11-15T20:35:00"/>
    <s v="F"/>
    <n v="38"/>
    <s v="Native American/Alaska Native"/>
    <s v="General Practice"/>
    <b v="0"/>
    <m/>
    <x v="18"/>
    <b v="0"/>
    <x v="1"/>
    <s v="Nov"/>
    <x v="0"/>
    <x v="7"/>
    <s v="30-44"/>
    <s v="16-30"/>
    <n v="1"/>
    <n v="0"/>
    <n v="0"/>
    <x v="1"/>
  </r>
  <r>
    <s v="P1855"/>
    <d v="2023-10-31T11:04:00"/>
    <s v="F"/>
    <n v="17"/>
    <s v="Native American/Alaska Native"/>
    <s v="General Practice"/>
    <b v="0"/>
    <m/>
    <x v="17"/>
    <b v="0"/>
    <x v="1"/>
    <s v="Oct"/>
    <x v="6"/>
    <x v="1"/>
    <s v="15-29"/>
    <s v="31-45"/>
    <n v="0"/>
    <n v="0"/>
    <n v="0"/>
    <x v="1"/>
  </r>
  <r>
    <s v="P1856"/>
    <d v="2023-09-22T19:42:00"/>
    <s v="F"/>
    <n v="12"/>
    <s v="Native American/Alaska Native"/>
    <s v="General Practice"/>
    <b v="0"/>
    <m/>
    <x v="11"/>
    <b v="0"/>
    <x v="1"/>
    <s v="Sep"/>
    <x v="5"/>
    <x v="7"/>
    <s v="0-14"/>
    <s v="46-60"/>
    <n v="0"/>
    <n v="0"/>
    <n v="0"/>
    <x v="1"/>
  </r>
  <r>
    <s v="P1857"/>
    <d v="2024-09-29T02:35:00"/>
    <s v="F"/>
    <n v="9"/>
    <s v="Native American/Alaska Native"/>
    <s v="General Practice"/>
    <b v="0"/>
    <m/>
    <x v="9"/>
    <b v="0"/>
    <x v="0"/>
    <s v="Sep"/>
    <x v="3"/>
    <x v="4"/>
    <s v="0-14"/>
    <s v="46-60"/>
    <n v="0"/>
    <n v="0"/>
    <n v="0"/>
    <x v="1"/>
  </r>
  <r>
    <s v="P1858"/>
    <d v="2024-10-19T16:42:00"/>
    <s v="F"/>
    <n v="12"/>
    <s v="Native American/Alaska Native"/>
    <s v="General Practice"/>
    <b v="0"/>
    <m/>
    <x v="41"/>
    <b v="0"/>
    <x v="0"/>
    <s v="Oct"/>
    <x v="1"/>
    <x v="3"/>
    <s v="0-14"/>
    <s v="16-30"/>
    <n v="1"/>
    <n v="0"/>
    <n v="0"/>
    <x v="1"/>
  </r>
  <r>
    <s v="P1859"/>
    <d v="2024-04-22T19:35:00"/>
    <s v="F"/>
    <n v="18"/>
    <s v="Native American/Alaska Native"/>
    <s v="General Practice"/>
    <b v="0"/>
    <m/>
    <x v="34"/>
    <b v="0"/>
    <x v="0"/>
    <s v="Apr"/>
    <x v="4"/>
    <x v="7"/>
    <s v="15-29"/>
    <s v="0-15"/>
    <n v="1"/>
    <n v="0"/>
    <n v="0"/>
    <x v="1"/>
  </r>
  <r>
    <s v="P1860"/>
    <d v="2023-10-02T22:45:00"/>
    <s v="F"/>
    <n v="70"/>
    <s v="Native American/Alaska Native"/>
    <s v="General Practice"/>
    <b v="0"/>
    <m/>
    <x v="18"/>
    <b v="0"/>
    <x v="1"/>
    <s v="Oct"/>
    <x v="4"/>
    <x v="2"/>
    <s v="60-74"/>
    <s v="16-30"/>
    <n v="1"/>
    <n v="0"/>
    <n v="0"/>
    <x v="1"/>
  </r>
  <r>
    <s v="P1861"/>
    <d v="2024-10-23T15:45:00"/>
    <s v="F"/>
    <n v="6"/>
    <s v="Native American/Alaska Native"/>
    <s v="General Practice"/>
    <b v="0"/>
    <m/>
    <x v="1"/>
    <b v="0"/>
    <x v="0"/>
    <s v="Oct"/>
    <x v="0"/>
    <x v="3"/>
    <s v="0-14"/>
    <s v="16-30"/>
    <n v="1"/>
    <n v="0"/>
    <n v="0"/>
    <x v="1"/>
  </r>
  <r>
    <s v="P1862"/>
    <d v="2023-05-30T08:38:00"/>
    <s v="F"/>
    <n v="18"/>
    <s v="Native American/Alaska Native"/>
    <s v="General Practice"/>
    <b v="0"/>
    <m/>
    <x v="32"/>
    <b v="0"/>
    <x v="1"/>
    <s v="May"/>
    <x v="6"/>
    <x v="0"/>
    <s v="15-29"/>
    <s v="46-60"/>
    <n v="0"/>
    <n v="0"/>
    <n v="0"/>
    <x v="1"/>
  </r>
  <r>
    <s v="P1863"/>
    <d v="2024-05-26T07:43:00"/>
    <s v="F"/>
    <n v="38"/>
    <s v="Native American/Alaska Native"/>
    <s v="General Practice"/>
    <b v="0"/>
    <m/>
    <x v="50"/>
    <b v="0"/>
    <x v="0"/>
    <s v="May"/>
    <x v="3"/>
    <x v="0"/>
    <s v="30-44"/>
    <s v="31-45"/>
    <n v="0"/>
    <n v="0"/>
    <n v="0"/>
    <x v="1"/>
  </r>
  <r>
    <s v="P1864"/>
    <d v="2023-04-18T06:26:00"/>
    <s v="F"/>
    <n v="68"/>
    <s v="Native American/Alaska Native"/>
    <s v="General Practice"/>
    <b v="0"/>
    <m/>
    <x v="13"/>
    <b v="0"/>
    <x v="1"/>
    <s v="Apr"/>
    <x v="6"/>
    <x v="0"/>
    <s v="60-74"/>
    <s v="46-60"/>
    <n v="0"/>
    <n v="0"/>
    <n v="0"/>
    <x v="1"/>
  </r>
  <r>
    <s v="P1865"/>
    <d v="2023-07-16T00:12:00"/>
    <s v="F"/>
    <n v="21"/>
    <s v="Native American/Alaska Native"/>
    <s v="General Practice"/>
    <b v="0"/>
    <m/>
    <x v="39"/>
    <b v="0"/>
    <x v="1"/>
    <s v="Jul"/>
    <x v="3"/>
    <x v="4"/>
    <s v="15-29"/>
    <s v="0-15"/>
    <n v="1"/>
    <n v="0"/>
    <n v="0"/>
    <x v="1"/>
  </r>
  <r>
    <s v="P1866"/>
    <d v="2023-06-08T21:29:00"/>
    <s v="F"/>
    <n v="73"/>
    <s v="Native American/Alaska Native"/>
    <s v="General Practice"/>
    <b v="0"/>
    <m/>
    <x v="15"/>
    <b v="0"/>
    <x v="1"/>
    <s v="Jun"/>
    <x v="2"/>
    <x v="2"/>
    <s v="60-74"/>
    <s v="31-45"/>
    <n v="0"/>
    <n v="0"/>
    <n v="0"/>
    <x v="1"/>
  </r>
  <r>
    <s v="P1867"/>
    <d v="2024-05-29T12:18:00"/>
    <s v="F"/>
    <n v="49"/>
    <s v="Native American/Alaska Native"/>
    <s v="General Practice"/>
    <b v="0"/>
    <m/>
    <x v="46"/>
    <b v="0"/>
    <x v="0"/>
    <s v="May"/>
    <x v="0"/>
    <x v="6"/>
    <s v="45-59"/>
    <s v="16-30"/>
    <n v="1"/>
    <n v="0"/>
    <n v="0"/>
    <x v="1"/>
  </r>
  <r>
    <s v="P1868"/>
    <d v="2024-02-13T13:49:00"/>
    <s v="F"/>
    <n v="35"/>
    <s v="Native American/Alaska Native"/>
    <s v="General Practice"/>
    <b v="0"/>
    <m/>
    <x v="26"/>
    <b v="0"/>
    <x v="0"/>
    <s v="Feb"/>
    <x v="6"/>
    <x v="6"/>
    <s v="30-44"/>
    <s v="31-45"/>
    <n v="0"/>
    <n v="0"/>
    <n v="0"/>
    <x v="1"/>
  </r>
  <r>
    <s v="P1869"/>
    <d v="2023-05-09T16:20:00"/>
    <s v="F"/>
    <n v="54"/>
    <s v="Native American/Alaska Native"/>
    <s v="General Practice"/>
    <b v="0"/>
    <m/>
    <x v="6"/>
    <b v="0"/>
    <x v="1"/>
    <s v="May"/>
    <x v="6"/>
    <x v="3"/>
    <s v="45-59"/>
    <s v="31-45"/>
    <n v="0"/>
    <n v="0"/>
    <n v="0"/>
    <x v="1"/>
  </r>
  <r>
    <s v="P1870"/>
    <d v="2024-06-10T02:36:00"/>
    <s v="F"/>
    <n v="59"/>
    <s v="Native American/Alaska Native"/>
    <s v="General Practice"/>
    <b v="0"/>
    <m/>
    <x v="6"/>
    <b v="0"/>
    <x v="0"/>
    <s v="Jun"/>
    <x v="4"/>
    <x v="4"/>
    <s v="45-59"/>
    <s v="31-45"/>
    <n v="0"/>
    <n v="0"/>
    <n v="0"/>
    <x v="1"/>
  </r>
  <r>
    <s v="P1871"/>
    <d v="2023-10-30T15:50:00"/>
    <s v="F"/>
    <n v="44"/>
    <s v="Native American/Alaska Native"/>
    <s v="General Practice"/>
    <b v="0"/>
    <m/>
    <x v="24"/>
    <b v="0"/>
    <x v="1"/>
    <s v="Oct"/>
    <x v="4"/>
    <x v="3"/>
    <s v="30-44"/>
    <s v="16-30"/>
    <n v="1"/>
    <n v="0"/>
    <n v="0"/>
    <x v="1"/>
  </r>
  <r>
    <s v="P1872"/>
    <d v="2024-03-18T04:30:00"/>
    <s v="F"/>
    <n v="13"/>
    <s v="Native American/Alaska Native"/>
    <s v="General Practice"/>
    <b v="0"/>
    <m/>
    <x v="12"/>
    <b v="0"/>
    <x v="0"/>
    <s v="Mar"/>
    <x v="4"/>
    <x v="5"/>
    <s v="0-14"/>
    <s v="31-45"/>
    <n v="0"/>
    <n v="0"/>
    <n v="0"/>
    <x v="1"/>
  </r>
  <r>
    <s v="P1873"/>
    <d v="2023-10-20T13:53:00"/>
    <s v="F"/>
    <n v="8"/>
    <s v="Native American/Alaska Native"/>
    <s v="General Practice"/>
    <b v="0"/>
    <n v="2"/>
    <x v="20"/>
    <b v="0"/>
    <x v="1"/>
    <s v="Oct"/>
    <x v="5"/>
    <x v="6"/>
    <s v="0-14"/>
    <s v="16-30"/>
    <n v="1"/>
    <n v="0"/>
    <n v="0"/>
    <x v="1"/>
  </r>
  <r>
    <s v="P1874"/>
    <d v="2023-09-25T00:36:00"/>
    <s v="F"/>
    <n v="21"/>
    <s v="Native American/Alaska Native"/>
    <s v="General Practice"/>
    <b v="0"/>
    <n v="5"/>
    <x v="6"/>
    <b v="0"/>
    <x v="1"/>
    <s v="Sep"/>
    <x v="4"/>
    <x v="4"/>
    <s v="15-29"/>
    <s v="31-45"/>
    <n v="0"/>
    <n v="0"/>
    <n v="0"/>
    <x v="1"/>
  </r>
  <r>
    <s v="P1875"/>
    <d v="2023-06-06T18:32:00"/>
    <s v="F"/>
    <n v="72"/>
    <s v="Native American/Alaska Native"/>
    <s v="General Practice"/>
    <b v="0"/>
    <n v="6"/>
    <x v="45"/>
    <b v="0"/>
    <x v="1"/>
    <s v="Jun"/>
    <x v="6"/>
    <x v="7"/>
    <s v="60-74"/>
    <s v="16-30"/>
    <n v="1"/>
    <n v="0"/>
    <n v="0"/>
    <x v="1"/>
  </r>
  <r>
    <s v="P1876"/>
    <d v="2023-09-18T13:21:00"/>
    <s v="F"/>
    <n v="17"/>
    <s v="Native American/Alaska Native"/>
    <s v="General Practice"/>
    <b v="0"/>
    <n v="7"/>
    <x v="4"/>
    <b v="0"/>
    <x v="1"/>
    <s v="Sep"/>
    <x v="4"/>
    <x v="6"/>
    <s v="15-29"/>
    <s v="0-15"/>
    <n v="1"/>
    <n v="0"/>
    <n v="1"/>
    <x v="1"/>
  </r>
  <r>
    <s v="P1877"/>
    <d v="2024-03-08T18:31:00"/>
    <s v="F"/>
    <n v="3"/>
    <s v="Native American/Alaska Native"/>
    <s v="General Practice"/>
    <b v="0"/>
    <n v="8"/>
    <x v="41"/>
    <b v="0"/>
    <x v="0"/>
    <s v="Mar"/>
    <x v="5"/>
    <x v="7"/>
    <s v="0-14"/>
    <s v="16-30"/>
    <n v="1"/>
    <n v="0"/>
    <n v="1"/>
    <x v="1"/>
  </r>
  <r>
    <s v="P1878"/>
    <d v="2024-10-23T11:06:00"/>
    <s v="F"/>
    <n v="25"/>
    <s v="Native American/Alaska Native"/>
    <s v="General Practice"/>
    <b v="0"/>
    <n v="8"/>
    <x v="3"/>
    <b v="0"/>
    <x v="0"/>
    <s v="Oct"/>
    <x v="0"/>
    <x v="1"/>
    <s v="15-29"/>
    <s v="31-45"/>
    <n v="0"/>
    <n v="0"/>
    <n v="0"/>
    <x v="1"/>
  </r>
  <r>
    <s v="P1879"/>
    <d v="2024-05-10T02:30:00"/>
    <s v="F"/>
    <n v="22"/>
    <s v="Native American/Alaska Native"/>
    <s v="General Practice"/>
    <b v="0"/>
    <n v="10"/>
    <x v="6"/>
    <b v="0"/>
    <x v="0"/>
    <s v="May"/>
    <x v="5"/>
    <x v="4"/>
    <s v="15-29"/>
    <s v="31-45"/>
    <n v="0"/>
    <n v="0"/>
    <n v="0"/>
    <x v="1"/>
  </r>
  <r>
    <s v="P1880"/>
    <d v="2023-12-01T18:21:00"/>
    <s v="F"/>
    <n v="59"/>
    <s v="Native American/Alaska Native"/>
    <s v="Neurology"/>
    <b v="0"/>
    <m/>
    <x v="45"/>
    <b v="0"/>
    <x v="1"/>
    <s v="Dec"/>
    <x v="5"/>
    <x v="7"/>
    <s v="45-59"/>
    <s v="16-30"/>
    <n v="1"/>
    <n v="0"/>
    <n v="0"/>
    <x v="1"/>
  </r>
  <r>
    <s v="P1881"/>
    <d v="2023-04-30T12:38:00"/>
    <s v="F"/>
    <n v="56"/>
    <s v="Native American/Alaska Native"/>
    <s v="Neurology"/>
    <b v="0"/>
    <m/>
    <x v="23"/>
    <b v="0"/>
    <x v="1"/>
    <s v="Apr"/>
    <x v="3"/>
    <x v="6"/>
    <s v="45-59"/>
    <s v="46-60"/>
    <n v="0"/>
    <n v="0"/>
    <n v="0"/>
    <x v="1"/>
  </r>
  <r>
    <s v="P1882"/>
    <d v="2023-04-12T22:55:00"/>
    <s v="F"/>
    <n v="69"/>
    <s v="Native American/Alaska Native"/>
    <s v="Neurology"/>
    <b v="0"/>
    <m/>
    <x v="11"/>
    <b v="0"/>
    <x v="1"/>
    <s v="Apr"/>
    <x v="0"/>
    <x v="2"/>
    <s v="60-74"/>
    <s v="46-60"/>
    <n v="0"/>
    <n v="0"/>
    <n v="0"/>
    <x v="1"/>
  </r>
  <r>
    <s v="P1883"/>
    <d v="2024-06-30T20:24:00"/>
    <s v="F"/>
    <n v="57"/>
    <s v="Native American/Alaska Native"/>
    <s v="Neurology"/>
    <b v="0"/>
    <m/>
    <x v="50"/>
    <b v="0"/>
    <x v="0"/>
    <s v="Jun"/>
    <x v="3"/>
    <x v="7"/>
    <s v="45-59"/>
    <s v="31-45"/>
    <n v="0"/>
    <n v="0"/>
    <n v="0"/>
    <x v="1"/>
  </r>
  <r>
    <s v="P1884"/>
    <d v="2023-07-28T18:20:00"/>
    <s v="F"/>
    <n v="73"/>
    <s v="Native American/Alaska Native"/>
    <s v="None"/>
    <b v="0"/>
    <m/>
    <x v="35"/>
    <b v="0"/>
    <x v="1"/>
    <s v="Jul"/>
    <x v="5"/>
    <x v="7"/>
    <s v="60-74"/>
    <s v="16-30"/>
    <n v="1"/>
    <n v="0"/>
    <n v="0"/>
    <x v="1"/>
  </r>
  <r>
    <s v="P1885"/>
    <d v="2023-12-27T17:48:00"/>
    <s v="F"/>
    <n v="1"/>
    <s v="Native American/Alaska Native"/>
    <s v="None"/>
    <b v="0"/>
    <m/>
    <x v="3"/>
    <b v="0"/>
    <x v="1"/>
    <s v="Dec"/>
    <x v="0"/>
    <x v="3"/>
    <s v="0-14"/>
    <s v="31-45"/>
    <n v="0"/>
    <n v="0"/>
    <n v="0"/>
    <x v="1"/>
  </r>
  <r>
    <s v="P1886"/>
    <d v="2023-05-27T00:40:00"/>
    <s v="F"/>
    <n v="42"/>
    <s v="Native American/Alaska Native"/>
    <s v="None"/>
    <b v="0"/>
    <m/>
    <x v="50"/>
    <b v="0"/>
    <x v="1"/>
    <s v="May"/>
    <x v="1"/>
    <x v="4"/>
    <s v="30-44"/>
    <s v="31-45"/>
    <n v="0"/>
    <n v="0"/>
    <n v="0"/>
    <x v="1"/>
  </r>
  <r>
    <s v="P1887"/>
    <d v="2024-03-13T05:14:00"/>
    <s v="F"/>
    <n v="55"/>
    <s v="Native American/Alaska Native"/>
    <s v="None"/>
    <b v="0"/>
    <m/>
    <x v="43"/>
    <b v="0"/>
    <x v="0"/>
    <s v="Mar"/>
    <x v="0"/>
    <x v="5"/>
    <s v="45-59"/>
    <s v="46-60"/>
    <n v="0"/>
    <n v="0"/>
    <n v="0"/>
    <x v="1"/>
  </r>
  <r>
    <s v="P1888"/>
    <d v="2023-05-03T00:33:00"/>
    <s v="F"/>
    <n v="15"/>
    <s v="Native American/Alaska Native"/>
    <s v="None"/>
    <b v="0"/>
    <m/>
    <x v="13"/>
    <b v="0"/>
    <x v="1"/>
    <s v="May"/>
    <x v="0"/>
    <x v="4"/>
    <s v="15-29"/>
    <s v="46-60"/>
    <n v="0"/>
    <n v="0"/>
    <n v="0"/>
    <x v="1"/>
  </r>
  <r>
    <s v="P1889"/>
    <d v="2023-07-05T14:00:00"/>
    <s v="F"/>
    <n v="39"/>
    <s v="Native American/Alaska Native"/>
    <s v="None"/>
    <b v="0"/>
    <m/>
    <x v="31"/>
    <b v="0"/>
    <x v="1"/>
    <s v="Jul"/>
    <x v="0"/>
    <x v="6"/>
    <s v="30-44"/>
    <s v="16-30"/>
    <n v="1"/>
    <n v="0"/>
    <n v="0"/>
    <x v="1"/>
  </r>
  <r>
    <s v="P1890"/>
    <d v="2023-04-16T15:42:00"/>
    <s v="F"/>
    <n v="27"/>
    <s v="Native American/Alaska Native"/>
    <s v="None"/>
    <b v="0"/>
    <m/>
    <x v="37"/>
    <b v="0"/>
    <x v="1"/>
    <s v="Apr"/>
    <x v="3"/>
    <x v="3"/>
    <s v="15-29"/>
    <s v="31-45"/>
    <n v="0"/>
    <n v="0"/>
    <n v="0"/>
    <x v="1"/>
  </r>
  <r>
    <s v="P1891"/>
    <d v="2024-02-23T20:52:00"/>
    <s v="F"/>
    <n v="33"/>
    <s v="Native American/Alaska Native"/>
    <s v="None"/>
    <b v="0"/>
    <m/>
    <x v="22"/>
    <b v="0"/>
    <x v="0"/>
    <s v="Feb"/>
    <x v="5"/>
    <x v="7"/>
    <s v="30-44"/>
    <s v="31-45"/>
    <n v="0"/>
    <n v="0"/>
    <n v="0"/>
    <x v="1"/>
  </r>
  <r>
    <s v="P1892"/>
    <d v="2024-10-13T23:48:00"/>
    <s v="F"/>
    <n v="64"/>
    <s v="Native American/Alaska Native"/>
    <s v="None"/>
    <b v="0"/>
    <m/>
    <x v="10"/>
    <b v="0"/>
    <x v="0"/>
    <s v="Oct"/>
    <x v="3"/>
    <x v="2"/>
    <s v="60-74"/>
    <s v="31-45"/>
    <n v="0"/>
    <n v="0"/>
    <n v="0"/>
    <x v="1"/>
  </r>
  <r>
    <s v="P1893"/>
    <d v="2023-06-16T11:58:00"/>
    <s v="F"/>
    <n v="8"/>
    <s v="Native American/Alaska Native"/>
    <s v="None"/>
    <b v="0"/>
    <m/>
    <x v="20"/>
    <b v="0"/>
    <x v="1"/>
    <s v="Jun"/>
    <x v="5"/>
    <x v="1"/>
    <s v="0-14"/>
    <s v="16-30"/>
    <n v="1"/>
    <n v="0"/>
    <n v="0"/>
    <x v="1"/>
  </r>
  <r>
    <s v="P1894"/>
    <d v="2023-08-24T14:33:00"/>
    <s v="F"/>
    <n v="37"/>
    <s v="Native American/Alaska Native"/>
    <s v="None"/>
    <b v="0"/>
    <m/>
    <x v="33"/>
    <b v="0"/>
    <x v="1"/>
    <s v="Aug"/>
    <x v="2"/>
    <x v="6"/>
    <s v="30-44"/>
    <s v="31-45"/>
    <n v="0"/>
    <n v="0"/>
    <n v="0"/>
    <x v="1"/>
  </r>
  <r>
    <s v="P1895"/>
    <d v="2024-09-16T12:14:00"/>
    <s v="F"/>
    <n v="48"/>
    <s v="Native American/Alaska Native"/>
    <s v="None"/>
    <b v="0"/>
    <m/>
    <x v="45"/>
    <b v="0"/>
    <x v="0"/>
    <s v="Sep"/>
    <x v="4"/>
    <x v="6"/>
    <s v="45-59"/>
    <s v="16-30"/>
    <n v="1"/>
    <n v="0"/>
    <n v="0"/>
    <x v="1"/>
  </r>
  <r>
    <s v="P1896"/>
    <d v="2023-12-14T10:50:00"/>
    <s v="F"/>
    <n v="6"/>
    <s v="Native American/Alaska Native"/>
    <s v="None"/>
    <b v="0"/>
    <m/>
    <x v="43"/>
    <b v="0"/>
    <x v="1"/>
    <s v="Dec"/>
    <x v="2"/>
    <x v="1"/>
    <s v="0-14"/>
    <s v="46-60"/>
    <n v="0"/>
    <n v="0"/>
    <n v="0"/>
    <x v="1"/>
  </r>
  <r>
    <s v="P1897"/>
    <d v="2024-10-17T07:58:00"/>
    <s v="F"/>
    <n v="58"/>
    <s v="Native American/Alaska Native"/>
    <s v="None"/>
    <b v="0"/>
    <m/>
    <x v="2"/>
    <b v="0"/>
    <x v="0"/>
    <s v="Oct"/>
    <x v="2"/>
    <x v="0"/>
    <s v="45-59"/>
    <s v="46-60"/>
    <n v="0"/>
    <n v="0"/>
    <n v="0"/>
    <x v="1"/>
  </r>
  <r>
    <s v="P1898"/>
    <d v="2024-09-11T12:19:00"/>
    <s v="F"/>
    <n v="21"/>
    <s v="Native American/Alaska Native"/>
    <s v="None"/>
    <b v="0"/>
    <m/>
    <x v="14"/>
    <b v="0"/>
    <x v="0"/>
    <s v="Sep"/>
    <x v="0"/>
    <x v="6"/>
    <s v="15-29"/>
    <s v="46-60"/>
    <n v="0"/>
    <n v="0"/>
    <n v="0"/>
    <x v="1"/>
  </r>
  <r>
    <s v="P1899"/>
    <d v="2024-01-08T13:51:00"/>
    <s v="F"/>
    <n v="29"/>
    <s v="Native American/Alaska Native"/>
    <s v="None"/>
    <b v="0"/>
    <m/>
    <x v="14"/>
    <b v="0"/>
    <x v="0"/>
    <s v="Jan"/>
    <x v="4"/>
    <x v="6"/>
    <s v="15-29"/>
    <s v="46-60"/>
    <n v="0"/>
    <n v="0"/>
    <n v="0"/>
    <x v="1"/>
  </r>
  <r>
    <s v="P1900"/>
    <d v="2023-10-20T13:22:00"/>
    <s v="F"/>
    <n v="46"/>
    <s v="Native American/Alaska Native"/>
    <s v="None"/>
    <b v="0"/>
    <m/>
    <x v="12"/>
    <b v="0"/>
    <x v="1"/>
    <s v="Oct"/>
    <x v="5"/>
    <x v="6"/>
    <s v="45-59"/>
    <s v="31-45"/>
    <n v="0"/>
    <n v="0"/>
    <n v="0"/>
    <x v="1"/>
  </r>
  <r>
    <s v="P1901"/>
    <d v="2024-08-19T22:20:00"/>
    <s v="F"/>
    <n v="71"/>
    <s v="Native American/Alaska Native"/>
    <s v="None"/>
    <b v="0"/>
    <m/>
    <x v="12"/>
    <b v="0"/>
    <x v="0"/>
    <s v="Aug"/>
    <x v="4"/>
    <x v="2"/>
    <s v="60-74"/>
    <s v="31-45"/>
    <n v="0"/>
    <n v="0"/>
    <n v="0"/>
    <x v="1"/>
  </r>
  <r>
    <s v="P1902"/>
    <d v="2024-08-12T17:09:00"/>
    <s v="F"/>
    <n v="33"/>
    <s v="Native American/Alaska Native"/>
    <s v="None"/>
    <b v="0"/>
    <m/>
    <x v="23"/>
    <b v="0"/>
    <x v="0"/>
    <s v="Aug"/>
    <x v="4"/>
    <x v="3"/>
    <s v="30-44"/>
    <s v="46-60"/>
    <n v="0"/>
    <n v="0"/>
    <n v="0"/>
    <x v="1"/>
  </r>
  <r>
    <s v="P1903"/>
    <d v="2023-06-16T10:25:00"/>
    <s v="F"/>
    <n v="44"/>
    <s v="Native American/Alaska Native"/>
    <s v="None"/>
    <b v="0"/>
    <m/>
    <x v="28"/>
    <b v="0"/>
    <x v="1"/>
    <s v="Jun"/>
    <x v="5"/>
    <x v="1"/>
    <s v="30-44"/>
    <s v="16-30"/>
    <n v="1"/>
    <n v="0"/>
    <n v="0"/>
    <x v="1"/>
  </r>
  <r>
    <s v="P1904"/>
    <d v="2023-12-02T21:24:00"/>
    <s v="F"/>
    <n v="22"/>
    <s v="Native American/Alaska Native"/>
    <s v="None"/>
    <b v="0"/>
    <m/>
    <x v="15"/>
    <b v="0"/>
    <x v="1"/>
    <s v="Dec"/>
    <x v="1"/>
    <x v="2"/>
    <s v="15-29"/>
    <s v="31-45"/>
    <n v="0"/>
    <n v="0"/>
    <n v="0"/>
    <x v="1"/>
  </r>
  <r>
    <s v="P1905"/>
    <d v="2023-10-04T00:31:00"/>
    <s v="F"/>
    <n v="74"/>
    <s v="Native American/Alaska Native"/>
    <s v="None"/>
    <b v="0"/>
    <m/>
    <x v="37"/>
    <b v="0"/>
    <x v="1"/>
    <s v="Oct"/>
    <x v="0"/>
    <x v="4"/>
    <s v="60-74"/>
    <s v="31-45"/>
    <n v="0"/>
    <n v="0"/>
    <n v="0"/>
    <x v="1"/>
  </r>
  <r>
    <s v="P1906"/>
    <d v="2023-04-12T15:18:00"/>
    <s v="F"/>
    <n v="73"/>
    <s v="Native American/Alaska Native"/>
    <s v="None"/>
    <b v="0"/>
    <m/>
    <x v="5"/>
    <b v="0"/>
    <x v="1"/>
    <s v="Apr"/>
    <x v="0"/>
    <x v="3"/>
    <s v="60-74"/>
    <s v="46-60"/>
    <n v="0"/>
    <n v="0"/>
    <n v="0"/>
    <x v="1"/>
  </r>
  <r>
    <s v="P1907"/>
    <d v="2024-06-15T01:52:00"/>
    <s v="F"/>
    <n v="41"/>
    <s v="Native American/Alaska Native"/>
    <s v="None"/>
    <b v="0"/>
    <m/>
    <x v="46"/>
    <b v="0"/>
    <x v="0"/>
    <s v="Jun"/>
    <x v="1"/>
    <x v="4"/>
    <s v="30-44"/>
    <s v="16-30"/>
    <n v="1"/>
    <n v="0"/>
    <n v="0"/>
    <x v="1"/>
  </r>
  <r>
    <s v="P1908"/>
    <d v="2023-10-19T04:05:00"/>
    <s v="F"/>
    <n v="6"/>
    <s v="Native American/Alaska Native"/>
    <s v="None"/>
    <b v="0"/>
    <m/>
    <x v="17"/>
    <b v="0"/>
    <x v="1"/>
    <s v="Oct"/>
    <x v="2"/>
    <x v="5"/>
    <s v="0-14"/>
    <s v="31-45"/>
    <n v="0"/>
    <n v="0"/>
    <n v="0"/>
    <x v="1"/>
  </r>
  <r>
    <s v="P1909"/>
    <d v="2023-08-22T11:12:00"/>
    <s v="F"/>
    <n v="40"/>
    <s v="Native American/Alaska Native"/>
    <s v="None"/>
    <b v="0"/>
    <m/>
    <x v="11"/>
    <b v="0"/>
    <x v="1"/>
    <s v="Aug"/>
    <x v="6"/>
    <x v="1"/>
    <s v="30-44"/>
    <s v="46-60"/>
    <n v="0"/>
    <n v="0"/>
    <n v="0"/>
    <x v="1"/>
  </r>
  <r>
    <s v="P1910"/>
    <d v="2023-11-29T00:28:00"/>
    <s v="F"/>
    <n v="55"/>
    <s v="Native American/Alaska Native"/>
    <s v="None"/>
    <b v="0"/>
    <m/>
    <x v="27"/>
    <b v="0"/>
    <x v="1"/>
    <s v="Nov"/>
    <x v="0"/>
    <x v="4"/>
    <s v="45-59"/>
    <s v="46-60"/>
    <n v="0"/>
    <n v="0"/>
    <n v="0"/>
    <x v="1"/>
  </r>
  <r>
    <s v="P1911"/>
    <d v="2024-07-29T07:21:00"/>
    <s v="F"/>
    <n v="10"/>
    <s v="Native American/Alaska Native"/>
    <s v="None"/>
    <b v="0"/>
    <m/>
    <x v="47"/>
    <b v="0"/>
    <x v="0"/>
    <s v="Jul"/>
    <x v="4"/>
    <x v="0"/>
    <s v="0-14"/>
    <s v="46-60"/>
    <n v="0"/>
    <n v="0"/>
    <n v="0"/>
    <x v="1"/>
  </r>
  <r>
    <s v="P1912"/>
    <d v="2024-02-26T23:18:00"/>
    <s v="F"/>
    <n v="41"/>
    <s v="Native American/Alaska Native"/>
    <s v="None"/>
    <b v="0"/>
    <m/>
    <x v="2"/>
    <b v="0"/>
    <x v="0"/>
    <s v="Feb"/>
    <x v="4"/>
    <x v="2"/>
    <s v="30-44"/>
    <s v="46-60"/>
    <n v="0"/>
    <n v="0"/>
    <n v="0"/>
    <x v="1"/>
  </r>
  <r>
    <s v="P1913"/>
    <d v="2024-08-22T17:55:00"/>
    <s v="F"/>
    <n v="61"/>
    <s v="Native American/Alaska Native"/>
    <s v="None"/>
    <b v="0"/>
    <m/>
    <x v="38"/>
    <b v="0"/>
    <x v="0"/>
    <s v="Aug"/>
    <x v="2"/>
    <x v="3"/>
    <s v="60-74"/>
    <s v="0-15"/>
    <n v="1"/>
    <n v="0"/>
    <n v="0"/>
    <x v="1"/>
  </r>
  <r>
    <s v="P1914"/>
    <d v="2024-04-06T03:54:00"/>
    <s v="F"/>
    <n v="52"/>
    <s v="Native American/Alaska Native"/>
    <s v="None"/>
    <b v="0"/>
    <m/>
    <x v="44"/>
    <b v="0"/>
    <x v="0"/>
    <s v="Apr"/>
    <x v="1"/>
    <x v="5"/>
    <s v="45-59"/>
    <s v="31-45"/>
    <n v="0"/>
    <n v="0"/>
    <n v="0"/>
    <x v="1"/>
  </r>
  <r>
    <s v="P1915"/>
    <d v="2023-09-17T18:22:00"/>
    <s v="F"/>
    <n v="9"/>
    <s v="Native American/Alaska Native"/>
    <s v="None"/>
    <b v="0"/>
    <m/>
    <x v="33"/>
    <b v="0"/>
    <x v="1"/>
    <s v="Sep"/>
    <x v="3"/>
    <x v="7"/>
    <s v="0-14"/>
    <s v="31-45"/>
    <n v="0"/>
    <n v="0"/>
    <n v="0"/>
    <x v="1"/>
  </r>
  <r>
    <s v="P1916"/>
    <d v="2023-09-03T14:13:00"/>
    <s v="F"/>
    <n v="76"/>
    <s v="Native American/Alaska Native"/>
    <s v="None"/>
    <b v="0"/>
    <m/>
    <x v="16"/>
    <b v="0"/>
    <x v="1"/>
    <s v="Sep"/>
    <x v="3"/>
    <x v="6"/>
    <s v="75+"/>
    <s v="46-60"/>
    <n v="0"/>
    <n v="0"/>
    <n v="0"/>
    <x v="1"/>
  </r>
  <r>
    <s v="P1917"/>
    <d v="2024-07-13T15:02:00"/>
    <s v="F"/>
    <n v="43"/>
    <s v="Native American/Alaska Native"/>
    <s v="None"/>
    <b v="0"/>
    <m/>
    <x v="44"/>
    <b v="0"/>
    <x v="0"/>
    <s v="Jul"/>
    <x v="1"/>
    <x v="3"/>
    <s v="30-44"/>
    <s v="31-45"/>
    <n v="0"/>
    <n v="0"/>
    <n v="0"/>
    <x v="1"/>
  </r>
  <r>
    <s v="P1918"/>
    <d v="2024-10-12T20:42:00"/>
    <s v="F"/>
    <n v="15"/>
    <s v="Native American/Alaska Native"/>
    <s v="None"/>
    <b v="0"/>
    <m/>
    <x v="32"/>
    <b v="0"/>
    <x v="0"/>
    <s v="Oct"/>
    <x v="1"/>
    <x v="7"/>
    <s v="15-29"/>
    <s v="46-60"/>
    <n v="0"/>
    <n v="0"/>
    <n v="0"/>
    <x v="1"/>
  </r>
  <r>
    <s v="P1919"/>
    <d v="2024-05-16T16:37:00"/>
    <s v="F"/>
    <n v="40"/>
    <s v="Native American/Alaska Native"/>
    <s v="None"/>
    <b v="0"/>
    <m/>
    <x v="25"/>
    <b v="0"/>
    <x v="0"/>
    <s v="May"/>
    <x v="2"/>
    <x v="3"/>
    <s v="30-44"/>
    <s v="46-60"/>
    <n v="0"/>
    <n v="0"/>
    <n v="0"/>
    <x v="1"/>
  </r>
  <r>
    <s v="P1920"/>
    <d v="2024-03-16T05:47:00"/>
    <s v="F"/>
    <n v="49"/>
    <s v="Native American/Alaska Native"/>
    <s v="None"/>
    <b v="0"/>
    <m/>
    <x v="25"/>
    <b v="0"/>
    <x v="0"/>
    <s v="Mar"/>
    <x v="1"/>
    <x v="5"/>
    <s v="45-59"/>
    <s v="46-60"/>
    <n v="0"/>
    <n v="0"/>
    <n v="0"/>
    <x v="1"/>
  </r>
  <r>
    <s v="P1921"/>
    <d v="2024-10-05T17:57:00"/>
    <s v="F"/>
    <n v="56"/>
    <s v="Native American/Alaska Native"/>
    <s v="None"/>
    <b v="0"/>
    <m/>
    <x v="38"/>
    <b v="0"/>
    <x v="0"/>
    <s v="Oct"/>
    <x v="1"/>
    <x v="3"/>
    <s v="45-59"/>
    <s v="0-15"/>
    <n v="1"/>
    <n v="0"/>
    <n v="0"/>
    <x v="1"/>
  </r>
  <r>
    <s v="P1922"/>
    <d v="2023-06-15T03:59:00"/>
    <s v="F"/>
    <n v="7"/>
    <s v="Native American/Alaska Native"/>
    <s v="None"/>
    <b v="0"/>
    <m/>
    <x v="29"/>
    <b v="0"/>
    <x v="1"/>
    <s v="Jun"/>
    <x v="2"/>
    <x v="5"/>
    <s v="0-14"/>
    <s v="16-30"/>
    <n v="1"/>
    <n v="0"/>
    <n v="0"/>
    <x v="1"/>
  </r>
  <r>
    <s v="P1923"/>
    <d v="2024-09-11T08:22:00"/>
    <s v="F"/>
    <n v="75"/>
    <s v="Native American/Alaska Native"/>
    <s v="None"/>
    <b v="0"/>
    <m/>
    <x v="11"/>
    <b v="0"/>
    <x v="0"/>
    <s v="Sep"/>
    <x v="0"/>
    <x v="0"/>
    <s v="75+"/>
    <s v="46-60"/>
    <n v="0"/>
    <n v="0"/>
    <n v="0"/>
    <x v="1"/>
  </r>
  <r>
    <s v="P1924"/>
    <d v="2023-12-03T10:09:00"/>
    <s v="F"/>
    <n v="35"/>
    <s v="Native American/Alaska Native"/>
    <s v="None"/>
    <b v="0"/>
    <m/>
    <x v="49"/>
    <b v="0"/>
    <x v="1"/>
    <s v="Dec"/>
    <x v="3"/>
    <x v="1"/>
    <s v="30-44"/>
    <s v="46-60"/>
    <n v="0"/>
    <n v="0"/>
    <n v="0"/>
    <x v="1"/>
  </r>
  <r>
    <s v="P1925"/>
    <d v="2024-02-12T01:34:00"/>
    <s v="F"/>
    <n v="57"/>
    <s v="Native American/Alaska Native"/>
    <s v="None"/>
    <b v="0"/>
    <m/>
    <x v="42"/>
    <b v="0"/>
    <x v="0"/>
    <s v="Feb"/>
    <x v="4"/>
    <x v="4"/>
    <s v="45-59"/>
    <s v="0-15"/>
    <n v="1"/>
    <n v="0"/>
    <n v="0"/>
    <x v="1"/>
  </r>
  <r>
    <s v="P1926"/>
    <d v="2023-06-05T14:18:00"/>
    <s v="F"/>
    <n v="68"/>
    <s v="Native American/Alaska Native"/>
    <s v="None"/>
    <b v="0"/>
    <m/>
    <x v="7"/>
    <b v="0"/>
    <x v="1"/>
    <s v="Jun"/>
    <x v="4"/>
    <x v="6"/>
    <s v="60-74"/>
    <s v="16-30"/>
    <n v="1"/>
    <n v="0"/>
    <n v="0"/>
    <x v="1"/>
  </r>
  <r>
    <s v="P1927"/>
    <d v="2024-10-02T20:29:00"/>
    <s v="F"/>
    <n v="20"/>
    <s v="Native American/Alaska Native"/>
    <s v="None"/>
    <b v="0"/>
    <m/>
    <x v="48"/>
    <b v="0"/>
    <x v="0"/>
    <s v="Oct"/>
    <x v="0"/>
    <x v="7"/>
    <s v="15-29"/>
    <s v="16-30"/>
    <n v="1"/>
    <n v="0"/>
    <n v="0"/>
    <x v="1"/>
  </r>
  <r>
    <s v="P1928"/>
    <d v="2024-05-05T17:05:00"/>
    <s v="F"/>
    <n v="2"/>
    <s v="Native American/Alaska Native"/>
    <s v="None"/>
    <b v="0"/>
    <m/>
    <x v="32"/>
    <b v="0"/>
    <x v="0"/>
    <s v="May"/>
    <x v="3"/>
    <x v="3"/>
    <s v="0-14"/>
    <s v="46-60"/>
    <n v="0"/>
    <n v="0"/>
    <n v="0"/>
    <x v="1"/>
  </r>
  <r>
    <s v="P1929"/>
    <d v="2024-09-01T12:41:00"/>
    <s v="F"/>
    <n v="49"/>
    <s v="Native American/Alaska Native"/>
    <s v="None"/>
    <b v="0"/>
    <m/>
    <x v="32"/>
    <b v="0"/>
    <x v="0"/>
    <s v="Sep"/>
    <x v="3"/>
    <x v="6"/>
    <s v="45-59"/>
    <s v="46-60"/>
    <n v="0"/>
    <n v="0"/>
    <n v="0"/>
    <x v="1"/>
  </r>
  <r>
    <s v="P1930"/>
    <d v="2023-10-03T10:29:00"/>
    <s v="F"/>
    <n v="43"/>
    <s v="Native American/Alaska Native"/>
    <s v="None"/>
    <b v="0"/>
    <n v="0"/>
    <x v="12"/>
    <b v="0"/>
    <x v="1"/>
    <s v="Oct"/>
    <x v="6"/>
    <x v="1"/>
    <s v="30-44"/>
    <s v="31-45"/>
    <n v="0"/>
    <n v="0"/>
    <n v="0"/>
    <x v="1"/>
  </r>
  <r>
    <s v="P1931"/>
    <d v="2023-04-21T23:10:00"/>
    <s v="F"/>
    <n v="64"/>
    <s v="Native American/Alaska Native"/>
    <s v="None"/>
    <b v="0"/>
    <n v="0"/>
    <x v="29"/>
    <b v="0"/>
    <x v="1"/>
    <s v="Apr"/>
    <x v="5"/>
    <x v="2"/>
    <s v="60-74"/>
    <s v="16-30"/>
    <n v="1"/>
    <n v="0"/>
    <n v="0"/>
    <x v="1"/>
  </r>
  <r>
    <s v="P1932"/>
    <d v="2023-10-08T12:29:00"/>
    <s v="F"/>
    <n v="63"/>
    <s v="Native American/Alaska Native"/>
    <s v="None"/>
    <b v="0"/>
    <n v="1"/>
    <x v="15"/>
    <b v="0"/>
    <x v="1"/>
    <s v="Oct"/>
    <x v="3"/>
    <x v="6"/>
    <s v="60-74"/>
    <s v="31-45"/>
    <n v="0"/>
    <n v="0"/>
    <n v="0"/>
    <x v="1"/>
  </r>
  <r>
    <s v="P1933"/>
    <d v="2023-04-29T09:50:00"/>
    <s v="F"/>
    <n v="12"/>
    <s v="Native American/Alaska Native"/>
    <s v="None"/>
    <b v="0"/>
    <n v="1"/>
    <x v="0"/>
    <b v="0"/>
    <x v="1"/>
    <s v="Apr"/>
    <x v="1"/>
    <x v="1"/>
    <s v="0-14"/>
    <s v="31-45"/>
    <n v="0"/>
    <n v="0"/>
    <n v="0"/>
    <x v="1"/>
  </r>
  <r>
    <s v="P1934"/>
    <d v="2024-09-09T10:47:00"/>
    <s v="F"/>
    <n v="33"/>
    <s v="Native American/Alaska Native"/>
    <s v="None"/>
    <b v="0"/>
    <n v="2"/>
    <x v="8"/>
    <b v="0"/>
    <x v="0"/>
    <s v="Sep"/>
    <x v="4"/>
    <x v="1"/>
    <s v="30-44"/>
    <s v="31-45"/>
    <n v="0"/>
    <n v="0"/>
    <n v="0"/>
    <x v="1"/>
  </r>
  <r>
    <s v="P1935"/>
    <d v="2024-04-16T01:24:00"/>
    <s v="F"/>
    <n v="14"/>
    <s v="Native American/Alaska Native"/>
    <s v="None"/>
    <b v="0"/>
    <n v="2"/>
    <x v="22"/>
    <b v="0"/>
    <x v="0"/>
    <s v="Apr"/>
    <x v="6"/>
    <x v="4"/>
    <s v="0-14"/>
    <s v="31-45"/>
    <n v="0"/>
    <n v="0"/>
    <n v="0"/>
    <x v="1"/>
  </r>
  <r>
    <s v="P1936"/>
    <d v="2024-09-07T03:54:00"/>
    <s v="F"/>
    <n v="19"/>
    <s v="Native American/Alaska Native"/>
    <s v="None"/>
    <b v="0"/>
    <n v="2"/>
    <x v="11"/>
    <b v="0"/>
    <x v="0"/>
    <s v="Sep"/>
    <x v="1"/>
    <x v="5"/>
    <s v="15-29"/>
    <s v="46-60"/>
    <n v="0"/>
    <n v="0"/>
    <n v="0"/>
    <x v="1"/>
  </r>
  <r>
    <s v="P1937"/>
    <d v="2023-09-21T13:29:00"/>
    <s v="F"/>
    <n v="19"/>
    <s v="Native American/Alaska Native"/>
    <s v="None"/>
    <b v="0"/>
    <n v="5"/>
    <x v="11"/>
    <b v="0"/>
    <x v="1"/>
    <s v="Sep"/>
    <x v="2"/>
    <x v="6"/>
    <s v="15-29"/>
    <s v="46-60"/>
    <n v="0"/>
    <n v="0"/>
    <n v="0"/>
    <x v="1"/>
  </r>
  <r>
    <s v="P1938"/>
    <d v="2023-09-25T06:16:00"/>
    <s v="F"/>
    <n v="27"/>
    <s v="Native American/Alaska Native"/>
    <s v="None"/>
    <b v="0"/>
    <n v="6"/>
    <x v="16"/>
    <b v="0"/>
    <x v="1"/>
    <s v="Sep"/>
    <x v="4"/>
    <x v="0"/>
    <s v="15-29"/>
    <s v="46-60"/>
    <n v="0"/>
    <n v="0"/>
    <n v="0"/>
    <x v="1"/>
  </r>
  <r>
    <s v="P1939"/>
    <d v="2023-12-29T04:17:00"/>
    <s v="F"/>
    <n v="44"/>
    <s v="Native American/Alaska Native"/>
    <s v="None"/>
    <b v="0"/>
    <n v="6"/>
    <x v="25"/>
    <b v="0"/>
    <x v="1"/>
    <s v="Dec"/>
    <x v="5"/>
    <x v="5"/>
    <s v="30-44"/>
    <s v="46-60"/>
    <n v="0"/>
    <n v="0"/>
    <n v="0"/>
    <x v="1"/>
  </r>
  <r>
    <s v="P1940"/>
    <d v="2024-09-13T01:16:00"/>
    <s v="F"/>
    <n v="22"/>
    <s v="Native American/Alaska Native"/>
    <s v="None"/>
    <b v="0"/>
    <n v="7"/>
    <x v="48"/>
    <b v="0"/>
    <x v="0"/>
    <s v="Sep"/>
    <x v="5"/>
    <x v="4"/>
    <s v="15-29"/>
    <s v="16-30"/>
    <n v="1"/>
    <n v="0"/>
    <n v="1"/>
    <x v="1"/>
  </r>
  <r>
    <s v="P1941"/>
    <d v="2023-11-19T12:15:00"/>
    <s v="F"/>
    <n v="56"/>
    <s v="Native American/Alaska Native"/>
    <s v="None"/>
    <b v="0"/>
    <n v="7"/>
    <x v="45"/>
    <b v="0"/>
    <x v="1"/>
    <s v="Nov"/>
    <x v="3"/>
    <x v="6"/>
    <s v="45-59"/>
    <s v="16-30"/>
    <n v="1"/>
    <n v="0"/>
    <n v="1"/>
    <x v="1"/>
  </r>
  <r>
    <s v="P1942"/>
    <d v="2023-04-10T01:51:00"/>
    <s v="F"/>
    <n v="55"/>
    <s v="Native American/Alaska Native"/>
    <s v="None"/>
    <b v="0"/>
    <n v="7"/>
    <x v="35"/>
    <b v="0"/>
    <x v="1"/>
    <s v="Apr"/>
    <x v="4"/>
    <x v="4"/>
    <s v="45-59"/>
    <s v="16-30"/>
    <n v="1"/>
    <n v="0"/>
    <n v="1"/>
    <x v="1"/>
  </r>
  <r>
    <s v="P1943"/>
    <d v="2024-07-03T02:38:00"/>
    <s v="F"/>
    <n v="75"/>
    <s v="Native American/Alaska Native"/>
    <s v="None"/>
    <b v="0"/>
    <n v="8"/>
    <x v="39"/>
    <b v="0"/>
    <x v="0"/>
    <s v="Jul"/>
    <x v="0"/>
    <x v="4"/>
    <s v="75+"/>
    <s v="0-15"/>
    <n v="1"/>
    <n v="0"/>
    <n v="1"/>
    <x v="1"/>
  </r>
  <r>
    <s v="P1944"/>
    <d v="2023-12-27T18:19:00"/>
    <s v="F"/>
    <n v="21"/>
    <s v="Native American/Alaska Native"/>
    <s v="None"/>
    <b v="0"/>
    <n v="8"/>
    <x v="35"/>
    <b v="0"/>
    <x v="1"/>
    <s v="Dec"/>
    <x v="0"/>
    <x v="7"/>
    <s v="15-29"/>
    <s v="16-30"/>
    <n v="1"/>
    <n v="0"/>
    <n v="1"/>
    <x v="1"/>
  </r>
  <r>
    <s v="P1945"/>
    <d v="2023-06-28T03:40:00"/>
    <s v="F"/>
    <n v="21"/>
    <s v="Native American/Alaska Native"/>
    <s v="None"/>
    <b v="0"/>
    <n v="9"/>
    <x v="43"/>
    <b v="0"/>
    <x v="1"/>
    <s v="Jun"/>
    <x v="0"/>
    <x v="5"/>
    <s v="15-29"/>
    <s v="46-60"/>
    <n v="0"/>
    <n v="0"/>
    <n v="0"/>
    <x v="1"/>
  </r>
  <r>
    <s v="P1946"/>
    <d v="2023-06-10T01:39:00"/>
    <s v="F"/>
    <n v="51"/>
    <s v="Native American/Alaska Native"/>
    <s v="None"/>
    <b v="0"/>
    <n v="10"/>
    <x v="42"/>
    <b v="0"/>
    <x v="1"/>
    <s v="Jun"/>
    <x v="1"/>
    <x v="4"/>
    <s v="45-59"/>
    <s v="0-15"/>
    <n v="1"/>
    <n v="0"/>
    <n v="1"/>
    <x v="1"/>
  </r>
  <r>
    <s v="P1947"/>
    <d v="2023-04-14T19:05:00"/>
    <s v="F"/>
    <n v="10"/>
    <s v="Native American/Alaska Native"/>
    <s v="None"/>
    <b v="0"/>
    <n v="10"/>
    <x v="46"/>
    <b v="0"/>
    <x v="1"/>
    <s v="Apr"/>
    <x v="5"/>
    <x v="7"/>
    <s v="0-14"/>
    <s v="16-30"/>
    <n v="1"/>
    <n v="0"/>
    <n v="1"/>
    <x v="1"/>
  </r>
  <r>
    <s v="P1948"/>
    <d v="2024-08-14T05:58:00"/>
    <s v="F"/>
    <n v="59"/>
    <s v="Native American/Alaska Native"/>
    <s v="Orthopedics"/>
    <b v="0"/>
    <m/>
    <x v="15"/>
    <b v="0"/>
    <x v="0"/>
    <s v="Aug"/>
    <x v="0"/>
    <x v="5"/>
    <s v="45-59"/>
    <s v="31-45"/>
    <n v="0"/>
    <n v="0"/>
    <n v="0"/>
    <x v="1"/>
  </r>
  <r>
    <s v="P1949"/>
    <d v="2023-04-28T07:42:00"/>
    <s v="F"/>
    <n v="11"/>
    <s v="Native American/Alaska Native"/>
    <s v="Orthopedics"/>
    <b v="0"/>
    <m/>
    <x v="24"/>
    <b v="0"/>
    <x v="1"/>
    <s v="Apr"/>
    <x v="5"/>
    <x v="0"/>
    <s v="0-14"/>
    <s v="16-30"/>
    <n v="1"/>
    <n v="0"/>
    <n v="0"/>
    <x v="1"/>
  </r>
  <r>
    <s v="P1950"/>
    <d v="2023-11-12T02:42:00"/>
    <s v="F"/>
    <n v="4"/>
    <s v="Native American/Alaska Native"/>
    <s v="Orthopedics"/>
    <b v="0"/>
    <m/>
    <x v="10"/>
    <b v="0"/>
    <x v="1"/>
    <s v="Nov"/>
    <x v="3"/>
    <x v="4"/>
    <s v="0-14"/>
    <s v="31-45"/>
    <n v="0"/>
    <n v="0"/>
    <n v="0"/>
    <x v="1"/>
  </r>
  <r>
    <s v="P1951"/>
    <d v="2024-03-13T04:45:00"/>
    <s v="F"/>
    <n v="30"/>
    <s v="Native American/Alaska Native"/>
    <s v="Orthopedics"/>
    <b v="0"/>
    <m/>
    <x v="44"/>
    <b v="0"/>
    <x v="0"/>
    <s v="Mar"/>
    <x v="0"/>
    <x v="5"/>
    <s v="30-44"/>
    <s v="31-45"/>
    <n v="0"/>
    <n v="0"/>
    <n v="0"/>
    <x v="1"/>
  </r>
  <r>
    <s v="P1952"/>
    <d v="2024-06-29T03:09:00"/>
    <s v="F"/>
    <n v="60"/>
    <s v="Native American/Alaska Native"/>
    <s v="Orthopedics"/>
    <b v="0"/>
    <m/>
    <x v="21"/>
    <b v="0"/>
    <x v="0"/>
    <s v="Jun"/>
    <x v="1"/>
    <x v="5"/>
    <s v="60-74"/>
    <s v="46-60"/>
    <n v="0"/>
    <n v="0"/>
    <n v="0"/>
    <x v="1"/>
  </r>
  <r>
    <s v="P1953"/>
    <d v="2023-04-13T13:49:00"/>
    <s v="F"/>
    <n v="16"/>
    <s v="Native American/Alaska Native"/>
    <s v="Orthopedics"/>
    <b v="0"/>
    <m/>
    <x v="0"/>
    <b v="0"/>
    <x v="1"/>
    <s v="Apr"/>
    <x v="2"/>
    <x v="6"/>
    <s v="15-29"/>
    <s v="31-45"/>
    <n v="0"/>
    <n v="0"/>
    <n v="0"/>
    <x v="1"/>
  </r>
  <r>
    <s v="P1954"/>
    <d v="2024-07-03T14:40:00"/>
    <s v="F"/>
    <n v="23"/>
    <s v="Native American/Alaska Native"/>
    <s v="Orthopedics"/>
    <b v="0"/>
    <m/>
    <x v="42"/>
    <b v="0"/>
    <x v="0"/>
    <s v="Jul"/>
    <x v="0"/>
    <x v="6"/>
    <s v="15-29"/>
    <s v="0-15"/>
    <n v="1"/>
    <n v="0"/>
    <n v="0"/>
    <x v="1"/>
  </r>
  <r>
    <s v="P1955"/>
    <d v="2024-10-01T08:56:00"/>
    <s v="F"/>
    <n v="33"/>
    <s v="Native American/Alaska Native"/>
    <s v="Orthopedics"/>
    <b v="0"/>
    <m/>
    <x v="36"/>
    <b v="0"/>
    <x v="0"/>
    <s v="Oct"/>
    <x v="6"/>
    <x v="0"/>
    <s v="30-44"/>
    <s v="16-30"/>
    <n v="1"/>
    <n v="0"/>
    <n v="0"/>
    <x v="1"/>
  </r>
  <r>
    <s v="P1956"/>
    <d v="2024-07-10T02:24:00"/>
    <s v="F"/>
    <n v="13"/>
    <s v="Native American/Alaska Native"/>
    <s v="Orthopedics"/>
    <b v="0"/>
    <m/>
    <x v="19"/>
    <b v="0"/>
    <x v="0"/>
    <s v="Jul"/>
    <x v="0"/>
    <x v="4"/>
    <s v="0-14"/>
    <s v="16-30"/>
    <n v="1"/>
    <n v="0"/>
    <n v="0"/>
    <x v="1"/>
  </r>
  <r>
    <s v="P1957"/>
    <d v="2024-06-03T12:16:00"/>
    <s v="F"/>
    <n v="25"/>
    <s v="Native American/Alaska Native"/>
    <s v="Orthopedics"/>
    <b v="0"/>
    <n v="0"/>
    <x v="37"/>
    <b v="0"/>
    <x v="0"/>
    <s v="Jun"/>
    <x v="4"/>
    <x v="6"/>
    <s v="15-29"/>
    <s v="31-45"/>
    <n v="0"/>
    <n v="0"/>
    <n v="0"/>
    <x v="1"/>
  </r>
  <r>
    <s v="P1958"/>
    <d v="2024-10-13T02:23:00"/>
    <s v="F"/>
    <n v="64"/>
    <s v="Native American/Alaska Native"/>
    <s v="Orthopedics"/>
    <b v="0"/>
    <n v="2"/>
    <x v="16"/>
    <b v="0"/>
    <x v="0"/>
    <s v="Oct"/>
    <x v="3"/>
    <x v="4"/>
    <s v="60-74"/>
    <s v="46-60"/>
    <n v="0"/>
    <n v="0"/>
    <n v="0"/>
    <x v="1"/>
  </r>
  <r>
    <s v="P1959"/>
    <d v="2023-06-20T08:06:00"/>
    <s v="F"/>
    <n v="44"/>
    <s v="Native American/Alaska Native"/>
    <s v="Orthopedics"/>
    <b v="0"/>
    <n v="3"/>
    <x v="10"/>
    <b v="0"/>
    <x v="1"/>
    <s v="Jun"/>
    <x v="6"/>
    <x v="0"/>
    <s v="30-44"/>
    <s v="31-45"/>
    <n v="0"/>
    <n v="0"/>
    <n v="0"/>
    <x v="1"/>
  </r>
  <r>
    <s v="P1960"/>
    <d v="2024-08-01T08:55:00"/>
    <s v="F"/>
    <n v="7"/>
    <s v="Native American/Alaska Native"/>
    <s v="Orthopedics"/>
    <b v="0"/>
    <n v="6"/>
    <x v="38"/>
    <b v="0"/>
    <x v="0"/>
    <s v="Aug"/>
    <x v="2"/>
    <x v="0"/>
    <s v="0-14"/>
    <s v="0-15"/>
    <n v="1"/>
    <n v="0"/>
    <n v="0"/>
    <x v="1"/>
  </r>
  <r>
    <s v="P1961"/>
    <d v="2024-04-05T21:47:00"/>
    <s v="F"/>
    <n v="78"/>
    <s v="Native American/Alaska Native"/>
    <s v="Orthopedics"/>
    <b v="0"/>
    <n v="7"/>
    <x v="47"/>
    <b v="0"/>
    <x v="0"/>
    <s v="Apr"/>
    <x v="5"/>
    <x v="2"/>
    <s v="75+"/>
    <s v="46-60"/>
    <n v="0"/>
    <n v="0"/>
    <n v="0"/>
    <x v="1"/>
  </r>
  <r>
    <s v="P1962"/>
    <d v="2024-09-07T22:32:00"/>
    <s v="F"/>
    <n v="33"/>
    <s v="Native American/Alaska Native"/>
    <s v="Renal"/>
    <b v="0"/>
    <m/>
    <x v="3"/>
    <b v="0"/>
    <x v="0"/>
    <s v="Sep"/>
    <x v="1"/>
    <x v="2"/>
    <s v="30-44"/>
    <s v="31-45"/>
    <n v="0"/>
    <n v="0"/>
    <n v="0"/>
    <x v="1"/>
  </r>
  <r>
    <s v="P1963"/>
    <d v="2023-04-17T04:08:00"/>
    <s v="F"/>
    <n v="19"/>
    <s v="Pacific Islander"/>
    <s v="Cardiology"/>
    <b v="0"/>
    <m/>
    <x v="10"/>
    <b v="0"/>
    <x v="1"/>
    <s v="Apr"/>
    <x v="4"/>
    <x v="5"/>
    <s v="15-29"/>
    <s v="31-45"/>
    <n v="0"/>
    <n v="0"/>
    <n v="0"/>
    <x v="1"/>
  </r>
  <r>
    <s v="P1964"/>
    <d v="2024-02-18T04:07:00"/>
    <s v="F"/>
    <n v="22"/>
    <s v="Pacific Islander"/>
    <s v="Gastroenterology"/>
    <b v="0"/>
    <m/>
    <x v="30"/>
    <b v="0"/>
    <x v="0"/>
    <s v="Feb"/>
    <x v="3"/>
    <x v="5"/>
    <s v="15-29"/>
    <s v="0-15"/>
    <n v="1"/>
    <n v="0"/>
    <n v="0"/>
    <x v="1"/>
  </r>
  <r>
    <s v="P1965"/>
    <d v="2024-10-28T07:03:00"/>
    <s v="F"/>
    <n v="57"/>
    <s v="Pacific Islander"/>
    <s v="Gastroenterology"/>
    <b v="0"/>
    <m/>
    <x v="7"/>
    <b v="0"/>
    <x v="0"/>
    <s v="Oct"/>
    <x v="4"/>
    <x v="0"/>
    <s v="45-59"/>
    <s v="16-30"/>
    <n v="1"/>
    <n v="0"/>
    <n v="0"/>
    <x v="1"/>
  </r>
  <r>
    <s v="P1966"/>
    <d v="2023-06-01T11:24:00"/>
    <s v="F"/>
    <n v="65"/>
    <s v="Pacific Islander"/>
    <s v="Gastroenterology"/>
    <b v="0"/>
    <n v="10"/>
    <x v="11"/>
    <b v="0"/>
    <x v="1"/>
    <s v="Jun"/>
    <x v="2"/>
    <x v="1"/>
    <s v="60-74"/>
    <s v="46-60"/>
    <n v="0"/>
    <n v="0"/>
    <n v="0"/>
    <x v="1"/>
  </r>
  <r>
    <s v="P1967"/>
    <d v="2023-11-09T15:33:00"/>
    <s v="F"/>
    <n v="12"/>
    <s v="Pacific Islander"/>
    <s v="General Practice"/>
    <b v="0"/>
    <m/>
    <x v="27"/>
    <b v="0"/>
    <x v="1"/>
    <s v="Nov"/>
    <x v="2"/>
    <x v="3"/>
    <s v="0-14"/>
    <s v="46-60"/>
    <n v="0"/>
    <n v="0"/>
    <n v="0"/>
    <x v="1"/>
  </r>
  <r>
    <s v="P1968"/>
    <d v="2024-03-31T01:03:00"/>
    <s v="F"/>
    <n v="29"/>
    <s v="Pacific Islander"/>
    <s v="General Practice"/>
    <b v="0"/>
    <m/>
    <x v="21"/>
    <b v="0"/>
    <x v="0"/>
    <s v="Mar"/>
    <x v="3"/>
    <x v="4"/>
    <s v="15-29"/>
    <s v="46-60"/>
    <n v="0"/>
    <n v="0"/>
    <n v="0"/>
    <x v="1"/>
  </r>
  <r>
    <s v="P1969"/>
    <d v="2024-04-26T19:00:00"/>
    <s v="F"/>
    <n v="13"/>
    <s v="Pacific Islander"/>
    <s v="General Practice"/>
    <b v="0"/>
    <m/>
    <x v="5"/>
    <b v="0"/>
    <x v="0"/>
    <s v="Apr"/>
    <x v="5"/>
    <x v="7"/>
    <s v="0-14"/>
    <s v="46-60"/>
    <n v="0"/>
    <n v="0"/>
    <n v="0"/>
    <x v="1"/>
  </r>
  <r>
    <s v="P1970"/>
    <d v="2023-10-28T16:13:00"/>
    <s v="F"/>
    <n v="78"/>
    <s v="Pacific Islander"/>
    <s v="General Practice"/>
    <b v="0"/>
    <m/>
    <x v="11"/>
    <b v="0"/>
    <x v="1"/>
    <s v="Oct"/>
    <x v="1"/>
    <x v="3"/>
    <s v="75+"/>
    <s v="46-60"/>
    <n v="0"/>
    <n v="0"/>
    <n v="0"/>
    <x v="1"/>
  </r>
  <r>
    <s v="P1971"/>
    <d v="2024-04-25T18:15:00"/>
    <s v="F"/>
    <n v="65"/>
    <s v="Pacific Islander"/>
    <s v="General Practice"/>
    <b v="0"/>
    <m/>
    <x v="44"/>
    <b v="0"/>
    <x v="0"/>
    <s v="Apr"/>
    <x v="2"/>
    <x v="7"/>
    <s v="60-74"/>
    <s v="31-45"/>
    <n v="0"/>
    <n v="0"/>
    <n v="0"/>
    <x v="1"/>
  </r>
  <r>
    <s v="P1972"/>
    <d v="2024-01-04T13:16:00"/>
    <s v="F"/>
    <n v="1"/>
    <s v="Pacific Islander"/>
    <s v="General Practice"/>
    <b v="0"/>
    <m/>
    <x v="18"/>
    <b v="0"/>
    <x v="0"/>
    <s v="Jan"/>
    <x v="2"/>
    <x v="6"/>
    <s v="0-14"/>
    <s v="16-30"/>
    <n v="1"/>
    <n v="0"/>
    <n v="0"/>
    <x v="1"/>
  </r>
  <r>
    <s v="P1973"/>
    <d v="2024-06-24T08:14:00"/>
    <s v="F"/>
    <n v="55"/>
    <s v="Pacific Islander"/>
    <s v="General Practice"/>
    <b v="0"/>
    <m/>
    <x v="8"/>
    <b v="0"/>
    <x v="0"/>
    <s v="Jun"/>
    <x v="4"/>
    <x v="0"/>
    <s v="45-59"/>
    <s v="31-45"/>
    <n v="0"/>
    <n v="0"/>
    <n v="0"/>
    <x v="1"/>
  </r>
  <r>
    <s v="P1974"/>
    <d v="2023-12-30T11:40:00"/>
    <s v="F"/>
    <n v="5"/>
    <s v="Pacific Islander"/>
    <s v="General Practice"/>
    <b v="0"/>
    <m/>
    <x v="13"/>
    <b v="0"/>
    <x v="1"/>
    <s v="Dec"/>
    <x v="1"/>
    <x v="1"/>
    <s v="0-14"/>
    <s v="46-60"/>
    <n v="0"/>
    <n v="0"/>
    <n v="0"/>
    <x v="1"/>
  </r>
  <r>
    <s v="P1975"/>
    <d v="2023-09-02T05:08:00"/>
    <s v="F"/>
    <n v="42"/>
    <s v="Pacific Islander"/>
    <s v="General Practice"/>
    <b v="0"/>
    <m/>
    <x v="39"/>
    <b v="0"/>
    <x v="1"/>
    <s v="Sep"/>
    <x v="1"/>
    <x v="5"/>
    <s v="30-44"/>
    <s v="0-15"/>
    <n v="1"/>
    <n v="0"/>
    <n v="0"/>
    <x v="1"/>
  </r>
  <r>
    <s v="P1976"/>
    <d v="2024-05-26T06:17:00"/>
    <s v="F"/>
    <n v="41"/>
    <s v="Pacific Islander"/>
    <s v="General Practice"/>
    <b v="0"/>
    <m/>
    <x v="10"/>
    <b v="0"/>
    <x v="0"/>
    <s v="May"/>
    <x v="3"/>
    <x v="0"/>
    <s v="30-44"/>
    <s v="31-45"/>
    <n v="0"/>
    <n v="0"/>
    <n v="0"/>
    <x v="1"/>
  </r>
  <r>
    <s v="P1977"/>
    <d v="2024-10-26T07:53:00"/>
    <s v="F"/>
    <n v="10"/>
    <s v="Pacific Islander"/>
    <s v="General Practice"/>
    <b v="0"/>
    <m/>
    <x v="38"/>
    <b v="0"/>
    <x v="0"/>
    <s v="Oct"/>
    <x v="1"/>
    <x v="0"/>
    <s v="0-14"/>
    <s v="0-15"/>
    <n v="1"/>
    <n v="0"/>
    <n v="0"/>
    <x v="1"/>
  </r>
  <r>
    <s v="P1978"/>
    <d v="2024-03-07T17:05:00"/>
    <s v="F"/>
    <n v="30"/>
    <s v="Pacific Islander"/>
    <s v="General Practice"/>
    <b v="0"/>
    <n v="0"/>
    <x v="14"/>
    <b v="0"/>
    <x v="0"/>
    <s v="Mar"/>
    <x v="2"/>
    <x v="3"/>
    <s v="30-44"/>
    <s v="46-60"/>
    <n v="0"/>
    <n v="0"/>
    <n v="0"/>
    <x v="1"/>
  </r>
  <r>
    <s v="P1979"/>
    <d v="2024-01-13T08:38:00"/>
    <s v="F"/>
    <n v="66"/>
    <s v="Pacific Islander"/>
    <s v="General Practice"/>
    <b v="0"/>
    <n v="3"/>
    <x v="50"/>
    <b v="0"/>
    <x v="0"/>
    <s v="Jan"/>
    <x v="1"/>
    <x v="0"/>
    <s v="60-74"/>
    <s v="31-45"/>
    <n v="0"/>
    <n v="0"/>
    <n v="0"/>
    <x v="1"/>
  </r>
  <r>
    <s v="P1980"/>
    <d v="2023-11-29T19:35:00"/>
    <s v="F"/>
    <n v="3"/>
    <s v="Pacific Islander"/>
    <s v="General Practice"/>
    <b v="0"/>
    <n v="5"/>
    <x v="6"/>
    <b v="0"/>
    <x v="1"/>
    <s v="Nov"/>
    <x v="0"/>
    <x v="7"/>
    <s v="0-14"/>
    <s v="31-45"/>
    <n v="0"/>
    <n v="0"/>
    <n v="0"/>
    <x v="1"/>
  </r>
  <r>
    <s v="P1981"/>
    <d v="2023-09-21T15:59:00"/>
    <s v="F"/>
    <n v="65"/>
    <s v="Pacific Islander"/>
    <s v="General Practice"/>
    <b v="0"/>
    <n v="8"/>
    <x v="43"/>
    <b v="0"/>
    <x v="1"/>
    <s v="Sep"/>
    <x v="2"/>
    <x v="3"/>
    <s v="60-74"/>
    <s v="46-60"/>
    <n v="0"/>
    <n v="0"/>
    <n v="0"/>
    <x v="1"/>
  </r>
  <r>
    <s v="P1982"/>
    <d v="2024-06-27T21:21:00"/>
    <s v="F"/>
    <n v="5"/>
    <s v="Pacific Islander"/>
    <s v="Neurology"/>
    <b v="0"/>
    <m/>
    <x v="26"/>
    <b v="0"/>
    <x v="0"/>
    <s v="Jun"/>
    <x v="2"/>
    <x v="2"/>
    <s v="0-14"/>
    <s v="31-45"/>
    <n v="0"/>
    <n v="0"/>
    <n v="0"/>
    <x v="1"/>
  </r>
  <r>
    <s v="P1983"/>
    <d v="2023-12-31T00:55:00"/>
    <s v="F"/>
    <n v="56"/>
    <s v="Pacific Islander"/>
    <s v="Neurology"/>
    <b v="0"/>
    <m/>
    <x v="27"/>
    <b v="0"/>
    <x v="1"/>
    <s v="Dec"/>
    <x v="3"/>
    <x v="4"/>
    <s v="45-59"/>
    <s v="46-60"/>
    <n v="0"/>
    <n v="0"/>
    <n v="0"/>
    <x v="1"/>
  </r>
  <r>
    <s v="P1984"/>
    <d v="2024-05-27T03:47:00"/>
    <s v="F"/>
    <n v="56"/>
    <s v="Pacific Islander"/>
    <s v="None"/>
    <b v="0"/>
    <m/>
    <x v="48"/>
    <b v="0"/>
    <x v="0"/>
    <s v="May"/>
    <x v="4"/>
    <x v="5"/>
    <s v="45-59"/>
    <s v="16-30"/>
    <n v="1"/>
    <n v="0"/>
    <n v="0"/>
    <x v="1"/>
  </r>
  <r>
    <s v="P1985"/>
    <d v="2024-03-14T05:07:00"/>
    <s v="F"/>
    <n v="8"/>
    <s v="Pacific Islander"/>
    <s v="None"/>
    <b v="0"/>
    <m/>
    <x v="10"/>
    <b v="0"/>
    <x v="0"/>
    <s v="Mar"/>
    <x v="2"/>
    <x v="5"/>
    <s v="0-14"/>
    <s v="31-45"/>
    <n v="0"/>
    <n v="0"/>
    <n v="0"/>
    <x v="1"/>
  </r>
  <r>
    <s v="P1986"/>
    <d v="2023-12-10T10:55:00"/>
    <s v="F"/>
    <n v="27"/>
    <s v="Pacific Islander"/>
    <s v="None"/>
    <b v="0"/>
    <m/>
    <x v="23"/>
    <b v="0"/>
    <x v="1"/>
    <s v="Dec"/>
    <x v="3"/>
    <x v="1"/>
    <s v="15-29"/>
    <s v="46-60"/>
    <n v="0"/>
    <n v="0"/>
    <n v="0"/>
    <x v="1"/>
  </r>
  <r>
    <s v="P1987"/>
    <d v="2024-05-26T15:25:00"/>
    <s v="F"/>
    <n v="48"/>
    <s v="Pacific Islander"/>
    <s v="None"/>
    <b v="0"/>
    <m/>
    <x v="47"/>
    <b v="0"/>
    <x v="0"/>
    <s v="May"/>
    <x v="3"/>
    <x v="3"/>
    <s v="45-59"/>
    <s v="46-60"/>
    <n v="0"/>
    <n v="0"/>
    <n v="0"/>
    <x v="1"/>
  </r>
  <r>
    <s v="P1988"/>
    <d v="2024-08-23T07:57:00"/>
    <s v="F"/>
    <n v="42"/>
    <s v="Pacific Islander"/>
    <s v="None"/>
    <b v="0"/>
    <m/>
    <x v="27"/>
    <b v="0"/>
    <x v="0"/>
    <s v="Aug"/>
    <x v="5"/>
    <x v="0"/>
    <s v="30-44"/>
    <s v="46-60"/>
    <n v="0"/>
    <n v="0"/>
    <n v="0"/>
    <x v="1"/>
  </r>
  <r>
    <s v="P1989"/>
    <d v="2024-06-12T15:49:00"/>
    <s v="F"/>
    <n v="59"/>
    <s v="Pacific Islander"/>
    <s v="None"/>
    <b v="0"/>
    <m/>
    <x v="28"/>
    <b v="0"/>
    <x v="0"/>
    <s v="Jun"/>
    <x v="0"/>
    <x v="3"/>
    <s v="45-59"/>
    <s v="16-30"/>
    <n v="1"/>
    <n v="0"/>
    <n v="0"/>
    <x v="1"/>
  </r>
  <r>
    <s v="P1990"/>
    <d v="2024-08-31T11:16:00"/>
    <s v="F"/>
    <n v="19"/>
    <s v="Pacific Islander"/>
    <s v="None"/>
    <b v="0"/>
    <m/>
    <x v="43"/>
    <b v="0"/>
    <x v="0"/>
    <s v="Aug"/>
    <x v="1"/>
    <x v="1"/>
    <s v="15-29"/>
    <s v="46-60"/>
    <n v="0"/>
    <n v="0"/>
    <n v="0"/>
    <x v="1"/>
  </r>
  <r>
    <s v="P1991"/>
    <d v="2023-06-30T18:19:00"/>
    <s v="F"/>
    <n v="16"/>
    <s v="Pacific Islander"/>
    <s v="None"/>
    <b v="0"/>
    <m/>
    <x v="5"/>
    <b v="0"/>
    <x v="1"/>
    <s v="Jun"/>
    <x v="5"/>
    <x v="7"/>
    <s v="15-29"/>
    <s v="46-60"/>
    <n v="0"/>
    <n v="0"/>
    <n v="0"/>
    <x v="1"/>
  </r>
  <r>
    <s v="P1992"/>
    <d v="2023-04-25T16:40:00"/>
    <s v="F"/>
    <n v="56"/>
    <s v="Pacific Islander"/>
    <s v="None"/>
    <b v="0"/>
    <m/>
    <x v="24"/>
    <b v="0"/>
    <x v="1"/>
    <s v="Apr"/>
    <x v="6"/>
    <x v="3"/>
    <s v="45-59"/>
    <s v="16-30"/>
    <n v="1"/>
    <n v="0"/>
    <n v="0"/>
    <x v="1"/>
  </r>
  <r>
    <s v="P1993"/>
    <d v="2024-10-14T12:52:00"/>
    <s v="F"/>
    <n v="69"/>
    <s v="Pacific Islander"/>
    <s v="None"/>
    <b v="0"/>
    <m/>
    <x v="18"/>
    <b v="0"/>
    <x v="0"/>
    <s v="Oct"/>
    <x v="4"/>
    <x v="6"/>
    <s v="60-74"/>
    <s v="16-30"/>
    <n v="1"/>
    <n v="0"/>
    <n v="0"/>
    <x v="1"/>
  </r>
  <r>
    <s v="P1994"/>
    <d v="2023-05-08T01:00:00"/>
    <s v="F"/>
    <n v="65"/>
    <s v="Pacific Islander"/>
    <s v="None"/>
    <b v="0"/>
    <m/>
    <x v="3"/>
    <b v="0"/>
    <x v="1"/>
    <s v="May"/>
    <x v="4"/>
    <x v="4"/>
    <s v="60-74"/>
    <s v="31-45"/>
    <n v="0"/>
    <n v="0"/>
    <n v="0"/>
    <x v="1"/>
  </r>
  <r>
    <s v="P1995"/>
    <d v="2023-07-24T09:49:00"/>
    <s v="F"/>
    <n v="56"/>
    <s v="Pacific Islander"/>
    <s v="None"/>
    <b v="0"/>
    <m/>
    <x v="42"/>
    <b v="0"/>
    <x v="1"/>
    <s v="Jul"/>
    <x v="4"/>
    <x v="1"/>
    <s v="45-59"/>
    <s v="0-15"/>
    <n v="1"/>
    <n v="0"/>
    <n v="0"/>
    <x v="1"/>
  </r>
  <r>
    <s v="P1996"/>
    <d v="2023-11-05T09:50:00"/>
    <s v="F"/>
    <n v="41"/>
    <s v="Pacific Islander"/>
    <s v="None"/>
    <b v="0"/>
    <m/>
    <x v="28"/>
    <b v="0"/>
    <x v="1"/>
    <s v="Nov"/>
    <x v="3"/>
    <x v="1"/>
    <s v="30-44"/>
    <s v="16-30"/>
    <n v="1"/>
    <n v="0"/>
    <n v="0"/>
    <x v="1"/>
  </r>
  <r>
    <s v="P1997"/>
    <d v="2024-08-30T06:46:00"/>
    <s v="F"/>
    <n v="22"/>
    <s v="Pacific Islander"/>
    <s v="None"/>
    <b v="0"/>
    <m/>
    <x v="18"/>
    <b v="0"/>
    <x v="0"/>
    <s v="Aug"/>
    <x v="5"/>
    <x v="0"/>
    <s v="15-29"/>
    <s v="16-30"/>
    <n v="1"/>
    <n v="0"/>
    <n v="0"/>
    <x v="1"/>
  </r>
  <r>
    <s v="P1998"/>
    <d v="2023-05-05T19:46:00"/>
    <s v="F"/>
    <n v="6"/>
    <s v="Pacific Islander"/>
    <s v="None"/>
    <b v="0"/>
    <m/>
    <x v="39"/>
    <b v="0"/>
    <x v="1"/>
    <s v="May"/>
    <x v="5"/>
    <x v="7"/>
    <s v="0-14"/>
    <s v="0-15"/>
    <n v="1"/>
    <n v="0"/>
    <n v="0"/>
    <x v="1"/>
  </r>
  <r>
    <s v="P1999"/>
    <d v="2024-06-17T13:23:00"/>
    <s v="F"/>
    <n v="79"/>
    <s v="Pacific Islander"/>
    <s v="None"/>
    <b v="0"/>
    <m/>
    <x v="39"/>
    <b v="0"/>
    <x v="0"/>
    <s v="Jun"/>
    <x v="4"/>
    <x v="6"/>
    <s v="75+"/>
    <s v="0-15"/>
    <n v="1"/>
    <n v="0"/>
    <n v="0"/>
    <x v="1"/>
  </r>
  <r>
    <s v="P2000"/>
    <d v="2023-04-07T23:45:00"/>
    <s v="F"/>
    <n v="2"/>
    <s v="Pacific Islander"/>
    <s v="None"/>
    <b v="0"/>
    <m/>
    <x v="50"/>
    <b v="0"/>
    <x v="1"/>
    <s v="Apr"/>
    <x v="5"/>
    <x v="2"/>
    <s v="0-14"/>
    <s v="31-45"/>
    <n v="0"/>
    <n v="0"/>
    <n v="0"/>
    <x v="1"/>
  </r>
  <r>
    <s v="P2001"/>
    <d v="2023-05-27T12:56:00"/>
    <s v="F"/>
    <n v="37"/>
    <s v="Pacific Islander"/>
    <s v="None"/>
    <b v="0"/>
    <m/>
    <x v="34"/>
    <b v="0"/>
    <x v="1"/>
    <s v="May"/>
    <x v="1"/>
    <x v="6"/>
    <s v="30-44"/>
    <s v="0-15"/>
    <n v="1"/>
    <n v="0"/>
    <n v="0"/>
    <x v="1"/>
  </r>
  <r>
    <s v="P2002"/>
    <d v="2024-08-07T14:57:00"/>
    <s v="F"/>
    <n v="47"/>
    <s v="Pacific Islander"/>
    <s v="None"/>
    <b v="0"/>
    <m/>
    <x v="10"/>
    <b v="0"/>
    <x v="0"/>
    <s v="Aug"/>
    <x v="0"/>
    <x v="6"/>
    <s v="45-59"/>
    <s v="31-45"/>
    <n v="0"/>
    <n v="0"/>
    <n v="0"/>
    <x v="1"/>
  </r>
  <r>
    <s v="P2003"/>
    <d v="2024-03-23T19:19:00"/>
    <s v="F"/>
    <n v="33"/>
    <s v="Pacific Islander"/>
    <s v="None"/>
    <b v="0"/>
    <m/>
    <x v="38"/>
    <b v="0"/>
    <x v="0"/>
    <s v="Mar"/>
    <x v="1"/>
    <x v="7"/>
    <s v="30-44"/>
    <s v="0-15"/>
    <n v="1"/>
    <n v="0"/>
    <n v="0"/>
    <x v="1"/>
  </r>
  <r>
    <s v="P2004"/>
    <d v="2023-10-13T15:05:00"/>
    <s v="F"/>
    <n v="60"/>
    <s v="Pacific Islander"/>
    <s v="None"/>
    <b v="0"/>
    <m/>
    <x v="15"/>
    <b v="0"/>
    <x v="1"/>
    <s v="Oct"/>
    <x v="5"/>
    <x v="3"/>
    <s v="60-74"/>
    <s v="31-45"/>
    <n v="0"/>
    <n v="0"/>
    <n v="0"/>
    <x v="1"/>
  </r>
  <r>
    <s v="P2005"/>
    <d v="2024-01-31T01:07:00"/>
    <s v="F"/>
    <n v="49"/>
    <s v="Pacific Islander"/>
    <s v="None"/>
    <b v="0"/>
    <m/>
    <x v="33"/>
    <b v="0"/>
    <x v="0"/>
    <s v="Jan"/>
    <x v="0"/>
    <x v="4"/>
    <s v="45-59"/>
    <s v="31-45"/>
    <n v="0"/>
    <n v="0"/>
    <n v="0"/>
    <x v="1"/>
  </r>
  <r>
    <s v="P2006"/>
    <d v="2024-09-24T16:31:00"/>
    <s v="F"/>
    <n v="47"/>
    <s v="Pacific Islander"/>
    <s v="None"/>
    <b v="0"/>
    <m/>
    <x v="9"/>
    <b v="0"/>
    <x v="0"/>
    <s v="Sep"/>
    <x v="6"/>
    <x v="3"/>
    <s v="45-59"/>
    <s v="46-60"/>
    <n v="0"/>
    <n v="0"/>
    <n v="0"/>
    <x v="1"/>
  </r>
  <r>
    <s v="P2007"/>
    <d v="2023-07-19T01:56:00"/>
    <s v="F"/>
    <n v="44"/>
    <s v="Pacific Islander"/>
    <s v="None"/>
    <b v="0"/>
    <m/>
    <x v="25"/>
    <b v="0"/>
    <x v="1"/>
    <s v="Jul"/>
    <x v="0"/>
    <x v="4"/>
    <s v="30-44"/>
    <s v="46-60"/>
    <n v="0"/>
    <n v="0"/>
    <n v="0"/>
    <x v="1"/>
  </r>
  <r>
    <s v="P2008"/>
    <d v="2023-11-12T08:09:00"/>
    <s v="F"/>
    <n v="25"/>
    <s v="Pacific Islander"/>
    <s v="None"/>
    <b v="0"/>
    <m/>
    <x v="37"/>
    <b v="0"/>
    <x v="1"/>
    <s v="Nov"/>
    <x v="3"/>
    <x v="0"/>
    <s v="15-29"/>
    <s v="31-45"/>
    <n v="0"/>
    <n v="0"/>
    <n v="0"/>
    <x v="1"/>
  </r>
  <r>
    <s v="P2009"/>
    <d v="2024-04-29T22:08:00"/>
    <s v="F"/>
    <n v="19"/>
    <s v="Pacific Islander"/>
    <s v="None"/>
    <b v="0"/>
    <m/>
    <x v="15"/>
    <b v="0"/>
    <x v="0"/>
    <s v="Apr"/>
    <x v="4"/>
    <x v="2"/>
    <s v="15-29"/>
    <s v="31-45"/>
    <n v="0"/>
    <n v="0"/>
    <n v="0"/>
    <x v="1"/>
  </r>
  <r>
    <s v="P2010"/>
    <d v="2024-08-19T13:41:00"/>
    <s v="F"/>
    <n v="64"/>
    <s v="Pacific Islander"/>
    <s v="None"/>
    <b v="0"/>
    <m/>
    <x v="38"/>
    <b v="0"/>
    <x v="0"/>
    <s v="Aug"/>
    <x v="4"/>
    <x v="6"/>
    <s v="60-74"/>
    <s v="0-15"/>
    <n v="1"/>
    <n v="0"/>
    <n v="0"/>
    <x v="1"/>
  </r>
  <r>
    <s v="P2011"/>
    <d v="2024-08-01T16:07:00"/>
    <s v="F"/>
    <n v="23"/>
    <s v="Pacific Islander"/>
    <s v="None"/>
    <b v="0"/>
    <m/>
    <x v="19"/>
    <b v="0"/>
    <x v="0"/>
    <s v="Aug"/>
    <x v="2"/>
    <x v="3"/>
    <s v="15-29"/>
    <s v="16-30"/>
    <n v="1"/>
    <n v="0"/>
    <n v="0"/>
    <x v="1"/>
  </r>
  <r>
    <s v="P2012"/>
    <d v="2023-04-08T07:24:00"/>
    <s v="F"/>
    <n v="6"/>
    <s v="Pacific Islander"/>
    <s v="None"/>
    <b v="0"/>
    <m/>
    <x v="26"/>
    <b v="0"/>
    <x v="1"/>
    <s v="Apr"/>
    <x v="1"/>
    <x v="0"/>
    <s v="0-14"/>
    <s v="31-45"/>
    <n v="0"/>
    <n v="0"/>
    <n v="0"/>
    <x v="1"/>
  </r>
  <r>
    <s v="P2013"/>
    <d v="2024-08-19T12:38:00"/>
    <s v="F"/>
    <n v="16"/>
    <s v="Pacific Islander"/>
    <s v="None"/>
    <b v="0"/>
    <m/>
    <x v="48"/>
    <b v="0"/>
    <x v="0"/>
    <s v="Aug"/>
    <x v="4"/>
    <x v="6"/>
    <s v="15-29"/>
    <s v="16-30"/>
    <n v="1"/>
    <n v="0"/>
    <n v="0"/>
    <x v="1"/>
  </r>
  <r>
    <s v="P2014"/>
    <d v="2024-04-10T17:35:00"/>
    <s v="F"/>
    <n v="49"/>
    <s v="Pacific Islander"/>
    <s v="None"/>
    <b v="0"/>
    <m/>
    <x v="29"/>
    <b v="0"/>
    <x v="0"/>
    <s v="Apr"/>
    <x v="0"/>
    <x v="3"/>
    <s v="45-59"/>
    <s v="16-30"/>
    <n v="1"/>
    <n v="0"/>
    <n v="0"/>
    <x v="1"/>
  </r>
  <r>
    <s v="P2015"/>
    <d v="2023-07-09T07:47:00"/>
    <s v="F"/>
    <n v="27"/>
    <s v="Pacific Islander"/>
    <s v="None"/>
    <b v="0"/>
    <m/>
    <x v="8"/>
    <b v="0"/>
    <x v="1"/>
    <s v="Jul"/>
    <x v="3"/>
    <x v="0"/>
    <s v="15-29"/>
    <s v="31-45"/>
    <n v="0"/>
    <n v="0"/>
    <n v="0"/>
    <x v="1"/>
  </r>
  <r>
    <s v="P2016"/>
    <d v="2024-05-15T07:56:00"/>
    <s v="F"/>
    <n v="3"/>
    <s v="Pacific Islander"/>
    <s v="None"/>
    <b v="0"/>
    <m/>
    <x v="13"/>
    <b v="0"/>
    <x v="0"/>
    <s v="May"/>
    <x v="0"/>
    <x v="0"/>
    <s v="0-14"/>
    <s v="46-60"/>
    <n v="0"/>
    <n v="0"/>
    <n v="0"/>
    <x v="1"/>
  </r>
  <r>
    <s v="P2017"/>
    <d v="2024-10-01T13:42:00"/>
    <s v="F"/>
    <n v="37"/>
    <s v="Pacific Islander"/>
    <s v="None"/>
    <b v="0"/>
    <m/>
    <x v="47"/>
    <b v="0"/>
    <x v="0"/>
    <s v="Oct"/>
    <x v="6"/>
    <x v="6"/>
    <s v="30-44"/>
    <s v="46-60"/>
    <n v="0"/>
    <n v="0"/>
    <n v="0"/>
    <x v="1"/>
  </r>
  <r>
    <s v="P2018"/>
    <d v="2023-06-16T23:41:00"/>
    <s v="F"/>
    <n v="18"/>
    <s v="Pacific Islander"/>
    <s v="None"/>
    <b v="0"/>
    <m/>
    <x v="39"/>
    <b v="0"/>
    <x v="1"/>
    <s v="Jun"/>
    <x v="5"/>
    <x v="2"/>
    <s v="15-29"/>
    <s v="0-15"/>
    <n v="1"/>
    <n v="0"/>
    <n v="0"/>
    <x v="1"/>
  </r>
  <r>
    <s v="P2019"/>
    <d v="2024-09-04T15:15:00"/>
    <s v="F"/>
    <n v="35"/>
    <s v="Pacific Islander"/>
    <s v="None"/>
    <b v="0"/>
    <m/>
    <x v="28"/>
    <b v="0"/>
    <x v="0"/>
    <s v="Sep"/>
    <x v="0"/>
    <x v="3"/>
    <s v="30-44"/>
    <s v="16-30"/>
    <n v="1"/>
    <n v="0"/>
    <n v="0"/>
    <x v="1"/>
  </r>
  <r>
    <s v="P2020"/>
    <d v="2024-03-22T17:46:00"/>
    <s v="F"/>
    <n v="63"/>
    <s v="Pacific Islander"/>
    <s v="None"/>
    <b v="0"/>
    <m/>
    <x v="1"/>
    <b v="0"/>
    <x v="0"/>
    <s v="Mar"/>
    <x v="5"/>
    <x v="3"/>
    <s v="60-74"/>
    <s v="16-30"/>
    <n v="1"/>
    <n v="0"/>
    <n v="0"/>
    <x v="1"/>
  </r>
  <r>
    <s v="P2021"/>
    <d v="2023-11-14T17:09:00"/>
    <s v="F"/>
    <n v="16"/>
    <s v="Pacific Islander"/>
    <s v="None"/>
    <b v="0"/>
    <m/>
    <x v="14"/>
    <b v="0"/>
    <x v="1"/>
    <s v="Nov"/>
    <x v="6"/>
    <x v="3"/>
    <s v="15-29"/>
    <s v="46-60"/>
    <n v="0"/>
    <n v="0"/>
    <n v="0"/>
    <x v="1"/>
  </r>
  <r>
    <s v="P2022"/>
    <d v="2024-09-25T19:25:00"/>
    <s v="F"/>
    <n v="55"/>
    <s v="Pacific Islander"/>
    <s v="None"/>
    <b v="0"/>
    <m/>
    <x v="50"/>
    <b v="0"/>
    <x v="0"/>
    <s v="Sep"/>
    <x v="0"/>
    <x v="7"/>
    <s v="45-59"/>
    <s v="31-45"/>
    <n v="0"/>
    <n v="0"/>
    <n v="0"/>
    <x v="1"/>
  </r>
  <r>
    <s v="P2023"/>
    <d v="2023-12-11T21:32:00"/>
    <s v="F"/>
    <n v="62"/>
    <s v="Pacific Islander"/>
    <s v="None"/>
    <b v="0"/>
    <m/>
    <x v="21"/>
    <b v="0"/>
    <x v="1"/>
    <s v="Dec"/>
    <x v="4"/>
    <x v="2"/>
    <s v="60-74"/>
    <s v="46-60"/>
    <n v="0"/>
    <n v="0"/>
    <n v="0"/>
    <x v="1"/>
  </r>
  <r>
    <s v="P2024"/>
    <d v="2024-09-03T01:19:00"/>
    <s v="F"/>
    <n v="37"/>
    <s v="Pacific Islander"/>
    <s v="None"/>
    <b v="0"/>
    <m/>
    <x v="29"/>
    <b v="0"/>
    <x v="0"/>
    <s v="Sep"/>
    <x v="6"/>
    <x v="4"/>
    <s v="30-44"/>
    <s v="16-30"/>
    <n v="1"/>
    <n v="0"/>
    <n v="0"/>
    <x v="1"/>
  </r>
  <r>
    <s v="P2025"/>
    <d v="2023-04-28T22:02:00"/>
    <s v="F"/>
    <n v="71"/>
    <s v="Pacific Islander"/>
    <s v="None"/>
    <b v="0"/>
    <m/>
    <x v="50"/>
    <b v="0"/>
    <x v="1"/>
    <s v="Apr"/>
    <x v="5"/>
    <x v="2"/>
    <s v="60-74"/>
    <s v="31-45"/>
    <n v="0"/>
    <n v="0"/>
    <n v="0"/>
    <x v="1"/>
  </r>
  <r>
    <s v="P2026"/>
    <d v="2023-05-19T07:37:00"/>
    <s v="F"/>
    <n v="73"/>
    <s v="Pacific Islander"/>
    <s v="None"/>
    <b v="0"/>
    <m/>
    <x v="21"/>
    <b v="0"/>
    <x v="1"/>
    <s v="May"/>
    <x v="5"/>
    <x v="0"/>
    <s v="60-74"/>
    <s v="46-60"/>
    <n v="0"/>
    <n v="0"/>
    <n v="0"/>
    <x v="1"/>
  </r>
  <r>
    <s v="P2027"/>
    <d v="2024-01-05T17:20:00"/>
    <s v="F"/>
    <n v="13"/>
    <s v="Pacific Islander"/>
    <s v="None"/>
    <b v="0"/>
    <m/>
    <x v="50"/>
    <b v="0"/>
    <x v="0"/>
    <s v="Jan"/>
    <x v="5"/>
    <x v="3"/>
    <s v="0-14"/>
    <s v="31-45"/>
    <n v="0"/>
    <n v="0"/>
    <n v="0"/>
    <x v="1"/>
  </r>
  <r>
    <s v="P2028"/>
    <d v="2023-04-07T20:30:00"/>
    <s v="F"/>
    <n v="51"/>
    <s v="Pacific Islander"/>
    <s v="None"/>
    <b v="0"/>
    <m/>
    <x v="2"/>
    <b v="0"/>
    <x v="1"/>
    <s v="Apr"/>
    <x v="5"/>
    <x v="7"/>
    <s v="45-59"/>
    <s v="46-60"/>
    <n v="0"/>
    <n v="0"/>
    <n v="0"/>
    <x v="1"/>
  </r>
  <r>
    <s v="P2029"/>
    <d v="2023-05-19T02:44:00"/>
    <s v="F"/>
    <n v="27"/>
    <s v="Pacific Islander"/>
    <s v="None"/>
    <b v="0"/>
    <m/>
    <x v="18"/>
    <b v="0"/>
    <x v="1"/>
    <s v="May"/>
    <x v="5"/>
    <x v="4"/>
    <s v="15-29"/>
    <s v="16-30"/>
    <n v="1"/>
    <n v="0"/>
    <n v="0"/>
    <x v="1"/>
  </r>
  <r>
    <s v="P2030"/>
    <d v="2023-06-18T23:15:00"/>
    <s v="F"/>
    <n v="5"/>
    <s v="Pacific Islander"/>
    <s v="None"/>
    <b v="0"/>
    <m/>
    <x v="25"/>
    <b v="0"/>
    <x v="1"/>
    <s v="Jun"/>
    <x v="3"/>
    <x v="2"/>
    <s v="0-14"/>
    <s v="46-60"/>
    <n v="0"/>
    <n v="0"/>
    <n v="0"/>
    <x v="1"/>
  </r>
  <r>
    <s v="P2031"/>
    <d v="2024-05-16T06:31:00"/>
    <s v="F"/>
    <n v="37"/>
    <s v="Pacific Islander"/>
    <s v="None"/>
    <b v="0"/>
    <m/>
    <x v="11"/>
    <b v="0"/>
    <x v="0"/>
    <s v="May"/>
    <x v="2"/>
    <x v="0"/>
    <s v="30-44"/>
    <s v="46-60"/>
    <n v="0"/>
    <n v="0"/>
    <n v="0"/>
    <x v="1"/>
  </r>
  <r>
    <s v="P2032"/>
    <d v="2024-02-29T11:36:00"/>
    <s v="F"/>
    <n v="50"/>
    <s v="Pacific Islander"/>
    <s v="None"/>
    <b v="0"/>
    <m/>
    <x v="44"/>
    <b v="0"/>
    <x v="0"/>
    <s v="Feb"/>
    <x v="2"/>
    <x v="1"/>
    <s v="45-59"/>
    <s v="31-45"/>
    <n v="0"/>
    <n v="0"/>
    <n v="0"/>
    <x v="1"/>
  </r>
  <r>
    <s v="P2033"/>
    <d v="2024-03-16T14:56:00"/>
    <s v="F"/>
    <n v="43"/>
    <s v="Pacific Islander"/>
    <s v="None"/>
    <b v="0"/>
    <m/>
    <x v="6"/>
    <b v="0"/>
    <x v="0"/>
    <s v="Mar"/>
    <x v="1"/>
    <x v="6"/>
    <s v="30-44"/>
    <s v="31-45"/>
    <n v="0"/>
    <n v="0"/>
    <n v="0"/>
    <x v="1"/>
  </r>
  <r>
    <s v="P2034"/>
    <d v="2023-07-04T02:35:00"/>
    <s v="F"/>
    <n v="49"/>
    <s v="Pacific Islander"/>
    <s v="None"/>
    <b v="0"/>
    <m/>
    <x v="13"/>
    <b v="0"/>
    <x v="1"/>
    <s v="Jul"/>
    <x v="6"/>
    <x v="4"/>
    <s v="45-59"/>
    <s v="46-60"/>
    <n v="0"/>
    <n v="0"/>
    <n v="0"/>
    <x v="1"/>
  </r>
  <r>
    <s v="P2035"/>
    <d v="2024-04-23T08:45:00"/>
    <s v="F"/>
    <n v="11"/>
    <s v="Pacific Islander"/>
    <s v="None"/>
    <b v="0"/>
    <m/>
    <x v="47"/>
    <b v="0"/>
    <x v="0"/>
    <s v="Apr"/>
    <x v="6"/>
    <x v="0"/>
    <s v="0-14"/>
    <s v="46-60"/>
    <n v="0"/>
    <n v="0"/>
    <n v="0"/>
    <x v="1"/>
  </r>
  <r>
    <s v="P2036"/>
    <d v="2024-07-01T15:14:00"/>
    <s v="F"/>
    <n v="44"/>
    <s v="Pacific Islander"/>
    <s v="None"/>
    <b v="0"/>
    <m/>
    <x v="16"/>
    <b v="0"/>
    <x v="0"/>
    <s v="Jul"/>
    <x v="4"/>
    <x v="3"/>
    <s v="30-44"/>
    <s v="46-60"/>
    <n v="0"/>
    <n v="0"/>
    <n v="0"/>
    <x v="1"/>
  </r>
  <r>
    <s v="P2037"/>
    <d v="2024-01-20T10:39:00"/>
    <s v="F"/>
    <n v="1"/>
    <s v="Pacific Islander"/>
    <s v="None"/>
    <b v="0"/>
    <m/>
    <x v="47"/>
    <b v="0"/>
    <x v="0"/>
    <s v="Jan"/>
    <x v="1"/>
    <x v="1"/>
    <s v="0-14"/>
    <s v="46-60"/>
    <n v="0"/>
    <n v="0"/>
    <n v="0"/>
    <x v="1"/>
  </r>
  <r>
    <s v="P2038"/>
    <d v="2023-10-30T14:37:00"/>
    <s v="F"/>
    <n v="61"/>
    <s v="Pacific Islander"/>
    <s v="None"/>
    <b v="0"/>
    <m/>
    <x v="30"/>
    <b v="0"/>
    <x v="1"/>
    <s v="Oct"/>
    <x v="4"/>
    <x v="6"/>
    <s v="60-74"/>
    <s v="0-15"/>
    <n v="1"/>
    <n v="0"/>
    <n v="0"/>
    <x v="1"/>
  </r>
  <r>
    <s v="P2039"/>
    <d v="2023-08-28T06:43:00"/>
    <s v="F"/>
    <n v="2"/>
    <s v="Pacific Islander"/>
    <s v="None"/>
    <b v="0"/>
    <m/>
    <x v="46"/>
    <b v="0"/>
    <x v="1"/>
    <s v="Aug"/>
    <x v="4"/>
    <x v="0"/>
    <s v="0-14"/>
    <s v="16-30"/>
    <n v="1"/>
    <n v="0"/>
    <n v="0"/>
    <x v="1"/>
  </r>
  <r>
    <s v="P2040"/>
    <d v="2023-07-03T13:12:00"/>
    <s v="F"/>
    <n v="70"/>
    <s v="Pacific Islander"/>
    <s v="None"/>
    <b v="0"/>
    <m/>
    <x v="15"/>
    <b v="0"/>
    <x v="1"/>
    <s v="Jul"/>
    <x v="4"/>
    <x v="6"/>
    <s v="60-74"/>
    <s v="31-45"/>
    <n v="0"/>
    <n v="0"/>
    <n v="0"/>
    <x v="1"/>
  </r>
  <r>
    <s v="P2041"/>
    <d v="2023-10-07T07:34:00"/>
    <s v="F"/>
    <n v="67"/>
    <s v="Pacific Islander"/>
    <s v="None"/>
    <b v="0"/>
    <m/>
    <x v="39"/>
    <b v="0"/>
    <x v="1"/>
    <s v="Oct"/>
    <x v="1"/>
    <x v="0"/>
    <s v="60-74"/>
    <s v="0-15"/>
    <n v="1"/>
    <n v="0"/>
    <n v="0"/>
    <x v="1"/>
  </r>
  <r>
    <s v="P2042"/>
    <d v="2023-05-09T21:49:00"/>
    <s v="F"/>
    <n v="72"/>
    <s v="Pacific Islander"/>
    <s v="None"/>
    <b v="0"/>
    <m/>
    <x v="10"/>
    <b v="0"/>
    <x v="1"/>
    <s v="May"/>
    <x v="6"/>
    <x v="2"/>
    <s v="60-74"/>
    <s v="31-45"/>
    <n v="0"/>
    <n v="0"/>
    <n v="0"/>
    <x v="1"/>
  </r>
  <r>
    <s v="P2043"/>
    <d v="2023-12-22T03:40:00"/>
    <s v="F"/>
    <n v="41"/>
    <s v="Pacific Islander"/>
    <s v="None"/>
    <b v="0"/>
    <n v="0"/>
    <x v="25"/>
    <b v="0"/>
    <x v="1"/>
    <s v="Dec"/>
    <x v="5"/>
    <x v="5"/>
    <s v="30-44"/>
    <s v="46-60"/>
    <n v="0"/>
    <n v="0"/>
    <n v="0"/>
    <x v="1"/>
  </r>
  <r>
    <s v="P2044"/>
    <d v="2024-09-16T07:38:00"/>
    <s v="F"/>
    <n v="44"/>
    <s v="Pacific Islander"/>
    <s v="None"/>
    <b v="0"/>
    <n v="0"/>
    <x v="10"/>
    <b v="0"/>
    <x v="0"/>
    <s v="Sep"/>
    <x v="4"/>
    <x v="0"/>
    <s v="30-44"/>
    <s v="31-45"/>
    <n v="0"/>
    <n v="0"/>
    <n v="0"/>
    <x v="1"/>
  </r>
  <r>
    <s v="P2045"/>
    <d v="2023-08-26T15:21:00"/>
    <s v="F"/>
    <n v="42"/>
    <s v="Pacific Islander"/>
    <s v="None"/>
    <b v="0"/>
    <n v="1"/>
    <x v="19"/>
    <b v="0"/>
    <x v="1"/>
    <s v="Aug"/>
    <x v="1"/>
    <x v="3"/>
    <s v="30-44"/>
    <s v="16-30"/>
    <n v="1"/>
    <n v="0"/>
    <n v="0"/>
    <x v="1"/>
  </r>
  <r>
    <s v="P2046"/>
    <d v="2024-10-06T07:16:00"/>
    <s v="F"/>
    <n v="72"/>
    <s v="Pacific Islander"/>
    <s v="None"/>
    <b v="0"/>
    <n v="1"/>
    <x v="35"/>
    <b v="0"/>
    <x v="0"/>
    <s v="Oct"/>
    <x v="3"/>
    <x v="0"/>
    <s v="60-74"/>
    <s v="16-30"/>
    <n v="1"/>
    <n v="0"/>
    <n v="0"/>
    <x v="1"/>
  </r>
  <r>
    <s v="P2047"/>
    <d v="2023-07-30T06:43:00"/>
    <s v="F"/>
    <n v="40"/>
    <s v="Pacific Islander"/>
    <s v="None"/>
    <b v="0"/>
    <n v="1"/>
    <x v="38"/>
    <b v="0"/>
    <x v="1"/>
    <s v="Jul"/>
    <x v="3"/>
    <x v="0"/>
    <s v="30-44"/>
    <s v="0-15"/>
    <n v="1"/>
    <n v="0"/>
    <n v="0"/>
    <x v="1"/>
  </r>
  <r>
    <s v="P2048"/>
    <d v="2023-05-22T18:02:00"/>
    <s v="F"/>
    <n v="44"/>
    <s v="Pacific Islander"/>
    <s v="None"/>
    <b v="0"/>
    <n v="1"/>
    <x v="1"/>
    <b v="0"/>
    <x v="1"/>
    <s v="May"/>
    <x v="4"/>
    <x v="7"/>
    <s v="30-44"/>
    <s v="16-30"/>
    <n v="1"/>
    <n v="0"/>
    <n v="0"/>
    <x v="1"/>
  </r>
  <r>
    <s v="P2049"/>
    <d v="2023-12-15T01:00:00"/>
    <s v="F"/>
    <n v="77"/>
    <s v="Pacific Islander"/>
    <s v="None"/>
    <b v="0"/>
    <n v="2"/>
    <x v="45"/>
    <b v="0"/>
    <x v="1"/>
    <s v="Dec"/>
    <x v="5"/>
    <x v="4"/>
    <s v="75+"/>
    <s v="16-30"/>
    <n v="1"/>
    <n v="0"/>
    <n v="0"/>
    <x v="1"/>
  </r>
  <r>
    <s v="P2050"/>
    <d v="2024-05-06T20:28:00"/>
    <s v="F"/>
    <n v="7"/>
    <s v="Pacific Islander"/>
    <s v="None"/>
    <b v="0"/>
    <n v="3"/>
    <x v="44"/>
    <b v="0"/>
    <x v="0"/>
    <s v="May"/>
    <x v="4"/>
    <x v="7"/>
    <s v="0-14"/>
    <s v="31-45"/>
    <n v="0"/>
    <n v="0"/>
    <n v="0"/>
    <x v="1"/>
  </r>
  <r>
    <s v="P2051"/>
    <d v="2024-02-18T14:34:00"/>
    <s v="F"/>
    <n v="70"/>
    <s v="Pacific Islander"/>
    <s v="None"/>
    <b v="0"/>
    <n v="4"/>
    <x v="15"/>
    <b v="0"/>
    <x v="0"/>
    <s v="Feb"/>
    <x v="3"/>
    <x v="6"/>
    <s v="60-74"/>
    <s v="31-45"/>
    <n v="0"/>
    <n v="0"/>
    <n v="0"/>
    <x v="1"/>
  </r>
  <r>
    <s v="P2052"/>
    <d v="2024-04-14T20:50:00"/>
    <s v="F"/>
    <n v="24"/>
    <s v="Pacific Islander"/>
    <s v="None"/>
    <b v="0"/>
    <n v="6"/>
    <x v="19"/>
    <b v="0"/>
    <x v="0"/>
    <s v="Apr"/>
    <x v="3"/>
    <x v="7"/>
    <s v="15-29"/>
    <s v="16-30"/>
    <n v="1"/>
    <n v="0"/>
    <n v="0"/>
    <x v="1"/>
  </r>
  <r>
    <s v="P2053"/>
    <d v="2023-07-07T00:22:00"/>
    <s v="F"/>
    <n v="55"/>
    <s v="Pacific Islander"/>
    <s v="None"/>
    <b v="0"/>
    <n v="6"/>
    <x v="9"/>
    <b v="0"/>
    <x v="1"/>
    <s v="Jul"/>
    <x v="5"/>
    <x v="4"/>
    <s v="45-59"/>
    <s v="46-60"/>
    <n v="0"/>
    <n v="0"/>
    <n v="0"/>
    <x v="1"/>
  </r>
  <r>
    <s v="P2054"/>
    <d v="2024-08-02T19:13:00"/>
    <s v="F"/>
    <n v="20"/>
    <s v="Pacific Islander"/>
    <s v="None"/>
    <b v="0"/>
    <n v="6"/>
    <x v="31"/>
    <b v="0"/>
    <x v="0"/>
    <s v="Aug"/>
    <x v="5"/>
    <x v="7"/>
    <s v="15-29"/>
    <s v="16-30"/>
    <n v="1"/>
    <n v="0"/>
    <n v="0"/>
    <x v="1"/>
  </r>
  <r>
    <s v="P2055"/>
    <d v="2024-04-16T14:07:00"/>
    <s v="F"/>
    <n v="18"/>
    <s v="Pacific Islander"/>
    <s v="None"/>
    <b v="0"/>
    <n v="6"/>
    <x v="39"/>
    <b v="0"/>
    <x v="0"/>
    <s v="Apr"/>
    <x v="6"/>
    <x v="6"/>
    <s v="15-29"/>
    <s v="0-15"/>
    <n v="1"/>
    <n v="0"/>
    <n v="0"/>
    <x v="1"/>
  </r>
  <r>
    <s v="P2056"/>
    <d v="2024-08-29T12:16:00"/>
    <s v="F"/>
    <n v="32"/>
    <s v="Pacific Islander"/>
    <s v="None"/>
    <b v="0"/>
    <n v="6"/>
    <x v="32"/>
    <b v="0"/>
    <x v="0"/>
    <s v="Aug"/>
    <x v="2"/>
    <x v="6"/>
    <s v="30-44"/>
    <s v="46-60"/>
    <n v="0"/>
    <n v="0"/>
    <n v="0"/>
    <x v="1"/>
  </r>
  <r>
    <s v="P2057"/>
    <d v="2023-06-24T04:50:00"/>
    <s v="F"/>
    <n v="4"/>
    <s v="Pacific Islander"/>
    <s v="None"/>
    <b v="0"/>
    <n v="7"/>
    <x v="44"/>
    <b v="0"/>
    <x v="1"/>
    <s v="Jun"/>
    <x v="1"/>
    <x v="5"/>
    <s v="0-14"/>
    <s v="31-45"/>
    <n v="0"/>
    <n v="0"/>
    <n v="0"/>
    <x v="1"/>
  </r>
  <r>
    <s v="P2058"/>
    <d v="2023-04-23T14:11:00"/>
    <s v="F"/>
    <n v="17"/>
    <s v="Pacific Islander"/>
    <s v="None"/>
    <b v="0"/>
    <n v="7"/>
    <x v="27"/>
    <b v="0"/>
    <x v="1"/>
    <s v="Apr"/>
    <x v="3"/>
    <x v="6"/>
    <s v="15-29"/>
    <s v="46-60"/>
    <n v="0"/>
    <n v="0"/>
    <n v="0"/>
    <x v="1"/>
  </r>
  <r>
    <s v="P2059"/>
    <d v="2024-03-31T10:12:00"/>
    <s v="F"/>
    <n v="5"/>
    <s v="Pacific Islander"/>
    <s v="None"/>
    <b v="0"/>
    <n v="8"/>
    <x v="21"/>
    <b v="0"/>
    <x v="0"/>
    <s v="Mar"/>
    <x v="3"/>
    <x v="1"/>
    <s v="0-14"/>
    <s v="46-60"/>
    <n v="0"/>
    <n v="0"/>
    <n v="0"/>
    <x v="1"/>
  </r>
  <r>
    <s v="P2060"/>
    <d v="2023-05-05T09:34:00"/>
    <s v="F"/>
    <n v="62"/>
    <s v="Pacific Islander"/>
    <s v="None"/>
    <b v="0"/>
    <n v="8"/>
    <x v="41"/>
    <b v="0"/>
    <x v="1"/>
    <s v="May"/>
    <x v="5"/>
    <x v="1"/>
    <s v="60-74"/>
    <s v="16-30"/>
    <n v="1"/>
    <n v="0"/>
    <n v="1"/>
    <x v="1"/>
  </r>
  <r>
    <s v="P2061"/>
    <d v="2024-09-14T19:43:00"/>
    <s v="F"/>
    <n v="59"/>
    <s v="Pacific Islander"/>
    <s v="None"/>
    <b v="0"/>
    <n v="9"/>
    <x v="31"/>
    <b v="0"/>
    <x v="0"/>
    <s v="Sep"/>
    <x v="1"/>
    <x v="7"/>
    <s v="45-59"/>
    <s v="16-30"/>
    <n v="1"/>
    <n v="0"/>
    <n v="1"/>
    <x v="1"/>
  </r>
  <r>
    <s v="P2062"/>
    <d v="2024-08-16T14:00:00"/>
    <s v="F"/>
    <n v="40"/>
    <s v="Pacific Islander"/>
    <s v="None"/>
    <b v="0"/>
    <n v="9"/>
    <x v="16"/>
    <b v="0"/>
    <x v="0"/>
    <s v="Aug"/>
    <x v="5"/>
    <x v="6"/>
    <s v="30-44"/>
    <s v="46-60"/>
    <n v="0"/>
    <n v="0"/>
    <n v="0"/>
    <x v="1"/>
  </r>
  <r>
    <s v="P2063"/>
    <d v="2024-10-15T19:57:00"/>
    <s v="F"/>
    <n v="6"/>
    <s v="Pacific Islander"/>
    <s v="None"/>
    <b v="0"/>
    <n v="9"/>
    <x v="9"/>
    <b v="0"/>
    <x v="0"/>
    <s v="Oct"/>
    <x v="6"/>
    <x v="7"/>
    <s v="0-14"/>
    <s v="46-60"/>
    <n v="0"/>
    <n v="0"/>
    <n v="0"/>
    <x v="1"/>
  </r>
  <r>
    <s v="P2064"/>
    <d v="2023-06-09T02:33:00"/>
    <s v="F"/>
    <n v="32"/>
    <s v="Pacific Islander"/>
    <s v="None"/>
    <b v="0"/>
    <n v="10"/>
    <x v="4"/>
    <b v="0"/>
    <x v="1"/>
    <s v="Jun"/>
    <x v="5"/>
    <x v="4"/>
    <s v="30-44"/>
    <s v="0-15"/>
    <n v="1"/>
    <n v="0"/>
    <n v="1"/>
    <x v="1"/>
  </r>
  <r>
    <s v="P2065"/>
    <d v="2023-08-07T11:27:00"/>
    <s v="F"/>
    <n v="50"/>
    <s v="Pacific Islander"/>
    <s v="None"/>
    <b v="0"/>
    <n v="10"/>
    <x v="5"/>
    <b v="0"/>
    <x v="1"/>
    <s v="Aug"/>
    <x v="4"/>
    <x v="1"/>
    <s v="45-59"/>
    <s v="46-60"/>
    <n v="0"/>
    <n v="0"/>
    <n v="0"/>
    <x v="1"/>
  </r>
  <r>
    <s v="P2066"/>
    <d v="2023-10-02T10:18:00"/>
    <s v="F"/>
    <n v="65"/>
    <s v="Pacific Islander"/>
    <s v="Orthopedics"/>
    <b v="0"/>
    <m/>
    <x v="29"/>
    <b v="0"/>
    <x v="1"/>
    <s v="Oct"/>
    <x v="4"/>
    <x v="1"/>
    <s v="60-74"/>
    <s v="16-30"/>
    <n v="1"/>
    <n v="0"/>
    <n v="0"/>
    <x v="1"/>
  </r>
  <r>
    <s v="P2067"/>
    <d v="2023-10-19T20:45:00"/>
    <s v="F"/>
    <n v="25"/>
    <s v="Pacific Islander"/>
    <s v="Orthopedics"/>
    <b v="0"/>
    <m/>
    <x v="2"/>
    <b v="0"/>
    <x v="1"/>
    <s v="Oct"/>
    <x v="2"/>
    <x v="7"/>
    <s v="15-29"/>
    <s v="46-60"/>
    <n v="0"/>
    <n v="0"/>
    <n v="0"/>
    <x v="1"/>
  </r>
  <r>
    <s v="P2068"/>
    <d v="2024-04-21T00:41:00"/>
    <s v="F"/>
    <n v="36"/>
    <s v="Pacific Islander"/>
    <s v="Orthopedics"/>
    <b v="0"/>
    <m/>
    <x v="46"/>
    <b v="0"/>
    <x v="0"/>
    <s v="Apr"/>
    <x v="3"/>
    <x v="4"/>
    <s v="30-44"/>
    <s v="16-30"/>
    <n v="1"/>
    <n v="0"/>
    <n v="0"/>
    <x v="1"/>
  </r>
  <r>
    <s v="P2069"/>
    <d v="2024-09-19T18:34:00"/>
    <s v="F"/>
    <n v="55"/>
    <s v="Pacific Islander"/>
    <s v="Orthopedics"/>
    <b v="0"/>
    <m/>
    <x v="13"/>
    <b v="0"/>
    <x v="0"/>
    <s v="Sep"/>
    <x v="2"/>
    <x v="7"/>
    <s v="45-59"/>
    <s v="46-60"/>
    <n v="0"/>
    <n v="0"/>
    <n v="0"/>
    <x v="1"/>
  </r>
  <r>
    <s v="P2070"/>
    <d v="2024-03-08T23:04:00"/>
    <s v="F"/>
    <n v="24"/>
    <s v="Pacific Islander"/>
    <s v="Orthopedics"/>
    <b v="0"/>
    <m/>
    <x v="11"/>
    <b v="0"/>
    <x v="0"/>
    <s v="Mar"/>
    <x v="5"/>
    <x v="2"/>
    <s v="15-29"/>
    <s v="46-60"/>
    <n v="0"/>
    <n v="0"/>
    <n v="0"/>
    <x v="1"/>
  </r>
  <r>
    <s v="P2071"/>
    <d v="2024-06-25T10:18:00"/>
    <s v="F"/>
    <n v="28"/>
    <s v="Pacific Islander"/>
    <s v="Orthopedics"/>
    <b v="0"/>
    <m/>
    <x v="30"/>
    <b v="0"/>
    <x v="0"/>
    <s v="Jun"/>
    <x v="6"/>
    <x v="1"/>
    <s v="15-29"/>
    <s v="0-15"/>
    <n v="1"/>
    <n v="0"/>
    <n v="0"/>
    <x v="1"/>
  </r>
  <r>
    <s v="P2072"/>
    <d v="2024-07-17T22:52:00"/>
    <s v="F"/>
    <n v="44"/>
    <s v="Pacific Islander"/>
    <s v="Orthopedics"/>
    <b v="0"/>
    <m/>
    <x v="43"/>
    <b v="0"/>
    <x v="0"/>
    <s v="Jul"/>
    <x v="0"/>
    <x v="2"/>
    <s v="30-44"/>
    <s v="46-60"/>
    <n v="0"/>
    <n v="0"/>
    <n v="0"/>
    <x v="1"/>
  </r>
  <r>
    <s v="P2073"/>
    <d v="2023-06-21T12:32:00"/>
    <s v="F"/>
    <n v="18"/>
    <s v="Pacific Islander"/>
    <s v="Orthopedics"/>
    <b v="0"/>
    <m/>
    <x v="26"/>
    <b v="0"/>
    <x v="1"/>
    <s v="Jun"/>
    <x v="0"/>
    <x v="6"/>
    <s v="15-29"/>
    <s v="31-45"/>
    <n v="0"/>
    <n v="0"/>
    <n v="0"/>
    <x v="1"/>
  </r>
  <r>
    <s v="P2074"/>
    <d v="2023-05-16T06:18:00"/>
    <s v="F"/>
    <n v="8"/>
    <s v="Pacific Islander"/>
    <s v="Orthopedics"/>
    <b v="0"/>
    <m/>
    <x v="35"/>
    <b v="0"/>
    <x v="1"/>
    <s v="May"/>
    <x v="6"/>
    <x v="0"/>
    <s v="0-14"/>
    <s v="16-30"/>
    <n v="1"/>
    <n v="0"/>
    <n v="0"/>
    <x v="1"/>
  </r>
  <r>
    <s v="P2075"/>
    <d v="2024-01-29T23:36:00"/>
    <s v="F"/>
    <n v="44"/>
    <s v="Pacific Islander"/>
    <s v="Orthopedics"/>
    <b v="0"/>
    <n v="2"/>
    <x v="27"/>
    <b v="0"/>
    <x v="0"/>
    <s v="Jan"/>
    <x v="4"/>
    <x v="2"/>
    <s v="30-44"/>
    <s v="46-60"/>
    <n v="0"/>
    <n v="0"/>
    <n v="0"/>
    <x v="1"/>
  </r>
  <r>
    <s v="P2076"/>
    <d v="2024-07-17T13:56:00"/>
    <s v="F"/>
    <n v="65"/>
    <s v="Pacific Islander"/>
    <s v="Orthopedics"/>
    <b v="0"/>
    <n v="2"/>
    <x v="10"/>
    <b v="0"/>
    <x v="0"/>
    <s v="Jul"/>
    <x v="0"/>
    <x v="6"/>
    <s v="60-74"/>
    <s v="31-45"/>
    <n v="0"/>
    <n v="0"/>
    <n v="0"/>
    <x v="1"/>
  </r>
  <r>
    <s v="P2077"/>
    <d v="2023-11-22T02:13:00"/>
    <s v="F"/>
    <n v="31"/>
    <s v="Pacific Islander"/>
    <s v="Orthopedics"/>
    <b v="0"/>
    <n v="8"/>
    <x v="8"/>
    <b v="0"/>
    <x v="1"/>
    <s v="Nov"/>
    <x v="0"/>
    <x v="4"/>
    <s v="30-44"/>
    <s v="31-45"/>
    <n v="0"/>
    <n v="0"/>
    <n v="0"/>
    <x v="1"/>
  </r>
  <r>
    <s v="P2078"/>
    <d v="2023-10-30T23:33:00"/>
    <s v="F"/>
    <n v="17"/>
    <s v="Pacific Islander"/>
    <s v="Physiotherapy"/>
    <b v="0"/>
    <m/>
    <x v="48"/>
    <b v="0"/>
    <x v="1"/>
    <s v="Oct"/>
    <x v="4"/>
    <x v="2"/>
    <s v="15-29"/>
    <s v="16-30"/>
    <n v="1"/>
    <n v="0"/>
    <n v="0"/>
    <x v="1"/>
  </r>
  <r>
    <s v="P2079"/>
    <d v="2023-12-13T01:45:00"/>
    <s v="F"/>
    <n v="30"/>
    <s v="Pacific Islander"/>
    <s v="Physiotherapy"/>
    <b v="0"/>
    <m/>
    <x v="20"/>
    <b v="0"/>
    <x v="1"/>
    <s v="Dec"/>
    <x v="0"/>
    <x v="4"/>
    <s v="30-44"/>
    <s v="16-30"/>
    <n v="1"/>
    <n v="0"/>
    <n v="0"/>
    <x v="1"/>
  </r>
  <r>
    <s v="P2080"/>
    <d v="2024-04-11T10:13:00"/>
    <s v="F"/>
    <n v="74"/>
    <s v="Pacific Islander"/>
    <s v="Physiotherapy"/>
    <b v="0"/>
    <m/>
    <x v="10"/>
    <b v="0"/>
    <x v="0"/>
    <s v="Apr"/>
    <x v="2"/>
    <x v="1"/>
    <s v="60-74"/>
    <s v="31-45"/>
    <n v="0"/>
    <n v="0"/>
    <n v="0"/>
    <x v="1"/>
  </r>
  <r>
    <s v="P2081"/>
    <d v="2024-02-04T14:00:00"/>
    <s v="F"/>
    <n v="37"/>
    <s v="Pacific Islander"/>
    <s v="Renal"/>
    <b v="0"/>
    <m/>
    <x v="15"/>
    <b v="0"/>
    <x v="0"/>
    <s v="Feb"/>
    <x v="3"/>
    <x v="6"/>
    <s v="30-44"/>
    <s v="31-45"/>
    <n v="0"/>
    <n v="0"/>
    <n v="0"/>
    <x v="1"/>
  </r>
  <r>
    <s v="P2082"/>
    <d v="2024-04-27T22:13:00"/>
    <s v="F"/>
    <n v="6"/>
    <s v="Two or More Races"/>
    <s v="Cardiology"/>
    <b v="0"/>
    <m/>
    <x v="35"/>
    <b v="0"/>
    <x v="0"/>
    <s v="Apr"/>
    <x v="1"/>
    <x v="2"/>
    <s v="0-14"/>
    <s v="16-30"/>
    <n v="1"/>
    <n v="0"/>
    <n v="0"/>
    <x v="1"/>
  </r>
  <r>
    <s v="P2083"/>
    <d v="2024-07-27T15:54:00"/>
    <s v="F"/>
    <n v="8"/>
    <s v="Two or More Races"/>
    <s v="Cardiology"/>
    <b v="0"/>
    <m/>
    <x v="27"/>
    <b v="0"/>
    <x v="0"/>
    <s v="Jul"/>
    <x v="1"/>
    <x v="3"/>
    <s v="0-14"/>
    <s v="46-60"/>
    <n v="0"/>
    <n v="0"/>
    <n v="0"/>
    <x v="1"/>
  </r>
  <r>
    <s v="P2084"/>
    <d v="2024-07-28T10:50:00"/>
    <s v="F"/>
    <n v="56"/>
    <s v="Two or More Races"/>
    <s v="Cardiology"/>
    <b v="0"/>
    <m/>
    <x v="47"/>
    <b v="0"/>
    <x v="0"/>
    <s v="Jul"/>
    <x v="3"/>
    <x v="1"/>
    <s v="45-59"/>
    <s v="46-60"/>
    <n v="0"/>
    <n v="0"/>
    <n v="0"/>
    <x v="1"/>
  </r>
  <r>
    <s v="P2085"/>
    <d v="2023-06-12T05:32:00"/>
    <s v="F"/>
    <n v="18"/>
    <s v="Two or More Races"/>
    <s v="Cardiology"/>
    <b v="0"/>
    <m/>
    <x v="8"/>
    <b v="0"/>
    <x v="1"/>
    <s v="Jun"/>
    <x v="4"/>
    <x v="5"/>
    <s v="15-29"/>
    <s v="31-45"/>
    <n v="0"/>
    <n v="0"/>
    <n v="0"/>
    <x v="1"/>
  </r>
  <r>
    <s v="P2086"/>
    <d v="2024-04-23T21:43:00"/>
    <s v="F"/>
    <n v="45"/>
    <s v="Two or More Races"/>
    <s v="Cardiology"/>
    <b v="0"/>
    <m/>
    <x v="39"/>
    <b v="0"/>
    <x v="0"/>
    <s v="Apr"/>
    <x v="6"/>
    <x v="2"/>
    <s v="45-59"/>
    <s v="0-15"/>
    <n v="1"/>
    <n v="0"/>
    <n v="0"/>
    <x v="1"/>
  </r>
  <r>
    <s v="P2087"/>
    <d v="2024-02-17T09:10:00"/>
    <s v="F"/>
    <n v="14"/>
    <s v="Two or More Races"/>
    <s v="Cardiology"/>
    <b v="0"/>
    <m/>
    <x v="11"/>
    <b v="0"/>
    <x v="0"/>
    <s v="Feb"/>
    <x v="1"/>
    <x v="1"/>
    <s v="0-14"/>
    <s v="46-60"/>
    <n v="0"/>
    <n v="0"/>
    <n v="0"/>
    <x v="1"/>
  </r>
  <r>
    <s v="P2088"/>
    <d v="2023-08-26T06:01:00"/>
    <s v="F"/>
    <n v="71"/>
    <s v="Two or More Races"/>
    <s v="Gastroenterology"/>
    <b v="0"/>
    <m/>
    <x v="2"/>
    <b v="0"/>
    <x v="1"/>
    <s v="Aug"/>
    <x v="1"/>
    <x v="0"/>
    <s v="60-74"/>
    <s v="46-60"/>
    <n v="0"/>
    <n v="0"/>
    <n v="0"/>
    <x v="1"/>
  </r>
  <r>
    <s v="P2089"/>
    <d v="2023-04-12T15:40:00"/>
    <s v="F"/>
    <n v="56"/>
    <s v="Two or More Races"/>
    <s v="Gastroenterology"/>
    <b v="0"/>
    <m/>
    <x v="21"/>
    <b v="0"/>
    <x v="1"/>
    <s v="Apr"/>
    <x v="0"/>
    <x v="3"/>
    <s v="45-59"/>
    <s v="46-60"/>
    <n v="0"/>
    <n v="0"/>
    <n v="0"/>
    <x v="1"/>
  </r>
  <r>
    <s v="P2090"/>
    <d v="2023-09-05T14:48:00"/>
    <s v="F"/>
    <n v="48"/>
    <s v="Two or More Races"/>
    <s v="Gastroenterology"/>
    <b v="0"/>
    <m/>
    <x v="50"/>
    <b v="0"/>
    <x v="1"/>
    <s v="Sep"/>
    <x v="6"/>
    <x v="6"/>
    <s v="45-59"/>
    <s v="31-45"/>
    <n v="0"/>
    <n v="0"/>
    <n v="0"/>
    <x v="1"/>
  </r>
  <r>
    <s v="P2091"/>
    <d v="2023-12-17T15:11:00"/>
    <s v="F"/>
    <n v="69"/>
    <s v="Two or More Races"/>
    <s v="Gastroenterology"/>
    <b v="0"/>
    <m/>
    <x v="50"/>
    <b v="0"/>
    <x v="1"/>
    <s v="Dec"/>
    <x v="3"/>
    <x v="3"/>
    <s v="60-74"/>
    <s v="31-45"/>
    <n v="0"/>
    <n v="0"/>
    <n v="0"/>
    <x v="1"/>
  </r>
  <r>
    <s v="P2092"/>
    <d v="2023-07-07T20:03:00"/>
    <s v="F"/>
    <n v="77"/>
    <s v="Two or More Races"/>
    <s v="Gastroenterology"/>
    <b v="0"/>
    <m/>
    <x v="29"/>
    <b v="0"/>
    <x v="1"/>
    <s v="Jul"/>
    <x v="5"/>
    <x v="7"/>
    <s v="75+"/>
    <s v="16-30"/>
    <n v="1"/>
    <n v="0"/>
    <n v="0"/>
    <x v="1"/>
  </r>
  <r>
    <s v="P2093"/>
    <d v="2024-02-08T21:26:00"/>
    <s v="F"/>
    <n v="76"/>
    <s v="Two or More Races"/>
    <s v="Gastroenterology"/>
    <b v="0"/>
    <n v="3"/>
    <x v="38"/>
    <b v="0"/>
    <x v="0"/>
    <s v="Feb"/>
    <x v="2"/>
    <x v="2"/>
    <s v="75+"/>
    <s v="0-15"/>
    <n v="1"/>
    <n v="0"/>
    <n v="0"/>
    <x v="1"/>
  </r>
  <r>
    <s v="P2094"/>
    <d v="2024-02-04T13:02:00"/>
    <s v="F"/>
    <n v="78"/>
    <s v="Two or More Races"/>
    <s v="General Practice"/>
    <b v="0"/>
    <m/>
    <x v="46"/>
    <b v="0"/>
    <x v="0"/>
    <s v="Feb"/>
    <x v="3"/>
    <x v="6"/>
    <s v="75+"/>
    <s v="16-30"/>
    <n v="1"/>
    <n v="0"/>
    <n v="0"/>
    <x v="1"/>
  </r>
  <r>
    <s v="P2095"/>
    <d v="2023-08-12T02:04:00"/>
    <s v="F"/>
    <n v="76"/>
    <s v="Two or More Races"/>
    <s v="General Practice"/>
    <b v="0"/>
    <m/>
    <x v="30"/>
    <b v="0"/>
    <x v="1"/>
    <s v="Aug"/>
    <x v="1"/>
    <x v="4"/>
    <s v="75+"/>
    <s v="0-15"/>
    <n v="1"/>
    <n v="0"/>
    <n v="0"/>
    <x v="1"/>
  </r>
  <r>
    <s v="P2096"/>
    <d v="2024-04-02T14:32:00"/>
    <s v="F"/>
    <n v="63"/>
    <s v="Two or More Races"/>
    <s v="General Practice"/>
    <b v="0"/>
    <m/>
    <x v="27"/>
    <b v="0"/>
    <x v="0"/>
    <s v="Apr"/>
    <x v="6"/>
    <x v="6"/>
    <s v="60-74"/>
    <s v="46-60"/>
    <n v="0"/>
    <n v="0"/>
    <n v="0"/>
    <x v="1"/>
  </r>
  <r>
    <s v="P2097"/>
    <d v="2023-11-14T02:08:00"/>
    <s v="F"/>
    <n v="58"/>
    <s v="Two or More Races"/>
    <s v="General Practice"/>
    <b v="0"/>
    <m/>
    <x v="18"/>
    <b v="0"/>
    <x v="1"/>
    <s v="Nov"/>
    <x v="6"/>
    <x v="4"/>
    <s v="45-59"/>
    <s v="16-30"/>
    <n v="1"/>
    <n v="0"/>
    <n v="0"/>
    <x v="1"/>
  </r>
  <r>
    <s v="P2098"/>
    <d v="2023-08-06T17:26:00"/>
    <s v="F"/>
    <n v="17"/>
    <s v="Two or More Races"/>
    <s v="General Practice"/>
    <b v="0"/>
    <m/>
    <x v="38"/>
    <b v="0"/>
    <x v="1"/>
    <s v="Aug"/>
    <x v="3"/>
    <x v="3"/>
    <s v="15-29"/>
    <s v="0-15"/>
    <n v="1"/>
    <n v="0"/>
    <n v="0"/>
    <x v="1"/>
  </r>
  <r>
    <s v="P2099"/>
    <d v="2023-07-09T20:58:00"/>
    <s v="F"/>
    <n v="9"/>
    <s v="Two or More Races"/>
    <s v="General Practice"/>
    <b v="0"/>
    <m/>
    <x v="35"/>
    <b v="0"/>
    <x v="1"/>
    <s v="Jul"/>
    <x v="3"/>
    <x v="7"/>
    <s v="0-14"/>
    <s v="16-30"/>
    <n v="1"/>
    <n v="0"/>
    <n v="0"/>
    <x v="1"/>
  </r>
  <r>
    <s v="P2100"/>
    <d v="2024-07-19T16:15:00"/>
    <s v="F"/>
    <n v="42"/>
    <s v="Two or More Races"/>
    <s v="General Practice"/>
    <b v="0"/>
    <m/>
    <x v="17"/>
    <b v="0"/>
    <x v="0"/>
    <s v="Jul"/>
    <x v="5"/>
    <x v="3"/>
    <s v="30-44"/>
    <s v="31-45"/>
    <n v="0"/>
    <n v="0"/>
    <n v="0"/>
    <x v="1"/>
  </r>
  <r>
    <s v="P2101"/>
    <d v="2023-08-03T13:43:00"/>
    <s v="F"/>
    <n v="61"/>
    <s v="Two or More Races"/>
    <s v="General Practice"/>
    <b v="0"/>
    <m/>
    <x v="33"/>
    <b v="0"/>
    <x v="1"/>
    <s v="Aug"/>
    <x v="2"/>
    <x v="6"/>
    <s v="60-74"/>
    <s v="31-45"/>
    <n v="0"/>
    <n v="0"/>
    <n v="0"/>
    <x v="1"/>
  </r>
  <r>
    <s v="P2102"/>
    <d v="2024-09-03T18:33:00"/>
    <s v="F"/>
    <n v="43"/>
    <s v="Two or More Races"/>
    <s v="General Practice"/>
    <b v="0"/>
    <m/>
    <x v="6"/>
    <b v="0"/>
    <x v="0"/>
    <s v="Sep"/>
    <x v="6"/>
    <x v="7"/>
    <s v="30-44"/>
    <s v="31-45"/>
    <n v="0"/>
    <n v="0"/>
    <n v="0"/>
    <x v="1"/>
  </r>
  <r>
    <s v="P2103"/>
    <d v="2023-11-07T17:53:00"/>
    <s v="F"/>
    <n v="16"/>
    <s v="Two or More Races"/>
    <s v="General Practice"/>
    <b v="0"/>
    <m/>
    <x v="11"/>
    <b v="0"/>
    <x v="1"/>
    <s v="Nov"/>
    <x v="6"/>
    <x v="3"/>
    <s v="15-29"/>
    <s v="46-60"/>
    <n v="0"/>
    <n v="0"/>
    <n v="0"/>
    <x v="1"/>
  </r>
  <r>
    <s v="P2104"/>
    <d v="2023-09-15T03:01:00"/>
    <s v="F"/>
    <n v="4"/>
    <s v="Two or More Races"/>
    <s v="General Practice"/>
    <b v="0"/>
    <m/>
    <x v="39"/>
    <b v="0"/>
    <x v="1"/>
    <s v="Sep"/>
    <x v="5"/>
    <x v="5"/>
    <s v="0-14"/>
    <s v="0-15"/>
    <n v="1"/>
    <n v="0"/>
    <n v="0"/>
    <x v="1"/>
  </r>
  <r>
    <s v="P2105"/>
    <d v="2023-04-17T20:15:00"/>
    <s v="F"/>
    <n v="48"/>
    <s v="Two or More Races"/>
    <s v="General Practice"/>
    <b v="0"/>
    <m/>
    <x v="38"/>
    <b v="0"/>
    <x v="1"/>
    <s v="Apr"/>
    <x v="4"/>
    <x v="7"/>
    <s v="45-59"/>
    <s v="0-15"/>
    <n v="1"/>
    <n v="0"/>
    <n v="0"/>
    <x v="1"/>
  </r>
  <r>
    <s v="P2106"/>
    <d v="2024-09-09T12:34:00"/>
    <s v="F"/>
    <n v="69"/>
    <s v="Two or More Races"/>
    <s v="General Practice"/>
    <b v="0"/>
    <m/>
    <x v="32"/>
    <b v="0"/>
    <x v="0"/>
    <s v="Sep"/>
    <x v="4"/>
    <x v="6"/>
    <s v="60-74"/>
    <s v="46-60"/>
    <n v="0"/>
    <n v="0"/>
    <n v="0"/>
    <x v="1"/>
  </r>
  <r>
    <s v="P2107"/>
    <d v="2024-09-09T19:46:00"/>
    <s v="F"/>
    <n v="64"/>
    <s v="Two or More Races"/>
    <s v="General Practice"/>
    <b v="0"/>
    <m/>
    <x v="30"/>
    <b v="0"/>
    <x v="0"/>
    <s v="Sep"/>
    <x v="4"/>
    <x v="7"/>
    <s v="60-74"/>
    <s v="0-15"/>
    <n v="1"/>
    <n v="0"/>
    <n v="0"/>
    <x v="1"/>
  </r>
  <r>
    <s v="P2108"/>
    <d v="2024-09-22T06:36:00"/>
    <s v="F"/>
    <n v="48"/>
    <s v="Two or More Races"/>
    <s v="General Practice"/>
    <b v="0"/>
    <m/>
    <x v="36"/>
    <b v="0"/>
    <x v="0"/>
    <s v="Sep"/>
    <x v="3"/>
    <x v="0"/>
    <s v="45-59"/>
    <s v="16-30"/>
    <n v="1"/>
    <n v="0"/>
    <n v="0"/>
    <x v="1"/>
  </r>
  <r>
    <s v="P2109"/>
    <d v="2024-10-15T00:07:00"/>
    <s v="F"/>
    <n v="2"/>
    <s v="Two or More Races"/>
    <s v="General Practice"/>
    <b v="0"/>
    <m/>
    <x v="34"/>
    <b v="0"/>
    <x v="0"/>
    <s v="Oct"/>
    <x v="6"/>
    <x v="4"/>
    <s v="0-14"/>
    <s v="0-15"/>
    <n v="1"/>
    <n v="0"/>
    <n v="0"/>
    <x v="1"/>
  </r>
  <r>
    <s v="P2110"/>
    <d v="2024-06-17T20:36:00"/>
    <s v="F"/>
    <n v="71"/>
    <s v="Two or More Races"/>
    <s v="General Practice"/>
    <b v="0"/>
    <m/>
    <x v="35"/>
    <b v="0"/>
    <x v="0"/>
    <s v="Jun"/>
    <x v="4"/>
    <x v="7"/>
    <s v="60-74"/>
    <s v="16-30"/>
    <n v="1"/>
    <n v="0"/>
    <n v="0"/>
    <x v="1"/>
  </r>
  <r>
    <s v="P2111"/>
    <d v="2023-12-31T16:23:00"/>
    <s v="F"/>
    <n v="37"/>
    <s v="Two or More Races"/>
    <s v="General Practice"/>
    <b v="0"/>
    <m/>
    <x v="17"/>
    <b v="0"/>
    <x v="1"/>
    <s v="Dec"/>
    <x v="3"/>
    <x v="3"/>
    <s v="30-44"/>
    <s v="31-45"/>
    <n v="0"/>
    <n v="0"/>
    <n v="0"/>
    <x v="1"/>
  </r>
  <r>
    <s v="P2112"/>
    <d v="2024-02-11T12:02:00"/>
    <s v="F"/>
    <n v="8"/>
    <s v="Two or More Races"/>
    <s v="General Practice"/>
    <b v="0"/>
    <m/>
    <x v="41"/>
    <b v="0"/>
    <x v="0"/>
    <s v="Feb"/>
    <x v="3"/>
    <x v="6"/>
    <s v="0-14"/>
    <s v="16-30"/>
    <n v="1"/>
    <n v="0"/>
    <n v="0"/>
    <x v="1"/>
  </r>
  <r>
    <s v="P2113"/>
    <d v="2023-04-11T07:31:00"/>
    <s v="F"/>
    <n v="19"/>
    <s v="Two or More Races"/>
    <s v="General Practice"/>
    <b v="0"/>
    <m/>
    <x v="1"/>
    <b v="0"/>
    <x v="1"/>
    <s v="Apr"/>
    <x v="6"/>
    <x v="0"/>
    <s v="15-29"/>
    <s v="16-30"/>
    <n v="1"/>
    <n v="0"/>
    <n v="0"/>
    <x v="1"/>
  </r>
  <r>
    <s v="P2114"/>
    <d v="2024-10-03T23:29:00"/>
    <s v="F"/>
    <n v="25"/>
    <s v="Two or More Races"/>
    <s v="General Practice"/>
    <b v="0"/>
    <m/>
    <x v="23"/>
    <b v="0"/>
    <x v="0"/>
    <s v="Oct"/>
    <x v="2"/>
    <x v="2"/>
    <s v="15-29"/>
    <s v="46-60"/>
    <n v="0"/>
    <n v="0"/>
    <n v="0"/>
    <x v="1"/>
  </r>
  <r>
    <s v="P2115"/>
    <d v="2023-10-03T16:28:00"/>
    <s v="F"/>
    <n v="45"/>
    <s v="Two or More Races"/>
    <s v="General Practice"/>
    <b v="0"/>
    <m/>
    <x v="9"/>
    <b v="0"/>
    <x v="1"/>
    <s v="Oct"/>
    <x v="6"/>
    <x v="3"/>
    <s v="45-59"/>
    <s v="46-60"/>
    <n v="0"/>
    <n v="0"/>
    <n v="0"/>
    <x v="1"/>
  </r>
  <r>
    <s v="P2116"/>
    <d v="2024-06-08T01:53:00"/>
    <s v="F"/>
    <n v="19"/>
    <s v="Two or More Races"/>
    <s v="General Practice"/>
    <b v="0"/>
    <m/>
    <x v="25"/>
    <b v="0"/>
    <x v="0"/>
    <s v="Jun"/>
    <x v="1"/>
    <x v="4"/>
    <s v="15-29"/>
    <s v="46-60"/>
    <n v="0"/>
    <n v="0"/>
    <n v="0"/>
    <x v="1"/>
  </r>
  <r>
    <s v="P2117"/>
    <d v="2023-07-28T12:35:00"/>
    <s v="F"/>
    <n v="79"/>
    <s v="Two or More Races"/>
    <s v="General Practice"/>
    <b v="0"/>
    <m/>
    <x v="16"/>
    <b v="0"/>
    <x v="1"/>
    <s v="Jul"/>
    <x v="5"/>
    <x v="6"/>
    <s v="75+"/>
    <s v="46-60"/>
    <n v="0"/>
    <n v="0"/>
    <n v="0"/>
    <x v="1"/>
  </r>
  <r>
    <s v="P2118"/>
    <d v="2024-07-23T04:54:00"/>
    <s v="F"/>
    <n v="67"/>
    <s v="Two or More Races"/>
    <s v="General Practice"/>
    <b v="0"/>
    <m/>
    <x v="14"/>
    <b v="0"/>
    <x v="0"/>
    <s v="Jul"/>
    <x v="6"/>
    <x v="5"/>
    <s v="60-74"/>
    <s v="46-60"/>
    <n v="0"/>
    <n v="0"/>
    <n v="0"/>
    <x v="1"/>
  </r>
  <r>
    <s v="P2119"/>
    <d v="2024-01-12T10:40:00"/>
    <s v="F"/>
    <n v="63"/>
    <s v="Two or More Races"/>
    <s v="General Practice"/>
    <b v="0"/>
    <m/>
    <x v="8"/>
    <b v="0"/>
    <x v="0"/>
    <s v="Jan"/>
    <x v="5"/>
    <x v="1"/>
    <s v="60-74"/>
    <s v="31-45"/>
    <n v="0"/>
    <n v="0"/>
    <n v="0"/>
    <x v="1"/>
  </r>
  <r>
    <s v="P2120"/>
    <d v="2024-08-20T01:35:00"/>
    <s v="F"/>
    <n v="77"/>
    <s v="Two or More Races"/>
    <s v="General Practice"/>
    <b v="0"/>
    <m/>
    <x v="23"/>
    <b v="0"/>
    <x v="0"/>
    <s v="Aug"/>
    <x v="6"/>
    <x v="4"/>
    <s v="75+"/>
    <s v="46-60"/>
    <n v="0"/>
    <n v="0"/>
    <n v="0"/>
    <x v="1"/>
  </r>
  <r>
    <s v="P2121"/>
    <d v="2023-09-15T16:31:00"/>
    <s v="F"/>
    <n v="9"/>
    <s v="Two or More Races"/>
    <s v="General Practice"/>
    <b v="0"/>
    <m/>
    <x v="47"/>
    <b v="0"/>
    <x v="1"/>
    <s v="Sep"/>
    <x v="5"/>
    <x v="3"/>
    <s v="0-14"/>
    <s v="46-60"/>
    <n v="0"/>
    <n v="0"/>
    <n v="0"/>
    <x v="1"/>
  </r>
  <r>
    <s v="P2122"/>
    <d v="2024-10-12T03:34:00"/>
    <s v="F"/>
    <n v="2"/>
    <s v="Two or More Races"/>
    <s v="General Practice"/>
    <b v="0"/>
    <m/>
    <x v="17"/>
    <b v="0"/>
    <x v="0"/>
    <s v="Oct"/>
    <x v="1"/>
    <x v="5"/>
    <s v="0-14"/>
    <s v="31-45"/>
    <n v="0"/>
    <n v="0"/>
    <n v="0"/>
    <x v="1"/>
  </r>
  <r>
    <s v="P2123"/>
    <d v="2023-09-16T15:49:00"/>
    <s v="F"/>
    <n v="53"/>
    <s v="Two or More Races"/>
    <s v="General Practice"/>
    <b v="0"/>
    <m/>
    <x v="19"/>
    <b v="0"/>
    <x v="1"/>
    <s v="Sep"/>
    <x v="1"/>
    <x v="3"/>
    <s v="45-59"/>
    <s v="16-30"/>
    <n v="1"/>
    <n v="0"/>
    <n v="0"/>
    <x v="1"/>
  </r>
  <r>
    <s v="P2124"/>
    <d v="2023-12-20T00:42:00"/>
    <s v="F"/>
    <n v="24"/>
    <s v="Two or More Races"/>
    <s v="General Practice"/>
    <b v="0"/>
    <m/>
    <x v="8"/>
    <b v="0"/>
    <x v="1"/>
    <s v="Dec"/>
    <x v="0"/>
    <x v="4"/>
    <s v="15-29"/>
    <s v="31-45"/>
    <n v="0"/>
    <n v="0"/>
    <n v="0"/>
    <x v="1"/>
  </r>
  <r>
    <s v="P2125"/>
    <d v="2023-06-13T02:42:00"/>
    <s v="F"/>
    <n v="6"/>
    <s v="Two or More Races"/>
    <s v="General Practice"/>
    <b v="0"/>
    <m/>
    <x v="27"/>
    <b v="0"/>
    <x v="1"/>
    <s v="Jun"/>
    <x v="6"/>
    <x v="4"/>
    <s v="0-14"/>
    <s v="46-60"/>
    <n v="0"/>
    <n v="0"/>
    <n v="0"/>
    <x v="1"/>
  </r>
  <r>
    <s v="P2126"/>
    <d v="2023-10-08T19:38:00"/>
    <s v="F"/>
    <n v="33"/>
    <s v="Two or More Races"/>
    <s v="General Practice"/>
    <b v="0"/>
    <m/>
    <x v="46"/>
    <b v="0"/>
    <x v="1"/>
    <s v="Oct"/>
    <x v="3"/>
    <x v="7"/>
    <s v="30-44"/>
    <s v="16-30"/>
    <n v="1"/>
    <n v="0"/>
    <n v="0"/>
    <x v="1"/>
  </r>
  <r>
    <s v="P2127"/>
    <d v="2023-06-12T23:30:00"/>
    <s v="F"/>
    <n v="42"/>
    <s v="Two or More Races"/>
    <s v="General Practice"/>
    <b v="0"/>
    <m/>
    <x v="46"/>
    <b v="0"/>
    <x v="1"/>
    <s v="Jun"/>
    <x v="4"/>
    <x v="2"/>
    <s v="30-44"/>
    <s v="16-30"/>
    <n v="1"/>
    <n v="0"/>
    <n v="0"/>
    <x v="1"/>
  </r>
  <r>
    <s v="P2128"/>
    <d v="2024-05-03T11:05:00"/>
    <s v="F"/>
    <n v="25"/>
    <s v="Two or More Races"/>
    <s v="General Practice"/>
    <b v="0"/>
    <m/>
    <x v="33"/>
    <b v="0"/>
    <x v="0"/>
    <s v="May"/>
    <x v="5"/>
    <x v="1"/>
    <s v="15-29"/>
    <s v="31-45"/>
    <n v="0"/>
    <n v="0"/>
    <n v="0"/>
    <x v="1"/>
  </r>
  <r>
    <s v="P2129"/>
    <d v="2024-04-08T17:04:00"/>
    <s v="F"/>
    <n v="76"/>
    <s v="Two or More Races"/>
    <s v="General Practice"/>
    <b v="0"/>
    <m/>
    <x v="39"/>
    <b v="0"/>
    <x v="0"/>
    <s v="Apr"/>
    <x v="4"/>
    <x v="3"/>
    <s v="75+"/>
    <s v="0-15"/>
    <n v="1"/>
    <n v="0"/>
    <n v="0"/>
    <x v="1"/>
  </r>
  <r>
    <s v="P2130"/>
    <d v="2024-10-26T19:32:00"/>
    <s v="F"/>
    <n v="57"/>
    <s v="Two or More Races"/>
    <s v="General Practice"/>
    <b v="0"/>
    <m/>
    <x v="38"/>
    <b v="0"/>
    <x v="0"/>
    <s v="Oct"/>
    <x v="1"/>
    <x v="7"/>
    <s v="45-59"/>
    <s v="0-15"/>
    <n v="1"/>
    <n v="0"/>
    <n v="0"/>
    <x v="1"/>
  </r>
  <r>
    <s v="P2131"/>
    <d v="2023-10-29T09:07:00"/>
    <s v="F"/>
    <n v="44"/>
    <s v="Two or More Races"/>
    <s v="General Practice"/>
    <b v="0"/>
    <m/>
    <x v="48"/>
    <b v="0"/>
    <x v="1"/>
    <s v="Oct"/>
    <x v="3"/>
    <x v="1"/>
    <s v="30-44"/>
    <s v="16-30"/>
    <n v="1"/>
    <n v="0"/>
    <n v="0"/>
    <x v="1"/>
  </r>
  <r>
    <s v="P2132"/>
    <d v="2024-04-12T02:40:00"/>
    <s v="F"/>
    <n v="55"/>
    <s v="Two or More Races"/>
    <s v="General Practice"/>
    <b v="0"/>
    <m/>
    <x v="6"/>
    <b v="0"/>
    <x v="0"/>
    <s v="Apr"/>
    <x v="5"/>
    <x v="4"/>
    <s v="45-59"/>
    <s v="31-45"/>
    <n v="0"/>
    <n v="0"/>
    <n v="0"/>
    <x v="1"/>
  </r>
  <r>
    <s v="P2133"/>
    <d v="2024-02-17T06:16:00"/>
    <s v="F"/>
    <n v="34"/>
    <s v="Two or More Races"/>
    <s v="General Practice"/>
    <b v="0"/>
    <m/>
    <x v="21"/>
    <b v="0"/>
    <x v="0"/>
    <s v="Feb"/>
    <x v="1"/>
    <x v="0"/>
    <s v="30-44"/>
    <s v="46-60"/>
    <n v="0"/>
    <n v="0"/>
    <n v="0"/>
    <x v="1"/>
  </r>
  <r>
    <s v="P2134"/>
    <d v="2023-07-12T20:59:00"/>
    <s v="F"/>
    <n v="62"/>
    <s v="Two or More Races"/>
    <s v="General Practice"/>
    <b v="0"/>
    <m/>
    <x v="26"/>
    <b v="0"/>
    <x v="1"/>
    <s v="Jul"/>
    <x v="0"/>
    <x v="7"/>
    <s v="60-74"/>
    <s v="31-45"/>
    <n v="0"/>
    <n v="0"/>
    <n v="0"/>
    <x v="1"/>
  </r>
  <r>
    <s v="P2135"/>
    <d v="2024-04-05T12:06:00"/>
    <s v="F"/>
    <n v="75"/>
    <s v="Two or More Races"/>
    <s v="General Practice"/>
    <b v="0"/>
    <m/>
    <x v="11"/>
    <b v="0"/>
    <x v="0"/>
    <s v="Apr"/>
    <x v="5"/>
    <x v="6"/>
    <s v="75+"/>
    <s v="46-60"/>
    <n v="0"/>
    <n v="0"/>
    <n v="0"/>
    <x v="1"/>
  </r>
  <r>
    <s v="P2136"/>
    <d v="2023-11-08T01:53:00"/>
    <s v="F"/>
    <n v="35"/>
    <s v="Two or More Races"/>
    <s v="General Practice"/>
    <b v="0"/>
    <m/>
    <x v="14"/>
    <b v="0"/>
    <x v="1"/>
    <s v="Nov"/>
    <x v="0"/>
    <x v="4"/>
    <s v="30-44"/>
    <s v="46-60"/>
    <n v="0"/>
    <n v="0"/>
    <n v="0"/>
    <x v="1"/>
  </r>
  <r>
    <s v="P2137"/>
    <d v="2023-08-31T10:00:00"/>
    <s v="F"/>
    <n v="64"/>
    <s v="Two or More Races"/>
    <s v="General Practice"/>
    <b v="0"/>
    <m/>
    <x v="5"/>
    <b v="0"/>
    <x v="1"/>
    <s v="Aug"/>
    <x v="2"/>
    <x v="1"/>
    <s v="60-74"/>
    <s v="46-60"/>
    <n v="0"/>
    <n v="0"/>
    <n v="0"/>
    <x v="1"/>
  </r>
  <r>
    <s v="P2138"/>
    <d v="2024-08-14T14:24:00"/>
    <s v="F"/>
    <n v="19"/>
    <s v="Two or More Races"/>
    <s v="General Practice"/>
    <b v="0"/>
    <m/>
    <x v="39"/>
    <b v="0"/>
    <x v="0"/>
    <s v="Aug"/>
    <x v="0"/>
    <x v="6"/>
    <s v="15-29"/>
    <s v="0-15"/>
    <n v="1"/>
    <n v="0"/>
    <n v="0"/>
    <x v="1"/>
  </r>
  <r>
    <s v="P2139"/>
    <d v="2023-06-22T02:11:00"/>
    <s v="F"/>
    <n v="29"/>
    <s v="Two or More Races"/>
    <s v="General Practice"/>
    <b v="0"/>
    <m/>
    <x v="31"/>
    <b v="0"/>
    <x v="1"/>
    <s v="Jun"/>
    <x v="2"/>
    <x v="4"/>
    <s v="15-29"/>
    <s v="16-30"/>
    <n v="1"/>
    <n v="0"/>
    <n v="0"/>
    <x v="1"/>
  </r>
  <r>
    <s v="P2140"/>
    <d v="2024-02-21T13:57:00"/>
    <s v="F"/>
    <n v="19"/>
    <s v="Two or More Races"/>
    <s v="General Practice"/>
    <b v="0"/>
    <m/>
    <x v="45"/>
    <b v="0"/>
    <x v="0"/>
    <s v="Feb"/>
    <x v="0"/>
    <x v="6"/>
    <s v="15-29"/>
    <s v="16-30"/>
    <n v="1"/>
    <n v="0"/>
    <n v="0"/>
    <x v="1"/>
  </r>
  <r>
    <s v="P2141"/>
    <d v="2024-05-21T18:59:00"/>
    <s v="F"/>
    <n v="11"/>
    <s v="Two or More Races"/>
    <s v="General Practice"/>
    <b v="0"/>
    <m/>
    <x v="43"/>
    <b v="0"/>
    <x v="0"/>
    <s v="May"/>
    <x v="6"/>
    <x v="7"/>
    <s v="0-14"/>
    <s v="46-60"/>
    <n v="0"/>
    <n v="0"/>
    <n v="0"/>
    <x v="1"/>
  </r>
  <r>
    <s v="P2142"/>
    <d v="2024-02-14T02:05:00"/>
    <s v="F"/>
    <n v="78"/>
    <s v="Two or More Races"/>
    <s v="General Practice"/>
    <b v="0"/>
    <m/>
    <x v="39"/>
    <b v="0"/>
    <x v="0"/>
    <s v="Feb"/>
    <x v="0"/>
    <x v="4"/>
    <s v="75+"/>
    <s v="0-15"/>
    <n v="1"/>
    <n v="0"/>
    <n v="0"/>
    <x v="1"/>
  </r>
  <r>
    <s v="P2143"/>
    <d v="2024-01-22T22:50:00"/>
    <s v="F"/>
    <n v="65"/>
    <s v="Two or More Races"/>
    <s v="General Practice"/>
    <b v="0"/>
    <m/>
    <x v="36"/>
    <b v="0"/>
    <x v="0"/>
    <s v="Jan"/>
    <x v="4"/>
    <x v="2"/>
    <s v="60-74"/>
    <s v="16-30"/>
    <n v="1"/>
    <n v="0"/>
    <n v="0"/>
    <x v="1"/>
  </r>
  <r>
    <s v="P2144"/>
    <d v="2024-04-13T12:14:00"/>
    <s v="F"/>
    <n v="47"/>
    <s v="Two or More Races"/>
    <s v="General Practice"/>
    <b v="0"/>
    <m/>
    <x v="1"/>
    <b v="0"/>
    <x v="0"/>
    <s v="Apr"/>
    <x v="1"/>
    <x v="6"/>
    <s v="45-59"/>
    <s v="16-30"/>
    <n v="1"/>
    <n v="0"/>
    <n v="0"/>
    <x v="1"/>
  </r>
  <r>
    <s v="P2145"/>
    <d v="2024-01-24T08:40:00"/>
    <s v="F"/>
    <n v="34"/>
    <s v="Two or More Races"/>
    <s v="General Practice"/>
    <b v="0"/>
    <m/>
    <x v="32"/>
    <b v="0"/>
    <x v="0"/>
    <s v="Jan"/>
    <x v="0"/>
    <x v="0"/>
    <s v="30-44"/>
    <s v="46-60"/>
    <n v="0"/>
    <n v="0"/>
    <n v="0"/>
    <x v="1"/>
  </r>
  <r>
    <s v="P2146"/>
    <d v="2023-08-09T08:55:00"/>
    <s v="F"/>
    <n v="62"/>
    <s v="Two or More Races"/>
    <s v="General Practice"/>
    <b v="0"/>
    <m/>
    <x v="4"/>
    <b v="0"/>
    <x v="1"/>
    <s v="Aug"/>
    <x v="0"/>
    <x v="0"/>
    <s v="60-74"/>
    <s v="0-15"/>
    <n v="1"/>
    <n v="0"/>
    <n v="0"/>
    <x v="1"/>
  </r>
  <r>
    <s v="P2147"/>
    <d v="2024-06-28T17:32:00"/>
    <s v="F"/>
    <n v="3"/>
    <s v="Two or More Races"/>
    <s v="General Practice"/>
    <b v="0"/>
    <m/>
    <x v="46"/>
    <b v="0"/>
    <x v="0"/>
    <s v="Jun"/>
    <x v="5"/>
    <x v="3"/>
    <s v="0-14"/>
    <s v="16-30"/>
    <n v="1"/>
    <n v="0"/>
    <n v="0"/>
    <x v="1"/>
  </r>
  <r>
    <s v="P2148"/>
    <d v="2024-08-11T21:22:00"/>
    <s v="F"/>
    <n v="45"/>
    <s v="Two or More Races"/>
    <s v="General Practice"/>
    <b v="0"/>
    <m/>
    <x v="27"/>
    <b v="0"/>
    <x v="0"/>
    <s v="Aug"/>
    <x v="3"/>
    <x v="2"/>
    <s v="45-59"/>
    <s v="46-60"/>
    <n v="0"/>
    <n v="0"/>
    <n v="0"/>
    <x v="1"/>
  </r>
  <r>
    <s v="P2149"/>
    <d v="2023-05-11T19:05:00"/>
    <s v="F"/>
    <n v="60"/>
    <s v="Two or More Races"/>
    <s v="General Practice"/>
    <b v="0"/>
    <m/>
    <x v="41"/>
    <b v="0"/>
    <x v="1"/>
    <s v="May"/>
    <x v="2"/>
    <x v="7"/>
    <s v="60-74"/>
    <s v="16-30"/>
    <n v="1"/>
    <n v="0"/>
    <n v="0"/>
    <x v="1"/>
  </r>
  <r>
    <s v="P2150"/>
    <d v="2024-01-19T20:36:00"/>
    <s v="F"/>
    <n v="24"/>
    <s v="Two or More Races"/>
    <s v="General Practice"/>
    <b v="0"/>
    <m/>
    <x v="43"/>
    <b v="0"/>
    <x v="0"/>
    <s v="Jan"/>
    <x v="5"/>
    <x v="7"/>
    <s v="15-29"/>
    <s v="46-60"/>
    <n v="0"/>
    <n v="0"/>
    <n v="0"/>
    <x v="1"/>
  </r>
  <r>
    <s v="P2151"/>
    <d v="2024-03-04T06:56:00"/>
    <s v="F"/>
    <n v="31"/>
    <s v="Two or More Races"/>
    <s v="General Practice"/>
    <b v="0"/>
    <n v="0"/>
    <x v="19"/>
    <b v="0"/>
    <x v="0"/>
    <s v="Mar"/>
    <x v="4"/>
    <x v="0"/>
    <s v="30-44"/>
    <s v="16-30"/>
    <n v="1"/>
    <n v="0"/>
    <n v="0"/>
    <x v="1"/>
  </r>
  <r>
    <s v="P2152"/>
    <d v="2024-09-27T07:06:00"/>
    <s v="F"/>
    <n v="26"/>
    <s v="Two or More Races"/>
    <s v="General Practice"/>
    <b v="0"/>
    <n v="0"/>
    <x v="24"/>
    <b v="0"/>
    <x v="0"/>
    <s v="Sep"/>
    <x v="5"/>
    <x v="0"/>
    <s v="15-29"/>
    <s v="16-30"/>
    <n v="1"/>
    <n v="0"/>
    <n v="0"/>
    <x v="1"/>
  </r>
  <r>
    <s v="P2153"/>
    <d v="2024-06-25T23:17:00"/>
    <s v="F"/>
    <n v="64"/>
    <s v="Two or More Races"/>
    <s v="General Practice"/>
    <b v="0"/>
    <n v="0"/>
    <x v="1"/>
    <b v="0"/>
    <x v="0"/>
    <s v="Jun"/>
    <x v="6"/>
    <x v="2"/>
    <s v="60-74"/>
    <s v="16-30"/>
    <n v="1"/>
    <n v="0"/>
    <n v="0"/>
    <x v="1"/>
  </r>
  <r>
    <s v="P2154"/>
    <d v="2024-06-18T16:56:00"/>
    <s v="F"/>
    <n v="57"/>
    <s v="Two or More Races"/>
    <s v="General Practice"/>
    <b v="0"/>
    <n v="0"/>
    <x v="20"/>
    <b v="0"/>
    <x v="0"/>
    <s v="Jun"/>
    <x v="6"/>
    <x v="3"/>
    <s v="45-59"/>
    <s v="16-30"/>
    <n v="1"/>
    <n v="0"/>
    <n v="0"/>
    <x v="1"/>
  </r>
  <r>
    <s v="P2155"/>
    <d v="2023-10-26T01:32:00"/>
    <s v="F"/>
    <n v="13"/>
    <s v="Two or More Races"/>
    <s v="General Practice"/>
    <b v="0"/>
    <n v="1"/>
    <x v="4"/>
    <b v="0"/>
    <x v="1"/>
    <s v="Oct"/>
    <x v="2"/>
    <x v="4"/>
    <s v="0-14"/>
    <s v="0-15"/>
    <n v="1"/>
    <n v="0"/>
    <n v="0"/>
    <x v="1"/>
  </r>
  <r>
    <s v="P2156"/>
    <d v="2024-03-09T17:29:00"/>
    <s v="F"/>
    <n v="40"/>
    <s v="Two or More Races"/>
    <s v="General Practice"/>
    <b v="0"/>
    <n v="1"/>
    <x v="40"/>
    <b v="0"/>
    <x v="0"/>
    <s v="Mar"/>
    <x v="1"/>
    <x v="3"/>
    <s v="30-44"/>
    <s v="31-45"/>
    <n v="0"/>
    <n v="0"/>
    <n v="0"/>
    <x v="1"/>
  </r>
  <r>
    <s v="P2157"/>
    <d v="2023-04-30T18:15:00"/>
    <s v="F"/>
    <n v="60"/>
    <s v="Two or More Races"/>
    <s v="General Practice"/>
    <b v="0"/>
    <n v="1"/>
    <x v="13"/>
    <b v="0"/>
    <x v="1"/>
    <s v="Apr"/>
    <x v="3"/>
    <x v="7"/>
    <s v="60-74"/>
    <s v="46-60"/>
    <n v="0"/>
    <n v="0"/>
    <n v="0"/>
    <x v="1"/>
  </r>
  <r>
    <s v="P2158"/>
    <d v="2024-02-17T05:09:00"/>
    <s v="F"/>
    <n v="26"/>
    <s v="Two or More Races"/>
    <s v="General Practice"/>
    <b v="0"/>
    <n v="3"/>
    <x v="46"/>
    <b v="0"/>
    <x v="0"/>
    <s v="Feb"/>
    <x v="1"/>
    <x v="5"/>
    <s v="15-29"/>
    <s v="16-30"/>
    <n v="1"/>
    <n v="0"/>
    <n v="0"/>
    <x v="1"/>
  </r>
  <r>
    <s v="P2159"/>
    <d v="2023-11-17T10:25:00"/>
    <s v="F"/>
    <n v="1"/>
    <s v="Two or More Races"/>
    <s v="General Practice"/>
    <b v="0"/>
    <n v="4"/>
    <x v="29"/>
    <b v="0"/>
    <x v="1"/>
    <s v="Nov"/>
    <x v="5"/>
    <x v="1"/>
    <s v="0-14"/>
    <s v="16-30"/>
    <n v="1"/>
    <n v="0"/>
    <n v="0"/>
    <x v="1"/>
  </r>
  <r>
    <s v="P2160"/>
    <d v="2023-08-05T10:10:00"/>
    <s v="F"/>
    <n v="37"/>
    <s v="Two or More Races"/>
    <s v="General Practice"/>
    <b v="0"/>
    <n v="5"/>
    <x v="4"/>
    <b v="0"/>
    <x v="1"/>
    <s v="Aug"/>
    <x v="1"/>
    <x v="1"/>
    <s v="30-44"/>
    <s v="0-15"/>
    <n v="1"/>
    <n v="0"/>
    <n v="0"/>
    <x v="1"/>
  </r>
  <r>
    <s v="P2161"/>
    <d v="2023-05-29T17:54:00"/>
    <s v="F"/>
    <n v="72"/>
    <s v="Two or More Races"/>
    <s v="General Practice"/>
    <b v="0"/>
    <n v="5"/>
    <x v="2"/>
    <b v="0"/>
    <x v="1"/>
    <s v="May"/>
    <x v="4"/>
    <x v="3"/>
    <s v="60-74"/>
    <s v="46-60"/>
    <n v="0"/>
    <n v="0"/>
    <n v="0"/>
    <x v="1"/>
  </r>
  <r>
    <s v="P2162"/>
    <d v="2023-09-20T16:01:00"/>
    <s v="F"/>
    <n v="51"/>
    <s v="Two or More Races"/>
    <s v="General Practice"/>
    <b v="0"/>
    <n v="5"/>
    <x v="39"/>
    <b v="0"/>
    <x v="1"/>
    <s v="Sep"/>
    <x v="0"/>
    <x v="3"/>
    <s v="45-59"/>
    <s v="0-15"/>
    <n v="1"/>
    <n v="0"/>
    <n v="0"/>
    <x v="1"/>
  </r>
  <r>
    <s v="P2163"/>
    <d v="2024-01-14T10:58:00"/>
    <s v="F"/>
    <n v="28"/>
    <s v="Two or More Races"/>
    <s v="General Practice"/>
    <b v="0"/>
    <n v="6"/>
    <x v="42"/>
    <b v="0"/>
    <x v="0"/>
    <s v="Jan"/>
    <x v="3"/>
    <x v="1"/>
    <s v="15-29"/>
    <s v="0-15"/>
    <n v="1"/>
    <n v="0"/>
    <n v="0"/>
    <x v="1"/>
  </r>
  <r>
    <s v="P2164"/>
    <d v="2024-09-17T21:56:00"/>
    <s v="F"/>
    <n v="36"/>
    <s v="Two or More Races"/>
    <s v="General Practice"/>
    <b v="0"/>
    <n v="7"/>
    <x v="6"/>
    <b v="0"/>
    <x v="0"/>
    <s v="Sep"/>
    <x v="6"/>
    <x v="2"/>
    <s v="30-44"/>
    <s v="31-45"/>
    <n v="0"/>
    <n v="0"/>
    <n v="0"/>
    <x v="1"/>
  </r>
  <r>
    <s v="P2165"/>
    <d v="2023-04-17T10:20:00"/>
    <s v="F"/>
    <n v="10"/>
    <s v="Two or More Races"/>
    <s v="General Practice"/>
    <b v="0"/>
    <n v="7"/>
    <x v="16"/>
    <b v="0"/>
    <x v="1"/>
    <s v="Apr"/>
    <x v="4"/>
    <x v="1"/>
    <s v="0-14"/>
    <s v="46-60"/>
    <n v="0"/>
    <n v="0"/>
    <n v="0"/>
    <x v="1"/>
  </r>
  <r>
    <s v="P2166"/>
    <d v="2024-07-27T02:42:00"/>
    <s v="F"/>
    <n v="8"/>
    <s v="Two or More Races"/>
    <s v="General Practice"/>
    <b v="0"/>
    <n v="8"/>
    <x v="22"/>
    <b v="0"/>
    <x v="0"/>
    <s v="Jul"/>
    <x v="1"/>
    <x v="4"/>
    <s v="0-14"/>
    <s v="31-45"/>
    <n v="0"/>
    <n v="0"/>
    <n v="0"/>
    <x v="1"/>
  </r>
  <r>
    <s v="P2167"/>
    <d v="2024-10-15T21:44:00"/>
    <s v="F"/>
    <n v="76"/>
    <s v="Two or More Races"/>
    <s v="General Practice"/>
    <b v="0"/>
    <n v="8"/>
    <x v="8"/>
    <b v="0"/>
    <x v="0"/>
    <s v="Oct"/>
    <x v="6"/>
    <x v="2"/>
    <s v="75+"/>
    <s v="31-45"/>
    <n v="0"/>
    <n v="0"/>
    <n v="0"/>
    <x v="1"/>
  </r>
  <r>
    <s v="P2168"/>
    <d v="2024-10-22T01:36:00"/>
    <s v="F"/>
    <n v="2"/>
    <s v="Two or More Races"/>
    <s v="General Practice"/>
    <b v="0"/>
    <n v="8"/>
    <x v="39"/>
    <b v="0"/>
    <x v="0"/>
    <s v="Oct"/>
    <x v="6"/>
    <x v="4"/>
    <s v="0-14"/>
    <s v="0-15"/>
    <n v="1"/>
    <n v="0"/>
    <n v="1"/>
    <x v="1"/>
  </r>
  <r>
    <s v="P2169"/>
    <d v="2024-09-08T21:08:00"/>
    <s v="F"/>
    <n v="11"/>
    <s v="Two or More Races"/>
    <s v="General Practice"/>
    <b v="0"/>
    <n v="8"/>
    <x v="10"/>
    <b v="0"/>
    <x v="0"/>
    <s v="Sep"/>
    <x v="3"/>
    <x v="2"/>
    <s v="0-14"/>
    <s v="31-45"/>
    <n v="0"/>
    <n v="0"/>
    <n v="0"/>
    <x v="1"/>
  </r>
  <r>
    <s v="P2170"/>
    <d v="2024-09-30T18:43:00"/>
    <s v="F"/>
    <n v="45"/>
    <s v="Two or More Races"/>
    <s v="General Practice"/>
    <b v="0"/>
    <n v="9"/>
    <x v="37"/>
    <b v="0"/>
    <x v="0"/>
    <s v="Sep"/>
    <x v="4"/>
    <x v="7"/>
    <s v="45-59"/>
    <s v="31-45"/>
    <n v="0"/>
    <n v="0"/>
    <n v="0"/>
    <x v="1"/>
  </r>
  <r>
    <s v="P2171"/>
    <d v="2023-08-16T20:39:00"/>
    <s v="F"/>
    <n v="63"/>
    <s v="Two or More Races"/>
    <s v="Neurology"/>
    <b v="0"/>
    <m/>
    <x v="1"/>
    <b v="0"/>
    <x v="1"/>
    <s v="Aug"/>
    <x v="0"/>
    <x v="7"/>
    <s v="60-74"/>
    <s v="16-30"/>
    <n v="1"/>
    <n v="0"/>
    <n v="0"/>
    <x v="1"/>
  </r>
  <r>
    <s v="P2172"/>
    <d v="2023-05-12T19:56:00"/>
    <s v="F"/>
    <n v="30"/>
    <s v="Two or More Races"/>
    <s v="Neurology"/>
    <b v="0"/>
    <m/>
    <x v="12"/>
    <b v="0"/>
    <x v="1"/>
    <s v="May"/>
    <x v="5"/>
    <x v="7"/>
    <s v="30-44"/>
    <s v="31-45"/>
    <n v="0"/>
    <n v="0"/>
    <n v="0"/>
    <x v="1"/>
  </r>
  <r>
    <s v="P2173"/>
    <d v="2024-10-11T04:33:00"/>
    <s v="F"/>
    <n v="47"/>
    <s v="Two or More Races"/>
    <s v="Neurology"/>
    <b v="0"/>
    <m/>
    <x v="19"/>
    <b v="0"/>
    <x v="0"/>
    <s v="Oct"/>
    <x v="5"/>
    <x v="5"/>
    <s v="45-59"/>
    <s v="16-30"/>
    <n v="1"/>
    <n v="0"/>
    <n v="0"/>
    <x v="1"/>
  </r>
  <r>
    <s v="P2174"/>
    <d v="2023-10-29T03:15:00"/>
    <s v="F"/>
    <n v="19"/>
    <s v="Two or More Races"/>
    <s v="Neurology"/>
    <b v="0"/>
    <m/>
    <x v="5"/>
    <b v="0"/>
    <x v="1"/>
    <s v="Oct"/>
    <x v="3"/>
    <x v="5"/>
    <s v="15-29"/>
    <s v="46-60"/>
    <n v="0"/>
    <n v="0"/>
    <n v="0"/>
    <x v="1"/>
  </r>
  <r>
    <s v="P2175"/>
    <d v="2023-04-12T14:03:00"/>
    <s v="F"/>
    <n v="25"/>
    <s v="Two or More Races"/>
    <s v="Neurology"/>
    <b v="0"/>
    <m/>
    <x v="37"/>
    <b v="0"/>
    <x v="1"/>
    <s v="Apr"/>
    <x v="0"/>
    <x v="6"/>
    <s v="15-29"/>
    <s v="31-45"/>
    <n v="0"/>
    <n v="0"/>
    <n v="0"/>
    <x v="1"/>
  </r>
  <r>
    <s v="P2176"/>
    <d v="2024-06-14T00:29:00"/>
    <s v="F"/>
    <n v="40"/>
    <s v="Two or More Races"/>
    <s v="Neurology"/>
    <b v="0"/>
    <m/>
    <x v="14"/>
    <b v="0"/>
    <x v="0"/>
    <s v="Jun"/>
    <x v="5"/>
    <x v="4"/>
    <s v="30-44"/>
    <s v="46-60"/>
    <n v="0"/>
    <n v="0"/>
    <n v="0"/>
    <x v="1"/>
  </r>
  <r>
    <s v="P2177"/>
    <d v="2024-04-22T11:06:00"/>
    <s v="F"/>
    <n v="55"/>
    <s v="Two or More Races"/>
    <s v="Neurology"/>
    <b v="0"/>
    <n v="1"/>
    <x v="8"/>
    <b v="0"/>
    <x v="0"/>
    <s v="Apr"/>
    <x v="4"/>
    <x v="1"/>
    <s v="45-59"/>
    <s v="31-45"/>
    <n v="0"/>
    <n v="0"/>
    <n v="0"/>
    <x v="1"/>
  </r>
  <r>
    <s v="P2178"/>
    <d v="2023-05-06T17:49:00"/>
    <s v="F"/>
    <n v="28"/>
    <s v="Two or More Races"/>
    <s v="Neurology"/>
    <b v="0"/>
    <n v="9"/>
    <x v="46"/>
    <b v="0"/>
    <x v="1"/>
    <s v="May"/>
    <x v="1"/>
    <x v="3"/>
    <s v="15-29"/>
    <s v="16-30"/>
    <n v="1"/>
    <n v="0"/>
    <n v="1"/>
    <x v="1"/>
  </r>
  <r>
    <s v="P2179"/>
    <d v="2024-01-04T11:00:00"/>
    <s v="F"/>
    <n v="61"/>
    <s v="Two or More Races"/>
    <s v="None"/>
    <b v="0"/>
    <m/>
    <x v="24"/>
    <b v="0"/>
    <x v="0"/>
    <s v="Jan"/>
    <x v="2"/>
    <x v="1"/>
    <s v="60-74"/>
    <s v="16-30"/>
    <n v="1"/>
    <n v="0"/>
    <n v="0"/>
    <x v="1"/>
  </r>
  <r>
    <s v="P2180"/>
    <d v="2024-02-27T08:26:00"/>
    <s v="F"/>
    <n v="45"/>
    <s v="Two or More Races"/>
    <s v="None"/>
    <b v="0"/>
    <m/>
    <x v="44"/>
    <b v="0"/>
    <x v="0"/>
    <s v="Feb"/>
    <x v="6"/>
    <x v="0"/>
    <s v="45-59"/>
    <s v="31-45"/>
    <n v="0"/>
    <n v="0"/>
    <n v="0"/>
    <x v="1"/>
  </r>
  <r>
    <s v="P2181"/>
    <d v="2023-07-14T19:26:00"/>
    <s v="F"/>
    <n v="7"/>
    <s v="Two or More Races"/>
    <s v="None"/>
    <b v="0"/>
    <m/>
    <x v="9"/>
    <b v="0"/>
    <x v="1"/>
    <s v="Jul"/>
    <x v="5"/>
    <x v="7"/>
    <s v="0-14"/>
    <s v="46-60"/>
    <n v="0"/>
    <n v="0"/>
    <n v="0"/>
    <x v="1"/>
  </r>
  <r>
    <s v="P2182"/>
    <d v="2023-11-14T19:23:00"/>
    <s v="F"/>
    <n v="54"/>
    <s v="Two or More Races"/>
    <s v="None"/>
    <b v="0"/>
    <m/>
    <x v="9"/>
    <b v="0"/>
    <x v="1"/>
    <s v="Nov"/>
    <x v="6"/>
    <x v="7"/>
    <s v="45-59"/>
    <s v="46-60"/>
    <n v="0"/>
    <n v="0"/>
    <n v="0"/>
    <x v="1"/>
  </r>
  <r>
    <s v="P2183"/>
    <d v="2023-05-08T02:53:00"/>
    <s v="F"/>
    <n v="24"/>
    <s v="Two or More Races"/>
    <s v="None"/>
    <b v="0"/>
    <m/>
    <x v="18"/>
    <b v="0"/>
    <x v="1"/>
    <s v="May"/>
    <x v="4"/>
    <x v="4"/>
    <s v="15-29"/>
    <s v="16-30"/>
    <n v="1"/>
    <n v="0"/>
    <n v="0"/>
    <x v="1"/>
  </r>
  <r>
    <s v="P2184"/>
    <d v="2024-09-28T20:01:00"/>
    <s v="F"/>
    <n v="64"/>
    <s v="Two or More Races"/>
    <s v="None"/>
    <b v="0"/>
    <m/>
    <x v="15"/>
    <b v="0"/>
    <x v="0"/>
    <s v="Sep"/>
    <x v="1"/>
    <x v="7"/>
    <s v="60-74"/>
    <s v="31-45"/>
    <n v="0"/>
    <n v="0"/>
    <n v="0"/>
    <x v="1"/>
  </r>
  <r>
    <s v="P2185"/>
    <d v="2023-05-08T12:56:00"/>
    <s v="F"/>
    <n v="46"/>
    <s v="Two or More Races"/>
    <s v="None"/>
    <b v="0"/>
    <m/>
    <x v="16"/>
    <b v="0"/>
    <x v="1"/>
    <s v="May"/>
    <x v="4"/>
    <x v="6"/>
    <s v="45-59"/>
    <s v="46-60"/>
    <n v="0"/>
    <n v="0"/>
    <n v="0"/>
    <x v="1"/>
  </r>
  <r>
    <s v="P2186"/>
    <d v="2024-02-07T12:55:00"/>
    <s v="F"/>
    <n v="36"/>
    <s v="Two or More Races"/>
    <s v="None"/>
    <b v="0"/>
    <m/>
    <x v="2"/>
    <b v="0"/>
    <x v="0"/>
    <s v="Feb"/>
    <x v="0"/>
    <x v="6"/>
    <s v="30-44"/>
    <s v="46-60"/>
    <n v="0"/>
    <n v="0"/>
    <n v="0"/>
    <x v="1"/>
  </r>
  <r>
    <s v="P2187"/>
    <d v="2024-03-14T11:46:00"/>
    <s v="F"/>
    <n v="29"/>
    <s v="Two or More Races"/>
    <s v="None"/>
    <b v="0"/>
    <m/>
    <x v="46"/>
    <b v="0"/>
    <x v="0"/>
    <s v="Mar"/>
    <x v="2"/>
    <x v="1"/>
    <s v="15-29"/>
    <s v="16-30"/>
    <n v="1"/>
    <n v="0"/>
    <n v="0"/>
    <x v="1"/>
  </r>
  <r>
    <s v="P2188"/>
    <d v="2023-09-06T09:56:00"/>
    <s v="F"/>
    <n v="74"/>
    <s v="Two or More Races"/>
    <s v="None"/>
    <b v="0"/>
    <m/>
    <x v="1"/>
    <b v="0"/>
    <x v="1"/>
    <s v="Sep"/>
    <x v="0"/>
    <x v="1"/>
    <s v="60-74"/>
    <s v="16-30"/>
    <n v="1"/>
    <n v="0"/>
    <n v="0"/>
    <x v="1"/>
  </r>
  <r>
    <s v="P2189"/>
    <d v="2024-02-21T17:46:00"/>
    <s v="F"/>
    <n v="31"/>
    <s v="Two or More Races"/>
    <s v="None"/>
    <b v="0"/>
    <m/>
    <x v="29"/>
    <b v="0"/>
    <x v="0"/>
    <s v="Feb"/>
    <x v="0"/>
    <x v="3"/>
    <s v="30-44"/>
    <s v="16-30"/>
    <n v="1"/>
    <n v="0"/>
    <n v="0"/>
    <x v="1"/>
  </r>
  <r>
    <s v="P2190"/>
    <d v="2023-04-27T08:11:00"/>
    <s v="F"/>
    <n v="49"/>
    <s v="Two or More Races"/>
    <s v="None"/>
    <b v="0"/>
    <m/>
    <x v="29"/>
    <b v="0"/>
    <x v="1"/>
    <s v="Apr"/>
    <x v="2"/>
    <x v="0"/>
    <s v="45-59"/>
    <s v="16-30"/>
    <n v="1"/>
    <n v="0"/>
    <n v="0"/>
    <x v="1"/>
  </r>
  <r>
    <s v="P2191"/>
    <d v="2024-05-07T05:41:00"/>
    <s v="F"/>
    <n v="45"/>
    <s v="Two or More Races"/>
    <s v="None"/>
    <b v="0"/>
    <m/>
    <x v="44"/>
    <b v="0"/>
    <x v="0"/>
    <s v="May"/>
    <x v="6"/>
    <x v="5"/>
    <s v="45-59"/>
    <s v="31-45"/>
    <n v="0"/>
    <n v="0"/>
    <n v="0"/>
    <x v="1"/>
  </r>
  <r>
    <s v="P2192"/>
    <d v="2023-05-24T01:50:00"/>
    <s v="F"/>
    <n v="72"/>
    <s v="Two or More Races"/>
    <s v="None"/>
    <b v="0"/>
    <m/>
    <x v="44"/>
    <b v="0"/>
    <x v="1"/>
    <s v="May"/>
    <x v="0"/>
    <x v="4"/>
    <s v="60-74"/>
    <s v="31-45"/>
    <n v="0"/>
    <n v="0"/>
    <n v="0"/>
    <x v="1"/>
  </r>
  <r>
    <s v="P2193"/>
    <d v="2024-04-20T02:52:00"/>
    <s v="F"/>
    <n v="42"/>
    <s v="Two or More Races"/>
    <s v="None"/>
    <b v="0"/>
    <m/>
    <x v="32"/>
    <b v="0"/>
    <x v="0"/>
    <s v="Apr"/>
    <x v="1"/>
    <x v="4"/>
    <s v="30-44"/>
    <s v="46-60"/>
    <n v="0"/>
    <n v="0"/>
    <n v="0"/>
    <x v="1"/>
  </r>
  <r>
    <s v="P2194"/>
    <d v="2024-02-16T13:09:00"/>
    <s v="F"/>
    <n v="40"/>
    <s v="Two or More Races"/>
    <s v="None"/>
    <b v="0"/>
    <m/>
    <x v="27"/>
    <b v="0"/>
    <x v="0"/>
    <s v="Feb"/>
    <x v="5"/>
    <x v="6"/>
    <s v="30-44"/>
    <s v="46-60"/>
    <n v="0"/>
    <n v="0"/>
    <n v="0"/>
    <x v="1"/>
  </r>
  <r>
    <s v="P2195"/>
    <d v="2024-02-17T06:34:00"/>
    <s v="F"/>
    <n v="28"/>
    <s v="Two or More Races"/>
    <s v="None"/>
    <b v="0"/>
    <m/>
    <x v="5"/>
    <b v="0"/>
    <x v="0"/>
    <s v="Feb"/>
    <x v="1"/>
    <x v="0"/>
    <s v="15-29"/>
    <s v="46-60"/>
    <n v="0"/>
    <n v="0"/>
    <n v="0"/>
    <x v="1"/>
  </r>
  <r>
    <s v="P2196"/>
    <d v="2023-12-21T04:08:00"/>
    <s v="F"/>
    <n v="13"/>
    <s v="Two or More Races"/>
    <s v="None"/>
    <b v="0"/>
    <m/>
    <x v="1"/>
    <b v="0"/>
    <x v="1"/>
    <s v="Dec"/>
    <x v="2"/>
    <x v="5"/>
    <s v="0-14"/>
    <s v="16-30"/>
    <n v="1"/>
    <n v="0"/>
    <n v="0"/>
    <x v="1"/>
  </r>
  <r>
    <s v="P2197"/>
    <d v="2024-06-09T00:26:00"/>
    <s v="F"/>
    <n v="40"/>
    <s v="Two or More Races"/>
    <s v="None"/>
    <b v="0"/>
    <m/>
    <x v="43"/>
    <b v="0"/>
    <x v="0"/>
    <s v="Jun"/>
    <x v="3"/>
    <x v="4"/>
    <s v="30-44"/>
    <s v="46-60"/>
    <n v="0"/>
    <n v="0"/>
    <n v="0"/>
    <x v="1"/>
  </r>
  <r>
    <s v="P2198"/>
    <d v="2023-12-31T15:29:00"/>
    <s v="F"/>
    <n v="40"/>
    <s v="Two or More Races"/>
    <s v="None"/>
    <b v="0"/>
    <m/>
    <x v="5"/>
    <b v="0"/>
    <x v="1"/>
    <s v="Dec"/>
    <x v="3"/>
    <x v="3"/>
    <s v="30-44"/>
    <s v="46-60"/>
    <n v="0"/>
    <n v="0"/>
    <n v="0"/>
    <x v="1"/>
  </r>
  <r>
    <s v="P2199"/>
    <d v="2023-06-12T13:41:00"/>
    <s v="F"/>
    <n v="41"/>
    <s v="Two or More Races"/>
    <s v="None"/>
    <b v="0"/>
    <m/>
    <x v="0"/>
    <b v="0"/>
    <x v="1"/>
    <s v="Jun"/>
    <x v="4"/>
    <x v="6"/>
    <s v="30-44"/>
    <s v="31-45"/>
    <n v="0"/>
    <n v="0"/>
    <n v="0"/>
    <x v="1"/>
  </r>
  <r>
    <s v="P2200"/>
    <d v="2024-02-11T20:15:00"/>
    <s v="F"/>
    <n v="74"/>
    <s v="Two or More Races"/>
    <s v="None"/>
    <b v="0"/>
    <m/>
    <x v="43"/>
    <b v="0"/>
    <x v="0"/>
    <s v="Feb"/>
    <x v="3"/>
    <x v="7"/>
    <s v="60-74"/>
    <s v="46-60"/>
    <n v="0"/>
    <n v="0"/>
    <n v="0"/>
    <x v="1"/>
  </r>
  <r>
    <s v="P2201"/>
    <d v="2024-05-23T06:41:00"/>
    <s v="F"/>
    <n v="57"/>
    <s v="Two or More Races"/>
    <s v="None"/>
    <b v="0"/>
    <m/>
    <x v="16"/>
    <b v="0"/>
    <x v="0"/>
    <s v="May"/>
    <x v="2"/>
    <x v="0"/>
    <s v="45-59"/>
    <s v="46-60"/>
    <n v="0"/>
    <n v="0"/>
    <n v="0"/>
    <x v="1"/>
  </r>
  <r>
    <s v="P2202"/>
    <d v="2024-03-29T06:46:00"/>
    <s v="F"/>
    <n v="18"/>
    <s v="Two or More Races"/>
    <s v="None"/>
    <b v="0"/>
    <m/>
    <x v="21"/>
    <b v="0"/>
    <x v="0"/>
    <s v="Mar"/>
    <x v="5"/>
    <x v="0"/>
    <s v="15-29"/>
    <s v="46-60"/>
    <n v="0"/>
    <n v="0"/>
    <n v="0"/>
    <x v="1"/>
  </r>
  <r>
    <s v="P2203"/>
    <d v="2024-08-10T00:55:00"/>
    <s v="F"/>
    <n v="27"/>
    <s v="Two or More Races"/>
    <s v="None"/>
    <b v="0"/>
    <m/>
    <x v="31"/>
    <b v="0"/>
    <x v="0"/>
    <s v="Aug"/>
    <x v="1"/>
    <x v="4"/>
    <s v="15-29"/>
    <s v="16-30"/>
    <n v="1"/>
    <n v="0"/>
    <n v="0"/>
    <x v="1"/>
  </r>
  <r>
    <s v="P2204"/>
    <d v="2023-07-16T12:41:00"/>
    <s v="F"/>
    <n v="49"/>
    <s v="Two or More Races"/>
    <s v="None"/>
    <b v="0"/>
    <m/>
    <x v="3"/>
    <b v="0"/>
    <x v="1"/>
    <s v="Jul"/>
    <x v="3"/>
    <x v="6"/>
    <s v="45-59"/>
    <s v="31-45"/>
    <n v="0"/>
    <n v="0"/>
    <n v="0"/>
    <x v="1"/>
  </r>
  <r>
    <s v="P2205"/>
    <d v="2024-02-27T10:13:00"/>
    <s v="F"/>
    <n v="51"/>
    <s v="Two or More Races"/>
    <s v="None"/>
    <b v="0"/>
    <m/>
    <x v="15"/>
    <b v="0"/>
    <x v="0"/>
    <s v="Feb"/>
    <x v="6"/>
    <x v="1"/>
    <s v="45-59"/>
    <s v="31-45"/>
    <n v="0"/>
    <n v="0"/>
    <n v="0"/>
    <x v="1"/>
  </r>
  <r>
    <s v="P2206"/>
    <d v="2023-11-12T12:11:00"/>
    <s v="F"/>
    <n v="31"/>
    <s v="Two or More Races"/>
    <s v="None"/>
    <b v="0"/>
    <m/>
    <x v="8"/>
    <b v="0"/>
    <x v="1"/>
    <s v="Nov"/>
    <x v="3"/>
    <x v="6"/>
    <s v="30-44"/>
    <s v="31-45"/>
    <n v="0"/>
    <n v="0"/>
    <n v="0"/>
    <x v="1"/>
  </r>
  <r>
    <s v="P2207"/>
    <d v="2024-03-29T00:47:00"/>
    <s v="F"/>
    <n v="74"/>
    <s v="Two or More Races"/>
    <s v="None"/>
    <b v="0"/>
    <m/>
    <x v="8"/>
    <b v="0"/>
    <x v="0"/>
    <s v="Mar"/>
    <x v="5"/>
    <x v="4"/>
    <s v="60-74"/>
    <s v="31-45"/>
    <n v="0"/>
    <n v="0"/>
    <n v="0"/>
    <x v="1"/>
  </r>
  <r>
    <s v="P2208"/>
    <d v="2024-08-25T08:25:00"/>
    <s v="F"/>
    <n v="37"/>
    <s v="Two or More Races"/>
    <s v="None"/>
    <b v="0"/>
    <m/>
    <x v="16"/>
    <b v="0"/>
    <x v="0"/>
    <s v="Aug"/>
    <x v="3"/>
    <x v="0"/>
    <s v="30-44"/>
    <s v="46-60"/>
    <n v="0"/>
    <n v="0"/>
    <n v="0"/>
    <x v="1"/>
  </r>
  <r>
    <s v="P2209"/>
    <d v="2024-06-03T00:53:00"/>
    <s v="F"/>
    <n v="48"/>
    <s v="Two or More Races"/>
    <s v="None"/>
    <b v="0"/>
    <m/>
    <x v="34"/>
    <b v="0"/>
    <x v="0"/>
    <s v="Jun"/>
    <x v="4"/>
    <x v="4"/>
    <s v="45-59"/>
    <s v="0-15"/>
    <n v="1"/>
    <n v="0"/>
    <n v="0"/>
    <x v="1"/>
  </r>
  <r>
    <s v="P2210"/>
    <d v="2024-05-22T15:16:00"/>
    <s v="F"/>
    <n v="68"/>
    <s v="Two or More Races"/>
    <s v="None"/>
    <b v="0"/>
    <m/>
    <x v="24"/>
    <b v="0"/>
    <x v="0"/>
    <s v="May"/>
    <x v="0"/>
    <x v="3"/>
    <s v="60-74"/>
    <s v="16-30"/>
    <n v="1"/>
    <n v="0"/>
    <n v="0"/>
    <x v="1"/>
  </r>
  <r>
    <s v="P2211"/>
    <d v="2024-10-03T04:02:00"/>
    <s v="F"/>
    <n v="49"/>
    <s v="Two or More Races"/>
    <s v="None"/>
    <b v="0"/>
    <m/>
    <x v="7"/>
    <b v="0"/>
    <x v="0"/>
    <s v="Oct"/>
    <x v="2"/>
    <x v="5"/>
    <s v="45-59"/>
    <s v="16-30"/>
    <n v="1"/>
    <n v="0"/>
    <n v="0"/>
    <x v="1"/>
  </r>
  <r>
    <s v="P2212"/>
    <d v="2024-09-29T19:10:00"/>
    <s v="F"/>
    <n v="64"/>
    <s v="Two or More Races"/>
    <s v="None"/>
    <b v="0"/>
    <m/>
    <x v="29"/>
    <b v="0"/>
    <x v="0"/>
    <s v="Sep"/>
    <x v="3"/>
    <x v="7"/>
    <s v="60-74"/>
    <s v="16-30"/>
    <n v="1"/>
    <n v="0"/>
    <n v="0"/>
    <x v="1"/>
  </r>
  <r>
    <s v="P2213"/>
    <d v="2024-09-01T21:36:00"/>
    <s v="F"/>
    <n v="6"/>
    <s v="Two or More Races"/>
    <s v="None"/>
    <b v="0"/>
    <m/>
    <x v="33"/>
    <b v="0"/>
    <x v="0"/>
    <s v="Sep"/>
    <x v="3"/>
    <x v="2"/>
    <s v="0-14"/>
    <s v="31-45"/>
    <n v="0"/>
    <n v="0"/>
    <n v="0"/>
    <x v="1"/>
  </r>
  <r>
    <s v="P2214"/>
    <d v="2024-04-19T03:30:00"/>
    <s v="F"/>
    <n v="66"/>
    <s v="Two or More Races"/>
    <s v="None"/>
    <b v="0"/>
    <m/>
    <x v="33"/>
    <b v="0"/>
    <x v="0"/>
    <s v="Apr"/>
    <x v="5"/>
    <x v="5"/>
    <s v="60-74"/>
    <s v="31-45"/>
    <n v="0"/>
    <n v="0"/>
    <n v="0"/>
    <x v="1"/>
  </r>
  <r>
    <s v="P2215"/>
    <d v="2023-07-13T19:13:00"/>
    <s v="F"/>
    <n v="48"/>
    <s v="Two or More Races"/>
    <s v="None"/>
    <b v="0"/>
    <m/>
    <x v="31"/>
    <b v="0"/>
    <x v="1"/>
    <s v="Jul"/>
    <x v="2"/>
    <x v="7"/>
    <s v="45-59"/>
    <s v="16-30"/>
    <n v="1"/>
    <n v="0"/>
    <n v="0"/>
    <x v="1"/>
  </r>
  <r>
    <s v="P2216"/>
    <d v="2024-03-07T08:59:00"/>
    <s v="F"/>
    <n v="12"/>
    <s v="Two or More Races"/>
    <s v="None"/>
    <b v="0"/>
    <m/>
    <x v="32"/>
    <b v="0"/>
    <x v="0"/>
    <s v="Mar"/>
    <x v="2"/>
    <x v="0"/>
    <s v="0-14"/>
    <s v="46-60"/>
    <n v="0"/>
    <n v="0"/>
    <n v="0"/>
    <x v="1"/>
  </r>
  <r>
    <s v="P2217"/>
    <d v="2024-02-04T10:54:00"/>
    <s v="F"/>
    <n v="55"/>
    <s v="Two or More Races"/>
    <s v="None"/>
    <b v="0"/>
    <m/>
    <x v="48"/>
    <b v="0"/>
    <x v="0"/>
    <s v="Feb"/>
    <x v="3"/>
    <x v="1"/>
    <s v="45-59"/>
    <s v="16-30"/>
    <n v="1"/>
    <n v="0"/>
    <n v="0"/>
    <x v="1"/>
  </r>
  <r>
    <s v="P2218"/>
    <d v="2024-10-14T12:56:00"/>
    <s v="F"/>
    <n v="51"/>
    <s v="Two or More Races"/>
    <s v="None"/>
    <b v="0"/>
    <m/>
    <x v="43"/>
    <b v="0"/>
    <x v="0"/>
    <s v="Oct"/>
    <x v="4"/>
    <x v="6"/>
    <s v="45-59"/>
    <s v="46-60"/>
    <n v="0"/>
    <n v="0"/>
    <n v="0"/>
    <x v="1"/>
  </r>
  <r>
    <s v="P2219"/>
    <d v="2023-09-22T12:24:00"/>
    <s v="F"/>
    <n v="78"/>
    <s v="Two or More Races"/>
    <s v="None"/>
    <b v="0"/>
    <m/>
    <x v="41"/>
    <b v="0"/>
    <x v="1"/>
    <s v="Sep"/>
    <x v="5"/>
    <x v="6"/>
    <s v="75+"/>
    <s v="16-30"/>
    <n v="1"/>
    <n v="0"/>
    <n v="0"/>
    <x v="1"/>
  </r>
  <r>
    <s v="P2220"/>
    <d v="2024-08-14T09:09:00"/>
    <s v="F"/>
    <n v="72"/>
    <s v="Two or More Races"/>
    <s v="None"/>
    <b v="0"/>
    <m/>
    <x v="9"/>
    <b v="0"/>
    <x v="0"/>
    <s v="Aug"/>
    <x v="0"/>
    <x v="1"/>
    <s v="60-74"/>
    <s v="46-60"/>
    <n v="0"/>
    <n v="0"/>
    <n v="0"/>
    <x v="1"/>
  </r>
  <r>
    <s v="P2221"/>
    <d v="2024-10-14T08:16:00"/>
    <s v="F"/>
    <n v="21"/>
    <s v="Two or More Races"/>
    <s v="None"/>
    <b v="0"/>
    <m/>
    <x v="47"/>
    <b v="0"/>
    <x v="0"/>
    <s v="Oct"/>
    <x v="4"/>
    <x v="0"/>
    <s v="15-29"/>
    <s v="46-60"/>
    <n v="0"/>
    <n v="0"/>
    <n v="0"/>
    <x v="1"/>
  </r>
  <r>
    <s v="P2222"/>
    <d v="2023-04-21T11:18:00"/>
    <s v="F"/>
    <n v="7"/>
    <s v="Two or More Races"/>
    <s v="None"/>
    <b v="0"/>
    <m/>
    <x v="30"/>
    <b v="0"/>
    <x v="1"/>
    <s v="Apr"/>
    <x v="5"/>
    <x v="1"/>
    <s v="0-14"/>
    <s v="0-15"/>
    <n v="1"/>
    <n v="0"/>
    <n v="0"/>
    <x v="1"/>
  </r>
  <r>
    <s v="P2223"/>
    <d v="2023-04-12T03:57:00"/>
    <s v="F"/>
    <n v="11"/>
    <s v="Two or More Races"/>
    <s v="None"/>
    <b v="0"/>
    <m/>
    <x v="39"/>
    <b v="0"/>
    <x v="1"/>
    <s v="Apr"/>
    <x v="0"/>
    <x v="5"/>
    <s v="0-14"/>
    <s v="0-15"/>
    <n v="1"/>
    <n v="0"/>
    <n v="0"/>
    <x v="1"/>
  </r>
  <r>
    <s v="P2224"/>
    <d v="2024-09-05T20:59:00"/>
    <s v="F"/>
    <n v="51"/>
    <s v="Two or More Races"/>
    <s v="None"/>
    <b v="0"/>
    <m/>
    <x v="39"/>
    <b v="0"/>
    <x v="0"/>
    <s v="Sep"/>
    <x v="2"/>
    <x v="7"/>
    <s v="45-59"/>
    <s v="0-15"/>
    <n v="1"/>
    <n v="0"/>
    <n v="0"/>
    <x v="1"/>
  </r>
  <r>
    <s v="P2225"/>
    <d v="2023-12-07T14:20:00"/>
    <s v="F"/>
    <n v="67"/>
    <s v="Two or More Races"/>
    <s v="None"/>
    <b v="0"/>
    <m/>
    <x v="18"/>
    <b v="0"/>
    <x v="1"/>
    <s v="Dec"/>
    <x v="2"/>
    <x v="6"/>
    <s v="60-74"/>
    <s v="16-30"/>
    <n v="1"/>
    <n v="0"/>
    <n v="0"/>
    <x v="1"/>
  </r>
  <r>
    <s v="P2226"/>
    <d v="2023-09-08T08:39:00"/>
    <s v="F"/>
    <n v="38"/>
    <s v="Two or More Races"/>
    <s v="None"/>
    <b v="0"/>
    <m/>
    <x v="0"/>
    <b v="0"/>
    <x v="1"/>
    <s v="Sep"/>
    <x v="5"/>
    <x v="0"/>
    <s v="30-44"/>
    <s v="31-45"/>
    <n v="0"/>
    <n v="0"/>
    <n v="0"/>
    <x v="1"/>
  </r>
  <r>
    <s v="P2227"/>
    <d v="2024-01-06T02:00:00"/>
    <s v="F"/>
    <n v="5"/>
    <s v="Two or More Races"/>
    <s v="None"/>
    <b v="0"/>
    <m/>
    <x v="33"/>
    <b v="0"/>
    <x v="0"/>
    <s v="Jan"/>
    <x v="1"/>
    <x v="4"/>
    <s v="0-14"/>
    <s v="31-45"/>
    <n v="0"/>
    <n v="0"/>
    <n v="0"/>
    <x v="1"/>
  </r>
  <r>
    <s v="P2228"/>
    <d v="2024-05-15T08:43:00"/>
    <s v="F"/>
    <n v="57"/>
    <s v="Two or More Races"/>
    <s v="None"/>
    <b v="0"/>
    <m/>
    <x v="6"/>
    <b v="0"/>
    <x v="0"/>
    <s v="May"/>
    <x v="0"/>
    <x v="0"/>
    <s v="45-59"/>
    <s v="31-45"/>
    <n v="0"/>
    <n v="0"/>
    <n v="0"/>
    <x v="1"/>
  </r>
  <r>
    <s v="P2229"/>
    <d v="2024-02-02T05:20:00"/>
    <s v="F"/>
    <n v="63"/>
    <s v="Two or More Races"/>
    <s v="None"/>
    <b v="0"/>
    <m/>
    <x v="12"/>
    <b v="0"/>
    <x v="0"/>
    <s v="Feb"/>
    <x v="5"/>
    <x v="5"/>
    <s v="60-74"/>
    <s v="31-45"/>
    <n v="0"/>
    <n v="0"/>
    <n v="0"/>
    <x v="1"/>
  </r>
  <r>
    <s v="P2230"/>
    <d v="2024-06-26T03:09:00"/>
    <s v="F"/>
    <n v="63"/>
    <s v="Two or More Races"/>
    <s v="None"/>
    <b v="0"/>
    <m/>
    <x v="27"/>
    <b v="0"/>
    <x v="0"/>
    <s v="Jun"/>
    <x v="0"/>
    <x v="5"/>
    <s v="60-74"/>
    <s v="46-60"/>
    <n v="0"/>
    <n v="0"/>
    <n v="0"/>
    <x v="1"/>
  </r>
  <r>
    <s v="P2231"/>
    <d v="2024-01-06T08:22:00"/>
    <s v="F"/>
    <n v="9"/>
    <s v="Two or More Races"/>
    <s v="None"/>
    <b v="0"/>
    <m/>
    <x v="38"/>
    <b v="0"/>
    <x v="0"/>
    <s v="Jan"/>
    <x v="1"/>
    <x v="0"/>
    <s v="0-14"/>
    <s v="0-15"/>
    <n v="1"/>
    <n v="0"/>
    <n v="0"/>
    <x v="1"/>
  </r>
  <r>
    <s v="P2232"/>
    <d v="2023-09-19T15:30:00"/>
    <s v="F"/>
    <n v="43"/>
    <s v="Two or More Races"/>
    <s v="None"/>
    <b v="0"/>
    <m/>
    <x v="18"/>
    <b v="0"/>
    <x v="1"/>
    <s v="Sep"/>
    <x v="6"/>
    <x v="3"/>
    <s v="30-44"/>
    <s v="16-30"/>
    <n v="1"/>
    <n v="0"/>
    <n v="0"/>
    <x v="1"/>
  </r>
  <r>
    <s v="P2233"/>
    <d v="2024-05-29T18:23:00"/>
    <s v="F"/>
    <n v="1"/>
    <s v="Two or More Races"/>
    <s v="None"/>
    <b v="0"/>
    <m/>
    <x v="50"/>
    <b v="0"/>
    <x v="0"/>
    <s v="May"/>
    <x v="0"/>
    <x v="7"/>
    <s v="0-14"/>
    <s v="31-45"/>
    <n v="0"/>
    <n v="0"/>
    <n v="0"/>
    <x v="1"/>
  </r>
  <r>
    <s v="P2234"/>
    <d v="2024-04-08T22:35:00"/>
    <s v="F"/>
    <n v="58"/>
    <s v="Two or More Races"/>
    <s v="None"/>
    <b v="0"/>
    <m/>
    <x v="5"/>
    <b v="0"/>
    <x v="0"/>
    <s v="Apr"/>
    <x v="4"/>
    <x v="2"/>
    <s v="45-59"/>
    <s v="46-60"/>
    <n v="0"/>
    <n v="0"/>
    <n v="0"/>
    <x v="1"/>
  </r>
  <r>
    <s v="P2235"/>
    <d v="2024-04-05T16:41:00"/>
    <s v="F"/>
    <n v="33"/>
    <s v="Two or More Races"/>
    <s v="None"/>
    <b v="0"/>
    <m/>
    <x v="45"/>
    <b v="0"/>
    <x v="0"/>
    <s v="Apr"/>
    <x v="5"/>
    <x v="3"/>
    <s v="30-44"/>
    <s v="16-30"/>
    <n v="1"/>
    <n v="0"/>
    <n v="0"/>
    <x v="1"/>
  </r>
  <r>
    <s v="P2236"/>
    <d v="2024-07-05T17:29:00"/>
    <s v="F"/>
    <n v="55"/>
    <s v="Two or More Races"/>
    <s v="None"/>
    <b v="0"/>
    <m/>
    <x v="44"/>
    <b v="0"/>
    <x v="0"/>
    <s v="Jul"/>
    <x v="5"/>
    <x v="3"/>
    <s v="45-59"/>
    <s v="31-45"/>
    <n v="0"/>
    <n v="0"/>
    <n v="0"/>
    <x v="1"/>
  </r>
  <r>
    <s v="P2237"/>
    <d v="2023-08-05T18:47:00"/>
    <s v="F"/>
    <n v="75"/>
    <s v="Two or More Races"/>
    <s v="None"/>
    <b v="0"/>
    <m/>
    <x v="21"/>
    <b v="0"/>
    <x v="1"/>
    <s v="Aug"/>
    <x v="1"/>
    <x v="7"/>
    <s v="75+"/>
    <s v="46-60"/>
    <n v="0"/>
    <n v="0"/>
    <n v="0"/>
    <x v="1"/>
  </r>
  <r>
    <s v="P2238"/>
    <d v="2024-04-30T01:12:00"/>
    <s v="F"/>
    <n v="19"/>
    <s v="Two or More Races"/>
    <s v="None"/>
    <b v="0"/>
    <m/>
    <x v="46"/>
    <b v="0"/>
    <x v="0"/>
    <s v="Apr"/>
    <x v="6"/>
    <x v="4"/>
    <s v="15-29"/>
    <s v="16-30"/>
    <n v="1"/>
    <n v="0"/>
    <n v="0"/>
    <x v="1"/>
  </r>
  <r>
    <s v="P2239"/>
    <d v="2024-02-29T08:58:00"/>
    <s v="F"/>
    <n v="48"/>
    <s v="Two or More Races"/>
    <s v="None"/>
    <b v="0"/>
    <m/>
    <x v="45"/>
    <b v="0"/>
    <x v="0"/>
    <s v="Feb"/>
    <x v="2"/>
    <x v="0"/>
    <s v="45-59"/>
    <s v="16-30"/>
    <n v="1"/>
    <n v="0"/>
    <n v="0"/>
    <x v="1"/>
  </r>
  <r>
    <s v="P2240"/>
    <d v="2024-09-29T16:42:00"/>
    <s v="F"/>
    <n v="75"/>
    <s v="Two or More Races"/>
    <s v="None"/>
    <b v="0"/>
    <m/>
    <x v="45"/>
    <b v="0"/>
    <x v="0"/>
    <s v="Sep"/>
    <x v="3"/>
    <x v="3"/>
    <s v="75+"/>
    <s v="16-30"/>
    <n v="1"/>
    <n v="0"/>
    <n v="0"/>
    <x v="1"/>
  </r>
  <r>
    <s v="P2241"/>
    <d v="2023-08-13T12:08:00"/>
    <s v="F"/>
    <n v="12"/>
    <s v="Two or More Races"/>
    <s v="None"/>
    <b v="0"/>
    <m/>
    <x v="18"/>
    <b v="0"/>
    <x v="1"/>
    <s v="Aug"/>
    <x v="3"/>
    <x v="6"/>
    <s v="0-14"/>
    <s v="16-30"/>
    <n v="1"/>
    <n v="0"/>
    <n v="0"/>
    <x v="1"/>
  </r>
  <r>
    <s v="P2242"/>
    <d v="2024-01-29T18:12:00"/>
    <s v="F"/>
    <n v="10"/>
    <s v="Two or More Races"/>
    <s v="None"/>
    <b v="0"/>
    <m/>
    <x v="40"/>
    <b v="0"/>
    <x v="0"/>
    <s v="Jan"/>
    <x v="4"/>
    <x v="7"/>
    <s v="0-14"/>
    <s v="31-45"/>
    <n v="0"/>
    <n v="0"/>
    <n v="0"/>
    <x v="1"/>
  </r>
  <r>
    <s v="P2243"/>
    <d v="2023-06-05T15:05:00"/>
    <s v="F"/>
    <n v="46"/>
    <s v="Two or More Races"/>
    <s v="None"/>
    <b v="0"/>
    <m/>
    <x v="30"/>
    <b v="0"/>
    <x v="1"/>
    <s v="Jun"/>
    <x v="4"/>
    <x v="3"/>
    <s v="45-59"/>
    <s v="0-15"/>
    <n v="1"/>
    <n v="0"/>
    <n v="0"/>
    <x v="1"/>
  </r>
  <r>
    <s v="P2244"/>
    <d v="2024-07-06T07:13:00"/>
    <s v="F"/>
    <n v="49"/>
    <s v="Two or More Races"/>
    <s v="None"/>
    <b v="0"/>
    <m/>
    <x v="7"/>
    <b v="0"/>
    <x v="0"/>
    <s v="Jul"/>
    <x v="1"/>
    <x v="0"/>
    <s v="45-59"/>
    <s v="16-30"/>
    <n v="1"/>
    <n v="0"/>
    <n v="0"/>
    <x v="1"/>
  </r>
  <r>
    <s v="P2245"/>
    <d v="2024-06-18T17:07:00"/>
    <s v="F"/>
    <n v="59"/>
    <s v="Two or More Races"/>
    <s v="None"/>
    <b v="0"/>
    <m/>
    <x v="3"/>
    <b v="0"/>
    <x v="0"/>
    <s v="Jun"/>
    <x v="6"/>
    <x v="3"/>
    <s v="45-59"/>
    <s v="31-45"/>
    <n v="0"/>
    <n v="0"/>
    <n v="0"/>
    <x v="1"/>
  </r>
  <r>
    <s v="P2246"/>
    <d v="2024-07-27T12:32:00"/>
    <s v="F"/>
    <n v="43"/>
    <s v="Two or More Races"/>
    <s v="None"/>
    <b v="0"/>
    <m/>
    <x v="37"/>
    <b v="0"/>
    <x v="0"/>
    <s v="Jul"/>
    <x v="1"/>
    <x v="6"/>
    <s v="30-44"/>
    <s v="31-45"/>
    <n v="0"/>
    <n v="0"/>
    <n v="0"/>
    <x v="1"/>
  </r>
  <r>
    <s v="P2247"/>
    <d v="2023-04-14T11:53:00"/>
    <s v="F"/>
    <n v="6"/>
    <s v="Two or More Races"/>
    <s v="None"/>
    <b v="0"/>
    <m/>
    <x v="13"/>
    <b v="0"/>
    <x v="1"/>
    <s v="Apr"/>
    <x v="5"/>
    <x v="1"/>
    <s v="0-14"/>
    <s v="46-60"/>
    <n v="0"/>
    <n v="0"/>
    <n v="0"/>
    <x v="1"/>
  </r>
  <r>
    <s v="P2248"/>
    <d v="2023-09-28T11:40:00"/>
    <s v="F"/>
    <n v="46"/>
    <s v="Two or More Races"/>
    <s v="None"/>
    <b v="0"/>
    <m/>
    <x v="9"/>
    <b v="0"/>
    <x v="1"/>
    <s v="Sep"/>
    <x v="2"/>
    <x v="1"/>
    <s v="45-59"/>
    <s v="46-60"/>
    <n v="0"/>
    <n v="0"/>
    <n v="0"/>
    <x v="1"/>
  </r>
  <r>
    <s v="P2249"/>
    <d v="2024-09-20T15:21:00"/>
    <s v="F"/>
    <n v="20"/>
    <s v="Two or More Races"/>
    <s v="None"/>
    <b v="0"/>
    <m/>
    <x v="25"/>
    <b v="0"/>
    <x v="0"/>
    <s v="Sep"/>
    <x v="5"/>
    <x v="3"/>
    <s v="15-29"/>
    <s v="46-60"/>
    <n v="0"/>
    <n v="0"/>
    <n v="0"/>
    <x v="1"/>
  </r>
  <r>
    <s v="P2250"/>
    <d v="2024-02-24T11:11:00"/>
    <s v="F"/>
    <n v="13"/>
    <s v="Two or More Races"/>
    <s v="None"/>
    <b v="0"/>
    <m/>
    <x v="45"/>
    <b v="0"/>
    <x v="0"/>
    <s v="Feb"/>
    <x v="1"/>
    <x v="1"/>
    <s v="0-14"/>
    <s v="16-30"/>
    <n v="1"/>
    <n v="0"/>
    <n v="0"/>
    <x v="1"/>
  </r>
  <r>
    <s v="P2251"/>
    <d v="2023-11-18T21:46:00"/>
    <s v="F"/>
    <n v="5"/>
    <s v="Two or More Races"/>
    <s v="None"/>
    <b v="0"/>
    <m/>
    <x v="22"/>
    <b v="0"/>
    <x v="1"/>
    <s v="Nov"/>
    <x v="1"/>
    <x v="2"/>
    <s v="0-14"/>
    <s v="31-45"/>
    <n v="0"/>
    <n v="0"/>
    <n v="0"/>
    <x v="1"/>
  </r>
  <r>
    <s v="P2252"/>
    <d v="2023-12-23T02:13:00"/>
    <s v="F"/>
    <n v="33"/>
    <s v="Two or More Races"/>
    <s v="None"/>
    <b v="0"/>
    <m/>
    <x v="40"/>
    <b v="0"/>
    <x v="1"/>
    <s v="Dec"/>
    <x v="1"/>
    <x v="4"/>
    <s v="30-44"/>
    <s v="31-45"/>
    <n v="0"/>
    <n v="0"/>
    <n v="0"/>
    <x v="1"/>
  </r>
  <r>
    <s v="P2253"/>
    <d v="2024-09-26T10:38:00"/>
    <s v="F"/>
    <n v="29"/>
    <s v="Two or More Races"/>
    <s v="None"/>
    <b v="0"/>
    <m/>
    <x v="32"/>
    <b v="0"/>
    <x v="0"/>
    <s v="Sep"/>
    <x v="2"/>
    <x v="1"/>
    <s v="15-29"/>
    <s v="46-60"/>
    <n v="0"/>
    <n v="0"/>
    <n v="0"/>
    <x v="1"/>
  </r>
  <r>
    <s v="P2254"/>
    <d v="2024-04-09T03:00:00"/>
    <s v="F"/>
    <n v="29"/>
    <s v="Two or More Races"/>
    <s v="None"/>
    <b v="0"/>
    <m/>
    <x v="7"/>
    <b v="0"/>
    <x v="0"/>
    <s v="Apr"/>
    <x v="6"/>
    <x v="5"/>
    <s v="15-29"/>
    <s v="16-30"/>
    <n v="1"/>
    <n v="0"/>
    <n v="0"/>
    <x v="1"/>
  </r>
  <r>
    <s v="P2255"/>
    <d v="2024-07-01T19:31:00"/>
    <s v="F"/>
    <n v="31"/>
    <s v="Two or More Races"/>
    <s v="None"/>
    <b v="0"/>
    <m/>
    <x v="3"/>
    <b v="0"/>
    <x v="0"/>
    <s v="Jul"/>
    <x v="4"/>
    <x v="7"/>
    <s v="30-44"/>
    <s v="31-45"/>
    <n v="0"/>
    <n v="0"/>
    <n v="0"/>
    <x v="1"/>
  </r>
  <r>
    <s v="P2256"/>
    <d v="2023-10-05T22:58:00"/>
    <s v="F"/>
    <n v="79"/>
    <s v="Two or More Races"/>
    <s v="None"/>
    <b v="0"/>
    <m/>
    <x v="26"/>
    <b v="0"/>
    <x v="1"/>
    <s v="Oct"/>
    <x v="2"/>
    <x v="2"/>
    <s v="75+"/>
    <s v="31-45"/>
    <n v="0"/>
    <n v="0"/>
    <n v="0"/>
    <x v="1"/>
  </r>
  <r>
    <s v="P2257"/>
    <d v="2024-08-24T11:25:00"/>
    <s v="F"/>
    <n v="22"/>
    <s v="Two or More Races"/>
    <s v="None"/>
    <b v="0"/>
    <m/>
    <x v="12"/>
    <b v="0"/>
    <x v="0"/>
    <s v="Aug"/>
    <x v="1"/>
    <x v="1"/>
    <s v="15-29"/>
    <s v="31-45"/>
    <n v="0"/>
    <n v="0"/>
    <n v="0"/>
    <x v="1"/>
  </r>
  <r>
    <s v="P2258"/>
    <d v="2024-08-11T06:30:00"/>
    <s v="F"/>
    <n v="36"/>
    <s v="Two or More Races"/>
    <s v="None"/>
    <b v="0"/>
    <m/>
    <x v="32"/>
    <b v="0"/>
    <x v="0"/>
    <s v="Aug"/>
    <x v="3"/>
    <x v="0"/>
    <s v="30-44"/>
    <s v="46-60"/>
    <n v="0"/>
    <n v="0"/>
    <n v="0"/>
    <x v="1"/>
  </r>
  <r>
    <s v="P2259"/>
    <d v="2023-05-03T07:31:00"/>
    <s v="F"/>
    <n v="36"/>
    <s v="Two or More Races"/>
    <s v="None"/>
    <b v="0"/>
    <m/>
    <x v="16"/>
    <b v="0"/>
    <x v="1"/>
    <s v="May"/>
    <x v="0"/>
    <x v="0"/>
    <s v="30-44"/>
    <s v="46-60"/>
    <n v="0"/>
    <n v="0"/>
    <n v="0"/>
    <x v="1"/>
  </r>
  <r>
    <s v="P2260"/>
    <d v="2024-07-09T05:22:00"/>
    <s v="F"/>
    <n v="5"/>
    <s v="Two or More Races"/>
    <s v="None"/>
    <b v="0"/>
    <m/>
    <x v="14"/>
    <b v="0"/>
    <x v="0"/>
    <s v="Jul"/>
    <x v="6"/>
    <x v="5"/>
    <s v="0-14"/>
    <s v="46-60"/>
    <n v="0"/>
    <n v="0"/>
    <n v="0"/>
    <x v="1"/>
  </r>
  <r>
    <s v="P2261"/>
    <d v="2024-06-17T20:44:00"/>
    <s v="F"/>
    <n v="54"/>
    <s v="Two or More Races"/>
    <s v="None"/>
    <b v="0"/>
    <m/>
    <x v="21"/>
    <b v="0"/>
    <x v="0"/>
    <s v="Jun"/>
    <x v="4"/>
    <x v="7"/>
    <s v="45-59"/>
    <s v="46-60"/>
    <n v="0"/>
    <n v="0"/>
    <n v="0"/>
    <x v="1"/>
  </r>
  <r>
    <s v="P2262"/>
    <d v="2023-07-21T07:13:00"/>
    <s v="F"/>
    <n v="57"/>
    <s v="Two or More Races"/>
    <s v="None"/>
    <b v="0"/>
    <m/>
    <x v="21"/>
    <b v="0"/>
    <x v="1"/>
    <s v="Jul"/>
    <x v="5"/>
    <x v="0"/>
    <s v="45-59"/>
    <s v="46-60"/>
    <n v="0"/>
    <n v="0"/>
    <n v="0"/>
    <x v="1"/>
  </r>
  <r>
    <s v="P2263"/>
    <d v="2023-09-07T09:23:00"/>
    <s v="F"/>
    <n v="19"/>
    <s v="Two or More Races"/>
    <s v="None"/>
    <b v="0"/>
    <m/>
    <x v="46"/>
    <b v="0"/>
    <x v="1"/>
    <s v="Sep"/>
    <x v="2"/>
    <x v="1"/>
    <s v="15-29"/>
    <s v="16-30"/>
    <n v="1"/>
    <n v="0"/>
    <n v="0"/>
    <x v="1"/>
  </r>
  <r>
    <s v="P2264"/>
    <d v="2023-08-19T16:10:00"/>
    <s v="F"/>
    <n v="78"/>
    <s v="Two or More Races"/>
    <s v="None"/>
    <b v="0"/>
    <m/>
    <x v="41"/>
    <b v="0"/>
    <x v="1"/>
    <s v="Aug"/>
    <x v="1"/>
    <x v="3"/>
    <s v="75+"/>
    <s v="16-30"/>
    <n v="1"/>
    <n v="0"/>
    <n v="0"/>
    <x v="1"/>
  </r>
  <r>
    <s v="P2265"/>
    <d v="2023-08-01T22:26:00"/>
    <s v="F"/>
    <n v="57"/>
    <s v="Two or More Races"/>
    <s v="None"/>
    <b v="0"/>
    <m/>
    <x v="10"/>
    <b v="0"/>
    <x v="1"/>
    <s v="Aug"/>
    <x v="6"/>
    <x v="2"/>
    <s v="45-59"/>
    <s v="31-45"/>
    <n v="0"/>
    <n v="0"/>
    <n v="0"/>
    <x v="1"/>
  </r>
  <r>
    <s v="P2266"/>
    <d v="2024-02-22T05:38:00"/>
    <s v="F"/>
    <n v="70"/>
    <s v="Two or More Races"/>
    <s v="None"/>
    <b v="0"/>
    <m/>
    <x v="0"/>
    <b v="0"/>
    <x v="0"/>
    <s v="Feb"/>
    <x v="2"/>
    <x v="5"/>
    <s v="60-74"/>
    <s v="31-45"/>
    <n v="0"/>
    <n v="0"/>
    <n v="0"/>
    <x v="1"/>
  </r>
  <r>
    <s v="P2267"/>
    <d v="2023-07-29T14:47:00"/>
    <s v="F"/>
    <n v="10"/>
    <s v="Two or More Races"/>
    <s v="None"/>
    <b v="0"/>
    <m/>
    <x v="4"/>
    <b v="0"/>
    <x v="1"/>
    <s v="Jul"/>
    <x v="1"/>
    <x v="6"/>
    <s v="0-14"/>
    <s v="0-15"/>
    <n v="1"/>
    <n v="0"/>
    <n v="0"/>
    <x v="1"/>
  </r>
  <r>
    <s v="P2268"/>
    <d v="2024-01-15T10:43:00"/>
    <s v="F"/>
    <n v="74"/>
    <s v="Two or More Races"/>
    <s v="None"/>
    <b v="0"/>
    <m/>
    <x v="36"/>
    <b v="0"/>
    <x v="0"/>
    <s v="Jan"/>
    <x v="4"/>
    <x v="1"/>
    <s v="60-74"/>
    <s v="16-30"/>
    <n v="1"/>
    <n v="0"/>
    <n v="0"/>
    <x v="1"/>
  </r>
  <r>
    <s v="P2269"/>
    <d v="2023-10-06T14:51:00"/>
    <s v="F"/>
    <n v="54"/>
    <s v="Two or More Races"/>
    <s v="None"/>
    <b v="0"/>
    <m/>
    <x v="9"/>
    <b v="0"/>
    <x v="1"/>
    <s v="Oct"/>
    <x v="5"/>
    <x v="6"/>
    <s v="45-59"/>
    <s v="46-60"/>
    <n v="0"/>
    <n v="0"/>
    <n v="0"/>
    <x v="1"/>
  </r>
  <r>
    <s v="P2270"/>
    <d v="2024-05-23T03:04:00"/>
    <s v="F"/>
    <n v="66"/>
    <s v="Two or More Races"/>
    <s v="None"/>
    <b v="0"/>
    <m/>
    <x v="9"/>
    <b v="0"/>
    <x v="0"/>
    <s v="May"/>
    <x v="2"/>
    <x v="5"/>
    <s v="60-74"/>
    <s v="46-60"/>
    <n v="0"/>
    <n v="0"/>
    <n v="0"/>
    <x v="1"/>
  </r>
  <r>
    <s v="P2271"/>
    <d v="2024-02-21T01:08:00"/>
    <s v="F"/>
    <n v="30"/>
    <s v="Two or More Races"/>
    <s v="None"/>
    <b v="0"/>
    <m/>
    <x v="47"/>
    <b v="0"/>
    <x v="0"/>
    <s v="Feb"/>
    <x v="0"/>
    <x v="4"/>
    <s v="30-44"/>
    <s v="46-60"/>
    <n v="0"/>
    <n v="0"/>
    <n v="0"/>
    <x v="1"/>
  </r>
  <r>
    <s v="P2272"/>
    <d v="2023-12-13T00:30:00"/>
    <s v="F"/>
    <n v="5"/>
    <s v="Two or More Races"/>
    <s v="None"/>
    <b v="0"/>
    <m/>
    <x v="5"/>
    <b v="0"/>
    <x v="1"/>
    <s v="Dec"/>
    <x v="0"/>
    <x v="4"/>
    <s v="0-14"/>
    <s v="46-60"/>
    <n v="0"/>
    <n v="0"/>
    <n v="0"/>
    <x v="1"/>
  </r>
  <r>
    <s v="P2273"/>
    <d v="2023-12-29T02:34:00"/>
    <s v="F"/>
    <n v="79"/>
    <s v="Two or More Races"/>
    <s v="None"/>
    <b v="0"/>
    <m/>
    <x v="20"/>
    <b v="0"/>
    <x v="1"/>
    <s v="Dec"/>
    <x v="5"/>
    <x v="4"/>
    <s v="75+"/>
    <s v="16-30"/>
    <n v="1"/>
    <n v="0"/>
    <n v="0"/>
    <x v="1"/>
  </r>
  <r>
    <s v="P2274"/>
    <d v="2024-03-26T03:10:00"/>
    <s v="F"/>
    <n v="6"/>
    <s v="Two or More Races"/>
    <s v="None"/>
    <b v="0"/>
    <m/>
    <x v="31"/>
    <b v="0"/>
    <x v="0"/>
    <s v="Mar"/>
    <x v="6"/>
    <x v="5"/>
    <s v="0-14"/>
    <s v="16-30"/>
    <n v="1"/>
    <n v="0"/>
    <n v="0"/>
    <x v="1"/>
  </r>
  <r>
    <s v="P2275"/>
    <d v="2024-08-17T07:29:00"/>
    <s v="F"/>
    <n v="62"/>
    <s v="Two or More Races"/>
    <s v="None"/>
    <b v="0"/>
    <m/>
    <x v="24"/>
    <b v="0"/>
    <x v="0"/>
    <s v="Aug"/>
    <x v="1"/>
    <x v="0"/>
    <s v="60-74"/>
    <s v="16-30"/>
    <n v="1"/>
    <n v="0"/>
    <n v="0"/>
    <x v="1"/>
  </r>
  <r>
    <s v="P2276"/>
    <d v="2023-09-02T23:31:00"/>
    <s v="F"/>
    <n v="28"/>
    <s v="Two or More Races"/>
    <s v="None"/>
    <b v="0"/>
    <m/>
    <x v="12"/>
    <b v="0"/>
    <x v="1"/>
    <s v="Sep"/>
    <x v="1"/>
    <x v="2"/>
    <s v="15-29"/>
    <s v="31-45"/>
    <n v="0"/>
    <n v="0"/>
    <n v="0"/>
    <x v="1"/>
  </r>
  <r>
    <s v="P2277"/>
    <d v="2023-05-16T07:52:00"/>
    <s v="F"/>
    <n v="49"/>
    <s v="Two or More Races"/>
    <s v="None"/>
    <b v="0"/>
    <m/>
    <x v="2"/>
    <b v="0"/>
    <x v="1"/>
    <s v="May"/>
    <x v="6"/>
    <x v="0"/>
    <s v="45-59"/>
    <s v="46-60"/>
    <n v="0"/>
    <n v="0"/>
    <n v="0"/>
    <x v="1"/>
  </r>
  <r>
    <s v="P2278"/>
    <d v="2023-06-17T02:19:00"/>
    <s v="F"/>
    <n v="37"/>
    <s v="Two or More Races"/>
    <s v="None"/>
    <b v="0"/>
    <m/>
    <x v="19"/>
    <b v="0"/>
    <x v="1"/>
    <s v="Jun"/>
    <x v="1"/>
    <x v="4"/>
    <s v="30-44"/>
    <s v="16-30"/>
    <n v="1"/>
    <n v="0"/>
    <n v="0"/>
    <x v="1"/>
  </r>
  <r>
    <s v="P2279"/>
    <d v="2023-08-08T05:35:00"/>
    <s v="F"/>
    <n v="35"/>
    <s v="Two or More Races"/>
    <s v="None"/>
    <b v="0"/>
    <m/>
    <x v="22"/>
    <b v="0"/>
    <x v="1"/>
    <s v="Aug"/>
    <x v="6"/>
    <x v="5"/>
    <s v="30-44"/>
    <s v="31-45"/>
    <n v="0"/>
    <n v="0"/>
    <n v="0"/>
    <x v="1"/>
  </r>
  <r>
    <s v="P2280"/>
    <d v="2023-05-30T23:56:00"/>
    <s v="F"/>
    <n v="14"/>
    <s v="Two or More Races"/>
    <s v="None"/>
    <b v="0"/>
    <m/>
    <x v="40"/>
    <b v="0"/>
    <x v="1"/>
    <s v="May"/>
    <x v="6"/>
    <x v="2"/>
    <s v="0-14"/>
    <s v="31-45"/>
    <n v="0"/>
    <n v="0"/>
    <n v="0"/>
    <x v="1"/>
  </r>
  <r>
    <s v="P2281"/>
    <d v="2023-08-29T03:09:00"/>
    <s v="F"/>
    <n v="54"/>
    <s v="Two or More Races"/>
    <s v="None"/>
    <b v="0"/>
    <m/>
    <x v="6"/>
    <b v="0"/>
    <x v="1"/>
    <s v="Aug"/>
    <x v="6"/>
    <x v="5"/>
    <s v="45-59"/>
    <s v="31-45"/>
    <n v="0"/>
    <n v="0"/>
    <n v="0"/>
    <x v="1"/>
  </r>
  <r>
    <s v="P2282"/>
    <d v="2024-04-02T01:20:00"/>
    <s v="F"/>
    <n v="73"/>
    <s v="Two or More Races"/>
    <s v="None"/>
    <b v="0"/>
    <m/>
    <x v="43"/>
    <b v="0"/>
    <x v="0"/>
    <s v="Apr"/>
    <x v="6"/>
    <x v="4"/>
    <s v="60-74"/>
    <s v="46-60"/>
    <n v="0"/>
    <n v="0"/>
    <n v="0"/>
    <x v="1"/>
  </r>
  <r>
    <s v="P2283"/>
    <d v="2023-05-08T18:28:00"/>
    <s v="F"/>
    <n v="17"/>
    <s v="Two or More Races"/>
    <s v="None"/>
    <b v="0"/>
    <m/>
    <x v="41"/>
    <b v="0"/>
    <x v="1"/>
    <s v="May"/>
    <x v="4"/>
    <x v="7"/>
    <s v="15-29"/>
    <s v="16-30"/>
    <n v="1"/>
    <n v="0"/>
    <n v="0"/>
    <x v="1"/>
  </r>
  <r>
    <s v="P2284"/>
    <d v="2024-09-08T09:56:00"/>
    <s v="F"/>
    <n v="79"/>
    <s v="Two or More Races"/>
    <s v="None"/>
    <b v="0"/>
    <m/>
    <x v="19"/>
    <b v="0"/>
    <x v="0"/>
    <s v="Sep"/>
    <x v="3"/>
    <x v="1"/>
    <s v="75+"/>
    <s v="16-30"/>
    <n v="1"/>
    <n v="0"/>
    <n v="0"/>
    <x v="1"/>
  </r>
  <r>
    <s v="P2285"/>
    <d v="2023-04-10T19:02:00"/>
    <s v="F"/>
    <n v="51"/>
    <s v="Two or More Races"/>
    <s v="None"/>
    <b v="0"/>
    <m/>
    <x v="26"/>
    <b v="0"/>
    <x v="1"/>
    <s v="Apr"/>
    <x v="4"/>
    <x v="7"/>
    <s v="45-59"/>
    <s v="31-45"/>
    <n v="0"/>
    <n v="0"/>
    <n v="0"/>
    <x v="1"/>
  </r>
  <r>
    <s v="P2286"/>
    <d v="2023-04-01T23:46:00"/>
    <s v="F"/>
    <n v="79"/>
    <s v="Two or More Races"/>
    <s v="None"/>
    <b v="0"/>
    <m/>
    <x v="12"/>
    <b v="0"/>
    <x v="1"/>
    <s v="Apr"/>
    <x v="1"/>
    <x v="2"/>
    <s v="75+"/>
    <s v="31-45"/>
    <n v="0"/>
    <n v="0"/>
    <n v="0"/>
    <x v="1"/>
  </r>
  <r>
    <s v="P2287"/>
    <d v="2024-06-01T14:35:00"/>
    <s v="F"/>
    <n v="19"/>
    <s v="Two or More Races"/>
    <s v="None"/>
    <b v="0"/>
    <m/>
    <x v="43"/>
    <b v="0"/>
    <x v="0"/>
    <s v="Jun"/>
    <x v="1"/>
    <x v="6"/>
    <s v="15-29"/>
    <s v="46-60"/>
    <n v="0"/>
    <n v="0"/>
    <n v="0"/>
    <x v="1"/>
  </r>
  <r>
    <s v="P2288"/>
    <d v="2024-09-28T03:42:00"/>
    <s v="F"/>
    <n v="35"/>
    <s v="Two or More Races"/>
    <s v="None"/>
    <b v="0"/>
    <m/>
    <x v="16"/>
    <b v="0"/>
    <x v="0"/>
    <s v="Sep"/>
    <x v="1"/>
    <x v="5"/>
    <s v="30-44"/>
    <s v="46-60"/>
    <n v="0"/>
    <n v="0"/>
    <n v="0"/>
    <x v="1"/>
  </r>
  <r>
    <s v="P2289"/>
    <d v="2024-01-26T21:25:00"/>
    <s v="F"/>
    <n v="36"/>
    <s v="Two or More Races"/>
    <s v="None"/>
    <b v="0"/>
    <m/>
    <x v="11"/>
    <b v="0"/>
    <x v="0"/>
    <s v="Jan"/>
    <x v="5"/>
    <x v="2"/>
    <s v="30-44"/>
    <s v="46-60"/>
    <n v="0"/>
    <n v="0"/>
    <n v="0"/>
    <x v="1"/>
  </r>
  <r>
    <s v="P2290"/>
    <d v="2024-10-02T19:06:00"/>
    <s v="F"/>
    <n v="42"/>
    <s v="Two or More Races"/>
    <s v="None"/>
    <b v="0"/>
    <m/>
    <x v="47"/>
    <b v="0"/>
    <x v="0"/>
    <s v="Oct"/>
    <x v="0"/>
    <x v="7"/>
    <s v="30-44"/>
    <s v="46-60"/>
    <n v="0"/>
    <n v="0"/>
    <n v="0"/>
    <x v="1"/>
  </r>
  <r>
    <s v="P2291"/>
    <d v="2023-06-11T13:38:00"/>
    <s v="F"/>
    <n v="71"/>
    <s v="Two or More Races"/>
    <s v="None"/>
    <b v="0"/>
    <m/>
    <x v="5"/>
    <b v="0"/>
    <x v="1"/>
    <s v="Jun"/>
    <x v="3"/>
    <x v="6"/>
    <s v="60-74"/>
    <s v="46-60"/>
    <n v="0"/>
    <n v="0"/>
    <n v="0"/>
    <x v="1"/>
  </r>
  <r>
    <s v="P2292"/>
    <d v="2024-03-23T16:48:00"/>
    <s v="F"/>
    <n v="14"/>
    <s v="Two or More Races"/>
    <s v="None"/>
    <b v="0"/>
    <m/>
    <x v="30"/>
    <b v="0"/>
    <x v="0"/>
    <s v="Mar"/>
    <x v="1"/>
    <x v="3"/>
    <s v="0-14"/>
    <s v="0-15"/>
    <n v="1"/>
    <n v="0"/>
    <n v="0"/>
    <x v="1"/>
  </r>
  <r>
    <s v="P2293"/>
    <d v="2023-04-12T04:53:00"/>
    <s v="F"/>
    <n v="52"/>
    <s v="Two or More Races"/>
    <s v="None"/>
    <b v="0"/>
    <m/>
    <x v="30"/>
    <b v="0"/>
    <x v="1"/>
    <s v="Apr"/>
    <x v="0"/>
    <x v="5"/>
    <s v="45-59"/>
    <s v="0-15"/>
    <n v="1"/>
    <n v="0"/>
    <n v="0"/>
    <x v="1"/>
  </r>
  <r>
    <s v="P2294"/>
    <d v="2023-08-15T02:09:00"/>
    <s v="F"/>
    <n v="54"/>
    <s v="Two or More Races"/>
    <s v="None"/>
    <b v="0"/>
    <m/>
    <x v="20"/>
    <b v="0"/>
    <x v="1"/>
    <s v="Aug"/>
    <x v="6"/>
    <x v="4"/>
    <s v="45-59"/>
    <s v="16-30"/>
    <n v="1"/>
    <n v="0"/>
    <n v="0"/>
    <x v="1"/>
  </r>
  <r>
    <s v="P2295"/>
    <d v="2023-11-04T05:18:00"/>
    <s v="F"/>
    <n v="2"/>
    <s v="Two or More Races"/>
    <s v="None"/>
    <b v="0"/>
    <m/>
    <x v="44"/>
    <b v="0"/>
    <x v="1"/>
    <s v="Nov"/>
    <x v="1"/>
    <x v="5"/>
    <s v="0-14"/>
    <s v="31-45"/>
    <n v="0"/>
    <n v="0"/>
    <n v="0"/>
    <x v="1"/>
  </r>
  <r>
    <s v="P2296"/>
    <d v="2024-06-15T22:56:00"/>
    <s v="F"/>
    <n v="38"/>
    <s v="Two or More Races"/>
    <s v="None"/>
    <b v="0"/>
    <m/>
    <x v="22"/>
    <b v="0"/>
    <x v="0"/>
    <s v="Jun"/>
    <x v="1"/>
    <x v="2"/>
    <s v="30-44"/>
    <s v="31-45"/>
    <n v="0"/>
    <n v="0"/>
    <n v="0"/>
    <x v="1"/>
  </r>
  <r>
    <s v="P2297"/>
    <d v="2024-04-29T12:23:00"/>
    <s v="F"/>
    <n v="79"/>
    <s v="Two or More Races"/>
    <s v="None"/>
    <b v="0"/>
    <m/>
    <x v="22"/>
    <b v="0"/>
    <x v="0"/>
    <s v="Apr"/>
    <x v="4"/>
    <x v="6"/>
    <s v="75+"/>
    <s v="31-45"/>
    <n v="0"/>
    <n v="0"/>
    <n v="0"/>
    <x v="1"/>
  </r>
  <r>
    <s v="P2298"/>
    <d v="2023-06-30T01:48:00"/>
    <s v="F"/>
    <n v="69"/>
    <s v="Two or More Races"/>
    <s v="None"/>
    <b v="0"/>
    <m/>
    <x v="16"/>
    <b v="0"/>
    <x v="1"/>
    <s v="Jun"/>
    <x v="5"/>
    <x v="4"/>
    <s v="60-74"/>
    <s v="46-60"/>
    <n v="0"/>
    <n v="0"/>
    <n v="0"/>
    <x v="1"/>
  </r>
  <r>
    <s v="P2299"/>
    <d v="2023-08-10T02:06:00"/>
    <s v="F"/>
    <n v="36"/>
    <s v="Two or More Races"/>
    <s v="None"/>
    <b v="0"/>
    <m/>
    <x v="2"/>
    <b v="0"/>
    <x v="1"/>
    <s v="Aug"/>
    <x v="2"/>
    <x v="4"/>
    <s v="30-44"/>
    <s v="46-60"/>
    <n v="0"/>
    <n v="0"/>
    <n v="0"/>
    <x v="1"/>
  </r>
  <r>
    <s v="P2300"/>
    <d v="2024-03-16T19:43:00"/>
    <s v="F"/>
    <n v="76"/>
    <s v="Two or More Races"/>
    <s v="None"/>
    <b v="0"/>
    <m/>
    <x v="2"/>
    <b v="0"/>
    <x v="0"/>
    <s v="Mar"/>
    <x v="1"/>
    <x v="7"/>
    <s v="75+"/>
    <s v="46-60"/>
    <n v="0"/>
    <n v="0"/>
    <n v="0"/>
    <x v="1"/>
  </r>
  <r>
    <s v="P2301"/>
    <d v="2024-08-16T12:38:00"/>
    <s v="F"/>
    <n v="52"/>
    <s v="Two or More Races"/>
    <s v="None"/>
    <b v="0"/>
    <m/>
    <x v="42"/>
    <b v="0"/>
    <x v="0"/>
    <s v="Aug"/>
    <x v="5"/>
    <x v="6"/>
    <s v="45-59"/>
    <s v="0-15"/>
    <n v="1"/>
    <n v="0"/>
    <n v="0"/>
    <x v="1"/>
  </r>
  <r>
    <s v="P2302"/>
    <d v="2023-09-29T13:06:00"/>
    <s v="F"/>
    <n v="50"/>
    <s v="Two or More Races"/>
    <s v="None"/>
    <b v="0"/>
    <m/>
    <x v="48"/>
    <b v="0"/>
    <x v="1"/>
    <s v="Sep"/>
    <x v="5"/>
    <x v="6"/>
    <s v="45-59"/>
    <s v="16-30"/>
    <n v="1"/>
    <n v="0"/>
    <n v="0"/>
    <x v="1"/>
  </r>
  <r>
    <s v="P2303"/>
    <d v="2024-03-05T17:30:00"/>
    <s v="F"/>
    <n v="21"/>
    <s v="Two or More Races"/>
    <s v="None"/>
    <b v="0"/>
    <m/>
    <x v="26"/>
    <b v="0"/>
    <x v="0"/>
    <s v="Mar"/>
    <x v="6"/>
    <x v="3"/>
    <s v="15-29"/>
    <s v="31-45"/>
    <n v="0"/>
    <n v="0"/>
    <n v="0"/>
    <x v="1"/>
  </r>
  <r>
    <s v="P2304"/>
    <d v="2023-08-25T13:50:00"/>
    <s v="F"/>
    <n v="36"/>
    <s v="Two or More Races"/>
    <s v="None"/>
    <b v="0"/>
    <m/>
    <x v="10"/>
    <b v="0"/>
    <x v="1"/>
    <s v="Aug"/>
    <x v="5"/>
    <x v="6"/>
    <s v="30-44"/>
    <s v="31-45"/>
    <n v="0"/>
    <n v="0"/>
    <n v="0"/>
    <x v="1"/>
  </r>
  <r>
    <s v="P2305"/>
    <d v="2023-05-28T08:13:00"/>
    <s v="F"/>
    <n v="70"/>
    <s v="Two or More Races"/>
    <s v="None"/>
    <b v="0"/>
    <m/>
    <x v="0"/>
    <b v="0"/>
    <x v="1"/>
    <s v="May"/>
    <x v="3"/>
    <x v="0"/>
    <s v="60-74"/>
    <s v="31-45"/>
    <n v="0"/>
    <n v="0"/>
    <n v="0"/>
    <x v="1"/>
  </r>
  <r>
    <s v="P2306"/>
    <d v="2024-08-08T08:11:00"/>
    <s v="F"/>
    <n v="79"/>
    <s v="Two or More Races"/>
    <s v="None"/>
    <b v="0"/>
    <m/>
    <x v="33"/>
    <b v="0"/>
    <x v="0"/>
    <s v="Aug"/>
    <x v="2"/>
    <x v="0"/>
    <s v="75+"/>
    <s v="31-45"/>
    <n v="0"/>
    <n v="0"/>
    <n v="0"/>
    <x v="1"/>
  </r>
  <r>
    <s v="P2307"/>
    <d v="2024-03-11T02:16:00"/>
    <s v="F"/>
    <n v="52"/>
    <s v="Two or More Races"/>
    <s v="None"/>
    <b v="0"/>
    <m/>
    <x v="8"/>
    <b v="0"/>
    <x v="0"/>
    <s v="Mar"/>
    <x v="4"/>
    <x v="4"/>
    <s v="45-59"/>
    <s v="31-45"/>
    <n v="0"/>
    <n v="0"/>
    <n v="0"/>
    <x v="1"/>
  </r>
  <r>
    <s v="P2308"/>
    <d v="2023-07-12T07:35:00"/>
    <s v="F"/>
    <n v="14"/>
    <s v="Two or More Races"/>
    <s v="None"/>
    <b v="0"/>
    <m/>
    <x v="20"/>
    <b v="0"/>
    <x v="1"/>
    <s v="Jul"/>
    <x v="0"/>
    <x v="0"/>
    <s v="0-14"/>
    <s v="16-30"/>
    <n v="1"/>
    <n v="0"/>
    <n v="0"/>
    <x v="1"/>
  </r>
  <r>
    <s v="P2309"/>
    <d v="2024-04-13T16:23:00"/>
    <s v="F"/>
    <n v="41"/>
    <s v="Two or More Races"/>
    <s v="None"/>
    <b v="0"/>
    <m/>
    <x v="41"/>
    <b v="0"/>
    <x v="0"/>
    <s v="Apr"/>
    <x v="1"/>
    <x v="3"/>
    <s v="30-44"/>
    <s v="16-30"/>
    <n v="1"/>
    <n v="0"/>
    <n v="0"/>
    <x v="1"/>
  </r>
  <r>
    <s v="P2310"/>
    <d v="2024-03-08T07:03:00"/>
    <s v="F"/>
    <n v="25"/>
    <s v="Two or More Races"/>
    <s v="None"/>
    <b v="0"/>
    <m/>
    <x v="1"/>
    <b v="0"/>
    <x v="0"/>
    <s v="Mar"/>
    <x v="5"/>
    <x v="0"/>
    <s v="15-29"/>
    <s v="16-30"/>
    <n v="1"/>
    <n v="0"/>
    <n v="0"/>
    <x v="1"/>
  </r>
  <r>
    <s v="P2311"/>
    <d v="2023-07-23T07:47:00"/>
    <s v="F"/>
    <n v="38"/>
    <s v="Two or More Races"/>
    <s v="None"/>
    <b v="0"/>
    <m/>
    <x v="8"/>
    <b v="0"/>
    <x v="1"/>
    <s v="Jul"/>
    <x v="3"/>
    <x v="0"/>
    <s v="30-44"/>
    <s v="31-45"/>
    <n v="0"/>
    <n v="0"/>
    <n v="0"/>
    <x v="1"/>
  </r>
  <r>
    <s v="P2312"/>
    <d v="2024-08-04T04:23:00"/>
    <s v="F"/>
    <n v="6"/>
    <s v="Two or More Races"/>
    <s v="None"/>
    <b v="0"/>
    <m/>
    <x v="23"/>
    <b v="0"/>
    <x v="0"/>
    <s v="Aug"/>
    <x v="3"/>
    <x v="5"/>
    <s v="0-14"/>
    <s v="46-60"/>
    <n v="0"/>
    <n v="0"/>
    <n v="0"/>
    <x v="1"/>
  </r>
  <r>
    <s v="P2313"/>
    <d v="2024-06-26T02:52:00"/>
    <s v="F"/>
    <n v="38"/>
    <s v="Two or More Races"/>
    <s v="None"/>
    <b v="0"/>
    <m/>
    <x v="43"/>
    <b v="0"/>
    <x v="0"/>
    <s v="Jun"/>
    <x v="0"/>
    <x v="4"/>
    <s v="30-44"/>
    <s v="46-60"/>
    <n v="0"/>
    <n v="0"/>
    <n v="0"/>
    <x v="1"/>
  </r>
  <r>
    <s v="P2314"/>
    <d v="2024-05-25T08:42:00"/>
    <s v="F"/>
    <n v="38"/>
    <s v="Two or More Races"/>
    <s v="None"/>
    <b v="0"/>
    <m/>
    <x v="5"/>
    <b v="0"/>
    <x v="0"/>
    <s v="May"/>
    <x v="1"/>
    <x v="0"/>
    <s v="30-44"/>
    <s v="46-60"/>
    <n v="0"/>
    <n v="0"/>
    <n v="0"/>
    <x v="1"/>
  </r>
  <r>
    <s v="P2315"/>
    <d v="2023-12-16T03:18:00"/>
    <s v="F"/>
    <n v="53"/>
    <s v="Two or More Races"/>
    <s v="None"/>
    <b v="0"/>
    <m/>
    <x v="49"/>
    <b v="0"/>
    <x v="1"/>
    <s v="Dec"/>
    <x v="1"/>
    <x v="5"/>
    <s v="45-59"/>
    <s v="46-60"/>
    <n v="0"/>
    <n v="0"/>
    <n v="0"/>
    <x v="1"/>
  </r>
  <r>
    <s v="P2316"/>
    <d v="2023-05-17T09:42:00"/>
    <s v="F"/>
    <n v="32"/>
    <s v="Two or More Races"/>
    <s v="None"/>
    <b v="0"/>
    <m/>
    <x v="35"/>
    <b v="0"/>
    <x v="1"/>
    <s v="May"/>
    <x v="0"/>
    <x v="1"/>
    <s v="30-44"/>
    <s v="16-30"/>
    <n v="1"/>
    <n v="0"/>
    <n v="0"/>
    <x v="1"/>
  </r>
  <r>
    <s v="P2317"/>
    <d v="2024-09-14T05:03:00"/>
    <s v="F"/>
    <n v="17"/>
    <s v="Two or More Races"/>
    <s v="None"/>
    <b v="0"/>
    <m/>
    <x v="19"/>
    <b v="0"/>
    <x v="0"/>
    <s v="Sep"/>
    <x v="1"/>
    <x v="5"/>
    <s v="15-29"/>
    <s v="16-30"/>
    <n v="1"/>
    <n v="0"/>
    <n v="0"/>
    <x v="1"/>
  </r>
  <r>
    <s v="P2318"/>
    <d v="2024-01-13T07:35:00"/>
    <s v="F"/>
    <n v="15"/>
    <s v="Two or More Races"/>
    <s v="None"/>
    <b v="0"/>
    <m/>
    <x v="26"/>
    <b v="0"/>
    <x v="0"/>
    <s v="Jan"/>
    <x v="1"/>
    <x v="0"/>
    <s v="15-29"/>
    <s v="31-45"/>
    <n v="0"/>
    <n v="0"/>
    <n v="0"/>
    <x v="1"/>
  </r>
  <r>
    <s v="P2319"/>
    <d v="2024-06-26T18:21:00"/>
    <s v="F"/>
    <n v="23"/>
    <s v="Two or More Races"/>
    <s v="None"/>
    <b v="0"/>
    <m/>
    <x v="13"/>
    <b v="0"/>
    <x v="0"/>
    <s v="Jun"/>
    <x v="0"/>
    <x v="7"/>
    <s v="15-29"/>
    <s v="46-60"/>
    <n v="0"/>
    <n v="0"/>
    <n v="0"/>
    <x v="1"/>
  </r>
  <r>
    <s v="P2320"/>
    <d v="2023-10-13T14:04:00"/>
    <s v="F"/>
    <n v="68"/>
    <s v="Two or More Races"/>
    <s v="None"/>
    <b v="0"/>
    <m/>
    <x v="25"/>
    <b v="0"/>
    <x v="1"/>
    <s v="Oct"/>
    <x v="5"/>
    <x v="6"/>
    <s v="60-74"/>
    <s v="46-60"/>
    <n v="0"/>
    <n v="0"/>
    <n v="0"/>
    <x v="1"/>
  </r>
  <r>
    <s v="P2321"/>
    <d v="2023-10-07T22:40:00"/>
    <s v="F"/>
    <n v="23"/>
    <s v="Two or More Races"/>
    <s v="None"/>
    <b v="0"/>
    <m/>
    <x v="5"/>
    <b v="0"/>
    <x v="1"/>
    <s v="Oct"/>
    <x v="1"/>
    <x v="2"/>
    <s v="15-29"/>
    <s v="46-60"/>
    <n v="0"/>
    <n v="0"/>
    <n v="0"/>
    <x v="1"/>
  </r>
  <r>
    <s v="P2322"/>
    <d v="2024-01-09T13:56:00"/>
    <s v="F"/>
    <n v="1"/>
    <s v="Two or More Races"/>
    <s v="None"/>
    <b v="0"/>
    <n v="0"/>
    <x v="31"/>
    <b v="0"/>
    <x v="0"/>
    <s v="Jan"/>
    <x v="6"/>
    <x v="6"/>
    <s v="0-14"/>
    <s v="16-30"/>
    <n v="1"/>
    <n v="0"/>
    <n v="0"/>
    <x v="1"/>
  </r>
  <r>
    <s v="P2323"/>
    <d v="2024-01-04T04:44:00"/>
    <s v="F"/>
    <n v="58"/>
    <s v="Two or More Races"/>
    <s v="None"/>
    <b v="0"/>
    <n v="0"/>
    <x v="38"/>
    <b v="0"/>
    <x v="0"/>
    <s v="Jan"/>
    <x v="2"/>
    <x v="5"/>
    <s v="45-59"/>
    <s v="0-15"/>
    <n v="1"/>
    <n v="0"/>
    <n v="0"/>
    <x v="1"/>
  </r>
  <r>
    <s v="P2324"/>
    <d v="2024-09-21T09:20:00"/>
    <s v="F"/>
    <n v="73"/>
    <s v="Two or More Races"/>
    <s v="None"/>
    <b v="0"/>
    <n v="1"/>
    <x v="40"/>
    <b v="0"/>
    <x v="0"/>
    <s v="Sep"/>
    <x v="1"/>
    <x v="1"/>
    <s v="60-74"/>
    <s v="31-45"/>
    <n v="0"/>
    <n v="0"/>
    <n v="0"/>
    <x v="1"/>
  </r>
  <r>
    <s v="P2325"/>
    <d v="2024-07-28T17:09:00"/>
    <s v="F"/>
    <n v="74"/>
    <s v="Two or More Races"/>
    <s v="None"/>
    <b v="0"/>
    <n v="1"/>
    <x v="0"/>
    <b v="0"/>
    <x v="0"/>
    <s v="Jul"/>
    <x v="3"/>
    <x v="3"/>
    <s v="60-74"/>
    <s v="31-45"/>
    <n v="0"/>
    <n v="0"/>
    <n v="0"/>
    <x v="1"/>
  </r>
  <r>
    <s v="P2326"/>
    <d v="2024-01-31T00:26:00"/>
    <s v="F"/>
    <n v="74"/>
    <s v="Two or More Races"/>
    <s v="None"/>
    <b v="0"/>
    <n v="1"/>
    <x v="35"/>
    <b v="0"/>
    <x v="0"/>
    <s v="Jan"/>
    <x v="0"/>
    <x v="4"/>
    <s v="60-74"/>
    <s v="16-30"/>
    <n v="1"/>
    <n v="0"/>
    <n v="0"/>
    <x v="1"/>
  </r>
  <r>
    <s v="P2327"/>
    <d v="2024-08-01T01:12:00"/>
    <s v="F"/>
    <n v="3"/>
    <s v="Two or More Races"/>
    <s v="None"/>
    <b v="0"/>
    <n v="1"/>
    <x v="2"/>
    <b v="0"/>
    <x v="0"/>
    <s v="Aug"/>
    <x v="2"/>
    <x v="4"/>
    <s v="0-14"/>
    <s v="46-60"/>
    <n v="0"/>
    <n v="0"/>
    <n v="0"/>
    <x v="1"/>
  </r>
  <r>
    <s v="P2328"/>
    <d v="2023-08-10T21:38:00"/>
    <s v="F"/>
    <n v="5"/>
    <s v="Two or More Races"/>
    <s v="None"/>
    <b v="0"/>
    <n v="1"/>
    <x v="44"/>
    <b v="0"/>
    <x v="1"/>
    <s v="Aug"/>
    <x v="2"/>
    <x v="2"/>
    <s v="0-14"/>
    <s v="31-45"/>
    <n v="0"/>
    <n v="0"/>
    <n v="0"/>
    <x v="1"/>
  </r>
  <r>
    <s v="P2329"/>
    <d v="2024-09-12T19:36:00"/>
    <s v="F"/>
    <n v="41"/>
    <s v="Two or More Races"/>
    <s v="None"/>
    <b v="0"/>
    <n v="2"/>
    <x v="9"/>
    <b v="0"/>
    <x v="0"/>
    <s v="Sep"/>
    <x v="2"/>
    <x v="7"/>
    <s v="30-44"/>
    <s v="46-60"/>
    <n v="0"/>
    <n v="0"/>
    <n v="0"/>
    <x v="1"/>
  </r>
  <r>
    <s v="P2330"/>
    <d v="2024-04-17T09:10:00"/>
    <s v="F"/>
    <n v="45"/>
    <s v="Two or More Races"/>
    <s v="None"/>
    <b v="0"/>
    <n v="2"/>
    <x v="5"/>
    <b v="0"/>
    <x v="0"/>
    <s v="Apr"/>
    <x v="0"/>
    <x v="1"/>
    <s v="45-59"/>
    <s v="46-60"/>
    <n v="0"/>
    <n v="0"/>
    <n v="0"/>
    <x v="1"/>
  </r>
  <r>
    <s v="P2331"/>
    <d v="2024-08-02T16:29:00"/>
    <s v="F"/>
    <n v="45"/>
    <s v="Two or More Races"/>
    <s v="None"/>
    <b v="0"/>
    <n v="2"/>
    <x v="49"/>
    <b v="0"/>
    <x v="0"/>
    <s v="Aug"/>
    <x v="5"/>
    <x v="3"/>
    <s v="45-59"/>
    <s v="46-60"/>
    <n v="0"/>
    <n v="0"/>
    <n v="0"/>
    <x v="1"/>
  </r>
  <r>
    <s v="P2332"/>
    <d v="2024-02-21T14:54:00"/>
    <s v="F"/>
    <n v="34"/>
    <s v="Two or More Races"/>
    <s v="None"/>
    <b v="0"/>
    <n v="2"/>
    <x v="37"/>
    <b v="0"/>
    <x v="0"/>
    <s v="Feb"/>
    <x v="0"/>
    <x v="6"/>
    <s v="30-44"/>
    <s v="31-45"/>
    <n v="0"/>
    <n v="0"/>
    <n v="0"/>
    <x v="1"/>
  </r>
  <r>
    <s v="P2333"/>
    <d v="2023-06-25T21:32:00"/>
    <s v="F"/>
    <n v="47"/>
    <s v="Two or More Races"/>
    <s v="None"/>
    <b v="0"/>
    <n v="3"/>
    <x v="49"/>
    <b v="0"/>
    <x v="1"/>
    <s v="Jun"/>
    <x v="3"/>
    <x v="2"/>
    <s v="45-59"/>
    <s v="46-60"/>
    <n v="0"/>
    <n v="0"/>
    <n v="0"/>
    <x v="1"/>
  </r>
  <r>
    <s v="P2334"/>
    <d v="2023-10-28T13:49:00"/>
    <s v="F"/>
    <n v="69"/>
    <s v="Two or More Races"/>
    <s v="None"/>
    <b v="0"/>
    <n v="3"/>
    <x v="29"/>
    <b v="0"/>
    <x v="1"/>
    <s v="Oct"/>
    <x v="1"/>
    <x v="6"/>
    <s v="60-74"/>
    <s v="16-30"/>
    <n v="1"/>
    <n v="0"/>
    <n v="0"/>
    <x v="1"/>
  </r>
  <r>
    <s v="P2335"/>
    <d v="2024-06-11T07:36:00"/>
    <s v="F"/>
    <n v="60"/>
    <s v="Two or More Races"/>
    <s v="None"/>
    <b v="0"/>
    <n v="3"/>
    <x v="50"/>
    <b v="0"/>
    <x v="0"/>
    <s v="Jun"/>
    <x v="6"/>
    <x v="0"/>
    <s v="60-74"/>
    <s v="31-45"/>
    <n v="0"/>
    <n v="0"/>
    <n v="0"/>
    <x v="1"/>
  </r>
  <r>
    <s v="P2336"/>
    <d v="2024-07-20T12:39:00"/>
    <s v="F"/>
    <n v="3"/>
    <s v="Two or More Races"/>
    <s v="None"/>
    <b v="0"/>
    <n v="3"/>
    <x v="14"/>
    <b v="0"/>
    <x v="0"/>
    <s v="Jul"/>
    <x v="1"/>
    <x v="6"/>
    <s v="0-14"/>
    <s v="46-60"/>
    <n v="0"/>
    <n v="0"/>
    <n v="0"/>
    <x v="1"/>
  </r>
  <r>
    <s v="P2337"/>
    <d v="2024-03-30T03:05:00"/>
    <s v="F"/>
    <n v="3"/>
    <s v="Two or More Races"/>
    <s v="None"/>
    <b v="0"/>
    <n v="3"/>
    <x v="38"/>
    <b v="0"/>
    <x v="0"/>
    <s v="Mar"/>
    <x v="1"/>
    <x v="5"/>
    <s v="0-14"/>
    <s v="0-15"/>
    <n v="1"/>
    <n v="0"/>
    <n v="0"/>
    <x v="1"/>
  </r>
  <r>
    <s v="P2338"/>
    <d v="2023-09-16T12:28:00"/>
    <s v="F"/>
    <n v="42"/>
    <s v="Two or More Races"/>
    <s v="None"/>
    <b v="0"/>
    <n v="3"/>
    <x v="29"/>
    <b v="0"/>
    <x v="1"/>
    <s v="Sep"/>
    <x v="1"/>
    <x v="6"/>
    <s v="30-44"/>
    <s v="16-30"/>
    <n v="1"/>
    <n v="0"/>
    <n v="0"/>
    <x v="1"/>
  </r>
  <r>
    <s v="P2339"/>
    <d v="2023-04-16T18:07:00"/>
    <s v="F"/>
    <n v="41"/>
    <s v="Two or More Races"/>
    <s v="None"/>
    <b v="0"/>
    <n v="3"/>
    <x v="3"/>
    <b v="0"/>
    <x v="1"/>
    <s v="Apr"/>
    <x v="3"/>
    <x v="7"/>
    <s v="30-44"/>
    <s v="31-45"/>
    <n v="0"/>
    <n v="0"/>
    <n v="0"/>
    <x v="1"/>
  </r>
  <r>
    <s v="P2340"/>
    <d v="2023-07-22T03:13:00"/>
    <s v="F"/>
    <n v="72"/>
    <s v="Two or More Races"/>
    <s v="None"/>
    <b v="0"/>
    <n v="3"/>
    <x v="50"/>
    <b v="0"/>
    <x v="1"/>
    <s v="Jul"/>
    <x v="1"/>
    <x v="5"/>
    <s v="60-74"/>
    <s v="31-45"/>
    <n v="0"/>
    <n v="0"/>
    <n v="0"/>
    <x v="1"/>
  </r>
  <r>
    <s v="P2341"/>
    <d v="2024-04-07T14:47:00"/>
    <s v="F"/>
    <n v="23"/>
    <s v="Two or More Races"/>
    <s v="None"/>
    <b v="0"/>
    <n v="3"/>
    <x v="31"/>
    <b v="0"/>
    <x v="0"/>
    <s v="Apr"/>
    <x v="3"/>
    <x v="6"/>
    <s v="15-29"/>
    <s v="16-30"/>
    <n v="1"/>
    <n v="0"/>
    <n v="0"/>
    <x v="1"/>
  </r>
  <r>
    <s v="P2342"/>
    <d v="2024-09-21T04:16:00"/>
    <s v="F"/>
    <n v="74"/>
    <s v="Two or More Races"/>
    <s v="None"/>
    <b v="0"/>
    <n v="4"/>
    <x v="41"/>
    <b v="0"/>
    <x v="0"/>
    <s v="Sep"/>
    <x v="1"/>
    <x v="5"/>
    <s v="60-74"/>
    <s v="16-30"/>
    <n v="1"/>
    <n v="0"/>
    <n v="0"/>
    <x v="1"/>
  </r>
  <r>
    <s v="P2343"/>
    <d v="2023-07-22T18:11:00"/>
    <s v="F"/>
    <n v="47"/>
    <s v="Two or More Races"/>
    <s v="None"/>
    <b v="0"/>
    <n v="4"/>
    <x v="5"/>
    <b v="0"/>
    <x v="1"/>
    <s v="Jul"/>
    <x v="1"/>
    <x v="7"/>
    <s v="45-59"/>
    <s v="46-60"/>
    <n v="0"/>
    <n v="0"/>
    <n v="0"/>
    <x v="1"/>
  </r>
  <r>
    <s v="P2344"/>
    <d v="2023-10-22T09:32:00"/>
    <s v="F"/>
    <n v="50"/>
    <s v="Two or More Races"/>
    <s v="None"/>
    <b v="0"/>
    <n v="4"/>
    <x v="21"/>
    <b v="0"/>
    <x v="1"/>
    <s v="Oct"/>
    <x v="3"/>
    <x v="1"/>
    <s v="45-59"/>
    <s v="46-60"/>
    <n v="0"/>
    <n v="0"/>
    <n v="0"/>
    <x v="1"/>
  </r>
  <r>
    <s v="P2345"/>
    <d v="2024-07-01T01:31:00"/>
    <s v="F"/>
    <n v="19"/>
    <s v="Two or More Races"/>
    <s v="None"/>
    <b v="0"/>
    <n v="4"/>
    <x v="12"/>
    <b v="0"/>
    <x v="0"/>
    <s v="Jul"/>
    <x v="4"/>
    <x v="4"/>
    <s v="15-29"/>
    <s v="31-45"/>
    <n v="0"/>
    <n v="0"/>
    <n v="0"/>
    <x v="1"/>
  </r>
  <r>
    <s v="P2346"/>
    <d v="2024-05-27T09:12:00"/>
    <s v="F"/>
    <n v="67"/>
    <s v="Two or More Races"/>
    <s v="None"/>
    <b v="0"/>
    <n v="4"/>
    <x v="37"/>
    <b v="0"/>
    <x v="0"/>
    <s v="May"/>
    <x v="4"/>
    <x v="1"/>
    <s v="60-74"/>
    <s v="31-45"/>
    <n v="0"/>
    <n v="0"/>
    <n v="0"/>
    <x v="1"/>
  </r>
  <r>
    <s v="P2347"/>
    <d v="2024-03-07T06:29:00"/>
    <s v="F"/>
    <n v="34"/>
    <s v="Two or More Races"/>
    <s v="None"/>
    <b v="0"/>
    <n v="5"/>
    <x v="17"/>
    <b v="0"/>
    <x v="0"/>
    <s v="Mar"/>
    <x v="2"/>
    <x v="0"/>
    <s v="30-44"/>
    <s v="31-45"/>
    <n v="0"/>
    <n v="0"/>
    <n v="0"/>
    <x v="1"/>
  </r>
  <r>
    <s v="P2348"/>
    <d v="2024-10-20T14:10:00"/>
    <s v="F"/>
    <n v="21"/>
    <s v="Two or More Races"/>
    <s v="None"/>
    <b v="0"/>
    <n v="5"/>
    <x v="12"/>
    <b v="0"/>
    <x v="0"/>
    <s v="Oct"/>
    <x v="3"/>
    <x v="6"/>
    <s v="15-29"/>
    <s v="31-45"/>
    <n v="0"/>
    <n v="0"/>
    <n v="0"/>
    <x v="1"/>
  </r>
  <r>
    <s v="P2349"/>
    <d v="2024-01-27T23:14:00"/>
    <s v="F"/>
    <n v="57"/>
    <s v="Two or More Races"/>
    <s v="None"/>
    <b v="0"/>
    <n v="5"/>
    <x v="13"/>
    <b v="0"/>
    <x v="0"/>
    <s v="Jan"/>
    <x v="1"/>
    <x v="2"/>
    <s v="45-59"/>
    <s v="46-60"/>
    <n v="0"/>
    <n v="0"/>
    <n v="0"/>
    <x v="1"/>
  </r>
  <r>
    <s v="P2350"/>
    <d v="2023-11-04T16:04:00"/>
    <s v="F"/>
    <n v="52"/>
    <s v="Two or More Races"/>
    <s v="None"/>
    <b v="0"/>
    <n v="5"/>
    <x v="9"/>
    <b v="0"/>
    <x v="1"/>
    <s v="Nov"/>
    <x v="1"/>
    <x v="3"/>
    <s v="45-59"/>
    <s v="46-60"/>
    <n v="0"/>
    <n v="0"/>
    <n v="0"/>
    <x v="1"/>
  </r>
  <r>
    <s v="P2351"/>
    <d v="2024-02-23T10:47:00"/>
    <s v="F"/>
    <n v="41"/>
    <s v="Two or More Races"/>
    <s v="None"/>
    <b v="0"/>
    <n v="5"/>
    <x v="39"/>
    <b v="0"/>
    <x v="0"/>
    <s v="Feb"/>
    <x v="5"/>
    <x v="1"/>
    <s v="30-44"/>
    <s v="0-15"/>
    <n v="1"/>
    <n v="0"/>
    <n v="0"/>
    <x v="1"/>
  </r>
  <r>
    <s v="P2352"/>
    <d v="2024-04-09T06:57:00"/>
    <s v="F"/>
    <n v="64"/>
    <s v="Two or More Races"/>
    <s v="None"/>
    <b v="0"/>
    <n v="5"/>
    <x v="35"/>
    <b v="0"/>
    <x v="0"/>
    <s v="Apr"/>
    <x v="6"/>
    <x v="0"/>
    <s v="60-74"/>
    <s v="16-30"/>
    <n v="1"/>
    <n v="0"/>
    <n v="0"/>
    <x v="1"/>
  </r>
  <r>
    <s v="P2353"/>
    <d v="2024-06-09T22:09:00"/>
    <s v="F"/>
    <n v="76"/>
    <s v="Two or More Races"/>
    <s v="None"/>
    <b v="0"/>
    <n v="5"/>
    <x v="19"/>
    <b v="0"/>
    <x v="0"/>
    <s v="Jun"/>
    <x v="3"/>
    <x v="2"/>
    <s v="75+"/>
    <s v="16-30"/>
    <n v="1"/>
    <n v="0"/>
    <n v="0"/>
    <x v="1"/>
  </r>
  <r>
    <s v="P2354"/>
    <d v="2023-05-24T18:31:00"/>
    <s v="F"/>
    <n v="28"/>
    <s v="Two or More Races"/>
    <s v="None"/>
    <b v="0"/>
    <n v="6"/>
    <x v="47"/>
    <b v="0"/>
    <x v="1"/>
    <s v="May"/>
    <x v="0"/>
    <x v="7"/>
    <s v="15-29"/>
    <s v="46-60"/>
    <n v="0"/>
    <n v="0"/>
    <n v="0"/>
    <x v="1"/>
  </r>
  <r>
    <s v="P2355"/>
    <d v="2023-07-31T21:46:00"/>
    <s v="F"/>
    <n v="34"/>
    <s v="Two or More Races"/>
    <s v="None"/>
    <b v="0"/>
    <n v="6"/>
    <x v="15"/>
    <b v="0"/>
    <x v="1"/>
    <s v="Jul"/>
    <x v="4"/>
    <x v="2"/>
    <s v="30-44"/>
    <s v="31-45"/>
    <n v="0"/>
    <n v="0"/>
    <n v="0"/>
    <x v="1"/>
  </r>
  <r>
    <s v="P2356"/>
    <d v="2024-01-20T12:15:00"/>
    <s v="F"/>
    <n v="35"/>
    <s v="Two or More Races"/>
    <s v="None"/>
    <b v="0"/>
    <n v="6"/>
    <x v="26"/>
    <b v="0"/>
    <x v="0"/>
    <s v="Jan"/>
    <x v="1"/>
    <x v="6"/>
    <s v="30-44"/>
    <s v="31-45"/>
    <n v="0"/>
    <n v="0"/>
    <n v="0"/>
    <x v="1"/>
  </r>
  <r>
    <s v="P2357"/>
    <d v="2023-09-02T19:12:00"/>
    <s v="F"/>
    <n v="56"/>
    <s v="Two or More Races"/>
    <s v="None"/>
    <b v="0"/>
    <n v="6"/>
    <x v="8"/>
    <b v="0"/>
    <x v="1"/>
    <s v="Sep"/>
    <x v="1"/>
    <x v="7"/>
    <s v="45-59"/>
    <s v="31-45"/>
    <n v="0"/>
    <n v="0"/>
    <n v="0"/>
    <x v="1"/>
  </r>
  <r>
    <s v="P2358"/>
    <d v="2024-03-07T18:54:00"/>
    <s v="F"/>
    <n v="9"/>
    <s v="Two or More Races"/>
    <s v="None"/>
    <b v="0"/>
    <n v="6"/>
    <x v="44"/>
    <b v="0"/>
    <x v="0"/>
    <s v="Mar"/>
    <x v="2"/>
    <x v="7"/>
    <s v="0-14"/>
    <s v="31-45"/>
    <n v="0"/>
    <n v="0"/>
    <n v="0"/>
    <x v="1"/>
  </r>
  <r>
    <s v="P2359"/>
    <d v="2023-10-04T17:22:00"/>
    <s v="F"/>
    <n v="31"/>
    <s v="Two or More Races"/>
    <s v="None"/>
    <b v="0"/>
    <n v="6"/>
    <x v="15"/>
    <b v="0"/>
    <x v="1"/>
    <s v="Oct"/>
    <x v="0"/>
    <x v="3"/>
    <s v="30-44"/>
    <s v="31-45"/>
    <n v="0"/>
    <n v="0"/>
    <n v="0"/>
    <x v="1"/>
  </r>
  <r>
    <s v="P2360"/>
    <d v="2024-04-26T20:32:00"/>
    <s v="F"/>
    <n v="31"/>
    <s v="Two or More Races"/>
    <s v="None"/>
    <b v="0"/>
    <n v="6"/>
    <x v="33"/>
    <b v="0"/>
    <x v="0"/>
    <s v="Apr"/>
    <x v="5"/>
    <x v="7"/>
    <s v="30-44"/>
    <s v="31-45"/>
    <n v="0"/>
    <n v="0"/>
    <n v="0"/>
    <x v="1"/>
  </r>
  <r>
    <s v="P2361"/>
    <d v="2023-05-17T12:54:00"/>
    <s v="F"/>
    <n v="28"/>
    <s v="Two or More Races"/>
    <s v="None"/>
    <b v="0"/>
    <n v="7"/>
    <x v="4"/>
    <b v="0"/>
    <x v="1"/>
    <s v="May"/>
    <x v="0"/>
    <x v="6"/>
    <s v="15-29"/>
    <s v="0-15"/>
    <n v="1"/>
    <n v="0"/>
    <n v="1"/>
    <x v="1"/>
  </r>
  <r>
    <s v="P2362"/>
    <d v="2023-05-07T13:35:00"/>
    <s v="F"/>
    <n v="77"/>
    <s v="Two or More Races"/>
    <s v="None"/>
    <b v="0"/>
    <n v="7"/>
    <x v="40"/>
    <b v="0"/>
    <x v="1"/>
    <s v="May"/>
    <x v="3"/>
    <x v="6"/>
    <s v="75+"/>
    <s v="31-45"/>
    <n v="0"/>
    <n v="0"/>
    <n v="0"/>
    <x v="1"/>
  </r>
  <r>
    <s v="P2363"/>
    <d v="2023-12-24T08:48:00"/>
    <s v="F"/>
    <n v="62"/>
    <s v="Two or More Races"/>
    <s v="None"/>
    <b v="0"/>
    <n v="7"/>
    <x v="48"/>
    <b v="0"/>
    <x v="1"/>
    <s v="Dec"/>
    <x v="3"/>
    <x v="0"/>
    <s v="60-74"/>
    <s v="16-30"/>
    <n v="1"/>
    <n v="0"/>
    <n v="1"/>
    <x v="1"/>
  </r>
  <r>
    <s v="P2364"/>
    <d v="2024-10-09T02:07:00"/>
    <s v="F"/>
    <n v="7"/>
    <s v="Two or More Races"/>
    <s v="None"/>
    <b v="0"/>
    <n v="7"/>
    <x v="25"/>
    <b v="0"/>
    <x v="0"/>
    <s v="Oct"/>
    <x v="0"/>
    <x v="4"/>
    <s v="0-14"/>
    <s v="46-60"/>
    <n v="0"/>
    <n v="0"/>
    <n v="0"/>
    <x v="1"/>
  </r>
  <r>
    <s v="P2365"/>
    <d v="2023-08-12T12:46:00"/>
    <s v="F"/>
    <n v="27"/>
    <s v="Two or More Races"/>
    <s v="None"/>
    <b v="0"/>
    <n v="7"/>
    <x v="34"/>
    <b v="0"/>
    <x v="1"/>
    <s v="Aug"/>
    <x v="1"/>
    <x v="6"/>
    <s v="15-29"/>
    <s v="0-15"/>
    <n v="1"/>
    <n v="0"/>
    <n v="1"/>
    <x v="1"/>
  </r>
  <r>
    <s v="P2366"/>
    <d v="2024-06-07T16:00:00"/>
    <s v="F"/>
    <n v="67"/>
    <s v="Two or More Races"/>
    <s v="None"/>
    <b v="0"/>
    <n v="7"/>
    <x v="21"/>
    <b v="0"/>
    <x v="0"/>
    <s v="Jun"/>
    <x v="5"/>
    <x v="3"/>
    <s v="60-74"/>
    <s v="46-60"/>
    <n v="0"/>
    <n v="0"/>
    <n v="0"/>
    <x v="1"/>
  </r>
  <r>
    <s v="P2367"/>
    <d v="2024-03-23T03:20:00"/>
    <s v="F"/>
    <n v="67"/>
    <s v="Two or More Races"/>
    <s v="None"/>
    <b v="0"/>
    <n v="7"/>
    <x v="42"/>
    <b v="0"/>
    <x v="0"/>
    <s v="Mar"/>
    <x v="1"/>
    <x v="5"/>
    <s v="60-74"/>
    <s v="0-15"/>
    <n v="1"/>
    <n v="0"/>
    <n v="1"/>
    <x v="1"/>
  </r>
  <r>
    <s v="P2368"/>
    <d v="2023-08-12T22:20:00"/>
    <s v="F"/>
    <n v="71"/>
    <s v="Two or More Races"/>
    <s v="None"/>
    <b v="0"/>
    <n v="7"/>
    <x v="12"/>
    <b v="0"/>
    <x v="1"/>
    <s v="Aug"/>
    <x v="1"/>
    <x v="2"/>
    <s v="60-74"/>
    <s v="31-45"/>
    <n v="0"/>
    <n v="0"/>
    <n v="0"/>
    <x v="1"/>
  </r>
  <r>
    <s v="P2369"/>
    <d v="2023-08-20T04:24:00"/>
    <s v="F"/>
    <n v="7"/>
    <s v="Two or More Races"/>
    <s v="None"/>
    <b v="0"/>
    <n v="7"/>
    <x v="12"/>
    <b v="0"/>
    <x v="1"/>
    <s v="Aug"/>
    <x v="3"/>
    <x v="5"/>
    <s v="0-14"/>
    <s v="31-45"/>
    <n v="0"/>
    <n v="0"/>
    <n v="0"/>
    <x v="1"/>
  </r>
  <r>
    <s v="P2370"/>
    <d v="2024-04-20T22:17:00"/>
    <s v="F"/>
    <n v="76"/>
    <s v="Two or More Races"/>
    <s v="None"/>
    <b v="0"/>
    <n v="7"/>
    <x v="44"/>
    <b v="0"/>
    <x v="0"/>
    <s v="Apr"/>
    <x v="1"/>
    <x v="2"/>
    <s v="75+"/>
    <s v="31-45"/>
    <n v="0"/>
    <n v="0"/>
    <n v="0"/>
    <x v="1"/>
  </r>
  <r>
    <s v="P2371"/>
    <d v="2024-01-07T16:12:00"/>
    <s v="F"/>
    <n v="13"/>
    <s v="Two or More Races"/>
    <s v="None"/>
    <b v="0"/>
    <n v="8"/>
    <x v="42"/>
    <b v="0"/>
    <x v="0"/>
    <s v="Jan"/>
    <x v="3"/>
    <x v="3"/>
    <s v="0-14"/>
    <s v="0-15"/>
    <n v="1"/>
    <n v="0"/>
    <n v="1"/>
    <x v="1"/>
  </r>
  <r>
    <s v="P2372"/>
    <d v="2024-05-06T18:42:00"/>
    <s v="F"/>
    <n v="2"/>
    <s v="Two or More Races"/>
    <s v="None"/>
    <b v="0"/>
    <n v="8"/>
    <x v="48"/>
    <b v="0"/>
    <x v="0"/>
    <s v="May"/>
    <x v="4"/>
    <x v="7"/>
    <s v="0-14"/>
    <s v="16-30"/>
    <n v="1"/>
    <n v="0"/>
    <n v="1"/>
    <x v="1"/>
  </r>
  <r>
    <s v="P2373"/>
    <d v="2024-08-28T20:56:00"/>
    <s v="F"/>
    <n v="15"/>
    <s v="Two or More Races"/>
    <s v="None"/>
    <b v="0"/>
    <n v="8"/>
    <x v="26"/>
    <b v="0"/>
    <x v="0"/>
    <s v="Aug"/>
    <x v="0"/>
    <x v="7"/>
    <s v="15-29"/>
    <s v="31-45"/>
    <n v="0"/>
    <n v="0"/>
    <n v="0"/>
    <x v="1"/>
  </r>
  <r>
    <s v="P2374"/>
    <d v="2023-05-08T05:14:00"/>
    <s v="F"/>
    <n v="78"/>
    <s v="Two or More Races"/>
    <s v="None"/>
    <b v="0"/>
    <n v="9"/>
    <x v="19"/>
    <b v="0"/>
    <x v="1"/>
    <s v="May"/>
    <x v="4"/>
    <x v="5"/>
    <s v="75+"/>
    <s v="16-30"/>
    <n v="1"/>
    <n v="0"/>
    <n v="1"/>
    <x v="1"/>
  </r>
  <r>
    <s v="P2375"/>
    <d v="2024-03-07T16:37:00"/>
    <s v="F"/>
    <n v="52"/>
    <s v="Two or More Races"/>
    <s v="None"/>
    <b v="0"/>
    <n v="9"/>
    <x v="12"/>
    <b v="0"/>
    <x v="0"/>
    <s v="Mar"/>
    <x v="2"/>
    <x v="3"/>
    <s v="45-59"/>
    <s v="31-45"/>
    <n v="0"/>
    <n v="0"/>
    <n v="0"/>
    <x v="1"/>
  </r>
  <r>
    <s v="P2376"/>
    <d v="2024-10-24T11:37:00"/>
    <s v="F"/>
    <n v="48"/>
    <s v="Two or More Races"/>
    <s v="None"/>
    <b v="0"/>
    <n v="9"/>
    <x v="47"/>
    <b v="0"/>
    <x v="0"/>
    <s v="Oct"/>
    <x v="2"/>
    <x v="1"/>
    <s v="45-59"/>
    <s v="46-60"/>
    <n v="0"/>
    <n v="0"/>
    <n v="0"/>
    <x v="1"/>
  </r>
  <r>
    <s v="P2377"/>
    <d v="2024-03-04T03:21:00"/>
    <s v="F"/>
    <n v="4"/>
    <s v="Two or More Races"/>
    <s v="None"/>
    <b v="0"/>
    <n v="9"/>
    <x v="42"/>
    <b v="0"/>
    <x v="0"/>
    <s v="Mar"/>
    <x v="4"/>
    <x v="5"/>
    <s v="0-14"/>
    <s v="0-15"/>
    <n v="1"/>
    <n v="0"/>
    <n v="1"/>
    <x v="1"/>
  </r>
  <r>
    <s v="P2378"/>
    <d v="2024-06-02T07:15:00"/>
    <s v="F"/>
    <n v="38"/>
    <s v="Two or More Races"/>
    <s v="None"/>
    <b v="0"/>
    <n v="9"/>
    <x v="30"/>
    <b v="0"/>
    <x v="0"/>
    <s v="Jun"/>
    <x v="3"/>
    <x v="0"/>
    <s v="30-44"/>
    <s v="0-15"/>
    <n v="1"/>
    <n v="0"/>
    <n v="1"/>
    <x v="1"/>
  </r>
  <r>
    <s v="P2379"/>
    <d v="2023-10-19T18:57:00"/>
    <s v="F"/>
    <n v="53"/>
    <s v="Two or More Races"/>
    <s v="None"/>
    <b v="0"/>
    <n v="9"/>
    <x v="43"/>
    <b v="0"/>
    <x v="1"/>
    <s v="Oct"/>
    <x v="2"/>
    <x v="7"/>
    <s v="45-59"/>
    <s v="46-60"/>
    <n v="0"/>
    <n v="0"/>
    <n v="0"/>
    <x v="1"/>
  </r>
  <r>
    <s v="P2380"/>
    <d v="2024-05-29T10:57:00"/>
    <s v="F"/>
    <n v="36"/>
    <s v="Two or More Races"/>
    <s v="None"/>
    <b v="0"/>
    <n v="9"/>
    <x v="21"/>
    <b v="0"/>
    <x v="0"/>
    <s v="May"/>
    <x v="0"/>
    <x v="1"/>
    <s v="30-44"/>
    <s v="46-60"/>
    <n v="0"/>
    <n v="0"/>
    <n v="0"/>
    <x v="1"/>
  </r>
  <r>
    <s v="P2381"/>
    <d v="2024-09-25T12:57:00"/>
    <s v="F"/>
    <n v="41"/>
    <s v="Two or More Races"/>
    <s v="None"/>
    <b v="0"/>
    <n v="10"/>
    <x v="35"/>
    <b v="0"/>
    <x v="0"/>
    <s v="Sep"/>
    <x v="0"/>
    <x v="6"/>
    <s v="30-44"/>
    <s v="16-30"/>
    <n v="1"/>
    <n v="0"/>
    <n v="1"/>
    <x v="1"/>
  </r>
  <r>
    <s v="P2382"/>
    <d v="2023-12-25T20:05:00"/>
    <s v="F"/>
    <n v="36"/>
    <s v="Two or More Races"/>
    <s v="None"/>
    <b v="0"/>
    <n v="10"/>
    <x v="30"/>
    <b v="0"/>
    <x v="1"/>
    <s v="Dec"/>
    <x v="4"/>
    <x v="7"/>
    <s v="30-44"/>
    <s v="0-15"/>
    <n v="1"/>
    <n v="0"/>
    <n v="1"/>
    <x v="1"/>
  </r>
  <r>
    <s v="P2383"/>
    <d v="2024-03-28T19:08:00"/>
    <s v="F"/>
    <n v="42"/>
    <s v="Two or More Races"/>
    <s v="None"/>
    <b v="0"/>
    <n v="10"/>
    <x v="41"/>
    <b v="0"/>
    <x v="0"/>
    <s v="Mar"/>
    <x v="2"/>
    <x v="7"/>
    <s v="30-44"/>
    <s v="16-30"/>
    <n v="1"/>
    <n v="0"/>
    <n v="1"/>
    <x v="1"/>
  </r>
  <r>
    <s v="P2384"/>
    <d v="2024-10-17T10:06:00"/>
    <s v="F"/>
    <n v="30"/>
    <s v="Two or More Races"/>
    <s v="None"/>
    <b v="0"/>
    <n v="10"/>
    <x v="5"/>
    <b v="0"/>
    <x v="0"/>
    <s v="Oct"/>
    <x v="2"/>
    <x v="1"/>
    <s v="30-44"/>
    <s v="46-60"/>
    <n v="0"/>
    <n v="0"/>
    <n v="0"/>
    <x v="1"/>
  </r>
  <r>
    <s v="P2385"/>
    <d v="2024-10-21T19:52:00"/>
    <s v="F"/>
    <n v="75"/>
    <s v="Two or More Races"/>
    <s v="Orthopedics"/>
    <b v="0"/>
    <m/>
    <x v="11"/>
    <b v="0"/>
    <x v="0"/>
    <s v="Oct"/>
    <x v="4"/>
    <x v="7"/>
    <s v="75+"/>
    <s v="46-60"/>
    <n v="0"/>
    <n v="0"/>
    <n v="0"/>
    <x v="1"/>
  </r>
  <r>
    <s v="P2386"/>
    <d v="2023-10-04T04:33:00"/>
    <s v="F"/>
    <n v="46"/>
    <s v="Two or More Races"/>
    <s v="Orthopedics"/>
    <b v="0"/>
    <m/>
    <x v="10"/>
    <b v="0"/>
    <x v="1"/>
    <s v="Oct"/>
    <x v="0"/>
    <x v="5"/>
    <s v="45-59"/>
    <s v="31-45"/>
    <n v="0"/>
    <n v="0"/>
    <n v="0"/>
    <x v="1"/>
  </r>
  <r>
    <s v="P2387"/>
    <d v="2024-06-19T08:35:00"/>
    <s v="F"/>
    <n v="78"/>
    <s v="Two or More Races"/>
    <s v="Orthopedics"/>
    <b v="0"/>
    <m/>
    <x v="43"/>
    <b v="0"/>
    <x v="0"/>
    <s v="Jun"/>
    <x v="0"/>
    <x v="0"/>
    <s v="75+"/>
    <s v="46-60"/>
    <n v="0"/>
    <n v="0"/>
    <n v="0"/>
    <x v="1"/>
  </r>
  <r>
    <s v="P2388"/>
    <d v="2023-11-09T05:50:00"/>
    <s v="F"/>
    <n v="56"/>
    <s v="Two or More Races"/>
    <s v="Orthopedics"/>
    <b v="0"/>
    <m/>
    <x v="34"/>
    <b v="0"/>
    <x v="1"/>
    <s v="Nov"/>
    <x v="2"/>
    <x v="5"/>
    <s v="45-59"/>
    <s v="0-15"/>
    <n v="1"/>
    <n v="0"/>
    <n v="0"/>
    <x v="1"/>
  </r>
  <r>
    <s v="P2389"/>
    <d v="2023-12-08T01:51:00"/>
    <s v="F"/>
    <n v="72"/>
    <s v="Two or More Races"/>
    <s v="Orthopedics"/>
    <b v="0"/>
    <m/>
    <x v="13"/>
    <b v="0"/>
    <x v="1"/>
    <s v="Dec"/>
    <x v="5"/>
    <x v="4"/>
    <s v="60-74"/>
    <s v="46-60"/>
    <n v="0"/>
    <n v="0"/>
    <n v="0"/>
    <x v="1"/>
  </r>
  <r>
    <s v="P2390"/>
    <d v="2024-08-12T14:46:00"/>
    <s v="F"/>
    <n v="27"/>
    <s v="Two or More Races"/>
    <s v="Orthopedics"/>
    <b v="0"/>
    <m/>
    <x v="25"/>
    <b v="0"/>
    <x v="0"/>
    <s v="Aug"/>
    <x v="4"/>
    <x v="6"/>
    <s v="15-29"/>
    <s v="46-60"/>
    <n v="0"/>
    <n v="0"/>
    <n v="0"/>
    <x v="1"/>
  </r>
  <r>
    <s v="P2391"/>
    <d v="2024-07-26T01:12:00"/>
    <s v="F"/>
    <n v="29"/>
    <s v="Two or More Races"/>
    <s v="Orthopedics"/>
    <b v="0"/>
    <m/>
    <x v="40"/>
    <b v="0"/>
    <x v="0"/>
    <s v="Jul"/>
    <x v="5"/>
    <x v="4"/>
    <s v="15-29"/>
    <s v="31-45"/>
    <n v="0"/>
    <n v="0"/>
    <n v="0"/>
    <x v="1"/>
  </r>
  <r>
    <s v="P2392"/>
    <d v="2024-04-21T07:11:00"/>
    <s v="F"/>
    <n v="31"/>
    <s v="Two or More Races"/>
    <s v="Orthopedics"/>
    <b v="0"/>
    <m/>
    <x v="17"/>
    <b v="0"/>
    <x v="0"/>
    <s v="Apr"/>
    <x v="3"/>
    <x v="0"/>
    <s v="30-44"/>
    <s v="31-45"/>
    <n v="0"/>
    <n v="0"/>
    <n v="0"/>
    <x v="1"/>
  </r>
  <r>
    <s v="P2393"/>
    <d v="2023-09-18T04:12:00"/>
    <s v="F"/>
    <n v="48"/>
    <s v="Two or More Races"/>
    <s v="Orthopedics"/>
    <b v="0"/>
    <m/>
    <x v="32"/>
    <b v="0"/>
    <x v="1"/>
    <s v="Sep"/>
    <x v="4"/>
    <x v="5"/>
    <s v="45-59"/>
    <s v="46-60"/>
    <n v="0"/>
    <n v="0"/>
    <n v="0"/>
    <x v="1"/>
  </r>
  <r>
    <s v="P2394"/>
    <d v="2024-04-28T14:21:00"/>
    <s v="F"/>
    <n v="6"/>
    <s v="Two or More Races"/>
    <s v="Orthopedics"/>
    <b v="0"/>
    <m/>
    <x v="12"/>
    <b v="0"/>
    <x v="0"/>
    <s v="Apr"/>
    <x v="3"/>
    <x v="6"/>
    <s v="0-14"/>
    <s v="31-45"/>
    <n v="0"/>
    <n v="0"/>
    <n v="0"/>
    <x v="1"/>
  </r>
  <r>
    <s v="P2395"/>
    <d v="2023-12-14T20:10:00"/>
    <s v="F"/>
    <n v="43"/>
    <s v="Two or More Races"/>
    <s v="Orthopedics"/>
    <b v="0"/>
    <m/>
    <x v="13"/>
    <b v="0"/>
    <x v="1"/>
    <s v="Dec"/>
    <x v="2"/>
    <x v="7"/>
    <s v="30-44"/>
    <s v="46-60"/>
    <n v="0"/>
    <n v="0"/>
    <n v="0"/>
    <x v="1"/>
  </r>
  <r>
    <s v="P2396"/>
    <d v="2024-05-22T04:52:00"/>
    <s v="F"/>
    <n v="46"/>
    <s v="Two or More Races"/>
    <s v="Orthopedics"/>
    <b v="0"/>
    <m/>
    <x v="24"/>
    <b v="0"/>
    <x v="0"/>
    <s v="May"/>
    <x v="0"/>
    <x v="5"/>
    <s v="45-59"/>
    <s v="16-30"/>
    <n v="1"/>
    <n v="0"/>
    <n v="0"/>
    <x v="1"/>
  </r>
  <r>
    <s v="P2397"/>
    <d v="2023-06-17T00:20:00"/>
    <s v="F"/>
    <n v="17"/>
    <s v="Two or More Races"/>
    <s v="Orthopedics"/>
    <b v="0"/>
    <m/>
    <x v="38"/>
    <b v="0"/>
    <x v="1"/>
    <s v="Jun"/>
    <x v="1"/>
    <x v="4"/>
    <s v="15-29"/>
    <s v="0-15"/>
    <n v="1"/>
    <n v="0"/>
    <n v="0"/>
    <x v="1"/>
  </r>
  <r>
    <s v="P2398"/>
    <d v="2023-10-25T04:44:00"/>
    <s v="F"/>
    <n v="34"/>
    <s v="Two or More Races"/>
    <s v="Orthopedics"/>
    <b v="0"/>
    <m/>
    <x v="29"/>
    <b v="0"/>
    <x v="1"/>
    <s v="Oct"/>
    <x v="0"/>
    <x v="5"/>
    <s v="30-44"/>
    <s v="16-30"/>
    <n v="1"/>
    <n v="0"/>
    <n v="0"/>
    <x v="1"/>
  </r>
  <r>
    <s v="P2399"/>
    <d v="2024-10-09T02:46:00"/>
    <s v="F"/>
    <n v="65"/>
    <s v="Two or More Races"/>
    <s v="Orthopedics"/>
    <b v="0"/>
    <m/>
    <x v="47"/>
    <b v="0"/>
    <x v="0"/>
    <s v="Oct"/>
    <x v="0"/>
    <x v="4"/>
    <s v="60-74"/>
    <s v="46-60"/>
    <n v="0"/>
    <n v="0"/>
    <n v="0"/>
    <x v="1"/>
  </r>
  <r>
    <s v="P2400"/>
    <d v="2023-08-18T17:54:00"/>
    <s v="F"/>
    <n v="23"/>
    <s v="Two or More Races"/>
    <s v="Orthopedics"/>
    <b v="0"/>
    <m/>
    <x v="4"/>
    <b v="0"/>
    <x v="1"/>
    <s v="Aug"/>
    <x v="5"/>
    <x v="3"/>
    <s v="15-29"/>
    <s v="0-15"/>
    <n v="1"/>
    <n v="0"/>
    <n v="0"/>
    <x v="1"/>
  </r>
  <r>
    <s v="P2401"/>
    <d v="2024-02-08T22:19:00"/>
    <s v="F"/>
    <n v="41"/>
    <s v="Two or More Races"/>
    <s v="Orthopedics"/>
    <b v="0"/>
    <n v="0"/>
    <x v="13"/>
    <b v="0"/>
    <x v="0"/>
    <s v="Feb"/>
    <x v="2"/>
    <x v="2"/>
    <s v="30-44"/>
    <s v="46-60"/>
    <n v="0"/>
    <n v="0"/>
    <n v="0"/>
    <x v="1"/>
  </r>
  <r>
    <s v="P2402"/>
    <d v="2023-10-30T14:23:00"/>
    <s v="F"/>
    <n v="18"/>
    <s v="Two or More Races"/>
    <s v="Orthopedics"/>
    <b v="0"/>
    <n v="2"/>
    <x v="15"/>
    <b v="0"/>
    <x v="1"/>
    <s v="Oct"/>
    <x v="4"/>
    <x v="6"/>
    <s v="15-29"/>
    <s v="31-45"/>
    <n v="0"/>
    <n v="0"/>
    <n v="0"/>
    <x v="1"/>
  </r>
  <r>
    <s v="P2403"/>
    <d v="2024-08-28T15:48:00"/>
    <s v="F"/>
    <n v="54"/>
    <s v="Two or More Races"/>
    <s v="Orthopedics"/>
    <b v="0"/>
    <n v="6"/>
    <x v="19"/>
    <b v="0"/>
    <x v="0"/>
    <s v="Aug"/>
    <x v="0"/>
    <x v="3"/>
    <s v="45-59"/>
    <s v="16-30"/>
    <n v="1"/>
    <n v="0"/>
    <n v="0"/>
    <x v="1"/>
  </r>
  <r>
    <s v="P2404"/>
    <d v="2023-06-04T23:30:00"/>
    <s v="F"/>
    <n v="75"/>
    <s v="Two or More Races"/>
    <s v="Orthopedics"/>
    <b v="0"/>
    <n v="7"/>
    <x v="30"/>
    <b v="0"/>
    <x v="1"/>
    <s v="Jun"/>
    <x v="3"/>
    <x v="2"/>
    <s v="75+"/>
    <s v="0-15"/>
    <n v="1"/>
    <n v="0"/>
    <n v="1"/>
    <x v="1"/>
  </r>
  <r>
    <s v="P2405"/>
    <d v="2023-04-08T20:10:00"/>
    <s v="F"/>
    <n v="2"/>
    <s v="Two or More Races"/>
    <s v="Orthopedics"/>
    <b v="0"/>
    <n v="8"/>
    <x v="18"/>
    <b v="0"/>
    <x v="1"/>
    <s v="Apr"/>
    <x v="1"/>
    <x v="7"/>
    <s v="0-14"/>
    <s v="16-30"/>
    <n v="1"/>
    <n v="0"/>
    <n v="1"/>
    <x v="1"/>
  </r>
  <r>
    <s v="P2406"/>
    <d v="2023-11-21T19:18:00"/>
    <s v="F"/>
    <n v="10"/>
    <s v="Two or More Races"/>
    <s v="Orthopedics"/>
    <b v="0"/>
    <n v="9"/>
    <x v="42"/>
    <b v="0"/>
    <x v="1"/>
    <s v="Nov"/>
    <x v="6"/>
    <x v="7"/>
    <s v="0-14"/>
    <s v="0-15"/>
    <n v="1"/>
    <n v="0"/>
    <n v="1"/>
    <x v="1"/>
  </r>
  <r>
    <s v="P2407"/>
    <d v="2024-08-04T22:30:00"/>
    <s v="F"/>
    <n v="46"/>
    <s v="Two or More Races"/>
    <s v="Orthopedics"/>
    <b v="0"/>
    <n v="9"/>
    <x v="19"/>
    <b v="0"/>
    <x v="0"/>
    <s v="Aug"/>
    <x v="3"/>
    <x v="2"/>
    <s v="45-59"/>
    <s v="16-30"/>
    <n v="1"/>
    <n v="0"/>
    <n v="1"/>
    <x v="1"/>
  </r>
  <r>
    <s v="P2408"/>
    <d v="2023-07-26T00:11:00"/>
    <s v="F"/>
    <n v="27"/>
    <s v="Two or More Races"/>
    <s v="Orthopedics"/>
    <b v="0"/>
    <n v="9"/>
    <x v="21"/>
    <b v="0"/>
    <x v="1"/>
    <s v="Jul"/>
    <x v="0"/>
    <x v="4"/>
    <s v="15-29"/>
    <s v="46-60"/>
    <n v="0"/>
    <n v="0"/>
    <n v="0"/>
    <x v="1"/>
  </r>
  <r>
    <s v="P2409"/>
    <d v="2023-07-03T18:28:00"/>
    <s v="F"/>
    <n v="37"/>
    <s v="Two or More Races"/>
    <s v="Physiotherapy"/>
    <b v="0"/>
    <m/>
    <x v="13"/>
    <b v="0"/>
    <x v="1"/>
    <s v="Jul"/>
    <x v="4"/>
    <x v="7"/>
    <s v="30-44"/>
    <s v="46-60"/>
    <n v="0"/>
    <n v="0"/>
    <n v="0"/>
    <x v="1"/>
  </r>
  <r>
    <s v="P2410"/>
    <d v="2024-08-01T20:38:00"/>
    <s v="F"/>
    <n v="61"/>
    <s v="Two or More Races"/>
    <s v="Physiotherapy"/>
    <b v="0"/>
    <m/>
    <x v="1"/>
    <b v="0"/>
    <x v="0"/>
    <s v="Aug"/>
    <x v="2"/>
    <x v="7"/>
    <s v="60-74"/>
    <s v="16-30"/>
    <n v="1"/>
    <n v="0"/>
    <n v="0"/>
    <x v="1"/>
  </r>
  <r>
    <s v="P2411"/>
    <d v="2023-10-04T03:05:00"/>
    <s v="F"/>
    <n v="73"/>
    <s v="Two or More Races"/>
    <s v="Physiotherapy"/>
    <b v="0"/>
    <m/>
    <x v="35"/>
    <b v="0"/>
    <x v="1"/>
    <s v="Oct"/>
    <x v="0"/>
    <x v="5"/>
    <s v="60-74"/>
    <s v="16-30"/>
    <n v="1"/>
    <n v="0"/>
    <n v="0"/>
    <x v="1"/>
  </r>
  <r>
    <s v="P2412"/>
    <d v="2023-09-22T19:55:00"/>
    <s v="F"/>
    <n v="47"/>
    <s v="Two or More Races"/>
    <s v="Physiotherapy"/>
    <b v="0"/>
    <m/>
    <x v="31"/>
    <b v="0"/>
    <x v="1"/>
    <s v="Sep"/>
    <x v="5"/>
    <x v="7"/>
    <s v="45-59"/>
    <s v="16-30"/>
    <n v="1"/>
    <n v="0"/>
    <n v="0"/>
    <x v="1"/>
  </r>
  <r>
    <s v="P2413"/>
    <d v="2024-02-16T05:06:00"/>
    <s v="F"/>
    <n v="3"/>
    <s v="Two or More Races"/>
    <s v="Physiotherapy"/>
    <b v="0"/>
    <n v="2"/>
    <x v="39"/>
    <b v="0"/>
    <x v="0"/>
    <s v="Feb"/>
    <x v="5"/>
    <x v="5"/>
    <s v="0-14"/>
    <s v="0-15"/>
    <n v="1"/>
    <n v="0"/>
    <n v="0"/>
    <x v="1"/>
  </r>
  <r>
    <s v="P2414"/>
    <d v="2023-07-14T06:41:00"/>
    <s v="F"/>
    <n v="69"/>
    <s v="Two or More Races"/>
    <s v="Physiotherapy"/>
    <b v="0"/>
    <n v="2"/>
    <x v="32"/>
    <b v="0"/>
    <x v="1"/>
    <s v="Jul"/>
    <x v="5"/>
    <x v="0"/>
    <s v="60-74"/>
    <s v="46-60"/>
    <n v="0"/>
    <n v="0"/>
    <n v="0"/>
    <x v="1"/>
  </r>
  <r>
    <s v="P2415"/>
    <d v="2023-05-14T17:23:00"/>
    <s v="F"/>
    <n v="31"/>
    <s v="Two or More Races"/>
    <s v="Renal"/>
    <b v="0"/>
    <m/>
    <x v="1"/>
    <b v="0"/>
    <x v="1"/>
    <s v="May"/>
    <x v="3"/>
    <x v="3"/>
    <s v="30-44"/>
    <s v="16-30"/>
    <n v="1"/>
    <n v="0"/>
    <n v="0"/>
    <x v="1"/>
  </r>
  <r>
    <s v="P2416"/>
    <d v="2023-10-12T03:19:00"/>
    <s v="F"/>
    <n v="54"/>
    <s v="Two or More Races"/>
    <s v="Renal"/>
    <b v="0"/>
    <m/>
    <x v="11"/>
    <b v="0"/>
    <x v="1"/>
    <s v="Oct"/>
    <x v="2"/>
    <x v="5"/>
    <s v="45-59"/>
    <s v="46-60"/>
    <n v="0"/>
    <n v="0"/>
    <n v="0"/>
    <x v="1"/>
  </r>
  <r>
    <s v="P2417"/>
    <d v="2023-07-03T01:53:00"/>
    <s v="F"/>
    <n v="72"/>
    <s v="White"/>
    <s v="Cardiology"/>
    <b v="0"/>
    <m/>
    <x v="33"/>
    <b v="0"/>
    <x v="1"/>
    <s v="Jul"/>
    <x v="4"/>
    <x v="4"/>
    <s v="60-74"/>
    <s v="31-45"/>
    <n v="0"/>
    <n v="0"/>
    <n v="0"/>
    <x v="1"/>
  </r>
  <r>
    <s v="P2418"/>
    <d v="2024-08-19T12:01:00"/>
    <s v="F"/>
    <n v="15"/>
    <s v="White"/>
    <s v="Cardiology"/>
    <b v="0"/>
    <m/>
    <x v="17"/>
    <b v="0"/>
    <x v="0"/>
    <s v="Aug"/>
    <x v="4"/>
    <x v="6"/>
    <s v="15-29"/>
    <s v="31-45"/>
    <n v="0"/>
    <n v="0"/>
    <n v="0"/>
    <x v="1"/>
  </r>
  <r>
    <s v="P2419"/>
    <d v="2023-10-06T10:27:00"/>
    <s v="F"/>
    <n v="7"/>
    <s v="White"/>
    <s v="Cardiology"/>
    <b v="0"/>
    <m/>
    <x v="11"/>
    <b v="0"/>
    <x v="1"/>
    <s v="Oct"/>
    <x v="5"/>
    <x v="1"/>
    <s v="0-14"/>
    <s v="46-60"/>
    <n v="0"/>
    <n v="0"/>
    <n v="0"/>
    <x v="1"/>
  </r>
  <r>
    <s v="P2420"/>
    <d v="2024-05-04T06:06:00"/>
    <s v="F"/>
    <n v="41"/>
    <s v="White"/>
    <s v="Cardiology"/>
    <b v="0"/>
    <m/>
    <x v="32"/>
    <b v="0"/>
    <x v="0"/>
    <s v="May"/>
    <x v="1"/>
    <x v="0"/>
    <s v="30-44"/>
    <s v="46-60"/>
    <n v="0"/>
    <n v="0"/>
    <n v="0"/>
    <x v="1"/>
  </r>
  <r>
    <s v="P2421"/>
    <d v="2024-08-21T05:31:00"/>
    <s v="F"/>
    <n v="62"/>
    <s v="White"/>
    <s v="Cardiology"/>
    <b v="0"/>
    <m/>
    <x v="48"/>
    <b v="0"/>
    <x v="0"/>
    <s v="Aug"/>
    <x v="0"/>
    <x v="5"/>
    <s v="60-74"/>
    <s v="16-30"/>
    <n v="1"/>
    <n v="0"/>
    <n v="0"/>
    <x v="1"/>
  </r>
  <r>
    <s v="P2422"/>
    <d v="2023-10-25T20:45:00"/>
    <s v="F"/>
    <n v="5"/>
    <s v="White"/>
    <s v="Cardiology"/>
    <b v="0"/>
    <m/>
    <x v="20"/>
    <b v="0"/>
    <x v="1"/>
    <s v="Oct"/>
    <x v="0"/>
    <x v="7"/>
    <s v="0-14"/>
    <s v="16-30"/>
    <n v="1"/>
    <n v="0"/>
    <n v="0"/>
    <x v="1"/>
  </r>
  <r>
    <s v="P2423"/>
    <d v="2024-02-08T20:16:00"/>
    <s v="F"/>
    <n v="22"/>
    <s v="White"/>
    <s v="Cardiology"/>
    <b v="0"/>
    <m/>
    <x v="33"/>
    <b v="0"/>
    <x v="0"/>
    <s v="Feb"/>
    <x v="2"/>
    <x v="7"/>
    <s v="15-29"/>
    <s v="31-45"/>
    <n v="0"/>
    <n v="0"/>
    <n v="0"/>
    <x v="1"/>
  </r>
  <r>
    <s v="P2424"/>
    <d v="2024-10-23T01:58:00"/>
    <s v="F"/>
    <n v="64"/>
    <s v="White"/>
    <s v="Cardiology"/>
    <b v="0"/>
    <m/>
    <x v="49"/>
    <b v="0"/>
    <x v="0"/>
    <s v="Oct"/>
    <x v="0"/>
    <x v="4"/>
    <s v="60-74"/>
    <s v="46-60"/>
    <n v="0"/>
    <n v="0"/>
    <n v="0"/>
    <x v="1"/>
  </r>
  <r>
    <s v="P2425"/>
    <d v="2024-03-06T00:11:00"/>
    <s v="F"/>
    <n v="40"/>
    <s v="White"/>
    <s v="Cardiology"/>
    <b v="0"/>
    <m/>
    <x v="50"/>
    <b v="0"/>
    <x v="0"/>
    <s v="Mar"/>
    <x v="0"/>
    <x v="4"/>
    <s v="30-44"/>
    <s v="31-45"/>
    <n v="0"/>
    <n v="0"/>
    <n v="0"/>
    <x v="1"/>
  </r>
  <r>
    <s v="P2426"/>
    <d v="2024-04-25T22:57:00"/>
    <s v="F"/>
    <n v="57"/>
    <s v="White"/>
    <s v="Cardiology"/>
    <b v="0"/>
    <m/>
    <x v="2"/>
    <b v="0"/>
    <x v="0"/>
    <s v="Apr"/>
    <x v="2"/>
    <x v="2"/>
    <s v="45-59"/>
    <s v="46-60"/>
    <n v="0"/>
    <n v="0"/>
    <n v="0"/>
    <x v="1"/>
  </r>
  <r>
    <s v="P2427"/>
    <d v="2023-08-29T09:12:00"/>
    <s v="F"/>
    <n v="27"/>
    <s v="White"/>
    <s v="Cardiology"/>
    <b v="0"/>
    <n v="1"/>
    <x v="24"/>
    <b v="0"/>
    <x v="1"/>
    <s v="Aug"/>
    <x v="6"/>
    <x v="1"/>
    <s v="15-29"/>
    <s v="16-30"/>
    <n v="1"/>
    <n v="0"/>
    <n v="0"/>
    <x v="1"/>
  </r>
  <r>
    <s v="P2428"/>
    <d v="2023-08-02T12:59:00"/>
    <s v="F"/>
    <n v="59"/>
    <s v="White"/>
    <s v="Cardiology"/>
    <b v="0"/>
    <n v="2"/>
    <x v="30"/>
    <b v="0"/>
    <x v="1"/>
    <s v="Aug"/>
    <x v="0"/>
    <x v="6"/>
    <s v="45-59"/>
    <s v="0-15"/>
    <n v="1"/>
    <n v="0"/>
    <n v="0"/>
    <x v="1"/>
  </r>
  <r>
    <s v="P2429"/>
    <d v="2023-09-18T23:48:00"/>
    <s v="F"/>
    <n v="37"/>
    <s v="White"/>
    <s v="Cardiology"/>
    <b v="0"/>
    <n v="4"/>
    <x v="46"/>
    <b v="0"/>
    <x v="1"/>
    <s v="Sep"/>
    <x v="4"/>
    <x v="2"/>
    <s v="30-44"/>
    <s v="16-30"/>
    <n v="1"/>
    <n v="0"/>
    <n v="0"/>
    <x v="1"/>
  </r>
  <r>
    <s v="P2430"/>
    <d v="2024-04-09T07:08:00"/>
    <s v="F"/>
    <n v="71"/>
    <s v="White"/>
    <s v="Cardiology"/>
    <b v="0"/>
    <n v="4"/>
    <x v="25"/>
    <b v="0"/>
    <x v="0"/>
    <s v="Apr"/>
    <x v="6"/>
    <x v="0"/>
    <s v="60-74"/>
    <s v="46-60"/>
    <n v="0"/>
    <n v="0"/>
    <n v="0"/>
    <x v="1"/>
  </r>
  <r>
    <s v="P2431"/>
    <d v="2023-10-05T07:26:00"/>
    <s v="F"/>
    <n v="25"/>
    <s v="White"/>
    <s v="Cardiology"/>
    <b v="0"/>
    <n v="6"/>
    <x v="40"/>
    <b v="0"/>
    <x v="1"/>
    <s v="Oct"/>
    <x v="2"/>
    <x v="0"/>
    <s v="15-29"/>
    <s v="31-45"/>
    <n v="0"/>
    <n v="0"/>
    <n v="0"/>
    <x v="1"/>
  </r>
  <r>
    <s v="P2432"/>
    <d v="2023-12-10T08:31:00"/>
    <s v="F"/>
    <n v="72"/>
    <s v="White"/>
    <s v="Cardiology"/>
    <b v="0"/>
    <n v="6"/>
    <x v="21"/>
    <b v="0"/>
    <x v="1"/>
    <s v="Dec"/>
    <x v="3"/>
    <x v="0"/>
    <s v="60-74"/>
    <s v="46-60"/>
    <n v="0"/>
    <n v="0"/>
    <n v="0"/>
    <x v="1"/>
  </r>
  <r>
    <s v="P2433"/>
    <d v="2024-09-05T21:29:00"/>
    <s v="F"/>
    <n v="17"/>
    <s v="White"/>
    <s v="Cardiology"/>
    <b v="0"/>
    <n v="7"/>
    <x v="49"/>
    <b v="0"/>
    <x v="0"/>
    <s v="Sep"/>
    <x v="2"/>
    <x v="2"/>
    <s v="15-29"/>
    <s v="46-60"/>
    <n v="0"/>
    <n v="0"/>
    <n v="0"/>
    <x v="1"/>
  </r>
  <r>
    <s v="P2434"/>
    <d v="2023-06-29T19:19:00"/>
    <s v="F"/>
    <n v="59"/>
    <s v="White"/>
    <s v="Cardiology"/>
    <b v="0"/>
    <n v="7"/>
    <x v="43"/>
    <b v="0"/>
    <x v="1"/>
    <s v="Jun"/>
    <x v="2"/>
    <x v="7"/>
    <s v="45-59"/>
    <s v="46-60"/>
    <n v="0"/>
    <n v="0"/>
    <n v="0"/>
    <x v="1"/>
  </r>
  <r>
    <s v="P2435"/>
    <d v="2024-10-17T09:23:00"/>
    <s v="F"/>
    <n v="63"/>
    <s v="White"/>
    <s v="Cardiology"/>
    <b v="0"/>
    <n v="8"/>
    <x v="42"/>
    <b v="0"/>
    <x v="0"/>
    <s v="Oct"/>
    <x v="2"/>
    <x v="1"/>
    <s v="60-74"/>
    <s v="0-15"/>
    <n v="1"/>
    <n v="0"/>
    <n v="1"/>
    <x v="1"/>
  </r>
  <r>
    <s v="P2436"/>
    <d v="2024-06-11T06:37:00"/>
    <s v="F"/>
    <n v="43"/>
    <s v="White"/>
    <s v="Gastroenterology"/>
    <b v="0"/>
    <m/>
    <x v="23"/>
    <b v="0"/>
    <x v="0"/>
    <s v="Jun"/>
    <x v="6"/>
    <x v="0"/>
    <s v="30-44"/>
    <s v="46-60"/>
    <n v="0"/>
    <n v="0"/>
    <n v="0"/>
    <x v="1"/>
  </r>
  <r>
    <s v="P2437"/>
    <d v="2023-06-04T10:46:00"/>
    <s v="F"/>
    <n v="13"/>
    <s v="White"/>
    <s v="Gastroenterology"/>
    <b v="0"/>
    <m/>
    <x v="49"/>
    <b v="0"/>
    <x v="1"/>
    <s v="Jun"/>
    <x v="3"/>
    <x v="1"/>
    <s v="0-14"/>
    <s v="46-60"/>
    <n v="0"/>
    <n v="0"/>
    <n v="0"/>
    <x v="1"/>
  </r>
  <r>
    <s v="P2438"/>
    <d v="2023-04-05T05:43:00"/>
    <s v="F"/>
    <n v="23"/>
    <s v="White"/>
    <s v="Gastroenterology"/>
    <b v="0"/>
    <m/>
    <x v="10"/>
    <b v="0"/>
    <x v="1"/>
    <s v="Apr"/>
    <x v="0"/>
    <x v="5"/>
    <s v="15-29"/>
    <s v="31-45"/>
    <n v="0"/>
    <n v="0"/>
    <n v="0"/>
    <x v="1"/>
  </r>
  <r>
    <s v="P2439"/>
    <d v="2024-09-20T20:25:00"/>
    <s v="F"/>
    <n v="70"/>
    <s v="White"/>
    <s v="Gastroenterology"/>
    <b v="0"/>
    <m/>
    <x v="42"/>
    <b v="0"/>
    <x v="0"/>
    <s v="Sep"/>
    <x v="5"/>
    <x v="7"/>
    <s v="60-74"/>
    <s v="0-15"/>
    <n v="1"/>
    <n v="0"/>
    <n v="0"/>
    <x v="1"/>
  </r>
  <r>
    <s v="P2440"/>
    <d v="2023-07-30T12:54:00"/>
    <s v="F"/>
    <n v="70"/>
    <s v="White"/>
    <s v="Gastroenterology"/>
    <b v="0"/>
    <m/>
    <x v="20"/>
    <b v="0"/>
    <x v="1"/>
    <s v="Jul"/>
    <x v="3"/>
    <x v="6"/>
    <s v="60-74"/>
    <s v="16-30"/>
    <n v="1"/>
    <n v="0"/>
    <n v="0"/>
    <x v="1"/>
  </r>
  <r>
    <s v="P2441"/>
    <d v="2024-07-04T19:29:00"/>
    <s v="F"/>
    <n v="64"/>
    <s v="White"/>
    <s v="Gastroenterology"/>
    <b v="0"/>
    <n v="3"/>
    <x v="19"/>
    <b v="0"/>
    <x v="0"/>
    <s v="Jul"/>
    <x v="2"/>
    <x v="7"/>
    <s v="60-74"/>
    <s v="16-30"/>
    <n v="1"/>
    <n v="0"/>
    <n v="0"/>
    <x v="1"/>
  </r>
  <r>
    <s v="P2442"/>
    <d v="2023-09-27T22:14:00"/>
    <s v="F"/>
    <n v="19"/>
    <s v="White"/>
    <s v="Gastroenterology"/>
    <b v="0"/>
    <n v="7"/>
    <x v="14"/>
    <b v="0"/>
    <x v="1"/>
    <s v="Sep"/>
    <x v="0"/>
    <x v="2"/>
    <s v="15-29"/>
    <s v="46-60"/>
    <n v="0"/>
    <n v="0"/>
    <n v="0"/>
    <x v="1"/>
  </r>
  <r>
    <s v="P2443"/>
    <d v="2023-06-27T02:35:00"/>
    <s v="F"/>
    <n v="47"/>
    <s v="White"/>
    <s v="Gastroenterology"/>
    <b v="0"/>
    <n v="7"/>
    <x v="37"/>
    <b v="0"/>
    <x v="1"/>
    <s v="Jun"/>
    <x v="6"/>
    <x v="4"/>
    <s v="45-59"/>
    <s v="31-45"/>
    <n v="0"/>
    <n v="0"/>
    <n v="0"/>
    <x v="1"/>
  </r>
  <r>
    <s v="P2444"/>
    <d v="2024-02-25T23:05:00"/>
    <s v="F"/>
    <n v="63"/>
    <s v="White"/>
    <s v="General Practice"/>
    <b v="0"/>
    <m/>
    <x v="41"/>
    <b v="0"/>
    <x v="0"/>
    <s v="Feb"/>
    <x v="3"/>
    <x v="2"/>
    <s v="60-74"/>
    <s v="16-30"/>
    <n v="1"/>
    <n v="0"/>
    <n v="0"/>
    <x v="1"/>
  </r>
  <r>
    <s v="P2445"/>
    <d v="2024-03-30T19:42:00"/>
    <s v="F"/>
    <n v="52"/>
    <s v="White"/>
    <s v="General Practice"/>
    <b v="0"/>
    <m/>
    <x v="10"/>
    <b v="0"/>
    <x v="0"/>
    <s v="Mar"/>
    <x v="1"/>
    <x v="7"/>
    <s v="45-59"/>
    <s v="31-45"/>
    <n v="0"/>
    <n v="0"/>
    <n v="0"/>
    <x v="1"/>
  </r>
  <r>
    <s v="P2446"/>
    <d v="2024-10-11T08:16:00"/>
    <s v="F"/>
    <n v="36"/>
    <s v="White"/>
    <s v="General Practice"/>
    <b v="0"/>
    <m/>
    <x v="44"/>
    <b v="0"/>
    <x v="0"/>
    <s v="Oct"/>
    <x v="5"/>
    <x v="0"/>
    <s v="30-44"/>
    <s v="31-45"/>
    <n v="0"/>
    <n v="0"/>
    <n v="0"/>
    <x v="1"/>
  </r>
  <r>
    <s v="P2447"/>
    <d v="2024-03-25T14:53:00"/>
    <s v="F"/>
    <n v="75"/>
    <s v="White"/>
    <s v="General Practice"/>
    <b v="0"/>
    <m/>
    <x v="0"/>
    <b v="0"/>
    <x v="0"/>
    <s v="Mar"/>
    <x v="4"/>
    <x v="6"/>
    <s v="75+"/>
    <s v="31-45"/>
    <n v="0"/>
    <n v="0"/>
    <n v="0"/>
    <x v="1"/>
  </r>
  <r>
    <s v="P2448"/>
    <d v="2024-03-07T05:49:00"/>
    <s v="F"/>
    <n v="53"/>
    <s v="White"/>
    <s v="General Practice"/>
    <b v="0"/>
    <m/>
    <x v="33"/>
    <b v="0"/>
    <x v="0"/>
    <s v="Mar"/>
    <x v="2"/>
    <x v="5"/>
    <s v="45-59"/>
    <s v="31-45"/>
    <n v="0"/>
    <n v="0"/>
    <n v="0"/>
    <x v="1"/>
  </r>
  <r>
    <s v="P2449"/>
    <d v="2023-05-17T21:20:00"/>
    <s v="F"/>
    <n v="27"/>
    <s v="White"/>
    <s v="General Practice"/>
    <b v="0"/>
    <m/>
    <x v="17"/>
    <b v="0"/>
    <x v="1"/>
    <s v="May"/>
    <x v="0"/>
    <x v="2"/>
    <s v="15-29"/>
    <s v="31-45"/>
    <n v="0"/>
    <n v="0"/>
    <n v="0"/>
    <x v="1"/>
  </r>
  <r>
    <s v="P2450"/>
    <d v="2023-05-11T05:44:00"/>
    <s v="F"/>
    <n v="75"/>
    <s v="White"/>
    <s v="General Practice"/>
    <b v="0"/>
    <m/>
    <x v="43"/>
    <b v="0"/>
    <x v="1"/>
    <s v="May"/>
    <x v="2"/>
    <x v="5"/>
    <s v="75+"/>
    <s v="46-60"/>
    <n v="0"/>
    <n v="0"/>
    <n v="0"/>
    <x v="1"/>
  </r>
  <r>
    <s v="P2451"/>
    <d v="2024-09-21T18:44:00"/>
    <s v="F"/>
    <n v="30"/>
    <s v="White"/>
    <s v="General Practice"/>
    <b v="0"/>
    <m/>
    <x v="49"/>
    <b v="0"/>
    <x v="0"/>
    <s v="Sep"/>
    <x v="1"/>
    <x v="7"/>
    <s v="30-44"/>
    <s v="46-60"/>
    <n v="0"/>
    <n v="0"/>
    <n v="0"/>
    <x v="1"/>
  </r>
  <r>
    <s v="P2452"/>
    <d v="2024-07-18T16:24:00"/>
    <s v="F"/>
    <n v="25"/>
    <s v="White"/>
    <s v="General Practice"/>
    <b v="0"/>
    <m/>
    <x v="46"/>
    <b v="0"/>
    <x v="0"/>
    <s v="Jul"/>
    <x v="2"/>
    <x v="3"/>
    <s v="15-29"/>
    <s v="16-30"/>
    <n v="1"/>
    <n v="0"/>
    <n v="0"/>
    <x v="1"/>
  </r>
  <r>
    <s v="P2453"/>
    <d v="2023-12-19T21:58:00"/>
    <s v="F"/>
    <n v="38"/>
    <s v="White"/>
    <s v="General Practice"/>
    <b v="0"/>
    <m/>
    <x v="45"/>
    <b v="0"/>
    <x v="1"/>
    <s v="Dec"/>
    <x v="6"/>
    <x v="2"/>
    <s v="30-44"/>
    <s v="16-30"/>
    <n v="1"/>
    <n v="0"/>
    <n v="0"/>
    <x v="1"/>
  </r>
  <r>
    <s v="P2454"/>
    <d v="2023-09-16T05:53:00"/>
    <s v="F"/>
    <n v="50"/>
    <s v="White"/>
    <s v="General Practice"/>
    <b v="0"/>
    <m/>
    <x v="18"/>
    <b v="0"/>
    <x v="1"/>
    <s v="Sep"/>
    <x v="1"/>
    <x v="5"/>
    <s v="45-59"/>
    <s v="16-30"/>
    <n v="1"/>
    <n v="0"/>
    <n v="0"/>
    <x v="1"/>
  </r>
  <r>
    <s v="P2455"/>
    <d v="2024-10-11T04:38:00"/>
    <s v="F"/>
    <n v="65"/>
    <s v="White"/>
    <s v="General Practice"/>
    <b v="0"/>
    <m/>
    <x v="18"/>
    <b v="0"/>
    <x v="0"/>
    <s v="Oct"/>
    <x v="5"/>
    <x v="5"/>
    <s v="60-74"/>
    <s v="16-30"/>
    <n v="1"/>
    <n v="0"/>
    <n v="0"/>
    <x v="1"/>
  </r>
  <r>
    <s v="P2456"/>
    <d v="2024-09-23T09:45:00"/>
    <s v="F"/>
    <n v="58"/>
    <s v="White"/>
    <s v="General Practice"/>
    <b v="0"/>
    <m/>
    <x v="40"/>
    <b v="0"/>
    <x v="0"/>
    <s v="Sep"/>
    <x v="4"/>
    <x v="1"/>
    <s v="45-59"/>
    <s v="31-45"/>
    <n v="0"/>
    <n v="0"/>
    <n v="0"/>
    <x v="1"/>
  </r>
  <r>
    <s v="P2457"/>
    <d v="2024-04-15T14:12:00"/>
    <s v="F"/>
    <n v="16"/>
    <s v="White"/>
    <s v="General Practice"/>
    <b v="0"/>
    <m/>
    <x v="7"/>
    <b v="0"/>
    <x v="0"/>
    <s v="Apr"/>
    <x v="4"/>
    <x v="6"/>
    <s v="15-29"/>
    <s v="16-30"/>
    <n v="1"/>
    <n v="0"/>
    <n v="0"/>
    <x v="1"/>
  </r>
  <r>
    <s v="P2458"/>
    <d v="2023-11-21T02:41:00"/>
    <s v="F"/>
    <n v="45"/>
    <s v="White"/>
    <s v="General Practice"/>
    <b v="0"/>
    <m/>
    <x v="18"/>
    <b v="0"/>
    <x v="1"/>
    <s v="Nov"/>
    <x v="6"/>
    <x v="4"/>
    <s v="45-59"/>
    <s v="16-30"/>
    <n v="1"/>
    <n v="0"/>
    <n v="0"/>
    <x v="1"/>
  </r>
  <r>
    <s v="P2459"/>
    <d v="2024-10-20T10:13:00"/>
    <s v="F"/>
    <n v="5"/>
    <s v="White"/>
    <s v="General Practice"/>
    <b v="0"/>
    <m/>
    <x v="40"/>
    <b v="0"/>
    <x v="0"/>
    <s v="Oct"/>
    <x v="3"/>
    <x v="1"/>
    <s v="0-14"/>
    <s v="31-45"/>
    <n v="0"/>
    <n v="0"/>
    <n v="0"/>
    <x v="1"/>
  </r>
  <r>
    <s v="P2460"/>
    <d v="2024-03-28T05:25:00"/>
    <s v="F"/>
    <n v="35"/>
    <s v="White"/>
    <s v="General Practice"/>
    <b v="0"/>
    <m/>
    <x v="25"/>
    <b v="0"/>
    <x v="0"/>
    <s v="Mar"/>
    <x v="2"/>
    <x v="5"/>
    <s v="30-44"/>
    <s v="46-60"/>
    <n v="0"/>
    <n v="0"/>
    <n v="0"/>
    <x v="1"/>
  </r>
  <r>
    <s v="P2461"/>
    <d v="2023-04-22T21:32:00"/>
    <s v="F"/>
    <n v="43"/>
    <s v="White"/>
    <s v="General Practice"/>
    <b v="0"/>
    <m/>
    <x v="2"/>
    <b v="0"/>
    <x v="1"/>
    <s v="Apr"/>
    <x v="1"/>
    <x v="2"/>
    <s v="30-44"/>
    <s v="46-60"/>
    <n v="0"/>
    <n v="0"/>
    <n v="0"/>
    <x v="1"/>
  </r>
  <r>
    <s v="P2462"/>
    <d v="2024-06-10T21:40:00"/>
    <s v="F"/>
    <n v="7"/>
    <s v="White"/>
    <s v="General Practice"/>
    <b v="0"/>
    <m/>
    <x v="29"/>
    <b v="0"/>
    <x v="0"/>
    <s v="Jun"/>
    <x v="4"/>
    <x v="2"/>
    <s v="0-14"/>
    <s v="16-30"/>
    <n v="1"/>
    <n v="0"/>
    <n v="0"/>
    <x v="1"/>
  </r>
  <r>
    <s v="P2463"/>
    <d v="2024-10-13T18:56:00"/>
    <s v="F"/>
    <n v="51"/>
    <s v="White"/>
    <s v="General Practice"/>
    <b v="0"/>
    <m/>
    <x v="17"/>
    <b v="0"/>
    <x v="0"/>
    <s v="Oct"/>
    <x v="3"/>
    <x v="7"/>
    <s v="45-59"/>
    <s v="31-45"/>
    <n v="0"/>
    <n v="0"/>
    <n v="0"/>
    <x v="1"/>
  </r>
  <r>
    <s v="P2464"/>
    <d v="2023-05-22T09:56:00"/>
    <s v="F"/>
    <n v="50"/>
    <s v="White"/>
    <s v="General Practice"/>
    <b v="0"/>
    <m/>
    <x v="49"/>
    <b v="0"/>
    <x v="1"/>
    <s v="May"/>
    <x v="4"/>
    <x v="1"/>
    <s v="45-59"/>
    <s v="46-60"/>
    <n v="0"/>
    <n v="0"/>
    <n v="0"/>
    <x v="1"/>
  </r>
  <r>
    <s v="P2465"/>
    <d v="2024-07-27T02:25:00"/>
    <s v="F"/>
    <n v="27"/>
    <s v="White"/>
    <s v="General Practice"/>
    <b v="0"/>
    <m/>
    <x v="42"/>
    <b v="0"/>
    <x v="0"/>
    <s v="Jul"/>
    <x v="1"/>
    <x v="4"/>
    <s v="15-29"/>
    <s v="0-15"/>
    <n v="1"/>
    <n v="0"/>
    <n v="0"/>
    <x v="1"/>
  </r>
  <r>
    <s v="P2466"/>
    <d v="2024-10-16T01:26:00"/>
    <s v="F"/>
    <n v="28"/>
    <s v="White"/>
    <s v="General Practice"/>
    <b v="0"/>
    <m/>
    <x v="20"/>
    <b v="0"/>
    <x v="0"/>
    <s v="Oct"/>
    <x v="0"/>
    <x v="4"/>
    <s v="15-29"/>
    <s v="16-30"/>
    <n v="1"/>
    <n v="0"/>
    <n v="0"/>
    <x v="1"/>
  </r>
  <r>
    <s v="P2467"/>
    <d v="2023-04-25T04:33:00"/>
    <s v="F"/>
    <n v="75"/>
    <s v="White"/>
    <s v="General Practice"/>
    <b v="0"/>
    <m/>
    <x v="21"/>
    <b v="0"/>
    <x v="1"/>
    <s v="Apr"/>
    <x v="6"/>
    <x v="5"/>
    <s v="75+"/>
    <s v="46-60"/>
    <n v="0"/>
    <n v="0"/>
    <n v="0"/>
    <x v="1"/>
  </r>
  <r>
    <s v="P2468"/>
    <d v="2024-01-18T10:17:00"/>
    <s v="F"/>
    <n v="8"/>
    <s v="White"/>
    <s v="General Practice"/>
    <b v="0"/>
    <m/>
    <x v="5"/>
    <b v="0"/>
    <x v="0"/>
    <s v="Jan"/>
    <x v="2"/>
    <x v="1"/>
    <s v="0-14"/>
    <s v="46-60"/>
    <n v="0"/>
    <n v="0"/>
    <n v="0"/>
    <x v="1"/>
  </r>
  <r>
    <s v="P2469"/>
    <d v="2024-06-18T01:38:00"/>
    <s v="F"/>
    <n v="38"/>
    <s v="White"/>
    <s v="General Practice"/>
    <b v="0"/>
    <m/>
    <x v="30"/>
    <b v="0"/>
    <x v="0"/>
    <s v="Jun"/>
    <x v="6"/>
    <x v="4"/>
    <s v="30-44"/>
    <s v="0-15"/>
    <n v="1"/>
    <n v="0"/>
    <n v="0"/>
    <x v="1"/>
  </r>
  <r>
    <s v="P2470"/>
    <d v="2024-03-08T02:48:00"/>
    <s v="F"/>
    <n v="78"/>
    <s v="White"/>
    <s v="General Practice"/>
    <b v="0"/>
    <m/>
    <x v="40"/>
    <b v="0"/>
    <x v="0"/>
    <s v="Mar"/>
    <x v="5"/>
    <x v="4"/>
    <s v="75+"/>
    <s v="31-45"/>
    <n v="0"/>
    <n v="0"/>
    <n v="0"/>
    <x v="1"/>
  </r>
  <r>
    <s v="P2471"/>
    <d v="2023-09-03T16:29:00"/>
    <s v="F"/>
    <n v="56"/>
    <s v="White"/>
    <s v="General Practice"/>
    <b v="0"/>
    <m/>
    <x v="32"/>
    <b v="0"/>
    <x v="1"/>
    <s v="Sep"/>
    <x v="3"/>
    <x v="3"/>
    <s v="45-59"/>
    <s v="46-60"/>
    <n v="0"/>
    <n v="0"/>
    <n v="0"/>
    <x v="1"/>
  </r>
  <r>
    <s v="P2472"/>
    <d v="2023-06-14T12:07:00"/>
    <s v="F"/>
    <n v="63"/>
    <s v="White"/>
    <s v="General Practice"/>
    <b v="0"/>
    <m/>
    <x v="39"/>
    <b v="0"/>
    <x v="1"/>
    <s v="Jun"/>
    <x v="0"/>
    <x v="6"/>
    <s v="60-74"/>
    <s v="0-15"/>
    <n v="1"/>
    <n v="0"/>
    <n v="0"/>
    <x v="1"/>
  </r>
  <r>
    <s v="P2473"/>
    <d v="2023-04-25T10:03:00"/>
    <s v="F"/>
    <n v="66"/>
    <s v="White"/>
    <s v="General Practice"/>
    <b v="0"/>
    <m/>
    <x v="19"/>
    <b v="0"/>
    <x v="1"/>
    <s v="Apr"/>
    <x v="6"/>
    <x v="1"/>
    <s v="60-74"/>
    <s v="16-30"/>
    <n v="1"/>
    <n v="0"/>
    <n v="0"/>
    <x v="1"/>
  </r>
  <r>
    <s v="P2474"/>
    <d v="2023-07-30T14:40:00"/>
    <s v="F"/>
    <n v="54"/>
    <s v="White"/>
    <s v="General Practice"/>
    <b v="0"/>
    <m/>
    <x v="37"/>
    <b v="0"/>
    <x v="1"/>
    <s v="Jul"/>
    <x v="3"/>
    <x v="6"/>
    <s v="45-59"/>
    <s v="31-45"/>
    <n v="0"/>
    <n v="0"/>
    <n v="0"/>
    <x v="1"/>
  </r>
  <r>
    <s v="P2475"/>
    <d v="2023-04-14T06:17:00"/>
    <s v="F"/>
    <n v="17"/>
    <s v="White"/>
    <s v="General Practice"/>
    <b v="0"/>
    <m/>
    <x v="17"/>
    <b v="0"/>
    <x v="1"/>
    <s v="Apr"/>
    <x v="5"/>
    <x v="0"/>
    <s v="15-29"/>
    <s v="31-45"/>
    <n v="0"/>
    <n v="0"/>
    <n v="0"/>
    <x v="1"/>
  </r>
  <r>
    <s v="P2476"/>
    <d v="2023-10-14T17:31:00"/>
    <s v="F"/>
    <n v="64"/>
    <s v="White"/>
    <s v="General Practice"/>
    <b v="0"/>
    <m/>
    <x v="49"/>
    <b v="0"/>
    <x v="1"/>
    <s v="Oct"/>
    <x v="1"/>
    <x v="3"/>
    <s v="60-74"/>
    <s v="46-60"/>
    <n v="0"/>
    <n v="0"/>
    <n v="0"/>
    <x v="1"/>
  </r>
  <r>
    <s v="P2477"/>
    <d v="2024-10-28T18:57:00"/>
    <s v="F"/>
    <n v="33"/>
    <s v="White"/>
    <s v="General Practice"/>
    <b v="0"/>
    <m/>
    <x v="36"/>
    <b v="0"/>
    <x v="0"/>
    <s v="Oct"/>
    <x v="4"/>
    <x v="7"/>
    <s v="30-44"/>
    <s v="16-30"/>
    <n v="1"/>
    <n v="0"/>
    <n v="0"/>
    <x v="1"/>
  </r>
  <r>
    <s v="P2478"/>
    <d v="2023-06-01T22:24:00"/>
    <s v="F"/>
    <n v="27"/>
    <s v="White"/>
    <s v="General Practice"/>
    <b v="0"/>
    <m/>
    <x v="23"/>
    <b v="0"/>
    <x v="1"/>
    <s v="Jun"/>
    <x v="2"/>
    <x v="2"/>
    <s v="15-29"/>
    <s v="46-60"/>
    <n v="0"/>
    <n v="0"/>
    <n v="0"/>
    <x v="1"/>
  </r>
  <r>
    <s v="P2479"/>
    <d v="2023-10-18T06:55:00"/>
    <s v="F"/>
    <n v="49"/>
    <s v="White"/>
    <s v="General Practice"/>
    <b v="0"/>
    <m/>
    <x v="34"/>
    <b v="0"/>
    <x v="1"/>
    <s v="Oct"/>
    <x v="0"/>
    <x v="0"/>
    <s v="45-59"/>
    <s v="0-15"/>
    <n v="1"/>
    <n v="0"/>
    <n v="0"/>
    <x v="1"/>
  </r>
  <r>
    <s v="P2480"/>
    <d v="2023-09-11T17:38:00"/>
    <s v="F"/>
    <n v="44"/>
    <s v="White"/>
    <s v="General Practice"/>
    <b v="0"/>
    <m/>
    <x v="38"/>
    <b v="0"/>
    <x v="1"/>
    <s v="Sep"/>
    <x v="4"/>
    <x v="3"/>
    <s v="30-44"/>
    <s v="0-15"/>
    <n v="1"/>
    <n v="0"/>
    <n v="0"/>
    <x v="1"/>
  </r>
  <r>
    <s v="P2481"/>
    <d v="2024-01-25T00:27:00"/>
    <s v="F"/>
    <n v="37"/>
    <s v="White"/>
    <s v="General Practice"/>
    <b v="0"/>
    <m/>
    <x v="36"/>
    <b v="0"/>
    <x v="0"/>
    <s v="Jan"/>
    <x v="2"/>
    <x v="4"/>
    <s v="30-44"/>
    <s v="16-30"/>
    <n v="1"/>
    <n v="0"/>
    <n v="0"/>
    <x v="1"/>
  </r>
  <r>
    <s v="P2482"/>
    <d v="2024-08-05T18:56:00"/>
    <s v="F"/>
    <n v="69"/>
    <s v="White"/>
    <s v="General Practice"/>
    <b v="0"/>
    <m/>
    <x v="19"/>
    <b v="0"/>
    <x v="0"/>
    <s v="Aug"/>
    <x v="4"/>
    <x v="7"/>
    <s v="60-74"/>
    <s v="16-30"/>
    <n v="1"/>
    <n v="0"/>
    <n v="0"/>
    <x v="1"/>
  </r>
  <r>
    <s v="P2483"/>
    <d v="2024-07-11T04:17:00"/>
    <s v="F"/>
    <n v="41"/>
    <s v="White"/>
    <s v="General Practice"/>
    <b v="0"/>
    <m/>
    <x v="1"/>
    <b v="0"/>
    <x v="0"/>
    <s v="Jul"/>
    <x v="2"/>
    <x v="5"/>
    <s v="30-44"/>
    <s v="16-30"/>
    <n v="1"/>
    <n v="0"/>
    <n v="0"/>
    <x v="1"/>
  </r>
  <r>
    <s v="P2484"/>
    <d v="2023-07-30T07:09:00"/>
    <s v="F"/>
    <n v="8"/>
    <s v="White"/>
    <s v="General Practice"/>
    <b v="0"/>
    <m/>
    <x v="29"/>
    <b v="0"/>
    <x v="1"/>
    <s v="Jul"/>
    <x v="3"/>
    <x v="0"/>
    <s v="0-14"/>
    <s v="16-30"/>
    <n v="1"/>
    <n v="0"/>
    <n v="0"/>
    <x v="1"/>
  </r>
  <r>
    <s v="P2485"/>
    <d v="2023-10-25T00:33:00"/>
    <s v="F"/>
    <n v="14"/>
    <s v="White"/>
    <s v="General Practice"/>
    <b v="0"/>
    <m/>
    <x v="29"/>
    <b v="0"/>
    <x v="1"/>
    <s v="Oct"/>
    <x v="0"/>
    <x v="4"/>
    <s v="0-14"/>
    <s v="16-30"/>
    <n v="1"/>
    <n v="0"/>
    <n v="0"/>
    <x v="1"/>
  </r>
  <r>
    <s v="P2486"/>
    <d v="2023-08-29T15:18:00"/>
    <s v="F"/>
    <n v="6"/>
    <s v="White"/>
    <s v="General Practice"/>
    <b v="0"/>
    <m/>
    <x v="3"/>
    <b v="0"/>
    <x v="1"/>
    <s v="Aug"/>
    <x v="6"/>
    <x v="3"/>
    <s v="0-14"/>
    <s v="31-45"/>
    <n v="0"/>
    <n v="0"/>
    <n v="0"/>
    <x v="1"/>
  </r>
  <r>
    <s v="P2487"/>
    <d v="2024-04-25T20:46:00"/>
    <s v="F"/>
    <n v="60"/>
    <s v="White"/>
    <s v="General Practice"/>
    <b v="0"/>
    <m/>
    <x v="13"/>
    <b v="0"/>
    <x v="0"/>
    <s v="Apr"/>
    <x v="2"/>
    <x v="7"/>
    <s v="60-74"/>
    <s v="46-60"/>
    <n v="0"/>
    <n v="0"/>
    <n v="0"/>
    <x v="1"/>
  </r>
  <r>
    <s v="P2488"/>
    <d v="2023-05-05T11:35:00"/>
    <s v="F"/>
    <n v="56"/>
    <s v="White"/>
    <s v="General Practice"/>
    <b v="0"/>
    <m/>
    <x v="45"/>
    <b v="0"/>
    <x v="1"/>
    <s v="May"/>
    <x v="5"/>
    <x v="1"/>
    <s v="45-59"/>
    <s v="16-30"/>
    <n v="1"/>
    <n v="0"/>
    <n v="0"/>
    <x v="1"/>
  </r>
  <r>
    <s v="P2489"/>
    <d v="2024-01-05T00:04:00"/>
    <s v="F"/>
    <n v="30"/>
    <s v="White"/>
    <s v="General Practice"/>
    <b v="0"/>
    <m/>
    <x v="29"/>
    <b v="0"/>
    <x v="0"/>
    <s v="Jan"/>
    <x v="5"/>
    <x v="4"/>
    <s v="30-44"/>
    <s v="16-30"/>
    <n v="1"/>
    <n v="0"/>
    <n v="0"/>
    <x v="1"/>
  </r>
  <r>
    <s v="P2490"/>
    <d v="2024-01-23T16:23:00"/>
    <s v="F"/>
    <n v="75"/>
    <s v="White"/>
    <s v="General Practice"/>
    <b v="0"/>
    <m/>
    <x v="50"/>
    <b v="0"/>
    <x v="0"/>
    <s v="Jan"/>
    <x v="6"/>
    <x v="3"/>
    <s v="75+"/>
    <s v="31-45"/>
    <n v="0"/>
    <n v="0"/>
    <n v="0"/>
    <x v="1"/>
  </r>
  <r>
    <s v="P2491"/>
    <d v="2024-03-25T14:35:00"/>
    <s v="F"/>
    <n v="28"/>
    <s v="White"/>
    <s v="General Practice"/>
    <b v="0"/>
    <m/>
    <x v="32"/>
    <b v="0"/>
    <x v="0"/>
    <s v="Mar"/>
    <x v="4"/>
    <x v="6"/>
    <s v="15-29"/>
    <s v="46-60"/>
    <n v="0"/>
    <n v="0"/>
    <n v="0"/>
    <x v="1"/>
  </r>
  <r>
    <s v="P2492"/>
    <d v="2024-06-06T05:43:00"/>
    <s v="F"/>
    <n v="69"/>
    <s v="White"/>
    <s v="General Practice"/>
    <b v="0"/>
    <m/>
    <x v="47"/>
    <b v="0"/>
    <x v="0"/>
    <s v="Jun"/>
    <x v="2"/>
    <x v="5"/>
    <s v="60-74"/>
    <s v="46-60"/>
    <n v="0"/>
    <n v="0"/>
    <n v="0"/>
    <x v="1"/>
  </r>
  <r>
    <s v="P2493"/>
    <d v="2023-08-20T11:02:00"/>
    <s v="F"/>
    <n v="20"/>
    <s v="White"/>
    <s v="General Practice"/>
    <b v="0"/>
    <m/>
    <x v="14"/>
    <b v="0"/>
    <x v="1"/>
    <s v="Aug"/>
    <x v="3"/>
    <x v="1"/>
    <s v="15-29"/>
    <s v="46-60"/>
    <n v="0"/>
    <n v="0"/>
    <n v="0"/>
    <x v="1"/>
  </r>
  <r>
    <s v="P2494"/>
    <d v="2023-12-10T20:34:00"/>
    <s v="F"/>
    <n v="53"/>
    <s v="White"/>
    <s v="General Practice"/>
    <b v="0"/>
    <m/>
    <x v="14"/>
    <b v="0"/>
    <x v="1"/>
    <s v="Dec"/>
    <x v="3"/>
    <x v="7"/>
    <s v="45-59"/>
    <s v="46-60"/>
    <n v="0"/>
    <n v="0"/>
    <n v="0"/>
    <x v="1"/>
  </r>
  <r>
    <s v="P2495"/>
    <d v="2024-08-11T05:23:00"/>
    <s v="F"/>
    <n v="32"/>
    <s v="White"/>
    <s v="General Practice"/>
    <b v="0"/>
    <m/>
    <x v="1"/>
    <b v="0"/>
    <x v="0"/>
    <s v="Aug"/>
    <x v="3"/>
    <x v="5"/>
    <s v="30-44"/>
    <s v="16-30"/>
    <n v="1"/>
    <n v="0"/>
    <n v="0"/>
    <x v="1"/>
  </r>
  <r>
    <s v="P2496"/>
    <d v="2023-12-11T17:44:00"/>
    <s v="F"/>
    <n v="4"/>
    <s v="White"/>
    <s v="General Practice"/>
    <b v="0"/>
    <m/>
    <x v="48"/>
    <b v="0"/>
    <x v="1"/>
    <s v="Dec"/>
    <x v="4"/>
    <x v="3"/>
    <s v="0-14"/>
    <s v="16-30"/>
    <n v="1"/>
    <n v="0"/>
    <n v="0"/>
    <x v="1"/>
  </r>
  <r>
    <s v="P2497"/>
    <d v="2024-09-17T15:43:00"/>
    <s v="F"/>
    <n v="67"/>
    <s v="White"/>
    <s v="General Practice"/>
    <b v="0"/>
    <m/>
    <x v="10"/>
    <b v="0"/>
    <x v="0"/>
    <s v="Sep"/>
    <x v="6"/>
    <x v="3"/>
    <s v="60-74"/>
    <s v="31-45"/>
    <n v="0"/>
    <n v="0"/>
    <n v="0"/>
    <x v="1"/>
  </r>
  <r>
    <s v="P2498"/>
    <d v="2023-04-16T19:37:00"/>
    <s v="F"/>
    <n v="17"/>
    <s v="White"/>
    <s v="General Practice"/>
    <b v="0"/>
    <m/>
    <x v="32"/>
    <b v="0"/>
    <x v="1"/>
    <s v="Apr"/>
    <x v="3"/>
    <x v="7"/>
    <s v="15-29"/>
    <s v="46-60"/>
    <n v="0"/>
    <n v="0"/>
    <n v="0"/>
    <x v="1"/>
  </r>
  <r>
    <s v="P2499"/>
    <d v="2024-08-19T04:40:00"/>
    <s v="F"/>
    <n v="44"/>
    <s v="White"/>
    <s v="General Practice"/>
    <b v="0"/>
    <m/>
    <x v="27"/>
    <b v="0"/>
    <x v="0"/>
    <s v="Aug"/>
    <x v="4"/>
    <x v="5"/>
    <s v="30-44"/>
    <s v="46-60"/>
    <n v="0"/>
    <n v="0"/>
    <n v="0"/>
    <x v="1"/>
  </r>
  <r>
    <s v="P2500"/>
    <d v="2024-09-09T17:25:00"/>
    <s v="F"/>
    <n v="70"/>
    <s v="White"/>
    <s v="General Practice"/>
    <b v="0"/>
    <m/>
    <x v="14"/>
    <b v="0"/>
    <x v="0"/>
    <s v="Sep"/>
    <x v="4"/>
    <x v="3"/>
    <s v="60-74"/>
    <s v="46-60"/>
    <n v="0"/>
    <n v="0"/>
    <n v="0"/>
    <x v="1"/>
  </r>
  <r>
    <s v="P2501"/>
    <d v="2024-10-12T07:34:00"/>
    <s v="F"/>
    <n v="27"/>
    <s v="White"/>
    <s v="General Practice"/>
    <b v="0"/>
    <m/>
    <x v="10"/>
    <b v="0"/>
    <x v="0"/>
    <s v="Oct"/>
    <x v="1"/>
    <x v="0"/>
    <s v="15-29"/>
    <s v="31-45"/>
    <n v="0"/>
    <n v="0"/>
    <n v="0"/>
    <x v="1"/>
  </r>
  <r>
    <s v="P2502"/>
    <d v="2023-10-18T07:28:00"/>
    <s v="F"/>
    <n v="34"/>
    <s v="White"/>
    <s v="General Practice"/>
    <b v="0"/>
    <m/>
    <x v="23"/>
    <b v="0"/>
    <x v="1"/>
    <s v="Oct"/>
    <x v="0"/>
    <x v="0"/>
    <s v="30-44"/>
    <s v="46-60"/>
    <n v="0"/>
    <n v="0"/>
    <n v="0"/>
    <x v="1"/>
  </r>
  <r>
    <s v="P2503"/>
    <d v="2024-02-17T21:15:00"/>
    <s v="F"/>
    <n v="77"/>
    <s v="White"/>
    <s v="General Practice"/>
    <b v="0"/>
    <m/>
    <x v="47"/>
    <b v="0"/>
    <x v="0"/>
    <s v="Feb"/>
    <x v="1"/>
    <x v="2"/>
    <s v="75+"/>
    <s v="46-60"/>
    <n v="0"/>
    <n v="0"/>
    <n v="0"/>
    <x v="1"/>
  </r>
  <r>
    <s v="P2504"/>
    <d v="2024-06-20T07:20:00"/>
    <s v="F"/>
    <n v="19"/>
    <s v="White"/>
    <s v="General Practice"/>
    <b v="0"/>
    <m/>
    <x v="21"/>
    <b v="0"/>
    <x v="0"/>
    <s v="Jun"/>
    <x v="2"/>
    <x v="0"/>
    <s v="15-29"/>
    <s v="46-60"/>
    <n v="0"/>
    <n v="0"/>
    <n v="0"/>
    <x v="1"/>
  </r>
  <r>
    <s v="P2505"/>
    <d v="2023-12-01T13:16:00"/>
    <s v="F"/>
    <n v="70"/>
    <s v="White"/>
    <s v="General Practice"/>
    <b v="0"/>
    <m/>
    <x v="4"/>
    <b v="0"/>
    <x v="1"/>
    <s v="Dec"/>
    <x v="5"/>
    <x v="6"/>
    <s v="60-74"/>
    <s v="0-15"/>
    <n v="1"/>
    <n v="0"/>
    <n v="0"/>
    <x v="1"/>
  </r>
  <r>
    <s v="P2506"/>
    <d v="2023-11-02T11:34:00"/>
    <s v="F"/>
    <n v="55"/>
    <s v="White"/>
    <s v="General Practice"/>
    <b v="0"/>
    <m/>
    <x v="0"/>
    <b v="0"/>
    <x v="1"/>
    <s v="Nov"/>
    <x v="2"/>
    <x v="1"/>
    <s v="45-59"/>
    <s v="31-45"/>
    <n v="0"/>
    <n v="0"/>
    <n v="0"/>
    <x v="1"/>
  </r>
  <r>
    <s v="P2507"/>
    <d v="2024-04-30T00:59:00"/>
    <s v="F"/>
    <n v="59"/>
    <s v="White"/>
    <s v="General Practice"/>
    <b v="0"/>
    <m/>
    <x v="0"/>
    <b v="0"/>
    <x v="0"/>
    <s v="Apr"/>
    <x v="6"/>
    <x v="4"/>
    <s v="45-59"/>
    <s v="31-45"/>
    <n v="0"/>
    <n v="0"/>
    <n v="0"/>
    <x v="1"/>
  </r>
  <r>
    <s v="P2508"/>
    <d v="2024-09-19T23:19:00"/>
    <s v="F"/>
    <n v="33"/>
    <s v="White"/>
    <s v="General Practice"/>
    <b v="0"/>
    <m/>
    <x v="40"/>
    <b v="0"/>
    <x v="0"/>
    <s v="Sep"/>
    <x v="2"/>
    <x v="2"/>
    <s v="30-44"/>
    <s v="31-45"/>
    <n v="0"/>
    <n v="0"/>
    <n v="0"/>
    <x v="1"/>
  </r>
  <r>
    <s v="P2509"/>
    <d v="2023-09-22T20:57:00"/>
    <s v="F"/>
    <n v="1"/>
    <s v="White"/>
    <s v="General Practice"/>
    <b v="0"/>
    <m/>
    <x v="27"/>
    <b v="0"/>
    <x v="1"/>
    <s v="Sep"/>
    <x v="5"/>
    <x v="7"/>
    <s v="0-14"/>
    <s v="46-60"/>
    <n v="0"/>
    <n v="0"/>
    <n v="0"/>
    <x v="1"/>
  </r>
  <r>
    <s v="P2510"/>
    <d v="2023-04-10T04:24:00"/>
    <s v="F"/>
    <n v="35"/>
    <s v="White"/>
    <s v="General Practice"/>
    <b v="0"/>
    <m/>
    <x v="31"/>
    <b v="0"/>
    <x v="1"/>
    <s v="Apr"/>
    <x v="4"/>
    <x v="5"/>
    <s v="30-44"/>
    <s v="16-30"/>
    <n v="1"/>
    <n v="0"/>
    <n v="0"/>
    <x v="1"/>
  </r>
  <r>
    <s v="P2511"/>
    <d v="2024-05-02T20:04:00"/>
    <s v="F"/>
    <n v="53"/>
    <s v="White"/>
    <s v="General Practice"/>
    <b v="0"/>
    <m/>
    <x v="45"/>
    <b v="0"/>
    <x v="0"/>
    <s v="May"/>
    <x v="2"/>
    <x v="7"/>
    <s v="45-59"/>
    <s v="16-30"/>
    <n v="1"/>
    <n v="0"/>
    <n v="0"/>
    <x v="1"/>
  </r>
  <r>
    <s v="P2512"/>
    <d v="2023-06-05T18:45:00"/>
    <s v="F"/>
    <n v="72"/>
    <s v="White"/>
    <s v="General Practice"/>
    <b v="0"/>
    <m/>
    <x v="18"/>
    <b v="0"/>
    <x v="1"/>
    <s v="Jun"/>
    <x v="4"/>
    <x v="7"/>
    <s v="60-74"/>
    <s v="16-30"/>
    <n v="1"/>
    <n v="0"/>
    <n v="0"/>
    <x v="1"/>
  </r>
  <r>
    <s v="P2513"/>
    <d v="2023-12-04T15:37:00"/>
    <s v="F"/>
    <n v="20"/>
    <s v="White"/>
    <s v="General Practice"/>
    <b v="0"/>
    <m/>
    <x v="25"/>
    <b v="0"/>
    <x v="1"/>
    <s v="Dec"/>
    <x v="4"/>
    <x v="3"/>
    <s v="15-29"/>
    <s v="46-60"/>
    <n v="0"/>
    <n v="0"/>
    <n v="0"/>
    <x v="1"/>
  </r>
  <r>
    <s v="P2514"/>
    <d v="2023-08-14T03:37:00"/>
    <s v="F"/>
    <n v="6"/>
    <s v="White"/>
    <s v="General Practice"/>
    <b v="0"/>
    <m/>
    <x v="47"/>
    <b v="0"/>
    <x v="1"/>
    <s v="Aug"/>
    <x v="4"/>
    <x v="5"/>
    <s v="0-14"/>
    <s v="46-60"/>
    <n v="0"/>
    <n v="0"/>
    <n v="0"/>
    <x v="1"/>
  </r>
  <r>
    <s v="P2515"/>
    <d v="2024-07-05T01:24:00"/>
    <s v="F"/>
    <n v="39"/>
    <s v="White"/>
    <s v="General Practice"/>
    <b v="0"/>
    <m/>
    <x v="5"/>
    <b v="0"/>
    <x v="0"/>
    <s v="Jul"/>
    <x v="5"/>
    <x v="4"/>
    <s v="30-44"/>
    <s v="46-60"/>
    <n v="0"/>
    <n v="0"/>
    <n v="0"/>
    <x v="1"/>
  </r>
  <r>
    <s v="P2516"/>
    <d v="2024-09-11T00:02:00"/>
    <s v="F"/>
    <n v="37"/>
    <s v="White"/>
    <s v="General Practice"/>
    <b v="0"/>
    <m/>
    <x v="46"/>
    <b v="0"/>
    <x v="0"/>
    <s v="Sep"/>
    <x v="0"/>
    <x v="4"/>
    <s v="30-44"/>
    <s v="16-30"/>
    <n v="1"/>
    <n v="0"/>
    <n v="0"/>
    <x v="1"/>
  </r>
  <r>
    <s v="P2517"/>
    <d v="2024-01-18T15:35:00"/>
    <s v="F"/>
    <n v="42"/>
    <s v="White"/>
    <s v="General Practice"/>
    <b v="0"/>
    <m/>
    <x v="23"/>
    <b v="0"/>
    <x v="0"/>
    <s v="Jan"/>
    <x v="2"/>
    <x v="3"/>
    <s v="30-44"/>
    <s v="46-60"/>
    <n v="0"/>
    <n v="0"/>
    <n v="0"/>
    <x v="1"/>
  </r>
  <r>
    <s v="P2518"/>
    <d v="2023-04-24T17:51:00"/>
    <s v="F"/>
    <n v="74"/>
    <s v="White"/>
    <s v="General Practice"/>
    <b v="0"/>
    <m/>
    <x v="20"/>
    <b v="0"/>
    <x v="1"/>
    <s v="Apr"/>
    <x v="4"/>
    <x v="3"/>
    <s v="60-74"/>
    <s v="16-30"/>
    <n v="1"/>
    <n v="0"/>
    <n v="0"/>
    <x v="1"/>
  </r>
  <r>
    <s v="P2519"/>
    <d v="2023-12-15T06:08:00"/>
    <s v="F"/>
    <n v="21"/>
    <s v="White"/>
    <s v="General Practice"/>
    <b v="0"/>
    <m/>
    <x v="1"/>
    <b v="0"/>
    <x v="1"/>
    <s v="Dec"/>
    <x v="5"/>
    <x v="0"/>
    <s v="15-29"/>
    <s v="16-30"/>
    <n v="1"/>
    <n v="0"/>
    <n v="0"/>
    <x v="1"/>
  </r>
  <r>
    <s v="P2520"/>
    <d v="2023-06-01T18:31:00"/>
    <s v="F"/>
    <n v="79"/>
    <s v="White"/>
    <s v="General Practice"/>
    <b v="0"/>
    <m/>
    <x v="50"/>
    <b v="0"/>
    <x v="1"/>
    <s v="Jun"/>
    <x v="2"/>
    <x v="7"/>
    <s v="75+"/>
    <s v="31-45"/>
    <n v="0"/>
    <n v="0"/>
    <n v="0"/>
    <x v="1"/>
  </r>
  <r>
    <s v="P2521"/>
    <d v="2024-09-03T13:18:00"/>
    <s v="F"/>
    <n v="62"/>
    <s v="White"/>
    <s v="General Practice"/>
    <b v="0"/>
    <n v="0"/>
    <x v="43"/>
    <b v="0"/>
    <x v="0"/>
    <s v="Sep"/>
    <x v="6"/>
    <x v="6"/>
    <s v="60-74"/>
    <s v="46-60"/>
    <n v="0"/>
    <n v="0"/>
    <n v="0"/>
    <x v="1"/>
  </r>
  <r>
    <s v="P2522"/>
    <d v="2023-05-28T13:19:00"/>
    <s v="F"/>
    <n v="77"/>
    <s v="White"/>
    <s v="General Practice"/>
    <b v="0"/>
    <n v="0"/>
    <x v="25"/>
    <b v="0"/>
    <x v="1"/>
    <s v="May"/>
    <x v="3"/>
    <x v="6"/>
    <s v="75+"/>
    <s v="46-60"/>
    <n v="0"/>
    <n v="0"/>
    <n v="0"/>
    <x v="1"/>
  </r>
  <r>
    <s v="P2523"/>
    <d v="2024-10-29T09:13:00"/>
    <s v="F"/>
    <n v="21"/>
    <s v="White"/>
    <s v="General Practice"/>
    <b v="0"/>
    <n v="0"/>
    <x v="45"/>
    <b v="0"/>
    <x v="0"/>
    <s v="Oct"/>
    <x v="6"/>
    <x v="1"/>
    <s v="15-29"/>
    <s v="16-30"/>
    <n v="1"/>
    <n v="0"/>
    <n v="0"/>
    <x v="1"/>
  </r>
  <r>
    <s v="P2524"/>
    <d v="2024-05-23T23:32:00"/>
    <s v="F"/>
    <n v="26"/>
    <s v="White"/>
    <s v="General Practice"/>
    <b v="0"/>
    <n v="1"/>
    <x v="22"/>
    <b v="0"/>
    <x v="0"/>
    <s v="May"/>
    <x v="2"/>
    <x v="2"/>
    <s v="15-29"/>
    <s v="31-45"/>
    <n v="0"/>
    <n v="0"/>
    <n v="0"/>
    <x v="1"/>
  </r>
  <r>
    <s v="P2525"/>
    <d v="2024-04-20T13:39:00"/>
    <s v="F"/>
    <n v="57"/>
    <s v="White"/>
    <s v="General Practice"/>
    <b v="0"/>
    <n v="1"/>
    <x v="48"/>
    <b v="0"/>
    <x v="0"/>
    <s v="Apr"/>
    <x v="1"/>
    <x v="6"/>
    <s v="45-59"/>
    <s v="16-30"/>
    <n v="1"/>
    <n v="0"/>
    <n v="0"/>
    <x v="1"/>
  </r>
  <r>
    <s v="P2526"/>
    <d v="2024-08-30T06:30:00"/>
    <s v="F"/>
    <n v="33"/>
    <s v="White"/>
    <s v="General Practice"/>
    <b v="0"/>
    <n v="2"/>
    <x v="37"/>
    <b v="0"/>
    <x v="0"/>
    <s v="Aug"/>
    <x v="5"/>
    <x v="0"/>
    <s v="30-44"/>
    <s v="31-45"/>
    <n v="0"/>
    <n v="0"/>
    <n v="0"/>
    <x v="1"/>
  </r>
  <r>
    <s v="P2527"/>
    <d v="2023-11-05T06:35:00"/>
    <s v="F"/>
    <n v="15"/>
    <s v="White"/>
    <s v="General Practice"/>
    <b v="0"/>
    <n v="2"/>
    <x v="6"/>
    <b v="0"/>
    <x v="1"/>
    <s v="Nov"/>
    <x v="3"/>
    <x v="0"/>
    <s v="15-29"/>
    <s v="31-45"/>
    <n v="0"/>
    <n v="0"/>
    <n v="0"/>
    <x v="1"/>
  </r>
  <r>
    <s v="P2528"/>
    <d v="2024-02-17T22:57:00"/>
    <s v="F"/>
    <n v="5"/>
    <s v="White"/>
    <s v="General Practice"/>
    <b v="0"/>
    <n v="2"/>
    <x v="44"/>
    <b v="0"/>
    <x v="0"/>
    <s v="Feb"/>
    <x v="1"/>
    <x v="2"/>
    <s v="0-14"/>
    <s v="31-45"/>
    <n v="0"/>
    <n v="0"/>
    <n v="0"/>
    <x v="1"/>
  </r>
  <r>
    <s v="P2529"/>
    <d v="2023-12-06T04:00:00"/>
    <s v="F"/>
    <n v="32"/>
    <s v="White"/>
    <s v="General Practice"/>
    <b v="0"/>
    <n v="2"/>
    <x v="21"/>
    <b v="0"/>
    <x v="1"/>
    <s v="Dec"/>
    <x v="0"/>
    <x v="5"/>
    <s v="30-44"/>
    <s v="46-60"/>
    <n v="0"/>
    <n v="0"/>
    <n v="0"/>
    <x v="1"/>
  </r>
  <r>
    <s v="P2530"/>
    <d v="2024-01-17T08:36:00"/>
    <s v="F"/>
    <n v="18"/>
    <s v="White"/>
    <s v="General Practice"/>
    <b v="0"/>
    <n v="3"/>
    <x v="46"/>
    <b v="0"/>
    <x v="0"/>
    <s v="Jan"/>
    <x v="0"/>
    <x v="0"/>
    <s v="15-29"/>
    <s v="16-30"/>
    <n v="1"/>
    <n v="0"/>
    <n v="0"/>
    <x v="1"/>
  </r>
  <r>
    <s v="P2531"/>
    <d v="2023-09-17T03:09:00"/>
    <s v="F"/>
    <n v="9"/>
    <s v="White"/>
    <s v="General Practice"/>
    <b v="0"/>
    <n v="3"/>
    <x v="37"/>
    <b v="0"/>
    <x v="1"/>
    <s v="Sep"/>
    <x v="3"/>
    <x v="5"/>
    <s v="0-14"/>
    <s v="31-45"/>
    <n v="0"/>
    <n v="0"/>
    <n v="0"/>
    <x v="1"/>
  </r>
  <r>
    <s v="P2532"/>
    <d v="2023-05-10T16:48:00"/>
    <s v="F"/>
    <n v="39"/>
    <s v="White"/>
    <s v="General Practice"/>
    <b v="0"/>
    <n v="3"/>
    <x v="7"/>
    <b v="0"/>
    <x v="1"/>
    <s v="May"/>
    <x v="0"/>
    <x v="3"/>
    <s v="30-44"/>
    <s v="16-30"/>
    <n v="1"/>
    <n v="0"/>
    <n v="0"/>
    <x v="1"/>
  </r>
  <r>
    <s v="P2533"/>
    <d v="2024-04-08T23:13:00"/>
    <s v="F"/>
    <n v="23"/>
    <s v="White"/>
    <s v="General Practice"/>
    <b v="0"/>
    <n v="4"/>
    <x v="4"/>
    <b v="0"/>
    <x v="0"/>
    <s v="Apr"/>
    <x v="4"/>
    <x v="2"/>
    <s v="15-29"/>
    <s v="0-15"/>
    <n v="1"/>
    <n v="0"/>
    <n v="0"/>
    <x v="1"/>
  </r>
  <r>
    <s v="P2534"/>
    <d v="2024-08-19T03:45:00"/>
    <s v="F"/>
    <n v="42"/>
    <s v="White"/>
    <s v="General Practice"/>
    <b v="0"/>
    <n v="4"/>
    <x v="0"/>
    <b v="0"/>
    <x v="0"/>
    <s v="Aug"/>
    <x v="4"/>
    <x v="5"/>
    <s v="30-44"/>
    <s v="31-45"/>
    <n v="0"/>
    <n v="0"/>
    <n v="0"/>
    <x v="1"/>
  </r>
  <r>
    <s v="P2535"/>
    <d v="2023-06-27T19:47:00"/>
    <s v="F"/>
    <n v="70"/>
    <s v="White"/>
    <s v="General Practice"/>
    <b v="0"/>
    <n v="4"/>
    <x v="50"/>
    <b v="0"/>
    <x v="1"/>
    <s v="Jun"/>
    <x v="6"/>
    <x v="7"/>
    <s v="60-74"/>
    <s v="31-45"/>
    <n v="0"/>
    <n v="0"/>
    <n v="0"/>
    <x v="1"/>
  </r>
  <r>
    <s v="P2536"/>
    <d v="2023-04-22T22:10:00"/>
    <s v="F"/>
    <n v="58"/>
    <s v="White"/>
    <s v="General Practice"/>
    <b v="0"/>
    <n v="5"/>
    <x v="15"/>
    <b v="0"/>
    <x v="1"/>
    <s v="Apr"/>
    <x v="1"/>
    <x v="2"/>
    <s v="45-59"/>
    <s v="31-45"/>
    <n v="0"/>
    <n v="0"/>
    <n v="0"/>
    <x v="1"/>
  </r>
  <r>
    <s v="P2537"/>
    <d v="2023-04-02T00:43:00"/>
    <s v="F"/>
    <n v="29"/>
    <s v="White"/>
    <s v="General Practice"/>
    <b v="0"/>
    <n v="5"/>
    <x v="41"/>
    <b v="0"/>
    <x v="1"/>
    <s v="Apr"/>
    <x v="3"/>
    <x v="4"/>
    <s v="15-29"/>
    <s v="16-30"/>
    <n v="1"/>
    <n v="0"/>
    <n v="0"/>
    <x v="1"/>
  </r>
  <r>
    <s v="P2538"/>
    <d v="2023-08-19T23:35:00"/>
    <s v="F"/>
    <n v="3"/>
    <s v="White"/>
    <s v="General Practice"/>
    <b v="0"/>
    <n v="5"/>
    <x v="8"/>
    <b v="0"/>
    <x v="1"/>
    <s v="Aug"/>
    <x v="1"/>
    <x v="2"/>
    <s v="0-14"/>
    <s v="31-45"/>
    <n v="0"/>
    <n v="0"/>
    <n v="0"/>
    <x v="1"/>
  </r>
  <r>
    <s v="P2539"/>
    <d v="2023-12-29T08:14:00"/>
    <s v="F"/>
    <n v="58"/>
    <s v="White"/>
    <s v="General Practice"/>
    <b v="0"/>
    <n v="5"/>
    <x v="39"/>
    <b v="0"/>
    <x v="1"/>
    <s v="Dec"/>
    <x v="5"/>
    <x v="0"/>
    <s v="45-59"/>
    <s v="0-15"/>
    <n v="1"/>
    <n v="0"/>
    <n v="0"/>
    <x v="1"/>
  </r>
  <r>
    <s v="P2540"/>
    <d v="2023-05-01T06:05:00"/>
    <s v="F"/>
    <n v="77"/>
    <s v="White"/>
    <s v="General Practice"/>
    <b v="0"/>
    <n v="5"/>
    <x v="23"/>
    <b v="0"/>
    <x v="1"/>
    <s v="May"/>
    <x v="4"/>
    <x v="0"/>
    <s v="75+"/>
    <s v="46-60"/>
    <n v="0"/>
    <n v="0"/>
    <n v="0"/>
    <x v="1"/>
  </r>
  <r>
    <s v="P2541"/>
    <d v="2024-05-18T07:46:00"/>
    <s v="F"/>
    <n v="23"/>
    <s v="White"/>
    <s v="General Practice"/>
    <b v="0"/>
    <n v="6"/>
    <x v="33"/>
    <b v="0"/>
    <x v="0"/>
    <s v="May"/>
    <x v="1"/>
    <x v="0"/>
    <s v="15-29"/>
    <s v="31-45"/>
    <n v="0"/>
    <n v="0"/>
    <n v="0"/>
    <x v="1"/>
  </r>
  <r>
    <s v="P2542"/>
    <d v="2024-03-26T05:07:00"/>
    <s v="F"/>
    <n v="11"/>
    <s v="White"/>
    <s v="General Practice"/>
    <b v="0"/>
    <n v="6"/>
    <x v="21"/>
    <b v="0"/>
    <x v="0"/>
    <s v="Mar"/>
    <x v="6"/>
    <x v="5"/>
    <s v="0-14"/>
    <s v="46-60"/>
    <n v="0"/>
    <n v="0"/>
    <n v="0"/>
    <x v="1"/>
  </r>
  <r>
    <s v="P2543"/>
    <d v="2023-10-15T07:04:00"/>
    <s v="F"/>
    <n v="68"/>
    <s v="White"/>
    <s v="General Practice"/>
    <b v="0"/>
    <n v="7"/>
    <x v="26"/>
    <b v="0"/>
    <x v="1"/>
    <s v="Oct"/>
    <x v="3"/>
    <x v="0"/>
    <s v="60-74"/>
    <s v="31-45"/>
    <n v="0"/>
    <n v="0"/>
    <n v="0"/>
    <x v="1"/>
  </r>
  <r>
    <s v="P2544"/>
    <d v="2023-05-03T06:23:00"/>
    <s v="F"/>
    <n v="31"/>
    <s v="White"/>
    <s v="General Practice"/>
    <b v="0"/>
    <n v="7"/>
    <x v="6"/>
    <b v="0"/>
    <x v="1"/>
    <s v="May"/>
    <x v="0"/>
    <x v="0"/>
    <s v="30-44"/>
    <s v="31-45"/>
    <n v="0"/>
    <n v="0"/>
    <n v="0"/>
    <x v="1"/>
  </r>
  <r>
    <s v="P2545"/>
    <d v="2023-11-05T09:45:00"/>
    <s v="F"/>
    <n v="61"/>
    <s v="White"/>
    <s v="General Practice"/>
    <b v="0"/>
    <n v="7"/>
    <x v="25"/>
    <b v="0"/>
    <x v="1"/>
    <s v="Nov"/>
    <x v="3"/>
    <x v="1"/>
    <s v="60-74"/>
    <s v="46-60"/>
    <n v="0"/>
    <n v="0"/>
    <n v="0"/>
    <x v="1"/>
  </r>
  <r>
    <s v="P2546"/>
    <d v="2023-12-08T22:00:00"/>
    <s v="F"/>
    <n v="14"/>
    <s v="White"/>
    <s v="General Practice"/>
    <b v="0"/>
    <n v="7"/>
    <x v="33"/>
    <b v="0"/>
    <x v="1"/>
    <s v="Dec"/>
    <x v="5"/>
    <x v="2"/>
    <s v="0-14"/>
    <s v="31-45"/>
    <n v="0"/>
    <n v="0"/>
    <n v="0"/>
    <x v="1"/>
  </r>
  <r>
    <s v="P2547"/>
    <d v="2023-05-23T15:37:00"/>
    <s v="F"/>
    <n v="8"/>
    <s v="White"/>
    <s v="General Practice"/>
    <b v="0"/>
    <n v="7"/>
    <x v="39"/>
    <b v="0"/>
    <x v="1"/>
    <s v="May"/>
    <x v="6"/>
    <x v="3"/>
    <s v="0-14"/>
    <s v="0-15"/>
    <n v="1"/>
    <n v="0"/>
    <n v="1"/>
    <x v="1"/>
  </r>
  <r>
    <s v="P2548"/>
    <d v="2023-08-21T02:28:00"/>
    <s v="F"/>
    <n v="69"/>
    <s v="White"/>
    <s v="General Practice"/>
    <b v="0"/>
    <n v="7"/>
    <x v="46"/>
    <b v="0"/>
    <x v="1"/>
    <s v="Aug"/>
    <x v="4"/>
    <x v="4"/>
    <s v="60-74"/>
    <s v="16-30"/>
    <n v="1"/>
    <n v="0"/>
    <n v="1"/>
    <x v="1"/>
  </r>
  <r>
    <s v="P2549"/>
    <d v="2024-02-01T07:32:00"/>
    <s v="F"/>
    <n v="39"/>
    <s v="White"/>
    <s v="General Practice"/>
    <b v="0"/>
    <n v="8"/>
    <x v="22"/>
    <b v="0"/>
    <x v="0"/>
    <s v="Feb"/>
    <x v="2"/>
    <x v="0"/>
    <s v="30-44"/>
    <s v="31-45"/>
    <n v="0"/>
    <n v="0"/>
    <n v="0"/>
    <x v="1"/>
  </r>
  <r>
    <s v="P2550"/>
    <d v="2023-10-05T07:24:00"/>
    <s v="F"/>
    <n v="18"/>
    <s v="White"/>
    <s v="General Practice"/>
    <b v="0"/>
    <n v="8"/>
    <x v="34"/>
    <b v="0"/>
    <x v="1"/>
    <s v="Oct"/>
    <x v="2"/>
    <x v="0"/>
    <s v="15-29"/>
    <s v="0-15"/>
    <n v="1"/>
    <n v="0"/>
    <n v="1"/>
    <x v="1"/>
  </r>
  <r>
    <s v="P2551"/>
    <d v="2024-02-27T11:54:00"/>
    <s v="F"/>
    <n v="22"/>
    <s v="White"/>
    <s v="General Practice"/>
    <b v="0"/>
    <n v="8"/>
    <x v="25"/>
    <b v="0"/>
    <x v="0"/>
    <s v="Feb"/>
    <x v="6"/>
    <x v="1"/>
    <s v="15-29"/>
    <s v="46-60"/>
    <n v="0"/>
    <n v="0"/>
    <n v="0"/>
    <x v="1"/>
  </r>
  <r>
    <s v="P2552"/>
    <d v="2023-05-09T19:16:00"/>
    <s v="F"/>
    <n v="58"/>
    <s v="White"/>
    <s v="General Practice"/>
    <b v="0"/>
    <n v="9"/>
    <x v="20"/>
    <b v="0"/>
    <x v="1"/>
    <s v="May"/>
    <x v="6"/>
    <x v="7"/>
    <s v="45-59"/>
    <s v="16-30"/>
    <n v="1"/>
    <n v="0"/>
    <n v="1"/>
    <x v="1"/>
  </r>
  <r>
    <s v="P2553"/>
    <d v="2023-11-16T18:04:00"/>
    <s v="F"/>
    <n v="49"/>
    <s v="White"/>
    <s v="General Practice"/>
    <b v="0"/>
    <n v="9"/>
    <x v="48"/>
    <b v="0"/>
    <x v="1"/>
    <s v="Nov"/>
    <x v="2"/>
    <x v="7"/>
    <s v="45-59"/>
    <s v="16-30"/>
    <n v="1"/>
    <n v="0"/>
    <n v="1"/>
    <x v="1"/>
  </r>
  <r>
    <s v="P2554"/>
    <d v="2023-11-09T16:37:00"/>
    <s v="F"/>
    <n v="71"/>
    <s v="White"/>
    <s v="General Practice"/>
    <b v="0"/>
    <n v="9"/>
    <x v="35"/>
    <b v="0"/>
    <x v="1"/>
    <s v="Nov"/>
    <x v="2"/>
    <x v="3"/>
    <s v="60-74"/>
    <s v="16-30"/>
    <n v="1"/>
    <n v="0"/>
    <n v="1"/>
    <x v="1"/>
  </r>
  <r>
    <s v="P2555"/>
    <d v="2024-01-02T18:53:00"/>
    <s v="F"/>
    <n v="40"/>
    <s v="White"/>
    <s v="General Practice"/>
    <b v="0"/>
    <n v="9"/>
    <x v="36"/>
    <b v="0"/>
    <x v="0"/>
    <s v="Jan"/>
    <x v="6"/>
    <x v="7"/>
    <s v="30-44"/>
    <s v="16-30"/>
    <n v="1"/>
    <n v="0"/>
    <n v="1"/>
    <x v="1"/>
  </r>
  <r>
    <s v="P2556"/>
    <d v="2024-08-30T02:51:00"/>
    <s v="F"/>
    <n v="27"/>
    <s v="White"/>
    <s v="General Practice"/>
    <b v="0"/>
    <n v="9"/>
    <x v="8"/>
    <b v="0"/>
    <x v="0"/>
    <s v="Aug"/>
    <x v="5"/>
    <x v="4"/>
    <s v="15-29"/>
    <s v="31-45"/>
    <n v="0"/>
    <n v="0"/>
    <n v="0"/>
    <x v="1"/>
  </r>
  <r>
    <s v="P2557"/>
    <d v="2024-10-19T03:55:00"/>
    <s v="F"/>
    <n v="49"/>
    <s v="White"/>
    <s v="General Practice"/>
    <b v="0"/>
    <n v="9"/>
    <x v="23"/>
    <b v="0"/>
    <x v="0"/>
    <s v="Oct"/>
    <x v="1"/>
    <x v="5"/>
    <s v="45-59"/>
    <s v="46-60"/>
    <n v="0"/>
    <n v="0"/>
    <n v="0"/>
    <x v="1"/>
  </r>
  <r>
    <s v="P2558"/>
    <d v="2024-08-23T22:21:00"/>
    <s v="F"/>
    <n v="74"/>
    <s v="White"/>
    <s v="General Practice"/>
    <b v="0"/>
    <n v="10"/>
    <x v="13"/>
    <b v="0"/>
    <x v="0"/>
    <s v="Aug"/>
    <x v="5"/>
    <x v="2"/>
    <s v="60-74"/>
    <s v="46-60"/>
    <n v="0"/>
    <n v="0"/>
    <n v="0"/>
    <x v="1"/>
  </r>
  <r>
    <s v="P2559"/>
    <d v="2024-05-16T11:02:00"/>
    <s v="F"/>
    <n v="26"/>
    <s v="White"/>
    <s v="General Practice"/>
    <b v="0"/>
    <n v="10"/>
    <x v="17"/>
    <b v="0"/>
    <x v="0"/>
    <s v="May"/>
    <x v="2"/>
    <x v="1"/>
    <s v="15-29"/>
    <s v="31-45"/>
    <n v="0"/>
    <n v="0"/>
    <n v="0"/>
    <x v="1"/>
  </r>
  <r>
    <s v="P2560"/>
    <d v="2023-05-17T02:57:00"/>
    <s v="F"/>
    <n v="39"/>
    <s v="White"/>
    <s v="General Practice"/>
    <b v="0"/>
    <n v="10"/>
    <x v="31"/>
    <b v="0"/>
    <x v="1"/>
    <s v="May"/>
    <x v="0"/>
    <x v="4"/>
    <s v="30-44"/>
    <s v="16-30"/>
    <n v="1"/>
    <n v="0"/>
    <n v="1"/>
    <x v="1"/>
  </r>
  <r>
    <s v="P2561"/>
    <d v="2024-08-30T06:27:00"/>
    <s v="F"/>
    <n v="57"/>
    <s v="White"/>
    <s v="Neurology"/>
    <b v="0"/>
    <m/>
    <x v="32"/>
    <b v="0"/>
    <x v="0"/>
    <s v="Aug"/>
    <x v="5"/>
    <x v="0"/>
    <s v="45-59"/>
    <s v="46-60"/>
    <n v="0"/>
    <n v="0"/>
    <n v="0"/>
    <x v="1"/>
  </r>
  <r>
    <s v="P2562"/>
    <d v="2024-04-27T02:32:00"/>
    <s v="F"/>
    <n v="27"/>
    <s v="White"/>
    <s v="Neurology"/>
    <b v="0"/>
    <m/>
    <x v="7"/>
    <b v="0"/>
    <x v="0"/>
    <s v="Apr"/>
    <x v="1"/>
    <x v="4"/>
    <s v="15-29"/>
    <s v="16-30"/>
    <n v="1"/>
    <n v="0"/>
    <n v="0"/>
    <x v="1"/>
  </r>
  <r>
    <s v="P2563"/>
    <d v="2023-05-05T12:58:00"/>
    <s v="F"/>
    <n v="38"/>
    <s v="White"/>
    <s v="Neurology"/>
    <b v="0"/>
    <m/>
    <x v="25"/>
    <b v="0"/>
    <x v="1"/>
    <s v="May"/>
    <x v="5"/>
    <x v="6"/>
    <s v="30-44"/>
    <s v="46-60"/>
    <n v="0"/>
    <n v="0"/>
    <n v="0"/>
    <x v="1"/>
  </r>
  <r>
    <s v="P2564"/>
    <d v="2023-06-10T05:06:00"/>
    <s v="F"/>
    <n v="51"/>
    <s v="White"/>
    <s v="Neurology"/>
    <b v="0"/>
    <m/>
    <x v="0"/>
    <b v="0"/>
    <x v="1"/>
    <s v="Jun"/>
    <x v="1"/>
    <x v="5"/>
    <s v="45-59"/>
    <s v="31-45"/>
    <n v="0"/>
    <n v="0"/>
    <n v="0"/>
    <x v="1"/>
  </r>
  <r>
    <s v="P2565"/>
    <d v="2024-09-23T15:54:00"/>
    <s v="F"/>
    <n v="9"/>
    <s v="White"/>
    <s v="Neurology"/>
    <b v="0"/>
    <m/>
    <x v="5"/>
    <b v="0"/>
    <x v="0"/>
    <s v="Sep"/>
    <x v="4"/>
    <x v="3"/>
    <s v="0-14"/>
    <s v="46-60"/>
    <n v="0"/>
    <n v="0"/>
    <n v="0"/>
    <x v="1"/>
  </r>
  <r>
    <s v="P2566"/>
    <d v="2024-04-05T10:11:00"/>
    <s v="F"/>
    <n v="79"/>
    <s v="White"/>
    <s v="Neurology"/>
    <b v="0"/>
    <m/>
    <x v="7"/>
    <b v="0"/>
    <x v="0"/>
    <s v="Apr"/>
    <x v="5"/>
    <x v="1"/>
    <s v="75+"/>
    <s v="16-30"/>
    <n v="1"/>
    <n v="0"/>
    <n v="0"/>
    <x v="1"/>
  </r>
  <r>
    <s v="P2567"/>
    <d v="2023-06-09T01:37:00"/>
    <s v="F"/>
    <n v="30"/>
    <s v="White"/>
    <s v="Neurology"/>
    <b v="0"/>
    <m/>
    <x v="27"/>
    <b v="0"/>
    <x v="1"/>
    <s v="Jun"/>
    <x v="5"/>
    <x v="4"/>
    <s v="30-44"/>
    <s v="46-60"/>
    <n v="0"/>
    <n v="0"/>
    <n v="0"/>
    <x v="1"/>
  </r>
  <r>
    <s v="P2568"/>
    <d v="2024-10-10T15:23:00"/>
    <s v="F"/>
    <n v="20"/>
    <s v="White"/>
    <s v="Neurology"/>
    <b v="0"/>
    <m/>
    <x v="9"/>
    <b v="0"/>
    <x v="0"/>
    <s v="Oct"/>
    <x v="2"/>
    <x v="3"/>
    <s v="15-29"/>
    <s v="46-60"/>
    <n v="0"/>
    <n v="0"/>
    <n v="0"/>
    <x v="1"/>
  </r>
  <r>
    <s v="P2569"/>
    <d v="2023-09-22T15:43:00"/>
    <s v="F"/>
    <n v="70"/>
    <s v="White"/>
    <s v="Neurology"/>
    <b v="0"/>
    <n v="1"/>
    <x v="19"/>
    <b v="0"/>
    <x v="1"/>
    <s v="Sep"/>
    <x v="5"/>
    <x v="3"/>
    <s v="60-74"/>
    <s v="16-30"/>
    <n v="1"/>
    <n v="0"/>
    <n v="0"/>
    <x v="1"/>
  </r>
  <r>
    <s v="P2570"/>
    <d v="2023-06-01T23:31:00"/>
    <s v="F"/>
    <n v="23"/>
    <s v="White"/>
    <s v="Neurology"/>
    <b v="0"/>
    <n v="2"/>
    <x v="8"/>
    <b v="0"/>
    <x v="1"/>
    <s v="Jun"/>
    <x v="2"/>
    <x v="2"/>
    <s v="15-29"/>
    <s v="31-45"/>
    <n v="0"/>
    <n v="0"/>
    <n v="0"/>
    <x v="1"/>
  </r>
  <r>
    <s v="P2571"/>
    <d v="2024-02-01T04:11:00"/>
    <s v="F"/>
    <n v="32"/>
    <s v="White"/>
    <s v="Neurology"/>
    <b v="0"/>
    <n v="5"/>
    <x v="49"/>
    <b v="0"/>
    <x v="0"/>
    <s v="Feb"/>
    <x v="2"/>
    <x v="5"/>
    <s v="30-44"/>
    <s v="46-60"/>
    <n v="0"/>
    <n v="0"/>
    <n v="0"/>
    <x v="1"/>
  </r>
  <r>
    <s v="P2572"/>
    <d v="2024-10-17T04:42:00"/>
    <s v="F"/>
    <n v="35"/>
    <s v="White"/>
    <s v="Neurology"/>
    <b v="0"/>
    <n v="9"/>
    <x v="13"/>
    <b v="0"/>
    <x v="0"/>
    <s v="Oct"/>
    <x v="2"/>
    <x v="5"/>
    <s v="30-44"/>
    <s v="46-60"/>
    <n v="0"/>
    <n v="0"/>
    <n v="0"/>
    <x v="1"/>
  </r>
  <r>
    <s v="P2573"/>
    <d v="2024-08-03T03:50:00"/>
    <s v="F"/>
    <n v="29"/>
    <s v="White"/>
    <s v="Neurology"/>
    <b v="0"/>
    <n v="10"/>
    <x v="24"/>
    <b v="0"/>
    <x v="0"/>
    <s v="Aug"/>
    <x v="1"/>
    <x v="5"/>
    <s v="15-29"/>
    <s v="16-30"/>
    <n v="1"/>
    <n v="0"/>
    <n v="1"/>
    <x v="1"/>
  </r>
  <r>
    <s v="P2574"/>
    <d v="2024-04-26T21:32:00"/>
    <s v="F"/>
    <n v="1"/>
    <s v="White"/>
    <s v="None"/>
    <b v="0"/>
    <m/>
    <x v="34"/>
    <b v="0"/>
    <x v="0"/>
    <s v="Apr"/>
    <x v="5"/>
    <x v="2"/>
    <s v="0-14"/>
    <s v="0-15"/>
    <n v="1"/>
    <n v="0"/>
    <n v="0"/>
    <x v="1"/>
  </r>
  <r>
    <s v="P2575"/>
    <d v="2024-04-08T14:59:00"/>
    <s v="F"/>
    <n v="27"/>
    <s v="White"/>
    <s v="None"/>
    <b v="0"/>
    <m/>
    <x v="30"/>
    <b v="0"/>
    <x v="0"/>
    <s v="Apr"/>
    <x v="4"/>
    <x v="6"/>
    <s v="15-29"/>
    <s v="0-15"/>
    <n v="1"/>
    <n v="0"/>
    <n v="0"/>
    <x v="1"/>
  </r>
  <r>
    <s v="P2576"/>
    <d v="2024-08-02T18:49:00"/>
    <s v="F"/>
    <n v="18"/>
    <s v="White"/>
    <s v="None"/>
    <b v="0"/>
    <m/>
    <x v="28"/>
    <b v="0"/>
    <x v="0"/>
    <s v="Aug"/>
    <x v="5"/>
    <x v="7"/>
    <s v="15-29"/>
    <s v="16-30"/>
    <n v="1"/>
    <n v="0"/>
    <n v="0"/>
    <x v="1"/>
  </r>
  <r>
    <s v="P2577"/>
    <d v="2023-12-28T06:33:00"/>
    <s v="F"/>
    <n v="10"/>
    <s v="White"/>
    <s v="None"/>
    <b v="0"/>
    <m/>
    <x v="7"/>
    <b v="0"/>
    <x v="1"/>
    <s v="Dec"/>
    <x v="2"/>
    <x v="0"/>
    <s v="0-14"/>
    <s v="16-30"/>
    <n v="1"/>
    <n v="0"/>
    <n v="0"/>
    <x v="1"/>
  </r>
  <r>
    <s v="P2578"/>
    <d v="2023-10-18T00:17:00"/>
    <s v="F"/>
    <n v="45"/>
    <s v="White"/>
    <s v="None"/>
    <b v="0"/>
    <m/>
    <x v="1"/>
    <b v="0"/>
    <x v="1"/>
    <s v="Oct"/>
    <x v="0"/>
    <x v="4"/>
    <s v="45-59"/>
    <s v="16-30"/>
    <n v="1"/>
    <n v="0"/>
    <n v="0"/>
    <x v="1"/>
  </r>
  <r>
    <s v="P2579"/>
    <d v="2023-09-28T05:09:00"/>
    <s v="F"/>
    <n v="41"/>
    <s v="White"/>
    <s v="None"/>
    <b v="0"/>
    <m/>
    <x v="26"/>
    <b v="0"/>
    <x v="1"/>
    <s v="Sep"/>
    <x v="2"/>
    <x v="5"/>
    <s v="30-44"/>
    <s v="31-45"/>
    <n v="0"/>
    <n v="0"/>
    <n v="0"/>
    <x v="1"/>
  </r>
  <r>
    <s v="P2580"/>
    <d v="2023-12-03T22:47:00"/>
    <s v="F"/>
    <n v="49"/>
    <s v="White"/>
    <s v="None"/>
    <b v="0"/>
    <m/>
    <x v="26"/>
    <b v="0"/>
    <x v="1"/>
    <s v="Dec"/>
    <x v="3"/>
    <x v="2"/>
    <s v="45-59"/>
    <s v="31-45"/>
    <n v="0"/>
    <n v="0"/>
    <n v="0"/>
    <x v="1"/>
  </r>
  <r>
    <s v="P2581"/>
    <d v="2023-07-17T08:11:00"/>
    <s v="F"/>
    <n v="36"/>
    <s v="White"/>
    <s v="None"/>
    <b v="0"/>
    <m/>
    <x v="40"/>
    <b v="0"/>
    <x v="1"/>
    <s v="Jul"/>
    <x v="4"/>
    <x v="0"/>
    <s v="30-44"/>
    <s v="31-45"/>
    <n v="0"/>
    <n v="0"/>
    <n v="0"/>
    <x v="1"/>
  </r>
  <r>
    <s v="P2582"/>
    <d v="2024-01-31T03:57:00"/>
    <s v="F"/>
    <n v="57"/>
    <s v="White"/>
    <s v="None"/>
    <b v="0"/>
    <m/>
    <x v="40"/>
    <b v="0"/>
    <x v="0"/>
    <s v="Jan"/>
    <x v="0"/>
    <x v="5"/>
    <s v="45-59"/>
    <s v="31-45"/>
    <n v="0"/>
    <n v="0"/>
    <n v="0"/>
    <x v="1"/>
  </r>
  <r>
    <s v="P2583"/>
    <d v="2023-12-15T22:49:00"/>
    <s v="F"/>
    <n v="63"/>
    <s v="White"/>
    <s v="None"/>
    <b v="0"/>
    <m/>
    <x v="17"/>
    <b v="0"/>
    <x v="1"/>
    <s v="Dec"/>
    <x v="5"/>
    <x v="2"/>
    <s v="60-74"/>
    <s v="31-45"/>
    <n v="0"/>
    <n v="0"/>
    <n v="0"/>
    <x v="1"/>
  </r>
  <r>
    <s v="P2584"/>
    <d v="2023-05-30T03:10:00"/>
    <s v="F"/>
    <n v="36"/>
    <s v="White"/>
    <s v="None"/>
    <b v="0"/>
    <m/>
    <x v="4"/>
    <b v="0"/>
    <x v="1"/>
    <s v="May"/>
    <x v="6"/>
    <x v="5"/>
    <s v="30-44"/>
    <s v="0-15"/>
    <n v="1"/>
    <n v="0"/>
    <n v="0"/>
    <x v="1"/>
  </r>
  <r>
    <s v="P2585"/>
    <d v="2024-03-20T12:07:00"/>
    <s v="F"/>
    <n v="15"/>
    <s v="White"/>
    <s v="None"/>
    <b v="0"/>
    <m/>
    <x v="38"/>
    <b v="0"/>
    <x v="0"/>
    <s v="Mar"/>
    <x v="0"/>
    <x v="6"/>
    <s v="15-29"/>
    <s v="0-15"/>
    <n v="1"/>
    <n v="0"/>
    <n v="0"/>
    <x v="1"/>
  </r>
  <r>
    <s v="P2586"/>
    <d v="2023-05-04T15:09:00"/>
    <s v="F"/>
    <n v="63"/>
    <s v="White"/>
    <s v="None"/>
    <b v="0"/>
    <m/>
    <x v="20"/>
    <b v="0"/>
    <x v="1"/>
    <s v="May"/>
    <x v="2"/>
    <x v="3"/>
    <s v="60-74"/>
    <s v="16-30"/>
    <n v="1"/>
    <n v="0"/>
    <n v="0"/>
    <x v="1"/>
  </r>
  <r>
    <s v="P2587"/>
    <d v="2023-07-14T10:33:00"/>
    <s v="F"/>
    <n v="43"/>
    <s v="White"/>
    <s v="None"/>
    <b v="0"/>
    <m/>
    <x v="28"/>
    <b v="0"/>
    <x v="1"/>
    <s v="Jul"/>
    <x v="5"/>
    <x v="1"/>
    <s v="30-44"/>
    <s v="16-30"/>
    <n v="1"/>
    <n v="0"/>
    <n v="0"/>
    <x v="1"/>
  </r>
  <r>
    <s v="P2588"/>
    <d v="2023-07-25T06:17:00"/>
    <s v="F"/>
    <n v="75"/>
    <s v="White"/>
    <s v="None"/>
    <b v="0"/>
    <m/>
    <x v="46"/>
    <b v="0"/>
    <x v="1"/>
    <s v="Jul"/>
    <x v="6"/>
    <x v="0"/>
    <s v="75+"/>
    <s v="16-30"/>
    <n v="1"/>
    <n v="0"/>
    <n v="0"/>
    <x v="1"/>
  </r>
  <r>
    <s v="P2589"/>
    <d v="2024-02-18T14:26:00"/>
    <s v="F"/>
    <n v="31"/>
    <s v="White"/>
    <s v="None"/>
    <b v="0"/>
    <m/>
    <x v="0"/>
    <b v="0"/>
    <x v="0"/>
    <s v="Feb"/>
    <x v="3"/>
    <x v="6"/>
    <s v="30-44"/>
    <s v="31-45"/>
    <n v="0"/>
    <n v="0"/>
    <n v="0"/>
    <x v="1"/>
  </r>
  <r>
    <s v="P2590"/>
    <d v="2024-08-31T18:12:00"/>
    <s v="F"/>
    <n v="37"/>
    <s v="White"/>
    <s v="None"/>
    <b v="0"/>
    <m/>
    <x v="6"/>
    <b v="0"/>
    <x v="0"/>
    <s v="Aug"/>
    <x v="1"/>
    <x v="7"/>
    <s v="30-44"/>
    <s v="31-45"/>
    <n v="0"/>
    <n v="0"/>
    <n v="0"/>
    <x v="1"/>
  </r>
  <r>
    <s v="P2591"/>
    <d v="2024-01-15T21:23:00"/>
    <s v="F"/>
    <n v="76"/>
    <s v="White"/>
    <s v="None"/>
    <b v="0"/>
    <m/>
    <x v="2"/>
    <b v="0"/>
    <x v="0"/>
    <s v="Jan"/>
    <x v="4"/>
    <x v="2"/>
    <s v="75+"/>
    <s v="46-60"/>
    <n v="0"/>
    <n v="0"/>
    <n v="0"/>
    <x v="1"/>
  </r>
  <r>
    <s v="P2592"/>
    <d v="2023-05-15T21:49:00"/>
    <s v="F"/>
    <n v="59"/>
    <s v="White"/>
    <s v="None"/>
    <b v="0"/>
    <m/>
    <x v="5"/>
    <b v="0"/>
    <x v="1"/>
    <s v="May"/>
    <x v="4"/>
    <x v="2"/>
    <s v="45-59"/>
    <s v="46-60"/>
    <n v="0"/>
    <n v="0"/>
    <n v="0"/>
    <x v="1"/>
  </r>
  <r>
    <s v="P2593"/>
    <d v="2023-09-27T19:01:00"/>
    <s v="F"/>
    <n v="22"/>
    <s v="White"/>
    <s v="None"/>
    <b v="0"/>
    <m/>
    <x v="31"/>
    <b v="0"/>
    <x v="1"/>
    <s v="Sep"/>
    <x v="0"/>
    <x v="7"/>
    <s v="15-29"/>
    <s v="16-30"/>
    <n v="1"/>
    <n v="0"/>
    <n v="0"/>
    <x v="1"/>
  </r>
  <r>
    <s v="P2594"/>
    <d v="2024-10-24T09:35:00"/>
    <s v="F"/>
    <n v="40"/>
    <s v="White"/>
    <s v="None"/>
    <b v="0"/>
    <m/>
    <x v="1"/>
    <b v="0"/>
    <x v="0"/>
    <s v="Oct"/>
    <x v="2"/>
    <x v="1"/>
    <s v="30-44"/>
    <s v="16-30"/>
    <n v="1"/>
    <n v="0"/>
    <n v="0"/>
    <x v="1"/>
  </r>
  <r>
    <s v="P2595"/>
    <d v="2023-07-30T06:07:00"/>
    <s v="F"/>
    <n v="43"/>
    <s v="White"/>
    <s v="None"/>
    <b v="0"/>
    <m/>
    <x v="15"/>
    <b v="0"/>
    <x v="1"/>
    <s v="Jul"/>
    <x v="3"/>
    <x v="0"/>
    <s v="30-44"/>
    <s v="31-45"/>
    <n v="0"/>
    <n v="0"/>
    <n v="0"/>
    <x v="1"/>
  </r>
  <r>
    <s v="P2596"/>
    <d v="2023-10-01T04:06:00"/>
    <s v="F"/>
    <n v="74"/>
    <s v="White"/>
    <s v="None"/>
    <b v="0"/>
    <m/>
    <x v="17"/>
    <b v="0"/>
    <x v="1"/>
    <s v="Oct"/>
    <x v="3"/>
    <x v="5"/>
    <s v="60-74"/>
    <s v="31-45"/>
    <n v="0"/>
    <n v="0"/>
    <n v="0"/>
    <x v="1"/>
  </r>
  <r>
    <s v="P2597"/>
    <d v="2024-09-08T21:19:00"/>
    <s v="F"/>
    <n v="4"/>
    <s v="White"/>
    <s v="None"/>
    <b v="0"/>
    <m/>
    <x v="2"/>
    <b v="0"/>
    <x v="0"/>
    <s v="Sep"/>
    <x v="3"/>
    <x v="2"/>
    <s v="0-14"/>
    <s v="46-60"/>
    <n v="0"/>
    <n v="0"/>
    <n v="0"/>
    <x v="1"/>
  </r>
  <r>
    <s v="P2598"/>
    <d v="2023-12-28T11:53:00"/>
    <s v="F"/>
    <n v="60"/>
    <s v="White"/>
    <s v="None"/>
    <b v="0"/>
    <m/>
    <x v="21"/>
    <b v="0"/>
    <x v="1"/>
    <s v="Dec"/>
    <x v="2"/>
    <x v="1"/>
    <s v="60-74"/>
    <s v="46-60"/>
    <n v="0"/>
    <n v="0"/>
    <n v="0"/>
    <x v="1"/>
  </r>
  <r>
    <s v="P2599"/>
    <d v="2023-05-29T07:54:00"/>
    <s v="F"/>
    <n v="59"/>
    <s v="White"/>
    <s v="None"/>
    <b v="0"/>
    <m/>
    <x v="39"/>
    <b v="0"/>
    <x v="1"/>
    <s v="May"/>
    <x v="4"/>
    <x v="0"/>
    <s v="45-59"/>
    <s v="0-15"/>
    <n v="1"/>
    <n v="0"/>
    <n v="0"/>
    <x v="1"/>
  </r>
  <r>
    <s v="P2600"/>
    <d v="2023-07-15T16:35:00"/>
    <s v="F"/>
    <n v="57"/>
    <s v="White"/>
    <s v="None"/>
    <b v="0"/>
    <m/>
    <x v="31"/>
    <b v="0"/>
    <x v="1"/>
    <s v="Jul"/>
    <x v="1"/>
    <x v="3"/>
    <s v="45-59"/>
    <s v="16-30"/>
    <n v="1"/>
    <n v="0"/>
    <n v="0"/>
    <x v="1"/>
  </r>
  <r>
    <s v="P2601"/>
    <d v="2024-08-02T06:26:00"/>
    <s v="F"/>
    <n v="23"/>
    <s v="White"/>
    <s v="None"/>
    <b v="0"/>
    <m/>
    <x v="24"/>
    <b v="0"/>
    <x v="0"/>
    <s v="Aug"/>
    <x v="5"/>
    <x v="0"/>
    <s v="15-29"/>
    <s v="16-30"/>
    <n v="1"/>
    <n v="0"/>
    <n v="0"/>
    <x v="1"/>
  </r>
  <r>
    <s v="P2602"/>
    <d v="2023-08-06T23:08:00"/>
    <s v="F"/>
    <n v="49"/>
    <s v="White"/>
    <s v="None"/>
    <b v="0"/>
    <m/>
    <x v="46"/>
    <b v="0"/>
    <x v="1"/>
    <s v="Aug"/>
    <x v="3"/>
    <x v="2"/>
    <s v="45-59"/>
    <s v="16-30"/>
    <n v="1"/>
    <n v="0"/>
    <n v="0"/>
    <x v="1"/>
  </r>
  <r>
    <s v="P2603"/>
    <d v="2024-05-29T08:57:00"/>
    <s v="F"/>
    <n v="42"/>
    <s v="White"/>
    <s v="None"/>
    <b v="0"/>
    <m/>
    <x v="48"/>
    <b v="0"/>
    <x v="0"/>
    <s v="May"/>
    <x v="0"/>
    <x v="0"/>
    <s v="30-44"/>
    <s v="16-30"/>
    <n v="1"/>
    <n v="0"/>
    <n v="0"/>
    <x v="1"/>
  </r>
  <r>
    <s v="P2604"/>
    <d v="2024-10-22T06:52:00"/>
    <s v="F"/>
    <n v="37"/>
    <s v="White"/>
    <s v="None"/>
    <b v="0"/>
    <m/>
    <x v="19"/>
    <b v="0"/>
    <x v="0"/>
    <s v="Oct"/>
    <x v="6"/>
    <x v="0"/>
    <s v="30-44"/>
    <s v="16-30"/>
    <n v="1"/>
    <n v="0"/>
    <n v="0"/>
    <x v="1"/>
  </r>
  <r>
    <s v="P2605"/>
    <d v="2023-05-22T23:11:00"/>
    <s v="F"/>
    <n v="43"/>
    <s v="White"/>
    <s v="None"/>
    <b v="0"/>
    <m/>
    <x v="19"/>
    <b v="0"/>
    <x v="1"/>
    <s v="May"/>
    <x v="4"/>
    <x v="2"/>
    <s v="30-44"/>
    <s v="16-30"/>
    <n v="1"/>
    <n v="0"/>
    <n v="0"/>
    <x v="1"/>
  </r>
  <r>
    <s v="P2606"/>
    <d v="2024-04-20T16:11:00"/>
    <s v="F"/>
    <n v="69"/>
    <s v="White"/>
    <s v="None"/>
    <b v="0"/>
    <m/>
    <x v="25"/>
    <b v="0"/>
    <x v="0"/>
    <s v="Apr"/>
    <x v="1"/>
    <x v="3"/>
    <s v="60-74"/>
    <s v="46-60"/>
    <n v="0"/>
    <n v="0"/>
    <n v="0"/>
    <x v="1"/>
  </r>
  <r>
    <s v="P2607"/>
    <d v="2023-05-19T01:42:00"/>
    <s v="F"/>
    <n v="28"/>
    <s v="White"/>
    <s v="None"/>
    <b v="0"/>
    <m/>
    <x v="2"/>
    <b v="0"/>
    <x v="1"/>
    <s v="May"/>
    <x v="5"/>
    <x v="4"/>
    <s v="15-29"/>
    <s v="46-60"/>
    <n v="0"/>
    <n v="0"/>
    <n v="0"/>
    <x v="1"/>
  </r>
  <r>
    <s v="P2608"/>
    <d v="2023-11-01T03:11:00"/>
    <s v="F"/>
    <n v="13"/>
    <s v="White"/>
    <s v="None"/>
    <b v="0"/>
    <m/>
    <x v="20"/>
    <b v="0"/>
    <x v="1"/>
    <s v="Nov"/>
    <x v="0"/>
    <x v="5"/>
    <s v="0-14"/>
    <s v="16-30"/>
    <n v="1"/>
    <n v="0"/>
    <n v="0"/>
    <x v="1"/>
  </r>
  <r>
    <s v="P2609"/>
    <d v="2023-09-14T19:39:00"/>
    <s v="F"/>
    <n v="20"/>
    <s v="White"/>
    <s v="None"/>
    <b v="0"/>
    <m/>
    <x v="31"/>
    <b v="0"/>
    <x v="1"/>
    <s v="Sep"/>
    <x v="2"/>
    <x v="7"/>
    <s v="15-29"/>
    <s v="16-30"/>
    <n v="1"/>
    <n v="0"/>
    <n v="0"/>
    <x v="1"/>
  </r>
  <r>
    <s v="P2610"/>
    <d v="2024-04-13T09:06:00"/>
    <s v="F"/>
    <n v="18"/>
    <s v="White"/>
    <s v="None"/>
    <b v="0"/>
    <m/>
    <x v="1"/>
    <b v="0"/>
    <x v="0"/>
    <s v="Apr"/>
    <x v="1"/>
    <x v="1"/>
    <s v="15-29"/>
    <s v="16-30"/>
    <n v="1"/>
    <n v="0"/>
    <n v="0"/>
    <x v="1"/>
  </r>
  <r>
    <s v="P2611"/>
    <d v="2023-12-05T12:19:00"/>
    <s v="F"/>
    <n v="71"/>
    <s v="White"/>
    <s v="None"/>
    <b v="0"/>
    <m/>
    <x v="50"/>
    <b v="0"/>
    <x v="1"/>
    <s v="Dec"/>
    <x v="6"/>
    <x v="6"/>
    <s v="60-74"/>
    <s v="31-45"/>
    <n v="0"/>
    <n v="0"/>
    <n v="0"/>
    <x v="1"/>
  </r>
  <r>
    <s v="P2612"/>
    <d v="2024-02-01T23:57:00"/>
    <s v="F"/>
    <n v="5"/>
    <s v="White"/>
    <s v="None"/>
    <b v="0"/>
    <m/>
    <x v="16"/>
    <b v="0"/>
    <x v="0"/>
    <s v="Feb"/>
    <x v="2"/>
    <x v="2"/>
    <s v="0-14"/>
    <s v="46-60"/>
    <n v="0"/>
    <n v="0"/>
    <n v="0"/>
    <x v="1"/>
  </r>
  <r>
    <s v="P2613"/>
    <d v="2024-03-02T17:20:00"/>
    <s v="F"/>
    <n v="15"/>
    <s v="White"/>
    <s v="None"/>
    <b v="0"/>
    <m/>
    <x v="2"/>
    <b v="0"/>
    <x v="0"/>
    <s v="Mar"/>
    <x v="1"/>
    <x v="3"/>
    <s v="15-29"/>
    <s v="46-60"/>
    <n v="0"/>
    <n v="0"/>
    <n v="0"/>
    <x v="1"/>
  </r>
  <r>
    <s v="P2614"/>
    <d v="2024-01-01T12:55:00"/>
    <s v="F"/>
    <n v="28"/>
    <s v="White"/>
    <s v="None"/>
    <b v="0"/>
    <m/>
    <x v="14"/>
    <b v="0"/>
    <x v="0"/>
    <s v="Jan"/>
    <x v="4"/>
    <x v="6"/>
    <s v="15-29"/>
    <s v="46-60"/>
    <n v="0"/>
    <n v="0"/>
    <n v="0"/>
    <x v="1"/>
  </r>
  <r>
    <s v="P2615"/>
    <d v="2023-12-27T08:14:00"/>
    <s v="F"/>
    <n v="39"/>
    <s v="White"/>
    <s v="None"/>
    <b v="0"/>
    <m/>
    <x v="14"/>
    <b v="0"/>
    <x v="1"/>
    <s v="Dec"/>
    <x v="0"/>
    <x v="0"/>
    <s v="30-44"/>
    <s v="46-60"/>
    <n v="0"/>
    <n v="0"/>
    <n v="0"/>
    <x v="1"/>
  </r>
  <r>
    <s v="P2616"/>
    <d v="2024-05-26T11:58:00"/>
    <s v="F"/>
    <n v="23"/>
    <s v="White"/>
    <s v="None"/>
    <b v="0"/>
    <m/>
    <x v="35"/>
    <b v="0"/>
    <x v="0"/>
    <s v="May"/>
    <x v="3"/>
    <x v="1"/>
    <s v="15-29"/>
    <s v="16-30"/>
    <n v="1"/>
    <n v="0"/>
    <n v="0"/>
    <x v="1"/>
  </r>
  <r>
    <s v="P2617"/>
    <d v="2023-04-18T02:50:00"/>
    <s v="F"/>
    <n v="58"/>
    <s v="White"/>
    <s v="None"/>
    <b v="0"/>
    <m/>
    <x v="15"/>
    <b v="0"/>
    <x v="1"/>
    <s v="Apr"/>
    <x v="6"/>
    <x v="4"/>
    <s v="45-59"/>
    <s v="31-45"/>
    <n v="0"/>
    <n v="0"/>
    <n v="0"/>
    <x v="1"/>
  </r>
  <r>
    <s v="P2618"/>
    <d v="2024-08-19T03:01:00"/>
    <s v="F"/>
    <n v="36"/>
    <s v="White"/>
    <s v="None"/>
    <b v="0"/>
    <m/>
    <x v="22"/>
    <b v="0"/>
    <x v="0"/>
    <s v="Aug"/>
    <x v="4"/>
    <x v="5"/>
    <s v="30-44"/>
    <s v="31-45"/>
    <n v="0"/>
    <n v="0"/>
    <n v="0"/>
    <x v="1"/>
  </r>
  <r>
    <s v="P2619"/>
    <d v="2023-07-16T11:32:00"/>
    <s v="F"/>
    <n v="5"/>
    <s v="White"/>
    <s v="None"/>
    <b v="0"/>
    <m/>
    <x v="32"/>
    <b v="0"/>
    <x v="1"/>
    <s v="Jul"/>
    <x v="3"/>
    <x v="1"/>
    <s v="0-14"/>
    <s v="46-60"/>
    <n v="0"/>
    <n v="0"/>
    <n v="0"/>
    <x v="1"/>
  </r>
  <r>
    <s v="P2620"/>
    <d v="2024-04-07T08:15:00"/>
    <s v="F"/>
    <n v="75"/>
    <s v="White"/>
    <s v="None"/>
    <b v="0"/>
    <m/>
    <x v="20"/>
    <b v="0"/>
    <x v="0"/>
    <s v="Apr"/>
    <x v="3"/>
    <x v="0"/>
    <s v="75+"/>
    <s v="16-30"/>
    <n v="1"/>
    <n v="0"/>
    <n v="0"/>
    <x v="1"/>
  </r>
  <r>
    <s v="P2621"/>
    <d v="2023-11-28T20:27:00"/>
    <s v="F"/>
    <n v="76"/>
    <s v="White"/>
    <s v="None"/>
    <b v="0"/>
    <m/>
    <x v="24"/>
    <b v="0"/>
    <x v="1"/>
    <s v="Nov"/>
    <x v="6"/>
    <x v="7"/>
    <s v="75+"/>
    <s v="16-30"/>
    <n v="1"/>
    <n v="0"/>
    <n v="0"/>
    <x v="1"/>
  </r>
  <r>
    <s v="P2622"/>
    <d v="2024-02-26T07:12:00"/>
    <s v="F"/>
    <n v="35"/>
    <s v="White"/>
    <s v="None"/>
    <b v="0"/>
    <m/>
    <x v="45"/>
    <b v="0"/>
    <x v="0"/>
    <s v="Feb"/>
    <x v="4"/>
    <x v="0"/>
    <s v="30-44"/>
    <s v="16-30"/>
    <n v="1"/>
    <n v="0"/>
    <n v="0"/>
    <x v="1"/>
  </r>
  <r>
    <s v="P2623"/>
    <d v="2023-06-08T16:09:00"/>
    <s v="F"/>
    <n v="55"/>
    <s v="White"/>
    <s v="None"/>
    <b v="0"/>
    <m/>
    <x v="45"/>
    <b v="0"/>
    <x v="1"/>
    <s v="Jun"/>
    <x v="2"/>
    <x v="3"/>
    <s v="45-59"/>
    <s v="16-30"/>
    <n v="1"/>
    <n v="0"/>
    <n v="0"/>
    <x v="1"/>
  </r>
  <r>
    <s v="P2624"/>
    <d v="2023-05-08T05:54:00"/>
    <s v="F"/>
    <n v="42"/>
    <s v="White"/>
    <s v="None"/>
    <b v="0"/>
    <m/>
    <x v="3"/>
    <b v="0"/>
    <x v="1"/>
    <s v="May"/>
    <x v="4"/>
    <x v="5"/>
    <s v="30-44"/>
    <s v="31-45"/>
    <n v="0"/>
    <n v="0"/>
    <n v="0"/>
    <x v="1"/>
  </r>
  <r>
    <s v="P2625"/>
    <d v="2024-08-04T16:53:00"/>
    <s v="F"/>
    <n v="45"/>
    <s v="White"/>
    <s v="None"/>
    <b v="0"/>
    <m/>
    <x v="6"/>
    <b v="0"/>
    <x v="0"/>
    <s v="Aug"/>
    <x v="3"/>
    <x v="3"/>
    <s v="45-59"/>
    <s v="31-45"/>
    <n v="0"/>
    <n v="0"/>
    <n v="0"/>
    <x v="1"/>
  </r>
  <r>
    <s v="P2626"/>
    <d v="2024-04-24T22:08:00"/>
    <s v="F"/>
    <n v="31"/>
    <s v="White"/>
    <s v="None"/>
    <b v="0"/>
    <m/>
    <x v="23"/>
    <b v="0"/>
    <x v="0"/>
    <s v="Apr"/>
    <x v="0"/>
    <x v="2"/>
    <s v="30-44"/>
    <s v="46-60"/>
    <n v="0"/>
    <n v="0"/>
    <n v="0"/>
    <x v="1"/>
  </r>
  <r>
    <s v="P2627"/>
    <d v="2024-07-01T12:56:00"/>
    <s v="F"/>
    <n v="13"/>
    <s v="White"/>
    <s v="None"/>
    <b v="0"/>
    <m/>
    <x v="13"/>
    <b v="0"/>
    <x v="0"/>
    <s v="Jul"/>
    <x v="4"/>
    <x v="6"/>
    <s v="0-14"/>
    <s v="46-60"/>
    <n v="0"/>
    <n v="0"/>
    <n v="0"/>
    <x v="1"/>
  </r>
  <r>
    <s v="P2628"/>
    <d v="2023-05-30T08:59:00"/>
    <s v="F"/>
    <n v="7"/>
    <s v="White"/>
    <s v="None"/>
    <b v="0"/>
    <m/>
    <x v="47"/>
    <b v="0"/>
    <x v="1"/>
    <s v="May"/>
    <x v="6"/>
    <x v="0"/>
    <s v="0-14"/>
    <s v="46-60"/>
    <n v="0"/>
    <n v="0"/>
    <n v="0"/>
    <x v="1"/>
  </r>
  <r>
    <s v="P2629"/>
    <d v="2023-07-29T23:29:00"/>
    <s v="F"/>
    <n v="58"/>
    <s v="White"/>
    <s v="None"/>
    <b v="0"/>
    <m/>
    <x v="21"/>
    <b v="0"/>
    <x v="1"/>
    <s v="Jul"/>
    <x v="1"/>
    <x v="2"/>
    <s v="45-59"/>
    <s v="46-60"/>
    <n v="0"/>
    <n v="0"/>
    <n v="0"/>
    <x v="1"/>
  </r>
  <r>
    <s v="P2630"/>
    <d v="2023-04-01T19:07:00"/>
    <s v="F"/>
    <n v="64"/>
    <s v="White"/>
    <s v="None"/>
    <b v="0"/>
    <m/>
    <x v="5"/>
    <b v="0"/>
    <x v="1"/>
    <s v="Apr"/>
    <x v="1"/>
    <x v="7"/>
    <s v="60-74"/>
    <s v="46-60"/>
    <n v="0"/>
    <n v="0"/>
    <n v="0"/>
    <x v="1"/>
  </r>
  <r>
    <s v="P2631"/>
    <d v="2024-07-06T22:15:00"/>
    <s v="F"/>
    <n v="11"/>
    <s v="White"/>
    <s v="None"/>
    <b v="0"/>
    <m/>
    <x v="49"/>
    <b v="0"/>
    <x v="0"/>
    <s v="Jul"/>
    <x v="1"/>
    <x v="2"/>
    <s v="0-14"/>
    <s v="46-60"/>
    <n v="0"/>
    <n v="0"/>
    <n v="0"/>
    <x v="1"/>
  </r>
  <r>
    <s v="P2632"/>
    <d v="2024-07-19T22:26:00"/>
    <s v="F"/>
    <n v="10"/>
    <s v="White"/>
    <s v="None"/>
    <b v="0"/>
    <m/>
    <x v="24"/>
    <b v="0"/>
    <x v="0"/>
    <s v="Jul"/>
    <x v="5"/>
    <x v="2"/>
    <s v="0-14"/>
    <s v="16-30"/>
    <n v="1"/>
    <n v="0"/>
    <n v="0"/>
    <x v="1"/>
  </r>
  <r>
    <s v="P2633"/>
    <d v="2024-06-28T01:39:00"/>
    <s v="F"/>
    <n v="45"/>
    <s v="White"/>
    <s v="None"/>
    <b v="0"/>
    <m/>
    <x v="46"/>
    <b v="0"/>
    <x v="0"/>
    <s v="Jun"/>
    <x v="5"/>
    <x v="4"/>
    <s v="45-59"/>
    <s v="16-30"/>
    <n v="1"/>
    <n v="0"/>
    <n v="0"/>
    <x v="1"/>
  </r>
  <r>
    <s v="P2634"/>
    <d v="2024-08-10T23:50:00"/>
    <s v="F"/>
    <n v="77"/>
    <s v="White"/>
    <s v="None"/>
    <b v="0"/>
    <m/>
    <x v="1"/>
    <b v="0"/>
    <x v="0"/>
    <s v="Aug"/>
    <x v="1"/>
    <x v="2"/>
    <s v="75+"/>
    <s v="16-30"/>
    <n v="1"/>
    <n v="0"/>
    <n v="0"/>
    <x v="1"/>
  </r>
  <r>
    <s v="P2635"/>
    <d v="2024-08-01T11:09:00"/>
    <s v="F"/>
    <n v="72"/>
    <s v="White"/>
    <s v="None"/>
    <b v="0"/>
    <m/>
    <x v="19"/>
    <b v="0"/>
    <x v="0"/>
    <s v="Aug"/>
    <x v="2"/>
    <x v="1"/>
    <s v="60-74"/>
    <s v="16-30"/>
    <n v="1"/>
    <n v="0"/>
    <n v="0"/>
    <x v="1"/>
  </r>
  <r>
    <s v="P2636"/>
    <d v="2024-07-12T14:03:00"/>
    <s v="F"/>
    <n v="11"/>
    <s v="White"/>
    <s v="None"/>
    <b v="0"/>
    <m/>
    <x v="10"/>
    <b v="0"/>
    <x v="0"/>
    <s v="Jul"/>
    <x v="5"/>
    <x v="6"/>
    <s v="0-14"/>
    <s v="31-45"/>
    <n v="0"/>
    <n v="0"/>
    <n v="0"/>
    <x v="1"/>
  </r>
  <r>
    <s v="P2637"/>
    <d v="2023-12-24T16:27:00"/>
    <s v="F"/>
    <n v="49"/>
    <s v="White"/>
    <s v="None"/>
    <b v="0"/>
    <m/>
    <x v="43"/>
    <b v="0"/>
    <x v="1"/>
    <s v="Dec"/>
    <x v="3"/>
    <x v="3"/>
    <s v="45-59"/>
    <s v="46-60"/>
    <n v="0"/>
    <n v="0"/>
    <n v="0"/>
    <x v="1"/>
  </r>
  <r>
    <s v="P2638"/>
    <d v="2023-12-10T12:32:00"/>
    <s v="F"/>
    <n v="1"/>
    <s v="White"/>
    <s v="None"/>
    <b v="0"/>
    <m/>
    <x v="2"/>
    <b v="0"/>
    <x v="1"/>
    <s v="Dec"/>
    <x v="3"/>
    <x v="6"/>
    <s v="0-14"/>
    <s v="46-60"/>
    <n v="0"/>
    <n v="0"/>
    <n v="0"/>
    <x v="1"/>
  </r>
  <r>
    <s v="P2639"/>
    <d v="2023-04-08T11:22:00"/>
    <s v="F"/>
    <n v="22"/>
    <s v="White"/>
    <s v="None"/>
    <b v="0"/>
    <m/>
    <x v="2"/>
    <b v="0"/>
    <x v="1"/>
    <s v="Apr"/>
    <x v="1"/>
    <x v="1"/>
    <s v="15-29"/>
    <s v="46-60"/>
    <n v="0"/>
    <n v="0"/>
    <n v="0"/>
    <x v="1"/>
  </r>
  <r>
    <s v="P2640"/>
    <d v="2023-11-29T06:57:00"/>
    <s v="F"/>
    <n v="4"/>
    <s v="White"/>
    <s v="None"/>
    <b v="0"/>
    <m/>
    <x v="42"/>
    <b v="0"/>
    <x v="1"/>
    <s v="Nov"/>
    <x v="0"/>
    <x v="0"/>
    <s v="0-14"/>
    <s v="0-15"/>
    <n v="1"/>
    <n v="0"/>
    <n v="0"/>
    <x v="1"/>
  </r>
  <r>
    <s v="P2641"/>
    <d v="2023-06-04T11:05:00"/>
    <s v="F"/>
    <n v="36"/>
    <s v="White"/>
    <s v="None"/>
    <b v="0"/>
    <m/>
    <x v="38"/>
    <b v="0"/>
    <x v="1"/>
    <s v="Jun"/>
    <x v="3"/>
    <x v="1"/>
    <s v="30-44"/>
    <s v="0-15"/>
    <n v="1"/>
    <n v="0"/>
    <n v="0"/>
    <x v="1"/>
  </r>
  <r>
    <s v="P2642"/>
    <d v="2023-09-20T12:11:00"/>
    <s v="F"/>
    <n v="73"/>
    <s v="White"/>
    <s v="None"/>
    <b v="0"/>
    <m/>
    <x v="36"/>
    <b v="0"/>
    <x v="1"/>
    <s v="Sep"/>
    <x v="0"/>
    <x v="6"/>
    <s v="60-74"/>
    <s v="16-30"/>
    <n v="1"/>
    <n v="0"/>
    <n v="0"/>
    <x v="1"/>
  </r>
  <r>
    <s v="P2643"/>
    <d v="2023-04-15T18:28:00"/>
    <s v="F"/>
    <n v="4"/>
    <s v="White"/>
    <s v="None"/>
    <b v="0"/>
    <m/>
    <x v="46"/>
    <b v="0"/>
    <x v="1"/>
    <s v="Apr"/>
    <x v="1"/>
    <x v="7"/>
    <s v="0-14"/>
    <s v="16-30"/>
    <n v="1"/>
    <n v="0"/>
    <n v="0"/>
    <x v="1"/>
  </r>
  <r>
    <s v="P2644"/>
    <d v="2023-04-26T22:00:00"/>
    <s v="F"/>
    <n v="28"/>
    <s v="White"/>
    <s v="None"/>
    <b v="0"/>
    <m/>
    <x v="46"/>
    <b v="0"/>
    <x v="1"/>
    <s v="Apr"/>
    <x v="0"/>
    <x v="2"/>
    <s v="15-29"/>
    <s v="16-30"/>
    <n v="1"/>
    <n v="0"/>
    <n v="0"/>
    <x v="1"/>
  </r>
  <r>
    <s v="P2645"/>
    <d v="2024-10-16T18:26:00"/>
    <s v="F"/>
    <n v="51"/>
    <s v="White"/>
    <s v="None"/>
    <b v="0"/>
    <m/>
    <x v="37"/>
    <b v="0"/>
    <x v="0"/>
    <s v="Oct"/>
    <x v="0"/>
    <x v="7"/>
    <s v="45-59"/>
    <s v="31-45"/>
    <n v="0"/>
    <n v="0"/>
    <n v="0"/>
    <x v="1"/>
  </r>
  <r>
    <s v="P2646"/>
    <d v="2024-06-23T08:43:00"/>
    <s v="F"/>
    <n v="15"/>
    <s v="White"/>
    <s v="None"/>
    <b v="0"/>
    <m/>
    <x v="26"/>
    <b v="0"/>
    <x v="0"/>
    <s v="Jun"/>
    <x v="3"/>
    <x v="0"/>
    <s v="15-29"/>
    <s v="31-45"/>
    <n v="0"/>
    <n v="0"/>
    <n v="0"/>
    <x v="1"/>
  </r>
  <r>
    <s v="P2647"/>
    <d v="2023-12-07T12:59:00"/>
    <s v="F"/>
    <n v="75"/>
    <s v="White"/>
    <s v="None"/>
    <b v="0"/>
    <m/>
    <x v="10"/>
    <b v="0"/>
    <x v="1"/>
    <s v="Dec"/>
    <x v="2"/>
    <x v="6"/>
    <s v="75+"/>
    <s v="31-45"/>
    <n v="0"/>
    <n v="0"/>
    <n v="0"/>
    <x v="1"/>
  </r>
  <r>
    <s v="P2648"/>
    <d v="2023-10-09T17:26:00"/>
    <s v="F"/>
    <n v="22"/>
    <s v="White"/>
    <s v="None"/>
    <b v="0"/>
    <m/>
    <x v="6"/>
    <b v="0"/>
    <x v="1"/>
    <s v="Oct"/>
    <x v="4"/>
    <x v="3"/>
    <s v="15-29"/>
    <s v="31-45"/>
    <n v="0"/>
    <n v="0"/>
    <n v="0"/>
    <x v="1"/>
  </r>
  <r>
    <s v="P2649"/>
    <d v="2023-08-18T13:14:00"/>
    <s v="F"/>
    <n v="46"/>
    <s v="White"/>
    <s v="None"/>
    <b v="0"/>
    <m/>
    <x v="11"/>
    <b v="0"/>
    <x v="1"/>
    <s v="Aug"/>
    <x v="5"/>
    <x v="6"/>
    <s v="45-59"/>
    <s v="46-60"/>
    <n v="0"/>
    <n v="0"/>
    <n v="0"/>
    <x v="1"/>
  </r>
  <r>
    <s v="P2650"/>
    <d v="2024-02-23T05:38:00"/>
    <s v="F"/>
    <n v="8"/>
    <s v="White"/>
    <s v="None"/>
    <b v="0"/>
    <m/>
    <x v="21"/>
    <b v="0"/>
    <x v="0"/>
    <s v="Feb"/>
    <x v="5"/>
    <x v="5"/>
    <s v="0-14"/>
    <s v="46-60"/>
    <n v="0"/>
    <n v="0"/>
    <n v="0"/>
    <x v="1"/>
  </r>
  <r>
    <s v="P2651"/>
    <d v="2023-08-13T03:31:00"/>
    <s v="F"/>
    <n v="17"/>
    <s v="White"/>
    <s v="None"/>
    <b v="0"/>
    <m/>
    <x v="4"/>
    <b v="0"/>
    <x v="1"/>
    <s v="Aug"/>
    <x v="3"/>
    <x v="5"/>
    <s v="15-29"/>
    <s v="0-15"/>
    <n v="1"/>
    <n v="0"/>
    <n v="0"/>
    <x v="1"/>
  </r>
  <r>
    <s v="P2652"/>
    <d v="2023-10-31T18:02:00"/>
    <s v="F"/>
    <n v="7"/>
    <s v="White"/>
    <s v="None"/>
    <b v="0"/>
    <m/>
    <x v="36"/>
    <b v="0"/>
    <x v="1"/>
    <s v="Oct"/>
    <x v="6"/>
    <x v="7"/>
    <s v="0-14"/>
    <s v="16-30"/>
    <n v="1"/>
    <n v="0"/>
    <n v="0"/>
    <x v="1"/>
  </r>
  <r>
    <s v="P2653"/>
    <d v="2024-08-09T20:29:00"/>
    <s v="F"/>
    <n v="22"/>
    <s v="White"/>
    <s v="None"/>
    <b v="0"/>
    <m/>
    <x v="31"/>
    <b v="0"/>
    <x v="0"/>
    <s v="Aug"/>
    <x v="5"/>
    <x v="7"/>
    <s v="15-29"/>
    <s v="16-30"/>
    <n v="1"/>
    <n v="0"/>
    <n v="0"/>
    <x v="1"/>
  </r>
  <r>
    <s v="P2654"/>
    <d v="2023-06-19T02:24:00"/>
    <s v="F"/>
    <n v="61"/>
    <s v="White"/>
    <s v="None"/>
    <b v="0"/>
    <m/>
    <x v="24"/>
    <b v="0"/>
    <x v="1"/>
    <s v="Jun"/>
    <x v="4"/>
    <x v="4"/>
    <s v="60-74"/>
    <s v="16-30"/>
    <n v="1"/>
    <n v="0"/>
    <n v="0"/>
    <x v="1"/>
  </r>
  <r>
    <s v="P2655"/>
    <d v="2024-07-29T13:38:00"/>
    <s v="F"/>
    <n v="7"/>
    <s v="White"/>
    <s v="None"/>
    <b v="0"/>
    <m/>
    <x v="26"/>
    <b v="0"/>
    <x v="0"/>
    <s v="Jul"/>
    <x v="4"/>
    <x v="6"/>
    <s v="0-14"/>
    <s v="31-45"/>
    <n v="0"/>
    <n v="0"/>
    <n v="0"/>
    <x v="1"/>
  </r>
  <r>
    <s v="P2656"/>
    <d v="2023-07-20T18:52:00"/>
    <s v="F"/>
    <n v="46"/>
    <s v="White"/>
    <s v="None"/>
    <b v="0"/>
    <m/>
    <x v="40"/>
    <b v="0"/>
    <x v="1"/>
    <s v="Jul"/>
    <x v="2"/>
    <x v="7"/>
    <s v="45-59"/>
    <s v="31-45"/>
    <n v="0"/>
    <n v="0"/>
    <n v="0"/>
    <x v="1"/>
  </r>
  <r>
    <s v="P2657"/>
    <d v="2024-06-17T14:06:00"/>
    <s v="F"/>
    <n v="9"/>
    <s v="White"/>
    <s v="None"/>
    <b v="0"/>
    <m/>
    <x v="50"/>
    <b v="0"/>
    <x v="0"/>
    <s v="Jun"/>
    <x v="4"/>
    <x v="6"/>
    <s v="0-14"/>
    <s v="31-45"/>
    <n v="0"/>
    <n v="0"/>
    <n v="0"/>
    <x v="1"/>
  </r>
  <r>
    <s v="P2658"/>
    <d v="2023-12-05T09:11:00"/>
    <s v="F"/>
    <n v="18"/>
    <s v="White"/>
    <s v="None"/>
    <b v="0"/>
    <m/>
    <x v="9"/>
    <b v="0"/>
    <x v="1"/>
    <s v="Dec"/>
    <x v="6"/>
    <x v="1"/>
    <s v="15-29"/>
    <s v="46-60"/>
    <n v="0"/>
    <n v="0"/>
    <n v="0"/>
    <x v="1"/>
  </r>
  <r>
    <s v="P2659"/>
    <d v="2024-02-07T05:31:00"/>
    <s v="F"/>
    <n v="22"/>
    <s v="White"/>
    <s v="None"/>
    <b v="0"/>
    <m/>
    <x v="4"/>
    <b v="0"/>
    <x v="0"/>
    <s v="Feb"/>
    <x v="0"/>
    <x v="5"/>
    <s v="15-29"/>
    <s v="0-15"/>
    <n v="1"/>
    <n v="0"/>
    <n v="0"/>
    <x v="1"/>
  </r>
  <r>
    <s v="P2660"/>
    <d v="2023-05-12T10:43:00"/>
    <s v="F"/>
    <n v="7"/>
    <s v="White"/>
    <s v="None"/>
    <b v="0"/>
    <m/>
    <x v="39"/>
    <b v="0"/>
    <x v="1"/>
    <s v="May"/>
    <x v="5"/>
    <x v="1"/>
    <s v="0-14"/>
    <s v="0-15"/>
    <n v="1"/>
    <n v="0"/>
    <n v="0"/>
    <x v="1"/>
  </r>
  <r>
    <s v="P2661"/>
    <d v="2024-05-20T03:20:00"/>
    <s v="F"/>
    <n v="74"/>
    <s v="White"/>
    <s v="None"/>
    <b v="0"/>
    <m/>
    <x v="41"/>
    <b v="0"/>
    <x v="0"/>
    <s v="May"/>
    <x v="4"/>
    <x v="5"/>
    <s v="60-74"/>
    <s v="16-30"/>
    <n v="1"/>
    <n v="0"/>
    <n v="0"/>
    <x v="1"/>
  </r>
  <r>
    <s v="P2662"/>
    <d v="2023-10-30T15:25:00"/>
    <s v="F"/>
    <n v="43"/>
    <s v="White"/>
    <s v="None"/>
    <b v="0"/>
    <m/>
    <x v="1"/>
    <b v="0"/>
    <x v="1"/>
    <s v="Oct"/>
    <x v="4"/>
    <x v="3"/>
    <s v="30-44"/>
    <s v="16-30"/>
    <n v="1"/>
    <n v="0"/>
    <n v="0"/>
    <x v="1"/>
  </r>
  <r>
    <s v="P2663"/>
    <d v="2023-12-02T17:10:00"/>
    <s v="F"/>
    <n v="55"/>
    <s v="White"/>
    <s v="None"/>
    <b v="0"/>
    <m/>
    <x v="48"/>
    <b v="0"/>
    <x v="1"/>
    <s v="Dec"/>
    <x v="1"/>
    <x v="3"/>
    <s v="45-59"/>
    <s v="16-30"/>
    <n v="1"/>
    <n v="0"/>
    <n v="0"/>
    <x v="1"/>
  </r>
  <r>
    <s v="P2664"/>
    <d v="2023-05-02T18:25:00"/>
    <s v="F"/>
    <n v="6"/>
    <s v="White"/>
    <s v="None"/>
    <b v="0"/>
    <m/>
    <x v="17"/>
    <b v="0"/>
    <x v="1"/>
    <s v="May"/>
    <x v="6"/>
    <x v="7"/>
    <s v="0-14"/>
    <s v="31-45"/>
    <n v="0"/>
    <n v="0"/>
    <n v="0"/>
    <x v="1"/>
  </r>
  <r>
    <s v="P2665"/>
    <d v="2024-01-29T08:11:00"/>
    <s v="F"/>
    <n v="53"/>
    <s v="White"/>
    <s v="None"/>
    <b v="0"/>
    <m/>
    <x v="25"/>
    <b v="0"/>
    <x v="0"/>
    <s v="Jan"/>
    <x v="4"/>
    <x v="0"/>
    <s v="45-59"/>
    <s v="46-60"/>
    <n v="0"/>
    <n v="0"/>
    <n v="0"/>
    <x v="1"/>
  </r>
  <r>
    <s v="P2666"/>
    <d v="2023-12-30T02:21:00"/>
    <s v="F"/>
    <n v="51"/>
    <s v="White"/>
    <s v="None"/>
    <b v="0"/>
    <m/>
    <x v="2"/>
    <b v="0"/>
    <x v="1"/>
    <s v="Dec"/>
    <x v="1"/>
    <x v="4"/>
    <s v="45-59"/>
    <s v="46-60"/>
    <n v="0"/>
    <n v="0"/>
    <n v="0"/>
    <x v="1"/>
  </r>
  <r>
    <s v="P2667"/>
    <d v="2024-07-07T13:31:00"/>
    <s v="F"/>
    <n v="72"/>
    <s v="White"/>
    <s v="None"/>
    <b v="0"/>
    <m/>
    <x v="30"/>
    <b v="0"/>
    <x v="0"/>
    <s v="Jul"/>
    <x v="3"/>
    <x v="6"/>
    <s v="60-74"/>
    <s v="0-15"/>
    <n v="1"/>
    <n v="0"/>
    <n v="0"/>
    <x v="1"/>
  </r>
  <r>
    <s v="P2668"/>
    <d v="2024-02-12T21:02:00"/>
    <s v="F"/>
    <n v="60"/>
    <s v="White"/>
    <s v="None"/>
    <b v="0"/>
    <m/>
    <x v="36"/>
    <b v="0"/>
    <x v="0"/>
    <s v="Feb"/>
    <x v="4"/>
    <x v="2"/>
    <s v="60-74"/>
    <s v="16-30"/>
    <n v="1"/>
    <n v="0"/>
    <n v="0"/>
    <x v="1"/>
  </r>
  <r>
    <s v="P2669"/>
    <d v="2024-07-21T18:13:00"/>
    <s v="F"/>
    <n v="3"/>
    <s v="White"/>
    <s v="None"/>
    <b v="0"/>
    <m/>
    <x v="35"/>
    <b v="0"/>
    <x v="0"/>
    <s v="Jul"/>
    <x v="3"/>
    <x v="7"/>
    <s v="0-14"/>
    <s v="16-30"/>
    <n v="1"/>
    <n v="0"/>
    <n v="0"/>
    <x v="1"/>
  </r>
  <r>
    <s v="P2670"/>
    <d v="2024-04-28T04:53:00"/>
    <s v="F"/>
    <n v="41"/>
    <s v="White"/>
    <s v="None"/>
    <b v="0"/>
    <m/>
    <x v="31"/>
    <b v="0"/>
    <x v="0"/>
    <s v="Apr"/>
    <x v="3"/>
    <x v="5"/>
    <s v="30-44"/>
    <s v="16-30"/>
    <n v="1"/>
    <n v="0"/>
    <n v="0"/>
    <x v="1"/>
  </r>
  <r>
    <s v="P2671"/>
    <d v="2023-12-28T18:31:00"/>
    <s v="F"/>
    <n v="69"/>
    <s v="White"/>
    <s v="None"/>
    <b v="0"/>
    <m/>
    <x v="41"/>
    <b v="0"/>
    <x v="1"/>
    <s v="Dec"/>
    <x v="2"/>
    <x v="7"/>
    <s v="60-74"/>
    <s v="16-30"/>
    <n v="1"/>
    <n v="0"/>
    <n v="0"/>
    <x v="1"/>
  </r>
  <r>
    <s v="P2672"/>
    <d v="2024-09-17T08:42:00"/>
    <s v="F"/>
    <n v="72"/>
    <s v="White"/>
    <s v="None"/>
    <b v="0"/>
    <m/>
    <x v="29"/>
    <b v="0"/>
    <x v="0"/>
    <s v="Sep"/>
    <x v="6"/>
    <x v="0"/>
    <s v="60-74"/>
    <s v="16-30"/>
    <n v="1"/>
    <n v="0"/>
    <n v="0"/>
    <x v="1"/>
  </r>
  <r>
    <s v="P2673"/>
    <d v="2024-05-19T14:29:00"/>
    <s v="F"/>
    <n v="3"/>
    <s v="White"/>
    <s v="None"/>
    <b v="0"/>
    <m/>
    <x v="37"/>
    <b v="0"/>
    <x v="0"/>
    <s v="May"/>
    <x v="3"/>
    <x v="6"/>
    <s v="0-14"/>
    <s v="31-45"/>
    <n v="0"/>
    <n v="0"/>
    <n v="0"/>
    <x v="1"/>
  </r>
  <r>
    <s v="P2674"/>
    <d v="2023-06-02T00:24:00"/>
    <s v="F"/>
    <n v="16"/>
    <s v="White"/>
    <s v="None"/>
    <b v="0"/>
    <m/>
    <x v="37"/>
    <b v="0"/>
    <x v="1"/>
    <s v="Jun"/>
    <x v="5"/>
    <x v="4"/>
    <s v="15-29"/>
    <s v="31-45"/>
    <n v="0"/>
    <n v="0"/>
    <n v="0"/>
    <x v="1"/>
  </r>
  <r>
    <s v="P2675"/>
    <d v="2023-10-30T16:03:00"/>
    <s v="F"/>
    <n v="27"/>
    <s v="White"/>
    <s v="None"/>
    <b v="0"/>
    <m/>
    <x v="17"/>
    <b v="0"/>
    <x v="1"/>
    <s v="Oct"/>
    <x v="4"/>
    <x v="3"/>
    <s v="15-29"/>
    <s v="31-45"/>
    <n v="0"/>
    <n v="0"/>
    <n v="0"/>
    <x v="1"/>
  </r>
  <r>
    <s v="P2676"/>
    <d v="2024-02-17T06:42:00"/>
    <s v="F"/>
    <n v="47"/>
    <s v="White"/>
    <s v="None"/>
    <b v="0"/>
    <m/>
    <x v="12"/>
    <b v="0"/>
    <x v="0"/>
    <s v="Feb"/>
    <x v="1"/>
    <x v="0"/>
    <s v="45-59"/>
    <s v="31-45"/>
    <n v="0"/>
    <n v="0"/>
    <n v="0"/>
    <x v="1"/>
  </r>
  <r>
    <s v="P2677"/>
    <d v="2023-05-21T15:45:00"/>
    <s v="F"/>
    <n v="67"/>
    <s v="White"/>
    <s v="None"/>
    <b v="0"/>
    <m/>
    <x v="13"/>
    <b v="0"/>
    <x v="1"/>
    <s v="May"/>
    <x v="3"/>
    <x v="3"/>
    <s v="60-74"/>
    <s v="46-60"/>
    <n v="0"/>
    <n v="0"/>
    <n v="0"/>
    <x v="1"/>
  </r>
  <r>
    <s v="P2678"/>
    <d v="2024-07-21T15:43:00"/>
    <s v="F"/>
    <n v="43"/>
    <s v="White"/>
    <s v="None"/>
    <b v="0"/>
    <m/>
    <x v="11"/>
    <b v="0"/>
    <x v="0"/>
    <s v="Jul"/>
    <x v="3"/>
    <x v="3"/>
    <s v="30-44"/>
    <s v="46-60"/>
    <n v="0"/>
    <n v="0"/>
    <n v="0"/>
    <x v="1"/>
  </r>
  <r>
    <s v="P2679"/>
    <d v="2023-08-04T22:45:00"/>
    <s v="F"/>
    <n v="9"/>
    <s v="White"/>
    <s v="None"/>
    <b v="0"/>
    <m/>
    <x v="49"/>
    <b v="0"/>
    <x v="1"/>
    <s v="Aug"/>
    <x v="5"/>
    <x v="2"/>
    <s v="0-14"/>
    <s v="46-60"/>
    <n v="0"/>
    <n v="0"/>
    <n v="0"/>
    <x v="1"/>
  </r>
  <r>
    <s v="P2680"/>
    <d v="2024-02-25T11:39:00"/>
    <s v="F"/>
    <n v="49"/>
    <s v="White"/>
    <s v="None"/>
    <b v="0"/>
    <m/>
    <x v="30"/>
    <b v="0"/>
    <x v="0"/>
    <s v="Feb"/>
    <x v="3"/>
    <x v="1"/>
    <s v="45-59"/>
    <s v="0-15"/>
    <n v="1"/>
    <n v="0"/>
    <n v="0"/>
    <x v="1"/>
  </r>
  <r>
    <s v="P2681"/>
    <d v="2023-04-04T04:50:00"/>
    <s v="F"/>
    <n v="29"/>
    <s v="White"/>
    <s v="None"/>
    <b v="0"/>
    <m/>
    <x v="20"/>
    <b v="0"/>
    <x v="1"/>
    <s v="Apr"/>
    <x v="6"/>
    <x v="5"/>
    <s v="15-29"/>
    <s v="16-30"/>
    <n v="1"/>
    <n v="0"/>
    <n v="0"/>
    <x v="1"/>
  </r>
  <r>
    <s v="P2682"/>
    <d v="2024-04-13T08:13:00"/>
    <s v="F"/>
    <n v="2"/>
    <s v="White"/>
    <s v="None"/>
    <b v="0"/>
    <m/>
    <x v="18"/>
    <b v="0"/>
    <x v="0"/>
    <s v="Apr"/>
    <x v="1"/>
    <x v="0"/>
    <s v="0-14"/>
    <s v="16-30"/>
    <n v="1"/>
    <n v="0"/>
    <n v="0"/>
    <x v="1"/>
  </r>
  <r>
    <s v="P2683"/>
    <d v="2024-07-14T21:05:00"/>
    <s v="F"/>
    <n v="63"/>
    <s v="White"/>
    <s v="None"/>
    <b v="0"/>
    <m/>
    <x v="41"/>
    <b v="0"/>
    <x v="0"/>
    <s v="Jul"/>
    <x v="3"/>
    <x v="2"/>
    <s v="60-74"/>
    <s v="16-30"/>
    <n v="1"/>
    <n v="0"/>
    <n v="0"/>
    <x v="1"/>
  </r>
  <r>
    <s v="P2684"/>
    <d v="2024-06-03T00:49:00"/>
    <s v="F"/>
    <n v="18"/>
    <s v="White"/>
    <s v="None"/>
    <b v="0"/>
    <m/>
    <x v="15"/>
    <b v="0"/>
    <x v="0"/>
    <s v="Jun"/>
    <x v="4"/>
    <x v="4"/>
    <s v="15-29"/>
    <s v="31-45"/>
    <n v="0"/>
    <n v="0"/>
    <n v="0"/>
    <x v="1"/>
  </r>
  <r>
    <s v="P2685"/>
    <d v="2024-06-11T21:11:00"/>
    <s v="F"/>
    <n v="32"/>
    <s v="White"/>
    <s v="None"/>
    <b v="0"/>
    <m/>
    <x v="22"/>
    <b v="0"/>
    <x v="0"/>
    <s v="Jun"/>
    <x v="6"/>
    <x v="2"/>
    <s v="30-44"/>
    <s v="31-45"/>
    <n v="0"/>
    <n v="0"/>
    <n v="0"/>
    <x v="1"/>
  </r>
  <r>
    <s v="P2686"/>
    <d v="2023-11-23T13:50:00"/>
    <s v="F"/>
    <n v="61"/>
    <s v="White"/>
    <s v="None"/>
    <b v="0"/>
    <m/>
    <x v="33"/>
    <b v="0"/>
    <x v="1"/>
    <s v="Nov"/>
    <x v="2"/>
    <x v="6"/>
    <s v="60-74"/>
    <s v="31-45"/>
    <n v="0"/>
    <n v="0"/>
    <n v="0"/>
    <x v="1"/>
  </r>
  <r>
    <s v="P2687"/>
    <d v="2024-05-10T03:11:00"/>
    <s v="F"/>
    <n v="75"/>
    <s v="White"/>
    <s v="None"/>
    <b v="0"/>
    <m/>
    <x v="12"/>
    <b v="0"/>
    <x v="0"/>
    <s v="May"/>
    <x v="5"/>
    <x v="5"/>
    <s v="75+"/>
    <s v="31-45"/>
    <n v="0"/>
    <n v="0"/>
    <n v="0"/>
    <x v="1"/>
  </r>
  <r>
    <s v="P2688"/>
    <d v="2023-10-29T02:11:00"/>
    <s v="F"/>
    <n v="32"/>
    <s v="White"/>
    <s v="None"/>
    <b v="0"/>
    <m/>
    <x v="25"/>
    <b v="0"/>
    <x v="1"/>
    <s v="Oct"/>
    <x v="3"/>
    <x v="4"/>
    <s v="30-44"/>
    <s v="46-60"/>
    <n v="0"/>
    <n v="0"/>
    <n v="0"/>
    <x v="1"/>
  </r>
  <r>
    <s v="P2689"/>
    <d v="2023-09-30T18:23:00"/>
    <s v="F"/>
    <n v="10"/>
    <s v="White"/>
    <s v="None"/>
    <b v="0"/>
    <m/>
    <x v="14"/>
    <b v="0"/>
    <x v="1"/>
    <s v="Sep"/>
    <x v="1"/>
    <x v="7"/>
    <s v="0-14"/>
    <s v="46-60"/>
    <n v="0"/>
    <n v="0"/>
    <n v="0"/>
    <x v="1"/>
  </r>
  <r>
    <s v="P2690"/>
    <d v="2024-05-19T04:25:00"/>
    <s v="F"/>
    <n v="23"/>
    <s v="White"/>
    <s v="None"/>
    <b v="0"/>
    <m/>
    <x v="42"/>
    <b v="0"/>
    <x v="0"/>
    <s v="May"/>
    <x v="3"/>
    <x v="5"/>
    <s v="15-29"/>
    <s v="0-15"/>
    <n v="1"/>
    <n v="0"/>
    <n v="0"/>
    <x v="1"/>
  </r>
  <r>
    <s v="P2691"/>
    <d v="2024-03-05T18:49:00"/>
    <s v="F"/>
    <n v="51"/>
    <s v="White"/>
    <s v="None"/>
    <b v="0"/>
    <m/>
    <x v="42"/>
    <b v="0"/>
    <x v="0"/>
    <s v="Mar"/>
    <x v="6"/>
    <x v="7"/>
    <s v="45-59"/>
    <s v="0-15"/>
    <n v="1"/>
    <n v="0"/>
    <n v="0"/>
    <x v="1"/>
  </r>
  <r>
    <s v="P2692"/>
    <d v="2024-08-09T07:54:00"/>
    <s v="F"/>
    <n v="72"/>
    <s v="White"/>
    <s v="None"/>
    <b v="0"/>
    <m/>
    <x v="42"/>
    <b v="0"/>
    <x v="0"/>
    <s v="Aug"/>
    <x v="5"/>
    <x v="0"/>
    <s v="60-74"/>
    <s v="0-15"/>
    <n v="1"/>
    <n v="0"/>
    <n v="0"/>
    <x v="1"/>
  </r>
  <r>
    <s v="P2693"/>
    <d v="2024-04-16T23:42:00"/>
    <s v="F"/>
    <n v="30"/>
    <s v="White"/>
    <s v="None"/>
    <b v="0"/>
    <m/>
    <x v="20"/>
    <b v="0"/>
    <x v="0"/>
    <s v="Apr"/>
    <x v="6"/>
    <x v="2"/>
    <s v="30-44"/>
    <s v="16-30"/>
    <n v="1"/>
    <n v="0"/>
    <n v="0"/>
    <x v="1"/>
  </r>
  <r>
    <s v="P2694"/>
    <d v="2023-07-17T18:55:00"/>
    <s v="F"/>
    <n v="60"/>
    <s v="White"/>
    <s v="None"/>
    <b v="0"/>
    <m/>
    <x v="24"/>
    <b v="0"/>
    <x v="1"/>
    <s v="Jul"/>
    <x v="4"/>
    <x v="7"/>
    <s v="60-74"/>
    <s v="16-30"/>
    <n v="1"/>
    <n v="0"/>
    <n v="0"/>
    <x v="1"/>
  </r>
  <r>
    <s v="P2695"/>
    <d v="2024-07-04T22:15:00"/>
    <s v="F"/>
    <n v="18"/>
    <s v="White"/>
    <s v="None"/>
    <b v="0"/>
    <m/>
    <x v="1"/>
    <b v="0"/>
    <x v="0"/>
    <s v="Jul"/>
    <x v="2"/>
    <x v="2"/>
    <s v="15-29"/>
    <s v="16-30"/>
    <n v="1"/>
    <n v="0"/>
    <n v="0"/>
    <x v="1"/>
  </r>
  <r>
    <s v="P2696"/>
    <d v="2024-02-29T00:51:00"/>
    <s v="F"/>
    <n v="25"/>
    <s v="White"/>
    <s v="None"/>
    <b v="0"/>
    <m/>
    <x v="44"/>
    <b v="0"/>
    <x v="0"/>
    <s v="Feb"/>
    <x v="2"/>
    <x v="4"/>
    <s v="15-29"/>
    <s v="31-45"/>
    <n v="0"/>
    <n v="0"/>
    <n v="0"/>
    <x v="1"/>
  </r>
  <r>
    <s v="P2697"/>
    <d v="2024-03-09T04:31:00"/>
    <s v="F"/>
    <n v="67"/>
    <s v="White"/>
    <s v="None"/>
    <b v="0"/>
    <m/>
    <x v="17"/>
    <b v="0"/>
    <x v="0"/>
    <s v="Mar"/>
    <x v="1"/>
    <x v="5"/>
    <s v="60-74"/>
    <s v="31-45"/>
    <n v="0"/>
    <n v="0"/>
    <n v="0"/>
    <x v="1"/>
  </r>
  <r>
    <s v="P2698"/>
    <d v="2023-11-05T18:08:00"/>
    <s v="F"/>
    <n v="15"/>
    <s v="White"/>
    <s v="None"/>
    <b v="0"/>
    <m/>
    <x v="12"/>
    <b v="0"/>
    <x v="1"/>
    <s v="Nov"/>
    <x v="3"/>
    <x v="7"/>
    <s v="15-29"/>
    <s v="31-45"/>
    <n v="0"/>
    <n v="0"/>
    <n v="0"/>
    <x v="1"/>
  </r>
  <r>
    <s v="P2699"/>
    <d v="2023-08-07T17:51:00"/>
    <s v="F"/>
    <n v="63"/>
    <s v="White"/>
    <s v="None"/>
    <b v="0"/>
    <m/>
    <x v="27"/>
    <b v="0"/>
    <x v="1"/>
    <s v="Aug"/>
    <x v="4"/>
    <x v="3"/>
    <s v="60-74"/>
    <s v="46-60"/>
    <n v="0"/>
    <n v="0"/>
    <n v="0"/>
    <x v="1"/>
  </r>
  <r>
    <s v="P2700"/>
    <d v="2023-10-01T08:27:00"/>
    <s v="F"/>
    <n v="57"/>
    <s v="White"/>
    <s v="None"/>
    <b v="0"/>
    <m/>
    <x v="42"/>
    <b v="0"/>
    <x v="1"/>
    <s v="Oct"/>
    <x v="3"/>
    <x v="0"/>
    <s v="45-59"/>
    <s v="0-15"/>
    <n v="1"/>
    <n v="0"/>
    <n v="0"/>
    <x v="1"/>
  </r>
  <r>
    <s v="P2701"/>
    <d v="2024-02-12T12:22:00"/>
    <s v="F"/>
    <n v="22"/>
    <s v="White"/>
    <s v="None"/>
    <b v="0"/>
    <m/>
    <x v="45"/>
    <b v="0"/>
    <x v="0"/>
    <s v="Feb"/>
    <x v="4"/>
    <x v="6"/>
    <s v="15-29"/>
    <s v="16-30"/>
    <n v="1"/>
    <n v="0"/>
    <n v="0"/>
    <x v="1"/>
  </r>
  <r>
    <s v="P2702"/>
    <d v="2024-06-20T18:00:00"/>
    <s v="F"/>
    <n v="74"/>
    <s v="White"/>
    <s v="None"/>
    <b v="0"/>
    <m/>
    <x v="41"/>
    <b v="0"/>
    <x v="0"/>
    <s v="Jun"/>
    <x v="2"/>
    <x v="7"/>
    <s v="60-74"/>
    <s v="16-30"/>
    <n v="1"/>
    <n v="0"/>
    <n v="0"/>
    <x v="1"/>
  </r>
  <r>
    <s v="P2703"/>
    <d v="2023-05-30T08:21:00"/>
    <s v="F"/>
    <n v="4"/>
    <s v="White"/>
    <s v="None"/>
    <b v="0"/>
    <m/>
    <x v="37"/>
    <b v="0"/>
    <x v="1"/>
    <s v="May"/>
    <x v="6"/>
    <x v="0"/>
    <s v="0-14"/>
    <s v="31-45"/>
    <n v="0"/>
    <n v="0"/>
    <n v="0"/>
    <x v="1"/>
  </r>
  <r>
    <s v="P2704"/>
    <d v="2024-05-12T02:25:00"/>
    <s v="F"/>
    <n v="37"/>
    <s v="White"/>
    <s v="None"/>
    <b v="0"/>
    <m/>
    <x v="37"/>
    <b v="0"/>
    <x v="0"/>
    <s v="May"/>
    <x v="3"/>
    <x v="4"/>
    <s v="30-44"/>
    <s v="31-45"/>
    <n v="0"/>
    <n v="0"/>
    <n v="0"/>
    <x v="1"/>
  </r>
  <r>
    <s v="P2705"/>
    <d v="2024-06-29T19:42:00"/>
    <s v="F"/>
    <n v="27"/>
    <s v="White"/>
    <s v="None"/>
    <b v="0"/>
    <m/>
    <x v="0"/>
    <b v="0"/>
    <x v="0"/>
    <s v="Jun"/>
    <x v="1"/>
    <x v="7"/>
    <s v="15-29"/>
    <s v="31-45"/>
    <n v="0"/>
    <n v="0"/>
    <n v="0"/>
    <x v="1"/>
  </r>
  <r>
    <s v="P2706"/>
    <d v="2024-09-03T02:12:00"/>
    <s v="F"/>
    <n v="27"/>
    <s v="White"/>
    <s v="None"/>
    <b v="0"/>
    <m/>
    <x v="23"/>
    <b v="0"/>
    <x v="0"/>
    <s v="Sep"/>
    <x v="6"/>
    <x v="4"/>
    <s v="15-29"/>
    <s v="46-60"/>
    <n v="0"/>
    <n v="0"/>
    <n v="0"/>
    <x v="1"/>
  </r>
  <r>
    <s v="P2707"/>
    <d v="2024-04-14T05:39:00"/>
    <s v="F"/>
    <n v="64"/>
    <s v="White"/>
    <s v="None"/>
    <b v="0"/>
    <m/>
    <x v="43"/>
    <b v="0"/>
    <x v="0"/>
    <s v="Apr"/>
    <x v="3"/>
    <x v="5"/>
    <s v="60-74"/>
    <s v="46-60"/>
    <n v="0"/>
    <n v="0"/>
    <n v="0"/>
    <x v="1"/>
  </r>
  <r>
    <s v="P2708"/>
    <d v="2023-08-07T16:21:00"/>
    <s v="F"/>
    <n v="43"/>
    <s v="White"/>
    <s v="None"/>
    <b v="0"/>
    <m/>
    <x v="9"/>
    <b v="0"/>
    <x v="1"/>
    <s v="Aug"/>
    <x v="4"/>
    <x v="3"/>
    <s v="30-44"/>
    <s v="46-60"/>
    <n v="0"/>
    <n v="0"/>
    <n v="0"/>
    <x v="1"/>
  </r>
  <r>
    <s v="P2709"/>
    <d v="2023-06-09T04:39:00"/>
    <s v="F"/>
    <n v="5"/>
    <s v="White"/>
    <s v="None"/>
    <b v="0"/>
    <m/>
    <x v="5"/>
    <b v="0"/>
    <x v="1"/>
    <s v="Jun"/>
    <x v="5"/>
    <x v="5"/>
    <s v="0-14"/>
    <s v="46-60"/>
    <n v="0"/>
    <n v="0"/>
    <n v="0"/>
    <x v="1"/>
  </r>
  <r>
    <s v="P2710"/>
    <d v="2024-06-24T21:58:00"/>
    <s v="F"/>
    <n v="41"/>
    <s v="White"/>
    <s v="None"/>
    <b v="0"/>
    <m/>
    <x v="34"/>
    <b v="0"/>
    <x v="0"/>
    <s v="Jun"/>
    <x v="4"/>
    <x v="2"/>
    <s v="30-44"/>
    <s v="0-15"/>
    <n v="1"/>
    <n v="0"/>
    <n v="0"/>
    <x v="1"/>
  </r>
  <r>
    <s v="P2711"/>
    <d v="2024-03-22T00:09:00"/>
    <s v="F"/>
    <n v="24"/>
    <s v="White"/>
    <s v="None"/>
    <b v="0"/>
    <m/>
    <x v="38"/>
    <b v="0"/>
    <x v="0"/>
    <s v="Mar"/>
    <x v="5"/>
    <x v="4"/>
    <s v="15-29"/>
    <s v="0-15"/>
    <n v="1"/>
    <n v="0"/>
    <n v="0"/>
    <x v="1"/>
  </r>
  <r>
    <s v="P2712"/>
    <d v="2024-03-24T09:51:00"/>
    <s v="F"/>
    <n v="25"/>
    <s v="White"/>
    <s v="None"/>
    <b v="0"/>
    <m/>
    <x v="24"/>
    <b v="0"/>
    <x v="0"/>
    <s v="Mar"/>
    <x v="3"/>
    <x v="1"/>
    <s v="15-29"/>
    <s v="16-30"/>
    <n v="1"/>
    <n v="0"/>
    <n v="0"/>
    <x v="1"/>
  </r>
  <r>
    <s v="P2713"/>
    <d v="2023-08-16T00:18:00"/>
    <s v="F"/>
    <n v="69"/>
    <s v="White"/>
    <s v="None"/>
    <b v="0"/>
    <m/>
    <x v="24"/>
    <b v="0"/>
    <x v="1"/>
    <s v="Aug"/>
    <x v="0"/>
    <x v="4"/>
    <s v="60-74"/>
    <s v="16-30"/>
    <n v="1"/>
    <n v="0"/>
    <n v="0"/>
    <x v="1"/>
  </r>
  <r>
    <s v="P2714"/>
    <d v="2023-12-12T15:39:00"/>
    <s v="F"/>
    <n v="35"/>
    <s v="White"/>
    <s v="None"/>
    <b v="0"/>
    <m/>
    <x v="7"/>
    <b v="0"/>
    <x v="1"/>
    <s v="Dec"/>
    <x v="6"/>
    <x v="3"/>
    <s v="30-44"/>
    <s v="16-30"/>
    <n v="1"/>
    <n v="0"/>
    <n v="0"/>
    <x v="1"/>
  </r>
  <r>
    <s v="P2715"/>
    <d v="2023-08-01T22:41:00"/>
    <s v="F"/>
    <n v="22"/>
    <s v="White"/>
    <s v="None"/>
    <b v="0"/>
    <m/>
    <x v="18"/>
    <b v="0"/>
    <x v="1"/>
    <s v="Aug"/>
    <x v="6"/>
    <x v="2"/>
    <s v="15-29"/>
    <s v="16-30"/>
    <n v="1"/>
    <n v="0"/>
    <n v="0"/>
    <x v="1"/>
  </r>
  <r>
    <s v="P2716"/>
    <d v="2023-05-07T23:28:00"/>
    <s v="F"/>
    <n v="65"/>
    <s v="White"/>
    <s v="None"/>
    <b v="0"/>
    <m/>
    <x v="1"/>
    <b v="0"/>
    <x v="1"/>
    <s v="May"/>
    <x v="3"/>
    <x v="2"/>
    <s v="60-74"/>
    <s v="16-30"/>
    <n v="1"/>
    <n v="0"/>
    <n v="0"/>
    <x v="1"/>
  </r>
  <r>
    <s v="P2717"/>
    <d v="2024-08-03T14:16:00"/>
    <s v="F"/>
    <n v="30"/>
    <s v="White"/>
    <s v="None"/>
    <b v="0"/>
    <m/>
    <x v="3"/>
    <b v="0"/>
    <x v="0"/>
    <s v="Aug"/>
    <x v="1"/>
    <x v="6"/>
    <s v="30-44"/>
    <s v="31-45"/>
    <n v="0"/>
    <n v="0"/>
    <n v="0"/>
    <x v="1"/>
  </r>
  <r>
    <s v="P2718"/>
    <d v="2023-08-20T19:46:00"/>
    <s v="F"/>
    <n v="66"/>
    <s v="White"/>
    <s v="None"/>
    <b v="0"/>
    <m/>
    <x v="26"/>
    <b v="0"/>
    <x v="1"/>
    <s v="Aug"/>
    <x v="3"/>
    <x v="7"/>
    <s v="60-74"/>
    <s v="31-45"/>
    <n v="0"/>
    <n v="0"/>
    <n v="0"/>
    <x v="1"/>
  </r>
  <r>
    <s v="P2719"/>
    <d v="2023-11-17T22:27:00"/>
    <s v="F"/>
    <n v="44"/>
    <s v="White"/>
    <s v="None"/>
    <b v="0"/>
    <m/>
    <x v="25"/>
    <b v="0"/>
    <x v="1"/>
    <s v="Nov"/>
    <x v="5"/>
    <x v="2"/>
    <s v="30-44"/>
    <s v="46-60"/>
    <n v="0"/>
    <n v="0"/>
    <n v="0"/>
    <x v="1"/>
  </r>
  <r>
    <s v="P2720"/>
    <d v="2024-05-06T08:58:00"/>
    <s v="F"/>
    <n v="62"/>
    <s v="White"/>
    <s v="None"/>
    <b v="0"/>
    <m/>
    <x v="27"/>
    <b v="0"/>
    <x v="0"/>
    <s v="May"/>
    <x v="4"/>
    <x v="0"/>
    <s v="60-74"/>
    <s v="46-60"/>
    <n v="0"/>
    <n v="0"/>
    <n v="0"/>
    <x v="1"/>
  </r>
  <r>
    <s v="P2721"/>
    <d v="2023-08-19T19:43:00"/>
    <s v="F"/>
    <n v="33"/>
    <s v="White"/>
    <s v="None"/>
    <b v="0"/>
    <m/>
    <x v="30"/>
    <b v="0"/>
    <x v="1"/>
    <s v="Aug"/>
    <x v="1"/>
    <x v="7"/>
    <s v="30-44"/>
    <s v="0-15"/>
    <n v="1"/>
    <n v="0"/>
    <n v="0"/>
    <x v="1"/>
  </r>
  <r>
    <s v="P2722"/>
    <d v="2024-06-19T21:40:00"/>
    <s v="F"/>
    <n v="75"/>
    <s v="White"/>
    <s v="None"/>
    <b v="0"/>
    <m/>
    <x v="24"/>
    <b v="0"/>
    <x v="0"/>
    <s v="Jun"/>
    <x v="0"/>
    <x v="2"/>
    <s v="75+"/>
    <s v="16-30"/>
    <n v="1"/>
    <n v="0"/>
    <n v="0"/>
    <x v="1"/>
  </r>
  <r>
    <s v="P2723"/>
    <d v="2024-02-15T13:40:00"/>
    <s v="F"/>
    <n v="51"/>
    <s v="White"/>
    <s v="None"/>
    <b v="0"/>
    <m/>
    <x v="7"/>
    <b v="0"/>
    <x v="0"/>
    <s v="Feb"/>
    <x v="2"/>
    <x v="6"/>
    <s v="45-59"/>
    <s v="16-30"/>
    <n v="1"/>
    <n v="0"/>
    <n v="0"/>
    <x v="1"/>
  </r>
  <r>
    <s v="P2724"/>
    <d v="2024-01-26T05:43:00"/>
    <s v="F"/>
    <n v="34"/>
    <s v="White"/>
    <s v="None"/>
    <b v="0"/>
    <m/>
    <x v="48"/>
    <b v="0"/>
    <x v="0"/>
    <s v="Jan"/>
    <x v="5"/>
    <x v="5"/>
    <s v="30-44"/>
    <s v="16-30"/>
    <n v="1"/>
    <n v="0"/>
    <n v="0"/>
    <x v="1"/>
  </r>
  <r>
    <s v="P2725"/>
    <d v="2024-08-31T09:53:00"/>
    <s v="F"/>
    <n v="52"/>
    <s v="White"/>
    <s v="None"/>
    <b v="0"/>
    <m/>
    <x v="40"/>
    <b v="0"/>
    <x v="0"/>
    <s v="Aug"/>
    <x v="1"/>
    <x v="1"/>
    <s v="45-59"/>
    <s v="31-45"/>
    <n v="0"/>
    <n v="0"/>
    <n v="0"/>
    <x v="1"/>
  </r>
  <r>
    <s v="P2726"/>
    <d v="2024-04-23T12:12:00"/>
    <s v="F"/>
    <n v="35"/>
    <s v="White"/>
    <s v="None"/>
    <b v="0"/>
    <m/>
    <x v="33"/>
    <b v="0"/>
    <x v="0"/>
    <s v="Apr"/>
    <x v="6"/>
    <x v="6"/>
    <s v="30-44"/>
    <s v="31-45"/>
    <n v="0"/>
    <n v="0"/>
    <n v="0"/>
    <x v="1"/>
  </r>
  <r>
    <s v="P2727"/>
    <d v="2023-10-31T14:25:00"/>
    <s v="F"/>
    <n v="2"/>
    <s v="White"/>
    <s v="None"/>
    <b v="0"/>
    <m/>
    <x v="12"/>
    <b v="0"/>
    <x v="1"/>
    <s v="Oct"/>
    <x v="6"/>
    <x v="6"/>
    <s v="0-14"/>
    <s v="31-45"/>
    <n v="0"/>
    <n v="0"/>
    <n v="0"/>
    <x v="1"/>
  </r>
  <r>
    <s v="P2728"/>
    <d v="2024-09-09T11:18:00"/>
    <s v="F"/>
    <n v="59"/>
    <s v="White"/>
    <s v="None"/>
    <b v="0"/>
    <m/>
    <x v="12"/>
    <b v="0"/>
    <x v="0"/>
    <s v="Sep"/>
    <x v="4"/>
    <x v="1"/>
    <s v="45-59"/>
    <s v="31-45"/>
    <n v="0"/>
    <n v="0"/>
    <n v="0"/>
    <x v="1"/>
  </r>
  <r>
    <s v="P2729"/>
    <d v="2024-01-18T22:00:00"/>
    <s v="F"/>
    <n v="44"/>
    <s v="White"/>
    <s v="None"/>
    <b v="0"/>
    <m/>
    <x v="49"/>
    <b v="0"/>
    <x v="0"/>
    <s v="Jan"/>
    <x v="2"/>
    <x v="2"/>
    <s v="30-44"/>
    <s v="46-60"/>
    <n v="0"/>
    <n v="0"/>
    <n v="0"/>
    <x v="1"/>
  </r>
  <r>
    <s v="P2730"/>
    <d v="2024-04-21T07:15:00"/>
    <s v="F"/>
    <n v="11"/>
    <s v="White"/>
    <s v="None"/>
    <b v="0"/>
    <m/>
    <x v="31"/>
    <b v="0"/>
    <x v="0"/>
    <s v="Apr"/>
    <x v="3"/>
    <x v="0"/>
    <s v="0-14"/>
    <s v="16-30"/>
    <n v="1"/>
    <n v="0"/>
    <n v="0"/>
    <x v="1"/>
  </r>
  <r>
    <s v="P2731"/>
    <d v="2024-06-06T08:18:00"/>
    <s v="F"/>
    <n v="54"/>
    <s v="White"/>
    <s v="None"/>
    <b v="0"/>
    <m/>
    <x v="28"/>
    <b v="0"/>
    <x v="0"/>
    <s v="Jun"/>
    <x v="2"/>
    <x v="0"/>
    <s v="45-59"/>
    <s v="16-30"/>
    <n v="1"/>
    <n v="0"/>
    <n v="0"/>
    <x v="1"/>
  </r>
  <r>
    <s v="P2732"/>
    <d v="2023-06-30T11:41:00"/>
    <s v="F"/>
    <n v="15"/>
    <s v="White"/>
    <s v="None"/>
    <b v="0"/>
    <m/>
    <x v="29"/>
    <b v="0"/>
    <x v="1"/>
    <s v="Jun"/>
    <x v="5"/>
    <x v="1"/>
    <s v="15-29"/>
    <s v="16-30"/>
    <n v="1"/>
    <n v="0"/>
    <n v="0"/>
    <x v="1"/>
  </r>
  <r>
    <s v="P2733"/>
    <d v="2023-07-05T18:56:00"/>
    <s v="F"/>
    <n v="55"/>
    <s v="White"/>
    <s v="None"/>
    <b v="0"/>
    <m/>
    <x v="37"/>
    <b v="0"/>
    <x v="1"/>
    <s v="Jul"/>
    <x v="0"/>
    <x v="7"/>
    <s v="45-59"/>
    <s v="31-45"/>
    <n v="0"/>
    <n v="0"/>
    <n v="0"/>
    <x v="1"/>
  </r>
  <r>
    <s v="P2734"/>
    <d v="2024-04-04T05:35:00"/>
    <s v="F"/>
    <n v="7"/>
    <s v="White"/>
    <s v="None"/>
    <b v="0"/>
    <m/>
    <x v="18"/>
    <b v="0"/>
    <x v="0"/>
    <s v="Apr"/>
    <x v="2"/>
    <x v="5"/>
    <s v="0-14"/>
    <s v="16-30"/>
    <n v="1"/>
    <n v="0"/>
    <n v="0"/>
    <x v="1"/>
  </r>
  <r>
    <s v="P2735"/>
    <d v="2023-11-24T23:33:00"/>
    <s v="F"/>
    <n v="8"/>
    <s v="White"/>
    <s v="None"/>
    <b v="0"/>
    <m/>
    <x v="1"/>
    <b v="0"/>
    <x v="1"/>
    <s v="Nov"/>
    <x v="5"/>
    <x v="2"/>
    <s v="0-14"/>
    <s v="16-30"/>
    <n v="1"/>
    <n v="0"/>
    <n v="0"/>
    <x v="1"/>
  </r>
  <r>
    <s v="P2736"/>
    <d v="2023-12-14T01:27:00"/>
    <s v="F"/>
    <n v="16"/>
    <s v="White"/>
    <s v="None"/>
    <b v="0"/>
    <m/>
    <x v="10"/>
    <b v="0"/>
    <x v="1"/>
    <s v="Dec"/>
    <x v="2"/>
    <x v="4"/>
    <s v="15-29"/>
    <s v="31-45"/>
    <n v="0"/>
    <n v="0"/>
    <n v="0"/>
    <x v="1"/>
  </r>
  <r>
    <s v="P2737"/>
    <d v="2024-06-19T10:08:00"/>
    <s v="F"/>
    <n v="50"/>
    <s v="White"/>
    <s v="None"/>
    <b v="0"/>
    <m/>
    <x v="40"/>
    <b v="0"/>
    <x v="0"/>
    <s v="Jun"/>
    <x v="0"/>
    <x v="1"/>
    <s v="45-59"/>
    <s v="31-45"/>
    <n v="0"/>
    <n v="0"/>
    <n v="0"/>
    <x v="1"/>
  </r>
  <r>
    <s v="P2738"/>
    <d v="2024-08-04T09:27:00"/>
    <s v="F"/>
    <n v="27"/>
    <s v="White"/>
    <s v="None"/>
    <b v="0"/>
    <m/>
    <x v="8"/>
    <b v="0"/>
    <x v="0"/>
    <s v="Aug"/>
    <x v="3"/>
    <x v="1"/>
    <s v="15-29"/>
    <s v="31-45"/>
    <n v="0"/>
    <n v="0"/>
    <n v="0"/>
    <x v="1"/>
  </r>
  <r>
    <s v="P2739"/>
    <d v="2024-02-27T02:53:00"/>
    <s v="F"/>
    <n v="12"/>
    <s v="White"/>
    <s v="None"/>
    <b v="0"/>
    <m/>
    <x v="50"/>
    <b v="0"/>
    <x v="0"/>
    <s v="Feb"/>
    <x v="6"/>
    <x v="4"/>
    <s v="0-14"/>
    <s v="31-45"/>
    <n v="0"/>
    <n v="0"/>
    <n v="0"/>
    <x v="1"/>
  </r>
  <r>
    <s v="P2740"/>
    <d v="2023-05-29T00:06:00"/>
    <s v="F"/>
    <n v="3"/>
    <s v="White"/>
    <s v="None"/>
    <b v="0"/>
    <m/>
    <x v="12"/>
    <b v="0"/>
    <x v="1"/>
    <s v="May"/>
    <x v="4"/>
    <x v="4"/>
    <s v="0-14"/>
    <s v="31-45"/>
    <n v="0"/>
    <n v="0"/>
    <n v="0"/>
    <x v="1"/>
  </r>
  <r>
    <s v="P2741"/>
    <d v="2023-08-20T05:57:00"/>
    <s v="F"/>
    <n v="63"/>
    <s v="White"/>
    <s v="None"/>
    <b v="0"/>
    <m/>
    <x v="14"/>
    <b v="0"/>
    <x v="1"/>
    <s v="Aug"/>
    <x v="3"/>
    <x v="5"/>
    <s v="60-74"/>
    <s v="46-60"/>
    <n v="0"/>
    <n v="0"/>
    <n v="0"/>
    <x v="1"/>
  </r>
  <r>
    <s v="P2742"/>
    <d v="2023-11-19T18:47:00"/>
    <s v="F"/>
    <n v="9"/>
    <s v="White"/>
    <s v="None"/>
    <b v="0"/>
    <m/>
    <x v="36"/>
    <b v="0"/>
    <x v="1"/>
    <s v="Nov"/>
    <x v="3"/>
    <x v="7"/>
    <s v="0-14"/>
    <s v="16-30"/>
    <n v="1"/>
    <n v="0"/>
    <n v="0"/>
    <x v="1"/>
  </r>
  <r>
    <s v="P2743"/>
    <d v="2023-04-20T15:43:00"/>
    <s v="F"/>
    <n v="34"/>
    <s v="White"/>
    <s v="None"/>
    <b v="0"/>
    <m/>
    <x v="35"/>
    <b v="0"/>
    <x v="1"/>
    <s v="Apr"/>
    <x v="2"/>
    <x v="3"/>
    <s v="30-44"/>
    <s v="16-30"/>
    <n v="1"/>
    <n v="0"/>
    <n v="0"/>
    <x v="1"/>
  </r>
  <r>
    <s v="P2744"/>
    <d v="2023-11-16T21:53:00"/>
    <s v="F"/>
    <n v="63"/>
    <s v="White"/>
    <s v="None"/>
    <b v="0"/>
    <m/>
    <x v="46"/>
    <b v="0"/>
    <x v="1"/>
    <s v="Nov"/>
    <x v="2"/>
    <x v="2"/>
    <s v="60-74"/>
    <s v="16-30"/>
    <n v="1"/>
    <n v="0"/>
    <n v="0"/>
    <x v="1"/>
  </r>
  <r>
    <s v="P2745"/>
    <d v="2023-08-12T04:53:00"/>
    <s v="F"/>
    <n v="55"/>
    <s v="White"/>
    <s v="None"/>
    <b v="0"/>
    <m/>
    <x v="41"/>
    <b v="0"/>
    <x v="1"/>
    <s v="Aug"/>
    <x v="1"/>
    <x v="5"/>
    <s v="45-59"/>
    <s v="16-30"/>
    <n v="1"/>
    <n v="0"/>
    <n v="0"/>
    <x v="1"/>
  </r>
  <r>
    <s v="P2746"/>
    <d v="2024-07-02T06:30:00"/>
    <s v="F"/>
    <n v="18"/>
    <s v="White"/>
    <s v="None"/>
    <b v="0"/>
    <m/>
    <x v="26"/>
    <b v="0"/>
    <x v="0"/>
    <s v="Jul"/>
    <x v="6"/>
    <x v="0"/>
    <s v="15-29"/>
    <s v="31-45"/>
    <n v="0"/>
    <n v="0"/>
    <n v="0"/>
    <x v="1"/>
  </r>
  <r>
    <s v="P2747"/>
    <d v="2023-09-20T01:04:00"/>
    <s v="F"/>
    <n v="22"/>
    <s v="White"/>
    <s v="None"/>
    <b v="0"/>
    <m/>
    <x v="22"/>
    <b v="0"/>
    <x v="1"/>
    <s v="Sep"/>
    <x v="0"/>
    <x v="4"/>
    <s v="15-29"/>
    <s v="31-45"/>
    <n v="0"/>
    <n v="0"/>
    <n v="0"/>
    <x v="1"/>
  </r>
  <r>
    <s v="P2748"/>
    <d v="2023-10-28T23:15:00"/>
    <s v="F"/>
    <n v="72"/>
    <s v="White"/>
    <s v="None"/>
    <b v="0"/>
    <m/>
    <x v="6"/>
    <b v="0"/>
    <x v="1"/>
    <s v="Oct"/>
    <x v="1"/>
    <x v="2"/>
    <s v="60-74"/>
    <s v="31-45"/>
    <n v="0"/>
    <n v="0"/>
    <n v="0"/>
    <x v="1"/>
  </r>
  <r>
    <s v="P2749"/>
    <d v="2024-05-16T12:16:00"/>
    <s v="F"/>
    <n v="2"/>
    <s v="White"/>
    <s v="None"/>
    <b v="0"/>
    <m/>
    <x v="32"/>
    <b v="0"/>
    <x v="0"/>
    <s v="May"/>
    <x v="2"/>
    <x v="6"/>
    <s v="0-14"/>
    <s v="46-60"/>
    <n v="0"/>
    <n v="0"/>
    <n v="0"/>
    <x v="1"/>
  </r>
  <r>
    <s v="P2750"/>
    <d v="2023-06-22T04:40:00"/>
    <s v="F"/>
    <n v="24"/>
    <s v="White"/>
    <s v="None"/>
    <b v="0"/>
    <m/>
    <x v="24"/>
    <b v="0"/>
    <x v="1"/>
    <s v="Jun"/>
    <x v="2"/>
    <x v="5"/>
    <s v="15-29"/>
    <s v="16-30"/>
    <n v="1"/>
    <n v="0"/>
    <n v="0"/>
    <x v="1"/>
  </r>
  <r>
    <s v="P2751"/>
    <d v="2024-09-28T14:47:00"/>
    <s v="F"/>
    <n v="27"/>
    <s v="White"/>
    <s v="None"/>
    <b v="0"/>
    <m/>
    <x v="7"/>
    <b v="0"/>
    <x v="0"/>
    <s v="Sep"/>
    <x v="1"/>
    <x v="6"/>
    <s v="15-29"/>
    <s v="16-30"/>
    <n v="1"/>
    <n v="0"/>
    <n v="0"/>
    <x v="1"/>
  </r>
  <r>
    <s v="P2752"/>
    <d v="2024-05-24T06:36:00"/>
    <s v="F"/>
    <n v="15"/>
    <s v="White"/>
    <s v="None"/>
    <b v="0"/>
    <m/>
    <x v="1"/>
    <b v="0"/>
    <x v="0"/>
    <s v="May"/>
    <x v="5"/>
    <x v="0"/>
    <s v="15-29"/>
    <s v="16-30"/>
    <n v="1"/>
    <n v="0"/>
    <n v="0"/>
    <x v="1"/>
  </r>
  <r>
    <s v="P2753"/>
    <d v="2024-07-11T03:42:00"/>
    <s v="F"/>
    <n v="52"/>
    <s v="White"/>
    <s v="None"/>
    <b v="0"/>
    <m/>
    <x v="22"/>
    <b v="0"/>
    <x v="0"/>
    <s v="Jul"/>
    <x v="2"/>
    <x v="5"/>
    <s v="45-59"/>
    <s v="31-45"/>
    <n v="0"/>
    <n v="0"/>
    <n v="0"/>
    <x v="1"/>
  </r>
  <r>
    <s v="P2754"/>
    <d v="2023-11-06T05:13:00"/>
    <s v="F"/>
    <n v="53"/>
    <s v="White"/>
    <s v="None"/>
    <b v="0"/>
    <m/>
    <x v="12"/>
    <b v="0"/>
    <x v="1"/>
    <s v="Nov"/>
    <x v="4"/>
    <x v="5"/>
    <s v="45-59"/>
    <s v="31-45"/>
    <n v="0"/>
    <n v="0"/>
    <n v="0"/>
    <x v="1"/>
  </r>
  <r>
    <s v="P2755"/>
    <d v="2023-06-26T19:12:00"/>
    <s v="F"/>
    <n v="22"/>
    <s v="White"/>
    <s v="None"/>
    <b v="0"/>
    <m/>
    <x v="27"/>
    <b v="0"/>
    <x v="1"/>
    <s v="Jun"/>
    <x v="4"/>
    <x v="7"/>
    <s v="15-29"/>
    <s v="46-60"/>
    <n v="0"/>
    <n v="0"/>
    <n v="0"/>
    <x v="1"/>
  </r>
  <r>
    <s v="P2756"/>
    <d v="2023-04-18T00:14:00"/>
    <s v="F"/>
    <n v="53"/>
    <s v="White"/>
    <s v="None"/>
    <b v="0"/>
    <m/>
    <x v="5"/>
    <b v="0"/>
    <x v="1"/>
    <s v="Apr"/>
    <x v="6"/>
    <x v="4"/>
    <s v="45-59"/>
    <s v="46-60"/>
    <n v="0"/>
    <n v="0"/>
    <n v="0"/>
    <x v="1"/>
  </r>
  <r>
    <s v="P2757"/>
    <d v="2023-11-30T16:12:00"/>
    <s v="F"/>
    <n v="10"/>
    <s v="White"/>
    <s v="None"/>
    <b v="0"/>
    <m/>
    <x v="42"/>
    <b v="0"/>
    <x v="1"/>
    <s v="Nov"/>
    <x v="2"/>
    <x v="3"/>
    <s v="0-14"/>
    <s v="0-15"/>
    <n v="1"/>
    <n v="0"/>
    <n v="0"/>
    <x v="1"/>
  </r>
  <r>
    <s v="P2758"/>
    <d v="2023-09-29T21:40:00"/>
    <s v="F"/>
    <n v="47"/>
    <s v="White"/>
    <s v="None"/>
    <b v="0"/>
    <m/>
    <x v="39"/>
    <b v="0"/>
    <x v="1"/>
    <s v="Sep"/>
    <x v="5"/>
    <x v="2"/>
    <s v="45-59"/>
    <s v="0-15"/>
    <n v="1"/>
    <n v="0"/>
    <n v="0"/>
    <x v="1"/>
  </r>
  <r>
    <s v="P2759"/>
    <d v="2023-09-03T11:13:00"/>
    <s v="F"/>
    <n v="66"/>
    <s v="White"/>
    <s v="None"/>
    <b v="0"/>
    <m/>
    <x v="17"/>
    <b v="0"/>
    <x v="1"/>
    <s v="Sep"/>
    <x v="3"/>
    <x v="1"/>
    <s v="60-74"/>
    <s v="31-45"/>
    <n v="0"/>
    <n v="0"/>
    <n v="0"/>
    <x v="1"/>
  </r>
  <r>
    <s v="P2760"/>
    <d v="2024-03-15T05:48:00"/>
    <s v="F"/>
    <n v="15"/>
    <s v="White"/>
    <s v="None"/>
    <b v="0"/>
    <m/>
    <x v="9"/>
    <b v="0"/>
    <x v="0"/>
    <s v="Mar"/>
    <x v="5"/>
    <x v="5"/>
    <s v="15-29"/>
    <s v="46-60"/>
    <n v="0"/>
    <n v="0"/>
    <n v="0"/>
    <x v="1"/>
  </r>
  <r>
    <s v="P2761"/>
    <d v="2024-01-23T12:50:00"/>
    <s v="F"/>
    <n v="70"/>
    <s v="White"/>
    <s v="None"/>
    <b v="0"/>
    <m/>
    <x v="5"/>
    <b v="0"/>
    <x v="0"/>
    <s v="Jan"/>
    <x v="6"/>
    <x v="6"/>
    <s v="60-74"/>
    <s v="46-60"/>
    <n v="0"/>
    <n v="0"/>
    <n v="0"/>
    <x v="1"/>
  </r>
  <r>
    <s v="P2762"/>
    <d v="2023-05-08T18:01:00"/>
    <s v="F"/>
    <n v="79"/>
    <s v="White"/>
    <s v="None"/>
    <b v="0"/>
    <m/>
    <x v="49"/>
    <b v="0"/>
    <x v="1"/>
    <s v="May"/>
    <x v="4"/>
    <x v="7"/>
    <s v="75+"/>
    <s v="46-60"/>
    <n v="0"/>
    <n v="0"/>
    <n v="0"/>
    <x v="1"/>
  </r>
  <r>
    <s v="P2763"/>
    <d v="2024-03-04T21:13:00"/>
    <s v="F"/>
    <n v="12"/>
    <s v="White"/>
    <s v="None"/>
    <b v="0"/>
    <m/>
    <x v="31"/>
    <b v="0"/>
    <x v="0"/>
    <s v="Mar"/>
    <x v="4"/>
    <x v="2"/>
    <s v="0-14"/>
    <s v="16-30"/>
    <n v="1"/>
    <n v="0"/>
    <n v="0"/>
    <x v="1"/>
  </r>
  <r>
    <s v="P2764"/>
    <d v="2024-04-01T08:46:00"/>
    <s v="F"/>
    <n v="76"/>
    <s v="White"/>
    <s v="None"/>
    <b v="0"/>
    <m/>
    <x v="7"/>
    <b v="0"/>
    <x v="0"/>
    <s v="Apr"/>
    <x v="4"/>
    <x v="0"/>
    <s v="75+"/>
    <s v="16-30"/>
    <n v="1"/>
    <n v="0"/>
    <n v="0"/>
    <x v="1"/>
  </r>
  <r>
    <s v="P2765"/>
    <d v="2024-08-09T22:49:00"/>
    <s v="F"/>
    <n v="45"/>
    <s v="White"/>
    <s v="None"/>
    <b v="0"/>
    <m/>
    <x v="12"/>
    <b v="0"/>
    <x v="0"/>
    <s v="Aug"/>
    <x v="5"/>
    <x v="2"/>
    <s v="45-59"/>
    <s v="31-45"/>
    <n v="0"/>
    <n v="0"/>
    <n v="0"/>
    <x v="1"/>
  </r>
  <r>
    <s v="P2766"/>
    <d v="2023-10-19T07:33:00"/>
    <s v="F"/>
    <n v="73"/>
    <s v="White"/>
    <s v="None"/>
    <b v="0"/>
    <m/>
    <x v="12"/>
    <b v="0"/>
    <x v="1"/>
    <s v="Oct"/>
    <x v="2"/>
    <x v="0"/>
    <s v="60-74"/>
    <s v="31-45"/>
    <n v="0"/>
    <n v="0"/>
    <n v="0"/>
    <x v="1"/>
  </r>
  <r>
    <s v="P2767"/>
    <d v="2023-04-13T13:48:00"/>
    <s v="F"/>
    <n v="77"/>
    <s v="White"/>
    <s v="None"/>
    <b v="0"/>
    <m/>
    <x v="4"/>
    <b v="0"/>
    <x v="1"/>
    <s v="Apr"/>
    <x v="2"/>
    <x v="6"/>
    <s v="75+"/>
    <s v="0-15"/>
    <n v="1"/>
    <n v="0"/>
    <n v="0"/>
    <x v="1"/>
  </r>
  <r>
    <s v="P2768"/>
    <d v="2024-03-25T09:52:00"/>
    <s v="F"/>
    <n v="16"/>
    <s v="White"/>
    <s v="None"/>
    <b v="0"/>
    <m/>
    <x v="36"/>
    <b v="0"/>
    <x v="0"/>
    <s v="Mar"/>
    <x v="4"/>
    <x v="1"/>
    <s v="15-29"/>
    <s v="16-30"/>
    <n v="1"/>
    <n v="0"/>
    <n v="0"/>
    <x v="1"/>
  </r>
  <r>
    <s v="P2769"/>
    <d v="2023-07-10T12:57:00"/>
    <s v="F"/>
    <n v="29"/>
    <s v="White"/>
    <s v="None"/>
    <b v="0"/>
    <m/>
    <x v="7"/>
    <b v="0"/>
    <x v="1"/>
    <s v="Jul"/>
    <x v="4"/>
    <x v="6"/>
    <s v="15-29"/>
    <s v="16-30"/>
    <n v="1"/>
    <n v="0"/>
    <n v="0"/>
    <x v="1"/>
  </r>
  <r>
    <s v="P2770"/>
    <d v="2024-08-26T08:06:00"/>
    <s v="F"/>
    <n v="74"/>
    <s v="White"/>
    <s v="None"/>
    <b v="0"/>
    <m/>
    <x v="1"/>
    <b v="0"/>
    <x v="0"/>
    <s v="Aug"/>
    <x v="4"/>
    <x v="0"/>
    <s v="60-74"/>
    <s v="16-30"/>
    <n v="1"/>
    <n v="0"/>
    <n v="0"/>
    <x v="1"/>
  </r>
  <r>
    <s v="P2771"/>
    <d v="2024-06-15T19:14:00"/>
    <s v="F"/>
    <n v="1"/>
    <s v="White"/>
    <s v="None"/>
    <b v="0"/>
    <m/>
    <x v="29"/>
    <b v="0"/>
    <x v="0"/>
    <s v="Jun"/>
    <x v="1"/>
    <x v="7"/>
    <s v="0-14"/>
    <s v="16-30"/>
    <n v="1"/>
    <n v="0"/>
    <n v="0"/>
    <x v="1"/>
  </r>
  <r>
    <s v="P2772"/>
    <d v="2024-07-25T00:39:00"/>
    <s v="F"/>
    <n v="13"/>
    <s v="White"/>
    <s v="None"/>
    <b v="0"/>
    <m/>
    <x v="19"/>
    <b v="0"/>
    <x v="0"/>
    <s v="Jul"/>
    <x v="2"/>
    <x v="4"/>
    <s v="0-14"/>
    <s v="16-30"/>
    <n v="1"/>
    <n v="0"/>
    <n v="0"/>
    <x v="1"/>
  </r>
  <r>
    <s v="P2773"/>
    <d v="2023-09-11T05:45:00"/>
    <s v="F"/>
    <n v="41"/>
    <s v="White"/>
    <s v="None"/>
    <b v="0"/>
    <m/>
    <x v="33"/>
    <b v="0"/>
    <x v="1"/>
    <s v="Sep"/>
    <x v="4"/>
    <x v="5"/>
    <s v="30-44"/>
    <s v="31-45"/>
    <n v="0"/>
    <n v="0"/>
    <n v="0"/>
    <x v="1"/>
  </r>
  <r>
    <s v="P2774"/>
    <d v="2024-03-10T23:18:00"/>
    <s v="F"/>
    <n v="77"/>
    <s v="White"/>
    <s v="None"/>
    <b v="0"/>
    <m/>
    <x v="32"/>
    <b v="0"/>
    <x v="0"/>
    <s v="Mar"/>
    <x v="3"/>
    <x v="2"/>
    <s v="75+"/>
    <s v="46-60"/>
    <n v="0"/>
    <n v="0"/>
    <n v="0"/>
    <x v="1"/>
  </r>
  <r>
    <s v="P2775"/>
    <d v="2023-08-03T18:29:00"/>
    <s v="F"/>
    <n v="79"/>
    <s v="White"/>
    <s v="None"/>
    <b v="0"/>
    <m/>
    <x v="32"/>
    <b v="0"/>
    <x v="1"/>
    <s v="Aug"/>
    <x v="2"/>
    <x v="7"/>
    <s v="75+"/>
    <s v="46-60"/>
    <n v="0"/>
    <n v="0"/>
    <n v="0"/>
    <x v="1"/>
  </r>
  <r>
    <s v="P2776"/>
    <d v="2023-08-07T02:22:00"/>
    <s v="F"/>
    <n v="9"/>
    <s v="White"/>
    <s v="None"/>
    <b v="0"/>
    <m/>
    <x v="13"/>
    <b v="0"/>
    <x v="1"/>
    <s v="Aug"/>
    <x v="4"/>
    <x v="4"/>
    <s v="0-14"/>
    <s v="46-60"/>
    <n v="0"/>
    <n v="0"/>
    <n v="0"/>
    <x v="1"/>
  </r>
  <r>
    <s v="P2777"/>
    <d v="2023-05-16T05:28:00"/>
    <s v="F"/>
    <n v="57"/>
    <s v="White"/>
    <s v="None"/>
    <b v="0"/>
    <m/>
    <x v="13"/>
    <b v="0"/>
    <x v="1"/>
    <s v="May"/>
    <x v="6"/>
    <x v="5"/>
    <s v="45-59"/>
    <s v="46-60"/>
    <n v="0"/>
    <n v="0"/>
    <n v="0"/>
    <x v="1"/>
  </r>
  <r>
    <s v="P2778"/>
    <d v="2023-12-30T01:57:00"/>
    <s v="F"/>
    <n v="75"/>
    <s v="White"/>
    <s v="None"/>
    <b v="0"/>
    <m/>
    <x v="16"/>
    <b v="0"/>
    <x v="1"/>
    <s v="Dec"/>
    <x v="1"/>
    <x v="4"/>
    <s v="75+"/>
    <s v="46-60"/>
    <n v="0"/>
    <n v="0"/>
    <n v="0"/>
    <x v="1"/>
  </r>
  <r>
    <s v="P2779"/>
    <d v="2024-09-27T22:26:00"/>
    <s v="F"/>
    <n v="34"/>
    <s v="White"/>
    <s v="None"/>
    <b v="0"/>
    <m/>
    <x v="25"/>
    <b v="0"/>
    <x v="0"/>
    <s v="Sep"/>
    <x v="5"/>
    <x v="2"/>
    <s v="30-44"/>
    <s v="46-60"/>
    <n v="0"/>
    <n v="0"/>
    <n v="0"/>
    <x v="1"/>
  </r>
  <r>
    <s v="P2780"/>
    <d v="2024-08-04T15:19:00"/>
    <s v="F"/>
    <n v="53"/>
    <s v="White"/>
    <s v="None"/>
    <b v="0"/>
    <m/>
    <x v="11"/>
    <b v="0"/>
    <x v="0"/>
    <s v="Aug"/>
    <x v="3"/>
    <x v="3"/>
    <s v="45-59"/>
    <s v="46-60"/>
    <n v="0"/>
    <n v="0"/>
    <n v="0"/>
    <x v="1"/>
  </r>
  <r>
    <s v="P2781"/>
    <d v="2023-09-10T07:44:00"/>
    <s v="F"/>
    <n v="59"/>
    <s v="White"/>
    <s v="None"/>
    <b v="0"/>
    <m/>
    <x v="20"/>
    <b v="0"/>
    <x v="1"/>
    <s v="Sep"/>
    <x v="3"/>
    <x v="0"/>
    <s v="45-59"/>
    <s v="16-30"/>
    <n v="1"/>
    <n v="0"/>
    <n v="0"/>
    <x v="1"/>
  </r>
  <r>
    <s v="P2782"/>
    <d v="2023-08-24T06:05:00"/>
    <s v="F"/>
    <n v="24"/>
    <s v="White"/>
    <s v="None"/>
    <b v="0"/>
    <m/>
    <x v="24"/>
    <b v="0"/>
    <x v="1"/>
    <s v="Aug"/>
    <x v="2"/>
    <x v="0"/>
    <s v="15-29"/>
    <s v="16-30"/>
    <n v="1"/>
    <n v="0"/>
    <n v="0"/>
    <x v="1"/>
  </r>
  <r>
    <s v="P2783"/>
    <d v="2024-09-17T07:08:00"/>
    <s v="F"/>
    <n v="63"/>
    <s v="White"/>
    <s v="None"/>
    <b v="0"/>
    <m/>
    <x v="46"/>
    <b v="0"/>
    <x v="0"/>
    <s v="Sep"/>
    <x v="6"/>
    <x v="0"/>
    <s v="60-74"/>
    <s v="16-30"/>
    <n v="1"/>
    <n v="0"/>
    <n v="0"/>
    <x v="1"/>
  </r>
  <r>
    <s v="P2784"/>
    <d v="2023-07-08T09:55:00"/>
    <s v="F"/>
    <n v="24"/>
    <s v="White"/>
    <s v="None"/>
    <b v="0"/>
    <m/>
    <x v="41"/>
    <b v="0"/>
    <x v="1"/>
    <s v="Jul"/>
    <x v="1"/>
    <x v="1"/>
    <s v="15-29"/>
    <s v="16-30"/>
    <n v="1"/>
    <n v="0"/>
    <n v="0"/>
    <x v="1"/>
  </r>
  <r>
    <s v="P2785"/>
    <d v="2023-09-06T04:22:00"/>
    <s v="F"/>
    <n v="69"/>
    <s v="White"/>
    <s v="None"/>
    <b v="0"/>
    <m/>
    <x v="3"/>
    <b v="0"/>
    <x v="1"/>
    <s v="Sep"/>
    <x v="0"/>
    <x v="5"/>
    <s v="60-74"/>
    <s v="31-45"/>
    <n v="0"/>
    <n v="0"/>
    <n v="0"/>
    <x v="1"/>
  </r>
  <r>
    <s v="P2786"/>
    <d v="2023-12-08T11:15:00"/>
    <s v="F"/>
    <n v="44"/>
    <s v="White"/>
    <s v="None"/>
    <b v="0"/>
    <m/>
    <x v="8"/>
    <b v="0"/>
    <x v="1"/>
    <s v="Dec"/>
    <x v="5"/>
    <x v="1"/>
    <s v="30-44"/>
    <s v="31-45"/>
    <n v="0"/>
    <n v="0"/>
    <n v="0"/>
    <x v="1"/>
  </r>
  <r>
    <s v="P2787"/>
    <d v="2023-08-16T04:27:00"/>
    <s v="F"/>
    <n v="68"/>
    <s v="White"/>
    <s v="None"/>
    <b v="0"/>
    <m/>
    <x v="8"/>
    <b v="0"/>
    <x v="1"/>
    <s v="Aug"/>
    <x v="0"/>
    <x v="5"/>
    <s v="60-74"/>
    <s v="31-45"/>
    <n v="0"/>
    <n v="0"/>
    <n v="0"/>
    <x v="1"/>
  </r>
  <r>
    <s v="P2788"/>
    <d v="2024-03-03T07:03:00"/>
    <s v="F"/>
    <n v="36"/>
    <s v="White"/>
    <s v="None"/>
    <b v="0"/>
    <m/>
    <x v="13"/>
    <b v="0"/>
    <x v="0"/>
    <s v="Mar"/>
    <x v="3"/>
    <x v="0"/>
    <s v="30-44"/>
    <s v="46-60"/>
    <n v="0"/>
    <n v="0"/>
    <n v="0"/>
    <x v="1"/>
  </r>
  <r>
    <s v="P2789"/>
    <d v="2024-06-22T04:45:00"/>
    <s v="F"/>
    <n v="64"/>
    <s v="White"/>
    <s v="None"/>
    <b v="0"/>
    <m/>
    <x v="9"/>
    <b v="0"/>
    <x v="0"/>
    <s v="Jun"/>
    <x v="1"/>
    <x v="5"/>
    <s v="60-74"/>
    <s v="46-60"/>
    <n v="0"/>
    <n v="0"/>
    <n v="0"/>
    <x v="1"/>
  </r>
  <r>
    <s v="P2790"/>
    <d v="2023-05-21T06:13:00"/>
    <s v="F"/>
    <n v="14"/>
    <s v="White"/>
    <s v="None"/>
    <b v="0"/>
    <m/>
    <x v="2"/>
    <b v="0"/>
    <x v="1"/>
    <s v="May"/>
    <x v="3"/>
    <x v="0"/>
    <s v="0-14"/>
    <s v="46-60"/>
    <n v="0"/>
    <n v="0"/>
    <n v="0"/>
    <x v="1"/>
  </r>
  <r>
    <s v="P2791"/>
    <d v="2024-04-12T23:37:00"/>
    <s v="F"/>
    <n v="43"/>
    <s v="White"/>
    <s v="None"/>
    <b v="0"/>
    <m/>
    <x v="14"/>
    <b v="0"/>
    <x v="0"/>
    <s v="Apr"/>
    <x v="5"/>
    <x v="2"/>
    <s v="30-44"/>
    <s v="46-60"/>
    <n v="0"/>
    <n v="0"/>
    <n v="0"/>
    <x v="1"/>
  </r>
  <r>
    <s v="P2792"/>
    <d v="2024-04-29T16:37:00"/>
    <s v="F"/>
    <n v="48"/>
    <s v="White"/>
    <s v="None"/>
    <b v="0"/>
    <m/>
    <x v="4"/>
    <b v="0"/>
    <x v="0"/>
    <s v="Apr"/>
    <x v="4"/>
    <x v="3"/>
    <s v="45-59"/>
    <s v="0-15"/>
    <n v="1"/>
    <n v="0"/>
    <n v="0"/>
    <x v="1"/>
  </r>
  <r>
    <s v="P2793"/>
    <d v="2023-04-30T22:19:00"/>
    <s v="F"/>
    <n v="62"/>
    <s v="White"/>
    <s v="None"/>
    <b v="0"/>
    <m/>
    <x v="42"/>
    <b v="0"/>
    <x v="1"/>
    <s v="Apr"/>
    <x v="3"/>
    <x v="2"/>
    <s v="60-74"/>
    <s v="0-15"/>
    <n v="1"/>
    <n v="0"/>
    <n v="0"/>
    <x v="1"/>
  </r>
  <r>
    <s v="P2794"/>
    <d v="2024-08-05T01:25:00"/>
    <s v="F"/>
    <n v="41"/>
    <s v="White"/>
    <s v="None"/>
    <b v="0"/>
    <m/>
    <x v="18"/>
    <b v="0"/>
    <x v="0"/>
    <s v="Aug"/>
    <x v="4"/>
    <x v="4"/>
    <s v="30-44"/>
    <s v="16-30"/>
    <n v="1"/>
    <n v="0"/>
    <n v="0"/>
    <x v="1"/>
  </r>
  <r>
    <s v="P2795"/>
    <d v="2023-12-14T17:34:00"/>
    <s v="F"/>
    <n v="18"/>
    <s v="White"/>
    <s v="None"/>
    <b v="0"/>
    <m/>
    <x v="1"/>
    <b v="0"/>
    <x v="1"/>
    <s v="Dec"/>
    <x v="2"/>
    <x v="3"/>
    <s v="15-29"/>
    <s v="16-30"/>
    <n v="1"/>
    <n v="0"/>
    <n v="0"/>
    <x v="1"/>
  </r>
  <r>
    <s v="P2796"/>
    <d v="2023-12-25T04:38:00"/>
    <s v="F"/>
    <n v="61"/>
    <s v="White"/>
    <s v="None"/>
    <b v="0"/>
    <m/>
    <x v="3"/>
    <b v="0"/>
    <x v="1"/>
    <s v="Dec"/>
    <x v="4"/>
    <x v="5"/>
    <s v="60-74"/>
    <s v="31-45"/>
    <n v="0"/>
    <n v="0"/>
    <n v="0"/>
    <x v="1"/>
  </r>
  <r>
    <s v="P2797"/>
    <d v="2023-08-19T16:35:00"/>
    <s v="F"/>
    <n v="53"/>
    <s v="White"/>
    <s v="None"/>
    <b v="0"/>
    <m/>
    <x v="0"/>
    <b v="0"/>
    <x v="1"/>
    <s v="Aug"/>
    <x v="1"/>
    <x v="3"/>
    <s v="45-59"/>
    <s v="31-45"/>
    <n v="0"/>
    <n v="0"/>
    <n v="0"/>
    <x v="1"/>
  </r>
  <r>
    <s v="P2798"/>
    <d v="2023-06-12T18:43:00"/>
    <s v="F"/>
    <n v="7"/>
    <s v="White"/>
    <s v="None"/>
    <b v="0"/>
    <m/>
    <x v="25"/>
    <b v="0"/>
    <x v="1"/>
    <s v="Jun"/>
    <x v="4"/>
    <x v="7"/>
    <s v="0-14"/>
    <s v="46-60"/>
    <n v="0"/>
    <n v="0"/>
    <n v="0"/>
    <x v="1"/>
  </r>
  <r>
    <s v="P2799"/>
    <d v="2024-07-25T09:09:00"/>
    <s v="F"/>
    <n v="18"/>
    <s v="White"/>
    <s v="None"/>
    <b v="0"/>
    <m/>
    <x v="27"/>
    <b v="0"/>
    <x v="0"/>
    <s v="Jul"/>
    <x v="2"/>
    <x v="1"/>
    <s v="15-29"/>
    <s v="46-60"/>
    <n v="0"/>
    <n v="0"/>
    <n v="0"/>
    <x v="1"/>
  </r>
  <r>
    <s v="P2800"/>
    <d v="2024-05-28T12:32:00"/>
    <s v="F"/>
    <n v="42"/>
    <s v="White"/>
    <s v="None"/>
    <b v="0"/>
    <n v="0"/>
    <x v="1"/>
    <b v="0"/>
    <x v="0"/>
    <s v="May"/>
    <x v="6"/>
    <x v="6"/>
    <s v="30-44"/>
    <s v="16-30"/>
    <n v="1"/>
    <n v="0"/>
    <n v="0"/>
    <x v="1"/>
  </r>
  <r>
    <s v="P2801"/>
    <d v="2023-07-16T20:43:00"/>
    <s v="F"/>
    <n v="69"/>
    <s v="White"/>
    <s v="None"/>
    <b v="0"/>
    <n v="0"/>
    <x v="29"/>
    <b v="0"/>
    <x v="1"/>
    <s v="Jul"/>
    <x v="3"/>
    <x v="7"/>
    <s v="60-74"/>
    <s v="16-30"/>
    <n v="1"/>
    <n v="0"/>
    <n v="0"/>
    <x v="1"/>
  </r>
  <r>
    <s v="P2802"/>
    <d v="2024-07-01T15:54:00"/>
    <s v="F"/>
    <n v="53"/>
    <s v="White"/>
    <s v="None"/>
    <b v="0"/>
    <n v="0"/>
    <x v="50"/>
    <b v="0"/>
    <x v="0"/>
    <s v="Jul"/>
    <x v="4"/>
    <x v="3"/>
    <s v="45-59"/>
    <s v="31-45"/>
    <n v="0"/>
    <n v="0"/>
    <n v="0"/>
    <x v="1"/>
  </r>
  <r>
    <s v="P2803"/>
    <d v="2023-12-29T23:38:00"/>
    <s v="F"/>
    <n v="53"/>
    <s v="White"/>
    <s v="None"/>
    <b v="0"/>
    <n v="0"/>
    <x v="39"/>
    <b v="0"/>
    <x v="1"/>
    <s v="Dec"/>
    <x v="5"/>
    <x v="2"/>
    <s v="45-59"/>
    <s v="0-15"/>
    <n v="1"/>
    <n v="0"/>
    <n v="0"/>
    <x v="1"/>
  </r>
  <r>
    <s v="P2804"/>
    <d v="2024-08-08T01:39:00"/>
    <s v="F"/>
    <n v="74"/>
    <s v="White"/>
    <s v="None"/>
    <b v="0"/>
    <n v="0"/>
    <x v="1"/>
    <b v="0"/>
    <x v="0"/>
    <s v="Aug"/>
    <x v="2"/>
    <x v="4"/>
    <s v="60-74"/>
    <s v="16-30"/>
    <n v="1"/>
    <n v="0"/>
    <n v="0"/>
    <x v="1"/>
  </r>
  <r>
    <s v="P2805"/>
    <d v="2024-05-12T12:56:00"/>
    <s v="F"/>
    <n v="27"/>
    <s v="White"/>
    <s v="None"/>
    <b v="0"/>
    <n v="0"/>
    <x v="20"/>
    <b v="0"/>
    <x v="0"/>
    <s v="May"/>
    <x v="3"/>
    <x v="6"/>
    <s v="15-29"/>
    <s v="16-30"/>
    <n v="1"/>
    <n v="0"/>
    <n v="0"/>
    <x v="1"/>
  </r>
  <r>
    <s v="P2806"/>
    <d v="2023-11-28T04:09:00"/>
    <s v="F"/>
    <n v="69"/>
    <s v="White"/>
    <s v="None"/>
    <b v="0"/>
    <n v="0"/>
    <x v="26"/>
    <b v="0"/>
    <x v="1"/>
    <s v="Nov"/>
    <x v="6"/>
    <x v="5"/>
    <s v="60-74"/>
    <s v="31-45"/>
    <n v="0"/>
    <n v="0"/>
    <n v="0"/>
    <x v="1"/>
  </r>
  <r>
    <s v="P2807"/>
    <d v="2024-05-31T03:58:00"/>
    <s v="F"/>
    <n v="60"/>
    <s v="White"/>
    <s v="None"/>
    <b v="0"/>
    <n v="1"/>
    <x v="25"/>
    <b v="0"/>
    <x v="0"/>
    <s v="May"/>
    <x v="5"/>
    <x v="5"/>
    <s v="60-74"/>
    <s v="46-60"/>
    <n v="0"/>
    <n v="0"/>
    <n v="0"/>
    <x v="1"/>
  </r>
  <r>
    <s v="P2808"/>
    <d v="2024-05-07T04:54:00"/>
    <s v="F"/>
    <n v="22"/>
    <s v="White"/>
    <s v="None"/>
    <b v="0"/>
    <n v="1"/>
    <x v="49"/>
    <b v="0"/>
    <x v="0"/>
    <s v="May"/>
    <x v="6"/>
    <x v="5"/>
    <s v="15-29"/>
    <s v="46-60"/>
    <n v="0"/>
    <n v="0"/>
    <n v="0"/>
    <x v="1"/>
  </r>
  <r>
    <s v="P2809"/>
    <d v="2023-05-02T08:43:00"/>
    <s v="F"/>
    <n v="60"/>
    <s v="White"/>
    <s v="None"/>
    <b v="0"/>
    <n v="1"/>
    <x v="35"/>
    <b v="0"/>
    <x v="1"/>
    <s v="May"/>
    <x v="6"/>
    <x v="0"/>
    <s v="60-74"/>
    <s v="16-30"/>
    <n v="1"/>
    <n v="0"/>
    <n v="0"/>
    <x v="1"/>
  </r>
  <r>
    <s v="P2810"/>
    <d v="2023-04-06T00:56:00"/>
    <s v="F"/>
    <n v="26"/>
    <s v="White"/>
    <s v="None"/>
    <b v="0"/>
    <n v="1"/>
    <x v="45"/>
    <b v="0"/>
    <x v="1"/>
    <s v="Apr"/>
    <x v="2"/>
    <x v="4"/>
    <s v="15-29"/>
    <s v="16-30"/>
    <n v="1"/>
    <n v="0"/>
    <n v="0"/>
    <x v="1"/>
  </r>
  <r>
    <s v="P2811"/>
    <d v="2024-06-18T22:00:00"/>
    <s v="F"/>
    <n v="72"/>
    <s v="White"/>
    <s v="None"/>
    <b v="0"/>
    <n v="1"/>
    <x v="38"/>
    <b v="0"/>
    <x v="0"/>
    <s v="Jun"/>
    <x v="6"/>
    <x v="2"/>
    <s v="60-74"/>
    <s v="0-15"/>
    <n v="1"/>
    <n v="0"/>
    <n v="0"/>
    <x v="1"/>
  </r>
  <r>
    <s v="P2812"/>
    <d v="2023-06-18T01:59:00"/>
    <s v="F"/>
    <n v="45"/>
    <s v="White"/>
    <s v="None"/>
    <b v="0"/>
    <n v="1"/>
    <x v="6"/>
    <b v="0"/>
    <x v="1"/>
    <s v="Jun"/>
    <x v="3"/>
    <x v="4"/>
    <s v="45-59"/>
    <s v="31-45"/>
    <n v="0"/>
    <n v="0"/>
    <n v="0"/>
    <x v="1"/>
  </r>
  <r>
    <s v="P2813"/>
    <d v="2023-10-11T11:17:00"/>
    <s v="F"/>
    <n v="67"/>
    <s v="White"/>
    <s v="None"/>
    <b v="0"/>
    <n v="1"/>
    <x v="48"/>
    <b v="0"/>
    <x v="1"/>
    <s v="Oct"/>
    <x v="0"/>
    <x v="1"/>
    <s v="60-74"/>
    <s v="16-30"/>
    <n v="1"/>
    <n v="0"/>
    <n v="0"/>
    <x v="1"/>
  </r>
  <r>
    <s v="P2814"/>
    <d v="2024-06-04T16:50:00"/>
    <s v="F"/>
    <n v="26"/>
    <s v="White"/>
    <s v="None"/>
    <b v="0"/>
    <n v="1"/>
    <x v="31"/>
    <b v="0"/>
    <x v="0"/>
    <s v="Jun"/>
    <x v="6"/>
    <x v="3"/>
    <s v="15-29"/>
    <s v="16-30"/>
    <n v="1"/>
    <n v="0"/>
    <n v="0"/>
    <x v="1"/>
  </r>
  <r>
    <s v="P2815"/>
    <d v="2024-02-13T19:01:00"/>
    <s v="F"/>
    <n v="67"/>
    <s v="White"/>
    <s v="None"/>
    <b v="0"/>
    <n v="1"/>
    <x v="36"/>
    <b v="0"/>
    <x v="0"/>
    <s v="Feb"/>
    <x v="6"/>
    <x v="7"/>
    <s v="60-74"/>
    <s v="16-30"/>
    <n v="1"/>
    <n v="0"/>
    <n v="0"/>
    <x v="1"/>
  </r>
  <r>
    <s v="P2816"/>
    <d v="2024-05-23T23:14:00"/>
    <s v="F"/>
    <n v="32"/>
    <s v="White"/>
    <s v="None"/>
    <b v="0"/>
    <n v="1"/>
    <x v="12"/>
    <b v="0"/>
    <x v="0"/>
    <s v="May"/>
    <x v="2"/>
    <x v="2"/>
    <s v="30-44"/>
    <s v="31-45"/>
    <n v="0"/>
    <n v="0"/>
    <n v="0"/>
    <x v="1"/>
  </r>
  <r>
    <s v="P2817"/>
    <d v="2024-03-16T16:16:00"/>
    <s v="F"/>
    <n v="67"/>
    <s v="White"/>
    <s v="None"/>
    <b v="0"/>
    <n v="1"/>
    <x v="6"/>
    <b v="0"/>
    <x v="0"/>
    <s v="Mar"/>
    <x v="1"/>
    <x v="3"/>
    <s v="60-74"/>
    <s v="31-45"/>
    <n v="0"/>
    <n v="0"/>
    <n v="0"/>
    <x v="1"/>
  </r>
  <r>
    <s v="P2818"/>
    <d v="2023-10-18T15:57:00"/>
    <s v="F"/>
    <n v="7"/>
    <s v="White"/>
    <s v="None"/>
    <b v="0"/>
    <n v="1"/>
    <x v="0"/>
    <b v="0"/>
    <x v="1"/>
    <s v="Oct"/>
    <x v="0"/>
    <x v="3"/>
    <s v="0-14"/>
    <s v="31-45"/>
    <n v="0"/>
    <n v="0"/>
    <n v="0"/>
    <x v="1"/>
  </r>
  <r>
    <s v="P2819"/>
    <d v="2023-05-05T15:50:00"/>
    <s v="F"/>
    <n v="60"/>
    <s v="White"/>
    <s v="None"/>
    <b v="0"/>
    <n v="2"/>
    <x v="35"/>
    <b v="0"/>
    <x v="1"/>
    <s v="May"/>
    <x v="5"/>
    <x v="3"/>
    <s v="60-74"/>
    <s v="16-30"/>
    <n v="1"/>
    <n v="0"/>
    <n v="0"/>
    <x v="1"/>
  </r>
  <r>
    <s v="P2820"/>
    <d v="2023-11-05T07:18:00"/>
    <s v="F"/>
    <n v="65"/>
    <s v="White"/>
    <s v="None"/>
    <b v="0"/>
    <n v="2"/>
    <x v="13"/>
    <b v="0"/>
    <x v="1"/>
    <s v="Nov"/>
    <x v="3"/>
    <x v="0"/>
    <s v="60-74"/>
    <s v="46-60"/>
    <n v="0"/>
    <n v="0"/>
    <n v="0"/>
    <x v="1"/>
  </r>
  <r>
    <s v="P2821"/>
    <d v="2024-07-17T11:25:00"/>
    <s v="F"/>
    <n v="39"/>
    <s v="White"/>
    <s v="None"/>
    <b v="0"/>
    <n v="2"/>
    <x v="42"/>
    <b v="0"/>
    <x v="0"/>
    <s v="Jul"/>
    <x v="0"/>
    <x v="1"/>
    <s v="30-44"/>
    <s v="0-15"/>
    <n v="1"/>
    <n v="0"/>
    <n v="0"/>
    <x v="1"/>
  </r>
  <r>
    <s v="P2822"/>
    <d v="2023-07-20T22:55:00"/>
    <s v="F"/>
    <n v="42"/>
    <s v="White"/>
    <s v="None"/>
    <b v="0"/>
    <n v="2"/>
    <x v="16"/>
    <b v="0"/>
    <x v="1"/>
    <s v="Jul"/>
    <x v="2"/>
    <x v="2"/>
    <s v="30-44"/>
    <s v="46-60"/>
    <n v="0"/>
    <n v="0"/>
    <n v="0"/>
    <x v="1"/>
  </r>
  <r>
    <s v="P2823"/>
    <d v="2024-07-08T08:02:00"/>
    <s v="F"/>
    <n v="66"/>
    <s v="White"/>
    <s v="None"/>
    <b v="0"/>
    <n v="2"/>
    <x v="23"/>
    <b v="0"/>
    <x v="0"/>
    <s v="Jul"/>
    <x v="4"/>
    <x v="0"/>
    <s v="60-74"/>
    <s v="46-60"/>
    <n v="0"/>
    <n v="0"/>
    <n v="0"/>
    <x v="1"/>
  </r>
  <r>
    <s v="P2824"/>
    <d v="2023-11-30T19:01:00"/>
    <s v="F"/>
    <n v="13"/>
    <s v="White"/>
    <s v="None"/>
    <b v="0"/>
    <n v="2"/>
    <x v="13"/>
    <b v="0"/>
    <x v="1"/>
    <s v="Nov"/>
    <x v="2"/>
    <x v="7"/>
    <s v="0-14"/>
    <s v="46-60"/>
    <n v="0"/>
    <n v="0"/>
    <n v="0"/>
    <x v="1"/>
  </r>
  <r>
    <s v="P2825"/>
    <d v="2023-06-17T14:29:00"/>
    <s v="F"/>
    <n v="62"/>
    <s v="White"/>
    <s v="None"/>
    <b v="0"/>
    <n v="2"/>
    <x v="28"/>
    <b v="0"/>
    <x v="1"/>
    <s v="Jun"/>
    <x v="1"/>
    <x v="6"/>
    <s v="60-74"/>
    <s v="16-30"/>
    <n v="1"/>
    <n v="0"/>
    <n v="0"/>
    <x v="1"/>
  </r>
  <r>
    <s v="P2826"/>
    <d v="2023-07-20T20:27:00"/>
    <s v="F"/>
    <n v="73"/>
    <s v="White"/>
    <s v="None"/>
    <b v="0"/>
    <n v="2"/>
    <x v="44"/>
    <b v="0"/>
    <x v="1"/>
    <s v="Jul"/>
    <x v="2"/>
    <x v="7"/>
    <s v="60-74"/>
    <s v="31-45"/>
    <n v="0"/>
    <n v="0"/>
    <n v="0"/>
    <x v="1"/>
  </r>
  <r>
    <s v="P2827"/>
    <d v="2023-11-19T14:10:00"/>
    <s v="F"/>
    <n v="1"/>
    <s v="White"/>
    <s v="None"/>
    <b v="0"/>
    <n v="2"/>
    <x v="22"/>
    <b v="0"/>
    <x v="1"/>
    <s v="Nov"/>
    <x v="3"/>
    <x v="6"/>
    <s v="0-14"/>
    <s v="31-45"/>
    <n v="0"/>
    <n v="0"/>
    <n v="0"/>
    <x v="1"/>
  </r>
  <r>
    <s v="P2828"/>
    <d v="2024-04-05T05:53:00"/>
    <s v="F"/>
    <n v="18"/>
    <s v="White"/>
    <s v="None"/>
    <b v="0"/>
    <n v="2"/>
    <x v="50"/>
    <b v="0"/>
    <x v="0"/>
    <s v="Apr"/>
    <x v="5"/>
    <x v="5"/>
    <s v="15-29"/>
    <s v="31-45"/>
    <n v="0"/>
    <n v="0"/>
    <n v="0"/>
    <x v="1"/>
  </r>
  <r>
    <s v="P2829"/>
    <d v="2023-06-08T02:11:00"/>
    <s v="F"/>
    <n v="72"/>
    <s v="White"/>
    <s v="None"/>
    <b v="0"/>
    <n v="2"/>
    <x v="23"/>
    <b v="0"/>
    <x v="1"/>
    <s v="Jun"/>
    <x v="2"/>
    <x v="4"/>
    <s v="60-74"/>
    <s v="46-60"/>
    <n v="0"/>
    <n v="0"/>
    <n v="0"/>
    <x v="1"/>
  </r>
  <r>
    <s v="P2830"/>
    <d v="2023-10-19T23:21:00"/>
    <s v="F"/>
    <n v="63"/>
    <s v="White"/>
    <s v="None"/>
    <b v="0"/>
    <n v="3"/>
    <x v="8"/>
    <b v="0"/>
    <x v="1"/>
    <s v="Oct"/>
    <x v="2"/>
    <x v="2"/>
    <s v="60-74"/>
    <s v="31-45"/>
    <n v="0"/>
    <n v="0"/>
    <n v="0"/>
    <x v="1"/>
  </r>
  <r>
    <s v="P2831"/>
    <d v="2023-06-13T21:33:00"/>
    <s v="F"/>
    <n v="37"/>
    <s v="White"/>
    <s v="None"/>
    <b v="0"/>
    <n v="3"/>
    <x v="2"/>
    <b v="0"/>
    <x v="1"/>
    <s v="Jun"/>
    <x v="6"/>
    <x v="2"/>
    <s v="30-44"/>
    <s v="46-60"/>
    <n v="0"/>
    <n v="0"/>
    <n v="0"/>
    <x v="1"/>
  </r>
  <r>
    <s v="P2832"/>
    <d v="2024-06-21T08:25:00"/>
    <s v="F"/>
    <n v="55"/>
    <s v="White"/>
    <s v="None"/>
    <b v="0"/>
    <n v="3"/>
    <x v="49"/>
    <b v="0"/>
    <x v="0"/>
    <s v="Jun"/>
    <x v="5"/>
    <x v="0"/>
    <s v="45-59"/>
    <s v="46-60"/>
    <n v="0"/>
    <n v="0"/>
    <n v="0"/>
    <x v="1"/>
  </r>
  <r>
    <s v="P2833"/>
    <d v="2023-10-12T15:26:00"/>
    <s v="F"/>
    <n v="34"/>
    <s v="White"/>
    <s v="None"/>
    <b v="0"/>
    <n v="3"/>
    <x v="50"/>
    <b v="0"/>
    <x v="1"/>
    <s v="Oct"/>
    <x v="2"/>
    <x v="3"/>
    <s v="30-44"/>
    <s v="31-45"/>
    <n v="0"/>
    <n v="0"/>
    <n v="0"/>
    <x v="1"/>
  </r>
  <r>
    <s v="P2834"/>
    <d v="2024-06-08T21:43:00"/>
    <s v="F"/>
    <n v="71"/>
    <s v="White"/>
    <s v="None"/>
    <b v="0"/>
    <n v="3"/>
    <x v="40"/>
    <b v="0"/>
    <x v="0"/>
    <s v="Jun"/>
    <x v="1"/>
    <x v="2"/>
    <s v="60-74"/>
    <s v="31-45"/>
    <n v="0"/>
    <n v="0"/>
    <n v="0"/>
    <x v="1"/>
  </r>
  <r>
    <s v="P2835"/>
    <d v="2024-05-17T19:26:00"/>
    <s v="F"/>
    <n v="60"/>
    <s v="White"/>
    <s v="None"/>
    <b v="0"/>
    <n v="3"/>
    <x v="2"/>
    <b v="0"/>
    <x v="0"/>
    <s v="May"/>
    <x v="5"/>
    <x v="7"/>
    <s v="60-74"/>
    <s v="46-60"/>
    <n v="0"/>
    <n v="0"/>
    <n v="0"/>
    <x v="1"/>
  </r>
  <r>
    <s v="P2836"/>
    <d v="2024-03-30T14:16:00"/>
    <s v="F"/>
    <n v="36"/>
    <s v="White"/>
    <s v="None"/>
    <b v="0"/>
    <n v="3"/>
    <x v="5"/>
    <b v="0"/>
    <x v="0"/>
    <s v="Mar"/>
    <x v="1"/>
    <x v="6"/>
    <s v="30-44"/>
    <s v="46-60"/>
    <n v="0"/>
    <n v="0"/>
    <n v="0"/>
    <x v="1"/>
  </r>
  <r>
    <s v="P2837"/>
    <d v="2024-04-30T09:40:00"/>
    <s v="F"/>
    <n v="73"/>
    <s v="White"/>
    <s v="None"/>
    <b v="0"/>
    <n v="3"/>
    <x v="6"/>
    <b v="0"/>
    <x v="0"/>
    <s v="Apr"/>
    <x v="6"/>
    <x v="1"/>
    <s v="60-74"/>
    <s v="31-45"/>
    <n v="0"/>
    <n v="0"/>
    <n v="0"/>
    <x v="1"/>
  </r>
  <r>
    <s v="P2838"/>
    <d v="2024-09-25T02:47:00"/>
    <s v="F"/>
    <n v="42"/>
    <s v="White"/>
    <s v="None"/>
    <b v="0"/>
    <n v="4"/>
    <x v="43"/>
    <b v="0"/>
    <x v="0"/>
    <s v="Sep"/>
    <x v="0"/>
    <x v="4"/>
    <s v="30-44"/>
    <s v="46-60"/>
    <n v="0"/>
    <n v="0"/>
    <n v="0"/>
    <x v="1"/>
  </r>
  <r>
    <s v="P2839"/>
    <d v="2023-09-17T00:35:00"/>
    <s v="F"/>
    <n v="57"/>
    <s v="White"/>
    <s v="None"/>
    <b v="0"/>
    <n v="4"/>
    <x v="33"/>
    <b v="0"/>
    <x v="1"/>
    <s v="Sep"/>
    <x v="3"/>
    <x v="4"/>
    <s v="45-59"/>
    <s v="31-45"/>
    <n v="0"/>
    <n v="0"/>
    <n v="0"/>
    <x v="1"/>
  </r>
  <r>
    <s v="P2840"/>
    <d v="2024-01-25T21:53:00"/>
    <s v="F"/>
    <n v="54"/>
    <s v="White"/>
    <s v="None"/>
    <b v="0"/>
    <n v="4"/>
    <x v="48"/>
    <b v="0"/>
    <x v="0"/>
    <s v="Jan"/>
    <x v="2"/>
    <x v="2"/>
    <s v="45-59"/>
    <s v="16-30"/>
    <n v="1"/>
    <n v="0"/>
    <n v="0"/>
    <x v="1"/>
  </r>
  <r>
    <s v="P2841"/>
    <d v="2023-08-24T07:23:00"/>
    <s v="F"/>
    <n v="19"/>
    <s v="White"/>
    <s v="None"/>
    <b v="0"/>
    <n v="4"/>
    <x v="49"/>
    <b v="0"/>
    <x v="1"/>
    <s v="Aug"/>
    <x v="2"/>
    <x v="0"/>
    <s v="15-29"/>
    <s v="46-60"/>
    <n v="0"/>
    <n v="0"/>
    <n v="0"/>
    <x v="1"/>
  </r>
  <r>
    <s v="P2842"/>
    <d v="2023-06-22T21:58:00"/>
    <s v="F"/>
    <n v="23"/>
    <s v="White"/>
    <s v="None"/>
    <b v="0"/>
    <n v="4"/>
    <x v="37"/>
    <b v="0"/>
    <x v="1"/>
    <s v="Jun"/>
    <x v="2"/>
    <x v="2"/>
    <s v="15-29"/>
    <s v="31-45"/>
    <n v="0"/>
    <n v="0"/>
    <n v="0"/>
    <x v="1"/>
  </r>
  <r>
    <s v="P2843"/>
    <d v="2023-08-10T21:46:00"/>
    <s v="F"/>
    <n v="76"/>
    <s v="White"/>
    <s v="None"/>
    <b v="0"/>
    <n v="4"/>
    <x v="0"/>
    <b v="0"/>
    <x v="1"/>
    <s v="Aug"/>
    <x v="2"/>
    <x v="2"/>
    <s v="75+"/>
    <s v="31-45"/>
    <n v="0"/>
    <n v="0"/>
    <n v="0"/>
    <x v="1"/>
  </r>
  <r>
    <s v="P2844"/>
    <d v="2024-07-18T02:18:00"/>
    <s v="F"/>
    <n v="11"/>
    <s v="White"/>
    <s v="None"/>
    <b v="0"/>
    <n v="4"/>
    <x v="32"/>
    <b v="0"/>
    <x v="0"/>
    <s v="Jul"/>
    <x v="2"/>
    <x v="4"/>
    <s v="0-14"/>
    <s v="46-60"/>
    <n v="0"/>
    <n v="0"/>
    <n v="0"/>
    <x v="1"/>
  </r>
  <r>
    <s v="P2845"/>
    <d v="2024-01-22T04:05:00"/>
    <s v="F"/>
    <n v="19"/>
    <s v="White"/>
    <s v="None"/>
    <b v="0"/>
    <n v="4"/>
    <x v="15"/>
    <b v="0"/>
    <x v="0"/>
    <s v="Jan"/>
    <x v="4"/>
    <x v="5"/>
    <s v="15-29"/>
    <s v="31-45"/>
    <n v="0"/>
    <n v="0"/>
    <n v="0"/>
    <x v="1"/>
  </r>
  <r>
    <s v="P2846"/>
    <d v="2023-10-31T07:28:00"/>
    <s v="F"/>
    <n v="49"/>
    <s v="White"/>
    <s v="None"/>
    <b v="0"/>
    <n v="4"/>
    <x v="0"/>
    <b v="0"/>
    <x v="1"/>
    <s v="Oct"/>
    <x v="6"/>
    <x v="0"/>
    <s v="45-59"/>
    <s v="31-45"/>
    <n v="0"/>
    <n v="0"/>
    <n v="0"/>
    <x v="1"/>
  </r>
  <r>
    <s v="P2847"/>
    <d v="2024-07-31T22:41:00"/>
    <s v="F"/>
    <n v="32"/>
    <s v="White"/>
    <s v="None"/>
    <b v="0"/>
    <n v="4"/>
    <x v="32"/>
    <b v="0"/>
    <x v="0"/>
    <s v="Jul"/>
    <x v="0"/>
    <x v="2"/>
    <s v="30-44"/>
    <s v="46-60"/>
    <n v="0"/>
    <n v="0"/>
    <n v="0"/>
    <x v="1"/>
  </r>
  <r>
    <s v="P2848"/>
    <d v="2023-10-06T02:12:00"/>
    <s v="F"/>
    <n v="15"/>
    <s v="White"/>
    <s v="None"/>
    <b v="0"/>
    <n v="4"/>
    <x v="5"/>
    <b v="0"/>
    <x v="1"/>
    <s v="Oct"/>
    <x v="5"/>
    <x v="4"/>
    <s v="15-29"/>
    <s v="46-60"/>
    <n v="0"/>
    <n v="0"/>
    <n v="0"/>
    <x v="1"/>
  </r>
  <r>
    <s v="P2849"/>
    <d v="2023-12-05T16:56:00"/>
    <s v="F"/>
    <n v="27"/>
    <s v="White"/>
    <s v="None"/>
    <b v="0"/>
    <n v="4"/>
    <x v="27"/>
    <b v="0"/>
    <x v="1"/>
    <s v="Dec"/>
    <x v="6"/>
    <x v="3"/>
    <s v="15-29"/>
    <s v="46-60"/>
    <n v="0"/>
    <n v="0"/>
    <n v="0"/>
    <x v="1"/>
  </r>
  <r>
    <s v="P2850"/>
    <d v="2023-06-09T09:30:00"/>
    <s v="F"/>
    <n v="61"/>
    <s v="White"/>
    <s v="None"/>
    <b v="0"/>
    <n v="4"/>
    <x v="14"/>
    <b v="0"/>
    <x v="1"/>
    <s v="Jun"/>
    <x v="5"/>
    <x v="1"/>
    <s v="60-74"/>
    <s v="46-60"/>
    <n v="0"/>
    <n v="0"/>
    <n v="0"/>
    <x v="1"/>
  </r>
  <r>
    <s v="P2851"/>
    <d v="2024-01-08T02:00:00"/>
    <s v="F"/>
    <n v="68"/>
    <s v="White"/>
    <s v="None"/>
    <b v="0"/>
    <n v="4"/>
    <x v="21"/>
    <b v="0"/>
    <x v="0"/>
    <s v="Jan"/>
    <x v="4"/>
    <x v="4"/>
    <s v="60-74"/>
    <s v="46-60"/>
    <n v="0"/>
    <n v="0"/>
    <n v="0"/>
    <x v="1"/>
  </r>
  <r>
    <s v="P2852"/>
    <d v="2024-01-01T04:59:00"/>
    <s v="F"/>
    <n v="37"/>
    <s v="White"/>
    <s v="None"/>
    <b v="0"/>
    <n v="5"/>
    <x v="4"/>
    <b v="0"/>
    <x v="0"/>
    <s v="Jan"/>
    <x v="4"/>
    <x v="5"/>
    <s v="30-44"/>
    <s v="0-15"/>
    <n v="1"/>
    <n v="0"/>
    <n v="0"/>
    <x v="1"/>
  </r>
  <r>
    <s v="P2853"/>
    <d v="2023-08-29T21:19:00"/>
    <s v="F"/>
    <n v="24"/>
    <s v="White"/>
    <s v="None"/>
    <b v="0"/>
    <n v="5"/>
    <x v="5"/>
    <b v="0"/>
    <x v="1"/>
    <s v="Aug"/>
    <x v="6"/>
    <x v="2"/>
    <s v="15-29"/>
    <s v="46-60"/>
    <n v="0"/>
    <n v="0"/>
    <n v="0"/>
    <x v="1"/>
  </r>
  <r>
    <s v="P2854"/>
    <d v="2024-05-15T05:46:00"/>
    <s v="F"/>
    <n v="12"/>
    <s v="White"/>
    <s v="None"/>
    <b v="0"/>
    <n v="5"/>
    <x v="18"/>
    <b v="0"/>
    <x v="0"/>
    <s v="May"/>
    <x v="0"/>
    <x v="5"/>
    <s v="0-14"/>
    <s v="16-30"/>
    <n v="1"/>
    <n v="0"/>
    <n v="0"/>
    <x v="1"/>
  </r>
  <r>
    <s v="P2855"/>
    <d v="2024-03-07T15:49:00"/>
    <s v="F"/>
    <n v="41"/>
    <s v="White"/>
    <s v="None"/>
    <b v="0"/>
    <n v="5"/>
    <x v="47"/>
    <b v="0"/>
    <x v="0"/>
    <s v="Mar"/>
    <x v="2"/>
    <x v="3"/>
    <s v="30-44"/>
    <s v="46-60"/>
    <n v="0"/>
    <n v="0"/>
    <n v="0"/>
    <x v="1"/>
  </r>
  <r>
    <s v="P2856"/>
    <d v="2024-02-02T01:08:00"/>
    <s v="F"/>
    <n v="56"/>
    <s v="White"/>
    <s v="None"/>
    <b v="0"/>
    <n v="5"/>
    <x v="6"/>
    <b v="0"/>
    <x v="0"/>
    <s v="Feb"/>
    <x v="5"/>
    <x v="4"/>
    <s v="45-59"/>
    <s v="31-45"/>
    <n v="0"/>
    <n v="0"/>
    <n v="0"/>
    <x v="1"/>
  </r>
  <r>
    <s v="P2857"/>
    <d v="2024-09-03T17:53:00"/>
    <s v="F"/>
    <n v="50"/>
    <s v="White"/>
    <s v="None"/>
    <b v="0"/>
    <n v="5"/>
    <x v="31"/>
    <b v="0"/>
    <x v="0"/>
    <s v="Sep"/>
    <x v="6"/>
    <x v="3"/>
    <s v="45-59"/>
    <s v="16-30"/>
    <n v="1"/>
    <n v="0"/>
    <n v="0"/>
    <x v="1"/>
  </r>
  <r>
    <s v="P2858"/>
    <d v="2023-11-07T15:22:00"/>
    <s v="F"/>
    <n v="33"/>
    <s v="White"/>
    <s v="None"/>
    <b v="0"/>
    <n v="6"/>
    <x v="15"/>
    <b v="0"/>
    <x v="1"/>
    <s v="Nov"/>
    <x v="6"/>
    <x v="3"/>
    <s v="30-44"/>
    <s v="31-45"/>
    <n v="0"/>
    <n v="0"/>
    <n v="0"/>
    <x v="1"/>
  </r>
  <r>
    <s v="P2859"/>
    <d v="2024-08-14T06:02:00"/>
    <s v="F"/>
    <n v="41"/>
    <s v="White"/>
    <s v="None"/>
    <b v="0"/>
    <n v="6"/>
    <x v="19"/>
    <b v="0"/>
    <x v="0"/>
    <s v="Aug"/>
    <x v="0"/>
    <x v="0"/>
    <s v="30-44"/>
    <s v="16-30"/>
    <n v="1"/>
    <n v="0"/>
    <n v="0"/>
    <x v="1"/>
  </r>
  <r>
    <s v="P2860"/>
    <d v="2024-06-23T00:25:00"/>
    <s v="F"/>
    <n v="73"/>
    <s v="White"/>
    <s v="None"/>
    <b v="0"/>
    <n v="6"/>
    <x v="36"/>
    <b v="0"/>
    <x v="0"/>
    <s v="Jun"/>
    <x v="3"/>
    <x v="4"/>
    <s v="60-74"/>
    <s v="16-30"/>
    <n v="1"/>
    <n v="0"/>
    <n v="0"/>
    <x v="1"/>
  </r>
  <r>
    <s v="P2861"/>
    <d v="2023-04-04T10:30:00"/>
    <s v="F"/>
    <n v="69"/>
    <s v="White"/>
    <s v="None"/>
    <b v="0"/>
    <n v="6"/>
    <x v="12"/>
    <b v="0"/>
    <x v="1"/>
    <s v="Apr"/>
    <x v="6"/>
    <x v="1"/>
    <s v="60-74"/>
    <s v="31-45"/>
    <n v="0"/>
    <n v="0"/>
    <n v="0"/>
    <x v="1"/>
  </r>
  <r>
    <s v="P2862"/>
    <d v="2024-06-17T11:36:00"/>
    <s v="F"/>
    <n v="1"/>
    <s v="White"/>
    <s v="None"/>
    <b v="0"/>
    <n v="6"/>
    <x v="10"/>
    <b v="0"/>
    <x v="0"/>
    <s v="Jun"/>
    <x v="4"/>
    <x v="1"/>
    <s v="0-14"/>
    <s v="31-45"/>
    <n v="0"/>
    <n v="0"/>
    <n v="0"/>
    <x v="1"/>
  </r>
  <r>
    <s v="P2863"/>
    <d v="2024-09-21T07:58:00"/>
    <s v="F"/>
    <n v="55"/>
    <s v="White"/>
    <s v="None"/>
    <b v="0"/>
    <n v="6"/>
    <x v="1"/>
    <b v="0"/>
    <x v="0"/>
    <s v="Sep"/>
    <x v="1"/>
    <x v="0"/>
    <s v="45-59"/>
    <s v="16-30"/>
    <n v="1"/>
    <n v="0"/>
    <n v="0"/>
    <x v="1"/>
  </r>
  <r>
    <s v="P2864"/>
    <d v="2024-01-20T14:29:00"/>
    <s v="F"/>
    <n v="42"/>
    <s v="White"/>
    <s v="None"/>
    <b v="0"/>
    <n v="6"/>
    <x v="34"/>
    <b v="0"/>
    <x v="0"/>
    <s v="Jan"/>
    <x v="1"/>
    <x v="6"/>
    <s v="30-44"/>
    <s v="0-15"/>
    <n v="1"/>
    <n v="0"/>
    <n v="0"/>
    <x v="1"/>
  </r>
  <r>
    <s v="P2865"/>
    <d v="2023-12-08T23:20:00"/>
    <s v="F"/>
    <n v="32"/>
    <s v="White"/>
    <s v="None"/>
    <b v="0"/>
    <n v="6"/>
    <x v="47"/>
    <b v="0"/>
    <x v="1"/>
    <s v="Dec"/>
    <x v="5"/>
    <x v="2"/>
    <s v="30-44"/>
    <s v="46-60"/>
    <n v="0"/>
    <n v="0"/>
    <n v="0"/>
    <x v="1"/>
  </r>
  <r>
    <s v="P2866"/>
    <d v="2024-05-07T15:04:00"/>
    <s v="F"/>
    <n v="40"/>
    <s v="White"/>
    <s v="None"/>
    <b v="0"/>
    <n v="6"/>
    <x v="44"/>
    <b v="0"/>
    <x v="0"/>
    <s v="May"/>
    <x v="6"/>
    <x v="3"/>
    <s v="30-44"/>
    <s v="31-45"/>
    <n v="0"/>
    <n v="0"/>
    <n v="0"/>
    <x v="1"/>
  </r>
  <r>
    <s v="P2867"/>
    <d v="2023-10-16T15:13:00"/>
    <s v="F"/>
    <n v="71"/>
    <s v="White"/>
    <s v="None"/>
    <b v="0"/>
    <n v="7"/>
    <x v="35"/>
    <b v="0"/>
    <x v="1"/>
    <s v="Oct"/>
    <x v="4"/>
    <x v="3"/>
    <s v="60-74"/>
    <s v="16-30"/>
    <n v="1"/>
    <n v="0"/>
    <n v="1"/>
    <x v="1"/>
  </r>
  <r>
    <s v="P2868"/>
    <d v="2024-10-18T23:08:00"/>
    <s v="F"/>
    <n v="49"/>
    <s v="White"/>
    <s v="None"/>
    <b v="0"/>
    <n v="7"/>
    <x v="24"/>
    <b v="0"/>
    <x v="0"/>
    <s v="Oct"/>
    <x v="5"/>
    <x v="2"/>
    <s v="45-59"/>
    <s v="16-30"/>
    <n v="1"/>
    <n v="0"/>
    <n v="1"/>
    <x v="1"/>
  </r>
  <r>
    <s v="P2869"/>
    <d v="2024-02-05T13:42:00"/>
    <s v="F"/>
    <n v="3"/>
    <s v="White"/>
    <s v="None"/>
    <b v="0"/>
    <n v="7"/>
    <x v="41"/>
    <b v="0"/>
    <x v="0"/>
    <s v="Feb"/>
    <x v="4"/>
    <x v="6"/>
    <s v="0-14"/>
    <s v="16-30"/>
    <n v="1"/>
    <n v="0"/>
    <n v="1"/>
    <x v="1"/>
  </r>
  <r>
    <s v="P2870"/>
    <d v="2023-11-15T03:17:00"/>
    <s v="F"/>
    <n v="28"/>
    <s v="White"/>
    <s v="None"/>
    <b v="0"/>
    <n v="7"/>
    <x v="21"/>
    <b v="0"/>
    <x v="1"/>
    <s v="Nov"/>
    <x v="0"/>
    <x v="5"/>
    <s v="15-29"/>
    <s v="46-60"/>
    <n v="0"/>
    <n v="0"/>
    <n v="0"/>
    <x v="1"/>
  </r>
  <r>
    <s v="P2871"/>
    <d v="2023-12-23T10:46:00"/>
    <s v="F"/>
    <n v="40"/>
    <s v="White"/>
    <s v="None"/>
    <b v="0"/>
    <n v="7"/>
    <x v="16"/>
    <b v="0"/>
    <x v="1"/>
    <s v="Dec"/>
    <x v="1"/>
    <x v="1"/>
    <s v="30-44"/>
    <s v="46-60"/>
    <n v="0"/>
    <n v="0"/>
    <n v="0"/>
    <x v="1"/>
  </r>
  <r>
    <s v="P2872"/>
    <d v="2023-12-15T11:40:00"/>
    <s v="F"/>
    <n v="46"/>
    <s v="White"/>
    <s v="None"/>
    <b v="0"/>
    <n v="7"/>
    <x v="20"/>
    <b v="0"/>
    <x v="1"/>
    <s v="Dec"/>
    <x v="5"/>
    <x v="1"/>
    <s v="45-59"/>
    <s v="16-30"/>
    <n v="1"/>
    <n v="0"/>
    <n v="1"/>
    <x v="1"/>
  </r>
  <r>
    <s v="P2873"/>
    <d v="2024-05-21T00:53:00"/>
    <s v="F"/>
    <n v="13"/>
    <s v="White"/>
    <s v="None"/>
    <b v="0"/>
    <n v="7"/>
    <x v="5"/>
    <b v="0"/>
    <x v="0"/>
    <s v="May"/>
    <x v="6"/>
    <x v="4"/>
    <s v="0-14"/>
    <s v="46-60"/>
    <n v="0"/>
    <n v="0"/>
    <n v="0"/>
    <x v="1"/>
  </r>
  <r>
    <s v="P2874"/>
    <d v="2024-09-15T07:34:00"/>
    <s v="F"/>
    <n v="21"/>
    <s v="White"/>
    <s v="None"/>
    <b v="0"/>
    <n v="7"/>
    <x v="17"/>
    <b v="0"/>
    <x v="0"/>
    <s v="Sep"/>
    <x v="3"/>
    <x v="0"/>
    <s v="15-29"/>
    <s v="31-45"/>
    <n v="0"/>
    <n v="0"/>
    <n v="0"/>
    <x v="1"/>
  </r>
  <r>
    <s v="P2875"/>
    <d v="2024-03-14T04:01:00"/>
    <s v="F"/>
    <n v="79"/>
    <s v="White"/>
    <s v="None"/>
    <b v="0"/>
    <n v="7"/>
    <x v="11"/>
    <b v="0"/>
    <x v="0"/>
    <s v="Mar"/>
    <x v="2"/>
    <x v="5"/>
    <s v="75+"/>
    <s v="46-60"/>
    <n v="0"/>
    <n v="0"/>
    <n v="0"/>
    <x v="1"/>
  </r>
  <r>
    <s v="P2876"/>
    <d v="2024-07-15T20:22:00"/>
    <s v="F"/>
    <n v="61"/>
    <s v="White"/>
    <s v="None"/>
    <b v="0"/>
    <n v="8"/>
    <x v="8"/>
    <b v="0"/>
    <x v="0"/>
    <s v="Jul"/>
    <x v="4"/>
    <x v="7"/>
    <s v="60-74"/>
    <s v="31-45"/>
    <n v="0"/>
    <n v="0"/>
    <n v="0"/>
    <x v="1"/>
  </r>
  <r>
    <s v="P2877"/>
    <d v="2023-08-17T04:53:00"/>
    <s v="F"/>
    <n v="17"/>
    <s v="White"/>
    <s v="None"/>
    <b v="0"/>
    <n v="8"/>
    <x v="29"/>
    <b v="0"/>
    <x v="1"/>
    <s v="Aug"/>
    <x v="2"/>
    <x v="5"/>
    <s v="15-29"/>
    <s v="16-30"/>
    <n v="1"/>
    <n v="0"/>
    <n v="1"/>
    <x v="1"/>
  </r>
  <r>
    <s v="P2878"/>
    <d v="2024-01-19T10:46:00"/>
    <s v="F"/>
    <n v="29"/>
    <s v="White"/>
    <s v="None"/>
    <b v="0"/>
    <n v="8"/>
    <x v="3"/>
    <b v="0"/>
    <x v="0"/>
    <s v="Jan"/>
    <x v="5"/>
    <x v="1"/>
    <s v="15-29"/>
    <s v="31-45"/>
    <n v="0"/>
    <n v="0"/>
    <n v="0"/>
    <x v="1"/>
  </r>
  <r>
    <s v="P2879"/>
    <d v="2023-04-08T00:17:00"/>
    <s v="F"/>
    <n v="28"/>
    <s v="White"/>
    <s v="None"/>
    <b v="0"/>
    <n v="8"/>
    <x v="16"/>
    <b v="0"/>
    <x v="1"/>
    <s v="Apr"/>
    <x v="1"/>
    <x v="4"/>
    <s v="15-29"/>
    <s v="46-60"/>
    <n v="0"/>
    <n v="0"/>
    <n v="0"/>
    <x v="1"/>
  </r>
  <r>
    <s v="P2880"/>
    <d v="2023-04-18T06:05:00"/>
    <s v="F"/>
    <n v="10"/>
    <s v="White"/>
    <s v="None"/>
    <b v="0"/>
    <n v="8"/>
    <x v="6"/>
    <b v="0"/>
    <x v="1"/>
    <s v="Apr"/>
    <x v="6"/>
    <x v="0"/>
    <s v="0-14"/>
    <s v="31-45"/>
    <n v="0"/>
    <n v="0"/>
    <n v="0"/>
    <x v="1"/>
  </r>
  <r>
    <s v="P2881"/>
    <d v="2024-06-09T03:18:00"/>
    <s v="F"/>
    <n v="36"/>
    <s v="White"/>
    <s v="None"/>
    <b v="0"/>
    <n v="8"/>
    <x v="20"/>
    <b v="0"/>
    <x v="0"/>
    <s v="Jun"/>
    <x v="3"/>
    <x v="5"/>
    <s v="30-44"/>
    <s v="16-30"/>
    <n v="1"/>
    <n v="0"/>
    <n v="1"/>
    <x v="1"/>
  </r>
  <r>
    <s v="P2882"/>
    <d v="2024-05-17T12:25:00"/>
    <s v="F"/>
    <n v="3"/>
    <s v="White"/>
    <s v="None"/>
    <b v="0"/>
    <n v="8"/>
    <x v="23"/>
    <b v="0"/>
    <x v="0"/>
    <s v="May"/>
    <x v="5"/>
    <x v="6"/>
    <s v="0-14"/>
    <s v="46-60"/>
    <n v="0"/>
    <n v="0"/>
    <n v="0"/>
    <x v="1"/>
  </r>
  <r>
    <s v="P2883"/>
    <d v="2024-08-28T02:25:00"/>
    <s v="F"/>
    <n v="56"/>
    <s v="White"/>
    <s v="None"/>
    <b v="0"/>
    <n v="8"/>
    <x v="26"/>
    <b v="0"/>
    <x v="0"/>
    <s v="Aug"/>
    <x v="0"/>
    <x v="4"/>
    <s v="45-59"/>
    <s v="31-45"/>
    <n v="0"/>
    <n v="0"/>
    <n v="0"/>
    <x v="1"/>
  </r>
  <r>
    <s v="P2884"/>
    <d v="2024-01-06T01:44:00"/>
    <s v="F"/>
    <n v="46"/>
    <s v="White"/>
    <s v="None"/>
    <b v="0"/>
    <n v="8"/>
    <x v="4"/>
    <b v="0"/>
    <x v="0"/>
    <s v="Jan"/>
    <x v="1"/>
    <x v="4"/>
    <s v="45-59"/>
    <s v="0-15"/>
    <n v="1"/>
    <n v="0"/>
    <n v="1"/>
    <x v="1"/>
  </r>
  <r>
    <s v="P2885"/>
    <d v="2023-10-02T10:02:00"/>
    <s v="F"/>
    <n v="48"/>
    <s v="White"/>
    <s v="None"/>
    <b v="0"/>
    <n v="8"/>
    <x v="41"/>
    <b v="0"/>
    <x v="1"/>
    <s v="Oct"/>
    <x v="4"/>
    <x v="1"/>
    <s v="45-59"/>
    <s v="16-30"/>
    <n v="1"/>
    <n v="0"/>
    <n v="1"/>
    <x v="1"/>
  </r>
  <r>
    <s v="P2886"/>
    <d v="2023-12-20T13:44:00"/>
    <s v="F"/>
    <n v="35"/>
    <s v="White"/>
    <s v="None"/>
    <b v="0"/>
    <n v="8"/>
    <x v="50"/>
    <b v="0"/>
    <x v="1"/>
    <s v="Dec"/>
    <x v="0"/>
    <x v="6"/>
    <s v="30-44"/>
    <s v="31-45"/>
    <n v="0"/>
    <n v="0"/>
    <n v="0"/>
    <x v="1"/>
  </r>
  <r>
    <s v="P2887"/>
    <d v="2024-04-18T06:20:00"/>
    <s v="F"/>
    <n v="66"/>
    <s v="White"/>
    <s v="None"/>
    <b v="0"/>
    <n v="8"/>
    <x v="18"/>
    <b v="0"/>
    <x v="0"/>
    <s v="Apr"/>
    <x v="2"/>
    <x v="0"/>
    <s v="60-74"/>
    <s v="16-30"/>
    <n v="1"/>
    <n v="0"/>
    <n v="1"/>
    <x v="1"/>
  </r>
  <r>
    <s v="P2888"/>
    <d v="2024-08-27T14:37:00"/>
    <s v="F"/>
    <n v="74"/>
    <s v="White"/>
    <s v="None"/>
    <b v="0"/>
    <n v="8"/>
    <x v="1"/>
    <b v="0"/>
    <x v="0"/>
    <s v="Aug"/>
    <x v="6"/>
    <x v="6"/>
    <s v="60-74"/>
    <s v="16-30"/>
    <n v="1"/>
    <n v="0"/>
    <n v="1"/>
    <x v="1"/>
  </r>
  <r>
    <s v="P2889"/>
    <d v="2023-05-31T02:51:00"/>
    <s v="F"/>
    <n v="73"/>
    <s v="White"/>
    <s v="None"/>
    <b v="0"/>
    <n v="8"/>
    <x v="10"/>
    <b v="0"/>
    <x v="1"/>
    <s v="May"/>
    <x v="0"/>
    <x v="4"/>
    <s v="60-74"/>
    <s v="31-45"/>
    <n v="0"/>
    <n v="0"/>
    <n v="0"/>
    <x v="1"/>
  </r>
  <r>
    <s v="P2890"/>
    <d v="2023-04-26T21:37:00"/>
    <s v="F"/>
    <n v="17"/>
    <s v="White"/>
    <s v="None"/>
    <b v="0"/>
    <n v="9"/>
    <x v="22"/>
    <b v="0"/>
    <x v="1"/>
    <s v="Apr"/>
    <x v="0"/>
    <x v="2"/>
    <s v="15-29"/>
    <s v="31-45"/>
    <n v="0"/>
    <n v="0"/>
    <n v="0"/>
    <x v="1"/>
  </r>
  <r>
    <s v="P2891"/>
    <d v="2024-03-01T11:45:00"/>
    <s v="F"/>
    <n v="31"/>
    <s v="White"/>
    <s v="None"/>
    <b v="0"/>
    <n v="9"/>
    <x v="18"/>
    <b v="0"/>
    <x v="0"/>
    <s v="Mar"/>
    <x v="5"/>
    <x v="1"/>
    <s v="30-44"/>
    <s v="16-30"/>
    <n v="1"/>
    <n v="0"/>
    <n v="1"/>
    <x v="1"/>
  </r>
  <r>
    <s v="P2892"/>
    <d v="2023-04-27T15:40:00"/>
    <s v="F"/>
    <n v="65"/>
    <s v="White"/>
    <s v="None"/>
    <b v="0"/>
    <n v="9"/>
    <x v="0"/>
    <b v="0"/>
    <x v="1"/>
    <s v="Apr"/>
    <x v="2"/>
    <x v="3"/>
    <s v="60-74"/>
    <s v="31-45"/>
    <n v="0"/>
    <n v="0"/>
    <n v="0"/>
    <x v="1"/>
  </r>
  <r>
    <s v="P2893"/>
    <d v="2024-05-17T19:16:00"/>
    <s v="F"/>
    <n v="22"/>
    <s v="White"/>
    <s v="None"/>
    <b v="0"/>
    <n v="9"/>
    <x v="6"/>
    <b v="0"/>
    <x v="0"/>
    <s v="May"/>
    <x v="5"/>
    <x v="7"/>
    <s v="15-29"/>
    <s v="31-45"/>
    <n v="0"/>
    <n v="0"/>
    <n v="0"/>
    <x v="1"/>
  </r>
  <r>
    <s v="P2894"/>
    <d v="2024-07-01T10:13:00"/>
    <s v="F"/>
    <n v="49"/>
    <s v="White"/>
    <s v="None"/>
    <b v="0"/>
    <n v="9"/>
    <x v="40"/>
    <b v="0"/>
    <x v="0"/>
    <s v="Jul"/>
    <x v="4"/>
    <x v="1"/>
    <s v="45-59"/>
    <s v="31-45"/>
    <n v="0"/>
    <n v="0"/>
    <n v="0"/>
    <x v="1"/>
  </r>
  <r>
    <s v="P2895"/>
    <d v="2023-09-04T05:25:00"/>
    <s v="F"/>
    <n v="66"/>
    <s v="White"/>
    <s v="None"/>
    <b v="0"/>
    <n v="9"/>
    <x v="26"/>
    <b v="0"/>
    <x v="1"/>
    <s v="Sep"/>
    <x v="4"/>
    <x v="5"/>
    <s v="60-74"/>
    <s v="31-45"/>
    <n v="0"/>
    <n v="0"/>
    <n v="0"/>
    <x v="1"/>
  </r>
  <r>
    <s v="P2896"/>
    <d v="2023-08-28T21:56:00"/>
    <s v="F"/>
    <n v="62"/>
    <s v="White"/>
    <s v="None"/>
    <b v="0"/>
    <n v="10"/>
    <x v="27"/>
    <b v="0"/>
    <x v="1"/>
    <s v="Aug"/>
    <x v="4"/>
    <x v="2"/>
    <s v="60-74"/>
    <s v="46-60"/>
    <n v="0"/>
    <n v="0"/>
    <n v="0"/>
    <x v="1"/>
  </r>
  <r>
    <s v="P2897"/>
    <d v="2023-10-11T02:51:00"/>
    <s v="F"/>
    <n v="27"/>
    <s v="White"/>
    <s v="None"/>
    <b v="0"/>
    <n v="10"/>
    <x v="49"/>
    <b v="0"/>
    <x v="1"/>
    <s v="Oct"/>
    <x v="0"/>
    <x v="4"/>
    <s v="15-29"/>
    <s v="46-60"/>
    <n v="0"/>
    <n v="0"/>
    <n v="0"/>
    <x v="1"/>
  </r>
  <r>
    <s v="P2898"/>
    <d v="2024-10-16T23:01:00"/>
    <s v="F"/>
    <n v="76"/>
    <s v="White"/>
    <s v="Orthopedics"/>
    <b v="0"/>
    <m/>
    <x v="27"/>
    <b v="0"/>
    <x v="0"/>
    <s v="Oct"/>
    <x v="0"/>
    <x v="2"/>
    <s v="75+"/>
    <s v="46-60"/>
    <n v="0"/>
    <n v="0"/>
    <n v="0"/>
    <x v="1"/>
  </r>
  <r>
    <s v="P2899"/>
    <d v="2024-03-27T10:01:00"/>
    <s v="F"/>
    <n v="16"/>
    <s v="White"/>
    <s v="Orthopedics"/>
    <b v="0"/>
    <m/>
    <x v="0"/>
    <b v="0"/>
    <x v="0"/>
    <s v="Mar"/>
    <x v="0"/>
    <x v="1"/>
    <s v="15-29"/>
    <s v="31-45"/>
    <n v="0"/>
    <n v="0"/>
    <n v="0"/>
    <x v="1"/>
  </r>
  <r>
    <s v="P2900"/>
    <d v="2024-07-29T18:50:00"/>
    <s v="F"/>
    <n v="28"/>
    <s v="White"/>
    <s v="Orthopedics"/>
    <b v="0"/>
    <m/>
    <x v="17"/>
    <b v="0"/>
    <x v="0"/>
    <s v="Jul"/>
    <x v="4"/>
    <x v="7"/>
    <s v="15-29"/>
    <s v="31-45"/>
    <n v="0"/>
    <n v="0"/>
    <n v="0"/>
    <x v="1"/>
  </r>
  <r>
    <s v="P2901"/>
    <d v="2023-07-06T23:28:00"/>
    <s v="F"/>
    <n v="18"/>
    <s v="White"/>
    <s v="Orthopedics"/>
    <b v="0"/>
    <m/>
    <x v="33"/>
    <b v="0"/>
    <x v="1"/>
    <s v="Jul"/>
    <x v="2"/>
    <x v="2"/>
    <s v="15-29"/>
    <s v="31-45"/>
    <n v="0"/>
    <n v="0"/>
    <n v="0"/>
    <x v="1"/>
  </r>
  <r>
    <s v="P2902"/>
    <d v="2023-04-17T12:26:00"/>
    <s v="F"/>
    <n v="51"/>
    <s v="White"/>
    <s v="Orthopedics"/>
    <b v="0"/>
    <m/>
    <x v="42"/>
    <b v="0"/>
    <x v="1"/>
    <s v="Apr"/>
    <x v="4"/>
    <x v="6"/>
    <s v="45-59"/>
    <s v="0-15"/>
    <n v="1"/>
    <n v="0"/>
    <n v="0"/>
    <x v="1"/>
  </r>
  <r>
    <s v="P2903"/>
    <d v="2024-09-26T01:10:00"/>
    <s v="F"/>
    <n v="2"/>
    <s v="White"/>
    <s v="Orthopedics"/>
    <b v="0"/>
    <m/>
    <x v="39"/>
    <b v="0"/>
    <x v="0"/>
    <s v="Sep"/>
    <x v="2"/>
    <x v="4"/>
    <s v="0-14"/>
    <s v="0-15"/>
    <n v="1"/>
    <n v="0"/>
    <n v="0"/>
    <x v="1"/>
  </r>
  <r>
    <s v="P2904"/>
    <d v="2024-10-24T06:16:00"/>
    <s v="F"/>
    <n v="15"/>
    <s v="White"/>
    <s v="Orthopedics"/>
    <b v="0"/>
    <m/>
    <x v="19"/>
    <b v="0"/>
    <x v="0"/>
    <s v="Oct"/>
    <x v="2"/>
    <x v="0"/>
    <s v="15-29"/>
    <s v="16-30"/>
    <n v="1"/>
    <n v="0"/>
    <n v="0"/>
    <x v="1"/>
  </r>
  <r>
    <s v="P2905"/>
    <d v="2023-07-09T20:27:00"/>
    <s v="F"/>
    <n v="15"/>
    <s v="White"/>
    <s v="Orthopedics"/>
    <b v="0"/>
    <m/>
    <x v="31"/>
    <b v="0"/>
    <x v="1"/>
    <s v="Jul"/>
    <x v="3"/>
    <x v="7"/>
    <s v="15-29"/>
    <s v="16-30"/>
    <n v="1"/>
    <n v="0"/>
    <n v="0"/>
    <x v="1"/>
  </r>
  <r>
    <s v="P2906"/>
    <d v="2023-11-10T23:07:00"/>
    <s v="F"/>
    <n v="78"/>
    <s v="White"/>
    <s v="Orthopedics"/>
    <b v="0"/>
    <m/>
    <x v="41"/>
    <b v="0"/>
    <x v="1"/>
    <s v="Nov"/>
    <x v="5"/>
    <x v="2"/>
    <s v="75+"/>
    <s v="16-30"/>
    <n v="1"/>
    <n v="0"/>
    <n v="0"/>
    <x v="1"/>
  </r>
  <r>
    <s v="P2907"/>
    <d v="2024-07-21T12:51:00"/>
    <s v="F"/>
    <n v="16"/>
    <s v="White"/>
    <s v="Orthopedics"/>
    <b v="0"/>
    <m/>
    <x v="44"/>
    <b v="0"/>
    <x v="0"/>
    <s v="Jul"/>
    <x v="3"/>
    <x v="6"/>
    <s v="15-29"/>
    <s v="31-45"/>
    <n v="0"/>
    <n v="0"/>
    <n v="0"/>
    <x v="1"/>
  </r>
  <r>
    <s v="P2908"/>
    <d v="2023-12-16T04:32:00"/>
    <s v="F"/>
    <n v="37"/>
    <s v="White"/>
    <s v="Orthopedics"/>
    <b v="0"/>
    <m/>
    <x v="13"/>
    <b v="0"/>
    <x v="1"/>
    <s v="Dec"/>
    <x v="1"/>
    <x v="5"/>
    <s v="30-44"/>
    <s v="46-60"/>
    <n v="0"/>
    <n v="0"/>
    <n v="0"/>
    <x v="1"/>
  </r>
  <r>
    <s v="P2909"/>
    <d v="2024-06-08T20:56:00"/>
    <s v="F"/>
    <n v="36"/>
    <s v="White"/>
    <s v="Orthopedics"/>
    <b v="0"/>
    <m/>
    <x v="31"/>
    <b v="0"/>
    <x v="0"/>
    <s v="Jun"/>
    <x v="1"/>
    <x v="7"/>
    <s v="30-44"/>
    <s v="16-30"/>
    <n v="1"/>
    <n v="0"/>
    <n v="0"/>
    <x v="1"/>
  </r>
  <r>
    <s v="P2910"/>
    <d v="2023-06-24T15:14:00"/>
    <s v="F"/>
    <n v="35"/>
    <s v="White"/>
    <s v="Orthopedics"/>
    <b v="0"/>
    <m/>
    <x v="40"/>
    <b v="0"/>
    <x v="1"/>
    <s v="Jun"/>
    <x v="1"/>
    <x v="3"/>
    <s v="30-44"/>
    <s v="31-45"/>
    <n v="0"/>
    <n v="0"/>
    <n v="0"/>
    <x v="1"/>
  </r>
  <r>
    <s v="P2911"/>
    <d v="2023-11-18T03:00:00"/>
    <s v="F"/>
    <n v="66"/>
    <s v="White"/>
    <s v="Orthopedics"/>
    <b v="0"/>
    <m/>
    <x v="5"/>
    <b v="0"/>
    <x v="1"/>
    <s v="Nov"/>
    <x v="1"/>
    <x v="5"/>
    <s v="60-74"/>
    <s v="46-60"/>
    <n v="0"/>
    <n v="0"/>
    <n v="0"/>
    <x v="1"/>
  </r>
  <r>
    <s v="P2912"/>
    <d v="2024-07-21T00:52:00"/>
    <s v="F"/>
    <n v="28"/>
    <s v="White"/>
    <s v="Orthopedics"/>
    <b v="0"/>
    <m/>
    <x v="4"/>
    <b v="0"/>
    <x v="0"/>
    <s v="Jul"/>
    <x v="3"/>
    <x v="4"/>
    <s v="15-29"/>
    <s v="0-15"/>
    <n v="1"/>
    <n v="0"/>
    <n v="0"/>
    <x v="1"/>
  </r>
  <r>
    <s v="P2913"/>
    <d v="2023-10-26T19:32:00"/>
    <s v="F"/>
    <n v="14"/>
    <s v="White"/>
    <s v="Orthopedics"/>
    <b v="0"/>
    <m/>
    <x v="0"/>
    <b v="0"/>
    <x v="1"/>
    <s v="Oct"/>
    <x v="2"/>
    <x v="7"/>
    <s v="0-14"/>
    <s v="31-45"/>
    <n v="0"/>
    <n v="0"/>
    <n v="0"/>
    <x v="1"/>
  </r>
  <r>
    <s v="P2914"/>
    <d v="2024-09-06T17:40:00"/>
    <s v="F"/>
    <n v="20"/>
    <s v="White"/>
    <s v="Orthopedics"/>
    <b v="0"/>
    <m/>
    <x v="2"/>
    <b v="0"/>
    <x v="0"/>
    <s v="Sep"/>
    <x v="5"/>
    <x v="3"/>
    <s v="15-29"/>
    <s v="46-60"/>
    <n v="0"/>
    <n v="0"/>
    <n v="0"/>
    <x v="1"/>
  </r>
  <r>
    <s v="P2915"/>
    <d v="2023-07-09T07:26:00"/>
    <s v="F"/>
    <n v="39"/>
    <s v="White"/>
    <s v="Orthopedics"/>
    <b v="0"/>
    <m/>
    <x v="2"/>
    <b v="0"/>
    <x v="1"/>
    <s v="Jul"/>
    <x v="3"/>
    <x v="0"/>
    <s v="30-44"/>
    <s v="46-60"/>
    <n v="0"/>
    <n v="0"/>
    <n v="0"/>
    <x v="1"/>
  </r>
  <r>
    <s v="P2916"/>
    <d v="2023-06-29T08:19:00"/>
    <s v="F"/>
    <n v="57"/>
    <s v="White"/>
    <s v="Orthopedics"/>
    <b v="0"/>
    <m/>
    <x v="38"/>
    <b v="0"/>
    <x v="1"/>
    <s v="Jun"/>
    <x v="2"/>
    <x v="0"/>
    <s v="45-59"/>
    <s v="0-15"/>
    <n v="1"/>
    <n v="0"/>
    <n v="0"/>
    <x v="1"/>
  </r>
  <r>
    <s v="P2917"/>
    <d v="2023-08-03T14:42:00"/>
    <s v="F"/>
    <n v="70"/>
    <s v="White"/>
    <s v="Orthopedics"/>
    <b v="0"/>
    <m/>
    <x v="31"/>
    <b v="0"/>
    <x v="1"/>
    <s v="Aug"/>
    <x v="2"/>
    <x v="6"/>
    <s v="60-74"/>
    <s v="16-30"/>
    <n v="1"/>
    <n v="0"/>
    <n v="0"/>
    <x v="1"/>
  </r>
  <r>
    <s v="P2918"/>
    <d v="2024-06-14T09:46:00"/>
    <s v="F"/>
    <n v="16"/>
    <s v="White"/>
    <s v="Orthopedics"/>
    <b v="0"/>
    <m/>
    <x v="32"/>
    <b v="0"/>
    <x v="0"/>
    <s v="Jun"/>
    <x v="5"/>
    <x v="1"/>
    <s v="15-29"/>
    <s v="46-60"/>
    <n v="0"/>
    <n v="0"/>
    <n v="0"/>
    <x v="1"/>
  </r>
  <r>
    <s v="P2919"/>
    <d v="2024-10-03T21:50:00"/>
    <s v="F"/>
    <n v="67"/>
    <s v="White"/>
    <s v="Orthopedics"/>
    <b v="0"/>
    <m/>
    <x v="11"/>
    <b v="0"/>
    <x v="0"/>
    <s v="Oct"/>
    <x v="2"/>
    <x v="2"/>
    <s v="60-74"/>
    <s v="46-60"/>
    <n v="0"/>
    <n v="0"/>
    <n v="0"/>
    <x v="1"/>
  </r>
  <r>
    <s v="P2920"/>
    <d v="2024-08-14T06:20:00"/>
    <s v="F"/>
    <n v="49"/>
    <s v="White"/>
    <s v="Orthopedics"/>
    <b v="0"/>
    <m/>
    <x v="42"/>
    <b v="0"/>
    <x v="0"/>
    <s v="Aug"/>
    <x v="0"/>
    <x v="0"/>
    <s v="45-59"/>
    <s v="0-15"/>
    <n v="1"/>
    <n v="0"/>
    <n v="0"/>
    <x v="1"/>
  </r>
  <r>
    <s v="P2921"/>
    <d v="2024-06-27T12:17:00"/>
    <s v="F"/>
    <n v="4"/>
    <s v="White"/>
    <s v="Orthopedics"/>
    <b v="0"/>
    <m/>
    <x v="30"/>
    <b v="0"/>
    <x v="0"/>
    <s v="Jun"/>
    <x v="2"/>
    <x v="6"/>
    <s v="0-14"/>
    <s v="0-15"/>
    <n v="1"/>
    <n v="0"/>
    <n v="0"/>
    <x v="1"/>
  </r>
  <r>
    <s v="P2922"/>
    <d v="2024-06-03T23:06:00"/>
    <s v="F"/>
    <n v="56"/>
    <s v="White"/>
    <s v="Orthopedics"/>
    <b v="0"/>
    <m/>
    <x v="17"/>
    <b v="0"/>
    <x v="0"/>
    <s v="Jun"/>
    <x v="4"/>
    <x v="2"/>
    <s v="45-59"/>
    <s v="31-45"/>
    <n v="0"/>
    <n v="0"/>
    <n v="0"/>
    <x v="1"/>
  </r>
  <r>
    <s v="P2923"/>
    <d v="2023-06-29T08:32:00"/>
    <s v="F"/>
    <n v="12"/>
    <s v="White"/>
    <s v="Orthopedics"/>
    <b v="0"/>
    <m/>
    <x v="32"/>
    <b v="0"/>
    <x v="1"/>
    <s v="Jun"/>
    <x v="2"/>
    <x v="0"/>
    <s v="0-14"/>
    <s v="46-60"/>
    <n v="0"/>
    <n v="0"/>
    <n v="0"/>
    <x v="1"/>
  </r>
  <r>
    <s v="P2924"/>
    <d v="2024-08-03T18:41:00"/>
    <s v="F"/>
    <n v="6"/>
    <s v="White"/>
    <s v="Orthopedics"/>
    <b v="0"/>
    <m/>
    <x v="45"/>
    <b v="0"/>
    <x v="0"/>
    <s v="Aug"/>
    <x v="1"/>
    <x v="7"/>
    <s v="0-14"/>
    <s v="16-30"/>
    <n v="1"/>
    <n v="0"/>
    <n v="0"/>
    <x v="1"/>
  </r>
  <r>
    <s v="P2925"/>
    <d v="2024-05-02T21:04:00"/>
    <s v="F"/>
    <n v="51"/>
    <s v="White"/>
    <s v="Orthopedics"/>
    <b v="0"/>
    <m/>
    <x v="8"/>
    <b v="0"/>
    <x v="0"/>
    <s v="May"/>
    <x v="2"/>
    <x v="2"/>
    <s v="45-59"/>
    <s v="31-45"/>
    <n v="0"/>
    <n v="0"/>
    <n v="0"/>
    <x v="1"/>
  </r>
  <r>
    <s v="P2926"/>
    <d v="2023-04-08T01:14:00"/>
    <s v="F"/>
    <n v="3"/>
    <s v="White"/>
    <s v="Orthopedics"/>
    <b v="0"/>
    <m/>
    <x v="37"/>
    <b v="0"/>
    <x v="1"/>
    <s v="Apr"/>
    <x v="1"/>
    <x v="4"/>
    <s v="0-14"/>
    <s v="31-45"/>
    <n v="0"/>
    <n v="0"/>
    <n v="0"/>
    <x v="1"/>
  </r>
  <r>
    <s v="P2927"/>
    <d v="2024-05-10T22:06:00"/>
    <s v="F"/>
    <n v="19"/>
    <s v="White"/>
    <s v="Orthopedics"/>
    <b v="0"/>
    <m/>
    <x v="48"/>
    <b v="0"/>
    <x v="0"/>
    <s v="May"/>
    <x v="5"/>
    <x v="2"/>
    <s v="15-29"/>
    <s v="16-30"/>
    <n v="1"/>
    <n v="0"/>
    <n v="0"/>
    <x v="1"/>
  </r>
  <r>
    <s v="P2928"/>
    <d v="2023-07-03T15:05:00"/>
    <s v="F"/>
    <n v="48"/>
    <s v="White"/>
    <s v="Orthopedics"/>
    <b v="0"/>
    <m/>
    <x v="15"/>
    <b v="0"/>
    <x v="1"/>
    <s v="Jul"/>
    <x v="4"/>
    <x v="3"/>
    <s v="45-59"/>
    <s v="31-45"/>
    <n v="0"/>
    <n v="0"/>
    <n v="0"/>
    <x v="1"/>
  </r>
  <r>
    <s v="P2929"/>
    <d v="2024-01-23T09:26:00"/>
    <s v="F"/>
    <n v="29"/>
    <s v="White"/>
    <s v="Orthopedics"/>
    <b v="0"/>
    <m/>
    <x v="22"/>
    <b v="0"/>
    <x v="0"/>
    <s v="Jan"/>
    <x v="6"/>
    <x v="1"/>
    <s v="15-29"/>
    <s v="31-45"/>
    <n v="0"/>
    <n v="0"/>
    <n v="0"/>
    <x v="1"/>
  </r>
  <r>
    <s v="P2930"/>
    <d v="2023-07-07T01:40:00"/>
    <s v="F"/>
    <n v="73"/>
    <s v="White"/>
    <s v="Orthopedics"/>
    <b v="0"/>
    <m/>
    <x v="8"/>
    <b v="0"/>
    <x v="1"/>
    <s v="Jul"/>
    <x v="5"/>
    <x v="4"/>
    <s v="60-74"/>
    <s v="31-45"/>
    <n v="0"/>
    <n v="0"/>
    <n v="0"/>
    <x v="1"/>
  </r>
  <r>
    <s v="P2931"/>
    <d v="2023-08-09T18:09:00"/>
    <s v="F"/>
    <n v="49"/>
    <s v="White"/>
    <s v="Orthopedics"/>
    <b v="0"/>
    <m/>
    <x v="24"/>
    <b v="0"/>
    <x v="1"/>
    <s v="Aug"/>
    <x v="0"/>
    <x v="7"/>
    <s v="45-59"/>
    <s v="16-30"/>
    <n v="1"/>
    <n v="0"/>
    <n v="0"/>
    <x v="1"/>
  </r>
  <r>
    <s v="P2932"/>
    <d v="2023-11-20T06:21:00"/>
    <s v="F"/>
    <n v="46"/>
    <s v="White"/>
    <s v="Orthopedics"/>
    <b v="0"/>
    <m/>
    <x v="28"/>
    <b v="0"/>
    <x v="1"/>
    <s v="Nov"/>
    <x v="4"/>
    <x v="0"/>
    <s v="45-59"/>
    <s v="16-30"/>
    <n v="1"/>
    <n v="0"/>
    <n v="0"/>
    <x v="1"/>
  </r>
  <r>
    <s v="P2933"/>
    <d v="2023-12-13T18:10:00"/>
    <s v="F"/>
    <n v="21"/>
    <s v="White"/>
    <s v="Orthopedics"/>
    <b v="0"/>
    <m/>
    <x v="10"/>
    <b v="0"/>
    <x v="1"/>
    <s v="Dec"/>
    <x v="0"/>
    <x v="7"/>
    <s v="15-29"/>
    <s v="31-45"/>
    <n v="0"/>
    <n v="0"/>
    <n v="0"/>
    <x v="1"/>
  </r>
  <r>
    <s v="P2934"/>
    <d v="2024-04-01T10:24:00"/>
    <s v="F"/>
    <n v="56"/>
    <s v="White"/>
    <s v="Orthopedics"/>
    <b v="0"/>
    <m/>
    <x v="6"/>
    <b v="0"/>
    <x v="0"/>
    <s v="Apr"/>
    <x v="4"/>
    <x v="1"/>
    <s v="45-59"/>
    <s v="31-45"/>
    <n v="0"/>
    <n v="0"/>
    <n v="0"/>
    <x v="1"/>
  </r>
  <r>
    <s v="P2935"/>
    <d v="2023-11-01T07:17:00"/>
    <s v="F"/>
    <n v="38"/>
    <s v="White"/>
    <s v="Orthopedics"/>
    <b v="0"/>
    <m/>
    <x v="25"/>
    <b v="0"/>
    <x v="1"/>
    <s v="Nov"/>
    <x v="0"/>
    <x v="0"/>
    <s v="30-44"/>
    <s v="46-60"/>
    <n v="0"/>
    <n v="0"/>
    <n v="0"/>
    <x v="1"/>
  </r>
  <r>
    <s v="P2936"/>
    <d v="2024-10-24T07:25:00"/>
    <s v="F"/>
    <n v="52"/>
    <s v="White"/>
    <s v="Orthopedics"/>
    <b v="0"/>
    <m/>
    <x v="7"/>
    <b v="0"/>
    <x v="0"/>
    <s v="Oct"/>
    <x v="2"/>
    <x v="0"/>
    <s v="45-59"/>
    <s v="16-30"/>
    <n v="1"/>
    <n v="0"/>
    <n v="0"/>
    <x v="1"/>
  </r>
  <r>
    <s v="P2937"/>
    <d v="2024-06-13T16:50:00"/>
    <s v="F"/>
    <n v="54"/>
    <s v="White"/>
    <s v="Orthopedics"/>
    <b v="0"/>
    <m/>
    <x v="18"/>
    <b v="0"/>
    <x v="0"/>
    <s v="Jun"/>
    <x v="2"/>
    <x v="3"/>
    <s v="45-59"/>
    <s v="16-30"/>
    <n v="1"/>
    <n v="0"/>
    <n v="0"/>
    <x v="1"/>
  </r>
  <r>
    <s v="P2938"/>
    <d v="2023-11-29T04:57:00"/>
    <s v="F"/>
    <n v="45"/>
    <s v="White"/>
    <s v="Orthopedics"/>
    <b v="0"/>
    <m/>
    <x v="29"/>
    <b v="0"/>
    <x v="1"/>
    <s v="Nov"/>
    <x v="0"/>
    <x v="5"/>
    <s v="45-59"/>
    <s v="16-30"/>
    <n v="1"/>
    <n v="0"/>
    <n v="0"/>
    <x v="1"/>
  </r>
  <r>
    <s v="P2939"/>
    <d v="2023-10-11T10:49:00"/>
    <s v="F"/>
    <n v="11"/>
    <s v="White"/>
    <s v="Orthopedics"/>
    <b v="0"/>
    <m/>
    <x v="37"/>
    <b v="0"/>
    <x v="1"/>
    <s v="Oct"/>
    <x v="0"/>
    <x v="1"/>
    <s v="0-14"/>
    <s v="31-45"/>
    <n v="0"/>
    <n v="0"/>
    <n v="0"/>
    <x v="1"/>
  </r>
  <r>
    <s v="P2940"/>
    <d v="2023-07-12T03:20:00"/>
    <s v="F"/>
    <n v="40"/>
    <s v="White"/>
    <s v="Orthopedics"/>
    <b v="0"/>
    <m/>
    <x v="0"/>
    <b v="0"/>
    <x v="1"/>
    <s v="Jul"/>
    <x v="0"/>
    <x v="5"/>
    <s v="30-44"/>
    <s v="31-45"/>
    <n v="0"/>
    <n v="0"/>
    <n v="0"/>
    <x v="1"/>
  </r>
  <r>
    <s v="P2941"/>
    <d v="2023-06-05T05:03:00"/>
    <s v="F"/>
    <n v="9"/>
    <s v="White"/>
    <s v="Orthopedics"/>
    <b v="0"/>
    <m/>
    <x v="13"/>
    <b v="0"/>
    <x v="1"/>
    <s v="Jun"/>
    <x v="4"/>
    <x v="5"/>
    <s v="0-14"/>
    <s v="46-60"/>
    <n v="0"/>
    <n v="0"/>
    <n v="0"/>
    <x v="1"/>
  </r>
  <r>
    <s v="P2942"/>
    <d v="2023-11-17T19:44:00"/>
    <s v="F"/>
    <n v="75"/>
    <s v="White"/>
    <s v="Orthopedics"/>
    <b v="0"/>
    <m/>
    <x v="36"/>
    <b v="0"/>
    <x v="1"/>
    <s v="Nov"/>
    <x v="5"/>
    <x v="7"/>
    <s v="75+"/>
    <s v="16-30"/>
    <n v="1"/>
    <n v="0"/>
    <n v="0"/>
    <x v="1"/>
  </r>
  <r>
    <s v="P2943"/>
    <d v="2024-03-31T00:02:00"/>
    <s v="F"/>
    <n v="43"/>
    <s v="White"/>
    <s v="Orthopedics"/>
    <b v="0"/>
    <m/>
    <x v="37"/>
    <b v="0"/>
    <x v="0"/>
    <s v="Mar"/>
    <x v="3"/>
    <x v="4"/>
    <s v="30-44"/>
    <s v="31-45"/>
    <n v="0"/>
    <n v="0"/>
    <n v="0"/>
    <x v="1"/>
  </r>
  <r>
    <s v="P2944"/>
    <d v="2023-07-26T11:08:00"/>
    <s v="F"/>
    <n v="49"/>
    <s v="White"/>
    <s v="Orthopedics"/>
    <b v="0"/>
    <m/>
    <x v="8"/>
    <b v="0"/>
    <x v="1"/>
    <s v="Jul"/>
    <x v="0"/>
    <x v="1"/>
    <s v="45-59"/>
    <s v="31-45"/>
    <n v="0"/>
    <n v="0"/>
    <n v="0"/>
    <x v="1"/>
  </r>
  <r>
    <s v="P2945"/>
    <d v="2024-09-16T16:47:00"/>
    <s v="F"/>
    <n v="62"/>
    <s v="White"/>
    <s v="Orthopedics"/>
    <b v="0"/>
    <n v="0"/>
    <x v="18"/>
    <b v="0"/>
    <x v="0"/>
    <s v="Sep"/>
    <x v="4"/>
    <x v="3"/>
    <s v="60-74"/>
    <s v="16-30"/>
    <n v="1"/>
    <n v="0"/>
    <n v="0"/>
    <x v="1"/>
  </r>
  <r>
    <s v="P2946"/>
    <d v="2024-06-12T00:01:00"/>
    <s v="F"/>
    <n v="29"/>
    <s v="White"/>
    <s v="Orthopedics"/>
    <b v="0"/>
    <n v="1"/>
    <x v="18"/>
    <b v="0"/>
    <x v="0"/>
    <s v="Jun"/>
    <x v="0"/>
    <x v="4"/>
    <s v="15-29"/>
    <s v="16-30"/>
    <n v="1"/>
    <n v="0"/>
    <n v="0"/>
    <x v="1"/>
  </r>
  <r>
    <s v="P2947"/>
    <d v="2023-06-11T09:01:00"/>
    <s v="F"/>
    <n v="6"/>
    <s v="White"/>
    <s v="Orthopedics"/>
    <b v="0"/>
    <n v="2"/>
    <x v="27"/>
    <b v="0"/>
    <x v="1"/>
    <s v="Jun"/>
    <x v="3"/>
    <x v="1"/>
    <s v="0-14"/>
    <s v="46-60"/>
    <n v="0"/>
    <n v="0"/>
    <n v="0"/>
    <x v="1"/>
  </r>
  <r>
    <s v="P2948"/>
    <d v="2024-01-04T03:29:00"/>
    <s v="F"/>
    <n v="11"/>
    <s v="White"/>
    <s v="Orthopedics"/>
    <b v="0"/>
    <n v="4"/>
    <x v="8"/>
    <b v="0"/>
    <x v="0"/>
    <s v="Jan"/>
    <x v="2"/>
    <x v="5"/>
    <s v="0-14"/>
    <s v="31-45"/>
    <n v="0"/>
    <n v="0"/>
    <n v="0"/>
    <x v="1"/>
  </r>
  <r>
    <s v="P2949"/>
    <d v="2024-05-05T14:23:00"/>
    <s v="F"/>
    <n v="4"/>
    <s v="White"/>
    <s v="Orthopedics"/>
    <b v="0"/>
    <n v="5"/>
    <x v="45"/>
    <b v="0"/>
    <x v="0"/>
    <s v="May"/>
    <x v="3"/>
    <x v="6"/>
    <s v="0-14"/>
    <s v="16-30"/>
    <n v="1"/>
    <n v="0"/>
    <n v="0"/>
    <x v="1"/>
  </r>
  <r>
    <s v="P2950"/>
    <d v="2023-11-06T05:41:00"/>
    <s v="F"/>
    <n v="64"/>
    <s v="White"/>
    <s v="Orthopedics"/>
    <b v="0"/>
    <n v="6"/>
    <x v="33"/>
    <b v="0"/>
    <x v="1"/>
    <s v="Nov"/>
    <x v="4"/>
    <x v="5"/>
    <s v="60-74"/>
    <s v="31-45"/>
    <n v="0"/>
    <n v="0"/>
    <n v="0"/>
    <x v="1"/>
  </r>
  <r>
    <s v="P2951"/>
    <d v="2024-08-08T21:48:00"/>
    <s v="F"/>
    <n v="28"/>
    <s v="White"/>
    <s v="Orthopedics"/>
    <b v="0"/>
    <n v="6"/>
    <x v="34"/>
    <b v="0"/>
    <x v="0"/>
    <s v="Aug"/>
    <x v="2"/>
    <x v="2"/>
    <s v="15-29"/>
    <s v="0-15"/>
    <n v="1"/>
    <n v="0"/>
    <n v="0"/>
    <x v="1"/>
  </r>
  <r>
    <s v="P2952"/>
    <d v="2024-03-07T03:34:00"/>
    <s v="F"/>
    <n v="57"/>
    <s v="White"/>
    <s v="Orthopedics"/>
    <b v="0"/>
    <n v="7"/>
    <x v="46"/>
    <b v="0"/>
    <x v="0"/>
    <s v="Mar"/>
    <x v="2"/>
    <x v="5"/>
    <s v="45-59"/>
    <s v="16-30"/>
    <n v="1"/>
    <n v="0"/>
    <n v="1"/>
    <x v="1"/>
  </r>
  <r>
    <s v="P2953"/>
    <d v="2023-07-06T17:30:00"/>
    <s v="F"/>
    <n v="58"/>
    <s v="White"/>
    <s v="Orthopedics"/>
    <b v="0"/>
    <n v="7"/>
    <x v="35"/>
    <b v="0"/>
    <x v="1"/>
    <s v="Jul"/>
    <x v="2"/>
    <x v="3"/>
    <s v="45-59"/>
    <s v="16-30"/>
    <n v="1"/>
    <n v="0"/>
    <n v="1"/>
    <x v="1"/>
  </r>
  <r>
    <s v="P2954"/>
    <d v="2024-04-04T23:04:00"/>
    <s v="F"/>
    <n v="22"/>
    <s v="White"/>
    <s v="Orthopedics"/>
    <b v="0"/>
    <n v="7"/>
    <x v="11"/>
    <b v="0"/>
    <x v="0"/>
    <s v="Apr"/>
    <x v="2"/>
    <x v="2"/>
    <s v="15-29"/>
    <s v="46-60"/>
    <n v="0"/>
    <n v="0"/>
    <n v="0"/>
    <x v="1"/>
  </r>
  <r>
    <s v="P2955"/>
    <d v="2023-12-11T20:17:00"/>
    <s v="F"/>
    <n v="61"/>
    <s v="White"/>
    <s v="Orthopedics"/>
    <b v="0"/>
    <n v="8"/>
    <x v="30"/>
    <b v="0"/>
    <x v="1"/>
    <s v="Dec"/>
    <x v="4"/>
    <x v="7"/>
    <s v="60-74"/>
    <s v="0-15"/>
    <n v="1"/>
    <n v="0"/>
    <n v="1"/>
    <x v="1"/>
  </r>
  <r>
    <s v="P2956"/>
    <d v="2023-04-05T18:31:00"/>
    <s v="F"/>
    <n v="61"/>
    <s v="White"/>
    <s v="Orthopedics"/>
    <b v="0"/>
    <n v="9"/>
    <x v="35"/>
    <b v="0"/>
    <x v="1"/>
    <s v="Apr"/>
    <x v="0"/>
    <x v="7"/>
    <s v="60-74"/>
    <s v="16-30"/>
    <n v="1"/>
    <n v="0"/>
    <n v="1"/>
    <x v="1"/>
  </r>
  <r>
    <s v="P2957"/>
    <d v="2024-10-04T02:11:00"/>
    <s v="F"/>
    <n v="24"/>
    <s v="White"/>
    <s v="Orthopedics"/>
    <b v="0"/>
    <n v="10"/>
    <x v="3"/>
    <b v="0"/>
    <x v="0"/>
    <s v="Oct"/>
    <x v="5"/>
    <x v="4"/>
    <s v="15-29"/>
    <s v="31-45"/>
    <n v="0"/>
    <n v="0"/>
    <n v="0"/>
    <x v="1"/>
  </r>
  <r>
    <s v="P2958"/>
    <d v="2024-02-21T20:56:00"/>
    <s v="F"/>
    <n v="62"/>
    <s v="White"/>
    <s v="Physiotherapy"/>
    <b v="0"/>
    <m/>
    <x v="43"/>
    <b v="0"/>
    <x v="0"/>
    <s v="Feb"/>
    <x v="0"/>
    <x v="7"/>
    <s v="60-74"/>
    <s v="46-60"/>
    <n v="0"/>
    <n v="0"/>
    <n v="0"/>
    <x v="1"/>
  </r>
  <r>
    <s v="P2959"/>
    <d v="2024-02-09T10:35:00"/>
    <s v="F"/>
    <n v="23"/>
    <s v="White"/>
    <s v="Physiotherapy"/>
    <b v="0"/>
    <m/>
    <x v="5"/>
    <b v="0"/>
    <x v="0"/>
    <s v="Feb"/>
    <x v="5"/>
    <x v="1"/>
    <s v="15-29"/>
    <s v="46-60"/>
    <n v="0"/>
    <n v="0"/>
    <n v="0"/>
    <x v="1"/>
  </r>
  <r>
    <s v="P2960"/>
    <d v="2024-07-25T00:45:00"/>
    <s v="F"/>
    <n v="67"/>
    <s v="White"/>
    <s v="Physiotherapy"/>
    <b v="0"/>
    <m/>
    <x v="38"/>
    <b v="0"/>
    <x v="0"/>
    <s v="Jul"/>
    <x v="2"/>
    <x v="4"/>
    <s v="60-74"/>
    <s v="0-15"/>
    <n v="1"/>
    <n v="0"/>
    <n v="0"/>
    <x v="1"/>
  </r>
  <r>
    <s v="P2961"/>
    <d v="2024-05-02T15:23:00"/>
    <s v="F"/>
    <n v="43"/>
    <s v="White"/>
    <s v="Physiotherapy"/>
    <b v="0"/>
    <m/>
    <x v="3"/>
    <b v="0"/>
    <x v="0"/>
    <s v="May"/>
    <x v="2"/>
    <x v="3"/>
    <s v="30-44"/>
    <s v="31-45"/>
    <n v="0"/>
    <n v="0"/>
    <n v="0"/>
    <x v="1"/>
  </r>
  <r>
    <s v="P2962"/>
    <d v="2023-06-21T00:03:00"/>
    <s v="F"/>
    <n v="57"/>
    <s v="White"/>
    <s v="Physiotherapy"/>
    <b v="0"/>
    <m/>
    <x v="5"/>
    <b v="0"/>
    <x v="1"/>
    <s v="Jun"/>
    <x v="0"/>
    <x v="4"/>
    <s v="45-59"/>
    <s v="46-60"/>
    <n v="0"/>
    <n v="0"/>
    <n v="0"/>
    <x v="1"/>
  </r>
  <r>
    <s v="P2963"/>
    <d v="2023-05-19T11:26:00"/>
    <s v="F"/>
    <n v="46"/>
    <s v="White"/>
    <s v="Physiotherapy"/>
    <b v="0"/>
    <m/>
    <x v="12"/>
    <b v="0"/>
    <x v="1"/>
    <s v="May"/>
    <x v="5"/>
    <x v="1"/>
    <s v="45-59"/>
    <s v="31-45"/>
    <n v="0"/>
    <n v="0"/>
    <n v="0"/>
    <x v="1"/>
  </r>
  <r>
    <s v="P2964"/>
    <d v="2024-03-03T09:43:00"/>
    <s v="F"/>
    <n v="78"/>
    <s v="White"/>
    <s v="Physiotherapy"/>
    <b v="0"/>
    <m/>
    <x v="19"/>
    <b v="0"/>
    <x v="0"/>
    <s v="Mar"/>
    <x v="3"/>
    <x v="1"/>
    <s v="75+"/>
    <s v="16-30"/>
    <n v="1"/>
    <n v="0"/>
    <n v="0"/>
    <x v="1"/>
  </r>
  <r>
    <s v="P2965"/>
    <d v="2023-05-28T10:18:00"/>
    <s v="F"/>
    <n v="57"/>
    <s v="White"/>
    <s v="Physiotherapy"/>
    <b v="0"/>
    <m/>
    <x v="31"/>
    <b v="0"/>
    <x v="1"/>
    <s v="May"/>
    <x v="3"/>
    <x v="1"/>
    <s v="45-59"/>
    <s v="16-30"/>
    <n v="1"/>
    <n v="0"/>
    <n v="0"/>
    <x v="1"/>
  </r>
  <r>
    <s v="P2966"/>
    <d v="2023-05-30T02:40:00"/>
    <s v="F"/>
    <n v="19"/>
    <s v="White"/>
    <s v="Physiotherapy"/>
    <b v="0"/>
    <m/>
    <x v="41"/>
    <b v="0"/>
    <x v="1"/>
    <s v="May"/>
    <x v="6"/>
    <x v="4"/>
    <s v="15-29"/>
    <s v="16-30"/>
    <n v="1"/>
    <n v="0"/>
    <n v="0"/>
    <x v="1"/>
  </r>
  <r>
    <s v="P2967"/>
    <d v="2024-01-08T05:30:00"/>
    <s v="F"/>
    <n v="54"/>
    <s v="White"/>
    <s v="Physiotherapy"/>
    <b v="0"/>
    <m/>
    <x v="5"/>
    <b v="0"/>
    <x v="0"/>
    <s v="Jan"/>
    <x v="4"/>
    <x v="5"/>
    <s v="45-59"/>
    <s v="46-60"/>
    <n v="0"/>
    <n v="0"/>
    <n v="0"/>
    <x v="1"/>
  </r>
  <r>
    <s v="P2968"/>
    <d v="2024-08-28T03:05:00"/>
    <s v="F"/>
    <n v="67"/>
    <s v="White"/>
    <s v="Physiotherapy"/>
    <b v="0"/>
    <m/>
    <x v="27"/>
    <b v="0"/>
    <x v="0"/>
    <s v="Aug"/>
    <x v="0"/>
    <x v="5"/>
    <s v="60-74"/>
    <s v="46-60"/>
    <n v="0"/>
    <n v="0"/>
    <n v="0"/>
    <x v="1"/>
  </r>
  <r>
    <s v="P2969"/>
    <d v="2023-10-25T13:11:00"/>
    <s v="F"/>
    <n v="36"/>
    <s v="White"/>
    <s v="Physiotherapy"/>
    <b v="0"/>
    <m/>
    <x v="19"/>
    <b v="0"/>
    <x v="1"/>
    <s v="Oct"/>
    <x v="0"/>
    <x v="6"/>
    <s v="30-44"/>
    <s v="16-30"/>
    <n v="1"/>
    <n v="0"/>
    <n v="0"/>
    <x v="1"/>
  </r>
  <r>
    <s v="P2970"/>
    <d v="2024-10-26T23:54:00"/>
    <s v="F"/>
    <n v="45"/>
    <s v="White"/>
    <s v="Physiotherapy"/>
    <b v="0"/>
    <m/>
    <x v="3"/>
    <b v="0"/>
    <x v="0"/>
    <s v="Oct"/>
    <x v="1"/>
    <x v="2"/>
    <s v="45-59"/>
    <s v="31-45"/>
    <n v="0"/>
    <n v="0"/>
    <n v="0"/>
    <x v="1"/>
  </r>
  <r>
    <s v="P2971"/>
    <d v="2023-08-14T07:35:00"/>
    <s v="F"/>
    <n v="58"/>
    <s v="White"/>
    <s v="Physiotherapy"/>
    <b v="0"/>
    <n v="8"/>
    <x v="13"/>
    <b v="0"/>
    <x v="1"/>
    <s v="Aug"/>
    <x v="4"/>
    <x v="0"/>
    <s v="45-59"/>
    <s v="46-60"/>
    <n v="0"/>
    <n v="0"/>
    <n v="0"/>
    <x v="1"/>
  </r>
  <r>
    <s v="P2972"/>
    <d v="2024-08-20T09:08:00"/>
    <s v="F"/>
    <n v="50"/>
    <s v="White"/>
    <s v="Renal"/>
    <b v="0"/>
    <m/>
    <x v="15"/>
    <b v="0"/>
    <x v="0"/>
    <s v="Aug"/>
    <x v="6"/>
    <x v="1"/>
    <s v="45-59"/>
    <s v="31-45"/>
    <n v="0"/>
    <n v="0"/>
    <n v="0"/>
    <x v="1"/>
  </r>
  <r>
    <s v="P2973"/>
    <d v="2023-10-26T02:23:00"/>
    <s v="F"/>
    <n v="65"/>
    <s v="White"/>
    <s v="Renal"/>
    <b v="0"/>
    <m/>
    <x v="38"/>
    <b v="0"/>
    <x v="1"/>
    <s v="Oct"/>
    <x v="2"/>
    <x v="4"/>
    <s v="60-74"/>
    <s v="0-15"/>
    <n v="1"/>
    <n v="0"/>
    <n v="0"/>
    <x v="1"/>
  </r>
  <r>
    <s v="P2974"/>
    <d v="2023-04-07T11:58:00"/>
    <s v="F"/>
    <n v="68"/>
    <s v="White"/>
    <s v="Renal"/>
    <b v="0"/>
    <m/>
    <x v="9"/>
    <b v="0"/>
    <x v="1"/>
    <s v="Apr"/>
    <x v="5"/>
    <x v="1"/>
    <s v="60-74"/>
    <s v="46-60"/>
    <n v="0"/>
    <n v="0"/>
    <n v="0"/>
    <x v="1"/>
  </r>
  <r>
    <s v="P2975"/>
    <d v="2023-05-02T14:34:00"/>
    <s v="F"/>
    <n v="39"/>
    <s v="White"/>
    <s v="Renal"/>
    <b v="0"/>
    <m/>
    <x v="38"/>
    <b v="0"/>
    <x v="1"/>
    <s v="May"/>
    <x v="6"/>
    <x v="6"/>
    <s v="30-44"/>
    <s v="0-15"/>
    <n v="1"/>
    <n v="0"/>
    <n v="0"/>
    <x v="1"/>
  </r>
  <r>
    <s v="P2976"/>
    <d v="2024-04-02T16:03:00"/>
    <s v="F"/>
    <n v="27"/>
    <s v="White"/>
    <s v="Renal"/>
    <b v="0"/>
    <n v="0"/>
    <x v="36"/>
    <b v="0"/>
    <x v="0"/>
    <s v="Apr"/>
    <x v="6"/>
    <x v="3"/>
    <s v="15-29"/>
    <s v="16-30"/>
    <n v="1"/>
    <n v="0"/>
    <n v="0"/>
    <x v="1"/>
  </r>
  <r>
    <s v="P2977"/>
    <d v="2023-05-16T05:13:00"/>
    <s v="F"/>
    <n v="63"/>
    <s v="White"/>
    <s v="Renal"/>
    <b v="0"/>
    <n v="7"/>
    <x v="13"/>
    <b v="0"/>
    <x v="1"/>
    <s v="May"/>
    <x v="6"/>
    <x v="5"/>
    <s v="60-74"/>
    <s v="46-60"/>
    <n v="0"/>
    <n v="0"/>
    <n v="0"/>
    <x v="1"/>
  </r>
  <r>
    <s v="P2978"/>
    <d v="2024-10-09T15:07:00"/>
    <s v="F"/>
    <n v="27"/>
    <s v="White"/>
    <s v="Renal"/>
    <b v="0"/>
    <n v="10"/>
    <x v="48"/>
    <b v="0"/>
    <x v="0"/>
    <s v="Oct"/>
    <x v="0"/>
    <x v="3"/>
    <s v="15-29"/>
    <s v="16-30"/>
    <n v="1"/>
    <n v="0"/>
    <n v="1"/>
    <x v="1"/>
  </r>
  <r>
    <s v="P2979"/>
    <d v="2023-05-13T14:01:00"/>
    <s v="M"/>
    <n v="59"/>
    <s v="African American"/>
    <s v="Cardiology"/>
    <b v="0"/>
    <m/>
    <x v="47"/>
    <b v="0"/>
    <x v="1"/>
    <s v="May"/>
    <x v="1"/>
    <x v="6"/>
    <s v="45-59"/>
    <s v="46-60"/>
    <n v="0"/>
    <n v="0"/>
    <n v="0"/>
    <x v="0"/>
  </r>
  <r>
    <s v="P2980"/>
    <d v="2023-11-11T14:53:00"/>
    <s v="M"/>
    <n v="14"/>
    <s v="African American"/>
    <s v="Cardiology"/>
    <b v="0"/>
    <m/>
    <x v="46"/>
    <b v="0"/>
    <x v="1"/>
    <s v="Nov"/>
    <x v="1"/>
    <x v="6"/>
    <s v="0-14"/>
    <s v="16-30"/>
    <n v="1"/>
    <n v="0"/>
    <n v="0"/>
    <x v="0"/>
  </r>
  <r>
    <s v="P2981"/>
    <d v="2023-04-04T07:34:00"/>
    <s v="M"/>
    <n v="73"/>
    <s v="African American"/>
    <s v="Cardiology"/>
    <b v="0"/>
    <m/>
    <x v="18"/>
    <b v="0"/>
    <x v="1"/>
    <s v="Apr"/>
    <x v="6"/>
    <x v="0"/>
    <s v="60-74"/>
    <s v="16-30"/>
    <n v="1"/>
    <n v="0"/>
    <n v="0"/>
    <x v="0"/>
  </r>
  <r>
    <s v="P2982"/>
    <d v="2023-08-27T20:57:00"/>
    <s v="M"/>
    <n v="24"/>
    <s v="African American"/>
    <s v="Cardiology"/>
    <b v="0"/>
    <m/>
    <x v="19"/>
    <b v="0"/>
    <x v="1"/>
    <s v="Aug"/>
    <x v="3"/>
    <x v="7"/>
    <s v="15-29"/>
    <s v="16-30"/>
    <n v="1"/>
    <n v="0"/>
    <n v="0"/>
    <x v="0"/>
  </r>
  <r>
    <s v="P2983"/>
    <d v="2023-08-02T14:50:00"/>
    <s v="M"/>
    <n v="14"/>
    <s v="African American"/>
    <s v="Cardiology"/>
    <b v="0"/>
    <m/>
    <x v="21"/>
    <b v="0"/>
    <x v="1"/>
    <s v="Aug"/>
    <x v="0"/>
    <x v="6"/>
    <s v="0-14"/>
    <s v="46-60"/>
    <n v="0"/>
    <n v="0"/>
    <n v="0"/>
    <x v="0"/>
  </r>
  <r>
    <s v="P2984"/>
    <d v="2023-04-03T15:44:00"/>
    <s v="M"/>
    <n v="57"/>
    <s v="African American"/>
    <s v="Cardiology"/>
    <b v="0"/>
    <m/>
    <x v="3"/>
    <b v="0"/>
    <x v="1"/>
    <s v="Apr"/>
    <x v="4"/>
    <x v="3"/>
    <s v="45-59"/>
    <s v="31-45"/>
    <n v="0"/>
    <n v="0"/>
    <n v="0"/>
    <x v="0"/>
  </r>
  <r>
    <s v="P2985"/>
    <d v="2024-02-08T03:09:00"/>
    <s v="M"/>
    <n v="15"/>
    <s v="African American"/>
    <s v="Cardiology"/>
    <b v="0"/>
    <m/>
    <x v="16"/>
    <b v="0"/>
    <x v="0"/>
    <s v="Feb"/>
    <x v="2"/>
    <x v="5"/>
    <s v="15-29"/>
    <s v="46-60"/>
    <n v="0"/>
    <n v="0"/>
    <n v="0"/>
    <x v="0"/>
  </r>
  <r>
    <s v="P2986"/>
    <d v="2024-09-08T03:54:00"/>
    <s v="M"/>
    <n v="58"/>
    <s v="African American"/>
    <s v="Cardiology"/>
    <b v="0"/>
    <m/>
    <x v="36"/>
    <b v="0"/>
    <x v="0"/>
    <s v="Sep"/>
    <x v="3"/>
    <x v="5"/>
    <s v="45-59"/>
    <s v="16-30"/>
    <n v="1"/>
    <n v="0"/>
    <n v="0"/>
    <x v="0"/>
  </r>
  <r>
    <s v="P2987"/>
    <d v="2023-07-16T18:54:00"/>
    <s v="M"/>
    <n v="51"/>
    <s v="African American"/>
    <s v="Cardiology"/>
    <b v="0"/>
    <m/>
    <x v="49"/>
    <b v="0"/>
    <x v="1"/>
    <s v="Jul"/>
    <x v="3"/>
    <x v="7"/>
    <s v="45-59"/>
    <s v="46-60"/>
    <n v="0"/>
    <n v="0"/>
    <n v="0"/>
    <x v="0"/>
  </r>
  <r>
    <s v="P2988"/>
    <d v="2024-05-23T09:40:00"/>
    <s v="M"/>
    <n v="30"/>
    <s v="African American"/>
    <s v="Cardiology"/>
    <b v="0"/>
    <m/>
    <x v="16"/>
    <b v="0"/>
    <x v="0"/>
    <s v="May"/>
    <x v="2"/>
    <x v="1"/>
    <s v="30-44"/>
    <s v="46-60"/>
    <n v="0"/>
    <n v="0"/>
    <n v="0"/>
    <x v="0"/>
  </r>
  <r>
    <s v="P2989"/>
    <d v="2023-08-05T04:36:00"/>
    <s v="M"/>
    <n v="70"/>
    <s v="African American"/>
    <s v="Cardiology"/>
    <b v="0"/>
    <m/>
    <x v="2"/>
    <b v="0"/>
    <x v="1"/>
    <s v="Aug"/>
    <x v="1"/>
    <x v="5"/>
    <s v="60-74"/>
    <s v="46-60"/>
    <n v="0"/>
    <n v="0"/>
    <n v="0"/>
    <x v="0"/>
  </r>
  <r>
    <s v="P2990"/>
    <d v="2023-06-19T08:26:00"/>
    <s v="M"/>
    <n v="3"/>
    <s v="African American"/>
    <s v="Cardiology"/>
    <b v="0"/>
    <n v="0"/>
    <x v="5"/>
    <b v="0"/>
    <x v="1"/>
    <s v="Jun"/>
    <x v="4"/>
    <x v="0"/>
    <s v="0-14"/>
    <s v="46-60"/>
    <n v="0"/>
    <n v="0"/>
    <n v="0"/>
    <x v="0"/>
  </r>
  <r>
    <s v="P2991"/>
    <d v="2023-12-11T00:00:00"/>
    <s v="M"/>
    <n v="60"/>
    <s v="African American"/>
    <s v="Cardiology"/>
    <b v="0"/>
    <n v="4"/>
    <x v="21"/>
    <b v="0"/>
    <x v="1"/>
    <s v="Dec"/>
    <x v="4"/>
    <x v="4"/>
    <s v="60-74"/>
    <s v="46-60"/>
    <n v="0"/>
    <n v="0"/>
    <n v="0"/>
    <x v="0"/>
  </r>
  <r>
    <s v="P2992"/>
    <d v="2023-11-20T21:52:00"/>
    <s v="M"/>
    <n v="36"/>
    <s v="African American"/>
    <s v="Cardiology"/>
    <b v="0"/>
    <n v="10"/>
    <x v="32"/>
    <b v="0"/>
    <x v="1"/>
    <s v="Nov"/>
    <x v="4"/>
    <x v="2"/>
    <s v="30-44"/>
    <s v="46-60"/>
    <n v="0"/>
    <n v="0"/>
    <n v="0"/>
    <x v="0"/>
  </r>
  <r>
    <s v="P2993"/>
    <d v="2023-06-26T08:17:00"/>
    <s v="M"/>
    <n v="65"/>
    <s v="African American"/>
    <s v="Gastroenterology"/>
    <b v="0"/>
    <m/>
    <x v="50"/>
    <b v="0"/>
    <x v="1"/>
    <s v="Jun"/>
    <x v="4"/>
    <x v="0"/>
    <s v="60-74"/>
    <s v="31-45"/>
    <n v="0"/>
    <n v="0"/>
    <n v="0"/>
    <x v="0"/>
  </r>
  <r>
    <s v="P2994"/>
    <d v="2023-10-27T06:46:00"/>
    <s v="M"/>
    <n v="50"/>
    <s v="African American"/>
    <s v="Gastroenterology"/>
    <b v="0"/>
    <m/>
    <x v="5"/>
    <b v="0"/>
    <x v="1"/>
    <s v="Oct"/>
    <x v="5"/>
    <x v="0"/>
    <s v="45-59"/>
    <s v="46-60"/>
    <n v="0"/>
    <n v="0"/>
    <n v="0"/>
    <x v="0"/>
  </r>
  <r>
    <s v="P2995"/>
    <d v="2024-04-03T10:23:00"/>
    <s v="M"/>
    <n v="49"/>
    <s v="African American"/>
    <s v="Gastroenterology"/>
    <b v="0"/>
    <m/>
    <x v="43"/>
    <b v="0"/>
    <x v="0"/>
    <s v="Apr"/>
    <x v="0"/>
    <x v="1"/>
    <s v="45-59"/>
    <s v="46-60"/>
    <n v="0"/>
    <n v="0"/>
    <n v="0"/>
    <x v="0"/>
  </r>
  <r>
    <s v="P2996"/>
    <d v="2024-07-11T22:36:00"/>
    <s v="M"/>
    <n v="18"/>
    <s v="African American"/>
    <s v="Gastroenterology"/>
    <b v="0"/>
    <m/>
    <x v="22"/>
    <b v="0"/>
    <x v="0"/>
    <s v="Jul"/>
    <x v="2"/>
    <x v="2"/>
    <s v="15-29"/>
    <s v="31-45"/>
    <n v="0"/>
    <n v="0"/>
    <n v="0"/>
    <x v="0"/>
  </r>
  <r>
    <s v="P2997"/>
    <d v="2023-11-30T02:38:00"/>
    <s v="M"/>
    <n v="36"/>
    <s v="African American"/>
    <s v="Gastroenterology"/>
    <b v="0"/>
    <m/>
    <x v="28"/>
    <b v="0"/>
    <x v="1"/>
    <s v="Nov"/>
    <x v="2"/>
    <x v="4"/>
    <s v="30-44"/>
    <s v="16-30"/>
    <n v="1"/>
    <n v="0"/>
    <n v="0"/>
    <x v="0"/>
  </r>
  <r>
    <s v="P2998"/>
    <d v="2024-07-09T12:47:00"/>
    <s v="M"/>
    <n v="49"/>
    <s v="African American"/>
    <s v="Gastroenterology"/>
    <b v="0"/>
    <n v="2"/>
    <x v="16"/>
    <b v="0"/>
    <x v="0"/>
    <s v="Jul"/>
    <x v="6"/>
    <x v="6"/>
    <s v="45-59"/>
    <s v="46-60"/>
    <n v="0"/>
    <n v="0"/>
    <n v="0"/>
    <x v="0"/>
  </r>
  <r>
    <s v="P2999"/>
    <d v="2024-03-01T16:52:00"/>
    <s v="M"/>
    <n v="2"/>
    <s v="African American"/>
    <s v="General Practice"/>
    <b v="0"/>
    <m/>
    <x v="1"/>
    <b v="0"/>
    <x v="0"/>
    <s v="Mar"/>
    <x v="5"/>
    <x v="3"/>
    <s v="0-14"/>
    <s v="16-30"/>
    <n v="1"/>
    <n v="0"/>
    <n v="0"/>
    <x v="0"/>
  </r>
  <r>
    <s v="P3000"/>
    <d v="2024-09-24T09:04:00"/>
    <s v="M"/>
    <n v="50"/>
    <s v="African American"/>
    <s v="General Practice"/>
    <b v="0"/>
    <m/>
    <x v="19"/>
    <b v="0"/>
    <x v="0"/>
    <s v="Sep"/>
    <x v="6"/>
    <x v="1"/>
    <s v="45-59"/>
    <s v="16-30"/>
    <n v="1"/>
    <n v="0"/>
    <n v="0"/>
    <x v="0"/>
  </r>
  <r>
    <s v="P3001"/>
    <d v="2024-08-07T04:09:00"/>
    <s v="M"/>
    <n v="69"/>
    <s v="African American"/>
    <s v="General Practice"/>
    <b v="0"/>
    <m/>
    <x v="37"/>
    <b v="0"/>
    <x v="0"/>
    <s v="Aug"/>
    <x v="0"/>
    <x v="5"/>
    <s v="60-74"/>
    <s v="31-45"/>
    <n v="0"/>
    <n v="0"/>
    <n v="0"/>
    <x v="0"/>
  </r>
  <r>
    <s v="P3002"/>
    <d v="2023-11-02T16:28:00"/>
    <s v="M"/>
    <n v="58"/>
    <s v="African American"/>
    <s v="General Practice"/>
    <b v="0"/>
    <m/>
    <x v="50"/>
    <b v="0"/>
    <x v="1"/>
    <s v="Nov"/>
    <x v="2"/>
    <x v="3"/>
    <s v="45-59"/>
    <s v="31-45"/>
    <n v="0"/>
    <n v="0"/>
    <n v="0"/>
    <x v="0"/>
  </r>
  <r>
    <s v="P3003"/>
    <d v="2024-01-03T08:45:00"/>
    <s v="M"/>
    <n v="53"/>
    <s v="African American"/>
    <s v="General Practice"/>
    <b v="0"/>
    <m/>
    <x v="15"/>
    <b v="0"/>
    <x v="0"/>
    <s v="Jan"/>
    <x v="0"/>
    <x v="0"/>
    <s v="45-59"/>
    <s v="31-45"/>
    <n v="0"/>
    <n v="0"/>
    <n v="0"/>
    <x v="0"/>
  </r>
  <r>
    <s v="P3004"/>
    <d v="2024-09-14T23:43:00"/>
    <s v="M"/>
    <n v="16"/>
    <s v="African American"/>
    <s v="General Practice"/>
    <b v="0"/>
    <m/>
    <x v="6"/>
    <b v="0"/>
    <x v="0"/>
    <s v="Sep"/>
    <x v="1"/>
    <x v="2"/>
    <s v="15-29"/>
    <s v="31-45"/>
    <n v="0"/>
    <n v="0"/>
    <n v="0"/>
    <x v="0"/>
  </r>
  <r>
    <s v="P3005"/>
    <d v="2024-05-10T06:24:00"/>
    <s v="M"/>
    <n v="16"/>
    <s v="African American"/>
    <s v="General Practice"/>
    <b v="0"/>
    <m/>
    <x v="41"/>
    <b v="0"/>
    <x v="0"/>
    <s v="May"/>
    <x v="5"/>
    <x v="0"/>
    <s v="15-29"/>
    <s v="16-30"/>
    <n v="1"/>
    <n v="0"/>
    <n v="0"/>
    <x v="0"/>
  </r>
  <r>
    <s v="P3006"/>
    <d v="2024-01-13T00:27:00"/>
    <s v="M"/>
    <n v="62"/>
    <s v="African American"/>
    <s v="General Practice"/>
    <b v="0"/>
    <m/>
    <x v="16"/>
    <b v="0"/>
    <x v="0"/>
    <s v="Jan"/>
    <x v="1"/>
    <x v="4"/>
    <s v="60-74"/>
    <s v="46-60"/>
    <n v="0"/>
    <n v="0"/>
    <n v="0"/>
    <x v="0"/>
  </r>
  <r>
    <s v="P3007"/>
    <d v="2023-09-18T03:39:00"/>
    <s v="M"/>
    <n v="3"/>
    <s v="African American"/>
    <s v="General Practice"/>
    <b v="0"/>
    <m/>
    <x v="9"/>
    <b v="0"/>
    <x v="1"/>
    <s v="Sep"/>
    <x v="4"/>
    <x v="5"/>
    <s v="0-14"/>
    <s v="46-60"/>
    <n v="0"/>
    <n v="0"/>
    <n v="0"/>
    <x v="0"/>
  </r>
  <r>
    <s v="P3008"/>
    <d v="2023-09-07T03:24:00"/>
    <s v="M"/>
    <n v="74"/>
    <s v="African American"/>
    <s v="General Practice"/>
    <b v="0"/>
    <m/>
    <x v="2"/>
    <b v="0"/>
    <x v="1"/>
    <s v="Sep"/>
    <x v="2"/>
    <x v="5"/>
    <s v="60-74"/>
    <s v="46-60"/>
    <n v="0"/>
    <n v="0"/>
    <n v="0"/>
    <x v="0"/>
  </r>
  <r>
    <s v="P3009"/>
    <d v="2023-08-11T06:18:00"/>
    <s v="M"/>
    <n v="62"/>
    <s v="African American"/>
    <s v="General Practice"/>
    <b v="0"/>
    <m/>
    <x v="5"/>
    <b v="0"/>
    <x v="1"/>
    <s v="Aug"/>
    <x v="5"/>
    <x v="0"/>
    <s v="60-74"/>
    <s v="46-60"/>
    <n v="0"/>
    <n v="0"/>
    <n v="0"/>
    <x v="0"/>
  </r>
  <r>
    <s v="P3010"/>
    <d v="2023-10-05T04:08:00"/>
    <s v="M"/>
    <n v="13"/>
    <s v="African American"/>
    <s v="General Practice"/>
    <b v="0"/>
    <m/>
    <x v="8"/>
    <b v="0"/>
    <x v="1"/>
    <s v="Oct"/>
    <x v="2"/>
    <x v="5"/>
    <s v="0-14"/>
    <s v="31-45"/>
    <n v="0"/>
    <n v="0"/>
    <n v="0"/>
    <x v="0"/>
  </r>
  <r>
    <s v="P3011"/>
    <d v="2024-03-10T06:32:00"/>
    <s v="M"/>
    <n v="78"/>
    <s v="African American"/>
    <s v="General Practice"/>
    <b v="0"/>
    <m/>
    <x v="42"/>
    <b v="0"/>
    <x v="0"/>
    <s v="Mar"/>
    <x v="3"/>
    <x v="0"/>
    <s v="75+"/>
    <s v="0-15"/>
    <n v="1"/>
    <n v="0"/>
    <n v="0"/>
    <x v="0"/>
  </r>
  <r>
    <s v="P3012"/>
    <d v="2023-04-11T13:15:00"/>
    <s v="M"/>
    <n v="67"/>
    <s v="African American"/>
    <s v="General Practice"/>
    <b v="0"/>
    <m/>
    <x v="42"/>
    <b v="0"/>
    <x v="1"/>
    <s v="Apr"/>
    <x v="6"/>
    <x v="6"/>
    <s v="60-74"/>
    <s v="0-15"/>
    <n v="1"/>
    <n v="0"/>
    <n v="0"/>
    <x v="0"/>
  </r>
  <r>
    <s v="P3013"/>
    <d v="2024-04-30T06:54:00"/>
    <s v="M"/>
    <n v="70"/>
    <s v="African American"/>
    <s v="General Practice"/>
    <b v="0"/>
    <m/>
    <x v="18"/>
    <b v="0"/>
    <x v="0"/>
    <s v="Apr"/>
    <x v="6"/>
    <x v="0"/>
    <s v="60-74"/>
    <s v="16-30"/>
    <n v="1"/>
    <n v="0"/>
    <n v="0"/>
    <x v="0"/>
  </r>
  <r>
    <s v="P3014"/>
    <d v="2024-02-23T19:22:00"/>
    <s v="M"/>
    <n v="25"/>
    <s v="African American"/>
    <s v="General Practice"/>
    <b v="0"/>
    <m/>
    <x v="14"/>
    <b v="0"/>
    <x v="0"/>
    <s v="Feb"/>
    <x v="5"/>
    <x v="7"/>
    <s v="15-29"/>
    <s v="46-60"/>
    <n v="0"/>
    <n v="0"/>
    <n v="0"/>
    <x v="0"/>
  </r>
  <r>
    <s v="P3015"/>
    <d v="2024-02-04T16:23:00"/>
    <s v="M"/>
    <n v="49"/>
    <s v="African American"/>
    <s v="General Practice"/>
    <b v="0"/>
    <m/>
    <x v="14"/>
    <b v="0"/>
    <x v="0"/>
    <s v="Feb"/>
    <x v="3"/>
    <x v="3"/>
    <s v="45-59"/>
    <s v="46-60"/>
    <n v="0"/>
    <n v="0"/>
    <n v="0"/>
    <x v="0"/>
  </r>
  <r>
    <s v="P3016"/>
    <d v="2023-06-19T00:54:00"/>
    <s v="M"/>
    <n v="42"/>
    <s v="African American"/>
    <s v="General Practice"/>
    <b v="0"/>
    <m/>
    <x v="26"/>
    <b v="0"/>
    <x v="1"/>
    <s v="Jun"/>
    <x v="4"/>
    <x v="4"/>
    <s v="30-44"/>
    <s v="31-45"/>
    <n v="0"/>
    <n v="0"/>
    <n v="0"/>
    <x v="0"/>
  </r>
  <r>
    <s v="P3017"/>
    <d v="2023-08-24T19:27:00"/>
    <s v="M"/>
    <n v="13"/>
    <s v="African American"/>
    <s v="General Practice"/>
    <b v="0"/>
    <m/>
    <x v="47"/>
    <b v="0"/>
    <x v="1"/>
    <s v="Aug"/>
    <x v="2"/>
    <x v="7"/>
    <s v="0-14"/>
    <s v="46-60"/>
    <n v="0"/>
    <n v="0"/>
    <n v="0"/>
    <x v="0"/>
  </r>
  <r>
    <s v="P3018"/>
    <d v="2024-09-30T21:47:00"/>
    <s v="M"/>
    <n v="27"/>
    <s v="African American"/>
    <s v="General Practice"/>
    <b v="0"/>
    <m/>
    <x v="6"/>
    <b v="0"/>
    <x v="0"/>
    <s v="Sep"/>
    <x v="4"/>
    <x v="2"/>
    <s v="15-29"/>
    <s v="31-45"/>
    <n v="0"/>
    <n v="0"/>
    <n v="0"/>
    <x v="0"/>
  </r>
  <r>
    <s v="P3019"/>
    <d v="2024-10-21T17:34:00"/>
    <s v="M"/>
    <n v="72"/>
    <s v="African American"/>
    <s v="General Practice"/>
    <b v="0"/>
    <m/>
    <x v="50"/>
    <b v="0"/>
    <x v="0"/>
    <s v="Oct"/>
    <x v="4"/>
    <x v="3"/>
    <s v="60-74"/>
    <s v="31-45"/>
    <n v="0"/>
    <n v="0"/>
    <n v="0"/>
    <x v="0"/>
  </r>
  <r>
    <s v="P3020"/>
    <d v="2024-06-18T22:55:00"/>
    <s v="M"/>
    <n v="42"/>
    <s v="African American"/>
    <s v="General Practice"/>
    <b v="0"/>
    <m/>
    <x v="5"/>
    <b v="0"/>
    <x v="0"/>
    <s v="Jun"/>
    <x v="6"/>
    <x v="2"/>
    <s v="30-44"/>
    <s v="46-60"/>
    <n v="0"/>
    <n v="0"/>
    <n v="0"/>
    <x v="0"/>
  </r>
  <r>
    <s v="P3021"/>
    <d v="2024-01-02T22:31:00"/>
    <s v="M"/>
    <n v="30"/>
    <s v="African American"/>
    <s v="General Practice"/>
    <b v="0"/>
    <m/>
    <x v="34"/>
    <b v="0"/>
    <x v="0"/>
    <s v="Jan"/>
    <x v="6"/>
    <x v="2"/>
    <s v="30-44"/>
    <s v="0-15"/>
    <n v="1"/>
    <n v="0"/>
    <n v="0"/>
    <x v="0"/>
  </r>
  <r>
    <s v="P3022"/>
    <d v="2024-02-28T20:45:00"/>
    <s v="M"/>
    <n v="4"/>
    <s v="African American"/>
    <s v="General Practice"/>
    <b v="0"/>
    <m/>
    <x v="3"/>
    <b v="0"/>
    <x v="0"/>
    <s v="Feb"/>
    <x v="0"/>
    <x v="7"/>
    <s v="0-14"/>
    <s v="31-45"/>
    <n v="0"/>
    <n v="0"/>
    <n v="0"/>
    <x v="0"/>
  </r>
  <r>
    <s v="P3023"/>
    <d v="2024-07-15T10:18:00"/>
    <s v="M"/>
    <n v="79"/>
    <s v="African American"/>
    <s v="General Practice"/>
    <b v="0"/>
    <m/>
    <x v="3"/>
    <b v="0"/>
    <x v="0"/>
    <s v="Jul"/>
    <x v="4"/>
    <x v="1"/>
    <s v="75+"/>
    <s v="31-45"/>
    <n v="0"/>
    <n v="0"/>
    <n v="0"/>
    <x v="0"/>
  </r>
  <r>
    <s v="P3024"/>
    <d v="2023-10-15T17:29:00"/>
    <s v="M"/>
    <n v="28"/>
    <s v="African American"/>
    <s v="General Practice"/>
    <b v="0"/>
    <m/>
    <x v="37"/>
    <b v="0"/>
    <x v="1"/>
    <s v="Oct"/>
    <x v="3"/>
    <x v="3"/>
    <s v="15-29"/>
    <s v="31-45"/>
    <n v="0"/>
    <n v="0"/>
    <n v="0"/>
    <x v="0"/>
  </r>
  <r>
    <s v="P3025"/>
    <d v="2023-08-07T18:59:00"/>
    <s v="M"/>
    <n v="11"/>
    <s v="African American"/>
    <s v="General Practice"/>
    <b v="0"/>
    <m/>
    <x v="41"/>
    <b v="0"/>
    <x v="1"/>
    <s v="Aug"/>
    <x v="4"/>
    <x v="7"/>
    <s v="0-14"/>
    <s v="16-30"/>
    <n v="1"/>
    <n v="0"/>
    <n v="0"/>
    <x v="0"/>
  </r>
  <r>
    <s v="P3026"/>
    <d v="2024-07-31T20:52:00"/>
    <s v="M"/>
    <n v="53"/>
    <s v="African American"/>
    <s v="General Practice"/>
    <b v="0"/>
    <m/>
    <x v="23"/>
    <b v="0"/>
    <x v="0"/>
    <s v="Jul"/>
    <x v="0"/>
    <x v="7"/>
    <s v="45-59"/>
    <s v="46-60"/>
    <n v="0"/>
    <n v="0"/>
    <n v="0"/>
    <x v="0"/>
  </r>
  <r>
    <s v="P3027"/>
    <d v="2023-11-18T01:23:00"/>
    <s v="M"/>
    <n v="15"/>
    <s v="African American"/>
    <s v="General Practice"/>
    <b v="0"/>
    <m/>
    <x v="25"/>
    <b v="0"/>
    <x v="1"/>
    <s v="Nov"/>
    <x v="1"/>
    <x v="4"/>
    <s v="15-29"/>
    <s v="46-60"/>
    <n v="0"/>
    <n v="0"/>
    <n v="0"/>
    <x v="0"/>
  </r>
  <r>
    <s v="P3028"/>
    <d v="2023-11-12T11:16:00"/>
    <s v="M"/>
    <n v="27"/>
    <s v="African American"/>
    <s v="General Practice"/>
    <b v="0"/>
    <m/>
    <x v="19"/>
    <b v="0"/>
    <x v="1"/>
    <s v="Nov"/>
    <x v="3"/>
    <x v="1"/>
    <s v="15-29"/>
    <s v="16-30"/>
    <n v="1"/>
    <n v="0"/>
    <n v="0"/>
    <x v="0"/>
  </r>
  <r>
    <s v="P3029"/>
    <d v="2023-12-09T03:49:00"/>
    <s v="M"/>
    <n v="22"/>
    <s v="African American"/>
    <s v="General Practice"/>
    <b v="0"/>
    <m/>
    <x v="17"/>
    <b v="0"/>
    <x v="1"/>
    <s v="Dec"/>
    <x v="1"/>
    <x v="5"/>
    <s v="15-29"/>
    <s v="31-45"/>
    <n v="0"/>
    <n v="0"/>
    <n v="0"/>
    <x v="0"/>
  </r>
  <r>
    <s v="P3030"/>
    <d v="2023-05-03T05:33:00"/>
    <s v="M"/>
    <n v="55"/>
    <s v="African American"/>
    <s v="General Practice"/>
    <b v="0"/>
    <m/>
    <x v="21"/>
    <b v="0"/>
    <x v="1"/>
    <s v="May"/>
    <x v="0"/>
    <x v="5"/>
    <s v="45-59"/>
    <s v="46-60"/>
    <n v="0"/>
    <n v="0"/>
    <n v="0"/>
    <x v="0"/>
  </r>
  <r>
    <s v="P3031"/>
    <d v="2023-07-06T01:32:00"/>
    <s v="M"/>
    <n v="46"/>
    <s v="African American"/>
    <s v="General Practice"/>
    <b v="0"/>
    <m/>
    <x v="4"/>
    <b v="0"/>
    <x v="1"/>
    <s v="Jul"/>
    <x v="2"/>
    <x v="4"/>
    <s v="45-59"/>
    <s v="0-15"/>
    <n v="1"/>
    <n v="0"/>
    <n v="0"/>
    <x v="0"/>
  </r>
  <r>
    <s v="P3032"/>
    <d v="2024-04-12T02:27:00"/>
    <s v="M"/>
    <n v="28"/>
    <s v="African American"/>
    <s v="General Practice"/>
    <b v="0"/>
    <m/>
    <x v="30"/>
    <b v="0"/>
    <x v="0"/>
    <s v="Apr"/>
    <x v="5"/>
    <x v="4"/>
    <s v="15-29"/>
    <s v="0-15"/>
    <n v="1"/>
    <n v="0"/>
    <n v="0"/>
    <x v="0"/>
  </r>
  <r>
    <s v="P3033"/>
    <d v="2023-05-13T04:54:00"/>
    <s v="M"/>
    <n v="1"/>
    <s v="African American"/>
    <s v="General Practice"/>
    <b v="0"/>
    <m/>
    <x v="0"/>
    <b v="0"/>
    <x v="1"/>
    <s v="May"/>
    <x v="1"/>
    <x v="5"/>
    <s v="0-14"/>
    <s v="31-45"/>
    <n v="0"/>
    <n v="0"/>
    <n v="0"/>
    <x v="0"/>
  </r>
  <r>
    <s v="P3034"/>
    <d v="2023-07-28T21:04:00"/>
    <s v="M"/>
    <n v="39"/>
    <s v="African American"/>
    <s v="General Practice"/>
    <b v="0"/>
    <m/>
    <x v="17"/>
    <b v="0"/>
    <x v="1"/>
    <s v="Jul"/>
    <x v="5"/>
    <x v="2"/>
    <s v="30-44"/>
    <s v="31-45"/>
    <n v="0"/>
    <n v="0"/>
    <n v="0"/>
    <x v="0"/>
  </r>
  <r>
    <s v="P3035"/>
    <d v="2024-01-23T22:05:00"/>
    <s v="M"/>
    <n v="56"/>
    <s v="African American"/>
    <s v="General Practice"/>
    <b v="0"/>
    <m/>
    <x v="6"/>
    <b v="0"/>
    <x v="0"/>
    <s v="Jan"/>
    <x v="6"/>
    <x v="2"/>
    <s v="45-59"/>
    <s v="31-45"/>
    <n v="0"/>
    <n v="0"/>
    <n v="0"/>
    <x v="0"/>
  </r>
  <r>
    <s v="P3036"/>
    <d v="2023-09-15T13:39:00"/>
    <s v="M"/>
    <n v="38"/>
    <s v="African American"/>
    <s v="General Practice"/>
    <b v="0"/>
    <m/>
    <x v="25"/>
    <b v="0"/>
    <x v="1"/>
    <s v="Sep"/>
    <x v="5"/>
    <x v="6"/>
    <s v="30-44"/>
    <s v="46-60"/>
    <n v="0"/>
    <n v="0"/>
    <n v="0"/>
    <x v="0"/>
  </r>
  <r>
    <s v="P3037"/>
    <d v="2024-03-11T10:58:00"/>
    <s v="M"/>
    <n v="26"/>
    <s v="African American"/>
    <s v="General Practice"/>
    <b v="0"/>
    <m/>
    <x v="46"/>
    <b v="0"/>
    <x v="0"/>
    <s v="Mar"/>
    <x v="4"/>
    <x v="1"/>
    <s v="15-29"/>
    <s v="16-30"/>
    <n v="1"/>
    <n v="0"/>
    <n v="0"/>
    <x v="0"/>
  </r>
  <r>
    <s v="P3038"/>
    <d v="2023-10-24T08:48:00"/>
    <s v="M"/>
    <n v="53"/>
    <s v="African American"/>
    <s v="General Practice"/>
    <b v="0"/>
    <m/>
    <x v="41"/>
    <b v="0"/>
    <x v="1"/>
    <s v="Oct"/>
    <x v="6"/>
    <x v="0"/>
    <s v="45-59"/>
    <s v="16-30"/>
    <n v="1"/>
    <n v="0"/>
    <n v="0"/>
    <x v="0"/>
  </r>
  <r>
    <s v="P3039"/>
    <d v="2024-06-28T23:39:00"/>
    <s v="M"/>
    <n v="43"/>
    <s v="African American"/>
    <s v="General Practice"/>
    <b v="0"/>
    <m/>
    <x v="6"/>
    <b v="0"/>
    <x v="0"/>
    <s v="Jun"/>
    <x v="5"/>
    <x v="2"/>
    <s v="30-44"/>
    <s v="31-45"/>
    <n v="0"/>
    <n v="0"/>
    <n v="0"/>
    <x v="0"/>
  </r>
  <r>
    <s v="P3040"/>
    <d v="2023-05-10T11:14:00"/>
    <s v="M"/>
    <n v="61"/>
    <s v="African American"/>
    <s v="General Practice"/>
    <b v="0"/>
    <m/>
    <x v="5"/>
    <b v="0"/>
    <x v="1"/>
    <s v="May"/>
    <x v="0"/>
    <x v="1"/>
    <s v="60-74"/>
    <s v="46-60"/>
    <n v="0"/>
    <n v="0"/>
    <n v="0"/>
    <x v="0"/>
  </r>
  <r>
    <s v="P3041"/>
    <d v="2024-09-06T11:57:00"/>
    <s v="M"/>
    <n v="38"/>
    <s v="African American"/>
    <s v="General Practice"/>
    <b v="0"/>
    <m/>
    <x v="49"/>
    <b v="0"/>
    <x v="0"/>
    <s v="Sep"/>
    <x v="5"/>
    <x v="1"/>
    <s v="30-44"/>
    <s v="46-60"/>
    <n v="0"/>
    <n v="0"/>
    <n v="0"/>
    <x v="0"/>
  </r>
  <r>
    <s v="P3042"/>
    <d v="2024-09-28T02:47:00"/>
    <s v="M"/>
    <n v="33"/>
    <s v="African American"/>
    <s v="General Practice"/>
    <b v="0"/>
    <m/>
    <x v="1"/>
    <b v="0"/>
    <x v="0"/>
    <s v="Sep"/>
    <x v="1"/>
    <x v="4"/>
    <s v="30-44"/>
    <s v="16-30"/>
    <n v="1"/>
    <n v="0"/>
    <n v="0"/>
    <x v="0"/>
  </r>
  <r>
    <s v="P3043"/>
    <d v="2024-04-26T21:26:00"/>
    <s v="M"/>
    <n v="5"/>
    <s v="African American"/>
    <s v="General Practice"/>
    <b v="0"/>
    <m/>
    <x v="33"/>
    <b v="0"/>
    <x v="0"/>
    <s v="Apr"/>
    <x v="5"/>
    <x v="2"/>
    <s v="0-14"/>
    <s v="31-45"/>
    <n v="0"/>
    <n v="0"/>
    <n v="0"/>
    <x v="0"/>
  </r>
  <r>
    <s v="P3044"/>
    <d v="2024-03-10T14:46:00"/>
    <s v="M"/>
    <n v="61"/>
    <s v="African American"/>
    <s v="General Practice"/>
    <b v="0"/>
    <m/>
    <x v="21"/>
    <b v="0"/>
    <x v="0"/>
    <s v="Mar"/>
    <x v="3"/>
    <x v="6"/>
    <s v="60-74"/>
    <s v="46-60"/>
    <n v="0"/>
    <n v="0"/>
    <n v="0"/>
    <x v="0"/>
  </r>
  <r>
    <s v="P3045"/>
    <d v="2024-01-23T07:52:00"/>
    <s v="M"/>
    <n v="40"/>
    <s v="African American"/>
    <s v="General Practice"/>
    <b v="0"/>
    <m/>
    <x v="7"/>
    <b v="0"/>
    <x v="0"/>
    <s v="Jan"/>
    <x v="6"/>
    <x v="0"/>
    <s v="30-44"/>
    <s v="16-30"/>
    <n v="1"/>
    <n v="0"/>
    <n v="0"/>
    <x v="0"/>
  </r>
  <r>
    <s v="P3046"/>
    <d v="2023-07-17T19:09:00"/>
    <s v="M"/>
    <n v="47"/>
    <s v="African American"/>
    <s v="General Practice"/>
    <b v="0"/>
    <m/>
    <x v="6"/>
    <b v="0"/>
    <x v="1"/>
    <s v="Jul"/>
    <x v="4"/>
    <x v="7"/>
    <s v="45-59"/>
    <s v="31-45"/>
    <n v="0"/>
    <n v="0"/>
    <n v="0"/>
    <x v="0"/>
  </r>
  <r>
    <s v="P3047"/>
    <d v="2024-05-19T07:37:00"/>
    <s v="M"/>
    <n v="29"/>
    <s v="African American"/>
    <s v="General Practice"/>
    <b v="0"/>
    <m/>
    <x v="6"/>
    <b v="0"/>
    <x v="0"/>
    <s v="May"/>
    <x v="3"/>
    <x v="0"/>
    <s v="15-29"/>
    <s v="31-45"/>
    <n v="0"/>
    <n v="0"/>
    <n v="0"/>
    <x v="0"/>
  </r>
  <r>
    <s v="P3048"/>
    <d v="2024-08-23T02:15:00"/>
    <s v="M"/>
    <n v="43"/>
    <s v="African American"/>
    <s v="General Practice"/>
    <b v="0"/>
    <m/>
    <x v="50"/>
    <b v="0"/>
    <x v="0"/>
    <s v="Aug"/>
    <x v="5"/>
    <x v="4"/>
    <s v="30-44"/>
    <s v="31-45"/>
    <n v="0"/>
    <n v="0"/>
    <n v="0"/>
    <x v="0"/>
  </r>
  <r>
    <s v="P3049"/>
    <d v="2024-03-11T16:09:00"/>
    <s v="M"/>
    <n v="59"/>
    <s v="African American"/>
    <s v="General Practice"/>
    <b v="0"/>
    <m/>
    <x v="9"/>
    <b v="0"/>
    <x v="0"/>
    <s v="Mar"/>
    <x v="4"/>
    <x v="3"/>
    <s v="45-59"/>
    <s v="46-60"/>
    <n v="0"/>
    <n v="0"/>
    <n v="0"/>
    <x v="0"/>
  </r>
  <r>
    <s v="P3050"/>
    <d v="2024-05-07T12:17:00"/>
    <s v="M"/>
    <n v="22"/>
    <s v="African American"/>
    <s v="General Practice"/>
    <b v="0"/>
    <m/>
    <x v="30"/>
    <b v="0"/>
    <x v="0"/>
    <s v="May"/>
    <x v="6"/>
    <x v="6"/>
    <s v="15-29"/>
    <s v="0-15"/>
    <n v="1"/>
    <n v="0"/>
    <n v="0"/>
    <x v="0"/>
  </r>
  <r>
    <s v="P3051"/>
    <d v="2023-09-16T05:00:00"/>
    <s v="M"/>
    <n v="52"/>
    <s v="African American"/>
    <s v="General Practice"/>
    <b v="0"/>
    <m/>
    <x v="7"/>
    <b v="0"/>
    <x v="1"/>
    <s v="Sep"/>
    <x v="1"/>
    <x v="5"/>
    <s v="45-59"/>
    <s v="16-30"/>
    <n v="1"/>
    <n v="0"/>
    <n v="0"/>
    <x v="0"/>
  </r>
  <r>
    <s v="P3052"/>
    <d v="2024-04-15T12:42:00"/>
    <s v="M"/>
    <n v="61"/>
    <s v="African American"/>
    <s v="General Practice"/>
    <b v="0"/>
    <m/>
    <x v="23"/>
    <b v="0"/>
    <x v="0"/>
    <s v="Apr"/>
    <x v="4"/>
    <x v="6"/>
    <s v="60-74"/>
    <s v="46-60"/>
    <n v="0"/>
    <n v="0"/>
    <n v="0"/>
    <x v="0"/>
  </r>
  <r>
    <s v="P3053"/>
    <d v="2024-03-18T20:03:00"/>
    <s v="M"/>
    <n v="19"/>
    <s v="African American"/>
    <s v="General Practice"/>
    <b v="0"/>
    <m/>
    <x v="38"/>
    <b v="0"/>
    <x v="0"/>
    <s v="Mar"/>
    <x v="4"/>
    <x v="7"/>
    <s v="15-29"/>
    <s v="0-15"/>
    <n v="1"/>
    <n v="0"/>
    <n v="0"/>
    <x v="0"/>
  </r>
  <r>
    <s v="P3054"/>
    <d v="2023-10-02T14:27:00"/>
    <s v="M"/>
    <n v="4"/>
    <s v="African American"/>
    <s v="General Practice"/>
    <b v="0"/>
    <m/>
    <x v="33"/>
    <b v="0"/>
    <x v="1"/>
    <s v="Oct"/>
    <x v="4"/>
    <x v="6"/>
    <s v="0-14"/>
    <s v="31-45"/>
    <n v="0"/>
    <n v="0"/>
    <n v="0"/>
    <x v="0"/>
  </r>
  <r>
    <s v="P3055"/>
    <d v="2023-06-02T06:17:00"/>
    <s v="M"/>
    <n v="70"/>
    <s v="African American"/>
    <s v="General Practice"/>
    <b v="0"/>
    <m/>
    <x v="18"/>
    <b v="0"/>
    <x v="1"/>
    <s v="Jun"/>
    <x v="5"/>
    <x v="0"/>
    <s v="60-74"/>
    <s v="16-30"/>
    <n v="1"/>
    <n v="0"/>
    <n v="0"/>
    <x v="0"/>
  </r>
  <r>
    <s v="P3056"/>
    <d v="2024-10-02T17:57:00"/>
    <s v="M"/>
    <n v="1"/>
    <s v="African American"/>
    <s v="General Practice"/>
    <b v="0"/>
    <m/>
    <x v="13"/>
    <b v="0"/>
    <x v="0"/>
    <s v="Oct"/>
    <x v="0"/>
    <x v="3"/>
    <s v="0-14"/>
    <s v="46-60"/>
    <n v="0"/>
    <n v="0"/>
    <n v="0"/>
    <x v="0"/>
  </r>
  <r>
    <s v="P3057"/>
    <d v="2024-02-28T12:22:00"/>
    <s v="M"/>
    <n v="66"/>
    <s v="African American"/>
    <s v="General Practice"/>
    <b v="0"/>
    <m/>
    <x v="13"/>
    <b v="0"/>
    <x v="0"/>
    <s v="Feb"/>
    <x v="0"/>
    <x v="6"/>
    <s v="60-74"/>
    <s v="46-60"/>
    <n v="0"/>
    <n v="0"/>
    <n v="0"/>
    <x v="0"/>
  </r>
  <r>
    <s v="P3058"/>
    <d v="2024-08-25T18:20:00"/>
    <s v="M"/>
    <n v="8"/>
    <s v="African American"/>
    <s v="General Practice"/>
    <b v="0"/>
    <m/>
    <x v="34"/>
    <b v="0"/>
    <x v="0"/>
    <s v="Aug"/>
    <x v="3"/>
    <x v="7"/>
    <s v="0-14"/>
    <s v="0-15"/>
    <n v="1"/>
    <n v="0"/>
    <n v="0"/>
    <x v="0"/>
  </r>
  <r>
    <s v="P3059"/>
    <d v="2023-08-25T04:52:00"/>
    <s v="M"/>
    <n v="18"/>
    <s v="African American"/>
    <s v="General Practice"/>
    <b v="0"/>
    <m/>
    <x v="8"/>
    <b v="0"/>
    <x v="1"/>
    <s v="Aug"/>
    <x v="5"/>
    <x v="5"/>
    <s v="15-29"/>
    <s v="31-45"/>
    <n v="0"/>
    <n v="0"/>
    <n v="0"/>
    <x v="0"/>
  </r>
  <r>
    <s v="P3060"/>
    <d v="2023-06-27T00:49:00"/>
    <s v="M"/>
    <n v="71"/>
    <s v="African American"/>
    <s v="General Practice"/>
    <b v="0"/>
    <m/>
    <x v="8"/>
    <b v="0"/>
    <x v="1"/>
    <s v="Jun"/>
    <x v="6"/>
    <x v="4"/>
    <s v="60-74"/>
    <s v="31-45"/>
    <n v="0"/>
    <n v="0"/>
    <n v="0"/>
    <x v="0"/>
  </r>
  <r>
    <s v="P3061"/>
    <d v="2023-11-29T13:28:00"/>
    <s v="M"/>
    <n v="32"/>
    <s v="African American"/>
    <s v="General Practice"/>
    <b v="0"/>
    <m/>
    <x v="32"/>
    <b v="0"/>
    <x v="1"/>
    <s v="Nov"/>
    <x v="0"/>
    <x v="6"/>
    <s v="30-44"/>
    <s v="46-60"/>
    <n v="0"/>
    <n v="0"/>
    <n v="0"/>
    <x v="0"/>
  </r>
  <r>
    <s v="P3062"/>
    <d v="2024-04-02T20:14:00"/>
    <s v="M"/>
    <n v="54"/>
    <s v="African American"/>
    <s v="General Practice"/>
    <b v="0"/>
    <m/>
    <x v="6"/>
    <b v="0"/>
    <x v="0"/>
    <s v="Apr"/>
    <x v="6"/>
    <x v="7"/>
    <s v="45-59"/>
    <s v="31-45"/>
    <n v="0"/>
    <n v="0"/>
    <n v="0"/>
    <x v="0"/>
  </r>
  <r>
    <s v="P3063"/>
    <d v="2024-09-18T09:41:00"/>
    <s v="M"/>
    <n v="50"/>
    <s v="African American"/>
    <s v="General Practice"/>
    <b v="0"/>
    <m/>
    <x v="23"/>
    <b v="0"/>
    <x v="0"/>
    <s v="Sep"/>
    <x v="0"/>
    <x v="1"/>
    <s v="45-59"/>
    <s v="46-60"/>
    <n v="0"/>
    <n v="0"/>
    <n v="0"/>
    <x v="0"/>
  </r>
  <r>
    <s v="P3064"/>
    <d v="2023-11-10T05:01:00"/>
    <s v="M"/>
    <n v="15"/>
    <s v="African American"/>
    <s v="General Practice"/>
    <b v="0"/>
    <n v="0"/>
    <x v="11"/>
    <b v="0"/>
    <x v="1"/>
    <s v="Nov"/>
    <x v="5"/>
    <x v="5"/>
    <s v="15-29"/>
    <s v="46-60"/>
    <n v="0"/>
    <n v="0"/>
    <n v="0"/>
    <x v="0"/>
  </r>
  <r>
    <s v="P3065"/>
    <d v="2024-03-16T10:07:00"/>
    <s v="M"/>
    <n v="78"/>
    <s v="African American"/>
    <s v="General Practice"/>
    <b v="0"/>
    <n v="0"/>
    <x v="14"/>
    <b v="0"/>
    <x v="0"/>
    <s v="Mar"/>
    <x v="1"/>
    <x v="1"/>
    <s v="75+"/>
    <s v="46-60"/>
    <n v="0"/>
    <n v="0"/>
    <n v="0"/>
    <x v="0"/>
  </r>
  <r>
    <s v="P3066"/>
    <d v="2024-03-24T04:26:00"/>
    <s v="M"/>
    <n v="71"/>
    <s v="African American"/>
    <s v="General Practice"/>
    <b v="0"/>
    <n v="1"/>
    <x v="3"/>
    <b v="0"/>
    <x v="0"/>
    <s v="Mar"/>
    <x v="3"/>
    <x v="5"/>
    <s v="60-74"/>
    <s v="31-45"/>
    <n v="0"/>
    <n v="0"/>
    <n v="0"/>
    <x v="0"/>
  </r>
  <r>
    <s v="P3067"/>
    <d v="2023-07-19T23:44:00"/>
    <s v="M"/>
    <n v="32"/>
    <s v="African American"/>
    <s v="General Practice"/>
    <b v="0"/>
    <n v="1"/>
    <x v="23"/>
    <b v="0"/>
    <x v="1"/>
    <s v="Jul"/>
    <x v="0"/>
    <x v="2"/>
    <s v="30-44"/>
    <s v="46-60"/>
    <n v="0"/>
    <n v="0"/>
    <n v="0"/>
    <x v="0"/>
  </r>
  <r>
    <s v="P3068"/>
    <d v="2023-05-22T11:44:00"/>
    <s v="M"/>
    <n v="14"/>
    <s v="African American"/>
    <s v="General Practice"/>
    <b v="0"/>
    <n v="2"/>
    <x v="28"/>
    <b v="0"/>
    <x v="1"/>
    <s v="May"/>
    <x v="4"/>
    <x v="1"/>
    <s v="0-14"/>
    <s v="16-30"/>
    <n v="1"/>
    <n v="0"/>
    <n v="0"/>
    <x v="0"/>
  </r>
  <r>
    <s v="P3069"/>
    <d v="2023-12-23T09:19:00"/>
    <s v="M"/>
    <n v="44"/>
    <s v="African American"/>
    <s v="General Practice"/>
    <b v="0"/>
    <n v="3"/>
    <x v="21"/>
    <b v="0"/>
    <x v="1"/>
    <s v="Dec"/>
    <x v="1"/>
    <x v="1"/>
    <s v="30-44"/>
    <s v="46-60"/>
    <n v="0"/>
    <n v="0"/>
    <n v="0"/>
    <x v="0"/>
  </r>
  <r>
    <s v="P3070"/>
    <d v="2023-11-02T04:33:00"/>
    <s v="M"/>
    <n v="50"/>
    <s v="African American"/>
    <s v="General Practice"/>
    <b v="0"/>
    <n v="3"/>
    <x v="20"/>
    <b v="0"/>
    <x v="1"/>
    <s v="Nov"/>
    <x v="2"/>
    <x v="5"/>
    <s v="45-59"/>
    <s v="16-30"/>
    <n v="1"/>
    <n v="0"/>
    <n v="0"/>
    <x v="0"/>
  </r>
  <r>
    <s v="P3071"/>
    <d v="2024-05-30T03:15:00"/>
    <s v="M"/>
    <n v="13"/>
    <s v="African American"/>
    <s v="General Practice"/>
    <b v="0"/>
    <n v="3"/>
    <x v="17"/>
    <b v="0"/>
    <x v="0"/>
    <s v="May"/>
    <x v="2"/>
    <x v="5"/>
    <s v="0-14"/>
    <s v="31-45"/>
    <n v="0"/>
    <n v="0"/>
    <n v="0"/>
    <x v="0"/>
  </r>
  <r>
    <s v="P3072"/>
    <d v="2024-04-09T10:42:00"/>
    <s v="M"/>
    <n v="68"/>
    <s v="African American"/>
    <s v="General Practice"/>
    <b v="0"/>
    <n v="4"/>
    <x v="6"/>
    <b v="0"/>
    <x v="0"/>
    <s v="Apr"/>
    <x v="6"/>
    <x v="1"/>
    <s v="60-74"/>
    <s v="31-45"/>
    <n v="0"/>
    <n v="0"/>
    <n v="0"/>
    <x v="0"/>
  </r>
  <r>
    <s v="P3073"/>
    <d v="2024-02-12T08:53:00"/>
    <s v="M"/>
    <n v="79"/>
    <s v="African American"/>
    <s v="General Practice"/>
    <b v="0"/>
    <n v="5"/>
    <x v="3"/>
    <b v="0"/>
    <x v="0"/>
    <s v="Feb"/>
    <x v="4"/>
    <x v="0"/>
    <s v="75+"/>
    <s v="31-45"/>
    <n v="0"/>
    <n v="0"/>
    <n v="0"/>
    <x v="0"/>
  </r>
  <r>
    <s v="P3074"/>
    <d v="2024-05-29T16:52:00"/>
    <s v="M"/>
    <n v="73"/>
    <s v="African American"/>
    <s v="General Practice"/>
    <b v="0"/>
    <n v="5"/>
    <x v="16"/>
    <b v="0"/>
    <x v="0"/>
    <s v="May"/>
    <x v="0"/>
    <x v="3"/>
    <s v="60-74"/>
    <s v="46-60"/>
    <n v="0"/>
    <n v="0"/>
    <n v="0"/>
    <x v="0"/>
  </r>
  <r>
    <s v="P3075"/>
    <d v="2023-10-29T05:09:00"/>
    <s v="M"/>
    <n v="46"/>
    <s v="African American"/>
    <s v="General Practice"/>
    <b v="0"/>
    <n v="5"/>
    <x v="47"/>
    <b v="0"/>
    <x v="1"/>
    <s v="Oct"/>
    <x v="3"/>
    <x v="5"/>
    <s v="45-59"/>
    <s v="46-60"/>
    <n v="0"/>
    <n v="0"/>
    <n v="0"/>
    <x v="0"/>
  </r>
  <r>
    <s v="P3076"/>
    <d v="2023-12-29T23:47:00"/>
    <s v="M"/>
    <n v="19"/>
    <s v="African American"/>
    <s v="General Practice"/>
    <b v="0"/>
    <n v="6"/>
    <x v="17"/>
    <b v="0"/>
    <x v="1"/>
    <s v="Dec"/>
    <x v="5"/>
    <x v="2"/>
    <s v="15-29"/>
    <s v="31-45"/>
    <n v="0"/>
    <n v="0"/>
    <n v="0"/>
    <x v="0"/>
  </r>
  <r>
    <s v="P3077"/>
    <d v="2023-10-31T17:58:00"/>
    <s v="M"/>
    <n v="61"/>
    <s v="African American"/>
    <s v="General Practice"/>
    <b v="0"/>
    <n v="6"/>
    <x v="44"/>
    <b v="0"/>
    <x v="1"/>
    <s v="Oct"/>
    <x v="6"/>
    <x v="3"/>
    <s v="60-74"/>
    <s v="31-45"/>
    <n v="0"/>
    <n v="0"/>
    <n v="0"/>
    <x v="0"/>
  </r>
  <r>
    <s v="P3078"/>
    <d v="2023-06-09T19:52:00"/>
    <s v="M"/>
    <n v="29"/>
    <s v="African American"/>
    <s v="General Practice"/>
    <b v="0"/>
    <n v="7"/>
    <x v="9"/>
    <b v="0"/>
    <x v="1"/>
    <s v="Jun"/>
    <x v="5"/>
    <x v="7"/>
    <s v="15-29"/>
    <s v="46-60"/>
    <n v="0"/>
    <n v="0"/>
    <n v="0"/>
    <x v="0"/>
  </r>
  <r>
    <s v="P3079"/>
    <d v="2023-07-07T13:06:00"/>
    <s v="M"/>
    <n v="24"/>
    <s v="African American"/>
    <s v="General Practice"/>
    <b v="0"/>
    <n v="7"/>
    <x v="17"/>
    <b v="0"/>
    <x v="1"/>
    <s v="Jul"/>
    <x v="5"/>
    <x v="6"/>
    <s v="15-29"/>
    <s v="31-45"/>
    <n v="0"/>
    <n v="0"/>
    <n v="0"/>
    <x v="0"/>
  </r>
  <r>
    <s v="P3080"/>
    <d v="2024-09-18T13:53:00"/>
    <s v="M"/>
    <n v="12"/>
    <s v="African American"/>
    <s v="General Practice"/>
    <b v="0"/>
    <n v="8"/>
    <x v="25"/>
    <b v="0"/>
    <x v="0"/>
    <s v="Sep"/>
    <x v="0"/>
    <x v="6"/>
    <s v="0-14"/>
    <s v="46-60"/>
    <n v="0"/>
    <n v="0"/>
    <n v="0"/>
    <x v="0"/>
  </r>
  <r>
    <s v="P3081"/>
    <d v="2024-02-13T12:35:00"/>
    <s v="M"/>
    <n v="74"/>
    <s v="African American"/>
    <s v="General Practice"/>
    <b v="0"/>
    <n v="8"/>
    <x v="11"/>
    <b v="0"/>
    <x v="0"/>
    <s v="Feb"/>
    <x v="6"/>
    <x v="6"/>
    <s v="60-74"/>
    <s v="46-60"/>
    <n v="0"/>
    <n v="0"/>
    <n v="0"/>
    <x v="0"/>
  </r>
  <r>
    <s v="P3082"/>
    <d v="2023-09-11T04:07:00"/>
    <s v="M"/>
    <n v="44"/>
    <s v="African American"/>
    <s v="General Practice"/>
    <b v="0"/>
    <n v="8"/>
    <x v="10"/>
    <b v="0"/>
    <x v="1"/>
    <s v="Sep"/>
    <x v="4"/>
    <x v="5"/>
    <s v="30-44"/>
    <s v="31-45"/>
    <n v="0"/>
    <n v="0"/>
    <n v="0"/>
    <x v="0"/>
  </r>
  <r>
    <s v="P3083"/>
    <d v="2024-02-14T14:15:00"/>
    <s v="M"/>
    <n v="37"/>
    <s v="African American"/>
    <s v="General Practice"/>
    <b v="0"/>
    <n v="9"/>
    <x v="6"/>
    <b v="0"/>
    <x v="0"/>
    <s v="Feb"/>
    <x v="0"/>
    <x v="6"/>
    <s v="30-44"/>
    <s v="31-45"/>
    <n v="0"/>
    <n v="0"/>
    <n v="0"/>
    <x v="0"/>
  </r>
  <r>
    <s v="P3084"/>
    <d v="2024-07-27T15:31:00"/>
    <s v="M"/>
    <n v="64"/>
    <s v="African American"/>
    <s v="General Practice"/>
    <b v="0"/>
    <n v="10"/>
    <x v="35"/>
    <b v="0"/>
    <x v="0"/>
    <s v="Jul"/>
    <x v="1"/>
    <x v="3"/>
    <s v="60-74"/>
    <s v="16-30"/>
    <n v="1"/>
    <n v="0"/>
    <n v="1"/>
    <x v="0"/>
  </r>
  <r>
    <s v="P3085"/>
    <d v="2023-11-22T15:14:00"/>
    <s v="M"/>
    <n v="48"/>
    <s v="African American"/>
    <s v="General Practice"/>
    <b v="0"/>
    <n v="10"/>
    <x v="32"/>
    <b v="0"/>
    <x v="1"/>
    <s v="Nov"/>
    <x v="0"/>
    <x v="3"/>
    <s v="45-59"/>
    <s v="46-60"/>
    <n v="0"/>
    <n v="0"/>
    <n v="0"/>
    <x v="0"/>
  </r>
  <r>
    <s v="P3086"/>
    <d v="2024-09-13T22:26:00"/>
    <s v="M"/>
    <n v="47"/>
    <s v="African American"/>
    <s v="Neurology"/>
    <b v="0"/>
    <m/>
    <x v="5"/>
    <b v="0"/>
    <x v="0"/>
    <s v="Sep"/>
    <x v="5"/>
    <x v="2"/>
    <s v="45-59"/>
    <s v="46-60"/>
    <n v="0"/>
    <n v="0"/>
    <n v="0"/>
    <x v="0"/>
  </r>
  <r>
    <s v="P3087"/>
    <d v="2024-05-03T17:57:00"/>
    <s v="M"/>
    <n v="69"/>
    <s v="African American"/>
    <s v="Neurology"/>
    <b v="0"/>
    <m/>
    <x v="14"/>
    <b v="0"/>
    <x v="0"/>
    <s v="May"/>
    <x v="5"/>
    <x v="3"/>
    <s v="60-74"/>
    <s v="46-60"/>
    <n v="0"/>
    <n v="0"/>
    <n v="0"/>
    <x v="0"/>
  </r>
  <r>
    <s v="P3088"/>
    <d v="2024-06-09T01:44:00"/>
    <s v="M"/>
    <n v="67"/>
    <s v="African American"/>
    <s v="Neurology"/>
    <b v="0"/>
    <m/>
    <x v="24"/>
    <b v="0"/>
    <x v="0"/>
    <s v="Jun"/>
    <x v="3"/>
    <x v="4"/>
    <s v="60-74"/>
    <s v="16-30"/>
    <n v="1"/>
    <n v="0"/>
    <n v="0"/>
    <x v="0"/>
  </r>
  <r>
    <s v="P3089"/>
    <d v="2023-09-11T16:31:00"/>
    <s v="M"/>
    <n v="78"/>
    <s v="African American"/>
    <s v="Neurology"/>
    <b v="0"/>
    <m/>
    <x v="24"/>
    <b v="0"/>
    <x v="1"/>
    <s v="Sep"/>
    <x v="4"/>
    <x v="3"/>
    <s v="75+"/>
    <s v="16-30"/>
    <n v="1"/>
    <n v="0"/>
    <n v="0"/>
    <x v="0"/>
  </r>
  <r>
    <s v="P3090"/>
    <d v="2024-08-12T09:55:00"/>
    <s v="M"/>
    <n v="78"/>
    <s v="African American"/>
    <s v="Neurology"/>
    <b v="0"/>
    <m/>
    <x v="33"/>
    <b v="0"/>
    <x v="0"/>
    <s v="Aug"/>
    <x v="4"/>
    <x v="1"/>
    <s v="75+"/>
    <s v="31-45"/>
    <n v="0"/>
    <n v="0"/>
    <n v="0"/>
    <x v="0"/>
  </r>
  <r>
    <s v="P3091"/>
    <d v="2023-10-20T21:26:00"/>
    <s v="M"/>
    <n v="9"/>
    <s v="African American"/>
    <s v="Neurology"/>
    <b v="0"/>
    <m/>
    <x v="2"/>
    <b v="0"/>
    <x v="1"/>
    <s v="Oct"/>
    <x v="5"/>
    <x v="2"/>
    <s v="0-14"/>
    <s v="46-60"/>
    <n v="0"/>
    <n v="0"/>
    <n v="0"/>
    <x v="0"/>
  </r>
  <r>
    <s v="P3092"/>
    <d v="2023-10-15T16:20:00"/>
    <s v="M"/>
    <n v="25"/>
    <s v="African American"/>
    <s v="Neurology"/>
    <b v="0"/>
    <m/>
    <x v="42"/>
    <b v="0"/>
    <x v="1"/>
    <s v="Oct"/>
    <x v="3"/>
    <x v="3"/>
    <s v="15-29"/>
    <s v="0-15"/>
    <n v="1"/>
    <n v="0"/>
    <n v="0"/>
    <x v="0"/>
  </r>
  <r>
    <s v="P3093"/>
    <d v="2024-06-13T18:09:00"/>
    <s v="M"/>
    <n v="65"/>
    <s v="African American"/>
    <s v="Neurology"/>
    <b v="0"/>
    <m/>
    <x v="37"/>
    <b v="0"/>
    <x v="0"/>
    <s v="Jun"/>
    <x v="2"/>
    <x v="7"/>
    <s v="60-74"/>
    <s v="31-45"/>
    <n v="0"/>
    <n v="0"/>
    <n v="0"/>
    <x v="0"/>
  </r>
  <r>
    <s v="P3094"/>
    <d v="2023-08-12T14:40:00"/>
    <s v="M"/>
    <n v="55"/>
    <s v="African American"/>
    <s v="Neurology"/>
    <b v="0"/>
    <n v="2"/>
    <x v="12"/>
    <b v="0"/>
    <x v="1"/>
    <s v="Aug"/>
    <x v="1"/>
    <x v="6"/>
    <s v="45-59"/>
    <s v="31-45"/>
    <n v="0"/>
    <n v="0"/>
    <n v="0"/>
    <x v="0"/>
  </r>
  <r>
    <s v="P3095"/>
    <d v="2024-01-03T02:36:00"/>
    <s v="M"/>
    <n v="12"/>
    <s v="African American"/>
    <s v="Neurology"/>
    <b v="0"/>
    <n v="4"/>
    <x v="25"/>
    <b v="0"/>
    <x v="0"/>
    <s v="Jan"/>
    <x v="0"/>
    <x v="4"/>
    <s v="0-14"/>
    <s v="46-60"/>
    <n v="0"/>
    <n v="0"/>
    <n v="0"/>
    <x v="0"/>
  </r>
  <r>
    <s v="P3096"/>
    <d v="2023-07-10T04:44:00"/>
    <s v="M"/>
    <n v="48"/>
    <s v="African American"/>
    <s v="None"/>
    <b v="0"/>
    <m/>
    <x v="42"/>
    <b v="0"/>
    <x v="1"/>
    <s v="Jul"/>
    <x v="4"/>
    <x v="5"/>
    <s v="45-59"/>
    <s v="0-15"/>
    <n v="1"/>
    <n v="0"/>
    <n v="0"/>
    <x v="0"/>
  </r>
  <r>
    <s v="P3097"/>
    <d v="2024-06-08T00:05:00"/>
    <s v="M"/>
    <n v="62"/>
    <s v="African American"/>
    <s v="None"/>
    <b v="0"/>
    <m/>
    <x v="34"/>
    <b v="0"/>
    <x v="0"/>
    <s v="Jun"/>
    <x v="1"/>
    <x v="4"/>
    <s v="60-74"/>
    <s v="0-15"/>
    <n v="1"/>
    <n v="0"/>
    <n v="0"/>
    <x v="0"/>
  </r>
  <r>
    <s v="P3098"/>
    <d v="2023-09-19T22:15:00"/>
    <s v="M"/>
    <n v="37"/>
    <s v="African American"/>
    <s v="None"/>
    <b v="0"/>
    <m/>
    <x v="39"/>
    <b v="0"/>
    <x v="1"/>
    <s v="Sep"/>
    <x v="6"/>
    <x v="2"/>
    <s v="30-44"/>
    <s v="0-15"/>
    <n v="1"/>
    <n v="0"/>
    <n v="0"/>
    <x v="0"/>
  </r>
  <r>
    <s v="P3099"/>
    <d v="2023-08-25T11:26:00"/>
    <s v="M"/>
    <n v="56"/>
    <s v="African American"/>
    <s v="None"/>
    <b v="0"/>
    <m/>
    <x v="35"/>
    <b v="0"/>
    <x v="1"/>
    <s v="Aug"/>
    <x v="5"/>
    <x v="1"/>
    <s v="45-59"/>
    <s v="16-30"/>
    <n v="1"/>
    <n v="0"/>
    <n v="0"/>
    <x v="0"/>
  </r>
  <r>
    <s v="P3100"/>
    <d v="2024-03-24T16:02:00"/>
    <s v="M"/>
    <n v="67"/>
    <s v="African American"/>
    <s v="None"/>
    <b v="0"/>
    <m/>
    <x v="19"/>
    <b v="0"/>
    <x v="0"/>
    <s v="Mar"/>
    <x v="3"/>
    <x v="3"/>
    <s v="60-74"/>
    <s v="16-30"/>
    <n v="1"/>
    <n v="0"/>
    <n v="0"/>
    <x v="0"/>
  </r>
  <r>
    <s v="P3101"/>
    <d v="2024-10-25T02:35:00"/>
    <s v="M"/>
    <n v="60"/>
    <s v="African American"/>
    <s v="None"/>
    <b v="0"/>
    <m/>
    <x v="10"/>
    <b v="0"/>
    <x v="0"/>
    <s v="Oct"/>
    <x v="5"/>
    <x v="4"/>
    <s v="60-74"/>
    <s v="31-45"/>
    <n v="0"/>
    <n v="0"/>
    <n v="0"/>
    <x v="0"/>
  </r>
  <r>
    <s v="P3102"/>
    <d v="2024-04-20T11:24:00"/>
    <s v="M"/>
    <n v="55"/>
    <s v="African American"/>
    <s v="None"/>
    <b v="0"/>
    <m/>
    <x v="27"/>
    <b v="0"/>
    <x v="0"/>
    <s v="Apr"/>
    <x v="1"/>
    <x v="1"/>
    <s v="45-59"/>
    <s v="46-60"/>
    <n v="0"/>
    <n v="0"/>
    <n v="0"/>
    <x v="0"/>
  </r>
  <r>
    <s v="P3103"/>
    <d v="2023-11-13T06:58:00"/>
    <s v="M"/>
    <n v="54"/>
    <s v="African American"/>
    <s v="None"/>
    <b v="0"/>
    <m/>
    <x v="42"/>
    <b v="0"/>
    <x v="1"/>
    <s v="Nov"/>
    <x v="4"/>
    <x v="0"/>
    <s v="45-59"/>
    <s v="0-15"/>
    <n v="1"/>
    <n v="0"/>
    <n v="0"/>
    <x v="0"/>
  </r>
  <r>
    <s v="P3104"/>
    <d v="2023-06-20T05:57:00"/>
    <s v="M"/>
    <n v="61"/>
    <s v="African American"/>
    <s v="None"/>
    <b v="0"/>
    <m/>
    <x v="30"/>
    <b v="0"/>
    <x v="1"/>
    <s v="Jun"/>
    <x v="6"/>
    <x v="5"/>
    <s v="60-74"/>
    <s v="0-15"/>
    <n v="1"/>
    <n v="0"/>
    <n v="0"/>
    <x v="0"/>
  </r>
  <r>
    <s v="P3105"/>
    <d v="2024-05-31T08:48:00"/>
    <s v="M"/>
    <n v="28"/>
    <s v="African American"/>
    <s v="None"/>
    <b v="0"/>
    <m/>
    <x v="36"/>
    <b v="0"/>
    <x v="0"/>
    <s v="May"/>
    <x v="5"/>
    <x v="0"/>
    <s v="15-29"/>
    <s v="16-30"/>
    <n v="1"/>
    <n v="0"/>
    <n v="0"/>
    <x v="0"/>
  </r>
  <r>
    <s v="P3106"/>
    <d v="2023-10-28T23:40:00"/>
    <s v="M"/>
    <n v="67"/>
    <s v="African American"/>
    <s v="None"/>
    <b v="0"/>
    <m/>
    <x v="24"/>
    <b v="0"/>
    <x v="1"/>
    <s v="Oct"/>
    <x v="1"/>
    <x v="2"/>
    <s v="60-74"/>
    <s v="16-30"/>
    <n v="1"/>
    <n v="0"/>
    <n v="0"/>
    <x v="0"/>
  </r>
  <r>
    <s v="P3107"/>
    <d v="2023-05-01T10:36:00"/>
    <s v="M"/>
    <n v="45"/>
    <s v="African American"/>
    <s v="None"/>
    <b v="0"/>
    <m/>
    <x v="29"/>
    <b v="0"/>
    <x v="1"/>
    <s v="May"/>
    <x v="4"/>
    <x v="1"/>
    <s v="45-59"/>
    <s v="16-30"/>
    <n v="1"/>
    <n v="0"/>
    <n v="0"/>
    <x v="0"/>
  </r>
  <r>
    <s v="P3108"/>
    <d v="2024-04-18T22:54:00"/>
    <s v="M"/>
    <n v="25"/>
    <s v="African American"/>
    <s v="None"/>
    <b v="0"/>
    <m/>
    <x v="10"/>
    <b v="0"/>
    <x v="0"/>
    <s v="Apr"/>
    <x v="2"/>
    <x v="2"/>
    <s v="15-29"/>
    <s v="31-45"/>
    <n v="0"/>
    <n v="0"/>
    <n v="0"/>
    <x v="0"/>
  </r>
  <r>
    <s v="P3109"/>
    <d v="2024-09-03T14:06:00"/>
    <s v="M"/>
    <n v="7"/>
    <s v="African American"/>
    <s v="None"/>
    <b v="0"/>
    <m/>
    <x v="12"/>
    <b v="0"/>
    <x v="0"/>
    <s v="Sep"/>
    <x v="6"/>
    <x v="6"/>
    <s v="0-14"/>
    <s v="31-45"/>
    <n v="0"/>
    <n v="0"/>
    <n v="0"/>
    <x v="0"/>
  </r>
  <r>
    <s v="P3110"/>
    <d v="2023-11-19T09:39:00"/>
    <s v="M"/>
    <n v="52"/>
    <s v="African American"/>
    <s v="None"/>
    <b v="0"/>
    <m/>
    <x v="30"/>
    <b v="0"/>
    <x v="1"/>
    <s v="Nov"/>
    <x v="3"/>
    <x v="1"/>
    <s v="45-59"/>
    <s v="0-15"/>
    <n v="1"/>
    <n v="0"/>
    <n v="0"/>
    <x v="0"/>
  </r>
  <r>
    <s v="P3111"/>
    <d v="2023-08-19T09:10:00"/>
    <s v="M"/>
    <n v="65"/>
    <s v="African American"/>
    <s v="None"/>
    <b v="0"/>
    <m/>
    <x v="30"/>
    <b v="0"/>
    <x v="1"/>
    <s v="Aug"/>
    <x v="1"/>
    <x v="1"/>
    <s v="60-74"/>
    <s v="0-15"/>
    <n v="1"/>
    <n v="0"/>
    <n v="0"/>
    <x v="0"/>
  </r>
  <r>
    <s v="P3112"/>
    <d v="2023-04-19T09:34:00"/>
    <s v="M"/>
    <n v="17"/>
    <s v="African American"/>
    <s v="None"/>
    <b v="0"/>
    <m/>
    <x v="7"/>
    <b v="0"/>
    <x v="1"/>
    <s v="Apr"/>
    <x v="0"/>
    <x v="1"/>
    <s v="15-29"/>
    <s v="16-30"/>
    <n v="1"/>
    <n v="0"/>
    <n v="0"/>
    <x v="0"/>
  </r>
  <r>
    <s v="P3113"/>
    <d v="2023-10-11T07:57:00"/>
    <s v="M"/>
    <n v="74"/>
    <s v="African American"/>
    <s v="None"/>
    <b v="0"/>
    <m/>
    <x v="8"/>
    <b v="0"/>
    <x v="1"/>
    <s v="Oct"/>
    <x v="0"/>
    <x v="0"/>
    <s v="60-74"/>
    <s v="31-45"/>
    <n v="0"/>
    <n v="0"/>
    <n v="0"/>
    <x v="0"/>
  </r>
  <r>
    <s v="P3114"/>
    <d v="2024-10-19T08:58:00"/>
    <s v="M"/>
    <n v="58"/>
    <s v="African American"/>
    <s v="None"/>
    <b v="0"/>
    <m/>
    <x v="13"/>
    <b v="0"/>
    <x v="0"/>
    <s v="Oct"/>
    <x v="1"/>
    <x v="0"/>
    <s v="45-59"/>
    <s v="46-60"/>
    <n v="0"/>
    <n v="0"/>
    <n v="0"/>
    <x v="0"/>
  </r>
  <r>
    <s v="P3115"/>
    <d v="2023-04-09T11:09:00"/>
    <s v="M"/>
    <n v="63"/>
    <s v="African American"/>
    <s v="None"/>
    <b v="0"/>
    <m/>
    <x v="9"/>
    <b v="0"/>
    <x v="1"/>
    <s v="Apr"/>
    <x v="3"/>
    <x v="1"/>
    <s v="60-74"/>
    <s v="46-60"/>
    <n v="0"/>
    <n v="0"/>
    <n v="0"/>
    <x v="0"/>
  </r>
  <r>
    <s v="P3116"/>
    <d v="2024-06-23T14:05:00"/>
    <s v="M"/>
    <n v="31"/>
    <s v="African American"/>
    <s v="None"/>
    <b v="0"/>
    <m/>
    <x v="49"/>
    <b v="0"/>
    <x v="0"/>
    <s v="Jun"/>
    <x v="3"/>
    <x v="6"/>
    <s v="30-44"/>
    <s v="46-60"/>
    <n v="0"/>
    <n v="0"/>
    <n v="0"/>
    <x v="0"/>
  </r>
  <r>
    <s v="P3117"/>
    <d v="2024-05-30T01:46:00"/>
    <s v="M"/>
    <n v="3"/>
    <s v="African American"/>
    <s v="None"/>
    <b v="0"/>
    <m/>
    <x v="39"/>
    <b v="0"/>
    <x v="0"/>
    <s v="May"/>
    <x v="2"/>
    <x v="4"/>
    <s v="0-14"/>
    <s v="0-15"/>
    <n v="1"/>
    <n v="0"/>
    <n v="0"/>
    <x v="0"/>
  </r>
  <r>
    <s v="P3118"/>
    <d v="2023-08-29T22:35:00"/>
    <s v="M"/>
    <n v="73"/>
    <s v="African American"/>
    <s v="None"/>
    <b v="0"/>
    <m/>
    <x v="46"/>
    <b v="0"/>
    <x v="1"/>
    <s v="Aug"/>
    <x v="6"/>
    <x v="2"/>
    <s v="60-74"/>
    <s v="16-30"/>
    <n v="1"/>
    <n v="0"/>
    <n v="0"/>
    <x v="0"/>
  </r>
  <r>
    <s v="P3119"/>
    <d v="2023-08-12T00:19:00"/>
    <s v="M"/>
    <n v="43"/>
    <s v="African American"/>
    <s v="None"/>
    <b v="0"/>
    <m/>
    <x v="0"/>
    <b v="0"/>
    <x v="1"/>
    <s v="Aug"/>
    <x v="1"/>
    <x v="4"/>
    <s v="30-44"/>
    <s v="31-45"/>
    <n v="0"/>
    <n v="0"/>
    <n v="0"/>
    <x v="0"/>
  </r>
  <r>
    <s v="P3120"/>
    <d v="2024-06-02T15:29:00"/>
    <s v="M"/>
    <n v="23"/>
    <s v="African American"/>
    <s v="None"/>
    <b v="0"/>
    <m/>
    <x v="32"/>
    <b v="0"/>
    <x v="0"/>
    <s v="Jun"/>
    <x v="3"/>
    <x v="3"/>
    <s v="15-29"/>
    <s v="46-60"/>
    <n v="0"/>
    <n v="0"/>
    <n v="0"/>
    <x v="0"/>
  </r>
  <r>
    <s v="P3121"/>
    <d v="2024-09-28T02:01:00"/>
    <s v="M"/>
    <n v="45"/>
    <s v="African American"/>
    <s v="None"/>
    <b v="0"/>
    <m/>
    <x v="4"/>
    <b v="0"/>
    <x v="0"/>
    <s v="Sep"/>
    <x v="1"/>
    <x v="4"/>
    <s v="45-59"/>
    <s v="0-15"/>
    <n v="1"/>
    <n v="0"/>
    <n v="0"/>
    <x v="0"/>
  </r>
  <r>
    <s v="P3122"/>
    <d v="2024-01-30T04:25:00"/>
    <s v="M"/>
    <n v="53"/>
    <s v="African American"/>
    <s v="None"/>
    <b v="0"/>
    <m/>
    <x v="42"/>
    <b v="0"/>
    <x v="0"/>
    <s v="Jan"/>
    <x v="6"/>
    <x v="5"/>
    <s v="45-59"/>
    <s v="0-15"/>
    <n v="1"/>
    <n v="0"/>
    <n v="0"/>
    <x v="0"/>
  </r>
  <r>
    <s v="P3123"/>
    <d v="2024-07-06T03:43:00"/>
    <s v="M"/>
    <n v="2"/>
    <s v="African American"/>
    <s v="None"/>
    <b v="0"/>
    <m/>
    <x v="36"/>
    <b v="0"/>
    <x v="0"/>
    <s v="Jul"/>
    <x v="1"/>
    <x v="5"/>
    <s v="0-14"/>
    <s v="16-30"/>
    <n v="1"/>
    <n v="0"/>
    <n v="0"/>
    <x v="0"/>
  </r>
  <r>
    <s v="P3124"/>
    <d v="2023-11-22T09:30:00"/>
    <s v="M"/>
    <n v="65"/>
    <s v="African American"/>
    <s v="None"/>
    <b v="0"/>
    <m/>
    <x v="35"/>
    <b v="0"/>
    <x v="1"/>
    <s v="Nov"/>
    <x v="0"/>
    <x v="1"/>
    <s v="60-74"/>
    <s v="16-30"/>
    <n v="1"/>
    <n v="0"/>
    <n v="0"/>
    <x v="0"/>
  </r>
  <r>
    <s v="P3125"/>
    <d v="2024-05-11T23:51:00"/>
    <s v="M"/>
    <n v="68"/>
    <s v="African American"/>
    <s v="None"/>
    <b v="0"/>
    <m/>
    <x v="45"/>
    <b v="0"/>
    <x v="0"/>
    <s v="May"/>
    <x v="1"/>
    <x v="2"/>
    <s v="60-74"/>
    <s v="16-30"/>
    <n v="1"/>
    <n v="0"/>
    <n v="0"/>
    <x v="0"/>
  </r>
  <r>
    <s v="P3126"/>
    <d v="2024-09-28T11:01:00"/>
    <s v="M"/>
    <n v="50"/>
    <s v="African American"/>
    <s v="None"/>
    <b v="0"/>
    <m/>
    <x v="1"/>
    <b v="0"/>
    <x v="0"/>
    <s v="Sep"/>
    <x v="1"/>
    <x v="1"/>
    <s v="45-59"/>
    <s v="16-30"/>
    <n v="1"/>
    <n v="0"/>
    <n v="0"/>
    <x v="0"/>
  </r>
  <r>
    <s v="P3127"/>
    <d v="2023-12-23T14:33:00"/>
    <s v="M"/>
    <n v="48"/>
    <s v="African American"/>
    <s v="None"/>
    <b v="0"/>
    <m/>
    <x v="29"/>
    <b v="0"/>
    <x v="1"/>
    <s v="Dec"/>
    <x v="1"/>
    <x v="6"/>
    <s v="45-59"/>
    <s v="16-30"/>
    <n v="1"/>
    <n v="0"/>
    <n v="0"/>
    <x v="0"/>
  </r>
  <r>
    <s v="P3128"/>
    <d v="2024-07-02T05:43:00"/>
    <s v="M"/>
    <n v="75"/>
    <s v="African American"/>
    <s v="None"/>
    <b v="0"/>
    <m/>
    <x v="37"/>
    <b v="0"/>
    <x v="0"/>
    <s v="Jul"/>
    <x v="6"/>
    <x v="5"/>
    <s v="75+"/>
    <s v="31-45"/>
    <n v="0"/>
    <n v="0"/>
    <n v="0"/>
    <x v="0"/>
  </r>
  <r>
    <s v="P3129"/>
    <d v="2024-08-11T12:01:00"/>
    <s v="M"/>
    <n v="55"/>
    <s v="African American"/>
    <s v="None"/>
    <b v="0"/>
    <m/>
    <x v="26"/>
    <b v="0"/>
    <x v="0"/>
    <s v="Aug"/>
    <x v="3"/>
    <x v="6"/>
    <s v="45-59"/>
    <s v="31-45"/>
    <n v="0"/>
    <n v="0"/>
    <n v="0"/>
    <x v="0"/>
  </r>
  <r>
    <s v="P3130"/>
    <d v="2024-08-18T23:17:00"/>
    <s v="M"/>
    <n v="2"/>
    <s v="African American"/>
    <s v="None"/>
    <b v="0"/>
    <m/>
    <x v="15"/>
    <b v="0"/>
    <x v="0"/>
    <s v="Aug"/>
    <x v="3"/>
    <x v="2"/>
    <s v="0-14"/>
    <s v="31-45"/>
    <n v="0"/>
    <n v="0"/>
    <n v="0"/>
    <x v="0"/>
  </r>
  <r>
    <s v="P3131"/>
    <d v="2023-04-18T16:05:00"/>
    <s v="M"/>
    <n v="11"/>
    <s v="African American"/>
    <s v="None"/>
    <b v="0"/>
    <m/>
    <x v="15"/>
    <b v="0"/>
    <x v="1"/>
    <s v="Apr"/>
    <x v="6"/>
    <x v="3"/>
    <s v="0-14"/>
    <s v="31-45"/>
    <n v="0"/>
    <n v="0"/>
    <n v="0"/>
    <x v="0"/>
  </r>
  <r>
    <s v="P3132"/>
    <d v="2024-05-15T13:27:00"/>
    <s v="M"/>
    <n v="65"/>
    <s v="African American"/>
    <s v="None"/>
    <b v="0"/>
    <m/>
    <x v="44"/>
    <b v="0"/>
    <x v="0"/>
    <s v="May"/>
    <x v="0"/>
    <x v="6"/>
    <s v="60-74"/>
    <s v="31-45"/>
    <n v="0"/>
    <n v="0"/>
    <n v="0"/>
    <x v="0"/>
  </r>
  <r>
    <s v="P3133"/>
    <d v="2024-01-10T16:25:00"/>
    <s v="M"/>
    <n v="25"/>
    <s v="African American"/>
    <s v="None"/>
    <b v="0"/>
    <m/>
    <x v="28"/>
    <b v="0"/>
    <x v="0"/>
    <s v="Jan"/>
    <x v="0"/>
    <x v="3"/>
    <s v="15-29"/>
    <s v="16-30"/>
    <n v="1"/>
    <n v="0"/>
    <n v="0"/>
    <x v="0"/>
  </r>
  <r>
    <s v="P3134"/>
    <d v="2024-04-26T00:06:00"/>
    <s v="M"/>
    <n v="58"/>
    <s v="African American"/>
    <s v="None"/>
    <b v="0"/>
    <m/>
    <x v="7"/>
    <b v="0"/>
    <x v="0"/>
    <s v="Apr"/>
    <x v="5"/>
    <x v="4"/>
    <s v="45-59"/>
    <s v="16-30"/>
    <n v="1"/>
    <n v="0"/>
    <n v="0"/>
    <x v="0"/>
  </r>
  <r>
    <s v="P3135"/>
    <d v="2023-05-10T17:39:00"/>
    <s v="M"/>
    <n v="40"/>
    <s v="African American"/>
    <s v="None"/>
    <b v="0"/>
    <m/>
    <x v="19"/>
    <b v="0"/>
    <x v="1"/>
    <s v="May"/>
    <x v="0"/>
    <x v="3"/>
    <s v="30-44"/>
    <s v="16-30"/>
    <n v="1"/>
    <n v="0"/>
    <n v="0"/>
    <x v="0"/>
  </r>
  <r>
    <s v="P3136"/>
    <d v="2024-07-11T20:05:00"/>
    <s v="M"/>
    <n v="62"/>
    <s v="African American"/>
    <s v="None"/>
    <b v="0"/>
    <m/>
    <x v="10"/>
    <b v="0"/>
    <x v="0"/>
    <s v="Jul"/>
    <x v="2"/>
    <x v="7"/>
    <s v="60-74"/>
    <s v="31-45"/>
    <n v="0"/>
    <n v="0"/>
    <n v="0"/>
    <x v="0"/>
  </r>
  <r>
    <s v="P3137"/>
    <d v="2023-07-15T03:21:00"/>
    <s v="M"/>
    <n v="6"/>
    <s v="African American"/>
    <s v="None"/>
    <b v="0"/>
    <m/>
    <x v="15"/>
    <b v="0"/>
    <x v="1"/>
    <s v="Jul"/>
    <x v="1"/>
    <x v="5"/>
    <s v="0-14"/>
    <s v="31-45"/>
    <n v="0"/>
    <n v="0"/>
    <n v="0"/>
    <x v="0"/>
  </r>
  <r>
    <s v="P3138"/>
    <d v="2023-06-10T06:45:00"/>
    <s v="M"/>
    <n v="22"/>
    <s v="African American"/>
    <s v="None"/>
    <b v="0"/>
    <m/>
    <x v="33"/>
    <b v="0"/>
    <x v="1"/>
    <s v="Jun"/>
    <x v="1"/>
    <x v="0"/>
    <s v="15-29"/>
    <s v="31-45"/>
    <n v="0"/>
    <n v="0"/>
    <n v="0"/>
    <x v="0"/>
  </r>
  <r>
    <s v="P3139"/>
    <d v="2023-08-17T09:45:00"/>
    <s v="M"/>
    <n v="50"/>
    <s v="African American"/>
    <s v="None"/>
    <b v="0"/>
    <m/>
    <x v="27"/>
    <b v="0"/>
    <x v="1"/>
    <s v="Aug"/>
    <x v="2"/>
    <x v="1"/>
    <s v="45-59"/>
    <s v="46-60"/>
    <n v="0"/>
    <n v="0"/>
    <n v="0"/>
    <x v="0"/>
  </r>
  <r>
    <s v="P3140"/>
    <d v="2024-10-19T06:17:00"/>
    <s v="M"/>
    <n v="5"/>
    <s v="African American"/>
    <s v="None"/>
    <b v="0"/>
    <m/>
    <x v="42"/>
    <b v="0"/>
    <x v="0"/>
    <s v="Oct"/>
    <x v="1"/>
    <x v="0"/>
    <s v="0-14"/>
    <s v="0-15"/>
    <n v="1"/>
    <n v="0"/>
    <n v="0"/>
    <x v="0"/>
  </r>
  <r>
    <s v="P3141"/>
    <d v="2023-05-14T05:49:00"/>
    <s v="M"/>
    <n v="35"/>
    <s v="African American"/>
    <s v="None"/>
    <b v="0"/>
    <m/>
    <x v="36"/>
    <b v="0"/>
    <x v="1"/>
    <s v="May"/>
    <x v="3"/>
    <x v="5"/>
    <s v="30-44"/>
    <s v="16-30"/>
    <n v="1"/>
    <n v="0"/>
    <n v="0"/>
    <x v="0"/>
  </r>
  <r>
    <s v="P3142"/>
    <d v="2024-07-10T06:41:00"/>
    <s v="M"/>
    <n v="5"/>
    <s v="African American"/>
    <s v="None"/>
    <b v="0"/>
    <m/>
    <x v="28"/>
    <b v="0"/>
    <x v="0"/>
    <s v="Jul"/>
    <x v="0"/>
    <x v="0"/>
    <s v="0-14"/>
    <s v="16-30"/>
    <n v="1"/>
    <n v="0"/>
    <n v="0"/>
    <x v="0"/>
  </r>
  <r>
    <s v="P3143"/>
    <d v="2023-06-11T19:09:00"/>
    <s v="M"/>
    <n v="24"/>
    <s v="African American"/>
    <s v="None"/>
    <b v="0"/>
    <m/>
    <x v="19"/>
    <b v="0"/>
    <x v="1"/>
    <s v="Jun"/>
    <x v="3"/>
    <x v="7"/>
    <s v="15-29"/>
    <s v="16-30"/>
    <n v="1"/>
    <n v="0"/>
    <n v="0"/>
    <x v="0"/>
  </r>
  <r>
    <s v="P3144"/>
    <d v="2024-01-16T05:52:00"/>
    <s v="M"/>
    <n v="54"/>
    <s v="African American"/>
    <s v="None"/>
    <b v="0"/>
    <m/>
    <x v="19"/>
    <b v="0"/>
    <x v="0"/>
    <s v="Jan"/>
    <x v="6"/>
    <x v="5"/>
    <s v="45-59"/>
    <s v="16-30"/>
    <n v="1"/>
    <n v="0"/>
    <n v="0"/>
    <x v="0"/>
  </r>
  <r>
    <s v="P3145"/>
    <d v="2024-10-19T03:24:00"/>
    <s v="M"/>
    <n v="77"/>
    <s v="African American"/>
    <s v="None"/>
    <b v="0"/>
    <m/>
    <x v="16"/>
    <b v="0"/>
    <x v="0"/>
    <s v="Oct"/>
    <x v="1"/>
    <x v="5"/>
    <s v="75+"/>
    <s v="46-60"/>
    <n v="0"/>
    <n v="0"/>
    <n v="0"/>
    <x v="0"/>
  </r>
  <r>
    <s v="P3146"/>
    <d v="2023-12-29T22:38:00"/>
    <s v="M"/>
    <n v="37"/>
    <s v="African American"/>
    <s v="None"/>
    <b v="0"/>
    <m/>
    <x v="2"/>
    <b v="0"/>
    <x v="1"/>
    <s v="Dec"/>
    <x v="5"/>
    <x v="2"/>
    <s v="30-44"/>
    <s v="46-60"/>
    <n v="0"/>
    <n v="0"/>
    <n v="0"/>
    <x v="0"/>
  </r>
  <r>
    <s v="P3147"/>
    <d v="2024-02-09T01:00:00"/>
    <s v="M"/>
    <n v="47"/>
    <s v="African American"/>
    <s v="None"/>
    <b v="0"/>
    <m/>
    <x v="27"/>
    <b v="0"/>
    <x v="0"/>
    <s v="Feb"/>
    <x v="5"/>
    <x v="4"/>
    <s v="45-59"/>
    <s v="46-60"/>
    <n v="0"/>
    <n v="0"/>
    <n v="0"/>
    <x v="0"/>
  </r>
  <r>
    <s v="P3148"/>
    <d v="2024-08-03T12:55:00"/>
    <s v="M"/>
    <n v="35"/>
    <s v="African American"/>
    <s v="None"/>
    <b v="0"/>
    <m/>
    <x v="21"/>
    <b v="0"/>
    <x v="0"/>
    <s v="Aug"/>
    <x v="1"/>
    <x v="6"/>
    <s v="30-44"/>
    <s v="46-60"/>
    <n v="0"/>
    <n v="0"/>
    <n v="0"/>
    <x v="0"/>
  </r>
  <r>
    <s v="P3149"/>
    <d v="2024-09-05T07:26:00"/>
    <s v="M"/>
    <n v="76"/>
    <s v="African American"/>
    <s v="None"/>
    <b v="0"/>
    <m/>
    <x v="21"/>
    <b v="0"/>
    <x v="0"/>
    <s v="Sep"/>
    <x v="2"/>
    <x v="0"/>
    <s v="75+"/>
    <s v="46-60"/>
    <n v="0"/>
    <n v="0"/>
    <n v="0"/>
    <x v="0"/>
  </r>
  <r>
    <s v="P3150"/>
    <d v="2024-09-10T07:42:00"/>
    <s v="M"/>
    <n v="76"/>
    <s v="African American"/>
    <s v="None"/>
    <b v="0"/>
    <m/>
    <x v="44"/>
    <b v="0"/>
    <x v="0"/>
    <s v="Sep"/>
    <x v="6"/>
    <x v="0"/>
    <s v="75+"/>
    <s v="31-45"/>
    <n v="0"/>
    <n v="0"/>
    <n v="0"/>
    <x v="0"/>
  </r>
  <r>
    <s v="P3151"/>
    <d v="2024-07-31T20:56:00"/>
    <s v="M"/>
    <n v="78"/>
    <s v="African American"/>
    <s v="None"/>
    <b v="0"/>
    <m/>
    <x v="17"/>
    <b v="0"/>
    <x v="0"/>
    <s v="Jul"/>
    <x v="0"/>
    <x v="7"/>
    <s v="75+"/>
    <s v="31-45"/>
    <n v="0"/>
    <n v="0"/>
    <n v="0"/>
    <x v="0"/>
  </r>
  <r>
    <s v="P3152"/>
    <d v="2023-08-15T01:46:00"/>
    <s v="M"/>
    <n v="25"/>
    <s v="African American"/>
    <s v="None"/>
    <b v="0"/>
    <m/>
    <x v="45"/>
    <b v="0"/>
    <x v="1"/>
    <s v="Aug"/>
    <x v="6"/>
    <x v="4"/>
    <s v="15-29"/>
    <s v="16-30"/>
    <n v="1"/>
    <n v="0"/>
    <n v="0"/>
    <x v="0"/>
  </r>
  <r>
    <s v="P3153"/>
    <d v="2023-11-06T18:03:00"/>
    <s v="M"/>
    <n v="30"/>
    <s v="African American"/>
    <s v="None"/>
    <b v="0"/>
    <m/>
    <x v="18"/>
    <b v="0"/>
    <x v="1"/>
    <s v="Nov"/>
    <x v="4"/>
    <x v="7"/>
    <s v="30-44"/>
    <s v="16-30"/>
    <n v="1"/>
    <n v="0"/>
    <n v="0"/>
    <x v="0"/>
  </r>
  <r>
    <s v="P3154"/>
    <d v="2023-09-29T06:37:00"/>
    <s v="M"/>
    <n v="40"/>
    <s v="African American"/>
    <s v="None"/>
    <b v="0"/>
    <m/>
    <x v="29"/>
    <b v="0"/>
    <x v="1"/>
    <s v="Sep"/>
    <x v="5"/>
    <x v="0"/>
    <s v="30-44"/>
    <s v="16-30"/>
    <n v="1"/>
    <n v="0"/>
    <n v="0"/>
    <x v="0"/>
  </r>
  <r>
    <s v="P3155"/>
    <d v="2024-09-11T11:41:00"/>
    <s v="M"/>
    <n v="44"/>
    <s v="African American"/>
    <s v="None"/>
    <b v="0"/>
    <m/>
    <x v="50"/>
    <b v="0"/>
    <x v="0"/>
    <s v="Sep"/>
    <x v="0"/>
    <x v="1"/>
    <s v="30-44"/>
    <s v="31-45"/>
    <n v="0"/>
    <n v="0"/>
    <n v="0"/>
    <x v="0"/>
  </r>
  <r>
    <s v="P3156"/>
    <d v="2024-01-30T04:45:00"/>
    <s v="M"/>
    <n v="67"/>
    <s v="African American"/>
    <s v="None"/>
    <b v="0"/>
    <m/>
    <x v="50"/>
    <b v="0"/>
    <x v="0"/>
    <s v="Jan"/>
    <x v="6"/>
    <x v="5"/>
    <s v="60-74"/>
    <s v="31-45"/>
    <n v="0"/>
    <n v="0"/>
    <n v="0"/>
    <x v="0"/>
  </r>
  <r>
    <s v="P3157"/>
    <d v="2024-10-12T13:55:00"/>
    <s v="M"/>
    <n v="11"/>
    <s v="African American"/>
    <s v="None"/>
    <b v="0"/>
    <m/>
    <x v="43"/>
    <b v="0"/>
    <x v="0"/>
    <s v="Oct"/>
    <x v="1"/>
    <x v="6"/>
    <s v="0-14"/>
    <s v="46-60"/>
    <n v="0"/>
    <n v="0"/>
    <n v="0"/>
    <x v="0"/>
  </r>
  <r>
    <s v="P3158"/>
    <d v="2024-03-20T09:51:00"/>
    <s v="M"/>
    <n v="59"/>
    <s v="African American"/>
    <s v="None"/>
    <b v="0"/>
    <m/>
    <x v="32"/>
    <b v="0"/>
    <x v="0"/>
    <s v="Mar"/>
    <x v="0"/>
    <x v="1"/>
    <s v="45-59"/>
    <s v="46-60"/>
    <n v="0"/>
    <n v="0"/>
    <n v="0"/>
    <x v="0"/>
  </r>
  <r>
    <s v="P3159"/>
    <d v="2023-05-23T07:12:00"/>
    <s v="M"/>
    <n v="74"/>
    <s v="African American"/>
    <s v="None"/>
    <b v="0"/>
    <m/>
    <x v="11"/>
    <b v="0"/>
    <x v="1"/>
    <s v="May"/>
    <x v="6"/>
    <x v="0"/>
    <s v="60-74"/>
    <s v="46-60"/>
    <n v="0"/>
    <n v="0"/>
    <n v="0"/>
    <x v="0"/>
  </r>
  <r>
    <s v="P3160"/>
    <d v="2023-11-27T08:35:00"/>
    <s v="M"/>
    <n v="67"/>
    <s v="African American"/>
    <s v="None"/>
    <b v="0"/>
    <m/>
    <x v="14"/>
    <b v="0"/>
    <x v="1"/>
    <s v="Nov"/>
    <x v="4"/>
    <x v="0"/>
    <s v="60-74"/>
    <s v="46-60"/>
    <n v="0"/>
    <n v="0"/>
    <n v="0"/>
    <x v="0"/>
  </r>
  <r>
    <s v="P3161"/>
    <d v="2023-12-24T19:47:00"/>
    <s v="M"/>
    <n v="29"/>
    <s v="African American"/>
    <s v="None"/>
    <b v="0"/>
    <m/>
    <x v="42"/>
    <b v="0"/>
    <x v="1"/>
    <s v="Dec"/>
    <x v="3"/>
    <x v="7"/>
    <s v="15-29"/>
    <s v="0-15"/>
    <n v="1"/>
    <n v="0"/>
    <n v="0"/>
    <x v="0"/>
  </r>
  <r>
    <s v="P3162"/>
    <d v="2024-09-19T17:14:00"/>
    <s v="M"/>
    <n v="75"/>
    <s v="African American"/>
    <s v="None"/>
    <b v="0"/>
    <m/>
    <x v="30"/>
    <b v="0"/>
    <x v="0"/>
    <s v="Sep"/>
    <x v="2"/>
    <x v="3"/>
    <s v="75+"/>
    <s v="0-15"/>
    <n v="1"/>
    <n v="0"/>
    <n v="0"/>
    <x v="0"/>
  </r>
  <r>
    <s v="P3163"/>
    <d v="2023-04-15T09:44:00"/>
    <s v="M"/>
    <n v="2"/>
    <s v="African American"/>
    <s v="None"/>
    <b v="0"/>
    <m/>
    <x v="1"/>
    <b v="0"/>
    <x v="1"/>
    <s v="Apr"/>
    <x v="1"/>
    <x v="1"/>
    <s v="0-14"/>
    <s v="16-30"/>
    <n v="1"/>
    <n v="0"/>
    <n v="0"/>
    <x v="0"/>
  </r>
  <r>
    <s v="P3164"/>
    <d v="2023-10-19T23:23:00"/>
    <s v="M"/>
    <n v="27"/>
    <s v="African American"/>
    <s v="None"/>
    <b v="0"/>
    <m/>
    <x v="48"/>
    <b v="0"/>
    <x v="1"/>
    <s v="Oct"/>
    <x v="2"/>
    <x v="2"/>
    <s v="15-29"/>
    <s v="16-30"/>
    <n v="1"/>
    <n v="0"/>
    <n v="0"/>
    <x v="0"/>
  </r>
  <r>
    <s v="P3165"/>
    <d v="2024-03-27T19:45:00"/>
    <s v="M"/>
    <n v="27"/>
    <s v="African American"/>
    <s v="None"/>
    <b v="0"/>
    <m/>
    <x v="26"/>
    <b v="0"/>
    <x v="0"/>
    <s v="Mar"/>
    <x v="0"/>
    <x v="7"/>
    <s v="15-29"/>
    <s v="31-45"/>
    <n v="0"/>
    <n v="0"/>
    <n v="0"/>
    <x v="0"/>
  </r>
  <r>
    <s v="P3166"/>
    <d v="2024-08-11T23:24:00"/>
    <s v="M"/>
    <n v="61"/>
    <s v="African American"/>
    <s v="None"/>
    <b v="0"/>
    <m/>
    <x v="12"/>
    <b v="0"/>
    <x v="0"/>
    <s v="Aug"/>
    <x v="3"/>
    <x v="2"/>
    <s v="60-74"/>
    <s v="31-45"/>
    <n v="0"/>
    <n v="0"/>
    <n v="0"/>
    <x v="0"/>
  </r>
  <r>
    <s v="P3167"/>
    <d v="2024-02-25T04:27:00"/>
    <s v="M"/>
    <n v="65"/>
    <s v="African American"/>
    <s v="None"/>
    <b v="0"/>
    <m/>
    <x v="47"/>
    <b v="0"/>
    <x v="0"/>
    <s v="Feb"/>
    <x v="3"/>
    <x v="5"/>
    <s v="60-74"/>
    <s v="46-60"/>
    <n v="0"/>
    <n v="0"/>
    <n v="0"/>
    <x v="0"/>
  </r>
  <r>
    <s v="P3168"/>
    <d v="2023-08-20T21:24:00"/>
    <s v="M"/>
    <n v="73"/>
    <s v="African American"/>
    <s v="None"/>
    <b v="0"/>
    <m/>
    <x v="21"/>
    <b v="0"/>
    <x v="1"/>
    <s v="Aug"/>
    <x v="3"/>
    <x v="2"/>
    <s v="60-74"/>
    <s v="46-60"/>
    <n v="0"/>
    <n v="0"/>
    <n v="0"/>
    <x v="0"/>
  </r>
  <r>
    <s v="P3169"/>
    <d v="2023-05-06T15:04:00"/>
    <s v="M"/>
    <n v="29"/>
    <s v="African American"/>
    <s v="None"/>
    <b v="0"/>
    <m/>
    <x v="49"/>
    <b v="0"/>
    <x v="1"/>
    <s v="May"/>
    <x v="1"/>
    <x v="3"/>
    <s v="15-29"/>
    <s v="46-60"/>
    <n v="0"/>
    <n v="0"/>
    <n v="0"/>
    <x v="0"/>
  </r>
  <r>
    <s v="P3170"/>
    <d v="2023-07-16T01:43:00"/>
    <s v="M"/>
    <n v="1"/>
    <s v="African American"/>
    <s v="None"/>
    <b v="0"/>
    <m/>
    <x v="39"/>
    <b v="0"/>
    <x v="1"/>
    <s v="Jul"/>
    <x v="3"/>
    <x v="4"/>
    <s v="0-14"/>
    <s v="0-15"/>
    <n v="1"/>
    <n v="0"/>
    <n v="0"/>
    <x v="0"/>
  </r>
  <r>
    <s v="P3171"/>
    <d v="2024-05-11T01:36:00"/>
    <s v="M"/>
    <n v="46"/>
    <s v="African American"/>
    <s v="None"/>
    <b v="0"/>
    <m/>
    <x v="36"/>
    <b v="0"/>
    <x v="0"/>
    <s v="May"/>
    <x v="1"/>
    <x v="4"/>
    <s v="45-59"/>
    <s v="16-30"/>
    <n v="1"/>
    <n v="0"/>
    <n v="0"/>
    <x v="0"/>
  </r>
  <r>
    <s v="P3172"/>
    <d v="2023-05-26T05:42:00"/>
    <s v="M"/>
    <n v="36"/>
    <s v="African American"/>
    <s v="None"/>
    <b v="0"/>
    <m/>
    <x v="45"/>
    <b v="0"/>
    <x v="1"/>
    <s v="May"/>
    <x v="5"/>
    <x v="5"/>
    <s v="30-44"/>
    <s v="16-30"/>
    <n v="1"/>
    <n v="0"/>
    <n v="0"/>
    <x v="0"/>
  </r>
  <r>
    <s v="P3173"/>
    <d v="2024-05-05T21:48:00"/>
    <s v="M"/>
    <n v="72"/>
    <s v="African American"/>
    <s v="None"/>
    <b v="0"/>
    <m/>
    <x v="0"/>
    <b v="0"/>
    <x v="0"/>
    <s v="May"/>
    <x v="3"/>
    <x v="2"/>
    <s v="60-74"/>
    <s v="31-45"/>
    <n v="0"/>
    <n v="0"/>
    <n v="0"/>
    <x v="0"/>
  </r>
  <r>
    <s v="P3174"/>
    <d v="2024-06-20T08:24:00"/>
    <s v="M"/>
    <n v="45"/>
    <s v="African American"/>
    <s v="None"/>
    <b v="0"/>
    <m/>
    <x v="17"/>
    <b v="0"/>
    <x v="0"/>
    <s v="Jun"/>
    <x v="2"/>
    <x v="0"/>
    <s v="45-59"/>
    <s v="31-45"/>
    <n v="0"/>
    <n v="0"/>
    <n v="0"/>
    <x v="0"/>
  </r>
  <r>
    <s v="P3175"/>
    <d v="2024-03-17T10:03:00"/>
    <s v="M"/>
    <n v="38"/>
    <s v="African American"/>
    <s v="None"/>
    <b v="0"/>
    <m/>
    <x v="8"/>
    <b v="0"/>
    <x v="0"/>
    <s v="Mar"/>
    <x v="3"/>
    <x v="1"/>
    <s v="30-44"/>
    <s v="31-45"/>
    <n v="0"/>
    <n v="0"/>
    <n v="0"/>
    <x v="0"/>
  </r>
  <r>
    <s v="P3176"/>
    <d v="2023-10-28T01:27:00"/>
    <s v="M"/>
    <n v="31"/>
    <s v="African American"/>
    <s v="None"/>
    <b v="0"/>
    <m/>
    <x v="43"/>
    <b v="0"/>
    <x v="1"/>
    <s v="Oct"/>
    <x v="1"/>
    <x v="4"/>
    <s v="30-44"/>
    <s v="46-60"/>
    <n v="0"/>
    <n v="0"/>
    <n v="0"/>
    <x v="0"/>
  </r>
  <r>
    <s v="P3177"/>
    <d v="2024-04-22T08:27:00"/>
    <s v="M"/>
    <n v="41"/>
    <s v="African American"/>
    <s v="None"/>
    <b v="0"/>
    <m/>
    <x v="32"/>
    <b v="0"/>
    <x v="0"/>
    <s v="Apr"/>
    <x v="4"/>
    <x v="0"/>
    <s v="30-44"/>
    <s v="46-60"/>
    <n v="0"/>
    <n v="0"/>
    <n v="0"/>
    <x v="0"/>
  </r>
  <r>
    <s v="P3178"/>
    <d v="2024-02-08T16:44:00"/>
    <s v="M"/>
    <n v="66"/>
    <s v="African American"/>
    <s v="None"/>
    <b v="0"/>
    <m/>
    <x v="38"/>
    <b v="0"/>
    <x v="0"/>
    <s v="Feb"/>
    <x v="2"/>
    <x v="3"/>
    <s v="60-74"/>
    <s v="0-15"/>
    <n v="1"/>
    <n v="0"/>
    <n v="0"/>
    <x v="0"/>
  </r>
  <r>
    <s v="P3179"/>
    <d v="2023-07-17T03:25:00"/>
    <s v="M"/>
    <n v="50"/>
    <s v="African American"/>
    <s v="None"/>
    <b v="0"/>
    <m/>
    <x v="1"/>
    <b v="0"/>
    <x v="1"/>
    <s v="Jul"/>
    <x v="4"/>
    <x v="5"/>
    <s v="45-59"/>
    <s v="16-30"/>
    <n v="1"/>
    <n v="0"/>
    <n v="0"/>
    <x v="0"/>
  </r>
  <r>
    <s v="P3180"/>
    <d v="2024-10-04T22:30:00"/>
    <s v="M"/>
    <n v="21"/>
    <s v="African American"/>
    <s v="None"/>
    <b v="0"/>
    <m/>
    <x v="48"/>
    <b v="0"/>
    <x v="0"/>
    <s v="Oct"/>
    <x v="5"/>
    <x v="2"/>
    <s v="15-29"/>
    <s v="16-30"/>
    <n v="1"/>
    <n v="0"/>
    <n v="0"/>
    <x v="0"/>
  </r>
  <r>
    <s v="P3181"/>
    <d v="2024-04-04T08:32:00"/>
    <s v="M"/>
    <n v="24"/>
    <s v="African American"/>
    <s v="None"/>
    <b v="0"/>
    <m/>
    <x v="29"/>
    <b v="0"/>
    <x v="0"/>
    <s v="Apr"/>
    <x v="2"/>
    <x v="0"/>
    <s v="15-29"/>
    <s v="16-30"/>
    <n v="1"/>
    <n v="0"/>
    <n v="0"/>
    <x v="0"/>
  </r>
  <r>
    <s v="P3182"/>
    <d v="2024-07-08T12:13:00"/>
    <s v="M"/>
    <n v="66"/>
    <s v="African American"/>
    <s v="None"/>
    <b v="0"/>
    <m/>
    <x v="6"/>
    <b v="0"/>
    <x v="0"/>
    <s v="Jul"/>
    <x v="4"/>
    <x v="6"/>
    <s v="60-74"/>
    <s v="31-45"/>
    <n v="0"/>
    <n v="0"/>
    <n v="0"/>
    <x v="0"/>
  </r>
  <r>
    <s v="P3183"/>
    <d v="2023-09-10T11:37:00"/>
    <s v="M"/>
    <n v="1"/>
    <s v="African American"/>
    <s v="None"/>
    <b v="0"/>
    <m/>
    <x v="25"/>
    <b v="0"/>
    <x v="1"/>
    <s v="Sep"/>
    <x v="3"/>
    <x v="1"/>
    <s v="0-14"/>
    <s v="46-60"/>
    <n v="0"/>
    <n v="0"/>
    <n v="0"/>
    <x v="0"/>
  </r>
  <r>
    <s v="P3184"/>
    <d v="2023-06-26T22:27:00"/>
    <s v="M"/>
    <n v="18"/>
    <s v="African American"/>
    <s v="None"/>
    <b v="0"/>
    <m/>
    <x v="36"/>
    <b v="0"/>
    <x v="1"/>
    <s v="Jun"/>
    <x v="4"/>
    <x v="2"/>
    <s v="15-29"/>
    <s v="16-30"/>
    <n v="1"/>
    <n v="0"/>
    <n v="0"/>
    <x v="0"/>
  </r>
  <r>
    <s v="P3185"/>
    <d v="2024-04-03T21:55:00"/>
    <s v="M"/>
    <n v="37"/>
    <s v="African American"/>
    <s v="None"/>
    <b v="0"/>
    <m/>
    <x v="24"/>
    <b v="0"/>
    <x v="0"/>
    <s v="Apr"/>
    <x v="0"/>
    <x v="2"/>
    <s v="30-44"/>
    <s v="16-30"/>
    <n v="1"/>
    <n v="0"/>
    <n v="0"/>
    <x v="0"/>
  </r>
  <r>
    <s v="P3186"/>
    <d v="2023-11-24T19:00:00"/>
    <s v="M"/>
    <n v="14"/>
    <s v="African American"/>
    <s v="None"/>
    <b v="0"/>
    <m/>
    <x v="46"/>
    <b v="0"/>
    <x v="1"/>
    <s v="Nov"/>
    <x v="5"/>
    <x v="7"/>
    <s v="0-14"/>
    <s v="16-30"/>
    <n v="1"/>
    <n v="0"/>
    <n v="0"/>
    <x v="0"/>
  </r>
  <r>
    <s v="P3187"/>
    <d v="2024-01-01T15:19:00"/>
    <s v="M"/>
    <n v="8"/>
    <s v="African American"/>
    <s v="None"/>
    <b v="0"/>
    <m/>
    <x v="7"/>
    <b v="0"/>
    <x v="0"/>
    <s v="Jan"/>
    <x v="4"/>
    <x v="3"/>
    <s v="0-14"/>
    <s v="16-30"/>
    <n v="1"/>
    <n v="0"/>
    <n v="0"/>
    <x v="0"/>
  </r>
  <r>
    <s v="P3188"/>
    <d v="2023-12-11T03:02:00"/>
    <s v="M"/>
    <n v="59"/>
    <s v="African American"/>
    <s v="None"/>
    <b v="0"/>
    <m/>
    <x v="26"/>
    <b v="0"/>
    <x v="1"/>
    <s v="Dec"/>
    <x v="4"/>
    <x v="5"/>
    <s v="45-59"/>
    <s v="31-45"/>
    <n v="0"/>
    <n v="0"/>
    <n v="0"/>
    <x v="0"/>
  </r>
  <r>
    <s v="P3189"/>
    <d v="2023-08-04T02:24:00"/>
    <s v="M"/>
    <n v="62"/>
    <s v="African American"/>
    <s v="None"/>
    <b v="0"/>
    <m/>
    <x v="10"/>
    <b v="0"/>
    <x v="1"/>
    <s v="Aug"/>
    <x v="5"/>
    <x v="4"/>
    <s v="60-74"/>
    <s v="31-45"/>
    <n v="0"/>
    <n v="0"/>
    <n v="0"/>
    <x v="0"/>
  </r>
  <r>
    <s v="P3190"/>
    <d v="2023-08-02T15:29:00"/>
    <s v="M"/>
    <n v="67"/>
    <s v="African American"/>
    <s v="None"/>
    <b v="0"/>
    <m/>
    <x v="10"/>
    <b v="0"/>
    <x v="1"/>
    <s v="Aug"/>
    <x v="0"/>
    <x v="3"/>
    <s v="60-74"/>
    <s v="31-45"/>
    <n v="0"/>
    <n v="0"/>
    <n v="0"/>
    <x v="0"/>
  </r>
  <r>
    <s v="P3191"/>
    <d v="2024-01-29T16:45:00"/>
    <s v="M"/>
    <n v="36"/>
    <s v="African American"/>
    <s v="None"/>
    <b v="0"/>
    <m/>
    <x v="44"/>
    <b v="0"/>
    <x v="0"/>
    <s v="Jan"/>
    <x v="4"/>
    <x v="3"/>
    <s v="30-44"/>
    <s v="31-45"/>
    <n v="0"/>
    <n v="0"/>
    <n v="0"/>
    <x v="0"/>
  </r>
  <r>
    <s v="P3192"/>
    <d v="2024-07-03T12:51:00"/>
    <s v="M"/>
    <n v="68"/>
    <s v="African American"/>
    <s v="None"/>
    <b v="0"/>
    <m/>
    <x v="50"/>
    <b v="0"/>
    <x v="0"/>
    <s v="Jul"/>
    <x v="0"/>
    <x v="6"/>
    <s v="60-74"/>
    <s v="31-45"/>
    <n v="0"/>
    <n v="0"/>
    <n v="0"/>
    <x v="0"/>
  </r>
  <r>
    <s v="P3193"/>
    <d v="2024-03-12T11:35:00"/>
    <s v="M"/>
    <n v="55"/>
    <s v="African American"/>
    <s v="None"/>
    <b v="0"/>
    <m/>
    <x v="12"/>
    <b v="0"/>
    <x v="0"/>
    <s v="Mar"/>
    <x v="6"/>
    <x v="1"/>
    <s v="45-59"/>
    <s v="31-45"/>
    <n v="0"/>
    <n v="0"/>
    <n v="0"/>
    <x v="0"/>
  </r>
  <r>
    <s v="P3194"/>
    <d v="2024-08-06T07:39:00"/>
    <s v="M"/>
    <n v="14"/>
    <s v="African American"/>
    <s v="None"/>
    <b v="0"/>
    <m/>
    <x v="9"/>
    <b v="0"/>
    <x v="0"/>
    <s v="Aug"/>
    <x v="6"/>
    <x v="0"/>
    <s v="0-14"/>
    <s v="46-60"/>
    <n v="0"/>
    <n v="0"/>
    <n v="0"/>
    <x v="0"/>
  </r>
  <r>
    <s v="P3195"/>
    <d v="2024-09-15T21:49:00"/>
    <s v="M"/>
    <n v="12"/>
    <s v="African American"/>
    <s v="None"/>
    <b v="0"/>
    <m/>
    <x v="2"/>
    <b v="0"/>
    <x v="0"/>
    <s v="Sep"/>
    <x v="3"/>
    <x v="2"/>
    <s v="0-14"/>
    <s v="46-60"/>
    <n v="0"/>
    <n v="0"/>
    <n v="0"/>
    <x v="0"/>
  </r>
  <r>
    <s v="P3196"/>
    <d v="2024-05-07T00:15:00"/>
    <s v="M"/>
    <n v="32"/>
    <s v="African American"/>
    <s v="None"/>
    <b v="0"/>
    <m/>
    <x v="5"/>
    <b v="0"/>
    <x v="0"/>
    <s v="May"/>
    <x v="6"/>
    <x v="4"/>
    <s v="30-44"/>
    <s v="46-60"/>
    <n v="0"/>
    <n v="0"/>
    <n v="0"/>
    <x v="0"/>
  </r>
  <r>
    <s v="P3197"/>
    <d v="2023-12-16T23:14:00"/>
    <s v="M"/>
    <n v="79"/>
    <s v="African American"/>
    <s v="None"/>
    <b v="0"/>
    <m/>
    <x v="39"/>
    <b v="0"/>
    <x v="1"/>
    <s v="Dec"/>
    <x v="1"/>
    <x v="2"/>
    <s v="75+"/>
    <s v="0-15"/>
    <n v="1"/>
    <n v="0"/>
    <n v="0"/>
    <x v="0"/>
  </r>
  <r>
    <s v="P3198"/>
    <d v="2023-05-30T15:01:00"/>
    <s v="M"/>
    <n v="77"/>
    <s v="African American"/>
    <s v="None"/>
    <b v="0"/>
    <m/>
    <x v="28"/>
    <b v="0"/>
    <x v="1"/>
    <s v="May"/>
    <x v="6"/>
    <x v="3"/>
    <s v="75+"/>
    <s v="16-30"/>
    <n v="1"/>
    <n v="0"/>
    <n v="0"/>
    <x v="0"/>
  </r>
  <r>
    <s v="P3199"/>
    <d v="2024-08-17T10:27:00"/>
    <s v="M"/>
    <n v="11"/>
    <s v="African American"/>
    <s v="None"/>
    <b v="0"/>
    <m/>
    <x v="10"/>
    <b v="0"/>
    <x v="0"/>
    <s v="Aug"/>
    <x v="1"/>
    <x v="1"/>
    <s v="0-14"/>
    <s v="31-45"/>
    <n v="0"/>
    <n v="0"/>
    <n v="0"/>
    <x v="0"/>
  </r>
  <r>
    <s v="P3200"/>
    <d v="2024-09-14T12:45:00"/>
    <s v="M"/>
    <n v="43"/>
    <s v="African American"/>
    <s v="None"/>
    <b v="0"/>
    <m/>
    <x v="6"/>
    <b v="0"/>
    <x v="0"/>
    <s v="Sep"/>
    <x v="1"/>
    <x v="6"/>
    <s v="30-44"/>
    <s v="31-45"/>
    <n v="0"/>
    <n v="0"/>
    <n v="0"/>
    <x v="0"/>
  </r>
  <r>
    <s v="P3201"/>
    <d v="2024-10-11T05:31:00"/>
    <s v="M"/>
    <n v="58"/>
    <s v="African American"/>
    <s v="None"/>
    <b v="0"/>
    <m/>
    <x v="47"/>
    <b v="0"/>
    <x v="0"/>
    <s v="Oct"/>
    <x v="5"/>
    <x v="5"/>
    <s v="45-59"/>
    <s v="46-60"/>
    <n v="0"/>
    <n v="0"/>
    <n v="0"/>
    <x v="0"/>
  </r>
  <r>
    <s v="P3202"/>
    <d v="2023-05-22T13:34:00"/>
    <s v="M"/>
    <n v="79"/>
    <s v="African American"/>
    <s v="None"/>
    <b v="0"/>
    <m/>
    <x v="35"/>
    <b v="0"/>
    <x v="1"/>
    <s v="May"/>
    <x v="4"/>
    <x v="6"/>
    <s v="75+"/>
    <s v="16-30"/>
    <n v="1"/>
    <n v="0"/>
    <n v="0"/>
    <x v="0"/>
  </r>
  <r>
    <s v="P3203"/>
    <d v="2023-10-20T10:19:00"/>
    <s v="M"/>
    <n v="42"/>
    <s v="African American"/>
    <s v="None"/>
    <b v="0"/>
    <m/>
    <x v="28"/>
    <b v="0"/>
    <x v="1"/>
    <s v="Oct"/>
    <x v="5"/>
    <x v="1"/>
    <s v="30-44"/>
    <s v="16-30"/>
    <n v="1"/>
    <n v="0"/>
    <n v="0"/>
    <x v="0"/>
  </r>
  <r>
    <s v="P3204"/>
    <d v="2024-05-19T10:25:00"/>
    <s v="M"/>
    <n v="7"/>
    <s v="African American"/>
    <s v="None"/>
    <b v="0"/>
    <m/>
    <x v="29"/>
    <b v="0"/>
    <x v="0"/>
    <s v="May"/>
    <x v="3"/>
    <x v="1"/>
    <s v="0-14"/>
    <s v="16-30"/>
    <n v="1"/>
    <n v="0"/>
    <n v="0"/>
    <x v="0"/>
  </r>
  <r>
    <s v="P3205"/>
    <d v="2024-08-29T00:51:00"/>
    <s v="M"/>
    <n v="72"/>
    <s v="African American"/>
    <s v="None"/>
    <b v="0"/>
    <m/>
    <x v="29"/>
    <b v="0"/>
    <x v="0"/>
    <s v="Aug"/>
    <x v="2"/>
    <x v="4"/>
    <s v="60-74"/>
    <s v="16-30"/>
    <n v="1"/>
    <n v="0"/>
    <n v="0"/>
    <x v="0"/>
  </r>
  <r>
    <s v="P3206"/>
    <d v="2023-09-16T00:23:00"/>
    <s v="M"/>
    <n v="23"/>
    <s v="African American"/>
    <s v="None"/>
    <b v="0"/>
    <m/>
    <x v="8"/>
    <b v="0"/>
    <x v="1"/>
    <s v="Sep"/>
    <x v="1"/>
    <x v="4"/>
    <s v="15-29"/>
    <s v="31-45"/>
    <n v="0"/>
    <n v="0"/>
    <n v="0"/>
    <x v="0"/>
  </r>
  <r>
    <s v="P3207"/>
    <d v="2024-06-02T12:38:00"/>
    <s v="M"/>
    <n v="57"/>
    <s v="African American"/>
    <s v="None"/>
    <b v="0"/>
    <m/>
    <x v="6"/>
    <b v="0"/>
    <x v="0"/>
    <s v="Jun"/>
    <x v="3"/>
    <x v="6"/>
    <s v="45-59"/>
    <s v="31-45"/>
    <n v="0"/>
    <n v="0"/>
    <n v="0"/>
    <x v="0"/>
  </r>
  <r>
    <s v="P3208"/>
    <d v="2024-08-01T03:56:00"/>
    <s v="M"/>
    <n v="22"/>
    <s v="African American"/>
    <s v="None"/>
    <b v="0"/>
    <m/>
    <x v="25"/>
    <b v="0"/>
    <x v="0"/>
    <s v="Aug"/>
    <x v="2"/>
    <x v="5"/>
    <s v="15-29"/>
    <s v="46-60"/>
    <n v="0"/>
    <n v="0"/>
    <n v="0"/>
    <x v="0"/>
  </r>
  <r>
    <s v="P3209"/>
    <d v="2024-01-10T11:46:00"/>
    <s v="M"/>
    <n v="53"/>
    <s v="African American"/>
    <s v="None"/>
    <b v="0"/>
    <m/>
    <x v="21"/>
    <b v="0"/>
    <x v="0"/>
    <s v="Jan"/>
    <x v="0"/>
    <x v="1"/>
    <s v="45-59"/>
    <s v="46-60"/>
    <n v="0"/>
    <n v="0"/>
    <n v="0"/>
    <x v="0"/>
  </r>
  <r>
    <s v="P3210"/>
    <d v="2023-04-03T12:31:00"/>
    <s v="M"/>
    <n v="12"/>
    <s v="African American"/>
    <s v="None"/>
    <b v="0"/>
    <m/>
    <x v="20"/>
    <b v="0"/>
    <x v="1"/>
    <s v="Apr"/>
    <x v="4"/>
    <x v="6"/>
    <s v="0-14"/>
    <s v="16-30"/>
    <n v="1"/>
    <n v="0"/>
    <n v="0"/>
    <x v="0"/>
  </r>
  <r>
    <s v="P3211"/>
    <d v="2023-07-10T20:42:00"/>
    <s v="M"/>
    <n v="4"/>
    <s v="African American"/>
    <s v="None"/>
    <b v="0"/>
    <m/>
    <x v="46"/>
    <b v="0"/>
    <x v="1"/>
    <s v="Jul"/>
    <x v="4"/>
    <x v="7"/>
    <s v="0-14"/>
    <s v="16-30"/>
    <n v="1"/>
    <n v="0"/>
    <n v="0"/>
    <x v="0"/>
  </r>
  <r>
    <s v="P3212"/>
    <d v="2024-06-04T17:27:00"/>
    <s v="M"/>
    <n v="15"/>
    <s v="African American"/>
    <s v="None"/>
    <b v="0"/>
    <m/>
    <x v="7"/>
    <b v="0"/>
    <x v="0"/>
    <s v="Jun"/>
    <x v="6"/>
    <x v="3"/>
    <s v="15-29"/>
    <s v="16-30"/>
    <n v="1"/>
    <n v="0"/>
    <n v="0"/>
    <x v="0"/>
  </r>
  <r>
    <s v="P3213"/>
    <d v="2024-04-21T10:39:00"/>
    <s v="M"/>
    <n v="24"/>
    <s v="African American"/>
    <s v="None"/>
    <b v="0"/>
    <m/>
    <x v="48"/>
    <b v="0"/>
    <x v="0"/>
    <s v="Apr"/>
    <x v="3"/>
    <x v="1"/>
    <s v="15-29"/>
    <s v="16-30"/>
    <n v="1"/>
    <n v="0"/>
    <n v="0"/>
    <x v="0"/>
  </r>
  <r>
    <s v="P3214"/>
    <d v="2023-12-16T14:55:00"/>
    <s v="M"/>
    <n v="31"/>
    <s v="African American"/>
    <s v="None"/>
    <b v="0"/>
    <m/>
    <x v="48"/>
    <b v="0"/>
    <x v="1"/>
    <s v="Dec"/>
    <x v="1"/>
    <x v="6"/>
    <s v="30-44"/>
    <s v="16-30"/>
    <n v="1"/>
    <n v="0"/>
    <n v="0"/>
    <x v="0"/>
  </r>
  <r>
    <s v="P3215"/>
    <d v="2024-08-28T14:41:00"/>
    <s v="M"/>
    <n v="56"/>
    <s v="African American"/>
    <s v="None"/>
    <b v="0"/>
    <m/>
    <x v="37"/>
    <b v="0"/>
    <x v="0"/>
    <s v="Aug"/>
    <x v="0"/>
    <x v="6"/>
    <s v="45-59"/>
    <s v="31-45"/>
    <n v="0"/>
    <n v="0"/>
    <n v="0"/>
    <x v="0"/>
  </r>
  <r>
    <s v="P3216"/>
    <d v="2023-09-02T03:47:00"/>
    <s v="M"/>
    <n v="57"/>
    <s v="African American"/>
    <s v="None"/>
    <b v="0"/>
    <m/>
    <x v="37"/>
    <b v="0"/>
    <x v="1"/>
    <s v="Sep"/>
    <x v="1"/>
    <x v="5"/>
    <s v="45-59"/>
    <s v="31-45"/>
    <n v="0"/>
    <n v="0"/>
    <n v="0"/>
    <x v="0"/>
  </r>
  <r>
    <s v="P3217"/>
    <d v="2023-06-13T13:36:00"/>
    <s v="M"/>
    <n v="39"/>
    <s v="African American"/>
    <s v="None"/>
    <b v="0"/>
    <m/>
    <x v="22"/>
    <b v="0"/>
    <x v="1"/>
    <s v="Jun"/>
    <x v="6"/>
    <x v="6"/>
    <s v="30-44"/>
    <s v="31-45"/>
    <n v="0"/>
    <n v="0"/>
    <n v="0"/>
    <x v="0"/>
  </r>
  <r>
    <s v="P3218"/>
    <d v="2024-04-29T14:09:00"/>
    <s v="M"/>
    <n v="30"/>
    <s v="African American"/>
    <s v="None"/>
    <b v="0"/>
    <m/>
    <x v="40"/>
    <b v="0"/>
    <x v="0"/>
    <s v="Apr"/>
    <x v="4"/>
    <x v="6"/>
    <s v="30-44"/>
    <s v="31-45"/>
    <n v="0"/>
    <n v="0"/>
    <n v="0"/>
    <x v="0"/>
  </r>
  <r>
    <s v="P3219"/>
    <d v="2024-04-16T05:47:00"/>
    <s v="M"/>
    <n v="53"/>
    <s v="African American"/>
    <s v="None"/>
    <b v="0"/>
    <m/>
    <x v="17"/>
    <b v="0"/>
    <x v="0"/>
    <s v="Apr"/>
    <x v="6"/>
    <x v="5"/>
    <s v="45-59"/>
    <s v="31-45"/>
    <n v="0"/>
    <n v="0"/>
    <n v="0"/>
    <x v="0"/>
  </r>
  <r>
    <s v="P3220"/>
    <d v="2024-04-10T09:41:00"/>
    <s v="M"/>
    <n v="17"/>
    <s v="African American"/>
    <s v="None"/>
    <b v="0"/>
    <m/>
    <x v="32"/>
    <b v="0"/>
    <x v="0"/>
    <s v="Apr"/>
    <x v="0"/>
    <x v="1"/>
    <s v="15-29"/>
    <s v="46-60"/>
    <n v="0"/>
    <n v="0"/>
    <n v="0"/>
    <x v="0"/>
  </r>
  <r>
    <s v="P3221"/>
    <d v="2023-07-17T00:36:00"/>
    <s v="M"/>
    <n v="38"/>
    <s v="African American"/>
    <s v="None"/>
    <b v="0"/>
    <m/>
    <x v="7"/>
    <b v="0"/>
    <x v="1"/>
    <s v="Jul"/>
    <x v="4"/>
    <x v="4"/>
    <s v="30-44"/>
    <s v="16-30"/>
    <n v="1"/>
    <n v="0"/>
    <n v="0"/>
    <x v="0"/>
  </r>
  <r>
    <s v="P3222"/>
    <d v="2023-10-03T01:03:00"/>
    <s v="M"/>
    <n v="20"/>
    <s v="African American"/>
    <s v="None"/>
    <b v="0"/>
    <m/>
    <x v="48"/>
    <b v="0"/>
    <x v="1"/>
    <s v="Oct"/>
    <x v="6"/>
    <x v="4"/>
    <s v="15-29"/>
    <s v="16-30"/>
    <n v="1"/>
    <n v="0"/>
    <n v="0"/>
    <x v="0"/>
  </r>
  <r>
    <s v="P3223"/>
    <d v="2023-08-01T09:44:00"/>
    <s v="M"/>
    <n v="38"/>
    <s v="African American"/>
    <s v="None"/>
    <b v="0"/>
    <m/>
    <x v="3"/>
    <b v="0"/>
    <x v="1"/>
    <s v="Aug"/>
    <x v="6"/>
    <x v="1"/>
    <s v="30-44"/>
    <s v="31-45"/>
    <n v="0"/>
    <n v="0"/>
    <n v="0"/>
    <x v="0"/>
  </r>
  <r>
    <s v="P3224"/>
    <d v="2024-02-14T09:38:00"/>
    <s v="M"/>
    <n v="50"/>
    <s v="African American"/>
    <s v="None"/>
    <b v="0"/>
    <m/>
    <x v="10"/>
    <b v="0"/>
    <x v="0"/>
    <s v="Feb"/>
    <x v="0"/>
    <x v="1"/>
    <s v="45-59"/>
    <s v="31-45"/>
    <n v="0"/>
    <n v="0"/>
    <n v="0"/>
    <x v="0"/>
  </r>
  <r>
    <s v="P3225"/>
    <d v="2023-05-11T16:41:00"/>
    <s v="M"/>
    <n v="73"/>
    <s v="African American"/>
    <s v="None"/>
    <b v="0"/>
    <m/>
    <x v="0"/>
    <b v="0"/>
    <x v="1"/>
    <s v="May"/>
    <x v="2"/>
    <x v="3"/>
    <s v="60-74"/>
    <s v="31-45"/>
    <n v="0"/>
    <n v="0"/>
    <n v="0"/>
    <x v="0"/>
  </r>
  <r>
    <s v="P3226"/>
    <d v="2023-12-19T07:34:00"/>
    <s v="M"/>
    <n v="9"/>
    <s v="African American"/>
    <s v="None"/>
    <b v="0"/>
    <m/>
    <x v="20"/>
    <b v="0"/>
    <x v="1"/>
    <s v="Dec"/>
    <x v="6"/>
    <x v="0"/>
    <s v="0-14"/>
    <s v="16-30"/>
    <n v="1"/>
    <n v="0"/>
    <n v="0"/>
    <x v="0"/>
  </r>
  <r>
    <s v="P3227"/>
    <d v="2024-07-16T04:53:00"/>
    <s v="M"/>
    <n v="55"/>
    <s v="African American"/>
    <s v="None"/>
    <b v="0"/>
    <m/>
    <x v="24"/>
    <b v="0"/>
    <x v="0"/>
    <s v="Jul"/>
    <x v="6"/>
    <x v="5"/>
    <s v="45-59"/>
    <s v="16-30"/>
    <n v="1"/>
    <n v="0"/>
    <n v="0"/>
    <x v="0"/>
  </r>
  <r>
    <s v="P3228"/>
    <d v="2024-10-18T10:28:00"/>
    <s v="M"/>
    <n v="55"/>
    <s v="African American"/>
    <s v="None"/>
    <b v="0"/>
    <m/>
    <x v="48"/>
    <b v="0"/>
    <x v="0"/>
    <s v="Oct"/>
    <x v="5"/>
    <x v="1"/>
    <s v="45-59"/>
    <s v="16-30"/>
    <n v="1"/>
    <n v="0"/>
    <n v="0"/>
    <x v="0"/>
  </r>
  <r>
    <s v="P3229"/>
    <d v="2023-05-06T06:59:00"/>
    <s v="M"/>
    <n v="1"/>
    <s v="African American"/>
    <s v="None"/>
    <b v="0"/>
    <m/>
    <x v="0"/>
    <b v="0"/>
    <x v="1"/>
    <s v="May"/>
    <x v="1"/>
    <x v="0"/>
    <s v="0-14"/>
    <s v="31-45"/>
    <n v="0"/>
    <n v="0"/>
    <n v="0"/>
    <x v="0"/>
  </r>
  <r>
    <s v="P3230"/>
    <d v="2024-05-15T12:21:00"/>
    <s v="M"/>
    <n v="56"/>
    <s v="African American"/>
    <s v="None"/>
    <b v="0"/>
    <m/>
    <x v="33"/>
    <b v="0"/>
    <x v="0"/>
    <s v="May"/>
    <x v="0"/>
    <x v="6"/>
    <s v="45-59"/>
    <s v="31-45"/>
    <n v="0"/>
    <n v="0"/>
    <n v="0"/>
    <x v="0"/>
  </r>
  <r>
    <s v="P3231"/>
    <d v="2023-06-12T22:46:00"/>
    <s v="M"/>
    <n v="20"/>
    <s v="African American"/>
    <s v="None"/>
    <b v="0"/>
    <m/>
    <x v="27"/>
    <b v="0"/>
    <x v="1"/>
    <s v="Jun"/>
    <x v="4"/>
    <x v="2"/>
    <s v="15-29"/>
    <s v="46-60"/>
    <n v="0"/>
    <n v="0"/>
    <n v="0"/>
    <x v="0"/>
  </r>
  <r>
    <s v="P3232"/>
    <d v="2024-01-14T01:43:00"/>
    <s v="M"/>
    <n v="38"/>
    <s v="African American"/>
    <s v="None"/>
    <b v="0"/>
    <m/>
    <x v="14"/>
    <b v="0"/>
    <x v="0"/>
    <s v="Jan"/>
    <x v="3"/>
    <x v="4"/>
    <s v="30-44"/>
    <s v="46-60"/>
    <n v="0"/>
    <n v="0"/>
    <n v="0"/>
    <x v="0"/>
  </r>
  <r>
    <s v="P3233"/>
    <d v="2024-03-16T06:21:00"/>
    <s v="M"/>
    <n v="39"/>
    <s v="African American"/>
    <s v="None"/>
    <b v="0"/>
    <m/>
    <x v="14"/>
    <b v="0"/>
    <x v="0"/>
    <s v="Mar"/>
    <x v="1"/>
    <x v="0"/>
    <s v="30-44"/>
    <s v="46-60"/>
    <n v="0"/>
    <n v="0"/>
    <n v="0"/>
    <x v="0"/>
  </r>
  <r>
    <s v="P3234"/>
    <d v="2023-09-23T08:02:00"/>
    <s v="M"/>
    <n v="28"/>
    <s v="African American"/>
    <s v="None"/>
    <b v="0"/>
    <m/>
    <x v="34"/>
    <b v="0"/>
    <x v="1"/>
    <s v="Sep"/>
    <x v="1"/>
    <x v="0"/>
    <s v="15-29"/>
    <s v="0-15"/>
    <n v="1"/>
    <n v="0"/>
    <n v="0"/>
    <x v="0"/>
  </r>
  <r>
    <s v="P3235"/>
    <d v="2024-10-11T11:12:00"/>
    <s v="M"/>
    <n v="30"/>
    <s v="African American"/>
    <s v="None"/>
    <b v="0"/>
    <m/>
    <x v="34"/>
    <b v="0"/>
    <x v="0"/>
    <s v="Oct"/>
    <x v="5"/>
    <x v="1"/>
    <s v="30-44"/>
    <s v="0-15"/>
    <n v="1"/>
    <n v="0"/>
    <n v="0"/>
    <x v="0"/>
  </r>
  <r>
    <s v="P3236"/>
    <d v="2023-09-10T22:45:00"/>
    <s v="M"/>
    <n v="57"/>
    <s v="African American"/>
    <s v="None"/>
    <b v="0"/>
    <m/>
    <x v="10"/>
    <b v="0"/>
    <x v="1"/>
    <s v="Sep"/>
    <x v="3"/>
    <x v="2"/>
    <s v="45-59"/>
    <s v="31-45"/>
    <n v="0"/>
    <n v="0"/>
    <n v="0"/>
    <x v="0"/>
  </r>
  <r>
    <s v="P3237"/>
    <d v="2023-12-04T00:28:00"/>
    <s v="M"/>
    <n v="11"/>
    <s v="African American"/>
    <s v="None"/>
    <b v="0"/>
    <m/>
    <x v="9"/>
    <b v="0"/>
    <x v="1"/>
    <s v="Dec"/>
    <x v="4"/>
    <x v="4"/>
    <s v="0-14"/>
    <s v="46-60"/>
    <n v="0"/>
    <n v="0"/>
    <n v="0"/>
    <x v="0"/>
  </r>
  <r>
    <s v="P3238"/>
    <d v="2023-10-05T09:27:00"/>
    <s v="M"/>
    <n v="51"/>
    <s v="African American"/>
    <s v="None"/>
    <b v="0"/>
    <m/>
    <x v="2"/>
    <b v="0"/>
    <x v="1"/>
    <s v="Oct"/>
    <x v="2"/>
    <x v="1"/>
    <s v="45-59"/>
    <s v="46-60"/>
    <n v="0"/>
    <n v="0"/>
    <n v="0"/>
    <x v="0"/>
  </r>
  <r>
    <s v="P3239"/>
    <d v="2024-10-07T09:27:00"/>
    <s v="M"/>
    <n v="22"/>
    <s v="African American"/>
    <s v="None"/>
    <b v="0"/>
    <m/>
    <x v="39"/>
    <b v="0"/>
    <x v="0"/>
    <s v="Oct"/>
    <x v="4"/>
    <x v="1"/>
    <s v="15-29"/>
    <s v="0-15"/>
    <n v="1"/>
    <n v="0"/>
    <n v="0"/>
    <x v="0"/>
  </r>
  <r>
    <s v="P3240"/>
    <d v="2023-09-25T09:01:00"/>
    <s v="M"/>
    <n v="32"/>
    <s v="African American"/>
    <s v="None"/>
    <b v="0"/>
    <m/>
    <x v="12"/>
    <b v="0"/>
    <x v="1"/>
    <s v="Sep"/>
    <x v="4"/>
    <x v="1"/>
    <s v="30-44"/>
    <s v="31-45"/>
    <n v="0"/>
    <n v="0"/>
    <n v="0"/>
    <x v="0"/>
  </r>
  <r>
    <s v="P3241"/>
    <d v="2024-04-30T11:52:00"/>
    <s v="M"/>
    <n v="10"/>
    <s v="African American"/>
    <s v="None"/>
    <b v="0"/>
    <m/>
    <x v="24"/>
    <b v="0"/>
    <x v="0"/>
    <s v="Apr"/>
    <x v="6"/>
    <x v="1"/>
    <s v="0-14"/>
    <s v="16-30"/>
    <n v="1"/>
    <n v="0"/>
    <n v="0"/>
    <x v="0"/>
  </r>
  <r>
    <s v="P3242"/>
    <d v="2023-09-08T08:52:00"/>
    <s v="M"/>
    <n v="63"/>
    <s v="African American"/>
    <s v="None"/>
    <b v="0"/>
    <m/>
    <x v="7"/>
    <b v="0"/>
    <x v="1"/>
    <s v="Sep"/>
    <x v="5"/>
    <x v="0"/>
    <s v="60-74"/>
    <s v="16-30"/>
    <n v="1"/>
    <n v="0"/>
    <n v="0"/>
    <x v="0"/>
  </r>
  <r>
    <s v="P3243"/>
    <d v="2023-05-30T05:50:00"/>
    <s v="M"/>
    <n v="2"/>
    <s v="African American"/>
    <s v="None"/>
    <b v="0"/>
    <m/>
    <x v="48"/>
    <b v="0"/>
    <x v="1"/>
    <s v="May"/>
    <x v="6"/>
    <x v="5"/>
    <s v="0-14"/>
    <s v="16-30"/>
    <n v="1"/>
    <n v="0"/>
    <n v="0"/>
    <x v="0"/>
  </r>
  <r>
    <s v="P3244"/>
    <d v="2023-06-13T01:49:00"/>
    <s v="M"/>
    <n v="59"/>
    <s v="African American"/>
    <s v="None"/>
    <b v="0"/>
    <m/>
    <x v="22"/>
    <b v="0"/>
    <x v="1"/>
    <s v="Jun"/>
    <x v="6"/>
    <x v="4"/>
    <s v="45-59"/>
    <s v="31-45"/>
    <n v="0"/>
    <n v="0"/>
    <n v="0"/>
    <x v="0"/>
  </r>
  <r>
    <s v="P3245"/>
    <d v="2023-09-16T05:02:00"/>
    <s v="M"/>
    <n v="59"/>
    <s v="African American"/>
    <s v="None"/>
    <b v="0"/>
    <m/>
    <x v="0"/>
    <b v="0"/>
    <x v="1"/>
    <s v="Sep"/>
    <x v="1"/>
    <x v="5"/>
    <s v="45-59"/>
    <s v="31-45"/>
    <n v="0"/>
    <n v="0"/>
    <n v="0"/>
    <x v="0"/>
  </r>
  <r>
    <s v="P3246"/>
    <d v="2023-06-16T18:00:00"/>
    <s v="M"/>
    <n v="48"/>
    <s v="African American"/>
    <s v="None"/>
    <b v="0"/>
    <m/>
    <x v="6"/>
    <b v="0"/>
    <x v="1"/>
    <s v="Jun"/>
    <x v="5"/>
    <x v="7"/>
    <s v="45-59"/>
    <s v="31-45"/>
    <n v="0"/>
    <n v="0"/>
    <n v="0"/>
    <x v="0"/>
  </r>
  <r>
    <s v="P3247"/>
    <d v="2024-02-20T05:33:00"/>
    <s v="M"/>
    <n v="66"/>
    <s v="African American"/>
    <s v="None"/>
    <b v="0"/>
    <m/>
    <x v="24"/>
    <b v="0"/>
    <x v="0"/>
    <s v="Feb"/>
    <x v="6"/>
    <x v="5"/>
    <s v="60-74"/>
    <s v="16-30"/>
    <n v="1"/>
    <n v="0"/>
    <n v="0"/>
    <x v="0"/>
  </r>
  <r>
    <s v="P3248"/>
    <d v="2024-02-05T03:57:00"/>
    <s v="M"/>
    <n v="46"/>
    <s v="African American"/>
    <s v="None"/>
    <b v="0"/>
    <m/>
    <x v="44"/>
    <b v="0"/>
    <x v="0"/>
    <s v="Feb"/>
    <x v="4"/>
    <x v="5"/>
    <s v="45-59"/>
    <s v="31-45"/>
    <n v="0"/>
    <n v="0"/>
    <n v="0"/>
    <x v="0"/>
  </r>
  <r>
    <s v="P3249"/>
    <d v="2024-10-03T14:23:00"/>
    <s v="M"/>
    <n v="3"/>
    <s v="African American"/>
    <s v="None"/>
    <b v="0"/>
    <m/>
    <x v="6"/>
    <b v="0"/>
    <x v="0"/>
    <s v="Oct"/>
    <x v="2"/>
    <x v="6"/>
    <s v="0-14"/>
    <s v="31-45"/>
    <n v="0"/>
    <n v="0"/>
    <n v="0"/>
    <x v="0"/>
  </r>
  <r>
    <s v="P3250"/>
    <d v="2023-04-05T16:56:00"/>
    <s v="M"/>
    <n v="48"/>
    <s v="African American"/>
    <s v="None"/>
    <b v="0"/>
    <m/>
    <x v="12"/>
    <b v="0"/>
    <x v="1"/>
    <s v="Apr"/>
    <x v="0"/>
    <x v="3"/>
    <s v="45-59"/>
    <s v="31-45"/>
    <n v="0"/>
    <n v="0"/>
    <n v="0"/>
    <x v="0"/>
  </r>
  <r>
    <s v="P3251"/>
    <d v="2024-03-25T10:45:00"/>
    <s v="M"/>
    <n v="33"/>
    <s v="African American"/>
    <s v="None"/>
    <b v="0"/>
    <m/>
    <x v="43"/>
    <b v="0"/>
    <x v="0"/>
    <s v="Mar"/>
    <x v="4"/>
    <x v="1"/>
    <s v="30-44"/>
    <s v="46-60"/>
    <n v="0"/>
    <n v="0"/>
    <n v="0"/>
    <x v="0"/>
  </r>
  <r>
    <s v="P3252"/>
    <d v="2024-01-14T19:20:00"/>
    <s v="M"/>
    <n v="67"/>
    <s v="African American"/>
    <s v="None"/>
    <b v="0"/>
    <m/>
    <x v="49"/>
    <b v="0"/>
    <x v="0"/>
    <s v="Jan"/>
    <x v="3"/>
    <x v="7"/>
    <s v="60-74"/>
    <s v="46-60"/>
    <n v="0"/>
    <n v="0"/>
    <n v="0"/>
    <x v="0"/>
  </r>
  <r>
    <s v="P3253"/>
    <d v="2024-10-03T07:06:00"/>
    <s v="M"/>
    <n v="73"/>
    <s v="African American"/>
    <s v="None"/>
    <b v="0"/>
    <m/>
    <x v="28"/>
    <b v="0"/>
    <x v="0"/>
    <s v="Oct"/>
    <x v="2"/>
    <x v="0"/>
    <s v="60-74"/>
    <s v="16-30"/>
    <n v="1"/>
    <n v="0"/>
    <n v="0"/>
    <x v="0"/>
  </r>
  <r>
    <s v="P3254"/>
    <d v="2024-03-28T09:46:00"/>
    <s v="M"/>
    <n v="31"/>
    <s v="African American"/>
    <s v="None"/>
    <b v="0"/>
    <m/>
    <x v="6"/>
    <b v="0"/>
    <x v="0"/>
    <s v="Mar"/>
    <x v="2"/>
    <x v="1"/>
    <s v="30-44"/>
    <s v="31-45"/>
    <n v="0"/>
    <n v="0"/>
    <n v="0"/>
    <x v="0"/>
  </r>
  <r>
    <s v="P3255"/>
    <d v="2023-04-14T20:47:00"/>
    <s v="M"/>
    <n v="61"/>
    <s v="African American"/>
    <s v="None"/>
    <b v="0"/>
    <m/>
    <x v="50"/>
    <b v="0"/>
    <x v="1"/>
    <s v="Apr"/>
    <x v="5"/>
    <x v="7"/>
    <s v="60-74"/>
    <s v="31-45"/>
    <n v="0"/>
    <n v="0"/>
    <n v="0"/>
    <x v="0"/>
  </r>
  <r>
    <s v="P3256"/>
    <d v="2023-07-24T20:42:00"/>
    <s v="M"/>
    <n v="75"/>
    <s v="African American"/>
    <s v="None"/>
    <b v="0"/>
    <m/>
    <x v="23"/>
    <b v="0"/>
    <x v="1"/>
    <s v="Jul"/>
    <x v="4"/>
    <x v="7"/>
    <s v="75+"/>
    <s v="46-60"/>
    <n v="0"/>
    <n v="0"/>
    <n v="0"/>
    <x v="0"/>
  </r>
  <r>
    <s v="P3257"/>
    <d v="2024-08-24T00:15:00"/>
    <s v="M"/>
    <n v="34"/>
    <s v="African American"/>
    <s v="None"/>
    <b v="0"/>
    <m/>
    <x v="25"/>
    <b v="0"/>
    <x v="0"/>
    <s v="Aug"/>
    <x v="1"/>
    <x v="4"/>
    <s v="30-44"/>
    <s v="46-60"/>
    <n v="0"/>
    <n v="0"/>
    <n v="0"/>
    <x v="0"/>
  </r>
  <r>
    <s v="P3258"/>
    <d v="2023-11-23T22:59:00"/>
    <s v="M"/>
    <n v="66"/>
    <s v="African American"/>
    <s v="None"/>
    <b v="0"/>
    <m/>
    <x v="21"/>
    <b v="0"/>
    <x v="1"/>
    <s v="Nov"/>
    <x v="2"/>
    <x v="2"/>
    <s v="60-74"/>
    <s v="46-60"/>
    <n v="0"/>
    <n v="0"/>
    <n v="0"/>
    <x v="0"/>
  </r>
  <r>
    <s v="P3259"/>
    <d v="2023-09-21T04:47:00"/>
    <s v="M"/>
    <n v="51"/>
    <s v="African American"/>
    <s v="None"/>
    <b v="0"/>
    <m/>
    <x v="39"/>
    <b v="0"/>
    <x v="1"/>
    <s v="Sep"/>
    <x v="2"/>
    <x v="5"/>
    <s v="45-59"/>
    <s v="0-15"/>
    <n v="1"/>
    <n v="0"/>
    <n v="0"/>
    <x v="0"/>
  </r>
  <r>
    <s v="P3260"/>
    <d v="2024-02-16T23:01:00"/>
    <s v="M"/>
    <n v="68"/>
    <s v="African American"/>
    <s v="None"/>
    <b v="0"/>
    <m/>
    <x v="31"/>
    <b v="0"/>
    <x v="0"/>
    <s v="Feb"/>
    <x v="5"/>
    <x v="2"/>
    <s v="60-74"/>
    <s v="16-30"/>
    <n v="1"/>
    <n v="0"/>
    <n v="0"/>
    <x v="0"/>
  </r>
  <r>
    <s v="P3261"/>
    <d v="2023-05-26T11:06:00"/>
    <s v="M"/>
    <n v="22"/>
    <s v="African American"/>
    <s v="None"/>
    <b v="0"/>
    <m/>
    <x v="3"/>
    <b v="0"/>
    <x v="1"/>
    <s v="May"/>
    <x v="5"/>
    <x v="1"/>
    <s v="15-29"/>
    <s v="31-45"/>
    <n v="0"/>
    <n v="0"/>
    <n v="0"/>
    <x v="0"/>
  </r>
  <r>
    <s v="P3262"/>
    <d v="2024-02-21T18:13:00"/>
    <s v="M"/>
    <n v="34"/>
    <s v="African American"/>
    <s v="None"/>
    <b v="0"/>
    <m/>
    <x v="0"/>
    <b v="0"/>
    <x v="0"/>
    <s v="Feb"/>
    <x v="0"/>
    <x v="7"/>
    <s v="30-44"/>
    <s v="31-45"/>
    <n v="0"/>
    <n v="0"/>
    <n v="0"/>
    <x v="0"/>
  </r>
  <r>
    <s v="P3263"/>
    <d v="2024-07-02T18:02:00"/>
    <s v="M"/>
    <n v="25"/>
    <s v="African American"/>
    <s v="None"/>
    <b v="0"/>
    <m/>
    <x v="12"/>
    <b v="0"/>
    <x v="0"/>
    <s v="Jul"/>
    <x v="6"/>
    <x v="7"/>
    <s v="15-29"/>
    <s v="31-45"/>
    <n v="0"/>
    <n v="0"/>
    <n v="0"/>
    <x v="0"/>
  </r>
  <r>
    <s v="P3264"/>
    <d v="2024-08-27T03:43:00"/>
    <s v="M"/>
    <n v="62"/>
    <s v="African American"/>
    <s v="None"/>
    <b v="0"/>
    <m/>
    <x v="12"/>
    <b v="0"/>
    <x v="0"/>
    <s v="Aug"/>
    <x v="6"/>
    <x v="5"/>
    <s v="60-74"/>
    <s v="31-45"/>
    <n v="0"/>
    <n v="0"/>
    <n v="0"/>
    <x v="0"/>
  </r>
  <r>
    <s v="P3265"/>
    <d v="2024-03-14T06:50:00"/>
    <s v="M"/>
    <n v="76"/>
    <s v="African American"/>
    <s v="None"/>
    <b v="0"/>
    <m/>
    <x v="47"/>
    <b v="0"/>
    <x v="0"/>
    <s v="Mar"/>
    <x v="2"/>
    <x v="0"/>
    <s v="75+"/>
    <s v="46-60"/>
    <n v="0"/>
    <n v="0"/>
    <n v="0"/>
    <x v="0"/>
  </r>
  <r>
    <s v="P3266"/>
    <d v="2024-06-23T06:16:00"/>
    <s v="M"/>
    <n v="18"/>
    <s v="African American"/>
    <s v="None"/>
    <b v="0"/>
    <m/>
    <x v="21"/>
    <b v="0"/>
    <x v="0"/>
    <s v="Jun"/>
    <x v="3"/>
    <x v="0"/>
    <s v="15-29"/>
    <s v="46-60"/>
    <n v="0"/>
    <n v="0"/>
    <n v="0"/>
    <x v="0"/>
  </r>
  <r>
    <s v="P3267"/>
    <d v="2024-04-09T12:03:00"/>
    <s v="M"/>
    <n v="63"/>
    <s v="African American"/>
    <s v="None"/>
    <b v="0"/>
    <m/>
    <x v="35"/>
    <b v="0"/>
    <x v="0"/>
    <s v="Apr"/>
    <x v="6"/>
    <x v="6"/>
    <s v="60-74"/>
    <s v="16-30"/>
    <n v="1"/>
    <n v="0"/>
    <n v="0"/>
    <x v="0"/>
  </r>
  <r>
    <s v="P3268"/>
    <d v="2023-10-22T14:55:00"/>
    <s v="M"/>
    <n v="65"/>
    <s v="African American"/>
    <s v="None"/>
    <b v="0"/>
    <m/>
    <x v="35"/>
    <b v="0"/>
    <x v="1"/>
    <s v="Oct"/>
    <x v="3"/>
    <x v="6"/>
    <s v="60-74"/>
    <s v="16-30"/>
    <n v="1"/>
    <n v="0"/>
    <n v="0"/>
    <x v="0"/>
  </r>
  <r>
    <s v="P3269"/>
    <d v="2023-09-07T07:05:00"/>
    <s v="M"/>
    <n v="29"/>
    <s v="African American"/>
    <s v="None"/>
    <b v="0"/>
    <m/>
    <x v="18"/>
    <b v="0"/>
    <x v="1"/>
    <s v="Sep"/>
    <x v="2"/>
    <x v="0"/>
    <s v="15-29"/>
    <s v="16-30"/>
    <n v="1"/>
    <n v="0"/>
    <n v="0"/>
    <x v="0"/>
  </r>
  <r>
    <s v="P3270"/>
    <d v="2024-03-30T17:54:00"/>
    <s v="M"/>
    <n v="52"/>
    <s v="African American"/>
    <s v="None"/>
    <b v="0"/>
    <m/>
    <x v="1"/>
    <b v="0"/>
    <x v="0"/>
    <s v="Mar"/>
    <x v="1"/>
    <x v="3"/>
    <s v="45-59"/>
    <s v="16-30"/>
    <n v="1"/>
    <n v="0"/>
    <n v="0"/>
    <x v="0"/>
  </r>
  <r>
    <s v="P3271"/>
    <d v="2023-04-26T21:57:00"/>
    <s v="M"/>
    <n v="71"/>
    <s v="African American"/>
    <s v="None"/>
    <b v="0"/>
    <m/>
    <x v="19"/>
    <b v="0"/>
    <x v="1"/>
    <s v="Apr"/>
    <x v="0"/>
    <x v="2"/>
    <s v="60-74"/>
    <s v="16-30"/>
    <n v="1"/>
    <n v="0"/>
    <n v="0"/>
    <x v="0"/>
  </r>
  <r>
    <s v="P3272"/>
    <d v="2024-05-25T02:36:00"/>
    <s v="M"/>
    <n v="45"/>
    <s v="African American"/>
    <s v="None"/>
    <b v="0"/>
    <m/>
    <x v="3"/>
    <b v="0"/>
    <x v="0"/>
    <s v="May"/>
    <x v="1"/>
    <x v="4"/>
    <s v="45-59"/>
    <s v="31-45"/>
    <n v="0"/>
    <n v="0"/>
    <n v="0"/>
    <x v="0"/>
  </r>
  <r>
    <s v="P3273"/>
    <d v="2024-01-30T11:53:00"/>
    <s v="M"/>
    <n v="14"/>
    <s v="African American"/>
    <s v="None"/>
    <b v="0"/>
    <m/>
    <x v="10"/>
    <b v="0"/>
    <x v="0"/>
    <s v="Jan"/>
    <x v="6"/>
    <x v="1"/>
    <s v="0-14"/>
    <s v="31-45"/>
    <n v="0"/>
    <n v="0"/>
    <n v="0"/>
    <x v="0"/>
  </r>
  <r>
    <s v="P3274"/>
    <d v="2024-01-14T09:34:00"/>
    <s v="M"/>
    <n v="2"/>
    <s v="African American"/>
    <s v="None"/>
    <b v="0"/>
    <m/>
    <x v="33"/>
    <b v="0"/>
    <x v="0"/>
    <s v="Jan"/>
    <x v="3"/>
    <x v="1"/>
    <s v="0-14"/>
    <s v="31-45"/>
    <n v="0"/>
    <n v="0"/>
    <n v="0"/>
    <x v="0"/>
  </r>
  <r>
    <s v="P3275"/>
    <d v="2023-09-17T20:28:00"/>
    <s v="M"/>
    <n v="59"/>
    <s v="African American"/>
    <s v="None"/>
    <b v="0"/>
    <m/>
    <x v="32"/>
    <b v="0"/>
    <x v="1"/>
    <s v="Sep"/>
    <x v="3"/>
    <x v="7"/>
    <s v="45-59"/>
    <s v="46-60"/>
    <n v="0"/>
    <n v="0"/>
    <n v="0"/>
    <x v="0"/>
  </r>
  <r>
    <s v="P3276"/>
    <d v="2023-08-26T08:18:00"/>
    <s v="M"/>
    <n v="20"/>
    <s v="African American"/>
    <s v="None"/>
    <b v="0"/>
    <m/>
    <x v="13"/>
    <b v="0"/>
    <x v="1"/>
    <s v="Aug"/>
    <x v="1"/>
    <x v="0"/>
    <s v="15-29"/>
    <s v="46-60"/>
    <n v="0"/>
    <n v="0"/>
    <n v="0"/>
    <x v="0"/>
  </r>
  <r>
    <s v="P3277"/>
    <d v="2024-06-30T08:31:00"/>
    <s v="M"/>
    <n v="47"/>
    <s v="African American"/>
    <s v="None"/>
    <b v="0"/>
    <m/>
    <x v="9"/>
    <b v="0"/>
    <x v="0"/>
    <s v="Jun"/>
    <x v="3"/>
    <x v="0"/>
    <s v="45-59"/>
    <s v="46-60"/>
    <n v="0"/>
    <n v="0"/>
    <n v="0"/>
    <x v="0"/>
  </r>
  <r>
    <s v="P3278"/>
    <d v="2023-07-11T07:20:00"/>
    <s v="M"/>
    <n v="19"/>
    <s v="African American"/>
    <s v="None"/>
    <b v="0"/>
    <m/>
    <x v="36"/>
    <b v="0"/>
    <x v="1"/>
    <s v="Jul"/>
    <x v="6"/>
    <x v="0"/>
    <s v="15-29"/>
    <s v="16-30"/>
    <n v="1"/>
    <n v="0"/>
    <n v="0"/>
    <x v="0"/>
  </r>
  <r>
    <s v="P3279"/>
    <d v="2024-09-12T18:52:00"/>
    <s v="M"/>
    <n v="39"/>
    <s v="African American"/>
    <s v="None"/>
    <b v="0"/>
    <m/>
    <x v="31"/>
    <b v="0"/>
    <x v="0"/>
    <s v="Sep"/>
    <x v="2"/>
    <x v="7"/>
    <s v="30-44"/>
    <s v="16-30"/>
    <n v="1"/>
    <n v="0"/>
    <n v="0"/>
    <x v="0"/>
  </r>
  <r>
    <s v="P3280"/>
    <d v="2024-06-19T01:03:00"/>
    <s v="M"/>
    <n v="51"/>
    <s v="African American"/>
    <s v="None"/>
    <b v="0"/>
    <m/>
    <x v="46"/>
    <b v="0"/>
    <x v="0"/>
    <s v="Jun"/>
    <x v="0"/>
    <x v="4"/>
    <s v="45-59"/>
    <s v="16-30"/>
    <n v="1"/>
    <n v="0"/>
    <n v="0"/>
    <x v="0"/>
  </r>
  <r>
    <s v="P3281"/>
    <d v="2023-05-24T00:40:00"/>
    <s v="M"/>
    <n v="46"/>
    <s v="African American"/>
    <s v="None"/>
    <b v="0"/>
    <m/>
    <x v="50"/>
    <b v="0"/>
    <x v="1"/>
    <s v="May"/>
    <x v="0"/>
    <x v="4"/>
    <s v="45-59"/>
    <s v="31-45"/>
    <n v="0"/>
    <n v="0"/>
    <n v="0"/>
    <x v="0"/>
  </r>
  <r>
    <s v="P3282"/>
    <d v="2024-09-15T12:02:00"/>
    <s v="M"/>
    <n v="57"/>
    <s v="African American"/>
    <s v="None"/>
    <b v="0"/>
    <m/>
    <x v="12"/>
    <b v="0"/>
    <x v="0"/>
    <s v="Sep"/>
    <x v="3"/>
    <x v="6"/>
    <s v="45-59"/>
    <s v="31-45"/>
    <n v="0"/>
    <n v="0"/>
    <n v="0"/>
    <x v="0"/>
  </r>
  <r>
    <s v="P3283"/>
    <d v="2024-02-09T21:40:00"/>
    <s v="M"/>
    <n v="26"/>
    <s v="African American"/>
    <s v="None"/>
    <b v="0"/>
    <n v="0"/>
    <x v="13"/>
    <b v="0"/>
    <x v="0"/>
    <s v="Feb"/>
    <x v="5"/>
    <x v="2"/>
    <s v="15-29"/>
    <s v="46-60"/>
    <n v="0"/>
    <n v="0"/>
    <n v="0"/>
    <x v="0"/>
  </r>
  <r>
    <s v="P3284"/>
    <d v="2023-11-05T14:50:00"/>
    <s v="M"/>
    <n v="44"/>
    <s v="African American"/>
    <s v="None"/>
    <b v="0"/>
    <n v="0"/>
    <x v="1"/>
    <b v="0"/>
    <x v="1"/>
    <s v="Nov"/>
    <x v="3"/>
    <x v="6"/>
    <s v="30-44"/>
    <s v="16-30"/>
    <n v="1"/>
    <n v="0"/>
    <n v="0"/>
    <x v="0"/>
  </r>
  <r>
    <s v="P3285"/>
    <d v="2023-12-21T11:33:00"/>
    <s v="M"/>
    <n v="10"/>
    <s v="African American"/>
    <s v="None"/>
    <b v="0"/>
    <n v="0"/>
    <x v="19"/>
    <b v="0"/>
    <x v="1"/>
    <s v="Dec"/>
    <x v="2"/>
    <x v="1"/>
    <s v="0-14"/>
    <s v="16-30"/>
    <n v="1"/>
    <n v="0"/>
    <n v="0"/>
    <x v="0"/>
  </r>
  <r>
    <s v="P3286"/>
    <d v="2023-10-02T10:26:00"/>
    <s v="M"/>
    <n v="26"/>
    <s v="African American"/>
    <s v="None"/>
    <b v="0"/>
    <n v="0"/>
    <x v="30"/>
    <b v="0"/>
    <x v="1"/>
    <s v="Oct"/>
    <x v="4"/>
    <x v="1"/>
    <s v="15-29"/>
    <s v="0-15"/>
    <n v="1"/>
    <n v="0"/>
    <n v="0"/>
    <x v="0"/>
  </r>
  <r>
    <s v="P3287"/>
    <d v="2024-05-28T15:46:00"/>
    <s v="M"/>
    <n v="68"/>
    <s v="African American"/>
    <s v="None"/>
    <b v="0"/>
    <n v="1"/>
    <x v="50"/>
    <b v="0"/>
    <x v="0"/>
    <s v="May"/>
    <x v="6"/>
    <x v="3"/>
    <s v="60-74"/>
    <s v="31-45"/>
    <n v="0"/>
    <n v="0"/>
    <n v="0"/>
    <x v="0"/>
  </r>
  <r>
    <s v="P3288"/>
    <d v="2023-08-21T19:59:00"/>
    <s v="M"/>
    <n v="5"/>
    <s v="African American"/>
    <s v="None"/>
    <b v="0"/>
    <n v="1"/>
    <x v="5"/>
    <b v="0"/>
    <x v="1"/>
    <s v="Aug"/>
    <x v="4"/>
    <x v="7"/>
    <s v="0-14"/>
    <s v="46-60"/>
    <n v="0"/>
    <n v="0"/>
    <n v="0"/>
    <x v="0"/>
  </r>
  <r>
    <s v="P3289"/>
    <d v="2023-08-30T07:47:00"/>
    <s v="M"/>
    <n v="46"/>
    <s v="African American"/>
    <s v="None"/>
    <b v="0"/>
    <n v="1"/>
    <x v="17"/>
    <b v="0"/>
    <x v="1"/>
    <s v="Aug"/>
    <x v="0"/>
    <x v="0"/>
    <s v="45-59"/>
    <s v="31-45"/>
    <n v="0"/>
    <n v="0"/>
    <n v="0"/>
    <x v="0"/>
  </r>
  <r>
    <s v="P3290"/>
    <d v="2024-01-07T04:49:00"/>
    <s v="M"/>
    <n v="48"/>
    <s v="African American"/>
    <s v="None"/>
    <b v="0"/>
    <n v="1"/>
    <x v="17"/>
    <b v="0"/>
    <x v="0"/>
    <s v="Jan"/>
    <x v="3"/>
    <x v="5"/>
    <s v="45-59"/>
    <s v="31-45"/>
    <n v="0"/>
    <n v="0"/>
    <n v="0"/>
    <x v="0"/>
  </r>
  <r>
    <s v="P3291"/>
    <d v="2024-10-05T02:28:00"/>
    <s v="M"/>
    <n v="25"/>
    <s v="African American"/>
    <s v="None"/>
    <b v="0"/>
    <n v="2"/>
    <x v="34"/>
    <b v="0"/>
    <x v="0"/>
    <s v="Oct"/>
    <x v="1"/>
    <x v="4"/>
    <s v="15-29"/>
    <s v="0-15"/>
    <n v="1"/>
    <n v="0"/>
    <n v="0"/>
    <x v="0"/>
  </r>
  <r>
    <s v="P3292"/>
    <d v="2024-04-11T01:21:00"/>
    <s v="M"/>
    <n v="73"/>
    <s v="African American"/>
    <s v="None"/>
    <b v="0"/>
    <n v="2"/>
    <x v="21"/>
    <b v="0"/>
    <x v="0"/>
    <s v="Apr"/>
    <x v="2"/>
    <x v="4"/>
    <s v="60-74"/>
    <s v="46-60"/>
    <n v="0"/>
    <n v="0"/>
    <n v="0"/>
    <x v="0"/>
  </r>
  <r>
    <s v="P3293"/>
    <d v="2023-05-07T01:06:00"/>
    <s v="M"/>
    <n v="60"/>
    <s v="African American"/>
    <s v="None"/>
    <b v="0"/>
    <n v="2"/>
    <x v="35"/>
    <b v="0"/>
    <x v="1"/>
    <s v="May"/>
    <x v="3"/>
    <x v="4"/>
    <s v="60-74"/>
    <s v="16-30"/>
    <n v="1"/>
    <n v="0"/>
    <n v="0"/>
    <x v="0"/>
  </r>
  <r>
    <s v="P3294"/>
    <d v="2023-10-12T10:27:00"/>
    <s v="M"/>
    <n v="59"/>
    <s v="African American"/>
    <s v="None"/>
    <b v="0"/>
    <n v="2"/>
    <x v="21"/>
    <b v="0"/>
    <x v="1"/>
    <s v="Oct"/>
    <x v="2"/>
    <x v="1"/>
    <s v="45-59"/>
    <s v="46-60"/>
    <n v="0"/>
    <n v="0"/>
    <n v="0"/>
    <x v="0"/>
  </r>
  <r>
    <s v="P3295"/>
    <d v="2023-12-17T09:37:00"/>
    <s v="M"/>
    <n v="23"/>
    <s v="African American"/>
    <s v="None"/>
    <b v="0"/>
    <n v="3"/>
    <x v="10"/>
    <b v="0"/>
    <x v="1"/>
    <s v="Dec"/>
    <x v="3"/>
    <x v="1"/>
    <s v="15-29"/>
    <s v="31-45"/>
    <n v="0"/>
    <n v="0"/>
    <n v="0"/>
    <x v="0"/>
  </r>
  <r>
    <s v="P3296"/>
    <d v="2023-06-14T08:33:00"/>
    <s v="M"/>
    <n v="56"/>
    <s v="African American"/>
    <s v="None"/>
    <b v="0"/>
    <n v="3"/>
    <x v="38"/>
    <b v="0"/>
    <x v="1"/>
    <s v="Jun"/>
    <x v="0"/>
    <x v="0"/>
    <s v="45-59"/>
    <s v="0-15"/>
    <n v="1"/>
    <n v="0"/>
    <n v="0"/>
    <x v="0"/>
  </r>
  <r>
    <s v="P3297"/>
    <d v="2024-09-17T21:42:00"/>
    <s v="M"/>
    <n v="40"/>
    <s v="African American"/>
    <s v="None"/>
    <b v="0"/>
    <n v="3"/>
    <x v="15"/>
    <b v="0"/>
    <x v="0"/>
    <s v="Sep"/>
    <x v="6"/>
    <x v="2"/>
    <s v="30-44"/>
    <s v="31-45"/>
    <n v="0"/>
    <n v="0"/>
    <n v="0"/>
    <x v="0"/>
  </r>
  <r>
    <s v="P3298"/>
    <d v="2024-05-21T00:33:00"/>
    <s v="M"/>
    <n v="44"/>
    <s v="African American"/>
    <s v="None"/>
    <b v="0"/>
    <n v="3"/>
    <x v="21"/>
    <b v="0"/>
    <x v="0"/>
    <s v="May"/>
    <x v="6"/>
    <x v="4"/>
    <s v="30-44"/>
    <s v="46-60"/>
    <n v="0"/>
    <n v="0"/>
    <n v="0"/>
    <x v="0"/>
  </r>
  <r>
    <s v="P3299"/>
    <d v="2024-07-16T12:39:00"/>
    <s v="M"/>
    <n v="22"/>
    <s v="African American"/>
    <s v="None"/>
    <b v="0"/>
    <n v="3"/>
    <x v="5"/>
    <b v="0"/>
    <x v="0"/>
    <s v="Jul"/>
    <x v="6"/>
    <x v="6"/>
    <s v="15-29"/>
    <s v="46-60"/>
    <n v="0"/>
    <n v="0"/>
    <n v="0"/>
    <x v="0"/>
  </r>
  <r>
    <s v="P3300"/>
    <d v="2023-04-30T04:33:00"/>
    <s v="M"/>
    <n v="71"/>
    <s v="African American"/>
    <s v="None"/>
    <b v="0"/>
    <n v="3"/>
    <x v="45"/>
    <b v="0"/>
    <x v="1"/>
    <s v="Apr"/>
    <x v="3"/>
    <x v="5"/>
    <s v="60-74"/>
    <s v="16-30"/>
    <n v="1"/>
    <n v="0"/>
    <n v="0"/>
    <x v="0"/>
  </r>
  <r>
    <s v="P3301"/>
    <d v="2024-06-10T00:45:00"/>
    <s v="M"/>
    <n v="2"/>
    <s v="African American"/>
    <s v="None"/>
    <b v="0"/>
    <n v="3"/>
    <x v="7"/>
    <b v="0"/>
    <x v="0"/>
    <s v="Jun"/>
    <x v="4"/>
    <x v="4"/>
    <s v="0-14"/>
    <s v="16-30"/>
    <n v="1"/>
    <n v="0"/>
    <n v="0"/>
    <x v="0"/>
  </r>
  <r>
    <s v="P3302"/>
    <d v="2024-10-26T12:48:00"/>
    <s v="M"/>
    <n v="43"/>
    <s v="African American"/>
    <s v="None"/>
    <b v="0"/>
    <n v="4"/>
    <x v="7"/>
    <b v="0"/>
    <x v="0"/>
    <s v="Oct"/>
    <x v="1"/>
    <x v="6"/>
    <s v="30-44"/>
    <s v="16-30"/>
    <n v="1"/>
    <n v="0"/>
    <n v="0"/>
    <x v="0"/>
  </r>
  <r>
    <s v="P3303"/>
    <d v="2023-06-11T23:49:00"/>
    <s v="M"/>
    <n v="31"/>
    <s v="African American"/>
    <s v="None"/>
    <b v="0"/>
    <n v="4"/>
    <x v="8"/>
    <b v="0"/>
    <x v="1"/>
    <s v="Jun"/>
    <x v="3"/>
    <x v="2"/>
    <s v="30-44"/>
    <s v="31-45"/>
    <n v="0"/>
    <n v="0"/>
    <n v="0"/>
    <x v="0"/>
  </r>
  <r>
    <s v="P3304"/>
    <d v="2024-07-16T15:43:00"/>
    <s v="M"/>
    <n v="68"/>
    <s v="African American"/>
    <s v="None"/>
    <b v="0"/>
    <n v="4"/>
    <x v="7"/>
    <b v="0"/>
    <x v="0"/>
    <s v="Jul"/>
    <x v="6"/>
    <x v="3"/>
    <s v="60-74"/>
    <s v="16-30"/>
    <n v="1"/>
    <n v="0"/>
    <n v="0"/>
    <x v="0"/>
  </r>
  <r>
    <s v="P3305"/>
    <d v="2023-06-28T09:03:00"/>
    <s v="M"/>
    <n v="57"/>
    <s v="African American"/>
    <s v="None"/>
    <b v="0"/>
    <n v="4"/>
    <x v="26"/>
    <b v="0"/>
    <x v="1"/>
    <s v="Jun"/>
    <x v="0"/>
    <x v="1"/>
    <s v="45-59"/>
    <s v="31-45"/>
    <n v="0"/>
    <n v="0"/>
    <n v="0"/>
    <x v="0"/>
  </r>
  <r>
    <s v="P3306"/>
    <d v="2024-06-12T00:40:00"/>
    <s v="M"/>
    <n v="77"/>
    <s v="African American"/>
    <s v="None"/>
    <b v="0"/>
    <n v="4"/>
    <x v="44"/>
    <b v="0"/>
    <x v="0"/>
    <s v="Jun"/>
    <x v="0"/>
    <x v="4"/>
    <s v="75+"/>
    <s v="31-45"/>
    <n v="0"/>
    <n v="0"/>
    <n v="0"/>
    <x v="0"/>
  </r>
  <r>
    <s v="P3307"/>
    <d v="2024-03-26T17:33:00"/>
    <s v="M"/>
    <n v="17"/>
    <s v="African American"/>
    <s v="None"/>
    <b v="0"/>
    <n v="4"/>
    <x v="6"/>
    <b v="0"/>
    <x v="0"/>
    <s v="Mar"/>
    <x v="6"/>
    <x v="3"/>
    <s v="15-29"/>
    <s v="31-45"/>
    <n v="0"/>
    <n v="0"/>
    <n v="0"/>
    <x v="0"/>
  </r>
  <r>
    <s v="P3308"/>
    <d v="2024-04-03T19:49:00"/>
    <s v="M"/>
    <n v="20"/>
    <s v="African American"/>
    <s v="None"/>
    <b v="0"/>
    <n v="4"/>
    <x v="1"/>
    <b v="0"/>
    <x v="0"/>
    <s v="Apr"/>
    <x v="0"/>
    <x v="7"/>
    <s v="15-29"/>
    <s v="16-30"/>
    <n v="1"/>
    <n v="0"/>
    <n v="0"/>
    <x v="0"/>
  </r>
  <r>
    <s v="P3309"/>
    <d v="2023-10-08T18:56:00"/>
    <s v="M"/>
    <n v="58"/>
    <s v="African American"/>
    <s v="None"/>
    <b v="0"/>
    <n v="4"/>
    <x v="14"/>
    <b v="0"/>
    <x v="1"/>
    <s v="Oct"/>
    <x v="3"/>
    <x v="7"/>
    <s v="45-59"/>
    <s v="46-60"/>
    <n v="0"/>
    <n v="0"/>
    <n v="0"/>
    <x v="0"/>
  </r>
  <r>
    <s v="P3310"/>
    <d v="2023-06-27T00:46:00"/>
    <s v="M"/>
    <n v="50"/>
    <s v="African American"/>
    <s v="None"/>
    <b v="0"/>
    <n v="5"/>
    <x v="2"/>
    <b v="0"/>
    <x v="1"/>
    <s v="Jun"/>
    <x v="6"/>
    <x v="4"/>
    <s v="45-59"/>
    <s v="46-60"/>
    <n v="0"/>
    <n v="0"/>
    <n v="0"/>
    <x v="0"/>
  </r>
  <r>
    <s v="P3311"/>
    <d v="2024-07-24T13:01:00"/>
    <s v="M"/>
    <n v="42"/>
    <s v="African American"/>
    <s v="None"/>
    <b v="0"/>
    <n v="5"/>
    <x v="40"/>
    <b v="0"/>
    <x v="0"/>
    <s v="Jul"/>
    <x v="0"/>
    <x v="6"/>
    <s v="30-44"/>
    <s v="31-45"/>
    <n v="0"/>
    <n v="0"/>
    <n v="0"/>
    <x v="0"/>
  </r>
  <r>
    <s v="P3312"/>
    <d v="2024-01-02T02:33:00"/>
    <s v="M"/>
    <n v="59"/>
    <s v="African American"/>
    <s v="None"/>
    <b v="0"/>
    <n v="5"/>
    <x v="13"/>
    <b v="0"/>
    <x v="0"/>
    <s v="Jan"/>
    <x v="6"/>
    <x v="4"/>
    <s v="45-59"/>
    <s v="46-60"/>
    <n v="0"/>
    <n v="0"/>
    <n v="0"/>
    <x v="0"/>
  </r>
  <r>
    <s v="P3313"/>
    <d v="2024-08-11T19:01:00"/>
    <s v="M"/>
    <n v="52"/>
    <s v="African American"/>
    <s v="None"/>
    <b v="0"/>
    <n v="5"/>
    <x v="47"/>
    <b v="0"/>
    <x v="0"/>
    <s v="Aug"/>
    <x v="3"/>
    <x v="7"/>
    <s v="45-59"/>
    <s v="46-60"/>
    <n v="0"/>
    <n v="0"/>
    <n v="0"/>
    <x v="0"/>
  </r>
  <r>
    <s v="P3314"/>
    <d v="2023-07-21T19:38:00"/>
    <s v="M"/>
    <n v="50"/>
    <s v="African American"/>
    <s v="None"/>
    <b v="0"/>
    <n v="6"/>
    <x v="44"/>
    <b v="0"/>
    <x v="1"/>
    <s v="Jul"/>
    <x v="5"/>
    <x v="7"/>
    <s v="45-59"/>
    <s v="31-45"/>
    <n v="0"/>
    <n v="0"/>
    <n v="0"/>
    <x v="0"/>
  </r>
  <r>
    <s v="P3315"/>
    <d v="2023-06-02T11:32:00"/>
    <s v="M"/>
    <n v="56"/>
    <s v="African American"/>
    <s v="None"/>
    <b v="0"/>
    <n v="6"/>
    <x v="7"/>
    <b v="0"/>
    <x v="1"/>
    <s v="Jun"/>
    <x v="5"/>
    <x v="1"/>
    <s v="45-59"/>
    <s v="16-30"/>
    <n v="1"/>
    <n v="0"/>
    <n v="0"/>
    <x v="0"/>
  </r>
  <r>
    <s v="P3316"/>
    <d v="2023-08-26T01:53:00"/>
    <s v="M"/>
    <n v="38"/>
    <s v="African American"/>
    <s v="None"/>
    <b v="0"/>
    <n v="6"/>
    <x v="1"/>
    <b v="0"/>
    <x v="1"/>
    <s v="Aug"/>
    <x v="1"/>
    <x v="4"/>
    <s v="30-44"/>
    <s v="16-30"/>
    <n v="1"/>
    <n v="0"/>
    <n v="0"/>
    <x v="0"/>
  </r>
  <r>
    <s v="P3317"/>
    <d v="2023-11-07T06:27:00"/>
    <s v="M"/>
    <n v="52"/>
    <s v="African American"/>
    <s v="None"/>
    <b v="0"/>
    <n v="7"/>
    <x v="4"/>
    <b v="0"/>
    <x v="1"/>
    <s v="Nov"/>
    <x v="6"/>
    <x v="0"/>
    <s v="45-59"/>
    <s v="0-15"/>
    <n v="1"/>
    <n v="0"/>
    <n v="1"/>
    <x v="0"/>
  </r>
  <r>
    <s v="P3318"/>
    <d v="2023-12-08T00:29:00"/>
    <s v="M"/>
    <n v="67"/>
    <s v="African American"/>
    <s v="None"/>
    <b v="0"/>
    <n v="7"/>
    <x v="43"/>
    <b v="0"/>
    <x v="1"/>
    <s v="Dec"/>
    <x v="5"/>
    <x v="4"/>
    <s v="60-74"/>
    <s v="46-60"/>
    <n v="0"/>
    <n v="0"/>
    <n v="0"/>
    <x v="0"/>
  </r>
  <r>
    <s v="P3319"/>
    <d v="2023-12-29T07:39:00"/>
    <s v="M"/>
    <n v="15"/>
    <s v="African American"/>
    <s v="None"/>
    <b v="0"/>
    <n v="7"/>
    <x v="41"/>
    <b v="0"/>
    <x v="1"/>
    <s v="Dec"/>
    <x v="5"/>
    <x v="0"/>
    <s v="15-29"/>
    <s v="16-30"/>
    <n v="1"/>
    <n v="0"/>
    <n v="1"/>
    <x v="0"/>
  </r>
  <r>
    <s v="P3320"/>
    <d v="2023-05-20T19:51:00"/>
    <s v="M"/>
    <n v="28"/>
    <s v="African American"/>
    <s v="None"/>
    <b v="0"/>
    <n v="7"/>
    <x v="1"/>
    <b v="0"/>
    <x v="1"/>
    <s v="May"/>
    <x v="1"/>
    <x v="7"/>
    <s v="15-29"/>
    <s v="16-30"/>
    <n v="1"/>
    <n v="0"/>
    <n v="1"/>
    <x v="0"/>
  </r>
  <r>
    <s v="P3321"/>
    <d v="2023-07-12T08:11:00"/>
    <s v="M"/>
    <n v="24"/>
    <s v="African American"/>
    <s v="None"/>
    <b v="0"/>
    <n v="7"/>
    <x v="34"/>
    <b v="0"/>
    <x v="1"/>
    <s v="Jul"/>
    <x v="0"/>
    <x v="0"/>
    <s v="15-29"/>
    <s v="0-15"/>
    <n v="1"/>
    <n v="0"/>
    <n v="1"/>
    <x v="0"/>
  </r>
  <r>
    <s v="P3322"/>
    <d v="2024-05-09T16:20:00"/>
    <s v="M"/>
    <n v="69"/>
    <s v="African American"/>
    <s v="None"/>
    <b v="0"/>
    <n v="7"/>
    <x v="2"/>
    <b v="0"/>
    <x v="0"/>
    <s v="May"/>
    <x v="2"/>
    <x v="3"/>
    <s v="60-74"/>
    <s v="46-60"/>
    <n v="0"/>
    <n v="0"/>
    <n v="0"/>
    <x v="0"/>
  </r>
  <r>
    <s v="P3323"/>
    <d v="2024-06-15T04:41:00"/>
    <s v="M"/>
    <n v="25"/>
    <s v="African American"/>
    <s v="None"/>
    <b v="0"/>
    <n v="7"/>
    <x v="34"/>
    <b v="0"/>
    <x v="0"/>
    <s v="Jun"/>
    <x v="1"/>
    <x v="5"/>
    <s v="15-29"/>
    <s v="0-15"/>
    <n v="1"/>
    <n v="0"/>
    <n v="1"/>
    <x v="0"/>
  </r>
  <r>
    <s v="P3324"/>
    <d v="2024-04-20T18:02:00"/>
    <s v="M"/>
    <n v="30"/>
    <s v="African American"/>
    <s v="None"/>
    <b v="0"/>
    <n v="7"/>
    <x v="18"/>
    <b v="0"/>
    <x v="0"/>
    <s v="Apr"/>
    <x v="1"/>
    <x v="7"/>
    <s v="30-44"/>
    <s v="16-30"/>
    <n v="1"/>
    <n v="0"/>
    <n v="1"/>
    <x v="0"/>
  </r>
  <r>
    <s v="P3325"/>
    <d v="2024-05-04T14:02:00"/>
    <s v="M"/>
    <n v="27"/>
    <s v="African American"/>
    <s v="None"/>
    <b v="0"/>
    <n v="7"/>
    <x v="24"/>
    <b v="0"/>
    <x v="0"/>
    <s v="May"/>
    <x v="1"/>
    <x v="6"/>
    <s v="15-29"/>
    <s v="16-30"/>
    <n v="1"/>
    <n v="0"/>
    <n v="1"/>
    <x v="0"/>
  </r>
  <r>
    <s v="P3326"/>
    <d v="2024-06-20T10:12:00"/>
    <s v="M"/>
    <n v="74"/>
    <s v="African American"/>
    <s v="None"/>
    <b v="0"/>
    <n v="7"/>
    <x v="17"/>
    <b v="0"/>
    <x v="0"/>
    <s v="Jun"/>
    <x v="2"/>
    <x v="1"/>
    <s v="60-74"/>
    <s v="31-45"/>
    <n v="0"/>
    <n v="0"/>
    <n v="0"/>
    <x v="0"/>
  </r>
  <r>
    <s v="P3327"/>
    <d v="2024-07-11T17:49:00"/>
    <s v="M"/>
    <n v="65"/>
    <s v="African American"/>
    <s v="None"/>
    <b v="0"/>
    <n v="8"/>
    <x v="3"/>
    <b v="0"/>
    <x v="0"/>
    <s v="Jul"/>
    <x v="2"/>
    <x v="3"/>
    <s v="60-74"/>
    <s v="31-45"/>
    <n v="0"/>
    <n v="0"/>
    <n v="0"/>
    <x v="0"/>
  </r>
  <r>
    <s v="P3328"/>
    <d v="2023-06-08T13:58:00"/>
    <s v="M"/>
    <n v="36"/>
    <s v="African American"/>
    <s v="None"/>
    <b v="0"/>
    <n v="8"/>
    <x v="38"/>
    <b v="0"/>
    <x v="1"/>
    <s v="Jun"/>
    <x v="2"/>
    <x v="6"/>
    <s v="30-44"/>
    <s v="0-15"/>
    <n v="1"/>
    <n v="0"/>
    <n v="1"/>
    <x v="0"/>
  </r>
  <r>
    <s v="P3329"/>
    <d v="2024-09-01T18:15:00"/>
    <s v="M"/>
    <n v="42"/>
    <s v="African American"/>
    <s v="None"/>
    <b v="0"/>
    <n v="8"/>
    <x v="44"/>
    <b v="0"/>
    <x v="0"/>
    <s v="Sep"/>
    <x v="3"/>
    <x v="7"/>
    <s v="30-44"/>
    <s v="31-45"/>
    <n v="0"/>
    <n v="0"/>
    <n v="0"/>
    <x v="0"/>
  </r>
  <r>
    <s v="P3330"/>
    <d v="2024-06-07T15:07:00"/>
    <s v="M"/>
    <n v="28"/>
    <s v="African American"/>
    <s v="None"/>
    <b v="0"/>
    <n v="8"/>
    <x v="43"/>
    <b v="0"/>
    <x v="0"/>
    <s v="Jun"/>
    <x v="5"/>
    <x v="3"/>
    <s v="15-29"/>
    <s v="46-60"/>
    <n v="0"/>
    <n v="0"/>
    <n v="0"/>
    <x v="0"/>
  </r>
  <r>
    <s v="P3331"/>
    <d v="2024-04-02T10:40:00"/>
    <s v="M"/>
    <n v="48"/>
    <s v="African American"/>
    <s v="None"/>
    <b v="0"/>
    <n v="8"/>
    <x v="33"/>
    <b v="0"/>
    <x v="0"/>
    <s v="Apr"/>
    <x v="6"/>
    <x v="1"/>
    <s v="45-59"/>
    <s v="31-45"/>
    <n v="0"/>
    <n v="0"/>
    <n v="0"/>
    <x v="0"/>
  </r>
  <r>
    <s v="P3332"/>
    <d v="2023-04-05T14:45:00"/>
    <s v="M"/>
    <n v="4"/>
    <s v="African American"/>
    <s v="None"/>
    <b v="0"/>
    <n v="9"/>
    <x v="10"/>
    <b v="0"/>
    <x v="1"/>
    <s v="Apr"/>
    <x v="0"/>
    <x v="6"/>
    <s v="0-14"/>
    <s v="31-45"/>
    <n v="0"/>
    <n v="0"/>
    <n v="0"/>
    <x v="0"/>
  </r>
  <r>
    <s v="P3333"/>
    <d v="2024-02-13T00:34:00"/>
    <s v="M"/>
    <n v="78"/>
    <s v="African American"/>
    <s v="None"/>
    <b v="0"/>
    <n v="9"/>
    <x v="8"/>
    <b v="0"/>
    <x v="0"/>
    <s v="Feb"/>
    <x v="6"/>
    <x v="4"/>
    <s v="75+"/>
    <s v="31-45"/>
    <n v="0"/>
    <n v="0"/>
    <n v="0"/>
    <x v="0"/>
  </r>
  <r>
    <s v="P3334"/>
    <d v="2024-03-25T15:51:00"/>
    <s v="M"/>
    <n v="76"/>
    <s v="African American"/>
    <s v="None"/>
    <b v="0"/>
    <n v="9"/>
    <x v="16"/>
    <b v="0"/>
    <x v="0"/>
    <s v="Mar"/>
    <x v="4"/>
    <x v="3"/>
    <s v="75+"/>
    <s v="46-60"/>
    <n v="0"/>
    <n v="0"/>
    <n v="0"/>
    <x v="0"/>
  </r>
  <r>
    <s v="P3335"/>
    <d v="2023-05-17T10:15:00"/>
    <s v="M"/>
    <n v="21"/>
    <s v="African American"/>
    <s v="None"/>
    <b v="0"/>
    <n v="9"/>
    <x v="38"/>
    <b v="0"/>
    <x v="1"/>
    <s v="May"/>
    <x v="0"/>
    <x v="1"/>
    <s v="15-29"/>
    <s v="0-15"/>
    <n v="1"/>
    <n v="0"/>
    <n v="1"/>
    <x v="0"/>
  </r>
  <r>
    <s v="P3336"/>
    <d v="2023-06-03T21:04:00"/>
    <s v="M"/>
    <n v="8"/>
    <s v="African American"/>
    <s v="None"/>
    <b v="0"/>
    <n v="9"/>
    <x v="42"/>
    <b v="0"/>
    <x v="1"/>
    <s v="Jun"/>
    <x v="1"/>
    <x v="2"/>
    <s v="0-14"/>
    <s v="0-15"/>
    <n v="1"/>
    <n v="0"/>
    <n v="1"/>
    <x v="0"/>
  </r>
  <r>
    <s v="P3337"/>
    <d v="2024-03-13T12:35:00"/>
    <s v="M"/>
    <n v="13"/>
    <s v="African American"/>
    <s v="None"/>
    <b v="0"/>
    <n v="9"/>
    <x v="14"/>
    <b v="0"/>
    <x v="0"/>
    <s v="Mar"/>
    <x v="0"/>
    <x v="6"/>
    <s v="0-14"/>
    <s v="46-60"/>
    <n v="0"/>
    <n v="0"/>
    <n v="0"/>
    <x v="0"/>
  </r>
  <r>
    <s v="P3338"/>
    <d v="2024-09-10T11:04:00"/>
    <s v="M"/>
    <n v="20"/>
    <s v="African American"/>
    <s v="None"/>
    <b v="0"/>
    <n v="9"/>
    <x v="36"/>
    <b v="0"/>
    <x v="0"/>
    <s v="Sep"/>
    <x v="6"/>
    <x v="1"/>
    <s v="15-29"/>
    <s v="16-30"/>
    <n v="1"/>
    <n v="0"/>
    <n v="1"/>
    <x v="0"/>
  </r>
  <r>
    <s v="P3339"/>
    <d v="2023-10-24T00:03:00"/>
    <s v="M"/>
    <n v="15"/>
    <s v="African American"/>
    <s v="None"/>
    <b v="0"/>
    <n v="9"/>
    <x v="46"/>
    <b v="0"/>
    <x v="1"/>
    <s v="Oct"/>
    <x v="6"/>
    <x v="4"/>
    <s v="15-29"/>
    <s v="16-30"/>
    <n v="1"/>
    <n v="0"/>
    <n v="1"/>
    <x v="0"/>
  </r>
  <r>
    <s v="P3340"/>
    <d v="2024-10-01T12:05:00"/>
    <s v="M"/>
    <n v="78"/>
    <s v="African American"/>
    <s v="None"/>
    <b v="0"/>
    <n v="9"/>
    <x v="19"/>
    <b v="0"/>
    <x v="0"/>
    <s v="Oct"/>
    <x v="6"/>
    <x v="6"/>
    <s v="75+"/>
    <s v="16-30"/>
    <n v="1"/>
    <n v="0"/>
    <n v="1"/>
    <x v="0"/>
  </r>
  <r>
    <s v="P3341"/>
    <d v="2024-05-24T07:01:00"/>
    <s v="M"/>
    <n v="6"/>
    <s v="African American"/>
    <s v="None"/>
    <b v="0"/>
    <n v="10"/>
    <x v="49"/>
    <b v="0"/>
    <x v="0"/>
    <s v="May"/>
    <x v="5"/>
    <x v="0"/>
    <s v="0-14"/>
    <s v="46-60"/>
    <n v="0"/>
    <n v="0"/>
    <n v="0"/>
    <x v="0"/>
  </r>
  <r>
    <s v="P3342"/>
    <d v="2023-08-03T12:51:00"/>
    <s v="M"/>
    <n v="33"/>
    <s v="African American"/>
    <s v="None"/>
    <b v="0"/>
    <n v="10"/>
    <x v="43"/>
    <b v="0"/>
    <x v="1"/>
    <s v="Aug"/>
    <x v="2"/>
    <x v="6"/>
    <s v="30-44"/>
    <s v="46-60"/>
    <n v="0"/>
    <n v="0"/>
    <n v="0"/>
    <x v="0"/>
  </r>
  <r>
    <s v="P3343"/>
    <d v="2024-06-26T23:29:00"/>
    <s v="M"/>
    <n v="34"/>
    <s v="African American"/>
    <s v="None"/>
    <b v="0"/>
    <n v="10"/>
    <x v="47"/>
    <b v="0"/>
    <x v="0"/>
    <s v="Jun"/>
    <x v="0"/>
    <x v="2"/>
    <s v="30-44"/>
    <s v="46-60"/>
    <n v="0"/>
    <n v="0"/>
    <n v="0"/>
    <x v="0"/>
  </r>
  <r>
    <s v="P3344"/>
    <d v="2023-06-26T11:08:00"/>
    <s v="M"/>
    <n v="70"/>
    <s v="African American"/>
    <s v="None"/>
    <b v="0"/>
    <n v="10"/>
    <x v="20"/>
    <b v="0"/>
    <x v="1"/>
    <s v="Jun"/>
    <x v="4"/>
    <x v="1"/>
    <s v="60-74"/>
    <s v="16-30"/>
    <n v="1"/>
    <n v="0"/>
    <n v="1"/>
    <x v="0"/>
  </r>
  <r>
    <s v="P3345"/>
    <d v="2024-06-17T05:33:00"/>
    <s v="M"/>
    <n v="64"/>
    <s v="African American"/>
    <s v="None"/>
    <b v="0"/>
    <n v="10"/>
    <x v="46"/>
    <b v="0"/>
    <x v="0"/>
    <s v="Jun"/>
    <x v="4"/>
    <x v="5"/>
    <s v="60-74"/>
    <s v="16-30"/>
    <n v="1"/>
    <n v="0"/>
    <n v="1"/>
    <x v="0"/>
  </r>
  <r>
    <s v="P3346"/>
    <d v="2024-01-16T18:19:00"/>
    <s v="M"/>
    <n v="7"/>
    <s v="African American"/>
    <s v="None"/>
    <b v="0"/>
    <n v="10"/>
    <x v="39"/>
    <b v="0"/>
    <x v="0"/>
    <s v="Jan"/>
    <x v="6"/>
    <x v="7"/>
    <s v="0-14"/>
    <s v="0-15"/>
    <n v="1"/>
    <n v="0"/>
    <n v="1"/>
    <x v="0"/>
  </r>
  <r>
    <s v="P3347"/>
    <d v="2023-11-07T14:46:00"/>
    <s v="M"/>
    <n v="50"/>
    <s v="African American"/>
    <s v="None"/>
    <b v="0"/>
    <n v="10"/>
    <x v="49"/>
    <b v="0"/>
    <x v="1"/>
    <s v="Nov"/>
    <x v="6"/>
    <x v="6"/>
    <s v="45-59"/>
    <s v="46-60"/>
    <n v="0"/>
    <n v="0"/>
    <n v="0"/>
    <x v="0"/>
  </r>
  <r>
    <s v="P3348"/>
    <d v="2024-07-25T08:58:00"/>
    <s v="M"/>
    <n v="74"/>
    <s v="African American"/>
    <s v="Orthopedics"/>
    <b v="0"/>
    <m/>
    <x v="48"/>
    <b v="0"/>
    <x v="0"/>
    <s v="Jul"/>
    <x v="2"/>
    <x v="0"/>
    <s v="60-74"/>
    <s v="16-30"/>
    <n v="1"/>
    <n v="0"/>
    <n v="0"/>
    <x v="0"/>
  </r>
  <r>
    <s v="P3349"/>
    <d v="2024-10-11T09:50:00"/>
    <s v="M"/>
    <n v="52"/>
    <s v="African American"/>
    <s v="Orthopedics"/>
    <b v="0"/>
    <m/>
    <x v="40"/>
    <b v="0"/>
    <x v="0"/>
    <s v="Oct"/>
    <x v="5"/>
    <x v="1"/>
    <s v="45-59"/>
    <s v="31-45"/>
    <n v="0"/>
    <n v="0"/>
    <n v="0"/>
    <x v="0"/>
  </r>
  <r>
    <s v="P3350"/>
    <d v="2024-08-02T18:44:00"/>
    <s v="M"/>
    <n v="19"/>
    <s v="African American"/>
    <s v="Orthopedics"/>
    <b v="0"/>
    <m/>
    <x v="42"/>
    <b v="0"/>
    <x v="0"/>
    <s v="Aug"/>
    <x v="5"/>
    <x v="7"/>
    <s v="15-29"/>
    <s v="0-15"/>
    <n v="1"/>
    <n v="0"/>
    <n v="0"/>
    <x v="0"/>
  </r>
  <r>
    <s v="P3351"/>
    <d v="2024-07-24T20:13:00"/>
    <s v="M"/>
    <n v="53"/>
    <s v="African American"/>
    <s v="Orthopedics"/>
    <b v="0"/>
    <m/>
    <x v="24"/>
    <b v="0"/>
    <x v="0"/>
    <s v="Jul"/>
    <x v="0"/>
    <x v="7"/>
    <s v="45-59"/>
    <s v="16-30"/>
    <n v="1"/>
    <n v="0"/>
    <n v="0"/>
    <x v="0"/>
  </r>
  <r>
    <s v="P3352"/>
    <d v="2024-06-27T17:12:00"/>
    <s v="M"/>
    <n v="42"/>
    <s v="African American"/>
    <s v="Orthopedics"/>
    <b v="0"/>
    <m/>
    <x v="0"/>
    <b v="0"/>
    <x v="0"/>
    <s v="Jun"/>
    <x v="2"/>
    <x v="3"/>
    <s v="30-44"/>
    <s v="31-45"/>
    <n v="0"/>
    <n v="0"/>
    <n v="0"/>
    <x v="0"/>
  </r>
  <r>
    <s v="P3353"/>
    <d v="2024-01-29T08:11:00"/>
    <s v="M"/>
    <n v="74"/>
    <s v="African American"/>
    <s v="Orthopedics"/>
    <b v="0"/>
    <m/>
    <x v="21"/>
    <b v="0"/>
    <x v="0"/>
    <s v="Jan"/>
    <x v="4"/>
    <x v="0"/>
    <s v="60-74"/>
    <s v="46-60"/>
    <n v="0"/>
    <n v="0"/>
    <n v="0"/>
    <x v="0"/>
  </r>
  <r>
    <s v="P3354"/>
    <d v="2023-06-20T00:03:00"/>
    <s v="M"/>
    <n v="29"/>
    <s v="African American"/>
    <s v="Orthopedics"/>
    <b v="0"/>
    <m/>
    <x v="23"/>
    <b v="0"/>
    <x v="1"/>
    <s v="Jun"/>
    <x v="6"/>
    <x v="4"/>
    <s v="15-29"/>
    <s v="46-60"/>
    <n v="0"/>
    <n v="0"/>
    <n v="0"/>
    <x v="0"/>
  </r>
  <r>
    <s v="P3355"/>
    <d v="2023-12-28T21:00:00"/>
    <s v="M"/>
    <n v="26"/>
    <s v="African American"/>
    <s v="Orthopedics"/>
    <b v="0"/>
    <m/>
    <x v="13"/>
    <b v="0"/>
    <x v="1"/>
    <s v="Dec"/>
    <x v="2"/>
    <x v="2"/>
    <s v="15-29"/>
    <s v="46-60"/>
    <n v="0"/>
    <n v="0"/>
    <n v="0"/>
    <x v="0"/>
  </r>
  <r>
    <s v="P3356"/>
    <d v="2023-09-23T03:13:00"/>
    <s v="M"/>
    <n v="47"/>
    <s v="African American"/>
    <s v="Orthopedics"/>
    <b v="0"/>
    <m/>
    <x v="11"/>
    <b v="0"/>
    <x v="1"/>
    <s v="Sep"/>
    <x v="1"/>
    <x v="5"/>
    <s v="45-59"/>
    <s v="46-60"/>
    <n v="0"/>
    <n v="0"/>
    <n v="0"/>
    <x v="0"/>
  </r>
  <r>
    <s v="P3357"/>
    <d v="2023-04-08T02:04:00"/>
    <s v="M"/>
    <n v="70"/>
    <s v="African American"/>
    <s v="Orthopedics"/>
    <b v="0"/>
    <m/>
    <x v="46"/>
    <b v="0"/>
    <x v="1"/>
    <s v="Apr"/>
    <x v="1"/>
    <x v="4"/>
    <s v="60-74"/>
    <s v="16-30"/>
    <n v="1"/>
    <n v="0"/>
    <n v="0"/>
    <x v="0"/>
  </r>
  <r>
    <s v="P3358"/>
    <d v="2023-04-04T15:35:00"/>
    <s v="M"/>
    <n v="9"/>
    <s v="African American"/>
    <s v="Orthopedics"/>
    <b v="0"/>
    <m/>
    <x v="44"/>
    <b v="0"/>
    <x v="1"/>
    <s v="Apr"/>
    <x v="6"/>
    <x v="3"/>
    <s v="0-14"/>
    <s v="31-45"/>
    <n v="0"/>
    <n v="0"/>
    <n v="0"/>
    <x v="0"/>
  </r>
  <r>
    <s v="P3359"/>
    <d v="2024-07-02T00:46:00"/>
    <s v="M"/>
    <n v="75"/>
    <s v="African American"/>
    <s v="Orthopedics"/>
    <b v="0"/>
    <m/>
    <x v="36"/>
    <b v="0"/>
    <x v="0"/>
    <s v="Jul"/>
    <x v="6"/>
    <x v="4"/>
    <s v="75+"/>
    <s v="16-30"/>
    <n v="1"/>
    <n v="0"/>
    <n v="0"/>
    <x v="0"/>
  </r>
  <r>
    <s v="P3360"/>
    <d v="2023-09-07T21:12:00"/>
    <s v="M"/>
    <n v="58"/>
    <s v="African American"/>
    <s v="Orthopedics"/>
    <b v="0"/>
    <m/>
    <x v="31"/>
    <b v="0"/>
    <x v="1"/>
    <s v="Sep"/>
    <x v="2"/>
    <x v="2"/>
    <s v="45-59"/>
    <s v="16-30"/>
    <n v="1"/>
    <n v="0"/>
    <n v="0"/>
    <x v="0"/>
  </r>
  <r>
    <s v="P3361"/>
    <d v="2023-04-14T06:19:00"/>
    <s v="M"/>
    <n v="5"/>
    <s v="African American"/>
    <s v="Orthopedics"/>
    <b v="0"/>
    <m/>
    <x v="10"/>
    <b v="0"/>
    <x v="1"/>
    <s v="Apr"/>
    <x v="5"/>
    <x v="0"/>
    <s v="0-14"/>
    <s v="31-45"/>
    <n v="0"/>
    <n v="0"/>
    <n v="0"/>
    <x v="0"/>
  </r>
  <r>
    <s v="P3362"/>
    <d v="2024-06-19T21:12:00"/>
    <s v="M"/>
    <n v="49"/>
    <s v="African American"/>
    <s v="Orthopedics"/>
    <b v="0"/>
    <m/>
    <x v="35"/>
    <b v="0"/>
    <x v="0"/>
    <s v="Jun"/>
    <x v="0"/>
    <x v="2"/>
    <s v="45-59"/>
    <s v="16-30"/>
    <n v="1"/>
    <n v="0"/>
    <n v="0"/>
    <x v="0"/>
  </r>
  <r>
    <s v="P3363"/>
    <d v="2024-03-28T08:51:00"/>
    <s v="M"/>
    <n v="71"/>
    <s v="African American"/>
    <s v="Orthopedics"/>
    <b v="0"/>
    <m/>
    <x v="48"/>
    <b v="0"/>
    <x v="0"/>
    <s v="Mar"/>
    <x v="2"/>
    <x v="0"/>
    <s v="60-74"/>
    <s v="16-30"/>
    <n v="1"/>
    <n v="0"/>
    <n v="0"/>
    <x v="0"/>
  </r>
  <r>
    <s v="P3364"/>
    <d v="2024-09-01T02:23:00"/>
    <s v="M"/>
    <n v="64"/>
    <s v="African American"/>
    <s v="Orthopedics"/>
    <b v="0"/>
    <m/>
    <x v="43"/>
    <b v="0"/>
    <x v="0"/>
    <s v="Sep"/>
    <x v="3"/>
    <x v="4"/>
    <s v="60-74"/>
    <s v="46-60"/>
    <n v="0"/>
    <n v="0"/>
    <n v="0"/>
    <x v="0"/>
  </r>
  <r>
    <s v="P3365"/>
    <d v="2023-06-10T13:35:00"/>
    <s v="M"/>
    <n v="48"/>
    <s v="African American"/>
    <s v="Orthopedics"/>
    <b v="0"/>
    <m/>
    <x v="18"/>
    <b v="0"/>
    <x v="1"/>
    <s v="Jun"/>
    <x v="1"/>
    <x v="6"/>
    <s v="45-59"/>
    <s v="16-30"/>
    <n v="1"/>
    <n v="0"/>
    <n v="0"/>
    <x v="0"/>
  </r>
  <r>
    <s v="P3366"/>
    <d v="2023-07-18T06:56:00"/>
    <s v="M"/>
    <n v="15"/>
    <s v="African American"/>
    <s v="Orthopedics"/>
    <b v="0"/>
    <m/>
    <x v="11"/>
    <b v="0"/>
    <x v="1"/>
    <s v="Jul"/>
    <x v="6"/>
    <x v="0"/>
    <s v="15-29"/>
    <s v="46-60"/>
    <n v="0"/>
    <n v="0"/>
    <n v="0"/>
    <x v="0"/>
  </r>
  <r>
    <s v="P3367"/>
    <d v="2024-05-23T17:24:00"/>
    <s v="M"/>
    <n v="7"/>
    <s v="African American"/>
    <s v="Orthopedics"/>
    <b v="0"/>
    <m/>
    <x v="49"/>
    <b v="0"/>
    <x v="0"/>
    <s v="May"/>
    <x v="2"/>
    <x v="3"/>
    <s v="0-14"/>
    <s v="46-60"/>
    <n v="0"/>
    <n v="0"/>
    <n v="0"/>
    <x v="0"/>
  </r>
  <r>
    <s v="P3368"/>
    <d v="2023-09-30T16:58:00"/>
    <s v="M"/>
    <n v="18"/>
    <s v="African American"/>
    <s v="Orthopedics"/>
    <b v="0"/>
    <m/>
    <x v="14"/>
    <b v="0"/>
    <x v="1"/>
    <s v="Sep"/>
    <x v="1"/>
    <x v="3"/>
    <s v="15-29"/>
    <s v="46-60"/>
    <n v="0"/>
    <n v="0"/>
    <n v="0"/>
    <x v="0"/>
  </r>
  <r>
    <s v="P3369"/>
    <d v="2024-10-09T07:54:00"/>
    <s v="M"/>
    <n v="75"/>
    <s v="African American"/>
    <s v="Orthopedics"/>
    <b v="0"/>
    <m/>
    <x v="9"/>
    <b v="0"/>
    <x v="0"/>
    <s v="Oct"/>
    <x v="0"/>
    <x v="0"/>
    <s v="75+"/>
    <s v="46-60"/>
    <n v="0"/>
    <n v="0"/>
    <n v="0"/>
    <x v="0"/>
  </r>
  <r>
    <s v="P3370"/>
    <d v="2024-03-28T07:54:00"/>
    <s v="M"/>
    <n v="39"/>
    <s v="African American"/>
    <s v="Orthopedics"/>
    <b v="0"/>
    <m/>
    <x v="34"/>
    <b v="0"/>
    <x v="0"/>
    <s v="Mar"/>
    <x v="2"/>
    <x v="0"/>
    <s v="30-44"/>
    <s v="0-15"/>
    <n v="1"/>
    <n v="0"/>
    <n v="0"/>
    <x v="0"/>
  </r>
  <r>
    <s v="P3371"/>
    <d v="2023-09-15T13:54:00"/>
    <s v="M"/>
    <n v="3"/>
    <s v="African American"/>
    <s v="Orthopedics"/>
    <b v="0"/>
    <m/>
    <x v="10"/>
    <b v="0"/>
    <x v="1"/>
    <s v="Sep"/>
    <x v="5"/>
    <x v="6"/>
    <s v="0-14"/>
    <s v="31-45"/>
    <n v="0"/>
    <n v="0"/>
    <n v="0"/>
    <x v="0"/>
  </r>
  <r>
    <s v="P3372"/>
    <d v="2023-05-14T17:35:00"/>
    <s v="M"/>
    <n v="32"/>
    <s v="African American"/>
    <s v="Orthopedics"/>
    <b v="0"/>
    <m/>
    <x v="36"/>
    <b v="0"/>
    <x v="1"/>
    <s v="May"/>
    <x v="3"/>
    <x v="3"/>
    <s v="30-44"/>
    <s v="16-30"/>
    <n v="1"/>
    <n v="0"/>
    <n v="0"/>
    <x v="0"/>
  </r>
  <r>
    <s v="P3373"/>
    <d v="2023-05-18T09:16:00"/>
    <s v="M"/>
    <n v="50"/>
    <s v="African American"/>
    <s v="Orthopedics"/>
    <b v="0"/>
    <m/>
    <x v="50"/>
    <b v="0"/>
    <x v="1"/>
    <s v="May"/>
    <x v="2"/>
    <x v="1"/>
    <s v="45-59"/>
    <s v="31-45"/>
    <n v="0"/>
    <n v="0"/>
    <n v="0"/>
    <x v="0"/>
  </r>
  <r>
    <s v="P3374"/>
    <d v="2024-07-10T13:34:00"/>
    <s v="M"/>
    <n v="34"/>
    <s v="African American"/>
    <s v="Orthopedics"/>
    <b v="0"/>
    <m/>
    <x v="21"/>
    <b v="0"/>
    <x v="0"/>
    <s v="Jul"/>
    <x v="0"/>
    <x v="6"/>
    <s v="30-44"/>
    <s v="46-60"/>
    <n v="0"/>
    <n v="0"/>
    <n v="0"/>
    <x v="0"/>
  </r>
  <r>
    <s v="P3375"/>
    <d v="2023-07-08T15:48:00"/>
    <s v="M"/>
    <n v="34"/>
    <s v="African American"/>
    <s v="Orthopedics"/>
    <b v="0"/>
    <m/>
    <x v="33"/>
    <b v="0"/>
    <x v="1"/>
    <s v="Jul"/>
    <x v="1"/>
    <x v="3"/>
    <s v="30-44"/>
    <s v="31-45"/>
    <n v="0"/>
    <n v="0"/>
    <n v="0"/>
    <x v="0"/>
  </r>
  <r>
    <s v="P3376"/>
    <d v="2024-01-09T22:32:00"/>
    <s v="M"/>
    <n v="24"/>
    <s v="African American"/>
    <s v="Orthopedics"/>
    <b v="0"/>
    <m/>
    <x v="49"/>
    <b v="0"/>
    <x v="0"/>
    <s v="Jan"/>
    <x v="6"/>
    <x v="2"/>
    <s v="15-29"/>
    <s v="46-60"/>
    <n v="0"/>
    <n v="0"/>
    <n v="0"/>
    <x v="0"/>
  </r>
  <r>
    <s v="P3377"/>
    <d v="2024-08-03T07:14:00"/>
    <s v="M"/>
    <n v="6"/>
    <s v="African American"/>
    <s v="Orthopedics"/>
    <b v="0"/>
    <m/>
    <x v="8"/>
    <b v="0"/>
    <x v="0"/>
    <s v="Aug"/>
    <x v="1"/>
    <x v="0"/>
    <s v="0-14"/>
    <s v="31-45"/>
    <n v="0"/>
    <n v="0"/>
    <n v="0"/>
    <x v="0"/>
  </r>
  <r>
    <s v="P3378"/>
    <d v="2023-08-18T04:33:00"/>
    <s v="M"/>
    <n v="74"/>
    <s v="African American"/>
    <s v="Orthopedics"/>
    <b v="0"/>
    <m/>
    <x v="25"/>
    <b v="0"/>
    <x v="1"/>
    <s v="Aug"/>
    <x v="5"/>
    <x v="5"/>
    <s v="60-74"/>
    <s v="46-60"/>
    <n v="0"/>
    <n v="0"/>
    <n v="0"/>
    <x v="0"/>
  </r>
  <r>
    <s v="P3379"/>
    <d v="2023-12-17T01:11:00"/>
    <s v="M"/>
    <n v="64"/>
    <s v="African American"/>
    <s v="Orthopedics"/>
    <b v="0"/>
    <m/>
    <x v="32"/>
    <b v="0"/>
    <x v="1"/>
    <s v="Dec"/>
    <x v="3"/>
    <x v="4"/>
    <s v="60-74"/>
    <s v="46-60"/>
    <n v="0"/>
    <n v="0"/>
    <n v="0"/>
    <x v="0"/>
  </r>
  <r>
    <s v="P3380"/>
    <d v="2024-01-02T21:16:00"/>
    <s v="M"/>
    <n v="18"/>
    <s v="African American"/>
    <s v="Orthopedics"/>
    <b v="0"/>
    <m/>
    <x v="2"/>
    <b v="0"/>
    <x v="0"/>
    <s v="Jan"/>
    <x v="6"/>
    <x v="2"/>
    <s v="15-29"/>
    <s v="46-60"/>
    <n v="0"/>
    <n v="0"/>
    <n v="0"/>
    <x v="0"/>
  </r>
  <r>
    <s v="P3381"/>
    <d v="2024-01-14T01:16:00"/>
    <s v="M"/>
    <n v="45"/>
    <s v="African American"/>
    <s v="Orthopedics"/>
    <b v="0"/>
    <n v="0"/>
    <x v="33"/>
    <b v="0"/>
    <x v="0"/>
    <s v="Jan"/>
    <x v="3"/>
    <x v="4"/>
    <s v="45-59"/>
    <s v="31-45"/>
    <n v="0"/>
    <n v="0"/>
    <n v="0"/>
    <x v="0"/>
  </r>
  <r>
    <s v="P3382"/>
    <d v="2023-11-02T13:04:00"/>
    <s v="M"/>
    <n v="71"/>
    <s v="African American"/>
    <s v="Orthopedics"/>
    <b v="0"/>
    <n v="1"/>
    <x v="4"/>
    <b v="0"/>
    <x v="1"/>
    <s v="Nov"/>
    <x v="2"/>
    <x v="6"/>
    <s v="60-74"/>
    <s v="0-15"/>
    <n v="1"/>
    <n v="0"/>
    <n v="0"/>
    <x v="0"/>
  </r>
  <r>
    <s v="P3383"/>
    <d v="2024-03-21T09:05:00"/>
    <s v="M"/>
    <n v="74"/>
    <s v="African American"/>
    <s v="Orthopedics"/>
    <b v="0"/>
    <n v="1"/>
    <x v="28"/>
    <b v="0"/>
    <x v="0"/>
    <s v="Mar"/>
    <x v="2"/>
    <x v="1"/>
    <s v="60-74"/>
    <s v="16-30"/>
    <n v="1"/>
    <n v="0"/>
    <n v="0"/>
    <x v="0"/>
  </r>
  <r>
    <s v="P3384"/>
    <d v="2024-06-24T03:34:00"/>
    <s v="M"/>
    <n v="10"/>
    <s v="African American"/>
    <s v="Orthopedics"/>
    <b v="0"/>
    <n v="1"/>
    <x v="49"/>
    <b v="0"/>
    <x v="0"/>
    <s v="Jun"/>
    <x v="4"/>
    <x v="5"/>
    <s v="0-14"/>
    <s v="46-60"/>
    <n v="0"/>
    <n v="0"/>
    <n v="0"/>
    <x v="0"/>
  </r>
  <r>
    <s v="P3385"/>
    <d v="2023-08-17T10:35:00"/>
    <s v="M"/>
    <n v="13"/>
    <s v="African American"/>
    <s v="Orthopedics"/>
    <b v="0"/>
    <n v="1"/>
    <x v="12"/>
    <b v="0"/>
    <x v="1"/>
    <s v="Aug"/>
    <x v="2"/>
    <x v="1"/>
    <s v="0-14"/>
    <s v="31-45"/>
    <n v="0"/>
    <n v="0"/>
    <n v="0"/>
    <x v="0"/>
  </r>
  <r>
    <s v="P3386"/>
    <d v="2024-06-06T01:28:00"/>
    <s v="M"/>
    <n v="29"/>
    <s v="African American"/>
    <s v="Orthopedics"/>
    <b v="0"/>
    <n v="1"/>
    <x v="35"/>
    <b v="0"/>
    <x v="0"/>
    <s v="Jun"/>
    <x v="2"/>
    <x v="4"/>
    <s v="15-29"/>
    <s v="16-30"/>
    <n v="1"/>
    <n v="0"/>
    <n v="0"/>
    <x v="0"/>
  </r>
  <r>
    <s v="P3387"/>
    <d v="2023-12-08T15:47:00"/>
    <s v="M"/>
    <n v="68"/>
    <s v="African American"/>
    <s v="Orthopedics"/>
    <b v="0"/>
    <n v="2"/>
    <x v="47"/>
    <b v="0"/>
    <x v="1"/>
    <s v="Dec"/>
    <x v="5"/>
    <x v="3"/>
    <s v="60-74"/>
    <s v="46-60"/>
    <n v="0"/>
    <n v="0"/>
    <n v="0"/>
    <x v="0"/>
  </r>
  <r>
    <s v="P3388"/>
    <d v="2023-10-28T03:41:00"/>
    <s v="M"/>
    <n v="1"/>
    <s v="African American"/>
    <s v="Orthopedics"/>
    <b v="0"/>
    <n v="3"/>
    <x v="18"/>
    <b v="0"/>
    <x v="1"/>
    <s v="Oct"/>
    <x v="1"/>
    <x v="5"/>
    <s v="0-14"/>
    <s v="16-30"/>
    <n v="1"/>
    <n v="0"/>
    <n v="0"/>
    <x v="0"/>
  </r>
  <r>
    <s v="P3389"/>
    <d v="2024-03-03T09:51:00"/>
    <s v="M"/>
    <n v="38"/>
    <s v="African American"/>
    <s v="Orthopedics"/>
    <b v="0"/>
    <n v="3"/>
    <x v="38"/>
    <b v="0"/>
    <x v="0"/>
    <s v="Mar"/>
    <x v="3"/>
    <x v="1"/>
    <s v="30-44"/>
    <s v="0-15"/>
    <n v="1"/>
    <n v="0"/>
    <n v="0"/>
    <x v="0"/>
  </r>
  <r>
    <s v="P3390"/>
    <d v="2023-11-17T10:42:00"/>
    <s v="M"/>
    <n v="27"/>
    <s v="African American"/>
    <s v="Orthopedics"/>
    <b v="0"/>
    <n v="4"/>
    <x v="36"/>
    <b v="0"/>
    <x v="1"/>
    <s v="Nov"/>
    <x v="5"/>
    <x v="1"/>
    <s v="15-29"/>
    <s v="16-30"/>
    <n v="1"/>
    <n v="0"/>
    <n v="0"/>
    <x v="0"/>
  </r>
  <r>
    <s v="P3391"/>
    <d v="2024-07-20T05:50:00"/>
    <s v="M"/>
    <n v="50"/>
    <s v="African American"/>
    <s v="Orthopedics"/>
    <b v="0"/>
    <n v="5"/>
    <x v="13"/>
    <b v="0"/>
    <x v="0"/>
    <s v="Jul"/>
    <x v="1"/>
    <x v="5"/>
    <s v="45-59"/>
    <s v="46-60"/>
    <n v="0"/>
    <n v="0"/>
    <n v="0"/>
    <x v="0"/>
  </r>
  <r>
    <s v="P3392"/>
    <d v="2023-10-02T17:02:00"/>
    <s v="M"/>
    <n v="49"/>
    <s v="African American"/>
    <s v="Orthopedics"/>
    <b v="0"/>
    <n v="5"/>
    <x v="9"/>
    <b v="0"/>
    <x v="1"/>
    <s v="Oct"/>
    <x v="4"/>
    <x v="3"/>
    <s v="45-59"/>
    <s v="46-60"/>
    <n v="0"/>
    <n v="0"/>
    <n v="0"/>
    <x v="0"/>
  </r>
  <r>
    <s v="P3393"/>
    <d v="2023-06-13T19:34:00"/>
    <s v="M"/>
    <n v="38"/>
    <s v="African American"/>
    <s v="Orthopedics"/>
    <b v="0"/>
    <n v="5"/>
    <x v="0"/>
    <b v="0"/>
    <x v="1"/>
    <s v="Jun"/>
    <x v="6"/>
    <x v="7"/>
    <s v="30-44"/>
    <s v="31-45"/>
    <n v="0"/>
    <n v="0"/>
    <n v="0"/>
    <x v="0"/>
  </r>
  <r>
    <s v="P3394"/>
    <d v="2024-09-24T00:53:00"/>
    <s v="M"/>
    <n v="69"/>
    <s v="African American"/>
    <s v="Orthopedics"/>
    <b v="0"/>
    <n v="6"/>
    <x v="48"/>
    <b v="0"/>
    <x v="0"/>
    <s v="Sep"/>
    <x v="6"/>
    <x v="4"/>
    <s v="60-74"/>
    <s v="16-30"/>
    <n v="1"/>
    <n v="0"/>
    <n v="0"/>
    <x v="0"/>
  </r>
  <r>
    <s v="P3395"/>
    <d v="2024-05-16T14:16:00"/>
    <s v="M"/>
    <n v="74"/>
    <s v="African American"/>
    <s v="Orthopedics"/>
    <b v="0"/>
    <n v="6"/>
    <x v="45"/>
    <b v="0"/>
    <x v="0"/>
    <s v="May"/>
    <x v="2"/>
    <x v="6"/>
    <s v="60-74"/>
    <s v="16-30"/>
    <n v="1"/>
    <n v="0"/>
    <n v="0"/>
    <x v="0"/>
  </r>
  <r>
    <s v="P3396"/>
    <d v="2023-11-06T22:39:00"/>
    <s v="M"/>
    <n v="69"/>
    <s v="African American"/>
    <s v="Orthopedics"/>
    <b v="0"/>
    <n v="6"/>
    <x v="32"/>
    <b v="0"/>
    <x v="1"/>
    <s v="Nov"/>
    <x v="4"/>
    <x v="2"/>
    <s v="60-74"/>
    <s v="46-60"/>
    <n v="0"/>
    <n v="0"/>
    <n v="0"/>
    <x v="0"/>
  </r>
  <r>
    <s v="P3397"/>
    <d v="2024-06-13T23:24:00"/>
    <s v="M"/>
    <n v="60"/>
    <s v="African American"/>
    <s v="Orthopedics"/>
    <b v="0"/>
    <n v="7"/>
    <x v="41"/>
    <b v="0"/>
    <x v="0"/>
    <s v="Jun"/>
    <x v="2"/>
    <x v="2"/>
    <s v="60-74"/>
    <s v="16-30"/>
    <n v="1"/>
    <n v="0"/>
    <n v="1"/>
    <x v="0"/>
  </r>
  <r>
    <s v="P3398"/>
    <d v="2024-10-04T03:13:00"/>
    <s v="M"/>
    <n v="71"/>
    <s v="African American"/>
    <s v="Orthopedics"/>
    <b v="0"/>
    <n v="8"/>
    <x v="40"/>
    <b v="0"/>
    <x v="0"/>
    <s v="Oct"/>
    <x v="5"/>
    <x v="5"/>
    <s v="60-74"/>
    <s v="31-45"/>
    <n v="0"/>
    <n v="0"/>
    <n v="0"/>
    <x v="0"/>
  </r>
  <r>
    <s v="P3399"/>
    <d v="2024-02-22T16:28:00"/>
    <s v="M"/>
    <n v="73"/>
    <s v="African American"/>
    <s v="Orthopedics"/>
    <b v="0"/>
    <n v="8"/>
    <x v="37"/>
    <b v="0"/>
    <x v="0"/>
    <s v="Feb"/>
    <x v="2"/>
    <x v="3"/>
    <s v="60-74"/>
    <s v="31-45"/>
    <n v="0"/>
    <n v="0"/>
    <n v="0"/>
    <x v="0"/>
  </r>
  <r>
    <s v="P3400"/>
    <d v="2023-05-16T17:22:00"/>
    <s v="M"/>
    <n v="36"/>
    <s v="African American"/>
    <s v="Orthopedics"/>
    <b v="0"/>
    <n v="9"/>
    <x v="42"/>
    <b v="0"/>
    <x v="1"/>
    <s v="May"/>
    <x v="6"/>
    <x v="3"/>
    <s v="30-44"/>
    <s v="0-15"/>
    <n v="1"/>
    <n v="0"/>
    <n v="1"/>
    <x v="0"/>
  </r>
  <r>
    <s v="P3401"/>
    <d v="2023-08-09T04:04:00"/>
    <s v="M"/>
    <n v="4"/>
    <s v="African American"/>
    <s v="Orthopedics"/>
    <b v="0"/>
    <n v="10"/>
    <x v="24"/>
    <b v="0"/>
    <x v="1"/>
    <s v="Aug"/>
    <x v="0"/>
    <x v="5"/>
    <s v="0-14"/>
    <s v="16-30"/>
    <n v="1"/>
    <n v="0"/>
    <n v="1"/>
    <x v="0"/>
  </r>
  <r>
    <s v="P3402"/>
    <d v="2024-08-12T06:04:00"/>
    <s v="M"/>
    <n v="24"/>
    <s v="African American"/>
    <s v="Orthopedics"/>
    <b v="0"/>
    <n v="10"/>
    <x v="21"/>
    <b v="0"/>
    <x v="0"/>
    <s v="Aug"/>
    <x v="4"/>
    <x v="0"/>
    <s v="15-29"/>
    <s v="46-60"/>
    <n v="0"/>
    <n v="0"/>
    <n v="0"/>
    <x v="0"/>
  </r>
  <r>
    <s v="P3403"/>
    <d v="2023-09-25T14:04:00"/>
    <s v="M"/>
    <n v="2"/>
    <s v="African American"/>
    <s v="Orthopedics"/>
    <b v="0"/>
    <n v="10"/>
    <x v="17"/>
    <b v="0"/>
    <x v="1"/>
    <s v="Sep"/>
    <x v="4"/>
    <x v="6"/>
    <s v="0-14"/>
    <s v="31-45"/>
    <n v="0"/>
    <n v="0"/>
    <n v="0"/>
    <x v="0"/>
  </r>
  <r>
    <s v="P3404"/>
    <d v="2024-01-22T01:20:00"/>
    <s v="M"/>
    <n v="20"/>
    <s v="African American"/>
    <s v="Orthopedics"/>
    <b v="0"/>
    <n v="10"/>
    <x v="27"/>
    <b v="0"/>
    <x v="0"/>
    <s v="Jan"/>
    <x v="4"/>
    <x v="4"/>
    <s v="15-29"/>
    <s v="46-60"/>
    <n v="0"/>
    <n v="0"/>
    <n v="0"/>
    <x v="0"/>
  </r>
  <r>
    <s v="P3405"/>
    <d v="2024-03-07T16:55:00"/>
    <s v="M"/>
    <n v="22"/>
    <s v="African American"/>
    <s v="Physiotherapy"/>
    <b v="0"/>
    <m/>
    <x v="50"/>
    <b v="0"/>
    <x v="0"/>
    <s v="Mar"/>
    <x v="2"/>
    <x v="3"/>
    <s v="15-29"/>
    <s v="31-45"/>
    <n v="0"/>
    <n v="0"/>
    <n v="0"/>
    <x v="0"/>
  </r>
  <r>
    <s v="P3406"/>
    <d v="2024-10-28T01:11:00"/>
    <s v="M"/>
    <n v="6"/>
    <s v="African American"/>
    <s v="Physiotherapy"/>
    <b v="0"/>
    <m/>
    <x v="50"/>
    <b v="0"/>
    <x v="0"/>
    <s v="Oct"/>
    <x v="4"/>
    <x v="4"/>
    <s v="0-14"/>
    <s v="31-45"/>
    <n v="0"/>
    <n v="0"/>
    <n v="0"/>
    <x v="0"/>
  </r>
  <r>
    <s v="P3407"/>
    <d v="2023-06-27T21:32:00"/>
    <s v="M"/>
    <n v="9"/>
    <s v="African American"/>
    <s v="Physiotherapy"/>
    <b v="0"/>
    <m/>
    <x v="47"/>
    <b v="0"/>
    <x v="1"/>
    <s v="Jun"/>
    <x v="6"/>
    <x v="2"/>
    <s v="0-14"/>
    <s v="46-60"/>
    <n v="0"/>
    <n v="0"/>
    <n v="0"/>
    <x v="0"/>
  </r>
  <r>
    <s v="P3408"/>
    <d v="2024-08-19T00:10:00"/>
    <s v="M"/>
    <n v="8"/>
    <s v="African American"/>
    <s v="Physiotherapy"/>
    <b v="0"/>
    <m/>
    <x v="22"/>
    <b v="0"/>
    <x v="0"/>
    <s v="Aug"/>
    <x v="4"/>
    <x v="4"/>
    <s v="0-14"/>
    <s v="31-45"/>
    <n v="0"/>
    <n v="0"/>
    <n v="0"/>
    <x v="0"/>
  </r>
  <r>
    <s v="P3409"/>
    <d v="2023-05-19T01:57:00"/>
    <s v="M"/>
    <n v="21"/>
    <s v="African American"/>
    <s v="Physiotherapy"/>
    <b v="0"/>
    <m/>
    <x v="36"/>
    <b v="0"/>
    <x v="1"/>
    <s v="May"/>
    <x v="5"/>
    <x v="4"/>
    <s v="15-29"/>
    <s v="16-30"/>
    <n v="1"/>
    <n v="0"/>
    <n v="0"/>
    <x v="0"/>
  </r>
  <r>
    <s v="P3410"/>
    <d v="2024-06-22T17:40:00"/>
    <s v="M"/>
    <n v="46"/>
    <s v="African American"/>
    <s v="Physiotherapy"/>
    <b v="0"/>
    <m/>
    <x v="13"/>
    <b v="0"/>
    <x v="0"/>
    <s v="Jun"/>
    <x v="1"/>
    <x v="3"/>
    <s v="45-59"/>
    <s v="46-60"/>
    <n v="0"/>
    <n v="0"/>
    <n v="0"/>
    <x v="0"/>
  </r>
  <r>
    <s v="P3411"/>
    <d v="2023-11-13T12:42:00"/>
    <s v="M"/>
    <n v="72"/>
    <s v="African American"/>
    <s v="Physiotherapy"/>
    <b v="0"/>
    <m/>
    <x v="46"/>
    <b v="0"/>
    <x v="1"/>
    <s v="Nov"/>
    <x v="4"/>
    <x v="6"/>
    <s v="60-74"/>
    <s v="16-30"/>
    <n v="1"/>
    <n v="0"/>
    <n v="0"/>
    <x v="0"/>
  </r>
  <r>
    <s v="P3412"/>
    <d v="2023-10-31T05:18:00"/>
    <s v="M"/>
    <n v="66"/>
    <s v="African American"/>
    <s v="Physiotherapy"/>
    <b v="0"/>
    <m/>
    <x v="24"/>
    <b v="0"/>
    <x v="1"/>
    <s v="Oct"/>
    <x v="6"/>
    <x v="5"/>
    <s v="60-74"/>
    <s v="16-30"/>
    <n v="1"/>
    <n v="0"/>
    <n v="0"/>
    <x v="0"/>
  </r>
  <r>
    <s v="P3413"/>
    <d v="2023-11-04T06:00:00"/>
    <s v="M"/>
    <n v="3"/>
    <s v="African American"/>
    <s v="Physiotherapy"/>
    <b v="0"/>
    <m/>
    <x v="9"/>
    <b v="0"/>
    <x v="1"/>
    <s v="Nov"/>
    <x v="1"/>
    <x v="0"/>
    <s v="0-14"/>
    <s v="46-60"/>
    <n v="0"/>
    <n v="0"/>
    <n v="0"/>
    <x v="0"/>
  </r>
  <r>
    <s v="P3414"/>
    <d v="2023-12-11T09:14:00"/>
    <s v="M"/>
    <n v="68"/>
    <s v="African American"/>
    <s v="Physiotherapy"/>
    <b v="0"/>
    <m/>
    <x v="2"/>
    <b v="0"/>
    <x v="1"/>
    <s v="Dec"/>
    <x v="4"/>
    <x v="1"/>
    <s v="60-74"/>
    <s v="46-60"/>
    <n v="0"/>
    <n v="0"/>
    <n v="0"/>
    <x v="0"/>
  </r>
  <r>
    <s v="P3415"/>
    <d v="2024-03-25T23:09:00"/>
    <s v="M"/>
    <n v="17"/>
    <s v="African American"/>
    <s v="Physiotherapy"/>
    <b v="0"/>
    <n v="2"/>
    <x v="31"/>
    <b v="0"/>
    <x v="0"/>
    <s v="Mar"/>
    <x v="4"/>
    <x v="2"/>
    <s v="15-29"/>
    <s v="16-30"/>
    <n v="1"/>
    <n v="0"/>
    <n v="0"/>
    <x v="0"/>
  </r>
  <r>
    <s v="P3416"/>
    <d v="2023-11-09T14:46:00"/>
    <s v="M"/>
    <n v="56"/>
    <s v="African American"/>
    <s v="Physiotherapy"/>
    <b v="0"/>
    <n v="5"/>
    <x v="12"/>
    <b v="0"/>
    <x v="1"/>
    <s v="Nov"/>
    <x v="2"/>
    <x v="6"/>
    <s v="45-59"/>
    <s v="31-45"/>
    <n v="0"/>
    <n v="0"/>
    <n v="0"/>
    <x v="0"/>
  </r>
  <r>
    <s v="P3417"/>
    <d v="2024-06-03T03:13:00"/>
    <s v="M"/>
    <n v="23"/>
    <s v="African American"/>
    <s v="Physiotherapy"/>
    <b v="0"/>
    <n v="6"/>
    <x v="25"/>
    <b v="0"/>
    <x v="0"/>
    <s v="Jun"/>
    <x v="4"/>
    <x v="5"/>
    <s v="15-29"/>
    <s v="46-60"/>
    <n v="0"/>
    <n v="0"/>
    <n v="0"/>
    <x v="0"/>
  </r>
  <r>
    <s v="P3418"/>
    <d v="2023-04-13T05:21:00"/>
    <s v="M"/>
    <n v="9"/>
    <s v="African American"/>
    <s v="Physiotherapy"/>
    <b v="0"/>
    <n v="9"/>
    <x v="27"/>
    <b v="0"/>
    <x v="1"/>
    <s v="Apr"/>
    <x v="2"/>
    <x v="5"/>
    <s v="0-14"/>
    <s v="46-60"/>
    <n v="0"/>
    <n v="0"/>
    <n v="0"/>
    <x v="0"/>
  </r>
  <r>
    <s v="P3419"/>
    <d v="2023-08-16T20:18:00"/>
    <s v="M"/>
    <n v="75"/>
    <s v="African American"/>
    <s v="Renal"/>
    <b v="0"/>
    <m/>
    <x v="34"/>
    <b v="0"/>
    <x v="1"/>
    <s v="Aug"/>
    <x v="0"/>
    <x v="7"/>
    <s v="75+"/>
    <s v="0-15"/>
    <n v="1"/>
    <n v="0"/>
    <n v="0"/>
    <x v="0"/>
  </r>
  <r>
    <s v="P3420"/>
    <d v="2024-03-06T18:06:00"/>
    <s v="M"/>
    <n v="37"/>
    <s v="African American"/>
    <s v="Renal"/>
    <b v="0"/>
    <m/>
    <x v="26"/>
    <b v="0"/>
    <x v="0"/>
    <s v="Mar"/>
    <x v="0"/>
    <x v="7"/>
    <s v="30-44"/>
    <s v="31-45"/>
    <n v="0"/>
    <n v="0"/>
    <n v="0"/>
    <x v="0"/>
  </r>
  <r>
    <s v="P3421"/>
    <d v="2024-04-15T20:44:00"/>
    <s v="M"/>
    <n v="17"/>
    <s v="African American"/>
    <s v="Renal"/>
    <b v="0"/>
    <m/>
    <x v="11"/>
    <b v="0"/>
    <x v="0"/>
    <s v="Apr"/>
    <x v="4"/>
    <x v="7"/>
    <s v="15-29"/>
    <s v="46-60"/>
    <n v="0"/>
    <n v="0"/>
    <n v="0"/>
    <x v="0"/>
  </r>
  <r>
    <s v="P3422"/>
    <d v="2024-01-23T16:46:00"/>
    <s v="M"/>
    <n v="6"/>
    <s v="African American"/>
    <s v="Renal"/>
    <b v="0"/>
    <m/>
    <x v="0"/>
    <b v="0"/>
    <x v="0"/>
    <s v="Jan"/>
    <x v="6"/>
    <x v="3"/>
    <s v="0-14"/>
    <s v="31-45"/>
    <n v="0"/>
    <n v="0"/>
    <n v="0"/>
    <x v="0"/>
  </r>
  <r>
    <s v="P3423"/>
    <d v="2024-06-15T04:06:00"/>
    <s v="M"/>
    <n v="29"/>
    <s v="Asian"/>
    <s v="Cardiology"/>
    <b v="0"/>
    <m/>
    <x v="14"/>
    <b v="0"/>
    <x v="0"/>
    <s v="Jun"/>
    <x v="1"/>
    <x v="5"/>
    <s v="15-29"/>
    <s v="46-60"/>
    <n v="0"/>
    <n v="0"/>
    <n v="0"/>
    <x v="0"/>
  </r>
  <r>
    <s v="P3424"/>
    <d v="2023-05-12T00:18:00"/>
    <s v="M"/>
    <n v="78"/>
    <s v="Asian"/>
    <s v="Cardiology"/>
    <b v="0"/>
    <n v="1"/>
    <x v="26"/>
    <b v="0"/>
    <x v="1"/>
    <s v="May"/>
    <x v="5"/>
    <x v="4"/>
    <s v="75+"/>
    <s v="31-45"/>
    <n v="0"/>
    <n v="0"/>
    <n v="0"/>
    <x v="0"/>
  </r>
  <r>
    <s v="P3425"/>
    <d v="2024-06-06T11:42:00"/>
    <s v="M"/>
    <n v="52"/>
    <s v="Asian"/>
    <s v="Gastroenterology"/>
    <b v="0"/>
    <m/>
    <x v="32"/>
    <b v="0"/>
    <x v="0"/>
    <s v="Jun"/>
    <x v="2"/>
    <x v="1"/>
    <s v="45-59"/>
    <s v="46-60"/>
    <n v="0"/>
    <n v="0"/>
    <n v="0"/>
    <x v="0"/>
  </r>
  <r>
    <s v="P3426"/>
    <d v="2024-05-16T03:07:00"/>
    <s v="M"/>
    <n v="37"/>
    <s v="Asian"/>
    <s v="Gastroenterology"/>
    <b v="0"/>
    <m/>
    <x v="38"/>
    <b v="0"/>
    <x v="0"/>
    <s v="May"/>
    <x v="2"/>
    <x v="5"/>
    <s v="30-44"/>
    <s v="0-15"/>
    <n v="1"/>
    <n v="0"/>
    <n v="0"/>
    <x v="0"/>
  </r>
  <r>
    <s v="P3427"/>
    <d v="2024-01-24T04:34:00"/>
    <s v="M"/>
    <n v="76"/>
    <s v="Asian"/>
    <s v="Gastroenterology"/>
    <b v="0"/>
    <m/>
    <x v="5"/>
    <b v="0"/>
    <x v="0"/>
    <s v="Jan"/>
    <x v="0"/>
    <x v="5"/>
    <s v="75+"/>
    <s v="46-60"/>
    <n v="0"/>
    <n v="0"/>
    <n v="0"/>
    <x v="0"/>
  </r>
  <r>
    <s v="P3428"/>
    <d v="2024-09-13T17:45:00"/>
    <s v="M"/>
    <n v="79"/>
    <s v="Asian"/>
    <s v="Gastroenterology"/>
    <b v="0"/>
    <n v="1"/>
    <x v="44"/>
    <b v="0"/>
    <x v="0"/>
    <s v="Sep"/>
    <x v="5"/>
    <x v="3"/>
    <s v="75+"/>
    <s v="31-45"/>
    <n v="0"/>
    <n v="0"/>
    <n v="0"/>
    <x v="0"/>
  </r>
  <r>
    <s v="P3429"/>
    <d v="2023-05-06T06:25:00"/>
    <s v="M"/>
    <n v="30"/>
    <s v="Asian"/>
    <s v="Gastroenterology"/>
    <b v="0"/>
    <n v="1"/>
    <x v="22"/>
    <b v="0"/>
    <x v="1"/>
    <s v="May"/>
    <x v="1"/>
    <x v="0"/>
    <s v="30-44"/>
    <s v="31-45"/>
    <n v="0"/>
    <n v="0"/>
    <n v="0"/>
    <x v="0"/>
  </r>
  <r>
    <s v="P3430"/>
    <d v="2024-09-15T23:49:00"/>
    <s v="M"/>
    <n v="55"/>
    <s v="Asian"/>
    <s v="Gastroenterology"/>
    <b v="0"/>
    <n v="8"/>
    <x v="44"/>
    <b v="0"/>
    <x v="0"/>
    <s v="Sep"/>
    <x v="3"/>
    <x v="2"/>
    <s v="45-59"/>
    <s v="31-45"/>
    <n v="0"/>
    <n v="0"/>
    <n v="0"/>
    <x v="0"/>
  </r>
  <r>
    <s v="P3431"/>
    <d v="2024-03-02T19:39:00"/>
    <s v="M"/>
    <n v="48"/>
    <s v="Asian"/>
    <s v="General Practice"/>
    <b v="0"/>
    <m/>
    <x v="28"/>
    <b v="0"/>
    <x v="0"/>
    <s v="Mar"/>
    <x v="1"/>
    <x v="7"/>
    <s v="45-59"/>
    <s v="16-30"/>
    <n v="1"/>
    <n v="0"/>
    <n v="0"/>
    <x v="0"/>
  </r>
  <r>
    <s v="P3432"/>
    <d v="2023-04-11T09:20:00"/>
    <s v="M"/>
    <n v="57"/>
    <s v="Asian"/>
    <s v="General Practice"/>
    <b v="0"/>
    <m/>
    <x v="32"/>
    <b v="0"/>
    <x v="1"/>
    <s v="Apr"/>
    <x v="6"/>
    <x v="1"/>
    <s v="45-59"/>
    <s v="46-60"/>
    <n v="0"/>
    <n v="0"/>
    <n v="0"/>
    <x v="0"/>
  </r>
  <r>
    <s v="P3433"/>
    <d v="2023-08-24T21:16:00"/>
    <s v="M"/>
    <n v="11"/>
    <s v="Asian"/>
    <s v="General Practice"/>
    <b v="0"/>
    <m/>
    <x v="14"/>
    <b v="0"/>
    <x v="1"/>
    <s v="Aug"/>
    <x v="2"/>
    <x v="2"/>
    <s v="0-14"/>
    <s v="46-60"/>
    <n v="0"/>
    <n v="0"/>
    <n v="0"/>
    <x v="0"/>
  </r>
  <r>
    <s v="P3434"/>
    <d v="2023-12-12T08:14:00"/>
    <s v="M"/>
    <n v="78"/>
    <s v="Asian"/>
    <s v="General Practice"/>
    <b v="0"/>
    <m/>
    <x v="34"/>
    <b v="0"/>
    <x v="1"/>
    <s v="Dec"/>
    <x v="6"/>
    <x v="0"/>
    <s v="75+"/>
    <s v="0-15"/>
    <n v="1"/>
    <n v="0"/>
    <n v="0"/>
    <x v="0"/>
  </r>
  <r>
    <s v="P3435"/>
    <d v="2023-07-29T01:50:00"/>
    <s v="M"/>
    <n v="56"/>
    <s v="Asian"/>
    <s v="General Practice"/>
    <b v="0"/>
    <m/>
    <x v="30"/>
    <b v="0"/>
    <x v="1"/>
    <s v="Jul"/>
    <x v="1"/>
    <x v="4"/>
    <s v="45-59"/>
    <s v="0-15"/>
    <n v="1"/>
    <n v="0"/>
    <n v="0"/>
    <x v="0"/>
  </r>
  <r>
    <s v="P3436"/>
    <d v="2023-06-07T20:21:00"/>
    <s v="M"/>
    <n v="41"/>
    <s v="Asian"/>
    <s v="General Practice"/>
    <b v="0"/>
    <m/>
    <x v="26"/>
    <b v="0"/>
    <x v="1"/>
    <s v="Jun"/>
    <x v="0"/>
    <x v="7"/>
    <s v="30-44"/>
    <s v="31-45"/>
    <n v="0"/>
    <n v="0"/>
    <n v="0"/>
    <x v="0"/>
  </r>
  <r>
    <s v="P3437"/>
    <d v="2024-06-08T16:48:00"/>
    <s v="M"/>
    <n v="22"/>
    <s v="Asian"/>
    <s v="General Practice"/>
    <b v="0"/>
    <m/>
    <x v="34"/>
    <b v="0"/>
    <x v="0"/>
    <s v="Jun"/>
    <x v="1"/>
    <x v="3"/>
    <s v="15-29"/>
    <s v="0-15"/>
    <n v="1"/>
    <n v="0"/>
    <n v="0"/>
    <x v="0"/>
  </r>
  <r>
    <s v="P3438"/>
    <d v="2024-01-31T09:03:00"/>
    <s v="M"/>
    <n v="4"/>
    <s v="Asian"/>
    <s v="General Practice"/>
    <b v="0"/>
    <m/>
    <x v="50"/>
    <b v="0"/>
    <x v="0"/>
    <s v="Jan"/>
    <x v="0"/>
    <x v="1"/>
    <s v="0-14"/>
    <s v="31-45"/>
    <n v="0"/>
    <n v="0"/>
    <n v="0"/>
    <x v="0"/>
  </r>
  <r>
    <s v="P3439"/>
    <d v="2024-10-23T03:19:00"/>
    <s v="M"/>
    <n v="47"/>
    <s v="Asian"/>
    <s v="General Practice"/>
    <b v="0"/>
    <m/>
    <x v="14"/>
    <b v="0"/>
    <x v="0"/>
    <s v="Oct"/>
    <x v="0"/>
    <x v="5"/>
    <s v="45-59"/>
    <s v="46-60"/>
    <n v="0"/>
    <n v="0"/>
    <n v="0"/>
    <x v="0"/>
  </r>
  <r>
    <s v="P3440"/>
    <d v="2024-01-28T11:42:00"/>
    <s v="M"/>
    <n v="18"/>
    <s v="Asian"/>
    <s v="General Practice"/>
    <b v="0"/>
    <m/>
    <x v="42"/>
    <b v="0"/>
    <x v="0"/>
    <s v="Jan"/>
    <x v="3"/>
    <x v="1"/>
    <s v="15-29"/>
    <s v="0-15"/>
    <n v="1"/>
    <n v="0"/>
    <n v="0"/>
    <x v="0"/>
  </r>
  <r>
    <s v="P3441"/>
    <d v="2024-08-19T13:18:00"/>
    <s v="M"/>
    <n v="35"/>
    <s v="Asian"/>
    <s v="General Practice"/>
    <b v="0"/>
    <m/>
    <x v="34"/>
    <b v="0"/>
    <x v="0"/>
    <s v="Aug"/>
    <x v="4"/>
    <x v="6"/>
    <s v="30-44"/>
    <s v="0-15"/>
    <n v="1"/>
    <n v="0"/>
    <n v="0"/>
    <x v="0"/>
  </r>
  <r>
    <s v="P3442"/>
    <d v="2024-06-19T04:22:00"/>
    <s v="M"/>
    <n v="37"/>
    <s v="Asian"/>
    <s v="General Practice"/>
    <b v="0"/>
    <m/>
    <x v="20"/>
    <b v="0"/>
    <x v="0"/>
    <s v="Jun"/>
    <x v="0"/>
    <x v="5"/>
    <s v="30-44"/>
    <s v="16-30"/>
    <n v="1"/>
    <n v="0"/>
    <n v="0"/>
    <x v="0"/>
  </r>
  <r>
    <s v="P3443"/>
    <d v="2023-10-13T02:15:00"/>
    <s v="M"/>
    <n v="19"/>
    <s v="Asian"/>
    <s v="General Practice"/>
    <b v="0"/>
    <m/>
    <x v="1"/>
    <b v="0"/>
    <x v="1"/>
    <s v="Oct"/>
    <x v="5"/>
    <x v="4"/>
    <s v="15-29"/>
    <s v="16-30"/>
    <n v="1"/>
    <n v="0"/>
    <n v="0"/>
    <x v="0"/>
  </r>
  <r>
    <s v="P3444"/>
    <d v="2024-08-17T09:37:00"/>
    <s v="M"/>
    <n v="13"/>
    <s v="Asian"/>
    <s v="General Practice"/>
    <b v="0"/>
    <m/>
    <x v="19"/>
    <b v="0"/>
    <x v="0"/>
    <s v="Aug"/>
    <x v="1"/>
    <x v="1"/>
    <s v="0-14"/>
    <s v="16-30"/>
    <n v="1"/>
    <n v="0"/>
    <n v="0"/>
    <x v="0"/>
  </r>
  <r>
    <s v="P3445"/>
    <d v="2023-10-31T13:35:00"/>
    <s v="M"/>
    <n v="54"/>
    <s v="Asian"/>
    <s v="General Practice"/>
    <b v="0"/>
    <m/>
    <x v="0"/>
    <b v="0"/>
    <x v="1"/>
    <s v="Oct"/>
    <x v="6"/>
    <x v="6"/>
    <s v="45-59"/>
    <s v="31-45"/>
    <n v="0"/>
    <n v="0"/>
    <n v="0"/>
    <x v="0"/>
  </r>
  <r>
    <s v="P3446"/>
    <d v="2023-05-18T02:39:00"/>
    <s v="M"/>
    <n v="11"/>
    <s v="Asian"/>
    <s v="General Practice"/>
    <b v="0"/>
    <m/>
    <x v="25"/>
    <b v="0"/>
    <x v="1"/>
    <s v="May"/>
    <x v="2"/>
    <x v="4"/>
    <s v="0-14"/>
    <s v="46-60"/>
    <n v="0"/>
    <n v="0"/>
    <n v="0"/>
    <x v="0"/>
  </r>
  <r>
    <s v="P3447"/>
    <d v="2023-12-17T21:06:00"/>
    <s v="M"/>
    <n v="62"/>
    <s v="Asian"/>
    <s v="General Practice"/>
    <b v="0"/>
    <m/>
    <x v="10"/>
    <b v="0"/>
    <x v="1"/>
    <s v="Dec"/>
    <x v="3"/>
    <x v="2"/>
    <s v="60-74"/>
    <s v="31-45"/>
    <n v="0"/>
    <n v="0"/>
    <n v="0"/>
    <x v="0"/>
  </r>
  <r>
    <s v="P3448"/>
    <d v="2023-09-12T22:16:00"/>
    <s v="M"/>
    <n v="38"/>
    <s v="Asian"/>
    <s v="General Practice"/>
    <b v="0"/>
    <m/>
    <x v="32"/>
    <b v="0"/>
    <x v="1"/>
    <s v="Sep"/>
    <x v="6"/>
    <x v="2"/>
    <s v="30-44"/>
    <s v="46-60"/>
    <n v="0"/>
    <n v="0"/>
    <n v="0"/>
    <x v="0"/>
  </r>
  <r>
    <s v="P3449"/>
    <d v="2023-04-05T17:51:00"/>
    <s v="M"/>
    <n v="7"/>
    <s v="Asian"/>
    <s v="General Practice"/>
    <b v="0"/>
    <m/>
    <x v="8"/>
    <b v="0"/>
    <x v="1"/>
    <s v="Apr"/>
    <x v="0"/>
    <x v="3"/>
    <s v="0-14"/>
    <s v="31-45"/>
    <n v="0"/>
    <n v="0"/>
    <n v="0"/>
    <x v="0"/>
  </r>
  <r>
    <s v="P3450"/>
    <d v="2023-10-24T20:32:00"/>
    <s v="M"/>
    <n v="57"/>
    <s v="Asian"/>
    <s v="General Practice"/>
    <b v="0"/>
    <m/>
    <x v="6"/>
    <b v="0"/>
    <x v="1"/>
    <s v="Oct"/>
    <x v="6"/>
    <x v="7"/>
    <s v="45-59"/>
    <s v="31-45"/>
    <n v="0"/>
    <n v="0"/>
    <n v="0"/>
    <x v="0"/>
  </r>
  <r>
    <s v="P3451"/>
    <d v="2023-07-29T12:58:00"/>
    <s v="M"/>
    <n v="45"/>
    <s v="Asian"/>
    <s v="General Practice"/>
    <b v="0"/>
    <m/>
    <x v="40"/>
    <b v="0"/>
    <x v="1"/>
    <s v="Jul"/>
    <x v="1"/>
    <x v="6"/>
    <s v="45-59"/>
    <s v="31-45"/>
    <n v="0"/>
    <n v="0"/>
    <n v="0"/>
    <x v="0"/>
  </r>
  <r>
    <s v="P3452"/>
    <d v="2024-09-17T01:23:00"/>
    <s v="M"/>
    <n v="43"/>
    <s v="Asian"/>
    <s v="General Practice"/>
    <b v="0"/>
    <m/>
    <x v="30"/>
    <b v="0"/>
    <x v="0"/>
    <s v="Sep"/>
    <x v="6"/>
    <x v="4"/>
    <s v="30-44"/>
    <s v="0-15"/>
    <n v="1"/>
    <n v="0"/>
    <n v="0"/>
    <x v="0"/>
  </r>
  <r>
    <s v="P3453"/>
    <d v="2023-12-08T13:02:00"/>
    <s v="M"/>
    <n v="54"/>
    <s v="Asian"/>
    <s v="General Practice"/>
    <b v="0"/>
    <m/>
    <x v="10"/>
    <b v="0"/>
    <x v="1"/>
    <s v="Dec"/>
    <x v="5"/>
    <x v="6"/>
    <s v="45-59"/>
    <s v="31-45"/>
    <n v="0"/>
    <n v="0"/>
    <n v="0"/>
    <x v="0"/>
  </r>
  <r>
    <s v="P3454"/>
    <d v="2023-10-12T23:56:00"/>
    <s v="M"/>
    <n v="45"/>
    <s v="Asian"/>
    <s v="General Practice"/>
    <b v="0"/>
    <m/>
    <x v="25"/>
    <b v="0"/>
    <x v="1"/>
    <s v="Oct"/>
    <x v="2"/>
    <x v="2"/>
    <s v="45-59"/>
    <s v="46-60"/>
    <n v="0"/>
    <n v="0"/>
    <n v="0"/>
    <x v="0"/>
  </r>
  <r>
    <s v="P3455"/>
    <d v="2024-05-10T14:51:00"/>
    <s v="M"/>
    <n v="34"/>
    <s v="Asian"/>
    <s v="General Practice"/>
    <b v="0"/>
    <m/>
    <x v="4"/>
    <b v="0"/>
    <x v="0"/>
    <s v="May"/>
    <x v="5"/>
    <x v="6"/>
    <s v="30-44"/>
    <s v="0-15"/>
    <n v="1"/>
    <n v="0"/>
    <n v="0"/>
    <x v="0"/>
  </r>
  <r>
    <s v="P3456"/>
    <d v="2024-08-29T08:13:00"/>
    <s v="M"/>
    <n v="65"/>
    <s v="Asian"/>
    <s v="General Practice"/>
    <b v="0"/>
    <m/>
    <x v="14"/>
    <b v="0"/>
    <x v="0"/>
    <s v="Aug"/>
    <x v="2"/>
    <x v="0"/>
    <s v="60-74"/>
    <s v="46-60"/>
    <n v="0"/>
    <n v="0"/>
    <n v="0"/>
    <x v="0"/>
  </r>
  <r>
    <s v="P3457"/>
    <d v="2024-08-01T08:23:00"/>
    <s v="M"/>
    <n v="24"/>
    <s v="Asian"/>
    <s v="General Practice"/>
    <b v="0"/>
    <m/>
    <x v="4"/>
    <b v="0"/>
    <x v="0"/>
    <s v="Aug"/>
    <x v="2"/>
    <x v="0"/>
    <s v="15-29"/>
    <s v="0-15"/>
    <n v="1"/>
    <n v="0"/>
    <n v="0"/>
    <x v="0"/>
  </r>
  <r>
    <s v="P3458"/>
    <d v="2023-06-21T23:08:00"/>
    <s v="M"/>
    <n v="16"/>
    <s v="Asian"/>
    <s v="General Practice"/>
    <b v="0"/>
    <m/>
    <x v="4"/>
    <b v="0"/>
    <x v="1"/>
    <s v="Jun"/>
    <x v="0"/>
    <x v="2"/>
    <s v="15-29"/>
    <s v="0-15"/>
    <n v="1"/>
    <n v="0"/>
    <n v="0"/>
    <x v="0"/>
  </r>
  <r>
    <s v="P3459"/>
    <d v="2023-09-27T17:28:00"/>
    <s v="M"/>
    <n v="15"/>
    <s v="Asian"/>
    <s v="General Practice"/>
    <b v="0"/>
    <m/>
    <x v="39"/>
    <b v="0"/>
    <x v="1"/>
    <s v="Sep"/>
    <x v="0"/>
    <x v="3"/>
    <s v="15-29"/>
    <s v="0-15"/>
    <n v="1"/>
    <n v="0"/>
    <n v="0"/>
    <x v="0"/>
  </r>
  <r>
    <s v="P3460"/>
    <d v="2023-11-30T07:11:00"/>
    <s v="M"/>
    <n v="54"/>
    <s v="Asian"/>
    <s v="General Practice"/>
    <b v="0"/>
    <m/>
    <x v="1"/>
    <b v="0"/>
    <x v="1"/>
    <s v="Nov"/>
    <x v="2"/>
    <x v="0"/>
    <s v="45-59"/>
    <s v="16-30"/>
    <n v="1"/>
    <n v="0"/>
    <n v="0"/>
    <x v="0"/>
  </r>
  <r>
    <s v="P3461"/>
    <d v="2023-11-24T01:10:00"/>
    <s v="M"/>
    <n v="77"/>
    <s v="Asian"/>
    <s v="General Practice"/>
    <b v="0"/>
    <m/>
    <x v="15"/>
    <b v="0"/>
    <x v="1"/>
    <s v="Nov"/>
    <x v="5"/>
    <x v="4"/>
    <s v="75+"/>
    <s v="31-45"/>
    <n v="0"/>
    <n v="0"/>
    <n v="0"/>
    <x v="0"/>
  </r>
  <r>
    <s v="P3462"/>
    <d v="2024-01-26T15:46:00"/>
    <s v="M"/>
    <n v="20"/>
    <s v="Asian"/>
    <s v="General Practice"/>
    <b v="0"/>
    <m/>
    <x v="1"/>
    <b v="0"/>
    <x v="0"/>
    <s v="Jan"/>
    <x v="5"/>
    <x v="3"/>
    <s v="15-29"/>
    <s v="16-30"/>
    <n v="1"/>
    <n v="0"/>
    <n v="0"/>
    <x v="0"/>
  </r>
  <r>
    <s v="P3463"/>
    <d v="2023-11-28T01:59:00"/>
    <s v="M"/>
    <n v="31"/>
    <s v="Asian"/>
    <s v="General Practice"/>
    <b v="0"/>
    <m/>
    <x v="29"/>
    <b v="0"/>
    <x v="1"/>
    <s v="Nov"/>
    <x v="6"/>
    <x v="4"/>
    <s v="30-44"/>
    <s v="16-30"/>
    <n v="1"/>
    <n v="0"/>
    <n v="0"/>
    <x v="0"/>
  </r>
  <r>
    <s v="P3464"/>
    <d v="2024-07-23T03:33:00"/>
    <s v="M"/>
    <n v="23"/>
    <s v="Asian"/>
    <s v="General Practice"/>
    <b v="0"/>
    <m/>
    <x v="46"/>
    <b v="0"/>
    <x v="0"/>
    <s v="Jul"/>
    <x v="6"/>
    <x v="5"/>
    <s v="15-29"/>
    <s v="16-30"/>
    <n v="1"/>
    <n v="0"/>
    <n v="0"/>
    <x v="0"/>
  </r>
  <r>
    <s v="P3465"/>
    <d v="2024-07-16T11:10:00"/>
    <s v="M"/>
    <n v="26"/>
    <s v="Asian"/>
    <s v="General Practice"/>
    <b v="0"/>
    <m/>
    <x v="14"/>
    <b v="0"/>
    <x v="0"/>
    <s v="Jul"/>
    <x v="6"/>
    <x v="1"/>
    <s v="15-29"/>
    <s v="46-60"/>
    <n v="0"/>
    <n v="0"/>
    <n v="0"/>
    <x v="0"/>
  </r>
  <r>
    <s v="P3466"/>
    <d v="2024-02-20T13:27:00"/>
    <s v="M"/>
    <n v="70"/>
    <s v="Asian"/>
    <s v="General Practice"/>
    <b v="0"/>
    <m/>
    <x v="35"/>
    <b v="0"/>
    <x v="0"/>
    <s v="Feb"/>
    <x v="6"/>
    <x v="6"/>
    <s v="60-74"/>
    <s v="16-30"/>
    <n v="1"/>
    <n v="0"/>
    <n v="0"/>
    <x v="0"/>
  </r>
  <r>
    <s v="P3467"/>
    <d v="2024-09-21T06:00:00"/>
    <s v="M"/>
    <n v="64"/>
    <s v="Asian"/>
    <s v="General Practice"/>
    <b v="0"/>
    <m/>
    <x v="4"/>
    <b v="0"/>
    <x v="0"/>
    <s v="Sep"/>
    <x v="1"/>
    <x v="0"/>
    <s v="60-74"/>
    <s v="0-15"/>
    <n v="1"/>
    <n v="0"/>
    <n v="0"/>
    <x v="0"/>
  </r>
  <r>
    <s v="P3468"/>
    <d v="2023-07-19T01:11:00"/>
    <s v="M"/>
    <n v="12"/>
    <s v="Asian"/>
    <s v="General Practice"/>
    <b v="0"/>
    <m/>
    <x v="50"/>
    <b v="0"/>
    <x v="1"/>
    <s v="Jul"/>
    <x v="0"/>
    <x v="4"/>
    <s v="0-14"/>
    <s v="31-45"/>
    <n v="0"/>
    <n v="0"/>
    <n v="0"/>
    <x v="0"/>
  </r>
  <r>
    <s v="P3469"/>
    <d v="2023-04-02T17:50:00"/>
    <s v="M"/>
    <n v="6"/>
    <s v="Asian"/>
    <s v="General Practice"/>
    <b v="0"/>
    <m/>
    <x v="12"/>
    <b v="0"/>
    <x v="1"/>
    <s v="Apr"/>
    <x v="3"/>
    <x v="3"/>
    <s v="0-14"/>
    <s v="31-45"/>
    <n v="0"/>
    <n v="0"/>
    <n v="0"/>
    <x v="0"/>
  </r>
  <r>
    <s v="P3470"/>
    <d v="2024-08-11T01:53:00"/>
    <s v="M"/>
    <n v="77"/>
    <s v="Asian"/>
    <s v="General Practice"/>
    <b v="0"/>
    <n v="0"/>
    <x v="21"/>
    <b v="0"/>
    <x v="0"/>
    <s v="Aug"/>
    <x v="3"/>
    <x v="4"/>
    <s v="75+"/>
    <s v="46-60"/>
    <n v="0"/>
    <n v="0"/>
    <n v="0"/>
    <x v="0"/>
  </r>
  <r>
    <s v="P3471"/>
    <d v="2024-01-10T16:17:00"/>
    <s v="M"/>
    <n v="39"/>
    <s v="Asian"/>
    <s v="General Practice"/>
    <b v="0"/>
    <n v="1"/>
    <x v="39"/>
    <b v="0"/>
    <x v="0"/>
    <s v="Jan"/>
    <x v="0"/>
    <x v="3"/>
    <s v="30-44"/>
    <s v="0-15"/>
    <n v="1"/>
    <n v="0"/>
    <n v="0"/>
    <x v="0"/>
  </r>
  <r>
    <s v="P3472"/>
    <d v="2023-04-03T14:56:00"/>
    <s v="M"/>
    <n v="64"/>
    <s v="Asian"/>
    <s v="General Practice"/>
    <b v="0"/>
    <n v="2"/>
    <x v="38"/>
    <b v="0"/>
    <x v="1"/>
    <s v="Apr"/>
    <x v="4"/>
    <x v="6"/>
    <s v="60-74"/>
    <s v="0-15"/>
    <n v="1"/>
    <n v="0"/>
    <n v="0"/>
    <x v="0"/>
  </r>
  <r>
    <s v="P3473"/>
    <d v="2023-12-23T08:49:00"/>
    <s v="M"/>
    <n v="3"/>
    <s v="Asian"/>
    <s v="General Practice"/>
    <b v="0"/>
    <n v="2"/>
    <x v="32"/>
    <b v="0"/>
    <x v="1"/>
    <s v="Dec"/>
    <x v="1"/>
    <x v="0"/>
    <s v="0-14"/>
    <s v="46-60"/>
    <n v="0"/>
    <n v="0"/>
    <n v="0"/>
    <x v="0"/>
  </r>
  <r>
    <s v="P3474"/>
    <d v="2024-01-08T10:41:00"/>
    <s v="M"/>
    <n v="26"/>
    <s v="Asian"/>
    <s v="General Practice"/>
    <b v="0"/>
    <n v="3"/>
    <x v="11"/>
    <b v="0"/>
    <x v="0"/>
    <s v="Jan"/>
    <x v="4"/>
    <x v="1"/>
    <s v="15-29"/>
    <s v="46-60"/>
    <n v="0"/>
    <n v="0"/>
    <n v="0"/>
    <x v="0"/>
  </r>
  <r>
    <s v="P3475"/>
    <d v="2023-12-15T15:33:00"/>
    <s v="M"/>
    <n v="28"/>
    <s v="Asian"/>
    <s v="General Practice"/>
    <b v="0"/>
    <n v="5"/>
    <x v="2"/>
    <b v="0"/>
    <x v="1"/>
    <s v="Dec"/>
    <x v="5"/>
    <x v="3"/>
    <s v="15-29"/>
    <s v="46-60"/>
    <n v="0"/>
    <n v="0"/>
    <n v="0"/>
    <x v="0"/>
  </r>
  <r>
    <s v="P3476"/>
    <d v="2023-09-22T13:10:00"/>
    <s v="M"/>
    <n v="63"/>
    <s v="Asian"/>
    <s v="General Practice"/>
    <b v="0"/>
    <n v="7"/>
    <x v="24"/>
    <b v="0"/>
    <x v="1"/>
    <s v="Sep"/>
    <x v="5"/>
    <x v="6"/>
    <s v="60-74"/>
    <s v="16-30"/>
    <n v="1"/>
    <n v="0"/>
    <n v="1"/>
    <x v="0"/>
  </r>
  <r>
    <s v="P3477"/>
    <d v="2024-09-26T20:44:00"/>
    <s v="M"/>
    <n v="32"/>
    <s v="Asian"/>
    <s v="General Practice"/>
    <b v="0"/>
    <n v="8"/>
    <x v="24"/>
    <b v="0"/>
    <x v="0"/>
    <s v="Sep"/>
    <x v="2"/>
    <x v="7"/>
    <s v="30-44"/>
    <s v="16-30"/>
    <n v="1"/>
    <n v="0"/>
    <n v="1"/>
    <x v="0"/>
  </r>
  <r>
    <s v="P3478"/>
    <d v="2024-03-24T15:11:00"/>
    <s v="M"/>
    <n v="71"/>
    <s v="Asian"/>
    <s v="General Practice"/>
    <b v="0"/>
    <n v="10"/>
    <x v="38"/>
    <b v="0"/>
    <x v="0"/>
    <s v="Mar"/>
    <x v="3"/>
    <x v="3"/>
    <s v="60-74"/>
    <s v="0-15"/>
    <n v="1"/>
    <n v="0"/>
    <n v="1"/>
    <x v="0"/>
  </r>
  <r>
    <s v="P3479"/>
    <d v="2024-08-10T12:23:00"/>
    <s v="M"/>
    <n v="59"/>
    <s v="Asian"/>
    <s v="Neurology"/>
    <b v="0"/>
    <m/>
    <x v="32"/>
    <b v="0"/>
    <x v="0"/>
    <s v="Aug"/>
    <x v="1"/>
    <x v="6"/>
    <s v="45-59"/>
    <s v="46-60"/>
    <n v="0"/>
    <n v="0"/>
    <n v="0"/>
    <x v="0"/>
  </r>
  <r>
    <s v="P3480"/>
    <d v="2023-06-29T23:34:00"/>
    <s v="M"/>
    <n v="39"/>
    <s v="Asian"/>
    <s v="Neurology"/>
    <b v="0"/>
    <m/>
    <x v="35"/>
    <b v="0"/>
    <x v="1"/>
    <s v="Jun"/>
    <x v="2"/>
    <x v="2"/>
    <s v="30-44"/>
    <s v="16-30"/>
    <n v="1"/>
    <n v="0"/>
    <n v="0"/>
    <x v="0"/>
  </r>
  <r>
    <s v="P3481"/>
    <d v="2023-10-31T02:19:00"/>
    <s v="M"/>
    <n v="59"/>
    <s v="Asian"/>
    <s v="Neurology"/>
    <b v="0"/>
    <m/>
    <x v="29"/>
    <b v="0"/>
    <x v="1"/>
    <s v="Oct"/>
    <x v="6"/>
    <x v="4"/>
    <s v="45-59"/>
    <s v="16-30"/>
    <n v="1"/>
    <n v="0"/>
    <n v="0"/>
    <x v="0"/>
  </r>
  <r>
    <s v="P3482"/>
    <d v="2023-04-16T19:32:00"/>
    <s v="M"/>
    <n v="19"/>
    <s v="Asian"/>
    <s v="Neurology"/>
    <b v="0"/>
    <m/>
    <x v="25"/>
    <b v="0"/>
    <x v="1"/>
    <s v="Apr"/>
    <x v="3"/>
    <x v="7"/>
    <s v="15-29"/>
    <s v="46-60"/>
    <n v="0"/>
    <n v="0"/>
    <n v="0"/>
    <x v="0"/>
  </r>
  <r>
    <s v="P3483"/>
    <d v="2024-06-07T19:52:00"/>
    <s v="M"/>
    <n v="26"/>
    <s v="Asian"/>
    <s v="Neurology"/>
    <b v="0"/>
    <n v="0"/>
    <x v="22"/>
    <b v="0"/>
    <x v="0"/>
    <s v="Jun"/>
    <x v="5"/>
    <x v="7"/>
    <s v="15-29"/>
    <s v="31-45"/>
    <n v="0"/>
    <n v="0"/>
    <n v="0"/>
    <x v="0"/>
  </r>
  <r>
    <s v="P3484"/>
    <d v="2024-07-01T22:05:00"/>
    <s v="M"/>
    <n v="10"/>
    <s v="Asian"/>
    <s v="Neurology"/>
    <b v="0"/>
    <n v="2"/>
    <x v="8"/>
    <b v="0"/>
    <x v="0"/>
    <s v="Jul"/>
    <x v="4"/>
    <x v="2"/>
    <s v="0-14"/>
    <s v="31-45"/>
    <n v="0"/>
    <n v="0"/>
    <n v="0"/>
    <x v="0"/>
  </r>
  <r>
    <s v="P3485"/>
    <d v="2024-04-14T04:56:00"/>
    <s v="M"/>
    <n v="17"/>
    <s v="Asian"/>
    <s v="Neurology"/>
    <b v="0"/>
    <n v="10"/>
    <x v="34"/>
    <b v="0"/>
    <x v="0"/>
    <s v="Apr"/>
    <x v="3"/>
    <x v="5"/>
    <s v="15-29"/>
    <s v="0-15"/>
    <n v="1"/>
    <n v="0"/>
    <n v="1"/>
    <x v="0"/>
  </r>
  <r>
    <s v="P3486"/>
    <d v="2024-07-12T08:19:00"/>
    <s v="M"/>
    <n v="53"/>
    <s v="Asian"/>
    <s v="None"/>
    <b v="0"/>
    <m/>
    <x v="24"/>
    <b v="0"/>
    <x v="0"/>
    <s v="Jul"/>
    <x v="5"/>
    <x v="0"/>
    <s v="45-59"/>
    <s v="16-30"/>
    <n v="1"/>
    <n v="0"/>
    <n v="0"/>
    <x v="0"/>
  </r>
  <r>
    <s v="P3487"/>
    <d v="2023-05-14T14:58:00"/>
    <s v="M"/>
    <n v="14"/>
    <s v="Asian"/>
    <s v="None"/>
    <b v="0"/>
    <m/>
    <x v="18"/>
    <b v="0"/>
    <x v="1"/>
    <s v="May"/>
    <x v="3"/>
    <x v="6"/>
    <s v="0-14"/>
    <s v="16-30"/>
    <n v="1"/>
    <n v="0"/>
    <n v="0"/>
    <x v="0"/>
  </r>
  <r>
    <s v="P3488"/>
    <d v="2024-10-29T20:19:00"/>
    <s v="M"/>
    <n v="71"/>
    <s v="Asian"/>
    <s v="None"/>
    <b v="0"/>
    <m/>
    <x v="43"/>
    <b v="0"/>
    <x v="0"/>
    <s v="Oct"/>
    <x v="6"/>
    <x v="7"/>
    <s v="60-74"/>
    <s v="46-60"/>
    <n v="0"/>
    <n v="0"/>
    <n v="0"/>
    <x v="0"/>
  </r>
  <r>
    <s v="P3489"/>
    <d v="2023-08-20T05:27:00"/>
    <s v="M"/>
    <n v="62"/>
    <s v="Asian"/>
    <s v="None"/>
    <b v="0"/>
    <m/>
    <x v="32"/>
    <b v="0"/>
    <x v="1"/>
    <s v="Aug"/>
    <x v="3"/>
    <x v="5"/>
    <s v="60-74"/>
    <s v="46-60"/>
    <n v="0"/>
    <n v="0"/>
    <n v="0"/>
    <x v="0"/>
  </r>
  <r>
    <s v="P3490"/>
    <d v="2024-09-09T12:05:00"/>
    <s v="M"/>
    <n v="27"/>
    <s v="Asian"/>
    <s v="None"/>
    <b v="0"/>
    <m/>
    <x v="25"/>
    <b v="0"/>
    <x v="0"/>
    <s v="Sep"/>
    <x v="4"/>
    <x v="6"/>
    <s v="15-29"/>
    <s v="46-60"/>
    <n v="0"/>
    <n v="0"/>
    <n v="0"/>
    <x v="0"/>
  </r>
  <r>
    <s v="P3491"/>
    <d v="2024-04-20T03:49:00"/>
    <s v="M"/>
    <n v="10"/>
    <s v="Asian"/>
    <s v="None"/>
    <b v="0"/>
    <m/>
    <x v="47"/>
    <b v="0"/>
    <x v="0"/>
    <s v="Apr"/>
    <x v="1"/>
    <x v="5"/>
    <s v="0-14"/>
    <s v="46-60"/>
    <n v="0"/>
    <n v="0"/>
    <n v="0"/>
    <x v="0"/>
  </r>
  <r>
    <s v="P3492"/>
    <d v="2023-11-21T02:33:00"/>
    <s v="M"/>
    <n v="76"/>
    <s v="Asian"/>
    <s v="None"/>
    <b v="0"/>
    <m/>
    <x v="30"/>
    <b v="0"/>
    <x v="1"/>
    <s v="Nov"/>
    <x v="6"/>
    <x v="4"/>
    <s v="75+"/>
    <s v="0-15"/>
    <n v="1"/>
    <n v="0"/>
    <n v="0"/>
    <x v="0"/>
  </r>
  <r>
    <s v="P3493"/>
    <d v="2023-04-17T11:53:00"/>
    <s v="M"/>
    <n v="38"/>
    <s v="Asian"/>
    <s v="None"/>
    <b v="0"/>
    <m/>
    <x v="26"/>
    <b v="0"/>
    <x v="1"/>
    <s v="Apr"/>
    <x v="4"/>
    <x v="1"/>
    <s v="30-44"/>
    <s v="31-45"/>
    <n v="0"/>
    <n v="0"/>
    <n v="0"/>
    <x v="0"/>
  </r>
  <r>
    <s v="P3494"/>
    <d v="2023-08-26T23:48:00"/>
    <s v="M"/>
    <n v="28"/>
    <s v="Asian"/>
    <s v="None"/>
    <b v="0"/>
    <m/>
    <x v="23"/>
    <b v="0"/>
    <x v="1"/>
    <s v="Aug"/>
    <x v="1"/>
    <x v="2"/>
    <s v="15-29"/>
    <s v="46-60"/>
    <n v="0"/>
    <n v="0"/>
    <n v="0"/>
    <x v="0"/>
  </r>
  <r>
    <s v="P3495"/>
    <d v="2023-10-04T02:00:00"/>
    <s v="M"/>
    <n v="70"/>
    <s v="Asian"/>
    <s v="None"/>
    <b v="0"/>
    <m/>
    <x v="29"/>
    <b v="0"/>
    <x v="1"/>
    <s v="Oct"/>
    <x v="0"/>
    <x v="4"/>
    <s v="60-74"/>
    <s v="16-30"/>
    <n v="1"/>
    <n v="0"/>
    <n v="0"/>
    <x v="0"/>
  </r>
  <r>
    <s v="P3496"/>
    <d v="2024-01-20T03:05:00"/>
    <s v="M"/>
    <n v="65"/>
    <s v="Asian"/>
    <s v="None"/>
    <b v="0"/>
    <m/>
    <x v="8"/>
    <b v="0"/>
    <x v="0"/>
    <s v="Jan"/>
    <x v="1"/>
    <x v="5"/>
    <s v="60-74"/>
    <s v="31-45"/>
    <n v="0"/>
    <n v="0"/>
    <n v="0"/>
    <x v="0"/>
  </r>
  <r>
    <s v="P3497"/>
    <d v="2024-01-18T07:39:00"/>
    <s v="M"/>
    <n v="8"/>
    <s v="Asian"/>
    <s v="None"/>
    <b v="0"/>
    <m/>
    <x v="28"/>
    <b v="0"/>
    <x v="0"/>
    <s v="Jan"/>
    <x v="2"/>
    <x v="0"/>
    <s v="0-14"/>
    <s v="16-30"/>
    <n v="1"/>
    <n v="0"/>
    <n v="0"/>
    <x v="0"/>
  </r>
  <r>
    <s v="P3498"/>
    <d v="2023-12-12T16:39:00"/>
    <s v="M"/>
    <n v="48"/>
    <s v="Asian"/>
    <s v="None"/>
    <b v="0"/>
    <m/>
    <x v="18"/>
    <b v="0"/>
    <x v="1"/>
    <s v="Dec"/>
    <x v="6"/>
    <x v="3"/>
    <s v="45-59"/>
    <s v="16-30"/>
    <n v="1"/>
    <n v="0"/>
    <n v="0"/>
    <x v="0"/>
  </r>
  <r>
    <s v="P3499"/>
    <d v="2023-06-21T16:12:00"/>
    <s v="M"/>
    <n v="29"/>
    <s v="Asian"/>
    <s v="None"/>
    <b v="0"/>
    <m/>
    <x v="26"/>
    <b v="0"/>
    <x v="1"/>
    <s v="Jun"/>
    <x v="0"/>
    <x v="3"/>
    <s v="15-29"/>
    <s v="31-45"/>
    <n v="0"/>
    <n v="0"/>
    <n v="0"/>
    <x v="0"/>
  </r>
  <r>
    <s v="P3500"/>
    <d v="2023-12-12T15:48:00"/>
    <s v="M"/>
    <n v="23"/>
    <s v="Asian"/>
    <s v="None"/>
    <b v="0"/>
    <m/>
    <x v="17"/>
    <b v="0"/>
    <x v="1"/>
    <s v="Dec"/>
    <x v="6"/>
    <x v="3"/>
    <s v="15-29"/>
    <s v="31-45"/>
    <n v="0"/>
    <n v="0"/>
    <n v="0"/>
    <x v="0"/>
  </r>
  <r>
    <s v="P3501"/>
    <d v="2024-01-01T17:33:00"/>
    <s v="M"/>
    <n v="59"/>
    <s v="Asian"/>
    <s v="None"/>
    <b v="0"/>
    <m/>
    <x v="43"/>
    <b v="0"/>
    <x v="0"/>
    <s v="Jan"/>
    <x v="4"/>
    <x v="3"/>
    <s v="45-59"/>
    <s v="46-60"/>
    <n v="0"/>
    <n v="0"/>
    <n v="0"/>
    <x v="0"/>
  </r>
  <r>
    <s v="P3502"/>
    <d v="2024-07-15T09:34:00"/>
    <s v="M"/>
    <n v="59"/>
    <s v="Asian"/>
    <s v="None"/>
    <b v="0"/>
    <m/>
    <x v="46"/>
    <b v="0"/>
    <x v="0"/>
    <s v="Jul"/>
    <x v="4"/>
    <x v="1"/>
    <s v="45-59"/>
    <s v="16-30"/>
    <n v="1"/>
    <n v="0"/>
    <n v="0"/>
    <x v="0"/>
  </r>
  <r>
    <s v="P3503"/>
    <d v="2023-05-01T00:38:00"/>
    <s v="M"/>
    <n v="77"/>
    <s v="Asian"/>
    <s v="None"/>
    <b v="0"/>
    <m/>
    <x v="48"/>
    <b v="0"/>
    <x v="1"/>
    <s v="May"/>
    <x v="4"/>
    <x v="4"/>
    <s v="75+"/>
    <s v="16-30"/>
    <n v="1"/>
    <n v="0"/>
    <n v="0"/>
    <x v="0"/>
  </r>
  <r>
    <s v="P3504"/>
    <d v="2024-05-02T16:43:00"/>
    <s v="M"/>
    <n v="17"/>
    <s v="Asian"/>
    <s v="None"/>
    <b v="0"/>
    <m/>
    <x v="19"/>
    <b v="0"/>
    <x v="0"/>
    <s v="May"/>
    <x v="2"/>
    <x v="3"/>
    <s v="15-29"/>
    <s v="16-30"/>
    <n v="1"/>
    <n v="0"/>
    <n v="0"/>
    <x v="0"/>
  </r>
  <r>
    <s v="P3505"/>
    <d v="2024-04-02T09:09:00"/>
    <s v="M"/>
    <n v="32"/>
    <s v="Asian"/>
    <s v="None"/>
    <b v="0"/>
    <m/>
    <x v="10"/>
    <b v="0"/>
    <x v="0"/>
    <s v="Apr"/>
    <x v="6"/>
    <x v="1"/>
    <s v="30-44"/>
    <s v="31-45"/>
    <n v="0"/>
    <n v="0"/>
    <n v="0"/>
    <x v="0"/>
  </r>
  <r>
    <s v="P3506"/>
    <d v="2024-01-03T22:31:00"/>
    <s v="M"/>
    <n v="22"/>
    <s v="Asian"/>
    <s v="None"/>
    <b v="0"/>
    <m/>
    <x v="40"/>
    <b v="0"/>
    <x v="0"/>
    <s v="Jan"/>
    <x v="0"/>
    <x v="2"/>
    <s v="15-29"/>
    <s v="31-45"/>
    <n v="0"/>
    <n v="0"/>
    <n v="0"/>
    <x v="0"/>
  </r>
  <r>
    <s v="P3507"/>
    <d v="2024-08-01T01:53:00"/>
    <s v="M"/>
    <n v="4"/>
    <s v="Asian"/>
    <s v="None"/>
    <b v="0"/>
    <m/>
    <x v="8"/>
    <b v="0"/>
    <x v="0"/>
    <s v="Aug"/>
    <x v="2"/>
    <x v="4"/>
    <s v="0-14"/>
    <s v="31-45"/>
    <n v="0"/>
    <n v="0"/>
    <n v="0"/>
    <x v="0"/>
  </r>
  <r>
    <s v="P3508"/>
    <d v="2023-12-28T03:23:00"/>
    <s v="M"/>
    <n v="14"/>
    <s v="Asian"/>
    <s v="None"/>
    <b v="0"/>
    <m/>
    <x v="25"/>
    <b v="0"/>
    <x v="1"/>
    <s v="Dec"/>
    <x v="2"/>
    <x v="5"/>
    <s v="0-14"/>
    <s v="46-60"/>
    <n v="0"/>
    <n v="0"/>
    <n v="0"/>
    <x v="0"/>
  </r>
  <r>
    <s v="P3509"/>
    <d v="2023-10-21T05:16:00"/>
    <s v="M"/>
    <n v="26"/>
    <s v="Asian"/>
    <s v="None"/>
    <b v="0"/>
    <m/>
    <x v="22"/>
    <b v="0"/>
    <x v="1"/>
    <s v="Oct"/>
    <x v="1"/>
    <x v="5"/>
    <s v="15-29"/>
    <s v="31-45"/>
    <n v="0"/>
    <n v="0"/>
    <n v="0"/>
    <x v="0"/>
  </r>
  <r>
    <s v="P3510"/>
    <d v="2024-05-25T04:46:00"/>
    <s v="M"/>
    <n v="72"/>
    <s v="Asian"/>
    <s v="None"/>
    <b v="0"/>
    <m/>
    <x v="22"/>
    <b v="0"/>
    <x v="0"/>
    <s v="May"/>
    <x v="1"/>
    <x v="5"/>
    <s v="60-74"/>
    <s v="31-45"/>
    <n v="0"/>
    <n v="0"/>
    <n v="0"/>
    <x v="0"/>
  </r>
  <r>
    <s v="P3511"/>
    <d v="2024-04-30T19:28:00"/>
    <s v="M"/>
    <n v="78"/>
    <s v="Asian"/>
    <s v="None"/>
    <b v="0"/>
    <m/>
    <x v="13"/>
    <b v="0"/>
    <x v="0"/>
    <s v="Apr"/>
    <x v="6"/>
    <x v="7"/>
    <s v="75+"/>
    <s v="46-60"/>
    <n v="0"/>
    <n v="0"/>
    <n v="0"/>
    <x v="0"/>
  </r>
  <r>
    <s v="P3512"/>
    <d v="2024-09-21T21:05:00"/>
    <s v="M"/>
    <n v="37"/>
    <s v="Asian"/>
    <s v="None"/>
    <b v="0"/>
    <m/>
    <x v="25"/>
    <b v="0"/>
    <x v="0"/>
    <s v="Sep"/>
    <x v="1"/>
    <x v="2"/>
    <s v="30-44"/>
    <s v="46-60"/>
    <n v="0"/>
    <n v="0"/>
    <n v="0"/>
    <x v="0"/>
  </r>
  <r>
    <s v="P3513"/>
    <d v="2024-03-21T09:52:00"/>
    <s v="M"/>
    <n v="42"/>
    <s v="Asian"/>
    <s v="None"/>
    <b v="0"/>
    <m/>
    <x v="2"/>
    <b v="0"/>
    <x v="0"/>
    <s v="Mar"/>
    <x v="2"/>
    <x v="1"/>
    <s v="30-44"/>
    <s v="46-60"/>
    <n v="0"/>
    <n v="0"/>
    <n v="0"/>
    <x v="0"/>
  </r>
  <r>
    <s v="P3514"/>
    <d v="2024-08-29T04:01:00"/>
    <s v="M"/>
    <n v="44"/>
    <s v="Asian"/>
    <s v="None"/>
    <b v="0"/>
    <m/>
    <x v="27"/>
    <b v="0"/>
    <x v="0"/>
    <s v="Aug"/>
    <x v="2"/>
    <x v="5"/>
    <s v="30-44"/>
    <s v="46-60"/>
    <n v="0"/>
    <n v="0"/>
    <n v="0"/>
    <x v="0"/>
  </r>
  <r>
    <s v="P3515"/>
    <d v="2024-03-20T02:36:00"/>
    <s v="M"/>
    <n v="57"/>
    <s v="Asian"/>
    <s v="None"/>
    <b v="0"/>
    <m/>
    <x v="14"/>
    <b v="0"/>
    <x v="0"/>
    <s v="Mar"/>
    <x v="0"/>
    <x v="4"/>
    <s v="45-59"/>
    <s v="46-60"/>
    <n v="0"/>
    <n v="0"/>
    <n v="0"/>
    <x v="0"/>
  </r>
  <r>
    <s v="P3516"/>
    <d v="2023-08-23T10:40:00"/>
    <s v="M"/>
    <n v="57"/>
    <s v="Asian"/>
    <s v="None"/>
    <b v="0"/>
    <m/>
    <x v="39"/>
    <b v="0"/>
    <x v="1"/>
    <s v="Aug"/>
    <x v="0"/>
    <x v="1"/>
    <s v="45-59"/>
    <s v="0-15"/>
    <n v="1"/>
    <n v="0"/>
    <n v="0"/>
    <x v="0"/>
  </r>
  <r>
    <s v="P3517"/>
    <d v="2024-06-09T07:01:00"/>
    <s v="M"/>
    <n v="20"/>
    <s v="Asian"/>
    <s v="None"/>
    <b v="0"/>
    <m/>
    <x v="44"/>
    <b v="0"/>
    <x v="0"/>
    <s v="Jun"/>
    <x v="3"/>
    <x v="0"/>
    <s v="15-29"/>
    <s v="31-45"/>
    <n v="0"/>
    <n v="0"/>
    <n v="0"/>
    <x v="0"/>
  </r>
  <r>
    <s v="P3518"/>
    <d v="2024-06-03T20:51:00"/>
    <s v="M"/>
    <n v="20"/>
    <s v="Asian"/>
    <s v="None"/>
    <b v="0"/>
    <m/>
    <x v="8"/>
    <b v="0"/>
    <x v="0"/>
    <s v="Jun"/>
    <x v="4"/>
    <x v="7"/>
    <s v="15-29"/>
    <s v="31-45"/>
    <n v="0"/>
    <n v="0"/>
    <n v="0"/>
    <x v="0"/>
  </r>
  <r>
    <s v="P3519"/>
    <d v="2023-11-05T14:48:00"/>
    <s v="M"/>
    <n v="6"/>
    <s v="Asian"/>
    <s v="None"/>
    <b v="0"/>
    <m/>
    <x v="42"/>
    <b v="0"/>
    <x v="1"/>
    <s v="Nov"/>
    <x v="3"/>
    <x v="6"/>
    <s v="0-14"/>
    <s v="0-15"/>
    <n v="1"/>
    <n v="0"/>
    <n v="0"/>
    <x v="0"/>
  </r>
  <r>
    <s v="P3520"/>
    <d v="2023-07-04T23:59:00"/>
    <s v="M"/>
    <n v="67"/>
    <s v="Asian"/>
    <s v="None"/>
    <b v="0"/>
    <m/>
    <x v="45"/>
    <b v="0"/>
    <x v="1"/>
    <s v="Jul"/>
    <x v="6"/>
    <x v="2"/>
    <s v="60-74"/>
    <s v="16-30"/>
    <n v="1"/>
    <n v="0"/>
    <n v="0"/>
    <x v="0"/>
  </r>
  <r>
    <s v="P3521"/>
    <d v="2023-08-10T22:45:00"/>
    <s v="M"/>
    <n v="36"/>
    <s v="Asian"/>
    <s v="None"/>
    <b v="0"/>
    <m/>
    <x v="1"/>
    <b v="0"/>
    <x v="1"/>
    <s v="Aug"/>
    <x v="2"/>
    <x v="2"/>
    <s v="30-44"/>
    <s v="16-30"/>
    <n v="1"/>
    <n v="0"/>
    <n v="0"/>
    <x v="0"/>
  </r>
  <r>
    <s v="P3522"/>
    <d v="2023-12-08T17:16:00"/>
    <s v="M"/>
    <n v="46"/>
    <s v="Asian"/>
    <s v="None"/>
    <b v="0"/>
    <m/>
    <x v="12"/>
    <b v="0"/>
    <x v="1"/>
    <s v="Dec"/>
    <x v="5"/>
    <x v="3"/>
    <s v="45-59"/>
    <s v="31-45"/>
    <n v="0"/>
    <n v="0"/>
    <n v="0"/>
    <x v="0"/>
  </r>
  <r>
    <s v="P3523"/>
    <d v="2023-10-18T11:05:00"/>
    <s v="M"/>
    <n v="10"/>
    <s v="Asian"/>
    <s v="None"/>
    <b v="0"/>
    <m/>
    <x v="16"/>
    <b v="0"/>
    <x v="1"/>
    <s v="Oct"/>
    <x v="0"/>
    <x v="1"/>
    <s v="0-14"/>
    <s v="46-60"/>
    <n v="0"/>
    <n v="0"/>
    <n v="0"/>
    <x v="0"/>
  </r>
  <r>
    <s v="P3524"/>
    <d v="2023-10-16T20:38:00"/>
    <s v="M"/>
    <n v="18"/>
    <s v="Asian"/>
    <s v="None"/>
    <b v="0"/>
    <m/>
    <x v="47"/>
    <b v="0"/>
    <x v="1"/>
    <s v="Oct"/>
    <x v="4"/>
    <x v="7"/>
    <s v="15-29"/>
    <s v="46-60"/>
    <n v="0"/>
    <n v="0"/>
    <n v="0"/>
    <x v="0"/>
  </r>
  <r>
    <s v="P3525"/>
    <d v="2023-12-14T19:04:00"/>
    <s v="M"/>
    <n v="30"/>
    <s v="Asian"/>
    <s v="None"/>
    <b v="0"/>
    <m/>
    <x v="14"/>
    <b v="0"/>
    <x v="1"/>
    <s v="Dec"/>
    <x v="2"/>
    <x v="7"/>
    <s v="30-44"/>
    <s v="46-60"/>
    <n v="0"/>
    <n v="0"/>
    <n v="0"/>
    <x v="0"/>
  </r>
  <r>
    <s v="P3526"/>
    <d v="2024-04-06T15:31:00"/>
    <s v="M"/>
    <n v="52"/>
    <s v="Asian"/>
    <s v="None"/>
    <b v="0"/>
    <m/>
    <x v="46"/>
    <b v="0"/>
    <x v="0"/>
    <s v="Apr"/>
    <x v="1"/>
    <x v="3"/>
    <s v="45-59"/>
    <s v="16-30"/>
    <n v="1"/>
    <n v="0"/>
    <n v="0"/>
    <x v="0"/>
  </r>
  <r>
    <s v="P3527"/>
    <d v="2024-08-01T16:39:00"/>
    <s v="M"/>
    <n v="37"/>
    <s v="Asian"/>
    <s v="None"/>
    <b v="0"/>
    <m/>
    <x v="18"/>
    <b v="0"/>
    <x v="0"/>
    <s v="Aug"/>
    <x v="2"/>
    <x v="3"/>
    <s v="30-44"/>
    <s v="16-30"/>
    <n v="1"/>
    <n v="0"/>
    <n v="0"/>
    <x v="0"/>
  </r>
  <r>
    <s v="P3528"/>
    <d v="2024-06-24T00:20:00"/>
    <s v="M"/>
    <n v="47"/>
    <s v="Asian"/>
    <s v="None"/>
    <b v="0"/>
    <m/>
    <x v="43"/>
    <b v="0"/>
    <x v="0"/>
    <s v="Jun"/>
    <x v="4"/>
    <x v="4"/>
    <s v="45-59"/>
    <s v="46-60"/>
    <n v="0"/>
    <n v="0"/>
    <n v="0"/>
    <x v="0"/>
  </r>
  <r>
    <s v="P3529"/>
    <d v="2024-06-15T00:40:00"/>
    <s v="M"/>
    <n v="63"/>
    <s v="Asian"/>
    <s v="None"/>
    <b v="0"/>
    <m/>
    <x v="13"/>
    <b v="0"/>
    <x v="0"/>
    <s v="Jun"/>
    <x v="1"/>
    <x v="4"/>
    <s v="60-74"/>
    <s v="46-60"/>
    <n v="0"/>
    <n v="0"/>
    <n v="0"/>
    <x v="0"/>
  </r>
  <r>
    <s v="P3530"/>
    <d v="2024-03-09T18:24:00"/>
    <s v="M"/>
    <n v="9"/>
    <s v="Asian"/>
    <s v="None"/>
    <b v="0"/>
    <m/>
    <x v="9"/>
    <b v="0"/>
    <x v="0"/>
    <s v="Mar"/>
    <x v="1"/>
    <x v="7"/>
    <s v="0-14"/>
    <s v="46-60"/>
    <n v="0"/>
    <n v="0"/>
    <n v="0"/>
    <x v="0"/>
  </r>
  <r>
    <s v="P3531"/>
    <d v="2024-01-06T16:31:00"/>
    <s v="M"/>
    <n v="3"/>
    <s v="Asian"/>
    <s v="None"/>
    <b v="0"/>
    <m/>
    <x v="40"/>
    <b v="0"/>
    <x v="0"/>
    <s v="Jan"/>
    <x v="1"/>
    <x v="3"/>
    <s v="0-14"/>
    <s v="31-45"/>
    <n v="0"/>
    <n v="0"/>
    <n v="0"/>
    <x v="0"/>
  </r>
  <r>
    <s v="P3532"/>
    <d v="2024-03-28T13:38:00"/>
    <s v="M"/>
    <n v="35"/>
    <s v="Asian"/>
    <s v="None"/>
    <b v="0"/>
    <m/>
    <x v="12"/>
    <b v="0"/>
    <x v="0"/>
    <s v="Mar"/>
    <x v="2"/>
    <x v="6"/>
    <s v="30-44"/>
    <s v="31-45"/>
    <n v="0"/>
    <n v="0"/>
    <n v="0"/>
    <x v="0"/>
  </r>
  <r>
    <s v="P3533"/>
    <d v="2023-12-10T03:19:00"/>
    <s v="M"/>
    <n v="19"/>
    <s v="Asian"/>
    <s v="None"/>
    <b v="0"/>
    <m/>
    <x v="30"/>
    <b v="0"/>
    <x v="1"/>
    <s v="Dec"/>
    <x v="3"/>
    <x v="5"/>
    <s v="15-29"/>
    <s v="0-15"/>
    <n v="1"/>
    <n v="0"/>
    <n v="0"/>
    <x v="0"/>
  </r>
  <r>
    <s v="P3534"/>
    <d v="2024-07-17T21:25:00"/>
    <s v="M"/>
    <n v="36"/>
    <s v="Asian"/>
    <s v="None"/>
    <b v="0"/>
    <m/>
    <x v="7"/>
    <b v="0"/>
    <x v="0"/>
    <s v="Jul"/>
    <x v="0"/>
    <x v="2"/>
    <s v="30-44"/>
    <s v="16-30"/>
    <n v="1"/>
    <n v="0"/>
    <n v="0"/>
    <x v="0"/>
  </r>
  <r>
    <s v="P3535"/>
    <d v="2024-05-15T22:36:00"/>
    <s v="M"/>
    <n v="38"/>
    <s v="Asian"/>
    <s v="None"/>
    <b v="0"/>
    <m/>
    <x v="32"/>
    <b v="0"/>
    <x v="0"/>
    <s v="May"/>
    <x v="0"/>
    <x v="2"/>
    <s v="30-44"/>
    <s v="46-60"/>
    <n v="0"/>
    <n v="0"/>
    <n v="0"/>
    <x v="0"/>
  </r>
  <r>
    <s v="P3536"/>
    <d v="2023-11-14T01:48:00"/>
    <s v="M"/>
    <n v="42"/>
    <s v="Asian"/>
    <s v="None"/>
    <b v="0"/>
    <m/>
    <x v="9"/>
    <b v="0"/>
    <x v="1"/>
    <s v="Nov"/>
    <x v="6"/>
    <x v="4"/>
    <s v="30-44"/>
    <s v="46-60"/>
    <n v="0"/>
    <n v="0"/>
    <n v="0"/>
    <x v="0"/>
  </r>
  <r>
    <s v="P3537"/>
    <d v="2023-04-12T18:24:00"/>
    <s v="M"/>
    <n v="43"/>
    <s v="Asian"/>
    <s v="None"/>
    <b v="0"/>
    <m/>
    <x v="47"/>
    <b v="0"/>
    <x v="1"/>
    <s v="Apr"/>
    <x v="0"/>
    <x v="7"/>
    <s v="30-44"/>
    <s v="46-60"/>
    <n v="0"/>
    <n v="0"/>
    <n v="0"/>
    <x v="0"/>
  </r>
  <r>
    <s v="P3538"/>
    <d v="2023-11-05T21:30:00"/>
    <s v="M"/>
    <n v="71"/>
    <s v="Asian"/>
    <s v="None"/>
    <b v="0"/>
    <m/>
    <x v="21"/>
    <b v="0"/>
    <x v="1"/>
    <s v="Nov"/>
    <x v="3"/>
    <x v="2"/>
    <s v="60-74"/>
    <s v="46-60"/>
    <n v="0"/>
    <n v="0"/>
    <n v="0"/>
    <x v="0"/>
  </r>
  <r>
    <s v="P3539"/>
    <d v="2024-08-18T02:51:00"/>
    <s v="M"/>
    <n v="57"/>
    <s v="Asian"/>
    <s v="None"/>
    <b v="0"/>
    <m/>
    <x v="34"/>
    <b v="0"/>
    <x v="0"/>
    <s v="Aug"/>
    <x v="3"/>
    <x v="4"/>
    <s v="45-59"/>
    <s v="0-15"/>
    <n v="1"/>
    <n v="0"/>
    <n v="0"/>
    <x v="0"/>
  </r>
  <r>
    <s v="P3540"/>
    <d v="2024-09-16T22:04:00"/>
    <s v="M"/>
    <n v="21"/>
    <s v="Asian"/>
    <s v="None"/>
    <b v="0"/>
    <m/>
    <x v="44"/>
    <b v="0"/>
    <x v="0"/>
    <s v="Sep"/>
    <x v="4"/>
    <x v="2"/>
    <s v="15-29"/>
    <s v="31-45"/>
    <n v="0"/>
    <n v="0"/>
    <n v="0"/>
    <x v="0"/>
  </r>
  <r>
    <s v="P3541"/>
    <d v="2024-08-10T06:49:00"/>
    <s v="M"/>
    <n v="35"/>
    <s v="Asian"/>
    <s v="None"/>
    <b v="0"/>
    <m/>
    <x v="5"/>
    <b v="0"/>
    <x v="0"/>
    <s v="Aug"/>
    <x v="1"/>
    <x v="0"/>
    <s v="30-44"/>
    <s v="46-60"/>
    <n v="0"/>
    <n v="0"/>
    <n v="0"/>
    <x v="0"/>
  </r>
  <r>
    <s v="P3542"/>
    <d v="2023-07-06T20:07:00"/>
    <s v="M"/>
    <n v="38"/>
    <s v="Asian"/>
    <s v="None"/>
    <b v="0"/>
    <m/>
    <x v="42"/>
    <b v="0"/>
    <x v="1"/>
    <s v="Jul"/>
    <x v="2"/>
    <x v="7"/>
    <s v="30-44"/>
    <s v="0-15"/>
    <n v="1"/>
    <n v="0"/>
    <n v="0"/>
    <x v="0"/>
  </r>
  <r>
    <s v="P3543"/>
    <d v="2024-01-28T13:35:00"/>
    <s v="M"/>
    <n v="19"/>
    <s v="Asian"/>
    <s v="None"/>
    <b v="0"/>
    <m/>
    <x v="38"/>
    <b v="0"/>
    <x v="0"/>
    <s v="Jan"/>
    <x v="3"/>
    <x v="6"/>
    <s v="15-29"/>
    <s v="0-15"/>
    <n v="1"/>
    <n v="0"/>
    <n v="0"/>
    <x v="0"/>
  </r>
  <r>
    <s v="P3544"/>
    <d v="2024-06-01T15:34:00"/>
    <s v="M"/>
    <n v="4"/>
    <s v="Asian"/>
    <s v="None"/>
    <b v="0"/>
    <m/>
    <x v="20"/>
    <b v="0"/>
    <x v="0"/>
    <s v="Jun"/>
    <x v="1"/>
    <x v="3"/>
    <s v="0-14"/>
    <s v="16-30"/>
    <n v="1"/>
    <n v="0"/>
    <n v="0"/>
    <x v="0"/>
  </r>
  <r>
    <s v="P3545"/>
    <d v="2024-10-03T18:26:00"/>
    <s v="M"/>
    <n v="5"/>
    <s v="Asian"/>
    <s v="None"/>
    <b v="0"/>
    <m/>
    <x v="1"/>
    <b v="0"/>
    <x v="0"/>
    <s v="Oct"/>
    <x v="2"/>
    <x v="7"/>
    <s v="0-14"/>
    <s v="16-30"/>
    <n v="1"/>
    <n v="0"/>
    <n v="0"/>
    <x v="0"/>
  </r>
  <r>
    <s v="P3546"/>
    <d v="2023-10-05T02:44:00"/>
    <s v="M"/>
    <n v="26"/>
    <s v="Asian"/>
    <s v="None"/>
    <b v="0"/>
    <m/>
    <x v="44"/>
    <b v="0"/>
    <x v="1"/>
    <s v="Oct"/>
    <x v="2"/>
    <x v="4"/>
    <s v="15-29"/>
    <s v="31-45"/>
    <n v="0"/>
    <n v="0"/>
    <n v="0"/>
    <x v="0"/>
  </r>
  <r>
    <s v="P3547"/>
    <d v="2024-03-09T11:34:00"/>
    <s v="M"/>
    <n v="6"/>
    <s v="Asian"/>
    <s v="None"/>
    <b v="0"/>
    <m/>
    <x v="30"/>
    <b v="0"/>
    <x v="0"/>
    <s v="Mar"/>
    <x v="1"/>
    <x v="1"/>
    <s v="0-14"/>
    <s v="0-15"/>
    <n v="1"/>
    <n v="0"/>
    <n v="0"/>
    <x v="0"/>
  </r>
  <r>
    <s v="P3548"/>
    <d v="2024-05-02T19:22:00"/>
    <s v="M"/>
    <n v="63"/>
    <s v="Asian"/>
    <s v="None"/>
    <b v="0"/>
    <m/>
    <x v="28"/>
    <b v="0"/>
    <x v="0"/>
    <s v="May"/>
    <x v="2"/>
    <x v="7"/>
    <s v="60-74"/>
    <s v="16-30"/>
    <n v="1"/>
    <n v="0"/>
    <n v="0"/>
    <x v="0"/>
  </r>
  <r>
    <s v="P3549"/>
    <d v="2024-05-19T19:09:00"/>
    <s v="M"/>
    <n v="30"/>
    <s v="Asian"/>
    <s v="None"/>
    <b v="0"/>
    <m/>
    <x v="41"/>
    <b v="0"/>
    <x v="0"/>
    <s v="May"/>
    <x v="3"/>
    <x v="7"/>
    <s v="30-44"/>
    <s v="16-30"/>
    <n v="1"/>
    <n v="0"/>
    <n v="0"/>
    <x v="0"/>
  </r>
  <r>
    <s v="P3550"/>
    <d v="2024-03-21T19:44:00"/>
    <s v="M"/>
    <n v="56"/>
    <s v="Asian"/>
    <s v="None"/>
    <b v="0"/>
    <m/>
    <x v="37"/>
    <b v="0"/>
    <x v="0"/>
    <s v="Mar"/>
    <x v="2"/>
    <x v="7"/>
    <s v="45-59"/>
    <s v="31-45"/>
    <n v="0"/>
    <n v="0"/>
    <n v="0"/>
    <x v="0"/>
  </r>
  <r>
    <s v="P3551"/>
    <d v="2024-06-23T00:17:00"/>
    <s v="M"/>
    <n v="36"/>
    <s v="Asian"/>
    <s v="None"/>
    <b v="0"/>
    <m/>
    <x v="32"/>
    <b v="0"/>
    <x v="0"/>
    <s v="Jun"/>
    <x v="3"/>
    <x v="4"/>
    <s v="30-44"/>
    <s v="46-60"/>
    <n v="0"/>
    <n v="0"/>
    <n v="0"/>
    <x v="0"/>
  </r>
  <r>
    <s v="P3552"/>
    <d v="2024-06-08T19:27:00"/>
    <s v="M"/>
    <n v="68"/>
    <s v="Asian"/>
    <s v="None"/>
    <b v="0"/>
    <m/>
    <x v="27"/>
    <b v="0"/>
    <x v="0"/>
    <s v="Jun"/>
    <x v="1"/>
    <x v="7"/>
    <s v="60-74"/>
    <s v="46-60"/>
    <n v="0"/>
    <n v="0"/>
    <n v="0"/>
    <x v="0"/>
  </r>
  <r>
    <s v="P3553"/>
    <d v="2023-04-22T04:54:00"/>
    <s v="M"/>
    <n v="30"/>
    <s v="Asian"/>
    <s v="None"/>
    <b v="0"/>
    <m/>
    <x v="21"/>
    <b v="0"/>
    <x v="1"/>
    <s v="Apr"/>
    <x v="1"/>
    <x v="5"/>
    <s v="30-44"/>
    <s v="46-60"/>
    <n v="0"/>
    <n v="0"/>
    <n v="0"/>
    <x v="0"/>
  </r>
  <r>
    <s v="P3554"/>
    <d v="2024-05-06T05:28:00"/>
    <s v="M"/>
    <n v="56"/>
    <s v="Asian"/>
    <s v="None"/>
    <b v="0"/>
    <m/>
    <x v="42"/>
    <b v="0"/>
    <x v="0"/>
    <s v="May"/>
    <x v="4"/>
    <x v="5"/>
    <s v="45-59"/>
    <s v="0-15"/>
    <n v="1"/>
    <n v="0"/>
    <n v="0"/>
    <x v="0"/>
  </r>
  <r>
    <s v="P3555"/>
    <d v="2024-01-09T18:40:00"/>
    <s v="M"/>
    <n v="50"/>
    <s v="Asian"/>
    <s v="None"/>
    <b v="0"/>
    <m/>
    <x v="29"/>
    <b v="0"/>
    <x v="0"/>
    <s v="Jan"/>
    <x v="6"/>
    <x v="7"/>
    <s v="45-59"/>
    <s v="16-30"/>
    <n v="1"/>
    <n v="0"/>
    <n v="0"/>
    <x v="0"/>
  </r>
  <r>
    <s v="P3556"/>
    <d v="2023-09-09T15:28:00"/>
    <s v="M"/>
    <n v="49"/>
    <s v="Asian"/>
    <s v="None"/>
    <b v="0"/>
    <m/>
    <x v="2"/>
    <b v="0"/>
    <x v="1"/>
    <s v="Sep"/>
    <x v="1"/>
    <x v="3"/>
    <s v="45-59"/>
    <s v="46-60"/>
    <n v="0"/>
    <n v="0"/>
    <n v="0"/>
    <x v="0"/>
  </r>
  <r>
    <s v="P3557"/>
    <d v="2024-02-06T03:21:00"/>
    <s v="M"/>
    <n v="54"/>
    <s v="Asian"/>
    <s v="None"/>
    <b v="0"/>
    <m/>
    <x v="49"/>
    <b v="0"/>
    <x v="0"/>
    <s v="Feb"/>
    <x v="6"/>
    <x v="5"/>
    <s v="45-59"/>
    <s v="46-60"/>
    <n v="0"/>
    <n v="0"/>
    <n v="0"/>
    <x v="0"/>
  </r>
  <r>
    <s v="P3558"/>
    <d v="2023-06-07T16:16:00"/>
    <s v="M"/>
    <n v="28"/>
    <s v="Asian"/>
    <s v="None"/>
    <b v="0"/>
    <m/>
    <x v="18"/>
    <b v="0"/>
    <x v="1"/>
    <s v="Jun"/>
    <x v="0"/>
    <x v="3"/>
    <s v="15-29"/>
    <s v="16-30"/>
    <n v="1"/>
    <n v="0"/>
    <n v="0"/>
    <x v="0"/>
  </r>
  <r>
    <s v="P3559"/>
    <d v="2024-04-21T05:45:00"/>
    <s v="M"/>
    <n v="32"/>
    <s v="Asian"/>
    <s v="None"/>
    <b v="0"/>
    <m/>
    <x v="43"/>
    <b v="0"/>
    <x v="0"/>
    <s v="Apr"/>
    <x v="3"/>
    <x v="5"/>
    <s v="30-44"/>
    <s v="46-60"/>
    <n v="0"/>
    <n v="0"/>
    <n v="0"/>
    <x v="0"/>
  </r>
  <r>
    <s v="P3560"/>
    <d v="2024-02-14T00:38:00"/>
    <s v="M"/>
    <n v="26"/>
    <s v="Asian"/>
    <s v="None"/>
    <b v="0"/>
    <m/>
    <x v="36"/>
    <b v="0"/>
    <x v="0"/>
    <s v="Feb"/>
    <x v="0"/>
    <x v="4"/>
    <s v="15-29"/>
    <s v="16-30"/>
    <n v="1"/>
    <n v="0"/>
    <n v="0"/>
    <x v="0"/>
  </r>
  <r>
    <s v="P3561"/>
    <d v="2024-01-22T06:26:00"/>
    <s v="M"/>
    <n v="2"/>
    <s v="Asian"/>
    <s v="None"/>
    <b v="0"/>
    <m/>
    <x v="50"/>
    <b v="0"/>
    <x v="0"/>
    <s v="Jan"/>
    <x v="4"/>
    <x v="0"/>
    <s v="0-14"/>
    <s v="31-45"/>
    <n v="0"/>
    <n v="0"/>
    <n v="0"/>
    <x v="0"/>
  </r>
  <r>
    <s v="P3562"/>
    <d v="2024-04-26T18:42:00"/>
    <s v="M"/>
    <n v="5"/>
    <s v="Asian"/>
    <s v="None"/>
    <b v="0"/>
    <m/>
    <x v="41"/>
    <b v="0"/>
    <x v="0"/>
    <s v="Apr"/>
    <x v="5"/>
    <x v="7"/>
    <s v="0-14"/>
    <s v="16-30"/>
    <n v="1"/>
    <n v="0"/>
    <n v="0"/>
    <x v="0"/>
  </r>
  <r>
    <s v="P3563"/>
    <d v="2024-04-18T05:20:00"/>
    <s v="M"/>
    <n v="35"/>
    <s v="Asian"/>
    <s v="None"/>
    <b v="0"/>
    <m/>
    <x v="41"/>
    <b v="0"/>
    <x v="0"/>
    <s v="Apr"/>
    <x v="2"/>
    <x v="5"/>
    <s v="30-44"/>
    <s v="16-30"/>
    <n v="1"/>
    <n v="0"/>
    <n v="0"/>
    <x v="0"/>
  </r>
  <r>
    <s v="P3564"/>
    <d v="2023-08-13T02:17:00"/>
    <s v="M"/>
    <n v="6"/>
    <s v="Asian"/>
    <s v="None"/>
    <b v="0"/>
    <m/>
    <x v="37"/>
    <b v="0"/>
    <x v="1"/>
    <s v="Aug"/>
    <x v="3"/>
    <x v="4"/>
    <s v="0-14"/>
    <s v="31-45"/>
    <n v="0"/>
    <n v="0"/>
    <n v="0"/>
    <x v="0"/>
  </r>
  <r>
    <s v="P3565"/>
    <d v="2024-07-20T20:09:00"/>
    <s v="M"/>
    <n v="39"/>
    <s v="Asian"/>
    <s v="None"/>
    <b v="0"/>
    <m/>
    <x v="26"/>
    <b v="0"/>
    <x v="0"/>
    <s v="Jul"/>
    <x v="1"/>
    <x v="7"/>
    <s v="30-44"/>
    <s v="31-45"/>
    <n v="0"/>
    <n v="0"/>
    <n v="0"/>
    <x v="0"/>
  </r>
  <r>
    <s v="P3566"/>
    <d v="2024-05-16T12:34:00"/>
    <s v="M"/>
    <n v="6"/>
    <s v="Asian"/>
    <s v="None"/>
    <b v="0"/>
    <m/>
    <x v="22"/>
    <b v="0"/>
    <x v="0"/>
    <s v="May"/>
    <x v="2"/>
    <x v="6"/>
    <s v="0-14"/>
    <s v="31-45"/>
    <n v="0"/>
    <n v="0"/>
    <n v="0"/>
    <x v="0"/>
  </r>
  <r>
    <s v="P3567"/>
    <d v="2024-09-30T01:48:00"/>
    <s v="M"/>
    <n v="55"/>
    <s v="Asian"/>
    <s v="None"/>
    <b v="0"/>
    <m/>
    <x v="32"/>
    <b v="0"/>
    <x v="0"/>
    <s v="Sep"/>
    <x v="4"/>
    <x v="4"/>
    <s v="45-59"/>
    <s v="46-60"/>
    <n v="0"/>
    <n v="0"/>
    <n v="0"/>
    <x v="0"/>
  </r>
  <r>
    <s v="P3568"/>
    <d v="2023-04-01T02:45:00"/>
    <s v="M"/>
    <n v="62"/>
    <s v="Asian"/>
    <s v="None"/>
    <b v="0"/>
    <m/>
    <x v="34"/>
    <b v="0"/>
    <x v="1"/>
    <s v="Apr"/>
    <x v="1"/>
    <x v="4"/>
    <s v="60-74"/>
    <s v="0-15"/>
    <n v="1"/>
    <n v="0"/>
    <n v="0"/>
    <x v="0"/>
  </r>
  <r>
    <s v="P3569"/>
    <d v="2024-03-02T13:53:00"/>
    <s v="M"/>
    <n v="46"/>
    <s v="Asian"/>
    <s v="None"/>
    <b v="0"/>
    <m/>
    <x v="20"/>
    <b v="0"/>
    <x v="0"/>
    <s v="Mar"/>
    <x v="1"/>
    <x v="6"/>
    <s v="45-59"/>
    <s v="16-30"/>
    <n v="1"/>
    <n v="0"/>
    <n v="0"/>
    <x v="0"/>
  </r>
  <r>
    <s v="P3570"/>
    <d v="2024-08-19T17:03:00"/>
    <s v="M"/>
    <n v="26"/>
    <s v="Asian"/>
    <s v="None"/>
    <b v="0"/>
    <m/>
    <x v="8"/>
    <b v="0"/>
    <x v="0"/>
    <s v="Aug"/>
    <x v="4"/>
    <x v="3"/>
    <s v="15-29"/>
    <s v="31-45"/>
    <n v="0"/>
    <n v="0"/>
    <n v="0"/>
    <x v="0"/>
  </r>
  <r>
    <s v="P3571"/>
    <d v="2024-05-26T04:21:00"/>
    <s v="M"/>
    <n v="11"/>
    <s v="Asian"/>
    <s v="None"/>
    <b v="0"/>
    <m/>
    <x v="50"/>
    <b v="0"/>
    <x v="0"/>
    <s v="May"/>
    <x v="3"/>
    <x v="5"/>
    <s v="0-14"/>
    <s v="31-45"/>
    <n v="0"/>
    <n v="0"/>
    <n v="0"/>
    <x v="0"/>
  </r>
  <r>
    <s v="P3572"/>
    <d v="2024-08-24T04:53:00"/>
    <s v="M"/>
    <n v="45"/>
    <s v="Asian"/>
    <s v="None"/>
    <b v="0"/>
    <m/>
    <x v="43"/>
    <b v="0"/>
    <x v="0"/>
    <s v="Aug"/>
    <x v="1"/>
    <x v="5"/>
    <s v="45-59"/>
    <s v="46-60"/>
    <n v="0"/>
    <n v="0"/>
    <n v="0"/>
    <x v="0"/>
  </r>
  <r>
    <s v="P3573"/>
    <d v="2023-05-29T05:14:00"/>
    <s v="M"/>
    <n v="31"/>
    <s v="Asian"/>
    <s v="None"/>
    <b v="0"/>
    <m/>
    <x v="4"/>
    <b v="0"/>
    <x v="1"/>
    <s v="May"/>
    <x v="4"/>
    <x v="5"/>
    <s v="30-44"/>
    <s v="0-15"/>
    <n v="1"/>
    <n v="0"/>
    <n v="0"/>
    <x v="0"/>
  </r>
  <r>
    <s v="P3574"/>
    <d v="2023-06-20T15:32:00"/>
    <s v="M"/>
    <n v="48"/>
    <s v="Asian"/>
    <s v="None"/>
    <b v="0"/>
    <m/>
    <x v="28"/>
    <b v="0"/>
    <x v="1"/>
    <s v="Jun"/>
    <x v="6"/>
    <x v="3"/>
    <s v="45-59"/>
    <s v="16-30"/>
    <n v="1"/>
    <n v="0"/>
    <n v="0"/>
    <x v="0"/>
  </r>
  <r>
    <s v="P3575"/>
    <d v="2023-10-27T04:36:00"/>
    <s v="M"/>
    <n v="5"/>
    <s v="Asian"/>
    <s v="None"/>
    <b v="0"/>
    <m/>
    <x v="40"/>
    <b v="0"/>
    <x v="1"/>
    <s v="Oct"/>
    <x v="5"/>
    <x v="5"/>
    <s v="0-14"/>
    <s v="31-45"/>
    <n v="0"/>
    <n v="0"/>
    <n v="0"/>
    <x v="0"/>
  </r>
  <r>
    <s v="P3576"/>
    <d v="2023-04-16T10:51:00"/>
    <s v="M"/>
    <n v="27"/>
    <s v="Asian"/>
    <s v="None"/>
    <b v="0"/>
    <m/>
    <x v="22"/>
    <b v="0"/>
    <x v="1"/>
    <s v="Apr"/>
    <x v="3"/>
    <x v="1"/>
    <s v="15-29"/>
    <s v="31-45"/>
    <n v="0"/>
    <n v="0"/>
    <n v="0"/>
    <x v="0"/>
  </r>
  <r>
    <s v="P3577"/>
    <d v="2023-12-02T17:07:00"/>
    <s v="M"/>
    <n v="77"/>
    <s v="Asian"/>
    <s v="None"/>
    <b v="0"/>
    <m/>
    <x v="8"/>
    <b v="0"/>
    <x v="1"/>
    <s v="Dec"/>
    <x v="1"/>
    <x v="3"/>
    <s v="75+"/>
    <s v="31-45"/>
    <n v="0"/>
    <n v="0"/>
    <n v="0"/>
    <x v="0"/>
  </r>
  <r>
    <s v="P3578"/>
    <d v="2023-07-04T13:40:00"/>
    <s v="M"/>
    <n v="15"/>
    <s v="Asian"/>
    <s v="None"/>
    <b v="0"/>
    <m/>
    <x v="13"/>
    <b v="0"/>
    <x v="1"/>
    <s v="Jul"/>
    <x v="6"/>
    <x v="6"/>
    <s v="15-29"/>
    <s v="46-60"/>
    <n v="0"/>
    <n v="0"/>
    <n v="0"/>
    <x v="0"/>
  </r>
  <r>
    <s v="P3579"/>
    <d v="2023-12-30T07:50:00"/>
    <s v="M"/>
    <n v="54"/>
    <s v="Asian"/>
    <s v="None"/>
    <b v="0"/>
    <m/>
    <x v="4"/>
    <b v="0"/>
    <x v="1"/>
    <s v="Dec"/>
    <x v="1"/>
    <x v="0"/>
    <s v="45-59"/>
    <s v="0-15"/>
    <n v="1"/>
    <n v="0"/>
    <n v="0"/>
    <x v="0"/>
  </r>
  <r>
    <s v="P3580"/>
    <d v="2023-10-12T06:49:00"/>
    <s v="M"/>
    <n v="23"/>
    <s v="Asian"/>
    <s v="None"/>
    <b v="0"/>
    <m/>
    <x v="42"/>
    <b v="0"/>
    <x v="1"/>
    <s v="Oct"/>
    <x v="2"/>
    <x v="0"/>
    <s v="15-29"/>
    <s v="0-15"/>
    <n v="1"/>
    <n v="0"/>
    <n v="0"/>
    <x v="0"/>
  </r>
  <r>
    <s v="P3581"/>
    <d v="2024-08-31T15:14:00"/>
    <s v="M"/>
    <n v="60"/>
    <s v="Asian"/>
    <s v="None"/>
    <b v="0"/>
    <m/>
    <x v="12"/>
    <b v="0"/>
    <x v="0"/>
    <s v="Aug"/>
    <x v="1"/>
    <x v="3"/>
    <s v="60-74"/>
    <s v="31-45"/>
    <n v="0"/>
    <n v="0"/>
    <n v="0"/>
    <x v="0"/>
  </r>
  <r>
    <s v="P3582"/>
    <d v="2024-06-07T14:41:00"/>
    <s v="M"/>
    <n v="12"/>
    <s v="Asian"/>
    <s v="None"/>
    <b v="0"/>
    <m/>
    <x v="22"/>
    <b v="0"/>
    <x v="0"/>
    <s v="Jun"/>
    <x v="5"/>
    <x v="6"/>
    <s v="0-14"/>
    <s v="31-45"/>
    <n v="0"/>
    <n v="0"/>
    <n v="0"/>
    <x v="0"/>
  </r>
  <r>
    <s v="P3583"/>
    <d v="2023-09-09T21:24:00"/>
    <s v="M"/>
    <n v="69"/>
    <s v="Asian"/>
    <s v="None"/>
    <b v="0"/>
    <m/>
    <x v="17"/>
    <b v="0"/>
    <x v="1"/>
    <s v="Sep"/>
    <x v="1"/>
    <x v="2"/>
    <s v="60-74"/>
    <s v="31-45"/>
    <n v="0"/>
    <n v="0"/>
    <n v="0"/>
    <x v="0"/>
  </r>
  <r>
    <s v="P3584"/>
    <d v="2023-06-29T20:34:00"/>
    <s v="M"/>
    <n v="28"/>
    <s v="Asian"/>
    <s v="None"/>
    <b v="0"/>
    <m/>
    <x v="48"/>
    <b v="0"/>
    <x v="1"/>
    <s v="Jun"/>
    <x v="2"/>
    <x v="7"/>
    <s v="15-29"/>
    <s v="16-30"/>
    <n v="1"/>
    <n v="0"/>
    <n v="0"/>
    <x v="0"/>
  </r>
  <r>
    <s v="P3585"/>
    <d v="2024-01-21T03:31:00"/>
    <s v="M"/>
    <n v="74"/>
    <s v="Asian"/>
    <s v="None"/>
    <b v="0"/>
    <m/>
    <x v="9"/>
    <b v="0"/>
    <x v="0"/>
    <s v="Jan"/>
    <x v="3"/>
    <x v="5"/>
    <s v="60-74"/>
    <s v="46-60"/>
    <n v="0"/>
    <n v="0"/>
    <n v="0"/>
    <x v="0"/>
  </r>
  <r>
    <s v="P3586"/>
    <d v="2023-10-30T19:50:00"/>
    <s v="M"/>
    <n v="10"/>
    <s v="Asian"/>
    <s v="None"/>
    <b v="0"/>
    <m/>
    <x v="11"/>
    <b v="0"/>
    <x v="1"/>
    <s v="Oct"/>
    <x v="4"/>
    <x v="7"/>
    <s v="0-14"/>
    <s v="46-60"/>
    <n v="0"/>
    <n v="0"/>
    <n v="0"/>
    <x v="0"/>
  </r>
  <r>
    <s v="P3587"/>
    <d v="2024-06-23T00:31:00"/>
    <s v="M"/>
    <n v="51"/>
    <s v="Asian"/>
    <s v="None"/>
    <b v="0"/>
    <m/>
    <x v="47"/>
    <b v="0"/>
    <x v="0"/>
    <s v="Jun"/>
    <x v="3"/>
    <x v="4"/>
    <s v="45-59"/>
    <s v="46-60"/>
    <n v="0"/>
    <n v="0"/>
    <n v="0"/>
    <x v="0"/>
  </r>
  <r>
    <s v="P3588"/>
    <d v="2024-09-26T17:43:00"/>
    <s v="M"/>
    <n v="51"/>
    <s v="Asian"/>
    <s v="None"/>
    <b v="0"/>
    <m/>
    <x v="30"/>
    <b v="0"/>
    <x v="0"/>
    <s v="Sep"/>
    <x v="2"/>
    <x v="3"/>
    <s v="45-59"/>
    <s v="0-15"/>
    <n v="1"/>
    <n v="0"/>
    <n v="0"/>
    <x v="0"/>
  </r>
  <r>
    <s v="P3589"/>
    <d v="2024-07-07T23:13:00"/>
    <s v="M"/>
    <n v="79"/>
    <s v="Asian"/>
    <s v="None"/>
    <b v="0"/>
    <m/>
    <x v="30"/>
    <b v="0"/>
    <x v="0"/>
    <s v="Jul"/>
    <x v="3"/>
    <x v="2"/>
    <s v="75+"/>
    <s v="0-15"/>
    <n v="1"/>
    <n v="0"/>
    <n v="0"/>
    <x v="0"/>
  </r>
  <r>
    <s v="P3590"/>
    <d v="2024-03-11T01:06:00"/>
    <s v="M"/>
    <n v="11"/>
    <s v="Asian"/>
    <s v="None"/>
    <b v="0"/>
    <m/>
    <x v="36"/>
    <b v="0"/>
    <x v="0"/>
    <s v="Mar"/>
    <x v="4"/>
    <x v="4"/>
    <s v="0-14"/>
    <s v="16-30"/>
    <n v="1"/>
    <n v="0"/>
    <n v="0"/>
    <x v="0"/>
  </r>
  <r>
    <s v="P3591"/>
    <d v="2023-04-23T16:35:00"/>
    <s v="M"/>
    <n v="33"/>
    <s v="Asian"/>
    <s v="None"/>
    <b v="0"/>
    <m/>
    <x v="37"/>
    <b v="0"/>
    <x v="1"/>
    <s v="Apr"/>
    <x v="3"/>
    <x v="3"/>
    <s v="30-44"/>
    <s v="31-45"/>
    <n v="0"/>
    <n v="0"/>
    <n v="0"/>
    <x v="0"/>
  </r>
  <r>
    <s v="P3592"/>
    <d v="2024-02-14T19:40:00"/>
    <s v="M"/>
    <n v="51"/>
    <s v="Asian"/>
    <s v="None"/>
    <b v="0"/>
    <n v="0"/>
    <x v="3"/>
    <b v="0"/>
    <x v="0"/>
    <s v="Feb"/>
    <x v="0"/>
    <x v="7"/>
    <s v="45-59"/>
    <s v="31-45"/>
    <n v="0"/>
    <n v="0"/>
    <n v="0"/>
    <x v="0"/>
  </r>
  <r>
    <s v="P3593"/>
    <d v="2024-03-11T07:20:00"/>
    <s v="M"/>
    <n v="64"/>
    <s v="Asian"/>
    <s v="None"/>
    <b v="0"/>
    <n v="0"/>
    <x v="8"/>
    <b v="0"/>
    <x v="0"/>
    <s v="Mar"/>
    <x v="4"/>
    <x v="0"/>
    <s v="60-74"/>
    <s v="31-45"/>
    <n v="0"/>
    <n v="0"/>
    <n v="0"/>
    <x v="0"/>
  </r>
  <r>
    <s v="P3594"/>
    <d v="2024-07-29T03:19:00"/>
    <s v="M"/>
    <n v="64"/>
    <s v="Asian"/>
    <s v="None"/>
    <b v="0"/>
    <n v="1"/>
    <x v="0"/>
    <b v="0"/>
    <x v="0"/>
    <s v="Jul"/>
    <x v="4"/>
    <x v="5"/>
    <s v="60-74"/>
    <s v="31-45"/>
    <n v="0"/>
    <n v="0"/>
    <n v="0"/>
    <x v="0"/>
  </r>
  <r>
    <s v="P3595"/>
    <d v="2024-01-12T00:44:00"/>
    <s v="M"/>
    <n v="12"/>
    <s v="Asian"/>
    <s v="None"/>
    <b v="0"/>
    <n v="1"/>
    <x v="34"/>
    <b v="0"/>
    <x v="0"/>
    <s v="Jan"/>
    <x v="5"/>
    <x v="4"/>
    <s v="0-14"/>
    <s v="0-15"/>
    <n v="1"/>
    <n v="0"/>
    <n v="0"/>
    <x v="0"/>
  </r>
  <r>
    <s v="P3596"/>
    <d v="2023-12-21T16:50:00"/>
    <s v="M"/>
    <n v="41"/>
    <s v="Asian"/>
    <s v="None"/>
    <b v="0"/>
    <n v="2"/>
    <x v="29"/>
    <b v="0"/>
    <x v="1"/>
    <s v="Dec"/>
    <x v="2"/>
    <x v="3"/>
    <s v="30-44"/>
    <s v="16-30"/>
    <n v="1"/>
    <n v="0"/>
    <n v="0"/>
    <x v="0"/>
  </r>
  <r>
    <s v="P3597"/>
    <d v="2024-09-03T14:15:00"/>
    <s v="M"/>
    <n v="35"/>
    <s v="Asian"/>
    <s v="None"/>
    <b v="0"/>
    <n v="2"/>
    <x v="27"/>
    <b v="0"/>
    <x v="0"/>
    <s v="Sep"/>
    <x v="6"/>
    <x v="6"/>
    <s v="30-44"/>
    <s v="46-60"/>
    <n v="0"/>
    <n v="0"/>
    <n v="0"/>
    <x v="0"/>
  </r>
  <r>
    <s v="P3598"/>
    <d v="2023-05-11T08:29:00"/>
    <s v="M"/>
    <n v="43"/>
    <s v="Asian"/>
    <s v="None"/>
    <b v="0"/>
    <n v="2"/>
    <x v="46"/>
    <b v="0"/>
    <x v="1"/>
    <s v="May"/>
    <x v="2"/>
    <x v="0"/>
    <s v="30-44"/>
    <s v="16-30"/>
    <n v="1"/>
    <n v="0"/>
    <n v="0"/>
    <x v="0"/>
  </r>
  <r>
    <s v="P3599"/>
    <d v="2023-11-19T00:20:00"/>
    <s v="M"/>
    <n v="35"/>
    <s v="Asian"/>
    <s v="None"/>
    <b v="0"/>
    <n v="3"/>
    <x v="7"/>
    <b v="0"/>
    <x v="1"/>
    <s v="Nov"/>
    <x v="3"/>
    <x v="4"/>
    <s v="30-44"/>
    <s v="16-30"/>
    <n v="1"/>
    <n v="0"/>
    <n v="0"/>
    <x v="0"/>
  </r>
  <r>
    <s v="P3600"/>
    <d v="2024-04-09T14:51:00"/>
    <s v="M"/>
    <n v="45"/>
    <s v="Asian"/>
    <s v="None"/>
    <b v="0"/>
    <n v="3"/>
    <x v="7"/>
    <b v="0"/>
    <x v="0"/>
    <s v="Apr"/>
    <x v="6"/>
    <x v="6"/>
    <s v="45-59"/>
    <s v="16-30"/>
    <n v="1"/>
    <n v="0"/>
    <n v="0"/>
    <x v="0"/>
  </r>
  <r>
    <s v="P3601"/>
    <d v="2024-01-16T11:26:00"/>
    <s v="M"/>
    <n v="75"/>
    <s v="Asian"/>
    <s v="None"/>
    <b v="0"/>
    <n v="3"/>
    <x v="29"/>
    <b v="0"/>
    <x v="0"/>
    <s v="Jan"/>
    <x v="6"/>
    <x v="1"/>
    <s v="75+"/>
    <s v="16-30"/>
    <n v="1"/>
    <n v="0"/>
    <n v="0"/>
    <x v="0"/>
  </r>
  <r>
    <s v="P3602"/>
    <d v="2024-03-24T05:21:00"/>
    <s v="M"/>
    <n v="76"/>
    <s v="Asian"/>
    <s v="None"/>
    <b v="0"/>
    <n v="3"/>
    <x v="11"/>
    <b v="0"/>
    <x v="0"/>
    <s v="Mar"/>
    <x v="3"/>
    <x v="5"/>
    <s v="75+"/>
    <s v="46-60"/>
    <n v="0"/>
    <n v="0"/>
    <n v="0"/>
    <x v="0"/>
  </r>
  <r>
    <s v="P3603"/>
    <d v="2023-04-05T18:58:00"/>
    <s v="M"/>
    <n v="27"/>
    <s v="Asian"/>
    <s v="None"/>
    <b v="0"/>
    <n v="4"/>
    <x v="13"/>
    <b v="0"/>
    <x v="1"/>
    <s v="Apr"/>
    <x v="0"/>
    <x v="7"/>
    <s v="15-29"/>
    <s v="46-60"/>
    <n v="0"/>
    <n v="0"/>
    <n v="0"/>
    <x v="0"/>
  </r>
  <r>
    <s v="P3604"/>
    <d v="2024-08-24T06:02:00"/>
    <s v="M"/>
    <n v="17"/>
    <s v="Asian"/>
    <s v="None"/>
    <b v="0"/>
    <n v="4"/>
    <x v="32"/>
    <b v="0"/>
    <x v="0"/>
    <s v="Aug"/>
    <x v="1"/>
    <x v="0"/>
    <s v="15-29"/>
    <s v="46-60"/>
    <n v="0"/>
    <n v="0"/>
    <n v="0"/>
    <x v="0"/>
  </r>
  <r>
    <s v="P3605"/>
    <d v="2024-10-30T05:26:00"/>
    <s v="M"/>
    <n v="43"/>
    <s v="Asian"/>
    <s v="None"/>
    <b v="0"/>
    <n v="4"/>
    <x v="9"/>
    <b v="0"/>
    <x v="0"/>
    <s v="Oct"/>
    <x v="0"/>
    <x v="5"/>
    <s v="30-44"/>
    <s v="46-60"/>
    <n v="0"/>
    <n v="0"/>
    <n v="0"/>
    <x v="0"/>
  </r>
  <r>
    <s v="P3606"/>
    <d v="2023-11-20T21:36:00"/>
    <s v="M"/>
    <n v="22"/>
    <s v="Asian"/>
    <s v="None"/>
    <b v="0"/>
    <n v="4"/>
    <x v="1"/>
    <b v="0"/>
    <x v="1"/>
    <s v="Nov"/>
    <x v="4"/>
    <x v="2"/>
    <s v="15-29"/>
    <s v="16-30"/>
    <n v="1"/>
    <n v="0"/>
    <n v="0"/>
    <x v="0"/>
  </r>
  <r>
    <s v="P3607"/>
    <d v="2023-05-25T07:23:00"/>
    <s v="M"/>
    <n v="6"/>
    <s v="Asian"/>
    <s v="None"/>
    <b v="0"/>
    <n v="4"/>
    <x v="41"/>
    <b v="0"/>
    <x v="1"/>
    <s v="May"/>
    <x v="2"/>
    <x v="0"/>
    <s v="0-14"/>
    <s v="16-30"/>
    <n v="1"/>
    <n v="0"/>
    <n v="0"/>
    <x v="0"/>
  </r>
  <r>
    <s v="P3608"/>
    <d v="2024-03-15T20:28:00"/>
    <s v="M"/>
    <n v="70"/>
    <s v="Asian"/>
    <s v="None"/>
    <b v="0"/>
    <n v="5"/>
    <x v="22"/>
    <b v="0"/>
    <x v="0"/>
    <s v="Mar"/>
    <x v="5"/>
    <x v="7"/>
    <s v="60-74"/>
    <s v="31-45"/>
    <n v="0"/>
    <n v="0"/>
    <n v="0"/>
    <x v="0"/>
  </r>
  <r>
    <s v="P3609"/>
    <d v="2023-04-19T16:52:00"/>
    <s v="M"/>
    <n v="65"/>
    <s v="Asian"/>
    <s v="None"/>
    <b v="0"/>
    <n v="6"/>
    <x v="38"/>
    <b v="0"/>
    <x v="1"/>
    <s v="Apr"/>
    <x v="0"/>
    <x v="3"/>
    <s v="60-74"/>
    <s v="0-15"/>
    <n v="1"/>
    <n v="0"/>
    <n v="0"/>
    <x v="0"/>
  </r>
  <r>
    <s v="P3610"/>
    <d v="2023-08-30T15:18:00"/>
    <s v="M"/>
    <n v="24"/>
    <s v="Asian"/>
    <s v="None"/>
    <b v="0"/>
    <n v="6"/>
    <x v="9"/>
    <b v="0"/>
    <x v="1"/>
    <s v="Aug"/>
    <x v="0"/>
    <x v="3"/>
    <s v="15-29"/>
    <s v="46-60"/>
    <n v="0"/>
    <n v="0"/>
    <n v="0"/>
    <x v="0"/>
  </r>
  <r>
    <s v="P3611"/>
    <d v="2023-11-28T17:19:00"/>
    <s v="M"/>
    <n v="23"/>
    <s v="Asian"/>
    <s v="None"/>
    <b v="0"/>
    <n v="6"/>
    <x v="30"/>
    <b v="0"/>
    <x v="1"/>
    <s v="Nov"/>
    <x v="6"/>
    <x v="3"/>
    <s v="15-29"/>
    <s v="0-15"/>
    <n v="1"/>
    <n v="0"/>
    <n v="0"/>
    <x v="0"/>
  </r>
  <r>
    <s v="P3612"/>
    <d v="2023-05-03T12:11:00"/>
    <s v="M"/>
    <n v="28"/>
    <s v="Asian"/>
    <s v="None"/>
    <b v="0"/>
    <n v="6"/>
    <x v="36"/>
    <b v="0"/>
    <x v="1"/>
    <s v="May"/>
    <x v="0"/>
    <x v="6"/>
    <s v="15-29"/>
    <s v="16-30"/>
    <n v="1"/>
    <n v="0"/>
    <n v="0"/>
    <x v="0"/>
  </r>
  <r>
    <s v="P3613"/>
    <d v="2023-05-14T02:52:00"/>
    <s v="M"/>
    <n v="1"/>
    <s v="Asian"/>
    <s v="None"/>
    <b v="0"/>
    <n v="6"/>
    <x v="34"/>
    <b v="0"/>
    <x v="1"/>
    <s v="May"/>
    <x v="3"/>
    <x v="4"/>
    <s v="0-14"/>
    <s v="0-15"/>
    <n v="1"/>
    <n v="0"/>
    <n v="0"/>
    <x v="0"/>
  </r>
  <r>
    <s v="P3614"/>
    <d v="2023-06-21T23:08:00"/>
    <s v="M"/>
    <n v="2"/>
    <s v="Asian"/>
    <s v="None"/>
    <b v="0"/>
    <n v="7"/>
    <x v="37"/>
    <b v="0"/>
    <x v="1"/>
    <s v="Jun"/>
    <x v="0"/>
    <x v="2"/>
    <s v="0-14"/>
    <s v="31-45"/>
    <n v="0"/>
    <n v="0"/>
    <n v="0"/>
    <x v="0"/>
  </r>
  <r>
    <s v="P3615"/>
    <d v="2024-02-08T14:17:00"/>
    <s v="M"/>
    <n v="35"/>
    <s v="Asian"/>
    <s v="None"/>
    <b v="0"/>
    <n v="7"/>
    <x v="37"/>
    <b v="0"/>
    <x v="0"/>
    <s v="Feb"/>
    <x v="2"/>
    <x v="6"/>
    <s v="30-44"/>
    <s v="31-45"/>
    <n v="0"/>
    <n v="0"/>
    <n v="0"/>
    <x v="0"/>
  </r>
  <r>
    <s v="P3616"/>
    <d v="2024-09-04T02:41:00"/>
    <s v="M"/>
    <n v="79"/>
    <s v="Asian"/>
    <s v="None"/>
    <b v="0"/>
    <n v="7"/>
    <x v="10"/>
    <b v="0"/>
    <x v="0"/>
    <s v="Sep"/>
    <x v="0"/>
    <x v="4"/>
    <s v="75+"/>
    <s v="31-45"/>
    <n v="0"/>
    <n v="0"/>
    <n v="0"/>
    <x v="0"/>
  </r>
  <r>
    <s v="P3617"/>
    <d v="2024-10-20T05:51:00"/>
    <s v="M"/>
    <n v="56"/>
    <s v="Asian"/>
    <s v="None"/>
    <b v="0"/>
    <n v="7"/>
    <x v="48"/>
    <b v="0"/>
    <x v="0"/>
    <s v="Oct"/>
    <x v="3"/>
    <x v="5"/>
    <s v="45-59"/>
    <s v="16-30"/>
    <n v="1"/>
    <n v="0"/>
    <n v="1"/>
    <x v="0"/>
  </r>
  <r>
    <s v="P3618"/>
    <d v="2024-05-01T11:46:00"/>
    <s v="M"/>
    <n v="71"/>
    <s v="Asian"/>
    <s v="None"/>
    <b v="0"/>
    <n v="8"/>
    <x v="27"/>
    <b v="0"/>
    <x v="0"/>
    <s v="May"/>
    <x v="0"/>
    <x v="1"/>
    <s v="60-74"/>
    <s v="46-60"/>
    <n v="0"/>
    <n v="0"/>
    <n v="0"/>
    <x v="0"/>
  </r>
  <r>
    <s v="P3619"/>
    <d v="2024-06-21T13:00:00"/>
    <s v="M"/>
    <n v="4"/>
    <s v="Asian"/>
    <s v="None"/>
    <b v="0"/>
    <n v="8"/>
    <x v="30"/>
    <b v="0"/>
    <x v="0"/>
    <s v="Jun"/>
    <x v="5"/>
    <x v="6"/>
    <s v="0-14"/>
    <s v="0-15"/>
    <n v="1"/>
    <n v="0"/>
    <n v="1"/>
    <x v="0"/>
  </r>
  <r>
    <s v="P3620"/>
    <d v="2023-07-31T02:13:00"/>
    <s v="M"/>
    <n v="10"/>
    <s v="Asian"/>
    <s v="None"/>
    <b v="0"/>
    <n v="8"/>
    <x v="15"/>
    <b v="0"/>
    <x v="1"/>
    <s v="Jul"/>
    <x v="4"/>
    <x v="4"/>
    <s v="0-14"/>
    <s v="31-45"/>
    <n v="0"/>
    <n v="0"/>
    <n v="0"/>
    <x v="0"/>
  </r>
  <r>
    <s v="P3621"/>
    <d v="2024-07-25T14:56:00"/>
    <s v="M"/>
    <n v="18"/>
    <s v="Asian"/>
    <s v="None"/>
    <b v="0"/>
    <n v="8"/>
    <x v="40"/>
    <b v="0"/>
    <x v="0"/>
    <s v="Jul"/>
    <x v="2"/>
    <x v="6"/>
    <s v="15-29"/>
    <s v="31-45"/>
    <n v="0"/>
    <n v="0"/>
    <n v="0"/>
    <x v="0"/>
  </r>
  <r>
    <s v="P3622"/>
    <d v="2024-09-05T06:30:00"/>
    <s v="M"/>
    <n v="28"/>
    <s v="Asian"/>
    <s v="None"/>
    <b v="0"/>
    <n v="9"/>
    <x v="29"/>
    <b v="0"/>
    <x v="0"/>
    <s v="Sep"/>
    <x v="2"/>
    <x v="0"/>
    <s v="15-29"/>
    <s v="16-30"/>
    <n v="1"/>
    <n v="0"/>
    <n v="1"/>
    <x v="0"/>
  </r>
  <r>
    <s v="P3623"/>
    <d v="2023-10-07T07:42:00"/>
    <s v="M"/>
    <n v="28"/>
    <s v="Asian"/>
    <s v="None"/>
    <b v="0"/>
    <n v="9"/>
    <x v="19"/>
    <b v="0"/>
    <x v="1"/>
    <s v="Oct"/>
    <x v="1"/>
    <x v="0"/>
    <s v="15-29"/>
    <s v="16-30"/>
    <n v="1"/>
    <n v="0"/>
    <n v="1"/>
    <x v="0"/>
  </r>
  <r>
    <s v="P3624"/>
    <d v="2023-04-22T21:37:00"/>
    <s v="M"/>
    <n v="29"/>
    <s v="Asian"/>
    <s v="None"/>
    <b v="0"/>
    <n v="9"/>
    <x v="12"/>
    <b v="0"/>
    <x v="1"/>
    <s v="Apr"/>
    <x v="1"/>
    <x v="2"/>
    <s v="15-29"/>
    <s v="31-45"/>
    <n v="0"/>
    <n v="0"/>
    <n v="0"/>
    <x v="0"/>
  </r>
  <r>
    <s v="P3625"/>
    <d v="2024-02-23T10:55:00"/>
    <s v="M"/>
    <n v="58"/>
    <s v="Asian"/>
    <s v="None"/>
    <b v="0"/>
    <n v="10"/>
    <x v="1"/>
    <b v="0"/>
    <x v="0"/>
    <s v="Feb"/>
    <x v="5"/>
    <x v="1"/>
    <s v="45-59"/>
    <s v="16-30"/>
    <n v="1"/>
    <n v="0"/>
    <n v="1"/>
    <x v="0"/>
  </r>
  <r>
    <s v="P3626"/>
    <d v="2024-06-03T04:31:00"/>
    <s v="M"/>
    <n v="74"/>
    <s v="Asian"/>
    <s v="None"/>
    <b v="0"/>
    <n v="10"/>
    <x v="37"/>
    <b v="0"/>
    <x v="0"/>
    <s v="Jun"/>
    <x v="4"/>
    <x v="5"/>
    <s v="60-74"/>
    <s v="31-45"/>
    <n v="0"/>
    <n v="0"/>
    <n v="0"/>
    <x v="0"/>
  </r>
  <r>
    <s v="P3627"/>
    <d v="2024-04-03T19:53:00"/>
    <s v="M"/>
    <n v="45"/>
    <s v="Asian"/>
    <s v="Orthopedics"/>
    <b v="0"/>
    <m/>
    <x v="22"/>
    <b v="0"/>
    <x v="0"/>
    <s v="Apr"/>
    <x v="0"/>
    <x v="7"/>
    <s v="45-59"/>
    <s v="31-45"/>
    <n v="0"/>
    <n v="0"/>
    <n v="0"/>
    <x v="0"/>
  </r>
  <r>
    <s v="P3628"/>
    <d v="2024-02-05T12:06:00"/>
    <s v="M"/>
    <n v="48"/>
    <s v="Asian"/>
    <s v="Orthopedics"/>
    <b v="0"/>
    <m/>
    <x v="8"/>
    <b v="0"/>
    <x v="0"/>
    <s v="Feb"/>
    <x v="4"/>
    <x v="6"/>
    <s v="45-59"/>
    <s v="31-45"/>
    <n v="0"/>
    <n v="0"/>
    <n v="0"/>
    <x v="0"/>
  </r>
  <r>
    <s v="P3629"/>
    <d v="2023-11-03T13:56:00"/>
    <s v="M"/>
    <n v="35"/>
    <s v="Asian"/>
    <s v="Orthopedics"/>
    <b v="0"/>
    <m/>
    <x v="16"/>
    <b v="0"/>
    <x v="1"/>
    <s v="Nov"/>
    <x v="5"/>
    <x v="6"/>
    <s v="30-44"/>
    <s v="46-60"/>
    <n v="0"/>
    <n v="0"/>
    <n v="0"/>
    <x v="0"/>
  </r>
  <r>
    <s v="P3630"/>
    <d v="2023-10-20T11:42:00"/>
    <s v="M"/>
    <n v="35"/>
    <s v="Asian"/>
    <s v="Orthopedics"/>
    <b v="0"/>
    <m/>
    <x v="28"/>
    <b v="0"/>
    <x v="1"/>
    <s v="Oct"/>
    <x v="5"/>
    <x v="1"/>
    <s v="30-44"/>
    <s v="16-30"/>
    <n v="1"/>
    <n v="0"/>
    <n v="0"/>
    <x v="0"/>
  </r>
  <r>
    <s v="P3631"/>
    <d v="2023-07-13T11:38:00"/>
    <s v="M"/>
    <n v="33"/>
    <s v="Asian"/>
    <s v="Orthopedics"/>
    <b v="0"/>
    <m/>
    <x v="42"/>
    <b v="0"/>
    <x v="1"/>
    <s v="Jul"/>
    <x v="2"/>
    <x v="1"/>
    <s v="30-44"/>
    <s v="0-15"/>
    <n v="1"/>
    <n v="0"/>
    <n v="0"/>
    <x v="0"/>
  </r>
  <r>
    <s v="P3632"/>
    <d v="2023-07-06T01:13:00"/>
    <s v="M"/>
    <n v="30"/>
    <s v="Asian"/>
    <s v="Orthopedics"/>
    <b v="0"/>
    <m/>
    <x v="5"/>
    <b v="0"/>
    <x v="1"/>
    <s v="Jul"/>
    <x v="2"/>
    <x v="4"/>
    <s v="30-44"/>
    <s v="46-60"/>
    <n v="0"/>
    <n v="0"/>
    <n v="0"/>
    <x v="0"/>
  </r>
  <r>
    <s v="P3633"/>
    <d v="2024-07-25T05:49:00"/>
    <s v="M"/>
    <n v="25"/>
    <s v="Asian"/>
    <s v="Orthopedics"/>
    <b v="0"/>
    <m/>
    <x v="13"/>
    <b v="0"/>
    <x v="0"/>
    <s v="Jul"/>
    <x v="2"/>
    <x v="5"/>
    <s v="15-29"/>
    <s v="46-60"/>
    <n v="0"/>
    <n v="0"/>
    <n v="0"/>
    <x v="0"/>
  </r>
  <r>
    <s v="P3634"/>
    <d v="2024-05-30T11:54:00"/>
    <s v="M"/>
    <n v="29"/>
    <s v="Asian"/>
    <s v="Orthopedics"/>
    <b v="0"/>
    <m/>
    <x v="6"/>
    <b v="0"/>
    <x v="0"/>
    <s v="May"/>
    <x v="2"/>
    <x v="1"/>
    <s v="15-29"/>
    <s v="31-45"/>
    <n v="0"/>
    <n v="0"/>
    <n v="0"/>
    <x v="0"/>
  </r>
  <r>
    <s v="P3635"/>
    <d v="2024-09-21T21:12:00"/>
    <s v="M"/>
    <n v="68"/>
    <s v="Asian"/>
    <s v="Orthopedics"/>
    <b v="0"/>
    <m/>
    <x v="46"/>
    <b v="0"/>
    <x v="0"/>
    <s v="Sep"/>
    <x v="1"/>
    <x v="2"/>
    <s v="60-74"/>
    <s v="16-30"/>
    <n v="1"/>
    <n v="0"/>
    <n v="0"/>
    <x v="0"/>
  </r>
  <r>
    <s v="P3636"/>
    <d v="2024-05-14T09:51:00"/>
    <s v="M"/>
    <n v="67"/>
    <s v="Asian"/>
    <s v="Orthopedics"/>
    <b v="0"/>
    <m/>
    <x v="26"/>
    <b v="0"/>
    <x v="0"/>
    <s v="May"/>
    <x v="6"/>
    <x v="1"/>
    <s v="60-74"/>
    <s v="31-45"/>
    <n v="0"/>
    <n v="0"/>
    <n v="0"/>
    <x v="0"/>
  </r>
  <r>
    <s v="P3637"/>
    <d v="2023-10-17T10:28:00"/>
    <s v="M"/>
    <n v="33"/>
    <s v="Asian"/>
    <s v="Orthopedics"/>
    <b v="0"/>
    <m/>
    <x v="16"/>
    <b v="0"/>
    <x v="1"/>
    <s v="Oct"/>
    <x v="6"/>
    <x v="1"/>
    <s v="30-44"/>
    <s v="46-60"/>
    <n v="0"/>
    <n v="0"/>
    <n v="0"/>
    <x v="0"/>
  </r>
  <r>
    <s v="P3638"/>
    <d v="2023-11-23T01:22:00"/>
    <s v="M"/>
    <n v="18"/>
    <s v="Asian"/>
    <s v="Orthopedics"/>
    <b v="0"/>
    <m/>
    <x v="44"/>
    <b v="0"/>
    <x v="1"/>
    <s v="Nov"/>
    <x v="2"/>
    <x v="4"/>
    <s v="15-29"/>
    <s v="31-45"/>
    <n v="0"/>
    <n v="0"/>
    <n v="0"/>
    <x v="0"/>
  </r>
  <r>
    <s v="P3639"/>
    <d v="2024-05-10T02:57:00"/>
    <s v="M"/>
    <n v="45"/>
    <s v="Asian"/>
    <s v="Orthopedics"/>
    <b v="0"/>
    <m/>
    <x v="46"/>
    <b v="0"/>
    <x v="0"/>
    <s v="May"/>
    <x v="5"/>
    <x v="4"/>
    <s v="45-59"/>
    <s v="16-30"/>
    <n v="1"/>
    <n v="0"/>
    <n v="0"/>
    <x v="0"/>
  </r>
  <r>
    <s v="P3640"/>
    <d v="2024-03-14T04:31:00"/>
    <s v="M"/>
    <n v="35"/>
    <s v="Asian"/>
    <s v="Orthopedics"/>
    <b v="0"/>
    <m/>
    <x v="9"/>
    <b v="0"/>
    <x v="0"/>
    <s v="Mar"/>
    <x v="2"/>
    <x v="5"/>
    <s v="30-44"/>
    <s v="46-60"/>
    <n v="0"/>
    <n v="0"/>
    <n v="0"/>
    <x v="0"/>
  </r>
  <r>
    <s v="P3641"/>
    <d v="2023-08-05T20:17:00"/>
    <s v="M"/>
    <n v="78"/>
    <s v="Asian"/>
    <s v="Orthopedics"/>
    <b v="0"/>
    <m/>
    <x v="24"/>
    <b v="0"/>
    <x v="1"/>
    <s v="Aug"/>
    <x v="1"/>
    <x v="7"/>
    <s v="75+"/>
    <s v="16-30"/>
    <n v="1"/>
    <n v="0"/>
    <n v="0"/>
    <x v="0"/>
  </r>
  <r>
    <s v="P3642"/>
    <d v="2023-04-23T05:05:00"/>
    <s v="M"/>
    <n v="67"/>
    <s v="Asian"/>
    <s v="Orthopedics"/>
    <b v="0"/>
    <m/>
    <x v="45"/>
    <b v="0"/>
    <x v="1"/>
    <s v="Apr"/>
    <x v="3"/>
    <x v="5"/>
    <s v="60-74"/>
    <s v="16-30"/>
    <n v="1"/>
    <n v="0"/>
    <n v="0"/>
    <x v="0"/>
  </r>
  <r>
    <s v="P3643"/>
    <d v="2023-07-19T17:57:00"/>
    <s v="M"/>
    <n v="26"/>
    <s v="Asian"/>
    <s v="Orthopedics"/>
    <b v="0"/>
    <m/>
    <x v="29"/>
    <b v="0"/>
    <x v="1"/>
    <s v="Jul"/>
    <x v="0"/>
    <x v="3"/>
    <s v="15-29"/>
    <s v="16-30"/>
    <n v="1"/>
    <n v="0"/>
    <n v="0"/>
    <x v="0"/>
  </r>
  <r>
    <s v="P3644"/>
    <d v="2024-08-25T17:02:00"/>
    <s v="M"/>
    <n v="32"/>
    <s v="Asian"/>
    <s v="Orthopedics"/>
    <b v="0"/>
    <m/>
    <x v="10"/>
    <b v="0"/>
    <x v="0"/>
    <s v="Aug"/>
    <x v="3"/>
    <x v="3"/>
    <s v="30-44"/>
    <s v="31-45"/>
    <n v="0"/>
    <n v="0"/>
    <n v="0"/>
    <x v="0"/>
  </r>
  <r>
    <s v="P3645"/>
    <d v="2024-01-07T15:22:00"/>
    <s v="M"/>
    <n v="13"/>
    <s v="Asian"/>
    <s v="Orthopedics"/>
    <b v="0"/>
    <m/>
    <x v="13"/>
    <b v="0"/>
    <x v="0"/>
    <s v="Jan"/>
    <x v="3"/>
    <x v="3"/>
    <s v="0-14"/>
    <s v="46-60"/>
    <n v="0"/>
    <n v="0"/>
    <n v="0"/>
    <x v="0"/>
  </r>
  <r>
    <s v="P3646"/>
    <d v="2023-09-23T05:30:00"/>
    <s v="M"/>
    <n v="22"/>
    <s v="Asian"/>
    <s v="Orthopedics"/>
    <b v="0"/>
    <m/>
    <x v="45"/>
    <b v="0"/>
    <x v="1"/>
    <s v="Sep"/>
    <x v="1"/>
    <x v="5"/>
    <s v="15-29"/>
    <s v="16-30"/>
    <n v="1"/>
    <n v="0"/>
    <n v="0"/>
    <x v="0"/>
  </r>
  <r>
    <s v="P3647"/>
    <d v="2024-04-19T16:42:00"/>
    <s v="M"/>
    <n v="38"/>
    <s v="Asian"/>
    <s v="Orthopedics"/>
    <b v="0"/>
    <m/>
    <x v="37"/>
    <b v="0"/>
    <x v="0"/>
    <s v="Apr"/>
    <x v="5"/>
    <x v="3"/>
    <s v="30-44"/>
    <s v="31-45"/>
    <n v="0"/>
    <n v="0"/>
    <n v="0"/>
    <x v="0"/>
  </r>
  <r>
    <s v="P3648"/>
    <d v="2024-09-09T16:42:00"/>
    <s v="M"/>
    <n v="31"/>
    <s v="Asian"/>
    <s v="Orthopedics"/>
    <b v="0"/>
    <m/>
    <x v="46"/>
    <b v="0"/>
    <x v="0"/>
    <s v="Sep"/>
    <x v="4"/>
    <x v="3"/>
    <s v="30-44"/>
    <s v="16-30"/>
    <n v="1"/>
    <n v="0"/>
    <n v="0"/>
    <x v="0"/>
  </r>
  <r>
    <s v="P3649"/>
    <d v="2024-04-28T11:02:00"/>
    <s v="M"/>
    <n v="55"/>
    <s v="Asian"/>
    <s v="Orthopedics"/>
    <b v="0"/>
    <n v="0"/>
    <x v="48"/>
    <b v="0"/>
    <x v="0"/>
    <s v="Apr"/>
    <x v="3"/>
    <x v="1"/>
    <s v="45-59"/>
    <s v="16-30"/>
    <n v="1"/>
    <n v="0"/>
    <n v="0"/>
    <x v="0"/>
  </r>
  <r>
    <s v="P3650"/>
    <d v="2024-08-26T06:28:00"/>
    <s v="M"/>
    <n v="67"/>
    <s v="Asian"/>
    <s v="Orthopedics"/>
    <b v="0"/>
    <n v="0"/>
    <x v="29"/>
    <b v="0"/>
    <x v="0"/>
    <s v="Aug"/>
    <x v="4"/>
    <x v="0"/>
    <s v="60-74"/>
    <s v="16-30"/>
    <n v="1"/>
    <n v="0"/>
    <n v="0"/>
    <x v="0"/>
  </r>
  <r>
    <s v="P3651"/>
    <d v="2024-04-05T03:28:00"/>
    <s v="M"/>
    <n v="77"/>
    <s v="Asian"/>
    <s v="Orthopedics"/>
    <b v="0"/>
    <n v="2"/>
    <x v="31"/>
    <b v="0"/>
    <x v="0"/>
    <s v="Apr"/>
    <x v="5"/>
    <x v="5"/>
    <s v="75+"/>
    <s v="16-30"/>
    <n v="1"/>
    <n v="0"/>
    <n v="0"/>
    <x v="0"/>
  </r>
  <r>
    <s v="P3652"/>
    <d v="2023-10-04T13:45:00"/>
    <s v="M"/>
    <n v="39"/>
    <s v="Asian"/>
    <s v="Orthopedics"/>
    <b v="0"/>
    <n v="3"/>
    <x v="0"/>
    <b v="0"/>
    <x v="1"/>
    <s v="Oct"/>
    <x v="0"/>
    <x v="6"/>
    <s v="30-44"/>
    <s v="31-45"/>
    <n v="0"/>
    <n v="0"/>
    <n v="0"/>
    <x v="0"/>
  </r>
  <r>
    <s v="P3653"/>
    <d v="2024-06-18T16:34:00"/>
    <s v="M"/>
    <n v="40"/>
    <s v="Asian"/>
    <s v="Orthopedics"/>
    <b v="0"/>
    <n v="4"/>
    <x v="31"/>
    <b v="0"/>
    <x v="0"/>
    <s v="Jun"/>
    <x v="6"/>
    <x v="3"/>
    <s v="30-44"/>
    <s v="16-30"/>
    <n v="1"/>
    <n v="0"/>
    <n v="0"/>
    <x v="0"/>
  </r>
  <r>
    <s v="P3654"/>
    <d v="2024-03-05T04:54:00"/>
    <s v="M"/>
    <n v="10"/>
    <s v="Asian"/>
    <s v="Orthopedics"/>
    <b v="0"/>
    <n v="4"/>
    <x v="14"/>
    <b v="0"/>
    <x v="0"/>
    <s v="Mar"/>
    <x v="6"/>
    <x v="5"/>
    <s v="0-14"/>
    <s v="46-60"/>
    <n v="0"/>
    <n v="0"/>
    <n v="0"/>
    <x v="0"/>
  </r>
  <r>
    <s v="P3655"/>
    <d v="2024-09-18T15:55:00"/>
    <s v="M"/>
    <n v="76"/>
    <s v="Asian"/>
    <s v="Orthopedics"/>
    <b v="0"/>
    <n v="5"/>
    <x v="30"/>
    <b v="0"/>
    <x v="0"/>
    <s v="Sep"/>
    <x v="0"/>
    <x v="3"/>
    <s v="75+"/>
    <s v="0-15"/>
    <n v="1"/>
    <n v="0"/>
    <n v="0"/>
    <x v="0"/>
  </r>
  <r>
    <s v="P3656"/>
    <d v="2023-12-02T17:46:00"/>
    <s v="M"/>
    <n v="18"/>
    <s v="Asian"/>
    <s v="Orthopedics"/>
    <b v="0"/>
    <n v="8"/>
    <x v="45"/>
    <b v="0"/>
    <x v="1"/>
    <s v="Dec"/>
    <x v="1"/>
    <x v="3"/>
    <s v="15-29"/>
    <s v="16-30"/>
    <n v="1"/>
    <n v="0"/>
    <n v="1"/>
    <x v="0"/>
  </r>
  <r>
    <s v="P3657"/>
    <d v="2023-06-11T12:34:00"/>
    <s v="M"/>
    <n v="14"/>
    <s v="Asian"/>
    <s v="Orthopedics"/>
    <b v="0"/>
    <n v="8"/>
    <x v="16"/>
    <b v="0"/>
    <x v="1"/>
    <s v="Jun"/>
    <x v="3"/>
    <x v="6"/>
    <s v="0-14"/>
    <s v="46-60"/>
    <n v="0"/>
    <n v="0"/>
    <n v="0"/>
    <x v="0"/>
  </r>
  <r>
    <s v="P3658"/>
    <d v="2024-06-09T15:48:00"/>
    <s v="M"/>
    <n v="72"/>
    <s v="Asian"/>
    <s v="Orthopedics"/>
    <b v="0"/>
    <n v="10"/>
    <x v="10"/>
    <b v="0"/>
    <x v="0"/>
    <s v="Jun"/>
    <x v="3"/>
    <x v="3"/>
    <s v="60-74"/>
    <s v="31-45"/>
    <n v="0"/>
    <n v="0"/>
    <n v="0"/>
    <x v="0"/>
  </r>
  <r>
    <s v="P3659"/>
    <d v="2024-08-14T11:30:00"/>
    <s v="M"/>
    <n v="13"/>
    <s v="Asian"/>
    <s v="Physiotherapy"/>
    <b v="0"/>
    <m/>
    <x v="5"/>
    <b v="0"/>
    <x v="0"/>
    <s v="Aug"/>
    <x v="0"/>
    <x v="1"/>
    <s v="0-14"/>
    <s v="46-60"/>
    <n v="0"/>
    <n v="0"/>
    <n v="0"/>
    <x v="0"/>
  </r>
  <r>
    <s v="P3660"/>
    <d v="2024-05-22T02:29:00"/>
    <s v="M"/>
    <n v="42"/>
    <s v="Asian"/>
    <s v="Physiotherapy"/>
    <b v="0"/>
    <m/>
    <x v="6"/>
    <b v="0"/>
    <x v="0"/>
    <s v="May"/>
    <x v="0"/>
    <x v="4"/>
    <s v="30-44"/>
    <s v="31-45"/>
    <n v="0"/>
    <n v="0"/>
    <n v="0"/>
    <x v="0"/>
  </r>
  <r>
    <s v="P3661"/>
    <d v="2024-03-01T07:29:00"/>
    <s v="M"/>
    <n v="18"/>
    <s v="Asian"/>
    <s v="Physiotherapy"/>
    <b v="0"/>
    <m/>
    <x v="31"/>
    <b v="0"/>
    <x v="0"/>
    <s v="Mar"/>
    <x v="5"/>
    <x v="0"/>
    <s v="15-29"/>
    <s v="16-30"/>
    <n v="1"/>
    <n v="0"/>
    <n v="0"/>
    <x v="0"/>
  </r>
  <r>
    <s v="P3662"/>
    <d v="2024-03-21T19:49:00"/>
    <s v="M"/>
    <n v="64"/>
    <s v="Asian"/>
    <s v="Physiotherapy"/>
    <b v="0"/>
    <m/>
    <x v="28"/>
    <b v="0"/>
    <x v="0"/>
    <s v="Mar"/>
    <x v="2"/>
    <x v="7"/>
    <s v="60-74"/>
    <s v="16-30"/>
    <n v="1"/>
    <n v="0"/>
    <n v="0"/>
    <x v="0"/>
  </r>
  <r>
    <s v="P3663"/>
    <d v="2024-08-10T08:41:00"/>
    <s v="M"/>
    <n v="67"/>
    <s v="Asian"/>
    <s v="Physiotherapy"/>
    <b v="0"/>
    <m/>
    <x v="8"/>
    <b v="0"/>
    <x v="0"/>
    <s v="Aug"/>
    <x v="1"/>
    <x v="0"/>
    <s v="60-74"/>
    <s v="31-45"/>
    <n v="0"/>
    <n v="0"/>
    <n v="0"/>
    <x v="0"/>
  </r>
  <r>
    <s v="P3664"/>
    <d v="2023-06-06T22:17:00"/>
    <s v="M"/>
    <n v="60"/>
    <s v="Asian"/>
    <s v="Physiotherapy"/>
    <b v="0"/>
    <m/>
    <x v="31"/>
    <b v="0"/>
    <x v="1"/>
    <s v="Jun"/>
    <x v="6"/>
    <x v="2"/>
    <s v="60-74"/>
    <s v="16-30"/>
    <n v="1"/>
    <n v="0"/>
    <n v="0"/>
    <x v="0"/>
  </r>
  <r>
    <s v="P3665"/>
    <d v="2023-08-28T23:10:00"/>
    <s v="M"/>
    <n v="51"/>
    <s v="Asian"/>
    <s v="Physiotherapy"/>
    <b v="0"/>
    <n v="5"/>
    <x v="48"/>
    <b v="0"/>
    <x v="1"/>
    <s v="Aug"/>
    <x v="4"/>
    <x v="2"/>
    <s v="45-59"/>
    <s v="16-30"/>
    <n v="1"/>
    <n v="0"/>
    <n v="0"/>
    <x v="0"/>
  </r>
  <r>
    <s v="P3666"/>
    <d v="2024-04-27T11:28:00"/>
    <s v="M"/>
    <n v="47"/>
    <s v="Asian"/>
    <s v="Physiotherapy"/>
    <b v="0"/>
    <n v="6"/>
    <x v="44"/>
    <b v="0"/>
    <x v="0"/>
    <s v="Apr"/>
    <x v="1"/>
    <x v="1"/>
    <s v="45-59"/>
    <s v="31-45"/>
    <n v="0"/>
    <n v="0"/>
    <n v="0"/>
    <x v="0"/>
  </r>
  <r>
    <s v="P3667"/>
    <d v="2023-10-27T17:14:00"/>
    <s v="M"/>
    <n v="35"/>
    <s v="Asian"/>
    <s v="Renal"/>
    <b v="0"/>
    <n v="2"/>
    <x v="19"/>
    <b v="0"/>
    <x v="1"/>
    <s v="Oct"/>
    <x v="5"/>
    <x v="3"/>
    <s v="30-44"/>
    <s v="16-30"/>
    <n v="1"/>
    <n v="0"/>
    <n v="0"/>
    <x v="0"/>
  </r>
  <r>
    <s v="P3668"/>
    <d v="2024-08-29T08:53:00"/>
    <s v="M"/>
    <n v="16"/>
    <s v="Declined to Identify"/>
    <s v="Cardiology"/>
    <b v="0"/>
    <m/>
    <x v="50"/>
    <b v="0"/>
    <x v="0"/>
    <s v="Aug"/>
    <x v="2"/>
    <x v="0"/>
    <s v="15-29"/>
    <s v="31-45"/>
    <n v="0"/>
    <n v="0"/>
    <n v="0"/>
    <x v="0"/>
  </r>
  <r>
    <s v="P3669"/>
    <d v="2024-07-11T12:12:00"/>
    <s v="M"/>
    <n v="52"/>
    <s v="Declined to Identify"/>
    <s v="Cardiology"/>
    <b v="0"/>
    <m/>
    <x v="12"/>
    <b v="0"/>
    <x v="0"/>
    <s v="Jul"/>
    <x v="2"/>
    <x v="6"/>
    <s v="45-59"/>
    <s v="31-45"/>
    <n v="0"/>
    <n v="0"/>
    <n v="0"/>
    <x v="0"/>
  </r>
  <r>
    <s v="P3670"/>
    <d v="2023-05-30T07:37:00"/>
    <s v="M"/>
    <n v="47"/>
    <s v="Declined to Identify"/>
    <s v="Cardiology"/>
    <b v="0"/>
    <m/>
    <x v="7"/>
    <b v="0"/>
    <x v="1"/>
    <s v="May"/>
    <x v="6"/>
    <x v="0"/>
    <s v="45-59"/>
    <s v="16-30"/>
    <n v="1"/>
    <n v="0"/>
    <n v="0"/>
    <x v="0"/>
  </r>
  <r>
    <s v="P3671"/>
    <d v="2024-05-25T21:12:00"/>
    <s v="M"/>
    <n v="26"/>
    <s v="Declined to Identify"/>
    <s v="Cardiology"/>
    <b v="0"/>
    <m/>
    <x v="16"/>
    <b v="0"/>
    <x v="0"/>
    <s v="May"/>
    <x v="1"/>
    <x v="2"/>
    <s v="15-29"/>
    <s v="46-60"/>
    <n v="0"/>
    <n v="0"/>
    <n v="0"/>
    <x v="0"/>
  </r>
  <r>
    <s v="P3672"/>
    <d v="2023-12-29T18:29:00"/>
    <s v="M"/>
    <n v="33"/>
    <s v="Declined to Identify"/>
    <s v="Cardiology"/>
    <b v="0"/>
    <n v="3"/>
    <x v="29"/>
    <b v="0"/>
    <x v="1"/>
    <s v="Dec"/>
    <x v="5"/>
    <x v="7"/>
    <s v="30-44"/>
    <s v="16-30"/>
    <n v="1"/>
    <n v="0"/>
    <n v="0"/>
    <x v="0"/>
  </r>
  <r>
    <s v="P3673"/>
    <d v="2024-05-14T14:16:00"/>
    <s v="M"/>
    <n v="78"/>
    <s v="Declined to Identify"/>
    <s v="Cardiology"/>
    <b v="0"/>
    <n v="4"/>
    <x v="30"/>
    <b v="0"/>
    <x v="0"/>
    <s v="May"/>
    <x v="6"/>
    <x v="6"/>
    <s v="75+"/>
    <s v="0-15"/>
    <n v="1"/>
    <n v="0"/>
    <n v="0"/>
    <x v="0"/>
  </r>
  <r>
    <s v="P3674"/>
    <d v="2023-05-06T05:51:00"/>
    <s v="M"/>
    <n v="8"/>
    <s v="Declined to Identify"/>
    <s v="Gastroenterology"/>
    <b v="0"/>
    <m/>
    <x v="32"/>
    <b v="0"/>
    <x v="1"/>
    <s v="May"/>
    <x v="1"/>
    <x v="5"/>
    <s v="0-14"/>
    <s v="46-60"/>
    <n v="0"/>
    <n v="0"/>
    <n v="0"/>
    <x v="0"/>
  </r>
  <r>
    <s v="P3675"/>
    <d v="2024-10-15T08:24:00"/>
    <s v="M"/>
    <n v="16"/>
    <s v="Declined to Identify"/>
    <s v="Gastroenterology"/>
    <b v="0"/>
    <m/>
    <x v="47"/>
    <b v="0"/>
    <x v="0"/>
    <s v="Oct"/>
    <x v="6"/>
    <x v="0"/>
    <s v="15-29"/>
    <s v="46-60"/>
    <n v="0"/>
    <n v="0"/>
    <n v="0"/>
    <x v="0"/>
  </r>
  <r>
    <s v="P3676"/>
    <d v="2024-06-16T05:48:00"/>
    <s v="M"/>
    <n v="28"/>
    <s v="Declined to Identify"/>
    <s v="Gastroenterology"/>
    <b v="0"/>
    <m/>
    <x v="22"/>
    <b v="0"/>
    <x v="0"/>
    <s v="Jun"/>
    <x v="3"/>
    <x v="5"/>
    <s v="15-29"/>
    <s v="31-45"/>
    <n v="0"/>
    <n v="0"/>
    <n v="0"/>
    <x v="0"/>
  </r>
  <r>
    <s v="P3677"/>
    <d v="2023-12-19T02:02:00"/>
    <s v="M"/>
    <n v="54"/>
    <s v="Declined to Identify"/>
    <s v="Gastroenterology"/>
    <b v="0"/>
    <n v="10"/>
    <x v="33"/>
    <b v="0"/>
    <x v="1"/>
    <s v="Dec"/>
    <x v="6"/>
    <x v="4"/>
    <s v="45-59"/>
    <s v="31-45"/>
    <n v="0"/>
    <n v="0"/>
    <n v="0"/>
    <x v="0"/>
  </r>
  <r>
    <s v="P3678"/>
    <d v="2023-09-14T13:19:00"/>
    <s v="M"/>
    <n v="70"/>
    <s v="Declined to Identify"/>
    <s v="General Practice"/>
    <b v="0"/>
    <m/>
    <x v="11"/>
    <b v="0"/>
    <x v="1"/>
    <s v="Sep"/>
    <x v="2"/>
    <x v="6"/>
    <s v="60-74"/>
    <s v="46-60"/>
    <n v="0"/>
    <n v="0"/>
    <n v="0"/>
    <x v="0"/>
  </r>
  <r>
    <s v="P3679"/>
    <d v="2024-04-16T03:15:00"/>
    <s v="M"/>
    <n v="62"/>
    <s v="Declined to Identify"/>
    <s v="General Practice"/>
    <b v="0"/>
    <m/>
    <x v="25"/>
    <b v="0"/>
    <x v="0"/>
    <s v="Apr"/>
    <x v="6"/>
    <x v="5"/>
    <s v="60-74"/>
    <s v="46-60"/>
    <n v="0"/>
    <n v="0"/>
    <n v="0"/>
    <x v="0"/>
  </r>
  <r>
    <s v="P3680"/>
    <d v="2023-07-30T18:25:00"/>
    <s v="M"/>
    <n v="75"/>
    <s v="Declined to Identify"/>
    <s v="General Practice"/>
    <b v="0"/>
    <m/>
    <x v="24"/>
    <b v="0"/>
    <x v="1"/>
    <s v="Jul"/>
    <x v="3"/>
    <x v="7"/>
    <s v="75+"/>
    <s v="16-30"/>
    <n v="1"/>
    <n v="0"/>
    <n v="0"/>
    <x v="0"/>
  </r>
  <r>
    <s v="P3681"/>
    <d v="2024-05-09T11:12:00"/>
    <s v="M"/>
    <n v="71"/>
    <s v="Declined to Identify"/>
    <s v="General Practice"/>
    <b v="0"/>
    <m/>
    <x v="18"/>
    <b v="0"/>
    <x v="0"/>
    <s v="May"/>
    <x v="2"/>
    <x v="1"/>
    <s v="60-74"/>
    <s v="16-30"/>
    <n v="1"/>
    <n v="0"/>
    <n v="0"/>
    <x v="0"/>
  </r>
  <r>
    <s v="P3682"/>
    <d v="2023-08-20T08:47:00"/>
    <s v="M"/>
    <n v="59"/>
    <s v="Declined to Identify"/>
    <s v="General Practice"/>
    <b v="0"/>
    <m/>
    <x v="5"/>
    <b v="0"/>
    <x v="1"/>
    <s v="Aug"/>
    <x v="3"/>
    <x v="0"/>
    <s v="45-59"/>
    <s v="46-60"/>
    <n v="0"/>
    <n v="0"/>
    <n v="0"/>
    <x v="0"/>
  </r>
  <r>
    <s v="P3683"/>
    <d v="2024-03-11T07:31:00"/>
    <s v="M"/>
    <n v="17"/>
    <s v="Declined to Identify"/>
    <s v="General Practice"/>
    <b v="0"/>
    <m/>
    <x v="37"/>
    <b v="0"/>
    <x v="0"/>
    <s v="Mar"/>
    <x v="4"/>
    <x v="0"/>
    <s v="15-29"/>
    <s v="31-45"/>
    <n v="0"/>
    <n v="0"/>
    <n v="0"/>
    <x v="0"/>
  </r>
  <r>
    <s v="P3684"/>
    <d v="2023-06-03T21:28:00"/>
    <s v="M"/>
    <n v="16"/>
    <s v="Declined to Identify"/>
    <s v="General Practice"/>
    <b v="0"/>
    <m/>
    <x v="47"/>
    <b v="0"/>
    <x v="1"/>
    <s v="Jun"/>
    <x v="1"/>
    <x v="2"/>
    <s v="15-29"/>
    <s v="46-60"/>
    <n v="0"/>
    <n v="0"/>
    <n v="0"/>
    <x v="0"/>
  </r>
  <r>
    <s v="P3685"/>
    <d v="2024-03-22T15:48:00"/>
    <s v="M"/>
    <n v="39"/>
    <s v="Declined to Identify"/>
    <s v="General Practice"/>
    <b v="0"/>
    <m/>
    <x v="25"/>
    <b v="0"/>
    <x v="0"/>
    <s v="Mar"/>
    <x v="5"/>
    <x v="3"/>
    <s v="30-44"/>
    <s v="46-60"/>
    <n v="0"/>
    <n v="0"/>
    <n v="0"/>
    <x v="0"/>
  </r>
  <r>
    <s v="P3686"/>
    <d v="2024-10-11T01:35:00"/>
    <s v="M"/>
    <n v="60"/>
    <s v="Declined to Identify"/>
    <s v="General Practice"/>
    <b v="0"/>
    <m/>
    <x v="9"/>
    <b v="0"/>
    <x v="0"/>
    <s v="Oct"/>
    <x v="5"/>
    <x v="4"/>
    <s v="60-74"/>
    <s v="46-60"/>
    <n v="0"/>
    <n v="0"/>
    <n v="0"/>
    <x v="0"/>
  </r>
  <r>
    <s v="P3687"/>
    <d v="2024-10-21T17:01:00"/>
    <s v="M"/>
    <n v="10"/>
    <s v="Declined to Identify"/>
    <s v="General Practice"/>
    <b v="0"/>
    <m/>
    <x v="3"/>
    <b v="0"/>
    <x v="0"/>
    <s v="Oct"/>
    <x v="4"/>
    <x v="3"/>
    <s v="0-14"/>
    <s v="31-45"/>
    <n v="0"/>
    <n v="0"/>
    <n v="0"/>
    <x v="0"/>
  </r>
  <r>
    <s v="P3688"/>
    <d v="2024-01-30T21:03:00"/>
    <s v="M"/>
    <n v="17"/>
    <s v="Declined to Identify"/>
    <s v="General Practice"/>
    <b v="0"/>
    <m/>
    <x v="23"/>
    <b v="0"/>
    <x v="0"/>
    <s v="Jan"/>
    <x v="6"/>
    <x v="2"/>
    <s v="15-29"/>
    <s v="46-60"/>
    <n v="0"/>
    <n v="0"/>
    <n v="0"/>
    <x v="0"/>
  </r>
  <r>
    <s v="P3689"/>
    <d v="2023-11-21T12:34:00"/>
    <s v="M"/>
    <n v="19"/>
    <s v="Declined to Identify"/>
    <s v="General Practice"/>
    <b v="0"/>
    <m/>
    <x v="21"/>
    <b v="0"/>
    <x v="1"/>
    <s v="Nov"/>
    <x v="6"/>
    <x v="6"/>
    <s v="15-29"/>
    <s v="46-60"/>
    <n v="0"/>
    <n v="0"/>
    <n v="0"/>
    <x v="0"/>
  </r>
  <r>
    <s v="P3690"/>
    <d v="2023-09-30T20:42:00"/>
    <s v="M"/>
    <n v="28"/>
    <s v="Declined to Identify"/>
    <s v="General Practice"/>
    <b v="0"/>
    <m/>
    <x v="11"/>
    <b v="0"/>
    <x v="1"/>
    <s v="Sep"/>
    <x v="1"/>
    <x v="7"/>
    <s v="15-29"/>
    <s v="46-60"/>
    <n v="0"/>
    <n v="0"/>
    <n v="0"/>
    <x v="0"/>
  </r>
  <r>
    <s v="P3691"/>
    <d v="2023-04-23T09:17:00"/>
    <s v="M"/>
    <n v="65"/>
    <s v="Declined to Identify"/>
    <s v="General Practice"/>
    <b v="0"/>
    <m/>
    <x v="21"/>
    <b v="0"/>
    <x v="1"/>
    <s v="Apr"/>
    <x v="3"/>
    <x v="1"/>
    <s v="60-74"/>
    <s v="46-60"/>
    <n v="0"/>
    <n v="0"/>
    <n v="0"/>
    <x v="0"/>
  </r>
  <r>
    <s v="P3692"/>
    <d v="2024-01-06T08:50:00"/>
    <s v="M"/>
    <n v="49"/>
    <s v="Declined to Identify"/>
    <s v="General Practice"/>
    <b v="0"/>
    <m/>
    <x v="35"/>
    <b v="0"/>
    <x v="0"/>
    <s v="Jan"/>
    <x v="1"/>
    <x v="0"/>
    <s v="45-59"/>
    <s v="16-30"/>
    <n v="1"/>
    <n v="0"/>
    <n v="0"/>
    <x v="0"/>
  </r>
  <r>
    <s v="P3693"/>
    <d v="2023-07-15T08:02:00"/>
    <s v="M"/>
    <n v="70"/>
    <s v="Declined to Identify"/>
    <s v="General Practice"/>
    <b v="0"/>
    <m/>
    <x v="28"/>
    <b v="0"/>
    <x v="1"/>
    <s v="Jul"/>
    <x v="1"/>
    <x v="0"/>
    <s v="60-74"/>
    <s v="16-30"/>
    <n v="1"/>
    <n v="0"/>
    <n v="0"/>
    <x v="0"/>
  </r>
  <r>
    <s v="P3694"/>
    <d v="2023-09-01T09:14:00"/>
    <s v="M"/>
    <n v="28"/>
    <s v="Declined to Identify"/>
    <s v="General Practice"/>
    <b v="0"/>
    <m/>
    <x v="1"/>
    <b v="0"/>
    <x v="1"/>
    <s v="Sep"/>
    <x v="5"/>
    <x v="1"/>
    <s v="15-29"/>
    <s v="16-30"/>
    <n v="1"/>
    <n v="0"/>
    <n v="0"/>
    <x v="0"/>
  </r>
  <r>
    <s v="P3695"/>
    <d v="2023-04-07T06:40:00"/>
    <s v="M"/>
    <n v="39"/>
    <s v="Declined to Identify"/>
    <s v="General Practice"/>
    <b v="0"/>
    <m/>
    <x v="1"/>
    <b v="0"/>
    <x v="1"/>
    <s v="Apr"/>
    <x v="5"/>
    <x v="0"/>
    <s v="30-44"/>
    <s v="16-30"/>
    <n v="1"/>
    <n v="0"/>
    <n v="0"/>
    <x v="0"/>
  </r>
  <r>
    <s v="P3696"/>
    <d v="2023-10-03T09:19:00"/>
    <s v="M"/>
    <n v="7"/>
    <s v="Declined to Identify"/>
    <s v="General Practice"/>
    <b v="0"/>
    <m/>
    <x v="32"/>
    <b v="0"/>
    <x v="1"/>
    <s v="Oct"/>
    <x v="6"/>
    <x v="1"/>
    <s v="0-14"/>
    <s v="46-60"/>
    <n v="0"/>
    <n v="0"/>
    <n v="0"/>
    <x v="0"/>
  </r>
  <r>
    <s v="P3697"/>
    <d v="2024-09-02T23:08:00"/>
    <s v="M"/>
    <n v="8"/>
    <s v="Declined to Identify"/>
    <s v="General Practice"/>
    <b v="0"/>
    <m/>
    <x v="39"/>
    <b v="0"/>
    <x v="0"/>
    <s v="Sep"/>
    <x v="4"/>
    <x v="2"/>
    <s v="0-14"/>
    <s v="0-15"/>
    <n v="1"/>
    <n v="0"/>
    <n v="0"/>
    <x v="0"/>
  </r>
  <r>
    <s v="P3698"/>
    <d v="2023-10-01T06:01:00"/>
    <s v="M"/>
    <n v="79"/>
    <s v="Declined to Identify"/>
    <s v="General Practice"/>
    <b v="0"/>
    <m/>
    <x v="10"/>
    <b v="0"/>
    <x v="1"/>
    <s v="Oct"/>
    <x v="3"/>
    <x v="0"/>
    <s v="75+"/>
    <s v="31-45"/>
    <n v="0"/>
    <n v="0"/>
    <n v="0"/>
    <x v="0"/>
  </r>
  <r>
    <s v="P3699"/>
    <d v="2023-04-27T07:34:00"/>
    <s v="M"/>
    <n v="64"/>
    <s v="Declined to Identify"/>
    <s v="General Practice"/>
    <b v="0"/>
    <m/>
    <x v="49"/>
    <b v="0"/>
    <x v="1"/>
    <s v="Apr"/>
    <x v="2"/>
    <x v="0"/>
    <s v="60-74"/>
    <s v="46-60"/>
    <n v="0"/>
    <n v="0"/>
    <n v="0"/>
    <x v="0"/>
  </r>
  <r>
    <s v="P3700"/>
    <d v="2024-07-16T18:28:00"/>
    <s v="M"/>
    <n v="61"/>
    <s v="Declined to Identify"/>
    <s v="General Practice"/>
    <b v="0"/>
    <m/>
    <x v="38"/>
    <b v="0"/>
    <x v="0"/>
    <s v="Jul"/>
    <x v="6"/>
    <x v="7"/>
    <s v="60-74"/>
    <s v="0-15"/>
    <n v="1"/>
    <n v="0"/>
    <n v="0"/>
    <x v="0"/>
  </r>
  <r>
    <s v="P3701"/>
    <d v="2024-08-21T03:10:00"/>
    <s v="M"/>
    <n v="41"/>
    <s v="Declined to Identify"/>
    <s v="General Practice"/>
    <b v="0"/>
    <m/>
    <x v="20"/>
    <b v="0"/>
    <x v="0"/>
    <s v="Aug"/>
    <x v="0"/>
    <x v="5"/>
    <s v="30-44"/>
    <s v="16-30"/>
    <n v="1"/>
    <n v="0"/>
    <n v="0"/>
    <x v="0"/>
  </r>
  <r>
    <s v="P3702"/>
    <d v="2023-08-24T03:34:00"/>
    <s v="M"/>
    <n v="10"/>
    <s v="Declined to Identify"/>
    <s v="General Practice"/>
    <b v="0"/>
    <m/>
    <x v="23"/>
    <b v="0"/>
    <x v="1"/>
    <s v="Aug"/>
    <x v="2"/>
    <x v="5"/>
    <s v="0-14"/>
    <s v="46-60"/>
    <n v="0"/>
    <n v="0"/>
    <n v="0"/>
    <x v="0"/>
  </r>
  <r>
    <s v="P3703"/>
    <d v="2023-12-30T17:28:00"/>
    <s v="M"/>
    <n v="37"/>
    <s v="Declined to Identify"/>
    <s v="General Practice"/>
    <b v="0"/>
    <m/>
    <x v="13"/>
    <b v="0"/>
    <x v="1"/>
    <s v="Dec"/>
    <x v="1"/>
    <x v="3"/>
    <s v="30-44"/>
    <s v="46-60"/>
    <n v="0"/>
    <n v="0"/>
    <n v="0"/>
    <x v="0"/>
  </r>
  <r>
    <s v="P3704"/>
    <d v="2023-06-12T10:17:00"/>
    <s v="M"/>
    <n v="32"/>
    <s v="Declined to Identify"/>
    <s v="General Practice"/>
    <b v="0"/>
    <m/>
    <x v="6"/>
    <b v="0"/>
    <x v="1"/>
    <s v="Jun"/>
    <x v="4"/>
    <x v="1"/>
    <s v="30-44"/>
    <s v="31-45"/>
    <n v="0"/>
    <n v="0"/>
    <n v="0"/>
    <x v="0"/>
  </r>
  <r>
    <s v="P3705"/>
    <d v="2024-08-25T02:24:00"/>
    <s v="M"/>
    <n v="35"/>
    <s v="Declined to Identify"/>
    <s v="General Practice"/>
    <b v="0"/>
    <m/>
    <x v="17"/>
    <b v="0"/>
    <x v="0"/>
    <s v="Aug"/>
    <x v="3"/>
    <x v="4"/>
    <s v="30-44"/>
    <s v="31-45"/>
    <n v="0"/>
    <n v="0"/>
    <n v="0"/>
    <x v="0"/>
  </r>
  <r>
    <s v="P3706"/>
    <d v="2024-07-23T13:40:00"/>
    <s v="M"/>
    <n v="28"/>
    <s v="Declined to Identify"/>
    <s v="General Practice"/>
    <b v="0"/>
    <m/>
    <x v="34"/>
    <b v="0"/>
    <x v="0"/>
    <s v="Jul"/>
    <x v="6"/>
    <x v="6"/>
    <s v="15-29"/>
    <s v="0-15"/>
    <n v="1"/>
    <n v="0"/>
    <n v="0"/>
    <x v="0"/>
  </r>
  <r>
    <s v="P3707"/>
    <d v="2023-10-18T17:45:00"/>
    <s v="M"/>
    <n v="21"/>
    <s v="Declined to Identify"/>
    <s v="General Practice"/>
    <b v="0"/>
    <m/>
    <x v="22"/>
    <b v="0"/>
    <x v="1"/>
    <s v="Oct"/>
    <x v="0"/>
    <x v="3"/>
    <s v="15-29"/>
    <s v="31-45"/>
    <n v="0"/>
    <n v="0"/>
    <n v="0"/>
    <x v="0"/>
  </r>
  <r>
    <s v="P3708"/>
    <d v="2023-12-02T19:39:00"/>
    <s v="M"/>
    <n v="62"/>
    <s v="Declined to Identify"/>
    <s v="General Practice"/>
    <b v="0"/>
    <m/>
    <x v="33"/>
    <b v="0"/>
    <x v="1"/>
    <s v="Dec"/>
    <x v="1"/>
    <x v="7"/>
    <s v="60-74"/>
    <s v="31-45"/>
    <n v="0"/>
    <n v="0"/>
    <n v="0"/>
    <x v="0"/>
  </r>
  <r>
    <s v="P3709"/>
    <d v="2023-06-11T13:43:00"/>
    <s v="M"/>
    <n v="53"/>
    <s v="Declined to Identify"/>
    <s v="General Practice"/>
    <b v="0"/>
    <m/>
    <x v="16"/>
    <b v="0"/>
    <x v="1"/>
    <s v="Jun"/>
    <x v="3"/>
    <x v="6"/>
    <s v="45-59"/>
    <s v="46-60"/>
    <n v="0"/>
    <n v="0"/>
    <n v="0"/>
    <x v="0"/>
  </r>
  <r>
    <s v="P3710"/>
    <d v="2024-08-30T15:23:00"/>
    <s v="M"/>
    <n v="49"/>
    <s v="Declined to Identify"/>
    <s v="General Practice"/>
    <b v="0"/>
    <m/>
    <x v="2"/>
    <b v="0"/>
    <x v="0"/>
    <s v="Aug"/>
    <x v="5"/>
    <x v="3"/>
    <s v="45-59"/>
    <s v="46-60"/>
    <n v="0"/>
    <n v="0"/>
    <n v="0"/>
    <x v="0"/>
  </r>
  <r>
    <s v="P3711"/>
    <d v="2023-05-01T12:07:00"/>
    <s v="M"/>
    <n v="61"/>
    <s v="Declined to Identify"/>
    <s v="General Practice"/>
    <b v="0"/>
    <m/>
    <x v="27"/>
    <b v="0"/>
    <x v="1"/>
    <s v="May"/>
    <x v="4"/>
    <x v="6"/>
    <s v="60-74"/>
    <s v="46-60"/>
    <n v="0"/>
    <n v="0"/>
    <n v="0"/>
    <x v="0"/>
  </r>
  <r>
    <s v="P3712"/>
    <d v="2023-09-09T00:20:00"/>
    <s v="M"/>
    <n v="63"/>
    <s v="Declined to Identify"/>
    <s v="General Practice"/>
    <b v="0"/>
    <n v="0"/>
    <x v="16"/>
    <b v="0"/>
    <x v="1"/>
    <s v="Sep"/>
    <x v="1"/>
    <x v="4"/>
    <s v="60-74"/>
    <s v="46-60"/>
    <n v="0"/>
    <n v="0"/>
    <n v="0"/>
    <x v="0"/>
  </r>
  <r>
    <s v="P3713"/>
    <d v="2024-01-31T00:09:00"/>
    <s v="M"/>
    <n v="5"/>
    <s v="Declined to Identify"/>
    <s v="General Practice"/>
    <b v="0"/>
    <n v="1"/>
    <x v="24"/>
    <b v="0"/>
    <x v="0"/>
    <s v="Jan"/>
    <x v="0"/>
    <x v="4"/>
    <s v="0-14"/>
    <s v="16-30"/>
    <n v="1"/>
    <n v="0"/>
    <n v="0"/>
    <x v="0"/>
  </r>
  <r>
    <s v="P3714"/>
    <d v="2023-09-15T20:51:00"/>
    <s v="M"/>
    <n v="11"/>
    <s v="Declined to Identify"/>
    <s v="General Practice"/>
    <b v="0"/>
    <n v="1"/>
    <x v="2"/>
    <b v="0"/>
    <x v="1"/>
    <s v="Sep"/>
    <x v="5"/>
    <x v="7"/>
    <s v="0-14"/>
    <s v="46-60"/>
    <n v="0"/>
    <n v="0"/>
    <n v="0"/>
    <x v="0"/>
  </r>
  <r>
    <s v="P3715"/>
    <d v="2024-02-09T11:47:00"/>
    <s v="M"/>
    <n v="68"/>
    <s v="Declined to Identify"/>
    <s v="General Practice"/>
    <b v="0"/>
    <n v="2"/>
    <x v="36"/>
    <b v="0"/>
    <x v="0"/>
    <s v="Feb"/>
    <x v="5"/>
    <x v="1"/>
    <s v="60-74"/>
    <s v="16-30"/>
    <n v="1"/>
    <n v="0"/>
    <n v="0"/>
    <x v="0"/>
  </r>
  <r>
    <s v="P3716"/>
    <d v="2024-03-26T15:47:00"/>
    <s v="M"/>
    <n v="46"/>
    <s v="Declined to Identify"/>
    <s v="General Practice"/>
    <b v="0"/>
    <n v="3"/>
    <x v="12"/>
    <b v="0"/>
    <x v="0"/>
    <s v="Mar"/>
    <x v="6"/>
    <x v="3"/>
    <s v="45-59"/>
    <s v="31-45"/>
    <n v="0"/>
    <n v="0"/>
    <n v="0"/>
    <x v="0"/>
  </r>
  <r>
    <s v="P3717"/>
    <d v="2023-11-11T22:03:00"/>
    <s v="M"/>
    <n v="52"/>
    <s v="Declined to Identify"/>
    <s v="General Practice"/>
    <b v="0"/>
    <n v="3"/>
    <x v="46"/>
    <b v="0"/>
    <x v="1"/>
    <s v="Nov"/>
    <x v="1"/>
    <x v="2"/>
    <s v="45-59"/>
    <s v="16-30"/>
    <n v="1"/>
    <n v="0"/>
    <n v="0"/>
    <x v="0"/>
  </r>
  <r>
    <s v="P3718"/>
    <d v="2023-06-14T02:57:00"/>
    <s v="M"/>
    <n v="31"/>
    <s v="Declined to Identify"/>
    <s v="General Practice"/>
    <b v="0"/>
    <n v="5"/>
    <x v="30"/>
    <b v="0"/>
    <x v="1"/>
    <s v="Jun"/>
    <x v="0"/>
    <x v="4"/>
    <s v="30-44"/>
    <s v="0-15"/>
    <n v="1"/>
    <n v="0"/>
    <n v="0"/>
    <x v="0"/>
  </r>
  <r>
    <s v="P3719"/>
    <d v="2023-04-12T13:34:00"/>
    <s v="M"/>
    <n v="5"/>
    <s v="Declined to Identify"/>
    <s v="General Practice"/>
    <b v="0"/>
    <n v="6"/>
    <x v="47"/>
    <b v="0"/>
    <x v="1"/>
    <s v="Apr"/>
    <x v="0"/>
    <x v="6"/>
    <s v="0-14"/>
    <s v="46-60"/>
    <n v="0"/>
    <n v="0"/>
    <n v="0"/>
    <x v="0"/>
  </r>
  <r>
    <s v="P3720"/>
    <d v="2023-11-22T17:25:00"/>
    <s v="M"/>
    <n v="49"/>
    <s v="Declined to Identify"/>
    <s v="General Practice"/>
    <b v="0"/>
    <n v="6"/>
    <x v="34"/>
    <b v="0"/>
    <x v="1"/>
    <s v="Nov"/>
    <x v="0"/>
    <x v="3"/>
    <s v="45-59"/>
    <s v="0-15"/>
    <n v="1"/>
    <n v="0"/>
    <n v="0"/>
    <x v="0"/>
  </r>
  <r>
    <s v="P3721"/>
    <d v="2024-09-07T15:56:00"/>
    <s v="M"/>
    <n v="24"/>
    <s v="Declined to Identify"/>
    <s v="General Practice"/>
    <b v="0"/>
    <n v="6"/>
    <x v="44"/>
    <b v="0"/>
    <x v="0"/>
    <s v="Sep"/>
    <x v="1"/>
    <x v="3"/>
    <s v="15-29"/>
    <s v="31-45"/>
    <n v="0"/>
    <n v="0"/>
    <n v="0"/>
    <x v="0"/>
  </r>
  <r>
    <s v="P3722"/>
    <d v="2024-07-27T20:50:00"/>
    <s v="M"/>
    <n v="45"/>
    <s v="Declined to Identify"/>
    <s v="General Practice"/>
    <b v="0"/>
    <n v="6"/>
    <x v="11"/>
    <b v="0"/>
    <x v="0"/>
    <s v="Jul"/>
    <x v="1"/>
    <x v="7"/>
    <s v="45-59"/>
    <s v="46-60"/>
    <n v="0"/>
    <n v="0"/>
    <n v="0"/>
    <x v="0"/>
  </r>
  <r>
    <s v="P3723"/>
    <d v="2024-06-19T12:53:00"/>
    <s v="M"/>
    <n v="62"/>
    <s v="Declined to Identify"/>
    <s v="General Practice"/>
    <b v="0"/>
    <n v="6"/>
    <x v="8"/>
    <b v="0"/>
    <x v="0"/>
    <s v="Jun"/>
    <x v="0"/>
    <x v="6"/>
    <s v="60-74"/>
    <s v="31-45"/>
    <n v="0"/>
    <n v="0"/>
    <n v="0"/>
    <x v="0"/>
  </r>
  <r>
    <s v="P3724"/>
    <d v="2024-09-03T14:51:00"/>
    <s v="M"/>
    <n v="28"/>
    <s v="Declined to Identify"/>
    <s v="General Practice"/>
    <b v="0"/>
    <n v="6"/>
    <x v="22"/>
    <b v="0"/>
    <x v="0"/>
    <s v="Sep"/>
    <x v="6"/>
    <x v="6"/>
    <s v="15-29"/>
    <s v="31-45"/>
    <n v="0"/>
    <n v="0"/>
    <n v="0"/>
    <x v="0"/>
  </r>
  <r>
    <s v="P3725"/>
    <d v="2024-05-22T21:32:00"/>
    <s v="M"/>
    <n v="29"/>
    <s v="Declined to Identify"/>
    <s v="General Practice"/>
    <b v="0"/>
    <n v="7"/>
    <x v="13"/>
    <b v="0"/>
    <x v="0"/>
    <s v="May"/>
    <x v="0"/>
    <x v="2"/>
    <s v="15-29"/>
    <s v="46-60"/>
    <n v="0"/>
    <n v="0"/>
    <n v="0"/>
    <x v="0"/>
  </r>
  <r>
    <s v="P3726"/>
    <d v="2024-01-12T00:09:00"/>
    <s v="M"/>
    <n v="11"/>
    <s v="Declined to Identify"/>
    <s v="General Practice"/>
    <b v="0"/>
    <n v="7"/>
    <x v="17"/>
    <b v="0"/>
    <x v="0"/>
    <s v="Jan"/>
    <x v="5"/>
    <x v="4"/>
    <s v="0-14"/>
    <s v="31-45"/>
    <n v="0"/>
    <n v="0"/>
    <n v="0"/>
    <x v="0"/>
  </r>
  <r>
    <s v="P3727"/>
    <d v="2023-07-13T16:07:00"/>
    <s v="M"/>
    <n v="29"/>
    <s v="Declined to Identify"/>
    <s v="General Practice"/>
    <b v="0"/>
    <n v="8"/>
    <x v="31"/>
    <b v="0"/>
    <x v="1"/>
    <s v="Jul"/>
    <x v="2"/>
    <x v="3"/>
    <s v="15-29"/>
    <s v="16-30"/>
    <n v="1"/>
    <n v="0"/>
    <n v="1"/>
    <x v="0"/>
  </r>
  <r>
    <s v="P3728"/>
    <d v="2023-09-14T19:18:00"/>
    <s v="M"/>
    <n v="21"/>
    <s v="Declined to Identify"/>
    <s v="General Practice"/>
    <b v="0"/>
    <n v="8"/>
    <x v="42"/>
    <b v="0"/>
    <x v="1"/>
    <s v="Sep"/>
    <x v="2"/>
    <x v="7"/>
    <s v="15-29"/>
    <s v="0-15"/>
    <n v="1"/>
    <n v="0"/>
    <n v="1"/>
    <x v="0"/>
  </r>
  <r>
    <s v="P3729"/>
    <d v="2024-10-21T21:33:00"/>
    <s v="M"/>
    <n v="76"/>
    <s v="Declined to Identify"/>
    <s v="General Practice"/>
    <b v="0"/>
    <n v="9"/>
    <x v="33"/>
    <b v="0"/>
    <x v="0"/>
    <s v="Oct"/>
    <x v="4"/>
    <x v="2"/>
    <s v="75+"/>
    <s v="31-45"/>
    <n v="0"/>
    <n v="0"/>
    <n v="0"/>
    <x v="0"/>
  </r>
  <r>
    <s v="P3730"/>
    <d v="2023-05-03T21:15:00"/>
    <s v="M"/>
    <n v="5"/>
    <s v="Declined to Identify"/>
    <s v="Neurology"/>
    <b v="0"/>
    <m/>
    <x v="35"/>
    <b v="0"/>
    <x v="1"/>
    <s v="May"/>
    <x v="0"/>
    <x v="2"/>
    <s v="0-14"/>
    <s v="16-30"/>
    <n v="1"/>
    <n v="0"/>
    <n v="0"/>
    <x v="0"/>
  </r>
  <r>
    <s v="P3731"/>
    <d v="2024-10-06T03:45:00"/>
    <s v="M"/>
    <n v="27"/>
    <s v="Declined to Identify"/>
    <s v="Neurology"/>
    <b v="0"/>
    <m/>
    <x v="10"/>
    <b v="0"/>
    <x v="0"/>
    <s v="Oct"/>
    <x v="3"/>
    <x v="5"/>
    <s v="15-29"/>
    <s v="31-45"/>
    <n v="0"/>
    <n v="0"/>
    <n v="0"/>
    <x v="0"/>
  </r>
  <r>
    <s v="P3732"/>
    <d v="2024-04-01T04:17:00"/>
    <s v="M"/>
    <n v="20"/>
    <s v="Declined to Identify"/>
    <s v="Neurology"/>
    <b v="0"/>
    <m/>
    <x v="45"/>
    <b v="0"/>
    <x v="0"/>
    <s v="Apr"/>
    <x v="4"/>
    <x v="5"/>
    <s v="15-29"/>
    <s v="16-30"/>
    <n v="1"/>
    <n v="0"/>
    <n v="0"/>
    <x v="0"/>
  </r>
  <r>
    <s v="P3733"/>
    <d v="2024-05-17T15:12:00"/>
    <s v="M"/>
    <n v="1"/>
    <s v="Declined to Identify"/>
    <s v="Neurology"/>
    <b v="0"/>
    <n v="0"/>
    <x v="25"/>
    <b v="0"/>
    <x v="0"/>
    <s v="May"/>
    <x v="5"/>
    <x v="3"/>
    <s v="0-14"/>
    <s v="46-60"/>
    <n v="0"/>
    <n v="0"/>
    <n v="0"/>
    <x v="0"/>
  </r>
  <r>
    <s v="P3734"/>
    <d v="2023-06-04T21:05:00"/>
    <s v="M"/>
    <n v="20"/>
    <s v="Declined to Identify"/>
    <s v="Neurology"/>
    <b v="0"/>
    <n v="1"/>
    <x v="23"/>
    <b v="0"/>
    <x v="1"/>
    <s v="Jun"/>
    <x v="3"/>
    <x v="2"/>
    <s v="15-29"/>
    <s v="46-60"/>
    <n v="0"/>
    <n v="0"/>
    <n v="0"/>
    <x v="0"/>
  </r>
  <r>
    <s v="P3735"/>
    <d v="2023-11-04T08:41:00"/>
    <s v="M"/>
    <n v="62"/>
    <s v="Declined to Identify"/>
    <s v="Neurology"/>
    <b v="0"/>
    <n v="6"/>
    <x v="44"/>
    <b v="0"/>
    <x v="1"/>
    <s v="Nov"/>
    <x v="1"/>
    <x v="0"/>
    <s v="60-74"/>
    <s v="31-45"/>
    <n v="0"/>
    <n v="0"/>
    <n v="0"/>
    <x v="0"/>
  </r>
  <r>
    <s v="P3736"/>
    <d v="2023-06-17T00:51:00"/>
    <s v="M"/>
    <n v="64"/>
    <s v="Declined to Identify"/>
    <s v="Neurology"/>
    <b v="0"/>
    <n v="9"/>
    <x v="12"/>
    <b v="0"/>
    <x v="1"/>
    <s v="Jun"/>
    <x v="1"/>
    <x v="4"/>
    <s v="60-74"/>
    <s v="31-45"/>
    <n v="0"/>
    <n v="0"/>
    <n v="0"/>
    <x v="0"/>
  </r>
  <r>
    <s v="P3737"/>
    <d v="2023-09-29T09:21:00"/>
    <s v="M"/>
    <n v="67"/>
    <s v="Declined to Identify"/>
    <s v="None"/>
    <b v="0"/>
    <m/>
    <x v="30"/>
    <b v="0"/>
    <x v="1"/>
    <s v="Sep"/>
    <x v="5"/>
    <x v="1"/>
    <s v="60-74"/>
    <s v="0-15"/>
    <n v="1"/>
    <n v="0"/>
    <n v="0"/>
    <x v="0"/>
  </r>
  <r>
    <s v="P3738"/>
    <d v="2024-05-31T18:51:00"/>
    <s v="M"/>
    <n v="54"/>
    <s v="Declined to Identify"/>
    <s v="None"/>
    <b v="0"/>
    <m/>
    <x v="34"/>
    <b v="0"/>
    <x v="0"/>
    <s v="May"/>
    <x v="5"/>
    <x v="7"/>
    <s v="45-59"/>
    <s v="0-15"/>
    <n v="1"/>
    <n v="0"/>
    <n v="0"/>
    <x v="0"/>
  </r>
  <r>
    <s v="P3739"/>
    <d v="2024-08-26T01:30:00"/>
    <s v="M"/>
    <n v="62"/>
    <s v="Declined to Identify"/>
    <s v="None"/>
    <b v="0"/>
    <m/>
    <x v="40"/>
    <b v="0"/>
    <x v="0"/>
    <s v="Aug"/>
    <x v="4"/>
    <x v="4"/>
    <s v="60-74"/>
    <s v="31-45"/>
    <n v="0"/>
    <n v="0"/>
    <n v="0"/>
    <x v="0"/>
  </r>
  <r>
    <s v="P3740"/>
    <d v="2024-07-21T00:32:00"/>
    <s v="M"/>
    <n v="49"/>
    <s v="Declined to Identify"/>
    <s v="None"/>
    <b v="0"/>
    <m/>
    <x v="35"/>
    <b v="0"/>
    <x v="0"/>
    <s v="Jul"/>
    <x v="3"/>
    <x v="4"/>
    <s v="45-59"/>
    <s v="16-30"/>
    <n v="1"/>
    <n v="0"/>
    <n v="0"/>
    <x v="0"/>
  </r>
  <r>
    <s v="P3741"/>
    <d v="2024-05-23T02:42:00"/>
    <s v="M"/>
    <n v="77"/>
    <s v="Declined to Identify"/>
    <s v="None"/>
    <b v="0"/>
    <m/>
    <x v="35"/>
    <b v="0"/>
    <x v="0"/>
    <s v="May"/>
    <x v="2"/>
    <x v="4"/>
    <s v="75+"/>
    <s v="16-30"/>
    <n v="1"/>
    <n v="0"/>
    <n v="0"/>
    <x v="0"/>
  </r>
  <r>
    <s v="P3742"/>
    <d v="2023-05-27T12:08:00"/>
    <s v="M"/>
    <n v="71"/>
    <s v="Declined to Identify"/>
    <s v="None"/>
    <b v="0"/>
    <m/>
    <x v="31"/>
    <b v="0"/>
    <x v="1"/>
    <s v="May"/>
    <x v="1"/>
    <x v="6"/>
    <s v="60-74"/>
    <s v="16-30"/>
    <n v="1"/>
    <n v="0"/>
    <n v="0"/>
    <x v="0"/>
  </r>
  <r>
    <s v="P3743"/>
    <d v="2024-08-07T03:27:00"/>
    <s v="M"/>
    <n v="43"/>
    <s v="Declined to Identify"/>
    <s v="None"/>
    <b v="0"/>
    <m/>
    <x v="25"/>
    <b v="0"/>
    <x v="0"/>
    <s v="Aug"/>
    <x v="0"/>
    <x v="5"/>
    <s v="30-44"/>
    <s v="46-60"/>
    <n v="0"/>
    <n v="0"/>
    <n v="0"/>
    <x v="0"/>
  </r>
  <r>
    <s v="P3744"/>
    <d v="2023-11-27T10:27:00"/>
    <s v="M"/>
    <n v="53"/>
    <s v="Declined to Identify"/>
    <s v="None"/>
    <b v="0"/>
    <m/>
    <x v="5"/>
    <b v="0"/>
    <x v="1"/>
    <s v="Nov"/>
    <x v="4"/>
    <x v="1"/>
    <s v="45-59"/>
    <s v="46-60"/>
    <n v="0"/>
    <n v="0"/>
    <n v="0"/>
    <x v="0"/>
  </r>
  <r>
    <s v="P3745"/>
    <d v="2024-04-18T12:32:00"/>
    <s v="M"/>
    <n v="21"/>
    <s v="Declined to Identify"/>
    <s v="None"/>
    <b v="0"/>
    <m/>
    <x v="30"/>
    <b v="0"/>
    <x v="0"/>
    <s v="Apr"/>
    <x v="2"/>
    <x v="6"/>
    <s v="15-29"/>
    <s v="0-15"/>
    <n v="1"/>
    <n v="0"/>
    <n v="0"/>
    <x v="0"/>
  </r>
  <r>
    <s v="P3746"/>
    <d v="2023-12-24T03:39:00"/>
    <s v="M"/>
    <n v="20"/>
    <s v="Declined to Identify"/>
    <s v="None"/>
    <b v="0"/>
    <m/>
    <x v="45"/>
    <b v="0"/>
    <x v="1"/>
    <s v="Dec"/>
    <x v="3"/>
    <x v="5"/>
    <s v="15-29"/>
    <s v="16-30"/>
    <n v="1"/>
    <n v="0"/>
    <n v="0"/>
    <x v="0"/>
  </r>
  <r>
    <s v="P3747"/>
    <d v="2024-01-21T09:26:00"/>
    <s v="M"/>
    <n v="13"/>
    <s v="Declined to Identify"/>
    <s v="None"/>
    <b v="0"/>
    <m/>
    <x v="33"/>
    <b v="0"/>
    <x v="0"/>
    <s v="Jan"/>
    <x v="3"/>
    <x v="1"/>
    <s v="0-14"/>
    <s v="31-45"/>
    <n v="0"/>
    <n v="0"/>
    <n v="0"/>
    <x v="0"/>
  </r>
  <r>
    <s v="P3748"/>
    <d v="2023-06-01T17:52:00"/>
    <s v="M"/>
    <n v="54"/>
    <s v="Declined to Identify"/>
    <s v="None"/>
    <b v="0"/>
    <m/>
    <x v="42"/>
    <b v="0"/>
    <x v="1"/>
    <s v="Jun"/>
    <x v="2"/>
    <x v="3"/>
    <s v="45-59"/>
    <s v="0-15"/>
    <n v="1"/>
    <n v="0"/>
    <n v="0"/>
    <x v="0"/>
  </r>
  <r>
    <s v="P3749"/>
    <d v="2023-10-10T08:53:00"/>
    <s v="M"/>
    <n v="11"/>
    <s v="Declined to Identify"/>
    <s v="None"/>
    <b v="0"/>
    <m/>
    <x v="39"/>
    <b v="0"/>
    <x v="1"/>
    <s v="Oct"/>
    <x v="6"/>
    <x v="0"/>
    <s v="0-14"/>
    <s v="0-15"/>
    <n v="1"/>
    <n v="0"/>
    <n v="0"/>
    <x v="0"/>
  </r>
  <r>
    <s v="P3750"/>
    <d v="2023-11-19T23:52:00"/>
    <s v="M"/>
    <n v="62"/>
    <s v="Declined to Identify"/>
    <s v="None"/>
    <b v="0"/>
    <m/>
    <x v="31"/>
    <b v="0"/>
    <x v="1"/>
    <s v="Nov"/>
    <x v="3"/>
    <x v="2"/>
    <s v="60-74"/>
    <s v="16-30"/>
    <n v="1"/>
    <n v="0"/>
    <n v="0"/>
    <x v="0"/>
  </r>
  <r>
    <s v="P3751"/>
    <d v="2024-06-07T04:25:00"/>
    <s v="M"/>
    <n v="42"/>
    <s v="Declined to Identify"/>
    <s v="None"/>
    <b v="0"/>
    <m/>
    <x v="24"/>
    <b v="0"/>
    <x v="0"/>
    <s v="Jun"/>
    <x v="5"/>
    <x v="5"/>
    <s v="30-44"/>
    <s v="16-30"/>
    <n v="1"/>
    <n v="0"/>
    <n v="0"/>
    <x v="0"/>
  </r>
  <r>
    <s v="P3752"/>
    <d v="2023-04-28T09:59:00"/>
    <s v="M"/>
    <n v="40"/>
    <s v="Declined to Identify"/>
    <s v="None"/>
    <b v="0"/>
    <m/>
    <x v="28"/>
    <b v="0"/>
    <x v="1"/>
    <s v="Apr"/>
    <x v="5"/>
    <x v="1"/>
    <s v="30-44"/>
    <s v="16-30"/>
    <n v="1"/>
    <n v="0"/>
    <n v="0"/>
    <x v="0"/>
  </r>
  <r>
    <s v="P3753"/>
    <d v="2023-04-24T19:23:00"/>
    <s v="M"/>
    <n v="6"/>
    <s v="Declined to Identify"/>
    <s v="None"/>
    <b v="0"/>
    <m/>
    <x v="15"/>
    <b v="0"/>
    <x v="1"/>
    <s v="Apr"/>
    <x v="4"/>
    <x v="7"/>
    <s v="0-14"/>
    <s v="31-45"/>
    <n v="0"/>
    <n v="0"/>
    <n v="0"/>
    <x v="0"/>
  </r>
  <r>
    <s v="P3754"/>
    <d v="2023-11-17T11:51:00"/>
    <s v="M"/>
    <n v="22"/>
    <s v="Declined to Identify"/>
    <s v="None"/>
    <b v="0"/>
    <m/>
    <x v="44"/>
    <b v="0"/>
    <x v="1"/>
    <s v="Nov"/>
    <x v="5"/>
    <x v="1"/>
    <s v="15-29"/>
    <s v="31-45"/>
    <n v="0"/>
    <n v="0"/>
    <n v="0"/>
    <x v="0"/>
  </r>
  <r>
    <s v="P3755"/>
    <d v="2024-09-07T09:46:00"/>
    <s v="M"/>
    <n v="65"/>
    <s v="Declined to Identify"/>
    <s v="None"/>
    <b v="0"/>
    <m/>
    <x v="23"/>
    <b v="0"/>
    <x v="0"/>
    <s v="Sep"/>
    <x v="1"/>
    <x v="1"/>
    <s v="60-74"/>
    <s v="46-60"/>
    <n v="0"/>
    <n v="0"/>
    <n v="0"/>
    <x v="0"/>
  </r>
  <r>
    <s v="P3756"/>
    <d v="2023-10-25T11:07:00"/>
    <s v="M"/>
    <n v="24"/>
    <s v="Declined to Identify"/>
    <s v="None"/>
    <b v="0"/>
    <m/>
    <x v="27"/>
    <b v="0"/>
    <x v="1"/>
    <s v="Oct"/>
    <x v="0"/>
    <x v="1"/>
    <s v="15-29"/>
    <s v="46-60"/>
    <n v="0"/>
    <n v="0"/>
    <n v="0"/>
    <x v="0"/>
  </r>
  <r>
    <s v="P3757"/>
    <d v="2023-11-08T21:42:00"/>
    <s v="M"/>
    <n v="23"/>
    <s v="Declined to Identify"/>
    <s v="None"/>
    <b v="0"/>
    <m/>
    <x v="7"/>
    <b v="0"/>
    <x v="1"/>
    <s v="Nov"/>
    <x v="0"/>
    <x v="2"/>
    <s v="15-29"/>
    <s v="16-30"/>
    <n v="1"/>
    <n v="0"/>
    <n v="0"/>
    <x v="0"/>
  </r>
  <r>
    <s v="P3758"/>
    <d v="2023-09-12T22:52:00"/>
    <s v="M"/>
    <n v="70"/>
    <s v="Declined to Identify"/>
    <s v="None"/>
    <b v="0"/>
    <m/>
    <x v="29"/>
    <b v="0"/>
    <x v="1"/>
    <s v="Sep"/>
    <x v="6"/>
    <x v="2"/>
    <s v="60-74"/>
    <s v="16-30"/>
    <n v="1"/>
    <n v="0"/>
    <n v="0"/>
    <x v="0"/>
  </r>
  <r>
    <s v="P3759"/>
    <d v="2024-04-12T07:21:00"/>
    <s v="M"/>
    <n v="4"/>
    <s v="Declined to Identify"/>
    <s v="None"/>
    <b v="0"/>
    <m/>
    <x v="33"/>
    <b v="0"/>
    <x v="0"/>
    <s v="Apr"/>
    <x v="5"/>
    <x v="0"/>
    <s v="0-14"/>
    <s v="31-45"/>
    <n v="0"/>
    <n v="0"/>
    <n v="0"/>
    <x v="0"/>
  </r>
  <r>
    <s v="P3760"/>
    <d v="2024-03-11T09:23:00"/>
    <s v="M"/>
    <n v="57"/>
    <s v="Declined to Identify"/>
    <s v="None"/>
    <b v="0"/>
    <m/>
    <x v="6"/>
    <b v="0"/>
    <x v="0"/>
    <s v="Mar"/>
    <x v="4"/>
    <x v="1"/>
    <s v="45-59"/>
    <s v="31-45"/>
    <n v="0"/>
    <n v="0"/>
    <n v="0"/>
    <x v="0"/>
  </r>
  <r>
    <s v="P3761"/>
    <d v="2024-02-06T16:32:00"/>
    <s v="M"/>
    <n v="39"/>
    <s v="Declined to Identify"/>
    <s v="None"/>
    <b v="0"/>
    <m/>
    <x v="14"/>
    <b v="0"/>
    <x v="0"/>
    <s v="Feb"/>
    <x v="6"/>
    <x v="3"/>
    <s v="30-44"/>
    <s v="46-60"/>
    <n v="0"/>
    <n v="0"/>
    <n v="0"/>
    <x v="0"/>
  </r>
  <r>
    <s v="P3762"/>
    <d v="2023-04-25T21:25:00"/>
    <s v="M"/>
    <n v="2"/>
    <s v="Declined to Identify"/>
    <s v="None"/>
    <b v="0"/>
    <m/>
    <x v="22"/>
    <b v="0"/>
    <x v="1"/>
    <s v="Apr"/>
    <x v="6"/>
    <x v="2"/>
    <s v="0-14"/>
    <s v="31-45"/>
    <n v="0"/>
    <n v="0"/>
    <n v="0"/>
    <x v="0"/>
  </r>
  <r>
    <s v="P3763"/>
    <d v="2023-06-09T14:46:00"/>
    <s v="M"/>
    <n v="52"/>
    <s v="Declined to Identify"/>
    <s v="None"/>
    <b v="0"/>
    <m/>
    <x v="2"/>
    <b v="0"/>
    <x v="1"/>
    <s v="Jun"/>
    <x v="5"/>
    <x v="6"/>
    <s v="45-59"/>
    <s v="46-60"/>
    <n v="0"/>
    <n v="0"/>
    <n v="0"/>
    <x v="0"/>
  </r>
  <r>
    <s v="P3764"/>
    <d v="2024-06-20T00:14:00"/>
    <s v="M"/>
    <n v="47"/>
    <s v="Declined to Identify"/>
    <s v="None"/>
    <b v="0"/>
    <m/>
    <x v="38"/>
    <b v="0"/>
    <x v="0"/>
    <s v="Jun"/>
    <x v="2"/>
    <x v="4"/>
    <s v="45-59"/>
    <s v="0-15"/>
    <n v="1"/>
    <n v="0"/>
    <n v="0"/>
    <x v="0"/>
  </r>
  <r>
    <s v="P3765"/>
    <d v="2023-10-12T15:11:00"/>
    <s v="M"/>
    <n v="72"/>
    <s v="Declined to Identify"/>
    <s v="None"/>
    <b v="0"/>
    <m/>
    <x v="45"/>
    <b v="0"/>
    <x v="1"/>
    <s v="Oct"/>
    <x v="2"/>
    <x v="3"/>
    <s v="60-74"/>
    <s v="16-30"/>
    <n v="1"/>
    <n v="0"/>
    <n v="0"/>
    <x v="0"/>
  </r>
  <r>
    <s v="P3766"/>
    <d v="2023-11-26T19:44:00"/>
    <s v="M"/>
    <n v="51"/>
    <s v="Declined to Identify"/>
    <s v="None"/>
    <b v="0"/>
    <m/>
    <x v="19"/>
    <b v="0"/>
    <x v="1"/>
    <s v="Nov"/>
    <x v="3"/>
    <x v="7"/>
    <s v="45-59"/>
    <s v="16-30"/>
    <n v="1"/>
    <n v="0"/>
    <n v="0"/>
    <x v="0"/>
  </r>
  <r>
    <s v="P3767"/>
    <d v="2023-08-03T11:36:00"/>
    <s v="M"/>
    <n v="65"/>
    <s v="Declined to Identify"/>
    <s v="None"/>
    <b v="0"/>
    <m/>
    <x v="19"/>
    <b v="0"/>
    <x v="1"/>
    <s v="Aug"/>
    <x v="2"/>
    <x v="1"/>
    <s v="60-74"/>
    <s v="16-30"/>
    <n v="1"/>
    <n v="0"/>
    <n v="0"/>
    <x v="0"/>
  </r>
  <r>
    <s v="P3768"/>
    <d v="2023-09-26T21:03:00"/>
    <s v="M"/>
    <n v="29"/>
    <s v="Declined to Identify"/>
    <s v="None"/>
    <b v="0"/>
    <m/>
    <x v="12"/>
    <b v="0"/>
    <x v="1"/>
    <s v="Sep"/>
    <x v="6"/>
    <x v="2"/>
    <s v="15-29"/>
    <s v="31-45"/>
    <n v="0"/>
    <n v="0"/>
    <n v="0"/>
    <x v="0"/>
  </r>
  <r>
    <s v="P3769"/>
    <d v="2023-10-08T05:35:00"/>
    <s v="M"/>
    <n v="28"/>
    <s v="Declined to Identify"/>
    <s v="None"/>
    <b v="0"/>
    <m/>
    <x v="16"/>
    <b v="0"/>
    <x v="1"/>
    <s v="Oct"/>
    <x v="3"/>
    <x v="5"/>
    <s v="15-29"/>
    <s v="46-60"/>
    <n v="0"/>
    <n v="0"/>
    <n v="0"/>
    <x v="0"/>
  </r>
  <r>
    <s v="P3770"/>
    <d v="2023-10-12T06:12:00"/>
    <s v="M"/>
    <n v="26"/>
    <s v="Declined to Identify"/>
    <s v="None"/>
    <b v="0"/>
    <m/>
    <x v="47"/>
    <b v="0"/>
    <x v="1"/>
    <s v="Oct"/>
    <x v="2"/>
    <x v="0"/>
    <s v="15-29"/>
    <s v="46-60"/>
    <n v="0"/>
    <n v="0"/>
    <n v="0"/>
    <x v="0"/>
  </r>
  <r>
    <s v="P3771"/>
    <d v="2023-10-21T03:34:00"/>
    <s v="M"/>
    <n v="34"/>
    <s v="Declined to Identify"/>
    <s v="None"/>
    <b v="0"/>
    <m/>
    <x v="7"/>
    <b v="0"/>
    <x v="1"/>
    <s v="Oct"/>
    <x v="1"/>
    <x v="5"/>
    <s v="30-44"/>
    <s v="16-30"/>
    <n v="1"/>
    <n v="0"/>
    <n v="0"/>
    <x v="0"/>
  </r>
  <r>
    <s v="P3772"/>
    <d v="2023-09-09T21:54:00"/>
    <s v="M"/>
    <n v="46"/>
    <s v="Declined to Identify"/>
    <s v="None"/>
    <b v="0"/>
    <m/>
    <x v="41"/>
    <b v="0"/>
    <x v="1"/>
    <s v="Sep"/>
    <x v="1"/>
    <x v="2"/>
    <s v="45-59"/>
    <s v="16-30"/>
    <n v="1"/>
    <n v="0"/>
    <n v="0"/>
    <x v="0"/>
  </r>
  <r>
    <s v="P3773"/>
    <d v="2024-03-01T04:54:00"/>
    <s v="M"/>
    <n v="23"/>
    <s v="Declined to Identify"/>
    <s v="None"/>
    <b v="0"/>
    <m/>
    <x v="1"/>
    <b v="0"/>
    <x v="0"/>
    <s v="Mar"/>
    <x v="5"/>
    <x v="5"/>
    <s v="15-29"/>
    <s v="16-30"/>
    <n v="1"/>
    <n v="0"/>
    <n v="0"/>
    <x v="0"/>
  </r>
  <r>
    <s v="P3774"/>
    <d v="2024-10-30T08:22:00"/>
    <s v="M"/>
    <n v="12"/>
    <s v="Declined to Identify"/>
    <s v="None"/>
    <b v="0"/>
    <m/>
    <x v="48"/>
    <b v="0"/>
    <x v="0"/>
    <s v="Oct"/>
    <x v="0"/>
    <x v="0"/>
    <s v="0-14"/>
    <s v="16-30"/>
    <n v="1"/>
    <n v="0"/>
    <n v="0"/>
    <x v="0"/>
  </r>
  <r>
    <s v="P3775"/>
    <d v="2024-08-15T06:11:00"/>
    <s v="M"/>
    <n v="3"/>
    <s v="Declined to Identify"/>
    <s v="None"/>
    <b v="0"/>
    <m/>
    <x v="6"/>
    <b v="0"/>
    <x v="0"/>
    <s v="Aug"/>
    <x v="2"/>
    <x v="0"/>
    <s v="0-14"/>
    <s v="31-45"/>
    <n v="0"/>
    <n v="0"/>
    <n v="0"/>
    <x v="0"/>
  </r>
  <r>
    <s v="P3776"/>
    <d v="2024-08-08T10:24:00"/>
    <s v="M"/>
    <n v="59"/>
    <s v="Declined to Identify"/>
    <s v="None"/>
    <b v="0"/>
    <m/>
    <x v="27"/>
    <b v="0"/>
    <x v="0"/>
    <s v="Aug"/>
    <x v="2"/>
    <x v="1"/>
    <s v="45-59"/>
    <s v="46-60"/>
    <n v="0"/>
    <n v="0"/>
    <n v="0"/>
    <x v="0"/>
  </r>
  <r>
    <s v="P3777"/>
    <d v="2023-07-23T21:43:00"/>
    <s v="M"/>
    <n v="27"/>
    <s v="Declined to Identify"/>
    <s v="None"/>
    <b v="0"/>
    <m/>
    <x v="36"/>
    <b v="0"/>
    <x v="1"/>
    <s v="Jul"/>
    <x v="3"/>
    <x v="2"/>
    <s v="15-29"/>
    <s v="16-30"/>
    <n v="1"/>
    <n v="0"/>
    <n v="0"/>
    <x v="0"/>
  </r>
  <r>
    <s v="P3778"/>
    <d v="2023-07-01T13:10:00"/>
    <s v="M"/>
    <n v="71"/>
    <s v="Declined to Identify"/>
    <s v="None"/>
    <b v="0"/>
    <m/>
    <x v="43"/>
    <b v="0"/>
    <x v="1"/>
    <s v="Jul"/>
    <x v="1"/>
    <x v="6"/>
    <s v="60-74"/>
    <s v="46-60"/>
    <n v="0"/>
    <n v="0"/>
    <n v="0"/>
    <x v="0"/>
  </r>
  <r>
    <s v="P3779"/>
    <d v="2024-04-27T01:47:00"/>
    <s v="M"/>
    <n v="67"/>
    <s v="Declined to Identify"/>
    <s v="None"/>
    <b v="0"/>
    <m/>
    <x v="13"/>
    <b v="0"/>
    <x v="0"/>
    <s v="Apr"/>
    <x v="1"/>
    <x v="4"/>
    <s v="60-74"/>
    <s v="46-60"/>
    <n v="0"/>
    <n v="0"/>
    <n v="0"/>
    <x v="0"/>
  </r>
  <r>
    <s v="P3780"/>
    <d v="2023-11-03T17:34:00"/>
    <s v="M"/>
    <n v="63"/>
    <s v="Declined to Identify"/>
    <s v="None"/>
    <b v="0"/>
    <m/>
    <x v="47"/>
    <b v="0"/>
    <x v="1"/>
    <s v="Nov"/>
    <x v="5"/>
    <x v="3"/>
    <s v="60-74"/>
    <s v="46-60"/>
    <n v="0"/>
    <n v="0"/>
    <n v="0"/>
    <x v="0"/>
  </r>
  <r>
    <s v="P3781"/>
    <d v="2024-04-13T05:40:00"/>
    <s v="M"/>
    <n v="17"/>
    <s v="Declined to Identify"/>
    <s v="None"/>
    <b v="0"/>
    <m/>
    <x v="4"/>
    <b v="0"/>
    <x v="0"/>
    <s v="Apr"/>
    <x v="1"/>
    <x v="5"/>
    <s v="15-29"/>
    <s v="0-15"/>
    <n v="1"/>
    <n v="0"/>
    <n v="0"/>
    <x v="0"/>
  </r>
  <r>
    <s v="P3782"/>
    <d v="2023-04-14T10:49:00"/>
    <s v="M"/>
    <n v="70"/>
    <s v="Declined to Identify"/>
    <s v="None"/>
    <b v="0"/>
    <m/>
    <x v="31"/>
    <b v="0"/>
    <x v="1"/>
    <s v="Apr"/>
    <x v="5"/>
    <x v="1"/>
    <s v="60-74"/>
    <s v="16-30"/>
    <n v="1"/>
    <n v="0"/>
    <n v="0"/>
    <x v="0"/>
  </r>
  <r>
    <s v="P3783"/>
    <d v="2023-05-30T19:23:00"/>
    <s v="M"/>
    <n v="4"/>
    <s v="Declined to Identify"/>
    <s v="None"/>
    <b v="0"/>
    <m/>
    <x v="46"/>
    <b v="0"/>
    <x v="1"/>
    <s v="May"/>
    <x v="6"/>
    <x v="7"/>
    <s v="0-14"/>
    <s v="16-30"/>
    <n v="1"/>
    <n v="0"/>
    <n v="0"/>
    <x v="0"/>
  </r>
  <r>
    <s v="P3784"/>
    <d v="2024-02-02T05:22:00"/>
    <s v="M"/>
    <n v="62"/>
    <s v="Declined to Identify"/>
    <s v="None"/>
    <b v="0"/>
    <m/>
    <x v="3"/>
    <b v="0"/>
    <x v="0"/>
    <s v="Feb"/>
    <x v="5"/>
    <x v="5"/>
    <s v="60-74"/>
    <s v="31-45"/>
    <n v="0"/>
    <n v="0"/>
    <n v="0"/>
    <x v="0"/>
  </r>
  <r>
    <s v="P3785"/>
    <d v="2023-06-01T10:09:00"/>
    <s v="M"/>
    <n v="8"/>
    <s v="Declined to Identify"/>
    <s v="None"/>
    <b v="0"/>
    <m/>
    <x v="47"/>
    <b v="0"/>
    <x v="1"/>
    <s v="Jun"/>
    <x v="2"/>
    <x v="1"/>
    <s v="0-14"/>
    <s v="46-60"/>
    <n v="0"/>
    <n v="0"/>
    <n v="0"/>
    <x v="0"/>
  </r>
  <r>
    <s v="P3786"/>
    <d v="2024-07-25T12:01:00"/>
    <s v="M"/>
    <n v="43"/>
    <s v="Declined to Identify"/>
    <s v="None"/>
    <b v="0"/>
    <m/>
    <x v="37"/>
    <b v="0"/>
    <x v="0"/>
    <s v="Jul"/>
    <x v="2"/>
    <x v="6"/>
    <s v="30-44"/>
    <s v="31-45"/>
    <n v="0"/>
    <n v="0"/>
    <n v="0"/>
    <x v="0"/>
  </r>
  <r>
    <s v="P3787"/>
    <d v="2024-03-19T10:47:00"/>
    <s v="M"/>
    <n v="1"/>
    <s v="Declined to Identify"/>
    <s v="None"/>
    <b v="0"/>
    <m/>
    <x v="0"/>
    <b v="0"/>
    <x v="0"/>
    <s v="Mar"/>
    <x v="6"/>
    <x v="1"/>
    <s v="0-14"/>
    <s v="31-45"/>
    <n v="0"/>
    <n v="0"/>
    <n v="0"/>
    <x v="0"/>
  </r>
  <r>
    <s v="P3788"/>
    <d v="2023-06-01T17:36:00"/>
    <s v="M"/>
    <n v="23"/>
    <s v="Declined to Identify"/>
    <s v="None"/>
    <b v="0"/>
    <m/>
    <x v="14"/>
    <b v="0"/>
    <x v="1"/>
    <s v="Jun"/>
    <x v="2"/>
    <x v="3"/>
    <s v="15-29"/>
    <s v="46-60"/>
    <n v="0"/>
    <n v="0"/>
    <n v="0"/>
    <x v="0"/>
  </r>
  <r>
    <s v="P3789"/>
    <d v="2023-10-10T16:52:00"/>
    <s v="M"/>
    <n v="11"/>
    <s v="Declined to Identify"/>
    <s v="None"/>
    <b v="0"/>
    <m/>
    <x v="4"/>
    <b v="0"/>
    <x v="1"/>
    <s v="Oct"/>
    <x v="6"/>
    <x v="3"/>
    <s v="0-14"/>
    <s v="0-15"/>
    <n v="1"/>
    <n v="0"/>
    <n v="0"/>
    <x v="0"/>
  </r>
  <r>
    <s v="P3790"/>
    <d v="2024-03-12T00:38:00"/>
    <s v="M"/>
    <n v="30"/>
    <s v="Declined to Identify"/>
    <s v="None"/>
    <b v="0"/>
    <m/>
    <x v="28"/>
    <b v="0"/>
    <x v="0"/>
    <s v="Mar"/>
    <x v="6"/>
    <x v="4"/>
    <s v="30-44"/>
    <s v="16-30"/>
    <n v="1"/>
    <n v="0"/>
    <n v="0"/>
    <x v="0"/>
  </r>
  <r>
    <s v="P3791"/>
    <d v="2024-03-21T16:10:00"/>
    <s v="M"/>
    <n v="38"/>
    <s v="Declined to Identify"/>
    <s v="None"/>
    <b v="0"/>
    <m/>
    <x v="18"/>
    <b v="0"/>
    <x v="0"/>
    <s v="Mar"/>
    <x v="2"/>
    <x v="3"/>
    <s v="30-44"/>
    <s v="16-30"/>
    <n v="1"/>
    <n v="0"/>
    <n v="0"/>
    <x v="0"/>
  </r>
  <r>
    <s v="P3792"/>
    <d v="2024-05-28T03:30:00"/>
    <s v="M"/>
    <n v="27"/>
    <s v="Declined to Identify"/>
    <s v="None"/>
    <b v="0"/>
    <m/>
    <x v="1"/>
    <b v="0"/>
    <x v="0"/>
    <s v="May"/>
    <x v="6"/>
    <x v="5"/>
    <s v="15-29"/>
    <s v="16-30"/>
    <n v="1"/>
    <n v="0"/>
    <n v="0"/>
    <x v="0"/>
  </r>
  <r>
    <s v="P3793"/>
    <d v="2023-04-04T13:11:00"/>
    <s v="M"/>
    <n v="39"/>
    <s v="Declined to Identify"/>
    <s v="None"/>
    <b v="0"/>
    <m/>
    <x v="29"/>
    <b v="0"/>
    <x v="1"/>
    <s v="Apr"/>
    <x v="6"/>
    <x v="6"/>
    <s v="30-44"/>
    <s v="16-30"/>
    <n v="1"/>
    <n v="0"/>
    <n v="0"/>
    <x v="0"/>
  </r>
  <r>
    <s v="P3794"/>
    <d v="2023-09-20T17:27:00"/>
    <s v="M"/>
    <n v="51"/>
    <s v="Declined to Identify"/>
    <s v="None"/>
    <b v="0"/>
    <m/>
    <x v="16"/>
    <b v="0"/>
    <x v="1"/>
    <s v="Sep"/>
    <x v="0"/>
    <x v="3"/>
    <s v="45-59"/>
    <s v="46-60"/>
    <n v="0"/>
    <n v="0"/>
    <n v="0"/>
    <x v="0"/>
  </r>
  <r>
    <s v="P3795"/>
    <d v="2023-08-03T06:49:00"/>
    <s v="M"/>
    <n v="52"/>
    <s v="Declined to Identify"/>
    <s v="None"/>
    <b v="0"/>
    <m/>
    <x v="42"/>
    <b v="0"/>
    <x v="1"/>
    <s v="Aug"/>
    <x v="2"/>
    <x v="0"/>
    <s v="45-59"/>
    <s v="0-15"/>
    <n v="1"/>
    <n v="0"/>
    <n v="0"/>
    <x v="0"/>
  </r>
  <r>
    <s v="P3796"/>
    <d v="2024-08-31T17:07:00"/>
    <s v="M"/>
    <n v="46"/>
    <s v="Declined to Identify"/>
    <s v="None"/>
    <b v="0"/>
    <m/>
    <x v="35"/>
    <b v="0"/>
    <x v="0"/>
    <s v="Aug"/>
    <x v="1"/>
    <x v="3"/>
    <s v="45-59"/>
    <s v="16-30"/>
    <n v="1"/>
    <n v="0"/>
    <n v="0"/>
    <x v="0"/>
  </r>
  <r>
    <s v="P3797"/>
    <d v="2024-08-25T13:37:00"/>
    <s v="M"/>
    <n v="64"/>
    <s v="Declined to Identify"/>
    <s v="None"/>
    <b v="0"/>
    <m/>
    <x v="18"/>
    <b v="0"/>
    <x v="0"/>
    <s v="Aug"/>
    <x v="3"/>
    <x v="6"/>
    <s v="60-74"/>
    <s v="16-30"/>
    <n v="1"/>
    <n v="0"/>
    <n v="0"/>
    <x v="0"/>
  </r>
  <r>
    <s v="P3798"/>
    <d v="2023-09-17T18:42:00"/>
    <s v="M"/>
    <n v="64"/>
    <s v="Declined to Identify"/>
    <s v="None"/>
    <b v="0"/>
    <m/>
    <x v="41"/>
    <b v="0"/>
    <x v="1"/>
    <s v="Sep"/>
    <x v="3"/>
    <x v="7"/>
    <s v="60-74"/>
    <s v="16-30"/>
    <n v="1"/>
    <n v="0"/>
    <n v="0"/>
    <x v="0"/>
  </r>
  <r>
    <s v="P3799"/>
    <d v="2024-02-22T17:58:00"/>
    <s v="M"/>
    <n v="78"/>
    <s v="Declined to Identify"/>
    <s v="None"/>
    <b v="0"/>
    <m/>
    <x v="40"/>
    <b v="0"/>
    <x v="0"/>
    <s v="Feb"/>
    <x v="2"/>
    <x v="3"/>
    <s v="75+"/>
    <s v="31-45"/>
    <n v="0"/>
    <n v="0"/>
    <n v="0"/>
    <x v="0"/>
  </r>
  <r>
    <s v="P3800"/>
    <d v="2023-04-24T11:35:00"/>
    <s v="M"/>
    <n v="23"/>
    <s v="Declined to Identify"/>
    <s v="None"/>
    <b v="0"/>
    <m/>
    <x v="8"/>
    <b v="0"/>
    <x v="1"/>
    <s v="Apr"/>
    <x v="4"/>
    <x v="1"/>
    <s v="15-29"/>
    <s v="31-45"/>
    <n v="0"/>
    <n v="0"/>
    <n v="0"/>
    <x v="0"/>
  </r>
  <r>
    <s v="P3801"/>
    <d v="2023-09-04T09:34:00"/>
    <s v="M"/>
    <n v="78"/>
    <s v="Declined to Identify"/>
    <s v="None"/>
    <b v="0"/>
    <m/>
    <x v="25"/>
    <b v="0"/>
    <x v="1"/>
    <s v="Sep"/>
    <x v="4"/>
    <x v="1"/>
    <s v="75+"/>
    <s v="46-60"/>
    <n v="0"/>
    <n v="0"/>
    <n v="0"/>
    <x v="0"/>
  </r>
  <r>
    <s v="P3802"/>
    <d v="2024-09-02T13:51:00"/>
    <s v="M"/>
    <n v="71"/>
    <s v="Declined to Identify"/>
    <s v="None"/>
    <b v="0"/>
    <m/>
    <x v="27"/>
    <b v="0"/>
    <x v="0"/>
    <s v="Sep"/>
    <x v="4"/>
    <x v="6"/>
    <s v="60-74"/>
    <s v="46-60"/>
    <n v="0"/>
    <n v="0"/>
    <n v="0"/>
    <x v="0"/>
  </r>
  <r>
    <s v="P3803"/>
    <d v="2023-05-17T21:33:00"/>
    <s v="M"/>
    <n v="66"/>
    <s v="Declined to Identify"/>
    <s v="None"/>
    <b v="0"/>
    <m/>
    <x v="15"/>
    <b v="0"/>
    <x v="1"/>
    <s v="May"/>
    <x v="0"/>
    <x v="2"/>
    <s v="60-74"/>
    <s v="31-45"/>
    <n v="0"/>
    <n v="0"/>
    <n v="0"/>
    <x v="0"/>
  </r>
  <r>
    <s v="P3804"/>
    <d v="2024-09-29T10:16:00"/>
    <s v="M"/>
    <n v="41"/>
    <s v="Declined to Identify"/>
    <s v="None"/>
    <b v="0"/>
    <m/>
    <x v="12"/>
    <b v="0"/>
    <x v="0"/>
    <s v="Sep"/>
    <x v="3"/>
    <x v="1"/>
    <s v="30-44"/>
    <s v="31-45"/>
    <n v="0"/>
    <n v="0"/>
    <n v="0"/>
    <x v="0"/>
  </r>
  <r>
    <s v="P3805"/>
    <d v="2024-02-23T17:11:00"/>
    <s v="M"/>
    <n v="19"/>
    <s v="Declined to Identify"/>
    <s v="None"/>
    <b v="0"/>
    <m/>
    <x v="26"/>
    <b v="0"/>
    <x v="0"/>
    <s v="Feb"/>
    <x v="5"/>
    <x v="3"/>
    <s v="15-29"/>
    <s v="31-45"/>
    <n v="0"/>
    <n v="0"/>
    <n v="0"/>
    <x v="0"/>
  </r>
  <r>
    <s v="P3806"/>
    <d v="2023-09-23T00:32:00"/>
    <s v="M"/>
    <n v="24"/>
    <s v="Declined to Identify"/>
    <s v="None"/>
    <b v="0"/>
    <m/>
    <x v="15"/>
    <b v="0"/>
    <x v="1"/>
    <s v="Sep"/>
    <x v="1"/>
    <x v="4"/>
    <s v="15-29"/>
    <s v="31-45"/>
    <n v="0"/>
    <n v="0"/>
    <n v="0"/>
    <x v="0"/>
  </r>
  <r>
    <s v="P3807"/>
    <d v="2024-09-10T04:33:00"/>
    <s v="M"/>
    <n v="7"/>
    <s v="Declined to Identify"/>
    <s v="None"/>
    <b v="0"/>
    <m/>
    <x v="44"/>
    <b v="0"/>
    <x v="0"/>
    <s v="Sep"/>
    <x v="6"/>
    <x v="5"/>
    <s v="0-14"/>
    <s v="31-45"/>
    <n v="0"/>
    <n v="0"/>
    <n v="0"/>
    <x v="0"/>
  </r>
  <r>
    <s v="P3808"/>
    <d v="2024-01-26T03:59:00"/>
    <s v="M"/>
    <n v="39"/>
    <s v="Declined to Identify"/>
    <s v="None"/>
    <b v="0"/>
    <m/>
    <x v="8"/>
    <b v="0"/>
    <x v="0"/>
    <s v="Jan"/>
    <x v="5"/>
    <x v="5"/>
    <s v="30-44"/>
    <s v="31-45"/>
    <n v="0"/>
    <n v="0"/>
    <n v="0"/>
    <x v="0"/>
  </r>
  <r>
    <s v="P3809"/>
    <d v="2024-05-05T11:28:00"/>
    <s v="M"/>
    <n v="9"/>
    <s v="Declined to Identify"/>
    <s v="None"/>
    <b v="0"/>
    <m/>
    <x v="45"/>
    <b v="0"/>
    <x v="0"/>
    <s v="May"/>
    <x v="3"/>
    <x v="1"/>
    <s v="0-14"/>
    <s v="16-30"/>
    <n v="1"/>
    <n v="0"/>
    <n v="0"/>
    <x v="0"/>
  </r>
  <r>
    <s v="P3810"/>
    <d v="2024-07-23T06:24:00"/>
    <s v="M"/>
    <n v="27"/>
    <s v="Declined to Identify"/>
    <s v="None"/>
    <b v="0"/>
    <m/>
    <x v="18"/>
    <b v="0"/>
    <x v="0"/>
    <s v="Jul"/>
    <x v="6"/>
    <x v="0"/>
    <s v="15-29"/>
    <s v="16-30"/>
    <n v="1"/>
    <n v="0"/>
    <n v="0"/>
    <x v="0"/>
  </r>
  <r>
    <s v="P3811"/>
    <d v="2023-08-11T10:54:00"/>
    <s v="M"/>
    <n v="47"/>
    <s v="Declined to Identify"/>
    <s v="None"/>
    <b v="0"/>
    <m/>
    <x v="3"/>
    <b v="0"/>
    <x v="1"/>
    <s v="Aug"/>
    <x v="5"/>
    <x v="1"/>
    <s v="45-59"/>
    <s v="31-45"/>
    <n v="0"/>
    <n v="0"/>
    <n v="0"/>
    <x v="0"/>
  </r>
  <r>
    <s v="P3812"/>
    <d v="2023-04-24T19:19:00"/>
    <s v="M"/>
    <n v="48"/>
    <s v="Declined to Identify"/>
    <s v="None"/>
    <b v="0"/>
    <m/>
    <x v="17"/>
    <b v="0"/>
    <x v="1"/>
    <s v="Apr"/>
    <x v="4"/>
    <x v="7"/>
    <s v="45-59"/>
    <s v="31-45"/>
    <n v="0"/>
    <n v="0"/>
    <n v="0"/>
    <x v="0"/>
  </r>
  <r>
    <s v="P3813"/>
    <d v="2024-10-28T10:39:00"/>
    <s v="M"/>
    <n v="33"/>
    <s v="Declined to Identify"/>
    <s v="None"/>
    <b v="0"/>
    <m/>
    <x v="13"/>
    <b v="0"/>
    <x v="0"/>
    <s v="Oct"/>
    <x v="4"/>
    <x v="1"/>
    <s v="30-44"/>
    <s v="46-60"/>
    <n v="0"/>
    <n v="0"/>
    <n v="0"/>
    <x v="0"/>
  </r>
  <r>
    <s v="P3814"/>
    <d v="2023-06-28T08:18:00"/>
    <s v="M"/>
    <n v="68"/>
    <s v="Declined to Identify"/>
    <s v="None"/>
    <b v="0"/>
    <m/>
    <x v="9"/>
    <b v="0"/>
    <x v="1"/>
    <s v="Jun"/>
    <x v="0"/>
    <x v="0"/>
    <s v="60-74"/>
    <s v="46-60"/>
    <n v="0"/>
    <n v="0"/>
    <n v="0"/>
    <x v="0"/>
  </r>
  <r>
    <s v="P3815"/>
    <d v="2023-05-18T10:19:00"/>
    <s v="M"/>
    <n v="73"/>
    <s v="Declined to Identify"/>
    <s v="None"/>
    <b v="0"/>
    <m/>
    <x v="4"/>
    <b v="0"/>
    <x v="1"/>
    <s v="May"/>
    <x v="2"/>
    <x v="1"/>
    <s v="60-74"/>
    <s v="0-15"/>
    <n v="1"/>
    <n v="0"/>
    <n v="0"/>
    <x v="0"/>
  </r>
  <r>
    <s v="P3816"/>
    <d v="2024-10-24T06:12:00"/>
    <s v="M"/>
    <n v="9"/>
    <s v="Declined to Identify"/>
    <s v="None"/>
    <b v="0"/>
    <m/>
    <x v="42"/>
    <b v="0"/>
    <x v="0"/>
    <s v="Oct"/>
    <x v="2"/>
    <x v="0"/>
    <s v="0-14"/>
    <s v="0-15"/>
    <n v="1"/>
    <n v="0"/>
    <n v="0"/>
    <x v="0"/>
  </r>
  <r>
    <s v="P3817"/>
    <d v="2024-04-01T22:18:00"/>
    <s v="M"/>
    <n v="1"/>
    <s v="Declined to Identify"/>
    <s v="None"/>
    <b v="0"/>
    <m/>
    <x v="34"/>
    <b v="0"/>
    <x v="0"/>
    <s v="Apr"/>
    <x v="4"/>
    <x v="2"/>
    <s v="0-14"/>
    <s v="0-15"/>
    <n v="1"/>
    <n v="0"/>
    <n v="0"/>
    <x v="0"/>
  </r>
  <r>
    <s v="P3818"/>
    <d v="2024-09-12T13:23:00"/>
    <s v="M"/>
    <n v="30"/>
    <s v="Declined to Identify"/>
    <s v="None"/>
    <b v="0"/>
    <m/>
    <x v="20"/>
    <b v="0"/>
    <x v="0"/>
    <s v="Sep"/>
    <x v="2"/>
    <x v="6"/>
    <s v="30-44"/>
    <s v="16-30"/>
    <n v="1"/>
    <n v="0"/>
    <n v="0"/>
    <x v="0"/>
  </r>
  <r>
    <s v="P3819"/>
    <d v="2024-01-08T10:11:00"/>
    <s v="M"/>
    <n v="51"/>
    <s v="Declined to Identify"/>
    <s v="None"/>
    <b v="0"/>
    <m/>
    <x v="41"/>
    <b v="0"/>
    <x v="0"/>
    <s v="Jan"/>
    <x v="4"/>
    <x v="1"/>
    <s v="45-59"/>
    <s v="16-30"/>
    <n v="1"/>
    <n v="0"/>
    <n v="0"/>
    <x v="0"/>
  </r>
  <r>
    <s v="P3820"/>
    <d v="2023-08-17T21:37:00"/>
    <s v="M"/>
    <n v="37"/>
    <s v="Declined to Identify"/>
    <s v="None"/>
    <b v="0"/>
    <m/>
    <x v="19"/>
    <b v="0"/>
    <x v="1"/>
    <s v="Aug"/>
    <x v="2"/>
    <x v="2"/>
    <s v="30-44"/>
    <s v="16-30"/>
    <n v="1"/>
    <n v="0"/>
    <n v="0"/>
    <x v="0"/>
  </r>
  <r>
    <s v="P3821"/>
    <d v="2024-08-20T11:01:00"/>
    <s v="M"/>
    <n v="63"/>
    <s v="Declined to Identify"/>
    <s v="None"/>
    <b v="0"/>
    <m/>
    <x v="22"/>
    <b v="0"/>
    <x v="0"/>
    <s v="Aug"/>
    <x v="6"/>
    <x v="1"/>
    <s v="60-74"/>
    <s v="31-45"/>
    <n v="0"/>
    <n v="0"/>
    <n v="0"/>
    <x v="0"/>
  </r>
  <r>
    <s v="P3822"/>
    <d v="2024-10-22T09:33:00"/>
    <s v="M"/>
    <n v="39"/>
    <s v="Declined to Identify"/>
    <s v="None"/>
    <b v="0"/>
    <m/>
    <x v="11"/>
    <b v="0"/>
    <x v="0"/>
    <s v="Oct"/>
    <x v="6"/>
    <x v="1"/>
    <s v="30-44"/>
    <s v="46-60"/>
    <n v="0"/>
    <n v="0"/>
    <n v="0"/>
    <x v="0"/>
  </r>
  <r>
    <s v="P3823"/>
    <d v="2024-08-08T20:30:00"/>
    <s v="M"/>
    <n v="42"/>
    <s v="Declined to Identify"/>
    <s v="None"/>
    <b v="0"/>
    <m/>
    <x v="20"/>
    <b v="0"/>
    <x v="0"/>
    <s v="Aug"/>
    <x v="2"/>
    <x v="7"/>
    <s v="30-44"/>
    <s v="16-30"/>
    <n v="1"/>
    <n v="0"/>
    <n v="0"/>
    <x v="0"/>
  </r>
  <r>
    <s v="P3824"/>
    <d v="2024-07-03T17:50:00"/>
    <s v="M"/>
    <n v="53"/>
    <s v="Declined to Identify"/>
    <s v="None"/>
    <b v="0"/>
    <m/>
    <x v="36"/>
    <b v="0"/>
    <x v="0"/>
    <s v="Jul"/>
    <x v="0"/>
    <x v="3"/>
    <s v="45-59"/>
    <s v="16-30"/>
    <n v="1"/>
    <n v="0"/>
    <n v="0"/>
    <x v="0"/>
  </r>
  <r>
    <s v="P3825"/>
    <d v="2024-09-25T02:02:00"/>
    <s v="M"/>
    <n v="29"/>
    <s v="Declined to Identify"/>
    <s v="None"/>
    <b v="0"/>
    <m/>
    <x v="35"/>
    <b v="0"/>
    <x v="0"/>
    <s v="Sep"/>
    <x v="0"/>
    <x v="4"/>
    <s v="15-29"/>
    <s v="16-30"/>
    <n v="1"/>
    <n v="0"/>
    <n v="0"/>
    <x v="0"/>
  </r>
  <r>
    <s v="P3826"/>
    <d v="2024-09-02T14:16:00"/>
    <s v="M"/>
    <n v="23"/>
    <s v="Declined to Identify"/>
    <s v="None"/>
    <b v="0"/>
    <m/>
    <x v="33"/>
    <b v="0"/>
    <x v="0"/>
    <s v="Sep"/>
    <x v="4"/>
    <x v="6"/>
    <s v="15-29"/>
    <s v="31-45"/>
    <n v="0"/>
    <n v="0"/>
    <n v="0"/>
    <x v="0"/>
  </r>
  <r>
    <s v="P3827"/>
    <d v="2024-03-30T00:17:00"/>
    <s v="M"/>
    <n v="69"/>
    <s v="Declined to Identify"/>
    <s v="None"/>
    <b v="0"/>
    <m/>
    <x v="37"/>
    <b v="0"/>
    <x v="0"/>
    <s v="Mar"/>
    <x v="1"/>
    <x v="4"/>
    <s v="60-74"/>
    <s v="31-45"/>
    <n v="0"/>
    <n v="0"/>
    <n v="0"/>
    <x v="0"/>
  </r>
  <r>
    <s v="P3828"/>
    <d v="2023-08-16T12:59:00"/>
    <s v="M"/>
    <n v="65"/>
    <s v="Declined to Identify"/>
    <s v="None"/>
    <b v="0"/>
    <m/>
    <x v="26"/>
    <b v="0"/>
    <x v="1"/>
    <s v="Aug"/>
    <x v="0"/>
    <x v="6"/>
    <s v="60-74"/>
    <s v="31-45"/>
    <n v="0"/>
    <n v="0"/>
    <n v="0"/>
    <x v="0"/>
  </r>
  <r>
    <s v="P3829"/>
    <d v="2023-07-15T15:09:00"/>
    <s v="M"/>
    <n v="8"/>
    <s v="Declined to Identify"/>
    <s v="None"/>
    <b v="0"/>
    <m/>
    <x v="4"/>
    <b v="0"/>
    <x v="1"/>
    <s v="Jul"/>
    <x v="1"/>
    <x v="3"/>
    <s v="0-14"/>
    <s v="0-15"/>
    <n v="1"/>
    <n v="0"/>
    <n v="0"/>
    <x v="0"/>
  </r>
  <r>
    <s v="P3830"/>
    <d v="2023-11-29T04:10:00"/>
    <s v="M"/>
    <n v="51"/>
    <s v="Declined to Identify"/>
    <s v="None"/>
    <b v="0"/>
    <m/>
    <x v="31"/>
    <b v="0"/>
    <x v="1"/>
    <s v="Nov"/>
    <x v="0"/>
    <x v="5"/>
    <s v="45-59"/>
    <s v="16-30"/>
    <n v="1"/>
    <n v="0"/>
    <n v="0"/>
    <x v="0"/>
  </r>
  <r>
    <s v="P3831"/>
    <d v="2024-10-25T11:22:00"/>
    <s v="M"/>
    <n v="72"/>
    <s v="Declined to Identify"/>
    <s v="None"/>
    <b v="0"/>
    <m/>
    <x v="40"/>
    <b v="0"/>
    <x v="0"/>
    <s v="Oct"/>
    <x v="5"/>
    <x v="1"/>
    <s v="60-74"/>
    <s v="31-45"/>
    <n v="0"/>
    <n v="0"/>
    <n v="0"/>
    <x v="0"/>
  </r>
  <r>
    <s v="P3832"/>
    <d v="2023-05-24T13:07:00"/>
    <s v="M"/>
    <n v="32"/>
    <s v="Declined to Identify"/>
    <s v="None"/>
    <b v="0"/>
    <m/>
    <x v="27"/>
    <b v="0"/>
    <x v="1"/>
    <s v="May"/>
    <x v="0"/>
    <x v="6"/>
    <s v="30-44"/>
    <s v="46-60"/>
    <n v="0"/>
    <n v="0"/>
    <n v="0"/>
    <x v="0"/>
  </r>
  <r>
    <s v="P3833"/>
    <d v="2024-07-03T12:56:00"/>
    <s v="M"/>
    <n v="20"/>
    <s v="Declined to Identify"/>
    <s v="None"/>
    <b v="0"/>
    <m/>
    <x v="5"/>
    <b v="0"/>
    <x v="0"/>
    <s v="Jul"/>
    <x v="0"/>
    <x v="6"/>
    <s v="15-29"/>
    <s v="46-60"/>
    <n v="0"/>
    <n v="0"/>
    <n v="0"/>
    <x v="0"/>
  </r>
  <r>
    <s v="P3834"/>
    <d v="2023-07-15T17:51:00"/>
    <s v="M"/>
    <n v="20"/>
    <s v="Declined to Identify"/>
    <s v="None"/>
    <b v="0"/>
    <m/>
    <x v="24"/>
    <b v="0"/>
    <x v="1"/>
    <s v="Jul"/>
    <x v="1"/>
    <x v="3"/>
    <s v="15-29"/>
    <s v="16-30"/>
    <n v="1"/>
    <n v="0"/>
    <n v="0"/>
    <x v="0"/>
  </r>
  <r>
    <s v="P3835"/>
    <d v="2024-04-04T06:50:00"/>
    <s v="M"/>
    <n v="29"/>
    <s v="Declined to Identify"/>
    <s v="None"/>
    <b v="0"/>
    <m/>
    <x v="28"/>
    <b v="0"/>
    <x v="0"/>
    <s v="Apr"/>
    <x v="2"/>
    <x v="0"/>
    <s v="15-29"/>
    <s v="16-30"/>
    <n v="1"/>
    <n v="0"/>
    <n v="0"/>
    <x v="0"/>
  </r>
  <r>
    <s v="P3836"/>
    <d v="2023-05-27T13:54:00"/>
    <s v="M"/>
    <n v="53"/>
    <s v="Declined to Identify"/>
    <s v="None"/>
    <b v="0"/>
    <m/>
    <x v="3"/>
    <b v="0"/>
    <x v="1"/>
    <s v="May"/>
    <x v="1"/>
    <x v="6"/>
    <s v="45-59"/>
    <s v="31-45"/>
    <n v="0"/>
    <n v="0"/>
    <n v="0"/>
    <x v="0"/>
  </r>
  <r>
    <s v="P3837"/>
    <d v="2024-09-01T22:09:00"/>
    <s v="M"/>
    <n v="1"/>
    <s v="Declined to Identify"/>
    <s v="None"/>
    <b v="0"/>
    <n v="0"/>
    <x v="37"/>
    <b v="0"/>
    <x v="0"/>
    <s v="Sep"/>
    <x v="3"/>
    <x v="2"/>
    <s v="0-14"/>
    <s v="31-45"/>
    <n v="0"/>
    <n v="0"/>
    <n v="0"/>
    <x v="0"/>
  </r>
  <r>
    <s v="P3838"/>
    <d v="2023-08-12T21:19:00"/>
    <s v="M"/>
    <n v="51"/>
    <s v="Declined to Identify"/>
    <s v="None"/>
    <b v="0"/>
    <n v="0"/>
    <x v="27"/>
    <b v="0"/>
    <x v="1"/>
    <s v="Aug"/>
    <x v="1"/>
    <x v="2"/>
    <s v="45-59"/>
    <s v="46-60"/>
    <n v="0"/>
    <n v="0"/>
    <n v="0"/>
    <x v="0"/>
  </r>
  <r>
    <s v="P3839"/>
    <d v="2024-10-25T23:07:00"/>
    <s v="M"/>
    <n v="2"/>
    <s v="Declined to Identify"/>
    <s v="None"/>
    <b v="0"/>
    <n v="0"/>
    <x v="19"/>
    <b v="0"/>
    <x v="0"/>
    <s v="Oct"/>
    <x v="5"/>
    <x v="2"/>
    <s v="0-14"/>
    <s v="16-30"/>
    <n v="1"/>
    <n v="0"/>
    <n v="0"/>
    <x v="0"/>
  </r>
  <r>
    <s v="P3840"/>
    <d v="2023-07-30T09:31:00"/>
    <s v="M"/>
    <n v="58"/>
    <s v="Declined to Identify"/>
    <s v="None"/>
    <b v="0"/>
    <n v="1"/>
    <x v="38"/>
    <b v="0"/>
    <x v="1"/>
    <s v="Jul"/>
    <x v="3"/>
    <x v="1"/>
    <s v="45-59"/>
    <s v="0-15"/>
    <n v="1"/>
    <n v="0"/>
    <n v="0"/>
    <x v="0"/>
  </r>
  <r>
    <s v="P3841"/>
    <d v="2023-09-29T08:54:00"/>
    <s v="M"/>
    <n v="51"/>
    <s v="Declined to Identify"/>
    <s v="None"/>
    <b v="0"/>
    <n v="1"/>
    <x v="34"/>
    <b v="0"/>
    <x v="1"/>
    <s v="Sep"/>
    <x v="5"/>
    <x v="0"/>
    <s v="45-59"/>
    <s v="0-15"/>
    <n v="1"/>
    <n v="0"/>
    <n v="0"/>
    <x v="0"/>
  </r>
  <r>
    <s v="P3842"/>
    <d v="2024-05-16T21:18:00"/>
    <s v="M"/>
    <n v="18"/>
    <s v="Declined to Identify"/>
    <s v="None"/>
    <b v="0"/>
    <n v="1"/>
    <x v="16"/>
    <b v="0"/>
    <x v="0"/>
    <s v="May"/>
    <x v="2"/>
    <x v="2"/>
    <s v="15-29"/>
    <s v="46-60"/>
    <n v="0"/>
    <n v="0"/>
    <n v="0"/>
    <x v="0"/>
  </r>
  <r>
    <s v="P3843"/>
    <d v="2024-02-11T23:52:00"/>
    <s v="M"/>
    <n v="79"/>
    <s v="Declined to Identify"/>
    <s v="None"/>
    <b v="0"/>
    <n v="2"/>
    <x v="26"/>
    <b v="0"/>
    <x v="0"/>
    <s v="Feb"/>
    <x v="3"/>
    <x v="2"/>
    <s v="75+"/>
    <s v="31-45"/>
    <n v="0"/>
    <n v="0"/>
    <n v="0"/>
    <x v="0"/>
  </r>
  <r>
    <s v="P3844"/>
    <d v="2023-11-10T22:40:00"/>
    <s v="M"/>
    <n v="76"/>
    <s v="Declined to Identify"/>
    <s v="None"/>
    <b v="0"/>
    <n v="2"/>
    <x v="16"/>
    <b v="0"/>
    <x v="1"/>
    <s v="Nov"/>
    <x v="5"/>
    <x v="2"/>
    <s v="75+"/>
    <s v="46-60"/>
    <n v="0"/>
    <n v="0"/>
    <n v="0"/>
    <x v="0"/>
  </r>
  <r>
    <s v="P3845"/>
    <d v="2023-08-25T23:24:00"/>
    <s v="M"/>
    <n v="4"/>
    <s v="Declined to Identify"/>
    <s v="None"/>
    <b v="0"/>
    <n v="3"/>
    <x v="19"/>
    <b v="0"/>
    <x v="1"/>
    <s v="Aug"/>
    <x v="5"/>
    <x v="2"/>
    <s v="0-14"/>
    <s v="16-30"/>
    <n v="1"/>
    <n v="0"/>
    <n v="0"/>
    <x v="0"/>
  </r>
  <r>
    <s v="P3846"/>
    <d v="2024-05-24T01:12:00"/>
    <s v="M"/>
    <n v="53"/>
    <s v="Declined to Identify"/>
    <s v="None"/>
    <b v="0"/>
    <n v="3"/>
    <x v="36"/>
    <b v="0"/>
    <x v="0"/>
    <s v="May"/>
    <x v="5"/>
    <x v="4"/>
    <s v="45-59"/>
    <s v="16-30"/>
    <n v="1"/>
    <n v="0"/>
    <n v="0"/>
    <x v="0"/>
  </r>
  <r>
    <s v="P3847"/>
    <d v="2024-01-28T12:30:00"/>
    <s v="M"/>
    <n v="6"/>
    <s v="Declined to Identify"/>
    <s v="None"/>
    <b v="0"/>
    <n v="3"/>
    <x v="13"/>
    <b v="0"/>
    <x v="0"/>
    <s v="Jan"/>
    <x v="3"/>
    <x v="6"/>
    <s v="0-14"/>
    <s v="46-60"/>
    <n v="0"/>
    <n v="0"/>
    <n v="0"/>
    <x v="0"/>
  </r>
  <r>
    <s v="P3848"/>
    <d v="2024-09-11T06:55:00"/>
    <s v="M"/>
    <n v="17"/>
    <s v="Declined to Identify"/>
    <s v="None"/>
    <b v="0"/>
    <n v="4"/>
    <x v="28"/>
    <b v="0"/>
    <x v="0"/>
    <s v="Sep"/>
    <x v="0"/>
    <x v="0"/>
    <s v="15-29"/>
    <s v="16-30"/>
    <n v="1"/>
    <n v="0"/>
    <n v="0"/>
    <x v="0"/>
  </r>
  <r>
    <s v="P3849"/>
    <d v="2024-10-20T00:35:00"/>
    <s v="M"/>
    <n v="46"/>
    <s v="Declined to Identify"/>
    <s v="None"/>
    <b v="0"/>
    <n v="4"/>
    <x v="27"/>
    <b v="0"/>
    <x v="0"/>
    <s v="Oct"/>
    <x v="3"/>
    <x v="4"/>
    <s v="45-59"/>
    <s v="46-60"/>
    <n v="0"/>
    <n v="0"/>
    <n v="0"/>
    <x v="0"/>
  </r>
  <r>
    <s v="P3850"/>
    <d v="2024-10-23T04:52:00"/>
    <s v="M"/>
    <n v="41"/>
    <s v="Declined to Identify"/>
    <s v="None"/>
    <b v="0"/>
    <n v="4"/>
    <x v="29"/>
    <b v="0"/>
    <x v="0"/>
    <s v="Oct"/>
    <x v="0"/>
    <x v="5"/>
    <s v="30-44"/>
    <s v="16-30"/>
    <n v="1"/>
    <n v="0"/>
    <n v="0"/>
    <x v="0"/>
  </r>
  <r>
    <s v="P3851"/>
    <d v="2023-10-03T21:22:00"/>
    <s v="M"/>
    <n v="38"/>
    <s v="Declined to Identify"/>
    <s v="None"/>
    <b v="0"/>
    <n v="5"/>
    <x v="40"/>
    <b v="0"/>
    <x v="1"/>
    <s v="Oct"/>
    <x v="6"/>
    <x v="2"/>
    <s v="30-44"/>
    <s v="31-45"/>
    <n v="0"/>
    <n v="0"/>
    <n v="0"/>
    <x v="0"/>
  </r>
  <r>
    <s v="P3852"/>
    <d v="2024-08-06T11:00:00"/>
    <s v="M"/>
    <n v="3"/>
    <s v="Declined to Identify"/>
    <s v="None"/>
    <b v="0"/>
    <n v="5"/>
    <x v="6"/>
    <b v="0"/>
    <x v="0"/>
    <s v="Aug"/>
    <x v="6"/>
    <x v="1"/>
    <s v="0-14"/>
    <s v="31-45"/>
    <n v="0"/>
    <n v="0"/>
    <n v="0"/>
    <x v="0"/>
  </r>
  <r>
    <s v="P3853"/>
    <d v="2024-02-12T02:43:00"/>
    <s v="M"/>
    <n v="76"/>
    <s v="Declined to Identify"/>
    <s v="None"/>
    <b v="0"/>
    <n v="5"/>
    <x v="48"/>
    <b v="0"/>
    <x v="0"/>
    <s v="Feb"/>
    <x v="4"/>
    <x v="4"/>
    <s v="75+"/>
    <s v="16-30"/>
    <n v="1"/>
    <n v="0"/>
    <n v="0"/>
    <x v="0"/>
  </r>
  <r>
    <s v="P3854"/>
    <d v="2023-04-21T17:45:00"/>
    <s v="M"/>
    <n v="67"/>
    <s v="Declined to Identify"/>
    <s v="None"/>
    <b v="0"/>
    <n v="5"/>
    <x v="17"/>
    <b v="0"/>
    <x v="1"/>
    <s v="Apr"/>
    <x v="5"/>
    <x v="3"/>
    <s v="60-74"/>
    <s v="31-45"/>
    <n v="0"/>
    <n v="0"/>
    <n v="0"/>
    <x v="0"/>
  </r>
  <r>
    <s v="P3855"/>
    <d v="2024-09-24T08:27:00"/>
    <s v="M"/>
    <n v="53"/>
    <s v="Declined to Identify"/>
    <s v="None"/>
    <b v="0"/>
    <n v="6"/>
    <x v="15"/>
    <b v="0"/>
    <x v="0"/>
    <s v="Sep"/>
    <x v="6"/>
    <x v="0"/>
    <s v="45-59"/>
    <s v="31-45"/>
    <n v="0"/>
    <n v="0"/>
    <n v="0"/>
    <x v="0"/>
  </r>
  <r>
    <s v="P3856"/>
    <d v="2023-05-08T01:41:00"/>
    <s v="M"/>
    <n v="8"/>
    <s v="Declined to Identify"/>
    <s v="None"/>
    <b v="0"/>
    <n v="6"/>
    <x v="44"/>
    <b v="0"/>
    <x v="1"/>
    <s v="May"/>
    <x v="4"/>
    <x v="4"/>
    <s v="0-14"/>
    <s v="31-45"/>
    <n v="0"/>
    <n v="0"/>
    <n v="0"/>
    <x v="0"/>
  </r>
  <r>
    <s v="P3857"/>
    <d v="2024-05-03T05:37:00"/>
    <s v="M"/>
    <n v="6"/>
    <s v="Declined to Identify"/>
    <s v="None"/>
    <b v="0"/>
    <n v="7"/>
    <x v="46"/>
    <b v="0"/>
    <x v="0"/>
    <s v="May"/>
    <x v="5"/>
    <x v="5"/>
    <s v="0-14"/>
    <s v="16-30"/>
    <n v="1"/>
    <n v="0"/>
    <n v="1"/>
    <x v="0"/>
  </r>
  <r>
    <s v="P3858"/>
    <d v="2024-05-24T09:48:00"/>
    <s v="M"/>
    <n v="74"/>
    <s v="Declined to Identify"/>
    <s v="None"/>
    <b v="0"/>
    <n v="7"/>
    <x v="9"/>
    <b v="0"/>
    <x v="0"/>
    <s v="May"/>
    <x v="5"/>
    <x v="1"/>
    <s v="60-74"/>
    <s v="46-60"/>
    <n v="0"/>
    <n v="0"/>
    <n v="0"/>
    <x v="0"/>
  </r>
  <r>
    <s v="P3859"/>
    <d v="2023-09-15T21:50:00"/>
    <s v="M"/>
    <n v="20"/>
    <s v="Declined to Identify"/>
    <s v="None"/>
    <b v="0"/>
    <n v="7"/>
    <x v="22"/>
    <b v="0"/>
    <x v="1"/>
    <s v="Sep"/>
    <x v="5"/>
    <x v="2"/>
    <s v="15-29"/>
    <s v="31-45"/>
    <n v="0"/>
    <n v="0"/>
    <n v="0"/>
    <x v="0"/>
  </r>
  <r>
    <s v="P3860"/>
    <d v="2024-07-03T03:45:00"/>
    <s v="M"/>
    <n v="18"/>
    <s v="Declined to Identify"/>
    <s v="None"/>
    <b v="0"/>
    <n v="7"/>
    <x v="19"/>
    <b v="0"/>
    <x v="0"/>
    <s v="Jul"/>
    <x v="0"/>
    <x v="5"/>
    <s v="15-29"/>
    <s v="16-30"/>
    <n v="1"/>
    <n v="0"/>
    <n v="1"/>
    <x v="0"/>
  </r>
  <r>
    <s v="P3861"/>
    <d v="2023-07-30T20:01:00"/>
    <s v="M"/>
    <n v="51"/>
    <s v="Declined to Identify"/>
    <s v="None"/>
    <b v="0"/>
    <n v="7"/>
    <x v="28"/>
    <b v="0"/>
    <x v="1"/>
    <s v="Jul"/>
    <x v="3"/>
    <x v="7"/>
    <s v="45-59"/>
    <s v="16-30"/>
    <n v="1"/>
    <n v="0"/>
    <n v="1"/>
    <x v="0"/>
  </r>
  <r>
    <s v="P3862"/>
    <d v="2023-10-15T19:02:00"/>
    <s v="M"/>
    <n v="25"/>
    <s v="Declined to Identify"/>
    <s v="None"/>
    <b v="0"/>
    <n v="7"/>
    <x v="1"/>
    <b v="0"/>
    <x v="1"/>
    <s v="Oct"/>
    <x v="3"/>
    <x v="7"/>
    <s v="15-29"/>
    <s v="16-30"/>
    <n v="1"/>
    <n v="0"/>
    <n v="1"/>
    <x v="0"/>
  </r>
  <r>
    <s v="P3863"/>
    <d v="2023-11-11T10:42:00"/>
    <s v="M"/>
    <n v="31"/>
    <s v="Declined to Identify"/>
    <s v="None"/>
    <b v="0"/>
    <n v="7"/>
    <x v="11"/>
    <b v="0"/>
    <x v="1"/>
    <s v="Nov"/>
    <x v="1"/>
    <x v="1"/>
    <s v="30-44"/>
    <s v="46-60"/>
    <n v="0"/>
    <n v="0"/>
    <n v="0"/>
    <x v="0"/>
  </r>
  <r>
    <s v="P3864"/>
    <d v="2023-06-01T15:43:00"/>
    <s v="M"/>
    <n v="56"/>
    <s v="Declined to Identify"/>
    <s v="None"/>
    <b v="0"/>
    <n v="8"/>
    <x v="36"/>
    <b v="0"/>
    <x v="1"/>
    <s v="Jun"/>
    <x v="2"/>
    <x v="3"/>
    <s v="45-59"/>
    <s v="16-30"/>
    <n v="1"/>
    <n v="0"/>
    <n v="1"/>
    <x v="0"/>
  </r>
  <r>
    <s v="P3865"/>
    <d v="2024-03-21T13:38:00"/>
    <s v="M"/>
    <n v="41"/>
    <s v="Declined to Identify"/>
    <s v="None"/>
    <b v="0"/>
    <n v="8"/>
    <x v="46"/>
    <b v="0"/>
    <x v="0"/>
    <s v="Mar"/>
    <x v="2"/>
    <x v="6"/>
    <s v="30-44"/>
    <s v="16-30"/>
    <n v="1"/>
    <n v="0"/>
    <n v="1"/>
    <x v="0"/>
  </r>
  <r>
    <s v="P3866"/>
    <d v="2024-06-22T16:24:00"/>
    <s v="M"/>
    <n v="47"/>
    <s v="Declined to Identify"/>
    <s v="None"/>
    <b v="0"/>
    <n v="10"/>
    <x v="30"/>
    <b v="0"/>
    <x v="0"/>
    <s v="Jun"/>
    <x v="1"/>
    <x v="3"/>
    <s v="45-59"/>
    <s v="0-15"/>
    <n v="1"/>
    <n v="0"/>
    <n v="1"/>
    <x v="0"/>
  </r>
  <r>
    <s v="P3867"/>
    <d v="2024-07-29T05:58:00"/>
    <s v="M"/>
    <n v="60"/>
    <s v="Declined to Identify"/>
    <s v="None"/>
    <b v="0"/>
    <n v="10"/>
    <x v="20"/>
    <b v="0"/>
    <x v="0"/>
    <s v="Jul"/>
    <x v="4"/>
    <x v="5"/>
    <s v="60-74"/>
    <s v="16-30"/>
    <n v="1"/>
    <n v="0"/>
    <n v="1"/>
    <x v="0"/>
  </r>
  <r>
    <s v="P3868"/>
    <d v="2023-10-17T15:55:00"/>
    <s v="M"/>
    <n v="16"/>
    <s v="Declined to Identify"/>
    <s v="None"/>
    <b v="0"/>
    <n v="10"/>
    <x v="4"/>
    <b v="0"/>
    <x v="1"/>
    <s v="Oct"/>
    <x v="6"/>
    <x v="3"/>
    <s v="15-29"/>
    <s v="0-15"/>
    <n v="1"/>
    <n v="0"/>
    <n v="1"/>
    <x v="0"/>
  </r>
  <r>
    <s v="P3869"/>
    <d v="2024-08-01T10:40:00"/>
    <s v="M"/>
    <n v="8"/>
    <s v="Declined to Identify"/>
    <s v="None"/>
    <b v="0"/>
    <n v="10"/>
    <x v="26"/>
    <b v="0"/>
    <x v="0"/>
    <s v="Aug"/>
    <x v="2"/>
    <x v="1"/>
    <s v="0-14"/>
    <s v="31-45"/>
    <n v="0"/>
    <n v="0"/>
    <n v="0"/>
    <x v="0"/>
  </r>
  <r>
    <s v="P3870"/>
    <d v="2023-04-03T18:16:00"/>
    <s v="M"/>
    <n v="26"/>
    <s v="Declined to Identify"/>
    <s v="None"/>
    <b v="0"/>
    <n v="10"/>
    <x v="33"/>
    <b v="0"/>
    <x v="1"/>
    <s v="Apr"/>
    <x v="4"/>
    <x v="7"/>
    <s v="15-29"/>
    <s v="31-45"/>
    <n v="0"/>
    <n v="0"/>
    <n v="0"/>
    <x v="0"/>
  </r>
  <r>
    <s v="P3871"/>
    <d v="2023-09-04T19:33:00"/>
    <s v="M"/>
    <n v="24"/>
    <s v="Declined to Identify"/>
    <s v="Orthopedics"/>
    <b v="0"/>
    <m/>
    <x v="17"/>
    <b v="0"/>
    <x v="1"/>
    <s v="Sep"/>
    <x v="4"/>
    <x v="7"/>
    <s v="15-29"/>
    <s v="31-45"/>
    <n v="0"/>
    <n v="0"/>
    <n v="0"/>
    <x v="0"/>
  </r>
  <r>
    <s v="P3872"/>
    <d v="2024-05-27T02:42:00"/>
    <s v="M"/>
    <n v="41"/>
    <s v="Declined to Identify"/>
    <s v="Orthopedics"/>
    <b v="0"/>
    <m/>
    <x v="30"/>
    <b v="0"/>
    <x v="0"/>
    <s v="May"/>
    <x v="4"/>
    <x v="4"/>
    <s v="30-44"/>
    <s v="0-15"/>
    <n v="1"/>
    <n v="0"/>
    <n v="0"/>
    <x v="0"/>
  </r>
  <r>
    <s v="P3873"/>
    <d v="2023-09-09T19:15:00"/>
    <s v="M"/>
    <n v="14"/>
    <s v="Declined to Identify"/>
    <s v="Orthopedics"/>
    <b v="0"/>
    <m/>
    <x v="44"/>
    <b v="0"/>
    <x v="1"/>
    <s v="Sep"/>
    <x v="1"/>
    <x v="7"/>
    <s v="0-14"/>
    <s v="31-45"/>
    <n v="0"/>
    <n v="0"/>
    <n v="0"/>
    <x v="0"/>
  </r>
  <r>
    <s v="P3874"/>
    <d v="2023-07-03T20:28:00"/>
    <s v="M"/>
    <n v="7"/>
    <s v="Declined to Identify"/>
    <s v="Orthopedics"/>
    <b v="0"/>
    <m/>
    <x v="50"/>
    <b v="0"/>
    <x v="1"/>
    <s v="Jul"/>
    <x v="4"/>
    <x v="7"/>
    <s v="0-14"/>
    <s v="31-45"/>
    <n v="0"/>
    <n v="0"/>
    <n v="0"/>
    <x v="0"/>
  </r>
  <r>
    <s v="P3875"/>
    <d v="2023-08-18T02:58:00"/>
    <s v="M"/>
    <n v="11"/>
    <s v="Declined to Identify"/>
    <s v="Orthopedics"/>
    <b v="0"/>
    <m/>
    <x v="25"/>
    <b v="0"/>
    <x v="1"/>
    <s v="Aug"/>
    <x v="5"/>
    <x v="4"/>
    <s v="0-14"/>
    <s v="46-60"/>
    <n v="0"/>
    <n v="0"/>
    <n v="0"/>
    <x v="0"/>
  </r>
  <r>
    <s v="P3876"/>
    <d v="2024-10-16T01:28:00"/>
    <s v="M"/>
    <n v="49"/>
    <s v="Declined to Identify"/>
    <s v="Orthopedics"/>
    <b v="0"/>
    <m/>
    <x v="23"/>
    <b v="0"/>
    <x v="0"/>
    <s v="Oct"/>
    <x v="0"/>
    <x v="4"/>
    <s v="45-59"/>
    <s v="46-60"/>
    <n v="0"/>
    <n v="0"/>
    <n v="0"/>
    <x v="0"/>
  </r>
  <r>
    <s v="P3877"/>
    <d v="2023-07-10T22:25:00"/>
    <s v="M"/>
    <n v="36"/>
    <s v="Declined to Identify"/>
    <s v="Orthopedics"/>
    <b v="0"/>
    <m/>
    <x v="16"/>
    <b v="0"/>
    <x v="1"/>
    <s v="Jul"/>
    <x v="4"/>
    <x v="2"/>
    <s v="30-44"/>
    <s v="46-60"/>
    <n v="0"/>
    <n v="0"/>
    <n v="0"/>
    <x v="0"/>
  </r>
  <r>
    <s v="P3878"/>
    <d v="2023-07-18T01:52:00"/>
    <s v="M"/>
    <n v="56"/>
    <s v="Declined to Identify"/>
    <s v="Orthopedics"/>
    <b v="0"/>
    <m/>
    <x v="16"/>
    <b v="0"/>
    <x v="1"/>
    <s v="Jul"/>
    <x v="6"/>
    <x v="4"/>
    <s v="45-59"/>
    <s v="46-60"/>
    <n v="0"/>
    <n v="0"/>
    <n v="0"/>
    <x v="0"/>
  </r>
  <r>
    <s v="P3879"/>
    <d v="2023-10-14T14:34:00"/>
    <s v="M"/>
    <n v="40"/>
    <s v="Declined to Identify"/>
    <s v="Orthopedics"/>
    <b v="0"/>
    <m/>
    <x v="49"/>
    <b v="0"/>
    <x v="1"/>
    <s v="Oct"/>
    <x v="1"/>
    <x v="6"/>
    <s v="30-44"/>
    <s v="46-60"/>
    <n v="0"/>
    <n v="0"/>
    <n v="0"/>
    <x v="0"/>
  </r>
  <r>
    <s v="P3880"/>
    <d v="2024-04-04T06:37:00"/>
    <s v="M"/>
    <n v="70"/>
    <s v="Declined to Identify"/>
    <s v="Orthopedics"/>
    <b v="0"/>
    <n v="0"/>
    <x v="33"/>
    <b v="0"/>
    <x v="0"/>
    <s v="Apr"/>
    <x v="2"/>
    <x v="0"/>
    <s v="60-74"/>
    <s v="31-45"/>
    <n v="0"/>
    <n v="0"/>
    <n v="0"/>
    <x v="0"/>
  </r>
  <r>
    <s v="P3881"/>
    <d v="2024-07-27T05:03:00"/>
    <s v="M"/>
    <n v="73"/>
    <s v="Declined to Identify"/>
    <s v="Orthopedics"/>
    <b v="0"/>
    <n v="0"/>
    <x v="15"/>
    <b v="0"/>
    <x v="0"/>
    <s v="Jul"/>
    <x v="1"/>
    <x v="5"/>
    <s v="60-74"/>
    <s v="31-45"/>
    <n v="0"/>
    <n v="0"/>
    <n v="0"/>
    <x v="0"/>
  </r>
  <r>
    <s v="P3882"/>
    <d v="2024-08-09T00:34:00"/>
    <s v="M"/>
    <n v="60"/>
    <s v="Declined to Identify"/>
    <s v="Orthopedics"/>
    <b v="0"/>
    <n v="4"/>
    <x v="48"/>
    <b v="0"/>
    <x v="0"/>
    <s v="Aug"/>
    <x v="5"/>
    <x v="4"/>
    <s v="60-74"/>
    <s v="16-30"/>
    <n v="1"/>
    <n v="0"/>
    <n v="0"/>
    <x v="0"/>
  </r>
  <r>
    <s v="P3883"/>
    <d v="2024-01-05T20:36:00"/>
    <s v="M"/>
    <n v="9"/>
    <s v="Declined to Identify"/>
    <s v="Orthopedics"/>
    <b v="0"/>
    <n v="8"/>
    <x v="19"/>
    <b v="0"/>
    <x v="0"/>
    <s v="Jan"/>
    <x v="5"/>
    <x v="7"/>
    <s v="0-14"/>
    <s v="16-30"/>
    <n v="1"/>
    <n v="0"/>
    <n v="1"/>
    <x v="0"/>
  </r>
  <r>
    <s v="P3884"/>
    <d v="2023-06-11T19:38:00"/>
    <s v="M"/>
    <n v="69"/>
    <s v="Declined to Identify"/>
    <s v="Orthopedics"/>
    <b v="0"/>
    <n v="9"/>
    <x v="12"/>
    <b v="0"/>
    <x v="1"/>
    <s v="Jun"/>
    <x v="3"/>
    <x v="7"/>
    <s v="60-74"/>
    <s v="31-45"/>
    <n v="0"/>
    <n v="0"/>
    <n v="0"/>
    <x v="0"/>
  </r>
  <r>
    <s v="P3885"/>
    <d v="2023-07-03T12:31:00"/>
    <s v="M"/>
    <n v="62"/>
    <s v="Declined to Identify"/>
    <s v="Physiotherapy"/>
    <b v="0"/>
    <m/>
    <x v="1"/>
    <b v="0"/>
    <x v="1"/>
    <s v="Jul"/>
    <x v="4"/>
    <x v="6"/>
    <s v="60-74"/>
    <s v="16-30"/>
    <n v="1"/>
    <n v="0"/>
    <n v="0"/>
    <x v="0"/>
  </r>
  <r>
    <s v="P3886"/>
    <d v="2024-10-01T15:19:00"/>
    <s v="M"/>
    <n v="22"/>
    <s v="Declined to Identify"/>
    <s v="Physiotherapy"/>
    <b v="0"/>
    <m/>
    <x v="49"/>
    <b v="0"/>
    <x v="0"/>
    <s v="Oct"/>
    <x v="6"/>
    <x v="3"/>
    <s v="15-29"/>
    <s v="46-60"/>
    <n v="0"/>
    <n v="0"/>
    <n v="0"/>
    <x v="0"/>
  </r>
  <r>
    <s v="P3887"/>
    <d v="2024-06-26T00:19:00"/>
    <s v="M"/>
    <n v="42"/>
    <s v="Declined to Identify"/>
    <s v="Physiotherapy"/>
    <b v="0"/>
    <m/>
    <x v="33"/>
    <b v="0"/>
    <x v="0"/>
    <s v="Jun"/>
    <x v="0"/>
    <x v="4"/>
    <s v="30-44"/>
    <s v="31-45"/>
    <n v="0"/>
    <n v="0"/>
    <n v="0"/>
    <x v="0"/>
  </r>
  <r>
    <s v="P3888"/>
    <d v="2024-10-08T00:33:00"/>
    <s v="M"/>
    <n v="6"/>
    <s v="Declined to Identify"/>
    <s v="Physiotherapy"/>
    <b v="0"/>
    <m/>
    <x v="35"/>
    <b v="0"/>
    <x v="0"/>
    <s v="Oct"/>
    <x v="6"/>
    <x v="4"/>
    <s v="0-14"/>
    <s v="16-30"/>
    <n v="1"/>
    <n v="0"/>
    <n v="0"/>
    <x v="0"/>
  </r>
  <r>
    <s v="P3889"/>
    <d v="2024-03-09T09:01:00"/>
    <s v="M"/>
    <n v="30"/>
    <s v="Declined to Identify"/>
    <s v="Physiotherapy"/>
    <b v="0"/>
    <m/>
    <x v="12"/>
    <b v="0"/>
    <x v="0"/>
    <s v="Mar"/>
    <x v="1"/>
    <x v="1"/>
    <s v="30-44"/>
    <s v="31-45"/>
    <n v="0"/>
    <n v="0"/>
    <n v="0"/>
    <x v="0"/>
  </r>
  <r>
    <s v="P3890"/>
    <d v="2023-08-19T11:07:00"/>
    <s v="M"/>
    <n v="14"/>
    <s v="Declined to Identify"/>
    <s v="Physiotherapy"/>
    <b v="0"/>
    <m/>
    <x v="4"/>
    <b v="0"/>
    <x v="1"/>
    <s v="Aug"/>
    <x v="1"/>
    <x v="1"/>
    <s v="0-14"/>
    <s v="0-15"/>
    <n v="1"/>
    <n v="0"/>
    <n v="0"/>
    <x v="0"/>
  </r>
  <r>
    <s v="P3891"/>
    <d v="2024-02-21T10:10:00"/>
    <s v="M"/>
    <n v="72"/>
    <s v="Declined to Identify"/>
    <s v="Physiotherapy"/>
    <b v="0"/>
    <m/>
    <x v="13"/>
    <b v="0"/>
    <x v="0"/>
    <s v="Feb"/>
    <x v="0"/>
    <x v="1"/>
    <s v="60-74"/>
    <s v="46-60"/>
    <n v="0"/>
    <n v="0"/>
    <n v="0"/>
    <x v="0"/>
  </r>
  <r>
    <s v="P3892"/>
    <d v="2023-08-02T11:01:00"/>
    <s v="M"/>
    <n v="33"/>
    <s v="Declined to Identify"/>
    <s v="Physiotherapy"/>
    <b v="0"/>
    <m/>
    <x v="0"/>
    <b v="0"/>
    <x v="1"/>
    <s v="Aug"/>
    <x v="0"/>
    <x v="1"/>
    <s v="30-44"/>
    <s v="31-45"/>
    <n v="0"/>
    <n v="0"/>
    <n v="0"/>
    <x v="0"/>
  </r>
  <r>
    <s v="P3893"/>
    <d v="2023-06-22T03:56:00"/>
    <s v="M"/>
    <n v="49"/>
    <s v="Declined to Identify"/>
    <s v="Physiotherapy"/>
    <b v="0"/>
    <m/>
    <x v="13"/>
    <b v="0"/>
    <x v="1"/>
    <s v="Jun"/>
    <x v="2"/>
    <x v="5"/>
    <s v="45-59"/>
    <s v="46-60"/>
    <n v="0"/>
    <n v="0"/>
    <n v="0"/>
    <x v="0"/>
  </r>
  <r>
    <s v="P3894"/>
    <d v="2023-12-16T01:56:00"/>
    <s v="M"/>
    <n v="21"/>
    <s v="Declined to Identify"/>
    <s v="Physiotherapy"/>
    <b v="0"/>
    <n v="8"/>
    <x v="23"/>
    <b v="0"/>
    <x v="1"/>
    <s v="Dec"/>
    <x v="1"/>
    <x v="4"/>
    <s v="15-29"/>
    <s v="46-60"/>
    <n v="0"/>
    <n v="0"/>
    <n v="0"/>
    <x v="0"/>
  </r>
  <r>
    <s v="P3895"/>
    <d v="2024-02-13T20:36:00"/>
    <s v="M"/>
    <n v="70"/>
    <s v="Declined to Identify"/>
    <s v="Renal"/>
    <b v="0"/>
    <m/>
    <x v="7"/>
    <b v="0"/>
    <x v="0"/>
    <s v="Feb"/>
    <x v="6"/>
    <x v="7"/>
    <s v="60-74"/>
    <s v="16-30"/>
    <n v="1"/>
    <n v="0"/>
    <n v="0"/>
    <x v="0"/>
  </r>
  <r>
    <s v="P3896"/>
    <d v="2023-05-29T05:34:00"/>
    <s v="M"/>
    <n v="13"/>
    <s v="Declined to Identify"/>
    <s v="Renal"/>
    <b v="0"/>
    <m/>
    <x v="8"/>
    <b v="0"/>
    <x v="1"/>
    <s v="May"/>
    <x v="4"/>
    <x v="5"/>
    <s v="0-14"/>
    <s v="31-45"/>
    <n v="0"/>
    <n v="0"/>
    <n v="0"/>
    <x v="0"/>
  </r>
  <r>
    <s v="P3897"/>
    <d v="2024-06-13T07:17:00"/>
    <s v="M"/>
    <n v="76"/>
    <s v="Declined to Identify"/>
    <s v="Renal"/>
    <b v="0"/>
    <m/>
    <x v="47"/>
    <b v="0"/>
    <x v="0"/>
    <s v="Jun"/>
    <x v="2"/>
    <x v="0"/>
    <s v="75+"/>
    <s v="46-60"/>
    <n v="0"/>
    <n v="0"/>
    <n v="0"/>
    <x v="0"/>
  </r>
  <r>
    <s v="P3898"/>
    <d v="2023-12-13T02:44:00"/>
    <s v="M"/>
    <n v="31"/>
    <s v="Declined to Identify"/>
    <s v="Renal"/>
    <b v="0"/>
    <n v="9"/>
    <x v="39"/>
    <b v="0"/>
    <x v="1"/>
    <s v="Dec"/>
    <x v="0"/>
    <x v="4"/>
    <s v="30-44"/>
    <s v="0-15"/>
    <n v="1"/>
    <n v="0"/>
    <n v="1"/>
    <x v="0"/>
  </r>
  <r>
    <s v="P3899"/>
    <d v="2024-08-17T10:39:00"/>
    <s v="M"/>
    <n v="72"/>
    <s v="Native American/Alaska Native"/>
    <s v="Cardiology"/>
    <b v="0"/>
    <n v="6"/>
    <x v="21"/>
    <b v="0"/>
    <x v="0"/>
    <s v="Aug"/>
    <x v="1"/>
    <x v="1"/>
    <s v="60-74"/>
    <s v="46-60"/>
    <n v="0"/>
    <n v="0"/>
    <n v="0"/>
    <x v="0"/>
  </r>
  <r>
    <s v="P3900"/>
    <d v="2024-04-08T00:55:00"/>
    <s v="M"/>
    <n v="15"/>
    <s v="Native American/Alaska Native"/>
    <s v="Cardiology"/>
    <b v="0"/>
    <n v="10"/>
    <x v="35"/>
    <b v="0"/>
    <x v="0"/>
    <s v="Apr"/>
    <x v="4"/>
    <x v="4"/>
    <s v="15-29"/>
    <s v="16-30"/>
    <n v="1"/>
    <n v="0"/>
    <n v="1"/>
    <x v="0"/>
  </r>
  <r>
    <s v="P3901"/>
    <d v="2024-10-13T23:40:00"/>
    <s v="M"/>
    <n v="60"/>
    <s v="Native American/Alaska Native"/>
    <s v="General Practice"/>
    <b v="0"/>
    <m/>
    <x v="36"/>
    <b v="0"/>
    <x v="0"/>
    <s v="Oct"/>
    <x v="3"/>
    <x v="2"/>
    <s v="60-74"/>
    <s v="16-30"/>
    <n v="1"/>
    <n v="0"/>
    <n v="0"/>
    <x v="0"/>
  </r>
  <r>
    <s v="P3902"/>
    <d v="2023-11-12T05:06:00"/>
    <s v="M"/>
    <n v="49"/>
    <s v="Native American/Alaska Native"/>
    <s v="General Practice"/>
    <b v="0"/>
    <m/>
    <x v="5"/>
    <b v="0"/>
    <x v="1"/>
    <s v="Nov"/>
    <x v="3"/>
    <x v="5"/>
    <s v="45-59"/>
    <s v="46-60"/>
    <n v="0"/>
    <n v="0"/>
    <n v="0"/>
    <x v="0"/>
  </r>
  <r>
    <s v="P3903"/>
    <d v="2024-10-07T07:08:00"/>
    <s v="M"/>
    <n v="45"/>
    <s v="Native American/Alaska Native"/>
    <s v="General Practice"/>
    <b v="0"/>
    <m/>
    <x v="42"/>
    <b v="0"/>
    <x v="0"/>
    <s v="Oct"/>
    <x v="4"/>
    <x v="0"/>
    <s v="45-59"/>
    <s v="0-15"/>
    <n v="1"/>
    <n v="0"/>
    <n v="0"/>
    <x v="0"/>
  </r>
  <r>
    <s v="P3904"/>
    <d v="2024-05-03T17:59:00"/>
    <s v="M"/>
    <n v="69"/>
    <s v="Native American/Alaska Native"/>
    <s v="General Practice"/>
    <b v="0"/>
    <m/>
    <x v="20"/>
    <b v="0"/>
    <x v="0"/>
    <s v="May"/>
    <x v="5"/>
    <x v="3"/>
    <s v="60-74"/>
    <s v="16-30"/>
    <n v="1"/>
    <n v="0"/>
    <n v="0"/>
    <x v="0"/>
  </r>
  <r>
    <s v="P3905"/>
    <d v="2024-08-02T09:38:00"/>
    <s v="M"/>
    <n v="12"/>
    <s v="Native American/Alaska Native"/>
    <s v="General Practice"/>
    <b v="0"/>
    <m/>
    <x v="22"/>
    <b v="0"/>
    <x v="0"/>
    <s v="Aug"/>
    <x v="5"/>
    <x v="1"/>
    <s v="0-14"/>
    <s v="31-45"/>
    <n v="0"/>
    <n v="0"/>
    <n v="0"/>
    <x v="0"/>
  </r>
  <r>
    <s v="P3906"/>
    <d v="2023-06-03T00:07:00"/>
    <s v="M"/>
    <n v="62"/>
    <s v="Native American/Alaska Native"/>
    <s v="General Practice"/>
    <b v="0"/>
    <m/>
    <x v="42"/>
    <b v="0"/>
    <x v="1"/>
    <s v="Jun"/>
    <x v="1"/>
    <x v="4"/>
    <s v="60-74"/>
    <s v="0-15"/>
    <n v="1"/>
    <n v="0"/>
    <n v="0"/>
    <x v="0"/>
  </r>
  <r>
    <s v="P3907"/>
    <d v="2024-06-13T18:18:00"/>
    <s v="M"/>
    <n v="27"/>
    <s v="Native American/Alaska Native"/>
    <s v="General Practice"/>
    <b v="0"/>
    <m/>
    <x v="37"/>
    <b v="0"/>
    <x v="0"/>
    <s v="Jun"/>
    <x v="2"/>
    <x v="7"/>
    <s v="15-29"/>
    <s v="31-45"/>
    <n v="0"/>
    <n v="0"/>
    <n v="0"/>
    <x v="0"/>
  </r>
  <r>
    <s v="P3908"/>
    <d v="2023-04-30T04:41:00"/>
    <s v="M"/>
    <n v="36"/>
    <s v="Native American/Alaska Native"/>
    <s v="General Practice"/>
    <b v="0"/>
    <m/>
    <x v="30"/>
    <b v="0"/>
    <x v="1"/>
    <s v="Apr"/>
    <x v="3"/>
    <x v="5"/>
    <s v="30-44"/>
    <s v="0-15"/>
    <n v="1"/>
    <n v="0"/>
    <n v="0"/>
    <x v="0"/>
  </r>
  <r>
    <s v="P3909"/>
    <d v="2023-04-12T22:50:00"/>
    <s v="M"/>
    <n v="30"/>
    <s v="Native American/Alaska Native"/>
    <s v="General Practice"/>
    <b v="0"/>
    <m/>
    <x v="5"/>
    <b v="0"/>
    <x v="1"/>
    <s v="Apr"/>
    <x v="0"/>
    <x v="2"/>
    <s v="30-44"/>
    <s v="46-60"/>
    <n v="0"/>
    <n v="0"/>
    <n v="0"/>
    <x v="0"/>
  </r>
  <r>
    <s v="P3910"/>
    <d v="2023-04-11T05:14:00"/>
    <s v="M"/>
    <n v="23"/>
    <s v="Native American/Alaska Native"/>
    <s v="General Practice"/>
    <b v="0"/>
    <m/>
    <x v="14"/>
    <b v="0"/>
    <x v="1"/>
    <s v="Apr"/>
    <x v="6"/>
    <x v="5"/>
    <s v="15-29"/>
    <s v="46-60"/>
    <n v="0"/>
    <n v="0"/>
    <n v="0"/>
    <x v="0"/>
  </r>
  <r>
    <s v="P3911"/>
    <d v="2024-05-18T18:08:00"/>
    <s v="M"/>
    <n v="56"/>
    <s v="Native American/Alaska Native"/>
    <s v="General Practice"/>
    <b v="0"/>
    <m/>
    <x v="37"/>
    <b v="0"/>
    <x v="0"/>
    <s v="May"/>
    <x v="1"/>
    <x v="7"/>
    <s v="45-59"/>
    <s v="31-45"/>
    <n v="0"/>
    <n v="0"/>
    <n v="0"/>
    <x v="0"/>
  </r>
  <r>
    <s v="P3912"/>
    <d v="2023-07-15T15:06:00"/>
    <s v="M"/>
    <n v="61"/>
    <s v="Native American/Alaska Native"/>
    <s v="General Practice"/>
    <b v="0"/>
    <m/>
    <x v="50"/>
    <b v="0"/>
    <x v="1"/>
    <s v="Jul"/>
    <x v="1"/>
    <x v="3"/>
    <s v="60-74"/>
    <s v="31-45"/>
    <n v="0"/>
    <n v="0"/>
    <n v="0"/>
    <x v="0"/>
  </r>
  <r>
    <s v="P3913"/>
    <d v="2023-09-26T07:45:00"/>
    <s v="M"/>
    <n v="67"/>
    <s v="Native American/Alaska Native"/>
    <s v="General Practice"/>
    <b v="0"/>
    <m/>
    <x v="46"/>
    <b v="0"/>
    <x v="1"/>
    <s v="Sep"/>
    <x v="6"/>
    <x v="0"/>
    <s v="60-74"/>
    <s v="16-30"/>
    <n v="1"/>
    <n v="0"/>
    <n v="0"/>
    <x v="0"/>
  </r>
  <r>
    <s v="P3914"/>
    <d v="2023-12-11T13:23:00"/>
    <s v="M"/>
    <n v="61"/>
    <s v="Native American/Alaska Native"/>
    <s v="General Practice"/>
    <b v="0"/>
    <m/>
    <x v="45"/>
    <b v="0"/>
    <x v="1"/>
    <s v="Dec"/>
    <x v="4"/>
    <x v="6"/>
    <s v="60-74"/>
    <s v="16-30"/>
    <n v="1"/>
    <n v="0"/>
    <n v="0"/>
    <x v="0"/>
  </r>
  <r>
    <s v="P3915"/>
    <d v="2024-06-07T09:41:00"/>
    <s v="M"/>
    <n v="65"/>
    <s v="Native American/Alaska Native"/>
    <s v="General Practice"/>
    <b v="0"/>
    <m/>
    <x v="9"/>
    <b v="0"/>
    <x v="0"/>
    <s v="Jun"/>
    <x v="5"/>
    <x v="1"/>
    <s v="60-74"/>
    <s v="46-60"/>
    <n v="0"/>
    <n v="0"/>
    <n v="0"/>
    <x v="0"/>
  </r>
  <r>
    <s v="P3916"/>
    <d v="2023-07-12T20:36:00"/>
    <s v="M"/>
    <n v="2"/>
    <s v="Native American/Alaska Native"/>
    <s v="General Practice"/>
    <b v="0"/>
    <n v="0"/>
    <x v="41"/>
    <b v="0"/>
    <x v="1"/>
    <s v="Jul"/>
    <x v="0"/>
    <x v="7"/>
    <s v="0-14"/>
    <s v="16-30"/>
    <n v="1"/>
    <n v="0"/>
    <n v="0"/>
    <x v="0"/>
  </r>
  <r>
    <s v="P3917"/>
    <d v="2023-07-23T10:21:00"/>
    <s v="M"/>
    <n v="49"/>
    <s v="Native American/Alaska Native"/>
    <s v="General Practice"/>
    <b v="0"/>
    <n v="2"/>
    <x v="8"/>
    <b v="0"/>
    <x v="1"/>
    <s v="Jul"/>
    <x v="3"/>
    <x v="1"/>
    <s v="45-59"/>
    <s v="31-45"/>
    <n v="0"/>
    <n v="0"/>
    <n v="0"/>
    <x v="0"/>
  </r>
  <r>
    <s v="P3918"/>
    <d v="2024-07-08T07:37:00"/>
    <s v="M"/>
    <n v="51"/>
    <s v="Native American/Alaska Native"/>
    <s v="General Practice"/>
    <b v="0"/>
    <n v="3"/>
    <x v="3"/>
    <b v="0"/>
    <x v="0"/>
    <s v="Jul"/>
    <x v="4"/>
    <x v="0"/>
    <s v="45-59"/>
    <s v="31-45"/>
    <n v="0"/>
    <n v="0"/>
    <n v="0"/>
    <x v="0"/>
  </r>
  <r>
    <s v="P3919"/>
    <d v="2023-05-18T17:11:00"/>
    <s v="M"/>
    <n v="37"/>
    <s v="Native American/Alaska Native"/>
    <s v="General Practice"/>
    <b v="0"/>
    <n v="3"/>
    <x v="20"/>
    <b v="0"/>
    <x v="1"/>
    <s v="May"/>
    <x v="2"/>
    <x v="3"/>
    <s v="30-44"/>
    <s v="16-30"/>
    <n v="1"/>
    <n v="0"/>
    <n v="0"/>
    <x v="0"/>
  </r>
  <r>
    <s v="P3920"/>
    <d v="2023-10-30T00:20:00"/>
    <s v="M"/>
    <n v="48"/>
    <s v="Native American/Alaska Native"/>
    <s v="General Practice"/>
    <b v="0"/>
    <n v="4"/>
    <x v="46"/>
    <b v="0"/>
    <x v="1"/>
    <s v="Oct"/>
    <x v="4"/>
    <x v="4"/>
    <s v="45-59"/>
    <s v="16-30"/>
    <n v="1"/>
    <n v="0"/>
    <n v="0"/>
    <x v="0"/>
  </r>
  <r>
    <s v="P3921"/>
    <d v="2023-10-07T06:44:00"/>
    <s v="M"/>
    <n v="9"/>
    <s v="Native American/Alaska Native"/>
    <s v="General Practice"/>
    <b v="0"/>
    <n v="5"/>
    <x v="32"/>
    <b v="0"/>
    <x v="1"/>
    <s v="Oct"/>
    <x v="1"/>
    <x v="0"/>
    <s v="0-14"/>
    <s v="46-60"/>
    <n v="0"/>
    <n v="0"/>
    <n v="0"/>
    <x v="0"/>
  </r>
  <r>
    <s v="P3922"/>
    <d v="2023-11-03T08:54:00"/>
    <s v="M"/>
    <n v="42"/>
    <s v="Native American/Alaska Native"/>
    <s v="General Practice"/>
    <b v="0"/>
    <n v="8"/>
    <x v="49"/>
    <b v="0"/>
    <x v="1"/>
    <s v="Nov"/>
    <x v="5"/>
    <x v="0"/>
    <s v="30-44"/>
    <s v="46-60"/>
    <n v="0"/>
    <n v="0"/>
    <n v="0"/>
    <x v="0"/>
  </r>
  <r>
    <s v="P3923"/>
    <d v="2024-02-06T06:31:00"/>
    <s v="M"/>
    <n v="45"/>
    <s v="Native American/Alaska Native"/>
    <s v="General Practice"/>
    <b v="0"/>
    <n v="9"/>
    <x v="22"/>
    <b v="0"/>
    <x v="0"/>
    <s v="Feb"/>
    <x v="6"/>
    <x v="0"/>
    <s v="45-59"/>
    <s v="31-45"/>
    <n v="0"/>
    <n v="0"/>
    <n v="0"/>
    <x v="0"/>
  </r>
  <r>
    <s v="P3924"/>
    <d v="2024-07-23T23:29:00"/>
    <s v="M"/>
    <n v="3"/>
    <s v="Native American/Alaska Native"/>
    <s v="General Practice"/>
    <b v="0"/>
    <n v="10"/>
    <x v="38"/>
    <b v="0"/>
    <x v="0"/>
    <s v="Jul"/>
    <x v="6"/>
    <x v="2"/>
    <s v="0-14"/>
    <s v="0-15"/>
    <n v="1"/>
    <n v="0"/>
    <n v="1"/>
    <x v="0"/>
  </r>
  <r>
    <s v="P3925"/>
    <d v="2023-05-31T17:24:00"/>
    <s v="M"/>
    <n v="74"/>
    <s v="Native American/Alaska Native"/>
    <s v="General Practice"/>
    <b v="0"/>
    <n v="10"/>
    <x v="49"/>
    <b v="0"/>
    <x v="1"/>
    <s v="May"/>
    <x v="0"/>
    <x v="3"/>
    <s v="60-74"/>
    <s v="46-60"/>
    <n v="0"/>
    <n v="0"/>
    <n v="0"/>
    <x v="0"/>
  </r>
  <r>
    <s v="P3926"/>
    <d v="2023-06-06T11:53:00"/>
    <s v="M"/>
    <n v="77"/>
    <s v="Native American/Alaska Native"/>
    <s v="Neurology"/>
    <b v="0"/>
    <m/>
    <x v="12"/>
    <b v="0"/>
    <x v="1"/>
    <s v="Jun"/>
    <x v="6"/>
    <x v="1"/>
    <s v="75+"/>
    <s v="31-45"/>
    <n v="0"/>
    <n v="0"/>
    <n v="0"/>
    <x v="0"/>
  </r>
  <r>
    <s v="P3927"/>
    <d v="2023-04-30T04:19:00"/>
    <s v="M"/>
    <n v="4"/>
    <s v="Native American/Alaska Native"/>
    <s v="Neurology"/>
    <b v="0"/>
    <m/>
    <x v="1"/>
    <b v="0"/>
    <x v="1"/>
    <s v="Apr"/>
    <x v="3"/>
    <x v="5"/>
    <s v="0-14"/>
    <s v="16-30"/>
    <n v="1"/>
    <n v="0"/>
    <n v="0"/>
    <x v="0"/>
  </r>
  <r>
    <s v="P3928"/>
    <d v="2023-10-11T17:34:00"/>
    <s v="M"/>
    <n v="14"/>
    <s v="Native American/Alaska Native"/>
    <s v="None"/>
    <b v="0"/>
    <m/>
    <x v="35"/>
    <b v="0"/>
    <x v="1"/>
    <s v="Oct"/>
    <x v="0"/>
    <x v="3"/>
    <s v="0-14"/>
    <s v="16-30"/>
    <n v="1"/>
    <n v="0"/>
    <n v="0"/>
    <x v="0"/>
  </r>
  <r>
    <s v="P3929"/>
    <d v="2023-11-19T07:44:00"/>
    <s v="M"/>
    <n v="29"/>
    <s v="Native American/Alaska Native"/>
    <s v="None"/>
    <b v="0"/>
    <m/>
    <x v="45"/>
    <b v="0"/>
    <x v="1"/>
    <s v="Nov"/>
    <x v="3"/>
    <x v="0"/>
    <s v="15-29"/>
    <s v="16-30"/>
    <n v="1"/>
    <n v="0"/>
    <n v="0"/>
    <x v="0"/>
  </r>
  <r>
    <s v="P3930"/>
    <d v="2023-11-23T10:30:00"/>
    <s v="M"/>
    <n v="49"/>
    <s v="Native American/Alaska Native"/>
    <s v="None"/>
    <b v="0"/>
    <m/>
    <x v="45"/>
    <b v="0"/>
    <x v="1"/>
    <s v="Nov"/>
    <x v="2"/>
    <x v="1"/>
    <s v="45-59"/>
    <s v="16-30"/>
    <n v="1"/>
    <n v="0"/>
    <n v="0"/>
    <x v="0"/>
  </r>
  <r>
    <s v="P3931"/>
    <d v="2024-09-20T03:41:00"/>
    <s v="M"/>
    <n v="12"/>
    <s v="Native American/Alaska Native"/>
    <s v="None"/>
    <b v="0"/>
    <m/>
    <x v="43"/>
    <b v="0"/>
    <x v="0"/>
    <s v="Sep"/>
    <x v="5"/>
    <x v="5"/>
    <s v="0-14"/>
    <s v="46-60"/>
    <n v="0"/>
    <n v="0"/>
    <n v="0"/>
    <x v="0"/>
  </r>
  <r>
    <s v="P3932"/>
    <d v="2024-10-04T07:58:00"/>
    <s v="M"/>
    <n v="58"/>
    <s v="Native American/Alaska Native"/>
    <s v="None"/>
    <b v="0"/>
    <m/>
    <x v="47"/>
    <b v="0"/>
    <x v="0"/>
    <s v="Oct"/>
    <x v="5"/>
    <x v="0"/>
    <s v="45-59"/>
    <s v="46-60"/>
    <n v="0"/>
    <n v="0"/>
    <n v="0"/>
    <x v="0"/>
  </r>
  <r>
    <s v="P3933"/>
    <d v="2023-06-29T21:32:00"/>
    <s v="M"/>
    <n v="71"/>
    <s v="Native American/Alaska Native"/>
    <s v="None"/>
    <b v="0"/>
    <m/>
    <x v="47"/>
    <b v="0"/>
    <x v="1"/>
    <s v="Jun"/>
    <x v="2"/>
    <x v="2"/>
    <s v="60-74"/>
    <s v="46-60"/>
    <n v="0"/>
    <n v="0"/>
    <n v="0"/>
    <x v="0"/>
  </r>
  <r>
    <s v="P3934"/>
    <d v="2023-12-16T17:01:00"/>
    <s v="M"/>
    <n v="45"/>
    <s v="Native American/Alaska Native"/>
    <s v="None"/>
    <b v="0"/>
    <m/>
    <x v="4"/>
    <b v="0"/>
    <x v="1"/>
    <s v="Dec"/>
    <x v="1"/>
    <x v="3"/>
    <s v="45-59"/>
    <s v="0-15"/>
    <n v="1"/>
    <n v="0"/>
    <n v="0"/>
    <x v="0"/>
  </r>
  <r>
    <s v="P3935"/>
    <d v="2024-08-07T10:51:00"/>
    <s v="M"/>
    <n v="23"/>
    <s v="Native American/Alaska Native"/>
    <s v="None"/>
    <b v="0"/>
    <m/>
    <x v="48"/>
    <b v="0"/>
    <x v="0"/>
    <s v="Aug"/>
    <x v="0"/>
    <x v="1"/>
    <s v="15-29"/>
    <s v="16-30"/>
    <n v="1"/>
    <n v="0"/>
    <n v="0"/>
    <x v="0"/>
  </r>
  <r>
    <s v="P3936"/>
    <d v="2023-11-15T04:52:00"/>
    <s v="M"/>
    <n v="50"/>
    <s v="Native American/Alaska Native"/>
    <s v="None"/>
    <b v="0"/>
    <m/>
    <x v="45"/>
    <b v="0"/>
    <x v="1"/>
    <s v="Nov"/>
    <x v="0"/>
    <x v="5"/>
    <s v="45-59"/>
    <s v="16-30"/>
    <n v="1"/>
    <n v="0"/>
    <n v="0"/>
    <x v="0"/>
  </r>
  <r>
    <s v="P3937"/>
    <d v="2023-05-08T13:38:00"/>
    <s v="M"/>
    <n v="66"/>
    <s v="Native American/Alaska Native"/>
    <s v="None"/>
    <b v="0"/>
    <m/>
    <x v="29"/>
    <b v="0"/>
    <x v="1"/>
    <s v="May"/>
    <x v="4"/>
    <x v="6"/>
    <s v="60-74"/>
    <s v="16-30"/>
    <n v="1"/>
    <n v="0"/>
    <n v="0"/>
    <x v="0"/>
  </r>
  <r>
    <s v="P3938"/>
    <d v="2024-03-24T08:20:00"/>
    <s v="M"/>
    <n v="68"/>
    <s v="Native American/Alaska Native"/>
    <s v="None"/>
    <b v="0"/>
    <m/>
    <x v="29"/>
    <b v="0"/>
    <x v="0"/>
    <s v="Mar"/>
    <x v="3"/>
    <x v="0"/>
    <s v="60-74"/>
    <s v="16-30"/>
    <n v="1"/>
    <n v="0"/>
    <n v="0"/>
    <x v="0"/>
  </r>
  <r>
    <s v="P3939"/>
    <d v="2023-07-04T13:44:00"/>
    <s v="M"/>
    <n v="35"/>
    <s v="Native American/Alaska Native"/>
    <s v="None"/>
    <b v="0"/>
    <m/>
    <x v="19"/>
    <b v="0"/>
    <x v="1"/>
    <s v="Jul"/>
    <x v="6"/>
    <x v="6"/>
    <s v="30-44"/>
    <s v="16-30"/>
    <n v="1"/>
    <n v="0"/>
    <n v="0"/>
    <x v="0"/>
  </r>
  <r>
    <s v="P3940"/>
    <d v="2024-02-08T22:10:00"/>
    <s v="M"/>
    <n v="69"/>
    <s v="Native American/Alaska Native"/>
    <s v="None"/>
    <b v="0"/>
    <m/>
    <x v="40"/>
    <b v="0"/>
    <x v="0"/>
    <s v="Feb"/>
    <x v="2"/>
    <x v="2"/>
    <s v="60-74"/>
    <s v="31-45"/>
    <n v="0"/>
    <n v="0"/>
    <n v="0"/>
    <x v="0"/>
  </r>
  <r>
    <s v="P3941"/>
    <d v="2024-04-29T19:12:00"/>
    <s v="M"/>
    <n v="20"/>
    <s v="Native American/Alaska Native"/>
    <s v="None"/>
    <b v="0"/>
    <m/>
    <x v="17"/>
    <b v="0"/>
    <x v="0"/>
    <s v="Apr"/>
    <x v="4"/>
    <x v="7"/>
    <s v="15-29"/>
    <s v="31-45"/>
    <n v="0"/>
    <n v="0"/>
    <n v="0"/>
    <x v="0"/>
  </r>
  <r>
    <s v="P3942"/>
    <d v="2024-02-27T04:29:00"/>
    <s v="M"/>
    <n v="67"/>
    <s v="Native American/Alaska Native"/>
    <s v="None"/>
    <b v="0"/>
    <m/>
    <x v="20"/>
    <b v="0"/>
    <x v="0"/>
    <s v="Feb"/>
    <x v="6"/>
    <x v="5"/>
    <s v="60-74"/>
    <s v="16-30"/>
    <n v="1"/>
    <n v="0"/>
    <n v="0"/>
    <x v="0"/>
  </r>
  <r>
    <s v="P3943"/>
    <d v="2023-10-17T11:01:00"/>
    <s v="M"/>
    <n v="8"/>
    <s v="Native American/Alaska Native"/>
    <s v="None"/>
    <b v="0"/>
    <m/>
    <x v="37"/>
    <b v="0"/>
    <x v="1"/>
    <s v="Oct"/>
    <x v="6"/>
    <x v="1"/>
    <s v="0-14"/>
    <s v="31-45"/>
    <n v="0"/>
    <n v="0"/>
    <n v="0"/>
    <x v="0"/>
  </r>
  <r>
    <s v="P3944"/>
    <d v="2024-07-28T22:17:00"/>
    <s v="M"/>
    <n v="42"/>
    <s v="Native American/Alaska Native"/>
    <s v="None"/>
    <b v="0"/>
    <m/>
    <x v="16"/>
    <b v="0"/>
    <x v="0"/>
    <s v="Jul"/>
    <x v="3"/>
    <x v="2"/>
    <s v="30-44"/>
    <s v="46-60"/>
    <n v="0"/>
    <n v="0"/>
    <n v="0"/>
    <x v="0"/>
  </r>
  <r>
    <s v="P3945"/>
    <d v="2023-08-20T01:13:00"/>
    <s v="M"/>
    <n v="43"/>
    <s v="Native American/Alaska Native"/>
    <s v="None"/>
    <b v="0"/>
    <m/>
    <x v="49"/>
    <b v="0"/>
    <x v="1"/>
    <s v="Aug"/>
    <x v="3"/>
    <x v="4"/>
    <s v="30-44"/>
    <s v="46-60"/>
    <n v="0"/>
    <n v="0"/>
    <n v="0"/>
    <x v="0"/>
  </r>
  <r>
    <s v="P3946"/>
    <d v="2024-07-29T10:01:00"/>
    <s v="M"/>
    <n v="73"/>
    <s v="Native American/Alaska Native"/>
    <s v="None"/>
    <b v="0"/>
    <m/>
    <x v="9"/>
    <b v="0"/>
    <x v="0"/>
    <s v="Jul"/>
    <x v="4"/>
    <x v="1"/>
    <s v="60-74"/>
    <s v="46-60"/>
    <n v="0"/>
    <n v="0"/>
    <n v="0"/>
    <x v="0"/>
  </r>
  <r>
    <s v="P3947"/>
    <d v="2024-03-10T23:29:00"/>
    <s v="M"/>
    <n v="18"/>
    <s v="Native American/Alaska Native"/>
    <s v="None"/>
    <b v="0"/>
    <m/>
    <x v="21"/>
    <b v="0"/>
    <x v="0"/>
    <s v="Mar"/>
    <x v="3"/>
    <x v="2"/>
    <s v="15-29"/>
    <s v="46-60"/>
    <n v="0"/>
    <n v="0"/>
    <n v="0"/>
    <x v="0"/>
  </r>
  <r>
    <s v="P3948"/>
    <d v="2023-08-21T12:30:00"/>
    <s v="M"/>
    <n v="13"/>
    <s v="Native American/Alaska Native"/>
    <s v="None"/>
    <b v="0"/>
    <m/>
    <x v="43"/>
    <b v="0"/>
    <x v="1"/>
    <s v="Aug"/>
    <x v="4"/>
    <x v="6"/>
    <s v="0-14"/>
    <s v="46-60"/>
    <n v="0"/>
    <n v="0"/>
    <n v="0"/>
    <x v="0"/>
  </r>
  <r>
    <s v="P3949"/>
    <d v="2024-08-31T02:30:00"/>
    <s v="M"/>
    <n v="75"/>
    <s v="Native American/Alaska Native"/>
    <s v="None"/>
    <b v="0"/>
    <m/>
    <x v="42"/>
    <b v="0"/>
    <x v="0"/>
    <s v="Aug"/>
    <x v="1"/>
    <x v="4"/>
    <s v="75+"/>
    <s v="0-15"/>
    <n v="1"/>
    <n v="0"/>
    <n v="0"/>
    <x v="0"/>
  </r>
  <r>
    <s v="P3950"/>
    <d v="2023-07-10T22:40:00"/>
    <s v="M"/>
    <n v="39"/>
    <s v="Native American/Alaska Native"/>
    <s v="None"/>
    <b v="0"/>
    <m/>
    <x v="1"/>
    <b v="0"/>
    <x v="1"/>
    <s v="Jul"/>
    <x v="4"/>
    <x v="2"/>
    <s v="30-44"/>
    <s v="16-30"/>
    <n v="1"/>
    <n v="0"/>
    <n v="0"/>
    <x v="0"/>
  </r>
  <r>
    <s v="P3951"/>
    <d v="2024-06-30T09:56:00"/>
    <s v="M"/>
    <n v="31"/>
    <s v="Native American/Alaska Native"/>
    <s v="None"/>
    <b v="0"/>
    <m/>
    <x v="10"/>
    <b v="0"/>
    <x v="0"/>
    <s v="Jun"/>
    <x v="3"/>
    <x v="1"/>
    <s v="30-44"/>
    <s v="31-45"/>
    <n v="0"/>
    <n v="0"/>
    <n v="0"/>
    <x v="0"/>
  </r>
  <r>
    <s v="P3952"/>
    <d v="2023-04-28T13:15:00"/>
    <s v="M"/>
    <n v="40"/>
    <s v="Native American/Alaska Native"/>
    <s v="None"/>
    <b v="0"/>
    <m/>
    <x v="7"/>
    <b v="0"/>
    <x v="1"/>
    <s v="Apr"/>
    <x v="5"/>
    <x v="6"/>
    <s v="30-44"/>
    <s v="16-30"/>
    <n v="1"/>
    <n v="0"/>
    <n v="0"/>
    <x v="0"/>
  </r>
  <r>
    <s v="P3953"/>
    <d v="2024-05-06T18:17:00"/>
    <s v="M"/>
    <n v="7"/>
    <s v="Native American/Alaska Native"/>
    <s v="None"/>
    <b v="0"/>
    <m/>
    <x v="26"/>
    <b v="0"/>
    <x v="0"/>
    <s v="May"/>
    <x v="4"/>
    <x v="7"/>
    <s v="0-14"/>
    <s v="31-45"/>
    <n v="0"/>
    <n v="0"/>
    <n v="0"/>
    <x v="0"/>
  </r>
  <r>
    <s v="P3954"/>
    <d v="2024-03-10T16:52:00"/>
    <s v="M"/>
    <n v="26"/>
    <s v="Native American/Alaska Native"/>
    <s v="None"/>
    <b v="0"/>
    <m/>
    <x v="6"/>
    <b v="0"/>
    <x v="0"/>
    <s v="Mar"/>
    <x v="3"/>
    <x v="3"/>
    <s v="15-29"/>
    <s v="31-45"/>
    <n v="0"/>
    <n v="0"/>
    <n v="0"/>
    <x v="0"/>
  </r>
  <r>
    <s v="P3955"/>
    <d v="2024-04-25T09:39:00"/>
    <s v="M"/>
    <n v="18"/>
    <s v="Native American/Alaska Native"/>
    <s v="None"/>
    <b v="0"/>
    <m/>
    <x v="18"/>
    <b v="0"/>
    <x v="0"/>
    <s v="Apr"/>
    <x v="2"/>
    <x v="1"/>
    <s v="15-29"/>
    <s v="16-30"/>
    <n v="1"/>
    <n v="0"/>
    <n v="0"/>
    <x v="0"/>
  </r>
  <r>
    <s v="P3956"/>
    <d v="2024-01-08T22:22:00"/>
    <s v="M"/>
    <n v="61"/>
    <s v="Native American/Alaska Native"/>
    <s v="None"/>
    <b v="0"/>
    <m/>
    <x v="25"/>
    <b v="0"/>
    <x v="0"/>
    <s v="Jan"/>
    <x v="4"/>
    <x v="2"/>
    <s v="60-74"/>
    <s v="46-60"/>
    <n v="0"/>
    <n v="0"/>
    <n v="0"/>
    <x v="0"/>
  </r>
  <r>
    <s v="P3957"/>
    <d v="2023-10-06T08:58:00"/>
    <s v="M"/>
    <n v="30"/>
    <s v="Native American/Alaska Native"/>
    <s v="None"/>
    <b v="0"/>
    <m/>
    <x v="21"/>
    <b v="0"/>
    <x v="1"/>
    <s v="Oct"/>
    <x v="5"/>
    <x v="0"/>
    <s v="30-44"/>
    <s v="46-60"/>
    <n v="0"/>
    <n v="0"/>
    <n v="0"/>
    <x v="0"/>
  </r>
  <r>
    <s v="P3958"/>
    <d v="2024-02-25T12:45:00"/>
    <s v="M"/>
    <n v="58"/>
    <s v="Native American/Alaska Native"/>
    <s v="None"/>
    <b v="0"/>
    <m/>
    <x v="15"/>
    <b v="0"/>
    <x v="0"/>
    <s v="Feb"/>
    <x v="3"/>
    <x v="6"/>
    <s v="45-59"/>
    <s v="31-45"/>
    <n v="0"/>
    <n v="0"/>
    <n v="0"/>
    <x v="0"/>
  </r>
  <r>
    <s v="P3959"/>
    <d v="2023-12-07T11:15:00"/>
    <s v="M"/>
    <n v="26"/>
    <s v="Native American/Alaska Native"/>
    <s v="None"/>
    <b v="0"/>
    <m/>
    <x v="13"/>
    <b v="0"/>
    <x v="1"/>
    <s v="Dec"/>
    <x v="2"/>
    <x v="1"/>
    <s v="15-29"/>
    <s v="46-60"/>
    <n v="0"/>
    <n v="0"/>
    <n v="0"/>
    <x v="0"/>
  </r>
  <r>
    <s v="P3960"/>
    <d v="2024-01-05T04:14:00"/>
    <s v="M"/>
    <n v="16"/>
    <s v="Native American/Alaska Native"/>
    <s v="None"/>
    <b v="0"/>
    <m/>
    <x v="24"/>
    <b v="0"/>
    <x v="0"/>
    <s v="Jan"/>
    <x v="5"/>
    <x v="5"/>
    <s v="15-29"/>
    <s v="16-30"/>
    <n v="1"/>
    <n v="0"/>
    <n v="0"/>
    <x v="0"/>
  </r>
  <r>
    <s v="P3961"/>
    <d v="2024-09-20T03:05:00"/>
    <s v="M"/>
    <n v="22"/>
    <s v="Native American/Alaska Native"/>
    <s v="None"/>
    <b v="0"/>
    <m/>
    <x v="44"/>
    <b v="0"/>
    <x v="0"/>
    <s v="Sep"/>
    <x v="5"/>
    <x v="5"/>
    <s v="15-29"/>
    <s v="31-45"/>
    <n v="0"/>
    <n v="0"/>
    <n v="0"/>
    <x v="0"/>
  </r>
  <r>
    <s v="P3962"/>
    <d v="2024-04-16T04:51:00"/>
    <s v="M"/>
    <n v="69"/>
    <s v="Native American/Alaska Native"/>
    <s v="None"/>
    <b v="0"/>
    <m/>
    <x v="21"/>
    <b v="0"/>
    <x v="0"/>
    <s v="Apr"/>
    <x v="6"/>
    <x v="5"/>
    <s v="60-74"/>
    <s v="46-60"/>
    <n v="0"/>
    <n v="0"/>
    <n v="0"/>
    <x v="0"/>
  </r>
  <r>
    <s v="P3963"/>
    <d v="2024-03-28T03:47:00"/>
    <s v="M"/>
    <n v="19"/>
    <s v="Native American/Alaska Native"/>
    <s v="None"/>
    <b v="0"/>
    <m/>
    <x v="38"/>
    <b v="0"/>
    <x v="0"/>
    <s v="Mar"/>
    <x v="2"/>
    <x v="5"/>
    <s v="15-29"/>
    <s v="0-15"/>
    <n v="1"/>
    <n v="0"/>
    <n v="0"/>
    <x v="0"/>
  </r>
  <r>
    <s v="P3964"/>
    <d v="2023-10-20T15:11:00"/>
    <s v="M"/>
    <n v="44"/>
    <s v="Native American/Alaska Native"/>
    <s v="None"/>
    <b v="0"/>
    <m/>
    <x v="32"/>
    <b v="0"/>
    <x v="1"/>
    <s v="Oct"/>
    <x v="5"/>
    <x v="3"/>
    <s v="30-44"/>
    <s v="46-60"/>
    <n v="0"/>
    <n v="0"/>
    <n v="0"/>
    <x v="0"/>
  </r>
  <r>
    <s v="P3965"/>
    <d v="2024-08-04T00:33:00"/>
    <s v="M"/>
    <n v="78"/>
    <s v="Native American/Alaska Native"/>
    <s v="None"/>
    <b v="0"/>
    <m/>
    <x v="6"/>
    <b v="0"/>
    <x v="0"/>
    <s v="Aug"/>
    <x v="3"/>
    <x v="4"/>
    <s v="75+"/>
    <s v="31-45"/>
    <n v="0"/>
    <n v="0"/>
    <n v="0"/>
    <x v="0"/>
  </r>
  <r>
    <s v="P3966"/>
    <d v="2023-07-14T22:10:00"/>
    <s v="M"/>
    <n v="15"/>
    <s v="Native American/Alaska Native"/>
    <s v="None"/>
    <b v="0"/>
    <m/>
    <x v="22"/>
    <b v="0"/>
    <x v="1"/>
    <s v="Jul"/>
    <x v="5"/>
    <x v="2"/>
    <s v="15-29"/>
    <s v="31-45"/>
    <n v="0"/>
    <n v="0"/>
    <n v="0"/>
    <x v="0"/>
  </r>
  <r>
    <s v="P3967"/>
    <d v="2023-04-15T10:05:00"/>
    <s v="M"/>
    <n v="78"/>
    <s v="Native American/Alaska Native"/>
    <s v="None"/>
    <b v="0"/>
    <m/>
    <x v="32"/>
    <b v="0"/>
    <x v="1"/>
    <s v="Apr"/>
    <x v="1"/>
    <x v="1"/>
    <s v="75+"/>
    <s v="46-60"/>
    <n v="0"/>
    <n v="0"/>
    <n v="0"/>
    <x v="0"/>
  </r>
  <r>
    <s v="P3968"/>
    <d v="2024-03-16T05:02:00"/>
    <s v="M"/>
    <n v="67"/>
    <s v="Native American/Alaska Native"/>
    <s v="None"/>
    <b v="0"/>
    <m/>
    <x v="47"/>
    <b v="0"/>
    <x v="0"/>
    <s v="Mar"/>
    <x v="1"/>
    <x v="5"/>
    <s v="60-74"/>
    <s v="46-60"/>
    <n v="0"/>
    <n v="0"/>
    <n v="0"/>
    <x v="0"/>
  </r>
  <r>
    <s v="P3969"/>
    <d v="2024-03-03T13:46:00"/>
    <s v="M"/>
    <n v="5"/>
    <s v="Native American/Alaska Native"/>
    <s v="None"/>
    <b v="0"/>
    <m/>
    <x v="27"/>
    <b v="0"/>
    <x v="0"/>
    <s v="Mar"/>
    <x v="3"/>
    <x v="6"/>
    <s v="0-14"/>
    <s v="46-60"/>
    <n v="0"/>
    <n v="0"/>
    <n v="0"/>
    <x v="0"/>
  </r>
  <r>
    <s v="P3970"/>
    <d v="2024-07-26T06:02:00"/>
    <s v="M"/>
    <n v="50"/>
    <s v="Native American/Alaska Native"/>
    <s v="None"/>
    <b v="0"/>
    <m/>
    <x v="39"/>
    <b v="0"/>
    <x v="0"/>
    <s v="Jul"/>
    <x v="5"/>
    <x v="0"/>
    <s v="45-59"/>
    <s v="0-15"/>
    <n v="1"/>
    <n v="0"/>
    <n v="0"/>
    <x v="0"/>
  </r>
  <r>
    <s v="P3971"/>
    <d v="2023-09-01T15:11:00"/>
    <s v="M"/>
    <n v="48"/>
    <s v="Native American/Alaska Native"/>
    <s v="None"/>
    <b v="0"/>
    <m/>
    <x v="50"/>
    <b v="0"/>
    <x v="1"/>
    <s v="Sep"/>
    <x v="5"/>
    <x v="3"/>
    <s v="45-59"/>
    <s v="31-45"/>
    <n v="0"/>
    <n v="0"/>
    <n v="0"/>
    <x v="0"/>
  </r>
  <r>
    <s v="P3972"/>
    <d v="2024-08-30T18:14:00"/>
    <s v="M"/>
    <n v="36"/>
    <s v="Native American/Alaska Native"/>
    <s v="None"/>
    <b v="0"/>
    <m/>
    <x v="30"/>
    <b v="0"/>
    <x v="0"/>
    <s v="Aug"/>
    <x v="5"/>
    <x v="7"/>
    <s v="30-44"/>
    <s v="0-15"/>
    <n v="1"/>
    <n v="0"/>
    <n v="0"/>
    <x v="0"/>
  </r>
  <r>
    <s v="P3973"/>
    <d v="2024-08-12T12:40:00"/>
    <s v="M"/>
    <n v="59"/>
    <s v="Native American/Alaska Native"/>
    <s v="None"/>
    <b v="0"/>
    <n v="0"/>
    <x v="46"/>
    <b v="0"/>
    <x v="0"/>
    <s v="Aug"/>
    <x v="4"/>
    <x v="6"/>
    <s v="45-59"/>
    <s v="16-30"/>
    <n v="1"/>
    <n v="0"/>
    <n v="0"/>
    <x v="0"/>
  </r>
  <r>
    <s v="P3974"/>
    <d v="2024-01-14T16:30:00"/>
    <s v="M"/>
    <n v="70"/>
    <s v="Native American/Alaska Native"/>
    <s v="None"/>
    <b v="0"/>
    <n v="0"/>
    <x v="46"/>
    <b v="0"/>
    <x v="0"/>
    <s v="Jan"/>
    <x v="3"/>
    <x v="3"/>
    <s v="60-74"/>
    <s v="16-30"/>
    <n v="1"/>
    <n v="0"/>
    <n v="0"/>
    <x v="0"/>
  </r>
  <r>
    <s v="P3975"/>
    <d v="2023-05-08T00:58:00"/>
    <s v="M"/>
    <n v="41"/>
    <s v="Native American/Alaska Native"/>
    <s v="None"/>
    <b v="0"/>
    <n v="1"/>
    <x v="44"/>
    <b v="0"/>
    <x v="1"/>
    <s v="May"/>
    <x v="4"/>
    <x v="4"/>
    <s v="30-44"/>
    <s v="31-45"/>
    <n v="0"/>
    <n v="0"/>
    <n v="0"/>
    <x v="0"/>
  </r>
  <r>
    <s v="P3976"/>
    <d v="2024-02-23T06:42:00"/>
    <s v="M"/>
    <n v="59"/>
    <s v="Native American/Alaska Native"/>
    <s v="None"/>
    <b v="0"/>
    <n v="2"/>
    <x v="6"/>
    <b v="0"/>
    <x v="0"/>
    <s v="Feb"/>
    <x v="5"/>
    <x v="0"/>
    <s v="45-59"/>
    <s v="31-45"/>
    <n v="0"/>
    <n v="0"/>
    <n v="0"/>
    <x v="0"/>
  </r>
  <r>
    <s v="P3977"/>
    <d v="2024-04-19T09:30:00"/>
    <s v="M"/>
    <n v="26"/>
    <s v="Native American/Alaska Native"/>
    <s v="None"/>
    <b v="0"/>
    <n v="3"/>
    <x v="4"/>
    <b v="0"/>
    <x v="0"/>
    <s v="Apr"/>
    <x v="5"/>
    <x v="1"/>
    <s v="15-29"/>
    <s v="0-15"/>
    <n v="1"/>
    <n v="0"/>
    <n v="0"/>
    <x v="0"/>
  </r>
  <r>
    <s v="P3978"/>
    <d v="2024-05-09T01:59:00"/>
    <s v="M"/>
    <n v="33"/>
    <s v="Native American/Alaska Native"/>
    <s v="None"/>
    <b v="0"/>
    <n v="3"/>
    <x v="22"/>
    <b v="0"/>
    <x v="0"/>
    <s v="May"/>
    <x v="2"/>
    <x v="4"/>
    <s v="30-44"/>
    <s v="31-45"/>
    <n v="0"/>
    <n v="0"/>
    <n v="0"/>
    <x v="0"/>
  </r>
  <r>
    <s v="P3979"/>
    <d v="2023-09-07T12:24:00"/>
    <s v="M"/>
    <n v="58"/>
    <s v="Native American/Alaska Native"/>
    <s v="None"/>
    <b v="0"/>
    <n v="4"/>
    <x v="11"/>
    <b v="0"/>
    <x v="1"/>
    <s v="Sep"/>
    <x v="2"/>
    <x v="6"/>
    <s v="45-59"/>
    <s v="46-60"/>
    <n v="0"/>
    <n v="0"/>
    <n v="0"/>
    <x v="0"/>
  </r>
  <r>
    <s v="P3980"/>
    <d v="2023-07-24T23:30:00"/>
    <s v="M"/>
    <n v="13"/>
    <s v="Native American/Alaska Native"/>
    <s v="None"/>
    <b v="0"/>
    <n v="4"/>
    <x v="27"/>
    <b v="0"/>
    <x v="1"/>
    <s v="Jul"/>
    <x v="4"/>
    <x v="2"/>
    <s v="0-14"/>
    <s v="46-60"/>
    <n v="0"/>
    <n v="0"/>
    <n v="0"/>
    <x v="0"/>
  </r>
  <r>
    <s v="P3981"/>
    <d v="2024-10-22T16:34:00"/>
    <s v="M"/>
    <n v="18"/>
    <s v="Native American/Alaska Native"/>
    <s v="None"/>
    <b v="0"/>
    <n v="5"/>
    <x v="25"/>
    <b v="0"/>
    <x v="0"/>
    <s v="Oct"/>
    <x v="6"/>
    <x v="3"/>
    <s v="15-29"/>
    <s v="46-60"/>
    <n v="0"/>
    <n v="0"/>
    <n v="0"/>
    <x v="0"/>
  </r>
  <r>
    <s v="P3982"/>
    <d v="2024-06-09T08:51:00"/>
    <s v="M"/>
    <n v="70"/>
    <s v="Native American/Alaska Native"/>
    <s v="None"/>
    <b v="0"/>
    <n v="5"/>
    <x v="26"/>
    <b v="0"/>
    <x v="0"/>
    <s v="Jun"/>
    <x v="3"/>
    <x v="0"/>
    <s v="60-74"/>
    <s v="31-45"/>
    <n v="0"/>
    <n v="0"/>
    <n v="0"/>
    <x v="0"/>
  </r>
  <r>
    <s v="P3983"/>
    <d v="2023-04-14T18:21:00"/>
    <s v="M"/>
    <n v="12"/>
    <s v="Native American/Alaska Native"/>
    <s v="None"/>
    <b v="0"/>
    <n v="5"/>
    <x v="26"/>
    <b v="0"/>
    <x v="1"/>
    <s v="Apr"/>
    <x v="5"/>
    <x v="7"/>
    <s v="0-14"/>
    <s v="31-45"/>
    <n v="0"/>
    <n v="0"/>
    <n v="0"/>
    <x v="0"/>
  </r>
  <r>
    <s v="P3984"/>
    <d v="2023-11-19T04:51:00"/>
    <s v="M"/>
    <n v="27"/>
    <s v="Native American/Alaska Native"/>
    <s v="None"/>
    <b v="0"/>
    <n v="7"/>
    <x v="48"/>
    <b v="0"/>
    <x v="1"/>
    <s v="Nov"/>
    <x v="3"/>
    <x v="5"/>
    <s v="15-29"/>
    <s v="16-30"/>
    <n v="1"/>
    <n v="0"/>
    <n v="1"/>
    <x v="0"/>
  </r>
  <r>
    <s v="P3985"/>
    <d v="2023-07-23T10:17:00"/>
    <s v="M"/>
    <n v="48"/>
    <s v="Native American/Alaska Native"/>
    <s v="None"/>
    <b v="0"/>
    <n v="7"/>
    <x v="33"/>
    <b v="0"/>
    <x v="1"/>
    <s v="Jul"/>
    <x v="3"/>
    <x v="1"/>
    <s v="45-59"/>
    <s v="31-45"/>
    <n v="0"/>
    <n v="0"/>
    <n v="0"/>
    <x v="0"/>
  </r>
  <r>
    <s v="P3986"/>
    <d v="2023-05-06T12:14:00"/>
    <s v="M"/>
    <n v="4"/>
    <s v="Native American/Alaska Native"/>
    <s v="None"/>
    <b v="0"/>
    <n v="8"/>
    <x v="37"/>
    <b v="0"/>
    <x v="1"/>
    <s v="May"/>
    <x v="1"/>
    <x v="6"/>
    <s v="0-14"/>
    <s v="31-45"/>
    <n v="0"/>
    <n v="0"/>
    <n v="0"/>
    <x v="0"/>
  </r>
  <r>
    <s v="P3987"/>
    <d v="2023-08-23T15:30:00"/>
    <s v="M"/>
    <n v="8"/>
    <s v="Native American/Alaska Native"/>
    <s v="None"/>
    <b v="0"/>
    <n v="8"/>
    <x v="49"/>
    <b v="0"/>
    <x v="1"/>
    <s v="Aug"/>
    <x v="0"/>
    <x v="3"/>
    <s v="0-14"/>
    <s v="46-60"/>
    <n v="0"/>
    <n v="0"/>
    <n v="0"/>
    <x v="0"/>
  </r>
  <r>
    <s v="P3988"/>
    <d v="2024-01-25T10:19:00"/>
    <s v="M"/>
    <n v="35"/>
    <s v="Native American/Alaska Native"/>
    <s v="None"/>
    <b v="0"/>
    <n v="9"/>
    <x v="9"/>
    <b v="0"/>
    <x v="0"/>
    <s v="Jan"/>
    <x v="2"/>
    <x v="1"/>
    <s v="30-44"/>
    <s v="46-60"/>
    <n v="0"/>
    <n v="0"/>
    <n v="0"/>
    <x v="0"/>
  </r>
  <r>
    <s v="P3989"/>
    <d v="2023-11-09T03:59:00"/>
    <s v="M"/>
    <n v="62"/>
    <s v="Native American/Alaska Native"/>
    <s v="Orthopedics"/>
    <b v="0"/>
    <m/>
    <x v="14"/>
    <b v="0"/>
    <x v="1"/>
    <s v="Nov"/>
    <x v="2"/>
    <x v="5"/>
    <s v="60-74"/>
    <s v="46-60"/>
    <n v="0"/>
    <n v="0"/>
    <n v="0"/>
    <x v="0"/>
  </r>
  <r>
    <s v="P3990"/>
    <d v="2023-07-27T15:05:00"/>
    <s v="M"/>
    <n v="29"/>
    <s v="Native American/Alaska Native"/>
    <s v="Orthopedics"/>
    <b v="0"/>
    <m/>
    <x v="18"/>
    <b v="0"/>
    <x v="1"/>
    <s v="Jul"/>
    <x v="2"/>
    <x v="3"/>
    <s v="15-29"/>
    <s v="16-30"/>
    <n v="1"/>
    <n v="0"/>
    <n v="0"/>
    <x v="0"/>
  </r>
  <r>
    <s v="P3991"/>
    <d v="2024-08-09T03:12:00"/>
    <s v="M"/>
    <n v="74"/>
    <s v="Native American/Alaska Native"/>
    <s v="Orthopedics"/>
    <b v="0"/>
    <m/>
    <x v="27"/>
    <b v="0"/>
    <x v="0"/>
    <s v="Aug"/>
    <x v="5"/>
    <x v="5"/>
    <s v="60-74"/>
    <s v="46-60"/>
    <n v="0"/>
    <n v="0"/>
    <n v="0"/>
    <x v="0"/>
  </r>
  <r>
    <s v="P3992"/>
    <d v="2024-03-06T07:40:00"/>
    <s v="M"/>
    <n v="69"/>
    <s v="Native American/Alaska Native"/>
    <s v="Orthopedics"/>
    <b v="0"/>
    <m/>
    <x v="3"/>
    <b v="0"/>
    <x v="0"/>
    <s v="Mar"/>
    <x v="0"/>
    <x v="0"/>
    <s v="60-74"/>
    <s v="31-45"/>
    <n v="0"/>
    <n v="0"/>
    <n v="0"/>
    <x v="0"/>
  </r>
  <r>
    <s v="P3993"/>
    <d v="2024-04-09T17:45:00"/>
    <s v="M"/>
    <n v="60"/>
    <s v="Native American/Alaska Native"/>
    <s v="Orthopedics"/>
    <b v="0"/>
    <m/>
    <x v="13"/>
    <b v="0"/>
    <x v="0"/>
    <s v="Apr"/>
    <x v="6"/>
    <x v="3"/>
    <s v="60-74"/>
    <s v="46-60"/>
    <n v="0"/>
    <n v="0"/>
    <n v="0"/>
    <x v="0"/>
  </r>
  <r>
    <s v="P3994"/>
    <d v="2024-01-03T04:38:00"/>
    <s v="M"/>
    <n v="16"/>
    <s v="Native American/Alaska Native"/>
    <s v="Orthopedics"/>
    <b v="0"/>
    <m/>
    <x v="24"/>
    <b v="0"/>
    <x v="0"/>
    <s v="Jan"/>
    <x v="0"/>
    <x v="5"/>
    <s v="15-29"/>
    <s v="16-30"/>
    <n v="1"/>
    <n v="0"/>
    <n v="0"/>
    <x v="0"/>
  </r>
  <r>
    <s v="P3995"/>
    <d v="2024-01-04T03:07:00"/>
    <s v="M"/>
    <n v="27"/>
    <s v="Native American/Alaska Native"/>
    <s v="Orthopedics"/>
    <b v="0"/>
    <m/>
    <x v="11"/>
    <b v="0"/>
    <x v="0"/>
    <s v="Jan"/>
    <x v="2"/>
    <x v="5"/>
    <s v="15-29"/>
    <s v="46-60"/>
    <n v="0"/>
    <n v="0"/>
    <n v="0"/>
    <x v="0"/>
  </r>
  <r>
    <s v="P3996"/>
    <d v="2024-08-04T19:52:00"/>
    <s v="M"/>
    <n v="28"/>
    <s v="Native American/Alaska Native"/>
    <s v="Orthopedics"/>
    <b v="0"/>
    <n v="0"/>
    <x v="17"/>
    <b v="0"/>
    <x v="0"/>
    <s v="Aug"/>
    <x v="3"/>
    <x v="7"/>
    <s v="15-29"/>
    <s v="31-45"/>
    <n v="0"/>
    <n v="0"/>
    <n v="0"/>
    <x v="0"/>
  </r>
  <r>
    <s v="P3997"/>
    <d v="2023-12-26T01:11:00"/>
    <s v="M"/>
    <n v="16"/>
    <s v="Native American/Alaska Native"/>
    <s v="Orthopedics"/>
    <b v="0"/>
    <n v="8"/>
    <x v="18"/>
    <b v="0"/>
    <x v="1"/>
    <s v="Dec"/>
    <x v="6"/>
    <x v="4"/>
    <s v="15-29"/>
    <s v="16-30"/>
    <n v="1"/>
    <n v="0"/>
    <n v="1"/>
    <x v="0"/>
  </r>
  <r>
    <s v="P3998"/>
    <d v="2024-02-16T22:59:00"/>
    <s v="M"/>
    <n v="73"/>
    <s v="Native American/Alaska Native"/>
    <s v="Physiotherapy"/>
    <b v="0"/>
    <m/>
    <x v="12"/>
    <b v="0"/>
    <x v="0"/>
    <s v="Feb"/>
    <x v="5"/>
    <x v="2"/>
    <s v="60-74"/>
    <s v="31-45"/>
    <n v="0"/>
    <n v="0"/>
    <n v="0"/>
    <x v="0"/>
  </r>
  <r>
    <s v="P3999"/>
    <d v="2024-01-10T09:15:00"/>
    <s v="M"/>
    <n v="63"/>
    <s v="Native American/Alaska Native"/>
    <s v="Renal"/>
    <b v="0"/>
    <m/>
    <x v="4"/>
    <b v="0"/>
    <x v="0"/>
    <s v="Jan"/>
    <x v="0"/>
    <x v="1"/>
    <s v="60-74"/>
    <s v="0-15"/>
    <n v="1"/>
    <n v="0"/>
    <n v="0"/>
    <x v="0"/>
  </r>
  <r>
    <s v="P4000"/>
    <d v="2024-04-24T23:12:00"/>
    <s v="M"/>
    <n v="70"/>
    <s v="Pacific Islander"/>
    <s v="Cardiology"/>
    <b v="0"/>
    <m/>
    <x v="43"/>
    <b v="0"/>
    <x v="0"/>
    <s v="Apr"/>
    <x v="0"/>
    <x v="2"/>
    <s v="60-74"/>
    <s v="46-60"/>
    <n v="0"/>
    <n v="0"/>
    <n v="0"/>
    <x v="0"/>
  </r>
  <r>
    <s v="P4001"/>
    <d v="2023-08-12T21:30:00"/>
    <s v="M"/>
    <n v="74"/>
    <s v="Pacific Islander"/>
    <s v="Cardiology"/>
    <b v="0"/>
    <m/>
    <x v="35"/>
    <b v="0"/>
    <x v="1"/>
    <s v="Aug"/>
    <x v="1"/>
    <x v="2"/>
    <s v="60-74"/>
    <s v="16-30"/>
    <n v="1"/>
    <n v="0"/>
    <n v="0"/>
    <x v="0"/>
  </r>
  <r>
    <s v="P4002"/>
    <d v="2024-07-31T22:00:00"/>
    <s v="M"/>
    <n v="7"/>
    <s v="Pacific Islander"/>
    <s v="Cardiology"/>
    <b v="0"/>
    <m/>
    <x v="13"/>
    <b v="0"/>
    <x v="0"/>
    <s v="Jul"/>
    <x v="0"/>
    <x v="2"/>
    <s v="0-14"/>
    <s v="46-60"/>
    <n v="0"/>
    <n v="0"/>
    <n v="0"/>
    <x v="0"/>
  </r>
  <r>
    <s v="P4003"/>
    <d v="2023-04-28T18:16:00"/>
    <s v="M"/>
    <n v="28"/>
    <s v="Pacific Islander"/>
    <s v="Cardiology"/>
    <b v="0"/>
    <m/>
    <x v="7"/>
    <b v="0"/>
    <x v="1"/>
    <s v="Apr"/>
    <x v="5"/>
    <x v="7"/>
    <s v="15-29"/>
    <s v="16-30"/>
    <n v="1"/>
    <n v="0"/>
    <n v="0"/>
    <x v="0"/>
  </r>
  <r>
    <s v="P4004"/>
    <d v="2024-02-20T22:12:00"/>
    <s v="M"/>
    <n v="6"/>
    <s v="Pacific Islander"/>
    <s v="Cardiology"/>
    <b v="0"/>
    <m/>
    <x v="11"/>
    <b v="0"/>
    <x v="0"/>
    <s v="Feb"/>
    <x v="6"/>
    <x v="2"/>
    <s v="0-14"/>
    <s v="46-60"/>
    <n v="0"/>
    <n v="0"/>
    <n v="0"/>
    <x v="0"/>
  </r>
  <r>
    <s v="P4005"/>
    <d v="2023-08-26T12:28:00"/>
    <s v="M"/>
    <n v="6"/>
    <s v="Pacific Islander"/>
    <s v="Gastroenterology"/>
    <b v="0"/>
    <m/>
    <x v="32"/>
    <b v="0"/>
    <x v="1"/>
    <s v="Aug"/>
    <x v="1"/>
    <x v="6"/>
    <s v="0-14"/>
    <s v="46-60"/>
    <n v="0"/>
    <n v="0"/>
    <n v="0"/>
    <x v="0"/>
  </r>
  <r>
    <s v="P4006"/>
    <d v="2023-05-27T06:41:00"/>
    <s v="M"/>
    <n v="38"/>
    <s v="Pacific Islander"/>
    <s v="Gastroenterology"/>
    <b v="0"/>
    <n v="10"/>
    <x v="13"/>
    <b v="0"/>
    <x v="1"/>
    <s v="May"/>
    <x v="1"/>
    <x v="0"/>
    <s v="30-44"/>
    <s v="46-60"/>
    <n v="0"/>
    <n v="0"/>
    <n v="0"/>
    <x v="0"/>
  </r>
  <r>
    <s v="P4007"/>
    <d v="2024-05-08T08:30:00"/>
    <s v="M"/>
    <n v="19"/>
    <s v="Pacific Islander"/>
    <s v="Gastroenterology"/>
    <b v="0"/>
    <n v="10"/>
    <x v="43"/>
    <b v="0"/>
    <x v="0"/>
    <s v="May"/>
    <x v="0"/>
    <x v="0"/>
    <s v="15-29"/>
    <s v="46-60"/>
    <n v="0"/>
    <n v="0"/>
    <n v="0"/>
    <x v="0"/>
  </r>
  <r>
    <s v="P4008"/>
    <d v="2023-05-09T09:39:00"/>
    <s v="M"/>
    <n v="76"/>
    <s v="Pacific Islander"/>
    <s v="General Practice"/>
    <b v="0"/>
    <m/>
    <x v="10"/>
    <b v="0"/>
    <x v="1"/>
    <s v="May"/>
    <x v="6"/>
    <x v="1"/>
    <s v="75+"/>
    <s v="31-45"/>
    <n v="0"/>
    <n v="0"/>
    <n v="0"/>
    <x v="0"/>
  </r>
  <r>
    <s v="P4009"/>
    <d v="2024-01-06T19:29:00"/>
    <s v="M"/>
    <n v="5"/>
    <s v="Pacific Islander"/>
    <s v="General Practice"/>
    <b v="0"/>
    <m/>
    <x v="20"/>
    <b v="0"/>
    <x v="0"/>
    <s v="Jan"/>
    <x v="1"/>
    <x v="7"/>
    <s v="0-14"/>
    <s v="16-30"/>
    <n v="1"/>
    <n v="0"/>
    <n v="0"/>
    <x v="0"/>
  </r>
  <r>
    <s v="P4010"/>
    <d v="2023-10-03T21:44:00"/>
    <s v="M"/>
    <n v="42"/>
    <s v="Pacific Islander"/>
    <s v="General Practice"/>
    <b v="0"/>
    <m/>
    <x v="36"/>
    <b v="0"/>
    <x v="1"/>
    <s v="Oct"/>
    <x v="6"/>
    <x v="2"/>
    <s v="30-44"/>
    <s v="16-30"/>
    <n v="1"/>
    <n v="0"/>
    <n v="0"/>
    <x v="0"/>
  </r>
  <r>
    <s v="P4011"/>
    <d v="2024-09-04T05:58:00"/>
    <s v="M"/>
    <n v="62"/>
    <s v="Pacific Islander"/>
    <s v="General Practice"/>
    <b v="0"/>
    <m/>
    <x v="48"/>
    <b v="0"/>
    <x v="0"/>
    <s v="Sep"/>
    <x v="0"/>
    <x v="5"/>
    <s v="60-74"/>
    <s v="16-30"/>
    <n v="1"/>
    <n v="0"/>
    <n v="0"/>
    <x v="0"/>
  </r>
  <r>
    <s v="P4012"/>
    <d v="2024-01-17T23:43:00"/>
    <s v="M"/>
    <n v="55"/>
    <s v="Pacific Islander"/>
    <s v="General Practice"/>
    <b v="0"/>
    <m/>
    <x v="8"/>
    <b v="0"/>
    <x v="0"/>
    <s v="Jan"/>
    <x v="0"/>
    <x v="2"/>
    <s v="45-59"/>
    <s v="31-45"/>
    <n v="0"/>
    <n v="0"/>
    <n v="0"/>
    <x v="0"/>
  </r>
  <r>
    <s v="P4013"/>
    <d v="2024-09-11T16:41:00"/>
    <s v="M"/>
    <n v="38"/>
    <s v="Pacific Islander"/>
    <s v="General Practice"/>
    <b v="0"/>
    <m/>
    <x v="42"/>
    <b v="0"/>
    <x v="0"/>
    <s v="Sep"/>
    <x v="0"/>
    <x v="3"/>
    <s v="30-44"/>
    <s v="0-15"/>
    <n v="1"/>
    <n v="0"/>
    <n v="0"/>
    <x v="0"/>
  </r>
  <r>
    <s v="P4014"/>
    <d v="2023-04-16T01:52:00"/>
    <s v="M"/>
    <n v="11"/>
    <s v="Pacific Islander"/>
    <s v="General Practice"/>
    <b v="0"/>
    <m/>
    <x v="40"/>
    <b v="0"/>
    <x v="1"/>
    <s v="Apr"/>
    <x v="3"/>
    <x v="4"/>
    <s v="0-14"/>
    <s v="31-45"/>
    <n v="0"/>
    <n v="0"/>
    <n v="0"/>
    <x v="0"/>
  </r>
  <r>
    <s v="P4015"/>
    <d v="2023-09-17T07:06:00"/>
    <s v="M"/>
    <n v="5"/>
    <s v="Pacific Islander"/>
    <s v="General Practice"/>
    <b v="0"/>
    <m/>
    <x v="5"/>
    <b v="0"/>
    <x v="1"/>
    <s v="Sep"/>
    <x v="3"/>
    <x v="0"/>
    <s v="0-14"/>
    <s v="46-60"/>
    <n v="0"/>
    <n v="0"/>
    <n v="0"/>
    <x v="0"/>
  </r>
  <r>
    <s v="P4016"/>
    <d v="2023-11-17T22:34:00"/>
    <s v="M"/>
    <n v="19"/>
    <s v="Pacific Islander"/>
    <s v="General Practice"/>
    <b v="0"/>
    <m/>
    <x v="37"/>
    <b v="0"/>
    <x v="1"/>
    <s v="Nov"/>
    <x v="5"/>
    <x v="2"/>
    <s v="15-29"/>
    <s v="31-45"/>
    <n v="0"/>
    <n v="0"/>
    <n v="0"/>
    <x v="0"/>
  </r>
  <r>
    <s v="P4017"/>
    <d v="2024-08-07T11:17:00"/>
    <s v="M"/>
    <n v="14"/>
    <s v="Pacific Islander"/>
    <s v="General Practice"/>
    <b v="0"/>
    <m/>
    <x v="4"/>
    <b v="0"/>
    <x v="0"/>
    <s v="Aug"/>
    <x v="0"/>
    <x v="1"/>
    <s v="0-14"/>
    <s v="0-15"/>
    <n v="1"/>
    <n v="0"/>
    <n v="0"/>
    <x v="0"/>
  </r>
  <r>
    <s v="P4018"/>
    <d v="2023-12-04T01:08:00"/>
    <s v="M"/>
    <n v="73"/>
    <s v="Pacific Islander"/>
    <s v="General Practice"/>
    <b v="0"/>
    <m/>
    <x v="46"/>
    <b v="0"/>
    <x v="1"/>
    <s v="Dec"/>
    <x v="4"/>
    <x v="4"/>
    <s v="60-74"/>
    <s v="16-30"/>
    <n v="1"/>
    <n v="0"/>
    <n v="0"/>
    <x v="0"/>
  </r>
  <r>
    <s v="P4019"/>
    <d v="2023-12-27T03:01:00"/>
    <s v="M"/>
    <n v="52"/>
    <s v="Pacific Islander"/>
    <s v="General Practice"/>
    <b v="0"/>
    <m/>
    <x v="17"/>
    <b v="0"/>
    <x v="1"/>
    <s v="Dec"/>
    <x v="0"/>
    <x v="5"/>
    <s v="45-59"/>
    <s v="31-45"/>
    <n v="0"/>
    <n v="0"/>
    <n v="0"/>
    <x v="0"/>
  </r>
  <r>
    <s v="P4020"/>
    <d v="2024-05-21T09:15:00"/>
    <s v="M"/>
    <n v="57"/>
    <s v="Pacific Islander"/>
    <s v="General Practice"/>
    <b v="0"/>
    <m/>
    <x v="10"/>
    <b v="0"/>
    <x v="0"/>
    <s v="May"/>
    <x v="6"/>
    <x v="1"/>
    <s v="45-59"/>
    <s v="31-45"/>
    <n v="0"/>
    <n v="0"/>
    <n v="0"/>
    <x v="0"/>
  </r>
  <r>
    <s v="P4021"/>
    <d v="2023-08-31T16:32:00"/>
    <s v="M"/>
    <n v="44"/>
    <s v="Pacific Islander"/>
    <s v="General Practice"/>
    <b v="0"/>
    <m/>
    <x v="40"/>
    <b v="0"/>
    <x v="1"/>
    <s v="Aug"/>
    <x v="2"/>
    <x v="3"/>
    <s v="30-44"/>
    <s v="31-45"/>
    <n v="0"/>
    <n v="0"/>
    <n v="0"/>
    <x v="0"/>
  </r>
  <r>
    <s v="P4022"/>
    <d v="2024-08-05T05:13:00"/>
    <s v="M"/>
    <n v="18"/>
    <s v="Pacific Islander"/>
    <s v="General Practice"/>
    <b v="0"/>
    <m/>
    <x v="30"/>
    <b v="0"/>
    <x v="0"/>
    <s v="Aug"/>
    <x v="4"/>
    <x v="5"/>
    <s v="15-29"/>
    <s v="0-15"/>
    <n v="1"/>
    <n v="0"/>
    <n v="0"/>
    <x v="0"/>
  </r>
  <r>
    <s v="P4023"/>
    <d v="2023-04-05T15:08:00"/>
    <s v="M"/>
    <n v="76"/>
    <s v="Pacific Islander"/>
    <s v="General Practice"/>
    <b v="0"/>
    <m/>
    <x v="1"/>
    <b v="0"/>
    <x v="1"/>
    <s v="Apr"/>
    <x v="0"/>
    <x v="3"/>
    <s v="75+"/>
    <s v="16-30"/>
    <n v="1"/>
    <n v="0"/>
    <n v="0"/>
    <x v="0"/>
  </r>
  <r>
    <s v="P4024"/>
    <d v="2024-10-03T11:19:00"/>
    <s v="M"/>
    <n v="42"/>
    <s v="Pacific Islander"/>
    <s v="General Practice"/>
    <b v="0"/>
    <m/>
    <x v="32"/>
    <b v="0"/>
    <x v="0"/>
    <s v="Oct"/>
    <x v="2"/>
    <x v="1"/>
    <s v="30-44"/>
    <s v="46-60"/>
    <n v="0"/>
    <n v="0"/>
    <n v="0"/>
    <x v="0"/>
  </r>
  <r>
    <s v="P4025"/>
    <d v="2024-03-24T15:43:00"/>
    <s v="M"/>
    <n v="13"/>
    <s v="Pacific Islander"/>
    <s v="General Practice"/>
    <b v="0"/>
    <m/>
    <x v="29"/>
    <b v="0"/>
    <x v="0"/>
    <s v="Mar"/>
    <x v="3"/>
    <x v="3"/>
    <s v="0-14"/>
    <s v="16-30"/>
    <n v="1"/>
    <n v="0"/>
    <n v="0"/>
    <x v="0"/>
  </r>
  <r>
    <s v="P4026"/>
    <d v="2023-12-21T13:57:00"/>
    <s v="M"/>
    <n v="79"/>
    <s v="Pacific Islander"/>
    <s v="General Practice"/>
    <b v="0"/>
    <m/>
    <x v="17"/>
    <b v="0"/>
    <x v="1"/>
    <s v="Dec"/>
    <x v="2"/>
    <x v="6"/>
    <s v="75+"/>
    <s v="31-45"/>
    <n v="0"/>
    <n v="0"/>
    <n v="0"/>
    <x v="0"/>
  </r>
  <r>
    <s v="P4027"/>
    <d v="2024-10-05T23:08:00"/>
    <s v="M"/>
    <n v="41"/>
    <s v="Pacific Islander"/>
    <s v="General Practice"/>
    <b v="0"/>
    <m/>
    <x v="16"/>
    <b v="0"/>
    <x v="0"/>
    <s v="Oct"/>
    <x v="1"/>
    <x v="2"/>
    <s v="30-44"/>
    <s v="46-60"/>
    <n v="0"/>
    <n v="0"/>
    <n v="0"/>
    <x v="0"/>
  </r>
  <r>
    <s v="P4028"/>
    <d v="2023-11-14T13:59:00"/>
    <s v="M"/>
    <n v="26"/>
    <s v="Pacific Islander"/>
    <s v="General Practice"/>
    <b v="0"/>
    <m/>
    <x v="16"/>
    <b v="0"/>
    <x v="1"/>
    <s v="Nov"/>
    <x v="6"/>
    <x v="6"/>
    <s v="15-29"/>
    <s v="46-60"/>
    <n v="0"/>
    <n v="0"/>
    <n v="0"/>
    <x v="0"/>
  </r>
  <r>
    <s v="P4029"/>
    <d v="2023-12-23T07:56:00"/>
    <s v="M"/>
    <n v="31"/>
    <s v="Pacific Islander"/>
    <s v="General Practice"/>
    <b v="0"/>
    <n v="0"/>
    <x v="38"/>
    <b v="0"/>
    <x v="1"/>
    <s v="Dec"/>
    <x v="1"/>
    <x v="0"/>
    <s v="30-44"/>
    <s v="0-15"/>
    <n v="1"/>
    <n v="0"/>
    <n v="0"/>
    <x v="0"/>
  </r>
  <r>
    <s v="P4030"/>
    <d v="2023-07-19T10:30:00"/>
    <s v="M"/>
    <n v="77"/>
    <s v="Pacific Islander"/>
    <s v="General Practice"/>
    <b v="0"/>
    <n v="3"/>
    <x v="29"/>
    <b v="0"/>
    <x v="1"/>
    <s v="Jul"/>
    <x v="0"/>
    <x v="1"/>
    <s v="75+"/>
    <s v="16-30"/>
    <n v="1"/>
    <n v="0"/>
    <n v="0"/>
    <x v="0"/>
  </r>
  <r>
    <s v="P4031"/>
    <d v="2023-09-12T18:36:00"/>
    <s v="M"/>
    <n v="72"/>
    <s v="Pacific Islander"/>
    <s v="General Practice"/>
    <b v="0"/>
    <n v="3"/>
    <x v="50"/>
    <b v="0"/>
    <x v="1"/>
    <s v="Sep"/>
    <x v="6"/>
    <x v="7"/>
    <s v="60-74"/>
    <s v="31-45"/>
    <n v="0"/>
    <n v="0"/>
    <n v="0"/>
    <x v="0"/>
  </r>
  <r>
    <s v="P4032"/>
    <d v="2024-03-02T03:50:00"/>
    <s v="M"/>
    <n v="51"/>
    <s v="Pacific Islander"/>
    <s v="General Practice"/>
    <b v="0"/>
    <n v="4"/>
    <x v="17"/>
    <b v="0"/>
    <x v="0"/>
    <s v="Mar"/>
    <x v="1"/>
    <x v="5"/>
    <s v="45-59"/>
    <s v="31-45"/>
    <n v="0"/>
    <n v="0"/>
    <n v="0"/>
    <x v="0"/>
  </r>
  <r>
    <s v="P4033"/>
    <d v="2024-02-18T23:33:00"/>
    <s v="M"/>
    <n v="27"/>
    <s v="Pacific Islander"/>
    <s v="General Practice"/>
    <b v="0"/>
    <n v="6"/>
    <x v="18"/>
    <b v="0"/>
    <x v="0"/>
    <s v="Feb"/>
    <x v="3"/>
    <x v="2"/>
    <s v="15-29"/>
    <s v="16-30"/>
    <n v="1"/>
    <n v="0"/>
    <n v="0"/>
    <x v="0"/>
  </r>
  <r>
    <s v="P4034"/>
    <d v="2024-04-09T20:19:00"/>
    <s v="M"/>
    <n v="64"/>
    <s v="Pacific Islander"/>
    <s v="General Practice"/>
    <b v="0"/>
    <n v="7"/>
    <x v="0"/>
    <b v="0"/>
    <x v="0"/>
    <s v="Apr"/>
    <x v="6"/>
    <x v="7"/>
    <s v="60-74"/>
    <s v="31-45"/>
    <n v="0"/>
    <n v="0"/>
    <n v="0"/>
    <x v="0"/>
  </r>
  <r>
    <s v="P4035"/>
    <d v="2023-11-29T23:00:00"/>
    <s v="M"/>
    <n v="46"/>
    <s v="Pacific Islander"/>
    <s v="General Practice"/>
    <b v="0"/>
    <n v="9"/>
    <x v="23"/>
    <b v="0"/>
    <x v="1"/>
    <s v="Nov"/>
    <x v="0"/>
    <x v="2"/>
    <s v="45-59"/>
    <s v="46-60"/>
    <n v="0"/>
    <n v="0"/>
    <n v="0"/>
    <x v="0"/>
  </r>
  <r>
    <s v="P4036"/>
    <d v="2024-08-01T00:25:00"/>
    <s v="M"/>
    <n v="78"/>
    <s v="Pacific Islander"/>
    <s v="General Practice"/>
    <b v="0"/>
    <n v="9"/>
    <x v="44"/>
    <b v="0"/>
    <x v="0"/>
    <s v="Aug"/>
    <x v="2"/>
    <x v="4"/>
    <s v="75+"/>
    <s v="31-45"/>
    <n v="0"/>
    <n v="0"/>
    <n v="0"/>
    <x v="0"/>
  </r>
  <r>
    <s v="P4037"/>
    <d v="2023-05-05T01:49:00"/>
    <s v="M"/>
    <n v="27"/>
    <s v="Pacific Islander"/>
    <s v="Neurology"/>
    <b v="0"/>
    <m/>
    <x v="45"/>
    <b v="0"/>
    <x v="1"/>
    <s v="May"/>
    <x v="5"/>
    <x v="4"/>
    <s v="15-29"/>
    <s v="16-30"/>
    <n v="1"/>
    <n v="0"/>
    <n v="0"/>
    <x v="0"/>
  </r>
  <r>
    <s v="P4038"/>
    <d v="2023-09-04T16:31:00"/>
    <s v="M"/>
    <n v="13"/>
    <s v="Pacific Islander"/>
    <s v="Neurology"/>
    <b v="0"/>
    <m/>
    <x v="3"/>
    <b v="0"/>
    <x v="1"/>
    <s v="Sep"/>
    <x v="4"/>
    <x v="3"/>
    <s v="0-14"/>
    <s v="31-45"/>
    <n v="0"/>
    <n v="0"/>
    <n v="0"/>
    <x v="0"/>
  </r>
  <r>
    <s v="P4039"/>
    <d v="2023-10-11T08:23:00"/>
    <s v="M"/>
    <n v="79"/>
    <s v="Pacific Islander"/>
    <s v="Neurology"/>
    <b v="0"/>
    <m/>
    <x v="38"/>
    <b v="0"/>
    <x v="1"/>
    <s v="Oct"/>
    <x v="0"/>
    <x v="0"/>
    <s v="75+"/>
    <s v="0-15"/>
    <n v="1"/>
    <n v="0"/>
    <n v="0"/>
    <x v="0"/>
  </r>
  <r>
    <s v="P4040"/>
    <d v="2024-03-26T05:32:00"/>
    <s v="M"/>
    <n v="33"/>
    <s v="Pacific Islander"/>
    <s v="None"/>
    <b v="0"/>
    <m/>
    <x v="34"/>
    <b v="0"/>
    <x v="0"/>
    <s v="Mar"/>
    <x v="6"/>
    <x v="5"/>
    <s v="30-44"/>
    <s v="0-15"/>
    <n v="1"/>
    <n v="0"/>
    <n v="0"/>
    <x v="0"/>
  </r>
  <r>
    <s v="P4041"/>
    <d v="2023-06-01T13:23:00"/>
    <s v="M"/>
    <n v="67"/>
    <s v="Pacific Islander"/>
    <s v="None"/>
    <b v="0"/>
    <m/>
    <x v="0"/>
    <b v="0"/>
    <x v="1"/>
    <s v="Jun"/>
    <x v="2"/>
    <x v="6"/>
    <s v="60-74"/>
    <s v="31-45"/>
    <n v="0"/>
    <n v="0"/>
    <n v="0"/>
    <x v="0"/>
  </r>
  <r>
    <s v="P4042"/>
    <d v="2024-10-25T19:58:00"/>
    <s v="M"/>
    <n v="78"/>
    <s v="Pacific Islander"/>
    <s v="None"/>
    <b v="0"/>
    <m/>
    <x v="0"/>
    <b v="0"/>
    <x v="0"/>
    <s v="Oct"/>
    <x v="5"/>
    <x v="7"/>
    <s v="75+"/>
    <s v="31-45"/>
    <n v="0"/>
    <n v="0"/>
    <n v="0"/>
    <x v="0"/>
  </r>
  <r>
    <s v="P4043"/>
    <d v="2024-08-10T01:02:00"/>
    <s v="M"/>
    <n v="31"/>
    <s v="Pacific Islander"/>
    <s v="None"/>
    <b v="0"/>
    <m/>
    <x v="9"/>
    <b v="0"/>
    <x v="0"/>
    <s v="Aug"/>
    <x v="1"/>
    <x v="4"/>
    <s v="30-44"/>
    <s v="46-60"/>
    <n v="0"/>
    <n v="0"/>
    <n v="0"/>
    <x v="0"/>
  </r>
  <r>
    <s v="P4044"/>
    <d v="2023-09-27T01:01:00"/>
    <s v="M"/>
    <n v="64"/>
    <s v="Pacific Islander"/>
    <s v="None"/>
    <b v="0"/>
    <m/>
    <x v="39"/>
    <b v="0"/>
    <x v="1"/>
    <s v="Sep"/>
    <x v="0"/>
    <x v="4"/>
    <s v="60-74"/>
    <s v="0-15"/>
    <n v="1"/>
    <n v="0"/>
    <n v="0"/>
    <x v="0"/>
  </r>
  <r>
    <s v="P4045"/>
    <d v="2023-04-30T07:20:00"/>
    <s v="M"/>
    <n v="37"/>
    <s v="Pacific Islander"/>
    <s v="None"/>
    <b v="0"/>
    <m/>
    <x v="48"/>
    <b v="0"/>
    <x v="1"/>
    <s v="Apr"/>
    <x v="3"/>
    <x v="0"/>
    <s v="30-44"/>
    <s v="16-30"/>
    <n v="1"/>
    <n v="0"/>
    <n v="0"/>
    <x v="0"/>
  </r>
  <r>
    <s v="P4046"/>
    <d v="2024-10-17T21:29:00"/>
    <s v="M"/>
    <n v="57"/>
    <s v="Pacific Islander"/>
    <s v="None"/>
    <b v="0"/>
    <m/>
    <x v="30"/>
    <b v="0"/>
    <x v="0"/>
    <s v="Oct"/>
    <x v="2"/>
    <x v="2"/>
    <s v="45-59"/>
    <s v="0-15"/>
    <n v="1"/>
    <n v="0"/>
    <n v="0"/>
    <x v="0"/>
  </r>
  <r>
    <s v="P4047"/>
    <d v="2023-11-16T09:17:00"/>
    <s v="M"/>
    <n v="54"/>
    <s v="Pacific Islander"/>
    <s v="None"/>
    <b v="0"/>
    <m/>
    <x v="32"/>
    <b v="0"/>
    <x v="1"/>
    <s v="Nov"/>
    <x v="2"/>
    <x v="1"/>
    <s v="45-59"/>
    <s v="46-60"/>
    <n v="0"/>
    <n v="0"/>
    <n v="0"/>
    <x v="0"/>
  </r>
  <r>
    <s v="P4048"/>
    <d v="2024-08-24T15:56:00"/>
    <s v="M"/>
    <n v="61"/>
    <s v="Pacific Islander"/>
    <s v="None"/>
    <b v="0"/>
    <m/>
    <x v="26"/>
    <b v="0"/>
    <x v="0"/>
    <s v="Aug"/>
    <x v="1"/>
    <x v="3"/>
    <s v="60-74"/>
    <s v="31-45"/>
    <n v="0"/>
    <n v="0"/>
    <n v="0"/>
    <x v="0"/>
  </r>
  <r>
    <s v="P4049"/>
    <d v="2024-09-17T12:08:00"/>
    <s v="M"/>
    <n v="19"/>
    <s v="Pacific Islander"/>
    <s v="None"/>
    <b v="0"/>
    <m/>
    <x v="31"/>
    <b v="0"/>
    <x v="0"/>
    <s v="Sep"/>
    <x v="6"/>
    <x v="6"/>
    <s v="15-29"/>
    <s v="16-30"/>
    <n v="1"/>
    <n v="0"/>
    <n v="0"/>
    <x v="0"/>
  </r>
  <r>
    <s v="P4050"/>
    <d v="2023-12-08T18:55:00"/>
    <s v="M"/>
    <n v="45"/>
    <s v="Pacific Islander"/>
    <s v="None"/>
    <b v="0"/>
    <m/>
    <x v="26"/>
    <b v="0"/>
    <x v="1"/>
    <s v="Dec"/>
    <x v="5"/>
    <x v="7"/>
    <s v="45-59"/>
    <s v="31-45"/>
    <n v="0"/>
    <n v="0"/>
    <n v="0"/>
    <x v="0"/>
  </r>
  <r>
    <s v="P4051"/>
    <d v="2024-01-28T07:51:00"/>
    <s v="M"/>
    <n v="30"/>
    <s v="Pacific Islander"/>
    <s v="None"/>
    <b v="0"/>
    <m/>
    <x v="7"/>
    <b v="0"/>
    <x v="0"/>
    <s v="Jan"/>
    <x v="3"/>
    <x v="0"/>
    <s v="30-44"/>
    <s v="16-30"/>
    <n v="1"/>
    <n v="0"/>
    <n v="0"/>
    <x v="0"/>
  </r>
  <r>
    <s v="P4052"/>
    <d v="2024-01-04T13:46:00"/>
    <s v="M"/>
    <n v="62"/>
    <s v="Pacific Islander"/>
    <s v="None"/>
    <b v="0"/>
    <m/>
    <x v="46"/>
    <b v="0"/>
    <x v="0"/>
    <s v="Jan"/>
    <x v="2"/>
    <x v="6"/>
    <s v="60-74"/>
    <s v="16-30"/>
    <n v="1"/>
    <n v="0"/>
    <n v="0"/>
    <x v="0"/>
  </r>
  <r>
    <s v="P4053"/>
    <d v="2024-09-10T00:07:00"/>
    <s v="M"/>
    <n v="48"/>
    <s v="Pacific Islander"/>
    <s v="None"/>
    <b v="0"/>
    <m/>
    <x v="15"/>
    <b v="0"/>
    <x v="0"/>
    <s v="Sep"/>
    <x v="6"/>
    <x v="4"/>
    <s v="45-59"/>
    <s v="31-45"/>
    <n v="0"/>
    <n v="0"/>
    <n v="0"/>
    <x v="0"/>
  </r>
  <r>
    <s v="P4054"/>
    <d v="2024-10-23T23:26:00"/>
    <s v="M"/>
    <n v="19"/>
    <s v="Pacific Islander"/>
    <s v="None"/>
    <b v="0"/>
    <m/>
    <x v="44"/>
    <b v="0"/>
    <x v="0"/>
    <s v="Oct"/>
    <x v="0"/>
    <x v="2"/>
    <s v="15-29"/>
    <s v="31-45"/>
    <n v="0"/>
    <n v="0"/>
    <n v="0"/>
    <x v="0"/>
  </r>
  <r>
    <s v="P4055"/>
    <d v="2023-11-29T11:01:00"/>
    <s v="M"/>
    <n v="79"/>
    <s v="Pacific Islander"/>
    <s v="None"/>
    <b v="0"/>
    <m/>
    <x v="41"/>
    <b v="0"/>
    <x v="1"/>
    <s v="Nov"/>
    <x v="0"/>
    <x v="1"/>
    <s v="75+"/>
    <s v="16-30"/>
    <n v="1"/>
    <n v="0"/>
    <n v="0"/>
    <x v="0"/>
  </r>
  <r>
    <s v="P4056"/>
    <d v="2024-05-24T07:55:00"/>
    <s v="M"/>
    <n v="57"/>
    <s v="Pacific Islander"/>
    <s v="None"/>
    <b v="0"/>
    <m/>
    <x v="14"/>
    <b v="0"/>
    <x v="0"/>
    <s v="May"/>
    <x v="5"/>
    <x v="0"/>
    <s v="45-59"/>
    <s v="46-60"/>
    <n v="0"/>
    <n v="0"/>
    <n v="0"/>
    <x v="0"/>
  </r>
  <r>
    <s v="P4057"/>
    <d v="2024-02-10T09:27:00"/>
    <s v="M"/>
    <n v="25"/>
    <s v="Pacific Islander"/>
    <s v="None"/>
    <b v="0"/>
    <m/>
    <x v="5"/>
    <b v="0"/>
    <x v="0"/>
    <s v="Feb"/>
    <x v="1"/>
    <x v="1"/>
    <s v="15-29"/>
    <s v="46-60"/>
    <n v="0"/>
    <n v="0"/>
    <n v="0"/>
    <x v="0"/>
  </r>
  <r>
    <s v="P4058"/>
    <d v="2023-06-06T10:25:00"/>
    <s v="M"/>
    <n v="42"/>
    <s v="Pacific Islander"/>
    <s v="None"/>
    <b v="0"/>
    <m/>
    <x v="39"/>
    <b v="0"/>
    <x v="1"/>
    <s v="Jun"/>
    <x v="6"/>
    <x v="1"/>
    <s v="30-44"/>
    <s v="0-15"/>
    <n v="1"/>
    <n v="0"/>
    <n v="0"/>
    <x v="0"/>
  </r>
  <r>
    <s v="P4059"/>
    <d v="2024-06-28T22:03:00"/>
    <s v="M"/>
    <n v="24"/>
    <s v="Pacific Islander"/>
    <s v="None"/>
    <b v="0"/>
    <m/>
    <x v="18"/>
    <b v="0"/>
    <x v="0"/>
    <s v="Jun"/>
    <x v="5"/>
    <x v="2"/>
    <s v="15-29"/>
    <s v="16-30"/>
    <n v="1"/>
    <n v="0"/>
    <n v="0"/>
    <x v="0"/>
  </r>
  <r>
    <s v="P4060"/>
    <d v="2023-06-07T04:22:00"/>
    <s v="M"/>
    <n v="54"/>
    <s v="Pacific Islander"/>
    <s v="None"/>
    <b v="0"/>
    <m/>
    <x v="47"/>
    <b v="0"/>
    <x v="1"/>
    <s v="Jun"/>
    <x v="0"/>
    <x v="5"/>
    <s v="45-59"/>
    <s v="46-60"/>
    <n v="0"/>
    <n v="0"/>
    <n v="0"/>
    <x v="0"/>
  </r>
  <r>
    <s v="P4061"/>
    <d v="2023-11-01T22:49:00"/>
    <s v="M"/>
    <n v="24"/>
    <s v="Pacific Islander"/>
    <s v="None"/>
    <b v="0"/>
    <m/>
    <x v="2"/>
    <b v="0"/>
    <x v="1"/>
    <s v="Nov"/>
    <x v="0"/>
    <x v="2"/>
    <s v="15-29"/>
    <s v="46-60"/>
    <n v="0"/>
    <n v="0"/>
    <n v="0"/>
    <x v="0"/>
  </r>
  <r>
    <s v="P4062"/>
    <d v="2024-06-27T10:26:00"/>
    <s v="M"/>
    <n v="13"/>
    <s v="Pacific Islander"/>
    <s v="None"/>
    <b v="0"/>
    <m/>
    <x v="34"/>
    <b v="0"/>
    <x v="0"/>
    <s v="Jun"/>
    <x v="2"/>
    <x v="1"/>
    <s v="0-14"/>
    <s v="0-15"/>
    <n v="1"/>
    <n v="0"/>
    <n v="0"/>
    <x v="0"/>
  </r>
  <r>
    <s v="P4063"/>
    <d v="2024-02-02T06:33:00"/>
    <s v="M"/>
    <n v="59"/>
    <s v="Pacific Islander"/>
    <s v="None"/>
    <b v="0"/>
    <m/>
    <x v="6"/>
    <b v="0"/>
    <x v="0"/>
    <s v="Feb"/>
    <x v="5"/>
    <x v="0"/>
    <s v="45-59"/>
    <s v="31-45"/>
    <n v="0"/>
    <n v="0"/>
    <n v="0"/>
    <x v="0"/>
  </r>
  <r>
    <s v="P4064"/>
    <d v="2024-05-23T20:37:00"/>
    <s v="M"/>
    <n v="22"/>
    <s v="Pacific Islander"/>
    <s v="None"/>
    <b v="0"/>
    <m/>
    <x v="12"/>
    <b v="0"/>
    <x v="0"/>
    <s v="May"/>
    <x v="2"/>
    <x v="7"/>
    <s v="15-29"/>
    <s v="31-45"/>
    <n v="0"/>
    <n v="0"/>
    <n v="0"/>
    <x v="0"/>
  </r>
  <r>
    <s v="P4065"/>
    <d v="2023-04-15T03:28:00"/>
    <s v="M"/>
    <n v="78"/>
    <s v="Pacific Islander"/>
    <s v="None"/>
    <b v="0"/>
    <m/>
    <x v="47"/>
    <b v="0"/>
    <x v="1"/>
    <s v="Apr"/>
    <x v="1"/>
    <x v="5"/>
    <s v="75+"/>
    <s v="46-60"/>
    <n v="0"/>
    <n v="0"/>
    <n v="0"/>
    <x v="0"/>
  </r>
  <r>
    <s v="P4066"/>
    <d v="2023-12-22T06:22:00"/>
    <s v="M"/>
    <n v="31"/>
    <s v="Pacific Islander"/>
    <s v="None"/>
    <b v="0"/>
    <m/>
    <x v="2"/>
    <b v="0"/>
    <x v="1"/>
    <s v="Dec"/>
    <x v="5"/>
    <x v="0"/>
    <s v="30-44"/>
    <s v="46-60"/>
    <n v="0"/>
    <n v="0"/>
    <n v="0"/>
    <x v="0"/>
  </r>
  <r>
    <s v="P4067"/>
    <d v="2023-08-04T05:28:00"/>
    <s v="M"/>
    <n v="14"/>
    <s v="Pacific Islander"/>
    <s v="None"/>
    <b v="0"/>
    <m/>
    <x v="24"/>
    <b v="0"/>
    <x v="1"/>
    <s v="Aug"/>
    <x v="5"/>
    <x v="5"/>
    <s v="0-14"/>
    <s v="16-30"/>
    <n v="1"/>
    <n v="0"/>
    <n v="0"/>
    <x v="0"/>
  </r>
  <r>
    <s v="P4068"/>
    <d v="2023-08-10T15:48:00"/>
    <s v="M"/>
    <n v="41"/>
    <s v="Pacific Islander"/>
    <s v="None"/>
    <b v="0"/>
    <m/>
    <x v="46"/>
    <b v="0"/>
    <x v="1"/>
    <s v="Aug"/>
    <x v="2"/>
    <x v="3"/>
    <s v="30-44"/>
    <s v="16-30"/>
    <n v="1"/>
    <n v="0"/>
    <n v="0"/>
    <x v="0"/>
  </r>
  <r>
    <s v="P4069"/>
    <d v="2024-05-29T17:07:00"/>
    <s v="M"/>
    <n v="59"/>
    <s v="Pacific Islander"/>
    <s v="None"/>
    <b v="0"/>
    <m/>
    <x v="10"/>
    <b v="0"/>
    <x v="0"/>
    <s v="May"/>
    <x v="0"/>
    <x v="3"/>
    <s v="45-59"/>
    <s v="31-45"/>
    <n v="0"/>
    <n v="0"/>
    <n v="0"/>
    <x v="0"/>
  </r>
  <r>
    <s v="P4070"/>
    <d v="2023-09-07T05:42:00"/>
    <s v="M"/>
    <n v="43"/>
    <s v="Pacific Islander"/>
    <s v="None"/>
    <b v="0"/>
    <m/>
    <x v="25"/>
    <b v="0"/>
    <x v="1"/>
    <s v="Sep"/>
    <x v="2"/>
    <x v="5"/>
    <s v="30-44"/>
    <s v="46-60"/>
    <n v="0"/>
    <n v="0"/>
    <n v="0"/>
    <x v="0"/>
  </r>
  <r>
    <s v="P4071"/>
    <d v="2024-01-24T09:46:00"/>
    <s v="M"/>
    <n v="44"/>
    <s v="Pacific Islander"/>
    <s v="None"/>
    <b v="0"/>
    <m/>
    <x v="7"/>
    <b v="0"/>
    <x v="0"/>
    <s v="Jan"/>
    <x v="0"/>
    <x v="1"/>
    <s v="30-44"/>
    <s v="16-30"/>
    <n v="1"/>
    <n v="0"/>
    <n v="0"/>
    <x v="0"/>
  </r>
  <r>
    <s v="P4072"/>
    <d v="2024-06-08T09:57:00"/>
    <s v="M"/>
    <n v="31"/>
    <s v="Pacific Islander"/>
    <s v="None"/>
    <b v="0"/>
    <m/>
    <x v="21"/>
    <b v="0"/>
    <x v="0"/>
    <s v="Jun"/>
    <x v="1"/>
    <x v="1"/>
    <s v="30-44"/>
    <s v="46-60"/>
    <n v="0"/>
    <n v="0"/>
    <n v="0"/>
    <x v="0"/>
  </r>
  <r>
    <s v="P4073"/>
    <d v="2023-06-15T06:28:00"/>
    <s v="M"/>
    <n v="26"/>
    <s v="Pacific Islander"/>
    <s v="None"/>
    <b v="0"/>
    <m/>
    <x v="28"/>
    <b v="0"/>
    <x v="1"/>
    <s v="Jun"/>
    <x v="2"/>
    <x v="0"/>
    <s v="15-29"/>
    <s v="16-30"/>
    <n v="1"/>
    <n v="0"/>
    <n v="0"/>
    <x v="0"/>
  </r>
  <r>
    <s v="P4074"/>
    <d v="2023-12-17T11:08:00"/>
    <s v="M"/>
    <n v="64"/>
    <s v="Pacific Islander"/>
    <s v="None"/>
    <b v="0"/>
    <m/>
    <x v="44"/>
    <b v="0"/>
    <x v="1"/>
    <s v="Dec"/>
    <x v="3"/>
    <x v="1"/>
    <s v="60-74"/>
    <s v="31-45"/>
    <n v="0"/>
    <n v="0"/>
    <n v="0"/>
    <x v="0"/>
  </r>
  <r>
    <s v="P4075"/>
    <d v="2024-01-13T08:59:00"/>
    <s v="M"/>
    <n v="65"/>
    <s v="Pacific Islander"/>
    <s v="None"/>
    <b v="0"/>
    <m/>
    <x v="22"/>
    <b v="0"/>
    <x v="0"/>
    <s v="Jan"/>
    <x v="1"/>
    <x v="0"/>
    <s v="60-74"/>
    <s v="31-45"/>
    <n v="0"/>
    <n v="0"/>
    <n v="0"/>
    <x v="0"/>
  </r>
  <r>
    <s v="P4076"/>
    <d v="2023-06-03T03:48:00"/>
    <s v="M"/>
    <n v="43"/>
    <s v="Pacific Islander"/>
    <s v="None"/>
    <b v="0"/>
    <m/>
    <x v="33"/>
    <b v="0"/>
    <x v="1"/>
    <s v="Jun"/>
    <x v="1"/>
    <x v="5"/>
    <s v="30-44"/>
    <s v="31-45"/>
    <n v="0"/>
    <n v="0"/>
    <n v="0"/>
    <x v="0"/>
  </r>
  <r>
    <s v="P4077"/>
    <d v="2024-06-08T20:49:00"/>
    <s v="M"/>
    <n v="11"/>
    <s v="Pacific Islander"/>
    <s v="None"/>
    <b v="0"/>
    <m/>
    <x v="32"/>
    <b v="0"/>
    <x v="0"/>
    <s v="Jun"/>
    <x v="1"/>
    <x v="7"/>
    <s v="0-14"/>
    <s v="46-60"/>
    <n v="0"/>
    <n v="0"/>
    <n v="0"/>
    <x v="0"/>
  </r>
  <r>
    <s v="P4078"/>
    <d v="2024-09-23T00:50:00"/>
    <s v="M"/>
    <n v="8"/>
    <s v="Pacific Islander"/>
    <s v="None"/>
    <b v="0"/>
    <m/>
    <x v="14"/>
    <b v="0"/>
    <x v="0"/>
    <s v="Sep"/>
    <x v="4"/>
    <x v="4"/>
    <s v="0-14"/>
    <s v="46-60"/>
    <n v="0"/>
    <n v="0"/>
    <n v="0"/>
    <x v="0"/>
  </r>
  <r>
    <s v="P4079"/>
    <d v="2024-06-06T04:48:00"/>
    <s v="M"/>
    <n v="13"/>
    <s v="Pacific Islander"/>
    <s v="None"/>
    <b v="0"/>
    <m/>
    <x v="6"/>
    <b v="0"/>
    <x v="0"/>
    <s v="Jun"/>
    <x v="2"/>
    <x v="5"/>
    <s v="0-14"/>
    <s v="31-45"/>
    <n v="0"/>
    <n v="0"/>
    <n v="0"/>
    <x v="0"/>
  </r>
  <r>
    <s v="P4080"/>
    <d v="2024-04-21T22:09:00"/>
    <s v="M"/>
    <n v="73"/>
    <s v="Pacific Islander"/>
    <s v="None"/>
    <b v="0"/>
    <m/>
    <x v="50"/>
    <b v="0"/>
    <x v="0"/>
    <s v="Apr"/>
    <x v="3"/>
    <x v="2"/>
    <s v="60-74"/>
    <s v="31-45"/>
    <n v="0"/>
    <n v="0"/>
    <n v="0"/>
    <x v="0"/>
  </r>
  <r>
    <s v="P4081"/>
    <d v="2023-10-16T20:41:00"/>
    <s v="M"/>
    <n v="68"/>
    <s v="Pacific Islander"/>
    <s v="None"/>
    <b v="0"/>
    <m/>
    <x v="4"/>
    <b v="0"/>
    <x v="1"/>
    <s v="Oct"/>
    <x v="4"/>
    <x v="7"/>
    <s v="60-74"/>
    <s v="0-15"/>
    <n v="1"/>
    <n v="0"/>
    <n v="0"/>
    <x v="0"/>
  </r>
  <r>
    <s v="P4082"/>
    <d v="2023-10-05T23:56:00"/>
    <s v="M"/>
    <n v="12"/>
    <s v="Pacific Islander"/>
    <s v="None"/>
    <b v="0"/>
    <m/>
    <x v="42"/>
    <b v="0"/>
    <x v="1"/>
    <s v="Oct"/>
    <x v="2"/>
    <x v="2"/>
    <s v="0-14"/>
    <s v="0-15"/>
    <n v="1"/>
    <n v="0"/>
    <n v="0"/>
    <x v="0"/>
  </r>
  <r>
    <s v="P4083"/>
    <d v="2024-08-27T02:31:00"/>
    <s v="M"/>
    <n v="79"/>
    <s v="Pacific Islander"/>
    <s v="None"/>
    <b v="0"/>
    <m/>
    <x v="36"/>
    <b v="0"/>
    <x v="0"/>
    <s v="Aug"/>
    <x v="6"/>
    <x v="4"/>
    <s v="75+"/>
    <s v="16-30"/>
    <n v="1"/>
    <n v="0"/>
    <n v="0"/>
    <x v="0"/>
  </r>
  <r>
    <s v="P4084"/>
    <d v="2023-09-19T05:11:00"/>
    <s v="M"/>
    <n v="64"/>
    <s v="Pacific Islander"/>
    <s v="None"/>
    <b v="0"/>
    <m/>
    <x v="24"/>
    <b v="0"/>
    <x v="1"/>
    <s v="Sep"/>
    <x v="6"/>
    <x v="5"/>
    <s v="60-74"/>
    <s v="16-30"/>
    <n v="1"/>
    <n v="0"/>
    <n v="0"/>
    <x v="0"/>
  </r>
  <r>
    <s v="P4085"/>
    <d v="2024-08-18T07:35:00"/>
    <s v="M"/>
    <n v="45"/>
    <s v="Pacific Islander"/>
    <s v="None"/>
    <b v="0"/>
    <m/>
    <x v="4"/>
    <b v="0"/>
    <x v="0"/>
    <s v="Aug"/>
    <x v="3"/>
    <x v="0"/>
    <s v="45-59"/>
    <s v="0-15"/>
    <n v="1"/>
    <n v="0"/>
    <n v="0"/>
    <x v="0"/>
  </r>
  <r>
    <s v="P4086"/>
    <d v="2024-05-08T07:22:00"/>
    <s v="M"/>
    <n v="15"/>
    <s v="Pacific Islander"/>
    <s v="None"/>
    <b v="0"/>
    <m/>
    <x v="28"/>
    <b v="0"/>
    <x v="0"/>
    <s v="May"/>
    <x v="0"/>
    <x v="0"/>
    <s v="15-29"/>
    <s v="16-30"/>
    <n v="1"/>
    <n v="0"/>
    <n v="0"/>
    <x v="0"/>
  </r>
  <r>
    <s v="P4087"/>
    <d v="2024-05-07T20:06:00"/>
    <s v="M"/>
    <n v="15"/>
    <s v="Pacific Islander"/>
    <s v="None"/>
    <b v="0"/>
    <m/>
    <x v="29"/>
    <b v="0"/>
    <x v="0"/>
    <s v="May"/>
    <x v="6"/>
    <x v="7"/>
    <s v="15-29"/>
    <s v="16-30"/>
    <n v="1"/>
    <n v="0"/>
    <n v="0"/>
    <x v="0"/>
  </r>
  <r>
    <s v="P4088"/>
    <d v="2024-10-12T22:26:00"/>
    <s v="M"/>
    <n v="32"/>
    <s v="Pacific Islander"/>
    <s v="None"/>
    <b v="0"/>
    <m/>
    <x v="10"/>
    <b v="0"/>
    <x v="0"/>
    <s v="Oct"/>
    <x v="1"/>
    <x v="2"/>
    <s v="30-44"/>
    <s v="31-45"/>
    <n v="0"/>
    <n v="0"/>
    <n v="0"/>
    <x v="0"/>
  </r>
  <r>
    <s v="P4089"/>
    <d v="2024-08-22T07:07:00"/>
    <s v="M"/>
    <n v="7"/>
    <s v="Pacific Islander"/>
    <s v="None"/>
    <b v="0"/>
    <m/>
    <x v="10"/>
    <b v="0"/>
    <x v="0"/>
    <s v="Aug"/>
    <x v="2"/>
    <x v="0"/>
    <s v="0-14"/>
    <s v="31-45"/>
    <n v="0"/>
    <n v="0"/>
    <n v="0"/>
    <x v="0"/>
  </r>
  <r>
    <s v="P4090"/>
    <d v="2023-08-10T03:21:00"/>
    <s v="M"/>
    <n v="40"/>
    <s v="Pacific Islander"/>
    <s v="None"/>
    <b v="0"/>
    <m/>
    <x v="13"/>
    <b v="0"/>
    <x v="1"/>
    <s v="Aug"/>
    <x v="2"/>
    <x v="5"/>
    <s v="30-44"/>
    <s v="46-60"/>
    <n v="0"/>
    <n v="0"/>
    <n v="0"/>
    <x v="0"/>
  </r>
  <r>
    <s v="P4091"/>
    <d v="2023-08-27T11:16:00"/>
    <s v="M"/>
    <n v="58"/>
    <s v="Pacific Islander"/>
    <s v="None"/>
    <b v="0"/>
    <m/>
    <x v="2"/>
    <b v="0"/>
    <x v="1"/>
    <s v="Aug"/>
    <x v="3"/>
    <x v="1"/>
    <s v="45-59"/>
    <s v="46-60"/>
    <n v="0"/>
    <n v="0"/>
    <n v="0"/>
    <x v="0"/>
  </r>
  <r>
    <s v="P4092"/>
    <d v="2023-06-12T05:07:00"/>
    <s v="M"/>
    <n v="58"/>
    <s v="Pacific Islander"/>
    <s v="None"/>
    <b v="0"/>
    <m/>
    <x v="38"/>
    <b v="0"/>
    <x v="1"/>
    <s v="Jun"/>
    <x v="4"/>
    <x v="5"/>
    <s v="45-59"/>
    <s v="0-15"/>
    <n v="1"/>
    <n v="0"/>
    <n v="0"/>
    <x v="0"/>
  </r>
  <r>
    <s v="P4093"/>
    <d v="2023-09-04T02:43:00"/>
    <s v="M"/>
    <n v="31"/>
    <s v="Pacific Islander"/>
    <s v="None"/>
    <b v="0"/>
    <m/>
    <x v="49"/>
    <b v="0"/>
    <x v="1"/>
    <s v="Sep"/>
    <x v="4"/>
    <x v="4"/>
    <s v="30-44"/>
    <s v="46-60"/>
    <n v="0"/>
    <n v="0"/>
    <n v="0"/>
    <x v="0"/>
  </r>
  <r>
    <s v="P4094"/>
    <d v="2024-03-08T22:32:00"/>
    <s v="M"/>
    <n v="37"/>
    <s v="Pacific Islander"/>
    <s v="None"/>
    <b v="0"/>
    <m/>
    <x v="29"/>
    <b v="0"/>
    <x v="0"/>
    <s v="Mar"/>
    <x v="5"/>
    <x v="2"/>
    <s v="30-44"/>
    <s v="16-30"/>
    <n v="1"/>
    <n v="0"/>
    <n v="0"/>
    <x v="0"/>
  </r>
  <r>
    <s v="P4095"/>
    <d v="2024-04-21T12:12:00"/>
    <s v="M"/>
    <n v="17"/>
    <s v="Pacific Islander"/>
    <s v="None"/>
    <b v="0"/>
    <m/>
    <x v="2"/>
    <b v="0"/>
    <x v="0"/>
    <s v="Apr"/>
    <x v="3"/>
    <x v="6"/>
    <s v="15-29"/>
    <s v="46-60"/>
    <n v="0"/>
    <n v="0"/>
    <n v="0"/>
    <x v="0"/>
  </r>
  <r>
    <s v="P4096"/>
    <d v="2024-04-23T00:52:00"/>
    <s v="M"/>
    <n v="69"/>
    <s v="Pacific Islander"/>
    <s v="None"/>
    <b v="0"/>
    <m/>
    <x v="2"/>
    <b v="0"/>
    <x v="0"/>
    <s v="Apr"/>
    <x v="6"/>
    <x v="4"/>
    <s v="60-74"/>
    <s v="46-60"/>
    <n v="0"/>
    <n v="0"/>
    <n v="0"/>
    <x v="0"/>
  </r>
  <r>
    <s v="P4097"/>
    <d v="2023-11-20T19:09:00"/>
    <s v="M"/>
    <n v="37"/>
    <s v="Pacific Islander"/>
    <s v="None"/>
    <b v="0"/>
    <m/>
    <x v="5"/>
    <b v="0"/>
    <x v="1"/>
    <s v="Nov"/>
    <x v="4"/>
    <x v="7"/>
    <s v="30-44"/>
    <s v="46-60"/>
    <n v="0"/>
    <n v="0"/>
    <n v="0"/>
    <x v="0"/>
  </r>
  <r>
    <s v="P4098"/>
    <d v="2024-03-01T22:27:00"/>
    <s v="M"/>
    <n v="78"/>
    <s v="Pacific Islander"/>
    <s v="None"/>
    <b v="0"/>
    <n v="1"/>
    <x v="49"/>
    <b v="0"/>
    <x v="0"/>
    <s v="Mar"/>
    <x v="5"/>
    <x v="2"/>
    <s v="75+"/>
    <s v="46-60"/>
    <n v="0"/>
    <n v="0"/>
    <n v="0"/>
    <x v="0"/>
  </r>
  <r>
    <s v="P4099"/>
    <d v="2024-02-29T20:47:00"/>
    <s v="M"/>
    <n v="67"/>
    <s v="Pacific Islander"/>
    <s v="None"/>
    <b v="0"/>
    <n v="1"/>
    <x v="39"/>
    <b v="0"/>
    <x v="0"/>
    <s v="Feb"/>
    <x v="2"/>
    <x v="7"/>
    <s v="60-74"/>
    <s v="0-15"/>
    <n v="1"/>
    <n v="0"/>
    <n v="0"/>
    <x v="0"/>
  </r>
  <r>
    <s v="P4100"/>
    <d v="2024-02-17T03:34:00"/>
    <s v="M"/>
    <n v="5"/>
    <s v="Pacific Islander"/>
    <s v="None"/>
    <b v="0"/>
    <n v="3"/>
    <x v="48"/>
    <b v="0"/>
    <x v="0"/>
    <s v="Feb"/>
    <x v="1"/>
    <x v="5"/>
    <s v="0-14"/>
    <s v="16-30"/>
    <n v="1"/>
    <n v="0"/>
    <n v="0"/>
    <x v="0"/>
  </r>
  <r>
    <s v="P4101"/>
    <d v="2024-10-11T00:27:00"/>
    <s v="M"/>
    <n v="9"/>
    <s v="Pacific Islander"/>
    <s v="None"/>
    <b v="0"/>
    <n v="4"/>
    <x v="0"/>
    <b v="0"/>
    <x v="0"/>
    <s v="Oct"/>
    <x v="5"/>
    <x v="4"/>
    <s v="0-14"/>
    <s v="31-45"/>
    <n v="0"/>
    <n v="0"/>
    <n v="0"/>
    <x v="0"/>
  </r>
  <r>
    <s v="P4102"/>
    <d v="2023-08-29T15:45:00"/>
    <s v="M"/>
    <n v="20"/>
    <s v="Pacific Islander"/>
    <s v="None"/>
    <b v="0"/>
    <n v="4"/>
    <x v="50"/>
    <b v="0"/>
    <x v="1"/>
    <s v="Aug"/>
    <x v="6"/>
    <x v="3"/>
    <s v="15-29"/>
    <s v="31-45"/>
    <n v="0"/>
    <n v="0"/>
    <n v="0"/>
    <x v="0"/>
  </r>
  <r>
    <s v="P4103"/>
    <d v="2024-01-28T09:56:00"/>
    <s v="M"/>
    <n v="12"/>
    <s v="Pacific Islander"/>
    <s v="None"/>
    <b v="0"/>
    <n v="4"/>
    <x v="0"/>
    <b v="0"/>
    <x v="0"/>
    <s v="Jan"/>
    <x v="3"/>
    <x v="1"/>
    <s v="0-14"/>
    <s v="31-45"/>
    <n v="0"/>
    <n v="0"/>
    <n v="0"/>
    <x v="0"/>
  </r>
  <r>
    <s v="P4104"/>
    <d v="2024-02-13T17:36:00"/>
    <s v="M"/>
    <n v="73"/>
    <s v="Pacific Islander"/>
    <s v="None"/>
    <b v="0"/>
    <n v="5"/>
    <x v="2"/>
    <b v="0"/>
    <x v="0"/>
    <s v="Feb"/>
    <x v="6"/>
    <x v="3"/>
    <s v="60-74"/>
    <s v="46-60"/>
    <n v="0"/>
    <n v="0"/>
    <n v="0"/>
    <x v="0"/>
  </r>
  <r>
    <s v="P4105"/>
    <d v="2023-07-23T12:33:00"/>
    <s v="M"/>
    <n v="57"/>
    <s v="Pacific Islander"/>
    <s v="None"/>
    <b v="0"/>
    <n v="5"/>
    <x v="38"/>
    <b v="0"/>
    <x v="1"/>
    <s v="Jul"/>
    <x v="3"/>
    <x v="6"/>
    <s v="45-59"/>
    <s v="0-15"/>
    <n v="1"/>
    <n v="0"/>
    <n v="0"/>
    <x v="0"/>
  </r>
  <r>
    <s v="P4106"/>
    <d v="2024-02-04T09:40:00"/>
    <s v="M"/>
    <n v="63"/>
    <s v="Pacific Islander"/>
    <s v="None"/>
    <b v="0"/>
    <n v="6"/>
    <x v="50"/>
    <b v="0"/>
    <x v="0"/>
    <s v="Feb"/>
    <x v="3"/>
    <x v="1"/>
    <s v="60-74"/>
    <s v="31-45"/>
    <n v="0"/>
    <n v="0"/>
    <n v="0"/>
    <x v="0"/>
  </r>
  <r>
    <s v="P4107"/>
    <d v="2023-11-04T08:17:00"/>
    <s v="M"/>
    <n v="31"/>
    <s v="Pacific Islander"/>
    <s v="None"/>
    <b v="0"/>
    <n v="6"/>
    <x v="27"/>
    <b v="0"/>
    <x v="1"/>
    <s v="Nov"/>
    <x v="1"/>
    <x v="0"/>
    <s v="30-44"/>
    <s v="46-60"/>
    <n v="0"/>
    <n v="0"/>
    <n v="0"/>
    <x v="0"/>
  </r>
  <r>
    <s v="P4108"/>
    <d v="2023-08-06T07:42:00"/>
    <s v="M"/>
    <n v="9"/>
    <s v="Pacific Islander"/>
    <s v="None"/>
    <b v="0"/>
    <n v="7"/>
    <x v="31"/>
    <b v="0"/>
    <x v="1"/>
    <s v="Aug"/>
    <x v="3"/>
    <x v="0"/>
    <s v="0-14"/>
    <s v="16-30"/>
    <n v="1"/>
    <n v="0"/>
    <n v="1"/>
    <x v="0"/>
  </r>
  <r>
    <s v="P4109"/>
    <d v="2024-09-12T22:16:00"/>
    <s v="M"/>
    <n v="39"/>
    <s v="Pacific Islander"/>
    <s v="None"/>
    <b v="0"/>
    <n v="7"/>
    <x v="15"/>
    <b v="0"/>
    <x v="0"/>
    <s v="Sep"/>
    <x v="2"/>
    <x v="2"/>
    <s v="30-44"/>
    <s v="31-45"/>
    <n v="0"/>
    <n v="0"/>
    <n v="0"/>
    <x v="0"/>
  </r>
  <r>
    <s v="P4110"/>
    <d v="2024-08-03T04:37:00"/>
    <s v="M"/>
    <n v="47"/>
    <s v="Pacific Islander"/>
    <s v="None"/>
    <b v="0"/>
    <n v="8"/>
    <x v="30"/>
    <b v="0"/>
    <x v="0"/>
    <s v="Aug"/>
    <x v="1"/>
    <x v="5"/>
    <s v="45-59"/>
    <s v="0-15"/>
    <n v="1"/>
    <n v="0"/>
    <n v="1"/>
    <x v="0"/>
  </r>
  <r>
    <s v="P4111"/>
    <d v="2024-03-17T02:03:00"/>
    <s v="M"/>
    <n v="36"/>
    <s v="Pacific Islander"/>
    <s v="None"/>
    <b v="0"/>
    <n v="9"/>
    <x v="21"/>
    <b v="0"/>
    <x v="0"/>
    <s v="Mar"/>
    <x v="3"/>
    <x v="4"/>
    <s v="30-44"/>
    <s v="46-60"/>
    <n v="0"/>
    <n v="0"/>
    <n v="0"/>
    <x v="0"/>
  </r>
  <r>
    <s v="P4112"/>
    <d v="2024-07-31T00:53:00"/>
    <s v="M"/>
    <n v="13"/>
    <s v="Pacific Islander"/>
    <s v="None"/>
    <b v="0"/>
    <n v="9"/>
    <x v="32"/>
    <b v="0"/>
    <x v="0"/>
    <s v="Jul"/>
    <x v="0"/>
    <x v="4"/>
    <s v="0-14"/>
    <s v="46-60"/>
    <n v="0"/>
    <n v="0"/>
    <n v="0"/>
    <x v="0"/>
  </r>
  <r>
    <s v="P4113"/>
    <d v="2024-05-15T02:55:00"/>
    <s v="M"/>
    <n v="72"/>
    <s v="Pacific Islander"/>
    <s v="None"/>
    <b v="0"/>
    <n v="10"/>
    <x v="29"/>
    <b v="0"/>
    <x v="0"/>
    <s v="May"/>
    <x v="0"/>
    <x v="4"/>
    <s v="60-74"/>
    <s v="16-30"/>
    <n v="1"/>
    <n v="0"/>
    <n v="1"/>
    <x v="0"/>
  </r>
  <r>
    <s v="P4114"/>
    <d v="2023-11-30T00:21:00"/>
    <s v="M"/>
    <n v="58"/>
    <s v="Pacific Islander"/>
    <s v="Orthopedics"/>
    <b v="0"/>
    <m/>
    <x v="27"/>
    <b v="0"/>
    <x v="1"/>
    <s v="Nov"/>
    <x v="2"/>
    <x v="4"/>
    <s v="45-59"/>
    <s v="46-60"/>
    <n v="0"/>
    <n v="0"/>
    <n v="0"/>
    <x v="0"/>
  </r>
  <r>
    <s v="P4115"/>
    <d v="2023-10-16T20:17:00"/>
    <s v="M"/>
    <n v="78"/>
    <s v="Pacific Islander"/>
    <s v="Orthopedics"/>
    <b v="0"/>
    <m/>
    <x v="6"/>
    <b v="0"/>
    <x v="1"/>
    <s v="Oct"/>
    <x v="4"/>
    <x v="7"/>
    <s v="75+"/>
    <s v="31-45"/>
    <n v="0"/>
    <n v="0"/>
    <n v="0"/>
    <x v="0"/>
  </r>
  <r>
    <s v="P4116"/>
    <d v="2024-09-21T02:11:00"/>
    <s v="M"/>
    <n v="15"/>
    <s v="Pacific Islander"/>
    <s v="Orthopedics"/>
    <b v="0"/>
    <m/>
    <x v="12"/>
    <b v="0"/>
    <x v="0"/>
    <s v="Sep"/>
    <x v="1"/>
    <x v="4"/>
    <s v="15-29"/>
    <s v="31-45"/>
    <n v="0"/>
    <n v="0"/>
    <n v="0"/>
    <x v="0"/>
  </r>
  <r>
    <s v="P4117"/>
    <d v="2023-09-23T23:08:00"/>
    <s v="M"/>
    <n v="23"/>
    <s v="Pacific Islander"/>
    <s v="Orthopedics"/>
    <b v="0"/>
    <m/>
    <x v="1"/>
    <b v="0"/>
    <x v="1"/>
    <s v="Sep"/>
    <x v="1"/>
    <x v="2"/>
    <s v="15-29"/>
    <s v="16-30"/>
    <n v="1"/>
    <n v="0"/>
    <n v="0"/>
    <x v="0"/>
  </r>
  <r>
    <s v="P4118"/>
    <d v="2023-09-19T08:20:00"/>
    <s v="M"/>
    <n v="13"/>
    <s v="Pacific Islander"/>
    <s v="Orthopedics"/>
    <b v="0"/>
    <m/>
    <x v="23"/>
    <b v="0"/>
    <x v="1"/>
    <s v="Sep"/>
    <x v="6"/>
    <x v="0"/>
    <s v="0-14"/>
    <s v="46-60"/>
    <n v="0"/>
    <n v="0"/>
    <n v="0"/>
    <x v="0"/>
  </r>
  <r>
    <s v="P4119"/>
    <d v="2024-10-28T21:50:00"/>
    <s v="M"/>
    <n v="51"/>
    <s v="Pacific Islander"/>
    <s v="Orthopedics"/>
    <b v="0"/>
    <m/>
    <x v="35"/>
    <b v="0"/>
    <x v="0"/>
    <s v="Oct"/>
    <x v="4"/>
    <x v="2"/>
    <s v="45-59"/>
    <s v="16-30"/>
    <n v="1"/>
    <n v="0"/>
    <n v="0"/>
    <x v="0"/>
  </r>
  <r>
    <s v="P4120"/>
    <d v="2023-11-08T13:38:00"/>
    <s v="M"/>
    <n v="70"/>
    <s v="Pacific Islander"/>
    <s v="Orthopedics"/>
    <b v="0"/>
    <m/>
    <x v="35"/>
    <b v="0"/>
    <x v="1"/>
    <s v="Nov"/>
    <x v="0"/>
    <x v="6"/>
    <s v="60-74"/>
    <s v="16-30"/>
    <n v="1"/>
    <n v="0"/>
    <n v="0"/>
    <x v="0"/>
  </r>
  <r>
    <s v="P4121"/>
    <d v="2023-06-21T03:25:00"/>
    <s v="M"/>
    <n v="33"/>
    <s v="Pacific Islander"/>
    <s v="Orthopedics"/>
    <b v="0"/>
    <m/>
    <x v="18"/>
    <b v="0"/>
    <x v="1"/>
    <s v="Jun"/>
    <x v="0"/>
    <x v="5"/>
    <s v="30-44"/>
    <s v="16-30"/>
    <n v="1"/>
    <n v="0"/>
    <n v="0"/>
    <x v="0"/>
  </r>
  <r>
    <s v="P4122"/>
    <d v="2024-01-07T22:32:00"/>
    <s v="M"/>
    <n v="63"/>
    <s v="Pacific Islander"/>
    <s v="Orthopedics"/>
    <b v="0"/>
    <m/>
    <x v="33"/>
    <b v="0"/>
    <x v="0"/>
    <s v="Jan"/>
    <x v="3"/>
    <x v="2"/>
    <s v="60-74"/>
    <s v="31-45"/>
    <n v="0"/>
    <n v="0"/>
    <n v="0"/>
    <x v="0"/>
  </r>
  <r>
    <s v="P4123"/>
    <d v="2024-05-22T18:30:00"/>
    <s v="M"/>
    <n v="40"/>
    <s v="Pacific Islander"/>
    <s v="Orthopedics"/>
    <b v="0"/>
    <m/>
    <x v="9"/>
    <b v="0"/>
    <x v="0"/>
    <s v="May"/>
    <x v="0"/>
    <x v="7"/>
    <s v="30-44"/>
    <s v="46-60"/>
    <n v="0"/>
    <n v="0"/>
    <n v="0"/>
    <x v="0"/>
  </r>
  <r>
    <s v="P4124"/>
    <d v="2024-10-17T20:55:00"/>
    <s v="M"/>
    <n v="49"/>
    <s v="Pacific Islander"/>
    <s v="Orthopedics"/>
    <b v="0"/>
    <n v="0"/>
    <x v="19"/>
    <b v="0"/>
    <x v="0"/>
    <s v="Oct"/>
    <x v="2"/>
    <x v="7"/>
    <s v="45-59"/>
    <s v="16-30"/>
    <n v="1"/>
    <n v="0"/>
    <n v="0"/>
    <x v="0"/>
  </r>
  <r>
    <s v="P4125"/>
    <d v="2023-05-06T07:07:00"/>
    <s v="M"/>
    <n v="67"/>
    <s v="Pacific Islander"/>
    <s v="Physiotherapy"/>
    <b v="0"/>
    <m/>
    <x v="18"/>
    <b v="0"/>
    <x v="1"/>
    <s v="May"/>
    <x v="1"/>
    <x v="0"/>
    <s v="60-74"/>
    <s v="16-30"/>
    <n v="1"/>
    <n v="0"/>
    <n v="0"/>
    <x v="0"/>
  </r>
  <r>
    <s v="P4126"/>
    <d v="2024-10-28T07:18:00"/>
    <s v="M"/>
    <n v="58"/>
    <s v="Pacific Islander"/>
    <s v="Physiotherapy"/>
    <b v="0"/>
    <m/>
    <x v="11"/>
    <b v="0"/>
    <x v="0"/>
    <s v="Oct"/>
    <x v="4"/>
    <x v="0"/>
    <s v="45-59"/>
    <s v="46-60"/>
    <n v="0"/>
    <n v="0"/>
    <n v="0"/>
    <x v="0"/>
  </r>
  <r>
    <s v="P4127"/>
    <d v="2023-11-11T14:28:00"/>
    <s v="M"/>
    <n v="57"/>
    <s v="Pacific Islander"/>
    <s v="Physiotherapy"/>
    <b v="0"/>
    <m/>
    <x v="5"/>
    <b v="0"/>
    <x v="1"/>
    <s v="Nov"/>
    <x v="1"/>
    <x v="6"/>
    <s v="45-59"/>
    <s v="46-60"/>
    <n v="0"/>
    <n v="0"/>
    <n v="0"/>
    <x v="0"/>
  </r>
  <r>
    <s v="P4128"/>
    <d v="2023-06-16T03:27:00"/>
    <s v="M"/>
    <n v="67"/>
    <s v="Pacific Islander"/>
    <s v="Physiotherapy"/>
    <b v="0"/>
    <m/>
    <x v="29"/>
    <b v="0"/>
    <x v="1"/>
    <s v="Jun"/>
    <x v="5"/>
    <x v="5"/>
    <s v="60-74"/>
    <s v="16-30"/>
    <n v="1"/>
    <n v="0"/>
    <n v="0"/>
    <x v="0"/>
  </r>
  <r>
    <s v="P4129"/>
    <d v="2023-09-08T20:55:00"/>
    <s v="M"/>
    <n v="79"/>
    <s v="Pacific Islander"/>
    <s v="Physiotherapy"/>
    <b v="0"/>
    <n v="9"/>
    <x v="1"/>
    <b v="0"/>
    <x v="1"/>
    <s v="Sep"/>
    <x v="5"/>
    <x v="7"/>
    <s v="75+"/>
    <s v="16-30"/>
    <n v="1"/>
    <n v="0"/>
    <n v="1"/>
    <x v="0"/>
  </r>
  <r>
    <s v="P4130"/>
    <d v="2024-07-07T06:05:00"/>
    <s v="M"/>
    <n v="35"/>
    <s v="Two or More Races"/>
    <s v="Cardiology"/>
    <b v="0"/>
    <m/>
    <x v="26"/>
    <b v="0"/>
    <x v="0"/>
    <s v="Jul"/>
    <x v="3"/>
    <x v="0"/>
    <s v="30-44"/>
    <s v="31-45"/>
    <n v="0"/>
    <n v="0"/>
    <n v="0"/>
    <x v="0"/>
  </r>
  <r>
    <s v="P4131"/>
    <d v="2024-07-12T04:16:00"/>
    <s v="M"/>
    <n v="61"/>
    <s v="Two or More Races"/>
    <s v="Cardiology"/>
    <b v="0"/>
    <m/>
    <x v="1"/>
    <b v="0"/>
    <x v="0"/>
    <s v="Jul"/>
    <x v="5"/>
    <x v="5"/>
    <s v="60-74"/>
    <s v="16-30"/>
    <n v="1"/>
    <n v="0"/>
    <n v="0"/>
    <x v="0"/>
  </r>
  <r>
    <s v="P4132"/>
    <d v="2024-09-30T15:36:00"/>
    <s v="M"/>
    <n v="68"/>
    <s v="Two or More Races"/>
    <s v="Cardiology"/>
    <b v="0"/>
    <m/>
    <x v="36"/>
    <b v="0"/>
    <x v="0"/>
    <s v="Sep"/>
    <x v="4"/>
    <x v="3"/>
    <s v="60-74"/>
    <s v="16-30"/>
    <n v="1"/>
    <n v="0"/>
    <n v="0"/>
    <x v="0"/>
  </r>
  <r>
    <s v="P4133"/>
    <d v="2024-06-12T16:42:00"/>
    <s v="M"/>
    <n v="32"/>
    <s v="Two or More Races"/>
    <s v="Cardiology"/>
    <b v="0"/>
    <m/>
    <x v="13"/>
    <b v="0"/>
    <x v="0"/>
    <s v="Jun"/>
    <x v="0"/>
    <x v="3"/>
    <s v="30-44"/>
    <s v="46-60"/>
    <n v="0"/>
    <n v="0"/>
    <n v="0"/>
    <x v="0"/>
  </r>
  <r>
    <s v="P4134"/>
    <d v="2024-04-10T09:03:00"/>
    <s v="M"/>
    <n v="10"/>
    <s v="Two or More Races"/>
    <s v="Cardiology"/>
    <b v="0"/>
    <m/>
    <x v="31"/>
    <b v="0"/>
    <x v="0"/>
    <s v="Apr"/>
    <x v="0"/>
    <x v="1"/>
    <s v="0-14"/>
    <s v="16-30"/>
    <n v="1"/>
    <n v="0"/>
    <n v="0"/>
    <x v="0"/>
  </r>
  <r>
    <s v="P4135"/>
    <d v="2024-05-21T08:26:00"/>
    <s v="M"/>
    <n v="65"/>
    <s v="Two or More Races"/>
    <s v="Cardiology"/>
    <b v="0"/>
    <m/>
    <x v="50"/>
    <b v="0"/>
    <x v="0"/>
    <s v="May"/>
    <x v="6"/>
    <x v="0"/>
    <s v="60-74"/>
    <s v="31-45"/>
    <n v="0"/>
    <n v="0"/>
    <n v="0"/>
    <x v="0"/>
  </r>
  <r>
    <s v="P4136"/>
    <d v="2023-04-01T22:10:00"/>
    <s v="M"/>
    <n v="10"/>
    <s v="Two or More Races"/>
    <s v="Cardiology"/>
    <b v="0"/>
    <m/>
    <x v="12"/>
    <b v="0"/>
    <x v="1"/>
    <s v="Apr"/>
    <x v="1"/>
    <x v="2"/>
    <s v="0-14"/>
    <s v="31-45"/>
    <n v="0"/>
    <n v="0"/>
    <n v="0"/>
    <x v="0"/>
  </r>
  <r>
    <s v="P4137"/>
    <d v="2024-10-13T07:36:00"/>
    <s v="M"/>
    <n v="15"/>
    <s v="Two or More Races"/>
    <s v="Cardiology"/>
    <b v="0"/>
    <m/>
    <x v="9"/>
    <b v="0"/>
    <x v="0"/>
    <s v="Oct"/>
    <x v="3"/>
    <x v="0"/>
    <s v="15-29"/>
    <s v="46-60"/>
    <n v="0"/>
    <n v="0"/>
    <n v="0"/>
    <x v="0"/>
  </r>
  <r>
    <s v="P4138"/>
    <d v="2023-12-31T05:06:00"/>
    <s v="M"/>
    <n v="30"/>
    <s v="Two or More Races"/>
    <s v="Cardiology"/>
    <b v="0"/>
    <m/>
    <x v="39"/>
    <b v="0"/>
    <x v="1"/>
    <s v="Dec"/>
    <x v="3"/>
    <x v="5"/>
    <s v="30-44"/>
    <s v="0-15"/>
    <n v="1"/>
    <n v="0"/>
    <n v="0"/>
    <x v="0"/>
  </r>
  <r>
    <s v="P4139"/>
    <d v="2024-03-24T11:47:00"/>
    <s v="M"/>
    <n v="49"/>
    <s v="Two or More Races"/>
    <s v="Cardiology"/>
    <b v="0"/>
    <m/>
    <x v="6"/>
    <b v="0"/>
    <x v="0"/>
    <s v="Mar"/>
    <x v="3"/>
    <x v="1"/>
    <s v="45-59"/>
    <s v="31-45"/>
    <n v="0"/>
    <n v="0"/>
    <n v="0"/>
    <x v="0"/>
  </r>
  <r>
    <s v="P4140"/>
    <d v="2023-12-19T22:41:00"/>
    <s v="M"/>
    <n v="49"/>
    <s v="Two or More Races"/>
    <s v="Cardiology"/>
    <b v="0"/>
    <m/>
    <x v="29"/>
    <b v="0"/>
    <x v="1"/>
    <s v="Dec"/>
    <x v="6"/>
    <x v="2"/>
    <s v="45-59"/>
    <s v="16-30"/>
    <n v="1"/>
    <n v="0"/>
    <n v="0"/>
    <x v="0"/>
  </r>
  <r>
    <s v="P4141"/>
    <d v="2024-07-23T04:57:00"/>
    <s v="M"/>
    <n v="37"/>
    <s v="Two or More Races"/>
    <s v="Cardiology"/>
    <b v="0"/>
    <n v="3"/>
    <x v="34"/>
    <b v="0"/>
    <x v="0"/>
    <s v="Jul"/>
    <x v="6"/>
    <x v="5"/>
    <s v="30-44"/>
    <s v="0-15"/>
    <n v="1"/>
    <n v="0"/>
    <n v="0"/>
    <x v="0"/>
  </r>
  <r>
    <s v="P4142"/>
    <d v="2023-11-19T02:39:00"/>
    <s v="M"/>
    <n v="47"/>
    <s v="Two or More Races"/>
    <s v="Cardiology"/>
    <b v="0"/>
    <n v="6"/>
    <x v="9"/>
    <b v="0"/>
    <x v="1"/>
    <s v="Nov"/>
    <x v="3"/>
    <x v="4"/>
    <s v="45-59"/>
    <s v="46-60"/>
    <n v="0"/>
    <n v="0"/>
    <n v="0"/>
    <x v="0"/>
  </r>
  <r>
    <s v="P4143"/>
    <d v="2024-02-29T23:12:00"/>
    <s v="M"/>
    <n v="15"/>
    <s v="Two or More Races"/>
    <s v="Cardiology"/>
    <b v="0"/>
    <n v="7"/>
    <x v="26"/>
    <b v="0"/>
    <x v="0"/>
    <s v="Feb"/>
    <x v="2"/>
    <x v="2"/>
    <s v="15-29"/>
    <s v="31-45"/>
    <n v="0"/>
    <n v="0"/>
    <n v="0"/>
    <x v="0"/>
  </r>
  <r>
    <s v="P4144"/>
    <d v="2023-05-18T04:06:00"/>
    <s v="M"/>
    <n v="23"/>
    <s v="Two or More Races"/>
    <s v="Cardiology"/>
    <b v="0"/>
    <n v="8"/>
    <x v="20"/>
    <b v="0"/>
    <x v="1"/>
    <s v="May"/>
    <x v="2"/>
    <x v="5"/>
    <s v="15-29"/>
    <s v="16-30"/>
    <n v="1"/>
    <n v="0"/>
    <n v="1"/>
    <x v="0"/>
  </r>
  <r>
    <s v="P4145"/>
    <d v="2024-05-13T14:30:00"/>
    <s v="M"/>
    <n v="45"/>
    <s v="Two or More Races"/>
    <s v="Cardiology"/>
    <b v="0"/>
    <n v="8"/>
    <x v="19"/>
    <b v="0"/>
    <x v="0"/>
    <s v="May"/>
    <x v="4"/>
    <x v="6"/>
    <s v="45-59"/>
    <s v="16-30"/>
    <n v="1"/>
    <n v="0"/>
    <n v="1"/>
    <x v="0"/>
  </r>
  <r>
    <s v="P4146"/>
    <d v="2024-10-29T18:51:00"/>
    <s v="M"/>
    <n v="3"/>
    <s v="Two or More Races"/>
    <s v="Cardiology"/>
    <b v="0"/>
    <n v="9"/>
    <x v="17"/>
    <b v="0"/>
    <x v="0"/>
    <s v="Oct"/>
    <x v="6"/>
    <x v="7"/>
    <s v="0-14"/>
    <s v="31-45"/>
    <n v="0"/>
    <n v="0"/>
    <n v="0"/>
    <x v="0"/>
  </r>
  <r>
    <s v="P4147"/>
    <d v="2024-07-06T04:04:00"/>
    <s v="M"/>
    <n v="55"/>
    <s v="Two or More Races"/>
    <s v="Gastroenterology"/>
    <b v="0"/>
    <m/>
    <x v="6"/>
    <b v="0"/>
    <x v="0"/>
    <s v="Jul"/>
    <x v="1"/>
    <x v="5"/>
    <s v="45-59"/>
    <s v="31-45"/>
    <n v="0"/>
    <n v="0"/>
    <n v="0"/>
    <x v="0"/>
  </r>
  <r>
    <s v="P4148"/>
    <d v="2024-09-03T03:52:00"/>
    <s v="M"/>
    <n v="19"/>
    <s v="Two or More Races"/>
    <s v="Gastroenterology"/>
    <b v="0"/>
    <m/>
    <x v="36"/>
    <b v="0"/>
    <x v="0"/>
    <s v="Sep"/>
    <x v="6"/>
    <x v="5"/>
    <s v="15-29"/>
    <s v="16-30"/>
    <n v="1"/>
    <n v="0"/>
    <n v="0"/>
    <x v="0"/>
  </r>
  <r>
    <s v="P4149"/>
    <d v="2024-09-15T04:41:00"/>
    <s v="M"/>
    <n v="66"/>
    <s v="Two or More Races"/>
    <s v="Gastroenterology"/>
    <b v="0"/>
    <m/>
    <x v="22"/>
    <b v="0"/>
    <x v="0"/>
    <s v="Sep"/>
    <x v="3"/>
    <x v="5"/>
    <s v="60-74"/>
    <s v="31-45"/>
    <n v="0"/>
    <n v="0"/>
    <n v="0"/>
    <x v="0"/>
  </r>
  <r>
    <s v="P4150"/>
    <d v="2024-08-01T17:41:00"/>
    <s v="M"/>
    <n v="31"/>
    <s v="Two or More Races"/>
    <s v="Gastroenterology"/>
    <b v="0"/>
    <m/>
    <x v="24"/>
    <b v="0"/>
    <x v="0"/>
    <s v="Aug"/>
    <x v="2"/>
    <x v="3"/>
    <s v="30-44"/>
    <s v="16-30"/>
    <n v="1"/>
    <n v="0"/>
    <n v="0"/>
    <x v="0"/>
  </r>
  <r>
    <s v="P4151"/>
    <d v="2024-10-01T08:31:00"/>
    <s v="M"/>
    <n v="36"/>
    <s v="Two or More Races"/>
    <s v="Gastroenterology"/>
    <b v="0"/>
    <m/>
    <x v="26"/>
    <b v="0"/>
    <x v="0"/>
    <s v="Oct"/>
    <x v="6"/>
    <x v="0"/>
    <s v="30-44"/>
    <s v="31-45"/>
    <n v="0"/>
    <n v="0"/>
    <n v="0"/>
    <x v="0"/>
  </r>
  <r>
    <s v="P4152"/>
    <d v="2023-11-02T14:42:00"/>
    <s v="M"/>
    <n v="43"/>
    <s v="Two or More Races"/>
    <s v="Gastroenterology"/>
    <b v="0"/>
    <n v="9"/>
    <x v="0"/>
    <b v="0"/>
    <x v="1"/>
    <s v="Nov"/>
    <x v="2"/>
    <x v="6"/>
    <s v="30-44"/>
    <s v="31-45"/>
    <n v="0"/>
    <n v="0"/>
    <n v="0"/>
    <x v="0"/>
  </r>
  <r>
    <s v="P4153"/>
    <d v="2024-09-20T13:49:00"/>
    <s v="M"/>
    <n v="11"/>
    <s v="Two or More Races"/>
    <s v="General Practice"/>
    <b v="0"/>
    <m/>
    <x v="36"/>
    <b v="0"/>
    <x v="0"/>
    <s v="Sep"/>
    <x v="5"/>
    <x v="6"/>
    <s v="0-14"/>
    <s v="16-30"/>
    <n v="1"/>
    <n v="0"/>
    <n v="0"/>
    <x v="0"/>
  </r>
  <r>
    <s v="P4154"/>
    <d v="2024-08-01T10:21:00"/>
    <s v="M"/>
    <n v="7"/>
    <s v="Two or More Races"/>
    <s v="General Practice"/>
    <b v="0"/>
    <m/>
    <x v="37"/>
    <b v="0"/>
    <x v="0"/>
    <s v="Aug"/>
    <x v="2"/>
    <x v="1"/>
    <s v="0-14"/>
    <s v="31-45"/>
    <n v="0"/>
    <n v="0"/>
    <n v="0"/>
    <x v="0"/>
  </r>
  <r>
    <s v="P4155"/>
    <d v="2024-05-27T04:02:00"/>
    <s v="M"/>
    <n v="17"/>
    <s v="Two or More Races"/>
    <s v="General Practice"/>
    <b v="0"/>
    <m/>
    <x v="4"/>
    <b v="0"/>
    <x v="0"/>
    <s v="May"/>
    <x v="4"/>
    <x v="5"/>
    <s v="15-29"/>
    <s v="0-15"/>
    <n v="1"/>
    <n v="0"/>
    <n v="0"/>
    <x v="0"/>
  </r>
  <r>
    <s v="P4156"/>
    <d v="2023-12-03T01:48:00"/>
    <s v="M"/>
    <n v="67"/>
    <s v="Two or More Races"/>
    <s v="General Practice"/>
    <b v="0"/>
    <m/>
    <x v="22"/>
    <b v="0"/>
    <x v="1"/>
    <s v="Dec"/>
    <x v="3"/>
    <x v="4"/>
    <s v="60-74"/>
    <s v="31-45"/>
    <n v="0"/>
    <n v="0"/>
    <n v="0"/>
    <x v="0"/>
  </r>
  <r>
    <s v="P4157"/>
    <d v="2024-05-24T14:58:00"/>
    <s v="M"/>
    <n v="33"/>
    <s v="Two or More Races"/>
    <s v="General Practice"/>
    <b v="0"/>
    <m/>
    <x v="0"/>
    <b v="0"/>
    <x v="0"/>
    <s v="May"/>
    <x v="5"/>
    <x v="6"/>
    <s v="30-44"/>
    <s v="31-45"/>
    <n v="0"/>
    <n v="0"/>
    <n v="0"/>
    <x v="0"/>
  </r>
  <r>
    <s v="P4158"/>
    <d v="2024-06-28T01:56:00"/>
    <s v="M"/>
    <n v="26"/>
    <s v="Two or More Races"/>
    <s v="General Practice"/>
    <b v="0"/>
    <m/>
    <x v="17"/>
    <b v="0"/>
    <x v="0"/>
    <s v="Jun"/>
    <x v="5"/>
    <x v="4"/>
    <s v="15-29"/>
    <s v="31-45"/>
    <n v="0"/>
    <n v="0"/>
    <n v="0"/>
    <x v="0"/>
  </r>
  <r>
    <s v="P4159"/>
    <d v="2023-08-12T15:48:00"/>
    <s v="M"/>
    <n v="62"/>
    <s v="Two or More Races"/>
    <s v="General Practice"/>
    <b v="0"/>
    <m/>
    <x v="50"/>
    <b v="0"/>
    <x v="1"/>
    <s v="Aug"/>
    <x v="1"/>
    <x v="3"/>
    <s v="60-74"/>
    <s v="31-45"/>
    <n v="0"/>
    <n v="0"/>
    <n v="0"/>
    <x v="0"/>
  </r>
  <r>
    <s v="P4160"/>
    <d v="2023-12-01T06:34:00"/>
    <s v="M"/>
    <n v="12"/>
    <s v="Two or More Races"/>
    <s v="General Practice"/>
    <b v="0"/>
    <m/>
    <x v="5"/>
    <b v="0"/>
    <x v="1"/>
    <s v="Dec"/>
    <x v="5"/>
    <x v="0"/>
    <s v="0-14"/>
    <s v="46-60"/>
    <n v="0"/>
    <n v="0"/>
    <n v="0"/>
    <x v="0"/>
  </r>
  <r>
    <s v="P4161"/>
    <d v="2024-05-31T03:47:00"/>
    <s v="M"/>
    <n v="62"/>
    <s v="Two or More Races"/>
    <s v="General Practice"/>
    <b v="0"/>
    <m/>
    <x v="18"/>
    <b v="0"/>
    <x v="0"/>
    <s v="May"/>
    <x v="5"/>
    <x v="5"/>
    <s v="60-74"/>
    <s v="16-30"/>
    <n v="1"/>
    <n v="0"/>
    <n v="0"/>
    <x v="0"/>
  </r>
  <r>
    <s v="P4162"/>
    <d v="2023-08-22T07:27:00"/>
    <s v="M"/>
    <n v="71"/>
    <s v="Two or More Races"/>
    <s v="General Practice"/>
    <b v="0"/>
    <m/>
    <x v="49"/>
    <b v="0"/>
    <x v="1"/>
    <s v="Aug"/>
    <x v="6"/>
    <x v="0"/>
    <s v="60-74"/>
    <s v="46-60"/>
    <n v="0"/>
    <n v="0"/>
    <n v="0"/>
    <x v="0"/>
  </r>
  <r>
    <s v="P4163"/>
    <d v="2024-06-26T18:51:00"/>
    <s v="M"/>
    <n v="24"/>
    <s v="Two or More Races"/>
    <s v="General Practice"/>
    <b v="0"/>
    <m/>
    <x v="42"/>
    <b v="0"/>
    <x v="0"/>
    <s v="Jun"/>
    <x v="0"/>
    <x v="7"/>
    <s v="15-29"/>
    <s v="0-15"/>
    <n v="1"/>
    <n v="0"/>
    <n v="0"/>
    <x v="0"/>
  </r>
  <r>
    <s v="P4164"/>
    <d v="2024-06-26T13:41:00"/>
    <s v="M"/>
    <n v="39"/>
    <s v="Two or More Races"/>
    <s v="General Practice"/>
    <b v="0"/>
    <m/>
    <x v="11"/>
    <b v="0"/>
    <x v="0"/>
    <s v="Jun"/>
    <x v="0"/>
    <x v="6"/>
    <s v="30-44"/>
    <s v="46-60"/>
    <n v="0"/>
    <n v="0"/>
    <n v="0"/>
    <x v="0"/>
  </r>
  <r>
    <s v="P4165"/>
    <d v="2023-09-29T02:51:00"/>
    <s v="M"/>
    <n v="18"/>
    <s v="Two or More Races"/>
    <s v="General Practice"/>
    <b v="0"/>
    <m/>
    <x v="29"/>
    <b v="0"/>
    <x v="1"/>
    <s v="Sep"/>
    <x v="5"/>
    <x v="4"/>
    <s v="15-29"/>
    <s v="16-30"/>
    <n v="1"/>
    <n v="0"/>
    <n v="0"/>
    <x v="0"/>
  </r>
  <r>
    <s v="P4166"/>
    <d v="2024-06-13T20:52:00"/>
    <s v="M"/>
    <n v="79"/>
    <s v="Two or More Races"/>
    <s v="General Practice"/>
    <b v="0"/>
    <m/>
    <x v="35"/>
    <b v="0"/>
    <x v="0"/>
    <s v="Jun"/>
    <x v="2"/>
    <x v="7"/>
    <s v="75+"/>
    <s v="16-30"/>
    <n v="1"/>
    <n v="0"/>
    <n v="0"/>
    <x v="0"/>
  </r>
  <r>
    <s v="P4167"/>
    <d v="2023-09-08T23:31:00"/>
    <s v="M"/>
    <n v="4"/>
    <s v="Two or More Races"/>
    <s v="General Practice"/>
    <b v="0"/>
    <m/>
    <x v="28"/>
    <b v="0"/>
    <x v="1"/>
    <s v="Sep"/>
    <x v="5"/>
    <x v="2"/>
    <s v="0-14"/>
    <s v="16-30"/>
    <n v="1"/>
    <n v="0"/>
    <n v="0"/>
    <x v="0"/>
  </r>
  <r>
    <s v="P4168"/>
    <d v="2023-12-10T13:07:00"/>
    <s v="M"/>
    <n v="61"/>
    <s v="Two or More Races"/>
    <s v="General Practice"/>
    <b v="0"/>
    <m/>
    <x v="7"/>
    <b v="0"/>
    <x v="1"/>
    <s v="Dec"/>
    <x v="3"/>
    <x v="6"/>
    <s v="60-74"/>
    <s v="16-30"/>
    <n v="1"/>
    <n v="0"/>
    <n v="0"/>
    <x v="0"/>
  </r>
  <r>
    <s v="P4169"/>
    <d v="2023-04-29T11:29:00"/>
    <s v="M"/>
    <n v="31"/>
    <s v="Two or More Races"/>
    <s v="General Practice"/>
    <b v="0"/>
    <m/>
    <x v="1"/>
    <b v="0"/>
    <x v="1"/>
    <s v="Apr"/>
    <x v="1"/>
    <x v="1"/>
    <s v="30-44"/>
    <s v="16-30"/>
    <n v="1"/>
    <n v="0"/>
    <n v="0"/>
    <x v="0"/>
  </r>
  <r>
    <s v="P4170"/>
    <d v="2023-04-06T20:41:00"/>
    <s v="M"/>
    <n v="3"/>
    <s v="Two or More Races"/>
    <s v="General Practice"/>
    <b v="0"/>
    <m/>
    <x v="41"/>
    <b v="0"/>
    <x v="1"/>
    <s v="Apr"/>
    <x v="2"/>
    <x v="7"/>
    <s v="0-14"/>
    <s v="16-30"/>
    <n v="1"/>
    <n v="0"/>
    <n v="0"/>
    <x v="0"/>
  </r>
  <r>
    <s v="P4171"/>
    <d v="2024-06-09T23:24:00"/>
    <s v="M"/>
    <n v="22"/>
    <s v="Two or More Races"/>
    <s v="General Practice"/>
    <b v="0"/>
    <m/>
    <x v="15"/>
    <b v="0"/>
    <x v="0"/>
    <s v="Jun"/>
    <x v="3"/>
    <x v="2"/>
    <s v="15-29"/>
    <s v="31-45"/>
    <n v="0"/>
    <n v="0"/>
    <n v="0"/>
    <x v="0"/>
  </r>
  <r>
    <s v="P4172"/>
    <d v="2023-08-30T02:31:00"/>
    <s v="M"/>
    <n v="41"/>
    <s v="Two or More Races"/>
    <s v="General Practice"/>
    <b v="0"/>
    <m/>
    <x v="2"/>
    <b v="0"/>
    <x v="1"/>
    <s v="Aug"/>
    <x v="0"/>
    <x v="4"/>
    <s v="30-44"/>
    <s v="46-60"/>
    <n v="0"/>
    <n v="0"/>
    <n v="0"/>
    <x v="0"/>
  </r>
  <r>
    <s v="P4173"/>
    <d v="2024-08-01T13:39:00"/>
    <s v="M"/>
    <n v="15"/>
    <s v="Two or More Races"/>
    <s v="General Practice"/>
    <b v="0"/>
    <m/>
    <x v="20"/>
    <b v="0"/>
    <x v="0"/>
    <s v="Aug"/>
    <x v="2"/>
    <x v="6"/>
    <s v="15-29"/>
    <s v="16-30"/>
    <n v="1"/>
    <n v="0"/>
    <n v="0"/>
    <x v="0"/>
  </r>
  <r>
    <s v="P4174"/>
    <d v="2023-09-02T11:06:00"/>
    <s v="M"/>
    <n v="48"/>
    <s v="Two or More Races"/>
    <s v="General Practice"/>
    <b v="0"/>
    <m/>
    <x v="2"/>
    <b v="0"/>
    <x v="1"/>
    <s v="Sep"/>
    <x v="1"/>
    <x v="1"/>
    <s v="45-59"/>
    <s v="46-60"/>
    <n v="0"/>
    <n v="0"/>
    <n v="0"/>
    <x v="0"/>
  </r>
  <r>
    <s v="P4175"/>
    <d v="2023-12-20T05:06:00"/>
    <s v="M"/>
    <n v="25"/>
    <s v="Two or More Races"/>
    <s v="General Practice"/>
    <b v="0"/>
    <m/>
    <x v="38"/>
    <b v="0"/>
    <x v="1"/>
    <s v="Dec"/>
    <x v="0"/>
    <x v="5"/>
    <s v="15-29"/>
    <s v="0-15"/>
    <n v="1"/>
    <n v="0"/>
    <n v="0"/>
    <x v="0"/>
  </r>
  <r>
    <s v="P4176"/>
    <d v="2023-11-07T00:21:00"/>
    <s v="M"/>
    <n v="35"/>
    <s v="Two or More Races"/>
    <s v="General Practice"/>
    <b v="0"/>
    <m/>
    <x v="22"/>
    <b v="0"/>
    <x v="1"/>
    <s v="Nov"/>
    <x v="6"/>
    <x v="4"/>
    <s v="30-44"/>
    <s v="31-45"/>
    <n v="0"/>
    <n v="0"/>
    <n v="0"/>
    <x v="0"/>
  </r>
  <r>
    <s v="P4177"/>
    <d v="2023-10-01T05:38:00"/>
    <s v="M"/>
    <n v="8"/>
    <s v="Two or More Races"/>
    <s v="General Practice"/>
    <b v="0"/>
    <m/>
    <x v="2"/>
    <b v="0"/>
    <x v="1"/>
    <s v="Oct"/>
    <x v="3"/>
    <x v="5"/>
    <s v="0-14"/>
    <s v="46-60"/>
    <n v="0"/>
    <n v="0"/>
    <n v="0"/>
    <x v="0"/>
  </r>
  <r>
    <s v="P4178"/>
    <d v="2023-08-11T23:19:00"/>
    <s v="M"/>
    <n v="48"/>
    <s v="Two or More Races"/>
    <s v="General Practice"/>
    <b v="0"/>
    <m/>
    <x v="41"/>
    <b v="0"/>
    <x v="1"/>
    <s v="Aug"/>
    <x v="5"/>
    <x v="2"/>
    <s v="45-59"/>
    <s v="16-30"/>
    <n v="1"/>
    <n v="0"/>
    <n v="0"/>
    <x v="0"/>
  </r>
  <r>
    <s v="P4179"/>
    <d v="2024-05-01T23:12:00"/>
    <s v="M"/>
    <n v="50"/>
    <s v="Two or More Races"/>
    <s v="General Practice"/>
    <b v="0"/>
    <m/>
    <x v="1"/>
    <b v="0"/>
    <x v="0"/>
    <s v="May"/>
    <x v="0"/>
    <x v="2"/>
    <s v="45-59"/>
    <s v="16-30"/>
    <n v="1"/>
    <n v="0"/>
    <n v="0"/>
    <x v="0"/>
  </r>
  <r>
    <s v="P4180"/>
    <d v="2024-03-28T06:24:00"/>
    <s v="M"/>
    <n v="64"/>
    <s v="Two or More Races"/>
    <s v="General Practice"/>
    <b v="0"/>
    <m/>
    <x v="25"/>
    <b v="0"/>
    <x v="0"/>
    <s v="Mar"/>
    <x v="2"/>
    <x v="0"/>
    <s v="60-74"/>
    <s v="46-60"/>
    <n v="0"/>
    <n v="0"/>
    <n v="0"/>
    <x v="0"/>
  </r>
  <r>
    <s v="P4181"/>
    <d v="2023-05-08T21:20:00"/>
    <s v="M"/>
    <n v="62"/>
    <s v="Two or More Races"/>
    <s v="General Practice"/>
    <b v="0"/>
    <m/>
    <x v="47"/>
    <b v="0"/>
    <x v="1"/>
    <s v="May"/>
    <x v="4"/>
    <x v="2"/>
    <s v="60-74"/>
    <s v="46-60"/>
    <n v="0"/>
    <n v="0"/>
    <n v="0"/>
    <x v="0"/>
  </r>
  <r>
    <s v="P4182"/>
    <d v="2024-06-27T19:41:00"/>
    <s v="M"/>
    <n v="14"/>
    <s v="Two or More Races"/>
    <s v="General Practice"/>
    <b v="0"/>
    <m/>
    <x v="40"/>
    <b v="0"/>
    <x v="0"/>
    <s v="Jun"/>
    <x v="2"/>
    <x v="7"/>
    <s v="0-14"/>
    <s v="31-45"/>
    <n v="0"/>
    <n v="0"/>
    <n v="0"/>
    <x v="0"/>
  </r>
  <r>
    <s v="P4183"/>
    <d v="2023-04-26T16:43:00"/>
    <s v="M"/>
    <n v="61"/>
    <s v="Two or More Races"/>
    <s v="General Practice"/>
    <b v="0"/>
    <m/>
    <x v="48"/>
    <b v="0"/>
    <x v="1"/>
    <s v="Apr"/>
    <x v="0"/>
    <x v="3"/>
    <s v="60-74"/>
    <s v="16-30"/>
    <n v="1"/>
    <n v="0"/>
    <n v="0"/>
    <x v="0"/>
  </r>
  <r>
    <s v="P4184"/>
    <d v="2024-08-11T05:05:00"/>
    <s v="M"/>
    <n v="4"/>
    <s v="Two or More Races"/>
    <s v="General Practice"/>
    <b v="0"/>
    <m/>
    <x v="18"/>
    <b v="0"/>
    <x v="0"/>
    <s v="Aug"/>
    <x v="3"/>
    <x v="5"/>
    <s v="0-14"/>
    <s v="16-30"/>
    <n v="1"/>
    <n v="0"/>
    <n v="0"/>
    <x v="0"/>
  </r>
  <r>
    <s v="P4185"/>
    <d v="2023-09-26T07:46:00"/>
    <s v="M"/>
    <n v="22"/>
    <s v="Two or More Races"/>
    <s v="General Practice"/>
    <b v="0"/>
    <m/>
    <x v="22"/>
    <b v="0"/>
    <x v="1"/>
    <s v="Sep"/>
    <x v="6"/>
    <x v="0"/>
    <s v="15-29"/>
    <s v="31-45"/>
    <n v="0"/>
    <n v="0"/>
    <n v="0"/>
    <x v="0"/>
  </r>
  <r>
    <s v="P4186"/>
    <d v="2024-09-01T06:32:00"/>
    <s v="M"/>
    <n v="77"/>
    <s v="Two or More Races"/>
    <s v="General Practice"/>
    <b v="0"/>
    <m/>
    <x v="40"/>
    <b v="0"/>
    <x v="0"/>
    <s v="Sep"/>
    <x v="3"/>
    <x v="0"/>
    <s v="75+"/>
    <s v="31-45"/>
    <n v="0"/>
    <n v="0"/>
    <n v="0"/>
    <x v="0"/>
  </r>
  <r>
    <s v="P4187"/>
    <d v="2024-05-01T04:50:00"/>
    <s v="M"/>
    <n v="21"/>
    <s v="Two or More Races"/>
    <s v="General Practice"/>
    <b v="0"/>
    <m/>
    <x v="46"/>
    <b v="0"/>
    <x v="0"/>
    <s v="May"/>
    <x v="0"/>
    <x v="5"/>
    <s v="15-29"/>
    <s v="16-30"/>
    <n v="1"/>
    <n v="0"/>
    <n v="0"/>
    <x v="0"/>
  </r>
  <r>
    <s v="P4188"/>
    <d v="2023-12-05T00:08:00"/>
    <s v="M"/>
    <n v="57"/>
    <s v="Two or More Races"/>
    <s v="General Practice"/>
    <b v="0"/>
    <m/>
    <x v="48"/>
    <b v="0"/>
    <x v="1"/>
    <s v="Dec"/>
    <x v="6"/>
    <x v="4"/>
    <s v="45-59"/>
    <s v="16-30"/>
    <n v="1"/>
    <n v="0"/>
    <n v="0"/>
    <x v="0"/>
  </r>
  <r>
    <s v="P4189"/>
    <d v="2023-07-31T21:17:00"/>
    <s v="M"/>
    <n v="35"/>
    <s v="Two or More Races"/>
    <s v="General Practice"/>
    <b v="0"/>
    <m/>
    <x v="47"/>
    <b v="0"/>
    <x v="1"/>
    <s v="Jul"/>
    <x v="4"/>
    <x v="2"/>
    <s v="30-44"/>
    <s v="46-60"/>
    <n v="0"/>
    <n v="0"/>
    <n v="0"/>
    <x v="0"/>
  </r>
  <r>
    <s v="P4190"/>
    <d v="2023-08-12T02:11:00"/>
    <s v="M"/>
    <n v="68"/>
    <s v="Two or More Races"/>
    <s v="General Practice"/>
    <b v="0"/>
    <m/>
    <x v="36"/>
    <b v="0"/>
    <x v="1"/>
    <s v="Aug"/>
    <x v="1"/>
    <x v="4"/>
    <s v="60-74"/>
    <s v="16-30"/>
    <n v="1"/>
    <n v="0"/>
    <n v="0"/>
    <x v="0"/>
  </r>
  <r>
    <s v="P4191"/>
    <d v="2024-03-16T06:26:00"/>
    <s v="M"/>
    <n v="62"/>
    <s v="Two or More Races"/>
    <s v="General Practice"/>
    <b v="0"/>
    <m/>
    <x v="35"/>
    <b v="0"/>
    <x v="0"/>
    <s v="Mar"/>
    <x v="1"/>
    <x v="0"/>
    <s v="60-74"/>
    <s v="16-30"/>
    <n v="1"/>
    <n v="0"/>
    <n v="0"/>
    <x v="0"/>
  </r>
  <r>
    <s v="P4192"/>
    <d v="2024-02-05T19:18:00"/>
    <s v="M"/>
    <n v="70"/>
    <s v="Two or More Races"/>
    <s v="General Practice"/>
    <b v="0"/>
    <m/>
    <x v="48"/>
    <b v="0"/>
    <x v="0"/>
    <s v="Feb"/>
    <x v="4"/>
    <x v="7"/>
    <s v="60-74"/>
    <s v="16-30"/>
    <n v="1"/>
    <n v="0"/>
    <n v="0"/>
    <x v="0"/>
  </r>
  <r>
    <s v="P4193"/>
    <d v="2023-10-21T07:39:00"/>
    <s v="M"/>
    <n v="33"/>
    <s v="Two or More Races"/>
    <s v="General Practice"/>
    <b v="0"/>
    <m/>
    <x v="37"/>
    <b v="0"/>
    <x v="1"/>
    <s v="Oct"/>
    <x v="1"/>
    <x v="0"/>
    <s v="30-44"/>
    <s v="31-45"/>
    <n v="0"/>
    <n v="0"/>
    <n v="0"/>
    <x v="0"/>
  </r>
  <r>
    <s v="P4194"/>
    <d v="2023-08-07T03:22:00"/>
    <s v="M"/>
    <n v="18"/>
    <s v="Two or More Races"/>
    <s v="General Practice"/>
    <b v="0"/>
    <m/>
    <x v="40"/>
    <b v="0"/>
    <x v="1"/>
    <s v="Aug"/>
    <x v="4"/>
    <x v="5"/>
    <s v="15-29"/>
    <s v="31-45"/>
    <n v="0"/>
    <n v="0"/>
    <n v="0"/>
    <x v="0"/>
  </r>
  <r>
    <s v="P4195"/>
    <d v="2024-07-02T20:27:00"/>
    <s v="M"/>
    <n v="22"/>
    <s v="Two or More Races"/>
    <s v="General Practice"/>
    <b v="0"/>
    <m/>
    <x v="50"/>
    <b v="0"/>
    <x v="0"/>
    <s v="Jul"/>
    <x v="6"/>
    <x v="7"/>
    <s v="15-29"/>
    <s v="31-45"/>
    <n v="0"/>
    <n v="0"/>
    <n v="0"/>
    <x v="0"/>
  </r>
  <r>
    <s v="P4196"/>
    <d v="2024-09-07T23:19:00"/>
    <s v="M"/>
    <n v="23"/>
    <s v="Two or More Races"/>
    <s v="General Practice"/>
    <b v="0"/>
    <m/>
    <x v="21"/>
    <b v="0"/>
    <x v="0"/>
    <s v="Sep"/>
    <x v="1"/>
    <x v="2"/>
    <s v="15-29"/>
    <s v="46-60"/>
    <n v="0"/>
    <n v="0"/>
    <n v="0"/>
    <x v="0"/>
  </r>
  <r>
    <s v="P4197"/>
    <d v="2023-09-29T04:58:00"/>
    <s v="M"/>
    <n v="65"/>
    <s v="Two or More Races"/>
    <s v="General Practice"/>
    <b v="0"/>
    <m/>
    <x v="6"/>
    <b v="0"/>
    <x v="1"/>
    <s v="Sep"/>
    <x v="5"/>
    <x v="5"/>
    <s v="60-74"/>
    <s v="31-45"/>
    <n v="0"/>
    <n v="0"/>
    <n v="0"/>
    <x v="0"/>
  </r>
  <r>
    <s v="P4198"/>
    <d v="2023-11-21T04:42:00"/>
    <s v="M"/>
    <n v="65"/>
    <s v="Two or More Races"/>
    <s v="General Practice"/>
    <b v="0"/>
    <m/>
    <x v="12"/>
    <b v="0"/>
    <x v="1"/>
    <s v="Nov"/>
    <x v="6"/>
    <x v="5"/>
    <s v="60-74"/>
    <s v="31-45"/>
    <n v="0"/>
    <n v="0"/>
    <n v="0"/>
    <x v="0"/>
  </r>
  <r>
    <s v="P4199"/>
    <d v="2024-10-24T18:17:00"/>
    <s v="M"/>
    <n v="9"/>
    <s v="Two or More Races"/>
    <s v="General Practice"/>
    <b v="0"/>
    <m/>
    <x v="16"/>
    <b v="0"/>
    <x v="0"/>
    <s v="Oct"/>
    <x v="2"/>
    <x v="7"/>
    <s v="0-14"/>
    <s v="46-60"/>
    <n v="0"/>
    <n v="0"/>
    <n v="0"/>
    <x v="0"/>
  </r>
  <r>
    <s v="P4200"/>
    <d v="2023-04-13T21:04:00"/>
    <s v="M"/>
    <n v="36"/>
    <s v="Two or More Races"/>
    <s v="General Practice"/>
    <b v="0"/>
    <m/>
    <x v="47"/>
    <b v="0"/>
    <x v="1"/>
    <s v="Apr"/>
    <x v="2"/>
    <x v="2"/>
    <s v="30-44"/>
    <s v="46-60"/>
    <n v="0"/>
    <n v="0"/>
    <n v="0"/>
    <x v="0"/>
  </r>
  <r>
    <s v="P4201"/>
    <d v="2024-10-22T23:07:00"/>
    <s v="M"/>
    <n v="71"/>
    <s v="Two or More Races"/>
    <s v="General Practice"/>
    <b v="0"/>
    <m/>
    <x v="10"/>
    <b v="0"/>
    <x v="0"/>
    <s v="Oct"/>
    <x v="6"/>
    <x v="2"/>
    <s v="60-74"/>
    <s v="31-45"/>
    <n v="0"/>
    <n v="0"/>
    <n v="0"/>
    <x v="0"/>
  </r>
  <r>
    <s v="P4202"/>
    <d v="2023-08-09T17:05:00"/>
    <s v="M"/>
    <n v="5"/>
    <s v="Two or More Races"/>
    <s v="General Practice"/>
    <b v="0"/>
    <m/>
    <x v="23"/>
    <b v="0"/>
    <x v="1"/>
    <s v="Aug"/>
    <x v="0"/>
    <x v="3"/>
    <s v="0-14"/>
    <s v="46-60"/>
    <n v="0"/>
    <n v="0"/>
    <n v="0"/>
    <x v="0"/>
  </r>
  <r>
    <s v="P4203"/>
    <d v="2024-02-26T04:24:00"/>
    <s v="M"/>
    <n v="58"/>
    <s v="Two or More Races"/>
    <s v="General Practice"/>
    <b v="0"/>
    <m/>
    <x v="5"/>
    <b v="0"/>
    <x v="0"/>
    <s v="Feb"/>
    <x v="4"/>
    <x v="5"/>
    <s v="45-59"/>
    <s v="46-60"/>
    <n v="0"/>
    <n v="0"/>
    <n v="0"/>
    <x v="0"/>
  </r>
  <r>
    <s v="P4204"/>
    <d v="2024-05-27T07:49:00"/>
    <s v="M"/>
    <n v="78"/>
    <s v="Two or More Races"/>
    <s v="General Practice"/>
    <b v="0"/>
    <m/>
    <x v="11"/>
    <b v="0"/>
    <x v="0"/>
    <s v="May"/>
    <x v="4"/>
    <x v="0"/>
    <s v="75+"/>
    <s v="46-60"/>
    <n v="0"/>
    <n v="0"/>
    <n v="0"/>
    <x v="0"/>
  </r>
  <r>
    <s v="P4205"/>
    <d v="2023-04-12T05:06:00"/>
    <s v="M"/>
    <n v="6"/>
    <s v="Two or More Races"/>
    <s v="General Practice"/>
    <b v="0"/>
    <m/>
    <x v="12"/>
    <b v="0"/>
    <x v="1"/>
    <s v="Apr"/>
    <x v="0"/>
    <x v="5"/>
    <s v="0-14"/>
    <s v="31-45"/>
    <n v="0"/>
    <n v="0"/>
    <n v="0"/>
    <x v="0"/>
  </r>
  <r>
    <s v="P4206"/>
    <d v="2023-09-10T00:59:00"/>
    <s v="M"/>
    <n v="38"/>
    <s v="Two or More Races"/>
    <s v="General Practice"/>
    <b v="0"/>
    <m/>
    <x v="23"/>
    <b v="0"/>
    <x v="1"/>
    <s v="Sep"/>
    <x v="3"/>
    <x v="4"/>
    <s v="30-44"/>
    <s v="46-60"/>
    <n v="0"/>
    <n v="0"/>
    <n v="0"/>
    <x v="0"/>
  </r>
  <r>
    <s v="P4207"/>
    <d v="2024-06-10T00:44:00"/>
    <s v="M"/>
    <n v="74"/>
    <s v="Two or More Races"/>
    <s v="General Practice"/>
    <b v="0"/>
    <m/>
    <x v="41"/>
    <b v="0"/>
    <x v="0"/>
    <s v="Jun"/>
    <x v="4"/>
    <x v="4"/>
    <s v="60-74"/>
    <s v="16-30"/>
    <n v="1"/>
    <n v="0"/>
    <n v="0"/>
    <x v="0"/>
  </r>
  <r>
    <s v="P4208"/>
    <d v="2024-02-05T08:54:00"/>
    <s v="M"/>
    <n v="11"/>
    <s v="Two or More Races"/>
    <s v="General Practice"/>
    <b v="0"/>
    <m/>
    <x v="37"/>
    <b v="0"/>
    <x v="0"/>
    <s v="Feb"/>
    <x v="4"/>
    <x v="0"/>
    <s v="0-14"/>
    <s v="31-45"/>
    <n v="0"/>
    <n v="0"/>
    <n v="0"/>
    <x v="0"/>
  </r>
  <r>
    <s v="P4209"/>
    <d v="2023-08-17T17:15:00"/>
    <s v="M"/>
    <n v="26"/>
    <s v="Two or More Races"/>
    <s v="General Practice"/>
    <b v="0"/>
    <m/>
    <x v="25"/>
    <b v="0"/>
    <x v="1"/>
    <s v="Aug"/>
    <x v="2"/>
    <x v="3"/>
    <s v="15-29"/>
    <s v="46-60"/>
    <n v="0"/>
    <n v="0"/>
    <n v="0"/>
    <x v="0"/>
  </r>
  <r>
    <s v="P4210"/>
    <d v="2023-04-20T23:25:00"/>
    <s v="M"/>
    <n v="4"/>
    <s v="Two or More Races"/>
    <s v="General Practice"/>
    <b v="0"/>
    <n v="0"/>
    <x v="49"/>
    <b v="0"/>
    <x v="1"/>
    <s v="Apr"/>
    <x v="2"/>
    <x v="2"/>
    <s v="0-14"/>
    <s v="46-60"/>
    <n v="0"/>
    <n v="0"/>
    <n v="0"/>
    <x v="0"/>
  </r>
  <r>
    <s v="P4211"/>
    <d v="2023-12-20T05:27:00"/>
    <s v="M"/>
    <n v="21"/>
    <s v="Two or More Races"/>
    <s v="General Practice"/>
    <b v="0"/>
    <n v="0"/>
    <x v="50"/>
    <b v="0"/>
    <x v="1"/>
    <s v="Dec"/>
    <x v="0"/>
    <x v="5"/>
    <s v="15-29"/>
    <s v="31-45"/>
    <n v="0"/>
    <n v="0"/>
    <n v="0"/>
    <x v="0"/>
  </r>
  <r>
    <s v="P4212"/>
    <d v="2023-08-04T01:09:00"/>
    <s v="M"/>
    <n v="45"/>
    <s v="Two or More Races"/>
    <s v="General Practice"/>
    <b v="0"/>
    <n v="1"/>
    <x v="6"/>
    <b v="0"/>
    <x v="1"/>
    <s v="Aug"/>
    <x v="5"/>
    <x v="4"/>
    <s v="45-59"/>
    <s v="31-45"/>
    <n v="0"/>
    <n v="0"/>
    <n v="0"/>
    <x v="0"/>
  </r>
  <r>
    <s v="P4213"/>
    <d v="2024-05-18T21:15:00"/>
    <s v="M"/>
    <n v="75"/>
    <s v="Two or More Races"/>
    <s v="General Practice"/>
    <b v="0"/>
    <n v="1"/>
    <x v="10"/>
    <b v="0"/>
    <x v="0"/>
    <s v="May"/>
    <x v="1"/>
    <x v="2"/>
    <s v="75+"/>
    <s v="31-45"/>
    <n v="0"/>
    <n v="0"/>
    <n v="0"/>
    <x v="0"/>
  </r>
  <r>
    <s v="P4214"/>
    <d v="2024-04-26T18:25:00"/>
    <s v="M"/>
    <n v="72"/>
    <s v="Two or More Races"/>
    <s v="General Practice"/>
    <b v="0"/>
    <n v="2"/>
    <x v="2"/>
    <b v="0"/>
    <x v="0"/>
    <s v="Apr"/>
    <x v="5"/>
    <x v="7"/>
    <s v="60-74"/>
    <s v="46-60"/>
    <n v="0"/>
    <n v="0"/>
    <n v="0"/>
    <x v="0"/>
  </r>
  <r>
    <s v="P4215"/>
    <d v="2024-07-30T05:19:00"/>
    <s v="M"/>
    <n v="64"/>
    <s v="Two or More Races"/>
    <s v="General Practice"/>
    <b v="0"/>
    <n v="2"/>
    <x v="17"/>
    <b v="0"/>
    <x v="0"/>
    <s v="Jul"/>
    <x v="6"/>
    <x v="5"/>
    <s v="60-74"/>
    <s v="31-45"/>
    <n v="0"/>
    <n v="0"/>
    <n v="0"/>
    <x v="0"/>
  </r>
  <r>
    <s v="P4216"/>
    <d v="2023-10-21T20:42:00"/>
    <s v="M"/>
    <n v="71"/>
    <s v="Two or More Races"/>
    <s v="General Practice"/>
    <b v="0"/>
    <n v="2"/>
    <x v="35"/>
    <b v="0"/>
    <x v="1"/>
    <s v="Oct"/>
    <x v="1"/>
    <x v="7"/>
    <s v="60-74"/>
    <s v="16-30"/>
    <n v="1"/>
    <n v="0"/>
    <n v="0"/>
    <x v="0"/>
  </r>
  <r>
    <s v="P4217"/>
    <d v="2024-06-09T02:18:00"/>
    <s v="M"/>
    <n v="78"/>
    <s v="Two or More Races"/>
    <s v="General Practice"/>
    <b v="0"/>
    <n v="3"/>
    <x v="49"/>
    <b v="0"/>
    <x v="0"/>
    <s v="Jun"/>
    <x v="3"/>
    <x v="4"/>
    <s v="75+"/>
    <s v="46-60"/>
    <n v="0"/>
    <n v="0"/>
    <n v="0"/>
    <x v="0"/>
  </r>
  <r>
    <s v="P4218"/>
    <d v="2023-05-26T17:42:00"/>
    <s v="M"/>
    <n v="32"/>
    <s v="Two or More Races"/>
    <s v="General Practice"/>
    <b v="0"/>
    <n v="3"/>
    <x v="36"/>
    <b v="0"/>
    <x v="1"/>
    <s v="May"/>
    <x v="5"/>
    <x v="3"/>
    <s v="30-44"/>
    <s v="16-30"/>
    <n v="1"/>
    <n v="0"/>
    <n v="0"/>
    <x v="0"/>
  </r>
  <r>
    <s v="P4219"/>
    <d v="2023-10-26T13:26:00"/>
    <s v="M"/>
    <n v="14"/>
    <s v="Two or More Races"/>
    <s v="General Practice"/>
    <b v="0"/>
    <n v="4"/>
    <x v="5"/>
    <b v="0"/>
    <x v="1"/>
    <s v="Oct"/>
    <x v="2"/>
    <x v="6"/>
    <s v="0-14"/>
    <s v="46-60"/>
    <n v="0"/>
    <n v="0"/>
    <n v="0"/>
    <x v="0"/>
  </r>
  <r>
    <s v="P4220"/>
    <d v="2023-12-10T19:27:00"/>
    <s v="M"/>
    <n v="64"/>
    <s v="Two or More Races"/>
    <s v="General Practice"/>
    <b v="0"/>
    <n v="4"/>
    <x v="11"/>
    <b v="0"/>
    <x v="1"/>
    <s v="Dec"/>
    <x v="3"/>
    <x v="7"/>
    <s v="60-74"/>
    <s v="46-60"/>
    <n v="0"/>
    <n v="0"/>
    <n v="0"/>
    <x v="0"/>
  </r>
  <r>
    <s v="P4221"/>
    <d v="2024-07-01T11:50:00"/>
    <s v="M"/>
    <n v="29"/>
    <s v="Two or More Races"/>
    <s v="General Practice"/>
    <b v="0"/>
    <n v="4"/>
    <x v="35"/>
    <b v="0"/>
    <x v="0"/>
    <s v="Jul"/>
    <x v="4"/>
    <x v="1"/>
    <s v="15-29"/>
    <s v="16-30"/>
    <n v="1"/>
    <n v="0"/>
    <n v="0"/>
    <x v="0"/>
  </r>
  <r>
    <s v="P4222"/>
    <d v="2023-06-03T15:13:00"/>
    <s v="M"/>
    <n v="68"/>
    <s v="Two or More Races"/>
    <s v="General Practice"/>
    <b v="0"/>
    <n v="6"/>
    <x v="19"/>
    <b v="0"/>
    <x v="1"/>
    <s v="Jun"/>
    <x v="1"/>
    <x v="3"/>
    <s v="60-74"/>
    <s v="16-30"/>
    <n v="1"/>
    <n v="0"/>
    <n v="0"/>
    <x v="0"/>
  </r>
  <r>
    <s v="P4223"/>
    <d v="2024-03-07T00:48:00"/>
    <s v="M"/>
    <n v="46"/>
    <s v="Two or More Races"/>
    <s v="General Practice"/>
    <b v="0"/>
    <n v="6"/>
    <x v="14"/>
    <b v="0"/>
    <x v="0"/>
    <s v="Mar"/>
    <x v="2"/>
    <x v="4"/>
    <s v="45-59"/>
    <s v="46-60"/>
    <n v="0"/>
    <n v="0"/>
    <n v="0"/>
    <x v="0"/>
  </r>
  <r>
    <s v="P4224"/>
    <d v="2024-09-03T22:06:00"/>
    <s v="M"/>
    <n v="20"/>
    <s v="Two or More Races"/>
    <s v="General Practice"/>
    <b v="0"/>
    <n v="7"/>
    <x v="12"/>
    <b v="0"/>
    <x v="0"/>
    <s v="Sep"/>
    <x v="6"/>
    <x v="2"/>
    <s v="15-29"/>
    <s v="31-45"/>
    <n v="0"/>
    <n v="0"/>
    <n v="0"/>
    <x v="0"/>
  </r>
  <r>
    <s v="P4225"/>
    <d v="2024-03-15T13:34:00"/>
    <s v="M"/>
    <n v="69"/>
    <s v="Two or More Races"/>
    <s v="General Practice"/>
    <b v="0"/>
    <n v="7"/>
    <x v="42"/>
    <b v="0"/>
    <x v="0"/>
    <s v="Mar"/>
    <x v="5"/>
    <x v="6"/>
    <s v="60-74"/>
    <s v="0-15"/>
    <n v="1"/>
    <n v="0"/>
    <n v="1"/>
    <x v="0"/>
  </r>
  <r>
    <s v="P4226"/>
    <d v="2024-01-16T23:26:00"/>
    <s v="M"/>
    <n v="76"/>
    <s v="Two or More Races"/>
    <s v="General Practice"/>
    <b v="0"/>
    <n v="8"/>
    <x v="11"/>
    <b v="0"/>
    <x v="0"/>
    <s v="Jan"/>
    <x v="6"/>
    <x v="2"/>
    <s v="75+"/>
    <s v="46-60"/>
    <n v="0"/>
    <n v="0"/>
    <n v="0"/>
    <x v="0"/>
  </r>
  <r>
    <s v="P4227"/>
    <d v="2023-11-26T07:30:00"/>
    <s v="M"/>
    <n v="52"/>
    <s v="Two or More Races"/>
    <s v="General Practice"/>
    <b v="0"/>
    <n v="9"/>
    <x v="22"/>
    <b v="0"/>
    <x v="1"/>
    <s v="Nov"/>
    <x v="3"/>
    <x v="0"/>
    <s v="45-59"/>
    <s v="31-45"/>
    <n v="0"/>
    <n v="0"/>
    <n v="0"/>
    <x v="0"/>
  </r>
  <r>
    <s v="P4228"/>
    <d v="2023-04-27T10:32:00"/>
    <s v="M"/>
    <n v="70"/>
    <s v="Two or More Races"/>
    <s v="General Practice"/>
    <b v="0"/>
    <n v="9"/>
    <x v="50"/>
    <b v="0"/>
    <x v="1"/>
    <s v="Apr"/>
    <x v="2"/>
    <x v="1"/>
    <s v="60-74"/>
    <s v="31-45"/>
    <n v="0"/>
    <n v="0"/>
    <n v="0"/>
    <x v="0"/>
  </r>
  <r>
    <s v="P4229"/>
    <d v="2023-06-29T09:04:00"/>
    <s v="M"/>
    <n v="28"/>
    <s v="Two or More Races"/>
    <s v="General Practice"/>
    <b v="0"/>
    <n v="9"/>
    <x v="48"/>
    <b v="0"/>
    <x v="1"/>
    <s v="Jun"/>
    <x v="2"/>
    <x v="1"/>
    <s v="15-29"/>
    <s v="16-30"/>
    <n v="1"/>
    <n v="0"/>
    <n v="1"/>
    <x v="0"/>
  </r>
  <r>
    <s v="P4230"/>
    <d v="2023-08-24T02:47:00"/>
    <s v="M"/>
    <n v="20"/>
    <s v="Two or More Races"/>
    <s v="General Practice"/>
    <b v="0"/>
    <n v="9"/>
    <x v="2"/>
    <b v="0"/>
    <x v="1"/>
    <s v="Aug"/>
    <x v="2"/>
    <x v="4"/>
    <s v="15-29"/>
    <s v="46-60"/>
    <n v="0"/>
    <n v="0"/>
    <n v="0"/>
    <x v="0"/>
  </r>
  <r>
    <s v="P4231"/>
    <d v="2024-04-14T08:35:00"/>
    <s v="M"/>
    <n v="57"/>
    <s v="Two or More Races"/>
    <s v="General Practice"/>
    <b v="0"/>
    <n v="10"/>
    <x v="18"/>
    <b v="0"/>
    <x v="0"/>
    <s v="Apr"/>
    <x v="3"/>
    <x v="0"/>
    <s v="45-59"/>
    <s v="16-30"/>
    <n v="1"/>
    <n v="0"/>
    <n v="1"/>
    <x v="0"/>
  </r>
  <r>
    <s v="P4232"/>
    <d v="2023-06-11T13:35:00"/>
    <s v="M"/>
    <n v="29"/>
    <s v="Two or More Races"/>
    <s v="Neurology"/>
    <b v="0"/>
    <m/>
    <x v="14"/>
    <b v="0"/>
    <x v="1"/>
    <s v="Jun"/>
    <x v="3"/>
    <x v="6"/>
    <s v="15-29"/>
    <s v="46-60"/>
    <n v="0"/>
    <n v="0"/>
    <n v="0"/>
    <x v="0"/>
  </r>
  <r>
    <s v="P4233"/>
    <d v="2024-06-29T04:26:00"/>
    <s v="M"/>
    <n v="57"/>
    <s v="Two or More Races"/>
    <s v="Neurology"/>
    <b v="0"/>
    <m/>
    <x v="1"/>
    <b v="0"/>
    <x v="0"/>
    <s v="Jun"/>
    <x v="1"/>
    <x v="5"/>
    <s v="45-59"/>
    <s v="16-30"/>
    <n v="1"/>
    <n v="0"/>
    <n v="0"/>
    <x v="0"/>
  </r>
  <r>
    <s v="P4234"/>
    <d v="2024-10-11T15:27:00"/>
    <s v="M"/>
    <n v="8"/>
    <s v="Two or More Races"/>
    <s v="Neurology"/>
    <b v="0"/>
    <m/>
    <x v="29"/>
    <b v="0"/>
    <x v="0"/>
    <s v="Oct"/>
    <x v="5"/>
    <x v="3"/>
    <s v="0-14"/>
    <s v="16-30"/>
    <n v="1"/>
    <n v="0"/>
    <n v="0"/>
    <x v="0"/>
  </r>
  <r>
    <s v="P4235"/>
    <d v="2024-08-28T12:11:00"/>
    <s v="M"/>
    <n v="46"/>
    <s v="Two or More Races"/>
    <s v="Neurology"/>
    <b v="0"/>
    <m/>
    <x v="21"/>
    <b v="0"/>
    <x v="0"/>
    <s v="Aug"/>
    <x v="0"/>
    <x v="6"/>
    <s v="45-59"/>
    <s v="46-60"/>
    <n v="0"/>
    <n v="0"/>
    <n v="0"/>
    <x v="0"/>
  </r>
  <r>
    <s v="P4236"/>
    <d v="2023-05-22T18:06:00"/>
    <s v="M"/>
    <n v="46"/>
    <s v="Two or More Races"/>
    <s v="Neurology"/>
    <b v="0"/>
    <n v="1"/>
    <x v="24"/>
    <b v="0"/>
    <x v="1"/>
    <s v="May"/>
    <x v="4"/>
    <x v="7"/>
    <s v="45-59"/>
    <s v="16-30"/>
    <n v="1"/>
    <n v="0"/>
    <n v="0"/>
    <x v="0"/>
  </r>
  <r>
    <s v="P4237"/>
    <d v="2023-09-28T21:25:00"/>
    <s v="M"/>
    <n v="23"/>
    <s v="Two or More Races"/>
    <s v="None"/>
    <b v="0"/>
    <m/>
    <x v="20"/>
    <b v="0"/>
    <x v="1"/>
    <s v="Sep"/>
    <x v="2"/>
    <x v="2"/>
    <s v="15-29"/>
    <s v="16-30"/>
    <n v="1"/>
    <n v="0"/>
    <n v="0"/>
    <x v="0"/>
  </r>
  <r>
    <s v="P4238"/>
    <d v="2023-10-05T22:01:00"/>
    <s v="M"/>
    <n v="37"/>
    <s v="Two or More Races"/>
    <s v="None"/>
    <b v="0"/>
    <m/>
    <x v="3"/>
    <b v="0"/>
    <x v="1"/>
    <s v="Oct"/>
    <x v="2"/>
    <x v="2"/>
    <s v="30-44"/>
    <s v="31-45"/>
    <n v="0"/>
    <n v="0"/>
    <n v="0"/>
    <x v="0"/>
  </r>
  <r>
    <s v="P4239"/>
    <d v="2023-08-25T18:35:00"/>
    <s v="M"/>
    <n v="64"/>
    <s v="Two or More Races"/>
    <s v="None"/>
    <b v="0"/>
    <m/>
    <x v="26"/>
    <b v="0"/>
    <x v="1"/>
    <s v="Aug"/>
    <x v="5"/>
    <x v="7"/>
    <s v="60-74"/>
    <s v="31-45"/>
    <n v="0"/>
    <n v="0"/>
    <n v="0"/>
    <x v="0"/>
  </r>
  <r>
    <s v="P4240"/>
    <d v="2023-10-18T14:34:00"/>
    <s v="M"/>
    <n v="6"/>
    <s v="Two or More Races"/>
    <s v="None"/>
    <b v="0"/>
    <m/>
    <x v="44"/>
    <b v="0"/>
    <x v="1"/>
    <s v="Oct"/>
    <x v="0"/>
    <x v="6"/>
    <s v="0-14"/>
    <s v="31-45"/>
    <n v="0"/>
    <n v="0"/>
    <n v="0"/>
    <x v="0"/>
  </r>
  <r>
    <s v="P4241"/>
    <d v="2024-01-21T04:58:00"/>
    <s v="M"/>
    <n v="57"/>
    <s v="Two or More Races"/>
    <s v="None"/>
    <b v="0"/>
    <m/>
    <x v="44"/>
    <b v="0"/>
    <x v="0"/>
    <s v="Jan"/>
    <x v="3"/>
    <x v="5"/>
    <s v="45-59"/>
    <s v="31-45"/>
    <n v="0"/>
    <n v="0"/>
    <n v="0"/>
    <x v="0"/>
  </r>
  <r>
    <s v="P4242"/>
    <d v="2024-03-01T02:00:00"/>
    <s v="M"/>
    <n v="16"/>
    <s v="Two or More Races"/>
    <s v="None"/>
    <b v="0"/>
    <m/>
    <x v="30"/>
    <b v="0"/>
    <x v="0"/>
    <s v="Mar"/>
    <x v="5"/>
    <x v="4"/>
    <s v="15-29"/>
    <s v="0-15"/>
    <n v="1"/>
    <n v="0"/>
    <n v="0"/>
    <x v="0"/>
  </r>
  <r>
    <s v="P4243"/>
    <d v="2023-05-18T18:49:00"/>
    <s v="M"/>
    <n v="72"/>
    <s v="Two or More Races"/>
    <s v="None"/>
    <b v="0"/>
    <m/>
    <x v="20"/>
    <b v="0"/>
    <x v="1"/>
    <s v="May"/>
    <x v="2"/>
    <x v="7"/>
    <s v="60-74"/>
    <s v="16-30"/>
    <n v="1"/>
    <n v="0"/>
    <n v="0"/>
    <x v="0"/>
  </r>
  <r>
    <s v="P4244"/>
    <d v="2024-09-03T08:09:00"/>
    <s v="M"/>
    <n v="28"/>
    <s v="Two or More Races"/>
    <s v="None"/>
    <b v="0"/>
    <m/>
    <x v="26"/>
    <b v="0"/>
    <x v="0"/>
    <s v="Sep"/>
    <x v="6"/>
    <x v="0"/>
    <s v="15-29"/>
    <s v="31-45"/>
    <n v="0"/>
    <n v="0"/>
    <n v="0"/>
    <x v="0"/>
  </r>
  <r>
    <s v="P4245"/>
    <d v="2024-04-08T15:35:00"/>
    <s v="M"/>
    <n v="4"/>
    <s v="Two or More Races"/>
    <s v="None"/>
    <b v="0"/>
    <m/>
    <x v="35"/>
    <b v="0"/>
    <x v="0"/>
    <s v="Apr"/>
    <x v="4"/>
    <x v="3"/>
    <s v="0-14"/>
    <s v="16-30"/>
    <n v="1"/>
    <n v="0"/>
    <n v="0"/>
    <x v="0"/>
  </r>
  <r>
    <s v="P4246"/>
    <d v="2023-11-10T04:54:00"/>
    <s v="M"/>
    <n v="61"/>
    <s v="Two or More Races"/>
    <s v="None"/>
    <b v="0"/>
    <m/>
    <x v="44"/>
    <b v="0"/>
    <x v="1"/>
    <s v="Nov"/>
    <x v="5"/>
    <x v="5"/>
    <s v="60-74"/>
    <s v="31-45"/>
    <n v="0"/>
    <n v="0"/>
    <n v="0"/>
    <x v="0"/>
  </r>
  <r>
    <s v="P4247"/>
    <d v="2023-08-01T15:50:00"/>
    <s v="M"/>
    <n v="35"/>
    <s v="Two or More Races"/>
    <s v="None"/>
    <b v="0"/>
    <m/>
    <x v="13"/>
    <b v="0"/>
    <x v="1"/>
    <s v="Aug"/>
    <x v="6"/>
    <x v="3"/>
    <s v="30-44"/>
    <s v="46-60"/>
    <n v="0"/>
    <n v="0"/>
    <n v="0"/>
    <x v="0"/>
  </r>
  <r>
    <s v="P4248"/>
    <d v="2024-03-15T17:55:00"/>
    <s v="M"/>
    <n v="26"/>
    <s v="Two or More Races"/>
    <s v="None"/>
    <b v="0"/>
    <m/>
    <x v="14"/>
    <b v="0"/>
    <x v="0"/>
    <s v="Mar"/>
    <x v="5"/>
    <x v="3"/>
    <s v="15-29"/>
    <s v="46-60"/>
    <n v="0"/>
    <n v="0"/>
    <n v="0"/>
    <x v="0"/>
  </r>
  <r>
    <s v="P4249"/>
    <d v="2023-09-16T11:02:00"/>
    <s v="M"/>
    <n v="32"/>
    <s v="Two or More Races"/>
    <s v="None"/>
    <b v="0"/>
    <m/>
    <x v="19"/>
    <b v="0"/>
    <x v="1"/>
    <s v="Sep"/>
    <x v="1"/>
    <x v="1"/>
    <s v="30-44"/>
    <s v="16-30"/>
    <n v="1"/>
    <n v="0"/>
    <n v="0"/>
    <x v="0"/>
  </r>
  <r>
    <s v="P4250"/>
    <d v="2023-10-01T18:53:00"/>
    <s v="M"/>
    <n v="40"/>
    <s v="Two or More Races"/>
    <s v="None"/>
    <b v="0"/>
    <m/>
    <x v="15"/>
    <b v="0"/>
    <x v="1"/>
    <s v="Oct"/>
    <x v="3"/>
    <x v="7"/>
    <s v="30-44"/>
    <s v="31-45"/>
    <n v="0"/>
    <n v="0"/>
    <n v="0"/>
    <x v="0"/>
  </r>
  <r>
    <s v="P4251"/>
    <d v="2023-11-02T10:13:00"/>
    <s v="M"/>
    <n v="9"/>
    <s v="Two or More Races"/>
    <s v="None"/>
    <b v="0"/>
    <m/>
    <x v="44"/>
    <b v="0"/>
    <x v="1"/>
    <s v="Nov"/>
    <x v="2"/>
    <x v="1"/>
    <s v="0-14"/>
    <s v="31-45"/>
    <n v="0"/>
    <n v="0"/>
    <n v="0"/>
    <x v="0"/>
  </r>
  <r>
    <s v="P4252"/>
    <d v="2023-06-29T05:31:00"/>
    <s v="M"/>
    <n v="79"/>
    <s v="Two or More Races"/>
    <s v="None"/>
    <b v="0"/>
    <m/>
    <x v="0"/>
    <b v="0"/>
    <x v="1"/>
    <s v="Jun"/>
    <x v="2"/>
    <x v="5"/>
    <s v="75+"/>
    <s v="31-45"/>
    <n v="0"/>
    <n v="0"/>
    <n v="0"/>
    <x v="0"/>
  </r>
  <r>
    <s v="P4253"/>
    <d v="2024-06-06T10:54:00"/>
    <s v="M"/>
    <n v="9"/>
    <s v="Two or More Races"/>
    <s v="None"/>
    <b v="0"/>
    <m/>
    <x v="28"/>
    <b v="0"/>
    <x v="0"/>
    <s v="Jun"/>
    <x v="2"/>
    <x v="1"/>
    <s v="0-14"/>
    <s v="16-30"/>
    <n v="1"/>
    <n v="0"/>
    <n v="0"/>
    <x v="0"/>
  </r>
  <r>
    <s v="P4254"/>
    <d v="2023-05-16T20:08:00"/>
    <s v="M"/>
    <n v="31"/>
    <s v="Two or More Races"/>
    <s v="None"/>
    <b v="0"/>
    <m/>
    <x v="7"/>
    <b v="0"/>
    <x v="1"/>
    <s v="May"/>
    <x v="6"/>
    <x v="7"/>
    <s v="30-44"/>
    <s v="16-30"/>
    <n v="1"/>
    <n v="0"/>
    <n v="0"/>
    <x v="0"/>
  </r>
  <r>
    <s v="P4255"/>
    <d v="2023-08-14T00:32:00"/>
    <s v="M"/>
    <n v="2"/>
    <s v="Two or More Races"/>
    <s v="None"/>
    <b v="0"/>
    <m/>
    <x v="45"/>
    <b v="0"/>
    <x v="1"/>
    <s v="Aug"/>
    <x v="4"/>
    <x v="4"/>
    <s v="0-14"/>
    <s v="16-30"/>
    <n v="1"/>
    <n v="0"/>
    <n v="0"/>
    <x v="0"/>
  </r>
  <r>
    <s v="P4256"/>
    <d v="2023-12-11T06:06:00"/>
    <s v="M"/>
    <n v="59"/>
    <s v="Two or More Races"/>
    <s v="None"/>
    <b v="0"/>
    <m/>
    <x v="32"/>
    <b v="0"/>
    <x v="1"/>
    <s v="Dec"/>
    <x v="4"/>
    <x v="0"/>
    <s v="45-59"/>
    <s v="46-60"/>
    <n v="0"/>
    <n v="0"/>
    <n v="0"/>
    <x v="0"/>
  </r>
  <r>
    <s v="P4257"/>
    <d v="2024-07-13T23:38:00"/>
    <s v="M"/>
    <n v="60"/>
    <s v="Two or More Races"/>
    <s v="None"/>
    <b v="0"/>
    <m/>
    <x v="13"/>
    <b v="0"/>
    <x v="0"/>
    <s v="Jul"/>
    <x v="1"/>
    <x v="2"/>
    <s v="60-74"/>
    <s v="46-60"/>
    <n v="0"/>
    <n v="0"/>
    <n v="0"/>
    <x v="0"/>
  </r>
  <r>
    <s v="P4258"/>
    <d v="2024-04-22T08:23:00"/>
    <s v="M"/>
    <n v="7"/>
    <s v="Two or More Races"/>
    <s v="None"/>
    <b v="0"/>
    <m/>
    <x v="49"/>
    <b v="0"/>
    <x v="0"/>
    <s v="Apr"/>
    <x v="4"/>
    <x v="0"/>
    <s v="0-14"/>
    <s v="46-60"/>
    <n v="0"/>
    <n v="0"/>
    <n v="0"/>
    <x v="0"/>
  </r>
  <r>
    <s v="P4259"/>
    <d v="2023-06-07T15:13:00"/>
    <s v="M"/>
    <n v="69"/>
    <s v="Two or More Races"/>
    <s v="None"/>
    <b v="0"/>
    <m/>
    <x v="28"/>
    <b v="0"/>
    <x v="1"/>
    <s v="Jun"/>
    <x v="0"/>
    <x v="3"/>
    <s v="60-74"/>
    <s v="16-30"/>
    <n v="1"/>
    <n v="0"/>
    <n v="0"/>
    <x v="0"/>
  </r>
  <r>
    <s v="P4260"/>
    <d v="2024-08-15T20:01:00"/>
    <s v="M"/>
    <n v="61"/>
    <s v="Two or More Races"/>
    <s v="None"/>
    <b v="0"/>
    <m/>
    <x v="40"/>
    <b v="0"/>
    <x v="0"/>
    <s v="Aug"/>
    <x v="2"/>
    <x v="7"/>
    <s v="60-74"/>
    <s v="31-45"/>
    <n v="0"/>
    <n v="0"/>
    <n v="0"/>
    <x v="0"/>
  </r>
  <r>
    <s v="P4261"/>
    <d v="2023-08-13T03:39:00"/>
    <s v="M"/>
    <n v="65"/>
    <s v="Two or More Races"/>
    <s v="None"/>
    <b v="0"/>
    <m/>
    <x v="50"/>
    <b v="0"/>
    <x v="1"/>
    <s v="Aug"/>
    <x v="3"/>
    <x v="5"/>
    <s v="60-74"/>
    <s v="31-45"/>
    <n v="0"/>
    <n v="0"/>
    <n v="0"/>
    <x v="0"/>
  </r>
  <r>
    <s v="P4262"/>
    <d v="2023-09-08T11:36:00"/>
    <s v="M"/>
    <n v="3"/>
    <s v="Two or More Races"/>
    <s v="None"/>
    <b v="0"/>
    <m/>
    <x v="43"/>
    <b v="0"/>
    <x v="1"/>
    <s v="Sep"/>
    <x v="5"/>
    <x v="1"/>
    <s v="0-14"/>
    <s v="46-60"/>
    <n v="0"/>
    <n v="0"/>
    <n v="0"/>
    <x v="0"/>
  </r>
  <r>
    <s v="P4263"/>
    <d v="2023-06-22T23:06:00"/>
    <s v="M"/>
    <n v="35"/>
    <s v="Two or More Races"/>
    <s v="None"/>
    <b v="0"/>
    <m/>
    <x v="46"/>
    <b v="0"/>
    <x v="1"/>
    <s v="Jun"/>
    <x v="2"/>
    <x v="2"/>
    <s v="30-44"/>
    <s v="16-30"/>
    <n v="1"/>
    <n v="0"/>
    <n v="0"/>
    <x v="0"/>
  </r>
  <r>
    <s v="P4264"/>
    <d v="2023-07-27T11:12:00"/>
    <s v="M"/>
    <n v="68"/>
    <s v="Two or More Races"/>
    <s v="None"/>
    <b v="0"/>
    <m/>
    <x v="18"/>
    <b v="0"/>
    <x v="1"/>
    <s v="Jul"/>
    <x v="2"/>
    <x v="1"/>
    <s v="60-74"/>
    <s v="16-30"/>
    <n v="1"/>
    <n v="0"/>
    <n v="0"/>
    <x v="0"/>
  </r>
  <r>
    <s v="P4265"/>
    <d v="2024-09-17T14:44:00"/>
    <s v="M"/>
    <n v="6"/>
    <s v="Two or More Races"/>
    <s v="None"/>
    <b v="0"/>
    <m/>
    <x v="19"/>
    <b v="0"/>
    <x v="0"/>
    <s v="Sep"/>
    <x v="6"/>
    <x v="6"/>
    <s v="0-14"/>
    <s v="16-30"/>
    <n v="1"/>
    <n v="0"/>
    <n v="0"/>
    <x v="0"/>
  </r>
  <r>
    <s v="P4266"/>
    <d v="2023-05-30T09:04:00"/>
    <s v="M"/>
    <n v="50"/>
    <s v="Two or More Races"/>
    <s v="None"/>
    <b v="0"/>
    <m/>
    <x v="19"/>
    <b v="0"/>
    <x v="1"/>
    <s v="May"/>
    <x v="6"/>
    <x v="1"/>
    <s v="45-59"/>
    <s v="16-30"/>
    <n v="1"/>
    <n v="0"/>
    <n v="0"/>
    <x v="0"/>
  </r>
  <r>
    <s v="P4267"/>
    <d v="2023-05-25T14:24:00"/>
    <s v="M"/>
    <n v="74"/>
    <s v="Two or More Races"/>
    <s v="None"/>
    <b v="0"/>
    <m/>
    <x v="12"/>
    <b v="0"/>
    <x v="1"/>
    <s v="May"/>
    <x v="2"/>
    <x v="6"/>
    <s v="60-74"/>
    <s v="31-45"/>
    <n v="0"/>
    <n v="0"/>
    <n v="0"/>
    <x v="0"/>
  </r>
  <r>
    <s v="P4268"/>
    <d v="2024-03-23T05:46:00"/>
    <s v="M"/>
    <n v="46"/>
    <s v="Two or More Races"/>
    <s v="None"/>
    <b v="0"/>
    <m/>
    <x v="16"/>
    <b v="0"/>
    <x v="0"/>
    <s v="Mar"/>
    <x v="1"/>
    <x v="5"/>
    <s v="45-59"/>
    <s v="46-60"/>
    <n v="0"/>
    <n v="0"/>
    <n v="0"/>
    <x v="0"/>
  </r>
  <r>
    <s v="P4269"/>
    <d v="2024-05-01T14:15:00"/>
    <s v="M"/>
    <n v="5"/>
    <s v="Two or More Races"/>
    <s v="None"/>
    <b v="0"/>
    <m/>
    <x v="25"/>
    <b v="0"/>
    <x v="0"/>
    <s v="May"/>
    <x v="0"/>
    <x v="6"/>
    <s v="0-14"/>
    <s v="46-60"/>
    <n v="0"/>
    <n v="0"/>
    <n v="0"/>
    <x v="0"/>
  </r>
  <r>
    <s v="P4270"/>
    <d v="2023-04-24T05:26:00"/>
    <s v="M"/>
    <n v="14"/>
    <s v="Two or More Races"/>
    <s v="None"/>
    <b v="0"/>
    <m/>
    <x v="47"/>
    <b v="0"/>
    <x v="1"/>
    <s v="Apr"/>
    <x v="4"/>
    <x v="5"/>
    <s v="0-14"/>
    <s v="46-60"/>
    <n v="0"/>
    <n v="0"/>
    <n v="0"/>
    <x v="0"/>
  </r>
  <r>
    <s v="P4271"/>
    <d v="2023-08-27T00:35:00"/>
    <s v="M"/>
    <n v="76"/>
    <s v="Two or More Races"/>
    <s v="None"/>
    <b v="0"/>
    <m/>
    <x v="30"/>
    <b v="0"/>
    <x v="1"/>
    <s v="Aug"/>
    <x v="3"/>
    <x v="4"/>
    <s v="75+"/>
    <s v="0-15"/>
    <n v="1"/>
    <n v="0"/>
    <n v="0"/>
    <x v="0"/>
  </r>
  <r>
    <s v="P4272"/>
    <d v="2024-01-27T02:24:00"/>
    <s v="M"/>
    <n v="37"/>
    <s v="Two or More Races"/>
    <s v="None"/>
    <b v="0"/>
    <m/>
    <x v="38"/>
    <b v="0"/>
    <x v="0"/>
    <s v="Jan"/>
    <x v="1"/>
    <x v="4"/>
    <s v="30-44"/>
    <s v="0-15"/>
    <n v="1"/>
    <n v="0"/>
    <n v="0"/>
    <x v="0"/>
  </r>
  <r>
    <s v="P4273"/>
    <d v="2023-10-20T03:38:00"/>
    <s v="M"/>
    <n v="18"/>
    <s v="Two or More Races"/>
    <s v="None"/>
    <b v="0"/>
    <m/>
    <x v="48"/>
    <b v="0"/>
    <x v="1"/>
    <s v="Oct"/>
    <x v="5"/>
    <x v="5"/>
    <s v="15-29"/>
    <s v="16-30"/>
    <n v="1"/>
    <n v="0"/>
    <n v="0"/>
    <x v="0"/>
  </r>
  <r>
    <s v="P4274"/>
    <d v="2023-04-26T12:06:00"/>
    <s v="M"/>
    <n v="15"/>
    <s v="Two or More Races"/>
    <s v="None"/>
    <b v="0"/>
    <m/>
    <x v="37"/>
    <b v="0"/>
    <x v="1"/>
    <s v="Apr"/>
    <x v="0"/>
    <x v="6"/>
    <s v="15-29"/>
    <s v="31-45"/>
    <n v="0"/>
    <n v="0"/>
    <n v="0"/>
    <x v="0"/>
  </r>
  <r>
    <s v="P4275"/>
    <d v="2024-10-15T23:32:00"/>
    <s v="M"/>
    <n v="73"/>
    <s v="Two or More Races"/>
    <s v="None"/>
    <b v="0"/>
    <m/>
    <x v="17"/>
    <b v="0"/>
    <x v="0"/>
    <s v="Oct"/>
    <x v="6"/>
    <x v="2"/>
    <s v="60-74"/>
    <s v="31-45"/>
    <n v="0"/>
    <n v="0"/>
    <n v="0"/>
    <x v="0"/>
  </r>
  <r>
    <s v="P4276"/>
    <d v="2023-04-12T08:39:00"/>
    <s v="M"/>
    <n v="20"/>
    <s v="Two or More Races"/>
    <s v="None"/>
    <b v="0"/>
    <m/>
    <x v="43"/>
    <b v="0"/>
    <x v="1"/>
    <s v="Apr"/>
    <x v="0"/>
    <x v="0"/>
    <s v="15-29"/>
    <s v="46-60"/>
    <n v="0"/>
    <n v="0"/>
    <n v="0"/>
    <x v="0"/>
  </r>
  <r>
    <s v="P4277"/>
    <d v="2024-02-17T14:17:00"/>
    <s v="M"/>
    <n v="20"/>
    <s v="Two or More Races"/>
    <s v="None"/>
    <b v="0"/>
    <m/>
    <x v="9"/>
    <b v="0"/>
    <x v="0"/>
    <s v="Feb"/>
    <x v="1"/>
    <x v="6"/>
    <s v="15-29"/>
    <s v="46-60"/>
    <n v="0"/>
    <n v="0"/>
    <n v="0"/>
    <x v="0"/>
  </r>
  <r>
    <s v="P4278"/>
    <d v="2023-04-04T02:36:00"/>
    <s v="M"/>
    <n v="21"/>
    <s v="Two or More Races"/>
    <s v="None"/>
    <b v="0"/>
    <m/>
    <x v="11"/>
    <b v="0"/>
    <x v="1"/>
    <s v="Apr"/>
    <x v="6"/>
    <x v="4"/>
    <s v="15-29"/>
    <s v="46-60"/>
    <n v="0"/>
    <n v="0"/>
    <n v="0"/>
    <x v="0"/>
  </r>
  <r>
    <s v="P4279"/>
    <d v="2024-01-30T23:19:00"/>
    <s v="M"/>
    <n v="52"/>
    <s v="Two or More Races"/>
    <s v="None"/>
    <b v="0"/>
    <m/>
    <x v="42"/>
    <b v="0"/>
    <x v="0"/>
    <s v="Jan"/>
    <x v="6"/>
    <x v="2"/>
    <s v="45-59"/>
    <s v="0-15"/>
    <n v="1"/>
    <n v="0"/>
    <n v="0"/>
    <x v="0"/>
  </r>
  <r>
    <s v="P4280"/>
    <d v="2024-08-01T07:08:00"/>
    <s v="M"/>
    <n v="51"/>
    <s v="Two or More Races"/>
    <s v="None"/>
    <b v="0"/>
    <m/>
    <x v="17"/>
    <b v="0"/>
    <x v="0"/>
    <s v="Aug"/>
    <x v="2"/>
    <x v="0"/>
    <s v="45-59"/>
    <s v="31-45"/>
    <n v="0"/>
    <n v="0"/>
    <n v="0"/>
    <x v="0"/>
  </r>
  <r>
    <s v="P4281"/>
    <d v="2024-04-04T03:02:00"/>
    <s v="M"/>
    <n v="10"/>
    <s v="Two or More Races"/>
    <s v="None"/>
    <b v="0"/>
    <m/>
    <x v="33"/>
    <b v="0"/>
    <x v="0"/>
    <s v="Apr"/>
    <x v="2"/>
    <x v="5"/>
    <s v="0-14"/>
    <s v="31-45"/>
    <n v="0"/>
    <n v="0"/>
    <n v="0"/>
    <x v="0"/>
  </r>
  <r>
    <s v="P4282"/>
    <d v="2024-03-21T21:01:00"/>
    <s v="M"/>
    <n v="36"/>
    <s v="Two or More Races"/>
    <s v="None"/>
    <b v="0"/>
    <m/>
    <x v="25"/>
    <b v="0"/>
    <x v="0"/>
    <s v="Mar"/>
    <x v="2"/>
    <x v="2"/>
    <s v="30-44"/>
    <s v="46-60"/>
    <n v="0"/>
    <n v="0"/>
    <n v="0"/>
    <x v="0"/>
  </r>
  <r>
    <s v="P4283"/>
    <d v="2023-07-28T04:39:00"/>
    <s v="M"/>
    <n v="1"/>
    <s v="Two or More Races"/>
    <s v="None"/>
    <b v="0"/>
    <m/>
    <x v="38"/>
    <b v="0"/>
    <x v="1"/>
    <s v="Jul"/>
    <x v="5"/>
    <x v="5"/>
    <s v="0-14"/>
    <s v="0-15"/>
    <n v="1"/>
    <n v="0"/>
    <n v="0"/>
    <x v="0"/>
  </r>
  <r>
    <s v="P4284"/>
    <d v="2024-06-05T21:22:00"/>
    <s v="M"/>
    <n v="33"/>
    <s v="Two or More Races"/>
    <s v="None"/>
    <b v="0"/>
    <m/>
    <x v="31"/>
    <b v="0"/>
    <x v="0"/>
    <s v="Jun"/>
    <x v="0"/>
    <x v="2"/>
    <s v="30-44"/>
    <s v="16-30"/>
    <n v="1"/>
    <n v="0"/>
    <n v="0"/>
    <x v="0"/>
  </r>
  <r>
    <s v="P4285"/>
    <d v="2024-08-17T01:13:00"/>
    <s v="M"/>
    <n v="63"/>
    <s v="Two or More Races"/>
    <s v="None"/>
    <b v="0"/>
    <m/>
    <x v="33"/>
    <b v="0"/>
    <x v="0"/>
    <s v="Aug"/>
    <x v="1"/>
    <x v="4"/>
    <s v="60-74"/>
    <s v="31-45"/>
    <n v="0"/>
    <n v="0"/>
    <n v="0"/>
    <x v="0"/>
  </r>
  <r>
    <s v="P4286"/>
    <d v="2023-05-25T07:16:00"/>
    <s v="M"/>
    <n v="39"/>
    <s v="Two or More Races"/>
    <s v="None"/>
    <b v="0"/>
    <m/>
    <x v="29"/>
    <b v="0"/>
    <x v="1"/>
    <s v="May"/>
    <x v="2"/>
    <x v="0"/>
    <s v="30-44"/>
    <s v="16-30"/>
    <n v="1"/>
    <n v="0"/>
    <n v="0"/>
    <x v="0"/>
  </r>
  <r>
    <s v="P4287"/>
    <d v="2024-01-05T06:12:00"/>
    <s v="M"/>
    <n v="71"/>
    <s v="Two or More Races"/>
    <s v="None"/>
    <b v="0"/>
    <m/>
    <x v="10"/>
    <b v="0"/>
    <x v="0"/>
    <s v="Jan"/>
    <x v="5"/>
    <x v="0"/>
    <s v="60-74"/>
    <s v="31-45"/>
    <n v="0"/>
    <n v="0"/>
    <n v="0"/>
    <x v="0"/>
  </r>
  <r>
    <s v="P4288"/>
    <d v="2023-10-31T17:06:00"/>
    <s v="M"/>
    <n v="19"/>
    <s v="Two or More Races"/>
    <s v="None"/>
    <b v="0"/>
    <m/>
    <x v="13"/>
    <b v="0"/>
    <x v="1"/>
    <s v="Oct"/>
    <x v="6"/>
    <x v="3"/>
    <s v="15-29"/>
    <s v="46-60"/>
    <n v="0"/>
    <n v="0"/>
    <n v="0"/>
    <x v="0"/>
  </r>
  <r>
    <s v="P4289"/>
    <d v="2024-08-25T00:55:00"/>
    <s v="M"/>
    <n v="51"/>
    <s v="Two or More Races"/>
    <s v="None"/>
    <b v="0"/>
    <m/>
    <x v="21"/>
    <b v="0"/>
    <x v="0"/>
    <s v="Aug"/>
    <x v="3"/>
    <x v="4"/>
    <s v="45-59"/>
    <s v="46-60"/>
    <n v="0"/>
    <n v="0"/>
    <n v="0"/>
    <x v="0"/>
  </r>
  <r>
    <s v="P4290"/>
    <d v="2024-09-30T03:37:00"/>
    <s v="M"/>
    <n v="75"/>
    <s v="Two or More Races"/>
    <s v="None"/>
    <b v="0"/>
    <m/>
    <x v="5"/>
    <b v="0"/>
    <x v="0"/>
    <s v="Sep"/>
    <x v="4"/>
    <x v="5"/>
    <s v="75+"/>
    <s v="46-60"/>
    <n v="0"/>
    <n v="0"/>
    <n v="0"/>
    <x v="0"/>
  </r>
  <r>
    <s v="P4291"/>
    <d v="2023-09-17T20:43:00"/>
    <s v="M"/>
    <n v="66"/>
    <s v="Two or More Races"/>
    <s v="None"/>
    <b v="0"/>
    <m/>
    <x v="35"/>
    <b v="0"/>
    <x v="1"/>
    <s v="Sep"/>
    <x v="3"/>
    <x v="7"/>
    <s v="60-74"/>
    <s v="16-30"/>
    <n v="1"/>
    <n v="0"/>
    <n v="0"/>
    <x v="0"/>
  </r>
  <r>
    <s v="P4292"/>
    <d v="2024-08-15T13:57:00"/>
    <s v="M"/>
    <n v="45"/>
    <s v="Two or More Races"/>
    <s v="None"/>
    <b v="0"/>
    <m/>
    <x v="28"/>
    <b v="0"/>
    <x v="0"/>
    <s v="Aug"/>
    <x v="2"/>
    <x v="6"/>
    <s v="45-59"/>
    <s v="16-30"/>
    <n v="1"/>
    <n v="0"/>
    <n v="0"/>
    <x v="0"/>
  </r>
  <r>
    <s v="P4293"/>
    <d v="2024-09-15T16:48:00"/>
    <s v="M"/>
    <n v="12"/>
    <s v="Two or More Races"/>
    <s v="None"/>
    <b v="0"/>
    <m/>
    <x v="41"/>
    <b v="0"/>
    <x v="0"/>
    <s v="Sep"/>
    <x v="3"/>
    <x v="3"/>
    <s v="0-14"/>
    <s v="16-30"/>
    <n v="1"/>
    <n v="0"/>
    <n v="0"/>
    <x v="0"/>
  </r>
  <r>
    <s v="P4294"/>
    <d v="2023-09-23T11:44:00"/>
    <s v="M"/>
    <n v="78"/>
    <s v="Two or More Races"/>
    <s v="None"/>
    <b v="0"/>
    <m/>
    <x v="6"/>
    <b v="0"/>
    <x v="1"/>
    <s v="Sep"/>
    <x v="1"/>
    <x v="1"/>
    <s v="75+"/>
    <s v="31-45"/>
    <n v="0"/>
    <n v="0"/>
    <n v="0"/>
    <x v="0"/>
  </r>
  <r>
    <s v="P4295"/>
    <d v="2023-10-06T13:41:00"/>
    <s v="M"/>
    <n v="42"/>
    <s v="Two or More Races"/>
    <s v="None"/>
    <b v="0"/>
    <m/>
    <x v="23"/>
    <b v="0"/>
    <x v="1"/>
    <s v="Oct"/>
    <x v="5"/>
    <x v="6"/>
    <s v="30-44"/>
    <s v="46-60"/>
    <n v="0"/>
    <n v="0"/>
    <n v="0"/>
    <x v="0"/>
  </r>
  <r>
    <s v="P4296"/>
    <d v="2024-05-13T05:15:00"/>
    <s v="M"/>
    <n v="71"/>
    <s v="Two or More Races"/>
    <s v="None"/>
    <b v="0"/>
    <m/>
    <x v="43"/>
    <b v="0"/>
    <x v="0"/>
    <s v="May"/>
    <x v="4"/>
    <x v="5"/>
    <s v="60-74"/>
    <s v="46-60"/>
    <n v="0"/>
    <n v="0"/>
    <n v="0"/>
    <x v="0"/>
  </r>
  <r>
    <s v="P4297"/>
    <d v="2024-07-09T10:42:00"/>
    <s v="M"/>
    <n v="28"/>
    <s v="Two or More Races"/>
    <s v="None"/>
    <b v="0"/>
    <m/>
    <x v="32"/>
    <b v="0"/>
    <x v="0"/>
    <s v="Jul"/>
    <x v="6"/>
    <x v="1"/>
    <s v="15-29"/>
    <s v="46-60"/>
    <n v="0"/>
    <n v="0"/>
    <n v="0"/>
    <x v="0"/>
  </r>
  <r>
    <s v="P4298"/>
    <d v="2023-05-26T09:27:00"/>
    <s v="M"/>
    <n v="50"/>
    <s v="Two or More Races"/>
    <s v="None"/>
    <b v="0"/>
    <m/>
    <x v="25"/>
    <b v="0"/>
    <x v="1"/>
    <s v="May"/>
    <x v="5"/>
    <x v="1"/>
    <s v="45-59"/>
    <s v="46-60"/>
    <n v="0"/>
    <n v="0"/>
    <n v="0"/>
    <x v="0"/>
  </r>
  <r>
    <s v="P4299"/>
    <d v="2024-04-15T14:20:00"/>
    <s v="M"/>
    <n v="79"/>
    <s v="Two or More Races"/>
    <s v="None"/>
    <b v="0"/>
    <m/>
    <x v="11"/>
    <b v="0"/>
    <x v="0"/>
    <s v="Apr"/>
    <x v="4"/>
    <x v="6"/>
    <s v="75+"/>
    <s v="46-60"/>
    <n v="0"/>
    <n v="0"/>
    <n v="0"/>
    <x v="0"/>
  </r>
  <r>
    <s v="P4300"/>
    <d v="2024-08-15T08:43:00"/>
    <s v="M"/>
    <n v="78"/>
    <s v="Two or More Races"/>
    <s v="None"/>
    <b v="0"/>
    <m/>
    <x v="2"/>
    <b v="0"/>
    <x v="0"/>
    <s v="Aug"/>
    <x v="2"/>
    <x v="0"/>
    <s v="75+"/>
    <s v="46-60"/>
    <n v="0"/>
    <n v="0"/>
    <n v="0"/>
    <x v="0"/>
  </r>
  <r>
    <s v="P4301"/>
    <d v="2023-04-16T19:04:00"/>
    <s v="M"/>
    <n v="3"/>
    <s v="Two or More Races"/>
    <s v="None"/>
    <b v="0"/>
    <m/>
    <x v="14"/>
    <b v="0"/>
    <x v="1"/>
    <s v="Apr"/>
    <x v="3"/>
    <x v="7"/>
    <s v="0-14"/>
    <s v="46-60"/>
    <n v="0"/>
    <n v="0"/>
    <n v="0"/>
    <x v="0"/>
  </r>
  <r>
    <s v="P4302"/>
    <d v="2024-10-22T08:58:00"/>
    <s v="M"/>
    <n v="56"/>
    <s v="Two or More Races"/>
    <s v="None"/>
    <b v="0"/>
    <m/>
    <x v="5"/>
    <b v="0"/>
    <x v="0"/>
    <s v="Oct"/>
    <x v="6"/>
    <x v="0"/>
    <s v="45-59"/>
    <s v="46-60"/>
    <n v="0"/>
    <n v="0"/>
    <n v="0"/>
    <x v="0"/>
  </r>
  <r>
    <s v="P4303"/>
    <d v="2024-06-20T10:26:00"/>
    <s v="M"/>
    <n v="79"/>
    <s v="Two or More Races"/>
    <s v="None"/>
    <b v="0"/>
    <m/>
    <x v="4"/>
    <b v="0"/>
    <x v="0"/>
    <s v="Jun"/>
    <x v="2"/>
    <x v="1"/>
    <s v="75+"/>
    <s v="0-15"/>
    <n v="1"/>
    <n v="0"/>
    <n v="0"/>
    <x v="0"/>
  </r>
  <r>
    <s v="P4304"/>
    <d v="2024-02-20T23:57:00"/>
    <s v="M"/>
    <n v="33"/>
    <s v="Two or More Races"/>
    <s v="None"/>
    <b v="0"/>
    <m/>
    <x v="30"/>
    <b v="0"/>
    <x v="0"/>
    <s v="Feb"/>
    <x v="6"/>
    <x v="2"/>
    <s v="30-44"/>
    <s v="0-15"/>
    <n v="1"/>
    <n v="0"/>
    <n v="0"/>
    <x v="0"/>
  </r>
  <r>
    <s v="P4305"/>
    <d v="2024-08-17T11:35:00"/>
    <s v="M"/>
    <n v="54"/>
    <s v="Two or More Races"/>
    <s v="None"/>
    <b v="0"/>
    <m/>
    <x v="30"/>
    <b v="0"/>
    <x v="0"/>
    <s v="Aug"/>
    <x v="1"/>
    <x v="1"/>
    <s v="45-59"/>
    <s v="0-15"/>
    <n v="1"/>
    <n v="0"/>
    <n v="0"/>
    <x v="0"/>
  </r>
  <r>
    <s v="P4306"/>
    <d v="2024-06-05T05:24:00"/>
    <s v="M"/>
    <n v="40"/>
    <s v="Two or More Races"/>
    <s v="None"/>
    <b v="0"/>
    <m/>
    <x v="31"/>
    <b v="0"/>
    <x v="0"/>
    <s v="Jun"/>
    <x v="0"/>
    <x v="5"/>
    <s v="30-44"/>
    <s v="16-30"/>
    <n v="1"/>
    <n v="0"/>
    <n v="0"/>
    <x v="0"/>
  </r>
  <r>
    <s v="P4307"/>
    <d v="2024-04-04T03:09:00"/>
    <s v="M"/>
    <n v="34"/>
    <s v="Two or More Races"/>
    <s v="None"/>
    <b v="0"/>
    <m/>
    <x v="46"/>
    <b v="0"/>
    <x v="0"/>
    <s v="Apr"/>
    <x v="2"/>
    <x v="5"/>
    <s v="30-44"/>
    <s v="16-30"/>
    <n v="1"/>
    <n v="0"/>
    <n v="0"/>
    <x v="0"/>
  </r>
  <r>
    <s v="P4308"/>
    <d v="2024-01-26T00:07:00"/>
    <s v="M"/>
    <n v="79"/>
    <s v="Two or More Races"/>
    <s v="None"/>
    <b v="0"/>
    <m/>
    <x v="41"/>
    <b v="0"/>
    <x v="0"/>
    <s v="Jan"/>
    <x v="5"/>
    <x v="4"/>
    <s v="75+"/>
    <s v="16-30"/>
    <n v="1"/>
    <n v="0"/>
    <n v="0"/>
    <x v="0"/>
  </r>
  <r>
    <s v="P4309"/>
    <d v="2023-04-27T20:50:00"/>
    <s v="M"/>
    <n v="70"/>
    <s v="Two or More Races"/>
    <s v="None"/>
    <b v="0"/>
    <m/>
    <x v="1"/>
    <b v="0"/>
    <x v="1"/>
    <s v="Apr"/>
    <x v="2"/>
    <x v="7"/>
    <s v="60-74"/>
    <s v="16-30"/>
    <n v="1"/>
    <n v="0"/>
    <n v="0"/>
    <x v="0"/>
  </r>
  <r>
    <s v="P4310"/>
    <d v="2023-08-18T01:33:00"/>
    <s v="M"/>
    <n v="71"/>
    <s v="Two or More Races"/>
    <s v="None"/>
    <b v="0"/>
    <m/>
    <x v="48"/>
    <b v="0"/>
    <x v="1"/>
    <s v="Aug"/>
    <x v="5"/>
    <x v="4"/>
    <s v="60-74"/>
    <s v="16-30"/>
    <n v="1"/>
    <n v="0"/>
    <n v="0"/>
    <x v="0"/>
  </r>
  <r>
    <s v="P4311"/>
    <d v="2023-11-27T04:48:00"/>
    <s v="M"/>
    <n v="70"/>
    <s v="Two or More Races"/>
    <s v="None"/>
    <b v="0"/>
    <m/>
    <x v="26"/>
    <b v="0"/>
    <x v="1"/>
    <s v="Nov"/>
    <x v="4"/>
    <x v="5"/>
    <s v="60-74"/>
    <s v="31-45"/>
    <n v="0"/>
    <n v="0"/>
    <n v="0"/>
    <x v="0"/>
  </r>
  <r>
    <s v="P4312"/>
    <d v="2023-06-06T03:20:00"/>
    <s v="M"/>
    <n v="53"/>
    <s v="Two or More Races"/>
    <s v="None"/>
    <b v="0"/>
    <m/>
    <x v="12"/>
    <b v="0"/>
    <x v="1"/>
    <s v="Jun"/>
    <x v="6"/>
    <x v="5"/>
    <s v="45-59"/>
    <s v="31-45"/>
    <n v="0"/>
    <n v="0"/>
    <n v="0"/>
    <x v="0"/>
  </r>
  <r>
    <s v="P4313"/>
    <d v="2024-10-01T15:24:00"/>
    <s v="M"/>
    <n v="43"/>
    <s v="Two or More Races"/>
    <s v="None"/>
    <b v="0"/>
    <m/>
    <x v="32"/>
    <b v="0"/>
    <x v="0"/>
    <s v="Oct"/>
    <x v="6"/>
    <x v="3"/>
    <s v="30-44"/>
    <s v="46-60"/>
    <n v="0"/>
    <n v="0"/>
    <n v="0"/>
    <x v="0"/>
  </r>
  <r>
    <s v="P4314"/>
    <d v="2023-07-06T04:33:00"/>
    <s v="M"/>
    <n v="57"/>
    <s v="Two or More Races"/>
    <s v="None"/>
    <b v="0"/>
    <m/>
    <x v="27"/>
    <b v="0"/>
    <x v="1"/>
    <s v="Jul"/>
    <x v="2"/>
    <x v="5"/>
    <s v="45-59"/>
    <s v="46-60"/>
    <n v="0"/>
    <n v="0"/>
    <n v="0"/>
    <x v="0"/>
  </r>
  <r>
    <s v="P4315"/>
    <d v="2023-12-06T20:05:00"/>
    <s v="M"/>
    <n v="5"/>
    <s v="Two or More Races"/>
    <s v="None"/>
    <b v="0"/>
    <m/>
    <x v="21"/>
    <b v="0"/>
    <x v="1"/>
    <s v="Dec"/>
    <x v="0"/>
    <x v="7"/>
    <s v="0-14"/>
    <s v="46-60"/>
    <n v="0"/>
    <n v="0"/>
    <n v="0"/>
    <x v="0"/>
  </r>
  <r>
    <s v="P4316"/>
    <d v="2024-01-13T22:49:00"/>
    <s v="M"/>
    <n v="65"/>
    <s v="Two or More Races"/>
    <s v="None"/>
    <b v="0"/>
    <m/>
    <x v="5"/>
    <b v="0"/>
    <x v="0"/>
    <s v="Jan"/>
    <x v="1"/>
    <x v="2"/>
    <s v="60-74"/>
    <s v="46-60"/>
    <n v="0"/>
    <n v="0"/>
    <n v="0"/>
    <x v="0"/>
  </r>
  <r>
    <s v="P4317"/>
    <d v="2023-09-24T08:30:00"/>
    <s v="M"/>
    <n v="75"/>
    <s v="Two or More Races"/>
    <s v="None"/>
    <b v="0"/>
    <m/>
    <x v="30"/>
    <b v="0"/>
    <x v="1"/>
    <s v="Sep"/>
    <x v="3"/>
    <x v="0"/>
    <s v="75+"/>
    <s v="0-15"/>
    <n v="1"/>
    <n v="0"/>
    <n v="0"/>
    <x v="0"/>
  </r>
  <r>
    <s v="P4318"/>
    <d v="2023-07-11T06:00:00"/>
    <s v="M"/>
    <n v="39"/>
    <s v="Two or More Races"/>
    <s v="None"/>
    <b v="0"/>
    <m/>
    <x v="31"/>
    <b v="0"/>
    <x v="1"/>
    <s v="Jul"/>
    <x v="6"/>
    <x v="0"/>
    <s v="30-44"/>
    <s v="16-30"/>
    <n v="1"/>
    <n v="0"/>
    <n v="0"/>
    <x v="0"/>
  </r>
  <r>
    <s v="P4319"/>
    <d v="2023-08-10T00:40:00"/>
    <s v="M"/>
    <n v="21"/>
    <s v="Two or More Races"/>
    <s v="None"/>
    <b v="0"/>
    <m/>
    <x v="28"/>
    <b v="0"/>
    <x v="1"/>
    <s v="Aug"/>
    <x v="2"/>
    <x v="4"/>
    <s v="15-29"/>
    <s v="16-30"/>
    <n v="1"/>
    <n v="0"/>
    <n v="0"/>
    <x v="0"/>
  </r>
  <r>
    <s v="P4320"/>
    <d v="2023-07-16T04:35:00"/>
    <s v="M"/>
    <n v="79"/>
    <s v="Two or More Races"/>
    <s v="None"/>
    <b v="0"/>
    <m/>
    <x v="10"/>
    <b v="0"/>
    <x v="1"/>
    <s v="Jul"/>
    <x v="3"/>
    <x v="5"/>
    <s v="75+"/>
    <s v="31-45"/>
    <n v="0"/>
    <n v="0"/>
    <n v="0"/>
    <x v="0"/>
  </r>
  <r>
    <s v="P4321"/>
    <d v="2023-05-20T10:45:00"/>
    <s v="M"/>
    <n v="78"/>
    <s v="Two or More Races"/>
    <s v="None"/>
    <b v="0"/>
    <m/>
    <x v="44"/>
    <b v="0"/>
    <x v="1"/>
    <s v="May"/>
    <x v="1"/>
    <x v="1"/>
    <s v="75+"/>
    <s v="31-45"/>
    <n v="0"/>
    <n v="0"/>
    <n v="0"/>
    <x v="0"/>
  </r>
  <r>
    <s v="P4322"/>
    <d v="2024-01-26T11:33:00"/>
    <s v="M"/>
    <n v="30"/>
    <s v="Two or More Races"/>
    <s v="None"/>
    <b v="0"/>
    <m/>
    <x v="40"/>
    <b v="0"/>
    <x v="0"/>
    <s v="Jan"/>
    <x v="5"/>
    <x v="1"/>
    <s v="30-44"/>
    <s v="31-45"/>
    <n v="0"/>
    <n v="0"/>
    <n v="0"/>
    <x v="0"/>
  </r>
  <r>
    <s v="P4323"/>
    <d v="2023-08-25T03:12:00"/>
    <s v="M"/>
    <n v="42"/>
    <s v="Two or More Races"/>
    <s v="None"/>
    <b v="0"/>
    <m/>
    <x v="33"/>
    <b v="0"/>
    <x v="1"/>
    <s v="Aug"/>
    <x v="5"/>
    <x v="5"/>
    <s v="30-44"/>
    <s v="31-45"/>
    <n v="0"/>
    <n v="0"/>
    <n v="0"/>
    <x v="0"/>
  </r>
  <r>
    <s v="P4324"/>
    <d v="2023-10-17T06:19:00"/>
    <s v="M"/>
    <n v="78"/>
    <s v="Two or More Races"/>
    <s v="None"/>
    <b v="0"/>
    <m/>
    <x v="6"/>
    <b v="0"/>
    <x v="1"/>
    <s v="Oct"/>
    <x v="6"/>
    <x v="0"/>
    <s v="75+"/>
    <s v="31-45"/>
    <n v="0"/>
    <n v="0"/>
    <n v="0"/>
    <x v="0"/>
  </r>
  <r>
    <s v="P4325"/>
    <d v="2024-10-19T18:47:00"/>
    <s v="M"/>
    <n v="37"/>
    <s v="Two or More Races"/>
    <s v="None"/>
    <b v="0"/>
    <m/>
    <x v="12"/>
    <b v="0"/>
    <x v="0"/>
    <s v="Oct"/>
    <x v="1"/>
    <x v="7"/>
    <s v="30-44"/>
    <s v="31-45"/>
    <n v="0"/>
    <n v="0"/>
    <n v="0"/>
    <x v="0"/>
  </r>
  <r>
    <s v="P4326"/>
    <d v="2024-03-27T22:23:00"/>
    <s v="M"/>
    <n v="68"/>
    <s v="Two or More Races"/>
    <s v="None"/>
    <b v="0"/>
    <m/>
    <x v="23"/>
    <b v="0"/>
    <x v="0"/>
    <s v="Mar"/>
    <x v="0"/>
    <x v="2"/>
    <s v="60-74"/>
    <s v="46-60"/>
    <n v="0"/>
    <n v="0"/>
    <n v="0"/>
    <x v="0"/>
  </r>
  <r>
    <s v="P4327"/>
    <d v="2024-02-28T17:02:00"/>
    <s v="M"/>
    <n v="21"/>
    <s v="Two or More Races"/>
    <s v="None"/>
    <b v="0"/>
    <m/>
    <x v="2"/>
    <b v="0"/>
    <x v="0"/>
    <s v="Feb"/>
    <x v="0"/>
    <x v="3"/>
    <s v="15-29"/>
    <s v="46-60"/>
    <n v="0"/>
    <n v="0"/>
    <n v="0"/>
    <x v="0"/>
  </r>
  <r>
    <s v="P4328"/>
    <d v="2024-05-20T05:18:00"/>
    <s v="M"/>
    <n v="53"/>
    <s v="Two or More Races"/>
    <s v="None"/>
    <b v="0"/>
    <m/>
    <x v="7"/>
    <b v="0"/>
    <x v="0"/>
    <s v="May"/>
    <x v="4"/>
    <x v="5"/>
    <s v="45-59"/>
    <s v="16-30"/>
    <n v="1"/>
    <n v="0"/>
    <n v="0"/>
    <x v="0"/>
  </r>
  <r>
    <s v="P4329"/>
    <d v="2024-05-29T06:35:00"/>
    <s v="M"/>
    <n v="30"/>
    <s v="Two or More Races"/>
    <s v="None"/>
    <b v="0"/>
    <m/>
    <x v="32"/>
    <b v="0"/>
    <x v="0"/>
    <s v="May"/>
    <x v="0"/>
    <x v="0"/>
    <s v="30-44"/>
    <s v="46-60"/>
    <n v="0"/>
    <n v="0"/>
    <n v="0"/>
    <x v="0"/>
  </r>
  <r>
    <s v="P4330"/>
    <d v="2024-04-06T01:15:00"/>
    <s v="M"/>
    <n v="28"/>
    <s v="Two or More Races"/>
    <s v="None"/>
    <b v="0"/>
    <m/>
    <x v="47"/>
    <b v="0"/>
    <x v="0"/>
    <s v="Apr"/>
    <x v="1"/>
    <x v="4"/>
    <s v="15-29"/>
    <s v="46-60"/>
    <n v="0"/>
    <n v="0"/>
    <n v="0"/>
    <x v="0"/>
  </r>
  <r>
    <s v="P4331"/>
    <d v="2024-08-05T23:31:00"/>
    <s v="M"/>
    <n v="60"/>
    <s v="Two or More Races"/>
    <s v="None"/>
    <b v="0"/>
    <m/>
    <x v="47"/>
    <b v="0"/>
    <x v="0"/>
    <s v="Aug"/>
    <x v="4"/>
    <x v="2"/>
    <s v="60-74"/>
    <s v="46-60"/>
    <n v="0"/>
    <n v="0"/>
    <n v="0"/>
    <x v="0"/>
  </r>
  <r>
    <s v="P4332"/>
    <d v="2023-10-02T17:22:00"/>
    <s v="M"/>
    <n v="56"/>
    <s v="Two or More Races"/>
    <s v="None"/>
    <b v="0"/>
    <m/>
    <x v="14"/>
    <b v="0"/>
    <x v="1"/>
    <s v="Oct"/>
    <x v="4"/>
    <x v="3"/>
    <s v="45-59"/>
    <s v="46-60"/>
    <n v="0"/>
    <n v="0"/>
    <n v="0"/>
    <x v="0"/>
  </r>
  <r>
    <s v="P4333"/>
    <d v="2023-05-04T08:11:00"/>
    <s v="M"/>
    <n v="3"/>
    <s v="Two or More Races"/>
    <s v="None"/>
    <b v="0"/>
    <m/>
    <x v="3"/>
    <b v="0"/>
    <x v="1"/>
    <s v="May"/>
    <x v="2"/>
    <x v="0"/>
    <s v="0-14"/>
    <s v="31-45"/>
    <n v="0"/>
    <n v="0"/>
    <n v="0"/>
    <x v="0"/>
  </r>
  <r>
    <s v="P4334"/>
    <d v="2024-02-26T11:02:00"/>
    <s v="M"/>
    <n v="38"/>
    <s v="Two or More Races"/>
    <s v="None"/>
    <b v="0"/>
    <m/>
    <x v="44"/>
    <b v="0"/>
    <x v="0"/>
    <s v="Feb"/>
    <x v="4"/>
    <x v="1"/>
    <s v="30-44"/>
    <s v="31-45"/>
    <n v="0"/>
    <n v="0"/>
    <n v="0"/>
    <x v="0"/>
  </r>
  <r>
    <s v="P4335"/>
    <d v="2023-12-24T09:12:00"/>
    <s v="M"/>
    <n v="4"/>
    <s v="Two or More Races"/>
    <s v="None"/>
    <b v="0"/>
    <m/>
    <x v="33"/>
    <b v="0"/>
    <x v="1"/>
    <s v="Dec"/>
    <x v="3"/>
    <x v="1"/>
    <s v="0-14"/>
    <s v="31-45"/>
    <n v="0"/>
    <n v="0"/>
    <n v="0"/>
    <x v="0"/>
  </r>
  <r>
    <s v="P4336"/>
    <d v="2023-05-18T03:28:00"/>
    <s v="M"/>
    <n v="60"/>
    <s v="Two or More Races"/>
    <s v="None"/>
    <b v="0"/>
    <m/>
    <x v="33"/>
    <b v="0"/>
    <x v="1"/>
    <s v="May"/>
    <x v="2"/>
    <x v="5"/>
    <s v="60-74"/>
    <s v="31-45"/>
    <n v="0"/>
    <n v="0"/>
    <n v="0"/>
    <x v="0"/>
  </r>
  <r>
    <s v="P4337"/>
    <d v="2024-02-19T00:32:00"/>
    <s v="M"/>
    <n v="22"/>
    <s v="Two or More Races"/>
    <s v="None"/>
    <b v="0"/>
    <m/>
    <x v="23"/>
    <b v="0"/>
    <x v="0"/>
    <s v="Feb"/>
    <x v="4"/>
    <x v="4"/>
    <s v="15-29"/>
    <s v="46-60"/>
    <n v="0"/>
    <n v="0"/>
    <n v="0"/>
    <x v="0"/>
  </r>
  <r>
    <s v="P4338"/>
    <d v="2023-12-06T00:22:00"/>
    <s v="M"/>
    <n v="55"/>
    <s v="Two or More Races"/>
    <s v="None"/>
    <b v="0"/>
    <m/>
    <x v="43"/>
    <b v="0"/>
    <x v="1"/>
    <s v="Dec"/>
    <x v="0"/>
    <x v="4"/>
    <s v="45-59"/>
    <s v="46-60"/>
    <n v="0"/>
    <n v="0"/>
    <n v="0"/>
    <x v="0"/>
  </r>
  <r>
    <s v="P4339"/>
    <d v="2024-02-15T00:50:00"/>
    <s v="M"/>
    <n v="45"/>
    <s v="Two or More Races"/>
    <s v="None"/>
    <b v="0"/>
    <m/>
    <x v="16"/>
    <b v="0"/>
    <x v="0"/>
    <s v="Feb"/>
    <x v="2"/>
    <x v="4"/>
    <s v="45-59"/>
    <s v="46-60"/>
    <n v="0"/>
    <n v="0"/>
    <n v="0"/>
    <x v="0"/>
  </r>
  <r>
    <s v="P4340"/>
    <d v="2023-07-29T09:48:00"/>
    <s v="M"/>
    <n v="38"/>
    <s v="Two or More Races"/>
    <s v="None"/>
    <b v="0"/>
    <m/>
    <x v="11"/>
    <b v="0"/>
    <x v="1"/>
    <s v="Jul"/>
    <x v="1"/>
    <x v="1"/>
    <s v="30-44"/>
    <s v="46-60"/>
    <n v="0"/>
    <n v="0"/>
    <n v="0"/>
    <x v="0"/>
  </r>
  <r>
    <s v="P4341"/>
    <d v="2023-07-01T02:35:00"/>
    <s v="M"/>
    <n v="10"/>
    <s v="Two or More Races"/>
    <s v="None"/>
    <b v="0"/>
    <m/>
    <x v="5"/>
    <b v="0"/>
    <x v="1"/>
    <s v="Jul"/>
    <x v="1"/>
    <x v="4"/>
    <s v="0-14"/>
    <s v="46-60"/>
    <n v="0"/>
    <n v="0"/>
    <n v="0"/>
    <x v="0"/>
  </r>
  <r>
    <s v="P4342"/>
    <d v="2023-10-23T08:05:00"/>
    <s v="M"/>
    <n v="53"/>
    <s v="Two or More Races"/>
    <s v="None"/>
    <b v="0"/>
    <m/>
    <x v="5"/>
    <b v="0"/>
    <x v="1"/>
    <s v="Oct"/>
    <x v="4"/>
    <x v="0"/>
    <s v="45-59"/>
    <s v="46-60"/>
    <n v="0"/>
    <n v="0"/>
    <n v="0"/>
    <x v="0"/>
  </r>
  <r>
    <s v="P4343"/>
    <d v="2024-04-30T19:40:00"/>
    <s v="M"/>
    <n v="9"/>
    <s v="Two or More Races"/>
    <s v="None"/>
    <b v="0"/>
    <m/>
    <x v="28"/>
    <b v="0"/>
    <x v="0"/>
    <s v="Apr"/>
    <x v="6"/>
    <x v="7"/>
    <s v="0-14"/>
    <s v="16-30"/>
    <n v="1"/>
    <n v="0"/>
    <n v="0"/>
    <x v="0"/>
  </r>
  <r>
    <s v="P4344"/>
    <d v="2023-12-25T15:42:00"/>
    <s v="M"/>
    <n v="1"/>
    <s v="Two or More Races"/>
    <s v="None"/>
    <b v="0"/>
    <m/>
    <x v="29"/>
    <b v="0"/>
    <x v="1"/>
    <s v="Dec"/>
    <x v="4"/>
    <x v="3"/>
    <s v="0-14"/>
    <s v="16-30"/>
    <n v="1"/>
    <n v="0"/>
    <n v="0"/>
    <x v="0"/>
  </r>
  <r>
    <s v="P4345"/>
    <d v="2023-08-07T00:28:00"/>
    <s v="M"/>
    <n v="29"/>
    <s v="Two or More Races"/>
    <s v="None"/>
    <b v="0"/>
    <m/>
    <x v="26"/>
    <b v="0"/>
    <x v="1"/>
    <s v="Aug"/>
    <x v="4"/>
    <x v="4"/>
    <s v="15-29"/>
    <s v="31-45"/>
    <n v="0"/>
    <n v="0"/>
    <n v="0"/>
    <x v="0"/>
  </r>
  <r>
    <s v="P4346"/>
    <d v="2023-06-01T09:34:00"/>
    <s v="M"/>
    <n v="3"/>
    <s v="Two or More Races"/>
    <s v="None"/>
    <b v="0"/>
    <m/>
    <x v="6"/>
    <b v="0"/>
    <x v="1"/>
    <s v="Jun"/>
    <x v="2"/>
    <x v="1"/>
    <s v="0-14"/>
    <s v="31-45"/>
    <n v="0"/>
    <n v="0"/>
    <n v="0"/>
    <x v="0"/>
  </r>
  <r>
    <s v="P4347"/>
    <d v="2023-04-06T18:26:00"/>
    <s v="M"/>
    <n v="63"/>
    <s v="Two or More Races"/>
    <s v="None"/>
    <b v="0"/>
    <m/>
    <x v="50"/>
    <b v="0"/>
    <x v="1"/>
    <s v="Apr"/>
    <x v="2"/>
    <x v="7"/>
    <s v="60-74"/>
    <s v="31-45"/>
    <n v="0"/>
    <n v="0"/>
    <n v="0"/>
    <x v="0"/>
  </r>
  <r>
    <s v="P4348"/>
    <d v="2023-05-13T07:26:00"/>
    <s v="M"/>
    <n v="24"/>
    <s v="Two or More Races"/>
    <s v="None"/>
    <b v="0"/>
    <m/>
    <x v="32"/>
    <b v="0"/>
    <x v="1"/>
    <s v="May"/>
    <x v="1"/>
    <x v="0"/>
    <s v="15-29"/>
    <s v="46-60"/>
    <n v="0"/>
    <n v="0"/>
    <n v="0"/>
    <x v="0"/>
  </r>
  <r>
    <s v="P4349"/>
    <d v="2024-02-07T22:43:00"/>
    <s v="M"/>
    <n v="47"/>
    <s v="Two or More Races"/>
    <s v="None"/>
    <b v="0"/>
    <m/>
    <x v="11"/>
    <b v="0"/>
    <x v="0"/>
    <s v="Feb"/>
    <x v="0"/>
    <x v="2"/>
    <s v="45-59"/>
    <s v="46-60"/>
    <n v="0"/>
    <n v="0"/>
    <n v="0"/>
    <x v="0"/>
  </r>
  <r>
    <s v="P4350"/>
    <d v="2023-12-24T13:53:00"/>
    <s v="M"/>
    <n v="42"/>
    <s v="Two or More Races"/>
    <s v="None"/>
    <b v="0"/>
    <m/>
    <x v="7"/>
    <b v="0"/>
    <x v="1"/>
    <s v="Dec"/>
    <x v="3"/>
    <x v="6"/>
    <s v="30-44"/>
    <s v="16-30"/>
    <n v="1"/>
    <n v="0"/>
    <n v="0"/>
    <x v="0"/>
  </r>
  <r>
    <s v="P4351"/>
    <d v="2023-09-28T07:13:00"/>
    <s v="M"/>
    <n v="8"/>
    <s v="Two or More Races"/>
    <s v="None"/>
    <b v="0"/>
    <m/>
    <x v="26"/>
    <b v="0"/>
    <x v="1"/>
    <s v="Sep"/>
    <x v="2"/>
    <x v="0"/>
    <s v="0-14"/>
    <s v="31-45"/>
    <n v="0"/>
    <n v="0"/>
    <n v="0"/>
    <x v="0"/>
  </r>
  <r>
    <s v="P4352"/>
    <d v="2023-11-22T16:07:00"/>
    <s v="M"/>
    <n v="71"/>
    <s v="Two or More Races"/>
    <s v="None"/>
    <b v="0"/>
    <m/>
    <x v="26"/>
    <b v="0"/>
    <x v="1"/>
    <s v="Nov"/>
    <x v="0"/>
    <x v="3"/>
    <s v="60-74"/>
    <s v="31-45"/>
    <n v="0"/>
    <n v="0"/>
    <n v="0"/>
    <x v="0"/>
  </r>
  <r>
    <s v="P4353"/>
    <d v="2024-05-01T03:01:00"/>
    <s v="M"/>
    <n v="20"/>
    <s v="Two or More Races"/>
    <s v="None"/>
    <b v="0"/>
    <m/>
    <x v="40"/>
    <b v="0"/>
    <x v="0"/>
    <s v="May"/>
    <x v="0"/>
    <x v="5"/>
    <s v="15-29"/>
    <s v="31-45"/>
    <n v="0"/>
    <n v="0"/>
    <n v="0"/>
    <x v="0"/>
  </r>
  <r>
    <s v="P4354"/>
    <d v="2023-08-13T22:04:00"/>
    <s v="M"/>
    <n v="53"/>
    <s v="Two or More Races"/>
    <s v="None"/>
    <b v="0"/>
    <m/>
    <x v="6"/>
    <b v="0"/>
    <x v="1"/>
    <s v="Aug"/>
    <x v="3"/>
    <x v="2"/>
    <s v="45-59"/>
    <s v="31-45"/>
    <n v="0"/>
    <n v="0"/>
    <n v="0"/>
    <x v="0"/>
  </r>
  <r>
    <s v="P4355"/>
    <d v="2024-05-22T07:50:00"/>
    <s v="M"/>
    <n v="44"/>
    <s v="Two or More Races"/>
    <s v="None"/>
    <b v="0"/>
    <m/>
    <x v="12"/>
    <b v="0"/>
    <x v="0"/>
    <s v="May"/>
    <x v="0"/>
    <x v="0"/>
    <s v="30-44"/>
    <s v="31-45"/>
    <n v="0"/>
    <n v="0"/>
    <n v="0"/>
    <x v="0"/>
  </r>
  <r>
    <s v="P4356"/>
    <d v="2023-06-24T02:03:00"/>
    <s v="M"/>
    <n v="23"/>
    <s v="Two or More Races"/>
    <s v="None"/>
    <b v="0"/>
    <m/>
    <x v="14"/>
    <b v="0"/>
    <x v="1"/>
    <s v="Jun"/>
    <x v="1"/>
    <x v="4"/>
    <s v="15-29"/>
    <s v="46-60"/>
    <n v="0"/>
    <n v="0"/>
    <n v="0"/>
    <x v="0"/>
  </r>
  <r>
    <s v="P4357"/>
    <d v="2023-06-21T22:13:00"/>
    <s v="M"/>
    <n v="42"/>
    <s v="Two or More Races"/>
    <s v="None"/>
    <b v="0"/>
    <m/>
    <x v="30"/>
    <b v="0"/>
    <x v="1"/>
    <s v="Jun"/>
    <x v="0"/>
    <x v="2"/>
    <s v="30-44"/>
    <s v="0-15"/>
    <n v="1"/>
    <n v="0"/>
    <n v="0"/>
    <x v="0"/>
  </r>
  <r>
    <s v="P4358"/>
    <d v="2024-07-18T08:12:00"/>
    <s v="M"/>
    <n v="66"/>
    <s v="Two or More Races"/>
    <s v="None"/>
    <b v="0"/>
    <m/>
    <x v="48"/>
    <b v="0"/>
    <x v="0"/>
    <s v="Jul"/>
    <x v="2"/>
    <x v="0"/>
    <s v="60-74"/>
    <s v="16-30"/>
    <n v="1"/>
    <n v="0"/>
    <n v="0"/>
    <x v="0"/>
  </r>
  <r>
    <s v="P4359"/>
    <d v="2024-03-07T18:28:00"/>
    <s v="M"/>
    <n v="19"/>
    <s v="Two or More Races"/>
    <s v="None"/>
    <b v="0"/>
    <m/>
    <x v="43"/>
    <b v="0"/>
    <x v="0"/>
    <s v="Mar"/>
    <x v="2"/>
    <x v="7"/>
    <s v="15-29"/>
    <s v="46-60"/>
    <n v="0"/>
    <n v="0"/>
    <n v="0"/>
    <x v="0"/>
  </r>
  <r>
    <s v="P4360"/>
    <d v="2024-09-15T20:21:00"/>
    <s v="M"/>
    <n v="7"/>
    <s v="Two or More Races"/>
    <s v="None"/>
    <b v="0"/>
    <m/>
    <x v="25"/>
    <b v="0"/>
    <x v="0"/>
    <s v="Sep"/>
    <x v="3"/>
    <x v="7"/>
    <s v="0-14"/>
    <s v="46-60"/>
    <n v="0"/>
    <n v="0"/>
    <n v="0"/>
    <x v="0"/>
  </r>
  <r>
    <s v="P4361"/>
    <d v="2023-12-21T16:09:00"/>
    <s v="M"/>
    <n v="40"/>
    <s v="Two or More Races"/>
    <s v="None"/>
    <b v="0"/>
    <m/>
    <x v="34"/>
    <b v="0"/>
    <x v="1"/>
    <s v="Dec"/>
    <x v="2"/>
    <x v="3"/>
    <s v="30-44"/>
    <s v="0-15"/>
    <n v="1"/>
    <n v="0"/>
    <n v="0"/>
    <x v="0"/>
  </r>
  <r>
    <s v="P4362"/>
    <d v="2023-12-24T05:53:00"/>
    <s v="M"/>
    <n v="28"/>
    <s v="Two or More Races"/>
    <s v="None"/>
    <b v="0"/>
    <m/>
    <x v="20"/>
    <b v="0"/>
    <x v="1"/>
    <s v="Dec"/>
    <x v="3"/>
    <x v="5"/>
    <s v="15-29"/>
    <s v="16-30"/>
    <n v="1"/>
    <n v="0"/>
    <n v="0"/>
    <x v="0"/>
  </r>
  <r>
    <s v="P4363"/>
    <d v="2024-06-08T04:56:00"/>
    <s v="M"/>
    <n v="41"/>
    <s v="Two or More Races"/>
    <s v="None"/>
    <b v="0"/>
    <m/>
    <x v="46"/>
    <b v="0"/>
    <x v="0"/>
    <s v="Jun"/>
    <x v="1"/>
    <x v="5"/>
    <s v="30-44"/>
    <s v="16-30"/>
    <n v="1"/>
    <n v="0"/>
    <n v="0"/>
    <x v="0"/>
  </r>
  <r>
    <s v="P4364"/>
    <d v="2024-08-27T00:58:00"/>
    <s v="M"/>
    <n v="8"/>
    <s v="Two or More Races"/>
    <s v="None"/>
    <b v="0"/>
    <m/>
    <x v="44"/>
    <b v="0"/>
    <x v="0"/>
    <s v="Aug"/>
    <x v="6"/>
    <x v="4"/>
    <s v="0-14"/>
    <s v="31-45"/>
    <n v="0"/>
    <n v="0"/>
    <n v="0"/>
    <x v="0"/>
  </r>
  <r>
    <s v="P4365"/>
    <d v="2023-11-19T21:39:00"/>
    <s v="M"/>
    <n v="34"/>
    <s v="Two or More Races"/>
    <s v="None"/>
    <b v="0"/>
    <m/>
    <x v="0"/>
    <b v="0"/>
    <x v="1"/>
    <s v="Nov"/>
    <x v="3"/>
    <x v="2"/>
    <s v="30-44"/>
    <s v="31-45"/>
    <n v="0"/>
    <n v="0"/>
    <n v="0"/>
    <x v="0"/>
  </r>
  <r>
    <s v="P4366"/>
    <d v="2024-02-01T09:47:00"/>
    <s v="M"/>
    <n v="64"/>
    <s v="Two or More Races"/>
    <s v="None"/>
    <b v="0"/>
    <m/>
    <x v="43"/>
    <b v="0"/>
    <x v="0"/>
    <s v="Feb"/>
    <x v="2"/>
    <x v="1"/>
    <s v="60-74"/>
    <s v="46-60"/>
    <n v="0"/>
    <n v="0"/>
    <n v="0"/>
    <x v="0"/>
  </r>
  <r>
    <s v="P4367"/>
    <d v="2024-06-01T07:47:00"/>
    <s v="M"/>
    <n v="9"/>
    <s v="Two or More Races"/>
    <s v="None"/>
    <b v="0"/>
    <m/>
    <x v="47"/>
    <b v="0"/>
    <x v="0"/>
    <s v="Jun"/>
    <x v="1"/>
    <x v="0"/>
    <s v="0-14"/>
    <s v="46-60"/>
    <n v="0"/>
    <n v="0"/>
    <n v="0"/>
    <x v="0"/>
  </r>
  <r>
    <s v="P4368"/>
    <d v="2024-02-19T23:48:00"/>
    <s v="M"/>
    <n v="55"/>
    <s v="Two or More Races"/>
    <s v="None"/>
    <b v="0"/>
    <m/>
    <x v="2"/>
    <b v="0"/>
    <x v="0"/>
    <s v="Feb"/>
    <x v="4"/>
    <x v="2"/>
    <s v="45-59"/>
    <s v="46-60"/>
    <n v="0"/>
    <n v="0"/>
    <n v="0"/>
    <x v="0"/>
  </r>
  <r>
    <s v="P4369"/>
    <d v="2023-09-14T19:01:00"/>
    <s v="M"/>
    <n v="72"/>
    <s v="Two or More Races"/>
    <s v="None"/>
    <b v="0"/>
    <m/>
    <x v="48"/>
    <b v="0"/>
    <x v="1"/>
    <s v="Sep"/>
    <x v="2"/>
    <x v="7"/>
    <s v="60-74"/>
    <s v="16-30"/>
    <n v="1"/>
    <n v="0"/>
    <n v="0"/>
    <x v="0"/>
  </r>
  <r>
    <s v="P4370"/>
    <d v="2024-02-20T21:08:00"/>
    <s v="M"/>
    <n v="71"/>
    <s v="Two or More Races"/>
    <s v="None"/>
    <b v="0"/>
    <m/>
    <x v="40"/>
    <b v="0"/>
    <x v="0"/>
    <s v="Feb"/>
    <x v="6"/>
    <x v="2"/>
    <s v="60-74"/>
    <s v="31-45"/>
    <n v="0"/>
    <n v="0"/>
    <n v="0"/>
    <x v="0"/>
  </r>
  <r>
    <s v="P4371"/>
    <d v="2024-06-14T22:48:00"/>
    <s v="M"/>
    <n v="23"/>
    <s v="Two or More Races"/>
    <s v="None"/>
    <b v="0"/>
    <m/>
    <x v="25"/>
    <b v="0"/>
    <x v="0"/>
    <s v="Jun"/>
    <x v="5"/>
    <x v="2"/>
    <s v="15-29"/>
    <s v="46-60"/>
    <n v="0"/>
    <n v="0"/>
    <n v="0"/>
    <x v="0"/>
  </r>
  <r>
    <s v="P4372"/>
    <d v="2023-05-13T01:14:00"/>
    <s v="M"/>
    <n v="73"/>
    <s v="Two or More Races"/>
    <s v="None"/>
    <b v="0"/>
    <m/>
    <x v="5"/>
    <b v="0"/>
    <x v="1"/>
    <s v="May"/>
    <x v="1"/>
    <x v="4"/>
    <s v="60-74"/>
    <s v="46-60"/>
    <n v="0"/>
    <n v="0"/>
    <n v="0"/>
    <x v="0"/>
  </r>
  <r>
    <s v="P4373"/>
    <d v="2023-12-01T11:05:00"/>
    <s v="M"/>
    <n v="24"/>
    <s v="Two or More Races"/>
    <s v="None"/>
    <b v="0"/>
    <m/>
    <x v="39"/>
    <b v="0"/>
    <x v="1"/>
    <s v="Dec"/>
    <x v="5"/>
    <x v="1"/>
    <s v="15-29"/>
    <s v="0-15"/>
    <n v="1"/>
    <n v="0"/>
    <n v="0"/>
    <x v="0"/>
  </r>
  <r>
    <s v="P4374"/>
    <d v="2024-05-01T14:14:00"/>
    <s v="M"/>
    <n v="32"/>
    <s v="Two or More Races"/>
    <s v="None"/>
    <b v="0"/>
    <m/>
    <x v="39"/>
    <b v="0"/>
    <x v="0"/>
    <s v="May"/>
    <x v="0"/>
    <x v="6"/>
    <s v="30-44"/>
    <s v="0-15"/>
    <n v="1"/>
    <n v="0"/>
    <n v="0"/>
    <x v="0"/>
  </r>
  <r>
    <s v="P4375"/>
    <d v="2024-04-04T05:33:00"/>
    <s v="M"/>
    <n v="15"/>
    <s v="Two or More Races"/>
    <s v="None"/>
    <b v="0"/>
    <m/>
    <x v="36"/>
    <b v="0"/>
    <x v="0"/>
    <s v="Apr"/>
    <x v="2"/>
    <x v="5"/>
    <s v="15-29"/>
    <s v="16-30"/>
    <n v="1"/>
    <n v="0"/>
    <n v="0"/>
    <x v="0"/>
  </r>
  <r>
    <s v="P4376"/>
    <d v="2024-10-26T21:45:00"/>
    <s v="M"/>
    <n v="18"/>
    <s v="Two or More Races"/>
    <s v="None"/>
    <b v="0"/>
    <m/>
    <x v="41"/>
    <b v="0"/>
    <x v="0"/>
    <s v="Oct"/>
    <x v="1"/>
    <x v="2"/>
    <s v="15-29"/>
    <s v="16-30"/>
    <n v="1"/>
    <n v="0"/>
    <n v="0"/>
    <x v="0"/>
  </r>
  <r>
    <s v="P4377"/>
    <d v="2024-06-27T16:00:00"/>
    <s v="M"/>
    <n v="12"/>
    <s v="Two or More Races"/>
    <s v="None"/>
    <b v="0"/>
    <m/>
    <x v="19"/>
    <b v="0"/>
    <x v="0"/>
    <s v="Jun"/>
    <x v="2"/>
    <x v="3"/>
    <s v="0-14"/>
    <s v="16-30"/>
    <n v="1"/>
    <n v="0"/>
    <n v="0"/>
    <x v="0"/>
  </r>
  <r>
    <s v="P4378"/>
    <d v="2024-02-26T03:54:00"/>
    <s v="M"/>
    <n v="34"/>
    <s v="Two or More Races"/>
    <s v="None"/>
    <b v="0"/>
    <m/>
    <x v="33"/>
    <b v="0"/>
    <x v="0"/>
    <s v="Feb"/>
    <x v="4"/>
    <x v="5"/>
    <s v="30-44"/>
    <s v="31-45"/>
    <n v="0"/>
    <n v="0"/>
    <n v="0"/>
    <x v="0"/>
  </r>
  <r>
    <s v="P4379"/>
    <d v="2024-01-22T13:02:00"/>
    <s v="M"/>
    <n v="8"/>
    <s v="Two or More Races"/>
    <s v="None"/>
    <b v="0"/>
    <m/>
    <x v="12"/>
    <b v="0"/>
    <x v="0"/>
    <s v="Jan"/>
    <x v="4"/>
    <x v="6"/>
    <s v="0-14"/>
    <s v="31-45"/>
    <n v="0"/>
    <n v="0"/>
    <n v="0"/>
    <x v="0"/>
  </r>
  <r>
    <s v="P4380"/>
    <d v="2024-01-21T21:20:00"/>
    <s v="M"/>
    <n v="53"/>
    <s v="Two or More Races"/>
    <s v="None"/>
    <b v="0"/>
    <m/>
    <x v="42"/>
    <b v="0"/>
    <x v="0"/>
    <s v="Jan"/>
    <x v="3"/>
    <x v="2"/>
    <s v="45-59"/>
    <s v="0-15"/>
    <n v="1"/>
    <n v="0"/>
    <n v="0"/>
    <x v="0"/>
  </r>
  <r>
    <s v="P4381"/>
    <d v="2023-04-07T22:13:00"/>
    <s v="M"/>
    <n v="9"/>
    <s v="Two or More Races"/>
    <s v="None"/>
    <b v="0"/>
    <m/>
    <x v="29"/>
    <b v="0"/>
    <x v="1"/>
    <s v="Apr"/>
    <x v="5"/>
    <x v="2"/>
    <s v="0-14"/>
    <s v="16-30"/>
    <n v="1"/>
    <n v="0"/>
    <n v="0"/>
    <x v="0"/>
  </r>
  <r>
    <s v="P4382"/>
    <d v="2023-10-02T07:30:00"/>
    <s v="M"/>
    <n v="21"/>
    <s v="Two or More Races"/>
    <s v="None"/>
    <b v="0"/>
    <m/>
    <x v="29"/>
    <b v="0"/>
    <x v="1"/>
    <s v="Oct"/>
    <x v="4"/>
    <x v="0"/>
    <s v="15-29"/>
    <s v="16-30"/>
    <n v="1"/>
    <n v="0"/>
    <n v="0"/>
    <x v="0"/>
  </r>
  <r>
    <s v="P4383"/>
    <d v="2024-04-28T13:58:00"/>
    <s v="M"/>
    <n v="32"/>
    <s v="Two or More Races"/>
    <s v="None"/>
    <b v="0"/>
    <m/>
    <x v="6"/>
    <b v="0"/>
    <x v="0"/>
    <s v="Apr"/>
    <x v="3"/>
    <x v="6"/>
    <s v="30-44"/>
    <s v="31-45"/>
    <n v="0"/>
    <n v="0"/>
    <n v="0"/>
    <x v="0"/>
  </r>
  <r>
    <s v="P4384"/>
    <d v="2024-06-23T18:41:00"/>
    <s v="M"/>
    <n v="52"/>
    <s v="Two or More Races"/>
    <s v="None"/>
    <b v="0"/>
    <m/>
    <x v="23"/>
    <b v="0"/>
    <x v="0"/>
    <s v="Jun"/>
    <x v="3"/>
    <x v="7"/>
    <s v="45-59"/>
    <s v="46-60"/>
    <n v="0"/>
    <n v="0"/>
    <n v="0"/>
    <x v="0"/>
  </r>
  <r>
    <s v="P4385"/>
    <d v="2024-10-22T01:57:00"/>
    <s v="M"/>
    <n v="64"/>
    <s v="Two or More Races"/>
    <s v="None"/>
    <b v="0"/>
    <m/>
    <x v="9"/>
    <b v="0"/>
    <x v="0"/>
    <s v="Oct"/>
    <x v="6"/>
    <x v="4"/>
    <s v="60-74"/>
    <s v="46-60"/>
    <n v="0"/>
    <n v="0"/>
    <n v="0"/>
    <x v="0"/>
  </r>
  <r>
    <s v="P4386"/>
    <d v="2024-05-16T00:42:00"/>
    <s v="M"/>
    <n v="5"/>
    <s v="Two or More Races"/>
    <s v="None"/>
    <b v="0"/>
    <m/>
    <x v="2"/>
    <b v="0"/>
    <x v="0"/>
    <s v="May"/>
    <x v="2"/>
    <x v="4"/>
    <s v="0-14"/>
    <s v="46-60"/>
    <n v="0"/>
    <n v="0"/>
    <n v="0"/>
    <x v="0"/>
  </r>
  <r>
    <s v="P4387"/>
    <d v="2024-09-20T14:54:00"/>
    <s v="M"/>
    <n v="29"/>
    <s v="Two or More Races"/>
    <s v="None"/>
    <b v="0"/>
    <m/>
    <x v="49"/>
    <b v="0"/>
    <x v="0"/>
    <s v="Sep"/>
    <x v="5"/>
    <x v="6"/>
    <s v="15-29"/>
    <s v="46-60"/>
    <n v="0"/>
    <n v="0"/>
    <n v="0"/>
    <x v="0"/>
  </r>
  <r>
    <s v="P4388"/>
    <d v="2023-07-06T17:13:00"/>
    <s v="M"/>
    <n v="9"/>
    <s v="Two or More Races"/>
    <s v="None"/>
    <b v="0"/>
    <m/>
    <x v="29"/>
    <b v="0"/>
    <x v="1"/>
    <s v="Jul"/>
    <x v="2"/>
    <x v="3"/>
    <s v="0-14"/>
    <s v="16-30"/>
    <n v="1"/>
    <n v="0"/>
    <n v="0"/>
    <x v="0"/>
  </r>
  <r>
    <s v="P4389"/>
    <d v="2023-12-12T19:41:00"/>
    <s v="M"/>
    <n v="30"/>
    <s v="Two or More Races"/>
    <s v="None"/>
    <b v="0"/>
    <m/>
    <x v="37"/>
    <b v="0"/>
    <x v="1"/>
    <s v="Dec"/>
    <x v="6"/>
    <x v="7"/>
    <s v="30-44"/>
    <s v="31-45"/>
    <n v="0"/>
    <n v="0"/>
    <n v="0"/>
    <x v="0"/>
  </r>
  <r>
    <s v="P4390"/>
    <d v="2024-08-18T03:43:00"/>
    <s v="M"/>
    <n v="63"/>
    <s v="Two or More Races"/>
    <s v="None"/>
    <b v="0"/>
    <m/>
    <x v="44"/>
    <b v="0"/>
    <x v="0"/>
    <s v="Aug"/>
    <x v="3"/>
    <x v="5"/>
    <s v="60-74"/>
    <s v="31-45"/>
    <n v="0"/>
    <n v="0"/>
    <n v="0"/>
    <x v="0"/>
  </r>
  <r>
    <s v="P4391"/>
    <d v="2024-05-11T22:25:00"/>
    <s v="M"/>
    <n v="56"/>
    <s v="Two or More Races"/>
    <s v="None"/>
    <b v="0"/>
    <m/>
    <x v="9"/>
    <b v="0"/>
    <x v="0"/>
    <s v="May"/>
    <x v="1"/>
    <x v="2"/>
    <s v="45-59"/>
    <s v="46-60"/>
    <n v="0"/>
    <n v="0"/>
    <n v="0"/>
    <x v="0"/>
  </r>
  <r>
    <s v="P4392"/>
    <d v="2023-09-19T16:50:00"/>
    <s v="M"/>
    <n v="1"/>
    <s v="Two or More Races"/>
    <s v="None"/>
    <b v="0"/>
    <m/>
    <x v="11"/>
    <b v="0"/>
    <x v="1"/>
    <s v="Sep"/>
    <x v="6"/>
    <x v="3"/>
    <s v="0-14"/>
    <s v="46-60"/>
    <n v="0"/>
    <n v="0"/>
    <n v="0"/>
    <x v="0"/>
  </r>
  <r>
    <s v="P4393"/>
    <d v="2024-05-29T03:38:00"/>
    <s v="M"/>
    <n v="17"/>
    <s v="Two or More Races"/>
    <s v="None"/>
    <b v="0"/>
    <m/>
    <x v="11"/>
    <b v="0"/>
    <x v="0"/>
    <s v="May"/>
    <x v="0"/>
    <x v="5"/>
    <s v="15-29"/>
    <s v="46-60"/>
    <n v="0"/>
    <n v="0"/>
    <n v="0"/>
    <x v="0"/>
  </r>
  <r>
    <s v="P4394"/>
    <d v="2023-08-25T07:50:00"/>
    <s v="M"/>
    <n v="15"/>
    <s v="Two or More Races"/>
    <s v="None"/>
    <b v="0"/>
    <m/>
    <x v="35"/>
    <b v="0"/>
    <x v="1"/>
    <s v="Aug"/>
    <x v="5"/>
    <x v="0"/>
    <s v="15-29"/>
    <s v="16-30"/>
    <n v="1"/>
    <n v="0"/>
    <n v="0"/>
    <x v="0"/>
  </r>
  <r>
    <s v="P4395"/>
    <d v="2023-06-25T23:10:00"/>
    <s v="M"/>
    <n v="19"/>
    <s v="Two or More Races"/>
    <s v="None"/>
    <b v="0"/>
    <m/>
    <x v="28"/>
    <b v="0"/>
    <x v="1"/>
    <s v="Jun"/>
    <x v="3"/>
    <x v="2"/>
    <s v="15-29"/>
    <s v="16-30"/>
    <n v="1"/>
    <n v="0"/>
    <n v="0"/>
    <x v="0"/>
  </r>
  <r>
    <s v="P4396"/>
    <d v="2023-06-28T13:22:00"/>
    <s v="M"/>
    <n v="11"/>
    <s v="Two or More Races"/>
    <s v="None"/>
    <b v="0"/>
    <m/>
    <x v="46"/>
    <b v="0"/>
    <x v="1"/>
    <s v="Jun"/>
    <x v="0"/>
    <x v="6"/>
    <s v="0-14"/>
    <s v="16-30"/>
    <n v="1"/>
    <n v="0"/>
    <n v="0"/>
    <x v="0"/>
  </r>
  <r>
    <s v="P4397"/>
    <d v="2023-06-17T00:51:00"/>
    <s v="M"/>
    <n v="20"/>
    <s v="Two or More Races"/>
    <s v="None"/>
    <b v="0"/>
    <m/>
    <x v="18"/>
    <b v="0"/>
    <x v="1"/>
    <s v="Jun"/>
    <x v="1"/>
    <x v="4"/>
    <s v="15-29"/>
    <s v="16-30"/>
    <n v="1"/>
    <n v="0"/>
    <n v="0"/>
    <x v="0"/>
  </r>
  <r>
    <s v="P4398"/>
    <d v="2024-09-05T16:41:00"/>
    <s v="M"/>
    <n v="36"/>
    <s v="Two or More Races"/>
    <s v="None"/>
    <b v="0"/>
    <m/>
    <x v="19"/>
    <b v="0"/>
    <x v="0"/>
    <s v="Sep"/>
    <x v="2"/>
    <x v="3"/>
    <s v="30-44"/>
    <s v="16-30"/>
    <n v="1"/>
    <n v="0"/>
    <n v="0"/>
    <x v="0"/>
  </r>
  <r>
    <s v="P4399"/>
    <d v="2023-10-02T18:53:00"/>
    <s v="M"/>
    <n v="77"/>
    <s v="Two or More Races"/>
    <s v="None"/>
    <b v="0"/>
    <m/>
    <x v="44"/>
    <b v="0"/>
    <x v="1"/>
    <s v="Oct"/>
    <x v="4"/>
    <x v="7"/>
    <s v="75+"/>
    <s v="31-45"/>
    <n v="0"/>
    <n v="0"/>
    <n v="0"/>
    <x v="0"/>
  </r>
  <r>
    <s v="P4400"/>
    <d v="2024-07-28T19:07:00"/>
    <s v="M"/>
    <n v="22"/>
    <s v="Two or More Races"/>
    <s v="None"/>
    <b v="0"/>
    <m/>
    <x v="22"/>
    <b v="0"/>
    <x v="0"/>
    <s v="Jul"/>
    <x v="3"/>
    <x v="7"/>
    <s v="15-29"/>
    <s v="31-45"/>
    <n v="0"/>
    <n v="0"/>
    <n v="0"/>
    <x v="0"/>
  </r>
  <r>
    <s v="P4401"/>
    <d v="2023-06-01T21:12:00"/>
    <s v="M"/>
    <n v="18"/>
    <s v="Two or More Races"/>
    <s v="None"/>
    <b v="0"/>
    <m/>
    <x v="0"/>
    <b v="0"/>
    <x v="1"/>
    <s v="Jun"/>
    <x v="2"/>
    <x v="2"/>
    <s v="15-29"/>
    <s v="31-45"/>
    <n v="0"/>
    <n v="0"/>
    <n v="0"/>
    <x v="0"/>
  </r>
  <r>
    <s v="P4402"/>
    <d v="2024-02-21T02:32:00"/>
    <s v="M"/>
    <n v="6"/>
    <s v="Two or More Races"/>
    <s v="None"/>
    <b v="0"/>
    <m/>
    <x v="32"/>
    <b v="0"/>
    <x v="0"/>
    <s v="Feb"/>
    <x v="0"/>
    <x v="4"/>
    <s v="0-14"/>
    <s v="46-60"/>
    <n v="0"/>
    <n v="0"/>
    <n v="0"/>
    <x v="0"/>
  </r>
  <r>
    <s v="P4403"/>
    <d v="2023-05-30T05:46:00"/>
    <s v="M"/>
    <n v="33"/>
    <s v="Two or More Races"/>
    <s v="None"/>
    <b v="0"/>
    <m/>
    <x v="9"/>
    <b v="0"/>
    <x v="1"/>
    <s v="May"/>
    <x v="6"/>
    <x v="5"/>
    <s v="30-44"/>
    <s v="46-60"/>
    <n v="0"/>
    <n v="0"/>
    <n v="0"/>
    <x v="0"/>
  </r>
  <r>
    <s v="P4404"/>
    <d v="2024-03-02T22:19:00"/>
    <s v="M"/>
    <n v="62"/>
    <s v="Two or More Races"/>
    <s v="None"/>
    <b v="0"/>
    <m/>
    <x v="9"/>
    <b v="0"/>
    <x v="0"/>
    <s v="Mar"/>
    <x v="1"/>
    <x v="2"/>
    <s v="60-74"/>
    <s v="46-60"/>
    <n v="0"/>
    <n v="0"/>
    <n v="0"/>
    <x v="0"/>
  </r>
  <r>
    <s v="P4405"/>
    <d v="2024-05-31T05:39:00"/>
    <s v="M"/>
    <n v="16"/>
    <s v="Two or More Races"/>
    <s v="None"/>
    <b v="0"/>
    <m/>
    <x v="20"/>
    <b v="0"/>
    <x v="0"/>
    <s v="May"/>
    <x v="5"/>
    <x v="5"/>
    <s v="15-29"/>
    <s v="16-30"/>
    <n v="1"/>
    <n v="0"/>
    <n v="0"/>
    <x v="0"/>
  </r>
  <r>
    <s v="P4406"/>
    <d v="2023-07-11T17:35:00"/>
    <s v="M"/>
    <n v="18"/>
    <s v="Two or More Races"/>
    <s v="None"/>
    <b v="0"/>
    <m/>
    <x v="12"/>
    <b v="0"/>
    <x v="1"/>
    <s v="Jul"/>
    <x v="6"/>
    <x v="3"/>
    <s v="15-29"/>
    <s v="31-45"/>
    <n v="0"/>
    <n v="0"/>
    <n v="0"/>
    <x v="0"/>
  </r>
  <r>
    <s v="P4407"/>
    <d v="2024-02-24T10:32:00"/>
    <s v="M"/>
    <n v="71"/>
    <s v="Two or More Races"/>
    <s v="None"/>
    <b v="0"/>
    <n v="0"/>
    <x v="11"/>
    <b v="0"/>
    <x v="0"/>
    <s v="Feb"/>
    <x v="1"/>
    <x v="1"/>
    <s v="60-74"/>
    <s v="46-60"/>
    <n v="0"/>
    <n v="0"/>
    <n v="0"/>
    <x v="0"/>
  </r>
  <r>
    <s v="P4408"/>
    <d v="2024-06-13T09:06:00"/>
    <s v="M"/>
    <n v="11"/>
    <s v="Two or More Races"/>
    <s v="None"/>
    <b v="0"/>
    <n v="0"/>
    <x v="28"/>
    <b v="0"/>
    <x v="0"/>
    <s v="Jun"/>
    <x v="2"/>
    <x v="1"/>
    <s v="0-14"/>
    <s v="16-30"/>
    <n v="1"/>
    <n v="0"/>
    <n v="0"/>
    <x v="0"/>
  </r>
  <r>
    <s v="P4409"/>
    <d v="2024-05-29T23:07:00"/>
    <s v="M"/>
    <n v="24"/>
    <s v="Two or More Races"/>
    <s v="None"/>
    <b v="0"/>
    <n v="0"/>
    <x v="17"/>
    <b v="0"/>
    <x v="0"/>
    <s v="May"/>
    <x v="0"/>
    <x v="2"/>
    <s v="15-29"/>
    <s v="31-45"/>
    <n v="0"/>
    <n v="0"/>
    <n v="0"/>
    <x v="0"/>
  </r>
  <r>
    <s v="P4410"/>
    <d v="2024-08-29T04:19:00"/>
    <s v="M"/>
    <n v="45"/>
    <s v="Two or More Races"/>
    <s v="None"/>
    <b v="0"/>
    <n v="0"/>
    <x v="42"/>
    <b v="0"/>
    <x v="0"/>
    <s v="Aug"/>
    <x v="2"/>
    <x v="5"/>
    <s v="45-59"/>
    <s v="0-15"/>
    <n v="1"/>
    <n v="0"/>
    <n v="0"/>
    <x v="0"/>
  </r>
  <r>
    <s v="P4411"/>
    <d v="2024-07-23T06:59:00"/>
    <s v="M"/>
    <n v="16"/>
    <s v="Two or More Races"/>
    <s v="None"/>
    <b v="0"/>
    <n v="0"/>
    <x v="49"/>
    <b v="0"/>
    <x v="0"/>
    <s v="Jul"/>
    <x v="6"/>
    <x v="0"/>
    <s v="15-29"/>
    <s v="46-60"/>
    <n v="0"/>
    <n v="0"/>
    <n v="0"/>
    <x v="0"/>
  </r>
  <r>
    <s v="P4412"/>
    <d v="2024-10-06T02:51:00"/>
    <s v="M"/>
    <n v="76"/>
    <s v="Two or More Races"/>
    <s v="None"/>
    <b v="0"/>
    <n v="0"/>
    <x v="1"/>
    <b v="0"/>
    <x v="0"/>
    <s v="Oct"/>
    <x v="3"/>
    <x v="4"/>
    <s v="75+"/>
    <s v="16-30"/>
    <n v="1"/>
    <n v="0"/>
    <n v="0"/>
    <x v="0"/>
  </r>
  <r>
    <s v="P4413"/>
    <d v="2024-07-10T06:10:00"/>
    <s v="M"/>
    <n v="65"/>
    <s v="Two or More Races"/>
    <s v="None"/>
    <b v="0"/>
    <n v="0"/>
    <x v="43"/>
    <b v="0"/>
    <x v="0"/>
    <s v="Jul"/>
    <x v="0"/>
    <x v="0"/>
    <s v="60-74"/>
    <s v="46-60"/>
    <n v="0"/>
    <n v="0"/>
    <n v="0"/>
    <x v="0"/>
  </r>
  <r>
    <s v="P4414"/>
    <d v="2024-09-23T04:42:00"/>
    <s v="M"/>
    <n v="31"/>
    <s v="Two or More Races"/>
    <s v="None"/>
    <b v="0"/>
    <n v="1"/>
    <x v="43"/>
    <b v="0"/>
    <x v="0"/>
    <s v="Sep"/>
    <x v="4"/>
    <x v="5"/>
    <s v="30-44"/>
    <s v="46-60"/>
    <n v="0"/>
    <n v="0"/>
    <n v="0"/>
    <x v="0"/>
  </r>
  <r>
    <s v="P4415"/>
    <d v="2024-04-06T14:11:00"/>
    <s v="M"/>
    <n v="77"/>
    <s v="Two or More Races"/>
    <s v="None"/>
    <b v="0"/>
    <n v="1"/>
    <x v="0"/>
    <b v="0"/>
    <x v="0"/>
    <s v="Apr"/>
    <x v="1"/>
    <x v="6"/>
    <s v="75+"/>
    <s v="31-45"/>
    <n v="0"/>
    <n v="0"/>
    <n v="0"/>
    <x v="0"/>
  </r>
  <r>
    <s v="P4416"/>
    <d v="2024-04-29T05:44:00"/>
    <s v="M"/>
    <n v="51"/>
    <s v="Two or More Races"/>
    <s v="None"/>
    <b v="0"/>
    <n v="1"/>
    <x v="27"/>
    <b v="0"/>
    <x v="0"/>
    <s v="Apr"/>
    <x v="4"/>
    <x v="5"/>
    <s v="45-59"/>
    <s v="46-60"/>
    <n v="0"/>
    <n v="0"/>
    <n v="0"/>
    <x v="0"/>
  </r>
  <r>
    <s v="P4417"/>
    <d v="2023-04-20T02:29:00"/>
    <s v="M"/>
    <n v="6"/>
    <s v="Two or More Races"/>
    <s v="None"/>
    <b v="0"/>
    <n v="1"/>
    <x v="41"/>
    <b v="0"/>
    <x v="1"/>
    <s v="Apr"/>
    <x v="2"/>
    <x v="4"/>
    <s v="0-14"/>
    <s v="16-30"/>
    <n v="1"/>
    <n v="0"/>
    <n v="0"/>
    <x v="0"/>
  </r>
  <r>
    <s v="P4418"/>
    <d v="2024-01-20T00:38:00"/>
    <s v="M"/>
    <n v="13"/>
    <s v="Two or More Races"/>
    <s v="None"/>
    <b v="0"/>
    <n v="1"/>
    <x v="49"/>
    <b v="0"/>
    <x v="0"/>
    <s v="Jan"/>
    <x v="1"/>
    <x v="4"/>
    <s v="0-14"/>
    <s v="46-60"/>
    <n v="0"/>
    <n v="0"/>
    <n v="0"/>
    <x v="0"/>
  </r>
  <r>
    <s v="P4419"/>
    <d v="2024-09-21T21:29:00"/>
    <s v="M"/>
    <n v="54"/>
    <s v="Two or More Races"/>
    <s v="None"/>
    <b v="0"/>
    <n v="1"/>
    <x v="41"/>
    <b v="0"/>
    <x v="0"/>
    <s v="Sep"/>
    <x v="1"/>
    <x v="2"/>
    <s v="45-59"/>
    <s v="16-30"/>
    <n v="1"/>
    <n v="0"/>
    <n v="0"/>
    <x v="0"/>
  </r>
  <r>
    <s v="P4420"/>
    <d v="2023-10-15T21:18:00"/>
    <s v="M"/>
    <n v="32"/>
    <s v="Two or More Races"/>
    <s v="None"/>
    <b v="0"/>
    <n v="1"/>
    <x v="33"/>
    <b v="0"/>
    <x v="1"/>
    <s v="Oct"/>
    <x v="3"/>
    <x v="2"/>
    <s v="30-44"/>
    <s v="31-45"/>
    <n v="0"/>
    <n v="0"/>
    <n v="0"/>
    <x v="0"/>
  </r>
  <r>
    <s v="P4421"/>
    <d v="2024-03-12T08:48:00"/>
    <s v="M"/>
    <n v="4"/>
    <s v="Two or More Races"/>
    <s v="None"/>
    <b v="0"/>
    <n v="1"/>
    <x v="11"/>
    <b v="0"/>
    <x v="0"/>
    <s v="Mar"/>
    <x v="6"/>
    <x v="0"/>
    <s v="0-14"/>
    <s v="46-60"/>
    <n v="0"/>
    <n v="0"/>
    <n v="0"/>
    <x v="0"/>
  </r>
  <r>
    <s v="P4422"/>
    <d v="2024-06-25T10:03:00"/>
    <s v="M"/>
    <n v="72"/>
    <s v="Two or More Races"/>
    <s v="None"/>
    <b v="0"/>
    <n v="2"/>
    <x v="25"/>
    <b v="0"/>
    <x v="0"/>
    <s v="Jun"/>
    <x v="6"/>
    <x v="1"/>
    <s v="60-74"/>
    <s v="46-60"/>
    <n v="0"/>
    <n v="0"/>
    <n v="0"/>
    <x v="0"/>
  </r>
  <r>
    <s v="P4423"/>
    <d v="2023-05-02T13:26:00"/>
    <s v="M"/>
    <n v="55"/>
    <s v="Two or More Races"/>
    <s v="None"/>
    <b v="0"/>
    <n v="2"/>
    <x v="2"/>
    <b v="0"/>
    <x v="1"/>
    <s v="May"/>
    <x v="6"/>
    <x v="6"/>
    <s v="45-59"/>
    <s v="46-60"/>
    <n v="0"/>
    <n v="0"/>
    <n v="0"/>
    <x v="0"/>
  </r>
  <r>
    <s v="P4424"/>
    <d v="2023-11-24T02:51:00"/>
    <s v="M"/>
    <n v="59"/>
    <s v="Two or More Races"/>
    <s v="None"/>
    <b v="0"/>
    <n v="3"/>
    <x v="26"/>
    <b v="0"/>
    <x v="1"/>
    <s v="Nov"/>
    <x v="5"/>
    <x v="4"/>
    <s v="45-59"/>
    <s v="31-45"/>
    <n v="0"/>
    <n v="0"/>
    <n v="0"/>
    <x v="0"/>
  </r>
  <r>
    <s v="P4425"/>
    <d v="2023-10-29T16:14:00"/>
    <s v="M"/>
    <n v="3"/>
    <s v="Two or More Races"/>
    <s v="None"/>
    <b v="0"/>
    <n v="3"/>
    <x v="19"/>
    <b v="0"/>
    <x v="1"/>
    <s v="Oct"/>
    <x v="3"/>
    <x v="3"/>
    <s v="0-14"/>
    <s v="16-30"/>
    <n v="1"/>
    <n v="0"/>
    <n v="0"/>
    <x v="0"/>
  </r>
  <r>
    <s v="P4426"/>
    <d v="2023-04-16T00:48:00"/>
    <s v="M"/>
    <n v="12"/>
    <s v="Two or More Races"/>
    <s v="None"/>
    <b v="0"/>
    <n v="3"/>
    <x v="38"/>
    <b v="0"/>
    <x v="1"/>
    <s v="Apr"/>
    <x v="3"/>
    <x v="4"/>
    <s v="0-14"/>
    <s v="0-15"/>
    <n v="1"/>
    <n v="0"/>
    <n v="0"/>
    <x v="0"/>
  </r>
  <r>
    <s v="P4427"/>
    <d v="2023-05-23T11:46:00"/>
    <s v="M"/>
    <n v="67"/>
    <s v="Two or More Races"/>
    <s v="None"/>
    <b v="0"/>
    <n v="3"/>
    <x v="38"/>
    <b v="0"/>
    <x v="1"/>
    <s v="May"/>
    <x v="6"/>
    <x v="1"/>
    <s v="60-74"/>
    <s v="0-15"/>
    <n v="1"/>
    <n v="0"/>
    <n v="0"/>
    <x v="0"/>
  </r>
  <r>
    <s v="P4428"/>
    <d v="2023-06-24T02:24:00"/>
    <s v="M"/>
    <n v="47"/>
    <s v="Two or More Races"/>
    <s v="None"/>
    <b v="0"/>
    <n v="3"/>
    <x v="9"/>
    <b v="0"/>
    <x v="1"/>
    <s v="Jun"/>
    <x v="1"/>
    <x v="4"/>
    <s v="45-59"/>
    <s v="46-60"/>
    <n v="0"/>
    <n v="0"/>
    <n v="0"/>
    <x v="0"/>
  </r>
  <r>
    <s v="P4429"/>
    <d v="2024-03-25T07:49:00"/>
    <s v="M"/>
    <n v="78"/>
    <s v="Two or More Races"/>
    <s v="None"/>
    <b v="0"/>
    <n v="3"/>
    <x v="38"/>
    <b v="0"/>
    <x v="0"/>
    <s v="Mar"/>
    <x v="4"/>
    <x v="0"/>
    <s v="75+"/>
    <s v="0-15"/>
    <n v="1"/>
    <n v="0"/>
    <n v="0"/>
    <x v="0"/>
  </r>
  <r>
    <s v="P4430"/>
    <d v="2024-09-14T14:43:00"/>
    <s v="M"/>
    <n v="5"/>
    <s v="Two or More Races"/>
    <s v="None"/>
    <b v="0"/>
    <n v="4"/>
    <x v="50"/>
    <b v="0"/>
    <x v="0"/>
    <s v="Sep"/>
    <x v="1"/>
    <x v="6"/>
    <s v="0-14"/>
    <s v="31-45"/>
    <n v="0"/>
    <n v="0"/>
    <n v="0"/>
    <x v="0"/>
  </r>
  <r>
    <s v="P4431"/>
    <d v="2024-07-14T12:51:00"/>
    <s v="M"/>
    <n v="71"/>
    <s v="Two or More Races"/>
    <s v="None"/>
    <b v="0"/>
    <n v="4"/>
    <x v="21"/>
    <b v="0"/>
    <x v="0"/>
    <s v="Jul"/>
    <x v="3"/>
    <x v="6"/>
    <s v="60-74"/>
    <s v="46-60"/>
    <n v="0"/>
    <n v="0"/>
    <n v="0"/>
    <x v="0"/>
  </r>
  <r>
    <s v="P4432"/>
    <d v="2023-05-23T21:13:00"/>
    <s v="M"/>
    <n v="25"/>
    <s v="Two or More Races"/>
    <s v="None"/>
    <b v="0"/>
    <n v="4"/>
    <x v="45"/>
    <b v="0"/>
    <x v="1"/>
    <s v="May"/>
    <x v="6"/>
    <x v="2"/>
    <s v="15-29"/>
    <s v="16-30"/>
    <n v="1"/>
    <n v="0"/>
    <n v="0"/>
    <x v="0"/>
  </r>
  <r>
    <s v="P4433"/>
    <d v="2023-10-29T04:25:00"/>
    <s v="M"/>
    <n v="45"/>
    <s v="Two or More Races"/>
    <s v="None"/>
    <b v="0"/>
    <n v="4"/>
    <x v="16"/>
    <b v="0"/>
    <x v="1"/>
    <s v="Oct"/>
    <x v="3"/>
    <x v="5"/>
    <s v="45-59"/>
    <s v="46-60"/>
    <n v="0"/>
    <n v="0"/>
    <n v="0"/>
    <x v="0"/>
  </r>
  <r>
    <s v="P4434"/>
    <d v="2024-08-27T19:53:00"/>
    <s v="M"/>
    <n v="57"/>
    <s v="Two or More Races"/>
    <s v="None"/>
    <b v="0"/>
    <n v="4"/>
    <x v="16"/>
    <b v="0"/>
    <x v="0"/>
    <s v="Aug"/>
    <x v="6"/>
    <x v="7"/>
    <s v="45-59"/>
    <s v="46-60"/>
    <n v="0"/>
    <n v="0"/>
    <n v="0"/>
    <x v="0"/>
  </r>
  <r>
    <s v="P4435"/>
    <d v="2023-06-05T00:27:00"/>
    <s v="M"/>
    <n v="11"/>
    <s v="Two or More Races"/>
    <s v="None"/>
    <b v="0"/>
    <n v="5"/>
    <x v="44"/>
    <b v="0"/>
    <x v="1"/>
    <s v="Jun"/>
    <x v="4"/>
    <x v="4"/>
    <s v="0-14"/>
    <s v="31-45"/>
    <n v="0"/>
    <n v="0"/>
    <n v="0"/>
    <x v="0"/>
  </r>
  <r>
    <s v="P4436"/>
    <d v="2024-02-03T03:22:00"/>
    <s v="M"/>
    <n v="18"/>
    <s v="Two or More Races"/>
    <s v="None"/>
    <b v="0"/>
    <n v="5"/>
    <x v="7"/>
    <b v="0"/>
    <x v="0"/>
    <s v="Feb"/>
    <x v="1"/>
    <x v="5"/>
    <s v="15-29"/>
    <s v="16-30"/>
    <n v="1"/>
    <n v="0"/>
    <n v="0"/>
    <x v="0"/>
  </r>
  <r>
    <s v="P4437"/>
    <d v="2023-10-26T23:20:00"/>
    <s v="M"/>
    <n v="73"/>
    <s v="Two or More Races"/>
    <s v="None"/>
    <b v="0"/>
    <n v="5"/>
    <x v="11"/>
    <b v="0"/>
    <x v="1"/>
    <s v="Oct"/>
    <x v="2"/>
    <x v="2"/>
    <s v="60-74"/>
    <s v="46-60"/>
    <n v="0"/>
    <n v="0"/>
    <n v="0"/>
    <x v="0"/>
  </r>
  <r>
    <s v="P4438"/>
    <d v="2024-05-22T22:46:00"/>
    <s v="M"/>
    <n v="76"/>
    <s v="Two or More Races"/>
    <s v="None"/>
    <b v="0"/>
    <n v="5"/>
    <x v="17"/>
    <b v="0"/>
    <x v="0"/>
    <s v="May"/>
    <x v="0"/>
    <x v="2"/>
    <s v="75+"/>
    <s v="31-45"/>
    <n v="0"/>
    <n v="0"/>
    <n v="0"/>
    <x v="0"/>
  </r>
  <r>
    <s v="P4439"/>
    <d v="2024-01-21T13:11:00"/>
    <s v="M"/>
    <n v="69"/>
    <s v="Two or More Races"/>
    <s v="None"/>
    <b v="0"/>
    <n v="5"/>
    <x v="38"/>
    <b v="0"/>
    <x v="0"/>
    <s v="Jan"/>
    <x v="3"/>
    <x v="6"/>
    <s v="60-74"/>
    <s v="0-15"/>
    <n v="1"/>
    <n v="0"/>
    <n v="0"/>
    <x v="0"/>
  </r>
  <r>
    <s v="P4440"/>
    <d v="2024-03-07T22:02:00"/>
    <s v="M"/>
    <n v="44"/>
    <s v="Two or More Races"/>
    <s v="None"/>
    <b v="0"/>
    <n v="5"/>
    <x v="29"/>
    <b v="0"/>
    <x v="0"/>
    <s v="Mar"/>
    <x v="2"/>
    <x v="2"/>
    <s v="30-44"/>
    <s v="16-30"/>
    <n v="1"/>
    <n v="0"/>
    <n v="0"/>
    <x v="0"/>
  </r>
  <r>
    <s v="P4441"/>
    <d v="2024-08-15T22:13:00"/>
    <s v="M"/>
    <n v="44"/>
    <s v="Two or More Races"/>
    <s v="None"/>
    <b v="0"/>
    <n v="6"/>
    <x v="26"/>
    <b v="0"/>
    <x v="0"/>
    <s v="Aug"/>
    <x v="2"/>
    <x v="2"/>
    <s v="30-44"/>
    <s v="31-45"/>
    <n v="0"/>
    <n v="0"/>
    <n v="0"/>
    <x v="0"/>
  </r>
  <r>
    <s v="P4442"/>
    <d v="2024-09-30T16:57:00"/>
    <s v="M"/>
    <n v="42"/>
    <s v="Two or More Races"/>
    <s v="None"/>
    <b v="0"/>
    <n v="6"/>
    <x v="33"/>
    <b v="0"/>
    <x v="0"/>
    <s v="Sep"/>
    <x v="4"/>
    <x v="3"/>
    <s v="30-44"/>
    <s v="31-45"/>
    <n v="0"/>
    <n v="0"/>
    <n v="0"/>
    <x v="0"/>
  </r>
  <r>
    <s v="P4443"/>
    <d v="2024-01-17T06:16:00"/>
    <s v="M"/>
    <n v="32"/>
    <s v="Two or More Races"/>
    <s v="None"/>
    <b v="0"/>
    <n v="6"/>
    <x v="48"/>
    <b v="0"/>
    <x v="0"/>
    <s v="Jan"/>
    <x v="0"/>
    <x v="0"/>
    <s v="30-44"/>
    <s v="16-30"/>
    <n v="1"/>
    <n v="0"/>
    <n v="0"/>
    <x v="0"/>
  </r>
  <r>
    <s v="P4444"/>
    <d v="2023-09-17T17:21:00"/>
    <s v="M"/>
    <n v="2"/>
    <s v="Two or More Races"/>
    <s v="None"/>
    <b v="0"/>
    <n v="6"/>
    <x v="2"/>
    <b v="0"/>
    <x v="1"/>
    <s v="Sep"/>
    <x v="3"/>
    <x v="3"/>
    <s v="0-14"/>
    <s v="46-60"/>
    <n v="0"/>
    <n v="0"/>
    <n v="0"/>
    <x v="0"/>
  </r>
  <r>
    <s v="P4445"/>
    <d v="2023-11-15T12:11:00"/>
    <s v="M"/>
    <n v="20"/>
    <s v="Two or More Races"/>
    <s v="None"/>
    <b v="0"/>
    <n v="6"/>
    <x v="3"/>
    <b v="0"/>
    <x v="1"/>
    <s v="Nov"/>
    <x v="0"/>
    <x v="6"/>
    <s v="15-29"/>
    <s v="31-45"/>
    <n v="0"/>
    <n v="0"/>
    <n v="0"/>
    <x v="0"/>
  </r>
  <r>
    <s v="P4446"/>
    <d v="2024-05-14T13:25:00"/>
    <s v="M"/>
    <n v="58"/>
    <s v="Two or More Races"/>
    <s v="None"/>
    <b v="0"/>
    <n v="7"/>
    <x v="4"/>
    <b v="0"/>
    <x v="0"/>
    <s v="May"/>
    <x v="6"/>
    <x v="6"/>
    <s v="45-59"/>
    <s v="0-15"/>
    <n v="1"/>
    <n v="0"/>
    <n v="1"/>
    <x v="0"/>
  </r>
  <r>
    <s v="P4447"/>
    <d v="2024-02-01T16:41:00"/>
    <s v="M"/>
    <n v="15"/>
    <s v="Two or More Races"/>
    <s v="None"/>
    <b v="0"/>
    <n v="7"/>
    <x v="22"/>
    <b v="0"/>
    <x v="0"/>
    <s v="Feb"/>
    <x v="2"/>
    <x v="3"/>
    <s v="15-29"/>
    <s v="31-45"/>
    <n v="0"/>
    <n v="0"/>
    <n v="0"/>
    <x v="0"/>
  </r>
  <r>
    <s v="P4448"/>
    <d v="2023-12-15T14:46:00"/>
    <s v="M"/>
    <n v="71"/>
    <s v="Two or More Races"/>
    <s v="None"/>
    <b v="0"/>
    <n v="7"/>
    <x v="38"/>
    <b v="0"/>
    <x v="1"/>
    <s v="Dec"/>
    <x v="5"/>
    <x v="6"/>
    <s v="60-74"/>
    <s v="0-15"/>
    <n v="1"/>
    <n v="0"/>
    <n v="1"/>
    <x v="0"/>
  </r>
  <r>
    <s v="P4449"/>
    <d v="2023-07-13T23:05:00"/>
    <s v="M"/>
    <n v="77"/>
    <s v="Two or More Races"/>
    <s v="None"/>
    <b v="0"/>
    <n v="7"/>
    <x v="29"/>
    <b v="0"/>
    <x v="1"/>
    <s v="Jul"/>
    <x v="2"/>
    <x v="2"/>
    <s v="75+"/>
    <s v="16-30"/>
    <n v="1"/>
    <n v="0"/>
    <n v="1"/>
    <x v="0"/>
  </r>
  <r>
    <s v="P4450"/>
    <d v="2023-08-04T01:24:00"/>
    <s v="M"/>
    <n v="15"/>
    <s v="Two or More Races"/>
    <s v="None"/>
    <b v="0"/>
    <n v="7"/>
    <x v="2"/>
    <b v="0"/>
    <x v="1"/>
    <s v="Aug"/>
    <x v="5"/>
    <x v="4"/>
    <s v="15-29"/>
    <s v="46-60"/>
    <n v="0"/>
    <n v="0"/>
    <n v="0"/>
    <x v="0"/>
  </r>
  <r>
    <s v="P4451"/>
    <d v="2024-01-06T08:25:00"/>
    <s v="M"/>
    <n v="28"/>
    <s v="Two or More Races"/>
    <s v="None"/>
    <b v="0"/>
    <n v="7"/>
    <x v="49"/>
    <b v="0"/>
    <x v="0"/>
    <s v="Jan"/>
    <x v="1"/>
    <x v="0"/>
    <s v="15-29"/>
    <s v="46-60"/>
    <n v="0"/>
    <n v="0"/>
    <n v="0"/>
    <x v="0"/>
  </r>
  <r>
    <s v="P4452"/>
    <d v="2024-01-10T15:24:00"/>
    <s v="M"/>
    <n v="17"/>
    <s v="Two or More Races"/>
    <s v="None"/>
    <b v="0"/>
    <n v="8"/>
    <x v="43"/>
    <b v="0"/>
    <x v="0"/>
    <s v="Jan"/>
    <x v="0"/>
    <x v="3"/>
    <s v="15-29"/>
    <s v="46-60"/>
    <n v="0"/>
    <n v="0"/>
    <n v="0"/>
    <x v="0"/>
  </r>
  <r>
    <s v="P4453"/>
    <d v="2024-03-29T16:19:00"/>
    <s v="M"/>
    <n v="52"/>
    <s v="Two or More Races"/>
    <s v="None"/>
    <b v="0"/>
    <n v="8"/>
    <x v="36"/>
    <b v="0"/>
    <x v="0"/>
    <s v="Mar"/>
    <x v="5"/>
    <x v="3"/>
    <s v="45-59"/>
    <s v="16-30"/>
    <n v="1"/>
    <n v="0"/>
    <n v="1"/>
    <x v="0"/>
  </r>
  <r>
    <s v="P4454"/>
    <d v="2024-07-07T06:32:00"/>
    <s v="M"/>
    <n v="56"/>
    <s v="Two or More Races"/>
    <s v="None"/>
    <b v="0"/>
    <n v="8"/>
    <x v="30"/>
    <b v="0"/>
    <x v="0"/>
    <s v="Jul"/>
    <x v="3"/>
    <x v="0"/>
    <s v="45-59"/>
    <s v="0-15"/>
    <n v="1"/>
    <n v="0"/>
    <n v="1"/>
    <x v="0"/>
  </r>
  <r>
    <s v="P4455"/>
    <d v="2023-04-10T04:38:00"/>
    <s v="M"/>
    <n v="52"/>
    <s v="Two or More Races"/>
    <s v="None"/>
    <b v="0"/>
    <n v="9"/>
    <x v="19"/>
    <b v="0"/>
    <x v="1"/>
    <s v="Apr"/>
    <x v="4"/>
    <x v="5"/>
    <s v="45-59"/>
    <s v="16-30"/>
    <n v="1"/>
    <n v="0"/>
    <n v="1"/>
    <x v="0"/>
  </r>
  <r>
    <s v="P4456"/>
    <d v="2023-06-26T15:44:00"/>
    <s v="M"/>
    <n v="39"/>
    <s v="Two or More Races"/>
    <s v="None"/>
    <b v="0"/>
    <n v="10"/>
    <x v="44"/>
    <b v="0"/>
    <x v="1"/>
    <s v="Jun"/>
    <x v="4"/>
    <x v="3"/>
    <s v="30-44"/>
    <s v="31-45"/>
    <n v="0"/>
    <n v="0"/>
    <n v="0"/>
    <x v="0"/>
  </r>
  <r>
    <s v="P4457"/>
    <d v="2024-03-19T03:28:00"/>
    <s v="M"/>
    <n v="18"/>
    <s v="Two or More Races"/>
    <s v="None"/>
    <b v="0"/>
    <n v="10"/>
    <x v="43"/>
    <b v="0"/>
    <x v="0"/>
    <s v="Mar"/>
    <x v="6"/>
    <x v="5"/>
    <s v="15-29"/>
    <s v="46-60"/>
    <n v="0"/>
    <n v="0"/>
    <n v="0"/>
    <x v="0"/>
  </r>
  <r>
    <s v="P4458"/>
    <d v="2024-03-22T17:03:00"/>
    <s v="M"/>
    <n v="2"/>
    <s v="Two or More Races"/>
    <s v="None"/>
    <b v="0"/>
    <n v="10"/>
    <x v="39"/>
    <b v="0"/>
    <x v="0"/>
    <s v="Mar"/>
    <x v="5"/>
    <x v="3"/>
    <s v="0-14"/>
    <s v="0-15"/>
    <n v="1"/>
    <n v="0"/>
    <n v="1"/>
    <x v="0"/>
  </r>
  <r>
    <s v="P4459"/>
    <d v="2024-02-04T07:00:00"/>
    <s v="M"/>
    <n v="24"/>
    <s v="Two or More Races"/>
    <s v="Orthopedics"/>
    <b v="0"/>
    <m/>
    <x v="19"/>
    <b v="0"/>
    <x v="0"/>
    <s v="Feb"/>
    <x v="3"/>
    <x v="0"/>
    <s v="15-29"/>
    <s v="16-30"/>
    <n v="1"/>
    <n v="0"/>
    <n v="0"/>
    <x v="0"/>
  </r>
  <r>
    <s v="P4460"/>
    <d v="2023-08-10T13:08:00"/>
    <s v="M"/>
    <n v="16"/>
    <s v="Two or More Races"/>
    <s v="Orthopedics"/>
    <b v="0"/>
    <m/>
    <x v="2"/>
    <b v="0"/>
    <x v="1"/>
    <s v="Aug"/>
    <x v="2"/>
    <x v="6"/>
    <s v="15-29"/>
    <s v="46-60"/>
    <n v="0"/>
    <n v="0"/>
    <n v="0"/>
    <x v="0"/>
  </r>
  <r>
    <s v="P4461"/>
    <d v="2023-05-05T13:59:00"/>
    <s v="M"/>
    <n v="54"/>
    <s v="Two or More Races"/>
    <s v="Orthopedics"/>
    <b v="0"/>
    <m/>
    <x v="29"/>
    <b v="0"/>
    <x v="1"/>
    <s v="May"/>
    <x v="5"/>
    <x v="6"/>
    <s v="45-59"/>
    <s v="16-30"/>
    <n v="1"/>
    <n v="0"/>
    <n v="0"/>
    <x v="0"/>
  </r>
  <r>
    <s v="P4462"/>
    <d v="2024-08-26T18:23:00"/>
    <s v="M"/>
    <n v="79"/>
    <s v="Two or More Races"/>
    <s v="Orthopedics"/>
    <b v="0"/>
    <m/>
    <x v="35"/>
    <b v="0"/>
    <x v="0"/>
    <s v="Aug"/>
    <x v="4"/>
    <x v="7"/>
    <s v="75+"/>
    <s v="16-30"/>
    <n v="1"/>
    <n v="0"/>
    <n v="0"/>
    <x v="0"/>
  </r>
  <r>
    <s v="P4463"/>
    <d v="2024-01-14T11:35:00"/>
    <s v="M"/>
    <n v="62"/>
    <s v="Two or More Races"/>
    <s v="Orthopedics"/>
    <b v="0"/>
    <m/>
    <x v="16"/>
    <b v="0"/>
    <x v="0"/>
    <s v="Jan"/>
    <x v="3"/>
    <x v="1"/>
    <s v="60-74"/>
    <s v="46-60"/>
    <n v="0"/>
    <n v="0"/>
    <n v="0"/>
    <x v="0"/>
  </r>
  <r>
    <s v="P4464"/>
    <d v="2023-10-25T18:24:00"/>
    <s v="M"/>
    <n v="15"/>
    <s v="Two or More Races"/>
    <s v="Orthopedics"/>
    <b v="0"/>
    <m/>
    <x v="31"/>
    <b v="0"/>
    <x v="1"/>
    <s v="Oct"/>
    <x v="0"/>
    <x v="7"/>
    <s v="15-29"/>
    <s v="16-30"/>
    <n v="1"/>
    <n v="0"/>
    <n v="0"/>
    <x v="0"/>
  </r>
  <r>
    <s v="P4465"/>
    <d v="2023-04-12T23:13:00"/>
    <s v="M"/>
    <n v="33"/>
    <s v="Two or More Races"/>
    <s v="Orthopedics"/>
    <b v="0"/>
    <m/>
    <x v="6"/>
    <b v="0"/>
    <x v="1"/>
    <s v="Apr"/>
    <x v="0"/>
    <x v="2"/>
    <s v="30-44"/>
    <s v="31-45"/>
    <n v="0"/>
    <n v="0"/>
    <n v="0"/>
    <x v="0"/>
  </r>
  <r>
    <s v="P4466"/>
    <d v="2023-11-17T15:45:00"/>
    <s v="M"/>
    <n v="36"/>
    <s v="Two or More Races"/>
    <s v="Orthopedics"/>
    <b v="0"/>
    <m/>
    <x v="19"/>
    <b v="0"/>
    <x v="1"/>
    <s v="Nov"/>
    <x v="5"/>
    <x v="3"/>
    <s v="30-44"/>
    <s v="16-30"/>
    <n v="1"/>
    <n v="0"/>
    <n v="0"/>
    <x v="0"/>
  </r>
  <r>
    <s v="P4467"/>
    <d v="2024-08-08T01:32:00"/>
    <s v="M"/>
    <n v="25"/>
    <s v="Two or More Races"/>
    <s v="Orthopedics"/>
    <b v="0"/>
    <m/>
    <x v="50"/>
    <b v="0"/>
    <x v="0"/>
    <s v="Aug"/>
    <x v="2"/>
    <x v="4"/>
    <s v="15-29"/>
    <s v="31-45"/>
    <n v="0"/>
    <n v="0"/>
    <n v="0"/>
    <x v="0"/>
  </r>
  <r>
    <s v="P4468"/>
    <d v="2024-07-30T23:13:00"/>
    <s v="M"/>
    <n v="16"/>
    <s v="Two or More Races"/>
    <s v="Orthopedics"/>
    <b v="0"/>
    <m/>
    <x v="26"/>
    <b v="0"/>
    <x v="0"/>
    <s v="Jul"/>
    <x v="6"/>
    <x v="2"/>
    <s v="15-29"/>
    <s v="31-45"/>
    <n v="0"/>
    <n v="0"/>
    <n v="0"/>
    <x v="0"/>
  </r>
  <r>
    <s v="P4469"/>
    <d v="2024-02-10T10:19:00"/>
    <s v="M"/>
    <n v="76"/>
    <s v="Two or More Races"/>
    <s v="Orthopedics"/>
    <b v="0"/>
    <m/>
    <x v="10"/>
    <b v="0"/>
    <x v="0"/>
    <s v="Feb"/>
    <x v="1"/>
    <x v="1"/>
    <s v="75+"/>
    <s v="31-45"/>
    <n v="0"/>
    <n v="0"/>
    <n v="0"/>
    <x v="0"/>
  </r>
  <r>
    <s v="P4470"/>
    <d v="2023-06-26T13:04:00"/>
    <s v="M"/>
    <n v="66"/>
    <s v="Two or More Races"/>
    <s v="Orthopedics"/>
    <b v="0"/>
    <m/>
    <x v="31"/>
    <b v="0"/>
    <x v="1"/>
    <s v="Jun"/>
    <x v="4"/>
    <x v="6"/>
    <s v="60-74"/>
    <s v="16-30"/>
    <n v="1"/>
    <n v="0"/>
    <n v="0"/>
    <x v="0"/>
  </r>
  <r>
    <s v="P4471"/>
    <d v="2023-06-30T02:59:00"/>
    <s v="M"/>
    <n v="62"/>
    <s v="Two or More Races"/>
    <s v="Orthopedics"/>
    <b v="0"/>
    <m/>
    <x v="43"/>
    <b v="0"/>
    <x v="1"/>
    <s v="Jun"/>
    <x v="5"/>
    <x v="4"/>
    <s v="60-74"/>
    <s v="46-60"/>
    <n v="0"/>
    <n v="0"/>
    <n v="0"/>
    <x v="0"/>
  </r>
  <r>
    <s v="P4472"/>
    <d v="2024-05-12T07:12:00"/>
    <s v="M"/>
    <n v="73"/>
    <s v="Two or More Races"/>
    <s v="Orthopedics"/>
    <b v="0"/>
    <m/>
    <x v="38"/>
    <b v="0"/>
    <x v="0"/>
    <s v="May"/>
    <x v="3"/>
    <x v="0"/>
    <s v="60-74"/>
    <s v="0-15"/>
    <n v="1"/>
    <n v="0"/>
    <n v="0"/>
    <x v="0"/>
  </r>
  <r>
    <s v="P4473"/>
    <d v="2024-01-07T11:35:00"/>
    <s v="M"/>
    <n v="55"/>
    <s v="Two or More Races"/>
    <s v="Orthopedics"/>
    <b v="0"/>
    <m/>
    <x v="27"/>
    <b v="0"/>
    <x v="0"/>
    <s v="Jan"/>
    <x v="3"/>
    <x v="1"/>
    <s v="45-59"/>
    <s v="46-60"/>
    <n v="0"/>
    <n v="0"/>
    <n v="0"/>
    <x v="0"/>
  </r>
  <r>
    <s v="P4474"/>
    <d v="2024-03-03T02:03:00"/>
    <s v="M"/>
    <n v="1"/>
    <s v="Two or More Races"/>
    <s v="Orthopedics"/>
    <b v="0"/>
    <m/>
    <x v="19"/>
    <b v="0"/>
    <x v="0"/>
    <s v="Mar"/>
    <x v="3"/>
    <x v="4"/>
    <s v="0-14"/>
    <s v="16-30"/>
    <n v="1"/>
    <n v="0"/>
    <n v="0"/>
    <x v="0"/>
  </r>
  <r>
    <s v="P4475"/>
    <d v="2023-09-19T21:04:00"/>
    <s v="M"/>
    <n v="38"/>
    <s v="Two or More Races"/>
    <s v="Orthopedics"/>
    <b v="0"/>
    <m/>
    <x v="49"/>
    <b v="0"/>
    <x v="1"/>
    <s v="Sep"/>
    <x v="6"/>
    <x v="2"/>
    <s v="30-44"/>
    <s v="46-60"/>
    <n v="0"/>
    <n v="0"/>
    <n v="0"/>
    <x v="0"/>
  </r>
  <r>
    <s v="P4476"/>
    <d v="2024-08-21T04:20:00"/>
    <s v="M"/>
    <n v="35"/>
    <s v="Two or More Races"/>
    <s v="Orthopedics"/>
    <b v="0"/>
    <m/>
    <x v="38"/>
    <b v="0"/>
    <x v="0"/>
    <s v="Aug"/>
    <x v="0"/>
    <x v="5"/>
    <s v="30-44"/>
    <s v="0-15"/>
    <n v="1"/>
    <n v="0"/>
    <n v="0"/>
    <x v="0"/>
  </r>
  <r>
    <s v="P4477"/>
    <d v="2024-01-08T14:12:00"/>
    <s v="M"/>
    <n v="73"/>
    <s v="Two or More Races"/>
    <s v="Orthopedics"/>
    <b v="0"/>
    <m/>
    <x v="40"/>
    <b v="0"/>
    <x v="0"/>
    <s v="Jan"/>
    <x v="4"/>
    <x v="6"/>
    <s v="60-74"/>
    <s v="31-45"/>
    <n v="0"/>
    <n v="0"/>
    <n v="0"/>
    <x v="0"/>
  </r>
  <r>
    <s v="P4478"/>
    <d v="2023-09-06T18:40:00"/>
    <s v="M"/>
    <n v="38"/>
    <s v="Two or More Races"/>
    <s v="Orthopedics"/>
    <b v="0"/>
    <m/>
    <x v="32"/>
    <b v="0"/>
    <x v="1"/>
    <s v="Sep"/>
    <x v="0"/>
    <x v="7"/>
    <s v="30-44"/>
    <s v="46-60"/>
    <n v="0"/>
    <n v="0"/>
    <n v="0"/>
    <x v="0"/>
  </r>
  <r>
    <s v="P4479"/>
    <d v="2023-04-11T22:55:00"/>
    <s v="M"/>
    <n v="50"/>
    <s v="Two or More Races"/>
    <s v="Orthopedics"/>
    <b v="0"/>
    <m/>
    <x v="9"/>
    <b v="0"/>
    <x v="1"/>
    <s v="Apr"/>
    <x v="6"/>
    <x v="2"/>
    <s v="45-59"/>
    <s v="46-60"/>
    <n v="0"/>
    <n v="0"/>
    <n v="0"/>
    <x v="0"/>
  </r>
  <r>
    <s v="P4480"/>
    <d v="2024-02-27T16:24:00"/>
    <s v="M"/>
    <n v="41"/>
    <s v="Two or More Races"/>
    <s v="Orthopedics"/>
    <b v="0"/>
    <m/>
    <x v="32"/>
    <b v="0"/>
    <x v="0"/>
    <s v="Feb"/>
    <x v="6"/>
    <x v="3"/>
    <s v="30-44"/>
    <s v="46-60"/>
    <n v="0"/>
    <n v="0"/>
    <n v="0"/>
    <x v="0"/>
  </r>
  <r>
    <s v="P4481"/>
    <d v="2023-05-04T16:37:00"/>
    <s v="M"/>
    <n v="66"/>
    <s v="Two or More Races"/>
    <s v="Orthopedics"/>
    <b v="0"/>
    <n v="0"/>
    <x v="20"/>
    <b v="0"/>
    <x v="1"/>
    <s v="May"/>
    <x v="2"/>
    <x v="3"/>
    <s v="60-74"/>
    <s v="16-30"/>
    <n v="1"/>
    <n v="0"/>
    <n v="0"/>
    <x v="0"/>
  </r>
  <r>
    <s v="P4482"/>
    <d v="2023-09-06T22:49:00"/>
    <s v="M"/>
    <n v="64"/>
    <s v="Two or More Races"/>
    <s v="Orthopedics"/>
    <b v="0"/>
    <n v="2"/>
    <x v="15"/>
    <b v="0"/>
    <x v="1"/>
    <s v="Sep"/>
    <x v="0"/>
    <x v="2"/>
    <s v="60-74"/>
    <s v="31-45"/>
    <n v="0"/>
    <n v="0"/>
    <n v="0"/>
    <x v="0"/>
  </r>
  <r>
    <s v="P4483"/>
    <d v="2023-10-18T11:09:00"/>
    <s v="M"/>
    <n v="54"/>
    <s v="Two or More Races"/>
    <s v="Orthopedics"/>
    <b v="0"/>
    <n v="3"/>
    <x v="43"/>
    <b v="0"/>
    <x v="1"/>
    <s v="Oct"/>
    <x v="0"/>
    <x v="1"/>
    <s v="45-59"/>
    <s v="46-60"/>
    <n v="0"/>
    <n v="0"/>
    <n v="0"/>
    <x v="0"/>
  </r>
  <r>
    <s v="P4484"/>
    <d v="2023-07-04T15:59:00"/>
    <s v="M"/>
    <n v="52"/>
    <s v="Two or More Races"/>
    <s v="Orthopedics"/>
    <b v="0"/>
    <n v="4"/>
    <x v="30"/>
    <b v="0"/>
    <x v="1"/>
    <s v="Jul"/>
    <x v="6"/>
    <x v="3"/>
    <s v="45-59"/>
    <s v="0-15"/>
    <n v="1"/>
    <n v="0"/>
    <n v="0"/>
    <x v="0"/>
  </r>
  <r>
    <s v="P4485"/>
    <d v="2023-10-13T05:58:00"/>
    <s v="M"/>
    <n v="13"/>
    <s v="Two or More Races"/>
    <s v="Orthopedics"/>
    <b v="0"/>
    <n v="4"/>
    <x v="45"/>
    <b v="0"/>
    <x v="1"/>
    <s v="Oct"/>
    <x v="5"/>
    <x v="5"/>
    <s v="0-14"/>
    <s v="16-30"/>
    <n v="1"/>
    <n v="0"/>
    <n v="0"/>
    <x v="0"/>
  </r>
  <r>
    <s v="P4486"/>
    <d v="2023-04-14T01:26:00"/>
    <s v="M"/>
    <n v="78"/>
    <s v="Two or More Races"/>
    <s v="Orthopedics"/>
    <b v="0"/>
    <n v="6"/>
    <x v="4"/>
    <b v="0"/>
    <x v="1"/>
    <s v="Apr"/>
    <x v="5"/>
    <x v="4"/>
    <s v="75+"/>
    <s v="0-15"/>
    <n v="1"/>
    <n v="0"/>
    <n v="0"/>
    <x v="0"/>
  </r>
  <r>
    <s v="P4487"/>
    <d v="2024-05-04T23:27:00"/>
    <s v="M"/>
    <n v="51"/>
    <s v="Two or More Races"/>
    <s v="Orthopedics"/>
    <b v="0"/>
    <n v="6"/>
    <x v="49"/>
    <b v="0"/>
    <x v="0"/>
    <s v="May"/>
    <x v="1"/>
    <x v="2"/>
    <s v="45-59"/>
    <s v="46-60"/>
    <n v="0"/>
    <n v="0"/>
    <n v="0"/>
    <x v="0"/>
  </r>
  <r>
    <s v="P4488"/>
    <d v="2024-04-07T23:08:00"/>
    <s v="M"/>
    <n v="24"/>
    <s v="Two or More Races"/>
    <s v="Orthopedics"/>
    <b v="0"/>
    <n v="7"/>
    <x v="50"/>
    <b v="0"/>
    <x v="0"/>
    <s v="Apr"/>
    <x v="3"/>
    <x v="2"/>
    <s v="15-29"/>
    <s v="31-45"/>
    <n v="0"/>
    <n v="0"/>
    <n v="0"/>
    <x v="0"/>
  </r>
  <r>
    <s v="P4489"/>
    <d v="2023-10-16T20:04:00"/>
    <s v="M"/>
    <n v="47"/>
    <s v="Two or More Races"/>
    <s v="Orthopedics"/>
    <b v="0"/>
    <n v="8"/>
    <x v="38"/>
    <b v="0"/>
    <x v="1"/>
    <s v="Oct"/>
    <x v="4"/>
    <x v="7"/>
    <s v="45-59"/>
    <s v="0-15"/>
    <n v="1"/>
    <n v="0"/>
    <n v="1"/>
    <x v="0"/>
  </r>
  <r>
    <s v="P4490"/>
    <d v="2024-03-20T18:30:00"/>
    <s v="M"/>
    <n v="10"/>
    <s v="Two or More Races"/>
    <s v="Orthopedics"/>
    <b v="0"/>
    <n v="9"/>
    <x v="24"/>
    <b v="0"/>
    <x v="0"/>
    <s v="Mar"/>
    <x v="0"/>
    <x v="7"/>
    <s v="0-14"/>
    <s v="16-30"/>
    <n v="1"/>
    <n v="0"/>
    <n v="1"/>
    <x v="0"/>
  </r>
  <r>
    <s v="P4491"/>
    <d v="2023-09-28T19:09:00"/>
    <s v="M"/>
    <n v="73"/>
    <s v="Two or More Races"/>
    <s v="Physiotherapy"/>
    <b v="0"/>
    <m/>
    <x v="50"/>
    <b v="0"/>
    <x v="1"/>
    <s v="Sep"/>
    <x v="2"/>
    <x v="7"/>
    <s v="60-74"/>
    <s v="31-45"/>
    <n v="0"/>
    <n v="0"/>
    <n v="0"/>
    <x v="0"/>
  </r>
  <r>
    <s v="P4492"/>
    <d v="2024-01-07T02:56:00"/>
    <s v="M"/>
    <n v="7"/>
    <s v="Two or More Races"/>
    <s v="Physiotherapy"/>
    <b v="0"/>
    <m/>
    <x v="23"/>
    <b v="0"/>
    <x v="0"/>
    <s v="Jan"/>
    <x v="3"/>
    <x v="4"/>
    <s v="0-14"/>
    <s v="46-60"/>
    <n v="0"/>
    <n v="0"/>
    <n v="0"/>
    <x v="0"/>
  </r>
  <r>
    <s v="P4493"/>
    <d v="2023-07-19T23:32:00"/>
    <s v="M"/>
    <n v="30"/>
    <s v="Two or More Races"/>
    <s v="Physiotherapy"/>
    <b v="0"/>
    <m/>
    <x v="37"/>
    <b v="0"/>
    <x v="1"/>
    <s v="Jul"/>
    <x v="0"/>
    <x v="2"/>
    <s v="30-44"/>
    <s v="31-45"/>
    <n v="0"/>
    <n v="0"/>
    <n v="0"/>
    <x v="0"/>
  </r>
  <r>
    <s v="P4494"/>
    <d v="2023-06-04T03:07:00"/>
    <s v="M"/>
    <n v="14"/>
    <s v="Two or More Races"/>
    <s v="Physiotherapy"/>
    <b v="0"/>
    <m/>
    <x v="6"/>
    <b v="0"/>
    <x v="1"/>
    <s v="Jun"/>
    <x v="3"/>
    <x v="5"/>
    <s v="0-14"/>
    <s v="31-45"/>
    <n v="0"/>
    <n v="0"/>
    <n v="0"/>
    <x v="0"/>
  </r>
  <r>
    <s v="P4495"/>
    <d v="2024-06-17T08:09:00"/>
    <s v="M"/>
    <n v="73"/>
    <s v="Two or More Races"/>
    <s v="Physiotherapy"/>
    <b v="0"/>
    <m/>
    <x v="29"/>
    <b v="0"/>
    <x v="0"/>
    <s v="Jun"/>
    <x v="4"/>
    <x v="0"/>
    <s v="60-74"/>
    <s v="16-30"/>
    <n v="1"/>
    <n v="0"/>
    <n v="0"/>
    <x v="0"/>
  </r>
  <r>
    <s v="P4496"/>
    <d v="2024-04-15T12:27:00"/>
    <s v="M"/>
    <n v="6"/>
    <s v="Two or More Races"/>
    <s v="Physiotherapy"/>
    <b v="0"/>
    <n v="4"/>
    <x v="33"/>
    <b v="0"/>
    <x v="0"/>
    <s v="Apr"/>
    <x v="4"/>
    <x v="6"/>
    <s v="0-14"/>
    <s v="31-45"/>
    <n v="0"/>
    <n v="0"/>
    <n v="0"/>
    <x v="0"/>
  </r>
  <r>
    <s v="P4497"/>
    <d v="2024-04-29T18:23:00"/>
    <s v="M"/>
    <n v="41"/>
    <s v="Two or More Races"/>
    <s v="Physiotherapy"/>
    <b v="0"/>
    <n v="4"/>
    <x v="13"/>
    <b v="0"/>
    <x v="0"/>
    <s v="Apr"/>
    <x v="4"/>
    <x v="7"/>
    <s v="30-44"/>
    <s v="46-60"/>
    <n v="0"/>
    <n v="0"/>
    <n v="0"/>
    <x v="0"/>
  </r>
  <r>
    <s v="P4498"/>
    <d v="2024-07-27T12:53:00"/>
    <s v="M"/>
    <n v="19"/>
    <s v="Two or More Races"/>
    <s v="Physiotherapy"/>
    <b v="0"/>
    <n v="7"/>
    <x v="20"/>
    <b v="0"/>
    <x v="0"/>
    <s v="Jul"/>
    <x v="1"/>
    <x v="6"/>
    <s v="15-29"/>
    <s v="16-30"/>
    <n v="1"/>
    <n v="0"/>
    <n v="1"/>
    <x v="0"/>
  </r>
  <r>
    <s v="P4499"/>
    <d v="2023-07-29T21:54:00"/>
    <s v="M"/>
    <n v="63"/>
    <s v="Two or More Races"/>
    <s v="Physiotherapy"/>
    <b v="0"/>
    <n v="9"/>
    <x v="1"/>
    <b v="0"/>
    <x v="1"/>
    <s v="Jul"/>
    <x v="1"/>
    <x v="2"/>
    <s v="60-74"/>
    <s v="16-30"/>
    <n v="1"/>
    <n v="0"/>
    <n v="1"/>
    <x v="0"/>
  </r>
  <r>
    <s v="P4500"/>
    <d v="2024-02-20T20:36:00"/>
    <s v="M"/>
    <n v="19"/>
    <s v="Two or More Races"/>
    <s v="Renal"/>
    <b v="0"/>
    <m/>
    <x v="45"/>
    <b v="0"/>
    <x v="0"/>
    <s v="Feb"/>
    <x v="6"/>
    <x v="7"/>
    <s v="15-29"/>
    <s v="16-30"/>
    <n v="1"/>
    <n v="0"/>
    <n v="0"/>
    <x v="0"/>
  </r>
  <r>
    <s v="P4501"/>
    <d v="2023-10-22T04:45:00"/>
    <s v="M"/>
    <n v="37"/>
    <s v="Two or More Races"/>
    <s v="Renal"/>
    <b v="0"/>
    <n v="4"/>
    <x v="31"/>
    <b v="0"/>
    <x v="1"/>
    <s v="Oct"/>
    <x v="3"/>
    <x v="5"/>
    <s v="30-44"/>
    <s v="16-30"/>
    <n v="1"/>
    <n v="0"/>
    <n v="0"/>
    <x v="0"/>
  </r>
  <r>
    <s v="P4502"/>
    <d v="2024-03-09T03:07:00"/>
    <s v="M"/>
    <n v="61"/>
    <s v="White"/>
    <s v="Cardiology"/>
    <b v="0"/>
    <m/>
    <x v="12"/>
    <b v="0"/>
    <x v="0"/>
    <s v="Mar"/>
    <x v="1"/>
    <x v="5"/>
    <s v="60-74"/>
    <s v="31-45"/>
    <n v="0"/>
    <n v="0"/>
    <n v="0"/>
    <x v="0"/>
  </r>
  <r>
    <s v="P4503"/>
    <d v="2024-06-30T18:39:00"/>
    <s v="M"/>
    <n v="63"/>
    <s v="White"/>
    <s v="Cardiology"/>
    <b v="0"/>
    <m/>
    <x v="49"/>
    <b v="0"/>
    <x v="0"/>
    <s v="Jun"/>
    <x v="3"/>
    <x v="7"/>
    <s v="60-74"/>
    <s v="46-60"/>
    <n v="0"/>
    <n v="0"/>
    <n v="0"/>
    <x v="0"/>
  </r>
  <r>
    <s v="P4504"/>
    <d v="2023-07-24T08:47:00"/>
    <s v="M"/>
    <n v="56"/>
    <s v="White"/>
    <s v="Cardiology"/>
    <b v="0"/>
    <m/>
    <x v="22"/>
    <b v="0"/>
    <x v="1"/>
    <s v="Jul"/>
    <x v="4"/>
    <x v="0"/>
    <s v="45-59"/>
    <s v="31-45"/>
    <n v="0"/>
    <n v="0"/>
    <n v="0"/>
    <x v="0"/>
  </r>
  <r>
    <s v="P4505"/>
    <d v="2023-04-08T21:43:00"/>
    <s v="M"/>
    <n v="26"/>
    <s v="White"/>
    <s v="Cardiology"/>
    <b v="0"/>
    <m/>
    <x v="4"/>
    <b v="0"/>
    <x v="1"/>
    <s v="Apr"/>
    <x v="1"/>
    <x v="2"/>
    <s v="15-29"/>
    <s v="0-15"/>
    <n v="1"/>
    <n v="0"/>
    <n v="0"/>
    <x v="0"/>
  </r>
  <r>
    <s v="P4506"/>
    <d v="2023-11-17T06:39:00"/>
    <s v="M"/>
    <n v="51"/>
    <s v="White"/>
    <s v="Cardiology"/>
    <b v="0"/>
    <m/>
    <x v="41"/>
    <b v="0"/>
    <x v="1"/>
    <s v="Nov"/>
    <x v="5"/>
    <x v="0"/>
    <s v="45-59"/>
    <s v="16-30"/>
    <n v="1"/>
    <n v="0"/>
    <n v="0"/>
    <x v="0"/>
  </r>
  <r>
    <s v="P4507"/>
    <d v="2024-01-01T23:01:00"/>
    <s v="M"/>
    <n v="19"/>
    <s v="White"/>
    <s v="Cardiology"/>
    <b v="0"/>
    <m/>
    <x v="10"/>
    <b v="0"/>
    <x v="0"/>
    <s v="Jan"/>
    <x v="4"/>
    <x v="2"/>
    <s v="15-29"/>
    <s v="31-45"/>
    <n v="0"/>
    <n v="0"/>
    <n v="0"/>
    <x v="0"/>
  </r>
  <r>
    <s v="P4508"/>
    <d v="2024-04-10T19:34:00"/>
    <s v="M"/>
    <n v="34"/>
    <s v="White"/>
    <s v="Cardiology"/>
    <b v="0"/>
    <m/>
    <x v="33"/>
    <b v="0"/>
    <x v="0"/>
    <s v="Apr"/>
    <x v="0"/>
    <x v="7"/>
    <s v="30-44"/>
    <s v="31-45"/>
    <n v="0"/>
    <n v="0"/>
    <n v="0"/>
    <x v="0"/>
  </r>
  <r>
    <s v="P4509"/>
    <d v="2023-11-21T13:59:00"/>
    <s v="M"/>
    <n v="27"/>
    <s v="White"/>
    <s v="Cardiology"/>
    <b v="0"/>
    <n v="0"/>
    <x v="21"/>
    <b v="0"/>
    <x v="1"/>
    <s v="Nov"/>
    <x v="6"/>
    <x v="6"/>
    <s v="15-29"/>
    <s v="46-60"/>
    <n v="0"/>
    <n v="0"/>
    <n v="0"/>
    <x v="0"/>
  </r>
  <r>
    <s v="P4510"/>
    <d v="2023-09-22T19:11:00"/>
    <s v="M"/>
    <n v="64"/>
    <s v="White"/>
    <s v="Cardiology"/>
    <b v="0"/>
    <n v="1"/>
    <x v="39"/>
    <b v="0"/>
    <x v="1"/>
    <s v="Sep"/>
    <x v="5"/>
    <x v="7"/>
    <s v="60-74"/>
    <s v="0-15"/>
    <n v="1"/>
    <n v="0"/>
    <n v="0"/>
    <x v="0"/>
  </r>
  <r>
    <s v="P4511"/>
    <d v="2023-07-06T23:07:00"/>
    <s v="M"/>
    <n v="79"/>
    <s v="White"/>
    <s v="Cardiology"/>
    <b v="0"/>
    <n v="4"/>
    <x v="37"/>
    <b v="0"/>
    <x v="1"/>
    <s v="Jul"/>
    <x v="2"/>
    <x v="2"/>
    <s v="75+"/>
    <s v="31-45"/>
    <n v="0"/>
    <n v="0"/>
    <n v="0"/>
    <x v="0"/>
  </r>
  <r>
    <s v="P4512"/>
    <d v="2023-05-19T14:01:00"/>
    <s v="M"/>
    <n v="53"/>
    <s v="White"/>
    <s v="Cardiology"/>
    <b v="0"/>
    <n v="6"/>
    <x v="15"/>
    <b v="0"/>
    <x v="1"/>
    <s v="May"/>
    <x v="5"/>
    <x v="6"/>
    <s v="45-59"/>
    <s v="31-45"/>
    <n v="0"/>
    <n v="0"/>
    <n v="0"/>
    <x v="0"/>
  </r>
  <r>
    <s v="P4513"/>
    <d v="2024-10-01T15:44:00"/>
    <s v="M"/>
    <n v="1"/>
    <s v="White"/>
    <s v="Cardiology"/>
    <b v="0"/>
    <n v="7"/>
    <x v="42"/>
    <b v="0"/>
    <x v="0"/>
    <s v="Oct"/>
    <x v="6"/>
    <x v="3"/>
    <s v="0-14"/>
    <s v="0-15"/>
    <n v="1"/>
    <n v="0"/>
    <n v="1"/>
    <x v="0"/>
  </r>
  <r>
    <s v="P4514"/>
    <d v="2024-07-22T18:15:00"/>
    <s v="M"/>
    <n v="42"/>
    <s v="White"/>
    <s v="Cardiology"/>
    <b v="0"/>
    <n v="7"/>
    <x v="33"/>
    <b v="0"/>
    <x v="0"/>
    <s v="Jul"/>
    <x v="4"/>
    <x v="7"/>
    <s v="30-44"/>
    <s v="31-45"/>
    <n v="0"/>
    <n v="0"/>
    <n v="0"/>
    <x v="0"/>
  </r>
  <r>
    <s v="P4515"/>
    <d v="2023-04-06T02:00:00"/>
    <s v="M"/>
    <n v="79"/>
    <s v="White"/>
    <s v="Gastroenterology"/>
    <b v="0"/>
    <m/>
    <x v="30"/>
    <b v="0"/>
    <x v="1"/>
    <s v="Apr"/>
    <x v="2"/>
    <x v="4"/>
    <s v="75+"/>
    <s v="0-15"/>
    <n v="1"/>
    <n v="0"/>
    <n v="0"/>
    <x v="0"/>
  </r>
  <r>
    <s v="P4516"/>
    <d v="2024-10-17T02:38:00"/>
    <s v="M"/>
    <n v="79"/>
    <s v="White"/>
    <s v="Gastroenterology"/>
    <b v="0"/>
    <m/>
    <x v="16"/>
    <b v="0"/>
    <x v="0"/>
    <s v="Oct"/>
    <x v="2"/>
    <x v="4"/>
    <s v="75+"/>
    <s v="46-60"/>
    <n v="0"/>
    <n v="0"/>
    <n v="0"/>
    <x v="0"/>
  </r>
  <r>
    <s v="P4517"/>
    <d v="2024-06-25T18:20:00"/>
    <s v="M"/>
    <n v="46"/>
    <s v="White"/>
    <s v="Gastroenterology"/>
    <b v="0"/>
    <m/>
    <x v="49"/>
    <b v="0"/>
    <x v="0"/>
    <s v="Jun"/>
    <x v="6"/>
    <x v="7"/>
    <s v="45-59"/>
    <s v="46-60"/>
    <n v="0"/>
    <n v="0"/>
    <n v="0"/>
    <x v="0"/>
  </r>
  <r>
    <s v="P4518"/>
    <d v="2023-11-16T10:13:00"/>
    <s v="M"/>
    <n v="20"/>
    <s v="White"/>
    <s v="Gastroenterology"/>
    <b v="0"/>
    <m/>
    <x v="37"/>
    <b v="0"/>
    <x v="1"/>
    <s v="Nov"/>
    <x v="2"/>
    <x v="1"/>
    <s v="15-29"/>
    <s v="31-45"/>
    <n v="0"/>
    <n v="0"/>
    <n v="0"/>
    <x v="0"/>
  </r>
  <r>
    <s v="P4519"/>
    <d v="2023-08-08T22:39:00"/>
    <s v="M"/>
    <n v="24"/>
    <s v="White"/>
    <s v="Gastroenterology"/>
    <b v="0"/>
    <m/>
    <x v="13"/>
    <b v="0"/>
    <x v="1"/>
    <s v="Aug"/>
    <x v="6"/>
    <x v="2"/>
    <s v="15-29"/>
    <s v="46-60"/>
    <n v="0"/>
    <n v="0"/>
    <n v="0"/>
    <x v="0"/>
  </r>
  <r>
    <s v="P4520"/>
    <d v="2024-03-01T10:15:00"/>
    <s v="M"/>
    <n v="39"/>
    <s v="White"/>
    <s v="Gastroenterology"/>
    <b v="0"/>
    <m/>
    <x v="22"/>
    <b v="0"/>
    <x v="0"/>
    <s v="Mar"/>
    <x v="5"/>
    <x v="1"/>
    <s v="30-44"/>
    <s v="31-45"/>
    <n v="0"/>
    <n v="0"/>
    <n v="0"/>
    <x v="0"/>
  </r>
  <r>
    <s v="P4521"/>
    <d v="2024-05-27T00:33:00"/>
    <s v="M"/>
    <n v="18"/>
    <s v="White"/>
    <s v="Gastroenterology"/>
    <b v="0"/>
    <m/>
    <x v="12"/>
    <b v="0"/>
    <x v="0"/>
    <s v="May"/>
    <x v="4"/>
    <x v="4"/>
    <s v="15-29"/>
    <s v="31-45"/>
    <n v="0"/>
    <n v="0"/>
    <n v="0"/>
    <x v="0"/>
  </r>
  <r>
    <s v="P4522"/>
    <d v="2024-09-14T18:45:00"/>
    <s v="M"/>
    <n v="33"/>
    <s v="White"/>
    <s v="Gastroenterology"/>
    <b v="0"/>
    <n v="1"/>
    <x v="39"/>
    <b v="0"/>
    <x v="0"/>
    <s v="Sep"/>
    <x v="1"/>
    <x v="7"/>
    <s v="30-44"/>
    <s v="0-15"/>
    <n v="1"/>
    <n v="0"/>
    <n v="0"/>
    <x v="0"/>
  </r>
  <r>
    <s v="P4523"/>
    <d v="2023-12-25T16:28:00"/>
    <s v="M"/>
    <n v="38"/>
    <s v="White"/>
    <s v="Gastroenterology"/>
    <b v="0"/>
    <n v="6"/>
    <x v="27"/>
    <b v="0"/>
    <x v="1"/>
    <s v="Dec"/>
    <x v="4"/>
    <x v="3"/>
    <s v="30-44"/>
    <s v="46-60"/>
    <n v="0"/>
    <n v="0"/>
    <n v="0"/>
    <x v="0"/>
  </r>
  <r>
    <s v="P4524"/>
    <d v="2024-09-12T10:47:00"/>
    <s v="M"/>
    <n v="44"/>
    <s v="White"/>
    <s v="General Practice"/>
    <b v="0"/>
    <m/>
    <x v="26"/>
    <b v="0"/>
    <x v="0"/>
    <s v="Sep"/>
    <x v="2"/>
    <x v="1"/>
    <s v="30-44"/>
    <s v="31-45"/>
    <n v="0"/>
    <n v="0"/>
    <n v="0"/>
    <x v="0"/>
  </r>
  <r>
    <s v="P4525"/>
    <d v="2024-03-10T22:11:00"/>
    <s v="M"/>
    <n v="62"/>
    <s v="White"/>
    <s v="General Practice"/>
    <b v="0"/>
    <m/>
    <x v="26"/>
    <b v="0"/>
    <x v="0"/>
    <s v="Mar"/>
    <x v="3"/>
    <x v="2"/>
    <s v="60-74"/>
    <s v="31-45"/>
    <n v="0"/>
    <n v="0"/>
    <n v="0"/>
    <x v="0"/>
  </r>
  <r>
    <s v="P4526"/>
    <d v="2024-02-28T10:41:00"/>
    <s v="M"/>
    <n v="8"/>
    <s v="White"/>
    <s v="General Practice"/>
    <b v="0"/>
    <m/>
    <x v="0"/>
    <b v="0"/>
    <x v="0"/>
    <s v="Feb"/>
    <x v="0"/>
    <x v="1"/>
    <s v="0-14"/>
    <s v="31-45"/>
    <n v="0"/>
    <n v="0"/>
    <n v="0"/>
    <x v="0"/>
  </r>
  <r>
    <s v="P4527"/>
    <d v="2023-10-25T08:45:00"/>
    <s v="M"/>
    <n v="26"/>
    <s v="White"/>
    <s v="General Practice"/>
    <b v="0"/>
    <m/>
    <x v="20"/>
    <b v="0"/>
    <x v="1"/>
    <s v="Oct"/>
    <x v="0"/>
    <x v="0"/>
    <s v="15-29"/>
    <s v="16-30"/>
    <n v="1"/>
    <n v="0"/>
    <n v="0"/>
    <x v="0"/>
  </r>
  <r>
    <s v="P4528"/>
    <d v="2023-07-09T10:33:00"/>
    <s v="M"/>
    <n v="39"/>
    <s v="White"/>
    <s v="General Practice"/>
    <b v="0"/>
    <m/>
    <x v="21"/>
    <b v="0"/>
    <x v="1"/>
    <s v="Jul"/>
    <x v="3"/>
    <x v="1"/>
    <s v="30-44"/>
    <s v="46-60"/>
    <n v="0"/>
    <n v="0"/>
    <n v="0"/>
    <x v="0"/>
  </r>
  <r>
    <s v="P4529"/>
    <d v="2024-09-12T21:12:00"/>
    <s v="M"/>
    <n v="74"/>
    <s v="White"/>
    <s v="General Practice"/>
    <b v="0"/>
    <m/>
    <x v="4"/>
    <b v="0"/>
    <x v="0"/>
    <s v="Sep"/>
    <x v="2"/>
    <x v="2"/>
    <s v="60-74"/>
    <s v="0-15"/>
    <n v="1"/>
    <n v="0"/>
    <n v="0"/>
    <x v="0"/>
  </r>
  <r>
    <s v="P4530"/>
    <d v="2024-04-19T15:15:00"/>
    <s v="M"/>
    <n v="32"/>
    <s v="White"/>
    <s v="General Practice"/>
    <b v="0"/>
    <m/>
    <x v="38"/>
    <b v="0"/>
    <x v="0"/>
    <s v="Apr"/>
    <x v="5"/>
    <x v="3"/>
    <s v="30-44"/>
    <s v="0-15"/>
    <n v="1"/>
    <n v="0"/>
    <n v="0"/>
    <x v="0"/>
  </r>
  <r>
    <s v="P4531"/>
    <d v="2024-01-12T18:01:00"/>
    <s v="M"/>
    <n v="1"/>
    <s v="White"/>
    <s v="General Practice"/>
    <b v="0"/>
    <m/>
    <x v="18"/>
    <b v="0"/>
    <x v="0"/>
    <s v="Jan"/>
    <x v="5"/>
    <x v="7"/>
    <s v="0-14"/>
    <s v="16-30"/>
    <n v="1"/>
    <n v="0"/>
    <n v="0"/>
    <x v="0"/>
  </r>
  <r>
    <s v="P4532"/>
    <d v="2023-06-18T12:46:00"/>
    <s v="M"/>
    <n v="48"/>
    <s v="White"/>
    <s v="General Practice"/>
    <b v="0"/>
    <m/>
    <x v="41"/>
    <b v="0"/>
    <x v="1"/>
    <s v="Jun"/>
    <x v="3"/>
    <x v="6"/>
    <s v="45-59"/>
    <s v="16-30"/>
    <n v="1"/>
    <n v="0"/>
    <n v="0"/>
    <x v="0"/>
  </r>
  <r>
    <s v="P4533"/>
    <d v="2024-02-14T04:32:00"/>
    <s v="M"/>
    <n v="1"/>
    <s v="White"/>
    <s v="General Practice"/>
    <b v="0"/>
    <m/>
    <x v="47"/>
    <b v="0"/>
    <x v="0"/>
    <s v="Feb"/>
    <x v="0"/>
    <x v="5"/>
    <s v="0-14"/>
    <s v="46-60"/>
    <n v="0"/>
    <n v="0"/>
    <n v="0"/>
    <x v="0"/>
  </r>
  <r>
    <s v="P4534"/>
    <d v="2024-06-17T10:22:00"/>
    <s v="M"/>
    <n v="73"/>
    <s v="White"/>
    <s v="General Practice"/>
    <b v="0"/>
    <m/>
    <x v="45"/>
    <b v="0"/>
    <x v="0"/>
    <s v="Jun"/>
    <x v="4"/>
    <x v="1"/>
    <s v="60-74"/>
    <s v="16-30"/>
    <n v="1"/>
    <n v="0"/>
    <n v="0"/>
    <x v="0"/>
  </r>
  <r>
    <s v="P4535"/>
    <d v="2024-03-04T01:40:00"/>
    <s v="M"/>
    <n v="19"/>
    <s v="White"/>
    <s v="General Practice"/>
    <b v="0"/>
    <m/>
    <x v="0"/>
    <b v="0"/>
    <x v="0"/>
    <s v="Mar"/>
    <x v="4"/>
    <x v="4"/>
    <s v="15-29"/>
    <s v="31-45"/>
    <n v="0"/>
    <n v="0"/>
    <n v="0"/>
    <x v="0"/>
  </r>
  <r>
    <s v="P4536"/>
    <d v="2024-07-05T02:15:00"/>
    <s v="M"/>
    <n v="25"/>
    <s v="White"/>
    <s v="General Practice"/>
    <b v="0"/>
    <m/>
    <x v="42"/>
    <b v="0"/>
    <x v="0"/>
    <s v="Jul"/>
    <x v="5"/>
    <x v="4"/>
    <s v="15-29"/>
    <s v="0-15"/>
    <n v="1"/>
    <n v="0"/>
    <n v="0"/>
    <x v="0"/>
  </r>
  <r>
    <s v="P4537"/>
    <d v="2024-06-19T11:20:00"/>
    <s v="M"/>
    <n v="15"/>
    <s v="White"/>
    <s v="General Practice"/>
    <b v="0"/>
    <m/>
    <x v="34"/>
    <b v="0"/>
    <x v="0"/>
    <s v="Jun"/>
    <x v="0"/>
    <x v="1"/>
    <s v="15-29"/>
    <s v="0-15"/>
    <n v="1"/>
    <n v="0"/>
    <n v="0"/>
    <x v="0"/>
  </r>
  <r>
    <s v="P4538"/>
    <d v="2024-07-20T08:32:00"/>
    <s v="M"/>
    <n v="56"/>
    <s v="White"/>
    <s v="General Practice"/>
    <b v="0"/>
    <m/>
    <x v="39"/>
    <b v="0"/>
    <x v="0"/>
    <s v="Jul"/>
    <x v="1"/>
    <x v="0"/>
    <s v="45-59"/>
    <s v="0-15"/>
    <n v="1"/>
    <n v="0"/>
    <n v="0"/>
    <x v="0"/>
  </r>
  <r>
    <s v="P4539"/>
    <d v="2024-08-24T02:08:00"/>
    <s v="M"/>
    <n v="54"/>
    <s v="White"/>
    <s v="General Practice"/>
    <b v="0"/>
    <m/>
    <x v="28"/>
    <b v="0"/>
    <x v="0"/>
    <s v="Aug"/>
    <x v="1"/>
    <x v="4"/>
    <s v="45-59"/>
    <s v="16-30"/>
    <n v="1"/>
    <n v="0"/>
    <n v="0"/>
    <x v="0"/>
  </r>
  <r>
    <s v="P4540"/>
    <d v="2024-01-31T10:37:00"/>
    <s v="M"/>
    <n v="58"/>
    <s v="White"/>
    <s v="General Practice"/>
    <b v="0"/>
    <m/>
    <x v="18"/>
    <b v="0"/>
    <x v="0"/>
    <s v="Jan"/>
    <x v="0"/>
    <x v="1"/>
    <s v="45-59"/>
    <s v="16-30"/>
    <n v="1"/>
    <n v="0"/>
    <n v="0"/>
    <x v="0"/>
  </r>
  <r>
    <s v="P4541"/>
    <d v="2024-07-12T02:58:00"/>
    <s v="M"/>
    <n v="18"/>
    <s v="White"/>
    <s v="General Practice"/>
    <b v="0"/>
    <m/>
    <x v="32"/>
    <b v="0"/>
    <x v="0"/>
    <s v="Jul"/>
    <x v="5"/>
    <x v="4"/>
    <s v="15-29"/>
    <s v="46-60"/>
    <n v="0"/>
    <n v="0"/>
    <n v="0"/>
    <x v="0"/>
  </r>
  <r>
    <s v="P4542"/>
    <d v="2023-12-21T20:26:00"/>
    <s v="M"/>
    <n v="57"/>
    <s v="White"/>
    <s v="General Practice"/>
    <b v="0"/>
    <m/>
    <x v="25"/>
    <b v="0"/>
    <x v="1"/>
    <s v="Dec"/>
    <x v="2"/>
    <x v="7"/>
    <s v="45-59"/>
    <s v="46-60"/>
    <n v="0"/>
    <n v="0"/>
    <n v="0"/>
    <x v="0"/>
  </r>
  <r>
    <s v="P4543"/>
    <d v="2024-03-06T23:27:00"/>
    <s v="M"/>
    <n v="78"/>
    <s v="White"/>
    <s v="General Practice"/>
    <b v="0"/>
    <m/>
    <x v="4"/>
    <b v="0"/>
    <x v="0"/>
    <s v="Mar"/>
    <x v="0"/>
    <x v="2"/>
    <s v="75+"/>
    <s v="0-15"/>
    <n v="1"/>
    <n v="0"/>
    <n v="0"/>
    <x v="0"/>
  </r>
  <r>
    <s v="P4544"/>
    <d v="2023-12-19T18:15:00"/>
    <s v="M"/>
    <n v="38"/>
    <s v="White"/>
    <s v="General Practice"/>
    <b v="0"/>
    <m/>
    <x v="24"/>
    <b v="0"/>
    <x v="1"/>
    <s v="Dec"/>
    <x v="6"/>
    <x v="7"/>
    <s v="30-44"/>
    <s v="16-30"/>
    <n v="1"/>
    <n v="0"/>
    <n v="0"/>
    <x v="0"/>
  </r>
  <r>
    <s v="P4545"/>
    <d v="2024-05-11T21:50:00"/>
    <s v="M"/>
    <n v="51"/>
    <s v="White"/>
    <s v="General Practice"/>
    <b v="0"/>
    <m/>
    <x v="1"/>
    <b v="0"/>
    <x v="0"/>
    <s v="May"/>
    <x v="1"/>
    <x v="2"/>
    <s v="45-59"/>
    <s v="16-30"/>
    <n v="1"/>
    <n v="0"/>
    <n v="0"/>
    <x v="0"/>
  </r>
  <r>
    <s v="P4546"/>
    <d v="2024-04-30T22:57:00"/>
    <s v="M"/>
    <n v="14"/>
    <s v="White"/>
    <s v="General Practice"/>
    <b v="0"/>
    <m/>
    <x v="37"/>
    <b v="0"/>
    <x v="0"/>
    <s v="Apr"/>
    <x v="6"/>
    <x v="2"/>
    <s v="0-14"/>
    <s v="31-45"/>
    <n v="0"/>
    <n v="0"/>
    <n v="0"/>
    <x v="0"/>
  </r>
  <r>
    <s v="P4547"/>
    <d v="2024-01-17T09:51:00"/>
    <s v="M"/>
    <n v="47"/>
    <s v="White"/>
    <s v="General Practice"/>
    <b v="0"/>
    <m/>
    <x v="15"/>
    <b v="0"/>
    <x v="0"/>
    <s v="Jan"/>
    <x v="0"/>
    <x v="1"/>
    <s v="45-59"/>
    <s v="31-45"/>
    <n v="0"/>
    <n v="0"/>
    <n v="0"/>
    <x v="0"/>
  </r>
  <r>
    <s v="P4548"/>
    <d v="2024-04-04T21:48:00"/>
    <s v="M"/>
    <n v="41"/>
    <s v="White"/>
    <s v="General Practice"/>
    <b v="0"/>
    <m/>
    <x v="40"/>
    <b v="0"/>
    <x v="0"/>
    <s v="Apr"/>
    <x v="2"/>
    <x v="2"/>
    <s v="30-44"/>
    <s v="31-45"/>
    <n v="0"/>
    <n v="0"/>
    <n v="0"/>
    <x v="0"/>
  </r>
  <r>
    <s v="P4549"/>
    <d v="2023-04-08T12:04:00"/>
    <s v="M"/>
    <n v="68"/>
    <s v="White"/>
    <s v="General Practice"/>
    <b v="0"/>
    <m/>
    <x v="46"/>
    <b v="0"/>
    <x v="1"/>
    <s v="Apr"/>
    <x v="1"/>
    <x v="6"/>
    <s v="60-74"/>
    <s v="16-30"/>
    <n v="1"/>
    <n v="0"/>
    <n v="0"/>
    <x v="0"/>
  </r>
  <r>
    <s v="P4550"/>
    <d v="2024-03-28T12:57:00"/>
    <s v="M"/>
    <n v="77"/>
    <s v="White"/>
    <s v="General Practice"/>
    <b v="0"/>
    <m/>
    <x v="3"/>
    <b v="0"/>
    <x v="0"/>
    <s v="Mar"/>
    <x v="2"/>
    <x v="6"/>
    <s v="75+"/>
    <s v="31-45"/>
    <n v="0"/>
    <n v="0"/>
    <n v="0"/>
    <x v="0"/>
  </r>
  <r>
    <s v="P4551"/>
    <d v="2024-04-11T01:26:00"/>
    <s v="M"/>
    <n v="26"/>
    <s v="White"/>
    <s v="General Practice"/>
    <b v="0"/>
    <m/>
    <x v="46"/>
    <b v="0"/>
    <x v="0"/>
    <s v="Apr"/>
    <x v="2"/>
    <x v="4"/>
    <s v="15-29"/>
    <s v="16-30"/>
    <n v="1"/>
    <n v="0"/>
    <n v="0"/>
    <x v="0"/>
  </r>
  <r>
    <s v="P4552"/>
    <d v="2023-08-23T16:41:00"/>
    <s v="M"/>
    <n v="21"/>
    <s v="White"/>
    <s v="General Practice"/>
    <b v="0"/>
    <m/>
    <x v="38"/>
    <b v="0"/>
    <x v="1"/>
    <s v="Aug"/>
    <x v="0"/>
    <x v="3"/>
    <s v="15-29"/>
    <s v="0-15"/>
    <n v="1"/>
    <n v="0"/>
    <n v="0"/>
    <x v="0"/>
  </r>
  <r>
    <s v="P4553"/>
    <d v="2024-03-21T13:43:00"/>
    <s v="M"/>
    <n v="64"/>
    <s v="White"/>
    <s v="General Practice"/>
    <b v="0"/>
    <m/>
    <x v="7"/>
    <b v="0"/>
    <x v="0"/>
    <s v="Mar"/>
    <x v="2"/>
    <x v="6"/>
    <s v="60-74"/>
    <s v="16-30"/>
    <n v="1"/>
    <n v="0"/>
    <n v="0"/>
    <x v="0"/>
  </r>
  <r>
    <s v="P4554"/>
    <d v="2023-05-29T08:00:00"/>
    <s v="M"/>
    <n v="1"/>
    <s v="White"/>
    <s v="General Practice"/>
    <b v="0"/>
    <m/>
    <x v="18"/>
    <b v="0"/>
    <x v="1"/>
    <s v="May"/>
    <x v="4"/>
    <x v="0"/>
    <s v="0-14"/>
    <s v="16-30"/>
    <n v="1"/>
    <n v="0"/>
    <n v="0"/>
    <x v="0"/>
  </r>
  <r>
    <s v="P4555"/>
    <d v="2024-04-28T18:22:00"/>
    <s v="M"/>
    <n v="56"/>
    <s v="White"/>
    <s v="General Practice"/>
    <b v="0"/>
    <m/>
    <x v="11"/>
    <b v="0"/>
    <x v="0"/>
    <s v="Apr"/>
    <x v="3"/>
    <x v="7"/>
    <s v="45-59"/>
    <s v="46-60"/>
    <n v="0"/>
    <n v="0"/>
    <n v="0"/>
    <x v="0"/>
  </r>
  <r>
    <s v="P4556"/>
    <d v="2023-10-13T12:27:00"/>
    <s v="M"/>
    <n v="50"/>
    <s v="White"/>
    <s v="General Practice"/>
    <b v="0"/>
    <m/>
    <x v="21"/>
    <b v="0"/>
    <x v="1"/>
    <s v="Oct"/>
    <x v="5"/>
    <x v="6"/>
    <s v="45-59"/>
    <s v="46-60"/>
    <n v="0"/>
    <n v="0"/>
    <n v="0"/>
    <x v="0"/>
  </r>
  <r>
    <s v="P4557"/>
    <d v="2024-04-11T05:42:00"/>
    <s v="M"/>
    <n v="71"/>
    <s v="White"/>
    <s v="General Practice"/>
    <b v="0"/>
    <m/>
    <x v="0"/>
    <b v="0"/>
    <x v="0"/>
    <s v="Apr"/>
    <x v="2"/>
    <x v="5"/>
    <s v="60-74"/>
    <s v="31-45"/>
    <n v="0"/>
    <n v="0"/>
    <n v="0"/>
    <x v="0"/>
  </r>
  <r>
    <s v="P4558"/>
    <d v="2023-07-20T16:29:00"/>
    <s v="M"/>
    <n v="15"/>
    <s v="White"/>
    <s v="General Practice"/>
    <b v="0"/>
    <m/>
    <x v="10"/>
    <b v="0"/>
    <x v="1"/>
    <s v="Jul"/>
    <x v="2"/>
    <x v="3"/>
    <s v="15-29"/>
    <s v="31-45"/>
    <n v="0"/>
    <n v="0"/>
    <n v="0"/>
    <x v="0"/>
  </r>
  <r>
    <s v="P4559"/>
    <d v="2024-09-09T00:14:00"/>
    <s v="M"/>
    <n v="75"/>
    <s v="White"/>
    <s v="General Practice"/>
    <b v="0"/>
    <m/>
    <x v="20"/>
    <b v="0"/>
    <x v="0"/>
    <s v="Sep"/>
    <x v="4"/>
    <x v="4"/>
    <s v="75+"/>
    <s v="16-30"/>
    <n v="1"/>
    <n v="0"/>
    <n v="0"/>
    <x v="0"/>
  </r>
  <r>
    <s v="P4560"/>
    <d v="2023-04-18T23:12:00"/>
    <s v="M"/>
    <n v="26"/>
    <s v="White"/>
    <s v="General Practice"/>
    <b v="0"/>
    <m/>
    <x v="29"/>
    <b v="0"/>
    <x v="1"/>
    <s v="Apr"/>
    <x v="6"/>
    <x v="2"/>
    <s v="15-29"/>
    <s v="16-30"/>
    <n v="1"/>
    <n v="0"/>
    <n v="0"/>
    <x v="0"/>
  </r>
  <r>
    <s v="P4561"/>
    <d v="2024-07-26T16:31:00"/>
    <s v="M"/>
    <n v="27"/>
    <s v="White"/>
    <s v="General Practice"/>
    <b v="0"/>
    <m/>
    <x v="32"/>
    <b v="0"/>
    <x v="0"/>
    <s v="Jul"/>
    <x v="5"/>
    <x v="3"/>
    <s v="15-29"/>
    <s v="46-60"/>
    <n v="0"/>
    <n v="0"/>
    <n v="0"/>
    <x v="0"/>
  </r>
  <r>
    <s v="P4562"/>
    <d v="2023-06-02T20:09:00"/>
    <s v="M"/>
    <n v="21"/>
    <s v="White"/>
    <s v="General Practice"/>
    <b v="0"/>
    <m/>
    <x v="44"/>
    <b v="0"/>
    <x v="1"/>
    <s v="Jun"/>
    <x v="5"/>
    <x v="7"/>
    <s v="15-29"/>
    <s v="31-45"/>
    <n v="0"/>
    <n v="0"/>
    <n v="0"/>
    <x v="0"/>
  </r>
  <r>
    <s v="P4563"/>
    <d v="2023-09-11T21:15:00"/>
    <s v="M"/>
    <n v="5"/>
    <s v="White"/>
    <s v="General Practice"/>
    <b v="0"/>
    <m/>
    <x v="33"/>
    <b v="0"/>
    <x v="1"/>
    <s v="Sep"/>
    <x v="4"/>
    <x v="2"/>
    <s v="0-14"/>
    <s v="31-45"/>
    <n v="0"/>
    <n v="0"/>
    <n v="0"/>
    <x v="0"/>
  </r>
  <r>
    <s v="P4564"/>
    <d v="2024-09-01T23:34:00"/>
    <s v="M"/>
    <n v="11"/>
    <s v="White"/>
    <s v="General Practice"/>
    <b v="0"/>
    <m/>
    <x v="43"/>
    <b v="0"/>
    <x v="0"/>
    <s v="Sep"/>
    <x v="3"/>
    <x v="2"/>
    <s v="0-14"/>
    <s v="46-60"/>
    <n v="0"/>
    <n v="0"/>
    <n v="0"/>
    <x v="0"/>
  </r>
  <r>
    <s v="P4565"/>
    <d v="2023-10-25T22:08:00"/>
    <s v="M"/>
    <n v="44"/>
    <s v="White"/>
    <s v="General Practice"/>
    <b v="0"/>
    <m/>
    <x v="16"/>
    <b v="0"/>
    <x v="1"/>
    <s v="Oct"/>
    <x v="0"/>
    <x v="2"/>
    <s v="30-44"/>
    <s v="46-60"/>
    <n v="0"/>
    <n v="0"/>
    <n v="0"/>
    <x v="0"/>
  </r>
  <r>
    <s v="P4566"/>
    <d v="2023-04-25T23:01:00"/>
    <s v="M"/>
    <n v="40"/>
    <s v="White"/>
    <s v="General Practice"/>
    <b v="0"/>
    <m/>
    <x v="34"/>
    <b v="0"/>
    <x v="1"/>
    <s v="Apr"/>
    <x v="6"/>
    <x v="2"/>
    <s v="30-44"/>
    <s v="0-15"/>
    <n v="1"/>
    <n v="0"/>
    <n v="0"/>
    <x v="0"/>
  </r>
  <r>
    <s v="P4567"/>
    <d v="2023-08-25T18:43:00"/>
    <s v="M"/>
    <n v="18"/>
    <s v="White"/>
    <s v="General Practice"/>
    <b v="0"/>
    <m/>
    <x v="43"/>
    <b v="0"/>
    <x v="1"/>
    <s v="Aug"/>
    <x v="5"/>
    <x v="7"/>
    <s v="15-29"/>
    <s v="46-60"/>
    <n v="0"/>
    <n v="0"/>
    <n v="0"/>
    <x v="0"/>
  </r>
  <r>
    <s v="P4568"/>
    <d v="2024-09-02T20:36:00"/>
    <s v="M"/>
    <n v="45"/>
    <s v="White"/>
    <s v="General Practice"/>
    <b v="0"/>
    <m/>
    <x v="11"/>
    <b v="0"/>
    <x v="0"/>
    <s v="Sep"/>
    <x v="4"/>
    <x v="7"/>
    <s v="45-59"/>
    <s v="46-60"/>
    <n v="0"/>
    <n v="0"/>
    <n v="0"/>
    <x v="0"/>
  </r>
  <r>
    <s v="P4569"/>
    <d v="2024-01-21T16:52:00"/>
    <s v="M"/>
    <n v="54"/>
    <s v="White"/>
    <s v="General Practice"/>
    <b v="0"/>
    <m/>
    <x v="38"/>
    <b v="0"/>
    <x v="0"/>
    <s v="Jan"/>
    <x v="3"/>
    <x v="3"/>
    <s v="45-59"/>
    <s v="0-15"/>
    <n v="1"/>
    <n v="0"/>
    <n v="0"/>
    <x v="0"/>
  </r>
  <r>
    <s v="P4570"/>
    <d v="2024-04-07T00:32:00"/>
    <s v="M"/>
    <n v="74"/>
    <s v="White"/>
    <s v="General Practice"/>
    <b v="0"/>
    <m/>
    <x v="37"/>
    <b v="0"/>
    <x v="0"/>
    <s v="Apr"/>
    <x v="3"/>
    <x v="4"/>
    <s v="60-74"/>
    <s v="31-45"/>
    <n v="0"/>
    <n v="0"/>
    <n v="0"/>
    <x v="0"/>
  </r>
  <r>
    <s v="P4571"/>
    <d v="2024-07-31T19:34:00"/>
    <s v="M"/>
    <n v="62"/>
    <s v="White"/>
    <s v="General Practice"/>
    <b v="0"/>
    <m/>
    <x v="17"/>
    <b v="0"/>
    <x v="0"/>
    <s v="Jul"/>
    <x v="0"/>
    <x v="7"/>
    <s v="60-74"/>
    <s v="31-45"/>
    <n v="0"/>
    <n v="0"/>
    <n v="0"/>
    <x v="0"/>
  </r>
  <r>
    <s v="P4572"/>
    <d v="2023-08-03T00:37:00"/>
    <s v="M"/>
    <n v="34"/>
    <s v="White"/>
    <s v="General Practice"/>
    <b v="0"/>
    <m/>
    <x v="13"/>
    <b v="0"/>
    <x v="1"/>
    <s v="Aug"/>
    <x v="2"/>
    <x v="4"/>
    <s v="30-44"/>
    <s v="46-60"/>
    <n v="0"/>
    <n v="0"/>
    <n v="0"/>
    <x v="0"/>
  </r>
  <r>
    <s v="P4573"/>
    <d v="2023-08-08T03:50:00"/>
    <s v="M"/>
    <n v="41"/>
    <s v="White"/>
    <s v="General Practice"/>
    <b v="0"/>
    <m/>
    <x v="47"/>
    <b v="0"/>
    <x v="1"/>
    <s v="Aug"/>
    <x v="6"/>
    <x v="5"/>
    <s v="30-44"/>
    <s v="46-60"/>
    <n v="0"/>
    <n v="0"/>
    <n v="0"/>
    <x v="0"/>
  </r>
  <r>
    <s v="P4574"/>
    <d v="2024-09-16T03:12:00"/>
    <s v="M"/>
    <n v="31"/>
    <s v="White"/>
    <s v="General Practice"/>
    <b v="0"/>
    <m/>
    <x v="14"/>
    <b v="0"/>
    <x v="0"/>
    <s v="Sep"/>
    <x v="4"/>
    <x v="5"/>
    <s v="30-44"/>
    <s v="46-60"/>
    <n v="0"/>
    <n v="0"/>
    <n v="0"/>
    <x v="0"/>
  </r>
  <r>
    <s v="P4575"/>
    <d v="2023-09-22T18:46:00"/>
    <s v="M"/>
    <n v="75"/>
    <s v="White"/>
    <s v="General Practice"/>
    <b v="0"/>
    <m/>
    <x v="39"/>
    <b v="0"/>
    <x v="1"/>
    <s v="Sep"/>
    <x v="5"/>
    <x v="7"/>
    <s v="75+"/>
    <s v="0-15"/>
    <n v="1"/>
    <n v="0"/>
    <n v="0"/>
    <x v="0"/>
  </r>
  <r>
    <s v="P4576"/>
    <d v="2024-06-16T07:48:00"/>
    <s v="M"/>
    <n v="16"/>
    <s v="White"/>
    <s v="General Practice"/>
    <b v="0"/>
    <m/>
    <x v="36"/>
    <b v="0"/>
    <x v="0"/>
    <s v="Jun"/>
    <x v="3"/>
    <x v="0"/>
    <s v="15-29"/>
    <s v="16-30"/>
    <n v="1"/>
    <n v="0"/>
    <n v="0"/>
    <x v="0"/>
  </r>
  <r>
    <s v="P4577"/>
    <d v="2024-04-05T18:13:00"/>
    <s v="M"/>
    <n v="5"/>
    <s v="White"/>
    <s v="General Practice"/>
    <b v="0"/>
    <m/>
    <x v="31"/>
    <b v="0"/>
    <x v="0"/>
    <s v="Apr"/>
    <x v="5"/>
    <x v="7"/>
    <s v="0-14"/>
    <s v="16-30"/>
    <n v="1"/>
    <n v="0"/>
    <n v="0"/>
    <x v="0"/>
  </r>
  <r>
    <s v="P4578"/>
    <d v="2023-05-22T00:55:00"/>
    <s v="M"/>
    <n v="61"/>
    <s v="White"/>
    <s v="General Practice"/>
    <b v="0"/>
    <m/>
    <x v="19"/>
    <b v="0"/>
    <x v="1"/>
    <s v="May"/>
    <x v="4"/>
    <x v="4"/>
    <s v="60-74"/>
    <s v="16-30"/>
    <n v="1"/>
    <n v="0"/>
    <n v="0"/>
    <x v="0"/>
  </r>
  <r>
    <s v="P4579"/>
    <d v="2023-12-07T13:36:00"/>
    <s v="M"/>
    <n v="26"/>
    <s v="White"/>
    <s v="General Practice"/>
    <b v="0"/>
    <m/>
    <x v="17"/>
    <b v="0"/>
    <x v="1"/>
    <s v="Dec"/>
    <x v="2"/>
    <x v="6"/>
    <s v="15-29"/>
    <s v="31-45"/>
    <n v="0"/>
    <n v="0"/>
    <n v="0"/>
    <x v="0"/>
  </r>
  <r>
    <s v="P4580"/>
    <d v="2023-05-17T00:37:00"/>
    <s v="M"/>
    <n v="40"/>
    <s v="White"/>
    <s v="General Practice"/>
    <b v="0"/>
    <m/>
    <x v="13"/>
    <b v="0"/>
    <x v="1"/>
    <s v="May"/>
    <x v="0"/>
    <x v="4"/>
    <s v="30-44"/>
    <s v="46-60"/>
    <n v="0"/>
    <n v="0"/>
    <n v="0"/>
    <x v="0"/>
  </r>
  <r>
    <s v="P4581"/>
    <d v="2023-04-30T08:43:00"/>
    <s v="M"/>
    <n v="63"/>
    <s v="White"/>
    <s v="General Practice"/>
    <b v="0"/>
    <m/>
    <x v="11"/>
    <b v="0"/>
    <x v="1"/>
    <s v="Apr"/>
    <x v="3"/>
    <x v="0"/>
    <s v="60-74"/>
    <s v="46-60"/>
    <n v="0"/>
    <n v="0"/>
    <n v="0"/>
    <x v="0"/>
  </r>
  <r>
    <s v="P4582"/>
    <d v="2024-02-11T18:11:00"/>
    <s v="M"/>
    <n v="33"/>
    <s v="White"/>
    <s v="General Practice"/>
    <b v="0"/>
    <m/>
    <x v="45"/>
    <b v="0"/>
    <x v="0"/>
    <s v="Feb"/>
    <x v="3"/>
    <x v="7"/>
    <s v="30-44"/>
    <s v="16-30"/>
    <n v="1"/>
    <n v="0"/>
    <n v="0"/>
    <x v="0"/>
  </r>
  <r>
    <s v="P4583"/>
    <d v="2024-09-01T16:58:00"/>
    <s v="M"/>
    <n v="58"/>
    <s v="White"/>
    <s v="General Practice"/>
    <b v="0"/>
    <m/>
    <x v="27"/>
    <b v="0"/>
    <x v="0"/>
    <s v="Sep"/>
    <x v="3"/>
    <x v="3"/>
    <s v="45-59"/>
    <s v="46-60"/>
    <n v="0"/>
    <n v="0"/>
    <n v="0"/>
    <x v="0"/>
  </r>
  <r>
    <s v="P4584"/>
    <d v="2023-06-03T05:32:00"/>
    <s v="M"/>
    <n v="74"/>
    <s v="White"/>
    <s v="General Practice"/>
    <b v="0"/>
    <m/>
    <x v="39"/>
    <b v="0"/>
    <x v="1"/>
    <s v="Jun"/>
    <x v="1"/>
    <x v="5"/>
    <s v="60-74"/>
    <s v="0-15"/>
    <n v="1"/>
    <n v="0"/>
    <n v="0"/>
    <x v="0"/>
  </r>
  <r>
    <s v="P4585"/>
    <d v="2023-04-22T02:07:00"/>
    <s v="M"/>
    <n v="72"/>
    <s v="White"/>
    <s v="General Practice"/>
    <b v="0"/>
    <m/>
    <x v="28"/>
    <b v="0"/>
    <x v="1"/>
    <s v="Apr"/>
    <x v="1"/>
    <x v="4"/>
    <s v="60-74"/>
    <s v="16-30"/>
    <n v="1"/>
    <n v="0"/>
    <n v="0"/>
    <x v="0"/>
  </r>
  <r>
    <s v="P4586"/>
    <d v="2023-10-28T23:37:00"/>
    <s v="M"/>
    <n v="24"/>
    <s v="White"/>
    <s v="General Practice"/>
    <b v="0"/>
    <m/>
    <x v="1"/>
    <b v="0"/>
    <x v="1"/>
    <s v="Oct"/>
    <x v="1"/>
    <x v="2"/>
    <s v="15-29"/>
    <s v="16-30"/>
    <n v="1"/>
    <n v="0"/>
    <n v="0"/>
    <x v="0"/>
  </r>
  <r>
    <s v="P4587"/>
    <d v="2024-08-25T16:05:00"/>
    <s v="M"/>
    <n v="1"/>
    <s v="White"/>
    <s v="General Practice"/>
    <b v="0"/>
    <m/>
    <x v="40"/>
    <b v="0"/>
    <x v="0"/>
    <s v="Aug"/>
    <x v="3"/>
    <x v="3"/>
    <s v="0-14"/>
    <s v="31-45"/>
    <n v="0"/>
    <n v="0"/>
    <n v="0"/>
    <x v="0"/>
  </r>
  <r>
    <s v="P4588"/>
    <d v="2024-07-26T07:16:00"/>
    <s v="M"/>
    <n v="4"/>
    <s v="White"/>
    <s v="General Practice"/>
    <b v="0"/>
    <m/>
    <x v="11"/>
    <b v="0"/>
    <x v="0"/>
    <s v="Jul"/>
    <x v="5"/>
    <x v="0"/>
    <s v="0-14"/>
    <s v="46-60"/>
    <n v="0"/>
    <n v="0"/>
    <n v="0"/>
    <x v="0"/>
  </r>
  <r>
    <s v="P4589"/>
    <d v="2024-05-23T14:01:00"/>
    <s v="M"/>
    <n v="71"/>
    <s v="White"/>
    <s v="General Practice"/>
    <b v="0"/>
    <m/>
    <x v="46"/>
    <b v="0"/>
    <x v="0"/>
    <s v="May"/>
    <x v="2"/>
    <x v="6"/>
    <s v="60-74"/>
    <s v="16-30"/>
    <n v="1"/>
    <n v="0"/>
    <n v="0"/>
    <x v="0"/>
  </r>
  <r>
    <s v="P4590"/>
    <d v="2024-04-25T15:36:00"/>
    <s v="M"/>
    <n v="63"/>
    <s v="White"/>
    <s v="General Practice"/>
    <b v="0"/>
    <m/>
    <x v="29"/>
    <b v="0"/>
    <x v="0"/>
    <s v="Apr"/>
    <x v="2"/>
    <x v="3"/>
    <s v="60-74"/>
    <s v="16-30"/>
    <n v="1"/>
    <n v="0"/>
    <n v="0"/>
    <x v="0"/>
  </r>
  <r>
    <s v="P4591"/>
    <d v="2024-01-29T13:00:00"/>
    <s v="M"/>
    <n v="47"/>
    <s v="White"/>
    <s v="General Practice"/>
    <b v="0"/>
    <m/>
    <x v="43"/>
    <b v="0"/>
    <x v="0"/>
    <s v="Jan"/>
    <x v="4"/>
    <x v="6"/>
    <s v="45-59"/>
    <s v="46-60"/>
    <n v="0"/>
    <n v="0"/>
    <n v="0"/>
    <x v="0"/>
  </r>
  <r>
    <s v="P4592"/>
    <d v="2023-12-05T21:59:00"/>
    <s v="M"/>
    <n v="53"/>
    <s v="White"/>
    <s v="General Practice"/>
    <b v="0"/>
    <m/>
    <x v="38"/>
    <b v="0"/>
    <x v="1"/>
    <s v="Dec"/>
    <x v="6"/>
    <x v="2"/>
    <s v="45-59"/>
    <s v="0-15"/>
    <n v="1"/>
    <n v="0"/>
    <n v="0"/>
    <x v="0"/>
  </r>
  <r>
    <s v="P4593"/>
    <d v="2023-06-23T21:11:00"/>
    <s v="M"/>
    <n v="76"/>
    <s v="White"/>
    <s v="General Practice"/>
    <b v="0"/>
    <m/>
    <x v="3"/>
    <b v="0"/>
    <x v="1"/>
    <s v="Jun"/>
    <x v="5"/>
    <x v="2"/>
    <s v="75+"/>
    <s v="31-45"/>
    <n v="0"/>
    <n v="0"/>
    <n v="0"/>
    <x v="0"/>
  </r>
  <r>
    <s v="P4594"/>
    <d v="2023-06-20T02:18:00"/>
    <s v="M"/>
    <n v="75"/>
    <s v="White"/>
    <s v="General Practice"/>
    <b v="0"/>
    <m/>
    <x v="16"/>
    <b v="0"/>
    <x v="1"/>
    <s v="Jun"/>
    <x v="6"/>
    <x v="4"/>
    <s v="75+"/>
    <s v="46-60"/>
    <n v="0"/>
    <n v="0"/>
    <n v="0"/>
    <x v="0"/>
  </r>
  <r>
    <s v="P4595"/>
    <d v="2023-10-20T11:30:00"/>
    <s v="M"/>
    <n v="68"/>
    <s v="White"/>
    <s v="General Practice"/>
    <b v="0"/>
    <m/>
    <x v="4"/>
    <b v="0"/>
    <x v="1"/>
    <s v="Oct"/>
    <x v="5"/>
    <x v="1"/>
    <s v="60-74"/>
    <s v="0-15"/>
    <n v="1"/>
    <n v="0"/>
    <n v="0"/>
    <x v="0"/>
  </r>
  <r>
    <s v="P4596"/>
    <d v="2023-08-04T11:55:00"/>
    <s v="M"/>
    <n v="9"/>
    <s v="White"/>
    <s v="General Practice"/>
    <b v="0"/>
    <m/>
    <x v="0"/>
    <b v="0"/>
    <x v="1"/>
    <s v="Aug"/>
    <x v="5"/>
    <x v="1"/>
    <s v="0-14"/>
    <s v="31-45"/>
    <n v="0"/>
    <n v="0"/>
    <n v="0"/>
    <x v="0"/>
  </r>
  <r>
    <s v="P4597"/>
    <d v="2024-01-11T10:34:00"/>
    <s v="M"/>
    <n v="6"/>
    <s v="White"/>
    <s v="General Practice"/>
    <b v="0"/>
    <m/>
    <x v="50"/>
    <b v="0"/>
    <x v="0"/>
    <s v="Jan"/>
    <x v="2"/>
    <x v="1"/>
    <s v="0-14"/>
    <s v="31-45"/>
    <n v="0"/>
    <n v="0"/>
    <n v="0"/>
    <x v="0"/>
  </r>
  <r>
    <s v="P4598"/>
    <d v="2023-11-12T16:31:00"/>
    <s v="M"/>
    <n v="65"/>
    <s v="White"/>
    <s v="General Practice"/>
    <b v="0"/>
    <m/>
    <x v="27"/>
    <b v="0"/>
    <x v="1"/>
    <s v="Nov"/>
    <x v="3"/>
    <x v="3"/>
    <s v="60-74"/>
    <s v="46-60"/>
    <n v="0"/>
    <n v="0"/>
    <n v="0"/>
    <x v="0"/>
  </r>
  <r>
    <s v="P4599"/>
    <d v="2023-06-15T08:30:00"/>
    <s v="M"/>
    <n v="49"/>
    <s v="White"/>
    <s v="General Practice"/>
    <b v="0"/>
    <m/>
    <x v="30"/>
    <b v="0"/>
    <x v="1"/>
    <s v="Jun"/>
    <x v="2"/>
    <x v="0"/>
    <s v="45-59"/>
    <s v="0-15"/>
    <n v="1"/>
    <n v="0"/>
    <n v="0"/>
    <x v="0"/>
  </r>
  <r>
    <s v="P4600"/>
    <d v="2024-07-12T12:30:00"/>
    <s v="M"/>
    <n v="74"/>
    <s v="White"/>
    <s v="General Practice"/>
    <b v="0"/>
    <m/>
    <x v="39"/>
    <b v="0"/>
    <x v="0"/>
    <s v="Jul"/>
    <x v="5"/>
    <x v="6"/>
    <s v="60-74"/>
    <s v="0-15"/>
    <n v="1"/>
    <n v="0"/>
    <n v="0"/>
    <x v="0"/>
  </r>
  <r>
    <s v="P4601"/>
    <d v="2024-01-21T03:35:00"/>
    <s v="M"/>
    <n v="7"/>
    <s v="White"/>
    <s v="General Practice"/>
    <b v="0"/>
    <m/>
    <x v="26"/>
    <b v="0"/>
    <x v="0"/>
    <s v="Jan"/>
    <x v="3"/>
    <x v="5"/>
    <s v="0-14"/>
    <s v="31-45"/>
    <n v="0"/>
    <n v="0"/>
    <n v="0"/>
    <x v="0"/>
  </r>
  <r>
    <s v="P4602"/>
    <d v="2024-10-14T12:22:00"/>
    <s v="M"/>
    <n v="43"/>
    <s v="White"/>
    <s v="General Practice"/>
    <b v="0"/>
    <m/>
    <x v="44"/>
    <b v="0"/>
    <x v="0"/>
    <s v="Oct"/>
    <x v="4"/>
    <x v="6"/>
    <s v="30-44"/>
    <s v="31-45"/>
    <n v="0"/>
    <n v="0"/>
    <n v="0"/>
    <x v="0"/>
  </r>
  <r>
    <s v="P4603"/>
    <d v="2023-12-03T01:22:00"/>
    <s v="M"/>
    <n v="38"/>
    <s v="White"/>
    <s v="General Practice"/>
    <b v="0"/>
    <m/>
    <x v="0"/>
    <b v="0"/>
    <x v="1"/>
    <s v="Dec"/>
    <x v="3"/>
    <x v="4"/>
    <s v="30-44"/>
    <s v="31-45"/>
    <n v="0"/>
    <n v="0"/>
    <n v="0"/>
    <x v="0"/>
  </r>
  <r>
    <s v="P4604"/>
    <d v="2023-10-09T08:31:00"/>
    <s v="M"/>
    <n v="27"/>
    <s v="White"/>
    <s v="General Practice"/>
    <b v="0"/>
    <m/>
    <x v="39"/>
    <b v="0"/>
    <x v="1"/>
    <s v="Oct"/>
    <x v="4"/>
    <x v="0"/>
    <s v="15-29"/>
    <s v="0-15"/>
    <n v="1"/>
    <n v="0"/>
    <n v="0"/>
    <x v="0"/>
  </r>
  <r>
    <s v="P4605"/>
    <d v="2024-06-14T19:31:00"/>
    <s v="M"/>
    <n v="66"/>
    <s v="White"/>
    <s v="General Practice"/>
    <b v="0"/>
    <m/>
    <x v="28"/>
    <b v="0"/>
    <x v="0"/>
    <s v="Jun"/>
    <x v="5"/>
    <x v="7"/>
    <s v="60-74"/>
    <s v="16-30"/>
    <n v="1"/>
    <n v="0"/>
    <n v="0"/>
    <x v="0"/>
  </r>
  <r>
    <s v="P4606"/>
    <d v="2023-05-27T11:08:00"/>
    <s v="M"/>
    <n v="24"/>
    <s v="White"/>
    <s v="General Practice"/>
    <b v="0"/>
    <m/>
    <x v="1"/>
    <b v="0"/>
    <x v="1"/>
    <s v="May"/>
    <x v="1"/>
    <x v="1"/>
    <s v="15-29"/>
    <s v="16-30"/>
    <n v="1"/>
    <n v="0"/>
    <n v="0"/>
    <x v="0"/>
  </r>
  <r>
    <s v="P4607"/>
    <d v="2024-09-13T18:07:00"/>
    <s v="M"/>
    <n v="41"/>
    <s v="White"/>
    <s v="General Practice"/>
    <b v="0"/>
    <m/>
    <x v="1"/>
    <b v="0"/>
    <x v="0"/>
    <s v="Sep"/>
    <x v="5"/>
    <x v="7"/>
    <s v="30-44"/>
    <s v="16-30"/>
    <n v="1"/>
    <n v="0"/>
    <n v="0"/>
    <x v="0"/>
  </r>
  <r>
    <s v="P4608"/>
    <d v="2023-07-17T15:23:00"/>
    <s v="M"/>
    <n v="63"/>
    <s v="White"/>
    <s v="General Practice"/>
    <b v="0"/>
    <m/>
    <x v="3"/>
    <b v="0"/>
    <x v="1"/>
    <s v="Jul"/>
    <x v="4"/>
    <x v="3"/>
    <s v="60-74"/>
    <s v="31-45"/>
    <n v="0"/>
    <n v="0"/>
    <n v="0"/>
    <x v="0"/>
  </r>
  <r>
    <s v="P4609"/>
    <d v="2023-04-22T22:42:00"/>
    <s v="M"/>
    <n v="74"/>
    <s v="White"/>
    <s v="General Practice"/>
    <b v="0"/>
    <m/>
    <x v="21"/>
    <b v="0"/>
    <x v="1"/>
    <s v="Apr"/>
    <x v="1"/>
    <x v="2"/>
    <s v="60-74"/>
    <s v="46-60"/>
    <n v="0"/>
    <n v="0"/>
    <n v="0"/>
    <x v="0"/>
  </r>
  <r>
    <s v="P4610"/>
    <d v="2024-10-08T04:36:00"/>
    <s v="M"/>
    <n v="32"/>
    <s v="White"/>
    <s v="General Practice"/>
    <b v="0"/>
    <m/>
    <x v="24"/>
    <b v="0"/>
    <x v="0"/>
    <s v="Oct"/>
    <x v="6"/>
    <x v="5"/>
    <s v="30-44"/>
    <s v="16-30"/>
    <n v="1"/>
    <n v="0"/>
    <n v="0"/>
    <x v="0"/>
  </r>
  <r>
    <s v="P4611"/>
    <d v="2023-10-24T23:16:00"/>
    <s v="M"/>
    <n v="77"/>
    <s v="White"/>
    <s v="General Practice"/>
    <b v="0"/>
    <m/>
    <x v="28"/>
    <b v="0"/>
    <x v="1"/>
    <s v="Oct"/>
    <x v="6"/>
    <x v="2"/>
    <s v="75+"/>
    <s v="16-30"/>
    <n v="1"/>
    <n v="0"/>
    <n v="0"/>
    <x v="0"/>
  </r>
  <r>
    <s v="P4612"/>
    <d v="2023-12-23T08:03:00"/>
    <s v="M"/>
    <n v="66"/>
    <s v="White"/>
    <s v="General Practice"/>
    <b v="0"/>
    <m/>
    <x v="7"/>
    <b v="0"/>
    <x v="1"/>
    <s v="Dec"/>
    <x v="1"/>
    <x v="0"/>
    <s v="60-74"/>
    <s v="16-30"/>
    <n v="1"/>
    <n v="0"/>
    <n v="0"/>
    <x v="0"/>
  </r>
  <r>
    <s v="P4613"/>
    <d v="2023-04-17T22:50:00"/>
    <s v="M"/>
    <n v="18"/>
    <s v="White"/>
    <s v="General Practice"/>
    <b v="0"/>
    <m/>
    <x v="32"/>
    <b v="0"/>
    <x v="1"/>
    <s v="Apr"/>
    <x v="4"/>
    <x v="2"/>
    <s v="15-29"/>
    <s v="46-60"/>
    <n v="0"/>
    <n v="0"/>
    <n v="0"/>
    <x v="0"/>
  </r>
  <r>
    <s v="P4614"/>
    <d v="2023-06-11T15:12:00"/>
    <s v="M"/>
    <n v="74"/>
    <s v="White"/>
    <s v="General Practice"/>
    <b v="0"/>
    <m/>
    <x v="14"/>
    <b v="0"/>
    <x v="1"/>
    <s v="Jun"/>
    <x v="3"/>
    <x v="3"/>
    <s v="60-74"/>
    <s v="46-60"/>
    <n v="0"/>
    <n v="0"/>
    <n v="0"/>
    <x v="0"/>
  </r>
  <r>
    <s v="P4615"/>
    <d v="2024-07-16T10:26:00"/>
    <s v="M"/>
    <n v="1"/>
    <s v="White"/>
    <s v="General Practice"/>
    <b v="0"/>
    <m/>
    <x v="21"/>
    <b v="0"/>
    <x v="0"/>
    <s v="Jul"/>
    <x v="6"/>
    <x v="1"/>
    <s v="0-14"/>
    <s v="46-60"/>
    <n v="0"/>
    <n v="0"/>
    <n v="0"/>
    <x v="0"/>
  </r>
  <r>
    <s v="P4616"/>
    <d v="2023-08-23T23:21:00"/>
    <s v="M"/>
    <n v="32"/>
    <s v="White"/>
    <s v="General Practice"/>
    <b v="0"/>
    <n v="0"/>
    <x v="26"/>
    <b v="0"/>
    <x v="1"/>
    <s v="Aug"/>
    <x v="0"/>
    <x v="2"/>
    <s v="30-44"/>
    <s v="31-45"/>
    <n v="0"/>
    <n v="0"/>
    <n v="0"/>
    <x v="0"/>
  </r>
  <r>
    <s v="P4617"/>
    <d v="2024-01-02T20:14:00"/>
    <s v="M"/>
    <n v="43"/>
    <s v="White"/>
    <s v="General Practice"/>
    <b v="0"/>
    <n v="0"/>
    <x v="33"/>
    <b v="0"/>
    <x v="0"/>
    <s v="Jan"/>
    <x v="6"/>
    <x v="7"/>
    <s v="30-44"/>
    <s v="31-45"/>
    <n v="0"/>
    <n v="0"/>
    <n v="0"/>
    <x v="0"/>
  </r>
  <r>
    <s v="P4618"/>
    <d v="2023-04-01T13:25:00"/>
    <s v="M"/>
    <n v="31"/>
    <s v="White"/>
    <s v="General Practice"/>
    <b v="0"/>
    <n v="0"/>
    <x v="27"/>
    <b v="0"/>
    <x v="1"/>
    <s v="Apr"/>
    <x v="1"/>
    <x v="6"/>
    <s v="30-44"/>
    <s v="46-60"/>
    <n v="0"/>
    <n v="0"/>
    <n v="0"/>
    <x v="0"/>
  </r>
  <r>
    <s v="P4619"/>
    <d v="2024-02-15T22:04:00"/>
    <s v="M"/>
    <n v="46"/>
    <s v="White"/>
    <s v="General Practice"/>
    <b v="0"/>
    <n v="1"/>
    <x v="3"/>
    <b v="0"/>
    <x v="0"/>
    <s v="Feb"/>
    <x v="2"/>
    <x v="2"/>
    <s v="45-59"/>
    <s v="31-45"/>
    <n v="0"/>
    <n v="0"/>
    <n v="0"/>
    <x v="0"/>
  </r>
  <r>
    <s v="P4620"/>
    <d v="2023-10-21T21:51:00"/>
    <s v="M"/>
    <n v="50"/>
    <s v="White"/>
    <s v="General Practice"/>
    <b v="0"/>
    <n v="1"/>
    <x v="8"/>
    <b v="0"/>
    <x v="1"/>
    <s v="Oct"/>
    <x v="1"/>
    <x v="2"/>
    <s v="45-59"/>
    <s v="31-45"/>
    <n v="0"/>
    <n v="0"/>
    <n v="0"/>
    <x v="0"/>
  </r>
  <r>
    <s v="P4621"/>
    <d v="2024-05-02T13:01:00"/>
    <s v="M"/>
    <n v="55"/>
    <s v="White"/>
    <s v="General Practice"/>
    <b v="0"/>
    <n v="1"/>
    <x v="18"/>
    <b v="0"/>
    <x v="0"/>
    <s v="May"/>
    <x v="2"/>
    <x v="6"/>
    <s v="45-59"/>
    <s v="16-30"/>
    <n v="1"/>
    <n v="0"/>
    <n v="0"/>
    <x v="0"/>
  </r>
  <r>
    <s v="P4622"/>
    <d v="2023-05-04T06:38:00"/>
    <s v="M"/>
    <n v="68"/>
    <s v="White"/>
    <s v="General Practice"/>
    <b v="0"/>
    <n v="3"/>
    <x v="18"/>
    <b v="0"/>
    <x v="1"/>
    <s v="May"/>
    <x v="2"/>
    <x v="0"/>
    <s v="60-74"/>
    <s v="16-30"/>
    <n v="1"/>
    <n v="0"/>
    <n v="0"/>
    <x v="0"/>
  </r>
  <r>
    <s v="P4623"/>
    <d v="2024-10-01T18:46:00"/>
    <s v="M"/>
    <n v="68"/>
    <s v="White"/>
    <s v="General Practice"/>
    <b v="0"/>
    <n v="3"/>
    <x v="27"/>
    <b v="0"/>
    <x v="0"/>
    <s v="Oct"/>
    <x v="6"/>
    <x v="7"/>
    <s v="60-74"/>
    <s v="46-60"/>
    <n v="0"/>
    <n v="0"/>
    <n v="0"/>
    <x v="0"/>
  </r>
  <r>
    <s v="P4624"/>
    <d v="2024-01-29T12:11:00"/>
    <s v="M"/>
    <n v="73"/>
    <s v="White"/>
    <s v="General Practice"/>
    <b v="0"/>
    <n v="3"/>
    <x v="48"/>
    <b v="0"/>
    <x v="0"/>
    <s v="Jan"/>
    <x v="4"/>
    <x v="6"/>
    <s v="60-74"/>
    <s v="16-30"/>
    <n v="1"/>
    <n v="0"/>
    <n v="0"/>
    <x v="0"/>
  </r>
  <r>
    <s v="P4625"/>
    <d v="2023-11-20T20:09:00"/>
    <s v="M"/>
    <n v="13"/>
    <s v="White"/>
    <s v="General Practice"/>
    <b v="0"/>
    <n v="5"/>
    <x v="11"/>
    <b v="0"/>
    <x v="1"/>
    <s v="Nov"/>
    <x v="4"/>
    <x v="7"/>
    <s v="0-14"/>
    <s v="46-60"/>
    <n v="0"/>
    <n v="0"/>
    <n v="0"/>
    <x v="0"/>
  </r>
  <r>
    <s v="P4626"/>
    <d v="2023-09-11T09:53:00"/>
    <s v="M"/>
    <n v="18"/>
    <s v="White"/>
    <s v="General Practice"/>
    <b v="0"/>
    <n v="5"/>
    <x v="24"/>
    <b v="0"/>
    <x v="1"/>
    <s v="Sep"/>
    <x v="4"/>
    <x v="1"/>
    <s v="15-29"/>
    <s v="16-30"/>
    <n v="1"/>
    <n v="0"/>
    <n v="0"/>
    <x v="0"/>
  </r>
  <r>
    <s v="P4627"/>
    <d v="2024-08-17T12:51:00"/>
    <s v="M"/>
    <n v="73"/>
    <s v="White"/>
    <s v="General Practice"/>
    <b v="0"/>
    <n v="6"/>
    <x v="11"/>
    <b v="0"/>
    <x v="0"/>
    <s v="Aug"/>
    <x v="1"/>
    <x v="6"/>
    <s v="60-74"/>
    <s v="46-60"/>
    <n v="0"/>
    <n v="0"/>
    <n v="0"/>
    <x v="0"/>
  </r>
  <r>
    <s v="P4628"/>
    <d v="2023-06-24T05:05:00"/>
    <s v="M"/>
    <n v="14"/>
    <s v="White"/>
    <s v="General Practice"/>
    <b v="0"/>
    <n v="6"/>
    <x v="14"/>
    <b v="0"/>
    <x v="1"/>
    <s v="Jun"/>
    <x v="1"/>
    <x v="5"/>
    <s v="0-14"/>
    <s v="46-60"/>
    <n v="0"/>
    <n v="0"/>
    <n v="0"/>
    <x v="0"/>
  </r>
  <r>
    <s v="P4629"/>
    <d v="2023-04-14T13:00:00"/>
    <s v="M"/>
    <n v="3"/>
    <s v="White"/>
    <s v="General Practice"/>
    <b v="0"/>
    <n v="6"/>
    <x v="47"/>
    <b v="0"/>
    <x v="1"/>
    <s v="Apr"/>
    <x v="5"/>
    <x v="6"/>
    <s v="0-14"/>
    <s v="46-60"/>
    <n v="0"/>
    <n v="0"/>
    <n v="0"/>
    <x v="0"/>
  </r>
  <r>
    <s v="P4630"/>
    <d v="2024-02-07T22:20:00"/>
    <s v="M"/>
    <n v="78"/>
    <s v="White"/>
    <s v="General Practice"/>
    <b v="0"/>
    <n v="6"/>
    <x v="5"/>
    <b v="0"/>
    <x v="0"/>
    <s v="Feb"/>
    <x v="0"/>
    <x v="2"/>
    <s v="75+"/>
    <s v="46-60"/>
    <n v="0"/>
    <n v="0"/>
    <n v="0"/>
    <x v="0"/>
  </r>
  <r>
    <s v="P4631"/>
    <d v="2024-01-14T23:05:00"/>
    <s v="M"/>
    <n v="22"/>
    <s v="White"/>
    <s v="General Practice"/>
    <b v="0"/>
    <n v="6"/>
    <x v="37"/>
    <b v="0"/>
    <x v="0"/>
    <s v="Jan"/>
    <x v="3"/>
    <x v="2"/>
    <s v="15-29"/>
    <s v="31-45"/>
    <n v="0"/>
    <n v="0"/>
    <n v="0"/>
    <x v="0"/>
  </r>
  <r>
    <s v="P4632"/>
    <d v="2023-09-03T12:21:00"/>
    <s v="M"/>
    <n v="24"/>
    <s v="White"/>
    <s v="General Practice"/>
    <b v="0"/>
    <n v="7"/>
    <x v="14"/>
    <b v="0"/>
    <x v="1"/>
    <s v="Sep"/>
    <x v="3"/>
    <x v="6"/>
    <s v="15-29"/>
    <s v="46-60"/>
    <n v="0"/>
    <n v="0"/>
    <n v="0"/>
    <x v="0"/>
  </r>
  <r>
    <s v="P4633"/>
    <d v="2024-02-10T23:28:00"/>
    <s v="M"/>
    <n v="34"/>
    <s v="White"/>
    <s v="General Practice"/>
    <b v="0"/>
    <n v="7"/>
    <x v="2"/>
    <b v="0"/>
    <x v="0"/>
    <s v="Feb"/>
    <x v="1"/>
    <x v="2"/>
    <s v="30-44"/>
    <s v="46-60"/>
    <n v="0"/>
    <n v="0"/>
    <n v="0"/>
    <x v="0"/>
  </r>
  <r>
    <s v="P4634"/>
    <d v="2023-08-12T05:29:00"/>
    <s v="M"/>
    <n v="39"/>
    <s v="White"/>
    <s v="General Practice"/>
    <b v="0"/>
    <n v="8"/>
    <x v="29"/>
    <b v="0"/>
    <x v="1"/>
    <s v="Aug"/>
    <x v="1"/>
    <x v="5"/>
    <s v="30-44"/>
    <s v="16-30"/>
    <n v="1"/>
    <n v="0"/>
    <n v="1"/>
    <x v="0"/>
  </r>
  <r>
    <s v="P4635"/>
    <d v="2024-10-27T21:57:00"/>
    <s v="M"/>
    <n v="45"/>
    <s v="White"/>
    <s v="General Practice"/>
    <b v="0"/>
    <n v="8"/>
    <x v="34"/>
    <b v="0"/>
    <x v="0"/>
    <s v="Oct"/>
    <x v="3"/>
    <x v="2"/>
    <s v="45-59"/>
    <s v="0-15"/>
    <n v="1"/>
    <n v="0"/>
    <n v="1"/>
    <x v="0"/>
  </r>
  <r>
    <s v="P4636"/>
    <d v="2024-07-08T10:06:00"/>
    <s v="M"/>
    <n v="78"/>
    <s v="White"/>
    <s v="General Practice"/>
    <b v="0"/>
    <n v="8"/>
    <x v="15"/>
    <b v="0"/>
    <x v="0"/>
    <s v="Jul"/>
    <x v="4"/>
    <x v="1"/>
    <s v="75+"/>
    <s v="31-45"/>
    <n v="0"/>
    <n v="0"/>
    <n v="0"/>
    <x v="0"/>
  </r>
  <r>
    <s v="P4637"/>
    <d v="2023-05-26T23:23:00"/>
    <s v="M"/>
    <n v="11"/>
    <s v="White"/>
    <s v="General Practice"/>
    <b v="0"/>
    <n v="10"/>
    <x v="7"/>
    <b v="0"/>
    <x v="1"/>
    <s v="May"/>
    <x v="5"/>
    <x v="2"/>
    <s v="0-14"/>
    <s v="16-30"/>
    <n v="1"/>
    <n v="0"/>
    <n v="1"/>
    <x v="0"/>
  </r>
  <r>
    <s v="P4638"/>
    <d v="2023-10-24T10:13:00"/>
    <s v="M"/>
    <n v="29"/>
    <s v="White"/>
    <s v="General Practice"/>
    <b v="0"/>
    <n v="10"/>
    <x v="0"/>
    <b v="0"/>
    <x v="1"/>
    <s v="Oct"/>
    <x v="6"/>
    <x v="1"/>
    <s v="15-29"/>
    <s v="31-45"/>
    <n v="0"/>
    <n v="0"/>
    <n v="0"/>
    <x v="0"/>
  </r>
  <r>
    <s v="P4639"/>
    <d v="2023-11-27T21:22:00"/>
    <s v="M"/>
    <n v="71"/>
    <s v="White"/>
    <s v="General Practice"/>
    <b v="0"/>
    <n v="10"/>
    <x v="9"/>
    <b v="0"/>
    <x v="1"/>
    <s v="Nov"/>
    <x v="4"/>
    <x v="2"/>
    <s v="60-74"/>
    <s v="46-60"/>
    <n v="0"/>
    <n v="0"/>
    <n v="0"/>
    <x v="0"/>
  </r>
  <r>
    <s v="P4640"/>
    <d v="2024-03-31T20:09:00"/>
    <s v="M"/>
    <n v="69"/>
    <s v="White"/>
    <s v="General Practice"/>
    <b v="0"/>
    <n v="10"/>
    <x v="36"/>
    <b v="0"/>
    <x v="0"/>
    <s v="Mar"/>
    <x v="3"/>
    <x v="7"/>
    <s v="60-74"/>
    <s v="16-30"/>
    <n v="1"/>
    <n v="0"/>
    <n v="1"/>
    <x v="0"/>
  </r>
  <r>
    <s v="P4641"/>
    <d v="2023-08-02T06:38:00"/>
    <s v="M"/>
    <n v="7"/>
    <s v="White"/>
    <s v="Neurology"/>
    <b v="0"/>
    <m/>
    <x v="50"/>
    <b v="0"/>
    <x v="1"/>
    <s v="Aug"/>
    <x v="0"/>
    <x v="0"/>
    <s v="0-14"/>
    <s v="31-45"/>
    <n v="0"/>
    <n v="0"/>
    <n v="0"/>
    <x v="0"/>
  </r>
  <r>
    <s v="P4642"/>
    <d v="2023-11-07T04:52:00"/>
    <s v="M"/>
    <n v="59"/>
    <s v="White"/>
    <s v="Neurology"/>
    <b v="0"/>
    <m/>
    <x v="3"/>
    <b v="0"/>
    <x v="1"/>
    <s v="Nov"/>
    <x v="6"/>
    <x v="5"/>
    <s v="45-59"/>
    <s v="31-45"/>
    <n v="0"/>
    <n v="0"/>
    <n v="0"/>
    <x v="0"/>
  </r>
  <r>
    <s v="P4643"/>
    <d v="2023-07-10T13:28:00"/>
    <s v="M"/>
    <n v="10"/>
    <s v="White"/>
    <s v="Neurology"/>
    <b v="0"/>
    <m/>
    <x v="25"/>
    <b v="0"/>
    <x v="1"/>
    <s v="Jul"/>
    <x v="4"/>
    <x v="6"/>
    <s v="0-14"/>
    <s v="46-60"/>
    <n v="0"/>
    <n v="0"/>
    <n v="0"/>
    <x v="0"/>
  </r>
  <r>
    <s v="P4644"/>
    <d v="2023-04-10T09:45:00"/>
    <s v="M"/>
    <n v="35"/>
    <s v="White"/>
    <s v="Neurology"/>
    <b v="0"/>
    <m/>
    <x v="10"/>
    <b v="0"/>
    <x v="1"/>
    <s v="Apr"/>
    <x v="4"/>
    <x v="1"/>
    <s v="30-44"/>
    <s v="31-45"/>
    <n v="0"/>
    <n v="0"/>
    <n v="0"/>
    <x v="0"/>
  </r>
  <r>
    <s v="P4645"/>
    <d v="2024-09-06T23:22:00"/>
    <s v="M"/>
    <n v="18"/>
    <s v="White"/>
    <s v="Neurology"/>
    <b v="0"/>
    <n v="3"/>
    <x v="11"/>
    <b v="0"/>
    <x v="0"/>
    <s v="Sep"/>
    <x v="5"/>
    <x v="2"/>
    <s v="15-29"/>
    <s v="46-60"/>
    <n v="0"/>
    <n v="0"/>
    <n v="0"/>
    <x v="0"/>
  </r>
  <r>
    <s v="P4646"/>
    <d v="2024-05-18T10:22:00"/>
    <s v="M"/>
    <n v="3"/>
    <s v="White"/>
    <s v="Neurology"/>
    <b v="0"/>
    <n v="4"/>
    <x v="11"/>
    <b v="0"/>
    <x v="0"/>
    <s v="May"/>
    <x v="1"/>
    <x v="1"/>
    <s v="0-14"/>
    <s v="46-60"/>
    <n v="0"/>
    <n v="0"/>
    <n v="0"/>
    <x v="0"/>
  </r>
  <r>
    <s v="P4647"/>
    <d v="2024-08-22T15:34:00"/>
    <s v="M"/>
    <n v="33"/>
    <s v="White"/>
    <s v="Neurology"/>
    <b v="0"/>
    <n v="6"/>
    <x v="35"/>
    <b v="0"/>
    <x v="0"/>
    <s v="Aug"/>
    <x v="2"/>
    <x v="3"/>
    <s v="30-44"/>
    <s v="16-30"/>
    <n v="1"/>
    <n v="0"/>
    <n v="0"/>
    <x v="0"/>
  </r>
  <r>
    <s v="P4648"/>
    <d v="2024-06-12T05:09:00"/>
    <s v="M"/>
    <n v="40"/>
    <s v="White"/>
    <s v="Neurology"/>
    <b v="0"/>
    <n v="9"/>
    <x v="0"/>
    <b v="0"/>
    <x v="0"/>
    <s v="Jun"/>
    <x v="0"/>
    <x v="5"/>
    <s v="30-44"/>
    <s v="31-45"/>
    <n v="0"/>
    <n v="0"/>
    <n v="0"/>
    <x v="0"/>
  </r>
  <r>
    <s v="P4649"/>
    <d v="2024-05-02T17:51:00"/>
    <s v="M"/>
    <n v="39"/>
    <s v="White"/>
    <s v="Neurology"/>
    <b v="0"/>
    <n v="9"/>
    <x v="38"/>
    <b v="0"/>
    <x v="0"/>
    <s v="May"/>
    <x v="2"/>
    <x v="3"/>
    <s v="30-44"/>
    <s v="0-15"/>
    <n v="1"/>
    <n v="0"/>
    <n v="1"/>
    <x v="0"/>
  </r>
  <r>
    <s v="P4650"/>
    <d v="2024-05-25T21:52:00"/>
    <s v="M"/>
    <n v="69"/>
    <s v="White"/>
    <s v="None"/>
    <b v="0"/>
    <m/>
    <x v="31"/>
    <b v="0"/>
    <x v="0"/>
    <s v="May"/>
    <x v="1"/>
    <x v="2"/>
    <s v="60-74"/>
    <s v="16-30"/>
    <n v="1"/>
    <n v="0"/>
    <n v="0"/>
    <x v="0"/>
  </r>
  <r>
    <s v="P4651"/>
    <d v="2024-06-23T04:55:00"/>
    <s v="M"/>
    <n v="15"/>
    <s v="White"/>
    <s v="None"/>
    <b v="0"/>
    <m/>
    <x v="22"/>
    <b v="0"/>
    <x v="0"/>
    <s v="Jun"/>
    <x v="3"/>
    <x v="5"/>
    <s v="15-29"/>
    <s v="31-45"/>
    <n v="0"/>
    <n v="0"/>
    <n v="0"/>
    <x v="0"/>
  </r>
  <r>
    <s v="P4652"/>
    <d v="2023-08-15T20:51:00"/>
    <s v="M"/>
    <n v="18"/>
    <s v="White"/>
    <s v="None"/>
    <b v="0"/>
    <m/>
    <x v="22"/>
    <b v="0"/>
    <x v="1"/>
    <s v="Aug"/>
    <x v="6"/>
    <x v="7"/>
    <s v="15-29"/>
    <s v="31-45"/>
    <n v="0"/>
    <n v="0"/>
    <n v="0"/>
    <x v="0"/>
  </r>
  <r>
    <s v="P4653"/>
    <d v="2024-10-22T22:47:00"/>
    <s v="M"/>
    <n v="38"/>
    <s v="White"/>
    <s v="None"/>
    <b v="0"/>
    <m/>
    <x v="17"/>
    <b v="0"/>
    <x v="0"/>
    <s v="Oct"/>
    <x v="6"/>
    <x v="2"/>
    <s v="30-44"/>
    <s v="31-45"/>
    <n v="0"/>
    <n v="0"/>
    <n v="0"/>
    <x v="0"/>
  </r>
  <r>
    <s v="P4654"/>
    <d v="2023-06-04T14:20:00"/>
    <s v="M"/>
    <n v="48"/>
    <s v="White"/>
    <s v="None"/>
    <b v="0"/>
    <m/>
    <x v="50"/>
    <b v="0"/>
    <x v="1"/>
    <s v="Jun"/>
    <x v="3"/>
    <x v="6"/>
    <s v="45-59"/>
    <s v="31-45"/>
    <n v="0"/>
    <n v="0"/>
    <n v="0"/>
    <x v="0"/>
  </r>
  <r>
    <s v="P4655"/>
    <d v="2024-04-27T16:08:00"/>
    <s v="M"/>
    <n v="20"/>
    <s v="White"/>
    <s v="None"/>
    <b v="0"/>
    <m/>
    <x v="23"/>
    <b v="0"/>
    <x v="0"/>
    <s v="Apr"/>
    <x v="1"/>
    <x v="3"/>
    <s v="15-29"/>
    <s v="46-60"/>
    <n v="0"/>
    <n v="0"/>
    <n v="0"/>
    <x v="0"/>
  </r>
  <r>
    <s v="P4656"/>
    <d v="2023-09-29T15:50:00"/>
    <s v="M"/>
    <n v="63"/>
    <s v="White"/>
    <s v="None"/>
    <b v="0"/>
    <m/>
    <x v="2"/>
    <b v="0"/>
    <x v="1"/>
    <s v="Sep"/>
    <x v="5"/>
    <x v="3"/>
    <s v="60-74"/>
    <s v="46-60"/>
    <n v="0"/>
    <n v="0"/>
    <n v="0"/>
    <x v="0"/>
  </r>
  <r>
    <s v="P4657"/>
    <d v="2023-05-23T23:16:00"/>
    <s v="M"/>
    <n v="12"/>
    <s v="White"/>
    <s v="None"/>
    <b v="0"/>
    <m/>
    <x v="14"/>
    <b v="0"/>
    <x v="1"/>
    <s v="May"/>
    <x v="6"/>
    <x v="2"/>
    <s v="0-14"/>
    <s v="46-60"/>
    <n v="0"/>
    <n v="0"/>
    <n v="0"/>
    <x v="0"/>
  </r>
  <r>
    <s v="P4658"/>
    <d v="2023-11-08T03:13:00"/>
    <s v="M"/>
    <n v="14"/>
    <s v="White"/>
    <s v="None"/>
    <b v="0"/>
    <m/>
    <x v="14"/>
    <b v="0"/>
    <x v="1"/>
    <s v="Nov"/>
    <x v="0"/>
    <x v="5"/>
    <s v="0-14"/>
    <s v="46-60"/>
    <n v="0"/>
    <n v="0"/>
    <n v="0"/>
    <x v="0"/>
  </r>
  <r>
    <s v="P4659"/>
    <d v="2023-12-17T10:54:00"/>
    <s v="M"/>
    <n v="70"/>
    <s v="White"/>
    <s v="None"/>
    <b v="0"/>
    <m/>
    <x v="21"/>
    <b v="0"/>
    <x v="1"/>
    <s v="Dec"/>
    <x v="3"/>
    <x v="1"/>
    <s v="60-74"/>
    <s v="46-60"/>
    <n v="0"/>
    <n v="0"/>
    <n v="0"/>
    <x v="0"/>
  </r>
  <r>
    <s v="P4660"/>
    <d v="2024-01-08T23:03:00"/>
    <s v="M"/>
    <n v="55"/>
    <s v="White"/>
    <s v="None"/>
    <b v="0"/>
    <m/>
    <x v="28"/>
    <b v="0"/>
    <x v="0"/>
    <s v="Jan"/>
    <x v="4"/>
    <x v="2"/>
    <s v="45-59"/>
    <s v="16-30"/>
    <n v="1"/>
    <n v="0"/>
    <n v="0"/>
    <x v="0"/>
  </r>
  <r>
    <s v="P4661"/>
    <d v="2024-05-29T15:58:00"/>
    <s v="M"/>
    <n v="16"/>
    <s v="White"/>
    <s v="None"/>
    <b v="0"/>
    <m/>
    <x v="29"/>
    <b v="0"/>
    <x v="0"/>
    <s v="May"/>
    <x v="0"/>
    <x v="3"/>
    <s v="15-29"/>
    <s v="16-30"/>
    <n v="1"/>
    <n v="0"/>
    <n v="0"/>
    <x v="0"/>
  </r>
  <r>
    <s v="P4662"/>
    <d v="2024-10-18T23:57:00"/>
    <s v="M"/>
    <n v="67"/>
    <s v="White"/>
    <s v="None"/>
    <b v="0"/>
    <m/>
    <x v="26"/>
    <b v="0"/>
    <x v="0"/>
    <s v="Oct"/>
    <x v="5"/>
    <x v="2"/>
    <s v="60-74"/>
    <s v="31-45"/>
    <n v="0"/>
    <n v="0"/>
    <n v="0"/>
    <x v="0"/>
  </r>
  <r>
    <s v="P4663"/>
    <d v="2024-10-18T10:48:00"/>
    <s v="M"/>
    <n v="4"/>
    <s v="White"/>
    <s v="None"/>
    <b v="0"/>
    <m/>
    <x v="40"/>
    <b v="0"/>
    <x v="0"/>
    <s v="Oct"/>
    <x v="5"/>
    <x v="1"/>
    <s v="0-14"/>
    <s v="31-45"/>
    <n v="0"/>
    <n v="0"/>
    <n v="0"/>
    <x v="0"/>
  </r>
  <r>
    <s v="P4664"/>
    <d v="2024-01-11T08:01:00"/>
    <s v="M"/>
    <n v="25"/>
    <s v="White"/>
    <s v="None"/>
    <b v="0"/>
    <m/>
    <x v="13"/>
    <b v="0"/>
    <x v="0"/>
    <s v="Jan"/>
    <x v="2"/>
    <x v="0"/>
    <s v="15-29"/>
    <s v="46-60"/>
    <n v="0"/>
    <n v="0"/>
    <n v="0"/>
    <x v="0"/>
  </r>
  <r>
    <s v="P4665"/>
    <d v="2023-11-09T18:36:00"/>
    <s v="M"/>
    <n v="71"/>
    <s v="White"/>
    <s v="None"/>
    <b v="0"/>
    <m/>
    <x v="25"/>
    <b v="0"/>
    <x v="1"/>
    <s v="Nov"/>
    <x v="2"/>
    <x v="7"/>
    <s v="60-74"/>
    <s v="46-60"/>
    <n v="0"/>
    <n v="0"/>
    <n v="0"/>
    <x v="0"/>
  </r>
  <r>
    <s v="P4666"/>
    <d v="2023-04-03T18:32:00"/>
    <s v="M"/>
    <n v="21"/>
    <s v="White"/>
    <s v="None"/>
    <b v="0"/>
    <m/>
    <x v="47"/>
    <b v="0"/>
    <x v="1"/>
    <s v="Apr"/>
    <x v="4"/>
    <x v="7"/>
    <s v="15-29"/>
    <s v="46-60"/>
    <n v="0"/>
    <n v="0"/>
    <n v="0"/>
    <x v="0"/>
  </r>
  <r>
    <s v="P4667"/>
    <d v="2023-11-01T09:52:00"/>
    <s v="M"/>
    <n v="25"/>
    <s v="White"/>
    <s v="None"/>
    <b v="0"/>
    <m/>
    <x v="21"/>
    <b v="0"/>
    <x v="1"/>
    <s v="Nov"/>
    <x v="0"/>
    <x v="1"/>
    <s v="15-29"/>
    <s v="46-60"/>
    <n v="0"/>
    <n v="0"/>
    <n v="0"/>
    <x v="0"/>
  </r>
  <r>
    <s v="P4668"/>
    <d v="2023-06-01T03:12:00"/>
    <s v="M"/>
    <n v="36"/>
    <s v="White"/>
    <s v="None"/>
    <b v="0"/>
    <m/>
    <x v="22"/>
    <b v="0"/>
    <x v="1"/>
    <s v="Jun"/>
    <x v="2"/>
    <x v="5"/>
    <s v="30-44"/>
    <s v="31-45"/>
    <n v="0"/>
    <n v="0"/>
    <n v="0"/>
    <x v="0"/>
  </r>
  <r>
    <s v="P4669"/>
    <d v="2024-10-20T11:56:00"/>
    <s v="M"/>
    <n v="17"/>
    <s v="White"/>
    <s v="None"/>
    <b v="0"/>
    <m/>
    <x v="23"/>
    <b v="0"/>
    <x v="0"/>
    <s v="Oct"/>
    <x v="3"/>
    <x v="1"/>
    <s v="15-29"/>
    <s v="46-60"/>
    <n v="0"/>
    <n v="0"/>
    <n v="0"/>
    <x v="0"/>
  </r>
  <r>
    <s v="P4670"/>
    <d v="2024-05-24T14:36:00"/>
    <s v="M"/>
    <n v="66"/>
    <s v="White"/>
    <s v="None"/>
    <b v="0"/>
    <m/>
    <x v="32"/>
    <b v="0"/>
    <x v="0"/>
    <s v="May"/>
    <x v="5"/>
    <x v="6"/>
    <s v="60-74"/>
    <s v="46-60"/>
    <n v="0"/>
    <n v="0"/>
    <n v="0"/>
    <x v="0"/>
  </r>
  <r>
    <s v="P4671"/>
    <d v="2024-10-07T12:18:00"/>
    <s v="M"/>
    <n v="78"/>
    <s v="White"/>
    <s v="None"/>
    <b v="0"/>
    <m/>
    <x v="27"/>
    <b v="0"/>
    <x v="0"/>
    <s v="Oct"/>
    <x v="4"/>
    <x v="6"/>
    <s v="75+"/>
    <s v="46-60"/>
    <n v="0"/>
    <n v="0"/>
    <n v="0"/>
    <x v="0"/>
  </r>
  <r>
    <s v="P4672"/>
    <d v="2024-01-14T01:04:00"/>
    <s v="M"/>
    <n v="71"/>
    <s v="White"/>
    <s v="None"/>
    <b v="0"/>
    <m/>
    <x v="49"/>
    <b v="0"/>
    <x v="0"/>
    <s v="Jan"/>
    <x v="3"/>
    <x v="4"/>
    <s v="60-74"/>
    <s v="46-60"/>
    <n v="0"/>
    <n v="0"/>
    <n v="0"/>
    <x v="0"/>
  </r>
  <r>
    <s v="P4673"/>
    <d v="2024-10-21T21:35:00"/>
    <s v="M"/>
    <n v="52"/>
    <s v="White"/>
    <s v="None"/>
    <b v="0"/>
    <m/>
    <x v="30"/>
    <b v="0"/>
    <x v="0"/>
    <s v="Oct"/>
    <x v="4"/>
    <x v="2"/>
    <s v="45-59"/>
    <s v="0-15"/>
    <n v="1"/>
    <n v="0"/>
    <n v="0"/>
    <x v="0"/>
  </r>
  <r>
    <s v="P4674"/>
    <d v="2024-04-28T23:58:00"/>
    <s v="M"/>
    <n v="74"/>
    <s v="White"/>
    <s v="None"/>
    <b v="0"/>
    <m/>
    <x v="39"/>
    <b v="0"/>
    <x v="0"/>
    <s v="Apr"/>
    <x v="3"/>
    <x v="2"/>
    <s v="60-74"/>
    <s v="0-15"/>
    <n v="1"/>
    <n v="0"/>
    <n v="0"/>
    <x v="0"/>
  </r>
  <r>
    <s v="P4675"/>
    <d v="2023-07-12T12:16:00"/>
    <s v="M"/>
    <n v="18"/>
    <s v="White"/>
    <s v="None"/>
    <b v="0"/>
    <m/>
    <x v="38"/>
    <b v="0"/>
    <x v="1"/>
    <s v="Jul"/>
    <x v="0"/>
    <x v="6"/>
    <s v="15-29"/>
    <s v="0-15"/>
    <n v="1"/>
    <n v="0"/>
    <n v="0"/>
    <x v="0"/>
  </r>
  <r>
    <s v="P4676"/>
    <d v="2023-06-10T20:14:00"/>
    <s v="M"/>
    <n v="43"/>
    <s v="White"/>
    <s v="None"/>
    <b v="0"/>
    <m/>
    <x v="24"/>
    <b v="0"/>
    <x v="1"/>
    <s v="Jun"/>
    <x v="1"/>
    <x v="7"/>
    <s v="30-44"/>
    <s v="16-30"/>
    <n v="1"/>
    <n v="0"/>
    <n v="0"/>
    <x v="0"/>
  </r>
  <r>
    <s v="P4677"/>
    <d v="2024-07-05T14:26:00"/>
    <s v="M"/>
    <n v="15"/>
    <s v="White"/>
    <s v="None"/>
    <b v="0"/>
    <m/>
    <x v="46"/>
    <b v="0"/>
    <x v="0"/>
    <s v="Jul"/>
    <x v="5"/>
    <x v="6"/>
    <s v="15-29"/>
    <s v="16-30"/>
    <n v="1"/>
    <n v="0"/>
    <n v="0"/>
    <x v="0"/>
  </r>
  <r>
    <s v="P4678"/>
    <d v="2023-07-14T11:06:00"/>
    <s v="M"/>
    <n v="54"/>
    <s v="White"/>
    <s v="None"/>
    <b v="0"/>
    <m/>
    <x v="7"/>
    <b v="0"/>
    <x v="1"/>
    <s v="Jul"/>
    <x v="5"/>
    <x v="1"/>
    <s v="45-59"/>
    <s v="16-30"/>
    <n v="1"/>
    <n v="0"/>
    <n v="0"/>
    <x v="0"/>
  </r>
  <r>
    <s v="P4679"/>
    <d v="2024-02-24T21:50:00"/>
    <s v="M"/>
    <n v="53"/>
    <s v="White"/>
    <s v="None"/>
    <b v="0"/>
    <m/>
    <x v="1"/>
    <b v="0"/>
    <x v="0"/>
    <s v="Feb"/>
    <x v="1"/>
    <x v="2"/>
    <s v="45-59"/>
    <s v="16-30"/>
    <n v="1"/>
    <n v="0"/>
    <n v="0"/>
    <x v="0"/>
  </r>
  <r>
    <s v="P4680"/>
    <d v="2023-08-12T16:56:00"/>
    <s v="M"/>
    <n v="17"/>
    <s v="White"/>
    <s v="None"/>
    <b v="0"/>
    <m/>
    <x v="29"/>
    <b v="0"/>
    <x v="1"/>
    <s v="Aug"/>
    <x v="1"/>
    <x v="3"/>
    <s v="15-29"/>
    <s v="16-30"/>
    <n v="1"/>
    <n v="0"/>
    <n v="0"/>
    <x v="0"/>
  </r>
  <r>
    <s v="P4681"/>
    <d v="2023-10-18T07:48:00"/>
    <s v="M"/>
    <n v="50"/>
    <s v="White"/>
    <s v="None"/>
    <b v="0"/>
    <m/>
    <x v="29"/>
    <b v="0"/>
    <x v="1"/>
    <s v="Oct"/>
    <x v="0"/>
    <x v="0"/>
    <s v="45-59"/>
    <s v="16-30"/>
    <n v="1"/>
    <n v="0"/>
    <n v="0"/>
    <x v="0"/>
  </r>
  <r>
    <s v="P4682"/>
    <d v="2024-04-20T23:40:00"/>
    <s v="M"/>
    <n v="14"/>
    <s v="White"/>
    <s v="None"/>
    <b v="0"/>
    <m/>
    <x v="33"/>
    <b v="0"/>
    <x v="0"/>
    <s v="Apr"/>
    <x v="1"/>
    <x v="2"/>
    <s v="0-14"/>
    <s v="31-45"/>
    <n v="0"/>
    <n v="0"/>
    <n v="0"/>
    <x v="0"/>
  </r>
  <r>
    <s v="P4683"/>
    <d v="2024-01-16T15:09:00"/>
    <s v="M"/>
    <n v="50"/>
    <s v="White"/>
    <s v="None"/>
    <b v="0"/>
    <m/>
    <x v="43"/>
    <b v="0"/>
    <x v="0"/>
    <s v="Jan"/>
    <x v="6"/>
    <x v="3"/>
    <s v="45-59"/>
    <s v="46-60"/>
    <n v="0"/>
    <n v="0"/>
    <n v="0"/>
    <x v="0"/>
  </r>
  <r>
    <s v="P4684"/>
    <d v="2024-10-28T03:12:00"/>
    <s v="M"/>
    <n v="41"/>
    <s v="White"/>
    <s v="None"/>
    <b v="0"/>
    <m/>
    <x v="16"/>
    <b v="0"/>
    <x v="0"/>
    <s v="Oct"/>
    <x v="4"/>
    <x v="5"/>
    <s v="30-44"/>
    <s v="46-60"/>
    <n v="0"/>
    <n v="0"/>
    <n v="0"/>
    <x v="0"/>
  </r>
  <r>
    <s v="P4685"/>
    <d v="2024-06-25T16:46:00"/>
    <s v="M"/>
    <n v="27"/>
    <s v="White"/>
    <s v="None"/>
    <b v="0"/>
    <m/>
    <x v="5"/>
    <b v="0"/>
    <x v="0"/>
    <s v="Jun"/>
    <x v="6"/>
    <x v="3"/>
    <s v="15-29"/>
    <s v="46-60"/>
    <n v="0"/>
    <n v="0"/>
    <n v="0"/>
    <x v="0"/>
  </r>
  <r>
    <s v="P4686"/>
    <d v="2023-12-14T17:09:00"/>
    <s v="M"/>
    <n v="50"/>
    <s v="White"/>
    <s v="None"/>
    <b v="0"/>
    <m/>
    <x v="4"/>
    <b v="0"/>
    <x v="1"/>
    <s v="Dec"/>
    <x v="2"/>
    <x v="3"/>
    <s v="45-59"/>
    <s v="0-15"/>
    <n v="1"/>
    <n v="0"/>
    <n v="0"/>
    <x v="0"/>
  </r>
  <r>
    <s v="P4687"/>
    <d v="2024-09-21T14:49:00"/>
    <s v="M"/>
    <n v="62"/>
    <s v="White"/>
    <s v="None"/>
    <b v="0"/>
    <m/>
    <x v="38"/>
    <b v="0"/>
    <x v="0"/>
    <s v="Sep"/>
    <x v="1"/>
    <x v="6"/>
    <s v="60-74"/>
    <s v="0-15"/>
    <n v="1"/>
    <n v="0"/>
    <n v="0"/>
    <x v="0"/>
  </r>
  <r>
    <s v="P4688"/>
    <d v="2024-05-03T18:27:00"/>
    <s v="M"/>
    <n v="41"/>
    <s v="White"/>
    <s v="None"/>
    <b v="0"/>
    <m/>
    <x v="20"/>
    <b v="0"/>
    <x v="0"/>
    <s v="May"/>
    <x v="5"/>
    <x v="7"/>
    <s v="30-44"/>
    <s v="16-30"/>
    <n v="1"/>
    <n v="0"/>
    <n v="0"/>
    <x v="0"/>
  </r>
  <r>
    <s v="P4689"/>
    <d v="2024-03-03T05:11:00"/>
    <s v="M"/>
    <n v="46"/>
    <s v="White"/>
    <s v="None"/>
    <b v="0"/>
    <m/>
    <x v="7"/>
    <b v="0"/>
    <x v="0"/>
    <s v="Mar"/>
    <x v="3"/>
    <x v="5"/>
    <s v="45-59"/>
    <s v="16-30"/>
    <n v="1"/>
    <n v="0"/>
    <n v="0"/>
    <x v="0"/>
  </r>
  <r>
    <s v="P4690"/>
    <d v="2024-03-15T22:11:00"/>
    <s v="M"/>
    <n v="67"/>
    <s v="White"/>
    <s v="None"/>
    <b v="0"/>
    <m/>
    <x v="7"/>
    <b v="0"/>
    <x v="0"/>
    <s v="Mar"/>
    <x v="5"/>
    <x v="2"/>
    <s v="60-74"/>
    <s v="16-30"/>
    <n v="1"/>
    <n v="0"/>
    <n v="0"/>
    <x v="0"/>
  </r>
  <r>
    <s v="P4691"/>
    <d v="2024-05-20T10:33:00"/>
    <s v="M"/>
    <n v="73"/>
    <s v="White"/>
    <s v="None"/>
    <b v="0"/>
    <m/>
    <x v="19"/>
    <b v="0"/>
    <x v="0"/>
    <s v="May"/>
    <x v="4"/>
    <x v="1"/>
    <s v="60-74"/>
    <s v="16-30"/>
    <n v="1"/>
    <n v="0"/>
    <n v="0"/>
    <x v="0"/>
  </r>
  <r>
    <s v="P4692"/>
    <d v="2024-08-25T04:36:00"/>
    <s v="M"/>
    <n v="49"/>
    <s v="White"/>
    <s v="None"/>
    <b v="0"/>
    <m/>
    <x v="26"/>
    <b v="0"/>
    <x v="0"/>
    <s v="Aug"/>
    <x v="3"/>
    <x v="5"/>
    <s v="45-59"/>
    <s v="31-45"/>
    <n v="0"/>
    <n v="0"/>
    <n v="0"/>
    <x v="0"/>
  </r>
  <r>
    <s v="P4693"/>
    <d v="2024-01-06T08:24:00"/>
    <s v="M"/>
    <n v="68"/>
    <s v="White"/>
    <s v="None"/>
    <b v="0"/>
    <m/>
    <x v="33"/>
    <b v="0"/>
    <x v="0"/>
    <s v="Jan"/>
    <x v="1"/>
    <x v="0"/>
    <s v="60-74"/>
    <s v="31-45"/>
    <n v="0"/>
    <n v="0"/>
    <n v="0"/>
    <x v="0"/>
  </r>
  <r>
    <s v="P4694"/>
    <d v="2024-09-06T11:19:00"/>
    <s v="M"/>
    <n v="11"/>
    <s v="White"/>
    <s v="None"/>
    <b v="0"/>
    <m/>
    <x v="6"/>
    <b v="0"/>
    <x v="0"/>
    <s v="Sep"/>
    <x v="5"/>
    <x v="1"/>
    <s v="0-14"/>
    <s v="31-45"/>
    <n v="0"/>
    <n v="0"/>
    <n v="0"/>
    <x v="0"/>
  </r>
  <r>
    <s v="P4695"/>
    <d v="2023-04-28T19:34:00"/>
    <s v="M"/>
    <n v="21"/>
    <s v="White"/>
    <s v="None"/>
    <b v="0"/>
    <m/>
    <x v="13"/>
    <b v="0"/>
    <x v="1"/>
    <s v="Apr"/>
    <x v="5"/>
    <x v="7"/>
    <s v="15-29"/>
    <s v="46-60"/>
    <n v="0"/>
    <n v="0"/>
    <n v="0"/>
    <x v="0"/>
  </r>
  <r>
    <s v="P4696"/>
    <d v="2023-06-28T15:39:00"/>
    <s v="M"/>
    <n v="43"/>
    <s v="White"/>
    <s v="None"/>
    <b v="0"/>
    <m/>
    <x v="20"/>
    <b v="0"/>
    <x v="1"/>
    <s v="Jun"/>
    <x v="0"/>
    <x v="3"/>
    <s v="30-44"/>
    <s v="16-30"/>
    <n v="1"/>
    <n v="0"/>
    <n v="0"/>
    <x v="0"/>
  </r>
  <r>
    <s v="P4697"/>
    <d v="2023-07-05T20:02:00"/>
    <s v="M"/>
    <n v="24"/>
    <s v="White"/>
    <s v="None"/>
    <b v="0"/>
    <m/>
    <x v="24"/>
    <b v="0"/>
    <x v="1"/>
    <s v="Jul"/>
    <x v="0"/>
    <x v="7"/>
    <s v="15-29"/>
    <s v="16-30"/>
    <n v="1"/>
    <n v="0"/>
    <n v="0"/>
    <x v="0"/>
  </r>
  <r>
    <s v="P4698"/>
    <d v="2024-04-21T00:16:00"/>
    <s v="M"/>
    <n v="39"/>
    <s v="White"/>
    <s v="None"/>
    <b v="0"/>
    <m/>
    <x v="29"/>
    <b v="0"/>
    <x v="0"/>
    <s v="Apr"/>
    <x v="3"/>
    <x v="4"/>
    <s v="30-44"/>
    <s v="16-30"/>
    <n v="1"/>
    <n v="0"/>
    <n v="0"/>
    <x v="0"/>
  </r>
  <r>
    <s v="P4699"/>
    <d v="2023-07-01T07:29:00"/>
    <s v="M"/>
    <n v="73"/>
    <s v="White"/>
    <s v="None"/>
    <b v="0"/>
    <m/>
    <x v="10"/>
    <b v="0"/>
    <x v="1"/>
    <s v="Jul"/>
    <x v="1"/>
    <x v="0"/>
    <s v="60-74"/>
    <s v="31-45"/>
    <n v="0"/>
    <n v="0"/>
    <n v="0"/>
    <x v="0"/>
  </r>
  <r>
    <s v="P4700"/>
    <d v="2023-04-17T21:53:00"/>
    <s v="M"/>
    <n v="69"/>
    <s v="White"/>
    <s v="None"/>
    <b v="0"/>
    <m/>
    <x v="44"/>
    <b v="0"/>
    <x v="1"/>
    <s v="Apr"/>
    <x v="4"/>
    <x v="2"/>
    <s v="60-74"/>
    <s v="31-45"/>
    <n v="0"/>
    <n v="0"/>
    <n v="0"/>
    <x v="0"/>
  </r>
  <r>
    <s v="P4701"/>
    <d v="2023-05-01T00:29:00"/>
    <s v="M"/>
    <n v="30"/>
    <s v="White"/>
    <s v="None"/>
    <b v="0"/>
    <m/>
    <x v="22"/>
    <b v="0"/>
    <x v="1"/>
    <s v="May"/>
    <x v="4"/>
    <x v="4"/>
    <s v="30-44"/>
    <s v="31-45"/>
    <n v="0"/>
    <n v="0"/>
    <n v="0"/>
    <x v="0"/>
  </r>
  <r>
    <s v="P4702"/>
    <d v="2023-08-05T07:28:00"/>
    <s v="M"/>
    <n v="76"/>
    <s v="White"/>
    <s v="None"/>
    <b v="0"/>
    <m/>
    <x v="0"/>
    <b v="0"/>
    <x v="1"/>
    <s v="Aug"/>
    <x v="1"/>
    <x v="0"/>
    <s v="75+"/>
    <s v="31-45"/>
    <n v="0"/>
    <n v="0"/>
    <n v="0"/>
    <x v="0"/>
  </r>
  <r>
    <s v="P4703"/>
    <d v="2024-05-20T03:10:00"/>
    <s v="M"/>
    <n v="54"/>
    <s v="White"/>
    <s v="None"/>
    <b v="0"/>
    <m/>
    <x v="17"/>
    <b v="0"/>
    <x v="0"/>
    <s v="May"/>
    <x v="4"/>
    <x v="5"/>
    <s v="45-59"/>
    <s v="31-45"/>
    <n v="0"/>
    <n v="0"/>
    <n v="0"/>
    <x v="0"/>
  </r>
  <r>
    <s v="P4704"/>
    <d v="2023-06-08T03:02:00"/>
    <s v="M"/>
    <n v="25"/>
    <s v="White"/>
    <s v="None"/>
    <b v="0"/>
    <m/>
    <x v="12"/>
    <b v="0"/>
    <x v="1"/>
    <s v="Jun"/>
    <x v="2"/>
    <x v="5"/>
    <s v="15-29"/>
    <s v="31-45"/>
    <n v="0"/>
    <n v="0"/>
    <n v="0"/>
    <x v="0"/>
  </r>
  <r>
    <s v="P4705"/>
    <d v="2024-08-01T16:25:00"/>
    <s v="M"/>
    <n v="72"/>
    <s v="White"/>
    <s v="None"/>
    <b v="0"/>
    <m/>
    <x v="23"/>
    <b v="0"/>
    <x v="0"/>
    <s v="Aug"/>
    <x v="2"/>
    <x v="3"/>
    <s v="60-74"/>
    <s v="46-60"/>
    <n v="0"/>
    <n v="0"/>
    <n v="0"/>
    <x v="0"/>
  </r>
  <r>
    <s v="P4706"/>
    <d v="2024-08-01T16:27:00"/>
    <s v="M"/>
    <n v="56"/>
    <s v="White"/>
    <s v="None"/>
    <b v="0"/>
    <m/>
    <x v="43"/>
    <b v="0"/>
    <x v="0"/>
    <s v="Aug"/>
    <x v="2"/>
    <x v="3"/>
    <s v="45-59"/>
    <s v="46-60"/>
    <n v="0"/>
    <n v="0"/>
    <n v="0"/>
    <x v="0"/>
  </r>
  <r>
    <s v="P4707"/>
    <d v="2024-09-02T14:57:00"/>
    <s v="M"/>
    <n v="36"/>
    <s v="White"/>
    <s v="None"/>
    <b v="0"/>
    <m/>
    <x v="16"/>
    <b v="0"/>
    <x v="0"/>
    <s v="Sep"/>
    <x v="4"/>
    <x v="6"/>
    <s v="30-44"/>
    <s v="46-60"/>
    <n v="0"/>
    <n v="0"/>
    <n v="0"/>
    <x v="0"/>
  </r>
  <r>
    <s v="P4708"/>
    <d v="2023-11-07T05:28:00"/>
    <s v="M"/>
    <n v="38"/>
    <s v="White"/>
    <s v="None"/>
    <b v="0"/>
    <m/>
    <x v="16"/>
    <b v="0"/>
    <x v="1"/>
    <s v="Nov"/>
    <x v="6"/>
    <x v="5"/>
    <s v="30-44"/>
    <s v="46-60"/>
    <n v="0"/>
    <n v="0"/>
    <n v="0"/>
    <x v="0"/>
  </r>
  <r>
    <s v="P4709"/>
    <d v="2024-06-13T18:16:00"/>
    <s v="M"/>
    <n v="77"/>
    <s v="White"/>
    <s v="None"/>
    <b v="0"/>
    <m/>
    <x v="16"/>
    <b v="0"/>
    <x v="0"/>
    <s v="Jun"/>
    <x v="2"/>
    <x v="7"/>
    <s v="75+"/>
    <s v="46-60"/>
    <n v="0"/>
    <n v="0"/>
    <n v="0"/>
    <x v="0"/>
  </r>
  <r>
    <s v="P4710"/>
    <d v="2024-02-23T16:29:00"/>
    <s v="M"/>
    <n v="10"/>
    <s v="White"/>
    <s v="None"/>
    <b v="0"/>
    <m/>
    <x v="2"/>
    <b v="0"/>
    <x v="0"/>
    <s v="Feb"/>
    <x v="5"/>
    <x v="3"/>
    <s v="0-14"/>
    <s v="46-60"/>
    <n v="0"/>
    <n v="0"/>
    <n v="0"/>
    <x v="0"/>
  </r>
  <r>
    <s v="P4711"/>
    <d v="2023-09-28T13:02:00"/>
    <s v="M"/>
    <n v="27"/>
    <s v="White"/>
    <s v="None"/>
    <b v="0"/>
    <m/>
    <x v="2"/>
    <b v="0"/>
    <x v="1"/>
    <s v="Sep"/>
    <x v="2"/>
    <x v="6"/>
    <s v="15-29"/>
    <s v="46-60"/>
    <n v="0"/>
    <n v="0"/>
    <n v="0"/>
    <x v="0"/>
  </r>
  <r>
    <s v="P4712"/>
    <d v="2024-07-19T06:36:00"/>
    <s v="M"/>
    <n v="29"/>
    <s v="White"/>
    <s v="None"/>
    <b v="0"/>
    <m/>
    <x v="27"/>
    <b v="0"/>
    <x v="0"/>
    <s v="Jul"/>
    <x v="5"/>
    <x v="0"/>
    <s v="15-29"/>
    <s v="46-60"/>
    <n v="0"/>
    <n v="0"/>
    <n v="0"/>
    <x v="0"/>
  </r>
  <r>
    <s v="P4713"/>
    <d v="2023-12-31T21:01:00"/>
    <s v="M"/>
    <n v="69"/>
    <s v="White"/>
    <s v="None"/>
    <b v="0"/>
    <m/>
    <x v="42"/>
    <b v="0"/>
    <x v="1"/>
    <s v="Dec"/>
    <x v="3"/>
    <x v="2"/>
    <s v="60-74"/>
    <s v="0-15"/>
    <n v="1"/>
    <n v="0"/>
    <n v="0"/>
    <x v="0"/>
  </r>
  <r>
    <s v="P4714"/>
    <d v="2023-10-16T17:57:00"/>
    <s v="M"/>
    <n v="79"/>
    <s v="White"/>
    <s v="None"/>
    <b v="0"/>
    <m/>
    <x v="46"/>
    <b v="0"/>
    <x v="1"/>
    <s v="Oct"/>
    <x v="4"/>
    <x v="3"/>
    <s v="75+"/>
    <s v="16-30"/>
    <n v="1"/>
    <n v="0"/>
    <n v="0"/>
    <x v="0"/>
  </r>
  <r>
    <s v="P4715"/>
    <d v="2024-04-18T04:42:00"/>
    <s v="M"/>
    <n v="63"/>
    <s v="White"/>
    <s v="None"/>
    <b v="0"/>
    <m/>
    <x v="18"/>
    <b v="0"/>
    <x v="0"/>
    <s v="Apr"/>
    <x v="2"/>
    <x v="5"/>
    <s v="60-74"/>
    <s v="16-30"/>
    <n v="1"/>
    <n v="0"/>
    <n v="0"/>
    <x v="0"/>
  </r>
  <r>
    <s v="P4716"/>
    <d v="2023-12-15T14:28:00"/>
    <s v="M"/>
    <n v="71"/>
    <s v="White"/>
    <s v="None"/>
    <b v="0"/>
    <m/>
    <x v="17"/>
    <b v="0"/>
    <x v="1"/>
    <s v="Dec"/>
    <x v="5"/>
    <x v="6"/>
    <s v="60-74"/>
    <s v="31-45"/>
    <n v="0"/>
    <n v="0"/>
    <n v="0"/>
    <x v="0"/>
  </r>
  <r>
    <s v="P4717"/>
    <d v="2024-10-20T02:47:00"/>
    <s v="M"/>
    <n v="26"/>
    <s v="White"/>
    <s v="None"/>
    <b v="0"/>
    <m/>
    <x v="43"/>
    <b v="0"/>
    <x v="0"/>
    <s v="Oct"/>
    <x v="3"/>
    <x v="4"/>
    <s v="15-29"/>
    <s v="46-60"/>
    <n v="0"/>
    <n v="0"/>
    <n v="0"/>
    <x v="0"/>
  </r>
  <r>
    <s v="P4718"/>
    <d v="2023-04-12T21:45:00"/>
    <s v="M"/>
    <n v="73"/>
    <s v="White"/>
    <s v="None"/>
    <b v="0"/>
    <m/>
    <x v="43"/>
    <b v="0"/>
    <x v="1"/>
    <s v="Apr"/>
    <x v="0"/>
    <x v="2"/>
    <s v="60-74"/>
    <s v="46-60"/>
    <n v="0"/>
    <n v="0"/>
    <n v="0"/>
    <x v="0"/>
  </r>
  <r>
    <s v="P4719"/>
    <d v="2024-04-23T20:42:00"/>
    <s v="M"/>
    <n v="58"/>
    <s v="White"/>
    <s v="None"/>
    <b v="0"/>
    <m/>
    <x v="13"/>
    <b v="0"/>
    <x v="0"/>
    <s v="Apr"/>
    <x v="6"/>
    <x v="7"/>
    <s v="45-59"/>
    <s v="46-60"/>
    <n v="0"/>
    <n v="0"/>
    <n v="0"/>
    <x v="0"/>
  </r>
  <r>
    <s v="P4720"/>
    <d v="2024-06-13T04:34:00"/>
    <s v="M"/>
    <n v="55"/>
    <s v="White"/>
    <s v="None"/>
    <b v="0"/>
    <m/>
    <x v="9"/>
    <b v="0"/>
    <x v="0"/>
    <s v="Jun"/>
    <x v="2"/>
    <x v="5"/>
    <s v="45-59"/>
    <s v="46-60"/>
    <n v="0"/>
    <n v="0"/>
    <n v="0"/>
    <x v="0"/>
  </r>
  <r>
    <s v="P4721"/>
    <d v="2023-09-14T11:31:00"/>
    <s v="M"/>
    <n v="59"/>
    <s v="White"/>
    <s v="None"/>
    <b v="0"/>
    <m/>
    <x v="14"/>
    <b v="0"/>
    <x v="1"/>
    <s v="Sep"/>
    <x v="2"/>
    <x v="1"/>
    <s v="45-59"/>
    <s v="46-60"/>
    <n v="0"/>
    <n v="0"/>
    <n v="0"/>
    <x v="0"/>
  </r>
  <r>
    <s v="P4722"/>
    <d v="2024-04-18T06:58:00"/>
    <s v="M"/>
    <n v="64"/>
    <s v="White"/>
    <s v="None"/>
    <b v="0"/>
    <m/>
    <x v="5"/>
    <b v="0"/>
    <x v="0"/>
    <s v="Apr"/>
    <x v="2"/>
    <x v="0"/>
    <s v="60-74"/>
    <s v="46-60"/>
    <n v="0"/>
    <n v="0"/>
    <n v="0"/>
    <x v="0"/>
  </r>
  <r>
    <s v="P4723"/>
    <d v="2023-07-27T13:30:00"/>
    <s v="M"/>
    <n v="68"/>
    <s v="White"/>
    <s v="None"/>
    <b v="0"/>
    <m/>
    <x v="5"/>
    <b v="0"/>
    <x v="1"/>
    <s v="Jul"/>
    <x v="2"/>
    <x v="6"/>
    <s v="60-74"/>
    <s v="46-60"/>
    <n v="0"/>
    <n v="0"/>
    <n v="0"/>
    <x v="0"/>
  </r>
  <r>
    <s v="P4724"/>
    <d v="2023-10-22T21:20:00"/>
    <s v="M"/>
    <n v="74"/>
    <s v="White"/>
    <s v="None"/>
    <b v="0"/>
    <m/>
    <x v="5"/>
    <b v="0"/>
    <x v="1"/>
    <s v="Oct"/>
    <x v="3"/>
    <x v="2"/>
    <s v="60-74"/>
    <s v="46-60"/>
    <n v="0"/>
    <n v="0"/>
    <n v="0"/>
    <x v="0"/>
  </r>
  <r>
    <s v="P4725"/>
    <d v="2023-05-28T12:37:00"/>
    <s v="M"/>
    <n v="15"/>
    <s v="White"/>
    <s v="None"/>
    <b v="0"/>
    <m/>
    <x v="42"/>
    <b v="0"/>
    <x v="1"/>
    <s v="May"/>
    <x v="3"/>
    <x v="6"/>
    <s v="15-29"/>
    <s v="0-15"/>
    <n v="1"/>
    <n v="0"/>
    <n v="0"/>
    <x v="0"/>
  </r>
  <r>
    <s v="P4726"/>
    <d v="2023-08-28T19:33:00"/>
    <s v="M"/>
    <n v="75"/>
    <s v="White"/>
    <s v="None"/>
    <b v="0"/>
    <m/>
    <x v="42"/>
    <b v="0"/>
    <x v="1"/>
    <s v="Aug"/>
    <x v="4"/>
    <x v="7"/>
    <s v="75+"/>
    <s v="0-15"/>
    <n v="1"/>
    <n v="0"/>
    <n v="0"/>
    <x v="0"/>
  </r>
  <r>
    <s v="P4727"/>
    <d v="2023-08-12T00:09:00"/>
    <s v="M"/>
    <n v="68"/>
    <s v="White"/>
    <s v="None"/>
    <b v="0"/>
    <m/>
    <x v="35"/>
    <b v="0"/>
    <x v="1"/>
    <s v="Aug"/>
    <x v="1"/>
    <x v="4"/>
    <s v="60-74"/>
    <s v="16-30"/>
    <n v="1"/>
    <n v="0"/>
    <n v="0"/>
    <x v="0"/>
  </r>
  <r>
    <s v="P4728"/>
    <d v="2024-10-20T09:51:00"/>
    <s v="M"/>
    <n v="53"/>
    <s v="White"/>
    <s v="None"/>
    <b v="0"/>
    <m/>
    <x v="46"/>
    <b v="0"/>
    <x v="0"/>
    <s v="Oct"/>
    <x v="3"/>
    <x v="1"/>
    <s v="45-59"/>
    <s v="16-30"/>
    <n v="1"/>
    <n v="0"/>
    <n v="0"/>
    <x v="0"/>
  </r>
  <r>
    <s v="P4729"/>
    <d v="2024-05-20T06:02:00"/>
    <s v="M"/>
    <n v="45"/>
    <s v="White"/>
    <s v="None"/>
    <b v="0"/>
    <m/>
    <x v="3"/>
    <b v="0"/>
    <x v="0"/>
    <s v="May"/>
    <x v="4"/>
    <x v="0"/>
    <s v="45-59"/>
    <s v="31-45"/>
    <n v="0"/>
    <n v="0"/>
    <n v="0"/>
    <x v="0"/>
  </r>
  <r>
    <s v="P4730"/>
    <d v="2023-05-22T09:04:00"/>
    <s v="M"/>
    <n v="31"/>
    <s v="White"/>
    <s v="None"/>
    <b v="0"/>
    <m/>
    <x v="8"/>
    <b v="0"/>
    <x v="1"/>
    <s v="May"/>
    <x v="4"/>
    <x v="1"/>
    <s v="30-44"/>
    <s v="31-45"/>
    <n v="0"/>
    <n v="0"/>
    <n v="0"/>
    <x v="0"/>
  </r>
  <r>
    <s v="P4731"/>
    <d v="2024-04-04T17:23:00"/>
    <s v="M"/>
    <n v="56"/>
    <s v="White"/>
    <s v="None"/>
    <b v="0"/>
    <m/>
    <x v="23"/>
    <b v="0"/>
    <x v="0"/>
    <s v="Apr"/>
    <x v="2"/>
    <x v="3"/>
    <s v="45-59"/>
    <s v="46-60"/>
    <n v="0"/>
    <n v="0"/>
    <n v="0"/>
    <x v="0"/>
  </r>
  <r>
    <s v="P4732"/>
    <d v="2024-10-30T23:44:00"/>
    <s v="M"/>
    <n v="73"/>
    <s v="White"/>
    <s v="None"/>
    <b v="0"/>
    <m/>
    <x v="9"/>
    <b v="0"/>
    <x v="0"/>
    <s v="Oct"/>
    <x v="0"/>
    <x v="2"/>
    <s v="60-74"/>
    <s v="46-60"/>
    <n v="0"/>
    <n v="0"/>
    <n v="0"/>
    <x v="0"/>
  </r>
  <r>
    <s v="P4733"/>
    <d v="2024-03-02T07:45:00"/>
    <s v="M"/>
    <n v="56"/>
    <s v="White"/>
    <s v="None"/>
    <b v="0"/>
    <m/>
    <x v="2"/>
    <b v="0"/>
    <x v="0"/>
    <s v="Mar"/>
    <x v="1"/>
    <x v="0"/>
    <s v="45-59"/>
    <s v="46-60"/>
    <n v="0"/>
    <n v="0"/>
    <n v="0"/>
    <x v="0"/>
  </r>
  <r>
    <s v="P4734"/>
    <d v="2024-03-25T15:25:00"/>
    <s v="M"/>
    <n v="17"/>
    <s v="White"/>
    <s v="None"/>
    <b v="0"/>
    <m/>
    <x v="14"/>
    <b v="0"/>
    <x v="0"/>
    <s v="Mar"/>
    <x v="4"/>
    <x v="3"/>
    <s v="15-29"/>
    <s v="46-60"/>
    <n v="0"/>
    <n v="0"/>
    <n v="0"/>
    <x v="0"/>
  </r>
  <r>
    <s v="P4735"/>
    <d v="2023-11-07T05:34:00"/>
    <s v="M"/>
    <n v="27"/>
    <s v="White"/>
    <s v="None"/>
    <b v="0"/>
    <m/>
    <x v="34"/>
    <b v="0"/>
    <x v="1"/>
    <s v="Nov"/>
    <x v="6"/>
    <x v="5"/>
    <s v="15-29"/>
    <s v="0-15"/>
    <n v="1"/>
    <n v="0"/>
    <n v="0"/>
    <x v="0"/>
  </r>
  <r>
    <s v="P4736"/>
    <d v="2023-05-01T12:20:00"/>
    <s v="M"/>
    <n v="61"/>
    <s v="White"/>
    <s v="None"/>
    <b v="0"/>
    <m/>
    <x v="39"/>
    <b v="0"/>
    <x v="1"/>
    <s v="May"/>
    <x v="4"/>
    <x v="6"/>
    <s v="60-74"/>
    <s v="0-15"/>
    <n v="1"/>
    <n v="0"/>
    <n v="0"/>
    <x v="0"/>
  </r>
  <r>
    <s v="P4737"/>
    <d v="2023-12-26T13:27:00"/>
    <s v="M"/>
    <n v="22"/>
    <s v="White"/>
    <s v="None"/>
    <b v="0"/>
    <m/>
    <x v="20"/>
    <b v="0"/>
    <x v="1"/>
    <s v="Dec"/>
    <x v="6"/>
    <x v="6"/>
    <s v="15-29"/>
    <s v="16-30"/>
    <n v="1"/>
    <n v="0"/>
    <n v="0"/>
    <x v="0"/>
  </r>
  <r>
    <s v="P4738"/>
    <d v="2024-08-17T11:24:00"/>
    <s v="M"/>
    <n v="47"/>
    <s v="White"/>
    <s v="None"/>
    <b v="0"/>
    <m/>
    <x v="7"/>
    <b v="0"/>
    <x v="0"/>
    <s v="Aug"/>
    <x v="1"/>
    <x v="1"/>
    <s v="45-59"/>
    <s v="16-30"/>
    <n v="1"/>
    <n v="0"/>
    <n v="0"/>
    <x v="0"/>
  </r>
  <r>
    <s v="P4739"/>
    <d v="2023-05-31T00:27:00"/>
    <s v="M"/>
    <n v="10"/>
    <s v="White"/>
    <s v="None"/>
    <b v="0"/>
    <m/>
    <x v="48"/>
    <b v="0"/>
    <x v="1"/>
    <s v="May"/>
    <x v="0"/>
    <x v="4"/>
    <s v="0-14"/>
    <s v="16-30"/>
    <n v="1"/>
    <n v="0"/>
    <n v="0"/>
    <x v="0"/>
  </r>
  <r>
    <s v="P4740"/>
    <d v="2023-08-02T20:33:00"/>
    <s v="M"/>
    <n v="11"/>
    <s v="White"/>
    <s v="None"/>
    <b v="0"/>
    <m/>
    <x v="37"/>
    <b v="0"/>
    <x v="1"/>
    <s v="Aug"/>
    <x v="0"/>
    <x v="7"/>
    <s v="0-14"/>
    <s v="31-45"/>
    <n v="0"/>
    <n v="0"/>
    <n v="0"/>
    <x v="0"/>
  </r>
  <r>
    <s v="P4741"/>
    <d v="2023-12-01T18:22:00"/>
    <s v="M"/>
    <n v="25"/>
    <s v="White"/>
    <s v="None"/>
    <b v="0"/>
    <m/>
    <x v="37"/>
    <b v="0"/>
    <x v="1"/>
    <s v="Dec"/>
    <x v="5"/>
    <x v="7"/>
    <s v="15-29"/>
    <s v="31-45"/>
    <n v="0"/>
    <n v="0"/>
    <n v="0"/>
    <x v="0"/>
  </r>
  <r>
    <s v="P4742"/>
    <d v="2024-06-21T15:04:00"/>
    <s v="M"/>
    <n v="73"/>
    <s v="White"/>
    <s v="None"/>
    <b v="0"/>
    <m/>
    <x v="37"/>
    <b v="0"/>
    <x v="0"/>
    <s v="Jun"/>
    <x v="5"/>
    <x v="3"/>
    <s v="60-74"/>
    <s v="31-45"/>
    <n v="0"/>
    <n v="0"/>
    <n v="0"/>
    <x v="0"/>
  </r>
  <r>
    <s v="P4743"/>
    <d v="2024-07-01T08:15:00"/>
    <s v="M"/>
    <n v="9"/>
    <s v="White"/>
    <s v="None"/>
    <b v="0"/>
    <m/>
    <x v="10"/>
    <b v="0"/>
    <x v="0"/>
    <s v="Jul"/>
    <x v="4"/>
    <x v="0"/>
    <s v="0-14"/>
    <s v="31-45"/>
    <n v="0"/>
    <n v="0"/>
    <n v="0"/>
    <x v="0"/>
  </r>
  <r>
    <s v="P4744"/>
    <d v="2024-04-22T03:17:00"/>
    <s v="M"/>
    <n v="72"/>
    <s v="White"/>
    <s v="None"/>
    <b v="0"/>
    <m/>
    <x v="10"/>
    <b v="0"/>
    <x v="0"/>
    <s v="Apr"/>
    <x v="4"/>
    <x v="5"/>
    <s v="60-74"/>
    <s v="31-45"/>
    <n v="0"/>
    <n v="0"/>
    <n v="0"/>
    <x v="0"/>
  </r>
  <r>
    <s v="P4745"/>
    <d v="2024-06-08T15:29:00"/>
    <s v="M"/>
    <n v="9"/>
    <s v="White"/>
    <s v="None"/>
    <b v="0"/>
    <m/>
    <x v="44"/>
    <b v="0"/>
    <x v="0"/>
    <s v="Jun"/>
    <x v="1"/>
    <x v="3"/>
    <s v="0-14"/>
    <s v="31-45"/>
    <n v="0"/>
    <n v="0"/>
    <n v="0"/>
    <x v="0"/>
  </r>
  <r>
    <s v="P4746"/>
    <d v="2024-06-15T20:04:00"/>
    <s v="M"/>
    <n v="49"/>
    <s v="White"/>
    <s v="None"/>
    <b v="0"/>
    <m/>
    <x v="13"/>
    <b v="0"/>
    <x v="0"/>
    <s v="Jun"/>
    <x v="1"/>
    <x v="7"/>
    <s v="45-59"/>
    <s v="46-60"/>
    <n v="0"/>
    <n v="0"/>
    <n v="0"/>
    <x v="0"/>
  </r>
  <r>
    <s v="P4747"/>
    <d v="2023-10-18T22:34:00"/>
    <s v="M"/>
    <n v="21"/>
    <s v="White"/>
    <s v="None"/>
    <b v="0"/>
    <m/>
    <x v="11"/>
    <b v="0"/>
    <x v="1"/>
    <s v="Oct"/>
    <x v="0"/>
    <x v="2"/>
    <s v="15-29"/>
    <s v="46-60"/>
    <n v="0"/>
    <n v="0"/>
    <n v="0"/>
    <x v="0"/>
  </r>
  <r>
    <s v="P4748"/>
    <d v="2024-01-16T06:44:00"/>
    <s v="M"/>
    <n v="7"/>
    <s v="White"/>
    <s v="None"/>
    <b v="0"/>
    <m/>
    <x v="4"/>
    <b v="0"/>
    <x v="0"/>
    <s v="Jan"/>
    <x v="6"/>
    <x v="0"/>
    <s v="0-14"/>
    <s v="0-15"/>
    <n v="1"/>
    <n v="0"/>
    <n v="0"/>
    <x v="0"/>
  </r>
  <r>
    <s v="P4749"/>
    <d v="2024-01-09T08:24:00"/>
    <s v="M"/>
    <n v="48"/>
    <s v="White"/>
    <s v="None"/>
    <b v="0"/>
    <m/>
    <x v="42"/>
    <b v="0"/>
    <x v="0"/>
    <s v="Jan"/>
    <x v="6"/>
    <x v="0"/>
    <s v="45-59"/>
    <s v="0-15"/>
    <n v="1"/>
    <n v="0"/>
    <n v="0"/>
    <x v="0"/>
  </r>
  <r>
    <s v="P4750"/>
    <d v="2024-07-29T12:09:00"/>
    <s v="M"/>
    <n v="21"/>
    <s v="White"/>
    <s v="None"/>
    <b v="0"/>
    <m/>
    <x v="34"/>
    <b v="0"/>
    <x v="0"/>
    <s v="Jul"/>
    <x v="4"/>
    <x v="6"/>
    <s v="15-29"/>
    <s v="0-15"/>
    <n v="1"/>
    <n v="0"/>
    <n v="0"/>
    <x v="0"/>
  </r>
  <r>
    <s v="P4751"/>
    <d v="2023-12-06T23:25:00"/>
    <s v="M"/>
    <n v="3"/>
    <s v="White"/>
    <s v="None"/>
    <b v="0"/>
    <m/>
    <x v="39"/>
    <b v="0"/>
    <x v="1"/>
    <s v="Dec"/>
    <x v="0"/>
    <x v="2"/>
    <s v="0-14"/>
    <s v="0-15"/>
    <n v="1"/>
    <n v="0"/>
    <n v="0"/>
    <x v="0"/>
  </r>
  <r>
    <s v="P4752"/>
    <d v="2023-07-24T15:47:00"/>
    <s v="M"/>
    <n v="73"/>
    <s v="White"/>
    <s v="None"/>
    <b v="0"/>
    <m/>
    <x v="15"/>
    <b v="0"/>
    <x v="1"/>
    <s v="Jul"/>
    <x v="4"/>
    <x v="3"/>
    <s v="60-74"/>
    <s v="31-45"/>
    <n v="0"/>
    <n v="0"/>
    <n v="0"/>
    <x v="0"/>
  </r>
  <r>
    <s v="P4753"/>
    <d v="2023-07-01T12:16:00"/>
    <s v="M"/>
    <n v="25"/>
    <s v="White"/>
    <s v="None"/>
    <b v="0"/>
    <m/>
    <x v="40"/>
    <b v="0"/>
    <x v="1"/>
    <s v="Jul"/>
    <x v="1"/>
    <x v="6"/>
    <s v="15-29"/>
    <s v="31-45"/>
    <n v="0"/>
    <n v="0"/>
    <n v="0"/>
    <x v="0"/>
  </r>
  <r>
    <s v="P4754"/>
    <d v="2024-02-25T10:55:00"/>
    <s v="M"/>
    <n v="31"/>
    <s v="White"/>
    <s v="None"/>
    <b v="0"/>
    <m/>
    <x v="40"/>
    <b v="0"/>
    <x v="0"/>
    <s v="Feb"/>
    <x v="3"/>
    <x v="1"/>
    <s v="30-44"/>
    <s v="31-45"/>
    <n v="0"/>
    <n v="0"/>
    <n v="0"/>
    <x v="0"/>
  </r>
  <r>
    <s v="P4755"/>
    <d v="2024-01-31T02:25:00"/>
    <s v="M"/>
    <n v="48"/>
    <s v="White"/>
    <s v="None"/>
    <b v="0"/>
    <m/>
    <x v="43"/>
    <b v="0"/>
    <x v="0"/>
    <s v="Jan"/>
    <x v="0"/>
    <x v="4"/>
    <s v="45-59"/>
    <s v="46-60"/>
    <n v="0"/>
    <n v="0"/>
    <n v="0"/>
    <x v="0"/>
  </r>
  <r>
    <s v="P4756"/>
    <d v="2023-12-20T04:47:00"/>
    <s v="M"/>
    <n v="14"/>
    <s v="White"/>
    <s v="None"/>
    <b v="0"/>
    <m/>
    <x v="36"/>
    <b v="0"/>
    <x v="1"/>
    <s v="Dec"/>
    <x v="0"/>
    <x v="5"/>
    <s v="0-14"/>
    <s v="16-30"/>
    <n v="1"/>
    <n v="0"/>
    <n v="0"/>
    <x v="0"/>
  </r>
  <r>
    <s v="P4757"/>
    <d v="2024-03-31T20:13:00"/>
    <s v="M"/>
    <n v="31"/>
    <s v="White"/>
    <s v="None"/>
    <b v="0"/>
    <m/>
    <x v="15"/>
    <b v="0"/>
    <x v="0"/>
    <s v="Mar"/>
    <x v="3"/>
    <x v="7"/>
    <s v="30-44"/>
    <s v="31-45"/>
    <n v="0"/>
    <n v="0"/>
    <n v="0"/>
    <x v="0"/>
  </r>
  <r>
    <s v="P4758"/>
    <d v="2024-01-23T03:16:00"/>
    <s v="M"/>
    <n v="75"/>
    <s v="White"/>
    <s v="None"/>
    <b v="0"/>
    <m/>
    <x v="44"/>
    <b v="0"/>
    <x v="0"/>
    <s v="Jan"/>
    <x v="6"/>
    <x v="5"/>
    <s v="75+"/>
    <s v="31-45"/>
    <n v="0"/>
    <n v="0"/>
    <n v="0"/>
    <x v="0"/>
  </r>
  <r>
    <s v="P4759"/>
    <d v="2023-10-28T05:53:00"/>
    <s v="M"/>
    <n v="65"/>
    <s v="White"/>
    <s v="None"/>
    <b v="0"/>
    <m/>
    <x v="50"/>
    <b v="0"/>
    <x v="1"/>
    <s v="Oct"/>
    <x v="1"/>
    <x v="5"/>
    <s v="60-74"/>
    <s v="31-45"/>
    <n v="0"/>
    <n v="0"/>
    <n v="0"/>
    <x v="0"/>
  </r>
  <r>
    <s v="P4760"/>
    <d v="2024-03-03T15:52:00"/>
    <s v="M"/>
    <n v="28"/>
    <s v="White"/>
    <s v="None"/>
    <b v="0"/>
    <m/>
    <x v="16"/>
    <b v="0"/>
    <x v="0"/>
    <s v="Mar"/>
    <x v="3"/>
    <x v="3"/>
    <s v="15-29"/>
    <s v="46-60"/>
    <n v="0"/>
    <n v="0"/>
    <n v="0"/>
    <x v="0"/>
  </r>
  <r>
    <s v="P4761"/>
    <d v="2023-11-18T21:34:00"/>
    <s v="M"/>
    <n v="22"/>
    <s v="White"/>
    <s v="None"/>
    <b v="0"/>
    <m/>
    <x v="5"/>
    <b v="0"/>
    <x v="1"/>
    <s v="Nov"/>
    <x v="1"/>
    <x v="2"/>
    <s v="15-29"/>
    <s v="46-60"/>
    <n v="0"/>
    <n v="0"/>
    <n v="0"/>
    <x v="0"/>
  </r>
  <r>
    <s v="P4762"/>
    <d v="2024-04-22T10:30:00"/>
    <s v="M"/>
    <n v="21"/>
    <s v="White"/>
    <s v="None"/>
    <b v="0"/>
    <m/>
    <x v="38"/>
    <b v="0"/>
    <x v="0"/>
    <s v="Apr"/>
    <x v="4"/>
    <x v="1"/>
    <s v="15-29"/>
    <s v="0-15"/>
    <n v="1"/>
    <n v="0"/>
    <n v="0"/>
    <x v="0"/>
  </r>
  <r>
    <s v="P4763"/>
    <d v="2024-08-01T23:42:00"/>
    <s v="M"/>
    <n v="36"/>
    <s v="White"/>
    <s v="None"/>
    <b v="0"/>
    <m/>
    <x v="41"/>
    <b v="0"/>
    <x v="0"/>
    <s v="Aug"/>
    <x v="2"/>
    <x v="2"/>
    <s v="30-44"/>
    <s v="16-30"/>
    <n v="1"/>
    <n v="0"/>
    <n v="0"/>
    <x v="0"/>
  </r>
  <r>
    <s v="P4764"/>
    <d v="2023-08-26T20:12:00"/>
    <s v="M"/>
    <n v="67"/>
    <s v="White"/>
    <s v="None"/>
    <b v="0"/>
    <m/>
    <x v="1"/>
    <b v="0"/>
    <x v="1"/>
    <s v="Aug"/>
    <x v="1"/>
    <x v="7"/>
    <s v="60-74"/>
    <s v="16-30"/>
    <n v="1"/>
    <n v="0"/>
    <n v="0"/>
    <x v="0"/>
  </r>
  <r>
    <s v="P4765"/>
    <d v="2024-03-04T20:36:00"/>
    <s v="M"/>
    <n v="4"/>
    <s v="White"/>
    <s v="None"/>
    <b v="0"/>
    <m/>
    <x v="37"/>
    <b v="0"/>
    <x v="0"/>
    <s v="Mar"/>
    <x v="4"/>
    <x v="7"/>
    <s v="0-14"/>
    <s v="31-45"/>
    <n v="0"/>
    <n v="0"/>
    <n v="0"/>
    <x v="0"/>
  </r>
  <r>
    <s v="P4766"/>
    <d v="2023-09-13T04:01:00"/>
    <s v="M"/>
    <n v="75"/>
    <s v="White"/>
    <s v="None"/>
    <b v="0"/>
    <m/>
    <x v="40"/>
    <b v="0"/>
    <x v="1"/>
    <s v="Sep"/>
    <x v="0"/>
    <x v="5"/>
    <s v="75+"/>
    <s v="31-45"/>
    <n v="0"/>
    <n v="0"/>
    <n v="0"/>
    <x v="0"/>
  </r>
  <r>
    <s v="P4767"/>
    <d v="2024-07-23T19:44:00"/>
    <s v="M"/>
    <n v="9"/>
    <s v="White"/>
    <s v="None"/>
    <b v="0"/>
    <m/>
    <x v="17"/>
    <b v="0"/>
    <x v="0"/>
    <s v="Jul"/>
    <x v="6"/>
    <x v="7"/>
    <s v="0-14"/>
    <s v="31-45"/>
    <n v="0"/>
    <n v="0"/>
    <n v="0"/>
    <x v="0"/>
  </r>
  <r>
    <s v="P4768"/>
    <d v="2023-10-20T09:37:00"/>
    <s v="M"/>
    <n v="39"/>
    <s v="White"/>
    <s v="None"/>
    <b v="0"/>
    <m/>
    <x v="33"/>
    <b v="0"/>
    <x v="1"/>
    <s v="Oct"/>
    <x v="5"/>
    <x v="1"/>
    <s v="30-44"/>
    <s v="31-45"/>
    <n v="0"/>
    <n v="0"/>
    <n v="0"/>
    <x v="0"/>
  </r>
  <r>
    <s v="P4769"/>
    <d v="2023-05-06T22:01:00"/>
    <s v="M"/>
    <n v="37"/>
    <s v="White"/>
    <s v="None"/>
    <b v="0"/>
    <m/>
    <x v="13"/>
    <b v="0"/>
    <x v="1"/>
    <s v="May"/>
    <x v="1"/>
    <x v="2"/>
    <s v="30-44"/>
    <s v="46-60"/>
    <n v="0"/>
    <n v="0"/>
    <n v="0"/>
    <x v="0"/>
  </r>
  <r>
    <s v="P4770"/>
    <d v="2024-06-28T09:05:00"/>
    <s v="M"/>
    <n v="65"/>
    <s v="White"/>
    <s v="None"/>
    <b v="0"/>
    <m/>
    <x v="14"/>
    <b v="0"/>
    <x v="0"/>
    <s v="Jun"/>
    <x v="5"/>
    <x v="1"/>
    <s v="60-74"/>
    <s v="46-60"/>
    <n v="0"/>
    <n v="0"/>
    <n v="0"/>
    <x v="0"/>
  </r>
  <r>
    <s v="P4771"/>
    <d v="2023-07-16T18:27:00"/>
    <s v="M"/>
    <n v="72"/>
    <s v="White"/>
    <s v="None"/>
    <b v="0"/>
    <m/>
    <x v="49"/>
    <b v="0"/>
    <x v="1"/>
    <s v="Jul"/>
    <x v="3"/>
    <x v="7"/>
    <s v="60-74"/>
    <s v="46-60"/>
    <n v="0"/>
    <n v="0"/>
    <n v="0"/>
    <x v="0"/>
  </r>
  <r>
    <s v="P4772"/>
    <d v="2023-10-11T11:17:00"/>
    <s v="M"/>
    <n v="79"/>
    <s v="White"/>
    <s v="None"/>
    <b v="0"/>
    <m/>
    <x v="49"/>
    <b v="0"/>
    <x v="1"/>
    <s v="Oct"/>
    <x v="0"/>
    <x v="1"/>
    <s v="75+"/>
    <s v="46-60"/>
    <n v="0"/>
    <n v="0"/>
    <n v="0"/>
    <x v="0"/>
  </r>
  <r>
    <s v="P4773"/>
    <d v="2023-07-14T21:48:00"/>
    <s v="M"/>
    <n v="72"/>
    <s v="White"/>
    <s v="None"/>
    <b v="0"/>
    <m/>
    <x v="19"/>
    <b v="0"/>
    <x v="1"/>
    <s v="Jul"/>
    <x v="5"/>
    <x v="2"/>
    <s v="60-74"/>
    <s v="16-30"/>
    <n v="1"/>
    <n v="0"/>
    <n v="0"/>
    <x v="0"/>
  </r>
  <r>
    <s v="P4774"/>
    <d v="2024-03-27T21:18:00"/>
    <s v="M"/>
    <n v="41"/>
    <s v="White"/>
    <s v="None"/>
    <b v="0"/>
    <m/>
    <x v="37"/>
    <b v="0"/>
    <x v="0"/>
    <s v="Mar"/>
    <x v="0"/>
    <x v="2"/>
    <s v="30-44"/>
    <s v="31-45"/>
    <n v="0"/>
    <n v="0"/>
    <n v="0"/>
    <x v="0"/>
  </r>
  <r>
    <s v="P4775"/>
    <d v="2024-10-06T10:44:00"/>
    <s v="M"/>
    <n v="16"/>
    <s v="White"/>
    <s v="None"/>
    <b v="0"/>
    <m/>
    <x v="44"/>
    <b v="0"/>
    <x v="0"/>
    <s v="Oct"/>
    <x v="3"/>
    <x v="1"/>
    <s v="15-29"/>
    <s v="31-45"/>
    <n v="0"/>
    <n v="0"/>
    <n v="0"/>
    <x v="0"/>
  </r>
  <r>
    <s v="P4776"/>
    <d v="2023-10-23T22:58:00"/>
    <s v="M"/>
    <n v="15"/>
    <s v="White"/>
    <s v="None"/>
    <b v="0"/>
    <m/>
    <x v="50"/>
    <b v="0"/>
    <x v="1"/>
    <s v="Oct"/>
    <x v="4"/>
    <x v="2"/>
    <s v="15-29"/>
    <s v="31-45"/>
    <n v="0"/>
    <n v="0"/>
    <n v="0"/>
    <x v="0"/>
  </r>
  <r>
    <s v="P4777"/>
    <d v="2024-07-12T18:23:00"/>
    <s v="M"/>
    <n v="39"/>
    <s v="White"/>
    <s v="None"/>
    <b v="0"/>
    <m/>
    <x v="13"/>
    <b v="0"/>
    <x v="0"/>
    <s v="Jul"/>
    <x v="5"/>
    <x v="7"/>
    <s v="30-44"/>
    <s v="46-60"/>
    <n v="0"/>
    <n v="0"/>
    <n v="0"/>
    <x v="0"/>
  </r>
  <r>
    <s v="P4778"/>
    <d v="2023-07-17T13:09:00"/>
    <s v="M"/>
    <n v="48"/>
    <s v="White"/>
    <s v="None"/>
    <b v="0"/>
    <m/>
    <x v="13"/>
    <b v="0"/>
    <x v="1"/>
    <s v="Jul"/>
    <x v="4"/>
    <x v="6"/>
    <s v="45-59"/>
    <s v="46-60"/>
    <n v="0"/>
    <n v="0"/>
    <n v="0"/>
    <x v="0"/>
  </r>
  <r>
    <s v="P4779"/>
    <d v="2023-07-05T01:48:00"/>
    <s v="M"/>
    <n v="74"/>
    <s v="White"/>
    <s v="None"/>
    <b v="0"/>
    <m/>
    <x v="48"/>
    <b v="0"/>
    <x v="1"/>
    <s v="Jul"/>
    <x v="0"/>
    <x v="4"/>
    <s v="60-74"/>
    <s v="16-30"/>
    <n v="1"/>
    <n v="0"/>
    <n v="0"/>
    <x v="0"/>
  </r>
  <r>
    <s v="P4780"/>
    <d v="2023-04-04T08:35:00"/>
    <s v="M"/>
    <n v="49"/>
    <s v="White"/>
    <s v="None"/>
    <b v="0"/>
    <m/>
    <x v="22"/>
    <b v="0"/>
    <x v="1"/>
    <s v="Apr"/>
    <x v="6"/>
    <x v="0"/>
    <s v="45-59"/>
    <s v="31-45"/>
    <n v="0"/>
    <n v="0"/>
    <n v="0"/>
    <x v="0"/>
  </r>
  <r>
    <s v="P4781"/>
    <d v="2023-11-25T12:29:00"/>
    <s v="M"/>
    <n v="72"/>
    <s v="White"/>
    <s v="None"/>
    <b v="0"/>
    <m/>
    <x v="17"/>
    <b v="0"/>
    <x v="1"/>
    <s v="Nov"/>
    <x v="1"/>
    <x v="6"/>
    <s v="60-74"/>
    <s v="31-45"/>
    <n v="0"/>
    <n v="0"/>
    <n v="0"/>
    <x v="0"/>
  </r>
  <r>
    <s v="P4782"/>
    <d v="2023-12-19T13:30:00"/>
    <s v="M"/>
    <n v="67"/>
    <s v="White"/>
    <s v="None"/>
    <b v="0"/>
    <m/>
    <x v="43"/>
    <b v="0"/>
    <x v="1"/>
    <s v="Dec"/>
    <x v="6"/>
    <x v="6"/>
    <s v="60-74"/>
    <s v="46-60"/>
    <n v="0"/>
    <n v="0"/>
    <n v="0"/>
    <x v="0"/>
  </r>
  <r>
    <s v="P4783"/>
    <d v="2024-01-24T11:47:00"/>
    <s v="M"/>
    <n v="13"/>
    <s v="White"/>
    <s v="None"/>
    <b v="0"/>
    <m/>
    <x v="25"/>
    <b v="0"/>
    <x v="0"/>
    <s v="Jan"/>
    <x v="0"/>
    <x v="1"/>
    <s v="0-14"/>
    <s v="46-60"/>
    <n v="0"/>
    <n v="0"/>
    <n v="0"/>
    <x v="0"/>
  </r>
  <r>
    <s v="P4784"/>
    <d v="2023-11-15T05:29:00"/>
    <s v="M"/>
    <n v="28"/>
    <s v="White"/>
    <s v="None"/>
    <b v="0"/>
    <m/>
    <x v="21"/>
    <b v="0"/>
    <x v="1"/>
    <s v="Nov"/>
    <x v="0"/>
    <x v="5"/>
    <s v="15-29"/>
    <s v="46-60"/>
    <n v="0"/>
    <n v="0"/>
    <n v="0"/>
    <x v="0"/>
  </r>
  <r>
    <s v="P4785"/>
    <d v="2023-09-29T20:29:00"/>
    <s v="M"/>
    <n v="24"/>
    <s v="White"/>
    <s v="None"/>
    <b v="0"/>
    <m/>
    <x v="41"/>
    <b v="0"/>
    <x v="1"/>
    <s v="Sep"/>
    <x v="5"/>
    <x v="7"/>
    <s v="15-29"/>
    <s v="16-30"/>
    <n v="1"/>
    <n v="0"/>
    <n v="0"/>
    <x v="0"/>
  </r>
  <r>
    <s v="P4786"/>
    <d v="2024-10-29T07:18:00"/>
    <s v="M"/>
    <n v="6"/>
    <s v="White"/>
    <s v="None"/>
    <b v="0"/>
    <m/>
    <x v="19"/>
    <b v="0"/>
    <x v="0"/>
    <s v="Oct"/>
    <x v="6"/>
    <x v="0"/>
    <s v="0-14"/>
    <s v="16-30"/>
    <n v="1"/>
    <n v="0"/>
    <n v="0"/>
    <x v="0"/>
  </r>
  <r>
    <s v="P4787"/>
    <d v="2023-09-05T04:23:00"/>
    <s v="M"/>
    <n v="4"/>
    <s v="White"/>
    <s v="None"/>
    <b v="0"/>
    <m/>
    <x v="37"/>
    <b v="0"/>
    <x v="1"/>
    <s v="Sep"/>
    <x v="6"/>
    <x v="5"/>
    <s v="0-14"/>
    <s v="31-45"/>
    <n v="0"/>
    <n v="0"/>
    <n v="0"/>
    <x v="0"/>
  </r>
  <r>
    <s v="P4788"/>
    <d v="2024-03-12T16:19:00"/>
    <s v="M"/>
    <n v="68"/>
    <s v="White"/>
    <s v="None"/>
    <b v="0"/>
    <m/>
    <x v="26"/>
    <b v="0"/>
    <x v="0"/>
    <s v="Mar"/>
    <x v="6"/>
    <x v="3"/>
    <s v="60-74"/>
    <s v="31-45"/>
    <n v="0"/>
    <n v="0"/>
    <n v="0"/>
    <x v="0"/>
  </r>
  <r>
    <s v="P4789"/>
    <d v="2023-05-18T02:24:00"/>
    <s v="M"/>
    <n v="26"/>
    <s v="White"/>
    <s v="None"/>
    <b v="0"/>
    <m/>
    <x v="10"/>
    <b v="0"/>
    <x v="1"/>
    <s v="May"/>
    <x v="2"/>
    <x v="4"/>
    <s v="15-29"/>
    <s v="31-45"/>
    <n v="0"/>
    <n v="0"/>
    <n v="0"/>
    <x v="0"/>
  </r>
  <r>
    <s v="P4790"/>
    <d v="2024-03-20T14:56:00"/>
    <s v="M"/>
    <n v="77"/>
    <s v="White"/>
    <s v="None"/>
    <b v="0"/>
    <m/>
    <x v="8"/>
    <b v="0"/>
    <x v="0"/>
    <s v="Mar"/>
    <x v="0"/>
    <x v="6"/>
    <s v="75+"/>
    <s v="31-45"/>
    <n v="0"/>
    <n v="0"/>
    <n v="0"/>
    <x v="0"/>
  </r>
  <r>
    <s v="P4791"/>
    <d v="2023-10-13T11:40:00"/>
    <s v="M"/>
    <n v="31"/>
    <s v="White"/>
    <s v="None"/>
    <b v="0"/>
    <m/>
    <x v="49"/>
    <b v="0"/>
    <x v="1"/>
    <s v="Oct"/>
    <x v="5"/>
    <x v="1"/>
    <s v="30-44"/>
    <s v="46-60"/>
    <n v="0"/>
    <n v="0"/>
    <n v="0"/>
    <x v="0"/>
  </r>
  <r>
    <s v="P4792"/>
    <d v="2024-06-23T10:53:00"/>
    <s v="M"/>
    <n v="28"/>
    <s v="White"/>
    <s v="None"/>
    <b v="0"/>
    <m/>
    <x v="35"/>
    <b v="0"/>
    <x v="0"/>
    <s v="Jun"/>
    <x v="3"/>
    <x v="1"/>
    <s v="15-29"/>
    <s v="16-30"/>
    <n v="1"/>
    <n v="0"/>
    <n v="0"/>
    <x v="0"/>
  </r>
  <r>
    <s v="P4793"/>
    <d v="2024-06-02T13:07:00"/>
    <s v="M"/>
    <n v="63"/>
    <s v="White"/>
    <s v="None"/>
    <b v="0"/>
    <m/>
    <x v="24"/>
    <b v="0"/>
    <x v="0"/>
    <s v="Jun"/>
    <x v="3"/>
    <x v="6"/>
    <s v="60-74"/>
    <s v="16-30"/>
    <n v="1"/>
    <n v="0"/>
    <n v="0"/>
    <x v="0"/>
  </r>
  <r>
    <s v="P4794"/>
    <d v="2024-03-16T22:09:00"/>
    <s v="M"/>
    <n v="20"/>
    <s v="White"/>
    <s v="None"/>
    <b v="0"/>
    <m/>
    <x v="33"/>
    <b v="0"/>
    <x v="0"/>
    <s v="Mar"/>
    <x v="1"/>
    <x v="2"/>
    <s v="15-29"/>
    <s v="31-45"/>
    <n v="0"/>
    <n v="0"/>
    <n v="0"/>
    <x v="0"/>
  </r>
  <r>
    <s v="P4795"/>
    <d v="2024-08-10T18:57:00"/>
    <s v="M"/>
    <n v="59"/>
    <s v="White"/>
    <s v="None"/>
    <b v="0"/>
    <m/>
    <x v="8"/>
    <b v="0"/>
    <x v="0"/>
    <s v="Aug"/>
    <x v="1"/>
    <x v="7"/>
    <s v="45-59"/>
    <s v="31-45"/>
    <n v="0"/>
    <n v="0"/>
    <n v="0"/>
    <x v="0"/>
  </r>
  <r>
    <s v="P4796"/>
    <d v="2024-04-07T20:14:00"/>
    <s v="M"/>
    <n v="69"/>
    <s v="White"/>
    <s v="None"/>
    <b v="0"/>
    <m/>
    <x v="43"/>
    <b v="0"/>
    <x v="0"/>
    <s v="Apr"/>
    <x v="3"/>
    <x v="7"/>
    <s v="60-74"/>
    <s v="46-60"/>
    <n v="0"/>
    <n v="0"/>
    <n v="0"/>
    <x v="0"/>
  </r>
  <r>
    <s v="P4797"/>
    <d v="2024-09-27T21:09:00"/>
    <s v="M"/>
    <n v="36"/>
    <s v="White"/>
    <s v="None"/>
    <b v="0"/>
    <m/>
    <x v="16"/>
    <b v="0"/>
    <x v="0"/>
    <s v="Sep"/>
    <x v="5"/>
    <x v="2"/>
    <s v="30-44"/>
    <s v="46-60"/>
    <n v="0"/>
    <n v="0"/>
    <n v="0"/>
    <x v="0"/>
  </r>
  <r>
    <s v="P4798"/>
    <d v="2023-07-24T08:17:00"/>
    <s v="M"/>
    <n v="25"/>
    <s v="White"/>
    <s v="None"/>
    <b v="0"/>
    <m/>
    <x v="27"/>
    <b v="0"/>
    <x v="1"/>
    <s v="Jul"/>
    <x v="4"/>
    <x v="0"/>
    <s v="15-29"/>
    <s v="46-60"/>
    <n v="0"/>
    <n v="0"/>
    <n v="0"/>
    <x v="0"/>
  </r>
  <r>
    <s v="P4799"/>
    <d v="2023-12-21T16:04:00"/>
    <s v="M"/>
    <n v="49"/>
    <s v="White"/>
    <s v="None"/>
    <b v="0"/>
    <m/>
    <x v="27"/>
    <b v="0"/>
    <x v="1"/>
    <s v="Dec"/>
    <x v="2"/>
    <x v="3"/>
    <s v="45-59"/>
    <s v="46-60"/>
    <n v="0"/>
    <n v="0"/>
    <n v="0"/>
    <x v="0"/>
  </r>
  <r>
    <s v="P4800"/>
    <d v="2023-11-24T08:53:00"/>
    <s v="M"/>
    <n v="37"/>
    <s v="White"/>
    <s v="None"/>
    <b v="0"/>
    <m/>
    <x v="28"/>
    <b v="0"/>
    <x v="1"/>
    <s v="Nov"/>
    <x v="5"/>
    <x v="0"/>
    <s v="30-44"/>
    <s v="16-30"/>
    <n v="1"/>
    <n v="0"/>
    <n v="0"/>
    <x v="0"/>
  </r>
  <r>
    <s v="P4801"/>
    <d v="2024-03-15T19:13:00"/>
    <s v="M"/>
    <n v="54"/>
    <s v="White"/>
    <s v="None"/>
    <b v="0"/>
    <m/>
    <x v="29"/>
    <b v="0"/>
    <x v="0"/>
    <s v="Mar"/>
    <x v="5"/>
    <x v="7"/>
    <s v="45-59"/>
    <s v="16-30"/>
    <n v="1"/>
    <n v="0"/>
    <n v="0"/>
    <x v="0"/>
  </r>
  <r>
    <s v="P4802"/>
    <d v="2023-08-29T02:56:00"/>
    <s v="M"/>
    <n v="54"/>
    <s v="White"/>
    <s v="None"/>
    <b v="0"/>
    <m/>
    <x v="19"/>
    <b v="0"/>
    <x v="1"/>
    <s v="Aug"/>
    <x v="6"/>
    <x v="4"/>
    <s v="45-59"/>
    <s v="16-30"/>
    <n v="1"/>
    <n v="0"/>
    <n v="0"/>
    <x v="0"/>
  </r>
  <r>
    <s v="P4803"/>
    <d v="2024-08-17T00:26:00"/>
    <s v="M"/>
    <n v="18"/>
    <s v="White"/>
    <s v="None"/>
    <b v="0"/>
    <m/>
    <x v="22"/>
    <b v="0"/>
    <x v="0"/>
    <s v="Aug"/>
    <x v="1"/>
    <x v="4"/>
    <s v="15-29"/>
    <s v="31-45"/>
    <n v="0"/>
    <n v="0"/>
    <n v="0"/>
    <x v="0"/>
  </r>
  <r>
    <s v="P4804"/>
    <d v="2023-07-19T06:15:00"/>
    <s v="M"/>
    <n v="57"/>
    <s v="White"/>
    <s v="None"/>
    <b v="0"/>
    <m/>
    <x v="34"/>
    <b v="0"/>
    <x v="1"/>
    <s v="Jul"/>
    <x v="0"/>
    <x v="0"/>
    <s v="45-59"/>
    <s v="0-15"/>
    <n v="1"/>
    <n v="0"/>
    <n v="0"/>
    <x v="0"/>
  </r>
  <r>
    <s v="P4805"/>
    <d v="2023-09-17T21:28:00"/>
    <s v="M"/>
    <n v="67"/>
    <s v="White"/>
    <s v="None"/>
    <b v="0"/>
    <m/>
    <x v="20"/>
    <b v="0"/>
    <x v="1"/>
    <s v="Sep"/>
    <x v="3"/>
    <x v="2"/>
    <s v="60-74"/>
    <s v="16-30"/>
    <n v="1"/>
    <n v="0"/>
    <n v="0"/>
    <x v="0"/>
  </r>
  <r>
    <s v="P4806"/>
    <d v="2023-06-28T11:37:00"/>
    <s v="M"/>
    <n v="39"/>
    <s v="White"/>
    <s v="None"/>
    <b v="0"/>
    <m/>
    <x v="36"/>
    <b v="0"/>
    <x v="1"/>
    <s v="Jun"/>
    <x v="0"/>
    <x v="1"/>
    <s v="30-44"/>
    <s v="16-30"/>
    <n v="1"/>
    <n v="0"/>
    <n v="0"/>
    <x v="0"/>
  </r>
  <r>
    <s v="P4807"/>
    <d v="2024-01-20T22:07:00"/>
    <s v="M"/>
    <n v="73"/>
    <s v="White"/>
    <s v="None"/>
    <b v="0"/>
    <m/>
    <x v="29"/>
    <b v="0"/>
    <x v="0"/>
    <s v="Jan"/>
    <x v="1"/>
    <x v="2"/>
    <s v="60-74"/>
    <s v="16-30"/>
    <n v="1"/>
    <n v="0"/>
    <n v="0"/>
    <x v="0"/>
  </r>
  <r>
    <s v="P4808"/>
    <d v="2023-05-24T04:18:00"/>
    <s v="M"/>
    <n v="67"/>
    <s v="White"/>
    <s v="None"/>
    <b v="0"/>
    <m/>
    <x v="12"/>
    <b v="0"/>
    <x v="1"/>
    <s v="May"/>
    <x v="0"/>
    <x v="5"/>
    <s v="60-74"/>
    <s v="31-45"/>
    <n v="0"/>
    <n v="0"/>
    <n v="0"/>
    <x v="0"/>
  </r>
  <r>
    <s v="P4809"/>
    <d v="2023-07-04T03:09:00"/>
    <s v="M"/>
    <n v="67"/>
    <s v="White"/>
    <s v="None"/>
    <b v="0"/>
    <m/>
    <x v="27"/>
    <b v="0"/>
    <x v="1"/>
    <s v="Jul"/>
    <x v="6"/>
    <x v="5"/>
    <s v="60-74"/>
    <s v="46-60"/>
    <n v="0"/>
    <n v="0"/>
    <n v="0"/>
    <x v="0"/>
  </r>
  <r>
    <s v="P4810"/>
    <d v="2024-09-06T03:00:00"/>
    <s v="M"/>
    <n v="31"/>
    <s v="White"/>
    <s v="None"/>
    <b v="0"/>
    <m/>
    <x v="49"/>
    <b v="0"/>
    <x v="0"/>
    <s v="Sep"/>
    <x v="5"/>
    <x v="5"/>
    <s v="30-44"/>
    <s v="46-60"/>
    <n v="0"/>
    <n v="0"/>
    <n v="0"/>
    <x v="0"/>
  </r>
  <r>
    <s v="P4811"/>
    <d v="2024-04-05T11:29:00"/>
    <s v="M"/>
    <n v="20"/>
    <s v="White"/>
    <s v="None"/>
    <b v="0"/>
    <m/>
    <x v="36"/>
    <b v="0"/>
    <x v="0"/>
    <s v="Apr"/>
    <x v="5"/>
    <x v="1"/>
    <s v="15-29"/>
    <s v="16-30"/>
    <n v="1"/>
    <n v="0"/>
    <n v="0"/>
    <x v="0"/>
  </r>
  <r>
    <s v="P4812"/>
    <d v="2024-09-10T20:17:00"/>
    <s v="M"/>
    <n v="58"/>
    <s v="White"/>
    <s v="None"/>
    <b v="0"/>
    <m/>
    <x v="31"/>
    <b v="0"/>
    <x v="0"/>
    <s v="Sep"/>
    <x v="6"/>
    <x v="7"/>
    <s v="45-59"/>
    <s v="16-30"/>
    <n v="1"/>
    <n v="0"/>
    <n v="0"/>
    <x v="0"/>
  </r>
  <r>
    <s v="P4813"/>
    <d v="2023-12-11T16:48:00"/>
    <s v="M"/>
    <n v="27"/>
    <s v="White"/>
    <s v="None"/>
    <b v="0"/>
    <m/>
    <x v="1"/>
    <b v="0"/>
    <x v="1"/>
    <s v="Dec"/>
    <x v="4"/>
    <x v="3"/>
    <s v="15-29"/>
    <s v="16-30"/>
    <n v="1"/>
    <n v="0"/>
    <n v="0"/>
    <x v="0"/>
  </r>
  <r>
    <s v="P4814"/>
    <d v="2024-07-15T22:58:00"/>
    <s v="M"/>
    <n v="45"/>
    <s v="White"/>
    <s v="None"/>
    <b v="0"/>
    <m/>
    <x v="26"/>
    <b v="0"/>
    <x v="0"/>
    <s v="Jul"/>
    <x v="4"/>
    <x v="2"/>
    <s v="45-59"/>
    <s v="31-45"/>
    <n v="0"/>
    <n v="0"/>
    <n v="0"/>
    <x v="0"/>
  </r>
  <r>
    <s v="P4815"/>
    <d v="2023-11-08T11:27:00"/>
    <s v="M"/>
    <n v="49"/>
    <s v="White"/>
    <s v="None"/>
    <b v="0"/>
    <m/>
    <x v="40"/>
    <b v="0"/>
    <x v="1"/>
    <s v="Nov"/>
    <x v="0"/>
    <x v="1"/>
    <s v="45-59"/>
    <s v="31-45"/>
    <n v="0"/>
    <n v="0"/>
    <n v="0"/>
    <x v="0"/>
  </r>
  <r>
    <s v="P4816"/>
    <d v="2023-10-02T04:06:00"/>
    <s v="M"/>
    <n v="10"/>
    <s v="White"/>
    <s v="None"/>
    <b v="0"/>
    <m/>
    <x v="17"/>
    <b v="0"/>
    <x v="1"/>
    <s v="Oct"/>
    <x v="4"/>
    <x v="5"/>
    <s v="0-14"/>
    <s v="31-45"/>
    <n v="0"/>
    <n v="0"/>
    <n v="0"/>
    <x v="0"/>
  </r>
  <r>
    <s v="P4817"/>
    <d v="2024-10-24T22:36:00"/>
    <s v="M"/>
    <n v="66"/>
    <s v="White"/>
    <s v="None"/>
    <b v="0"/>
    <m/>
    <x v="17"/>
    <b v="0"/>
    <x v="0"/>
    <s v="Oct"/>
    <x v="2"/>
    <x v="2"/>
    <s v="60-74"/>
    <s v="31-45"/>
    <n v="0"/>
    <n v="0"/>
    <n v="0"/>
    <x v="0"/>
  </r>
  <r>
    <s v="P4818"/>
    <d v="2024-01-15T22:54:00"/>
    <s v="M"/>
    <n v="78"/>
    <s v="White"/>
    <s v="None"/>
    <b v="0"/>
    <m/>
    <x v="50"/>
    <b v="0"/>
    <x v="0"/>
    <s v="Jan"/>
    <x v="4"/>
    <x v="2"/>
    <s v="75+"/>
    <s v="31-45"/>
    <n v="0"/>
    <n v="0"/>
    <n v="0"/>
    <x v="0"/>
  </r>
  <r>
    <s v="P4819"/>
    <d v="2023-12-25T08:27:00"/>
    <s v="M"/>
    <n v="66"/>
    <s v="White"/>
    <s v="None"/>
    <b v="0"/>
    <m/>
    <x v="23"/>
    <b v="0"/>
    <x v="1"/>
    <s v="Dec"/>
    <x v="4"/>
    <x v="0"/>
    <s v="60-74"/>
    <s v="46-60"/>
    <n v="0"/>
    <n v="0"/>
    <n v="0"/>
    <x v="0"/>
  </r>
  <r>
    <s v="P4820"/>
    <d v="2023-08-14T15:39:00"/>
    <s v="M"/>
    <n v="32"/>
    <s v="White"/>
    <s v="None"/>
    <b v="0"/>
    <m/>
    <x v="16"/>
    <b v="0"/>
    <x v="1"/>
    <s v="Aug"/>
    <x v="4"/>
    <x v="3"/>
    <s v="30-44"/>
    <s v="46-60"/>
    <n v="0"/>
    <n v="0"/>
    <n v="0"/>
    <x v="0"/>
  </r>
  <r>
    <s v="P4821"/>
    <d v="2023-09-02T12:16:00"/>
    <s v="M"/>
    <n v="38"/>
    <s v="White"/>
    <s v="None"/>
    <b v="0"/>
    <m/>
    <x v="25"/>
    <b v="0"/>
    <x v="1"/>
    <s v="Sep"/>
    <x v="1"/>
    <x v="6"/>
    <s v="30-44"/>
    <s v="46-60"/>
    <n v="0"/>
    <n v="0"/>
    <n v="0"/>
    <x v="0"/>
  </r>
  <r>
    <s v="P4822"/>
    <d v="2024-06-14T15:34:00"/>
    <s v="M"/>
    <n v="35"/>
    <s v="White"/>
    <s v="None"/>
    <b v="0"/>
    <m/>
    <x v="42"/>
    <b v="0"/>
    <x v="0"/>
    <s v="Jun"/>
    <x v="5"/>
    <x v="3"/>
    <s v="30-44"/>
    <s v="0-15"/>
    <n v="1"/>
    <n v="0"/>
    <n v="0"/>
    <x v="0"/>
  </r>
  <r>
    <s v="P4823"/>
    <d v="2024-08-20T20:25:00"/>
    <s v="M"/>
    <n v="40"/>
    <s v="White"/>
    <s v="None"/>
    <b v="0"/>
    <m/>
    <x v="28"/>
    <b v="0"/>
    <x v="0"/>
    <s v="Aug"/>
    <x v="6"/>
    <x v="7"/>
    <s v="30-44"/>
    <s v="16-30"/>
    <n v="1"/>
    <n v="0"/>
    <n v="0"/>
    <x v="0"/>
  </r>
  <r>
    <s v="P4824"/>
    <d v="2023-10-09T03:03:00"/>
    <s v="M"/>
    <n v="75"/>
    <s v="White"/>
    <s v="None"/>
    <b v="0"/>
    <m/>
    <x v="29"/>
    <b v="0"/>
    <x v="1"/>
    <s v="Oct"/>
    <x v="4"/>
    <x v="5"/>
    <s v="75+"/>
    <s v="16-30"/>
    <n v="1"/>
    <n v="0"/>
    <n v="0"/>
    <x v="0"/>
  </r>
  <r>
    <s v="P4825"/>
    <d v="2023-08-23T05:14:00"/>
    <s v="M"/>
    <n v="56"/>
    <s v="White"/>
    <s v="None"/>
    <b v="0"/>
    <m/>
    <x v="37"/>
    <b v="0"/>
    <x v="1"/>
    <s v="Aug"/>
    <x v="0"/>
    <x v="5"/>
    <s v="45-59"/>
    <s v="31-45"/>
    <n v="0"/>
    <n v="0"/>
    <n v="0"/>
    <x v="0"/>
  </r>
  <r>
    <s v="P4826"/>
    <d v="2023-05-09T07:11:00"/>
    <s v="M"/>
    <n v="55"/>
    <s v="White"/>
    <s v="None"/>
    <b v="0"/>
    <m/>
    <x v="33"/>
    <b v="0"/>
    <x v="1"/>
    <s v="May"/>
    <x v="6"/>
    <x v="0"/>
    <s v="45-59"/>
    <s v="31-45"/>
    <n v="0"/>
    <n v="0"/>
    <n v="0"/>
    <x v="0"/>
  </r>
  <r>
    <s v="P4827"/>
    <d v="2023-12-23T21:48:00"/>
    <s v="M"/>
    <n v="8"/>
    <s v="White"/>
    <s v="None"/>
    <b v="0"/>
    <m/>
    <x v="23"/>
    <b v="0"/>
    <x v="1"/>
    <s v="Dec"/>
    <x v="1"/>
    <x v="2"/>
    <s v="0-14"/>
    <s v="46-60"/>
    <n v="0"/>
    <n v="0"/>
    <n v="0"/>
    <x v="0"/>
  </r>
  <r>
    <s v="P4828"/>
    <d v="2024-05-18T23:03:00"/>
    <s v="M"/>
    <n v="11"/>
    <s v="White"/>
    <s v="None"/>
    <b v="0"/>
    <m/>
    <x v="13"/>
    <b v="0"/>
    <x v="0"/>
    <s v="May"/>
    <x v="1"/>
    <x v="2"/>
    <s v="0-14"/>
    <s v="46-60"/>
    <n v="0"/>
    <n v="0"/>
    <n v="0"/>
    <x v="0"/>
  </r>
  <r>
    <s v="P4829"/>
    <d v="2024-06-17T04:16:00"/>
    <s v="M"/>
    <n v="3"/>
    <s v="White"/>
    <s v="None"/>
    <b v="0"/>
    <m/>
    <x v="16"/>
    <b v="0"/>
    <x v="0"/>
    <s v="Jun"/>
    <x v="4"/>
    <x v="5"/>
    <s v="0-14"/>
    <s v="46-60"/>
    <n v="0"/>
    <n v="0"/>
    <n v="0"/>
    <x v="0"/>
  </r>
  <r>
    <s v="P4830"/>
    <d v="2024-04-21T21:21:00"/>
    <s v="M"/>
    <n v="1"/>
    <s v="White"/>
    <s v="None"/>
    <b v="0"/>
    <m/>
    <x v="21"/>
    <b v="0"/>
    <x v="0"/>
    <s v="Apr"/>
    <x v="3"/>
    <x v="2"/>
    <s v="0-14"/>
    <s v="46-60"/>
    <n v="0"/>
    <n v="0"/>
    <n v="0"/>
    <x v="0"/>
  </r>
  <r>
    <s v="P4831"/>
    <d v="2024-10-23T11:13:00"/>
    <s v="M"/>
    <n v="32"/>
    <s v="White"/>
    <s v="None"/>
    <b v="0"/>
    <m/>
    <x v="5"/>
    <b v="0"/>
    <x v="0"/>
    <s v="Oct"/>
    <x v="0"/>
    <x v="1"/>
    <s v="30-44"/>
    <s v="46-60"/>
    <n v="0"/>
    <n v="0"/>
    <n v="0"/>
    <x v="0"/>
  </r>
  <r>
    <s v="P4832"/>
    <d v="2023-07-04T13:36:00"/>
    <s v="M"/>
    <n v="25"/>
    <s v="White"/>
    <s v="None"/>
    <b v="0"/>
    <m/>
    <x v="42"/>
    <b v="0"/>
    <x v="1"/>
    <s v="Jul"/>
    <x v="6"/>
    <x v="6"/>
    <s v="15-29"/>
    <s v="0-15"/>
    <n v="1"/>
    <n v="0"/>
    <n v="0"/>
    <x v="0"/>
  </r>
  <r>
    <s v="P4833"/>
    <d v="2023-08-11T23:33:00"/>
    <s v="M"/>
    <n v="59"/>
    <s v="White"/>
    <s v="None"/>
    <b v="0"/>
    <m/>
    <x v="35"/>
    <b v="0"/>
    <x v="1"/>
    <s v="Aug"/>
    <x v="5"/>
    <x v="2"/>
    <s v="45-59"/>
    <s v="16-30"/>
    <n v="1"/>
    <n v="0"/>
    <n v="0"/>
    <x v="0"/>
  </r>
  <r>
    <s v="P4834"/>
    <d v="2023-09-22T03:41:00"/>
    <s v="M"/>
    <n v="43"/>
    <s v="White"/>
    <s v="None"/>
    <b v="0"/>
    <m/>
    <x v="31"/>
    <b v="0"/>
    <x v="1"/>
    <s v="Sep"/>
    <x v="5"/>
    <x v="5"/>
    <s v="30-44"/>
    <s v="16-30"/>
    <n v="1"/>
    <n v="0"/>
    <n v="0"/>
    <x v="0"/>
  </r>
  <r>
    <s v="P4835"/>
    <d v="2024-06-09T23:38:00"/>
    <s v="M"/>
    <n v="45"/>
    <s v="White"/>
    <s v="None"/>
    <b v="0"/>
    <m/>
    <x v="24"/>
    <b v="0"/>
    <x v="0"/>
    <s v="Jun"/>
    <x v="3"/>
    <x v="2"/>
    <s v="45-59"/>
    <s v="16-30"/>
    <n v="1"/>
    <n v="0"/>
    <n v="0"/>
    <x v="0"/>
  </r>
  <r>
    <s v="P4836"/>
    <d v="2024-10-14T02:04:00"/>
    <s v="M"/>
    <n v="30"/>
    <s v="White"/>
    <s v="None"/>
    <b v="0"/>
    <m/>
    <x v="7"/>
    <b v="0"/>
    <x v="0"/>
    <s v="Oct"/>
    <x v="4"/>
    <x v="4"/>
    <s v="30-44"/>
    <s v="16-30"/>
    <n v="1"/>
    <n v="0"/>
    <n v="0"/>
    <x v="0"/>
  </r>
  <r>
    <s v="P4837"/>
    <d v="2023-05-20T11:38:00"/>
    <s v="M"/>
    <n v="58"/>
    <s v="White"/>
    <s v="None"/>
    <b v="0"/>
    <m/>
    <x v="3"/>
    <b v="0"/>
    <x v="1"/>
    <s v="May"/>
    <x v="1"/>
    <x v="1"/>
    <s v="45-59"/>
    <s v="31-45"/>
    <n v="0"/>
    <n v="0"/>
    <n v="0"/>
    <x v="0"/>
  </r>
  <r>
    <s v="P4838"/>
    <d v="2023-06-06T06:32:00"/>
    <s v="M"/>
    <n v="28"/>
    <s v="White"/>
    <s v="None"/>
    <b v="0"/>
    <m/>
    <x v="22"/>
    <b v="0"/>
    <x v="1"/>
    <s v="Jun"/>
    <x v="6"/>
    <x v="0"/>
    <s v="15-29"/>
    <s v="31-45"/>
    <n v="0"/>
    <n v="0"/>
    <n v="0"/>
    <x v="0"/>
  </r>
  <r>
    <s v="P4839"/>
    <d v="2024-05-31T14:55:00"/>
    <s v="M"/>
    <n v="63"/>
    <s v="White"/>
    <s v="None"/>
    <b v="0"/>
    <m/>
    <x v="40"/>
    <b v="0"/>
    <x v="0"/>
    <s v="May"/>
    <x v="5"/>
    <x v="6"/>
    <s v="60-74"/>
    <s v="31-45"/>
    <n v="0"/>
    <n v="0"/>
    <n v="0"/>
    <x v="0"/>
  </r>
  <r>
    <s v="P4840"/>
    <d v="2024-04-12T13:53:00"/>
    <s v="M"/>
    <n v="76"/>
    <s v="White"/>
    <s v="None"/>
    <b v="0"/>
    <m/>
    <x v="40"/>
    <b v="0"/>
    <x v="0"/>
    <s v="Apr"/>
    <x v="5"/>
    <x v="6"/>
    <s v="75+"/>
    <s v="31-45"/>
    <n v="0"/>
    <n v="0"/>
    <n v="0"/>
    <x v="0"/>
  </r>
  <r>
    <s v="P4841"/>
    <d v="2023-07-27T22:54:00"/>
    <s v="M"/>
    <n v="6"/>
    <s v="White"/>
    <s v="None"/>
    <b v="0"/>
    <m/>
    <x v="8"/>
    <b v="0"/>
    <x v="1"/>
    <s v="Jul"/>
    <x v="2"/>
    <x v="2"/>
    <s v="0-14"/>
    <s v="31-45"/>
    <n v="0"/>
    <n v="0"/>
    <n v="0"/>
    <x v="0"/>
  </r>
  <r>
    <s v="P4842"/>
    <d v="2023-06-14T08:37:00"/>
    <s v="M"/>
    <n v="61"/>
    <s v="White"/>
    <s v="None"/>
    <b v="0"/>
    <m/>
    <x v="27"/>
    <b v="0"/>
    <x v="1"/>
    <s v="Jun"/>
    <x v="0"/>
    <x v="0"/>
    <s v="60-74"/>
    <s v="46-60"/>
    <n v="0"/>
    <n v="0"/>
    <n v="0"/>
    <x v="0"/>
  </r>
  <r>
    <s v="P4843"/>
    <d v="2023-09-15T04:42:00"/>
    <s v="M"/>
    <n v="24"/>
    <s v="White"/>
    <s v="None"/>
    <b v="0"/>
    <m/>
    <x v="14"/>
    <b v="0"/>
    <x v="1"/>
    <s v="Sep"/>
    <x v="5"/>
    <x v="5"/>
    <s v="15-29"/>
    <s v="46-60"/>
    <n v="0"/>
    <n v="0"/>
    <n v="0"/>
    <x v="0"/>
  </r>
  <r>
    <s v="P4844"/>
    <d v="2023-11-24T08:14:00"/>
    <s v="M"/>
    <n v="12"/>
    <s v="White"/>
    <s v="None"/>
    <b v="0"/>
    <m/>
    <x v="20"/>
    <b v="0"/>
    <x v="1"/>
    <s v="Nov"/>
    <x v="5"/>
    <x v="0"/>
    <s v="0-14"/>
    <s v="16-30"/>
    <n v="1"/>
    <n v="0"/>
    <n v="0"/>
    <x v="0"/>
  </r>
  <r>
    <s v="P4845"/>
    <d v="2023-10-05T09:31:00"/>
    <s v="M"/>
    <n v="39"/>
    <s v="White"/>
    <s v="None"/>
    <b v="0"/>
    <m/>
    <x v="24"/>
    <b v="0"/>
    <x v="1"/>
    <s v="Oct"/>
    <x v="2"/>
    <x v="1"/>
    <s v="30-44"/>
    <s v="16-30"/>
    <n v="1"/>
    <n v="0"/>
    <n v="0"/>
    <x v="0"/>
  </r>
  <r>
    <s v="P4846"/>
    <d v="2024-08-17T21:27:00"/>
    <s v="M"/>
    <n v="28"/>
    <s v="White"/>
    <s v="None"/>
    <b v="0"/>
    <m/>
    <x v="10"/>
    <b v="0"/>
    <x v="0"/>
    <s v="Aug"/>
    <x v="1"/>
    <x v="2"/>
    <s v="15-29"/>
    <s v="31-45"/>
    <n v="0"/>
    <n v="0"/>
    <n v="0"/>
    <x v="0"/>
  </r>
  <r>
    <s v="P4847"/>
    <d v="2024-08-08T06:05:00"/>
    <s v="M"/>
    <n v="16"/>
    <s v="White"/>
    <s v="None"/>
    <b v="0"/>
    <m/>
    <x v="15"/>
    <b v="0"/>
    <x v="0"/>
    <s v="Aug"/>
    <x v="2"/>
    <x v="0"/>
    <s v="15-29"/>
    <s v="31-45"/>
    <n v="0"/>
    <n v="0"/>
    <n v="0"/>
    <x v="0"/>
  </r>
  <r>
    <s v="P4848"/>
    <d v="2023-12-08T17:52:00"/>
    <s v="M"/>
    <n v="35"/>
    <s v="White"/>
    <s v="None"/>
    <b v="0"/>
    <m/>
    <x v="0"/>
    <b v="0"/>
    <x v="1"/>
    <s v="Dec"/>
    <x v="5"/>
    <x v="3"/>
    <s v="30-44"/>
    <s v="31-45"/>
    <n v="0"/>
    <n v="0"/>
    <n v="0"/>
    <x v="0"/>
  </r>
  <r>
    <s v="P4849"/>
    <d v="2023-04-01T09:49:00"/>
    <s v="M"/>
    <n v="38"/>
    <s v="White"/>
    <s v="None"/>
    <b v="0"/>
    <m/>
    <x v="16"/>
    <b v="0"/>
    <x v="1"/>
    <s v="Apr"/>
    <x v="1"/>
    <x v="1"/>
    <s v="30-44"/>
    <s v="46-60"/>
    <n v="0"/>
    <n v="0"/>
    <n v="0"/>
    <x v="0"/>
  </r>
  <r>
    <s v="P4850"/>
    <d v="2023-09-05T11:48:00"/>
    <s v="M"/>
    <n v="6"/>
    <s v="White"/>
    <s v="None"/>
    <b v="0"/>
    <m/>
    <x v="2"/>
    <b v="0"/>
    <x v="1"/>
    <s v="Sep"/>
    <x v="6"/>
    <x v="1"/>
    <s v="0-14"/>
    <s v="46-60"/>
    <n v="0"/>
    <n v="0"/>
    <n v="0"/>
    <x v="0"/>
  </r>
  <r>
    <s v="P4851"/>
    <d v="2023-05-11T02:27:00"/>
    <s v="M"/>
    <n v="54"/>
    <s v="White"/>
    <s v="None"/>
    <b v="0"/>
    <m/>
    <x v="49"/>
    <b v="0"/>
    <x v="1"/>
    <s v="May"/>
    <x v="2"/>
    <x v="4"/>
    <s v="45-59"/>
    <s v="46-60"/>
    <n v="0"/>
    <n v="0"/>
    <n v="0"/>
    <x v="0"/>
  </r>
  <r>
    <s v="P4852"/>
    <d v="2024-03-23T02:46:00"/>
    <s v="M"/>
    <n v="40"/>
    <s v="White"/>
    <s v="None"/>
    <b v="0"/>
    <m/>
    <x v="4"/>
    <b v="0"/>
    <x v="0"/>
    <s v="Mar"/>
    <x v="1"/>
    <x v="4"/>
    <s v="30-44"/>
    <s v="0-15"/>
    <n v="1"/>
    <n v="0"/>
    <n v="0"/>
    <x v="0"/>
  </r>
  <r>
    <s v="P4853"/>
    <d v="2024-02-14T01:40:00"/>
    <s v="M"/>
    <n v="42"/>
    <s v="White"/>
    <s v="None"/>
    <b v="0"/>
    <m/>
    <x v="1"/>
    <b v="0"/>
    <x v="0"/>
    <s v="Feb"/>
    <x v="0"/>
    <x v="4"/>
    <s v="30-44"/>
    <s v="16-30"/>
    <n v="1"/>
    <n v="0"/>
    <n v="0"/>
    <x v="0"/>
  </r>
  <r>
    <s v="P4854"/>
    <d v="2024-06-28T20:05:00"/>
    <s v="M"/>
    <n v="1"/>
    <s v="White"/>
    <s v="None"/>
    <b v="0"/>
    <m/>
    <x v="15"/>
    <b v="0"/>
    <x v="0"/>
    <s v="Jun"/>
    <x v="5"/>
    <x v="7"/>
    <s v="0-14"/>
    <s v="31-45"/>
    <n v="0"/>
    <n v="0"/>
    <n v="0"/>
    <x v="0"/>
  </r>
  <r>
    <s v="P4855"/>
    <d v="2024-09-17T01:45:00"/>
    <s v="M"/>
    <n v="49"/>
    <s v="White"/>
    <s v="None"/>
    <b v="0"/>
    <m/>
    <x v="15"/>
    <b v="0"/>
    <x v="0"/>
    <s v="Sep"/>
    <x v="6"/>
    <x v="4"/>
    <s v="45-59"/>
    <s v="31-45"/>
    <n v="0"/>
    <n v="0"/>
    <n v="0"/>
    <x v="0"/>
  </r>
  <r>
    <s v="P4856"/>
    <d v="2023-08-21T17:22:00"/>
    <s v="M"/>
    <n v="44"/>
    <s v="White"/>
    <s v="None"/>
    <b v="0"/>
    <m/>
    <x v="8"/>
    <b v="0"/>
    <x v="1"/>
    <s v="Aug"/>
    <x v="4"/>
    <x v="3"/>
    <s v="30-44"/>
    <s v="31-45"/>
    <n v="0"/>
    <n v="0"/>
    <n v="0"/>
    <x v="0"/>
  </r>
  <r>
    <s v="P4857"/>
    <d v="2023-06-20T22:24:00"/>
    <s v="M"/>
    <n v="40"/>
    <s v="White"/>
    <s v="None"/>
    <b v="0"/>
    <m/>
    <x v="5"/>
    <b v="0"/>
    <x v="1"/>
    <s v="Jun"/>
    <x v="6"/>
    <x v="2"/>
    <s v="30-44"/>
    <s v="46-60"/>
    <n v="0"/>
    <n v="0"/>
    <n v="0"/>
    <x v="0"/>
  </r>
  <r>
    <s v="P4858"/>
    <d v="2023-05-31T14:47:00"/>
    <s v="M"/>
    <n v="9"/>
    <s v="White"/>
    <s v="None"/>
    <b v="0"/>
    <m/>
    <x v="34"/>
    <b v="0"/>
    <x v="1"/>
    <s v="May"/>
    <x v="0"/>
    <x v="6"/>
    <s v="0-14"/>
    <s v="0-15"/>
    <n v="1"/>
    <n v="0"/>
    <n v="0"/>
    <x v="0"/>
  </r>
  <r>
    <s v="P4859"/>
    <d v="2023-11-03T15:21:00"/>
    <s v="M"/>
    <n v="15"/>
    <s v="White"/>
    <s v="None"/>
    <b v="0"/>
    <m/>
    <x v="34"/>
    <b v="0"/>
    <x v="1"/>
    <s v="Nov"/>
    <x v="5"/>
    <x v="3"/>
    <s v="15-29"/>
    <s v="0-15"/>
    <n v="1"/>
    <n v="0"/>
    <n v="0"/>
    <x v="0"/>
  </r>
  <r>
    <s v="P4860"/>
    <d v="2024-09-03T16:59:00"/>
    <s v="M"/>
    <n v="45"/>
    <s v="White"/>
    <s v="None"/>
    <b v="0"/>
    <m/>
    <x v="20"/>
    <b v="0"/>
    <x v="0"/>
    <s v="Sep"/>
    <x v="6"/>
    <x v="3"/>
    <s v="45-59"/>
    <s v="16-30"/>
    <n v="1"/>
    <n v="0"/>
    <n v="0"/>
    <x v="0"/>
  </r>
  <r>
    <s v="P4861"/>
    <d v="2024-10-09T17:27:00"/>
    <s v="M"/>
    <n v="34"/>
    <s v="White"/>
    <s v="None"/>
    <b v="0"/>
    <m/>
    <x v="1"/>
    <b v="0"/>
    <x v="0"/>
    <s v="Oct"/>
    <x v="0"/>
    <x v="3"/>
    <s v="30-44"/>
    <s v="16-30"/>
    <n v="1"/>
    <n v="0"/>
    <n v="0"/>
    <x v="0"/>
  </r>
  <r>
    <s v="P4862"/>
    <d v="2023-12-09T02:21:00"/>
    <s v="M"/>
    <n v="36"/>
    <s v="White"/>
    <s v="None"/>
    <b v="0"/>
    <m/>
    <x v="19"/>
    <b v="0"/>
    <x v="1"/>
    <s v="Dec"/>
    <x v="1"/>
    <x v="4"/>
    <s v="30-44"/>
    <s v="16-30"/>
    <n v="1"/>
    <n v="0"/>
    <n v="0"/>
    <x v="0"/>
  </r>
  <r>
    <s v="P4863"/>
    <d v="2023-09-03T11:53:00"/>
    <s v="M"/>
    <n v="74"/>
    <s v="White"/>
    <s v="None"/>
    <b v="0"/>
    <m/>
    <x v="44"/>
    <b v="0"/>
    <x v="1"/>
    <s v="Sep"/>
    <x v="3"/>
    <x v="1"/>
    <s v="60-74"/>
    <s v="31-45"/>
    <n v="0"/>
    <n v="0"/>
    <n v="0"/>
    <x v="0"/>
  </r>
  <r>
    <s v="P4864"/>
    <d v="2023-12-05T03:08:00"/>
    <s v="M"/>
    <n v="29"/>
    <s v="White"/>
    <s v="None"/>
    <b v="0"/>
    <m/>
    <x v="40"/>
    <b v="0"/>
    <x v="1"/>
    <s v="Dec"/>
    <x v="6"/>
    <x v="5"/>
    <s v="15-29"/>
    <s v="31-45"/>
    <n v="0"/>
    <n v="0"/>
    <n v="0"/>
    <x v="0"/>
  </r>
  <r>
    <s v="P4865"/>
    <d v="2024-08-17T18:52:00"/>
    <s v="M"/>
    <n v="54"/>
    <s v="White"/>
    <s v="None"/>
    <b v="0"/>
    <m/>
    <x v="17"/>
    <b v="0"/>
    <x v="0"/>
    <s v="Aug"/>
    <x v="1"/>
    <x v="7"/>
    <s v="45-59"/>
    <s v="31-45"/>
    <n v="0"/>
    <n v="0"/>
    <n v="0"/>
    <x v="0"/>
  </r>
  <r>
    <s v="P4866"/>
    <d v="2024-10-02T00:16:00"/>
    <s v="M"/>
    <n v="50"/>
    <s v="White"/>
    <s v="None"/>
    <b v="0"/>
    <m/>
    <x v="12"/>
    <b v="0"/>
    <x v="0"/>
    <s v="Oct"/>
    <x v="0"/>
    <x v="4"/>
    <s v="45-59"/>
    <s v="31-45"/>
    <n v="0"/>
    <n v="0"/>
    <n v="0"/>
    <x v="0"/>
  </r>
  <r>
    <s v="P4867"/>
    <d v="2023-06-20T11:26:00"/>
    <s v="M"/>
    <n v="9"/>
    <s v="White"/>
    <s v="None"/>
    <b v="0"/>
    <m/>
    <x v="32"/>
    <b v="0"/>
    <x v="1"/>
    <s v="Jun"/>
    <x v="6"/>
    <x v="1"/>
    <s v="0-14"/>
    <s v="46-60"/>
    <n v="0"/>
    <n v="0"/>
    <n v="0"/>
    <x v="0"/>
  </r>
  <r>
    <s v="P4868"/>
    <d v="2024-08-17T06:32:00"/>
    <s v="M"/>
    <n v="13"/>
    <s v="White"/>
    <s v="None"/>
    <b v="0"/>
    <m/>
    <x v="30"/>
    <b v="0"/>
    <x v="0"/>
    <s v="Aug"/>
    <x v="1"/>
    <x v="0"/>
    <s v="0-14"/>
    <s v="0-15"/>
    <n v="1"/>
    <n v="0"/>
    <n v="0"/>
    <x v="0"/>
  </r>
  <r>
    <s v="P4869"/>
    <d v="2023-06-06T08:35:00"/>
    <s v="M"/>
    <n v="37"/>
    <s v="White"/>
    <s v="None"/>
    <b v="0"/>
    <m/>
    <x v="46"/>
    <b v="0"/>
    <x v="1"/>
    <s v="Jun"/>
    <x v="6"/>
    <x v="0"/>
    <s v="30-44"/>
    <s v="16-30"/>
    <n v="1"/>
    <n v="0"/>
    <n v="0"/>
    <x v="0"/>
  </r>
  <r>
    <s v="P4870"/>
    <d v="2023-04-06T09:20:00"/>
    <s v="M"/>
    <n v="66"/>
    <s v="White"/>
    <s v="None"/>
    <b v="0"/>
    <m/>
    <x v="37"/>
    <b v="0"/>
    <x v="1"/>
    <s v="Apr"/>
    <x v="2"/>
    <x v="1"/>
    <s v="60-74"/>
    <s v="31-45"/>
    <n v="0"/>
    <n v="0"/>
    <n v="0"/>
    <x v="0"/>
  </r>
  <r>
    <s v="P4871"/>
    <d v="2024-09-19T05:15:00"/>
    <s v="M"/>
    <n v="1"/>
    <s v="White"/>
    <s v="None"/>
    <b v="0"/>
    <m/>
    <x v="10"/>
    <b v="0"/>
    <x v="0"/>
    <s v="Sep"/>
    <x v="2"/>
    <x v="5"/>
    <s v="0-14"/>
    <s v="31-45"/>
    <n v="0"/>
    <n v="0"/>
    <n v="0"/>
    <x v="0"/>
  </r>
  <r>
    <s v="P4872"/>
    <d v="2024-03-29T19:42:00"/>
    <s v="M"/>
    <n v="38"/>
    <s v="White"/>
    <s v="None"/>
    <b v="0"/>
    <m/>
    <x v="40"/>
    <b v="0"/>
    <x v="0"/>
    <s v="Mar"/>
    <x v="5"/>
    <x v="7"/>
    <s v="30-44"/>
    <s v="31-45"/>
    <n v="0"/>
    <n v="0"/>
    <n v="0"/>
    <x v="0"/>
  </r>
  <r>
    <s v="P4873"/>
    <d v="2024-03-17T09:07:00"/>
    <s v="M"/>
    <n v="25"/>
    <s v="White"/>
    <s v="None"/>
    <b v="0"/>
    <m/>
    <x v="13"/>
    <b v="0"/>
    <x v="0"/>
    <s v="Mar"/>
    <x v="3"/>
    <x v="1"/>
    <s v="15-29"/>
    <s v="46-60"/>
    <n v="0"/>
    <n v="0"/>
    <n v="0"/>
    <x v="0"/>
  </r>
  <r>
    <s v="P4874"/>
    <d v="2023-09-07T11:04:00"/>
    <s v="M"/>
    <n v="63"/>
    <s v="White"/>
    <s v="None"/>
    <b v="0"/>
    <m/>
    <x v="2"/>
    <b v="0"/>
    <x v="1"/>
    <s v="Sep"/>
    <x v="2"/>
    <x v="1"/>
    <s v="60-74"/>
    <s v="46-60"/>
    <n v="0"/>
    <n v="0"/>
    <n v="0"/>
    <x v="0"/>
  </r>
  <r>
    <s v="P4875"/>
    <d v="2023-06-27T07:54:00"/>
    <s v="M"/>
    <n v="21"/>
    <s v="White"/>
    <s v="None"/>
    <b v="0"/>
    <m/>
    <x v="4"/>
    <b v="0"/>
    <x v="1"/>
    <s v="Jun"/>
    <x v="6"/>
    <x v="0"/>
    <s v="15-29"/>
    <s v="0-15"/>
    <n v="1"/>
    <n v="0"/>
    <n v="0"/>
    <x v="0"/>
  </r>
  <r>
    <s v="P4876"/>
    <d v="2023-04-04T02:11:00"/>
    <s v="M"/>
    <n v="7"/>
    <s v="White"/>
    <s v="None"/>
    <b v="0"/>
    <m/>
    <x v="36"/>
    <b v="0"/>
    <x v="1"/>
    <s v="Apr"/>
    <x v="6"/>
    <x v="4"/>
    <s v="0-14"/>
    <s v="16-30"/>
    <n v="1"/>
    <n v="0"/>
    <n v="0"/>
    <x v="0"/>
  </r>
  <r>
    <s v="P4877"/>
    <d v="2024-03-28T10:42:00"/>
    <s v="M"/>
    <n v="19"/>
    <s v="White"/>
    <s v="None"/>
    <b v="0"/>
    <m/>
    <x v="26"/>
    <b v="0"/>
    <x v="0"/>
    <s v="Mar"/>
    <x v="2"/>
    <x v="1"/>
    <s v="15-29"/>
    <s v="31-45"/>
    <n v="0"/>
    <n v="0"/>
    <n v="0"/>
    <x v="0"/>
  </r>
  <r>
    <s v="P4878"/>
    <d v="2024-05-10T07:33:00"/>
    <s v="M"/>
    <n v="7"/>
    <s v="White"/>
    <s v="None"/>
    <b v="0"/>
    <m/>
    <x v="43"/>
    <b v="0"/>
    <x v="0"/>
    <s v="May"/>
    <x v="5"/>
    <x v="0"/>
    <s v="0-14"/>
    <s v="46-60"/>
    <n v="0"/>
    <n v="0"/>
    <n v="0"/>
    <x v="0"/>
  </r>
  <r>
    <s v="P4879"/>
    <d v="2024-04-16T10:31:00"/>
    <s v="M"/>
    <n v="28"/>
    <s v="White"/>
    <s v="None"/>
    <b v="0"/>
    <m/>
    <x v="9"/>
    <b v="0"/>
    <x v="0"/>
    <s v="Apr"/>
    <x v="6"/>
    <x v="1"/>
    <s v="15-29"/>
    <s v="46-60"/>
    <n v="0"/>
    <n v="0"/>
    <n v="0"/>
    <x v="0"/>
  </r>
  <r>
    <s v="P4880"/>
    <d v="2024-02-01T06:20:00"/>
    <s v="M"/>
    <n v="78"/>
    <s v="White"/>
    <s v="None"/>
    <b v="0"/>
    <n v="0"/>
    <x v="30"/>
    <b v="0"/>
    <x v="0"/>
    <s v="Feb"/>
    <x v="2"/>
    <x v="0"/>
    <s v="75+"/>
    <s v="0-15"/>
    <n v="1"/>
    <n v="0"/>
    <n v="0"/>
    <x v="0"/>
  </r>
  <r>
    <s v="P4881"/>
    <d v="2024-06-05T21:24:00"/>
    <s v="M"/>
    <n v="8"/>
    <s v="White"/>
    <s v="None"/>
    <b v="0"/>
    <n v="0"/>
    <x v="15"/>
    <b v="0"/>
    <x v="0"/>
    <s v="Jun"/>
    <x v="0"/>
    <x v="2"/>
    <s v="0-14"/>
    <s v="31-45"/>
    <n v="0"/>
    <n v="0"/>
    <n v="0"/>
    <x v="0"/>
  </r>
  <r>
    <s v="P4882"/>
    <d v="2023-04-20T17:18:00"/>
    <s v="M"/>
    <n v="49"/>
    <s v="White"/>
    <s v="None"/>
    <b v="0"/>
    <n v="0"/>
    <x v="40"/>
    <b v="0"/>
    <x v="1"/>
    <s v="Apr"/>
    <x v="2"/>
    <x v="3"/>
    <s v="45-59"/>
    <s v="31-45"/>
    <n v="0"/>
    <n v="0"/>
    <n v="0"/>
    <x v="0"/>
  </r>
  <r>
    <s v="P4883"/>
    <d v="2024-06-15T19:40:00"/>
    <s v="M"/>
    <n v="48"/>
    <s v="White"/>
    <s v="None"/>
    <b v="0"/>
    <n v="0"/>
    <x v="22"/>
    <b v="0"/>
    <x v="0"/>
    <s v="Jun"/>
    <x v="1"/>
    <x v="7"/>
    <s v="45-59"/>
    <s v="31-45"/>
    <n v="0"/>
    <n v="0"/>
    <n v="0"/>
    <x v="0"/>
  </r>
  <r>
    <s v="P4884"/>
    <d v="2024-02-23T19:51:00"/>
    <s v="M"/>
    <n v="72"/>
    <s v="White"/>
    <s v="None"/>
    <b v="0"/>
    <n v="0"/>
    <x v="4"/>
    <b v="0"/>
    <x v="0"/>
    <s v="Feb"/>
    <x v="5"/>
    <x v="7"/>
    <s v="60-74"/>
    <s v="0-15"/>
    <n v="1"/>
    <n v="0"/>
    <n v="0"/>
    <x v="0"/>
  </r>
  <r>
    <s v="P4885"/>
    <d v="2023-10-01T07:03:00"/>
    <s v="M"/>
    <n v="78"/>
    <s v="White"/>
    <s v="None"/>
    <b v="0"/>
    <n v="0"/>
    <x v="8"/>
    <b v="0"/>
    <x v="1"/>
    <s v="Oct"/>
    <x v="3"/>
    <x v="0"/>
    <s v="75+"/>
    <s v="31-45"/>
    <n v="0"/>
    <n v="0"/>
    <n v="0"/>
    <x v="0"/>
  </r>
  <r>
    <s v="P4886"/>
    <d v="2023-11-15T02:02:00"/>
    <s v="M"/>
    <n v="15"/>
    <s v="White"/>
    <s v="None"/>
    <b v="0"/>
    <n v="0"/>
    <x v="9"/>
    <b v="0"/>
    <x v="1"/>
    <s v="Nov"/>
    <x v="0"/>
    <x v="4"/>
    <s v="15-29"/>
    <s v="46-60"/>
    <n v="0"/>
    <n v="0"/>
    <n v="0"/>
    <x v="0"/>
  </r>
  <r>
    <s v="P4887"/>
    <d v="2024-05-28T22:51:00"/>
    <s v="M"/>
    <n v="32"/>
    <s v="White"/>
    <s v="None"/>
    <b v="0"/>
    <n v="0"/>
    <x v="19"/>
    <b v="0"/>
    <x v="0"/>
    <s v="May"/>
    <x v="6"/>
    <x v="2"/>
    <s v="30-44"/>
    <s v="16-30"/>
    <n v="1"/>
    <n v="0"/>
    <n v="0"/>
    <x v="0"/>
  </r>
  <r>
    <s v="P4888"/>
    <d v="2024-03-29T10:41:00"/>
    <s v="M"/>
    <n v="53"/>
    <s v="White"/>
    <s v="None"/>
    <b v="0"/>
    <n v="0"/>
    <x v="6"/>
    <b v="0"/>
    <x v="0"/>
    <s v="Mar"/>
    <x v="5"/>
    <x v="1"/>
    <s v="45-59"/>
    <s v="31-45"/>
    <n v="0"/>
    <n v="0"/>
    <n v="0"/>
    <x v="0"/>
  </r>
  <r>
    <s v="P4889"/>
    <d v="2024-08-26T15:49:00"/>
    <s v="M"/>
    <n v="54"/>
    <s v="White"/>
    <s v="None"/>
    <b v="0"/>
    <n v="1"/>
    <x v="36"/>
    <b v="0"/>
    <x v="0"/>
    <s v="Aug"/>
    <x v="4"/>
    <x v="3"/>
    <s v="45-59"/>
    <s v="16-30"/>
    <n v="1"/>
    <n v="0"/>
    <n v="0"/>
    <x v="0"/>
  </r>
  <r>
    <s v="P4890"/>
    <d v="2023-11-05T11:20:00"/>
    <s v="M"/>
    <n v="27"/>
    <s v="White"/>
    <s v="None"/>
    <b v="0"/>
    <n v="1"/>
    <x v="40"/>
    <b v="0"/>
    <x v="1"/>
    <s v="Nov"/>
    <x v="3"/>
    <x v="1"/>
    <s v="15-29"/>
    <s v="31-45"/>
    <n v="0"/>
    <n v="0"/>
    <n v="0"/>
    <x v="0"/>
  </r>
  <r>
    <s v="P4891"/>
    <d v="2023-08-03T10:47:00"/>
    <s v="M"/>
    <n v="30"/>
    <s v="White"/>
    <s v="None"/>
    <b v="0"/>
    <n v="1"/>
    <x v="8"/>
    <b v="0"/>
    <x v="1"/>
    <s v="Aug"/>
    <x v="2"/>
    <x v="1"/>
    <s v="30-44"/>
    <s v="31-45"/>
    <n v="0"/>
    <n v="0"/>
    <n v="0"/>
    <x v="0"/>
  </r>
  <r>
    <s v="P4892"/>
    <d v="2024-02-15T15:03:00"/>
    <s v="M"/>
    <n v="28"/>
    <s v="White"/>
    <s v="None"/>
    <b v="0"/>
    <n v="1"/>
    <x v="15"/>
    <b v="0"/>
    <x v="0"/>
    <s v="Feb"/>
    <x v="2"/>
    <x v="3"/>
    <s v="15-29"/>
    <s v="31-45"/>
    <n v="0"/>
    <n v="0"/>
    <n v="0"/>
    <x v="0"/>
  </r>
  <r>
    <s v="P4893"/>
    <d v="2023-08-21T05:30:00"/>
    <s v="M"/>
    <n v="19"/>
    <s v="White"/>
    <s v="None"/>
    <b v="0"/>
    <n v="1"/>
    <x v="24"/>
    <b v="0"/>
    <x v="1"/>
    <s v="Aug"/>
    <x v="4"/>
    <x v="5"/>
    <s v="15-29"/>
    <s v="16-30"/>
    <n v="1"/>
    <n v="0"/>
    <n v="0"/>
    <x v="0"/>
  </r>
  <r>
    <s v="P4894"/>
    <d v="2024-04-08T04:16:00"/>
    <s v="M"/>
    <n v="66"/>
    <s v="White"/>
    <s v="None"/>
    <b v="0"/>
    <n v="1"/>
    <x v="48"/>
    <b v="0"/>
    <x v="0"/>
    <s v="Apr"/>
    <x v="4"/>
    <x v="5"/>
    <s v="60-74"/>
    <s v="16-30"/>
    <n v="1"/>
    <n v="0"/>
    <n v="0"/>
    <x v="0"/>
  </r>
  <r>
    <s v="P4895"/>
    <d v="2024-07-25T23:15:00"/>
    <s v="M"/>
    <n v="77"/>
    <s v="White"/>
    <s v="None"/>
    <b v="0"/>
    <n v="1"/>
    <x v="0"/>
    <b v="0"/>
    <x v="0"/>
    <s v="Jul"/>
    <x v="2"/>
    <x v="2"/>
    <s v="75+"/>
    <s v="31-45"/>
    <n v="0"/>
    <n v="0"/>
    <n v="0"/>
    <x v="0"/>
  </r>
  <r>
    <s v="P4896"/>
    <d v="2024-04-22T04:05:00"/>
    <s v="M"/>
    <n v="52"/>
    <s v="White"/>
    <s v="None"/>
    <b v="0"/>
    <n v="1"/>
    <x v="14"/>
    <b v="0"/>
    <x v="0"/>
    <s v="Apr"/>
    <x v="4"/>
    <x v="5"/>
    <s v="45-59"/>
    <s v="46-60"/>
    <n v="0"/>
    <n v="0"/>
    <n v="0"/>
    <x v="0"/>
  </r>
  <r>
    <s v="P4897"/>
    <d v="2024-07-03T21:23:00"/>
    <s v="M"/>
    <n v="24"/>
    <s v="White"/>
    <s v="None"/>
    <b v="0"/>
    <n v="1"/>
    <x v="19"/>
    <b v="0"/>
    <x v="0"/>
    <s v="Jul"/>
    <x v="0"/>
    <x v="2"/>
    <s v="15-29"/>
    <s v="16-30"/>
    <n v="1"/>
    <n v="0"/>
    <n v="0"/>
    <x v="0"/>
  </r>
  <r>
    <s v="P4898"/>
    <d v="2024-04-03T12:42:00"/>
    <s v="M"/>
    <n v="54"/>
    <s v="White"/>
    <s v="None"/>
    <b v="0"/>
    <n v="1"/>
    <x v="12"/>
    <b v="0"/>
    <x v="0"/>
    <s v="Apr"/>
    <x v="0"/>
    <x v="6"/>
    <s v="45-59"/>
    <s v="31-45"/>
    <n v="0"/>
    <n v="0"/>
    <n v="0"/>
    <x v="0"/>
  </r>
  <r>
    <s v="P4899"/>
    <d v="2024-06-16T00:32:00"/>
    <s v="M"/>
    <n v="74"/>
    <s v="White"/>
    <s v="None"/>
    <b v="0"/>
    <n v="1"/>
    <x v="39"/>
    <b v="0"/>
    <x v="0"/>
    <s v="Jun"/>
    <x v="3"/>
    <x v="4"/>
    <s v="60-74"/>
    <s v="0-15"/>
    <n v="1"/>
    <n v="0"/>
    <n v="0"/>
    <x v="0"/>
  </r>
  <r>
    <s v="P4900"/>
    <d v="2023-05-09T14:55:00"/>
    <s v="M"/>
    <n v="75"/>
    <s v="White"/>
    <s v="None"/>
    <b v="0"/>
    <n v="2"/>
    <x v="2"/>
    <b v="0"/>
    <x v="1"/>
    <s v="May"/>
    <x v="6"/>
    <x v="6"/>
    <s v="75+"/>
    <s v="46-60"/>
    <n v="0"/>
    <n v="0"/>
    <n v="0"/>
    <x v="0"/>
  </r>
  <r>
    <s v="P4901"/>
    <d v="2023-09-27T11:34:00"/>
    <s v="M"/>
    <n v="35"/>
    <s v="White"/>
    <s v="None"/>
    <b v="0"/>
    <n v="2"/>
    <x v="21"/>
    <b v="0"/>
    <x v="1"/>
    <s v="Sep"/>
    <x v="0"/>
    <x v="1"/>
    <s v="30-44"/>
    <s v="46-60"/>
    <n v="0"/>
    <n v="0"/>
    <n v="0"/>
    <x v="0"/>
  </r>
  <r>
    <s v="P4902"/>
    <d v="2023-06-02T16:07:00"/>
    <s v="M"/>
    <n v="71"/>
    <s v="White"/>
    <s v="None"/>
    <b v="0"/>
    <n v="2"/>
    <x v="8"/>
    <b v="0"/>
    <x v="1"/>
    <s v="Jun"/>
    <x v="5"/>
    <x v="3"/>
    <s v="60-74"/>
    <s v="31-45"/>
    <n v="0"/>
    <n v="0"/>
    <n v="0"/>
    <x v="0"/>
  </r>
  <r>
    <s v="P4903"/>
    <d v="2023-07-12T13:34:00"/>
    <s v="M"/>
    <n v="23"/>
    <s v="White"/>
    <s v="None"/>
    <b v="0"/>
    <n v="2"/>
    <x v="47"/>
    <b v="0"/>
    <x v="1"/>
    <s v="Jul"/>
    <x v="0"/>
    <x v="6"/>
    <s v="15-29"/>
    <s v="46-60"/>
    <n v="0"/>
    <n v="0"/>
    <n v="0"/>
    <x v="0"/>
  </r>
  <r>
    <s v="P4904"/>
    <d v="2024-03-15T19:54:00"/>
    <s v="M"/>
    <n v="26"/>
    <s v="White"/>
    <s v="None"/>
    <b v="0"/>
    <n v="2"/>
    <x v="1"/>
    <b v="0"/>
    <x v="0"/>
    <s v="Mar"/>
    <x v="5"/>
    <x v="7"/>
    <s v="15-29"/>
    <s v="16-30"/>
    <n v="1"/>
    <n v="0"/>
    <n v="0"/>
    <x v="0"/>
  </r>
  <r>
    <s v="P4905"/>
    <d v="2024-04-05T14:26:00"/>
    <s v="M"/>
    <n v="2"/>
    <s v="White"/>
    <s v="None"/>
    <b v="0"/>
    <n v="2"/>
    <x v="10"/>
    <b v="0"/>
    <x v="0"/>
    <s v="Apr"/>
    <x v="5"/>
    <x v="6"/>
    <s v="0-14"/>
    <s v="31-45"/>
    <n v="0"/>
    <n v="0"/>
    <n v="0"/>
    <x v="0"/>
  </r>
  <r>
    <s v="P4906"/>
    <d v="2024-02-08T19:08:00"/>
    <s v="M"/>
    <n v="27"/>
    <s v="White"/>
    <s v="None"/>
    <b v="0"/>
    <n v="2"/>
    <x v="50"/>
    <b v="0"/>
    <x v="0"/>
    <s v="Feb"/>
    <x v="2"/>
    <x v="7"/>
    <s v="15-29"/>
    <s v="31-45"/>
    <n v="0"/>
    <n v="0"/>
    <n v="0"/>
    <x v="0"/>
  </r>
  <r>
    <s v="P4907"/>
    <d v="2023-04-18T17:34:00"/>
    <s v="M"/>
    <n v="40"/>
    <s v="White"/>
    <s v="None"/>
    <b v="0"/>
    <n v="2"/>
    <x v="9"/>
    <b v="0"/>
    <x v="1"/>
    <s v="Apr"/>
    <x v="6"/>
    <x v="3"/>
    <s v="30-44"/>
    <s v="46-60"/>
    <n v="0"/>
    <n v="0"/>
    <n v="0"/>
    <x v="0"/>
  </r>
  <r>
    <s v="P4908"/>
    <d v="2024-04-15T15:21:00"/>
    <s v="M"/>
    <n v="56"/>
    <s v="White"/>
    <s v="None"/>
    <b v="0"/>
    <n v="2"/>
    <x v="40"/>
    <b v="0"/>
    <x v="0"/>
    <s v="Apr"/>
    <x v="4"/>
    <x v="3"/>
    <s v="45-59"/>
    <s v="31-45"/>
    <n v="0"/>
    <n v="0"/>
    <n v="0"/>
    <x v="0"/>
  </r>
  <r>
    <s v="P4909"/>
    <d v="2023-07-23T01:13:00"/>
    <s v="M"/>
    <n v="16"/>
    <s v="White"/>
    <s v="None"/>
    <b v="0"/>
    <n v="2"/>
    <x v="47"/>
    <b v="0"/>
    <x v="1"/>
    <s v="Jul"/>
    <x v="3"/>
    <x v="4"/>
    <s v="15-29"/>
    <s v="46-60"/>
    <n v="0"/>
    <n v="0"/>
    <n v="0"/>
    <x v="0"/>
  </r>
  <r>
    <s v="P4910"/>
    <d v="2024-03-16T03:34:00"/>
    <s v="M"/>
    <n v="42"/>
    <s v="White"/>
    <s v="None"/>
    <b v="0"/>
    <n v="3"/>
    <x v="44"/>
    <b v="0"/>
    <x v="0"/>
    <s v="Mar"/>
    <x v="1"/>
    <x v="5"/>
    <s v="30-44"/>
    <s v="31-45"/>
    <n v="0"/>
    <n v="0"/>
    <n v="0"/>
    <x v="0"/>
  </r>
  <r>
    <s v="P4911"/>
    <d v="2023-09-30T03:01:00"/>
    <s v="M"/>
    <n v="1"/>
    <s v="White"/>
    <s v="None"/>
    <b v="0"/>
    <n v="3"/>
    <x v="39"/>
    <b v="0"/>
    <x v="1"/>
    <s v="Sep"/>
    <x v="1"/>
    <x v="5"/>
    <s v="0-14"/>
    <s v="0-15"/>
    <n v="1"/>
    <n v="0"/>
    <n v="0"/>
    <x v="0"/>
  </r>
  <r>
    <s v="P4912"/>
    <d v="2024-05-19T09:52:00"/>
    <s v="M"/>
    <n v="6"/>
    <s v="White"/>
    <s v="None"/>
    <b v="0"/>
    <n v="3"/>
    <x v="12"/>
    <b v="0"/>
    <x v="0"/>
    <s v="May"/>
    <x v="3"/>
    <x v="1"/>
    <s v="0-14"/>
    <s v="31-45"/>
    <n v="0"/>
    <n v="0"/>
    <n v="0"/>
    <x v="0"/>
  </r>
  <r>
    <s v="P4913"/>
    <d v="2024-08-01T12:00:00"/>
    <s v="M"/>
    <n v="60"/>
    <s v="White"/>
    <s v="None"/>
    <b v="0"/>
    <n v="3"/>
    <x v="7"/>
    <b v="0"/>
    <x v="0"/>
    <s v="Aug"/>
    <x v="2"/>
    <x v="6"/>
    <s v="60-74"/>
    <s v="16-30"/>
    <n v="1"/>
    <n v="0"/>
    <n v="0"/>
    <x v="0"/>
  </r>
  <r>
    <s v="P4914"/>
    <d v="2024-10-08T15:52:00"/>
    <s v="M"/>
    <n v="63"/>
    <s v="White"/>
    <s v="None"/>
    <b v="0"/>
    <n v="3"/>
    <x v="7"/>
    <b v="0"/>
    <x v="0"/>
    <s v="Oct"/>
    <x v="6"/>
    <x v="3"/>
    <s v="60-74"/>
    <s v="16-30"/>
    <n v="1"/>
    <n v="0"/>
    <n v="0"/>
    <x v="0"/>
  </r>
  <r>
    <s v="P4915"/>
    <d v="2024-02-12T15:08:00"/>
    <s v="M"/>
    <n v="8"/>
    <s v="White"/>
    <s v="None"/>
    <b v="0"/>
    <n v="3"/>
    <x v="22"/>
    <b v="0"/>
    <x v="0"/>
    <s v="Feb"/>
    <x v="4"/>
    <x v="3"/>
    <s v="0-14"/>
    <s v="31-45"/>
    <n v="0"/>
    <n v="0"/>
    <n v="0"/>
    <x v="0"/>
  </r>
  <r>
    <s v="P4916"/>
    <d v="2024-06-08T09:06:00"/>
    <s v="M"/>
    <n v="32"/>
    <s v="White"/>
    <s v="None"/>
    <b v="0"/>
    <n v="3"/>
    <x v="19"/>
    <b v="0"/>
    <x v="0"/>
    <s v="Jun"/>
    <x v="1"/>
    <x v="1"/>
    <s v="30-44"/>
    <s v="16-30"/>
    <n v="1"/>
    <n v="0"/>
    <n v="0"/>
    <x v="0"/>
  </r>
  <r>
    <s v="P4917"/>
    <d v="2024-05-29T07:02:00"/>
    <s v="M"/>
    <n v="63"/>
    <s v="White"/>
    <s v="None"/>
    <b v="0"/>
    <n v="3"/>
    <x v="19"/>
    <b v="0"/>
    <x v="0"/>
    <s v="May"/>
    <x v="0"/>
    <x v="0"/>
    <s v="60-74"/>
    <s v="16-30"/>
    <n v="1"/>
    <n v="0"/>
    <n v="0"/>
    <x v="0"/>
  </r>
  <r>
    <s v="P4918"/>
    <d v="2024-05-28T07:41:00"/>
    <s v="M"/>
    <n v="2"/>
    <s v="White"/>
    <s v="None"/>
    <b v="0"/>
    <n v="3"/>
    <x v="7"/>
    <b v="0"/>
    <x v="0"/>
    <s v="May"/>
    <x v="6"/>
    <x v="0"/>
    <s v="0-14"/>
    <s v="16-30"/>
    <n v="1"/>
    <n v="0"/>
    <n v="0"/>
    <x v="0"/>
  </r>
  <r>
    <s v="P4919"/>
    <d v="2023-07-07T00:43:00"/>
    <s v="M"/>
    <n v="58"/>
    <s v="White"/>
    <s v="None"/>
    <b v="0"/>
    <n v="4"/>
    <x v="35"/>
    <b v="0"/>
    <x v="1"/>
    <s v="Jul"/>
    <x v="5"/>
    <x v="4"/>
    <s v="45-59"/>
    <s v="16-30"/>
    <n v="1"/>
    <n v="0"/>
    <n v="0"/>
    <x v="0"/>
  </r>
  <r>
    <s v="P4920"/>
    <d v="2023-04-29T12:44:00"/>
    <s v="M"/>
    <n v="33"/>
    <s v="White"/>
    <s v="None"/>
    <b v="0"/>
    <n v="4"/>
    <x v="32"/>
    <b v="0"/>
    <x v="1"/>
    <s v="Apr"/>
    <x v="1"/>
    <x v="6"/>
    <s v="30-44"/>
    <s v="46-60"/>
    <n v="0"/>
    <n v="0"/>
    <n v="0"/>
    <x v="0"/>
  </r>
  <r>
    <s v="P4921"/>
    <d v="2023-08-15T03:29:00"/>
    <s v="M"/>
    <n v="63"/>
    <s v="White"/>
    <s v="None"/>
    <b v="0"/>
    <n v="4"/>
    <x v="41"/>
    <b v="0"/>
    <x v="1"/>
    <s v="Aug"/>
    <x v="6"/>
    <x v="5"/>
    <s v="60-74"/>
    <s v="16-30"/>
    <n v="1"/>
    <n v="0"/>
    <n v="0"/>
    <x v="0"/>
  </r>
  <r>
    <s v="P4922"/>
    <d v="2024-01-31T09:34:00"/>
    <s v="M"/>
    <n v="2"/>
    <s v="White"/>
    <s v="None"/>
    <b v="0"/>
    <n v="4"/>
    <x v="33"/>
    <b v="0"/>
    <x v="0"/>
    <s v="Jan"/>
    <x v="0"/>
    <x v="1"/>
    <s v="0-14"/>
    <s v="31-45"/>
    <n v="0"/>
    <n v="0"/>
    <n v="0"/>
    <x v="0"/>
  </r>
  <r>
    <s v="P4923"/>
    <d v="2023-11-23T00:20:00"/>
    <s v="M"/>
    <n v="72"/>
    <s v="White"/>
    <s v="None"/>
    <b v="0"/>
    <n v="4"/>
    <x v="32"/>
    <b v="0"/>
    <x v="1"/>
    <s v="Nov"/>
    <x v="2"/>
    <x v="4"/>
    <s v="60-74"/>
    <s v="46-60"/>
    <n v="0"/>
    <n v="0"/>
    <n v="0"/>
    <x v="0"/>
  </r>
  <r>
    <s v="P4924"/>
    <d v="2024-02-29T03:03:00"/>
    <s v="M"/>
    <n v="32"/>
    <s v="White"/>
    <s v="None"/>
    <b v="0"/>
    <n v="4"/>
    <x v="44"/>
    <b v="0"/>
    <x v="0"/>
    <s v="Feb"/>
    <x v="2"/>
    <x v="5"/>
    <s v="30-44"/>
    <s v="31-45"/>
    <n v="0"/>
    <n v="0"/>
    <n v="0"/>
    <x v="0"/>
  </r>
  <r>
    <s v="P4925"/>
    <d v="2024-10-22T07:22:00"/>
    <s v="M"/>
    <n v="45"/>
    <s v="White"/>
    <s v="None"/>
    <b v="0"/>
    <n v="4"/>
    <x v="22"/>
    <b v="0"/>
    <x v="0"/>
    <s v="Oct"/>
    <x v="6"/>
    <x v="0"/>
    <s v="45-59"/>
    <s v="31-45"/>
    <n v="0"/>
    <n v="0"/>
    <n v="0"/>
    <x v="0"/>
  </r>
  <r>
    <s v="P4926"/>
    <d v="2024-01-30T04:12:00"/>
    <s v="M"/>
    <n v="22"/>
    <s v="White"/>
    <s v="None"/>
    <b v="0"/>
    <n v="4"/>
    <x v="13"/>
    <b v="0"/>
    <x v="0"/>
    <s v="Jan"/>
    <x v="6"/>
    <x v="5"/>
    <s v="15-29"/>
    <s v="46-60"/>
    <n v="0"/>
    <n v="0"/>
    <n v="0"/>
    <x v="0"/>
  </r>
  <r>
    <s v="P4927"/>
    <d v="2023-05-04T15:59:00"/>
    <s v="M"/>
    <n v="13"/>
    <s v="White"/>
    <s v="None"/>
    <b v="0"/>
    <n v="4"/>
    <x v="37"/>
    <b v="0"/>
    <x v="1"/>
    <s v="May"/>
    <x v="2"/>
    <x v="3"/>
    <s v="0-14"/>
    <s v="31-45"/>
    <n v="0"/>
    <n v="0"/>
    <n v="0"/>
    <x v="0"/>
  </r>
  <r>
    <s v="P4928"/>
    <d v="2024-03-17T02:47:00"/>
    <s v="M"/>
    <n v="8"/>
    <s v="White"/>
    <s v="None"/>
    <b v="0"/>
    <n v="4"/>
    <x v="1"/>
    <b v="0"/>
    <x v="0"/>
    <s v="Mar"/>
    <x v="3"/>
    <x v="4"/>
    <s v="0-14"/>
    <s v="16-30"/>
    <n v="1"/>
    <n v="0"/>
    <n v="0"/>
    <x v="0"/>
  </r>
  <r>
    <s v="P4929"/>
    <d v="2024-06-30T23:28:00"/>
    <s v="M"/>
    <n v="43"/>
    <s v="White"/>
    <s v="None"/>
    <b v="0"/>
    <n v="5"/>
    <x v="47"/>
    <b v="0"/>
    <x v="0"/>
    <s v="Jun"/>
    <x v="3"/>
    <x v="2"/>
    <s v="30-44"/>
    <s v="46-60"/>
    <n v="0"/>
    <n v="0"/>
    <n v="0"/>
    <x v="0"/>
  </r>
  <r>
    <s v="P4930"/>
    <d v="2023-08-28T12:41:00"/>
    <s v="M"/>
    <n v="34"/>
    <s v="White"/>
    <s v="None"/>
    <b v="0"/>
    <n v="5"/>
    <x v="36"/>
    <b v="0"/>
    <x v="1"/>
    <s v="Aug"/>
    <x v="4"/>
    <x v="6"/>
    <s v="30-44"/>
    <s v="16-30"/>
    <n v="1"/>
    <n v="0"/>
    <n v="0"/>
    <x v="0"/>
  </r>
  <r>
    <s v="P4931"/>
    <d v="2024-06-09T03:14:00"/>
    <s v="M"/>
    <n v="4"/>
    <s v="White"/>
    <s v="None"/>
    <b v="0"/>
    <n v="5"/>
    <x v="13"/>
    <b v="0"/>
    <x v="0"/>
    <s v="Jun"/>
    <x v="3"/>
    <x v="5"/>
    <s v="0-14"/>
    <s v="46-60"/>
    <n v="0"/>
    <n v="0"/>
    <n v="0"/>
    <x v="0"/>
  </r>
  <r>
    <s v="P4932"/>
    <d v="2023-06-18T21:44:00"/>
    <s v="M"/>
    <n v="77"/>
    <s v="White"/>
    <s v="None"/>
    <b v="0"/>
    <n v="6"/>
    <x v="45"/>
    <b v="0"/>
    <x v="1"/>
    <s v="Jun"/>
    <x v="3"/>
    <x v="2"/>
    <s v="75+"/>
    <s v="16-30"/>
    <n v="1"/>
    <n v="0"/>
    <n v="0"/>
    <x v="0"/>
  </r>
  <r>
    <s v="P4933"/>
    <d v="2023-08-27T21:50:00"/>
    <s v="M"/>
    <n v="57"/>
    <s v="White"/>
    <s v="None"/>
    <b v="0"/>
    <n v="6"/>
    <x v="27"/>
    <b v="0"/>
    <x v="1"/>
    <s v="Aug"/>
    <x v="3"/>
    <x v="2"/>
    <s v="45-59"/>
    <s v="46-60"/>
    <n v="0"/>
    <n v="0"/>
    <n v="0"/>
    <x v="0"/>
  </r>
  <r>
    <s v="P4934"/>
    <d v="2024-05-01T03:02:00"/>
    <s v="M"/>
    <n v="56"/>
    <s v="White"/>
    <s v="None"/>
    <b v="0"/>
    <n v="6"/>
    <x v="40"/>
    <b v="0"/>
    <x v="0"/>
    <s v="May"/>
    <x v="0"/>
    <x v="5"/>
    <s v="45-59"/>
    <s v="31-45"/>
    <n v="0"/>
    <n v="0"/>
    <n v="0"/>
    <x v="0"/>
  </r>
  <r>
    <s v="P4935"/>
    <d v="2024-04-24T00:10:00"/>
    <s v="M"/>
    <n v="49"/>
    <s v="White"/>
    <s v="None"/>
    <b v="0"/>
    <n v="6"/>
    <x v="29"/>
    <b v="0"/>
    <x v="0"/>
    <s v="Apr"/>
    <x v="0"/>
    <x v="4"/>
    <s v="45-59"/>
    <s v="16-30"/>
    <n v="1"/>
    <n v="0"/>
    <n v="0"/>
    <x v="0"/>
  </r>
  <r>
    <s v="P4936"/>
    <d v="2024-10-16T23:46:00"/>
    <s v="M"/>
    <n v="56"/>
    <s v="White"/>
    <s v="None"/>
    <b v="0"/>
    <n v="6"/>
    <x v="1"/>
    <b v="0"/>
    <x v="0"/>
    <s v="Oct"/>
    <x v="0"/>
    <x v="2"/>
    <s v="45-59"/>
    <s v="16-30"/>
    <n v="1"/>
    <n v="0"/>
    <n v="0"/>
    <x v="0"/>
  </r>
  <r>
    <s v="P4937"/>
    <d v="2024-04-28T22:18:00"/>
    <s v="M"/>
    <n v="23"/>
    <s v="White"/>
    <s v="None"/>
    <b v="0"/>
    <n v="6"/>
    <x v="31"/>
    <b v="0"/>
    <x v="0"/>
    <s v="Apr"/>
    <x v="3"/>
    <x v="2"/>
    <s v="15-29"/>
    <s v="16-30"/>
    <n v="1"/>
    <n v="0"/>
    <n v="0"/>
    <x v="0"/>
  </r>
  <r>
    <s v="P4938"/>
    <d v="2023-05-22T16:23:00"/>
    <s v="M"/>
    <n v="56"/>
    <s v="White"/>
    <s v="None"/>
    <b v="0"/>
    <n v="6"/>
    <x v="45"/>
    <b v="0"/>
    <x v="1"/>
    <s v="May"/>
    <x v="4"/>
    <x v="3"/>
    <s v="45-59"/>
    <s v="16-30"/>
    <n v="1"/>
    <n v="0"/>
    <n v="0"/>
    <x v="0"/>
  </r>
  <r>
    <s v="P4939"/>
    <d v="2024-05-02T03:14:00"/>
    <s v="M"/>
    <n v="50"/>
    <s v="White"/>
    <s v="None"/>
    <b v="0"/>
    <n v="6"/>
    <x v="17"/>
    <b v="0"/>
    <x v="0"/>
    <s v="May"/>
    <x v="2"/>
    <x v="5"/>
    <s v="45-59"/>
    <s v="31-45"/>
    <n v="0"/>
    <n v="0"/>
    <n v="0"/>
    <x v="0"/>
  </r>
  <r>
    <s v="P4940"/>
    <d v="2023-04-27T14:20:00"/>
    <s v="M"/>
    <n v="9"/>
    <s v="White"/>
    <s v="None"/>
    <b v="0"/>
    <n v="6"/>
    <x v="12"/>
    <b v="0"/>
    <x v="1"/>
    <s v="Apr"/>
    <x v="2"/>
    <x v="6"/>
    <s v="0-14"/>
    <s v="31-45"/>
    <n v="0"/>
    <n v="0"/>
    <n v="0"/>
    <x v="0"/>
  </r>
  <r>
    <s v="P4941"/>
    <d v="2023-11-18T20:42:00"/>
    <s v="M"/>
    <n v="28"/>
    <s v="White"/>
    <s v="None"/>
    <b v="0"/>
    <n v="6"/>
    <x v="43"/>
    <b v="0"/>
    <x v="1"/>
    <s v="Nov"/>
    <x v="1"/>
    <x v="7"/>
    <s v="15-29"/>
    <s v="46-60"/>
    <n v="0"/>
    <n v="0"/>
    <n v="0"/>
    <x v="0"/>
  </r>
  <r>
    <s v="P4942"/>
    <d v="2024-10-19T10:31:00"/>
    <s v="M"/>
    <n v="45"/>
    <s v="White"/>
    <s v="None"/>
    <b v="0"/>
    <n v="6"/>
    <x v="10"/>
    <b v="0"/>
    <x v="0"/>
    <s v="Oct"/>
    <x v="1"/>
    <x v="1"/>
    <s v="45-59"/>
    <s v="31-45"/>
    <n v="0"/>
    <n v="0"/>
    <n v="0"/>
    <x v="0"/>
  </r>
  <r>
    <s v="P4943"/>
    <d v="2023-08-20T13:58:00"/>
    <s v="M"/>
    <n v="75"/>
    <s v="White"/>
    <s v="None"/>
    <b v="0"/>
    <n v="6"/>
    <x v="0"/>
    <b v="0"/>
    <x v="1"/>
    <s v="Aug"/>
    <x v="3"/>
    <x v="6"/>
    <s v="75+"/>
    <s v="31-45"/>
    <n v="0"/>
    <n v="0"/>
    <n v="0"/>
    <x v="0"/>
  </r>
  <r>
    <s v="P4944"/>
    <d v="2023-04-20T08:38:00"/>
    <s v="M"/>
    <n v="65"/>
    <s v="White"/>
    <s v="None"/>
    <b v="0"/>
    <n v="6"/>
    <x v="16"/>
    <b v="0"/>
    <x v="1"/>
    <s v="Apr"/>
    <x v="2"/>
    <x v="0"/>
    <s v="60-74"/>
    <s v="46-60"/>
    <n v="0"/>
    <n v="0"/>
    <n v="0"/>
    <x v="0"/>
  </r>
  <r>
    <s v="P4945"/>
    <d v="2023-06-02T08:07:00"/>
    <s v="M"/>
    <n v="15"/>
    <s v="White"/>
    <s v="None"/>
    <b v="0"/>
    <n v="7"/>
    <x v="11"/>
    <b v="0"/>
    <x v="1"/>
    <s v="Jun"/>
    <x v="5"/>
    <x v="0"/>
    <s v="15-29"/>
    <s v="46-60"/>
    <n v="0"/>
    <n v="0"/>
    <n v="0"/>
    <x v="0"/>
  </r>
  <r>
    <s v="P4946"/>
    <d v="2024-10-18T03:57:00"/>
    <s v="M"/>
    <n v="37"/>
    <s v="White"/>
    <s v="None"/>
    <b v="0"/>
    <n v="7"/>
    <x v="25"/>
    <b v="0"/>
    <x v="0"/>
    <s v="Oct"/>
    <x v="5"/>
    <x v="5"/>
    <s v="30-44"/>
    <s v="46-60"/>
    <n v="0"/>
    <n v="0"/>
    <n v="0"/>
    <x v="0"/>
  </r>
  <r>
    <s v="P4947"/>
    <d v="2023-09-26T07:23:00"/>
    <s v="M"/>
    <n v="10"/>
    <s v="White"/>
    <s v="None"/>
    <b v="0"/>
    <n v="7"/>
    <x v="41"/>
    <b v="0"/>
    <x v="1"/>
    <s v="Sep"/>
    <x v="6"/>
    <x v="0"/>
    <s v="0-14"/>
    <s v="16-30"/>
    <n v="1"/>
    <n v="0"/>
    <n v="1"/>
    <x v="0"/>
  </r>
  <r>
    <s v="P4948"/>
    <d v="2024-05-03T16:06:00"/>
    <s v="M"/>
    <n v="38"/>
    <s v="White"/>
    <s v="None"/>
    <b v="0"/>
    <n v="7"/>
    <x v="6"/>
    <b v="0"/>
    <x v="0"/>
    <s v="May"/>
    <x v="5"/>
    <x v="3"/>
    <s v="30-44"/>
    <s v="31-45"/>
    <n v="0"/>
    <n v="0"/>
    <n v="0"/>
    <x v="0"/>
  </r>
  <r>
    <s v="P4949"/>
    <d v="2024-06-29T05:58:00"/>
    <s v="M"/>
    <n v="62"/>
    <s v="White"/>
    <s v="None"/>
    <b v="0"/>
    <n v="7"/>
    <x v="11"/>
    <b v="0"/>
    <x v="0"/>
    <s v="Jun"/>
    <x v="1"/>
    <x v="5"/>
    <s v="60-74"/>
    <s v="46-60"/>
    <n v="0"/>
    <n v="0"/>
    <n v="0"/>
    <x v="0"/>
  </r>
  <r>
    <s v="P4950"/>
    <d v="2023-05-28T02:00:00"/>
    <s v="M"/>
    <n v="48"/>
    <s v="White"/>
    <s v="None"/>
    <b v="0"/>
    <n v="7"/>
    <x v="9"/>
    <b v="0"/>
    <x v="1"/>
    <s v="May"/>
    <x v="3"/>
    <x v="4"/>
    <s v="45-59"/>
    <s v="46-60"/>
    <n v="0"/>
    <n v="0"/>
    <n v="0"/>
    <x v="0"/>
  </r>
  <r>
    <s v="P4951"/>
    <d v="2024-09-17T12:09:00"/>
    <s v="M"/>
    <n v="3"/>
    <s v="White"/>
    <s v="None"/>
    <b v="0"/>
    <n v="7"/>
    <x v="24"/>
    <b v="0"/>
    <x v="0"/>
    <s v="Sep"/>
    <x v="6"/>
    <x v="6"/>
    <s v="0-14"/>
    <s v="16-30"/>
    <n v="1"/>
    <n v="0"/>
    <n v="1"/>
    <x v="0"/>
  </r>
  <r>
    <s v="P4952"/>
    <d v="2024-02-21T20:56:00"/>
    <s v="M"/>
    <n v="7"/>
    <s v="White"/>
    <s v="None"/>
    <b v="0"/>
    <n v="7"/>
    <x v="46"/>
    <b v="0"/>
    <x v="0"/>
    <s v="Feb"/>
    <x v="0"/>
    <x v="7"/>
    <s v="0-14"/>
    <s v="16-30"/>
    <n v="1"/>
    <n v="0"/>
    <n v="1"/>
    <x v="0"/>
  </r>
  <r>
    <s v="P4953"/>
    <d v="2023-07-11T02:57:00"/>
    <s v="M"/>
    <n v="50"/>
    <s v="White"/>
    <s v="None"/>
    <b v="0"/>
    <n v="7"/>
    <x v="39"/>
    <b v="0"/>
    <x v="1"/>
    <s v="Jul"/>
    <x v="6"/>
    <x v="4"/>
    <s v="45-59"/>
    <s v="0-15"/>
    <n v="1"/>
    <n v="0"/>
    <n v="1"/>
    <x v="0"/>
  </r>
  <r>
    <s v="P4954"/>
    <d v="2024-05-09T02:39:00"/>
    <s v="M"/>
    <n v="62"/>
    <s v="White"/>
    <s v="None"/>
    <b v="0"/>
    <n v="7"/>
    <x v="44"/>
    <b v="0"/>
    <x v="0"/>
    <s v="May"/>
    <x v="2"/>
    <x v="4"/>
    <s v="60-74"/>
    <s v="31-45"/>
    <n v="0"/>
    <n v="0"/>
    <n v="0"/>
    <x v="0"/>
  </r>
  <r>
    <s v="P4955"/>
    <d v="2024-01-28T05:31:00"/>
    <s v="M"/>
    <n v="29"/>
    <s v="White"/>
    <s v="None"/>
    <b v="0"/>
    <n v="7"/>
    <x v="32"/>
    <b v="0"/>
    <x v="0"/>
    <s v="Jan"/>
    <x v="3"/>
    <x v="5"/>
    <s v="15-29"/>
    <s v="46-60"/>
    <n v="0"/>
    <n v="0"/>
    <n v="0"/>
    <x v="0"/>
  </r>
  <r>
    <s v="P4956"/>
    <d v="2023-05-16T08:15:00"/>
    <s v="M"/>
    <n v="74"/>
    <s v="White"/>
    <s v="None"/>
    <b v="0"/>
    <n v="8"/>
    <x v="12"/>
    <b v="0"/>
    <x v="1"/>
    <s v="May"/>
    <x v="6"/>
    <x v="0"/>
    <s v="60-74"/>
    <s v="31-45"/>
    <n v="0"/>
    <n v="0"/>
    <n v="0"/>
    <x v="0"/>
  </r>
  <r>
    <s v="P4957"/>
    <d v="2024-03-31T14:07:00"/>
    <s v="M"/>
    <n v="34"/>
    <s v="White"/>
    <s v="None"/>
    <b v="0"/>
    <n v="8"/>
    <x v="5"/>
    <b v="0"/>
    <x v="0"/>
    <s v="Mar"/>
    <x v="3"/>
    <x v="6"/>
    <s v="30-44"/>
    <s v="46-60"/>
    <n v="0"/>
    <n v="0"/>
    <n v="0"/>
    <x v="0"/>
  </r>
  <r>
    <s v="P4958"/>
    <d v="2023-12-10T12:11:00"/>
    <s v="M"/>
    <n v="2"/>
    <s v="White"/>
    <s v="None"/>
    <b v="0"/>
    <n v="8"/>
    <x v="10"/>
    <b v="0"/>
    <x v="1"/>
    <s v="Dec"/>
    <x v="3"/>
    <x v="6"/>
    <s v="0-14"/>
    <s v="31-45"/>
    <n v="0"/>
    <n v="0"/>
    <n v="0"/>
    <x v="0"/>
  </r>
  <r>
    <s v="P4959"/>
    <d v="2024-07-20T09:16:00"/>
    <s v="M"/>
    <n v="32"/>
    <s v="White"/>
    <s v="None"/>
    <b v="0"/>
    <n v="8"/>
    <x v="50"/>
    <b v="0"/>
    <x v="0"/>
    <s v="Jul"/>
    <x v="1"/>
    <x v="1"/>
    <s v="30-44"/>
    <s v="31-45"/>
    <n v="0"/>
    <n v="0"/>
    <n v="0"/>
    <x v="0"/>
  </r>
  <r>
    <s v="P4960"/>
    <d v="2024-05-04T04:21:00"/>
    <s v="M"/>
    <n v="14"/>
    <s v="White"/>
    <s v="None"/>
    <b v="0"/>
    <n v="8"/>
    <x v="22"/>
    <b v="0"/>
    <x v="0"/>
    <s v="May"/>
    <x v="1"/>
    <x v="5"/>
    <s v="0-14"/>
    <s v="31-45"/>
    <n v="0"/>
    <n v="0"/>
    <n v="0"/>
    <x v="0"/>
  </r>
  <r>
    <s v="P4961"/>
    <d v="2024-10-04T14:36:00"/>
    <s v="M"/>
    <n v="30"/>
    <s v="White"/>
    <s v="None"/>
    <b v="0"/>
    <n v="8"/>
    <x v="47"/>
    <b v="0"/>
    <x v="0"/>
    <s v="Oct"/>
    <x v="5"/>
    <x v="6"/>
    <s v="30-44"/>
    <s v="46-60"/>
    <n v="0"/>
    <n v="0"/>
    <n v="0"/>
    <x v="0"/>
  </r>
  <r>
    <s v="P4962"/>
    <d v="2023-05-17T17:19:00"/>
    <s v="M"/>
    <n v="6"/>
    <s v="White"/>
    <s v="None"/>
    <b v="0"/>
    <n v="8"/>
    <x v="29"/>
    <b v="0"/>
    <x v="1"/>
    <s v="May"/>
    <x v="0"/>
    <x v="3"/>
    <s v="0-14"/>
    <s v="16-30"/>
    <n v="1"/>
    <n v="0"/>
    <n v="1"/>
    <x v="0"/>
  </r>
  <r>
    <s v="P4963"/>
    <d v="2024-09-14T13:25:00"/>
    <s v="M"/>
    <n v="44"/>
    <s v="White"/>
    <s v="None"/>
    <b v="0"/>
    <n v="9"/>
    <x v="0"/>
    <b v="0"/>
    <x v="0"/>
    <s v="Sep"/>
    <x v="1"/>
    <x v="6"/>
    <s v="30-44"/>
    <s v="31-45"/>
    <n v="0"/>
    <n v="0"/>
    <n v="0"/>
    <x v="0"/>
  </r>
  <r>
    <s v="P4964"/>
    <d v="2023-12-09T04:01:00"/>
    <s v="M"/>
    <n v="33"/>
    <s v="White"/>
    <s v="None"/>
    <b v="0"/>
    <n v="9"/>
    <x v="15"/>
    <b v="0"/>
    <x v="1"/>
    <s v="Dec"/>
    <x v="1"/>
    <x v="5"/>
    <s v="30-44"/>
    <s v="31-45"/>
    <n v="0"/>
    <n v="0"/>
    <n v="0"/>
    <x v="0"/>
  </r>
  <r>
    <s v="P4965"/>
    <d v="2023-09-07T14:54:00"/>
    <s v="M"/>
    <n v="64"/>
    <s v="White"/>
    <s v="None"/>
    <b v="0"/>
    <n v="9"/>
    <x v="34"/>
    <b v="0"/>
    <x v="1"/>
    <s v="Sep"/>
    <x v="2"/>
    <x v="6"/>
    <s v="60-74"/>
    <s v="0-15"/>
    <n v="1"/>
    <n v="0"/>
    <n v="1"/>
    <x v="0"/>
  </r>
  <r>
    <s v="P4966"/>
    <d v="2024-05-02T14:06:00"/>
    <s v="M"/>
    <n v="44"/>
    <s v="White"/>
    <s v="None"/>
    <b v="0"/>
    <n v="9"/>
    <x v="30"/>
    <b v="0"/>
    <x v="0"/>
    <s v="May"/>
    <x v="2"/>
    <x v="6"/>
    <s v="30-44"/>
    <s v="0-15"/>
    <n v="1"/>
    <n v="0"/>
    <n v="1"/>
    <x v="0"/>
  </r>
  <r>
    <s v="P4967"/>
    <d v="2023-06-28T22:52:00"/>
    <s v="M"/>
    <n v="57"/>
    <s v="White"/>
    <s v="None"/>
    <b v="0"/>
    <n v="9"/>
    <x v="48"/>
    <b v="0"/>
    <x v="1"/>
    <s v="Jun"/>
    <x v="0"/>
    <x v="2"/>
    <s v="45-59"/>
    <s v="16-30"/>
    <n v="1"/>
    <n v="0"/>
    <n v="1"/>
    <x v="0"/>
  </r>
  <r>
    <s v="P4968"/>
    <d v="2024-04-18T15:50:00"/>
    <s v="M"/>
    <n v="26"/>
    <s v="White"/>
    <s v="None"/>
    <b v="0"/>
    <n v="9"/>
    <x v="26"/>
    <b v="0"/>
    <x v="0"/>
    <s v="Apr"/>
    <x v="2"/>
    <x v="3"/>
    <s v="15-29"/>
    <s v="31-45"/>
    <n v="0"/>
    <n v="0"/>
    <n v="0"/>
    <x v="0"/>
  </r>
  <r>
    <s v="P4969"/>
    <d v="2023-09-27T13:32:00"/>
    <s v="M"/>
    <n v="19"/>
    <s v="White"/>
    <s v="None"/>
    <b v="0"/>
    <n v="9"/>
    <x v="12"/>
    <b v="0"/>
    <x v="1"/>
    <s v="Sep"/>
    <x v="0"/>
    <x v="6"/>
    <s v="15-29"/>
    <s v="31-45"/>
    <n v="0"/>
    <n v="0"/>
    <n v="0"/>
    <x v="0"/>
  </r>
  <r>
    <s v="P4970"/>
    <d v="2024-02-05T21:59:00"/>
    <s v="M"/>
    <n v="33"/>
    <s v="White"/>
    <s v="None"/>
    <b v="0"/>
    <n v="9"/>
    <x v="0"/>
    <b v="0"/>
    <x v="0"/>
    <s v="Feb"/>
    <x v="4"/>
    <x v="2"/>
    <s v="30-44"/>
    <s v="31-45"/>
    <n v="0"/>
    <n v="0"/>
    <n v="0"/>
    <x v="0"/>
  </r>
  <r>
    <s v="P4971"/>
    <d v="2024-04-12T13:05:00"/>
    <s v="M"/>
    <n v="39"/>
    <s v="White"/>
    <s v="None"/>
    <b v="0"/>
    <n v="9"/>
    <x v="2"/>
    <b v="0"/>
    <x v="0"/>
    <s v="Apr"/>
    <x v="5"/>
    <x v="6"/>
    <s v="30-44"/>
    <s v="46-60"/>
    <n v="0"/>
    <n v="0"/>
    <n v="0"/>
    <x v="0"/>
  </r>
  <r>
    <s v="P4972"/>
    <d v="2023-11-08T17:56:00"/>
    <s v="M"/>
    <n v="22"/>
    <s v="White"/>
    <s v="None"/>
    <b v="0"/>
    <n v="9"/>
    <x v="4"/>
    <b v="0"/>
    <x v="1"/>
    <s v="Nov"/>
    <x v="0"/>
    <x v="3"/>
    <s v="15-29"/>
    <s v="0-15"/>
    <n v="1"/>
    <n v="0"/>
    <n v="1"/>
    <x v="0"/>
  </r>
  <r>
    <s v="P4973"/>
    <d v="2024-01-12T18:19:00"/>
    <s v="M"/>
    <n v="8"/>
    <s v="White"/>
    <s v="None"/>
    <b v="0"/>
    <n v="10"/>
    <x v="13"/>
    <b v="0"/>
    <x v="0"/>
    <s v="Jan"/>
    <x v="5"/>
    <x v="7"/>
    <s v="0-14"/>
    <s v="46-60"/>
    <n v="0"/>
    <n v="0"/>
    <n v="0"/>
    <x v="0"/>
  </r>
  <r>
    <s v="P4974"/>
    <d v="2024-05-23T14:23:00"/>
    <s v="M"/>
    <n v="72"/>
    <s v="White"/>
    <s v="None"/>
    <b v="0"/>
    <n v="10"/>
    <x v="4"/>
    <b v="0"/>
    <x v="0"/>
    <s v="May"/>
    <x v="2"/>
    <x v="6"/>
    <s v="60-74"/>
    <s v="0-15"/>
    <n v="1"/>
    <n v="0"/>
    <n v="1"/>
    <x v="0"/>
  </r>
  <r>
    <s v="P4975"/>
    <d v="2024-02-14T13:07:00"/>
    <s v="M"/>
    <n v="23"/>
    <s v="White"/>
    <s v="None"/>
    <b v="0"/>
    <n v="10"/>
    <x v="28"/>
    <b v="0"/>
    <x v="0"/>
    <s v="Feb"/>
    <x v="0"/>
    <x v="6"/>
    <s v="15-29"/>
    <s v="16-30"/>
    <n v="1"/>
    <n v="0"/>
    <n v="1"/>
    <x v="0"/>
  </r>
  <r>
    <s v="P4976"/>
    <d v="2023-04-03T20:16:00"/>
    <s v="M"/>
    <n v="65"/>
    <s v="White"/>
    <s v="None"/>
    <b v="0"/>
    <n v="10"/>
    <x v="40"/>
    <b v="0"/>
    <x v="1"/>
    <s v="Apr"/>
    <x v="4"/>
    <x v="7"/>
    <s v="60-74"/>
    <s v="31-45"/>
    <n v="0"/>
    <n v="0"/>
    <n v="0"/>
    <x v="0"/>
  </r>
  <r>
    <s v="P4977"/>
    <d v="2024-08-12T07:57:00"/>
    <s v="M"/>
    <n v="24"/>
    <s v="White"/>
    <s v="Orthopedics"/>
    <b v="0"/>
    <m/>
    <x v="23"/>
    <b v="0"/>
    <x v="0"/>
    <s v="Aug"/>
    <x v="4"/>
    <x v="0"/>
    <s v="15-29"/>
    <s v="46-60"/>
    <n v="0"/>
    <n v="0"/>
    <n v="0"/>
    <x v="0"/>
  </r>
  <r>
    <s v="P4978"/>
    <d v="2024-09-18T15:26:00"/>
    <s v="M"/>
    <n v="48"/>
    <s v="White"/>
    <s v="Orthopedics"/>
    <b v="0"/>
    <m/>
    <x v="29"/>
    <b v="0"/>
    <x v="0"/>
    <s v="Sep"/>
    <x v="0"/>
    <x v="3"/>
    <s v="45-59"/>
    <s v="16-30"/>
    <n v="1"/>
    <n v="0"/>
    <n v="0"/>
    <x v="0"/>
  </r>
  <r>
    <s v="P4979"/>
    <d v="2023-07-03T02:52:00"/>
    <s v="M"/>
    <n v="13"/>
    <s v="White"/>
    <s v="Orthopedics"/>
    <b v="0"/>
    <m/>
    <x v="14"/>
    <b v="0"/>
    <x v="1"/>
    <s v="Jul"/>
    <x v="4"/>
    <x v="4"/>
    <s v="0-14"/>
    <s v="46-60"/>
    <n v="0"/>
    <n v="0"/>
    <n v="0"/>
    <x v="0"/>
  </r>
  <r>
    <s v="P4980"/>
    <d v="2024-03-25T14:00:00"/>
    <s v="M"/>
    <n v="15"/>
    <s v="White"/>
    <s v="Orthopedics"/>
    <b v="0"/>
    <m/>
    <x v="5"/>
    <b v="0"/>
    <x v="0"/>
    <s v="Mar"/>
    <x v="4"/>
    <x v="6"/>
    <s v="15-29"/>
    <s v="46-60"/>
    <n v="0"/>
    <n v="0"/>
    <n v="0"/>
    <x v="0"/>
  </r>
  <r>
    <s v="P4981"/>
    <d v="2023-04-18T05:34:00"/>
    <s v="M"/>
    <n v="38"/>
    <s v="White"/>
    <s v="Orthopedics"/>
    <b v="0"/>
    <m/>
    <x v="34"/>
    <b v="0"/>
    <x v="1"/>
    <s v="Apr"/>
    <x v="6"/>
    <x v="5"/>
    <s v="30-44"/>
    <s v="0-15"/>
    <n v="1"/>
    <n v="0"/>
    <n v="0"/>
    <x v="0"/>
  </r>
  <r>
    <s v="P4982"/>
    <d v="2024-06-16T18:11:00"/>
    <s v="M"/>
    <n v="7"/>
    <s v="White"/>
    <s v="Orthopedics"/>
    <b v="0"/>
    <m/>
    <x v="46"/>
    <b v="0"/>
    <x v="0"/>
    <s v="Jun"/>
    <x v="3"/>
    <x v="7"/>
    <s v="0-14"/>
    <s v="16-30"/>
    <n v="1"/>
    <n v="0"/>
    <n v="0"/>
    <x v="0"/>
  </r>
  <r>
    <s v="P4983"/>
    <d v="2023-09-16T21:40:00"/>
    <s v="M"/>
    <n v="71"/>
    <s v="White"/>
    <s v="Orthopedics"/>
    <b v="0"/>
    <m/>
    <x v="48"/>
    <b v="0"/>
    <x v="1"/>
    <s v="Sep"/>
    <x v="1"/>
    <x v="2"/>
    <s v="60-74"/>
    <s v="16-30"/>
    <n v="1"/>
    <n v="0"/>
    <n v="0"/>
    <x v="0"/>
  </r>
  <r>
    <s v="P4984"/>
    <d v="2023-08-16T03:30:00"/>
    <s v="M"/>
    <n v="71"/>
    <s v="White"/>
    <s v="Orthopedics"/>
    <b v="0"/>
    <m/>
    <x v="9"/>
    <b v="0"/>
    <x v="1"/>
    <s v="Aug"/>
    <x v="0"/>
    <x v="5"/>
    <s v="60-74"/>
    <s v="46-60"/>
    <n v="0"/>
    <n v="0"/>
    <n v="0"/>
    <x v="0"/>
  </r>
  <r>
    <s v="P4985"/>
    <d v="2024-08-07T15:37:00"/>
    <s v="M"/>
    <n v="4"/>
    <s v="White"/>
    <s v="Orthopedics"/>
    <b v="0"/>
    <m/>
    <x v="17"/>
    <b v="0"/>
    <x v="0"/>
    <s v="Aug"/>
    <x v="0"/>
    <x v="3"/>
    <s v="0-14"/>
    <s v="31-45"/>
    <n v="0"/>
    <n v="0"/>
    <n v="0"/>
    <x v="0"/>
  </r>
  <r>
    <s v="P4986"/>
    <d v="2024-10-12T10:39:00"/>
    <s v="M"/>
    <n v="60"/>
    <s v="White"/>
    <s v="Orthopedics"/>
    <b v="0"/>
    <m/>
    <x v="34"/>
    <b v="0"/>
    <x v="0"/>
    <s v="Oct"/>
    <x v="1"/>
    <x v="1"/>
    <s v="60-74"/>
    <s v="0-15"/>
    <n v="1"/>
    <n v="0"/>
    <n v="0"/>
    <x v="0"/>
  </r>
  <r>
    <s v="P4987"/>
    <d v="2023-06-06T05:39:00"/>
    <s v="M"/>
    <n v="56"/>
    <s v="White"/>
    <s v="Orthopedics"/>
    <b v="0"/>
    <m/>
    <x v="47"/>
    <b v="0"/>
    <x v="1"/>
    <s v="Jun"/>
    <x v="6"/>
    <x v="5"/>
    <s v="45-59"/>
    <s v="46-60"/>
    <n v="0"/>
    <n v="0"/>
    <n v="0"/>
    <x v="0"/>
  </r>
  <r>
    <s v="P4988"/>
    <d v="2023-08-29T09:27:00"/>
    <s v="M"/>
    <n v="53"/>
    <s v="White"/>
    <s v="Orthopedics"/>
    <b v="0"/>
    <m/>
    <x v="28"/>
    <b v="0"/>
    <x v="1"/>
    <s v="Aug"/>
    <x v="6"/>
    <x v="1"/>
    <s v="45-59"/>
    <s v="16-30"/>
    <n v="1"/>
    <n v="0"/>
    <n v="0"/>
    <x v="0"/>
  </r>
  <r>
    <s v="P4989"/>
    <d v="2023-07-22T22:19:00"/>
    <s v="M"/>
    <n v="26"/>
    <s v="White"/>
    <s v="Orthopedics"/>
    <b v="0"/>
    <m/>
    <x v="7"/>
    <b v="0"/>
    <x v="1"/>
    <s v="Jul"/>
    <x v="1"/>
    <x v="2"/>
    <s v="15-29"/>
    <s v="16-30"/>
    <n v="1"/>
    <n v="0"/>
    <n v="0"/>
    <x v="0"/>
  </r>
  <r>
    <s v="P4990"/>
    <d v="2023-09-19T13:44:00"/>
    <s v="M"/>
    <n v="5"/>
    <s v="White"/>
    <s v="Orthopedics"/>
    <b v="0"/>
    <m/>
    <x v="28"/>
    <b v="0"/>
    <x v="1"/>
    <s v="Sep"/>
    <x v="6"/>
    <x v="6"/>
    <s v="0-14"/>
    <s v="16-30"/>
    <n v="1"/>
    <n v="0"/>
    <n v="0"/>
    <x v="0"/>
  </r>
  <r>
    <s v="P4991"/>
    <d v="2023-06-24T17:19:00"/>
    <s v="M"/>
    <n v="12"/>
    <s v="White"/>
    <s v="Orthopedics"/>
    <b v="0"/>
    <m/>
    <x v="44"/>
    <b v="0"/>
    <x v="1"/>
    <s v="Jun"/>
    <x v="1"/>
    <x v="3"/>
    <s v="0-14"/>
    <s v="31-45"/>
    <n v="0"/>
    <n v="0"/>
    <n v="0"/>
    <x v="0"/>
  </r>
  <r>
    <s v="P4992"/>
    <d v="2023-07-31T23:37:00"/>
    <s v="M"/>
    <n v="47"/>
    <s v="White"/>
    <s v="Orthopedics"/>
    <b v="0"/>
    <m/>
    <x v="28"/>
    <b v="0"/>
    <x v="1"/>
    <s v="Jul"/>
    <x v="4"/>
    <x v="2"/>
    <s v="45-59"/>
    <s v="16-30"/>
    <n v="1"/>
    <n v="0"/>
    <n v="0"/>
    <x v="0"/>
  </r>
  <r>
    <s v="P4993"/>
    <d v="2023-12-24T12:55:00"/>
    <s v="M"/>
    <n v="23"/>
    <s v="White"/>
    <s v="Orthopedics"/>
    <b v="0"/>
    <m/>
    <x v="33"/>
    <b v="0"/>
    <x v="1"/>
    <s v="Dec"/>
    <x v="3"/>
    <x v="6"/>
    <s v="15-29"/>
    <s v="31-45"/>
    <n v="0"/>
    <n v="0"/>
    <n v="0"/>
    <x v="0"/>
  </r>
  <r>
    <s v="P4994"/>
    <d v="2024-02-26T18:50:00"/>
    <s v="M"/>
    <n v="43"/>
    <s v="White"/>
    <s v="Orthopedics"/>
    <b v="0"/>
    <m/>
    <x v="42"/>
    <b v="0"/>
    <x v="0"/>
    <s v="Feb"/>
    <x v="4"/>
    <x v="7"/>
    <s v="30-44"/>
    <s v="0-15"/>
    <n v="1"/>
    <n v="0"/>
    <n v="0"/>
    <x v="0"/>
  </r>
  <r>
    <s v="P4995"/>
    <d v="2024-10-07T08:06:00"/>
    <s v="M"/>
    <n v="15"/>
    <s v="White"/>
    <s v="Orthopedics"/>
    <b v="0"/>
    <m/>
    <x v="44"/>
    <b v="0"/>
    <x v="0"/>
    <s v="Oct"/>
    <x v="4"/>
    <x v="0"/>
    <s v="15-29"/>
    <s v="31-45"/>
    <n v="0"/>
    <n v="0"/>
    <n v="0"/>
    <x v="0"/>
  </r>
  <r>
    <s v="P4996"/>
    <d v="2023-09-17T04:07:00"/>
    <s v="M"/>
    <n v="58"/>
    <s v="White"/>
    <s v="Orthopedics"/>
    <b v="0"/>
    <m/>
    <x v="30"/>
    <b v="0"/>
    <x v="1"/>
    <s v="Sep"/>
    <x v="3"/>
    <x v="5"/>
    <s v="45-59"/>
    <s v="0-15"/>
    <n v="1"/>
    <n v="0"/>
    <n v="0"/>
    <x v="0"/>
  </r>
  <r>
    <s v="P4997"/>
    <d v="2023-11-17T15:45:00"/>
    <s v="M"/>
    <n v="40"/>
    <s v="White"/>
    <s v="Orthopedics"/>
    <b v="0"/>
    <m/>
    <x v="47"/>
    <b v="0"/>
    <x v="1"/>
    <s v="Nov"/>
    <x v="5"/>
    <x v="3"/>
    <s v="30-44"/>
    <s v="46-60"/>
    <n v="0"/>
    <n v="0"/>
    <n v="0"/>
    <x v="0"/>
  </r>
  <r>
    <s v="P4998"/>
    <d v="2023-12-23T23:03:00"/>
    <s v="M"/>
    <n v="66"/>
    <s v="White"/>
    <s v="Orthopedics"/>
    <b v="0"/>
    <m/>
    <x v="12"/>
    <b v="0"/>
    <x v="1"/>
    <s v="Dec"/>
    <x v="1"/>
    <x v="2"/>
    <s v="60-74"/>
    <s v="31-45"/>
    <n v="0"/>
    <n v="0"/>
    <n v="0"/>
    <x v="0"/>
  </r>
  <r>
    <s v="P4999"/>
    <d v="2023-06-08T09:46:00"/>
    <s v="M"/>
    <n v="8"/>
    <s v="White"/>
    <s v="Orthopedics"/>
    <b v="0"/>
    <m/>
    <x v="38"/>
    <b v="0"/>
    <x v="1"/>
    <s v="Jun"/>
    <x v="2"/>
    <x v="1"/>
    <s v="0-14"/>
    <s v="0-15"/>
    <n v="1"/>
    <n v="0"/>
    <n v="0"/>
    <x v="0"/>
  </r>
  <r>
    <s v="P5000"/>
    <d v="2023-08-17T04:27:00"/>
    <s v="M"/>
    <n v="17"/>
    <s v="White"/>
    <s v="Orthopedics"/>
    <b v="0"/>
    <m/>
    <x v="19"/>
    <b v="0"/>
    <x v="1"/>
    <s v="Aug"/>
    <x v="2"/>
    <x v="5"/>
    <s v="15-29"/>
    <s v="16-30"/>
    <n v="1"/>
    <n v="0"/>
    <n v="0"/>
    <x v="0"/>
  </r>
  <r>
    <s v="P5001"/>
    <d v="2024-02-11T01:22:00"/>
    <s v="M"/>
    <n v="74"/>
    <s v="White"/>
    <s v="Orthopedics"/>
    <b v="0"/>
    <m/>
    <x v="11"/>
    <b v="0"/>
    <x v="0"/>
    <s v="Feb"/>
    <x v="3"/>
    <x v="4"/>
    <s v="60-74"/>
    <s v="46-60"/>
    <n v="0"/>
    <n v="0"/>
    <n v="0"/>
    <x v="0"/>
  </r>
  <r>
    <s v="P5002"/>
    <d v="2023-07-16T20:12:00"/>
    <s v="M"/>
    <n v="20"/>
    <s v="White"/>
    <s v="Orthopedics"/>
    <b v="0"/>
    <m/>
    <x v="19"/>
    <b v="0"/>
    <x v="1"/>
    <s v="Jul"/>
    <x v="3"/>
    <x v="7"/>
    <s v="15-29"/>
    <s v="16-30"/>
    <n v="1"/>
    <n v="0"/>
    <n v="0"/>
    <x v="0"/>
  </r>
  <r>
    <s v="P5003"/>
    <d v="2023-08-13T14:52:00"/>
    <s v="M"/>
    <n v="62"/>
    <s v="White"/>
    <s v="Orthopedics"/>
    <b v="0"/>
    <m/>
    <x v="20"/>
    <b v="0"/>
    <x v="1"/>
    <s v="Aug"/>
    <x v="3"/>
    <x v="6"/>
    <s v="60-74"/>
    <s v="16-30"/>
    <n v="1"/>
    <n v="0"/>
    <n v="0"/>
    <x v="0"/>
  </r>
  <r>
    <s v="P5004"/>
    <d v="2024-09-06T03:13:00"/>
    <s v="M"/>
    <n v="8"/>
    <s v="White"/>
    <s v="Orthopedics"/>
    <b v="0"/>
    <m/>
    <x v="27"/>
    <b v="0"/>
    <x v="0"/>
    <s v="Sep"/>
    <x v="5"/>
    <x v="5"/>
    <s v="0-14"/>
    <s v="46-60"/>
    <n v="0"/>
    <n v="0"/>
    <n v="0"/>
    <x v="0"/>
  </r>
  <r>
    <s v="P5005"/>
    <d v="2024-02-12T20:04:00"/>
    <s v="M"/>
    <n v="65"/>
    <s v="White"/>
    <s v="Orthopedics"/>
    <b v="0"/>
    <m/>
    <x v="39"/>
    <b v="0"/>
    <x v="0"/>
    <s v="Feb"/>
    <x v="4"/>
    <x v="7"/>
    <s v="60-74"/>
    <s v="0-15"/>
    <n v="1"/>
    <n v="0"/>
    <n v="0"/>
    <x v="0"/>
  </r>
  <r>
    <s v="P5006"/>
    <d v="2024-03-17T16:05:00"/>
    <s v="M"/>
    <n v="69"/>
    <s v="White"/>
    <s v="Orthopedics"/>
    <b v="0"/>
    <m/>
    <x v="6"/>
    <b v="0"/>
    <x v="0"/>
    <s v="Mar"/>
    <x v="3"/>
    <x v="3"/>
    <s v="60-74"/>
    <s v="31-45"/>
    <n v="0"/>
    <n v="0"/>
    <n v="0"/>
    <x v="0"/>
  </r>
  <r>
    <s v="P5007"/>
    <d v="2023-08-16T05:54:00"/>
    <s v="M"/>
    <n v="79"/>
    <s v="White"/>
    <s v="Orthopedics"/>
    <b v="0"/>
    <m/>
    <x v="32"/>
    <b v="0"/>
    <x v="1"/>
    <s v="Aug"/>
    <x v="0"/>
    <x v="5"/>
    <s v="75+"/>
    <s v="46-60"/>
    <n v="0"/>
    <n v="0"/>
    <n v="0"/>
    <x v="0"/>
  </r>
  <r>
    <s v="P5008"/>
    <d v="2023-05-03T21:30:00"/>
    <s v="M"/>
    <n v="32"/>
    <s v="White"/>
    <s v="Orthopedics"/>
    <b v="0"/>
    <m/>
    <x v="2"/>
    <b v="0"/>
    <x v="1"/>
    <s v="May"/>
    <x v="0"/>
    <x v="2"/>
    <s v="30-44"/>
    <s v="46-60"/>
    <n v="0"/>
    <n v="0"/>
    <n v="0"/>
    <x v="0"/>
  </r>
  <r>
    <s v="P5009"/>
    <d v="2024-04-22T23:21:00"/>
    <s v="M"/>
    <n v="78"/>
    <s v="White"/>
    <s v="Orthopedics"/>
    <b v="0"/>
    <m/>
    <x v="13"/>
    <b v="0"/>
    <x v="0"/>
    <s v="Apr"/>
    <x v="4"/>
    <x v="2"/>
    <s v="75+"/>
    <s v="46-60"/>
    <n v="0"/>
    <n v="0"/>
    <n v="0"/>
    <x v="0"/>
  </r>
  <r>
    <s v="P5010"/>
    <d v="2023-12-28T07:25:00"/>
    <s v="M"/>
    <n v="71"/>
    <s v="White"/>
    <s v="Orthopedics"/>
    <b v="0"/>
    <m/>
    <x v="38"/>
    <b v="0"/>
    <x v="1"/>
    <s v="Dec"/>
    <x v="2"/>
    <x v="0"/>
    <s v="60-74"/>
    <s v="0-15"/>
    <n v="1"/>
    <n v="0"/>
    <n v="0"/>
    <x v="0"/>
  </r>
  <r>
    <s v="P5011"/>
    <d v="2024-03-31T01:49:00"/>
    <s v="M"/>
    <n v="43"/>
    <s v="White"/>
    <s v="Orthopedics"/>
    <b v="0"/>
    <m/>
    <x v="30"/>
    <b v="0"/>
    <x v="0"/>
    <s v="Mar"/>
    <x v="3"/>
    <x v="4"/>
    <s v="30-44"/>
    <s v="0-15"/>
    <n v="1"/>
    <n v="0"/>
    <n v="0"/>
    <x v="0"/>
  </r>
  <r>
    <s v="P5012"/>
    <d v="2023-11-27T12:15:00"/>
    <s v="M"/>
    <n v="58"/>
    <s v="White"/>
    <s v="Orthopedics"/>
    <b v="0"/>
    <m/>
    <x v="22"/>
    <b v="0"/>
    <x v="1"/>
    <s v="Nov"/>
    <x v="4"/>
    <x v="6"/>
    <s v="45-59"/>
    <s v="31-45"/>
    <n v="0"/>
    <n v="0"/>
    <n v="0"/>
    <x v="0"/>
  </r>
  <r>
    <s v="P5013"/>
    <d v="2024-08-25T18:04:00"/>
    <s v="M"/>
    <n v="7"/>
    <s v="White"/>
    <s v="Orthopedics"/>
    <b v="0"/>
    <m/>
    <x v="10"/>
    <b v="0"/>
    <x v="0"/>
    <s v="Aug"/>
    <x v="3"/>
    <x v="7"/>
    <s v="0-14"/>
    <s v="31-45"/>
    <n v="0"/>
    <n v="0"/>
    <n v="0"/>
    <x v="0"/>
  </r>
  <r>
    <s v="P5014"/>
    <d v="2023-04-23T00:43:00"/>
    <s v="M"/>
    <n v="34"/>
    <s v="White"/>
    <s v="Orthopedics"/>
    <b v="0"/>
    <m/>
    <x v="32"/>
    <b v="0"/>
    <x v="1"/>
    <s v="Apr"/>
    <x v="3"/>
    <x v="4"/>
    <s v="30-44"/>
    <s v="46-60"/>
    <n v="0"/>
    <n v="0"/>
    <n v="0"/>
    <x v="0"/>
  </r>
  <r>
    <s v="P5015"/>
    <d v="2023-12-12T23:33:00"/>
    <s v="M"/>
    <n v="9"/>
    <s v="White"/>
    <s v="Orthopedics"/>
    <b v="0"/>
    <m/>
    <x v="38"/>
    <b v="0"/>
    <x v="1"/>
    <s v="Dec"/>
    <x v="6"/>
    <x v="2"/>
    <s v="0-14"/>
    <s v="0-15"/>
    <n v="1"/>
    <n v="0"/>
    <n v="0"/>
    <x v="0"/>
  </r>
  <r>
    <s v="P5016"/>
    <d v="2024-04-17T22:02:00"/>
    <s v="M"/>
    <n v="49"/>
    <s v="White"/>
    <s v="Orthopedics"/>
    <b v="0"/>
    <m/>
    <x v="28"/>
    <b v="0"/>
    <x v="0"/>
    <s v="Apr"/>
    <x v="0"/>
    <x v="2"/>
    <s v="45-59"/>
    <s v="16-30"/>
    <n v="1"/>
    <n v="0"/>
    <n v="0"/>
    <x v="0"/>
  </r>
  <r>
    <s v="P5017"/>
    <d v="2023-10-08T19:41:00"/>
    <s v="M"/>
    <n v="57"/>
    <s v="White"/>
    <s v="Orthopedics"/>
    <b v="0"/>
    <m/>
    <x v="19"/>
    <b v="0"/>
    <x v="1"/>
    <s v="Oct"/>
    <x v="3"/>
    <x v="7"/>
    <s v="45-59"/>
    <s v="16-30"/>
    <n v="1"/>
    <n v="0"/>
    <n v="0"/>
    <x v="0"/>
  </r>
  <r>
    <s v="P5018"/>
    <d v="2023-07-26T09:59:00"/>
    <s v="M"/>
    <n v="41"/>
    <s v="White"/>
    <s v="Orthopedics"/>
    <b v="0"/>
    <m/>
    <x v="21"/>
    <b v="0"/>
    <x v="1"/>
    <s v="Jul"/>
    <x v="0"/>
    <x v="1"/>
    <s v="30-44"/>
    <s v="46-60"/>
    <n v="0"/>
    <n v="0"/>
    <n v="0"/>
    <x v="0"/>
  </r>
  <r>
    <s v="P5019"/>
    <d v="2023-07-31T13:43:00"/>
    <s v="M"/>
    <n v="19"/>
    <s v="White"/>
    <s v="Orthopedics"/>
    <b v="0"/>
    <m/>
    <x v="38"/>
    <b v="0"/>
    <x v="1"/>
    <s v="Jul"/>
    <x v="4"/>
    <x v="6"/>
    <s v="15-29"/>
    <s v="0-15"/>
    <n v="1"/>
    <n v="0"/>
    <n v="0"/>
    <x v="0"/>
  </r>
  <r>
    <s v="P5020"/>
    <d v="2024-06-01T00:40:00"/>
    <s v="M"/>
    <n v="71"/>
    <s v="White"/>
    <s v="Orthopedics"/>
    <b v="0"/>
    <n v="0"/>
    <x v="11"/>
    <b v="0"/>
    <x v="0"/>
    <s v="Jun"/>
    <x v="1"/>
    <x v="4"/>
    <s v="60-74"/>
    <s v="46-60"/>
    <n v="0"/>
    <n v="0"/>
    <n v="0"/>
    <x v="0"/>
  </r>
  <r>
    <s v="P5021"/>
    <d v="2024-07-21T14:09:00"/>
    <s v="M"/>
    <n v="48"/>
    <s v="White"/>
    <s v="Orthopedics"/>
    <b v="0"/>
    <n v="0"/>
    <x v="50"/>
    <b v="0"/>
    <x v="0"/>
    <s v="Jul"/>
    <x v="3"/>
    <x v="6"/>
    <s v="45-59"/>
    <s v="31-45"/>
    <n v="0"/>
    <n v="0"/>
    <n v="0"/>
    <x v="0"/>
  </r>
  <r>
    <s v="P5022"/>
    <d v="2023-12-18T06:54:00"/>
    <s v="M"/>
    <n v="26"/>
    <s v="White"/>
    <s v="Orthopedics"/>
    <b v="0"/>
    <n v="0"/>
    <x v="42"/>
    <b v="0"/>
    <x v="1"/>
    <s v="Dec"/>
    <x v="4"/>
    <x v="0"/>
    <s v="15-29"/>
    <s v="0-15"/>
    <n v="1"/>
    <n v="0"/>
    <n v="0"/>
    <x v="0"/>
  </r>
  <r>
    <s v="P5023"/>
    <d v="2023-12-21T19:58:00"/>
    <s v="M"/>
    <n v="44"/>
    <s v="White"/>
    <s v="Orthopedics"/>
    <b v="0"/>
    <n v="0"/>
    <x v="41"/>
    <b v="0"/>
    <x v="1"/>
    <s v="Dec"/>
    <x v="2"/>
    <x v="7"/>
    <s v="30-44"/>
    <s v="16-30"/>
    <n v="1"/>
    <n v="0"/>
    <n v="0"/>
    <x v="0"/>
  </r>
  <r>
    <s v="P5024"/>
    <d v="2024-08-02T16:14:00"/>
    <s v="M"/>
    <n v="27"/>
    <s v="White"/>
    <s v="Orthopedics"/>
    <b v="0"/>
    <n v="0"/>
    <x v="22"/>
    <b v="0"/>
    <x v="0"/>
    <s v="Aug"/>
    <x v="5"/>
    <x v="3"/>
    <s v="15-29"/>
    <s v="31-45"/>
    <n v="0"/>
    <n v="0"/>
    <n v="0"/>
    <x v="0"/>
  </r>
  <r>
    <s v="P5025"/>
    <d v="2023-06-09T15:59:00"/>
    <s v="M"/>
    <n v="64"/>
    <s v="White"/>
    <s v="Orthopedics"/>
    <b v="0"/>
    <n v="0"/>
    <x v="31"/>
    <b v="0"/>
    <x v="1"/>
    <s v="Jun"/>
    <x v="5"/>
    <x v="3"/>
    <s v="60-74"/>
    <s v="16-30"/>
    <n v="1"/>
    <n v="0"/>
    <n v="0"/>
    <x v="0"/>
  </r>
  <r>
    <s v="P5026"/>
    <d v="2023-12-15T12:02:00"/>
    <s v="M"/>
    <n v="60"/>
    <s v="White"/>
    <s v="Orthopedics"/>
    <b v="0"/>
    <n v="1"/>
    <x v="3"/>
    <b v="0"/>
    <x v="1"/>
    <s v="Dec"/>
    <x v="5"/>
    <x v="6"/>
    <s v="60-74"/>
    <s v="31-45"/>
    <n v="0"/>
    <n v="0"/>
    <n v="0"/>
    <x v="0"/>
  </r>
  <r>
    <s v="P5027"/>
    <d v="2023-11-02T13:57:00"/>
    <s v="M"/>
    <n v="36"/>
    <s v="White"/>
    <s v="Orthopedics"/>
    <b v="0"/>
    <n v="2"/>
    <x v="31"/>
    <b v="0"/>
    <x v="1"/>
    <s v="Nov"/>
    <x v="2"/>
    <x v="6"/>
    <s v="30-44"/>
    <s v="16-30"/>
    <n v="1"/>
    <n v="0"/>
    <n v="0"/>
    <x v="0"/>
  </r>
  <r>
    <s v="P5028"/>
    <d v="2024-09-30T03:31:00"/>
    <s v="M"/>
    <n v="79"/>
    <s v="White"/>
    <s v="Orthopedics"/>
    <b v="0"/>
    <n v="2"/>
    <x v="28"/>
    <b v="0"/>
    <x v="0"/>
    <s v="Sep"/>
    <x v="4"/>
    <x v="5"/>
    <s v="75+"/>
    <s v="16-30"/>
    <n v="1"/>
    <n v="0"/>
    <n v="0"/>
    <x v="0"/>
  </r>
  <r>
    <s v="P5029"/>
    <d v="2023-06-04T09:07:00"/>
    <s v="M"/>
    <n v="56"/>
    <s v="White"/>
    <s v="Orthopedics"/>
    <b v="0"/>
    <n v="2"/>
    <x v="28"/>
    <b v="0"/>
    <x v="1"/>
    <s v="Jun"/>
    <x v="3"/>
    <x v="1"/>
    <s v="45-59"/>
    <s v="16-30"/>
    <n v="1"/>
    <n v="0"/>
    <n v="0"/>
    <x v="0"/>
  </r>
  <r>
    <s v="P5030"/>
    <d v="2023-08-25T16:25:00"/>
    <s v="M"/>
    <n v="48"/>
    <s v="White"/>
    <s v="Orthopedics"/>
    <b v="0"/>
    <n v="3"/>
    <x v="45"/>
    <b v="0"/>
    <x v="1"/>
    <s v="Aug"/>
    <x v="5"/>
    <x v="3"/>
    <s v="45-59"/>
    <s v="16-30"/>
    <n v="1"/>
    <n v="0"/>
    <n v="0"/>
    <x v="0"/>
  </r>
  <r>
    <s v="P5031"/>
    <d v="2023-07-21T01:30:00"/>
    <s v="M"/>
    <n v="39"/>
    <s v="White"/>
    <s v="Orthopedics"/>
    <b v="0"/>
    <n v="3"/>
    <x v="16"/>
    <b v="0"/>
    <x v="1"/>
    <s v="Jul"/>
    <x v="5"/>
    <x v="4"/>
    <s v="30-44"/>
    <s v="46-60"/>
    <n v="0"/>
    <n v="0"/>
    <n v="0"/>
    <x v="0"/>
  </r>
  <r>
    <s v="P5032"/>
    <d v="2024-07-18T07:11:00"/>
    <s v="M"/>
    <n v="9"/>
    <s v="White"/>
    <s v="Orthopedics"/>
    <b v="0"/>
    <n v="3"/>
    <x v="21"/>
    <b v="0"/>
    <x v="0"/>
    <s v="Jul"/>
    <x v="2"/>
    <x v="0"/>
    <s v="0-14"/>
    <s v="46-60"/>
    <n v="0"/>
    <n v="0"/>
    <n v="0"/>
    <x v="0"/>
  </r>
  <r>
    <s v="P5033"/>
    <d v="2023-12-03T20:16:00"/>
    <s v="M"/>
    <n v="29"/>
    <s v="White"/>
    <s v="Orthopedics"/>
    <b v="0"/>
    <n v="3"/>
    <x v="0"/>
    <b v="0"/>
    <x v="1"/>
    <s v="Dec"/>
    <x v="3"/>
    <x v="7"/>
    <s v="15-29"/>
    <s v="31-45"/>
    <n v="0"/>
    <n v="0"/>
    <n v="0"/>
    <x v="0"/>
  </r>
  <r>
    <s v="P5034"/>
    <d v="2024-07-13T09:49:00"/>
    <s v="M"/>
    <n v="32"/>
    <s v="White"/>
    <s v="Orthopedics"/>
    <b v="0"/>
    <n v="4"/>
    <x v="9"/>
    <b v="0"/>
    <x v="0"/>
    <s v="Jul"/>
    <x v="1"/>
    <x v="1"/>
    <s v="30-44"/>
    <s v="46-60"/>
    <n v="0"/>
    <n v="0"/>
    <n v="0"/>
    <x v="0"/>
  </r>
  <r>
    <s v="P5035"/>
    <d v="2024-08-01T17:18:00"/>
    <s v="M"/>
    <n v="46"/>
    <s v="White"/>
    <s v="Orthopedics"/>
    <b v="0"/>
    <n v="5"/>
    <x v="9"/>
    <b v="0"/>
    <x v="0"/>
    <s v="Aug"/>
    <x v="2"/>
    <x v="3"/>
    <s v="45-59"/>
    <s v="46-60"/>
    <n v="0"/>
    <n v="0"/>
    <n v="0"/>
    <x v="0"/>
  </r>
  <r>
    <s v="P5036"/>
    <d v="2023-07-25T11:59:00"/>
    <s v="M"/>
    <n v="31"/>
    <s v="White"/>
    <s v="Orthopedics"/>
    <b v="0"/>
    <n v="5"/>
    <x v="11"/>
    <b v="0"/>
    <x v="1"/>
    <s v="Jul"/>
    <x v="6"/>
    <x v="1"/>
    <s v="30-44"/>
    <s v="46-60"/>
    <n v="0"/>
    <n v="0"/>
    <n v="0"/>
    <x v="0"/>
  </r>
  <r>
    <s v="P5037"/>
    <d v="2023-09-26T01:51:00"/>
    <s v="M"/>
    <n v="39"/>
    <s v="White"/>
    <s v="Orthopedics"/>
    <b v="0"/>
    <n v="5"/>
    <x v="46"/>
    <b v="0"/>
    <x v="1"/>
    <s v="Sep"/>
    <x v="6"/>
    <x v="4"/>
    <s v="30-44"/>
    <s v="16-30"/>
    <n v="1"/>
    <n v="0"/>
    <n v="0"/>
    <x v="0"/>
  </r>
  <r>
    <s v="P5038"/>
    <d v="2024-07-27T13:05:00"/>
    <s v="M"/>
    <n v="28"/>
    <s v="White"/>
    <s v="Orthopedics"/>
    <b v="0"/>
    <n v="5"/>
    <x v="49"/>
    <b v="0"/>
    <x v="0"/>
    <s v="Jul"/>
    <x v="1"/>
    <x v="6"/>
    <s v="15-29"/>
    <s v="46-60"/>
    <n v="0"/>
    <n v="0"/>
    <n v="0"/>
    <x v="0"/>
  </r>
  <r>
    <s v="P5039"/>
    <d v="2024-02-03T06:56:00"/>
    <s v="M"/>
    <n v="46"/>
    <s v="White"/>
    <s v="Orthopedics"/>
    <b v="0"/>
    <n v="5"/>
    <x v="37"/>
    <b v="0"/>
    <x v="0"/>
    <s v="Feb"/>
    <x v="1"/>
    <x v="0"/>
    <s v="45-59"/>
    <s v="31-45"/>
    <n v="0"/>
    <n v="0"/>
    <n v="0"/>
    <x v="0"/>
  </r>
  <r>
    <s v="P5040"/>
    <d v="2023-12-22T18:51:00"/>
    <s v="M"/>
    <n v="64"/>
    <s v="White"/>
    <s v="Orthopedics"/>
    <b v="0"/>
    <n v="6"/>
    <x v="17"/>
    <b v="0"/>
    <x v="1"/>
    <s v="Dec"/>
    <x v="5"/>
    <x v="7"/>
    <s v="60-74"/>
    <s v="31-45"/>
    <n v="0"/>
    <n v="0"/>
    <n v="0"/>
    <x v="0"/>
  </r>
  <r>
    <s v="P5041"/>
    <d v="2023-07-10T17:00:00"/>
    <s v="M"/>
    <n v="31"/>
    <s v="White"/>
    <s v="Orthopedics"/>
    <b v="0"/>
    <n v="6"/>
    <x v="35"/>
    <b v="0"/>
    <x v="1"/>
    <s v="Jul"/>
    <x v="4"/>
    <x v="3"/>
    <s v="30-44"/>
    <s v="16-30"/>
    <n v="1"/>
    <n v="0"/>
    <n v="0"/>
    <x v="0"/>
  </r>
  <r>
    <s v="P5042"/>
    <d v="2024-05-21T01:57:00"/>
    <s v="M"/>
    <n v="4"/>
    <s v="White"/>
    <s v="Orthopedics"/>
    <b v="0"/>
    <n v="6"/>
    <x v="30"/>
    <b v="0"/>
    <x v="0"/>
    <s v="May"/>
    <x v="6"/>
    <x v="4"/>
    <s v="0-14"/>
    <s v="0-15"/>
    <n v="1"/>
    <n v="0"/>
    <n v="0"/>
    <x v="0"/>
  </r>
  <r>
    <s v="P5043"/>
    <d v="2024-10-22T09:59:00"/>
    <s v="M"/>
    <n v="63"/>
    <s v="White"/>
    <s v="Orthopedics"/>
    <b v="0"/>
    <n v="7"/>
    <x v="22"/>
    <b v="0"/>
    <x v="0"/>
    <s v="Oct"/>
    <x v="6"/>
    <x v="1"/>
    <s v="60-74"/>
    <s v="31-45"/>
    <n v="0"/>
    <n v="0"/>
    <n v="0"/>
    <x v="0"/>
  </r>
  <r>
    <s v="P5044"/>
    <d v="2023-04-28T23:23:00"/>
    <s v="M"/>
    <n v="42"/>
    <s v="White"/>
    <s v="Orthopedics"/>
    <b v="0"/>
    <n v="8"/>
    <x v="46"/>
    <b v="0"/>
    <x v="1"/>
    <s v="Apr"/>
    <x v="5"/>
    <x v="2"/>
    <s v="30-44"/>
    <s v="16-30"/>
    <n v="1"/>
    <n v="0"/>
    <n v="1"/>
    <x v="0"/>
  </r>
  <r>
    <s v="P5045"/>
    <d v="2023-04-02T21:59:00"/>
    <s v="M"/>
    <n v="16"/>
    <s v="White"/>
    <s v="Orthopedics"/>
    <b v="0"/>
    <n v="9"/>
    <x v="28"/>
    <b v="0"/>
    <x v="1"/>
    <s v="Apr"/>
    <x v="3"/>
    <x v="2"/>
    <s v="15-29"/>
    <s v="16-30"/>
    <n v="1"/>
    <n v="0"/>
    <n v="1"/>
    <x v="0"/>
  </r>
  <r>
    <s v="P5046"/>
    <d v="2023-08-07T08:01:00"/>
    <s v="M"/>
    <n v="27"/>
    <s v="White"/>
    <s v="Orthopedics"/>
    <b v="0"/>
    <n v="9"/>
    <x v="30"/>
    <b v="0"/>
    <x v="1"/>
    <s v="Aug"/>
    <x v="4"/>
    <x v="0"/>
    <s v="15-29"/>
    <s v="0-15"/>
    <n v="1"/>
    <n v="0"/>
    <n v="1"/>
    <x v="0"/>
  </r>
  <r>
    <s v="P5047"/>
    <d v="2023-06-14T14:35:00"/>
    <s v="M"/>
    <n v="37"/>
    <s v="White"/>
    <s v="Orthopedics"/>
    <b v="0"/>
    <n v="9"/>
    <x v="1"/>
    <b v="0"/>
    <x v="1"/>
    <s v="Jun"/>
    <x v="0"/>
    <x v="6"/>
    <s v="30-44"/>
    <s v="16-30"/>
    <n v="1"/>
    <n v="0"/>
    <n v="1"/>
    <x v="0"/>
  </r>
  <r>
    <s v="P5048"/>
    <d v="2024-05-30T03:07:00"/>
    <s v="M"/>
    <n v="16"/>
    <s v="White"/>
    <s v="Orthopedics"/>
    <b v="0"/>
    <n v="9"/>
    <x v="49"/>
    <b v="0"/>
    <x v="0"/>
    <s v="May"/>
    <x v="2"/>
    <x v="5"/>
    <s v="15-29"/>
    <s v="46-60"/>
    <n v="0"/>
    <n v="0"/>
    <n v="0"/>
    <x v="0"/>
  </r>
  <r>
    <s v="P5049"/>
    <d v="2024-10-11T08:23:00"/>
    <s v="M"/>
    <n v="57"/>
    <s v="White"/>
    <s v="Orthopedics"/>
    <b v="0"/>
    <n v="10"/>
    <x v="38"/>
    <b v="0"/>
    <x v="0"/>
    <s v="Oct"/>
    <x v="5"/>
    <x v="0"/>
    <s v="45-59"/>
    <s v="0-15"/>
    <n v="1"/>
    <n v="0"/>
    <n v="1"/>
    <x v="0"/>
  </r>
  <r>
    <s v="P5050"/>
    <d v="2023-12-22T23:40:00"/>
    <s v="M"/>
    <n v="56"/>
    <s v="White"/>
    <s v="Orthopedics"/>
    <b v="0"/>
    <n v="10"/>
    <x v="12"/>
    <b v="0"/>
    <x v="1"/>
    <s v="Dec"/>
    <x v="5"/>
    <x v="2"/>
    <s v="45-59"/>
    <s v="31-45"/>
    <n v="0"/>
    <n v="0"/>
    <n v="0"/>
    <x v="0"/>
  </r>
  <r>
    <s v="P5051"/>
    <d v="2023-12-26T16:42:00"/>
    <s v="M"/>
    <n v="72"/>
    <s v="White"/>
    <s v="Physiotherapy"/>
    <b v="0"/>
    <m/>
    <x v="14"/>
    <b v="0"/>
    <x v="1"/>
    <s v="Dec"/>
    <x v="6"/>
    <x v="3"/>
    <s v="60-74"/>
    <s v="46-60"/>
    <n v="0"/>
    <n v="0"/>
    <n v="0"/>
    <x v="0"/>
  </r>
  <r>
    <s v="P5052"/>
    <d v="2023-05-22T08:32:00"/>
    <s v="M"/>
    <n v="79"/>
    <s v="White"/>
    <s v="Physiotherapy"/>
    <b v="0"/>
    <m/>
    <x v="14"/>
    <b v="0"/>
    <x v="1"/>
    <s v="May"/>
    <x v="4"/>
    <x v="0"/>
    <s v="75+"/>
    <s v="46-60"/>
    <n v="0"/>
    <n v="0"/>
    <n v="0"/>
    <x v="0"/>
  </r>
  <r>
    <s v="P5053"/>
    <d v="2024-10-19T17:26:00"/>
    <s v="M"/>
    <n v="18"/>
    <s v="White"/>
    <s v="Physiotherapy"/>
    <b v="0"/>
    <m/>
    <x v="42"/>
    <b v="0"/>
    <x v="0"/>
    <s v="Oct"/>
    <x v="1"/>
    <x v="3"/>
    <s v="15-29"/>
    <s v="0-15"/>
    <n v="1"/>
    <n v="0"/>
    <n v="0"/>
    <x v="0"/>
  </r>
  <r>
    <s v="P5054"/>
    <d v="2023-12-19T15:32:00"/>
    <s v="M"/>
    <n v="79"/>
    <s v="White"/>
    <s v="Physiotherapy"/>
    <b v="0"/>
    <m/>
    <x v="0"/>
    <b v="0"/>
    <x v="1"/>
    <s v="Dec"/>
    <x v="6"/>
    <x v="3"/>
    <s v="75+"/>
    <s v="31-45"/>
    <n v="0"/>
    <n v="0"/>
    <n v="0"/>
    <x v="0"/>
  </r>
  <r>
    <s v="P5055"/>
    <d v="2023-10-08T10:13:00"/>
    <s v="M"/>
    <n v="43"/>
    <s v="White"/>
    <s v="Physiotherapy"/>
    <b v="0"/>
    <m/>
    <x v="6"/>
    <b v="0"/>
    <x v="1"/>
    <s v="Oct"/>
    <x v="3"/>
    <x v="1"/>
    <s v="30-44"/>
    <s v="31-45"/>
    <n v="0"/>
    <n v="0"/>
    <n v="0"/>
    <x v="0"/>
  </r>
  <r>
    <s v="P5056"/>
    <d v="2023-11-05T00:43:00"/>
    <s v="M"/>
    <n v="60"/>
    <s v="White"/>
    <s v="Physiotherapy"/>
    <b v="0"/>
    <m/>
    <x v="39"/>
    <b v="0"/>
    <x v="1"/>
    <s v="Nov"/>
    <x v="3"/>
    <x v="4"/>
    <s v="60-74"/>
    <s v="0-15"/>
    <n v="1"/>
    <n v="0"/>
    <n v="0"/>
    <x v="0"/>
  </r>
  <r>
    <s v="P5057"/>
    <d v="2023-09-22T02:09:00"/>
    <s v="M"/>
    <n v="43"/>
    <s v="White"/>
    <s v="Physiotherapy"/>
    <b v="0"/>
    <m/>
    <x v="24"/>
    <b v="0"/>
    <x v="1"/>
    <s v="Sep"/>
    <x v="5"/>
    <x v="4"/>
    <s v="30-44"/>
    <s v="16-30"/>
    <n v="1"/>
    <n v="0"/>
    <n v="0"/>
    <x v="0"/>
  </r>
  <r>
    <s v="P5058"/>
    <d v="2023-12-19T22:13:00"/>
    <s v="M"/>
    <n v="17"/>
    <s v="White"/>
    <s v="Physiotherapy"/>
    <b v="0"/>
    <m/>
    <x v="25"/>
    <b v="0"/>
    <x v="1"/>
    <s v="Dec"/>
    <x v="6"/>
    <x v="2"/>
    <s v="15-29"/>
    <s v="46-60"/>
    <n v="0"/>
    <n v="0"/>
    <n v="0"/>
    <x v="0"/>
  </r>
  <r>
    <s v="P5059"/>
    <d v="2024-05-05T20:55:00"/>
    <s v="M"/>
    <n v="30"/>
    <s v="White"/>
    <s v="Physiotherapy"/>
    <b v="0"/>
    <m/>
    <x v="1"/>
    <b v="0"/>
    <x v="0"/>
    <s v="May"/>
    <x v="3"/>
    <x v="7"/>
    <s v="30-44"/>
    <s v="16-30"/>
    <n v="1"/>
    <n v="0"/>
    <n v="0"/>
    <x v="0"/>
  </r>
  <r>
    <s v="P5060"/>
    <d v="2024-06-26T04:02:00"/>
    <s v="M"/>
    <n v="9"/>
    <s v="White"/>
    <s v="Physiotherapy"/>
    <b v="0"/>
    <n v="0"/>
    <x v="12"/>
    <b v="0"/>
    <x v="0"/>
    <s v="Jun"/>
    <x v="0"/>
    <x v="5"/>
    <s v="0-14"/>
    <s v="31-45"/>
    <n v="0"/>
    <n v="0"/>
    <n v="0"/>
    <x v="0"/>
  </r>
  <r>
    <s v="P5061"/>
    <d v="2024-08-31T09:34:00"/>
    <s v="M"/>
    <n v="67"/>
    <s v="White"/>
    <s v="Physiotherapy"/>
    <b v="0"/>
    <n v="2"/>
    <x v="43"/>
    <b v="0"/>
    <x v="0"/>
    <s v="Aug"/>
    <x v="1"/>
    <x v="1"/>
    <s v="60-74"/>
    <s v="46-60"/>
    <n v="0"/>
    <n v="0"/>
    <n v="0"/>
    <x v="0"/>
  </r>
  <r>
    <s v="P5062"/>
    <d v="2024-08-11T01:44:00"/>
    <s v="M"/>
    <n v="73"/>
    <s v="White"/>
    <s v="Physiotherapy"/>
    <b v="0"/>
    <n v="3"/>
    <x v="10"/>
    <b v="0"/>
    <x v="0"/>
    <s v="Aug"/>
    <x v="3"/>
    <x v="4"/>
    <s v="60-74"/>
    <s v="31-45"/>
    <n v="0"/>
    <n v="0"/>
    <n v="0"/>
    <x v="0"/>
  </r>
  <r>
    <s v="P5063"/>
    <d v="2023-05-28T07:00:00"/>
    <s v="M"/>
    <n v="63"/>
    <s v="White"/>
    <s v="Physiotherapy"/>
    <b v="0"/>
    <n v="4"/>
    <x v="16"/>
    <b v="0"/>
    <x v="1"/>
    <s v="May"/>
    <x v="3"/>
    <x v="0"/>
    <s v="60-74"/>
    <s v="46-60"/>
    <n v="0"/>
    <n v="0"/>
    <n v="0"/>
    <x v="0"/>
  </r>
  <r>
    <s v="P5064"/>
    <d v="2024-07-27T06:30:00"/>
    <s v="M"/>
    <n v="43"/>
    <s v="White"/>
    <s v="Physiotherapy"/>
    <b v="0"/>
    <n v="9"/>
    <x v="33"/>
    <b v="0"/>
    <x v="0"/>
    <s v="Jul"/>
    <x v="1"/>
    <x v="0"/>
    <s v="30-44"/>
    <s v="31-45"/>
    <n v="0"/>
    <n v="0"/>
    <n v="0"/>
    <x v="0"/>
  </r>
  <r>
    <s v="P5065"/>
    <d v="2024-09-23T00:03:00"/>
    <s v="M"/>
    <n v="63"/>
    <s v="White"/>
    <s v="Renal"/>
    <b v="0"/>
    <m/>
    <x v="38"/>
    <b v="0"/>
    <x v="0"/>
    <s v="Sep"/>
    <x v="4"/>
    <x v="4"/>
    <s v="60-74"/>
    <s v="0-15"/>
    <n v="1"/>
    <n v="0"/>
    <n v="0"/>
    <x v="0"/>
  </r>
  <r>
    <s v="P5066"/>
    <d v="2023-09-06T17:12:00"/>
    <s v="M"/>
    <n v="38"/>
    <s v="White"/>
    <s v="Renal"/>
    <b v="0"/>
    <m/>
    <x v="11"/>
    <b v="0"/>
    <x v="1"/>
    <s v="Sep"/>
    <x v="0"/>
    <x v="3"/>
    <s v="30-44"/>
    <s v="46-60"/>
    <n v="0"/>
    <n v="0"/>
    <n v="0"/>
    <x v="0"/>
  </r>
  <r>
    <s v="P5067"/>
    <d v="2023-04-19T03:14:00"/>
    <s v="M"/>
    <n v="2"/>
    <s v="White"/>
    <s v="Renal"/>
    <b v="0"/>
    <n v="4"/>
    <x v="25"/>
    <b v="0"/>
    <x v="1"/>
    <s v="Apr"/>
    <x v="0"/>
    <x v="5"/>
    <s v="0-14"/>
    <s v="46-60"/>
    <n v="0"/>
    <n v="0"/>
    <n v="0"/>
    <x v="0"/>
  </r>
  <r>
    <s v="P5068"/>
    <d v="2023-06-08T10:20:00"/>
    <s v="Male"/>
    <n v="61"/>
    <s v="African American"/>
    <s v="None"/>
    <b v="0"/>
    <m/>
    <x v="2"/>
    <b v="0"/>
    <x v="1"/>
    <s v="Jun"/>
    <x v="2"/>
    <x v="1"/>
    <s v="60-74"/>
    <s v="46-60"/>
    <n v="0"/>
    <n v="0"/>
    <n v="0"/>
    <x v="0"/>
  </r>
  <r>
    <s v="P5069"/>
    <d v="2024-04-11T02:05:00"/>
    <s v="Male"/>
    <n v="55"/>
    <s v="African American"/>
    <s v="None"/>
    <b v="0"/>
    <m/>
    <x v="2"/>
    <b v="0"/>
    <x v="0"/>
    <s v="Apr"/>
    <x v="2"/>
    <x v="4"/>
    <s v="45-59"/>
    <s v="46-60"/>
    <n v="0"/>
    <n v="0"/>
    <n v="0"/>
    <x v="0"/>
  </r>
  <r>
    <s v="P5070"/>
    <d v="2024-04-02T19:31:00"/>
    <s v="Male"/>
    <n v="17"/>
    <s v="African American"/>
    <s v="None"/>
    <b v="0"/>
    <m/>
    <x v="25"/>
    <b v="0"/>
    <x v="0"/>
    <s v="Apr"/>
    <x v="6"/>
    <x v="7"/>
    <s v="15-29"/>
    <s v="46-60"/>
    <n v="0"/>
    <n v="0"/>
    <n v="0"/>
    <x v="0"/>
  </r>
  <r>
    <s v="P5071"/>
    <d v="2023-12-28T02:19:00"/>
    <s v="Male"/>
    <n v="5"/>
    <s v="African American"/>
    <s v="Orthopedics"/>
    <b v="0"/>
    <m/>
    <x v="3"/>
    <b v="0"/>
    <x v="1"/>
    <s v="Dec"/>
    <x v="2"/>
    <x v="4"/>
    <s v="0-14"/>
    <s v="31-45"/>
    <n v="0"/>
    <n v="0"/>
    <n v="0"/>
    <x v="0"/>
  </r>
  <r>
    <s v="P5072"/>
    <d v="2023-04-26T21:49:00"/>
    <s v="Male"/>
    <n v="58"/>
    <s v="African American"/>
    <s v="Orthopedics"/>
    <b v="0"/>
    <n v="4"/>
    <x v="33"/>
    <b v="0"/>
    <x v="1"/>
    <s v="Apr"/>
    <x v="0"/>
    <x v="2"/>
    <s v="45-59"/>
    <s v="31-45"/>
    <n v="0"/>
    <n v="0"/>
    <n v="0"/>
    <x v="0"/>
  </r>
  <r>
    <s v="P5073"/>
    <d v="2023-05-15T04:11:00"/>
    <s v="Male"/>
    <n v="53"/>
    <s v="Declined to Identify"/>
    <s v="General Practice"/>
    <b v="0"/>
    <m/>
    <x v="0"/>
    <b v="0"/>
    <x v="1"/>
    <s v="May"/>
    <x v="4"/>
    <x v="5"/>
    <s v="45-59"/>
    <s v="31-45"/>
    <n v="0"/>
    <n v="0"/>
    <n v="0"/>
    <x v="0"/>
  </r>
  <r>
    <s v="P5074"/>
    <d v="2023-12-14T18:12:00"/>
    <s v="Male"/>
    <n v="78"/>
    <s v="Declined to Identify"/>
    <s v="None"/>
    <b v="0"/>
    <m/>
    <x v="3"/>
    <b v="0"/>
    <x v="1"/>
    <s v="Dec"/>
    <x v="2"/>
    <x v="7"/>
    <s v="75+"/>
    <s v="31-45"/>
    <n v="0"/>
    <n v="0"/>
    <n v="0"/>
    <x v="0"/>
  </r>
  <r>
    <s v="P5075"/>
    <d v="2023-07-12T23:07:00"/>
    <s v="Male"/>
    <n v="43"/>
    <s v="Declined to Identify"/>
    <s v="None"/>
    <b v="0"/>
    <m/>
    <x v="37"/>
    <b v="0"/>
    <x v="1"/>
    <s v="Jul"/>
    <x v="0"/>
    <x v="2"/>
    <s v="30-44"/>
    <s v="31-45"/>
    <n v="0"/>
    <n v="0"/>
    <n v="0"/>
    <x v="0"/>
  </r>
  <r>
    <s v="P5076"/>
    <d v="2023-06-25T07:18:00"/>
    <s v="Male"/>
    <n v="51"/>
    <s v="Declined to Identify"/>
    <s v="None"/>
    <b v="0"/>
    <m/>
    <x v="37"/>
    <b v="0"/>
    <x v="1"/>
    <s v="Jun"/>
    <x v="3"/>
    <x v="0"/>
    <s v="45-59"/>
    <s v="31-45"/>
    <n v="0"/>
    <n v="0"/>
    <n v="0"/>
    <x v="0"/>
  </r>
  <r>
    <s v="P5077"/>
    <d v="2024-02-23T03:20:00"/>
    <s v="Male"/>
    <n v="43"/>
    <s v="Pacific Islander"/>
    <s v="None"/>
    <b v="0"/>
    <m/>
    <x v="22"/>
    <b v="0"/>
    <x v="0"/>
    <s v="Feb"/>
    <x v="5"/>
    <x v="5"/>
    <s v="30-44"/>
    <s v="31-45"/>
    <n v="0"/>
    <n v="0"/>
    <n v="0"/>
    <x v="0"/>
  </r>
  <r>
    <s v="P5078"/>
    <d v="2024-06-12T23:28:00"/>
    <s v="Male"/>
    <n v="46"/>
    <s v="Two or More Races"/>
    <s v="General Practice"/>
    <b v="0"/>
    <m/>
    <x v="41"/>
    <b v="0"/>
    <x v="0"/>
    <s v="Jun"/>
    <x v="0"/>
    <x v="2"/>
    <s v="45-59"/>
    <s v="16-30"/>
    <n v="1"/>
    <n v="0"/>
    <n v="0"/>
    <x v="0"/>
  </r>
  <r>
    <s v="P5079"/>
    <d v="2024-06-27T07:46:00"/>
    <s v="Male"/>
    <n v="65"/>
    <s v="White"/>
    <s v="Gastroenterology"/>
    <b v="0"/>
    <m/>
    <x v="4"/>
    <b v="0"/>
    <x v="0"/>
    <s v="Jun"/>
    <x v="2"/>
    <x v="0"/>
    <s v="60-74"/>
    <s v="0-15"/>
    <n v="1"/>
    <n v="0"/>
    <n v="0"/>
    <x v="0"/>
  </r>
  <r>
    <s v="P5080"/>
    <d v="2024-05-10T11:28:00"/>
    <s v="Male"/>
    <n v="2"/>
    <s v="White"/>
    <s v="None"/>
    <b v="0"/>
    <n v="0"/>
    <x v="40"/>
    <b v="0"/>
    <x v="0"/>
    <s v="May"/>
    <x v="5"/>
    <x v="1"/>
    <s v="0-14"/>
    <s v="31-45"/>
    <n v="0"/>
    <n v="0"/>
    <n v="0"/>
    <x v="0"/>
  </r>
  <r>
    <s v="P5081"/>
    <d v="2024-08-20T08:06:00"/>
    <s v="Male"/>
    <n v="11"/>
    <s v="White"/>
    <s v="None"/>
    <b v="0"/>
    <n v="7"/>
    <x v="10"/>
    <b v="0"/>
    <x v="0"/>
    <s v="Aug"/>
    <x v="6"/>
    <x v="0"/>
    <s v="0-14"/>
    <s v="31-45"/>
    <n v="0"/>
    <n v="0"/>
    <n v="0"/>
    <x v="0"/>
  </r>
  <r>
    <s v="P5082"/>
    <d v="2024-03-23T07:45:00"/>
    <s v="Male"/>
    <n v="67"/>
    <s v="White"/>
    <s v="Orthopedics"/>
    <b v="0"/>
    <m/>
    <x v="35"/>
    <b v="0"/>
    <x v="0"/>
    <s v="Mar"/>
    <x v="1"/>
    <x v="0"/>
    <s v="60-74"/>
    <s v="16-30"/>
    <n v="1"/>
    <n v="0"/>
    <n v="0"/>
    <x v="0"/>
  </r>
  <r>
    <s v="P5083"/>
    <d v="2024-10-19T21:21:00"/>
    <s v="F"/>
    <n v="48"/>
    <s v="African American"/>
    <s v="Cardiology"/>
    <b v="1"/>
    <m/>
    <x v="2"/>
    <b v="1"/>
    <x v="0"/>
    <s v="Oct"/>
    <x v="1"/>
    <x v="2"/>
    <s v="45-59"/>
    <s v="46-60"/>
    <n v="0"/>
    <n v="1"/>
    <n v="0"/>
    <x v="1"/>
  </r>
  <r>
    <s v="P5084"/>
    <d v="2024-08-16T12:23:00"/>
    <s v="F"/>
    <n v="52"/>
    <s v="African American"/>
    <s v="Cardiology"/>
    <b v="1"/>
    <m/>
    <x v="50"/>
    <b v="1"/>
    <x v="0"/>
    <s v="Aug"/>
    <x v="5"/>
    <x v="6"/>
    <s v="45-59"/>
    <s v="31-45"/>
    <n v="0"/>
    <n v="1"/>
    <n v="0"/>
    <x v="1"/>
  </r>
  <r>
    <s v="P5085"/>
    <d v="2024-10-09T09:27:00"/>
    <s v="F"/>
    <n v="54"/>
    <s v="African American"/>
    <s v="Cardiology"/>
    <b v="1"/>
    <m/>
    <x v="30"/>
    <b v="1"/>
    <x v="0"/>
    <s v="Oct"/>
    <x v="0"/>
    <x v="1"/>
    <s v="45-59"/>
    <s v="0-15"/>
    <n v="1"/>
    <n v="1"/>
    <n v="0"/>
    <x v="1"/>
  </r>
  <r>
    <s v="P5086"/>
    <d v="2023-06-30T02:45:00"/>
    <s v="F"/>
    <n v="7"/>
    <s v="African American"/>
    <s v="Cardiology"/>
    <b v="1"/>
    <m/>
    <x v="22"/>
    <b v="1"/>
    <x v="1"/>
    <s v="Jun"/>
    <x v="5"/>
    <x v="4"/>
    <s v="0-14"/>
    <s v="31-45"/>
    <n v="0"/>
    <n v="1"/>
    <n v="0"/>
    <x v="1"/>
  </r>
  <r>
    <s v="P5087"/>
    <d v="2023-07-14T18:42:00"/>
    <s v="F"/>
    <n v="53"/>
    <s v="African American"/>
    <s v="Cardiology"/>
    <b v="1"/>
    <m/>
    <x v="50"/>
    <b v="1"/>
    <x v="1"/>
    <s v="Jul"/>
    <x v="5"/>
    <x v="7"/>
    <s v="45-59"/>
    <s v="31-45"/>
    <n v="0"/>
    <n v="1"/>
    <n v="0"/>
    <x v="1"/>
  </r>
  <r>
    <s v="P5088"/>
    <d v="2023-10-21T10:19:00"/>
    <s v="F"/>
    <n v="51"/>
    <s v="African American"/>
    <s v="Cardiology"/>
    <b v="1"/>
    <m/>
    <x v="26"/>
    <b v="1"/>
    <x v="1"/>
    <s v="Oct"/>
    <x v="1"/>
    <x v="1"/>
    <s v="45-59"/>
    <s v="31-45"/>
    <n v="0"/>
    <n v="1"/>
    <n v="0"/>
    <x v="1"/>
  </r>
  <r>
    <s v="P5089"/>
    <d v="2024-03-28T17:26:00"/>
    <s v="F"/>
    <n v="21"/>
    <s v="African American"/>
    <s v="Cardiology"/>
    <b v="1"/>
    <m/>
    <x v="37"/>
    <b v="1"/>
    <x v="0"/>
    <s v="Mar"/>
    <x v="2"/>
    <x v="3"/>
    <s v="15-29"/>
    <s v="31-45"/>
    <n v="0"/>
    <n v="1"/>
    <n v="0"/>
    <x v="1"/>
  </r>
  <r>
    <s v="P5090"/>
    <d v="2023-08-22T22:25:00"/>
    <s v="F"/>
    <n v="2"/>
    <s v="African American"/>
    <s v="Cardiology"/>
    <b v="1"/>
    <m/>
    <x v="2"/>
    <b v="1"/>
    <x v="1"/>
    <s v="Aug"/>
    <x v="6"/>
    <x v="2"/>
    <s v="0-14"/>
    <s v="46-60"/>
    <n v="0"/>
    <n v="1"/>
    <n v="0"/>
    <x v="1"/>
  </r>
  <r>
    <s v="P5091"/>
    <d v="2023-06-05T13:19:00"/>
    <s v="F"/>
    <n v="12"/>
    <s v="African American"/>
    <s v="Cardiology"/>
    <b v="1"/>
    <m/>
    <x v="50"/>
    <b v="1"/>
    <x v="1"/>
    <s v="Jun"/>
    <x v="4"/>
    <x v="6"/>
    <s v="0-14"/>
    <s v="31-45"/>
    <n v="0"/>
    <n v="1"/>
    <n v="0"/>
    <x v="1"/>
  </r>
  <r>
    <s v="P5092"/>
    <d v="2023-05-09T12:32:00"/>
    <s v="F"/>
    <n v="59"/>
    <s v="African American"/>
    <s v="Cardiology"/>
    <b v="1"/>
    <m/>
    <x v="4"/>
    <b v="1"/>
    <x v="1"/>
    <s v="May"/>
    <x v="6"/>
    <x v="6"/>
    <s v="45-59"/>
    <s v="0-15"/>
    <n v="1"/>
    <n v="1"/>
    <n v="0"/>
    <x v="1"/>
  </r>
  <r>
    <s v="P5093"/>
    <d v="2024-01-12T23:02:00"/>
    <s v="F"/>
    <n v="63"/>
    <s v="African American"/>
    <s v="Cardiology"/>
    <b v="1"/>
    <n v="1"/>
    <x v="12"/>
    <b v="1"/>
    <x v="0"/>
    <s v="Jan"/>
    <x v="5"/>
    <x v="2"/>
    <s v="60-74"/>
    <s v="31-45"/>
    <n v="0"/>
    <n v="1"/>
    <n v="0"/>
    <x v="1"/>
  </r>
  <r>
    <s v="P5094"/>
    <d v="2023-12-08T06:01:00"/>
    <s v="F"/>
    <n v="7"/>
    <s v="African American"/>
    <s v="Cardiology"/>
    <b v="1"/>
    <n v="4"/>
    <x v="14"/>
    <b v="1"/>
    <x v="1"/>
    <s v="Dec"/>
    <x v="5"/>
    <x v="0"/>
    <s v="0-14"/>
    <s v="46-60"/>
    <n v="0"/>
    <n v="1"/>
    <n v="0"/>
    <x v="1"/>
  </r>
  <r>
    <s v="P5095"/>
    <d v="2024-04-26T19:57:00"/>
    <s v="F"/>
    <n v="50"/>
    <s v="African American"/>
    <s v="Cardiology"/>
    <b v="1"/>
    <n v="6"/>
    <x v="41"/>
    <b v="1"/>
    <x v="0"/>
    <s v="Apr"/>
    <x v="5"/>
    <x v="7"/>
    <s v="45-59"/>
    <s v="16-30"/>
    <n v="1"/>
    <n v="1"/>
    <n v="0"/>
    <x v="1"/>
  </r>
  <r>
    <s v="P5096"/>
    <d v="2023-11-18T04:34:00"/>
    <s v="F"/>
    <n v="60"/>
    <s v="African American"/>
    <s v="Gastroenterology"/>
    <b v="1"/>
    <m/>
    <x v="30"/>
    <b v="1"/>
    <x v="1"/>
    <s v="Nov"/>
    <x v="1"/>
    <x v="5"/>
    <s v="60-74"/>
    <s v="0-15"/>
    <n v="1"/>
    <n v="1"/>
    <n v="0"/>
    <x v="1"/>
  </r>
  <r>
    <s v="P5097"/>
    <d v="2023-04-26T20:35:00"/>
    <s v="F"/>
    <n v="9"/>
    <s v="African American"/>
    <s v="Gastroenterology"/>
    <b v="1"/>
    <m/>
    <x v="27"/>
    <b v="1"/>
    <x v="1"/>
    <s v="Apr"/>
    <x v="0"/>
    <x v="7"/>
    <s v="0-14"/>
    <s v="46-60"/>
    <n v="0"/>
    <n v="1"/>
    <n v="0"/>
    <x v="1"/>
  </r>
  <r>
    <s v="P5098"/>
    <d v="2023-10-18T18:17:00"/>
    <s v="F"/>
    <n v="25"/>
    <s v="African American"/>
    <s v="Gastroenterology"/>
    <b v="1"/>
    <m/>
    <x v="32"/>
    <b v="1"/>
    <x v="1"/>
    <s v="Oct"/>
    <x v="0"/>
    <x v="7"/>
    <s v="15-29"/>
    <s v="46-60"/>
    <n v="0"/>
    <n v="1"/>
    <n v="0"/>
    <x v="1"/>
  </r>
  <r>
    <s v="P5099"/>
    <d v="2023-05-05T09:05:00"/>
    <s v="F"/>
    <n v="3"/>
    <s v="African American"/>
    <s v="Gastroenterology"/>
    <b v="1"/>
    <m/>
    <x v="6"/>
    <b v="1"/>
    <x v="1"/>
    <s v="May"/>
    <x v="5"/>
    <x v="1"/>
    <s v="0-14"/>
    <s v="31-45"/>
    <n v="0"/>
    <n v="1"/>
    <n v="0"/>
    <x v="1"/>
  </r>
  <r>
    <s v="P5100"/>
    <d v="2023-09-18T16:08:00"/>
    <s v="F"/>
    <n v="7"/>
    <s v="African American"/>
    <s v="Gastroenterology"/>
    <b v="1"/>
    <m/>
    <x v="37"/>
    <b v="1"/>
    <x v="1"/>
    <s v="Sep"/>
    <x v="4"/>
    <x v="3"/>
    <s v="0-14"/>
    <s v="31-45"/>
    <n v="0"/>
    <n v="1"/>
    <n v="0"/>
    <x v="1"/>
  </r>
  <r>
    <s v="P5101"/>
    <d v="2023-08-05T16:03:00"/>
    <s v="F"/>
    <n v="5"/>
    <s v="African American"/>
    <s v="Gastroenterology"/>
    <b v="1"/>
    <m/>
    <x v="10"/>
    <b v="1"/>
    <x v="1"/>
    <s v="Aug"/>
    <x v="1"/>
    <x v="3"/>
    <s v="0-14"/>
    <s v="31-45"/>
    <n v="0"/>
    <n v="1"/>
    <n v="0"/>
    <x v="1"/>
  </r>
  <r>
    <s v="P5102"/>
    <d v="2024-03-02T05:26:00"/>
    <s v="F"/>
    <n v="67"/>
    <s v="African American"/>
    <s v="Gastroenterology"/>
    <b v="1"/>
    <m/>
    <x v="10"/>
    <b v="1"/>
    <x v="0"/>
    <s v="Mar"/>
    <x v="1"/>
    <x v="5"/>
    <s v="60-74"/>
    <s v="31-45"/>
    <n v="0"/>
    <n v="1"/>
    <n v="0"/>
    <x v="1"/>
  </r>
  <r>
    <s v="P5103"/>
    <d v="2023-05-03T14:51:00"/>
    <s v="F"/>
    <n v="59"/>
    <s v="African American"/>
    <s v="Gastroenterology"/>
    <b v="1"/>
    <m/>
    <x v="12"/>
    <b v="1"/>
    <x v="1"/>
    <s v="May"/>
    <x v="0"/>
    <x v="6"/>
    <s v="45-59"/>
    <s v="31-45"/>
    <n v="0"/>
    <n v="1"/>
    <n v="0"/>
    <x v="1"/>
  </r>
  <r>
    <s v="P5104"/>
    <d v="2023-09-24T15:49:00"/>
    <s v="F"/>
    <n v="67"/>
    <s v="African American"/>
    <s v="Gastroenterology"/>
    <b v="1"/>
    <m/>
    <x v="39"/>
    <b v="1"/>
    <x v="1"/>
    <s v="Sep"/>
    <x v="3"/>
    <x v="3"/>
    <s v="60-74"/>
    <s v="0-15"/>
    <n v="1"/>
    <n v="1"/>
    <n v="0"/>
    <x v="1"/>
  </r>
  <r>
    <s v="P5105"/>
    <d v="2024-10-09T22:29:00"/>
    <s v="F"/>
    <n v="73"/>
    <s v="African American"/>
    <s v="Gastroenterology"/>
    <b v="1"/>
    <n v="3"/>
    <x v="20"/>
    <b v="1"/>
    <x v="0"/>
    <s v="Oct"/>
    <x v="0"/>
    <x v="2"/>
    <s v="60-74"/>
    <s v="16-30"/>
    <n v="1"/>
    <n v="1"/>
    <n v="0"/>
    <x v="1"/>
  </r>
  <r>
    <s v="P5106"/>
    <d v="2023-10-12T17:05:00"/>
    <s v="F"/>
    <n v="48"/>
    <s v="African American"/>
    <s v="Gastroenterology"/>
    <b v="1"/>
    <n v="4"/>
    <x v="15"/>
    <b v="1"/>
    <x v="1"/>
    <s v="Oct"/>
    <x v="2"/>
    <x v="3"/>
    <s v="45-59"/>
    <s v="31-45"/>
    <n v="0"/>
    <n v="1"/>
    <n v="0"/>
    <x v="1"/>
  </r>
  <r>
    <s v="P5107"/>
    <d v="2023-10-06T21:18:00"/>
    <s v="F"/>
    <n v="70"/>
    <s v="African American"/>
    <s v="Gastroenterology"/>
    <b v="1"/>
    <n v="5"/>
    <x v="31"/>
    <b v="1"/>
    <x v="1"/>
    <s v="Oct"/>
    <x v="5"/>
    <x v="2"/>
    <s v="60-74"/>
    <s v="16-30"/>
    <n v="1"/>
    <n v="1"/>
    <n v="0"/>
    <x v="1"/>
  </r>
  <r>
    <s v="P5108"/>
    <d v="2023-05-20T13:03:00"/>
    <s v="F"/>
    <n v="41"/>
    <s v="African American"/>
    <s v="Gastroenterology"/>
    <b v="1"/>
    <n v="10"/>
    <x v="11"/>
    <b v="1"/>
    <x v="1"/>
    <s v="May"/>
    <x v="1"/>
    <x v="6"/>
    <s v="30-44"/>
    <s v="46-60"/>
    <n v="0"/>
    <n v="1"/>
    <n v="0"/>
    <x v="1"/>
  </r>
  <r>
    <s v="P5109"/>
    <d v="2024-04-07T17:34:00"/>
    <s v="F"/>
    <n v="8"/>
    <s v="African American"/>
    <s v="General Practice"/>
    <b v="1"/>
    <m/>
    <x v="42"/>
    <b v="1"/>
    <x v="0"/>
    <s v="Apr"/>
    <x v="3"/>
    <x v="3"/>
    <s v="0-14"/>
    <s v="0-15"/>
    <n v="1"/>
    <n v="1"/>
    <n v="0"/>
    <x v="1"/>
  </r>
  <r>
    <s v="P5110"/>
    <d v="2024-06-24T17:01:00"/>
    <s v="F"/>
    <n v="73"/>
    <s v="African American"/>
    <s v="General Practice"/>
    <b v="1"/>
    <m/>
    <x v="31"/>
    <b v="1"/>
    <x v="0"/>
    <s v="Jun"/>
    <x v="4"/>
    <x v="3"/>
    <s v="60-74"/>
    <s v="16-30"/>
    <n v="1"/>
    <n v="1"/>
    <n v="0"/>
    <x v="1"/>
  </r>
  <r>
    <s v="P5111"/>
    <d v="2023-12-29T15:02:00"/>
    <s v="F"/>
    <n v="39"/>
    <s v="African American"/>
    <s v="General Practice"/>
    <b v="1"/>
    <m/>
    <x v="22"/>
    <b v="1"/>
    <x v="1"/>
    <s v="Dec"/>
    <x v="5"/>
    <x v="3"/>
    <s v="30-44"/>
    <s v="31-45"/>
    <n v="0"/>
    <n v="1"/>
    <n v="0"/>
    <x v="1"/>
  </r>
  <r>
    <s v="P5112"/>
    <d v="2024-10-23T05:33:00"/>
    <s v="F"/>
    <n v="27"/>
    <s v="African American"/>
    <s v="General Practice"/>
    <b v="1"/>
    <m/>
    <x v="43"/>
    <b v="1"/>
    <x v="0"/>
    <s v="Oct"/>
    <x v="0"/>
    <x v="5"/>
    <s v="15-29"/>
    <s v="46-60"/>
    <n v="0"/>
    <n v="1"/>
    <n v="0"/>
    <x v="1"/>
  </r>
  <r>
    <s v="P5113"/>
    <d v="2023-05-01T17:01:00"/>
    <s v="F"/>
    <n v="7"/>
    <s v="African American"/>
    <s v="General Practice"/>
    <b v="1"/>
    <m/>
    <x v="31"/>
    <b v="1"/>
    <x v="1"/>
    <s v="May"/>
    <x v="4"/>
    <x v="3"/>
    <s v="0-14"/>
    <s v="16-30"/>
    <n v="1"/>
    <n v="1"/>
    <n v="0"/>
    <x v="1"/>
  </r>
  <r>
    <s v="P5114"/>
    <d v="2024-07-14T09:21:00"/>
    <s v="F"/>
    <n v="18"/>
    <s v="African American"/>
    <s v="General Practice"/>
    <b v="1"/>
    <m/>
    <x v="45"/>
    <b v="1"/>
    <x v="0"/>
    <s v="Jul"/>
    <x v="3"/>
    <x v="1"/>
    <s v="15-29"/>
    <s v="16-30"/>
    <n v="1"/>
    <n v="1"/>
    <n v="0"/>
    <x v="1"/>
  </r>
  <r>
    <s v="P5115"/>
    <d v="2024-08-08T07:57:00"/>
    <s v="F"/>
    <n v="3"/>
    <s v="African American"/>
    <s v="General Practice"/>
    <b v="1"/>
    <m/>
    <x v="10"/>
    <b v="1"/>
    <x v="0"/>
    <s v="Aug"/>
    <x v="2"/>
    <x v="0"/>
    <s v="0-14"/>
    <s v="31-45"/>
    <n v="0"/>
    <n v="1"/>
    <n v="0"/>
    <x v="1"/>
  </r>
  <r>
    <s v="P5116"/>
    <d v="2023-09-25T05:41:00"/>
    <s v="F"/>
    <n v="24"/>
    <s v="African American"/>
    <s v="General Practice"/>
    <b v="1"/>
    <m/>
    <x v="48"/>
    <b v="1"/>
    <x v="1"/>
    <s v="Sep"/>
    <x v="4"/>
    <x v="5"/>
    <s v="15-29"/>
    <s v="16-30"/>
    <n v="1"/>
    <n v="1"/>
    <n v="0"/>
    <x v="1"/>
  </r>
  <r>
    <s v="P5117"/>
    <d v="2023-11-13T04:21:00"/>
    <s v="F"/>
    <n v="73"/>
    <s v="African American"/>
    <s v="General Practice"/>
    <b v="1"/>
    <m/>
    <x v="44"/>
    <b v="1"/>
    <x v="1"/>
    <s v="Nov"/>
    <x v="4"/>
    <x v="5"/>
    <s v="60-74"/>
    <s v="31-45"/>
    <n v="0"/>
    <n v="1"/>
    <n v="0"/>
    <x v="1"/>
  </r>
  <r>
    <s v="P5118"/>
    <d v="2024-08-25T15:55:00"/>
    <s v="F"/>
    <n v="33"/>
    <s v="African American"/>
    <s v="General Practice"/>
    <b v="1"/>
    <m/>
    <x v="17"/>
    <b v="1"/>
    <x v="0"/>
    <s v="Aug"/>
    <x v="3"/>
    <x v="3"/>
    <s v="30-44"/>
    <s v="31-45"/>
    <n v="0"/>
    <n v="1"/>
    <n v="0"/>
    <x v="1"/>
  </r>
  <r>
    <s v="P5119"/>
    <d v="2023-09-01T20:41:00"/>
    <s v="F"/>
    <n v="25"/>
    <s v="African American"/>
    <s v="General Practice"/>
    <b v="1"/>
    <m/>
    <x v="42"/>
    <b v="1"/>
    <x v="1"/>
    <s v="Sep"/>
    <x v="5"/>
    <x v="7"/>
    <s v="15-29"/>
    <s v="0-15"/>
    <n v="1"/>
    <n v="1"/>
    <n v="0"/>
    <x v="1"/>
  </r>
  <r>
    <s v="P5120"/>
    <d v="2023-12-04T22:37:00"/>
    <s v="F"/>
    <n v="4"/>
    <s v="African American"/>
    <s v="General Practice"/>
    <b v="1"/>
    <m/>
    <x v="15"/>
    <b v="1"/>
    <x v="1"/>
    <s v="Dec"/>
    <x v="4"/>
    <x v="2"/>
    <s v="0-14"/>
    <s v="31-45"/>
    <n v="0"/>
    <n v="1"/>
    <n v="0"/>
    <x v="1"/>
  </r>
  <r>
    <s v="P5121"/>
    <d v="2023-05-25T04:03:00"/>
    <s v="F"/>
    <n v="8"/>
    <s v="African American"/>
    <s v="General Practice"/>
    <b v="1"/>
    <m/>
    <x v="15"/>
    <b v="1"/>
    <x v="1"/>
    <s v="May"/>
    <x v="2"/>
    <x v="5"/>
    <s v="0-14"/>
    <s v="31-45"/>
    <n v="0"/>
    <n v="1"/>
    <n v="0"/>
    <x v="1"/>
  </r>
  <r>
    <s v="P5122"/>
    <d v="2024-09-15T03:37:00"/>
    <s v="F"/>
    <n v="7"/>
    <s v="African American"/>
    <s v="General Practice"/>
    <b v="1"/>
    <m/>
    <x v="6"/>
    <b v="1"/>
    <x v="0"/>
    <s v="Sep"/>
    <x v="3"/>
    <x v="5"/>
    <s v="0-14"/>
    <s v="31-45"/>
    <n v="0"/>
    <n v="1"/>
    <n v="0"/>
    <x v="1"/>
  </r>
  <r>
    <s v="P5123"/>
    <d v="2024-07-01T00:36:00"/>
    <s v="F"/>
    <n v="49"/>
    <s v="African American"/>
    <s v="General Practice"/>
    <b v="1"/>
    <m/>
    <x v="28"/>
    <b v="1"/>
    <x v="0"/>
    <s v="Jul"/>
    <x v="4"/>
    <x v="4"/>
    <s v="45-59"/>
    <s v="16-30"/>
    <n v="1"/>
    <n v="1"/>
    <n v="0"/>
    <x v="1"/>
  </r>
  <r>
    <s v="P5124"/>
    <d v="2023-11-16T04:52:00"/>
    <s v="F"/>
    <n v="17"/>
    <s v="African American"/>
    <s v="General Practice"/>
    <b v="1"/>
    <m/>
    <x v="12"/>
    <b v="1"/>
    <x v="1"/>
    <s v="Nov"/>
    <x v="2"/>
    <x v="5"/>
    <s v="15-29"/>
    <s v="31-45"/>
    <n v="0"/>
    <n v="1"/>
    <n v="0"/>
    <x v="1"/>
  </r>
  <r>
    <s v="P5125"/>
    <d v="2024-10-15T17:31:00"/>
    <s v="F"/>
    <n v="10"/>
    <s v="African American"/>
    <s v="General Practice"/>
    <b v="1"/>
    <m/>
    <x v="17"/>
    <b v="1"/>
    <x v="0"/>
    <s v="Oct"/>
    <x v="6"/>
    <x v="3"/>
    <s v="0-14"/>
    <s v="31-45"/>
    <n v="0"/>
    <n v="1"/>
    <n v="0"/>
    <x v="1"/>
  </r>
  <r>
    <s v="P5126"/>
    <d v="2023-09-19T12:56:00"/>
    <s v="F"/>
    <n v="2"/>
    <s v="African American"/>
    <s v="General Practice"/>
    <b v="1"/>
    <m/>
    <x v="27"/>
    <b v="1"/>
    <x v="1"/>
    <s v="Sep"/>
    <x v="6"/>
    <x v="6"/>
    <s v="0-14"/>
    <s v="46-60"/>
    <n v="0"/>
    <n v="1"/>
    <n v="0"/>
    <x v="1"/>
  </r>
  <r>
    <s v="P5127"/>
    <d v="2024-07-12T04:53:00"/>
    <s v="F"/>
    <n v="70"/>
    <s v="African American"/>
    <s v="General Practice"/>
    <b v="1"/>
    <m/>
    <x v="35"/>
    <b v="1"/>
    <x v="0"/>
    <s v="Jul"/>
    <x v="5"/>
    <x v="5"/>
    <s v="60-74"/>
    <s v="16-30"/>
    <n v="1"/>
    <n v="1"/>
    <n v="0"/>
    <x v="1"/>
  </r>
  <r>
    <s v="P5128"/>
    <d v="2023-07-28T19:26:00"/>
    <s v="F"/>
    <n v="29"/>
    <s v="African American"/>
    <s v="General Practice"/>
    <b v="1"/>
    <m/>
    <x v="40"/>
    <b v="1"/>
    <x v="1"/>
    <s v="Jul"/>
    <x v="5"/>
    <x v="7"/>
    <s v="15-29"/>
    <s v="31-45"/>
    <n v="0"/>
    <n v="1"/>
    <n v="0"/>
    <x v="1"/>
  </r>
  <r>
    <s v="P5129"/>
    <d v="2024-06-15T19:32:00"/>
    <s v="F"/>
    <n v="28"/>
    <s v="African American"/>
    <s v="General Practice"/>
    <b v="1"/>
    <m/>
    <x v="16"/>
    <b v="1"/>
    <x v="0"/>
    <s v="Jun"/>
    <x v="1"/>
    <x v="7"/>
    <s v="15-29"/>
    <s v="46-60"/>
    <n v="0"/>
    <n v="1"/>
    <n v="0"/>
    <x v="1"/>
  </r>
  <r>
    <s v="P5130"/>
    <d v="2024-01-04T18:19:00"/>
    <s v="F"/>
    <n v="64"/>
    <s v="African American"/>
    <s v="General Practice"/>
    <b v="1"/>
    <m/>
    <x v="2"/>
    <b v="1"/>
    <x v="0"/>
    <s v="Jan"/>
    <x v="2"/>
    <x v="7"/>
    <s v="60-74"/>
    <s v="46-60"/>
    <n v="0"/>
    <n v="1"/>
    <n v="0"/>
    <x v="1"/>
  </r>
  <r>
    <s v="P5131"/>
    <d v="2023-07-20T08:13:00"/>
    <s v="F"/>
    <n v="5"/>
    <s v="African American"/>
    <s v="General Practice"/>
    <b v="1"/>
    <m/>
    <x v="28"/>
    <b v="1"/>
    <x v="1"/>
    <s v="Jul"/>
    <x v="2"/>
    <x v="0"/>
    <s v="0-14"/>
    <s v="16-30"/>
    <n v="1"/>
    <n v="1"/>
    <n v="0"/>
    <x v="1"/>
  </r>
  <r>
    <s v="P5132"/>
    <d v="2024-08-28T05:55:00"/>
    <s v="F"/>
    <n v="29"/>
    <s v="African American"/>
    <s v="General Practice"/>
    <b v="1"/>
    <m/>
    <x v="41"/>
    <b v="1"/>
    <x v="0"/>
    <s v="Aug"/>
    <x v="0"/>
    <x v="5"/>
    <s v="15-29"/>
    <s v="16-30"/>
    <n v="1"/>
    <n v="1"/>
    <n v="0"/>
    <x v="1"/>
  </r>
  <r>
    <s v="P5133"/>
    <d v="2023-12-15T00:17:00"/>
    <s v="F"/>
    <n v="66"/>
    <s v="African American"/>
    <s v="General Practice"/>
    <b v="1"/>
    <m/>
    <x v="49"/>
    <b v="1"/>
    <x v="1"/>
    <s v="Dec"/>
    <x v="5"/>
    <x v="4"/>
    <s v="60-74"/>
    <s v="46-60"/>
    <n v="0"/>
    <n v="1"/>
    <n v="0"/>
    <x v="1"/>
  </r>
  <r>
    <s v="P5134"/>
    <d v="2024-07-25T15:08:00"/>
    <s v="F"/>
    <n v="29"/>
    <s v="African American"/>
    <s v="General Practice"/>
    <b v="1"/>
    <m/>
    <x v="11"/>
    <b v="1"/>
    <x v="0"/>
    <s v="Jul"/>
    <x v="2"/>
    <x v="3"/>
    <s v="15-29"/>
    <s v="46-60"/>
    <n v="0"/>
    <n v="1"/>
    <n v="0"/>
    <x v="1"/>
  </r>
  <r>
    <s v="P5135"/>
    <d v="2023-07-05T06:43:00"/>
    <s v="F"/>
    <n v="29"/>
    <s v="African American"/>
    <s v="General Practice"/>
    <b v="1"/>
    <m/>
    <x v="27"/>
    <b v="1"/>
    <x v="1"/>
    <s v="Jul"/>
    <x v="0"/>
    <x v="0"/>
    <s v="15-29"/>
    <s v="46-60"/>
    <n v="0"/>
    <n v="1"/>
    <n v="0"/>
    <x v="1"/>
  </r>
  <r>
    <s v="P5136"/>
    <d v="2024-05-20T18:52:00"/>
    <s v="F"/>
    <n v="37"/>
    <s v="African American"/>
    <s v="General Practice"/>
    <b v="1"/>
    <m/>
    <x v="38"/>
    <b v="1"/>
    <x v="0"/>
    <s v="May"/>
    <x v="4"/>
    <x v="7"/>
    <s v="30-44"/>
    <s v="0-15"/>
    <n v="1"/>
    <n v="1"/>
    <n v="0"/>
    <x v="1"/>
  </r>
  <r>
    <s v="P5137"/>
    <d v="2024-07-22T18:50:00"/>
    <s v="F"/>
    <n v="58"/>
    <s v="African American"/>
    <s v="General Practice"/>
    <b v="1"/>
    <m/>
    <x v="41"/>
    <b v="1"/>
    <x v="0"/>
    <s v="Jul"/>
    <x v="4"/>
    <x v="7"/>
    <s v="45-59"/>
    <s v="16-30"/>
    <n v="1"/>
    <n v="1"/>
    <n v="0"/>
    <x v="1"/>
  </r>
  <r>
    <s v="P5138"/>
    <d v="2023-12-22T17:46:00"/>
    <s v="F"/>
    <n v="49"/>
    <s v="African American"/>
    <s v="General Practice"/>
    <b v="1"/>
    <m/>
    <x v="1"/>
    <b v="1"/>
    <x v="1"/>
    <s v="Dec"/>
    <x v="5"/>
    <x v="3"/>
    <s v="45-59"/>
    <s v="16-30"/>
    <n v="1"/>
    <n v="1"/>
    <n v="0"/>
    <x v="1"/>
  </r>
  <r>
    <s v="P5139"/>
    <d v="2024-09-10T21:29:00"/>
    <s v="F"/>
    <n v="41"/>
    <s v="African American"/>
    <s v="General Practice"/>
    <b v="1"/>
    <m/>
    <x v="9"/>
    <b v="1"/>
    <x v="0"/>
    <s v="Sep"/>
    <x v="6"/>
    <x v="2"/>
    <s v="30-44"/>
    <s v="46-60"/>
    <n v="0"/>
    <n v="1"/>
    <n v="0"/>
    <x v="1"/>
  </r>
  <r>
    <s v="P5140"/>
    <d v="2023-05-06T12:21:00"/>
    <s v="F"/>
    <n v="12"/>
    <s v="African American"/>
    <s v="General Practice"/>
    <b v="1"/>
    <m/>
    <x v="34"/>
    <b v="1"/>
    <x v="1"/>
    <s v="May"/>
    <x v="1"/>
    <x v="6"/>
    <s v="0-14"/>
    <s v="0-15"/>
    <n v="1"/>
    <n v="1"/>
    <n v="0"/>
    <x v="1"/>
  </r>
  <r>
    <s v="P5141"/>
    <d v="2024-09-13T18:54:00"/>
    <s v="F"/>
    <n v="4"/>
    <s v="African American"/>
    <s v="General Practice"/>
    <b v="1"/>
    <m/>
    <x v="39"/>
    <b v="1"/>
    <x v="0"/>
    <s v="Sep"/>
    <x v="5"/>
    <x v="7"/>
    <s v="0-14"/>
    <s v="0-15"/>
    <n v="1"/>
    <n v="1"/>
    <n v="0"/>
    <x v="1"/>
  </r>
  <r>
    <s v="P5142"/>
    <d v="2023-12-06T03:08:00"/>
    <s v="F"/>
    <n v="17"/>
    <s v="African American"/>
    <s v="General Practice"/>
    <b v="1"/>
    <m/>
    <x v="32"/>
    <b v="1"/>
    <x v="1"/>
    <s v="Dec"/>
    <x v="0"/>
    <x v="5"/>
    <s v="15-29"/>
    <s v="46-60"/>
    <n v="0"/>
    <n v="1"/>
    <n v="0"/>
    <x v="1"/>
  </r>
  <r>
    <s v="P5143"/>
    <d v="2023-09-05T22:20:00"/>
    <s v="F"/>
    <n v="63"/>
    <s v="African American"/>
    <s v="General Practice"/>
    <b v="1"/>
    <m/>
    <x v="9"/>
    <b v="1"/>
    <x v="1"/>
    <s v="Sep"/>
    <x v="6"/>
    <x v="2"/>
    <s v="60-74"/>
    <s v="46-60"/>
    <n v="0"/>
    <n v="1"/>
    <n v="0"/>
    <x v="1"/>
  </r>
  <r>
    <s v="P5144"/>
    <d v="2023-10-31T01:37:00"/>
    <s v="F"/>
    <n v="56"/>
    <s v="African American"/>
    <s v="General Practice"/>
    <b v="1"/>
    <m/>
    <x v="46"/>
    <b v="1"/>
    <x v="1"/>
    <s v="Oct"/>
    <x v="6"/>
    <x v="4"/>
    <s v="45-59"/>
    <s v="16-30"/>
    <n v="1"/>
    <n v="1"/>
    <n v="0"/>
    <x v="1"/>
  </r>
  <r>
    <s v="P5145"/>
    <d v="2024-09-02T19:02:00"/>
    <s v="F"/>
    <n v="70"/>
    <s v="African American"/>
    <s v="General Practice"/>
    <b v="1"/>
    <m/>
    <x v="30"/>
    <b v="1"/>
    <x v="0"/>
    <s v="Sep"/>
    <x v="4"/>
    <x v="7"/>
    <s v="60-74"/>
    <s v="0-15"/>
    <n v="1"/>
    <n v="1"/>
    <n v="0"/>
    <x v="1"/>
  </r>
  <r>
    <s v="P5146"/>
    <d v="2024-08-02T02:38:00"/>
    <s v="F"/>
    <n v="62"/>
    <s v="African American"/>
    <s v="General Practice"/>
    <b v="1"/>
    <m/>
    <x v="3"/>
    <b v="1"/>
    <x v="0"/>
    <s v="Aug"/>
    <x v="5"/>
    <x v="4"/>
    <s v="60-74"/>
    <s v="31-45"/>
    <n v="0"/>
    <n v="1"/>
    <n v="0"/>
    <x v="1"/>
  </r>
  <r>
    <s v="P5147"/>
    <d v="2023-10-12T02:15:00"/>
    <s v="F"/>
    <n v="43"/>
    <s v="African American"/>
    <s v="General Practice"/>
    <b v="1"/>
    <m/>
    <x v="25"/>
    <b v="1"/>
    <x v="1"/>
    <s v="Oct"/>
    <x v="2"/>
    <x v="4"/>
    <s v="30-44"/>
    <s v="46-60"/>
    <n v="0"/>
    <n v="1"/>
    <n v="0"/>
    <x v="1"/>
  </r>
  <r>
    <s v="P5148"/>
    <d v="2024-10-11T05:32:00"/>
    <s v="F"/>
    <n v="18"/>
    <s v="African American"/>
    <s v="General Practice"/>
    <b v="1"/>
    <m/>
    <x v="5"/>
    <b v="1"/>
    <x v="0"/>
    <s v="Oct"/>
    <x v="5"/>
    <x v="5"/>
    <s v="15-29"/>
    <s v="46-60"/>
    <n v="0"/>
    <n v="1"/>
    <n v="0"/>
    <x v="1"/>
  </r>
  <r>
    <s v="P5149"/>
    <d v="2024-06-17T16:20:00"/>
    <s v="F"/>
    <n v="17"/>
    <s v="African American"/>
    <s v="General Practice"/>
    <b v="1"/>
    <m/>
    <x v="6"/>
    <b v="1"/>
    <x v="0"/>
    <s v="Jun"/>
    <x v="4"/>
    <x v="3"/>
    <s v="15-29"/>
    <s v="31-45"/>
    <n v="0"/>
    <n v="1"/>
    <n v="0"/>
    <x v="1"/>
  </r>
  <r>
    <s v="P5150"/>
    <d v="2023-09-24T14:00:00"/>
    <s v="F"/>
    <n v="8"/>
    <s v="African American"/>
    <s v="General Practice"/>
    <b v="1"/>
    <m/>
    <x v="45"/>
    <b v="1"/>
    <x v="1"/>
    <s v="Sep"/>
    <x v="3"/>
    <x v="6"/>
    <s v="0-14"/>
    <s v="16-30"/>
    <n v="1"/>
    <n v="1"/>
    <n v="0"/>
    <x v="1"/>
  </r>
  <r>
    <s v="P5151"/>
    <d v="2023-06-18T06:17:00"/>
    <s v="F"/>
    <n v="47"/>
    <s v="African American"/>
    <s v="General Practice"/>
    <b v="1"/>
    <m/>
    <x v="16"/>
    <b v="1"/>
    <x v="1"/>
    <s v="Jun"/>
    <x v="3"/>
    <x v="0"/>
    <s v="45-59"/>
    <s v="46-60"/>
    <n v="0"/>
    <n v="1"/>
    <n v="0"/>
    <x v="1"/>
  </r>
  <r>
    <s v="P5152"/>
    <d v="2024-08-04T20:10:00"/>
    <s v="F"/>
    <n v="15"/>
    <s v="African American"/>
    <s v="General Practice"/>
    <b v="1"/>
    <m/>
    <x v="3"/>
    <b v="1"/>
    <x v="0"/>
    <s v="Aug"/>
    <x v="3"/>
    <x v="7"/>
    <s v="15-29"/>
    <s v="31-45"/>
    <n v="0"/>
    <n v="1"/>
    <n v="0"/>
    <x v="1"/>
  </r>
  <r>
    <s v="P5153"/>
    <d v="2023-05-30T18:23:00"/>
    <s v="F"/>
    <n v="23"/>
    <s v="African American"/>
    <s v="General Practice"/>
    <b v="1"/>
    <m/>
    <x v="3"/>
    <b v="1"/>
    <x v="1"/>
    <s v="May"/>
    <x v="6"/>
    <x v="7"/>
    <s v="15-29"/>
    <s v="31-45"/>
    <n v="0"/>
    <n v="1"/>
    <n v="0"/>
    <x v="1"/>
  </r>
  <r>
    <s v="P5154"/>
    <d v="2023-04-14T03:43:00"/>
    <s v="F"/>
    <n v="66"/>
    <s v="African American"/>
    <s v="General Practice"/>
    <b v="1"/>
    <m/>
    <x v="33"/>
    <b v="1"/>
    <x v="1"/>
    <s v="Apr"/>
    <x v="5"/>
    <x v="5"/>
    <s v="60-74"/>
    <s v="31-45"/>
    <n v="0"/>
    <n v="1"/>
    <n v="0"/>
    <x v="1"/>
  </r>
  <r>
    <s v="P5155"/>
    <d v="2024-05-17T07:19:00"/>
    <s v="F"/>
    <n v="40"/>
    <s v="African American"/>
    <s v="General Practice"/>
    <b v="1"/>
    <m/>
    <x v="50"/>
    <b v="1"/>
    <x v="0"/>
    <s v="May"/>
    <x v="5"/>
    <x v="0"/>
    <s v="30-44"/>
    <s v="31-45"/>
    <n v="0"/>
    <n v="1"/>
    <n v="0"/>
    <x v="1"/>
  </r>
  <r>
    <s v="P5156"/>
    <d v="2024-09-18T09:37:00"/>
    <s v="F"/>
    <n v="30"/>
    <s v="African American"/>
    <s v="General Practice"/>
    <b v="1"/>
    <m/>
    <x v="33"/>
    <b v="1"/>
    <x v="0"/>
    <s v="Sep"/>
    <x v="0"/>
    <x v="1"/>
    <s v="30-44"/>
    <s v="31-45"/>
    <n v="0"/>
    <n v="1"/>
    <n v="0"/>
    <x v="1"/>
  </r>
  <r>
    <s v="P5157"/>
    <d v="2023-07-08T01:02:00"/>
    <s v="F"/>
    <n v="37"/>
    <s v="African American"/>
    <s v="General Practice"/>
    <b v="1"/>
    <n v="1"/>
    <x v="21"/>
    <b v="1"/>
    <x v="1"/>
    <s v="Jul"/>
    <x v="1"/>
    <x v="4"/>
    <s v="30-44"/>
    <s v="46-60"/>
    <n v="0"/>
    <n v="1"/>
    <n v="0"/>
    <x v="1"/>
  </r>
  <r>
    <s v="P5158"/>
    <d v="2023-07-14T07:42:00"/>
    <s v="F"/>
    <n v="50"/>
    <s v="African American"/>
    <s v="General Practice"/>
    <b v="1"/>
    <n v="3"/>
    <x v="30"/>
    <b v="1"/>
    <x v="1"/>
    <s v="Jul"/>
    <x v="5"/>
    <x v="0"/>
    <s v="45-59"/>
    <s v="0-15"/>
    <n v="1"/>
    <n v="1"/>
    <n v="0"/>
    <x v="1"/>
  </r>
  <r>
    <s v="P5159"/>
    <d v="2024-01-29T04:48:00"/>
    <s v="F"/>
    <n v="67"/>
    <s v="African American"/>
    <s v="General Practice"/>
    <b v="1"/>
    <n v="4"/>
    <x v="36"/>
    <b v="1"/>
    <x v="0"/>
    <s v="Jan"/>
    <x v="4"/>
    <x v="5"/>
    <s v="60-74"/>
    <s v="16-30"/>
    <n v="1"/>
    <n v="1"/>
    <n v="0"/>
    <x v="1"/>
  </r>
  <r>
    <s v="P5160"/>
    <d v="2024-08-05T19:01:00"/>
    <s v="F"/>
    <n v="77"/>
    <s v="African American"/>
    <s v="General Practice"/>
    <b v="1"/>
    <n v="4"/>
    <x v="46"/>
    <b v="1"/>
    <x v="0"/>
    <s v="Aug"/>
    <x v="4"/>
    <x v="7"/>
    <s v="75+"/>
    <s v="16-30"/>
    <n v="1"/>
    <n v="1"/>
    <n v="0"/>
    <x v="1"/>
  </r>
  <r>
    <s v="P5161"/>
    <d v="2024-05-12T17:55:00"/>
    <s v="F"/>
    <n v="71"/>
    <s v="African American"/>
    <s v="General Practice"/>
    <b v="1"/>
    <n v="5"/>
    <x v="47"/>
    <b v="1"/>
    <x v="0"/>
    <s v="May"/>
    <x v="3"/>
    <x v="3"/>
    <s v="60-74"/>
    <s v="46-60"/>
    <n v="0"/>
    <n v="1"/>
    <n v="0"/>
    <x v="1"/>
  </r>
  <r>
    <s v="P5162"/>
    <d v="2023-11-01T15:41:00"/>
    <s v="F"/>
    <n v="68"/>
    <s v="African American"/>
    <s v="General Practice"/>
    <b v="1"/>
    <n v="5"/>
    <x v="31"/>
    <b v="1"/>
    <x v="1"/>
    <s v="Nov"/>
    <x v="0"/>
    <x v="3"/>
    <s v="60-74"/>
    <s v="16-30"/>
    <n v="1"/>
    <n v="1"/>
    <n v="0"/>
    <x v="1"/>
  </r>
  <r>
    <s v="P5163"/>
    <d v="2023-11-16T18:13:00"/>
    <s v="F"/>
    <n v="43"/>
    <s v="African American"/>
    <s v="General Practice"/>
    <b v="1"/>
    <n v="5"/>
    <x v="23"/>
    <b v="1"/>
    <x v="1"/>
    <s v="Nov"/>
    <x v="2"/>
    <x v="7"/>
    <s v="30-44"/>
    <s v="46-60"/>
    <n v="0"/>
    <n v="1"/>
    <n v="0"/>
    <x v="1"/>
  </r>
  <r>
    <s v="P5164"/>
    <d v="2023-12-05T16:01:00"/>
    <s v="F"/>
    <n v="11"/>
    <s v="African American"/>
    <s v="General Practice"/>
    <b v="1"/>
    <n v="5"/>
    <x v="47"/>
    <b v="1"/>
    <x v="1"/>
    <s v="Dec"/>
    <x v="6"/>
    <x v="3"/>
    <s v="0-14"/>
    <s v="46-60"/>
    <n v="0"/>
    <n v="1"/>
    <n v="0"/>
    <x v="1"/>
  </r>
  <r>
    <s v="P5165"/>
    <d v="2024-07-05T19:30:00"/>
    <s v="F"/>
    <n v="6"/>
    <s v="African American"/>
    <s v="General Practice"/>
    <b v="1"/>
    <n v="6"/>
    <x v="36"/>
    <b v="1"/>
    <x v="0"/>
    <s v="Jul"/>
    <x v="5"/>
    <x v="7"/>
    <s v="0-14"/>
    <s v="16-30"/>
    <n v="1"/>
    <n v="1"/>
    <n v="0"/>
    <x v="1"/>
  </r>
  <r>
    <s v="P5166"/>
    <d v="2024-09-09T13:14:00"/>
    <s v="F"/>
    <n v="25"/>
    <s v="African American"/>
    <s v="General Practice"/>
    <b v="1"/>
    <n v="6"/>
    <x v="39"/>
    <b v="1"/>
    <x v="0"/>
    <s v="Sep"/>
    <x v="4"/>
    <x v="6"/>
    <s v="15-29"/>
    <s v="0-15"/>
    <n v="1"/>
    <n v="1"/>
    <n v="0"/>
    <x v="1"/>
  </r>
  <r>
    <s v="P5167"/>
    <d v="2024-04-23T10:00:00"/>
    <s v="F"/>
    <n v="64"/>
    <s v="African American"/>
    <s v="General Practice"/>
    <b v="1"/>
    <n v="7"/>
    <x v="33"/>
    <b v="1"/>
    <x v="0"/>
    <s v="Apr"/>
    <x v="6"/>
    <x v="1"/>
    <s v="60-74"/>
    <s v="31-45"/>
    <n v="0"/>
    <n v="1"/>
    <n v="0"/>
    <x v="1"/>
  </r>
  <r>
    <s v="P5168"/>
    <d v="2024-04-15T02:23:00"/>
    <s v="F"/>
    <n v="47"/>
    <s v="African American"/>
    <s v="General Practice"/>
    <b v="1"/>
    <n v="8"/>
    <x v="19"/>
    <b v="1"/>
    <x v="0"/>
    <s v="Apr"/>
    <x v="4"/>
    <x v="4"/>
    <s v="45-59"/>
    <s v="16-30"/>
    <n v="1"/>
    <n v="1"/>
    <n v="1"/>
    <x v="1"/>
  </r>
  <r>
    <s v="P5169"/>
    <d v="2023-04-15T18:22:00"/>
    <s v="F"/>
    <n v="52"/>
    <s v="African American"/>
    <s v="General Practice"/>
    <b v="1"/>
    <n v="8"/>
    <x v="21"/>
    <b v="1"/>
    <x v="1"/>
    <s v="Apr"/>
    <x v="1"/>
    <x v="7"/>
    <s v="45-59"/>
    <s v="46-60"/>
    <n v="0"/>
    <n v="1"/>
    <n v="0"/>
    <x v="1"/>
  </r>
  <r>
    <s v="P5170"/>
    <d v="2023-04-21T12:54:00"/>
    <s v="F"/>
    <n v="47"/>
    <s v="African American"/>
    <s v="General Practice"/>
    <b v="1"/>
    <n v="9"/>
    <x v="16"/>
    <b v="1"/>
    <x v="1"/>
    <s v="Apr"/>
    <x v="5"/>
    <x v="6"/>
    <s v="45-59"/>
    <s v="46-60"/>
    <n v="0"/>
    <n v="1"/>
    <n v="0"/>
    <x v="1"/>
  </r>
  <r>
    <s v="P5171"/>
    <d v="2024-07-28T21:57:00"/>
    <s v="F"/>
    <n v="59"/>
    <s v="African American"/>
    <s v="General Practice"/>
    <b v="1"/>
    <n v="9"/>
    <x v="33"/>
    <b v="1"/>
    <x v="0"/>
    <s v="Jul"/>
    <x v="3"/>
    <x v="2"/>
    <s v="45-59"/>
    <s v="31-45"/>
    <n v="0"/>
    <n v="1"/>
    <n v="0"/>
    <x v="1"/>
  </r>
  <r>
    <s v="P5172"/>
    <d v="2024-05-03T15:50:00"/>
    <s v="F"/>
    <n v="11"/>
    <s v="African American"/>
    <s v="General Practice"/>
    <b v="1"/>
    <n v="9"/>
    <x v="11"/>
    <b v="1"/>
    <x v="0"/>
    <s v="May"/>
    <x v="5"/>
    <x v="3"/>
    <s v="0-14"/>
    <s v="46-60"/>
    <n v="0"/>
    <n v="1"/>
    <n v="0"/>
    <x v="1"/>
  </r>
  <r>
    <s v="P5173"/>
    <d v="2023-11-07T03:08:00"/>
    <s v="F"/>
    <n v="2"/>
    <s v="African American"/>
    <s v="General Practice"/>
    <b v="1"/>
    <n v="10"/>
    <x v="30"/>
    <b v="1"/>
    <x v="1"/>
    <s v="Nov"/>
    <x v="6"/>
    <x v="5"/>
    <s v="0-14"/>
    <s v="0-15"/>
    <n v="1"/>
    <n v="1"/>
    <n v="1"/>
    <x v="1"/>
  </r>
  <r>
    <s v="P5174"/>
    <d v="2023-08-06T03:52:00"/>
    <s v="F"/>
    <n v="65"/>
    <s v="African American"/>
    <s v="General Practice"/>
    <b v="1"/>
    <n v="10"/>
    <x v="31"/>
    <b v="1"/>
    <x v="1"/>
    <s v="Aug"/>
    <x v="3"/>
    <x v="5"/>
    <s v="60-74"/>
    <s v="16-30"/>
    <n v="1"/>
    <n v="1"/>
    <n v="1"/>
    <x v="1"/>
  </r>
  <r>
    <s v="P5175"/>
    <d v="2023-05-21T08:35:00"/>
    <s v="F"/>
    <n v="45"/>
    <s v="African American"/>
    <s v="General Practice"/>
    <b v="1"/>
    <n v="10"/>
    <x v="7"/>
    <b v="1"/>
    <x v="1"/>
    <s v="May"/>
    <x v="3"/>
    <x v="0"/>
    <s v="45-59"/>
    <s v="16-30"/>
    <n v="1"/>
    <n v="1"/>
    <n v="1"/>
    <x v="1"/>
  </r>
  <r>
    <s v="P5176"/>
    <d v="2024-01-08T21:24:00"/>
    <s v="F"/>
    <n v="17"/>
    <s v="African American"/>
    <s v="General Practice"/>
    <b v="1"/>
    <n v="10"/>
    <x v="21"/>
    <b v="1"/>
    <x v="0"/>
    <s v="Jan"/>
    <x v="4"/>
    <x v="2"/>
    <s v="15-29"/>
    <s v="46-60"/>
    <n v="0"/>
    <n v="1"/>
    <n v="0"/>
    <x v="1"/>
  </r>
  <r>
    <s v="P5177"/>
    <d v="2024-09-16T16:36:00"/>
    <s v="F"/>
    <n v="60"/>
    <s v="African American"/>
    <s v="Neurology"/>
    <b v="1"/>
    <m/>
    <x v="35"/>
    <b v="1"/>
    <x v="0"/>
    <s v="Sep"/>
    <x v="4"/>
    <x v="3"/>
    <s v="60-74"/>
    <s v="16-30"/>
    <n v="1"/>
    <n v="1"/>
    <n v="0"/>
    <x v="1"/>
  </r>
  <r>
    <s v="P5178"/>
    <d v="2023-12-15T13:03:00"/>
    <s v="F"/>
    <n v="60"/>
    <s v="African American"/>
    <s v="Neurology"/>
    <b v="1"/>
    <m/>
    <x v="36"/>
    <b v="1"/>
    <x v="1"/>
    <s v="Dec"/>
    <x v="5"/>
    <x v="6"/>
    <s v="60-74"/>
    <s v="16-30"/>
    <n v="1"/>
    <n v="1"/>
    <n v="0"/>
    <x v="1"/>
  </r>
  <r>
    <s v="P5179"/>
    <d v="2023-10-23T19:15:00"/>
    <s v="F"/>
    <n v="12"/>
    <s v="African American"/>
    <s v="Neurology"/>
    <b v="1"/>
    <m/>
    <x v="2"/>
    <b v="1"/>
    <x v="1"/>
    <s v="Oct"/>
    <x v="4"/>
    <x v="7"/>
    <s v="0-14"/>
    <s v="46-60"/>
    <n v="0"/>
    <n v="1"/>
    <n v="0"/>
    <x v="1"/>
  </r>
  <r>
    <s v="P5180"/>
    <d v="2024-07-14T10:58:00"/>
    <s v="F"/>
    <n v="10"/>
    <s v="African American"/>
    <s v="Neurology"/>
    <b v="1"/>
    <m/>
    <x v="38"/>
    <b v="1"/>
    <x v="0"/>
    <s v="Jul"/>
    <x v="3"/>
    <x v="1"/>
    <s v="0-14"/>
    <s v="0-15"/>
    <n v="1"/>
    <n v="1"/>
    <n v="0"/>
    <x v="1"/>
  </r>
  <r>
    <s v="P5181"/>
    <d v="2023-12-04T18:33:00"/>
    <s v="F"/>
    <n v="58"/>
    <s v="African American"/>
    <s v="Neurology"/>
    <b v="1"/>
    <m/>
    <x v="2"/>
    <b v="1"/>
    <x v="1"/>
    <s v="Dec"/>
    <x v="4"/>
    <x v="7"/>
    <s v="45-59"/>
    <s v="46-60"/>
    <n v="0"/>
    <n v="1"/>
    <n v="0"/>
    <x v="1"/>
  </r>
  <r>
    <s v="P5182"/>
    <d v="2024-01-30T16:00:00"/>
    <s v="F"/>
    <n v="35"/>
    <s v="African American"/>
    <s v="Neurology"/>
    <b v="1"/>
    <m/>
    <x v="20"/>
    <b v="1"/>
    <x v="0"/>
    <s v="Jan"/>
    <x v="6"/>
    <x v="3"/>
    <s v="30-44"/>
    <s v="16-30"/>
    <n v="1"/>
    <n v="1"/>
    <n v="0"/>
    <x v="1"/>
  </r>
  <r>
    <s v="P5183"/>
    <d v="2023-10-31T00:52:00"/>
    <s v="F"/>
    <n v="55"/>
    <s v="African American"/>
    <s v="Neurology"/>
    <b v="1"/>
    <m/>
    <x v="10"/>
    <b v="1"/>
    <x v="1"/>
    <s v="Oct"/>
    <x v="6"/>
    <x v="4"/>
    <s v="45-59"/>
    <s v="31-45"/>
    <n v="0"/>
    <n v="1"/>
    <n v="0"/>
    <x v="1"/>
  </r>
  <r>
    <s v="P5184"/>
    <d v="2023-04-25T07:51:00"/>
    <s v="F"/>
    <n v="10"/>
    <s v="African American"/>
    <s v="Neurology"/>
    <b v="1"/>
    <m/>
    <x v="33"/>
    <b v="1"/>
    <x v="1"/>
    <s v="Apr"/>
    <x v="6"/>
    <x v="0"/>
    <s v="0-14"/>
    <s v="31-45"/>
    <n v="0"/>
    <n v="1"/>
    <n v="0"/>
    <x v="1"/>
  </r>
  <r>
    <s v="P5185"/>
    <d v="2024-06-10T23:30:00"/>
    <s v="F"/>
    <n v="31"/>
    <s v="African American"/>
    <s v="Neurology"/>
    <b v="1"/>
    <m/>
    <x v="44"/>
    <b v="1"/>
    <x v="0"/>
    <s v="Jun"/>
    <x v="4"/>
    <x v="2"/>
    <s v="30-44"/>
    <s v="31-45"/>
    <n v="0"/>
    <n v="1"/>
    <n v="0"/>
    <x v="1"/>
  </r>
  <r>
    <s v="P5186"/>
    <d v="2024-02-05T17:34:00"/>
    <s v="F"/>
    <n v="38"/>
    <s v="African American"/>
    <s v="Neurology"/>
    <b v="1"/>
    <n v="2"/>
    <x v="40"/>
    <b v="1"/>
    <x v="0"/>
    <s v="Feb"/>
    <x v="4"/>
    <x v="3"/>
    <s v="30-44"/>
    <s v="31-45"/>
    <n v="0"/>
    <n v="1"/>
    <n v="0"/>
    <x v="1"/>
  </r>
  <r>
    <s v="P5187"/>
    <d v="2023-06-27T00:30:00"/>
    <s v="F"/>
    <n v="15"/>
    <s v="African American"/>
    <s v="Neurology"/>
    <b v="1"/>
    <n v="5"/>
    <x v="1"/>
    <b v="1"/>
    <x v="1"/>
    <s v="Jun"/>
    <x v="6"/>
    <x v="4"/>
    <s v="15-29"/>
    <s v="16-30"/>
    <n v="1"/>
    <n v="1"/>
    <n v="0"/>
    <x v="1"/>
  </r>
  <r>
    <s v="P5188"/>
    <d v="2023-07-28T17:37:00"/>
    <s v="F"/>
    <n v="75"/>
    <s v="African American"/>
    <s v="Neurology"/>
    <b v="1"/>
    <n v="5"/>
    <x v="5"/>
    <b v="1"/>
    <x v="1"/>
    <s v="Jul"/>
    <x v="5"/>
    <x v="3"/>
    <s v="75+"/>
    <s v="46-60"/>
    <n v="0"/>
    <n v="1"/>
    <n v="0"/>
    <x v="1"/>
  </r>
  <r>
    <s v="P5189"/>
    <d v="2024-10-24T22:42:00"/>
    <s v="F"/>
    <n v="15"/>
    <s v="African American"/>
    <s v="Neurology"/>
    <b v="1"/>
    <n v="9"/>
    <x v="21"/>
    <b v="1"/>
    <x v="0"/>
    <s v="Oct"/>
    <x v="2"/>
    <x v="2"/>
    <s v="15-29"/>
    <s v="46-60"/>
    <n v="0"/>
    <n v="1"/>
    <n v="0"/>
    <x v="1"/>
  </r>
  <r>
    <s v="P5190"/>
    <d v="2024-05-09T16:39:00"/>
    <s v="F"/>
    <n v="42"/>
    <s v="African American"/>
    <s v="None"/>
    <b v="1"/>
    <m/>
    <x v="1"/>
    <b v="1"/>
    <x v="0"/>
    <s v="May"/>
    <x v="2"/>
    <x v="3"/>
    <s v="30-44"/>
    <s v="16-30"/>
    <n v="1"/>
    <n v="1"/>
    <n v="0"/>
    <x v="1"/>
  </r>
  <r>
    <s v="P5191"/>
    <d v="2024-04-30T21:34:00"/>
    <s v="F"/>
    <n v="22"/>
    <s v="African American"/>
    <s v="None"/>
    <b v="1"/>
    <m/>
    <x v="40"/>
    <b v="1"/>
    <x v="0"/>
    <s v="Apr"/>
    <x v="6"/>
    <x v="2"/>
    <s v="15-29"/>
    <s v="31-45"/>
    <n v="0"/>
    <n v="1"/>
    <n v="0"/>
    <x v="1"/>
  </r>
  <r>
    <s v="P5192"/>
    <d v="2023-09-14T01:58:00"/>
    <s v="F"/>
    <n v="17"/>
    <s v="African American"/>
    <s v="None"/>
    <b v="1"/>
    <m/>
    <x v="50"/>
    <b v="1"/>
    <x v="1"/>
    <s v="Sep"/>
    <x v="2"/>
    <x v="4"/>
    <s v="15-29"/>
    <s v="31-45"/>
    <n v="0"/>
    <n v="1"/>
    <n v="0"/>
    <x v="1"/>
  </r>
  <r>
    <s v="P5193"/>
    <d v="2023-05-07T04:00:00"/>
    <s v="F"/>
    <n v="30"/>
    <s v="African American"/>
    <s v="None"/>
    <b v="1"/>
    <m/>
    <x v="2"/>
    <b v="1"/>
    <x v="1"/>
    <s v="May"/>
    <x v="3"/>
    <x v="5"/>
    <s v="30-44"/>
    <s v="46-60"/>
    <n v="0"/>
    <n v="1"/>
    <n v="0"/>
    <x v="1"/>
  </r>
  <r>
    <s v="P5194"/>
    <d v="2024-09-17T17:43:00"/>
    <s v="F"/>
    <n v="9"/>
    <s v="African American"/>
    <s v="None"/>
    <b v="1"/>
    <m/>
    <x v="49"/>
    <b v="1"/>
    <x v="0"/>
    <s v="Sep"/>
    <x v="6"/>
    <x v="3"/>
    <s v="0-14"/>
    <s v="46-60"/>
    <n v="0"/>
    <n v="1"/>
    <n v="0"/>
    <x v="1"/>
  </r>
  <r>
    <s v="P5195"/>
    <d v="2024-04-18T23:25:00"/>
    <s v="F"/>
    <n v="3"/>
    <s v="African American"/>
    <s v="None"/>
    <b v="1"/>
    <m/>
    <x v="20"/>
    <b v="1"/>
    <x v="0"/>
    <s v="Apr"/>
    <x v="2"/>
    <x v="2"/>
    <s v="0-14"/>
    <s v="16-30"/>
    <n v="1"/>
    <n v="1"/>
    <n v="0"/>
    <x v="1"/>
  </r>
  <r>
    <s v="P5196"/>
    <d v="2023-07-24T21:50:00"/>
    <s v="F"/>
    <n v="43"/>
    <s v="African American"/>
    <s v="None"/>
    <b v="1"/>
    <m/>
    <x v="18"/>
    <b v="1"/>
    <x v="1"/>
    <s v="Jul"/>
    <x v="4"/>
    <x v="2"/>
    <s v="30-44"/>
    <s v="16-30"/>
    <n v="1"/>
    <n v="1"/>
    <n v="0"/>
    <x v="1"/>
  </r>
  <r>
    <s v="P5197"/>
    <d v="2024-03-09T12:53:00"/>
    <s v="F"/>
    <n v="32"/>
    <s v="African American"/>
    <s v="None"/>
    <b v="1"/>
    <m/>
    <x v="48"/>
    <b v="1"/>
    <x v="0"/>
    <s v="Mar"/>
    <x v="1"/>
    <x v="6"/>
    <s v="30-44"/>
    <s v="16-30"/>
    <n v="1"/>
    <n v="1"/>
    <n v="0"/>
    <x v="1"/>
  </r>
  <r>
    <s v="P5198"/>
    <d v="2023-12-08T17:51:00"/>
    <s v="F"/>
    <n v="33"/>
    <s v="African American"/>
    <s v="None"/>
    <b v="1"/>
    <m/>
    <x v="44"/>
    <b v="1"/>
    <x v="1"/>
    <s v="Dec"/>
    <x v="5"/>
    <x v="3"/>
    <s v="30-44"/>
    <s v="31-45"/>
    <n v="0"/>
    <n v="1"/>
    <n v="0"/>
    <x v="1"/>
  </r>
  <r>
    <s v="P5199"/>
    <d v="2024-02-25T07:28:00"/>
    <s v="F"/>
    <n v="45"/>
    <s v="African American"/>
    <s v="None"/>
    <b v="1"/>
    <m/>
    <x v="22"/>
    <b v="1"/>
    <x v="0"/>
    <s v="Feb"/>
    <x v="3"/>
    <x v="0"/>
    <s v="45-59"/>
    <s v="31-45"/>
    <n v="0"/>
    <n v="1"/>
    <n v="0"/>
    <x v="1"/>
  </r>
  <r>
    <s v="P5200"/>
    <d v="2023-12-17T02:09:00"/>
    <s v="F"/>
    <n v="39"/>
    <s v="African American"/>
    <s v="None"/>
    <b v="1"/>
    <m/>
    <x v="43"/>
    <b v="1"/>
    <x v="1"/>
    <s v="Dec"/>
    <x v="3"/>
    <x v="4"/>
    <s v="30-44"/>
    <s v="46-60"/>
    <n v="0"/>
    <n v="1"/>
    <n v="0"/>
    <x v="1"/>
  </r>
  <r>
    <s v="P5201"/>
    <d v="2023-11-10T23:29:00"/>
    <s v="F"/>
    <n v="8"/>
    <s v="African American"/>
    <s v="None"/>
    <b v="1"/>
    <m/>
    <x v="16"/>
    <b v="1"/>
    <x v="1"/>
    <s v="Nov"/>
    <x v="5"/>
    <x v="2"/>
    <s v="0-14"/>
    <s v="46-60"/>
    <n v="0"/>
    <n v="1"/>
    <n v="0"/>
    <x v="1"/>
  </r>
  <r>
    <s v="P5202"/>
    <d v="2024-05-13T12:25:00"/>
    <s v="F"/>
    <n v="47"/>
    <s v="African American"/>
    <s v="None"/>
    <b v="1"/>
    <m/>
    <x v="9"/>
    <b v="1"/>
    <x v="0"/>
    <s v="May"/>
    <x v="4"/>
    <x v="6"/>
    <s v="45-59"/>
    <s v="46-60"/>
    <n v="0"/>
    <n v="1"/>
    <n v="0"/>
    <x v="1"/>
  </r>
  <r>
    <s v="P5203"/>
    <d v="2023-08-11T06:45:00"/>
    <s v="F"/>
    <n v="75"/>
    <s v="African American"/>
    <s v="None"/>
    <b v="1"/>
    <m/>
    <x v="9"/>
    <b v="1"/>
    <x v="1"/>
    <s v="Aug"/>
    <x v="5"/>
    <x v="0"/>
    <s v="75+"/>
    <s v="46-60"/>
    <n v="0"/>
    <n v="1"/>
    <n v="0"/>
    <x v="1"/>
  </r>
  <r>
    <s v="P5204"/>
    <d v="2023-09-09T13:19:00"/>
    <s v="F"/>
    <n v="44"/>
    <s v="African American"/>
    <s v="None"/>
    <b v="1"/>
    <m/>
    <x v="11"/>
    <b v="1"/>
    <x v="1"/>
    <s v="Sep"/>
    <x v="1"/>
    <x v="6"/>
    <s v="30-44"/>
    <s v="46-60"/>
    <n v="0"/>
    <n v="1"/>
    <n v="0"/>
    <x v="1"/>
  </r>
  <r>
    <s v="P5205"/>
    <d v="2023-04-01T17:41:00"/>
    <s v="F"/>
    <n v="38"/>
    <s v="African American"/>
    <s v="None"/>
    <b v="1"/>
    <m/>
    <x v="47"/>
    <b v="1"/>
    <x v="1"/>
    <s v="Apr"/>
    <x v="1"/>
    <x v="3"/>
    <s v="30-44"/>
    <s v="46-60"/>
    <n v="0"/>
    <n v="1"/>
    <n v="0"/>
    <x v="1"/>
  </r>
  <r>
    <s v="P5206"/>
    <d v="2023-05-03T11:27:00"/>
    <s v="F"/>
    <n v="65"/>
    <s v="African American"/>
    <s v="None"/>
    <b v="1"/>
    <m/>
    <x v="47"/>
    <b v="1"/>
    <x v="1"/>
    <s v="May"/>
    <x v="0"/>
    <x v="1"/>
    <s v="60-74"/>
    <s v="46-60"/>
    <n v="0"/>
    <n v="1"/>
    <n v="0"/>
    <x v="1"/>
  </r>
  <r>
    <s v="P5207"/>
    <d v="2024-05-02T23:53:00"/>
    <s v="F"/>
    <n v="20"/>
    <s v="African American"/>
    <s v="None"/>
    <b v="1"/>
    <m/>
    <x v="30"/>
    <b v="1"/>
    <x v="0"/>
    <s v="May"/>
    <x v="2"/>
    <x v="2"/>
    <s v="15-29"/>
    <s v="0-15"/>
    <n v="1"/>
    <n v="1"/>
    <n v="0"/>
    <x v="1"/>
  </r>
  <r>
    <s v="P5208"/>
    <d v="2024-10-03T19:33:00"/>
    <s v="F"/>
    <n v="59"/>
    <s v="African American"/>
    <s v="None"/>
    <b v="1"/>
    <m/>
    <x v="35"/>
    <b v="1"/>
    <x v="0"/>
    <s v="Oct"/>
    <x v="2"/>
    <x v="7"/>
    <s v="45-59"/>
    <s v="16-30"/>
    <n v="1"/>
    <n v="1"/>
    <n v="0"/>
    <x v="1"/>
  </r>
  <r>
    <s v="P5209"/>
    <d v="2023-07-24T08:00:00"/>
    <s v="F"/>
    <n v="37"/>
    <s v="African American"/>
    <s v="None"/>
    <b v="1"/>
    <m/>
    <x v="19"/>
    <b v="1"/>
    <x v="1"/>
    <s v="Jul"/>
    <x v="4"/>
    <x v="0"/>
    <s v="30-44"/>
    <s v="16-30"/>
    <n v="1"/>
    <n v="1"/>
    <n v="0"/>
    <x v="1"/>
  </r>
  <r>
    <s v="P5210"/>
    <d v="2024-05-26T05:19:00"/>
    <s v="F"/>
    <n v="27"/>
    <s v="African American"/>
    <s v="None"/>
    <b v="1"/>
    <m/>
    <x v="44"/>
    <b v="1"/>
    <x v="0"/>
    <s v="May"/>
    <x v="3"/>
    <x v="5"/>
    <s v="15-29"/>
    <s v="31-45"/>
    <n v="0"/>
    <n v="1"/>
    <n v="0"/>
    <x v="1"/>
  </r>
  <r>
    <s v="P5211"/>
    <d v="2024-05-27T01:11:00"/>
    <s v="F"/>
    <n v="54"/>
    <s v="African American"/>
    <s v="None"/>
    <b v="1"/>
    <m/>
    <x v="0"/>
    <b v="1"/>
    <x v="0"/>
    <s v="May"/>
    <x v="4"/>
    <x v="4"/>
    <s v="45-59"/>
    <s v="31-45"/>
    <n v="0"/>
    <n v="1"/>
    <n v="0"/>
    <x v="1"/>
  </r>
  <r>
    <s v="P5212"/>
    <d v="2023-11-01T01:15:00"/>
    <s v="F"/>
    <n v="66"/>
    <s v="African American"/>
    <s v="None"/>
    <b v="1"/>
    <m/>
    <x v="0"/>
    <b v="1"/>
    <x v="1"/>
    <s v="Nov"/>
    <x v="0"/>
    <x v="4"/>
    <s v="60-74"/>
    <s v="31-45"/>
    <n v="0"/>
    <n v="1"/>
    <n v="0"/>
    <x v="1"/>
  </r>
  <r>
    <s v="P5213"/>
    <d v="2024-03-23T14:48:00"/>
    <s v="F"/>
    <n v="61"/>
    <s v="African American"/>
    <s v="None"/>
    <b v="1"/>
    <m/>
    <x v="39"/>
    <b v="1"/>
    <x v="0"/>
    <s v="Mar"/>
    <x v="1"/>
    <x v="6"/>
    <s v="60-74"/>
    <s v="0-15"/>
    <n v="1"/>
    <n v="1"/>
    <n v="0"/>
    <x v="1"/>
  </r>
  <r>
    <s v="P5214"/>
    <d v="2024-10-02T12:20:00"/>
    <s v="F"/>
    <n v="71"/>
    <s v="African American"/>
    <s v="None"/>
    <b v="1"/>
    <m/>
    <x v="19"/>
    <b v="1"/>
    <x v="0"/>
    <s v="Oct"/>
    <x v="0"/>
    <x v="6"/>
    <s v="60-74"/>
    <s v="16-30"/>
    <n v="1"/>
    <n v="1"/>
    <n v="0"/>
    <x v="1"/>
  </r>
  <r>
    <s v="P5215"/>
    <d v="2023-10-20T06:37:00"/>
    <s v="F"/>
    <n v="62"/>
    <s v="African American"/>
    <s v="None"/>
    <b v="1"/>
    <m/>
    <x v="3"/>
    <b v="1"/>
    <x v="1"/>
    <s v="Oct"/>
    <x v="5"/>
    <x v="0"/>
    <s v="60-74"/>
    <s v="31-45"/>
    <n v="0"/>
    <n v="1"/>
    <n v="0"/>
    <x v="1"/>
  </r>
  <r>
    <s v="P5216"/>
    <d v="2024-02-05T19:22:00"/>
    <s v="F"/>
    <n v="8"/>
    <s v="African American"/>
    <s v="None"/>
    <b v="1"/>
    <m/>
    <x v="37"/>
    <b v="1"/>
    <x v="0"/>
    <s v="Feb"/>
    <x v="4"/>
    <x v="7"/>
    <s v="0-14"/>
    <s v="31-45"/>
    <n v="0"/>
    <n v="1"/>
    <n v="0"/>
    <x v="1"/>
  </r>
  <r>
    <s v="P5217"/>
    <d v="2024-03-19T07:01:00"/>
    <s v="F"/>
    <n v="62"/>
    <s v="African American"/>
    <s v="None"/>
    <b v="1"/>
    <m/>
    <x v="44"/>
    <b v="1"/>
    <x v="0"/>
    <s v="Mar"/>
    <x v="6"/>
    <x v="0"/>
    <s v="60-74"/>
    <s v="31-45"/>
    <n v="0"/>
    <n v="1"/>
    <n v="0"/>
    <x v="1"/>
  </r>
  <r>
    <s v="P5218"/>
    <d v="2024-06-09T11:51:00"/>
    <s v="F"/>
    <n v="59"/>
    <s v="African American"/>
    <s v="None"/>
    <b v="1"/>
    <m/>
    <x v="0"/>
    <b v="1"/>
    <x v="0"/>
    <s v="Jun"/>
    <x v="3"/>
    <x v="1"/>
    <s v="45-59"/>
    <s v="31-45"/>
    <n v="0"/>
    <n v="1"/>
    <n v="0"/>
    <x v="1"/>
  </r>
  <r>
    <s v="P5219"/>
    <d v="2024-02-16T13:19:00"/>
    <s v="F"/>
    <n v="72"/>
    <s v="African American"/>
    <s v="None"/>
    <b v="1"/>
    <m/>
    <x v="23"/>
    <b v="1"/>
    <x v="0"/>
    <s v="Feb"/>
    <x v="5"/>
    <x v="6"/>
    <s v="60-74"/>
    <s v="46-60"/>
    <n v="0"/>
    <n v="1"/>
    <n v="0"/>
    <x v="1"/>
  </r>
  <r>
    <s v="P5220"/>
    <d v="2023-11-19T02:46:00"/>
    <s v="F"/>
    <n v="45"/>
    <s v="African American"/>
    <s v="None"/>
    <b v="1"/>
    <m/>
    <x v="9"/>
    <b v="1"/>
    <x v="1"/>
    <s v="Nov"/>
    <x v="3"/>
    <x v="4"/>
    <s v="45-59"/>
    <s v="46-60"/>
    <n v="0"/>
    <n v="1"/>
    <n v="0"/>
    <x v="1"/>
  </r>
  <r>
    <s v="P5221"/>
    <d v="2023-10-13T04:23:00"/>
    <s v="F"/>
    <n v="34"/>
    <s v="African American"/>
    <s v="None"/>
    <b v="1"/>
    <m/>
    <x v="20"/>
    <b v="1"/>
    <x v="1"/>
    <s v="Oct"/>
    <x v="5"/>
    <x v="5"/>
    <s v="30-44"/>
    <s v="16-30"/>
    <n v="1"/>
    <n v="1"/>
    <n v="0"/>
    <x v="1"/>
  </r>
  <r>
    <s v="P5222"/>
    <d v="2024-09-15T06:07:00"/>
    <s v="F"/>
    <n v="54"/>
    <s v="African American"/>
    <s v="None"/>
    <b v="1"/>
    <m/>
    <x v="35"/>
    <b v="1"/>
    <x v="0"/>
    <s v="Sep"/>
    <x v="3"/>
    <x v="0"/>
    <s v="45-59"/>
    <s v="16-30"/>
    <n v="1"/>
    <n v="1"/>
    <n v="0"/>
    <x v="1"/>
  </r>
  <r>
    <s v="P5223"/>
    <d v="2024-07-16T00:58:00"/>
    <s v="F"/>
    <n v="41"/>
    <s v="African American"/>
    <s v="None"/>
    <b v="1"/>
    <m/>
    <x v="24"/>
    <b v="1"/>
    <x v="0"/>
    <s v="Jul"/>
    <x v="6"/>
    <x v="4"/>
    <s v="30-44"/>
    <s v="16-30"/>
    <n v="1"/>
    <n v="1"/>
    <n v="0"/>
    <x v="1"/>
  </r>
  <r>
    <s v="P5224"/>
    <d v="2024-03-30T06:10:00"/>
    <s v="F"/>
    <n v="33"/>
    <s v="African American"/>
    <s v="None"/>
    <b v="1"/>
    <m/>
    <x v="28"/>
    <b v="1"/>
    <x v="0"/>
    <s v="Mar"/>
    <x v="1"/>
    <x v="0"/>
    <s v="30-44"/>
    <s v="16-30"/>
    <n v="1"/>
    <n v="1"/>
    <n v="0"/>
    <x v="1"/>
  </r>
  <r>
    <s v="P5225"/>
    <d v="2023-05-01T03:04:00"/>
    <s v="F"/>
    <n v="28"/>
    <s v="African American"/>
    <s v="None"/>
    <b v="1"/>
    <m/>
    <x v="7"/>
    <b v="1"/>
    <x v="1"/>
    <s v="May"/>
    <x v="4"/>
    <x v="5"/>
    <s v="15-29"/>
    <s v="16-30"/>
    <n v="1"/>
    <n v="1"/>
    <n v="0"/>
    <x v="1"/>
  </r>
  <r>
    <s v="P5226"/>
    <d v="2023-08-09T10:42:00"/>
    <s v="F"/>
    <n v="67"/>
    <s v="African American"/>
    <s v="None"/>
    <b v="1"/>
    <m/>
    <x v="18"/>
    <b v="1"/>
    <x v="1"/>
    <s v="Aug"/>
    <x v="0"/>
    <x v="1"/>
    <s v="60-74"/>
    <s v="16-30"/>
    <n v="1"/>
    <n v="1"/>
    <n v="0"/>
    <x v="1"/>
  </r>
  <r>
    <s v="P5227"/>
    <d v="2023-11-07T21:57:00"/>
    <s v="F"/>
    <n v="34"/>
    <s v="African American"/>
    <s v="None"/>
    <b v="1"/>
    <m/>
    <x v="41"/>
    <b v="1"/>
    <x v="1"/>
    <s v="Nov"/>
    <x v="6"/>
    <x v="2"/>
    <s v="30-44"/>
    <s v="16-30"/>
    <n v="1"/>
    <n v="1"/>
    <n v="0"/>
    <x v="1"/>
  </r>
  <r>
    <s v="P5228"/>
    <d v="2024-01-29T02:44:00"/>
    <s v="F"/>
    <n v="45"/>
    <s v="African American"/>
    <s v="None"/>
    <b v="1"/>
    <m/>
    <x v="3"/>
    <b v="1"/>
    <x v="0"/>
    <s v="Jan"/>
    <x v="4"/>
    <x v="4"/>
    <s v="45-59"/>
    <s v="31-45"/>
    <n v="0"/>
    <n v="1"/>
    <n v="0"/>
    <x v="1"/>
  </r>
  <r>
    <s v="P5229"/>
    <d v="2023-04-17T01:46:00"/>
    <s v="F"/>
    <n v="14"/>
    <s v="African American"/>
    <s v="None"/>
    <b v="1"/>
    <m/>
    <x v="43"/>
    <b v="1"/>
    <x v="1"/>
    <s v="Apr"/>
    <x v="4"/>
    <x v="4"/>
    <s v="0-14"/>
    <s v="46-60"/>
    <n v="0"/>
    <n v="1"/>
    <n v="0"/>
    <x v="1"/>
  </r>
  <r>
    <s v="P5230"/>
    <d v="2023-11-11T13:24:00"/>
    <s v="F"/>
    <n v="1"/>
    <s v="African American"/>
    <s v="None"/>
    <b v="1"/>
    <m/>
    <x v="32"/>
    <b v="1"/>
    <x v="1"/>
    <s v="Nov"/>
    <x v="1"/>
    <x v="6"/>
    <s v="0-14"/>
    <s v="46-60"/>
    <n v="0"/>
    <n v="1"/>
    <n v="0"/>
    <x v="1"/>
  </r>
  <r>
    <s v="P5231"/>
    <d v="2023-12-23T03:03:00"/>
    <s v="F"/>
    <n v="35"/>
    <s v="African American"/>
    <s v="None"/>
    <b v="1"/>
    <m/>
    <x v="41"/>
    <b v="1"/>
    <x v="1"/>
    <s v="Dec"/>
    <x v="1"/>
    <x v="5"/>
    <s v="30-44"/>
    <s v="16-30"/>
    <n v="1"/>
    <n v="1"/>
    <n v="0"/>
    <x v="1"/>
  </r>
  <r>
    <s v="P5232"/>
    <d v="2023-04-22T17:57:00"/>
    <s v="F"/>
    <n v="50"/>
    <s v="African American"/>
    <s v="None"/>
    <b v="1"/>
    <m/>
    <x v="41"/>
    <b v="1"/>
    <x v="1"/>
    <s v="Apr"/>
    <x v="1"/>
    <x v="3"/>
    <s v="45-59"/>
    <s v="16-30"/>
    <n v="1"/>
    <n v="1"/>
    <n v="0"/>
    <x v="1"/>
  </r>
  <r>
    <s v="P5233"/>
    <d v="2023-12-25T08:45:00"/>
    <s v="F"/>
    <n v="27"/>
    <s v="African American"/>
    <s v="None"/>
    <b v="1"/>
    <m/>
    <x v="10"/>
    <b v="1"/>
    <x v="1"/>
    <s v="Dec"/>
    <x v="4"/>
    <x v="0"/>
    <s v="15-29"/>
    <s v="31-45"/>
    <n v="0"/>
    <n v="1"/>
    <n v="0"/>
    <x v="1"/>
  </r>
  <r>
    <s v="P5234"/>
    <d v="2024-09-09T19:25:00"/>
    <s v="F"/>
    <n v="24"/>
    <s v="African American"/>
    <s v="None"/>
    <b v="1"/>
    <m/>
    <x v="44"/>
    <b v="1"/>
    <x v="0"/>
    <s v="Sep"/>
    <x v="4"/>
    <x v="7"/>
    <s v="15-29"/>
    <s v="31-45"/>
    <n v="0"/>
    <n v="1"/>
    <n v="0"/>
    <x v="1"/>
  </r>
  <r>
    <s v="P5235"/>
    <d v="2024-07-18T03:58:00"/>
    <s v="F"/>
    <n v="55"/>
    <s v="African American"/>
    <s v="None"/>
    <b v="1"/>
    <m/>
    <x v="40"/>
    <b v="1"/>
    <x v="0"/>
    <s v="Jul"/>
    <x v="2"/>
    <x v="5"/>
    <s v="45-59"/>
    <s v="31-45"/>
    <n v="0"/>
    <n v="1"/>
    <n v="0"/>
    <x v="1"/>
  </r>
  <r>
    <s v="P5236"/>
    <d v="2023-11-07T04:52:00"/>
    <s v="F"/>
    <n v="3"/>
    <s v="African American"/>
    <s v="None"/>
    <b v="1"/>
    <m/>
    <x v="2"/>
    <b v="1"/>
    <x v="1"/>
    <s v="Nov"/>
    <x v="6"/>
    <x v="5"/>
    <s v="0-14"/>
    <s v="46-60"/>
    <n v="0"/>
    <n v="1"/>
    <n v="0"/>
    <x v="1"/>
  </r>
  <r>
    <s v="P5237"/>
    <d v="2024-01-10T06:01:00"/>
    <s v="F"/>
    <n v="68"/>
    <s v="African American"/>
    <s v="None"/>
    <b v="1"/>
    <m/>
    <x v="2"/>
    <b v="1"/>
    <x v="0"/>
    <s v="Jan"/>
    <x v="0"/>
    <x v="0"/>
    <s v="60-74"/>
    <s v="46-60"/>
    <n v="0"/>
    <n v="1"/>
    <n v="0"/>
    <x v="1"/>
  </r>
  <r>
    <s v="P5238"/>
    <d v="2023-09-16T13:28:00"/>
    <s v="F"/>
    <n v="42"/>
    <s v="African American"/>
    <s v="None"/>
    <b v="1"/>
    <m/>
    <x v="34"/>
    <b v="1"/>
    <x v="1"/>
    <s v="Sep"/>
    <x v="1"/>
    <x v="6"/>
    <s v="30-44"/>
    <s v="0-15"/>
    <n v="1"/>
    <n v="1"/>
    <n v="0"/>
    <x v="1"/>
  </r>
  <r>
    <s v="P5239"/>
    <d v="2023-06-19T04:34:00"/>
    <s v="F"/>
    <n v="79"/>
    <s v="African American"/>
    <s v="None"/>
    <b v="1"/>
    <m/>
    <x v="34"/>
    <b v="1"/>
    <x v="1"/>
    <s v="Jun"/>
    <x v="4"/>
    <x v="5"/>
    <s v="75+"/>
    <s v="0-15"/>
    <n v="1"/>
    <n v="1"/>
    <n v="0"/>
    <x v="1"/>
  </r>
  <r>
    <s v="P5240"/>
    <d v="2023-08-31T19:34:00"/>
    <s v="F"/>
    <n v="21"/>
    <s v="African American"/>
    <s v="None"/>
    <b v="1"/>
    <m/>
    <x v="28"/>
    <b v="1"/>
    <x v="1"/>
    <s v="Aug"/>
    <x v="2"/>
    <x v="7"/>
    <s v="15-29"/>
    <s v="16-30"/>
    <n v="1"/>
    <n v="1"/>
    <n v="0"/>
    <x v="1"/>
  </r>
  <r>
    <s v="P5241"/>
    <d v="2024-04-09T09:02:00"/>
    <s v="F"/>
    <n v="58"/>
    <s v="African American"/>
    <s v="None"/>
    <b v="1"/>
    <m/>
    <x v="3"/>
    <b v="1"/>
    <x v="0"/>
    <s v="Apr"/>
    <x v="6"/>
    <x v="1"/>
    <s v="45-59"/>
    <s v="31-45"/>
    <n v="0"/>
    <n v="1"/>
    <n v="0"/>
    <x v="1"/>
  </r>
  <r>
    <s v="P5242"/>
    <d v="2023-11-30T11:05:00"/>
    <s v="F"/>
    <n v="10"/>
    <s v="African American"/>
    <s v="None"/>
    <b v="1"/>
    <m/>
    <x v="44"/>
    <b v="1"/>
    <x v="1"/>
    <s v="Nov"/>
    <x v="2"/>
    <x v="1"/>
    <s v="0-14"/>
    <s v="31-45"/>
    <n v="0"/>
    <n v="1"/>
    <n v="0"/>
    <x v="1"/>
  </r>
  <r>
    <s v="P5243"/>
    <d v="2023-11-19T01:08:00"/>
    <s v="F"/>
    <n v="63"/>
    <s v="African American"/>
    <s v="None"/>
    <b v="1"/>
    <m/>
    <x v="11"/>
    <b v="1"/>
    <x v="1"/>
    <s v="Nov"/>
    <x v="3"/>
    <x v="4"/>
    <s v="60-74"/>
    <s v="46-60"/>
    <n v="0"/>
    <n v="1"/>
    <n v="0"/>
    <x v="1"/>
  </r>
  <r>
    <s v="P5244"/>
    <d v="2023-10-20T16:14:00"/>
    <s v="F"/>
    <n v="69"/>
    <s v="African American"/>
    <s v="None"/>
    <b v="1"/>
    <m/>
    <x v="39"/>
    <b v="1"/>
    <x v="1"/>
    <s v="Oct"/>
    <x v="5"/>
    <x v="3"/>
    <s v="60-74"/>
    <s v="0-15"/>
    <n v="1"/>
    <n v="1"/>
    <n v="0"/>
    <x v="1"/>
  </r>
  <r>
    <s v="P5245"/>
    <d v="2024-05-17T13:10:00"/>
    <s v="F"/>
    <n v="70"/>
    <s v="African American"/>
    <s v="None"/>
    <b v="1"/>
    <m/>
    <x v="19"/>
    <b v="1"/>
    <x v="0"/>
    <s v="May"/>
    <x v="5"/>
    <x v="6"/>
    <s v="60-74"/>
    <s v="16-30"/>
    <n v="1"/>
    <n v="1"/>
    <n v="0"/>
    <x v="1"/>
  </r>
  <r>
    <s v="P5246"/>
    <d v="2023-11-29T07:11:00"/>
    <s v="F"/>
    <n v="19"/>
    <s v="African American"/>
    <s v="None"/>
    <b v="1"/>
    <m/>
    <x v="3"/>
    <b v="1"/>
    <x v="1"/>
    <s v="Nov"/>
    <x v="0"/>
    <x v="0"/>
    <s v="15-29"/>
    <s v="31-45"/>
    <n v="0"/>
    <n v="1"/>
    <n v="0"/>
    <x v="1"/>
  </r>
  <r>
    <s v="P5247"/>
    <d v="2024-09-01T03:20:00"/>
    <s v="F"/>
    <n v="61"/>
    <s v="African American"/>
    <s v="None"/>
    <b v="1"/>
    <m/>
    <x v="37"/>
    <b v="1"/>
    <x v="0"/>
    <s v="Sep"/>
    <x v="3"/>
    <x v="5"/>
    <s v="60-74"/>
    <s v="31-45"/>
    <n v="0"/>
    <n v="1"/>
    <n v="0"/>
    <x v="1"/>
  </r>
  <r>
    <s v="P5248"/>
    <d v="2023-12-06T21:20:00"/>
    <s v="F"/>
    <n v="14"/>
    <s v="African American"/>
    <s v="None"/>
    <b v="1"/>
    <m/>
    <x v="17"/>
    <b v="1"/>
    <x v="1"/>
    <s v="Dec"/>
    <x v="0"/>
    <x v="2"/>
    <s v="0-14"/>
    <s v="31-45"/>
    <n v="0"/>
    <n v="1"/>
    <n v="0"/>
    <x v="1"/>
  </r>
  <r>
    <s v="P5249"/>
    <d v="2024-06-01T03:47:00"/>
    <s v="F"/>
    <n v="22"/>
    <s v="African American"/>
    <s v="None"/>
    <b v="1"/>
    <m/>
    <x v="33"/>
    <b v="1"/>
    <x v="0"/>
    <s v="Jun"/>
    <x v="1"/>
    <x v="5"/>
    <s v="15-29"/>
    <s v="31-45"/>
    <n v="0"/>
    <n v="1"/>
    <n v="0"/>
    <x v="1"/>
  </r>
  <r>
    <s v="P5250"/>
    <d v="2023-07-07T20:34:00"/>
    <s v="F"/>
    <n v="4"/>
    <s v="African American"/>
    <s v="None"/>
    <b v="1"/>
    <m/>
    <x v="50"/>
    <b v="1"/>
    <x v="1"/>
    <s v="Jul"/>
    <x v="5"/>
    <x v="7"/>
    <s v="0-14"/>
    <s v="31-45"/>
    <n v="0"/>
    <n v="1"/>
    <n v="0"/>
    <x v="1"/>
  </r>
  <r>
    <s v="P5251"/>
    <d v="2024-09-24T15:44:00"/>
    <s v="F"/>
    <n v="23"/>
    <s v="African American"/>
    <s v="None"/>
    <b v="1"/>
    <m/>
    <x v="5"/>
    <b v="1"/>
    <x v="0"/>
    <s v="Sep"/>
    <x v="6"/>
    <x v="3"/>
    <s v="15-29"/>
    <s v="46-60"/>
    <n v="0"/>
    <n v="1"/>
    <n v="0"/>
    <x v="1"/>
  </r>
  <r>
    <s v="P5252"/>
    <d v="2023-04-14T12:55:00"/>
    <s v="F"/>
    <n v="71"/>
    <s v="African American"/>
    <s v="None"/>
    <b v="1"/>
    <m/>
    <x v="39"/>
    <b v="1"/>
    <x v="1"/>
    <s v="Apr"/>
    <x v="5"/>
    <x v="6"/>
    <s v="60-74"/>
    <s v="0-15"/>
    <n v="1"/>
    <n v="1"/>
    <n v="0"/>
    <x v="1"/>
  </r>
  <r>
    <s v="P5253"/>
    <d v="2024-08-11T09:59:00"/>
    <s v="F"/>
    <n v="69"/>
    <s v="African American"/>
    <s v="None"/>
    <b v="1"/>
    <m/>
    <x v="35"/>
    <b v="1"/>
    <x v="0"/>
    <s v="Aug"/>
    <x v="3"/>
    <x v="1"/>
    <s v="60-74"/>
    <s v="16-30"/>
    <n v="1"/>
    <n v="1"/>
    <n v="0"/>
    <x v="1"/>
  </r>
  <r>
    <s v="P5254"/>
    <d v="2023-06-15T17:45:00"/>
    <s v="F"/>
    <n v="55"/>
    <s v="African American"/>
    <s v="None"/>
    <b v="1"/>
    <m/>
    <x v="31"/>
    <b v="1"/>
    <x v="1"/>
    <s v="Jun"/>
    <x v="2"/>
    <x v="3"/>
    <s v="45-59"/>
    <s v="16-30"/>
    <n v="1"/>
    <n v="1"/>
    <n v="0"/>
    <x v="1"/>
  </r>
  <r>
    <s v="P5255"/>
    <d v="2023-09-22T04:55:00"/>
    <s v="F"/>
    <n v="73"/>
    <s v="African American"/>
    <s v="None"/>
    <b v="1"/>
    <m/>
    <x v="31"/>
    <b v="1"/>
    <x v="1"/>
    <s v="Sep"/>
    <x v="5"/>
    <x v="5"/>
    <s v="60-74"/>
    <s v="16-30"/>
    <n v="1"/>
    <n v="1"/>
    <n v="0"/>
    <x v="1"/>
  </r>
  <r>
    <s v="P5256"/>
    <d v="2024-10-08T13:08:00"/>
    <s v="F"/>
    <n v="16"/>
    <s v="African American"/>
    <s v="None"/>
    <b v="1"/>
    <m/>
    <x v="37"/>
    <b v="1"/>
    <x v="0"/>
    <s v="Oct"/>
    <x v="6"/>
    <x v="6"/>
    <s v="15-29"/>
    <s v="31-45"/>
    <n v="0"/>
    <n v="1"/>
    <n v="0"/>
    <x v="1"/>
  </r>
  <r>
    <s v="P5257"/>
    <d v="2024-06-23T22:25:00"/>
    <s v="F"/>
    <n v="68"/>
    <s v="African American"/>
    <s v="None"/>
    <b v="1"/>
    <m/>
    <x v="0"/>
    <b v="1"/>
    <x v="0"/>
    <s v="Jun"/>
    <x v="3"/>
    <x v="2"/>
    <s v="60-74"/>
    <s v="31-45"/>
    <n v="0"/>
    <n v="1"/>
    <n v="0"/>
    <x v="1"/>
  </r>
  <r>
    <s v="P5258"/>
    <d v="2024-02-26T09:34:00"/>
    <s v="F"/>
    <n v="65"/>
    <s v="African American"/>
    <s v="None"/>
    <b v="1"/>
    <m/>
    <x v="17"/>
    <b v="1"/>
    <x v="0"/>
    <s v="Feb"/>
    <x v="4"/>
    <x v="1"/>
    <s v="60-74"/>
    <s v="31-45"/>
    <n v="0"/>
    <n v="1"/>
    <n v="0"/>
    <x v="1"/>
  </r>
  <r>
    <s v="P5259"/>
    <d v="2023-11-07T12:33:00"/>
    <s v="F"/>
    <n v="36"/>
    <s v="African American"/>
    <s v="None"/>
    <b v="1"/>
    <m/>
    <x v="49"/>
    <b v="1"/>
    <x v="1"/>
    <s v="Nov"/>
    <x v="6"/>
    <x v="6"/>
    <s v="30-44"/>
    <s v="46-60"/>
    <n v="0"/>
    <n v="1"/>
    <n v="0"/>
    <x v="1"/>
  </r>
  <r>
    <s v="P5260"/>
    <d v="2024-09-19T23:06:00"/>
    <s v="F"/>
    <n v="60"/>
    <s v="African American"/>
    <s v="None"/>
    <b v="1"/>
    <m/>
    <x v="24"/>
    <b v="1"/>
    <x v="0"/>
    <s v="Sep"/>
    <x v="2"/>
    <x v="2"/>
    <s v="60-74"/>
    <s v="16-30"/>
    <n v="1"/>
    <n v="1"/>
    <n v="0"/>
    <x v="1"/>
  </r>
  <r>
    <s v="P5261"/>
    <d v="2023-05-12T21:29:00"/>
    <s v="F"/>
    <n v="36"/>
    <s v="African American"/>
    <s v="None"/>
    <b v="1"/>
    <m/>
    <x v="3"/>
    <b v="1"/>
    <x v="1"/>
    <s v="May"/>
    <x v="5"/>
    <x v="2"/>
    <s v="30-44"/>
    <s v="31-45"/>
    <n v="0"/>
    <n v="1"/>
    <n v="0"/>
    <x v="1"/>
  </r>
  <r>
    <s v="P5262"/>
    <d v="2023-04-01T14:07:00"/>
    <s v="F"/>
    <n v="46"/>
    <s v="African American"/>
    <s v="None"/>
    <b v="1"/>
    <m/>
    <x v="12"/>
    <b v="1"/>
    <x v="1"/>
    <s v="Apr"/>
    <x v="1"/>
    <x v="6"/>
    <s v="45-59"/>
    <s v="31-45"/>
    <n v="0"/>
    <n v="1"/>
    <n v="0"/>
    <x v="1"/>
  </r>
  <r>
    <s v="P5263"/>
    <d v="2024-09-07T04:39:00"/>
    <s v="F"/>
    <n v="16"/>
    <s v="African American"/>
    <s v="None"/>
    <b v="1"/>
    <m/>
    <x v="43"/>
    <b v="1"/>
    <x v="0"/>
    <s v="Sep"/>
    <x v="1"/>
    <x v="5"/>
    <s v="15-29"/>
    <s v="46-60"/>
    <n v="0"/>
    <n v="1"/>
    <n v="0"/>
    <x v="1"/>
  </r>
  <r>
    <s v="P5264"/>
    <d v="2023-10-03T23:56:00"/>
    <s v="F"/>
    <n v="11"/>
    <s v="African American"/>
    <s v="None"/>
    <b v="1"/>
    <m/>
    <x v="5"/>
    <b v="1"/>
    <x v="1"/>
    <s v="Oct"/>
    <x v="6"/>
    <x v="2"/>
    <s v="0-14"/>
    <s v="46-60"/>
    <n v="0"/>
    <n v="1"/>
    <n v="0"/>
    <x v="1"/>
  </r>
  <r>
    <s v="P5265"/>
    <d v="2024-02-04T09:03:00"/>
    <s v="F"/>
    <n v="68"/>
    <s v="African American"/>
    <s v="None"/>
    <b v="1"/>
    <m/>
    <x v="28"/>
    <b v="1"/>
    <x v="0"/>
    <s v="Feb"/>
    <x v="3"/>
    <x v="1"/>
    <s v="60-74"/>
    <s v="16-30"/>
    <n v="1"/>
    <n v="1"/>
    <n v="0"/>
    <x v="1"/>
  </r>
  <r>
    <s v="P5266"/>
    <d v="2023-04-05T03:11:00"/>
    <s v="F"/>
    <n v="7"/>
    <s v="African American"/>
    <s v="None"/>
    <b v="1"/>
    <m/>
    <x v="0"/>
    <b v="1"/>
    <x v="1"/>
    <s v="Apr"/>
    <x v="0"/>
    <x v="5"/>
    <s v="0-14"/>
    <s v="31-45"/>
    <n v="0"/>
    <n v="1"/>
    <n v="0"/>
    <x v="1"/>
  </r>
  <r>
    <s v="P5267"/>
    <d v="2024-03-16T05:02:00"/>
    <s v="F"/>
    <n v="72"/>
    <s v="African American"/>
    <s v="None"/>
    <b v="1"/>
    <m/>
    <x v="33"/>
    <b v="1"/>
    <x v="0"/>
    <s v="Mar"/>
    <x v="1"/>
    <x v="5"/>
    <s v="60-74"/>
    <s v="31-45"/>
    <n v="0"/>
    <n v="1"/>
    <n v="0"/>
    <x v="1"/>
  </r>
  <r>
    <s v="P5268"/>
    <d v="2024-04-18T04:52:00"/>
    <s v="F"/>
    <n v="71"/>
    <s v="African American"/>
    <s v="None"/>
    <b v="1"/>
    <m/>
    <x v="6"/>
    <b v="1"/>
    <x v="0"/>
    <s v="Apr"/>
    <x v="2"/>
    <x v="5"/>
    <s v="60-74"/>
    <s v="31-45"/>
    <n v="0"/>
    <n v="1"/>
    <n v="0"/>
    <x v="1"/>
  </r>
  <r>
    <s v="P5269"/>
    <d v="2023-07-02T13:11:00"/>
    <s v="F"/>
    <n v="63"/>
    <s v="African American"/>
    <s v="None"/>
    <b v="1"/>
    <m/>
    <x v="11"/>
    <b v="1"/>
    <x v="1"/>
    <s v="Jul"/>
    <x v="3"/>
    <x v="6"/>
    <s v="60-74"/>
    <s v="46-60"/>
    <n v="0"/>
    <n v="1"/>
    <n v="0"/>
    <x v="1"/>
  </r>
  <r>
    <s v="P5270"/>
    <d v="2024-08-29T06:26:00"/>
    <s v="F"/>
    <n v="4"/>
    <s v="African American"/>
    <s v="None"/>
    <b v="1"/>
    <m/>
    <x v="47"/>
    <b v="1"/>
    <x v="0"/>
    <s v="Aug"/>
    <x v="2"/>
    <x v="0"/>
    <s v="0-14"/>
    <s v="46-60"/>
    <n v="0"/>
    <n v="1"/>
    <n v="0"/>
    <x v="1"/>
  </r>
  <r>
    <s v="P5271"/>
    <d v="2023-11-09T21:20:00"/>
    <s v="F"/>
    <n v="73"/>
    <s v="African American"/>
    <s v="None"/>
    <b v="1"/>
    <m/>
    <x v="4"/>
    <b v="1"/>
    <x v="1"/>
    <s v="Nov"/>
    <x v="2"/>
    <x v="2"/>
    <s v="60-74"/>
    <s v="0-15"/>
    <n v="1"/>
    <n v="1"/>
    <n v="0"/>
    <x v="1"/>
  </r>
  <r>
    <s v="P5272"/>
    <d v="2024-06-11T16:45:00"/>
    <s v="F"/>
    <n v="71"/>
    <s v="African American"/>
    <s v="None"/>
    <b v="1"/>
    <m/>
    <x v="31"/>
    <b v="1"/>
    <x v="0"/>
    <s v="Jun"/>
    <x v="6"/>
    <x v="3"/>
    <s v="60-74"/>
    <s v="16-30"/>
    <n v="1"/>
    <n v="1"/>
    <n v="0"/>
    <x v="1"/>
  </r>
  <r>
    <s v="P5273"/>
    <d v="2024-08-18T16:31:00"/>
    <s v="F"/>
    <n v="74"/>
    <s v="African American"/>
    <s v="None"/>
    <b v="1"/>
    <m/>
    <x v="31"/>
    <b v="1"/>
    <x v="0"/>
    <s v="Aug"/>
    <x v="3"/>
    <x v="3"/>
    <s v="60-74"/>
    <s v="16-30"/>
    <n v="1"/>
    <n v="1"/>
    <n v="0"/>
    <x v="1"/>
  </r>
  <r>
    <s v="P5274"/>
    <d v="2023-04-04T18:10:00"/>
    <s v="F"/>
    <n v="39"/>
    <s v="African American"/>
    <s v="None"/>
    <b v="1"/>
    <m/>
    <x v="37"/>
    <b v="1"/>
    <x v="1"/>
    <s v="Apr"/>
    <x v="6"/>
    <x v="7"/>
    <s v="30-44"/>
    <s v="31-45"/>
    <n v="0"/>
    <n v="1"/>
    <n v="0"/>
    <x v="1"/>
  </r>
  <r>
    <s v="P5275"/>
    <d v="2023-08-21T11:48:00"/>
    <s v="F"/>
    <n v="40"/>
    <s v="African American"/>
    <s v="None"/>
    <b v="1"/>
    <m/>
    <x v="26"/>
    <b v="1"/>
    <x v="1"/>
    <s v="Aug"/>
    <x v="4"/>
    <x v="1"/>
    <s v="30-44"/>
    <s v="31-45"/>
    <n v="0"/>
    <n v="1"/>
    <n v="0"/>
    <x v="1"/>
  </r>
  <r>
    <s v="P5276"/>
    <d v="2024-09-10T05:13:00"/>
    <s v="F"/>
    <n v="3"/>
    <s v="African American"/>
    <s v="None"/>
    <b v="1"/>
    <m/>
    <x v="8"/>
    <b v="1"/>
    <x v="0"/>
    <s v="Sep"/>
    <x v="6"/>
    <x v="5"/>
    <s v="0-14"/>
    <s v="31-45"/>
    <n v="0"/>
    <n v="1"/>
    <n v="0"/>
    <x v="1"/>
  </r>
  <r>
    <s v="P5277"/>
    <d v="2024-03-13T00:52:00"/>
    <s v="F"/>
    <n v="76"/>
    <s v="African American"/>
    <s v="None"/>
    <b v="1"/>
    <m/>
    <x v="43"/>
    <b v="1"/>
    <x v="0"/>
    <s v="Mar"/>
    <x v="0"/>
    <x v="4"/>
    <s v="75+"/>
    <s v="46-60"/>
    <n v="0"/>
    <n v="1"/>
    <n v="0"/>
    <x v="1"/>
  </r>
  <r>
    <s v="P5278"/>
    <d v="2024-01-03T11:01:00"/>
    <s v="F"/>
    <n v="45"/>
    <s v="African American"/>
    <s v="None"/>
    <b v="1"/>
    <m/>
    <x v="14"/>
    <b v="1"/>
    <x v="0"/>
    <s v="Jan"/>
    <x v="0"/>
    <x v="1"/>
    <s v="45-59"/>
    <s v="46-60"/>
    <n v="0"/>
    <n v="1"/>
    <n v="0"/>
    <x v="1"/>
  </r>
  <r>
    <s v="P5279"/>
    <d v="2023-11-14T00:17:00"/>
    <s v="F"/>
    <n v="47"/>
    <s v="African American"/>
    <s v="None"/>
    <b v="1"/>
    <m/>
    <x v="42"/>
    <b v="1"/>
    <x v="1"/>
    <s v="Nov"/>
    <x v="6"/>
    <x v="4"/>
    <s v="45-59"/>
    <s v="0-15"/>
    <n v="1"/>
    <n v="1"/>
    <n v="0"/>
    <x v="1"/>
  </r>
  <r>
    <s v="P5280"/>
    <d v="2024-05-21T03:41:00"/>
    <s v="F"/>
    <n v="33"/>
    <s v="African American"/>
    <s v="None"/>
    <b v="1"/>
    <m/>
    <x v="20"/>
    <b v="1"/>
    <x v="0"/>
    <s v="May"/>
    <x v="6"/>
    <x v="5"/>
    <s v="30-44"/>
    <s v="16-30"/>
    <n v="1"/>
    <n v="1"/>
    <n v="0"/>
    <x v="1"/>
  </r>
  <r>
    <s v="P5281"/>
    <d v="2024-01-05T01:46:00"/>
    <s v="F"/>
    <n v="76"/>
    <s v="African American"/>
    <s v="None"/>
    <b v="1"/>
    <m/>
    <x v="28"/>
    <b v="1"/>
    <x v="0"/>
    <s v="Jan"/>
    <x v="5"/>
    <x v="4"/>
    <s v="75+"/>
    <s v="16-30"/>
    <n v="1"/>
    <n v="1"/>
    <n v="0"/>
    <x v="1"/>
  </r>
  <r>
    <s v="P5282"/>
    <d v="2024-08-04T23:45:00"/>
    <s v="F"/>
    <n v="52"/>
    <s v="African American"/>
    <s v="None"/>
    <b v="1"/>
    <m/>
    <x v="23"/>
    <b v="1"/>
    <x v="0"/>
    <s v="Aug"/>
    <x v="3"/>
    <x v="2"/>
    <s v="45-59"/>
    <s v="46-60"/>
    <n v="0"/>
    <n v="1"/>
    <n v="0"/>
    <x v="1"/>
  </r>
  <r>
    <s v="P5283"/>
    <d v="2024-09-28T16:58:00"/>
    <s v="F"/>
    <n v="33"/>
    <s v="African American"/>
    <s v="None"/>
    <b v="1"/>
    <m/>
    <x v="43"/>
    <b v="1"/>
    <x v="0"/>
    <s v="Sep"/>
    <x v="1"/>
    <x v="3"/>
    <s v="30-44"/>
    <s v="46-60"/>
    <n v="0"/>
    <n v="1"/>
    <n v="0"/>
    <x v="1"/>
  </r>
  <r>
    <s v="P5284"/>
    <d v="2024-06-16T11:49:00"/>
    <s v="F"/>
    <n v="9"/>
    <s v="African American"/>
    <s v="None"/>
    <b v="1"/>
    <m/>
    <x v="25"/>
    <b v="1"/>
    <x v="0"/>
    <s v="Jun"/>
    <x v="3"/>
    <x v="1"/>
    <s v="0-14"/>
    <s v="46-60"/>
    <n v="0"/>
    <n v="1"/>
    <n v="0"/>
    <x v="1"/>
  </r>
  <r>
    <s v="P5285"/>
    <d v="2024-05-02T14:19:00"/>
    <s v="F"/>
    <n v="28"/>
    <s v="African American"/>
    <s v="None"/>
    <b v="1"/>
    <m/>
    <x v="34"/>
    <b v="1"/>
    <x v="0"/>
    <s v="May"/>
    <x v="2"/>
    <x v="6"/>
    <s v="15-29"/>
    <s v="0-15"/>
    <n v="1"/>
    <n v="1"/>
    <n v="0"/>
    <x v="1"/>
  </r>
  <r>
    <s v="P5286"/>
    <d v="2024-01-05T08:58:00"/>
    <s v="F"/>
    <n v="79"/>
    <s v="African American"/>
    <s v="None"/>
    <b v="1"/>
    <m/>
    <x v="36"/>
    <b v="1"/>
    <x v="0"/>
    <s v="Jan"/>
    <x v="5"/>
    <x v="0"/>
    <s v="75+"/>
    <s v="16-30"/>
    <n v="1"/>
    <n v="1"/>
    <n v="0"/>
    <x v="1"/>
  </r>
  <r>
    <s v="P5287"/>
    <d v="2023-12-15T00:16:00"/>
    <s v="F"/>
    <n v="75"/>
    <s v="African American"/>
    <s v="None"/>
    <b v="1"/>
    <m/>
    <x v="45"/>
    <b v="1"/>
    <x v="1"/>
    <s v="Dec"/>
    <x v="5"/>
    <x v="4"/>
    <s v="75+"/>
    <s v="16-30"/>
    <n v="1"/>
    <n v="1"/>
    <n v="0"/>
    <x v="1"/>
  </r>
  <r>
    <s v="P5288"/>
    <d v="2024-03-31T07:10:00"/>
    <s v="F"/>
    <n v="29"/>
    <s v="African American"/>
    <s v="None"/>
    <b v="1"/>
    <m/>
    <x v="41"/>
    <b v="1"/>
    <x v="0"/>
    <s v="Mar"/>
    <x v="3"/>
    <x v="0"/>
    <s v="15-29"/>
    <s v="16-30"/>
    <n v="1"/>
    <n v="1"/>
    <n v="0"/>
    <x v="1"/>
  </r>
  <r>
    <s v="P5289"/>
    <d v="2023-08-11T13:15:00"/>
    <s v="F"/>
    <n v="36"/>
    <s v="African American"/>
    <s v="None"/>
    <b v="1"/>
    <m/>
    <x v="41"/>
    <b v="1"/>
    <x v="1"/>
    <s v="Aug"/>
    <x v="5"/>
    <x v="6"/>
    <s v="30-44"/>
    <s v="16-30"/>
    <n v="1"/>
    <n v="1"/>
    <n v="0"/>
    <x v="1"/>
  </r>
  <r>
    <s v="P5290"/>
    <d v="2023-07-19T15:48:00"/>
    <s v="F"/>
    <n v="22"/>
    <s v="African American"/>
    <s v="None"/>
    <b v="1"/>
    <m/>
    <x v="44"/>
    <b v="1"/>
    <x v="1"/>
    <s v="Jul"/>
    <x v="0"/>
    <x v="3"/>
    <s v="15-29"/>
    <s v="31-45"/>
    <n v="0"/>
    <n v="1"/>
    <n v="0"/>
    <x v="1"/>
  </r>
  <r>
    <s v="P5291"/>
    <d v="2023-09-25T22:33:00"/>
    <s v="F"/>
    <n v="21"/>
    <s v="African American"/>
    <s v="None"/>
    <b v="1"/>
    <m/>
    <x v="40"/>
    <b v="1"/>
    <x v="1"/>
    <s v="Sep"/>
    <x v="4"/>
    <x v="2"/>
    <s v="15-29"/>
    <s v="31-45"/>
    <n v="0"/>
    <n v="1"/>
    <n v="0"/>
    <x v="1"/>
  </r>
  <r>
    <s v="P5292"/>
    <d v="2024-06-19T22:16:00"/>
    <s v="F"/>
    <n v="60"/>
    <s v="African American"/>
    <s v="None"/>
    <b v="1"/>
    <m/>
    <x v="12"/>
    <b v="1"/>
    <x v="0"/>
    <s v="Jun"/>
    <x v="0"/>
    <x v="2"/>
    <s v="60-74"/>
    <s v="31-45"/>
    <n v="0"/>
    <n v="1"/>
    <n v="0"/>
    <x v="1"/>
  </r>
  <r>
    <s v="P5293"/>
    <d v="2023-08-26T08:30:00"/>
    <s v="F"/>
    <n v="21"/>
    <s v="African American"/>
    <s v="None"/>
    <b v="1"/>
    <m/>
    <x v="4"/>
    <b v="1"/>
    <x v="1"/>
    <s v="Aug"/>
    <x v="1"/>
    <x v="0"/>
    <s v="15-29"/>
    <s v="0-15"/>
    <n v="1"/>
    <n v="1"/>
    <n v="0"/>
    <x v="1"/>
  </r>
  <r>
    <s v="P5294"/>
    <d v="2023-10-11T07:36:00"/>
    <s v="F"/>
    <n v="76"/>
    <s v="African American"/>
    <s v="None"/>
    <b v="1"/>
    <m/>
    <x v="7"/>
    <b v="1"/>
    <x v="1"/>
    <s v="Oct"/>
    <x v="0"/>
    <x v="0"/>
    <s v="75+"/>
    <s v="16-30"/>
    <n v="1"/>
    <n v="1"/>
    <n v="0"/>
    <x v="1"/>
  </r>
  <r>
    <s v="P5295"/>
    <d v="2024-04-06T09:56:00"/>
    <s v="F"/>
    <n v="67"/>
    <s v="African American"/>
    <s v="None"/>
    <b v="1"/>
    <m/>
    <x v="29"/>
    <b v="1"/>
    <x v="0"/>
    <s v="Apr"/>
    <x v="1"/>
    <x v="1"/>
    <s v="60-74"/>
    <s v="16-30"/>
    <n v="1"/>
    <n v="1"/>
    <n v="0"/>
    <x v="1"/>
  </r>
  <r>
    <s v="P5296"/>
    <d v="2024-04-27T19:53:00"/>
    <s v="F"/>
    <n v="50"/>
    <s v="African American"/>
    <s v="None"/>
    <b v="1"/>
    <m/>
    <x v="3"/>
    <b v="1"/>
    <x v="0"/>
    <s v="Apr"/>
    <x v="1"/>
    <x v="7"/>
    <s v="45-59"/>
    <s v="31-45"/>
    <n v="0"/>
    <n v="1"/>
    <n v="0"/>
    <x v="1"/>
  </r>
  <r>
    <s v="P5297"/>
    <d v="2024-06-11T11:23:00"/>
    <s v="F"/>
    <n v="36"/>
    <s v="African American"/>
    <s v="None"/>
    <b v="1"/>
    <m/>
    <x v="50"/>
    <b v="1"/>
    <x v="0"/>
    <s v="Jun"/>
    <x v="6"/>
    <x v="1"/>
    <s v="30-44"/>
    <s v="31-45"/>
    <n v="0"/>
    <n v="1"/>
    <n v="0"/>
    <x v="1"/>
  </r>
  <r>
    <s v="P5298"/>
    <d v="2024-07-31T06:17:00"/>
    <s v="F"/>
    <n v="45"/>
    <s v="African American"/>
    <s v="None"/>
    <b v="1"/>
    <m/>
    <x v="21"/>
    <b v="1"/>
    <x v="0"/>
    <s v="Jul"/>
    <x v="0"/>
    <x v="0"/>
    <s v="45-59"/>
    <s v="46-60"/>
    <n v="0"/>
    <n v="1"/>
    <n v="0"/>
    <x v="1"/>
  </r>
  <r>
    <s v="P5299"/>
    <d v="2024-08-10T12:52:00"/>
    <s v="F"/>
    <n v="51"/>
    <s v="African American"/>
    <s v="None"/>
    <b v="1"/>
    <m/>
    <x v="20"/>
    <b v="1"/>
    <x v="0"/>
    <s v="Aug"/>
    <x v="1"/>
    <x v="6"/>
    <s v="45-59"/>
    <s v="16-30"/>
    <n v="1"/>
    <n v="1"/>
    <n v="0"/>
    <x v="1"/>
  </r>
  <r>
    <s v="P5300"/>
    <d v="2023-07-01T00:58:00"/>
    <s v="F"/>
    <n v="51"/>
    <s v="African American"/>
    <s v="None"/>
    <b v="1"/>
    <m/>
    <x v="37"/>
    <b v="1"/>
    <x v="1"/>
    <s v="Jul"/>
    <x v="1"/>
    <x v="4"/>
    <s v="45-59"/>
    <s v="31-45"/>
    <n v="0"/>
    <n v="1"/>
    <n v="0"/>
    <x v="1"/>
  </r>
  <r>
    <s v="P5301"/>
    <d v="2024-02-23T16:07:00"/>
    <s v="F"/>
    <n v="9"/>
    <s v="African American"/>
    <s v="None"/>
    <b v="1"/>
    <m/>
    <x v="32"/>
    <b v="1"/>
    <x v="0"/>
    <s v="Feb"/>
    <x v="5"/>
    <x v="3"/>
    <s v="0-14"/>
    <s v="46-60"/>
    <n v="0"/>
    <n v="1"/>
    <n v="0"/>
    <x v="1"/>
  </r>
  <r>
    <s v="P5302"/>
    <d v="2024-03-11T11:18:00"/>
    <s v="F"/>
    <n v="6"/>
    <s v="African American"/>
    <s v="None"/>
    <b v="1"/>
    <m/>
    <x v="9"/>
    <b v="1"/>
    <x v="0"/>
    <s v="Mar"/>
    <x v="4"/>
    <x v="1"/>
    <s v="0-14"/>
    <s v="46-60"/>
    <n v="0"/>
    <n v="1"/>
    <n v="0"/>
    <x v="1"/>
  </r>
  <r>
    <s v="P5303"/>
    <d v="2023-08-19T09:43:00"/>
    <s v="F"/>
    <n v="38"/>
    <s v="African American"/>
    <s v="None"/>
    <b v="1"/>
    <m/>
    <x v="47"/>
    <b v="1"/>
    <x v="1"/>
    <s v="Aug"/>
    <x v="1"/>
    <x v="1"/>
    <s v="30-44"/>
    <s v="46-60"/>
    <n v="0"/>
    <n v="1"/>
    <n v="0"/>
    <x v="1"/>
  </r>
  <r>
    <s v="P5304"/>
    <d v="2023-09-07T22:17:00"/>
    <s v="F"/>
    <n v="55"/>
    <s v="African American"/>
    <s v="None"/>
    <b v="1"/>
    <m/>
    <x v="47"/>
    <b v="1"/>
    <x v="1"/>
    <s v="Sep"/>
    <x v="2"/>
    <x v="2"/>
    <s v="45-59"/>
    <s v="46-60"/>
    <n v="0"/>
    <n v="1"/>
    <n v="0"/>
    <x v="1"/>
  </r>
  <r>
    <s v="P5305"/>
    <d v="2023-10-11T17:26:00"/>
    <s v="F"/>
    <n v="68"/>
    <s v="African American"/>
    <s v="None"/>
    <b v="1"/>
    <m/>
    <x v="47"/>
    <b v="1"/>
    <x v="1"/>
    <s v="Oct"/>
    <x v="0"/>
    <x v="3"/>
    <s v="60-74"/>
    <s v="46-60"/>
    <n v="0"/>
    <n v="1"/>
    <n v="0"/>
    <x v="1"/>
  </r>
  <r>
    <s v="P5306"/>
    <d v="2024-10-13T07:50:00"/>
    <s v="F"/>
    <n v="11"/>
    <s v="African American"/>
    <s v="None"/>
    <b v="1"/>
    <m/>
    <x v="24"/>
    <b v="1"/>
    <x v="0"/>
    <s v="Oct"/>
    <x v="3"/>
    <x v="0"/>
    <s v="0-14"/>
    <s v="16-30"/>
    <n v="1"/>
    <n v="1"/>
    <n v="0"/>
    <x v="1"/>
  </r>
  <r>
    <s v="P5307"/>
    <d v="2023-07-17T00:11:00"/>
    <s v="F"/>
    <n v="12"/>
    <s v="African American"/>
    <s v="None"/>
    <b v="1"/>
    <m/>
    <x v="24"/>
    <b v="1"/>
    <x v="1"/>
    <s v="Jul"/>
    <x v="4"/>
    <x v="4"/>
    <s v="0-14"/>
    <s v="16-30"/>
    <n v="1"/>
    <n v="1"/>
    <n v="0"/>
    <x v="1"/>
  </r>
  <r>
    <s v="P5308"/>
    <d v="2023-09-04T13:12:00"/>
    <s v="F"/>
    <n v="71"/>
    <s v="African American"/>
    <s v="None"/>
    <b v="1"/>
    <m/>
    <x v="1"/>
    <b v="1"/>
    <x v="1"/>
    <s v="Sep"/>
    <x v="4"/>
    <x v="6"/>
    <s v="60-74"/>
    <s v="16-30"/>
    <n v="1"/>
    <n v="1"/>
    <n v="0"/>
    <x v="1"/>
  </r>
  <r>
    <s v="P5309"/>
    <d v="2024-05-31T08:09:00"/>
    <s v="F"/>
    <n v="51"/>
    <s v="African American"/>
    <s v="None"/>
    <b v="1"/>
    <m/>
    <x v="48"/>
    <b v="1"/>
    <x v="0"/>
    <s v="May"/>
    <x v="5"/>
    <x v="0"/>
    <s v="45-59"/>
    <s v="16-30"/>
    <n v="1"/>
    <n v="1"/>
    <n v="0"/>
    <x v="1"/>
  </r>
  <r>
    <s v="P5310"/>
    <d v="2023-06-18T07:43:00"/>
    <s v="F"/>
    <n v="20"/>
    <s v="African American"/>
    <s v="None"/>
    <b v="1"/>
    <m/>
    <x v="10"/>
    <b v="1"/>
    <x v="1"/>
    <s v="Jun"/>
    <x v="3"/>
    <x v="0"/>
    <s v="15-29"/>
    <s v="31-45"/>
    <n v="0"/>
    <n v="1"/>
    <n v="0"/>
    <x v="1"/>
  </r>
  <r>
    <s v="P5311"/>
    <d v="2024-02-04T21:17:00"/>
    <s v="F"/>
    <n v="34"/>
    <s v="African American"/>
    <s v="None"/>
    <b v="1"/>
    <m/>
    <x v="12"/>
    <b v="1"/>
    <x v="0"/>
    <s v="Feb"/>
    <x v="3"/>
    <x v="2"/>
    <s v="30-44"/>
    <s v="31-45"/>
    <n v="0"/>
    <n v="1"/>
    <n v="0"/>
    <x v="1"/>
  </r>
  <r>
    <s v="P5312"/>
    <d v="2023-10-05T17:50:00"/>
    <s v="F"/>
    <n v="40"/>
    <s v="African American"/>
    <s v="None"/>
    <b v="1"/>
    <m/>
    <x v="31"/>
    <b v="1"/>
    <x v="1"/>
    <s v="Oct"/>
    <x v="2"/>
    <x v="3"/>
    <s v="30-44"/>
    <s v="16-30"/>
    <n v="1"/>
    <n v="1"/>
    <n v="0"/>
    <x v="1"/>
  </r>
  <r>
    <s v="P5313"/>
    <d v="2023-04-01T18:16:00"/>
    <s v="F"/>
    <n v="55"/>
    <s v="African American"/>
    <s v="None"/>
    <b v="1"/>
    <m/>
    <x v="45"/>
    <b v="1"/>
    <x v="1"/>
    <s v="Apr"/>
    <x v="1"/>
    <x v="7"/>
    <s v="45-59"/>
    <s v="16-30"/>
    <n v="1"/>
    <n v="1"/>
    <n v="0"/>
    <x v="1"/>
  </r>
  <r>
    <s v="P5314"/>
    <d v="2024-04-15T14:36:00"/>
    <s v="F"/>
    <n v="64"/>
    <s v="African American"/>
    <s v="None"/>
    <b v="1"/>
    <m/>
    <x v="48"/>
    <b v="1"/>
    <x v="0"/>
    <s v="Apr"/>
    <x v="4"/>
    <x v="6"/>
    <s v="60-74"/>
    <s v="16-30"/>
    <n v="1"/>
    <n v="1"/>
    <n v="0"/>
    <x v="1"/>
  </r>
  <r>
    <s v="P5315"/>
    <d v="2023-10-07T05:11:00"/>
    <s v="F"/>
    <n v="29"/>
    <s v="African American"/>
    <s v="None"/>
    <b v="1"/>
    <m/>
    <x v="29"/>
    <b v="1"/>
    <x v="1"/>
    <s v="Oct"/>
    <x v="1"/>
    <x v="5"/>
    <s v="15-29"/>
    <s v="16-30"/>
    <n v="1"/>
    <n v="1"/>
    <n v="0"/>
    <x v="1"/>
  </r>
  <r>
    <s v="P5316"/>
    <d v="2023-05-20T12:55:00"/>
    <s v="F"/>
    <n v="41"/>
    <s v="African American"/>
    <s v="None"/>
    <b v="1"/>
    <m/>
    <x v="26"/>
    <b v="1"/>
    <x v="1"/>
    <s v="May"/>
    <x v="1"/>
    <x v="6"/>
    <s v="30-44"/>
    <s v="31-45"/>
    <n v="0"/>
    <n v="1"/>
    <n v="0"/>
    <x v="1"/>
  </r>
  <r>
    <s v="P5317"/>
    <d v="2024-09-30T05:23:00"/>
    <s v="F"/>
    <n v="68"/>
    <s v="African American"/>
    <s v="None"/>
    <b v="1"/>
    <m/>
    <x v="40"/>
    <b v="1"/>
    <x v="0"/>
    <s v="Sep"/>
    <x v="4"/>
    <x v="5"/>
    <s v="60-74"/>
    <s v="31-45"/>
    <n v="0"/>
    <n v="1"/>
    <n v="0"/>
    <x v="1"/>
  </r>
  <r>
    <s v="P5318"/>
    <d v="2023-05-08T09:59:00"/>
    <s v="F"/>
    <n v="1"/>
    <s v="African American"/>
    <s v="None"/>
    <b v="1"/>
    <m/>
    <x v="6"/>
    <b v="1"/>
    <x v="1"/>
    <s v="May"/>
    <x v="4"/>
    <x v="1"/>
    <s v="0-14"/>
    <s v="31-45"/>
    <n v="0"/>
    <n v="1"/>
    <n v="0"/>
    <x v="1"/>
  </r>
  <r>
    <s v="P5319"/>
    <d v="2024-03-05T14:54:00"/>
    <s v="F"/>
    <n v="38"/>
    <s v="African American"/>
    <s v="None"/>
    <b v="1"/>
    <m/>
    <x v="12"/>
    <b v="1"/>
    <x v="0"/>
    <s v="Mar"/>
    <x v="6"/>
    <x v="6"/>
    <s v="30-44"/>
    <s v="31-45"/>
    <n v="0"/>
    <n v="1"/>
    <n v="0"/>
    <x v="1"/>
  </r>
  <r>
    <s v="P5320"/>
    <d v="2024-05-31T04:45:00"/>
    <s v="F"/>
    <n v="65"/>
    <s v="African American"/>
    <s v="None"/>
    <b v="1"/>
    <m/>
    <x v="27"/>
    <b v="1"/>
    <x v="0"/>
    <s v="May"/>
    <x v="5"/>
    <x v="5"/>
    <s v="60-74"/>
    <s v="46-60"/>
    <n v="0"/>
    <n v="1"/>
    <n v="0"/>
    <x v="1"/>
  </r>
  <r>
    <s v="P5321"/>
    <d v="2024-06-21T15:20:00"/>
    <s v="F"/>
    <n v="27"/>
    <s v="African American"/>
    <s v="None"/>
    <b v="1"/>
    <m/>
    <x v="5"/>
    <b v="1"/>
    <x v="0"/>
    <s v="Jun"/>
    <x v="5"/>
    <x v="3"/>
    <s v="15-29"/>
    <s v="46-60"/>
    <n v="0"/>
    <n v="1"/>
    <n v="0"/>
    <x v="1"/>
  </r>
  <r>
    <s v="P5322"/>
    <d v="2023-07-13T16:41:00"/>
    <s v="F"/>
    <n v="31"/>
    <s v="African American"/>
    <s v="None"/>
    <b v="1"/>
    <m/>
    <x v="31"/>
    <b v="1"/>
    <x v="1"/>
    <s v="Jul"/>
    <x v="2"/>
    <x v="3"/>
    <s v="30-44"/>
    <s v="16-30"/>
    <n v="1"/>
    <n v="1"/>
    <n v="0"/>
    <x v="1"/>
  </r>
  <r>
    <s v="P5323"/>
    <d v="2023-04-07T03:52:00"/>
    <s v="F"/>
    <n v="5"/>
    <s v="African American"/>
    <s v="None"/>
    <b v="1"/>
    <m/>
    <x v="37"/>
    <b v="1"/>
    <x v="1"/>
    <s v="Apr"/>
    <x v="5"/>
    <x v="5"/>
    <s v="0-14"/>
    <s v="31-45"/>
    <n v="0"/>
    <n v="1"/>
    <n v="0"/>
    <x v="1"/>
  </r>
  <r>
    <s v="P5324"/>
    <d v="2024-10-20T23:03:00"/>
    <s v="F"/>
    <n v="41"/>
    <s v="African American"/>
    <s v="None"/>
    <b v="1"/>
    <m/>
    <x v="37"/>
    <b v="1"/>
    <x v="0"/>
    <s v="Oct"/>
    <x v="3"/>
    <x v="2"/>
    <s v="30-44"/>
    <s v="31-45"/>
    <n v="0"/>
    <n v="1"/>
    <n v="0"/>
    <x v="1"/>
  </r>
  <r>
    <s v="P5325"/>
    <d v="2024-06-08T17:35:00"/>
    <s v="F"/>
    <n v="22"/>
    <s v="African American"/>
    <s v="None"/>
    <b v="1"/>
    <m/>
    <x v="33"/>
    <b v="1"/>
    <x v="0"/>
    <s v="Jun"/>
    <x v="1"/>
    <x v="3"/>
    <s v="15-29"/>
    <s v="31-45"/>
    <n v="0"/>
    <n v="1"/>
    <n v="0"/>
    <x v="1"/>
  </r>
  <r>
    <s v="P5326"/>
    <d v="2024-07-02T12:44:00"/>
    <s v="F"/>
    <n v="2"/>
    <s v="African American"/>
    <s v="None"/>
    <b v="1"/>
    <m/>
    <x v="6"/>
    <b v="1"/>
    <x v="0"/>
    <s v="Jul"/>
    <x v="6"/>
    <x v="6"/>
    <s v="0-14"/>
    <s v="31-45"/>
    <n v="0"/>
    <n v="1"/>
    <n v="0"/>
    <x v="1"/>
  </r>
  <r>
    <s v="P5327"/>
    <d v="2024-09-08T20:52:00"/>
    <s v="F"/>
    <n v="31"/>
    <s v="African American"/>
    <s v="None"/>
    <b v="1"/>
    <m/>
    <x v="6"/>
    <b v="1"/>
    <x v="0"/>
    <s v="Sep"/>
    <x v="3"/>
    <x v="7"/>
    <s v="30-44"/>
    <s v="31-45"/>
    <n v="0"/>
    <n v="1"/>
    <n v="0"/>
    <x v="1"/>
  </r>
  <r>
    <s v="P5328"/>
    <d v="2023-05-31T07:44:00"/>
    <s v="F"/>
    <n v="45"/>
    <s v="African American"/>
    <s v="None"/>
    <b v="1"/>
    <m/>
    <x v="11"/>
    <b v="1"/>
    <x v="1"/>
    <s v="May"/>
    <x v="0"/>
    <x v="0"/>
    <s v="45-59"/>
    <s v="46-60"/>
    <n v="0"/>
    <n v="1"/>
    <n v="0"/>
    <x v="1"/>
  </r>
  <r>
    <s v="P5329"/>
    <d v="2024-07-22T23:15:00"/>
    <s v="F"/>
    <n v="8"/>
    <s v="African American"/>
    <s v="None"/>
    <b v="1"/>
    <m/>
    <x v="14"/>
    <b v="1"/>
    <x v="0"/>
    <s v="Jul"/>
    <x v="4"/>
    <x v="2"/>
    <s v="0-14"/>
    <s v="46-60"/>
    <n v="0"/>
    <n v="1"/>
    <n v="0"/>
    <x v="1"/>
  </r>
  <r>
    <s v="P5330"/>
    <d v="2023-06-28T11:46:00"/>
    <s v="F"/>
    <n v="43"/>
    <s v="African American"/>
    <s v="None"/>
    <b v="1"/>
    <m/>
    <x v="21"/>
    <b v="1"/>
    <x v="1"/>
    <s v="Jun"/>
    <x v="0"/>
    <x v="1"/>
    <s v="30-44"/>
    <s v="46-60"/>
    <n v="0"/>
    <n v="1"/>
    <n v="0"/>
    <x v="1"/>
  </r>
  <r>
    <s v="P5331"/>
    <d v="2023-11-02T20:55:00"/>
    <s v="F"/>
    <n v="13"/>
    <s v="African American"/>
    <s v="None"/>
    <b v="1"/>
    <m/>
    <x v="36"/>
    <b v="1"/>
    <x v="1"/>
    <s v="Nov"/>
    <x v="2"/>
    <x v="7"/>
    <s v="0-14"/>
    <s v="16-30"/>
    <n v="1"/>
    <n v="1"/>
    <n v="0"/>
    <x v="1"/>
  </r>
  <r>
    <s v="P5332"/>
    <d v="2023-11-20T14:03:00"/>
    <s v="F"/>
    <n v="68"/>
    <s v="African American"/>
    <s v="None"/>
    <b v="1"/>
    <m/>
    <x v="1"/>
    <b v="1"/>
    <x v="1"/>
    <s v="Nov"/>
    <x v="4"/>
    <x v="6"/>
    <s v="60-74"/>
    <s v="16-30"/>
    <n v="1"/>
    <n v="1"/>
    <n v="0"/>
    <x v="1"/>
  </r>
  <r>
    <s v="P5333"/>
    <d v="2024-09-27T11:03:00"/>
    <s v="F"/>
    <n v="26"/>
    <s v="African American"/>
    <s v="None"/>
    <b v="1"/>
    <m/>
    <x v="29"/>
    <b v="1"/>
    <x v="0"/>
    <s v="Sep"/>
    <x v="5"/>
    <x v="1"/>
    <s v="15-29"/>
    <s v="16-30"/>
    <n v="1"/>
    <n v="1"/>
    <n v="0"/>
    <x v="1"/>
  </r>
  <r>
    <s v="P5334"/>
    <d v="2024-09-24T01:00:00"/>
    <s v="F"/>
    <n v="42"/>
    <s v="African American"/>
    <s v="None"/>
    <b v="1"/>
    <m/>
    <x v="29"/>
    <b v="1"/>
    <x v="0"/>
    <s v="Sep"/>
    <x v="6"/>
    <x v="4"/>
    <s v="30-44"/>
    <s v="16-30"/>
    <n v="1"/>
    <n v="1"/>
    <n v="0"/>
    <x v="1"/>
  </r>
  <r>
    <s v="P5335"/>
    <d v="2024-02-22T13:51:00"/>
    <s v="F"/>
    <n v="13"/>
    <s v="African American"/>
    <s v="None"/>
    <b v="1"/>
    <m/>
    <x v="12"/>
    <b v="1"/>
    <x v="0"/>
    <s v="Feb"/>
    <x v="2"/>
    <x v="6"/>
    <s v="0-14"/>
    <s v="31-45"/>
    <n v="0"/>
    <n v="1"/>
    <n v="0"/>
    <x v="1"/>
  </r>
  <r>
    <s v="P5336"/>
    <d v="2023-09-03T08:37:00"/>
    <s v="F"/>
    <n v="7"/>
    <s v="African American"/>
    <s v="None"/>
    <b v="1"/>
    <m/>
    <x v="16"/>
    <b v="1"/>
    <x v="1"/>
    <s v="Sep"/>
    <x v="3"/>
    <x v="0"/>
    <s v="0-14"/>
    <s v="46-60"/>
    <n v="0"/>
    <n v="1"/>
    <n v="0"/>
    <x v="1"/>
  </r>
  <r>
    <s v="P5337"/>
    <d v="2024-03-07T22:36:00"/>
    <s v="F"/>
    <n v="25"/>
    <s v="African American"/>
    <s v="None"/>
    <b v="1"/>
    <m/>
    <x v="47"/>
    <b v="1"/>
    <x v="0"/>
    <s v="Mar"/>
    <x v="2"/>
    <x v="2"/>
    <s v="15-29"/>
    <s v="46-60"/>
    <n v="0"/>
    <n v="1"/>
    <n v="0"/>
    <x v="1"/>
  </r>
  <r>
    <s v="P5338"/>
    <d v="2024-05-03T23:26:00"/>
    <s v="F"/>
    <n v="56"/>
    <s v="African American"/>
    <s v="None"/>
    <b v="1"/>
    <m/>
    <x v="14"/>
    <b v="1"/>
    <x v="0"/>
    <s v="May"/>
    <x v="5"/>
    <x v="2"/>
    <s v="45-59"/>
    <s v="46-60"/>
    <n v="0"/>
    <n v="1"/>
    <n v="0"/>
    <x v="1"/>
  </r>
  <r>
    <s v="P5339"/>
    <d v="2023-11-23T07:53:00"/>
    <s v="F"/>
    <n v="36"/>
    <s v="African American"/>
    <s v="None"/>
    <b v="1"/>
    <m/>
    <x v="1"/>
    <b v="1"/>
    <x v="1"/>
    <s v="Nov"/>
    <x v="2"/>
    <x v="0"/>
    <s v="30-44"/>
    <s v="16-30"/>
    <n v="1"/>
    <n v="1"/>
    <n v="0"/>
    <x v="1"/>
  </r>
  <r>
    <s v="P5340"/>
    <d v="2023-09-28T14:59:00"/>
    <s v="F"/>
    <n v="73"/>
    <s v="African American"/>
    <s v="None"/>
    <b v="1"/>
    <m/>
    <x v="37"/>
    <b v="1"/>
    <x v="1"/>
    <s v="Sep"/>
    <x v="2"/>
    <x v="6"/>
    <s v="60-74"/>
    <s v="31-45"/>
    <n v="0"/>
    <n v="1"/>
    <n v="0"/>
    <x v="1"/>
  </r>
  <r>
    <s v="P5341"/>
    <d v="2023-06-16T13:21:00"/>
    <s v="F"/>
    <n v="62"/>
    <s v="African American"/>
    <s v="None"/>
    <b v="1"/>
    <m/>
    <x v="26"/>
    <b v="1"/>
    <x v="1"/>
    <s v="Jun"/>
    <x v="5"/>
    <x v="6"/>
    <s v="60-74"/>
    <s v="31-45"/>
    <n v="0"/>
    <n v="1"/>
    <n v="0"/>
    <x v="1"/>
  </r>
  <r>
    <s v="P5342"/>
    <d v="2023-10-18T13:22:00"/>
    <s v="F"/>
    <n v="60"/>
    <s v="African American"/>
    <s v="None"/>
    <b v="1"/>
    <m/>
    <x v="44"/>
    <b v="1"/>
    <x v="1"/>
    <s v="Oct"/>
    <x v="0"/>
    <x v="6"/>
    <s v="60-74"/>
    <s v="31-45"/>
    <n v="0"/>
    <n v="1"/>
    <n v="0"/>
    <x v="1"/>
  </r>
  <r>
    <s v="P5343"/>
    <d v="2023-05-07T15:51:00"/>
    <s v="F"/>
    <n v="69"/>
    <s v="African American"/>
    <s v="None"/>
    <b v="1"/>
    <m/>
    <x v="22"/>
    <b v="1"/>
    <x v="1"/>
    <s v="May"/>
    <x v="3"/>
    <x v="3"/>
    <s v="60-74"/>
    <s v="31-45"/>
    <n v="0"/>
    <n v="1"/>
    <n v="0"/>
    <x v="1"/>
  </r>
  <r>
    <s v="P5344"/>
    <d v="2024-05-11T09:27:00"/>
    <s v="F"/>
    <n v="57"/>
    <s v="African American"/>
    <s v="None"/>
    <b v="1"/>
    <m/>
    <x v="38"/>
    <b v="1"/>
    <x v="0"/>
    <s v="May"/>
    <x v="1"/>
    <x v="1"/>
    <s v="45-59"/>
    <s v="0-15"/>
    <n v="1"/>
    <n v="1"/>
    <n v="0"/>
    <x v="1"/>
  </r>
  <r>
    <s v="P5345"/>
    <d v="2024-06-22T01:43:00"/>
    <s v="F"/>
    <n v="10"/>
    <s v="African American"/>
    <s v="None"/>
    <b v="1"/>
    <m/>
    <x v="20"/>
    <b v="1"/>
    <x v="0"/>
    <s v="Jun"/>
    <x v="1"/>
    <x v="4"/>
    <s v="0-14"/>
    <s v="16-30"/>
    <n v="1"/>
    <n v="1"/>
    <n v="0"/>
    <x v="1"/>
  </r>
  <r>
    <s v="P5346"/>
    <d v="2024-04-13T02:09:00"/>
    <s v="F"/>
    <n v="17"/>
    <s v="African American"/>
    <s v="None"/>
    <b v="1"/>
    <m/>
    <x v="35"/>
    <b v="1"/>
    <x v="0"/>
    <s v="Apr"/>
    <x v="1"/>
    <x v="4"/>
    <s v="15-29"/>
    <s v="16-30"/>
    <n v="1"/>
    <n v="1"/>
    <n v="0"/>
    <x v="1"/>
  </r>
  <r>
    <s v="P5347"/>
    <d v="2024-01-01T11:42:00"/>
    <s v="F"/>
    <n v="8"/>
    <s v="African American"/>
    <s v="None"/>
    <b v="1"/>
    <m/>
    <x v="28"/>
    <b v="1"/>
    <x v="0"/>
    <s v="Jan"/>
    <x v="4"/>
    <x v="1"/>
    <s v="0-14"/>
    <s v="16-30"/>
    <n v="1"/>
    <n v="1"/>
    <n v="0"/>
    <x v="1"/>
  </r>
  <r>
    <s v="P5348"/>
    <d v="2024-04-06T13:20:00"/>
    <s v="F"/>
    <n v="2"/>
    <s v="African American"/>
    <s v="None"/>
    <b v="1"/>
    <m/>
    <x v="46"/>
    <b v="1"/>
    <x v="0"/>
    <s v="Apr"/>
    <x v="1"/>
    <x v="6"/>
    <s v="0-14"/>
    <s v="16-30"/>
    <n v="1"/>
    <n v="1"/>
    <n v="0"/>
    <x v="1"/>
  </r>
  <r>
    <s v="P5349"/>
    <d v="2023-09-28T03:18:00"/>
    <s v="F"/>
    <n v="24"/>
    <s v="African American"/>
    <s v="None"/>
    <b v="1"/>
    <m/>
    <x v="24"/>
    <b v="1"/>
    <x v="1"/>
    <s v="Sep"/>
    <x v="2"/>
    <x v="5"/>
    <s v="15-29"/>
    <s v="16-30"/>
    <n v="1"/>
    <n v="1"/>
    <n v="0"/>
    <x v="1"/>
  </r>
  <r>
    <s v="P5350"/>
    <d v="2023-12-03T15:18:00"/>
    <s v="F"/>
    <n v="28"/>
    <s v="African American"/>
    <s v="None"/>
    <b v="1"/>
    <m/>
    <x v="19"/>
    <b v="1"/>
    <x v="1"/>
    <s v="Dec"/>
    <x v="3"/>
    <x v="3"/>
    <s v="15-29"/>
    <s v="16-30"/>
    <n v="1"/>
    <n v="1"/>
    <n v="0"/>
    <x v="1"/>
  </r>
  <r>
    <s v="P5351"/>
    <d v="2023-08-26T00:49:00"/>
    <s v="F"/>
    <n v="5"/>
    <s v="African American"/>
    <s v="None"/>
    <b v="1"/>
    <m/>
    <x v="40"/>
    <b v="1"/>
    <x v="1"/>
    <s v="Aug"/>
    <x v="1"/>
    <x v="4"/>
    <s v="0-14"/>
    <s v="31-45"/>
    <n v="0"/>
    <n v="1"/>
    <n v="0"/>
    <x v="1"/>
  </r>
  <r>
    <s v="P5352"/>
    <d v="2024-05-31T19:56:00"/>
    <s v="F"/>
    <n v="40"/>
    <s v="African American"/>
    <s v="None"/>
    <b v="1"/>
    <m/>
    <x v="40"/>
    <b v="1"/>
    <x v="0"/>
    <s v="May"/>
    <x v="5"/>
    <x v="7"/>
    <s v="30-44"/>
    <s v="31-45"/>
    <n v="0"/>
    <n v="1"/>
    <n v="0"/>
    <x v="1"/>
  </r>
  <r>
    <s v="P5353"/>
    <d v="2024-10-01T16:23:00"/>
    <s v="F"/>
    <n v="29"/>
    <s v="African American"/>
    <s v="None"/>
    <b v="1"/>
    <m/>
    <x v="23"/>
    <b v="1"/>
    <x v="0"/>
    <s v="Oct"/>
    <x v="6"/>
    <x v="3"/>
    <s v="15-29"/>
    <s v="46-60"/>
    <n v="0"/>
    <n v="1"/>
    <n v="0"/>
    <x v="1"/>
  </r>
  <r>
    <s v="P5354"/>
    <d v="2023-06-26T01:22:00"/>
    <s v="F"/>
    <n v="23"/>
    <s v="African American"/>
    <s v="None"/>
    <b v="1"/>
    <m/>
    <x v="35"/>
    <b v="1"/>
    <x v="1"/>
    <s v="Jun"/>
    <x v="4"/>
    <x v="4"/>
    <s v="15-29"/>
    <s v="16-30"/>
    <n v="1"/>
    <n v="1"/>
    <n v="0"/>
    <x v="1"/>
  </r>
  <r>
    <s v="P5355"/>
    <d v="2023-09-21T02:31:00"/>
    <s v="F"/>
    <n v="74"/>
    <s v="African American"/>
    <s v="None"/>
    <b v="1"/>
    <m/>
    <x v="35"/>
    <b v="1"/>
    <x v="1"/>
    <s v="Sep"/>
    <x v="2"/>
    <x v="4"/>
    <s v="60-74"/>
    <s v="16-30"/>
    <n v="1"/>
    <n v="1"/>
    <n v="0"/>
    <x v="1"/>
  </r>
  <r>
    <s v="P5356"/>
    <d v="2023-09-24T19:27:00"/>
    <s v="F"/>
    <n v="11"/>
    <s v="African American"/>
    <s v="None"/>
    <b v="1"/>
    <m/>
    <x v="24"/>
    <b v="1"/>
    <x v="1"/>
    <s v="Sep"/>
    <x v="3"/>
    <x v="7"/>
    <s v="0-14"/>
    <s v="16-30"/>
    <n v="1"/>
    <n v="1"/>
    <n v="0"/>
    <x v="1"/>
  </r>
  <r>
    <s v="P5357"/>
    <d v="2024-07-24T04:06:00"/>
    <s v="F"/>
    <n v="75"/>
    <s v="African American"/>
    <s v="None"/>
    <b v="1"/>
    <m/>
    <x v="45"/>
    <b v="1"/>
    <x v="0"/>
    <s v="Jul"/>
    <x v="0"/>
    <x v="5"/>
    <s v="75+"/>
    <s v="16-30"/>
    <n v="1"/>
    <n v="1"/>
    <n v="0"/>
    <x v="1"/>
  </r>
  <r>
    <s v="P5358"/>
    <d v="2023-10-17T10:23:00"/>
    <s v="F"/>
    <n v="56"/>
    <s v="African American"/>
    <s v="None"/>
    <b v="1"/>
    <m/>
    <x v="18"/>
    <b v="1"/>
    <x v="1"/>
    <s v="Oct"/>
    <x v="6"/>
    <x v="1"/>
    <s v="45-59"/>
    <s v="16-30"/>
    <n v="1"/>
    <n v="1"/>
    <n v="0"/>
    <x v="1"/>
  </r>
  <r>
    <s v="P5359"/>
    <d v="2024-06-30T19:02:00"/>
    <s v="F"/>
    <n v="79"/>
    <s v="African American"/>
    <s v="None"/>
    <b v="1"/>
    <m/>
    <x v="18"/>
    <b v="1"/>
    <x v="0"/>
    <s v="Jun"/>
    <x v="3"/>
    <x v="7"/>
    <s v="75+"/>
    <s v="16-30"/>
    <n v="1"/>
    <n v="1"/>
    <n v="0"/>
    <x v="1"/>
  </r>
  <r>
    <s v="P5360"/>
    <d v="2023-11-19T19:58:00"/>
    <s v="F"/>
    <n v="9"/>
    <s v="African American"/>
    <s v="None"/>
    <b v="1"/>
    <m/>
    <x v="37"/>
    <b v="1"/>
    <x v="1"/>
    <s v="Nov"/>
    <x v="3"/>
    <x v="7"/>
    <s v="0-14"/>
    <s v="31-45"/>
    <n v="0"/>
    <n v="1"/>
    <n v="0"/>
    <x v="1"/>
  </r>
  <r>
    <s v="P5361"/>
    <d v="2023-11-23T08:52:00"/>
    <s v="F"/>
    <n v="21"/>
    <s v="African American"/>
    <s v="None"/>
    <b v="1"/>
    <m/>
    <x v="37"/>
    <b v="1"/>
    <x v="1"/>
    <s v="Nov"/>
    <x v="2"/>
    <x v="0"/>
    <s v="15-29"/>
    <s v="31-45"/>
    <n v="0"/>
    <n v="1"/>
    <n v="0"/>
    <x v="1"/>
  </r>
  <r>
    <s v="P5362"/>
    <d v="2024-08-16T22:24:00"/>
    <s v="F"/>
    <n v="35"/>
    <s v="African American"/>
    <s v="None"/>
    <b v="1"/>
    <m/>
    <x v="37"/>
    <b v="1"/>
    <x v="0"/>
    <s v="Aug"/>
    <x v="5"/>
    <x v="2"/>
    <s v="30-44"/>
    <s v="31-45"/>
    <n v="0"/>
    <n v="1"/>
    <n v="0"/>
    <x v="1"/>
  </r>
  <r>
    <s v="P5363"/>
    <d v="2023-06-14T17:21:00"/>
    <s v="F"/>
    <n v="61"/>
    <s v="African American"/>
    <s v="None"/>
    <b v="1"/>
    <m/>
    <x v="15"/>
    <b v="1"/>
    <x v="1"/>
    <s v="Jun"/>
    <x v="0"/>
    <x v="3"/>
    <s v="60-74"/>
    <s v="31-45"/>
    <n v="0"/>
    <n v="1"/>
    <n v="0"/>
    <x v="1"/>
  </r>
  <r>
    <s v="P5364"/>
    <d v="2024-10-12T18:22:00"/>
    <s v="F"/>
    <n v="61"/>
    <s v="African American"/>
    <s v="None"/>
    <b v="1"/>
    <m/>
    <x v="8"/>
    <b v="1"/>
    <x v="0"/>
    <s v="Oct"/>
    <x v="1"/>
    <x v="7"/>
    <s v="60-74"/>
    <s v="31-45"/>
    <n v="0"/>
    <n v="1"/>
    <n v="0"/>
    <x v="1"/>
  </r>
  <r>
    <s v="P5365"/>
    <d v="2024-07-14T19:51:00"/>
    <s v="F"/>
    <n v="11"/>
    <s v="African American"/>
    <s v="None"/>
    <b v="1"/>
    <m/>
    <x v="12"/>
    <b v="1"/>
    <x v="0"/>
    <s v="Jul"/>
    <x v="3"/>
    <x v="7"/>
    <s v="0-14"/>
    <s v="31-45"/>
    <n v="0"/>
    <n v="1"/>
    <n v="0"/>
    <x v="1"/>
  </r>
  <r>
    <s v="P5366"/>
    <d v="2024-05-21T07:18:00"/>
    <s v="F"/>
    <n v="21"/>
    <s v="African American"/>
    <s v="None"/>
    <b v="1"/>
    <m/>
    <x v="12"/>
    <b v="1"/>
    <x v="0"/>
    <s v="May"/>
    <x v="6"/>
    <x v="0"/>
    <s v="15-29"/>
    <s v="31-45"/>
    <n v="0"/>
    <n v="1"/>
    <n v="0"/>
    <x v="1"/>
  </r>
  <r>
    <s v="P5367"/>
    <d v="2023-10-11T05:21:00"/>
    <s v="F"/>
    <n v="41"/>
    <s v="African American"/>
    <s v="None"/>
    <b v="1"/>
    <m/>
    <x v="12"/>
    <b v="1"/>
    <x v="1"/>
    <s v="Oct"/>
    <x v="0"/>
    <x v="5"/>
    <s v="30-44"/>
    <s v="31-45"/>
    <n v="0"/>
    <n v="1"/>
    <n v="0"/>
    <x v="1"/>
  </r>
  <r>
    <s v="P5368"/>
    <d v="2024-02-11T19:59:00"/>
    <s v="F"/>
    <n v="8"/>
    <s v="African American"/>
    <s v="None"/>
    <b v="1"/>
    <m/>
    <x v="43"/>
    <b v="1"/>
    <x v="0"/>
    <s v="Feb"/>
    <x v="3"/>
    <x v="7"/>
    <s v="0-14"/>
    <s v="46-60"/>
    <n v="0"/>
    <n v="1"/>
    <n v="0"/>
    <x v="1"/>
  </r>
  <r>
    <s v="P5369"/>
    <d v="2024-04-05T08:24:00"/>
    <s v="F"/>
    <n v="5"/>
    <s v="African American"/>
    <s v="None"/>
    <b v="1"/>
    <m/>
    <x v="13"/>
    <b v="1"/>
    <x v="0"/>
    <s v="Apr"/>
    <x v="5"/>
    <x v="0"/>
    <s v="0-14"/>
    <s v="46-60"/>
    <n v="0"/>
    <n v="1"/>
    <n v="0"/>
    <x v="1"/>
  </r>
  <r>
    <s v="P5370"/>
    <d v="2023-10-19T07:27:00"/>
    <s v="F"/>
    <n v="56"/>
    <s v="African American"/>
    <s v="None"/>
    <b v="1"/>
    <m/>
    <x v="14"/>
    <b v="1"/>
    <x v="1"/>
    <s v="Oct"/>
    <x v="2"/>
    <x v="0"/>
    <s v="45-59"/>
    <s v="46-60"/>
    <n v="0"/>
    <n v="1"/>
    <n v="0"/>
    <x v="1"/>
  </r>
  <r>
    <s v="P5371"/>
    <d v="2023-11-06T23:40:00"/>
    <s v="F"/>
    <n v="38"/>
    <s v="African American"/>
    <s v="None"/>
    <b v="1"/>
    <m/>
    <x v="49"/>
    <b v="1"/>
    <x v="1"/>
    <s v="Nov"/>
    <x v="4"/>
    <x v="2"/>
    <s v="30-44"/>
    <s v="46-60"/>
    <n v="0"/>
    <n v="1"/>
    <n v="0"/>
    <x v="1"/>
  </r>
  <r>
    <s v="P5372"/>
    <d v="2024-03-01T03:23:00"/>
    <s v="F"/>
    <n v="66"/>
    <s v="African American"/>
    <s v="None"/>
    <b v="1"/>
    <m/>
    <x v="49"/>
    <b v="1"/>
    <x v="0"/>
    <s v="Mar"/>
    <x v="5"/>
    <x v="5"/>
    <s v="60-74"/>
    <s v="46-60"/>
    <n v="0"/>
    <n v="1"/>
    <n v="0"/>
    <x v="1"/>
  </r>
  <r>
    <s v="P5373"/>
    <d v="2023-12-20T06:10:00"/>
    <s v="F"/>
    <n v="14"/>
    <s v="African American"/>
    <s v="None"/>
    <b v="1"/>
    <m/>
    <x v="24"/>
    <b v="1"/>
    <x v="1"/>
    <s v="Dec"/>
    <x v="0"/>
    <x v="0"/>
    <s v="0-14"/>
    <s v="16-30"/>
    <n v="1"/>
    <n v="1"/>
    <n v="0"/>
    <x v="1"/>
  </r>
  <r>
    <s v="P5374"/>
    <d v="2024-02-22T16:40:00"/>
    <s v="F"/>
    <n v="45"/>
    <s v="African American"/>
    <s v="None"/>
    <b v="1"/>
    <m/>
    <x v="28"/>
    <b v="1"/>
    <x v="0"/>
    <s v="Feb"/>
    <x v="2"/>
    <x v="3"/>
    <s v="45-59"/>
    <s v="16-30"/>
    <n v="1"/>
    <n v="1"/>
    <n v="0"/>
    <x v="1"/>
  </r>
  <r>
    <s v="P5375"/>
    <d v="2023-08-18T15:01:00"/>
    <s v="F"/>
    <n v="31"/>
    <s v="African American"/>
    <s v="None"/>
    <b v="1"/>
    <m/>
    <x v="18"/>
    <b v="1"/>
    <x v="1"/>
    <s v="Aug"/>
    <x v="5"/>
    <x v="3"/>
    <s v="30-44"/>
    <s v="16-30"/>
    <n v="1"/>
    <n v="1"/>
    <n v="0"/>
    <x v="1"/>
  </r>
  <r>
    <s v="P5376"/>
    <d v="2024-03-19T22:00:00"/>
    <s v="F"/>
    <n v="10"/>
    <s v="African American"/>
    <s v="None"/>
    <b v="1"/>
    <m/>
    <x v="23"/>
    <b v="1"/>
    <x v="0"/>
    <s v="Mar"/>
    <x v="6"/>
    <x v="2"/>
    <s v="0-14"/>
    <s v="46-60"/>
    <n v="0"/>
    <n v="1"/>
    <n v="0"/>
    <x v="1"/>
  </r>
  <r>
    <s v="P5377"/>
    <d v="2023-09-15T16:56:00"/>
    <s v="F"/>
    <n v="51"/>
    <s v="African American"/>
    <s v="None"/>
    <b v="1"/>
    <m/>
    <x v="23"/>
    <b v="1"/>
    <x v="1"/>
    <s v="Sep"/>
    <x v="5"/>
    <x v="3"/>
    <s v="45-59"/>
    <s v="46-60"/>
    <n v="0"/>
    <n v="1"/>
    <n v="0"/>
    <x v="1"/>
  </r>
  <r>
    <s v="P5378"/>
    <d v="2023-12-07T11:37:00"/>
    <s v="F"/>
    <n v="29"/>
    <s v="African American"/>
    <s v="None"/>
    <b v="1"/>
    <m/>
    <x v="43"/>
    <b v="1"/>
    <x v="1"/>
    <s v="Dec"/>
    <x v="2"/>
    <x v="1"/>
    <s v="15-29"/>
    <s v="46-60"/>
    <n v="0"/>
    <n v="1"/>
    <n v="0"/>
    <x v="1"/>
  </r>
  <r>
    <s v="P5379"/>
    <d v="2023-04-21T19:20:00"/>
    <s v="F"/>
    <n v="52"/>
    <s v="African American"/>
    <s v="None"/>
    <b v="1"/>
    <m/>
    <x v="25"/>
    <b v="1"/>
    <x v="1"/>
    <s v="Apr"/>
    <x v="5"/>
    <x v="7"/>
    <s v="45-59"/>
    <s v="46-60"/>
    <n v="0"/>
    <n v="1"/>
    <n v="0"/>
    <x v="1"/>
  </r>
  <r>
    <s v="P5380"/>
    <d v="2023-04-12T14:37:00"/>
    <s v="F"/>
    <n v="39"/>
    <s v="African American"/>
    <s v="None"/>
    <b v="1"/>
    <m/>
    <x v="1"/>
    <b v="1"/>
    <x v="1"/>
    <s v="Apr"/>
    <x v="0"/>
    <x v="6"/>
    <s v="30-44"/>
    <s v="16-30"/>
    <n v="1"/>
    <n v="1"/>
    <n v="0"/>
    <x v="1"/>
  </r>
  <r>
    <s v="P5381"/>
    <d v="2024-03-11T21:11:00"/>
    <s v="F"/>
    <n v="35"/>
    <s v="African American"/>
    <s v="None"/>
    <b v="1"/>
    <m/>
    <x v="48"/>
    <b v="1"/>
    <x v="0"/>
    <s v="Mar"/>
    <x v="4"/>
    <x v="2"/>
    <s v="30-44"/>
    <s v="16-30"/>
    <n v="1"/>
    <n v="1"/>
    <n v="0"/>
    <x v="1"/>
  </r>
  <r>
    <s v="P5382"/>
    <d v="2023-05-17T01:52:00"/>
    <s v="F"/>
    <n v="14"/>
    <s v="African American"/>
    <s v="None"/>
    <b v="1"/>
    <m/>
    <x v="3"/>
    <b v="1"/>
    <x v="1"/>
    <s v="May"/>
    <x v="0"/>
    <x v="4"/>
    <s v="0-14"/>
    <s v="31-45"/>
    <n v="0"/>
    <n v="1"/>
    <n v="0"/>
    <x v="1"/>
  </r>
  <r>
    <s v="P5383"/>
    <d v="2024-07-26T17:25:00"/>
    <s v="F"/>
    <n v="3"/>
    <s v="African American"/>
    <s v="None"/>
    <b v="1"/>
    <m/>
    <x v="11"/>
    <b v="1"/>
    <x v="0"/>
    <s v="Jul"/>
    <x v="5"/>
    <x v="3"/>
    <s v="0-14"/>
    <s v="46-60"/>
    <n v="0"/>
    <n v="1"/>
    <n v="0"/>
    <x v="1"/>
  </r>
  <r>
    <s v="P5384"/>
    <d v="2023-07-20T12:01:00"/>
    <s v="F"/>
    <n v="29"/>
    <s v="African American"/>
    <s v="None"/>
    <b v="1"/>
    <n v="0"/>
    <x v="27"/>
    <b v="1"/>
    <x v="1"/>
    <s v="Jul"/>
    <x v="2"/>
    <x v="6"/>
    <s v="15-29"/>
    <s v="46-60"/>
    <n v="0"/>
    <n v="1"/>
    <n v="0"/>
    <x v="1"/>
  </r>
  <r>
    <s v="P5385"/>
    <d v="2024-10-01T21:49:00"/>
    <s v="F"/>
    <n v="68"/>
    <s v="African American"/>
    <s v="None"/>
    <b v="1"/>
    <n v="0"/>
    <x v="27"/>
    <b v="1"/>
    <x v="0"/>
    <s v="Oct"/>
    <x v="6"/>
    <x v="2"/>
    <s v="60-74"/>
    <s v="46-60"/>
    <n v="0"/>
    <n v="1"/>
    <n v="0"/>
    <x v="1"/>
  </r>
  <r>
    <s v="P5386"/>
    <d v="2024-07-17T09:48:00"/>
    <s v="F"/>
    <n v="24"/>
    <s v="African American"/>
    <s v="None"/>
    <b v="1"/>
    <n v="0"/>
    <x v="43"/>
    <b v="1"/>
    <x v="0"/>
    <s v="Jul"/>
    <x v="0"/>
    <x v="1"/>
    <s v="15-29"/>
    <s v="46-60"/>
    <n v="0"/>
    <n v="1"/>
    <n v="0"/>
    <x v="1"/>
  </r>
  <r>
    <s v="P5387"/>
    <d v="2024-06-09T06:16:00"/>
    <s v="F"/>
    <n v="21"/>
    <s v="African American"/>
    <s v="None"/>
    <b v="1"/>
    <n v="0"/>
    <x v="17"/>
    <b v="1"/>
    <x v="0"/>
    <s v="Jun"/>
    <x v="3"/>
    <x v="0"/>
    <s v="15-29"/>
    <s v="31-45"/>
    <n v="0"/>
    <n v="1"/>
    <n v="0"/>
    <x v="1"/>
  </r>
  <r>
    <s v="P5388"/>
    <d v="2023-07-29T15:49:00"/>
    <s v="F"/>
    <n v="76"/>
    <s v="African American"/>
    <s v="None"/>
    <b v="1"/>
    <n v="1"/>
    <x v="37"/>
    <b v="1"/>
    <x v="1"/>
    <s v="Jul"/>
    <x v="1"/>
    <x v="3"/>
    <s v="75+"/>
    <s v="31-45"/>
    <n v="0"/>
    <n v="1"/>
    <n v="0"/>
    <x v="1"/>
  </r>
  <r>
    <s v="P5389"/>
    <d v="2024-07-12T15:52:00"/>
    <s v="F"/>
    <n v="39"/>
    <s v="African American"/>
    <s v="None"/>
    <b v="1"/>
    <n v="1"/>
    <x v="8"/>
    <b v="1"/>
    <x v="0"/>
    <s v="Jul"/>
    <x v="5"/>
    <x v="3"/>
    <s v="30-44"/>
    <s v="31-45"/>
    <n v="0"/>
    <n v="1"/>
    <n v="0"/>
    <x v="1"/>
  </r>
  <r>
    <s v="P5390"/>
    <d v="2024-06-10T00:10:00"/>
    <s v="F"/>
    <n v="30"/>
    <s v="African American"/>
    <s v="None"/>
    <b v="1"/>
    <n v="1"/>
    <x v="37"/>
    <b v="1"/>
    <x v="0"/>
    <s v="Jun"/>
    <x v="4"/>
    <x v="4"/>
    <s v="30-44"/>
    <s v="31-45"/>
    <n v="0"/>
    <n v="1"/>
    <n v="0"/>
    <x v="1"/>
  </r>
  <r>
    <s v="P5391"/>
    <d v="2023-06-22T14:28:00"/>
    <s v="F"/>
    <n v="45"/>
    <s v="African American"/>
    <s v="None"/>
    <b v="1"/>
    <n v="2"/>
    <x v="34"/>
    <b v="1"/>
    <x v="1"/>
    <s v="Jun"/>
    <x v="2"/>
    <x v="6"/>
    <s v="45-59"/>
    <s v="0-15"/>
    <n v="1"/>
    <n v="1"/>
    <n v="0"/>
    <x v="1"/>
  </r>
  <r>
    <s v="P5392"/>
    <d v="2023-10-20T11:55:00"/>
    <s v="F"/>
    <n v="41"/>
    <s v="African American"/>
    <s v="None"/>
    <b v="1"/>
    <n v="2"/>
    <x v="14"/>
    <b v="1"/>
    <x v="1"/>
    <s v="Oct"/>
    <x v="5"/>
    <x v="1"/>
    <s v="30-44"/>
    <s v="46-60"/>
    <n v="0"/>
    <n v="1"/>
    <n v="0"/>
    <x v="1"/>
  </r>
  <r>
    <s v="P5393"/>
    <d v="2024-06-26T09:31:00"/>
    <s v="F"/>
    <n v="77"/>
    <s v="African American"/>
    <s v="None"/>
    <b v="1"/>
    <n v="2"/>
    <x v="50"/>
    <b v="1"/>
    <x v="0"/>
    <s v="Jun"/>
    <x v="0"/>
    <x v="1"/>
    <s v="75+"/>
    <s v="31-45"/>
    <n v="0"/>
    <n v="1"/>
    <n v="0"/>
    <x v="1"/>
  </r>
  <r>
    <s v="P5394"/>
    <d v="2024-08-08T21:11:00"/>
    <s v="F"/>
    <n v="78"/>
    <s v="African American"/>
    <s v="None"/>
    <b v="1"/>
    <n v="2"/>
    <x v="28"/>
    <b v="1"/>
    <x v="0"/>
    <s v="Aug"/>
    <x v="2"/>
    <x v="2"/>
    <s v="75+"/>
    <s v="16-30"/>
    <n v="1"/>
    <n v="1"/>
    <n v="0"/>
    <x v="1"/>
  </r>
  <r>
    <s v="P5395"/>
    <d v="2023-08-06T00:10:00"/>
    <s v="F"/>
    <n v="79"/>
    <s v="African American"/>
    <s v="None"/>
    <b v="1"/>
    <n v="2"/>
    <x v="48"/>
    <b v="1"/>
    <x v="1"/>
    <s v="Aug"/>
    <x v="3"/>
    <x v="4"/>
    <s v="75+"/>
    <s v="16-30"/>
    <n v="1"/>
    <n v="1"/>
    <n v="0"/>
    <x v="1"/>
  </r>
  <r>
    <s v="P5396"/>
    <d v="2024-05-20T04:02:00"/>
    <s v="F"/>
    <n v="21"/>
    <s v="African American"/>
    <s v="None"/>
    <b v="1"/>
    <n v="2"/>
    <x v="35"/>
    <b v="1"/>
    <x v="0"/>
    <s v="May"/>
    <x v="4"/>
    <x v="5"/>
    <s v="15-29"/>
    <s v="16-30"/>
    <n v="1"/>
    <n v="1"/>
    <n v="0"/>
    <x v="1"/>
  </r>
  <r>
    <s v="P5397"/>
    <d v="2024-01-14T02:48:00"/>
    <s v="F"/>
    <n v="75"/>
    <s v="African American"/>
    <s v="None"/>
    <b v="1"/>
    <n v="3"/>
    <x v="41"/>
    <b v="1"/>
    <x v="0"/>
    <s v="Jan"/>
    <x v="3"/>
    <x v="4"/>
    <s v="75+"/>
    <s v="16-30"/>
    <n v="1"/>
    <n v="1"/>
    <n v="0"/>
    <x v="1"/>
  </r>
  <r>
    <s v="P5398"/>
    <d v="2023-04-13T22:43:00"/>
    <s v="F"/>
    <n v="68"/>
    <s v="African American"/>
    <s v="None"/>
    <b v="1"/>
    <n v="3"/>
    <x v="11"/>
    <b v="1"/>
    <x v="1"/>
    <s v="Apr"/>
    <x v="2"/>
    <x v="2"/>
    <s v="60-74"/>
    <s v="46-60"/>
    <n v="0"/>
    <n v="1"/>
    <n v="0"/>
    <x v="1"/>
  </r>
  <r>
    <s v="P5399"/>
    <d v="2023-05-30T13:54:00"/>
    <s v="F"/>
    <n v="39"/>
    <s v="African American"/>
    <s v="None"/>
    <b v="1"/>
    <n v="3"/>
    <x v="11"/>
    <b v="1"/>
    <x v="1"/>
    <s v="May"/>
    <x v="6"/>
    <x v="6"/>
    <s v="30-44"/>
    <s v="46-60"/>
    <n v="0"/>
    <n v="1"/>
    <n v="0"/>
    <x v="1"/>
  </r>
  <r>
    <s v="P5400"/>
    <d v="2024-05-18T12:22:00"/>
    <s v="F"/>
    <n v="61"/>
    <s v="African American"/>
    <s v="None"/>
    <b v="1"/>
    <n v="3"/>
    <x v="38"/>
    <b v="1"/>
    <x v="0"/>
    <s v="May"/>
    <x v="1"/>
    <x v="6"/>
    <s v="60-74"/>
    <s v="0-15"/>
    <n v="1"/>
    <n v="1"/>
    <n v="0"/>
    <x v="1"/>
  </r>
  <r>
    <s v="P5401"/>
    <d v="2023-08-12T19:48:00"/>
    <s v="F"/>
    <n v="76"/>
    <s v="African American"/>
    <s v="None"/>
    <b v="1"/>
    <n v="3"/>
    <x v="29"/>
    <b v="1"/>
    <x v="1"/>
    <s v="Aug"/>
    <x v="1"/>
    <x v="7"/>
    <s v="75+"/>
    <s v="16-30"/>
    <n v="1"/>
    <n v="1"/>
    <n v="0"/>
    <x v="1"/>
  </r>
  <r>
    <s v="P5402"/>
    <d v="2024-01-06T11:26:00"/>
    <s v="F"/>
    <n v="22"/>
    <s v="African American"/>
    <s v="None"/>
    <b v="1"/>
    <n v="3"/>
    <x v="16"/>
    <b v="1"/>
    <x v="0"/>
    <s v="Jan"/>
    <x v="1"/>
    <x v="1"/>
    <s v="15-29"/>
    <s v="46-60"/>
    <n v="0"/>
    <n v="1"/>
    <n v="0"/>
    <x v="1"/>
  </r>
  <r>
    <s v="P5403"/>
    <d v="2023-10-29T08:17:00"/>
    <s v="F"/>
    <n v="42"/>
    <s v="African American"/>
    <s v="None"/>
    <b v="1"/>
    <n v="3"/>
    <x v="1"/>
    <b v="1"/>
    <x v="1"/>
    <s v="Oct"/>
    <x v="3"/>
    <x v="0"/>
    <s v="30-44"/>
    <s v="16-30"/>
    <n v="1"/>
    <n v="1"/>
    <n v="0"/>
    <x v="1"/>
  </r>
  <r>
    <s v="P5404"/>
    <d v="2024-05-10T00:55:00"/>
    <s v="F"/>
    <n v="74"/>
    <s v="African American"/>
    <s v="None"/>
    <b v="1"/>
    <n v="3"/>
    <x v="26"/>
    <b v="1"/>
    <x v="0"/>
    <s v="May"/>
    <x v="5"/>
    <x v="4"/>
    <s v="60-74"/>
    <s v="31-45"/>
    <n v="0"/>
    <n v="1"/>
    <n v="0"/>
    <x v="1"/>
  </r>
  <r>
    <s v="P5405"/>
    <d v="2023-12-27T10:34:00"/>
    <s v="F"/>
    <n v="71"/>
    <s v="African American"/>
    <s v="None"/>
    <b v="1"/>
    <n v="3"/>
    <x v="32"/>
    <b v="1"/>
    <x v="1"/>
    <s v="Dec"/>
    <x v="0"/>
    <x v="1"/>
    <s v="60-74"/>
    <s v="46-60"/>
    <n v="0"/>
    <n v="1"/>
    <n v="0"/>
    <x v="1"/>
  </r>
  <r>
    <s v="P5406"/>
    <d v="2023-06-27T17:11:00"/>
    <s v="F"/>
    <n v="51"/>
    <s v="African American"/>
    <s v="None"/>
    <b v="1"/>
    <n v="4"/>
    <x v="36"/>
    <b v="1"/>
    <x v="1"/>
    <s v="Jun"/>
    <x v="6"/>
    <x v="3"/>
    <s v="45-59"/>
    <s v="16-30"/>
    <n v="1"/>
    <n v="1"/>
    <n v="0"/>
    <x v="1"/>
  </r>
  <r>
    <s v="P5407"/>
    <d v="2023-10-18T03:51:00"/>
    <s v="F"/>
    <n v="41"/>
    <s v="African American"/>
    <s v="None"/>
    <b v="1"/>
    <n v="4"/>
    <x v="28"/>
    <b v="1"/>
    <x v="1"/>
    <s v="Oct"/>
    <x v="0"/>
    <x v="5"/>
    <s v="30-44"/>
    <s v="16-30"/>
    <n v="1"/>
    <n v="1"/>
    <n v="0"/>
    <x v="1"/>
  </r>
  <r>
    <s v="P5408"/>
    <d v="2024-05-08T18:10:00"/>
    <s v="F"/>
    <n v="1"/>
    <s v="African American"/>
    <s v="None"/>
    <b v="1"/>
    <n v="4"/>
    <x v="36"/>
    <b v="1"/>
    <x v="0"/>
    <s v="May"/>
    <x v="0"/>
    <x v="7"/>
    <s v="0-14"/>
    <s v="16-30"/>
    <n v="1"/>
    <n v="1"/>
    <n v="0"/>
    <x v="1"/>
  </r>
  <r>
    <s v="P5409"/>
    <d v="2024-04-13T04:31:00"/>
    <s v="F"/>
    <n v="77"/>
    <s v="African American"/>
    <s v="None"/>
    <b v="1"/>
    <n v="4"/>
    <x v="7"/>
    <b v="1"/>
    <x v="0"/>
    <s v="Apr"/>
    <x v="1"/>
    <x v="5"/>
    <s v="75+"/>
    <s v="16-30"/>
    <n v="1"/>
    <n v="1"/>
    <n v="0"/>
    <x v="1"/>
  </r>
  <r>
    <s v="P5410"/>
    <d v="2024-02-09T04:03:00"/>
    <s v="F"/>
    <n v="77"/>
    <s v="African American"/>
    <s v="None"/>
    <b v="1"/>
    <n v="4"/>
    <x v="44"/>
    <b v="1"/>
    <x v="0"/>
    <s v="Feb"/>
    <x v="5"/>
    <x v="5"/>
    <s v="75+"/>
    <s v="31-45"/>
    <n v="0"/>
    <n v="1"/>
    <n v="0"/>
    <x v="1"/>
  </r>
  <r>
    <s v="P5411"/>
    <d v="2023-04-29T01:15:00"/>
    <s v="F"/>
    <n v="10"/>
    <s v="African American"/>
    <s v="None"/>
    <b v="1"/>
    <n v="4"/>
    <x v="44"/>
    <b v="1"/>
    <x v="1"/>
    <s v="Apr"/>
    <x v="1"/>
    <x v="4"/>
    <s v="0-14"/>
    <s v="31-45"/>
    <n v="0"/>
    <n v="1"/>
    <n v="0"/>
    <x v="1"/>
  </r>
  <r>
    <s v="P5412"/>
    <d v="2024-07-14T23:59:00"/>
    <s v="F"/>
    <n v="24"/>
    <s v="African American"/>
    <s v="None"/>
    <b v="1"/>
    <n v="4"/>
    <x v="48"/>
    <b v="1"/>
    <x v="0"/>
    <s v="Jul"/>
    <x v="3"/>
    <x v="2"/>
    <s v="15-29"/>
    <s v="16-30"/>
    <n v="1"/>
    <n v="1"/>
    <n v="0"/>
    <x v="1"/>
  </r>
  <r>
    <s v="P5413"/>
    <d v="2024-07-20T20:19:00"/>
    <s v="F"/>
    <n v="56"/>
    <s v="African American"/>
    <s v="None"/>
    <b v="1"/>
    <n v="4"/>
    <x v="32"/>
    <b v="1"/>
    <x v="0"/>
    <s v="Jul"/>
    <x v="1"/>
    <x v="7"/>
    <s v="45-59"/>
    <s v="46-60"/>
    <n v="0"/>
    <n v="1"/>
    <n v="0"/>
    <x v="1"/>
  </r>
  <r>
    <s v="P5414"/>
    <d v="2024-10-19T22:03:00"/>
    <s v="F"/>
    <n v="6"/>
    <s v="African American"/>
    <s v="None"/>
    <b v="1"/>
    <n v="5"/>
    <x v="6"/>
    <b v="1"/>
    <x v="0"/>
    <s v="Oct"/>
    <x v="1"/>
    <x v="2"/>
    <s v="0-14"/>
    <s v="31-45"/>
    <n v="0"/>
    <n v="1"/>
    <n v="0"/>
    <x v="1"/>
  </r>
  <r>
    <s v="P5415"/>
    <d v="2024-10-14T05:02:00"/>
    <s v="F"/>
    <n v="17"/>
    <s v="African American"/>
    <s v="None"/>
    <b v="1"/>
    <n v="5"/>
    <x v="43"/>
    <b v="1"/>
    <x v="0"/>
    <s v="Oct"/>
    <x v="4"/>
    <x v="5"/>
    <s v="15-29"/>
    <s v="46-60"/>
    <n v="0"/>
    <n v="1"/>
    <n v="0"/>
    <x v="1"/>
  </r>
  <r>
    <s v="P5416"/>
    <d v="2023-10-28T16:27:00"/>
    <s v="F"/>
    <n v="56"/>
    <s v="African American"/>
    <s v="None"/>
    <b v="1"/>
    <n v="5"/>
    <x v="12"/>
    <b v="1"/>
    <x v="1"/>
    <s v="Oct"/>
    <x v="1"/>
    <x v="3"/>
    <s v="45-59"/>
    <s v="31-45"/>
    <n v="0"/>
    <n v="1"/>
    <n v="0"/>
    <x v="1"/>
  </r>
  <r>
    <s v="P5417"/>
    <d v="2024-10-29T23:33:00"/>
    <s v="F"/>
    <n v="70"/>
    <s v="African American"/>
    <s v="None"/>
    <b v="1"/>
    <n v="5"/>
    <x v="8"/>
    <b v="1"/>
    <x v="0"/>
    <s v="Oct"/>
    <x v="6"/>
    <x v="2"/>
    <s v="60-74"/>
    <s v="31-45"/>
    <n v="0"/>
    <n v="1"/>
    <n v="0"/>
    <x v="1"/>
  </r>
  <r>
    <s v="P5418"/>
    <d v="2024-05-10T05:01:00"/>
    <s v="F"/>
    <n v="63"/>
    <s v="African American"/>
    <s v="None"/>
    <b v="1"/>
    <n v="5"/>
    <x v="28"/>
    <b v="1"/>
    <x v="0"/>
    <s v="May"/>
    <x v="5"/>
    <x v="5"/>
    <s v="60-74"/>
    <s v="16-30"/>
    <n v="1"/>
    <n v="1"/>
    <n v="0"/>
    <x v="1"/>
  </r>
  <r>
    <s v="P5419"/>
    <d v="2024-01-15T21:39:00"/>
    <s v="F"/>
    <n v="18"/>
    <s v="African American"/>
    <s v="None"/>
    <b v="1"/>
    <n v="5"/>
    <x v="49"/>
    <b v="1"/>
    <x v="0"/>
    <s v="Jan"/>
    <x v="4"/>
    <x v="2"/>
    <s v="15-29"/>
    <s v="46-60"/>
    <n v="0"/>
    <n v="1"/>
    <n v="0"/>
    <x v="1"/>
  </r>
  <r>
    <s v="P5420"/>
    <d v="2023-09-13T12:51:00"/>
    <s v="F"/>
    <n v="48"/>
    <s v="African American"/>
    <s v="None"/>
    <b v="1"/>
    <n v="5"/>
    <x v="25"/>
    <b v="1"/>
    <x v="1"/>
    <s v="Sep"/>
    <x v="0"/>
    <x v="6"/>
    <s v="45-59"/>
    <s v="46-60"/>
    <n v="0"/>
    <n v="1"/>
    <n v="0"/>
    <x v="1"/>
  </r>
  <r>
    <s v="P5421"/>
    <d v="2023-11-06T07:41:00"/>
    <s v="F"/>
    <n v="67"/>
    <s v="African American"/>
    <s v="None"/>
    <b v="1"/>
    <n v="5"/>
    <x v="5"/>
    <b v="1"/>
    <x v="1"/>
    <s v="Nov"/>
    <x v="4"/>
    <x v="0"/>
    <s v="60-74"/>
    <s v="46-60"/>
    <n v="0"/>
    <n v="1"/>
    <n v="0"/>
    <x v="1"/>
  </r>
  <r>
    <s v="P5422"/>
    <d v="2023-10-04T05:00:00"/>
    <s v="F"/>
    <n v="75"/>
    <s v="African American"/>
    <s v="None"/>
    <b v="1"/>
    <n v="5"/>
    <x v="21"/>
    <b v="1"/>
    <x v="1"/>
    <s v="Oct"/>
    <x v="0"/>
    <x v="5"/>
    <s v="75+"/>
    <s v="46-60"/>
    <n v="0"/>
    <n v="1"/>
    <n v="0"/>
    <x v="1"/>
  </r>
  <r>
    <s v="P5423"/>
    <d v="2024-06-11T18:03:00"/>
    <s v="F"/>
    <n v="50"/>
    <s v="African American"/>
    <s v="None"/>
    <b v="1"/>
    <n v="6"/>
    <x v="28"/>
    <b v="1"/>
    <x v="0"/>
    <s v="Jun"/>
    <x v="6"/>
    <x v="7"/>
    <s v="45-59"/>
    <s v="16-30"/>
    <n v="1"/>
    <n v="1"/>
    <n v="0"/>
    <x v="1"/>
  </r>
  <r>
    <s v="P5424"/>
    <d v="2024-05-28T11:40:00"/>
    <s v="F"/>
    <n v="42"/>
    <s v="African American"/>
    <s v="None"/>
    <b v="1"/>
    <n v="6"/>
    <x v="39"/>
    <b v="1"/>
    <x v="0"/>
    <s v="May"/>
    <x v="6"/>
    <x v="1"/>
    <s v="30-44"/>
    <s v="0-15"/>
    <n v="1"/>
    <n v="1"/>
    <n v="0"/>
    <x v="1"/>
  </r>
  <r>
    <s v="P5425"/>
    <d v="2024-06-05T20:56:00"/>
    <s v="F"/>
    <n v="39"/>
    <s v="African American"/>
    <s v="None"/>
    <b v="1"/>
    <n v="6"/>
    <x v="14"/>
    <b v="1"/>
    <x v="0"/>
    <s v="Jun"/>
    <x v="0"/>
    <x v="7"/>
    <s v="30-44"/>
    <s v="46-60"/>
    <n v="0"/>
    <n v="1"/>
    <n v="0"/>
    <x v="1"/>
  </r>
  <r>
    <s v="P5426"/>
    <d v="2024-08-02T23:30:00"/>
    <s v="F"/>
    <n v="53"/>
    <s v="African American"/>
    <s v="None"/>
    <b v="1"/>
    <n v="7"/>
    <x v="33"/>
    <b v="1"/>
    <x v="0"/>
    <s v="Aug"/>
    <x v="5"/>
    <x v="2"/>
    <s v="45-59"/>
    <s v="31-45"/>
    <n v="0"/>
    <n v="1"/>
    <n v="0"/>
    <x v="1"/>
  </r>
  <r>
    <s v="P5427"/>
    <d v="2024-03-08T12:30:00"/>
    <s v="F"/>
    <n v="3"/>
    <s v="African American"/>
    <s v="None"/>
    <b v="1"/>
    <n v="7"/>
    <x v="1"/>
    <b v="1"/>
    <x v="0"/>
    <s v="Mar"/>
    <x v="5"/>
    <x v="6"/>
    <s v="0-14"/>
    <s v="16-30"/>
    <n v="1"/>
    <n v="1"/>
    <n v="1"/>
    <x v="1"/>
  </r>
  <r>
    <s v="P5428"/>
    <d v="2023-10-26T09:57:00"/>
    <s v="F"/>
    <n v="37"/>
    <s v="African American"/>
    <s v="None"/>
    <b v="1"/>
    <n v="7"/>
    <x v="45"/>
    <b v="1"/>
    <x v="1"/>
    <s v="Oct"/>
    <x v="2"/>
    <x v="1"/>
    <s v="30-44"/>
    <s v="16-30"/>
    <n v="1"/>
    <n v="1"/>
    <n v="1"/>
    <x v="1"/>
  </r>
  <r>
    <s v="P5429"/>
    <d v="2024-06-25T06:17:00"/>
    <s v="F"/>
    <n v="38"/>
    <s v="African American"/>
    <s v="None"/>
    <b v="1"/>
    <n v="7"/>
    <x v="21"/>
    <b v="1"/>
    <x v="0"/>
    <s v="Jun"/>
    <x v="6"/>
    <x v="0"/>
    <s v="30-44"/>
    <s v="46-60"/>
    <n v="0"/>
    <n v="1"/>
    <n v="0"/>
    <x v="1"/>
  </r>
  <r>
    <s v="P5430"/>
    <d v="2023-07-09T02:42:00"/>
    <s v="F"/>
    <n v="6"/>
    <s v="African American"/>
    <s v="None"/>
    <b v="1"/>
    <n v="8"/>
    <x v="19"/>
    <b v="1"/>
    <x v="1"/>
    <s v="Jul"/>
    <x v="3"/>
    <x v="4"/>
    <s v="0-14"/>
    <s v="16-30"/>
    <n v="1"/>
    <n v="1"/>
    <n v="1"/>
    <x v="1"/>
  </r>
  <r>
    <s v="P5431"/>
    <d v="2023-04-08T08:12:00"/>
    <s v="F"/>
    <n v="77"/>
    <s v="African American"/>
    <s v="None"/>
    <b v="1"/>
    <n v="8"/>
    <x v="37"/>
    <b v="1"/>
    <x v="1"/>
    <s v="Apr"/>
    <x v="1"/>
    <x v="0"/>
    <s v="75+"/>
    <s v="31-45"/>
    <n v="0"/>
    <n v="1"/>
    <n v="0"/>
    <x v="1"/>
  </r>
  <r>
    <s v="P5432"/>
    <d v="2024-06-28T07:53:00"/>
    <s v="F"/>
    <n v="12"/>
    <s v="African American"/>
    <s v="None"/>
    <b v="1"/>
    <n v="8"/>
    <x v="47"/>
    <b v="1"/>
    <x v="0"/>
    <s v="Jun"/>
    <x v="5"/>
    <x v="0"/>
    <s v="0-14"/>
    <s v="46-60"/>
    <n v="0"/>
    <n v="1"/>
    <n v="0"/>
    <x v="1"/>
  </r>
  <r>
    <s v="P5433"/>
    <d v="2023-11-24T15:03:00"/>
    <s v="F"/>
    <n v="15"/>
    <s v="African American"/>
    <s v="None"/>
    <b v="1"/>
    <n v="9"/>
    <x v="45"/>
    <b v="1"/>
    <x v="1"/>
    <s v="Nov"/>
    <x v="5"/>
    <x v="3"/>
    <s v="15-29"/>
    <s v="16-30"/>
    <n v="1"/>
    <n v="1"/>
    <n v="1"/>
    <x v="1"/>
  </r>
  <r>
    <s v="P5434"/>
    <d v="2024-04-22T07:26:00"/>
    <s v="F"/>
    <n v="45"/>
    <s v="African American"/>
    <s v="None"/>
    <b v="1"/>
    <n v="9"/>
    <x v="33"/>
    <b v="1"/>
    <x v="0"/>
    <s v="Apr"/>
    <x v="4"/>
    <x v="0"/>
    <s v="45-59"/>
    <s v="31-45"/>
    <n v="0"/>
    <n v="1"/>
    <n v="0"/>
    <x v="1"/>
  </r>
  <r>
    <s v="P5435"/>
    <d v="2023-10-19T18:20:00"/>
    <s v="F"/>
    <n v="49"/>
    <s v="African American"/>
    <s v="None"/>
    <b v="1"/>
    <n v="9"/>
    <x v="21"/>
    <b v="1"/>
    <x v="1"/>
    <s v="Oct"/>
    <x v="2"/>
    <x v="7"/>
    <s v="45-59"/>
    <s v="46-60"/>
    <n v="0"/>
    <n v="1"/>
    <n v="0"/>
    <x v="1"/>
  </r>
  <r>
    <s v="P5436"/>
    <d v="2023-11-19T00:35:00"/>
    <s v="F"/>
    <n v="72"/>
    <s v="African American"/>
    <s v="None"/>
    <b v="1"/>
    <n v="9"/>
    <x v="39"/>
    <b v="1"/>
    <x v="1"/>
    <s v="Nov"/>
    <x v="3"/>
    <x v="4"/>
    <s v="60-74"/>
    <s v="0-15"/>
    <n v="1"/>
    <n v="1"/>
    <n v="1"/>
    <x v="1"/>
  </r>
  <r>
    <s v="P5437"/>
    <d v="2023-10-19T14:46:00"/>
    <s v="F"/>
    <n v="50"/>
    <s v="African American"/>
    <s v="None"/>
    <b v="1"/>
    <n v="9"/>
    <x v="14"/>
    <b v="1"/>
    <x v="1"/>
    <s v="Oct"/>
    <x v="2"/>
    <x v="6"/>
    <s v="45-59"/>
    <s v="46-60"/>
    <n v="0"/>
    <n v="1"/>
    <n v="0"/>
    <x v="1"/>
  </r>
  <r>
    <s v="P5438"/>
    <d v="2024-01-14T09:34:00"/>
    <s v="F"/>
    <n v="44"/>
    <s v="African American"/>
    <s v="None"/>
    <b v="1"/>
    <n v="10"/>
    <x v="28"/>
    <b v="1"/>
    <x v="0"/>
    <s v="Jan"/>
    <x v="3"/>
    <x v="1"/>
    <s v="30-44"/>
    <s v="16-30"/>
    <n v="1"/>
    <n v="1"/>
    <n v="1"/>
    <x v="1"/>
  </r>
  <r>
    <s v="P5439"/>
    <d v="2024-07-31T16:48:00"/>
    <s v="F"/>
    <n v="48"/>
    <s v="African American"/>
    <s v="None"/>
    <b v="1"/>
    <n v="10"/>
    <x v="22"/>
    <b v="1"/>
    <x v="0"/>
    <s v="Jul"/>
    <x v="0"/>
    <x v="3"/>
    <s v="45-59"/>
    <s v="31-45"/>
    <n v="0"/>
    <n v="1"/>
    <n v="0"/>
    <x v="1"/>
  </r>
  <r>
    <s v="P5440"/>
    <d v="2023-09-16T22:41:00"/>
    <s v="F"/>
    <n v="50"/>
    <s v="African American"/>
    <s v="None"/>
    <b v="1"/>
    <n v="10"/>
    <x v="12"/>
    <b v="1"/>
    <x v="1"/>
    <s v="Sep"/>
    <x v="1"/>
    <x v="2"/>
    <s v="45-59"/>
    <s v="31-45"/>
    <n v="0"/>
    <n v="1"/>
    <n v="0"/>
    <x v="1"/>
  </r>
  <r>
    <s v="P5441"/>
    <d v="2023-05-04T12:21:00"/>
    <s v="F"/>
    <n v="30"/>
    <s v="African American"/>
    <s v="None"/>
    <b v="1"/>
    <n v="10"/>
    <x v="44"/>
    <b v="1"/>
    <x v="1"/>
    <s v="May"/>
    <x v="2"/>
    <x v="6"/>
    <s v="30-44"/>
    <s v="31-45"/>
    <n v="0"/>
    <n v="1"/>
    <n v="0"/>
    <x v="1"/>
  </r>
  <r>
    <s v="P5442"/>
    <d v="2024-02-26T15:57:00"/>
    <s v="F"/>
    <n v="1"/>
    <s v="African American"/>
    <s v="Orthopedics"/>
    <b v="1"/>
    <m/>
    <x v="1"/>
    <b v="1"/>
    <x v="0"/>
    <s v="Feb"/>
    <x v="4"/>
    <x v="3"/>
    <s v="0-14"/>
    <s v="16-30"/>
    <n v="1"/>
    <n v="1"/>
    <n v="0"/>
    <x v="1"/>
  </r>
  <r>
    <s v="P5443"/>
    <d v="2023-06-26T08:59:00"/>
    <s v="F"/>
    <n v="28"/>
    <s v="African American"/>
    <s v="Orthopedics"/>
    <b v="1"/>
    <m/>
    <x v="19"/>
    <b v="1"/>
    <x v="1"/>
    <s v="Jun"/>
    <x v="4"/>
    <x v="0"/>
    <s v="15-29"/>
    <s v="16-30"/>
    <n v="1"/>
    <n v="1"/>
    <n v="0"/>
    <x v="1"/>
  </r>
  <r>
    <s v="P5444"/>
    <d v="2024-05-22T01:05:00"/>
    <s v="F"/>
    <n v="1"/>
    <s v="African American"/>
    <s v="Orthopedics"/>
    <b v="1"/>
    <m/>
    <x v="0"/>
    <b v="1"/>
    <x v="0"/>
    <s v="May"/>
    <x v="0"/>
    <x v="4"/>
    <s v="0-14"/>
    <s v="31-45"/>
    <n v="0"/>
    <n v="1"/>
    <n v="0"/>
    <x v="1"/>
  </r>
  <r>
    <s v="P5445"/>
    <d v="2023-11-24T23:23:00"/>
    <s v="F"/>
    <n v="43"/>
    <s v="African American"/>
    <s v="Orthopedics"/>
    <b v="1"/>
    <m/>
    <x v="16"/>
    <b v="1"/>
    <x v="1"/>
    <s v="Nov"/>
    <x v="5"/>
    <x v="2"/>
    <s v="30-44"/>
    <s v="46-60"/>
    <n v="0"/>
    <n v="1"/>
    <n v="0"/>
    <x v="1"/>
  </r>
  <r>
    <s v="P5446"/>
    <d v="2023-05-08T02:11:00"/>
    <s v="F"/>
    <n v="66"/>
    <s v="African American"/>
    <s v="Orthopedics"/>
    <b v="1"/>
    <m/>
    <x v="3"/>
    <b v="1"/>
    <x v="1"/>
    <s v="May"/>
    <x v="4"/>
    <x v="4"/>
    <s v="60-74"/>
    <s v="31-45"/>
    <n v="0"/>
    <n v="1"/>
    <n v="0"/>
    <x v="1"/>
  </r>
  <r>
    <s v="P5447"/>
    <d v="2024-06-30T09:07:00"/>
    <s v="F"/>
    <n v="14"/>
    <s v="African American"/>
    <s v="Orthopedics"/>
    <b v="1"/>
    <m/>
    <x v="49"/>
    <b v="1"/>
    <x v="0"/>
    <s v="Jun"/>
    <x v="3"/>
    <x v="1"/>
    <s v="0-14"/>
    <s v="46-60"/>
    <n v="0"/>
    <n v="1"/>
    <n v="0"/>
    <x v="1"/>
  </r>
  <r>
    <s v="P5448"/>
    <d v="2023-09-13T07:14:00"/>
    <s v="F"/>
    <n v="49"/>
    <s v="African American"/>
    <s v="Orthopedics"/>
    <b v="1"/>
    <m/>
    <x v="18"/>
    <b v="1"/>
    <x v="1"/>
    <s v="Sep"/>
    <x v="0"/>
    <x v="0"/>
    <s v="45-59"/>
    <s v="16-30"/>
    <n v="1"/>
    <n v="1"/>
    <n v="0"/>
    <x v="1"/>
  </r>
  <r>
    <s v="P5449"/>
    <d v="2023-07-04T21:12:00"/>
    <s v="F"/>
    <n v="50"/>
    <s v="African American"/>
    <s v="Orthopedics"/>
    <b v="1"/>
    <m/>
    <x v="18"/>
    <b v="1"/>
    <x v="1"/>
    <s v="Jul"/>
    <x v="6"/>
    <x v="2"/>
    <s v="45-59"/>
    <s v="16-30"/>
    <n v="1"/>
    <n v="1"/>
    <n v="0"/>
    <x v="1"/>
  </r>
  <r>
    <s v="P5450"/>
    <d v="2023-10-11T17:26:00"/>
    <s v="F"/>
    <n v="76"/>
    <s v="African American"/>
    <s v="Orthopedics"/>
    <b v="1"/>
    <m/>
    <x v="17"/>
    <b v="1"/>
    <x v="1"/>
    <s v="Oct"/>
    <x v="0"/>
    <x v="3"/>
    <s v="75+"/>
    <s v="31-45"/>
    <n v="0"/>
    <n v="1"/>
    <n v="0"/>
    <x v="1"/>
  </r>
  <r>
    <s v="P5451"/>
    <d v="2024-07-15T21:07:00"/>
    <s v="F"/>
    <n v="11"/>
    <s v="African American"/>
    <s v="Orthopedics"/>
    <b v="1"/>
    <m/>
    <x v="42"/>
    <b v="1"/>
    <x v="0"/>
    <s v="Jul"/>
    <x v="4"/>
    <x v="2"/>
    <s v="0-14"/>
    <s v="0-15"/>
    <n v="1"/>
    <n v="1"/>
    <n v="0"/>
    <x v="1"/>
  </r>
  <r>
    <s v="P5452"/>
    <d v="2023-11-26T14:18:00"/>
    <s v="F"/>
    <n v="69"/>
    <s v="African American"/>
    <s v="Orthopedics"/>
    <b v="1"/>
    <m/>
    <x v="19"/>
    <b v="1"/>
    <x v="1"/>
    <s v="Nov"/>
    <x v="3"/>
    <x v="6"/>
    <s v="60-74"/>
    <s v="16-30"/>
    <n v="1"/>
    <n v="1"/>
    <n v="0"/>
    <x v="1"/>
  </r>
  <r>
    <s v="P5453"/>
    <d v="2023-10-31T16:40:00"/>
    <s v="F"/>
    <n v="2"/>
    <s v="African American"/>
    <s v="Orthopedics"/>
    <b v="1"/>
    <m/>
    <x v="43"/>
    <b v="1"/>
    <x v="1"/>
    <s v="Oct"/>
    <x v="6"/>
    <x v="3"/>
    <s v="0-14"/>
    <s v="46-60"/>
    <n v="0"/>
    <n v="1"/>
    <n v="0"/>
    <x v="1"/>
  </r>
  <r>
    <s v="P5454"/>
    <d v="2023-10-13T13:08:00"/>
    <s v="F"/>
    <n v="27"/>
    <s v="African American"/>
    <s v="Orthopedics"/>
    <b v="1"/>
    <m/>
    <x v="30"/>
    <b v="1"/>
    <x v="1"/>
    <s v="Oct"/>
    <x v="5"/>
    <x v="6"/>
    <s v="15-29"/>
    <s v="0-15"/>
    <n v="1"/>
    <n v="1"/>
    <n v="0"/>
    <x v="1"/>
  </r>
  <r>
    <s v="P5455"/>
    <d v="2023-07-11T15:15:00"/>
    <s v="F"/>
    <n v="14"/>
    <s v="African American"/>
    <s v="Orthopedics"/>
    <b v="1"/>
    <m/>
    <x v="9"/>
    <b v="1"/>
    <x v="1"/>
    <s v="Jul"/>
    <x v="6"/>
    <x v="3"/>
    <s v="0-14"/>
    <s v="46-60"/>
    <n v="0"/>
    <n v="1"/>
    <n v="0"/>
    <x v="1"/>
  </r>
  <r>
    <s v="P5456"/>
    <d v="2023-10-26T06:22:00"/>
    <s v="F"/>
    <n v="18"/>
    <s v="African American"/>
    <s v="Orthopedics"/>
    <b v="1"/>
    <m/>
    <x v="44"/>
    <b v="1"/>
    <x v="1"/>
    <s v="Oct"/>
    <x v="2"/>
    <x v="0"/>
    <s v="15-29"/>
    <s v="31-45"/>
    <n v="0"/>
    <n v="1"/>
    <n v="0"/>
    <x v="1"/>
  </r>
  <r>
    <s v="P5457"/>
    <d v="2024-07-29T21:43:00"/>
    <s v="F"/>
    <n v="11"/>
    <s v="African American"/>
    <s v="Orthopedics"/>
    <b v="1"/>
    <m/>
    <x v="7"/>
    <b v="1"/>
    <x v="0"/>
    <s v="Jul"/>
    <x v="4"/>
    <x v="2"/>
    <s v="0-14"/>
    <s v="16-30"/>
    <n v="1"/>
    <n v="1"/>
    <n v="0"/>
    <x v="1"/>
  </r>
  <r>
    <s v="P5458"/>
    <d v="2024-09-19T14:14:00"/>
    <s v="F"/>
    <n v="17"/>
    <s v="African American"/>
    <s v="Orthopedics"/>
    <b v="1"/>
    <m/>
    <x v="9"/>
    <b v="1"/>
    <x v="0"/>
    <s v="Sep"/>
    <x v="2"/>
    <x v="6"/>
    <s v="15-29"/>
    <s v="46-60"/>
    <n v="0"/>
    <n v="1"/>
    <n v="0"/>
    <x v="1"/>
  </r>
  <r>
    <s v="P5459"/>
    <d v="2023-04-25T09:46:00"/>
    <s v="F"/>
    <n v="35"/>
    <s v="African American"/>
    <s v="Orthopedics"/>
    <b v="1"/>
    <m/>
    <x v="28"/>
    <b v="1"/>
    <x v="1"/>
    <s v="Apr"/>
    <x v="6"/>
    <x v="1"/>
    <s v="30-44"/>
    <s v="16-30"/>
    <n v="1"/>
    <n v="1"/>
    <n v="0"/>
    <x v="1"/>
  </r>
  <r>
    <s v="P5460"/>
    <d v="2024-05-25T00:52:00"/>
    <s v="F"/>
    <n v="18"/>
    <s v="African American"/>
    <s v="Orthopedics"/>
    <b v="1"/>
    <m/>
    <x v="50"/>
    <b v="1"/>
    <x v="0"/>
    <s v="May"/>
    <x v="1"/>
    <x v="4"/>
    <s v="15-29"/>
    <s v="31-45"/>
    <n v="0"/>
    <n v="1"/>
    <n v="0"/>
    <x v="1"/>
  </r>
  <r>
    <s v="P5461"/>
    <d v="2024-09-10T06:36:00"/>
    <s v="F"/>
    <n v="5"/>
    <s v="African American"/>
    <s v="Orthopedics"/>
    <b v="1"/>
    <m/>
    <x v="19"/>
    <b v="1"/>
    <x v="0"/>
    <s v="Sep"/>
    <x v="6"/>
    <x v="0"/>
    <s v="0-14"/>
    <s v="16-30"/>
    <n v="1"/>
    <n v="1"/>
    <n v="0"/>
    <x v="1"/>
  </r>
  <r>
    <s v="P5462"/>
    <d v="2023-06-02T03:42:00"/>
    <s v="F"/>
    <n v="41"/>
    <s v="African American"/>
    <s v="Orthopedics"/>
    <b v="1"/>
    <m/>
    <x v="34"/>
    <b v="1"/>
    <x v="1"/>
    <s v="Jun"/>
    <x v="5"/>
    <x v="5"/>
    <s v="30-44"/>
    <s v="0-15"/>
    <n v="1"/>
    <n v="1"/>
    <n v="0"/>
    <x v="1"/>
  </r>
  <r>
    <s v="P5463"/>
    <d v="2023-12-27T22:28:00"/>
    <s v="F"/>
    <n v="62"/>
    <s v="African American"/>
    <s v="Orthopedics"/>
    <b v="1"/>
    <m/>
    <x v="37"/>
    <b v="1"/>
    <x v="1"/>
    <s v="Dec"/>
    <x v="0"/>
    <x v="2"/>
    <s v="60-74"/>
    <s v="31-45"/>
    <n v="0"/>
    <n v="1"/>
    <n v="0"/>
    <x v="1"/>
  </r>
  <r>
    <s v="P5464"/>
    <d v="2024-05-25T21:28:00"/>
    <s v="F"/>
    <n v="72"/>
    <s v="African American"/>
    <s v="Orthopedics"/>
    <b v="1"/>
    <m/>
    <x v="45"/>
    <b v="1"/>
    <x v="0"/>
    <s v="May"/>
    <x v="1"/>
    <x v="2"/>
    <s v="60-74"/>
    <s v="16-30"/>
    <n v="1"/>
    <n v="1"/>
    <n v="0"/>
    <x v="1"/>
  </r>
  <r>
    <s v="P5465"/>
    <d v="2024-01-17T07:25:00"/>
    <s v="F"/>
    <n v="62"/>
    <s v="African American"/>
    <s v="Orthopedics"/>
    <b v="1"/>
    <m/>
    <x v="26"/>
    <b v="1"/>
    <x v="0"/>
    <s v="Jan"/>
    <x v="0"/>
    <x v="0"/>
    <s v="60-74"/>
    <s v="31-45"/>
    <n v="0"/>
    <n v="1"/>
    <n v="0"/>
    <x v="1"/>
  </r>
  <r>
    <s v="P5466"/>
    <d v="2024-10-21T11:48:00"/>
    <s v="F"/>
    <n v="64"/>
    <s v="African American"/>
    <s v="Orthopedics"/>
    <b v="1"/>
    <m/>
    <x v="19"/>
    <b v="1"/>
    <x v="0"/>
    <s v="Oct"/>
    <x v="4"/>
    <x v="1"/>
    <s v="60-74"/>
    <s v="16-30"/>
    <n v="1"/>
    <n v="1"/>
    <n v="0"/>
    <x v="1"/>
  </r>
  <r>
    <s v="P5467"/>
    <d v="2024-09-03T04:30:00"/>
    <s v="F"/>
    <n v="68"/>
    <s v="African American"/>
    <s v="Orthopedics"/>
    <b v="1"/>
    <m/>
    <x v="19"/>
    <b v="1"/>
    <x v="0"/>
    <s v="Sep"/>
    <x v="6"/>
    <x v="5"/>
    <s v="60-74"/>
    <s v="16-30"/>
    <n v="1"/>
    <n v="1"/>
    <n v="0"/>
    <x v="1"/>
  </r>
  <r>
    <s v="P5468"/>
    <d v="2023-09-14T10:42:00"/>
    <s v="F"/>
    <n v="33"/>
    <s v="African American"/>
    <s v="Orthopedics"/>
    <b v="1"/>
    <m/>
    <x v="6"/>
    <b v="1"/>
    <x v="1"/>
    <s v="Sep"/>
    <x v="2"/>
    <x v="1"/>
    <s v="30-44"/>
    <s v="31-45"/>
    <n v="0"/>
    <n v="1"/>
    <n v="0"/>
    <x v="1"/>
  </r>
  <r>
    <s v="P5469"/>
    <d v="2023-04-23T18:31:00"/>
    <s v="F"/>
    <n v="3"/>
    <s v="African American"/>
    <s v="Orthopedics"/>
    <b v="1"/>
    <m/>
    <x v="16"/>
    <b v="1"/>
    <x v="1"/>
    <s v="Apr"/>
    <x v="3"/>
    <x v="7"/>
    <s v="0-14"/>
    <s v="46-60"/>
    <n v="0"/>
    <n v="1"/>
    <n v="0"/>
    <x v="1"/>
  </r>
  <r>
    <s v="P5470"/>
    <d v="2023-10-23T04:06:00"/>
    <s v="F"/>
    <n v="56"/>
    <s v="African American"/>
    <s v="Orthopedics"/>
    <b v="1"/>
    <m/>
    <x v="31"/>
    <b v="1"/>
    <x v="1"/>
    <s v="Oct"/>
    <x v="4"/>
    <x v="5"/>
    <s v="45-59"/>
    <s v="16-30"/>
    <n v="1"/>
    <n v="1"/>
    <n v="0"/>
    <x v="1"/>
  </r>
  <r>
    <s v="P5471"/>
    <d v="2024-09-12T08:50:00"/>
    <s v="F"/>
    <n v="43"/>
    <s v="African American"/>
    <s v="Orthopedics"/>
    <b v="1"/>
    <m/>
    <x v="18"/>
    <b v="1"/>
    <x v="0"/>
    <s v="Sep"/>
    <x v="2"/>
    <x v="0"/>
    <s v="30-44"/>
    <s v="16-30"/>
    <n v="1"/>
    <n v="1"/>
    <n v="0"/>
    <x v="1"/>
  </r>
  <r>
    <s v="P5472"/>
    <d v="2023-11-12T20:18:00"/>
    <s v="F"/>
    <n v="17"/>
    <s v="African American"/>
    <s v="Orthopedics"/>
    <b v="1"/>
    <m/>
    <x v="49"/>
    <b v="1"/>
    <x v="1"/>
    <s v="Nov"/>
    <x v="3"/>
    <x v="7"/>
    <s v="15-29"/>
    <s v="46-60"/>
    <n v="0"/>
    <n v="1"/>
    <n v="0"/>
    <x v="1"/>
  </r>
  <r>
    <s v="P5473"/>
    <d v="2024-07-19T04:21:00"/>
    <s v="F"/>
    <n v="57"/>
    <s v="African American"/>
    <s v="Orthopedics"/>
    <b v="1"/>
    <m/>
    <x v="19"/>
    <b v="1"/>
    <x v="0"/>
    <s v="Jul"/>
    <x v="5"/>
    <x v="5"/>
    <s v="45-59"/>
    <s v="16-30"/>
    <n v="1"/>
    <n v="1"/>
    <n v="0"/>
    <x v="1"/>
  </r>
  <r>
    <s v="P5474"/>
    <d v="2024-07-13T19:48:00"/>
    <s v="F"/>
    <n v="1"/>
    <s v="African American"/>
    <s v="Orthopedics"/>
    <b v="1"/>
    <m/>
    <x v="17"/>
    <b v="1"/>
    <x v="0"/>
    <s v="Jul"/>
    <x v="1"/>
    <x v="7"/>
    <s v="0-14"/>
    <s v="31-45"/>
    <n v="0"/>
    <n v="1"/>
    <n v="0"/>
    <x v="1"/>
  </r>
  <r>
    <s v="P5475"/>
    <d v="2024-06-17T19:15:00"/>
    <s v="F"/>
    <n v="77"/>
    <s v="African American"/>
    <s v="Orthopedics"/>
    <b v="1"/>
    <m/>
    <x v="7"/>
    <b v="1"/>
    <x v="0"/>
    <s v="Jun"/>
    <x v="4"/>
    <x v="7"/>
    <s v="75+"/>
    <s v="16-30"/>
    <n v="1"/>
    <n v="1"/>
    <n v="0"/>
    <x v="1"/>
  </r>
  <r>
    <s v="P5476"/>
    <d v="2023-06-09T19:44:00"/>
    <s v="F"/>
    <n v="67"/>
    <s v="African American"/>
    <s v="Orthopedics"/>
    <b v="1"/>
    <m/>
    <x v="4"/>
    <b v="1"/>
    <x v="1"/>
    <s v="Jun"/>
    <x v="5"/>
    <x v="7"/>
    <s v="60-74"/>
    <s v="0-15"/>
    <n v="1"/>
    <n v="1"/>
    <n v="0"/>
    <x v="1"/>
  </r>
  <r>
    <s v="P5477"/>
    <d v="2024-01-11T14:14:00"/>
    <s v="F"/>
    <n v="66"/>
    <s v="African American"/>
    <s v="Orthopedics"/>
    <b v="1"/>
    <m/>
    <x v="49"/>
    <b v="1"/>
    <x v="0"/>
    <s v="Jan"/>
    <x v="2"/>
    <x v="6"/>
    <s v="60-74"/>
    <s v="46-60"/>
    <n v="0"/>
    <n v="1"/>
    <n v="0"/>
    <x v="1"/>
  </r>
  <r>
    <s v="P5478"/>
    <d v="2024-10-12T16:16:00"/>
    <s v="F"/>
    <n v="68"/>
    <s v="African American"/>
    <s v="Orthopedics"/>
    <b v="1"/>
    <m/>
    <x v="49"/>
    <b v="1"/>
    <x v="0"/>
    <s v="Oct"/>
    <x v="1"/>
    <x v="3"/>
    <s v="60-74"/>
    <s v="46-60"/>
    <n v="0"/>
    <n v="1"/>
    <n v="0"/>
    <x v="1"/>
  </r>
  <r>
    <s v="P5479"/>
    <d v="2023-12-24T17:19:00"/>
    <s v="F"/>
    <n v="39"/>
    <s v="African American"/>
    <s v="Orthopedics"/>
    <b v="1"/>
    <m/>
    <x v="9"/>
    <b v="1"/>
    <x v="1"/>
    <s v="Dec"/>
    <x v="3"/>
    <x v="3"/>
    <s v="30-44"/>
    <s v="46-60"/>
    <n v="0"/>
    <n v="1"/>
    <n v="0"/>
    <x v="1"/>
  </r>
  <r>
    <s v="P5480"/>
    <d v="2024-08-09T08:03:00"/>
    <s v="F"/>
    <n v="46"/>
    <s v="African American"/>
    <s v="Orthopedics"/>
    <b v="1"/>
    <m/>
    <x v="11"/>
    <b v="1"/>
    <x v="0"/>
    <s v="Aug"/>
    <x v="5"/>
    <x v="0"/>
    <s v="45-59"/>
    <s v="46-60"/>
    <n v="0"/>
    <n v="1"/>
    <n v="0"/>
    <x v="1"/>
  </r>
  <r>
    <s v="P5481"/>
    <d v="2023-06-25T17:17:00"/>
    <s v="F"/>
    <n v="9"/>
    <s v="African American"/>
    <s v="Orthopedics"/>
    <b v="1"/>
    <m/>
    <x v="27"/>
    <b v="1"/>
    <x v="1"/>
    <s v="Jun"/>
    <x v="3"/>
    <x v="3"/>
    <s v="0-14"/>
    <s v="46-60"/>
    <n v="0"/>
    <n v="1"/>
    <n v="0"/>
    <x v="1"/>
  </r>
  <r>
    <s v="P5482"/>
    <d v="2024-10-22T17:21:00"/>
    <s v="F"/>
    <n v="38"/>
    <s v="African American"/>
    <s v="Orthopedics"/>
    <b v="1"/>
    <n v="0"/>
    <x v="0"/>
    <b v="1"/>
    <x v="0"/>
    <s v="Oct"/>
    <x v="6"/>
    <x v="3"/>
    <s v="30-44"/>
    <s v="31-45"/>
    <n v="0"/>
    <n v="1"/>
    <n v="0"/>
    <x v="1"/>
  </r>
  <r>
    <s v="P5483"/>
    <d v="2023-09-28T03:50:00"/>
    <s v="F"/>
    <n v="13"/>
    <s v="African American"/>
    <s v="Orthopedics"/>
    <b v="1"/>
    <n v="2"/>
    <x v="8"/>
    <b v="1"/>
    <x v="1"/>
    <s v="Sep"/>
    <x v="2"/>
    <x v="5"/>
    <s v="0-14"/>
    <s v="31-45"/>
    <n v="0"/>
    <n v="1"/>
    <n v="0"/>
    <x v="1"/>
  </r>
  <r>
    <s v="P5484"/>
    <d v="2024-05-05T07:56:00"/>
    <s v="F"/>
    <n v="23"/>
    <s v="African American"/>
    <s v="Orthopedics"/>
    <b v="1"/>
    <n v="3"/>
    <x v="21"/>
    <b v="1"/>
    <x v="0"/>
    <s v="May"/>
    <x v="3"/>
    <x v="0"/>
    <s v="15-29"/>
    <s v="46-60"/>
    <n v="0"/>
    <n v="1"/>
    <n v="0"/>
    <x v="1"/>
  </r>
  <r>
    <s v="P5485"/>
    <d v="2024-01-04T14:54:00"/>
    <s v="F"/>
    <n v="6"/>
    <s v="African American"/>
    <s v="Orthopedics"/>
    <b v="1"/>
    <n v="6"/>
    <x v="8"/>
    <b v="1"/>
    <x v="0"/>
    <s v="Jan"/>
    <x v="2"/>
    <x v="6"/>
    <s v="0-14"/>
    <s v="31-45"/>
    <n v="0"/>
    <n v="1"/>
    <n v="0"/>
    <x v="1"/>
  </r>
  <r>
    <s v="P5486"/>
    <d v="2024-04-19T23:33:00"/>
    <s v="F"/>
    <n v="4"/>
    <s v="African American"/>
    <s v="Orthopedics"/>
    <b v="1"/>
    <n v="7"/>
    <x v="38"/>
    <b v="1"/>
    <x v="0"/>
    <s v="Apr"/>
    <x v="5"/>
    <x v="2"/>
    <s v="0-14"/>
    <s v="0-15"/>
    <n v="1"/>
    <n v="1"/>
    <n v="1"/>
    <x v="1"/>
  </r>
  <r>
    <s v="P5487"/>
    <d v="2023-11-20T02:36:00"/>
    <s v="F"/>
    <n v="69"/>
    <s v="African American"/>
    <s v="Orthopedics"/>
    <b v="1"/>
    <n v="8"/>
    <x v="32"/>
    <b v="1"/>
    <x v="1"/>
    <s v="Nov"/>
    <x v="4"/>
    <x v="4"/>
    <s v="60-74"/>
    <s v="46-60"/>
    <n v="0"/>
    <n v="1"/>
    <n v="0"/>
    <x v="1"/>
  </r>
  <r>
    <s v="P5488"/>
    <d v="2024-10-03T05:15:00"/>
    <s v="F"/>
    <n v="72"/>
    <s v="African American"/>
    <s v="Physiotherapy"/>
    <b v="1"/>
    <m/>
    <x v="1"/>
    <b v="1"/>
    <x v="0"/>
    <s v="Oct"/>
    <x v="2"/>
    <x v="5"/>
    <s v="60-74"/>
    <s v="16-30"/>
    <n v="1"/>
    <n v="1"/>
    <n v="0"/>
    <x v="1"/>
  </r>
  <r>
    <s v="P5489"/>
    <d v="2024-08-06T09:02:00"/>
    <s v="F"/>
    <n v="20"/>
    <s v="African American"/>
    <s v="Physiotherapy"/>
    <b v="1"/>
    <m/>
    <x v="50"/>
    <b v="1"/>
    <x v="0"/>
    <s v="Aug"/>
    <x v="6"/>
    <x v="1"/>
    <s v="15-29"/>
    <s v="31-45"/>
    <n v="0"/>
    <n v="1"/>
    <n v="0"/>
    <x v="1"/>
  </r>
  <r>
    <s v="P5490"/>
    <d v="2024-03-01T11:39:00"/>
    <s v="F"/>
    <n v="33"/>
    <s v="African American"/>
    <s v="Physiotherapy"/>
    <b v="1"/>
    <m/>
    <x v="36"/>
    <b v="1"/>
    <x v="0"/>
    <s v="Mar"/>
    <x v="5"/>
    <x v="1"/>
    <s v="30-44"/>
    <s v="16-30"/>
    <n v="1"/>
    <n v="1"/>
    <n v="0"/>
    <x v="1"/>
  </r>
  <r>
    <s v="P5491"/>
    <d v="2023-05-24T23:17:00"/>
    <s v="F"/>
    <n v="28"/>
    <s v="African American"/>
    <s v="Physiotherapy"/>
    <b v="1"/>
    <m/>
    <x v="17"/>
    <b v="1"/>
    <x v="1"/>
    <s v="May"/>
    <x v="0"/>
    <x v="2"/>
    <s v="15-29"/>
    <s v="31-45"/>
    <n v="0"/>
    <n v="1"/>
    <n v="0"/>
    <x v="1"/>
  </r>
  <r>
    <s v="P5492"/>
    <d v="2023-08-29T14:15:00"/>
    <s v="F"/>
    <n v="67"/>
    <s v="African American"/>
    <s v="Physiotherapy"/>
    <b v="1"/>
    <m/>
    <x v="19"/>
    <b v="1"/>
    <x v="1"/>
    <s v="Aug"/>
    <x v="6"/>
    <x v="6"/>
    <s v="60-74"/>
    <s v="16-30"/>
    <n v="1"/>
    <n v="1"/>
    <n v="0"/>
    <x v="1"/>
  </r>
  <r>
    <s v="P5493"/>
    <d v="2024-02-29T18:50:00"/>
    <s v="F"/>
    <n v="31"/>
    <s v="African American"/>
    <s v="Physiotherapy"/>
    <b v="1"/>
    <n v="0"/>
    <x v="43"/>
    <b v="1"/>
    <x v="0"/>
    <s v="Feb"/>
    <x v="2"/>
    <x v="7"/>
    <s v="30-44"/>
    <s v="46-60"/>
    <n v="0"/>
    <n v="1"/>
    <n v="0"/>
    <x v="1"/>
  </r>
  <r>
    <s v="P5494"/>
    <d v="2024-06-14T04:56:00"/>
    <s v="F"/>
    <n v="79"/>
    <s v="African American"/>
    <s v="Physiotherapy"/>
    <b v="1"/>
    <n v="10"/>
    <x v="6"/>
    <b v="1"/>
    <x v="0"/>
    <s v="Jun"/>
    <x v="5"/>
    <x v="5"/>
    <s v="75+"/>
    <s v="31-45"/>
    <n v="0"/>
    <n v="1"/>
    <n v="0"/>
    <x v="1"/>
  </r>
  <r>
    <s v="P5495"/>
    <d v="2023-12-19T18:57:00"/>
    <s v="F"/>
    <n v="70"/>
    <s v="African American"/>
    <s v="Renal"/>
    <b v="1"/>
    <m/>
    <x v="27"/>
    <b v="1"/>
    <x v="1"/>
    <s v="Dec"/>
    <x v="6"/>
    <x v="7"/>
    <s v="60-74"/>
    <s v="46-60"/>
    <n v="0"/>
    <n v="1"/>
    <n v="0"/>
    <x v="1"/>
  </r>
  <r>
    <s v="P5496"/>
    <d v="2023-07-07T16:30:00"/>
    <s v="F"/>
    <n v="53"/>
    <s v="African American"/>
    <s v="Renal"/>
    <b v="1"/>
    <m/>
    <x v="22"/>
    <b v="1"/>
    <x v="1"/>
    <s v="Jul"/>
    <x v="5"/>
    <x v="3"/>
    <s v="45-59"/>
    <s v="31-45"/>
    <n v="0"/>
    <n v="1"/>
    <n v="0"/>
    <x v="1"/>
  </r>
  <r>
    <s v="P5497"/>
    <d v="2023-04-08T16:43:00"/>
    <s v="F"/>
    <n v="25"/>
    <s v="African American"/>
    <s v="Renal"/>
    <b v="1"/>
    <m/>
    <x v="16"/>
    <b v="1"/>
    <x v="1"/>
    <s v="Apr"/>
    <x v="1"/>
    <x v="3"/>
    <s v="15-29"/>
    <s v="46-60"/>
    <n v="0"/>
    <n v="1"/>
    <n v="0"/>
    <x v="1"/>
  </r>
  <r>
    <s v="P5498"/>
    <d v="2023-05-22T01:08:00"/>
    <s v="F"/>
    <n v="46"/>
    <s v="African American"/>
    <s v="Renal"/>
    <b v="1"/>
    <m/>
    <x v="42"/>
    <b v="1"/>
    <x v="1"/>
    <s v="May"/>
    <x v="4"/>
    <x v="4"/>
    <s v="45-59"/>
    <s v="0-15"/>
    <n v="1"/>
    <n v="1"/>
    <n v="0"/>
    <x v="1"/>
  </r>
  <r>
    <s v="P5499"/>
    <d v="2023-06-08T00:40:00"/>
    <s v="F"/>
    <n v="37"/>
    <s v="Asian"/>
    <s v="Cardiology"/>
    <b v="1"/>
    <m/>
    <x v="10"/>
    <b v="1"/>
    <x v="1"/>
    <s v="Jun"/>
    <x v="2"/>
    <x v="4"/>
    <s v="30-44"/>
    <s v="31-45"/>
    <n v="0"/>
    <n v="1"/>
    <n v="0"/>
    <x v="1"/>
  </r>
  <r>
    <s v="P5500"/>
    <d v="2024-03-19T03:00:00"/>
    <s v="F"/>
    <n v="17"/>
    <s v="Asian"/>
    <s v="Cardiology"/>
    <b v="1"/>
    <m/>
    <x v="21"/>
    <b v="1"/>
    <x v="0"/>
    <s v="Mar"/>
    <x v="6"/>
    <x v="5"/>
    <s v="15-29"/>
    <s v="46-60"/>
    <n v="0"/>
    <n v="1"/>
    <n v="0"/>
    <x v="1"/>
  </r>
  <r>
    <s v="P5501"/>
    <d v="2024-10-16T19:12:00"/>
    <s v="F"/>
    <n v="2"/>
    <s v="Asian"/>
    <s v="Cardiology"/>
    <b v="1"/>
    <m/>
    <x v="35"/>
    <b v="1"/>
    <x v="0"/>
    <s v="Oct"/>
    <x v="0"/>
    <x v="7"/>
    <s v="0-14"/>
    <s v="16-30"/>
    <n v="1"/>
    <n v="1"/>
    <n v="0"/>
    <x v="1"/>
  </r>
  <r>
    <s v="P5502"/>
    <d v="2023-05-22T15:25:00"/>
    <s v="F"/>
    <n v="22"/>
    <s v="Asian"/>
    <s v="Cardiology"/>
    <b v="1"/>
    <m/>
    <x v="27"/>
    <b v="1"/>
    <x v="1"/>
    <s v="May"/>
    <x v="4"/>
    <x v="3"/>
    <s v="15-29"/>
    <s v="46-60"/>
    <n v="0"/>
    <n v="1"/>
    <n v="0"/>
    <x v="1"/>
  </r>
  <r>
    <s v="P5503"/>
    <d v="2023-04-29T02:43:00"/>
    <s v="F"/>
    <n v="66"/>
    <s v="Asian"/>
    <s v="Cardiology"/>
    <b v="1"/>
    <n v="10"/>
    <x v="35"/>
    <b v="1"/>
    <x v="1"/>
    <s v="Apr"/>
    <x v="1"/>
    <x v="4"/>
    <s v="60-74"/>
    <s v="16-30"/>
    <n v="1"/>
    <n v="1"/>
    <n v="1"/>
    <x v="1"/>
  </r>
  <r>
    <s v="P5504"/>
    <d v="2023-07-30T03:29:00"/>
    <s v="F"/>
    <n v="58"/>
    <s v="Asian"/>
    <s v="Gastroenterology"/>
    <b v="1"/>
    <m/>
    <x v="32"/>
    <b v="1"/>
    <x v="1"/>
    <s v="Jul"/>
    <x v="3"/>
    <x v="5"/>
    <s v="45-59"/>
    <s v="46-60"/>
    <n v="0"/>
    <n v="1"/>
    <n v="0"/>
    <x v="1"/>
  </r>
  <r>
    <s v="P5505"/>
    <d v="2023-11-27T03:18:00"/>
    <s v="F"/>
    <n v="68"/>
    <s v="Asian"/>
    <s v="Gastroenterology"/>
    <b v="1"/>
    <m/>
    <x v="10"/>
    <b v="1"/>
    <x v="1"/>
    <s v="Nov"/>
    <x v="4"/>
    <x v="5"/>
    <s v="60-74"/>
    <s v="31-45"/>
    <n v="0"/>
    <n v="1"/>
    <n v="0"/>
    <x v="1"/>
  </r>
  <r>
    <s v="P5506"/>
    <d v="2024-07-04T13:46:00"/>
    <s v="F"/>
    <n v="41"/>
    <s v="Asian"/>
    <s v="Gastroenterology"/>
    <b v="1"/>
    <m/>
    <x v="46"/>
    <b v="1"/>
    <x v="0"/>
    <s v="Jul"/>
    <x v="2"/>
    <x v="6"/>
    <s v="30-44"/>
    <s v="16-30"/>
    <n v="1"/>
    <n v="1"/>
    <n v="0"/>
    <x v="1"/>
  </r>
  <r>
    <s v="P5507"/>
    <d v="2023-10-21T10:11:00"/>
    <s v="F"/>
    <n v="41"/>
    <s v="Asian"/>
    <s v="Gastroenterology"/>
    <b v="1"/>
    <n v="1"/>
    <x v="4"/>
    <b v="1"/>
    <x v="1"/>
    <s v="Oct"/>
    <x v="1"/>
    <x v="1"/>
    <s v="30-44"/>
    <s v="0-15"/>
    <n v="1"/>
    <n v="1"/>
    <n v="0"/>
    <x v="1"/>
  </r>
  <r>
    <s v="P5508"/>
    <d v="2023-09-02T09:32:00"/>
    <s v="F"/>
    <n v="22"/>
    <s v="Asian"/>
    <s v="Gastroenterology"/>
    <b v="1"/>
    <n v="7"/>
    <x v="35"/>
    <b v="1"/>
    <x v="1"/>
    <s v="Sep"/>
    <x v="1"/>
    <x v="1"/>
    <s v="15-29"/>
    <s v="16-30"/>
    <n v="1"/>
    <n v="1"/>
    <n v="1"/>
    <x v="1"/>
  </r>
  <r>
    <s v="P5509"/>
    <d v="2023-10-10T11:02:00"/>
    <s v="F"/>
    <n v="57"/>
    <s v="Asian"/>
    <s v="General Practice"/>
    <b v="1"/>
    <m/>
    <x v="21"/>
    <b v="1"/>
    <x v="1"/>
    <s v="Oct"/>
    <x v="6"/>
    <x v="1"/>
    <s v="45-59"/>
    <s v="46-60"/>
    <n v="0"/>
    <n v="1"/>
    <n v="0"/>
    <x v="1"/>
  </r>
  <r>
    <s v="P5510"/>
    <d v="2024-07-15T21:14:00"/>
    <s v="F"/>
    <n v="15"/>
    <s v="Asian"/>
    <s v="General Practice"/>
    <b v="1"/>
    <m/>
    <x v="33"/>
    <b v="1"/>
    <x v="0"/>
    <s v="Jul"/>
    <x v="4"/>
    <x v="2"/>
    <s v="15-29"/>
    <s v="31-45"/>
    <n v="0"/>
    <n v="1"/>
    <n v="0"/>
    <x v="1"/>
  </r>
  <r>
    <s v="P5511"/>
    <d v="2023-12-05T01:52:00"/>
    <s v="F"/>
    <n v="62"/>
    <s v="Asian"/>
    <s v="General Practice"/>
    <b v="1"/>
    <m/>
    <x v="12"/>
    <b v="1"/>
    <x v="1"/>
    <s v="Dec"/>
    <x v="6"/>
    <x v="4"/>
    <s v="60-74"/>
    <s v="31-45"/>
    <n v="0"/>
    <n v="1"/>
    <n v="0"/>
    <x v="1"/>
  </r>
  <r>
    <s v="P5512"/>
    <d v="2024-05-21T18:59:00"/>
    <s v="F"/>
    <n v="33"/>
    <s v="Asian"/>
    <s v="General Practice"/>
    <b v="1"/>
    <m/>
    <x v="46"/>
    <b v="1"/>
    <x v="0"/>
    <s v="May"/>
    <x v="6"/>
    <x v="7"/>
    <s v="30-44"/>
    <s v="16-30"/>
    <n v="1"/>
    <n v="1"/>
    <n v="0"/>
    <x v="1"/>
  </r>
  <r>
    <s v="P5513"/>
    <d v="2023-04-09T15:36:00"/>
    <s v="F"/>
    <n v="19"/>
    <s v="Asian"/>
    <s v="General Practice"/>
    <b v="1"/>
    <m/>
    <x v="19"/>
    <b v="1"/>
    <x v="1"/>
    <s v="Apr"/>
    <x v="3"/>
    <x v="3"/>
    <s v="15-29"/>
    <s v="16-30"/>
    <n v="1"/>
    <n v="1"/>
    <n v="0"/>
    <x v="1"/>
  </r>
  <r>
    <s v="P5514"/>
    <d v="2024-09-20T23:32:00"/>
    <s v="F"/>
    <n v="22"/>
    <s v="Asian"/>
    <s v="General Practice"/>
    <b v="1"/>
    <m/>
    <x v="9"/>
    <b v="1"/>
    <x v="0"/>
    <s v="Sep"/>
    <x v="5"/>
    <x v="2"/>
    <s v="15-29"/>
    <s v="46-60"/>
    <n v="0"/>
    <n v="1"/>
    <n v="0"/>
    <x v="1"/>
  </r>
  <r>
    <s v="P5515"/>
    <d v="2024-06-04T23:32:00"/>
    <s v="F"/>
    <n v="21"/>
    <s v="Asian"/>
    <s v="General Practice"/>
    <b v="1"/>
    <m/>
    <x v="30"/>
    <b v="1"/>
    <x v="0"/>
    <s v="Jun"/>
    <x v="6"/>
    <x v="2"/>
    <s v="15-29"/>
    <s v="0-15"/>
    <n v="1"/>
    <n v="1"/>
    <n v="0"/>
    <x v="1"/>
  </r>
  <r>
    <s v="P5516"/>
    <d v="2024-01-20T06:17:00"/>
    <s v="F"/>
    <n v="42"/>
    <s v="Asian"/>
    <s v="General Practice"/>
    <b v="1"/>
    <m/>
    <x v="7"/>
    <b v="1"/>
    <x v="0"/>
    <s v="Jan"/>
    <x v="1"/>
    <x v="0"/>
    <s v="30-44"/>
    <s v="16-30"/>
    <n v="1"/>
    <n v="1"/>
    <n v="0"/>
    <x v="1"/>
  </r>
  <r>
    <s v="P5517"/>
    <d v="2023-04-11T10:55:00"/>
    <s v="F"/>
    <n v="36"/>
    <s v="Asian"/>
    <s v="General Practice"/>
    <b v="1"/>
    <m/>
    <x v="17"/>
    <b v="1"/>
    <x v="1"/>
    <s v="Apr"/>
    <x v="6"/>
    <x v="1"/>
    <s v="30-44"/>
    <s v="31-45"/>
    <n v="0"/>
    <n v="1"/>
    <n v="0"/>
    <x v="1"/>
  </r>
  <r>
    <s v="P5518"/>
    <d v="2024-10-21T04:12:00"/>
    <s v="F"/>
    <n v="55"/>
    <s v="Asian"/>
    <s v="General Practice"/>
    <b v="1"/>
    <m/>
    <x v="2"/>
    <b v="1"/>
    <x v="0"/>
    <s v="Oct"/>
    <x v="4"/>
    <x v="5"/>
    <s v="45-59"/>
    <s v="46-60"/>
    <n v="0"/>
    <n v="1"/>
    <n v="0"/>
    <x v="1"/>
  </r>
  <r>
    <s v="P5519"/>
    <d v="2023-11-17T08:59:00"/>
    <s v="F"/>
    <n v="37"/>
    <s v="Asian"/>
    <s v="General Practice"/>
    <b v="1"/>
    <m/>
    <x v="21"/>
    <b v="1"/>
    <x v="1"/>
    <s v="Nov"/>
    <x v="5"/>
    <x v="0"/>
    <s v="30-44"/>
    <s v="46-60"/>
    <n v="0"/>
    <n v="1"/>
    <n v="0"/>
    <x v="1"/>
  </r>
  <r>
    <s v="P5520"/>
    <d v="2024-05-21T21:13:00"/>
    <s v="F"/>
    <n v="61"/>
    <s v="Asian"/>
    <s v="General Practice"/>
    <b v="1"/>
    <m/>
    <x v="21"/>
    <b v="1"/>
    <x v="0"/>
    <s v="May"/>
    <x v="6"/>
    <x v="2"/>
    <s v="60-74"/>
    <s v="46-60"/>
    <n v="0"/>
    <n v="1"/>
    <n v="0"/>
    <x v="1"/>
  </r>
  <r>
    <s v="P5521"/>
    <d v="2023-10-24T15:50:00"/>
    <s v="F"/>
    <n v="42"/>
    <s v="Asian"/>
    <s v="General Practice"/>
    <b v="1"/>
    <m/>
    <x v="40"/>
    <b v="1"/>
    <x v="1"/>
    <s v="Oct"/>
    <x v="6"/>
    <x v="3"/>
    <s v="30-44"/>
    <s v="31-45"/>
    <n v="0"/>
    <n v="1"/>
    <n v="0"/>
    <x v="1"/>
  </r>
  <r>
    <s v="P5522"/>
    <d v="2024-03-07T06:31:00"/>
    <s v="F"/>
    <n v="34"/>
    <s v="Asian"/>
    <s v="General Practice"/>
    <b v="1"/>
    <m/>
    <x v="9"/>
    <b v="1"/>
    <x v="0"/>
    <s v="Mar"/>
    <x v="2"/>
    <x v="0"/>
    <s v="30-44"/>
    <s v="46-60"/>
    <n v="0"/>
    <n v="1"/>
    <n v="0"/>
    <x v="1"/>
  </r>
  <r>
    <s v="P5523"/>
    <d v="2023-09-26T02:24:00"/>
    <s v="F"/>
    <n v="62"/>
    <s v="Asian"/>
    <s v="General Practice"/>
    <b v="1"/>
    <m/>
    <x v="19"/>
    <b v="1"/>
    <x v="1"/>
    <s v="Sep"/>
    <x v="6"/>
    <x v="4"/>
    <s v="60-74"/>
    <s v="16-30"/>
    <n v="1"/>
    <n v="1"/>
    <n v="0"/>
    <x v="1"/>
  </r>
  <r>
    <s v="P5524"/>
    <d v="2024-05-02T20:26:00"/>
    <s v="F"/>
    <n v="15"/>
    <s v="Asian"/>
    <s v="General Practice"/>
    <b v="1"/>
    <m/>
    <x v="24"/>
    <b v="1"/>
    <x v="0"/>
    <s v="May"/>
    <x v="2"/>
    <x v="7"/>
    <s v="15-29"/>
    <s v="16-30"/>
    <n v="1"/>
    <n v="1"/>
    <n v="0"/>
    <x v="1"/>
  </r>
  <r>
    <s v="P5525"/>
    <d v="2023-04-12T09:12:00"/>
    <s v="F"/>
    <n v="3"/>
    <s v="Asian"/>
    <s v="General Practice"/>
    <b v="1"/>
    <m/>
    <x v="29"/>
    <b v="1"/>
    <x v="1"/>
    <s v="Apr"/>
    <x v="0"/>
    <x v="1"/>
    <s v="0-14"/>
    <s v="16-30"/>
    <n v="1"/>
    <n v="1"/>
    <n v="0"/>
    <x v="1"/>
  </r>
  <r>
    <s v="P5526"/>
    <d v="2023-09-25T05:34:00"/>
    <s v="F"/>
    <n v="61"/>
    <s v="Asian"/>
    <s v="General Practice"/>
    <b v="1"/>
    <m/>
    <x v="50"/>
    <b v="1"/>
    <x v="1"/>
    <s v="Sep"/>
    <x v="4"/>
    <x v="5"/>
    <s v="60-74"/>
    <s v="31-45"/>
    <n v="0"/>
    <n v="1"/>
    <n v="0"/>
    <x v="1"/>
  </r>
  <r>
    <s v="P5527"/>
    <d v="2024-08-30T06:51:00"/>
    <s v="F"/>
    <n v="51"/>
    <s v="Asian"/>
    <s v="General Practice"/>
    <b v="1"/>
    <m/>
    <x v="32"/>
    <b v="1"/>
    <x v="0"/>
    <s v="Aug"/>
    <x v="5"/>
    <x v="0"/>
    <s v="45-59"/>
    <s v="46-60"/>
    <n v="0"/>
    <n v="1"/>
    <n v="0"/>
    <x v="1"/>
  </r>
  <r>
    <s v="P5528"/>
    <d v="2023-11-15T07:05:00"/>
    <s v="F"/>
    <n v="32"/>
    <s v="Asian"/>
    <s v="General Practice"/>
    <b v="1"/>
    <m/>
    <x v="42"/>
    <b v="1"/>
    <x v="1"/>
    <s v="Nov"/>
    <x v="0"/>
    <x v="0"/>
    <s v="30-44"/>
    <s v="0-15"/>
    <n v="1"/>
    <n v="1"/>
    <n v="0"/>
    <x v="1"/>
  </r>
  <r>
    <s v="P5529"/>
    <d v="2024-09-21T05:12:00"/>
    <s v="F"/>
    <n v="70"/>
    <s v="Asian"/>
    <s v="General Practice"/>
    <b v="1"/>
    <m/>
    <x v="30"/>
    <b v="1"/>
    <x v="0"/>
    <s v="Sep"/>
    <x v="1"/>
    <x v="5"/>
    <s v="60-74"/>
    <s v="0-15"/>
    <n v="1"/>
    <n v="1"/>
    <n v="0"/>
    <x v="1"/>
  </r>
  <r>
    <s v="P5530"/>
    <d v="2024-04-25T07:20:00"/>
    <s v="F"/>
    <n v="34"/>
    <s v="Asian"/>
    <s v="General Practice"/>
    <b v="1"/>
    <m/>
    <x v="45"/>
    <b v="1"/>
    <x v="0"/>
    <s v="Apr"/>
    <x v="2"/>
    <x v="0"/>
    <s v="30-44"/>
    <s v="16-30"/>
    <n v="1"/>
    <n v="1"/>
    <n v="0"/>
    <x v="1"/>
  </r>
  <r>
    <s v="P5531"/>
    <d v="2023-12-05T01:33:00"/>
    <s v="F"/>
    <n v="32"/>
    <s v="Asian"/>
    <s v="General Practice"/>
    <b v="1"/>
    <m/>
    <x v="0"/>
    <b v="1"/>
    <x v="1"/>
    <s v="Dec"/>
    <x v="6"/>
    <x v="4"/>
    <s v="30-44"/>
    <s v="31-45"/>
    <n v="0"/>
    <n v="1"/>
    <n v="0"/>
    <x v="1"/>
  </r>
  <r>
    <s v="P5532"/>
    <d v="2024-07-02T15:16:00"/>
    <s v="F"/>
    <n v="72"/>
    <s v="Asian"/>
    <s v="General Practice"/>
    <b v="1"/>
    <m/>
    <x v="34"/>
    <b v="1"/>
    <x v="0"/>
    <s v="Jul"/>
    <x v="6"/>
    <x v="3"/>
    <s v="60-74"/>
    <s v="0-15"/>
    <n v="1"/>
    <n v="1"/>
    <n v="0"/>
    <x v="1"/>
  </r>
  <r>
    <s v="P5533"/>
    <d v="2023-11-15T19:44:00"/>
    <s v="F"/>
    <n v="15"/>
    <s v="Asian"/>
    <s v="General Practice"/>
    <b v="1"/>
    <m/>
    <x v="32"/>
    <b v="1"/>
    <x v="1"/>
    <s v="Nov"/>
    <x v="0"/>
    <x v="7"/>
    <s v="15-29"/>
    <s v="46-60"/>
    <n v="0"/>
    <n v="1"/>
    <n v="0"/>
    <x v="1"/>
  </r>
  <r>
    <s v="P5534"/>
    <d v="2024-08-06T16:09:00"/>
    <s v="F"/>
    <n v="12"/>
    <s v="Asian"/>
    <s v="General Practice"/>
    <b v="1"/>
    <m/>
    <x v="13"/>
    <b v="1"/>
    <x v="0"/>
    <s v="Aug"/>
    <x v="6"/>
    <x v="3"/>
    <s v="0-14"/>
    <s v="46-60"/>
    <n v="0"/>
    <n v="1"/>
    <n v="0"/>
    <x v="1"/>
  </r>
  <r>
    <s v="P5535"/>
    <d v="2024-02-07T05:37:00"/>
    <s v="F"/>
    <n v="60"/>
    <s v="Asian"/>
    <s v="General Practice"/>
    <b v="1"/>
    <m/>
    <x v="28"/>
    <b v="1"/>
    <x v="0"/>
    <s v="Feb"/>
    <x v="0"/>
    <x v="5"/>
    <s v="60-74"/>
    <s v="16-30"/>
    <n v="1"/>
    <n v="1"/>
    <n v="0"/>
    <x v="1"/>
  </r>
  <r>
    <s v="P5536"/>
    <d v="2023-09-03T21:33:00"/>
    <s v="F"/>
    <n v="27"/>
    <s v="Asian"/>
    <s v="General Practice"/>
    <b v="1"/>
    <m/>
    <x v="7"/>
    <b v="1"/>
    <x v="1"/>
    <s v="Sep"/>
    <x v="3"/>
    <x v="2"/>
    <s v="15-29"/>
    <s v="16-30"/>
    <n v="1"/>
    <n v="1"/>
    <n v="0"/>
    <x v="1"/>
  </r>
  <r>
    <s v="P5537"/>
    <d v="2024-09-26T09:37:00"/>
    <s v="F"/>
    <n v="58"/>
    <s v="Asian"/>
    <s v="General Practice"/>
    <b v="1"/>
    <m/>
    <x v="4"/>
    <b v="1"/>
    <x v="0"/>
    <s v="Sep"/>
    <x v="2"/>
    <x v="1"/>
    <s v="45-59"/>
    <s v="0-15"/>
    <n v="1"/>
    <n v="1"/>
    <n v="0"/>
    <x v="1"/>
  </r>
  <r>
    <s v="P5538"/>
    <d v="2023-04-10T01:20:00"/>
    <s v="F"/>
    <n v="55"/>
    <s v="Asian"/>
    <s v="General Practice"/>
    <b v="1"/>
    <m/>
    <x v="24"/>
    <b v="1"/>
    <x v="1"/>
    <s v="Apr"/>
    <x v="4"/>
    <x v="4"/>
    <s v="45-59"/>
    <s v="16-30"/>
    <n v="1"/>
    <n v="1"/>
    <n v="0"/>
    <x v="1"/>
  </r>
  <r>
    <s v="P5539"/>
    <d v="2024-04-24T14:08:00"/>
    <s v="F"/>
    <n v="59"/>
    <s v="Asian"/>
    <s v="General Practice"/>
    <b v="1"/>
    <m/>
    <x v="47"/>
    <b v="1"/>
    <x v="0"/>
    <s v="Apr"/>
    <x v="0"/>
    <x v="6"/>
    <s v="45-59"/>
    <s v="46-60"/>
    <n v="0"/>
    <n v="1"/>
    <n v="0"/>
    <x v="1"/>
  </r>
  <r>
    <s v="P5540"/>
    <d v="2024-08-11T21:39:00"/>
    <s v="F"/>
    <n v="49"/>
    <s v="Asian"/>
    <s v="General Practice"/>
    <b v="1"/>
    <m/>
    <x v="21"/>
    <b v="1"/>
    <x v="0"/>
    <s v="Aug"/>
    <x v="3"/>
    <x v="2"/>
    <s v="45-59"/>
    <s v="46-60"/>
    <n v="0"/>
    <n v="1"/>
    <n v="0"/>
    <x v="1"/>
  </r>
  <r>
    <s v="P5541"/>
    <d v="2024-05-14T17:00:00"/>
    <s v="F"/>
    <n v="20"/>
    <s v="Asian"/>
    <s v="General Practice"/>
    <b v="1"/>
    <m/>
    <x v="4"/>
    <b v="1"/>
    <x v="0"/>
    <s v="May"/>
    <x v="6"/>
    <x v="3"/>
    <s v="15-29"/>
    <s v="0-15"/>
    <n v="1"/>
    <n v="1"/>
    <n v="0"/>
    <x v="1"/>
  </r>
  <r>
    <s v="P5542"/>
    <d v="2023-05-25T12:17:00"/>
    <s v="F"/>
    <n v="52"/>
    <s v="Asian"/>
    <s v="General Practice"/>
    <b v="1"/>
    <m/>
    <x v="41"/>
    <b v="1"/>
    <x v="1"/>
    <s v="May"/>
    <x v="2"/>
    <x v="6"/>
    <s v="45-59"/>
    <s v="16-30"/>
    <n v="1"/>
    <n v="1"/>
    <n v="0"/>
    <x v="1"/>
  </r>
  <r>
    <s v="P5543"/>
    <d v="2024-09-26T07:45:00"/>
    <s v="F"/>
    <n v="21"/>
    <s v="Asian"/>
    <s v="General Practice"/>
    <b v="1"/>
    <m/>
    <x v="16"/>
    <b v="1"/>
    <x v="0"/>
    <s v="Sep"/>
    <x v="2"/>
    <x v="0"/>
    <s v="15-29"/>
    <s v="46-60"/>
    <n v="0"/>
    <n v="1"/>
    <n v="0"/>
    <x v="1"/>
  </r>
  <r>
    <s v="P5544"/>
    <d v="2024-06-27T11:43:00"/>
    <s v="F"/>
    <n v="33"/>
    <s v="Asian"/>
    <s v="General Practice"/>
    <b v="1"/>
    <m/>
    <x v="21"/>
    <b v="1"/>
    <x v="0"/>
    <s v="Jun"/>
    <x v="2"/>
    <x v="1"/>
    <s v="30-44"/>
    <s v="46-60"/>
    <n v="0"/>
    <n v="1"/>
    <n v="0"/>
    <x v="1"/>
  </r>
  <r>
    <s v="P5545"/>
    <d v="2024-06-15T14:00:00"/>
    <s v="F"/>
    <n v="13"/>
    <s v="Asian"/>
    <s v="General Practice"/>
    <b v="1"/>
    <m/>
    <x v="22"/>
    <b v="1"/>
    <x v="0"/>
    <s v="Jun"/>
    <x v="1"/>
    <x v="6"/>
    <s v="0-14"/>
    <s v="31-45"/>
    <n v="0"/>
    <n v="1"/>
    <n v="0"/>
    <x v="1"/>
  </r>
  <r>
    <s v="P5546"/>
    <d v="2023-11-12T06:24:00"/>
    <s v="F"/>
    <n v="73"/>
    <s v="Asian"/>
    <s v="General Practice"/>
    <b v="1"/>
    <m/>
    <x v="17"/>
    <b v="1"/>
    <x v="1"/>
    <s v="Nov"/>
    <x v="3"/>
    <x v="0"/>
    <s v="60-74"/>
    <s v="31-45"/>
    <n v="0"/>
    <n v="1"/>
    <n v="0"/>
    <x v="1"/>
  </r>
  <r>
    <s v="P5547"/>
    <d v="2024-05-13T09:36:00"/>
    <s v="F"/>
    <n v="44"/>
    <s v="Asian"/>
    <s v="General Practice"/>
    <b v="1"/>
    <m/>
    <x v="42"/>
    <b v="1"/>
    <x v="0"/>
    <s v="May"/>
    <x v="4"/>
    <x v="1"/>
    <s v="30-44"/>
    <s v="0-15"/>
    <n v="1"/>
    <n v="1"/>
    <n v="0"/>
    <x v="1"/>
  </r>
  <r>
    <s v="P5548"/>
    <d v="2024-08-12T01:13:00"/>
    <s v="F"/>
    <n v="78"/>
    <s v="Asian"/>
    <s v="General Practice"/>
    <b v="1"/>
    <m/>
    <x v="40"/>
    <b v="1"/>
    <x v="0"/>
    <s v="Aug"/>
    <x v="4"/>
    <x v="4"/>
    <s v="75+"/>
    <s v="31-45"/>
    <n v="0"/>
    <n v="1"/>
    <n v="0"/>
    <x v="1"/>
  </r>
  <r>
    <s v="P5549"/>
    <d v="2023-12-24T07:15:00"/>
    <s v="F"/>
    <n v="60"/>
    <s v="Asian"/>
    <s v="General Practice"/>
    <b v="1"/>
    <n v="0"/>
    <x v="4"/>
    <b v="1"/>
    <x v="1"/>
    <s v="Dec"/>
    <x v="3"/>
    <x v="0"/>
    <s v="60-74"/>
    <s v="0-15"/>
    <n v="1"/>
    <n v="1"/>
    <n v="0"/>
    <x v="1"/>
  </r>
  <r>
    <s v="P5550"/>
    <d v="2024-10-20T12:24:00"/>
    <s v="F"/>
    <n v="79"/>
    <s v="Asian"/>
    <s v="General Practice"/>
    <b v="1"/>
    <n v="1"/>
    <x v="50"/>
    <b v="1"/>
    <x v="0"/>
    <s v="Oct"/>
    <x v="3"/>
    <x v="6"/>
    <s v="75+"/>
    <s v="31-45"/>
    <n v="0"/>
    <n v="1"/>
    <n v="0"/>
    <x v="1"/>
  </r>
  <r>
    <s v="P5551"/>
    <d v="2023-04-16T02:26:00"/>
    <s v="F"/>
    <n v="31"/>
    <s v="Asian"/>
    <s v="General Practice"/>
    <b v="1"/>
    <n v="1"/>
    <x v="1"/>
    <b v="1"/>
    <x v="1"/>
    <s v="Apr"/>
    <x v="3"/>
    <x v="4"/>
    <s v="30-44"/>
    <s v="16-30"/>
    <n v="1"/>
    <n v="1"/>
    <n v="0"/>
    <x v="1"/>
  </r>
  <r>
    <s v="P5552"/>
    <d v="2023-08-28T07:47:00"/>
    <s v="F"/>
    <n v="25"/>
    <s v="Asian"/>
    <s v="General Practice"/>
    <b v="1"/>
    <n v="2"/>
    <x v="15"/>
    <b v="1"/>
    <x v="1"/>
    <s v="Aug"/>
    <x v="4"/>
    <x v="0"/>
    <s v="15-29"/>
    <s v="31-45"/>
    <n v="0"/>
    <n v="1"/>
    <n v="0"/>
    <x v="1"/>
  </r>
  <r>
    <s v="P5553"/>
    <d v="2024-10-01T07:50:00"/>
    <s v="F"/>
    <n v="39"/>
    <s v="Asian"/>
    <s v="General Practice"/>
    <b v="1"/>
    <n v="2"/>
    <x v="50"/>
    <b v="1"/>
    <x v="0"/>
    <s v="Oct"/>
    <x v="6"/>
    <x v="0"/>
    <s v="30-44"/>
    <s v="31-45"/>
    <n v="0"/>
    <n v="1"/>
    <n v="0"/>
    <x v="1"/>
  </r>
  <r>
    <s v="P5554"/>
    <d v="2024-09-08T01:45:00"/>
    <s v="F"/>
    <n v="54"/>
    <s v="Asian"/>
    <s v="General Practice"/>
    <b v="1"/>
    <n v="3"/>
    <x v="50"/>
    <b v="1"/>
    <x v="0"/>
    <s v="Sep"/>
    <x v="3"/>
    <x v="4"/>
    <s v="45-59"/>
    <s v="31-45"/>
    <n v="0"/>
    <n v="1"/>
    <n v="0"/>
    <x v="1"/>
  </r>
  <r>
    <s v="P5555"/>
    <d v="2024-07-30T14:42:00"/>
    <s v="F"/>
    <n v="63"/>
    <s v="Asian"/>
    <s v="General Practice"/>
    <b v="1"/>
    <n v="5"/>
    <x v="7"/>
    <b v="1"/>
    <x v="0"/>
    <s v="Jul"/>
    <x v="6"/>
    <x v="6"/>
    <s v="60-74"/>
    <s v="16-30"/>
    <n v="1"/>
    <n v="1"/>
    <n v="0"/>
    <x v="1"/>
  </r>
  <r>
    <s v="P5556"/>
    <d v="2023-12-13T04:51:00"/>
    <s v="F"/>
    <n v="56"/>
    <s v="Asian"/>
    <s v="General Practice"/>
    <b v="1"/>
    <n v="5"/>
    <x v="4"/>
    <b v="1"/>
    <x v="1"/>
    <s v="Dec"/>
    <x v="0"/>
    <x v="5"/>
    <s v="45-59"/>
    <s v="0-15"/>
    <n v="1"/>
    <n v="1"/>
    <n v="0"/>
    <x v="1"/>
  </r>
  <r>
    <s v="P5557"/>
    <d v="2023-10-01T14:19:00"/>
    <s v="F"/>
    <n v="13"/>
    <s v="Asian"/>
    <s v="General Practice"/>
    <b v="1"/>
    <n v="7"/>
    <x v="32"/>
    <b v="1"/>
    <x v="1"/>
    <s v="Oct"/>
    <x v="3"/>
    <x v="6"/>
    <s v="0-14"/>
    <s v="46-60"/>
    <n v="0"/>
    <n v="1"/>
    <n v="0"/>
    <x v="1"/>
  </r>
  <r>
    <s v="P5558"/>
    <d v="2024-03-16T16:13:00"/>
    <s v="F"/>
    <n v="70"/>
    <s v="Asian"/>
    <s v="General Practice"/>
    <b v="1"/>
    <n v="7"/>
    <x v="14"/>
    <b v="1"/>
    <x v="0"/>
    <s v="Mar"/>
    <x v="1"/>
    <x v="3"/>
    <s v="60-74"/>
    <s v="46-60"/>
    <n v="0"/>
    <n v="1"/>
    <n v="0"/>
    <x v="1"/>
  </r>
  <r>
    <s v="P5559"/>
    <d v="2023-06-27T13:10:00"/>
    <s v="F"/>
    <n v="22"/>
    <s v="Asian"/>
    <s v="General Practice"/>
    <b v="1"/>
    <n v="8"/>
    <x v="10"/>
    <b v="1"/>
    <x v="1"/>
    <s v="Jun"/>
    <x v="6"/>
    <x v="6"/>
    <s v="15-29"/>
    <s v="31-45"/>
    <n v="0"/>
    <n v="1"/>
    <n v="0"/>
    <x v="1"/>
  </r>
  <r>
    <s v="P5560"/>
    <d v="2023-08-20T19:50:00"/>
    <s v="F"/>
    <n v="33"/>
    <s v="Asian"/>
    <s v="General Practice"/>
    <b v="1"/>
    <n v="9"/>
    <x v="18"/>
    <b v="1"/>
    <x v="1"/>
    <s v="Aug"/>
    <x v="3"/>
    <x v="7"/>
    <s v="30-44"/>
    <s v="16-30"/>
    <n v="1"/>
    <n v="1"/>
    <n v="1"/>
    <x v="1"/>
  </r>
  <r>
    <s v="P5561"/>
    <d v="2024-01-20T23:57:00"/>
    <s v="F"/>
    <n v="23"/>
    <s v="Asian"/>
    <s v="General Practice"/>
    <b v="1"/>
    <n v="10"/>
    <x v="8"/>
    <b v="1"/>
    <x v="0"/>
    <s v="Jan"/>
    <x v="1"/>
    <x v="2"/>
    <s v="15-29"/>
    <s v="31-45"/>
    <n v="0"/>
    <n v="1"/>
    <n v="0"/>
    <x v="1"/>
  </r>
  <r>
    <s v="P5562"/>
    <d v="2024-05-06T23:46:00"/>
    <s v="F"/>
    <n v="6"/>
    <s v="Asian"/>
    <s v="Neurology"/>
    <b v="1"/>
    <m/>
    <x v="3"/>
    <b v="1"/>
    <x v="0"/>
    <s v="May"/>
    <x v="4"/>
    <x v="2"/>
    <s v="0-14"/>
    <s v="31-45"/>
    <n v="0"/>
    <n v="1"/>
    <n v="0"/>
    <x v="1"/>
  </r>
  <r>
    <s v="P5563"/>
    <d v="2023-06-07T22:59:00"/>
    <s v="F"/>
    <n v="12"/>
    <s v="Asian"/>
    <s v="Neurology"/>
    <b v="1"/>
    <m/>
    <x v="48"/>
    <b v="1"/>
    <x v="1"/>
    <s v="Jun"/>
    <x v="0"/>
    <x v="2"/>
    <s v="0-14"/>
    <s v="16-30"/>
    <n v="1"/>
    <n v="1"/>
    <n v="0"/>
    <x v="1"/>
  </r>
  <r>
    <s v="P5564"/>
    <d v="2024-10-15T23:29:00"/>
    <s v="F"/>
    <n v="41"/>
    <s v="Asian"/>
    <s v="Neurology"/>
    <b v="1"/>
    <n v="1"/>
    <x v="21"/>
    <b v="1"/>
    <x v="0"/>
    <s v="Oct"/>
    <x v="6"/>
    <x v="2"/>
    <s v="30-44"/>
    <s v="46-60"/>
    <n v="0"/>
    <n v="1"/>
    <n v="0"/>
    <x v="1"/>
  </r>
  <r>
    <s v="P5565"/>
    <d v="2023-11-24T12:52:00"/>
    <s v="F"/>
    <n v="21"/>
    <s v="Asian"/>
    <s v="None"/>
    <b v="1"/>
    <m/>
    <x v="22"/>
    <b v="1"/>
    <x v="1"/>
    <s v="Nov"/>
    <x v="5"/>
    <x v="6"/>
    <s v="15-29"/>
    <s v="31-45"/>
    <n v="0"/>
    <n v="1"/>
    <n v="0"/>
    <x v="1"/>
  </r>
  <r>
    <s v="P5566"/>
    <d v="2023-12-16T20:05:00"/>
    <s v="F"/>
    <n v="72"/>
    <s v="Asian"/>
    <s v="None"/>
    <b v="1"/>
    <m/>
    <x v="2"/>
    <b v="1"/>
    <x v="1"/>
    <s v="Dec"/>
    <x v="1"/>
    <x v="7"/>
    <s v="60-74"/>
    <s v="46-60"/>
    <n v="0"/>
    <n v="1"/>
    <n v="0"/>
    <x v="1"/>
  </r>
  <r>
    <s v="P5567"/>
    <d v="2023-04-22T18:25:00"/>
    <s v="F"/>
    <n v="36"/>
    <s v="Asian"/>
    <s v="None"/>
    <b v="1"/>
    <m/>
    <x v="41"/>
    <b v="1"/>
    <x v="1"/>
    <s v="Apr"/>
    <x v="1"/>
    <x v="7"/>
    <s v="30-44"/>
    <s v="16-30"/>
    <n v="1"/>
    <n v="1"/>
    <n v="0"/>
    <x v="1"/>
  </r>
  <r>
    <s v="P5568"/>
    <d v="2024-05-27T00:11:00"/>
    <s v="F"/>
    <n v="73"/>
    <s v="Asian"/>
    <s v="None"/>
    <b v="1"/>
    <m/>
    <x v="33"/>
    <b v="1"/>
    <x v="0"/>
    <s v="May"/>
    <x v="4"/>
    <x v="4"/>
    <s v="60-74"/>
    <s v="31-45"/>
    <n v="0"/>
    <n v="1"/>
    <n v="0"/>
    <x v="1"/>
  </r>
  <r>
    <s v="P5569"/>
    <d v="2023-11-12T11:40:00"/>
    <s v="F"/>
    <n v="10"/>
    <s v="Asian"/>
    <s v="None"/>
    <b v="1"/>
    <m/>
    <x v="46"/>
    <b v="1"/>
    <x v="1"/>
    <s v="Nov"/>
    <x v="3"/>
    <x v="1"/>
    <s v="0-14"/>
    <s v="16-30"/>
    <n v="1"/>
    <n v="1"/>
    <n v="0"/>
    <x v="1"/>
  </r>
  <r>
    <s v="P5570"/>
    <d v="2024-07-03T12:30:00"/>
    <s v="F"/>
    <n v="29"/>
    <s v="Asian"/>
    <s v="None"/>
    <b v="1"/>
    <m/>
    <x v="10"/>
    <b v="1"/>
    <x v="0"/>
    <s v="Jul"/>
    <x v="0"/>
    <x v="6"/>
    <s v="15-29"/>
    <s v="31-45"/>
    <n v="0"/>
    <n v="1"/>
    <n v="0"/>
    <x v="1"/>
  </r>
  <r>
    <s v="P5571"/>
    <d v="2024-05-21T14:33:00"/>
    <s v="F"/>
    <n v="45"/>
    <s v="Asian"/>
    <s v="None"/>
    <b v="1"/>
    <m/>
    <x v="16"/>
    <b v="1"/>
    <x v="0"/>
    <s v="May"/>
    <x v="6"/>
    <x v="6"/>
    <s v="45-59"/>
    <s v="46-60"/>
    <n v="0"/>
    <n v="1"/>
    <n v="0"/>
    <x v="1"/>
  </r>
  <r>
    <s v="P5572"/>
    <d v="2023-07-25T00:34:00"/>
    <s v="F"/>
    <n v="57"/>
    <s v="Asian"/>
    <s v="None"/>
    <b v="1"/>
    <m/>
    <x v="46"/>
    <b v="1"/>
    <x v="1"/>
    <s v="Jul"/>
    <x v="6"/>
    <x v="4"/>
    <s v="45-59"/>
    <s v="16-30"/>
    <n v="1"/>
    <n v="1"/>
    <n v="0"/>
    <x v="1"/>
  </r>
  <r>
    <s v="P5573"/>
    <d v="2024-01-26T20:26:00"/>
    <s v="F"/>
    <n v="72"/>
    <s v="Asian"/>
    <s v="None"/>
    <b v="1"/>
    <m/>
    <x v="4"/>
    <b v="1"/>
    <x v="0"/>
    <s v="Jan"/>
    <x v="5"/>
    <x v="7"/>
    <s v="60-74"/>
    <s v="0-15"/>
    <n v="1"/>
    <n v="1"/>
    <n v="0"/>
    <x v="1"/>
  </r>
  <r>
    <s v="P5574"/>
    <d v="2024-01-09T22:00:00"/>
    <s v="F"/>
    <n v="29"/>
    <s v="Asian"/>
    <s v="None"/>
    <b v="1"/>
    <m/>
    <x v="30"/>
    <b v="1"/>
    <x v="0"/>
    <s v="Jan"/>
    <x v="6"/>
    <x v="2"/>
    <s v="15-29"/>
    <s v="0-15"/>
    <n v="1"/>
    <n v="1"/>
    <n v="0"/>
    <x v="1"/>
  </r>
  <r>
    <s v="P5575"/>
    <d v="2023-12-06T02:09:00"/>
    <s v="F"/>
    <n v="42"/>
    <s v="Asian"/>
    <s v="None"/>
    <b v="1"/>
    <m/>
    <x v="45"/>
    <b v="1"/>
    <x v="1"/>
    <s v="Dec"/>
    <x v="0"/>
    <x v="4"/>
    <s v="30-44"/>
    <s v="16-30"/>
    <n v="1"/>
    <n v="1"/>
    <n v="0"/>
    <x v="1"/>
  </r>
  <r>
    <s v="P5576"/>
    <d v="2023-12-13T08:24:00"/>
    <s v="F"/>
    <n v="28"/>
    <s v="Asian"/>
    <s v="None"/>
    <b v="1"/>
    <m/>
    <x v="50"/>
    <b v="1"/>
    <x v="1"/>
    <s v="Dec"/>
    <x v="0"/>
    <x v="0"/>
    <s v="15-29"/>
    <s v="31-45"/>
    <n v="0"/>
    <n v="1"/>
    <n v="0"/>
    <x v="1"/>
  </r>
  <r>
    <s v="P5577"/>
    <d v="2023-08-11T17:35:00"/>
    <s v="F"/>
    <n v="66"/>
    <s v="Asian"/>
    <s v="None"/>
    <b v="1"/>
    <m/>
    <x v="50"/>
    <b v="1"/>
    <x v="1"/>
    <s v="Aug"/>
    <x v="5"/>
    <x v="3"/>
    <s v="60-74"/>
    <s v="31-45"/>
    <n v="0"/>
    <n v="1"/>
    <n v="0"/>
    <x v="1"/>
  </r>
  <r>
    <s v="P5578"/>
    <d v="2024-04-18T14:24:00"/>
    <s v="F"/>
    <n v="5"/>
    <s v="Asian"/>
    <s v="None"/>
    <b v="1"/>
    <m/>
    <x v="28"/>
    <b v="1"/>
    <x v="0"/>
    <s v="Apr"/>
    <x v="2"/>
    <x v="6"/>
    <s v="0-14"/>
    <s v="16-30"/>
    <n v="1"/>
    <n v="1"/>
    <n v="0"/>
    <x v="1"/>
  </r>
  <r>
    <s v="P5579"/>
    <d v="2023-07-25T09:22:00"/>
    <s v="F"/>
    <n v="20"/>
    <s v="Asian"/>
    <s v="None"/>
    <b v="1"/>
    <m/>
    <x v="7"/>
    <b v="1"/>
    <x v="1"/>
    <s v="Jul"/>
    <x v="6"/>
    <x v="1"/>
    <s v="15-29"/>
    <s v="16-30"/>
    <n v="1"/>
    <n v="1"/>
    <n v="0"/>
    <x v="1"/>
  </r>
  <r>
    <s v="P5580"/>
    <d v="2023-06-05T04:11:00"/>
    <s v="F"/>
    <n v="46"/>
    <s v="Asian"/>
    <s v="None"/>
    <b v="1"/>
    <m/>
    <x v="19"/>
    <b v="1"/>
    <x v="1"/>
    <s v="Jun"/>
    <x v="4"/>
    <x v="5"/>
    <s v="45-59"/>
    <s v="16-30"/>
    <n v="1"/>
    <n v="1"/>
    <n v="0"/>
    <x v="1"/>
  </r>
  <r>
    <s v="P5581"/>
    <d v="2023-08-16T10:48:00"/>
    <s v="F"/>
    <n v="12"/>
    <s v="Asian"/>
    <s v="None"/>
    <b v="1"/>
    <m/>
    <x v="22"/>
    <b v="1"/>
    <x v="1"/>
    <s v="Aug"/>
    <x v="0"/>
    <x v="1"/>
    <s v="0-14"/>
    <s v="31-45"/>
    <n v="0"/>
    <n v="1"/>
    <n v="0"/>
    <x v="1"/>
  </r>
  <r>
    <s v="P5582"/>
    <d v="2023-04-21T07:31:00"/>
    <s v="F"/>
    <n v="12"/>
    <s v="Asian"/>
    <s v="None"/>
    <b v="1"/>
    <m/>
    <x v="38"/>
    <b v="1"/>
    <x v="1"/>
    <s v="Apr"/>
    <x v="5"/>
    <x v="0"/>
    <s v="0-14"/>
    <s v="0-15"/>
    <n v="1"/>
    <n v="1"/>
    <n v="0"/>
    <x v="1"/>
  </r>
  <r>
    <s v="P5583"/>
    <d v="2023-06-16T21:47:00"/>
    <s v="F"/>
    <n v="9"/>
    <s v="Asian"/>
    <s v="None"/>
    <b v="1"/>
    <m/>
    <x v="31"/>
    <b v="1"/>
    <x v="1"/>
    <s v="Jun"/>
    <x v="5"/>
    <x v="2"/>
    <s v="0-14"/>
    <s v="16-30"/>
    <n v="1"/>
    <n v="1"/>
    <n v="0"/>
    <x v="1"/>
  </r>
  <r>
    <s v="P5584"/>
    <d v="2024-07-21T06:00:00"/>
    <s v="F"/>
    <n v="38"/>
    <s v="Asian"/>
    <s v="None"/>
    <b v="1"/>
    <m/>
    <x v="1"/>
    <b v="1"/>
    <x v="0"/>
    <s v="Jul"/>
    <x v="3"/>
    <x v="0"/>
    <s v="30-44"/>
    <s v="16-30"/>
    <n v="1"/>
    <n v="1"/>
    <n v="0"/>
    <x v="1"/>
  </r>
  <r>
    <s v="P5585"/>
    <d v="2024-04-06T01:30:00"/>
    <s v="F"/>
    <n v="46"/>
    <s v="Asian"/>
    <s v="None"/>
    <b v="1"/>
    <m/>
    <x v="17"/>
    <b v="1"/>
    <x v="0"/>
    <s v="Apr"/>
    <x v="1"/>
    <x v="4"/>
    <s v="45-59"/>
    <s v="31-45"/>
    <n v="0"/>
    <n v="1"/>
    <n v="0"/>
    <x v="1"/>
  </r>
  <r>
    <s v="P5586"/>
    <d v="2024-09-18T06:00:00"/>
    <s v="F"/>
    <n v="29"/>
    <s v="Asian"/>
    <s v="None"/>
    <b v="1"/>
    <m/>
    <x v="25"/>
    <b v="1"/>
    <x v="0"/>
    <s v="Sep"/>
    <x v="0"/>
    <x v="0"/>
    <s v="15-29"/>
    <s v="46-60"/>
    <n v="0"/>
    <n v="1"/>
    <n v="0"/>
    <x v="1"/>
  </r>
  <r>
    <s v="P5587"/>
    <d v="2024-08-01T11:32:00"/>
    <s v="F"/>
    <n v="9"/>
    <s v="Asian"/>
    <s v="None"/>
    <b v="1"/>
    <m/>
    <x v="5"/>
    <b v="1"/>
    <x v="0"/>
    <s v="Aug"/>
    <x v="2"/>
    <x v="1"/>
    <s v="0-14"/>
    <s v="46-60"/>
    <n v="0"/>
    <n v="1"/>
    <n v="0"/>
    <x v="1"/>
  </r>
  <r>
    <s v="P5588"/>
    <d v="2023-11-04T03:08:00"/>
    <s v="F"/>
    <n v="67"/>
    <s v="Asian"/>
    <s v="None"/>
    <b v="1"/>
    <m/>
    <x v="36"/>
    <b v="1"/>
    <x v="1"/>
    <s v="Nov"/>
    <x v="1"/>
    <x v="5"/>
    <s v="60-74"/>
    <s v="16-30"/>
    <n v="1"/>
    <n v="1"/>
    <n v="0"/>
    <x v="1"/>
  </r>
  <r>
    <s v="P5589"/>
    <d v="2023-07-29T23:53:00"/>
    <s v="F"/>
    <n v="26"/>
    <s v="Asian"/>
    <s v="None"/>
    <b v="1"/>
    <m/>
    <x v="14"/>
    <b v="1"/>
    <x v="1"/>
    <s v="Jul"/>
    <x v="1"/>
    <x v="2"/>
    <s v="15-29"/>
    <s v="46-60"/>
    <n v="0"/>
    <n v="1"/>
    <n v="0"/>
    <x v="1"/>
  </r>
  <r>
    <s v="P5590"/>
    <d v="2024-01-29T06:56:00"/>
    <s v="F"/>
    <n v="27"/>
    <s v="Asian"/>
    <s v="None"/>
    <b v="1"/>
    <m/>
    <x v="21"/>
    <b v="1"/>
    <x v="0"/>
    <s v="Jan"/>
    <x v="4"/>
    <x v="0"/>
    <s v="15-29"/>
    <s v="46-60"/>
    <n v="0"/>
    <n v="1"/>
    <n v="0"/>
    <x v="1"/>
  </r>
  <r>
    <s v="P5591"/>
    <d v="2024-02-15T09:39:00"/>
    <s v="F"/>
    <n v="47"/>
    <s v="Asian"/>
    <s v="None"/>
    <b v="1"/>
    <m/>
    <x v="1"/>
    <b v="1"/>
    <x v="0"/>
    <s v="Feb"/>
    <x v="2"/>
    <x v="1"/>
    <s v="45-59"/>
    <s v="16-30"/>
    <n v="1"/>
    <n v="1"/>
    <n v="0"/>
    <x v="1"/>
  </r>
  <r>
    <s v="P5592"/>
    <d v="2024-06-03T18:24:00"/>
    <s v="F"/>
    <n v="61"/>
    <s v="Asian"/>
    <s v="None"/>
    <b v="1"/>
    <m/>
    <x v="43"/>
    <b v="1"/>
    <x v="0"/>
    <s v="Jun"/>
    <x v="4"/>
    <x v="7"/>
    <s v="60-74"/>
    <s v="46-60"/>
    <n v="0"/>
    <n v="1"/>
    <n v="0"/>
    <x v="1"/>
  </r>
  <r>
    <s v="P5593"/>
    <d v="2023-09-05T00:55:00"/>
    <s v="F"/>
    <n v="68"/>
    <s v="Asian"/>
    <s v="None"/>
    <b v="1"/>
    <m/>
    <x v="10"/>
    <b v="1"/>
    <x v="1"/>
    <s v="Sep"/>
    <x v="6"/>
    <x v="4"/>
    <s v="60-74"/>
    <s v="31-45"/>
    <n v="0"/>
    <n v="1"/>
    <n v="0"/>
    <x v="1"/>
  </r>
  <r>
    <s v="P5594"/>
    <d v="2023-04-13T05:35:00"/>
    <s v="F"/>
    <n v="26"/>
    <s v="Asian"/>
    <s v="None"/>
    <b v="1"/>
    <m/>
    <x v="22"/>
    <b v="1"/>
    <x v="1"/>
    <s v="Apr"/>
    <x v="2"/>
    <x v="5"/>
    <s v="15-29"/>
    <s v="31-45"/>
    <n v="0"/>
    <n v="1"/>
    <n v="0"/>
    <x v="1"/>
  </r>
  <r>
    <s v="P5595"/>
    <d v="2023-06-18T11:19:00"/>
    <s v="F"/>
    <n v="15"/>
    <s v="Asian"/>
    <s v="None"/>
    <b v="1"/>
    <m/>
    <x v="2"/>
    <b v="1"/>
    <x v="1"/>
    <s v="Jun"/>
    <x v="3"/>
    <x v="1"/>
    <s v="15-29"/>
    <s v="46-60"/>
    <n v="0"/>
    <n v="1"/>
    <n v="0"/>
    <x v="1"/>
  </r>
  <r>
    <s v="P5596"/>
    <d v="2023-11-24T22:47:00"/>
    <s v="F"/>
    <n v="4"/>
    <s v="Asian"/>
    <s v="None"/>
    <b v="1"/>
    <m/>
    <x v="42"/>
    <b v="1"/>
    <x v="1"/>
    <s v="Nov"/>
    <x v="5"/>
    <x v="2"/>
    <s v="0-14"/>
    <s v="0-15"/>
    <n v="1"/>
    <n v="1"/>
    <n v="0"/>
    <x v="1"/>
  </r>
  <r>
    <s v="P5597"/>
    <d v="2024-01-24T11:56:00"/>
    <s v="F"/>
    <n v="75"/>
    <s v="Asian"/>
    <s v="None"/>
    <b v="1"/>
    <m/>
    <x v="38"/>
    <b v="1"/>
    <x v="0"/>
    <s v="Jan"/>
    <x v="0"/>
    <x v="1"/>
    <s v="75+"/>
    <s v="0-15"/>
    <n v="1"/>
    <n v="1"/>
    <n v="0"/>
    <x v="1"/>
  </r>
  <r>
    <s v="P5598"/>
    <d v="2024-07-23T08:57:00"/>
    <s v="F"/>
    <n v="52"/>
    <s v="Asian"/>
    <s v="None"/>
    <b v="1"/>
    <m/>
    <x v="24"/>
    <b v="1"/>
    <x v="0"/>
    <s v="Jul"/>
    <x v="6"/>
    <x v="0"/>
    <s v="45-59"/>
    <s v="16-30"/>
    <n v="1"/>
    <n v="1"/>
    <n v="0"/>
    <x v="1"/>
  </r>
  <r>
    <s v="P5599"/>
    <d v="2024-05-22T00:13:00"/>
    <s v="F"/>
    <n v="10"/>
    <s v="Asian"/>
    <s v="None"/>
    <b v="1"/>
    <m/>
    <x v="26"/>
    <b v="1"/>
    <x v="0"/>
    <s v="May"/>
    <x v="0"/>
    <x v="4"/>
    <s v="0-14"/>
    <s v="31-45"/>
    <n v="0"/>
    <n v="1"/>
    <n v="0"/>
    <x v="1"/>
  </r>
  <r>
    <s v="P5600"/>
    <d v="2024-04-07T18:02:00"/>
    <s v="F"/>
    <n v="27"/>
    <s v="Asian"/>
    <s v="None"/>
    <b v="1"/>
    <m/>
    <x v="25"/>
    <b v="1"/>
    <x v="0"/>
    <s v="Apr"/>
    <x v="3"/>
    <x v="7"/>
    <s v="15-29"/>
    <s v="46-60"/>
    <n v="0"/>
    <n v="1"/>
    <n v="0"/>
    <x v="1"/>
  </r>
  <r>
    <s v="P5601"/>
    <d v="2023-07-19T09:23:00"/>
    <s v="F"/>
    <n v="22"/>
    <s v="Asian"/>
    <s v="None"/>
    <b v="1"/>
    <m/>
    <x v="11"/>
    <b v="1"/>
    <x v="1"/>
    <s v="Jul"/>
    <x v="0"/>
    <x v="1"/>
    <s v="15-29"/>
    <s v="46-60"/>
    <n v="0"/>
    <n v="1"/>
    <n v="0"/>
    <x v="1"/>
  </r>
  <r>
    <s v="P5602"/>
    <d v="2024-02-20T18:19:00"/>
    <s v="F"/>
    <n v="6"/>
    <s v="Asian"/>
    <s v="None"/>
    <b v="1"/>
    <m/>
    <x v="14"/>
    <b v="1"/>
    <x v="0"/>
    <s v="Feb"/>
    <x v="6"/>
    <x v="7"/>
    <s v="0-14"/>
    <s v="46-60"/>
    <n v="0"/>
    <n v="1"/>
    <n v="0"/>
    <x v="1"/>
  </r>
  <r>
    <s v="P5603"/>
    <d v="2023-07-15T20:43:00"/>
    <s v="F"/>
    <n v="73"/>
    <s v="Asian"/>
    <s v="None"/>
    <b v="1"/>
    <m/>
    <x v="30"/>
    <b v="1"/>
    <x v="1"/>
    <s v="Jul"/>
    <x v="1"/>
    <x v="7"/>
    <s v="60-74"/>
    <s v="0-15"/>
    <n v="1"/>
    <n v="1"/>
    <n v="0"/>
    <x v="1"/>
  </r>
  <r>
    <s v="P5604"/>
    <d v="2024-02-21T16:15:00"/>
    <s v="F"/>
    <n v="67"/>
    <s v="Asian"/>
    <s v="None"/>
    <b v="1"/>
    <m/>
    <x v="20"/>
    <b v="1"/>
    <x v="0"/>
    <s v="Feb"/>
    <x v="0"/>
    <x v="3"/>
    <s v="60-74"/>
    <s v="16-30"/>
    <n v="1"/>
    <n v="1"/>
    <n v="0"/>
    <x v="1"/>
  </r>
  <r>
    <s v="P5605"/>
    <d v="2023-10-07T07:09:00"/>
    <s v="F"/>
    <n v="45"/>
    <s v="Asian"/>
    <s v="None"/>
    <b v="1"/>
    <m/>
    <x v="19"/>
    <b v="1"/>
    <x v="1"/>
    <s v="Oct"/>
    <x v="1"/>
    <x v="0"/>
    <s v="45-59"/>
    <s v="16-30"/>
    <n v="1"/>
    <n v="1"/>
    <n v="0"/>
    <x v="1"/>
  </r>
  <r>
    <s v="P5606"/>
    <d v="2023-07-02T22:21:00"/>
    <s v="F"/>
    <n v="42"/>
    <s v="Asian"/>
    <s v="None"/>
    <b v="1"/>
    <m/>
    <x v="15"/>
    <b v="1"/>
    <x v="1"/>
    <s v="Jul"/>
    <x v="3"/>
    <x v="2"/>
    <s v="30-44"/>
    <s v="31-45"/>
    <n v="0"/>
    <n v="1"/>
    <n v="0"/>
    <x v="1"/>
  </r>
  <r>
    <s v="P5607"/>
    <d v="2023-06-22T07:08:00"/>
    <s v="F"/>
    <n v="47"/>
    <s v="Asian"/>
    <s v="None"/>
    <b v="1"/>
    <m/>
    <x v="15"/>
    <b v="1"/>
    <x v="1"/>
    <s v="Jun"/>
    <x v="2"/>
    <x v="0"/>
    <s v="45-59"/>
    <s v="31-45"/>
    <n v="0"/>
    <n v="1"/>
    <n v="0"/>
    <x v="1"/>
  </r>
  <r>
    <s v="P5608"/>
    <d v="2024-02-29T08:14:00"/>
    <s v="F"/>
    <n v="16"/>
    <s v="Asian"/>
    <s v="None"/>
    <b v="1"/>
    <m/>
    <x v="8"/>
    <b v="1"/>
    <x v="0"/>
    <s v="Feb"/>
    <x v="2"/>
    <x v="0"/>
    <s v="15-29"/>
    <s v="31-45"/>
    <n v="0"/>
    <n v="1"/>
    <n v="0"/>
    <x v="1"/>
  </r>
  <r>
    <s v="P5609"/>
    <d v="2024-08-31T01:51:00"/>
    <s v="F"/>
    <n v="20"/>
    <s v="Asian"/>
    <s v="None"/>
    <b v="1"/>
    <m/>
    <x v="25"/>
    <b v="1"/>
    <x v="0"/>
    <s v="Aug"/>
    <x v="1"/>
    <x v="4"/>
    <s v="15-29"/>
    <s v="46-60"/>
    <n v="0"/>
    <n v="1"/>
    <n v="0"/>
    <x v="1"/>
  </r>
  <r>
    <s v="P5610"/>
    <d v="2023-12-12T08:59:00"/>
    <s v="F"/>
    <n v="53"/>
    <s v="Asian"/>
    <s v="None"/>
    <b v="1"/>
    <m/>
    <x v="42"/>
    <b v="1"/>
    <x v="1"/>
    <s v="Dec"/>
    <x v="6"/>
    <x v="0"/>
    <s v="45-59"/>
    <s v="0-15"/>
    <n v="1"/>
    <n v="1"/>
    <n v="0"/>
    <x v="1"/>
  </r>
  <r>
    <s v="P5611"/>
    <d v="2024-04-21T12:03:00"/>
    <s v="F"/>
    <n v="53"/>
    <s v="Asian"/>
    <s v="None"/>
    <b v="1"/>
    <m/>
    <x v="24"/>
    <b v="1"/>
    <x v="0"/>
    <s v="Apr"/>
    <x v="3"/>
    <x v="6"/>
    <s v="45-59"/>
    <s v="16-30"/>
    <n v="1"/>
    <n v="1"/>
    <n v="0"/>
    <x v="1"/>
  </r>
  <r>
    <s v="P5612"/>
    <d v="2023-09-13T11:19:00"/>
    <s v="F"/>
    <n v="63"/>
    <s v="Asian"/>
    <s v="None"/>
    <b v="1"/>
    <m/>
    <x v="3"/>
    <b v="1"/>
    <x v="1"/>
    <s v="Sep"/>
    <x v="0"/>
    <x v="1"/>
    <s v="60-74"/>
    <s v="31-45"/>
    <n v="0"/>
    <n v="1"/>
    <n v="0"/>
    <x v="1"/>
  </r>
  <r>
    <s v="P5613"/>
    <d v="2024-04-21T23:54:00"/>
    <s v="F"/>
    <n v="57"/>
    <s v="Asian"/>
    <s v="None"/>
    <b v="1"/>
    <m/>
    <x v="44"/>
    <b v="1"/>
    <x v="0"/>
    <s v="Apr"/>
    <x v="3"/>
    <x v="2"/>
    <s v="45-59"/>
    <s v="31-45"/>
    <n v="0"/>
    <n v="1"/>
    <n v="0"/>
    <x v="1"/>
  </r>
  <r>
    <s v="P5614"/>
    <d v="2024-08-20T10:08:00"/>
    <s v="F"/>
    <n v="44"/>
    <s v="Asian"/>
    <s v="None"/>
    <b v="1"/>
    <m/>
    <x v="8"/>
    <b v="1"/>
    <x v="0"/>
    <s v="Aug"/>
    <x v="6"/>
    <x v="1"/>
    <s v="30-44"/>
    <s v="31-45"/>
    <n v="0"/>
    <n v="1"/>
    <n v="0"/>
    <x v="1"/>
  </r>
  <r>
    <s v="P5615"/>
    <d v="2023-07-09T06:34:00"/>
    <s v="F"/>
    <n v="49"/>
    <s v="Asian"/>
    <s v="None"/>
    <b v="1"/>
    <m/>
    <x v="13"/>
    <b v="1"/>
    <x v="1"/>
    <s v="Jul"/>
    <x v="3"/>
    <x v="0"/>
    <s v="45-59"/>
    <s v="46-60"/>
    <n v="0"/>
    <n v="1"/>
    <n v="0"/>
    <x v="1"/>
  </r>
  <r>
    <s v="P5616"/>
    <d v="2023-10-08T18:21:00"/>
    <s v="F"/>
    <n v="44"/>
    <s v="Asian"/>
    <s v="None"/>
    <b v="1"/>
    <m/>
    <x v="2"/>
    <b v="1"/>
    <x v="1"/>
    <s v="Oct"/>
    <x v="3"/>
    <x v="7"/>
    <s v="30-44"/>
    <s v="46-60"/>
    <n v="0"/>
    <n v="1"/>
    <n v="0"/>
    <x v="1"/>
  </r>
  <r>
    <s v="P5617"/>
    <d v="2024-03-09T21:12:00"/>
    <s v="F"/>
    <n v="73"/>
    <s v="Asian"/>
    <s v="None"/>
    <b v="1"/>
    <m/>
    <x v="17"/>
    <b v="1"/>
    <x v="0"/>
    <s v="Mar"/>
    <x v="1"/>
    <x v="2"/>
    <s v="60-74"/>
    <s v="31-45"/>
    <n v="0"/>
    <n v="1"/>
    <n v="0"/>
    <x v="1"/>
  </r>
  <r>
    <s v="P5618"/>
    <d v="2024-10-28T20:35:00"/>
    <s v="F"/>
    <n v="71"/>
    <s v="Asian"/>
    <s v="None"/>
    <b v="1"/>
    <m/>
    <x v="13"/>
    <b v="1"/>
    <x v="0"/>
    <s v="Oct"/>
    <x v="4"/>
    <x v="7"/>
    <s v="60-74"/>
    <s v="46-60"/>
    <n v="0"/>
    <n v="1"/>
    <n v="0"/>
    <x v="1"/>
  </r>
  <r>
    <s v="P5619"/>
    <d v="2024-08-08T00:33:00"/>
    <s v="F"/>
    <n v="76"/>
    <s v="Asian"/>
    <s v="None"/>
    <b v="1"/>
    <m/>
    <x v="42"/>
    <b v="1"/>
    <x v="0"/>
    <s v="Aug"/>
    <x v="2"/>
    <x v="4"/>
    <s v="75+"/>
    <s v="0-15"/>
    <n v="1"/>
    <n v="1"/>
    <n v="0"/>
    <x v="1"/>
  </r>
  <r>
    <s v="P5620"/>
    <d v="2024-01-15T14:38:00"/>
    <s v="F"/>
    <n v="51"/>
    <s v="Asian"/>
    <s v="None"/>
    <b v="1"/>
    <m/>
    <x v="40"/>
    <b v="1"/>
    <x v="0"/>
    <s v="Jan"/>
    <x v="4"/>
    <x v="6"/>
    <s v="45-59"/>
    <s v="31-45"/>
    <n v="0"/>
    <n v="1"/>
    <n v="0"/>
    <x v="1"/>
  </r>
  <r>
    <s v="P5621"/>
    <d v="2024-01-02T17:06:00"/>
    <s v="F"/>
    <n v="26"/>
    <s v="Asian"/>
    <s v="None"/>
    <b v="1"/>
    <m/>
    <x v="13"/>
    <b v="1"/>
    <x v="0"/>
    <s v="Jan"/>
    <x v="6"/>
    <x v="3"/>
    <s v="15-29"/>
    <s v="46-60"/>
    <n v="0"/>
    <n v="1"/>
    <n v="0"/>
    <x v="1"/>
  </r>
  <r>
    <s v="P5622"/>
    <d v="2023-04-07T13:44:00"/>
    <s v="F"/>
    <n v="49"/>
    <s v="Asian"/>
    <s v="None"/>
    <b v="1"/>
    <m/>
    <x v="47"/>
    <b v="1"/>
    <x v="1"/>
    <s v="Apr"/>
    <x v="5"/>
    <x v="6"/>
    <s v="45-59"/>
    <s v="46-60"/>
    <n v="0"/>
    <n v="1"/>
    <n v="0"/>
    <x v="1"/>
  </r>
  <r>
    <s v="P5623"/>
    <d v="2024-07-11T21:37:00"/>
    <s v="F"/>
    <n v="30"/>
    <s v="Asian"/>
    <s v="None"/>
    <b v="1"/>
    <m/>
    <x v="41"/>
    <b v="1"/>
    <x v="0"/>
    <s v="Jul"/>
    <x v="2"/>
    <x v="2"/>
    <s v="30-44"/>
    <s v="16-30"/>
    <n v="1"/>
    <n v="1"/>
    <n v="0"/>
    <x v="1"/>
  </r>
  <r>
    <s v="P5624"/>
    <d v="2023-12-27T18:06:00"/>
    <s v="F"/>
    <n v="2"/>
    <s v="Asian"/>
    <s v="None"/>
    <b v="1"/>
    <m/>
    <x v="6"/>
    <b v="1"/>
    <x v="1"/>
    <s v="Dec"/>
    <x v="0"/>
    <x v="7"/>
    <s v="0-14"/>
    <s v="31-45"/>
    <n v="0"/>
    <n v="1"/>
    <n v="0"/>
    <x v="1"/>
  </r>
  <r>
    <s v="P5625"/>
    <d v="2023-06-23T11:35:00"/>
    <s v="F"/>
    <n v="16"/>
    <s v="Asian"/>
    <s v="None"/>
    <b v="1"/>
    <m/>
    <x v="5"/>
    <b v="1"/>
    <x v="1"/>
    <s v="Jun"/>
    <x v="5"/>
    <x v="1"/>
    <s v="15-29"/>
    <s v="46-60"/>
    <n v="0"/>
    <n v="1"/>
    <n v="0"/>
    <x v="1"/>
  </r>
  <r>
    <s v="P5626"/>
    <d v="2024-04-04T16:28:00"/>
    <s v="F"/>
    <n v="75"/>
    <s v="Asian"/>
    <s v="None"/>
    <b v="1"/>
    <m/>
    <x v="42"/>
    <b v="1"/>
    <x v="0"/>
    <s v="Apr"/>
    <x v="2"/>
    <x v="3"/>
    <s v="75+"/>
    <s v="0-15"/>
    <n v="1"/>
    <n v="1"/>
    <n v="0"/>
    <x v="1"/>
  </r>
  <r>
    <s v="P5627"/>
    <d v="2023-10-26T13:51:00"/>
    <s v="F"/>
    <n v="78"/>
    <s v="Asian"/>
    <s v="None"/>
    <b v="1"/>
    <m/>
    <x v="1"/>
    <b v="1"/>
    <x v="1"/>
    <s v="Oct"/>
    <x v="2"/>
    <x v="6"/>
    <s v="75+"/>
    <s v="16-30"/>
    <n v="1"/>
    <n v="1"/>
    <n v="0"/>
    <x v="1"/>
  </r>
  <r>
    <s v="P5628"/>
    <d v="2023-07-09T01:11:00"/>
    <s v="F"/>
    <n v="68"/>
    <s v="Asian"/>
    <s v="None"/>
    <b v="1"/>
    <m/>
    <x v="18"/>
    <b v="1"/>
    <x v="1"/>
    <s v="Jul"/>
    <x v="3"/>
    <x v="4"/>
    <s v="60-74"/>
    <s v="16-30"/>
    <n v="1"/>
    <n v="1"/>
    <n v="0"/>
    <x v="1"/>
  </r>
  <r>
    <s v="P5629"/>
    <d v="2023-06-20T13:32:00"/>
    <s v="F"/>
    <n v="79"/>
    <s v="Asian"/>
    <s v="None"/>
    <b v="1"/>
    <m/>
    <x v="19"/>
    <b v="1"/>
    <x v="1"/>
    <s v="Jun"/>
    <x v="6"/>
    <x v="6"/>
    <s v="75+"/>
    <s v="16-30"/>
    <n v="1"/>
    <n v="1"/>
    <n v="0"/>
    <x v="1"/>
  </r>
  <r>
    <s v="P5630"/>
    <d v="2024-06-01T11:31:00"/>
    <s v="F"/>
    <n v="18"/>
    <s v="Asian"/>
    <s v="None"/>
    <b v="1"/>
    <m/>
    <x v="36"/>
    <b v="1"/>
    <x v="0"/>
    <s v="Jun"/>
    <x v="1"/>
    <x v="1"/>
    <s v="15-29"/>
    <s v="16-30"/>
    <n v="1"/>
    <n v="1"/>
    <n v="0"/>
    <x v="1"/>
  </r>
  <r>
    <s v="P5631"/>
    <d v="2023-05-13T23:15:00"/>
    <s v="F"/>
    <n v="75"/>
    <s v="Asian"/>
    <s v="None"/>
    <b v="1"/>
    <m/>
    <x v="48"/>
    <b v="1"/>
    <x v="1"/>
    <s v="May"/>
    <x v="1"/>
    <x v="2"/>
    <s v="75+"/>
    <s v="16-30"/>
    <n v="1"/>
    <n v="1"/>
    <n v="0"/>
    <x v="1"/>
  </r>
  <r>
    <s v="P5632"/>
    <d v="2023-04-27T03:45:00"/>
    <s v="F"/>
    <n v="8"/>
    <s v="Asian"/>
    <s v="None"/>
    <b v="1"/>
    <m/>
    <x v="19"/>
    <b v="1"/>
    <x v="1"/>
    <s v="Apr"/>
    <x v="2"/>
    <x v="5"/>
    <s v="0-14"/>
    <s v="16-30"/>
    <n v="1"/>
    <n v="1"/>
    <n v="0"/>
    <x v="1"/>
  </r>
  <r>
    <s v="P5633"/>
    <d v="2023-09-24T06:45:00"/>
    <s v="F"/>
    <n v="1"/>
    <s v="Asian"/>
    <s v="None"/>
    <b v="1"/>
    <m/>
    <x v="15"/>
    <b v="1"/>
    <x v="1"/>
    <s v="Sep"/>
    <x v="3"/>
    <x v="0"/>
    <s v="0-14"/>
    <s v="31-45"/>
    <n v="0"/>
    <n v="1"/>
    <n v="0"/>
    <x v="1"/>
  </r>
  <r>
    <s v="P5634"/>
    <d v="2024-03-19T23:32:00"/>
    <s v="F"/>
    <n v="56"/>
    <s v="Asian"/>
    <s v="None"/>
    <b v="1"/>
    <m/>
    <x v="16"/>
    <b v="1"/>
    <x v="0"/>
    <s v="Mar"/>
    <x v="6"/>
    <x v="2"/>
    <s v="45-59"/>
    <s v="46-60"/>
    <n v="0"/>
    <n v="1"/>
    <n v="0"/>
    <x v="1"/>
  </r>
  <r>
    <s v="P5635"/>
    <d v="2024-04-27T01:14:00"/>
    <s v="F"/>
    <n v="57"/>
    <s v="Asian"/>
    <s v="None"/>
    <b v="1"/>
    <m/>
    <x v="11"/>
    <b v="1"/>
    <x v="0"/>
    <s v="Apr"/>
    <x v="1"/>
    <x v="4"/>
    <s v="45-59"/>
    <s v="46-60"/>
    <n v="0"/>
    <n v="1"/>
    <n v="0"/>
    <x v="1"/>
  </r>
  <r>
    <s v="P5636"/>
    <d v="2024-05-08T04:20:00"/>
    <s v="F"/>
    <n v="36"/>
    <s v="Asian"/>
    <s v="None"/>
    <b v="1"/>
    <m/>
    <x v="30"/>
    <b v="1"/>
    <x v="0"/>
    <s v="May"/>
    <x v="0"/>
    <x v="5"/>
    <s v="30-44"/>
    <s v="0-15"/>
    <n v="1"/>
    <n v="1"/>
    <n v="0"/>
    <x v="1"/>
  </r>
  <r>
    <s v="P5637"/>
    <d v="2024-06-05T07:47:00"/>
    <s v="F"/>
    <n v="51"/>
    <s v="Asian"/>
    <s v="None"/>
    <b v="1"/>
    <m/>
    <x v="41"/>
    <b v="1"/>
    <x v="0"/>
    <s v="Jun"/>
    <x v="0"/>
    <x v="0"/>
    <s v="45-59"/>
    <s v="16-30"/>
    <n v="1"/>
    <n v="1"/>
    <n v="0"/>
    <x v="1"/>
  </r>
  <r>
    <s v="P5638"/>
    <d v="2023-09-20T23:12:00"/>
    <s v="F"/>
    <n v="49"/>
    <s v="Asian"/>
    <s v="None"/>
    <b v="1"/>
    <m/>
    <x v="39"/>
    <b v="1"/>
    <x v="1"/>
    <s v="Sep"/>
    <x v="0"/>
    <x v="2"/>
    <s v="45-59"/>
    <s v="0-15"/>
    <n v="1"/>
    <n v="1"/>
    <n v="0"/>
    <x v="1"/>
  </r>
  <r>
    <s v="P5639"/>
    <d v="2024-06-09T15:15:00"/>
    <s v="F"/>
    <n v="75"/>
    <s v="Asian"/>
    <s v="None"/>
    <b v="1"/>
    <m/>
    <x v="31"/>
    <b v="1"/>
    <x v="0"/>
    <s v="Jun"/>
    <x v="3"/>
    <x v="3"/>
    <s v="75+"/>
    <s v="16-30"/>
    <n v="1"/>
    <n v="1"/>
    <n v="0"/>
    <x v="1"/>
  </r>
  <r>
    <s v="P5640"/>
    <d v="2023-05-27T20:44:00"/>
    <s v="F"/>
    <n v="4"/>
    <s v="Asian"/>
    <s v="None"/>
    <b v="1"/>
    <m/>
    <x v="29"/>
    <b v="1"/>
    <x v="1"/>
    <s v="May"/>
    <x v="1"/>
    <x v="7"/>
    <s v="0-14"/>
    <s v="16-30"/>
    <n v="1"/>
    <n v="1"/>
    <n v="0"/>
    <x v="1"/>
  </r>
  <r>
    <s v="P5641"/>
    <d v="2024-03-31T09:18:00"/>
    <s v="F"/>
    <n v="49"/>
    <s v="Asian"/>
    <s v="None"/>
    <b v="1"/>
    <m/>
    <x v="17"/>
    <b v="1"/>
    <x v="0"/>
    <s v="Mar"/>
    <x v="3"/>
    <x v="1"/>
    <s v="45-59"/>
    <s v="31-45"/>
    <n v="0"/>
    <n v="1"/>
    <n v="0"/>
    <x v="1"/>
  </r>
  <r>
    <s v="P5642"/>
    <d v="2023-06-19T03:48:00"/>
    <s v="F"/>
    <n v="76"/>
    <s v="Asian"/>
    <s v="None"/>
    <b v="1"/>
    <m/>
    <x v="27"/>
    <b v="1"/>
    <x v="1"/>
    <s v="Jun"/>
    <x v="4"/>
    <x v="5"/>
    <s v="75+"/>
    <s v="46-60"/>
    <n v="0"/>
    <n v="1"/>
    <n v="0"/>
    <x v="1"/>
  </r>
  <r>
    <s v="P5643"/>
    <d v="2024-03-09T20:52:00"/>
    <s v="F"/>
    <n v="44"/>
    <s v="Asian"/>
    <s v="None"/>
    <b v="1"/>
    <m/>
    <x v="10"/>
    <b v="1"/>
    <x v="0"/>
    <s v="Mar"/>
    <x v="1"/>
    <x v="7"/>
    <s v="30-44"/>
    <s v="31-45"/>
    <n v="0"/>
    <n v="1"/>
    <n v="0"/>
    <x v="1"/>
  </r>
  <r>
    <s v="P5644"/>
    <d v="2023-12-08T14:32:00"/>
    <s v="F"/>
    <n v="69"/>
    <s v="Asian"/>
    <s v="None"/>
    <b v="1"/>
    <m/>
    <x v="33"/>
    <b v="1"/>
    <x v="1"/>
    <s v="Dec"/>
    <x v="5"/>
    <x v="6"/>
    <s v="60-74"/>
    <s v="31-45"/>
    <n v="0"/>
    <n v="1"/>
    <n v="0"/>
    <x v="1"/>
  </r>
  <r>
    <s v="P5645"/>
    <d v="2024-05-14T02:12:00"/>
    <s v="F"/>
    <n v="17"/>
    <s v="Asian"/>
    <s v="None"/>
    <b v="1"/>
    <m/>
    <x v="5"/>
    <b v="1"/>
    <x v="0"/>
    <s v="May"/>
    <x v="6"/>
    <x v="4"/>
    <s v="15-29"/>
    <s v="46-60"/>
    <n v="0"/>
    <n v="1"/>
    <n v="0"/>
    <x v="1"/>
  </r>
  <r>
    <s v="P5646"/>
    <d v="2024-08-10T00:56:00"/>
    <s v="F"/>
    <n v="78"/>
    <s v="Asian"/>
    <s v="None"/>
    <b v="1"/>
    <m/>
    <x v="45"/>
    <b v="1"/>
    <x v="0"/>
    <s v="Aug"/>
    <x v="1"/>
    <x v="4"/>
    <s v="75+"/>
    <s v="16-30"/>
    <n v="1"/>
    <n v="1"/>
    <n v="0"/>
    <x v="1"/>
  </r>
  <r>
    <s v="P5647"/>
    <d v="2023-09-29T08:24:00"/>
    <s v="F"/>
    <n v="56"/>
    <s v="Asian"/>
    <s v="None"/>
    <b v="1"/>
    <m/>
    <x v="19"/>
    <b v="1"/>
    <x v="1"/>
    <s v="Sep"/>
    <x v="5"/>
    <x v="0"/>
    <s v="45-59"/>
    <s v="16-30"/>
    <n v="1"/>
    <n v="1"/>
    <n v="0"/>
    <x v="1"/>
  </r>
  <r>
    <s v="P5648"/>
    <d v="2024-08-22T20:37:00"/>
    <s v="F"/>
    <n v="28"/>
    <s v="Asian"/>
    <s v="None"/>
    <b v="1"/>
    <m/>
    <x v="8"/>
    <b v="1"/>
    <x v="0"/>
    <s v="Aug"/>
    <x v="2"/>
    <x v="7"/>
    <s v="15-29"/>
    <s v="31-45"/>
    <n v="0"/>
    <n v="1"/>
    <n v="0"/>
    <x v="1"/>
  </r>
  <r>
    <s v="P5649"/>
    <d v="2024-10-02T13:21:00"/>
    <s v="F"/>
    <n v="18"/>
    <s v="Asian"/>
    <s v="None"/>
    <b v="1"/>
    <m/>
    <x v="16"/>
    <b v="1"/>
    <x v="0"/>
    <s v="Oct"/>
    <x v="0"/>
    <x v="6"/>
    <s v="15-29"/>
    <s v="46-60"/>
    <n v="0"/>
    <n v="1"/>
    <n v="0"/>
    <x v="1"/>
  </r>
  <r>
    <s v="P5650"/>
    <d v="2024-08-19T03:19:00"/>
    <s v="F"/>
    <n v="29"/>
    <s v="Asian"/>
    <s v="None"/>
    <b v="1"/>
    <m/>
    <x v="27"/>
    <b v="1"/>
    <x v="0"/>
    <s v="Aug"/>
    <x v="4"/>
    <x v="5"/>
    <s v="15-29"/>
    <s v="46-60"/>
    <n v="0"/>
    <n v="1"/>
    <n v="0"/>
    <x v="1"/>
  </r>
  <r>
    <s v="P5651"/>
    <d v="2024-07-04T17:28:00"/>
    <s v="F"/>
    <n v="62"/>
    <s v="Asian"/>
    <s v="None"/>
    <b v="1"/>
    <m/>
    <x v="35"/>
    <b v="1"/>
    <x v="0"/>
    <s v="Jul"/>
    <x v="2"/>
    <x v="3"/>
    <s v="60-74"/>
    <s v="16-30"/>
    <n v="1"/>
    <n v="1"/>
    <n v="0"/>
    <x v="1"/>
  </r>
  <r>
    <s v="P5652"/>
    <d v="2023-06-15T21:58:00"/>
    <s v="F"/>
    <n v="32"/>
    <s v="Asian"/>
    <s v="None"/>
    <b v="1"/>
    <m/>
    <x v="18"/>
    <b v="1"/>
    <x v="1"/>
    <s v="Jun"/>
    <x v="2"/>
    <x v="2"/>
    <s v="30-44"/>
    <s v="16-30"/>
    <n v="1"/>
    <n v="1"/>
    <n v="0"/>
    <x v="1"/>
  </r>
  <r>
    <s v="P5653"/>
    <d v="2023-10-18T13:36:00"/>
    <s v="F"/>
    <n v="50"/>
    <s v="Asian"/>
    <s v="None"/>
    <b v="1"/>
    <m/>
    <x v="38"/>
    <b v="1"/>
    <x v="1"/>
    <s v="Oct"/>
    <x v="0"/>
    <x v="6"/>
    <s v="45-59"/>
    <s v="0-15"/>
    <n v="1"/>
    <n v="1"/>
    <n v="0"/>
    <x v="1"/>
  </r>
  <r>
    <s v="P5654"/>
    <d v="2024-05-30T16:20:00"/>
    <s v="F"/>
    <n v="23"/>
    <s v="Asian"/>
    <s v="None"/>
    <b v="1"/>
    <m/>
    <x v="18"/>
    <b v="1"/>
    <x v="0"/>
    <s v="May"/>
    <x v="2"/>
    <x v="3"/>
    <s v="15-29"/>
    <s v="16-30"/>
    <n v="1"/>
    <n v="1"/>
    <n v="0"/>
    <x v="1"/>
  </r>
  <r>
    <s v="P5655"/>
    <d v="2023-07-15T12:25:00"/>
    <s v="F"/>
    <n v="76"/>
    <s v="Asian"/>
    <s v="None"/>
    <b v="1"/>
    <m/>
    <x v="18"/>
    <b v="1"/>
    <x v="1"/>
    <s v="Jul"/>
    <x v="1"/>
    <x v="6"/>
    <s v="75+"/>
    <s v="16-30"/>
    <n v="1"/>
    <n v="1"/>
    <n v="0"/>
    <x v="1"/>
  </r>
  <r>
    <s v="P5656"/>
    <d v="2024-06-13T20:12:00"/>
    <s v="F"/>
    <n v="29"/>
    <s v="Asian"/>
    <s v="None"/>
    <b v="1"/>
    <m/>
    <x v="19"/>
    <b v="1"/>
    <x v="0"/>
    <s v="Jun"/>
    <x v="2"/>
    <x v="7"/>
    <s v="15-29"/>
    <s v="16-30"/>
    <n v="1"/>
    <n v="1"/>
    <n v="0"/>
    <x v="1"/>
  </r>
  <r>
    <s v="P5657"/>
    <d v="2024-04-19T18:33:00"/>
    <s v="F"/>
    <n v="10"/>
    <s v="Asian"/>
    <s v="None"/>
    <b v="1"/>
    <n v="0"/>
    <x v="21"/>
    <b v="1"/>
    <x v="0"/>
    <s v="Apr"/>
    <x v="5"/>
    <x v="7"/>
    <s v="0-14"/>
    <s v="46-60"/>
    <n v="0"/>
    <n v="1"/>
    <n v="0"/>
    <x v="1"/>
  </r>
  <r>
    <s v="P5658"/>
    <d v="2024-03-29T13:09:00"/>
    <s v="F"/>
    <n v="71"/>
    <s v="Asian"/>
    <s v="None"/>
    <b v="1"/>
    <n v="0"/>
    <x v="11"/>
    <b v="1"/>
    <x v="0"/>
    <s v="Mar"/>
    <x v="5"/>
    <x v="6"/>
    <s v="60-74"/>
    <s v="46-60"/>
    <n v="0"/>
    <n v="1"/>
    <n v="0"/>
    <x v="1"/>
  </r>
  <r>
    <s v="P5659"/>
    <d v="2024-09-27T07:00:00"/>
    <s v="F"/>
    <n v="32"/>
    <s v="Asian"/>
    <s v="None"/>
    <b v="1"/>
    <n v="0"/>
    <x v="43"/>
    <b v="1"/>
    <x v="0"/>
    <s v="Sep"/>
    <x v="5"/>
    <x v="0"/>
    <s v="30-44"/>
    <s v="46-60"/>
    <n v="0"/>
    <n v="1"/>
    <n v="0"/>
    <x v="1"/>
  </r>
  <r>
    <s v="P5660"/>
    <d v="2023-08-03T23:19:00"/>
    <s v="F"/>
    <n v="38"/>
    <s v="Asian"/>
    <s v="None"/>
    <b v="1"/>
    <n v="0"/>
    <x v="23"/>
    <b v="1"/>
    <x v="1"/>
    <s v="Aug"/>
    <x v="2"/>
    <x v="2"/>
    <s v="30-44"/>
    <s v="46-60"/>
    <n v="0"/>
    <n v="1"/>
    <n v="0"/>
    <x v="1"/>
  </r>
  <r>
    <s v="P5661"/>
    <d v="2023-10-14T05:07:00"/>
    <s v="F"/>
    <n v="32"/>
    <s v="Asian"/>
    <s v="None"/>
    <b v="1"/>
    <n v="0"/>
    <x v="37"/>
    <b v="1"/>
    <x v="1"/>
    <s v="Oct"/>
    <x v="1"/>
    <x v="5"/>
    <s v="30-44"/>
    <s v="31-45"/>
    <n v="0"/>
    <n v="1"/>
    <n v="0"/>
    <x v="1"/>
  </r>
  <r>
    <s v="P5662"/>
    <d v="2023-05-02T19:46:00"/>
    <s v="F"/>
    <n v="42"/>
    <s v="Asian"/>
    <s v="None"/>
    <b v="1"/>
    <n v="1"/>
    <x v="22"/>
    <b v="1"/>
    <x v="1"/>
    <s v="May"/>
    <x v="6"/>
    <x v="7"/>
    <s v="30-44"/>
    <s v="31-45"/>
    <n v="0"/>
    <n v="1"/>
    <n v="0"/>
    <x v="1"/>
  </r>
  <r>
    <s v="P5663"/>
    <d v="2024-04-18T22:59:00"/>
    <s v="F"/>
    <n v="33"/>
    <s v="Asian"/>
    <s v="None"/>
    <b v="1"/>
    <n v="1"/>
    <x v="0"/>
    <b v="1"/>
    <x v="0"/>
    <s v="Apr"/>
    <x v="2"/>
    <x v="2"/>
    <s v="30-44"/>
    <s v="31-45"/>
    <n v="0"/>
    <n v="1"/>
    <n v="0"/>
    <x v="1"/>
  </r>
  <r>
    <s v="P5664"/>
    <d v="2023-06-10T02:05:00"/>
    <s v="F"/>
    <n v="78"/>
    <s v="Asian"/>
    <s v="None"/>
    <b v="1"/>
    <n v="1"/>
    <x v="34"/>
    <b v="1"/>
    <x v="1"/>
    <s v="Jun"/>
    <x v="1"/>
    <x v="4"/>
    <s v="75+"/>
    <s v="0-15"/>
    <n v="1"/>
    <n v="1"/>
    <n v="0"/>
    <x v="1"/>
  </r>
  <r>
    <s v="P5665"/>
    <d v="2024-01-27T09:41:00"/>
    <s v="F"/>
    <n v="41"/>
    <s v="Asian"/>
    <s v="None"/>
    <b v="1"/>
    <n v="1"/>
    <x v="39"/>
    <b v="1"/>
    <x v="0"/>
    <s v="Jan"/>
    <x v="1"/>
    <x v="1"/>
    <s v="30-44"/>
    <s v="0-15"/>
    <n v="1"/>
    <n v="1"/>
    <n v="0"/>
    <x v="1"/>
  </r>
  <r>
    <s v="P5666"/>
    <d v="2023-10-23T18:29:00"/>
    <s v="F"/>
    <n v="17"/>
    <s v="Asian"/>
    <s v="None"/>
    <b v="1"/>
    <n v="2"/>
    <x v="49"/>
    <b v="1"/>
    <x v="1"/>
    <s v="Oct"/>
    <x v="4"/>
    <x v="7"/>
    <s v="15-29"/>
    <s v="46-60"/>
    <n v="0"/>
    <n v="1"/>
    <n v="0"/>
    <x v="1"/>
  </r>
  <r>
    <s v="P5667"/>
    <d v="2024-10-14T01:27:00"/>
    <s v="F"/>
    <n v="33"/>
    <s v="Asian"/>
    <s v="None"/>
    <b v="1"/>
    <n v="2"/>
    <x v="26"/>
    <b v="1"/>
    <x v="0"/>
    <s v="Oct"/>
    <x v="4"/>
    <x v="4"/>
    <s v="30-44"/>
    <s v="31-45"/>
    <n v="0"/>
    <n v="1"/>
    <n v="0"/>
    <x v="1"/>
  </r>
  <r>
    <s v="P5668"/>
    <d v="2023-10-27T16:48:00"/>
    <s v="F"/>
    <n v="23"/>
    <s v="Asian"/>
    <s v="None"/>
    <b v="1"/>
    <n v="2"/>
    <x v="45"/>
    <b v="1"/>
    <x v="1"/>
    <s v="Oct"/>
    <x v="5"/>
    <x v="3"/>
    <s v="15-29"/>
    <s v="16-30"/>
    <n v="1"/>
    <n v="1"/>
    <n v="0"/>
    <x v="1"/>
  </r>
  <r>
    <s v="P5669"/>
    <d v="2023-04-18T12:05:00"/>
    <s v="F"/>
    <n v="34"/>
    <s v="Asian"/>
    <s v="None"/>
    <b v="1"/>
    <n v="2"/>
    <x v="49"/>
    <b v="1"/>
    <x v="1"/>
    <s v="Apr"/>
    <x v="6"/>
    <x v="6"/>
    <s v="30-44"/>
    <s v="46-60"/>
    <n v="0"/>
    <n v="1"/>
    <n v="0"/>
    <x v="1"/>
  </r>
  <r>
    <s v="P5670"/>
    <d v="2024-04-06T08:16:00"/>
    <s v="F"/>
    <n v="32"/>
    <s v="Asian"/>
    <s v="None"/>
    <b v="1"/>
    <n v="3"/>
    <x v="19"/>
    <b v="1"/>
    <x v="0"/>
    <s v="Apr"/>
    <x v="1"/>
    <x v="0"/>
    <s v="30-44"/>
    <s v="16-30"/>
    <n v="1"/>
    <n v="1"/>
    <n v="0"/>
    <x v="1"/>
  </r>
  <r>
    <s v="P5671"/>
    <d v="2024-08-02T12:42:00"/>
    <s v="F"/>
    <n v="11"/>
    <s v="Asian"/>
    <s v="None"/>
    <b v="1"/>
    <n v="3"/>
    <x v="46"/>
    <b v="1"/>
    <x v="0"/>
    <s v="Aug"/>
    <x v="5"/>
    <x v="6"/>
    <s v="0-14"/>
    <s v="16-30"/>
    <n v="1"/>
    <n v="1"/>
    <n v="0"/>
    <x v="1"/>
  </r>
  <r>
    <s v="P5672"/>
    <d v="2024-03-06T18:16:00"/>
    <s v="F"/>
    <n v="42"/>
    <s v="Asian"/>
    <s v="None"/>
    <b v="1"/>
    <n v="3"/>
    <x v="48"/>
    <b v="1"/>
    <x v="0"/>
    <s v="Mar"/>
    <x v="0"/>
    <x v="7"/>
    <s v="30-44"/>
    <s v="16-30"/>
    <n v="1"/>
    <n v="1"/>
    <n v="0"/>
    <x v="1"/>
  </r>
  <r>
    <s v="P5673"/>
    <d v="2023-11-24T15:56:00"/>
    <s v="F"/>
    <n v="71"/>
    <s v="Asian"/>
    <s v="None"/>
    <b v="1"/>
    <n v="3"/>
    <x v="39"/>
    <b v="1"/>
    <x v="1"/>
    <s v="Nov"/>
    <x v="5"/>
    <x v="3"/>
    <s v="60-74"/>
    <s v="0-15"/>
    <n v="1"/>
    <n v="1"/>
    <n v="0"/>
    <x v="1"/>
  </r>
  <r>
    <s v="P5674"/>
    <d v="2024-01-01T23:48:00"/>
    <s v="F"/>
    <n v="5"/>
    <s v="Asian"/>
    <s v="None"/>
    <b v="1"/>
    <n v="3"/>
    <x v="43"/>
    <b v="1"/>
    <x v="0"/>
    <s v="Jan"/>
    <x v="4"/>
    <x v="2"/>
    <s v="0-14"/>
    <s v="46-60"/>
    <n v="0"/>
    <n v="1"/>
    <n v="0"/>
    <x v="1"/>
  </r>
  <r>
    <s v="P5675"/>
    <d v="2024-06-19T13:47:00"/>
    <s v="F"/>
    <n v="3"/>
    <s v="Asian"/>
    <s v="None"/>
    <b v="1"/>
    <n v="3"/>
    <x v="35"/>
    <b v="1"/>
    <x v="0"/>
    <s v="Jun"/>
    <x v="0"/>
    <x v="6"/>
    <s v="0-14"/>
    <s v="16-30"/>
    <n v="1"/>
    <n v="1"/>
    <n v="0"/>
    <x v="1"/>
  </r>
  <r>
    <s v="P5676"/>
    <d v="2024-03-25T20:18:00"/>
    <s v="F"/>
    <n v="74"/>
    <s v="Asian"/>
    <s v="None"/>
    <b v="1"/>
    <n v="4"/>
    <x v="41"/>
    <b v="1"/>
    <x v="0"/>
    <s v="Mar"/>
    <x v="4"/>
    <x v="7"/>
    <s v="60-74"/>
    <s v="16-30"/>
    <n v="1"/>
    <n v="1"/>
    <n v="0"/>
    <x v="1"/>
  </r>
  <r>
    <s v="P5677"/>
    <d v="2024-02-14T12:57:00"/>
    <s v="F"/>
    <n v="29"/>
    <s v="Asian"/>
    <s v="None"/>
    <b v="1"/>
    <n v="4"/>
    <x v="6"/>
    <b v="1"/>
    <x v="0"/>
    <s v="Feb"/>
    <x v="0"/>
    <x v="6"/>
    <s v="15-29"/>
    <s v="31-45"/>
    <n v="0"/>
    <n v="1"/>
    <n v="0"/>
    <x v="1"/>
  </r>
  <r>
    <s v="P5678"/>
    <d v="2023-11-03T18:04:00"/>
    <s v="F"/>
    <n v="65"/>
    <s v="Asian"/>
    <s v="None"/>
    <b v="1"/>
    <n v="4"/>
    <x v="28"/>
    <b v="1"/>
    <x v="1"/>
    <s v="Nov"/>
    <x v="5"/>
    <x v="7"/>
    <s v="60-74"/>
    <s v="16-30"/>
    <n v="1"/>
    <n v="1"/>
    <n v="0"/>
    <x v="1"/>
  </r>
  <r>
    <s v="P5679"/>
    <d v="2023-07-22T22:47:00"/>
    <s v="F"/>
    <n v="29"/>
    <s v="Asian"/>
    <s v="None"/>
    <b v="1"/>
    <n v="4"/>
    <x v="17"/>
    <b v="1"/>
    <x v="1"/>
    <s v="Jul"/>
    <x v="1"/>
    <x v="2"/>
    <s v="15-29"/>
    <s v="31-45"/>
    <n v="0"/>
    <n v="1"/>
    <n v="0"/>
    <x v="1"/>
  </r>
  <r>
    <s v="P5680"/>
    <d v="2024-07-29T22:47:00"/>
    <s v="F"/>
    <n v="43"/>
    <s v="Asian"/>
    <s v="None"/>
    <b v="1"/>
    <n v="5"/>
    <x v="32"/>
    <b v="1"/>
    <x v="0"/>
    <s v="Jul"/>
    <x v="4"/>
    <x v="2"/>
    <s v="30-44"/>
    <s v="46-60"/>
    <n v="0"/>
    <n v="1"/>
    <n v="0"/>
    <x v="1"/>
  </r>
  <r>
    <s v="P5681"/>
    <d v="2023-04-18T00:05:00"/>
    <s v="F"/>
    <n v="2"/>
    <s v="Asian"/>
    <s v="None"/>
    <b v="1"/>
    <n v="6"/>
    <x v="0"/>
    <b v="1"/>
    <x v="1"/>
    <s v="Apr"/>
    <x v="6"/>
    <x v="4"/>
    <s v="0-14"/>
    <s v="31-45"/>
    <n v="0"/>
    <n v="1"/>
    <n v="0"/>
    <x v="1"/>
  </r>
  <r>
    <s v="P5682"/>
    <d v="2024-05-25T21:07:00"/>
    <s v="F"/>
    <n v="50"/>
    <s v="Asian"/>
    <s v="None"/>
    <b v="1"/>
    <n v="6"/>
    <x v="32"/>
    <b v="1"/>
    <x v="0"/>
    <s v="May"/>
    <x v="1"/>
    <x v="2"/>
    <s v="45-59"/>
    <s v="46-60"/>
    <n v="0"/>
    <n v="1"/>
    <n v="0"/>
    <x v="1"/>
  </r>
  <r>
    <s v="P5683"/>
    <d v="2024-04-16T03:39:00"/>
    <s v="F"/>
    <n v="64"/>
    <s v="Asian"/>
    <s v="None"/>
    <b v="1"/>
    <n v="7"/>
    <x v="4"/>
    <b v="1"/>
    <x v="0"/>
    <s v="Apr"/>
    <x v="6"/>
    <x v="5"/>
    <s v="60-74"/>
    <s v="0-15"/>
    <n v="1"/>
    <n v="1"/>
    <n v="1"/>
    <x v="1"/>
  </r>
  <r>
    <s v="P5684"/>
    <d v="2023-05-04T02:39:00"/>
    <s v="F"/>
    <n v="26"/>
    <s v="Asian"/>
    <s v="None"/>
    <b v="1"/>
    <n v="7"/>
    <x v="29"/>
    <b v="1"/>
    <x v="1"/>
    <s v="May"/>
    <x v="2"/>
    <x v="4"/>
    <s v="15-29"/>
    <s v="16-30"/>
    <n v="1"/>
    <n v="1"/>
    <n v="1"/>
    <x v="1"/>
  </r>
  <r>
    <s v="P5685"/>
    <d v="2024-05-04T18:36:00"/>
    <s v="F"/>
    <n v="39"/>
    <s v="Asian"/>
    <s v="None"/>
    <b v="1"/>
    <n v="7"/>
    <x v="36"/>
    <b v="1"/>
    <x v="0"/>
    <s v="May"/>
    <x v="1"/>
    <x v="7"/>
    <s v="30-44"/>
    <s v="16-30"/>
    <n v="1"/>
    <n v="1"/>
    <n v="1"/>
    <x v="1"/>
  </r>
  <r>
    <s v="P5686"/>
    <d v="2024-09-04T19:59:00"/>
    <s v="F"/>
    <n v="47"/>
    <s v="Asian"/>
    <s v="None"/>
    <b v="1"/>
    <n v="7"/>
    <x v="37"/>
    <b v="1"/>
    <x v="0"/>
    <s v="Sep"/>
    <x v="0"/>
    <x v="7"/>
    <s v="45-59"/>
    <s v="31-45"/>
    <n v="0"/>
    <n v="1"/>
    <n v="0"/>
    <x v="1"/>
  </r>
  <r>
    <s v="P5687"/>
    <d v="2023-08-03T00:27:00"/>
    <s v="F"/>
    <n v="30"/>
    <s v="Asian"/>
    <s v="None"/>
    <b v="1"/>
    <n v="7"/>
    <x v="17"/>
    <b v="1"/>
    <x v="1"/>
    <s v="Aug"/>
    <x v="2"/>
    <x v="4"/>
    <s v="30-44"/>
    <s v="31-45"/>
    <n v="0"/>
    <n v="1"/>
    <n v="0"/>
    <x v="1"/>
  </r>
  <r>
    <s v="P5688"/>
    <d v="2023-09-11T15:13:00"/>
    <s v="F"/>
    <n v="21"/>
    <s v="Asian"/>
    <s v="None"/>
    <b v="1"/>
    <n v="7"/>
    <x v="3"/>
    <b v="1"/>
    <x v="1"/>
    <s v="Sep"/>
    <x v="4"/>
    <x v="3"/>
    <s v="15-29"/>
    <s v="31-45"/>
    <n v="0"/>
    <n v="1"/>
    <n v="0"/>
    <x v="1"/>
  </r>
  <r>
    <s v="P5689"/>
    <d v="2023-11-27T00:32:00"/>
    <s v="F"/>
    <n v="1"/>
    <s v="Asian"/>
    <s v="None"/>
    <b v="1"/>
    <n v="8"/>
    <x v="39"/>
    <b v="1"/>
    <x v="1"/>
    <s v="Nov"/>
    <x v="4"/>
    <x v="4"/>
    <s v="0-14"/>
    <s v="0-15"/>
    <n v="1"/>
    <n v="1"/>
    <n v="1"/>
    <x v="1"/>
  </r>
  <r>
    <s v="P5690"/>
    <d v="2023-10-22T15:09:00"/>
    <s v="F"/>
    <n v="23"/>
    <s v="Asian"/>
    <s v="None"/>
    <b v="1"/>
    <n v="8"/>
    <x v="11"/>
    <b v="1"/>
    <x v="1"/>
    <s v="Oct"/>
    <x v="3"/>
    <x v="3"/>
    <s v="15-29"/>
    <s v="46-60"/>
    <n v="0"/>
    <n v="1"/>
    <n v="0"/>
    <x v="1"/>
  </r>
  <r>
    <s v="P5691"/>
    <d v="2023-05-26T22:54:00"/>
    <s v="F"/>
    <n v="60"/>
    <s v="Asian"/>
    <s v="None"/>
    <b v="1"/>
    <n v="9"/>
    <x v="45"/>
    <b v="1"/>
    <x v="1"/>
    <s v="May"/>
    <x v="5"/>
    <x v="2"/>
    <s v="60-74"/>
    <s v="16-30"/>
    <n v="1"/>
    <n v="1"/>
    <n v="1"/>
    <x v="1"/>
  </r>
  <r>
    <s v="P5692"/>
    <d v="2023-04-10T03:49:00"/>
    <s v="F"/>
    <n v="18"/>
    <s v="Asian"/>
    <s v="None"/>
    <b v="1"/>
    <n v="9"/>
    <x v="16"/>
    <b v="1"/>
    <x v="1"/>
    <s v="Apr"/>
    <x v="4"/>
    <x v="5"/>
    <s v="15-29"/>
    <s v="46-60"/>
    <n v="0"/>
    <n v="1"/>
    <n v="0"/>
    <x v="1"/>
  </r>
  <r>
    <s v="P5693"/>
    <d v="2024-10-15T12:17:00"/>
    <s v="F"/>
    <n v="2"/>
    <s v="Asian"/>
    <s v="None"/>
    <b v="1"/>
    <n v="9"/>
    <x v="47"/>
    <b v="1"/>
    <x v="0"/>
    <s v="Oct"/>
    <x v="6"/>
    <x v="6"/>
    <s v="0-14"/>
    <s v="46-60"/>
    <n v="0"/>
    <n v="1"/>
    <n v="0"/>
    <x v="1"/>
  </r>
  <r>
    <s v="P5694"/>
    <d v="2023-12-01T23:57:00"/>
    <s v="F"/>
    <n v="27"/>
    <s v="Asian"/>
    <s v="None"/>
    <b v="1"/>
    <n v="9"/>
    <x v="5"/>
    <b v="1"/>
    <x v="1"/>
    <s v="Dec"/>
    <x v="5"/>
    <x v="2"/>
    <s v="15-29"/>
    <s v="46-60"/>
    <n v="0"/>
    <n v="1"/>
    <n v="0"/>
    <x v="1"/>
  </r>
  <r>
    <s v="P5695"/>
    <d v="2024-02-18T05:38:00"/>
    <s v="F"/>
    <n v="64"/>
    <s v="Asian"/>
    <s v="None"/>
    <b v="1"/>
    <n v="9"/>
    <x v="8"/>
    <b v="1"/>
    <x v="0"/>
    <s v="Feb"/>
    <x v="3"/>
    <x v="5"/>
    <s v="60-74"/>
    <s v="31-45"/>
    <n v="0"/>
    <n v="1"/>
    <n v="0"/>
    <x v="1"/>
  </r>
  <r>
    <s v="P5696"/>
    <d v="2024-06-10T19:04:00"/>
    <s v="F"/>
    <n v="53"/>
    <s v="Asian"/>
    <s v="None"/>
    <b v="1"/>
    <n v="10"/>
    <x v="26"/>
    <b v="1"/>
    <x v="0"/>
    <s v="Jun"/>
    <x v="4"/>
    <x v="7"/>
    <s v="45-59"/>
    <s v="31-45"/>
    <n v="0"/>
    <n v="1"/>
    <n v="0"/>
    <x v="1"/>
  </r>
  <r>
    <s v="P5697"/>
    <d v="2023-08-18T10:59:00"/>
    <s v="F"/>
    <n v="20"/>
    <s v="Asian"/>
    <s v="None"/>
    <b v="1"/>
    <n v="10"/>
    <x v="27"/>
    <b v="1"/>
    <x v="1"/>
    <s v="Aug"/>
    <x v="5"/>
    <x v="1"/>
    <s v="15-29"/>
    <s v="46-60"/>
    <n v="0"/>
    <n v="1"/>
    <n v="0"/>
    <x v="1"/>
  </r>
  <r>
    <s v="P5698"/>
    <d v="2024-02-25T15:05:00"/>
    <s v="F"/>
    <n v="40"/>
    <s v="Asian"/>
    <s v="None"/>
    <b v="1"/>
    <n v="10"/>
    <x v="44"/>
    <b v="1"/>
    <x v="0"/>
    <s v="Feb"/>
    <x v="3"/>
    <x v="3"/>
    <s v="30-44"/>
    <s v="31-45"/>
    <n v="0"/>
    <n v="1"/>
    <n v="0"/>
    <x v="1"/>
  </r>
  <r>
    <s v="P5699"/>
    <d v="2023-09-30T01:30:00"/>
    <s v="F"/>
    <n v="29"/>
    <s v="Asian"/>
    <s v="None"/>
    <b v="1"/>
    <n v="10"/>
    <x v="11"/>
    <b v="1"/>
    <x v="1"/>
    <s v="Sep"/>
    <x v="1"/>
    <x v="4"/>
    <s v="15-29"/>
    <s v="46-60"/>
    <n v="0"/>
    <n v="1"/>
    <n v="0"/>
    <x v="1"/>
  </r>
  <r>
    <s v="P5700"/>
    <d v="2024-10-11T12:33:00"/>
    <s v="F"/>
    <n v="35"/>
    <s v="Asian"/>
    <s v="Orthopedics"/>
    <b v="1"/>
    <m/>
    <x v="1"/>
    <b v="1"/>
    <x v="0"/>
    <s v="Oct"/>
    <x v="5"/>
    <x v="6"/>
    <s v="30-44"/>
    <s v="16-30"/>
    <n v="1"/>
    <n v="1"/>
    <n v="0"/>
    <x v="1"/>
  </r>
  <r>
    <s v="P5701"/>
    <d v="2024-04-16T20:07:00"/>
    <s v="F"/>
    <n v="49"/>
    <s v="Asian"/>
    <s v="Orthopedics"/>
    <b v="1"/>
    <m/>
    <x v="21"/>
    <b v="1"/>
    <x v="0"/>
    <s v="Apr"/>
    <x v="6"/>
    <x v="7"/>
    <s v="45-59"/>
    <s v="46-60"/>
    <n v="0"/>
    <n v="1"/>
    <n v="0"/>
    <x v="1"/>
  </r>
  <r>
    <s v="P5702"/>
    <d v="2024-04-21T19:45:00"/>
    <s v="F"/>
    <n v="65"/>
    <s v="Asian"/>
    <s v="Orthopedics"/>
    <b v="1"/>
    <m/>
    <x v="39"/>
    <b v="1"/>
    <x v="0"/>
    <s v="Apr"/>
    <x v="3"/>
    <x v="7"/>
    <s v="60-74"/>
    <s v="0-15"/>
    <n v="1"/>
    <n v="1"/>
    <n v="0"/>
    <x v="1"/>
  </r>
  <r>
    <s v="P5703"/>
    <d v="2024-04-03T08:19:00"/>
    <s v="F"/>
    <n v="22"/>
    <s v="Asian"/>
    <s v="Orthopedics"/>
    <b v="1"/>
    <m/>
    <x v="25"/>
    <b v="1"/>
    <x v="0"/>
    <s v="Apr"/>
    <x v="0"/>
    <x v="0"/>
    <s v="15-29"/>
    <s v="46-60"/>
    <n v="0"/>
    <n v="1"/>
    <n v="0"/>
    <x v="1"/>
  </r>
  <r>
    <s v="P5704"/>
    <d v="2024-07-16T13:29:00"/>
    <s v="F"/>
    <n v="68"/>
    <s v="Asian"/>
    <s v="Orthopedics"/>
    <b v="1"/>
    <m/>
    <x v="38"/>
    <b v="1"/>
    <x v="0"/>
    <s v="Jul"/>
    <x v="6"/>
    <x v="6"/>
    <s v="60-74"/>
    <s v="0-15"/>
    <n v="1"/>
    <n v="1"/>
    <n v="0"/>
    <x v="1"/>
  </r>
  <r>
    <s v="P5705"/>
    <d v="2023-12-02T19:36:00"/>
    <s v="F"/>
    <n v="69"/>
    <s v="Asian"/>
    <s v="Orthopedics"/>
    <b v="1"/>
    <m/>
    <x v="22"/>
    <b v="1"/>
    <x v="1"/>
    <s v="Dec"/>
    <x v="1"/>
    <x v="7"/>
    <s v="60-74"/>
    <s v="31-45"/>
    <n v="0"/>
    <n v="1"/>
    <n v="0"/>
    <x v="1"/>
  </r>
  <r>
    <s v="P5706"/>
    <d v="2024-05-31T13:47:00"/>
    <s v="F"/>
    <n v="4"/>
    <s v="Asian"/>
    <s v="Orthopedics"/>
    <b v="1"/>
    <m/>
    <x v="38"/>
    <b v="1"/>
    <x v="0"/>
    <s v="May"/>
    <x v="5"/>
    <x v="6"/>
    <s v="0-14"/>
    <s v="0-15"/>
    <n v="1"/>
    <n v="1"/>
    <n v="0"/>
    <x v="1"/>
  </r>
  <r>
    <s v="P5707"/>
    <d v="2024-02-02T00:27:00"/>
    <s v="F"/>
    <n v="52"/>
    <s v="Asian"/>
    <s v="Orthopedics"/>
    <b v="1"/>
    <m/>
    <x v="21"/>
    <b v="1"/>
    <x v="0"/>
    <s v="Feb"/>
    <x v="5"/>
    <x v="4"/>
    <s v="45-59"/>
    <s v="46-60"/>
    <n v="0"/>
    <n v="1"/>
    <n v="0"/>
    <x v="1"/>
  </r>
  <r>
    <s v="P5708"/>
    <d v="2024-01-28T03:02:00"/>
    <s v="F"/>
    <n v="16"/>
    <s v="Asian"/>
    <s v="Orthopedics"/>
    <b v="1"/>
    <m/>
    <x v="5"/>
    <b v="1"/>
    <x v="0"/>
    <s v="Jan"/>
    <x v="3"/>
    <x v="5"/>
    <s v="15-29"/>
    <s v="46-60"/>
    <n v="0"/>
    <n v="1"/>
    <n v="0"/>
    <x v="1"/>
  </r>
  <r>
    <s v="P5709"/>
    <d v="2023-05-03T04:59:00"/>
    <s v="F"/>
    <n v="76"/>
    <s v="Asian"/>
    <s v="Orthopedics"/>
    <b v="1"/>
    <m/>
    <x v="14"/>
    <b v="1"/>
    <x v="1"/>
    <s v="May"/>
    <x v="0"/>
    <x v="5"/>
    <s v="75+"/>
    <s v="46-60"/>
    <n v="0"/>
    <n v="1"/>
    <n v="0"/>
    <x v="1"/>
  </r>
  <r>
    <s v="P5710"/>
    <d v="2024-04-26T09:04:00"/>
    <s v="F"/>
    <n v="40"/>
    <s v="Asian"/>
    <s v="Orthopedics"/>
    <b v="1"/>
    <m/>
    <x v="8"/>
    <b v="1"/>
    <x v="0"/>
    <s v="Apr"/>
    <x v="5"/>
    <x v="1"/>
    <s v="30-44"/>
    <s v="31-45"/>
    <n v="0"/>
    <n v="1"/>
    <n v="0"/>
    <x v="1"/>
  </r>
  <r>
    <s v="P5711"/>
    <d v="2023-06-27T11:21:00"/>
    <s v="F"/>
    <n v="17"/>
    <s v="Asian"/>
    <s v="Orthopedics"/>
    <b v="1"/>
    <m/>
    <x v="30"/>
    <b v="1"/>
    <x v="1"/>
    <s v="Jun"/>
    <x v="6"/>
    <x v="1"/>
    <s v="15-29"/>
    <s v="0-15"/>
    <n v="1"/>
    <n v="1"/>
    <n v="0"/>
    <x v="1"/>
  </r>
  <r>
    <s v="P5712"/>
    <d v="2024-02-10T05:02:00"/>
    <s v="F"/>
    <n v="71"/>
    <s v="Asian"/>
    <s v="Orthopedics"/>
    <b v="1"/>
    <m/>
    <x v="29"/>
    <b v="1"/>
    <x v="0"/>
    <s v="Feb"/>
    <x v="1"/>
    <x v="5"/>
    <s v="60-74"/>
    <s v="16-30"/>
    <n v="1"/>
    <n v="1"/>
    <n v="0"/>
    <x v="1"/>
  </r>
  <r>
    <s v="P5713"/>
    <d v="2024-06-01T18:17:00"/>
    <s v="F"/>
    <n v="24"/>
    <s v="Asian"/>
    <s v="Orthopedics"/>
    <b v="1"/>
    <m/>
    <x v="32"/>
    <b v="1"/>
    <x v="0"/>
    <s v="Jun"/>
    <x v="1"/>
    <x v="7"/>
    <s v="15-29"/>
    <s v="46-60"/>
    <n v="0"/>
    <n v="1"/>
    <n v="0"/>
    <x v="1"/>
  </r>
  <r>
    <s v="P5714"/>
    <d v="2024-09-10T12:18:00"/>
    <s v="F"/>
    <n v="15"/>
    <s v="Asian"/>
    <s v="Orthopedics"/>
    <b v="1"/>
    <m/>
    <x v="2"/>
    <b v="1"/>
    <x v="0"/>
    <s v="Sep"/>
    <x v="6"/>
    <x v="6"/>
    <s v="15-29"/>
    <s v="46-60"/>
    <n v="0"/>
    <n v="1"/>
    <n v="0"/>
    <x v="1"/>
  </r>
  <r>
    <s v="P5715"/>
    <d v="2024-01-12T09:37:00"/>
    <s v="F"/>
    <n v="30"/>
    <s v="Asian"/>
    <s v="Orthopedics"/>
    <b v="1"/>
    <m/>
    <x v="13"/>
    <b v="1"/>
    <x v="0"/>
    <s v="Jan"/>
    <x v="5"/>
    <x v="1"/>
    <s v="30-44"/>
    <s v="46-60"/>
    <n v="0"/>
    <n v="1"/>
    <n v="0"/>
    <x v="1"/>
  </r>
  <r>
    <s v="P5716"/>
    <d v="2023-09-25T21:52:00"/>
    <s v="F"/>
    <n v="12"/>
    <s v="Asian"/>
    <s v="Orthopedics"/>
    <b v="1"/>
    <m/>
    <x v="42"/>
    <b v="1"/>
    <x v="1"/>
    <s v="Sep"/>
    <x v="4"/>
    <x v="2"/>
    <s v="0-14"/>
    <s v="0-15"/>
    <n v="1"/>
    <n v="1"/>
    <n v="0"/>
    <x v="1"/>
  </r>
  <r>
    <s v="P5717"/>
    <d v="2024-01-25T19:12:00"/>
    <s v="F"/>
    <n v="65"/>
    <s v="Asian"/>
    <s v="Orthopedics"/>
    <b v="1"/>
    <m/>
    <x v="42"/>
    <b v="1"/>
    <x v="0"/>
    <s v="Jan"/>
    <x v="2"/>
    <x v="7"/>
    <s v="60-74"/>
    <s v="0-15"/>
    <n v="1"/>
    <n v="1"/>
    <n v="0"/>
    <x v="1"/>
  </r>
  <r>
    <s v="P5718"/>
    <d v="2023-04-14T14:31:00"/>
    <s v="F"/>
    <n v="28"/>
    <s v="Asian"/>
    <s v="Orthopedics"/>
    <b v="1"/>
    <m/>
    <x v="2"/>
    <b v="1"/>
    <x v="1"/>
    <s v="Apr"/>
    <x v="5"/>
    <x v="6"/>
    <s v="15-29"/>
    <s v="46-60"/>
    <n v="0"/>
    <n v="1"/>
    <n v="0"/>
    <x v="1"/>
  </r>
  <r>
    <s v="P5719"/>
    <d v="2024-10-12T12:53:00"/>
    <s v="F"/>
    <n v="46"/>
    <s v="Asian"/>
    <s v="Orthopedics"/>
    <b v="1"/>
    <n v="3"/>
    <x v="40"/>
    <b v="1"/>
    <x v="0"/>
    <s v="Oct"/>
    <x v="1"/>
    <x v="6"/>
    <s v="45-59"/>
    <s v="31-45"/>
    <n v="0"/>
    <n v="1"/>
    <n v="0"/>
    <x v="1"/>
  </r>
  <r>
    <s v="P5720"/>
    <d v="2023-10-22T21:29:00"/>
    <s v="F"/>
    <n v="75"/>
    <s v="Asian"/>
    <s v="Orthopedics"/>
    <b v="1"/>
    <n v="4"/>
    <x v="19"/>
    <b v="1"/>
    <x v="1"/>
    <s v="Oct"/>
    <x v="3"/>
    <x v="2"/>
    <s v="75+"/>
    <s v="16-30"/>
    <n v="1"/>
    <n v="1"/>
    <n v="0"/>
    <x v="1"/>
  </r>
  <r>
    <s v="P5721"/>
    <d v="2023-09-30T09:33:00"/>
    <s v="F"/>
    <n v="10"/>
    <s v="Asian"/>
    <s v="Orthopedics"/>
    <b v="1"/>
    <n v="5"/>
    <x v="37"/>
    <b v="1"/>
    <x v="1"/>
    <s v="Sep"/>
    <x v="1"/>
    <x v="1"/>
    <s v="0-14"/>
    <s v="31-45"/>
    <n v="0"/>
    <n v="1"/>
    <n v="0"/>
    <x v="1"/>
  </r>
  <r>
    <s v="P5722"/>
    <d v="2023-06-17T10:43:00"/>
    <s v="F"/>
    <n v="47"/>
    <s v="Asian"/>
    <s v="Orthopedics"/>
    <b v="1"/>
    <n v="10"/>
    <x v="21"/>
    <b v="1"/>
    <x v="1"/>
    <s v="Jun"/>
    <x v="1"/>
    <x v="1"/>
    <s v="45-59"/>
    <s v="46-60"/>
    <n v="0"/>
    <n v="1"/>
    <n v="0"/>
    <x v="1"/>
  </r>
  <r>
    <s v="P5723"/>
    <d v="2023-12-31T02:51:00"/>
    <s v="F"/>
    <n v="50"/>
    <s v="Asian"/>
    <s v="Physiotherapy"/>
    <b v="1"/>
    <m/>
    <x v="2"/>
    <b v="1"/>
    <x v="1"/>
    <s v="Dec"/>
    <x v="3"/>
    <x v="4"/>
    <s v="45-59"/>
    <s v="46-60"/>
    <n v="0"/>
    <n v="1"/>
    <n v="0"/>
    <x v="1"/>
  </r>
  <r>
    <s v="P5724"/>
    <d v="2023-05-13T02:11:00"/>
    <s v="F"/>
    <n v="14"/>
    <s v="Asian"/>
    <s v="Physiotherapy"/>
    <b v="1"/>
    <m/>
    <x v="45"/>
    <b v="1"/>
    <x v="1"/>
    <s v="May"/>
    <x v="1"/>
    <x v="4"/>
    <s v="0-14"/>
    <s v="16-30"/>
    <n v="1"/>
    <n v="1"/>
    <n v="0"/>
    <x v="1"/>
  </r>
  <r>
    <s v="P5725"/>
    <d v="2023-12-04T23:50:00"/>
    <s v="F"/>
    <n v="75"/>
    <s v="Asian"/>
    <s v="Physiotherapy"/>
    <b v="1"/>
    <m/>
    <x v="21"/>
    <b v="1"/>
    <x v="1"/>
    <s v="Dec"/>
    <x v="4"/>
    <x v="2"/>
    <s v="75+"/>
    <s v="46-60"/>
    <n v="0"/>
    <n v="1"/>
    <n v="0"/>
    <x v="1"/>
  </r>
  <r>
    <s v="P5726"/>
    <d v="2024-08-09T10:55:00"/>
    <s v="F"/>
    <n v="52"/>
    <s v="Asian"/>
    <s v="Physiotherapy"/>
    <b v="1"/>
    <m/>
    <x v="35"/>
    <b v="1"/>
    <x v="0"/>
    <s v="Aug"/>
    <x v="5"/>
    <x v="1"/>
    <s v="45-59"/>
    <s v="16-30"/>
    <n v="1"/>
    <n v="1"/>
    <n v="0"/>
    <x v="1"/>
  </r>
  <r>
    <s v="P5727"/>
    <d v="2024-10-05T18:48:00"/>
    <s v="F"/>
    <n v="65"/>
    <s v="Asian"/>
    <s v="Physiotherapy"/>
    <b v="1"/>
    <n v="0"/>
    <x v="42"/>
    <b v="1"/>
    <x v="0"/>
    <s v="Oct"/>
    <x v="1"/>
    <x v="7"/>
    <s v="60-74"/>
    <s v="0-15"/>
    <n v="1"/>
    <n v="1"/>
    <n v="0"/>
    <x v="1"/>
  </r>
  <r>
    <s v="P5728"/>
    <d v="2024-07-25T04:07:00"/>
    <s v="F"/>
    <n v="49"/>
    <s v="Asian"/>
    <s v="Physiotherapy"/>
    <b v="1"/>
    <n v="4"/>
    <x v="38"/>
    <b v="1"/>
    <x v="0"/>
    <s v="Jul"/>
    <x v="2"/>
    <x v="5"/>
    <s v="45-59"/>
    <s v="0-15"/>
    <n v="1"/>
    <n v="1"/>
    <n v="0"/>
    <x v="1"/>
  </r>
  <r>
    <s v="P5729"/>
    <d v="2023-08-05T05:52:00"/>
    <s v="F"/>
    <n v="5"/>
    <s v="Asian"/>
    <s v="Physiotherapy"/>
    <b v="1"/>
    <n v="6"/>
    <x v="7"/>
    <b v="1"/>
    <x v="1"/>
    <s v="Aug"/>
    <x v="1"/>
    <x v="5"/>
    <s v="0-14"/>
    <s v="16-30"/>
    <n v="1"/>
    <n v="1"/>
    <n v="0"/>
    <x v="1"/>
  </r>
  <r>
    <s v="P5730"/>
    <d v="2023-07-15T10:03:00"/>
    <s v="F"/>
    <n v="71"/>
    <s v="Asian"/>
    <s v="Physiotherapy"/>
    <b v="1"/>
    <n v="8"/>
    <x v="8"/>
    <b v="1"/>
    <x v="1"/>
    <s v="Jul"/>
    <x v="1"/>
    <x v="1"/>
    <s v="60-74"/>
    <s v="31-45"/>
    <n v="0"/>
    <n v="1"/>
    <n v="0"/>
    <x v="1"/>
  </r>
  <r>
    <s v="P5731"/>
    <d v="2024-02-18T20:22:00"/>
    <s v="F"/>
    <n v="13"/>
    <s v="Asian"/>
    <s v="Renal"/>
    <b v="1"/>
    <m/>
    <x v="1"/>
    <b v="1"/>
    <x v="0"/>
    <s v="Feb"/>
    <x v="3"/>
    <x v="7"/>
    <s v="0-14"/>
    <s v="16-30"/>
    <n v="1"/>
    <n v="1"/>
    <n v="0"/>
    <x v="1"/>
  </r>
  <r>
    <s v="P5732"/>
    <d v="2024-02-24T05:05:00"/>
    <s v="F"/>
    <n v="43"/>
    <s v="Asian"/>
    <s v="Renal"/>
    <b v="1"/>
    <m/>
    <x v="39"/>
    <b v="1"/>
    <x v="0"/>
    <s v="Feb"/>
    <x v="1"/>
    <x v="5"/>
    <s v="30-44"/>
    <s v="0-15"/>
    <n v="1"/>
    <n v="1"/>
    <n v="0"/>
    <x v="1"/>
  </r>
  <r>
    <s v="P5733"/>
    <d v="2024-02-27T20:55:00"/>
    <s v="F"/>
    <n v="36"/>
    <s v="Asian"/>
    <s v="Renal"/>
    <b v="1"/>
    <m/>
    <x v="8"/>
    <b v="1"/>
    <x v="0"/>
    <s v="Feb"/>
    <x v="6"/>
    <x v="7"/>
    <s v="30-44"/>
    <s v="31-45"/>
    <n v="0"/>
    <n v="1"/>
    <n v="0"/>
    <x v="1"/>
  </r>
  <r>
    <s v="P5734"/>
    <d v="2024-07-07T05:34:00"/>
    <s v="F"/>
    <n v="13"/>
    <s v="Asian"/>
    <s v="Renal"/>
    <b v="1"/>
    <n v="6"/>
    <x v="5"/>
    <b v="1"/>
    <x v="0"/>
    <s v="Jul"/>
    <x v="3"/>
    <x v="5"/>
    <s v="0-14"/>
    <s v="46-60"/>
    <n v="0"/>
    <n v="1"/>
    <n v="0"/>
    <x v="1"/>
  </r>
  <r>
    <s v="P5735"/>
    <d v="2023-10-19T09:13:00"/>
    <s v="F"/>
    <n v="3"/>
    <s v="Declined to Identify"/>
    <s v="Cardiology"/>
    <b v="1"/>
    <m/>
    <x v="34"/>
    <b v="1"/>
    <x v="1"/>
    <s v="Oct"/>
    <x v="2"/>
    <x v="1"/>
    <s v="0-14"/>
    <s v="0-15"/>
    <n v="1"/>
    <n v="1"/>
    <n v="0"/>
    <x v="1"/>
  </r>
  <r>
    <s v="P5736"/>
    <d v="2023-09-22T02:55:00"/>
    <s v="F"/>
    <n v="74"/>
    <s v="Declined to Identify"/>
    <s v="Cardiology"/>
    <b v="1"/>
    <m/>
    <x v="16"/>
    <b v="1"/>
    <x v="1"/>
    <s v="Sep"/>
    <x v="5"/>
    <x v="4"/>
    <s v="60-74"/>
    <s v="46-60"/>
    <n v="0"/>
    <n v="1"/>
    <n v="0"/>
    <x v="1"/>
  </r>
  <r>
    <s v="P5737"/>
    <d v="2024-01-25T03:24:00"/>
    <s v="F"/>
    <n v="15"/>
    <s v="Declined to Identify"/>
    <s v="Cardiology"/>
    <b v="1"/>
    <m/>
    <x v="45"/>
    <b v="1"/>
    <x v="0"/>
    <s v="Jan"/>
    <x v="2"/>
    <x v="5"/>
    <s v="15-29"/>
    <s v="16-30"/>
    <n v="1"/>
    <n v="1"/>
    <n v="0"/>
    <x v="1"/>
  </r>
  <r>
    <s v="P5738"/>
    <d v="2024-03-12T10:41:00"/>
    <s v="F"/>
    <n v="71"/>
    <s v="Declined to Identify"/>
    <s v="Cardiology"/>
    <b v="1"/>
    <m/>
    <x v="48"/>
    <b v="1"/>
    <x v="0"/>
    <s v="Mar"/>
    <x v="6"/>
    <x v="1"/>
    <s v="60-74"/>
    <s v="16-30"/>
    <n v="1"/>
    <n v="1"/>
    <n v="0"/>
    <x v="1"/>
  </r>
  <r>
    <s v="P5739"/>
    <d v="2024-01-21T22:23:00"/>
    <s v="F"/>
    <n v="69"/>
    <s v="Declined to Identify"/>
    <s v="Cardiology"/>
    <b v="1"/>
    <m/>
    <x v="22"/>
    <b v="1"/>
    <x v="0"/>
    <s v="Jan"/>
    <x v="3"/>
    <x v="2"/>
    <s v="60-74"/>
    <s v="31-45"/>
    <n v="0"/>
    <n v="1"/>
    <n v="0"/>
    <x v="1"/>
  </r>
  <r>
    <s v="P5740"/>
    <d v="2023-08-21T03:43:00"/>
    <s v="F"/>
    <n v="10"/>
    <s v="Declined to Identify"/>
    <s v="Cardiology"/>
    <b v="1"/>
    <m/>
    <x v="25"/>
    <b v="1"/>
    <x v="1"/>
    <s v="Aug"/>
    <x v="4"/>
    <x v="5"/>
    <s v="0-14"/>
    <s v="46-60"/>
    <n v="0"/>
    <n v="1"/>
    <n v="0"/>
    <x v="1"/>
  </r>
  <r>
    <s v="P5741"/>
    <d v="2024-09-02T08:43:00"/>
    <s v="F"/>
    <n v="16"/>
    <s v="Declined to Identify"/>
    <s v="Gastroenterology"/>
    <b v="1"/>
    <m/>
    <x v="47"/>
    <b v="1"/>
    <x v="0"/>
    <s v="Sep"/>
    <x v="4"/>
    <x v="0"/>
    <s v="15-29"/>
    <s v="46-60"/>
    <n v="0"/>
    <n v="1"/>
    <n v="0"/>
    <x v="1"/>
  </r>
  <r>
    <s v="P5742"/>
    <d v="2024-08-22T08:12:00"/>
    <s v="F"/>
    <n v="49"/>
    <s v="Declined to Identify"/>
    <s v="Gastroenterology"/>
    <b v="1"/>
    <m/>
    <x v="2"/>
    <b v="1"/>
    <x v="0"/>
    <s v="Aug"/>
    <x v="2"/>
    <x v="0"/>
    <s v="45-59"/>
    <s v="46-60"/>
    <n v="0"/>
    <n v="1"/>
    <n v="0"/>
    <x v="1"/>
  </r>
  <r>
    <s v="P5743"/>
    <d v="2024-07-06T16:26:00"/>
    <s v="F"/>
    <n v="63"/>
    <s v="Declined to Identify"/>
    <s v="Gastroenterology"/>
    <b v="1"/>
    <n v="5"/>
    <x v="26"/>
    <b v="1"/>
    <x v="0"/>
    <s v="Jul"/>
    <x v="1"/>
    <x v="3"/>
    <s v="60-74"/>
    <s v="31-45"/>
    <n v="0"/>
    <n v="1"/>
    <n v="0"/>
    <x v="1"/>
  </r>
  <r>
    <s v="P5744"/>
    <d v="2023-06-01T10:55:00"/>
    <s v="F"/>
    <n v="63"/>
    <s v="Declined to Identify"/>
    <s v="General Practice"/>
    <b v="1"/>
    <m/>
    <x v="33"/>
    <b v="1"/>
    <x v="1"/>
    <s v="Jun"/>
    <x v="2"/>
    <x v="1"/>
    <s v="60-74"/>
    <s v="31-45"/>
    <n v="0"/>
    <n v="1"/>
    <n v="0"/>
    <x v="1"/>
  </r>
  <r>
    <s v="P5745"/>
    <d v="2023-05-07T17:58:00"/>
    <s v="F"/>
    <n v="51"/>
    <s v="Declined to Identify"/>
    <s v="General Practice"/>
    <b v="1"/>
    <m/>
    <x v="9"/>
    <b v="1"/>
    <x v="1"/>
    <s v="May"/>
    <x v="3"/>
    <x v="3"/>
    <s v="45-59"/>
    <s v="46-60"/>
    <n v="0"/>
    <n v="1"/>
    <n v="0"/>
    <x v="1"/>
  </r>
  <r>
    <s v="P5746"/>
    <d v="2023-05-29T15:49:00"/>
    <s v="F"/>
    <n v="62"/>
    <s v="Declined to Identify"/>
    <s v="General Practice"/>
    <b v="1"/>
    <m/>
    <x v="36"/>
    <b v="1"/>
    <x v="1"/>
    <s v="May"/>
    <x v="4"/>
    <x v="3"/>
    <s v="60-74"/>
    <s v="16-30"/>
    <n v="1"/>
    <n v="1"/>
    <n v="0"/>
    <x v="1"/>
  </r>
  <r>
    <s v="P5747"/>
    <d v="2024-07-07T19:38:00"/>
    <s v="F"/>
    <n v="9"/>
    <s v="Declined to Identify"/>
    <s v="General Practice"/>
    <b v="1"/>
    <m/>
    <x v="38"/>
    <b v="1"/>
    <x v="0"/>
    <s v="Jul"/>
    <x v="3"/>
    <x v="7"/>
    <s v="0-14"/>
    <s v="0-15"/>
    <n v="1"/>
    <n v="1"/>
    <n v="0"/>
    <x v="1"/>
  </r>
  <r>
    <s v="P5748"/>
    <d v="2024-09-25T20:49:00"/>
    <s v="F"/>
    <n v="61"/>
    <s v="Declined to Identify"/>
    <s v="General Practice"/>
    <b v="1"/>
    <m/>
    <x v="26"/>
    <b v="1"/>
    <x v="0"/>
    <s v="Sep"/>
    <x v="0"/>
    <x v="7"/>
    <s v="60-74"/>
    <s v="31-45"/>
    <n v="0"/>
    <n v="1"/>
    <n v="0"/>
    <x v="1"/>
  </r>
  <r>
    <s v="P5749"/>
    <d v="2024-01-18T17:38:00"/>
    <s v="F"/>
    <n v="74"/>
    <s v="Declined to Identify"/>
    <s v="General Practice"/>
    <b v="1"/>
    <m/>
    <x v="50"/>
    <b v="1"/>
    <x v="0"/>
    <s v="Jan"/>
    <x v="2"/>
    <x v="3"/>
    <s v="60-74"/>
    <s v="31-45"/>
    <n v="0"/>
    <n v="1"/>
    <n v="0"/>
    <x v="1"/>
  </r>
  <r>
    <s v="P5750"/>
    <d v="2023-07-09T21:13:00"/>
    <s v="F"/>
    <n v="3"/>
    <s v="Declined to Identify"/>
    <s v="General Practice"/>
    <b v="1"/>
    <m/>
    <x v="4"/>
    <b v="1"/>
    <x v="1"/>
    <s v="Jul"/>
    <x v="3"/>
    <x v="2"/>
    <s v="0-14"/>
    <s v="0-15"/>
    <n v="1"/>
    <n v="1"/>
    <n v="0"/>
    <x v="1"/>
  </r>
  <r>
    <s v="P5751"/>
    <d v="2023-04-09T12:10:00"/>
    <s v="F"/>
    <n v="78"/>
    <s v="Declined to Identify"/>
    <s v="General Practice"/>
    <b v="1"/>
    <m/>
    <x v="1"/>
    <b v="1"/>
    <x v="1"/>
    <s v="Apr"/>
    <x v="3"/>
    <x v="6"/>
    <s v="75+"/>
    <s v="16-30"/>
    <n v="1"/>
    <n v="1"/>
    <n v="0"/>
    <x v="1"/>
  </r>
  <r>
    <s v="P5752"/>
    <d v="2023-11-05T06:26:00"/>
    <s v="F"/>
    <n v="2"/>
    <s v="Declined to Identify"/>
    <s v="General Practice"/>
    <b v="1"/>
    <m/>
    <x v="31"/>
    <b v="1"/>
    <x v="1"/>
    <s v="Nov"/>
    <x v="3"/>
    <x v="0"/>
    <s v="0-14"/>
    <s v="16-30"/>
    <n v="1"/>
    <n v="1"/>
    <n v="0"/>
    <x v="1"/>
  </r>
  <r>
    <s v="P5753"/>
    <d v="2023-12-20T23:50:00"/>
    <s v="F"/>
    <n v="6"/>
    <s v="Declined to Identify"/>
    <s v="General Practice"/>
    <b v="1"/>
    <m/>
    <x v="31"/>
    <b v="1"/>
    <x v="1"/>
    <s v="Dec"/>
    <x v="0"/>
    <x v="2"/>
    <s v="0-14"/>
    <s v="16-30"/>
    <n v="1"/>
    <n v="1"/>
    <n v="0"/>
    <x v="1"/>
  </r>
  <r>
    <s v="P5754"/>
    <d v="2023-04-17T21:17:00"/>
    <s v="F"/>
    <n v="78"/>
    <s v="Declined to Identify"/>
    <s v="General Practice"/>
    <b v="1"/>
    <m/>
    <x v="19"/>
    <b v="1"/>
    <x v="1"/>
    <s v="Apr"/>
    <x v="4"/>
    <x v="2"/>
    <s v="75+"/>
    <s v="16-30"/>
    <n v="1"/>
    <n v="1"/>
    <n v="0"/>
    <x v="1"/>
  </r>
  <r>
    <s v="P5755"/>
    <d v="2023-09-07T14:12:00"/>
    <s v="F"/>
    <n v="18"/>
    <s v="Declined to Identify"/>
    <s v="General Practice"/>
    <b v="1"/>
    <m/>
    <x v="26"/>
    <b v="1"/>
    <x v="1"/>
    <s v="Sep"/>
    <x v="2"/>
    <x v="6"/>
    <s v="15-29"/>
    <s v="31-45"/>
    <n v="0"/>
    <n v="1"/>
    <n v="0"/>
    <x v="1"/>
  </r>
  <r>
    <s v="P5756"/>
    <d v="2024-01-12T17:44:00"/>
    <s v="F"/>
    <n v="75"/>
    <s v="Declined to Identify"/>
    <s v="General Practice"/>
    <b v="1"/>
    <m/>
    <x v="33"/>
    <b v="1"/>
    <x v="0"/>
    <s v="Jan"/>
    <x v="5"/>
    <x v="3"/>
    <s v="75+"/>
    <s v="31-45"/>
    <n v="0"/>
    <n v="1"/>
    <n v="0"/>
    <x v="1"/>
  </r>
  <r>
    <s v="P5757"/>
    <d v="2024-02-05T15:53:00"/>
    <s v="F"/>
    <n v="3"/>
    <s v="Declined to Identify"/>
    <s v="General Practice"/>
    <b v="1"/>
    <m/>
    <x v="8"/>
    <b v="1"/>
    <x v="0"/>
    <s v="Feb"/>
    <x v="4"/>
    <x v="3"/>
    <s v="0-14"/>
    <s v="31-45"/>
    <n v="0"/>
    <n v="1"/>
    <n v="0"/>
    <x v="1"/>
  </r>
  <r>
    <s v="P5758"/>
    <d v="2024-01-04T01:09:00"/>
    <s v="F"/>
    <n v="52"/>
    <s v="Declined to Identify"/>
    <s v="General Practice"/>
    <b v="1"/>
    <m/>
    <x v="39"/>
    <b v="1"/>
    <x v="0"/>
    <s v="Jan"/>
    <x v="2"/>
    <x v="4"/>
    <s v="45-59"/>
    <s v="0-15"/>
    <n v="1"/>
    <n v="1"/>
    <n v="0"/>
    <x v="1"/>
  </r>
  <r>
    <s v="P5759"/>
    <d v="2023-04-02T15:52:00"/>
    <s v="F"/>
    <n v="67"/>
    <s v="Declined to Identify"/>
    <s v="General Practice"/>
    <b v="1"/>
    <m/>
    <x v="46"/>
    <b v="1"/>
    <x v="1"/>
    <s v="Apr"/>
    <x v="3"/>
    <x v="3"/>
    <s v="60-74"/>
    <s v="16-30"/>
    <n v="1"/>
    <n v="1"/>
    <n v="0"/>
    <x v="1"/>
  </r>
  <r>
    <s v="P5760"/>
    <d v="2024-01-24T19:29:00"/>
    <s v="F"/>
    <n v="32"/>
    <s v="Declined to Identify"/>
    <s v="General Practice"/>
    <b v="1"/>
    <m/>
    <x v="38"/>
    <b v="1"/>
    <x v="0"/>
    <s v="Jan"/>
    <x v="0"/>
    <x v="7"/>
    <s v="30-44"/>
    <s v="0-15"/>
    <n v="1"/>
    <n v="1"/>
    <n v="0"/>
    <x v="1"/>
  </r>
  <r>
    <s v="P5761"/>
    <d v="2023-12-18T05:47:00"/>
    <s v="F"/>
    <n v="3"/>
    <s v="Declined to Identify"/>
    <s v="General Practice"/>
    <b v="1"/>
    <m/>
    <x v="20"/>
    <b v="1"/>
    <x v="1"/>
    <s v="Dec"/>
    <x v="4"/>
    <x v="5"/>
    <s v="0-14"/>
    <s v="16-30"/>
    <n v="1"/>
    <n v="1"/>
    <n v="0"/>
    <x v="1"/>
  </r>
  <r>
    <s v="P5762"/>
    <d v="2023-08-29T12:41:00"/>
    <s v="F"/>
    <n v="37"/>
    <s v="Declined to Identify"/>
    <s v="General Practice"/>
    <b v="1"/>
    <m/>
    <x v="14"/>
    <b v="1"/>
    <x v="1"/>
    <s v="Aug"/>
    <x v="6"/>
    <x v="6"/>
    <s v="30-44"/>
    <s v="46-60"/>
    <n v="0"/>
    <n v="1"/>
    <n v="0"/>
    <x v="1"/>
  </r>
  <r>
    <s v="P5763"/>
    <d v="2024-05-31T07:16:00"/>
    <s v="F"/>
    <n v="66"/>
    <s v="Declined to Identify"/>
    <s v="General Practice"/>
    <b v="1"/>
    <m/>
    <x v="3"/>
    <b v="1"/>
    <x v="0"/>
    <s v="May"/>
    <x v="5"/>
    <x v="0"/>
    <s v="60-74"/>
    <s v="31-45"/>
    <n v="0"/>
    <n v="1"/>
    <n v="0"/>
    <x v="1"/>
  </r>
  <r>
    <s v="P5764"/>
    <d v="2023-05-02T16:55:00"/>
    <s v="F"/>
    <n v="45"/>
    <s v="Declined to Identify"/>
    <s v="General Practice"/>
    <b v="1"/>
    <m/>
    <x v="31"/>
    <b v="1"/>
    <x v="1"/>
    <s v="May"/>
    <x v="6"/>
    <x v="3"/>
    <s v="45-59"/>
    <s v="16-30"/>
    <n v="1"/>
    <n v="1"/>
    <n v="0"/>
    <x v="1"/>
  </r>
  <r>
    <s v="P5765"/>
    <d v="2024-08-03T20:56:00"/>
    <s v="F"/>
    <n v="5"/>
    <s v="Declined to Identify"/>
    <s v="General Practice"/>
    <b v="1"/>
    <m/>
    <x v="10"/>
    <b v="1"/>
    <x v="0"/>
    <s v="Aug"/>
    <x v="1"/>
    <x v="7"/>
    <s v="0-14"/>
    <s v="31-45"/>
    <n v="0"/>
    <n v="1"/>
    <n v="0"/>
    <x v="1"/>
  </r>
  <r>
    <s v="P5766"/>
    <d v="2024-10-10T18:30:00"/>
    <s v="F"/>
    <n v="76"/>
    <s v="Declined to Identify"/>
    <s v="General Practice"/>
    <b v="1"/>
    <m/>
    <x v="4"/>
    <b v="1"/>
    <x v="0"/>
    <s v="Oct"/>
    <x v="2"/>
    <x v="7"/>
    <s v="75+"/>
    <s v="0-15"/>
    <n v="1"/>
    <n v="1"/>
    <n v="0"/>
    <x v="1"/>
  </r>
  <r>
    <s v="P5767"/>
    <d v="2024-09-07T14:46:00"/>
    <s v="F"/>
    <n v="6"/>
    <s v="Declined to Identify"/>
    <s v="General Practice"/>
    <b v="1"/>
    <m/>
    <x v="28"/>
    <b v="1"/>
    <x v="0"/>
    <s v="Sep"/>
    <x v="1"/>
    <x v="6"/>
    <s v="0-14"/>
    <s v="16-30"/>
    <n v="1"/>
    <n v="1"/>
    <n v="0"/>
    <x v="1"/>
  </r>
  <r>
    <s v="P5768"/>
    <d v="2023-12-16T03:43:00"/>
    <s v="F"/>
    <n v="24"/>
    <s v="Declined to Identify"/>
    <s v="General Practice"/>
    <b v="1"/>
    <m/>
    <x v="50"/>
    <b v="1"/>
    <x v="1"/>
    <s v="Dec"/>
    <x v="1"/>
    <x v="5"/>
    <s v="15-29"/>
    <s v="31-45"/>
    <n v="0"/>
    <n v="1"/>
    <n v="0"/>
    <x v="1"/>
  </r>
  <r>
    <s v="P5769"/>
    <d v="2024-08-20T01:57:00"/>
    <s v="F"/>
    <n v="65"/>
    <s v="Declined to Identify"/>
    <s v="General Practice"/>
    <b v="1"/>
    <m/>
    <x v="45"/>
    <b v="1"/>
    <x v="0"/>
    <s v="Aug"/>
    <x v="6"/>
    <x v="4"/>
    <s v="60-74"/>
    <s v="16-30"/>
    <n v="1"/>
    <n v="1"/>
    <n v="0"/>
    <x v="1"/>
  </r>
  <r>
    <s v="P5770"/>
    <d v="2023-04-25T15:33:00"/>
    <s v="F"/>
    <n v="16"/>
    <s v="Declined to Identify"/>
    <s v="General Practice"/>
    <b v="1"/>
    <m/>
    <x v="33"/>
    <b v="1"/>
    <x v="1"/>
    <s v="Apr"/>
    <x v="6"/>
    <x v="3"/>
    <s v="15-29"/>
    <s v="31-45"/>
    <n v="0"/>
    <n v="1"/>
    <n v="0"/>
    <x v="1"/>
  </r>
  <r>
    <s v="P5771"/>
    <d v="2023-08-08T05:07:00"/>
    <s v="F"/>
    <n v="61"/>
    <s v="Declined to Identify"/>
    <s v="General Practice"/>
    <b v="1"/>
    <m/>
    <x v="37"/>
    <b v="1"/>
    <x v="1"/>
    <s v="Aug"/>
    <x v="6"/>
    <x v="5"/>
    <s v="60-74"/>
    <s v="31-45"/>
    <n v="0"/>
    <n v="1"/>
    <n v="0"/>
    <x v="1"/>
  </r>
  <r>
    <s v="P5772"/>
    <d v="2024-08-26T20:54:00"/>
    <s v="F"/>
    <n v="3"/>
    <s v="Declined to Identify"/>
    <s v="General Practice"/>
    <b v="1"/>
    <m/>
    <x v="21"/>
    <b v="1"/>
    <x v="0"/>
    <s v="Aug"/>
    <x v="4"/>
    <x v="7"/>
    <s v="0-14"/>
    <s v="46-60"/>
    <n v="0"/>
    <n v="1"/>
    <n v="0"/>
    <x v="1"/>
  </r>
  <r>
    <s v="P5773"/>
    <d v="2024-09-20T14:31:00"/>
    <s v="F"/>
    <n v="14"/>
    <s v="Declined to Identify"/>
    <s v="General Practice"/>
    <b v="1"/>
    <m/>
    <x v="36"/>
    <b v="1"/>
    <x v="0"/>
    <s v="Sep"/>
    <x v="5"/>
    <x v="6"/>
    <s v="0-14"/>
    <s v="16-30"/>
    <n v="1"/>
    <n v="1"/>
    <n v="0"/>
    <x v="1"/>
  </r>
  <r>
    <s v="P5774"/>
    <d v="2023-08-19T16:28:00"/>
    <s v="F"/>
    <n v="6"/>
    <s v="Declined to Identify"/>
    <s v="General Practice"/>
    <b v="1"/>
    <m/>
    <x v="49"/>
    <b v="1"/>
    <x v="1"/>
    <s v="Aug"/>
    <x v="1"/>
    <x v="3"/>
    <s v="0-14"/>
    <s v="46-60"/>
    <n v="0"/>
    <n v="1"/>
    <n v="0"/>
    <x v="1"/>
  </r>
  <r>
    <s v="P5775"/>
    <d v="2023-10-13T10:23:00"/>
    <s v="F"/>
    <n v="73"/>
    <s v="Declined to Identify"/>
    <s v="General Practice"/>
    <b v="1"/>
    <n v="0"/>
    <x v="19"/>
    <b v="1"/>
    <x v="1"/>
    <s v="Oct"/>
    <x v="5"/>
    <x v="1"/>
    <s v="60-74"/>
    <s v="16-30"/>
    <n v="1"/>
    <n v="1"/>
    <n v="0"/>
    <x v="1"/>
  </r>
  <r>
    <s v="P5776"/>
    <d v="2024-05-24T09:35:00"/>
    <s v="F"/>
    <n v="17"/>
    <s v="Declined to Identify"/>
    <s v="General Practice"/>
    <b v="1"/>
    <n v="1"/>
    <x v="14"/>
    <b v="1"/>
    <x v="0"/>
    <s v="May"/>
    <x v="5"/>
    <x v="1"/>
    <s v="15-29"/>
    <s v="46-60"/>
    <n v="0"/>
    <n v="1"/>
    <n v="0"/>
    <x v="1"/>
  </r>
  <r>
    <s v="P5777"/>
    <d v="2023-06-12T04:13:00"/>
    <s v="F"/>
    <n v="34"/>
    <s v="Declined to Identify"/>
    <s v="General Practice"/>
    <b v="1"/>
    <n v="2"/>
    <x v="7"/>
    <b v="1"/>
    <x v="1"/>
    <s v="Jun"/>
    <x v="4"/>
    <x v="5"/>
    <s v="30-44"/>
    <s v="16-30"/>
    <n v="1"/>
    <n v="1"/>
    <n v="0"/>
    <x v="1"/>
  </r>
  <r>
    <s v="P5778"/>
    <d v="2023-04-19T08:32:00"/>
    <s v="F"/>
    <n v="54"/>
    <s v="Declined to Identify"/>
    <s v="General Practice"/>
    <b v="1"/>
    <n v="4"/>
    <x v="31"/>
    <b v="1"/>
    <x v="1"/>
    <s v="Apr"/>
    <x v="0"/>
    <x v="0"/>
    <s v="45-59"/>
    <s v="16-30"/>
    <n v="1"/>
    <n v="1"/>
    <n v="0"/>
    <x v="1"/>
  </r>
  <r>
    <s v="P5779"/>
    <d v="2024-07-29T03:03:00"/>
    <s v="F"/>
    <n v="56"/>
    <s v="Declined to Identify"/>
    <s v="General Practice"/>
    <b v="1"/>
    <n v="4"/>
    <x v="13"/>
    <b v="1"/>
    <x v="0"/>
    <s v="Jul"/>
    <x v="4"/>
    <x v="5"/>
    <s v="45-59"/>
    <s v="46-60"/>
    <n v="0"/>
    <n v="1"/>
    <n v="0"/>
    <x v="1"/>
  </r>
  <r>
    <s v="P5780"/>
    <d v="2023-09-06T01:37:00"/>
    <s v="F"/>
    <n v="27"/>
    <s v="Declined to Identify"/>
    <s v="General Practice"/>
    <b v="1"/>
    <n v="6"/>
    <x v="13"/>
    <b v="1"/>
    <x v="1"/>
    <s v="Sep"/>
    <x v="0"/>
    <x v="4"/>
    <s v="15-29"/>
    <s v="46-60"/>
    <n v="0"/>
    <n v="1"/>
    <n v="0"/>
    <x v="1"/>
  </r>
  <r>
    <s v="P5781"/>
    <d v="2024-06-15T04:32:00"/>
    <s v="F"/>
    <n v="18"/>
    <s v="Declined to Identify"/>
    <s v="General Practice"/>
    <b v="1"/>
    <n v="7"/>
    <x v="14"/>
    <b v="1"/>
    <x v="0"/>
    <s v="Jun"/>
    <x v="1"/>
    <x v="5"/>
    <s v="15-29"/>
    <s v="46-60"/>
    <n v="0"/>
    <n v="1"/>
    <n v="0"/>
    <x v="1"/>
  </r>
  <r>
    <s v="P5782"/>
    <d v="2023-11-10T11:43:00"/>
    <s v="F"/>
    <n v="14"/>
    <s v="Declined to Identify"/>
    <s v="General Practice"/>
    <b v="1"/>
    <n v="7"/>
    <x v="11"/>
    <b v="1"/>
    <x v="1"/>
    <s v="Nov"/>
    <x v="5"/>
    <x v="1"/>
    <s v="0-14"/>
    <s v="46-60"/>
    <n v="0"/>
    <n v="1"/>
    <n v="0"/>
    <x v="1"/>
  </r>
  <r>
    <s v="P5783"/>
    <d v="2024-08-27T07:11:00"/>
    <s v="F"/>
    <n v="34"/>
    <s v="Declined to Identify"/>
    <s v="General Practice"/>
    <b v="1"/>
    <n v="8"/>
    <x v="42"/>
    <b v="1"/>
    <x v="0"/>
    <s v="Aug"/>
    <x v="6"/>
    <x v="0"/>
    <s v="30-44"/>
    <s v="0-15"/>
    <n v="1"/>
    <n v="1"/>
    <n v="1"/>
    <x v="1"/>
  </r>
  <r>
    <s v="P5784"/>
    <d v="2024-05-29T14:39:00"/>
    <s v="F"/>
    <n v="60"/>
    <s v="Declined to Identify"/>
    <s v="General Practice"/>
    <b v="1"/>
    <n v="9"/>
    <x v="14"/>
    <b v="1"/>
    <x v="0"/>
    <s v="May"/>
    <x v="0"/>
    <x v="6"/>
    <s v="60-74"/>
    <s v="46-60"/>
    <n v="0"/>
    <n v="1"/>
    <n v="0"/>
    <x v="1"/>
  </r>
  <r>
    <s v="P5785"/>
    <d v="2023-05-03T09:15:00"/>
    <s v="F"/>
    <n v="58"/>
    <s v="Declined to Identify"/>
    <s v="General Practice"/>
    <b v="1"/>
    <n v="9"/>
    <x v="26"/>
    <b v="1"/>
    <x v="1"/>
    <s v="May"/>
    <x v="0"/>
    <x v="1"/>
    <s v="45-59"/>
    <s v="31-45"/>
    <n v="0"/>
    <n v="1"/>
    <n v="0"/>
    <x v="1"/>
  </r>
  <r>
    <s v="P5786"/>
    <d v="2024-07-28T02:11:00"/>
    <s v="F"/>
    <n v="37"/>
    <s v="Declined to Identify"/>
    <s v="General Practice"/>
    <b v="1"/>
    <n v="10"/>
    <x v="13"/>
    <b v="1"/>
    <x v="0"/>
    <s v="Jul"/>
    <x v="3"/>
    <x v="4"/>
    <s v="30-44"/>
    <s v="46-60"/>
    <n v="0"/>
    <n v="1"/>
    <n v="0"/>
    <x v="1"/>
  </r>
  <r>
    <s v="P5787"/>
    <d v="2023-07-15T11:06:00"/>
    <s v="F"/>
    <n v="68"/>
    <s v="Declined to Identify"/>
    <s v="General Practice"/>
    <b v="1"/>
    <n v="10"/>
    <x v="46"/>
    <b v="1"/>
    <x v="1"/>
    <s v="Jul"/>
    <x v="1"/>
    <x v="1"/>
    <s v="60-74"/>
    <s v="16-30"/>
    <n v="1"/>
    <n v="1"/>
    <n v="1"/>
    <x v="1"/>
  </r>
  <r>
    <s v="P5788"/>
    <d v="2024-08-24T06:24:00"/>
    <s v="F"/>
    <n v="14"/>
    <s v="Declined to Identify"/>
    <s v="Neurology"/>
    <b v="1"/>
    <m/>
    <x v="46"/>
    <b v="1"/>
    <x v="0"/>
    <s v="Aug"/>
    <x v="1"/>
    <x v="0"/>
    <s v="0-14"/>
    <s v="16-30"/>
    <n v="1"/>
    <n v="1"/>
    <n v="0"/>
    <x v="1"/>
  </r>
  <r>
    <s v="P5789"/>
    <d v="2024-05-10T04:55:00"/>
    <s v="F"/>
    <n v="14"/>
    <s v="Declined to Identify"/>
    <s v="Neurology"/>
    <b v="1"/>
    <m/>
    <x v="31"/>
    <b v="1"/>
    <x v="0"/>
    <s v="May"/>
    <x v="5"/>
    <x v="5"/>
    <s v="0-14"/>
    <s v="16-30"/>
    <n v="1"/>
    <n v="1"/>
    <n v="0"/>
    <x v="1"/>
  </r>
  <r>
    <s v="P5790"/>
    <d v="2024-09-05T12:39:00"/>
    <s v="F"/>
    <n v="42"/>
    <s v="Declined to Identify"/>
    <s v="Neurology"/>
    <b v="1"/>
    <m/>
    <x v="49"/>
    <b v="1"/>
    <x v="0"/>
    <s v="Sep"/>
    <x v="2"/>
    <x v="6"/>
    <s v="30-44"/>
    <s v="46-60"/>
    <n v="0"/>
    <n v="1"/>
    <n v="0"/>
    <x v="1"/>
  </r>
  <r>
    <s v="P5791"/>
    <d v="2023-12-16T19:33:00"/>
    <s v="F"/>
    <n v="68"/>
    <s v="Declined to Identify"/>
    <s v="Neurology"/>
    <b v="1"/>
    <m/>
    <x v="34"/>
    <b v="1"/>
    <x v="1"/>
    <s v="Dec"/>
    <x v="1"/>
    <x v="7"/>
    <s v="60-74"/>
    <s v="0-15"/>
    <n v="1"/>
    <n v="1"/>
    <n v="0"/>
    <x v="1"/>
  </r>
  <r>
    <s v="P5792"/>
    <d v="2024-08-20T05:49:00"/>
    <s v="F"/>
    <n v="39"/>
    <s v="Declined to Identify"/>
    <s v="Neurology"/>
    <b v="1"/>
    <m/>
    <x v="23"/>
    <b v="1"/>
    <x v="0"/>
    <s v="Aug"/>
    <x v="6"/>
    <x v="5"/>
    <s v="30-44"/>
    <s v="46-60"/>
    <n v="0"/>
    <n v="1"/>
    <n v="0"/>
    <x v="1"/>
  </r>
  <r>
    <s v="P5793"/>
    <d v="2024-06-29T23:34:00"/>
    <s v="F"/>
    <n v="61"/>
    <s v="Declined to Identify"/>
    <s v="Neurology"/>
    <b v="1"/>
    <n v="8"/>
    <x v="1"/>
    <b v="1"/>
    <x v="0"/>
    <s v="Jun"/>
    <x v="1"/>
    <x v="2"/>
    <s v="60-74"/>
    <s v="16-30"/>
    <n v="1"/>
    <n v="1"/>
    <n v="1"/>
    <x v="1"/>
  </r>
  <r>
    <s v="P5794"/>
    <d v="2023-12-29T22:54:00"/>
    <s v="F"/>
    <n v="20"/>
    <s v="Declined to Identify"/>
    <s v="None"/>
    <b v="1"/>
    <m/>
    <x v="7"/>
    <b v="1"/>
    <x v="1"/>
    <s v="Dec"/>
    <x v="5"/>
    <x v="2"/>
    <s v="15-29"/>
    <s v="16-30"/>
    <n v="1"/>
    <n v="1"/>
    <n v="0"/>
    <x v="1"/>
  </r>
  <r>
    <s v="P5795"/>
    <d v="2024-02-29T06:45:00"/>
    <s v="F"/>
    <n v="4"/>
    <s v="Declined to Identify"/>
    <s v="None"/>
    <b v="1"/>
    <m/>
    <x v="17"/>
    <b v="1"/>
    <x v="0"/>
    <s v="Feb"/>
    <x v="2"/>
    <x v="0"/>
    <s v="0-14"/>
    <s v="31-45"/>
    <n v="0"/>
    <n v="1"/>
    <n v="0"/>
    <x v="1"/>
  </r>
  <r>
    <s v="P5796"/>
    <d v="2023-07-20T00:08:00"/>
    <s v="F"/>
    <n v="22"/>
    <s v="Declined to Identify"/>
    <s v="None"/>
    <b v="1"/>
    <m/>
    <x v="12"/>
    <b v="1"/>
    <x v="1"/>
    <s v="Jul"/>
    <x v="2"/>
    <x v="4"/>
    <s v="15-29"/>
    <s v="31-45"/>
    <n v="0"/>
    <n v="1"/>
    <n v="0"/>
    <x v="1"/>
  </r>
  <r>
    <s v="P5797"/>
    <d v="2023-12-19T19:47:00"/>
    <s v="F"/>
    <n v="77"/>
    <s v="Declined to Identify"/>
    <s v="None"/>
    <b v="1"/>
    <m/>
    <x v="50"/>
    <b v="1"/>
    <x v="1"/>
    <s v="Dec"/>
    <x v="6"/>
    <x v="7"/>
    <s v="75+"/>
    <s v="31-45"/>
    <n v="0"/>
    <n v="1"/>
    <n v="0"/>
    <x v="1"/>
  </r>
  <r>
    <s v="P5798"/>
    <d v="2023-10-23T19:25:00"/>
    <s v="F"/>
    <n v="45"/>
    <s v="Declined to Identify"/>
    <s v="None"/>
    <b v="1"/>
    <m/>
    <x v="27"/>
    <b v="1"/>
    <x v="1"/>
    <s v="Oct"/>
    <x v="4"/>
    <x v="7"/>
    <s v="45-59"/>
    <s v="46-60"/>
    <n v="0"/>
    <n v="1"/>
    <n v="0"/>
    <x v="1"/>
  </r>
  <r>
    <s v="P5799"/>
    <d v="2024-09-16T08:30:00"/>
    <s v="F"/>
    <n v="63"/>
    <s v="Declined to Identify"/>
    <s v="None"/>
    <b v="1"/>
    <m/>
    <x v="42"/>
    <b v="1"/>
    <x v="0"/>
    <s v="Sep"/>
    <x v="4"/>
    <x v="0"/>
    <s v="60-74"/>
    <s v="0-15"/>
    <n v="1"/>
    <n v="1"/>
    <n v="0"/>
    <x v="1"/>
  </r>
  <r>
    <s v="P5800"/>
    <d v="2023-07-11T17:23:00"/>
    <s v="F"/>
    <n v="17"/>
    <s v="Declined to Identify"/>
    <s v="None"/>
    <b v="1"/>
    <m/>
    <x v="35"/>
    <b v="1"/>
    <x v="1"/>
    <s v="Jul"/>
    <x v="6"/>
    <x v="3"/>
    <s v="15-29"/>
    <s v="16-30"/>
    <n v="1"/>
    <n v="1"/>
    <n v="0"/>
    <x v="1"/>
  </r>
  <r>
    <s v="P5801"/>
    <d v="2024-05-21T05:07:00"/>
    <s v="F"/>
    <n v="5"/>
    <s v="Declined to Identify"/>
    <s v="None"/>
    <b v="1"/>
    <m/>
    <x v="45"/>
    <b v="1"/>
    <x v="0"/>
    <s v="May"/>
    <x v="6"/>
    <x v="5"/>
    <s v="0-14"/>
    <s v="16-30"/>
    <n v="1"/>
    <n v="1"/>
    <n v="0"/>
    <x v="1"/>
  </r>
  <r>
    <s v="P5802"/>
    <d v="2023-08-27T18:00:00"/>
    <s v="F"/>
    <n v="23"/>
    <s v="Declined to Identify"/>
    <s v="None"/>
    <b v="1"/>
    <m/>
    <x v="38"/>
    <b v="1"/>
    <x v="1"/>
    <s v="Aug"/>
    <x v="3"/>
    <x v="7"/>
    <s v="15-29"/>
    <s v="0-15"/>
    <n v="1"/>
    <n v="1"/>
    <n v="0"/>
    <x v="1"/>
  </r>
  <r>
    <s v="P5803"/>
    <d v="2024-04-01T21:53:00"/>
    <s v="F"/>
    <n v="72"/>
    <s v="Declined to Identify"/>
    <s v="None"/>
    <b v="1"/>
    <m/>
    <x v="9"/>
    <b v="1"/>
    <x v="0"/>
    <s v="Apr"/>
    <x v="4"/>
    <x v="2"/>
    <s v="60-74"/>
    <s v="46-60"/>
    <n v="0"/>
    <n v="1"/>
    <n v="0"/>
    <x v="1"/>
  </r>
  <r>
    <s v="P5804"/>
    <d v="2023-06-11T08:18:00"/>
    <s v="F"/>
    <n v="43"/>
    <s v="Declined to Identify"/>
    <s v="None"/>
    <b v="1"/>
    <m/>
    <x v="40"/>
    <b v="1"/>
    <x v="1"/>
    <s v="Jun"/>
    <x v="3"/>
    <x v="0"/>
    <s v="30-44"/>
    <s v="31-45"/>
    <n v="0"/>
    <n v="1"/>
    <n v="0"/>
    <x v="1"/>
  </r>
  <r>
    <s v="P5805"/>
    <d v="2024-05-15T07:54:00"/>
    <s v="F"/>
    <n v="26"/>
    <s v="Declined to Identify"/>
    <s v="None"/>
    <b v="1"/>
    <m/>
    <x v="13"/>
    <b v="1"/>
    <x v="0"/>
    <s v="May"/>
    <x v="0"/>
    <x v="0"/>
    <s v="15-29"/>
    <s v="46-60"/>
    <n v="0"/>
    <n v="1"/>
    <n v="0"/>
    <x v="1"/>
  </r>
  <r>
    <s v="P5806"/>
    <d v="2024-08-10T11:33:00"/>
    <s v="F"/>
    <n v="43"/>
    <s v="Declined to Identify"/>
    <s v="None"/>
    <b v="1"/>
    <m/>
    <x v="14"/>
    <b v="1"/>
    <x v="0"/>
    <s v="Aug"/>
    <x v="1"/>
    <x v="1"/>
    <s v="30-44"/>
    <s v="46-60"/>
    <n v="0"/>
    <n v="1"/>
    <n v="0"/>
    <x v="1"/>
  </r>
  <r>
    <s v="P5807"/>
    <d v="2024-08-22T04:15:00"/>
    <s v="F"/>
    <n v="30"/>
    <s v="Declined to Identify"/>
    <s v="None"/>
    <b v="1"/>
    <m/>
    <x v="29"/>
    <b v="1"/>
    <x v="0"/>
    <s v="Aug"/>
    <x v="2"/>
    <x v="5"/>
    <s v="30-44"/>
    <s v="16-30"/>
    <n v="1"/>
    <n v="1"/>
    <n v="0"/>
    <x v="1"/>
  </r>
  <r>
    <s v="P5808"/>
    <d v="2024-08-23T17:40:00"/>
    <s v="F"/>
    <n v="15"/>
    <s v="Declined to Identify"/>
    <s v="None"/>
    <b v="1"/>
    <m/>
    <x v="26"/>
    <b v="1"/>
    <x v="0"/>
    <s v="Aug"/>
    <x v="5"/>
    <x v="3"/>
    <s v="15-29"/>
    <s v="31-45"/>
    <n v="0"/>
    <n v="1"/>
    <n v="0"/>
    <x v="1"/>
  </r>
  <r>
    <s v="P5809"/>
    <d v="2024-08-16T21:18:00"/>
    <s v="F"/>
    <n v="49"/>
    <s v="Declined to Identify"/>
    <s v="None"/>
    <b v="1"/>
    <m/>
    <x v="0"/>
    <b v="1"/>
    <x v="0"/>
    <s v="Aug"/>
    <x v="5"/>
    <x v="2"/>
    <s v="45-59"/>
    <s v="31-45"/>
    <n v="0"/>
    <n v="1"/>
    <n v="0"/>
    <x v="1"/>
  </r>
  <r>
    <s v="P5810"/>
    <d v="2024-08-20T13:23:00"/>
    <s v="F"/>
    <n v="69"/>
    <s v="Declined to Identify"/>
    <s v="None"/>
    <b v="1"/>
    <m/>
    <x v="32"/>
    <b v="1"/>
    <x v="0"/>
    <s v="Aug"/>
    <x v="6"/>
    <x v="6"/>
    <s v="60-74"/>
    <s v="46-60"/>
    <n v="0"/>
    <n v="1"/>
    <n v="0"/>
    <x v="1"/>
  </r>
  <r>
    <s v="P5811"/>
    <d v="2023-06-22T06:39:00"/>
    <s v="F"/>
    <n v="7"/>
    <s v="Declined to Identify"/>
    <s v="None"/>
    <b v="1"/>
    <m/>
    <x v="2"/>
    <b v="1"/>
    <x v="1"/>
    <s v="Jun"/>
    <x v="2"/>
    <x v="0"/>
    <s v="0-14"/>
    <s v="46-60"/>
    <n v="0"/>
    <n v="1"/>
    <n v="0"/>
    <x v="1"/>
  </r>
  <r>
    <s v="P5812"/>
    <d v="2023-10-10T01:43:00"/>
    <s v="F"/>
    <n v="6"/>
    <s v="Declined to Identify"/>
    <s v="None"/>
    <b v="1"/>
    <m/>
    <x v="49"/>
    <b v="1"/>
    <x v="1"/>
    <s v="Oct"/>
    <x v="6"/>
    <x v="4"/>
    <s v="0-14"/>
    <s v="46-60"/>
    <n v="0"/>
    <n v="1"/>
    <n v="0"/>
    <x v="1"/>
  </r>
  <r>
    <s v="P5813"/>
    <d v="2023-12-30T21:28:00"/>
    <s v="F"/>
    <n v="26"/>
    <s v="Declined to Identify"/>
    <s v="None"/>
    <b v="1"/>
    <m/>
    <x v="39"/>
    <b v="1"/>
    <x v="1"/>
    <s v="Dec"/>
    <x v="1"/>
    <x v="2"/>
    <s v="15-29"/>
    <s v="0-15"/>
    <n v="1"/>
    <n v="1"/>
    <n v="0"/>
    <x v="1"/>
  </r>
  <r>
    <s v="P5814"/>
    <d v="2024-07-17T04:58:00"/>
    <s v="F"/>
    <n v="66"/>
    <s v="Declined to Identify"/>
    <s v="None"/>
    <b v="1"/>
    <m/>
    <x v="7"/>
    <b v="1"/>
    <x v="0"/>
    <s v="Jul"/>
    <x v="0"/>
    <x v="5"/>
    <s v="60-74"/>
    <s v="16-30"/>
    <n v="1"/>
    <n v="1"/>
    <n v="0"/>
    <x v="1"/>
  </r>
  <r>
    <s v="P5815"/>
    <d v="2023-04-06T23:08:00"/>
    <s v="F"/>
    <n v="50"/>
    <s v="Declined to Identify"/>
    <s v="None"/>
    <b v="1"/>
    <m/>
    <x v="8"/>
    <b v="1"/>
    <x v="1"/>
    <s v="Apr"/>
    <x v="2"/>
    <x v="2"/>
    <s v="45-59"/>
    <s v="31-45"/>
    <n v="0"/>
    <n v="1"/>
    <n v="0"/>
    <x v="1"/>
  </r>
  <r>
    <s v="P5816"/>
    <d v="2024-08-17T11:49:00"/>
    <s v="F"/>
    <n v="12"/>
    <s v="Declined to Identify"/>
    <s v="None"/>
    <b v="1"/>
    <m/>
    <x v="47"/>
    <b v="1"/>
    <x v="0"/>
    <s v="Aug"/>
    <x v="1"/>
    <x v="1"/>
    <s v="0-14"/>
    <s v="46-60"/>
    <n v="0"/>
    <n v="1"/>
    <n v="0"/>
    <x v="1"/>
  </r>
  <r>
    <s v="P5817"/>
    <d v="2023-07-04T08:19:00"/>
    <s v="F"/>
    <n v="4"/>
    <s v="Declined to Identify"/>
    <s v="None"/>
    <b v="1"/>
    <m/>
    <x v="21"/>
    <b v="1"/>
    <x v="1"/>
    <s v="Jul"/>
    <x v="6"/>
    <x v="0"/>
    <s v="0-14"/>
    <s v="46-60"/>
    <n v="0"/>
    <n v="1"/>
    <n v="0"/>
    <x v="1"/>
  </r>
  <r>
    <s v="P5818"/>
    <d v="2024-10-24T04:00:00"/>
    <s v="F"/>
    <n v="7"/>
    <s v="Declined to Identify"/>
    <s v="None"/>
    <b v="1"/>
    <m/>
    <x v="4"/>
    <b v="1"/>
    <x v="0"/>
    <s v="Oct"/>
    <x v="2"/>
    <x v="5"/>
    <s v="0-14"/>
    <s v="0-15"/>
    <n v="1"/>
    <n v="1"/>
    <n v="0"/>
    <x v="1"/>
  </r>
  <r>
    <s v="P5819"/>
    <d v="2023-05-21T17:49:00"/>
    <s v="F"/>
    <n v="53"/>
    <s v="Declined to Identify"/>
    <s v="None"/>
    <b v="1"/>
    <m/>
    <x v="28"/>
    <b v="1"/>
    <x v="1"/>
    <s v="May"/>
    <x v="3"/>
    <x v="3"/>
    <s v="45-59"/>
    <s v="16-30"/>
    <n v="1"/>
    <n v="1"/>
    <n v="0"/>
    <x v="1"/>
  </r>
  <r>
    <s v="P5820"/>
    <d v="2024-08-28T07:18:00"/>
    <s v="F"/>
    <n v="64"/>
    <s v="Declined to Identify"/>
    <s v="None"/>
    <b v="1"/>
    <m/>
    <x v="37"/>
    <b v="1"/>
    <x v="0"/>
    <s v="Aug"/>
    <x v="0"/>
    <x v="0"/>
    <s v="60-74"/>
    <s v="31-45"/>
    <n v="0"/>
    <n v="1"/>
    <n v="0"/>
    <x v="1"/>
  </r>
  <r>
    <s v="P5821"/>
    <d v="2024-04-17T14:12:00"/>
    <s v="F"/>
    <n v="18"/>
    <s v="Declined to Identify"/>
    <s v="None"/>
    <b v="1"/>
    <m/>
    <x v="25"/>
    <b v="1"/>
    <x v="0"/>
    <s v="Apr"/>
    <x v="0"/>
    <x v="6"/>
    <s v="15-29"/>
    <s v="46-60"/>
    <n v="0"/>
    <n v="1"/>
    <n v="0"/>
    <x v="1"/>
  </r>
  <r>
    <s v="P5822"/>
    <d v="2024-05-28T03:22:00"/>
    <s v="F"/>
    <n v="16"/>
    <s v="Declined to Identify"/>
    <s v="None"/>
    <b v="1"/>
    <m/>
    <x v="47"/>
    <b v="1"/>
    <x v="0"/>
    <s v="May"/>
    <x v="6"/>
    <x v="5"/>
    <s v="15-29"/>
    <s v="46-60"/>
    <n v="0"/>
    <n v="1"/>
    <n v="0"/>
    <x v="1"/>
  </r>
  <r>
    <s v="P5823"/>
    <d v="2024-08-08T00:35:00"/>
    <s v="F"/>
    <n v="36"/>
    <s v="Declined to Identify"/>
    <s v="None"/>
    <b v="1"/>
    <m/>
    <x v="34"/>
    <b v="1"/>
    <x v="0"/>
    <s v="Aug"/>
    <x v="2"/>
    <x v="4"/>
    <s v="30-44"/>
    <s v="0-15"/>
    <n v="1"/>
    <n v="1"/>
    <n v="0"/>
    <x v="1"/>
  </r>
  <r>
    <s v="P5824"/>
    <d v="2023-09-03T09:55:00"/>
    <s v="F"/>
    <n v="33"/>
    <s v="Declined to Identify"/>
    <s v="None"/>
    <b v="1"/>
    <m/>
    <x v="45"/>
    <b v="1"/>
    <x v="1"/>
    <s v="Sep"/>
    <x v="3"/>
    <x v="1"/>
    <s v="30-44"/>
    <s v="16-30"/>
    <n v="1"/>
    <n v="1"/>
    <n v="0"/>
    <x v="1"/>
  </r>
  <r>
    <s v="P5825"/>
    <d v="2024-10-05T19:43:00"/>
    <s v="F"/>
    <n v="67"/>
    <s v="Declined to Identify"/>
    <s v="None"/>
    <b v="1"/>
    <m/>
    <x v="37"/>
    <b v="1"/>
    <x v="0"/>
    <s v="Oct"/>
    <x v="1"/>
    <x v="7"/>
    <s v="60-74"/>
    <s v="31-45"/>
    <n v="0"/>
    <n v="1"/>
    <n v="0"/>
    <x v="1"/>
  </r>
  <r>
    <s v="P5826"/>
    <d v="2024-02-03T10:38:00"/>
    <s v="F"/>
    <n v="27"/>
    <s v="Declined to Identify"/>
    <s v="None"/>
    <b v="1"/>
    <m/>
    <x v="26"/>
    <b v="1"/>
    <x v="0"/>
    <s v="Feb"/>
    <x v="1"/>
    <x v="1"/>
    <s v="15-29"/>
    <s v="31-45"/>
    <n v="0"/>
    <n v="1"/>
    <n v="0"/>
    <x v="1"/>
  </r>
  <r>
    <s v="P5827"/>
    <d v="2023-11-01T19:20:00"/>
    <s v="F"/>
    <n v="58"/>
    <s v="Declined to Identify"/>
    <s v="None"/>
    <b v="1"/>
    <m/>
    <x v="16"/>
    <b v="1"/>
    <x v="1"/>
    <s v="Nov"/>
    <x v="0"/>
    <x v="7"/>
    <s v="45-59"/>
    <s v="46-60"/>
    <n v="0"/>
    <n v="1"/>
    <n v="0"/>
    <x v="1"/>
  </r>
  <r>
    <s v="P5828"/>
    <d v="2024-10-08T18:09:00"/>
    <s v="F"/>
    <n v="23"/>
    <s v="Declined to Identify"/>
    <s v="None"/>
    <b v="1"/>
    <m/>
    <x v="42"/>
    <b v="1"/>
    <x v="0"/>
    <s v="Oct"/>
    <x v="6"/>
    <x v="7"/>
    <s v="15-29"/>
    <s v="0-15"/>
    <n v="1"/>
    <n v="1"/>
    <n v="0"/>
    <x v="1"/>
  </r>
  <r>
    <s v="P5829"/>
    <d v="2023-11-04T11:39:00"/>
    <s v="F"/>
    <n v="38"/>
    <s v="Declined to Identify"/>
    <s v="None"/>
    <b v="1"/>
    <m/>
    <x v="30"/>
    <b v="1"/>
    <x v="1"/>
    <s v="Nov"/>
    <x v="1"/>
    <x v="1"/>
    <s v="30-44"/>
    <s v="0-15"/>
    <n v="1"/>
    <n v="1"/>
    <n v="0"/>
    <x v="1"/>
  </r>
  <r>
    <s v="P5830"/>
    <d v="2023-12-12T05:31:00"/>
    <s v="F"/>
    <n v="20"/>
    <s v="Declined to Identify"/>
    <s v="None"/>
    <b v="1"/>
    <m/>
    <x v="37"/>
    <b v="1"/>
    <x v="1"/>
    <s v="Dec"/>
    <x v="6"/>
    <x v="5"/>
    <s v="15-29"/>
    <s v="31-45"/>
    <n v="0"/>
    <n v="1"/>
    <n v="0"/>
    <x v="1"/>
  </r>
  <r>
    <s v="P5831"/>
    <d v="2024-01-19T16:35:00"/>
    <s v="F"/>
    <n v="16"/>
    <s v="Declined to Identify"/>
    <s v="None"/>
    <b v="1"/>
    <m/>
    <x v="49"/>
    <b v="1"/>
    <x v="0"/>
    <s v="Jan"/>
    <x v="5"/>
    <x v="3"/>
    <s v="15-29"/>
    <s v="46-60"/>
    <n v="0"/>
    <n v="1"/>
    <n v="0"/>
    <x v="1"/>
  </r>
  <r>
    <s v="P5832"/>
    <d v="2024-09-05T19:13:00"/>
    <s v="F"/>
    <n v="53"/>
    <s v="Declined to Identify"/>
    <s v="None"/>
    <b v="1"/>
    <m/>
    <x v="26"/>
    <b v="1"/>
    <x v="0"/>
    <s v="Sep"/>
    <x v="2"/>
    <x v="7"/>
    <s v="45-59"/>
    <s v="31-45"/>
    <n v="0"/>
    <n v="1"/>
    <n v="0"/>
    <x v="1"/>
  </r>
  <r>
    <s v="P5833"/>
    <d v="2023-11-09T17:28:00"/>
    <s v="F"/>
    <n v="49"/>
    <s v="Declined to Identify"/>
    <s v="None"/>
    <b v="1"/>
    <m/>
    <x v="25"/>
    <b v="1"/>
    <x v="1"/>
    <s v="Nov"/>
    <x v="2"/>
    <x v="3"/>
    <s v="45-59"/>
    <s v="46-60"/>
    <n v="0"/>
    <n v="1"/>
    <n v="0"/>
    <x v="1"/>
  </r>
  <r>
    <s v="P5834"/>
    <d v="2023-09-16T08:50:00"/>
    <s v="F"/>
    <n v="35"/>
    <s v="Declined to Identify"/>
    <s v="None"/>
    <b v="1"/>
    <m/>
    <x v="34"/>
    <b v="1"/>
    <x v="1"/>
    <s v="Sep"/>
    <x v="1"/>
    <x v="0"/>
    <s v="30-44"/>
    <s v="0-15"/>
    <n v="1"/>
    <n v="1"/>
    <n v="0"/>
    <x v="1"/>
  </r>
  <r>
    <s v="P5835"/>
    <d v="2023-11-14T08:58:00"/>
    <s v="F"/>
    <n v="43"/>
    <s v="Declined to Identify"/>
    <s v="None"/>
    <b v="1"/>
    <m/>
    <x v="46"/>
    <b v="1"/>
    <x v="1"/>
    <s v="Nov"/>
    <x v="6"/>
    <x v="0"/>
    <s v="30-44"/>
    <s v="16-30"/>
    <n v="1"/>
    <n v="1"/>
    <n v="0"/>
    <x v="1"/>
  </r>
  <r>
    <s v="P5836"/>
    <d v="2023-06-24T14:25:00"/>
    <s v="F"/>
    <n v="61"/>
    <s v="Declined to Identify"/>
    <s v="None"/>
    <b v="1"/>
    <m/>
    <x v="10"/>
    <b v="1"/>
    <x v="1"/>
    <s v="Jun"/>
    <x v="1"/>
    <x v="6"/>
    <s v="60-74"/>
    <s v="31-45"/>
    <n v="0"/>
    <n v="1"/>
    <n v="0"/>
    <x v="1"/>
  </r>
  <r>
    <s v="P5837"/>
    <d v="2023-09-30T12:53:00"/>
    <s v="F"/>
    <n v="39"/>
    <s v="Declined to Identify"/>
    <s v="None"/>
    <b v="1"/>
    <m/>
    <x v="6"/>
    <b v="1"/>
    <x v="1"/>
    <s v="Sep"/>
    <x v="1"/>
    <x v="6"/>
    <s v="30-44"/>
    <s v="31-45"/>
    <n v="0"/>
    <n v="1"/>
    <n v="0"/>
    <x v="1"/>
  </r>
  <r>
    <s v="P5838"/>
    <d v="2024-06-12T03:01:00"/>
    <s v="F"/>
    <n v="12"/>
    <s v="Declined to Identify"/>
    <s v="None"/>
    <b v="1"/>
    <m/>
    <x v="12"/>
    <b v="1"/>
    <x v="0"/>
    <s v="Jun"/>
    <x v="0"/>
    <x v="5"/>
    <s v="0-14"/>
    <s v="31-45"/>
    <n v="0"/>
    <n v="1"/>
    <n v="0"/>
    <x v="1"/>
  </r>
  <r>
    <s v="P5839"/>
    <d v="2024-08-25T15:01:00"/>
    <s v="F"/>
    <n v="51"/>
    <s v="Declined to Identify"/>
    <s v="None"/>
    <b v="1"/>
    <m/>
    <x v="38"/>
    <b v="1"/>
    <x v="0"/>
    <s v="Aug"/>
    <x v="3"/>
    <x v="3"/>
    <s v="45-59"/>
    <s v="0-15"/>
    <n v="1"/>
    <n v="1"/>
    <n v="0"/>
    <x v="1"/>
  </r>
  <r>
    <s v="P5840"/>
    <d v="2023-05-16T23:37:00"/>
    <s v="F"/>
    <n v="72"/>
    <s v="Declined to Identify"/>
    <s v="None"/>
    <b v="1"/>
    <m/>
    <x v="3"/>
    <b v="1"/>
    <x v="1"/>
    <s v="May"/>
    <x v="6"/>
    <x v="2"/>
    <s v="60-74"/>
    <s v="31-45"/>
    <n v="0"/>
    <n v="1"/>
    <n v="0"/>
    <x v="1"/>
  </r>
  <r>
    <s v="P5841"/>
    <d v="2024-09-27T15:58:00"/>
    <s v="F"/>
    <n v="41"/>
    <s v="Declined to Identify"/>
    <s v="None"/>
    <b v="1"/>
    <m/>
    <x v="31"/>
    <b v="1"/>
    <x v="0"/>
    <s v="Sep"/>
    <x v="5"/>
    <x v="3"/>
    <s v="30-44"/>
    <s v="16-30"/>
    <n v="1"/>
    <n v="1"/>
    <n v="0"/>
    <x v="1"/>
  </r>
  <r>
    <s v="P5842"/>
    <d v="2024-04-28T16:59:00"/>
    <s v="F"/>
    <n v="6"/>
    <s v="Declined to Identify"/>
    <s v="None"/>
    <b v="1"/>
    <m/>
    <x v="7"/>
    <b v="1"/>
    <x v="0"/>
    <s v="Apr"/>
    <x v="3"/>
    <x v="3"/>
    <s v="0-14"/>
    <s v="16-30"/>
    <n v="1"/>
    <n v="1"/>
    <n v="0"/>
    <x v="1"/>
  </r>
  <r>
    <s v="P5843"/>
    <d v="2024-09-22T18:58:00"/>
    <s v="F"/>
    <n v="12"/>
    <s v="Declined to Identify"/>
    <s v="None"/>
    <b v="1"/>
    <m/>
    <x v="26"/>
    <b v="1"/>
    <x v="0"/>
    <s v="Sep"/>
    <x v="3"/>
    <x v="7"/>
    <s v="0-14"/>
    <s v="31-45"/>
    <n v="0"/>
    <n v="1"/>
    <n v="0"/>
    <x v="1"/>
  </r>
  <r>
    <s v="P5844"/>
    <d v="2023-09-14T21:24:00"/>
    <s v="F"/>
    <n v="23"/>
    <s v="Declined to Identify"/>
    <s v="None"/>
    <b v="1"/>
    <m/>
    <x v="10"/>
    <b v="1"/>
    <x v="1"/>
    <s v="Sep"/>
    <x v="2"/>
    <x v="2"/>
    <s v="15-29"/>
    <s v="31-45"/>
    <n v="0"/>
    <n v="1"/>
    <n v="0"/>
    <x v="1"/>
  </r>
  <r>
    <s v="P5845"/>
    <d v="2023-08-17T09:45:00"/>
    <s v="F"/>
    <n v="29"/>
    <s v="Declined to Identify"/>
    <s v="None"/>
    <b v="1"/>
    <m/>
    <x v="8"/>
    <b v="1"/>
    <x v="1"/>
    <s v="Aug"/>
    <x v="2"/>
    <x v="1"/>
    <s v="15-29"/>
    <s v="31-45"/>
    <n v="0"/>
    <n v="1"/>
    <n v="0"/>
    <x v="1"/>
  </r>
  <r>
    <s v="P5846"/>
    <d v="2023-06-27T13:00:00"/>
    <s v="F"/>
    <n v="15"/>
    <s v="Declined to Identify"/>
    <s v="None"/>
    <b v="1"/>
    <m/>
    <x v="16"/>
    <b v="1"/>
    <x v="1"/>
    <s v="Jun"/>
    <x v="6"/>
    <x v="6"/>
    <s v="15-29"/>
    <s v="46-60"/>
    <n v="0"/>
    <n v="1"/>
    <n v="0"/>
    <x v="1"/>
  </r>
  <r>
    <s v="P5847"/>
    <d v="2024-06-15T08:36:00"/>
    <s v="F"/>
    <n v="41"/>
    <s v="Declined to Identify"/>
    <s v="None"/>
    <b v="1"/>
    <m/>
    <x v="21"/>
    <b v="1"/>
    <x v="0"/>
    <s v="Jun"/>
    <x v="1"/>
    <x v="0"/>
    <s v="30-44"/>
    <s v="46-60"/>
    <n v="0"/>
    <n v="1"/>
    <n v="0"/>
    <x v="1"/>
  </r>
  <r>
    <s v="P5848"/>
    <d v="2024-01-25T08:58:00"/>
    <s v="F"/>
    <n v="12"/>
    <s v="Declined to Identify"/>
    <s v="None"/>
    <b v="1"/>
    <m/>
    <x v="16"/>
    <b v="1"/>
    <x v="0"/>
    <s v="Jan"/>
    <x v="2"/>
    <x v="0"/>
    <s v="0-14"/>
    <s v="46-60"/>
    <n v="0"/>
    <n v="1"/>
    <n v="0"/>
    <x v="1"/>
  </r>
  <r>
    <s v="P5849"/>
    <d v="2023-11-15T01:33:00"/>
    <s v="F"/>
    <n v="2"/>
    <s v="Declined to Identify"/>
    <s v="None"/>
    <b v="1"/>
    <m/>
    <x v="20"/>
    <b v="1"/>
    <x v="1"/>
    <s v="Nov"/>
    <x v="0"/>
    <x v="4"/>
    <s v="0-14"/>
    <s v="16-30"/>
    <n v="1"/>
    <n v="1"/>
    <n v="0"/>
    <x v="1"/>
  </r>
  <r>
    <s v="P5850"/>
    <d v="2023-05-18T05:59:00"/>
    <s v="F"/>
    <n v="64"/>
    <s v="Declined to Identify"/>
    <s v="None"/>
    <b v="1"/>
    <m/>
    <x v="48"/>
    <b v="1"/>
    <x v="1"/>
    <s v="May"/>
    <x v="2"/>
    <x v="5"/>
    <s v="60-74"/>
    <s v="16-30"/>
    <n v="1"/>
    <n v="1"/>
    <n v="0"/>
    <x v="1"/>
  </r>
  <r>
    <s v="P5851"/>
    <d v="2024-09-17T23:43:00"/>
    <s v="F"/>
    <n v="26"/>
    <s v="Declined to Identify"/>
    <s v="None"/>
    <b v="1"/>
    <m/>
    <x v="15"/>
    <b v="1"/>
    <x v="0"/>
    <s v="Sep"/>
    <x v="6"/>
    <x v="2"/>
    <s v="15-29"/>
    <s v="31-45"/>
    <n v="0"/>
    <n v="1"/>
    <n v="0"/>
    <x v="1"/>
  </r>
  <r>
    <s v="P5852"/>
    <d v="2024-08-17T01:14:00"/>
    <s v="F"/>
    <n v="68"/>
    <s v="Declined to Identify"/>
    <s v="None"/>
    <b v="1"/>
    <m/>
    <x v="18"/>
    <b v="1"/>
    <x v="0"/>
    <s v="Aug"/>
    <x v="1"/>
    <x v="4"/>
    <s v="60-74"/>
    <s v="16-30"/>
    <n v="1"/>
    <n v="1"/>
    <n v="0"/>
    <x v="1"/>
  </r>
  <r>
    <s v="P5853"/>
    <d v="2023-06-03T05:45:00"/>
    <s v="F"/>
    <n v="7"/>
    <s v="Declined to Identify"/>
    <s v="None"/>
    <b v="1"/>
    <m/>
    <x v="29"/>
    <b v="1"/>
    <x v="1"/>
    <s v="Jun"/>
    <x v="1"/>
    <x v="5"/>
    <s v="0-14"/>
    <s v="16-30"/>
    <n v="1"/>
    <n v="1"/>
    <n v="0"/>
    <x v="1"/>
  </r>
  <r>
    <s v="P5854"/>
    <d v="2023-12-24T08:25:00"/>
    <s v="F"/>
    <n v="3"/>
    <s v="Declined to Identify"/>
    <s v="None"/>
    <b v="1"/>
    <m/>
    <x v="36"/>
    <b v="1"/>
    <x v="1"/>
    <s v="Dec"/>
    <x v="3"/>
    <x v="0"/>
    <s v="0-14"/>
    <s v="16-30"/>
    <n v="1"/>
    <n v="1"/>
    <n v="0"/>
    <x v="1"/>
  </r>
  <r>
    <s v="P5855"/>
    <d v="2023-11-03T14:53:00"/>
    <s v="F"/>
    <n v="69"/>
    <s v="Declined to Identify"/>
    <s v="None"/>
    <b v="1"/>
    <m/>
    <x v="15"/>
    <b v="1"/>
    <x v="1"/>
    <s v="Nov"/>
    <x v="5"/>
    <x v="6"/>
    <s v="60-74"/>
    <s v="31-45"/>
    <n v="0"/>
    <n v="1"/>
    <n v="0"/>
    <x v="1"/>
  </r>
  <r>
    <s v="P5856"/>
    <d v="2024-10-17T14:16:00"/>
    <s v="F"/>
    <n v="39"/>
    <s v="Declined to Identify"/>
    <s v="None"/>
    <b v="1"/>
    <m/>
    <x v="33"/>
    <b v="1"/>
    <x v="0"/>
    <s v="Oct"/>
    <x v="2"/>
    <x v="6"/>
    <s v="30-44"/>
    <s v="31-45"/>
    <n v="0"/>
    <n v="1"/>
    <n v="0"/>
    <x v="1"/>
  </r>
  <r>
    <s v="P5857"/>
    <d v="2024-03-01T02:50:00"/>
    <s v="F"/>
    <n v="67"/>
    <s v="Declined to Identify"/>
    <s v="None"/>
    <b v="1"/>
    <m/>
    <x v="32"/>
    <b v="1"/>
    <x v="0"/>
    <s v="Mar"/>
    <x v="5"/>
    <x v="4"/>
    <s v="60-74"/>
    <s v="46-60"/>
    <n v="0"/>
    <n v="1"/>
    <n v="0"/>
    <x v="1"/>
  </r>
  <r>
    <s v="P5858"/>
    <d v="2024-09-06T16:06:00"/>
    <s v="F"/>
    <n v="16"/>
    <s v="Declined to Identify"/>
    <s v="None"/>
    <b v="1"/>
    <m/>
    <x v="34"/>
    <b v="1"/>
    <x v="0"/>
    <s v="Sep"/>
    <x v="5"/>
    <x v="3"/>
    <s v="15-29"/>
    <s v="0-15"/>
    <n v="1"/>
    <n v="1"/>
    <n v="0"/>
    <x v="1"/>
  </r>
  <r>
    <s v="P5859"/>
    <d v="2023-08-08T09:55:00"/>
    <s v="F"/>
    <n v="43"/>
    <s v="Declined to Identify"/>
    <s v="None"/>
    <b v="1"/>
    <m/>
    <x v="26"/>
    <b v="1"/>
    <x v="1"/>
    <s v="Aug"/>
    <x v="6"/>
    <x v="1"/>
    <s v="30-44"/>
    <s v="31-45"/>
    <n v="0"/>
    <n v="1"/>
    <n v="0"/>
    <x v="1"/>
  </r>
  <r>
    <s v="P5860"/>
    <d v="2024-10-14T01:51:00"/>
    <s v="F"/>
    <n v="20"/>
    <s v="Declined to Identify"/>
    <s v="None"/>
    <b v="1"/>
    <m/>
    <x v="44"/>
    <b v="1"/>
    <x v="0"/>
    <s v="Oct"/>
    <x v="4"/>
    <x v="4"/>
    <s v="15-29"/>
    <s v="31-45"/>
    <n v="0"/>
    <n v="1"/>
    <n v="0"/>
    <x v="1"/>
  </r>
  <r>
    <s v="P5861"/>
    <d v="2024-08-22T01:43:00"/>
    <s v="F"/>
    <n v="71"/>
    <s v="Declined to Identify"/>
    <s v="None"/>
    <b v="1"/>
    <m/>
    <x v="17"/>
    <b v="1"/>
    <x v="0"/>
    <s v="Aug"/>
    <x v="2"/>
    <x v="4"/>
    <s v="60-74"/>
    <s v="31-45"/>
    <n v="0"/>
    <n v="1"/>
    <n v="0"/>
    <x v="1"/>
  </r>
  <r>
    <s v="P5862"/>
    <d v="2024-06-22T03:22:00"/>
    <s v="F"/>
    <n v="71"/>
    <s v="Declined to Identify"/>
    <s v="None"/>
    <b v="1"/>
    <m/>
    <x v="23"/>
    <b v="1"/>
    <x v="0"/>
    <s v="Jun"/>
    <x v="1"/>
    <x v="5"/>
    <s v="60-74"/>
    <s v="46-60"/>
    <n v="0"/>
    <n v="1"/>
    <n v="0"/>
    <x v="1"/>
  </r>
  <r>
    <s v="P5863"/>
    <d v="2024-08-26T13:55:00"/>
    <s v="F"/>
    <n v="33"/>
    <s v="Declined to Identify"/>
    <s v="None"/>
    <b v="1"/>
    <m/>
    <x v="34"/>
    <b v="1"/>
    <x v="0"/>
    <s v="Aug"/>
    <x v="4"/>
    <x v="6"/>
    <s v="30-44"/>
    <s v="0-15"/>
    <n v="1"/>
    <n v="1"/>
    <n v="0"/>
    <x v="1"/>
  </r>
  <r>
    <s v="P5864"/>
    <d v="2024-10-24T20:46:00"/>
    <s v="F"/>
    <n v="73"/>
    <s v="Declined to Identify"/>
    <s v="None"/>
    <b v="1"/>
    <m/>
    <x v="19"/>
    <b v="1"/>
    <x v="0"/>
    <s v="Oct"/>
    <x v="2"/>
    <x v="7"/>
    <s v="60-74"/>
    <s v="16-30"/>
    <n v="1"/>
    <n v="1"/>
    <n v="0"/>
    <x v="1"/>
  </r>
  <r>
    <s v="P5865"/>
    <d v="2024-05-01T18:29:00"/>
    <s v="F"/>
    <n v="67"/>
    <s v="Declined to Identify"/>
    <s v="None"/>
    <b v="1"/>
    <m/>
    <x v="33"/>
    <b v="1"/>
    <x v="0"/>
    <s v="May"/>
    <x v="0"/>
    <x v="7"/>
    <s v="60-74"/>
    <s v="31-45"/>
    <n v="0"/>
    <n v="1"/>
    <n v="0"/>
    <x v="1"/>
  </r>
  <r>
    <s v="P5866"/>
    <d v="2023-08-08T00:32:00"/>
    <s v="F"/>
    <n v="18"/>
    <s v="Declined to Identify"/>
    <s v="None"/>
    <b v="1"/>
    <m/>
    <x v="10"/>
    <b v="1"/>
    <x v="1"/>
    <s v="Aug"/>
    <x v="6"/>
    <x v="4"/>
    <s v="15-29"/>
    <s v="31-45"/>
    <n v="0"/>
    <n v="1"/>
    <n v="0"/>
    <x v="1"/>
  </r>
  <r>
    <s v="P5867"/>
    <d v="2023-09-02T20:03:00"/>
    <s v="F"/>
    <n v="48"/>
    <s v="Declined to Identify"/>
    <s v="None"/>
    <b v="1"/>
    <m/>
    <x v="13"/>
    <b v="1"/>
    <x v="1"/>
    <s v="Sep"/>
    <x v="1"/>
    <x v="7"/>
    <s v="45-59"/>
    <s v="46-60"/>
    <n v="0"/>
    <n v="1"/>
    <n v="0"/>
    <x v="1"/>
  </r>
  <r>
    <s v="P5868"/>
    <d v="2023-10-29T13:35:00"/>
    <s v="F"/>
    <n v="18"/>
    <s v="Declined to Identify"/>
    <s v="None"/>
    <b v="1"/>
    <m/>
    <x v="9"/>
    <b v="1"/>
    <x v="1"/>
    <s v="Oct"/>
    <x v="3"/>
    <x v="6"/>
    <s v="15-29"/>
    <s v="46-60"/>
    <n v="0"/>
    <n v="1"/>
    <n v="0"/>
    <x v="1"/>
  </r>
  <r>
    <s v="P5869"/>
    <d v="2023-07-12T22:00:00"/>
    <s v="F"/>
    <n v="11"/>
    <s v="Declined to Identify"/>
    <s v="None"/>
    <b v="1"/>
    <m/>
    <x v="25"/>
    <b v="1"/>
    <x v="1"/>
    <s v="Jul"/>
    <x v="0"/>
    <x v="2"/>
    <s v="0-14"/>
    <s v="46-60"/>
    <n v="0"/>
    <n v="1"/>
    <n v="0"/>
    <x v="1"/>
  </r>
  <r>
    <s v="P5870"/>
    <d v="2024-03-10T07:19:00"/>
    <s v="F"/>
    <n v="20"/>
    <s v="Declined to Identify"/>
    <s v="None"/>
    <b v="1"/>
    <m/>
    <x v="47"/>
    <b v="1"/>
    <x v="0"/>
    <s v="Mar"/>
    <x v="3"/>
    <x v="0"/>
    <s v="15-29"/>
    <s v="46-60"/>
    <n v="0"/>
    <n v="1"/>
    <n v="0"/>
    <x v="1"/>
  </r>
  <r>
    <s v="P5871"/>
    <d v="2023-12-22T06:43:00"/>
    <s v="F"/>
    <n v="78"/>
    <s v="Declined to Identify"/>
    <s v="None"/>
    <b v="1"/>
    <m/>
    <x v="38"/>
    <b v="1"/>
    <x v="1"/>
    <s v="Dec"/>
    <x v="5"/>
    <x v="0"/>
    <s v="75+"/>
    <s v="0-15"/>
    <n v="1"/>
    <n v="1"/>
    <n v="0"/>
    <x v="1"/>
  </r>
  <r>
    <s v="P5872"/>
    <d v="2024-08-12T20:32:00"/>
    <s v="F"/>
    <n v="71"/>
    <s v="Declined to Identify"/>
    <s v="None"/>
    <b v="1"/>
    <m/>
    <x v="24"/>
    <b v="1"/>
    <x v="0"/>
    <s v="Aug"/>
    <x v="4"/>
    <x v="7"/>
    <s v="60-74"/>
    <s v="16-30"/>
    <n v="1"/>
    <n v="1"/>
    <n v="0"/>
    <x v="1"/>
  </r>
  <r>
    <s v="P5873"/>
    <d v="2023-09-07T23:11:00"/>
    <s v="F"/>
    <n v="22"/>
    <s v="Declined to Identify"/>
    <s v="None"/>
    <b v="1"/>
    <m/>
    <x v="22"/>
    <b v="1"/>
    <x v="1"/>
    <s v="Sep"/>
    <x v="2"/>
    <x v="2"/>
    <s v="15-29"/>
    <s v="31-45"/>
    <n v="0"/>
    <n v="1"/>
    <n v="0"/>
    <x v="1"/>
  </r>
  <r>
    <s v="P5874"/>
    <d v="2024-10-22T04:47:00"/>
    <s v="F"/>
    <n v="49"/>
    <s v="Declined to Identify"/>
    <s v="None"/>
    <b v="1"/>
    <m/>
    <x v="11"/>
    <b v="1"/>
    <x v="0"/>
    <s v="Oct"/>
    <x v="6"/>
    <x v="5"/>
    <s v="45-59"/>
    <s v="46-60"/>
    <n v="0"/>
    <n v="1"/>
    <n v="0"/>
    <x v="1"/>
  </r>
  <r>
    <s v="P5875"/>
    <d v="2023-05-13T10:33:00"/>
    <s v="F"/>
    <n v="46"/>
    <s v="Declined to Identify"/>
    <s v="None"/>
    <b v="1"/>
    <m/>
    <x v="1"/>
    <b v="1"/>
    <x v="1"/>
    <s v="May"/>
    <x v="1"/>
    <x v="1"/>
    <s v="45-59"/>
    <s v="16-30"/>
    <n v="1"/>
    <n v="1"/>
    <n v="0"/>
    <x v="1"/>
  </r>
  <r>
    <s v="P5876"/>
    <d v="2024-09-21T22:15:00"/>
    <s v="F"/>
    <n v="74"/>
    <s v="Declined to Identify"/>
    <s v="None"/>
    <b v="1"/>
    <m/>
    <x v="10"/>
    <b v="1"/>
    <x v="0"/>
    <s v="Sep"/>
    <x v="1"/>
    <x v="2"/>
    <s v="60-74"/>
    <s v="31-45"/>
    <n v="0"/>
    <n v="1"/>
    <n v="0"/>
    <x v="1"/>
  </r>
  <r>
    <s v="P5877"/>
    <d v="2024-03-09T05:53:00"/>
    <s v="F"/>
    <n v="29"/>
    <s v="Declined to Identify"/>
    <s v="None"/>
    <b v="1"/>
    <m/>
    <x v="10"/>
    <b v="1"/>
    <x v="0"/>
    <s v="Mar"/>
    <x v="1"/>
    <x v="5"/>
    <s v="15-29"/>
    <s v="31-45"/>
    <n v="0"/>
    <n v="1"/>
    <n v="0"/>
    <x v="1"/>
  </r>
  <r>
    <s v="P5878"/>
    <d v="2024-02-03T16:11:00"/>
    <s v="F"/>
    <n v="42"/>
    <s v="Declined to Identify"/>
    <s v="None"/>
    <b v="1"/>
    <m/>
    <x v="12"/>
    <b v="1"/>
    <x v="0"/>
    <s v="Feb"/>
    <x v="1"/>
    <x v="3"/>
    <s v="30-44"/>
    <s v="31-45"/>
    <n v="0"/>
    <n v="1"/>
    <n v="0"/>
    <x v="1"/>
  </r>
  <r>
    <s v="P5879"/>
    <d v="2024-10-17T15:45:00"/>
    <s v="F"/>
    <n v="37"/>
    <s v="Declined to Identify"/>
    <s v="None"/>
    <b v="1"/>
    <m/>
    <x v="25"/>
    <b v="1"/>
    <x v="0"/>
    <s v="Oct"/>
    <x v="2"/>
    <x v="3"/>
    <s v="30-44"/>
    <s v="46-60"/>
    <n v="0"/>
    <n v="1"/>
    <n v="0"/>
    <x v="1"/>
  </r>
  <r>
    <s v="P5880"/>
    <d v="2023-04-16T04:38:00"/>
    <s v="F"/>
    <n v="14"/>
    <s v="Declined to Identify"/>
    <s v="None"/>
    <b v="1"/>
    <m/>
    <x v="34"/>
    <b v="1"/>
    <x v="1"/>
    <s v="Apr"/>
    <x v="3"/>
    <x v="5"/>
    <s v="0-14"/>
    <s v="0-15"/>
    <n v="1"/>
    <n v="1"/>
    <n v="0"/>
    <x v="1"/>
  </r>
  <r>
    <s v="P5881"/>
    <d v="2023-08-16T10:14:00"/>
    <s v="F"/>
    <n v="73"/>
    <s v="Declined to Identify"/>
    <s v="None"/>
    <b v="1"/>
    <m/>
    <x v="10"/>
    <b v="1"/>
    <x v="1"/>
    <s v="Aug"/>
    <x v="0"/>
    <x v="1"/>
    <s v="60-74"/>
    <s v="31-45"/>
    <n v="0"/>
    <n v="1"/>
    <n v="0"/>
    <x v="1"/>
  </r>
  <r>
    <s v="P5882"/>
    <d v="2023-05-25T19:16:00"/>
    <s v="F"/>
    <n v="32"/>
    <s v="Declined to Identify"/>
    <s v="None"/>
    <b v="1"/>
    <n v="0"/>
    <x v="19"/>
    <b v="1"/>
    <x v="1"/>
    <s v="May"/>
    <x v="2"/>
    <x v="7"/>
    <s v="30-44"/>
    <s v="16-30"/>
    <n v="1"/>
    <n v="1"/>
    <n v="0"/>
    <x v="1"/>
  </r>
  <r>
    <s v="P5883"/>
    <d v="2024-01-17T17:08:00"/>
    <s v="F"/>
    <n v="47"/>
    <s v="Declined to Identify"/>
    <s v="None"/>
    <b v="1"/>
    <n v="0"/>
    <x v="25"/>
    <b v="1"/>
    <x v="0"/>
    <s v="Jan"/>
    <x v="0"/>
    <x v="3"/>
    <s v="45-59"/>
    <s v="46-60"/>
    <n v="0"/>
    <n v="1"/>
    <n v="0"/>
    <x v="1"/>
  </r>
  <r>
    <s v="P5884"/>
    <d v="2023-11-19T11:56:00"/>
    <s v="F"/>
    <n v="77"/>
    <s v="Declined to Identify"/>
    <s v="None"/>
    <b v="1"/>
    <n v="1"/>
    <x v="27"/>
    <b v="1"/>
    <x v="1"/>
    <s v="Nov"/>
    <x v="3"/>
    <x v="1"/>
    <s v="75+"/>
    <s v="46-60"/>
    <n v="0"/>
    <n v="1"/>
    <n v="0"/>
    <x v="1"/>
  </r>
  <r>
    <s v="P5885"/>
    <d v="2023-04-20T16:36:00"/>
    <s v="F"/>
    <n v="56"/>
    <s v="Declined to Identify"/>
    <s v="None"/>
    <b v="1"/>
    <n v="1"/>
    <x v="38"/>
    <b v="1"/>
    <x v="1"/>
    <s v="Apr"/>
    <x v="2"/>
    <x v="3"/>
    <s v="45-59"/>
    <s v="0-15"/>
    <n v="1"/>
    <n v="1"/>
    <n v="0"/>
    <x v="1"/>
  </r>
  <r>
    <s v="P5886"/>
    <d v="2024-09-15T17:18:00"/>
    <s v="F"/>
    <n v="37"/>
    <s v="Declined to Identify"/>
    <s v="None"/>
    <b v="1"/>
    <n v="1"/>
    <x v="15"/>
    <b v="1"/>
    <x v="0"/>
    <s v="Sep"/>
    <x v="3"/>
    <x v="3"/>
    <s v="30-44"/>
    <s v="31-45"/>
    <n v="0"/>
    <n v="1"/>
    <n v="0"/>
    <x v="1"/>
  </r>
  <r>
    <s v="P5887"/>
    <d v="2023-07-13T04:44:00"/>
    <s v="F"/>
    <n v="25"/>
    <s v="Declined to Identify"/>
    <s v="None"/>
    <b v="1"/>
    <n v="1"/>
    <x v="24"/>
    <b v="1"/>
    <x v="1"/>
    <s v="Jul"/>
    <x v="2"/>
    <x v="5"/>
    <s v="15-29"/>
    <s v="16-30"/>
    <n v="1"/>
    <n v="1"/>
    <n v="0"/>
    <x v="1"/>
  </r>
  <r>
    <s v="P5888"/>
    <d v="2023-05-16T20:32:00"/>
    <s v="F"/>
    <n v="79"/>
    <s v="Declined to Identify"/>
    <s v="None"/>
    <b v="1"/>
    <n v="1"/>
    <x v="12"/>
    <b v="1"/>
    <x v="1"/>
    <s v="May"/>
    <x v="6"/>
    <x v="7"/>
    <s v="75+"/>
    <s v="31-45"/>
    <n v="0"/>
    <n v="1"/>
    <n v="0"/>
    <x v="1"/>
  </r>
  <r>
    <s v="P5889"/>
    <d v="2024-06-12T12:38:00"/>
    <s v="F"/>
    <n v="1"/>
    <s v="Declined to Identify"/>
    <s v="None"/>
    <b v="1"/>
    <n v="2"/>
    <x v="33"/>
    <b v="1"/>
    <x v="0"/>
    <s v="Jun"/>
    <x v="0"/>
    <x v="6"/>
    <s v="0-14"/>
    <s v="31-45"/>
    <n v="0"/>
    <n v="1"/>
    <n v="0"/>
    <x v="1"/>
  </r>
  <r>
    <s v="P5890"/>
    <d v="2023-11-12T13:01:00"/>
    <s v="F"/>
    <n v="11"/>
    <s v="Declined to Identify"/>
    <s v="None"/>
    <b v="1"/>
    <n v="3"/>
    <x v="14"/>
    <b v="1"/>
    <x v="1"/>
    <s v="Nov"/>
    <x v="3"/>
    <x v="6"/>
    <s v="0-14"/>
    <s v="46-60"/>
    <n v="0"/>
    <n v="1"/>
    <n v="0"/>
    <x v="1"/>
  </r>
  <r>
    <s v="P5891"/>
    <d v="2023-06-01T04:32:00"/>
    <s v="F"/>
    <n v="19"/>
    <s v="Declined to Identify"/>
    <s v="None"/>
    <b v="1"/>
    <n v="3"/>
    <x v="4"/>
    <b v="1"/>
    <x v="1"/>
    <s v="Jun"/>
    <x v="2"/>
    <x v="5"/>
    <s v="15-29"/>
    <s v="0-15"/>
    <n v="1"/>
    <n v="1"/>
    <n v="0"/>
    <x v="1"/>
  </r>
  <r>
    <s v="P5892"/>
    <d v="2023-11-29T21:32:00"/>
    <s v="F"/>
    <n v="32"/>
    <s v="Declined to Identify"/>
    <s v="None"/>
    <b v="1"/>
    <n v="3"/>
    <x v="10"/>
    <b v="1"/>
    <x v="1"/>
    <s v="Nov"/>
    <x v="0"/>
    <x v="2"/>
    <s v="30-44"/>
    <s v="31-45"/>
    <n v="0"/>
    <n v="1"/>
    <n v="0"/>
    <x v="1"/>
  </r>
  <r>
    <s v="P5893"/>
    <d v="2023-04-25T01:36:00"/>
    <s v="F"/>
    <n v="30"/>
    <s v="Declined to Identify"/>
    <s v="None"/>
    <b v="1"/>
    <n v="3"/>
    <x v="19"/>
    <b v="1"/>
    <x v="1"/>
    <s v="Apr"/>
    <x v="6"/>
    <x v="4"/>
    <s v="30-44"/>
    <s v="16-30"/>
    <n v="1"/>
    <n v="1"/>
    <n v="0"/>
    <x v="1"/>
  </r>
  <r>
    <s v="P5894"/>
    <d v="2023-08-11T09:51:00"/>
    <s v="F"/>
    <n v="68"/>
    <s v="Declined to Identify"/>
    <s v="None"/>
    <b v="1"/>
    <n v="3"/>
    <x v="10"/>
    <b v="1"/>
    <x v="1"/>
    <s v="Aug"/>
    <x v="5"/>
    <x v="1"/>
    <s v="60-74"/>
    <s v="31-45"/>
    <n v="0"/>
    <n v="1"/>
    <n v="0"/>
    <x v="1"/>
  </r>
  <r>
    <s v="P5895"/>
    <d v="2023-04-21T10:20:00"/>
    <s v="F"/>
    <n v="19"/>
    <s v="Declined to Identify"/>
    <s v="None"/>
    <b v="1"/>
    <n v="4"/>
    <x v="38"/>
    <b v="1"/>
    <x v="1"/>
    <s v="Apr"/>
    <x v="5"/>
    <x v="1"/>
    <s v="15-29"/>
    <s v="0-15"/>
    <n v="1"/>
    <n v="1"/>
    <n v="0"/>
    <x v="1"/>
  </r>
  <r>
    <s v="P5896"/>
    <d v="2024-06-17T16:05:00"/>
    <s v="F"/>
    <n v="41"/>
    <s v="Declined to Identify"/>
    <s v="None"/>
    <b v="1"/>
    <n v="4"/>
    <x v="46"/>
    <b v="1"/>
    <x v="0"/>
    <s v="Jun"/>
    <x v="4"/>
    <x v="3"/>
    <s v="30-44"/>
    <s v="16-30"/>
    <n v="1"/>
    <n v="1"/>
    <n v="0"/>
    <x v="1"/>
  </r>
  <r>
    <s v="P5897"/>
    <d v="2023-06-05T05:07:00"/>
    <s v="F"/>
    <n v="21"/>
    <s v="Declined to Identify"/>
    <s v="None"/>
    <b v="1"/>
    <n v="4"/>
    <x v="41"/>
    <b v="1"/>
    <x v="1"/>
    <s v="Jun"/>
    <x v="4"/>
    <x v="5"/>
    <s v="15-29"/>
    <s v="16-30"/>
    <n v="1"/>
    <n v="1"/>
    <n v="0"/>
    <x v="1"/>
  </r>
  <r>
    <s v="P5898"/>
    <d v="2023-12-11T14:23:00"/>
    <s v="F"/>
    <n v="72"/>
    <s v="Declined to Identify"/>
    <s v="None"/>
    <b v="1"/>
    <n v="5"/>
    <x v="34"/>
    <b v="1"/>
    <x v="1"/>
    <s v="Dec"/>
    <x v="4"/>
    <x v="6"/>
    <s v="60-74"/>
    <s v="0-15"/>
    <n v="1"/>
    <n v="1"/>
    <n v="0"/>
    <x v="1"/>
  </r>
  <r>
    <s v="P5899"/>
    <d v="2024-03-13T10:11:00"/>
    <s v="F"/>
    <n v="27"/>
    <s v="Declined to Identify"/>
    <s v="None"/>
    <b v="1"/>
    <n v="5"/>
    <x v="32"/>
    <b v="1"/>
    <x v="0"/>
    <s v="Mar"/>
    <x v="0"/>
    <x v="1"/>
    <s v="15-29"/>
    <s v="46-60"/>
    <n v="0"/>
    <n v="1"/>
    <n v="0"/>
    <x v="1"/>
  </r>
  <r>
    <s v="P5900"/>
    <d v="2024-01-01T08:57:00"/>
    <s v="F"/>
    <n v="5"/>
    <s v="Declined to Identify"/>
    <s v="None"/>
    <b v="1"/>
    <n v="5"/>
    <x v="39"/>
    <b v="1"/>
    <x v="0"/>
    <s v="Jan"/>
    <x v="4"/>
    <x v="0"/>
    <s v="0-14"/>
    <s v="0-15"/>
    <n v="1"/>
    <n v="1"/>
    <n v="0"/>
    <x v="1"/>
  </r>
  <r>
    <s v="P5901"/>
    <d v="2023-08-12T13:25:00"/>
    <s v="F"/>
    <n v="65"/>
    <s v="Declined to Identify"/>
    <s v="None"/>
    <b v="1"/>
    <n v="6"/>
    <x v="27"/>
    <b v="1"/>
    <x v="1"/>
    <s v="Aug"/>
    <x v="1"/>
    <x v="6"/>
    <s v="60-74"/>
    <s v="46-60"/>
    <n v="0"/>
    <n v="1"/>
    <n v="0"/>
    <x v="1"/>
  </r>
  <r>
    <s v="P5902"/>
    <d v="2024-01-18T13:07:00"/>
    <s v="F"/>
    <n v="10"/>
    <s v="Declined to Identify"/>
    <s v="None"/>
    <b v="1"/>
    <n v="6"/>
    <x v="35"/>
    <b v="1"/>
    <x v="0"/>
    <s v="Jan"/>
    <x v="2"/>
    <x v="6"/>
    <s v="0-14"/>
    <s v="16-30"/>
    <n v="1"/>
    <n v="1"/>
    <n v="0"/>
    <x v="1"/>
  </r>
  <r>
    <s v="P5903"/>
    <d v="2023-09-29T14:54:00"/>
    <s v="F"/>
    <n v="59"/>
    <s v="Declined to Identify"/>
    <s v="None"/>
    <b v="1"/>
    <n v="7"/>
    <x v="18"/>
    <b v="1"/>
    <x v="1"/>
    <s v="Sep"/>
    <x v="5"/>
    <x v="6"/>
    <s v="45-59"/>
    <s v="16-30"/>
    <n v="1"/>
    <n v="1"/>
    <n v="1"/>
    <x v="1"/>
  </r>
  <r>
    <s v="P5904"/>
    <d v="2023-12-24T23:11:00"/>
    <s v="F"/>
    <n v="72"/>
    <s v="Declined to Identify"/>
    <s v="None"/>
    <b v="1"/>
    <n v="7"/>
    <x v="50"/>
    <b v="1"/>
    <x v="1"/>
    <s v="Dec"/>
    <x v="3"/>
    <x v="2"/>
    <s v="60-74"/>
    <s v="31-45"/>
    <n v="0"/>
    <n v="1"/>
    <n v="0"/>
    <x v="1"/>
  </r>
  <r>
    <s v="P5905"/>
    <d v="2024-02-03T10:51:00"/>
    <s v="F"/>
    <n v="23"/>
    <s v="Declined to Identify"/>
    <s v="None"/>
    <b v="1"/>
    <n v="8"/>
    <x v="8"/>
    <b v="1"/>
    <x v="0"/>
    <s v="Feb"/>
    <x v="1"/>
    <x v="1"/>
    <s v="15-29"/>
    <s v="31-45"/>
    <n v="0"/>
    <n v="1"/>
    <n v="0"/>
    <x v="1"/>
  </r>
  <r>
    <s v="P5906"/>
    <d v="2023-04-16T00:20:00"/>
    <s v="F"/>
    <n v="31"/>
    <s v="Declined to Identify"/>
    <s v="None"/>
    <b v="1"/>
    <n v="8"/>
    <x v="24"/>
    <b v="1"/>
    <x v="1"/>
    <s v="Apr"/>
    <x v="3"/>
    <x v="4"/>
    <s v="30-44"/>
    <s v="16-30"/>
    <n v="1"/>
    <n v="1"/>
    <n v="1"/>
    <x v="1"/>
  </r>
  <r>
    <s v="P5907"/>
    <d v="2023-07-13T02:26:00"/>
    <s v="F"/>
    <n v="78"/>
    <s v="Declined to Identify"/>
    <s v="None"/>
    <b v="1"/>
    <n v="8"/>
    <x v="40"/>
    <b v="1"/>
    <x v="1"/>
    <s v="Jul"/>
    <x v="2"/>
    <x v="4"/>
    <s v="75+"/>
    <s v="31-45"/>
    <n v="0"/>
    <n v="1"/>
    <n v="0"/>
    <x v="1"/>
  </r>
  <r>
    <s v="P5908"/>
    <d v="2024-07-12T06:29:00"/>
    <s v="F"/>
    <n v="59"/>
    <s v="Declined to Identify"/>
    <s v="None"/>
    <b v="1"/>
    <n v="8"/>
    <x v="37"/>
    <b v="1"/>
    <x v="0"/>
    <s v="Jul"/>
    <x v="5"/>
    <x v="0"/>
    <s v="45-59"/>
    <s v="31-45"/>
    <n v="0"/>
    <n v="1"/>
    <n v="0"/>
    <x v="1"/>
  </r>
  <r>
    <s v="P5909"/>
    <d v="2023-05-20T08:48:00"/>
    <s v="F"/>
    <n v="46"/>
    <s v="Declined to Identify"/>
    <s v="None"/>
    <b v="1"/>
    <n v="9"/>
    <x v="3"/>
    <b v="1"/>
    <x v="1"/>
    <s v="May"/>
    <x v="1"/>
    <x v="0"/>
    <s v="45-59"/>
    <s v="31-45"/>
    <n v="0"/>
    <n v="1"/>
    <n v="0"/>
    <x v="1"/>
  </r>
  <r>
    <s v="P5910"/>
    <d v="2024-05-31T04:27:00"/>
    <s v="F"/>
    <n v="56"/>
    <s v="Declined to Identify"/>
    <s v="None"/>
    <b v="1"/>
    <n v="9"/>
    <x v="34"/>
    <b v="1"/>
    <x v="0"/>
    <s v="May"/>
    <x v="5"/>
    <x v="5"/>
    <s v="45-59"/>
    <s v="0-15"/>
    <n v="1"/>
    <n v="1"/>
    <n v="1"/>
    <x v="1"/>
  </r>
  <r>
    <s v="P5911"/>
    <d v="2024-10-20T14:29:00"/>
    <s v="F"/>
    <n v="57"/>
    <s v="Declined to Identify"/>
    <s v="None"/>
    <b v="1"/>
    <n v="10"/>
    <x v="38"/>
    <b v="1"/>
    <x v="0"/>
    <s v="Oct"/>
    <x v="3"/>
    <x v="6"/>
    <s v="45-59"/>
    <s v="0-15"/>
    <n v="1"/>
    <n v="1"/>
    <n v="1"/>
    <x v="1"/>
  </r>
  <r>
    <s v="P5912"/>
    <d v="2023-11-27T10:29:00"/>
    <s v="F"/>
    <n v="68"/>
    <s v="Declined to Identify"/>
    <s v="None"/>
    <b v="1"/>
    <n v="10"/>
    <x v="13"/>
    <b v="1"/>
    <x v="1"/>
    <s v="Nov"/>
    <x v="4"/>
    <x v="1"/>
    <s v="60-74"/>
    <s v="46-60"/>
    <n v="0"/>
    <n v="1"/>
    <n v="0"/>
    <x v="1"/>
  </r>
  <r>
    <s v="P5913"/>
    <d v="2024-09-12T12:47:00"/>
    <s v="F"/>
    <n v="32"/>
    <s v="Declined to Identify"/>
    <s v="None"/>
    <b v="1"/>
    <n v="10"/>
    <x v="8"/>
    <b v="1"/>
    <x v="0"/>
    <s v="Sep"/>
    <x v="2"/>
    <x v="6"/>
    <s v="30-44"/>
    <s v="31-45"/>
    <n v="0"/>
    <n v="1"/>
    <n v="0"/>
    <x v="1"/>
  </r>
  <r>
    <s v="P5914"/>
    <d v="2023-10-31T09:06:00"/>
    <s v="F"/>
    <n v="64"/>
    <s v="Declined to Identify"/>
    <s v="Orthopedics"/>
    <b v="1"/>
    <m/>
    <x v="4"/>
    <b v="1"/>
    <x v="1"/>
    <s v="Oct"/>
    <x v="6"/>
    <x v="1"/>
    <s v="60-74"/>
    <s v="0-15"/>
    <n v="1"/>
    <n v="1"/>
    <n v="0"/>
    <x v="1"/>
  </r>
  <r>
    <s v="P5915"/>
    <d v="2023-11-14T13:13:00"/>
    <s v="F"/>
    <n v="32"/>
    <s v="Declined to Identify"/>
    <s v="Orthopedics"/>
    <b v="1"/>
    <m/>
    <x v="36"/>
    <b v="1"/>
    <x v="1"/>
    <s v="Nov"/>
    <x v="6"/>
    <x v="6"/>
    <s v="30-44"/>
    <s v="16-30"/>
    <n v="1"/>
    <n v="1"/>
    <n v="0"/>
    <x v="1"/>
  </r>
  <r>
    <s v="P5916"/>
    <d v="2023-04-23T18:00:00"/>
    <s v="F"/>
    <n v="46"/>
    <s v="Declined to Identify"/>
    <s v="Orthopedics"/>
    <b v="1"/>
    <m/>
    <x v="43"/>
    <b v="1"/>
    <x v="1"/>
    <s v="Apr"/>
    <x v="3"/>
    <x v="7"/>
    <s v="45-59"/>
    <s v="46-60"/>
    <n v="0"/>
    <n v="1"/>
    <n v="0"/>
    <x v="1"/>
  </r>
  <r>
    <s v="P5917"/>
    <d v="2023-12-29T03:34:00"/>
    <s v="F"/>
    <n v="53"/>
    <s v="Declined to Identify"/>
    <s v="Orthopedics"/>
    <b v="1"/>
    <m/>
    <x v="38"/>
    <b v="1"/>
    <x v="1"/>
    <s v="Dec"/>
    <x v="5"/>
    <x v="5"/>
    <s v="45-59"/>
    <s v="0-15"/>
    <n v="1"/>
    <n v="1"/>
    <n v="0"/>
    <x v="1"/>
  </r>
  <r>
    <s v="P5918"/>
    <d v="2024-05-07T05:30:00"/>
    <s v="F"/>
    <n v="20"/>
    <s v="Declined to Identify"/>
    <s v="Orthopedics"/>
    <b v="1"/>
    <m/>
    <x v="45"/>
    <b v="1"/>
    <x v="0"/>
    <s v="May"/>
    <x v="6"/>
    <x v="5"/>
    <s v="15-29"/>
    <s v="16-30"/>
    <n v="1"/>
    <n v="1"/>
    <n v="0"/>
    <x v="1"/>
  </r>
  <r>
    <s v="P5919"/>
    <d v="2024-09-17T16:26:00"/>
    <s v="F"/>
    <n v="75"/>
    <s v="Declined to Identify"/>
    <s v="Orthopedics"/>
    <b v="1"/>
    <m/>
    <x v="28"/>
    <b v="1"/>
    <x v="0"/>
    <s v="Sep"/>
    <x v="6"/>
    <x v="3"/>
    <s v="75+"/>
    <s v="16-30"/>
    <n v="1"/>
    <n v="1"/>
    <n v="0"/>
    <x v="1"/>
  </r>
  <r>
    <s v="P5920"/>
    <d v="2024-04-06T09:59:00"/>
    <s v="F"/>
    <n v="61"/>
    <s v="Declined to Identify"/>
    <s v="Orthopedics"/>
    <b v="1"/>
    <m/>
    <x v="29"/>
    <b v="1"/>
    <x v="0"/>
    <s v="Apr"/>
    <x v="1"/>
    <x v="1"/>
    <s v="60-74"/>
    <s v="16-30"/>
    <n v="1"/>
    <n v="1"/>
    <n v="0"/>
    <x v="1"/>
  </r>
  <r>
    <s v="P5921"/>
    <d v="2023-06-13T01:22:00"/>
    <s v="F"/>
    <n v="77"/>
    <s v="Declined to Identify"/>
    <s v="Orthopedics"/>
    <b v="1"/>
    <m/>
    <x v="47"/>
    <b v="1"/>
    <x v="1"/>
    <s v="Jun"/>
    <x v="6"/>
    <x v="4"/>
    <s v="75+"/>
    <s v="46-60"/>
    <n v="0"/>
    <n v="1"/>
    <n v="0"/>
    <x v="1"/>
  </r>
  <r>
    <s v="P5922"/>
    <d v="2024-01-04T16:54:00"/>
    <s v="F"/>
    <n v="20"/>
    <s v="Declined to Identify"/>
    <s v="Orthopedics"/>
    <b v="1"/>
    <m/>
    <x v="6"/>
    <b v="1"/>
    <x v="0"/>
    <s v="Jan"/>
    <x v="2"/>
    <x v="3"/>
    <s v="15-29"/>
    <s v="31-45"/>
    <n v="0"/>
    <n v="1"/>
    <n v="0"/>
    <x v="1"/>
  </r>
  <r>
    <s v="P5923"/>
    <d v="2023-07-23T04:14:00"/>
    <s v="F"/>
    <n v="40"/>
    <s v="Declined to Identify"/>
    <s v="Orthopedics"/>
    <b v="1"/>
    <m/>
    <x v="0"/>
    <b v="1"/>
    <x v="1"/>
    <s v="Jul"/>
    <x v="3"/>
    <x v="5"/>
    <s v="30-44"/>
    <s v="31-45"/>
    <n v="0"/>
    <n v="1"/>
    <n v="0"/>
    <x v="1"/>
  </r>
  <r>
    <s v="P5924"/>
    <d v="2023-05-16T00:01:00"/>
    <s v="F"/>
    <n v="37"/>
    <s v="Declined to Identify"/>
    <s v="Orthopedics"/>
    <b v="1"/>
    <m/>
    <x v="7"/>
    <b v="1"/>
    <x v="1"/>
    <s v="May"/>
    <x v="6"/>
    <x v="4"/>
    <s v="30-44"/>
    <s v="16-30"/>
    <n v="1"/>
    <n v="1"/>
    <n v="0"/>
    <x v="1"/>
  </r>
  <r>
    <s v="P5925"/>
    <d v="2024-03-08T09:06:00"/>
    <s v="F"/>
    <n v="69"/>
    <s v="Declined to Identify"/>
    <s v="Orthopedics"/>
    <b v="1"/>
    <m/>
    <x v="41"/>
    <b v="1"/>
    <x v="0"/>
    <s v="Mar"/>
    <x v="5"/>
    <x v="1"/>
    <s v="60-74"/>
    <s v="16-30"/>
    <n v="1"/>
    <n v="1"/>
    <n v="0"/>
    <x v="1"/>
  </r>
  <r>
    <s v="P5926"/>
    <d v="2023-11-27T06:48:00"/>
    <s v="F"/>
    <n v="8"/>
    <s v="Declined to Identify"/>
    <s v="Orthopedics"/>
    <b v="1"/>
    <n v="0"/>
    <x v="3"/>
    <b v="1"/>
    <x v="1"/>
    <s v="Nov"/>
    <x v="4"/>
    <x v="0"/>
    <s v="0-14"/>
    <s v="31-45"/>
    <n v="0"/>
    <n v="1"/>
    <n v="0"/>
    <x v="1"/>
  </r>
  <r>
    <s v="P5927"/>
    <d v="2023-09-15T19:24:00"/>
    <s v="F"/>
    <n v="60"/>
    <s v="Declined to Identify"/>
    <s v="Orthopedics"/>
    <b v="1"/>
    <n v="2"/>
    <x v="48"/>
    <b v="1"/>
    <x v="1"/>
    <s v="Sep"/>
    <x v="5"/>
    <x v="7"/>
    <s v="60-74"/>
    <s v="16-30"/>
    <n v="1"/>
    <n v="1"/>
    <n v="0"/>
    <x v="1"/>
  </r>
  <r>
    <s v="P5928"/>
    <d v="2024-05-18T09:32:00"/>
    <s v="F"/>
    <n v="55"/>
    <s v="Declined to Identify"/>
    <s v="Orthopedics"/>
    <b v="1"/>
    <n v="3"/>
    <x v="14"/>
    <b v="1"/>
    <x v="0"/>
    <s v="May"/>
    <x v="1"/>
    <x v="1"/>
    <s v="45-59"/>
    <s v="46-60"/>
    <n v="0"/>
    <n v="1"/>
    <n v="0"/>
    <x v="1"/>
  </r>
  <r>
    <s v="P5929"/>
    <d v="2023-09-19T22:33:00"/>
    <s v="F"/>
    <n v="63"/>
    <s v="Declined to Identify"/>
    <s v="Orthopedics"/>
    <b v="1"/>
    <n v="9"/>
    <x v="18"/>
    <b v="1"/>
    <x v="1"/>
    <s v="Sep"/>
    <x v="6"/>
    <x v="2"/>
    <s v="60-74"/>
    <s v="16-30"/>
    <n v="1"/>
    <n v="1"/>
    <n v="1"/>
    <x v="1"/>
  </r>
  <r>
    <s v="P5930"/>
    <d v="2023-11-23T18:31:00"/>
    <s v="F"/>
    <n v="25"/>
    <s v="Declined to Identify"/>
    <s v="Orthopedics"/>
    <b v="1"/>
    <n v="10"/>
    <x v="10"/>
    <b v="1"/>
    <x v="1"/>
    <s v="Nov"/>
    <x v="2"/>
    <x v="7"/>
    <s v="15-29"/>
    <s v="31-45"/>
    <n v="0"/>
    <n v="1"/>
    <n v="0"/>
    <x v="1"/>
  </r>
  <r>
    <s v="P5931"/>
    <d v="2023-11-13T00:15:00"/>
    <s v="F"/>
    <n v="10"/>
    <s v="Declined to Identify"/>
    <s v="Physiotherapy"/>
    <b v="1"/>
    <m/>
    <x v="13"/>
    <b v="1"/>
    <x v="1"/>
    <s v="Nov"/>
    <x v="4"/>
    <x v="4"/>
    <s v="0-14"/>
    <s v="46-60"/>
    <n v="0"/>
    <n v="1"/>
    <n v="0"/>
    <x v="1"/>
  </r>
  <r>
    <s v="P5932"/>
    <d v="2023-10-18T08:51:00"/>
    <s v="F"/>
    <n v="27"/>
    <s v="Declined to Identify"/>
    <s v="Physiotherapy"/>
    <b v="1"/>
    <m/>
    <x v="32"/>
    <b v="1"/>
    <x v="1"/>
    <s v="Oct"/>
    <x v="0"/>
    <x v="0"/>
    <s v="15-29"/>
    <s v="46-60"/>
    <n v="0"/>
    <n v="1"/>
    <n v="0"/>
    <x v="1"/>
  </r>
  <r>
    <s v="P5933"/>
    <d v="2023-06-21T07:08:00"/>
    <s v="F"/>
    <n v="24"/>
    <s v="Declined to Identify"/>
    <s v="Physiotherapy"/>
    <b v="1"/>
    <m/>
    <x v="45"/>
    <b v="1"/>
    <x v="1"/>
    <s v="Jun"/>
    <x v="0"/>
    <x v="0"/>
    <s v="15-29"/>
    <s v="16-30"/>
    <n v="1"/>
    <n v="1"/>
    <n v="0"/>
    <x v="1"/>
  </r>
  <r>
    <s v="P5934"/>
    <d v="2023-10-19T15:22:00"/>
    <s v="F"/>
    <n v="7"/>
    <s v="Declined to Identify"/>
    <s v="Physiotherapy"/>
    <b v="1"/>
    <m/>
    <x v="25"/>
    <b v="1"/>
    <x v="1"/>
    <s v="Oct"/>
    <x v="2"/>
    <x v="3"/>
    <s v="0-14"/>
    <s v="46-60"/>
    <n v="0"/>
    <n v="1"/>
    <n v="0"/>
    <x v="1"/>
  </r>
  <r>
    <s v="P5935"/>
    <d v="2023-08-18T05:17:00"/>
    <s v="F"/>
    <n v="30"/>
    <s v="Declined to Identify"/>
    <s v="Physiotherapy"/>
    <b v="1"/>
    <n v="0"/>
    <x v="17"/>
    <b v="1"/>
    <x v="1"/>
    <s v="Aug"/>
    <x v="5"/>
    <x v="5"/>
    <s v="30-44"/>
    <s v="31-45"/>
    <n v="0"/>
    <n v="1"/>
    <n v="0"/>
    <x v="1"/>
  </r>
  <r>
    <s v="P5936"/>
    <d v="2024-05-19T13:41:00"/>
    <s v="F"/>
    <n v="1"/>
    <s v="Declined to Identify"/>
    <s v="Physiotherapy"/>
    <b v="1"/>
    <n v="5"/>
    <x v="44"/>
    <b v="1"/>
    <x v="0"/>
    <s v="May"/>
    <x v="3"/>
    <x v="6"/>
    <s v="0-14"/>
    <s v="31-45"/>
    <n v="0"/>
    <n v="1"/>
    <n v="0"/>
    <x v="1"/>
  </r>
  <r>
    <s v="P5937"/>
    <d v="2024-09-06T02:02:00"/>
    <s v="F"/>
    <n v="11"/>
    <s v="Declined to Identify"/>
    <s v="Physiotherapy"/>
    <b v="1"/>
    <n v="9"/>
    <x v="42"/>
    <b v="1"/>
    <x v="0"/>
    <s v="Sep"/>
    <x v="5"/>
    <x v="4"/>
    <s v="0-14"/>
    <s v="0-15"/>
    <n v="1"/>
    <n v="1"/>
    <n v="1"/>
    <x v="1"/>
  </r>
  <r>
    <s v="P5938"/>
    <d v="2024-10-08T04:44:00"/>
    <s v="F"/>
    <n v="73"/>
    <s v="Declined to Identify"/>
    <s v="Physiotherapy"/>
    <b v="1"/>
    <n v="9"/>
    <x v="30"/>
    <b v="1"/>
    <x v="0"/>
    <s v="Oct"/>
    <x v="6"/>
    <x v="5"/>
    <s v="60-74"/>
    <s v="0-15"/>
    <n v="1"/>
    <n v="1"/>
    <n v="1"/>
    <x v="1"/>
  </r>
  <r>
    <s v="P5939"/>
    <d v="2023-09-12T16:47:00"/>
    <s v="F"/>
    <n v="13"/>
    <s v="Declined to Identify"/>
    <s v="Renal"/>
    <b v="1"/>
    <m/>
    <x v="17"/>
    <b v="1"/>
    <x v="1"/>
    <s v="Sep"/>
    <x v="6"/>
    <x v="3"/>
    <s v="0-14"/>
    <s v="31-45"/>
    <n v="0"/>
    <n v="1"/>
    <n v="0"/>
    <x v="1"/>
  </r>
  <r>
    <s v="P5940"/>
    <d v="2023-09-01T06:31:00"/>
    <s v="F"/>
    <n v="24"/>
    <s v="Native American/Alaska Native"/>
    <s v="Cardiology"/>
    <b v="1"/>
    <m/>
    <x v="4"/>
    <b v="1"/>
    <x v="1"/>
    <s v="Sep"/>
    <x v="5"/>
    <x v="0"/>
    <s v="15-29"/>
    <s v="0-15"/>
    <n v="1"/>
    <n v="1"/>
    <n v="0"/>
    <x v="1"/>
  </r>
  <r>
    <s v="P5941"/>
    <d v="2023-12-09T15:36:00"/>
    <s v="F"/>
    <n v="17"/>
    <s v="Native American/Alaska Native"/>
    <s v="Cardiology"/>
    <b v="1"/>
    <n v="4"/>
    <x v="20"/>
    <b v="1"/>
    <x v="1"/>
    <s v="Dec"/>
    <x v="1"/>
    <x v="3"/>
    <s v="15-29"/>
    <s v="16-30"/>
    <n v="1"/>
    <n v="1"/>
    <n v="0"/>
    <x v="1"/>
  </r>
  <r>
    <s v="P5942"/>
    <d v="2023-11-17T12:08:00"/>
    <s v="F"/>
    <n v="68"/>
    <s v="Native American/Alaska Native"/>
    <s v="Cardiology"/>
    <b v="1"/>
    <n v="9"/>
    <x v="40"/>
    <b v="1"/>
    <x v="1"/>
    <s v="Nov"/>
    <x v="5"/>
    <x v="6"/>
    <s v="60-74"/>
    <s v="31-45"/>
    <n v="0"/>
    <n v="1"/>
    <n v="0"/>
    <x v="1"/>
  </r>
  <r>
    <s v="P5943"/>
    <d v="2024-07-11T21:22:00"/>
    <s v="F"/>
    <n v="59"/>
    <s v="Native American/Alaska Native"/>
    <s v="Cardiology"/>
    <b v="1"/>
    <n v="10"/>
    <x v="28"/>
    <b v="1"/>
    <x v="0"/>
    <s v="Jul"/>
    <x v="2"/>
    <x v="2"/>
    <s v="45-59"/>
    <s v="16-30"/>
    <n v="1"/>
    <n v="1"/>
    <n v="1"/>
    <x v="1"/>
  </r>
  <r>
    <s v="P5944"/>
    <d v="2024-08-26T18:12:00"/>
    <s v="F"/>
    <n v="23"/>
    <s v="Native American/Alaska Native"/>
    <s v="Gastroenterology"/>
    <b v="1"/>
    <m/>
    <x v="10"/>
    <b v="1"/>
    <x v="0"/>
    <s v="Aug"/>
    <x v="4"/>
    <x v="7"/>
    <s v="15-29"/>
    <s v="31-45"/>
    <n v="0"/>
    <n v="1"/>
    <n v="0"/>
    <x v="1"/>
  </r>
  <r>
    <s v="P5945"/>
    <d v="2023-04-17T16:43:00"/>
    <s v="F"/>
    <n v="54"/>
    <s v="Native American/Alaska Native"/>
    <s v="Gastroenterology"/>
    <b v="1"/>
    <m/>
    <x v="13"/>
    <b v="1"/>
    <x v="1"/>
    <s v="Apr"/>
    <x v="4"/>
    <x v="3"/>
    <s v="45-59"/>
    <s v="46-60"/>
    <n v="0"/>
    <n v="1"/>
    <n v="0"/>
    <x v="1"/>
  </r>
  <r>
    <s v="P5946"/>
    <d v="2023-07-07T13:02:00"/>
    <s v="F"/>
    <n v="59"/>
    <s v="Native American/Alaska Native"/>
    <s v="Gastroenterology"/>
    <b v="1"/>
    <n v="9"/>
    <x v="40"/>
    <b v="1"/>
    <x v="1"/>
    <s v="Jul"/>
    <x v="5"/>
    <x v="6"/>
    <s v="45-59"/>
    <s v="31-45"/>
    <n v="0"/>
    <n v="1"/>
    <n v="0"/>
    <x v="1"/>
  </r>
  <r>
    <s v="P5947"/>
    <d v="2024-08-19T01:54:00"/>
    <s v="F"/>
    <n v="29"/>
    <s v="Native American/Alaska Native"/>
    <s v="General Practice"/>
    <b v="1"/>
    <m/>
    <x v="24"/>
    <b v="1"/>
    <x v="0"/>
    <s v="Aug"/>
    <x v="4"/>
    <x v="4"/>
    <s v="15-29"/>
    <s v="16-30"/>
    <n v="1"/>
    <n v="1"/>
    <n v="0"/>
    <x v="1"/>
  </r>
  <r>
    <s v="P5948"/>
    <d v="2024-03-07T21:41:00"/>
    <s v="F"/>
    <n v="30"/>
    <s v="Native American/Alaska Native"/>
    <s v="General Practice"/>
    <b v="1"/>
    <m/>
    <x v="46"/>
    <b v="1"/>
    <x v="0"/>
    <s v="Mar"/>
    <x v="2"/>
    <x v="2"/>
    <s v="30-44"/>
    <s v="16-30"/>
    <n v="1"/>
    <n v="1"/>
    <n v="0"/>
    <x v="1"/>
  </r>
  <r>
    <s v="P5949"/>
    <d v="2024-05-02T14:20:00"/>
    <s v="F"/>
    <n v="56"/>
    <s v="Native American/Alaska Native"/>
    <s v="General Practice"/>
    <b v="1"/>
    <m/>
    <x v="38"/>
    <b v="1"/>
    <x v="0"/>
    <s v="May"/>
    <x v="2"/>
    <x v="6"/>
    <s v="45-59"/>
    <s v="0-15"/>
    <n v="1"/>
    <n v="1"/>
    <n v="0"/>
    <x v="1"/>
  </r>
  <r>
    <s v="P5950"/>
    <d v="2023-06-08T11:06:00"/>
    <s v="F"/>
    <n v="36"/>
    <s v="Native American/Alaska Native"/>
    <s v="General Practice"/>
    <b v="1"/>
    <m/>
    <x v="8"/>
    <b v="1"/>
    <x v="1"/>
    <s v="Jun"/>
    <x v="2"/>
    <x v="1"/>
    <s v="30-44"/>
    <s v="31-45"/>
    <n v="0"/>
    <n v="1"/>
    <n v="0"/>
    <x v="1"/>
  </r>
  <r>
    <s v="P5951"/>
    <d v="2023-09-05T20:05:00"/>
    <s v="F"/>
    <n v="44"/>
    <s v="Native American/Alaska Native"/>
    <s v="General Practice"/>
    <b v="1"/>
    <m/>
    <x v="1"/>
    <b v="1"/>
    <x v="1"/>
    <s v="Sep"/>
    <x v="6"/>
    <x v="7"/>
    <s v="30-44"/>
    <s v="16-30"/>
    <n v="1"/>
    <n v="1"/>
    <n v="0"/>
    <x v="1"/>
  </r>
  <r>
    <s v="P5952"/>
    <d v="2023-07-01T10:03:00"/>
    <s v="F"/>
    <n v="5"/>
    <s v="Native American/Alaska Native"/>
    <s v="General Practice"/>
    <b v="1"/>
    <m/>
    <x v="14"/>
    <b v="1"/>
    <x v="1"/>
    <s v="Jul"/>
    <x v="1"/>
    <x v="1"/>
    <s v="0-14"/>
    <s v="46-60"/>
    <n v="0"/>
    <n v="1"/>
    <n v="0"/>
    <x v="1"/>
  </r>
  <r>
    <s v="P5953"/>
    <d v="2023-10-04T20:48:00"/>
    <s v="F"/>
    <n v="54"/>
    <s v="Native American/Alaska Native"/>
    <s v="General Practice"/>
    <b v="1"/>
    <m/>
    <x v="49"/>
    <b v="1"/>
    <x v="1"/>
    <s v="Oct"/>
    <x v="0"/>
    <x v="7"/>
    <s v="45-59"/>
    <s v="46-60"/>
    <n v="0"/>
    <n v="1"/>
    <n v="0"/>
    <x v="1"/>
  </r>
  <r>
    <s v="P5954"/>
    <d v="2023-10-22T03:10:00"/>
    <s v="F"/>
    <n v="24"/>
    <s v="Native American/Alaska Native"/>
    <s v="General Practice"/>
    <b v="1"/>
    <m/>
    <x v="33"/>
    <b v="1"/>
    <x v="1"/>
    <s v="Oct"/>
    <x v="3"/>
    <x v="5"/>
    <s v="15-29"/>
    <s v="31-45"/>
    <n v="0"/>
    <n v="1"/>
    <n v="0"/>
    <x v="1"/>
  </r>
  <r>
    <s v="P5955"/>
    <d v="2024-05-07T02:18:00"/>
    <s v="F"/>
    <n v="39"/>
    <s v="Native American/Alaska Native"/>
    <s v="General Practice"/>
    <b v="1"/>
    <m/>
    <x v="44"/>
    <b v="1"/>
    <x v="0"/>
    <s v="May"/>
    <x v="6"/>
    <x v="4"/>
    <s v="30-44"/>
    <s v="31-45"/>
    <n v="0"/>
    <n v="1"/>
    <n v="0"/>
    <x v="1"/>
  </r>
  <r>
    <s v="P5956"/>
    <d v="2024-08-10T22:50:00"/>
    <s v="F"/>
    <n v="28"/>
    <s v="Native American/Alaska Native"/>
    <s v="General Practice"/>
    <b v="1"/>
    <m/>
    <x v="2"/>
    <b v="1"/>
    <x v="0"/>
    <s v="Aug"/>
    <x v="1"/>
    <x v="2"/>
    <s v="15-29"/>
    <s v="46-60"/>
    <n v="0"/>
    <n v="1"/>
    <n v="0"/>
    <x v="1"/>
  </r>
  <r>
    <s v="P5957"/>
    <d v="2024-04-16T12:36:00"/>
    <s v="F"/>
    <n v="49"/>
    <s v="Native American/Alaska Native"/>
    <s v="General Practice"/>
    <b v="1"/>
    <m/>
    <x v="39"/>
    <b v="1"/>
    <x v="0"/>
    <s v="Apr"/>
    <x v="6"/>
    <x v="6"/>
    <s v="45-59"/>
    <s v="0-15"/>
    <n v="1"/>
    <n v="1"/>
    <n v="0"/>
    <x v="1"/>
  </r>
  <r>
    <s v="P5958"/>
    <d v="2024-03-05T23:52:00"/>
    <s v="F"/>
    <n v="2"/>
    <s v="Native American/Alaska Native"/>
    <s v="General Practice"/>
    <b v="1"/>
    <m/>
    <x v="29"/>
    <b v="1"/>
    <x v="0"/>
    <s v="Mar"/>
    <x v="6"/>
    <x v="2"/>
    <s v="0-14"/>
    <s v="16-30"/>
    <n v="1"/>
    <n v="1"/>
    <n v="0"/>
    <x v="1"/>
  </r>
  <r>
    <s v="P5959"/>
    <d v="2024-01-15T05:30:00"/>
    <s v="F"/>
    <n v="49"/>
    <s v="Native American/Alaska Native"/>
    <s v="General Practice"/>
    <b v="1"/>
    <n v="1"/>
    <x v="42"/>
    <b v="1"/>
    <x v="0"/>
    <s v="Jan"/>
    <x v="4"/>
    <x v="5"/>
    <s v="45-59"/>
    <s v="0-15"/>
    <n v="1"/>
    <n v="1"/>
    <n v="0"/>
    <x v="1"/>
  </r>
  <r>
    <s v="P5960"/>
    <d v="2024-03-24T18:05:00"/>
    <s v="F"/>
    <n v="38"/>
    <s v="Native American/Alaska Native"/>
    <s v="General Practice"/>
    <b v="1"/>
    <n v="2"/>
    <x v="49"/>
    <b v="1"/>
    <x v="0"/>
    <s v="Mar"/>
    <x v="3"/>
    <x v="7"/>
    <s v="30-44"/>
    <s v="46-60"/>
    <n v="0"/>
    <n v="1"/>
    <n v="0"/>
    <x v="1"/>
  </r>
  <r>
    <s v="P5961"/>
    <d v="2023-07-11T18:44:00"/>
    <s v="F"/>
    <n v="60"/>
    <s v="Native American/Alaska Native"/>
    <s v="General Practice"/>
    <b v="1"/>
    <n v="3"/>
    <x v="30"/>
    <b v="1"/>
    <x v="1"/>
    <s v="Jul"/>
    <x v="6"/>
    <x v="7"/>
    <s v="60-74"/>
    <s v="0-15"/>
    <n v="1"/>
    <n v="1"/>
    <n v="0"/>
    <x v="1"/>
  </r>
  <r>
    <s v="P5962"/>
    <d v="2023-05-02T18:54:00"/>
    <s v="F"/>
    <n v="50"/>
    <s v="Native American/Alaska Native"/>
    <s v="General Practice"/>
    <b v="1"/>
    <n v="10"/>
    <x v="40"/>
    <b v="1"/>
    <x v="1"/>
    <s v="May"/>
    <x v="6"/>
    <x v="7"/>
    <s v="45-59"/>
    <s v="31-45"/>
    <n v="0"/>
    <n v="1"/>
    <n v="0"/>
    <x v="1"/>
  </r>
  <r>
    <s v="P5963"/>
    <d v="2024-05-12T03:41:00"/>
    <s v="F"/>
    <n v="30"/>
    <s v="Native American/Alaska Native"/>
    <s v="Neurology"/>
    <b v="1"/>
    <m/>
    <x v="12"/>
    <b v="1"/>
    <x v="0"/>
    <s v="May"/>
    <x v="3"/>
    <x v="5"/>
    <s v="30-44"/>
    <s v="31-45"/>
    <n v="0"/>
    <n v="1"/>
    <n v="0"/>
    <x v="1"/>
  </r>
  <r>
    <s v="P5964"/>
    <d v="2024-05-30T07:53:00"/>
    <s v="F"/>
    <n v="40"/>
    <s v="Native American/Alaska Native"/>
    <s v="Neurology"/>
    <b v="1"/>
    <m/>
    <x v="0"/>
    <b v="1"/>
    <x v="0"/>
    <s v="May"/>
    <x v="2"/>
    <x v="0"/>
    <s v="30-44"/>
    <s v="31-45"/>
    <n v="0"/>
    <n v="1"/>
    <n v="0"/>
    <x v="1"/>
  </r>
  <r>
    <s v="P5965"/>
    <d v="2023-12-15T11:02:00"/>
    <s v="F"/>
    <n v="63"/>
    <s v="Native American/Alaska Native"/>
    <s v="Neurology"/>
    <b v="1"/>
    <m/>
    <x v="12"/>
    <b v="1"/>
    <x v="1"/>
    <s v="Dec"/>
    <x v="5"/>
    <x v="1"/>
    <s v="60-74"/>
    <s v="31-45"/>
    <n v="0"/>
    <n v="1"/>
    <n v="0"/>
    <x v="1"/>
  </r>
  <r>
    <s v="P5966"/>
    <d v="2024-03-03T04:23:00"/>
    <s v="F"/>
    <n v="53"/>
    <s v="Native American/Alaska Native"/>
    <s v="Neurology"/>
    <b v="1"/>
    <m/>
    <x v="29"/>
    <b v="1"/>
    <x v="0"/>
    <s v="Mar"/>
    <x v="3"/>
    <x v="5"/>
    <s v="45-59"/>
    <s v="16-30"/>
    <n v="1"/>
    <n v="1"/>
    <n v="0"/>
    <x v="1"/>
  </r>
  <r>
    <s v="P5967"/>
    <d v="2023-10-03T15:45:00"/>
    <s v="F"/>
    <n v="2"/>
    <s v="Native American/Alaska Native"/>
    <s v="None"/>
    <b v="1"/>
    <m/>
    <x v="28"/>
    <b v="1"/>
    <x v="1"/>
    <s v="Oct"/>
    <x v="6"/>
    <x v="3"/>
    <s v="0-14"/>
    <s v="16-30"/>
    <n v="1"/>
    <n v="1"/>
    <n v="0"/>
    <x v="1"/>
  </r>
  <r>
    <s v="P5968"/>
    <d v="2023-11-24T00:14:00"/>
    <s v="F"/>
    <n v="60"/>
    <s v="Native American/Alaska Native"/>
    <s v="None"/>
    <b v="1"/>
    <m/>
    <x v="44"/>
    <b v="1"/>
    <x v="1"/>
    <s v="Nov"/>
    <x v="5"/>
    <x v="4"/>
    <s v="60-74"/>
    <s v="31-45"/>
    <n v="0"/>
    <n v="1"/>
    <n v="0"/>
    <x v="1"/>
  </r>
  <r>
    <s v="P5969"/>
    <d v="2024-06-21T13:58:00"/>
    <s v="F"/>
    <n v="63"/>
    <s v="Native American/Alaska Native"/>
    <s v="None"/>
    <b v="1"/>
    <m/>
    <x v="34"/>
    <b v="1"/>
    <x v="0"/>
    <s v="Jun"/>
    <x v="5"/>
    <x v="6"/>
    <s v="60-74"/>
    <s v="0-15"/>
    <n v="1"/>
    <n v="1"/>
    <n v="0"/>
    <x v="1"/>
  </r>
  <r>
    <s v="P5970"/>
    <d v="2023-06-08T15:31:00"/>
    <s v="F"/>
    <n v="54"/>
    <s v="Native American/Alaska Native"/>
    <s v="None"/>
    <b v="1"/>
    <m/>
    <x v="0"/>
    <b v="1"/>
    <x v="1"/>
    <s v="Jun"/>
    <x v="2"/>
    <x v="3"/>
    <s v="45-59"/>
    <s v="31-45"/>
    <n v="0"/>
    <n v="1"/>
    <n v="0"/>
    <x v="1"/>
  </r>
  <r>
    <s v="P5971"/>
    <d v="2024-08-05T15:39:00"/>
    <s v="F"/>
    <n v="13"/>
    <s v="Native American/Alaska Native"/>
    <s v="None"/>
    <b v="1"/>
    <m/>
    <x v="2"/>
    <b v="1"/>
    <x v="0"/>
    <s v="Aug"/>
    <x v="4"/>
    <x v="3"/>
    <s v="0-14"/>
    <s v="46-60"/>
    <n v="0"/>
    <n v="1"/>
    <n v="0"/>
    <x v="1"/>
  </r>
  <r>
    <s v="P5972"/>
    <d v="2023-05-19T23:41:00"/>
    <s v="F"/>
    <n v="75"/>
    <s v="Native American/Alaska Native"/>
    <s v="None"/>
    <b v="1"/>
    <m/>
    <x v="27"/>
    <b v="1"/>
    <x v="1"/>
    <s v="May"/>
    <x v="5"/>
    <x v="2"/>
    <s v="75+"/>
    <s v="46-60"/>
    <n v="0"/>
    <n v="1"/>
    <n v="0"/>
    <x v="1"/>
  </r>
  <r>
    <s v="P5973"/>
    <d v="2023-07-26T19:09:00"/>
    <s v="F"/>
    <n v="6"/>
    <s v="Native American/Alaska Native"/>
    <s v="None"/>
    <b v="1"/>
    <m/>
    <x v="33"/>
    <b v="1"/>
    <x v="1"/>
    <s v="Jul"/>
    <x v="0"/>
    <x v="7"/>
    <s v="0-14"/>
    <s v="31-45"/>
    <n v="0"/>
    <n v="1"/>
    <n v="0"/>
    <x v="1"/>
  </r>
  <r>
    <s v="P5974"/>
    <d v="2024-03-18T13:46:00"/>
    <s v="F"/>
    <n v="47"/>
    <s v="Native American/Alaska Native"/>
    <s v="None"/>
    <b v="1"/>
    <m/>
    <x v="12"/>
    <b v="1"/>
    <x v="0"/>
    <s v="Mar"/>
    <x v="4"/>
    <x v="6"/>
    <s v="45-59"/>
    <s v="31-45"/>
    <n v="0"/>
    <n v="1"/>
    <n v="0"/>
    <x v="1"/>
  </r>
  <r>
    <s v="P5975"/>
    <d v="2023-12-02T08:44:00"/>
    <s v="F"/>
    <n v="66"/>
    <s v="Native American/Alaska Native"/>
    <s v="None"/>
    <b v="1"/>
    <m/>
    <x v="47"/>
    <b v="1"/>
    <x v="1"/>
    <s v="Dec"/>
    <x v="1"/>
    <x v="0"/>
    <s v="60-74"/>
    <s v="46-60"/>
    <n v="0"/>
    <n v="1"/>
    <n v="0"/>
    <x v="1"/>
  </r>
  <r>
    <s v="P5976"/>
    <d v="2023-12-17T20:01:00"/>
    <s v="F"/>
    <n v="48"/>
    <s v="Native American/Alaska Native"/>
    <s v="None"/>
    <b v="1"/>
    <m/>
    <x v="31"/>
    <b v="1"/>
    <x v="1"/>
    <s v="Dec"/>
    <x v="3"/>
    <x v="7"/>
    <s v="45-59"/>
    <s v="16-30"/>
    <n v="1"/>
    <n v="1"/>
    <n v="0"/>
    <x v="1"/>
  </r>
  <r>
    <s v="P5977"/>
    <d v="2023-08-27T15:20:00"/>
    <s v="F"/>
    <n v="8"/>
    <s v="Native American/Alaska Native"/>
    <s v="None"/>
    <b v="1"/>
    <m/>
    <x v="25"/>
    <b v="1"/>
    <x v="1"/>
    <s v="Aug"/>
    <x v="3"/>
    <x v="3"/>
    <s v="0-14"/>
    <s v="46-60"/>
    <n v="0"/>
    <n v="1"/>
    <n v="0"/>
    <x v="1"/>
  </r>
  <r>
    <s v="P5978"/>
    <d v="2024-02-26T10:01:00"/>
    <s v="F"/>
    <n v="73"/>
    <s v="Native American/Alaska Native"/>
    <s v="None"/>
    <b v="1"/>
    <m/>
    <x v="9"/>
    <b v="1"/>
    <x v="0"/>
    <s v="Feb"/>
    <x v="4"/>
    <x v="1"/>
    <s v="60-74"/>
    <s v="46-60"/>
    <n v="0"/>
    <n v="1"/>
    <n v="0"/>
    <x v="1"/>
  </r>
  <r>
    <s v="P5979"/>
    <d v="2023-05-02T16:36:00"/>
    <s v="F"/>
    <n v="22"/>
    <s v="Native American/Alaska Native"/>
    <s v="None"/>
    <b v="1"/>
    <m/>
    <x v="0"/>
    <b v="1"/>
    <x v="1"/>
    <s v="May"/>
    <x v="6"/>
    <x v="3"/>
    <s v="15-29"/>
    <s v="31-45"/>
    <n v="0"/>
    <n v="1"/>
    <n v="0"/>
    <x v="1"/>
  </r>
  <r>
    <s v="P5980"/>
    <d v="2024-10-23T13:06:00"/>
    <s v="F"/>
    <n v="75"/>
    <s v="Native American/Alaska Native"/>
    <s v="None"/>
    <b v="1"/>
    <m/>
    <x v="43"/>
    <b v="1"/>
    <x v="0"/>
    <s v="Oct"/>
    <x v="0"/>
    <x v="6"/>
    <s v="75+"/>
    <s v="46-60"/>
    <n v="0"/>
    <n v="1"/>
    <n v="0"/>
    <x v="1"/>
  </r>
  <r>
    <s v="P5981"/>
    <d v="2024-06-27T12:00:00"/>
    <s v="F"/>
    <n v="8"/>
    <s v="Native American/Alaska Native"/>
    <s v="None"/>
    <b v="1"/>
    <m/>
    <x v="28"/>
    <b v="1"/>
    <x v="0"/>
    <s v="Jun"/>
    <x v="2"/>
    <x v="6"/>
    <s v="0-14"/>
    <s v="16-30"/>
    <n v="1"/>
    <n v="1"/>
    <n v="0"/>
    <x v="1"/>
  </r>
  <r>
    <s v="P5982"/>
    <d v="2024-01-23T11:26:00"/>
    <s v="F"/>
    <n v="15"/>
    <s v="Native American/Alaska Native"/>
    <s v="None"/>
    <b v="1"/>
    <m/>
    <x v="25"/>
    <b v="1"/>
    <x v="0"/>
    <s v="Jan"/>
    <x v="6"/>
    <x v="1"/>
    <s v="15-29"/>
    <s v="46-60"/>
    <n v="0"/>
    <n v="1"/>
    <n v="0"/>
    <x v="1"/>
  </r>
  <r>
    <s v="P5983"/>
    <d v="2023-12-16T17:31:00"/>
    <s v="F"/>
    <n v="19"/>
    <s v="Native American/Alaska Native"/>
    <s v="None"/>
    <b v="1"/>
    <m/>
    <x v="44"/>
    <b v="1"/>
    <x v="1"/>
    <s v="Dec"/>
    <x v="1"/>
    <x v="3"/>
    <s v="15-29"/>
    <s v="31-45"/>
    <n v="0"/>
    <n v="1"/>
    <n v="0"/>
    <x v="1"/>
  </r>
  <r>
    <s v="P5984"/>
    <d v="2023-04-06T04:09:00"/>
    <s v="F"/>
    <n v="28"/>
    <s v="Native American/Alaska Native"/>
    <s v="None"/>
    <b v="1"/>
    <m/>
    <x v="28"/>
    <b v="1"/>
    <x v="1"/>
    <s v="Apr"/>
    <x v="2"/>
    <x v="5"/>
    <s v="15-29"/>
    <s v="16-30"/>
    <n v="1"/>
    <n v="1"/>
    <n v="0"/>
    <x v="1"/>
  </r>
  <r>
    <s v="P5985"/>
    <d v="2024-04-28T21:38:00"/>
    <s v="F"/>
    <n v="11"/>
    <s v="Native American/Alaska Native"/>
    <s v="None"/>
    <b v="1"/>
    <m/>
    <x v="37"/>
    <b v="1"/>
    <x v="0"/>
    <s v="Apr"/>
    <x v="3"/>
    <x v="2"/>
    <s v="0-14"/>
    <s v="31-45"/>
    <n v="0"/>
    <n v="1"/>
    <n v="0"/>
    <x v="1"/>
  </r>
  <r>
    <s v="P5986"/>
    <d v="2023-09-21T19:46:00"/>
    <s v="F"/>
    <n v="2"/>
    <s v="Native American/Alaska Native"/>
    <s v="None"/>
    <b v="1"/>
    <m/>
    <x v="43"/>
    <b v="1"/>
    <x v="1"/>
    <s v="Sep"/>
    <x v="2"/>
    <x v="7"/>
    <s v="0-14"/>
    <s v="46-60"/>
    <n v="0"/>
    <n v="1"/>
    <n v="0"/>
    <x v="1"/>
  </r>
  <r>
    <s v="P5987"/>
    <d v="2023-05-23T02:18:00"/>
    <s v="F"/>
    <n v="37"/>
    <s v="Native American/Alaska Native"/>
    <s v="None"/>
    <b v="1"/>
    <m/>
    <x v="28"/>
    <b v="1"/>
    <x v="1"/>
    <s v="May"/>
    <x v="6"/>
    <x v="4"/>
    <s v="30-44"/>
    <s v="16-30"/>
    <n v="1"/>
    <n v="1"/>
    <n v="0"/>
    <x v="1"/>
  </r>
  <r>
    <s v="P5988"/>
    <d v="2024-05-10T15:22:00"/>
    <s v="F"/>
    <n v="69"/>
    <s v="Native American/Alaska Native"/>
    <s v="None"/>
    <b v="1"/>
    <m/>
    <x v="29"/>
    <b v="1"/>
    <x v="0"/>
    <s v="May"/>
    <x v="5"/>
    <x v="3"/>
    <s v="60-74"/>
    <s v="16-30"/>
    <n v="1"/>
    <n v="1"/>
    <n v="0"/>
    <x v="1"/>
  </r>
  <r>
    <s v="P5989"/>
    <d v="2024-09-30T07:58:00"/>
    <s v="F"/>
    <n v="35"/>
    <s v="Native American/Alaska Native"/>
    <s v="None"/>
    <b v="1"/>
    <m/>
    <x v="14"/>
    <b v="1"/>
    <x v="0"/>
    <s v="Sep"/>
    <x v="4"/>
    <x v="0"/>
    <s v="30-44"/>
    <s v="46-60"/>
    <n v="0"/>
    <n v="1"/>
    <n v="0"/>
    <x v="1"/>
  </r>
  <r>
    <s v="P5990"/>
    <d v="2023-10-04T17:08:00"/>
    <s v="F"/>
    <n v="2"/>
    <s v="Native American/Alaska Native"/>
    <s v="None"/>
    <b v="1"/>
    <m/>
    <x v="15"/>
    <b v="1"/>
    <x v="1"/>
    <s v="Oct"/>
    <x v="0"/>
    <x v="3"/>
    <s v="0-14"/>
    <s v="31-45"/>
    <n v="0"/>
    <n v="1"/>
    <n v="0"/>
    <x v="1"/>
  </r>
  <r>
    <s v="P5991"/>
    <d v="2024-03-09T06:51:00"/>
    <s v="F"/>
    <n v="31"/>
    <s v="Native American/Alaska Native"/>
    <s v="None"/>
    <b v="1"/>
    <m/>
    <x v="50"/>
    <b v="1"/>
    <x v="0"/>
    <s v="Mar"/>
    <x v="1"/>
    <x v="0"/>
    <s v="30-44"/>
    <s v="31-45"/>
    <n v="0"/>
    <n v="1"/>
    <n v="0"/>
    <x v="1"/>
  </r>
  <r>
    <s v="P5992"/>
    <d v="2023-12-27T12:20:00"/>
    <s v="F"/>
    <n v="72"/>
    <s v="Native American/Alaska Native"/>
    <s v="None"/>
    <b v="1"/>
    <m/>
    <x v="25"/>
    <b v="1"/>
    <x v="1"/>
    <s v="Dec"/>
    <x v="0"/>
    <x v="6"/>
    <s v="60-74"/>
    <s v="46-60"/>
    <n v="0"/>
    <n v="1"/>
    <n v="0"/>
    <x v="1"/>
  </r>
  <r>
    <s v="P5993"/>
    <d v="2023-11-26T08:20:00"/>
    <s v="F"/>
    <n v="41"/>
    <s v="Native American/Alaska Native"/>
    <s v="None"/>
    <b v="1"/>
    <m/>
    <x v="9"/>
    <b v="1"/>
    <x v="1"/>
    <s v="Nov"/>
    <x v="3"/>
    <x v="0"/>
    <s v="30-44"/>
    <s v="46-60"/>
    <n v="0"/>
    <n v="1"/>
    <n v="0"/>
    <x v="1"/>
  </r>
  <r>
    <s v="P5994"/>
    <d v="2024-07-30T23:28:00"/>
    <s v="F"/>
    <n v="10"/>
    <s v="Native American/Alaska Native"/>
    <s v="None"/>
    <b v="1"/>
    <m/>
    <x v="24"/>
    <b v="1"/>
    <x v="0"/>
    <s v="Jul"/>
    <x v="6"/>
    <x v="2"/>
    <s v="0-14"/>
    <s v="16-30"/>
    <n v="1"/>
    <n v="1"/>
    <n v="0"/>
    <x v="1"/>
  </r>
  <r>
    <s v="P5995"/>
    <d v="2024-03-29T12:55:00"/>
    <s v="F"/>
    <n v="65"/>
    <s v="Native American/Alaska Native"/>
    <s v="None"/>
    <b v="1"/>
    <m/>
    <x v="18"/>
    <b v="1"/>
    <x v="0"/>
    <s v="Mar"/>
    <x v="5"/>
    <x v="6"/>
    <s v="60-74"/>
    <s v="16-30"/>
    <n v="1"/>
    <n v="1"/>
    <n v="0"/>
    <x v="1"/>
  </r>
  <r>
    <s v="P5996"/>
    <d v="2024-02-15T14:34:00"/>
    <s v="F"/>
    <n v="71"/>
    <s v="Native American/Alaska Native"/>
    <s v="None"/>
    <b v="1"/>
    <m/>
    <x v="8"/>
    <b v="1"/>
    <x v="0"/>
    <s v="Feb"/>
    <x v="2"/>
    <x v="6"/>
    <s v="60-74"/>
    <s v="31-45"/>
    <n v="0"/>
    <n v="1"/>
    <n v="0"/>
    <x v="1"/>
  </r>
  <r>
    <s v="P5997"/>
    <d v="2024-04-04T04:19:00"/>
    <s v="F"/>
    <n v="15"/>
    <s v="Native American/Alaska Native"/>
    <s v="None"/>
    <b v="1"/>
    <m/>
    <x v="50"/>
    <b v="1"/>
    <x v="0"/>
    <s v="Apr"/>
    <x v="2"/>
    <x v="5"/>
    <s v="15-29"/>
    <s v="31-45"/>
    <n v="0"/>
    <n v="1"/>
    <n v="0"/>
    <x v="1"/>
  </r>
  <r>
    <s v="P5998"/>
    <d v="2024-03-02T15:47:00"/>
    <s v="F"/>
    <n v="44"/>
    <s v="Native American/Alaska Native"/>
    <s v="None"/>
    <b v="1"/>
    <m/>
    <x v="39"/>
    <b v="1"/>
    <x v="0"/>
    <s v="Mar"/>
    <x v="1"/>
    <x v="3"/>
    <s v="30-44"/>
    <s v="0-15"/>
    <n v="1"/>
    <n v="1"/>
    <n v="0"/>
    <x v="1"/>
  </r>
  <r>
    <s v="P5999"/>
    <d v="2024-02-12T00:29:00"/>
    <s v="F"/>
    <n v="40"/>
    <s v="Native American/Alaska Native"/>
    <s v="None"/>
    <b v="1"/>
    <m/>
    <x v="20"/>
    <b v="1"/>
    <x v="0"/>
    <s v="Feb"/>
    <x v="4"/>
    <x v="4"/>
    <s v="30-44"/>
    <s v="16-30"/>
    <n v="1"/>
    <n v="1"/>
    <n v="0"/>
    <x v="1"/>
  </r>
  <r>
    <s v="P6000"/>
    <d v="2024-07-09T11:54:00"/>
    <s v="F"/>
    <n v="50"/>
    <s v="Native American/Alaska Native"/>
    <s v="None"/>
    <b v="1"/>
    <m/>
    <x v="1"/>
    <b v="1"/>
    <x v="0"/>
    <s v="Jul"/>
    <x v="6"/>
    <x v="1"/>
    <s v="45-59"/>
    <s v="16-30"/>
    <n v="1"/>
    <n v="1"/>
    <n v="0"/>
    <x v="1"/>
  </r>
  <r>
    <s v="P6001"/>
    <d v="2023-07-29T07:05:00"/>
    <s v="F"/>
    <n v="23"/>
    <s v="Native American/Alaska Native"/>
    <s v="None"/>
    <b v="1"/>
    <m/>
    <x v="40"/>
    <b v="1"/>
    <x v="1"/>
    <s v="Jul"/>
    <x v="1"/>
    <x v="0"/>
    <s v="15-29"/>
    <s v="31-45"/>
    <n v="0"/>
    <n v="1"/>
    <n v="0"/>
    <x v="1"/>
  </r>
  <r>
    <s v="P6002"/>
    <d v="2023-05-05T19:12:00"/>
    <s v="F"/>
    <n v="40"/>
    <s v="Native American/Alaska Native"/>
    <s v="None"/>
    <b v="1"/>
    <m/>
    <x v="37"/>
    <b v="1"/>
    <x v="1"/>
    <s v="May"/>
    <x v="5"/>
    <x v="7"/>
    <s v="30-44"/>
    <s v="31-45"/>
    <n v="0"/>
    <n v="1"/>
    <n v="0"/>
    <x v="1"/>
  </r>
  <r>
    <s v="P6003"/>
    <d v="2023-09-28T04:20:00"/>
    <s v="F"/>
    <n v="13"/>
    <s v="Native American/Alaska Native"/>
    <s v="None"/>
    <b v="1"/>
    <m/>
    <x v="29"/>
    <b v="1"/>
    <x v="1"/>
    <s v="Sep"/>
    <x v="2"/>
    <x v="5"/>
    <s v="0-14"/>
    <s v="16-30"/>
    <n v="1"/>
    <n v="1"/>
    <n v="0"/>
    <x v="1"/>
  </r>
  <r>
    <s v="P6004"/>
    <d v="2024-05-24T04:16:00"/>
    <s v="F"/>
    <n v="33"/>
    <s v="Native American/Alaska Native"/>
    <s v="None"/>
    <b v="1"/>
    <m/>
    <x v="49"/>
    <b v="1"/>
    <x v="0"/>
    <s v="May"/>
    <x v="5"/>
    <x v="5"/>
    <s v="30-44"/>
    <s v="46-60"/>
    <n v="0"/>
    <n v="1"/>
    <n v="0"/>
    <x v="1"/>
  </r>
  <r>
    <s v="P6005"/>
    <d v="2024-08-13T17:29:00"/>
    <s v="F"/>
    <n v="50"/>
    <s v="Native American/Alaska Native"/>
    <s v="None"/>
    <b v="1"/>
    <m/>
    <x v="8"/>
    <b v="1"/>
    <x v="0"/>
    <s v="Aug"/>
    <x v="6"/>
    <x v="3"/>
    <s v="45-59"/>
    <s v="31-45"/>
    <n v="0"/>
    <n v="1"/>
    <n v="0"/>
    <x v="1"/>
  </r>
  <r>
    <s v="P6006"/>
    <d v="2024-10-01T02:20:00"/>
    <s v="F"/>
    <n v="24"/>
    <s v="Native American/Alaska Native"/>
    <s v="None"/>
    <b v="1"/>
    <m/>
    <x v="11"/>
    <b v="1"/>
    <x v="0"/>
    <s v="Oct"/>
    <x v="6"/>
    <x v="4"/>
    <s v="15-29"/>
    <s v="46-60"/>
    <n v="0"/>
    <n v="1"/>
    <n v="0"/>
    <x v="1"/>
  </r>
  <r>
    <s v="P6007"/>
    <d v="2024-09-18T02:44:00"/>
    <s v="F"/>
    <n v="60"/>
    <s v="Native American/Alaska Native"/>
    <s v="None"/>
    <b v="1"/>
    <m/>
    <x v="24"/>
    <b v="1"/>
    <x v="0"/>
    <s v="Sep"/>
    <x v="0"/>
    <x v="4"/>
    <s v="60-74"/>
    <s v="16-30"/>
    <n v="1"/>
    <n v="1"/>
    <n v="0"/>
    <x v="1"/>
  </r>
  <r>
    <s v="P6008"/>
    <d v="2024-03-24T08:12:00"/>
    <s v="F"/>
    <n v="53"/>
    <s v="Native American/Alaska Native"/>
    <s v="None"/>
    <b v="1"/>
    <m/>
    <x v="39"/>
    <b v="1"/>
    <x v="0"/>
    <s v="Mar"/>
    <x v="3"/>
    <x v="0"/>
    <s v="45-59"/>
    <s v="0-15"/>
    <n v="1"/>
    <n v="1"/>
    <n v="0"/>
    <x v="1"/>
  </r>
  <r>
    <s v="P6009"/>
    <d v="2023-10-13T06:35:00"/>
    <s v="F"/>
    <n v="36"/>
    <s v="Native American/Alaska Native"/>
    <s v="None"/>
    <b v="1"/>
    <m/>
    <x v="26"/>
    <b v="1"/>
    <x v="1"/>
    <s v="Oct"/>
    <x v="5"/>
    <x v="0"/>
    <s v="30-44"/>
    <s v="31-45"/>
    <n v="0"/>
    <n v="1"/>
    <n v="0"/>
    <x v="1"/>
  </r>
  <r>
    <s v="P6010"/>
    <d v="2024-08-10T18:59:00"/>
    <s v="F"/>
    <n v="67"/>
    <s v="Native American/Alaska Native"/>
    <s v="None"/>
    <b v="1"/>
    <m/>
    <x v="50"/>
    <b v="1"/>
    <x v="0"/>
    <s v="Aug"/>
    <x v="1"/>
    <x v="7"/>
    <s v="60-74"/>
    <s v="31-45"/>
    <n v="0"/>
    <n v="1"/>
    <n v="0"/>
    <x v="1"/>
  </r>
  <r>
    <s v="P6011"/>
    <d v="2024-10-02T18:09:00"/>
    <s v="F"/>
    <n v="62"/>
    <s v="Native American/Alaska Native"/>
    <s v="None"/>
    <b v="1"/>
    <m/>
    <x v="43"/>
    <b v="1"/>
    <x v="0"/>
    <s v="Oct"/>
    <x v="0"/>
    <x v="7"/>
    <s v="60-74"/>
    <s v="46-60"/>
    <n v="0"/>
    <n v="1"/>
    <n v="0"/>
    <x v="1"/>
  </r>
  <r>
    <s v="P6012"/>
    <d v="2023-04-25T23:33:00"/>
    <s v="F"/>
    <n v="22"/>
    <s v="Native American/Alaska Native"/>
    <s v="None"/>
    <b v="1"/>
    <n v="0"/>
    <x v="9"/>
    <b v="1"/>
    <x v="1"/>
    <s v="Apr"/>
    <x v="6"/>
    <x v="2"/>
    <s v="15-29"/>
    <s v="46-60"/>
    <n v="0"/>
    <n v="1"/>
    <n v="0"/>
    <x v="1"/>
  </r>
  <r>
    <s v="P6013"/>
    <d v="2024-06-11T20:06:00"/>
    <s v="F"/>
    <n v="60"/>
    <s v="Native American/Alaska Native"/>
    <s v="None"/>
    <b v="1"/>
    <n v="1"/>
    <x v="23"/>
    <b v="1"/>
    <x v="0"/>
    <s v="Jun"/>
    <x v="6"/>
    <x v="7"/>
    <s v="60-74"/>
    <s v="46-60"/>
    <n v="0"/>
    <n v="1"/>
    <n v="0"/>
    <x v="1"/>
  </r>
  <r>
    <s v="P6014"/>
    <d v="2024-06-24T15:48:00"/>
    <s v="F"/>
    <n v="79"/>
    <s v="Native American/Alaska Native"/>
    <s v="None"/>
    <b v="1"/>
    <n v="1"/>
    <x v="7"/>
    <b v="1"/>
    <x v="0"/>
    <s v="Jun"/>
    <x v="4"/>
    <x v="3"/>
    <s v="75+"/>
    <s v="16-30"/>
    <n v="1"/>
    <n v="1"/>
    <n v="0"/>
    <x v="1"/>
  </r>
  <r>
    <s v="P6015"/>
    <d v="2024-01-14T04:06:00"/>
    <s v="F"/>
    <n v="34"/>
    <s v="Native American/Alaska Native"/>
    <s v="None"/>
    <b v="1"/>
    <n v="2"/>
    <x v="24"/>
    <b v="1"/>
    <x v="0"/>
    <s v="Jan"/>
    <x v="3"/>
    <x v="5"/>
    <s v="30-44"/>
    <s v="16-30"/>
    <n v="1"/>
    <n v="1"/>
    <n v="0"/>
    <x v="1"/>
  </r>
  <r>
    <s v="P6016"/>
    <d v="2024-04-08T02:52:00"/>
    <s v="F"/>
    <n v="39"/>
    <s v="Native American/Alaska Native"/>
    <s v="None"/>
    <b v="1"/>
    <n v="2"/>
    <x v="47"/>
    <b v="1"/>
    <x v="0"/>
    <s v="Apr"/>
    <x v="4"/>
    <x v="4"/>
    <s v="30-44"/>
    <s v="46-60"/>
    <n v="0"/>
    <n v="1"/>
    <n v="0"/>
    <x v="1"/>
  </r>
  <r>
    <s v="P6017"/>
    <d v="2023-10-09T23:47:00"/>
    <s v="F"/>
    <n v="61"/>
    <s v="Native American/Alaska Native"/>
    <s v="None"/>
    <b v="1"/>
    <n v="3"/>
    <x v="3"/>
    <b v="1"/>
    <x v="1"/>
    <s v="Oct"/>
    <x v="4"/>
    <x v="2"/>
    <s v="60-74"/>
    <s v="31-45"/>
    <n v="0"/>
    <n v="1"/>
    <n v="0"/>
    <x v="1"/>
  </r>
  <r>
    <s v="P6018"/>
    <d v="2024-02-21T15:42:00"/>
    <s v="F"/>
    <n v="47"/>
    <s v="Native American/Alaska Native"/>
    <s v="None"/>
    <b v="1"/>
    <n v="3"/>
    <x v="29"/>
    <b v="1"/>
    <x v="0"/>
    <s v="Feb"/>
    <x v="0"/>
    <x v="3"/>
    <s v="45-59"/>
    <s v="16-30"/>
    <n v="1"/>
    <n v="1"/>
    <n v="0"/>
    <x v="1"/>
  </r>
  <r>
    <s v="P6019"/>
    <d v="2024-05-19T08:27:00"/>
    <s v="F"/>
    <n v="32"/>
    <s v="Native American/Alaska Native"/>
    <s v="None"/>
    <b v="1"/>
    <n v="3"/>
    <x v="49"/>
    <b v="1"/>
    <x v="0"/>
    <s v="May"/>
    <x v="3"/>
    <x v="0"/>
    <s v="30-44"/>
    <s v="46-60"/>
    <n v="0"/>
    <n v="1"/>
    <n v="0"/>
    <x v="1"/>
  </r>
  <r>
    <s v="P6020"/>
    <d v="2023-11-03T06:18:00"/>
    <s v="F"/>
    <n v="51"/>
    <s v="Native American/Alaska Native"/>
    <s v="None"/>
    <b v="1"/>
    <n v="4"/>
    <x v="1"/>
    <b v="1"/>
    <x v="1"/>
    <s v="Nov"/>
    <x v="5"/>
    <x v="0"/>
    <s v="45-59"/>
    <s v="16-30"/>
    <n v="1"/>
    <n v="1"/>
    <n v="0"/>
    <x v="1"/>
  </r>
  <r>
    <s v="P6021"/>
    <d v="2024-05-11T19:28:00"/>
    <s v="F"/>
    <n v="29"/>
    <s v="Native American/Alaska Native"/>
    <s v="None"/>
    <b v="1"/>
    <n v="5"/>
    <x v="19"/>
    <b v="1"/>
    <x v="0"/>
    <s v="May"/>
    <x v="1"/>
    <x v="7"/>
    <s v="15-29"/>
    <s v="16-30"/>
    <n v="1"/>
    <n v="1"/>
    <n v="0"/>
    <x v="1"/>
  </r>
  <r>
    <s v="P6022"/>
    <d v="2023-06-07T13:38:00"/>
    <s v="F"/>
    <n v="65"/>
    <s v="Native American/Alaska Native"/>
    <s v="None"/>
    <b v="1"/>
    <n v="6"/>
    <x v="6"/>
    <b v="1"/>
    <x v="1"/>
    <s v="Jun"/>
    <x v="0"/>
    <x v="6"/>
    <s v="60-74"/>
    <s v="31-45"/>
    <n v="0"/>
    <n v="1"/>
    <n v="0"/>
    <x v="1"/>
  </r>
  <r>
    <s v="P6023"/>
    <d v="2024-07-09T01:18:00"/>
    <s v="F"/>
    <n v="33"/>
    <s v="Native American/Alaska Native"/>
    <s v="None"/>
    <b v="1"/>
    <n v="6"/>
    <x v="5"/>
    <b v="1"/>
    <x v="0"/>
    <s v="Jul"/>
    <x v="6"/>
    <x v="4"/>
    <s v="30-44"/>
    <s v="46-60"/>
    <n v="0"/>
    <n v="1"/>
    <n v="0"/>
    <x v="1"/>
  </r>
  <r>
    <s v="P6024"/>
    <d v="2023-09-15T07:18:00"/>
    <s v="F"/>
    <n v="3"/>
    <s v="Native American/Alaska Native"/>
    <s v="None"/>
    <b v="1"/>
    <n v="7"/>
    <x v="44"/>
    <b v="1"/>
    <x v="1"/>
    <s v="Sep"/>
    <x v="5"/>
    <x v="0"/>
    <s v="0-14"/>
    <s v="31-45"/>
    <n v="0"/>
    <n v="1"/>
    <n v="0"/>
    <x v="1"/>
  </r>
  <r>
    <s v="P6025"/>
    <d v="2023-05-16T13:14:00"/>
    <s v="F"/>
    <n v="12"/>
    <s v="Native American/Alaska Native"/>
    <s v="None"/>
    <b v="1"/>
    <n v="7"/>
    <x v="0"/>
    <b v="1"/>
    <x v="1"/>
    <s v="May"/>
    <x v="6"/>
    <x v="6"/>
    <s v="0-14"/>
    <s v="31-45"/>
    <n v="0"/>
    <n v="1"/>
    <n v="0"/>
    <x v="1"/>
  </r>
  <r>
    <s v="P6026"/>
    <d v="2023-08-24T13:39:00"/>
    <s v="F"/>
    <n v="68"/>
    <s v="Native American/Alaska Native"/>
    <s v="None"/>
    <b v="1"/>
    <n v="7"/>
    <x v="26"/>
    <b v="1"/>
    <x v="1"/>
    <s v="Aug"/>
    <x v="2"/>
    <x v="6"/>
    <s v="60-74"/>
    <s v="31-45"/>
    <n v="0"/>
    <n v="1"/>
    <n v="0"/>
    <x v="1"/>
  </r>
  <r>
    <s v="P6027"/>
    <d v="2024-06-21T05:18:00"/>
    <s v="F"/>
    <n v="17"/>
    <s v="Native American/Alaska Native"/>
    <s v="None"/>
    <b v="1"/>
    <n v="7"/>
    <x v="42"/>
    <b v="1"/>
    <x v="0"/>
    <s v="Jun"/>
    <x v="5"/>
    <x v="5"/>
    <s v="15-29"/>
    <s v="0-15"/>
    <n v="1"/>
    <n v="1"/>
    <n v="1"/>
    <x v="1"/>
  </r>
  <r>
    <s v="P6028"/>
    <d v="2023-09-11T06:23:00"/>
    <s v="F"/>
    <n v="5"/>
    <s v="Native American/Alaska Native"/>
    <s v="None"/>
    <b v="1"/>
    <n v="9"/>
    <x v="9"/>
    <b v="1"/>
    <x v="1"/>
    <s v="Sep"/>
    <x v="4"/>
    <x v="0"/>
    <s v="0-14"/>
    <s v="46-60"/>
    <n v="0"/>
    <n v="1"/>
    <n v="0"/>
    <x v="1"/>
  </r>
  <r>
    <s v="P6029"/>
    <d v="2023-08-05T13:54:00"/>
    <s v="F"/>
    <n v="77"/>
    <s v="Native American/Alaska Native"/>
    <s v="Orthopedics"/>
    <b v="1"/>
    <m/>
    <x v="0"/>
    <b v="1"/>
    <x v="1"/>
    <s v="Aug"/>
    <x v="1"/>
    <x v="6"/>
    <s v="75+"/>
    <s v="31-45"/>
    <n v="0"/>
    <n v="1"/>
    <n v="0"/>
    <x v="1"/>
  </r>
  <r>
    <s v="P6030"/>
    <d v="2024-05-20T23:42:00"/>
    <s v="F"/>
    <n v="3"/>
    <s v="Native American/Alaska Native"/>
    <s v="Orthopedics"/>
    <b v="1"/>
    <m/>
    <x v="22"/>
    <b v="1"/>
    <x v="0"/>
    <s v="May"/>
    <x v="4"/>
    <x v="2"/>
    <s v="0-14"/>
    <s v="31-45"/>
    <n v="0"/>
    <n v="1"/>
    <n v="0"/>
    <x v="1"/>
  </r>
  <r>
    <s v="P6031"/>
    <d v="2023-09-13T20:52:00"/>
    <s v="F"/>
    <n v="62"/>
    <s v="Native American/Alaska Native"/>
    <s v="Orthopedics"/>
    <b v="1"/>
    <m/>
    <x v="29"/>
    <b v="1"/>
    <x v="1"/>
    <s v="Sep"/>
    <x v="0"/>
    <x v="7"/>
    <s v="60-74"/>
    <s v="16-30"/>
    <n v="1"/>
    <n v="1"/>
    <n v="0"/>
    <x v="1"/>
  </r>
  <r>
    <s v="P6032"/>
    <d v="2023-07-10T13:52:00"/>
    <s v="F"/>
    <n v="30"/>
    <s v="Native American/Alaska Native"/>
    <s v="Orthopedics"/>
    <b v="1"/>
    <m/>
    <x v="27"/>
    <b v="1"/>
    <x v="1"/>
    <s v="Jul"/>
    <x v="4"/>
    <x v="6"/>
    <s v="30-44"/>
    <s v="46-60"/>
    <n v="0"/>
    <n v="1"/>
    <n v="0"/>
    <x v="1"/>
  </r>
  <r>
    <s v="P6033"/>
    <d v="2024-02-19T03:55:00"/>
    <s v="F"/>
    <n v="54"/>
    <s v="Native American/Alaska Native"/>
    <s v="Orthopedics"/>
    <b v="1"/>
    <m/>
    <x v="38"/>
    <b v="1"/>
    <x v="0"/>
    <s v="Feb"/>
    <x v="4"/>
    <x v="5"/>
    <s v="45-59"/>
    <s v="0-15"/>
    <n v="1"/>
    <n v="1"/>
    <n v="0"/>
    <x v="1"/>
  </r>
  <r>
    <s v="P6034"/>
    <d v="2024-04-01T16:44:00"/>
    <s v="F"/>
    <n v="37"/>
    <s v="Native American/Alaska Native"/>
    <s v="Orthopedics"/>
    <b v="1"/>
    <m/>
    <x v="24"/>
    <b v="1"/>
    <x v="0"/>
    <s v="Apr"/>
    <x v="4"/>
    <x v="3"/>
    <s v="30-44"/>
    <s v="16-30"/>
    <n v="1"/>
    <n v="1"/>
    <n v="0"/>
    <x v="1"/>
  </r>
  <r>
    <s v="P6035"/>
    <d v="2024-10-30T00:29:00"/>
    <s v="F"/>
    <n v="36"/>
    <s v="Native American/Alaska Native"/>
    <s v="Orthopedics"/>
    <b v="1"/>
    <m/>
    <x v="43"/>
    <b v="1"/>
    <x v="0"/>
    <s v="Oct"/>
    <x v="0"/>
    <x v="4"/>
    <s v="30-44"/>
    <s v="46-60"/>
    <n v="0"/>
    <n v="1"/>
    <n v="0"/>
    <x v="1"/>
  </r>
  <r>
    <s v="P6036"/>
    <d v="2024-01-22T09:16:00"/>
    <s v="F"/>
    <n v="43"/>
    <s v="Native American/Alaska Native"/>
    <s v="Orthopedics"/>
    <b v="1"/>
    <m/>
    <x v="45"/>
    <b v="1"/>
    <x v="0"/>
    <s v="Jan"/>
    <x v="4"/>
    <x v="1"/>
    <s v="30-44"/>
    <s v="16-30"/>
    <n v="1"/>
    <n v="1"/>
    <n v="0"/>
    <x v="1"/>
  </r>
  <r>
    <s v="P6037"/>
    <d v="2024-01-15T09:16:00"/>
    <s v="F"/>
    <n v="36"/>
    <s v="Native American/Alaska Native"/>
    <s v="Orthopedics"/>
    <b v="1"/>
    <m/>
    <x v="10"/>
    <b v="1"/>
    <x v="0"/>
    <s v="Jan"/>
    <x v="4"/>
    <x v="1"/>
    <s v="30-44"/>
    <s v="31-45"/>
    <n v="0"/>
    <n v="1"/>
    <n v="0"/>
    <x v="1"/>
  </r>
  <r>
    <s v="P6038"/>
    <d v="2024-06-23T15:36:00"/>
    <s v="F"/>
    <n v="9"/>
    <s v="Native American/Alaska Native"/>
    <s v="Orthopedics"/>
    <b v="1"/>
    <n v="3"/>
    <x v="40"/>
    <b v="1"/>
    <x v="0"/>
    <s v="Jun"/>
    <x v="3"/>
    <x v="3"/>
    <s v="0-14"/>
    <s v="31-45"/>
    <n v="0"/>
    <n v="1"/>
    <n v="0"/>
    <x v="1"/>
  </r>
  <r>
    <s v="P6039"/>
    <d v="2024-04-22T17:34:00"/>
    <s v="F"/>
    <n v="34"/>
    <s v="Native American/Alaska Native"/>
    <s v="Orthopedics"/>
    <b v="1"/>
    <n v="10"/>
    <x v="34"/>
    <b v="1"/>
    <x v="0"/>
    <s v="Apr"/>
    <x v="4"/>
    <x v="3"/>
    <s v="30-44"/>
    <s v="0-15"/>
    <n v="1"/>
    <n v="1"/>
    <n v="1"/>
    <x v="1"/>
  </r>
  <r>
    <s v="P6040"/>
    <d v="2023-11-30T01:48:00"/>
    <s v="F"/>
    <n v="34"/>
    <s v="Native American/Alaska Native"/>
    <s v="Physiotherapy"/>
    <b v="1"/>
    <m/>
    <x v="38"/>
    <b v="1"/>
    <x v="1"/>
    <s v="Nov"/>
    <x v="2"/>
    <x v="4"/>
    <s v="30-44"/>
    <s v="0-15"/>
    <n v="1"/>
    <n v="1"/>
    <n v="0"/>
    <x v="1"/>
  </r>
  <r>
    <s v="P6041"/>
    <d v="2023-06-20T23:37:00"/>
    <s v="F"/>
    <n v="10"/>
    <s v="Native American/Alaska Native"/>
    <s v="Physiotherapy"/>
    <b v="1"/>
    <m/>
    <x v="6"/>
    <b v="1"/>
    <x v="1"/>
    <s v="Jun"/>
    <x v="6"/>
    <x v="2"/>
    <s v="0-14"/>
    <s v="31-45"/>
    <n v="0"/>
    <n v="1"/>
    <n v="0"/>
    <x v="1"/>
  </r>
  <r>
    <s v="P6042"/>
    <d v="2024-10-13T18:07:00"/>
    <s v="F"/>
    <n v="15"/>
    <s v="Native American/Alaska Native"/>
    <s v="Physiotherapy"/>
    <b v="1"/>
    <n v="2"/>
    <x v="3"/>
    <b v="1"/>
    <x v="0"/>
    <s v="Oct"/>
    <x v="3"/>
    <x v="7"/>
    <s v="15-29"/>
    <s v="31-45"/>
    <n v="0"/>
    <n v="1"/>
    <n v="0"/>
    <x v="1"/>
  </r>
  <r>
    <s v="P6043"/>
    <d v="2023-08-22T06:50:00"/>
    <s v="F"/>
    <n v="74"/>
    <s v="Native American/Alaska Native"/>
    <s v="Renal"/>
    <b v="1"/>
    <m/>
    <x v="19"/>
    <b v="1"/>
    <x v="1"/>
    <s v="Aug"/>
    <x v="6"/>
    <x v="0"/>
    <s v="60-74"/>
    <s v="16-30"/>
    <n v="1"/>
    <n v="1"/>
    <n v="0"/>
    <x v="1"/>
  </r>
  <r>
    <s v="P6044"/>
    <d v="2024-01-01T21:00:00"/>
    <s v="F"/>
    <n v="63"/>
    <s v="Pacific Islander"/>
    <s v="Cardiology"/>
    <b v="1"/>
    <m/>
    <x v="44"/>
    <b v="1"/>
    <x v="0"/>
    <s v="Jan"/>
    <x v="4"/>
    <x v="2"/>
    <s v="60-74"/>
    <s v="31-45"/>
    <n v="0"/>
    <n v="1"/>
    <n v="0"/>
    <x v="1"/>
  </r>
  <r>
    <s v="P6045"/>
    <d v="2023-11-21T12:08:00"/>
    <s v="F"/>
    <n v="4"/>
    <s v="Pacific Islander"/>
    <s v="Cardiology"/>
    <b v="1"/>
    <m/>
    <x v="18"/>
    <b v="1"/>
    <x v="1"/>
    <s v="Nov"/>
    <x v="6"/>
    <x v="6"/>
    <s v="0-14"/>
    <s v="16-30"/>
    <n v="1"/>
    <n v="1"/>
    <n v="0"/>
    <x v="1"/>
  </r>
  <r>
    <s v="P6046"/>
    <d v="2024-06-18T21:25:00"/>
    <s v="F"/>
    <n v="56"/>
    <s v="Pacific Islander"/>
    <s v="Cardiology"/>
    <b v="1"/>
    <m/>
    <x v="2"/>
    <b v="1"/>
    <x v="0"/>
    <s v="Jun"/>
    <x v="6"/>
    <x v="2"/>
    <s v="45-59"/>
    <s v="46-60"/>
    <n v="0"/>
    <n v="1"/>
    <n v="0"/>
    <x v="1"/>
  </r>
  <r>
    <s v="P6047"/>
    <d v="2024-04-11T07:05:00"/>
    <s v="F"/>
    <n v="36"/>
    <s v="Pacific Islander"/>
    <s v="Cardiology"/>
    <b v="1"/>
    <n v="4"/>
    <x v="16"/>
    <b v="1"/>
    <x v="0"/>
    <s v="Apr"/>
    <x v="2"/>
    <x v="0"/>
    <s v="30-44"/>
    <s v="46-60"/>
    <n v="0"/>
    <n v="1"/>
    <n v="0"/>
    <x v="1"/>
  </r>
  <r>
    <s v="P6048"/>
    <d v="2023-07-18T21:58:00"/>
    <s v="F"/>
    <n v="31"/>
    <s v="Pacific Islander"/>
    <s v="Gastroenterology"/>
    <b v="1"/>
    <m/>
    <x v="17"/>
    <b v="1"/>
    <x v="1"/>
    <s v="Jul"/>
    <x v="6"/>
    <x v="2"/>
    <s v="30-44"/>
    <s v="31-45"/>
    <n v="0"/>
    <n v="1"/>
    <n v="0"/>
    <x v="1"/>
  </r>
  <r>
    <s v="P6049"/>
    <d v="2023-05-08T14:50:00"/>
    <s v="F"/>
    <n v="8"/>
    <s v="Pacific Islander"/>
    <s v="Gastroenterology"/>
    <b v="1"/>
    <m/>
    <x v="31"/>
    <b v="1"/>
    <x v="1"/>
    <s v="May"/>
    <x v="4"/>
    <x v="6"/>
    <s v="0-14"/>
    <s v="16-30"/>
    <n v="1"/>
    <n v="1"/>
    <n v="0"/>
    <x v="1"/>
  </r>
  <r>
    <s v="P6050"/>
    <d v="2023-06-05T00:51:00"/>
    <s v="F"/>
    <n v="48"/>
    <s v="Pacific Islander"/>
    <s v="Gastroenterology"/>
    <b v="1"/>
    <m/>
    <x v="33"/>
    <b v="1"/>
    <x v="1"/>
    <s v="Jun"/>
    <x v="4"/>
    <x v="4"/>
    <s v="45-59"/>
    <s v="31-45"/>
    <n v="0"/>
    <n v="1"/>
    <n v="0"/>
    <x v="1"/>
  </r>
  <r>
    <s v="P6051"/>
    <d v="2023-04-15T21:33:00"/>
    <s v="F"/>
    <n v="35"/>
    <s v="Pacific Islander"/>
    <s v="Gastroenterology"/>
    <b v="1"/>
    <n v="1"/>
    <x v="25"/>
    <b v="1"/>
    <x v="1"/>
    <s v="Apr"/>
    <x v="1"/>
    <x v="2"/>
    <s v="30-44"/>
    <s v="46-60"/>
    <n v="0"/>
    <n v="1"/>
    <n v="0"/>
    <x v="1"/>
  </r>
  <r>
    <s v="P6052"/>
    <d v="2023-12-16T02:40:00"/>
    <s v="F"/>
    <n v="77"/>
    <s v="Pacific Islander"/>
    <s v="Gastroenterology"/>
    <b v="1"/>
    <n v="9"/>
    <x v="26"/>
    <b v="1"/>
    <x v="1"/>
    <s v="Dec"/>
    <x v="1"/>
    <x v="4"/>
    <s v="75+"/>
    <s v="31-45"/>
    <n v="0"/>
    <n v="1"/>
    <n v="0"/>
    <x v="1"/>
  </r>
  <r>
    <s v="P6053"/>
    <d v="2023-12-12T19:13:00"/>
    <s v="F"/>
    <n v="64"/>
    <s v="Pacific Islander"/>
    <s v="General Practice"/>
    <b v="1"/>
    <m/>
    <x v="34"/>
    <b v="1"/>
    <x v="1"/>
    <s v="Dec"/>
    <x v="6"/>
    <x v="7"/>
    <s v="60-74"/>
    <s v="0-15"/>
    <n v="1"/>
    <n v="1"/>
    <n v="0"/>
    <x v="1"/>
  </r>
  <r>
    <s v="P6054"/>
    <d v="2024-08-29T14:31:00"/>
    <s v="F"/>
    <n v="37"/>
    <s v="Pacific Islander"/>
    <s v="General Practice"/>
    <b v="1"/>
    <m/>
    <x v="18"/>
    <b v="1"/>
    <x v="0"/>
    <s v="Aug"/>
    <x v="2"/>
    <x v="6"/>
    <s v="30-44"/>
    <s v="16-30"/>
    <n v="1"/>
    <n v="1"/>
    <n v="0"/>
    <x v="1"/>
  </r>
  <r>
    <s v="P6055"/>
    <d v="2024-04-15T03:55:00"/>
    <s v="F"/>
    <n v="79"/>
    <s v="Pacific Islander"/>
    <s v="General Practice"/>
    <b v="1"/>
    <m/>
    <x v="13"/>
    <b v="1"/>
    <x v="0"/>
    <s v="Apr"/>
    <x v="4"/>
    <x v="5"/>
    <s v="75+"/>
    <s v="46-60"/>
    <n v="0"/>
    <n v="1"/>
    <n v="0"/>
    <x v="1"/>
  </r>
  <r>
    <s v="P6056"/>
    <d v="2024-06-27T16:47:00"/>
    <s v="F"/>
    <n v="72"/>
    <s v="Pacific Islander"/>
    <s v="General Practice"/>
    <b v="1"/>
    <m/>
    <x v="0"/>
    <b v="1"/>
    <x v="0"/>
    <s v="Jun"/>
    <x v="2"/>
    <x v="3"/>
    <s v="60-74"/>
    <s v="31-45"/>
    <n v="0"/>
    <n v="1"/>
    <n v="0"/>
    <x v="1"/>
  </r>
  <r>
    <s v="P6057"/>
    <d v="2024-03-05T21:27:00"/>
    <s v="F"/>
    <n v="30"/>
    <s v="Pacific Islander"/>
    <s v="General Practice"/>
    <b v="1"/>
    <m/>
    <x v="14"/>
    <b v="1"/>
    <x v="0"/>
    <s v="Mar"/>
    <x v="6"/>
    <x v="2"/>
    <s v="30-44"/>
    <s v="46-60"/>
    <n v="0"/>
    <n v="1"/>
    <n v="0"/>
    <x v="1"/>
  </r>
  <r>
    <s v="P6058"/>
    <d v="2023-10-01T16:23:00"/>
    <s v="F"/>
    <n v="57"/>
    <s v="Pacific Islander"/>
    <s v="General Practice"/>
    <b v="1"/>
    <m/>
    <x v="19"/>
    <b v="1"/>
    <x v="1"/>
    <s v="Oct"/>
    <x v="3"/>
    <x v="3"/>
    <s v="45-59"/>
    <s v="16-30"/>
    <n v="1"/>
    <n v="1"/>
    <n v="0"/>
    <x v="1"/>
  </r>
  <r>
    <s v="P6059"/>
    <d v="2023-08-05T11:32:00"/>
    <s v="F"/>
    <n v="15"/>
    <s v="Pacific Islander"/>
    <s v="General Practice"/>
    <b v="1"/>
    <m/>
    <x v="14"/>
    <b v="1"/>
    <x v="1"/>
    <s v="Aug"/>
    <x v="1"/>
    <x v="1"/>
    <s v="15-29"/>
    <s v="46-60"/>
    <n v="0"/>
    <n v="1"/>
    <n v="0"/>
    <x v="1"/>
  </r>
  <r>
    <s v="P6060"/>
    <d v="2024-10-19T13:14:00"/>
    <s v="F"/>
    <n v="28"/>
    <s v="Pacific Islander"/>
    <s v="General Practice"/>
    <b v="1"/>
    <m/>
    <x v="11"/>
    <b v="1"/>
    <x v="0"/>
    <s v="Oct"/>
    <x v="1"/>
    <x v="6"/>
    <s v="15-29"/>
    <s v="46-60"/>
    <n v="0"/>
    <n v="1"/>
    <n v="0"/>
    <x v="1"/>
  </r>
  <r>
    <s v="P6061"/>
    <d v="2023-09-13T03:51:00"/>
    <s v="F"/>
    <n v="49"/>
    <s v="Pacific Islander"/>
    <s v="General Practice"/>
    <b v="1"/>
    <m/>
    <x v="18"/>
    <b v="1"/>
    <x v="1"/>
    <s v="Sep"/>
    <x v="0"/>
    <x v="5"/>
    <s v="45-59"/>
    <s v="16-30"/>
    <n v="1"/>
    <n v="1"/>
    <n v="0"/>
    <x v="1"/>
  </r>
  <r>
    <s v="P6062"/>
    <d v="2023-06-15T04:11:00"/>
    <s v="F"/>
    <n v="43"/>
    <s v="Pacific Islander"/>
    <s v="General Practice"/>
    <b v="1"/>
    <m/>
    <x v="41"/>
    <b v="1"/>
    <x v="1"/>
    <s v="Jun"/>
    <x v="2"/>
    <x v="5"/>
    <s v="30-44"/>
    <s v="16-30"/>
    <n v="1"/>
    <n v="1"/>
    <n v="0"/>
    <x v="1"/>
  </r>
  <r>
    <s v="P6063"/>
    <d v="2023-12-22T21:36:00"/>
    <s v="F"/>
    <n v="20"/>
    <s v="Pacific Islander"/>
    <s v="General Practice"/>
    <b v="1"/>
    <m/>
    <x v="11"/>
    <b v="1"/>
    <x v="1"/>
    <s v="Dec"/>
    <x v="5"/>
    <x v="2"/>
    <s v="15-29"/>
    <s v="46-60"/>
    <n v="0"/>
    <n v="1"/>
    <n v="0"/>
    <x v="1"/>
  </r>
  <r>
    <s v="P6064"/>
    <d v="2023-10-27T09:26:00"/>
    <s v="F"/>
    <n v="39"/>
    <s v="Pacific Islander"/>
    <s v="General Practice"/>
    <b v="1"/>
    <m/>
    <x v="25"/>
    <b v="1"/>
    <x v="1"/>
    <s v="Oct"/>
    <x v="5"/>
    <x v="1"/>
    <s v="30-44"/>
    <s v="46-60"/>
    <n v="0"/>
    <n v="1"/>
    <n v="0"/>
    <x v="1"/>
  </r>
  <r>
    <s v="P6065"/>
    <d v="2023-05-24T15:57:00"/>
    <s v="F"/>
    <n v="44"/>
    <s v="Pacific Islander"/>
    <s v="General Practice"/>
    <b v="1"/>
    <m/>
    <x v="2"/>
    <b v="1"/>
    <x v="1"/>
    <s v="May"/>
    <x v="0"/>
    <x v="3"/>
    <s v="30-44"/>
    <s v="46-60"/>
    <n v="0"/>
    <n v="1"/>
    <n v="0"/>
    <x v="1"/>
  </r>
  <r>
    <s v="P6066"/>
    <d v="2024-08-24T06:41:00"/>
    <s v="F"/>
    <n v="76"/>
    <s v="Pacific Islander"/>
    <s v="General Practice"/>
    <b v="1"/>
    <m/>
    <x v="9"/>
    <b v="1"/>
    <x v="0"/>
    <s v="Aug"/>
    <x v="1"/>
    <x v="0"/>
    <s v="75+"/>
    <s v="46-60"/>
    <n v="0"/>
    <n v="1"/>
    <n v="0"/>
    <x v="1"/>
  </r>
  <r>
    <s v="P6067"/>
    <d v="2024-03-28T05:49:00"/>
    <s v="F"/>
    <n v="9"/>
    <s v="Pacific Islander"/>
    <s v="General Practice"/>
    <b v="1"/>
    <m/>
    <x v="27"/>
    <b v="1"/>
    <x v="0"/>
    <s v="Mar"/>
    <x v="2"/>
    <x v="5"/>
    <s v="0-14"/>
    <s v="46-60"/>
    <n v="0"/>
    <n v="1"/>
    <n v="0"/>
    <x v="1"/>
  </r>
  <r>
    <s v="P6068"/>
    <d v="2023-07-20T10:31:00"/>
    <s v="F"/>
    <n v="79"/>
    <s v="Pacific Islander"/>
    <s v="General Practice"/>
    <b v="1"/>
    <m/>
    <x v="9"/>
    <b v="1"/>
    <x v="1"/>
    <s v="Jul"/>
    <x v="2"/>
    <x v="1"/>
    <s v="75+"/>
    <s v="46-60"/>
    <n v="0"/>
    <n v="1"/>
    <n v="0"/>
    <x v="1"/>
  </r>
  <r>
    <s v="P6069"/>
    <d v="2024-09-02T22:01:00"/>
    <s v="F"/>
    <n v="40"/>
    <s v="Pacific Islander"/>
    <s v="General Practice"/>
    <b v="1"/>
    <m/>
    <x v="7"/>
    <b v="1"/>
    <x v="0"/>
    <s v="Sep"/>
    <x v="4"/>
    <x v="2"/>
    <s v="30-44"/>
    <s v="16-30"/>
    <n v="1"/>
    <n v="1"/>
    <n v="0"/>
    <x v="1"/>
  </r>
  <r>
    <s v="P6070"/>
    <d v="2024-04-28T03:14:00"/>
    <s v="F"/>
    <n v="56"/>
    <s v="Pacific Islander"/>
    <s v="General Practice"/>
    <b v="1"/>
    <m/>
    <x v="44"/>
    <b v="1"/>
    <x v="0"/>
    <s v="Apr"/>
    <x v="3"/>
    <x v="5"/>
    <s v="45-59"/>
    <s v="31-45"/>
    <n v="0"/>
    <n v="1"/>
    <n v="0"/>
    <x v="1"/>
  </r>
  <r>
    <s v="P6071"/>
    <d v="2024-04-04T21:18:00"/>
    <s v="F"/>
    <n v="71"/>
    <s v="Pacific Islander"/>
    <s v="General Practice"/>
    <b v="1"/>
    <n v="0"/>
    <x v="34"/>
    <b v="1"/>
    <x v="0"/>
    <s v="Apr"/>
    <x v="2"/>
    <x v="2"/>
    <s v="60-74"/>
    <s v="0-15"/>
    <n v="1"/>
    <n v="1"/>
    <n v="0"/>
    <x v="1"/>
  </r>
  <r>
    <s v="P6072"/>
    <d v="2023-06-16T15:57:00"/>
    <s v="F"/>
    <n v="39"/>
    <s v="Pacific Islander"/>
    <s v="General Practice"/>
    <b v="1"/>
    <n v="2"/>
    <x v="23"/>
    <b v="1"/>
    <x v="1"/>
    <s v="Jun"/>
    <x v="5"/>
    <x v="3"/>
    <s v="30-44"/>
    <s v="46-60"/>
    <n v="0"/>
    <n v="1"/>
    <n v="0"/>
    <x v="1"/>
  </r>
  <r>
    <s v="P6073"/>
    <d v="2023-11-06T19:02:00"/>
    <s v="F"/>
    <n v="43"/>
    <s v="Pacific Islander"/>
    <s v="General Practice"/>
    <b v="1"/>
    <n v="4"/>
    <x v="34"/>
    <b v="1"/>
    <x v="1"/>
    <s v="Nov"/>
    <x v="4"/>
    <x v="7"/>
    <s v="30-44"/>
    <s v="0-15"/>
    <n v="1"/>
    <n v="1"/>
    <n v="0"/>
    <x v="1"/>
  </r>
  <r>
    <s v="P6074"/>
    <d v="2024-02-06T07:13:00"/>
    <s v="F"/>
    <n v="58"/>
    <s v="Pacific Islander"/>
    <s v="General Practice"/>
    <b v="1"/>
    <n v="7"/>
    <x v="45"/>
    <b v="1"/>
    <x v="0"/>
    <s v="Feb"/>
    <x v="6"/>
    <x v="0"/>
    <s v="45-59"/>
    <s v="16-30"/>
    <n v="1"/>
    <n v="1"/>
    <n v="1"/>
    <x v="1"/>
  </r>
  <r>
    <s v="P6075"/>
    <d v="2024-10-04T21:29:00"/>
    <s v="F"/>
    <n v="48"/>
    <s v="Pacific Islander"/>
    <s v="General Practice"/>
    <b v="1"/>
    <n v="8"/>
    <x v="5"/>
    <b v="1"/>
    <x v="0"/>
    <s v="Oct"/>
    <x v="5"/>
    <x v="2"/>
    <s v="45-59"/>
    <s v="46-60"/>
    <n v="0"/>
    <n v="1"/>
    <n v="0"/>
    <x v="1"/>
  </r>
  <r>
    <s v="P6076"/>
    <d v="2024-10-18T05:51:00"/>
    <s v="F"/>
    <n v="71"/>
    <s v="Pacific Islander"/>
    <s v="Neurology"/>
    <b v="1"/>
    <m/>
    <x v="8"/>
    <b v="1"/>
    <x v="0"/>
    <s v="Oct"/>
    <x v="5"/>
    <x v="5"/>
    <s v="60-74"/>
    <s v="31-45"/>
    <n v="0"/>
    <n v="1"/>
    <n v="0"/>
    <x v="1"/>
  </r>
  <r>
    <s v="P6077"/>
    <d v="2024-02-27T04:51:00"/>
    <s v="F"/>
    <n v="19"/>
    <s v="Pacific Islander"/>
    <s v="Neurology"/>
    <b v="1"/>
    <m/>
    <x v="44"/>
    <b v="1"/>
    <x v="0"/>
    <s v="Feb"/>
    <x v="6"/>
    <x v="5"/>
    <s v="15-29"/>
    <s v="31-45"/>
    <n v="0"/>
    <n v="1"/>
    <n v="0"/>
    <x v="1"/>
  </r>
  <r>
    <s v="P6078"/>
    <d v="2023-04-02T21:32:00"/>
    <s v="F"/>
    <n v="71"/>
    <s v="Pacific Islander"/>
    <s v="Neurology"/>
    <b v="1"/>
    <m/>
    <x v="3"/>
    <b v="1"/>
    <x v="1"/>
    <s v="Apr"/>
    <x v="3"/>
    <x v="2"/>
    <s v="60-74"/>
    <s v="31-45"/>
    <n v="0"/>
    <n v="1"/>
    <n v="0"/>
    <x v="1"/>
  </r>
  <r>
    <s v="P6079"/>
    <d v="2024-07-30T15:43:00"/>
    <s v="F"/>
    <n v="61"/>
    <s v="Pacific Islander"/>
    <s v="Neurology"/>
    <b v="1"/>
    <n v="7"/>
    <x v="18"/>
    <b v="1"/>
    <x v="0"/>
    <s v="Jul"/>
    <x v="6"/>
    <x v="3"/>
    <s v="60-74"/>
    <s v="16-30"/>
    <n v="1"/>
    <n v="1"/>
    <n v="1"/>
    <x v="1"/>
  </r>
  <r>
    <s v="P6080"/>
    <d v="2024-04-01T11:39:00"/>
    <s v="F"/>
    <n v="42"/>
    <s v="Pacific Islander"/>
    <s v="None"/>
    <b v="1"/>
    <m/>
    <x v="50"/>
    <b v="1"/>
    <x v="0"/>
    <s v="Apr"/>
    <x v="4"/>
    <x v="1"/>
    <s v="30-44"/>
    <s v="31-45"/>
    <n v="0"/>
    <n v="1"/>
    <n v="0"/>
    <x v="1"/>
  </r>
  <r>
    <s v="P6081"/>
    <d v="2023-05-03T12:50:00"/>
    <s v="F"/>
    <n v="11"/>
    <s v="Pacific Islander"/>
    <s v="None"/>
    <b v="1"/>
    <m/>
    <x v="4"/>
    <b v="1"/>
    <x v="1"/>
    <s v="May"/>
    <x v="0"/>
    <x v="6"/>
    <s v="0-14"/>
    <s v="0-15"/>
    <n v="1"/>
    <n v="1"/>
    <n v="0"/>
    <x v="1"/>
  </r>
  <r>
    <s v="P6082"/>
    <d v="2023-12-19T20:24:00"/>
    <s v="F"/>
    <n v="74"/>
    <s v="Pacific Islander"/>
    <s v="None"/>
    <b v="1"/>
    <m/>
    <x v="28"/>
    <b v="1"/>
    <x v="1"/>
    <s v="Dec"/>
    <x v="6"/>
    <x v="7"/>
    <s v="60-74"/>
    <s v="16-30"/>
    <n v="1"/>
    <n v="1"/>
    <n v="0"/>
    <x v="1"/>
  </r>
  <r>
    <s v="P6083"/>
    <d v="2024-07-07T01:49:00"/>
    <s v="F"/>
    <n v="71"/>
    <s v="Pacific Islander"/>
    <s v="None"/>
    <b v="1"/>
    <m/>
    <x v="48"/>
    <b v="1"/>
    <x v="0"/>
    <s v="Jul"/>
    <x v="3"/>
    <x v="4"/>
    <s v="60-74"/>
    <s v="16-30"/>
    <n v="1"/>
    <n v="1"/>
    <n v="0"/>
    <x v="1"/>
  </r>
  <r>
    <s v="P6084"/>
    <d v="2024-10-24T07:57:00"/>
    <s v="F"/>
    <n v="21"/>
    <s v="Pacific Islander"/>
    <s v="None"/>
    <b v="1"/>
    <m/>
    <x v="36"/>
    <b v="1"/>
    <x v="0"/>
    <s v="Oct"/>
    <x v="2"/>
    <x v="0"/>
    <s v="15-29"/>
    <s v="16-30"/>
    <n v="1"/>
    <n v="1"/>
    <n v="0"/>
    <x v="1"/>
  </r>
  <r>
    <s v="P6085"/>
    <d v="2024-10-21T15:42:00"/>
    <s v="F"/>
    <n v="74"/>
    <s v="Pacific Islander"/>
    <s v="None"/>
    <b v="1"/>
    <m/>
    <x v="45"/>
    <b v="1"/>
    <x v="0"/>
    <s v="Oct"/>
    <x v="4"/>
    <x v="3"/>
    <s v="60-74"/>
    <s v="16-30"/>
    <n v="1"/>
    <n v="1"/>
    <n v="0"/>
    <x v="1"/>
  </r>
  <r>
    <s v="P6086"/>
    <d v="2023-10-31T20:27:00"/>
    <s v="F"/>
    <n v="43"/>
    <s v="Pacific Islander"/>
    <s v="None"/>
    <b v="1"/>
    <m/>
    <x v="50"/>
    <b v="1"/>
    <x v="1"/>
    <s v="Oct"/>
    <x v="6"/>
    <x v="7"/>
    <s v="30-44"/>
    <s v="31-45"/>
    <n v="0"/>
    <n v="1"/>
    <n v="0"/>
    <x v="1"/>
  </r>
  <r>
    <s v="P6087"/>
    <d v="2024-07-21T03:31:00"/>
    <s v="F"/>
    <n v="53"/>
    <s v="Pacific Islander"/>
    <s v="None"/>
    <b v="1"/>
    <m/>
    <x v="45"/>
    <b v="1"/>
    <x v="0"/>
    <s v="Jul"/>
    <x v="3"/>
    <x v="5"/>
    <s v="45-59"/>
    <s v="16-30"/>
    <n v="1"/>
    <n v="1"/>
    <n v="0"/>
    <x v="1"/>
  </r>
  <r>
    <s v="P6088"/>
    <d v="2023-08-25T18:00:00"/>
    <s v="F"/>
    <n v="40"/>
    <s v="Pacific Islander"/>
    <s v="None"/>
    <b v="1"/>
    <m/>
    <x v="22"/>
    <b v="1"/>
    <x v="1"/>
    <s v="Aug"/>
    <x v="5"/>
    <x v="7"/>
    <s v="30-44"/>
    <s v="31-45"/>
    <n v="0"/>
    <n v="1"/>
    <n v="0"/>
    <x v="1"/>
  </r>
  <r>
    <s v="P6089"/>
    <d v="2023-09-26T07:30:00"/>
    <s v="F"/>
    <n v="50"/>
    <s v="Pacific Islander"/>
    <s v="None"/>
    <b v="1"/>
    <m/>
    <x v="43"/>
    <b v="1"/>
    <x v="1"/>
    <s v="Sep"/>
    <x v="6"/>
    <x v="0"/>
    <s v="45-59"/>
    <s v="46-60"/>
    <n v="0"/>
    <n v="1"/>
    <n v="0"/>
    <x v="1"/>
  </r>
  <r>
    <s v="P6090"/>
    <d v="2024-06-29T23:58:00"/>
    <s v="F"/>
    <n v="78"/>
    <s v="Pacific Islander"/>
    <s v="None"/>
    <b v="1"/>
    <m/>
    <x v="45"/>
    <b v="1"/>
    <x v="0"/>
    <s v="Jun"/>
    <x v="1"/>
    <x v="2"/>
    <s v="75+"/>
    <s v="16-30"/>
    <n v="1"/>
    <n v="1"/>
    <n v="0"/>
    <x v="1"/>
  </r>
  <r>
    <s v="P6091"/>
    <d v="2024-07-13T08:34:00"/>
    <s v="F"/>
    <n v="29"/>
    <s v="Pacific Islander"/>
    <s v="None"/>
    <b v="1"/>
    <m/>
    <x v="25"/>
    <b v="1"/>
    <x v="0"/>
    <s v="Jul"/>
    <x v="1"/>
    <x v="0"/>
    <s v="15-29"/>
    <s v="46-60"/>
    <n v="0"/>
    <n v="1"/>
    <n v="0"/>
    <x v="1"/>
  </r>
  <r>
    <s v="P6092"/>
    <d v="2023-07-27T01:09:00"/>
    <s v="F"/>
    <n v="17"/>
    <s v="Pacific Islander"/>
    <s v="None"/>
    <b v="1"/>
    <m/>
    <x v="34"/>
    <b v="1"/>
    <x v="1"/>
    <s v="Jul"/>
    <x v="2"/>
    <x v="4"/>
    <s v="15-29"/>
    <s v="0-15"/>
    <n v="1"/>
    <n v="1"/>
    <n v="0"/>
    <x v="1"/>
  </r>
  <r>
    <s v="P6093"/>
    <d v="2023-04-19T20:37:00"/>
    <s v="F"/>
    <n v="26"/>
    <s v="Pacific Islander"/>
    <s v="None"/>
    <b v="1"/>
    <m/>
    <x v="19"/>
    <b v="1"/>
    <x v="1"/>
    <s v="Apr"/>
    <x v="0"/>
    <x v="7"/>
    <s v="15-29"/>
    <s v="16-30"/>
    <n v="1"/>
    <n v="1"/>
    <n v="0"/>
    <x v="1"/>
  </r>
  <r>
    <s v="P6094"/>
    <d v="2024-07-11T11:09:00"/>
    <s v="F"/>
    <n v="54"/>
    <s v="Pacific Islander"/>
    <s v="None"/>
    <b v="1"/>
    <m/>
    <x v="19"/>
    <b v="1"/>
    <x v="0"/>
    <s v="Jul"/>
    <x v="2"/>
    <x v="1"/>
    <s v="45-59"/>
    <s v="16-30"/>
    <n v="1"/>
    <n v="1"/>
    <n v="0"/>
    <x v="1"/>
  </r>
  <r>
    <s v="P6095"/>
    <d v="2023-07-18T10:35:00"/>
    <s v="F"/>
    <n v="25"/>
    <s v="Pacific Islander"/>
    <s v="None"/>
    <b v="1"/>
    <m/>
    <x v="38"/>
    <b v="1"/>
    <x v="1"/>
    <s v="Jul"/>
    <x v="6"/>
    <x v="1"/>
    <s v="15-29"/>
    <s v="0-15"/>
    <n v="1"/>
    <n v="1"/>
    <n v="0"/>
    <x v="1"/>
  </r>
  <r>
    <s v="P6096"/>
    <d v="2023-06-28T06:58:00"/>
    <s v="F"/>
    <n v="43"/>
    <s v="Pacific Islander"/>
    <s v="None"/>
    <b v="1"/>
    <m/>
    <x v="31"/>
    <b v="1"/>
    <x v="1"/>
    <s v="Jun"/>
    <x v="0"/>
    <x v="0"/>
    <s v="30-44"/>
    <s v="16-30"/>
    <n v="1"/>
    <n v="1"/>
    <n v="0"/>
    <x v="1"/>
  </r>
  <r>
    <s v="P6097"/>
    <d v="2023-08-01T14:09:00"/>
    <s v="F"/>
    <n v="21"/>
    <s v="Pacific Islander"/>
    <s v="None"/>
    <b v="1"/>
    <m/>
    <x v="48"/>
    <b v="1"/>
    <x v="1"/>
    <s v="Aug"/>
    <x v="6"/>
    <x v="6"/>
    <s v="15-29"/>
    <s v="16-30"/>
    <n v="1"/>
    <n v="1"/>
    <n v="0"/>
    <x v="1"/>
  </r>
  <r>
    <s v="P6098"/>
    <d v="2023-06-28T15:55:00"/>
    <s v="F"/>
    <n v="26"/>
    <s v="Pacific Islander"/>
    <s v="None"/>
    <b v="1"/>
    <m/>
    <x v="12"/>
    <b v="1"/>
    <x v="1"/>
    <s v="Jun"/>
    <x v="0"/>
    <x v="3"/>
    <s v="15-29"/>
    <s v="31-45"/>
    <n v="0"/>
    <n v="1"/>
    <n v="0"/>
    <x v="1"/>
  </r>
  <r>
    <s v="P6099"/>
    <d v="2024-06-13T18:31:00"/>
    <s v="F"/>
    <n v="6"/>
    <s v="Pacific Islander"/>
    <s v="None"/>
    <b v="1"/>
    <m/>
    <x v="48"/>
    <b v="1"/>
    <x v="0"/>
    <s v="Jun"/>
    <x v="2"/>
    <x v="7"/>
    <s v="0-14"/>
    <s v="16-30"/>
    <n v="1"/>
    <n v="1"/>
    <n v="0"/>
    <x v="1"/>
  </r>
  <r>
    <s v="P6100"/>
    <d v="2024-10-03T23:14:00"/>
    <s v="F"/>
    <n v="26"/>
    <s v="Pacific Islander"/>
    <s v="None"/>
    <b v="1"/>
    <m/>
    <x v="19"/>
    <b v="1"/>
    <x v="0"/>
    <s v="Oct"/>
    <x v="2"/>
    <x v="2"/>
    <s v="15-29"/>
    <s v="16-30"/>
    <n v="1"/>
    <n v="1"/>
    <n v="0"/>
    <x v="1"/>
  </r>
  <r>
    <s v="P6101"/>
    <d v="2023-04-10T03:28:00"/>
    <s v="F"/>
    <n v="24"/>
    <s v="Pacific Islander"/>
    <s v="None"/>
    <b v="1"/>
    <m/>
    <x v="32"/>
    <b v="1"/>
    <x v="1"/>
    <s v="Apr"/>
    <x v="4"/>
    <x v="5"/>
    <s v="15-29"/>
    <s v="46-60"/>
    <n v="0"/>
    <n v="1"/>
    <n v="0"/>
    <x v="1"/>
  </r>
  <r>
    <s v="P6102"/>
    <d v="2024-06-20T23:33:00"/>
    <s v="F"/>
    <n v="31"/>
    <s v="Pacific Islander"/>
    <s v="None"/>
    <b v="1"/>
    <m/>
    <x v="32"/>
    <b v="1"/>
    <x v="0"/>
    <s v="Jun"/>
    <x v="2"/>
    <x v="2"/>
    <s v="30-44"/>
    <s v="46-60"/>
    <n v="0"/>
    <n v="1"/>
    <n v="0"/>
    <x v="1"/>
  </r>
  <r>
    <s v="P6103"/>
    <d v="2024-04-05T13:41:00"/>
    <s v="F"/>
    <n v="25"/>
    <s v="Pacific Islander"/>
    <s v="None"/>
    <b v="1"/>
    <m/>
    <x v="19"/>
    <b v="1"/>
    <x v="0"/>
    <s v="Apr"/>
    <x v="5"/>
    <x v="6"/>
    <s v="15-29"/>
    <s v="16-30"/>
    <n v="1"/>
    <n v="1"/>
    <n v="0"/>
    <x v="1"/>
  </r>
  <r>
    <s v="P6104"/>
    <d v="2023-10-09T23:48:00"/>
    <s v="F"/>
    <n v="68"/>
    <s v="Pacific Islander"/>
    <s v="None"/>
    <b v="1"/>
    <m/>
    <x v="9"/>
    <b v="1"/>
    <x v="1"/>
    <s v="Oct"/>
    <x v="4"/>
    <x v="2"/>
    <s v="60-74"/>
    <s v="46-60"/>
    <n v="0"/>
    <n v="1"/>
    <n v="0"/>
    <x v="1"/>
  </r>
  <r>
    <s v="P6105"/>
    <d v="2024-08-25T08:45:00"/>
    <s v="F"/>
    <n v="68"/>
    <s v="Pacific Islander"/>
    <s v="None"/>
    <b v="1"/>
    <m/>
    <x v="27"/>
    <b v="1"/>
    <x v="0"/>
    <s v="Aug"/>
    <x v="3"/>
    <x v="0"/>
    <s v="60-74"/>
    <s v="46-60"/>
    <n v="0"/>
    <n v="1"/>
    <n v="0"/>
    <x v="1"/>
  </r>
  <r>
    <s v="P6106"/>
    <d v="2023-08-06T01:38:00"/>
    <s v="F"/>
    <n v="12"/>
    <s v="Pacific Islander"/>
    <s v="None"/>
    <b v="1"/>
    <m/>
    <x v="30"/>
    <b v="1"/>
    <x v="1"/>
    <s v="Aug"/>
    <x v="3"/>
    <x v="4"/>
    <s v="0-14"/>
    <s v="0-15"/>
    <n v="1"/>
    <n v="1"/>
    <n v="0"/>
    <x v="1"/>
  </r>
  <r>
    <s v="P6107"/>
    <d v="2023-08-03T10:51:00"/>
    <s v="F"/>
    <n v="2"/>
    <s v="Pacific Islander"/>
    <s v="None"/>
    <b v="1"/>
    <m/>
    <x v="8"/>
    <b v="1"/>
    <x v="1"/>
    <s v="Aug"/>
    <x v="2"/>
    <x v="1"/>
    <s v="0-14"/>
    <s v="31-45"/>
    <n v="0"/>
    <n v="1"/>
    <n v="0"/>
    <x v="1"/>
  </r>
  <r>
    <s v="P6108"/>
    <d v="2024-10-23T01:08:00"/>
    <s v="F"/>
    <n v="8"/>
    <s v="Pacific Islander"/>
    <s v="None"/>
    <b v="1"/>
    <m/>
    <x v="25"/>
    <b v="1"/>
    <x v="0"/>
    <s v="Oct"/>
    <x v="0"/>
    <x v="4"/>
    <s v="0-14"/>
    <s v="46-60"/>
    <n v="0"/>
    <n v="1"/>
    <n v="0"/>
    <x v="1"/>
  </r>
  <r>
    <s v="P6109"/>
    <d v="2023-07-12T04:39:00"/>
    <s v="F"/>
    <n v="62"/>
    <s v="Pacific Islander"/>
    <s v="None"/>
    <b v="1"/>
    <m/>
    <x v="4"/>
    <b v="1"/>
    <x v="1"/>
    <s v="Jul"/>
    <x v="0"/>
    <x v="5"/>
    <s v="60-74"/>
    <s v="0-15"/>
    <n v="1"/>
    <n v="1"/>
    <n v="0"/>
    <x v="1"/>
  </r>
  <r>
    <s v="P6110"/>
    <d v="2023-09-10T04:04:00"/>
    <s v="F"/>
    <n v="66"/>
    <s v="Pacific Islander"/>
    <s v="None"/>
    <b v="1"/>
    <m/>
    <x v="28"/>
    <b v="1"/>
    <x v="1"/>
    <s v="Sep"/>
    <x v="3"/>
    <x v="5"/>
    <s v="60-74"/>
    <s v="16-30"/>
    <n v="1"/>
    <n v="1"/>
    <n v="0"/>
    <x v="1"/>
  </r>
  <r>
    <s v="P6111"/>
    <d v="2024-04-02T20:22:00"/>
    <s v="F"/>
    <n v="6"/>
    <s v="Pacific Islander"/>
    <s v="None"/>
    <b v="1"/>
    <m/>
    <x v="7"/>
    <b v="1"/>
    <x v="0"/>
    <s v="Apr"/>
    <x v="6"/>
    <x v="7"/>
    <s v="0-14"/>
    <s v="16-30"/>
    <n v="1"/>
    <n v="1"/>
    <n v="0"/>
    <x v="1"/>
  </r>
  <r>
    <s v="P6112"/>
    <d v="2024-02-27T23:17:00"/>
    <s v="F"/>
    <n v="13"/>
    <s v="Pacific Islander"/>
    <s v="None"/>
    <b v="1"/>
    <m/>
    <x v="20"/>
    <b v="1"/>
    <x v="0"/>
    <s v="Feb"/>
    <x v="6"/>
    <x v="2"/>
    <s v="0-14"/>
    <s v="16-30"/>
    <n v="1"/>
    <n v="1"/>
    <n v="0"/>
    <x v="1"/>
  </r>
  <r>
    <s v="P6113"/>
    <d v="2024-01-18T20:15:00"/>
    <s v="F"/>
    <n v="37"/>
    <s v="Pacific Islander"/>
    <s v="None"/>
    <b v="1"/>
    <m/>
    <x v="0"/>
    <b v="1"/>
    <x v="0"/>
    <s v="Jan"/>
    <x v="2"/>
    <x v="7"/>
    <s v="30-44"/>
    <s v="31-45"/>
    <n v="0"/>
    <n v="1"/>
    <n v="0"/>
    <x v="1"/>
  </r>
  <r>
    <s v="P6114"/>
    <d v="2024-10-18T16:30:00"/>
    <s v="F"/>
    <n v="21"/>
    <s v="Pacific Islander"/>
    <s v="None"/>
    <b v="1"/>
    <m/>
    <x v="34"/>
    <b v="1"/>
    <x v="0"/>
    <s v="Oct"/>
    <x v="5"/>
    <x v="3"/>
    <s v="15-29"/>
    <s v="0-15"/>
    <n v="1"/>
    <n v="1"/>
    <n v="0"/>
    <x v="1"/>
  </r>
  <r>
    <s v="P6115"/>
    <d v="2023-06-09T11:02:00"/>
    <s v="F"/>
    <n v="59"/>
    <s v="Pacific Islander"/>
    <s v="None"/>
    <b v="1"/>
    <m/>
    <x v="1"/>
    <b v="1"/>
    <x v="1"/>
    <s v="Jun"/>
    <x v="5"/>
    <x v="1"/>
    <s v="45-59"/>
    <s v="16-30"/>
    <n v="1"/>
    <n v="1"/>
    <n v="0"/>
    <x v="1"/>
  </r>
  <r>
    <s v="P6116"/>
    <d v="2023-11-25T13:19:00"/>
    <s v="F"/>
    <n v="17"/>
    <s v="Pacific Islander"/>
    <s v="None"/>
    <b v="1"/>
    <m/>
    <x v="37"/>
    <b v="1"/>
    <x v="1"/>
    <s v="Nov"/>
    <x v="1"/>
    <x v="6"/>
    <s v="15-29"/>
    <s v="31-45"/>
    <n v="0"/>
    <n v="1"/>
    <n v="0"/>
    <x v="1"/>
  </r>
  <r>
    <s v="P6117"/>
    <d v="2024-05-29T11:06:00"/>
    <s v="F"/>
    <n v="20"/>
    <s v="Pacific Islander"/>
    <s v="None"/>
    <b v="1"/>
    <m/>
    <x v="22"/>
    <b v="1"/>
    <x v="0"/>
    <s v="May"/>
    <x v="0"/>
    <x v="1"/>
    <s v="15-29"/>
    <s v="31-45"/>
    <n v="0"/>
    <n v="1"/>
    <n v="0"/>
    <x v="1"/>
  </r>
  <r>
    <s v="P6118"/>
    <d v="2023-04-08T12:34:00"/>
    <s v="F"/>
    <n v="73"/>
    <s v="Pacific Islander"/>
    <s v="None"/>
    <b v="1"/>
    <m/>
    <x v="17"/>
    <b v="1"/>
    <x v="1"/>
    <s v="Apr"/>
    <x v="1"/>
    <x v="6"/>
    <s v="60-74"/>
    <s v="31-45"/>
    <n v="0"/>
    <n v="1"/>
    <n v="0"/>
    <x v="1"/>
  </r>
  <r>
    <s v="P6119"/>
    <d v="2023-08-30T19:52:00"/>
    <s v="F"/>
    <n v="47"/>
    <s v="Pacific Islander"/>
    <s v="None"/>
    <b v="1"/>
    <m/>
    <x v="27"/>
    <b v="1"/>
    <x v="1"/>
    <s v="Aug"/>
    <x v="0"/>
    <x v="7"/>
    <s v="45-59"/>
    <s v="46-60"/>
    <n v="0"/>
    <n v="1"/>
    <n v="0"/>
    <x v="1"/>
  </r>
  <r>
    <s v="P6120"/>
    <d v="2024-01-17T16:52:00"/>
    <s v="F"/>
    <n v="69"/>
    <s v="Pacific Islander"/>
    <s v="None"/>
    <b v="1"/>
    <m/>
    <x v="3"/>
    <b v="1"/>
    <x v="0"/>
    <s v="Jan"/>
    <x v="0"/>
    <x v="3"/>
    <s v="60-74"/>
    <s v="31-45"/>
    <n v="0"/>
    <n v="1"/>
    <n v="0"/>
    <x v="1"/>
  </r>
  <r>
    <s v="P6121"/>
    <d v="2023-04-11T00:51:00"/>
    <s v="F"/>
    <n v="73"/>
    <s v="Pacific Islander"/>
    <s v="None"/>
    <b v="1"/>
    <m/>
    <x v="20"/>
    <b v="1"/>
    <x v="1"/>
    <s v="Apr"/>
    <x v="6"/>
    <x v="4"/>
    <s v="60-74"/>
    <s v="16-30"/>
    <n v="1"/>
    <n v="1"/>
    <n v="0"/>
    <x v="1"/>
  </r>
  <r>
    <s v="P6122"/>
    <d v="2023-12-28T11:20:00"/>
    <s v="F"/>
    <n v="21"/>
    <s v="Pacific Islander"/>
    <s v="None"/>
    <b v="1"/>
    <m/>
    <x v="13"/>
    <b v="1"/>
    <x v="1"/>
    <s v="Dec"/>
    <x v="2"/>
    <x v="1"/>
    <s v="15-29"/>
    <s v="46-60"/>
    <n v="0"/>
    <n v="1"/>
    <n v="0"/>
    <x v="1"/>
  </r>
  <r>
    <s v="P6123"/>
    <d v="2024-02-02T23:58:00"/>
    <s v="F"/>
    <n v="24"/>
    <s v="Pacific Islander"/>
    <s v="None"/>
    <b v="1"/>
    <m/>
    <x v="22"/>
    <b v="1"/>
    <x v="0"/>
    <s v="Feb"/>
    <x v="5"/>
    <x v="2"/>
    <s v="15-29"/>
    <s v="31-45"/>
    <n v="0"/>
    <n v="1"/>
    <n v="0"/>
    <x v="1"/>
  </r>
  <r>
    <s v="P6124"/>
    <d v="2024-09-15T12:42:00"/>
    <s v="F"/>
    <n v="16"/>
    <s v="Pacific Islander"/>
    <s v="None"/>
    <b v="1"/>
    <m/>
    <x v="20"/>
    <b v="1"/>
    <x v="0"/>
    <s v="Sep"/>
    <x v="3"/>
    <x v="6"/>
    <s v="15-29"/>
    <s v="16-30"/>
    <n v="1"/>
    <n v="1"/>
    <n v="0"/>
    <x v="1"/>
  </r>
  <r>
    <s v="P6125"/>
    <d v="2024-05-19T16:36:00"/>
    <s v="F"/>
    <n v="54"/>
    <s v="Pacific Islander"/>
    <s v="None"/>
    <b v="1"/>
    <m/>
    <x v="10"/>
    <b v="1"/>
    <x v="0"/>
    <s v="May"/>
    <x v="3"/>
    <x v="3"/>
    <s v="45-59"/>
    <s v="31-45"/>
    <n v="0"/>
    <n v="1"/>
    <n v="0"/>
    <x v="1"/>
  </r>
  <r>
    <s v="P6126"/>
    <d v="2024-02-26T19:37:00"/>
    <s v="F"/>
    <n v="50"/>
    <s v="Pacific Islander"/>
    <s v="None"/>
    <b v="1"/>
    <m/>
    <x v="49"/>
    <b v="1"/>
    <x v="0"/>
    <s v="Feb"/>
    <x v="4"/>
    <x v="7"/>
    <s v="45-59"/>
    <s v="46-60"/>
    <n v="0"/>
    <n v="1"/>
    <n v="0"/>
    <x v="1"/>
  </r>
  <r>
    <s v="P6127"/>
    <d v="2024-05-20T02:46:00"/>
    <s v="F"/>
    <n v="41"/>
    <s v="Pacific Islander"/>
    <s v="None"/>
    <b v="1"/>
    <m/>
    <x v="31"/>
    <b v="1"/>
    <x v="0"/>
    <s v="May"/>
    <x v="4"/>
    <x v="4"/>
    <s v="30-44"/>
    <s v="16-30"/>
    <n v="1"/>
    <n v="1"/>
    <n v="0"/>
    <x v="1"/>
  </r>
  <r>
    <s v="P6128"/>
    <d v="2024-06-28T12:23:00"/>
    <s v="F"/>
    <n v="9"/>
    <s v="Pacific Islander"/>
    <s v="None"/>
    <b v="1"/>
    <m/>
    <x v="4"/>
    <b v="1"/>
    <x v="0"/>
    <s v="Jun"/>
    <x v="5"/>
    <x v="6"/>
    <s v="0-14"/>
    <s v="0-15"/>
    <n v="1"/>
    <n v="1"/>
    <n v="0"/>
    <x v="1"/>
  </r>
  <r>
    <s v="P6129"/>
    <d v="2023-06-26T16:52:00"/>
    <s v="F"/>
    <n v="28"/>
    <s v="Pacific Islander"/>
    <s v="None"/>
    <b v="1"/>
    <m/>
    <x v="34"/>
    <b v="1"/>
    <x v="1"/>
    <s v="Jun"/>
    <x v="4"/>
    <x v="3"/>
    <s v="15-29"/>
    <s v="0-15"/>
    <n v="1"/>
    <n v="1"/>
    <n v="0"/>
    <x v="1"/>
  </r>
  <r>
    <s v="P6130"/>
    <d v="2023-12-17T17:01:00"/>
    <s v="F"/>
    <n v="58"/>
    <s v="Pacific Islander"/>
    <s v="None"/>
    <b v="1"/>
    <m/>
    <x v="35"/>
    <b v="1"/>
    <x v="1"/>
    <s v="Dec"/>
    <x v="3"/>
    <x v="3"/>
    <s v="45-59"/>
    <s v="16-30"/>
    <n v="1"/>
    <n v="1"/>
    <n v="0"/>
    <x v="1"/>
  </r>
  <r>
    <s v="P6131"/>
    <d v="2024-09-07T04:06:00"/>
    <s v="F"/>
    <n v="54"/>
    <s v="Pacific Islander"/>
    <s v="None"/>
    <b v="1"/>
    <m/>
    <x v="49"/>
    <b v="1"/>
    <x v="0"/>
    <s v="Sep"/>
    <x v="1"/>
    <x v="5"/>
    <s v="45-59"/>
    <s v="46-60"/>
    <n v="0"/>
    <n v="1"/>
    <n v="0"/>
    <x v="1"/>
  </r>
  <r>
    <s v="P6132"/>
    <d v="2023-09-30T19:29:00"/>
    <s v="F"/>
    <n v="36"/>
    <s v="Pacific Islander"/>
    <s v="None"/>
    <b v="1"/>
    <n v="0"/>
    <x v="45"/>
    <b v="1"/>
    <x v="1"/>
    <s v="Sep"/>
    <x v="1"/>
    <x v="7"/>
    <s v="30-44"/>
    <s v="16-30"/>
    <n v="1"/>
    <n v="1"/>
    <n v="0"/>
    <x v="1"/>
  </r>
  <r>
    <s v="P6133"/>
    <d v="2024-04-17T14:22:00"/>
    <s v="F"/>
    <n v="4"/>
    <s v="Pacific Islander"/>
    <s v="None"/>
    <b v="1"/>
    <n v="1"/>
    <x v="32"/>
    <b v="1"/>
    <x v="0"/>
    <s v="Apr"/>
    <x v="0"/>
    <x v="6"/>
    <s v="0-14"/>
    <s v="46-60"/>
    <n v="0"/>
    <n v="1"/>
    <n v="0"/>
    <x v="1"/>
  </r>
  <r>
    <s v="P6134"/>
    <d v="2024-03-27T05:14:00"/>
    <s v="F"/>
    <n v="63"/>
    <s v="Pacific Islander"/>
    <s v="None"/>
    <b v="1"/>
    <n v="2"/>
    <x v="48"/>
    <b v="1"/>
    <x v="0"/>
    <s v="Mar"/>
    <x v="0"/>
    <x v="5"/>
    <s v="60-74"/>
    <s v="16-30"/>
    <n v="1"/>
    <n v="1"/>
    <n v="0"/>
    <x v="1"/>
  </r>
  <r>
    <s v="P6135"/>
    <d v="2023-05-11T22:47:00"/>
    <s v="F"/>
    <n v="51"/>
    <s v="Pacific Islander"/>
    <s v="None"/>
    <b v="1"/>
    <n v="2"/>
    <x v="24"/>
    <b v="1"/>
    <x v="1"/>
    <s v="May"/>
    <x v="2"/>
    <x v="2"/>
    <s v="45-59"/>
    <s v="16-30"/>
    <n v="1"/>
    <n v="1"/>
    <n v="0"/>
    <x v="1"/>
  </r>
  <r>
    <s v="P6136"/>
    <d v="2023-05-22T06:07:00"/>
    <s v="F"/>
    <n v="4"/>
    <s v="Pacific Islander"/>
    <s v="None"/>
    <b v="1"/>
    <n v="3"/>
    <x v="49"/>
    <b v="1"/>
    <x v="1"/>
    <s v="May"/>
    <x v="4"/>
    <x v="0"/>
    <s v="0-14"/>
    <s v="46-60"/>
    <n v="0"/>
    <n v="1"/>
    <n v="0"/>
    <x v="1"/>
  </r>
  <r>
    <s v="P6137"/>
    <d v="2024-08-21T09:25:00"/>
    <s v="F"/>
    <n v="41"/>
    <s v="Pacific Islander"/>
    <s v="None"/>
    <b v="1"/>
    <n v="4"/>
    <x v="37"/>
    <b v="1"/>
    <x v="0"/>
    <s v="Aug"/>
    <x v="0"/>
    <x v="1"/>
    <s v="30-44"/>
    <s v="31-45"/>
    <n v="0"/>
    <n v="1"/>
    <n v="0"/>
    <x v="1"/>
  </r>
  <r>
    <s v="P6138"/>
    <d v="2023-10-06T05:56:00"/>
    <s v="F"/>
    <n v="61"/>
    <s v="Pacific Islander"/>
    <s v="None"/>
    <b v="1"/>
    <n v="4"/>
    <x v="27"/>
    <b v="1"/>
    <x v="1"/>
    <s v="Oct"/>
    <x v="5"/>
    <x v="5"/>
    <s v="60-74"/>
    <s v="46-60"/>
    <n v="0"/>
    <n v="1"/>
    <n v="0"/>
    <x v="1"/>
  </r>
  <r>
    <s v="P6139"/>
    <d v="2024-06-22T19:36:00"/>
    <s v="F"/>
    <n v="25"/>
    <s v="Pacific Islander"/>
    <s v="None"/>
    <b v="1"/>
    <n v="5"/>
    <x v="28"/>
    <b v="1"/>
    <x v="0"/>
    <s v="Jun"/>
    <x v="1"/>
    <x v="7"/>
    <s v="15-29"/>
    <s v="16-30"/>
    <n v="1"/>
    <n v="1"/>
    <n v="0"/>
    <x v="1"/>
  </r>
  <r>
    <s v="P6140"/>
    <d v="2023-12-14T23:27:00"/>
    <s v="F"/>
    <n v="9"/>
    <s v="Pacific Islander"/>
    <s v="None"/>
    <b v="1"/>
    <n v="6"/>
    <x v="2"/>
    <b v="1"/>
    <x v="1"/>
    <s v="Dec"/>
    <x v="2"/>
    <x v="2"/>
    <s v="0-14"/>
    <s v="46-60"/>
    <n v="0"/>
    <n v="1"/>
    <n v="0"/>
    <x v="1"/>
  </r>
  <r>
    <s v="P6141"/>
    <d v="2023-06-13T19:45:00"/>
    <s v="F"/>
    <n v="34"/>
    <s v="Pacific Islander"/>
    <s v="None"/>
    <b v="1"/>
    <n v="6"/>
    <x v="45"/>
    <b v="1"/>
    <x v="1"/>
    <s v="Jun"/>
    <x v="6"/>
    <x v="7"/>
    <s v="30-44"/>
    <s v="16-30"/>
    <n v="1"/>
    <n v="1"/>
    <n v="0"/>
    <x v="1"/>
  </r>
  <r>
    <s v="P6142"/>
    <d v="2024-01-09T23:52:00"/>
    <s v="F"/>
    <n v="65"/>
    <s v="Pacific Islander"/>
    <s v="None"/>
    <b v="1"/>
    <n v="6"/>
    <x v="30"/>
    <b v="1"/>
    <x v="0"/>
    <s v="Jan"/>
    <x v="6"/>
    <x v="2"/>
    <s v="60-74"/>
    <s v="0-15"/>
    <n v="1"/>
    <n v="1"/>
    <n v="0"/>
    <x v="1"/>
  </r>
  <r>
    <s v="P6143"/>
    <d v="2024-08-09T09:28:00"/>
    <s v="F"/>
    <n v="25"/>
    <s v="Pacific Islander"/>
    <s v="None"/>
    <b v="1"/>
    <n v="7"/>
    <x v="10"/>
    <b v="1"/>
    <x v="0"/>
    <s v="Aug"/>
    <x v="5"/>
    <x v="1"/>
    <s v="15-29"/>
    <s v="31-45"/>
    <n v="0"/>
    <n v="1"/>
    <n v="0"/>
    <x v="1"/>
  </r>
  <r>
    <s v="P6144"/>
    <d v="2024-05-06T04:47:00"/>
    <s v="F"/>
    <n v="30"/>
    <s v="Pacific Islander"/>
    <s v="None"/>
    <b v="1"/>
    <n v="7"/>
    <x v="26"/>
    <b v="1"/>
    <x v="0"/>
    <s v="May"/>
    <x v="4"/>
    <x v="5"/>
    <s v="30-44"/>
    <s v="31-45"/>
    <n v="0"/>
    <n v="1"/>
    <n v="0"/>
    <x v="1"/>
  </r>
  <r>
    <s v="P6145"/>
    <d v="2023-11-28T23:46:00"/>
    <s v="F"/>
    <n v="31"/>
    <s v="Pacific Islander"/>
    <s v="None"/>
    <b v="1"/>
    <n v="8"/>
    <x v="39"/>
    <b v="1"/>
    <x v="1"/>
    <s v="Nov"/>
    <x v="6"/>
    <x v="2"/>
    <s v="30-44"/>
    <s v="0-15"/>
    <n v="1"/>
    <n v="1"/>
    <n v="1"/>
    <x v="1"/>
  </r>
  <r>
    <s v="P6146"/>
    <d v="2023-07-20T20:28:00"/>
    <s v="F"/>
    <n v="26"/>
    <s v="Pacific Islander"/>
    <s v="None"/>
    <b v="1"/>
    <n v="8"/>
    <x v="0"/>
    <b v="1"/>
    <x v="1"/>
    <s v="Jul"/>
    <x v="2"/>
    <x v="7"/>
    <s v="15-29"/>
    <s v="31-45"/>
    <n v="0"/>
    <n v="1"/>
    <n v="0"/>
    <x v="1"/>
  </r>
  <r>
    <s v="P6147"/>
    <d v="2024-05-22T13:55:00"/>
    <s v="F"/>
    <n v="40"/>
    <s v="Pacific Islander"/>
    <s v="None"/>
    <b v="1"/>
    <n v="8"/>
    <x v="44"/>
    <b v="1"/>
    <x v="0"/>
    <s v="May"/>
    <x v="0"/>
    <x v="6"/>
    <s v="30-44"/>
    <s v="31-45"/>
    <n v="0"/>
    <n v="1"/>
    <n v="0"/>
    <x v="1"/>
  </r>
  <r>
    <s v="P6148"/>
    <d v="2024-01-17T18:53:00"/>
    <s v="F"/>
    <n v="39"/>
    <s v="Pacific Islander"/>
    <s v="None"/>
    <b v="1"/>
    <n v="8"/>
    <x v="46"/>
    <b v="1"/>
    <x v="0"/>
    <s v="Jan"/>
    <x v="0"/>
    <x v="7"/>
    <s v="30-44"/>
    <s v="16-30"/>
    <n v="1"/>
    <n v="1"/>
    <n v="1"/>
    <x v="1"/>
  </r>
  <r>
    <s v="P6149"/>
    <d v="2023-10-16T05:23:00"/>
    <s v="F"/>
    <n v="78"/>
    <s v="Pacific Islander"/>
    <s v="None"/>
    <b v="1"/>
    <n v="9"/>
    <x v="0"/>
    <b v="1"/>
    <x v="1"/>
    <s v="Oct"/>
    <x v="4"/>
    <x v="5"/>
    <s v="75+"/>
    <s v="31-45"/>
    <n v="0"/>
    <n v="1"/>
    <n v="0"/>
    <x v="1"/>
  </r>
  <r>
    <s v="P6150"/>
    <d v="2024-08-06T17:04:00"/>
    <s v="F"/>
    <n v="49"/>
    <s v="Pacific Islander"/>
    <s v="None"/>
    <b v="1"/>
    <n v="10"/>
    <x v="48"/>
    <b v="1"/>
    <x v="0"/>
    <s v="Aug"/>
    <x v="6"/>
    <x v="3"/>
    <s v="45-59"/>
    <s v="16-30"/>
    <n v="1"/>
    <n v="1"/>
    <n v="1"/>
    <x v="1"/>
  </r>
  <r>
    <s v="P6151"/>
    <d v="2023-04-27T22:05:00"/>
    <s v="F"/>
    <n v="65"/>
    <s v="Pacific Islander"/>
    <s v="None"/>
    <b v="1"/>
    <n v="10"/>
    <x v="18"/>
    <b v="1"/>
    <x v="1"/>
    <s v="Apr"/>
    <x v="2"/>
    <x v="2"/>
    <s v="60-74"/>
    <s v="16-30"/>
    <n v="1"/>
    <n v="1"/>
    <n v="1"/>
    <x v="1"/>
  </r>
  <r>
    <s v="P6152"/>
    <d v="2023-08-01T22:50:00"/>
    <s v="F"/>
    <n v="53"/>
    <s v="Pacific Islander"/>
    <s v="None"/>
    <b v="1"/>
    <n v="10"/>
    <x v="37"/>
    <b v="1"/>
    <x v="1"/>
    <s v="Aug"/>
    <x v="6"/>
    <x v="2"/>
    <s v="45-59"/>
    <s v="31-45"/>
    <n v="0"/>
    <n v="1"/>
    <n v="0"/>
    <x v="1"/>
  </r>
  <r>
    <s v="P6153"/>
    <d v="2024-01-20T22:53:00"/>
    <s v="F"/>
    <n v="3"/>
    <s v="Pacific Islander"/>
    <s v="Orthopedics"/>
    <b v="1"/>
    <m/>
    <x v="47"/>
    <b v="1"/>
    <x v="0"/>
    <s v="Jan"/>
    <x v="1"/>
    <x v="2"/>
    <s v="0-14"/>
    <s v="46-60"/>
    <n v="0"/>
    <n v="1"/>
    <n v="0"/>
    <x v="1"/>
  </r>
  <r>
    <s v="P6154"/>
    <d v="2023-12-17T23:44:00"/>
    <s v="F"/>
    <n v="23"/>
    <s v="Pacific Islander"/>
    <s v="Orthopedics"/>
    <b v="1"/>
    <m/>
    <x v="31"/>
    <b v="1"/>
    <x v="1"/>
    <s v="Dec"/>
    <x v="3"/>
    <x v="2"/>
    <s v="15-29"/>
    <s v="16-30"/>
    <n v="1"/>
    <n v="1"/>
    <n v="0"/>
    <x v="1"/>
  </r>
  <r>
    <s v="P6155"/>
    <d v="2024-02-24T15:35:00"/>
    <s v="F"/>
    <n v="78"/>
    <s v="Pacific Islander"/>
    <s v="Orthopedics"/>
    <b v="1"/>
    <m/>
    <x v="22"/>
    <b v="1"/>
    <x v="0"/>
    <s v="Feb"/>
    <x v="1"/>
    <x v="3"/>
    <s v="75+"/>
    <s v="31-45"/>
    <n v="0"/>
    <n v="1"/>
    <n v="0"/>
    <x v="1"/>
  </r>
  <r>
    <s v="P6156"/>
    <d v="2023-06-13T20:57:00"/>
    <s v="F"/>
    <n v="33"/>
    <s v="Pacific Islander"/>
    <s v="Orthopedics"/>
    <b v="1"/>
    <m/>
    <x v="7"/>
    <b v="1"/>
    <x v="1"/>
    <s v="Jun"/>
    <x v="6"/>
    <x v="7"/>
    <s v="30-44"/>
    <s v="16-30"/>
    <n v="1"/>
    <n v="1"/>
    <n v="0"/>
    <x v="1"/>
  </r>
  <r>
    <s v="P6157"/>
    <d v="2024-07-28T07:27:00"/>
    <s v="F"/>
    <n v="49"/>
    <s v="Pacific Islander"/>
    <s v="Orthopedics"/>
    <b v="1"/>
    <m/>
    <x v="0"/>
    <b v="1"/>
    <x v="0"/>
    <s v="Jul"/>
    <x v="3"/>
    <x v="0"/>
    <s v="45-59"/>
    <s v="31-45"/>
    <n v="0"/>
    <n v="1"/>
    <n v="0"/>
    <x v="1"/>
  </r>
  <r>
    <s v="P6158"/>
    <d v="2023-10-15T21:26:00"/>
    <s v="F"/>
    <n v="59"/>
    <s v="Pacific Islander"/>
    <s v="Orthopedics"/>
    <b v="1"/>
    <m/>
    <x v="6"/>
    <b v="1"/>
    <x v="1"/>
    <s v="Oct"/>
    <x v="3"/>
    <x v="2"/>
    <s v="45-59"/>
    <s v="31-45"/>
    <n v="0"/>
    <n v="1"/>
    <n v="0"/>
    <x v="1"/>
  </r>
  <r>
    <s v="P6159"/>
    <d v="2023-06-24T14:23:00"/>
    <s v="F"/>
    <n v="53"/>
    <s v="Pacific Islander"/>
    <s v="Orthopedics"/>
    <b v="1"/>
    <m/>
    <x v="17"/>
    <b v="1"/>
    <x v="1"/>
    <s v="Jun"/>
    <x v="1"/>
    <x v="6"/>
    <s v="45-59"/>
    <s v="31-45"/>
    <n v="0"/>
    <n v="1"/>
    <n v="0"/>
    <x v="1"/>
  </r>
  <r>
    <s v="P6160"/>
    <d v="2023-10-27T19:32:00"/>
    <s v="F"/>
    <n v="59"/>
    <s v="Pacific Islander"/>
    <s v="Orthopedics"/>
    <b v="1"/>
    <m/>
    <x v="49"/>
    <b v="1"/>
    <x v="1"/>
    <s v="Oct"/>
    <x v="5"/>
    <x v="7"/>
    <s v="45-59"/>
    <s v="46-60"/>
    <n v="0"/>
    <n v="1"/>
    <n v="0"/>
    <x v="1"/>
  </r>
  <r>
    <s v="P6161"/>
    <d v="2023-10-05T04:36:00"/>
    <s v="F"/>
    <n v="56"/>
    <s v="Pacific Islander"/>
    <s v="Orthopedics"/>
    <b v="1"/>
    <m/>
    <x v="24"/>
    <b v="1"/>
    <x v="1"/>
    <s v="Oct"/>
    <x v="2"/>
    <x v="5"/>
    <s v="45-59"/>
    <s v="16-30"/>
    <n v="1"/>
    <n v="1"/>
    <n v="0"/>
    <x v="1"/>
  </r>
  <r>
    <s v="P6162"/>
    <d v="2023-04-07T21:38:00"/>
    <s v="F"/>
    <n v="22"/>
    <s v="Pacific Islander"/>
    <s v="Orthopedics"/>
    <b v="1"/>
    <m/>
    <x v="31"/>
    <b v="1"/>
    <x v="1"/>
    <s v="Apr"/>
    <x v="5"/>
    <x v="2"/>
    <s v="15-29"/>
    <s v="16-30"/>
    <n v="1"/>
    <n v="1"/>
    <n v="0"/>
    <x v="1"/>
  </r>
  <r>
    <s v="P6163"/>
    <d v="2023-11-30T21:14:00"/>
    <s v="F"/>
    <n v="49"/>
    <s v="Pacific Islander"/>
    <s v="Orthopedics"/>
    <b v="1"/>
    <m/>
    <x v="45"/>
    <b v="1"/>
    <x v="1"/>
    <s v="Nov"/>
    <x v="2"/>
    <x v="2"/>
    <s v="45-59"/>
    <s v="16-30"/>
    <n v="1"/>
    <n v="1"/>
    <n v="0"/>
    <x v="1"/>
  </r>
  <r>
    <s v="P6164"/>
    <d v="2023-05-05T22:52:00"/>
    <s v="F"/>
    <n v="14"/>
    <s v="Pacific Islander"/>
    <s v="Orthopedics"/>
    <b v="1"/>
    <m/>
    <x v="49"/>
    <b v="1"/>
    <x v="1"/>
    <s v="May"/>
    <x v="5"/>
    <x v="2"/>
    <s v="0-14"/>
    <s v="46-60"/>
    <n v="0"/>
    <n v="1"/>
    <n v="0"/>
    <x v="1"/>
  </r>
  <r>
    <s v="P6165"/>
    <d v="2024-09-17T16:19:00"/>
    <s v="F"/>
    <n v="55"/>
    <s v="Pacific Islander"/>
    <s v="Orthopedics"/>
    <b v="1"/>
    <m/>
    <x v="39"/>
    <b v="1"/>
    <x v="0"/>
    <s v="Sep"/>
    <x v="6"/>
    <x v="3"/>
    <s v="45-59"/>
    <s v="0-15"/>
    <n v="1"/>
    <n v="1"/>
    <n v="0"/>
    <x v="1"/>
  </r>
  <r>
    <s v="P6166"/>
    <d v="2023-09-12T08:35:00"/>
    <s v="F"/>
    <n v="55"/>
    <s v="Pacific Islander"/>
    <s v="Orthopedics"/>
    <b v="1"/>
    <m/>
    <x v="30"/>
    <b v="1"/>
    <x v="1"/>
    <s v="Sep"/>
    <x v="6"/>
    <x v="0"/>
    <s v="45-59"/>
    <s v="0-15"/>
    <n v="1"/>
    <n v="1"/>
    <n v="0"/>
    <x v="1"/>
  </r>
  <r>
    <s v="P6167"/>
    <d v="2024-03-01T02:31:00"/>
    <s v="F"/>
    <n v="20"/>
    <s v="Pacific Islander"/>
    <s v="Orthopedics"/>
    <b v="1"/>
    <n v="8"/>
    <x v="46"/>
    <b v="1"/>
    <x v="0"/>
    <s v="Mar"/>
    <x v="5"/>
    <x v="4"/>
    <s v="15-29"/>
    <s v="16-30"/>
    <n v="1"/>
    <n v="1"/>
    <n v="1"/>
    <x v="1"/>
  </r>
  <r>
    <s v="P6168"/>
    <d v="2023-12-19T02:11:00"/>
    <s v="F"/>
    <n v="20"/>
    <s v="Pacific Islander"/>
    <s v="Orthopedics"/>
    <b v="1"/>
    <n v="9"/>
    <x v="40"/>
    <b v="1"/>
    <x v="1"/>
    <s v="Dec"/>
    <x v="6"/>
    <x v="4"/>
    <s v="15-29"/>
    <s v="31-45"/>
    <n v="0"/>
    <n v="1"/>
    <n v="0"/>
    <x v="1"/>
  </r>
  <r>
    <s v="P6169"/>
    <d v="2024-07-10T12:32:00"/>
    <s v="F"/>
    <n v="44"/>
    <s v="Pacific Islander"/>
    <s v="Orthopedics"/>
    <b v="1"/>
    <n v="9"/>
    <x v="38"/>
    <b v="1"/>
    <x v="0"/>
    <s v="Jul"/>
    <x v="0"/>
    <x v="6"/>
    <s v="30-44"/>
    <s v="0-15"/>
    <n v="1"/>
    <n v="1"/>
    <n v="1"/>
    <x v="1"/>
  </r>
  <r>
    <s v="P6170"/>
    <d v="2024-01-26T13:02:00"/>
    <s v="F"/>
    <n v="69"/>
    <s v="Pacific Islander"/>
    <s v="Physiotherapy"/>
    <b v="1"/>
    <m/>
    <x v="26"/>
    <b v="1"/>
    <x v="0"/>
    <s v="Jan"/>
    <x v="5"/>
    <x v="6"/>
    <s v="60-74"/>
    <s v="31-45"/>
    <n v="0"/>
    <n v="1"/>
    <n v="0"/>
    <x v="1"/>
  </r>
  <r>
    <s v="P6171"/>
    <d v="2024-09-21T19:30:00"/>
    <s v="F"/>
    <n v="68"/>
    <s v="Pacific Islander"/>
    <s v="Physiotherapy"/>
    <b v="1"/>
    <m/>
    <x v="21"/>
    <b v="1"/>
    <x v="0"/>
    <s v="Sep"/>
    <x v="1"/>
    <x v="7"/>
    <s v="60-74"/>
    <s v="46-60"/>
    <n v="0"/>
    <n v="1"/>
    <n v="0"/>
    <x v="1"/>
  </r>
  <r>
    <s v="P6172"/>
    <d v="2024-04-21T04:12:00"/>
    <s v="F"/>
    <n v="23"/>
    <s v="Pacific Islander"/>
    <s v="Physiotherapy"/>
    <b v="1"/>
    <m/>
    <x v="7"/>
    <b v="1"/>
    <x v="0"/>
    <s v="Apr"/>
    <x v="3"/>
    <x v="5"/>
    <s v="15-29"/>
    <s v="16-30"/>
    <n v="1"/>
    <n v="1"/>
    <n v="0"/>
    <x v="1"/>
  </r>
  <r>
    <s v="P6173"/>
    <d v="2023-12-30T12:01:00"/>
    <s v="F"/>
    <n v="42"/>
    <s v="Pacific Islander"/>
    <s v="Physiotherapy"/>
    <b v="1"/>
    <m/>
    <x v="6"/>
    <b v="1"/>
    <x v="1"/>
    <s v="Dec"/>
    <x v="1"/>
    <x v="6"/>
    <s v="30-44"/>
    <s v="31-45"/>
    <n v="0"/>
    <n v="1"/>
    <n v="0"/>
    <x v="1"/>
  </r>
  <r>
    <s v="P6174"/>
    <d v="2024-01-19T02:50:00"/>
    <s v="F"/>
    <n v="16"/>
    <s v="Pacific Islander"/>
    <s v="Physiotherapy"/>
    <b v="1"/>
    <n v="3"/>
    <x v="50"/>
    <b v="1"/>
    <x v="0"/>
    <s v="Jan"/>
    <x v="5"/>
    <x v="4"/>
    <s v="15-29"/>
    <s v="31-45"/>
    <n v="0"/>
    <n v="1"/>
    <n v="0"/>
    <x v="1"/>
  </r>
  <r>
    <s v="P6175"/>
    <d v="2023-09-14T14:12:00"/>
    <s v="F"/>
    <n v="39"/>
    <s v="Pacific Islander"/>
    <s v="Physiotherapy"/>
    <b v="1"/>
    <n v="5"/>
    <x v="33"/>
    <b v="1"/>
    <x v="1"/>
    <s v="Sep"/>
    <x v="2"/>
    <x v="6"/>
    <s v="30-44"/>
    <s v="31-45"/>
    <n v="0"/>
    <n v="1"/>
    <n v="0"/>
    <x v="1"/>
  </r>
  <r>
    <s v="P6176"/>
    <d v="2023-11-24T08:02:00"/>
    <s v="F"/>
    <n v="42"/>
    <s v="Two or More Races"/>
    <s v="Cardiology"/>
    <b v="1"/>
    <m/>
    <x v="41"/>
    <b v="1"/>
    <x v="1"/>
    <s v="Nov"/>
    <x v="5"/>
    <x v="0"/>
    <s v="30-44"/>
    <s v="16-30"/>
    <n v="1"/>
    <n v="1"/>
    <n v="0"/>
    <x v="1"/>
  </r>
  <r>
    <s v="P6177"/>
    <d v="2023-08-27T06:07:00"/>
    <s v="F"/>
    <n v="47"/>
    <s v="Two or More Races"/>
    <s v="Cardiology"/>
    <b v="1"/>
    <m/>
    <x v="23"/>
    <b v="1"/>
    <x v="1"/>
    <s v="Aug"/>
    <x v="3"/>
    <x v="0"/>
    <s v="45-59"/>
    <s v="46-60"/>
    <n v="0"/>
    <n v="1"/>
    <n v="0"/>
    <x v="1"/>
  </r>
  <r>
    <s v="P6178"/>
    <d v="2023-11-27T03:45:00"/>
    <s v="F"/>
    <n v="71"/>
    <s v="Two or More Races"/>
    <s v="Cardiology"/>
    <b v="1"/>
    <m/>
    <x v="49"/>
    <b v="1"/>
    <x v="1"/>
    <s v="Nov"/>
    <x v="4"/>
    <x v="5"/>
    <s v="60-74"/>
    <s v="46-60"/>
    <n v="0"/>
    <n v="1"/>
    <n v="0"/>
    <x v="1"/>
  </r>
  <r>
    <s v="P6179"/>
    <d v="2023-07-23T16:41:00"/>
    <s v="F"/>
    <n v="74"/>
    <s v="Two or More Races"/>
    <s v="Cardiology"/>
    <b v="1"/>
    <m/>
    <x v="32"/>
    <b v="1"/>
    <x v="1"/>
    <s v="Jul"/>
    <x v="3"/>
    <x v="3"/>
    <s v="60-74"/>
    <s v="46-60"/>
    <n v="0"/>
    <n v="1"/>
    <n v="0"/>
    <x v="1"/>
  </r>
  <r>
    <s v="P6180"/>
    <d v="2024-06-24T12:48:00"/>
    <s v="F"/>
    <n v="1"/>
    <s v="Two or More Races"/>
    <s v="Cardiology"/>
    <b v="1"/>
    <m/>
    <x v="2"/>
    <b v="1"/>
    <x v="0"/>
    <s v="Jun"/>
    <x v="4"/>
    <x v="6"/>
    <s v="0-14"/>
    <s v="46-60"/>
    <n v="0"/>
    <n v="1"/>
    <n v="0"/>
    <x v="1"/>
  </r>
  <r>
    <s v="P6181"/>
    <d v="2023-06-01T09:24:00"/>
    <s v="F"/>
    <n v="23"/>
    <s v="Two or More Races"/>
    <s v="Cardiology"/>
    <b v="1"/>
    <m/>
    <x v="7"/>
    <b v="1"/>
    <x v="1"/>
    <s v="Jun"/>
    <x v="2"/>
    <x v="1"/>
    <s v="15-29"/>
    <s v="16-30"/>
    <n v="1"/>
    <n v="1"/>
    <n v="0"/>
    <x v="1"/>
  </r>
  <r>
    <s v="P6182"/>
    <d v="2023-05-03T19:49:00"/>
    <s v="F"/>
    <n v="63"/>
    <s v="Two or More Races"/>
    <s v="Cardiology"/>
    <b v="1"/>
    <m/>
    <x v="18"/>
    <b v="1"/>
    <x v="1"/>
    <s v="May"/>
    <x v="0"/>
    <x v="7"/>
    <s v="60-74"/>
    <s v="16-30"/>
    <n v="1"/>
    <n v="1"/>
    <n v="0"/>
    <x v="1"/>
  </r>
  <r>
    <s v="P6183"/>
    <d v="2024-06-27T22:55:00"/>
    <s v="F"/>
    <n v="79"/>
    <s v="Two or More Races"/>
    <s v="Cardiology"/>
    <b v="1"/>
    <m/>
    <x v="6"/>
    <b v="1"/>
    <x v="0"/>
    <s v="Jun"/>
    <x v="2"/>
    <x v="2"/>
    <s v="75+"/>
    <s v="31-45"/>
    <n v="0"/>
    <n v="1"/>
    <n v="0"/>
    <x v="1"/>
  </r>
  <r>
    <s v="P6184"/>
    <d v="2023-12-30T13:09:00"/>
    <s v="F"/>
    <n v="24"/>
    <s v="Two or More Races"/>
    <s v="Cardiology"/>
    <b v="1"/>
    <n v="4"/>
    <x v="44"/>
    <b v="1"/>
    <x v="1"/>
    <s v="Dec"/>
    <x v="1"/>
    <x v="6"/>
    <s v="15-29"/>
    <s v="31-45"/>
    <n v="0"/>
    <n v="1"/>
    <n v="0"/>
    <x v="1"/>
  </r>
  <r>
    <s v="P6185"/>
    <d v="2023-04-11T08:19:00"/>
    <s v="F"/>
    <n v="57"/>
    <s v="Two or More Races"/>
    <s v="Cardiology"/>
    <b v="1"/>
    <n v="10"/>
    <x v="43"/>
    <b v="1"/>
    <x v="1"/>
    <s v="Apr"/>
    <x v="6"/>
    <x v="0"/>
    <s v="45-59"/>
    <s v="46-60"/>
    <n v="0"/>
    <n v="1"/>
    <n v="0"/>
    <x v="1"/>
  </r>
  <r>
    <s v="P6186"/>
    <d v="2023-10-05T06:59:00"/>
    <s v="F"/>
    <n v="26"/>
    <s v="Two or More Races"/>
    <s v="Gastroenterology"/>
    <b v="1"/>
    <m/>
    <x v="29"/>
    <b v="1"/>
    <x v="1"/>
    <s v="Oct"/>
    <x v="2"/>
    <x v="0"/>
    <s v="15-29"/>
    <s v="16-30"/>
    <n v="1"/>
    <n v="1"/>
    <n v="0"/>
    <x v="1"/>
  </r>
  <r>
    <s v="P6187"/>
    <d v="2024-10-07T09:12:00"/>
    <s v="F"/>
    <n v="54"/>
    <s v="Two or More Races"/>
    <s v="Gastroenterology"/>
    <b v="1"/>
    <m/>
    <x v="22"/>
    <b v="1"/>
    <x v="0"/>
    <s v="Oct"/>
    <x v="4"/>
    <x v="1"/>
    <s v="45-59"/>
    <s v="31-45"/>
    <n v="0"/>
    <n v="1"/>
    <n v="0"/>
    <x v="1"/>
  </r>
  <r>
    <s v="P6188"/>
    <d v="2023-05-01T17:09:00"/>
    <s v="F"/>
    <n v="18"/>
    <s v="Two or More Races"/>
    <s v="Gastroenterology"/>
    <b v="1"/>
    <m/>
    <x v="15"/>
    <b v="1"/>
    <x v="1"/>
    <s v="May"/>
    <x v="4"/>
    <x v="3"/>
    <s v="15-29"/>
    <s v="31-45"/>
    <n v="0"/>
    <n v="1"/>
    <n v="0"/>
    <x v="1"/>
  </r>
  <r>
    <s v="P6189"/>
    <d v="2024-08-28T13:51:00"/>
    <s v="F"/>
    <n v="47"/>
    <s v="Two or More Races"/>
    <s v="Gastroenterology"/>
    <b v="1"/>
    <m/>
    <x v="5"/>
    <b v="1"/>
    <x v="0"/>
    <s v="Aug"/>
    <x v="0"/>
    <x v="6"/>
    <s v="45-59"/>
    <s v="46-60"/>
    <n v="0"/>
    <n v="1"/>
    <n v="0"/>
    <x v="1"/>
  </r>
  <r>
    <s v="P6190"/>
    <d v="2024-04-04T02:20:00"/>
    <s v="F"/>
    <n v="46"/>
    <s v="Two or More Races"/>
    <s v="Gastroenterology"/>
    <b v="1"/>
    <m/>
    <x v="46"/>
    <b v="1"/>
    <x v="0"/>
    <s v="Apr"/>
    <x v="2"/>
    <x v="4"/>
    <s v="45-59"/>
    <s v="16-30"/>
    <n v="1"/>
    <n v="1"/>
    <n v="0"/>
    <x v="1"/>
  </r>
  <r>
    <s v="P6191"/>
    <d v="2023-04-11T21:06:00"/>
    <s v="F"/>
    <n v="1"/>
    <s v="Two or More Races"/>
    <s v="Gastroenterology"/>
    <b v="1"/>
    <n v="6"/>
    <x v="28"/>
    <b v="1"/>
    <x v="1"/>
    <s v="Apr"/>
    <x v="6"/>
    <x v="2"/>
    <s v="0-14"/>
    <s v="16-30"/>
    <n v="1"/>
    <n v="1"/>
    <n v="0"/>
    <x v="1"/>
  </r>
  <r>
    <s v="P6192"/>
    <d v="2023-09-04T18:42:00"/>
    <s v="F"/>
    <n v="78"/>
    <s v="Two or More Races"/>
    <s v="General Practice"/>
    <b v="1"/>
    <m/>
    <x v="36"/>
    <b v="1"/>
    <x v="1"/>
    <s v="Sep"/>
    <x v="4"/>
    <x v="7"/>
    <s v="75+"/>
    <s v="16-30"/>
    <n v="1"/>
    <n v="1"/>
    <n v="0"/>
    <x v="1"/>
  </r>
  <r>
    <s v="P6193"/>
    <d v="2024-03-03T20:25:00"/>
    <s v="F"/>
    <n v="71"/>
    <s v="Two or More Races"/>
    <s v="General Practice"/>
    <b v="1"/>
    <m/>
    <x v="23"/>
    <b v="1"/>
    <x v="0"/>
    <s v="Mar"/>
    <x v="3"/>
    <x v="7"/>
    <s v="60-74"/>
    <s v="46-60"/>
    <n v="0"/>
    <n v="1"/>
    <n v="0"/>
    <x v="1"/>
  </r>
  <r>
    <s v="P6194"/>
    <d v="2023-06-27T21:43:00"/>
    <s v="F"/>
    <n v="69"/>
    <s v="Two or More Races"/>
    <s v="General Practice"/>
    <b v="1"/>
    <m/>
    <x v="32"/>
    <b v="1"/>
    <x v="1"/>
    <s v="Jun"/>
    <x v="6"/>
    <x v="2"/>
    <s v="60-74"/>
    <s v="46-60"/>
    <n v="0"/>
    <n v="1"/>
    <n v="0"/>
    <x v="1"/>
  </r>
  <r>
    <s v="P6195"/>
    <d v="2023-05-31T07:03:00"/>
    <s v="F"/>
    <n v="9"/>
    <s v="Two or More Races"/>
    <s v="General Practice"/>
    <b v="1"/>
    <m/>
    <x v="5"/>
    <b v="1"/>
    <x v="1"/>
    <s v="May"/>
    <x v="0"/>
    <x v="0"/>
    <s v="0-14"/>
    <s v="46-60"/>
    <n v="0"/>
    <n v="1"/>
    <n v="0"/>
    <x v="1"/>
  </r>
  <r>
    <s v="P6196"/>
    <d v="2023-09-16T11:21:00"/>
    <s v="F"/>
    <n v="28"/>
    <s v="Two or More Races"/>
    <s v="General Practice"/>
    <b v="1"/>
    <m/>
    <x v="20"/>
    <b v="1"/>
    <x v="1"/>
    <s v="Sep"/>
    <x v="1"/>
    <x v="1"/>
    <s v="15-29"/>
    <s v="16-30"/>
    <n v="1"/>
    <n v="1"/>
    <n v="0"/>
    <x v="1"/>
  </r>
  <r>
    <s v="P6197"/>
    <d v="2024-01-22T04:48:00"/>
    <s v="F"/>
    <n v="76"/>
    <s v="Two or More Races"/>
    <s v="General Practice"/>
    <b v="1"/>
    <m/>
    <x v="17"/>
    <b v="1"/>
    <x v="0"/>
    <s v="Jan"/>
    <x v="4"/>
    <x v="5"/>
    <s v="75+"/>
    <s v="31-45"/>
    <n v="0"/>
    <n v="1"/>
    <n v="0"/>
    <x v="1"/>
  </r>
  <r>
    <s v="P6198"/>
    <d v="2023-06-24T20:53:00"/>
    <s v="F"/>
    <n v="71"/>
    <s v="Two or More Races"/>
    <s v="General Practice"/>
    <b v="1"/>
    <m/>
    <x v="47"/>
    <b v="1"/>
    <x v="1"/>
    <s v="Jun"/>
    <x v="1"/>
    <x v="7"/>
    <s v="60-74"/>
    <s v="46-60"/>
    <n v="0"/>
    <n v="1"/>
    <n v="0"/>
    <x v="1"/>
  </r>
  <r>
    <s v="P6199"/>
    <d v="2024-02-13T05:03:00"/>
    <s v="F"/>
    <n v="26"/>
    <s v="Two or More Races"/>
    <s v="General Practice"/>
    <b v="1"/>
    <m/>
    <x v="2"/>
    <b v="1"/>
    <x v="0"/>
    <s v="Feb"/>
    <x v="6"/>
    <x v="5"/>
    <s v="15-29"/>
    <s v="46-60"/>
    <n v="0"/>
    <n v="1"/>
    <n v="0"/>
    <x v="1"/>
  </r>
  <r>
    <s v="P6200"/>
    <d v="2024-07-09T22:44:00"/>
    <s v="F"/>
    <n v="60"/>
    <s v="Two or More Races"/>
    <s v="General Practice"/>
    <b v="1"/>
    <m/>
    <x v="39"/>
    <b v="1"/>
    <x v="0"/>
    <s v="Jul"/>
    <x v="6"/>
    <x v="2"/>
    <s v="60-74"/>
    <s v="0-15"/>
    <n v="1"/>
    <n v="1"/>
    <n v="0"/>
    <x v="1"/>
  </r>
  <r>
    <s v="P6201"/>
    <d v="2023-08-02T06:34:00"/>
    <s v="F"/>
    <n v="17"/>
    <s v="Two or More Races"/>
    <s v="General Practice"/>
    <b v="1"/>
    <m/>
    <x v="22"/>
    <b v="1"/>
    <x v="1"/>
    <s v="Aug"/>
    <x v="0"/>
    <x v="0"/>
    <s v="15-29"/>
    <s v="31-45"/>
    <n v="0"/>
    <n v="1"/>
    <n v="0"/>
    <x v="1"/>
  </r>
  <r>
    <s v="P6202"/>
    <d v="2023-05-11T07:36:00"/>
    <s v="F"/>
    <n v="70"/>
    <s v="Two or More Races"/>
    <s v="General Practice"/>
    <b v="1"/>
    <m/>
    <x v="34"/>
    <b v="1"/>
    <x v="1"/>
    <s v="May"/>
    <x v="2"/>
    <x v="0"/>
    <s v="60-74"/>
    <s v="0-15"/>
    <n v="1"/>
    <n v="1"/>
    <n v="0"/>
    <x v="1"/>
  </r>
  <r>
    <s v="P6203"/>
    <d v="2023-07-20T11:54:00"/>
    <s v="F"/>
    <n v="41"/>
    <s v="Two or More Races"/>
    <s v="General Practice"/>
    <b v="1"/>
    <m/>
    <x v="43"/>
    <b v="1"/>
    <x v="1"/>
    <s v="Jul"/>
    <x v="2"/>
    <x v="1"/>
    <s v="30-44"/>
    <s v="46-60"/>
    <n v="0"/>
    <n v="1"/>
    <n v="0"/>
    <x v="1"/>
  </r>
  <r>
    <s v="P6204"/>
    <d v="2023-05-09T02:49:00"/>
    <s v="F"/>
    <n v="8"/>
    <s v="Two or More Races"/>
    <s v="General Practice"/>
    <b v="1"/>
    <m/>
    <x v="14"/>
    <b v="1"/>
    <x v="1"/>
    <s v="May"/>
    <x v="6"/>
    <x v="4"/>
    <s v="0-14"/>
    <s v="46-60"/>
    <n v="0"/>
    <n v="1"/>
    <n v="0"/>
    <x v="1"/>
  </r>
  <r>
    <s v="P6205"/>
    <d v="2023-07-26T22:19:00"/>
    <s v="F"/>
    <n v="78"/>
    <s v="Two or More Races"/>
    <s v="General Practice"/>
    <b v="1"/>
    <m/>
    <x v="14"/>
    <b v="1"/>
    <x v="1"/>
    <s v="Jul"/>
    <x v="0"/>
    <x v="2"/>
    <s v="75+"/>
    <s v="46-60"/>
    <n v="0"/>
    <n v="1"/>
    <n v="0"/>
    <x v="1"/>
  </r>
  <r>
    <s v="P6206"/>
    <d v="2023-04-19T02:02:00"/>
    <s v="F"/>
    <n v="46"/>
    <s v="Two or More Races"/>
    <s v="General Practice"/>
    <b v="1"/>
    <m/>
    <x v="37"/>
    <b v="1"/>
    <x v="1"/>
    <s v="Apr"/>
    <x v="0"/>
    <x v="4"/>
    <s v="45-59"/>
    <s v="31-45"/>
    <n v="0"/>
    <n v="1"/>
    <n v="0"/>
    <x v="1"/>
  </r>
  <r>
    <s v="P6207"/>
    <d v="2023-12-23T19:35:00"/>
    <s v="F"/>
    <n v="70"/>
    <s v="Two or More Races"/>
    <s v="General Practice"/>
    <b v="1"/>
    <m/>
    <x v="39"/>
    <b v="1"/>
    <x v="1"/>
    <s v="Dec"/>
    <x v="1"/>
    <x v="7"/>
    <s v="60-74"/>
    <s v="0-15"/>
    <n v="1"/>
    <n v="1"/>
    <n v="0"/>
    <x v="1"/>
  </r>
  <r>
    <s v="P6208"/>
    <d v="2023-04-14T02:00:00"/>
    <s v="F"/>
    <n v="56"/>
    <s v="Two or More Races"/>
    <s v="General Practice"/>
    <b v="1"/>
    <m/>
    <x v="38"/>
    <b v="1"/>
    <x v="1"/>
    <s v="Apr"/>
    <x v="5"/>
    <x v="4"/>
    <s v="45-59"/>
    <s v="0-15"/>
    <n v="1"/>
    <n v="1"/>
    <n v="0"/>
    <x v="1"/>
  </r>
  <r>
    <s v="P6209"/>
    <d v="2023-08-03T22:52:00"/>
    <s v="F"/>
    <n v="1"/>
    <s v="Two or More Races"/>
    <s v="General Practice"/>
    <b v="1"/>
    <m/>
    <x v="35"/>
    <b v="1"/>
    <x v="1"/>
    <s v="Aug"/>
    <x v="2"/>
    <x v="2"/>
    <s v="0-14"/>
    <s v="16-30"/>
    <n v="1"/>
    <n v="1"/>
    <n v="0"/>
    <x v="1"/>
  </r>
  <r>
    <s v="P6210"/>
    <d v="2023-12-23T00:33:00"/>
    <s v="F"/>
    <n v="55"/>
    <s v="Two or More Races"/>
    <s v="General Practice"/>
    <b v="1"/>
    <m/>
    <x v="15"/>
    <b v="1"/>
    <x v="1"/>
    <s v="Dec"/>
    <x v="1"/>
    <x v="4"/>
    <s v="45-59"/>
    <s v="31-45"/>
    <n v="0"/>
    <n v="1"/>
    <n v="0"/>
    <x v="1"/>
  </r>
  <r>
    <s v="P6211"/>
    <d v="2023-09-30T05:24:00"/>
    <s v="F"/>
    <n v="78"/>
    <s v="Two or More Races"/>
    <s v="General Practice"/>
    <b v="1"/>
    <m/>
    <x v="50"/>
    <b v="1"/>
    <x v="1"/>
    <s v="Sep"/>
    <x v="1"/>
    <x v="5"/>
    <s v="75+"/>
    <s v="31-45"/>
    <n v="0"/>
    <n v="1"/>
    <n v="0"/>
    <x v="1"/>
  </r>
  <r>
    <s v="P6212"/>
    <d v="2023-05-30T20:56:00"/>
    <s v="F"/>
    <n v="45"/>
    <s v="Two or More Races"/>
    <s v="General Practice"/>
    <b v="1"/>
    <m/>
    <x v="10"/>
    <b v="1"/>
    <x v="1"/>
    <s v="May"/>
    <x v="6"/>
    <x v="7"/>
    <s v="45-59"/>
    <s v="31-45"/>
    <n v="0"/>
    <n v="1"/>
    <n v="0"/>
    <x v="1"/>
  </r>
  <r>
    <s v="P6213"/>
    <d v="2024-06-10T21:09:00"/>
    <s v="F"/>
    <n v="51"/>
    <s v="Two or More Races"/>
    <s v="General Practice"/>
    <b v="1"/>
    <m/>
    <x v="40"/>
    <b v="1"/>
    <x v="0"/>
    <s v="Jun"/>
    <x v="4"/>
    <x v="2"/>
    <s v="45-59"/>
    <s v="31-45"/>
    <n v="0"/>
    <n v="1"/>
    <n v="0"/>
    <x v="1"/>
  </r>
  <r>
    <s v="P6214"/>
    <d v="2024-05-06T03:56:00"/>
    <s v="F"/>
    <n v="40"/>
    <s v="Two or More Races"/>
    <s v="General Practice"/>
    <b v="1"/>
    <m/>
    <x v="21"/>
    <b v="1"/>
    <x v="0"/>
    <s v="May"/>
    <x v="4"/>
    <x v="5"/>
    <s v="30-44"/>
    <s v="46-60"/>
    <n v="0"/>
    <n v="1"/>
    <n v="0"/>
    <x v="1"/>
  </r>
  <r>
    <s v="P6215"/>
    <d v="2023-11-16T14:05:00"/>
    <s v="F"/>
    <n v="12"/>
    <s v="Two or More Races"/>
    <s v="General Practice"/>
    <b v="1"/>
    <m/>
    <x v="3"/>
    <b v="1"/>
    <x v="1"/>
    <s v="Nov"/>
    <x v="2"/>
    <x v="6"/>
    <s v="0-14"/>
    <s v="31-45"/>
    <n v="0"/>
    <n v="1"/>
    <n v="0"/>
    <x v="1"/>
  </r>
  <r>
    <s v="P6216"/>
    <d v="2023-04-01T22:49:00"/>
    <s v="F"/>
    <n v="71"/>
    <s v="Two or More Races"/>
    <s v="General Practice"/>
    <b v="1"/>
    <m/>
    <x v="39"/>
    <b v="1"/>
    <x v="1"/>
    <s v="Apr"/>
    <x v="1"/>
    <x v="2"/>
    <s v="60-74"/>
    <s v="0-15"/>
    <n v="1"/>
    <n v="1"/>
    <n v="0"/>
    <x v="1"/>
  </r>
  <r>
    <s v="P6217"/>
    <d v="2024-05-26T13:24:00"/>
    <s v="F"/>
    <n v="37"/>
    <s v="Two or More Races"/>
    <s v="General Practice"/>
    <b v="1"/>
    <m/>
    <x v="46"/>
    <b v="1"/>
    <x v="0"/>
    <s v="May"/>
    <x v="3"/>
    <x v="6"/>
    <s v="30-44"/>
    <s v="16-30"/>
    <n v="1"/>
    <n v="1"/>
    <n v="0"/>
    <x v="1"/>
  </r>
  <r>
    <s v="P6218"/>
    <d v="2024-03-02T23:35:00"/>
    <s v="F"/>
    <n v="54"/>
    <s v="Two or More Races"/>
    <s v="General Practice"/>
    <b v="1"/>
    <m/>
    <x v="42"/>
    <b v="1"/>
    <x v="0"/>
    <s v="Mar"/>
    <x v="1"/>
    <x v="2"/>
    <s v="45-59"/>
    <s v="0-15"/>
    <n v="1"/>
    <n v="1"/>
    <n v="0"/>
    <x v="1"/>
  </r>
  <r>
    <s v="P6219"/>
    <d v="2023-04-08T14:04:00"/>
    <s v="F"/>
    <n v="43"/>
    <s v="Two or More Races"/>
    <s v="General Practice"/>
    <b v="1"/>
    <m/>
    <x v="45"/>
    <b v="1"/>
    <x v="1"/>
    <s v="Apr"/>
    <x v="1"/>
    <x v="6"/>
    <s v="30-44"/>
    <s v="16-30"/>
    <n v="1"/>
    <n v="1"/>
    <n v="0"/>
    <x v="1"/>
  </r>
  <r>
    <s v="P6220"/>
    <d v="2024-05-17T09:34:00"/>
    <s v="F"/>
    <n v="75"/>
    <s v="Two or More Races"/>
    <s v="General Practice"/>
    <b v="1"/>
    <m/>
    <x v="3"/>
    <b v="1"/>
    <x v="0"/>
    <s v="May"/>
    <x v="5"/>
    <x v="1"/>
    <s v="75+"/>
    <s v="31-45"/>
    <n v="0"/>
    <n v="1"/>
    <n v="0"/>
    <x v="1"/>
  </r>
  <r>
    <s v="P6221"/>
    <d v="2024-09-26T04:02:00"/>
    <s v="F"/>
    <n v="73"/>
    <s v="Two or More Races"/>
    <s v="General Practice"/>
    <b v="1"/>
    <m/>
    <x v="23"/>
    <b v="1"/>
    <x v="0"/>
    <s v="Sep"/>
    <x v="2"/>
    <x v="5"/>
    <s v="60-74"/>
    <s v="46-60"/>
    <n v="0"/>
    <n v="1"/>
    <n v="0"/>
    <x v="1"/>
  </r>
  <r>
    <s v="P6222"/>
    <d v="2023-12-15T13:13:00"/>
    <s v="F"/>
    <n v="65"/>
    <s v="Two or More Races"/>
    <s v="General Practice"/>
    <b v="1"/>
    <m/>
    <x v="42"/>
    <b v="1"/>
    <x v="1"/>
    <s v="Dec"/>
    <x v="5"/>
    <x v="6"/>
    <s v="60-74"/>
    <s v="0-15"/>
    <n v="1"/>
    <n v="1"/>
    <n v="0"/>
    <x v="1"/>
  </r>
  <r>
    <s v="P6223"/>
    <d v="2024-02-07T11:28:00"/>
    <s v="F"/>
    <n v="44"/>
    <s v="Two or More Races"/>
    <s v="General Practice"/>
    <b v="1"/>
    <m/>
    <x v="32"/>
    <b v="1"/>
    <x v="0"/>
    <s v="Feb"/>
    <x v="0"/>
    <x v="1"/>
    <s v="30-44"/>
    <s v="46-60"/>
    <n v="0"/>
    <n v="1"/>
    <n v="0"/>
    <x v="1"/>
  </r>
  <r>
    <s v="P6224"/>
    <d v="2023-04-26T15:39:00"/>
    <s v="F"/>
    <n v="67"/>
    <s v="Two or More Races"/>
    <s v="General Practice"/>
    <b v="1"/>
    <m/>
    <x v="28"/>
    <b v="1"/>
    <x v="1"/>
    <s v="Apr"/>
    <x v="0"/>
    <x v="3"/>
    <s v="60-74"/>
    <s v="16-30"/>
    <n v="1"/>
    <n v="1"/>
    <n v="0"/>
    <x v="1"/>
  </r>
  <r>
    <s v="P6225"/>
    <d v="2024-06-03T02:05:00"/>
    <s v="F"/>
    <n v="55"/>
    <s v="Two or More Races"/>
    <s v="General Practice"/>
    <b v="1"/>
    <m/>
    <x v="44"/>
    <b v="1"/>
    <x v="0"/>
    <s v="Jun"/>
    <x v="4"/>
    <x v="4"/>
    <s v="45-59"/>
    <s v="31-45"/>
    <n v="0"/>
    <n v="1"/>
    <n v="0"/>
    <x v="1"/>
  </r>
  <r>
    <s v="P6226"/>
    <d v="2023-05-30T19:35:00"/>
    <s v="F"/>
    <n v="21"/>
    <s v="Two or More Races"/>
    <s v="General Practice"/>
    <b v="1"/>
    <m/>
    <x v="11"/>
    <b v="1"/>
    <x v="1"/>
    <s v="May"/>
    <x v="6"/>
    <x v="7"/>
    <s v="15-29"/>
    <s v="46-60"/>
    <n v="0"/>
    <n v="1"/>
    <n v="0"/>
    <x v="1"/>
  </r>
  <r>
    <s v="P6227"/>
    <d v="2024-03-06T04:58:00"/>
    <s v="F"/>
    <n v="9"/>
    <s v="Two or More Races"/>
    <s v="General Practice"/>
    <b v="1"/>
    <m/>
    <x v="35"/>
    <b v="1"/>
    <x v="0"/>
    <s v="Mar"/>
    <x v="0"/>
    <x v="5"/>
    <s v="0-14"/>
    <s v="16-30"/>
    <n v="1"/>
    <n v="1"/>
    <n v="0"/>
    <x v="1"/>
  </r>
  <r>
    <s v="P6228"/>
    <d v="2024-04-25T08:36:00"/>
    <s v="F"/>
    <n v="76"/>
    <s v="Two or More Races"/>
    <s v="General Practice"/>
    <b v="1"/>
    <m/>
    <x v="13"/>
    <b v="1"/>
    <x v="0"/>
    <s v="Apr"/>
    <x v="2"/>
    <x v="0"/>
    <s v="75+"/>
    <s v="46-60"/>
    <n v="0"/>
    <n v="1"/>
    <n v="0"/>
    <x v="1"/>
  </r>
  <r>
    <s v="P6229"/>
    <d v="2024-01-25T00:38:00"/>
    <s v="F"/>
    <n v="5"/>
    <s v="Two or More Races"/>
    <s v="General Practice"/>
    <b v="1"/>
    <m/>
    <x v="45"/>
    <b v="1"/>
    <x v="0"/>
    <s v="Jan"/>
    <x v="2"/>
    <x v="4"/>
    <s v="0-14"/>
    <s v="16-30"/>
    <n v="1"/>
    <n v="1"/>
    <n v="0"/>
    <x v="1"/>
  </r>
  <r>
    <s v="P6230"/>
    <d v="2024-08-28T18:06:00"/>
    <s v="F"/>
    <n v="4"/>
    <s v="Two or More Races"/>
    <s v="General Practice"/>
    <b v="1"/>
    <m/>
    <x v="44"/>
    <b v="1"/>
    <x v="0"/>
    <s v="Aug"/>
    <x v="0"/>
    <x v="7"/>
    <s v="0-14"/>
    <s v="31-45"/>
    <n v="0"/>
    <n v="1"/>
    <n v="0"/>
    <x v="1"/>
  </r>
  <r>
    <s v="P6231"/>
    <d v="2023-07-29T03:22:00"/>
    <s v="F"/>
    <n v="2"/>
    <s v="Two or More Races"/>
    <s v="General Practice"/>
    <b v="1"/>
    <m/>
    <x v="40"/>
    <b v="1"/>
    <x v="1"/>
    <s v="Jul"/>
    <x v="1"/>
    <x v="5"/>
    <s v="0-14"/>
    <s v="31-45"/>
    <n v="0"/>
    <n v="1"/>
    <n v="0"/>
    <x v="1"/>
  </r>
  <r>
    <s v="P6232"/>
    <d v="2023-11-18T01:28:00"/>
    <s v="F"/>
    <n v="14"/>
    <s v="Two or More Races"/>
    <s v="General Practice"/>
    <b v="1"/>
    <m/>
    <x v="43"/>
    <b v="1"/>
    <x v="1"/>
    <s v="Nov"/>
    <x v="1"/>
    <x v="4"/>
    <s v="0-14"/>
    <s v="46-60"/>
    <n v="0"/>
    <n v="1"/>
    <n v="0"/>
    <x v="1"/>
  </r>
  <r>
    <s v="P6233"/>
    <d v="2024-06-20T08:48:00"/>
    <s v="F"/>
    <n v="43"/>
    <s v="Two or More Races"/>
    <s v="General Practice"/>
    <b v="1"/>
    <m/>
    <x v="39"/>
    <b v="1"/>
    <x v="0"/>
    <s v="Jun"/>
    <x v="2"/>
    <x v="0"/>
    <s v="30-44"/>
    <s v="0-15"/>
    <n v="1"/>
    <n v="1"/>
    <n v="0"/>
    <x v="1"/>
  </r>
  <r>
    <s v="P6234"/>
    <d v="2024-08-15T00:15:00"/>
    <s v="F"/>
    <n v="75"/>
    <s v="Two or More Races"/>
    <s v="General Practice"/>
    <b v="1"/>
    <m/>
    <x v="41"/>
    <b v="1"/>
    <x v="0"/>
    <s v="Aug"/>
    <x v="2"/>
    <x v="4"/>
    <s v="75+"/>
    <s v="16-30"/>
    <n v="1"/>
    <n v="1"/>
    <n v="0"/>
    <x v="1"/>
  </r>
  <r>
    <s v="P6235"/>
    <d v="2024-10-23T18:08:00"/>
    <s v="F"/>
    <n v="73"/>
    <s v="Two or More Races"/>
    <s v="General Practice"/>
    <b v="1"/>
    <m/>
    <x v="9"/>
    <b v="1"/>
    <x v="0"/>
    <s v="Oct"/>
    <x v="0"/>
    <x v="7"/>
    <s v="60-74"/>
    <s v="46-60"/>
    <n v="0"/>
    <n v="1"/>
    <n v="0"/>
    <x v="1"/>
  </r>
  <r>
    <s v="P6236"/>
    <d v="2024-06-25T14:44:00"/>
    <s v="F"/>
    <n v="63"/>
    <s v="Two or More Races"/>
    <s v="General Practice"/>
    <b v="1"/>
    <m/>
    <x v="4"/>
    <b v="1"/>
    <x v="0"/>
    <s v="Jun"/>
    <x v="6"/>
    <x v="6"/>
    <s v="60-74"/>
    <s v="0-15"/>
    <n v="1"/>
    <n v="1"/>
    <n v="0"/>
    <x v="1"/>
  </r>
  <r>
    <s v="P6237"/>
    <d v="2024-01-29T05:55:00"/>
    <s v="F"/>
    <n v="61"/>
    <s v="Two or More Races"/>
    <s v="General Practice"/>
    <b v="1"/>
    <m/>
    <x v="26"/>
    <b v="1"/>
    <x v="0"/>
    <s v="Jan"/>
    <x v="4"/>
    <x v="5"/>
    <s v="60-74"/>
    <s v="31-45"/>
    <n v="0"/>
    <n v="1"/>
    <n v="0"/>
    <x v="1"/>
  </r>
  <r>
    <s v="P6238"/>
    <d v="2023-09-25T03:06:00"/>
    <s v="F"/>
    <n v="8"/>
    <s v="Two or More Races"/>
    <s v="General Practice"/>
    <b v="1"/>
    <m/>
    <x v="3"/>
    <b v="1"/>
    <x v="1"/>
    <s v="Sep"/>
    <x v="4"/>
    <x v="5"/>
    <s v="0-14"/>
    <s v="31-45"/>
    <n v="0"/>
    <n v="1"/>
    <n v="0"/>
    <x v="1"/>
  </r>
  <r>
    <s v="P6239"/>
    <d v="2024-03-30T14:12:00"/>
    <s v="F"/>
    <n v="14"/>
    <s v="Two or More Races"/>
    <s v="General Practice"/>
    <b v="1"/>
    <m/>
    <x v="14"/>
    <b v="1"/>
    <x v="0"/>
    <s v="Mar"/>
    <x v="1"/>
    <x v="6"/>
    <s v="0-14"/>
    <s v="46-60"/>
    <n v="0"/>
    <n v="1"/>
    <n v="0"/>
    <x v="1"/>
  </r>
  <r>
    <s v="P6240"/>
    <d v="2024-07-18T03:37:00"/>
    <s v="F"/>
    <n v="5"/>
    <s v="Two or More Races"/>
    <s v="General Practice"/>
    <b v="1"/>
    <m/>
    <x v="12"/>
    <b v="1"/>
    <x v="0"/>
    <s v="Jul"/>
    <x v="2"/>
    <x v="5"/>
    <s v="0-14"/>
    <s v="31-45"/>
    <n v="0"/>
    <n v="1"/>
    <n v="0"/>
    <x v="1"/>
  </r>
  <r>
    <s v="P6241"/>
    <d v="2023-08-31T00:40:00"/>
    <s v="F"/>
    <n v="71"/>
    <s v="Two or More Races"/>
    <s v="General Practice"/>
    <b v="1"/>
    <m/>
    <x v="25"/>
    <b v="1"/>
    <x v="1"/>
    <s v="Aug"/>
    <x v="2"/>
    <x v="4"/>
    <s v="60-74"/>
    <s v="46-60"/>
    <n v="0"/>
    <n v="1"/>
    <n v="0"/>
    <x v="1"/>
  </r>
  <r>
    <s v="P6242"/>
    <d v="2024-08-19T17:13:00"/>
    <s v="F"/>
    <n v="13"/>
    <s v="Two or More Races"/>
    <s v="General Practice"/>
    <b v="1"/>
    <m/>
    <x v="39"/>
    <b v="1"/>
    <x v="0"/>
    <s v="Aug"/>
    <x v="4"/>
    <x v="3"/>
    <s v="0-14"/>
    <s v="0-15"/>
    <n v="1"/>
    <n v="1"/>
    <n v="0"/>
    <x v="1"/>
  </r>
  <r>
    <s v="P6243"/>
    <d v="2023-12-27T00:26:00"/>
    <s v="F"/>
    <n v="77"/>
    <s v="Two or More Races"/>
    <s v="General Practice"/>
    <b v="1"/>
    <m/>
    <x v="28"/>
    <b v="1"/>
    <x v="1"/>
    <s v="Dec"/>
    <x v="0"/>
    <x v="4"/>
    <s v="75+"/>
    <s v="16-30"/>
    <n v="1"/>
    <n v="1"/>
    <n v="0"/>
    <x v="1"/>
  </r>
  <r>
    <s v="P6244"/>
    <d v="2023-04-03T21:57:00"/>
    <s v="F"/>
    <n v="61"/>
    <s v="Two or More Races"/>
    <s v="General Practice"/>
    <b v="1"/>
    <m/>
    <x v="8"/>
    <b v="1"/>
    <x v="1"/>
    <s v="Apr"/>
    <x v="4"/>
    <x v="2"/>
    <s v="60-74"/>
    <s v="31-45"/>
    <n v="0"/>
    <n v="1"/>
    <n v="0"/>
    <x v="1"/>
  </r>
  <r>
    <s v="P6245"/>
    <d v="2023-07-15T21:54:00"/>
    <s v="F"/>
    <n v="23"/>
    <s v="Two or More Races"/>
    <s v="General Practice"/>
    <b v="1"/>
    <m/>
    <x v="27"/>
    <b v="1"/>
    <x v="1"/>
    <s v="Jul"/>
    <x v="1"/>
    <x v="2"/>
    <s v="15-29"/>
    <s v="46-60"/>
    <n v="0"/>
    <n v="1"/>
    <n v="0"/>
    <x v="1"/>
  </r>
  <r>
    <s v="P6246"/>
    <d v="2023-07-26T11:04:00"/>
    <s v="F"/>
    <n v="44"/>
    <s v="Two or More Races"/>
    <s v="General Practice"/>
    <b v="1"/>
    <m/>
    <x v="36"/>
    <b v="1"/>
    <x v="1"/>
    <s v="Jul"/>
    <x v="0"/>
    <x v="1"/>
    <s v="30-44"/>
    <s v="16-30"/>
    <n v="1"/>
    <n v="1"/>
    <n v="0"/>
    <x v="1"/>
  </r>
  <r>
    <s v="P6247"/>
    <d v="2023-10-22T10:35:00"/>
    <s v="F"/>
    <n v="67"/>
    <s v="Two or More Races"/>
    <s v="General Practice"/>
    <b v="1"/>
    <m/>
    <x v="48"/>
    <b v="1"/>
    <x v="1"/>
    <s v="Oct"/>
    <x v="3"/>
    <x v="1"/>
    <s v="60-74"/>
    <s v="16-30"/>
    <n v="1"/>
    <n v="1"/>
    <n v="0"/>
    <x v="1"/>
  </r>
  <r>
    <s v="P6248"/>
    <d v="2024-04-11T15:37:00"/>
    <s v="F"/>
    <n v="49"/>
    <s v="Two or More Races"/>
    <s v="General Practice"/>
    <b v="1"/>
    <m/>
    <x v="0"/>
    <b v="1"/>
    <x v="0"/>
    <s v="Apr"/>
    <x v="2"/>
    <x v="3"/>
    <s v="45-59"/>
    <s v="31-45"/>
    <n v="0"/>
    <n v="1"/>
    <n v="0"/>
    <x v="1"/>
  </r>
  <r>
    <s v="P6249"/>
    <d v="2023-12-05T15:38:00"/>
    <s v="F"/>
    <n v="4"/>
    <s v="Two or More Races"/>
    <s v="General Practice"/>
    <b v="1"/>
    <m/>
    <x v="9"/>
    <b v="1"/>
    <x v="1"/>
    <s v="Dec"/>
    <x v="6"/>
    <x v="3"/>
    <s v="0-14"/>
    <s v="46-60"/>
    <n v="0"/>
    <n v="1"/>
    <n v="0"/>
    <x v="1"/>
  </r>
  <r>
    <s v="P6250"/>
    <d v="2024-04-07T02:48:00"/>
    <s v="F"/>
    <n v="33"/>
    <s v="Two or More Races"/>
    <s v="General Practice"/>
    <b v="1"/>
    <m/>
    <x v="31"/>
    <b v="1"/>
    <x v="0"/>
    <s v="Apr"/>
    <x v="3"/>
    <x v="4"/>
    <s v="30-44"/>
    <s v="16-30"/>
    <n v="1"/>
    <n v="1"/>
    <n v="0"/>
    <x v="1"/>
  </r>
  <r>
    <s v="P6251"/>
    <d v="2024-08-08T17:53:00"/>
    <s v="F"/>
    <n v="79"/>
    <s v="Two or More Races"/>
    <s v="General Practice"/>
    <b v="1"/>
    <m/>
    <x v="15"/>
    <b v="1"/>
    <x v="0"/>
    <s v="Aug"/>
    <x v="2"/>
    <x v="3"/>
    <s v="75+"/>
    <s v="31-45"/>
    <n v="0"/>
    <n v="1"/>
    <n v="0"/>
    <x v="1"/>
  </r>
  <r>
    <s v="P6252"/>
    <d v="2023-06-07T14:26:00"/>
    <s v="F"/>
    <n v="15"/>
    <s v="Two or More Races"/>
    <s v="General Practice"/>
    <b v="1"/>
    <m/>
    <x v="20"/>
    <b v="1"/>
    <x v="1"/>
    <s v="Jun"/>
    <x v="0"/>
    <x v="6"/>
    <s v="15-29"/>
    <s v="16-30"/>
    <n v="1"/>
    <n v="1"/>
    <n v="0"/>
    <x v="1"/>
  </r>
  <r>
    <s v="P6253"/>
    <d v="2024-03-10T00:21:00"/>
    <s v="F"/>
    <n v="9"/>
    <s v="Two or More Races"/>
    <s v="General Practice"/>
    <b v="1"/>
    <m/>
    <x v="26"/>
    <b v="1"/>
    <x v="0"/>
    <s v="Mar"/>
    <x v="3"/>
    <x v="4"/>
    <s v="0-14"/>
    <s v="31-45"/>
    <n v="0"/>
    <n v="1"/>
    <n v="0"/>
    <x v="1"/>
  </r>
  <r>
    <s v="P6254"/>
    <d v="2023-09-16T09:01:00"/>
    <s v="F"/>
    <n v="46"/>
    <s v="Two or More Races"/>
    <s v="General Practice"/>
    <b v="1"/>
    <m/>
    <x v="16"/>
    <b v="1"/>
    <x v="1"/>
    <s v="Sep"/>
    <x v="1"/>
    <x v="1"/>
    <s v="45-59"/>
    <s v="46-60"/>
    <n v="0"/>
    <n v="1"/>
    <n v="0"/>
    <x v="1"/>
  </r>
  <r>
    <s v="P6255"/>
    <d v="2023-10-29T02:46:00"/>
    <s v="F"/>
    <n v="59"/>
    <s v="Two or More Races"/>
    <s v="General Practice"/>
    <b v="1"/>
    <m/>
    <x v="40"/>
    <b v="1"/>
    <x v="1"/>
    <s v="Oct"/>
    <x v="3"/>
    <x v="4"/>
    <s v="45-59"/>
    <s v="31-45"/>
    <n v="0"/>
    <n v="1"/>
    <n v="0"/>
    <x v="1"/>
  </r>
  <r>
    <s v="P6256"/>
    <d v="2024-04-18T08:44:00"/>
    <s v="F"/>
    <n v="30"/>
    <s v="Two or More Races"/>
    <s v="General Practice"/>
    <b v="1"/>
    <m/>
    <x v="16"/>
    <b v="1"/>
    <x v="0"/>
    <s v="Apr"/>
    <x v="2"/>
    <x v="0"/>
    <s v="30-44"/>
    <s v="46-60"/>
    <n v="0"/>
    <n v="1"/>
    <n v="0"/>
    <x v="1"/>
  </r>
  <r>
    <s v="P6257"/>
    <d v="2024-10-09T07:28:00"/>
    <s v="F"/>
    <n v="1"/>
    <s v="Two or More Races"/>
    <s v="General Practice"/>
    <b v="1"/>
    <n v="0"/>
    <x v="24"/>
    <b v="1"/>
    <x v="0"/>
    <s v="Oct"/>
    <x v="0"/>
    <x v="0"/>
    <s v="0-14"/>
    <s v="16-30"/>
    <n v="1"/>
    <n v="1"/>
    <n v="0"/>
    <x v="1"/>
  </r>
  <r>
    <s v="P6258"/>
    <d v="2024-01-31T08:16:00"/>
    <s v="F"/>
    <n v="53"/>
    <s v="Two or More Races"/>
    <s v="General Practice"/>
    <b v="1"/>
    <n v="0"/>
    <x v="33"/>
    <b v="1"/>
    <x v="0"/>
    <s v="Jan"/>
    <x v="0"/>
    <x v="0"/>
    <s v="45-59"/>
    <s v="31-45"/>
    <n v="0"/>
    <n v="1"/>
    <n v="0"/>
    <x v="1"/>
  </r>
  <r>
    <s v="P6259"/>
    <d v="2023-09-27T18:30:00"/>
    <s v="F"/>
    <n v="31"/>
    <s v="Two or More Races"/>
    <s v="General Practice"/>
    <b v="1"/>
    <n v="1"/>
    <x v="17"/>
    <b v="1"/>
    <x v="1"/>
    <s v="Sep"/>
    <x v="0"/>
    <x v="7"/>
    <s v="30-44"/>
    <s v="31-45"/>
    <n v="0"/>
    <n v="1"/>
    <n v="0"/>
    <x v="1"/>
  </r>
  <r>
    <s v="P6260"/>
    <d v="2023-07-13T00:17:00"/>
    <s v="F"/>
    <n v="44"/>
    <s v="Two or More Races"/>
    <s v="General Practice"/>
    <b v="1"/>
    <n v="1"/>
    <x v="30"/>
    <b v="1"/>
    <x v="1"/>
    <s v="Jul"/>
    <x v="2"/>
    <x v="4"/>
    <s v="30-44"/>
    <s v="0-15"/>
    <n v="1"/>
    <n v="1"/>
    <n v="0"/>
    <x v="1"/>
  </r>
  <r>
    <s v="P6261"/>
    <d v="2024-03-07T00:01:00"/>
    <s v="F"/>
    <n v="8"/>
    <s v="Two or More Races"/>
    <s v="General Practice"/>
    <b v="1"/>
    <n v="2"/>
    <x v="20"/>
    <b v="1"/>
    <x v="0"/>
    <s v="Mar"/>
    <x v="2"/>
    <x v="4"/>
    <s v="0-14"/>
    <s v="16-30"/>
    <n v="1"/>
    <n v="1"/>
    <n v="0"/>
    <x v="1"/>
  </r>
  <r>
    <s v="P6262"/>
    <d v="2023-08-25T18:31:00"/>
    <s v="F"/>
    <n v="68"/>
    <s v="Two or More Races"/>
    <s v="General Practice"/>
    <b v="1"/>
    <n v="3"/>
    <x v="34"/>
    <b v="1"/>
    <x v="1"/>
    <s v="Aug"/>
    <x v="5"/>
    <x v="7"/>
    <s v="60-74"/>
    <s v="0-15"/>
    <n v="1"/>
    <n v="1"/>
    <n v="0"/>
    <x v="1"/>
  </r>
  <r>
    <s v="P6263"/>
    <d v="2023-06-14T02:36:00"/>
    <s v="F"/>
    <n v="60"/>
    <s v="Two or More Races"/>
    <s v="General Practice"/>
    <b v="1"/>
    <n v="4"/>
    <x v="27"/>
    <b v="1"/>
    <x v="1"/>
    <s v="Jun"/>
    <x v="0"/>
    <x v="4"/>
    <s v="60-74"/>
    <s v="46-60"/>
    <n v="0"/>
    <n v="1"/>
    <n v="0"/>
    <x v="1"/>
  </r>
  <r>
    <s v="P6264"/>
    <d v="2024-09-23T23:21:00"/>
    <s v="F"/>
    <n v="75"/>
    <s v="Two or More Races"/>
    <s v="General Practice"/>
    <b v="1"/>
    <n v="5"/>
    <x v="33"/>
    <b v="1"/>
    <x v="0"/>
    <s v="Sep"/>
    <x v="4"/>
    <x v="2"/>
    <s v="75+"/>
    <s v="31-45"/>
    <n v="0"/>
    <n v="1"/>
    <n v="0"/>
    <x v="1"/>
  </r>
  <r>
    <s v="P6265"/>
    <d v="2023-07-12T00:22:00"/>
    <s v="F"/>
    <n v="66"/>
    <s v="Two or More Races"/>
    <s v="General Practice"/>
    <b v="1"/>
    <n v="7"/>
    <x v="5"/>
    <b v="1"/>
    <x v="1"/>
    <s v="Jul"/>
    <x v="0"/>
    <x v="4"/>
    <s v="60-74"/>
    <s v="46-60"/>
    <n v="0"/>
    <n v="1"/>
    <n v="0"/>
    <x v="1"/>
  </r>
  <r>
    <s v="P6266"/>
    <d v="2024-06-06T11:59:00"/>
    <s v="F"/>
    <n v="34"/>
    <s v="Two or More Races"/>
    <s v="General Practice"/>
    <b v="1"/>
    <n v="7"/>
    <x v="28"/>
    <b v="1"/>
    <x v="0"/>
    <s v="Jun"/>
    <x v="2"/>
    <x v="1"/>
    <s v="30-44"/>
    <s v="16-30"/>
    <n v="1"/>
    <n v="1"/>
    <n v="1"/>
    <x v="1"/>
  </r>
  <r>
    <s v="P6267"/>
    <d v="2023-05-07T08:49:00"/>
    <s v="F"/>
    <n v="37"/>
    <s v="Two or More Races"/>
    <s v="General Practice"/>
    <b v="1"/>
    <n v="8"/>
    <x v="40"/>
    <b v="1"/>
    <x v="1"/>
    <s v="May"/>
    <x v="3"/>
    <x v="0"/>
    <s v="30-44"/>
    <s v="31-45"/>
    <n v="0"/>
    <n v="1"/>
    <n v="0"/>
    <x v="1"/>
  </r>
  <r>
    <s v="P6268"/>
    <d v="2023-05-16T04:52:00"/>
    <s v="F"/>
    <n v="56"/>
    <s v="Two or More Races"/>
    <s v="General Practice"/>
    <b v="1"/>
    <n v="8"/>
    <x v="49"/>
    <b v="1"/>
    <x v="1"/>
    <s v="May"/>
    <x v="6"/>
    <x v="5"/>
    <s v="45-59"/>
    <s v="46-60"/>
    <n v="0"/>
    <n v="1"/>
    <n v="0"/>
    <x v="1"/>
  </r>
  <r>
    <s v="P6269"/>
    <d v="2023-12-13T17:24:00"/>
    <s v="F"/>
    <n v="37"/>
    <s v="Two or More Races"/>
    <s v="General Practice"/>
    <b v="1"/>
    <n v="8"/>
    <x v="39"/>
    <b v="1"/>
    <x v="1"/>
    <s v="Dec"/>
    <x v="0"/>
    <x v="3"/>
    <s v="30-44"/>
    <s v="0-15"/>
    <n v="1"/>
    <n v="1"/>
    <n v="1"/>
    <x v="1"/>
  </r>
  <r>
    <s v="P6270"/>
    <d v="2024-10-17T23:47:00"/>
    <s v="F"/>
    <n v="6"/>
    <s v="Two or More Races"/>
    <s v="General Practice"/>
    <b v="1"/>
    <n v="9"/>
    <x v="20"/>
    <b v="1"/>
    <x v="0"/>
    <s v="Oct"/>
    <x v="2"/>
    <x v="2"/>
    <s v="0-14"/>
    <s v="16-30"/>
    <n v="1"/>
    <n v="1"/>
    <n v="1"/>
    <x v="1"/>
  </r>
  <r>
    <s v="P6271"/>
    <d v="2024-07-05T19:54:00"/>
    <s v="F"/>
    <n v="2"/>
    <s v="Two or More Races"/>
    <s v="General Practice"/>
    <b v="1"/>
    <n v="10"/>
    <x v="41"/>
    <b v="1"/>
    <x v="0"/>
    <s v="Jul"/>
    <x v="5"/>
    <x v="7"/>
    <s v="0-14"/>
    <s v="16-30"/>
    <n v="1"/>
    <n v="1"/>
    <n v="1"/>
    <x v="1"/>
  </r>
  <r>
    <s v="P6272"/>
    <d v="2024-10-15T16:49:00"/>
    <s v="F"/>
    <n v="64"/>
    <s v="Two or More Races"/>
    <s v="Neurology"/>
    <b v="1"/>
    <n v="1"/>
    <x v="39"/>
    <b v="1"/>
    <x v="0"/>
    <s v="Oct"/>
    <x v="6"/>
    <x v="3"/>
    <s v="60-74"/>
    <s v="0-15"/>
    <n v="1"/>
    <n v="1"/>
    <n v="0"/>
    <x v="1"/>
  </r>
  <r>
    <s v="P6273"/>
    <d v="2024-05-24T21:28:00"/>
    <s v="F"/>
    <n v="58"/>
    <s v="Two or More Races"/>
    <s v="Neurology"/>
    <b v="1"/>
    <n v="9"/>
    <x v="46"/>
    <b v="1"/>
    <x v="0"/>
    <s v="May"/>
    <x v="5"/>
    <x v="2"/>
    <s v="45-59"/>
    <s v="16-30"/>
    <n v="1"/>
    <n v="1"/>
    <n v="1"/>
    <x v="1"/>
  </r>
  <r>
    <s v="P6274"/>
    <d v="2024-05-16T11:02:00"/>
    <s v="F"/>
    <n v="16"/>
    <s v="Two or More Races"/>
    <s v="Neurology"/>
    <b v="1"/>
    <n v="10"/>
    <x v="34"/>
    <b v="1"/>
    <x v="0"/>
    <s v="May"/>
    <x v="2"/>
    <x v="1"/>
    <s v="15-29"/>
    <s v="0-15"/>
    <n v="1"/>
    <n v="1"/>
    <n v="1"/>
    <x v="1"/>
  </r>
  <r>
    <s v="P6275"/>
    <d v="2024-07-08T15:27:00"/>
    <s v="F"/>
    <n v="61"/>
    <s v="Two or More Races"/>
    <s v="None"/>
    <b v="1"/>
    <m/>
    <x v="42"/>
    <b v="1"/>
    <x v="0"/>
    <s v="Jul"/>
    <x v="4"/>
    <x v="3"/>
    <s v="60-74"/>
    <s v="0-15"/>
    <n v="1"/>
    <n v="1"/>
    <n v="0"/>
    <x v="1"/>
  </r>
  <r>
    <s v="P6276"/>
    <d v="2023-10-29T18:32:00"/>
    <s v="F"/>
    <n v="19"/>
    <s v="Two or More Races"/>
    <s v="None"/>
    <b v="1"/>
    <m/>
    <x v="17"/>
    <b v="1"/>
    <x v="1"/>
    <s v="Oct"/>
    <x v="3"/>
    <x v="7"/>
    <s v="15-29"/>
    <s v="31-45"/>
    <n v="0"/>
    <n v="1"/>
    <n v="0"/>
    <x v="1"/>
  </r>
  <r>
    <s v="P6277"/>
    <d v="2024-03-15T13:35:00"/>
    <s v="F"/>
    <n v="59"/>
    <s v="Two or More Races"/>
    <s v="None"/>
    <b v="1"/>
    <m/>
    <x v="21"/>
    <b v="1"/>
    <x v="0"/>
    <s v="Mar"/>
    <x v="5"/>
    <x v="6"/>
    <s v="45-59"/>
    <s v="46-60"/>
    <n v="0"/>
    <n v="1"/>
    <n v="0"/>
    <x v="1"/>
  </r>
  <r>
    <s v="P6278"/>
    <d v="2023-06-18T01:10:00"/>
    <s v="F"/>
    <n v="59"/>
    <s v="Two or More Races"/>
    <s v="None"/>
    <b v="1"/>
    <m/>
    <x v="7"/>
    <b v="1"/>
    <x v="1"/>
    <s v="Jun"/>
    <x v="3"/>
    <x v="4"/>
    <s v="45-59"/>
    <s v="16-30"/>
    <n v="1"/>
    <n v="1"/>
    <n v="0"/>
    <x v="1"/>
  </r>
  <r>
    <s v="P6279"/>
    <d v="2024-09-08T15:27:00"/>
    <s v="F"/>
    <n v="29"/>
    <s v="Two or More Races"/>
    <s v="None"/>
    <b v="1"/>
    <m/>
    <x v="1"/>
    <b v="1"/>
    <x v="0"/>
    <s v="Sep"/>
    <x v="3"/>
    <x v="3"/>
    <s v="15-29"/>
    <s v="16-30"/>
    <n v="1"/>
    <n v="1"/>
    <n v="0"/>
    <x v="1"/>
  </r>
  <r>
    <s v="P6280"/>
    <d v="2024-09-14T11:34:00"/>
    <s v="F"/>
    <n v="11"/>
    <s v="Two or More Races"/>
    <s v="None"/>
    <b v="1"/>
    <m/>
    <x v="26"/>
    <b v="1"/>
    <x v="0"/>
    <s v="Sep"/>
    <x v="1"/>
    <x v="1"/>
    <s v="0-14"/>
    <s v="31-45"/>
    <n v="0"/>
    <n v="1"/>
    <n v="0"/>
    <x v="1"/>
  </r>
  <r>
    <s v="P6281"/>
    <d v="2024-07-15T04:44:00"/>
    <s v="F"/>
    <n v="74"/>
    <s v="Two or More Races"/>
    <s v="None"/>
    <b v="1"/>
    <m/>
    <x v="5"/>
    <b v="1"/>
    <x v="0"/>
    <s v="Jul"/>
    <x v="4"/>
    <x v="5"/>
    <s v="60-74"/>
    <s v="46-60"/>
    <n v="0"/>
    <n v="1"/>
    <n v="0"/>
    <x v="1"/>
  </r>
  <r>
    <s v="P6282"/>
    <d v="2024-03-23T03:48:00"/>
    <s v="F"/>
    <n v="12"/>
    <s v="Two or More Races"/>
    <s v="None"/>
    <b v="1"/>
    <m/>
    <x v="42"/>
    <b v="1"/>
    <x v="0"/>
    <s v="Mar"/>
    <x v="1"/>
    <x v="5"/>
    <s v="0-14"/>
    <s v="0-15"/>
    <n v="1"/>
    <n v="1"/>
    <n v="0"/>
    <x v="1"/>
  </r>
  <r>
    <s v="P6283"/>
    <d v="2024-09-29T19:39:00"/>
    <s v="F"/>
    <n v="57"/>
    <s v="Two or More Races"/>
    <s v="None"/>
    <b v="1"/>
    <m/>
    <x v="38"/>
    <b v="1"/>
    <x v="0"/>
    <s v="Sep"/>
    <x v="3"/>
    <x v="7"/>
    <s v="45-59"/>
    <s v="0-15"/>
    <n v="1"/>
    <n v="1"/>
    <n v="0"/>
    <x v="1"/>
  </r>
  <r>
    <s v="P6284"/>
    <d v="2023-09-28T14:12:00"/>
    <s v="F"/>
    <n v="38"/>
    <s v="Two or More Races"/>
    <s v="None"/>
    <b v="1"/>
    <m/>
    <x v="35"/>
    <b v="1"/>
    <x v="1"/>
    <s v="Sep"/>
    <x v="2"/>
    <x v="6"/>
    <s v="30-44"/>
    <s v="16-30"/>
    <n v="1"/>
    <n v="1"/>
    <n v="0"/>
    <x v="1"/>
  </r>
  <r>
    <s v="P6285"/>
    <d v="2023-05-29T12:13:00"/>
    <s v="F"/>
    <n v="47"/>
    <s v="Two or More Races"/>
    <s v="None"/>
    <b v="1"/>
    <m/>
    <x v="31"/>
    <b v="1"/>
    <x v="1"/>
    <s v="May"/>
    <x v="4"/>
    <x v="6"/>
    <s v="45-59"/>
    <s v="16-30"/>
    <n v="1"/>
    <n v="1"/>
    <n v="0"/>
    <x v="1"/>
  </r>
  <r>
    <s v="P6286"/>
    <d v="2024-03-09T20:50:00"/>
    <s v="F"/>
    <n v="23"/>
    <s v="Two or More Races"/>
    <s v="None"/>
    <b v="1"/>
    <m/>
    <x v="48"/>
    <b v="1"/>
    <x v="0"/>
    <s v="Mar"/>
    <x v="1"/>
    <x v="7"/>
    <s v="15-29"/>
    <s v="16-30"/>
    <n v="1"/>
    <n v="1"/>
    <n v="0"/>
    <x v="1"/>
  </r>
  <r>
    <s v="P6287"/>
    <d v="2024-07-13T21:14:00"/>
    <s v="F"/>
    <n v="77"/>
    <s v="Two or More Races"/>
    <s v="None"/>
    <b v="1"/>
    <m/>
    <x v="26"/>
    <b v="1"/>
    <x v="0"/>
    <s v="Jul"/>
    <x v="1"/>
    <x v="2"/>
    <s v="75+"/>
    <s v="31-45"/>
    <n v="0"/>
    <n v="1"/>
    <n v="0"/>
    <x v="1"/>
  </r>
  <r>
    <s v="P6288"/>
    <d v="2024-05-09T19:11:00"/>
    <s v="F"/>
    <n v="49"/>
    <s v="Two or More Races"/>
    <s v="None"/>
    <b v="1"/>
    <m/>
    <x v="20"/>
    <b v="1"/>
    <x v="0"/>
    <s v="May"/>
    <x v="2"/>
    <x v="7"/>
    <s v="45-59"/>
    <s v="16-30"/>
    <n v="1"/>
    <n v="1"/>
    <n v="0"/>
    <x v="1"/>
  </r>
  <r>
    <s v="P6289"/>
    <d v="2024-10-17T16:24:00"/>
    <s v="F"/>
    <n v="21"/>
    <s v="Two or More Races"/>
    <s v="None"/>
    <b v="1"/>
    <m/>
    <x v="35"/>
    <b v="1"/>
    <x v="0"/>
    <s v="Oct"/>
    <x v="2"/>
    <x v="3"/>
    <s v="15-29"/>
    <s v="16-30"/>
    <n v="1"/>
    <n v="1"/>
    <n v="0"/>
    <x v="1"/>
  </r>
  <r>
    <s v="P6290"/>
    <d v="2024-05-22T07:40:00"/>
    <s v="F"/>
    <n v="58"/>
    <s v="Two or More Races"/>
    <s v="None"/>
    <b v="1"/>
    <m/>
    <x v="48"/>
    <b v="1"/>
    <x v="0"/>
    <s v="May"/>
    <x v="0"/>
    <x v="0"/>
    <s v="45-59"/>
    <s v="16-30"/>
    <n v="1"/>
    <n v="1"/>
    <n v="0"/>
    <x v="1"/>
  </r>
  <r>
    <s v="P6291"/>
    <d v="2023-07-11T06:42:00"/>
    <s v="F"/>
    <n v="21"/>
    <s v="Two or More Races"/>
    <s v="None"/>
    <b v="1"/>
    <m/>
    <x v="12"/>
    <b v="1"/>
    <x v="1"/>
    <s v="Jul"/>
    <x v="6"/>
    <x v="0"/>
    <s v="15-29"/>
    <s v="31-45"/>
    <n v="0"/>
    <n v="1"/>
    <n v="0"/>
    <x v="1"/>
  </r>
  <r>
    <s v="P6292"/>
    <d v="2023-12-21T17:05:00"/>
    <s v="F"/>
    <n v="79"/>
    <s v="Two or More Races"/>
    <s v="None"/>
    <b v="1"/>
    <m/>
    <x v="2"/>
    <b v="1"/>
    <x v="1"/>
    <s v="Dec"/>
    <x v="2"/>
    <x v="3"/>
    <s v="75+"/>
    <s v="46-60"/>
    <n v="0"/>
    <n v="1"/>
    <n v="0"/>
    <x v="1"/>
  </r>
  <r>
    <s v="P6293"/>
    <d v="2024-05-29T21:45:00"/>
    <s v="F"/>
    <n v="66"/>
    <s v="Two or More Races"/>
    <s v="None"/>
    <b v="1"/>
    <m/>
    <x v="39"/>
    <b v="1"/>
    <x v="0"/>
    <s v="May"/>
    <x v="0"/>
    <x v="2"/>
    <s v="60-74"/>
    <s v="0-15"/>
    <n v="1"/>
    <n v="1"/>
    <n v="0"/>
    <x v="1"/>
  </r>
  <r>
    <s v="P6294"/>
    <d v="2023-04-19T16:12:00"/>
    <s v="F"/>
    <n v="66"/>
    <s v="Two or More Races"/>
    <s v="None"/>
    <b v="1"/>
    <m/>
    <x v="35"/>
    <b v="1"/>
    <x v="1"/>
    <s v="Apr"/>
    <x v="0"/>
    <x v="3"/>
    <s v="60-74"/>
    <s v="16-30"/>
    <n v="1"/>
    <n v="1"/>
    <n v="0"/>
    <x v="1"/>
  </r>
  <r>
    <s v="P6295"/>
    <d v="2024-09-22T13:40:00"/>
    <s v="F"/>
    <n v="66"/>
    <s v="Two or More Races"/>
    <s v="None"/>
    <b v="1"/>
    <m/>
    <x v="41"/>
    <b v="1"/>
    <x v="0"/>
    <s v="Sep"/>
    <x v="3"/>
    <x v="6"/>
    <s v="60-74"/>
    <s v="16-30"/>
    <n v="1"/>
    <n v="1"/>
    <n v="0"/>
    <x v="1"/>
  </r>
  <r>
    <s v="P6296"/>
    <d v="2024-03-02T06:55:00"/>
    <s v="F"/>
    <n v="77"/>
    <s v="Two or More Races"/>
    <s v="None"/>
    <b v="1"/>
    <m/>
    <x v="27"/>
    <b v="1"/>
    <x v="0"/>
    <s v="Mar"/>
    <x v="1"/>
    <x v="0"/>
    <s v="75+"/>
    <s v="46-60"/>
    <n v="0"/>
    <n v="1"/>
    <n v="0"/>
    <x v="1"/>
  </r>
  <r>
    <s v="P6297"/>
    <d v="2024-09-03T23:59:00"/>
    <s v="F"/>
    <n v="45"/>
    <s v="Two or More Races"/>
    <s v="None"/>
    <b v="1"/>
    <m/>
    <x v="42"/>
    <b v="1"/>
    <x v="0"/>
    <s v="Sep"/>
    <x v="6"/>
    <x v="2"/>
    <s v="45-59"/>
    <s v="0-15"/>
    <n v="1"/>
    <n v="1"/>
    <n v="0"/>
    <x v="1"/>
  </r>
  <r>
    <s v="P6298"/>
    <d v="2023-04-20T09:51:00"/>
    <s v="F"/>
    <n v="70"/>
    <s v="Two or More Races"/>
    <s v="None"/>
    <b v="1"/>
    <m/>
    <x v="38"/>
    <b v="1"/>
    <x v="1"/>
    <s v="Apr"/>
    <x v="2"/>
    <x v="1"/>
    <s v="60-74"/>
    <s v="0-15"/>
    <n v="1"/>
    <n v="1"/>
    <n v="0"/>
    <x v="1"/>
  </r>
  <r>
    <s v="P6299"/>
    <d v="2024-08-19T10:33:00"/>
    <s v="F"/>
    <n v="29"/>
    <s v="Two or More Races"/>
    <s v="None"/>
    <b v="1"/>
    <m/>
    <x v="35"/>
    <b v="1"/>
    <x v="0"/>
    <s v="Aug"/>
    <x v="4"/>
    <x v="1"/>
    <s v="15-29"/>
    <s v="16-30"/>
    <n v="1"/>
    <n v="1"/>
    <n v="0"/>
    <x v="1"/>
  </r>
  <r>
    <s v="P6300"/>
    <d v="2023-08-13T01:31:00"/>
    <s v="F"/>
    <n v="45"/>
    <s v="Two or More Races"/>
    <s v="None"/>
    <b v="1"/>
    <m/>
    <x v="19"/>
    <b v="1"/>
    <x v="1"/>
    <s v="Aug"/>
    <x v="3"/>
    <x v="4"/>
    <s v="45-59"/>
    <s v="16-30"/>
    <n v="1"/>
    <n v="1"/>
    <n v="0"/>
    <x v="1"/>
  </r>
  <r>
    <s v="P6301"/>
    <d v="2024-09-20T23:49:00"/>
    <s v="F"/>
    <n v="7"/>
    <s v="Two or More Races"/>
    <s v="None"/>
    <b v="1"/>
    <m/>
    <x v="3"/>
    <b v="1"/>
    <x v="0"/>
    <s v="Sep"/>
    <x v="5"/>
    <x v="2"/>
    <s v="0-14"/>
    <s v="31-45"/>
    <n v="0"/>
    <n v="1"/>
    <n v="0"/>
    <x v="1"/>
  </r>
  <r>
    <s v="P6302"/>
    <d v="2023-07-31T19:11:00"/>
    <s v="F"/>
    <n v="72"/>
    <s v="Two or More Races"/>
    <s v="None"/>
    <b v="1"/>
    <m/>
    <x v="26"/>
    <b v="1"/>
    <x v="1"/>
    <s v="Jul"/>
    <x v="4"/>
    <x v="7"/>
    <s v="60-74"/>
    <s v="31-45"/>
    <n v="0"/>
    <n v="1"/>
    <n v="0"/>
    <x v="1"/>
  </r>
  <r>
    <s v="P6303"/>
    <d v="2024-09-01T03:12:00"/>
    <s v="F"/>
    <n v="58"/>
    <s v="Two or More Races"/>
    <s v="None"/>
    <b v="1"/>
    <m/>
    <x v="40"/>
    <b v="1"/>
    <x v="0"/>
    <s v="Sep"/>
    <x v="3"/>
    <x v="5"/>
    <s v="45-59"/>
    <s v="31-45"/>
    <n v="0"/>
    <n v="1"/>
    <n v="0"/>
    <x v="1"/>
  </r>
  <r>
    <s v="P6304"/>
    <d v="2023-08-20T10:49:00"/>
    <s v="F"/>
    <n v="34"/>
    <s v="Two or More Races"/>
    <s v="None"/>
    <b v="1"/>
    <m/>
    <x v="8"/>
    <b v="1"/>
    <x v="1"/>
    <s v="Aug"/>
    <x v="3"/>
    <x v="1"/>
    <s v="30-44"/>
    <s v="31-45"/>
    <n v="0"/>
    <n v="1"/>
    <n v="0"/>
    <x v="1"/>
  </r>
  <r>
    <s v="P6305"/>
    <d v="2024-01-25T03:57:00"/>
    <s v="F"/>
    <n v="18"/>
    <s v="Two or More Races"/>
    <s v="None"/>
    <b v="1"/>
    <m/>
    <x v="50"/>
    <b v="1"/>
    <x v="0"/>
    <s v="Jan"/>
    <x v="2"/>
    <x v="5"/>
    <s v="15-29"/>
    <s v="31-45"/>
    <n v="0"/>
    <n v="1"/>
    <n v="0"/>
    <x v="1"/>
  </r>
  <r>
    <s v="P6306"/>
    <d v="2023-12-02T01:52:00"/>
    <s v="F"/>
    <n v="55"/>
    <s v="Two or More Races"/>
    <s v="None"/>
    <b v="1"/>
    <m/>
    <x v="32"/>
    <b v="1"/>
    <x v="1"/>
    <s v="Dec"/>
    <x v="1"/>
    <x v="4"/>
    <s v="45-59"/>
    <s v="46-60"/>
    <n v="0"/>
    <n v="1"/>
    <n v="0"/>
    <x v="1"/>
  </r>
  <r>
    <s v="P6307"/>
    <d v="2023-07-01T05:58:00"/>
    <s v="F"/>
    <n v="17"/>
    <s v="Two or More Races"/>
    <s v="None"/>
    <b v="1"/>
    <m/>
    <x v="25"/>
    <b v="1"/>
    <x v="1"/>
    <s v="Jul"/>
    <x v="1"/>
    <x v="5"/>
    <s v="15-29"/>
    <s v="46-60"/>
    <n v="0"/>
    <n v="1"/>
    <n v="0"/>
    <x v="1"/>
  </r>
  <r>
    <s v="P6308"/>
    <d v="2024-03-24T14:51:00"/>
    <s v="F"/>
    <n v="28"/>
    <s v="Two or More Races"/>
    <s v="None"/>
    <b v="1"/>
    <m/>
    <x v="5"/>
    <b v="1"/>
    <x v="0"/>
    <s v="Mar"/>
    <x v="3"/>
    <x v="6"/>
    <s v="15-29"/>
    <s v="46-60"/>
    <n v="0"/>
    <n v="1"/>
    <n v="0"/>
    <x v="1"/>
  </r>
  <r>
    <s v="P6309"/>
    <d v="2024-08-15T23:15:00"/>
    <s v="F"/>
    <n v="61"/>
    <s v="Two or More Races"/>
    <s v="None"/>
    <b v="1"/>
    <m/>
    <x v="5"/>
    <b v="1"/>
    <x v="0"/>
    <s v="Aug"/>
    <x v="2"/>
    <x v="2"/>
    <s v="60-74"/>
    <s v="46-60"/>
    <n v="0"/>
    <n v="1"/>
    <n v="0"/>
    <x v="1"/>
  </r>
  <r>
    <s v="P6310"/>
    <d v="2023-11-25T12:12:00"/>
    <s v="F"/>
    <n v="67"/>
    <s v="Two or More Races"/>
    <s v="None"/>
    <b v="1"/>
    <m/>
    <x v="20"/>
    <b v="1"/>
    <x v="1"/>
    <s v="Nov"/>
    <x v="1"/>
    <x v="6"/>
    <s v="60-74"/>
    <s v="16-30"/>
    <n v="1"/>
    <n v="1"/>
    <n v="0"/>
    <x v="1"/>
  </r>
  <r>
    <s v="P6311"/>
    <d v="2024-07-23T22:40:00"/>
    <s v="F"/>
    <n v="78"/>
    <s v="Two or More Races"/>
    <s v="None"/>
    <b v="1"/>
    <m/>
    <x v="7"/>
    <b v="1"/>
    <x v="0"/>
    <s v="Jul"/>
    <x v="6"/>
    <x v="2"/>
    <s v="75+"/>
    <s v="16-30"/>
    <n v="1"/>
    <n v="1"/>
    <n v="0"/>
    <x v="1"/>
  </r>
  <r>
    <s v="P6312"/>
    <d v="2024-09-11T00:28:00"/>
    <s v="F"/>
    <n v="48"/>
    <s v="Two or More Races"/>
    <s v="None"/>
    <b v="1"/>
    <m/>
    <x v="48"/>
    <b v="1"/>
    <x v="0"/>
    <s v="Sep"/>
    <x v="0"/>
    <x v="4"/>
    <s v="45-59"/>
    <s v="16-30"/>
    <n v="1"/>
    <n v="1"/>
    <n v="0"/>
    <x v="1"/>
  </r>
  <r>
    <s v="P6313"/>
    <d v="2023-12-24T07:14:00"/>
    <s v="F"/>
    <n v="62"/>
    <s v="Two or More Races"/>
    <s v="None"/>
    <b v="1"/>
    <m/>
    <x v="11"/>
    <b v="1"/>
    <x v="1"/>
    <s v="Dec"/>
    <x v="3"/>
    <x v="0"/>
    <s v="60-74"/>
    <s v="46-60"/>
    <n v="0"/>
    <n v="1"/>
    <n v="0"/>
    <x v="1"/>
  </r>
  <r>
    <s v="P6314"/>
    <d v="2024-07-23T05:26:00"/>
    <s v="F"/>
    <n v="48"/>
    <s v="Two or More Races"/>
    <s v="None"/>
    <b v="1"/>
    <m/>
    <x v="2"/>
    <b v="1"/>
    <x v="0"/>
    <s v="Jul"/>
    <x v="6"/>
    <x v="5"/>
    <s v="45-59"/>
    <s v="46-60"/>
    <n v="0"/>
    <n v="1"/>
    <n v="0"/>
    <x v="1"/>
  </r>
  <r>
    <s v="P6315"/>
    <d v="2024-05-08T02:32:00"/>
    <s v="F"/>
    <n v="10"/>
    <s v="Two or More Races"/>
    <s v="None"/>
    <b v="1"/>
    <m/>
    <x v="48"/>
    <b v="1"/>
    <x v="0"/>
    <s v="May"/>
    <x v="0"/>
    <x v="4"/>
    <s v="0-14"/>
    <s v="16-30"/>
    <n v="1"/>
    <n v="1"/>
    <n v="0"/>
    <x v="1"/>
  </r>
  <r>
    <s v="P6316"/>
    <d v="2024-10-15T01:38:00"/>
    <s v="F"/>
    <n v="31"/>
    <s v="Two or More Races"/>
    <s v="None"/>
    <b v="1"/>
    <m/>
    <x v="10"/>
    <b v="1"/>
    <x v="0"/>
    <s v="Oct"/>
    <x v="6"/>
    <x v="4"/>
    <s v="30-44"/>
    <s v="31-45"/>
    <n v="0"/>
    <n v="1"/>
    <n v="0"/>
    <x v="1"/>
  </r>
  <r>
    <s v="P6317"/>
    <d v="2024-10-29T18:47:00"/>
    <s v="F"/>
    <n v="17"/>
    <s v="Two or More Races"/>
    <s v="None"/>
    <b v="1"/>
    <m/>
    <x v="44"/>
    <b v="1"/>
    <x v="0"/>
    <s v="Oct"/>
    <x v="6"/>
    <x v="7"/>
    <s v="15-29"/>
    <s v="31-45"/>
    <n v="0"/>
    <n v="1"/>
    <n v="0"/>
    <x v="1"/>
  </r>
  <r>
    <s v="P6318"/>
    <d v="2023-07-02T08:40:00"/>
    <s v="F"/>
    <n v="28"/>
    <s v="Two or More Races"/>
    <s v="None"/>
    <b v="1"/>
    <m/>
    <x v="50"/>
    <b v="1"/>
    <x v="1"/>
    <s v="Jul"/>
    <x v="3"/>
    <x v="0"/>
    <s v="15-29"/>
    <s v="31-45"/>
    <n v="0"/>
    <n v="1"/>
    <n v="0"/>
    <x v="1"/>
  </r>
  <r>
    <s v="P6319"/>
    <d v="2023-05-03T09:05:00"/>
    <s v="F"/>
    <n v="69"/>
    <s v="Two or More Races"/>
    <s v="None"/>
    <b v="1"/>
    <m/>
    <x v="50"/>
    <b v="1"/>
    <x v="1"/>
    <s v="May"/>
    <x v="0"/>
    <x v="1"/>
    <s v="60-74"/>
    <s v="31-45"/>
    <n v="0"/>
    <n v="1"/>
    <n v="0"/>
    <x v="1"/>
  </r>
  <r>
    <s v="P6320"/>
    <d v="2024-05-02T17:03:00"/>
    <s v="F"/>
    <n v="27"/>
    <s v="Two or More Races"/>
    <s v="None"/>
    <b v="1"/>
    <m/>
    <x v="14"/>
    <b v="1"/>
    <x v="0"/>
    <s v="May"/>
    <x v="2"/>
    <x v="3"/>
    <s v="15-29"/>
    <s v="46-60"/>
    <n v="0"/>
    <n v="1"/>
    <n v="0"/>
    <x v="1"/>
  </r>
  <r>
    <s v="P6321"/>
    <d v="2024-10-12T21:14:00"/>
    <s v="F"/>
    <n v="18"/>
    <s v="Two or More Races"/>
    <s v="None"/>
    <b v="1"/>
    <m/>
    <x v="4"/>
    <b v="1"/>
    <x v="0"/>
    <s v="Oct"/>
    <x v="1"/>
    <x v="2"/>
    <s v="15-29"/>
    <s v="0-15"/>
    <n v="1"/>
    <n v="1"/>
    <n v="0"/>
    <x v="1"/>
  </r>
  <r>
    <s v="P6322"/>
    <d v="2024-02-03T17:02:00"/>
    <s v="F"/>
    <n v="26"/>
    <s v="Two or More Races"/>
    <s v="None"/>
    <b v="1"/>
    <m/>
    <x v="20"/>
    <b v="1"/>
    <x v="0"/>
    <s v="Feb"/>
    <x v="1"/>
    <x v="3"/>
    <s v="15-29"/>
    <s v="16-30"/>
    <n v="1"/>
    <n v="1"/>
    <n v="0"/>
    <x v="1"/>
  </r>
  <r>
    <s v="P6323"/>
    <d v="2024-03-17T12:41:00"/>
    <s v="F"/>
    <n v="21"/>
    <s v="Two or More Races"/>
    <s v="None"/>
    <b v="1"/>
    <m/>
    <x v="35"/>
    <b v="1"/>
    <x v="0"/>
    <s v="Mar"/>
    <x v="3"/>
    <x v="6"/>
    <s v="15-29"/>
    <s v="16-30"/>
    <n v="1"/>
    <n v="1"/>
    <n v="0"/>
    <x v="1"/>
  </r>
  <r>
    <s v="P6324"/>
    <d v="2023-05-31T01:26:00"/>
    <s v="F"/>
    <n v="31"/>
    <s v="Two or More Races"/>
    <s v="None"/>
    <b v="1"/>
    <m/>
    <x v="7"/>
    <b v="1"/>
    <x v="1"/>
    <s v="May"/>
    <x v="0"/>
    <x v="4"/>
    <s v="30-44"/>
    <s v="16-30"/>
    <n v="1"/>
    <n v="1"/>
    <n v="0"/>
    <x v="1"/>
  </r>
  <r>
    <s v="P6325"/>
    <d v="2023-05-15T15:26:00"/>
    <s v="F"/>
    <n v="70"/>
    <s v="Two or More Races"/>
    <s v="None"/>
    <b v="1"/>
    <m/>
    <x v="41"/>
    <b v="1"/>
    <x v="1"/>
    <s v="May"/>
    <x v="4"/>
    <x v="3"/>
    <s v="60-74"/>
    <s v="16-30"/>
    <n v="1"/>
    <n v="1"/>
    <n v="0"/>
    <x v="1"/>
  </r>
  <r>
    <s v="P6326"/>
    <d v="2023-07-22T14:30:00"/>
    <s v="F"/>
    <n v="1"/>
    <s v="Two or More Races"/>
    <s v="None"/>
    <b v="1"/>
    <m/>
    <x v="1"/>
    <b v="1"/>
    <x v="1"/>
    <s v="Jul"/>
    <x v="1"/>
    <x v="6"/>
    <s v="0-14"/>
    <s v="16-30"/>
    <n v="1"/>
    <n v="1"/>
    <n v="0"/>
    <x v="1"/>
  </r>
  <r>
    <s v="P6327"/>
    <d v="2023-04-03T06:51:00"/>
    <s v="F"/>
    <n v="2"/>
    <s v="Two or More Races"/>
    <s v="None"/>
    <b v="1"/>
    <m/>
    <x v="25"/>
    <b v="1"/>
    <x v="1"/>
    <s v="Apr"/>
    <x v="4"/>
    <x v="0"/>
    <s v="0-14"/>
    <s v="46-60"/>
    <n v="0"/>
    <n v="1"/>
    <n v="0"/>
    <x v="1"/>
  </r>
  <r>
    <s v="P6328"/>
    <d v="2024-03-13T13:05:00"/>
    <s v="F"/>
    <n v="52"/>
    <s v="Two or More Races"/>
    <s v="None"/>
    <b v="1"/>
    <m/>
    <x v="49"/>
    <b v="1"/>
    <x v="0"/>
    <s v="Mar"/>
    <x v="0"/>
    <x v="6"/>
    <s v="45-59"/>
    <s v="46-60"/>
    <n v="0"/>
    <n v="1"/>
    <n v="0"/>
    <x v="1"/>
  </r>
  <r>
    <s v="P6329"/>
    <d v="2024-10-22T11:39:00"/>
    <s v="F"/>
    <n v="39"/>
    <s v="Two or More Races"/>
    <s v="None"/>
    <b v="1"/>
    <m/>
    <x v="31"/>
    <b v="1"/>
    <x v="0"/>
    <s v="Oct"/>
    <x v="6"/>
    <x v="1"/>
    <s v="30-44"/>
    <s v="16-30"/>
    <n v="1"/>
    <n v="1"/>
    <n v="0"/>
    <x v="1"/>
  </r>
  <r>
    <s v="P6330"/>
    <d v="2024-03-24T13:40:00"/>
    <s v="F"/>
    <n v="61"/>
    <s v="Two or More Races"/>
    <s v="None"/>
    <b v="1"/>
    <m/>
    <x v="1"/>
    <b v="1"/>
    <x v="0"/>
    <s v="Mar"/>
    <x v="3"/>
    <x v="6"/>
    <s v="60-74"/>
    <s v="16-30"/>
    <n v="1"/>
    <n v="1"/>
    <n v="0"/>
    <x v="1"/>
  </r>
  <r>
    <s v="P6331"/>
    <d v="2023-04-16T15:35:00"/>
    <s v="F"/>
    <n v="52"/>
    <s v="Two or More Races"/>
    <s v="None"/>
    <b v="1"/>
    <m/>
    <x v="29"/>
    <b v="1"/>
    <x v="1"/>
    <s v="Apr"/>
    <x v="3"/>
    <x v="3"/>
    <s v="45-59"/>
    <s v="16-30"/>
    <n v="1"/>
    <n v="1"/>
    <n v="0"/>
    <x v="1"/>
  </r>
  <r>
    <s v="P6332"/>
    <d v="2023-08-10T01:56:00"/>
    <s v="F"/>
    <n v="1"/>
    <s v="Two or More Races"/>
    <s v="None"/>
    <b v="1"/>
    <m/>
    <x v="44"/>
    <b v="1"/>
    <x v="1"/>
    <s v="Aug"/>
    <x v="2"/>
    <x v="4"/>
    <s v="0-14"/>
    <s v="31-45"/>
    <n v="0"/>
    <n v="1"/>
    <n v="0"/>
    <x v="1"/>
  </r>
  <r>
    <s v="P6333"/>
    <d v="2023-10-01T10:40:00"/>
    <s v="F"/>
    <n v="79"/>
    <s v="Two or More Races"/>
    <s v="None"/>
    <b v="1"/>
    <m/>
    <x v="17"/>
    <b v="1"/>
    <x v="1"/>
    <s v="Oct"/>
    <x v="3"/>
    <x v="1"/>
    <s v="75+"/>
    <s v="31-45"/>
    <n v="0"/>
    <n v="1"/>
    <n v="0"/>
    <x v="1"/>
  </r>
  <r>
    <s v="P6334"/>
    <d v="2023-06-02T01:53:00"/>
    <s v="F"/>
    <n v="61"/>
    <s v="Two or More Races"/>
    <s v="None"/>
    <b v="1"/>
    <m/>
    <x v="32"/>
    <b v="1"/>
    <x v="1"/>
    <s v="Jun"/>
    <x v="5"/>
    <x v="4"/>
    <s v="60-74"/>
    <s v="46-60"/>
    <n v="0"/>
    <n v="1"/>
    <n v="0"/>
    <x v="1"/>
  </r>
  <r>
    <s v="P6335"/>
    <d v="2024-03-08T05:00:00"/>
    <s v="F"/>
    <n v="74"/>
    <s v="Two or More Races"/>
    <s v="None"/>
    <b v="1"/>
    <m/>
    <x v="25"/>
    <b v="1"/>
    <x v="0"/>
    <s v="Mar"/>
    <x v="5"/>
    <x v="5"/>
    <s v="60-74"/>
    <s v="46-60"/>
    <n v="0"/>
    <n v="1"/>
    <n v="0"/>
    <x v="1"/>
  </r>
  <r>
    <s v="P6336"/>
    <d v="2023-04-28T10:42:00"/>
    <s v="F"/>
    <n v="18"/>
    <s v="Two or More Races"/>
    <s v="None"/>
    <b v="1"/>
    <m/>
    <x v="35"/>
    <b v="1"/>
    <x v="1"/>
    <s v="Apr"/>
    <x v="5"/>
    <x v="1"/>
    <s v="15-29"/>
    <s v="16-30"/>
    <n v="1"/>
    <n v="1"/>
    <n v="0"/>
    <x v="1"/>
  </r>
  <r>
    <s v="P6337"/>
    <d v="2024-06-28T12:49:00"/>
    <s v="F"/>
    <n v="36"/>
    <s v="Two or More Races"/>
    <s v="None"/>
    <b v="1"/>
    <m/>
    <x v="10"/>
    <b v="1"/>
    <x v="0"/>
    <s v="Jun"/>
    <x v="5"/>
    <x v="6"/>
    <s v="30-44"/>
    <s v="31-45"/>
    <n v="0"/>
    <n v="1"/>
    <n v="0"/>
    <x v="1"/>
  </r>
  <r>
    <s v="P6338"/>
    <d v="2023-10-29T07:43:00"/>
    <s v="F"/>
    <n v="70"/>
    <s v="Two or More Races"/>
    <s v="None"/>
    <b v="1"/>
    <m/>
    <x v="44"/>
    <b v="1"/>
    <x v="1"/>
    <s v="Oct"/>
    <x v="3"/>
    <x v="0"/>
    <s v="60-74"/>
    <s v="31-45"/>
    <n v="0"/>
    <n v="1"/>
    <n v="0"/>
    <x v="1"/>
  </r>
  <r>
    <s v="P6339"/>
    <d v="2024-04-10T15:05:00"/>
    <s v="F"/>
    <n v="56"/>
    <s v="Two or More Races"/>
    <s v="None"/>
    <b v="1"/>
    <m/>
    <x v="17"/>
    <b v="1"/>
    <x v="0"/>
    <s v="Apr"/>
    <x v="0"/>
    <x v="3"/>
    <s v="45-59"/>
    <s v="31-45"/>
    <n v="0"/>
    <n v="1"/>
    <n v="0"/>
    <x v="1"/>
  </r>
  <r>
    <s v="P6340"/>
    <d v="2023-10-18T05:07:00"/>
    <s v="F"/>
    <n v="36"/>
    <s v="Two or More Races"/>
    <s v="None"/>
    <b v="1"/>
    <m/>
    <x v="9"/>
    <b v="1"/>
    <x v="1"/>
    <s v="Oct"/>
    <x v="0"/>
    <x v="5"/>
    <s v="30-44"/>
    <s v="46-60"/>
    <n v="0"/>
    <n v="1"/>
    <n v="0"/>
    <x v="1"/>
  </r>
  <r>
    <s v="P6341"/>
    <d v="2024-07-05T19:26:00"/>
    <s v="F"/>
    <n v="12"/>
    <s v="Two or More Races"/>
    <s v="None"/>
    <b v="1"/>
    <m/>
    <x v="2"/>
    <b v="1"/>
    <x v="0"/>
    <s v="Jul"/>
    <x v="5"/>
    <x v="7"/>
    <s v="0-14"/>
    <s v="46-60"/>
    <n v="0"/>
    <n v="1"/>
    <n v="0"/>
    <x v="1"/>
  </r>
  <r>
    <s v="P6342"/>
    <d v="2023-07-23T19:29:00"/>
    <s v="F"/>
    <n v="72"/>
    <s v="Two or More Races"/>
    <s v="None"/>
    <b v="1"/>
    <m/>
    <x v="21"/>
    <b v="1"/>
    <x v="1"/>
    <s v="Jul"/>
    <x v="3"/>
    <x v="7"/>
    <s v="60-74"/>
    <s v="46-60"/>
    <n v="0"/>
    <n v="1"/>
    <n v="0"/>
    <x v="1"/>
  </r>
  <r>
    <s v="P6343"/>
    <d v="2023-07-28T00:58:00"/>
    <s v="F"/>
    <n v="78"/>
    <s v="Two or More Races"/>
    <s v="None"/>
    <b v="1"/>
    <m/>
    <x v="42"/>
    <b v="1"/>
    <x v="1"/>
    <s v="Jul"/>
    <x v="5"/>
    <x v="4"/>
    <s v="75+"/>
    <s v="0-15"/>
    <n v="1"/>
    <n v="1"/>
    <n v="0"/>
    <x v="1"/>
  </r>
  <r>
    <s v="P6344"/>
    <d v="2023-10-11T22:12:00"/>
    <s v="F"/>
    <n v="37"/>
    <s v="Two or More Races"/>
    <s v="None"/>
    <b v="1"/>
    <m/>
    <x v="31"/>
    <b v="1"/>
    <x v="1"/>
    <s v="Oct"/>
    <x v="0"/>
    <x v="2"/>
    <s v="30-44"/>
    <s v="16-30"/>
    <n v="1"/>
    <n v="1"/>
    <n v="0"/>
    <x v="1"/>
  </r>
  <r>
    <s v="P6345"/>
    <d v="2024-07-31T14:18:00"/>
    <s v="F"/>
    <n v="72"/>
    <s v="Two or More Races"/>
    <s v="None"/>
    <b v="1"/>
    <m/>
    <x v="32"/>
    <b v="1"/>
    <x v="0"/>
    <s v="Jul"/>
    <x v="0"/>
    <x v="6"/>
    <s v="60-74"/>
    <s v="46-60"/>
    <n v="0"/>
    <n v="1"/>
    <n v="0"/>
    <x v="1"/>
  </r>
  <r>
    <s v="P6346"/>
    <d v="2023-10-26T06:26:00"/>
    <s v="F"/>
    <n v="7"/>
    <s v="Two or More Races"/>
    <s v="None"/>
    <b v="1"/>
    <m/>
    <x v="16"/>
    <b v="1"/>
    <x v="1"/>
    <s v="Oct"/>
    <x v="2"/>
    <x v="0"/>
    <s v="0-14"/>
    <s v="46-60"/>
    <n v="0"/>
    <n v="1"/>
    <n v="0"/>
    <x v="1"/>
  </r>
  <r>
    <s v="P6347"/>
    <d v="2023-09-17T13:31:00"/>
    <s v="F"/>
    <n v="9"/>
    <s v="Two or More Races"/>
    <s v="None"/>
    <b v="1"/>
    <m/>
    <x v="25"/>
    <b v="1"/>
    <x v="1"/>
    <s v="Sep"/>
    <x v="3"/>
    <x v="6"/>
    <s v="0-14"/>
    <s v="46-60"/>
    <n v="0"/>
    <n v="1"/>
    <n v="0"/>
    <x v="1"/>
  </r>
  <r>
    <s v="P6348"/>
    <d v="2024-09-25T19:10:00"/>
    <s v="F"/>
    <n v="59"/>
    <s v="Two or More Races"/>
    <s v="None"/>
    <b v="1"/>
    <m/>
    <x v="28"/>
    <b v="1"/>
    <x v="0"/>
    <s v="Sep"/>
    <x v="0"/>
    <x v="7"/>
    <s v="45-59"/>
    <s v="16-30"/>
    <n v="1"/>
    <n v="1"/>
    <n v="0"/>
    <x v="1"/>
  </r>
  <r>
    <s v="P6349"/>
    <d v="2024-01-04T03:37:00"/>
    <s v="F"/>
    <n v="27"/>
    <s v="Two or More Races"/>
    <s v="None"/>
    <b v="1"/>
    <m/>
    <x v="45"/>
    <b v="1"/>
    <x v="0"/>
    <s v="Jan"/>
    <x v="2"/>
    <x v="5"/>
    <s v="15-29"/>
    <s v="16-30"/>
    <n v="1"/>
    <n v="1"/>
    <n v="0"/>
    <x v="1"/>
  </r>
  <r>
    <s v="P6350"/>
    <d v="2023-09-27T10:49:00"/>
    <s v="F"/>
    <n v="59"/>
    <s v="Two or More Races"/>
    <s v="None"/>
    <b v="1"/>
    <m/>
    <x v="37"/>
    <b v="1"/>
    <x v="1"/>
    <s v="Sep"/>
    <x v="0"/>
    <x v="1"/>
    <s v="45-59"/>
    <s v="31-45"/>
    <n v="0"/>
    <n v="1"/>
    <n v="0"/>
    <x v="1"/>
  </r>
  <r>
    <s v="P6351"/>
    <d v="2023-09-27T01:25:00"/>
    <s v="F"/>
    <n v="30"/>
    <s v="Two or More Races"/>
    <s v="None"/>
    <b v="1"/>
    <m/>
    <x v="10"/>
    <b v="1"/>
    <x v="1"/>
    <s v="Sep"/>
    <x v="0"/>
    <x v="4"/>
    <s v="30-44"/>
    <s v="31-45"/>
    <n v="0"/>
    <n v="1"/>
    <n v="0"/>
    <x v="1"/>
  </r>
  <r>
    <s v="P6352"/>
    <d v="2023-12-15T19:51:00"/>
    <s v="F"/>
    <n v="44"/>
    <s v="Two or More Races"/>
    <s v="None"/>
    <b v="1"/>
    <m/>
    <x v="8"/>
    <b v="1"/>
    <x v="1"/>
    <s v="Dec"/>
    <x v="5"/>
    <x v="7"/>
    <s v="30-44"/>
    <s v="31-45"/>
    <n v="0"/>
    <n v="1"/>
    <n v="0"/>
    <x v="1"/>
  </r>
  <r>
    <s v="P6353"/>
    <d v="2023-07-03T03:07:00"/>
    <s v="F"/>
    <n v="43"/>
    <s v="Two or More Races"/>
    <s v="None"/>
    <b v="1"/>
    <m/>
    <x v="43"/>
    <b v="1"/>
    <x v="1"/>
    <s v="Jul"/>
    <x v="4"/>
    <x v="5"/>
    <s v="30-44"/>
    <s v="46-60"/>
    <n v="0"/>
    <n v="1"/>
    <n v="0"/>
    <x v="1"/>
  </r>
  <r>
    <s v="P6354"/>
    <d v="2023-10-03T03:55:00"/>
    <s v="F"/>
    <n v="29"/>
    <s v="Two or More Races"/>
    <s v="None"/>
    <b v="1"/>
    <m/>
    <x v="34"/>
    <b v="1"/>
    <x v="1"/>
    <s v="Oct"/>
    <x v="6"/>
    <x v="5"/>
    <s v="15-29"/>
    <s v="0-15"/>
    <n v="1"/>
    <n v="1"/>
    <n v="0"/>
    <x v="1"/>
  </r>
  <r>
    <s v="P6355"/>
    <d v="2024-07-05T19:56:00"/>
    <s v="F"/>
    <n v="75"/>
    <s v="Two or More Races"/>
    <s v="None"/>
    <b v="1"/>
    <m/>
    <x v="34"/>
    <b v="1"/>
    <x v="0"/>
    <s v="Jul"/>
    <x v="5"/>
    <x v="7"/>
    <s v="75+"/>
    <s v="0-15"/>
    <n v="1"/>
    <n v="1"/>
    <n v="0"/>
    <x v="1"/>
  </r>
  <r>
    <s v="P6356"/>
    <d v="2024-09-06T16:55:00"/>
    <s v="F"/>
    <n v="53"/>
    <s v="Two or More Races"/>
    <s v="None"/>
    <b v="1"/>
    <m/>
    <x v="35"/>
    <b v="1"/>
    <x v="0"/>
    <s v="Sep"/>
    <x v="5"/>
    <x v="3"/>
    <s v="45-59"/>
    <s v="16-30"/>
    <n v="1"/>
    <n v="1"/>
    <n v="0"/>
    <x v="1"/>
  </r>
  <r>
    <s v="P6357"/>
    <d v="2023-12-01T21:50:00"/>
    <s v="F"/>
    <n v="49"/>
    <s v="Two or More Races"/>
    <s v="None"/>
    <b v="1"/>
    <m/>
    <x v="31"/>
    <b v="1"/>
    <x v="1"/>
    <s v="Dec"/>
    <x v="5"/>
    <x v="2"/>
    <s v="45-59"/>
    <s v="16-30"/>
    <n v="1"/>
    <n v="1"/>
    <n v="0"/>
    <x v="1"/>
  </r>
  <r>
    <s v="P6358"/>
    <d v="2024-07-09T04:03:00"/>
    <s v="F"/>
    <n v="29"/>
    <s v="Two or More Races"/>
    <s v="None"/>
    <b v="1"/>
    <m/>
    <x v="46"/>
    <b v="1"/>
    <x v="0"/>
    <s v="Jul"/>
    <x v="6"/>
    <x v="5"/>
    <s v="15-29"/>
    <s v="16-30"/>
    <n v="1"/>
    <n v="1"/>
    <n v="0"/>
    <x v="1"/>
  </r>
  <r>
    <s v="P6359"/>
    <d v="2024-10-16T10:15:00"/>
    <s v="F"/>
    <n v="38"/>
    <s v="Two or More Races"/>
    <s v="None"/>
    <b v="1"/>
    <m/>
    <x v="45"/>
    <b v="1"/>
    <x v="0"/>
    <s v="Oct"/>
    <x v="0"/>
    <x v="1"/>
    <s v="30-44"/>
    <s v="16-30"/>
    <n v="1"/>
    <n v="1"/>
    <n v="0"/>
    <x v="1"/>
  </r>
  <r>
    <s v="P6360"/>
    <d v="2023-04-26T11:08:00"/>
    <s v="F"/>
    <n v="21"/>
    <s v="Two or More Races"/>
    <s v="None"/>
    <b v="1"/>
    <m/>
    <x v="10"/>
    <b v="1"/>
    <x v="1"/>
    <s v="Apr"/>
    <x v="0"/>
    <x v="1"/>
    <s v="15-29"/>
    <s v="31-45"/>
    <n v="0"/>
    <n v="1"/>
    <n v="0"/>
    <x v="1"/>
  </r>
  <r>
    <s v="P6361"/>
    <d v="2024-05-10T11:25:00"/>
    <s v="F"/>
    <n v="21"/>
    <s v="Two or More Races"/>
    <s v="None"/>
    <b v="1"/>
    <m/>
    <x v="14"/>
    <b v="1"/>
    <x v="0"/>
    <s v="May"/>
    <x v="5"/>
    <x v="1"/>
    <s v="15-29"/>
    <s v="46-60"/>
    <n v="0"/>
    <n v="1"/>
    <n v="0"/>
    <x v="1"/>
  </r>
  <r>
    <s v="P6362"/>
    <d v="2024-05-25T06:28:00"/>
    <s v="F"/>
    <n v="14"/>
    <s v="Two or More Races"/>
    <s v="None"/>
    <b v="1"/>
    <m/>
    <x v="7"/>
    <b v="1"/>
    <x v="0"/>
    <s v="May"/>
    <x v="1"/>
    <x v="0"/>
    <s v="0-14"/>
    <s v="16-30"/>
    <n v="1"/>
    <n v="1"/>
    <n v="0"/>
    <x v="1"/>
  </r>
  <r>
    <s v="P6363"/>
    <d v="2024-07-13T02:41:00"/>
    <s v="F"/>
    <n v="75"/>
    <s v="Two or More Races"/>
    <s v="None"/>
    <b v="1"/>
    <m/>
    <x v="15"/>
    <b v="1"/>
    <x v="0"/>
    <s v="Jul"/>
    <x v="1"/>
    <x v="4"/>
    <s v="75+"/>
    <s v="31-45"/>
    <n v="0"/>
    <n v="1"/>
    <n v="0"/>
    <x v="1"/>
  </r>
  <r>
    <s v="P6364"/>
    <d v="2024-02-29T05:03:00"/>
    <s v="F"/>
    <n v="18"/>
    <s v="Two or More Races"/>
    <s v="None"/>
    <b v="1"/>
    <m/>
    <x v="33"/>
    <b v="1"/>
    <x v="0"/>
    <s v="Feb"/>
    <x v="2"/>
    <x v="5"/>
    <s v="15-29"/>
    <s v="31-45"/>
    <n v="0"/>
    <n v="1"/>
    <n v="0"/>
    <x v="1"/>
  </r>
  <r>
    <s v="P6365"/>
    <d v="2024-09-18T20:33:00"/>
    <s v="F"/>
    <n v="70"/>
    <s v="Two or More Races"/>
    <s v="None"/>
    <b v="1"/>
    <m/>
    <x v="11"/>
    <b v="1"/>
    <x v="0"/>
    <s v="Sep"/>
    <x v="0"/>
    <x v="7"/>
    <s v="60-74"/>
    <s v="46-60"/>
    <n v="0"/>
    <n v="1"/>
    <n v="0"/>
    <x v="1"/>
  </r>
  <r>
    <s v="P6366"/>
    <d v="2024-09-25T00:35:00"/>
    <s v="F"/>
    <n v="22"/>
    <s v="Two or More Races"/>
    <s v="None"/>
    <b v="1"/>
    <m/>
    <x v="49"/>
    <b v="1"/>
    <x v="0"/>
    <s v="Sep"/>
    <x v="0"/>
    <x v="4"/>
    <s v="15-29"/>
    <s v="46-60"/>
    <n v="0"/>
    <n v="1"/>
    <n v="0"/>
    <x v="1"/>
  </r>
  <r>
    <s v="P6367"/>
    <d v="2023-08-11T01:32:00"/>
    <s v="F"/>
    <n v="27"/>
    <s v="Two or More Races"/>
    <s v="None"/>
    <b v="1"/>
    <m/>
    <x v="4"/>
    <b v="1"/>
    <x v="1"/>
    <s v="Aug"/>
    <x v="5"/>
    <x v="4"/>
    <s v="15-29"/>
    <s v="0-15"/>
    <n v="1"/>
    <n v="1"/>
    <n v="0"/>
    <x v="1"/>
  </r>
  <r>
    <s v="P6368"/>
    <d v="2024-04-16T07:40:00"/>
    <s v="F"/>
    <n v="55"/>
    <s v="Two or More Races"/>
    <s v="None"/>
    <b v="1"/>
    <m/>
    <x v="36"/>
    <b v="1"/>
    <x v="0"/>
    <s v="Apr"/>
    <x v="6"/>
    <x v="0"/>
    <s v="45-59"/>
    <s v="16-30"/>
    <n v="1"/>
    <n v="1"/>
    <n v="0"/>
    <x v="1"/>
  </r>
  <r>
    <s v="P6369"/>
    <d v="2024-02-16T20:07:00"/>
    <s v="F"/>
    <n v="28"/>
    <s v="Two or More Races"/>
    <s v="None"/>
    <b v="1"/>
    <m/>
    <x v="31"/>
    <b v="1"/>
    <x v="0"/>
    <s v="Feb"/>
    <x v="5"/>
    <x v="7"/>
    <s v="15-29"/>
    <s v="16-30"/>
    <n v="1"/>
    <n v="1"/>
    <n v="0"/>
    <x v="1"/>
  </r>
  <r>
    <s v="P6370"/>
    <d v="2024-02-13T09:37:00"/>
    <s v="F"/>
    <n v="43"/>
    <s v="Two or More Races"/>
    <s v="None"/>
    <b v="1"/>
    <m/>
    <x v="31"/>
    <b v="1"/>
    <x v="0"/>
    <s v="Feb"/>
    <x v="6"/>
    <x v="1"/>
    <s v="30-44"/>
    <s v="16-30"/>
    <n v="1"/>
    <n v="1"/>
    <n v="0"/>
    <x v="1"/>
  </r>
  <r>
    <s v="P6371"/>
    <d v="2024-06-07T15:22:00"/>
    <s v="F"/>
    <n v="59"/>
    <s v="Two or More Races"/>
    <s v="None"/>
    <b v="1"/>
    <m/>
    <x v="31"/>
    <b v="1"/>
    <x v="0"/>
    <s v="Jun"/>
    <x v="5"/>
    <x v="3"/>
    <s v="45-59"/>
    <s v="16-30"/>
    <n v="1"/>
    <n v="1"/>
    <n v="0"/>
    <x v="1"/>
  </r>
  <r>
    <s v="P6372"/>
    <d v="2024-06-24T17:30:00"/>
    <s v="F"/>
    <n v="44"/>
    <s v="Two or More Races"/>
    <s v="None"/>
    <b v="1"/>
    <m/>
    <x v="28"/>
    <b v="1"/>
    <x v="0"/>
    <s v="Jun"/>
    <x v="4"/>
    <x v="3"/>
    <s v="30-44"/>
    <s v="16-30"/>
    <n v="1"/>
    <n v="1"/>
    <n v="0"/>
    <x v="1"/>
  </r>
  <r>
    <s v="P6373"/>
    <d v="2023-05-23T04:50:00"/>
    <s v="F"/>
    <n v="56"/>
    <s v="Two or More Races"/>
    <s v="None"/>
    <b v="1"/>
    <m/>
    <x v="7"/>
    <b v="1"/>
    <x v="1"/>
    <s v="May"/>
    <x v="6"/>
    <x v="5"/>
    <s v="45-59"/>
    <s v="16-30"/>
    <n v="1"/>
    <n v="1"/>
    <n v="0"/>
    <x v="1"/>
  </r>
  <r>
    <s v="P6374"/>
    <d v="2024-06-09T18:03:00"/>
    <s v="F"/>
    <n v="14"/>
    <s v="Two or More Races"/>
    <s v="None"/>
    <b v="1"/>
    <m/>
    <x v="19"/>
    <b v="1"/>
    <x v="0"/>
    <s v="Jun"/>
    <x v="3"/>
    <x v="7"/>
    <s v="0-14"/>
    <s v="16-30"/>
    <n v="1"/>
    <n v="1"/>
    <n v="0"/>
    <x v="1"/>
  </r>
  <r>
    <s v="P6375"/>
    <d v="2023-12-04T10:25:00"/>
    <s v="F"/>
    <n v="15"/>
    <s v="Two or More Races"/>
    <s v="None"/>
    <b v="1"/>
    <m/>
    <x v="19"/>
    <b v="1"/>
    <x v="1"/>
    <s v="Dec"/>
    <x v="4"/>
    <x v="1"/>
    <s v="15-29"/>
    <s v="16-30"/>
    <n v="1"/>
    <n v="1"/>
    <n v="0"/>
    <x v="1"/>
  </r>
  <r>
    <s v="P6376"/>
    <d v="2023-07-02T01:09:00"/>
    <s v="F"/>
    <n v="36"/>
    <s v="Two or More Races"/>
    <s v="None"/>
    <b v="1"/>
    <m/>
    <x v="13"/>
    <b v="1"/>
    <x v="1"/>
    <s v="Jul"/>
    <x v="3"/>
    <x v="4"/>
    <s v="30-44"/>
    <s v="46-60"/>
    <n v="0"/>
    <n v="1"/>
    <n v="0"/>
    <x v="1"/>
  </r>
  <r>
    <s v="P6377"/>
    <d v="2023-11-20T22:38:00"/>
    <s v="F"/>
    <n v="70"/>
    <s v="Two or More Races"/>
    <s v="None"/>
    <b v="1"/>
    <m/>
    <x v="34"/>
    <b v="1"/>
    <x v="1"/>
    <s v="Nov"/>
    <x v="4"/>
    <x v="2"/>
    <s v="60-74"/>
    <s v="0-15"/>
    <n v="1"/>
    <n v="1"/>
    <n v="0"/>
    <x v="1"/>
  </r>
  <r>
    <s v="P6378"/>
    <d v="2024-10-14T21:51:00"/>
    <s v="F"/>
    <n v="27"/>
    <s v="Two or More Races"/>
    <s v="None"/>
    <b v="1"/>
    <m/>
    <x v="39"/>
    <b v="1"/>
    <x v="0"/>
    <s v="Oct"/>
    <x v="4"/>
    <x v="2"/>
    <s v="15-29"/>
    <s v="0-15"/>
    <n v="1"/>
    <n v="1"/>
    <n v="0"/>
    <x v="1"/>
  </r>
  <r>
    <s v="P6379"/>
    <d v="2024-02-28T20:51:00"/>
    <s v="F"/>
    <n v="37"/>
    <s v="Two or More Races"/>
    <s v="None"/>
    <b v="1"/>
    <m/>
    <x v="0"/>
    <b v="1"/>
    <x v="0"/>
    <s v="Feb"/>
    <x v="0"/>
    <x v="7"/>
    <s v="30-44"/>
    <s v="31-45"/>
    <n v="0"/>
    <n v="1"/>
    <n v="0"/>
    <x v="1"/>
  </r>
  <r>
    <s v="P6380"/>
    <d v="2024-01-13T09:28:00"/>
    <s v="F"/>
    <n v="40"/>
    <s v="Two or More Races"/>
    <s v="None"/>
    <b v="1"/>
    <m/>
    <x v="17"/>
    <b v="1"/>
    <x v="0"/>
    <s v="Jan"/>
    <x v="1"/>
    <x v="1"/>
    <s v="30-44"/>
    <s v="31-45"/>
    <n v="0"/>
    <n v="1"/>
    <n v="0"/>
    <x v="1"/>
  </r>
  <r>
    <s v="P6381"/>
    <d v="2023-05-20T05:14:00"/>
    <s v="F"/>
    <n v="12"/>
    <s v="Two or More Races"/>
    <s v="None"/>
    <b v="1"/>
    <m/>
    <x v="41"/>
    <b v="1"/>
    <x v="1"/>
    <s v="May"/>
    <x v="1"/>
    <x v="5"/>
    <s v="0-14"/>
    <s v="16-30"/>
    <n v="1"/>
    <n v="1"/>
    <n v="0"/>
    <x v="1"/>
  </r>
  <r>
    <s v="P6382"/>
    <d v="2024-10-01T16:37:00"/>
    <s v="F"/>
    <n v="41"/>
    <s v="Two or More Races"/>
    <s v="None"/>
    <b v="1"/>
    <m/>
    <x v="43"/>
    <b v="1"/>
    <x v="0"/>
    <s v="Oct"/>
    <x v="6"/>
    <x v="3"/>
    <s v="30-44"/>
    <s v="46-60"/>
    <n v="0"/>
    <n v="1"/>
    <n v="0"/>
    <x v="1"/>
  </r>
  <r>
    <s v="P6383"/>
    <d v="2023-05-21T22:17:00"/>
    <s v="F"/>
    <n v="33"/>
    <s v="Two or More Races"/>
    <s v="None"/>
    <b v="1"/>
    <m/>
    <x v="49"/>
    <b v="1"/>
    <x v="1"/>
    <s v="May"/>
    <x v="3"/>
    <x v="2"/>
    <s v="30-44"/>
    <s v="46-60"/>
    <n v="0"/>
    <n v="1"/>
    <n v="0"/>
    <x v="1"/>
  </r>
  <r>
    <s v="P6384"/>
    <d v="2023-04-13T22:21:00"/>
    <s v="F"/>
    <n v="38"/>
    <s v="Two or More Races"/>
    <s v="None"/>
    <b v="1"/>
    <m/>
    <x v="7"/>
    <b v="1"/>
    <x v="1"/>
    <s v="Apr"/>
    <x v="2"/>
    <x v="2"/>
    <s v="30-44"/>
    <s v="16-30"/>
    <n v="1"/>
    <n v="1"/>
    <n v="0"/>
    <x v="1"/>
  </r>
  <r>
    <s v="P6385"/>
    <d v="2024-09-17T19:13:00"/>
    <s v="F"/>
    <n v="77"/>
    <s v="Two or More Races"/>
    <s v="None"/>
    <b v="1"/>
    <m/>
    <x v="18"/>
    <b v="1"/>
    <x v="0"/>
    <s v="Sep"/>
    <x v="6"/>
    <x v="7"/>
    <s v="75+"/>
    <s v="16-30"/>
    <n v="1"/>
    <n v="1"/>
    <n v="0"/>
    <x v="1"/>
  </r>
  <r>
    <s v="P6386"/>
    <d v="2024-09-24T02:35:00"/>
    <s v="F"/>
    <n v="7"/>
    <s v="Two or More Races"/>
    <s v="None"/>
    <b v="1"/>
    <m/>
    <x v="3"/>
    <b v="1"/>
    <x v="0"/>
    <s v="Sep"/>
    <x v="6"/>
    <x v="4"/>
    <s v="0-14"/>
    <s v="31-45"/>
    <n v="0"/>
    <n v="1"/>
    <n v="0"/>
    <x v="1"/>
  </r>
  <r>
    <s v="P6387"/>
    <d v="2024-10-25T11:21:00"/>
    <s v="F"/>
    <n v="67"/>
    <s v="Two or More Races"/>
    <s v="None"/>
    <b v="1"/>
    <m/>
    <x v="3"/>
    <b v="1"/>
    <x v="0"/>
    <s v="Oct"/>
    <x v="5"/>
    <x v="1"/>
    <s v="60-74"/>
    <s v="31-45"/>
    <n v="0"/>
    <n v="1"/>
    <n v="0"/>
    <x v="1"/>
  </r>
  <r>
    <s v="P6388"/>
    <d v="2024-03-03T05:17:00"/>
    <s v="F"/>
    <n v="52"/>
    <s v="Two or More Races"/>
    <s v="None"/>
    <b v="1"/>
    <m/>
    <x v="10"/>
    <b v="1"/>
    <x v="0"/>
    <s v="Mar"/>
    <x v="3"/>
    <x v="5"/>
    <s v="45-59"/>
    <s v="31-45"/>
    <n v="0"/>
    <n v="1"/>
    <n v="0"/>
    <x v="1"/>
  </r>
  <r>
    <s v="P6389"/>
    <d v="2023-06-18T17:13:00"/>
    <s v="F"/>
    <n v="63"/>
    <s v="Two or More Races"/>
    <s v="None"/>
    <b v="1"/>
    <m/>
    <x v="44"/>
    <b v="1"/>
    <x v="1"/>
    <s v="Jun"/>
    <x v="3"/>
    <x v="3"/>
    <s v="60-74"/>
    <s v="31-45"/>
    <n v="0"/>
    <n v="1"/>
    <n v="0"/>
    <x v="1"/>
  </r>
  <r>
    <s v="P6390"/>
    <d v="2024-01-14T05:54:00"/>
    <s v="F"/>
    <n v="52"/>
    <s v="Two or More Races"/>
    <s v="None"/>
    <b v="1"/>
    <m/>
    <x v="0"/>
    <b v="1"/>
    <x v="0"/>
    <s v="Jan"/>
    <x v="3"/>
    <x v="5"/>
    <s v="45-59"/>
    <s v="31-45"/>
    <n v="0"/>
    <n v="1"/>
    <n v="0"/>
    <x v="1"/>
  </r>
  <r>
    <s v="P6391"/>
    <d v="2024-09-04T16:56:00"/>
    <s v="F"/>
    <n v="17"/>
    <s v="Two or More Races"/>
    <s v="None"/>
    <b v="1"/>
    <m/>
    <x v="6"/>
    <b v="1"/>
    <x v="0"/>
    <s v="Sep"/>
    <x v="0"/>
    <x v="3"/>
    <s v="15-29"/>
    <s v="31-45"/>
    <n v="0"/>
    <n v="1"/>
    <n v="0"/>
    <x v="1"/>
  </r>
  <r>
    <s v="P6392"/>
    <d v="2024-04-24T16:54:00"/>
    <s v="F"/>
    <n v="78"/>
    <s v="Two or More Races"/>
    <s v="None"/>
    <b v="1"/>
    <m/>
    <x v="50"/>
    <b v="1"/>
    <x v="0"/>
    <s v="Apr"/>
    <x v="0"/>
    <x v="3"/>
    <s v="75+"/>
    <s v="31-45"/>
    <n v="0"/>
    <n v="1"/>
    <n v="0"/>
    <x v="1"/>
  </r>
  <r>
    <s v="P6393"/>
    <d v="2023-05-16T13:29:00"/>
    <s v="F"/>
    <n v="60"/>
    <s v="Two or More Races"/>
    <s v="None"/>
    <b v="1"/>
    <m/>
    <x v="24"/>
    <b v="1"/>
    <x v="1"/>
    <s v="May"/>
    <x v="6"/>
    <x v="6"/>
    <s v="60-74"/>
    <s v="16-30"/>
    <n v="1"/>
    <n v="1"/>
    <n v="0"/>
    <x v="1"/>
  </r>
  <r>
    <s v="P6394"/>
    <d v="2023-04-18T02:55:00"/>
    <s v="F"/>
    <n v="16"/>
    <s v="Two or More Races"/>
    <s v="None"/>
    <b v="1"/>
    <m/>
    <x v="2"/>
    <b v="1"/>
    <x v="1"/>
    <s v="Apr"/>
    <x v="6"/>
    <x v="4"/>
    <s v="15-29"/>
    <s v="46-60"/>
    <n v="0"/>
    <n v="1"/>
    <n v="0"/>
    <x v="1"/>
  </r>
  <r>
    <s v="P6395"/>
    <d v="2024-05-20T08:38:00"/>
    <s v="F"/>
    <n v="73"/>
    <s v="Two or More Races"/>
    <s v="None"/>
    <b v="1"/>
    <m/>
    <x v="21"/>
    <b v="1"/>
    <x v="0"/>
    <s v="May"/>
    <x v="4"/>
    <x v="0"/>
    <s v="60-74"/>
    <s v="46-60"/>
    <n v="0"/>
    <n v="1"/>
    <n v="0"/>
    <x v="1"/>
  </r>
  <r>
    <s v="P6396"/>
    <d v="2023-10-06T03:34:00"/>
    <s v="F"/>
    <n v="68"/>
    <s v="Two or More Races"/>
    <s v="None"/>
    <b v="1"/>
    <m/>
    <x v="39"/>
    <b v="1"/>
    <x v="1"/>
    <s v="Oct"/>
    <x v="5"/>
    <x v="5"/>
    <s v="60-74"/>
    <s v="0-15"/>
    <n v="1"/>
    <n v="1"/>
    <n v="0"/>
    <x v="1"/>
  </r>
  <r>
    <s v="P6397"/>
    <d v="2023-06-12T12:54:00"/>
    <s v="F"/>
    <n v="15"/>
    <s v="Two or More Races"/>
    <s v="None"/>
    <b v="1"/>
    <m/>
    <x v="46"/>
    <b v="1"/>
    <x v="1"/>
    <s v="Jun"/>
    <x v="4"/>
    <x v="6"/>
    <s v="15-29"/>
    <s v="16-30"/>
    <n v="1"/>
    <n v="1"/>
    <n v="0"/>
    <x v="1"/>
  </r>
  <r>
    <s v="P6398"/>
    <d v="2023-04-11T11:09:00"/>
    <s v="F"/>
    <n v="30"/>
    <s v="Two or More Races"/>
    <s v="None"/>
    <b v="1"/>
    <m/>
    <x v="23"/>
    <b v="1"/>
    <x v="1"/>
    <s v="Apr"/>
    <x v="6"/>
    <x v="1"/>
    <s v="30-44"/>
    <s v="46-60"/>
    <n v="0"/>
    <n v="1"/>
    <n v="0"/>
    <x v="1"/>
  </r>
  <r>
    <s v="P6399"/>
    <d v="2024-04-05T11:56:00"/>
    <s v="F"/>
    <n v="17"/>
    <s v="Two or More Races"/>
    <s v="None"/>
    <b v="1"/>
    <m/>
    <x v="38"/>
    <b v="1"/>
    <x v="0"/>
    <s v="Apr"/>
    <x v="5"/>
    <x v="1"/>
    <s v="15-29"/>
    <s v="0-15"/>
    <n v="1"/>
    <n v="1"/>
    <n v="0"/>
    <x v="1"/>
  </r>
  <r>
    <s v="P6400"/>
    <d v="2024-04-26T22:19:00"/>
    <s v="F"/>
    <n v="22"/>
    <s v="Two or More Races"/>
    <s v="None"/>
    <b v="1"/>
    <m/>
    <x v="19"/>
    <b v="1"/>
    <x v="0"/>
    <s v="Apr"/>
    <x v="5"/>
    <x v="2"/>
    <s v="15-29"/>
    <s v="16-30"/>
    <n v="1"/>
    <n v="1"/>
    <n v="0"/>
    <x v="1"/>
  </r>
  <r>
    <s v="P6401"/>
    <d v="2024-02-06T13:35:00"/>
    <s v="F"/>
    <n v="70"/>
    <s v="Two or More Races"/>
    <s v="None"/>
    <b v="1"/>
    <m/>
    <x v="37"/>
    <b v="1"/>
    <x v="0"/>
    <s v="Feb"/>
    <x v="6"/>
    <x v="6"/>
    <s v="60-74"/>
    <s v="31-45"/>
    <n v="0"/>
    <n v="1"/>
    <n v="0"/>
    <x v="1"/>
  </r>
  <r>
    <s v="P6402"/>
    <d v="2024-10-04T10:29:00"/>
    <s v="F"/>
    <n v="10"/>
    <s v="Two or More Races"/>
    <s v="None"/>
    <b v="1"/>
    <m/>
    <x v="6"/>
    <b v="1"/>
    <x v="0"/>
    <s v="Oct"/>
    <x v="5"/>
    <x v="1"/>
    <s v="0-14"/>
    <s v="31-45"/>
    <n v="0"/>
    <n v="1"/>
    <n v="0"/>
    <x v="1"/>
  </r>
  <r>
    <s v="P6403"/>
    <d v="2024-10-30T13:17:00"/>
    <s v="F"/>
    <n v="26"/>
    <s v="Two or More Races"/>
    <s v="None"/>
    <b v="1"/>
    <m/>
    <x v="50"/>
    <b v="1"/>
    <x v="0"/>
    <s v="Oct"/>
    <x v="0"/>
    <x v="6"/>
    <s v="15-29"/>
    <s v="31-45"/>
    <n v="0"/>
    <n v="1"/>
    <n v="0"/>
    <x v="1"/>
  </r>
  <r>
    <s v="P6404"/>
    <d v="2023-08-07T03:43:00"/>
    <s v="F"/>
    <n v="13"/>
    <s v="Two or More Races"/>
    <s v="None"/>
    <b v="1"/>
    <m/>
    <x v="49"/>
    <b v="1"/>
    <x v="1"/>
    <s v="Aug"/>
    <x v="4"/>
    <x v="5"/>
    <s v="0-14"/>
    <s v="46-60"/>
    <n v="0"/>
    <n v="1"/>
    <n v="0"/>
    <x v="1"/>
  </r>
  <r>
    <s v="P6405"/>
    <d v="2024-04-09T22:35:00"/>
    <s v="F"/>
    <n v="52"/>
    <s v="Two or More Races"/>
    <s v="None"/>
    <b v="1"/>
    <m/>
    <x v="38"/>
    <b v="1"/>
    <x v="0"/>
    <s v="Apr"/>
    <x v="6"/>
    <x v="2"/>
    <s v="45-59"/>
    <s v="0-15"/>
    <n v="1"/>
    <n v="1"/>
    <n v="0"/>
    <x v="1"/>
  </r>
  <r>
    <s v="P6406"/>
    <d v="2024-06-26T11:07:00"/>
    <s v="F"/>
    <n v="59"/>
    <s v="Two or More Races"/>
    <s v="None"/>
    <b v="1"/>
    <m/>
    <x v="36"/>
    <b v="1"/>
    <x v="0"/>
    <s v="Jun"/>
    <x v="0"/>
    <x v="1"/>
    <s v="45-59"/>
    <s v="16-30"/>
    <n v="1"/>
    <n v="1"/>
    <n v="0"/>
    <x v="1"/>
  </r>
  <r>
    <s v="P6407"/>
    <d v="2024-07-29T01:57:00"/>
    <s v="F"/>
    <n v="2"/>
    <s v="Two or More Races"/>
    <s v="None"/>
    <b v="1"/>
    <m/>
    <x v="31"/>
    <b v="1"/>
    <x v="0"/>
    <s v="Jul"/>
    <x v="4"/>
    <x v="4"/>
    <s v="0-14"/>
    <s v="16-30"/>
    <n v="1"/>
    <n v="1"/>
    <n v="0"/>
    <x v="1"/>
  </r>
  <r>
    <s v="P6408"/>
    <d v="2023-12-06T15:13:00"/>
    <s v="F"/>
    <n v="38"/>
    <s v="Two or More Races"/>
    <s v="None"/>
    <b v="1"/>
    <m/>
    <x v="31"/>
    <b v="1"/>
    <x v="1"/>
    <s v="Dec"/>
    <x v="0"/>
    <x v="3"/>
    <s v="30-44"/>
    <s v="16-30"/>
    <n v="1"/>
    <n v="1"/>
    <n v="0"/>
    <x v="1"/>
  </r>
  <r>
    <s v="P6409"/>
    <d v="2023-04-11T03:29:00"/>
    <s v="F"/>
    <n v="36"/>
    <s v="Two or More Races"/>
    <s v="None"/>
    <b v="1"/>
    <m/>
    <x v="41"/>
    <b v="1"/>
    <x v="1"/>
    <s v="Apr"/>
    <x v="6"/>
    <x v="5"/>
    <s v="30-44"/>
    <s v="16-30"/>
    <n v="1"/>
    <n v="1"/>
    <n v="0"/>
    <x v="1"/>
  </r>
  <r>
    <s v="P6410"/>
    <d v="2023-12-31T07:02:00"/>
    <s v="F"/>
    <n v="72"/>
    <s v="Two or More Races"/>
    <s v="None"/>
    <b v="1"/>
    <m/>
    <x v="1"/>
    <b v="1"/>
    <x v="1"/>
    <s v="Dec"/>
    <x v="3"/>
    <x v="0"/>
    <s v="60-74"/>
    <s v="16-30"/>
    <n v="1"/>
    <n v="1"/>
    <n v="0"/>
    <x v="1"/>
  </r>
  <r>
    <s v="P6411"/>
    <d v="2023-07-27T23:35:00"/>
    <s v="F"/>
    <n v="71"/>
    <s v="Two or More Races"/>
    <s v="None"/>
    <b v="1"/>
    <m/>
    <x v="37"/>
    <b v="1"/>
    <x v="1"/>
    <s v="Jul"/>
    <x v="2"/>
    <x v="2"/>
    <s v="60-74"/>
    <s v="31-45"/>
    <n v="0"/>
    <n v="1"/>
    <n v="0"/>
    <x v="1"/>
  </r>
  <r>
    <s v="P6412"/>
    <d v="2023-09-22T08:31:00"/>
    <s v="F"/>
    <n v="66"/>
    <s v="Two or More Races"/>
    <s v="None"/>
    <b v="1"/>
    <m/>
    <x v="5"/>
    <b v="1"/>
    <x v="1"/>
    <s v="Sep"/>
    <x v="5"/>
    <x v="0"/>
    <s v="60-74"/>
    <s v="46-60"/>
    <n v="0"/>
    <n v="1"/>
    <n v="0"/>
    <x v="1"/>
  </r>
  <r>
    <s v="P6413"/>
    <d v="2023-04-07T19:56:00"/>
    <s v="F"/>
    <n v="60"/>
    <s v="Two or More Races"/>
    <s v="None"/>
    <b v="1"/>
    <m/>
    <x v="29"/>
    <b v="1"/>
    <x v="1"/>
    <s v="Apr"/>
    <x v="5"/>
    <x v="7"/>
    <s v="60-74"/>
    <s v="16-30"/>
    <n v="1"/>
    <n v="1"/>
    <n v="0"/>
    <x v="1"/>
  </r>
  <r>
    <s v="P6414"/>
    <d v="2023-10-30T10:41:00"/>
    <s v="F"/>
    <n v="60"/>
    <s v="Two or More Races"/>
    <s v="None"/>
    <b v="1"/>
    <m/>
    <x v="22"/>
    <b v="1"/>
    <x v="1"/>
    <s v="Oct"/>
    <x v="4"/>
    <x v="1"/>
    <s v="60-74"/>
    <s v="31-45"/>
    <n v="0"/>
    <n v="1"/>
    <n v="0"/>
    <x v="1"/>
  </r>
  <r>
    <s v="P6415"/>
    <d v="2024-04-26T11:24:00"/>
    <s v="F"/>
    <n v="24"/>
    <s v="Two or More Races"/>
    <s v="None"/>
    <b v="1"/>
    <m/>
    <x v="47"/>
    <b v="1"/>
    <x v="0"/>
    <s v="Apr"/>
    <x v="5"/>
    <x v="1"/>
    <s v="15-29"/>
    <s v="46-60"/>
    <n v="0"/>
    <n v="1"/>
    <n v="0"/>
    <x v="1"/>
  </r>
  <r>
    <s v="P6416"/>
    <d v="2023-11-04T17:55:00"/>
    <s v="F"/>
    <n v="2"/>
    <s v="Two or More Races"/>
    <s v="None"/>
    <b v="1"/>
    <m/>
    <x v="20"/>
    <b v="1"/>
    <x v="1"/>
    <s v="Nov"/>
    <x v="1"/>
    <x v="3"/>
    <s v="0-14"/>
    <s v="16-30"/>
    <n v="1"/>
    <n v="1"/>
    <n v="0"/>
    <x v="1"/>
  </r>
  <r>
    <s v="P6417"/>
    <d v="2023-07-03T09:28:00"/>
    <s v="F"/>
    <n v="66"/>
    <s v="Two or More Races"/>
    <s v="None"/>
    <b v="1"/>
    <m/>
    <x v="19"/>
    <b v="1"/>
    <x v="1"/>
    <s v="Jul"/>
    <x v="4"/>
    <x v="1"/>
    <s v="60-74"/>
    <s v="16-30"/>
    <n v="1"/>
    <n v="1"/>
    <n v="0"/>
    <x v="1"/>
  </r>
  <r>
    <s v="P6418"/>
    <d v="2023-07-31T10:23:00"/>
    <s v="F"/>
    <n v="9"/>
    <s v="Two or More Races"/>
    <s v="None"/>
    <b v="1"/>
    <m/>
    <x v="0"/>
    <b v="1"/>
    <x v="1"/>
    <s v="Jul"/>
    <x v="4"/>
    <x v="1"/>
    <s v="0-14"/>
    <s v="31-45"/>
    <n v="0"/>
    <n v="1"/>
    <n v="0"/>
    <x v="1"/>
  </r>
  <r>
    <s v="P6419"/>
    <d v="2024-09-15T10:59:00"/>
    <s v="F"/>
    <n v="75"/>
    <s v="Two or More Races"/>
    <s v="None"/>
    <b v="1"/>
    <m/>
    <x v="12"/>
    <b v="1"/>
    <x v="0"/>
    <s v="Sep"/>
    <x v="3"/>
    <x v="1"/>
    <s v="75+"/>
    <s v="31-45"/>
    <n v="0"/>
    <n v="1"/>
    <n v="0"/>
    <x v="1"/>
  </r>
  <r>
    <s v="P6420"/>
    <d v="2024-07-08T13:39:00"/>
    <s v="F"/>
    <n v="28"/>
    <s v="Two or More Races"/>
    <s v="None"/>
    <b v="1"/>
    <n v="0"/>
    <x v="37"/>
    <b v="1"/>
    <x v="0"/>
    <s v="Jul"/>
    <x v="4"/>
    <x v="6"/>
    <s v="15-29"/>
    <s v="31-45"/>
    <n v="0"/>
    <n v="1"/>
    <n v="0"/>
    <x v="1"/>
  </r>
  <r>
    <s v="P6421"/>
    <d v="2024-10-21T20:37:00"/>
    <s v="F"/>
    <n v="69"/>
    <s v="Two or More Races"/>
    <s v="None"/>
    <b v="1"/>
    <n v="0"/>
    <x v="29"/>
    <b v="1"/>
    <x v="0"/>
    <s v="Oct"/>
    <x v="4"/>
    <x v="7"/>
    <s v="60-74"/>
    <s v="16-30"/>
    <n v="1"/>
    <n v="1"/>
    <n v="0"/>
    <x v="1"/>
  </r>
  <r>
    <s v="P6422"/>
    <d v="2024-03-04T00:42:00"/>
    <s v="F"/>
    <n v="54"/>
    <s v="Two or More Races"/>
    <s v="None"/>
    <b v="1"/>
    <n v="0"/>
    <x v="36"/>
    <b v="1"/>
    <x v="0"/>
    <s v="Mar"/>
    <x v="4"/>
    <x v="4"/>
    <s v="45-59"/>
    <s v="16-30"/>
    <n v="1"/>
    <n v="1"/>
    <n v="0"/>
    <x v="1"/>
  </r>
  <r>
    <s v="P6423"/>
    <d v="2023-08-24T15:43:00"/>
    <s v="F"/>
    <n v="22"/>
    <s v="Two or More Races"/>
    <s v="None"/>
    <b v="1"/>
    <n v="0"/>
    <x v="32"/>
    <b v="1"/>
    <x v="1"/>
    <s v="Aug"/>
    <x v="2"/>
    <x v="3"/>
    <s v="15-29"/>
    <s v="46-60"/>
    <n v="0"/>
    <n v="1"/>
    <n v="0"/>
    <x v="1"/>
  </r>
  <r>
    <s v="P6424"/>
    <d v="2023-05-29T00:21:00"/>
    <s v="F"/>
    <n v="77"/>
    <s v="Two or More Races"/>
    <s v="None"/>
    <b v="1"/>
    <n v="0"/>
    <x v="25"/>
    <b v="1"/>
    <x v="1"/>
    <s v="May"/>
    <x v="4"/>
    <x v="4"/>
    <s v="75+"/>
    <s v="46-60"/>
    <n v="0"/>
    <n v="1"/>
    <n v="0"/>
    <x v="1"/>
  </r>
  <r>
    <s v="P6425"/>
    <d v="2023-12-02T04:58:00"/>
    <s v="F"/>
    <n v="75"/>
    <s v="Two or More Races"/>
    <s v="None"/>
    <b v="1"/>
    <n v="1"/>
    <x v="41"/>
    <b v="1"/>
    <x v="1"/>
    <s v="Dec"/>
    <x v="1"/>
    <x v="5"/>
    <s v="75+"/>
    <s v="16-30"/>
    <n v="1"/>
    <n v="1"/>
    <n v="0"/>
    <x v="1"/>
  </r>
  <r>
    <s v="P6426"/>
    <d v="2023-08-10T17:00:00"/>
    <s v="F"/>
    <n v="38"/>
    <s v="Two or More Races"/>
    <s v="None"/>
    <b v="1"/>
    <n v="1"/>
    <x v="5"/>
    <b v="1"/>
    <x v="1"/>
    <s v="Aug"/>
    <x v="2"/>
    <x v="3"/>
    <s v="30-44"/>
    <s v="46-60"/>
    <n v="0"/>
    <n v="1"/>
    <n v="0"/>
    <x v="1"/>
  </r>
  <r>
    <s v="P6427"/>
    <d v="2024-03-19T14:23:00"/>
    <s v="F"/>
    <n v="69"/>
    <s v="Two or More Races"/>
    <s v="None"/>
    <b v="1"/>
    <n v="1"/>
    <x v="4"/>
    <b v="1"/>
    <x v="0"/>
    <s v="Mar"/>
    <x v="6"/>
    <x v="6"/>
    <s v="60-74"/>
    <s v="0-15"/>
    <n v="1"/>
    <n v="1"/>
    <n v="0"/>
    <x v="1"/>
  </r>
  <r>
    <s v="P6428"/>
    <d v="2024-01-16T11:48:00"/>
    <s v="F"/>
    <n v="6"/>
    <s v="Two or More Races"/>
    <s v="None"/>
    <b v="1"/>
    <n v="1"/>
    <x v="21"/>
    <b v="1"/>
    <x v="0"/>
    <s v="Jan"/>
    <x v="6"/>
    <x v="1"/>
    <s v="0-14"/>
    <s v="46-60"/>
    <n v="0"/>
    <n v="1"/>
    <n v="0"/>
    <x v="1"/>
  </r>
  <r>
    <s v="P6429"/>
    <d v="2024-10-06T19:50:00"/>
    <s v="F"/>
    <n v="2"/>
    <s v="Two or More Races"/>
    <s v="None"/>
    <b v="1"/>
    <n v="1"/>
    <x v="17"/>
    <b v="1"/>
    <x v="0"/>
    <s v="Oct"/>
    <x v="3"/>
    <x v="7"/>
    <s v="0-14"/>
    <s v="31-45"/>
    <n v="0"/>
    <n v="1"/>
    <n v="0"/>
    <x v="1"/>
  </r>
  <r>
    <s v="P6430"/>
    <d v="2024-05-07T07:19:00"/>
    <s v="F"/>
    <n v="57"/>
    <s v="Two or More Races"/>
    <s v="None"/>
    <b v="1"/>
    <n v="1"/>
    <x v="17"/>
    <b v="1"/>
    <x v="0"/>
    <s v="May"/>
    <x v="6"/>
    <x v="0"/>
    <s v="45-59"/>
    <s v="31-45"/>
    <n v="0"/>
    <n v="1"/>
    <n v="0"/>
    <x v="1"/>
  </r>
  <r>
    <s v="P6431"/>
    <d v="2024-02-14T11:55:00"/>
    <s v="F"/>
    <n v="61"/>
    <s v="Two or More Races"/>
    <s v="None"/>
    <b v="1"/>
    <n v="1"/>
    <x v="11"/>
    <b v="1"/>
    <x v="0"/>
    <s v="Feb"/>
    <x v="0"/>
    <x v="1"/>
    <s v="60-74"/>
    <s v="46-60"/>
    <n v="0"/>
    <n v="1"/>
    <n v="0"/>
    <x v="1"/>
  </r>
  <r>
    <s v="P6432"/>
    <d v="2024-01-17T01:50:00"/>
    <s v="F"/>
    <n v="23"/>
    <s v="Two or More Races"/>
    <s v="None"/>
    <b v="1"/>
    <n v="1"/>
    <x v="10"/>
    <b v="1"/>
    <x v="0"/>
    <s v="Jan"/>
    <x v="0"/>
    <x v="4"/>
    <s v="15-29"/>
    <s v="31-45"/>
    <n v="0"/>
    <n v="1"/>
    <n v="0"/>
    <x v="1"/>
  </r>
  <r>
    <s v="P6433"/>
    <d v="2024-06-11T11:22:00"/>
    <s v="F"/>
    <n v="40"/>
    <s v="Two or More Races"/>
    <s v="None"/>
    <b v="1"/>
    <n v="1"/>
    <x v="9"/>
    <b v="1"/>
    <x v="0"/>
    <s v="Jun"/>
    <x v="6"/>
    <x v="1"/>
    <s v="30-44"/>
    <s v="46-60"/>
    <n v="0"/>
    <n v="1"/>
    <n v="0"/>
    <x v="1"/>
  </r>
  <r>
    <s v="P6434"/>
    <d v="2023-08-15T08:44:00"/>
    <s v="F"/>
    <n v="8"/>
    <s v="Two or More Races"/>
    <s v="None"/>
    <b v="1"/>
    <n v="1"/>
    <x v="1"/>
    <b v="1"/>
    <x v="1"/>
    <s v="Aug"/>
    <x v="6"/>
    <x v="0"/>
    <s v="0-14"/>
    <s v="16-30"/>
    <n v="1"/>
    <n v="1"/>
    <n v="0"/>
    <x v="1"/>
  </r>
  <r>
    <s v="P6435"/>
    <d v="2023-06-02T11:54:00"/>
    <s v="F"/>
    <n v="55"/>
    <s v="Two or More Races"/>
    <s v="None"/>
    <b v="1"/>
    <n v="2"/>
    <x v="19"/>
    <b v="1"/>
    <x v="1"/>
    <s v="Jun"/>
    <x v="5"/>
    <x v="1"/>
    <s v="45-59"/>
    <s v="16-30"/>
    <n v="1"/>
    <n v="1"/>
    <n v="0"/>
    <x v="1"/>
  </r>
  <r>
    <s v="P6436"/>
    <d v="2023-04-29T03:42:00"/>
    <s v="F"/>
    <n v="48"/>
    <s v="Two or More Races"/>
    <s v="None"/>
    <b v="1"/>
    <n v="2"/>
    <x v="12"/>
    <b v="1"/>
    <x v="1"/>
    <s v="Apr"/>
    <x v="1"/>
    <x v="5"/>
    <s v="45-59"/>
    <s v="31-45"/>
    <n v="0"/>
    <n v="1"/>
    <n v="0"/>
    <x v="1"/>
  </r>
  <r>
    <s v="P6437"/>
    <d v="2024-05-29T10:35:00"/>
    <s v="F"/>
    <n v="16"/>
    <s v="Two or More Races"/>
    <s v="None"/>
    <b v="1"/>
    <n v="2"/>
    <x v="45"/>
    <b v="1"/>
    <x v="0"/>
    <s v="May"/>
    <x v="0"/>
    <x v="1"/>
    <s v="15-29"/>
    <s v="16-30"/>
    <n v="1"/>
    <n v="1"/>
    <n v="0"/>
    <x v="1"/>
  </r>
  <r>
    <s v="P6438"/>
    <d v="2024-05-22T01:33:00"/>
    <s v="F"/>
    <n v="10"/>
    <s v="Two or More Races"/>
    <s v="None"/>
    <b v="1"/>
    <n v="2"/>
    <x v="29"/>
    <b v="1"/>
    <x v="0"/>
    <s v="May"/>
    <x v="0"/>
    <x v="4"/>
    <s v="0-14"/>
    <s v="16-30"/>
    <n v="1"/>
    <n v="1"/>
    <n v="0"/>
    <x v="1"/>
  </r>
  <r>
    <s v="P6439"/>
    <d v="2024-02-14T23:16:00"/>
    <s v="F"/>
    <n v="48"/>
    <s v="Two or More Races"/>
    <s v="None"/>
    <b v="1"/>
    <n v="2"/>
    <x v="28"/>
    <b v="1"/>
    <x v="0"/>
    <s v="Feb"/>
    <x v="0"/>
    <x v="2"/>
    <s v="45-59"/>
    <s v="16-30"/>
    <n v="1"/>
    <n v="1"/>
    <n v="0"/>
    <x v="1"/>
  </r>
  <r>
    <s v="P6440"/>
    <d v="2023-05-03T22:42:00"/>
    <s v="F"/>
    <n v="35"/>
    <s v="Two or More Races"/>
    <s v="None"/>
    <b v="1"/>
    <n v="2"/>
    <x v="5"/>
    <b v="1"/>
    <x v="1"/>
    <s v="May"/>
    <x v="0"/>
    <x v="2"/>
    <s v="30-44"/>
    <s v="46-60"/>
    <n v="0"/>
    <n v="1"/>
    <n v="0"/>
    <x v="1"/>
  </r>
  <r>
    <s v="P6441"/>
    <d v="2023-06-25T07:12:00"/>
    <s v="F"/>
    <n v="35"/>
    <s v="Two or More Races"/>
    <s v="None"/>
    <b v="1"/>
    <n v="2"/>
    <x v="39"/>
    <b v="1"/>
    <x v="1"/>
    <s v="Jun"/>
    <x v="3"/>
    <x v="0"/>
    <s v="30-44"/>
    <s v="0-15"/>
    <n v="1"/>
    <n v="1"/>
    <n v="0"/>
    <x v="1"/>
  </r>
  <r>
    <s v="P6442"/>
    <d v="2023-10-26T01:39:00"/>
    <s v="F"/>
    <n v="76"/>
    <s v="Two or More Races"/>
    <s v="None"/>
    <b v="1"/>
    <n v="2"/>
    <x v="31"/>
    <b v="1"/>
    <x v="1"/>
    <s v="Oct"/>
    <x v="2"/>
    <x v="4"/>
    <s v="75+"/>
    <s v="16-30"/>
    <n v="1"/>
    <n v="1"/>
    <n v="0"/>
    <x v="1"/>
  </r>
  <r>
    <s v="P6443"/>
    <d v="2024-06-29T13:48:00"/>
    <s v="F"/>
    <n v="3"/>
    <s v="Two or More Races"/>
    <s v="None"/>
    <b v="1"/>
    <n v="3"/>
    <x v="46"/>
    <b v="1"/>
    <x v="0"/>
    <s v="Jun"/>
    <x v="1"/>
    <x v="6"/>
    <s v="0-14"/>
    <s v="16-30"/>
    <n v="1"/>
    <n v="1"/>
    <n v="0"/>
    <x v="1"/>
  </r>
  <r>
    <s v="P6444"/>
    <d v="2023-09-26T08:08:00"/>
    <s v="F"/>
    <n v="54"/>
    <s v="Two or More Races"/>
    <s v="None"/>
    <b v="1"/>
    <n v="3"/>
    <x v="12"/>
    <b v="1"/>
    <x v="1"/>
    <s v="Sep"/>
    <x v="6"/>
    <x v="0"/>
    <s v="45-59"/>
    <s v="31-45"/>
    <n v="0"/>
    <n v="1"/>
    <n v="0"/>
    <x v="1"/>
  </r>
  <r>
    <s v="P6445"/>
    <d v="2024-04-24T16:22:00"/>
    <s v="F"/>
    <n v="46"/>
    <s v="Two or More Races"/>
    <s v="None"/>
    <b v="1"/>
    <n v="3"/>
    <x v="11"/>
    <b v="1"/>
    <x v="0"/>
    <s v="Apr"/>
    <x v="0"/>
    <x v="3"/>
    <s v="45-59"/>
    <s v="46-60"/>
    <n v="0"/>
    <n v="1"/>
    <n v="0"/>
    <x v="1"/>
  </r>
  <r>
    <s v="P6446"/>
    <d v="2023-08-28T23:25:00"/>
    <s v="F"/>
    <n v="39"/>
    <s v="Two or More Races"/>
    <s v="None"/>
    <b v="1"/>
    <n v="4"/>
    <x v="33"/>
    <b v="1"/>
    <x v="1"/>
    <s v="Aug"/>
    <x v="4"/>
    <x v="2"/>
    <s v="30-44"/>
    <s v="31-45"/>
    <n v="0"/>
    <n v="1"/>
    <n v="0"/>
    <x v="1"/>
  </r>
  <r>
    <s v="P6447"/>
    <d v="2024-09-15T14:28:00"/>
    <s v="F"/>
    <n v="26"/>
    <s v="Two or More Races"/>
    <s v="None"/>
    <b v="1"/>
    <n v="4"/>
    <x v="36"/>
    <b v="1"/>
    <x v="0"/>
    <s v="Sep"/>
    <x v="3"/>
    <x v="6"/>
    <s v="15-29"/>
    <s v="16-30"/>
    <n v="1"/>
    <n v="1"/>
    <n v="0"/>
    <x v="1"/>
  </r>
  <r>
    <s v="P6448"/>
    <d v="2023-12-21T13:45:00"/>
    <s v="F"/>
    <n v="46"/>
    <s v="Two or More Races"/>
    <s v="None"/>
    <b v="1"/>
    <n v="4"/>
    <x v="0"/>
    <b v="1"/>
    <x v="1"/>
    <s v="Dec"/>
    <x v="2"/>
    <x v="6"/>
    <s v="45-59"/>
    <s v="31-45"/>
    <n v="0"/>
    <n v="1"/>
    <n v="0"/>
    <x v="1"/>
  </r>
  <r>
    <s v="P6449"/>
    <d v="2023-05-23T15:26:00"/>
    <s v="F"/>
    <n v="25"/>
    <s v="Two or More Races"/>
    <s v="None"/>
    <b v="1"/>
    <n v="4"/>
    <x v="38"/>
    <b v="1"/>
    <x v="1"/>
    <s v="May"/>
    <x v="6"/>
    <x v="3"/>
    <s v="15-29"/>
    <s v="0-15"/>
    <n v="1"/>
    <n v="1"/>
    <n v="0"/>
    <x v="1"/>
  </r>
  <r>
    <s v="P6450"/>
    <d v="2024-06-27T07:17:00"/>
    <s v="F"/>
    <n v="21"/>
    <s v="Two or More Races"/>
    <s v="None"/>
    <b v="1"/>
    <n v="5"/>
    <x v="16"/>
    <b v="1"/>
    <x v="0"/>
    <s v="Jun"/>
    <x v="2"/>
    <x v="0"/>
    <s v="15-29"/>
    <s v="46-60"/>
    <n v="0"/>
    <n v="1"/>
    <n v="0"/>
    <x v="1"/>
  </r>
  <r>
    <s v="P6451"/>
    <d v="2024-06-14T15:35:00"/>
    <s v="F"/>
    <n v="69"/>
    <s v="Two or More Races"/>
    <s v="None"/>
    <b v="1"/>
    <n v="5"/>
    <x v="0"/>
    <b v="1"/>
    <x v="0"/>
    <s v="Jun"/>
    <x v="5"/>
    <x v="3"/>
    <s v="60-74"/>
    <s v="31-45"/>
    <n v="0"/>
    <n v="1"/>
    <n v="0"/>
    <x v="1"/>
  </r>
  <r>
    <s v="P6452"/>
    <d v="2024-09-21T04:35:00"/>
    <s v="F"/>
    <n v="3"/>
    <s v="Two or More Races"/>
    <s v="None"/>
    <b v="1"/>
    <n v="5"/>
    <x v="46"/>
    <b v="1"/>
    <x v="0"/>
    <s v="Sep"/>
    <x v="1"/>
    <x v="5"/>
    <s v="0-14"/>
    <s v="16-30"/>
    <n v="1"/>
    <n v="1"/>
    <n v="0"/>
    <x v="1"/>
  </r>
  <r>
    <s v="P6453"/>
    <d v="2023-10-25T23:31:00"/>
    <s v="F"/>
    <n v="62"/>
    <s v="Two or More Races"/>
    <s v="None"/>
    <b v="1"/>
    <n v="5"/>
    <x v="24"/>
    <b v="1"/>
    <x v="1"/>
    <s v="Oct"/>
    <x v="0"/>
    <x v="2"/>
    <s v="60-74"/>
    <s v="16-30"/>
    <n v="1"/>
    <n v="1"/>
    <n v="0"/>
    <x v="1"/>
  </r>
  <r>
    <s v="P6454"/>
    <d v="2024-06-17T16:02:00"/>
    <s v="F"/>
    <n v="75"/>
    <s v="Two or More Races"/>
    <s v="None"/>
    <b v="1"/>
    <n v="5"/>
    <x v="47"/>
    <b v="1"/>
    <x v="0"/>
    <s v="Jun"/>
    <x v="4"/>
    <x v="3"/>
    <s v="75+"/>
    <s v="46-60"/>
    <n v="0"/>
    <n v="1"/>
    <n v="0"/>
    <x v="1"/>
  </r>
  <r>
    <s v="P6455"/>
    <d v="2023-08-31T22:57:00"/>
    <s v="F"/>
    <n v="74"/>
    <s v="Two or More Races"/>
    <s v="None"/>
    <b v="1"/>
    <n v="5"/>
    <x v="2"/>
    <b v="1"/>
    <x v="1"/>
    <s v="Aug"/>
    <x v="2"/>
    <x v="2"/>
    <s v="60-74"/>
    <s v="46-60"/>
    <n v="0"/>
    <n v="1"/>
    <n v="0"/>
    <x v="1"/>
  </r>
  <r>
    <s v="P6456"/>
    <d v="2024-05-18T04:44:00"/>
    <s v="F"/>
    <n v="55"/>
    <s v="Two or More Races"/>
    <s v="None"/>
    <b v="1"/>
    <n v="6"/>
    <x v="40"/>
    <b v="1"/>
    <x v="0"/>
    <s v="May"/>
    <x v="1"/>
    <x v="5"/>
    <s v="45-59"/>
    <s v="31-45"/>
    <n v="0"/>
    <n v="1"/>
    <n v="0"/>
    <x v="1"/>
  </r>
  <r>
    <s v="P6457"/>
    <d v="2024-01-17T20:04:00"/>
    <s v="F"/>
    <n v="49"/>
    <s v="Two or More Races"/>
    <s v="None"/>
    <b v="1"/>
    <n v="6"/>
    <x v="45"/>
    <b v="1"/>
    <x v="0"/>
    <s v="Jan"/>
    <x v="0"/>
    <x v="7"/>
    <s v="45-59"/>
    <s v="16-30"/>
    <n v="1"/>
    <n v="1"/>
    <n v="0"/>
    <x v="1"/>
  </r>
  <r>
    <s v="P6458"/>
    <d v="2023-09-24T00:28:00"/>
    <s v="F"/>
    <n v="58"/>
    <s v="Two or More Races"/>
    <s v="None"/>
    <b v="1"/>
    <n v="6"/>
    <x v="44"/>
    <b v="1"/>
    <x v="1"/>
    <s v="Sep"/>
    <x v="3"/>
    <x v="4"/>
    <s v="45-59"/>
    <s v="31-45"/>
    <n v="0"/>
    <n v="1"/>
    <n v="0"/>
    <x v="1"/>
  </r>
  <r>
    <s v="P6459"/>
    <d v="2023-04-24T05:44:00"/>
    <s v="F"/>
    <n v="1"/>
    <s v="Two or More Races"/>
    <s v="None"/>
    <b v="1"/>
    <n v="6"/>
    <x v="7"/>
    <b v="1"/>
    <x v="1"/>
    <s v="Apr"/>
    <x v="4"/>
    <x v="5"/>
    <s v="0-14"/>
    <s v="16-30"/>
    <n v="1"/>
    <n v="1"/>
    <n v="0"/>
    <x v="1"/>
  </r>
  <r>
    <s v="P6460"/>
    <d v="2024-09-09T12:34:00"/>
    <s v="F"/>
    <n v="51"/>
    <s v="Two or More Races"/>
    <s v="None"/>
    <b v="1"/>
    <n v="7"/>
    <x v="15"/>
    <b v="1"/>
    <x v="0"/>
    <s v="Sep"/>
    <x v="4"/>
    <x v="6"/>
    <s v="45-59"/>
    <s v="31-45"/>
    <n v="0"/>
    <n v="1"/>
    <n v="0"/>
    <x v="1"/>
  </r>
  <r>
    <s v="P6461"/>
    <d v="2024-03-11T16:39:00"/>
    <s v="F"/>
    <n v="56"/>
    <s v="Two or More Races"/>
    <s v="None"/>
    <b v="1"/>
    <n v="7"/>
    <x v="49"/>
    <b v="1"/>
    <x v="0"/>
    <s v="Mar"/>
    <x v="4"/>
    <x v="3"/>
    <s v="45-59"/>
    <s v="46-60"/>
    <n v="0"/>
    <n v="1"/>
    <n v="0"/>
    <x v="1"/>
  </r>
  <r>
    <s v="P6462"/>
    <d v="2023-07-06T00:48:00"/>
    <s v="F"/>
    <n v="60"/>
    <s v="Two or More Races"/>
    <s v="None"/>
    <b v="1"/>
    <n v="7"/>
    <x v="27"/>
    <b v="1"/>
    <x v="1"/>
    <s v="Jul"/>
    <x v="2"/>
    <x v="4"/>
    <s v="60-74"/>
    <s v="46-60"/>
    <n v="0"/>
    <n v="1"/>
    <n v="0"/>
    <x v="1"/>
  </r>
  <r>
    <s v="P6463"/>
    <d v="2023-12-06T10:07:00"/>
    <s v="F"/>
    <n v="7"/>
    <s v="Two or More Races"/>
    <s v="None"/>
    <b v="1"/>
    <n v="7"/>
    <x v="29"/>
    <b v="1"/>
    <x v="1"/>
    <s v="Dec"/>
    <x v="0"/>
    <x v="1"/>
    <s v="0-14"/>
    <s v="16-30"/>
    <n v="1"/>
    <n v="1"/>
    <n v="1"/>
    <x v="1"/>
  </r>
  <r>
    <s v="P6464"/>
    <d v="2023-09-01T14:50:00"/>
    <s v="F"/>
    <n v="62"/>
    <s v="Two or More Races"/>
    <s v="None"/>
    <b v="1"/>
    <n v="7"/>
    <x v="43"/>
    <b v="1"/>
    <x v="1"/>
    <s v="Sep"/>
    <x v="5"/>
    <x v="6"/>
    <s v="60-74"/>
    <s v="46-60"/>
    <n v="0"/>
    <n v="1"/>
    <n v="0"/>
    <x v="1"/>
  </r>
  <r>
    <s v="P6465"/>
    <d v="2024-10-30T13:25:00"/>
    <s v="F"/>
    <n v="28"/>
    <s v="Two or More Races"/>
    <s v="None"/>
    <b v="1"/>
    <n v="8"/>
    <x v="41"/>
    <b v="1"/>
    <x v="0"/>
    <s v="Oct"/>
    <x v="0"/>
    <x v="6"/>
    <s v="15-29"/>
    <s v="16-30"/>
    <n v="1"/>
    <n v="1"/>
    <n v="1"/>
    <x v="1"/>
  </r>
  <r>
    <s v="P6466"/>
    <d v="2023-04-24T06:00:00"/>
    <s v="F"/>
    <n v="34"/>
    <s v="Two or More Races"/>
    <s v="None"/>
    <b v="1"/>
    <n v="8"/>
    <x v="25"/>
    <b v="1"/>
    <x v="1"/>
    <s v="Apr"/>
    <x v="4"/>
    <x v="0"/>
    <s v="30-44"/>
    <s v="46-60"/>
    <n v="0"/>
    <n v="1"/>
    <n v="0"/>
    <x v="1"/>
  </r>
  <r>
    <s v="P6467"/>
    <d v="2024-07-13T08:51:00"/>
    <s v="F"/>
    <n v="55"/>
    <s v="Two or More Races"/>
    <s v="None"/>
    <b v="1"/>
    <n v="8"/>
    <x v="31"/>
    <b v="1"/>
    <x v="0"/>
    <s v="Jul"/>
    <x v="1"/>
    <x v="0"/>
    <s v="45-59"/>
    <s v="16-30"/>
    <n v="1"/>
    <n v="1"/>
    <n v="1"/>
    <x v="1"/>
  </r>
  <r>
    <s v="P6468"/>
    <d v="2024-04-06T08:05:00"/>
    <s v="F"/>
    <n v="24"/>
    <s v="Two or More Races"/>
    <s v="None"/>
    <b v="1"/>
    <n v="8"/>
    <x v="41"/>
    <b v="1"/>
    <x v="0"/>
    <s v="Apr"/>
    <x v="1"/>
    <x v="0"/>
    <s v="15-29"/>
    <s v="16-30"/>
    <n v="1"/>
    <n v="1"/>
    <n v="1"/>
    <x v="1"/>
  </r>
  <r>
    <s v="P6469"/>
    <d v="2023-04-18T09:22:00"/>
    <s v="F"/>
    <n v="51"/>
    <s v="Two or More Races"/>
    <s v="None"/>
    <b v="1"/>
    <n v="8"/>
    <x v="10"/>
    <b v="1"/>
    <x v="1"/>
    <s v="Apr"/>
    <x v="6"/>
    <x v="1"/>
    <s v="45-59"/>
    <s v="31-45"/>
    <n v="0"/>
    <n v="1"/>
    <n v="0"/>
    <x v="1"/>
  </r>
  <r>
    <s v="P6470"/>
    <d v="2024-01-08T17:11:00"/>
    <s v="F"/>
    <n v="2"/>
    <s v="Two or More Races"/>
    <s v="None"/>
    <b v="1"/>
    <n v="8"/>
    <x v="47"/>
    <b v="1"/>
    <x v="0"/>
    <s v="Jan"/>
    <x v="4"/>
    <x v="3"/>
    <s v="0-14"/>
    <s v="46-60"/>
    <n v="0"/>
    <n v="1"/>
    <n v="0"/>
    <x v="1"/>
  </r>
  <r>
    <s v="P6471"/>
    <d v="2023-09-08T02:23:00"/>
    <s v="F"/>
    <n v="25"/>
    <s v="Two or More Races"/>
    <s v="None"/>
    <b v="1"/>
    <n v="8"/>
    <x v="45"/>
    <b v="1"/>
    <x v="1"/>
    <s v="Sep"/>
    <x v="5"/>
    <x v="4"/>
    <s v="15-29"/>
    <s v="16-30"/>
    <n v="1"/>
    <n v="1"/>
    <n v="1"/>
    <x v="1"/>
  </r>
  <r>
    <s v="P6472"/>
    <d v="2024-07-12T01:17:00"/>
    <s v="F"/>
    <n v="3"/>
    <s v="Two or More Races"/>
    <s v="None"/>
    <b v="1"/>
    <n v="9"/>
    <x v="10"/>
    <b v="1"/>
    <x v="0"/>
    <s v="Jul"/>
    <x v="5"/>
    <x v="4"/>
    <s v="0-14"/>
    <s v="31-45"/>
    <n v="0"/>
    <n v="1"/>
    <n v="0"/>
    <x v="1"/>
  </r>
  <r>
    <s v="P6473"/>
    <d v="2024-09-16T19:33:00"/>
    <s v="F"/>
    <n v="66"/>
    <s v="Two or More Races"/>
    <s v="None"/>
    <b v="1"/>
    <n v="10"/>
    <x v="10"/>
    <b v="1"/>
    <x v="0"/>
    <s v="Sep"/>
    <x v="4"/>
    <x v="7"/>
    <s v="60-74"/>
    <s v="31-45"/>
    <n v="0"/>
    <n v="1"/>
    <n v="0"/>
    <x v="1"/>
  </r>
  <r>
    <s v="P6474"/>
    <d v="2024-08-05T13:50:00"/>
    <s v="F"/>
    <n v="72"/>
    <s v="Two or More Races"/>
    <s v="None"/>
    <b v="1"/>
    <n v="10"/>
    <x v="25"/>
    <b v="1"/>
    <x v="0"/>
    <s v="Aug"/>
    <x v="4"/>
    <x v="6"/>
    <s v="60-74"/>
    <s v="46-60"/>
    <n v="0"/>
    <n v="1"/>
    <n v="0"/>
    <x v="1"/>
  </r>
  <r>
    <s v="P6475"/>
    <d v="2024-05-22T01:45:00"/>
    <s v="F"/>
    <n v="10"/>
    <s v="Two or More Races"/>
    <s v="None"/>
    <b v="1"/>
    <n v="10"/>
    <x v="3"/>
    <b v="1"/>
    <x v="0"/>
    <s v="May"/>
    <x v="0"/>
    <x v="4"/>
    <s v="0-14"/>
    <s v="31-45"/>
    <n v="0"/>
    <n v="1"/>
    <n v="0"/>
    <x v="1"/>
  </r>
  <r>
    <s v="P6476"/>
    <d v="2023-09-21T15:41:00"/>
    <s v="F"/>
    <n v="10"/>
    <s v="Two or More Races"/>
    <s v="None"/>
    <b v="1"/>
    <n v="10"/>
    <x v="20"/>
    <b v="1"/>
    <x v="1"/>
    <s v="Sep"/>
    <x v="2"/>
    <x v="3"/>
    <s v="0-14"/>
    <s v="16-30"/>
    <n v="1"/>
    <n v="1"/>
    <n v="1"/>
    <x v="1"/>
  </r>
  <r>
    <s v="P6477"/>
    <d v="2023-11-17T18:51:00"/>
    <s v="F"/>
    <n v="9"/>
    <s v="Two or More Races"/>
    <s v="None"/>
    <b v="1"/>
    <n v="10"/>
    <x v="34"/>
    <b v="1"/>
    <x v="1"/>
    <s v="Nov"/>
    <x v="5"/>
    <x v="7"/>
    <s v="0-14"/>
    <s v="0-15"/>
    <n v="1"/>
    <n v="1"/>
    <n v="1"/>
    <x v="1"/>
  </r>
  <r>
    <s v="P6478"/>
    <d v="2024-08-13T23:13:00"/>
    <s v="F"/>
    <n v="65"/>
    <s v="Two or More Races"/>
    <s v="None"/>
    <b v="1"/>
    <n v="10"/>
    <x v="12"/>
    <b v="1"/>
    <x v="0"/>
    <s v="Aug"/>
    <x v="6"/>
    <x v="2"/>
    <s v="60-74"/>
    <s v="31-45"/>
    <n v="0"/>
    <n v="1"/>
    <n v="0"/>
    <x v="1"/>
  </r>
  <r>
    <s v="P6479"/>
    <d v="2024-05-04T21:30:00"/>
    <s v="F"/>
    <n v="37"/>
    <s v="Two or More Races"/>
    <s v="Orthopedics"/>
    <b v="1"/>
    <m/>
    <x v="22"/>
    <b v="1"/>
    <x v="0"/>
    <s v="May"/>
    <x v="1"/>
    <x v="2"/>
    <s v="30-44"/>
    <s v="31-45"/>
    <n v="0"/>
    <n v="1"/>
    <n v="0"/>
    <x v="1"/>
  </r>
  <r>
    <s v="P6480"/>
    <d v="2024-04-25T10:22:00"/>
    <s v="F"/>
    <n v="3"/>
    <s v="Two or More Races"/>
    <s v="Orthopedics"/>
    <b v="1"/>
    <m/>
    <x v="6"/>
    <b v="1"/>
    <x v="0"/>
    <s v="Apr"/>
    <x v="2"/>
    <x v="1"/>
    <s v="0-14"/>
    <s v="31-45"/>
    <n v="0"/>
    <n v="1"/>
    <n v="0"/>
    <x v="1"/>
  </r>
  <r>
    <s v="P6481"/>
    <d v="2024-09-25T21:19:00"/>
    <s v="F"/>
    <n v="67"/>
    <s v="Two or More Races"/>
    <s v="Orthopedics"/>
    <b v="1"/>
    <m/>
    <x v="26"/>
    <b v="1"/>
    <x v="0"/>
    <s v="Sep"/>
    <x v="0"/>
    <x v="2"/>
    <s v="60-74"/>
    <s v="31-45"/>
    <n v="0"/>
    <n v="1"/>
    <n v="0"/>
    <x v="1"/>
  </r>
  <r>
    <s v="P6482"/>
    <d v="2023-07-13T16:24:00"/>
    <s v="F"/>
    <n v="30"/>
    <s v="Two or More Races"/>
    <s v="Orthopedics"/>
    <b v="1"/>
    <m/>
    <x v="10"/>
    <b v="1"/>
    <x v="1"/>
    <s v="Jul"/>
    <x v="2"/>
    <x v="3"/>
    <s v="30-44"/>
    <s v="31-45"/>
    <n v="0"/>
    <n v="1"/>
    <n v="0"/>
    <x v="1"/>
  </r>
  <r>
    <s v="P6483"/>
    <d v="2024-04-26T07:46:00"/>
    <s v="F"/>
    <n v="42"/>
    <s v="Two or More Races"/>
    <s v="Orthopedics"/>
    <b v="1"/>
    <m/>
    <x v="27"/>
    <b v="1"/>
    <x v="0"/>
    <s v="Apr"/>
    <x v="5"/>
    <x v="0"/>
    <s v="30-44"/>
    <s v="46-60"/>
    <n v="0"/>
    <n v="1"/>
    <n v="0"/>
    <x v="1"/>
  </r>
  <r>
    <s v="P6484"/>
    <d v="2023-05-06T18:24:00"/>
    <s v="F"/>
    <n v="45"/>
    <s v="Two or More Races"/>
    <s v="Orthopedics"/>
    <b v="1"/>
    <m/>
    <x v="33"/>
    <b v="1"/>
    <x v="1"/>
    <s v="May"/>
    <x v="1"/>
    <x v="7"/>
    <s v="45-59"/>
    <s v="31-45"/>
    <n v="0"/>
    <n v="1"/>
    <n v="0"/>
    <x v="1"/>
  </r>
  <r>
    <s v="P6485"/>
    <d v="2024-03-02T09:50:00"/>
    <s v="F"/>
    <n v="67"/>
    <s v="Two or More Races"/>
    <s v="Orthopedics"/>
    <b v="1"/>
    <m/>
    <x v="43"/>
    <b v="1"/>
    <x v="0"/>
    <s v="Mar"/>
    <x v="1"/>
    <x v="1"/>
    <s v="60-74"/>
    <s v="46-60"/>
    <n v="0"/>
    <n v="1"/>
    <n v="0"/>
    <x v="1"/>
  </r>
  <r>
    <s v="P6486"/>
    <d v="2024-01-31T05:49:00"/>
    <s v="F"/>
    <n v="77"/>
    <s v="Two or More Races"/>
    <s v="Orthopedics"/>
    <b v="1"/>
    <m/>
    <x v="39"/>
    <b v="1"/>
    <x v="0"/>
    <s v="Jan"/>
    <x v="0"/>
    <x v="5"/>
    <s v="75+"/>
    <s v="0-15"/>
    <n v="1"/>
    <n v="1"/>
    <n v="0"/>
    <x v="1"/>
  </r>
  <r>
    <s v="P6487"/>
    <d v="2023-11-22T23:01:00"/>
    <s v="F"/>
    <n v="53"/>
    <s v="Two or More Races"/>
    <s v="Orthopedics"/>
    <b v="1"/>
    <m/>
    <x v="33"/>
    <b v="1"/>
    <x v="1"/>
    <s v="Nov"/>
    <x v="0"/>
    <x v="2"/>
    <s v="45-59"/>
    <s v="31-45"/>
    <n v="0"/>
    <n v="1"/>
    <n v="0"/>
    <x v="1"/>
  </r>
  <r>
    <s v="P6488"/>
    <d v="2024-01-14T18:09:00"/>
    <s v="F"/>
    <n v="41"/>
    <s v="Two or More Races"/>
    <s v="Orthopedics"/>
    <b v="1"/>
    <m/>
    <x v="7"/>
    <b v="1"/>
    <x v="0"/>
    <s v="Jan"/>
    <x v="3"/>
    <x v="7"/>
    <s v="30-44"/>
    <s v="16-30"/>
    <n v="1"/>
    <n v="1"/>
    <n v="0"/>
    <x v="1"/>
  </r>
  <r>
    <s v="P6489"/>
    <d v="2023-07-23T06:59:00"/>
    <s v="F"/>
    <n v="6"/>
    <s v="Two or More Races"/>
    <s v="Orthopedics"/>
    <b v="1"/>
    <m/>
    <x v="29"/>
    <b v="1"/>
    <x v="1"/>
    <s v="Jul"/>
    <x v="3"/>
    <x v="0"/>
    <s v="0-14"/>
    <s v="16-30"/>
    <n v="1"/>
    <n v="1"/>
    <n v="0"/>
    <x v="1"/>
  </r>
  <r>
    <s v="P6490"/>
    <d v="2024-03-04T23:35:00"/>
    <s v="F"/>
    <n v="56"/>
    <s v="Two or More Races"/>
    <s v="Orthopedics"/>
    <b v="1"/>
    <m/>
    <x v="10"/>
    <b v="1"/>
    <x v="0"/>
    <s v="Mar"/>
    <x v="4"/>
    <x v="2"/>
    <s v="45-59"/>
    <s v="31-45"/>
    <n v="0"/>
    <n v="1"/>
    <n v="0"/>
    <x v="1"/>
  </r>
  <r>
    <s v="P6491"/>
    <d v="2023-12-02T03:11:00"/>
    <s v="F"/>
    <n v="14"/>
    <s v="Two or More Races"/>
    <s v="Orthopedics"/>
    <b v="1"/>
    <m/>
    <x v="41"/>
    <b v="1"/>
    <x v="1"/>
    <s v="Dec"/>
    <x v="1"/>
    <x v="5"/>
    <s v="0-14"/>
    <s v="16-30"/>
    <n v="1"/>
    <n v="1"/>
    <n v="0"/>
    <x v="1"/>
  </r>
  <r>
    <s v="P6492"/>
    <d v="2023-05-01T05:20:00"/>
    <s v="F"/>
    <n v="76"/>
    <s v="Two or More Races"/>
    <s v="Orthopedics"/>
    <b v="1"/>
    <m/>
    <x v="41"/>
    <b v="1"/>
    <x v="1"/>
    <s v="May"/>
    <x v="4"/>
    <x v="5"/>
    <s v="75+"/>
    <s v="16-30"/>
    <n v="1"/>
    <n v="1"/>
    <n v="0"/>
    <x v="1"/>
  </r>
  <r>
    <s v="P6493"/>
    <d v="2023-04-12T18:07:00"/>
    <s v="F"/>
    <n v="64"/>
    <s v="Two or More Races"/>
    <s v="Orthopedics"/>
    <b v="1"/>
    <m/>
    <x v="11"/>
    <b v="1"/>
    <x v="1"/>
    <s v="Apr"/>
    <x v="0"/>
    <x v="7"/>
    <s v="60-74"/>
    <s v="46-60"/>
    <n v="0"/>
    <n v="1"/>
    <n v="0"/>
    <x v="1"/>
  </r>
  <r>
    <s v="P6494"/>
    <d v="2024-03-20T14:08:00"/>
    <s v="F"/>
    <n v="55"/>
    <s v="Two or More Races"/>
    <s v="Orthopedics"/>
    <b v="1"/>
    <n v="0"/>
    <x v="42"/>
    <b v="1"/>
    <x v="0"/>
    <s v="Mar"/>
    <x v="0"/>
    <x v="6"/>
    <s v="45-59"/>
    <s v="0-15"/>
    <n v="1"/>
    <n v="1"/>
    <n v="0"/>
    <x v="1"/>
  </r>
  <r>
    <s v="P6495"/>
    <d v="2024-03-03T20:32:00"/>
    <s v="F"/>
    <n v="45"/>
    <s v="Two or More Races"/>
    <s v="Orthopedics"/>
    <b v="1"/>
    <n v="0"/>
    <x v="49"/>
    <b v="1"/>
    <x v="0"/>
    <s v="Mar"/>
    <x v="3"/>
    <x v="7"/>
    <s v="45-59"/>
    <s v="46-60"/>
    <n v="0"/>
    <n v="1"/>
    <n v="0"/>
    <x v="1"/>
  </r>
  <r>
    <s v="P6496"/>
    <d v="2023-08-20T04:00:00"/>
    <s v="F"/>
    <n v="3"/>
    <s v="Two or More Races"/>
    <s v="Orthopedics"/>
    <b v="1"/>
    <n v="1"/>
    <x v="50"/>
    <b v="1"/>
    <x v="1"/>
    <s v="Aug"/>
    <x v="3"/>
    <x v="5"/>
    <s v="0-14"/>
    <s v="31-45"/>
    <n v="0"/>
    <n v="1"/>
    <n v="0"/>
    <x v="1"/>
  </r>
  <r>
    <s v="P6497"/>
    <d v="2024-03-25T09:00:00"/>
    <s v="F"/>
    <n v="46"/>
    <s v="Two or More Races"/>
    <s v="Orthopedics"/>
    <b v="1"/>
    <n v="1"/>
    <x v="31"/>
    <b v="1"/>
    <x v="0"/>
    <s v="Mar"/>
    <x v="4"/>
    <x v="1"/>
    <s v="45-59"/>
    <s v="16-30"/>
    <n v="1"/>
    <n v="1"/>
    <n v="0"/>
    <x v="1"/>
  </r>
  <r>
    <s v="P6498"/>
    <d v="2023-11-25T15:33:00"/>
    <s v="F"/>
    <n v="51"/>
    <s v="Two or More Races"/>
    <s v="Orthopedics"/>
    <b v="1"/>
    <n v="1"/>
    <x v="30"/>
    <b v="1"/>
    <x v="1"/>
    <s v="Nov"/>
    <x v="1"/>
    <x v="3"/>
    <s v="45-59"/>
    <s v="0-15"/>
    <n v="1"/>
    <n v="1"/>
    <n v="0"/>
    <x v="1"/>
  </r>
  <r>
    <s v="P6499"/>
    <d v="2023-09-26T15:11:00"/>
    <s v="F"/>
    <n v="16"/>
    <s v="Two or More Races"/>
    <s v="Orthopedics"/>
    <b v="1"/>
    <n v="3"/>
    <x v="42"/>
    <b v="1"/>
    <x v="1"/>
    <s v="Sep"/>
    <x v="6"/>
    <x v="3"/>
    <s v="15-29"/>
    <s v="0-15"/>
    <n v="1"/>
    <n v="1"/>
    <n v="0"/>
    <x v="1"/>
  </r>
  <r>
    <s v="P6500"/>
    <d v="2024-02-08T12:05:00"/>
    <s v="F"/>
    <n v="33"/>
    <s v="Two or More Races"/>
    <s v="Orthopedics"/>
    <b v="1"/>
    <n v="4"/>
    <x v="32"/>
    <b v="1"/>
    <x v="0"/>
    <s v="Feb"/>
    <x v="2"/>
    <x v="6"/>
    <s v="30-44"/>
    <s v="46-60"/>
    <n v="0"/>
    <n v="1"/>
    <n v="0"/>
    <x v="1"/>
  </r>
  <r>
    <s v="P6501"/>
    <d v="2023-08-25T00:31:00"/>
    <s v="F"/>
    <n v="51"/>
    <s v="Two or More Races"/>
    <s v="Orthopedics"/>
    <b v="1"/>
    <n v="4"/>
    <x v="35"/>
    <b v="1"/>
    <x v="1"/>
    <s v="Aug"/>
    <x v="5"/>
    <x v="4"/>
    <s v="45-59"/>
    <s v="16-30"/>
    <n v="1"/>
    <n v="1"/>
    <n v="0"/>
    <x v="1"/>
  </r>
  <r>
    <s v="P6502"/>
    <d v="2024-10-30T02:12:00"/>
    <s v="F"/>
    <n v="13"/>
    <s v="Two or More Races"/>
    <s v="Orthopedics"/>
    <b v="1"/>
    <n v="5"/>
    <x v="12"/>
    <b v="1"/>
    <x v="0"/>
    <s v="Oct"/>
    <x v="0"/>
    <x v="4"/>
    <s v="0-14"/>
    <s v="31-45"/>
    <n v="0"/>
    <n v="1"/>
    <n v="0"/>
    <x v="1"/>
  </r>
  <r>
    <s v="P6503"/>
    <d v="2023-07-08T07:48:00"/>
    <s v="F"/>
    <n v="43"/>
    <s v="Two or More Races"/>
    <s v="Orthopedics"/>
    <b v="1"/>
    <n v="7"/>
    <x v="23"/>
    <b v="1"/>
    <x v="1"/>
    <s v="Jul"/>
    <x v="1"/>
    <x v="0"/>
    <s v="30-44"/>
    <s v="46-60"/>
    <n v="0"/>
    <n v="1"/>
    <n v="0"/>
    <x v="1"/>
  </r>
  <r>
    <s v="P6504"/>
    <d v="2023-10-24T03:22:00"/>
    <s v="F"/>
    <n v="53"/>
    <s v="Two or More Races"/>
    <s v="Orthopedics"/>
    <b v="1"/>
    <n v="7"/>
    <x v="23"/>
    <b v="1"/>
    <x v="1"/>
    <s v="Oct"/>
    <x v="6"/>
    <x v="5"/>
    <s v="45-59"/>
    <s v="46-60"/>
    <n v="0"/>
    <n v="1"/>
    <n v="0"/>
    <x v="1"/>
  </r>
  <r>
    <s v="P6505"/>
    <d v="2023-07-30T12:15:00"/>
    <s v="F"/>
    <n v="16"/>
    <s v="Two or More Races"/>
    <s v="Orthopedics"/>
    <b v="1"/>
    <n v="8"/>
    <x v="10"/>
    <b v="1"/>
    <x v="1"/>
    <s v="Jul"/>
    <x v="3"/>
    <x v="6"/>
    <s v="15-29"/>
    <s v="31-45"/>
    <n v="0"/>
    <n v="1"/>
    <n v="0"/>
    <x v="1"/>
  </r>
  <r>
    <s v="P6506"/>
    <d v="2023-07-19T00:35:00"/>
    <s v="F"/>
    <n v="33"/>
    <s v="Two or More Races"/>
    <s v="Orthopedics"/>
    <b v="1"/>
    <n v="9"/>
    <x v="9"/>
    <b v="1"/>
    <x v="1"/>
    <s v="Jul"/>
    <x v="0"/>
    <x v="4"/>
    <s v="30-44"/>
    <s v="46-60"/>
    <n v="0"/>
    <n v="1"/>
    <n v="0"/>
    <x v="1"/>
  </r>
  <r>
    <s v="P6507"/>
    <d v="2023-06-11T17:54:00"/>
    <s v="F"/>
    <n v="19"/>
    <s v="Two or More Races"/>
    <s v="Orthopedics"/>
    <b v="1"/>
    <n v="10"/>
    <x v="8"/>
    <b v="1"/>
    <x v="1"/>
    <s v="Jun"/>
    <x v="3"/>
    <x v="3"/>
    <s v="15-29"/>
    <s v="31-45"/>
    <n v="0"/>
    <n v="1"/>
    <n v="0"/>
    <x v="1"/>
  </r>
  <r>
    <s v="P6508"/>
    <d v="2024-03-09T13:23:00"/>
    <s v="F"/>
    <n v="4"/>
    <s v="Two or More Races"/>
    <s v="Orthopedics"/>
    <b v="1"/>
    <n v="10"/>
    <x v="29"/>
    <b v="1"/>
    <x v="0"/>
    <s v="Mar"/>
    <x v="1"/>
    <x v="6"/>
    <s v="0-14"/>
    <s v="16-30"/>
    <n v="1"/>
    <n v="1"/>
    <n v="1"/>
    <x v="1"/>
  </r>
  <r>
    <s v="P6509"/>
    <d v="2024-09-13T06:29:00"/>
    <s v="F"/>
    <n v="68"/>
    <s v="Two or More Races"/>
    <s v="Physiotherapy"/>
    <b v="1"/>
    <m/>
    <x v="11"/>
    <b v="1"/>
    <x v="0"/>
    <s v="Sep"/>
    <x v="5"/>
    <x v="0"/>
    <s v="60-74"/>
    <s v="46-60"/>
    <n v="0"/>
    <n v="1"/>
    <n v="0"/>
    <x v="1"/>
  </r>
  <r>
    <s v="P6510"/>
    <d v="2024-02-21T02:53:00"/>
    <s v="F"/>
    <n v="60"/>
    <s v="Two or More Races"/>
    <s v="Physiotherapy"/>
    <b v="1"/>
    <m/>
    <x v="28"/>
    <b v="1"/>
    <x v="0"/>
    <s v="Feb"/>
    <x v="0"/>
    <x v="4"/>
    <s v="60-74"/>
    <s v="16-30"/>
    <n v="1"/>
    <n v="1"/>
    <n v="0"/>
    <x v="1"/>
  </r>
  <r>
    <s v="P6511"/>
    <d v="2023-08-20T05:32:00"/>
    <s v="F"/>
    <n v="31"/>
    <s v="Two or More Races"/>
    <s v="Physiotherapy"/>
    <b v="1"/>
    <m/>
    <x v="50"/>
    <b v="1"/>
    <x v="1"/>
    <s v="Aug"/>
    <x v="3"/>
    <x v="5"/>
    <s v="30-44"/>
    <s v="31-45"/>
    <n v="0"/>
    <n v="1"/>
    <n v="0"/>
    <x v="1"/>
  </r>
  <r>
    <s v="P6512"/>
    <d v="2023-09-19T02:49:00"/>
    <s v="F"/>
    <n v="36"/>
    <s v="Two or More Races"/>
    <s v="Physiotherapy"/>
    <b v="1"/>
    <m/>
    <x v="46"/>
    <b v="1"/>
    <x v="1"/>
    <s v="Sep"/>
    <x v="6"/>
    <x v="4"/>
    <s v="30-44"/>
    <s v="16-30"/>
    <n v="1"/>
    <n v="1"/>
    <n v="0"/>
    <x v="1"/>
  </r>
  <r>
    <s v="P6513"/>
    <d v="2023-11-21T04:24:00"/>
    <s v="F"/>
    <n v="34"/>
    <s v="Two or More Races"/>
    <s v="Physiotherapy"/>
    <b v="1"/>
    <m/>
    <x v="24"/>
    <b v="1"/>
    <x v="1"/>
    <s v="Nov"/>
    <x v="6"/>
    <x v="5"/>
    <s v="30-44"/>
    <s v="16-30"/>
    <n v="1"/>
    <n v="1"/>
    <n v="0"/>
    <x v="1"/>
  </r>
  <r>
    <s v="P6514"/>
    <d v="2023-05-08T08:27:00"/>
    <s v="F"/>
    <n v="61"/>
    <s v="Two or More Races"/>
    <s v="Physiotherapy"/>
    <b v="1"/>
    <m/>
    <x v="21"/>
    <b v="1"/>
    <x v="1"/>
    <s v="May"/>
    <x v="4"/>
    <x v="0"/>
    <s v="60-74"/>
    <s v="46-60"/>
    <n v="0"/>
    <n v="1"/>
    <n v="0"/>
    <x v="1"/>
  </r>
  <r>
    <s v="P6515"/>
    <d v="2023-04-25T09:25:00"/>
    <s v="F"/>
    <n v="76"/>
    <s v="Two or More Races"/>
    <s v="Physiotherapy"/>
    <b v="1"/>
    <n v="2"/>
    <x v="13"/>
    <b v="1"/>
    <x v="1"/>
    <s v="Apr"/>
    <x v="6"/>
    <x v="1"/>
    <s v="75+"/>
    <s v="46-60"/>
    <n v="0"/>
    <n v="1"/>
    <n v="0"/>
    <x v="1"/>
  </r>
  <r>
    <s v="P6516"/>
    <d v="2024-08-27T06:41:00"/>
    <s v="F"/>
    <n v="39"/>
    <s v="Two or More Races"/>
    <s v="Renal"/>
    <b v="1"/>
    <m/>
    <x v="14"/>
    <b v="1"/>
    <x v="0"/>
    <s v="Aug"/>
    <x v="6"/>
    <x v="0"/>
    <s v="30-44"/>
    <s v="46-60"/>
    <n v="0"/>
    <n v="1"/>
    <n v="0"/>
    <x v="1"/>
  </r>
  <r>
    <s v="P6517"/>
    <d v="2023-06-12T20:23:00"/>
    <s v="F"/>
    <n v="33"/>
    <s v="White"/>
    <s v="Cardiology"/>
    <b v="1"/>
    <m/>
    <x v="20"/>
    <b v="1"/>
    <x v="1"/>
    <s v="Jun"/>
    <x v="4"/>
    <x v="7"/>
    <s v="30-44"/>
    <s v="16-30"/>
    <n v="1"/>
    <n v="1"/>
    <n v="0"/>
    <x v="1"/>
  </r>
  <r>
    <s v="P6518"/>
    <d v="2023-05-11T12:58:00"/>
    <s v="F"/>
    <n v="27"/>
    <s v="White"/>
    <s v="Cardiology"/>
    <b v="1"/>
    <m/>
    <x v="42"/>
    <b v="1"/>
    <x v="1"/>
    <s v="May"/>
    <x v="2"/>
    <x v="6"/>
    <s v="15-29"/>
    <s v="0-15"/>
    <n v="1"/>
    <n v="1"/>
    <n v="0"/>
    <x v="1"/>
  </r>
  <r>
    <s v="P6519"/>
    <d v="2024-07-30T13:15:00"/>
    <s v="F"/>
    <n v="65"/>
    <s v="White"/>
    <s v="Cardiology"/>
    <b v="1"/>
    <m/>
    <x v="43"/>
    <b v="1"/>
    <x v="0"/>
    <s v="Jul"/>
    <x v="6"/>
    <x v="6"/>
    <s v="60-74"/>
    <s v="46-60"/>
    <n v="0"/>
    <n v="1"/>
    <n v="0"/>
    <x v="1"/>
  </r>
  <r>
    <s v="P6520"/>
    <d v="2023-08-30T22:06:00"/>
    <s v="F"/>
    <n v="61"/>
    <s v="White"/>
    <s v="Cardiology"/>
    <b v="1"/>
    <m/>
    <x v="20"/>
    <b v="1"/>
    <x v="1"/>
    <s v="Aug"/>
    <x v="0"/>
    <x v="2"/>
    <s v="60-74"/>
    <s v="16-30"/>
    <n v="1"/>
    <n v="1"/>
    <n v="0"/>
    <x v="1"/>
  </r>
  <r>
    <s v="P6521"/>
    <d v="2024-03-27T21:20:00"/>
    <s v="F"/>
    <n v="29"/>
    <s v="White"/>
    <s v="Cardiology"/>
    <b v="1"/>
    <m/>
    <x v="3"/>
    <b v="1"/>
    <x v="0"/>
    <s v="Mar"/>
    <x v="0"/>
    <x v="2"/>
    <s v="15-29"/>
    <s v="31-45"/>
    <n v="0"/>
    <n v="1"/>
    <n v="0"/>
    <x v="1"/>
  </r>
  <r>
    <s v="P6522"/>
    <d v="2024-08-08T21:55:00"/>
    <s v="F"/>
    <n v="52"/>
    <s v="White"/>
    <s v="Cardiology"/>
    <b v="1"/>
    <m/>
    <x v="15"/>
    <b v="1"/>
    <x v="0"/>
    <s v="Aug"/>
    <x v="2"/>
    <x v="2"/>
    <s v="45-59"/>
    <s v="31-45"/>
    <n v="0"/>
    <n v="1"/>
    <n v="0"/>
    <x v="1"/>
  </r>
  <r>
    <s v="P6523"/>
    <d v="2024-01-15T17:18:00"/>
    <s v="F"/>
    <n v="3"/>
    <s v="White"/>
    <s v="Cardiology"/>
    <b v="1"/>
    <n v="9"/>
    <x v="42"/>
    <b v="1"/>
    <x v="0"/>
    <s v="Jan"/>
    <x v="4"/>
    <x v="3"/>
    <s v="0-14"/>
    <s v="0-15"/>
    <n v="1"/>
    <n v="1"/>
    <n v="1"/>
    <x v="1"/>
  </r>
  <r>
    <s v="P6524"/>
    <d v="2023-09-30T13:29:00"/>
    <s v="F"/>
    <n v="14"/>
    <s v="White"/>
    <s v="Cardiology"/>
    <b v="1"/>
    <n v="10"/>
    <x v="34"/>
    <b v="1"/>
    <x v="1"/>
    <s v="Sep"/>
    <x v="1"/>
    <x v="6"/>
    <s v="0-14"/>
    <s v="0-15"/>
    <n v="1"/>
    <n v="1"/>
    <n v="1"/>
    <x v="1"/>
  </r>
  <r>
    <s v="P6525"/>
    <d v="2024-07-18T21:35:00"/>
    <s v="F"/>
    <n v="46"/>
    <s v="White"/>
    <s v="Gastroenterology"/>
    <b v="1"/>
    <m/>
    <x v="42"/>
    <b v="1"/>
    <x v="0"/>
    <s v="Jul"/>
    <x v="2"/>
    <x v="2"/>
    <s v="45-59"/>
    <s v="0-15"/>
    <n v="1"/>
    <n v="1"/>
    <n v="0"/>
    <x v="1"/>
  </r>
  <r>
    <s v="P6526"/>
    <d v="2023-04-12T12:53:00"/>
    <s v="F"/>
    <n v="53"/>
    <s v="White"/>
    <s v="Gastroenterology"/>
    <b v="1"/>
    <m/>
    <x v="30"/>
    <b v="1"/>
    <x v="1"/>
    <s v="Apr"/>
    <x v="0"/>
    <x v="6"/>
    <s v="45-59"/>
    <s v="0-15"/>
    <n v="1"/>
    <n v="1"/>
    <n v="0"/>
    <x v="1"/>
  </r>
  <r>
    <s v="P6527"/>
    <d v="2023-05-12T22:55:00"/>
    <s v="F"/>
    <n v="6"/>
    <s v="White"/>
    <s v="Gastroenterology"/>
    <b v="1"/>
    <m/>
    <x v="9"/>
    <b v="1"/>
    <x v="1"/>
    <s v="May"/>
    <x v="5"/>
    <x v="2"/>
    <s v="0-14"/>
    <s v="46-60"/>
    <n v="0"/>
    <n v="1"/>
    <n v="0"/>
    <x v="1"/>
  </r>
  <r>
    <s v="P6528"/>
    <d v="2023-10-25T14:15:00"/>
    <s v="F"/>
    <n v="52"/>
    <s v="White"/>
    <s v="Gastroenterology"/>
    <b v="1"/>
    <m/>
    <x v="50"/>
    <b v="1"/>
    <x v="1"/>
    <s v="Oct"/>
    <x v="0"/>
    <x v="6"/>
    <s v="45-59"/>
    <s v="31-45"/>
    <n v="0"/>
    <n v="1"/>
    <n v="0"/>
    <x v="1"/>
  </r>
  <r>
    <s v="P6529"/>
    <d v="2023-05-21T22:54:00"/>
    <s v="F"/>
    <n v="13"/>
    <s v="White"/>
    <s v="Gastroenterology"/>
    <b v="1"/>
    <m/>
    <x v="39"/>
    <b v="1"/>
    <x v="1"/>
    <s v="May"/>
    <x v="3"/>
    <x v="2"/>
    <s v="0-14"/>
    <s v="0-15"/>
    <n v="1"/>
    <n v="1"/>
    <n v="0"/>
    <x v="1"/>
  </r>
  <r>
    <s v="P6530"/>
    <d v="2024-07-19T04:31:00"/>
    <s v="F"/>
    <n v="15"/>
    <s v="White"/>
    <s v="Gastroenterology"/>
    <b v="1"/>
    <m/>
    <x v="34"/>
    <b v="1"/>
    <x v="0"/>
    <s v="Jul"/>
    <x v="5"/>
    <x v="5"/>
    <s v="15-29"/>
    <s v="0-15"/>
    <n v="1"/>
    <n v="1"/>
    <n v="0"/>
    <x v="1"/>
  </r>
  <r>
    <s v="P6531"/>
    <d v="2024-04-23T07:50:00"/>
    <s v="F"/>
    <n v="24"/>
    <s v="White"/>
    <s v="Gastroenterology"/>
    <b v="1"/>
    <n v="5"/>
    <x v="32"/>
    <b v="1"/>
    <x v="0"/>
    <s v="Apr"/>
    <x v="6"/>
    <x v="0"/>
    <s v="15-29"/>
    <s v="46-60"/>
    <n v="0"/>
    <n v="1"/>
    <n v="0"/>
    <x v="1"/>
  </r>
  <r>
    <s v="P6532"/>
    <d v="2023-04-09T03:11:00"/>
    <s v="F"/>
    <n v="7"/>
    <s v="White"/>
    <s v="Gastroenterology"/>
    <b v="1"/>
    <n v="7"/>
    <x v="35"/>
    <b v="1"/>
    <x v="1"/>
    <s v="Apr"/>
    <x v="3"/>
    <x v="5"/>
    <s v="0-14"/>
    <s v="16-30"/>
    <n v="1"/>
    <n v="1"/>
    <n v="1"/>
    <x v="1"/>
  </r>
  <r>
    <s v="P6533"/>
    <d v="2024-08-31T09:57:00"/>
    <s v="F"/>
    <n v="76"/>
    <s v="White"/>
    <s v="Gastroenterology"/>
    <b v="1"/>
    <n v="7"/>
    <x v="19"/>
    <b v="1"/>
    <x v="0"/>
    <s v="Aug"/>
    <x v="1"/>
    <x v="1"/>
    <s v="75+"/>
    <s v="16-30"/>
    <n v="1"/>
    <n v="1"/>
    <n v="1"/>
    <x v="1"/>
  </r>
  <r>
    <s v="P6534"/>
    <d v="2024-08-02T16:34:00"/>
    <s v="F"/>
    <n v="61"/>
    <s v="White"/>
    <s v="Gastroenterology"/>
    <b v="1"/>
    <n v="10"/>
    <x v="35"/>
    <b v="1"/>
    <x v="0"/>
    <s v="Aug"/>
    <x v="5"/>
    <x v="3"/>
    <s v="60-74"/>
    <s v="16-30"/>
    <n v="1"/>
    <n v="1"/>
    <n v="1"/>
    <x v="1"/>
  </r>
  <r>
    <s v="P6535"/>
    <d v="2024-07-19T14:24:00"/>
    <s v="F"/>
    <n v="8"/>
    <s v="White"/>
    <s v="General Practice"/>
    <b v="1"/>
    <m/>
    <x v="31"/>
    <b v="1"/>
    <x v="0"/>
    <s v="Jul"/>
    <x v="5"/>
    <x v="6"/>
    <s v="0-14"/>
    <s v="16-30"/>
    <n v="1"/>
    <n v="1"/>
    <n v="0"/>
    <x v="1"/>
  </r>
  <r>
    <s v="P6536"/>
    <d v="2024-09-15T08:39:00"/>
    <s v="F"/>
    <n v="39"/>
    <s v="White"/>
    <s v="General Practice"/>
    <b v="1"/>
    <m/>
    <x v="18"/>
    <b v="1"/>
    <x v="0"/>
    <s v="Sep"/>
    <x v="3"/>
    <x v="0"/>
    <s v="30-44"/>
    <s v="16-30"/>
    <n v="1"/>
    <n v="1"/>
    <n v="0"/>
    <x v="1"/>
  </r>
  <r>
    <s v="P6537"/>
    <d v="2023-11-20T15:34:00"/>
    <s v="F"/>
    <n v="4"/>
    <s v="White"/>
    <s v="General Practice"/>
    <b v="1"/>
    <m/>
    <x v="1"/>
    <b v="1"/>
    <x v="1"/>
    <s v="Nov"/>
    <x v="4"/>
    <x v="3"/>
    <s v="0-14"/>
    <s v="16-30"/>
    <n v="1"/>
    <n v="1"/>
    <n v="0"/>
    <x v="1"/>
  </r>
  <r>
    <s v="P6538"/>
    <d v="2023-04-22T09:18:00"/>
    <s v="F"/>
    <n v="59"/>
    <s v="White"/>
    <s v="General Practice"/>
    <b v="1"/>
    <m/>
    <x v="9"/>
    <b v="1"/>
    <x v="1"/>
    <s v="Apr"/>
    <x v="1"/>
    <x v="1"/>
    <s v="45-59"/>
    <s v="46-60"/>
    <n v="0"/>
    <n v="1"/>
    <n v="0"/>
    <x v="1"/>
  </r>
  <r>
    <s v="P6539"/>
    <d v="2023-06-06T10:05:00"/>
    <s v="F"/>
    <n v="74"/>
    <s v="White"/>
    <s v="General Practice"/>
    <b v="1"/>
    <m/>
    <x v="25"/>
    <b v="1"/>
    <x v="1"/>
    <s v="Jun"/>
    <x v="6"/>
    <x v="1"/>
    <s v="60-74"/>
    <s v="46-60"/>
    <n v="0"/>
    <n v="1"/>
    <n v="0"/>
    <x v="1"/>
  </r>
  <r>
    <s v="P6540"/>
    <d v="2024-04-15T15:23:00"/>
    <s v="F"/>
    <n v="44"/>
    <s v="White"/>
    <s v="General Practice"/>
    <b v="1"/>
    <m/>
    <x v="36"/>
    <b v="1"/>
    <x v="0"/>
    <s v="Apr"/>
    <x v="4"/>
    <x v="3"/>
    <s v="30-44"/>
    <s v="16-30"/>
    <n v="1"/>
    <n v="1"/>
    <n v="0"/>
    <x v="1"/>
  </r>
  <r>
    <s v="P6541"/>
    <d v="2024-04-24T05:41:00"/>
    <s v="F"/>
    <n v="79"/>
    <s v="White"/>
    <s v="General Practice"/>
    <b v="1"/>
    <m/>
    <x v="31"/>
    <b v="1"/>
    <x v="0"/>
    <s v="Apr"/>
    <x v="0"/>
    <x v="5"/>
    <s v="75+"/>
    <s v="16-30"/>
    <n v="1"/>
    <n v="1"/>
    <n v="0"/>
    <x v="1"/>
  </r>
  <r>
    <s v="P6542"/>
    <d v="2023-07-27T09:36:00"/>
    <s v="F"/>
    <n v="56"/>
    <s v="White"/>
    <s v="General Practice"/>
    <b v="1"/>
    <m/>
    <x v="26"/>
    <b v="1"/>
    <x v="1"/>
    <s v="Jul"/>
    <x v="2"/>
    <x v="1"/>
    <s v="45-59"/>
    <s v="31-45"/>
    <n v="0"/>
    <n v="1"/>
    <n v="0"/>
    <x v="1"/>
  </r>
  <r>
    <s v="P6543"/>
    <d v="2023-07-07T06:36:00"/>
    <s v="F"/>
    <n v="79"/>
    <s v="White"/>
    <s v="General Practice"/>
    <b v="1"/>
    <m/>
    <x v="40"/>
    <b v="1"/>
    <x v="1"/>
    <s v="Jul"/>
    <x v="5"/>
    <x v="0"/>
    <s v="75+"/>
    <s v="31-45"/>
    <n v="0"/>
    <n v="1"/>
    <n v="0"/>
    <x v="1"/>
  </r>
  <r>
    <s v="P6544"/>
    <d v="2024-05-21T00:39:00"/>
    <s v="F"/>
    <n v="43"/>
    <s v="White"/>
    <s v="General Practice"/>
    <b v="1"/>
    <m/>
    <x v="43"/>
    <b v="1"/>
    <x v="0"/>
    <s v="May"/>
    <x v="6"/>
    <x v="4"/>
    <s v="30-44"/>
    <s v="46-60"/>
    <n v="0"/>
    <n v="1"/>
    <n v="0"/>
    <x v="1"/>
  </r>
  <r>
    <s v="P6545"/>
    <d v="2024-09-28T00:24:00"/>
    <s v="F"/>
    <n v="22"/>
    <s v="White"/>
    <s v="General Practice"/>
    <b v="1"/>
    <m/>
    <x v="39"/>
    <b v="1"/>
    <x v="0"/>
    <s v="Sep"/>
    <x v="1"/>
    <x v="4"/>
    <s v="15-29"/>
    <s v="0-15"/>
    <n v="1"/>
    <n v="1"/>
    <n v="0"/>
    <x v="1"/>
  </r>
  <r>
    <s v="P6546"/>
    <d v="2023-04-13T16:09:00"/>
    <s v="F"/>
    <n v="23"/>
    <s v="White"/>
    <s v="General Practice"/>
    <b v="1"/>
    <m/>
    <x v="45"/>
    <b v="1"/>
    <x v="1"/>
    <s v="Apr"/>
    <x v="2"/>
    <x v="3"/>
    <s v="15-29"/>
    <s v="16-30"/>
    <n v="1"/>
    <n v="1"/>
    <n v="0"/>
    <x v="1"/>
  </r>
  <r>
    <s v="P6547"/>
    <d v="2024-05-24T16:27:00"/>
    <s v="F"/>
    <n v="63"/>
    <s v="White"/>
    <s v="General Practice"/>
    <b v="1"/>
    <m/>
    <x v="45"/>
    <b v="1"/>
    <x v="0"/>
    <s v="May"/>
    <x v="5"/>
    <x v="3"/>
    <s v="60-74"/>
    <s v="16-30"/>
    <n v="1"/>
    <n v="1"/>
    <n v="0"/>
    <x v="1"/>
  </r>
  <r>
    <s v="P6548"/>
    <d v="2023-06-21T21:35:00"/>
    <s v="F"/>
    <n v="27"/>
    <s v="White"/>
    <s v="General Practice"/>
    <b v="1"/>
    <m/>
    <x v="41"/>
    <b v="1"/>
    <x v="1"/>
    <s v="Jun"/>
    <x v="0"/>
    <x v="2"/>
    <s v="15-29"/>
    <s v="16-30"/>
    <n v="1"/>
    <n v="1"/>
    <n v="0"/>
    <x v="1"/>
  </r>
  <r>
    <s v="P6549"/>
    <d v="2024-10-20T21:27:00"/>
    <s v="F"/>
    <n v="55"/>
    <s v="White"/>
    <s v="General Practice"/>
    <b v="1"/>
    <m/>
    <x v="29"/>
    <b v="1"/>
    <x v="0"/>
    <s v="Oct"/>
    <x v="3"/>
    <x v="2"/>
    <s v="45-59"/>
    <s v="16-30"/>
    <n v="1"/>
    <n v="1"/>
    <n v="0"/>
    <x v="1"/>
  </r>
  <r>
    <s v="P6550"/>
    <d v="2023-09-24T23:24:00"/>
    <s v="F"/>
    <n v="51"/>
    <s v="White"/>
    <s v="General Practice"/>
    <b v="1"/>
    <m/>
    <x v="40"/>
    <b v="1"/>
    <x v="1"/>
    <s v="Sep"/>
    <x v="3"/>
    <x v="2"/>
    <s v="45-59"/>
    <s v="31-45"/>
    <n v="0"/>
    <n v="1"/>
    <n v="0"/>
    <x v="1"/>
  </r>
  <r>
    <s v="P6551"/>
    <d v="2023-05-26T19:02:00"/>
    <s v="F"/>
    <n v="55"/>
    <s v="White"/>
    <s v="General Practice"/>
    <b v="1"/>
    <m/>
    <x v="40"/>
    <b v="1"/>
    <x v="1"/>
    <s v="May"/>
    <x v="5"/>
    <x v="7"/>
    <s v="45-59"/>
    <s v="31-45"/>
    <n v="0"/>
    <n v="1"/>
    <n v="0"/>
    <x v="1"/>
  </r>
  <r>
    <s v="P6552"/>
    <d v="2024-06-05T23:07:00"/>
    <s v="F"/>
    <n v="11"/>
    <s v="White"/>
    <s v="General Practice"/>
    <b v="1"/>
    <m/>
    <x v="0"/>
    <b v="1"/>
    <x v="0"/>
    <s v="Jun"/>
    <x v="0"/>
    <x v="2"/>
    <s v="0-14"/>
    <s v="31-45"/>
    <n v="0"/>
    <n v="1"/>
    <n v="0"/>
    <x v="1"/>
  </r>
  <r>
    <s v="P6553"/>
    <d v="2024-10-27T07:11:00"/>
    <s v="F"/>
    <n v="48"/>
    <s v="White"/>
    <s v="General Practice"/>
    <b v="1"/>
    <m/>
    <x v="50"/>
    <b v="1"/>
    <x v="0"/>
    <s v="Oct"/>
    <x v="3"/>
    <x v="0"/>
    <s v="45-59"/>
    <s v="31-45"/>
    <n v="0"/>
    <n v="1"/>
    <n v="0"/>
    <x v="1"/>
  </r>
  <r>
    <s v="P6554"/>
    <d v="2023-12-23T08:12:00"/>
    <s v="F"/>
    <n v="29"/>
    <s v="White"/>
    <s v="General Practice"/>
    <b v="1"/>
    <m/>
    <x v="29"/>
    <b v="1"/>
    <x v="1"/>
    <s v="Dec"/>
    <x v="1"/>
    <x v="0"/>
    <s v="15-29"/>
    <s v="16-30"/>
    <n v="1"/>
    <n v="1"/>
    <n v="0"/>
    <x v="1"/>
  </r>
  <r>
    <s v="P6555"/>
    <d v="2024-01-23T02:19:00"/>
    <s v="F"/>
    <n v="46"/>
    <s v="White"/>
    <s v="General Practice"/>
    <b v="1"/>
    <m/>
    <x v="0"/>
    <b v="1"/>
    <x v="0"/>
    <s v="Jan"/>
    <x v="6"/>
    <x v="4"/>
    <s v="45-59"/>
    <s v="31-45"/>
    <n v="0"/>
    <n v="1"/>
    <n v="0"/>
    <x v="1"/>
  </r>
  <r>
    <s v="P6556"/>
    <d v="2024-06-08T14:49:00"/>
    <s v="F"/>
    <n v="64"/>
    <s v="White"/>
    <s v="General Practice"/>
    <b v="1"/>
    <m/>
    <x v="5"/>
    <b v="1"/>
    <x v="0"/>
    <s v="Jun"/>
    <x v="1"/>
    <x v="6"/>
    <s v="60-74"/>
    <s v="46-60"/>
    <n v="0"/>
    <n v="1"/>
    <n v="0"/>
    <x v="1"/>
  </r>
  <r>
    <s v="P6557"/>
    <d v="2024-02-27T04:59:00"/>
    <s v="F"/>
    <n v="48"/>
    <s v="White"/>
    <s v="General Practice"/>
    <b v="1"/>
    <m/>
    <x v="4"/>
    <b v="1"/>
    <x v="0"/>
    <s v="Feb"/>
    <x v="6"/>
    <x v="5"/>
    <s v="45-59"/>
    <s v="0-15"/>
    <n v="1"/>
    <n v="1"/>
    <n v="0"/>
    <x v="1"/>
  </r>
  <r>
    <s v="P6558"/>
    <d v="2023-04-16T20:51:00"/>
    <s v="F"/>
    <n v="24"/>
    <s v="White"/>
    <s v="General Practice"/>
    <b v="1"/>
    <m/>
    <x v="29"/>
    <b v="1"/>
    <x v="1"/>
    <s v="Apr"/>
    <x v="3"/>
    <x v="7"/>
    <s v="15-29"/>
    <s v="16-30"/>
    <n v="1"/>
    <n v="1"/>
    <n v="0"/>
    <x v="1"/>
  </r>
  <r>
    <s v="P6559"/>
    <d v="2023-08-26T04:34:00"/>
    <s v="F"/>
    <n v="32"/>
    <s v="White"/>
    <s v="General Practice"/>
    <b v="1"/>
    <m/>
    <x v="44"/>
    <b v="1"/>
    <x v="1"/>
    <s v="Aug"/>
    <x v="1"/>
    <x v="5"/>
    <s v="30-44"/>
    <s v="31-45"/>
    <n v="0"/>
    <n v="1"/>
    <n v="0"/>
    <x v="1"/>
  </r>
  <r>
    <s v="P6560"/>
    <d v="2024-03-13T00:41:00"/>
    <s v="F"/>
    <n v="14"/>
    <s v="White"/>
    <s v="General Practice"/>
    <b v="1"/>
    <m/>
    <x v="34"/>
    <b v="1"/>
    <x v="0"/>
    <s v="Mar"/>
    <x v="0"/>
    <x v="4"/>
    <s v="0-14"/>
    <s v="0-15"/>
    <n v="1"/>
    <n v="1"/>
    <n v="0"/>
    <x v="1"/>
  </r>
  <r>
    <s v="P6561"/>
    <d v="2024-04-14T20:01:00"/>
    <s v="F"/>
    <n v="79"/>
    <s v="White"/>
    <s v="General Practice"/>
    <b v="1"/>
    <m/>
    <x v="9"/>
    <b v="1"/>
    <x v="0"/>
    <s v="Apr"/>
    <x v="3"/>
    <x v="7"/>
    <s v="75+"/>
    <s v="46-60"/>
    <n v="0"/>
    <n v="1"/>
    <n v="0"/>
    <x v="1"/>
  </r>
  <r>
    <s v="P6562"/>
    <d v="2023-05-02T02:20:00"/>
    <s v="F"/>
    <n v="40"/>
    <s v="White"/>
    <s v="General Practice"/>
    <b v="1"/>
    <m/>
    <x v="7"/>
    <b v="1"/>
    <x v="1"/>
    <s v="May"/>
    <x v="6"/>
    <x v="4"/>
    <s v="30-44"/>
    <s v="16-30"/>
    <n v="1"/>
    <n v="1"/>
    <n v="0"/>
    <x v="1"/>
  </r>
  <r>
    <s v="P6563"/>
    <d v="2023-10-06T13:49:00"/>
    <s v="F"/>
    <n v="79"/>
    <s v="White"/>
    <s v="General Practice"/>
    <b v="1"/>
    <m/>
    <x v="0"/>
    <b v="1"/>
    <x v="1"/>
    <s v="Oct"/>
    <x v="5"/>
    <x v="6"/>
    <s v="75+"/>
    <s v="31-45"/>
    <n v="0"/>
    <n v="1"/>
    <n v="0"/>
    <x v="1"/>
  </r>
  <r>
    <s v="P6564"/>
    <d v="2024-10-12T13:52:00"/>
    <s v="F"/>
    <n v="49"/>
    <s v="White"/>
    <s v="General Practice"/>
    <b v="1"/>
    <m/>
    <x v="24"/>
    <b v="1"/>
    <x v="0"/>
    <s v="Oct"/>
    <x v="1"/>
    <x v="6"/>
    <s v="45-59"/>
    <s v="16-30"/>
    <n v="1"/>
    <n v="1"/>
    <n v="0"/>
    <x v="1"/>
  </r>
  <r>
    <s v="P6565"/>
    <d v="2024-07-10T02:30:00"/>
    <s v="F"/>
    <n v="65"/>
    <s v="White"/>
    <s v="General Practice"/>
    <b v="1"/>
    <m/>
    <x v="18"/>
    <b v="1"/>
    <x v="0"/>
    <s v="Jul"/>
    <x v="0"/>
    <x v="4"/>
    <s v="60-74"/>
    <s v="16-30"/>
    <n v="1"/>
    <n v="1"/>
    <n v="0"/>
    <x v="1"/>
  </r>
  <r>
    <s v="P6566"/>
    <d v="2023-06-17T09:19:00"/>
    <s v="F"/>
    <n v="78"/>
    <s v="White"/>
    <s v="General Practice"/>
    <b v="1"/>
    <m/>
    <x v="26"/>
    <b v="1"/>
    <x v="1"/>
    <s v="Jun"/>
    <x v="1"/>
    <x v="1"/>
    <s v="75+"/>
    <s v="31-45"/>
    <n v="0"/>
    <n v="1"/>
    <n v="0"/>
    <x v="1"/>
  </r>
  <r>
    <s v="P6567"/>
    <d v="2024-05-27T08:18:00"/>
    <s v="F"/>
    <n v="23"/>
    <s v="White"/>
    <s v="General Practice"/>
    <b v="1"/>
    <m/>
    <x v="47"/>
    <b v="1"/>
    <x v="0"/>
    <s v="May"/>
    <x v="4"/>
    <x v="0"/>
    <s v="15-29"/>
    <s v="46-60"/>
    <n v="0"/>
    <n v="1"/>
    <n v="0"/>
    <x v="1"/>
  </r>
  <r>
    <s v="P6568"/>
    <d v="2023-11-25T18:02:00"/>
    <s v="F"/>
    <n v="58"/>
    <s v="White"/>
    <s v="General Practice"/>
    <b v="1"/>
    <m/>
    <x v="31"/>
    <b v="1"/>
    <x v="1"/>
    <s v="Nov"/>
    <x v="1"/>
    <x v="7"/>
    <s v="45-59"/>
    <s v="16-30"/>
    <n v="1"/>
    <n v="1"/>
    <n v="0"/>
    <x v="1"/>
  </r>
  <r>
    <s v="P6569"/>
    <d v="2023-06-03T13:14:00"/>
    <s v="F"/>
    <n v="20"/>
    <s v="White"/>
    <s v="General Practice"/>
    <b v="1"/>
    <m/>
    <x v="24"/>
    <b v="1"/>
    <x v="1"/>
    <s v="Jun"/>
    <x v="1"/>
    <x v="6"/>
    <s v="15-29"/>
    <s v="16-30"/>
    <n v="1"/>
    <n v="1"/>
    <n v="0"/>
    <x v="1"/>
  </r>
  <r>
    <s v="P6570"/>
    <d v="2023-09-23T13:12:00"/>
    <s v="F"/>
    <n v="12"/>
    <s v="White"/>
    <s v="General Practice"/>
    <b v="1"/>
    <m/>
    <x v="47"/>
    <b v="1"/>
    <x v="1"/>
    <s v="Sep"/>
    <x v="1"/>
    <x v="6"/>
    <s v="0-14"/>
    <s v="46-60"/>
    <n v="0"/>
    <n v="1"/>
    <n v="0"/>
    <x v="1"/>
  </r>
  <r>
    <s v="P6571"/>
    <d v="2023-09-23T02:13:00"/>
    <s v="F"/>
    <n v="42"/>
    <s v="White"/>
    <s v="General Practice"/>
    <b v="1"/>
    <m/>
    <x v="47"/>
    <b v="1"/>
    <x v="1"/>
    <s v="Sep"/>
    <x v="1"/>
    <x v="4"/>
    <s v="30-44"/>
    <s v="46-60"/>
    <n v="0"/>
    <n v="1"/>
    <n v="0"/>
    <x v="1"/>
  </r>
  <r>
    <s v="P6572"/>
    <d v="2024-01-16T02:06:00"/>
    <s v="F"/>
    <n v="61"/>
    <s v="White"/>
    <s v="General Practice"/>
    <b v="1"/>
    <m/>
    <x v="18"/>
    <b v="1"/>
    <x v="0"/>
    <s v="Jan"/>
    <x v="6"/>
    <x v="4"/>
    <s v="60-74"/>
    <s v="16-30"/>
    <n v="1"/>
    <n v="1"/>
    <n v="0"/>
    <x v="1"/>
  </r>
  <r>
    <s v="P6573"/>
    <d v="2024-08-13T19:24:00"/>
    <s v="F"/>
    <n v="37"/>
    <s v="White"/>
    <s v="General Practice"/>
    <b v="1"/>
    <m/>
    <x v="22"/>
    <b v="1"/>
    <x v="0"/>
    <s v="Aug"/>
    <x v="6"/>
    <x v="7"/>
    <s v="30-44"/>
    <s v="31-45"/>
    <n v="0"/>
    <n v="1"/>
    <n v="0"/>
    <x v="1"/>
  </r>
  <r>
    <s v="P6574"/>
    <d v="2024-03-15T13:02:00"/>
    <s v="F"/>
    <n v="39"/>
    <s v="White"/>
    <s v="General Practice"/>
    <b v="1"/>
    <m/>
    <x v="42"/>
    <b v="1"/>
    <x v="0"/>
    <s v="Mar"/>
    <x v="5"/>
    <x v="6"/>
    <s v="30-44"/>
    <s v="0-15"/>
    <n v="1"/>
    <n v="1"/>
    <n v="0"/>
    <x v="1"/>
  </r>
  <r>
    <s v="P6575"/>
    <d v="2024-08-26T14:53:00"/>
    <s v="F"/>
    <n v="7"/>
    <s v="White"/>
    <s v="General Practice"/>
    <b v="1"/>
    <m/>
    <x v="24"/>
    <b v="1"/>
    <x v="0"/>
    <s v="Aug"/>
    <x v="4"/>
    <x v="6"/>
    <s v="0-14"/>
    <s v="16-30"/>
    <n v="1"/>
    <n v="1"/>
    <n v="0"/>
    <x v="1"/>
  </r>
  <r>
    <s v="P6576"/>
    <d v="2024-10-21T21:16:00"/>
    <s v="F"/>
    <n v="44"/>
    <s v="White"/>
    <s v="General Practice"/>
    <b v="1"/>
    <m/>
    <x v="45"/>
    <b v="1"/>
    <x v="0"/>
    <s v="Oct"/>
    <x v="4"/>
    <x v="2"/>
    <s v="30-44"/>
    <s v="16-30"/>
    <n v="1"/>
    <n v="1"/>
    <n v="0"/>
    <x v="1"/>
  </r>
  <r>
    <s v="P6577"/>
    <d v="2023-07-27T15:44:00"/>
    <s v="F"/>
    <n v="40"/>
    <s v="White"/>
    <s v="General Practice"/>
    <b v="1"/>
    <m/>
    <x v="16"/>
    <b v="1"/>
    <x v="1"/>
    <s v="Jul"/>
    <x v="2"/>
    <x v="3"/>
    <s v="30-44"/>
    <s v="46-60"/>
    <n v="0"/>
    <n v="1"/>
    <n v="0"/>
    <x v="1"/>
  </r>
  <r>
    <s v="P6578"/>
    <d v="2024-09-29T19:36:00"/>
    <s v="F"/>
    <n v="71"/>
    <s v="White"/>
    <s v="General Practice"/>
    <b v="1"/>
    <m/>
    <x v="41"/>
    <b v="1"/>
    <x v="0"/>
    <s v="Sep"/>
    <x v="3"/>
    <x v="7"/>
    <s v="60-74"/>
    <s v="16-30"/>
    <n v="1"/>
    <n v="1"/>
    <n v="0"/>
    <x v="1"/>
  </r>
  <r>
    <s v="P6579"/>
    <d v="2024-07-02T05:00:00"/>
    <s v="F"/>
    <n v="34"/>
    <s v="White"/>
    <s v="General Practice"/>
    <b v="1"/>
    <m/>
    <x v="19"/>
    <b v="1"/>
    <x v="0"/>
    <s v="Jul"/>
    <x v="6"/>
    <x v="5"/>
    <s v="30-44"/>
    <s v="16-30"/>
    <n v="1"/>
    <n v="1"/>
    <n v="0"/>
    <x v="1"/>
  </r>
  <r>
    <s v="P6580"/>
    <d v="2024-06-18T00:35:00"/>
    <s v="F"/>
    <n v="6"/>
    <s v="White"/>
    <s v="General Practice"/>
    <b v="1"/>
    <m/>
    <x v="40"/>
    <b v="1"/>
    <x v="0"/>
    <s v="Jun"/>
    <x v="6"/>
    <x v="4"/>
    <s v="0-14"/>
    <s v="31-45"/>
    <n v="0"/>
    <n v="1"/>
    <n v="0"/>
    <x v="1"/>
  </r>
  <r>
    <s v="P6581"/>
    <d v="2023-07-17T05:36:00"/>
    <s v="F"/>
    <n v="56"/>
    <s v="White"/>
    <s v="General Practice"/>
    <b v="1"/>
    <m/>
    <x v="12"/>
    <b v="1"/>
    <x v="1"/>
    <s v="Jul"/>
    <x v="4"/>
    <x v="5"/>
    <s v="45-59"/>
    <s v="31-45"/>
    <n v="0"/>
    <n v="1"/>
    <n v="0"/>
    <x v="1"/>
  </r>
  <r>
    <s v="P6582"/>
    <d v="2024-06-20T00:36:00"/>
    <s v="F"/>
    <n v="59"/>
    <s v="White"/>
    <s v="General Practice"/>
    <b v="1"/>
    <m/>
    <x v="25"/>
    <b v="1"/>
    <x v="0"/>
    <s v="Jun"/>
    <x v="2"/>
    <x v="4"/>
    <s v="45-59"/>
    <s v="46-60"/>
    <n v="0"/>
    <n v="1"/>
    <n v="0"/>
    <x v="1"/>
  </r>
  <r>
    <s v="P6583"/>
    <d v="2023-05-08T03:17:00"/>
    <s v="F"/>
    <n v="74"/>
    <s v="White"/>
    <s v="General Practice"/>
    <b v="1"/>
    <m/>
    <x v="25"/>
    <b v="1"/>
    <x v="1"/>
    <s v="May"/>
    <x v="4"/>
    <x v="5"/>
    <s v="60-74"/>
    <s v="46-60"/>
    <n v="0"/>
    <n v="1"/>
    <n v="0"/>
    <x v="1"/>
  </r>
  <r>
    <s v="P6584"/>
    <d v="2023-06-22T06:33:00"/>
    <s v="F"/>
    <n v="19"/>
    <s v="White"/>
    <s v="General Practice"/>
    <b v="1"/>
    <m/>
    <x v="5"/>
    <b v="1"/>
    <x v="1"/>
    <s v="Jun"/>
    <x v="2"/>
    <x v="0"/>
    <s v="15-29"/>
    <s v="46-60"/>
    <n v="0"/>
    <n v="1"/>
    <n v="0"/>
    <x v="1"/>
  </r>
  <r>
    <s v="P6585"/>
    <d v="2023-11-27T12:44:00"/>
    <s v="F"/>
    <n v="14"/>
    <s v="White"/>
    <s v="General Practice"/>
    <b v="1"/>
    <m/>
    <x v="41"/>
    <b v="1"/>
    <x v="1"/>
    <s v="Nov"/>
    <x v="4"/>
    <x v="6"/>
    <s v="0-14"/>
    <s v="16-30"/>
    <n v="1"/>
    <n v="1"/>
    <n v="0"/>
    <x v="1"/>
  </r>
  <r>
    <s v="P6586"/>
    <d v="2024-02-09T12:21:00"/>
    <s v="F"/>
    <n v="64"/>
    <s v="White"/>
    <s v="General Practice"/>
    <b v="1"/>
    <m/>
    <x v="2"/>
    <b v="1"/>
    <x v="0"/>
    <s v="Feb"/>
    <x v="5"/>
    <x v="6"/>
    <s v="60-74"/>
    <s v="46-60"/>
    <n v="0"/>
    <n v="1"/>
    <n v="0"/>
    <x v="1"/>
  </r>
  <r>
    <s v="P6587"/>
    <d v="2023-09-22T09:15:00"/>
    <s v="F"/>
    <n v="75"/>
    <s v="White"/>
    <s v="General Practice"/>
    <b v="1"/>
    <m/>
    <x v="19"/>
    <b v="1"/>
    <x v="1"/>
    <s v="Sep"/>
    <x v="5"/>
    <x v="1"/>
    <s v="75+"/>
    <s v="16-30"/>
    <n v="1"/>
    <n v="1"/>
    <n v="0"/>
    <x v="1"/>
  </r>
  <r>
    <s v="P6588"/>
    <d v="2023-09-16T00:32:00"/>
    <s v="F"/>
    <n v="30"/>
    <s v="White"/>
    <s v="General Practice"/>
    <b v="1"/>
    <m/>
    <x v="6"/>
    <b v="1"/>
    <x v="1"/>
    <s v="Sep"/>
    <x v="1"/>
    <x v="4"/>
    <s v="30-44"/>
    <s v="31-45"/>
    <n v="0"/>
    <n v="1"/>
    <n v="0"/>
    <x v="1"/>
  </r>
  <r>
    <s v="P6589"/>
    <d v="2023-09-30T09:31:00"/>
    <s v="F"/>
    <n v="58"/>
    <s v="White"/>
    <s v="General Practice"/>
    <b v="1"/>
    <m/>
    <x v="16"/>
    <b v="1"/>
    <x v="1"/>
    <s v="Sep"/>
    <x v="1"/>
    <x v="1"/>
    <s v="45-59"/>
    <s v="46-60"/>
    <n v="0"/>
    <n v="1"/>
    <n v="0"/>
    <x v="1"/>
  </r>
  <r>
    <s v="P6590"/>
    <d v="2024-02-22T18:32:00"/>
    <s v="F"/>
    <n v="3"/>
    <s v="White"/>
    <s v="General Practice"/>
    <b v="1"/>
    <m/>
    <x v="9"/>
    <b v="1"/>
    <x v="0"/>
    <s v="Feb"/>
    <x v="2"/>
    <x v="7"/>
    <s v="0-14"/>
    <s v="46-60"/>
    <n v="0"/>
    <n v="1"/>
    <n v="0"/>
    <x v="1"/>
  </r>
  <r>
    <s v="P6591"/>
    <d v="2024-01-25T17:31:00"/>
    <s v="F"/>
    <n v="8"/>
    <s v="White"/>
    <s v="General Practice"/>
    <b v="1"/>
    <m/>
    <x v="11"/>
    <b v="1"/>
    <x v="0"/>
    <s v="Jan"/>
    <x v="2"/>
    <x v="3"/>
    <s v="0-14"/>
    <s v="46-60"/>
    <n v="0"/>
    <n v="1"/>
    <n v="0"/>
    <x v="1"/>
  </r>
  <r>
    <s v="P6592"/>
    <d v="2023-06-06T20:13:00"/>
    <s v="F"/>
    <n v="38"/>
    <s v="White"/>
    <s v="General Practice"/>
    <b v="1"/>
    <m/>
    <x v="10"/>
    <b v="1"/>
    <x v="1"/>
    <s v="Jun"/>
    <x v="6"/>
    <x v="7"/>
    <s v="30-44"/>
    <s v="31-45"/>
    <n v="0"/>
    <n v="1"/>
    <n v="0"/>
    <x v="1"/>
  </r>
  <r>
    <s v="P6593"/>
    <d v="2024-04-21T07:08:00"/>
    <s v="F"/>
    <n v="22"/>
    <s v="White"/>
    <s v="General Practice"/>
    <b v="1"/>
    <m/>
    <x v="12"/>
    <b v="1"/>
    <x v="0"/>
    <s v="Apr"/>
    <x v="3"/>
    <x v="0"/>
    <s v="15-29"/>
    <s v="31-45"/>
    <n v="0"/>
    <n v="1"/>
    <n v="0"/>
    <x v="1"/>
  </r>
  <r>
    <s v="P6594"/>
    <d v="2024-03-11T13:07:00"/>
    <s v="F"/>
    <n v="25"/>
    <s v="White"/>
    <s v="General Practice"/>
    <b v="1"/>
    <m/>
    <x v="49"/>
    <b v="1"/>
    <x v="0"/>
    <s v="Mar"/>
    <x v="4"/>
    <x v="6"/>
    <s v="15-29"/>
    <s v="46-60"/>
    <n v="0"/>
    <n v="1"/>
    <n v="0"/>
    <x v="1"/>
  </r>
  <r>
    <s v="P6595"/>
    <d v="2024-02-10T19:32:00"/>
    <s v="F"/>
    <n v="73"/>
    <s v="White"/>
    <s v="General Practice"/>
    <b v="1"/>
    <m/>
    <x v="39"/>
    <b v="1"/>
    <x v="0"/>
    <s v="Feb"/>
    <x v="1"/>
    <x v="7"/>
    <s v="60-74"/>
    <s v="0-15"/>
    <n v="1"/>
    <n v="1"/>
    <n v="0"/>
    <x v="1"/>
  </r>
  <r>
    <s v="P6596"/>
    <d v="2023-07-24T21:31:00"/>
    <s v="F"/>
    <n v="47"/>
    <s v="White"/>
    <s v="General Practice"/>
    <b v="1"/>
    <m/>
    <x v="15"/>
    <b v="1"/>
    <x v="1"/>
    <s v="Jul"/>
    <x v="4"/>
    <x v="2"/>
    <s v="45-59"/>
    <s v="31-45"/>
    <n v="0"/>
    <n v="1"/>
    <n v="0"/>
    <x v="1"/>
  </r>
  <r>
    <s v="P6597"/>
    <d v="2024-04-03T02:39:00"/>
    <s v="F"/>
    <n v="15"/>
    <s v="White"/>
    <s v="General Practice"/>
    <b v="1"/>
    <m/>
    <x v="11"/>
    <b v="1"/>
    <x v="0"/>
    <s v="Apr"/>
    <x v="0"/>
    <x v="4"/>
    <s v="15-29"/>
    <s v="46-60"/>
    <n v="0"/>
    <n v="1"/>
    <n v="0"/>
    <x v="1"/>
  </r>
  <r>
    <s v="P6598"/>
    <d v="2024-01-03T15:39:00"/>
    <s v="F"/>
    <n v="60"/>
    <s v="White"/>
    <s v="General Practice"/>
    <b v="1"/>
    <m/>
    <x v="50"/>
    <b v="1"/>
    <x v="0"/>
    <s v="Jan"/>
    <x v="0"/>
    <x v="3"/>
    <s v="60-74"/>
    <s v="31-45"/>
    <n v="0"/>
    <n v="1"/>
    <n v="0"/>
    <x v="1"/>
  </r>
  <r>
    <s v="P6599"/>
    <d v="2024-09-05T17:19:00"/>
    <s v="F"/>
    <n v="28"/>
    <s v="White"/>
    <s v="General Practice"/>
    <b v="1"/>
    <m/>
    <x v="2"/>
    <b v="1"/>
    <x v="0"/>
    <s v="Sep"/>
    <x v="2"/>
    <x v="3"/>
    <s v="15-29"/>
    <s v="46-60"/>
    <n v="0"/>
    <n v="1"/>
    <n v="0"/>
    <x v="1"/>
  </r>
  <r>
    <s v="P6600"/>
    <d v="2023-08-25T03:25:00"/>
    <s v="F"/>
    <n v="64"/>
    <s v="White"/>
    <s v="General Practice"/>
    <b v="1"/>
    <m/>
    <x v="30"/>
    <b v="1"/>
    <x v="1"/>
    <s v="Aug"/>
    <x v="5"/>
    <x v="5"/>
    <s v="60-74"/>
    <s v="0-15"/>
    <n v="1"/>
    <n v="1"/>
    <n v="0"/>
    <x v="1"/>
  </r>
  <r>
    <s v="P6601"/>
    <d v="2024-04-06T02:17:00"/>
    <s v="F"/>
    <n v="40"/>
    <s v="White"/>
    <s v="General Practice"/>
    <b v="1"/>
    <m/>
    <x v="16"/>
    <b v="1"/>
    <x v="0"/>
    <s v="Apr"/>
    <x v="1"/>
    <x v="4"/>
    <s v="30-44"/>
    <s v="46-60"/>
    <n v="0"/>
    <n v="1"/>
    <n v="0"/>
    <x v="1"/>
  </r>
  <r>
    <s v="P6602"/>
    <d v="2023-12-26T14:30:00"/>
    <s v="F"/>
    <n v="64"/>
    <s v="White"/>
    <s v="General Practice"/>
    <b v="1"/>
    <m/>
    <x v="42"/>
    <b v="1"/>
    <x v="1"/>
    <s v="Dec"/>
    <x v="6"/>
    <x v="6"/>
    <s v="60-74"/>
    <s v="0-15"/>
    <n v="1"/>
    <n v="1"/>
    <n v="0"/>
    <x v="1"/>
  </r>
  <r>
    <s v="P6603"/>
    <d v="2023-04-29T06:04:00"/>
    <s v="F"/>
    <n v="35"/>
    <s v="White"/>
    <s v="General Practice"/>
    <b v="1"/>
    <m/>
    <x v="39"/>
    <b v="1"/>
    <x v="1"/>
    <s v="Apr"/>
    <x v="1"/>
    <x v="0"/>
    <s v="30-44"/>
    <s v="0-15"/>
    <n v="1"/>
    <n v="1"/>
    <n v="0"/>
    <x v="1"/>
  </r>
  <r>
    <s v="P6604"/>
    <d v="2024-03-25T07:48:00"/>
    <s v="F"/>
    <n v="12"/>
    <s v="White"/>
    <s v="General Practice"/>
    <b v="1"/>
    <m/>
    <x v="9"/>
    <b v="1"/>
    <x v="0"/>
    <s v="Mar"/>
    <x v="4"/>
    <x v="0"/>
    <s v="0-14"/>
    <s v="46-60"/>
    <n v="0"/>
    <n v="1"/>
    <n v="0"/>
    <x v="1"/>
  </r>
  <r>
    <s v="P6605"/>
    <d v="2024-03-08T19:36:00"/>
    <s v="F"/>
    <n v="5"/>
    <s v="White"/>
    <s v="General Practice"/>
    <b v="1"/>
    <m/>
    <x v="11"/>
    <b v="1"/>
    <x v="0"/>
    <s v="Mar"/>
    <x v="5"/>
    <x v="7"/>
    <s v="0-14"/>
    <s v="46-60"/>
    <n v="0"/>
    <n v="1"/>
    <n v="0"/>
    <x v="1"/>
  </r>
  <r>
    <s v="P6606"/>
    <d v="2024-08-24T16:12:00"/>
    <s v="F"/>
    <n v="69"/>
    <s v="White"/>
    <s v="General Practice"/>
    <b v="1"/>
    <m/>
    <x v="30"/>
    <b v="1"/>
    <x v="0"/>
    <s v="Aug"/>
    <x v="1"/>
    <x v="3"/>
    <s v="60-74"/>
    <s v="0-15"/>
    <n v="1"/>
    <n v="1"/>
    <n v="0"/>
    <x v="1"/>
  </r>
  <r>
    <s v="P6607"/>
    <d v="2023-12-01T06:10:00"/>
    <s v="F"/>
    <n v="42"/>
    <s v="White"/>
    <s v="General Practice"/>
    <b v="1"/>
    <m/>
    <x v="44"/>
    <b v="1"/>
    <x v="1"/>
    <s v="Dec"/>
    <x v="5"/>
    <x v="0"/>
    <s v="30-44"/>
    <s v="31-45"/>
    <n v="0"/>
    <n v="1"/>
    <n v="0"/>
    <x v="1"/>
  </r>
  <r>
    <s v="P6608"/>
    <d v="2023-06-21T23:32:00"/>
    <s v="F"/>
    <n v="73"/>
    <s v="White"/>
    <s v="General Practice"/>
    <b v="1"/>
    <m/>
    <x v="40"/>
    <b v="1"/>
    <x v="1"/>
    <s v="Jun"/>
    <x v="0"/>
    <x v="2"/>
    <s v="60-74"/>
    <s v="31-45"/>
    <n v="0"/>
    <n v="1"/>
    <n v="0"/>
    <x v="1"/>
  </r>
  <r>
    <s v="P6609"/>
    <d v="2023-12-19T10:13:00"/>
    <s v="F"/>
    <n v="30"/>
    <s v="White"/>
    <s v="General Practice"/>
    <b v="1"/>
    <m/>
    <x v="7"/>
    <b v="1"/>
    <x v="1"/>
    <s v="Dec"/>
    <x v="6"/>
    <x v="1"/>
    <s v="30-44"/>
    <s v="16-30"/>
    <n v="1"/>
    <n v="1"/>
    <n v="0"/>
    <x v="1"/>
  </r>
  <r>
    <s v="P6610"/>
    <d v="2023-07-24T09:45:00"/>
    <s v="F"/>
    <n v="77"/>
    <s v="White"/>
    <s v="General Practice"/>
    <b v="1"/>
    <m/>
    <x v="29"/>
    <b v="1"/>
    <x v="1"/>
    <s v="Jul"/>
    <x v="4"/>
    <x v="1"/>
    <s v="75+"/>
    <s v="16-30"/>
    <n v="1"/>
    <n v="1"/>
    <n v="0"/>
    <x v="1"/>
  </r>
  <r>
    <s v="P6611"/>
    <d v="2024-08-25T23:55:00"/>
    <s v="F"/>
    <n v="18"/>
    <s v="White"/>
    <s v="General Practice"/>
    <b v="1"/>
    <m/>
    <x v="37"/>
    <b v="1"/>
    <x v="0"/>
    <s v="Aug"/>
    <x v="3"/>
    <x v="2"/>
    <s v="15-29"/>
    <s v="31-45"/>
    <n v="0"/>
    <n v="1"/>
    <n v="0"/>
    <x v="1"/>
  </r>
  <r>
    <s v="P6612"/>
    <d v="2023-09-23T11:41:00"/>
    <s v="F"/>
    <n v="39"/>
    <s v="White"/>
    <s v="General Practice"/>
    <b v="1"/>
    <m/>
    <x v="22"/>
    <b v="1"/>
    <x v="1"/>
    <s v="Sep"/>
    <x v="1"/>
    <x v="1"/>
    <s v="30-44"/>
    <s v="31-45"/>
    <n v="0"/>
    <n v="1"/>
    <n v="0"/>
    <x v="1"/>
  </r>
  <r>
    <s v="P6613"/>
    <d v="2023-07-10T23:24:00"/>
    <s v="F"/>
    <n v="60"/>
    <s v="White"/>
    <s v="General Practice"/>
    <b v="1"/>
    <m/>
    <x v="5"/>
    <b v="1"/>
    <x v="1"/>
    <s v="Jul"/>
    <x v="4"/>
    <x v="2"/>
    <s v="60-74"/>
    <s v="46-60"/>
    <n v="0"/>
    <n v="1"/>
    <n v="0"/>
    <x v="1"/>
  </r>
  <r>
    <s v="P6614"/>
    <d v="2023-12-14T12:43:00"/>
    <s v="F"/>
    <n v="49"/>
    <s v="White"/>
    <s v="General Practice"/>
    <b v="1"/>
    <m/>
    <x v="34"/>
    <b v="1"/>
    <x v="1"/>
    <s v="Dec"/>
    <x v="2"/>
    <x v="6"/>
    <s v="45-59"/>
    <s v="0-15"/>
    <n v="1"/>
    <n v="1"/>
    <n v="0"/>
    <x v="1"/>
  </r>
  <r>
    <s v="P6615"/>
    <d v="2023-08-29T19:58:00"/>
    <s v="F"/>
    <n v="30"/>
    <s v="White"/>
    <s v="General Practice"/>
    <b v="1"/>
    <m/>
    <x v="16"/>
    <b v="1"/>
    <x v="1"/>
    <s v="Aug"/>
    <x v="6"/>
    <x v="7"/>
    <s v="30-44"/>
    <s v="46-60"/>
    <n v="0"/>
    <n v="1"/>
    <n v="0"/>
    <x v="1"/>
  </r>
  <r>
    <s v="P6616"/>
    <d v="2023-05-15T09:41:00"/>
    <s v="F"/>
    <n v="73"/>
    <s v="White"/>
    <s v="General Practice"/>
    <b v="1"/>
    <m/>
    <x v="4"/>
    <b v="1"/>
    <x v="1"/>
    <s v="May"/>
    <x v="4"/>
    <x v="1"/>
    <s v="60-74"/>
    <s v="0-15"/>
    <n v="1"/>
    <n v="1"/>
    <n v="0"/>
    <x v="1"/>
  </r>
  <r>
    <s v="P6617"/>
    <d v="2023-09-20T00:08:00"/>
    <s v="F"/>
    <n v="60"/>
    <s v="White"/>
    <s v="General Practice"/>
    <b v="1"/>
    <m/>
    <x v="40"/>
    <b v="1"/>
    <x v="1"/>
    <s v="Sep"/>
    <x v="0"/>
    <x v="4"/>
    <s v="60-74"/>
    <s v="31-45"/>
    <n v="0"/>
    <n v="1"/>
    <n v="0"/>
    <x v="1"/>
  </r>
  <r>
    <s v="P6618"/>
    <d v="2024-02-15T15:05:00"/>
    <s v="F"/>
    <n v="33"/>
    <s v="White"/>
    <s v="General Practice"/>
    <b v="1"/>
    <m/>
    <x v="2"/>
    <b v="1"/>
    <x v="0"/>
    <s v="Feb"/>
    <x v="2"/>
    <x v="3"/>
    <s v="30-44"/>
    <s v="46-60"/>
    <n v="0"/>
    <n v="1"/>
    <n v="0"/>
    <x v="1"/>
  </r>
  <r>
    <s v="P6619"/>
    <d v="2024-07-07T16:39:00"/>
    <s v="F"/>
    <n v="67"/>
    <s v="White"/>
    <s v="General Practice"/>
    <b v="1"/>
    <m/>
    <x v="27"/>
    <b v="1"/>
    <x v="0"/>
    <s v="Jul"/>
    <x v="3"/>
    <x v="3"/>
    <s v="60-74"/>
    <s v="46-60"/>
    <n v="0"/>
    <n v="1"/>
    <n v="0"/>
    <x v="1"/>
  </r>
  <r>
    <s v="P6620"/>
    <d v="2023-05-18T13:11:00"/>
    <s v="F"/>
    <n v="15"/>
    <s v="White"/>
    <s v="General Practice"/>
    <b v="1"/>
    <m/>
    <x v="21"/>
    <b v="1"/>
    <x v="1"/>
    <s v="May"/>
    <x v="2"/>
    <x v="6"/>
    <s v="15-29"/>
    <s v="46-60"/>
    <n v="0"/>
    <n v="1"/>
    <n v="0"/>
    <x v="1"/>
  </r>
  <r>
    <s v="P6621"/>
    <d v="2024-05-25T02:29:00"/>
    <s v="F"/>
    <n v="59"/>
    <s v="White"/>
    <s v="General Practice"/>
    <b v="1"/>
    <m/>
    <x v="13"/>
    <b v="1"/>
    <x v="0"/>
    <s v="May"/>
    <x v="1"/>
    <x v="4"/>
    <s v="45-59"/>
    <s v="46-60"/>
    <n v="0"/>
    <n v="1"/>
    <n v="0"/>
    <x v="1"/>
  </r>
  <r>
    <s v="P6622"/>
    <d v="2024-05-26T20:03:00"/>
    <s v="F"/>
    <n v="47"/>
    <s v="White"/>
    <s v="General Practice"/>
    <b v="1"/>
    <m/>
    <x v="16"/>
    <b v="1"/>
    <x v="0"/>
    <s v="May"/>
    <x v="3"/>
    <x v="7"/>
    <s v="45-59"/>
    <s v="46-60"/>
    <n v="0"/>
    <n v="1"/>
    <n v="0"/>
    <x v="1"/>
  </r>
  <r>
    <s v="P6623"/>
    <d v="2023-04-25T05:35:00"/>
    <s v="F"/>
    <n v="15"/>
    <s v="White"/>
    <s v="General Practice"/>
    <b v="1"/>
    <n v="0"/>
    <x v="40"/>
    <b v="1"/>
    <x v="1"/>
    <s v="Apr"/>
    <x v="6"/>
    <x v="5"/>
    <s v="15-29"/>
    <s v="31-45"/>
    <n v="0"/>
    <n v="1"/>
    <n v="0"/>
    <x v="1"/>
  </r>
  <r>
    <s v="P6624"/>
    <d v="2024-02-14T08:30:00"/>
    <s v="F"/>
    <n v="18"/>
    <s v="White"/>
    <s v="General Practice"/>
    <b v="1"/>
    <n v="0"/>
    <x v="4"/>
    <b v="1"/>
    <x v="0"/>
    <s v="Feb"/>
    <x v="0"/>
    <x v="0"/>
    <s v="15-29"/>
    <s v="0-15"/>
    <n v="1"/>
    <n v="1"/>
    <n v="0"/>
    <x v="1"/>
  </r>
  <r>
    <s v="P6625"/>
    <d v="2023-04-03T01:26:00"/>
    <s v="F"/>
    <n v="42"/>
    <s v="White"/>
    <s v="General Practice"/>
    <b v="1"/>
    <n v="0"/>
    <x v="30"/>
    <b v="1"/>
    <x v="1"/>
    <s v="Apr"/>
    <x v="4"/>
    <x v="4"/>
    <s v="30-44"/>
    <s v="0-15"/>
    <n v="1"/>
    <n v="1"/>
    <n v="0"/>
    <x v="1"/>
  </r>
  <r>
    <s v="P6626"/>
    <d v="2023-12-05T19:15:00"/>
    <s v="F"/>
    <n v="50"/>
    <s v="White"/>
    <s v="General Practice"/>
    <b v="1"/>
    <n v="0"/>
    <x v="11"/>
    <b v="1"/>
    <x v="1"/>
    <s v="Dec"/>
    <x v="6"/>
    <x v="7"/>
    <s v="45-59"/>
    <s v="46-60"/>
    <n v="0"/>
    <n v="1"/>
    <n v="0"/>
    <x v="1"/>
  </r>
  <r>
    <s v="P6627"/>
    <d v="2023-07-11T02:35:00"/>
    <s v="F"/>
    <n v="63"/>
    <s v="White"/>
    <s v="General Practice"/>
    <b v="1"/>
    <n v="0"/>
    <x v="44"/>
    <b v="1"/>
    <x v="1"/>
    <s v="Jul"/>
    <x v="6"/>
    <x v="4"/>
    <s v="60-74"/>
    <s v="31-45"/>
    <n v="0"/>
    <n v="1"/>
    <n v="0"/>
    <x v="1"/>
  </r>
  <r>
    <s v="P6628"/>
    <d v="2023-12-28T00:45:00"/>
    <s v="F"/>
    <n v="38"/>
    <s v="White"/>
    <s v="General Practice"/>
    <b v="1"/>
    <n v="1"/>
    <x v="2"/>
    <b v="1"/>
    <x v="1"/>
    <s v="Dec"/>
    <x v="2"/>
    <x v="4"/>
    <s v="30-44"/>
    <s v="46-60"/>
    <n v="0"/>
    <n v="1"/>
    <n v="0"/>
    <x v="1"/>
  </r>
  <r>
    <s v="P6629"/>
    <d v="2024-04-13T23:10:00"/>
    <s v="F"/>
    <n v="6"/>
    <s v="White"/>
    <s v="General Practice"/>
    <b v="1"/>
    <n v="2"/>
    <x v="50"/>
    <b v="1"/>
    <x v="0"/>
    <s v="Apr"/>
    <x v="1"/>
    <x v="2"/>
    <s v="0-14"/>
    <s v="31-45"/>
    <n v="0"/>
    <n v="1"/>
    <n v="0"/>
    <x v="1"/>
  </r>
  <r>
    <s v="P6630"/>
    <d v="2023-05-08T19:43:00"/>
    <s v="F"/>
    <n v="1"/>
    <s v="White"/>
    <s v="General Practice"/>
    <b v="1"/>
    <n v="2"/>
    <x v="19"/>
    <b v="1"/>
    <x v="1"/>
    <s v="May"/>
    <x v="4"/>
    <x v="7"/>
    <s v="0-14"/>
    <s v="16-30"/>
    <n v="1"/>
    <n v="1"/>
    <n v="0"/>
    <x v="1"/>
  </r>
  <r>
    <s v="P6631"/>
    <d v="2024-06-04T04:24:00"/>
    <s v="F"/>
    <n v="68"/>
    <s v="White"/>
    <s v="General Practice"/>
    <b v="1"/>
    <n v="3"/>
    <x v="45"/>
    <b v="1"/>
    <x v="0"/>
    <s v="Jun"/>
    <x v="6"/>
    <x v="5"/>
    <s v="60-74"/>
    <s v="16-30"/>
    <n v="1"/>
    <n v="1"/>
    <n v="0"/>
    <x v="1"/>
  </r>
  <r>
    <s v="P6632"/>
    <d v="2024-02-02T11:56:00"/>
    <s v="F"/>
    <n v="22"/>
    <s v="White"/>
    <s v="General Practice"/>
    <b v="1"/>
    <n v="4"/>
    <x v="12"/>
    <b v="1"/>
    <x v="0"/>
    <s v="Feb"/>
    <x v="5"/>
    <x v="1"/>
    <s v="15-29"/>
    <s v="31-45"/>
    <n v="0"/>
    <n v="1"/>
    <n v="0"/>
    <x v="1"/>
  </r>
  <r>
    <s v="P6633"/>
    <d v="2024-05-31T03:12:00"/>
    <s v="F"/>
    <n v="65"/>
    <s v="White"/>
    <s v="General Practice"/>
    <b v="1"/>
    <n v="4"/>
    <x v="50"/>
    <b v="1"/>
    <x v="0"/>
    <s v="May"/>
    <x v="5"/>
    <x v="5"/>
    <s v="60-74"/>
    <s v="31-45"/>
    <n v="0"/>
    <n v="1"/>
    <n v="0"/>
    <x v="1"/>
  </r>
  <r>
    <s v="P6634"/>
    <d v="2024-10-01T02:13:00"/>
    <s v="F"/>
    <n v="77"/>
    <s v="White"/>
    <s v="General Practice"/>
    <b v="1"/>
    <n v="4"/>
    <x v="37"/>
    <b v="1"/>
    <x v="0"/>
    <s v="Oct"/>
    <x v="6"/>
    <x v="4"/>
    <s v="75+"/>
    <s v="31-45"/>
    <n v="0"/>
    <n v="1"/>
    <n v="0"/>
    <x v="1"/>
  </r>
  <r>
    <s v="P6635"/>
    <d v="2024-10-05T11:12:00"/>
    <s v="F"/>
    <n v="40"/>
    <s v="White"/>
    <s v="General Practice"/>
    <b v="1"/>
    <n v="4"/>
    <x v="17"/>
    <b v="1"/>
    <x v="0"/>
    <s v="Oct"/>
    <x v="1"/>
    <x v="1"/>
    <s v="30-44"/>
    <s v="31-45"/>
    <n v="0"/>
    <n v="1"/>
    <n v="0"/>
    <x v="1"/>
  </r>
  <r>
    <s v="P6636"/>
    <d v="2023-10-21T01:01:00"/>
    <s v="F"/>
    <n v="46"/>
    <s v="White"/>
    <s v="General Practice"/>
    <b v="1"/>
    <n v="5"/>
    <x v="45"/>
    <b v="1"/>
    <x v="1"/>
    <s v="Oct"/>
    <x v="1"/>
    <x v="4"/>
    <s v="45-59"/>
    <s v="16-30"/>
    <n v="1"/>
    <n v="1"/>
    <n v="0"/>
    <x v="1"/>
  </r>
  <r>
    <s v="P6637"/>
    <d v="2023-05-10T16:39:00"/>
    <s v="F"/>
    <n v="48"/>
    <s v="White"/>
    <s v="General Practice"/>
    <b v="1"/>
    <n v="6"/>
    <x v="34"/>
    <b v="1"/>
    <x v="1"/>
    <s v="May"/>
    <x v="0"/>
    <x v="3"/>
    <s v="45-59"/>
    <s v="0-15"/>
    <n v="1"/>
    <n v="1"/>
    <n v="0"/>
    <x v="1"/>
  </r>
  <r>
    <s v="P6638"/>
    <d v="2024-10-18T06:11:00"/>
    <s v="F"/>
    <n v="67"/>
    <s v="White"/>
    <s v="General Practice"/>
    <b v="1"/>
    <n v="6"/>
    <x v="31"/>
    <b v="1"/>
    <x v="0"/>
    <s v="Oct"/>
    <x v="5"/>
    <x v="0"/>
    <s v="60-74"/>
    <s v="16-30"/>
    <n v="1"/>
    <n v="1"/>
    <n v="0"/>
    <x v="1"/>
  </r>
  <r>
    <s v="P6639"/>
    <d v="2023-06-30T08:58:00"/>
    <s v="F"/>
    <n v="20"/>
    <s v="White"/>
    <s v="General Practice"/>
    <b v="1"/>
    <n v="6"/>
    <x v="18"/>
    <b v="1"/>
    <x v="1"/>
    <s v="Jun"/>
    <x v="5"/>
    <x v="0"/>
    <s v="15-29"/>
    <s v="16-30"/>
    <n v="1"/>
    <n v="1"/>
    <n v="0"/>
    <x v="1"/>
  </r>
  <r>
    <s v="P6640"/>
    <d v="2024-09-29T04:34:00"/>
    <s v="F"/>
    <n v="41"/>
    <s v="White"/>
    <s v="General Practice"/>
    <b v="1"/>
    <n v="6"/>
    <x v="30"/>
    <b v="1"/>
    <x v="0"/>
    <s v="Sep"/>
    <x v="3"/>
    <x v="5"/>
    <s v="30-44"/>
    <s v="0-15"/>
    <n v="1"/>
    <n v="1"/>
    <n v="0"/>
    <x v="1"/>
  </r>
  <r>
    <s v="P6641"/>
    <d v="2024-09-04T12:51:00"/>
    <s v="F"/>
    <n v="62"/>
    <s v="White"/>
    <s v="General Practice"/>
    <b v="1"/>
    <n v="7"/>
    <x v="0"/>
    <b v="1"/>
    <x v="0"/>
    <s v="Sep"/>
    <x v="0"/>
    <x v="6"/>
    <s v="60-74"/>
    <s v="31-45"/>
    <n v="0"/>
    <n v="1"/>
    <n v="0"/>
    <x v="1"/>
  </r>
  <r>
    <s v="P6642"/>
    <d v="2023-10-09T23:38:00"/>
    <s v="F"/>
    <n v="9"/>
    <s v="White"/>
    <s v="General Practice"/>
    <b v="1"/>
    <n v="7"/>
    <x v="40"/>
    <b v="1"/>
    <x v="1"/>
    <s v="Oct"/>
    <x v="4"/>
    <x v="2"/>
    <s v="0-14"/>
    <s v="31-45"/>
    <n v="0"/>
    <n v="1"/>
    <n v="0"/>
    <x v="1"/>
  </r>
  <r>
    <s v="P6643"/>
    <d v="2024-07-02T06:59:00"/>
    <s v="F"/>
    <n v="73"/>
    <s v="White"/>
    <s v="General Practice"/>
    <b v="1"/>
    <n v="7"/>
    <x v="18"/>
    <b v="1"/>
    <x v="0"/>
    <s v="Jul"/>
    <x v="6"/>
    <x v="0"/>
    <s v="60-74"/>
    <s v="16-30"/>
    <n v="1"/>
    <n v="1"/>
    <n v="1"/>
    <x v="1"/>
  </r>
  <r>
    <s v="P6644"/>
    <d v="2023-07-22T02:13:00"/>
    <s v="F"/>
    <n v="7"/>
    <s v="White"/>
    <s v="General Practice"/>
    <b v="1"/>
    <n v="7"/>
    <x v="17"/>
    <b v="1"/>
    <x v="1"/>
    <s v="Jul"/>
    <x v="1"/>
    <x v="4"/>
    <s v="0-14"/>
    <s v="31-45"/>
    <n v="0"/>
    <n v="1"/>
    <n v="0"/>
    <x v="1"/>
  </r>
  <r>
    <s v="P6645"/>
    <d v="2024-02-19T18:48:00"/>
    <s v="F"/>
    <n v="16"/>
    <s v="White"/>
    <s v="General Practice"/>
    <b v="1"/>
    <n v="7"/>
    <x v="47"/>
    <b v="1"/>
    <x v="0"/>
    <s v="Feb"/>
    <x v="4"/>
    <x v="7"/>
    <s v="15-29"/>
    <s v="46-60"/>
    <n v="0"/>
    <n v="1"/>
    <n v="0"/>
    <x v="1"/>
  </r>
  <r>
    <s v="P6646"/>
    <d v="2024-08-10T06:31:00"/>
    <s v="F"/>
    <n v="39"/>
    <s v="White"/>
    <s v="General Practice"/>
    <b v="1"/>
    <n v="7"/>
    <x v="11"/>
    <b v="1"/>
    <x v="0"/>
    <s v="Aug"/>
    <x v="1"/>
    <x v="0"/>
    <s v="30-44"/>
    <s v="46-60"/>
    <n v="0"/>
    <n v="1"/>
    <n v="0"/>
    <x v="1"/>
  </r>
  <r>
    <s v="P6647"/>
    <d v="2023-04-13T18:04:00"/>
    <s v="F"/>
    <n v="29"/>
    <s v="White"/>
    <s v="General Practice"/>
    <b v="1"/>
    <n v="8"/>
    <x v="36"/>
    <b v="1"/>
    <x v="1"/>
    <s v="Apr"/>
    <x v="2"/>
    <x v="7"/>
    <s v="15-29"/>
    <s v="16-30"/>
    <n v="1"/>
    <n v="1"/>
    <n v="1"/>
    <x v="1"/>
  </r>
  <r>
    <s v="P6648"/>
    <d v="2023-12-22T21:14:00"/>
    <s v="F"/>
    <n v="78"/>
    <s v="White"/>
    <s v="General Practice"/>
    <b v="1"/>
    <n v="8"/>
    <x v="27"/>
    <b v="1"/>
    <x v="1"/>
    <s v="Dec"/>
    <x v="5"/>
    <x v="2"/>
    <s v="75+"/>
    <s v="46-60"/>
    <n v="0"/>
    <n v="1"/>
    <n v="0"/>
    <x v="1"/>
  </r>
  <r>
    <s v="P6649"/>
    <d v="2024-10-14T08:21:00"/>
    <s v="F"/>
    <n v="46"/>
    <s v="White"/>
    <s v="General Practice"/>
    <b v="1"/>
    <n v="8"/>
    <x v="42"/>
    <b v="1"/>
    <x v="0"/>
    <s v="Oct"/>
    <x v="4"/>
    <x v="0"/>
    <s v="45-59"/>
    <s v="0-15"/>
    <n v="1"/>
    <n v="1"/>
    <n v="1"/>
    <x v="1"/>
  </r>
  <r>
    <s v="P6650"/>
    <d v="2023-04-29T21:16:00"/>
    <s v="F"/>
    <n v="17"/>
    <s v="White"/>
    <s v="General Practice"/>
    <b v="1"/>
    <n v="9"/>
    <x v="2"/>
    <b v="1"/>
    <x v="1"/>
    <s v="Apr"/>
    <x v="1"/>
    <x v="2"/>
    <s v="15-29"/>
    <s v="46-60"/>
    <n v="0"/>
    <n v="1"/>
    <n v="0"/>
    <x v="1"/>
  </r>
  <r>
    <s v="P6651"/>
    <d v="2023-08-13T23:54:00"/>
    <s v="F"/>
    <n v="22"/>
    <s v="White"/>
    <s v="General Practice"/>
    <b v="1"/>
    <n v="10"/>
    <x v="21"/>
    <b v="1"/>
    <x v="1"/>
    <s v="Aug"/>
    <x v="3"/>
    <x v="2"/>
    <s v="15-29"/>
    <s v="46-60"/>
    <n v="0"/>
    <n v="1"/>
    <n v="0"/>
    <x v="1"/>
  </r>
  <r>
    <s v="P6652"/>
    <d v="2024-10-26T13:46:00"/>
    <s v="F"/>
    <n v="45"/>
    <s v="White"/>
    <s v="Neurology"/>
    <b v="1"/>
    <m/>
    <x v="10"/>
    <b v="1"/>
    <x v="0"/>
    <s v="Oct"/>
    <x v="1"/>
    <x v="6"/>
    <s v="45-59"/>
    <s v="31-45"/>
    <n v="0"/>
    <n v="1"/>
    <n v="0"/>
    <x v="1"/>
  </r>
  <r>
    <s v="P6653"/>
    <d v="2023-07-22T05:25:00"/>
    <s v="F"/>
    <n v="8"/>
    <s v="White"/>
    <s v="Neurology"/>
    <b v="1"/>
    <m/>
    <x v="16"/>
    <b v="1"/>
    <x v="1"/>
    <s v="Jul"/>
    <x v="1"/>
    <x v="5"/>
    <s v="0-14"/>
    <s v="46-60"/>
    <n v="0"/>
    <n v="1"/>
    <n v="0"/>
    <x v="1"/>
  </r>
  <r>
    <s v="P6654"/>
    <d v="2023-09-03T20:50:00"/>
    <s v="F"/>
    <n v="73"/>
    <s v="White"/>
    <s v="Neurology"/>
    <b v="1"/>
    <m/>
    <x v="20"/>
    <b v="1"/>
    <x v="1"/>
    <s v="Sep"/>
    <x v="3"/>
    <x v="7"/>
    <s v="60-74"/>
    <s v="16-30"/>
    <n v="1"/>
    <n v="1"/>
    <n v="0"/>
    <x v="1"/>
  </r>
  <r>
    <s v="P6655"/>
    <d v="2024-06-03T18:24:00"/>
    <s v="F"/>
    <n v="72"/>
    <s v="White"/>
    <s v="Neurology"/>
    <b v="1"/>
    <m/>
    <x v="20"/>
    <b v="1"/>
    <x v="0"/>
    <s v="Jun"/>
    <x v="4"/>
    <x v="7"/>
    <s v="60-74"/>
    <s v="16-30"/>
    <n v="1"/>
    <n v="1"/>
    <n v="0"/>
    <x v="1"/>
  </r>
  <r>
    <s v="P6656"/>
    <d v="2024-05-03T00:57:00"/>
    <s v="F"/>
    <n v="22"/>
    <s v="White"/>
    <s v="Neurology"/>
    <b v="1"/>
    <m/>
    <x v="39"/>
    <b v="1"/>
    <x v="0"/>
    <s v="May"/>
    <x v="5"/>
    <x v="4"/>
    <s v="15-29"/>
    <s v="0-15"/>
    <n v="1"/>
    <n v="1"/>
    <n v="0"/>
    <x v="1"/>
  </r>
  <r>
    <s v="P6657"/>
    <d v="2023-12-20T05:28:00"/>
    <s v="F"/>
    <n v="62"/>
    <s v="White"/>
    <s v="Neurology"/>
    <b v="1"/>
    <m/>
    <x v="20"/>
    <b v="1"/>
    <x v="1"/>
    <s v="Dec"/>
    <x v="0"/>
    <x v="5"/>
    <s v="60-74"/>
    <s v="16-30"/>
    <n v="1"/>
    <n v="1"/>
    <n v="0"/>
    <x v="1"/>
  </r>
  <r>
    <s v="P6658"/>
    <d v="2024-05-23T16:41:00"/>
    <s v="F"/>
    <n v="2"/>
    <s v="White"/>
    <s v="Neurology"/>
    <b v="1"/>
    <m/>
    <x v="8"/>
    <b v="1"/>
    <x v="0"/>
    <s v="May"/>
    <x v="2"/>
    <x v="3"/>
    <s v="0-14"/>
    <s v="31-45"/>
    <n v="0"/>
    <n v="1"/>
    <n v="0"/>
    <x v="1"/>
  </r>
  <r>
    <s v="P6659"/>
    <d v="2024-04-23T16:30:00"/>
    <s v="F"/>
    <n v="4"/>
    <s v="White"/>
    <s v="Neurology"/>
    <b v="1"/>
    <m/>
    <x v="28"/>
    <b v="1"/>
    <x v="0"/>
    <s v="Apr"/>
    <x v="6"/>
    <x v="3"/>
    <s v="0-14"/>
    <s v="16-30"/>
    <n v="1"/>
    <n v="1"/>
    <n v="0"/>
    <x v="1"/>
  </r>
  <r>
    <s v="P6660"/>
    <d v="2024-09-03T10:31:00"/>
    <s v="F"/>
    <n v="14"/>
    <s v="White"/>
    <s v="Neurology"/>
    <b v="1"/>
    <n v="2"/>
    <x v="13"/>
    <b v="1"/>
    <x v="0"/>
    <s v="Sep"/>
    <x v="6"/>
    <x v="1"/>
    <s v="0-14"/>
    <s v="46-60"/>
    <n v="0"/>
    <n v="1"/>
    <n v="0"/>
    <x v="1"/>
  </r>
  <r>
    <s v="P6661"/>
    <d v="2023-07-22T02:59:00"/>
    <s v="F"/>
    <n v="49"/>
    <s v="White"/>
    <s v="Neurology"/>
    <b v="1"/>
    <n v="10"/>
    <x v="42"/>
    <b v="1"/>
    <x v="1"/>
    <s v="Jul"/>
    <x v="1"/>
    <x v="4"/>
    <s v="45-59"/>
    <s v="0-15"/>
    <n v="1"/>
    <n v="1"/>
    <n v="1"/>
    <x v="1"/>
  </r>
  <r>
    <s v="P6662"/>
    <d v="2023-10-14T00:21:00"/>
    <s v="F"/>
    <n v="4"/>
    <s v="White"/>
    <s v="None"/>
    <b v="1"/>
    <m/>
    <x v="34"/>
    <b v="1"/>
    <x v="1"/>
    <s v="Oct"/>
    <x v="1"/>
    <x v="4"/>
    <s v="0-14"/>
    <s v="0-15"/>
    <n v="1"/>
    <n v="1"/>
    <n v="0"/>
    <x v="1"/>
  </r>
  <r>
    <s v="P6663"/>
    <d v="2023-10-26T00:22:00"/>
    <s v="F"/>
    <n v="45"/>
    <s v="White"/>
    <s v="None"/>
    <b v="1"/>
    <m/>
    <x v="44"/>
    <b v="1"/>
    <x v="1"/>
    <s v="Oct"/>
    <x v="2"/>
    <x v="4"/>
    <s v="45-59"/>
    <s v="31-45"/>
    <n v="0"/>
    <n v="1"/>
    <n v="0"/>
    <x v="1"/>
  </r>
  <r>
    <s v="P6664"/>
    <d v="2024-10-24T22:50:00"/>
    <s v="F"/>
    <n v="25"/>
    <s v="White"/>
    <s v="None"/>
    <b v="1"/>
    <m/>
    <x v="17"/>
    <b v="1"/>
    <x v="0"/>
    <s v="Oct"/>
    <x v="2"/>
    <x v="2"/>
    <s v="15-29"/>
    <s v="31-45"/>
    <n v="0"/>
    <n v="1"/>
    <n v="0"/>
    <x v="1"/>
  </r>
  <r>
    <s v="P6665"/>
    <d v="2023-11-27T20:39:00"/>
    <s v="F"/>
    <n v="47"/>
    <s v="White"/>
    <s v="None"/>
    <b v="1"/>
    <m/>
    <x v="17"/>
    <b v="1"/>
    <x v="1"/>
    <s v="Nov"/>
    <x v="4"/>
    <x v="7"/>
    <s v="45-59"/>
    <s v="31-45"/>
    <n v="0"/>
    <n v="1"/>
    <n v="0"/>
    <x v="1"/>
  </r>
  <r>
    <s v="P6666"/>
    <d v="2024-09-07T08:05:00"/>
    <s v="F"/>
    <n v="49"/>
    <s v="White"/>
    <s v="None"/>
    <b v="1"/>
    <m/>
    <x v="11"/>
    <b v="1"/>
    <x v="0"/>
    <s v="Sep"/>
    <x v="1"/>
    <x v="0"/>
    <s v="45-59"/>
    <s v="46-60"/>
    <n v="0"/>
    <n v="1"/>
    <n v="0"/>
    <x v="1"/>
  </r>
  <r>
    <s v="P6667"/>
    <d v="2024-01-15T06:55:00"/>
    <s v="F"/>
    <n v="33"/>
    <s v="White"/>
    <s v="None"/>
    <b v="1"/>
    <m/>
    <x v="38"/>
    <b v="1"/>
    <x v="0"/>
    <s v="Jan"/>
    <x v="4"/>
    <x v="0"/>
    <s v="30-44"/>
    <s v="0-15"/>
    <n v="1"/>
    <n v="1"/>
    <n v="0"/>
    <x v="1"/>
  </r>
  <r>
    <s v="P6668"/>
    <d v="2024-03-20T20:57:00"/>
    <s v="F"/>
    <n v="3"/>
    <s v="White"/>
    <s v="None"/>
    <b v="1"/>
    <m/>
    <x v="36"/>
    <b v="1"/>
    <x v="0"/>
    <s v="Mar"/>
    <x v="0"/>
    <x v="7"/>
    <s v="0-14"/>
    <s v="16-30"/>
    <n v="1"/>
    <n v="1"/>
    <n v="0"/>
    <x v="1"/>
  </r>
  <r>
    <s v="P6669"/>
    <d v="2024-07-26T00:10:00"/>
    <s v="F"/>
    <n v="75"/>
    <s v="White"/>
    <s v="None"/>
    <b v="1"/>
    <m/>
    <x v="36"/>
    <b v="1"/>
    <x v="0"/>
    <s v="Jul"/>
    <x v="5"/>
    <x v="4"/>
    <s v="75+"/>
    <s v="16-30"/>
    <n v="1"/>
    <n v="1"/>
    <n v="0"/>
    <x v="1"/>
  </r>
  <r>
    <s v="P6670"/>
    <d v="2023-07-03T14:47:00"/>
    <s v="F"/>
    <n v="40"/>
    <s v="White"/>
    <s v="None"/>
    <b v="1"/>
    <m/>
    <x v="1"/>
    <b v="1"/>
    <x v="1"/>
    <s v="Jul"/>
    <x v="4"/>
    <x v="6"/>
    <s v="30-44"/>
    <s v="16-30"/>
    <n v="1"/>
    <n v="1"/>
    <n v="0"/>
    <x v="1"/>
  </r>
  <r>
    <s v="P6671"/>
    <d v="2023-12-31T02:35:00"/>
    <s v="F"/>
    <n v="67"/>
    <s v="White"/>
    <s v="None"/>
    <b v="1"/>
    <m/>
    <x v="48"/>
    <b v="1"/>
    <x v="1"/>
    <s v="Dec"/>
    <x v="3"/>
    <x v="4"/>
    <s v="60-74"/>
    <s v="16-30"/>
    <n v="1"/>
    <n v="1"/>
    <n v="0"/>
    <x v="1"/>
  </r>
  <r>
    <s v="P6672"/>
    <d v="2023-06-10T09:07:00"/>
    <s v="F"/>
    <n v="69"/>
    <s v="White"/>
    <s v="None"/>
    <b v="1"/>
    <m/>
    <x v="3"/>
    <b v="1"/>
    <x v="1"/>
    <s v="Jun"/>
    <x v="1"/>
    <x v="1"/>
    <s v="60-74"/>
    <s v="31-45"/>
    <n v="0"/>
    <n v="1"/>
    <n v="0"/>
    <x v="1"/>
  </r>
  <r>
    <s v="P6673"/>
    <d v="2023-09-30T13:50:00"/>
    <s v="F"/>
    <n v="4"/>
    <s v="White"/>
    <s v="None"/>
    <b v="1"/>
    <m/>
    <x v="26"/>
    <b v="1"/>
    <x v="1"/>
    <s v="Sep"/>
    <x v="1"/>
    <x v="6"/>
    <s v="0-14"/>
    <s v="31-45"/>
    <n v="0"/>
    <n v="1"/>
    <n v="0"/>
    <x v="1"/>
  </r>
  <r>
    <s v="P6674"/>
    <d v="2023-09-03T16:09:00"/>
    <s v="F"/>
    <n v="27"/>
    <s v="White"/>
    <s v="None"/>
    <b v="1"/>
    <m/>
    <x v="40"/>
    <b v="1"/>
    <x v="1"/>
    <s v="Sep"/>
    <x v="3"/>
    <x v="3"/>
    <s v="15-29"/>
    <s v="31-45"/>
    <n v="0"/>
    <n v="1"/>
    <n v="0"/>
    <x v="1"/>
  </r>
  <r>
    <s v="P6675"/>
    <d v="2023-07-04T03:01:00"/>
    <s v="F"/>
    <n v="51"/>
    <s v="White"/>
    <s v="None"/>
    <b v="1"/>
    <m/>
    <x v="43"/>
    <b v="1"/>
    <x v="1"/>
    <s v="Jul"/>
    <x v="6"/>
    <x v="5"/>
    <s v="45-59"/>
    <s v="46-60"/>
    <n v="0"/>
    <n v="1"/>
    <n v="0"/>
    <x v="1"/>
  </r>
  <r>
    <s v="P6676"/>
    <d v="2023-12-12T11:05:00"/>
    <s v="F"/>
    <n v="49"/>
    <s v="White"/>
    <s v="None"/>
    <b v="1"/>
    <m/>
    <x v="16"/>
    <b v="1"/>
    <x v="1"/>
    <s v="Dec"/>
    <x v="6"/>
    <x v="1"/>
    <s v="45-59"/>
    <s v="46-60"/>
    <n v="0"/>
    <n v="1"/>
    <n v="0"/>
    <x v="1"/>
  </r>
  <r>
    <s v="P6677"/>
    <d v="2023-06-01T02:37:00"/>
    <s v="F"/>
    <n v="26"/>
    <s v="White"/>
    <s v="None"/>
    <b v="1"/>
    <m/>
    <x v="27"/>
    <b v="1"/>
    <x v="1"/>
    <s v="Jun"/>
    <x v="2"/>
    <x v="4"/>
    <s v="15-29"/>
    <s v="46-60"/>
    <n v="0"/>
    <n v="1"/>
    <n v="0"/>
    <x v="1"/>
  </r>
  <r>
    <s v="P6678"/>
    <d v="2024-09-01T17:20:00"/>
    <s v="F"/>
    <n v="64"/>
    <s v="White"/>
    <s v="None"/>
    <b v="1"/>
    <m/>
    <x v="39"/>
    <b v="1"/>
    <x v="0"/>
    <s v="Sep"/>
    <x v="3"/>
    <x v="3"/>
    <s v="60-74"/>
    <s v="0-15"/>
    <n v="1"/>
    <n v="1"/>
    <n v="0"/>
    <x v="1"/>
  </r>
  <r>
    <s v="P6679"/>
    <d v="2023-07-16T09:34:00"/>
    <s v="F"/>
    <n v="37"/>
    <s v="White"/>
    <s v="None"/>
    <b v="1"/>
    <m/>
    <x v="7"/>
    <b v="1"/>
    <x v="1"/>
    <s v="Jul"/>
    <x v="3"/>
    <x v="1"/>
    <s v="30-44"/>
    <s v="16-30"/>
    <n v="1"/>
    <n v="1"/>
    <n v="0"/>
    <x v="1"/>
  </r>
  <r>
    <s v="P6680"/>
    <d v="2024-05-20T04:47:00"/>
    <s v="F"/>
    <n v="38"/>
    <s v="White"/>
    <s v="None"/>
    <b v="1"/>
    <m/>
    <x v="48"/>
    <b v="1"/>
    <x v="0"/>
    <s v="May"/>
    <x v="4"/>
    <x v="5"/>
    <s v="30-44"/>
    <s v="16-30"/>
    <n v="1"/>
    <n v="1"/>
    <n v="0"/>
    <x v="1"/>
  </r>
  <r>
    <s v="P6681"/>
    <d v="2024-09-12T04:39:00"/>
    <s v="F"/>
    <n v="24"/>
    <s v="White"/>
    <s v="None"/>
    <b v="1"/>
    <m/>
    <x v="50"/>
    <b v="1"/>
    <x v="0"/>
    <s v="Sep"/>
    <x v="2"/>
    <x v="5"/>
    <s v="15-29"/>
    <s v="31-45"/>
    <n v="0"/>
    <n v="1"/>
    <n v="0"/>
    <x v="1"/>
  </r>
  <r>
    <s v="P6682"/>
    <d v="2024-05-18T03:59:00"/>
    <s v="F"/>
    <n v="78"/>
    <s v="White"/>
    <s v="None"/>
    <b v="1"/>
    <m/>
    <x v="2"/>
    <b v="1"/>
    <x v="0"/>
    <s v="May"/>
    <x v="1"/>
    <x v="5"/>
    <s v="75+"/>
    <s v="46-60"/>
    <n v="0"/>
    <n v="1"/>
    <n v="0"/>
    <x v="1"/>
  </r>
  <r>
    <s v="P6683"/>
    <d v="2023-11-27T15:16:00"/>
    <s v="F"/>
    <n v="12"/>
    <s v="White"/>
    <s v="None"/>
    <b v="1"/>
    <m/>
    <x v="30"/>
    <b v="1"/>
    <x v="1"/>
    <s v="Nov"/>
    <x v="4"/>
    <x v="3"/>
    <s v="0-14"/>
    <s v="0-15"/>
    <n v="1"/>
    <n v="1"/>
    <n v="0"/>
    <x v="1"/>
  </r>
  <r>
    <s v="P6684"/>
    <d v="2023-09-19T16:07:00"/>
    <s v="F"/>
    <n v="48"/>
    <s v="White"/>
    <s v="None"/>
    <b v="1"/>
    <m/>
    <x v="39"/>
    <b v="1"/>
    <x v="1"/>
    <s v="Sep"/>
    <x v="6"/>
    <x v="3"/>
    <s v="45-59"/>
    <s v="0-15"/>
    <n v="1"/>
    <n v="1"/>
    <n v="0"/>
    <x v="1"/>
  </r>
  <r>
    <s v="P6685"/>
    <d v="2024-07-18T00:24:00"/>
    <s v="F"/>
    <n v="42"/>
    <s v="White"/>
    <s v="None"/>
    <b v="1"/>
    <m/>
    <x v="35"/>
    <b v="1"/>
    <x v="0"/>
    <s v="Jul"/>
    <x v="2"/>
    <x v="4"/>
    <s v="30-44"/>
    <s v="16-30"/>
    <n v="1"/>
    <n v="1"/>
    <n v="0"/>
    <x v="1"/>
  </r>
  <r>
    <s v="P6686"/>
    <d v="2023-10-04T12:31:00"/>
    <s v="F"/>
    <n v="40"/>
    <s v="White"/>
    <s v="None"/>
    <b v="1"/>
    <m/>
    <x v="29"/>
    <b v="1"/>
    <x v="1"/>
    <s v="Oct"/>
    <x v="0"/>
    <x v="6"/>
    <s v="30-44"/>
    <s v="16-30"/>
    <n v="1"/>
    <n v="1"/>
    <n v="0"/>
    <x v="1"/>
  </r>
  <r>
    <s v="P6687"/>
    <d v="2023-12-23T04:04:00"/>
    <s v="F"/>
    <n v="34"/>
    <s v="White"/>
    <s v="None"/>
    <b v="1"/>
    <m/>
    <x v="3"/>
    <b v="1"/>
    <x v="1"/>
    <s v="Dec"/>
    <x v="1"/>
    <x v="5"/>
    <s v="30-44"/>
    <s v="31-45"/>
    <n v="0"/>
    <n v="1"/>
    <n v="0"/>
    <x v="1"/>
  </r>
  <r>
    <s v="P6688"/>
    <d v="2024-01-17T20:33:00"/>
    <s v="F"/>
    <n v="49"/>
    <s v="White"/>
    <s v="None"/>
    <b v="1"/>
    <m/>
    <x v="40"/>
    <b v="1"/>
    <x v="0"/>
    <s v="Jan"/>
    <x v="0"/>
    <x v="7"/>
    <s v="45-59"/>
    <s v="31-45"/>
    <n v="0"/>
    <n v="1"/>
    <n v="0"/>
    <x v="1"/>
  </r>
  <r>
    <s v="P6689"/>
    <d v="2024-07-08T06:44:00"/>
    <s v="F"/>
    <n v="56"/>
    <s v="White"/>
    <s v="None"/>
    <b v="1"/>
    <m/>
    <x v="8"/>
    <b v="1"/>
    <x v="0"/>
    <s v="Jul"/>
    <x v="4"/>
    <x v="0"/>
    <s v="45-59"/>
    <s v="31-45"/>
    <n v="0"/>
    <n v="1"/>
    <n v="0"/>
    <x v="1"/>
  </r>
  <r>
    <s v="P6690"/>
    <d v="2023-08-28T20:07:00"/>
    <s v="F"/>
    <n v="9"/>
    <s v="White"/>
    <s v="None"/>
    <b v="1"/>
    <m/>
    <x v="47"/>
    <b v="1"/>
    <x v="1"/>
    <s v="Aug"/>
    <x v="4"/>
    <x v="7"/>
    <s v="0-14"/>
    <s v="46-60"/>
    <n v="0"/>
    <n v="1"/>
    <n v="0"/>
    <x v="1"/>
  </r>
  <r>
    <s v="P6691"/>
    <d v="2024-07-02T14:19:00"/>
    <s v="F"/>
    <n v="36"/>
    <s v="White"/>
    <s v="None"/>
    <b v="1"/>
    <m/>
    <x v="2"/>
    <b v="1"/>
    <x v="0"/>
    <s v="Jul"/>
    <x v="6"/>
    <x v="6"/>
    <s v="30-44"/>
    <s v="46-60"/>
    <n v="0"/>
    <n v="1"/>
    <n v="0"/>
    <x v="1"/>
  </r>
  <r>
    <s v="P6692"/>
    <d v="2023-10-13T13:44:00"/>
    <s v="F"/>
    <n v="50"/>
    <s v="White"/>
    <s v="None"/>
    <b v="1"/>
    <m/>
    <x v="27"/>
    <b v="1"/>
    <x v="1"/>
    <s v="Oct"/>
    <x v="5"/>
    <x v="6"/>
    <s v="45-59"/>
    <s v="46-60"/>
    <n v="0"/>
    <n v="1"/>
    <n v="0"/>
    <x v="1"/>
  </r>
  <r>
    <s v="P6693"/>
    <d v="2024-04-25T01:05:00"/>
    <s v="F"/>
    <n v="29"/>
    <s v="White"/>
    <s v="None"/>
    <b v="1"/>
    <m/>
    <x v="21"/>
    <b v="1"/>
    <x v="0"/>
    <s v="Apr"/>
    <x v="2"/>
    <x v="4"/>
    <s v="15-29"/>
    <s v="46-60"/>
    <n v="0"/>
    <n v="1"/>
    <n v="0"/>
    <x v="1"/>
  </r>
  <r>
    <s v="P6694"/>
    <d v="2024-01-11T02:13:00"/>
    <s v="F"/>
    <n v="8"/>
    <s v="White"/>
    <s v="None"/>
    <b v="1"/>
    <m/>
    <x v="4"/>
    <b v="1"/>
    <x v="0"/>
    <s v="Jan"/>
    <x v="2"/>
    <x v="4"/>
    <s v="0-14"/>
    <s v="0-15"/>
    <n v="1"/>
    <n v="1"/>
    <n v="0"/>
    <x v="1"/>
  </r>
  <r>
    <s v="P6695"/>
    <d v="2024-09-09T02:19:00"/>
    <s v="F"/>
    <n v="12"/>
    <s v="White"/>
    <s v="None"/>
    <b v="1"/>
    <m/>
    <x v="36"/>
    <b v="1"/>
    <x v="0"/>
    <s v="Sep"/>
    <x v="4"/>
    <x v="4"/>
    <s v="0-14"/>
    <s v="16-30"/>
    <n v="1"/>
    <n v="1"/>
    <n v="0"/>
    <x v="1"/>
  </r>
  <r>
    <s v="P6696"/>
    <d v="2024-09-21T07:46:00"/>
    <s v="F"/>
    <n v="13"/>
    <s v="White"/>
    <s v="None"/>
    <b v="1"/>
    <m/>
    <x v="45"/>
    <b v="1"/>
    <x v="0"/>
    <s v="Sep"/>
    <x v="1"/>
    <x v="0"/>
    <s v="0-14"/>
    <s v="16-30"/>
    <n v="1"/>
    <n v="1"/>
    <n v="0"/>
    <x v="1"/>
  </r>
  <r>
    <s v="P6697"/>
    <d v="2024-03-21T22:47:00"/>
    <s v="F"/>
    <n v="62"/>
    <s v="White"/>
    <s v="None"/>
    <b v="1"/>
    <m/>
    <x v="18"/>
    <b v="1"/>
    <x v="0"/>
    <s v="Mar"/>
    <x v="2"/>
    <x v="2"/>
    <s v="60-74"/>
    <s v="16-30"/>
    <n v="1"/>
    <n v="1"/>
    <n v="0"/>
    <x v="1"/>
  </r>
  <r>
    <s v="P6698"/>
    <d v="2024-09-30T16:39:00"/>
    <s v="F"/>
    <n v="36"/>
    <s v="White"/>
    <s v="None"/>
    <b v="1"/>
    <m/>
    <x v="10"/>
    <b v="1"/>
    <x v="0"/>
    <s v="Sep"/>
    <x v="4"/>
    <x v="3"/>
    <s v="30-44"/>
    <s v="31-45"/>
    <n v="0"/>
    <n v="1"/>
    <n v="0"/>
    <x v="1"/>
  </r>
  <r>
    <s v="P6699"/>
    <d v="2023-07-30T16:43:00"/>
    <s v="F"/>
    <n v="5"/>
    <s v="White"/>
    <s v="None"/>
    <b v="1"/>
    <m/>
    <x v="22"/>
    <b v="1"/>
    <x v="1"/>
    <s v="Jul"/>
    <x v="3"/>
    <x v="3"/>
    <s v="0-14"/>
    <s v="31-45"/>
    <n v="0"/>
    <n v="1"/>
    <n v="0"/>
    <x v="1"/>
  </r>
  <r>
    <s v="P6700"/>
    <d v="2024-07-02T22:17:00"/>
    <s v="F"/>
    <n v="67"/>
    <s v="White"/>
    <s v="None"/>
    <b v="1"/>
    <m/>
    <x v="8"/>
    <b v="1"/>
    <x v="0"/>
    <s v="Jul"/>
    <x v="6"/>
    <x v="2"/>
    <s v="60-74"/>
    <s v="31-45"/>
    <n v="0"/>
    <n v="1"/>
    <n v="0"/>
    <x v="1"/>
  </r>
  <r>
    <s v="P6701"/>
    <d v="2023-11-20T12:31:00"/>
    <s v="F"/>
    <n v="54"/>
    <s v="White"/>
    <s v="None"/>
    <b v="1"/>
    <m/>
    <x v="6"/>
    <b v="1"/>
    <x v="1"/>
    <s v="Nov"/>
    <x v="4"/>
    <x v="6"/>
    <s v="45-59"/>
    <s v="31-45"/>
    <n v="0"/>
    <n v="1"/>
    <n v="0"/>
    <x v="1"/>
  </r>
  <r>
    <s v="P6702"/>
    <d v="2024-02-08T16:45:00"/>
    <s v="F"/>
    <n v="16"/>
    <s v="White"/>
    <s v="None"/>
    <b v="1"/>
    <m/>
    <x v="23"/>
    <b v="1"/>
    <x v="0"/>
    <s v="Feb"/>
    <x v="2"/>
    <x v="3"/>
    <s v="15-29"/>
    <s v="46-60"/>
    <n v="0"/>
    <n v="1"/>
    <n v="0"/>
    <x v="1"/>
  </r>
  <r>
    <s v="P6703"/>
    <d v="2024-01-19T08:26:00"/>
    <s v="F"/>
    <n v="11"/>
    <s v="White"/>
    <s v="None"/>
    <b v="1"/>
    <m/>
    <x v="27"/>
    <b v="1"/>
    <x v="0"/>
    <s v="Jan"/>
    <x v="5"/>
    <x v="0"/>
    <s v="0-14"/>
    <s v="46-60"/>
    <n v="0"/>
    <n v="1"/>
    <n v="0"/>
    <x v="1"/>
  </r>
  <r>
    <s v="P6704"/>
    <d v="2024-07-15T23:35:00"/>
    <s v="F"/>
    <n v="7"/>
    <s v="White"/>
    <s v="None"/>
    <b v="1"/>
    <m/>
    <x v="35"/>
    <b v="1"/>
    <x v="0"/>
    <s v="Jul"/>
    <x v="4"/>
    <x v="2"/>
    <s v="0-14"/>
    <s v="16-30"/>
    <n v="1"/>
    <n v="1"/>
    <n v="0"/>
    <x v="1"/>
  </r>
  <r>
    <s v="P6705"/>
    <d v="2023-07-29T19:38:00"/>
    <s v="F"/>
    <n v="41"/>
    <s v="White"/>
    <s v="None"/>
    <b v="1"/>
    <m/>
    <x v="35"/>
    <b v="1"/>
    <x v="1"/>
    <s v="Jul"/>
    <x v="1"/>
    <x v="7"/>
    <s v="30-44"/>
    <s v="16-30"/>
    <n v="1"/>
    <n v="1"/>
    <n v="0"/>
    <x v="1"/>
  </r>
  <r>
    <s v="P6706"/>
    <d v="2023-08-23T21:09:00"/>
    <s v="F"/>
    <n v="56"/>
    <s v="White"/>
    <s v="None"/>
    <b v="1"/>
    <m/>
    <x v="18"/>
    <b v="1"/>
    <x v="1"/>
    <s v="Aug"/>
    <x v="0"/>
    <x v="2"/>
    <s v="45-59"/>
    <s v="16-30"/>
    <n v="1"/>
    <n v="1"/>
    <n v="0"/>
    <x v="1"/>
  </r>
  <r>
    <s v="P6707"/>
    <d v="2024-04-17T23:56:00"/>
    <s v="F"/>
    <n v="25"/>
    <s v="White"/>
    <s v="None"/>
    <b v="1"/>
    <m/>
    <x v="29"/>
    <b v="1"/>
    <x v="0"/>
    <s v="Apr"/>
    <x v="0"/>
    <x v="2"/>
    <s v="15-29"/>
    <s v="16-30"/>
    <n v="1"/>
    <n v="1"/>
    <n v="0"/>
    <x v="1"/>
  </r>
  <r>
    <s v="P6708"/>
    <d v="2024-08-19T21:52:00"/>
    <s v="F"/>
    <n v="26"/>
    <s v="White"/>
    <s v="None"/>
    <b v="1"/>
    <m/>
    <x v="29"/>
    <b v="1"/>
    <x v="0"/>
    <s v="Aug"/>
    <x v="4"/>
    <x v="2"/>
    <s v="15-29"/>
    <s v="16-30"/>
    <n v="1"/>
    <n v="1"/>
    <n v="0"/>
    <x v="1"/>
  </r>
  <r>
    <s v="P6709"/>
    <d v="2024-02-25T15:51:00"/>
    <s v="F"/>
    <n v="51"/>
    <s v="White"/>
    <s v="None"/>
    <b v="1"/>
    <m/>
    <x v="26"/>
    <b v="1"/>
    <x v="0"/>
    <s v="Feb"/>
    <x v="3"/>
    <x v="3"/>
    <s v="45-59"/>
    <s v="31-45"/>
    <n v="0"/>
    <n v="1"/>
    <n v="0"/>
    <x v="1"/>
  </r>
  <r>
    <s v="P6710"/>
    <d v="2024-05-27T01:44:00"/>
    <s v="F"/>
    <n v="72"/>
    <s v="White"/>
    <s v="None"/>
    <b v="1"/>
    <m/>
    <x v="10"/>
    <b v="1"/>
    <x v="0"/>
    <s v="May"/>
    <x v="4"/>
    <x v="4"/>
    <s v="60-74"/>
    <s v="31-45"/>
    <n v="0"/>
    <n v="1"/>
    <n v="0"/>
    <x v="1"/>
  </r>
  <r>
    <s v="P6711"/>
    <d v="2023-11-06T11:51:00"/>
    <s v="F"/>
    <n v="79"/>
    <s v="White"/>
    <s v="None"/>
    <b v="1"/>
    <m/>
    <x v="6"/>
    <b v="1"/>
    <x v="1"/>
    <s v="Nov"/>
    <x v="4"/>
    <x v="1"/>
    <s v="75+"/>
    <s v="31-45"/>
    <n v="0"/>
    <n v="1"/>
    <n v="0"/>
    <x v="1"/>
  </r>
  <r>
    <s v="P6712"/>
    <d v="2023-07-16T00:49:00"/>
    <s v="F"/>
    <n v="42"/>
    <s v="White"/>
    <s v="None"/>
    <b v="1"/>
    <m/>
    <x v="32"/>
    <b v="1"/>
    <x v="1"/>
    <s v="Jul"/>
    <x v="3"/>
    <x v="4"/>
    <s v="30-44"/>
    <s v="46-60"/>
    <n v="0"/>
    <n v="1"/>
    <n v="0"/>
    <x v="1"/>
  </r>
  <r>
    <s v="P6713"/>
    <d v="2024-03-02T00:17:00"/>
    <s v="F"/>
    <n v="22"/>
    <s v="White"/>
    <s v="None"/>
    <b v="1"/>
    <m/>
    <x v="31"/>
    <b v="1"/>
    <x v="0"/>
    <s v="Mar"/>
    <x v="1"/>
    <x v="4"/>
    <s v="15-29"/>
    <s v="16-30"/>
    <n v="1"/>
    <n v="1"/>
    <n v="0"/>
    <x v="1"/>
  </r>
  <r>
    <s v="P6714"/>
    <d v="2024-10-13T20:40:00"/>
    <s v="F"/>
    <n v="53"/>
    <s v="White"/>
    <s v="None"/>
    <b v="1"/>
    <m/>
    <x v="31"/>
    <b v="1"/>
    <x v="0"/>
    <s v="Oct"/>
    <x v="3"/>
    <x v="7"/>
    <s v="45-59"/>
    <s v="16-30"/>
    <n v="1"/>
    <n v="1"/>
    <n v="0"/>
    <x v="1"/>
  </r>
  <r>
    <s v="P6715"/>
    <d v="2023-04-10T13:30:00"/>
    <s v="F"/>
    <n v="12"/>
    <s v="White"/>
    <s v="None"/>
    <b v="1"/>
    <m/>
    <x v="24"/>
    <b v="1"/>
    <x v="1"/>
    <s v="Apr"/>
    <x v="4"/>
    <x v="6"/>
    <s v="0-14"/>
    <s v="16-30"/>
    <n v="1"/>
    <n v="1"/>
    <n v="0"/>
    <x v="1"/>
  </r>
  <r>
    <s v="P6716"/>
    <d v="2024-03-23T01:01:00"/>
    <s v="F"/>
    <n v="49"/>
    <s v="White"/>
    <s v="None"/>
    <b v="1"/>
    <m/>
    <x v="15"/>
    <b v="1"/>
    <x v="0"/>
    <s v="Mar"/>
    <x v="1"/>
    <x v="4"/>
    <s v="45-59"/>
    <s v="31-45"/>
    <n v="0"/>
    <n v="1"/>
    <n v="0"/>
    <x v="1"/>
  </r>
  <r>
    <s v="P6717"/>
    <d v="2023-07-20T04:22:00"/>
    <s v="F"/>
    <n v="60"/>
    <s v="White"/>
    <s v="None"/>
    <b v="1"/>
    <m/>
    <x v="15"/>
    <b v="1"/>
    <x v="1"/>
    <s v="Jul"/>
    <x v="2"/>
    <x v="5"/>
    <s v="60-74"/>
    <s v="31-45"/>
    <n v="0"/>
    <n v="1"/>
    <n v="0"/>
    <x v="1"/>
  </r>
  <r>
    <s v="P6718"/>
    <d v="2024-06-24T19:24:00"/>
    <s v="F"/>
    <n v="60"/>
    <s v="White"/>
    <s v="None"/>
    <b v="1"/>
    <m/>
    <x v="22"/>
    <b v="1"/>
    <x v="0"/>
    <s v="Jun"/>
    <x v="4"/>
    <x v="7"/>
    <s v="60-74"/>
    <s v="31-45"/>
    <n v="0"/>
    <n v="1"/>
    <n v="0"/>
    <x v="1"/>
  </r>
  <r>
    <s v="P6719"/>
    <d v="2024-04-20T01:47:00"/>
    <s v="F"/>
    <n v="48"/>
    <s v="White"/>
    <s v="None"/>
    <b v="1"/>
    <m/>
    <x v="8"/>
    <b v="1"/>
    <x v="0"/>
    <s v="Apr"/>
    <x v="1"/>
    <x v="4"/>
    <s v="45-59"/>
    <s v="31-45"/>
    <n v="0"/>
    <n v="1"/>
    <n v="0"/>
    <x v="1"/>
  </r>
  <r>
    <s v="P6720"/>
    <d v="2024-03-06T19:07:00"/>
    <s v="F"/>
    <n v="26"/>
    <s v="White"/>
    <s v="None"/>
    <b v="1"/>
    <m/>
    <x v="43"/>
    <b v="1"/>
    <x v="0"/>
    <s v="Mar"/>
    <x v="0"/>
    <x v="7"/>
    <s v="15-29"/>
    <s v="46-60"/>
    <n v="0"/>
    <n v="1"/>
    <n v="0"/>
    <x v="1"/>
  </r>
  <r>
    <s v="P6721"/>
    <d v="2024-05-30T12:53:00"/>
    <s v="F"/>
    <n v="9"/>
    <s v="White"/>
    <s v="None"/>
    <b v="1"/>
    <m/>
    <x v="32"/>
    <b v="1"/>
    <x v="0"/>
    <s v="May"/>
    <x v="2"/>
    <x v="6"/>
    <s v="0-14"/>
    <s v="46-60"/>
    <n v="0"/>
    <n v="1"/>
    <n v="0"/>
    <x v="1"/>
  </r>
  <r>
    <s v="P6722"/>
    <d v="2023-06-29T06:50:00"/>
    <s v="F"/>
    <n v="10"/>
    <s v="White"/>
    <s v="None"/>
    <b v="1"/>
    <m/>
    <x v="42"/>
    <b v="1"/>
    <x v="1"/>
    <s v="Jun"/>
    <x v="2"/>
    <x v="0"/>
    <s v="0-14"/>
    <s v="0-15"/>
    <n v="1"/>
    <n v="1"/>
    <n v="0"/>
    <x v="1"/>
  </r>
  <r>
    <s v="P6723"/>
    <d v="2024-07-07T01:08:00"/>
    <s v="F"/>
    <n v="64"/>
    <s v="White"/>
    <s v="None"/>
    <b v="1"/>
    <m/>
    <x v="39"/>
    <b v="1"/>
    <x v="0"/>
    <s v="Jul"/>
    <x v="3"/>
    <x v="4"/>
    <s v="60-74"/>
    <s v="0-15"/>
    <n v="1"/>
    <n v="1"/>
    <n v="0"/>
    <x v="1"/>
  </r>
  <r>
    <s v="P6724"/>
    <d v="2024-03-01T01:29:00"/>
    <s v="F"/>
    <n v="43"/>
    <s v="White"/>
    <s v="None"/>
    <b v="1"/>
    <m/>
    <x v="20"/>
    <b v="1"/>
    <x v="0"/>
    <s v="Mar"/>
    <x v="5"/>
    <x v="4"/>
    <s v="30-44"/>
    <s v="16-30"/>
    <n v="1"/>
    <n v="1"/>
    <n v="0"/>
    <x v="1"/>
  </r>
  <r>
    <s v="P6725"/>
    <d v="2023-11-14T00:46:00"/>
    <s v="F"/>
    <n v="61"/>
    <s v="White"/>
    <s v="None"/>
    <b v="1"/>
    <m/>
    <x v="20"/>
    <b v="1"/>
    <x v="1"/>
    <s v="Nov"/>
    <x v="6"/>
    <x v="4"/>
    <s v="60-74"/>
    <s v="16-30"/>
    <n v="1"/>
    <n v="1"/>
    <n v="0"/>
    <x v="1"/>
  </r>
  <r>
    <s v="P6726"/>
    <d v="2024-10-14T20:42:00"/>
    <s v="F"/>
    <n v="58"/>
    <s v="White"/>
    <s v="None"/>
    <b v="1"/>
    <m/>
    <x v="36"/>
    <b v="1"/>
    <x v="0"/>
    <s v="Oct"/>
    <x v="4"/>
    <x v="7"/>
    <s v="45-59"/>
    <s v="16-30"/>
    <n v="1"/>
    <n v="1"/>
    <n v="0"/>
    <x v="1"/>
  </r>
  <r>
    <s v="P6727"/>
    <d v="2023-04-05T06:33:00"/>
    <s v="F"/>
    <n v="4"/>
    <s v="White"/>
    <s v="None"/>
    <b v="1"/>
    <m/>
    <x v="46"/>
    <b v="1"/>
    <x v="1"/>
    <s v="Apr"/>
    <x v="0"/>
    <x v="0"/>
    <s v="0-14"/>
    <s v="16-30"/>
    <n v="1"/>
    <n v="1"/>
    <n v="0"/>
    <x v="1"/>
  </r>
  <r>
    <s v="P6728"/>
    <d v="2024-01-08T16:48:00"/>
    <s v="F"/>
    <n v="64"/>
    <s v="White"/>
    <s v="None"/>
    <b v="1"/>
    <m/>
    <x v="33"/>
    <b v="1"/>
    <x v="0"/>
    <s v="Jan"/>
    <x v="4"/>
    <x v="3"/>
    <s v="60-74"/>
    <s v="31-45"/>
    <n v="0"/>
    <n v="1"/>
    <n v="0"/>
    <x v="1"/>
  </r>
  <r>
    <s v="P6729"/>
    <d v="2023-10-20T19:32:00"/>
    <s v="F"/>
    <n v="6"/>
    <s v="White"/>
    <s v="None"/>
    <b v="1"/>
    <m/>
    <x v="39"/>
    <b v="1"/>
    <x v="1"/>
    <s v="Oct"/>
    <x v="5"/>
    <x v="7"/>
    <s v="0-14"/>
    <s v="0-15"/>
    <n v="1"/>
    <n v="1"/>
    <n v="0"/>
    <x v="1"/>
  </r>
  <r>
    <s v="P6730"/>
    <d v="2024-07-03T23:56:00"/>
    <s v="F"/>
    <n v="65"/>
    <s v="White"/>
    <s v="None"/>
    <b v="1"/>
    <m/>
    <x v="7"/>
    <b v="1"/>
    <x v="0"/>
    <s v="Jul"/>
    <x v="0"/>
    <x v="2"/>
    <s v="60-74"/>
    <s v="16-30"/>
    <n v="1"/>
    <n v="1"/>
    <n v="0"/>
    <x v="1"/>
  </r>
  <r>
    <s v="P6731"/>
    <d v="2024-06-04T01:33:00"/>
    <s v="F"/>
    <n v="59"/>
    <s v="White"/>
    <s v="None"/>
    <b v="1"/>
    <m/>
    <x v="16"/>
    <b v="1"/>
    <x v="0"/>
    <s v="Jun"/>
    <x v="6"/>
    <x v="4"/>
    <s v="45-59"/>
    <s v="46-60"/>
    <n v="0"/>
    <n v="1"/>
    <n v="0"/>
    <x v="1"/>
  </r>
  <r>
    <s v="P6732"/>
    <d v="2023-05-09T03:09:00"/>
    <s v="F"/>
    <n v="65"/>
    <s v="White"/>
    <s v="None"/>
    <b v="1"/>
    <m/>
    <x v="14"/>
    <b v="1"/>
    <x v="1"/>
    <s v="May"/>
    <x v="6"/>
    <x v="5"/>
    <s v="60-74"/>
    <s v="46-60"/>
    <n v="0"/>
    <n v="1"/>
    <n v="0"/>
    <x v="1"/>
  </r>
  <r>
    <s v="P6733"/>
    <d v="2024-01-09T21:54:00"/>
    <s v="F"/>
    <n v="60"/>
    <s v="White"/>
    <s v="None"/>
    <b v="1"/>
    <m/>
    <x v="49"/>
    <b v="1"/>
    <x v="0"/>
    <s v="Jan"/>
    <x v="6"/>
    <x v="2"/>
    <s v="60-74"/>
    <s v="46-60"/>
    <n v="0"/>
    <n v="1"/>
    <n v="0"/>
    <x v="1"/>
  </r>
  <r>
    <s v="P6734"/>
    <d v="2024-10-26T01:25:00"/>
    <s v="F"/>
    <n v="4"/>
    <s v="White"/>
    <s v="None"/>
    <b v="1"/>
    <m/>
    <x v="38"/>
    <b v="1"/>
    <x v="0"/>
    <s v="Oct"/>
    <x v="1"/>
    <x v="4"/>
    <s v="0-14"/>
    <s v="0-15"/>
    <n v="1"/>
    <n v="1"/>
    <n v="0"/>
    <x v="1"/>
  </r>
  <r>
    <s v="P6735"/>
    <d v="2024-03-14T09:48:00"/>
    <s v="F"/>
    <n v="7"/>
    <s v="White"/>
    <s v="None"/>
    <b v="1"/>
    <m/>
    <x v="20"/>
    <b v="1"/>
    <x v="0"/>
    <s v="Mar"/>
    <x v="2"/>
    <x v="1"/>
    <s v="0-14"/>
    <s v="16-30"/>
    <n v="1"/>
    <n v="1"/>
    <n v="0"/>
    <x v="1"/>
  </r>
  <r>
    <s v="P6736"/>
    <d v="2023-07-15T03:46:00"/>
    <s v="F"/>
    <n v="16"/>
    <s v="White"/>
    <s v="None"/>
    <b v="1"/>
    <m/>
    <x v="41"/>
    <b v="1"/>
    <x v="1"/>
    <s v="Jul"/>
    <x v="1"/>
    <x v="5"/>
    <s v="15-29"/>
    <s v="16-30"/>
    <n v="1"/>
    <n v="1"/>
    <n v="0"/>
    <x v="1"/>
  </r>
  <r>
    <s v="P6737"/>
    <d v="2024-04-27T17:24:00"/>
    <s v="F"/>
    <n v="69"/>
    <s v="White"/>
    <s v="None"/>
    <b v="1"/>
    <m/>
    <x v="48"/>
    <b v="1"/>
    <x v="0"/>
    <s v="Apr"/>
    <x v="1"/>
    <x v="3"/>
    <s v="60-74"/>
    <s v="16-30"/>
    <n v="1"/>
    <n v="1"/>
    <n v="0"/>
    <x v="1"/>
  </r>
  <r>
    <s v="P6738"/>
    <d v="2024-10-10T22:53:00"/>
    <s v="F"/>
    <n v="10"/>
    <s v="White"/>
    <s v="None"/>
    <b v="1"/>
    <m/>
    <x v="37"/>
    <b v="1"/>
    <x v="0"/>
    <s v="Oct"/>
    <x v="2"/>
    <x v="2"/>
    <s v="0-14"/>
    <s v="31-45"/>
    <n v="0"/>
    <n v="1"/>
    <n v="0"/>
    <x v="1"/>
  </r>
  <r>
    <s v="P6739"/>
    <d v="2023-06-05T02:00:00"/>
    <s v="F"/>
    <n v="27"/>
    <s v="White"/>
    <s v="None"/>
    <b v="1"/>
    <m/>
    <x v="22"/>
    <b v="1"/>
    <x v="1"/>
    <s v="Jun"/>
    <x v="4"/>
    <x v="4"/>
    <s v="15-29"/>
    <s v="31-45"/>
    <n v="0"/>
    <n v="1"/>
    <n v="0"/>
    <x v="1"/>
  </r>
  <r>
    <s v="P6740"/>
    <d v="2024-09-24T09:39:00"/>
    <s v="F"/>
    <n v="61"/>
    <s v="White"/>
    <s v="None"/>
    <b v="1"/>
    <m/>
    <x v="21"/>
    <b v="1"/>
    <x v="0"/>
    <s v="Sep"/>
    <x v="6"/>
    <x v="1"/>
    <s v="60-74"/>
    <s v="46-60"/>
    <n v="0"/>
    <n v="1"/>
    <n v="0"/>
    <x v="1"/>
  </r>
  <r>
    <s v="P6741"/>
    <d v="2024-06-13T06:21:00"/>
    <s v="F"/>
    <n v="35"/>
    <s v="White"/>
    <s v="None"/>
    <b v="1"/>
    <m/>
    <x v="5"/>
    <b v="1"/>
    <x v="0"/>
    <s v="Jun"/>
    <x v="2"/>
    <x v="0"/>
    <s v="30-44"/>
    <s v="46-60"/>
    <n v="0"/>
    <n v="1"/>
    <n v="0"/>
    <x v="1"/>
  </r>
  <r>
    <s v="P6742"/>
    <d v="2023-06-28T04:10:00"/>
    <s v="F"/>
    <n v="70"/>
    <s v="White"/>
    <s v="None"/>
    <b v="1"/>
    <m/>
    <x v="49"/>
    <b v="1"/>
    <x v="1"/>
    <s v="Jun"/>
    <x v="0"/>
    <x v="5"/>
    <s v="60-74"/>
    <s v="46-60"/>
    <n v="0"/>
    <n v="1"/>
    <n v="0"/>
    <x v="1"/>
  </r>
  <r>
    <s v="P6743"/>
    <d v="2024-06-24T05:30:00"/>
    <s v="F"/>
    <n v="15"/>
    <s v="White"/>
    <s v="None"/>
    <b v="1"/>
    <m/>
    <x v="4"/>
    <b v="1"/>
    <x v="0"/>
    <s v="Jun"/>
    <x v="4"/>
    <x v="5"/>
    <s v="15-29"/>
    <s v="0-15"/>
    <n v="1"/>
    <n v="1"/>
    <n v="0"/>
    <x v="1"/>
  </r>
  <r>
    <s v="P6744"/>
    <d v="2023-10-21T22:28:00"/>
    <s v="F"/>
    <n v="4"/>
    <s v="White"/>
    <s v="None"/>
    <b v="1"/>
    <m/>
    <x v="31"/>
    <b v="1"/>
    <x v="1"/>
    <s v="Oct"/>
    <x v="1"/>
    <x v="2"/>
    <s v="0-14"/>
    <s v="16-30"/>
    <n v="1"/>
    <n v="1"/>
    <n v="0"/>
    <x v="1"/>
  </r>
  <r>
    <s v="P6745"/>
    <d v="2024-09-08T01:00:00"/>
    <s v="F"/>
    <n v="20"/>
    <s v="White"/>
    <s v="None"/>
    <b v="1"/>
    <m/>
    <x v="7"/>
    <b v="1"/>
    <x v="0"/>
    <s v="Sep"/>
    <x v="3"/>
    <x v="4"/>
    <s v="15-29"/>
    <s v="16-30"/>
    <n v="1"/>
    <n v="1"/>
    <n v="0"/>
    <x v="1"/>
  </r>
  <r>
    <s v="P6746"/>
    <d v="2024-08-17T00:15:00"/>
    <s v="F"/>
    <n v="78"/>
    <s v="White"/>
    <s v="None"/>
    <b v="1"/>
    <m/>
    <x v="8"/>
    <b v="1"/>
    <x v="0"/>
    <s v="Aug"/>
    <x v="1"/>
    <x v="4"/>
    <s v="75+"/>
    <s v="31-45"/>
    <n v="0"/>
    <n v="1"/>
    <n v="0"/>
    <x v="1"/>
  </r>
  <r>
    <s v="P6747"/>
    <d v="2023-06-07T22:36:00"/>
    <s v="F"/>
    <n v="73"/>
    <s v="White"/>
    <s v="None"/>
    <b v="1"/>
    <m/>
    <x v="47"/>
    <b v="1"/>
    <x v="1"/>
    <s v="Jun"/>
    <x v="0"/>
    <x v="2"/>
    <s v="60-74"/>
    <s v="46-60"/>
    <n v="0"/>
    <n v="1"/>
    <n v="0"/>
    <x v="1"/>
  </r>
  <r>
    <s v="P6748"/>
    <d v="2024-10-29T06:06:00"/>
    <s v="F"/>
    <n v="6"/>
    <s v="White"/>
    <s v="None"/>
    <b v="1"/>
    <m/>
    <x v="2"/>
    <b v="1"/>
    <x v="0"/>
    <s v="Oct"/>
    <x v="6"/>
    <x v="0"/>
    <s v="0-14"/>
    <s v="46-60"/>
    <n v="0"/>
    <n v="1"/>
    <n v="0"/>
    <x v="1"/>
  </r>
  <r>
    <s v="P6749"/>
    <d v="2023-08-27T00:55:00"/>
    <s v="F"/>
    <n v="30"/>
    <s v="White"/>
    <s v="None"/>
    <b v="1"/>
    <m/>
    <x v="2"/>
    <b v="1"/>
    <x v="1"/>
    <s v="Aug"/>
    <x v="3"/>
    <x v="4"/>
    <s v="30-44"/>
    <s v="46-60"/>
    <n v="0"/>
    <n v="1"/>
    <n v="0"/>
    <x v="1"/>
  </r>
  <r>
    <s v="P6750"/>
    <d v="2023-08-29T06:47:00"/>
    <s v="F"/>
    <n v="53"/>
    <s v="White"/>
    <s v="None"/>
    <b v="1"/>
    <m/>
    <x v="14"/>
    <b v="1"/>
    <x v="1"/>
    <s v="Aug"/>
    <x v="6"/>
    <x v="0"/>
    <s v="45-59"/>
    <s v="46-60"/>
    <n v="0"/>
    <n v="1"/>
    <n v="0"/>
    <x v="1"/>
  </r>
  <r>
    <s v="P6751"/>
    <d v="2024-03-02T04:20:00"/>
    <s v="F"/>
    <n v="79"/>
    <s v="White"/>
    <s v="None"/>
    <b v="1"/>
    <m/>
    <x v="42"/>
    <b v="1"/>
    <x v="0"/>
    <s v="Mar"/>
    <x v="1"/>
    <x v="5"/>
    <s v="75+"/>
    <s v="0-15"/>
    <n v="1"/>
    <n v="1"/>
    <n v="0"/>
    <x v="1"/>
  </r>
  <r>
    <s v="P6752"/>
    <d v="2023-05-04T03:48:00"/>
    <s v="F"/>
    <n v="41"/>
    <s v="White"/>
    <s v="None"/>
    <b v="1"/>
    <m/>
    <x v="20"/>
    <b v="1"/>
    <x v="1"/>
    <s v="May"/>
    <x v="2"/>
    <x v="5"/>
    <s v="30-44"/>
    <s v="16-30"/>
    <n v="1"/>
    <n v="1"/>
    <n v="0"/>
    <x v="1"/>
  </r>
  <r>
    <s v="P6753"/>
    <d v="2023-06-26T13:01:00"/>
    <s v="F"/>
    <n v="42"/>
    <s v="White"/>
    <s v="None"/>
    <b v="1"/>
    <m/>
    <x v="1"/>
    <b v="1"/>
    <x v="1"/>
    <s v="Jun"/>
    <x v="4"/>
    <x v="6"/>
    <s v="30-44"/>
    <s v="16-30"/>
    <n v="1"/>
    <n v="1"/>
    <n v="0"/>
    <x v="1"/>
  </r>
  <r>
    <s v="P6754"/>
    <d v="2024-01-25T09:12:00"/>
    <s v="F"/>
    <n v="69"/>
    <s v="White"/>
    <s v="None"/>
    <b v="1"/>
    <m/>
    <x v="10"/>
    <b v="1"/>
    <x v="0"/>
    <s v="Jan"/>
    <x v="2"/>
    <x v="1"/>
    <s v="60-74"/>
    <s v="31-45"/>
    <n v="0"/>
    <n v="1"/>
    <n v="0"/>
    <x v="1"/>
  </r>
  <r>
    <s v="P6755"/>
    <d v="2023-05-20T20:18:00"/>
    <s v="F"/>
    <n v="65"/>
    <s v="White"/>
    <s v="None"/>
    <b v="1"/>
    <m/>
    <x v="0"/>
    <b v="1"/>
    <x v="1"/>
    <s v="May"/>
    <x v="1"/>
    <x v="7"/>
    <s v="60-74"/>
    <s v="31-45"/>
    <n v="0"/>
    <n v="1"/>
    <n v="0"/>
    <x v="1"/>
  </r>
  <r>
    <s v="P6756"/>
    <d v="2023-05-12T07:40:00"/>
    <s v="F"/>
    <n v="50"/>
    <s v="White"/>
    <s v="None"/>
    <b v="1"/>
    <m/>
    <x v="9"/>
    <b v="1"/>
    <x v="1"/>
    <s v="May"/>
    <x v="5"/>
    <x v="0"/>
    <s v="45-59"/>
    <s v="46-60"/>
    <n v="0"/>
    <n v="1"/>
    <n v="0"/>
    <x v="1"/>
  </r>
  <r>
    <s v="P6757"/>
    <d v="2023-04-01T06:07:00"/>
    <s v="F"/>
    <n v="6"/>
    <s v="White"/>
    <s v="None"/>
    <b v="1"/>
    <m/>
    <x v="25"/>
    <b v="1"/>
    <x v="1"/>
    <s v="Apr"/>
    <x v="1"/>
    <x v="0"/>
    <s v="0-14"/>
    <s v="46-60"/>
    <n v="0"/>
    <n v="1"/>
    <n v="0"/>
    <x v="1"/>
  </r>
  <r>
    <s v="P6758"/>
    <d v="2024-10-25T20:52:00"/>
    <s v="F"/>
    <n v="28"/>
    <s v="White"/>
    <s v="None"/>
    <b v="1"/>
    <m/>
    <x v="25"/>
    <b v="1"/>
    <x v="0"/>
    <s v="Oct"/>
    <x v="5"/>
    <x v="7"/>
    <s v="15-29"/>
    <s v="46-60"/>
    <n v="0"/>
    <n v="1"/>
    <n v="0"/>
    <x v="1"/>
  </r>
  <r>
    <s v="P6759"/>
    <d v="2024-01-31T05:48:00"/>
    <s v="F"/>
    <n v="27"/>
    <s v="White"/>
    <s v="None"/>
    <b v="1"/>
    <m/>
    <x v="21"/>
    <b v="1"/>
    <x v="0"/>
    <s v="Jan"/>
    <x v="0"/>
    <x v="5"/>
    <s v="15-29"/>
    <s v="46-60"/>
    <n v="0"/>
    <n v="1"/>
    <n v="0"/>
    <x v="1"/>
  </r>
  <r>
    <s v="P6760"/>
    <d v="2024-01-12T08:40:00"/>
    <s v="F"/>
    <n v="58"/>
    <s v="White"/>
    <s v="None"/>
    <b v="1"/>
    <m/>
    <x v="4"/>
    <b v="1"/>
    <x v="0"/>
    <s v="Jan"/>
    <x v="5"/>
    <x v="0"/>
    <s v="45-59"/>
    <s v="0-15"/>
    <n v="1"/>
    <n v="1"/>
    <n v="0"/>
    <x v="1"/>
  </r>
  <r>
    <s v="P6761"/>
    <d v="2023-05-10T05:26:00"/>
    <s v="F"/>
    <n v="67"/>
    <s v="White"/>
    <s v="None"/>
    <b v="1"/>
    <m/>
    <x v="4"/>
    <b v="1"/>
    <x v="1"/>
    <s v="May"/>
    <x v="0"/>
    <x v="5"/>
    <s v="60-74"/>
    <s v="0-15"/>
    <n v="1"/>
    <n v="1"/>
    <n v="0"/>
    <x v="1"/>
  </r>
  <r>
    <s v="P6762"/>
    <d v="2024-01-27T00:29:00"/>
    <s v="F"/>
    <n v="14"/>
    <s v="White"/>
    <s v="None"/>
    <b v="1"/>
    <m/>
    <x v="39"/>
    <b v="1"/>
    <x v="0"/>
    <s v="Jan"/>
    <x v="1"/>
    <x v="4"/>
    <s v="0-14"/>
    <s v="0-15"/>
    <n v="1"/>
    <n v="1"/>
    <n v="0"/>
    <x v="1"/>
  </r>
  <r>
    <s v="P6763"/>
    <d v="2023-07-31T04:49:00"/>
    <s v="F"/>
    <n v="40"/>
    <s v="White"/>
    <s v="None"/>
    <b v="1"/>
    <m/>
    <x v="48"/>
    <b v="1"/>
    <x v="1"/>
    <s v="Jul"/>
    <x v="4"/>
    <x v="5"/>
    <s v="30-44"/>
    <s v="16-30"/>
    <n v="1"/>
    <n v="1"/>
    <n v="0"/>
    <x v="1"/>
  </r>
  <r>
    <s v="P6764"/>
    <d v="2023-07-26T06:02:00"/>
    <s v="F"/>
    <n v="25"/>
    <s v="White"/>
    <s v="None"/>
    <b v="1"/>
    <m/>
    <x v="29"/>
    <b v="1"/>
    <x v="1"/>
    <s v="Jul"/>
    <x v="0"/>
    <x v="0"/>
    <s v="15-29"/>
    <s v="16-30"/>
    <n v="1"/>
    <n v="1"/>
    <n v="0"/>
    <x v="1"/>
  </r>
  <r>
    <s v="P6765"/>
    <d v="2024-08-17T08:58:00"/>
    <s v="F"/>
    <n v="27"/>
    <s v="White"/>
    <s v="None"/>
    <b v="1"/>
    <m/>
    <x v="15"/>
    <b v="1"/>
    <x v="0"/>
    <s v="Aug"/>
    <x v="1"/>
    <x v="0"/>
    <s v="15-29"/>
    <s v="31-45"/>
    <n v="0"/>
    <n v="1"/>
    <n v="0"/>
    <x v="1"/>
  </r>
  <r>
    <s v="P6766"/>
    <d v="2023-10-07T21:45:00"/>
    <s v="F"/>
    <n v="24"/>
    <s v="White"/>
    <s v="None"/>
    <b v="1"/>
    <m/>
    <x v="22"/>
    <b v="1"/>
    <x v="1"/>
    <s v="Oct"/>
    <x v="1"/>
    <x v="2"/>
    <s v="15-29"/>
    <s v="31-45"/>
    <n v="0"/>
    <n v="1"/>
    <n v="0"/>
    <x v="1"/>
  </r>
  <r>
    <s v="P6767"/>
    <d v="2024-02-07T08:27:00"/>
    <s v="F"/>
    <n v="65"/>
    <s v="White"/>
    <s v="None"/>
    <b v="1"/>
    <m/>
    <x v="0"/>
    <b v="1"/>
    <x v="0"/>
    <s v="Feb"/>
    <x v="0"/>
    <x v="0"/>
    <s v="60-74"/>
    <s v="31-45"/>
    <n v="0"/>
    <n v="1"/>
    <n v="0"/>
    <x v="1"/>
  </r>
  <r>
    <s v="P6768"/>
    <d v="2024-06-15T14:58:00"/>
    <s v="F"/>
    <n v="54"/>
    <s v="White"/>
    <s v="None"/>
    <b v="1"/>
    <m/>
    <x v="12"/>
    <b v="1"/>
    <x v="0"/>
    <s v="Jun"/>
    <x v="1"/>
    <x v="6"/>
    <s v="45-59"/>
    <s v="31-45"/>
    <n v="0"/>
    <n v="1"/>
    <n v="0"/>
    <x v="1"/>
  </r>
  <r>
    <s v="P6769"/>
    <d v="2023-12-31T13:38:00"/>
    <s v="F"/>
    <n v="21"/>
    <s v="White"/>
    <s v="None"/>
    <b v="1"/>
    <m/>
    <x v="14"/>
    <b v="1"/>
    <x v="1"/>
    <s v="Dec"/>
    <x v="3"/>
    <x v="6"/>
    <s v="15-29"/>
    <s v="46-60"/>
    <n v="0"/>
    <n v="1"/>
    <n v="0"/>
    <x v="1"/>
  </r>
  <r>
    <s v="P6770"/>
    <d v="2024-01-21T13:35:00"/>
    <s v="F"/>
    <n v="12"/>
    <s v="White"/>
    <s v="None"/>
    <b v="1"/>
    <m/>
    <x v="34"/>
    <b v="1"/>
    <x v="0"/>
    <s v="Jan"/>
    <x v="3"/>
    <x v="6"/>
    <s v="0-14"/>
    <s v="0-15"/>
    <n v="1"/>
    <n v="1"/>
    <n v="0"/>
    <x v="1"/>
  </r>
  <r>
    <s v="P6771"/>
    <d v="2024-08-09T21:07:00"/>
    <s v="F"/>
    <n v="52"/>
    <s v="White"/>
    <s v="None"/>
    <b v="1"/>
    <m/>
    <x v="24"/>
    <b v="1"/>
    <x v="0"/>
    <s v="Aug"/>
    <x v="5"/>
    <x v="2"/>
    <s v="45-59"/>
    <s v="16-30"/>
    <n v="1"/>
    <n v="1"/>
    <n v="0"/>
    <x v="1"/>
  </r>
  <r>
    <s v="P6772"/>
    <d v="2024-09-12T08:49:00"/>
    <s v="F"/>
    <n v="73"/>
    <s v="White"/>
    <s v="None"/>
    <b v="1"/>
    <m/>
    <x v="37"/>
    <b v="1"/>
    <x v="0"/>
    <s v="Sep"/>
    <x v="2"/>
    <x v="0"/>
    <s v="60-74"/>
    <s v="31-45"/>
    <n v="0"/>
    <n v="1"/>
    <n v="0"/>
    <x v="1"/>
  </r>
  <r>
    <s v="P6773"/>
    <d v="2024-04-07T05:34:00"/>
    <s v="F"/>
    <n v="9"/>
    <s v="White"/>
    <s v="None"/>
    <b v="1"/>
    <m/>
    <x v="15"/>
    <b v="1"/>
    <x v="0"/>
    <s v="Apr"/>
    <x v="3"/>
    <x v="5"/>
    <s v="0-14"/>
    <s v="31-45"/>
    <n v="0"/>
    <n v="1"/>
    <n v="0"/>
    <x v="1"/>
  </r>
  <r>
    <s v="P6774"/>
    <d v="2024-06-08T21:05:00"/>
    <s v="F"/>
    <n v="3"/>
    <s v="White"/>
    <s v="None"/>
    <b v="1"/>
    <m/>
    <x v="22"/>
    <b v="1"/>
    <x v="0"/>
    <s v="Jun"/>
    <x v="1"/>
    <x v="2"/>
    <s v="0-14"/>
    <s v="31-45"/>
    <n v="0"/>
    <n v="1"/>
    <n v="0"/>
    <x v="1"/>
  </r>
  <r>
    <s v="P6775"/>
    <d v="2024-02-12T13:07:00"/>
    <s v="F"/>
    <n v="18"/>
    <s v="White"/>
    <s v="None"/>
    <b v="1"/>
    <m/>
    <x v="40"/>
    <b v="1"/>
    <x v="0"/>
    <s v="Feb"/>
    <x v="4"/>
    <x v="6"/>
    <s v="15-29"/>
    <s v="31-45"/>
    <n v="0"/>
    <n v="1"/>
    <n v="0"/>
    <x v="1"/>
  </r>
  <r>
    <s v="P6776"/>
    <d v="2024-03-23T21:28:00"/>
    <s v="F"/>
    <n v="33"/>
    <s v="White"/>
    <s v="None"/>
    <b v="1"/>
    <m/>
    <x v="8"/>
    <b v="1"/>
    <x v="0"/>
    <s v="Mar"/>
    <x v="1"/>
    <x v="2"/>
    <s v="30-44"/>
    <s v="31-45"/>
    <n v="0"/>
    <n v="1"/>
    <n v="0"/>
    <x v="1"/>
  </r>
  <r>
    <s v="P6777"/>
    <d v="2023-04-08T20:29:00"/>
    <s v="F"/>
    <n v="76"/>
    <s v="White"/>
    <s v="None"/>
    <b v="1"/>
    <m/>
    <x v="12"/>
    <b v="1"/>
    <x v="1"/>
    <s v="Apr"/>
    <x v="1"/>
    <x v="7"/>
    <s v="75+"/>
    <s v="31-45"/>
    <n v="0"/>
    <n v="1"/>
    <n v="0"/>
    <x v="1"/>
  </r>
  <r>
    <s v="P6778"/>
    <d v="2023-06-09T07:39:00"/>
    <s v="F"/>
    <n v="17"/>
    <s v="White"/>
    <s v="None"/>
    <b v="1"/>
    <m/>
    <x v="23"/>
    <b v="1"/>
    <x v="1"/>
    <s v="Jun"/>
    <x v="5"/>
    <x v="0"/>
    <s v="15-29"/>
    <s v="46-60"/>
    <n v="0"/>
    <n v="1"/>
    <n v="0"/>
    <x v="1"/>
  </r>
  <r>
    <s v="P6779"/>
    <d v="2024-09-03T16:23:00"/>
    <s v="F"/>
    <n v="66"/>
    <s v="White"/>
    <s v="None"/>
    <b v="1"/>
    <m/>
    <x v="25"/>
    <b v="1"/>
    <x v="0"/>
    <s v="Sep"/>
    <x v="6"/>
    <x v="3"/>
    <s v="60-74"/>
    <s v="46-60"/>
    <n v="0"/>
    <n v="1"/>
    <n v="0"/>
    <x v="1"/>
  </r>
  <r>
    <s v="P6780"/>
    <d v="2024-06-26T05:32:00"/>
    <s v="F"/>
    <n v="61"/>
    <s v="White"/>
    <s v="None"/>
    <b v="1"/>
    <m/>
    <x v="27"/>
    <b v="1"/>
    <x v="0"/>
    <s v="Jun"/>
    <x v="0"/>
    <x v="5"/>
    <s v="60-74"/>
    <s v="46-60"/>
    <n v="0"/>
    <n v="1"/>
    <n v="0"/>
    <x v="1"/>
  </r>
  <r>
    <s v="P6781"/>
    <d v="2024-05-13T11:08:00"/>
    <s v="F"/>
    <n v="24"/>
    <s v="White"/>
    <s v="None"/>
    <b v="1"/>
    <m/>
    <x v="21"/>
    <b v="1"/>
    <x v="0"/>
    <s v="May"/>
    <x v="4"/>
    <x v="1"/>
    <s v="15-29"/>
    <s v="46-60"/>
    <n v="0"/>
    <n v="1"/>
    <n v="0"/>
    <x v="1"/>
  </r>
  <r>
    <s v="P6782"/>
    <d v="2023-10-31T11:49:00"/>
    <s v="F"/>
    <n v="59"/>
    <s v="White"/>
    <s v="None"/>
    <b v="1"/>
    <m/>
    <x v="5"/>
    <b v="1"/>
    <x v="1"/>
    <s v="Oct"/>
    <x v="6"/>
    <x v="1"/>
    <s v="45-59"/>
    <s v="46-60"/>
    <n v="0"/>
    <n v="1"/>
    <n v="0"/>
    <x v="1"/>
  </r>
  <r>
    <s v="P6783"/>
    <d v="2024-07-28T06:17:00"/>
    <s v="F"/>
    <n v="75"/>
    <s v="White"/>
    <s v="None"/>
    <b v="1"/>
    <m/>
    <x v="4"/>
    <b v="1"/>
    <x v="0"/>
    <s v="Jul"/>
    <x v="3"/>
    <x v="0"/>
    <s v="75+"/>
    <s v="0-15"/>
    <n v="1"/>
    <n v="1"/>
    <n v="0"/>
    <x v="1"/>
  </r>
  <r>
    <s v="P6784"/>
    <d v="2024-05-10T06:55:00"/>
    <s v="F"/>
    <n v="54"/>
    <s v="White"/>
    <s v="None"/>
    <b v="1"/>
    <m/>
    <x v="36"/>
    <b v="1"/>
    <x v="0"/>
    <s v="May"/>
    <x v="5"/>
    <x v="0"/>
    <s v="45-59"/>
    <s v="16-30"/>
    <n v="1"/>
    <n v="1"/>
    <n v="0"/>
    <x v="1"/>
  </r>
  <r>
    <s v="P6785"/>
    <d v="2023-08-04T22:18:00"/>
    <s v="F"/>
    <n v="49"/>
    <s v="White"/>
    <s v="None"/>
    <b v="1"/>
    <m/>
    <x v="28"/>
    <b v="1"/>
    <x v="1"/>
    <s v="Aug"/>
    <x v="5"/>
    <x v="2"/>
    <s v="45-59"/>
    <s v="16-30"/>
    <n v="1"/>
    <n v="1"/>
    <n v="0"/>
    <x v="1"/>
  </r>
  <r>
    <s v="P6786"/>
    <d v="2023-10-21T19:50:00"/>
    <s v="F"/>
    <n v="78"/>
    <s v="White"/>
    <s v="None"/>
    <b v="1"/>
    <m/>
    <x v="46"/>
    <b v="1"/>
    <x v="1"/>
    <s v="Oct"/>
    <x v="1"/>
    <x v="7"/>
    <s v="75+"/>
    <s v="16-30"/>
    <n v="1"/>
    <n v="1"/>
    <n v="0"/>
    <x v="1"/>
  </r>
  <r>
    <s v="P6787"/>
    <d v="2023-12-04T12:46:00"/>
    <s v="F"/>
    <n v="21"/>
    <s v="White"/>
    <s v="None"/>
    <b v="1"/>
    <m/>
    <x v="1"/>
    <b v="1"/>
    <x v="1"/>
    <s v="Dec"/>
    <x v="4"/>
    <x v="6"/>
    <s v="15-29"/>
    <s v="16-30"/>
    <n v="1"/>
    <n v="1"/>
    <n v="0"/>
    <x v="1"/>
  </r>
  <r>
    <s v="P6788"/>
    <d v="2023-05-14T15:44:00"/>
    <s v="F"/>
    <n v="56"/>
    <s v="White"/>
    <s v="None"/>
    <b v="1"/>
    <m/>
    <x v="10"/>
    <b v="1"/>
    <x v="1"/>
    <s v="May"/>
    <x v="3"/>
    <x v="3"/>
    <s v="45-59"/>
    <s v="31-45"/>
    <n v="0"/>
    <n v="1"/>
    <n v="0"/>
    <x v="1"/>
  </r>
  <r>
    <s v="P6789"/>
    <d v="2023-10-26T12:40:00"/>
    <s v="F"/>
    <n v="72"/>
    <s v="White"/>
    <s v="None"/>
    <b v="1"/>
    <m/>
    <x v="15"/>
    <b v="1"/>
    <x v="1"/>
    <s v="Oct"/>
    <x v="2"/>
    <x v="6"/>
    <s v="60-74"/>
    <s v="31-45"/>
    <n v="0"/>
    <n v="1"/>
    <n v="0"/>
    <x v="1"/>
  </r>
  <r>
    <s v="P6790"/>
    <d v="2024-03-31T02:03:00"/>
    <s v="F"/>
    <n v="15"/>
    <s v="White"/>
    <s v="None"/>
    <b v="1"/>
    <m/>
    <x v="22"/>
    <b v="1"/>
    <x v="0"/>
    <s v="Mar"/>
    <x v="3"/>
    <x v="4"/>
    <s v="15-29"/>
    <s v="31-45"/>
    <n v="0"/>
    <n v="1"/>
    <n v="0"/>
    <x v="1"/>
  </r>
  <r>
    <s v="P6791"/>
    <d v="2024-07-05T01:54:00"/>
    <s v="F"/>
    <n v="18"/>
    <s v="White"/>
    <s v="None"/>
    <b v="1"/>
    <m/>
    <x v="33"/>
    <b v="1"/>
    <x v="0"/>
    <s v="Jul"/>
    <x v="5"/>
    <x v="4"/>
    <s v="15-29"/>
    <s v="31-45"/>
    <n v="0"/>
    <n v="1"/>
    <n v="0"/>
    <x v="1"/>
  </r>
  <r>
    <s v="P6792"/>
    <d v="2023-04-19T14:01:00"/>
    <s v="F"/>
    <n v="25"/>
    <s v="White"/>
    <s v="None"/>
    <b v="1"/>
    <m/>
    <x v="11"/>
    <b v="1"/>
    <x v="1"/>
    <s v="Apr"/>
    <x v="0"/>
    <x v="6"/>
    <s v="15-29"/>
    <s v="46-60"/>
    <n v="0"/>
    <n v="1"/>
    <n v="0"/>
    <x v="1"/>
  </r>
  <r>
    <s v="P6793"/>
    <d v="2024-06-03T10:34:00"/>
    <s v="F"/>
    <n v="46"/>
    <s v="White"/>
    <s v="None"/>
    <b v="1"/>
    <m/>
    <x v="27"/>
    <b v="1"/>
    <x v="0"/>
    <s v="Jun"/>
    <x v="4"/>
    <x v="1"/>
    <s v="45-59"/>
    <s v="46-60"/>
    <n v="0"/>
    <n v="1"/>
    <n v="0"/>
    <x v="1"/>
  </r>
  <r>
    <s v="P6794"/>
    <d v="2024-06-13T11:03:00"/>
    <s v="F"/>
    <n v="31"/>
    <s v="White"/>
    <s v="None"/>
    <b v="1"/>
    <m/>
    <x v="42"/>
    <b v="1"/>
    <x v="0"/>
    <s v="Jun"/>
    <x v="2"/>
    <x v="1"/>
    <s v="30-44"/>
    <s v="0-15"/>
    <n v="1"/>
    <n v="1"/>
    <n v="0"/>
    <x v="1"/>
  </r>
  <r>
    <s v="P6795"/>
    <d v="2024-10-08T21:28:00"/>
    <s v="F"/>
    <n v="7"/>
    <s v="White"/>
    <s v="None"/>
    <b v="1"/>
    <m/>
    <x v="30"/>
    <b v="1"/>
    <x v="0"/>
    <s v="Oct"/>
    <x v="6"/>
    <x v="2"/>
    <s v="0-14"/>
    <s v="0-15"/>
    <n v="1"/>
    <n v="1"/>
    <n v="0"/>
    <x v="1"/>
  </r>
  <r>
    <s v="P6796"/>
    <d v="2024-06-20T07:44:00"/>
    <s v="F"/>
    <n v="50"/>
    <s v="White"/>
    <s v="None"/>
    <b v="1"/>
    <m/>
    <x v="30"/>
    <b v="1"/>
    <x v="0"/>
    <s v="Jun"/>
    <x v="2"/>
    <x v="0"/>
    <s v="45-59"/>
    <s v="0-15"/>
    <n v="1"/>
    <n v="1"/>
    <n v="0"/>
    <x v="1"/>
  </r>
  <r>
    <s v="P6797"/>
    <d v="2024-02-22T16:38:00"/>
    <s v="F"/>
    <n v="72"/>
    <s v="White"/>
    <s v="None"/>
    <b v="1"/>
    <m/>
    <x v="39"/>
    <b v="1"/>
    <x v="0"/>
    <s v="Feb"/>
    <x v="2"/>
    <x v="3"/>
    <s v="60-74"/>
    <s v="0-15"/>
    <n v="1"/>
    <n v="1"/>
    <n v="0"/>
    <x v="1"/>
  </r>
  <r>
    <s v="P6798"/>
    <d v="2023-05-22T13:54:00"/>
    <s v="F"/>
    <n v="30"/>
    <s v="White"/>
    <s v="None"/>
    <b v="1"/>
    <m/>
    <x v="24"/>
    <b v="1"/>
    <x v="1"/>
    <s v="May"/>
    <x v="4"/>
    <x v="6"/>
    <s v="30-44"/>
    <s v="16-30"/>
    <n v="1"/>
    <n v="1"/>
    <n v="0"/>
    <x v="1"/>
  </r>
  <r>
    <s v="P6799"/>
    <d v="2024-07-12T12:31:00"/>
    <s v="F"/>
    <n v="74"/>
    <s v="White"/>
    <s v="None"/>
    <b v="1"/>
    <m/>
    <x v="19"/>
    <b v="1"/>
    <x v="0"/>
    <s v="Jul"/>
    <x v="5"/>
    <x v="6"/>
    <s v="60-74"/>
    <s v="16-30"/>
    <n v="1"/>
    <n v="1"/>
    <n v="0"/>
    <x v="1"/>
  </r>
  <r>
    <s v="P6800"/>
    <d v="2023-11-16T19:35:00"/>
    <s v="F"/>
    <n v="61"/>
    <s v="White"/>
    <s v="None"/>
    <b v="1"/>
    <m/>
    <x v="15"/>
    <b v="1"/>
    <x v="1"/>
    <s v="Nov"/>
    <x v="2"/>
    <x v="7"/>
    <s v="60-74"/>
    <s v="31-45"/>
    <n v="0"/>
    <n v="1"/>
    <n v="0"/>
    <x v="1"/>
  </r>
  <r>
    <s v="P6801"/>
    <d v="2024-02-22T08:27:00"/>
    <s v="F"/>
    <n v="65"/>
    <s v="White"/>
    <s v="None"/>
    <b v="1"/>
    <m/>
    <x v="44"/>
    <b v="1"/>
    <x v="0"/>
    <s v="Feb"/>
    <x v="2"/>
    <x v="0"/>
    <s v="60-74"/>
    <s v="31-45"/>
    <n v="0"/>
    <n v="1"/>
    <n v="0"/>
    <x v="1"/>
  </r>
  <r>
    <s v="P6802"/>
    <d v="2024-08-13T06:33:00"/>
    <s v="F"/>
    <n v="58"/>
    <s v="White"/>
    <s v="None"/>
    <b v="1"/>
    <m/>
    <x v="9"/>
    <b v="1"/>
    <x v="0"/>
    <s v="Aug"/>
    <x v="6"/>
    <x v="0"/>
    <s v="45-59"/>
    <s v="46-60"/>
    <n v="0"/>
    <n v="1"/>
    <n v="0"/>
    <x v="1"/>
  </r>
  <r>
    <s v="P6803"/>
    <d v="2024-01-22T16:33:00"/>
    <s v="F"/>
    <n v="69"/>
    <s v="White"/>
    <s v="None"/>
    <b v="1"/>
    <m/>
    <x v="25"/>
    <b v="1"/>
    <x v="0"/>
    <s v="Jan"/>
    <x v="4"/>
    <x v="3"/>
    <s v="60-74"/>
    <s v="46-60"/>
    <n v="0"/>
    <n v="1"/>
    <n v="0"/>
    <x v="1"/>
  </r>
  <r>
    <s v="P6804"/>
    <d v="2023-10-12T11:31:00"/>
    <s v="F"/>
    <n v="75"/>
    <s v="White"/>
    <s v="None"/>
    <b v="1"/>
    <m/>
    <x v="21"/>
    <b v="1"/>
    <x v="1"/>
    <s v="Oct"/>
    <x v="2"/>
    <x v="1"/>
    <s v="75+"/>
    <s v="46-60"/>
    <n v="0"/>
    <n v="1"/>
    <n v="0"/>
    <x v="1"/>
  </r>
  <r>
    <s v="P6805"/>
    <d v="2023-05-11T21:44:00"/>
    <s v="F"/>
    <n v="3"/>
    <s v="White"/>
    <s v="None"/>
    <b v="1"/>
    <m/>
    <x v="19"/>
    <b v="1"/>
    <x v="1"/>
    <s v="May"/>
    <x v="2"/>
    <x v="2"/>
    <s v="0-14"/>
    <s v="16-30"/>
    <n v="1"/>
    <n v="1"/>
    <n v="0"/>
    <x v="1"/>
  </r>
  <r>
    <s v="P6806"/>
    <d v="2023-07-10T02:23:00"/>
    <s v="F"/>
    <n v="1"/>
    <s v="White"/>
    <s v="None"/>
    <b v="1"/>
    <m/>
    <x v="37"/>
    <b v="1"/>
    <x v="1"/>
    <s v="Jul"/>
    <x v="4"/>
    <x v="4"/>
    <s v="0-14"/>
    <s v="31-45"/>
    <n v="0"/>
    <n v="1"/>
    <n v="0"/>
    <x v="1"/>
  </r>
  <r>
    <s v="P6807"/>
    <d v="2023-10-29T19:39:00"/>
    <s v="F"/>
    <n v="67"/>
    <s v="White"/>
    <s v="None"/>
    <b v="1"/>
    <m/>
    <x v="15"/>
    <b v="1"/>
    <x v="1"/>
    <s v="Oct"/>
    <x v="3"/>
    <x v="7"/>
    <s v="60-74"/>
    <s v="31-45"/>
    <n v="0"/>
    <n v="1"/>
    <n v="0"/>
    <x v="1"/>
  </r>
  <r>
    <s v="P6808"/>
    <d v="2023-11-13T00:35:00"/>
    <s v="F"/>
    <n v="57"/>
    <s v="White"/>
    <s v="None"/>
    <b v="1"/>
    <m/>
    <x v="40"/>
    <b v="1"/>
    <x v="1"/>
    <s v="Nov"/>
    <x v="4"/>
    <x v="4"/>
    <s v="45-59"/>
    <s v="31-45"/>
    <n v="0"/>
    <n v="1"/>
    <n v="0"/>
    <x v="1"/>
  </r>
  <r>
    <s v="P6809"/>
    <d v="2023-04-11T22:53:00"/>
    <s v="F"/>
    <n v="52"/>
    <s v="White"/>
    <s v="None"/>
    <b v="1"/>
    <m/>
    <x v="6"/>
    <b v="1"/>
    <x v="1"/>
    <s v="Apr"/>
    <x v="6"/>
    <x v="2"/>
    <s v="45-59"/>
    <s v="31-45"/>
    <n v="0"/>
    <n v="1"/>
    <n v="0"/>
    <x v="1"/>
  </r>
  <r>
    <s v="P6810"/>
    <d v="2024-04-07T10:06:00"/>
    <s v="F"/>
    <n v="53"/>
    <s v="White"/>
    <s v="None"/>
    <b v="1"/>
    <m/>
    <x v="32"/>
    <b v="1"/>
    <x v="0"/>
    <s v="Apr"/>
    <x v="3"/>
    <x v="1"/>
    <s v="45-59"/>
    <s v="46-60"/>
    <n v="0"/>
    <n v="1"/>
    <n v="0"/>
    <x v="1"/>
  </r>
  <r>
    <s v="P6811"/>
    <d v="2023-06-05T12:03:00"/>
    <s v="F"/>
    <n v="67"/>
    <s v="White"/>
    <s v="None"/>
    <b v="1"/>
    <m/>
    <x v="9"/>
    <b v="1"/>
    <x v="1"/>
    <s v="Jun"/>
    <x v="4"/>
    <x v="6"/>
    <s v="60-74"/>
    <s v="46-60"/>
    <n v="0"/>
    <n v="1"/>
    <n v="0"/>
    <x v="1"/>
  </r>
  <r>
    <s v="P6812"/>
    <d v="2023-08-05T20:41:00"/>
    <s v="F"/>
    <n v="11"/>
    <s v="White"/>
    <s v="None"/>
    <b v="1"/>
    <m/>
    <x v="25"/>
    <b v="1"/>
    <x v="1"/>
    <s v="Aug"/>
    <x v="1"/>
    <x v="7"/>
    <s v="0-14"/>
    <s v="46-60"/>
    <n v="0"/>
    <n v="1"/>
    <n v="0"/>
    <x v="1"/>
  </r>
  <r>
    <s v="P6813"/>
    <d v="2023-07-12T00:10:00"/>
    <s v="F"/>
    <n v="10"/>
    <s v="White"/>
    <s v="None"/>
    <b v="1"/>
    <m/>
    <x v="47"/>
    <b v="1"/>
    <x v="1"/>
    <s v="Jul"/>
    <x v="0"/>
    <x v="4"/>
    <s v="0-14"/>
    <s v="46-60"/>
    <n v="0"/>
    <n v="1"/>
    <n v="0"/>
    <x v="1"/>
  </r>
  <r>
    <s v="P6814"/>
    <d v="2024-07-12T23:51:00"/>
    <s v="F"/>
    <n v="59"/>
    <s v="White"/>
    <s v="None"/>
    <b v="1"/>
    <m/>
    <x v="21"/>
    <b v="1"/>
    <x v="0"/>
    <s v="Jul"/>
    <x v="5"/>
    <x v="2"/>
    <s v="45-59"/>
    <s v="46-60"/>
    <n v="0"/>
    <n v="1"/>
    <n v="0"/>
    <x v="1"/>
  </r>
  <r>
    <s v="P6815"/>
    <d v="2023-11-02T12:32:00"/>
    <s v="F"/>
    <n v="18"/>
    <s v="White"/>
    <s v="None"/>
    <b v="1"/>
    <m/>
    <x v="31"/>
    <b v="1"/>
    <x v="1"/>
    <s v="Nov"/>
    <x v="2"/>
    <x v="6"/>
    <s v="15-29"/>
    <s v="16-30"/>
    <n v="1"/>
    <n v="1"/>
    <n v="0"/>
    <x v="1"/>
  </r>
  <r>
    <s v="P6816"/>
    <d v="2024-03-02T15:31:00"/>
    <s v="F"/>
    <n v="65"/>
    <s v="White"/>
    <s v="None"/>
    <b v="1"/>
    <m/>
    <x v="45"/>
    <b v="1"/>
    <x v="0"/>
    <s v="Mar"/>
    <x v="1"/>
    <x v="3"/>
    <s v="60-74"/>
    <s v="16-30"/>
    <n v="1"/>
    <n v="1"/>
    <n v="0"/>
    <x v="1"/>
  </r>
  <r>
    <s v="P6817"/>
    <d v="2024-03-04T11:01:00"/>
    <s v="F"/>
    <n v="24"/>
    <s v="White"/>
    <s v="None"/>
    <b v="1"/>
    <m/>
    <x v="18"/>
    <b v="1"/>
    <x v="0"/>
    <s v="Mar"/>
    <x v="4"/>
    <x v="1"/>
    <s v="15-29"/>
    <s v="16-30"/>
    <n v="1"/>
    <n v="1"/>
    <n v="0"/>
    <x v="1"/>
  </r>
  <r>
    <s v="P6818"/>
    <d v="2024-09-01T22:04:00"/>
    <s v="F"/>
    <n v="63"/>
    <s v="White"/>
    <s v="None"/>
    <b v="1"/>
    <m/>
    <x v="15"/>
    <b v="1"/>
    <x v="0"/>
    <s v="Sep"/>
    <x v="3"/>
    <x v="2"/>
    <s v="60-74"/>
    <s v="31-45"/>
    <n v="0"/>
    <n v="1"/>
    <n v="0"/>
    <x v="1"/>
  </r>
  <r>
    <s v="P6819"/>
    <d v="2024-03-20T11:30:00"/>
    <s v="F"/>
    <n v="34"/>
    <s v="White"/>
    <s v="None"/>
    <b v="1"/>
    <m/>
    <x v="22"/>
    <b v="1"/>
    <x v="0"/>
    <s v="Mar"/>
    <x v="0"/>
    <x v="1"/>
    <s v="30-44"/>
    <s v="31-45"/>
    <n v="0"/>
    <n v="1"/>
    <n v="0"/>
    <x v="1"/>
  </r>
  <r>
    <s v="P6820"/>
    <d v="2024-03-11T18:02:00"/>
    <s v="F"/>
    <n v="1"/>
    <s v="White"/>
    <s v="None"/>
    <b v="1"/>
    <m/>
    <x v="33"/>
    <b v="1"/>
    <x v="0"/>
    <s v="Mar"/>
    <x v="4"/>
    <x v="7"/>
    <s v="0-14"/>
    <s v="31-45"/>
    <n v="0"/>
    <n v="1"/>
    <n v="0"/>
    <x v="1"/>
  </r>
  <r>
    <s v="P6821"/>
    <d v="2023-05-31T17:02:00"/>
    <s v="F"/>
    <n v="79"/>
    <s v="White"/>
    <s v="None"/>
    <b v="1"/>
    <m/>
    <x v="8"/>
    <b v="1"/>
    <x v="1"/>
    <s v="May"/>
    <x v="0"/>
    <x v="3"/>
    <s v="75+"/>
    <s v="31-45"/>
    <n v="0"/>
    <n v="1"/>
    <n v="0"/>
    <x v="1"/>
  </r>
  <r>
    <s v="P6822"/>
    <d v="2023-04-18T10:49:00"/>
    <s v="F"/>
    <n v="10"/>
    <s v="White"/>
    <s v="None"/>
    <b v="1"/>
    <m/>
    <x v="32"/>
    <b v="1"/>
    <x v="1"/>
    <s v="Apr"/>
    <x v="6"/>
    <x v="1"/>
    <s v="0-14"/>
    <s v="46-60"/>
    <n v="0"/>
    <n v="1"/>
    <n v="0"/>
    <x v="1"/>
  </r>
  <r>
    <s v="P6823"/>
    <d v="2024-03-01T11:37:00"/>
    <s v="F"/>
    <n v="33"/>
    <s v="White"/>
    <s v="None"/>
    <b v="1"/>
    <m/>
    <x v="16"/>
    <b v="1"/>
    <x v="0"/>
    <s v="Mar"/>
    <x v="5"/>
    <x v="1"/>
    <s v="30-44"/>
    <s v="46-60"/>
    <n v="0"/>
    <n v="1"/>
    <n v="0"/>
    <x v="1"/>
  </r>
  <r>
    <s v="P6824"/>
    <d v="2024-01-11T18:01:00"/>
    <s v="F"/>
    <n v="12"/>
    <s v="White"/>
    <s v="None"/>
    <b v="1"/>
    <m/>
    <x v="11"/>
    <b v="1"/>
    <x v="0"/>
    <s v="Jan"/>
    <x v="2"/>
    <x v="7"/>
    <s v="0-14"/>
    <s v="46-60"/>
    <n v="0"/>
    <n v="1"/>
    <n v="0"/>
    <x v="1"/>
  </r>
  <r>
    <s v="P6825"/>
    <d v="2023-11-15T08:18:00"/>
    <s v="F"/>
    <n v="30"/>
    <s v="White"/>
    <s v="None"/>
    <b v="1"/>
    <m/>
    <x v="11"/>
    <b v="1"/>
    <x v="1"/>
    <s v="Nov"/>
    <x v="0"/>
    <x v="0"/>
    <s v="30-44"/>
    <s v="46-60"/>
    <n v="0"/>
    <n v="1"/>
    <n v="0"/>
    <x v="1"/>
  </r>
  <r>
    <s v="P6826"/>
    <d v="2024-10-16T17:35:00"/>
    <s v="F"/>
    <n v="58"/>
    <s v="White"/>
    <s v="None"/>
    <b v="1"/>
    <m/>
    <x v="47"/>
    <b v="1"/>
    <x v="0"/>
    <s v="Oct"/>
    <x v="0"/>
    <x v="3"/>
    <s v="45-59"/>
    <s v="46-60"/>
    <n v="0"/>
    <n v="1"/>
    <n v="0"/>
    <x v="1"/>
  </r>
  <r>
    <s v="P6827"/>
    <d v="2023-08-07T05:55:00"/>
    <s v="F"/>
    <n v="74"/>
    <s v="White"/>
    <s v="None"/>
    <b v="1"/>
    <m/>
    <x v="2"/>
    <b v="1"/>
    <x v="1"/>
    <s v="Aug"/>
    <x v="4"/>
    <x v="5"/>
    <s v="60-74"/>
    <s v="46-60"/>
    <n v="0"/>
    <n v="1"/>
    <n v="0"/>
    <x v="1"/>
  </r>
  <r>
    <s v="P6828"/>
    <d v="2024-09-02T22:42:00"/>
    <s v="F"/>
    <n v="30"/>
    <s v="White"/>
    <s v="None"/>
    <b v="1"/>
    <m/>
    <x v="14"/>
    <b v="1"/>
    <x v="0"/>
    <s v="Sep"/>
    <x v="4"/>
    <x v="2"/>
    <s v="30-44"/>
    <s v="46-60"/>
    <n v="0"/>
    <n v="1"/>
    <n v="0"/>
    <x v="1"/>
  </r>
  <r>
    <s v="P6829"/>
    <d v="2023-05-05T05:25:00"/>
    <s v="F"/>
    <n v="26"/>
    <s v="White"/>
    <s v="None"/>
    <b v="1"/>
    <m/>
    <x v="42"/>
    <b v="1"/>
    <x v="1"/>
    <s v="May"/>
    <x v="5"/>
    <x v="5"/>
    <s v="15-29"/>
    <s v="0-15"/>
    <n v="1"/>
    <n v="1"/>
    <n v="0"/>
    <x v="1"/>
  </r>
  <r>
    <s v="P6830"/>
    <d v="2023-06-28T19:21:00"/>
    <s v="F"/>
    <n v="26"/>
    <s v="White"/>
    <s v="None"/>
    <b v="1"/>
    <m/>
    <x v="36"/>
    <b v="1"/>
    <x v="1"/>
    <s v="Jun"/>
    <x v="0"/>
    <x v="7"/>
    <s v="15-29"/>
    <s v="16-30"/>
    <n v="1"/>
    <n v="1"/>
    <n v="0"/>
    <x v="1"/>
  </r>
  <r>
    <s v="P6831"/>
    <d v="2024-06-11T00:05:00"/>
    <s v="F"/>
    <n v="43"/>
    <s v="White"/>
    <s v="None"/>
    <b v="1"/>
    <m/>
    <x v="35"/>
    <b v="1"/>
    <x v="0"/>
    <s v="Jun"/>
    <x v="6"/>
    <x v="4"/>
    <s v="30-44"/>
    <s v="16-30"/>
    <n v="1"/>
    <n v="1"/>
    <n v="0"/>
    <x v="1"/>
  </r>
  <r>
    <s v="P6832"/>
    <d v="2024-04-10T09:14:00"/>
    <s v="F"/>
    <n v="5"/>
    <s v="White"/>
    <s v="None"/>
    <b v="1"/>
    <m/>
    <x v="19"/>
    <b v="1"/>
    <x v="0"/>
    <s v="Apr"/>
    <x v="0"/>
    <x v="1"/>
    <s v="0-14"/>
    <s v="16-30"/>
    <n v="1"/>
    <n v="1"/>
    <n v="0"/>
    <x v="1"/>
  </r>
  <r>
    <s v="P6833"/>
    <d v="2024-04-12T02:39:00"/>
    <s v="F"/>
    <n v="23"/>
    <s v="White"/>
    <s v="None"/>
    <b v="1"/>
    <m/>
    <x v="26"/>
    <b v="1"/>
    <x v="0"/>
    <s v="Apr"/>
    <x v="5"/>
    <x v="4"/>
    <s v="15-29"/>
    <s v="31-45"/>
    <n v="0"/>
    <n v="1"/>
    <n v="0"/>
    <x v="1"/>
  </r>
  <r>
    <s v="P6834"/>
    <d v="2024-03-27T15:47:00"/>
    <s v="F"/>
    <n v="35"/>
    <s v="White"/>
    <s v="None"/>
    <b v="1"/>
    <m/>
    <x v="44"/>
    <b v="1"/>
    <x v="0"/>
    <s v="Mar"/>
    <x v="0"/>
    <x v="3"/>
    <s v="30-44"/>
    <s v="31-45"/>
    <n v="0"/>
    <n v="1"/>
    <n v="0"/>
    <x v="1"/>
  </r>
  <r>
    <s v="P6835"/>
    <d v="2024-08-29T12:22:00"/>
    <s v="F"/>
    <n v="64"/>
    <s v="White"/>
    <s v="None"/>
    <b v="1"/>
    <m/>
    <x v="17"/>
    <b v="1"/>
    <x v="0"/>
    <s v="Aug"/>
    <x v="2"/>
    <x v="6"/>
    <s v="60-74"/>
    <s v="31-45"/>
    <n v="0"/>
    <n v="1"/>
    <n v="0"/>
    <x v="1"/>
  </r>
  <r>
    <s v="P6836"/>
    <d v="2023-11-28T07:18:00"/>
    <s v="F"/>
    <n v="73"/>
    <s v="White"/>
    <s v="None"/>
    <b v="1"/>
    <m/>
    <x v="8"/>
    <b v="1"/>
    <x v="1"/>
    <s v="Nov"/>
    <x v="6"/>
    <x v="0"/>
    <s v="60-74"/>
    <s v="31-45"/>
    <n v="0"/>
    <n v="1"/>
    <n v="0"/>
    <x v="1"/>
  </r>
  <r>
    <s v="P6837"/>
    <d v="2023-04-20T07:52:00"/>
    <s v="F"/>
    <n v="11"/>
    <s v="White"/>
    <s v="None"/>
    <b v="1"/>
    <m/>
    <x v="11"/>
    <b v="1"/>
    <x v="1"/>
    <s v="Apr"/>
    <x v="2"/>
    <x v="0"/>
    <s v="0-14"/>
    <s v="46-60"/>
    <n v="0"/>
    <n v="1"/>
    <n v="0"/>
    <x v="1"/>
  </r>
  <r>
    <s v="P6838"/>
    <d v="2024-10-18T02:00:00"/>
    <s v="F"/>
    <n v="74"/>
    <s v="White"/>
    <s v="None"/>
    <b v="1"/>
    <m/>
    <x v="11"/>
    <b v="1"/>
    <x v="0"/>
    <s v="Oct"/>
    <x v="5"/>
    <x v="4"/>
    <s v="60-74"/>
    <s v="46-60"/>
    <n v="0"/>
    <n v="1"/>
    <n v="0"/>
    <x v="1"/>
  </r>
  <r>
    <s v="P6839"/>
    <d v="2023-12-30T08:16:00"/>
    <s v="F"/>
    <n v="63"/>
    <s v="White"/>
    <s v="None"/>
    <b v="1"/>
    <m/>
    <x v="42"/>
    <b v="1"/>
    <x v="1"/>
    <s v="Dec"/>
    <x v="1"/>
    <x v="0"/>
    <s v="60-74"/>
    <s v="0-15"/>
    <n v="1"/>
    <n v="1"/>
    <n v="0"/>
    <x v="1"/>
  </r>
  <r>
    <s v="P6840"/>
    <d v="2024-02-21T17:55:00"/>
    <s v="F"/>
    <n v="58"/>
    <s v="White"/>
    <s v="None"/>
    <b v="1"/>
    <m/>
    <x v="45"/>
    <b v="1"/>
    <x v="0"/>
    <s v="Feb"/>
    <x v="0"/>
    <x v="3"/>
    <s v="45-59"/>
    <s v="16-30"/>
    <n v="1"/>
    <n v="1"/>
    <n v="0"/>
    <x v="1"/>
  </r>
  <r>
    <s v="P6841"/>
    <d v="2023-06-16T21:10:00"/>
    <s v="F"/>
    <n v="58"/>
    <s v="White"/>
    <s v="None"/>
    <b v="1"/>
    <m/>
    <x v="18"/>
    <b v="1"/>
    <x v="1"/>
    <s v="Jun"/>
    <x v="5"/>
    <x v="2"/>
    <s v="45-59"/>
    <s v="16-30"/>
    <n v="1"/>
    <n v="1"/>
    <n v="0"/>
    <x v="1"/>
  </r>
  <r>
    <s v="P6842"/>
    <d v="2023-11-11T14:18:00"/>
    <s v="F"/>
    <n v="67"/>
    <s v="White"/>
    <s v="None"/>
    <b v="1"/>
    <m/>
    <x v="48"/>
    <b v="1"/>
    <x v="1"/>
    <s v="Nov"/>
    <x v="1"/>
    <x v="6"/>
    <s v="60-74"/>
    <s v="16-30"/>
    <n v="1"/>
    <n v="1"/>
    <n v="0"/>
    <x v="1"/>
  </r>
  <r>
    <s v="P6843"/>
    <d v="2024-04-10T01:54:00"/>
    <s v="F"/>
    <n v="47"/>
    <s v="White"/>
    <s v="None"/>
    <b v="1"/>
    <m/>
    <x v="29"/>
    <b v="1"/>
    <x v="0"/>
    <s v="Apr"/>
    <x v="0"/>
    <x v="4"/>
    <s v="45-59"/>
    <s v="16-30"/>
    <n v="1"/>
    <n v="1"/>
    <n v="0"/>
    <x v="1"/>
  </r>
  <r>
    <s v="P6844"/>
    <d v="2023-04-24T14:40:00"/>
    <s v="F"/>
    <n v="36"/>
    <s v="White"/>
    <s v="None"/>
    <b v="1"/>
    <m/>
    <x v="19"/>
    <b v="1"/>
    <x v="1"/>
    <s v="Apr"/>
    <x v="4"/>
    <x v="6"/>
    <s v="30-44"/>
    <s v="16-30"/>
    <n v="1"/>
    <n v="1"/>
    <n v="0"/>
    <x v="1"/>
  </r>
  <r>
    <s v="P6845"/>
    <d v="2023-12-22T00:39:00"/>
    <s v="F"/>
    <n v="10"/>
    <s v="White"/>
    <s v="None"/>
    <b v="1"/>
    <m/>
    <x v="26"/>
    <b v="1"/>
    <x v="1"/>
    <s v="Dec"/>
    <x v="5"/>
    <x v="4"/>
    <s v="0-14"/>
    <s v="31-45"/>
    <n v="0"/>
    <n v="1"/>
    <n v="0"/>
    <x v="1"/>
  </r>
  <r>
    <s v="P6846"/>
    <d v="2024-09-11T20:25:00"/>
    <s v="F"/>
    <n v="71"/>
    <s v="White"/>
    <s v="None"/>
    <b v="1"/>
    <m/>
    <x v="12"/>
    <b v="1"/>
    <x v="0"/>
    <s v="Sep"/>
    <x v="0"/>
    <x v="7"/>
    <s v="60-74"/>
    <s v="31-45"/>
    <n v="0"/>
    <n v="1"/>
    <n v="0"/>
    <x v="1"/>
  </r>
  <r>
    <s v="P6847"/>
    <d v="2024-02-08T23:59:00"/>
    <s v="F"/>
    <n v="36"/>
    <s v="White"/>
    <s v="None"/>
    <b v="1"/>
    <m/>
    <x v="13"/>
    <b v="1"/>
    <x v="0"/>
    <s v="Feb"/>
    <x v="2"/>
    <x v="2"/>
    <s v="30-44"/>
    <s v="46-60"/>
    <n v="0"/>
    <n v="1"/>
    <n v="0"/>
    <x v="1"/>
  </r>
  <r>
    <s v="P6848"/>
    <d v="2023-09-17T21:04:00"/>
    <s v="F"/>
    <n v="62"/>
    <s v="White"/>
    <s v="None"/>
    <b v="1"/>
    <m/>
    <x v="13"/>
    <b v="1"/>
    <x v="1"/>
    <s v="Sep"/>
    <x v="3"/>
    <x v="2"/>
    <s v="60-74"/>
    <s v="46-60"/>
    <n v="0"/>
    <n v="1"/>
    <n v="0"/>
    <x v="1"/>
  </r>
  <r>
    <s v="P6849"/>
    <d v="2024-05-17T18:12:00"/>
    <s v="F"/>
    <n v="50"/>
    <s v="White"/>
    <s v="None"/>
    <b v="1"/>
    <m/>
    <x v="47"/>
    <b v="1"/>
    <x v="0"/>
    <s v="May"/>
    <x v="5"/>
    <x v="7"/>
    <s v="45-59"/>
    <s v="46-60"/>
    <n v="0"/>
    <n v="1"/>
    <n v="0"/>
    <x v="1"/>
  </r>
  <r>
    <s v="P6850"/>
    <d v="2023-12-08T19:38:00"/>
    <s v="F"/>
    <n v="23"/>
    <s v="White"/>
    <s v="None"/>
    <b v="1"/>
    <m/>
    <x v="27"/>
    <b v="1"/>
    <x v="1"/>
    <s v="Dec"/>
    <x v="5"/>
    <x v="7"/>
    <s v="15-29"/>
    <s v="46-60"/>
    <n v="0"/>
    <n v="1"/>
    <n v="0"/>
    <x v="1"/>
  </r>
  <r>
    <s v="P6851"/>
    <d v="2024-05-18T12:20:00"/>
    <s v="F"/>
    <n v="54"/>
    <s v="White"/>
    <s v="None"/>
    <b v="1"/>
    <m/>
    <x v="30"/>
    <b v="1"/>
    <x v="0"/>
    <s v="May"/>
    <x v="1"/>
    <x v="6"/>
    <s v="45-59"/>
    <s v="0-15"/>
    <n v="1"/>
    <n v="1"/>
    <n v="0"/>
    <x v="1"/>
  </r>
  <r>
    <s v="P6852"/>
    <d v="2023-12-19T20:24:00"/>
    <s v="F"/>
    <n v="48"/>
    <s v="White"/>
    <s v="None"/>
    <b v="1"/>
    <m/>
    <x v="31"/>
    <b v="1"/>
    <x v="1"/>
    <s v="Dec"/>
    <x v="6"/>
    <x v="7"/>
    <s v="45-59"/>
    <s v="16-30"/>
    <n v="1"/>
    <n v="1"/>
    <n v="0"/>
    <x v="1"/>
  </r>
  <r>
    <s v="P6853"/>
    <d v="2024-01-03T11:50:00"/>
    <s v="F"/>
    <n v="65"/>
    <s v="White"/>
    <s v="None"/>
    <b v="1"/>
    <m/>
    <x v="31"/>
    <b v="1"/>
    <x v="0"/>
    <s v="Jan"/>
    <x v="0"/>
    <x v="1"/>
    <s v="60-74"/>
    <s v="16-30"/>
    <n v="1"/>
    <n v="1"/>
    <n v="0"/>
    <x v="1"/>
  </r>
  <r>
    <s v="P6854"/>
    <d v="2023-05-28T05:26:00"/>
    <s v="F"/>
    <n v="17"/>
    <s v="White"/>
    <s v="None"/>
    <b v="1"/>
    <m/>
    <x v="24"/>
    <b v="1"/>
    <x v="1"/>
    <s v="May"/>
    <x v="3"/>
    <x v="5"/>
    <s v="15-29"/>
    <s v="16-30"/>
    <n v="1"/>
    <n v="1"/>
    <n v="0"/>
    <x v="1"/>
  </r>
  <r>
    <s v="P6855"/>
    <d v="2023-11-28T07:43:00"/>
    <s v="F"/>
    <n v="3"/>
    <s v="White"/>
    <s v="None"/>
    <b v="1"/>
    <m/>
    <x v="45"/>
    <b v="1"/>
    <x v="1"/>
    <s v="Nov"/>
    <x v="6"/>
    <x v="0"/>
    <s v="0-14"/>
    <s v="16-30"/>
    <n v="1"/>
    <n v="1"/>
    <n v="0"/>
    <x v="1"/>
  </r>
  <r>
    <s v="P6856"/>
    <d v="2023-10-25T12:20:00"/>
    <s v="F"/>
    <n v="49"/>
    <s v="White"/>
    <s v="None"/>
    <b v="1"/>
    <m/>
    <x v="19"/>
    <b v="1"/>
    <x v="1"/>
    <s v="Oct"/>
    <x v="0"/>
    <x v="6"/>
    <s v="45-59"/>
    <s v="16-30"/>
    <n v="1"/>
    <n v="1"/>
    <n v="0"/>
    <x v="1"/>
  </r>
  <r>
    <s v="P6857"/>
    <d v="2024-04-08T20:39:00"/>
    <s v="F"/>
    <n v="71"/>
    <s v="White"/>
    <s v="None"/>
    <b v="1"/>
    <m/>
    <x v="44"/>
    <b v="1"/>
    <x v="0"/>
    <s v="Apr"/>
    <x v="4"/>
    <x v="7"/>
    <s v="60-74"/>
    <s v="31-45"/>
    <n v="0"/>
    <n v="1"/>
    <n v="0"/>
    <x v="1"/>
  </r>
  <r>
    <s v="P6858"/>
    <d v="2024-03-03T07:49:00"/>
    <s v="F"/>
    <n v="54"/>
    <s v="White"/>
    <s v="None"/>
    <b v="1"/>
    <m/>
    <x v="22"/>
    <b v="1"/>
    <x v="0"/>
    <s v="Mar"/>
    <x v="3"/>
    <x v="0"/>
    <s v="45-59"/>
    <s v="31-45"/>
    <n v="0"/>
    <n v="1"/>
    <n v="0"/>
    <x v="1"/>
  </r>
  <r>
    <s v="P6859"/>
    <d v="2023-12-27T03:14:00"/>
    <s v="F"/>
    <n v="40"/>
    <s v="White"/>
    <s v="None"/>
    <b v="1"/>
    <m/>
    <x v="40"/>
    <b v="1"/>
    <x v="1"/>
    <s v="Dec"/>
    <x v="0"/>
    <x v="5"/>
    <s v="30-44"/>
    <s v="31-45"/>
    <n v="0"/>
    <n v="1"/>
    <n v="0"/>
    <x v="1"/>
  </r>
  <r>
    <s v="P6860"/>
    <d v="2023-09-03T04:50:00"/>
    <s v="F"/>
    <n v="65"/>
    <s v="White"/>
    <s v="None"/>
    <b v="1"/>
    <m/>
    <x v="23"/>
    <b v="1"/>
    <x v="1"/>
    <s v="Sep"/>
    <x v="3"/>
    <x v="5"/>
    <s v="60-74"/>
    <s v="46-60"/>
    <n v="0"/>
    <n v="1"/>
    <n v="0"/>
    <x v="1"/>
  </r>
  <r>
    <s v="P6861"/>
    <d v="2024-10-10T23:39:00"/>
    <s v="F"/>
    <n v="10"/>
    <s v="White"/>
    <s v="None"/>
    <b v="1"/>
    <m/>
    <x v="27"/>
    <b v="1"/>
    <x v="0"/>
    <s v="Oct"/>
    <x v="2"/>
    <x v="2"/>
    <s v="0-14"/>
    <s v="46-60"/>
    <n v="0"/>
    <n v="1"/>
    <n v="0"/>
    <x v="1"/>
  </r>
  <r>
    <s v="P6862"/>
    <d v="2023-09-15T04:33:00"/>
    <s v="F"/>
    <n v="78"/>
    <s v="White"/>
    <s v="None"/>
    <b v="1"/>
    <m/>
    <x v="5"/>
    <b v="1"/>
    <x v="1"/>
    <s v="Sep"/>
    <x v="5"/>
    <x v="5"/>
    <s v="75+"/>
    <s v="46-60"/>
    <n v="0"/>
    <n v="1"/>
    <n v="0"/>
    <x v="1"/>
  </r>
  <r>
    <s v="P6863"/>
    <d v="2024-04-29T20:25:00"/>
    <s v="F"/>
    <n v="40"/>
    <s v="White"/>
    <s v="None"/>
    <b v="1"/>
    <m/>
    <x v="24"/>
    <b v="1"/>
    <x v="0"/>
    <s v="Apr"/>
    <x v="4"/>
    <x v="7"/>
    <s v="30-44"/>
    <s v="16-30"/>
    <n v="1"/>
    <n v="1"/>
    <n v="0"/>
    <x v="1"/>
  </r>
  <r>
    <s v="P6864"/>
    <d v="2024-05-12T23:35:00"/>
    <s v="F"/>
    <n v="70"/>
    <s v="White"/>
    <s v="None"/>
    <b v="1"/>
    <m/>
    <x v="46"/>
    <b v="1"/>
    <x v="0"/>
    <s v="May"/>
    <x v="3"/>
    <x v="2"/>
    <s v="60-74"/>
    <s v="16-30"/>
    <n v="1"/>
    <n v="1"/>
    <n v="0"/>
    <x v="1"/>
  </r>
  <r>
    <s v="P6865"/>
    <d v="2024-04-11T15:33:00"/>
    <s v="F"/>
    <n v="54"/>
    <s v="White"/>
    <s v="None"/>
    <b v="1"/>
    <m/>
    <x v="1"/>
    <b v="1"/>
    <x v="0"/>
    <s v="Apr"/>
    <x v="2"/>
    <x v="3"/>
    <s v="45-59"/>
    <s v="16-30"/>
    <n v="1"/>
    <n v="1"/>
    <n v="0"/>
    <x v="1"/>
  </r>
  <r>
    <s v="P6866"/>
    <d v="2024-05-06T20:46:00"/>
    <s v="F"/>
    <n v="49"/>
    <s v="White"/>
    <s v="None"/>
    <b v="1"/>
    <m/>
    <x v="44"/>
    <b v="1"/>
    <x v="0"/>
    <s v="May"/>
    <x v="4"/>
    <x v="7"/>
    <s v="45-59"/>
    <s v="31-45"/>
    <n v="0"/>
    <n v="1"/>
    <n v="0"/>
    <x v="1"/>
  </r>
  <r>
    <s v="P6867"/>
    <d v="2024-04-24T05:03:00"/>
    <s v="F"/>
    <n v="51"/>
    <s v="White"/>
    <s v="None"/>
    <b v="1"/>
    <m/>
    <x v="44"/>
    <b v="1"/>
    <x v="0"/>
    <s v="Apr"/>
    <x v="0"/>
    <x v="5"/>
    <s v="45-59"/>
    <s v="31-45"/>
    <n v="0"/>
    <n v="1"/>
    <n v="0"/>
    <x v="1"/>
  </r>
  <r>
    <s v="P6868"/>
    <d v="2023-06-03T16:49:00"/>
    <s v="F"/>
    <n v="23"/>
    <s v="White"/>
    <s v="None"/>
    <b v="1"/>
    <m/>
    <x v="0"/>
    <b v="1"/>
    <x v="1"/>
    <s v="Jun"/>
    <x v="1"/>
    <x v="3"/>
    <s v="15-29"/>
    <s v="31-45"/>
    <n v="0"/>
    <n v="1"/>
    <n v="0"/>
    <x v="1"/>
  </r>
  <r>
    <s v="P6869"/>
    <d v="2023-05-03T08:24:00"/>
    <s v="F"/>
    <n v="76"/>
    <s v="White"/>
    <s v="None"/>
    <b v="1"/>
    <m/>
    <x v="33"/>
    <b v="1"/>
    <x v="1"/>
    <s v="May"/>
    <x v="0"/>
    <x v="0"/>
    <s v="75+"/>
    <s v="31-45"/>
    <n v="0"/>
    <n v="1"/>
    <n v="0"/>
    <x v="1"/>
  </r>
  <r>
    <s v="P6870"/>
    <d v="2023-07-28T04:22:00"/>
    <s v="F"/>
    <n v="28"/>
    <s v="White"/>
    <s v="None"/>
    <b v="1"/>
    <m/>
    <x v="50"/>
    <b v="1"/>
    <x v="1"/>
    <s v="Jul"/>
    <x v="5"/>
    <x v="5"/>
    <s v="15-29"/>
    <s v="31-45"/>
    <n v="0"/>
    <n v="1"/>
    <n v="0"/>
    <x v="1"/>
  </r>
  <r>
    <s v="P6871"/>
    <d v="2024-06-03T23:18:00"/>
    <s v="F"/>
    <n v="4"/>
    <s v="White"/>
    <s v="None"/>
    <b v="1"/>
    <m/>
    <x v="23"/>
    <b v="1"/>
    <x v="0"/>
    <s v="Jun"/>
    <x v="4"/>
    <x v="2"/>
    <s v="0-14"/>
    <s v="46-60"/>
    <n v="0"/>
    <n v="1"/>
    <n v="0"/>
    <x v="1"/>
  </r>
  <r>
    <s v="P6872"/>
    <d v="2024-02-05T11:03:00"/>
    <s v="F"/>
    <n v="79"/>
    <s v="White"/>
    <s v="None"/>
    <b v="1"/>
    <m/>
    <x v="23"/>
    <b v="1"/>
    <x v="0"/>
    <s v="Feb"/>
    <x v="4"/>
    <x v="1"/>
    <s v="75+"/>
    <s v="46-60"/>
    <n v="0"/>
    <n v="1"/>
    <n v="0"/>
    <x v="1"/>
  </r>
  <r>
    <s v="P6873"/>
    <d v="2023-11-14T04:08:00"/>
    <s v="F"/>
    <n v="37"/>
    <s v="White"/>
    <s v="None"/>
    <b v="1"/>
    <m/>
    <x v="43"/>
    <b v="1"/>
    <x v="1"/>
    <s v="Nov"/>
    <x v="6"/>
    <x v="5"/>
    <s v="30-44"/>
    <s v="46-60"/>
    <n v="0"/>
    <n v="1"/>
    <n v="0"/>
    <x v="1"/>
  </r>
  <r>
    <s v="P6874"/>
    <d v="2023-05-29T06:28:00"/>
    <s v="F"/>
    <n v="2"/>
    <s v="White"/>
    <s v="None"/>
    <b v="1"/>
    <m/>
    <x v="32"/>
    <b v="1"/>
    <x v="1"/>
    <s v="May"/>
    <x v="4"/>
    <x v="0"/>
    <s v="0-14"/>
    <s v="46-60"/>
    <n v="0"/>
    <n v="1"/>
    <n v="0"/>
    <x v="1"/>
  </r>
  <r>
    <s v="P6875"/>
    <d v="2023-04-02T03:22:00"/>
    <s v="F"/>
    <n v="26"/>
    <s v="White"/>
    <s v="None"/>
    <b v="1"/>
    <m/>
    <x v="34"/>
    <b v="1"/>
    <x v="1"/>
    <s v="Apr"/>
    <x v="3"/>
    <x v="5"/>
    <s v="15-29"/>
    <s v="0-15"/>
    <n v="1"/>
    <n v="1"/>
    <n v="0"/>
    <x v="1"/>
  </r>
  <r>
    <s v="P6876"/>
    <d v="2024-04-25T20:19:00"/>
    <s v="F"/>
    <n v="13"/>
    <s v="White"/>
    <s v="None"/>
    <b v="1"/>
    <m/>
    <x v="35"/>
    <b v="1"/>
    <x v="0"/>
    <s v="Apr"/>
    <x v="2"/>
    <x v="7"/>
    <s v="0-14"/>
    <s v="16-30"/>
    <n v="1"/>
    <n v="1"/>
    <n v="0"/>
    <x v="1"/>
  </r>
  <r>
    <s v="P6877"/>
    <d v="2024-07-30T00:29:00"/>
    <s v="F"/>
    <n v="76"/>
    <s v="White"/>
    <s v="None"/>
    <b v="1"/>
    <m/>
    <x v="7"/>
    <b v="1"/>
    <x v="0"/>
    <s v="Jul"/>
    <x v="6"/>
    <x v="4"/>
    <s v="75+"/>
    <s v="16-30"/>
    <n v="1"/>
    <n v="1"/>
    <n v="0"/>
    <x v="1"/>
  </r>
  <r>
    <s v="P6878"/>
    <d v="2024-01-24T07:29:00"/>
    <s v="F"/>
    <n v="30"/>
    <s v="White"/>
    <s v="None"/>
    <b v="1"/>
    <m/>
    <x v="18"/>
    <b v="1"/>
    <x v="0"/>
    <s v="Jan"/>
    <x v="0"/>
    <x v="0"/>
    <s v="30-44"/>
    <s v="16-30"/>
    <n v="1"/>
    <n v="1"/>
    <n v="0"/>
    <x v="1"/>
  </r>
  <r>
    <s v="P6879"/>
    <d v="2023-07-30T19:14:00"/>
    <s v="F"/>
    <n v="39"/>
    <s v="White"/>
    <s v="None"/>
    <b v="1"/>
    <m/>
    <x v="18"/>
    <b v="1"/>
    <x v="1"/>
    <s v="Jul"/>
    <x v="3"/>
    <x v="7"/>
    <s v="30-44"/>
    <s v="16-30"/>
    <n v="1"/>
    <n v="1"/>
    <n v="0"/>
    <x v="1"/>
  </r>
  <r>
    <s v="P6880"/>
    <d v="2023-10-19T23:52:00"/>
    <s v="F"/>
    <n v="64"/>
    <s v="White"/>
    <s v="None"/>
    <b v="1"/>
    <m/>
    <x v="41"/>
    <b v="1"/>
    <x v="1"/>
    <s v="Oct"/>
    <x v="2"/>
    <x v="2"/>
    <s v="60-74"/>
    <s v="16-30"/>
    <n v="1"/>
    <n v="1"/>
    <n v="0"/>
    <x v="1"/>
  </r>
  <r>
    <s v="P6881"/>
    <d v="2023-05-25T18:53:00"/>
    <s v="F"/>
    <n v="76"/>
    <s v="White"/>
    <s v="None"/>
    <b v="1"/>
    <m/>
    <x v="48"/>
    <b v="1"/>
    <x v="1"/>
    <s v="May"/>
    <x v="2"/>
    <x v="7"/>
    <s v="75+"/>
    <s v="16-30"/>
    <n v="1"/>
    <n v="1"/>
    <n v="0"/>
    <x v="1"/>
  </r>
  <r>
    <s v="P6882"/>
    <d v="2023-07-24T04:10:00"/>
    <s v="F"/>
    <n v="72"/>
    <s v="White"/>
    <s v="None"/>
    <b v="1"/>
    <m/>
    <x v="3"/>
    <b v="1"/>
    <x v="1"/>
    <s v="Jul"/>
    <x v="4"/>
    <x v="5"/>
    <s v="60-74"/>
    <s v="31-45"/>
    <n v="0"/>
    <n v="1"/>
    <n v="0"/>
    <x v="1"/>
  </r>
  <r>
    <s v="P6883"/>
    <d v="2023-08-01T20:50:00"/>
    <s v="F"/>
    <n v="43"/>
    <s v="White"/>
    <s v="None"/>
    <b v="1"/>
    <m/>
    <x v="6"/>
    <b v="1"/>
    <x v="1"/>
    <s v="Aug"/>
    <x v="6"/>
    <x v="7"/>
    <s v="30-44"/>
    <s v="31-45"/>
    <n v="0"/>
    <n v="1"/>
    <n v="0"/>
    <x v="1"/>
  </r>
  <r>
    <s v="P6884"/>
    <d v="2023-10-09T23:08:00"/>
    <s v="F"/>
    <n v="78"/>
    <s v="White"/>
    <s v="None"/>
    <b v="1"/>
    <m/>
    <x v="50"/>
    <b v="1"/>
    <x v="1"/>
    <s v="Oct"/>
    <x v="4"/>
    <x v="2"/>
    <s v="75+"/>
    <s v="31-45"/>
    <n v="0"/>
    <n v="1"/>
    <n v="0"/>
    <x v="1"/>
  </r>
  <r>
    <s v="P6885"/>
    <d v="2023-05-09T22:06:00"/>
    <s v="F"/>
    <n v="63"/>
    <s v="White"/>
    <s v="None"/>
    <b v="1"/>
    <m/>
    <x v="47"/>
    <b v="1"/>
    <x v="1"/>
    <s v="May"/>
    <x v="6"/>
    <x v="2"/>
    <s v="60-74"/>
    <s v="46-60"/>
    <n v="0"/>
    <n v="1"/>
    <n v="0"/>
    <x v="1"/>
  </r>
  <r>
    <s v="P6886"/>
    <d v="2024-09-22T00:01:00"/>
    <s v="F"/>
    <n v="79"/>
    <s v="White"/>
    <s v="None"/>
    <b v="1"/>
    <m/>
    <x v="4"/>
    <b v="1"/>
    <x v="0"/>
    <s v="Sep"/>
    <x v="3"/>
    <x v="4"/>
    <s v="75+"/>
    <s v="0-15"/>
    <n v="1"/>
    <n v="1"/>
    <n v="0"/>
    <x v="1"/>
  </r>
  <r>
    <s v="P6887"/>
    <d v="2023-09-07T23:48:00"/>
    <s v="F"/>
    <n v="3"/>
    <s v="White"/>
    <s v="None"/>
    <b v="1"/>
    <m/>
    <x v="20"/>
    <b v="1"/>
    <x v="1"/>
    <s v="Sep"/>
    <x v="2"/>
    <x v="2"/>
    <s v="0-14"/>
    <s v="16-30"/>
    <n v="1"/>
    <n v="1"/>
    <n v="0"/>
    <x v="1"/>
  </r>
  <r>
    <s v="P6888"/>
    <d v="2024-04-08T19:42:00"/>
    <s v="F"/>
    <n v="70"/>
    <s v="White"/>
    <s v="None"/>
    <b v="1"/>
    <m/>
    <x v="7"/>
    <b v="1"/>
    <x v="0"/>
    <s v="Apr"/>
    <x v="4"/>
    <x v="7"/>
    <s v="60-74"/>
    <s v="16-30"/>
    <n v="1"/>
    <n v="1"/>
    <n v="0"/>
    <x v="1"/>
  </r>
  <r>
    <s v="P6889"/>
    <d v="2023-08-10T17:33:00"/>
    <s v="F"/>
    <n v="17"/>
    <s v="White"/>
    <s v="None"/>
    <b v="1"/>
    <m/>
    <x v="18"/>
    <b v="1"/>
    <x v="1"/>
    <s v="Aug"/>
    <x v="2"/>
    <x v="3"/>
    <s v="15-29"/>
    <s v="16-30"/>
    <n v="1"/>
    <n v="1"/>
    <n v="0"/>
    <x v="1"/>
  </r>
  <r>
    <s v="P6890"/>
    <d v="2023-06-28T23:24:00"/>
    <s v="F"/>
    <n v="27"/>
    <s v="White"/>
    <s v="None"/>
    <b v="1"/>
    <m/>
    <x v="18"/>
    <b v="1"/>
    <x v="1"/>
    <s v="Jun"/>
    <x v="0"/>
    <x v="2"/>
    <s v="15-29"/>
    <s v="16-30"/>
    <n v="1"/>
    <n v="1"/>
    <n v="0"/>
    <x v="1"/>
  </r>
  <r>
    <s v="P6891"/>
    <d v="2023-11-14T08:40:00"/>
    <s v="F"/>
    <n v="29"/>
    <s v="White"/>
    <s v="None"/>
    <b v="1"/>
    <m/>
    <x v="1"/>
    <b v="1"/>
    <x v="1"/>
    <s v="Nov"/>
    <x v="6"/>
    <x v="0"/>
    <s v="15-29"/>
    <s v="16-30"/>
    <n v="1"/>
    <n v="1"/>
    <n v="0"/>
    <x v="1"/>
  </r>
  <r>
    <s v="P6892"/>
    <d v="2023-08-19T07:39:00"/>
    <s v="F"/>
    <n v="61"/>
    <s v="White"/>
    <s v="None"/>
    <b v="1"/>
    <m/>
    <x v="26"/>
    <b v="1"/>
    <x v="1"/>
    <s v="Aug"/>
    <x v="1"/>
    <x v="0"/>
    <s v="60-74"/>
    <s v="31-45"/>
    <n v="0"/>
    <n v="1"/>
    <n v="0"/>
    <x v="1"/>
  </r>
  <r>
    <s v="P6893"/>
    <d v="2024-10-01T05:02:00"/>
    <s v="F"/>
    <n v="3"/>
    <s v="White"/>
    <s v="None"/>
    <b v="1"/>
    <m/>
    <x v="22"/>
    <b v="1"/>
    <x v="0"/>
    <s v="Oct"/>
    <x v="6"/>
    <x v="5"/>
    <s v="0-14"/>
    <s v="31-45"/>
    <n v="0"/>
    <n v="1"/>
    <n v="0"/>
    <x v="1"/>
  </r>
  <r>
    <s v="P6894"/>
    <d v="2024-04-24T15:49:00"/>
    <s v="F"/>
    <n v="8"/>
    <s v="White"/>
    <s v="None"/>
    <b v="1"/>
    <m/>
    <x v="22"/>
    <b v="1"/>
    <x v="0"/>
    <s v="Apr"/>
    <x v="0"/>
    <x v="3"/>
    <s v="0-14"/>
    <s v="31-45"/>
    <n v="0"/>
    <n v="1"/>
    <n v="0"/>
    <x v="1"/>
  </r>
  <r>
    <s v="P6895"/>
    <d v="2024-08-10T17:40:00"/>
    <s v="F"/>
    <n v="70"/>
    <s v="White"/>
    <s v="None"/>
    <b v="1"/>
    <m/>
    <x v="40"/>
    <b v="1"/>
    <x v="0"/>
    <s v="Aug"/>
    <x v="1"/>
    <x v="3"/>
    <s v="60-74"/>
    <s v="31-45"/>
    <n v="0"/>
    <n v="1"/>
    <n v="0"/>
    <x v="1"/>
  </r>
  <r>
    <s v="P6896"/>
    <d v="2024-07-14T11:07:00"/>
    <s v="F"/>
    <n v="9"/>
    <s v="White"/>
    <s v="None"/>
    <b v="1"/>
    <m/>
    <x v="50"/>
    <b v="1"/>
    <x v="0"/>
    <s v="Jul"/>
    <x v="3"/>
    <x v="1"/>
    <s v="0-14"/>
    <s v="31-45"/>
    <n v="0"/>
    <n v="1"/>
    <n v="0"/>
    <x v="1"/>
  </r>
  <r>
    <s v="P6897"/>
    <d v="2024-09-29T14:05:00"/>
    <s v="F"/>
    <n v="51"/>
    <s v="White"/>
    <s v="None"/>
    <b v="1"/>
    <m/>
    <x v="20"/>
    <b v="1"/>
    <x v="0"/>
    <s v="Sep"/>
    <x v="3"/>
    <x v="6"/>
    <s v="45-59"/>
    <s v="16-30"/>
    <n v="1"/>
    <n v="1"/>
    <n v="0"/>
    <x v="1"/>
  </r>
  <r>
    <s v="P6898"/>
    <d v="2023-10-22T04:13:00"/>
    <s v="F"/>
    <n v="1"/>
    <s v="White"/>
    <s v="None"/>
    <b v="1"/>
    <m/>
    <x v="36"/>
    <b v="1"/>
    <x v="1"/>
    <s v="Oct"/>
    <x v="3"/>
    <x v="5"/>
    <s v="0-14"/>
    <s v="16-30"/>
    <n v="1"/>
    <n v="1"/>
    <n v="0"/>
    <x v="1"/>
  </r>
  <r>
    <s v="P6899"/>
    <d v="2024-10-05T11:20:00"/>
    <s v="F"/>
    <n v="26"/>
    <s v="White"/>
    <s v="None"/>
    <b v="1"/>
    <m/>
    <x v="28"/>
    <b v="1"/>
    <x v="0"/>
    <s v="Oct"/>
    <x v="1"/>
    <x v="1"/>
    <s v="15-29"/>
    <s v="16-30"/>
    <n v="1"/>
    <n v="1"/>
    <n v="0"/>
    <x v="1"/>
  </r>
  <r>
    <s v="P6900"/>
    <d v="2024-10-27T11:16:00"/>
    <s v="F"/>
    <n v="50"/>
    <s v="White"/>
    <s v="None"/>
    <b v="1"/>
    <m/>
    <x v="41"/>
    <b v="1"/>
    <x v="0"/>
    <s v="Oct"/>
    <x v="3"/>
    <x v="1"/>
    <s v="45-59"/>
    <s v="16-30"/>
    <n v="1"/>
    <n v="1"/>
    <n v="0"/>
    <x v="1"/>
  </r>
  <r>
    <s v="P6901"/>
    <d v="2024-08-02T08:45:00"/>
    <s v="F"/>
    <n v="2"/>
    <s v="White"/>
    <s v="None"/>
    <b v="1"/>
    <m/>
    <x v="15"/>
    <b v="1"/>
    <x v="0"/>
    <s v="Aug"/>
    <x v="5"/>
    <x v="0"/>
    <s v="0-14"/>
    <s v="31-45"/>
    <n v="0"/>
    <n v="1"/>
    <n v="0"/>
    <x v="1"/>
  </r>
  <r>
    <s v="P6902"/>
    <d v="2024-02-24T07:02:00"/>
    <s v="F"/>
    <n v="72"/>
    <s v="White"/>
    <s v="None"/>
    <b v="1"/>
    <m/>
    <x v="44"/>
    <b v="1"/>
    <x v="0"/>
    <s v="Feb"/>
    <x v="1"/>
    <x v="0"/>
    <s v="60-74"/>
    <s v="31-45"/>
    <n v="0"/>
    <n v="1"/>
    <n v="0"/>
    <x v="1"/>
  </r>
  <r>
    <s v="P6903"/>
    <d v="2024-07-20T23:21:00"/>
    <s v="F"/>
    <n v="26"/>
    <s v="White"/>
    <s v="None"/>
    <b v="1"/>
    <m/>
    <x v="23"/>
    <b v="1"/>
    <x v="0"/>
    <s v="Jul"/>
    <x v="1"/>
    <x v="2"/>
    <s v="15-29"/>
    <s v="46-60"/>
    <n v="0"/>
    <n v="1"/>
    <n v="0"/>
    <x v="1"/>
  </r>
  <r>
    <s v="P6904"/>
    <d v="2024-02-23T17:24:00"/>
    <s v="F"/>
    <n v="46"/>
    <s v="White"/>
    <s v="None"/>
    <b v="1"/>
    <m/>
    <x v="23"/>
    <b v="1"/>
    <x v="0"/>
    <s v="Feb"/>
    <x v="5"/>
    <x v="3"/>
    <s v="45-59"/>
    <s v="46-60"/>
    <n v="0"/>
    <n v="1"/>
    <n v="0"/>
    <x v="1"/>
  </r>
  <r>
    <s v="P6905"/>
    <d v="2024-09-28T23:57:00"/>
    <s v="F"/>
    <n v="37"/>
    <s v="White"/>
    <s v="None"/>
    <b v="1"/>
    <m/>
    <x v="47"/>
    <b v="1"/>
    <x v="0"/>
    <s v="Sep"/>
    <x v="1"/>
    <x v="2"/>
    <s v="30-44"/>
    <s v="46-60"/>
    <n v="0"/>
    <n v="1"/>
    <n v="0"/>
    <x v="1"/>
  </r>
  <r>
    <s v="P6906"/>
    <d v="2024-10-24T19:38:00"/>
    <s v="F"/>
    <n v="64"/>
    <s v="White"/>
    <s v="None"/>
    <b v="1"/>
    <m/>
    <x v="5"/>
    <b v="1"/>
    <x v="0"/>
    <s v="Oct"/>
    <x v="2"/>
    <x v="7"/>
    <s v="60-74"/>
    <s v="46-60"/>
    <n v="0"/>
    <n v="1"/>
    <n v="0"/>
    <x v="1"/>
  </r>
  <r>
    <s v="P6907"/>
    <d v="2024-06-26T14:22:00"/>
    <s v="F"/>
    <n v="22"/>
    <s v="White"/>
    <s v="None"/>
    <b v="1"/>
    <m/>
    <x v="30"/>
    <b v="1"/>
    <x v="0"/>
    <s v="Jun"/>
    <x v="0"/>
    <x v="6"/>
    <s v="15-29"/>
    <s v="0-15"/>
    <n v="1"/>
    <n v="1"/>
    <n v="0"/>
    <x v="1"/>
  </r>
  <r>
    <s v="P6908"/>
    <d v="2023-08-12T09:13:00"/>
    <s v="F"/>
    <n v="16"/>
    <s v="White"/>
    <s v="None"/>
    <b v="1"/>
    <m/>
    <x v="31"/>
    <b v="1"/>
    <x v="1"/>
    <s v="Aug"/>
    <x v="1"/>
    <x v="1"/>
    <s v="15-29"/>
    <s v="16-30"/>
    <n v="1"/>
    <n v="1"/>
    <n v="0"/>
    <x v="1"/>
  </r>
  <r>
    <s v="P6909"/>
    <d v="2024-04-23T16:09:00"/>
    <s v="F"/>
    <n v="69"/>
    <s v="White"/>
    <s v="None"/>
    <b v="1"/>
    <m/>
    <x v="40"/>
    <b v="1"/>
    <x v="0"/>
    <s v="Apr"/>
    <x v="6"/>
    <x v="3"/>
    <s v="60-74"/>
    <s v="31-45"/>
    <n v="0"/>
    <n v="1"/>
    <n v="0"/>
    <x v="1"/>
  </r>
  <r>
    <s v="P6910"/>
    <d v="2024-09-21T13:59:00"/>
    <s v="F"/>
    <n v="13"/>
    <s v="White"/>
    <s v="None"/>
    <b v="1"/>
    <m/>
    <x v="17"/>
    <b v="1"/>
    <x v="0"/>
    <s v="Sep"/>
    <x v="1"/>
    <x v="6"/>
    <s v="0-14"/>
    <s v="31-45"/>
    <n v="0"/>
    <n v="1"/>
    <n v="0"/>
    <x v="1"/>
  </r>
  <r>
    <s v="P6911"/>
    <d v="2024-07-18T15:38:00"/>
    <s v="F"/>
    <n v="11"/>
    <s v="White"/>
    <s v="None"/>
    <b v="1"/>
    <m/>
    <x v="8"/>
    <b v="1"/>
    <x v="0"/>
    <s v="Jul"/>
    <x v="2"/>
    <x v="3"/>
    <s v="0-14"/>
    <s v="31-45"/>
    <n v="0"/>
    <n v="1"/>
    <n v="0"/>
    <x v="1"/>
  </r>
  <r>
    <s v="P6912"/>
    <d v="2024-04-14T22:02:00"/>
    <s v="F"/>
    <n v="51"/>
    <s v="White"/>
    <s v="None"/>
    <b v="1"/>
    <m/>
    <x v="43"/>
    <b v="1"/>
    <x v="0"/>
    <s v="Apr"/>
    <x v="3"/>
    <x v="2"/>
    <s v="45-59"/>
    <s v="46-60"/>
    <n v="0"/>
    <n v="1"/>
    <n v="0"/>
    <x v="1"/>
  </r>
  <r>
    <s v="P6913"/>
    <d v="2023-08-02T05:31:00"/>
    <s v="F"/>
    <n v="47"/>
    <s v="White"/>
    <s v="None"/>
    <b v="1"/>
    <m/>
    <x v="49"/>
    <b v="1"/>
    <x v="1"/>
    <s v="Aug"/>
    <x v="0"/>
    <x v="5"/>
    <s v="45-59"/>
    <s v="46-60"/>
    <n v="0"/>
    <n v="1"/>
    <n v="0"/>
    <x v="1"/>
  </r>
  <r>
    <s v="P6914"/>
    <d v="2023-11-28T12:54:00"/>
    <s v="F"/>
    <n v="60"/>
    <s v="White"/>
    <s v="None"/>
    <b v="1"/>
    <n v="0"/>
    <x v="18"/>
    <b v="1"/>
    <x v="1"/>
    <s v="Nov"/>
    <x v="6"/>
    <x v="6"/>
    <s v="60-74"/>
    <s v="16-30"/>
    <n v="1"/>
    <n v="1"/>
    <n v="0"/>
    <x v="1"/>
  </r>
  <r>
    <s v="P6915"/>
    <d v="2024-08-28T20:39:00"/>
    <s v="F"/>
    <n v="63"/>
    <s v="White"/>
    <s v="None"/>
    <b v="1"/>
    <n v="0"/>
    <x v="45"/>
    <b v="1"/>
    <x v="0"/>
    <s v="Aug"/>
    <x v="0"/>
    <x v="7"/>
    <s v="60-74"/>
    <s v="16-30"/>
    <n v="1"/>
    <n v="1"/>
    <n v="0"/>
    <x v="1"/>
  </r>
  <r>
    <s v="P6916"/>
    <d v="2024-01-15T11:20:00"/>
    <s v="F"/>
    <n v="50"/>
    <s v="White"/>
    <s v="None"/>
    <b v="1"/>
    <n v="0"/>
    <x v="3"/>
    <b v="1"/>
    <x v="0"/>
    <s v="Jan"/>
    <x v="4"/>
    <x v="1"/>
    <s v="45-59"/>
    <s v="31-45"/>
    <n v="0"/>
    <n v="1"/>
    <n v="0"/>
    <x v="1"/>
  </r>
  <r>
    <s v="P6917"/>
    <d v="2023-04-28T08:35:00"/>
    <s v="F"/>
    <n v="21"/>
    <s v="White"/>
    <s v="None"/>
    <b v="1"/>
    <n v="0"/>
    <x v="0"/>
    <b v="1"/>
    <x v="1"/>
    <s v="Apr"/>
    <x v="5"/>
    <x v="0"/>
    <s v="15-29"/>
    <s v="31-45"/>
    <n v="0"/>
    <n v="1"/>
    <n v="0"/>
    <x v="1"/>
  </r>
  <r>
    <s v="P6918"/>
    <d v="2024-09-07T22:14:00"/>
    <s v="F"/>
    <n v="18"/>
    <s v="White"/>
    <s v="None"/>
    <b v="1"/>
    <n v="0"/>
    <x v="43"/>
    <b v="1"/>
    <x v="0"/>
    <s v="Sep"/>
    <x v="1"/>
    <x v="2"/>
    <s v="15-29"/>
    <s v="46-60"/>
    <n v="0"/>
    <n v="1"/>
    <n v="0"/>
    <x v="1"/>
  </r>
  <r>
    <s v="P6919"/>
    <d v="2024-04-19T03:01:00"/>
    <s v="F"/>
    <n v="38"/>
    <s v="White"/>
    <s v="None"/>
    <b v="1"/>
    <n v="0"/>
    <x v="20"/>
    <b v="1"/>
    <x v="0"/>
    <s v="Apr"/>
    <x v="5"/>
    <x v="5"/>
    <s v="30-44"/>
    <s v="16-30"/>
    <n v="1"/>
    <n v="1"/>
    <n v="0"/>
    <x v="1"/>
  </r>
  <r>
    <s v="P6920"/>
    <d v="2023-12-26T04:29:00"/>
    <s v="F"/>
    <n v="57"/>
    <s v="White"/>
    <s v="None"/>
    <b v="1"/>
    <n v="0"/>
    <x v="30"/>
    <b v="1"/>
    <x v="1"/>
    <s v="Dec"/>
    <x v="6"/>
    <x v="5"/>
    <s v="45-59"/>
    <s v="0-15"/>
    <n v="1"/>
    <n v="1"/>
    <n v="0"/>
    <x v="1"/>
  </r>
  <r>
    <s v="P6921"/>
    <d v="2023-05-23T15:55:00"/>
    <s v="F"/>
    <n v="73"/>
    <s v="White"/>
    <s v="None"/>
    <b v="1"/>
    <n v="0"/>
    <x v="22"/>
    <b v="1"/>
    <x v="1"/>
    <s v="May"/>
    <x v="6"/>
    <x v="3"/>
    <s v="60-74"/>
    <s v="31-45"/>
    <n v="0"/>
    <n v="1"/>
    <n v="0"/>
    <x v="1"/>
  </r>
  <r>
    <s v="P6922"/>
    <d v="2023-12-04T18:00:00"/>
    <s v="F"/>
    <n v="49"/>
    <s v="White"/>
    <s v="None"/>
    <b v="1"/>
    <n v="0"/>
    <x v="5"/>
    <b v="1"/>
    <x v="1"/>
    <s v="Dec"/>
    <x v="4"/>
    <x v="7"/>
    <s v="45-59"/>
    <s v="46-60"/>
    <n v="0"/>
    <n v="1"/>
    <n v="0"/>
    <x v="1"/>
  </r>
  <r>
    <s v="P6923"/>
    <d v="2024-02-17T14:47:00"/>
    <s v="F"/>
    <n v="26"/>
    <s v="White"/>
    <s v="None"/>
    <b v="1"/>
    <n v="0"/>
    <x v="3"/>
    <b v="1"/>
    <x v="0"/>
    <s v="Feb"/>
    <x v="1"/>
    <x v="6"/>
    <s v="15-29"/>
    <s v="31-45"/>
    <n v="0"/>
    <n v="1"/>
    <n v="0"/>
    <x v="1"/>
  </r>
  <r>
    <s v="P6924"/>
    <d v="2024-07-12T07:30:00"/>
    <s v="F"/>
    <n v="12"/>
    <s v="White"/>
    <s v="None"/>
    <b v="1"/>
    <n v="0"/>
    <x v="21"/>
    <b v="1"/>
    <x v="0"/>
    <s v="Jul"/>
    <x v="5"/>
    <x v="0"/>
    <s v="0-14"/>
    <s v="46-60"/>
    <n v="0"/>
    <n v="1"/>
    <n v="0"/>
    <x v="1"/>
  </r>
  <r>
    <s v="P6925"/>
    <d v="2023-05-12T11:32:00"/>
    <s v="F"/>
    <n v="28"/>
    <s v="White"/>
    <s v="None"/>
    <b v="1"/>
    <n v="1"/>
    <x v="24"/>
    <b v="1"/>
    <x v="1"/>
    <s v="May"/>
    <x v="5"/>
    <x v="1"/>
    <s v="15-29"/>
    <s v="16-30"/>
    <n v="1"/>
    <n v="1"/>
    <n v="0"/>
    <x v="1"/>
  </r>
  <r>
    <s v="P6926"/>
    <d v="2024-06-15T22:21:00"/>
    <s v="F"/>
    <n v="63"/>
    <s v="White"/>
    <s v="None"/>
    <b v="1"/>
    <n v="1"/>
    <x v="24"/>
    <b v="1"/>
    <x v="0"/>
    <s v="Jun"/>
    <x v="1"/>
    <x v="2"/>
    <s v="60-74"/>
    <s v="16-30"/>
    <n v="1"/>
    <n v="1"/>
    <n v="0"/>
    <x v="1"/>
  </r>
  <r>
    <s v="P6927"/>
    <d v="2023-12-02T01:25:00"/>
    <s v="F"/>
    <n v="3"/>
    <s v="White"/>
    <s v="None"/>
    <b v="1"/>
    <n v="1"/>
    <x v="0"/>
    <b v="1"/>
    <x v="1"/>
    <s v="Dec"/>
    <x v="1"/>
    <x v="4"/>
    <s v="0-14"/>
    <s v="31-45"/>
    <n v="0"/>
    <n v="1"/>
    <n v="0"/>
    <x v="1"/>
  </r>
  <r>
    <s v="P6928"/>
    <d v="2023-12-15T12:48:00"/>
    <s v="F"/>
    <n v="73"/>
    <s v="White"/>
    <s v="None"/>
    <b v="1"/>
    <n v="1"/>
    <x v="36"/>
    <b v="1"/>
    <x v="1"/>
    <s v="Dec"/>
    <x v="5"/>
    <x v="6"/>
    <s v="60-74"/>
    <s v="16-30"/>
    <n v="1"/>
    <n v="1"/>
    <n v="0"/>
    <x v="1"/>
  </r>
  <r>
    <s v="P6929"/>
    <d v="2024-07-11T02:22:00"/>
    <s v="F"/>
    <n v="3"/>
    <s v="White"/>
    <s v="None"/>
    <b v="1"/>
    <n v="1"/>
    <x v="9"/>
    <b v="1"/>
    <x v="0"/>
    <s v="Jul"/>
    <x v="2"/>
    <x v="4"/>
    <s v="0-14"/>
    <s v="46-60"/>
    <n v="0"/>
    <n v="1"/>
    <n v="0"/>
    <x v="1"/>
  </r>
  <r>
    <s v="P6930"/>
    <d v="2024-07-29T12:29:00"/>
    <s v="F"/>
    <n v="58"/>
    <s v="White"/>
    <s v="None"/>
    <b v="1"/>
    <n v="2"/>
    <x v="38"/>
    <b v="1"/>
    <x v="0"/>
    <s v="Jul"/>
    <x v="4"/>
    <x v="6"/>
    <s v="45-59"/>
    <s v="0-15"/>
    <n v="1"/>
    <n v="1"/>
    <n v="0"/>
    <x v="1"/>
  </r>
  <r>
    <s v="P6931"/>
    <d v="2024-06-10T15:05:00"/>
    <s v="F"/>
    <n v="47"/>
    <s v="White"/>
    <s v="None"/>
    <b v="1"/>
    <n v="2"/>
    <x v="0"/>
    <b v="1"/>
    <x v="0"/>
    <s v="Jun"/>
    <x v="4"/>
    <x v="3"/>
    <s v="45-59"/>
    <s v="31-45"/>
    <n v="0"/>
    <n v="1"/>
    <n v="0"/>
    <x v="1"/>
  </r>
  <r>
    <s v="P6932"/>
    <d v="2023-11-08T16:05:00"/>
    <s v="F"/>
    <n v="27"/>
    <s v="White"/>
    <s v="None"/>
    <b v="1"/>
    <n v="2"/>
    <x v="8"/>
    <b v="1"/>
    <x v="1"/>
    <s v="Nov"/>
    <x v="0"/>
    <x v="3"/>
    <s v="15-29"/>
    <s v="31-45"/>
    <n v="0"/>
    <n v="1"/>
    <n v="0"/>
    <x v="1"/>
  </r>
  <r>
    <s v="P6933"/>
    <d v="2023-08-18T16:33:00"/>
    <s v="F"/>
    <n v="18"/>
    <s v="White"/>
    <s v="None"/>
    <b v="1"/>
    <n v="2"/>
    <x v="33"/>
    <b v="1"/>
    <x v="1"/>
    <s v="Aug"/>
    <x v="5"/>
    <x v="3"/>
    <s v="15-29"/>
    <s v="31-45"/>
    <n v="0"/>
    <n v="1"/>
    <n v="0"/>
    <x v="1"/>
  </r>
  <r>
    <s v="P6934"/>
    <d v="2024-07-15T21:38:00"/>
    <s v="F"/>
    <n v="70"/>
    <s v="White"/>
    <s v="None"/>
    <b v="1"/>
    <n v="2"/>
    <x v="24"/>
    <b v="1"/>
    <x v="0"/>
    <s v="Jul"/>
    <x v="4"/>
    <x v="2"/>
    <s v="60-74"/>
    <s v="16-30"/>
    <n v="1"/>
    <n v="1"/>
    <n v="0"/>
    <x v="1"/>
  </r>
  <r>
    <s v="P6935"/>
    <d v="2023-08-23T04:14:00"/>
    <s v="F"/>
    <n v="7"/>
    <s v="White"/>
    <s v="None"/>
    <b v="1"/>
    <n v="2"/>
    <x v="33"/>
    <b v="1"/>
    <x v="1"/>
    <s v="Aug"/>
    <x v="0"/>
    <x v="5"/>
    <s v="0-14"/>
    <s v="31-45"/>
    <n v="0"/>
    <n v="1"/>
    <n v="0"/>
    <x v="1"/>
  </r>
  <r>
    <s v="P6936"/>
    <d v="2024-06-21T13:48:00"/>
    <s v="F"/>
    <n v="71"/>
    <s v="White"/>
    <s v="None"/>
    <b v="1"/>
    <n v="3"/>
    <x v="45"/>
    <b v="1"/>
    <x v="0"/>
    <s v="Jun"/>
    <x v="5"/>
    <x v="6"/>
    <s v="60-74"/>
    <s v="16-30"/>
    <n v="1"/>
    <n v="1"/>
    <n v="0"/>
    <x v="1"/>
  </r>
  <r>
    <s v="P6937"/>
    <d v="2024-06-05T11:41:00"/>
    <s v="F"/>
    <n v="49"/>
    <s v="White"/>
    <s v="None"/>
    <b v="1"/>
    <n v="3"/>
    <x v="33"/>
    <b v="1"/>
    <x v="0"/>
    <s v="Jun"/>
    <x v="0"/>
    <x v="1"/>
    <s v="45-59"/>
    <s v="31-45"/>
    <n v="0"/>
    <n v="1"/>
    <n v="0"/>
    <x v="1"/>
  </r>
  <r>
    <s v="P6938"/>
    <d v="2024-07-10T21:59:00"/>
    <s v="F"/>
    <n v="47"/>
    <s v="White"/>
    <s v="None"/>
    <b v="1"/>
    <n v="3"/>
    <x v="26"/>
    <b v="1"/>
    <x v="0"/>
    <s v="Jul"/>
    <x v="0"/>
    <x v="2"/>
    <s v="45-59"/>
    <s v="31-45"/>
    <n v="0"/>
    <n v="1"/>
    <n v="0"/>
    <x v="1"/>
  </r>
  <r>
    <s v="P6939"/>
    <d v="2023-09-17T01:31:00"/>
    <s v="F"/>
    <n v="3"/>
    <s v="White"/>
    <s v="None"/>
    <b v="1"/>
    <n v="3"/>
    <x v="39"/>
    <b v="1"/>
    <x v="1"/>
    <s v="Sep"/>
    <x v="3"/>
    <x v="4"/>
    <s v="0-14"/>
    <s v="0-15"/>
    <n v="1"/>
    <n v="1"/>
    <n v="0"/>
    <x v="1"/>
  </r>
  <r>
    <s v="P6940"/>
    <d v="2023-05-09T11:24:00"/>
    <s v="F"/>
    <n v="75"/>
    <s v="White"/>
    <s v="None"/>
    <b v="1"/>
    <n v="3"/>
    <x v="36"/>
    <b v="1"/>
    <x v="1"/>
    <s v="May"/>
    <x v="6"/>
    <x v="1"/>
    <s v="75+"/>
    <s v="16-30"/>
    <n v="1"/>
    <n v="1"/>
    <n v="0"/>
    <x v="1"/>
  </r>
  <r>
    <s v="P6941"/>
    <d v="2024-04-24T03:11:00"/>
    <s v="F"/>
    <n v="32"/>
    <s v="White"/>
    <s v="None"/>
    <b v="1"/>
    <n v="3"/>
    <x v="14"/>
    <b v="1"/>
    <x v="0"/>
    <s v="Apr"/>
    <x v="0"/>
    <x v="5"/>
    <s v="30-44"/>
    <s v="46-60"/>
    <n v="0"/>
    <n v="1"/>
    <n v="0"/>
    <x v="1"/>
  </r>
  <r>
    <s v="P6942"/>
    <d v="2024-09-06T09:11:00"/>
    <s v="F"/>
    <n v="53"/>
    <s v="White"/>
    <s v="None"/>
    <b v="1"/>
    <n v="3"/>
    <x v="24"/>
    <b v="1"/>
    <x v="0"/>
    <s v="Sep"/>
    <x v="5"/>
    <x v="1"/>
    <s v="45-59"/>
    <s v="16-30"/>
    <n v="1"/>
    <n v="1"/>
    <n v="0"/>
    <x v="1"/>
  </r>
  <r>
    <s v="P6943"/>
    <d v="2023-06-28T02:00:00"/>
    <s v="F"/>
    <n v="12"/>
    <s v="White"/>
    <s v="None"/>
    <b v="1"/>
    <n v="3"/>
    <x v="43"/>
    <b v="1"/>
    <x v="1"/>
    <s v="Jun"/>
    <x v="0"/>
    <x v="4"/>
    <s v="0-14"/>
    <s v="46-60"/>
    <n v="0"/>
    <n v="1"/>
    <n v="0"/>
    <x v="1"/>
  </r>
  <r>
    <s v="P6944"/>
    <d v="2024-04-05T23:06:00"/>
    <s v="F"/>
    <n v="16"/>
    <s v="White"/>
    <s v="None"/>
    <b v="1"/>
    <n v="4"/>
    <x v="36"/>
    <b v="1"/>
    <x v="0"/>
    <s v="Apr"/>
    <x v="5"/>
    <x v="2"/>
    <s v="15-29"/>
    <s v="16-30"/>
    <n v="1"/>
    <n v="1"/>
    <n v="0"/>
    <x v="1"/>
  </r>
  <r>
    <s v="P6945"/>
    <d v="2024-09-28T08:21:00"/>
    <s v="F"/>
    <n v="7"/>
    <s v="White"/>
    <s v="None"/>
    <b v="1"/>
    <n v="4"/>
    <x v="33"/>
    <b v="1"/>
    <x v="0"/>
    <s v="Sep"/>
    <x v="1"/>
    <x v="0"/>
    <s v="0-14"/>
    <s v="31-45"/>
    <n v="0"/>
    <n v="1"/>
    <n v="0"/>
    <x v="1"/>
  </r>
  <r>
    <s v="P6946"/>
    <d v="2024-06-06T14:29:00"/>
    <s v="F"/>
    <n v="39"/>
    <s v="White"/>
    <s v="None"/>
    <b v="1"/>
    <n v="4"/>
    <x v="32"/>
    <b v="1"/>
    <x v="0"/>
    <s v="Jun"/>
    <x v="2"/>
    <x v="6"/>
    <s v="30-44"/>
    <s v="46-60"/>
    <n v="0"/>
    <n v="1"/>
    <n v="0"/>
    <x v="1"/>
  </r>
  <r>
    <s v="P6947"/>
    <d v="2024-02-15T02:53:00"/>
    <s v="F"/>
    <n v="58"/>
    <s v="White"/>
    <s v="None"/>
    <b v="1"/>
    <n v="4"/>
    <x v="5"/>
    <b v="1"/>
    <x v="0"/>
    <s v="Feb"/>
    <x v="2"/>
    <x v="4"/>
    <s v="45-59"/>
    <s v="46-60"/>
    <n v="0"/>
    <n v="1"/>
    <n v="0"/>
    <x v="1"/>
  </r>
  <r>
    <s v="P6948"/>
    <d v="2023-10-11T15:31:00"/>
    <s v="F"/>
    <n v="71"/>
    <s v="White"/>
    <s v="None"/>
    <b v="1"/>
    <n v="4"/>
    <x v="28"/>
    <b v="1"/>
    <x v="1"/>
    <s v="Oct"/>
    <x v="0"/>
    <x v="3"/>
    <s v="60-74"/>
    <s v="16-30"/>
    <n v="1"/>
    <n v="1"/>
    <n v="0"/>
    <x v="1"/>
  </r>
  <r>
    <s v="P6949"/>
    <d v="2023-08-27T21:19:00"/>
    <s v="F"/>
    <n v="13"/>
    <s v="White"/>
    <s v="None"/>
    <b v="1"/>
    <n v="4"/>
    <x v="31"/>
    <b v="1"/>
    <x v="1"/>
    <s v="Aug"/>
    <x v="3"/>
    <x v="2"/>
    <s v="0-14"/>
    <s v="16-30"/>
    <n v="1"/>
    <n v="1"/>
    <n v="0"/>
    <x v="1"/>
  </r>
  <r>
    <s v="P6950"/>
    <d v="2024-07-21T05:36:00"/>
    <s v="F"/>
    <n v="72"/>
    <s v="White"/>
    <s v="None"/>
    <b v="1"/>
    <n v="4"/>
    <x v="29"/>
    <b v="1"/>
    <x v="0"/>
    <s v="Jul"/>
    <x v="3"/>
    <x v="5"/>
    <s v="60-74"/>
    <s v="16-30"/>
    <n v="1"/>
    <n v="1"/>
    <n v="0"/>
    <x v="1"/>
  </r>
  <r>
    <s v="P6951"/>
    <d v="2023-05-14T18:45:00"/>
    <s v="F"/>
    <n v="10"/>
    <s v="White"/>
    <s v="None"/>
    <b v="1"/>
    <n v="4"/>
    <x v="50"/>
    <b v="1"/>
    <x v="1"/>
    <s v="May"/>
    <x v="3"/>
    <x v="7"/>
    <s v="0-14"/>
    <s v="31-45"/>
    <n v="0"/>
    <n v="1"/>
    <n v="0"/>
    <x v="1"/>
  </r>
  <r>
    <s v="P6952"/>
    <d v="2024-07-24T20:02:00"/>
    <s v="F"/>
    <n v="23"/>
    <s v="White"/>
    <s v="None"/>
    <b v="1"/>
    <n v="4"/>
    <x v="50"/>
    <b v="1"/>
    <x v="0"/>
    <s v="Jul"/>
    <x v="0"/>
    <x v="7"/>
    <s v="15-29"/>
    <s v="31-45"/>
    <n v="0"/>
    <n v="1"/>
    <n v="0"/>
    <x v="1"/>
  </r>
  <r>
    <s v="P6953"/>
    <d v="2023-05-17T16:11:00"/>
    <s v="F"/>
    <n v="1"/>
    <s v="White"/>
    <s v="None"/>
    <b v="1"/>
    <n v="4"/>
    <x v="1"/>
    <b v="1"/>
    <x v="1"/>
    <s v="May"/>
    <x v="0"/>
    <x v="3"/>
    <s v="0-14"/>
    <s v="16-30"/>
    <n v="1"/>
    <n v="1"/>
    <n v="0"/>
    <x v="1"/>
  </r>
  <r>
    <s v="P6954"/>
    <d v="2024-09-01T23:26:00"/>
    <s v="F"/>
    <n v="22"/>
    <s v="White"/>
    <s v="None"/>
    <b v="1"/>
    <n v="5"/>
    <x v="6"/>
    <b v="1"/>
    <x v="0"/>
    <s v="Sep"/>
    <x v="3"/>
    <x v="2"/>
    <s v="15-29"/>
    <s v="31-45"/>
    <n v="0"/>
    <n v="1"/>
    <n v="0"/>
    <x v="1"/>
  </r>
  <r>
    <s v="P6955"/>
    <d v="2024-04-14T14:31:00"/>
    <s v="F"/>
    <n v="31"/>
    <s v="White"/>
    <s v="None"/>
    <b v="1"/>
    <n v="5"/>
    <x v="21"/>
    <b v="1"/>
    <x v="0"/>
    <s v="Apr"/>
    <x v="3"/>
    <x v="6"/>
    <s v="30-44"/>
    <s v="46-60"/>
    <n v="0"/>
    <n v="1"/>
    <n v="0"/>
    <x v="1"/>
  </r>
  <r>
    <s v="P6956"/>
    <d v="2024-02-17T19:45:00"/>
    <s v="F"/>
    <n v="9"/>
    <s v="White"/>
    <s v="None"/>
    <b v="1"/>
    <n v="5"/>
    <x v="30"/>
    <b v="1"/>
    <x v="0"/>
    <s v="Feb"/>
    <x v="1"/>
    <x v="7"/>
    <s v="0-14"/>
    <s v="0-15"/>
    <n v="1"/>
    <n v="1"/>
    <n v="0"/>
    <x v="1"/>
  </r>
  <r>
    <s v="P6957"/>
    <d v="2024-06-14T22:07:00"/>
    <s v="F"/>
    <n v="54"/>
    <s v="White"/>
    <s v="None"/>
    <b v="1"/>
    <n v="5"/>
    <x v="47"/>
    <b v="1"/>
    <x v="0"/>
    <s v="Jun"/>
    <x v="5"/>
    <x v="2"/>
    <s v="45-59"/>
    <s v="46-60"/>
    <n v="0"/>
    <n v="1"/>
    <n v="0"/>
    <x v="1"/>
  </r>
  <r>
    <s v="P6958"/>
    <d v="2024-05-17T03:53:00"/>
    <s v="F"/>
    <n v="12"/>
    <s v="White"/>
    <s v="None"/>
    <b v="1"/>
    <n v="5"/>
    <x v="22"/>
    <b v="1"/>
    <x v="0"/>
    <s v="May"/>
    <x v="5"/>
    <x v="5"/>
    <s v="0-14"/>
    <s v="31-45"/>
    <n v="0"/>
    <n v="1"/>
    <n v="0"/>
    <x v="1"/>
  </r>
  <r>
    <s v="P6959"/>
    <d v="2024-05-11T23:05:00"/>
    <s v="F"/>
    <n v="42"/>
    <s v="White"/>
    <s v="None"/>
    <b v="1"/>
    <n v="5"/>
    <x v="16"/>
    <b v="1"/>
    <x v="0"/>
    <s v="May"/>
    <x v="1"/>
    <x v="2"/>
    <s v="30-44"/>
    <s v="46-60"/>
    <n v="0"/>
    <n v="1"/>
    <n v="0"/>
    <x v="1"/>
  </r>
  <r>
    <s v="P6960"/>
    <d v="2024-01-02T07:07:00"/>
    <s v="F"/>
    <n v="38"/>
    <s v="White"/>
    <s v="None"/>
    <b v="1"/>
    <n v="6"/>
    <x v="14"/>
    <b v="1"/>
    <x v="0"/>
    <s v="Jan"/>
    <x v="6"/>
    <x v="0"/>
    <s v="30-44"/>
    <s v="46-60"/>
    <n v="0"/>
    <n v="1"/>
    <n v="0"/>
    <x v="1"/>
  </r>
  <r>
    <s v="P6961"/>
    <d v="2023-10-13T08:22:00"/>
    <s v="F"/>
    <n v="35"/>
    <s v="White"/>
    <s v="None"/>
    <b v="1"/>
    <n v="6"/>
    <x v="16"/>
    <b v="1"/>
    <x v="1"/>
    <s v="Oct"/>
    <x v="5"/>
    <x v="0"/>
    <s v="30-44"/>
    <s v="46-60"/>
    <n v="0"/>
    <n v="1"/>
    <n v="0"/>
    <x v="1"/>
  </r>
  <r>
    <s v="P6962"/>
    <d v="2024-02-02T03:13:00"/>
    <s v="F"/>
    <n v="19"/>
    <s v="White"/>
    <s v="None"/>
    <b v="1"/>
    <n v="6"/>
    <x v="12"/>
    <b v="1"/>
    <x v="0"/>
    <s v="Feb"/>
    <x v="5"/>
    <x v="5"/>
    <s v="15-29"/>
    <s v="31-45"/>
    <n v="0"/>
    <n v="1"/>
    <n v="0"/>
    <x v="1"/>
  </r>
  <r>
    <s v="P6963"/>
    <d v="2023-11-23T01:05:00"/>
    <s v="F"/>
    <n v="53"/>
    <s v="White"/>
    <s v="None"/>
    <b v="1"/>
    <n v="6"/>
    <x v="33"/>
    <b v="1"/>
    <x v="1"/>
    <s v="Nov"/>
    <x v="2"/>
    <x v="4"/>
    <s v="45-59"/>
    <s v="31-45"/>
    <n v="0"/>
    <n v="1"/>
    <n v="0"/>
    <x v="1"/>
  </r>
  <r>
    <s v="P6964"/>
    <d v="2023-08-15T21:10:00"/>
    <s v="F"/>
    <n v="37"/>
    <s v="White"/>
    <s v="None"/>
    <b v="1"/>
    <n v="7"/>
    <x v="34"/>
    <b v="1"/>
    <x v="1"/>
    <s v="Aug"/>
    <x v="6"/>
    <x v="2"/>
    <s v="30-44"/>
    <s v="0-15"/>
    <n v="1"/>
    <n v="1"/>
    <n v="1"/>
    <x v="1"/>
  </r>
  <r>
    <s v="P6965"/>
    <d v="2023-08-17T04:43:00"/>
    <s v="F"/>
    <n v="64"/>
    <s v="White"/>
    <s v="None"/>
    <b v="1"/>
    <n v="7"/>
    <x v="0"/>
    <b v="1"/>
    <x v="1"/>
    <s v="Aug"/>
    <x v="2"/>
    <x v="5"/>
    <s v="60-74"/>
    <s v="31-45"/>
    <n v="0"/>
    <n v="1"/>
    <n v="0"/>
    <x v="1"/>
  </r>
  <r>
    <s v="P6966"/>
    <d v="2024-02-20T00:09:00"/>
    <s v="F"/>
    <n v="24"/>
    <s v="White"/>
    <s v="None"/>
    <b v="1"/>
    <n v="7"/>
    <x v="33"/>
    <b v="1"/>
    <x v="0"/>
    <s v="Feb"/>
    <x v="6"/>
    <x v="4"/>
    <s v="15-29"/>
    <s v="31-45"/>
    <n v="0"/>
    <n v="1"/>
    <n v="0"/>
    <x v="1"/>
  </r>
  <r>
    <s v="P6967"/>
    <d v="2024-05-11T09:11:00"/>
    <s v="F"/>
    <n v="60"/>
    <s v="White"/>
    <s v="None"/>
    <b v="1"/>
    <n v="7"/>
    <x v="18"/>
    <b v="1"/>
    <x v="0"/>
    <s v="May"/>
    <x v="1"/>
    <x v="1"/>
    <s v="60-74"/>
    <s v="16-30"/>
    <n v="1"/>
    <n v="1"/>
    <n v="1"/>
    <x v="1"/>
  </r>
  <r>
    <s v="P6968"/>
    <d v="2024-01-01T09:08:00"/>
    <s v="F"/>
    <n v="17"/>
    <s v="White"/>
    <s v="None"/>
    <b v="1"/>
    <n v="7"/>
    <x v="27"/>
    <b v="1"/>
    <x v="0"/>
    <s v="Jan"/>
    <x v="4"/>
    <x v="1"/>
    <s v="15-29"/>
    <s v="46-60"/>
    <n v="0"/>
    <n v="1"/>
    <n v="0"/>
    <x v="1"/>
  </r>
  <r>
    <s v="P6969"/>
    <d v="2024-07-17T08:19:00"/>
    <s v="F"/>
    <n v="56"/>
    <s v="White"/>
    <s v="None"/>
    <b v="1"/>
    <n v="7"/>
    <x v="37"/>
    <b v="1"/>
    <x v="0"/>
    <s v="Jul"/>
    <x v="0"/>
    <x v="0"/>
    <s v="45-59"/>
    <s v="31-45"/>
    <n v="0"/>
    <n v="1"/>
    <n v="0"/>
    <x v="1"/>
  </r>
  <r>
    <s v="P6970"/>
    <d v="2024-04-28T08:23:00"/>
    <s v="F"/>
    <n v="54"/>
    <s v="White"/>
    <s v="None"/>
    <b v="1"/>
    <n v="8"/>
    <x v="1"/>
    <b v="1"/>
    <x v="0"/>
    <s v="Apr"/>
    <x v="3"/>
    <x v="0"/>
    <s v="45-59"/>
    <s v="16-30"/>
    <n v="1"/>
    <n v="1"/>
    <n v="1"/>
    <x v="1"/>
  </r>
  <r>
    <s v="P6971"/>
    <d v="2024-04-14T14:28:00"/>
    <s v="F"/>
    <n v="23"/>
    <s v="White"/>
    <s v="None"/>
    <b v="1"/>
    <n v="8"/>
    <x v="32"/>
    <b v="1"/>
    <x v="0"/>
    <s v="Apr"/>
    <x v="3"/>
    <x v="6"/>
    <s v="15-29"/>
    <s v="46-60"/>
    <n v="0"/>
    <n v="1"/>
    <n v="0"/>
    <x v="1"/>
  </r>
  <r>
    <s v="P6972"/>
    <d v="2024-05-25T12:45:00"/>
    <s v="F"/>
    <n v="42"/>
    <s v="White"/>
    <s v="None"/>
    <b v="1"/>
    <n v="8"/>
    <x v="11"/>
    <b v="1"/>
    <x v="0"/>
    <s v="May"/>
    <x v="1"/>
    <x v="6"/>
    <s v="30-44"/>
    <s v="46-60"/>
    <n v="0"/>
    <n v="1"/>
    <n v="0"/>
    <x v="1"/>
  </r>
  <r>
    <s v="P6973"/>
    <d v="2024-03-11T08:38:00"/>
    <s v="F"/>
    <n v="55"/>
    <s v="White"/>
    <s v="None"/>
    <b v="1"/>
    <n v="8"/>
    <x v="33"/>
    <b v="1"/>
    <x v="0"/>
    <s v="Mar"/>
    <x v="4"/>
    <x v="0"/>
    <s v="45-59"/>
    <s v="31-45"/>
    <n v="0"/>
    <n v="1"/>
    <n v="0"/>
    <x v="1"/>
  </r>
  <r>
    <s v="P6974"/>
    <d v="2023-12-21T04:38:00"/>
    <s v="F"/>
    <n v="72"/>
    <s v="White"/>
    <s v="None"/>
    <b v="1"/>
    <n v="8"/>
    <x v="14"/>
    <b v="1"/>
    <x v="1"/>
    <s v="Dec"/>
    <x v="2"/>
    <x v="5"/>
    <s v="60-74"/>
    <s v="46-60"/>
    <n v="0"/>
    <n v="1"/>
    <n v="0"/>
    <x v="1"/>
  </r>
  <r>
    <s v="P6975"/>
    <d v="2023-08-20T09:02:00"/>
    <s v="F"/>
    <n v="40"/>
    <s v="White"/>
    <s v="None"/>
    <b v="1"/>
    <n v="9"/>
    <x v="6"/>
    <b v="1"/>
    <x v="1"/>
    <s v="Aug"/>
    <x v="3"/>
    <x v="1"/>
    <s v="30-44"/>
    <s v="31-45"/>
    <n v="0"/>
    <n v="1"/>
    <n v="0"/>
    <x v="1"/>
  </r>
  <r>
    <s v="P6976"/>
    <d v="2024-03-02T11:36:00"/>
    <s v="F"/>
    <n v="52"/>
    <s v="White"/>
    <s v="None"/>
    <b v="1"/>
    <n v="9"/>
    <x v="48"/>
    <b v="1"/>
    <x v="0"/>
    <s v="Mar"/>
    <x v="1"/>
    <x v="1"/>
    <s v="45-59"/>
    <s v="16-30"/>
    <n v="1"/>
    <n v="1"/>
    <n v="1"/>
    <x v="1"/>
  </r>
  <r>
    <s v="P6977"/>
    <d v="2023-11-04T03:39:00"/>
    <s v="F"/>
    <n v="31"/>
    <s v="White"/>
    <s v="None"/>
    <b v="1"/>
    <n v="9"/>
    <x v="16"/>
    <b v="1"/>
    <x v="1"/>
    <s v="Nov"/>
    <x v="1"/>
    <x v="5"/>
    <s v="30-44"/>
    <s v="46-60"/>
    <n v="0"/>
    <n v="1"/>
    <n v="0"/>
    <x v="1"/>
  </r>
  <r>
    <s v="P6978"/>
    <d v="2024-10-16T20:14:00"/>
    <s v="F"/>
    <n v="11"/>
    <s v="White"/>
    <s v="None"/>
    <b v="1"/>
    <n v="9"/>
    <x v="33"/>
    <b v="1"/>
    <x v="0"/>
    <s v="Oct"/>
    <x v="0"/>
    <x v="7"/>
    <s v="0-14"/>
    <s v="31-45"/>
    <n v="0"/>
    <n v="1"/>
    <n v="0"/>
    <x v="1"/>
  </r>
  <r>
    <s v="P6979"/>
    <d v="2024-01-15T14:55:00"/>
    <s v="F"/>
    <n v="41"/>
    <s v="White"/>
    <s v="None"/>
    <b v="1"/>
    <n v="9"/>
    <x v="1"/>
    <b v="1"/>
    <x v="0"/>
    <s v="Jan"/>
    <x v="4"/>
    <x v="6"/>
    <s v="30-44"/>
    <s v="16-30"/>
    <n v="1"/>
    <n v="1"/>
    <n v="1"/>
    <x v="1"/>
  </r>
  <r>
    <s v="P6980"/>
    <d v="2023-12-03T23:21:00"/>
    <s v="F"/>
    <n v="20"/>
    <s v="White"/>
    <s v="None"/>
    <b v="1"/>
    <n v="9"/>
    <x v="42"/>
    <b v="1"/>
    <x v="1"/>
    <s v="Dec"/>
    <x v="3"/>
    <x v="2"/>
    <s v="15-29"/>
    <s v="0-15"/>
    <n v="1"/>
    <n v="1"/>
    <n v="1"/>
    <x v="1"/>
  </r>
  <r>
    <s v="P6981"/>
    <d v="2023-05-12T00:13:00"/>
    <s v="F"/>
    <n v="32"/>
    <s v="White"/>
    <s v="None"/>
    <b v="1"/>
    <n v="9"/>
    <x v="10"/>
    <b v="1"/>
    <x v="1"/>
    <s v="May"/>
    <x v="5"/>
    <x v="4"/>
    <s v="30-44"/>
    <s v="31-45"/>
    <n v="0"/>
    <n v="1"/>
    <n v="0"/>
    <x v="1"/>
  </r>
  <r>
    <s v="P6982"/>
    <d v="2024-04-04T05:43:00"/>
    <s v="F"/>
    <n v="34"/>
    <s v="White"/>
    <s v="None"/>
    <b v="1"/>
    <n v="9"/>
    <x v="25"/>
    <b v="1"/>
    <x v="0"/>
    <s v="Apr"/>
    <x v="2"/>
    <x v="5"/>
    <s v="30-44"/>
    <s v="46-60"/>
    <n v="0"/>
    <n v="1"/>
    <n v="0"/>
    <x v="1"/>
  </r>
  <r>
    <s v="P6983"/>
    <d v="2023-08-27T01:39:00"/>
    <s v="F"/>
    <n v="67"/>
    <s v="White"/>
    <s v="None"/>
    <b v="1"/>
    <n v="9"/>
    <x v="1"/>
    <b v="1"/>
    <x v="1"/>
    <s v="Aug"/>
    <x v="3"/>
    <x v="4"/>
    <s v="60-74"/>
    <s v="16-30"/>
    <n v="1"/>
    <n v="1"/>
    <n v="1"/>
    <x v="1"/>
  </r>
  <r>
    <s v="P6984"/>
    <d v="2023-05-13T08:12:00"/>
    <s v="F"/>
    <n v="38"/>
    <s v="White"/>
    <s v="None"/>
    <b v="1"/>
    <n v="9"/>
    <x v="36"/>
    <b v="1"/>
    <x v="1"/>
    <s v="May"/>
    <x v="1"/>
    <x v="0"/>
    <s v="30-44"/>
    <s v="16-30"/>
    <n v="1"/>
    <n v="1"/>
    <n v="1"/>
    <x v="1"/>
  </r>
  <r>
    <s v="P6985"/>
    <d v="2023-10-09T23:41:00"/>
    <s v="F"/>
    <n v="53"/>
    <s v="White"/>
    <s v="None"/>
    <b v="1"/>
    <n v="10"/>
    <x v="49"/>
    <b v="1"/>
    <x v="1"/>
    <s v="Oct"/>
    <x v="4"/>
    <x v="2"/>
    <s v="45-59"/>
    <s v="46-60"/>
    <n v="0"/>
    <n v="1"/>
    <n v="0"/>
    <x v="1"/>
  </r>
  <r>
    <s v="P6986"/>
    <d v="2023-09-17T01:34:00"/>
    <s v="F"/>
    <n v="54"/>
    <s v="White"/>
    <s v="None"/>
    <b v="1"/>
    <n v="10"/>
    <x v="34"/>
    <b v="1"/>
    <x v="1"/>
    <s v="Sep"/>
    <x v="3"/>
    <x v="4"/>
    <s v="45-59"/>
    <s v="0-15"/>
    <n v="1"/>
    <n v="1"/>
    <n v="1"/>
    <x v="1"/>
  </r>
  <r>
    <s v="P6987"/>
    <d v="2024-07-21T21:45:00"/>
    <s v="F"/>
    <n v="23"/>
    <s v="White"/>
    <s v="None"/>
    <b v="1"/>
    <n v="10"/>
    <x v="11"/>
    <b v="1"/>
    <x v="0"/>
    <s v="Jul"/>
    <x v="3"/>
    <x v="2"/>
    <s v="15-29"/>
    <s v="46-60"/>
    <n v="0"/>
    <n v="1"/>
    <n v="0"/>
    <x v="1"/>
  </r>
  <r>
    <s v="P6988"/>
    <d v="2023-08-19T18:15:00"/>
    <s v="F"/>
    <n v="9"/>
    <s v="White"/>
    <s v="None"/>
    <b v="1"/>
    <n v="10"/>
    <x v="4"/>
    <b v="1"/>
    <x v="1"/>
    <s v="Aug"/>
    <x v="1"/>
    <x v="7"/>
    <s v="0-14"/>
    <s v="0-15"/>
    <n v="1"/>
    <n v="1"/>
    <n v="1"/>
    <x v="1"/>
  </r>
  <r>
    <s v="P6989"/>
    <d v="2024-01-27T03:45:00"/>
    <s v="F"/>
    <n v="29"/>
    <s v="White"/>
    <s v="None"/>
    <b v="1"/>
    <n v="10"/>
    <x v="21"/>
    <b v="1"/>
    <x v="0"/>
    <s v="Jan"/>
    <x v="1"/>
    <x v="5"/>
    <s v="15-29"/>
    <s v="46-60"/>
    <n v="0"/>
    <n v="1"/>
    <n v="0"/>
    <x v="1"/>
  </r>
  <r>
    <s v="P6990"/>
    <d v="2024-04-22T10:00:00"/>
    <s v="F"/>
    <n v="39"/>
    <s v="White"/>
    <s v="None"/>
    <b v="1"/>
    <n v="10"/>
    <x v="5"/>
    <b v="1"/>
    <x v="0"/>
    <s v="Apr"/>
    <x v="4"/>
    <x v="1"/>
    <s v="30-44"/>
    <s v="46-60"/>
    <n v="0"/>
    <n v="1"/>
    <n v="0"/>
    <x v="1"/>
  </r>
  <r>
    <s v="P6991"/>
    <d v="2024-06-25T09:18:00"/>
    <s v="F"/>
    <n v="67"/>
    <s v="White"/>
    <s v="None"/>
    <b v="1"/>
    <n v="10"/>
    <x v="10"/>
    <b v="1"/>
    <x v="0"/>
    <s v="Jun"/>
    <x v="6"/>
    <x v="1"/>
    <s v="60-74"/>
    <s v="31-45"/>
    <n v="0"/>
    <n v="1"/>
    <n v="0"/>
    <x v="1"/>
  </r>
  <r>
    <s v="P6992"/>
    <d v="2024-06-04T16:09:00"/>
    <s v="F"/>
    <n v="24"/>
    <s v="White"/>
    <s v="None"/>
    <b v="1"/>
    <n v="10"/>
    <x v="6"/>
    <b v="1"/>
    <x v="0"/>
    <s v="Jun"/>
    <x v="6"/>
    <x v="3"/>
    <s v="15-29"/>
    <s v="31-45"/>
    <n v="0"/>
    <n v="1"/>
    <n v="0"/>
    <x v="1"/>
  </r>
  <r>
    <s v="P6993"/>
    <d v="2023-09-21T15:51:00"/>
    <s v="F"/>
    <n v="73"/>
    <s v="White"/>
    <s v="None"/>
    <b v="1"/>
    <n v="10"/>
    <x v="4"/>
    <b v="1"/>
    <x v="1"/>
    <s v="Sep"/>
    <x v="2"/>
    <x v="3"/>
    <s v="60-74"/>
    <s v="0-15"/>
    <n v="1"/>
    <n v="1"/>
    <n v="1"/>
    <x v="1"/>
  </r>
  <r>
    <s v="P6994"/>
    <d v="2023-09-04T00:46:00"/>
    <s v="F"/>
    <n v="2"/>
    <s v="White"/>
    <s v="Orthopedics"/>
    <b v="1"/>
    <m/>
    <x v="36"/>
    <b v="1"/>
    <x v="1"/>
    <s v="Sep"/>
    <x v="4"/>
    <x v="4"/>
    <s v="0-14"/>
    <s v="16-30"/>
    <n v="1"/>
    <n v="1"/>
    <n v="0"/>
    <x v="1"/>
  </r>
  <r>
    <s v="P6995"/>
    <d v="2024-02-14T23:47:00"/>
    <s v="F"/>
    <n v="25"/>
    <s v="White"/>
    <s v="Orthopedics"/>
    <b v="1"/>
    <m/>
    <x v="24"/>
    <b v="1"/>
    <x v="0"/>
    <s v="Feb"/>
    <x v="0"/>
    <x v="2"/>
    <s v="15-29"/>
    <s v="16-30"/>
    <n v="1"/>
    <n v="1"/>
    <n v="0"/>
    <x v="1"/>
  </r>
  <r>
    <s v="P6996"/>
    <d v="2023-07-24T23:39:00"/>
    <s v="F"/>
    <n v="60"/>
    <s v="White"/>
    <s v="Orthopedics"/>
    <b v="1"/>
    <m/>
    <x v="50"/>
    <b v="1"/>
    <x v="1"/>
    <s v="Jul"/>
    <x v="4"/>
    <x v="2"/>
    <s v="60-74"/>
    <s v="31-45"/>
    <n v="0"/>
    <n v="1"/>
    <n v="0"/>
    <x v="1"/>
  </r>
  <r>
    <s v="P6997"/>
    <d v="2023-07-26T04:09:00"/>
    <s v="F"/>
    <n v="24"/>
    <s v="White"/>
    <s v="Orthopedics"/>
    <b v="1"/>
    <m/>
    <x v="17"/>
    <b v="1"/>
    <x v="1"/>
    <s v="Jul"/>
    <x v="0"/>
    <x v="5"/>
    <s v="15-29"/>
    <s v="31-45"/>
    <n v="0"/>
    <n v="1"/>
    <n v="0"/>
    <x v="1"/>
  </r>
  <r>
    <s v="P6998"/>
    <d v="2023-10-06T20:59:00"/>
    <s v="F"/>
    <n v="18"/>
    <s v="White"/>
    <s v="Orthopedics"/>
    <b v="1"/>
    <m/>
    <x v="38"/>
    <b v="1"/>
    <x v="1"/>
    <s v="Oct"/>
    <x v="5"/>
    <x v="7"/>
    <s v="15-29"/>
    <s v="0-15"/>
    <n v="1"/>
    <n v="1"/>
    <n v="0"/>
    <x v="1"/>
  </r>
  <r>
    <s v="P6999"/>
    <d v="2024-02-10T11:23:00"/>
    <s v="F"/>
    <n v="58"/>
    <s v="White"/>
    <s v="Orthopedics"/>
    <b v="1"/>
    <m/>
    <x v="31"/>
    <b v="1"/>
    <x v="0"/>
    <s v="Feb"/>
    <x v="1"/>
    <x v="1"/>
    <s v="45-59"/>
    <s v="16-30"/>
    <n v="1"/>
    <n v="1"/>
    <n v="0"/>
    <x v="1"/>
  </r>
  <r>
    <s v="P7000"/>
    <d v="2023-11-29T02:34:00"/>
    <s v="F"/>
    <n v="35"/>
    <s v="White"/>
    <s v="Orthopedics"/>
    <b v="1"/>
    <m/>
    <x v="27"/>
    <b v="1"/>
    <x v="1"/>
    <s v="Nov"/>
    <x v="0"/>
    <x v="4"/>
    <s v="30-44"/>
    <s v="46-60"/>
    <n v="0"/>
    <n v="1"/>
    <n v="0"/>
    <x v="1"/>
  </r>
  <r>
    <s v="P7001"/>
    <d v="2023-08-27T00:46:00"/>
    <s v="F"/>
    <n v="35"/>
    <s v="White"/>
    <s v="Orthopedics"/>
    <b v="1"/>
    <m/>
    <x v="16"/>
    <b v="1"/>
    <x v="1"/>
    <s v="Aug"/>
    <x v="3"/>
    <x v="4"/>
    <s v="30-44"/>
    <s v="46-60"/>
    <n v="0"/>
    <n v="1"/>
    <n v="0"/>
    <x v="1"/>
  </r>
  <r>
    <s v="P7002"/>
    <d v="2023-06-03T21:06:00"/>
    <s v="F"/>
    <n v="74"/>
    <s v="White"/>
    <s v="Orthopedics"/>
    <b v="1"/>
    <m/>
    <x v="36"/>
    <b v="1"/>
    <x v="1"/>
    <s v="Jun"/>
    <x v="1"/>
    <x v="2"/>
    <s v="60-74"/>
    <s v="16-30"/>
    <n v="1"/>
    <n v="1"/>
    <n v="0"/>
    <x v="1"/>
  </r>
  <r>
    <s v="P7003"/>
    <d v="2024-02-08T22:08:00"/>
    <s v="F"/>
    <n v="40"/>
    <s v="White"/>
    <s v="Orthopedics"/>
    <b v="1"/>
    <m/>
    <x v="31"/>
    <b v="1"/>
    <x v="0"/>
    <s v="Feb"/>
    <x v="2"/>
    <x v="2"/>
    <s v="30-44"/>
    <s v="16-30"/>
    <n v="1"/>
    <n v="1"/>
    <n v="0"/>
    <x v="1"/>
  </r>
  <r>
    <s v="P7004"/>
    <d v="2023-06-05T02:57:00"/>
    <s v="F"/>
    <n v="19"/>
    <s v="White"/>
    <s v="Orthopedics"/>
    <b v="1"/>
    <m/>
    <x v="33"/>
    <b v="1"/>
    <x v="1"/>
    <s v="Jun"/>
    <x v="4"/>
    <x v="4"/>
    <s v="15-29"/>
    <s v="31-45"/>
    <n v="0"/>
    <n v="1"/>
    <n v="0"/>
    <x v="1"/>
  </r>
  <r>
    <s v="P7005"/>
    <d v="2024-10-05T14:35:00"/>
    <s v="F"/>
    <n v="45"/>
    <s v="White"/>
    <s v="Orthopedics"/>
    <b v="1"/>
    <m/>
    <x v="50"/>
    <b v="1"/>
    <x v="0"/>
    <s v="Oct"/>
    <x v="1"/>
    <x v="6"/>
    <s v="45-59"/>
    <s v="31-45"/>
    <n v="0"/>
    <n v="1"/>
    <n v="0"/>
    <x v="1"/>
  </r>
  <r>
    <s v="P7006"/>
    <d v="2023-12-25T03:49:00"/>
    <s v="F"/>
    <n v="60"/>
    <s v="White"/>
    <s v="Orthopedics"/>
    <b v="1"/>
    <m/>
    <x v="3"/>
    <b v="1"/>
    <x v="1"/>
    <s v="Dec"/>
    <x v="4"/>
    <x v="5"/>
    <s v="60-74"/>
    <s v="31-45"/>
    <n v="0"/>
    <n v="1"/>
    <n v="0"/>
    <x v="1"/>
  </r>
  <r>
    <s v="P7007"/>
    <d v="2024-01-17T12:41:00"/>
    <s v="F"/>
    <n v="4"/>
    <s v="White"/>
    <s v="Orthopedics"/>
    <b v="1"/>
    <m/>
    <x v="11"/>
    <b v="1"/>
    <x v="0"/>
    <s v="Jan"/>
    <x v="0"/>
    <x v="6"/>
    <s v="0-14"/>
    <s v="46-60"/>
    <n v="0"/>
    <n v="1"/>
    <n v="0"/>
    <x v="1"/>
  </r>
  <r>
    <s v="P7008"/>
    <d v="2023-08-09T01:53:00"/>
    <s v="F"/>
    <n v="79"/>
    <s v="White"/>
    <s v="Orthopedics"/>
    <b v="1"/>
    <m/>
    <x v="42"/>
    <b v="1"/>
    <x v="1"/>
    <s v="Aug"/>
    <x v="0"/>
    <x v="4"/>
    <s v="75+"/>
    <s v="0-15"/>
    <n v="1"/>
    <n v="1"/>
    <n v="0"/>
    <x v="1"/>
  </r>
  <r>
    <s v="P7009"/>
    <d v="2023-04-13T18:46:00"/>
    <s v="F"/>
    <n v="15"/>
    <s v="White"/>
    <s v="Orthopedics"/>
    <b v="1"/>
    <m/>
    <x v="45"/>
    <b v="1"/>
    <x v="1"/>
    <s v="Apr"/>
    <x v="2"/>
    <x v="7"/>
    <s v="15-29"/>
    <s v="16-30"/>
    <n v="1"/>
    <n v="1"/>
    <n v="0"/>
    <x v="1"/>
  </r>
  <r>
    <s v="P7010"/>
    <d v="2023-10-12T15:39:00"/>
    <s v="F"/>
    <n v="30"/>
    <s v="White"/>
    <s v="Orthopedics"/>
    <b v="1"/>
    <m/>
    <x v="29"/>
    <b v="1"/>
    <x v="1"/>
    <s v="Oct"/>
    <x v="2"/>
    <x v="3"/>
    <s v="30-44"/>
    <s v="16-30"/>
    <n v="1"/>
    <n v="1"/>
    <n v="0"/>
    <x v="1"/>
  </r>
  <r>
    <s v="P7011"/>
    <d v="2024-06-27T10:27:00"/>
    <s v="F"/>
    <n v="34"/>
    <s v="White"/>
    <s v="Orthopedics"/>
    <b v="1"/>
    <m/>
    <x v="6"/>
    <b v="1"/>
    <x v="0"/>
    <s v="Jun"/>
    <x v="2"/>
    <x v="1"/>
    <s v="30-44"/>
    <s v="31-45"/>
    <n v="0"/>
    <n v="1"/>
    <n v="0"/>
    <x v="1"/>
  </r>
  <r>
    <s v="P7012"/>
    <d v="2024-04-02T01:30:00"/>
    <s v="F"/>
    <n v="24"/>
    <s v="White"/>
    <s v="Orthopedics"/>
    <b v="1"/>
    <m/>
    <x v="47"/>
    <b v="1"/>
    <x v="0"/>
    <s v="Apr"/>
    <x v="6"/>
    <x v="4"/>
    <s v="15-29"/>
    <s v="46-60"/>
    <n v="0"/>
    <n v="1"/>
    <n v="0"/>
    <x v="1"/>
  </r>
  <r>
    <s v="P7013"/>
    <d v="2023-04-14T03:12:00"/>
    <s v="F"/>
    <n v="72"/>
    <s v="White"/>
    <s v="Orthopedics"/>
    <b v="1"/>
    <m/>
    <x v="3"/>
    <b v="1"/>
    <x v="1"/>
    <s v="Apr"/>
    <x v="5"/>
    <x v="5"/>
    <s v="60-74"/>
    <s v="31-45"/>
    <n v="0"/>
    <n v="1"/>
    <n v="0"/>
    <x v="1"/>
  </r>
  <r>
    <s v="P7014"/>
    <d v="2023-08-21T23:29:00"/>
    <s v="F"/>
    <n v="40"/>
    <s v="White"/>
    <s v="Orthopedics"/>
    <b v="1"/>
    <m/>
    <x v="12"/>
    <b v="1"/>
    <x v="1"/>
    <s v="Aug"/>
    <x v="4"/>
    <x v="2"/>
    <s v="30-44"/>
    <s v="31-45"/>
    <n v="0"/>
    <n v="1"/>
    <n v="0"/>
    <x v="1"/>
  </r>
  <r>
    <s v="P7015"/>
    <d v="2023-06-19T23:26:00"/>
    <s v="F"/>
    <n v="19"/>
    <s v="White"/>
    <s v="Orthopedics"/>
    <b v="1"/>
    <m/>
    <x v="7"/>
    <b v="1"/>
    <x v="1"/>
    <s v="Jun"/>
    <x v="4"/>
    <x v="2"/>
    <s v="15-29"/>
    <s v="16-30"/>
    <n v="1"/>
    <n v="1"/>
    <n v="0"/>
    <x v="1"/>
  </r>
  <r>
    <s v="P7016"/>
    <d v="2023-07-26T11:24:00"/>
    <s v="F"/>
    <n v="17"/>
    <s v="White"/>
    <s v="Orthopedics"/>
    <b v="1"/>
    <m/>
    <x v="19"/>
    <b v="1"/>
    <x v="1"/>
    <s v="Jul"/>
    <x v="0"/>
    <x v="1"/>
    <s v="15-29"/>
    <s v="16-30"/>
    <n v="1"/>
    <n v="1"/>
    <n v="0"/>
    <x v="1"/>
  </r>
  <r>
    <s v="P7017"/>
    <d v="2024-03-03T09:12:00"/>
    <s v="F"/>
    <n v="55"/>
    <s v="White"/>
    <s v="Orthopedics"/>
    <b v="1"/>
    <m/>
    <x v="18"/>
    <b v="1"/>
    <x v="0"/>
    <s v="Mar"/>
    <x v="3"/>
    <x v="1"/>
    <s v="45-59"/>
    <s v="16-30"/>
    <n v="1"/>
    <n v="1"/>
    <n v="0"/>
    <x v="1"/>
  </r>
  <r>
    <s v="P7018"/>
    <d v="2024-05-06T05:26:00"/>
    <s v="F"/>
    <n v="16"/>
    <s v="White"/>
    <s v="Orthopedics"/>
    <b v="1"/>
    <m/>
    <x v="46"/>
    <b v="1"/>
    <x v="0"/>
    <s v="May"/>
    <x v="4"/>
    <x v="5"/>
    <s v="15-29"/>
    <s v="16-30"/>
    <n v="1"/>
    <n v="1"/>
    <n v="0"/>
    <x v="1"/>
  </r>
  <r>
    <s v="P7019"/>
    <d v="2024-05-01T07:11:00"/>
    <s v="F"/>
    <n v="59"/>
    <s v="White"/>
    <s v="Orthopedics"/>
    <b v="1"/>
    <m/>
    <x v="22"/>
    <b v="1"/>
    <x v="0"/>
    <s v="May"/>
    <x v="0"/>
    <x v="0"/>
    <s v="45-59"/>
    <s v="31-45"/>
    <n v="0"/>
    <n v="1"/>
    <n v="0"/>
    <x v="1"/>
  </r>
  <r>
    <s v="P7020"/>
    <d v="2023-04-28T15:12:00"/>
    <s v="F"/>
    <n v="2"/>
    <s v="White"/>
    <s v="Orthopedics"/>
    <b v="1"/>
    <m/>
    <x v="20"/>
    <b v="1"/>
    <x v="1"/>
    <s v="Apr"/>
    <x v="5"/>
    <x v="3"/>
    <s v="0-14"/>
    <s v="16-30"/>
    <n v="1"/>
    <n v="1"/>
    <n v="0"/>
    <x v="1"/>
  </r>
  <r>
    <s v="P7021"/>
    <d v="2024-07-20T19:15:00"/>
    <s v="F"/>
    <n v="51"/>
    <s v="White"/>
    <s v="Orthopedics"/>
    <b v="1"/>
    <m/>
    <x v="41"/>
    <b v="1"/>
    <x v="0"/>
    <s v="Jul"/>
    <x v="1"/>
    <x v="7"/>
    <s v="45-59"/>
    <s v="16-30"/>
    <n v="1"/>
    <n v="1"/>
    <n v="0"/>
    <x v="1"/>
  </r>
  <r>
    <s v="P7022"/>
    <d v="2024-01-28T04:29:00"/>
    <s v="F"/>
    <n v="72"/>
    <s v="White"/>
    <s v="Orthopedics"/>
    <b v="1"/>
    <m/>
    <x v="3"/>
    <b v="1"/>
    <x v="0"/>
    <s v="Jan"/>
    <x v="3"/>
    <x v="5"/>
    <s v="60-74"/>
    <s v="31-45"/>
    <n v="0"/>
    <n v="1"/>
    <n v="0"/>
    <x v="1"/>
  </r>
  <r>
    <s v="P7023"/>
    <d v="2024-07-09T19:30:00"/>
    <s v="F"/>
    <n v="49"/>
    <s v="White"/>
    <s v="Orthopedics"/>
    <b v="1"/>
    <m/>
    <x v="42"/>
    <b v="1"/>
    <x v="0"/>
    <s v="Jul"/>
    <x v="6"/>
    <x v="7"/>
    <s v="45-59"/>
    <s v="0-15"/>
    <n v="1"/>
    <n v="1"/>
    <n v="0"/>
    <x v="1"/>
  </r>
  <r>
    <s v="P7024"/>
    <d v="2024-10-04T17:06:00"/>
    <s v="F"/>
    <n v="1"/>
    <s v="White"/>
    <s v="Orthopedics"/>
    <b v="1"/>
    <m/>
    <x v="46"/>
    <b v="1"/>
    <x v="0"/>
    <s v="Oct"/>
    <x v="5"/>
    <x v="3"/>
    <s v="0-14"/>
    <s v="16-30"/>
    <n v="1"/>
    <n v="1"/>
    <n v="0"/>
    <x v="1"/>
  </r>
  <r>
    <s v="P7025"/>
    <d v="2023-12-12T21:49:00"/>
    <s v="F"/>
    <n v="48"/>
    <s v="White"/>
    <s v="Orthopedics"/>
    <b v="1"/>
    <m/>
    <x v="19"/>
    <b v="1"/>
    <x v="1"/>
    <s v="Dec"/>
    <x v="6"/>
    <x v="2"/>
    <s v="45-59"/>
    <s v="16-30"/>
    <n v="1"/>
    <n v="1"/>
    <n v="0"/>
    <x v="1"/>
  </r>
  <r>
    <s v="P7026"/>
    <d v="2024-10-26T05:28:00"/>
    <s v="F"/>
    <n v="3"/>
    <s v="White"/>
    <s v="Orthopedics"/>
    <b v="1"/>
    <m/>
    <x v="26"/>
    <b v="1"/>
    <x v="0"/>
    <s v="Oct"/>
    <x v="1"/>
    <x v="5"/>
    <s v="0-14"/>
    <s v="31-45"/>
    <n v="0"/>
    <n v="1"/>
    <n v="0"/>
    <x v="1"/>
  </r>
  <r>
    <s v="P7027"/>
    <d v="2024-01-01T17:25:00"/>
    <s v="F"/>
    <n v="22"/>
    <s v="White"/>
    <s v="Orthopedics"/>
    <b v="1"/>
    <m/>
    <x v="12"/>
    <b v="1"/>
    <x v="0"/>
    <s v="Jan"/>
    <x v="4"/>
    <x v="3"/>
    <s v="15-29"/>
    <s v="31-45"/>
    <n v="0"/>
    <n v="1"/>
    <n v="0"/>
    <x v="1"/>
  </r>
  <r>
    <s v="P7028"/>
    <d v="2024-03-22T08:34:00"/>
    <s v="F"/>
    <n v="61"/>
    <s v="White"/>
    <s v="Orthopedics"/>
    <b v="1"/>
    <m/>
    <x v="11"/>
    <b v="1"/>
    <x v="0"/>
    <s v="Mar"/>
    <x v="5"/>
    <x v="0"/>
    <s v="60-74"/>
    <s v="46-60"/>
    <n v="0"/>
    <n v="1"/>
    <n v="0"/>
    <x v="1"/>
  </r>
  <r>
    <s v="P7029"/>
    <d v="2023-12-23T20:45:00"/>
    <s v="F"/>
    <n v="40"/>
    <s v="White"/>
    <s v="Orthopedics"/>
    <b v="1"/>
    <m/>
    <x v="4"/>
    <b v="1"/>
    <x v="1"/>
    <s v="Dec"/>
    <x v="1"/>
    <x v="7"/>
    <s v="30-44"/>
    <s v="0-15"/>
    <n v="1"/>
    <n v="1"/>
    <n v="0"/>
    <x v="1"/>
  </r>
  <r>
    <s v="P7030"/>
    <d v="2023-11-22T12:36:00"/>
    <s v="F"/>
    <n v="53"/>
    <s v="White"/>
    <s v="Orthopedics"/>
    <b v="1"/>
    <m/>
    <x v="41"/>
    <b v="1"/>
    <x v="1"/>
    <s v="Nov"/>
    <x v="0"/>
    <x v="6"/>
    <s v="45-59"/>
    <s v="16-30"/>
    <n v="1"/>
    <n v="1"/>
    <n v="0"/>
    <x v="1"/>
  </r>
  <r>
    <s v="P7031"/>
    <d v="2024-05-21T03:02:00"/>
    <s v="F"/>
    <n v="30"/>
    <s v="White"/>
    <s v="Orthopedics"/>
    <b v="1"/>
    <m/>
    <x v="37"/>
    <b v="1"/>
    <x v="0"/>
    <s v="May"/>
    <x v="6"/>
    <x v="5"/>
    <s v="30-44"/>
    <s v="31-45"/>
    <n v="0"/>
    <n v="1"/>
    <n v="0"/>
    <x v="1"/>
  </r>
  <r>
    <s v="P7032"/>
    <d v="2024-06-12T21:09:00"/>
    <s v="F"/>
    <n v="4"/>
    <s v="White"/>
    <s v="Orthopedics"/>
    <b v="1"/>
    <m/>
    <x v="39"/>
    <b v="1"/>
    <x v="0"/>
    <s v="Jun"/>
    <x v="0"/>
    <x v="2"/>
    <s v="0-14"/>
    <s v="0-15"/>
    <n v="1"/>
    <n v="1"/>
    <n v="0"/>
    <x v="1"/>
  </r>
  <r>
    <s v="P7033"/>
    <d v="2024-06-06T20:19:00"/>
    <s v="F"/>
    <n v="12"/>
    <s v="White"/>
    <s v="Orthopedics"/>
    <b v="1"/>
    <m/>
    <x v="49"/>
    <b v="1"/>
    <x v="0"/>
    <s v="Jun"/>
    <x v="2"/>
    <x v="7"/>
    <s v="0-14"/>
    <s v="46-60"/>
    <n v="0"/>
    <n v="1"/>
    <n v="0"/>
    <x v="1"/>
  </r>
  <r>
    <s v="P7034"/>
    <d v="2024-03-13T16:29:00"/>
    <s v="F"/>
    <n v="33"/>
    <s v="White"/>
    <s v="Orthopedics"/>
    <b v="1"/>
    <m/>
    <x v="6"/>
    <b v="1"/>
    <x v="0"/>
    <s v="Mar"/>
    <x v="0"/>
    <x v="3"/>
    <s v="30-44"/>
    <s v="31-45"/>
    <n v="0"/>
    <n v="1"/>
    <n v="0"/>
    <x v="1"/>
  </r>
  <r>
    <s v="P7035"/>
    <d v="2024-10-03T23:40:00"/>
    <s v="F"/>
    <n v="7"/>
    <s v="White"/>
    <s v="Orthopedics"/>
    <b v="1"/>
    <m/>
    <x v="37"/>
    <b v="1"/>
    <x v="0"/>
    <s v="Oct"/>
    <x v="2"/>
    <x v="2"/>
    <s v="0-14"/>
    <s v="31-45"/>
    <n v="0"/>
    <n v="1"/>
    <n v="0"/>
    <x v="1"/>
  </r>
  <r>
    <s v="P7036"/>
    <d v="2024-10-04T13:53:00"/>
    <s v="F"/>
    <n v="18"/>
    <s v="White"/>
    <s v="Orthopedics"/>
    <b v="1"/>
    <m/>
    <x v="1"/>
    <b v="1"/>
    <x v="0"/>
    <s v="Oct"/>
    <x v="5"/>
    <x v="6"/>
    <s v="15-29"/>
    <s v="16-30"/>
    <n v="1"/>
    <n v="1"/>
    <n v="0"/>
    <x v="1"/>
  </r>
  <r>
    <s v="P7037"/>
    <d v="2023-11-22T08:04:00"/>
    <s v="F"/>
    <n v="26"/>
    <s v="White"/>
    <s v="Orthopedics"/>
    <b v="1"/>
    <m/>
    <x v="13"/>
    <b v="1"/>
    <x v="1"/>
    <s v="Nov"/>
    <x v="0"/>
    <x v="0"/>
    <s v="15-29"/>
    <s v="46-60"/>
    <n v="0"/>
    <n v="1"/>
    <n v="0"/>
    <x v="1"/>
  </r>
  <r>
    <s v="P7038"/>
    <d v="2024-05-07T04:30:00"/>
    <s v="F"/>
    <n v="10"/>
    <s v="White"/>
    <s v="Orthopedics"/>
    <b v="1"/>
    <n v="0"/>
    <x v="16"/>
    <b v="1"/>
    <x v="0"/>
    <s v="May"/>
    <x v="6"/>
    <x v="5"/>
    <s v="0-14"/>
    <s v="46-60"/>
    <n v="0"/>
    <n v="1"/>
    <n v="0"/>
    <x v="1"/>
  </r>
  <r>
    <s v="P7039"/>
    <d v="2023-11-17T07:08:00"/>
    <s v="F"/>
    <n v="55"/>
    <s v="White"/>
    <s v="Orthopedics"/>
    <b v="1"/>
    <n v="0"/>
    <x v="9"/>
    <b v="1"/>
    <x v="1"/>
    <s v="Nov"/>
    <x v="5"/>
    <x v="0"/>
    <s v="45-59"/>
    <s v="46-60"/>
    <n v="0"/>
    <n v="1"/>
    <n v="0"/>
    <x v="1"/>
  </r>
  <r>
    <s v="P7040"/>
    <d v="2024-07-20T00:00:00"/>
    <s v="F"/>
    <n v="22"/>
    <s v="White"/>
    <s v="Orthopedics"/>
    <b v="1"/>
    <n v="1"/>
    <x v="38"/>
    <b v="1"/>
    <x v="0"/>
    <s v="Jul"/>
    <x v="1"/>
    <x v="4"/>
    <s v="15-29"/>
    <s v="0-15"/>
    <n v="1"/>
    <n v="1"/>
    <n v="0"/>
    <x v="1"/>
  </r>
  <r>
    <s v="P7041"/>
    <d v="2023-10-17T18:02:00"/>
    <s v="F"/>
    <n v="76"/>
    <s v="White"/>
    <s v="Orthopedics"/>
    <b v="1"/>
    <n v="1"/>
    <x v="7"/>
    <b v="1"/>
    <x v="1"/>
    <s v="Oct"/>
    <x v="6"/>
    <x v="7"/>
    <s v="75+"/>
    <s v="16-30"/>
    <n v="1"/>
    <n v="1"/>
    <n v="0"/>
    <x v="1"/>
  </r>
  <r>
    <s v="P7042"/>
    <d v="2023-05-07T11:14:00"/>
    <s v="F"/>
    <n v="31"/>
    <s v="White"/>
    <s v="Orthopedics"/>
    <b v="1"/>
    <n v="1"/>
    <x v="5"/>
    <b v="1"/>
    <x v="1"/>
    <s v="May"/>
    <x v="3"/>
    <x v="1"/>
    <s v="30-44"/>
    <s v="46-60"/>
    <n v="0"/>
    <n v="1"/>
    <n v="0"/>
    <x v="1"/>
  </r>
  <r>
    <s v="P7043"/>
    <d v="2024-02-23T20:16:00"/>
    <s v="F"/>
    <n v="54"/>
    <s v="White"/>
    <s v="Orthopedics"/>
    <b v="1"/>
    <n v="1"/>
    <x v="49"/>
    <b v="1"/>
    <x v="0"/>
    <s v="Feb"/>
    <x v="5"/>
    <x v="7"/>
    <s v="45-59"/>
    <s v="46-60"/>
    <n v="0"/>
    <n v="1"/>
    <n v="0"/>
    <x v="1"/>
  </r>
  <r>
    <s v="P7044"/>
    <d v="2024-07-16T03:12:00"/>
    <s v="F"/>
    <n v="7"/>
    <s v="White"/>
    <s v="Orthopedics"/>
    <b v="1"/>
    <n v="3"/>
    <x v="45"/>
    <b v="1"/>
    <x v="0"/>
    <s v="Jul"/>
    <x v="6"/>
    <x v="5"/>
    <s v="0-14"/>
    <s v="16-30"/>
    <n v="1"/>
    <n v="1"/>
    <n v="0"/>
    <x v="1"/>
  </r>
  <r>
    <s v="P7045"/>
    <d v="2023-05-06T18:02:00"/>
    <s v="F"/>
    <n v="45"/>
    <s v="White"/>
    <s v="Orthopedics"/>
    <b v="1"/>
    <n v="3"/>
    <x v="20"/>
    <b v="1"/>
    <x v="1"/>
    <s v="May"/>
    <x v="1"/>
    <x v="7"/>
    <s v="45-59"/>
    <s v="16-30"/>
    <n v="1"/>
    <n v="1"/>
    <n v="0"/>
    <x v="1"/>
  </r>
  <r>
    <s v="P7046"/>
    <d v="2023-09-21T15:03:00"/>
    <s v="F"/>
    <n v="73"/>
    <s v="White"/>
    <s v="Orthopedics"/>
    <b v="1"/>
    <n v="4"/>
    <x v="17"/>
    <b v="1"/>
    <x v="1"/>
    <s v="Sep"/>
    <x v="2"/>
    <x v="3"/>
    <s v="60-74"/>
    <s v="31-45"/>
    <n v="0"/>
    <n v="1"/>
    <n v="0"/>
    <x v="1"/>
  </r>
  <r>
    <s v="P7047"/>
    <d v="2024-06-10T20:16:00"/>
    <s v="F"/>
    <n v="74"/>
    <s v="White"/>
    <s v="Orthopedics"/>
    <b v="1"/>
    <n v="4"/>
    <x v="37"/>
    <b v="1"/>
    <x v="0"/>
    <s v="Jun"/>
    <x v="4"/>
    <x v="7"/>
    <s v="60-74"/>
    <s v="31-45"/>
    <n v="0"/>
    <n v="1"/>
    <n v="0"/>
    <x v="1"/>
  </r>
  <r>
    <s v="P7048"/>
    <d v="2024-07-24T18:25:00"/>
    <s v="F"/>
    <n v="73"/>
    <s v="White"/>
    <s v="Orthopedics"/>
    <b v="1"/>
    <n v="5"/>
    <x v="31"/>
    <b v="1"/>
    <x v="0"/>
    <s v="Jul"/>
    <x v="0"/>
    <x v="7"/>
    <s v="60-74"/>
    <s v="16-30"/>
    <n v="1"/>
    <n v="1"/>
    <n v="0"/>
    <x v="1"/>
  </r>
  <r>
    <s v="P7049"/>
    <d v="2023-08-31T19:24:00"/>
    <s v="F"/>
    <n v="48"/>
    <s v="White"/>
    <s v="Orthopedics"/>
    <b v="1"/>
    <n v="5"/>
    <x v="43"/>
    <b v="1"/>
    <x v="1"/>
    <s v="Aug"/>
    <x v="2"/>
    <x v="7"/>
    <s v="45-59"/>
    <s v="46-60"/>
    <n v="0"/>
    <n v="1"/>
    <n v="0"/>
    <x v="1"/>
  </r>
  <r>
    <s v="P7050"/>
    <d v="2023-11-01T18:30:00"/>
    <s v="F"/>
    <n v="6"/>
    <s v="White"/>
    <s v="Orthopedics"/>
    <b v="1"/>
    <n v="6"/>
    <x v="28"/>
    <b v="1"/>
    <x v="1"/>
    <s v="Nov"/>
    <x v="0"/>
    <x v="7"/>
    <s v="0-14"/>
    <s v="16-30"/>
    <n v="1"/>
    <n v="1"/>
    <n v="0"/>
    <x v="1"/>
  </r>
  <r>
    <s v="P7051"/>
    <d v="2024-01-22T03:35:00"/>
    <s v="F"/>
    <n v="79"/>
    <s v="White"/>
    <s v="Orthopedics"/>
    <b v="1"/>
    <n v="7"/>
    <x v="39"/>
    <b v="1"/>
    <x v="0"/>
    <s v="Jan"/>
    <x v="4"/>
    <x v="5"/>
    <s v="75+"/>
    <s v="0-15"/>
    <n v="1"/>
    <n v="1"/>
    <n v="1"/>
    <x v="1"/>
  </r>
  <r>
    <s v="P7052"/>
    <d v="2023-08-21T09:47:00"/>
    <s v="F"/>
    <n v="49"/>
    <s v="White"/>
    <s v="Orthopedics"/>
    <b v="1"/>
    <n v="8"/>
    <x v="6"/>
    <b v="1"/>
    <x v="1"/>
    <s v="Aug"/>
    <x v="4"/>
    <x v="1"/>
    <s v="45-59"/>
    <s v="31-45"/>
    <n v="0"/>
    <n v="1"/>
    <n v="0"/>
    <x v="1"/>
  </r>
  <r>
    <s v="P7053"/>
    <d v="2024-01-20T13:38:00"/>
    <s v="F"/>
    <n v="49"/>
    <s v="White"/>
    <s v="Orthopedics"/>
    <b v="1"/>
    <n v="9"/>
    <x v="12"/>
    <b v="1"/>
    <x v="0"/>
    <s v="Jan"/>
    <x v="1"/>
    <x v="6"/>
    <s v="45-59"/>
    <s v="31-45"/>
    <n v="0"/>
    <n v="1"/>
    <n v="0"/>
    <x v="1"/>
  </r>
  <r>
    <s v="P7054"/>
    <d v="2024-10-27T00:20:00"/>
    <s v="F"/>
    <n v="7"/>
    <s v="White"/>
    <s v="Orthopedics"/>
    <b v="1"/>
    <n v="10"/>
    <x v="3"/>
    <b v="1"/>
    <x v="0"/>
    <s v="Oct"/>
    <x v="3"/>
    <x v="4"/>
    <s v="0-14"/>
    <s v="31-45"/>
    <n v="0"/>
    <n v="1"/>
    <n v="0"/>
    <x v="1"/>
  </r>
  <r>
    <s v="P7055"/>
    <d v="2024-04-22T18:33:00"/>
    <s v="F"/>
    <n v="21"/>
    <s v="White"/>
    <s v="Orthopedics"/>
    <b v="1"/>
    <n v="10"/>
    <x v="35"/>
    <b v="1"/>
    <x v="0"/>
    <s v="Apr"/>
    <x v="4"/>
    <x v="7"/>
    <s v="15-29"/>
    <s v="16-30"/>
    <n v="1"/>
    <n v="1"/>
    <n v="1"/>
    <x v="1"/>
  </r>
  <r>
    <s v="P7056"/>
    <d v="2024-08-22T08:11:00"/>
    <s v="F"/>
    <n v="27"/>
    <s v="White"/>
    <s v="Physiotherapy"/>
    <b v="1"/>
    <m/>
    <x v="44"/>
    <b v="1"/>
    <x v="0"/>
    <s v="Aug"/>
    <x v="2"/>
    <x v="0"/>
    <s v="15-29"/>
    <s v="31-45"/>
    <n v="0"/>
    <n v="1"/>
    <n v="0"/>
    <x v="1"/>
  </r>
  <r>
    <s v="P7057"/>
    <d v="2023-10-24T09:59:00"/>
    <s v="F"/>
    <n v="71"/>
    <s v="White"/>
    <s v="Physiotherapy"/>
    <b v="1"/>
    <m/>
    <x v="18"/>
    <b v="1"/>
    <x v="1"/>
    <s v="Oct"/>
    <x v="6"/>
    <x v="1"/>
    <s v="60-74"/>
    <s v="16-30"/>
    <n v="1"/>
    <n v="1"/>
    <n v="0"/>
    <x v="1"/>
  </r>
  <r>
    <s v="P7058"/>
    <d v="2024-05-23T17:44:00"/>
    <s v="F"/>
    <n v="16"/>
    <s v="White"/>
    <s v="Physiotherapy"/>
    <b v="1"/>
    <m/>
    <x v="0"/>
    <b v="1"/>
    <x v="0"/>
    <s v="May"/>
    <x v="2"/>
    <x v="3"/>
    <s v="15-29"/>
    <s v="31-45"/>
    <n v="0"/>
    <n v="1"/>
    <n v="0"/>
    <x v="1"/>
  </r>
  <r>
    <s v="P7059"/>
    <d v="2023-06-10T07:09:00"/>
    <s v="F"/>
    <n v="78"/>
    <s v="White"/>
    <s v="Physiotherapy"/>
    <b v="1"/>
    <m/>
    <x v="5"/>
    <b v="1"/>
    <x v="1"/>
    <s v="Jun"/>
    <x v="1"/>
    <x v="0"/>
    <s v="75+"/>
    <s v="46-60"/>
    <n v="0"/>
    <n v="1"/>
    <n v="0"/>
    <x v="1"/>
  </r>
  <r>
    <s v="P7060"/>
    <d v="2024-04-26T17:44:00"/>
    <s v="F"/>
    <n v="78"/>
    <s v="White"/>
    <s v="Physiotherapy"/>
    <b v="1"/>
    <m/>
    <x v="8"/>
    <b v="1"/>
    <x v="0"/>
    <s v="Apr"/>
    <x v="5"/>
    <x v="3"/>
    <s v="75+"/>
    <s v="31-45"/>
    <n v="0"/>
    <n v="1"/>
    <n v="0"/>
    <x v="1"/>
  </r>
  <r>
    <s v="P7061"/>
    <d v="2023-12-30T20:24:00"/>
    <s v="F"/>
    <n v="31"/>
    <s v="White"/>
    <s v="Physiotherapy"/>
    <b v="1"/>
    <m/>
    <x v="47"/>
    <b v="1"/>
    <x v="1"/>
    <s v="Dec"/>
    <x v="1"/>
    <x v="7"/>
    <s v="30-44"/>
    <s v="46-60"/>
    <n v="0"/>
    <n v="1"/>
    <n v="0"/>
    <x v="1"/>
  </r>
  <r>
    <s v="P7062"/>
    <d v="2023-09-24T10:28:00"/>
    <s v="F"/>
    <n v="31"/>
    <s v="White"/>
    <s v="Physiotherapy"/>
    <b v="1"/>
    <m/>
    <x v="13"/>
    <b v="1"/>
    <x v="1"/>
    <s v="Sep"/>
    <x v="3"/>
    <x v="1"/>
    <s v="30-44"/>
    <s v="46-60"/>
    <n v="0"/>
    <n v="1"/>
    <n v="0"/>
    <x v="1"/>
  </r>
  <r>
    <s v="P7063"/>
    <d v="2023-11-01T13:27:00"/>
    <s v="F"/>
    <n v="20"/>
    <s v="White"/>
    <s v="Physiotherapy"/>
    <b v="1"/>
    <m/>
    <x v="32"/>
    <b v="1"/>
    <x v="1"/>
    <s v="Nov"/>
    <x v="0"/>
    <x v="6"/>
    <s v="15-29"/>
    <s v="46-60"/>
    <n v="0"/>
    <n v="1"/>
    <n v="0"/>
    <x v="1"/>
  </r>
  <r>
    <s v="P7064"/>
    <d v="2024-09-17T14:32:00"/>
    <s v="F"/>
    <n v="34"/>
    <s v="White"/>
    <s v="Physiotherapy"/>
    <b v="1"/>
    <m/>
    <x v="13"/>
    <b v="1"/>
    <x v="0"/>
    <s v="Sep"/>
    <x v="6"/>
    <x v="6"/>
    <s v="30-44"/>
    <s v="46-60"/>
    <n v="0"/>
    <n v="1"/>
    <n v="0"/>
    <x v="1"/>
  </r>
  <r>
    <s v="P7065"/>
    <d v="2024-05-16T00:44:00"/>
    <s v="F"/>
    <n v="30"/>
    <s v="White"/>
    <s v="Physiotherapy"/>
    <b v="1"/>
    <m/>
    <x v="41"/>
    <b v="1"/>
    <x v="0"/>
    <s v="May"/>
    <x v="2"/>
    <x v="4"/>
    <s v="30-44"/>
    <s v="16-30"/>
    <n v="1"/>
    <n v="1"/>
    <n v="0"/>
    <x v="1"/>
  </r>
  <r>
    <s v="P7066"/>
    <d v="2024-04-06T22:49:00"/>
    <s v="F"/>
    <n v="25"/>
    <s v="White"/>
    <s v="Physiotherapy"/>
    <b v="1"/>
    <m/>
    <x v="29"/>
    <b v="1"/>
    <x v="0"/>
    <s v="Apr"/>
    <x v="1"/>
    <x v="2"/>
    <s v="15-29"/>
    <s v="16-30"/>
    <n v="1"/>
    <n v="1"/>
    <n v="0"/>
    <x v="1"/>
  </r>
  <r>
    <s v="P7067"/>
    <d v="2024-09-02T02:21:00"/>
    <s v="F"/>
    <n v="13"/>
    <s v="White"/>
    <s v="Physiotherapy"/>
    <b v="1"/>
    <n v="2"/>
    <x v="11"/>
    <b v="1"/>
    <x v="0"/>
    <s v="Sep"/>
    <x v="4"/>
    <x v="4"/>
    <s v="0-14"/>
    <s v="46-60"/>
    <n v="0"/>
    <n v="1"/>
    <n v="0"/>
    <x v="1"/>
  </r>
  <r>
    <s v="P7068"/>
    <d v="2023-07-04T13:21:00"/>
    <s v="F"/>
    <n v="57"/>
    <s v="White"/>
    <s v="Physiotherapy"/>
    <b v="1"/>
    <n v="2"/>
    <x v="4"/>
    <b v="1"/>
    <x v="1"/>
    <s v="Jul"/>
    <x v="6"/>
    <x v="6"/>
    <s v="45-59"/>
    <s v="0-15"/>
    <n v="1"/>
    <n v="1"/>
    <n v="0"/>
    <x v="1"/>
  </r>
  <r>
    <s v="P7069"/>
    <d v="2024-01-14T05:55:00"/>
    <s v="F"/>
    <n v="36"/>
    <s v="White"/>
    <s v="Physiotherapy"/>
    <b v="1"/>
    <n v="3"/>
    <x v="26"/>
    <b v="1"/>
    <x v="0"/>
    <s v="Jan"/>
    <x v="3"/>
    <x v="5"/>
    <s v="30-44"/>
    <s v="31-45"/>
    <n v="0"/>
    <n v="1"/>
    <n v="0"/>
    <x v="1"/>
  </r>
  <r>
    <s v="P7070"/>
    <d v="2024-09-25T03:42:00"/>
    <s v="F"/>
    <n v="35"/>
    <s v="White"/>
    <s v="Physiotherapy"/>
    <b v="1"/>
    <n v="4"/>
    <x v="37"/>
    <b v="1"/>
    <x v="0"/>
    <s v="Sep"/>
    <x v="0"/>
    <x v="5"/>
    <s v="30-44"/>
    <s v="31-45"/>
    <n v="0"/>
    <n v="1"/>
    <n v="0"/>
    <x v="1"/>
  </r>
  <r>
    <s v="P7071"/>
    <d v="2023-12-06T01:21:00"/>
    <s v="F"/>
    <n v="44"/>
    <s v="White"/>
    <s v="Physiotherapy"/>
    <b v="1"/>
    <n v="5"/>
    <x v="15"/>
    <b v="1"/>
    <x v="1"/>
    <s v="Dec"/>
    <x v="0"/>
    <x v="4"/>
    <s v="30-44"/>
    <s v="31-45"/>
    <n v="0"/>
    <n v="1"/>
    <n v="0"/>
    <x v="1"/>
  </r>
  <r>
    <s v="P7072"/>
    <d v="2024-06-09T15:30:00"/>
    <s v="F"/>
    <n v="64"/>
    <s v="White"/>
    <s v="Physiotherapy"/>
    <b v="1"/>
    <n v="5"/>
    <x v="18"/>
    <b v="1"/>
    <x v="0"/>
    <s v="Jun"/>
    <x v="3"/>
    <x v="3"/>
    <s v="60-74"/>
    <s v="16-30"/>
    <n v="1"/>
    <n v="1"/>
    <n v="0"/>
    <x v="1"/>
  </r>
  <r>
    <s v="P7073"/>
    <d v="2024-07-02T15:29:00"/>
    <s v="F"/>
    <n v="72"/>
    <s v="White"/>
    <s v="Physiotherapy"/>
    <b v="1"/>
    <n v="9"/>
    <x v="24"/>
    <b v="1"/>
    <x v="0"/>
    <s v="Jul"/>
    <x v="6"/>
    <x v="3"/>
    <s v="60-74"/>
    <s v="16-30"/>
    <n v="1"/>
    <n v="1"/>
    <n v="1"/>
    <x v="1"/>
  </r>
  <r>
    <s v="P7074"/>
    <d v="2023-10-18T14:24:00"/>
    <s v="F"/>
    <n v="63"/>
    <s v="White"/>
    <s v="Renal"/>
    <b v="1"/>
    <m/>
    <x v="3"/>
    <b v="1"/>
    <x v="1"/>
    <s v="Oct"/>
    <x v="0"/>
    <x v="6"/>
    <s v="60-74"/>
    <s v="31-45"/>
    <n v="0"/>
    <n v="1"/>
    <n v="0"/>
    <x v="1"/>
  </r>
  <r>
    <s v="P7075"/>
    <d v="2024-01-10T14:17:00"/>
    <s v="F"/>
    <n v="51"/>
    <s v="White"/>
    <s v="Renal"/>
    <b v="1"/>
    <m/>
    <x v="49"/>
    <b v="1"/>
    <x v="0"/>
    <s v="Jan"/>
    <x v="0"/>
    <x v="6"/>
    <s v="45-59"/>
    <s v="46-60"/>
    <n v="0"/>
    <n v="1"/>
    <n v="0"/>
    <x v="1"/>
  </r>
  <r>
    <s v="P7076"/>
    <d v="2023-06-09T19:19:00"/>
    <s v="F"/>
    <n v="68"/>
    <s v="White"/>
    <s v="Renal"/>
    <b v="1"/>
    <m/>
    <x v="50"/>
    <b v="1"/>
    <x v="1"/>
    <s v="Jun"/>
    <x v="5"/>
    <x v="7"/>
    <s v="60-74"/>
    <s v="31-45"/>
    <n v="0"/>
    <n v="1"/>
    <n v="0"/>
    <x v="1"/>
  </r>
  <r>
    <s v="P7077"/>
    <d v="2024-08-25T15:48:00"/>
    <s v="F"/>
    <n v="36"/>
    <s v="White"/>
    <s v="Renal"/>
    <b v="1"/>
    <m/>
    <x v="3"/>
    <b v="1"/>
    <x v="0"/>
    <s v="Aug"/>
    <x v="3"/>
    <x v="3"/>
    <s v="30-44"/>
    <s v="31-45"/>
    <n v="0"/>
    <n v="1"/>
    <n v="0"/>
    <x v="1"/>
  </r>
  <r>
    <s v="P7078"/>
    <d v="2023-12-25T12:05:00"/>
    <s v="F"/>
    <n v="49"/>
    <s v="White"/>
    <s v="Renal"/>
    <b v="1"/>
    <m/>
    <x v="8"/>
    <b v="1"/>
    <x v="1"/>
    <s v="Dec"/>
    <x v="4"/>
    <x v="6"/>
    <s v="45-59"/>
    <s v="31-45"/>
    <n v="0"/>
    <n v="1"/>
    <n v="0"/>
    <x v="1"/>
  </r>
  <r>
    <s v="P7079"/>
    <d v="2023-07-18T01:49:00"/>
    <s v="F"/>
    <n v="36"/>
    <s v="White"/>
    <s v="Renal"/>
    <b v="1"/>
    <m/>
    <x v="12"/>
    <b v="1"/>
    <x v="1"/>
    <s v="Jul"/>
    <x v="6"/>
    <x v="4"/>
    <s v="30-44"/>
    <s v="31-45"/>
    <n v="0"/>
    <n v="1"/>
    <n v="0"/>
    <x v="1"/>
  </r>
  <r>
    <s v="P7080"/>
    <d v="2024-09-06T05:39:00"/>
    <s v="F"/>
    <n v="45"/>
    <s v="White"/>
    <s v="Renal"/>
    <b v="1"/>
    <n v="0"/>
    <x v="13"/>
    <b v="1"/>
    <x v="0"/>
    <s v="Sep"/>
    <x v="5"/>
    <x v="5"/>
    <s v="45-59"/>
    <s v="46-60"/>
    <n v="0"/>
    <n v="1"/>
    <n v="0"/>
    <x v="1"/>
  </r>
  <r>
    <s v="P7081"/>
    <d v="2024-01-16T16:46:00"/>
    <s v="F"/>
    <n v="37"/>
    <s v="White"/>
    <s v="Renal"/>
    <b v="1"/>
    <n v="6"/>
    <x v="27"/>
    <b v="1"/>
    <x v="0"/>
    <s v="Jan"/>
    <x v="6"/>
    <x v="3"/>
    <s v="30-44"/>
    <s v="46-60"/>
    <n v="0"/>
    <n v="1"/>
    <n v="0"/>
    <x v="1"/>
  </r>
  <r>
    <s v="P7082"/>
    <d v="2023-08-19T20:00:00"/>
    <s v="F"/>
    <n v="34"/>
    <s v="White"/>
    <s v="Renal"/>
    <b v="1"/>
    <n v="8"/>
    <x v="8"/>
    <b v="1"/>
    <x v="1"/>
    <s v="Aug"/>
    <x v="1"/>
    <x v="7"/>
    <s v="30-44"/>
    <s v="31-45"/>
    <n v="0"/>
    <n v="1"/>
    <n v="0"/>
    <x v="1"/>
  </r>
  <r>
    <s v="P7083"/>
    <d v="2024-09-05T06:49:00"/>
    <s v="M"/>
    <n v="46"/>
    <s v="African American"/>
    <s v="Cardiology"/>
    <b v="1"/>
    <m/>
    <x v="9"/>
    <b v="1"/>
    <x v="0"/>
    <s v="Sep"/>
    <x v="2"/>
    <x v="0"/>
    <s v="45-59"/>
    <s v="46-60"/>
    <n v="0"/>
    <n v="1"/>
    <n v="0"/>
    <x v="0"/>
  </r>
  <r>
    <s v="P7084"/>
    <d v="2024-02-21T20:41:00"/>
    <s v="M"/>
    <n v="36"/>
    <s v="African American"/>
    <s v="Cardiology"/>
    <b v="1"/>
    <m/>
    <x v="45"/>
    <b v="1"/>
    <x v="0"/>
    <s v="Feb"/>
    <x v="0"/>
    <x v="7"/>
    <s v="30-44"/>
    <s v="16-30"/>
    <n v="1"/>
    <n v="1"/>
    <n v="0"/>
    <x v="0"/>
  </r>
  <r>
    <s v="P7085"/>
    <d v="2023-07-25T08:34:00"/>
    <s v="M"/>
    <n v="11"/>
    <s v="African American"/>
    <s v="Cardiology"/>
    <b v="1"/>
    <m/>
    <x v="21"/>
    <b v="1"/>
    <x v="1"/>
    <s v="Jul"/>
    <x v="6"/>
    <x v="0"/>
    <s v="0-14"/>
    <s v="46-60"/>
    <n v="0"/>
    <n v="1"/>
    <n v="0"/>
    <x v="0"/>
  </r>
  <r>
    <s v="P7086"/>
    <d v="2024-03-24T05:19:00"/>
    <s v="M"/>
    <n v="61"/>
    <s v="African American"/>
    <s v="Cardiology"/>
    <b v="1"/>
    <m/>
    <x v="39"/>
    <b v="1"/>
    <x v="0"/>
    <s v="Mar"/>
    <x v="3"/>
    <x v="5"/>
    <s v="60-74"/>
    <s v="0-15"/>
    <n v="1"/>
    <n v="1"/>
    <n v="0"/>
    <x v="0"/>
  </r>
  <r>
    <s v="P7087"/>
    <d v="2023-07-09T17:25:00"/>
    <s v="M"/>
    <n v="19"/>
    <s v="African American"/>
    <s v="Cardiology"/>
    <b v="1"/>
    <m/>
    <x v="8"/>
    <b v="1"/>
    <x v="1"/>
    <s v="Jul"/>
    <x v="3"/>
    <x v="3"/>
    <s v="15-29"/>
    <s v="31-45"/>
    <n v="0"/>
    <n v="1"/>
    <n v="0"/>
    <x v="0"/>
  </r>
  <r>
    <s v="P7088"/>
    <d v="2023-11-15T20:17:00"/>
    <s v="M"/>
    <n v="75"/>
    <s v="African American"/>
    <s v="Cardiology"/>
    <b v="1"/>
    <m/>
    <x v="16"/>
    <b v="1"/>
    <x v="1"/>
    <s v="Nov"/>
    <x v="0"/>
    <x v="7"/>
    <s v="75+"/>
    <s v="46-60"/>
    <n v="0"/>
    <n v="1"/>
    <n v="0"/>
    <x v="0"/>
  </r>
  <r>
    <s v="P7089"/>
    <d v="2023-10-29T16:28:00"/>
    <s v="M"/>
    <n v="44"/>
    <s v="African American"/>
    <s v="Cardiology"/>
    <b v="1"/>
    <m/>
    <x v="16"/>
    <b v="1"/>
    <x v="1"/>
    <s v="Oct"/>
    <x v="3"/>
    <x v="3"/>
    <s v="30-44"/>
    <s v="46-60"/>
    <n v="0"/>
    <n v="1"/>
    <n v="0"/>
    <x v="0"/>
  </r>
  <r>
    <s v="P7090"/>
    <d v="2024-02-26T18:21:00"/>
    <s v="M"/>
    <n v="43"/>
    <s v="African American"/>
    <s v="Cardiology"/>
    <b v="1"/>
    <m/>
    <x v="1"/>
    <b v="1"/>
    <x v="0"/>
    <s v="Feb"/>
    <x v="4"/>
    <x v="7"/>
    <s v="30-44"/>
    <s v="16-30"/>
    <n v="1"/>
    <n v="1"/>
    <n v="0"/>
    <x v="0"/>
  </r>
  <r>
    <s v="P7091"/>
    <d v="2023-12-28T07:05:00"/>
    <s v="M"/>
    <n v="19"/>
    <s v="African American"/>
    <s v="Cardiology"/>
    <b v="1"/>
    <m/>
    <x v="48"/>
    <b v="1"/>
    <x v="1"/>
    <s v="Dec"/>
    <x v="2"/>
    <x v="0"/>
    <s v="15-29"/>
    <s v="16-30"/>
    <n v="1"/>
    <n v="1"/>
    <n v="0"/>
    <x v="0"/>
  </r>
  <r>
    <s v="P7092"/>
    <d v="2023-08-18T16:24:00"/>
    <s v="M"/>
    <n v="27"/>
    <s v="African American"/>
    <s v="Cardiology"/>
    <b v="1"/>
    <n v="9"/>
    <x v="41"/>
    <b v="1"/>
    <x v="1"/>
    <s v="Aug"/>
    <x v="5"/>
    <x v="3"/>
    <s v="15-29"/>
    <s v="16-30"/>
    <n v="1"/>
    <n v="1"/>
    <n v="1"/>
    <x v="0"/>
  </r>
  <r>
    <s v="P7093"/>
    <d v="2024-05-31T17:33:00"/>
    <s v="M"/>
    <n v="15"/>
    <s v="African American"/>
    <s v="Gastroenterology"/>
    <b v="1"/>
    <m/>
    <x v="18"/>
    <b v="1"/>
    <x v="0"/>
    <s v="May"/>
    <x v="5"/>
    <x v="3"/>
    <s v="15-29"/>
    <s v="16-30"/>
    <n v="1"/>
    <n v="1"/>
    <n v="0"/>
    <x v="0"/>
  </r>
  <r>
    <s v="P7094"/>
    <d v="2023-06-19T00:53:00"/>
    <s v="M"/>
    <n v="44"/>
    <s v="African American"/>
    <s v="Gastroenterology"/>
    <b v="1"/>
    <m/>
    <x v="36"/>
    <b v="1"/>
    <x v="1"/>
    <s v="Jun"/>
    <x v="4"/>
    <x v="4"/>
    <s v="30-44"/>
    <s v="16-30"/>
    <n v="1"/>
    <n v="1"/>
    <n v="0"/>
    <x v="0"/>
  </r>
  <r>
    <s v="P7095"/>
    <d v="2024-03-09T04:06:00"/>
    <s v="M"/>
    <n v="19"/>
    <s v="African American"/>
    <s v="Gastroenterology"/>
    <b v="1"/>
    <m/>
    <x v="37"/>
    <b v="1"/>
    <x v="0"/>
    <s v="Mar"/>
    <x v="1"/>
    <x v="5"/>
    <s v="15-29"/>
    <s v="31-45"/>
    <n v="0"/>
    <n v="1"/>
    <n v="0"/>
    <x v="0"/>
  </r>
  <r>
    <s v="P7096"/>
    <d v="2024-06-08T14:13:00"/>
    <s v="M"/>
    <n v="75"/>
    <s v="African American"/>
    <s v="Gastroenterology"/>
    <b v="1"/>
    <m/>
    <x v="49"/>
    <b v="1"/>
    <x v="0"/>
    <s v="Jun"/>
    <x v="1"/>
    <x v="6"/>
    <s v="75+"/>
    <s v="46-60"/>
    <n v="0"/>
    <n v="1"/>
    <n v="0"/>
    <x v="0"/>
  </r>
  <r>
    <s v="P7097"/>
    <d v="2023-06-07T02:12:00"/>
    <s v="M"/>
    <n v="76"/>
    <s v="African American"/>
    <s v="Gastroenterology"/>
    <b v="1"/>
    <m/>
    <x v="18"/>
    <b v="1"/>
    <x v="1"/>
    <s v="Jun"/>
    <x v="0"/>
    <x v="4"/>
    <s v="75+"/>
    <s v="16-30"/>
    <n v="1"/>
    <n v="1"/>
    <n v="0"/>
    <x v="0"/>
  </r>
  <r>
    <s v="P7098"/>
    <d v="2023-12-15T11:39:00"/>
    <s v="M"/>
    <n v="13"/>
    <s v="African American"/>
    <s v="Gastroenterology"/>
    <b v="1"/>
    <m/>
    <x v="33"/>
    <b v="1"/>
    <x v="1"/>
    <s v="Dec"/>
    <x v="5"/>
    <x v="1"/>
    <s v="0-14"/>
    <s v="31-45"/>
    <n v="0"/>
    <n v="1"/>
    <n v="0"/>
    <x v="0"/>
  </r>
  <r>
    <s v="P7099"/>
    <d v="2023-11-27T00:18:00"/>
    <s v="M"/>
    <n v="56"/>
    <s v="African American"/>
    <s v="Gastroenterology"/>
    <b v="1"/>
    <m/>
    <x v="13"/>
    <b v="1"/>
    <x v="1"/>
    <s v="Nov"/>
    <x v="4"/>
    <x v="4"/>
    <s v="45-59"/>
    <s v="46-60"/>
    <n v="0"/>
    <n v="1"/>
    <n v="0"/>
    <x v="0"/>
  </r>
  <r>
    <s v="P7100"/>
    <d v="2023-09-28T21:24:00"/>
    <s v="M"/>
    <n v="17"/>
    <s v="African American"/>
    <s v="Gastroenterology"/>
    <b v="1"/>
    <n v="5"/>
    <x v="46"/>
    <b v="1"/>
    <x v="1"/>
    <s v="Sep"/>
    <x v="2"/>
    <x v="2"/>
    <s v="15-29"/>
    <s v="16-30"/>
    <n v="1"/>
    <n v="1"/>
    <n v="0"/>
    <x v="0"/>
  </r>
  <r>
    <s v="P7101"/>
    <d v="2024-01-24T10:44:00"/>
    <s v="M"/>
    <n v="33"/>
    <s v="African American"/>
    <s v="Gastroenterology"/>
    <b v="1"/>
    <n v="5"/>
    <x v="44"/>
    <b v="1"/>
    <x v="0"/>
    <s v="Jan"/>
    <x v="0"/>
    <x v="1"/>
    <s v="30-44"/>
    <s v="31-45"/>
    <n v="0"/>
    <n v="1"/>
    <n v="0"/>
    <x v="0"/>
  </r>
  <r>
    <s v="P7102"/>
    <d v="2024-02-22T16:34:00"/>
    <s v="M"/>
    <n v="59"/>
    <s v="African American"/>
    <s v="Gastroenterology"/>
    <b v="1"/>
    <n v="10"/>
    <x v="23"/>
    <b v="1"/>
    <x v="0"/>
    <s v="Feb"/>
    <x v="2"/>
    <x v="3"/>
    <s v="45-59"/>
    <s v="46-60"/>
    <n v="0"/>
    <n v="1"/>
    <n v="0"/>
    <x v="0"/>
  </r>
  <r>
    <s v="P7103"/>
    <d v="2024-07-09T06:23:00"/>
    <s v="M"/>
    <n v="60"/>
    <s v="African American"/>
    <s v="General Practice"/>
    <b v="1"/>
    <m/>
    <x v="4"/>
    <b v="1"/>
    <x v="0"/>
    <s v="Jul"/>
    <x v="6"/>
    <x v="0"/>
    <s v="60-74"/>
    <s v="0-15"/>
    <n v="1"/>
    <n v="1"/>
    <n v="0"/>
    <x v="0"/>
  </r>
  <r>
    <s v="P7104"/>
    <d v="2024-02-25T01:07:00"/>
    <s v="M"/>
    <n v="18"/>
    <s v="African American"/>
    <s v="General Practice"/>
    <b v="1"/>
    <m/>
    <x v="30"/>
    <b v="1"/>
    <x v="0"/>
    <s v="Feb"/>
    <x v="3"/>
    <x v="4"/>
    <s v="15-29"/>
    <s v="0-15"/>
    <n v="1"/>
    <n v="1"/>
    <n v="0"/>
    <x v="0"/>
  </r>
  <r>
    <s v="P7105"/>
    <d v="2024-04-29T02:44:00"/>
    <s v="M"/>
    <n v="38"/>
    <s v="African American"/>
    <s v="General Practice"/>
    <b v="1"/>
    <m/>
    <x v="37"/>
    <b v="1"/>
    <x v="0"/>
    <s v="Apr"/>
    <x v="4"/>
    <x v="4"/>
    <s v="30-44"/>
    <s v="31-45"/>
    <n v="0"/>
    <n v="1"/>
    <n v="0"/>
    <x v="0"/>
  </r>
  <r>
    <s v="P7106"/>
    <d v="2024-01-20T13:10:00"/>
    <s v="M"/>
    <n v="45"/>
    <s v="African American"/>
    <s v="General Practice"/>
    <b v="1"/>
    <m/>
    <x v="44"/>
    <b v="1"/>
    <x v="0"/>
    <s v="Jan"/>
    <x v="1"/>
    <x v="6"/>
    <s v="45-59"/>
    <s v="31-45"/>
    <n v="0"/>
    <n v="1"/>
    <n v="0"/>
    <x v="0"/>
  </r>
  <r>
    <s v="P7107"/>
    <d v="2024-08-05T01:59:00"/>
    <s v="M"/>
    <n v="43"/>
    <s v="African American"/>
    <s v="General Practice"/>
    <b v="1"/>
    <m/>
    <x v="38"/>
    <b v="1"/>
    <x v="0"/>
    <s v="Aug"/>
    <x v="4"/>
    <x v="4"/>
    <s v="30-44"/>
    <s v="0-15"/>
    <n v="1"/>
    <n v="1"/>
    <n v="0"/>
    <x v="0"/>
  </r>
  <r>
    <s v="P7108"/>
    <d v="2024-07-02T08:01:00"/>
    <s v="M"/>
    <n v="32"/>
    <s v="African American"/>
    <s v="General Practice"/>
    <b v="1"/>
    <m/>
    <x v="18"/>
    <b v="1"/>
    <x v="0"/>
    <s v="Jul"/>
    <x v="6"/>
    <x v="0"/>
    <s v="30-44"/>
    <s v="16-30"/>
    <n v="1"/>
    <n v="1"/>
    <n v="0"/>
    <x v="0"/>
  </r>
  <r>
    <s v="P7109"/>
    <d v="2024-07-20T20:11:00"/>
    <s v="M"/>
    <n v="47"/>
    <s v="African American"/>
    <s v="General Practice"/>
    <b v="1"/>
    <m/>
    <x v="7"/>
    <b v="1"/>
    <x v="0"/>
    <s v="Jul"/>
    <x v="1"/>
    <x v="7"/>
    <s v="45-59"/>
    <s v="16-30"/>
    <n v="1"/>
    <n v="1"/>
    <n v="0"/>
    <x v="0"/>
  </r>
  <r>
    <s v="P7110"/>
    <d v="2024-06-08T03:17:00"/>
    <s v="M"/>
    <n v="67"/>
    <s v="African American"/>
    <s v="General Practice"/>
    <b v="1"/>
    <m/>
    <x v="21"/>
    <b v="1"/>
    <x v="0"/>
    <s v="Jun"/>
    <x v="1"/>
    <x v="5"/>
    <s v="60-74"/>
    <s v="46-60"/>
    <n v="0"/>
    <n v="1"/>
    <n v="0"/>
    <x v="0"/>
  </r>
  <r>
    <s v="P7111"/>
    <d v="2024-04-20T12:50:00"/>
    <s v="M"/>
    <n v="50"/>
    <s v="African American"/>
    <s v="General Practice"/>
    <b v="1"/>
    <m/>
    <x v="44"/>
    <b v="1"/>
    <x v="0"/>
    <s v="Apr"/>
    <x v="1"/>
    <x v="6"/>
    <s v="45-59"/>
    <s v="31-45"/>
    <n v="0"/>
    <n v="1"/>
    <n v="0"/>
    <x v="0"/>
  </r>
  <r>
    <s v="P7112"/>
    <d v="2023-08-10T20:07:00"/>
    <s v="M"/>
    <n v="30"/>
    <s v="African American"/>
    <s v="General Practice"/>
    <b v="1"/>
    <m/>
    <x v="12"/>
    <b v="1"/>
    <x v="1"/>
    <s v="Aug"/>
    <x v="2"/>
    <x v="7"/>
    <s v="30-44"/>
    <s v="31-45"/>
    <n v="0"/>
    <n v="1"/>
    <n v="0"/>
    <x v="0"/>
  </r>
  <r>
    <s v="P7113"/>
    <d v="2024-01-04T15:36:00"/>
    <s v="M"/>
    <n v="55"/>
    <s v="African American"/>
    <s v="General Practice"/>
    <b v="1"/>
    <m/>
    <x v="23"/>
    <b v="1"/>
    <x v="0"/>
    <s v="Jan"/>
    <x v="2"/>
    <x v="3"/>
    <s v="45-59"/>
    <s v="46-60"/>
    <n v="0"/>
    <n v="1"/>
    <n v="0"/>
    <x v="0"/>
  </r>
  <r>
    <s v="P7114"/>
    <d v="2024-04-24T05:53:00"/>
    <s v="M"/>
    <n v="23"/>
    <s v="African American"/>
    <s v="General Practice"/>
    <b v="1"/>
    <m/>
    <x v="38"/>
    <b v="1"/>
    <x v="0"/>
    <s v="Apr"/>
    <x v="0"/>
    <x v="5"/>
    <s v="15-29"/>
    <s v="0-15"/>
    <n v="1"/>
    <n v="1"/>
    <n v="0"/>
    <x v="0"/>
  </r>
  <r>
    <s v="P7115"/>
    <d v="2023-12-03T20:54:00"/>
    <s v="M"/>
    <n v="36"/>
    <s v="African American"/>
    <s v="General Practice"/>
    <b v="1"/>
    <m/>
    <x v="28"/>
    <b v="1"/>
    <x v="1"/>
    <s v="Dec"/>
    <x v="3"/>
    <x v="7"/>
    <s v="30-44"/>
    <s v="16-30"/>
    <n v="1"/>
    <n v="1"/>
    <n v="0"/>
    <x v="0"/>
  </r>
  <r>
    <s v="P7116"/>
    <d v="2024-04-10T17:45:00"/>
    <s v="M"/>
    <n v="65"/>
    <s v="African American"/>
    <s v="General Practice"/>
    <b v="1"/>
    <m/>
    <x v="36"/>
    <b v="1"/>
    <x v="0"/>
    <s v="Apr"/>
    <x v="0"/>
    <x v="3"/>
    <s v="60-74"/>
    <s v="16-30"/>
    <n v="1"/>
    <n v="1"/>
    <n v="0"/>
    <x v="0"/>
  </r>
  <r>
    <s v="P7117"/>
    <d v="2023-05-29T09:59:00"/>
    <s v="M"/>
    <n v="22"/>
    <s v="African American"/>
    <s v="General Practice"/>
    <b v="1"/>
    <m/>
    <x v="46"/>
    <b v="1"/>
    <x v="1"/>
    <s v="May"/>
    <x v="4"/>
    <x v="1"/>
    <s v="15-29"/>
    <s v="16-30"/>
    <n v="1"/>
    <n v="1"/>
    <n v="0"/>
    <x v="0"/>
  </r>
  <r>
    <s v="P7118"/>
    <d v="2023-05-19T17:34:00"/>
    <s v="M"/>
    <n v="51"/>
    <s v="African American"/>
    <s v="General Practice"/>
    <b v="1"/>
    <m/>
    <x v="46"/>
    <b v="1"/>
    <x v="1"/>
    <s v="May"/>
    <x v="5"/>
    <x v="3"/>
    <s v="45-59"/>
    <s v="16-30"/>
    <n v="1"/>
    <n v="1"/>
    <n v="0"/>
    <x v="0"/>
  </r>
  <r>
    <s v="P7119"/>
    <d v="2024-03-23T07:44:00"/>
    <s v="M"/>
    <n v="26"/>
    <s v="African American"/>
    <s v="General Practice"/>
    <b v="1"/>
    <m/>
    <x v="48"/>
    <b v="1"/>
    <x v="0"/>
    <s v="Mar"/>
    <x v="1"/>
    <x v="0"/>
    <s v="15-29"/>
    <s v="16-30"/>
    <n v="1"/>
    <n v="1"/>
    <n v="0"/>
    <x v="0"/>
  </r>
  <r>
    <s v="P7120"/>
    <d v="2024-07-08T02:21:00"/>
    <s v="M"/>
    <n v="72"/>
    <s v="African American"/>
    <s v="General Practice"/>
    <b v="1"/>
    <m/>
    <x v="43"/>
    <b v="1"/>
    <x v="0"/>
    <s v="Jul"/>
    <x v="4"/>
    <x v="4"/>
    <s v="60-74"/>
    <s v="46-60"/>
    <n v="0"/>
    <n v="1"/>
    <n v="0"/>
    <x v="0"/>
  </r>
  <r>
    <s v="P7121"/>
    <d v="2023-11-27T07:01:00"/>
    <s v="M"/>
    <n v="4"/>
    <s v="African American"/>
    <s v="General Practice"/>
    <b v="1"/>
    <m/>
    <x v="37"/>
    <b v="1"/>
    <x v="1"/>
    <s v="Nov"/>
    <x v="4"/>
    <x v="0"/>
    <s v="0-14"/>
    <s v="31-45"/>
    <n v="0"/>
    <n v="1"/>
    <n v="0"/>
    <x v="0"/>
  </r>
  <r>
    <s v="P7122"/>
    <d v="2024-03-24T15:23:00"/>
    <s v="M"/>
    <n v="47"/>
    <s v="African American"/>
    <s v="General Practice"/>
    <b v="1"/>
    <m/>
    <x v="44"/>
    <b v="1"/>
    <x v="0"/>
    <s v="Mar"/>
    <x v="3"/>
    <x v="3"/>
    <s v="45-59"/>
    <s v="31-45"/>
    <n v="0"/>
    <n v="1"/>
    <n v="0"/>
    <x v="0"/>
  </r>
  <r>
    <s v="P7123"/>
    <d v="2024-02-10T11:21:00"/>
    <s v="M"/>
    <n v="76"/>
    <s v="African American"/>
    <s v="General Practice"/>
    <b v="1"/>
    <m/>
    <x v="40"/>
    <b v="1"/>
    <x v="0"/>
    <s v="Feb"/>
    <x v="1"/>
    <x v="1"/>
    <s v="75+"/>
    <s v="31-45"/>
    <n v="0"/>
    <n v="1"/>
    <n v="0"/>
    <x v="0"/>
  </r>
  <r>
    <s v="P7124"/>
    <d v="2024-05-21T13:28:00"/>
    <s v="M"/>
    <n v="32"/>
    <s v="African American"/>
    <s v="General Practice"/>
    <b v="1"/>
    <m/>
    <x v="33"/>
    <b v="1"/>
    <x v="0"/>
    <s v="May"/>
    <x v="6"/>
    <x v="6"/>
    <s v="30-44"/>
    <s v="31-45"/>
    <n v="0"/>
    <n v="1"/>
    <n v="0"/>
    <x v="0"/>
  </r>
  <r>
    <s v="P7125"/>
    <d v="2023-05-12T23:17:00"/>
    <s v="M"/>
    <n v="67"/>
    <s v="African American"/>
    <s v="General Practice"/>
    <b v="1"/>
    <m/>
    <x v="13"/>
    <b v="1"/>
    <x v="1"/>
    <s v="May"/>
    <x v="5"/>
    <x v="2"/>
    <s v="60-74"/>
    <s v="46-60"/>
    <n v="0"/>
    <n v="1"/>
    <n v="0"/>
    <x v="0"/>
  </r>
  <r>
    <s v="P7126"/>
    <d v="2024-01-18T16:14:00"/>
    <s v="M"/>
    <n v="71"/>
    <s v="African American"/>
    <s v="General Practice"/>
    <b v="1"/>
    <m/>
    <x v="24"/>
    <b v="1"/>
    <x v="0"/>
    <s v="Jan"/>
    <x v="2"/>
    <x v="3"/>
    <s v="60-74"/>
    <s v="16-30"/>
    <n v="1"/>
    <n v="1"/>
    <n v="0"/>
    <x v="0"/>
  </r>
  <r>
    <s v="P7127"/>
    <d v="2024-07-18T13:57:00"/>
    <s v="M"/>
    <n v="18"/>
    <s v="African American"/>
    <s v="General Practice"/>
    <b v="1"/>
    <m/>
    <x v="46"/>
    <b v="1"/>
    <x v="0"/>
    <s v="Jul"/>
    <x v="2"/>
    <x v="6"/>
    <s v="15-29"/>
    <s v="16-30"/>
    <n v="1"/>
    <n v="1"/>
    <n v="0"/>
    <x v="0"/>
  </r>
  <r>
    <s v="P7128"/>
    <d v="2024-02-24T08:42:00"/>
    <s v="M"/>
    <n v="74"/>
    <s v="African American"/>
    <s v="General Practice"/>
    <b v="1"/>
    <m/>
    <x v="33"/>
    <b v="1"/>
    <x v="0"/>
    <s v="Feb"/>
    <x v="1"/>
    <x v="0"/>
    <s v="60-74"/>
    <s v="31-45"/>
    <n v="0"/>
    <n v="1"/>
    <n v="0"/>
    <x v="0"/>
  </r>
  <r>
    <s v="P7129"/>
    <d v="2024-08-13T05:32:00"/>
    <s v="M"/>
    <n v="78"/>
    <s v="African American"/>
    <s v="General Practice"/>
    <b v="1"/>
    <m/>
    <x v="4"/>
    <b v="1"/>
    <x v="0"/>
    <s v="Aug"/>
    <x v="6"/>
    <x v="5"/>
    <s v="75+"/>
    <s v="0-15"/>
    <n v="1"/>
    <n v="1"/>
    <n v="0"/>
    <x v="0"/>
  </r>
  <r>
    <s v="P7130"/>
    <d v="2024-10-05T00:34:00"/>
    <s v="M"/>
    <n v="23"/>
    <s v="African American"/>
    <s v="General Practice"/>
    <b v="1"/>
    <m/>
    <x v="42"/>
    <b v="1"/>
    <x v="0"/>
    <s v="Oct"/>
    <x v="1"/>
    <x v="4"/>
    <s v="15-29"/>
    <s v="0-15"/>
    <n v="1"/>
    <n v="1"/>
    <n v="0"/>
    <x v="0"/>
  </r>
  <r>
    <s v="P7131"/>
    <d v="2024-04-27T18:19:00"/>
    <s v="M"/>
    <n v="48"/>
    <s v="African American"/>
    <s v="General Practice"/>
    <b v="1"/>
    <m/>
    <x v="24"/>
    <b v="1"/>
    <x v="0"/>
    <s v="Apr"/>
    <x v="1"/>
    <x v="7"/>
    <s v="45-59"/>
    <s v="16-30"/>
    <n v="1"/>
    <n v="1"/>
    <n v="0"/>
    <x v="0"/>
  </r>
  <r>
    <s v="P7132"/>
    <d v="2023-07-27T03:54:00"/>
    <s v="M"/>
    <n v="11"/>
    <s v="African American"/>
    <s v="General Practice"/>
    <b v="1"/>
    <m/>
    <x v="7"/>
    <b v="1"/>
    <x v="1"/>
    <s v="Jul"/>
    <x v="2"/>
    <x v="5"/>
    <s v="0-14"/>
    <s v="16-30"/>
    <n v="1"/>
    <n v="1"/>
    <n v="0"/>
    <x v="0"/>
  </r>
  <r>
    <s v="P7133"/>
    <d v="2024-02-16T22:54:00"/>
    <s v="M"/>
    <n v="63"/>
    <s v="African American"/>
    <s v="General Practice"/>
    <b v="1"/>
    <m/>
    <x v="43"/>
    <b v="1"/>
    <x v="0"/>
    <s v="Feb"/>
    <x v="5"/>
    <x v="2"/>
    <s v="60-74"/>
    <s v="46-60"/>
    <n v="0"/>
    <n v="1"/>
    <n v="0"/>
    <x v="0"/>
  </r>
  <r>
    <s v="P7134"/>
    <d v="2024-02-01T07:01:00"/>
    <s v="M"/>
    <n v="26"/>
    <s v="African American"/>
    <s v="General Practice"/>
    <b v="1"/>
    <m/>
    <x v="34"/>
    <b v="1"/>
    <x v="0"/>
    <s v="Feb"/>
    <x v="2"/>
    <x v="0"/>
    <s v="15-29"/>
    <s v="0-15"/>
    <n v="1"/>
    <n v="1"/>
    <n v="0"/>
    <x v="0"/>
  </r>
  <r>
    <s v="P7135"/>
    <d v="2023-08-11T01:20:00"/>
    <s v="M"/>
    <n v="44"/>
    <s v="African American"/>
    <s v="General Practice"/>
    <b v="1"/>
    <m/>
    <x v="20"/>
    <b v="1"/>
    <x v="1"/>
    <s v="Aug"/>
    <x v="5"/>
    <x v="4"/>
    <s v="30-44"/>
    <s v="16-30"/>
    <n v="1"/>
    <n v="1"/>
    <n v="0"/>
    <x v="0"/>
  </r>
  <r>
    <s v="P7136"/>
    <d v="2023-08-19T14:37:00"/>
    <s v="M"/>
    <n v="25"/>
    <s v="African American"/>
    <s v="General Practice"/>
    <b v="1"/>
    <m/>
    <x v="40"/>
    <b v="1"/>
    <x v="1"/>
    <s v="Aug"/>
    <x v="1"/>
    <x v="6"/>
    <s v="15-29"/>
    <s v="31-45"/>
    <n v="0"/>
    <n v="1"/>
    <n v="0"/>
    <x v="0"/>
  </r>
  <r>
    <s v="P7137"/>
    <d v="2024-09-09T20:33:00"/>
    <s v="M"/>
    <n v="79"/>
    <s v="African American"/>
    <s v="General Practice"/>
    <b v="1"/>
    <m/>
    <x v="40"/>
    <b v="1"/>
    <x v="0"/>
    <s v="Sep"/>
    <x v="4"/>
    <x v="7"/>
    <s v="75+"/>
    <s v="31-45"/>
    <n v="0"/>
    <n v="1"/>
    <n v="0"/>
    <x v="0"/>
  </r>
  <r>
    <s v="P7138"/>
    <d v="2024-04-15T12:16:00"/>
    <s v="M"/>
    <n v="74"/>
    <s v="African American"/>
    <s v="General Practice"/>
    <b v="1"/>
    <m/>
    <x v="0"/>
    <b v="1"/>
    <x v="0"/>
    <s v="Apr"/>
    <x v="4"/>
    <x v="6"/>
    <s v="60-74"/>
    <s v="31-45"/>
    <n v="0"/>
    <n v="1"/>
    <n v="0"/>
    <x v="0"/>
  </r>
  <r>
    <s v="P7139"/>
    <d v="2024-08-13T07:05:00"/>
    <s v="M"/>
    <n v="40"/>
    <s v="African American"/>
    <s v="General Practice"/>
    <b v="1"/>
    <m/>
    <x v="17"/>
    <b v="1"/>
    <x v="0"/>
    <s v="Aug"/>
    <x v="6"/>
    <x v="0"/>
    <s v="30-44"/>
    <s v="31-45"/>
    <n v="0"/>
    <n v="1"/>
    <n v="0"/>
    <x v="0"/>
  </r>
  <r>
    <s v="P7140"/>
    <d v="2023-09-11T13:50:00"/>
    <s v="M"/>
    <n v="41"/>
    <s v="African American"/>
    <s v="General Practice"/>
    <b v="1"/>
    <m/>
    <x v="49"/>
    <b v="1"/>
    <x v="1"/>
    <s v="Sep"/>
    <x v="4"/>
    <x v="6"/>
    <s v="30-44"/>
    <s v="46-60"/>
    <n v="0"/>
    <n v="1"/>
    <n v="0"/>
    <x v="0"/>
  </r>
  <r>
    <s v="P7141"/>
    <d v="2024-09-18T21:27:00"/>
    <s v="M"/>
    <n v="53"/>
    <s v="African American"/>
    <s v="General Practice"/>
    <b v="1"/>
    <m/>
    <x v="35"/>
    <b v="1"/>
    <x v="0"/>
    <s v="Sep"/>
    <x v="0"/>
    <x v="2"/>
    <s v="45-59"/>
    <s v="16-30"/>
    <n v="1"/>
    <n v="1"/>
    <n v="0"/>
    <x v="0"/>
  </r>
  <r>
    <s v="P7142"/>
    <d v="2024-09-08T09:20:00"/>
    <s v="M"/>
    <n v="45"/>
    <s v="African American"/>
    <s v="General Practice"/>
    <b v="1"/>
    <m/>
    <x v="6"/>
    <b v="1"/>
    <x v="0"/>
    <s v="Sep"/>
    <x v="3"/>
    <x v="1"/>
    <s v="45-59"/>
    <s v="31-45"/>
    <n v="0"/>
    <n v="1"/>
    <n v="0"/>
    <x v="0"/>
  </r>
  <r>
    <s v="P7143"/>
    <d v="2023-05-11T11:28:00"/>
    <s v="M"/>
    <n v="25"/>
    <s v="African American"/>
    <s v="General Practice"/>
    <b v="1"/>
    <m/>
    <x v="13"/>
    <b v="1"/>
    <x v="1"/>
    <s v="May"/>
    <x v="2"/>
    <x v="1"/>
    <s v="15-29"/>
    <s v="46-60"/>
    <n v="0"/>
    <n v="1"/>
    <n v="0"/>
    <x v="0"/>
  </r>
  <r>
    <s v="P7144"/>
    <d v="2023-09-30T17:13:00"/>
    <s v="M"/>
    <n v="23"/>
    <s v="African American"/>
    <s v="General Practice"/>
    <b v="1"/>
    <m/>
    <x v="41"/>
    <b v="1"/>
    <x v="1"/>
    <s v="Sep"/>
    <x v="1"/>
    <x v="3"/>
    <s v="15-29"/>
    <s v="16-30"/>
    <n v="1"/>
    <n v="1"/>
    <n v="0"/>
    <x v="0"/>
  </r>
  <r>
    <s v="P7145"/>
    <d v="2024-09-15T01:29:00"/>
    <s v="M"/>
    <n v="7"/>
    <s v="African American"/>
    <s v="General Practice"/>
    <b v="1"/>
    <m/>
    <x v="48"/>
    <b v="1"/>
    <x v="0"/>
    <s v="Sep"/>
    <x v="3"/>
    <x v="4"/>
    <s v="0-14"/>
    <s v="16-30"/>
    <n v="1"/>
    <n v="1"/>
    <n v="0"/>
    <x v="0"/>
  </r>
  <r>
    <s v="P7146"/>
    <d v="2023-08-01T11:59:00"/>
    <s v="M"/>
    <n v="39"/>
    <s v="African American"/>
    <s v="General Practice"/>
    <b v="1"/>
    <m/>
    <x v="1"/>
    <b v="1"/>
    <x v="1"/>
    <s v="Aug"/>
    <x v="6"/>
    <x v="1"/>
    <s v="30-44"/>
    <s v="16-30"/>
    <n v="1"/>
    <n v="1"/>
    <n v="0"/>
    <x v="0"/>
  </r>
  <r>
    <s v="P7147"/>
    <d v="2023-07-26T16:02:00"/>
    <s v="M"/>
    <n v="30"/>
    <s v="African American"/>
    <s v="General Practice"/>
    <b v="1"/>
    <m/>
    <x v="6"/>
    <b v="1"/>
    <x v="1"/>
    <s v="Jul"/>
    <x v="0"/>
    <x v="3"/>
    <s v="30-44"/>
    <s v="31-45"/>
    <n v="0"/>
    <n v="1"/>
    <n v="0"/>
    <x v="0"/>
  </r>
  <r>
    <s v="P7148"/>
    <d v="2023-09-26T12:20:00"/>
    <s v="M"/>
    <n v="11"/>
    <s v="African American"/>
    <s v="General Practice"/>
    <b v="1"/>
    <m/>
    <x v="43"/>
    <b v="1"/>
    <x v="1"/>
    <s v="Sep"/>
    <x v="6"/>
    <x v="6"/>
    <s v="0-14"/>
    <s v="46-60"/>
    <n v="0"/>
    <n v="1"/>
    <n v="0"/>
    <x v="0"/>
  </r>
  <r>
    <s v="P7149"/>
    <d v="2024-01-27T10:48:00"/>
    <s v="M"/>
    <n v="34"/>
    <s v="African American"/>
    <s v="General Practice"/>
    <b v="1"/>
    <m/>
    <x v="9"/>
    <b v="1"/>
    <x v="0"/>
    <s v="Jan"/>
    <x v="1"/>
    <x v="1"/>
    <s v="30-44"/>
    <s v="46-60"/>
    <n v="0"/>
    <n v="1"/>
    <n v="0"/>
    <x v="0"/>
  </r>
  <r>
    <s v="P7150"/>
    <d v="2024-06-27T02:50:00"/>
    <s v="M"/>
    <n v="73"/>
    <s v="African American"/>
    <s v="General Practice"/>
    <b v="1"/>
    <m/>
    <x v="9"/>
    <b v="1"/>
    <x v="0"/>
    <s v="Jun"/>
    <x v="2"/>
    <x v="4"/>
    <s v="60-74"/>
    <s v="46-60"/>
    <n v="0"/>
    <n v="1"/>
    <n v="0"/>
    <x v="0"/>
  </r>
  <r>
    <s v="P7151"/>
    <d v="2023-06-01T13:24:00"/>
    <s v="M"/>
    <n v="67"/>
    <s v="African American"/>
    <s v="General Practice"/>
    <b v="1"/>
    <m/>
    <x v="36"/>
    <b v="1"/>
    <x v="1"/>
    <s v="Jun"/>
    <x v="2"/>
    <x v="6"/>
    <s v="60-74"/>
    <s v="16-30"/>
    <n v="1"/>
    <n v="1"/>
    <n v="0"/>
    <x v="0"/>
  </r>
  <r>
    <s v="P7152"/>
    <d v="2023-12-25T01:15:00"/>
    <s v="M"/>
    <n v="34"/>
    <s v="African American"/>
    <s v="General Practice"/>
    <b v="1"/>
    <m/>
    <x v="35"/>
    <b v="1"/>
    <x v="1"/>
    <s v="Dec"/>
    <x v="4"/>
    <x v="4"/>
    <s v="30-44"/>
    <s v="16-30"/>
    <n v="1"/>
    <n v="1"/>
    <n v="0"/>
    <x v="0"/>
  </r>
  <r>
    <s v="P7153"/>
    <d v="2023-07-21T13:01:00"/>
    <s v="M"/>
    <n v="40"/>
    <s v="African American"/>
    <s v="General Practice"/>
    <b v="1"/>
    <m/>
    <x v="18"/>
    <b v="1"/>
    <x v="1"/>
    <s v="Jul"/>
    <x v="5"/>
    <x v="6"/>
    <s v="30-44"/>
    <s v="16-30"/>
    <n v="1"/>
    <n v="1"/>
    <n v="0"/>
    <x v="0"/>
  </r>
  <r>
    <s v="P7154"/>
    <d v="2023-12-17T08:17:00"/>
    <s v="M"/>
    <n v="34"/>
    <s v="African American"/>
    <s v="General Practice"/>
    <b v="1"/>
    <m/>
    <x v="37"/>
    <b v="1"/>
    <x v="1"/>
    <s v="Dec"/>
    <x v="3"/>
    <x v="0"/>
    <s v="30-44"/>
    <s v="31-45"/>
    <n v="0"/>
    <n v="1"/>
    <n v="0"/>
    <x v="0"/>
  </r>
  <r>
    <s v="P7155"/>
    <d v="2023-12-21T22:55:00"/>
    <s v="M"/>
    <n v="79"/>
    <s v="African American"/>
    <s v="General Practice"/>
    <b v="1"/>
    <m/>
    <x v="37"/>
    <b v="1"/>
    <x v="1"/>
    <s v="Dec"/>
    <x v="2"/>
    <x v="2"/>
    <s v="75+"/>
    <s v="31-45"/>
    <n v="0"/>
    <n v="1"/>
    <n v="0"/>
    <x v="0"/>
  </r>
  <r>
    <s v="P7156"/>
    <d v="2024-01-27T12:20:00"/>
    <s v="M"/>
    <n v="26"/>
    <s v="African American"/>
    <s v="General Practice"/>
    <b v="1"/>
    <m/>
    <x v="43"/>
    <b v="1"/>
    <x v="0"/>
    <s v="Jan"/>
    <x v="1"/>
    <x v="6"/>
    <s v="15-29"/>
    <s v="46-60"/>
    <n v="0"/>
    <n v="1"/>
    <n v="0"/>
    <x v="0"/>
  </r>
  <r>
    <s v="P7157"/>
    <d v="2024-09-07T21:47:00"/>
    <s v="M"/>
    <n v="30"/>
    <s v="African American"/>
    <s v="General Practice"/>
    <b v="1"/>
    <m/>
    <x v="16"/>
    <b v="1"/>
    <x v="0"/>
    <s v="Sep"/>
    <x v="1"/>
    <x v="2"/>
    <s v="30-44"/>
    <s v="46-60"/>
    <n v="0"/>
    <n v="1"/>
    <n v="0"/>
    <x v="0"/>
  </r>
  <r>
    <s v="P7158"/>
    <d v="2024-02-15T21:03:00"/>
    <s v="M"/>
    <n v="11"/>
    <s v="African American"/>
    <s v="General Practice"/>
    <b v="1"/>
    <m/>
    <x v="46"/>
    <b v="1"/>
    <x v="0"/>
    <s v="Feb"/>
    <x v="2"/>
    <x v="2"/>
    <s v="0-14"/>
    <s v="16-30"/>
    <n v="1"/>
    <n v="1"/>
    <n v="0"/>
    <x v="0"/>
  </r>
  <r>
    <s v="P7159"/>
    <d v="2024-03-22T10:20:00"/>
    <s v="M"/>
    <n v="6"/>
    <s v="African American"/>
    <s v="General Practice"/>
    <b v="1"/>
    <m/>
    <x v="50"/>
    <b v="1"/>
    <x v="0"/>
    <s v="Mar"/>
    <x v="5"/>
    <x v="1"/>
    <s v="0-14"/>
    <s v="31-45"/>
    <n v="0"/>
    <n v="1"/>
    <n v="0"/>
    <x v="0"/>
  </r>
  <r>
    <s v="P7160"/>
    <d v="2024-08-12T04:22:00"/>
    <s v="M"/>
    <n v="72"/>
    <s v="African American"/>
    <s v="General Practice"/>
    <b v="1"/>
    <m/>
    <x v="47"/>
    <b v="1"/>
    <x v="0"/>
    <s v="Aug"/>
    <x v="4"/>
    <x v="5"/>
    <s v="60-74"/>
    <s v="46-60"/>
    <n v="0"/>
    <n v="1"/>
    <n v="0"/>
    <x v="0"/>
  </r>
  <r>
    <s v="P7161"/>
    <d v="2024-08-04T11:58:00"/>
    <s v="M"/>
    <n v="51"/>
    <s v="African American"/>
    <s v="General Practice"/>
    <b v="1"/>
    <m/>
    <x v="5"/>
    <b v="1"/>
    <x v="0"/>
    <s v="Aug"/>
    <x v="3"/>
    <x v="1"/>
    <s v="45-59"/>
    <s v="46-60"/>
    <n v="0"/>
    <n v="1"/>
    <n v="0"/>
    <x v="0"/>
  </r>
  <r>
    <s v="P7162"/>
    <d v="2024-08-17T03:09:00"/>
    <s v="M"/>
    <n v="42"/>
    <s v="African American"/>
    <s v="General Practice"/>
    <b v="1"/>
    <m/>
    <x v="18"/>
    <b v="1"/>
    <x v="0"/>
    <s v="Aug"/>
    <x v="1"/>
    <x v="5"/>
    <s v="30-44"/>
    <s v="16-30"/>
    <n v="1"/>
    <n v="1"/>
    <n v="0"/>
    <x v="0"/>
  </r>
  <r>
    <s v="P7163"/>
    <d v="2024-10-26T23:20:00"/>
    <s v="M"/>
    <n v="78"/>
    <s v="African American"/>
    <s v="General Practice"/>
    <b v="1"/>
    <m/>
    <x v="27"/>
    <b v="1"/>
    <x v="0"/>
    <s v="Oct"/>
    <x v="1"/>
    <x v="2"/>
    <s v="75+"/>
    <s v="46-60"/>
    <n v="0"/>
    <n v="1"/>
    <n v="0"/>
    <x v="0"/>
  </r>
  <r>
    <s v="P7164"/>
    <d v="2024-02-25T09:53:00"/>
    <s v="M"/>
    <n v="71"/>
    <s v="African American"/>
    <s v="General Practice"/>
    <b v="1"/>
    <m/>
    <x v="21"/>
    <b v="1"/>
    <x v="0"/>
    <s v="Feb"/>
    <x v="3"/>
    <x v="1"/>
    <s v="60-74"/>
    <s v="46-60"/>
    <n v="0"/>
    <n v="1"/>
    <n v="0"/>
    <x v="0"/>
  </r>
  <r>
    <s v="P7165"/>
    <d v="2023-10-22T00:29:00"/>
    <s v="M"/>
    <n v="71"/>
    <s v="African American"/>
    <s v="General Practice"/>
    <b v="1"/>
    <m/>
    <x v="46"/>
    <b v="1"/>
    <x v="1"/>
    <s v="Oct"/>
    <x v="3"/>
    <x v="4"/>
    <s v="60-74"/>
    <s v="16-30"/>
    <n v="1"/>
    <n v="1"/>
    <n v="0"/>
    <x v="0"/>
  </r>
  <r>
    <s v="P7166"/>
    <d v="2023-06-21T12:30:00"/>
    <s v="M"/>
    <n v="36"/>
    <s v="African American"/>
    <s v="General Practice"/>
    <b v="1"/>
    <m/>
    <x v="19"/>
    <b v="1"/>
    <x v="1"/>
    <s v="Jun"/>
    <x v="0"/>
    <x v="6"/>
    <s v="30-44"/>
    <s v="16-30"/>
    <n v="1"/>
    <n v="1"/>
    <n v="0"/>
    <x v="0"/>
  </r>
  <r>
    <s v="P7167"/>
    <d v="2023-07-19T07:40:00"/>
    <s v="M"/>
    <n v="19"/>
    <s v="African American"/>
    <s v="General Practice"/>
    <b v="1"/>
    <m/>
    <x v="26"/>
    <b v="1"/>
    <x v="1"/>
    <s v="Jul"/>
    <x v="0"/>
    <x v="0"/>
    <s v="15-29"/>
    <s v="31-45"/>
    <n v="0"/>
    <n v="1"/>
    <n v="0"/>
    <x v="0"/>
  </r>
  <r>
    <s v="P7168"/>
    <d v="2023-06-14T07:18:00"/>
    <s v="M"/>
    <n v="29"/>
    <s v="African American"/>
    <s v="General Practice"/>
    <b v="1"/>
    <m/>
    <x v="5"/>
    <b v="1"/>
    <x v="1"/>
    <s v="Jun"/>
    <x v="0"/>
    <x v="0"/>
    <s v="15-29"/>
    <s v="46-60"/>
    <n v="0"/>
    <n v="1"/>
    <n v="0"/>
    <x v="0"/>
  </r>
  <r>
    <s v="P7169"/>
    <d v="2024-07-12T08:09:00"/>
    <s v="M"/>
    <n v="71"/>
    <s v="African American"/>
    <s v="General Practice"/>
    <b v="1"/>
    <m/>
    <x v="18"/>
    <b v="1"/>
    <x v="0"/>
    <s v="Jul"/>
    <x v="5"/>
    <x v="0"/>
    <s v="60-74"/>
    <s v="16-30"/>
    <n v="1"/>
    <n v="1"/>
    <n v="0"/>
    <x v="0"/>
  </r>
  <r>
    <s v="P7170"/>
    <d v="2024-06-25T03:41:00"/>
    <s v="M"/>
    <n v="3"/>
    <s v="African American"/>
    <s v="General Practice"/>
    <b v="1"/>
    <m/>
    <x v="33"/>
    <b v="1"/>
    <x v="0"/>
    <s v="Jun"/>
    <x v="6"/>
    <x v="5"/>
    <s v="0-14"/>
    <s v="31-45"/>
    <n v="0"/>
    <n v="1"/>
    <n v="0"/>
    <x v="0"/>
  </r>
  <r>
    <s v="P7171"/>
    <d v="2023-06-06T18:27:00"/>
    <s v="M"/>
    <n v="29"/>
    <s v="African American"/>
    <s v="General Practice"/>
    <b v="1"/>
    <m/>
    <x v="10"/>
    <b v="1"/>
    <x v="1"/>
    <s v="Jun"/>
    <x v="6"/>
    <x v="7"/>
    <s v="15-29"/>
    <s v="31-45"/>
    <n v="0"/>
    <n v="1"/>
    <n v="0"/>
    <x v="0"/>
  </r>
  <r>
    <s v="P7172"/>
    <d v="2024-02-11T05:29:00"/>
    <s v="M"/>
    <n v="59"/>
    <s v="African American"/>
    <s v="General Practice"/>
    <b v="1"/>
    <m/>
    <x v="17"/>
    <b v="1"/>
    <x v="0"/>
    <s v="Feb"/>
    <x v="3"/>
    <x v="5"/>
    <s v="45-59"/>
    <s v="31-45"/>
    <n v="0"/>
    <n v="1"/>
    <n v="0"/>
    <x v="0"/>
  </r>
  <r>
    <s v="P7173"/>
    <d v="2024-10-07T18:29:00"/>
    <s v="M"/>
    <n v="22"/>
    <s v="African American"/>
    <s v="General Practice"/>
    <b v="1"/>
    <m/>
    <x v="27"/>
    <b v="1"/>
    <x v="0"/>
    <s v="Oct"/>
    <x v="4"/>
    <x v="7"/>
    <s v="15-29"/>
    <s v="46-60"/>
    <n v="0"/>
    <n v="1"/>
    <n v="0"/>
    <x v="0"/>
  </r>
  <r>
    <s v="P7174"/>
    <d v="2024-05-19T01:09:00"/>
    <s v="M"/>
    <n v="35"/>
    <s v="African American"/>
    <s v="General Practice"/>
    <b v="1"/>
    <m/>
    <x v="24"/>
    <b v="1"/>
    <x v="0"/>
    <s v="May"/>
    <x v="3"/>
    <x v="4"/>
    <s v="30-44"/>
    <s v="16-30"/>
    <n v="1"/>
    <n v="1"/>
    <n v="0"/>
    <x v="0"/>
  </r>
  <r>
    <s v="P7175"/>
    <d v="2024-06-25T12:47:00"/>
    <s v="M"/>
    <n v="38"/>
    <s v="African American"/>
    <s v="General Practice"/>
    <b v="1"/>
    <m/>
    <x v="24"/>
    <b v="1"/>
    <x v="0"/>
    <s v="Jun"/>
    <x v="6"/>
    <x v="6"/>
    <s v="30-44"/>
    <s v="16-30"/>
    <n v="1"/>
    <n v="1"/>
    <n v="0"/>
    <x v="0"/>
  </r>
  <r>
    <s v="P7176"/>
    <d v="2023-11-07T13:13:00"/>
    <s v="M"/>
    <n v="34"/>
    <s v="African American"/>
    <s v="General Practice"/>
    <b v="1"/>
    <m/>
    <x v="16"/>
    <b v="1"/>
    <x v="1"/>
    <s v="Nov"/>
    <x v="6"/>
    <x v="6"/>
    <s v="30-44"/>
    <s v="46-60"/>
    <n v="0"/>
    <n v="1"/>
    <n v="0"/>
    <x v="0"/>
  </r>
  <r>
    <s v="P7177"/>
    <d v="2023-06-24T04:00:00"/>
    <s v="M"/>
    <n v="15"/>
    <s v="African American"/>
    <s v="General Practice"/>
    <b v="1"/>
    <n v="0"/>
    <x v="13"/>
    <b v="1"/>
    <x v="1"/>
    <s v="Jun"/>
    <x v="1"/>
    <x v="5"/>
    <s v="15-29"/>
    <s v="46-60"/>
    <n v="0"/>
    <n v="1"/>
    <n v="0"/>
    <x v="0"/>
  </r>
  <r>
    <s v="P7178"/>
    <d v="2023-09-27T14:27:00"/>
    <s v="M"/>
    <n v="70"/>
    <s v="African American"/>
    <s v="General Practice"/>
    <b v="1"/>
    <n v="1"/>
    <x v="39"/>
    <b v="1"/>
    <x v="1"/>
    <s v="Sep"/>
    <x v="0"/>
    <x v="6"/>
    <s v="60-74"/>
    <s v="0-15"/>
    <n v="1"/>
    <n v="1"/>
    <n v="0"/>
    <x v="0"/>
  </r>
  <r>
    <s v="P7179"/>
    <d v="2024-04-11T01:53:00"/>
    <s v="M"/>
    <n v="56"/>
    <s v="African American"/>
    <s v="General Practice"/>
    <b v="1"/>
    <n v="1"/>
    <x v="21"/>
    <b v="1"/>
    <x v="0"/>
    <s v="Apr"/>
    <x v="2"/>
    <x v="4"/>
    <s v="45-59"/>
    <s v="46-60"/>
    <n v="0"/>
    <n v="1"/>
    <n v="0"/>
    <x v="0"/>
  </r>
  <r>
    <s v="P7180"/>
    <d v="2024-06-03T13:09:00"/>
    <s v="M"/>
    <n v="48"/>
    <s v="African American"/>
    <s v="General Practice"/>
    <b v="1"/>
    <n v="1"/>
    <x v="37"/>
    <b v="1"/>
    <x v="0"/>
    <s v="Jun"/>
    <x v="4"/>
    <x v="6"/>
    <s v="45-59"/>
    <s v="31-45"/>
    <n v="0"/>
    <n v="1"/>
    <n v="0"/>
    <x v="0"/>
  </r>
  <r>
    <s v="P7181"/>
    <d v="2023-11-27T17:04:00"/>
    <s v="M"/>
    <n v="20"/>
    <s v="African American"/>
    <s v="General Practice"/>
    <b v="1"/>
    <n v="1"/>
    <x v="18"/>
    <b v="1"/>
    <x v="1"/>
    <s v="Nov"/>
    <x v="4"/>
    <x v="3"/>
    <s v="15-29"/>
    <s v="16-30"/>
    <n v="1"/>
    <n v="1"/>
    <n v="0"/>
    <x v="0"/>
  </r>
  <r>
    <s v="P7182"/>
    <d v="2024-08-01T04:10:00"/>
    <s v="M"/>
    <n v="77"/>
    <s v="African American"/>
    <s v="General Practice"/>
    <b v="1"/>
    <n v="1"/>
    <x v="5"/>
    <b v="1"/>
    <x v="0"/>
    <s v="Aug"/>
    <x v="2"/>
    <x v="5"/>
    <s v="75+"/>
    <s v="46-60"/>
    <n v="0"/>
    <n v="1"/>
    <n v="0"/>
    <x v="0"/>
  </r>
  <r>
    <s v="P7183"/>
    <d v="2024-05-02T20:01:00"/>
    <s v="M"/>
    <n v="73"/>
    <s v="African American"/>
    <s v="General Practice"/>
    <b v="1"/>
    <n v="3"/>
    <x v="44"/>
    <b v="1"/>
    <x v="0"/>
    <s v="May"/>
    <x v="2"/>
    <x v="7"/>
    <s v="60-74"/>
    <s v="31-45"/>
    <n v="0"/>
    <n v="1"/>
    <n v="0"/>
    <x v="0"/>
  </r>
  <r>
    <s v="P7184"/>
    <d v="2023-05-19T22:26:00"/>
    <s v="M"/>
    <n v="12"/>
    <s v="African American"/>
    <s v="General Practice"/>
    <b v="1"/>
    <n v="3"/>
    <x v="44"/>
    <b v="1"/>
    <x v="1"/>
    <s v="May"/>
    <x v="5"/>
    <x v="2"/>
    <s v="0-14"/>
    <s v="31-45"/>
    <n v="0"/>
    <n v="1"/>
    <n v="0"/>
    <x v="0"/>
  </r>
  <r>
    <s v="P7185"/>
    <d v="2024-09-21T23:52:00"/>
    <s v="M"/>
    <n v="2"/>
    <s v="African American"/>
    <s v="General Practice"/>
    <b v="1"/>
    <n v="4"/>
    <x v="49"/>
    <b v="1"/>
    <x v="0"/>
    <s v="Sep"/>
    <x v="1"/>
    <x v="2"/>
    <s v="0-14"/>
    <s v="46-60"/>
    <n v="0"/>
    <n v="1"/>
    <n v="0"/>
    <x v="0"/>
  </r>
  <r>
    <s v="P7186"/>
    <d v="2024-04-18T20:23:00"/>
    <s v="M"/>
    <n v="77"/>
    <s v="African American"/>
    <s v="General Practice"/>
    <b v="1"/>
    <n v="4"/>
    <x v="47"/>
    <b v="1"/>
    <x v="0"/>
    <s v="Apr"/>
    <x v="2"/>
    <x v="7"/>
    <s v="75+"/>
    <s v="46-60"/>
    <n v="0"/>
    <n v="1"/>
    <n v="0"/>
    <x v="0"/>
  </r>
  <r>
    <s v="P7187"/>
    <d v="2023-12-26T12:03:00"/>
    <s v="M"/>
    <n v="64"/>
    <s v="African American"/>
    <s v="General Practice"/>
    <b v="1"/>
    <n v="5"/>
    <x v="38"/>
    <b v="1"/>
    <x v="1"/>
    <s v="Dec"/>
    <x v="6"/>
    <x v="6"/>
    <s v="60-74"/>
    <s v="0-15"/>
    <n v="1"/>
    <n v="1"/>
    <n v="0"/>
    <x v="0"/>
  </r>
  <r>
    <s v="P7188"/>
    <d v="2024-01-22T08:23:00"/>
    <s v="M"/>
    <n v="54"/>
    <s v="African American"/>
    <s v="General Practice"/>
    <b v="1"/>
    <n v="5"/>
    <x v="44"/>
    <b v="1"/>
    <x v="0"/>
    <s v="Jan"/>
    <x v="4"/>
    <x v="0"/>
    <s v="45-59"/>
    <s v="31-45"/>
    <n v="0"/>
    <n v="1"/>
    <n v="0"/>
    <x v="0"/>
  </r>
  <r>
    <s v="P7189"/>
    <d v="2024-02-09T14:21:00"/>
    <s v="M"/>
    <n v="65"/>
    <s v="African American"/>
    <s v="General Practice"/>
    <b v="1"/>
    <n v="5"/>
    <x v="18"/>
    <b v="1"/>
    <x v="0"/>
    <s v="Feb"/>
    <x v="5"/>
    <x v="6"/>
    <s v="60-74"/>
    <s v="16-30"/>
    <n v="1"/>
    <n v="1"/>
    <n v="0"/>
    <x v="0"/>
  </r>
  <r>
    <s v="P7190"/>
    <d v="2024-04-17T06:29:00"/>
    <s v="M"/>
    <n v="78"/>
    <s v="African American"/>
    <s v="General Practice"/>
    <b v="1"/>
    <n v="5"/>
    <x v="25"/>
    <b v="1"/>
    <x v="0"/>
    <s v="Apr"/>
    <x v="0"/>
    <x v="0"/>
    <s v="75+"/>
    <s v="46-60"/>
    <n v="0"/>
    <n v="1"/>
    <n v="0"/>
    <x v="0"/>
  </r>
  <r>
    <s v="P7191"/>
    <d v="2024-04-14T03:04:00"/>
    <s v="M"/>
    <n v="30"/>
    <s v="African American"/>
    <s v="General Practice"/>
    <b v="1"/>
    <n v="5"/>
    <x v="1"/>
    <b v="1"/>
    <x v="0"/>
    <s v="Apr"/>
    <x v="3"/>
    <x v="5"/>
    <s v="30-44"/>
    <s v="16-30"/>
    <n v="1"/>
    <n v="1"/>
    <n v="0"/>
    <x v="0"/>
  </r>
  <r>
    <s v="P7192"/>
    <d v="2024-07-28T20:15:00"/>
    <s v="M"/>
    <n v="38"/>
    <s v="African American"/>
    <s v="General Practice"/>
    <b v="1"/>
    <n v="5"/>
    <x v="21"/>
    <b v="1"/>
    <x v="0"/>
    <s v="Jul"/>
    <x v="3"/>
    <x v="7"/>
    <s v="30-44"/>
    <s v="46-60"/>
    <n v="0"/>
    <n v="1"/>
    <n v="0"/>
    <x v="0"/>
  </r>
  <r>
    <s v="P7193"/>
    <d v="2024-06-02T18:04:00"/>
    <s v="M"/>
    <n v="35"/>
    <s v="African American"/>
    <s v="General Practice"/>
    <b v="1"/>
    <n v="5"/>
    <x v="14"/>
    <b v="1"/>
    <x v="0"/>
    <s v="Jun"/>
    <x v="3"/>
    <x v="7"/>
    <s v="30-44"/>
    <s v="46-60"/>
    <n v="0"/>
    <n v="1"/>
    <n v="0"/>
    <x v="0"/>
  </r>
  <r>
    <s v="P7194"/>
    <d v="2023-11-14T12:41:00"/>
    <s v="M"/>
    <n v="10"/>
    <s v="African American"/>
    <s v="General Practice"/>
    <b v="1"/>
    <n v="6"/>
    <x v="35"/>
    <b v="1"/>
    <x v="1"/>
    <s v="Nov"/>
    <x v="6"/>
    <x v="6"/>
    <s v="0-14"/>
    <s v="16-30"/>
    <n v="1"/>
    <n v="1"/>
    <n v="0"/>
    <x v="0"/>
  </r>
  <r>
    <s v="P7195"/>
    <d v="2024-06-04T21:07:00"/>
    <s v="M"/>
    <n v="20"/>
    <s v="African American"/>
    <s v="General Practice"/>
    <b v="1"/>
    <n v="6"/>
    <x v="28"/>
    <b v="1"/>
    <x v="0"/>
    <s v="Jun"/>
    <x v="6"/>
    <x v="2"/>
    <s v="15-29"/>
    <s v="16-30"/>
    <n v="1"/>
    <n v="1"/>
    <n v="0"/>
    <x v="0"/>
  </r>
  <r>
    <s v="P7196"/>
    <d v="2024-06-22T10:09:00"/>
    <s v="M"/>
    <n v="43"/>
    <s v="African American"/>
    <s v="General Practice"/>
    <b v="1"/>
    <n v="6"/>
    <x v="34"/>
    <b v="1"/>
    <x v="0"/>
    <s v="Jun"/>
    <x v="1"/>
    <x v="1"/>
    <s v="30-44"/>
    <s v="0-15"/>
    <n v="1"/>
    <n v="1"/>
    <n v="0"/>
    <x v="0"/>
  </r>
  <r>
    <s v="P7197"/>
    <d v="2024-07-30T10:05:00"/>
    <s v="M"/>
    <n v="37"/>
    <s v="African American"/>
    <s v="General Practice"/>
    <b v="1"/>
    <n v="6"/>
    <x v="46"/>
    <b v="1"/>
    <x v="0"/>
    <s v="Jul"/>
    <x v="6"/>
    <x v="1"/>
    <s v="30-44"/>
    <s v="16-30"/>
    <n v="1"/>
    <n v="1"/>
    <n v="0"/>
    <x v="0"/>
  </r>
  <r>
    <s v="P7198"/>
    <d v="2023-09-16T09:22:00"/>
    <s v="M"/>
    <n v="9"/>
    <s v="African American"/>
    <s v="General Practice"/>
    <b v="1"/>
    <n v="8"/>
    <x v="8"/>
    <b v="1"/>
    <x v="1"/>
    <s v="Sep"/>
    <x v="1"/>
    <x v="1"/>
    <s v="0-14"/>
    <s v="31-45"/>
    <n v="0"/>
    <n v="1"/>
    <n v="0"/>
    <x v="0"/>
  </r>
  <r>
    <s v="P7199"/>
    <d v="2024-03-19T10:20:00"/>
    <s v="M"/>
    <n v="8"/>
    <s v="African American"/>
    <s v="General Practice"/>
    <b v="1"/>
    <n v="9"/>
    <x v="44"/>
    <b v="1"/>
    <x v="0"/>
    <s v="Mar"/>
    <x v="6"/>
    <x v="1"/>
    <s v="0-14"/>
    <s v="31-45"/>
    <n v="0"/>
    <n v="1"/>
    <n v="0"/>
    <x v="0"/>
  </r>
  <r>
    <s v="P7200"/>
    <d v="2023-10-21T04:20:00"/>
    <s v="M"/>
    <n v="46"/>
    <s v="African American"/>
    <s v="General Practice"/>
    <b v="1"/>
    <n v="9"/>
    <x v="36"/>
    <b v="1"/>
    <x v="1"/>
    <s v="Oct"/>
    <x v="1"/>
    <x v="5"/>
    <s v="45-59"/>
    <s v="16-30"/>
    <n v="1"/>
    <n v="1"/>
    <n v="1"/>
    <x v="0"/>
  </r>
  <r>
    <s v="P7201"/>
    <d v="2023-08-21T04:47:00"/>
    <s v="M"/>
    <n v="35"/>
    <s v="African American"/>
    <s v="General Practice"/>
    <b v="1"/>
    <n v="9"/>
    <x v="15"/>
    <b v="1"/>
    <x v="1"/>
    <s v="Aug"/>
    <x v="4"/>
    <x v="5"/>
    <s v="30-44"/>
    <s v="31-45"/>
    <n v="0"/>
    <n v="1"/>
    <n v="0"/>
    <x v="0"/>
  </r>
  <r>
    <s v="P7202"/>
    <d v="2024-02-28T01:02:00"/>
    <s v="M"/>
    <n v="37"/>
    <s v="African American"/>
    <s v="General Practice"/>
    <b v="1"/>
    <n v="10"/>
    <x v="38"/>
    <b v="1"/>
    <x v="0"/>
    <s v="Feb"/>
    <x v="0"/>
    <x v="4"/>
    <s v="30-44"/>
    <s v="0-15"/>
    <n v="1"/>
    <n v="1"/>
    <n v="1"/>
    <x v="0"/>
  </r>
  <r>
    <s v="P7203"/>
    <d v="2024-02-17T23:38:00"/>
    <s v="M"/>
    <n v="41"/>
    <s v="African American"/>
    <s v="Neurology"/>
    <b v="1"/>
    <m/>
    <x v="7"/>
    <b v="1"/>
    <x v="0"/>
    <s v="Feb"/>
    <x v="1"/>
    <x v="2"/>
    <s v="30-44"/>
    <s v="16-30"/>
    <n v="1"/>
    <n v="1"/>
    <n v="0"/>
    <x v="0"/>
  </r>
  <r>
    <s v="P7204"/>
    <d v="2024-05-15T09:57:00"/>
    <s v="M"/>
    <n v="32"/>
    <s v="African American"/>
    <s v="Neurology"/>
    <b v="1"/>
    <m/>
    <x v="50"/>
    <b v="1"/>
    <x v="0"/>
    <s v="May"/>
    <x v="0"/>
    <x v="1"/>
    <s v="30-44"/>
    <s v="31-45"/>
    <n v="0"/>
    <n v="1"/>
    <n v="0"/>
    <x v="0"/>
  </r>
  <r>
    <s v="P7205"/>
    <d v="2024-10-21T20:48:00"/>
    <s v="M"/>
    <n v="22"/>
    <s v="African American"/>
    <s v="Neurology"/>
    <b v="1"/>
    <m/>
    <x v="8"/>
    <b v="1"/>
    <x v="0"/>
    <s v="Oct"/>
    <x v="4"/>
    <x v="7"/>
    <s v="15-29"/>
    <s v="31-45"/>
    <n v="0"/>
    <n v="1"/>
    <n v="0"/>
    <x v="0"/>
  </r>
  <r>
    <s v="P7206"/>
    <d v="2024-07-16T10:44:00"/>
    <s v="M"/>
    <n v="70"/>
    <s v="African American"/>
    <s v="Neurology"/>
    <b v="1"/>
    <m/>
    <x v="4"/>
    <b v="1"/>
    <x v="0"/>
    <s v="Jul"/>
    <x v="6"/>
    <x v="1"/>
    <s v="60-74"/>
    <s v="0-15"/>
    <n v="1"/>
    <n v="1"/>
    <n v="0"/>
    <x v="0"/>
  </r>
  <r>
    <s v="P7207"/>
    <d v="2024-02-28T21:14:00"/>
    <s v="M"/>
    <n v="8"/>
    <s v="African American"/>
    <s v="Neurology"/>
    <b v="1"/>
    <m/>
    <x v="3"/>
    <b v="1"/>
    <x v="0"/>
    <s v="Feb"/>
    <x v="0"/>
    <x v="2"/>
    <s v="0-14"/>
    <s v="31-45"/>
    <n v="0"/>
    <n v="1"/>
    <n v="0"/>
    <x v="0"/>
  </r>
  <r>
    <s v="P7208"/>
    <d v="2023-12-27T23:15:00"/>
    <s v="M"/>
    <n v="47"/>
    <s v="African American"/>
    <s v="Neurology"/>
    <b v="1"/>
    <m/>
    <x v="16"/>
    <b v="1"/>
    <x v="1"/>
    <s v="Dec"/>
    <x v="0"/>
    <x v="2"/>
    <s v="45-59"/>
    <s v="46-60"/>
    <n v="0"/>
    <n v="1"/>
    <n v="0"/>
    <x v="0"/>
  </r>
  <r>
    <s v="P7209"/>
    <d v="2023-04-08T03:47:00"/>
    <s v="M"/>
    <n v="69"/>
    <s v="African American"/>
    <s v="Neurology"/>
    <b v="1"/>
    <m/>
    <x v="45"/>
    <b v="1"/>
    <x v="1"/>
    <s v="Apr"/>
    <x v="1"/>
    <x v="5"/>
    <s v="60-74"/>
    <s v="16-30"/>
    <n v="1"/>
    <n v="1"/>
    <n v="0"/>
    <x v="0"/>
  </r>
  <r>
    <s v="P7210"/>
    <d v="2023-11-15T22:32:00"/>
    <s v="M"/>
    <n v="45"/>
    <s v="African American"/>
    <s v="Neurology"/>
    <b v="1"/>
    <n v="0"/>
    <x v="36"/>
    <b v="1"/>
    <x v="1"/>
    <s v="Nov"/>
    <x v="0"/>
    <x v="2"/>
    <s v="45-59"/>
    <s v="16-30"/>
    <n v="1"/>
    <n v="1"/>
    <n v="0"/>
    <x v="0"/>
  </r>
  <r>
    <s v="P7211"/>
    <d v="2023-06-16T11:35:00"/>
    <s v="M"/>
    <n v="22"/>
    <s v="African American"/>
    <s v="Neurology"/>
    <b v="1"/>
    <n v="1"/>
    <x v="11"/>
    <b v="1"/>
    <x v="1"/>
    <s v="Jun"/>
    <x v="5"/>
    <x v="1"/>
    <s v="15-29"/>
    <s v="46-60"/>
    <n v="0"/>
    <n v="1"/>
    <n v="0"/>
    <x v="0"/>
  </r>
  <r>
    <s v="P7212"/>
    <d v="2024-07-15T08:29:00"/>
    <s v="M"/>
    <n v="54"/>
    <s v="African American"/>
    <s v="None"/>
    <b v="1"/>
    <m/>
    <x v="36"/>
    <b v="1"/>
    <x v="0"/>
    <s v="Jul"/>
    <x v="4"/>
    <x v="0"/>
    <s v="45-59"/>
    <s v="16-30"/>
    <n v="1"/>
    <n v="1"/>
    <n v="0"/>
    <x v="0"/>
  </r>
  <r>
    <s v="P7213"/>
    <d v="2024-08-23T03:19:00"/>
    <s v="M"/>
    <n v="32"/>
    <s v="African American"/>
    <s v="None"/>
    <b v="1"/>
    <m/>
    <x v="22"/>
    <b v="1"/>
    <x v="0"/>
    <s v="Aug"/>
    <x v="5"/>
    <x v="5"/>
    <s v="30-44"/>
    <s v="31-45"/>
    <n v="0"/>
    <n v="1"/>
    <n v="0"/>
    <x v="0"/>
  </r>
  <r>
    <s v="P7214"/>
    <d v="2024-10-04T22:25:00"/>
    <s v="M"/>
    <n v="51"/>
    <s v="African American"/>
    <s v="None"/>
    <b v="1"/>
    <m/>
    <x v="33"/>
    <b v="1"/>
    <x v="0"/>
    <s v="Oct"/>
    <x v="5"/>
    <x v="2"/>
    <s v="45-59"/>
    <s v="31-45"/>
    <n v="0"/>
    <n v="1"/>
    <n v="0"/>
    <x v="0"/>
  </r>
  <r>
    <s v="P7215"/>
    <d v="2023-04-21T17:23:00"/>
    <s v="M"/>
    <n v="36"/>
    <s v="African American"/>
    <s v="None"/>
    <b v="1"/>
    <m/>
    <x v="6"/>
    <b v="1"/>
    <x v="1"/>
    <s v="Apr"/>
    <x v="5"/>
    <x v="3"/>
    <s v="30-44"/>
    <s v="31-45"/>
    <n v="0"/>
    <n v="1"/>
    <n v="0"/>
    <x v="0"/>
  </r>
  <r>
    <s v="P7216"/>
    <d v="2024-07-08T23:27:00"/>
    <s v="M"/>
    <n v="63"/>
    <s v="African American"/>
    <s v="None"/>
    <b v="1"/>
    <m/>
    <x v="50"/>
    <b v="1"/>
    <x v="0"/>
    <s v="Jul"/>
    <x v="4"/>
    <x v="2"/>
    <s v="60-74"/>
    <s v="31-45"/>
    <n v="0"/>
    <n v="1"/>
    <n v="0"/>
    <x v="0"/>
  </r>
  <r>
    <s v="P7217"/>
    <d v="2024-03-25T04:42:00"/>
    <s v="M"/>
    <n v="7"/>
    <s v="African American"/>
    <s v="None"/>
    <b v="1"/>
    <m/>
    <x v="32"/>
    <b v="1"/>
    <x v="0"/>
    <s v="Mar"/>
    <x v="4"/>
    <x v="5"/>
    <s v="0-14"/>
    <s v="46-60"/>
    <n v="0"/>
    <n v="1"/>
    <n v="0"/>
    <x v="0"/>
  </r>
  <r>
    <s v="P7218"/>
    <d v="2023-09-09T23:21:00"/>
    <s v="M"/>
    <n v="42"/>
    <s v="African American"/>
    <s v="None"/>
    <b v="1"/>
    <m/>
    <x v="47"/>
    <b v="1"/>
    <x v="1"/>
    <s v="Sep"/>
    <x v="1"/>
    <x v="2"/>
    <s v="30-44"/>
    <s v="46-60"/>
    <n v="0"/>
    <n v="1"/>
    <n v="0"/>
    <x v="0"/>
  </r>
  <r>
    <s v="P7219"/>
    <d v="2023-10-24T01:43:00"/>
    <s v="M"/>
    <n v="34"/>
    <s v="African American"/>
    <s v="None"/>
    <b v="1"/>
    <m/>
    <x v="27"/>
    <b v="1"/>
    <x v="1"/>
    <s v="Oct"/>
    <x v="6"/>
    <x v="4"/>
    <s v="30-44"/>
    <s v="46-60"/>
    <n v="0"/>
    <n v="1"/>
    <n v="0"/>
    <x v="0"/>
  </r>
  <r>
    <s v="P7220"/>
    <d v="2023-12-31T15:20:00"/>
    <s v="M"/>
    <n v="41"/>
    <s v="African American"/>
    <s v="None"/>
    <b v="1"/>
    <m/>
    <x v="49"/>
    <b v="1"/>
    <x v="1"/>
    <s v="Dec"/>
    <x v="3"/>
    <x v="3"/>
    <s v="30-44"/>
    <s v="46-60"/>
    <n v="0"/>
    <n v="1"/>
    <n v="0"/>
    <x v="0"/>
  </r>
  <r>
    <s v="P7221"/>
    <d v="2024-05-10T04:34:00"/>
    <s v="M"/>
    <n v="21"/>
    <s v="African American"/>
    <s v="None"/>
    <b v="1"/>
    <m/>
    <x v="46"/>
    <b v="1"/>
    <x v="0"/>
    <s v="May"/>
    <x v="5"/>
    <x v="5"/>
    <s v="15-29"/>
    <s v="16-30"/>
    <n v="1"/>
    <n v="1"/>
    <n v="0"/>
    <x v="0"/>
  </r>
  <r>
    <s v="P7222"/>
    <d v="2024-09-16T23:58:00"/>
    <s v="M"/>
    <n v="43"/>
    <s v="African American"/>
    <s v="None"/>
    <b v="1"/>
    <m/>
    <x v="45"/>
    <b v="1"/>
    <x v="0"/>
    <s v="Sep"/>
    <x v="4"/>
    <x v="2"/>
    <s v="30-44"/>
    <s v="16-30"/>
    <n v="1"/>
    <n v="1"/>
    <n v="0"/>
    <x v="0"/>
  </r>
  <r>
    <s v="P7223"/>
    <d v="2023-12-26T15:44:00"/>
    <s v="M"/>
    <n v="50"/>
    <s v="African American"/>
    <s v="None"/>
    <b v="1"/>
    <m/>
    <x v="29"/>
    <b v="1"/>
    <x v="1"/>
    <s v="Dec"/>
    <x v="6"/>
    <x v="3"/>
    <s v="45-59"/>
    <s v="16-30"/>
    <n v="1"/>
    <n v="1"/>
    <n v="0"/>
    <x v="0"/>
  </r>
  <r>
    <s v="P7224"/>
    <d v="2024-04-28T17:08:00"/>
    <s v="M"/>
    <n v="71"/>
    <s v="African American"/>
    <s v="None"/>
    <b v="1"/>
    <m/>
    <x v="19"/>
    <b v="1"/>
    <x v="0"/>
    <s v="Apr"/>
    <x v="3"/>
    <x v="3"/>
    <s v="60-74"/>
    <s v="16-30"/>
    <n v="1"/>
    <n v="1"/>
    <n v="0"/>
    <x v="0"/>
  </r>
  <r>
    <s v="P7225"/>
    <d v="2024-10-29T04:55:00"/>
    <s v="M"/>
    <n v="21"/>
    <s v="African American"/>
    <s v="None"/>
    <b v="1"/>
    <m/>
    <x v="23"/>
    <b v="1"/>
    <x v="0"/>
    <s v="Oct"/>
    <x v="6"/>
    <x v="5"/>
    <s v="15-29"/>
    <s v="46-60"/>
    <n v="0"/>
    <n v="1"/>
    <n v="0"/>
    <x v="0"/>
  </r>
  <r>
    <s v="P7226"/>
    <d v="2023-09-14T17:19:00"/>
    <s v="M"/>
    <n v="39"/>
    <s v="African American"/>
    <s v="None"/>
    <b v="1"/>
    <m/>
    <x v="25"/>
    <b v="1"/>
    <x v="1"/>
    <s v="Sep"/>
    <x v="2"/>
    <x v="3"/>
    <s v="30-44"/>
    <s v="46-60"/>
    <n v="0"/>
    <n v="1"/>
    <n v="0"/>
    <x v="0"/>
  </r>
  <r>
    <s v="P7227"/>
    <d v="2024-07-26T11:19:00"/>
    <s v="M"/>
    <n v="59"/>
    <s v="African American"/>
    <s v="None"/>
    <b v="1"/>
    <m/>
    <x v="25"/>
    <b v="1"/>
    <x v="0"/>
    <s v="Jul"/>
    <x v="5"/>
    <x v="1"/>
    <s v="45-59"/>
    <s v="46-60"/>
    <n v="0"/>
    <n v="1"/>
    <n v="0"/>
    <x v="0"/>
  </r>
  <r>
    <s v="P7228"/>
    <d v="2024-10-12T23:09:00"/>
    <s v="M"/>
    <n v="8"/>
    <s v="African American"/>
    <s v="None"/>
    <b v="1"/>
    <m/>
    <x v="27"/>
    <b v="1"/>
    <x v="0"/>
    <s v="Oct"/>
    <x v="1"/>
    <x v="2"/>
    <s v="0-14"/>
    <s v="46-60"/>
    <n v="0"/>
    <n v="1"/>
    <n v="0"/>
    <x v="0"/>
  </r>
  <r>
    <s v="P7229"/>
    <d v="2024-08-06T13:21:00"/>
    <s v="M"/>
    <n v="61"/>
    <s v="African American"/>
    <s v="None"/>
    <b v="1"/>
    <m/>
    <x v="27"/>
    <b v="1"/>
    <x v="0"/>
    <s v="Aug"/>
    <x v="6"/>
    <x v="6"/>
    <s v="60-74"/>
    <s v="46-60"/>
    <n v="0"/>
    <n v="1"/>
    <n v="0"/>
    <x v="0"/>
  </r>
  <r>
    <s v="P7230"/>
    <d v="2024-03-05T11:30:00"/>
    <s v="M"/>
    <n v="11"/>
    <s v="African American"/>
    <s v="None"/>
    <b v="1"/>
    <m/>
    <x v="39"/>
    <b v="1"/>
    <x v="0"/>
    <s v="Mar"/>
    <x v="6"/>
    <x v="1"/>
    <s v="0-14"/>
    <s v="0-15"/>
    <n v="1"/>
    <n v="1"/>
    <n v="0"/>
    <x v="0"/>
  </r>
  <r>
    <s v="P7231"/>
    <d v="2024-06-29T19:17:00"/>
    <s v="M"/>
    <n v="19"/>
    <s v="African American"/>
    <s v="None"/>
    <b v="1"/>
    <m/>
    <x v="39"/>
    <b v="1"/>
    <x v="0"/>
    <s v="Jun"/>
    <x v="1"/>
    <x v="7"/>
    <s v="15-29"/>
    <s v="0-15"/>
    <n v="1"/>
    <n v="1"/>
    <n v="0"/>
    <x v="0"/>
  </r>
  <r>
    <s v="P7232"/>
    <d v="2024-09-20T22:46:00"/>
    <s v="M"/>
    <n v="76"/>
    <s v="African American"/>
    <s v="None"/>
    <b v="1"/>
    <m/>
    <x v="24"/>
    <b v="1"/>
    <x v="0"/>
    <s v="Sep"/>
    <x v="5"/>
    <x v="2"/>
    <s v="75+"/>
    <s v="16-30"/>
    <n v="1"/>
    <n v="1"/>
    <n v="0"/>
    <x v="0"/>
  </r>
  <r>
    <s v="P7233"/>
    <d v="2024-10-18T14:24:00"/>
    <s v="M"/>
    <n v="24"/>
    <s v="African American"/>
    <s v="None"/>
    <b v="1"/>
    <m/>
    <x v="28"/>
    <b v="1"/>
    <x v="0"/>
    <s v="Oct"/>
    <x v="5"/>
    <x v="6"/>
    <s v="15-29"/>
    <s v="16-30"/>
    <n v="1"/>
    <n v="1"/>
    <n v="0"/>
    <x v="0"/>
  </r>
  <r>
    <s v="P7234"/>
    <d v="2024-10-14T09:24:00"/>
    <s v="M"/>
    <n v="14"/>
    <s v="African American"/>
    <s v="None"/>
    <b v="1"/>
    <m/>
    <x v="48"/>
    <b v="1"/>
    <x v="0"/>
    <s v="Oct"/>
    <x v="4"/>
    <x v="1"/>
    <s v="0-14"/>
    <s v="16-30"/>
    <n v="1"/>
    <n v="1"/>
    <n v="0"/>
    <x v="0"/>
  </r>
  <r>
    <s v="P7235"/>
    <d v="2023-08-14T21:18:00"/>
    <s v="M"/>
    <n v="44"/>
    <s v="African American"/>
    <s v="None"/>
    <b v="1"/>
    <m/>
    <x v="29"/>
    <b v="1"/>
    <x v="1"/>
    <s v="Aug"/>
    <x v="4"/>
    <x v="2"/>
    <s v="30-44"/>
    <s v="16-30"/>
    <n v="1"/>
    <n v="1"/>
    <n v="0"/>
    <x v="0"/>
  </r>
  <r>
    <s v="P7236"/>
    <d v="2024-08-04T03:23:00"/>
    <s v="M"/>
    <n v="12"/>
    <s v="African American"/>
    <s v="None"/>
    <b v="1"/>
    <m/>
    <x v="22"/>
    <b v="1"/>
    <x v="0"/>
    <s v="Aug"/>
    <x v="3"/>
    <x v="5"/>
    <s v="0-14"/>
    <s v="31-45"/>
    <n v="0"/>
    <n v="1"/>
    <n v="0"/>
    <x v="0"/>
  </r>
  <r>
    <s v="P7237"/>
    <d v="2024-09-29T23:13:00"/>
    <s v="M"/>
    <n v="52"/>
    <s v="African American"/>
    <s v="None"/>
    <b v="1"/>
    <m/>
    <x v="13"/>
    <b v="1"/>
    <x v="0"/>
    <s v="Sep"/>
    <x v="3"/>
    <x v="2"/>
    <s v="45-59"/>
    <s v="46-60"/>
    <n v="0"/>
    <n v="1"/>
    <n v="0"/>
    <x v="0"/>
  </r>
  <r>
    <s v="P7238"/>
    <d v="2024-01-23T23:35:00"/>
    <s v="M"/>
    <n v="12"/>
    <s v="African American"/>
    <s v="None"/>
    <b v="1"/>
    <m/>
    <x v="14"/>
    <b v="1"/>
    <x v="0"/>
    <s v="Jan"/>
    <x v="6"/>
    <x v="2"/>
    <s v="0-14"/>
    <s v="46-60"/>
    <n v="0"/>
    <n v="1"/>
    <n v="0"/>
    <x v="0"/>
  </r>
  <r>
    <s v="P7239"/>
    <d v="2024-04-03T04:00:00"/>
    <s v="M"/>
    <n v="48"/>
    <s v="African American"/>
    <s v="None"/>
    <b v="1"/>
    <m/>
    <x v="4"/>
    <b v="1"/>
    <x v="0"/>
    <s v="Apr"/>
    <x v="0"/>
    <x v="5"/>
    <s v="45-59"/>
    <s v="0-15"/>
    <n v="1"/>
    <n v="1"/>
    <n v="0"/>
    <x v="0"/>
  </r>
  <r>
    <s v="P7240"/>
    <d v="2023-04-14T00:25:00"/>
    <s v="M"/>
    <n v="62"/>
    <s v="African American"/>
    <s v="None"/>
    <b v="1"/>
    <m/>
    <x v="4"/>
    <b v="1"/>
    <x v="1"/>
    <s v="Apr"/>
    <x v="5"/>
    <x v="4"/>
    <s v="60-74"/>
    <s v="0-15"/>
    <n v="1"/>
    <n v="1"/>
    <n v="0"/>
    <x v="0"/>
  </r>
  <r>
    <s v="P7241"/>
    <d v="2023-05-18T13:27:00"/>
    <s v="M"/>
    <n v="2"/>
    <s v="African American"/>
    <s v="None"/>
    <b v="1"/>
    <m/>
    <x v="42"/>
    <b v="1"/>
    <x v="1"/>
    <s v="May"/>
    <x v="2"/>
    <x v="6"/>
    <s v="0-14"/>
    <s v="0-15"/>
    <n v="1"/>
    <n v="1"/>
    <n v="0"/>
    <x v="0"/>
  </r>
  <r>
    <s v="P7242"/>
    <d v="2023-09-19T09:40:00"/>
    <s v="M"/>
    <n v="62"/>
    <s v="African American"/>
    <s v="None"/>
    <b v="1"/>
    <m/>
    <x v="38"/>
    <b v="1"/>
    <x v="1"/>
    <s v="Sep"/>
    <x v="6"/>
    <x v="1"/>
    <s v="60-74"/>
    <s v="0-15"/>
    <n v="1"/>
    <n v="1"/>
    <n v="0"/>
    <x v="0"/>
  </r>
  <r>
    <s v="P7243"/>
    <d v="2024-09-28T05:51:00"/>
    <s v="M"/>
    <n v="23"/>
    <s v="African American"/>
    <s v="None"/>
    <b v="1"/>
    <m/>
    <x v="27"/>
    <b v="1"/>
    <x v="0"/>
    <s v="Sep"/>
    <x v="1"/>
    <x v="5"/>
    <s v="15-29"/>
    <s v="46-60"/>
    <n v="0"/>
    <n v="1"/>
    <n v="0"/>
    <x v="0"/>
  </r>
  <r>
    <s v="P7244"/>
    <d v="2024-08-08T00:39:00"/>
    <s v="M"/>
    <n v="1"/>
    <s v="African American"/>
    <s v="None"/>
    <b v="1"/>
    <m/>
    <x v="18"/>
    <b v="1"/>
    <x v="0"/>
    <s v="Aug"/>
    <x v="2"/>
    <x v="4"/>
    <s v="0-14"/>
    <s v="16-30"/>
    <n v="1"/>
    <n v="1"/>
    <n v="0"/>
    <x v="0"/>
  </r>
  <r>
    <s v="P7245"/>
    <d v="2024-07-10T11:43:00"/>
    <s v="M"/>
    <n v="65"/>
    <s v="African American"/>
    <s v="None"/>
    <b v="1"/>
    <m/>
    <x v="48"/>
    <b v="1"/>
    <x v="0"/>
    <s v="Jul"/>
    <x v="0"/>
    <x v="1"/>
    <s v="60-74"/>
    <s v="16-30"/>
    <n v="1"/>
    <n v="1"/>
    <n v="0"/>
    <x v="0"/>
  </r>
  <r>
    <s v="P7246"/>
    <d v="2023-07-02T05:04:00"/>
    <s v="M"/>
    <n v="25"/>
    <s v="African American"/>
    <s v="None"/>
    <b v="1"/>
    <m/>
    <x v="19"/>
    <b v="1"/>
    <x v="1"/>
    <s v="Jul"/>
    <x v="3"/>
    <x v="5"/>
    <s v="15-29"/>
    <s v="16-30"/>
    <n v="1"/>
    <n v="1"/>
    <n v="0"/>
    <x v="0"/>
  </r>
  <r>
    <s v="P7247"/>
    <d v="2024-05-23T07:58:00"/>
    <s v="M"/>
    <n v="29"/>
    <s v="African American"/>
    <s v="None"/>
    <b v="1"/>
    <m/>
    <x v="3"/>
    <b v="1"/>
    <x v="0"/>
    <s v="May"/>
    <x v="2"/>
    <x v="0"/>
    <s v="15-29"/>
    <s v="31-45"/>
    <n v="0"/>
    <n v="1"/>
    <n v="0"/>
    <x v="0"/>
  </r>
  <r>
    <s v="P7248"/>
    <d v="2024-02-04T20:00:00"/>
    <s v="M"/>
    <n v="14"/>
    <s v="African American"/>
    <s v="None"/>
    <b v="1"/>
    <m/>
    <x v="10"/>
    <b v="1"/>
    <x v="0"/>
    <s v="Feb"/>
    <x v="3"/>
    <x v="7"/>
    <s v="0-14"/>
    <s v="31-45"/>
    <n v="0"/>
    <n v="1"/>
    <n v="0"/>
    <x v="0"/>
  </r>
  <r>
    <s v="P7249"/>
    <d v="2024-07-16T11:09:00"/>
    <s v="M"/>
    <n v="46"/>
    <s v="African American"/>
    <s v="None"/>
    <b v="1"/>
    <m/>
    <x v="15"/>
    <b v="1"/>
    <x v="0"/>
    <s v="Jul"/>
    <x v="6"/>
    <x v="1"/>
    <s v="45-59"/>
    <s v="31-45"/>
    <n v="0"/>
    <n v="1"/>
    <n v="0"/>
    <x v="0"/>
  </r>
  <r>
    <s v="P7250"/>
    <d v="2023-05-19T05:01:00"/>
    <s v="M"/>
    <n v="57"/>
    <s v="African American"/>
    <s v="None"/>
    <b v="1"/>
    <m/>
    <x v="15"/>
    <b v="1"/>
    <x v="1"/>
    <s v="May"/>
    <x v="5"/>
    <x v="5"/>
    <s v="45-59"/>
    <s v="31-45"/>
    <n v="0"/>
    <n v="1"/>
    <n v="0"/>
    <x v="0"/>
  </r>
  <r>
    <s v="P7251"/>
    <d v="2023-08-28T04:39:00"/>
    <s v="M"/>
    <n v="11"/>
    <s v="African American"/>
    <s v="None"/>
    <b v="1"/>
    <m/>
    <x v="40"/>
    <b v="1"/>
    <x v="1"/>
    <s v="Aug"/>
    <x v="4"/>
    <x v="5"/>
    <s v="0-14"/>
    <s v="31-45"/>
    <n v="0"/>
    <n v="1"/>
    <n v="0"/>
    <x v="0"/>
  </r>
  <r>
    <s v="P7252"/>
    <d v="2024-02-18T22:57:00"/>
    <s v="M"/>
    <n v="70"/>
    <s v="African American"/>
    <s v="None"/>
    <b v="1"/>
    <m/>
    <x v="14"/>
    <b v="1"/>
    <x v="0"/>
    <s v="Feb"/>
    <x v="3"/>
    <x v="2"/>
    <s v="60-74"/>
    <s v="46-60"/>
    <n v="0"/>
    <n v="1"/>
    <n v="0"/>
    <x v="0"/>
  </r>
  <r>
    <s v="P7253"/>
    <d v="2024-03-17T21:11:00"/>
    <s v="M"/>
    <n v="23"/>
    <s v="African American"/>
    <s v="None"/>
    <b v="1"/>
    <m/>
    <x v="5"/>
    <b v="1"/>
    <x v="0"/>
    <s v="Mar"/>
    <x v="3"/>
    <x v="2"/>
    <s v="15-29"/>
    <s v="46-60"/>
    <n v="0"/>
    <n v="1"/>
    <n v="0"/>
    <x v="0"/>
  </r>
  <r>
    <s v="P7254"/>
    <d v="2023-08-10T05:07:00"/>
    <s v="M"/>
    <n v="36"/>
    <s v="African American"/>
    <s v="None"/>
    <b v="1"/>
    <m/>
    <x v="39"/>
    <b v="1"/>
    <x v="1"/>
    <s v="Aug"/>
    <x v="2"/>
    <x v="5"/>
    <s v="30-44"/>
    <s v="0-15"/>
    <n v="1"/>
    <n v="1"/>
    <n v="0"/>
    <x v="0"/>
  </r>
  <r>
    <s v="P7255"/>
    <d v="2023-09-03T01:29:00"/>
    <s v="M"/>
    <n v="19"/>
    <s v="African American"/>
    <s v="None"/>
    <b v="1"/>
    <m/>
    <x v="31"/>
    <b v="1"/>
    <x v="1"/>
    <s v="Sep"/>
    <x v="3"/>
    <x v="4"/>
    <s v="15-29"/>
    <s v="16-30"/>
    <n v="1"/>
    <n v="1"/>
    <n v="0"/>
    <x v="0"/>
  </r>
  <r>
    <s v="P7256"/>
    <d v="2023-08-13T13:32:00"/>
    <s v="M"/>
    <n v="56"/>
    <s v="African American"/>
    <s v="None"/>
    <b v="1"/>
    <m/>
    <x v="1"/>
    <b v="1"/>
    <x v="1"/>
    <s v="Aug"/>
    <x v="3"/>
    <x v="6"/>
    <s v="45-59"/>
    <s v="16-30"/>
    <n v="1"/>
    <n v="1"/>
    <n v="0"/>
    <x v="0"/>
  </r>
  <r>
    <s v="P7257"/>
    <d v="2023-11-25T08:47:00"/>
    <s v="M"/>
    <n v="8"/>
    <s v="African American"/>
    <s v="None"/>
    <b v="1"/>
    <m/>
    <x v="19"/>
    <b v="1"/>
    <x v="1"/>
    <s v="Nov"/>
    <x v="1"/>
    <x v="0"/>
    <s v="0-14"/>
    <s v="16-30"/>
    <n v="1"/>
    <n v="1"/>
    <n v="0"/>
    <x v="0"/>
  </r>
  <r>
    <s v="P7258"/>
    <d v="2024-10-20T20:40:00"/>
    <s v="M"/>
    <n v="59"/>
    <s v="African American"/>
    <s v="None"/>
    <b v="1"/>
    <m/>
    <x v="15"/>
    <b v="1"/>
    <x v="0"/>
    <s v="Oct"/>
    <x v="3"/>
    <x v="7"/>
    <s v="45-59"/>
    <s v="31-45"/>
    <n v="0"/>
    <n v="1"/>
    <n v="0"/>
    <x v="0"/>
  </r>
  <r>
    <s v="P7259"/>
    <d v="2023-07-20T13:13:00"/>
    <s v="M"/>
    <n v="68"/>
    <s v="African American"/>
    <s v="None"/>
    <b v="1"/>
    <m/>
    <x v="44"/>
    <b v="1"/>
    <x v="1"/>
    <s v="Jul"/>
    <x v="2"/>
    <x v="6"/>
    <s v="60-74"/>
    <s v="31-45"/>
    <n v="0"/>
    <n v="1"/>
    <n v="0"/>
    <x v="0"/>
  </r>
  <r>
    <s v="P7260"/>
    <d v="2023-10-10T12:21:00"/>
    <s v="M"/>
    <n v="9"/>
    <s v="African American"/>
    <s v="None"/>
    <b v="1"/>
    <m/>
    <x v="17"/>
    <b v="1"/>
    <x v="1"/>
    <s v="Oct"/>
    <x v="6"/>
    <x v="6"/>
    <s v="0-14"/>
    <s v="31-45"/>
    <n v="0"/>
    <n v="1"/>
    <n v="0"/>
    <x v="0"/>
  </r>
  <r>
    <s v="P7261"/>
    <d v="2024-10-03T06:40:00"/>
    <s v="M"/>
    <n v="43"/>
    <s v="African American"/>
    <s v="None"/>
    <b v="1"/>
    <m/>
    <x v="33"/>
    <b v="1"/>
    <x v="0"/>
    <s v="Oct"/>
    <x v="2"/>
    <x v="0"/>
    <s v="30-44"/>
    <s v="31-45"/>
    <n v="0"/>
    <n v="1"/>
    <n v="0"/>
    <x v="0"/>
  </r>
  <r>
    <s v="P7262"/>
    <d v="2023-06-02T00:33:00"/>
    <s v="M"/>
    <n v="71"/>
    <s v="African American"/>
    <s v="None"/>
    <b v="1"/>
    <m/>
    <x v="50"/>
    <b v="1"/>
    <x v="1"/>
    <s v="Jun"/>
    <x v="5"/>
    <x v="4"/>
    <s v="60-74"/>
    <s v="31-45"/>
    <n v="0"/>
    <n v="1"/>
    <n v="0"/>
    <x v="0"/>
  </r>
  <r>
    <s v="P7263"/>
    <d v="2024-04-30T12:12:00"/>
    <s v="M"/>
    <n v="12"/>
    <s v="African American"/>
    <s v="None"/>
    <b v="1"/>
    <m/>
    <x v="42"/>
    <b v="1"/>
    <x v="0"/>
    <s v="Apr"/>
    <x v="6"/>
    <x v="6"/>
    <s v="0-14"/>
    <s v="0-15"/>
    <n v="1"/>
    <n v="1"/>
    <n v="0"/>
    <x v="0"/>
  </r>
  <r>
    <s v="P7264"/>
    <d v="2024-03-16T22:19:00"/>
    <s v="M"/>
    <n v="35"/>
    <s v="African American"/>
    <s v="None"/>
    <b v="1"/>
    <m/>
    <x v="31"/>
    <b v="1"/>
    <x v="0"/>
    <s v="Mar"/>
    <x v="1"/>
    <x v="2"/>
    <s v="30-44"/>
    <s v="16-30"/>
    <n v="1"/>
    <n v="1"/>
    <n v="0"/>
    <x v="0"/>
  </r>
  <r>
    <s v="P7265"/>
    <d v="2023-04-20T17:52:00"/>
    <s v="M"/>
    <n v="65"/>
    <s v="African American"/>
    <s v="None"/>
    <b v="1"/>
    <m/>
    <x v="19"/>
    <b v="1"/>
    <x v="1"/>
    <s v="Apr"/>
    <x v="2"/>
    <x v="3"/>
    <s v="60-74"/>
    <s v="16-30"/>
    <n v="1"/>
    <n v="1"/>
    <n v="0"/>
    <x v="0"/>
  </r>
  <r>
    <s v="P7266"/>
    <d v="2024-09-04T05:52:00"/>
    <s v="M"/>
    <n v="17"/>
    <s v="African American"/>
    <s v="None"/>
    <b v="1"/>
    <m/>
    <x v="23"/>
    <b v="1"/>
    <x v="0"/>
    <s v="Sep"/>
    <x v="0"/>
    <x v="5"/>
    <s v="15-29"/>
    <s v="46-60"/>
    <n v="0"/>
    <n v="1"/>
    <n v="0"/>
    <x v="0"/>
  </r>
  <r>
    <s v="P7267"/>
    <d v="2024-04-22T10:23:00"/>
    <s v="M"/>
    <n v="19"/>
    <s v="African American"/>
    <s v="None"/>
    <b v="1"/>
    <m/>
    <x v="47"/>
    <b v="1"/>
    <x v="0"/>
    <s v="Apr"/>
    <x v="4"/>
    <x v="1"/>
    <s v="15-29"/>
    <s v="46-60"/>
    <n v="0"/>
    <n v="1"/>
    <n v="0"/>
    <x v="0"/>
  </r>
  <r>
    <s v="P7268"/>
    <d v="2024-05-09T07:25:00"/>
    <s v="M"/>
    <n v="70"/>
    <s v="African American"/>
    <s v="None"/>
    <b v="1"/>
    <m/>
    <x v="2"/>
    <b v="1"/>
    <x v="0"/>
    <s v="May"/>
    <x v="2"/>
    <x v="0"/>
    <s v="60-74"/>
    <s v="46-60"/>
    <n v="0"/>
    <n v="1"/>
    <n v="0"/>
    <x v="0"/>
  </r>
  <r>
    <s v="P7269"/>
    <d v="2024-02-15T03:06:00"/>
    <s v="M"/>
    <n v="66"/>
    <s v="African American"/>
    <s v="None"/>
    <b v="1"/>
    <m/>
    <x v="35"/>
    <b v="1"/>
    <x v="0"/>
    <s v="Feb"/>
    <x v="2"/>
    <x v="5"/>
    <s v="60-74"/>
    <s v="16-30"/>
    <n v="1"/>
    <n v="1"/>
    <n v="0"/>
    <x v="0"/>
  </r>
  <r>
    <s v="P7270"/>
    <d v="2023-11-14T00:14:00"/>
    <s v="M"/>
    <n v="32"/>
    <s v="African American"/>
    <s v="None"/>
    <b v="1"/>
    <m/>
    <x v="7"/>
    <b v="1"/>
    <x v="1"/>
    <s v="Nov"/>
    <x v="6"/>
    <x v="4"/>
    <s v="30-44"/>
    <s v="16-30"/>
    <n v="1"/>
    <n v="1"/>
    <n v="0"/>
    <x v="0"/>
  </r>
  <r>
    <s v="P7271"/>
    <d v="2023-12-30T15:44:00"/>
    <s v="M"/>
    <n v="17"/>
    <s v="African American"/>
    <s v="None"/>
    <b v="1"/>
    <m/>
    <x v="1"/>
    <b v="1"/>
    <x v="1"/>
    <s v="Dec"/>
    <x v="1"/>
    <x v="3"/>
    <s v="15-29"/>
    <s v="16-30"/>
    <n v="1"/>
    <n v="1"/>
    <n v="0"/>
    <x v="0"/>
  </r>
  <r>
    <s v="P7272"/>
    <d v="2023-08-05T22:32:00"/>
    <s v="M"/>
    <n v="41"/>
    <s v="African American"/>
    <s v="None"/>
    <b v="1"/>
    <m/>
    <x v="48"/>
    <b v="1"/>
    <x v="1"/>
    <s v="Aug"/>
    <x v="1"/>
    <x v="2"/>
    <s v="30-44"/>
    <s v="16-30"/>
    <n v="1"/>
    <n v="1"/>
    <n v="0"/>
    <x v="0"/>
  </r>
  <r>
    <s v="P7273"/>
    <d v="2023-09-09T18:46:00"/>
    <s v="M"/>
    <n v="7"/>
    <s v="African American"/>
    <s v="None"/>
    <b v="1"/>
    <m/>
    <x v="29"/>
    <b v="1"/>
    <x v="1"/>
    <s v="Sep"/>
    <x v="1"/>
    <x v="7"/>
    <s v="0-14"/>
    <s v="16-30"/>
    <n v="1"/>
    <n v="1"/>
    <n v="0"/>
    <x v="0"/>
  </r>
  <r>
    <s v="P7274"/>
    <d v="2024-01-30T01:54:00"/>
    <s v="M"/>
    <n v="27"/>
    <s v="African American"/>
    <s v="None"/>
    <b v="1"/>
    <m/>
    <x v="33"/>
    <b v="1"/>
    <x v="0"/>
    <s v="Jan"/>
    <x v="6"/>
    <x v="4"/>
    <s v="15-29"/>
    <s v="31-45"/>
    <n v="0"/>
    <n v="1"/>
    <n v="0"/>
    <x v="0"/>
  </r>
  <r>
    <s v="P7275"/>
    <d v="2023-10-04T21:34:00"/>
    <s v="M"/>
    <n v="62"/>
    <s v="African American"/>
    <s v="None"/>
    <b v="1"/>
    <m/>
    <x v="6"/>
    <b v="1"/>
    <x v="1"/>
    <s v="Oct"/>
    <x v="0"/>
    <x v="2"/>
    <s v="60-74"/>
    <s v="31-45"/>
    <n v="0"/>
    <n v="1"/>
    <n v="0"/>
    <x v="0"/>
  </r>
  <r>
    <s v="P7276"/>
    <d v="2023-06-13T05:10:00"/>
    <s v="M"/>
    <n v="5"/>
    <s v="African American"/>
    <s v="None"/>
    <b v="1"/>
    <m/>
    <x v="50"/>
    <b v="1"/>
    <x v="1"/>
    <s v="Jun"/>
    <x v="6"/>
    <x v="5"/>
    <s v="0-14"/>
    <s v="31-45"/>
    <n v="0"/>
    <n v="1"/>
    <n v="0"/>
    <x v="0"/>
  </r>
  <r>
    <s v="P7277"/>
    <d v="2024-09-18T11:29:00"/>
    <s v="M"/>
    <n v="69"/>
    <s v="African American"/>
    <s v="None"/>
    <b v="1"/>
    <m/>
    <x v="13"/>
    <b v="1"/>
    <x v="0"/>
    <s v="Sep"/>
    <x v="0"/>
    <x v="1"/>
    <s v="60-74"/>
    <s v="46-60"/>
    <n v="0"/>
    <n v="1"/>
    <n v="0"/>
    <x v="0"/>
  </r>
  <r>
    <s v="P7278"/>
    <d v="2023-10-03T14:12:00"/>
    <s v="M"/>
    <n v="58"/>
    <s v="African American"/>
    <s v="None"/>
    <b v="1"/>
    <m/>
    <x v="27"/>
    <b v="1"/>
    <x v="1"/>
    <s v="Oct"/>
    <x v="6"/>
    <x v="6"/>
    <s v="45-59"/>
    <s v="46-60"/>
    <n v="0"/>
    <n v="1"/>
    <n v="0"/>
    <x v="0"/>
  </r>
  <r>
    <s v="P7279"/>
    <d v="2023-06-21T09:39:00"/>
    <s v="M"/>
    <n v="54"/>
    <s v="African American"/>
    <s v="None"/>
    <b v="1"/>
    <m/>
    <x v="14"/>
    <b v="1"/>
    <x v="1"/>
    <s v="Jun"/>
    <x v="0"/>
    <x v="1"/>
    <s v="45-59"/>
    <s v="46-60"/>
    <n v="0"/>
    <n v="1"/>
    <n v="0"/>
    <x v="0"/>
  </r>
  <r>
    <s v="P7280"/>
    <d v="2024-07-18T09:37:00"/>
    <s v="M"/>
    <n v="45"/>
    <s v="African American"/>
    <s v="None"/>
    <b v="1"/>
    <m/>
    <x v="31"/>
    <b v="1"/>
    <x v="0"/>
    <s v="Jul"/>
    <x v="2"/>
    <x v="1"/>
    <s v="45-59"/>
    <s v="16-30"/>
    <n v="1"/>
    <n v="1"/>
    <n v="0"/>
    <x v="0"/>
  </r>
  <r>
    <s v="P7281"/>
    <d v="2024-03-10T16:53:00"/>
    <s v="M"/>
    <n v="26"/>
    <s v="African American"/>
    <s v="None"/>
    <b v="1"/>
    <m/>
    <x v="41"/>
    <b v="1"/>
    <x v="0"/>
    <s v="Mar"/>
    <x v="3"/>
    <x v="3"/>
    <s v="15-29"/>
    <s v="16-30"/>
    <n v="1"/>
    <n v="1"/>
    <n v="0"/>
    <x v="0"/>
  </r>
  <r>
    <s v="P7282"/>
    <d v="2023-07-19T04:24:00"/>
    <s v="M"/>
    <n v="56"/>
    <s v="African American"/>
    <s v="None"/>
    <b v="1"/>
    <m/>
    <x v="29"/>
    <b v="1"/>
    <x v="1"/>
    <s v="Jul"/>
    <x v="0"/>
    <x v="5"/>
    <s v="45-59"/>
    <s v="16-30"/>
    <n v="1"/>
    <n v="1"/>
    <n v="0"/>
    <x v="0"/>
  </r>
  <r>
    <s v="P7283"/>
    <d v="2024-02-21T13:48:00"/>
    <s v="M"/>
    <n v="25"/>
    <s v="African American"/>
    <s v="None"/>
    <b v="1"/>
    <m/>
    <x v="44"/>
    <b v="1"/>
    <x v="0"/>
    <s v="Feb"/>
    <x v="0"/>
    <x v="6"/>
    <s v="15-29"/>
    <s v="31-45"/>
    <n v="0"/>
    <n v="1"/>
    <n v="0"/>
    <x v="0"/>
  </r>
  <r>
    <s v="P7284"/>
    <d v="2024-07-24T22:06:00"/>
    <s v="M"/>
    <n v="19"/>
    <s v="African American"/>
    <s v="None"/>
    <b v="1"/>
    <m/>
    <x v="32"/>
    <b v="1"/>
    <x v="0"/>
    <s v="Jul"/>
    <x v="0"/>
    <x v="2"/>
    <s v="15-29"/>
    <s v="46-60"/>
    <n v="0"/>
    <n v="1"/>
    <n v="0"/>
    <x v="0"/>
  </r>
  <r>
    <s v="P7285"/>
    <d v="2024-08-20T20:31:00"/>
    <s v="M"/>
    <n v="35"/>
    <s v="African American"/>
    <s v="None"/>
    <b v="1"/>
    <m/>
    <x v="32"/>
    <b v="1"/>
    <x v="0"/>
    <s v="Aug"/>
    <x v="6"/>
    <x v="7"/>
    <s v="30-44"/>
    <s v="46-60"/>
    <n v="0"/>
    <n v="1"/>
    <n v="0"/>
    <x v="0"/>
  </r>
  <r>
    <s v="P7286"/>
    <d v="2024-10-12T22:33:00"/>
    <s v="M"/>
    <n v="43"/>
    <s v="African American"/>
    <s v="None"/>
    <b v="1"/>
    <m/>
    <x v="32"/>
    <b v="1"/>
    <x v="0"/>
    <s v="Oct"/>
    <x v="1"/>
    <x v="2"/>
    <s v="30-44"/>
    <s v="46-60"/>
    <n v="0"/>
    <n v="1"/>
    <n v="0"/>
    <x v="0"/>
  </r>
  <r>
    <s v="P7287"/>
    <d v="2024-04-16T21:16:00"/>
    <s v="M"/>
    <n v="33"/>
    <s v="African American"/>
    <s v="None"/>
    <b v="1"/>
    <m/>
    <x v="11"/>
    <b v="1"/>
    <x v="0"/>
    <s v="Apr"/>
    <x v="6"/>
    <x v="2"/>
    <s v="30-44"/>
    <s v="46-60"/>
    <n v="0"/>
    <n v="1"/>
    <n v="0"/>
    <x v="0"/>
  </r>
  <r>
    <s v="P7288"/>
    <d v="2024-10-15T23:56:00"/>
    <s v="M"/>
    <n v="42"/>
    <s v="African American"/>
    <s v="None"/>
    <b v="1"/>
    <m/>
    <x v="49"/>
    <b v="1"/>
    <x v="0"/>
    <s v="Oct"/>
    <x v="6"/>
    <x v="2"/>
    <s v="30-44"/>
    <s v="46-60"/>
    <n v="0"/>
    <n v="1"/>
    <n v="0"/>
    <x v="0"/>
  </r>
  <r>
    <s v="P7289"/>
    <d v="2024-02-15T13:54:00"/>
    <s v="M"/>
    <n v="35"/>
    <s v="African American"/>
    <s v="None"/>
    <b v="1"/>
    <m/>
    <x v="2"/>
    <b v="1"/>
    <x v="0"/>
    <s v="Feb"/>
    <x v="2"/>
    <x v="6"/>
    <s v="30-44"/>
    <s v="46-60"/>
    <n v="0"/>
    <n v="1"/>
    <n v="0"/>
    <x v="0"/>
  </r>
  <r>
    <s v="P7290"/>
    <d v="2023-04-30T08:32:00"/>
    <s v="M"/>
    <n v="30"/>
    <s v="African American"/>
    <s v="None"/>
    <b v="1"/>
    <m/>
    <x v="39"/>
    <b v="1"/>
    <x v="1"/>
    <s v="Apr"/>
    <x v="3"/>
    <x v="0"/>
    <s v="30-44"/>
    <s v="0-15"/>
    <n v="1"/>
    <n v="1"/>
    <n v="0"/>
    <x v="0"/>
  </r>
  <r>
    <s v="P7291"/>
    <d v="2024-02-25T10:21:00"/>
    <s v="M"/>
    <n v="53"/>
    <s v="African American"/>
    <s v="None"/>
    <b v="1"/>
    <m/>
    <x v="20"/>
    <b v="1"/>
    <x v="0"/>
    <s v="Feb"/>
    <x v="3"/>
    <x v="1"/>
    <s v="45-59"/>
    <s v="16-30"/>
    <n v="1"/>
    <n v="1"/>
    <n v="0"/>
    <x v="0"/>
  </r>
  <r>
    <s v="P7292"/>
    <d v="2023-09-15T06:43:00"/>
    <s v="M"/>
    <n v="27"/>
    <s v="African American"/>
    <s v="None"/>
    <b v="1"/>
    <m/>
    <x v="36"/>
    <b v="1"/>
    <x v="1"/>
    <s v="Sep"/>
    <x v="5"/>
    <x v="0"/>
    <s v="15-29"/>
    <s v="16-30"/>
    <n v="1"/>
    <n v="1"/>
    <n v="0"/>
    <x v="0"/>
  </r>
  <r>
    <s v="P7293"/>
    <d v="2024-03-22T00:43:00"/>
    <s v="M"/>
    <n v="29"/>
    <s v="African American"/>
    <s v="None"/>
    <b v="1"/>
    <m/>
    <x v="18"/>
    <b v="1"/>
    <x v="0"/>
    <s v="Mar"/>
    <x v="5"/>
    <x v="4"/>
    <s v="15-29"/>
    <s v="16-30"/>
    <n v="1"/>
    <n v="1"/>
    <n v="0"/>
    <x v="0"/>
  </r>
  <r>
    <s v="P7294"/>
    <d v="2023-04-27T12:40:00"/>
    <s v="M"/>
    <n v="73"/>
    <s v="African American"/>
    <s v="None"/>
    <b v="1"/>
    <m/>
    <x v="18"/>
    <b v="1"/>
    <x v="1"/>
    <s v="Apr"/>
    <x v="2"/>
    <x v="6"/>
    <s v="60-74"/>
    <s v="16-30"/>
    <n v="1"/>
    <n v="1"/>
    <n v="0"/>
    <x v="0"/>
  </r>
  <r>
    <s v="P7295"/>
    <d v="2024-05-19T19:05:00"/>
    <s v="M"/>
    <n v="67"/>
    <s v="African American"/>
    <s v="None"/>
    <b v="1"/>
    <m/>
    <x v="22"/>
    <b v="1"/>
    <x v="0"/>
    <s v="May"/>
    <x v="3"/>
    <x v="7"/>
    <s v="60-74"/>
    <s v="31-45"/>
    <n v="0"/>
    <n v="1"/>
    <n v="0"/>
    <x v="0"/>
  </r>
  <r>
    <s v="P7296"/>
    <d v="2024-07-31T11:07:00"/>
    <s v="M"/>
    <n v="78"/>
    <s v="African American"/>
    <s v="None"/>
    <b v="1"/>
    <m/>
    <x v="40"/>
    <b v="1"/>
    <x v="0"/>
    <s v="Jul"/>
    <x v="0"/>
    <x v="1"/>
    <s v="75+"/>
    <s v="31-45"/>
    <n v="0"/>
    <n v="1"/>
    <n v="0"/>
    <x v="0"/>
  </r>
  <r>
    <s v="P7297"/>
    <d v="2023-05-26T09:14:00"/>
    <s v="M"/>
    <n v="11"/>
    <s v="African American"/>
    <s v="None"/>
    <b v="1"/>
    <m/>
    <x v="33"/>
    <b v="1"/>
    <x v="1"/>
    <s v="May"/>
    <x v="5"/>
    <x v="1"/>
    <s v="0-14"/>
    <s v="31-45"/>
    <n v="0"/>
    <n v="1"/>
    <n v="0"/>
    <x v="0"/>
  </r>
  <r>
    <s v="P7298"/>
    <d v="2024-06-15T15:32:00"/>
    <s v="M"/>
    <n v="69"/>
    <s v="African American"/>
    <s v="None"/>
    <b v="1"/>
    <m/>
    <x v="43"/>
    <b v="1"/>
    <x v="0"/>
    <s v="Jun"/>
    <x v="1"/>
    <x v="3"/>
    <s v="60-74"/>
    <s v="46-60"/>
    <n v="0"/>
    <n v="1"/>
    <n v="0"/>
    <x v="0"/>
  </r>
  <r>
    <s v="P7299"/>
    <d v="2024-06-20T22:00:00"/>
    <s v="M"/>
    <n v="2"/>
    <s v="African American"/>
    <s v="None"/>
    <b v="1"/>
    <m/>
    <x v="16"/>
    <b v="1"/>
    <x v="0"/>
    <s v="Jun"/>
    <x v="2"/>
    <x v="2"/>
    <s v="0-14"/>
    <s v="46-60"/>
    <n v="0"/>
    <n v="1"/>
    <n v="0"/>
    <x v="0"/>
  </r>
  <r>
    <s v="P7300"/>
    <d v="2024-01-08T14:46:00"/>
    <s v="M"/>
    <n v="38"/>
    <s v="African American"/>
    <s v="None"/>
    <b v="1"/>
    <m/>
    <x v="27"/>
    <b v="1"/>
    <x v="0"/>
    <s v="Jan"/>
    <x v="4"/>
    <x v="6"/>
    <s v="30-44"/>
    <s v="46-60"/>
    <n v="0"/>
    <n v="1"/>
    <n v="0"/>
    <x v="0"/>
  </r>
  <r>
    <s v="P7301"/>
    <d v="2024-07-23T11:04:00"/>
    <s v="M"/>
    <n v="69"/>
    <s v="African American"/>
    <s v="None"/>
    <b v="1"/>
    <m/>
    <x v="27"/>
    <b v="1"/>
    <x v="0"/>
    <s v="Jul"/>
    <x v="6"/>
    <x v="1"/>
    <s v="60-74"/>
    <s v="46-60"/>
    <n v="0"/>
    <n v="1"/>
    <n v="0"/>
    <x v="0"/>
  </r>
  <r>
    <s v="P7302"/>
    <d v="2023-08-07T04:57:00"/>
    <s v="M"/>
    <n v="47"/>
    <s v="African American"/>
    <s v="None"/>
    <b v="1"/>
    <m/>
    <x v="21"/>
    <b v="1"/>
    <x v="1"/>
    <s v="Aug"/>
    <x v="4"/>
    <x v="5"/>
    <s v="45-59"/>
    <s v="46-60"/>
    <n v="0"/>
    <n v="1"/>
    <n v="0"/>
    <x v="0"/>
  </r>
  <r>
    <s v="P7303"/>
    <d v="2023-08-31T06:49:00"/>
    <s v="M"/>
    <n v="40"/>
    <s v="African American"/>
    <s v="None"/>
    <b v="1"/>
    <m/>
    <x v="34"/>
    <b v="1"/>
    <x v="1"/>
    <s v="Aug"/>
    <x v="2"/>
    <x v="0"/>
    <s v="30-44"/>
    <s v="0-15"/>
    <n v="1"/>
    <n v="1"/>
    <n v="0"/>
    <x v="0"/>
  </r>
  <r>
    <s v="P7304"/>
    <d v="2024-05-23T22:49:00"/>
    <s v="M"/>
    <n v="39"/>
    <s v="African American"/>
    <s v="None"/>
    <b v="1"/>
    <m/>
    <x v="46"/>
    <b v="1"/>
    <x v="0"/>
    <s v="May"/>
    <x v="2"/>
    <x v="2"/>
    <s v="30-44"/>
    <s v="16-30"/>
    <n v="1"/>
    <n v="1"/>
    <n v="0"/>
    <x v="0"/>
  </r>
  <r>
    <s v="P7305"/>
    <d v="2024-07-09T04:09:00"/>
    <s v="M"/>
    <n v="9"/>
    <s v="African American"/>
    <s v="None"/>
    <b v="1"/>
    <m/>
    <x v="10"/>
    <b v="1"/>
    <x v="0"/>
    <s v="Jul"/>
    <x v="6"/>
    <x v="5"/>
    <s v="0-14"/>
    <s v="31-45"/>
    <n v="0"/>
    <n v="1"/>
    <n v="0"/>
    <x v="0"/>
  </r>
  <r>
    <s v="P7306"/>
    <d v="2023-08-12T01:34:00"/>
    <s v="M"/>
    <n v="11"/>
    <s v="African American"/>
    <s v="None"/>
    <b v="1"/>
    <m/>
    <x v="17"/>
    <b v="1"/>
    <x v="1"/>
    <s v="Aug"/>
    <x v="1"/>
    <x v="4"/>
    <s v="0-14"/>
    <s v="31-45"/>
    <n v="0"/>
    <n v="1"/>
    <n v="0"/>
    <x v="0"/>
  </r>
  <r>
    <s v="P7307"/>
    <d v="2024-03-14T00:22:00"/>
    <s v="M"/>
    <n v="48"/>
    <s v="African American"/>
    <s v="None"/>
    <b v="1"/>
    <m/>
    <x v="12"/>
    <b v="1"/>
    <x v="0"/>
    <s v="Mar"/>
    <x v="2"/>
    <x v="4"/>
    <s v="45-59"/>
    <s v="31-45"/>
    <n v="0"/>
    <n v="1"/>
    <n v="0"/>
    <x v="0"/>
  </r>
  <r>
    <s v="P7308"/>
    <d v="2024-04-21T23:06:00"/>
    <s v="M"/>
    <n v="64"/>
    <s v="African American"/>
    <s v="None"/>
    <b v="1"/>
    <m/>
    <x v="12"/>
    <b v="1"/>
    <x v="0"/>
    <s v="Apr"/>
    <x v="3"/>
    <x v="2"/>
    <s v="60-74"/>
    <s v="31-45"/>
    <n v="0"/>
    <n v="1"/>
    <n v="0"/>
    <x v="0"/>
  </r>
  <r>
    <s v="P7309"/>
    <d v="2024-01-01T00:10:00"/>
    <s v="M"/>
    <n v="70"/>
    <s v="African American"/>
    <s v="None"/>
    <b v="1"/>
    <m/>
    <x v="28"/>
    <b v="1"/>
    <x v="0"/>
    <s v="Jan"/>
    <x v="4"/>
    <x v="4"/>
    <s v="60-74"/>
    <s v="16-30"/>
    <n v="1"/>
    <n v="1"/>
    <n v="0"/>
    <x v="0"/>
  </r>
  <r>
    <s v="P7310"/>
    <d v="2024-06-10T13:40:00"/>
    <s v="M"/>
    <n v="26"/>
    <s v="African American"/>
    <s v="None"/>
    <b v="1"/>
    <m/>
    <x v="18"/>
    <b v="1"/>
    <x v="0"/>
    <s v="Jun"/>
    <x v="4"/>
    <x v="6"/>
    <s v="15-29"/>
    <s v="16-30"/>
    <n v="1"/>
    <n v="1"/>
    <n v="0"/>
    <x v="0"/>
  </r>
  <r>
    <s v="P7311"/>
    <d v="2023-11-28T23:18:00"/>
    <s v="M"/>
    <n v="58"/>
    <s v="African American"/>
    <s v="None"/>
    <b v="1"/>
    <m/>
    <x v="18"/>
    <b v="1"/>
    <x v="1"/>
    <s v="Nov"/>
    <x v="6"/>
    <x v="2"/>
    <s v="45-59"/>
    <s v="16-30"/>
    <n v="1"/>
    <n v="1"/>
    <n v="0"/>
    <x v="0"/>
  </r>
  <r>
    <s v="P7312"/>
    <d v="2024-10-11T06:46:00"/>
    <s v="M"/>
    <n v="65"/>
    <s v="African American"/>
    <s v="None"/>
    <b v="1"/>
    <m/>
    <x v="29"/>
    <b v="1"/>
    <x v="0"/>
    <s v="Oct"/>
    <x v="5"/>
    <x v="0"/>
    <s v="60-74"/>
    <s v="16-30"/>
    <n v="1"/>
    <n v="1"/>
    <n v="0"/>
    <x v="0"/>
  </r>
  <r>
    <s v="P7313"/>
    <d v="2023-07-22T16:58:00"/>
    <s v="M"/>
    <n v="66"/>
    <s v="African American"/>
    <s v="None"/>
    <b v="1"/>
    <m/>
    <x v="37"/>
    <b v="1"/>
    <x v="1"/>
    <s v="Jul"/>
    <x v="1"/>
    <x v="3"/>
    <s v="60-74"/>
    <s v="31-45"/>
    <n v="0"/>
    <n v="1"/>
    <n v="0"/>
    <x v="0"/>
  </r>
  <r>
    <s v="P7314"/>
    <d v="2024-10-18T16:14:00"/>
    <s v="M"/>
    <n v="33"/>
    <s v="African American"/>
    <s v="None"/>
    <b v="1"/>
    <m/>
    <x v="43"/>
    <b v="1"/>
    <x v="0"/>
    <s v="Oct"/>
    <x v="5"/>
    <x v="3"/>
    <s v="30-44"/>
    <s v="46-60"/>
    <n v="0"/>
    <n v="1"/>
    <n v="0"/>
    <x v="0"/>
  </r>
  <r>
    <s v="P7315"/>
    <d v="2024-02-13T12:30:00"/>
    <s v="M"/>
    <n v="70"/>
    <s v="African American"/>
    <s v="None"/>
    <b v="1"/>
    <m/>
    <x v="25"/>
    <b v="1"/>
    <x v="0"/>
    <s v="Feb"/>
    <x v="6"/>
    <x v="6"/>
    <s v="60-74"/>
    <s v="46-60"/>
    <n v="0"/>
    <n v="1"/>
    <n v="0"/>
    <x v="0"/>
  </r>
  <r>
    <s v="P7316"/>
    <d v="2024-04-15T20:35:00"/>
    <s v="M"/>
    <n v="16"/>
    <s v="African American"/>
    <s v="None"/>
    <b v="1"/>
    <m/>
    <x v="27"/>
    <b v="1"/>
    <x v="0"/>
    <s v="Apr"/>
    <x v="4"/>
    <x v="7"/>
    <s v="15-29"/>
    <s v="46-60"/>
    <n v="0"/>
    <n v="1"/>
    <n v="0"/>
    <x v="0"/>
  </r>
  <r>
    <s v="P7317"/>
    <d v="2024-08-31T14:33:00"/>
    <s v="M"/>
    <n v="5"/>
    <s v="African American"/>
    <s v="None"/>
    <b v="1"/>
    <m/>
    <x v="36"/>
    <b v="1"/>
    <x v="0"/>
    <s v="Aug"/>
    <x v="1"/>
    <x v="6"/>
    <s v="0-14"/>
    <s v="16-30"/>
    <n v="1"/>
    <n v="1"/>
    <n v="0"/>
    <x v="0"/>
  </r>
  <r>
    <s v="P7318"/>
    <d v="2024-05-23T03:46:00"/>
    <s v="M"/>
    <n v="44"/>
    <s v="African American"/>
    <s v="None"/>
    <b v="1"/>
    <m/>
    <x v="18"/>
    <b v="1"/>
    <x v="0"/>
    <s v="May"/>
    <x v="2"/>
    <x v="5"/>
    <s v="30-44"/>
    <s v="16-30"/>
    <n v="1"/>
    <n v="1"/>
    <n v="0"/>
    <x v="0"/>
  </r>
  <r>
    <s v="P7319"/>
    <d v="2024-01-11T06:19:00"/>
    <s v="M"/>
    <n v="58"/>
    <s v="African American"/>
    <s v="None"/>
    <b v="1"/>
    <m/>
    <x v="41"/>
    <b v="1"/>
    <x v="0"/>
    <s v="Jan"/>
    <x v="2"/>
    <x v="0"/>
    <s v="45-59"/>
    <s v="16-30"/>
    <n v="1"/>
    <n v="1"/>
    <n v="0"/>
    <x v="0"/>
  </r>
  <r>
    <s v="P7320"/>
    <d v="2024-03-18T18:15:00"/>
    <s v="M"/>
    <n v="60"/>
    <s v="African American"/>
    <s v="None"/>
    <b v="1"/>
    <m/>
    <x v="10"/>
    <b v="1"/>
    <x v="0"/>
    <s v="Mar"/>
    <x v="4"/>
    <x v="7"/>
    <s v="60-74"/>
    <s v="31-45"/>
    <n v="0"/>
    <n v="1"/>
    <n v="0"/>
    <x v="0"/>
  </r>
  <r>
    <s v="P7321"/>
    <d v="2024-03-03T22:39:00"/>
    <s v="M"/>
    <n v="39"/>
    <s v="African American"/>
    <s v="None"/>
    <b v="1"/>
    <m/>
    <x v="44"/>
    <b v="1"/>
    <x v="0"/>
    <s v="Mar"/>
    <x v="3"/>
    <x v="2"/>
    <s v="30-44"/>
    <s v="31-45"/>
    <n v="0"/>
    <n v="1"/>
    <n v="0"/>
    <x v="0"/>
  </r>
  <r>
    <s v="P7322"/>
    <d v="2024-06-16T19:05:00"/>
    <s v="M"/>
    <n v="18"/>
    <s v="African American"/>
    <s v="None"/>
    <b v="1"/>
    <m/>
    <x v="6"/>
    <b v="1"/>
    <x v="0"/>
    <s v="Jun"/>
    <x v="3"/>
    <x v="7"/>
    <s v="15-29"/>
    <s v="31-45"/>
    <n v="0"/>
    <n v="1"/>
    <n v="0"/>
    <x v="0"/>
  </r>
  <r>
    <s v="P7323"/>
    <d v="2023-12-07T20:13:00"/>
    <s v="M"/>
    <n v="72"/>
    <s v="African American"/>
    <s v="None"/>
    <b v="1"/>
    <m/>
    <x v="32"/>
    <b v="1"/>
    <x v="1"/>
    <s v="Dec"/>
    <x v="2"/>
    <x v="7"/>
    <s v="60-74"/>
    <s v="46-60"/>
    <n v="0"/>
    <n v="1"/>
    <n v="0"/>
    <x v="0"/>
  </r>
  <r>
    <s v="P7324"/>
    <d v="2023-09-15T14:08:00"/>
    <s v="M"/>
    <n v="58"/>
    <s v="African American"/>
    <s v="None"/>
    <b v="1"/>
    <m/>
    <x v="11"/>
    <b v="1"/>
    <x v="1"/>
    <s v="Sep"/>
    <x v="5"/>
    <x v="6"/>
    <s v="45-59"/>
    <s v="46-60"/>
    <n v="0"/>
    <n v="1"/>
    <n v="0"/>
    <x v="0"/>
  </r>
  <r>
    <s v="P7325"/>
    <d v="2023-07-01T12:38:00"/>
    <s v="M"/>
    <n v="40"/>
    <s v="African American"/>
    <s v="None"/>
    <b v="1"/>
    <m/>
    <x v="14"/>
    <b v="1"/>
    <x v="1"/>
    <s v="Jul"/>
    <x v="1"/>
    <x v="6"/>
    <s v="30-44"/>
    <s v="46-60"/>
    <n v="0"/>
    <n v="1"/>
    <n v="0"/>
    <x v="0"/>
  </r>
  <r>
    <s v="P7326"/>
    <d v="2023-09-19T16:10:00"/>
    <s v="M"/>
    <n v="18"/>
    <s v="African American"/>
    <s v="None"/>
    <b v="1"/>
    <m/>
    <x v="31"/>
    <b v="1"/>
    <x v="1"/>
    <s v="Sep"/>
    <x v="6"/>
    <x v="3"/>
    <s v="15-29"/>
    <s v="16-30"/>
    <n v="1"/>
    <n v="1"/>
    <n v="0"/>
    <x v="0"/>
  </r>
  <r>
    <s v="P7327"/>
    <d v="2024-01-27T09:19:00"/>
    <s v="M"/>
    <n v="7"/>
    <s v="African American"/>
    <s v="None"/>
    <b v="1"/>
    <m/>
    <x v="12"/>
    <b v="1"/>
    <x v="0"/>
    <s v="Jan"/>
    <x v="1"/>
    <x v="1"/>
    <s v="0-14"/>
    <s v="31-45"/>
    <n v="0"/>
    <n v="1"/>
    <n v="0"/>
    <x v="0"/>
  </r>
  <r>
    <s v="P7328"/>
    <d v="2023-12-26T22:20:00"/>
    <s v="M"/>
    <n v="32"/>
    <s v="African American"/>
    <s v="None"/>
    <b v="1"/>
    <m/>
    <x v="9"/>
    <b v="1"/>
    <x v="1"/>
    <s v="Dec"/>
    <x v="6"/>
    <x v="2"/>
    <s v="30-44"/>
    <s v="46-60"/>
    <n v="0"/>
    <n v="1"/>
    <n v="0"/>
    <x v="0"/>
  </r>
  <r>
    <s v="P7329"/>
    <d v="2023-06-04T09:34:00"/>
    <s v="M"/>
    <n v="27"/>
    <s v="African American"/>
    <s v="None"/>
    <b v="1"/>
    <m/>
    <x v="42"/>
    <b v="1"/>
    <x v="1"/>
    <s v="Jun"/>
    <x v="3"/>
    <x v="1"/>
    <s v="15-29"/>
    <s v="0-15"/>
    <n v="1"/>
    <n v="1"/>
    <n v="0"/>
    <x v="0"/>
  </r>
  <r>
    <s v="P7330"/>
    <d v="2024-02-12T00:44:00"/>
    <s v="M"/>
    <n v="38"/>
    <s v="African American"/>
    <s v="None"/>
    <b v="1"/>
    <m/>
    <x v="28"/>
    <b v="1"/>
    <x v="0"/>
    <s v="Feb"/>
    <x v="4"/>
    <x v="4"/>
    <s v="30-44"/>
    <s v="16-30"/>
    <n v="1"/>
    <n v="1"/>
    <n v="0"/>
    <x v="0"/>
  </r>
  <r>
    <s v="P7331"/>
    <d v="2024-07-13T08:13:00"/>
    <s v="M"/>
    <n v="2"/>
    <s v="African American"/>
    <s v="None"/>
    <b v="1"/>
    <m/>
    <x v="0"/>
    <b v="1"/>
    <x v="0"/>
    <s v="Jul"/>
    <x v="1"/>
    <x v="0"/>
    <s v="0-14"/>
    <s v="31-45"/>
    <n v="0"/>
    <n v="1"/>
    <n v="0"/>
    <x v="0"/>
  </r>
  <r>
    <s v="P7332"/>
    <d v="2023-12-01T11:01:00"/>
    <s v="M"/>
    <n v="56"/>
    <s v="African American"/>
    <s v="None"/>
    <b v="1"/>
    <m/>
    <x v="6"/>
    <b v="1"/>
    <x v="1"/>
    <s v="Dec"/>
    <x v="5"/>
    <x v="1"/>
    <s v="45-59"/>
    <s v="31-45"/>
    <n v="0"/>
    <n v="1"/>
    <n v="0"/>
    <x v="0"/>
  </r>
  <r>
    <s v="P7333"/>
    <d v="2023-04-12T19:18:00"/>
    <s v="M"/>
    <n v="70"/>
    <s v="African American"/>
    <s v="None"/>
    <b v="1"/>
    <m/>
    <x v="43"/>
    <b v="1"/>
    <x v="1"/>
    <s v="Apr"/>
    <x v="0"/>
    <x v="7"/>
    <s v="60-74"/>
    <s v="46-60"/>
    <n v="0"/>
    <n v="1"/>
    <n v="0"/>
    <x v="0"/>
  </r>
  <r>
    <s v="P7334"/>
    <d v="2023-05-09T13:06:00"/>
    <s v="M"/>
    <n v="19"/>
    <s v="African American"/>
    <s v="None"/>
    <b v="1"/>
    <m/>
    <x v="32"/>
    <b v="1"/>
    <x v="1"/>
    <s v="May"/>
    <x v="6"/>
    <x v="6"/>
    <s v="15-29"/>
    <s v="46-60"/>
    <n v="0"/>
    <n v="1"/>
    <n v="0"/>
    <x v="0"/>
  </r>
  <r>
    <s v="P7335"/>
    <d v="2023-04-22T12:04:00"/>
    <s v="M"/>
    <n v="58"/>
    <s v="African American"/>
    <s v="None"/>
    <b v="1"/>
    <m/>
    <x v="4"/>
    <b v="1"/>
    <x v="1"/>
    <s v="Apr"/>
    <x v="1"/>
    <x v="6"/>
    <s v="45-59"/>
    <s v="0-15"/>
    <n v="1"/>
    <n v="1"/>
    <n v="0"/>
    <x v="0"/>
  </r>
  <r>
    <s v="P7336"/>
    <d v="2024-08-06T02:19:00"/>
    <s v="M"/>
    <n v="1"/>
    <s v="African American"/>
    <s v="None"/>
    <b v="1"/>
    <m/>
    <x v="42"/>
    <b v="1"/>
    <x v="0"/>
    <s v="Aug"/>
    <x v="6"/>
    <x v="4"/>
    <s v="0-14"/>
    <s v="0-15"/>
    <n v="1"/>
    <n v="1"/>
    <n v="0"/>
    <x v="0"/>
  </r>
  <r>
    <s v="P7337"/>
    <d v="2023-09-07T14:14:00"/>
    <s v="M"/>
    <n v="56"/>
    <s v="African American"/>
    <s v="None"/>
    <b v="1"/>
    <m/>
    <x v="42"/>
    <b v="1"/>
    <x v="1"/>
    <s v="Sep"/>
    <x v="2"/>
    <x v="6"/>
    <s v="45-59"/>
    <s v="0-15"/>
    <n v="1"/>
    <n v="1"/>
    <n v="0"/>
    <x v="0"/>
  </r>
  <r>
    <s v="P7338"/>
    <d v="2024-10-01T07:58:00"/>
    <s v="M"/>
    <n v="14"/>
    <s v="African American"/>
    <s v="None"/>
    <b v="1"/>
    <m/>
    <x v="39"/>
    <b v="1"/>
    <x v="0"/>
    <s v="Oct"/>
    <x v="6"/>
    <x v="0"/>
    <s v="0-14"/>
    <s v="0-15"/>
    <n v="1"/>
    <n v="1"/>
    <n v="0"/>
    <x v="0"/>
  </r>
  <r>
    <s v="P7339"/>
    <d v="2023-10-13T19:07:00"/>
    <s v="M"/>
    <n v="2"/>
    <s v="African American"/>
    <s v="None"/>
    <b v="1"/>
    <m/>
    <x v="46"/>
    <b v="1"/>
    <x v="1"/>
    <s v="Oct"/>
    <x v="5"/>
    <x v="7"/>
    <s v="0-14"/>
    <s v="16-30"/>
    <n v="1"/>
    <n v="1"/>
    <n v="0"/>
    <x v="0"/>
  </r>
  <r>
    <s v="P7340"/>
    <d v="2024-08-09T07:51:00"/>
    <s v="M"/>
    <n v="51"/>
    <s v="African American"/>
    <s v="None"/>
    <b v="1"/>
    <m/>
    <x v="46"/>
    <b v="1"/>
    <x v="0"/>
    <s v="Aug"/>
    <x v="5"/>
    <x v="0"/>
    <s v="45-59"/>
    <s v="16-30"/>
    <n v="1"/>
    <n v="1"/>
    <n v="0"/>
    <x v="0"/>
  </r>
  <r>
    <s v="P7341"/>
    <d v="2024-04-12T23:36:00"/>
    <s v="M"/>
    <n v="38"/>
    <s v="African American"/>
    <s v="None"/>
    <b v="1"/>
    <m/>
    <x v="45"/>
    <b v="1"/>
    <x v="0"/>
    <s v="Apr"/>
    <x v="5"/>
    <x v="2"/>
    <s v="30-44"/>
    <s v="16-30"/>
    <n v="1"/>
    <n v="1"/>
    <n v="0"/>
    <x v="0"/>
  </r>
  <r>
    <s v="P7342"/>
    <d v="2023-10-01T01:12:00"/>
    <s v="M"/>
    <n v="73"/>
    <s v="African American"/>
    <s v="None"/>
    <b v="1"/>
    <m/>
    <x v="10"/>
    <b v="1"/>
    <x v="1"/>
    <s v="Oct"/>
    <x v="3"/>
    <x v="4"/>
    <s v="60-74"/>
    <s v="31-45"/>
    <n v="0"/>
    <n v="1"/>
    <n v="0"/>
    <x v="0"/>
  </r>
  <r>
    <s v="P7343"/>
    <d v="2024-02-07T01:27:00"/>
    <s v="M"/>
    <n v="76"/>
    <s v="African American"/>
    <s v="None"/>
    <b v="1"/>
    <m/>
    <x v="17"/>
    <b v="1"/>
    <x v="0"/>
    <s v="Feb"/>
    <x v="0"/>
    <x v="4"/>
    <s v="75+"/>
    <s v="31-45"/>
    <n v="0"/>
    <n v="1"/>
    <n v="0"/>
    <x v="0"/>
  </r>
  <r>
    <s v="P7344"/>
    <d v="2024-10-16T12:51:00"/>
    <s v="M"/>
    <n v="65"/>
    <s v="African American"/>
    <s v="None"/>
    <b v="1"/>
    <m/>
    <x v="4"/>
    <b v="1"/>
    <x v="0"/>
    <s v="Oct"/>
    <x v="0"/>
    <x v="6"/>
    <s v="60-74"/>
    <s v="0-15"/>
    <n v="1"/>
    <n v="1"/>
    <n v="0"/>
    <x v="0"/>
  </r>
  <r>
    <s v="P7345"/>
    <d v="2023-10-09T09:02:00"/>
    <s v="M"/>
    <n v="18"/>
    <s v="African American"/>
    <s v="None"/>
    <b v="1"/>
    <m/>
    <x v="20"/>
    <b v="1"/>
    <x v="1"/>
    <s v="Oct"/>
    <x v="4"/>
    <x v="1"/>
    <s v="15-29"/>
    <s v="16-30"/>
    <n v="1"/>
    <n v="1"/>
    <n v="0"/>
    <x v="0"/>
  </r>
  <r>
    <s v="P7346"/>
    <d v="2023-04-08T03:24:00"/>
    <s v="M"/>
    <n v="5"/>
    <s v="African American"/>
    <s v="None"/>
    <b v="1"/>
    <m/>
    <x v="46"/>
    <b v="1"/>
    <x v="1"/>
    <s v="Apr"/>
    <x v="1"/>
    <x v="5"/>
    <s v="0-14"/>
    <s v="16-30"/>
    <n v="1"/>
    <n v="1"/>
    <n v="0"/>
    <x v="0"/>
  </r>
  <r>
    <s v="P7347"/>
    <d v="2023-11-25T04:11:00"/>
    <s v="M"/>
    <n v="51"/>
    <s v="African American"/>
    <s v="None"/>
    <b v="1"/>
    <m/>
    <x v="19"/>
    <b v="1"/>
    <x v="1"/>
    <s v="Nov"/>
    <x v="1"/>
    <x v="5"/>
    <s v="45-59"/>
    <s v="16-30"/>
    <n v="1"/>
    <n v="1"/>
    <n v="0"/>
    <x v="0"/>
  </r>
  <r>
    <s v="P7348"/>
    <d v="2023-06-05T13:35:00"/>
    <s v="M"/>
    <n v="9"/>
    <s v="African American"/>
    <s v="None"/>
    <b v="1"/>
    <m/>
    <x v="13"/>
    <b v="1"/>
    <x v="1"/>
    <s v="Jun"/>
    <x v="4"/>
    <x v="6"/>
    <s v="0-14"/>
    <s v="46-60"/>
    <n v="0"/>
    <n v="1"/>
    <n v="0"/>
    <x v="0"/>
  </r>
  <r>
    <s v="P7349"/>
    <d v="2024-05-04T06:41:00"/>
    <s v="M"/>
    <n v="28"/>
    <s v="African American"/>
    <s v="None"/>
    <b v="1"/>
    <m/>
    <x v="16"/>
    <b v="1"/>
    <x v="0"/>
    <s v="May"/>
    <x v="1"/>
    <x v="0"/>
    <s v="15-29"/>
    <s v="46-60"/>
    <n v="0"/>
    <n v="1"/>
    <n v="0"/>
    <x v="0"/>
  </r>
  <r>
    <s v="P7350"/>
    <d v="2023-08-18T13:37:00"/>
    <s v="M"/>
    <n v="13"/>
    <s v="African American"/>
    <s v="None"/>
    <b v="1"/>
    <m/>
    <x v="11"/>
    <b v="1"/>
    <x v="1"/>
    <s v="Aug"/>
    <x v="5"/>
    <x v="6"/>
    <s v="0-14"/>
    <s v="46-60"/>
    <n v="0"/>
    <n v="1"/>
    <n v="0"/>
    <x v="0"/>
  </r>
  <r>
    <s v="P7351"/>
    <d v="2023-11-01T21:08:00"/>
    <s v="M"/>
    <n v="36"/>
    <s v="African American"/>
    <s v="None"/>
    <b v="1"/>
    <m/>
    <x v="2"/>
    <b v="1"/>
    <x v="1"/>
    <s v="Nov"/>
    <x v="0"/>
    <x v="2"/>
    <s v="30-44"/>
    <s v="46-60"/>
    <n v="0"/>
    <n v="1"/>
    <n v="0"/>
    <x v="0"/>
  </r>
  <r>
    <s v="P7352"/>
    <d v="2023-11-06T15:28:00"/>
    <s v="M"/>
    <n v="3"/>
    <s v="African American"/>
    <s v="None"/>
    <b v="1"/>
    <m/>
    <x v="45"/>
    <b v="1"/>
    <x v="1"/>
    <s v="Nov"/>
    <x v="4"/>
    <x v="3"/>
    <s v="0-14"/>
    <s v="16-30"/>
    <n v="1"/>
    <n v="1"/>
    <n v="0"/>
    <x v="0"/>
  </r>
  <r>
    <s v="P7353"/>
    <d v="2024-07-05T15:10:00"/>
    <s v="M"/>
    <n v="34"/>
    <s v="African American"/>
    <s v="None"/>
    <b v="1"/>
    <m/>
    <x v="48"/>
    <b v="1"/>
    <x v="0"/>
    <s v="Jul"/>
    <x v="5"/>
    <x v="3"/>
    <s v="30-44"/>
    <s v="16-30"/>
    <n v="1"/>
    <n v="1"/>
    <n v="0"/>
    <x v="0"/>
  </r>
  <r>
    <s v="P7354"/>
    <d v="2023-05-07T20:15:00"/>
    <s v="M"/>
    <n v="9"/>
    <s v="African American"/>
    <s v="None"/>
    <b v="1"/>
    <m/>
    <x v="26"/>
    <b v="1"/>
    <x v="1"/>
    <s v="May"/>
    <x v="3"/>
    <x v="7"/>
    <s v="0-14"/>
    <s v="31-45"/>
    <n v="0"/>
    <n v="1"/>
    <n v="0"/>
    <x v="0"/>
  </r>
  <r>
    <s v="P7355"/>
    <d v="2024-03-05T11:34:00"/>
    <s v="M"/>
    <n v="47"/>
    <s v="African American"/>
    <s v="None"/>
    <b v="1"/>
    <m/>
    <x v="26"/>
    <b v="1"/>
    <x v="0"/>
    <s v="Mar"/>
    <x v="6"/>
    <x v="1"/>
    <s v="45-59"/>
    <s v="31-45"/>
    <n v="0"/>
    <n v="1"/>
    <n v="0"/>
    <x v="0"/>
  </r>
  <r>
    <s v="P7356"/>
    <d v="2024-04-22T06:14:00"/>
    <s v="M"/>
    <n v="76"/>
    <s v="African American"/>
    <s v="None"/>
    <b v="1"/>
    <m/>
    <x v="26"/>
    <b v="1"/>
    <x v="0"/>
    <s v="Apr"/>
    <x v="4"/>
    <x v="0"/>
    <s v="75+"/>
    <s v="31-45"/>
    <n v="0"/>
    <n v="1"/>
    <n v="0"/>
    <x v="0"/>
  </r>
  <r>
    <s v="P7357"/>
    <d v="2024-04-07T23:23:00"/>
    <s v="M"/>
    <n v="34"/>
    <s v="African American"/>
    <s v="None"/>
    <b v="1"/>
    <m/>
    <x v="44"/>
    <b v="1"/>
    <x v="0"/>
    <s v="Apr"/>
    <x v="3"/>
    <x v="2"/>
    <s v="30-44"/>
    <s v="31-45"/>
    <n v="0"/>
    <n v="1"/>
    <n v="0"/>
    <x v="0"/>
  </r>
  <r>
    <s v="P7358"/>
    <d v="2024-06-04T04:48:00"/>
    <s v="M"/>
    <n v="72"/>
    <s v="African American"/>
    <s v="None"/>
    <b v="1"/>
    <m/>
    <x v="50"/>
    <b v="1"/>
    <x v="0"/>
    <s v="Jun"/>
    <x v="6"/>
    <x v="5"/>
    <s v="60-74"/>
    <s v="31-45"/>
    <n v="0"/>
    <n v="1"/>
    <n v="0"/>
    <x v="0"/>
  </r>
  <r>
    <s v="P7359"/>
    <d v="2024-05-23T07:02:00"/>
    <s v="M"/>
    <n v="38"/>
    <s v="African American"/>
    <s v="None"/>
    <b v="1"/>
    <m/>
    <x v="12"/>
    <b v="1"/>
    <x v="0"/>
    <s v="May"/>
    <x v="2"/>
    <x v="0"/>
    <s v="30-44"/>
    <s v="31-45"/>
    <n v="0"/>
    <n v="1"/>
    <n v="0"/>
    <x v="0"/>
  </r>
  <r>
    <s v="P7360"/>
    <d v="2024-03-26T04:07:00"/>
    <s v="M"/>
    <n v="31"/>
    <s v="African American"/>
    <s v="None"/>
    <b v="1"/>
    <m/>
    <x v="2"/>
    <b v="1"/>
    <x v="0"/>
    <s v="Mar"/>
    <x v="6"/>
    <x v="5"/>
    <s v="30-44"/>
    <s v="46-60"/>
    <n v="0"/>
    <n v="1"/>
    <n v="0"/>
    <x v="0"/>
  </r>
  <r>
    <s v="P7361"/>
    <d v="2023-05-05T04:10:00"/>
    <s v="M"/>
    <n v="37"/>
    <s v="African American"/>
    <s v="None"/>
    <b v="1"/>
    <m/>
    <x v="14"/>
    <b v="1"/>
    <x v="1"/>
    <s v="May"/>
    <x v="5"/>
    <x v="5"/>
    <s v="30-44"/>
    <s v="46-60"/>
    <n v="0"/>
    <n v="1"/>
    <n v="0"/>
    <x v="0"/>
  </r>
  <r>
    <s v="P7362"/>
    <d v="2023-06-02T02:05:00"/>
    <s v="M"/>
    <n v="42"/>
    <s v="African American"/>
    <s v="None"/>
    <b v="1"/>
    <m/>
    <x v="38"/>
    <b v="1"/>
    <x v="1"/>
    <s v="Jun"/>
    <x v="5"/>
    <x v="4"/>
    <s v="30-44"/>
    <s v="0-15"/>
    <n v="1"/>
    <n v="1"/>
    <n v="0"/>
    <x v="0"/>
  </r>
  <r>
    <s v="P7363"/>
    <d v="2024-03-30T18:09:00"/>
    <s v="M"/>
    <n v="27"/>
    <s v="African American"/>
    <s v="None"/>
    <b v="1"/>
    <m/>
    <x v="24"/>
    <b v="1"/>
    <x v="0"/>
    <s v="Mar"/>
    <x v="1"/>
    <x v="7"/>
    <s v="15-29"/>
    <s v="16-30"/>
    <n v="1"/>
    <n v="1"/>
    <n v="0"/>
    <x v="0"/>
  </r>
  <r>
    <s v="P7364"/>
    <d v="2024-08-09T08:08:00"/>
    <s v="M"/>
    <n v="74"/>
    <s v="African American"/>
    <s v="None"/>
    <b v="1"/>
    <m/>
    <x v="44"/>
    <b v="1"/>
    <x v="0"/>
    <s v="Aug"/>
    <x v="5"/>
    <x v="0"/>
    <s v="60-74"/>
    <s v="31-45"/>
    <n v="0"/>
    <n v="1"/>
    <n v="0"/>
    <x v="0"/>
  </r>
  <r>
    <s v="P7365"/>
    <d v="2023-11-04T14:54:00"/>
    <s v="M"/>
    <n v="76"/>
    <s v="African American"/>
    <s v="None"/>
    <b v="1"/>
    <m/>
    <x v="9"/>
    <b v="1"/>
    <x v="1"/>
    <s v="Nov"/>
    <x v="1"/>
    <x v="6"/>
    <s v="75+"/>
    <s v="46-60"/>
    <n v="0"/>
    <n v="1"/>
    <n v="0"/>
    <x v="0"/>
  </r>
  <r>
    <s v="P7366"/>
    <d v="2023-05-09T20:01:00"/>
    <s v="M"/>
    <n v="60"/>
    <s v="African American"/>
    <s v="None"/>
    <b v="1"/>
    <m/>
    <x v="42"/>
    <b v="1"/>
    <x v="1"/>
    <s v="May"/>
    <x v="6"/>
    <x v="7"/>
    <s v="60-74"/>
    <s v="0-15"/>
    <n v="1"/>
    <n v="1"/>
    <n v="0"/>
    <x v="0"/>
  </r>
  <r>
    <s v="P7367"/>
    <d v="2023-07-07T10:46:00"/>
    <s v="M"/>
    <n v="78"/>
    <s v="African American"/>
    <s v="None"/>
    <b v="1"/>
    <m/>
    <x v="38"/>
    <b v="1"/>
    <x v="1"/>
    <s v="Jul"/>
    <x v="5"/>
    <x v="1"/>
    <s v="75+"/>
    <s v="0-15"/>
    <n v="1"/>
    <n v="1"/>
    <n v="0"/>
    <x v="0"/>
  </r>
  <r>
    <s v="P7368"/>
    <d v="2024-10-24T01:29:00"/>
    <s v="M"/>
    <n v="8"/>
    <s v="African American"/>
    <s v="None"/>
    <b v="1"/>
    <m/>
    <x v="20"/>
    <b v="1"/>
    <x v="0"/>
    <s v="Oct"/>
    <x v="2"/>
    <x v="4"/>
    <s v="0-14"/>
    <s v="16-30"/>
    <n v="1"/>
    <n v="1"/>
    <n v="0"/>
    <x v="0"/>
  </r>
  <r>
    <s v="P7369"/>
    <d v="2023-07-20T09:17:00"/>
    <s v="M"/>
    <n v="19"/>
    <s v="African American"/>
    <s v="None"/>
    <b v="1"/>
    <m/>
    <x v="7"/>
    <b v="1"/>
    <x v="1"/>
    <s v="Jul"/>
    <x v="2"/>
    <x v="1"/>
    <s v="15-29"/>
    <s v="16-30"/>
    <n v="1"/>
    <n v="1"/>
    <n v="0"/>
    <x v="0"/>
  </r>
  <r>
    <s v="P7370"/>
    <d v="2024-10-19T14:33:00"/>
    <s v="M"/>
    <n v="40"/>
    <s v="African American"/>
    <s v="None"/>
    <b v="1"/>
    <m/>
    <x v="29"/>
    <b v="1"/>
    <x v="0"/>
    <s v="Oct"/>
    <x v="1"/>
    <x v="6"/>
    <s v="30-44"/>
    <s v="16-30"/>
    <n v="1"/>
    <n v="1"/>
    <n v="0"/>
    <x v="0"/>
  </r>
  <r>
    <s v="P7371"/>
    <d v="2023-11-26T15:58:00"/>
    <s v="M"/>
    <n v="30"/>
    <s v="African American"/>
    <s v="None"/>
    <b v="1"/>
    <m/>
    <x v="19"/>
    <b v="1"/>
    <x v="1"/>
    <s v="Nov"/>
    <x v="3"/>
    <x v="3"/>
    <s v="30-44"/>
    <s v="16-30"/>
    <n v="1"/>
    <n v="1"/>
    <n v="0"/>
    <x v="0"/>
  </r>
  <r>
    <s v="P7372"/>
    <d v="2024-04-27T04:51:00"/>
    <s v="M"/>
    <n v="12"/>
    <s v="African American"/>
    <s v="None"/>
    <b v="1"/>
    <m/>
    <x v="6"/>
    <b v="1"/>
    <x v="0"/>
    <s v="Apr"/>
    <x v="1"/>
    <x v="5"/>
    <s v="0-14"/>
    <s v="31-45"/>
    <n v="0"/>
    <n v="1"/>
    <n v="0"/>
    <x v="0"/>
  </r>
  <r>
    <s v="P7373"/>
    <d v="2024-02-17T05:56:00"/>
    <s v="M"/>
    <n v="35"/>
    <s v="African American"/>
    <s v="None"/>
    <b v="1"/>
    <m/>
    <x v="12"/>
    <b v="1"/>
    <x v="0"/>
    <s v="Feb"/>
    <x v="1"/>
    <x v="5"/>
    <s v="30-44"/>
    <s v="31-45"/>
    <n v="0"/>
    <n v="1"/>
    <n v="0"/>
    <x v="0"/>
  </r>
  <r>
    <s v="P7374"/>
    <d v="2024-05-24T02:59:00"/>
    <s v="M"/>
    <n v="32"/>
    <s v="African American"/>
    <s v="None"/>
    <b v="1"/>
    <m/>
    <x v="43"/>
    <b v="1"/>
    <x v="0"/>
    <s v="May"/>
    <x v="5"/>
    <x v="4"/>
    <s v="30-44"/>
    <s v="46-60"/>
    <n v="0"/>
    <n v="1"/>
    <n v="0"/>
    <x v="0"/>
  </r>
  <r>
    <s v="P7375"/>
    <d v="2024-04-09T01:45:00"/>
    <s v="M"/>
    <n v="27"/>
    <s v="African American"/>
    <s v="None"/>
    <b v="1"/>
    <m/>
    <x v="21"/>
    <b v="1"/>
    <x v="0"/>
    <s v="Apr"/>
    <x v="6"/>
    <x v="4"/>
    <s v="15-29"/>
    <s v="46-60"/>
    <n v="0"/>
    <n v="1"/>
    <n v="0"/>
    <x v="0"/>
  </r>
  <r>
    <s v="P7376"/>
    <d v="2023-10-20T00:16:00"/>
    <s v="M"/>
    <n v="74"/>
    <s v="African American"/>
    <s v="None"/>
    <b v="1"/>
    <m/>
    <x v="30"/>
    <b v="1"/>
    <x v="1"/>
    <s v="Oct"/>
    <x v="5"/>
    <x v="4"/>
    <s v="60-74"/>
    <s v="0-15"/>
    <n v="1"/>
    <n v="1"/>
    <n v="0"/>
    <x v="0"/>
  </r>
  <r>
    <s v="P7377"/>
    <d v="2023-12-20T07:34:00"/>
    <s v="M"/>
    <n v="76"/>
    <s v="African American"/>
    <s v="None"/>
    <b v="1"/>
    <m/>
    <x v="39"/>
    <b v="1"/>
    <x v="1"/>
    <s v="Dec"/>
    <x v="0"/>
    <x v="0"/>
    <s v="75+"/>
    <s v="0-15"/>
    <n v="1"/>
    <n v="1"/>
    <n v="0"/>
    <x v="0"/>
  </r>
  <r>
    <s v="P7378"/>
    <d v="2024-03-13T22:01:00"/>
    <s v="M"/>
    <n v="18"/>
    <s v="African American"/>
    <s v="None"/>
    <b v="1"/>
    <m/>
    <x v="41"/>
    <b v="1"/>
    <x v="0"/>
    <s v="Mar"/>
    <x v="0"/>
    <x v="2"/>
    <s v="15-29"/>
    <s v="16-30"/>
    <n v="1"/>
    <n v="1"/>
    <n v="0"/>
    <x v="0"/>
  </r>
  <r>
    <s v="P7379"/>
    <d v="2024-01-31T17:04:00"/>
    <s v="M"/>
    <n v="69"/>
    <s v="African American"/>
    <s v="None"/>
    <b v="1"/>
    <m/>
    <x v="29"/>
    <b v="1"/>
    <x v="0"/>
    <s v="Jan"/>
    <x v="0"/>
    <x v="3"/>
    <s v="60-74"/>
    <s v="16-30"/>
    <n v="1"/>
    <n v="1"/>
    <n v="0"/>
    <x v="0"/>
  </r>
  <r>
    <s v="P7380"/>
    <d v="2023-05-07T17:43:00"/>
    <s v="M"/>
    <n v="29"/>
    <s v="African American"/>
    <s v="None"/>
    <b v="1"/>
    <m/>
    <x v="19"/>
    <b v="1"/>
    <x v="1"/>
    <s v="May"/>
    <x v="3"/>
    <x v="3"/>
    <s v="15-29"/>
    <s v="16-30"/>
    <n v="1"/>
    <n v="1"/>
    <n v="0"/>
    <x v="0"/>
  </r>
  <r>
    <s v="P7381"/>
    <d v="2024-05-17T06:28:00"/>
    <s v="M"/>
    <n v="30"/>
    <s v="African American"/>
    <s v="None"/>
    <b v="1"/>
    <m/>
    <x v="26"/>
    <b v="1"/>
    <x v="0"/>
    <s v="May"/>
    <x v="5"/>
    <x v="0"/>
    <s v="30-44"/>
    <s v="31-45"/>
    <n v="0"/>
    <n v="1"/>
    <n v="0"/>
    <x v="0"/>
  </r>
  <r>
    <s v="P7382"/>
    <d v="2024-10-25T03:03:00"/>
    <s v="M"/>
    <n v="28"/>
    <s v="African American"/>
    <s v="None"/>
    <b v="1"/>
    <m/>
    <x v="10"/>
    <b v="1"/>
    <x v="0"/>
    <s v="Oct"/>
    <x v="5"/>
    <x v="5"/>
    <s v="15-29"/>
    <s v="31-45"/>
    <n v="0"/>
    <n v="1"/>
    <n v="0"/>
    <x v="0"/>
  </r>
  <r>
    <s v="P7383"/>
    <d v="2024-06-07T14:51:00"/>
    <s v="M"/>
    <n v="39"/>
    <s v="African American"/>
    <s v="None"/>
    <b v="1"/>
    <m/>
    <x v="44"/>
    <b v="1"/>
    <x v="0"/>
    <s v="Jun"/>
    <x v="5"/>
    <x v="6"/>
    <s v="30-44"/>
    <s v="31-45"/>
    <n v="0"/>
    <n v="1"/>
    <n v="0"/>
    <x v="0"/>
  </r>
  <r>
    <s v="P7384"/>
    <d v="2023-08-10T22:34:00"/>
    <s v="M"/>
    <n v="35"/>
    <s v="African American"/>
    <s v="None"/>
    <b v="1"/>
    <m/>
    <x v="6"/>
    <b v="1"/>
    <x v="1"/>
    <s v="Aug"/>
    <x v="2"/>
    <x v="2"/>
    <s v="30-44"/>
    <s v="31-45"/>
    <n v="0"/>
    <n v="1"/>
    <n v="0"/>
    <x v="0"/>
  </r>
  <r>
    <s v="P7385"/>
    <d v="2023-08-18T00:13:00"/>
    <s v="M"/>
    <n v="17"/>
    <s v="African American"/>
    <s v="None"/>
    <b v="1"/>
    <m/>
    <x v="12"/>
    <b v="1"/>
    <x v="1"/>
    <s v="Aug"/>
    <x v="5"/>
    <x v="4"/>
    <s v="15-29"/>
    <s v="31-45"/>
    <n v="0"/>
    <n v="1"/>
    <n v="0"/>
    <x v="0"/>
  </r>
  <r>
    <s v="P7386"/>
    <d v="2024-07-04T04:11:00"/>
    <s v="M"/>
    <n v="17"/>
    <s v="African American"/>
    <s v="None"/>
    <b v="1"/>
    <m/>
    <x v="23"/>
    <b v="1"/>
    <x v="0"/>
    <s v="Jul"/>
    <x v="2"/>
    <x v="5"/>
    <s v="15-29"/>
    <s v="46-60"/>
    <n v="0"/>
    <n v="1"/>
    <n v="0"/>
    <x v="0"/>
  </r>
  <r>
    <s v="P7387"/>
    <d v="2023-06-23T19:02:00"/>
    <s v="M"/>
    <n v="45"/>
    <s v="African American"/>
    <s v="None"/>
    <b v="1"/>
    <m/>
    <x v="23"/>
    <b v="1"/>
    <x v="1"/>
    <s v="Jun"/>
    <x v="5"/>
    <x v="7"/>
    <s v="45-59"/>
    <s v="46-60"/>
    <n v="0"/>
    <n v="1"/>
    <n v="0"/>
    <x v="0"/>
  </r>
  <r>
    <s v="P7388"/>
    <d v="2023-10-05T14:31:00"/>
    <s v="M"/>
    <n v="45"/>
    <s v="African American"/>
    <s v="None"/>
    <b v="1"/>
    <m/>
    <x v="32"/>
    <b v="1"/>
    <x v="1"/>
    <s v="Oct"/>
    <x v="2"/>
    <x v="6"/>
    <s v="45-59"/>
    <s v="46-60"/>
    <n v="0"/>
    <n v="1"/>
    <n v="0"/>
    <x v="0"/>
  </r>
  <r>
    <s v="P7389"/>
    <d v="2024-03-18T11:19:00"/>
    <s v="M"/>
    <n v="14"/>
    <s v="African American"/>
    <s v="None"/>
    <b v="1"/>
    <m/>
    <x v="11"/>
    <b v="1"/>
    <x v="0"/>
    <s v="Mar"/>
    <x v="4"/>
    <x v="1"/>
    <s v="0-14"/>
    <s v="46-60"/>
    <n v="0"/>
    <n v="1"/>
    <n v="0"/>
    <x v="0"/>
  </r>
  <r>
    <s v="P7390"/>
    <d v="2024-05-06T23:01:00"/>
    <s v="M"/>
    <n v="40"/>
    <s v="African American"/>
    <s v="None"/>
    <b v="1"/>
    <m/>
    <x v="47"/>
    <b v="1"/>
    <x v="0"/>
    <s v="May"/>
    <x v="4"/>
    <x v="2"/>
    <s v="30-44"/>
    <s v="46-60"/>
    <n v="0"/>
    <n v="1"/>
    <n v="0"/>
    <x v="0"/>
  </r>
  <r>
    <s v="P7391"/>
    <d v="2023-12-15T21:02:00"/>
    <s v="M"/>
    <n v="9"/>
    <s v="African American"/>
    <s v="None"/>
    <b v="1"/>
    <m/>
    <x v="42"/>
    <b v="1"/>
    <x v="1"/>
    <s v="Dec"/>
    <x v="5"/>
    <x v="2"/>
    <s v="0-14"/>
    <s v="0-15"/>
    <n v="1"/>
    <n v="1"/>
    <n v="0"/>
    <x v="0"/>
  </r>
  <r>
    <s v="P7392"/>
    <d v="2024-07-27T04:45:00"/>
    <s v="M"/>
    <n v="47"/>
    <s v="African American"/>
    <s v="None"/>
    <b v="1"/>
    <m/>
    <x v="24"/>
    <b v="1"/>
    <x v="0"/>
    <s v="Jul"/>
    <x v="1"/>
    <x v="5"/>
    <s v="45-59"/>
    <s v="16-30"/>
    <n v="1"/>
    <n v="1"/>
    <n v="0"/>
    <x v="0"/>
  </r>
  <r>
    <s v="P7393"/>
    <d v="2023-04-12T10:17:00"/>
    <s v="M"/>
    <n v="35"/>
    <s v="African American"/>
    <s v="None"/>
    <b v="1"/>
    <m/>
    <x v="45"/>
    <b v="1"/>
    <x v="1"/>
    <s v="Apr"/>
    <x v="0"/>
    <x v="1"/>
    <s v="30-44"/>
    <s v="16-30"/>
    <n v="1"/>
    <n v="1"/>
    <n v="0"/>
    <x v="0"/>
  </r>
  <r>
    <s v="P7394"/>
    <d v="2024-04-11T06:48:00"/>
    <s v="M"/>
    <n v="11"/>
    <s v="African American"/>
    <s v="None"/>
    <b v="1"/>
    <m/>
    <x v="29"/>
    <b v="1"/>
    <x v="0"/>
    <s v="Apr"/>
    <x v="2"/>
    <x v="0"/>
    <s v="0-14"/>
    <s v="16-30"/>
    <n v="1"/>
    <n v="1"/>
    <n v="0"/>
    <x v="0"/>
  </r>
  <r>
    <s v="P7395"/>
    <d v="2024-09-08T13:07:00"/>
    <s v="M"/>
    <n v="65"/>
    <s v="African American"/>
    <s v="None"/>
    <b v="1"/>
    <m/>
    <x v="50"/>
    <b v="1"/>
    <x v="0"/>
    <s v="Sep"/>
    <x v="3"/>
    <x v="6"/>
    <s v="60-74"/>
    <s v="31-45"/>
    <n v="0"/>
    <n v="1"/>
    <n v="0"/>
    <x v="0"/>
  </r>
  <r>
    <s v="P7396"/>
    <d v="2023-07-31T10:53:00"/>
    <s v="M"/>
    <n v="71"/>
    <s v="African American"/>
    <s v="None"/>
    <b v="1"/>
    <m/>
    <x v="50"/>
    <b v="1"/>
    <x v="1"/>
    <s v="Jul"/>
    <x v="4"/>
    <x v="1"/>
    <s v="60-74"/>
    <s v="31-45"/>
    <n v="0"/>
    <n v="1"/>
    <n v="0"/>
    <x v="0"/>
  </r>
  <r>
    <s v="P7397"/>
    <d v="2023-11-22T19:28:00"/>
    <s v="M"/>
    <n v="39"/>
    <s v="African American"/>
    <s v="None"/>
    <b v="1"/>
    <m/>
    <x v="2"/>
    <b v="1"/>
    <x v="1"/>
    <s v="Nov"/>
    <x v="0"/>
    <x v="7"/>
    <s v="30-44"/>
    <s v="46-60"/>
    <n v="0"/>
    <n v="1"/>
    <n v="0"/>
    <x v="0"/>
  </r>
  <r>
    <s v="P7398"/>
    <d v="2024-01-04T05:40:00"/>
    <s v="M"/>
    <n v="73"/>
    <s v="African American"/>
    <s v="None"/>
    <b v="1"/>
    <m/>
    <x v="49"/>
    <b v="1"/>
    <x v="0"/>
    <s v="Jan"/>
    <x v="2"/>
    <x v="5"/>
    <s v="60-74"/>
    <s v="46-60"/>
    <n v="0"/>
    <n v="1"/>
    <n v="0"/>
    <x v="0"/>
  </r>
  <r>
    <s v="P7399"/>
    <d v="2024-06-18T04:45:00"/>
    <s v="M"/>
    <n v="12"/>
    <s v="African American"/>
    <s v="None"/>
    <b v="1"/>
    <m/>
    <x v="42"/>
    <b v="1"/>
    <x v="0"/>
    <s v="Jun"/>
    <x v="6"/>
    <x v="5"/>
    <s v="0-14"/>
    <s v="0-15"/>
    <n v="1"/>
    <n v="1"/>
    <n v="0"/>
    <x v="0"/>
  </r>
  <r>
    <s v="P7400"/>
    <d v="2023-06-01T00:54:00"/>
    <s v="M"/>
    <n v="39"/>
    <s v="African American"/>
    <s v="None"/>
    <b v="1"/>
    <m/>
    <x v="34"/>
    <b v="1"/>
    <x v="1"/>
    <s v="Jun"/>
    <x v="2"/>
    <x v="4"/>
    <s v="30-44"/>
    <s v="0-15"/>
    <n v="1"/>
    <n v="1"/>
    <n v="0"/>
    <x v="0"/>
  </r>
  <r>
    <s v="P7401"/>
    <d v="2024-03-29T01:55:00"/>
    <s v="M"/>
    <n v="69"/>
    <s v="African American"/>
    <s v="None"/>
    <b v="1"/>
    <m/>
    <x v="20"/>
    <b v="1"/>
    <x v="0"/>
    <s v="Mar"/>
    <x v="5"/>
    <x v="4"/>
    <s v="60-74"/>
    <s v="16-30"/>
    <n v="1"/>
    <n v="1"/>
    <n v="0"/>
    <x v="0"/>
  </r>
  <r>
    <s v="P7402"/>
    <d v="2023-09-09T20:49:00"/>
    <s v="M"/>
    <n v="53"/>
    <s v="African American"/>
    <s v="None"/>
    <b v="1"/>
    <m/>
    <x v="44"/>
    <b v="1"/>
    <x v="1"/>
    <s v="Sep"/>
    <x v="1"/>
    <x v="7"/>
    <s v="45-59"/>
    <s v="31-45"/>
    <n v="0"/>
    <n v="1"/>
    <n v="0"/>
    <x v="0"/>
  </r>
  <r>
    <s v="P7403"/>
    <d v="2023-04-12T07:37:00"/>
    <s v="M"/>
    <n v="64"/>
    <s v="African American"/>
    <s v="None"/>
    <b v="1"/>
    <m/>
    <x v="7"/>
    <b v="1"/>
    <x v="1"/>
    <s v="Apr"/>
    <x v="0"/>
    <x v="0"/>
    <s v="60-74"/>
    <s v="16-30"/>
    <n v="1"/>
    <n v="1"/>
    <n v="0"/>
    <x v="0"/>
  </r>
  <r>
    <s v="P7404"/>
    <d v="2023-08-28T04:56:00"/>
    <s v="M"/>
    <n v="4"/>
    <s v="African American"/>
    <s v="None"/>
    <b v="1"/>
    <m/>
    <x v="18"/>
    <b v="1"/>
    <x v="1"/>
    <s v="Aug"/>
    <x v="4"/>
    <x v="5"/>
    <s v="0-14"/>
    <s v="16-30"/>
    <n v="1"/>
    <n v="1"/>
    <n v="0"/>
    <x v="0"/>
  </r>
  <r>
    <s v="P7405"/>
    <d v="2023-09-12T10:39:00"/>
    <s v="M"/>
    <n v="14"/>
    <s v="African American"/>
    <s v="None"/>
    <b v="1"/>
    <m/>
    <x v="19"/>
    <b v="1"/>
    <x v="1"/>
    <s v="Sep"/>
    <x v="6"/>
    <x v="1"/>
    <s v="0-14"/>
    <s v="16-30"/>
    <n v="1"/>
    <n v="1"/>
    <n v="0"/>
    <x v="0"/>
  </r>
  <r>
    <s v="P7406"/>
    <d v="2024-07-12T19:23:00"/>
    <s v="M"/>
    <n v="14"/>
    <s v="African American"/>
    <s v="None"/>
    <b v="1"/>
    <m/>
    <x v="19"/>
    <b v="1"/>
    <x v="0"/>
    <s v="Jul"/>
    <x v="5"/>
    <x v="7"/>
    <s v="0-14"/>
    <s v="16-30"/>
    <n v="1"/>
    <n v="1"/>
    <n v="0"/>
    <x v="0"/>
  </r>
  <r>
    <s v="P7407"/>
    <d v="2024-02-19T05:18:00"/>
    <s v="M"/>
    <n v="14"/>
    <s v="African American"/>
    <s v="None"/>
    <b v="1"/>
    <m/>
    <x v="10"/>
    <b v="1"/>
    <x v="0"/>
    <s v="Feb"/>
    <x v="4"/>
    <x v="5"/>
    <s v="0-14"/>
    <s v="31-45"/>
    <n v="0"/>
    <n v="1"/>
    <n v="0"/>
    <x v="0"/>
  </r>
  <r>
    <s v="P7408"/>
    <d v="2023-08-09T00:22:00"/>
    <s v="M"/>
    <n v="5"/>
    <s v="African American"/>
    <s v="None"/>
    <b v="1"/>
    <m/>
    <x v="44"/>
    <b v="1"/>
    <x v="1"/>
    <s v="Aug"/>
    <x v="0"/>
    <x v="4"/>
    <s v="0-14"/>
    <s v="31-45"/>
    <n v="0"/>
    <n v="1"/>
    <n v="0"/>
    <x v="0"/>
  </r>
  <r>
    <s v="P7409"/>
    <d v="2024-10-09T14:16:00"/>
    <s v="M"/>
    <n v="22"/>
    <s v="African American"/>
    <s v="None"/>
    <b v="1"/>
    <m/>
    <x v="22"/>
    <b v="1"/>
    <x v="0"/>
    <s v="Oct"/>
    <x v="0"/>
    <x v="6"/>
    <s v="15-29"/>
    <s v="31-45"/>
    <n v="0"/>
    <n v="1"/>
    <n v="0"/>
    <x v="0"/>
  </r>
  <r>
    <s v="P7410"/>
    <d v="2023-07-29T20:15:00"/>
    <s v="M"/>
    <n v="25"/>
    <s v="African American"/>
    <s v="None"/>
    <b v="1"/>
    <m/>
    <x v="43"/>
    <b v="1"/>
    <x v="1"/>
    <s v="Jul"/>
    <x v="1"/>
    <x v="7"/>
    <s v="15-29"/>
    <s v="46-60"/>
    <n v="0"/>
    <n v="1"/>
    <n v="0"/>
    <x v="0"/>
  </r>
  <r>
    <s v="P7411"/>
    <d v="2023-07-01T21:57:00"/>
    <s v="M"/>
    <n v="31"/>
    <s v="African American"/>
    <s v="None"/>
    <b v="1"/>
    <m/>
    <x v="43"/>
    <b v="1"/>
    <x v="1"/>
    <s v="Jul"/>
    <x v="1"/>
    <x v="2"/>
    <s v="30-44"/>
    <s v="46-60"/>
    <n v="0"/>
    <n v="1"/>
    <n v="0"/>
    <x v="0"/>
  </r>
  <r>
    <s v="P7412"/>
    <d v="2024-05-12T10:23:00"/>
    <s v="M"/>
    <n v="75"/>
    <s v="African American"/>
    <s v="None"/>
    <b v="1"/>
    <m/>
    <x v="21"/>
    <b v="1"/>
    <x v="0"/>
    <s v="May"/>
    <x v="3"/>
    <x v="1"/>
    <s v="75+"/>
    <s v="46-60"/>
    <n v="0"/>
    <n v="1"/>
    <n v="0"/>
    <x v="0"/>
  </r>
  <r>
    <s v="P7413"/>
    <d v="2024-02-18T14:27:00"/>
    <s v="M"/>
    <n v="54"/>
    <s v="African American"/>
    <s v="None"/>
    <b v="1"/>
    <m/>
    <x v="5"/>
    <b v="1"/>
    <x v="0"/>
    <s v="Feb"/>
    <x v="3"/>
    <x v="6"/>
    <s v="45-59"/>
    <s v="46-60"/>
    <n v="0"/>
    <n v="1"/>
    <n v="0"/>
    <x v="0"/>
  </r>
  <r>
    <s v="P7414"/>
    <d v="2024-06-23T20:37:00"/>
    <s v="M"/>
    <n v="36"/>
    <s v="African American"/>
    <s v="None"/>
    <b v="1"/>
    <m/>
    <x v="37"/>
    <b v="1"/>
    <x v="0"/>
    <s v="Jun"/>
    <x v="3"/>
    <x v="7"/>
    <s v="30-44"/>
    <s v="31-45"/>
    <n v="0"/>
    <n v="1"/>
    <n v="0"/>
    <x v="0"/>
  </r>
  <r>
    <s v="P7415"/>
    <d v="2024-08-18T13:26:00"/>
    <s v="M"/>
    <n v="9"/>
    <s v="African American"/>
    <s v="None"/>
    <b v="1"/>
    <m/>
    <x v="10"/>
    <b v="1"/>
    <x v="0"/>
    <s v="Aug"/>
    <x v="3"/>
    <x v="6"/>
    <s v="0-14"/>
    <s v="31-45"/>
    <n v="0"/>
    <n v="1"/>
    <n v="0"/>
    <x v="0"/>
  </r>
  <r>
    <s v="P7416"/>
    <d v="2023-07-18T04:23:00"/>
    <s v="M"/>
    <n v="11"/>
    <s v="African American"/>
    <s v="None"/>
    <b v="1"/>
    <m/>
    <x v="40"/>
    <b v="1"/>
    <x v="1"/>
    <s v="Jul"/>
    <x v="6"/>
    <x v="5"/>
    <s v="0-14"/>
    <s v="31-45"/>
    <n v="0"/>
    <n v="1"/>
    <n v="0"/>
    <x v="0"/>
  </r>
  <r>
    <s v="P7417"/>
    <d v="2024-09-12T00:50:00"/>
    <s v="M"/>
    <n v="41"/>
    <s v="African American"/>
    <s v="None"/>
    <b v="1"/>
    <m/>
    <x v="33"/>
    <b v="1"/>
    <x v="0"/>
    <s v="Sep"/>
    <x v="2"/>
    <x v="4"/>
    <s v="30-44"/>
    <s v="31-45"/>
    <n v="0"/>
    <n v="1"/>
    <n v="0"/>
    <x v="0"/>
  </r>
  <r>
    <s v="P7418"/>
    <d v="2023-05-09T02:43:00"/>
    <s v="M"/>
    <n v="38"/>
    <s v="African American"/>
    <s v="None"/>
    <b v="1"/>
    <m/>
    <x v="50"/>
    <b v="1"/>
    <x v="1"/>
    <s v="May"/>
    <x v="6"/>
    <x v="4"/>
    <s v="30-44"/>
    <s v="31-45"/>
    <n v="0"/>
    <n v="1"/>
    <n v="0"/>
    <x v="0"/>
  </r>
  <r>
    <s v="P7419"/>
    <d v="2023-09-08T20:44:00"/>
    <s v="M"/>
    <n v="39"/>
    <s v="African American"/>
    <s v="None"/>
    <b v="1"/>
    <m/>
    <x v="32"/>
    <b v="1"/>
    <x v="1"/>
    <s v="Sep"/>
    <x v="5"/>
    <x v="7"/>
    <s v="30-44"/>
    <s v="46-60"/>
    <n v="0"/>
    <n v="1"/>
    <n v="0"/>
    <x v="0"/>
  </r>
  <r>
    <s v="P7420"/>
    <d v="2024-07-15T12:59:00"/>
    <s v="M"/>
    <n v="22"/>
    <s v="African American"/>
    <s v="None"/>
    <b v="1"/>
    <m/>
    <x v="2"/>
    <b v="1"/>
    <x v="0"/>
    <s v="Jul"/>
    <x v="4"/>
    <x v="6"/>
    <s v="15-29"/>
    <s v="46-60"/>
    <n v="0"/>
    <n v="1"/>
    <n v="0"/>
    <x v="0"/>
  </r>
  <r>
    <s v="P7421"/>
    <d v="2023-08-22T02:57:00"/>
    <s v="M"/>
    <n v="52"/>
    <s v="African American"/>
    <s v="None"/>
    <b v="1"/>
    <m/>
    <x v="2"/>
    <b v="1"/>
    <x v="1"/>
    <s v="Aug"/>
    <x v="6"/>
    <x v="4"/>
    <s v="45-59"/>
    <s v="46-60"/>
    <n v="0"/>
    <n v="1"/>
    <n v="0"/>
    <x v="0"/>
  </r>
  <r>
    <s v="P7422"/>
    <d v="2024-02-28T07:57:00"/>
    <s v="M"/>
    <n v="54"/>
    <s v="African American"/>
    <s v="None"/>
    <b v="1"/>
    <m/>
    <x v="14"/>
    <b v="1"/>
    <x v="0"/>
    <s v="Feb"/>
    <x v="0"/>
    <x v="0"/>
    <s v="45-59"/>
    <s v="46-60"/>
    <n v="0"/>
    <n v="1"/>
    <n v="0"/>
    <x v="0"/>
  </r>
  <r>
    <s v="P7423"/>
    <d v="2024-10-28T17:06:00"/>
    <s v="M"/>
    <n v="36"/>
    <s v="African American"/>
    <s v="None"/>
    <b v="1"/>
    <m/>
    <x v="5"/>
    <b v="1"/>
    <x v="0"/>
    <s v="Oct"/>
    <x v="4"/>
    <x v="3"/>
    <s v="30-44"/>
    <s v="46-60"/>
    <n v="0"/>
    <n v="1"/>
    <n v="0"/>
    <x v="0"/>
  </r>
  <r>
    <s v="P7424"/>
    <d v="2024-05-08T02:46:00"/>
    <s v="M"/>
    <n v="67"/>
    <s v="African American"/>
    <s v="None"/>
    <b v="1"/>
    <n v="0"/>
    <x v="6"/>
    <b v="1"/>
    <x v="0"/>
    <s v="May"/>
    <x v="0"/>
    <x v="4"/>
    <s v="60-74"/>
    <s v="31-45"/>
    <n v="0"/>
    <n v="1"/>
    <n v="0"/>
    <x v="0"/>
  </r>
  <r>
    <s v="P7425"/>
    <d v="2023-09-12T15:05:00"/>
    <s v="M"/>
    <n v="20"/>
    <s v="African American"/>
    <s v="None"/>
    <b v="1"/>
    <n v="0"/>
    <x v="1"/>
    <b v="1"/>
    <x v="1"/>
    <s v="Sep"/>
    <x v="6"/>
    <x v="3"/>
    <s v="15-29"/>
    <s v="16-30"/>
    <n v="1"/>
    <n v="1"/>
    <n v="0"/>
    <x v="0"/>
  </r>
  <r>
    <s v="P7426"/>
    <d v="2024-07-22T04:17:00"/>
    <s v="M"/>
    <n v="78"/>
    <s v="African American"/>
    <s v="None"/>
    <b v="1"/>
    <n v="0"/>
    <x v="13"/>
    <b v="1"/>
    <x v="0"/>
    <s v="Jul"/>
    <x v="4"/>
    <x v="5"/>
    <s v="75+"/>
    <s v="46-60"/>
    <n v="0"/>
    <n v="1"/>
    <n v="0"/>
    <x v="0"/>
  </r>
  <r>
    <s v="P7427"/>
    <d v="2023-11-09T23:22:00"/>
    <s v="M"/>
    <n v="35"/>
    <s v="African American"/>
    <s v="None"/>
    <b v="1"/>
    <n v="0"/>
    <x v="6"/>
    <b v="1"/>
    <x v="1"/>
    <s v="Nov"/>
    <x v="2"/>
    <x v="2"/>
    <s v="30-44"/>
    <s v="31-45"/>
    <n v="0"/>
    <n v="1"/>
    <n v="0"/>
    <x v="0"/>
  </r>
  <r>
    <s v="P7428"/>
    <d v="2023-11-19T18:36:00"/>
    <s v="M"/>
    <n v="79"/>
    <s v="African American"/>
    <s v="None"/>
    <b v="1"/>
    <n v="0"/>
    <x v="15"/>
    <b v="1"/>
    <x v="1"/>
    <s v="Nov"/>
    <x v="3"/>
    <x v="7"/>
    <s v="75+"/>
    <s v="31-45"/>
    <n v="0"/>
    <n v="1"/>
    <n v="0"/>
    <x v="0"/>
  </r>
  <r>
    <s v="P7429"/>
    <d v="2023-10-12T19:35:00"/>
    <s v="M"/>
    <n v="18"/>
    <s v="African American"/>
    <s v="None"/>
    <b v="1"/>
    <n v="1"/>
    <x v="35"/>
    <b v="1"/>
    <x v="1"/>
    <s v="Oct"/>
    <x v="2"/>
    <x v="7"/>
    <s v="15-29"/>
    <s v="16-30"/>
    <n v="1"/>
    <n v="1"/>
    <n v="0"/>
    <x v="0"/>
  </r>
  <r>
    <s v="P7430"/>
    <d v="2024-01-13T02:24:00"/>
    <s v="M"/>
    <n v="8"/>
    <s v="African American"/>
    <s v="None"/>
    <b v="1"/>
    <n v="1"/>
    <x v="14"/>
    <b v="1"/>
    <x v="0"/>
    <s v="Jan"/>
    <x v="1"/>
    <x v="4"/>
    <s v="0-14"/>
    <s v="46-60"/>
    <n v="0"/>
    <n v="1"/>
    <n v="0"/>
    <x v="0"/>
  </r>
  <r>
    <s v="P7431"/>
    <d v="2023-06-28T11:11:00"/>
    <s v="M"/>
    <n v="60"/>
    <s v="African American"/>
    <s v="None"/>
    <b v="1"/>
    <n v="1"/>
    <x v="13"/>
    <b v="1"/>
    <x v="1"/>
    <s v="Jun"/>
    <x v="0"/>
    <x v="1"/>
    <s v="60-74"/>
    <s v="46-60"/>
    <n v="0"/>
    <n v="1"/>
    <n v="0"/>
    <x v="0"/>
  </r>
  <r>
    <s v="P7432"/>
    <d v="2023-11-15T22:05:00"/>
    <s v="M"/>
    <n v="2"/>
    <s v="African American"/>
    <s v="None"/>
    <b v="1"/>
    <n v="1"/>
    <x v="12"/>
    <b v="1"/>
    <x v="1"/>
    <s v="Nov"/>
    <x v="0"/>
    <x v="2"/>
    <s v="0-14"/>
    <s v="31-45"/>
    <n v="0"/>
    <n v="1"/>
    <n v="0"/>
    <x v="0"/>
  </r>
  <r>
    <s v="P7433"/>
    <d v="2024-07-13T15:43:00"/>
    <s v="M"/>
    <n v="31"/>
    <s v="African American"/>
    <s v="None"/>
    <b v="1"/>
    <n v="1"/>
    <x v="40"/>
    <b v="1"/>
    <x v="0"/>
    <s v="Jul"/>
    <x v="1"/>
    <x v="3"/>
    <s v="30-44"/>
    <s v="31-45"/>
    <n v="0"/>
    <n v="1"/>
    <n v="0"/>
    <x v="0"/>
  </r>
  <r>
    <s v="P7434"/>
    <d v="2023-08-19T22:46:00"/>
    <s v="M"/>
    <n v="65"/>
    <s v="African American"/>
    <s v="None"/>
    <b v="1"/>
    <n v="2"/>
    <x v="48"/>
    <b v="1"/>
    <x v="1"/>
    <s v="Aug"/>
    <x v="1"/>
    <x v="2"/>
    <s v="60-74"/>
    <s v="16-30"/>
    <n v="1"/>
    <n v="1"/>
    <n v="0"/>
    <x v="0"/>
  </r>
  <r>
    <s v="P7435"/>
    <d v="2024-05-22T18:08:00"/>
    <s v="M"/>
    <n v="6"/>
    <s v="African American"/>
    <s v="None"/>
    <b v="1"/>
    <n v="2"/>
    <x v="46"/>
    <b v="1"/>
    <x v="0"/>
    <s v="May"/>
    <x v="0"/>
    <x v="7"/>
    <s v="0-14"/>
    <s v="16-30"/>
    <n v="1"/>
    <n v="1"/>
    <n v="0"/>
    <x v="0"/>
  </r>
  <r>
    <s v="P7436"/>
    <d v="2024-09-19T23:21:00"/>
    <s v="M"/>
    <n v="17"/>
    <s v="African American"/>
    <s v="None"/>
    <b v="1"/>
    <n v="2"/>
    <x v="3"/>
    <b v="1"/>
    <x v="0"/>
    <s v="Sep"/>
    <x v="2"/>
    <x v="2"/>
    <s v="15-29"/>
    <s v="31-45"/>
    <n v="0"/>
    <n v="1"/>
    <n v="0"/>
    <x v="0"/>
  </r>
  <r>
    <s v="P7437"/>
    <d v="2023-07-07T11:09:00"/>
    <s v="M"/>
    <n v="6"/>
    <s v="African American"/>
    <s v="None"/>
    <b v="1"/>
    <n v="2"/>
    <x v="16"/>
    <b v="1"/>
    <x v="1"/>
    <s v="Jul"/>
    <x v="5"/>
    <x v="1"/>
    <s v="0-14"/>
    <s v="46-60"/>
    <n v="0"/>
    <n v="1"/>
    <n v="0"/>
    <x v="0"/>
  </r>
  <r>
    <s v="P7438"/>
    <d v="2024-06-28T19:35:00"/>
    <s v="M"/>
    <n v="30"/>
    <s v="African American"/>
    <s v="None"/>
    <b v="1"/>
    <n v="2"/>
    <x v="46"/>
    <b v="1"/>
    <x v="0"/>
    <s v="Jun"/>
    <x v="5"/>
    <x v="7"/>
    <s v="30-44"/>
    <s v="16-30"/>
    <n v="1"/>
    <n v="1"/>
    <n v="0"/>
    <x v="0"/>
  </r>
  <r>
    <s v="P7439"/>
    <d v="2023-07-01T07:15:00"/>
    <s v="M"/>
    <n v="2"/>
    <s v="African American"/>
    <s v="None"/>
    <b v="1"/>
    <n v="2"/>
    <x v="0"/>
    <b v="1"/>
    <x v="1"/>
    <s v="Jul"/>
    <x v="1"/>
    <x v="0"/>
    <s v="0-14"/>
    <s v="31-45"/>
    <n v="0"/>
    <n v="1"/>
    <n v="0"/>
    <x v="0"/>
  </r>
  <r>
    <s v="P7440"/>
    <d v="2023-07-26T23:55:00"/>
    <s v="M"/>
    <n v="30"/>
    <s v="African American"/>
    <s v="None"/>
    <b v="1"/>
    <n v="2"/>
    <x v="11"/>
    <b v="1"/>
    <x v="1"/>
    <s v="Jul"/>
    <x v="0"/>
    <x v="2"/>
    <s v="30-44"/>
    <s v="46-60"/>
    <n v="0"/>
    <n v="1"/>
    <n v="0"/>
    <x v="0"/>
  </r>
  <r>
    <s v="P7441"/>
    <d v="2024-10-25T11:05:00"/>
    <s v="M"/>
    <n v="26"/>
    <s v="African American"/>
    <s v="None"/>
    <b v="1"/>
    <n v="3"/>
    <x v="43"/>
    <b v="1"/>
    <x v="0"/>
    <s v="Oct"/>
    <x v="5"/>
    <x v="1"/>
    <s v="15-29"/>
    <s v="46-60"/>
    <n v="0"/>
    <n v="1"/>
    <n v="0"/>
    <x v="0"/>
  </r>
  <r>
    <s v="P7442"/>
    <d v="2024-01-24T11:30:00"/>
    <s v="M"/>
    <n v="52"/>
    <s v="African American"/>
    <s v="None"/>
    <b v="1"/>
    <n v="3"/>
    <x v="23"/>
    <b v="1"/>
    <x v="0"/>
    <s v="Jan"/>
    <x v="0"/>
    <x v="1"/>
    <s v="45-59"/>
    <s v="46-60"/>
    <n v="0"/>
    <n v="1"/>
    <n v="0"/>
    <x v="0"/>
  </r>
  <r>
    <s v="P7443"/>
    <d v="2023-09-25T14:51:00"/>
    <s v="M"/>
    <n v="65"/>
    <s v="African American"/>
    <s v="None"/>
    <b v="1"/>
    <n v="3"/>
    <x v="5"/>
    <b v="1"/>
    <x v="1"/>
    <s v="Sep"/>
    <x v="4"/>
    <x v="6"/>
    <s v="60-74"/>
    <s v="46-60"/>
    <n v="0"/>
    <n v="1"/>
    <n v="0"/>
    <x v="0"/>
  </r>
  <r>
    <s v="P7444"/>
    <d v="2024-01-27T00:56:00"/>
    <s v="M"/>
    <n v="71"/>
    <s v="African American"/>
    <s v="None"/>
    <b v="1"/>
    <n v="3"/>
    <x v="42"/>
    <b v="1"/>
    <x v="0"/>
    <s v="Jan"/>
    <x v="1"/>
    <x v="4"/>
    <s v="60-74"/>
    <s v="0-15"/>
    <n v="1"/>
    <n v="1"/>
    <n v="0"/>
    <x v="0"/>
  </r>
  <r>
    <s v="P7445"/>
    <d v="2024-06-14T03:43:00"/>
    <s v="M"/>
    <n v="34"/>
    <s v="African American"/>
    <s v="None"/>
    <b v="1"/>
    <n v="4"/>
    <x v="5"/>
    <b v="1"/>
    <x v="0"/>
    <s v="Jun"/>
    <x v="5"/>
    <x v="5"/>
    <s v="30-44"/>
    <s v="46-60"/>
    <n v="0"/>
    <n v="1"/>
    <n v="0"/>
    <x v="0"/>
  </r>
  <r>
    <s v="P7446"/>
    <d v="2024-10-13T16:19:00"/>
    <s v="M"/>
    <n v="39"/>
    <s v="African American"/>
    <s v="None"/>
    <b v="1"/>
    <n v="4"/>
    <x v="24"/>
    <b v="1"/>
    <x v="0"/>
    <s v="Oct"/>
    <x v="3"/>
    <x v="3"/>
    <s v="30-44"/>
    <s v="16-30"/>
    <n v="1"/>
    <n v="1"/>
    <n v="0"/>
    <x v="0"/>
  </r>
  <r>
    <s v="P7447"/>
    <d v="2023-10-08T21:45:00"/>
    <s v="M"/>
    <n v="3"/>
    <s v="African American"/>
    <s v="None"/>
    <b v="1"/>
    <n v="4"/>
    <x v="18"/>
    <b v="1"/>
    <x v="1"/>
    <s v="Oct"/>
    <x v="3"/>
    <x v="2"/>
    <s v="0-14"/>
    <s v="16-30"/>
    <n v="1"/>
    <n v="1"/>
    <n v="0"/>
    <x v="0"/>
  </r>
  <r>
    <s v="P7448"/>
    <d v="2023-12-22T00:13:00"/>
    <s v="M"/>
    <n v="67"/>
    <s v="African American"/>
    <s v="None"/>
    <b v="1"/>
    <n v="4"/>
    <x v="38"/>
    <b v="1"/>
    <x v="1"/>
    <s v="Dec"/>
    <x v="5"/>
    <x v="4"/>
    <s v="60-74"/>
    <s v="0-15"/>
    <n v="1"/>
    <n v="1"/>
    <n v="0"/>
    <x v="0"/>
  </r>
  <r>
    <s v="P7449"/>
    <d v="2024-05-15T22:51:00"/>
    <s v="M"/>
    <n v="67"/>
    <s v="African American"/>
    <s v="None"/>
    <b v="1"/>
    <n v="4"/>
    <x v="31"/>
    <b v="1"/>
    <x v="0"/>
    <s v="May"/>
    <x v="0"/>
    <x v="2"/>
    <s v="60-74"/>
    <s v="16-30"/>
    <n v="1"/>
    <n v="1"/>
    <n v="0"/>
    <x v="0"/>
  </r>
  <r>
    <s v="P7450"/>
    <d v="2024-01-03T05:25:00"/>
    <s v="M"/>
    <n v="11"/>
    <s v="African American"/>
    <s v="None"/>
    <b v="1"/>
    <n v="5"/>
    <x v="17"/>
    <b v="1"/>
    <x v="0"/>
    <s v="Jan"/>
    <x v="0"/>
    <x v="5"/>
    <s v="0-14"/>
    <s v="31-45"/>
    <n v="0"/>
    <n v="1"/>
    <n v="0"/>
    <x v="0"/>
  </r>
  <r>
    <s v="P7451"/>
    <d v="2024-06-11T17:23:00"/>
    <s v="M"/>
    <n v="57"/>
    <s v="African American"/>
    <s v="None"/>
    <b v="1"/>
    <n v="6"/>
    <x v="24"/>
    <b v="1"/>
    <x v="0"/>
    <s v="Jun"/>
    <x v="6"/>
    <x v="3"/>
    <s v="45-59"/>
    <s v="16-30"/>
    <n v="1"/>
    <n v="1"/>
    <n v="0"/>
    <x v="0"/>
  </r>
  <r>
    <s v="P7452"/>
    <d v="2024-09-24T22:16:00"/>
    <s v="M"/>
    <n v="47"/>
    <s v="African American"/>
    <s v="None"/>
    <b v="1"/>
    <n v="6"/>
    <x v="18"/>
    <b v="1"/>
    <x v="0"/>
    <s v="Sep"/>
    <x v="6"/>
    <x v="2"/>
    <s v="45-59"/>
    <s v="16-30"/>
    <n v="1"/>
    <n v="1"/>
    <n v="0"/>
    <x v="0"/>
  </r>
  <r>
    <s v="P7453"/>
    <d v="2023-04-20T01:50:00"/>
    <s v="M"/>
    <n v="61"/>
    <s v="African American"/>
    <s v="None"/>
    <b v="1"/>
    <n v="6"/>
    <x v="17"/>
    <b v="1"/>
    <x v="1"/>
    <s v="Apr"/>
    <x v="2"/>
    <x v="4"/>
    <s v="60-74"/>
    <s v="31-45"/>
    <n v="0"/>
    <n v="1"/>
    <n v="0"/>
    <x v="0"/>
  </r>
  <r>
    <s v="P7454"/>
    <d v="2023-05-27T08:01:00"/>
    <s v="M"/>
    <n v="10"/>
    <s v="African American"/>
    <s v="None"/>
    <b v="1"/>
    <n v="6"/>
    <x v="14"/>
    <b v="1"/>
    <x v="1"/>
    <s v="May"/>
    <x v="1"/>
    <x v="0"/>
    <s v="0-14"/>
    <s v="46-60"/>
    <n v="0"/>
    <n v="1"/>
    <n v="0"/>
    <x v="0"/>
  </r>
  <r>
    <s v="P7455"/>
    <d v="2024-01-22T00:02:00"/>
    <s v="M"/>
    <n v="66"/>
    <s v="African American"/>
    <s v="None"/>
    <b v="1"/>
    <n v="6"/>
    <x v="21"/>
    <b v="1"/>
    <x v="0"/>
    <s v="Jan"/>
    <x v="4"/>
    <x v="4"/>
    <s v="60-74"/>
    <s v="46-60"/>
    <n v="0"/>
    <n v="1"/>
    <n v="0"/>
    <x v="0"/>
  </r>
  <r>
    <s v="P7456"/>
    <d v="2024-05-28T06:26:00"/>
    <s v="M"/>
    <n v="14"/>
    <s v="African American"/>
    <s v="None"/>
    <b v="1"/>
    <n v="6"/>
    <x v="25"/>
    <b v="1"/>
    <x v="0"/>
    <s v="May"/>
    <x v="6"/>
    <x v="0"/>
    <s v="0-14"/>
    <s v="46-60"/>
    <n v="0"/>
    <n v="1"/>
    <n v="0"/>
    <x v="0"/>
  </r>
  <r>
    <s v="P7457"/>
    <d v="2023-12-12T22:45:00"/>
    <s v="M"/>
    <n v="27"/>
    <s v="African American"/>
    <s v="None"/>
    <b v="1"/>
    <n v="6"/>
    <x v="39"/>
    <b v="1"/>
    <x v="1"/>
    <s v="Dec"/>
    <x v="6"/>
    <x v="2"/>
    <s v="15-29"/>
    <s v="0-15"/>
    <n v="1"/>
    <n v="1"/>
    <n v="0"/>
    <x v="0"/>
  </r>
  <r>
    <s v="P7458"/>
    <d v="2023-04-22T12:52:00"/>
    <s v="M"/>
    <n v="59"/>
    <s v="African American"/>
    <s v="None"/>
    <b v="1"/>
    <n v="6"/>
    <x v="48"/>
    <b v="1"/>
    <x v="1"/>
    <s v="Apr"/>
    <x v="1"/>
    <x v="6"/>
    <s v="45-59"/>
    <s v="16-30"/>
    <n v="1"/>
    <n v="1"/>
    <n v="0"/>
    <x v="0"/>
  </r>
  <r>
    <s v="P7459"/>
    <d v="2023-05-01T18:29:00"/>
    <s v="M"/>
    <n v="27"/>
    <s v="African American"/>
    <s v="None"/>
    <b v="1"/>
    <n v="6"/>
    <x v="20"/>
    <b v="1"/>
    <x v="1"/>
    <s v="May"/>
    <x v="4"/>
    <x v="7"/>
    <s v="15-29"/>
    <s v="16-30"/>
    <n v="1"/>
    <n v="1"/>
    <n v="0"/>
    <x v="0"/>
  </r>
  <r>
    <s v="P7460"/>
    <d v="2023-10-16T23:59:00"/>
    <s v="M"/>
    <n v="53"/>
    <s v="African American"/>
    <s v="None"/>
    <b v="1"/>
    <n v="7"/>
    <x v="47"/>
    <b v="1"/>
    <x v="1"/>
    <s v="Oct"/>
    <x v="4"/>
    <x v="2"/>
    <s v="45-59"/>
    <s v="46-60"/>
    <n v="0"/>
    <n v="1"/>
    <n v="0"/>
    <x v="0"/>
  </r>
  <r>
    <s v="P7461"/>
    <d v="2023-10-21T13:00:00"/>
    <s v="M"/>
    <n v="20"/>
    <s v="African American"/>
    <s v="None"/>
    <b v="1"/>
    <n v="7"/>
    <x v="9"/>
    <b v="1"/>
    <x v="1"/>
    <s v="Oct"/>
    <x v="1"/>
    <x v="6"/>
    <s v="15-29"/>
    <s v="46-60"/>
    <n v="0"/>
    <n v="1"/>
    <n v="0"/>
    <x v="0"/>
  </r>
  <r>
    <s v="P7462"/>
    <d v="2023-10-13T05:45:00"/>
    <s v="M"/>
    <n v="52"/>
    <s v="African American"/>
    <s v="None"/>
    <b v="1"/>
    <n v="7"/>
    <x v="10"/>
    <b v="1"/>
    <x v="1"/>
    <s v="Oct"/>
    <x v="5"/>
    <x v="5"/>
    <s v="45-59"/>
    <s v="31-45"/>
    <n v="0"/>
    <n v="1"/>
    <n v="0"/>
    <x v="0"/>
  </r>
  <r>
    <s v="P7463"/>
    <d v="2023-09-15T08:00:00"/>
    <s v="M"/>
    <n v="34"/>
    <s v="African American"/>
    <s v="None"/>
    <b v="1"/>
    <n v="7"/>
    <x v="49"/>
    <b v="1"/>
    <x v="1"/>
    <s v="Sep"/>
    <x v="5"/>
    <x v="0"/>
    <s v="30-44"/>
    <s v="46-60"/>
    <n v="0"/>
    <n v="1"/>
    <n v="0"/>
    <x v="0"/>
  </r>
  <r>
    <s v="P7464"/>
    <d v="2023-06-14T22:54:00"/>
    <s v="M"/>
    <n v="45"/>
    <s v="African American"/>
    <s v="None"/>
    <b v="1"/>
    <n v="7"/>
    <x v="2"/>
    <b v="1"/>
    <x v="1"/>
    <s v="Jun"/>
    <x v="0"/>
    <x v="2"/>
    <s v="45-59"/>
    <s v="46-60"/>
    <n v="0"/>
    <n v="1"/>
    <n v="0"/>
    <x v="0"/>
  </r>
  <r>
    <s v="P7465"/>
    <d v="2023-05-10T19:41:00"/>
    <s v="M"/>
    <n v="69"/>
    <s v="African American"/>
    <s v="None"/>
    <b v="1"/>
    <n v="7"/>
    <x v="44"/>
    <b v="1"/>
    <x v="1"/>
    <s v="May"/>
    <x v="0"/>
    <x v="7"/>
    <s v="60-74"/>
    <s v="31-45"/>
    <n v="0"/>
    <n v="1"/>
    <n v="0"/>
    <x v="0"/>
  </r>
  <r>
    <s v="P7466"/>
    <d v="2024-06-05T06:12:00"/>
    <s v="M"/>
    <n v="31"/>
    <s v="African American"/>
    <s v="None"/>
    <b v="1"/>
    <n v="7"/>
    <x v="21"/>
    <b v="1"/>
    <x v="0"/>
    <s v="Jun"/>
    <x v="0"/>
    <x v="0"/>
    <s v="30-44"/>
    <s v="46-60"/>
    <n v="0"/>
    <n v="1"/>
    <n v="0"/>
    <x v="0"/>
  </r>
  <r>
    <s v="P7467"/>
    <d v="2023-12-06T07:19:00"/>
    <s v="M"/>
    <n v="11"/>
    <s v="African American"/>
    <s v="None"/>
    <b v="1"/>
    <n v="7"/>
    <x v="30"/>
    <b v="1"/>
    <x v="1"/>
    <s v="Dec"/>
    <x v="0"/>
    <x v="0"/>
    <s v="0-14"/>
    <s v="0-15"/>
    <n v="1"/>
    <n v="1"/>
    <n v="1"/>
    <x v="0"/>
  </r>
  <r>
    <s v="P7468"/>
    <d v="2024-03-30T19:38:00"/>
    <s v="M"/>
    <n v="41"/>
    <s v="African American"/>
    <s v="None"/>
    <b v="1"/>
    <n v="7"/>
    <x v="1"/>
    <b v="1"/>
    <x v="0"/>
    <s v="Mar"/>
    <x v="1"/>
    <x v="7"/>
    <s v="30-44"/>
    <s v="16-30"/>
    <n v="1"/>
    <n v="1"/>
    <n v="1"/>
    <x v="0"/>
  </r>
  <r>
    <s v="P7469"/>
    <d v="2024-04-14T13:14:00"/>
    <s v="M"/>
    <n v="24"/>
    <s v="African American"/>
    <s v="None"/>
    <b v="1"/>
    <n v="7"/>
    <x v="25"/>
    <b v="1"/>
    <x v="0"/>
    <s v="Apr"/>
    <x v="3"/>
    <x v="6"/>
    <s v="15-29"/>
    <s v="46-60"/>
    <n v="0"/>
    <n v="1"/>
    <n v="0"/>
    <x v="0"/>
  </r>
  <r>
    <s v="P7470"/>
    <d v="2023-06-25T15:34:00"/>
    <s v="M"/>
    <n v="52"/>
    <s v="African American"/>
    <s v="None"/>
    <b v="1"/>
    <n v="7"/>
    <x v="12"/>
    <b v="1"/>
    <x v="1"/>
    <s v="Jun"/>
    <x v="3"/>
    <x v="3"/>
    <s v="45-59"/>
    <s v="31-45"/>
    <n v="0"/>
    <n v="1"/>
    <n v="0"/>
    <x v="0"/>
  </r>
  <r>
    <s v="P7471"/>
    <d v="2023-09-24T06:34:00"/>
    <s v="M"/>
    <n v="38"/>
    <s v="African American"/>
    <s v="None"/>
    <b v="1"/>
    <n v="7"/>
    <x v="47"/>
    <b v="1"/>
    <x v="1"/>
    <s v="Sep"/>
    <x v="3"/>
    <x v="0"/>
    <s v="30-44"/>
    <s v="46-60"/>
    <n v="0"/>
    <n v="1"/>
    <n v="0"/>
    <x v="0"/>
  </r>
  <r>
    <s v="P7472"/>
    <d v="2023-04-01T14:08:00"/>
    <s v="M"/>
    <n v="53"/>
    <s v="African American"/>
    <s v="None"/>
    <b v="1"/>
    <n v="7"/>
    <x v="23"/>
    <b v="1"/>
    <x v="1"/>
    <s v="Apr"/>
    <x v="1"/>
    <x v="6"/>
    <s v="45-59"/>
    <s v="46-60"/>
    <n v="0"/>
    <n v="1"/>
    <n v="0"/>
    <x v="0"/>
  </r>
  <r>
    <s v="P7473"/>
    <d v="2024-07-18T13:49:00"/>
    <s v="M"/>
    <n v="58"/>
    <s v="African American"/>
    <s v="None"/>
    <b v="1"/>
    <n v="8"/>
    <x v="27"/>
    <b v="1"/>
    <x v="0"/>
    <s v="Jul"/>
    <x v="2"/>
    <x v="6"/>
    <s v="45-59"/>
    <s v="46-60"/>
    <n v="0"/>
    <n v="1"/>
    <n v="0"/>
    <x v="0"/>
  </r>
  <r>
    <s v="P7474"/>
    <d v="2024-03-28T15:38:00"/>
    <s v="M"/>
    <n v="9"/>
    <s v="African American"/>
    <s v="None"/>
    <b v="1"/>
    <n v="8"/>
    <x v="31"/>
    <b v="1"/>
    <x v="0"/>
    <s v="Mar"/>
    <x v="2"/>
    <x v="3"/>
    <s v="0-14"/>
    <s v="16-30"/>
    <n v="1"/>
    <n v="1"/>
    <n v="1"/>
    <x v="0"/>
  </r>
  <r>
    <s v="P7475"/>
    <d v="2024-10-05T10:32:00"/>
    <s v="M"/>
    <n v="24"/>
    <s v="African American"/>
    <s v="None"/>
    <b v="1"/>
    <n v="8"/>
    <x v="4"/>
    <b v="1"/>
    <x v="0"/>
    <s v="Oct"/>
    <x v="1"/>
    <x v="1"/>
    <s v="15-29"/>
    <s v="0-15"/>
    <n v="1"/>
    <n v="1"/>
    <n v="1"/>
    <x v="0"/>
  </r>
  <r>
    <s v="P7476"/>
    <d v="2023-10-23T18:25:00"/>
    <s v="M"/>
    <n v="17"/>
    <s v="African American"/>
    <s v="None"/>
    <b v="1"/>
    <n v="8"/>
    <x v="15"/>
    <b v="1"/>
    <x v="1"/>
    <s v="Oct"/>
    <x v="4"/>
    <x v="7"/>
    <s v="15-29"/>
    <s v="31-45"/>
    <n v="0"/>
    <n v="1"/>
    <n v="0"/>
    <x v="0"/>
  </r>
  <r>
    <s v="P7477"/>
    <d v="2023-07-29T21:37:00"/>
    <s v="M"/>
    <n v="55"/>
    <s v="African American"/>
    <s v="None"/>
    <b v="1"/>
    <n v="9"/>
    <x v="49"/>
    <b v="1"/>
    <x v="1"/>
    <s v="Jul"/>
    <x v="1"/>
    <x v="2"/>
    <s v="45-59"/>
    <s v="46-60"/>
    <n v="0"/>
    <n v="1"/>
    <n v="0"/>
    <x v="0"/>
  </r>
  <r>
    <s v="P7478"/>
    <d v="2024-03-18T10:42:00"/>
    <s v="M"/>
    <n v="14"/>
    <s v="African American"/>
    <s v="None"/>
    <b v="1"/>
    <n v="9"/>
    <x v="11"/>
    <b v="1"/>
    <x v="0"/>
    <s v="Mar"/>
    <x v="4"/>
    <x v="1"/>
    <s v="0-14"/>
    <s v="46-60"/>
    <n v="0"/>
    <n v="1"/>
    <n v="0"/>
    <x v="0"/>
  </r>
  <r>
    <s v="P7479"/>
    <d v="2024-09-29T20:20:00"/>
    <s v="M"/>
    <n v="44"/>
    <s v="African American"/>
    <s v="None"/>
    <b v="1"/>
    <n v="9"/>
    <x v="49"/>
    <b v="1"/>
    <x v="0"/>
    <s v="Sep"/>
    <x v="3"/>
    <x v="7"/>
    <s v="30-44"/>
    <s v="46-60"/>
    <n v="0"/>
    <n v="1"/>
    <n v="0"/>
    <x v="0"/>
  </r>
  <r>
    <s v="P7480"/>
    <d v="2023-11-29T23:02:00"/>
    <s v="M"/>
    <n v="47"/>
    <s v="African American"/>
    <s v="None"/>
    <b v="1"/>
    <n v="9"/>
    <x v="10"/>
    <b v="1"/>
    <x v="1"/>
    <s v="Nov"/>
    <x v="0"/>
    <x v="2"/>
    <s v="45-59"/>
    <s v="31-45"/>
    <n v="0"/>
    <n v="1"/>
    <n v="0"/>
    <x v="0"/>
  </r>
  <r>
    <s v="P7481"/>
    <d v="2024-05-23T11:02:00"/>
    <s v="M"/>
    <n v="69"/>
    <s v="African American"/>
    <s v="None"/>
    <b v="1"/>
    <n v="10"/>
    <x v="43"/>
    <b v="1"/>
    <x v="0"/>
    <s v="May"/>
    <x v="2"/>
    <x v="1"/>
    <s v="60-74"/>
    <s v="46-60"/>
    <n v="0"/>
    <n v="1"/>
    <n v="0"/>
    <x v="0"/>
  </r>
  <r>
    <s v="P7482"/>
    <d v="2023-09-06T16:03:00"/>
    <s v="M"/>
    <n v="9"/>
    <s v="African American"/>
    <s v="None"/>
    <b v="1"/>
    <n v="10"/>
    <x v="17"/>
    <b v="1"/>
    <x v="1"/>
    <s v="Sep"/>
    <x v="0"/>
    <x v="3"/>
    <s v="0-14"/>
    <s v="31-45"/>
    <n v="0"/>
    <n v="1"/>
    <n v="0"/>
    <x v="0"/>
  </r>
  <r>
    <s v="P7483"/>
    <d v="2024-03-24T15:37:00"/>
    <s v="M"/>
    <n v="50"/>
    <s v="African American"/>
    <s v="None"/>
    <b v="1"/>
    <n v="10"/>
    <x v="44"/>
    <b v="1"/>
    <x v="0"/>
    <s v="Mar"/>
    <x v="3"/>
    <x v="3"/>
    <s v="45-59"/>
    <s v="31-45"/>
    <n v="0"/>
    <n v="1"/>
    <n v="0"/>
    <x v="0"/>
  </r>
  <r>
    <s v="P7484"/>
    <d v="2024-06-30T17:07:00"/>
    <s v="M"/>
    <n v="71"/>
    <s v="African American"/>
    <s v="None"/>
    <b v="1"/>
    <n v="10"/>
    <x v="12"/>
    <b v="1"/>
    <x v="0"/>
    <s v="Jun"/>
    <x v="3"/>
    <x v="3"/>
    <s v="60-74"/>
    <s v="31-45"/>
    <n v="0"/>
    <n v="1"/>
    <n v="0"/>
    <x v="0"/>
  </r>
  <r>
    <s v="P7485"/>
    <d v="2024-01-01T21:13:00"/>
    <s v="M"/>
    <n v="51"/>
    <s v="African American"/>
    <s v="None"/>
    <b v="1"/>
    <n v="10"/>
    <x v="49"/>
    <b v="1"/>
    <x v="0"/>
    <s v="Jan"/>
    <x v="4"/>
    <x v="2"/>
    <s v="45-59"/>
    <s v="46-60"/>
    <n v="0"/>
    <n v="1"/>
    <n v="0"/>
    <x v="0"/>
  </r>
  <r>
    <s v="P7486"/>
    <d v="2023-07-23T03:37:00"/>
    <s v="M"/>
    <n v="56"/>
    <s v="African American"/>
    <s v="None"/>
    <b v="1"/>
    <n v="10"/>
    <x v="19"/>
    <b v="1"/>
    <x v="1"/>
    <s v="Jul"/>
    <x v="3"/>
    <x v="5"/>
    <s v="45-59"/>
    <s v="16-30"/>
    <n v="1"/>
    <n v="1"/>
    <n v="1"/>
    <x v="0"/>
  </r>
  <r>
    <s v="P7487"/>
    <d v="2024-09-23T21:45:00"/>
    <s v="M"/>
    <n v="55"/>
    <s v="African American"/>
    <s v="Orthopedics"/>
    <b v="1"/>
    <m/>
    <x v="34"/>
    <b v="1"/>
    <x v="0"/>
    <s v="Sep"/>
    <x v="4"/>
    <x v="2"/>
    <s v="45-59"/>
    <s v="0-15"/>
    <n v="1"/>
    <n v="1"/>
    <n v="0"/>
    <x v="0"/>
  </r>
  <r>
    <s v="P7488"/>
    <d v="2024-03-19T06:38:00"/>
    <s v="M"/>
    <n v="74"/>
    <s v="African American"/>
    <s v="Orthopedics"/>
    <b v="1"/>
    <m/>
    <x v="48"/>
    <b v="1"/>
    <x v="0"/>
    <s v="Mar"/>
    <x v="6"/>
    <x v="0"/>
    <s v="60-74"/>
    <s v="16-30"/>
    <n v="1"/>
    <n v="1"/>
    <n v="0"/>
    <x v="0"/>
  </r>
  <r>
    <s v="P7489"/>
    <d v="2024-09-17T11:51:00"/>
    <s v="M"/>
    <n v="27"/>
    <s v="African American"/>
    <s v="Orthopedics"/>
    <b v="1"/>
    <m/>
    <x v="1"/>
    <b v="1"/>
    <x v="0"/>
    <s v="Sep"/>
    <x v="6"/>
    <x v="1"/>
    <s v="15-29"/>
    <s v="16-30"/>
    <n v="1"/>
    <n v="1"/>
    <n v="0"/>
    <x v="0"/>
  </r>
  <r>
    <s v="P7490"/>
    <d v="2023-09-01T03:50:00"/>
    <s v="M"/>
    <n v="4"/>
    <s v="African American"/>
    <s v="Orthopedics"/>
    <b v="1"/>
    <m/>
    <x v="48"/>
    <b v="1"/>
    <x v="1"/>
    <s v="Sep"/>
    <x v="5"/>
    <x v="5"/>
    <s v="0-14"/>
    <s v="16-30"/>
    <n v="1"/>
    <n v="1"/>
    <n v="0"/>
    <x v="0"/>
  </r>
  <r>
    <s v="P7491"/>
    <d v="2023-05-07T04:40:00"/>
    <s v="M"/>
    <n v="76"/>
    <s v="African American"/>
    <s v="Orthopedics"/>
    <b v="1"/>
    <m/>
    <x v="35"/>
    <b v="1"/>
    <x v="1"/>
    <s v="May"/>
    <x v="3"/>
    <x v="5"/>
    <s v="75+"/>
    <s v="16-30"/>
    <n v="1"/>
    <n v="1"/>
    <n v="0"/>
    <x v="0"/>
  </r>
  <r>
    <s v="P7492"/>
    <d v="2023-12-25T08:50:00"/>
    <s v="M"/>
    <n v="47"/>
    <s v="African American"/>
    <s v="Orthopedics"/>
    <b v="1"/>
    <m/>
    <x v="28"/>
    <b v="1"/>
    <x v="1"/>
    <s v="Dec"/>
    <x v="4"/>
    <x v="0"/>
    <s v="45-59"/>
    <s v="16-30"/>
    <n v="1"/>
    <n v="1"/>
    <n v="0"/>
    <x v="0"/>
  </r>
  <r>
    <s v="P7493"/>
    <d v="2024-09-12T00:53:00"/>
    <s v="M"/>
    <n v="41"/>
    <s v="African American"/>
    <s v="Orthopedics"/>
    <b v="1"/>
    <m/>
    <x v="48"/>
    <b v="1"/>
    <x v="0"/>
    <s v="Sep"/>
    <x v="2"/>
    <x v="4"/>
    <s v="30-44"/>
    <s v="16-30"/>
    <n v="1"/>
    <n v="1"/>
    <n v="0"/>
    <x v="0"/>
  </r>
  <r>
    <s v="P7494"/>
    <d v="2024-08-19T22:53:00"/>
    <s v="M"/>
    <n v="52"/>
    <s v="African American"/>
    <s v="Orthopedics"/>
    <b v="1"/>
    <m/>
    <x v="46"/>
    <b v="1"/>
    <x v="0"/>
    <s v="Aug"/>
    <x v="4"/>
    <x v="2"/>
    <s v="45-59"/>
    <s v="16-30"/>
    <n v="1"/>
    <n v="1"/>
    <n v="0"/>
    <x v="0"/>
  </r>
  <r>
    <s v="P7495"/>
    <d v="2023-08-20T00:06:00"/>
    <s v="M"/>
    <n v="57"/>
    <s v="African American"/>
    <s v="Orthopedics"/>
    <b v="1"/>
    <m/>
    <x v="48"/>
    <b v="1"/>
    <x v="1"/>
    <s v="Aug"/>
    <x v="3"/>
    <x v="4"/>
    <s v="45-59"/>
    <s v="16-30"/>
    <n v="1"/>
    <n v="1"/>
    <n v="0"/>
    <x v="0"/>
  </r>
  <r>
    <s v="P7496"/>
    <d v="2023-08-11T14:00:00"/>
    <s v="M"/>
    <n v="25"/>
    <s v="African American"/>
    <s v="Orthopedics"/>
    <b v="1"/>
    <m/>
    <x v="5"/>
    <b v="1"/>
    <x v="1"/>
    <s v="Aug"/>
    <x v="5"/>
    <x v="6"/>
    <s v="15-29"/>
    <s v="46-60"/>
    <n v="0"/>
    <n v="1"/>
    <n v="0"/>
    <x v="0"/>
  </r>
  <r>
    <s v="P7497"/>
    <d v="2024-02-21T18:26:00"/>
    <s v="M"/>
    <n v="9"/>
    <s v="African American"/>
    <s v="Orthopedics"/>
    <b v="1"/>
    <m/>
    <x v="5"/>
    <b v="1"/>
    <x v="0"/>
    <s v="Feb"/>
    <x v="0"/>
    <x v="7"/>
    <s v="0-14"/>
    <s v="46-60"/>
    <n v="0"/>
    <n v="1"/>
    <n v="0"/>
    <x v="0"/>
  </r>
  <r>
    <s v="P7498"/>
    <d v="2024-07-19T13:58:00"/>
    <s v="M"/>
    <n v="19"/>
    <s v="African American"/>
    <s v="Orthopedics"/>
    <b v="1"/>
    <m/>
    <x v="10"/>
    <b v="1"/>
    <x v="0"/>
    <s v="Jul"/>
    <x v="5"/>
    <x v="6"/>
    <s v="15-29"/>
    <s v="31-45"/>
    <n v="0"/>
    <n v="1"/>
    <n v="0"/>
    <x v="0"/>
  </r>
  <r>
    <s v="P7499"/>
    <d v="2024-02-05T18:51:00"/>
    <s v="M"/>
    <n v="53"/>
    <s v="African American"/>
    <s v="Orthopedics"/>
    <b v="1"/>
    <m/>
    <x v="22"/>
    <b v="1"/>
    <x v="0"/>
    <s v="Feb"/>
    <x v="4"/>
    <x v="7"/>
    <s v="45-59"/>
    <s v="31-45"/>
    <n v="0"/>
    <n v="1"/>
    <n v="0"/>
    <x v="0"/>
  </r>
  <r>
    <s v="P7500"/>
    <d v="2023-10-26T18:07:00"/>
    <s v="M"/>
    <n v="11"/>
    <s v="African American"/>
    <s v="Orthopedics"/>
    <b v="1"/>
    <m/>
    <x v="38"/>
    <b v="1"/>
    <x v="1"/>
    <s v="Oct"/>
    <x v="2"/>
    <x v="7"/>
    <s v="0-14"/>
    <s v="0-15"/>
    <n v="1"/>
    <n v="1"/>
    <n v="0"/>
    <x v="0"/>
  </r>
  <r>
    <s v="P7501"/>
    <d v="2024-03-08T11:40:00"/>
    <s v="M"/>
    <n v="7"/>
    <s v="African American"/>
    <s v="Orthopedics"/>
    <b v="1"/>
    <m/>
    <x v="22"/>
    <b v="1"/>
    <x v="0"/>
    <s v="Mar"/>
    <x v="5"/>
    <x v="1"/>
    <s v="0-14"/>
    <s v="31-45"/>
    <n v="0"/>
    <n v="1"/>
    <n v="0"/>
    <x v="0"/>
  </r>
  <r>
    <s v="P7502"/>
    <d v="2024-09-07T20:49:00"/>
    <s v="M"/>
    <n v="15"/>
    <s v="African American"/>
    <s v="Orthopedics"/>
    <b v="1"/>
    <m/>
    <x v="35"/>
    <b v="1"/>
    <x v="0"/>
    <s v="Sep"/>
    <x v="1"/>
    <x v="7"/>
    <s v="15-29"/>
    <s v="16-30"/>
    <n v="1"/>
    <n v="1"/>
    <n v="0"/>
    <x v="0"/>
  </r>
  <r>
    <s v="P7503"/>
    <d v="2024-04-10T23:30:00"/>
    <s v="M"/>
    <n v="63"/>
    <s v="African American"/>
    <s v="Orthopedics"/>
    <b v="1"/>
    <m/>
    <x v="29"/>
    <b v="1"/>
    <x v="0"/>
    <s v="Apr"/>
    <x v="0"/>
    <x v="2"/>
    <s v="60-74"/>
    <s v="16-30"/>
    <n v="1"/>
    <n v="1"/>
    <n v="0"/>
    <x v="0"/>
  </r>
  <r>
    <s v="P7504"/>
    <d v="2024-03-19T10:15:00"/>
    <s v="M"/>
    <n v="60"/>
    <s v="African American"/>
    <s v="Orthopedics"/>
    <b v="1"/>
    <m/>
    <x v="0"/>
    <b v="1"/>
    <x v="0"/>
    <s v="Mar"/>
    <x v="6"/>
    <x v="1"/>
    <s v="60-74"/>
    <s v="31-45"/>
    <n v="0"/>
    <n v="1"/>
    <n v="0"/>
    <x v="0"/>
  </r>
  <r>
    <s v="P7505"/>
    <d v="2024-10-27T17:08:00"/>
    <s v="M"/>
    <n v="58"/>
    <s v="African American"/>
    <s v="Orthopedics"/>
    <b v="1"/>
    <m/>
    <x v="39"/>
    <b v="1"/>
    <x v="0"/>
    <s v="Oct"/>
    <x v="3"/>
    <x v="3"/>
    <s v="45-59"/>
    <s v="0-15"/>
    <n v="1"/>
    <n v="1"/>
    <n v="0"/>
    <x v="0"/>
  </r>
  <r>
    <s v="P7506"/>
    <d v="2024-07-13T02:40:00"/>
    <s v="M"/>
    <n v="59"/>
    <s v="African American"/>
    <s v="Orthopedics"/>
    <b v="1"/>
    <m/>
    <x v="44"/>
    <b v="1"/>
    <x v="0"/>
    <s v="Jul"/>
    <x v="1"/>
    <x v="4"/>
    <s v="45-59"/>
    <s v="31-45"/>
    <n v="0"/>
    <n v="1"/>
    <n v="0"/>
    <x v="0"/>
  </r>
  <r>
    <s v="P7507"/>
    <d v="2024-07-25T14:28:00"/>
    <s v="M"/>
    <n v="77"/>
    <s v="African American"/>
    <s v="Orthopedics"/>
    <b v="1"/>
    <m/>
    <x v="18"/>
    <b v="1"/>
    <x v="0"/>
    <s v="Jul"/>
    <x v="2"/>
    <x v="6"/>
    <s v="75+"/>
    <s v="16-30"/>
    <n v="1"/>
    <n v="1"/>
    <n v="0"/>
    <x v="0"/>
  </r>
  <r>
    <s v="P7508"/>
    <d v="2024-05-16T13:43:00"/>
    <s v="M"/>
    <n v="46"/>
    <s v="African American"/>
    <s v="Orthopedics"/>
    <b v="1"/>
    <m/>
    <x v="16"/>
    <b v="1"/>
    <x v="0"/>
    <s v="May"/>
    <x v="2"/>
    <x v="6"/>
    <s v="45-59"/>
    <s v="46-60"/>
    <n v="0"/>
    <n v="1"/>
    <n v="0"/>
    <x v="0"/>
  </r>
  <r>
    <s v="P7509"/>
    <d v="2024-05-26T23:50:00"/>
    <s v="M"/>
    <n v="31"/>
    <s v="African American"/>
    <s v="Orthopedics"/>
    <b v="1"/>
    <m/>
    <x v="25"/>
    <b v="1"/>
    <x v="0"/>
    <s v="May"/>
    <x v="3"/>
    <x v="2"/>
    <s v="30-44"/>
    <s v="46-60"/>
    <n v="0"/>
    <n v="1"/>
    <n v="0"/>
    <x v="0"/>
  </r>
  <r>
    <s v="P7510"/>
    <d v="2024-08-14T19:05:00"/>
    <s v="M"/>
    <n v="68"/>
    <s v="African American"/>
    <s v="Orthopedics"/>
    <b v="1"/>
    <m/>
    <x v="48"/>
    <b v="1"/>
    <x v="0"/>
    <s v="Aug"/>
    <x v="0"/>
    <x v="7"/>
    <s v="60-74"/>
    <s v="16-30"/>
    <n v="1"/>
    <n v="1"/>
    <n v="0"/>
    <x v="0"/>
  </r>
  <r>
    <s v="P7511"/>
    <d v="2024-10-26T16:02:00"/>
    <s v="M"/>
    <n v="70"/>
    <s v="African American"/>
    <s v="Orthopedics"/>
    <b v="1"/>
    <m/>
    <x v="20"/>
    <b v="1"/>
    <x v="0"/>
    <s v="Oct"/>
    <x v="1"/>
    <x v="3"/>
    <s v="60-74"/>
    <s v="16-30"/>
    <n v="1"/>
    <n v="1"/>
    <n v="0"/>
    <x v="0"/>
  </r>
  <r>
    <s v="P7512"/>
    <d v="2023-04-03T10:14:00"/>
    <s v="M"/>
    <n v="77"/>
    <s v="African American"/>
    <s v="Orthopedics"/>
    <b v="1"/>
    <m/>
    <x v="22"/>
    <b v="1"/>
    <x v="1"/>
    <s v="Apr"/>
    <x v="4"/>
    <x v="1"/>
    <s v="75+"/>
    <s v="31-45"/>
    <n v="0"/>
    <n v="1"/>
    <n v="0"/>
    <x v="0"/>
  </r>
  <r>
    <s v="P7513"/>
    <d v="2023-07-29T06:07:00"/>
    <s v="M"/>
    <n v="2"/>
    <s v="African American"/>
    <s v="Orthopedics"/>
    <b v="1"/>
    <m/>
    <x v="6"/>
    <b v="1"/>
    <x v="1"/>
    <s v="Jul"/>
    <x v="1"/>
    <x v="0"/>
    <s v="0-14"/>
    <s v="31-45"/>
    <n v="0"/>
    <n v="1"/>
    <n v="0"/>
    <x v="0"/>
  </r>
  <r>
    <s v="P7514"/>
    <d v="2023-06-22T02:57:00"/>
    <s v="M"/>
    <n v="50"/>
    <s v="African American"/>
    <s v="Orthopedics"/>
    <b v="1"/>
    <m/>
    <x v="9"/>
    <b v="1"/>
    <x v="1"/>
    <s v="Jun"/>
    <x v="2"/>
    <x v="4"/>
    <s v="45-59"/>
    <s v="46-60"/>
    <n v="0"/>
    <n v="1"/>
    <n v="0"/>
    <x v="0"/>
  </r>
  <r>
    <s v="P7515"/>
    <d v="2024-05-20T05:49:00"/>
    <s v="M"/>
    <n v="46"/>
    <s v="African American"/>
    <s v="Orthopedics"/>
    <b v="1"/>
    <m/>
    <x v="14"/>
    <b v="1"/>
    <x v="0"/>
    <s v="May"/>
    <x v="4"/>
    <x v="5"/>
    <s v="45-59"/>
    <s v="46-60"/>
    <n v="0"/>
    <n v="1"/>
    <n v="0"/>
    <x v="0"/>
  </r>
  <r>
    <s v="P7516"/>
    <d v="2024-01-02T14:06:00"/>
    <s v="M"/>
    <n v="6"/>
    <s v="African American"/>
    <s v="Orthopedics"/>
    <b v="1"/>
    <m/>
    <x v="31"/>
    <b v="1"/>
    <x v="0"/>
    <s v="Jan"/>
    <x v="6"/>
    <x v="6"/>
    <s v="0-14"/>
    <s v="16-30"/>
    <n v="1"/>
    <n v="1"/>
    <n v="0"/>
    <x v="0"/>
  </r>
  <r>
    <s v="P7517"/>
    <d v="2024-01-09T09:31:00"/>
    <s v="M"/>
    <n v="32"/>
    <s v="African American"/>
    <s v="Orthopedics"/>
    <b v="1"/>
    <m/>
    <x v="41"/>
    <b v="1"/>
    <x v="0"/>
    <s v="Jan"/>
    <x v="6"/>
    <x v="1"/>
    <s v="30-44"/>
    <s v="16-30"/>
    <n v="1"/>
    <n v="1"/>
    <n v="0"/>
    <x v="0"/>
  </r>
  <r>
    <s v="P7518"/>
    <d v="2023-09-10T12:10:00"/>
    <s v="M"/>
    <n v="12"/>
    <s v="African American"/>
    <s v="Orthopedics"/>
    <b v="1"/>
    <m/>
    <x v="25"/>
    <b v="1"/>
    <x v="1"/>
    <s v="Sep"/>
    <x v="3"/>
    <x v="6"/>
    <s v="0-14"/>
    <s v="46-60"/>
    <n v="0"/>
    <n v="1"/>
    <n v="0"/>
    <x v="0"/>
  </r>
  <r>
    <s v="P7519"/>
    <d v="2023-08-26T00:14:00"/>
    <s v="M"/>
    <n v="11"/>
    <s v="African American"/>
    <s v="Orthopedics"/>
    <b v="1"/>
    <m/>
    <x v="29"/>
    <b v="1"/>
    <x v="1"/>
    <s v="Aug"/>
    <x v="1"/>
    <x v="4"/>
    <s v="0-14"/>
    <s v="16-30"/>
    <n v="1"/>
    <n v="1"/>
    <n v="0"/>
    <x v="0"/>
  </r>
  <r>
    <s v="P7520"/>
    <d v="2023-06-08T15:52:00"/>
    <s v="M"/>
    <n v="57"/>
    <s v="African American"/>
    <s v="Orthopedics"/>
    <b v="1"/>
    <m/>
    <x v="44"/>
    <b v="1"/>
    <x v="1"/>
    <s v="Jun"/>
    <x v="2"/>
    <x v="3"/>
    <s v="45-59"/>
    <s v="31-45"/>
    <n v="0"/>
    <n v="1"/>
    <n v="0"/>
    <x v="0"/>
  </r>
  <r>
    <s v="P7521"/>
    <d v="2023-04-08T13:10:00"/>
    <s v="M"/>
    <n v="66"/>
    <s v="African American"/>
    <s v="Orthopedics"/>
    <b v="1"/>
    <m/>
    <x v="42"/>
    <b v="1"/>
    <x v="1"/>
    <s v="Apr"/>
    <x v="1"/>
    <x v="6"/>
    <s v="60-74"/>
    <s v="0-15"/>
    <n v="1"/>
    <n v="1"/>
    <n v="0"/>
    <x v="0"/>
  </r>
  <r>
    <s v="P7522"/>
    <d v="2024-06-07T03:15:00"/>
    <s v="M"/>
    <n v="21"/>
    <s v="African American"/>
    <s v="Orthopedics"/>
    <b v="1"/>
    <m/>
    <x v="41"/>
    <b v="1"/>
    <x v="0"/>
    <s v="Jun"/>
    <x v="5"/>
    <x v="5"/>
    <s v="15-29"/>
    <s v="16-30"/>
    <n v="1"/>
    <n v="1"/>
    <n v="0"/>
    <x v="0"/>
  </r>
  <r>
    <s v="P7523"/>
    <d v="2024-10-28T02:40:00"/>
    <s v="M"/>
    <n v="28"/>
    <s v="African American"/>
    <s v="Orthopedics"/>
    <b v="1"/>
    <m/>
    <x v="1"/>
    <b v="1"/>
    <x v="0"/>
    <s v="Oct"/>
    <x v="4"/>
    <x v="4"/>
    <s v="15-29"/>
    <s v="16-30"/>
    <n v="1"/>
    <n v="1"/>
    <n v="0"/>
    <x v="0"/>
  </r>
  <r>
    <s v="P7524"/>
    <d v="2024-01-18T17:55:00"/>
    <s v="M"/>
    <n v="15"/>
    <s v="African American"/>
    <s v="Orthopedics"/>
    <b v="1"/>
    <n v="0"/>
    <x v="6"/>
    <b v="1"/>
    <x v="0"/>
    <s v="Jan"/>
    <x v="2"/>
    <x v="3"/>
    <s v="15-29"/>
    <s v="31-45"/>
    <n v="0"/>
    <n v="1"/>
    <n v="0"/>
    <x v="0"/>
  </r>
  <r>
    <s v="P7525"/>
    <d v="2024-05-04T05:37:00"/>
    <s v="M"/>
    <n v="9"/>
    <s v="African American"/>
    <s v="Orthopedics"/>
    <b v="1"/>
    <n v="1"/>
    <x v="49"/>
    <b v="1"/>
    <x v="0"/>
    <s v="May"/>
    <x v="1"/>
    <x v="5"/>
    <s v="0-14"/>
    <s v="46-60"/>
    <n v="0"/>
    <n v="1"/>
    <n v="0"/>
    <x v="0"/>
  </r>
  <r>
    <s v="P7526"/>
    <d v="2024-03-04T16:58:00"/>
    <s v="M"/>
    <n v="11"/>
    <s v="African American"/>
    <s v="Orthopedics"/>
    <b v="1"/>
    <n v="2"/>
    <x v="0"/>
    <b v="1"/>
    <x v="0"/>
    <s v="Mar"/>
    <x v="4"/>
    <x v="3"/>
    <s v="0-14"/>
    <s v="31-45"/>
    <n v="0"/>
    <n v="1"/>
    <n v="0"/>
    <x v="0"/>
  </r>
  <r>
    <s v="P7527"/>
    <d v="2024-06-05T17:54:00"/>
    <s v="M"/>
    <n v="40"/>
    <s v="African American"/>
    <s v="Orthopedics"/>
    <b v="1"/>
    <n v="3"/>
    <x v="17"/>
    <b v="1"/>
    <x v="0"/>
    <s v="Jun"/>
    <x v="0"/>
    <x v="3"/>
    <s v="30-44"/>
    <s v="31-45"/>
    <n v="0"/>
    <n v="1"/>
    <n v="0"/>
    <x v="0"/>
  </r>
  <r>
    <s v="P7528"/>
    <d v="2024-04-30T12:40:00"/>
    <s v="M"/>
    <n v="8"/>
    <s v="African American"/>
    <s v="Orthopedics"/>
    <b v="1"/>
    <n v="3"/>
    <x v="9"/>
    <b v="1"/>
    <x v="0"/>
    <s v="Apr"/>
    <x v="6"/>
    <x v="6"/>
    <s v="0-14"/>
    <s v="46-60"/>
    <n v="0"/>
    <n v="1"/>
    <n v="0"/>
    <x v="0"/>
  </r>
  <r>
    <s v="P7529"/>
    <d v="2023-08-05T12:00:00"/>
    <s v="M"/>
    <n v="36"/>
    <s v="African American"/>
    <s v="Orthopedics"/>
    <b v="1"/>
    <n v="3"/>
    <x v="10"/>
    <b v="1"/>
    <x v="1"/>
    <s v="Aug"/>
    <x v="1"/>
    <x v="6"/>
    <s v="30-44"/>
    <s v="31-45"/>
    <n v="0"/>
    <n v="1"/>
    <n v="0"/>
    <x v="0"/>
  </r>
  <r>
    <s v="P7530"/>
    <d v="2024-10-15T13:34:00"/>
    <s v="M"/>
    <n v="47"/>
    <s v="African American"/>
    <s v="Orthopedics"/>
    <b v="1"/>
    <n v="5"/>
    <x v="11"/>
    <b v="1"/>
    <x v="0"/>
    <s v="Oct"/>
    <x v="6"/>
    <x v="6"/>
    <s v="45-59"/>
    <s v="46-60"/>
    <n v="0"/>
    <n v="1"/>
    <n v="0"/>
    <x v="0"/>
  </r>
  <r>
    <s v="P7531"/>
    <d v="2024-03-26T12:14:00"/>
    <s v="M"/>
    <n v="2"/>
    <s v="African American"/>
    <s v="Orthopedics"/>
    <b v="1"/>
    <n v="6"/>
    <x v="7"/>
    <b v="1"/>
    <x v="0"/>
    <s v="Mar"/>
    <x v="6"/>
    <x v="6"/>
    <s v="0-14"/>
    <s v="16-30"/>
    <n v="1"/>
    <n v="1"/>
    <n v="0"/>
    <x v="0"/>
  </r>
  <r>
    <s v="P7532"/>
    <d v="2023-10-10T12:47:00"/>
    <s v="M"/>
    <n v="26"/>
    <s v="African American"/>
    <s v="Orthopedics"/>
    <b v="1"/>
    <n v="7"/>
    <x v="14"/>
    <b v="1"/>
    <x v="1"/>
    <s v="Oct"/>
    <x v="6"/>
    <x v="6"/>
    <s v="15-29"/>
    <s v="46-60"/>
    <n v="0"/>
    <n v="1"/>
    <n v="0"/>
    <x v="0"/>
  </r>
  <r>
    <s v="P7533"/>
    <d v="2023-04-25T00:44:00"/>
    <s v="M"/>
    <n v="10"/>
    <s v="African American"/>
    <s v="Orthopedics"/>
    <b v="1"/>
    <n v="8"/>
    <x v="25"/>
    <b v="1"/>
    <x v="1"/>
    <s v="Apr"/>
    <x v="6"/>
    <x v="4"/>
    <s v="0-14"/>
    <s v="46-60"/>
    <n v="0"/>
    <n v="1"/>
    <n v="0"/>
    <x v="0"/>
  </r>
  <r>
    <s v="P7534"/>
    <d v="2023-09-24T12:52:00"/>
    <s v="M"/>
    <n v="44"/>
    <s v="African American"/>
    <s v="Orthopedics"/>
    <b v="1"/>
    <n v="9"/>
    <x v="39"/>
    <b v="1"/>
    <x v="1"/>
    <s v="Sep"/>
    <x v="3"/>
    <x v="6"/>
    <s v="30-44"/>
    <s v="0-15"/>
    <n v="1"/>
    <n v="1"/>
    <n v="1"/>
    <x v="0"/>
  </r>
  <r>
    <s v="P7535"/>
    <d v="2023-10-17T21:29:00"/>
    <s v="M"/>
    <n v="1"/>
    <s v="African American"/>
    <s v="Orthopedics"/>
    <b v="1"/>
    <n v="9"/>
    <x v="4"/>
    <b v="1"/>
    <x v="1"/>
    <s v="Oct"/>
    <x v="6"/>
    <x v="2"/>
    <s v="0-14"/>
    <s v="0-15"/>
    <n v="1"/>
    <n v="1"/>
    <n v="1"/>
    <x v="0"/>
  </r>
  <r>
    <s v="P7536"/>
    <d v="2023-06-29T19:19:00"/>
    <s v="M"/>
    <n v="35"/>
    <s v="African American"/>
    <s v="Orthopedics"/>
    <b v="1"/>
    <n v="10"/>
    <x v="29"/>
    <b v="1"/>
    <x v="1"/>
    <s v="Jun"/>
    <x v="2"/>
    <x v="7"/>
    <s v="30-44"/>
    <s v="16-30"/>
    <n v="1"/>
    <n v="1"/>
    <n v="1"/>
    <x v="0"/>
  </r>
  <r>
    <s v="P7537"/>
    <d v="2024-08-04T06:22:00"/>
    <s v="M"/>
    <n v="4"/>
    <s v="African American"/>
    <s v="Physiotherapy"/>
    <b v="1"/>
    <m/>
    <x v="1"/>
    <b v="1"/>
    <x v="0"/>
    <s v="Aug"/>
    <x v="3"/>
    <x v="0"/>
    <s v="0-14"/>
    <s v="16-30"/>
    <n v="1"/>
    <n v="1"/>
    <n v="0"/>
    <x v="0"/>
  </r>
  <r>
    <s v="P7538"/>
    <d v="2023-10-27T08:33:00"/>
    <s v="M"/>
    <n v="2"/>
    <s v="African American"/>
    <s v="Physiotherapy"/>
    <b v="1"/>
    <m/>
    <x v="10"/>
    <b v="1"/>
    <x v="1"/>
    <s v="Oct"/>
    <x v="5"/>
    <x v="0"/>
    <s v="0-14"/>
    <s v="31-45"/>
    <n v="0"/>
    <n v="1"/>
    <n v="0"/>
    <x v="0"/>
  </r>
  <r>
    <s v="P7539"/>
    <d v="2023-09-08T07:55:00"/>
    <s v="M"/>
    <n v="69"/>
    <s v="African American"/>
    <s v="Physiotherapy"/>
    <b v="1"/>
    <m/>
    <x v="1"/>
    <b v="1"/>
    <x v="1"/>
    <s v="Sep"/>
    <x v="5"/>
    <x v="0"/>
    <s v="60-74"/>
    <s v="16-30"/>
    <n v="1"/>
    <n v="1"/>
    <n v="0"/>
    <x v="0"/>
  </r>
  <r>
    <s v="P7540"/>
    <d v="2023-08-05T23:27:00"/>
    <s v="M"/>
    <n v="52"/>
    <s v="African American"/>
    <s v="Physiotherapy"/>
    <b v="1"/>
    <m/>
    <x v="39"/>
    <b v="1"/>
    <x v="1"/>
    <s v="Aug"/>
    <x v="1"/>
    <x v="2"/>
    <s v="45-59"/>
    <s v="0-15"/>
    <n v="1"/>
    <n v="1"/>
    <n v="0"/>
    <x v="0"/>
  </r>
  <r>
    <s v="P7541"/>
    <d v="2023-11-06T17:34:00"/>
    <s v="M"/>
    <n v="65"/>
    <s v="African American"/>
    <s v="Physiotherapy"/>
    <b v="1"/>
    <m/>
    <x v="48"/>
    <b v="1"/>
    <x v="1"/>
    <s v="Nov"/>
    <x v="4"/>
    <x v="3"/>
    <s v="60-74"/>
    <s v="16-30"/>
    <n v="1"/>
    <n v="1"/>
    <n v="0"/>
    <x v="0"/>
  </r>
  <r>
    <s v="P7542"/>
    <d v="2024-05-08T22:33:00"/>
    <s v="M"/>
    <n v="72"/>
    <s v="African American"/>
    <s v="Physiotherapy"/>
    <b v="1"/>
    <m/>
    <x v="44"/>
    <b v="1"/>
    <x v="0"/>
    <s v="May"/>
    <x v="0"/>
    <x v="2"/>
    <s v="60-74"/>
    <s v="31-45"/>
    <n v="0"/>
    <n v="1"/>
    <n v="0"/>
    <x v="0"/>
  </r>
  <r>
    <s v="P7543"/>
    <d v="2023-06-01T21:20:00"/>
    <s v="M"/>
    <n v="4"/>
    <s v="African American"/>
    <s v="Physiotherapy"/>
    <b v="1"/>
    <m/>
    <x v="37"/>
    <b v="1"/>
    <x v="1"/>
    <s v="Jun"/>
    <x v="2"/>
    <x v="2"/>
    <s v="0-14"/>
    <s v="31-45"/>
    <n v="0"/>
    <n v="1"/>
    <n v="0"/>
    <x v="0"/>
  </r>
  <r>
    <s v="P7544"/>
    <d v="2023-11-25T01:55:00"/>
    <s v="M"/>
    <n v="61"/>
    <s v="African American"/>
    <s v="Physiotherapy"/>
    <b v="1"/>
    <m/>
    <x v="18"/>
    <b v="1"/>
    <x v="1"/>
    <s v="Nov"/>
    <x v="1"/>
    <x v="4"/>
    <s v="60-74"/>
    <s v="16-30"/>
    <n v="1"/>
    <n v="1"/>
    <n v="0"/>
    <x v="0"/>
  </r>
  <r>
    <s v="P7545"/>
    <d v="2023-05-05T21:40:00"/>
    <s v="M"/>
    <n v="26"/>
    <s v="African American"/>
    <s v="Physiotherapy"/>
    <b v="1"/>
    <m/>
    <x v="32"/>
    <b v="1"/>
    <x v="1"/>
    <s v="May"/>
    <x v="5"/>
    <x v="2"/>
    <s v="15-29"/>
    <s v="46-60"/>
    <n v="0"/>
    <n v="1"/>
    <n v="0"/>
    <x v="0"/>
  </r>
  <r>
    <s v="P7546"/>
    <d v="2024-05-18T11:58:00"/>
    <s v="M"/>
    <n v="17"/>
    <s v="African American"/>
    <s v="Physiotherapy"/>
    <b v="1"/>
    <m/>
    <x v="13"/>
    <b v="1"/>
    <x v="0"/>
    <s v="May"/>
    <x v="1"/>
    <x v="1"/>
    <s v="15-29"/>
    <s v="46-60"/>
    <n v="0"/>
    <n v="1"/>
    <n v="0"/>
    <x v="0"/>
  </r>
  <r>
    <s v="P7547"/>
    <d v="2024-02-26T07:40:00"/>
    <s v="M"/>
    <n v="8"/>
    <s v="African American"/>
    <s v="Physiotherapy"/>
    <b v="1"/>
    <m/>
    <x v="43"/>
    <b v="1"/>
    <x v="0"/>
    <s v="Feb"/>
    <x v="4"/>
    <x v="0"/>
    <s v="0-14"/>
    <s v="46-60"/>
    <n v="0"/>
    <n v="1"/>
    <n v="0"/>
    <x v="0"/>
  </r>
  <r>
    <s v="P7548"/>
    <d v="2023-11-01T20:08:00"/>
    <s v="M"/>
    <n v="58"/>
    <s v="African American"/>
    <s v="Physiotherapy"/>
    <b v="1"/>
    <m/>
    <x v="15"/>
    <b v="1"/>
    <x v="1"/>
    <s v="Nov"/>
    <x v="0"/>
    <x v="7"/>
    <s v="45-59"/>
    <s v="31-45"/>
    <n v="0"/>
    <n v="1"/>
    <n v="0"/>
    <x v="0"/>
  </r>
  <r>
    <s v="P7549"/>
    <d v="2024-02-05T07:12:00"/>
    <s v="M"/>
    <n v="12"/>
    <s v="African American"/>
    <s v="Physiotherapy"/>
    <b v="1"/>
    <n v="0"/>
    <x v="12"/>
    <b v="1"/>
    <x v="0"/>
    <s v="Feb"/>
    <x v="4"/>
    <x v="0"/>
    <s v="0-14"/>
    <s v="31-45"/>
    <n v="0"/>
    <n v="1"/>
    <n v="0"/>
    <x v="0"/>
  </r>
  <r>
    <s v="P7550"/>
    <d v="2024-09-04T10:28:00"/>
    <s v="M"/>
    <n v="76"/>
    <s v="African American"/>
    <s v="Physiotherapy"/>
    <b v="1"/>
    <n v="2"/>
    <x v="8"/>
    <b v="1"/>
    <x v="0"/>
    <s v="Sep"/>
    <x v="0"/>
    <x v="1"/>
    <s v="75+"/>
    <s v="31-45"/>
    <n v="0"/>
    <n v="1"/>
    <n v="0"/>
    <x v="0"/>
  </r>
  <r>
    <s v="P7551"/>
    <d v="2024-09-02T00:58:00"/>
    <s v="M"/>
    <n v="49"/>
    <s v="African American"/>
    <s v="Physiotherapy"/>
    <b v="1"/>
    <n v="4"/>
    <x v="38"/>
    <b v="1"/>
    <x v="0"/>
    <s v="Sep"/>
    <x v="4"/>
    <x v="4"/>
    <s v="45-59"/>
    <s v="0-15"/>
    <n v="1"/>
    <n v="1"/>
    <n v="0"/>
    <x v="0"/>
  </r>
  <r>
    <s v="P7552"/>
    <d v="2024-08-25T22:28:00"/>
    <s v="M"/>
    <n v="12"/>
    <s v="African American"/>
    <s v="Physiotherapy"/>
    <b v="1"/>
    <n v="8"/>
    <x v="39"/>
    <b v="1"/>
    <x v="0"/>
    <s v="Aug"/>
    <x v="3"/>
    <x v="2"/>
    <s v="0-14"/>
    <s v="0-15"/>
    <n v="1"/>
    <n v="1"/>
    <n v="1"/>
    <x v="0"/>
  </r>
  <r>
    <s v="P7553"/>
    <d v="2023-12-12T02:57:00"/>
    <s v="M"/>
    <n v="25"/>
    <s v="African American"/>
    <s v="Physiotherapy"/>
    <b v="1"/>
    <n v="9"/>
    <x v="32"/>
    <b v="1"/>
    <x v="1"/>
    <s v="Dec"/>
    <x v="6"/>
    <x v="4"/>
    <s v="15-29"/>
    <s v="46-60"/>
    <n v="0"/>
    <n v="1"/>
    <n v="0"/>
    <x v="0"/>
  </r>
  <r>
    <s v="P7554"/>
    <d v="2024-01-04T00:13:00"/>
    <s v="M"/>
    <n v="43"/>
    <s v="African American"/>
    <s v="Physiotherapy"/>
    <b v="1"/>
    <n v="10"/>
    <x v="37"/>
    <b v="1"/>
    <x v="0"/>
    <s v="Jan"/>
    <x v="2"/>
    <x v="4"/>
    <s v="30-44"/>
    <s v="31-45"/>
    <n v="0"/>
    <n v="1"/>
    <n v="0"/>
    <x v="0"/>
  </r>
  <r>
    <s v="P7555"/>
    <d v="2023-08-02T00:15:00"/>
    <s v="M"/>
    <n v="29"/>
    <s v="African American"/>
    <s v="Renal"/>
    <b v="1"/>
    <m/>
    <x v="12"/>
    <b v="1"/>
    <x v="1"/>
    <s v="Aug"/>
    <x v="0"/>
    <x v="4"/>
    <s v="15-29"/>
    <s v="31-45"/>
    <n v="0"/>
    <n v="1"/>
    <n v="0"/>
    <x v="0"/>
  </r>
  <r>
    <s v="P7556"/>
    <d v="2023-09-05T07:13:00"/>
    <s v="M"/>
    <n v="33"/>
    <s v="African American"/>
    <s v="Renal"/>
    <b v="1"/>
    <m/>
    <x v="28"/>
    <b v="1"/>
    <x v="1"/>
    <s v="Sep"/>
    <x v="6"/>
    <x v="0"/>
    <s v="30-44"/>
    <s v="16-30"/>
    <n v="1"/>
    <n v="1"/>
    <n v="0"/>
    <x v="0"/>
  </r>
  <r>
    <s v="P7557"/>
    <d v="2023-11-25T02:07:00"/>
    <s v="M"/>
    <n v="1"/>
    <s v="African American"/>
    <s v="Renal"/>
    <b v="1"/>
    <m/>
    <x v="19"/>
    <b v="1"/>
    <x v="1"/>
    <s v="Nov"/>
    <x v="1"/>
    <x v="4"/>
    <s v="0-14"/>
    <s v="16-30"/>
    <n v="1"/>
    <n v="1"/>
    <n v="0"/>
    <x v="0"/>
  </r>
  <r>
    <s v="P7558"/>
    <d v="2023-05-17T04:15:00"/>
    <s v="M"/>
    <n v="65"/>
    <s v="African American"/>
    <s v="Renal"/>
    <b v="1"/>
    <m/>
    <x v="33"/>
    <b v="1"/>
    <x v="1"/>
    <s v="May"/>
    <x v="0"/>
    <x v="5"/>
    <s v="60-74"/>
    <s v="31-45"/>
    <n v="0"/>
    <n v="1"/>
    <n v="0"/>
    <x v="0"/>
  </r>
  <r>
    <s v="P7559"/>
    <d v="2024-08-28T12:39:00"/>
    <s v="M"/>
    <n v="23"/>
    <s v="African American"/>
    <s v="Renal"/>
    <b v="1"/>
    <m/>
    <x v="34"/>
    <b v="1"/>
    <x v="0"/>
    <s v="Aug"/>
    <x v="0"/>
    <x v="6"/>
    <s v="15-29"/>
    <s v="0-15"/>
    <n v="1"/>
    <n v="1"/>
    <n v="0"/>
    <x v="0"/>
  </r>
  <r>
    <s v="P7560"/>
    <d v="2023-07-27T06:18:00"/>
    <s v="M"/>
    <n v="15"/>
    <s v="African American"/>
    <s v="Renal"/>
    <b v="1"/>
    <n v="4"/>
    <x v="41"/>
    <b v="1"/>
    <x v="1"/>
    <s v="Jul"/>
    <x v="2"/>
    <x v="0"/>
    <s v="15-29"/>
    <s v="16-30"/>
    <n v="1"/>
    <n v="1"/>
    <n v="0"/>
    <x v="0"/>
  </r>
  <r>
    <s v="P7561"/>
    <d v="2023-12-28T05:06:00"/>
    <s v="M"/>
    <n v="3"/>
    <s v="Asian"/>
    <s v="Cardiology"/>
    <b v="1"/>
    <m/>
    <x v="34"/>
    <b v="1"/>
    <x v="1"/>
    <s v="Dec"/>
    <x v="2"/>
    <x v="5"/>
    <s v="0-14"/>
    <s v="0-15"/>
    <n v="1"/>
    <n v="1"/>
    <n v="0"/>
    <x v="0"/>
  </r>
  <r>
    <s v="P7562"/>
    <d v="2023-08-29T16:02:00"/>
    <s v="M"/>
    <n v="59"/>
    <s v="Asian"/>
    <s v="Cardiology"/>
    <b v="1"/>
    <m/>
    <x v="33"/>
    <b v="1"/>
    <x v="1"/>
    <s v="Aug"/>
    <x v="6"/>
    <x v="3"/>
    <s v="45-59"/>
    <s v="31-45"/>
    <n v="0"/>
    <n v="1"/>
    <n v="0"/>
    <x v="0"/>
  </r>
  <r>
    <s v="P7563"/>
    <d v="2024-10-07T21:48:00"/>
    <s v="M"/>
    <n v="30"/>
    <s v="Asian"/>
    <s v="Cardiology"/>
    <b v="1"/>
    <m/>
    <x v="1"/>
    <b v="1"/>
    <x v="0"/>
    <s v="Oct"/>
    <x v="4"/>
    <x v="2"/>
    <s v="30-44"/>
    <s v="16-30"/>
    <n v="1"/>
    <n v="1"/>
    <n v="0"/>
    <x v="0"/>
  </r>
  <r>
    <s v="P7564"/>
    <d v="2023-10-05T06:56:00"/>
    <s v="M"/>
    <n v="18"/>
    <s v="Asian"/>
    <s v="Cardiology"/>
    <b v="1"/>
    <m/>
    <x v="42"/>
    <b v="1"/>
    <x v="1"/>
    <s v="Oct"/>
    <x v="2"/>
    <x v="0"/>
    <s v="15-29"/>
    <s v="0-15"/>
    <n v="1"/>
    <n v="1"/>
    <n v="0"/>
    <x v="0"/>
  </r>
  <r>
    <s v="P7565"/>
    <d v="2024-02-23T10:53:00"/>
    <s v="M"/>
    <n v="44"/>
    <s v="Asian"/>
    <s v="Cardiology"/>
    <b v="1"/>
    <m/>
    <x v="21"/>
    <b v="1"/>
    <x v="0"/>
    <s v="Feb"/>
    <x v="5"/>
    <x v="1"/>
    <s v="30-44"/>
    <s v="46-60"/>
    <n v="0"/>
    <n v="1"/>
    <n v="0"/>
    <x v="0"/>
  </r>
  <r>
    <s v="P7566"/>
    <d v="2023-09-22T10:53:00"/>
    <s v="M"/>
    <n v="27"/>
    <s v="Asian"/>
    <s v="Cardiology"/>
    <b v="1"/>
    <m/>
    <x v="40"/>
    <b v="1"/>
    <x v="1"/>
    <s v="Sep"/>
    <x v="5"/>
    <x v="1"/>
    <s v="15-29"/>
    <s v="31-45"/>
    <n v="0"/>
    <n v="1"/>
    <n v="0"/>
    <x v="0"/>
  </r>
  <r>
    <s v="P7567"/>
    <d v="2024-03-13T02:14:00"/>
    <s v="M"/>
    <n v="36"/>
    <s v="Asian"/>
    <s v="Cardiology"/>
    <b v="1"/>
    <m/>
    <x v="47"/>
    <b v="1"/>
    <x v="0"/>
    <s v="Mar"/>
    <x v="0"/>
    <x v="4"/>
    <s v="30-44"/>
    <s v="46-60"/>
    <n v="0"/>
    <n v="1"/>
    <n v="0"/>
    <x v="0"/>
  </r>
  <r>
    <s v="P7568"/>
    <d v="2024-05-04T17:22:00"/>
    <s v="M"/>
    <n v="7"/>
    <s v="Asian"/>
    <s v="Cardiology"/>
    <b v="1"/>
    <n v="2"/>
    <x v="50"/>
    <b v="1"/>
    <x v="0"/>
    <s v="May"/>
    <x v="1"/>
    <x v="3"/>
    <s v="0-14"/>
    <s v="31-45"/>
    <n v="0"/>
    <n v="1"/>
    <n v="0"/>
    <x v="0"/>
  </r>
  <r>
    <s v="P7569"/>
    <d v="2023-12-15T01:10:00"/>
    <s v="M"/>
    <n v="9"/>
    <s v="Asian"/>
    <s v="Cardiology"/>
    <b v="1"/>
    <n v="4"/>
    <x v="19"/>
    <b v="1"/>
    <x v="1"/>
    <s v="Dec"/>
    <x v="5"/>
    <x v="4"/>
    <s v="0-14"/>
    <s v="16-30"/>
    <n v="1"/>
    <n v="1"/>
    <n v="0"/>
    <x v="0"/>
  </r>
  <r>
    <s v="P7570"/>
    <d v="2024-05-20T11:19:00"/>
    <s v="M"/>
    <n v="54"/>
    <s v="Asian"/>
    <s v="Gastroenterology"/>
    <b v="1"/>
    <m/>
    <x v="8"/>
    <b v="1"/>
    <x v="0"/>
    <s v="May"/>
    <x v="4"/>
    <x v="1"/>
    <s v="45-59"/>
    <s v="31-45"/>
    <n v="0"/>
    <n v="1"/>
    <n v="0"/>
    <x v="0"/>
  </r>
  <r>
    <s v="P7571"/>
    <d v="2024-05-26T21:30:00"/>
    <s v="M"/>
    <n v="76"/>
    <s v="Asian"/>
    <s v="Gastroenterology"/>
    <b v="1"/>
    <m/>
    <x v="14"/>
    <b v="1"/>
    <x v="0"/>
    <s v="May"/>
    <x v="3"/>
    <x v="2"/>
    <s v="75+"/>
    <s v="46-60"/>
    <n v="0"/>
    <n v="1"/>
    <n v="0"/>
    <x v="0"/>
  </r>
  <r>
    <s v="P7572"/>
    <d v="2024-03-16T16:30:00"/>
    <s v="M"/>
    <n v="56"/>
    <s v="Asian"/>
    <s v="General Practice"/>
    <b v="1"/>
    <m/>
    <x v="26"/>
    <b v="1"/>
    <x v="0"/>
    <s v="Mar"/>
    <x v="1"/>
    <x v="3"/>
    <s v="45-59"/>
    <s v="31-45"/>
    <n v="0"/>
    <n v="1"/>
    <n v="0"/>
    <x v="0"/>
  </r>
  <r>
    <s v="P7573"/>
    <d v="2023-09-23T04:02:00"/>
    <s v="M"/>
    <n v="56"/>
    <s v="Asian"/>
    <s v="General Practice"/>
    <b v="1"/>
    <m/>
    <x v="41"/>
    <b v="1"/>
    <x v="1"/>
    <s v="Sep"/>
    <x v="1"/>
    <x v="5"/>
    <s v="45-59"/>
    <s v="16-30"/>
    <n v="1"/>
    <n v="1"/>
    <n v="0"/>
    <x v="0"/>
  </r>
  <r>
    <s v="P7574"/>
    <d v="2023-04-22T14:11:00"/>
    <s v="M"/>
    <n v="71"/>
    <s v="Asian"/>
    <s v="General Practice"/>
    <b v="1"/>
    <m/>
    <x v="14"/>
    <b v="1"/>
    <x v="1"/>
    <s v="Apr"/>
    <x v="1"/>
    <x v="6"/>
    <s v="60-74"/>
    <s v="46-60"/>
    <n v="0"/>
    <n v="1"/>
    <n v="0"/>
    <x v="0"/>
  </r>
  <r>
    <s v="P7575"/>
    <d v="2023-04-14T08:15:00"/>
    <s v="M"/>
    <n v="25"/>
    <s v="Asian"/>
    <s v="General Practice"/>
    <b v="1"/>
    <m/>
    <x v="5"/>
    <b v="1"/>
    <x v="1"/>
    <s v="Apr"/>
    <x v="5"/>
    <x v="0"/>
    <s v="15-29"/>
    <s v="46-60"/>
    <n v="0"/>
    <n v="1"/>
    <n v="0"/>
    <x v="0"/>
  </r>
  <r>
    <s v="P7576"/>
    <d v="2024-07-01T02:00:00"/>
    <s v="M"/>
    <n v="2"/>
    <s v="Asian"/>
    <s v="General Practice"/>
    <b v="1"/>
    <m/>
    <x v="1"/>
    <b v="1"/>
    <x v="0"/>
    <s v="Jul"/>
    <x v="4"/>
    <x v="4"/>
    <s v="0-14"/>
    <s v="16-30"/>
    <n v="1"/>
    <n v="1"/>
    <n v="0"/>
    <x v="0"/>
  </r>
  <r>
    <s v="P7577"/>
    <d v="2023-12-04T19:42:00"/>
    <s v="M"/>
    <n v="14"/>
    <s v="Asian"/>
    <s v="General Practice"/>
    <b v="1"/>
    <m/>
    <x v="37"/>
    <b v="1"/>
    <x v="1"/>
    <s v="Dec"/>
    <x v="4"/>
    <x v="7"/>
    <s v="0-14"/>
    <s v="31-45"/>
    <n v="0"/>
    <n v="1"/>
    <n v="0"/>
    <x v="0"/>
  </r>
  <r>
    <s v="P7578"/>
    <d v="2023-04-17T07:54:00"/>
    <s v="M"/>
    <n v="62"/>
    <s v="Asian"/>
    <s v="General Practice"/>
    <b v="1"/>
    <m/>
    <x v="26"/>
    <b v="1"/>
    <x v="1"/>
    <s v="Apr"/>
    <x v="4"/>
    <x v="0"/>
    <s v="60-74"/>
    <s v="31-45"/>
    <n v="0"/>
    <n v="1"/>
    <n v="0"/>
    <x v="0"/>
  </r>
  <r>
    <s v="P7579"/>
    <d v="2024-04-18T01:18:00"/>
    <s v="M"/>
    <n v="27"/>
    <s v="Asian"/>
    <s v="General Practice"/>
    <b v="1"/>
    <m/>
    <x v="4"/>
    <b v="1"/>
    <x v="0"/>
    <s v="Apr"/>
    <x v="2"/>
    <x v="4"/>
    <s v="15-29"/>
    <s v="0-15"/>
    <n v="1"/>
    <n v="1"/>
    <n v="0"/>
    <x v="0"/>
  </r>
  <r>
    <s v="P7580"/>
    <d v="2023-07-09T01:35:00"/>
    <s v="M"/>
    <n v="29"/>
    <s v="Asian"/>
    <s v="General Practice"/>
    <b v="1"/>
    <m/>
    <x v="36"/>
    <b v="1"/>
    <x v="1"/>
    <s v="Jul"/>
    <x v="3"/>
    <x v="4"/>
    <s v="15-29"/>
    <s v="16-30"/>
    <n v="1"/>
    <n v="1"/>
    <n v="0"/>
    <x v="0"/>
  </r>
  <r>
    <s v="P7581"/>
    <d v="2023-12-11T09:37:00"/>
    <s v="M"/>
    <n v="15"/>
    <s v="Asian"/>
    <s v="General Practice"/>
    <b v="1"/>
    <m/>
    <x v="46"/>
    <b v="1"/>
    <x v="1"/>
    <s v="Dec"/>
    <x v="4"/>
    <x v="1"/>
    <s v="15-29"/>
    <s v="16-30"/>
    <n v="1"/>
    <n v="1"/>
    <n v="0"/>
    <x v="0"/>
  </r>
  <r>
    <s v="P7582"/>
    <d v="2023-10-25T16:29:00"/>
    <s v="M"/>
    <n v="6"/>
    <s v="Asian"/>
    <s v="General Practice"/>
    <b v="1"/>
    <m/>
    <x v="36"/>
    <b v="1"/>
    <x v="1"/>
    <s v="Oct"/>
    <x v="0"/>
    <x v="3"/>
    <s v="0-14"/>
    <s v="16-30"/>
    <n v="1"/>
    <n v="1"/>
    <n v="0"/>
    <x v="0"/>
  </r>
  <r>
    <s v="P7583"/>
    <d v="2024-10-22T21:41:00"/>
    <s v="M"/>
    <n v="67"/>
    <s v="Asian"/>
    <s v="General Practice"/>
    <b v="1"/>
    <m/>
    <x v="29"/>
    <b v="1"/>
    <x v="0"/>
    <s v="Oct"/>
    <x v="6"/>
    <x v="2"/>
    <s v="60-74"/>
    <s v="16-30"/>
    <n v="1"/>
    <n v="1"/>
    <n v="0"/>
    <x v="0"/>
  </r>
  <r>
    <s v="P7584"/>
    <d v="2023-06-14T20:10:00"/>
    <s v="M"/>
    <n v="16"/>
    <s v="Asian"/>
    <s v="General Practice"/>
    <b v="1"/>
    <m/>
    <x v="26"/>
    <b v="1"/>
    <x v="1"/>
    <s v="Jun"/>
    <x v="0"/>
    <x v="7"/>
    <s v="15-29"/>
    <s v="31-45"/>
    <n v="0"/>
    <n v="1"/>
    <n v="0"/>
    <x v="0"/>
  </r>
  <r>
    <s v="P7585"/>
    <d v="2023-10-21T11:58:00"/>
    <s v="M"/>
    <n v="46"/>
    <s v="Asian"/>
    <s v="General Practice"/>
    <b v="1"/>
    <m/>
    <x v="47"/>
    <b v="1"/>
    <x v="1"/>
    <s v="Oct"/>
    <x v="1"/>
    <x v="1"/>
    <s v="45-59"/>
    <s v="46-60"/>
    <n v="0"/>
    <n v="1"/>
    <n v="0"/>
    <x v="0"/>
  </r>
  <r>
    <s v="P7586"/>
    <d v="2023-04-26T15:09:00"/>
    <s v="M"/>
    <n v="18"/>
    <s v="Asian"/>
    <s v="General Practice"/>
    <b v="1"/>
    <m/>
    <x v="35"/>
    <b v="1"/>
    <x v="1"/>
    <s v="Apr"/>
    <x v="0"/>
    <x v="3"/>
    <s v="15-29"/>
    <s v="16-30"/>
    <n v="1"/>
    <n v="1"/>
    <n v="0"/>
    <x v="0"/>
  </r>
  <r>
    <s v="P7587"/>
    <d v="2024-03-07T06:52:00"/>
    <s v="M"/>
    <n v="71"/>
    <s v="Asian"/>
    <s v="General Practice"/>
    <b v="1"/>
    <m/>
    <x v="34"/>
    <b v="1"/>
    <x v="0"/>
    <s v="Mar"/>
    <x v="2"/>
    <x v="0"/>
    <s v="60-74"/>
    <s v="0-15"/>
    <n v="1"/>
    <n v="1"/>
    <n v="0"/>
    <x v="0"/>
  </r>
  <r>
    <s v="P7588"/>
    <d v="2023-10-28T19:31:00"/>
    <s v="M"/>
    <n v="17"/>
    <s v="Asian"/>
    <s v="General Practice"/>
    <b v="1"/>
    <m/>
    <x v="24"/>
    <b v="1"/>
    <x v="1"/>
    <s v="Oct"/>
    <x v="1"/>
    <x v="7"/>
    <s v="15-29"/>
    <s v="16-30"/>
    <n v="1"/>
    <n v="1"/>
    <n v="0"/>
    <x v="0"/>
  </r>
  <r>
    <s v="P7589"/>
    <d v="2023-07-13T14:06:00"/>
    <s v="M"/>
    <n v="60"/>
    <s v="Asian"/>
    <s v="General Practice"/>
    <b v="1"/>
    <m/>
    <x v="41"/>
    <b v="1"/>
    <x v="1"/>
    <s v="Jul"/>
    <x v="2"/>
    <x v="6"/>
    <s v="60-74"/>
    <s v="16-30"/>
    <n v="1"/>
    <n v="1"/>
    <n v="0"/>
    <x v="0"/>
  </r>
  <r>
    <s v="P7590"/>
    <d v="2024-06-24T02:13:00"/>
    <s v="M"/>
    <n v="62"/>
    <s v="Asian"/>
    <s v="General Practice"/>
    <b v="1"/>
    <m/>
    <x v="41"/>
    <b v="1"/>
    <x v="0"/>
    <s v="Jun"/>
    <x v="4"/>
    <x v="4"/>
    <s v="60-74"/>
    <s v="16-30"/>
    <n v="1"/>
    <n v="1"/>
    <n v="0"/>
    <x v="0"/>
  </r>
  <r>
    <s v="P7591"/>
    <d v="2023-09-14T08:39:00"/>
    <s v="M"/>
    <n v="54"/>
    <s v="Asian"/>
    <s v="General Practice"/>
    <b v="1"/>
    <m/>
    <x v="26"/>
    <b v="1"/>
    <x v="1"/>
    <s v="Sep"/>
    <x v="2"/>
    <x v="0"/>
    <s v="45-59"/>
    <s v="31-45"/>
    <n v="0"/>
    <n v="1"/>
    <n v="0"/>
    <x v="0"/>
  </r>
  <r>
    <s v="P7592"/>
    <d v="2024-07-30T02:48:00"/>
    <s v="M"/>
    <n v="59"/>
    <s v="Asian"/>
    <s v="General Practice"/>
    <b v="1"/>
    <m/>
    <x v="12"/>
    <b v="1"/>
    <x v="0"/>
    <s v="Jul"/>
    <x v="6"/>
    <x v="4"/>
    <s v="45-59"/>
    <s v="31-45"/>
    <n v="0"/>
    <n v="1"/>
    <n v="0"/>
    <x v="0"/>
  </r>
  <r>
    <s v="P7593"/>
    <d v="2023-07-24T15:17:00"/>
    <s v="M"/>
    <n v="32"/>
    <s v="Asian"/>
    <s v="General Practice"/>
    <b v="1"/>
    <m/>
    <x v="32"/>
    <b v="1"/>
    <x v="1"/>
    <s v="Jul"/>
    <x v="4"/>
    <x v="3"/>
    <s v="30-44"/>
    <s v="46-60"/>
    <n v="0"/>
    <n v="1"/>
    <n v="0"/>
    <x v="0"/>
  </r>
  <r>
    <s v="P7594"/>
    <d v="2024-02-15T08:56:00"/>
    <s v="M"/>
    <n v="75"/>
    <s v="Asian"/>
    <s v="General Practice"/>
    <b v="1"/>
    <m/>
    <x v="4"/>
    <b v="1"/>
    <x v="0"/>
    <s v="Feb"/>
    <x v="2"/>
    <x v="0"/>
    <s v="75+"/>
    <s v="0-15"/>
    <n v="1"/>
    <n v="1"/>
    <n v="0"/>
    <x v="0"/>
  </r>
  <r>
    <s v="P7595"/>
    <d v="2024-06-05T23:31:00"/>
    <s v="M"/>
    <n v="57"/>
    <s v="Asian"/>
    <s v="General Practice"/>
    <b v="1"/>
    <m/>
    <x v="35"/>
    <b v="1"/>
    <x v="0"/>
    <s v="Jun"/>
    <x v="0"/>
    <x v="2"/>
    <s v="45-59"/>
    <s v="16-30"/>
    <n v="1"/>
    <n v="1"/>
    <n v="0"/>
    <x v="0"/>
  </r>
  <r>
    <s v="P7596"/>
    <d v="2023-08-11T21:59:00"/>
    <s v="M"/>
    <n v="36"/>
    <s v="Asian"/>
    <s v="General Practice"/>
    <b v="1"/>
    <m/>
    <x v="18"/>
    <b v="1"/>
    <x v="1"/>
    <s v="Aug"/>
    <x v="5"/>
    <x v="2"/>
    <s v="30-44"/>
    <s v="16-30"/>
    <n v="1"/>
    <n v="1"/>
    <n v="0"/>
    <x v="0"/>
  </r>
  <r>
    <s v="P7597"/>
    <d v="2023-11-27T13:19:00"/>
    <s v="M"/>
    <n v="9"/>
    <s v="Asian"/>
    <s v="General Practice"/>
    <b v="1"/>
    <m/>
    <x v="41"/>
    <b v="1"/>
    <x v="1"/>
    <s v="Nov"/>
    <x v="4"/>
    <x v="6"/>
    <s v="0-14"/>
    <s v="16-30"/>
    <n v="1"/>
    <n v="1"/>
    <n v="0"/>
    <x v="0"/>
  </r>
  <r>
    <s v="P7598"/>
    <d v="2023-12-12T22:14:00"/>
    <s v="M"/>
    <n v="26"/>
    <s v="Asian"/>
    <s v="General Practice"/>
    <b v="1"/>
    <m/>
    <x v="27"/>
    <b v="1"/>
    <x v="1"/>
    <s v="Dec"/>
    <x v="6"/>
    <x v="2"/>
    <s v="15-29"/>
    <s v="46-60"/>
    <n v="0"/>
    <n v="1"/>
    <n v="0"/>
    <x v="0"/>
  </r>
  <r>
    <s v="P7599"/>
    <d v="2024-08-16T20:37:00"/>
    <s v="M"/>
    <n v="54"/>
    <s v="Asian"/>
    <s v="General Practice"/>
    <b v="1"/>
    <m/>
    <x v="30"/>
    <b v="1"/>
    <x v="0"/>
    <s v="Aug"/>
    <x v="5"/>
    <x v="7"/>
    <s v="45-59"/>
    <s v="0-15"/>
    <n v="1"/>
    <n v="1"/>
    <n v="0"/>
    <x v="0"/>
  </r>
  <r>
    <s v="P7600"/>
    <d v="2023-11-05T14:15:00"/>
    <s v="M"/>
    <n v="50"/>
    <s v="Asian"/>
    <s v="General Practice"/>
    <b v="1"/>
    <m/>
    <x v="31"/>
    <b v="1"/>
    <x v="1"/>
    <s v="Nov"/>
    <x v="3"/>
    <x v="6"/>
    <s v="45-59"/>
    <s v="16-30"/>
    <n v="1"/>
    <n v="1"/>
    <n v="0"/>
    <x v="0"/>
  </r>
  <r>
    <s v="P7601"/>
    <d v="2023-04-20T08:22:00"/>
    <s v="M"/>
    <n v="48"/>
    <s v="Asian"/>
    <s v="General Practice"/>
    <b v="1"/>
    <m/>
    <x v="7"/>
    <b v="1"/>
    <x v="1"/>
    <s v="Apr"/>
    <x v="2"/>
    <x v="0"/>
    <s v="45-59"/>
    <s v="16-30"/>
    <n v="1"/>
    <n v="1"/>
    <n v="0"/>
    <x v="0"/>
  </r>
  <r>
    <s v="P7602"/>
    <d v="2024-08-08T19:32:00"/>
    <s v="M"/>
    <n v="31"/>
    <s v="Asian"/>
    <s v="General Practice"/>
    <b v="1"/>
    <m/>
    <x v="34"/>
    <b v="1"/>
    <x v="0"/>
    <s v="Aug"/>
    <x v="2"/>
    <x v="7"/>
    <s v="30-44"/>
    <s v="0-15"/>
    <n v="1"/>
    <n v="1"/>
    <n v="0"/>
    <x v="0"/>
  </r>
  <r>
    <s v="P7603"/>
    <d v="2024-04-30T14:30:00"/>
    <s v="M"/>
    <n v="19"/>
    <s v="Asian"/>
    <s v="General Practice"/>
    <b v="1"/>
    <m/>
    <x v="35"/>
    <b v="1"/>
    <x v="0"/>
    <s v="Apr"/>
    <x v="6"/>
    <x v="6"/>
    <s v="15-29"/>
    <s v="16-30"/>
    <n v="1"/>
    <n v="1"/>
    <n v="0"/>
    <x v="0"/>
  </r>
  <r>
    <s v="P7604"/>
    <d v="2023-07-21T00:36:00"/>
    <s v="M"/>
    <n v="74"/>
    <s v="Asian"/>
    <s v="General Practice"/>
    <b v="1"/>
    <m/>
    <x v="8"/>
    <b v="1"/>
    <x v="1"/>
    <s v="Jul"/>
    <x v="5"/>
    <x v="4"/>
    <s v="60-74"/>
    <s v="31-45"/>
    <n v="0"/>
    <n v="1"/>
    <n v="0"/>
    <x v="0"/>
  </r>
  <r>
    <s v="P7605"/>
    <d v="2024-01-01T10:03:00"/>
    <s v="M"/>
    <n v="6"/>
    <s v="Asian"/>
    <s v="General Practice"/>
    <b v="1"/>
    <m/>
    <x v="25"/>
    <b v="1"/>
    <x v="0"/>
    <s v="Jan"/>
    <x v="4"/>
    <x v="1"/>
    <s v="0-14"/>
    <s v="46-60"/>
    <n v="0"/>
    <n v="1"/>
    <n v="0"/>
    <x v="0"/>
  </r>
  <r>
    <s v="P7606"/>
    <d v="2023-04-01T07:16:00"/>
    <s v="M"/>
    <n v="69"/>
    <s v="Asian"/>
    <s v="General Practice"/>
    <b v="1"/>
    <m/>
    <x v="16"/>
    <b v="1"/>
    <x v="1"/>
    <s v="Apr"/>
    <x v="1"/>
    <x v="0"/>
    <s v="60-74"/>
    <s v="46-60"/>
    <n v="0"/>
    <n v="1"/>
    <n v="0"/>
    <x v="0"/>
  </r>
  <r>
    <s v="P7607"/>
    <d v="2024-08-27T08:55:00"/>
    <s v="M"/>
    <n v="67"/>
    <s v="Asian"/>
    <s v="General Practice"/>
    <b v="1"/>
    <m/>
    <x v="24"/>
    <b v="1"/>
    <x v="0"/>
    <s v="Aug"/>
    <x v="6"/>
    <x v="0"/>
    <s v="60-74"/>
    <s v="16-30"/>
    <n v="1"/>
    <n v="1"/>
    <n v="0"/>
    <x v="0"/>
  </r>
  <r>
    <s v="P7608"/>
    <d v="2024-04-04T19:02:00"/>
    <s v="M"/>
    <n v="63"/>
    <s v="Asian"/>
    <s v="General Practice"/>
    <b v="1"/>
    <m/>
    <x v="11"/>
    <b v="1"/>
    <x v="0"/>
    <s v="Apr"/>
    <x v="2"/>
    <x v="7"/>
    <s v="60-74"/>
    <s v="46-60"/>
    <n v="0"/>
    <n v="1"/>
    <n v="0"/>
    <x v="0"/>
  </r>
  <r>
    <s v="P7609"/>
    <d v="2024-02-19T00:37:00"/>
    <s v="M"/>
    <n v="38"/>
    <s v="Asian"/>
    <s v="General Practice"/>
    <b v="1"/>
    <m/>
    <x v="40"/>
    <b v="1"/>
    <x v="0"/>
    <s v="Feb"/>
    <x v="4"/>
    <x v="4"/>
    <s v="30-44"/>
    <s v="31-45"/>
    <n v="0"/>
    <n v="1"/>
    <n v="0"/>
    <x v="0"/>
  </r>
  <r>
    <s v="P7610"/>
    <d v="2023-09-10T02:12:00"/>
    <s v="M"/>
    <n v="10"/>
    <s v="Asian"/>
    <s v="General Practice"/>
    <b v="1"/>
    <n v="0"/>
    <x v="20"/>
    <b v="1"/>
    <x v="1"/>
    <s v="Sep"/>
    <x v="3"/>
    <x v="4"/>
    <s v="0-14"/>
    <s v="16-30"/>
    <n v="1"/>
    <n v="1"/>
    <n v="0"/>
    <x v="0"/>
  </r>
  <r>
    <s v="P7611"/>
    <d v="2024-10-30T00:47:00"/>
    <s v="M"/>
    <n v="29"/>
    <s v="Asian"/>
    <s v="General Practice"/>
    <b v="1"/>
    <n v="2"/>
    <x v="35"/>
    <b v="1"/>
    <x v="0"/>
    <s v="Oct"/>
    <x v="0"/>
    <x v="4"/>
    <s v="15-29"/>
    <s v="16-30"/>
    <n v="1"/>
    <n v="1"/>
    <n v="0"/>
    <x v="0"/>
  </r>
  <r>
    <s v="P7612"/>
    <d v="2023-09-03T04:28:00"/>
    <s v="M"/>
    <n v="21"/>
    <s v="Asian"/>
    <s v="General Practice"/>
    <b v="1"/>
    <n v="4"/>
    <x v="36"/>
    <b v="1"/>
    <x v="1"/>
    <s v="Sep"/>
    <x v="3"/>
    <x v="5"/>
    <s v="15-29"/>
    <s v="16-30"/>
    <n v="1"/>
    <n v="1"/>
    <n v="0"/>
    <x v="0"/>
  </r>
  <r>
    <s v="P7613"/>
    <d v="2023-04-29T00:15:00"/>
    <s v="M"/>
    <n v="30"/>
    <s v="Asian"/>
    <s v="General Practice"/>
    <b v="1"/>
    <n v="6"/>
    <x v="23"/>
    <b v="1"/>
    <x v="1"/>
    <s v="Apr"/>
    <x v="1"/>
    <x v="4"/>
    <s v="30-44"/>
    <s v="46-60"/>
    <n v="0"/>
    <n v="1"/>
    <n v="0"/>
    <x v="0"/>
  </r>
  <r>
    <s v="P7614"/>
    <d v="2024-03-02T14:59:00"/>
    <s v="M"/>
    <n v="4"/>
    <s v="Asian"/>
    <s v="General Practice"/>
    <b v="1"/>
    <n v="7"/>
    <x v="30"/>
    <b v="1"/>
    <x v="0"/>
    <s v="Mar"/>
    <x v="1"/>
    <x v="6"/>
    <s v="0-14"/>
    <s v="0-15"/>
    <n v="1"/>
    <n v="1"/>
    <n v="1"/>
    <x v="0"/>
  </r>
  <r>
    <s v="P7615"/>
    <d v="2024-05-06T06:38:00"/>
    <s v="M"/>
    <n v="1"/>
    <s v="Asian"/>
    <s v="General Practice"/>
    <b v="1"/>
    <n v="7"/>
    <x v="28"/>
    <b v="1"/>
    <x v="0"/>
    <s v="May"/>
    <x v="4"/>
    <x v="0"/>
    <s v="0-14"/>
    <s v="16-30"/>
    <n v="1"/>
    <n v="1"/>
    <n v="1"/>
    <x v="0"/>
  </r>
  <r>
    <s v="P7616"/>
    <d v="2023-04-11T03:41:00"/>
    <s v="M"/>
    <n v="61"/>
    <s v="Asian"/>
    <s v="General Practice"/>
    <b v="1"/>
    <n v="8"/>
    <x v="16"/>
    <b v="1"/>
    <x v="1"/>
    <s v="Apr"/>
    <x v="6"/>
    <x v="5"/>
    <s v="60-74"/>
    <s v="46-60"/>
    <n v="0"/>
    <n v="1"/>
    <n v="0"/>
    <x v="0"/>
  </r>
  <r>
    <s v="P7617"/>
    <d v="2023-05-05T05:32:00"/>
    <s v="M"/>
    <n v="51"/>
    <s v="Asian"/>
    <s v="General Practice"/>
    <b v="1"/>
    <n v="9"/>
    <x v="32"/>
    <b v="1"/>
    <x v="1"/>
    <s v="May"/>
    <x v="5"/>
    <x v="5"/>
    <s v="45-59"/>
    <s v="46-60"/>
    <n v="0"/>
    <n v="1"/>
    <n v="0"/>
    <x v="0"/>
  </r>
  <r>
    <s v="P7618"/>
    <d v="2023-06-19T14:05:00"/>
    <s v="M"/>
    <n v="2"/>
    <s v="Asian"/>
    <s v="General Practice"/>
    <b v="1"/>
    <n v="9"/>
    <x v="46"/>
    <b v="1"/>
    <x v="1"/>
    <s v="Jun"/>
    <x v="4"/>
    <x v="6"/>
    <s v="0-14"/>
    <s v="16-30"/>
    <n v="1"/>
    <n v="1"/>
    <n v="1"/>
    <x v="0"/>
  </r>
  <r>
    <s v="P7619"/>
    <d v="2023-11-02T00:26:00"/>
    <s v="M"/>
    <n v="29"/>
    <s v="Asian"/>
    <s v="General Practice"/>
    <b v="1"/>
    <n v="9"/>
    <x v="35"/>
    <b v="1"/>
    <x v="1"/>
    <s v="Nov"/>
    <x v="2"/>
    <x v="4"/>
    <s v="15-29"/>
    <s v="16-30"/>
    <n v="1"/>
    <n v="1"/>
    <n v="1"/>
    <x v="0"/>
  </r>
  <r>
    <s v="P7620"/>
    <d v="2023-08-23T19:32:00"/>
    <s v="M"/>
    <n v="48"/>
    <s v="Asian"/>
    <s v="General Practice"/>
    <b v="1"/>
    <n v="10"/>
    <x v="30"/>
    <b v="1"/>
    <x v="1"/>
    <s v="Aug"/>
    <x v="0"/>
    <x v="7"/>
    <s v="45-59"/>
    <s v="0-15"/>
    <n v="1"/>
    <n v="1"/>
    <n v="1"/>
    <x v="0"/>
  </r>
  <r>
    <s v="P7621"/>
    <d v="2023-04-16T21:38:00"/>
    <s v="M"/>
    <n v="40"/>
    <s v="Asian"/>
    <s v="General Practice"/>
    <b v="1"/>
    <n v="10"/>
    <x v="50"/>
    <b v="1"/>
    <x v="1"/>
    <s v="Apr"/>
    <x v="3"/>
    <x v="2"/>
    <s v="30-44"/>
    <s v="31-45"/>
    <n v="0"/>
    <n v="1"/>
    <n v="0"/>
    <x v="0"/>
  </r>
  <r>
    <s v="P7622"/>
    <d v="2024-05-24T00:47:00"/>
    <s v="M"/>
    <n v="24"/>
    <s v="Asian"/>
    <s v="Neurology"/>
    <b v="1"/>
    <m/>
    <x v="0"/>
    <b v="1"/>
    <x v="0"/>
    <s v="May"/>
    <x v="5"/>
    <x v="4"/>
    <s v="15-29"/>
    <s v="31-45"/>
    <n v="0"/>
    <n v="1"/>
    <n v="0"/>
    <x v="0"/>
  </r>
  <r>
    <s v="P7623"/>
    <d v="2024-01-22T22:57:00"/>
    <s v="M"/>
    <n v="30"/>
    <s v="Asian"/>
    <s v="Neurology"/>
    <b v="1"/>
    <m/>
    <x v="9"/>
    <b v="1"/>
    <x v="0"/>
    <s v="Jan"/>
    <x v="4"/>
    <x v="2"/>
    <s v="30-44"/>
    <s v="46-60"/>
    <n v="0"/>
    <n v="1"/>
    <n v="0"/>
    <x v="0"/>
  </r>
  <r>
    <s v="P7624"/>
    <d v="2023-09-10T21:05:00"/>
    <s v="M"/>
    <n v="3"/>
    <s v="Asian"/>
    <s v="Neurology"/>
    <b v="1"/>
    <m/>
    <x v="30"/>
    <b v="1"/>
    <x v="1"/>
    <s v="Sep"/>
    <x v="3"/>
    <x v="2"/>
    <s v="0-14"/>
    <s v="0-15"/>
    <n v="1"/>
    <n v="1"/>
    <n v="0"/>
    <x v="0"/>
  </r>
  <r>
    <s v="P7625"/>
    <d v="2023-09-03T23:18:00"/>
    <s v="M"/>
    <n v="1"/>
    <s v="Asian"/>
    <s v="Neurology"/>
    <b v="1"/>
    <m/>
    <x v="19"/>
    <b v="1"/>
    <x v="1"/>
    <s v="Sep"/>
    <x v="3"/>
    <x v="2"/>
    <s v="0-14"/>
    <s v="16-30"/>
    <n v="1"/>
    <n v="1"/>
    <n v="0"/>
    <x v="0"/>
  </r>
  <r>
    <s v="P7626"/>
    <d v="2023-10-11T11:43:00"/>
    <s v="M"/>
    <n v="53"/>
    <s v="Asian"/>
    <s v="None"/>
    <b v="1"/>
    <m/>
    <x v="41"/>
    <b v="1"/>
    <x v="1"/>
    <s v="Oct"/>
    <x v="0"/>
    <x v="1"/>
    <s v="45-59"/>
    <s v="16-30"/>
    <n v="1"/>
    <n v="1"/>
    <n v="0"/>
    <x v="0"/>
  </r>
  <r>
    <s v="P7627"/>
    <d v="2023-09-30T22:27:00"/>
    <s v="M"/>
    <n v="79"/>
    <s v="Asian"/>
    <s v="None"/>
    <b v="1"/>
    <m/>
    <x v="26"/>
    <b v="1"/>
    <x v="1"/>
    <s v="Sep"/>
    <x v="1"/>
    <x v="2"/>
    <s v="75+"/>
    <s v="31-45"/>
    <n v="0"/>
    <n v="1"/>
    <n v="0"/>
    <x v="0"/>
  </r>
  <r>
    <s v="P7628"/>
    <d v="2023-10-09T11:06:00"/>
    <s v="M"/>
    <n v="37"/>
    <s v="Asian"/>
    <s v="None"/>
    <b v="1"/>
    <m/>
    <x v="11"/>
    <b v="1"/>
    <x v="1"/>
    <s v="Oct"/>
    <x v="4"/>
    <x v="1"/>
    <s v="30-44"/>
    <s v="46-60"/>
    <n v="0"/>
    <n v="1"/>
    <n v="0"/>
    <x v="0"/>
  </r>
  <r>
    <s v="P7629"/>
    <d v="2024-07-21T03:23:00"/>
    <s v="M"/>
    <n v="46"/>
    <s v="Asian"/>
    <s v="None"/>
    <b v="1"/>
    <m/>
    <x v="2"/>
    <b v="1"/>
    <x v="0"/>
    <s v="Jul"/>
    <x v="3"/>
    <x v="5"/>
    <s v="45-59"/>
    <s v="46-60"/>
    <n v="0"/>
    <n v="1"/>
    <n v="0"/>
    <x v="0"/>
  </r>
  <r>
    <s v="P7630"/>
    <d v="2024-04-01T21:17:00"/>
    <s v="M"/>
    <n v="47"/>
    <s v="Asian"/>
    <s v="None"/>
    <b v="1"/>
    <m/>
    <x v="2"/>
    <b v="1"/>
    <x v="0"/>
    <s v="Apr"/>
    <x v="4"/>
    <x v="2"/>
    <s v="45-59"/>
    <s v="46-60"/>
    <n v="0"/>
    <n v="1"/>
    <n v="0"/>
    <x v="0"/>
  </r>
  <r>
    <s v="P7631"/>
    <d v="2023-06-08T12:34:00"/>
    <s v="M"/>
    <n v="69"/>
    <s v="Asian"/>
    <s v="None"/>
    <b v="1"/>
    <m/>
    <x v="14"/>
    <b v="1"/>
    <x v="1"/>
    <s v="Jun"/>
    <x v="2"/>
    <x v="6"/>
    <s v="60-74"/>
    <s v="46-60"/>
    <n v="0"/>
    <n v="1"/>
    <n v="0"/>
    <x v="0"/>
  </r>
  <r>
    <s v="P7632"/>
    <d v="2024-08-02T10:32:00"/>
    <s v="M"/>
    <n v="7"/>
    <s v="Asian"/>
    <s v="None"/>
    <b v="1"/>
    <m/>
    <x v="49"/>
    <b v="1"/>
    <x v="0"/>
    <s v="Aug"/>
    <x v="5"/>
    <x v="1"/>
    <s v="0-14"/>
    <s v="46-60"/>
    <n v="0"/>
    <n v="1"/>
    <n v="0"/>
    <x v="0"/>
  </r>
  <r>
    <s v="P7633"/>
    <d v="2023-05-13T15:26:00"/>
    <s v="M"/>
    <n v="27"/>
    <s v="Asian"/>
    <s v="None"/>
    <b v="1"/>
    <m/>
    <x v="2"/>
    <b v="1"/>
    <x v="1"/>
    <s v="May"/>
    <x v="1"/>
    <x v="3"/>
    <s v="15-29"/>
    <s v="46-60"/>
    <n v="0"/>
    <n v="1"/>
    <n v="0"/>
    <x v="0"/>
  </r>
  <r>
    <s v="P7634"/>
    <d v="2024-07-28T01:02:00"/>
    <s v="M"/>
    <n v="31"/>
    <s v="Asian"/>
    <s v="None"/>
    <b v="1"/>
    <m/>
    <x v="48"/>
    <b v="1"/>
    <x v="0"/>
    <s v="Jul"/>
    <x v="3"/>
    <x v="4"/>
    <s v="30-44"/>
    <s v="16-30"/>
    <n v="1"/>
    <n v="1"/>
    <n v="0"/>
    <x v="0"/>
  </r>
  <r>
    <s v="P7635"/>
    <d v="2024-10-07T03:08:00"/>
    <s v="M"/>
    <n v="35"/>
    <s v="Asian"/>
    <s v="None"/>
    <b v="1"/>
    <m/>
    <x v="40"/>
    <b v="1"/>
    <x v="0"/>
    <s v="Oct"/>
    <x v="4"/>
    <x v="5"/>
    <s v="30-44"/>
    <s v="31-45"/>
    <n v="0"/>
    <n v="1"/>
    <n v="0"/>
    <x v="0"/>
  </r>
  <r>
    <s v="P7636"/>
    <d v="2024-07-12T05:07:00"/>
    <s v="M"/>
    <n v="45"/>
    <s v="Asian"/>
    <s v="None"/>
    <b v="1"/>
    <m/>
    <x v="12"/>
    <b v="1"/>
    <x v="0"/>
    <s v="Jul"/>
    <x v="5"/>
    <x v="5"/>
    <s v="45-59"/>
    <s v="31-45"/>
    <n v="0"/>
    <n v="1"/>
    <n v="0"/>
    <x v="0"/>
  </r>
  <r>
    <s v="P7637"/>
    <d v="2024-04-25T08:54:00"/>
    <s v="M"/>
    <n v="7"/>
    <s v="Asian"/>
    <s v="None"/>
    <b v="1"/>
    <m/>
    <x v="23"/>
    <b v="1"/>
    <x v="0"/>
    <s v="Apr"/>
    <x v="2"/>
    <x v="0"/>
    <s v="0-14"/>
    <s v="46-60"/>
    <n v="0"/>
    <n v="1"/>
    <n v="0"/>
    <x v="0"/>
  </r>
  <r>
    <s v="P7638"/>
    <d v="2023-04-03T12:57:00"/>
    <s v="M"/>
    <n v="79"/>
    <s v="Asian"/>
    <s v="None"/>
    <b v="1"/>
    <m/>
    <x v="43"/>
    <b v="1"/>
    <x v="1"/>
    <s v="Apr"/>
    <x v="4"/>
    <x v="6"/>
    <s v="75+"/>
    <s v="46-60"/>
    <n v="0"/>
    <n v="1"/>
    <n v="0"/>
    <x v="0"/>
  </r>
  <r>
    <s v="P7639"/>
    <d v="2024-07-10T09:45:00"/>
    <s v="M"/>
    <n v="79"/>
    <s v="Asian"/>
    <s v="None"/>
    <b v="1"/>
    <m/>
    <x v="25"/>
    <b v="1"/>
    <x v="0"/>
    <s v="Jul"/>
    <x v="0"/>
    <x v="1"/>
    <s v="75+"/>
    <s v="46-60"/>
    <n v="0"/>
    <n v="1"/>
    <n v="0"/>
    <x v="0"/>
  </r>
  <r>
    <s v="P7640"/>
    <d v="2024-06-21T19:15:00"/>
    <s v="M"/>
    <n v="40"/>
    <s v="Asian"/>
    <s v="None"/>
    <b v="1"/>
    <m/>
    <x v="20"/>
    <b v="1"/>
    <x v="0"/>
    <s v="Jun"/>
    <x v="5"/>
    <x v="7"/>
    <s v="30-44"/>
    <s v="16-30"/>
    <n v="1"/>
    <n v="1"/>
    <n v="0"/>
    <x v="0"/>
  </r>
  <r>
    <s v="P7641"/>
    <d v="2023-05-08T08:07:00"/>
    <s v="M"/>
    <n v="16"/>
    <s v="Asian"/>
    <s v="None"/>
    <b v="1"/>
    <m/>
    <x v="7"/>
    <b v="1"/>
    <x v="1"/>
    <s v="May"/>
    <x v="4"/>
    <x v="0"/>
    <s v="15-29"/>
    <s v="16-30"/>
    <n v="1"/>
    <n v="1"/>
    <n v="0"/>
    <x v="0"/>
  </r>
  <r>
    <s v="P7642"/>
    <d v="2024-08-25T02:46:00"/>
    <s v="M"/>
    <n v="78"/>
    <s v="Asian"/>
    <s v="None"/>
    <b v="1"/>
    <m/>
    <x v="29"/>
    <b v="1"/>
    <x v="0"/>
    <s v="Aug"/>
    <x v="3"/>
    <x v="4"/>
    <s v="75+"/>
    <s v="16-30"/>
    <n v="1"/>
    <n v="1"/>
    <n v="0"/>
    <x v="0"/>
  </r>
  <r>
    <s v="P7643"/>
    <d v="2024-10-26T03:16:00"/>
    <s v="M"/>
    <n v="79"/>
    <s v="Asian"/>
    <s v="None"/>
    <b v="1"/>
    <m/>
    <x v="11"/>
    <b v="1"/>
    <x v="0"/>
    <s v="Oct"/>
    <x v="1"/>
    <x v="5"/>
    <s v="75+"/>
    <s v="46-60"/>
    <n v="0"/>
    <n v="1"/>
    <n v="0"/>
    <x v="0"/>
  </r>
  <r>
    <s v="P7644"/>
    <d v="2023-07-23T08:15:00"/>
    <s v="M"/>
    <n v="35"/>
    <s v="Asian"/>
    <s v="None"/>
    <b v="1"/>
    <m/>
    <x v="4"/>
    <b v="1"/>
    <x v="1"/>
    <s v="Jul"/>
    <x v="3"/>
    <x v="0"/>
    <s v="30-44"/>
    <s v="0-15"/>
    <n v="1"/>
    <n v="1"/>
    <n v="0"/>
    <x v="0"/>
  </r>
  <r>
    <s v="P7645"/>
    <d v="2024-03-05T00:04:00"/>
    <s v="M"/>
    <n v="55"/>
    <s v="Asian"/>
    <s v="None"/>
    <b v="1"/>
    <m/>
    <x v="36"/>
    <b v="1"/>
    <x v="0"/>
    <s v="Mar"/>
    <x v="6"/>
    <x v="4"/>
    <s v="45-59"/>
    <s v="16-30"/>
    <n v="1"/>
    <n v="1"/>
    <n v="0"/>
    <x v="0"/>
  </r>
  <r>
    <s v="P7646"/>
    <d v="2024-10-30T19:02:00"/>
    <s v="M"/>
    <n v="36"/>
    <s v="Asian"/>
    <s v="None"/>
    <b v="1"/>
    <m/>
    <x v="1"/>
    <b v="1"/>
    <x v="0"/>
    <s v="Oct"/>
    <x v="0"/>
    <x v="7"/>
    <s v="30-44"/>
    <s v="16-30"/>
    <n v="1"/>
    <n v="1"/>
    <n v="0"/>
    <x v="0"/>
  </r>
  <r>
    <s v="P7647"/>
    <d v="2024-08-20T19:49:00"/>
    <s v="M"/>
    <n v="56"/>
    <s v="Asian"/>
    <s v="None"/>
    <b v="1"/>
    <m/>
    <x v="11"/>
    <b v="1"/>
    <x v="0"/>
    <s v="Aug"/>
    <x v="6"/>
    <x v="7"/>
    <s v="45-59"/>
    <s v="46-60"/>
    <n v="0"/>
    <n v="1"/>
    <n v="0"/>
    <x v="0"/>
  </r>
  <r>
    <s v="P7648"/>
    <d v="2023-05-24T20:59:00"/>
    <s v="M"/>
    <n v="9"/>
    <s v="Asian"/>
    <s v="None"/>
    <b v="1"/>
    <m/>
    <x v="28"/>
    <b v="1"/>
    <x v="1"/>
    <s v="May"/>
    <x v="0"/>
    <x v="7"/>
    <s v="0-14"/>
    <s v="16-30"/>
    <n v="1"/>
    <n v="1"/>
    <n v="0"/>
    <x v="0"/>
  </r>
  <r>
    <s v="P7649"/>
    <d v="2024-05-25T17:04:00"/>
    <s v="M"/>
    <n v="29"/>
    <s v="Asian"/>
    <s v="None"/>
    <b v="1"/>
    <m/>
    <x v="33"/>
    <b v="1"/>
    <x v="0"/>
    <s v="May"/>
    <x v="1"/>
    <x v="3"/>
    <s v="15-29"/>
    <s v="31-45"/>
    <n v="0"/>
    <n v="1"/>
    <n v="0"/>
    <x v="0"/>
  </r>
  <r>
    <s v="P7650"/>
    <d v="2024-05-05T15:45:00"/>
    <s v="M"/>
    <n v="1"/>
    <s v="Asian"/>
    <s v="None"/>
    <b v="1"/>
    <m/>
    <x v="6"/>
    <b v="1"/>
    <x v="0"/>
    <s v="May"/>
    <x v="3"/>
    <x v="3"/>
    <s v="0-14"/>
    <s v="31-45"/>
    <n v="0"/>
    <n v="1"/>
    <n v="0"/>
    <x v="0"/>
  </r>
  <r>
    <s v="P7651"/>
    <d v="2024-03-12T06:58:00"/>
    <s v="M"/>
    <n v="5"/>
    <s v="Asian"/>
    <s v="None"/>
    <b v="1"/>
    <m/>
    <x v="32"/>
    <b v="1"/>
    <x v="0"/>
    <s v="Mar"/>
    <x v="6"/>
    <x v="0"/>
    <s v="0-14"/>
    <s v="46-60"/>
    <n v="0"/>
    <n v="1"/>
    <n v="0"/>
    <x v="0"/>
  </r>
  <r>
    <s v="P7652"/>
    <d v="2024-03-18T07:59:00"/>
    <s v="M"/>
    <n v="22"/>
    <s v="Asian"/>
    <s v="None"/>
    <b v="1"/>
    <m/>
    <x v="2"/>
    <b v="1"/>
    <x v="0"/>
    <s v="Mar"/>
    <x v="4"/>
    <x v="0"/>
    <s v="15-29"/>
    <s v="46-60"/>
    <n v="0"/>
    <n v="1"/>
    <n v="0"/>
    <x v="0"/>
  </r>
  <r>
    <s v="P7653"/>
    <d v="2023-09-16T01:31:00"/>
    <s v="M"/>
    <n v="5"/>
    <s v="Asian"/>
    <s v="None"/>
    <b v="1"/>
    <m/>
    <x v="21"/>
    <b v="1"/>
    <x v="1"/>
    <s v="Sep"/>
    <x v="1"/>
    <x v="4"/>
    <s v="0-14"/>
    <s v="46-60"/>
    <n v="0"/>
    <n v="1"/>
    <n v="0"/>
    <x v="0"/>
  </r>
  <r>
    <s v="P7654"/>
    <d v="2023-10-03T05:10:00"/>
    <s v="M"/>
    <n v="19"/>
    <s v="Asian"/>
    <s v="None"/>
    <b v="1"/>
    <m/>
    <x v="21"/>
    <b v="1"/>
    <x v="1"/>
    <s v="Oct"/>
    <x v="6"/>
    <x v="5"/>
    <s v="15-29"/>
    <s v="46-60"/>
    <n v="0"/>
    <n v="1"/>
    <n v="0"/>
    <x v="0"/>
  </r>
  <r>
    <s v="P7655"/>
    <d v="2023-04-26T07:26:00"/>
    <s v="M"/>
    <n v="18"/>
    <s v="Asian"/>
    <s v="None"/>
    <b v="1"/>
    <m/>
    <x v="31"/>
    <b v="1"/>
    <x v="1"/>
    <s v="Apr"/>
    <x v="0"/>
    <x v="0"/>
    <s v="15-29"/>
    <s v="16-30"/>
    <n v="1"/>
    <n v="1"/>
    <n v="0"/>
    <x v="0"/>
  </r>
  <r>
    <s v="P7656"/>
    <d v="2024-07-24T15:28:00"/>
    <s v="M"/>
    <n v="19"/>
    <s v="Asian"/>
    <s v="None"/>
    <b v="1"/>
    <m/>
    <x v="46"/>
    <b v="1"/>
    <x v="0"/>
    <s v="Jul"/>
    <x v="0"/>
    <x v="3"/>
    <s v="15-29"/>
    <s v="16-30"/>
    <n v="1"/>
    <n v="1"/>
    <n v="0"/>
    <x v="0"/>
  </r>
  <r>
    <s v="P7657"/>
    <d v="2024-08-12T04:13:00"/>
    <s v="M"/>
    <n v="46"/>
    <s v="Asian"/>
    <s v="None"/>
    <b v="1"/>
    <m/>
    <x v="12"/>
    <b v="1"/>
    <x v="0"/>
    <s v="Aug"/>
    <x v="4"/>
    <x v="5"/>
    <s v="45-59"/>
    <s v="31-45"/>
    <n v="0"/>
    <n v="1"/>
    <n v="0"/>
    <x v="0"/>
  </r>
  <r>
    <s v="P7658"/>
    <d v="2023-04-11T17:02:00"/>
    <s v="M"/>
    <n v="54"/>
    <s v="Asian"/>
    <s v="None"/>
    <b v="1"/>
    <m/>
    <x v="25"/>
    <b v="1"/>
    <x v="1"/>
    <s v="Apr"/>
    <x v="6"/>
    <x v="3"/>
    <s v="45-59"/>
    <s v="46-60"/>
    <n v="0"/>
    <n v="1"/>
    <n v="0"/>
    <x v="0"/>
  </r>
  <r>
    <s v="P7659"/>
    <d v="2024-01-01T19:37:00"/>
    <s v="M"/>
    <n v="37"/>
    <s v="Asian"/>
    <s v="None"/>
    <b v="1"/>
    <m/>
    <x v="2"/>
    <b v="1"/>
    <x v="0"/>
    <s v="Jan"/>
    <x v="4"/>
    <x v="7"/>
    <s v="30-44"/>
    <s v="46-60"/>
    <n v="0"/>
    <n v="1"/>
    <n v="0"/>
    <x v="0"/>
  </r>
  <r>
    <s v="P7660"/>
    <d v="2023-08-04T02:21:00"/>
    <s v="M"/>
    <n v="23"/>
    <s v="Asian"/>
    <s v="None"/>
    <b v="1"/>
    <m/>
    <x v="5"/>
    <b v="1"/>
    <x v="1"/>
    <s v="Aug"/>
    <x v="5"/>
    <x v="4"/>
    <s v="15-29"/>
    <s v="46-60"/>
    <n v="0"/>
    <n v="1"/>
    <n v="0"/>
    <x v="0"/>
  </r>
  <r>
    <s v="P7661"/>
    <d v="2023-10-29T14:00:00"/>
    <s v="M"/>
    <n v="58"/>
    <s v="Asian"/>
    <s v="None"/>
    <b v="1"/>
    <m/>
    <x v="42"/>
    <b v="1"/>
    <x v="1"/>
    <s v="Oct"/>
    <x v="3"/>
    <x v="6"/>
    <s v="45-59"/>
    <s v="0-15"/>
    <n v="1"/>
    <n v="1"/>
    <n v="0"/>
    <x v="0"/>
  </r>
  <r>
    <s v="P7662"/>
    <d v="2023-07-13T19:20:00"/>
    <s v="M"/>
    <n v="63"/>
    <s v="Asian"/>
    <s v="None"/>
    <b v="1"/>
    <m/>
    <x v="19"/>
    <b v="1"/>
    <x v="1"/>
    <s v="Jul"/>
    <x v="2"/>
    <x v="7"/>
    <s v="60-74"/>
    <s v="16-30"/>
    <n v="1"/>
    <n v="1"/>
    <n v="0"/>
    <x v="0"/>
  </r>
  <r>
    <s v="P7663"/>
    <d v="2023-06-25T06:58:00"/>
    <s v="M"/>
    <n v="28"/>
    <s v="Asian"/>
    <s v="None"/>
    <b v="1"/>
    <m/>
    <x v="13"/>
    <b v="1"/>
    <x v="1"/>
    <s v="Jun"/>
    <x v="3"/>
    <x v="0"/>
    <s v="15-29"/>
    <s v="46-60"/>
    <n v="0"/>
    <n v="1"/>
    <n v="0"/>
    <x v="0"/>
  </r>
  <r>
    <s v="P7664"/>
    <d v="2023-09-12T00:39:00"/>
    <s v="M"/>
    <n v="78"/>
    <s v="Asian"/>
    <s v="None"/>
    <b v="1"/>
    <m/>
    <x v="11"/>
    <b v="1"/>
    <x v="1"/>
    <s v="Sep"/>
    <x v="6"/>
    <x v="4"/>
    <s v="75+"/>
    <s v="46-60"/>
    <n v="0"/>
    <n v="1"/>
    <n v="0"/>
    <x v="0"/>
  </r>
  <r>
    <s v="P7665"/>
    <d v="2024-02-16T21:38:00"/>
    <s v="M"/>
    <n v="67"/>
    <s v="Asian"/>
    <s v="None"/>
    <b v="1"/>
    <m/>
    <x v="20"/>
    <b v="1"/>
    <x v="0"/>
    <s v="Feb"/>
    <x v="5"/>
    <x v="2"/>
    <s v="60-74"/>
    <s v="16-30"/>
    <n v="1"/>
    <n v="1"/>
    <n v="0"/>
    <x v="0"/>
  </r>
  <r>
    <s v="P7666"/>
    <d v="2024-08-25T02:22:00"/>
    <s v="M"/>
    <n v="28"/>
    <s v="Asian"/>
    <s v="None"/>
    <b v="1"/>
    <m/>
    <x v="31"/>
    <b v="1"/>
    <x v="0"/>
    <s v="Aug"/>
    <x v="3"/>
    <x v="4"/>
    <s v="15-29"/>
    <s v="16-30"/>
    <n v="1"/>
    <n v="1"/>
    <n v="0"/>
    <x v="0"/>
  </r>
  <r>
    <s v="P7667"/>
    <d v="2024-06-17T12:29:00"/>
    <s v="M"/>
    <n v="53"/>
    <s v="Asian"/>
    <s v="None"/>
    <b v="1"/>
    <m/>
    <x v="19"/>
    <b v="1"/>
    <x v="0"/>
    <s v="Jun"/>
    <x v="4"/>
    <x v="6"/>
    <s v="45-59"/>
    <s v="16-30"/>
    <n v="1"/>
    <n v="1"/>
    <n v="0"/>
    <x v="0"/>
  </r>
  <r>
    <s v="P7668"/>
    <d v="2023-11-09T02:13:00"/>
    <s v="M"/>
    <n v="17"/>
    <s v="Asian"/>
    <s v="None"/>
    <b v="1"/>
    <m/>
    <x v="27"/>
    <b v="1"/>
    <x v="1"/>
    <s v="Nov"/>
    <x v="2"/>
    <x v="4"/>
    <s v="15-29"/>
    <s v="46-60"/>
    <n v="0"/>
    <n v="1"/>
    <n v="0"/>
    <x v="0"/>
  </r>
  <r>
    <s v="P7669"/>
    <d v="2023-12-28T23:06:00"/>
    <s v="M"/>
    <n v="47"/>
    <s v="Asian"/>
    <s v="None"/>
    <b v="1"/>
    <m/>
    <x v="7"/>
    <b v="1"/>
    <x v="1"/>
    <s v="Dec"/>
    <x v="2"/>
    <x v="2"/>
    <s v="45-59"/>
    <s v="16-30"/>
    <n v="1"/>
    <n v="1"/>
    <n v="0"/>
    <x v="0"/>
  </r>
  <r>
    <s v="P7670"/>
    <d v="2024-03-26T01:40:00"/>
    <s v="M"/>
    <n v="5"/>
    <s v="Asian"/>
    <s v="None"/>
    <b v="1"/>
    <m/>
    <x v="48"/>
    <b v="1"/>
    <x v="0"/>
    <s v="Mar"/>
    <x v="6"/>
    <x v="4"/>
    <s v="0-14"/>
    <s v="16-30"/>
    <n v="1"/>
    <n v="1"/>
    <n v="0"/>
    <x v="0"/>
  </r>
  <r>
    <s v="P7671"/>
    <d v="2024-06-08T19:32:00"/>
    <s v="M"/>
    <n v="77"/>
    <s v="Asian"/>
    <s v="None"/>
    <b v="1"/>
    <m/>
    <x v="37"/>
    <b v="1"/>
    <x v="0"/>
    <s v="Jun"/>
    <x v="1"/>
    <x v="7"/>
    <s v="75+"/>
    <s v="31-45"/>
    <n v="0"/>
    <n v="1"/>
    <n v="0"/>
    <x v="0"/>
  </r>
  <r>
    <s v="P7672"/>
    <d v="2023-11-21T12:18:00"/>
    <s v="M"/>
    <n v="14"/>
    <s v="Asian"/>
    <s v="None"/>
    <b v="1"/>
    <m/>
    <x v="13"/>
    <b v="1"/>
    <x v="1"/>
    <s v="Nov"/>
    <x v="6"/>
    <x v="6"/>
    <s v="0-14"/>
    <s v="46-60"/>
    <n v="0"/>
    <n v="1"/>
    <n v="0"/>
    <x v="0"/>
  </r>
  <r>
    <s v="P7673"/>
    <d v="2024-05-07T12:11:00"/>
    <s v="M"/>
    <n v="12"/>
    <s v="Asian"/>
    <s v="None"/>
    <b v="1"/>
    <m/>
    <x v="35"/>
    <b v="1"/>
    <x v="0"/>
    <s v="May"/>
    <x v="6"/>
    <x v="6"/>
    <s v="0-14"/>
    <s v="16-30"/>
    <n v="1"/>
    <n v="1"/>
    <n v="0"/>
    <x v="0"/>
  </r>
  <r>
    <s v="P7674"/>
    <d v="2024-01-13T17:29:00"/>
    <s v="M"/>
    <n v="24"/>
    <s v="Asian"/>
    <s v="None"/>
    <b v="1"/>
    <m/>
    <x v="9"/>
    <b v="1"/>
    <x v="0"/>
    <s v="Jan"/>
    <x v="1"/>
    <x v="3"/>
    <s v="15-29"/>
    <s v="46-60"/>
    <n v="0"/>
    <n v="1"/>
    <n v="0"/>
    <x v="0"/>
  </r>
  <r>
    <s v="P7675"/>
    <d v="2024-08-07T15:07:00"/>
    <s v="M"/>
    <n v="67"/>
    <s v="Asian"/>
    <s v="None"/>
    <b v="1"/>
    <m/>
    <x v="30"/>
    <b v="1"/>
    <x v="0"/>
    <s v="Aug"/>
    <x v="0"/>
    <x v="3"/>
    <s v="60-74"/>
    <s v="0-15"/>
    <n v="1"/>
    <n v="1"/>
    <n v="0"/>
    <x v="0"/>
  </r>
  <r>
    <s v="P7676"/>
    <d v="2023-11-08T03:06:00"/>
    <s v="M"/>
    <n v="10"/>
    <s v="Asian"/>
    <s v="None"/>
    <b v="1"/>
    <m/>
    <x v="29"/>
    <b v="1"/>
    <x v="1"/>
    <s v="Nov"/>
    <x v="0"/>
    <x v="5"/>
    <s v="0-14"/>
    <s v="16-30"/>
    <n v="1"/>
    <n v="1"/>
    <n v="0"/>
    <x v="0"/>
  </r>
  <r>
    <s v="P7677"/>
    <d v="2023-06-06T00:48:00"/>
    <s v="M"/>
    <n v="5"/>
    <s v="Asian"/>
    <s v="None"/>
    <b v="1"/>
    <m/>
    <x v="10"/>
    <b v="1"/>
    <x v="1"/>
    <s v="Jun"/>
    <x v="6"/>
    <x v="4"/>
    <s v="0-14"/>
    <s v="31-45"/>
    <n v="0"/>
    <n v="1"/>
    <n v="0"/>
    <x v="0"/>
  </r>
  <r>
    <s v="P7678"/>
    <d v="2023-08-17T22:05:00"/>
    <s v="M"/>
    <n v="16"/>
    <s v="Asian"/>
    <s v="None"/>
    <b v="1"/>
    <m/>
    <x v="43"/>
    <b v="1"/>
    <x v="1"/>
    <s v="Aug"/>
    <x v="2"/>
    <x v="2"/>
    <s v="15-29"/>
    <s v="46-60"/>
    <n v="0"/>
    <n v="1"/>
    <n v="0"/>
    <x v="0"/>
  </r>
  <r>
    <s v="P7679"/>
    <d v="2024-02-21T15:56:00"/>
    <s v="M"/>
    <n v="34"/>
    <s v="Asian"/>
    <s v="None"/>
    <b v="1"/>
    <m/>
    <x v="42"/>
    <b v="1"/>
    <x v="0"/>
    <s v="Feb"/>
    <x v="0"/>
    <x v="3"/>
    <s v="30-44"/>
    <s v="0-15"/>
    <n v="1"/>
    <n v="1"/>
    <n v="0"/>
    <x v="0"/>
  </r>
  <r>
    <s v="P7680"/>
    <d v="2024-05-13T22:51:00"/>
    <s v="M"/>
    <n v="55"/>
    <s v="Asian"/>
    <s v="None"/>
    <b v="1"/>
    <m/>
    <x v="7"/>
    <b v="1"/>
    <x v="0"/>
    <s v="May"/>
    <x v="4"/>
    <x v="2"/>
    <s v="45-59"/>
    <s v="16-30"/>
    <n v="1"/>
    <n v="1"/>
    <n v="0"/>
    <x v="0"/>
  </r>
  <r>
    <s v="P7681"/>
    <d v="2023-07-07T18:52:00"/>
    <s v="M"/>
    <n v="64"/>
    <s v="Asian"/>
    <s v="None"/>
    <b v="1"/>
    <m/>
    <x v="29"/>
    <b v="1"/>
    <x v="1"/>
    <s v="Jul"/>
    <x v="5"/>
    <x v="7"/>
    <s v="60-74"/>
    <s v="16-30"/>
    <n v="1"/>
    <n v="1"/>
    <n v="0"/>
    <x v="0"/>
  </r>
  <r>
    <s v="P7682"/>
    <d v="2024-06-25T10:31:00"/>
    <s v="M"/>
    <n v="10"/>
    <s v="Asian"/>
    <s v="None"/>
    <b v="1"/>
    <m/>
    <x v="26"/>
    <b v="1"/>
    <x v="0"/>
    <s v="Jun"/>
    <x v="6"/>
    <x v="1"/>
    <s v="0-14"/>
    <s v="31-45"/>
    <n v="0"/>
    <n v="1"/>
    <n v="0"/>
    <x v="0"/>
  </r>
  <r>
    <s v="P7683"/>
    <d v="2023-05-25T01:50:00"/>
    <s v="M"/>
    <n v="23"/>
    <s v="Asian"/>
    <s v="None"/>
    <b v="1"/>
    <m/>
    <x v="9"/>
    <b v="1"/>
    <x v="1"/>
    <s v="May"/>
    <x v="2"/>
    <x v="4"/>
    <s v="15-29"/>
    <s v="46-60"/>
    <n v="0"/>
    <n v="1"/>
    <n v="0"/>
    <x v="0"/>
  </r>
  <r>
    <s v="P7684"/>
    <d v="2024-07-03T19:17:00"/>
    <s v="M"/>
    <n v="32"/>
    <s v="Asian"/>
    <s v="None"/>
    <b v="1"/>
    <m/>
    <x v="5"/>
    <b v="1"/>
    <x v="0"/>
    <s v="Jul"/>
    <x v="0"/>
    <x v="7"/>
    <s v="30-44"/>
    <s v="46-60"/>
    <n v="0"/>
    <n v="1"/>
    <n v="0"/>
    <x v="0"/>
  </r>
  <r>
    <s v="P7685"/>
    <d v="2023-09-20T19:45:00"/>
    <s v="M"/>
    <n v="3"/>
    <s v="Asian"/>
    <s v="None"/>
    <b v="1"/>
    <m/>
    <x v="33"/>
    <b v="1"/>
    <x v="1"/>
    <s v="Sep"/>
    <x v="0"/>
    <x v="7"/>
    <s v="0-14"/>
    <s v="31-45"/>
    <n v="0"/>
    <n v="1"/>
    <n v="0"/>
    <x v="0"/>
  </r>
  <r>
    <s v="P7686"/>
    <d v="2023-08-13T10:03:00"/>
    <s v="M"/>
    <n v="30"/>
    <s v="Asian"/>
    <s v="None"/>
    <b v="1"/>
    <m/>
    <x v="12"/>
    <b v="1"/>
    <x v="1"/>
    <s v="Aug"/>
    <x v="3"/>
    <x v="1"/>
    <s v="30-44"/>
    <s v="31-45"/>
    <n v="0"/>
    <n v="1"/>
    <n v="0"/>
    <x v="0"/>
  </r>
  <r>
    <s v="P7687"/>
    <d v="2024-02-12T08:52:00"/>
    <s v="M"/>
    <n v="39"/>
    <s v="Asian"/>
    <s v="None"/>
    <b v="1"/>
    <m/>
    <x v="43"/>
    <b v="1"/>
    <x v="0"/>
    <s v="Feb"/>
    <x v="4"/>
    <x v="0"/>
    <s v="30-44"/>
    <s v="46-60"/>
    <n v="0"/>
    <n v="1"/>
    <n v="0"/>
    <x v="0"/>
  </r>
  <r>
    <s v="P7688"/>
    <d v="2023-08-07T20:16:00"/>
    <s v="M"/>
    <n v="39"/>
    <s v="Asian"/>
    <s v="None"/>
    <b v="1"/>
    <m/>
    <x v="5"/>
    <b v="1"/>
    <x v="1"/>
    <s v="Aug"/>
    <x v="4"/>
    <x v="7"/>
    <s v="30-44"/>
    <s v="46-60"/>
    <n v="0"/>
    <n v="1"/>
    <n v="0"/>
    <x v="0"/>
  </r>
  <r>
    <s v="P7689"/>
    <d v="2023-12-26T19:48:00"/>
    <s v="M"/>
    <n v="48"/>
    <s v="Asian"/>
    <s v="None"/>
    <b v="1"/>
    <m/>
    <x v="37"/>
    <b v="1"/>
    <x v="1"/>
    <s v="Dec"/>
    <x v="6"/>
    <x v="7"/>
    <s v="45-59"/>
    <s v="31-45"/>
    <n v="0"/>
    <n v="1"/>
    <n v="0"/>
    <x v="0"/>
  </r>
  <r>
    <s v="P7690"/>
    <d v="2024-04-11T17:31:00"/>
    <s v="M"/>
    <n v="68"/>
    <s v="Asian"/>
    <s v="None"/>
    <b v="1"/>
    <m/>
    <x v="0"/>
    <b v="1"/>
    <x v="0"/>
    <s v="Apr"/>
    <x v="2"/>
    <x v="3"/>
    <s v="60-74"/>
    <s v="31-45"/>
    <n v="0"/>
    <n v="1"/>
    <n v="0"/>
    <x v="0"/>
  </r>
  <r>
    <s v="P7691"/>
    <d v="2023-07-08T06:33:00"/>
    <s v="M"/>
    <n v="57"/>
    <s v="Asian"/>
    <s v="None"/>
    <b v="1"/>
    <m/>
    <x v="9"/>
    <b v="1"/>
    <x v="1"/>
    <s v="Jul"/>
    <x v="1"/>
    <x v="0"/>
    <s v="45-59"/>
    <s v="46-60"/>
    <n v="0"/>
    <n v="1"/>
    <n v="0"/>
    <x v="0"/>
  </r>
  <r>
    <s v="P7692"/>
    <d v="2023-08-02T14:00:00"/>
    <s v="M"/>
    <n v="10"/>
    <s v="Asian"/>
    <s v="None"/>
    <b v="1"/>
    <m/>
    <x v="11"/>
    <b v="1"/>
    <x v="1"/>
    <s v="Aug"/>
    <x v="0"/>
    <x v="6"/>
    <s v="0-14"/>
    <s v="46-60"/>
    <n v="0"/>
    <n v="1"/>
    <n v="0"/>
    <x v="0"/>
  </r>
  <r>
    <s v="P7693"/>
    <d v="2023-10-22T20:19:00"/>
    <s v="M"/>
    <n v="55"/>
    <s v="Asian"/>
    <s v="None"/>
    <b v="1"/>
    <m/>
    <x v="5"/>
    <b v="1"/>
    <x v="1"/>
    <s v="Oct"/>
    <x v="3"/>
    <x v="7"/>
    <s v="45-59"/>
    <s v="46-60"/>
    <n v="0"/>
    <n v="1"/>
    <n v="0"/>
    <x v="0"/>
  </r>
  <r>
    <s v="P7694"/>
    <d v="2024-06-10T18:32:00"/>
    <s v="M"/>
    <n v="53"/>
    <s v="Asian"/>
    <s v="None"/>
    <b v="1"/>
    <m/>
    <x v="31"/>
    <b v="1"/>
    <x v="0"/>
    <s v="Jun"/>
    <x v="4"/>
    <x v="7"/>
    <s v="45-59"/>
    <s v="16-30"/>
    <n v="1"/>
    <n v="1"/>
    <n v="0"/>
    <x v="0"/>
  </r>
  <r>
    <s v="P7695"/>
    <d v="2023-12-11T20:40:00"/>
    <s v="M"/>
    <n v="13"/>
    <s v="Asian"/>
    <s v="None"/>
    <b v="1"/>
    <m/>
    <x v="10"/>
    <b v="1"/>
    <x v="1"/>
    <s v="Dec"/>
    <x v="4"/>
    <x v="7"/>
    <s v="0-14"/>
    <s v="31-45"/>
    <n v="0"/>
    <n v="1"/>
    <n v="0"/>
    <x v="0"/>
  </r>
  <r>
    <s v="P7696"/>
    <d v="2024-04-23T06:04:00"/>
    <s v="M"/>
    <n v="17"/>
    <s v="Asian"/>
    <s v="None"/>
    <b v="1"/>
    <m/>
    <x v="15"/>
    <b v="1"/>
    <x v="0"/>
    <s v="Apr"/>
    <x v="6"/>
    <x v="0"/>
    <s v="15-29"/>
    <s v="31-45"/>
    <n v="0"/>
    <n v="1"/>
    <n v="0"/>
    <x v="0"/>
  </r>
  <r>
    <s v="P7697"/>
    <d v="2024-01-10T13:27:00"/>
    <s v="M"/>
    <n v="26"/>
    <s v="Asian"/>
    <s v="None"/>
    <b v="1"/>
    <m/>
    <x v="8"/>
    <b v="1"/>
    <x v="0"/>
    <s v="Jan"/>
    <x v="0"/>
    <x v="6"/>
    <s v="15-29"/>
    <s v="31-45"/>
    <n v="0"/>
    <n v="1"/>
    <n v="0"/>
    <x v="0"/>
  </r>
  <r>
    <s v="P7698"/>
    <d v="2023-06-02T08:16:00"/>
    <s v="M"/>
    <n v="68"/>
    <s v="Asian"/>
    <s v="None"/>
    <b v="1"/>
    <m/>
    <x v="23"/>
    <b v="1"/>
    <x v="1"/>
    <s v="Jun"/>
    <x v="5"/>
    <x v="0"/>
    <s v="60-74"/>
    <s v="46-60"/>
    <n v="0"/>
    <n v="1"/>
    <n v="0"/>
    <x v="0"/>
  </r>
  <r>
    <s v="P7699"/>
    <d v="2024-04-01T17:51:00"/>
    <s v="M"/>
    <n v="59"/>
    <s v="Asian"/>
    <s v="None"/>
    <b v="1"/>
    <m/>
    <x v="24"/>
    <b v="1"/>
    <x v="0"/>
    <s v="Apr"/>
    <x v="4"/>
    <x v="3"/>
    <s v="45-59"/>
    <s v="16-30"/>
    <n v="1"/>
    <n v="1"/>
    <n v="0"/>
    <x v="0"/>
  </r>
  <r>
    <s v="P7700"/>
    <d v="2024-08-01T14:01:00"/>
    <s v="M"/>
    <n v="12"/>
    <s v="Asian"/>
    <s v="None"/>
    <b v="1"/>
    <m/>
    <x v="48"/>
    <b v="1"/>
    <x v="0"/>
    <s v="Aug"/>
    <x v="2"/>
    <x v="6"/>
    <s v="0-14"/>
    <s v="16-30"/>
    <n v="1"/>
    <n v="1"/>
    <n v="0"/>
    <x v="0"/>
  </r>
  <r>
    <s v="P7701"/>
    <d v="2024-03-30T08:43:00"/>
    <s v="M"/>
    <n v="13"/>
    <s v="Asian"/>
    <s v="None"/>
    <b v="1"/>
    <m/>
    <x v="3"/>
    <b v="1"/>
    <x v="0"/>
    <s v="Mar"/>
    <x v="1"/>
    <x v="0"/>
    <s v="0-14"/>
    <s v="31-45"/>
    <n v="0"/>
    <n v="1"/>
    <n v="0"/>
    <x v="0"/>
  </r>
  <r>
    <s v="P7702"/>
    <d v="2023-06-15T12:56:00"/>
    <s v="M"/>
    <n v="4"/>
    <s v="Asian"/>
    <s v="None"/>
    <b v="1"/>
    <m/>
    <x v="26"/>
    <b v="1"/>
    <x v="1"/>
    <s v="Jun"/>
    <x v="2"/>
    <x v="6"/>
    <s v="0-14"/>
    <s v="31-45"/>
    <n v="0"/>
    <n v="1"/>
    <n v="0"/>
    <x v="0"/>
  </r>
  <r>
    <s v="P7703"/>
    <d v="2024-05-03T12:39:00"/>
    <s v="M"/>
    <n v="55"/>
    <s v="Asian"/>
    <s v="None"/>
    <b v="1"/>
    <m/>
    <x v="44"/>
    <b v="1"/>
    <x v="0"/>
    <s v="May"/>
    <x v="5"/>
    <x v="6"/>
    <s v="45-59"/>
    <s v="31-45"/>
    <n v="0"/>
    <n v="1"/>
    <n v="0"/>
    <x v="0"/>
  </r>
  <r>
    <s v="P7704"/>
    <d v="2023-10-12T06:38:00"/>
    <s v="M"/>
    <n v="69"/>
    <s v="Asian"/>
    <s v="None"/>
    <b v="1"/>
    <m/>
    <x v="5"/>
    <b v="1"/>
    <x v="1"/>
    <s v="Oct"/>
    <x v="2"/>
    <x v="0"/>
    <s v="60-74"/>
    <s v="46-60"/>
    <n v="0"/>
    <n v="1"/>
    <n v="0"/>
    <x v="0"/>
  </r>
  <r>
    <s v="P7705"/>
    <d v="2023-06-01T17:33:00"/>
    <s v="M"/>
    <n v="73"/>
    <s v="Asian"/>
    <s v="None"/>
    <b v="1"/>
    <m/>
    <x v="35"/>
    <b v="1"/>
    <x v="1"/>
    <s v="Jun"/>
    <x v="2"/>
    <x v="3"/>
    <s v="60-74"/>
    <s v="16-30"/>
    <n v="1"/>
    <n v="1"/>
    <n v="0"/>
    <x v="0"/>
  </r>
  <r>
    <s v="P7706"/>
    <d v="2024-06-23T23:51:00"/>
    <s v="M"/>
    <n v="54"/>
    <s v="Asian"/>
    <s v="None"/>
    <b v="1"/>
    <m/>
    <x v="31"/>
    <b v="1"/>
    <x v="0"/>
    <s v="Jun"/>
    <x v="3"/>
    <x v="2"/>
    <s v="45-59"/>
    <s v="16-30"/>
    <n v="1"/>
    <n v="1"/>
    <n v="0"/>
    <x v="0"/>
  </r>
  <r>
    <s v="P7707"/>
    <d v="2023-12-31T23:05:00"/>
    <s v="M"/>
    <n v="7"/>
    <s v="Asian"/>
    <s v="None"/>
    <b v="1"/>
    <m/>
    <x v="3"/>
    <b v="1"/>
    <x v="1"/>
    <s v="Dec"/>
    <x v="3"/>
    <x v="2"/>
    <s v="0-14"/>
    <s v="31-45"/>
    <n v="0"/>
    <n v="1"/>
    <n v="0"/>
    <x v="0"/>
  </r>
  <r>
    <s v="P7708"/>
    <d v="2024-03-02T12:46:00"/>
    <s v="M"/>
    <n v="21"/>
    <s v="Asian"/>
    <s v="None"/>
    <b v="1"/>
    <m/>
    <x v="32"/>
    <b v="1"/>
    <x v="0"/>
    <s v="Mar"/>
    <x v="1"/>
    <x v="6"/>
    <s v="15-29"/>
    <s v="46-60"/>
    <n v="0"/>
    <n v="1"/>
    <n v="0"/>
    <x v="0"/>
  </r>
  <r>
    <s v="P7709"/>
    <d v="2023-07-28T07:08:00"/>
    <s v="M"/>
    <n v="9"/>
    <s v="Asian"/>
    <s v="None"/>
    <b v="1"/>
    <m/>
    <x v="49"/>
    <b v="1"/>
    <x v="1"/>
    <s v="Jul"/>
    <x v="5"/>
    <x v="0"/>
    <s v="0-14"/>
    <s v="46-60"/>
    <n v="0"/>
    <n v="1"/>
    <n v="0"/>
    <x v="0"/>
  </r>
  <r>
    <s v="P7710"/>
    <d v="2023-08-01T15:13:00"/>
    <s v="M"/>
    <n v="63"/>
    <s v="Asian"/>
    <s v="None"/>
    <b v="1"/>
    <m/>
    <x v="43"/>
    <b v="1"/>
    <x v="1"/>
    <s v="Aug"/>
    <x v="6"/>
    <x v="3"/>
    <s v="60-74"/>
    <s v="46-60"/>
    <n v="0"/>
    <n v="1"/>
    <n v="0"/>
    <x v="0"/>
  </r>
  <r>
    <s v="P7711"/>
    <d v="2024-07-18T14:27:00"/>
    <s v="M"/>
    <n v="42"/>
    <s v="Asian"/>
    <s v="None"/>
    <b v="1"/>
    <m/>
    <x v="5"/>
    <b v="1"/>
    <x v="0"/>
    <s v="Jul"/>
    <x v="2"/>
    <x v="6"/>
    <s v="30-44"/>
    <s v="46-60"/>
    <n v="0"/>
    <n v="1"/>
    <n v="0"/>
    <x v="0"/>
  </r>
  <r>
    <s v="P7712"/>
    <d v="2024-02-24T07:39:00"/>
    <s v="M"/>
    <n v="20"/>
    <s v="Asian"/>
    <s v="None"/>
    <b v="1"/>
    <m/>
    <x v="6"/>
    <b v="1"/>
    <x v="0"/>
    <s v="Feb"/>
    <x v="1"/>
    <x v="0"/>
    <s v="15-29"/>
    <s v="31-45"/>
    <n v="0"/>
    <n v="1"/>
    <n v="0"/>
    <x v="0"/>
  </r>
  <r>
    <s v="P7713"/>
    <d v="2024-03-19T19:10:00"/>
    <s v="M"/>
    <n v="4"/>
    <s v="Asian"/>
    <s v="None"/>
    <b v="1"/>
    <m/>
    <x v="13"/>
    <b v="1"/>
    <x v="0"/>
    <s v="Mar"/>
    <x v="6"/>
    <x v="7"/>
    <s v="0-14"/>
    <s v="46-60"/>
    <n v="0"/>
    <n v="1"/>
    <n v="0"/>
    <x v="0"/>
  </r>
  <r>
    <s v="P7714"/>
    <d v="2023-06-10T13:58:00"/>
    <s v="M"/>
    <n v="37"/>
    <s v="Asian"/>
    <s v="None"/>
    <b v="1"/>
    <m/>
    <x v="15"/>
    <b v="1"/>
    <x v="1"/>
    <s v="Jun"/>
    <x v="1"/>
    <x v="6"/>
    <s v="30-44"/>
    <s v="31-45"/>
    <n v="0"/>
    <n v="1"/>
    <n v="0"/>
    <x v="0"/>
  </r>
  <r>
    <s v="P7715"/>
    <d v="2023-06-15T03:43:00"/>
    <s v="M"/>
    <n v="38"/>
    <s v="Asian"/>
    <s v="None"/>
    <b v="1"/>
    <m/>
    <x v="4"/>
    <b v="1"/>
    <x v="1"/>
    <s v="Jun"/>
    <x v="2"/>
    <x v="5"/>
    <s v="30-44"/>
    <s v="0-15"/>
    <n v="1"/>
    <n v="1"/>
    <n v="0"/>
    <x v="0"/>
  </r>
  <r>
    <s v="P7716"/>
    <d v="2024-09-08T16:29:00"/>
    <s v="M"/>
    <n v="50"/>
    <s v="Asian"/>
    <s v="None"/>
    <b v="1"/>
    <m/>
    <x v="28"/>
    <b v="1"/>
    <x v="0"/>
    <s v="Sep"/>
    <x v="3"/>
    <x v="3"/>
    <s v="45-59"/>
    <s v="16-30"/>
    <n v="1"/>
    <n v="1"/>
    <n v="0"/>
    <x v="0"/>
  </r>
  <r>
    <s v="P7717"/>
    <d v="2023-07-13T07:51:00"/>
    <s v="M"/>
    <n v="54"/>
    <s v="Asian"/>
    <s v="None"/>
    <b v="1"/>
    <m/>
    <x v="28"/>
    <b v="1"/>
    <x v="1"/>
    <s v="Jul"/>
    <x v="2"/>
    <x v="0"/>
    <s v="45-59"/>
    <s v="16-30"/>
    <n v="1"/>
    <n v="1"/>
    <n v="0"/>
    <x v="0"/>
  </r>
  <r>
    <s v="P7718"/>
    <d v="2023-11-30T00:49:00"/>
    <s v="M"/>
    <n v="17"/>
    <s v="Asian"/>
    <s v="None"/>
    <b v="1"/>
    <m/>
    <x v="12"/>
    <b v="1"/>
    <x v="1"/>
    <s v="Nov"/>
    <x v="2"/>
    <x v="4"/>
    <s v="15-29"/>
    <s v="31-45"/>
    <n v="0"/>
    <n v="1"/>
    <n v="0"/>
    <x v="0"/>
  </r>
  <r>
    <s v="P7719"/>
    <d v="2023-12-22T06:55:00"/>
    <s v="M"/>
    <n v="63"/>
    <s v="Asian"/>
    <s v="None"/>
    <b v="1"/>
    <m/>
    <x v="21"/>
    <b v="1"/>
    <x v="1"/>
    <s v="Dec"/>
    <x v="5"/>
    <x v="0"/>
    <s v="60-74"/>
    <s v="46-60"/>
    <n v="0"/>
    <n v="1"/>
    <n v="0"/>
    <x v="0"/>
  </r>
  <r>
    <s v="P7720"/>
    <d v="2023-08-28T11:12:00"/>
    <s v="M"/>
    <n v="77"/>
    <s v="Asian"/>
    <s v="None"/>
    <b v="1"/>
    <m/>
    <x v="49"/>
    <b v="1"/>
    <x v="1"/>
    <s v="Aug"/>
    <x v="4"/>
    <x v="1"/>
    <s v="75+"/>
    <s v="46-60"/>
    <n v="0"/>
    <n v="1"/>
    <n v="0"/>
    <x v="0"/>
  </r>
  <r>
    <s v="P7721"/>
    <d v="2023-10-16T01:19:00"/>
    <s v="M"/>
    <n v="13"/>
    <s v="Asian"/>
    <s v="None"/>
    <b v="1"/>
    <m/>
    <x v="30"/>
    <b v="1"/>
    <x v="1"/>
    <s v="Oct"/>
    <x v="4"/>
    <x v="4"/>
    <s v="0-14"/>
    <s v="0-15"/>
    <n v="1"/>
    <n v="1"/>
    <n v="0"/>
    <x v="0"/>
  </r>
  <r>
    <s v="P7722"/>
    <d v="2024-04-19T16:38:00"/>
    <s v="M"/>
    <n v="10"/>
    <s v="Asian"/>
    <s v="None"/>
    <b v="1"/>
    <m/>
    <x v="46"/>
    <b v="1"/>
    <x v="0"/>
    <s v="Apr"/>
    <x v="5"/>
    <x v="3"/>
    <s v="0-14"/>
    <s v="16-30"/>
    <n v="1"/>
    <n v="1"/>
    <n v="0"/>
    <x v="0"/>
  </r>
  <r>
    <s v="P7723"/>
    <d v="2023-11-08T05:53:00"/>
    <s v="M"/>
    <n v="46"/>
    <s v="Asian"/>
    <s v="None"/>
    <b v="1"/>
    <m/>
    <x v="47"/>
    <b v="1"/>
    <x v="1"/>
    <s v="Nov"/>
    <x v="0"/>
    <x v="5"/>
    <s v="45-59"/>
    <s v="46-60"/>
    <n v="0"/>
    <n v="1"/>
    <n v="0"/>
    <x v="0"/>
  </r>
  <r>
    <s v="P7724"/>
    <d v="2024-07-04T01:30:00"/>
    <s v="M"/>
    <n v="50"/>
    <s v="Asian"/>
    <s v="None"/>
    <b v="1"/>
    <n v="0"/>
    <x v="25"/>
    <b v="1"/>
    <x v="0"/>
    <s v="Jul"/>
    <x v="2"/>
    <x v="4"/>
    <s v="45-59"/>
    <s v="46-60"/>
    <n v="0"/>
    <n v="1"/>
    <n v="0"/>
    <x v="0"/>
  </r>
  <r>
    <s v="P7725"/>
    <d v="2024-10-06T15:05:00"/>
    <s v="M"/>
    <n v="61"/>
    <s v="Asian"/>
    <s v="None"/>
    <b v="1"/>
    <n v="0"/>
    <x v="38"/>
    <b v="1"/>
    <x v="0"/>
    <s v="Oct"/>
    <x v="3"/>
    <x v="3"/>
    <s v="60-74"/>
    <s v="0-15"/>
    <n v="1"/>
    <n v="1"/>
    <n v="0"/>
    <x v="0"/>
  </r>
  <r>
    <s v="P7726"/>
    <d v="2024-04-07T04:35:00"/>
    <s v="M"/>
    <n v="48"/>
    <s v="Asian"/>
    <s v="None"/>
    <b v="1"/>
    <n v="1"/>
    <x v="18"/>
    <b v="1"/>
    <x v="0"/>
    <s v="Apr"/>
    <x v="3"/>
    <x v="5"/>
    <s v="45-59"/>
    <s v="16-30"/>
    <n v="1"/>
    <n v="1"/>
    <n v="0"/>
    <x v="0"/>
  </r>
  <r>
    <s v="P7727"/>
    <d v="2023-09-10T14:58:00"/>
    <s v="M"/>
    <n v="64"/>
    <s v="Asian"/>
    <s v="None"/>
    <b v="1"/>
    <n v="1"/>
    <x v="19"/>
    <b v="1"/>
    <x v="1"/>
    <s v="Sep"/>
    <x v="3"/>
    <x v="6"/>
    <s v="60-74"/>
    <s v="16-30"/>
    <n v="1"/>
    <n v="1"/>
    <n v="0"/>
    <x v="0"/>
  </r>
  <r>
    <s v="P7728"/>
    <d v="2024-04-13T14:24:00"/>
    <s v="M"/>
    <n v="63"/>
    <s v="Asian"/>
    <s v="None"/>
    <b v="1"/>
    <n v="1"/>
    <x v="49"/>
    <b v="1"/>
    <x v="0"/>
    <s v="Apr"/>
    <x v="1"/>
    <x v="6"/>
    <s v="60-74"/>
    <s v="46-60"/>
    <n v="0"/>
    <n v="1"/>
    <n v="0"/>
    <x v="0"/>
  </r>
  <r>
    <s v="P7729"/>
    <d v="2023-11-05T13:14:00"/>
    <s v="M"/>
    <n v="42"/>
    <s v="Asian"/>
    <s v="None"/>
    <b v="1"/>
    <n v="1"/>
    <x v="39"/>
    <b v="1"/>
    <x v="1"/>
    <s v="Nov"/>
    <x v="3"/>
    <x v="6"/>
    <s v="30-44"/>
    <s v="0-15"/>
    <n v="1"/>
    <n v="1"/>
    <n v="0"/>
    <x v="0"/>
  </r>
  <r>
    <s v="P7730"/>
    <d v="2023-12-17T21:26:00"/>
    <s v="M"/>
    <n v="62"/>
    <s v="Asian"/>
    <s v="None"/>
    <b v="1"/>
    <n v="1"/>
    <x v="1"/>
    <b v="1"/>
    <x v="1"/>
    <s v="Dec"/>
    <x v="3"/>
    <x v="2"/>
    <s v="60-74"/>
    <s v="16-30"/>
    <n v="1"/>
    <n v="1"/>
    <n v="0"/>
    <x v="0"/>
  </r>
  <r>
    <s v="P7731"/>
    <d v="2023-09-16T14:40:00"/>
    <s v="M"/>
    <n v="47"/>
    <s v="Asian"/>
    <s v="None"/>
    <b v="1"/>
    <n v="2"/>
    <x v="26"/>
    <b v="1"/>
    <x v="1"/>
    <s v="Sep"/>
    <x v="1"/>
    <x v="6"/>
    <s v="45-59"/>
    <s v="31-45"/>
    <n v="0"/>
    <n v="1"/>
    <n v="0"/>
    <x v="0"/>
  </r>
  <r>
    <s v="P7732"/>
    <d v="2023-10-26T20:18:00"/>
    <s v="M"/>
    <n v="33"/>
    <s v="Asian"/>
    <s v="None"/>
    <b v="1"/>
    <n v="2"/>
    <x v="10"/>
    <b v="1"/>
    <x v="1"/>
    <s v="Oct"/>
    <x v="2"/>
    <x v="7"/>
    <s v="30-44"/>
    <s v="31-45"/>
    <n v="0"/>
    <n v="1"/>
    <n v="0"/>
    <x v="0"/>
  </r>
  <r>
    <s v="P7733"/>
    <d v="2024-10-28T09:08:00"/>
    <s v="M"/>
    <n v="67"/>
    <s v="Asian"/>
    <s v="None"/>
    <b v="1"/>
    <n v="2"/>
    <x v="31"/>
    <b v="1"/>
    <x v="0"/>
    <s v="Oct"/>
    <x v="4"/>
    <x v="1"/>
    <s v="60-74"/>
    <s v="16-30"/>
    <n v="1"/>
    <n v="1"/>
    <n v="0"/>
    <x v="0"/>
  </r>
  <r>
    <s v="P7734"/>
    <d v="2024-05-15T20:42:00"/>
    <s v="M"/>
    <n v="22"/>
    <s v="Asian"/>
    <s v="None"/>
    <b v="1"/>
    <n v="2"/>
    <x v="48"/>
    <b v="1"/>
    <x v="0"/>
    <s v="May"/>
    <x v="0"/>
    <x v="7"/>
    <s v="15-29"/>
    <s v="16-30"/>
    <n v="1"/>
    <n v="1"/>
    <n v="0"/>
    <x v="0"/>
  </r>
  <r>
    <s v="P7735"/>
    <d v="2024-02-28T04:15:00"/>
    <s v="M"/>
    <n v="68"/>
    <s v="Asian"/>
    <s v="None"/>
    <b v="1"/>
    <n v="4"/>
    <x v="12"/>
    <b v="1"/>
    <x v="0"/>
    <s v="Feb"/>
    <x v="0"/>
    <x v="5"/>
    <s v="60-74"/>
    <s v="31-45"/>
    <n v="0"/>
    <n v="1"/>
    <n v="0"/>
    <x v="0"/>
  </r>
  <r>
    <s v="P7736"/>
    <d v="2024-03-02T20:53:00"/>
    <s v="M"/>
    <n v="64"/>
    <s v="Asian"/>
    <s v="None"/>
    <b v="1"/>
    <n v="4"/>
    <x v="46"/>
    <b v="1"/>
    <x v="0"/>
    <s v="Mar"/>
    <x v="1"/>
    <x v="7"/>
    <s v="60-74"/>
    <s v="16-30"/>
    <n v="1"/>
    <n v="1"/>
    <n v="0"/>
    <x v="0"/>
  </r>
  <r>
    <s v="P7737"/>
    <d v="2024-04-02T13:46:00"/>
    <s v="M"/>
    <n v="14"/>
    <s v="Asian"/>
    <s v="None"/>
    <b v="1"/>
    <n v="4"/>
    <x v="43"/>
    <b v="1"/>
    <x v="0"/>
    <s v="Apr"/>
    <x v="6"/>
    <x v="6"/>
    <s v="0-14"/>
    <s v="46-60"/>
    <n v="0"/>
    <n v="1"/>
    <n v="0"/>
    <x v="0"/>
  </r>
  <r>
    <s v="P7738"/>
    <d v="2023-09-27T20:44:00"/>
    <s v="M"/>
    <n v="28"/>
    <s v="Asian"/>
    <s v="None"/>
    <b v="1"/>
    <n v="4"/>
    <x v="16"/>
    <b v="1"/>
    <x v="1"/>
    <s v="Sep"/>
    <x v="0"/>
    <x v="7"/>
    <s v="15-29"/>
    <s v="46-60"/>
    <n v="0"/>
    <n v="1"/>
    <n v="0"/>
    <x v="0"/>
  </r>
  <r>
    <s v="P7739"/>
    <d v="2023-09-23T09:18:00"/>
    <s v="M"/>
    <n v="26"/>
    <s v="Asian"/>
    <s v="None"/>
    <b v="1"/>
    <n v="4"/>
    <x v="19"/>
    <b v="1"/>
    <x v="1"/>
    <s v="Sep"/>
    <x v="1"/>
    <x v="1"/>
    <s v="15-29"/>
    <s v="16-30"/>
    <n v="1"/>
    <n v="1"/>
    <n v="0"/>
    <x v="0"/>
  </r>
  <r>
    <s v="P7740"/>
    <d v="2023-04-10T06:13:00"/>
    <s v="M"/>
    <n v="51"/>
    <s v="Asian"/>
    <s v="None"/>
    <b v="1"/>
    <n v="5"/>
    <x v="15"/>
    <b v="1"/>
    <x v="1"/>
    <s v="Apr"/>
    <x v="4"/>
    <x v="0"/>
    <s v="45-59"/>
    <s v="31-45"/>
    <n v="0"/>
    <n v="1"/>
    <n v="0"/>
    <x v="0"/>
  </r>
  <r>
    <s v="P7741"/>
    <d v="2024-05-10T11:22:00"/>
    <s v="M"/>
    <n v="66"/>
    <s v="Asian"/>
    <s v="None"/>
    <b v="1"/>
    <n v="5"/>
    <x v="6"/>
    <b v="1"/>
    <x v="0"/>
    <s v="May"/>
    <x v="5"/>
    <x v="1"/>
    <s v="60-74"/>
    <s v="31-45"/>
    <n v="0"/>
    <n v="1"/>
    <n v="0"/>
    <x v="0"/>
  </r>
  <r>
    <s v="P7742"/>
    <d v="2023-04-19T02:19:00"/>
    <s v="M"/>
    <n v="54"/>
    <s v="Asian"/>
    <s v="None"/>
    <b v="1"/>
    <n v="5"/>
    <x v="42"/>
    <b v="1"/>
    <x v="1"/>
    <s v="Apr"/>
    <x v="0"/>
    <x v="4"/>
    <s v="45-59"/>
    <s v="0-15"/>
    <n v="1"/>
    <n v="1"/>
    <n v="0"/>
    <x v="0"/>
  </r>
  <r>
    <s v="P7743"/>
    <d v="2024-07-26T20:45:00"/>
    <s v="M"/>
    <n v="77"/>
    <s v="Asian"/>
    <s v="None"/>
    <b v="1"/>
    <n v="6"/>
    <x v="7"/>
    <b v="1"/>
    <x v="0"/>
    <s v="Jul"/>
    <x v="5"/>
    <x v="7"/>
    <s v="75+"/>
    <s v="16-30"/>
    <n v="1"/>
    <n v="1"/>
    <n v="0"/>
    <x v="0"/>
  </r>
  <r>
    <s v="P7744"/>
    <d v="2023-05-03T14:08:00"/>
    <s v="M"/>
    <n v="39"/>
    <s v="Asian"/>
    <s v="None"/>
    <b v="1"/>
    <n v="6"/>
    <x v="17"/>
    <b v="1"/>
    <x v="1"/>
    <s v="May"/>
    <x v="0"/>
    <x v="6"/>
    <s v="30-44"/>
    <s v="31-45"/>
    <n v="0"/>
    <n v="1"/>
    <n v="0"/>
    <x v="0"/>
  </r>
  <r>
    <s v="P7745"/>
    <d v="2023-10-14T12:03:00"/>
    <s v="M"/>
    <n v="77"/>
    <s v="Asian"/>
    <s v="None"/>
    <b v="1"/>
    <n v="6"/>
    <x v="27"/>
    <b v="1"/>
    <x v="1"/>
    <s v="Oct"/>
    <x v="1"/>
    <x v="6"/>
    <s v="75+"/>
    <s v="46-60"/>
    <n v="0"/>
    <n v="1"/>
    <n v="0"/>
    <x v="0"/>
  </r>
  <r>
    <s v="P7746"/>
    <d v="2023-11-23T11:22:00"/>
    <s v="M"/>
    <n v="23"/>
    <s v="Asian"/>
    <s v="None"/>
    <b v="1"/>
    <n v="6"/>
    <x v="47"/>
    <b v="1"/>
    <x v="1"/>
    <s v="Nov"/>
    <x v="2"/>
    <x v="1"/>
    <s v="15-29"/>
    <s v="46-60"/>
    <n v="0"/>
    <n v="1"/>
    <n v="0"/>
    <x v="0"/>
  </r>
  <r>
    <s v="P7747"/>
    <d v="2023-05-21T16:54:00"/>
    <s v="M"/>
    <n v="47"/>
    <s v="Asian"/>
    <s v="None"/>
    <b v="1"/>
    <n v="7"/>
    <x v="15"/>
    <b v="1"/>
    <x v="1"/>
    <s v="May"/>
    <x v="3"/>
    <x v="3"/>
    <s v="45-59"/>
    <s v="31-45"/>
    <n v="0"/>
    <n v="1"/>
    <n v="0"/>
    <x v="0"/>
  </r>
  <r>
    <s v="P7748"/>
    <d v="2023-04-29T19:09:00"/>
    <s v="M"/>
    <n v="26"/>
    <s v="Asian"/>
    <s v="None"/>
    <b v="1"/>
    <n v="7"/>
    <x v="14"/>
    <b v="1"/>
    <x v="1"/>
    <s v="Apr"/>
    <x v="1"/>
    <x v="7"/>
    <s v="15-29"/>
    <s v="46-60"/>
    <n v="0"/>
    <n v="1"/>
    <n v="0"/>
    <x v="0"/>
  </r>
  <r>
    <s v="P7749"/>
    <d v="2024-04-23T04:01:00"/>
    <s v="M"/>
    <n v="60"/>
    <s v="Asian"/>
    <s v="None"/>
    <b v="1"/>
    <n v="7"/>
    <x v="2"/>
    <b v="1"/>
    <x v="0"/>
    <s v="Apr"/>
    <x v="6"/>
    <x v="5"/>
    <s v="60-74"/>
    <s v="46-60"/>
    <n v="0"/>
    <n v="1"/>
    <n v="0"/>
    <x v="0"/>
  </r>
  <r>
    <s v="P7750"/>
    <d v="2024-01-30T20:04:00"/>
    <s v="M"/>
    <n v="73"/>
    <s v="Asian"/>
    <s v="None"/>
    <b v="1"/>
    <n v="7"/>
    <x v="41"/>
    <b v="1"/>
    <x v="0"/>
    <s v="Jan"/>
    <x v="6"/>
    <x v="7"/>
    <s v="60-74"/>
    <s v="16-30"/>
    <n v="1"/>
    <n v="1"/>
    <n v="1"/>
    <x v="0"/>
  </r>
  <r>
    <s v="P7751"/>
    <d v="2023-12-08T12:38:00"/>
    <s v="M"/>
    <n v="74"/>
    <s v="Asian"/>
    <s v="None"/>
    <b v="1"/>
    <n v="7"/>
    <x v="46"/>
    <b v="1"/>
    <x v="1"/>
    <s v="Dec"/>
    <x v="5"/>
    <x v="6"/>
    <s v="60-74"/>
    <s v="16-30"/>
    <n v="1"/>
    <n v="1"/>
    <n v="1"/>
    <x v="0"/>
  </r>
  <r>
    <s v="P7752"/>
    <d v="2024-05-01T17:55:00"/>
    <s v="M"/>
    <n v="23"/>
    <s v="Asian"/>
    <s v="None"/>
    <b v="1"/>
    <n v="7"/>
    <x v="5"/>
    <b v="1"/>
    <x v="0"/>
    <s v="May"/>
    <x v="0"/>
    <x v="3"/>
    <s v="15-29"/>
    <s v="46-60"/>
    <n v="0"/>
    <n v="1"/>
    <n v="0"/>
    <x v="0"/>
  </r>
  <r>
    <s v="P7753"/>
    <d v="2024-10-14T11:51:00"/>
    <s v="M"/>
    <n v="61"/>
    <s v="Asian"/>
    <s v="None"/>
    <b v="1"/>
    <n v="7"/>
    <x v="1"/>
    <b v="1"/>
    <x v="0"/>
    <s v="Oct"/>
    <x v="4"/>
    <x v="1"/>
    <s v="60-74"/>
    <s v="16-30"/>
    <n v="1"/>
    <n v="1"/>
    <n v="1"/>
    <x v="0"/>
  </r>
  <r>
    <s v="P7754"/>
    <d v="2023-04-30T21:38:00"/>
    <s v="M"/>
    <n v="2"/>
    <s v="Asian"/>
    <s v="None"/>
    <b v="1"/>
    <n v="8"/>
    <x v="50"/>
    <b v="1"/>
    <x v="1"/>
    <s v="Apr"/>
    <x v="3"/>
    <x v="2"/>
    <s v="0-14"/>
    <s v="31-45"/>
    <n v="0"/>
    <n v="1"/>
    <n v="0"/>
    <x v="0"/>
  </r>
  <r>
    <s v="P7755"/>
    <d v="2024-10-25T05:43:00"/>
    <s v="M"/>
    <n v="18"/>
    <s v="Asian"/>
    <s v="None"/>
    <b v="1"/>
    <n v="8"/>
    <x v="43"/>
    <b v="1"/>
    <x v="0"/>
    <s v="Oct"/>
    <x v="5"/>
    <x v="5"/>
    <s v="15-29"/>
    <s v="46-60"/>
    <n v="0"/>
    <n v="1"/>
    <n v="0"/>
    <x v="0"/>
  </r>
  <r>
    <s v="P7756"/>
    <d v="2024-03-16T20:16:00"/>
    <s v="M"/>
    <n v="68"/>
    <s v="Asian"/>
    <s v="None"/>
    <b v="1"/>
    <n v="9"/>
    <x v="21"/>
    <b v="1"/>
    <x v="0"/>
    <s v="Mar"/>
    <x v="1"/>
    <x v="7"/>
    <s v="60-74"/>
    <s v="46-60"/>
    <n v="0"/>
    <n v="1"/>
    <n v="0"/>
    <x v="0"/>
  </r>
  <r>
    <s v="P7757"/>
    <d v="2023-11-17T20:18:00"/>
    <s v="M"/>
    <n v="66"/>
    <s v="Asian"/>
    <s v="None"/>
    <b v="1"/>
    <n v="9"/>
    <x v="25"/>
    <b v="1"/>
    <x v="1"/>
    <s v="Nov"/>
    <x v="5"/>
    <x v="7"/>
    <s v="60-74"/>
    <s v="46-60"/>
    <n v="0"/>
    <n v="1"/>
    <n v="0"/>
    <x v="0"/>
  </r>
  <r>
    <s v="P7758"/>
    <d v="2023-12-01T14:54:00"/>
    <s v="M"/>
    <n v="42"/>
    <s v="Asian"/>
    <s v="None"/>
    <b v="1"/>
    <n v="9"/>
    <x v="26"/>
    <b v="1"/>
    <x v="1"/>
    <s v="Dec"/>
    <x v="5"/>
    <x v="6"/>
    <s v="30-44"/>
    <s v="31-45"/>
    <n v="0"/>
    <n v="1"/>
    <n v="0"/>
    <x v="0"/>
  </r>
  <r>
    <s v="P7759"/>
    <d v="2023-07-10T03:53:00"/>
    <s v="M"/>
    <n v="46"/>
    <s v="Asian"/>
    <s v="None"/>
    <b v="1"/>
    <n v="9"/>
    <x v="36"/>
    <b v="1"/>
    <x v="1"/>
    <s v="Jul"/>
    <x v="4"/>
    <x v="5"/>
    <s v="45-59"/>
    <s v="16-30"/>
    <n v="1"/>
    <n v="1"/>
    <n v="1"/>
    <x v="0"/>
  </r>
  <r>
    <s v="P7760"/>
    <d v="2023-09-04T18:23:00"/>
    <s v="M"/>
    <n v="39"/>
    <s v="Asian"/>
    <s v="None"/>
    <b v="1"/>
    <n v="9"/>
    <x v="36"/>
    <b v="1"/>
    <x v="1"/>
    <s v="Sep"/>
    <x v="4"/>
    <x v="7"/>
    <s v="30-44"/>
    <s v="16-30"/>
    <n v="1"/>
    <n v="1"/>
    <n v="1"/>
    <x v="0"/>
  </r>
  <r>
    <s v="P7761"/>
    <d v="2024-05-21T11:07:00"/>
    <s v="M"/>
    <n v="60"/>
    <s v="Asian"/>
    <s v="None"/>
    <b v="1"/>
    <n v="9"/>
    <x v="9"/>
    <b v="1"/>
    <x v="0"/>
    <s v="May"/>
    <x v="6"/>
    <x v="1"/>
    <s v="60-74"/>
    <s v="46-60"/>
    <n v="0"/>
    <n v="1"/>
    <n v="0"/>
    <x v="0"/>
  </r>
  <r>
    <s v="P7762"/>
    <d v="2023-11-11T07:21:00"/>
    <s v="M"/>
    <n v="12"/>
    <s v="Asian"/>
    <s v="None"/>
    <b v="1"/>
    <n v="10"/>
    <x v="10"/>
    <b v="1"/>
    <x v="1"/>
    <s v="Nov"/>
    <x v="1"/>
    <x v="0"/>
    <s v="0-14"/>
    <s v="31-45"/>
    <n v="0"/>
    <n v="1"/>
    <n v="0"/>
    <x v="0"/>
  </r>
  <r>
    <s v="P7763"/>
    <d v="2023-12-29T05:04:00"/>
    <s v="M"/>
    <n v="52"/>
    <s v="Asian"/>
    <s v="None"/>
    <b v="1"/>
    <n v="10"/>
    <x v="4"/>
    <b v="1"/>
    <x v="1"/>
    <s v="Dec"/>
    <x v="5"/>
    <x v="5"/>
    <s v="45-59"/>
    <s v="0-15"/>
    <n v="1"/>
    <n v="1"/>
    <n v="1"/>
    <x v="0"/>
  </r>
  <r>
    <s v="P7764"/>
    <d v="2024-10-10T11:58:00"/>
    <s v="M"/>
    <n v="38"/>
    <s v="Asian"/>
    <s v="None"/>
    <b v="1"/>
    <n v="10"/>
    <x v="3"/>
    <b v="1"/>
    <x v="0"/>
    <s v="Oct"/>
    <x v="2"/>
    <x v="1"/>
    <s v="30-44"/>
    <s v="31-45"/>
    <n v="0"/>
    <n v="1"/>
    <n v="0"/>
    <x v="0"/>
  </r>
  <r>
    <s v="P7765"/>
    <d v="2024-10-17T09:37:00"/>
    <s v="M"/>
    <n v="60"/>
    <s v="Asian"/>
    <s v="None"/>
    <b v="1"/>
    <n v="10"/>
    <x v="1"/>
    <b v="1"/>
    <x v="0"/>
    <s v="Oct"/>
    <x v="2"/>
    <x v="1"/>
    <s v="60-74"/>
    <s v="16-30"/>
    <n v="1"/>
    <n v="1"/>
    <n v="1"/>
    <x v="0"/>
  </r>
  <r>
    <s v="P7766"/>
    <d v="2024-06-09T18:06:00"/>
    <s v="M"/>
    <n v="53"/>
    <s v="Asian"/>
    <s v="None"/>
    <b v="1"/>
    <n v="10"/>
    <x v="47"/>
    <b v="1"/>
    <x v="0"/>
    <s v="Jun"/>
    <x v="3"/>
    <x v="7"/>
    <s v="45-59"/>
    <s v="46-60"/>
    <n v="0"/>
    <n v="1"/>
    <n v="0"/>
    <x v="0"/>
  </r>
  <r>
    <s v="P7767"/>
    <d v="2023-04-24T09:32:00"/>
    <s v="M"/>
    <n v="37"/>
    <s v="Asian"/>
    <s v="None"/>
    <b v="1"/>
    <n v="10"/>
    <x v="21"/>
    <b v="1"/>
    <x v="1"/>
    <s v="Apr"/>
    <x v="4"/>
    <x v="1"/>
    <s v="30-44"/>
    <s v="46-60"/>
    <n v="0"/>
    <n v="1"/>
    <n v="0"/>
    <x v="0"/>
  </r>
  <r>
    <s v="P7768"/>
    <d v="2024-02-19T10:03:00"/>
    <s v="M"/>
    <n v="70"/>
    <s v="Asian"/>
    <s v="Orthopedics"/>
    <b v="1"/>
    <m/>
    <x v="2"/>
    <b v="1"/>
    <x v="0"/>
    <s v="Feb"/>
    <x v="4"/>
    <x v="1"/>
    <s v="60-74"/>
    <s v="46-60"/>
    <n v="0"/>
    <n v="1"/>
    <n v="0"/>
    <x v="0"/>
  </r>
  <r>
    <s v="P7769"/>
    <d v="2024-03-03T07:57:00"/>
    <s v="M"/>
    <n v="55"/>
    <s v="Asian"/>
    <s v="Orthopedics"/>
    <b v="1"/>
    <m/>
    <x v="26"/>
    <b v="1"/>
    <x v="0"/>
    <s v="Mar"/>
    <x v="3"/>
    <x v="0"/>
    <s v="45-59"/>
    <s v="31-45"/>
    <n v="0"/>
    <n v="1"/>
    <n v="0"/>
    <x v="0"/>
  </r>
  <r>
    <s v="P7770"/>
    <d v="2024-05-21T09:49:00"/>
    <s v="M"/>
    <n v="63"/>
    <s v="Asian"/>
    <s v="Orthopedics"/>
    <b v="1"/>
    <m/>
    <x v="9"/>
    <b v="1"/>
    <x v="0"/>
    <s v="May"/>
    <x v="6"/>
    <x v="1"/>
    <s v="60-74"/>
    <s v="46-60"/>
    <n v="0"/>
    <n v="1"/>
    <n v="0"/>
    <x v="0"/>
  </r>
  <r>
    <s v="P7771"/>
    <d v="2023-07-22T14:37:00"/>
    <s v="M"/>
    <n v="12"/>
    <s v="Asian"/>
    <s v="Orthopedics"/>
    <b v="1"/>
    <m/>
    <x v="43"/>
    <b v="1"/>
    <x v="1"/>
    <s v="Jul"/>
    <x v="1"/>
    <x v="6"/>
    <s v="0-14"/>
    <s v="46-60"/>
    <n v="0"/>
    <n v="1"/>
    <n v="0"/>
    <x v="0"/>
  </r>
  <r>
    <s v="P7772"/>
    <d v="2024-07-16T05:20:00"/>
    <s v="M"/>
    <n v="74"/>
    <s v="Asian"/>
    <s v="Orthopedics"/>
    <b v="1"/>
    <m/>
    <x v="27"/>
    <b v="1"/>
    <x v="0"/>
    <s v="Jul"/>
    <x v="6"/>
    <x v="5"/>
    <s v="60-74"/>
    <s v="46-60"/>
    <n v="0"/>
    <n v="1"/>
    <n v="0"/>
    <x v="0"/>
  </r>
  <r>
    <s v="P7773"/>
    <d v="2024-02-09T12:24:00"/>
    <s v="M"/>
    <n v="40"/>
    <s v="Asian"/>
    <s v="Orthopedics"/>
    <b v="1"/>
    <m/>
    <x v="26"/>
    <b v="1"/>
    <x v="0"/>
    <s v="Feb"/>
    <x v="5"/>
    <x v="6"/>
    <s v="30-44"/>
    <s v="31-45"/>
    <n v="0"/>
    <n v="1"/>
    <n v="0"/>
    <x v="0"/>
  </r>
  <r>
    <s v="P7774"/>
    <d v="2023-11-03T02:15:00"/>
    <s v="M"/>
    <n v="24"/>
    <s v="Asian"/>
    <s v="Orthopedics"/>
    <b v="1"/>
    <m/>
    <x v="44"/>
    <b v="1"/>
    <x v="1"/>
    <s v="Nov"/>
    <x v="5"/>
    <x v="4"/>
    <s v="15-29"/>
    <s v="31-45"/>
    <n v="0"/>
    <n v="1"/>
    <n v="0"/>
    <x v="0"/>
  </r>
  <r>
    <s v="P7775"/>
    <d v="2024-06-15T18:04:00"/>
    <s v="M"/>
    <n v="12"/>
    <s v="Asian"/>
    <s v="Orthopedics"/>
    <b v="1"/>
    <m/>
    <x v="25"/>
    <b v="1"/>
    <x v="0"/>
    <s v="Jun"/>
    <x v="1"/>
    <x v="7"/>
    <s v="0-14"/>
    <s v="46-60"/>
    <n v="0"/>
    <n v="1"/>
    <n v="0"/>
    <x v="0"/>
  </r>
  <r>
    <s v="P7776"/>
    <d v="2024-08-24T17:39:00"/>
    <s v="M"/>
    <n v="66"/>
    <s v="Asian"/>
    <s v="Orthopedics"/>
    <b v="1"/>
    <m/>
    <x v="30"/>
    <b v="1"/>
    <x v="0"/>
    <s v="Aug"/>
    <x v="1"/>
    <x v="3"/>
    <s v="60-74"/>
    <s v="0-15"/>
    <n v="1"/>
    <n v="1"/>
    <n v="0"/>
    <x v="0"/>
  </r>
  <r>
    <s v="P7777"/>
    <d v="2023-05-14T16:20:00"/>
    <s v="M"/>
    <n v="50"/>
    <s v="Asian"/>
    <s v="Orthopedics"/>
    <b v="1"/>
    <m/>
    <x v="46"/>
    <b v="1"/>
    <x v="1"/>
    <s v="May"/>
    <x v="3"/>
    <x v="3"/>
    <s v="45-59"/>
    <s v="16-30"/>
    <n v="1"/>
    <n v="1"/>
    <n v="0"/>
    <x v="0"/>
  </r>
  <r>
    <s v="P7778"/>
    <d v="2024-04-24T13:48:00"/>
    <s v="M"/>
    <n v="34"/>
    <s v="Asian"/>
    <s v="Orthopedics"/>
    <b v="1"/>
    <m/>
    <x v="14"/>
    <b v="1"/>
    <x v="0"/>
    <s v="Apr"/>
    <x v="0"/>
    <x v="6"/>
    <s v="30-44"/>
    <s v="46-60"/>
    <n v="0"/>
    <n v="1"/>
    <n v="0"/>
    <x v="0"/>
  </r>
  <r>
    <s v="P7779"/>
    <d v="2023-09-28T03:09:00"/>
    <s v="M"/>
    <n v="54"/>
    <s v="Asian"/>
    <s v="Orthopedics"/>
    <b v="1"/>
    <m/>
    <x v="18"/>
    <b v="1"/>
    <x v="1"/>
    <s v="Sep"/>
    <x v="2"/>
    <x v="5"/>
    <s v="45-59"/>
    <s v="16-30"/>
    <n v="1"/>
    <n v="1"/>
    <n v="0"/>
    <x v="0"/>
  </r>
  <r>
    <s v="P7780"/>
    <d v="2024-05-30T03:45:00"/>
    <s v="M"/>
    <n v="62"/>
    <s v="Asian"/>
    <s v="Orthopedics"/>
    <b v="1"/>
    <m/>
    <x v="29"/>
    <b v="1"/>
    <x v="0"/>
    <s v="May"/>
    <x v="2"/>
    <x v="5"/>
    <s v="60-74"/>
    <s v="16-30"/>
    <n v="1"/>
    <n v="1"/>
    <n v="0"/>
    <x v="0"/>
  </r>
  <r>
    <s v="P7781"/>
    <d v="2024-01-18T19:25:00"/>
    <s v="M"/>
    <n v="52"/>
    <s v="Asian"/>
    <s v="Orthopedics"/>
    <b v="1"/>
    <m/>
    <x v="35"/>
    <b v="1"/>
    <x v="0"/>
    <s v="Jan"/>
    <x v="2"/>
    <x v="7"/>
    <s v="45-59"/>
    <s v="16-30"/>
    <n v="1"/>
    <n v="1"/>
    <n v="0"/>
    <x v="0"/>
  </r>
  <r>
    <s v="P7782"/>
    <d v="2024-04-25T00:02:00"/>
    <s v="M"/>
    <n v="41"/>
    <s v="Asian"/>
    <s v="Orthopedics"/>
    <b v="1"/>
    <m/>
    <x v="3"/>
    <b v="1"/>
    <x v="0"/>
    <s v="Apr"/>
    <x v="2"/>
    <x v="4"/>
    <s v="30-44"/>
    <s v="31-45"/>
    <n v="0"/>
    <n v="1"/>
    <n v="0"/>
    <x v="0"/>
  </r>
  <r>
    <s v="P7783"/>
    <d v="2024-06-10T02:21:00"/>
    <s v="M"/>
    <n v="51"/>
    <s v="Asian"/>
    <s v="Orthopedics"/>
    <b v="1"/>
    <m/>
    <x v="17"/>
    <b v="1"/>
    <x v="0"/>
    <s v="Jun"/>
    <x v="4"/>
    <x v="4"/>
    <s v="45-59"/>
    <s v="31-45"/>
    <n v="0"/>
    <n v="1"/>
    <n v="0"/>
    <x v="0"/>
  </r>
  <r>
    <s v="P7784"/>
    <d v="2024-03-03T02:02:00"/>
    <s v="M"/>
    <n v="27"/>
    <s v="Asian"/>
    <s v="Orthopedics"/>
    <b v="1"/>
    <m/>
    <x v="16"/>
    <b v="1"/>
    <x v="0"/>
    <s v="Mar"/>
    <x v="3"/>
    <x v="4"/>
    <s v="15-29"/>
    <s v="46-60"/>
    <n v="0"/>
    <n v="1"/>
    <n v="0"/>
    <x v="0"/>
  </r>
  <r>
    <s v="P7785"/>
    <d v="2023-04-03T10:00:00"/>
    <s v="M"/>
    <n v="3"/>
    <s v="Asian"/>
    <s v="Orthopedics"/>
    <b v="1"/>
    <m/>
    <x v="46"/>
    <b v="1"/>
    <x v="1"/>
    <s v="Apr"/>
    <x v="4"/>
    <x v="1"/>
    <s v="0-14"/>
    <s v="16-30"/>
    <n v="1"/>
    <n v="1"/>
    <n v="0"/>
    <x v="0"/>
  </r>
  <r>
    <s v="P7786"/>
    <d v="2023-11-25T22:44:00"/>
    <s v="M"/>
    <n v="1"/>
    <s v="Asian"/>
    <s v="Orthopedics"/>
    <b v="1"/>
    <n v="1"/>
    <x v="47"/>
    <b v="1"/>
    <x v="1"/>
    <s v="Nov"/>
    <x v="1"/>
    <x v="2"/>
    <s v="0-14"/>
    <s v="46-60"/>
    <n v="0"/>
    <n v="1"/>
    <n v="0"/>
    <x v="0"/>
  </r>
  <r>
    <s v="P7787"/>
    <d v="2024-01-07T10:32:00"/>
    <s v="M"/>
    <n v="77"/>
    <s v="Asian"/>
    <s v="Orthopedics"/>
    <b v="1"/>
    <n v="3"/>
    <x v="48"/>
    <b v="1"/>
    <x v="0"/>
    <s v="Jan"/>
    <x v="3"/>
    <x v="1"/>
    <s v="75+"/>
    <s v="16-30"/>
    <n v="1"/>
    <n v="1"/>
    <n v="0"/>
    <x v="0"/>
  </r>
  <r>
    <s v="P7788"/>
    <d v="2024-05-30T15:14:00"/>
    <s v="M"/>
    <n v="23"/>
    <s v="Asian"/>
    <s v="Orthopedics"/>
    <b v="1"/>
    <n v="3"/>
    <x v="15"/>
    <b v="1"/>
    <x v="0"/>
    <s v="May"/>
    <x v="2"/>
    <x v="3"/>
    <s v="15-29"/>
    <s v="31-45"/>
    <n v="0"/>
    <n v="1"/>
    <n v="0"/>
    <x v="0"/>
  </r>
  <r>
    <s v="P7789"/>
    <d v="2023-11-19T14:56:00"/>
    <s v="M"/>
    <n v="14"/>
    <s v="Asian"/>
    <s v="Orthopedics"/>
    <b v="1"/>
    <n v="6"/>
    <x v="35"/>
    <b v="1"/>
    <x v="1"/>
    <s v="Nov"/>
    <x v="3"/>
    <x v="6"/>
    <s v="0-14"/>
    <s v="16-30"/>
    <n v="1"/>
    <n v="1"/>
    <n v="0"/>
    <x v="0"/>
  </r>
  <r>
    <s v="P7790"/>
    <d v="2023-11-10T21:15:00"/>
    <s v="M"/>
    <n v="5"/>
    <s v="Asian"/>
    <s v="Orthopedics"/>
    <b v="1"/>
    <n v="6"/>
    <x v="9"/>
    <b v="1"/>
    <x v="1"/>
    <s v="Nov"/>
    <x v="5"/>
    <x v="2"/>
    <s v="0-14"/>
    <s v="46-60"/>
    <n v="0"/>
    <n v="1"/>
    <n v="0"/>
    <x v="0"/>
  </r>
  <r>
    <s v="P7791"/>
    <d v="2024-08-03T08:24:00"/>
    <s v="M"/>
    <n v="61"/>
    <s v="Asian"/>
    <s v="Orthopedics"/>
    <b v="1"/>
    <n v="7"/>
    <x v="25"/>
    <b v="1"/>
    <x v="0"/>
    <s v="Aug"/>
    <x v="1"/>
    <x v="0"/>
    <s v="60-74"/>
    <s v="46-60"/>
    <n v="0"/>
    <n v="1"/>
    <n v="0"/>
    <x v="0"/>
  </r>
  <r>
    <s v="P7792"/>
    <d v="2023-10-06T15:28:00"/>
    <s v="M"/>
    <n v="69"/>
    <s v="Asian"/>
    <s v="Orthopedics"/>
    <b v="1"/>
    <n v="9"/>
    <x v="9"/>
    <b v="1"/>
    <x v="1"/>
    <s v="Oct"/>
    <x v="5"/>
    <x v="3"/>
    <s v="60-74"/>
    <s v="46-60"/>
    <n v="0"/>
    <n v="1"/>
    <n v="0"/>
    <x v="0"/>
  </r>
  <r>
    <s v="P7793"/>
    <d v="2024-05-04T17:27:00"/>
    <s v="M"/>
    <n v="61"/>
    <s v="Asian"/>
    <s v="Orthopedics"/>
    <b v="1"/>
    <n v="10"/>
    <x v="31"/>
    <b v="1"/>
    <x v="0"/>
    <s v="May"/>
    <x v="1"/>
    <x v="3"/>
    <s v="60-74"/>
    <s v="16-30"/>
    <n v="1"/>
    <n v="1"/>
    <n v="1"/>
    <x v="0"/>
  </r>
  <r>
    <s v="P7794"/>
    <d v="2024-05-31T22:24:00"/>
    <s v="M"/>
    <n v="65"/>
    <s v="Asian"/>
    <s v="Orthopedics"/>
    <b v="1"/>
    <n v="10"/>
    <x v="5"/>
    <b v="1"/>
    <x v="0"/>
    <s v="May"/>
    <x v="5"/>
    <x v="2"/>
    <s v="60-74"/>
    <s v="46-60"/>
    <n v="0"/>
    <n v="1"/>
    <n v="0"/>
    <x v="0"/>
  </r>
  <r>
    <s v="P7795"/>
    <d v="2024-01-18T22:04:00"/>
    <s v="M"/>
    <n v="66"/>
    <s v="Asian"/>
    <s v="Orthopedics"/>
    <b v="1"/>
    <n v="10"/>
    <x v="50"/>
    <b v="1"/>
    <x v="0"/>
    <s v="Jan"/>
    <x v="2"/>
    <x v="2"/>
    <s v="60-74"/>
    <s v="31-45"/>
    <n v="0"/>
    <n v="1"/>
    <n v="0"/>
    <x v="0"/>
  </r>
  <r>
    <s v="P7796"/>
    <d v="2023-06-07T10:33:00"/>
    <s v="M"/>
    <n v="30"/>
    <s v="Asian"/>
    <s v="Physiotherapy"/>
    <b v="1"/>
    <m/>
    <x v="13"/>
    <b v="1"/>
    <x v="1"/>
    <s v="Jun"/>
    <x v="0"/>
    <x v="1"/>
    <s v="30-44"/>
    <s v="46-60"/>
    <n v="0"/>
    <n v="1"/>
    <n v="0"/>
    <x v="0"/>
  </r>
  <r>
    <s v="P7797"/>
    <d v="2024-03-30T18:30:00"/>
    <s v="M"/>
    <n v="37"/>
    <s v="Asian"/>
    <s v="Physiotherapy"/>
    <b v="1"/>
    <m/>
    <x v="15"/>
    <b v="1"/>
    <x v="0"/>
    <s v="Mar"/>
    <x v="1"/>
    <x v="7"/>
    <s v="30-44"/>
    <s v="31-45"/>
    <n v="0"/>
    <n v="1"/>
    <n v="0"/>
    <x v="0"/>
  </r>
  <r>
    <s v="P7798"/>
    <d v="2023-05-03T02:18:00"/>
    <s v="M"/>
    <n v="17"/>
    <s v="Asian"/>
    <s v="Physiotherapy"/>
    <b v="1"/>
    <m/>
    <x v="23"/>
    <b v="1"/>
    <x v="1"/>
    <s v="May"/>
    <x v="0"/>
    <x v="4"/>
    <s v="15-29"/>
    <s v="46-60"/>
    <n v="0"/>
    <n v="1"/>
    <n v="0"/>
    <x v="0"/>
  </r>
  <r>
    <s v="P7799"/>
    <d v="2023-04-12T00:52:00"/>
    <s v="M"/>
    <n v="17"/>
    <s v="Asian"/>
    <s v="Physiotherapy"/>
    <b v="1"/>
    <m/>
    <x v="50"/>
    <b v="1"/>
    <x v="1"/>
    <s v="Apr"/>
    <x v="0"/>
    <x v="4"/>
    <s v="15-29"/>
    <s v="31-45"/>
    <n v="0"/>
    <n v="1"/>
    <n v="0"/>
    <x v="0"/>
  </r>
  <r>
    <s v="P7800"/>
    <d v="2023-12-27T12:47:00"/>
    <s v="M"/>
    <n v="34"/>
    <s v="Asian"/>
    <s v="Renal"/>
    <b v="1"/>
    <m/>
    <x v="10"/>
    <b v="1"/>
    <x v="1"/>
    <s v="Dec"/>
    <x v="0"/>
    <x v="6"/>
    <s v="30-44"/>
    <s v="31-45"/>
    <n v="0"/>
    <n v="1"/>
    <n v="0"/>
    <x v="0"/>
  </r>
  <r>
    <s v="P7801"/>
    <d v="2023-09-21T04:20:00"/>
    <s v="M"/>
    <n v="72"/>
    <s v="Asian"/>
    <s v="Renal"/>
    <b v="1"/>
    <m/>
    <x v="19"/>
    <b v="1"/>
    <x v="1"/>
    <s v="Sep"/>
    <x v="2"/>
    <x v="5"/>
    <s v="60-74"/>
    <s v="16-30"/>
    <n v="1"/>
    <n v="1"/>
    <n v="0"/>
    <x v="0"/>
  </r>
  <r>
    <s v="P7802"/>
    <d v="2024-03-30T21:29:00"/>
    <s v="M"/>
    <n v="38"/>
    <s v="Asian"/>
    <s v="Renal"/>
    <b v="1"/>
    <n v="0"/>
    <x v="17"/>
    <b v="1"/>
    <x v="0"/>
    <s v="Mar"/>
    <x v="1"/>
    <x v="2"/>
    <s v="30-44"/>
    <s v="31-45"/>
    <n v="0"/>
    <n v="1"/>
    <n v="0"/>
    <x v="0"/>
  </r>
  <r>
    <s v="P7803"/>
    <d v="2023-06-04T23:07:00"/>
    <s v="M"/>
    <n v="20"/>
    <s v="Asian"/>
    <s v="Renal"/>
    <b v="1"/>
    <n v="2"/>
    <x v="6"/>
    <b v="1"/>
    <x v="1"/>
    <s v="Jun"/>
    <x v="3"/>
    <x v="2"/>
    <s v="15-29"/>
    <s v="31-45"/>
    <n v="0"/>
    <n v="1"/>
    <n v="0"/>
    <x v="0"/>
  </r>
  <r>
    <s v="P7804"/>
    <d v="2023-09-30T09:34:00"/>
    <s v="M"/>
    <n v="56"/>
    <s v="Declined to Identify"/>
    <s v="Cardiology"/>
    <b v="1"/>
    <m/>
    <x v="41"/>
    <b v="1"/>
    <x v="1"/>
    <s v="Sep"/>
    <x v="1"/>
    <x v="1"/>
    <s v="45-59"/>
    <s v="16-30"/>
    <n v="1"/>
    <n v="1"/>
    <n v="0"/>
    <x v="0"/>
  </r>
  <r>
    <s v="P7805"/>
    <d v="2023-09-22T11:36:00"/>
    <s v="M"/>
    <n v="31"/>
    <s v="Declined to Identify"/>
    <s v="Cardiology"/>
    <b v="1"/>
    <m/>
    <x v="15"/>
    <b v="1"/>
    <x v="1"/>
    <s v="Sep"/>
    <x v="5"/>
    <x v="1"/>
    <s v="30-44"/>
    <s v="31-45"/>
    <n v="0"/>
    <n v="1"/>
    <n v="0"/>
    <x v="0"/>
  </r>
  <r>
    <s v="P7806"/>
    <d v="2024-01-25T02:06:00"/>
    <s v="M"/>
    <n v="40"/>
    <s v="Declined to Identify"/>
    <s v="Cardiology"/>
    <b v="1"/>
    <m/>
    <x v="4"/>
    <b v="1"/>
    <x v="0"/>
    <s v="Jan"/>
    <x v="2"/>
    <x v="4"/>
    <s v="30-44"/>
    <s v="0-15"/>
    <n v="1"/>
    <n v="1"/>
    <n v="0"/>
    <x v="0"/>
  </r>
  <r>
    <s v="P7807"/>
    <d v="2024-06-15T01:21:00"/>
    <s v="M"/>
    <n v="67"/>
    <s v="Declined to Identify"/>
    <s v="Cardiology"/>
    <b v="1"/>
    <n v="7"/>
    <x v="29"/>
    <b v="1"/>
    <x v="0"/>
    <s v="Jun"/>
    <x v="1"/>
    <x v="4"/>
    <s v="60-74"/>
    <s v="16-30"/>
    <n v="1"/>
    <n v="1"/>
    <n v="1"/>
    <x v="0"/>
  </r>
  <r>
    <s v="P7808"/>
    <d v="2023-06-22T06:07:00"/>
    <s v="M"/>
    <n v="73"/>
    <s v="Declined to Identify"/>
    <s v="Gastroenterology"/>
    <b v="1"/>
    <m/>
    <x v="25"/>
    <b v="1"/>
    <x v="1"/>
    <s v="Jun"/>
    <x v="2"/>
    <x v="0"/>
    <s v="60-74"/>
    <s v="46-60"/>
    <n v="0"/>
    <n v="1"/>
    <n v="0"/>
    <x v="0"/>
  </r>
  <r>
    <s v="P7809"/>
    <d v="2023-09-22T12:45:00"/>
    <s v="M"/>
    <n v="4"/>
    <s v="Declined to Identify"/>
    <s v="Gastroenterology"/>
    <b v="1"/>
    <m/>
    <x v="29"/>
    <b v="1"/>
    <x v="1"/>
    <s v="Sep"/>
    <x v="5"/>
    <x v="6"/>
    <s v="0-14"/>
    <s v="16-30"/>
    <n v="1"/>
    <n v="1"/>
    <n v="0"/>
    <x v="0"/>
  </r>
  <r>
    <s v="P7810"/>
    <d v="2024-10-04T14:26:00"/>
    <s v="M"/>
    <n v="78"/>
    <s v="Declined to Identify"/>
    <s v="Gastroenterology"/>
    <b v="1"/>
    <m/>
    <x v="29"/>
    <b v="1"/>
    <x v="0"/>
    <s v="Oct"/>
    <x v="5"/>
    <x v="6"/>
    <s v="75+"/>
    <s v="16-30"/>
    <n v="1"/>
    <n v="1"/>
    <n v="0"/>
    <x v="0"/>
  </r>
  <r>
    <s v="P7811"/>
    <d v="2023-11-01T16:06:00"/>
    <s v="M"/>
    <n v="55"/>
    <s v="Declined to Identify"/>
    <s v="Gastroenterology"/>
    <b v="1"/>
    <m/>
    <x v="41"/>
    <b v="1"/>
    <x v="1"/>
    <s v="Nov"/>
    <x v="0"/>
    <x v="3"/>
    <s v="45-59"/>
    <s v="16-30"/>
    <n v="1"/>
    <n v="1"/>
    <n v="0"/>
    <x v="0"/>
  </r>
  <r>
    <s v="P7812"/>
    <d v="2024-09-30T23:02:00"/>
    <s v="M"/>
    <n v="25"/>
    <s v="Declined to Identify"/>
    <s v="Gastroenterology"/>
    <b v="1"/>
    <m/>
    <x v="16"/>
    <b v="1"/>
    <x v="0"/>
    <s v="Sep"/>
    <x v="4"/>
    <x v="2"/>
    <s v="15-29"/>
    <s v="46-60"/>
    <n v="0"/>
    <n v="1"/>
    <n v="0"/>
    <x v="0"/>
  </r>
  <r>
    <s v="P7813"/>
    <d v="2024-06-09T12:08:00"/>
    <s v="M"/>
    <n v="73"/>
    <s v="Declined to Identify"/>
    <s v="Gastroenterology"/>
    <b v="1"/>
    <m/>
    <x v="46"/>
    <b v="1"/>
    <x v="0"/>
    <s v="Jun"/>
    <x v="3"/>
    <x v="6"/>
    <s v="60-74"/>
    <s v="16-30"/>
    <n v="1"/>
    <n v="1"/>
    <n v="0"/>
    <x v="0"/>
  </r>
  <r>
    <s v="P7814"/>
    <d v="2024-02-20T00:43:00"/>
    <s v="M"/>
    <n v="68"/>
    <s v="Declined to Identify"/>
    <s v="Gastroenterology"/>
    <b v="1"/>
    <m/>
    <x v="49"/>
    <b v="1"/>
    <x v="0"/>
    <s v="Feb"/>
    <x v="6"/>
    <x v="4"/>
    <s v="60-74"/>
    <s v="46-60"/>
    <n v="0"/>
    <n v="1"/>
    <n v="0"/>
    <x v="0"/>
  </r>
  <r>
    <s v="P7815"/>
    <d v="2024-03-10T09:01:00"/>
    <s v="M"/>
    <n v="65"/>
    <s v="Declined to Identify"/>
    <s v="Gastroenterology"/>
    <b v="1"/>
    <n v="5"/>
    <x v="44"/>
    <b v="1"/>
    <x v="0"/>
    <s v="Mar"/>
    <x v="3"/>
    <x v="1"/>
    <s v="60-74"/>
    <s v="31-45"/>
    <n v="0"/>
    <n v="1"/>
    <n v="0"/>
    <x v="0"/>
  </r>
  <r>
    <s v="P7816"/>
    <d v="2023-11-16T15:03:00"/>
    <s v="M"/>
    <n v="41"/>
    <s v="Declined to Identify"/>
    <s v="General Practice"/>
    <b v="1"/>
    <m/>
    <x v="0"/>
    <b v="1"/>
    <x v="1"/>
    <s v="Nov"/>
    <x v="2"/>
    <x v="3"/>
    <s v="30-44"/>
    <s v="31-45"/>
    <n v="0"/>
    <n v="1"/>
    <n v="0"/>
    <x v="0"/>
  </r>
  <r>
    <s v="P7817"/>
    <d v="2023-09-02T04:17:00"/>
    <s v="M"/>
    <n v="77"/>
    <s v="Declined to Identify"/>
    <s v="General Practice"/>
    <b v="1"/>
    <m/>
    <x v="42"/>
    <b v="1"/>
    <x v="1"/>
    <s v="Sep"/>
    <x v="1"/>
    <x v="5"/>
    <s v="75+"/>
    <s v="0-15"/>
    <n v="1"/>
    <n v="1"/>
    <n v="0"/>
    <x v="0"/>
  </r>
  <r>
    <s v="P7818"/>
    <d v="2024-05-25T23:35:00"/>
    <s v="M"/>
    <n v="49"/>
    <s v="Declined to Identify"/>
    <s v="General Practice"/>
    <b v="1"/>
    <m/>
    <x v="25"/>
    <b v="1"/>
    <x v="0"/>
    <s v="May"/>
    <x v="1"/>
    <x v="2"/>
    <s v="45-59"/>
    <s v="46-60"/>
    <n v="0"/>
    <n v="1"/>
    <n v="0"/>
    <x v="0"/>
  </r>
  <r>
    <s v="P7819"/>
    <d v="2023-12-14T06:03:00"/>
    <s v="M"/>
    <n v="29"/>
    <s v="Declined to Identify"/>
    <s v="General Practice"/>
    <b v="1"/>
    <m/>
    <x v="16"/>
    <b v="1"/>
    <x v="1"/>
    <s v="Dec"/>
    <x v="2"/>
    <x v="0"/>
    <s v="15-29"/>
    <s v="46-60"/>
    <n v="0"/>
    <n v="1"/>
    <n v="0"/>
    <x v="0"/>
  </r>
  <r>
    <s v="P7820"/>
    <d v="2024-05-19T09:04:00"/>
    <s v="M"/>
    <n v="63"/>
    <s v="Declined to Identify"/>
    <s v="General Practice"/>
    <b v="1"/>
    <m/>
    <x v="37"/>
    <b v="1"/>
    <x v="0"/>
    <s v="May"/>
    <x v="3"/>
    <x v="1"/>
    <s v="60-74"/>
    <s v="31-45"/>
    <n v="0"/>
    <n v="1"/>
    <n v="0"/>
    <x v="0"/>
  </r>
  <r>
    <s v="P7821"/>
    <d v="2023-12-11T10:16:00"/>
    <s v="M"/>
    <n v="60"/>
    <s v="Declined to Identify"/>
    <s v="General Practice"/>
    <b v="1"/>
    <m/>
    <x v="24"/>
    <b v="1"/>
    <x v="1"/>
    <s v="Dec"/>
    <x v="4"/>
    <x v="1"/>
    <s v="60-74"/>
    <s v="16-30"/>
    <n v="1"/>
    <n v="1"/>
    <n v="0"/>
    <x v="0"/>
  </r>
  <r>
    <s v="P7822"/>
    <d v="2023-05-10T04:02:00"/>
    <s v="M"/>
    <n v="15"/>
    <s v="Declined to Identify"/>
    <s v="General Practice"/>
    <b v="1"/>
    <m/>
    <x v="19"/>
    <b v="1"/>
    <x v="1"/>
    <s v="May"/>
    <x v="0"/>
    <x v="5"/>
    <s v="15-29"/>
    <s v="16-30"/>
    <n v="1"/>
    <n v="1"/>
    <n v="0"/>
    <x v="0"/>
  </r>
  <r>
    <s v="P7823"/>
    <d v="2023-04-12T07:36:00"/>
    <s v="M"/>
    <n v="78"/>
    <s v="Declined to Identify"/>
    <s v="General Practice"/>
    <b v="1"/>
    <m/>
    <x v="41"/>
    <b v="1"/>
    <x v="1"/>
    <s v="Apr"/>
    <x v="0"/>
    <x v="0"/>
    <s v="75+"/>
    <s v="16-30"/>
    <n v="1"/>
    <n v="1"/>
    <n v="0"/>
    <x v="0"/>
  </r>
  <r>
    <s v="P7824"/>
    <d v="2023-09-08T10:41:00"/>
    <s v="M"/>
    <n v="31"/>
    <s v="Declined to Identify"/>
    <s v="General Practice"/>
    <b v="1"/>
    <m/>
    <x v="39"/>
    <b v="1"/>
    <x v="1"/>
    <s v="Sep"/>
    <x v="5"/>
    <x v="1"/>
    <s v="30-44"/>
    <s v="0-15"/>
    <n v="1"/>
    <n v="1"/>
    <n v="0"/>
    <x v="0"/>
  </r>
  <r>
    <s v="P7825"/>
    <d v="2024-02-11T21:37:00"/>
    <s v="M"/>
    <n v="38"/>
    <s v="Declined to Identify"/>
    <s v="General Practice"/>
    <b v="1"/>
    <m/>
    <x v="15"/>
    <b v="1"/>
    <x v="0"/>
    <s v="Feb"/>
    <x v="3"/>
    <x v="2"/>
    <s v="30-44"/>
    <s v="31-45"/>
    <n v="0"/>
    <n v="1"/>
    <n v="0"/>
    <x v="0"/>
  </r>
  <r>
    <s v="P7826"/>
    <d v="2023-08-28T16:08:00"/>
    <s v="M"/>
    <n v="39"/>
    <s v="Declined to Identify"/>
    <s v="General Practice"/>
    <b v="1"/>
    <m/>
    <x v="43"/>
    <b v="1"/>
    <x v="1"/>
    <s v="Aug"/>
    <x v="4"/>
    <x v="3"/>
    <s v="30-44"/>
    <s v="46-60"/>
    <n v="0"/>
    <n v="1"/>
    <n v="0"/>
    <x v="0"/>
  </r>
  <r>
    <s v="P7827"/>
    <d v="2023-04-21T22:28:00"/>
    <s v="M"/>
    <n v="75"/>
    <s v="Declined to Identify"/>
    <s v="General Practice"/>
    <b v="1"/>
    <m/>
    <x v="10"/>
    <b v="1"/>
    <x v="1"/>
    <s v="Apr"/>
    <x v="5"/>
    <x v="2"/>
    <s v="75+"/>
    <s v="31-45"/>
    <n v="0"/>
    <n v="1"/>
    <n v="0"/>
    <x v="0"/>
  </r>
  <r>
    <s v="P7828"/>
    <d v="2023-10-16T06:30:00"/>
    <s v="M"/>
    <n v="62"/>
    <s v="Declined to Identify"/>
    <s v="General Practice"/>
    <b v="1"/>
    <m/>
    <x v="0"/>
    <b v="1"/>
    <x v="1"/>
    <s v="Oct"/>
    <x v="4"/>
    <x v="0"/>
    <s v="60-74"/>
    <s v="31-45"/>
    <n v="0"/>
    <n v="1"/>
    <n v="0"/>
    <x v="0"/>
  </r>
  <r>
    <s v="P7829"/>
    <d v="2024-08-31T03:07:00"/>
    <s v="M"/>
    <n v="51"/>
    <s v="Declined to Identify"/>
    <s v="General Practice"/>
    <b v="1"/>
    <m/>
    <x v="15"/>
    <b v="1"/>
    <x v="0"/>
    <s v="Aug"/>
    <x v="1"/>
    <x v="5"/>
    <s v="45-59"/>
    <s v="31-45"/>
    <n v="0"/>
    <n v="1"/>
    <n v="0"/>
    <x v="0"/>
  </r>
  <r>
    <s v="P7830"/>
    <d v="2024-10-17T11:49:00"/>
    <s v="M"/>
    <n v="46"/>
    <s v="Declined to Identify"/>
    <s v="General Practice"/>
    <b v="1"/>
    <m/>
    <x v="24"/>
    <b v="1"/>
    <x v="0"/>
    <s v="Oct"/>
    <x v="2"/>
    <x v="1"/>
    <s v="45-59"/>
    <s v="16-30"/>
    <n v="1"/>
    <n v="1"/>
    <n v="0"/>
    <x v="0"/>
  </r>
  <r>
    <s v="P7831"/>
    <d v="2023-08-27T18:46:00"/>
    <s v="M"/>
    <n v="77"/>
    <s v="Declined to Identify"/>
    <s v="General Practice"/>
    <b v="1"/>
    <m/>
    <x v="14"/>
    <b v="1"/>
    <x v="1"/>
    <s v="Aug"/>
    <x v="3"/>
    <x v="7"/>
    <s v="75+"/>
    <s v="46-60"/>
    <n v="0"/>
    <n v="1"/>
    <n v="0"/>
    <x v="0"/>
  </r>
  <r>
    <s v="P7832"/>
    <d v="2023-08-30T09:14:00"/>
    <s v="M"/>
    <n v="8"/>
    <s v="Declined to Identify"/>
    <s v="General Practice"/>
    <b v="1"/>
    <m/>
    <x v="0"/>
    <b v="1"/>
    <x v="1"/>
    <s v="Aug"/>
    <x v="0"/>
    <x v="1"/>
    <s v="0-14"/>
    <s v="31-45"/>
    <n v="0"/>
    <n v="1"/>
    <n v="0"/>
    <x v="0"/>
  </r>
  <r>
    <s v="P7833"/>
    <d v="2024-01-30T18:23:00"/>
    <s v="M"/>
    <n v="72"/>
    <s v="Declined to Identify"/>
    <s v="General Practice"/>
    <b v="1"/>
    <m/>
    <x v="34"/>
    <b v="1"/>
    <x v="0"/>
    <s v="Jan"/>
    <x v="6"/>
    <x v="7"/>
    <s v="60-74"/>
    <s v="0-15"/>
    <n v="1"/>
    <n v="1"/>
    <n v="0"/>
    <x v="0"/>
  </r>
  <r>
    <s v="P7834"/>
    <d v="2024-09-01T01:04:00"/>
    <s v="M"/>
    <n v="9"/>
    <s v="Declined to Identify"/>
    <s v="General Practice"/>
    <b v="1"/>
    <m/>
    <x v="8"/>
    <b v="1"/>
    <x v="0"/>
    <s v="Sep"/>
    <x v="3"/>
    <x v="4"/>
    <s v="0-14"/>
    <s v="31-45"/>
    <n v="0"/>
    <n v="1"/>
    <n v="0"/>
    <x v="0"/>
  </r>
  <r>
    <s v="P7835"/>
    <d v="2023-06-23T06:19:00"/>
    <s v="M"/>
    <n v="14"/>
    <s v="Declined to Identify"/>
    <s v="General Practice"/>
    <b v="1"/>
    <m/>
    <x v="23"/>
    <b v="1"/>
    <x v="1"/>
    <s v="Jun"/>
    <x v="5"/>
    <x v="0"/>
    <s v="0-14"/>
    <s v="46-60"/>
    <n v="0"/>
    <n v="1"/>
    <n v="0"/>
    <x v="0"/>
  </r>
  <r>
    <s v="P7836"/>
    <d v="2023-07-11T08:27:00"/>
    <s v="M"/>
    <n v="15"/>
    <s v="Declined to Identify"/>
    <s v="General Practice"/>
    <b v="1"/>
    <n v="0"/>
    <x v="49"/>
    <b v="1"/>
    <x v="1"/>
    <s v="Jul"/>
    <x v="6"/>
    <x v="0"/>
    <s v="15-29"/>
    <s v="46-60"/>
    <n v="0"/>
    <n v="1"/>
    <n v="0"/>
    <x v="0"/>
  </r>
  <r>
    <s v="P7837"/>
    <d v="2023-10-09T22:22:00"/>
    <s v="M"/>
    <n v="22"/>
    <s v="Declined to Identify"/>
    <s v="General Practice"/>
    <b v="1"/>
    <n v="0"/>
    <x v="15"/>
    <b v="1"/>
    <x v="1"/>
    <s v="Oct"/>
    <x v="4"/>
    <x v="2"/>
    <s v="15-29"/>
    <s v="31-45"/>
    <n v="0"/>
    <n v="1"/>
    <n v="0"/>
    <x v="0"/>
  </r>
  <r>
    <s v="P7838"/>
    <d v="2024-05-07T03:06:00"/>
    <s v="M"/>
    <n v="63"/>
    <s v="Declined to Identify"/>
    <s v="General Practice"/>
    <b v="1"/>
    <n v="1"/>
    <x v="41"/>
    <b v="1"/>
    <x v="0"/>
    <s v="May"/>
    <x v="6"/>
    <x v="5"/>
    <s v="60-74"/>
    <s v="16-30"/>
    <n v="1"/>
    <n v="1"/>
    <n v="0"/>
    <x v="0"/>
  </r>
  <r>
    <s v="P7839"/>
    <d v="2024-08-18T00:49:00"/>
    <s v="M"/>
    <n v="32"/>
    <s v="Declined to Identify"/>
    <s v="General Practice"/>
    <b v="1"/>
    <n v="3"/>
    <x v="11"/>
    <b v="1"/>
    <x v="0"/>
    <s v="Aug"/>
    <x v="3"/>
    <x v="4"/>
    <s v="30-44"/>
    <s v="46-60"/>
    <n v="0"/>
    <n v="1"/>
    <n v="0"/>
    <x v="0"/>
  </r>
  <r>
    <s v="P7840"/>
    <d v="2023-08-02T19:03:00"/>
    <s v="M"/>
    <n v="76"/>
    <s v="Declined to Identify"/>
    <s v="General Practice"/>
    <b v="1"/>
    <n v="4"/>
    <x v="49"/>
    <b v="1"/>
    <x v="1"/>
    <s v="Aug"/>
    <x v="0"/>
    <x v="7"/>
    <s v="75+"/>
    <s v="46-60"/>
    <n v="0"/>
    <n v="1"/>
    <n v="0"/>
    <x v="0"/>
  </r>
  <r>
    <s v="P7841"/>
    <d v="2023-08-27T10:33:00"/>
    <s v="M"/>
    <n v="34"/>
    <s v="Declined to Identify"/>
    <s v="General Practice"/>
    <b v="1"/>
    <n v="5"/>
    <x v="6"/>
    <b v="1"/>
    <x v="1"/>
    <s v="Aug"/>
    <x v="3"/>
    <x v="1"/>
    <s v="30-44"/>
    <s v="31-45"/>
    <n v="0"/>
    <n v="1"/>
    <n v="0"/>
    <x v="0"/>
  </r>
  <r>
    <s v="P7842"/>
    <d v="2024-08-21T03:33:00"/>
    <s v="M"/>
    <n v="67"/>
    <s v="Declined to Identify"/>
    <s v="General Practice"/>
    <b v="1"/>
    <n v="5"/>
    <x v="49"/>
    <b v="1"/>
    <x v="0"/>
    <s v="Aug"/>
    <x v="0"/>
    <x v="5"/>
    <s v="60-74"/>
    <s v="46-60"/>
    <n v="0"/>
    <n v="1"/>
    <n v="0"/>
    <x v="0"/>
  </r>
  <r>
    <s v="P7843"/>
    <d v="2023-10-19T04:42:00"/>
    <s v="M"/>
    <n v="44"/>
    <s v="Declined to Identify"/>
    <s v="General Practice"/>
    <b v="1"/>
    <n v="6"/>
    <x v="31"/>
    <b v="1"/>
    <x v="1"/>
    <s v="Oct"/>
    <x v="2"/>
    <x v="5"/>
    <s v="30-44"/>
    <s v="16-30"/>
    <n v="1"/>
    <n v="1"/>
    <n v="0"/>
    <x v="0"/>
  </r>
  <r>
    <s v="P7844"/>
    <d v="2024-10-11T21:22:00"/>
    <s v="M"/>
    <n v="20"/>
    <s v="Declined to Identify"/>
    <s v="General Practice"/>
    <b v="1"/>
    <n v="6"/>
    <x v="31"/>
    <b v="1"/>
    <x v="0"/>
    <s v="Oct"/>
    <x v="5"/>
    <x v="2"/>
    <s v="15-29"/>
    <s v="16-30"/>
    <n v="1"/>
    <n v="1"/>
    <n v="0"/>
    <x v="0"/>
  </r>
  <r>
    <s v="P7845"/>
    <d v="2024-07-11T06:48:00"/>
    <s v="M"/>
    <n v="52"/>
    <s v="Declined to Identify"/>
    <s v="General Practice"/>
    <b v="1"/>
    <n v="7"/>
    <x v="20"/>
    <b v="1"/>
    <x v="0"/>
    <s v="Jul"/>
    <x v="2"/>
    <x v="0"/>
    <s v="45-59"/>
    <s v="16-30"/>
    <n v="1"/>
    <n v="1"/>
    <n v="1"/>
    <x v="0"/>
  </r>
  <r>
    <s v="P7846"/>
    <d v="2024-05-22T15:49:00"/>
    <s v="M"/>
    <n v="69"/>
    <s v="Declined to Identify"/>
    <s v="General Practice"/>
    <b v="1"/>
    <n v="8"/>
    <x v="11"/>
    <b v="1"/>
    <x v="0"/>
    <s v="May"/>
    <x v="0"/>
    <x v="3"/>
    <s v="60-74"/>
    <s v="46-60"/>
    <n v="0"/>
    <n v="1"/>
    <n v="0"/>
    <x v="0"/>
  </r>
  <r>
    <s v="P7847"/>
    <d v="2024-08-14T08:53:00"/>
    <s v="M"/>
    <n v="24"/>
    <s v="Declined to Identify"/>
    <s v="General Practice"/>
    <b v="1"/>
    <n v="9"/>
    <x v="38"/>
    <b v="1"/>
    <x v="0"/>
    <s v="Aug"/>
    <x v="0"/>
    <x v="0"/>
    <s v="15-29"/>
    <s v="0-15"/>
    <n v="1"/>
    <n v="1"/>
    <n v="1"/>
    <x v="0"/>
  </r>
  <r>
    <s v="P7848"/>
    <d v="2024-05-28T20:00:00"/>
    <s v="M"/>
    <n v="49"/>
    <s v="Declined to Identify"/>
    <s v="General Practice"/>
    <b v="1"/>
    <n v="9"/>
    <x v="39"/>
    <b v="1"/>
    <x v="0"/>
    <s v="May"/>
    <x v="6"/>
    <x v="7"/>
    <s v="45-59"/>
    <s v="0-15"/>
    <n v="1"/>
    <n v="1"/>
    <n v="1"/>
    <x v="0"/>
  </r>
  <r>
    <s v="P7849"/>
    <d v="2023-09-04T03:50:00"/>
    <s v="M"/>
    <n v="48"/>
    <s v="Declined to Identify"/>
    <s v="General Practice"/>
    <b v="1"/>
    <n v="9"/>
    <x v="25"/>
    <b v="1"/>
    <x v="1"/>
    <s v="Sep"/>
    <x v="4"/>
    <x v="5"/>
    <s v="45-59"/>
    <s v="46-60"/>
    <n v="0"/>
    <n v="1"/>
    <n v="0"/>
    <x v="0"/>
  </r>
  <r>
    <s v="P7850"/>
    <d v="2023-09-18T20:07:00"/>
    <s v="M"/>
    <n v="70"/>
    <s v="Declined to Identify"/>
    <s v="General Practice"/>
    <b v="1"/>
    <n v="10"/>
    <x v="20"/>
    <b v="1"/>
    <x v="1"/>
    <s v="Sep"/>
    <x v="4"/>
    <x v="7"/>
    <s v="60-74"/>
    <s v="16-30"/>
    <n v="1"/>
    <n v="1"/>
    <n v="1"/>
    <x v="0"/>
  </r>
  <r>
    <s v="P7851"/>
    <d v="2023-08-23T23:47:00"/>
    <s v="M"/>
    <n v="36"/>
    <s v="Declined to Identify"/>
    <s v="General Practice"/>
    <b v="1"/>
    <n v="10"/>
    <x v="50"/>
    <b v="1"/>
    <x v="1"/>
    <s v="Aug"/>
    <x v="0"/>
    <x v="2"/>
    <s v="30-44"/>
    <s v="31-45"/>
    <n v="0"/>
    <n v="1"/>
    <n v="0"/>
    <x v="0"/>
  </r>
  <r>
    <s v="P7852"/>
    <d v="2023-05-21T01:46:00"/>
    <s v="M"/>
    <n v="33"/>
    <s v="Declined to Identify"/>
    <s v="Neurology"/>
    <b v="1"/>
    <m/>
    <x v="27"/>
    <b v="1"/>
    <x v="1"/>
    <s v="May"/>
    <x v="3"/>
    <x v="4"/>
    <s v="30-44"/>
    <s v="46-60"/>
    <n v="0"/>
    <n v="1"/>
    <n v="0"/>
    <x v="0"/>
  </r>
  <r>
    <s v="P7853"/>
    <d v="2024-03-11T08:00:00"/>
    <s v="M"/>
    <n v="45"/>
    <s v="Declined to Identify"/>
    <s v="Neurology"/>
    <b v="1"/>
    <m/>
    <x v="8"/>
    <b v="1"/>
    <x v="0"/>
    <s v="Mar"/>
    <x v="4"/>
    <x v="0"/>
    <s v="45-59"/>
    <s v="31-45"/>
    <n v="0"/>
    <n v="1"/>
    <n v="0"/>
    <x v="0"/>
  </r>
  <r>
    <s v="P7854"/>
    <d v="2023-12-15T00:38:00"/>
    <s v="M"/>
    <n v="21"/>
    <s v="Declined to Identify"/>
    <s v="Neurology"/>
    <b v="1"/>
    <m/>
    <x v="44"/>
    <b v="1"/>
    <x v="1"/>
    <s v="Dec"/>
    <x v="5"/>
    <x v="4"/>
    <s v="15-29"/>
    <s v="31-45"/>
    <n v="0"/>
    <n v="1"/>
    <n v="0"/>
    <x v="0"/>
  </r>
  <r>
    <s v="P7855"/>
    <d v="2024-01-31T13:30:00"/>
    <s v="M"/>
    <n v="53"/>
    <s v="Declined to Identify"/>
    <s v="Neurology"/>
    <b v="1"/>
    <m/>
    <x v="16"/>
    <b v="1"/>
    <x v="0"/>
    <s v="Jan"/>
    <x v="0"/>
    <x v="6"/>
    <s v="45-59"/>
    <s v="46-60"/>
    <n v="0"/>
    <n v="1"/>
    <n v="0"/>
    <x v="0"/>
  </r>
  <r>
    <s v="P7856"/>
    <d v="2024-06-07T00:25:00"/>
    <s v="M"/>
    <n v="9"/>
    <s v="Declined to Identify"/>
    <s v="Neurology"/>
    <b v="1"/>
    <m/>
    <x v="47"/>
    <b v="1"/>
    <x v="0"/>
    <s v="Jun"/>
    <x v="5"/>
    <x v="4"/>
    <s v="0-14"/>
    <s v="46-60"/>
    <n v="0"/>
    <n v="1"/>
    <n v="0"/>
    <x v="0"/>
  </r>
  <r>
    <s v="P7857"/>
    <d v="2023-12-05T16:13:00"/>
    <s v="M"/>
    <n v="63"/>
    <s v="Declined to Identify"/>
    <s v="Neurology"/>
    <b v="1"/>
    <n v="1"/>
    <x v="14"/>
    <b v="1"/>
    <x v="1"/>
    <s v="Dec"/>
    <x v="6"/>
    <x v="3"/>
    <s v="60-74"/>
    <s v="46-60"/>
    <n v="0"/>
    <n v="1"/>
    <n v="0"/>
    <x v="0"/>
  </r>
  <r>
    <s v="P7858"/>
    <d v="2023-10-07T03:47:00"/>
    <s v="M"/>
    <n v="75"/>
    <s v="Declined to Identify"/>
    <s v="Neurology"/>
    <b v="1"/>
    <n v="10"/>
    <x v="3"/>
    <b v="1"/>
    <x v="1"/>
    <s v="Oct"/>
    <x v="1"/>
    <x v="5"/>
    <s v="75+"/>
    <s v="31-45"/>
    <n v="0"/>
    <n v="1"/>
    <n v="0"/>
    <x v="0"/>
  </r>
  <r>
    <s v="P7859"/>
    <d v="2023-11-28T05:56:00"/>
    <s v="M"/>
    <n v="54"/>
    <s v="Declined to Identify"/>
    <s v="None"/>
    <b v="1"/>
    <m/>
    <x v="32"/>
    <b v="1"/>
    <x v="1"/>
    <s v="Nov"/>
    <x v="6"/>
    <x v="5"/>
    <s v="45-59"/>
    <s v="46-60"/>
    <n v="0"/>
    <n v="1"/>
    <n v="0"/>
    <x v="0"/>
  </r>
  <r>
    <s v="P7860"/>
    <d v="2023-05-15T08:16:00"/>
    <s v="M"/>
    <n v="75"/>
    <s v="Declined to Identify"/>
    <s v="None"/>
    <b v="1"/>
    <m/>
    <x v="24"/>
    <b v="1"/>
    <x v="1"/>
    <s v="May"/>
    <x v="4"/>
    <x v="0"/>
    <s v="75+"/>
    <s v="16-30"/>
    <n v="1"/>
    <n v="1"/>
    <n v="0"/>
    <x v="0"/>
  </r>
  <r>
    <s v="P7861"/>
    <d v="2023-07-15T09:59:00"/>
    <s v="M"/>
    <n v="45"/>
    <s v="Declined to Identify"/>
    <s v="None"/>
    <b v="1"/>
    <m/>
    <x v="7"/>
    <b v="1"/>
    <x v="1"/>
    <s v="Jul"/>
    <x v="1"/>
    <x v="1"/>
    <s v="45-59"/>
    <s v="16-30"/>
    <n v="1"/>
    <n v="1"/>
    <n v="0"/>
    <x v="0"/>
  </r>
  <r>
    <s v="P7862"/>
    <d v="2023-12-27T18:07:00"/>
    <s v="M"/>
    <n v="6"/>
    <s v="Declined to Identify"/>
    <s v="None"/>
    <b v="1"/>
    <m/>
    <x v="37"/>
    <b v="1"/>
    <x v="1"/>
    <s v="Dec"/>
    <x v="0"/>
    <x v="7"/>
    <s v="0-14"/>
    <s v="31-45"/>
    <n v="0"/>
    <n v="1"/>
    <n v="0"/>
    <x v="0"/>
  </r>
  <r>
    <s v="P7863"/>
    <d v="2024-07-14T20:49:00"/>
    <s v="M"/>
    <n v="74"/>
    <s v="Declined to Identify"/>
    <s v="None"/>
    <b v="1"/>
    <m/>
    <x v="33"/>
    <b v="1"/>
    <x v="0"/>
    <s v="Jul"/>
    <x v="3"/>
    <x v="7"/>
    <s v="60-74"/>
    <s v="31-45"/>
    <n v="0"/>
    <n v="1"/>
    <n v="0"/>
    <x v="0"/>
  </r>
  <r>
    <s v="P7864"/>
    <d v="2023-04-27T20:44:00"/>
    <s v="M"/>
    <n v="20"/>
    <s v="Declined to Identify"/>
    <s v="None"/>
    <b v="1"/>
    <m/>
    <x v="50"/>
    <b v="1"/>
    <x v="1"/>
    <s v="Apr"/>
    <x v="2"/>
    <x v="7"/>
    <s v="15-29"/>
    <s v="31-45"/>
    <n v="0"/>
    <n v="1"/>
    <n v="0"/>
    <x v="0"/>
  </r>
  <r>
    <s v="P7865"/>
    <d v="2023-08-25T19:26:00"/>
    <s v="M"/>
    <n v="49"/>
    <s v="Declined to Identify"/>
    <s v="None"/>
    <b v="1"/>
    <m/>
    <x v="9"/>
    <b v="1"/>
    <x v="1"/>
    <s v="Aug"/>
    <x v="5"/>
    <x v="7"/>
    <s v="45-59"/>
    <s v="46-60"/>
    <n v="0"/>
    <n v="1"/>
    <n v="0"/>
    <x v="0"/>
  </r>
  <r>
    <s v="P7866"/>
    <d v="2024-03-11T14:37:00"/>
    <s v="M"/>
    <n v="66"/>
    <s v="Declined to Identify"/>
    <s v="None"/>
    <b v="1"/>
    <m/>
    <x v="11"/>
    <b v="1"/>
    <x v="0"/>
    <s v="Mar"/>
    <x v="4"/>
    <x v="6"/>
    <s v="60-74"/>
    <s v="46-60"/>
    <n v="0"/>
    <n v="1"/>
    <n v="0"/>
    <x v="0"/>
  </r>
  <r>
    <s v="P7867"/>
    <d v="2023-06-07T19:17:00"/>
    <s v="M"/>
    <n v="31"/>
    <s v="Declined to Identify"/>
    <s v="None"/>
    <b v="1"/>
    <m/>
    <x v="22"/>
    <b v="1"/>
    <x v="1"/>
    <s v="Jun"/>
    <x v="0"/>
    <x v="7"/>
    <s v="30-44"/>
    <s v="31-45"/>
    <n v="0"/>
    <n v="1"/>
    <n v="0"/>
    <x v="0"/>
  </r>
  <r>
    <s v="P7868"/>
    <d v="2023-07-14T16:43:00"/>
    <s v="M"/>
    <n v="49"/>
    <s v="Declined to Identify"/>
    <s v="None"/>
    <b v="1"/>
    <m/>
    <x v="35"/>
    <b v="1"/>
    <x v="1"/>
    <s v="Jul"/>
    <x v="5"/>
    <x v="3"/>
    <s v="45-59"/>
    <s v="16-30"/>
    <n v="1"/>
    <n v="1"/>
    <n v="0"/>
    <x v="0"/>
  </r>
  <r>
    <s v="P7869"/>
    <d v="2023-10-17T05:09:00"/>
    <s v="M"/>
    <n v="77"/>
    <s v="Declined to Identify"/>
    <s v="None"/>
    <b v="1"/>
    <m/>
    <x v="29"/>
    <b v="1"/>
    <x v="1"/>
    <s v="Oct"/>
    <x v="6"/>
    <x v="5"/>
    <s v="75+"/>
    <s v="16-30"/>
    <n v="1"/>
    <n v="1"/>
    <n v="0"/>
    <x v="0"/>
  </r>
  <r>
    <s v="P7870"/>
    <d v="2024-04-29T01:42:00"/>
    <s v="M"/>
    <n v="44"/>
    <s v="Declined to Identify"/>
    <s v="None"/>
    <b v="1"/>
    <m/>
    <x v="22"/>
    <b v="1"/>
    <x v="0"/>
    <s v="Apr"/>
    <x v="4"/>
    <x v="4"/>
    <s v="30-44"/>
    <s v="31-45"/>
    <n v="0"/>
    <n v="1"/>
    <n v="0"/>
    <x v="0"/>
  </r>
  <r>
    <s v="P7871"/>
    <d v="2024-01-05T20:18:00"/>
    <s v="M"/>
    <n v="56"/>
    <s v="Declined to Identify"/>
    <s v="None"/>
    <b v="1"/>
    <m/>
    <x v="43"/>
    <b v="1"/>
    <x v="0"/>
    <s v="Jan"/>
    <x v="5"/>
    <x v="7"/>
    <s v="45-59"/>
    <s v="46-60"/>
    <n v="0"/>
    <n v="1"/>
    <n v="0"/>
    <x v="0"/>
  </r>
  <r>
    <s v="P7872"/>
    <d v="2024-08-07T10:36:00"/>
    <s v="M"/>
    <n v="26"/>
    <s v="Declined to Identify"/>
    <s v="None"/>
    <b v="1"/>
    <m/>
    <x v="13"/>
    <b v="1"/>
    <x v="0"/>
    <s v="Aug"/>
    <x v="0"/>
    <x v="1"/>
    <s v="15-29"/>
    <s v="46-60"/>
    <n v="0"/>
    <n v="1"/>
    <n v="0"/>
    <x v="0"/>
  </r>
  <r>
    <s v="P7873"/>
    <d v="2024-01-24T21:20:00"/>
    <s v="M"/>
    <n v="59"/>
    <s v="Declined to Identify"/>
    <s v="None"/>
    <b v="1"/>
    <m/>
    <x v="39"/>
    <b v="1"/>
    <x v="0"/>
    <s v="Jan"/>
    <x v="0"/>
    <x v="2"/>
    <s v="45-59"/>
    <s v="0-15"/>
    <n v="1"/>
    <n v="1"/>
    <n v="0"/>
    <x v="0"/>
  </r>
  <r>
    <s v="P7874"/>
    <d v="2024-01-04T13:51:00"/>
    <s v="M"/>
    <n v="11"/>
    <s v="Declined to Identify"/>
    <s v="None"/>
    <b v="1"/>
    <m/>
    <x v="18"/>
    <b v="1"/>
    <x v="0"/>
    <s v="Jan"/>
    <x v="2"/>
    <x v="6"/>
    <s v="0-14"/>
    <s v="16-30"/>
    <n v="1"/>
    <n v="1"/>
    <n v="0"/>
    <x v="0"/>
  </r>
  <r>
    <s v="P7875"/>
    <d v="2023-11-16T11:25:00"/>
    <s v="M"/>
    <n v="62"/>
    <s v="Declined to Identify"/>
    <s v="None"/>
    <b v="1"/>
    <m/>
    <x v="39"/>
    <b v="1"/>
    <x v="1"/>
    <s v="Nov"/>
    <x v="2"/>
    <x v="1"/>
    <s v="60-74"/>
    <s v="0-15"/>
    <n v="1"/>
    <n v="1"/>
    <n v="0"/>
    <x v="0"/>
  </r>
  <r>
    <s v="P7876"/>
    <d v="2024-10-13T17:22:00"/>
    <s v="M"/>
    <n v="27"/>
    <s v="Declined to Identify"/>
    <s v="None"/>
    <b v="1"/>
    <m/>
    <x v="26"/>
    <b v="1"/>
    <x v="0"/>
    <s v="Oct"/>
    <x v="3"/>
    <x v="3"/>
    <s v="15-29"/>
    <s v="31-45"/>
    <n v="0"/>
    <n v="1"/>
    <n v="0"/>
    <x v="0"/>
  </r>
  <r>
    <s v="P7877"/>
    <d v="2023-06-27T17:21:00"/>
    <s v="M"/>
    <n v="29"/>
    <s v="Declined to Identify"/>
    <s v="None"/>
    <b v="1"/>
    <m/>
    <x v="26"/>
    <b v="1"/>
    <x v="1"/>
    <s v="Jun"/>
    <x v="6"/>
    <x v="3"/>
    <s v="15-29"/>
    <s v="31-45"/>
    <n v="0"/>
    <n v="1"/>
    <n v="0"/>
    <x v="0"/>
  </r>
  <r>
    <s v="P7878"/>
    <d v="2024-05-10T21:39:00"/>
    <s v="M"/>
    <n v="44"/>
    <s v="Declined to Identify"/>
    <s v="None"/>
    <b v="1"/>
    <m/>
    <x v="10"/>
    <b v="1"/>
    <x v="0"/>
    <s v="May"/>
    <x v="5"/>
    <x v="2"/>
    <s v="30-44"/>
    <s v="31-45"/>
    <n v="0"/>
    <n v="1"/>
    <n v="0"/>
    <x v="0"/>
  </r>
  <r>
    <s v="P7879"/>
    <d v="2023-04-05T16:31:00"/>
    <s v="M"/>
    <n v="49"/>
    <s v="Declined to Identify"/>
    <s v="None"/>
    <b v="1"/>
    <m/>
    <x v="30"/>
    <b v="1"/>
    <x v="1"/>
    <s v="Apr"/>
    <x v="0"/>
    <x v="3"/>
    <s v="45-59"/>
    <s v="0-15"/>
    <n v="1"/>
    <n v="1"/>
    <n v="0"/>
    <x v="0"/>
  </r>
  <r>
    <s v="P7880"/>
    <d v="2023-09-16T15:54:00"/>
    <s v="M"/>
    <n v="54"/>
    <s v="Declined to Identify"/>
    <s v="None"/>
    <b v="1"/>
    <m/>
    <x v="7"/>
    <b v="1"/>
    <x v="1"/>
    <s v="Sep"/>
    <x v="1"/>
    <x v="3"/>
    <s v="45-59"/>
    <s v="16-30"/>
    <n v="1"/>
    <n v="1"/>
    <n v="0"/>
    <x v="0"/>
  </r>
  <r>
    <s v="P7881"/>
    <d v="2024-03-22T16:56:00"/>
    <s v="M"/>
    <n v="15"/>
    <s v="Declined to Identify"/>
    <s v="None"/>
    <b v="1"/>
    <m/>
    <x v="45"/>
    <b v="1"/>
    <x v="0"/>
    <s v="Mar"/>
    <x v="5"/>
    <x v="3"/>
    <s v="15-29"/>
    <s v="16-30"/>
    <n v="1"/>
    <n v="1"/>
    <n v="0"/>
    <x v="0"/>
  </r>
  <r>
    <s v="P7882"/>
    <d v="2024-07-16T19:55:00"/>
    <s v="M"/>
    <n v="49"/>
    <s v="Declined to Identify"/>
    <s v="None"/>
    <b v="1"/>
    <m/>
    <x v="45"/>
    <b v="1"/>
    <x v="0"/>
    <s v="Jul"/>
    <x v="6"/>
    <x v="7"/>
    <s v="45-59"/>
    <s v="16-30"/>
    <n v="1"/>
    <n v="1"/>
    <n v="0"/>
    <x v="0"/>
  </r>
  <r>
    <s v="P7883"/>
    <d v="2024-08-28T10:51:00"/>
    <s v="M"/>
    <n v="57"/>
    <s v="Declined to Identify"/>
    <s v="None"/>
    <b v="1"/>
    <m/>
    <x v="45"/>
    <b v="1"/>
    <x v="0"/>
    <s v="Aug"/>
    <x v="0"/>
    <x v="1"/>
    <s v="45-59"/>
    <s v="16-30"/>
    <n v="1"/>
    <n v="1"/>
    <n v="0"/>
    <x v="0"/>
  </r>
  <r>
    <s v="P7884"/>
    <d v="2023-12-10T23:28:00"/>
    <s v="M"/>
    <n v="19"/>
    <s v="Declined to Identify"/>
    <s v="None"/>
    <b v="1"/>
    <m/>
    <x v="18"/>
    <b v="1"/>
    <x v="1"/>
    <s v="Dec"/>
    <x v="3"/>
    <x v="2"/>
    <s v="15-29"/>
    <s v="16-30"/>
    <n v="1"/>
    <n v="1"/>
    <n v="0"/>
    <x v="0"/>
  </r>
  <r>
    <s v="P7885"/>
    <d v="2023-08-25T16:58:00"/>
    <s v="M"/>
    <n v="39"/>
    <s v="Declined to Identify"/>
    <s v="None"/>
    <b v="1"/>
    <m/>
    <x v="40"/>
    <b v="1"/>
    <x v="1"/>
    <s v="Aug"/>
    <x v="5"/>
    <x v="3"/>
    <s v="30-44"/>
    <s v="31-45"/>
    <n v="0"/>
    <n v="1"/>
    <n v="0"/>
    <x v="0"/>
  </r>
  <r>
    <s v="P7886"/>
    <d v="2024-07-23T09:38:00"/>
    <s v="M"/>
    <n v="44"/>
    <s v="Declined to Identify"/>
    <s v="None"/>
    <b v="1"/>
    <m/>
    <x v="13"/>
    <b v="1"/>
    <x v="0"/>
    <s v="Jul"/>
    <x v="6"/>
    <x v="1"/>
    <s v="30-44"/>
    <s v="46-60"/>
    <n v="0"/>
    <n v="1"/>
    <n v="0"/>
    <x v="0"/>
  </r>
  <r>
    <s v="P7887"/>
    <d v="2024-08-29T07:32:00"/>
    <s v="M"/>
    <n v="54"/>
    <s v="Declined to Identify"/>
    <s v="None"/>
    <b v="1"/>
    <m/>
    <x v="16"/>
    <b v="1"/>
    <x v="0"/>
    <s v="Aug"/>
    <x v="2"/>
    <x v="0"/>
    <s v="45-59"/>
    <s v="46-60"/>
    <n v="0"/>
    <n v="1"/>
    <n v="0"/>
    <x v="0"/>
  </r>
  <r>
    <s v="P7888"/>
    <d v="2024-03-15T17:11:00"/>
    <s v="M"/>
    <n v="67"/>
    <s v="Declined to Identify"/>
    <s v="None"/>
    <b v="1"/>
    <m/>
    <x v="9"/>
    <b v="1"/>
    <x v="0"/>
    <s v="Mar"/>
    <x v="5"/>
    <x v="3"/>
    <s v="60-74"/>
    <s v="46-60"/>
    <n v="0"/>
    <n v="1"/>
    <n v="0"/>
    <x v="0"/>
  </r>
  <r>
    <s v="P7889"/>
    <d v="2024-05-08T15:04:00"/>
    <s v="M"/>
    <n v="58"/>
    <s v="Declined to Identify"/>
    <s v="None"/>
    <b v="1"/>
    <m/>
    <x v="47"/>
    <b v="1"/>
    <x v="0"/>
    <s v="May"/>
    <x v="0"/>
    <x v="3"/>
    <s v="45-59"/>
    <s v="46-60"/>
    <n v="0"/>
    <n v="1"/>
    <n v="0"/>
    <x v="0"/>
  </r>
  <r>
    <s v="P7890"/>
    <d v="2023-12-15T06:56:00"/>
    <s v="M"/>
    <n v="44"/>
    <s v="Declined to Identify"/>
    <s v="None"/>
    <b v="1"/>
    <m/>
    <x v="27"/>
    <b v="1"/>
    <x v="1"/>
    <s v="Dec"/>
    <x v="5"/>
    <x v="0"/>
    <s v="30-44"/>
    <s v="46-60"/>
    <n v="0"/>
    <n v="1"/>
    <n v="0"/>
    <x v="0"/>
  </r>
  <r>
    <s v="P7891"/>
    <d v="2024-02-01T05:30:00"/>
    <s v="M"/>
    <n v="54"/>
    <s v="Declined to Identify"/>
    <s v="None"/>
    <b v="1"/>
    <m/>
    <x v="49"/>
    <b v="1"/>
    <x v="0"/>
    <s v="Feb"/>
    <x v="2"/>
    <x v="5"/>
    <s v="45-59"/>
    <s v="46-60"/>
    <n v="0"/>
    <n v="1"/>
    <n v="0"/>
    <x v="0"/>
  </r>
  <r>
    <s v="P7892"/>
    <d v="2024-08-18T02:39:00"/>
    <s v="M"/>
    <n v="57"/>
    <s v="Declined to Identify"/>
    <s v="None"/>
    <b v="1"/>
    <m/>
    <x v="4"/>
    <b v="1"/>
    <x v="0"/>
    <s v="Aug"/>
    <x v="3"/>
    <x v="4"/>
    <s v="45-59"/>
    <s v="0-15"/>
    <n v="1"/>
    <n v="1"/>
    <n v="0"/>
    <x v="0"/>
  </r>
  <r>
    <s v="P7893"/>
    <d v="2023-05-20T05:51:00"/>
    <s v="M"/>
    <n v="4"/>
    <s v="Declined to Identify"/>
    <s v="None"/>
    <b v="1"/>
    <m/>
    <x v="34"/>
    <b v="1"/>
    <x v="1"/>
    <s v="May"/>
    <x v="1"/>
    <x v="5"/>
    <s v="0-14"/>
    <s v="0-15"/>
    <n v="1"/>
    <n v="1"/>
    <n v="0"/>
    <x v="0"/>
  </r>
  <r>
    <s v="P7894"/>
    <d v="2024-10-02T02:46:00"/>
    <s v="M"/>
    <n v="50"/>
    <s v="Declined to Identify"/>
    <s v="None"/>
    <b v="1"/>
    <m/>
    <x v="20"/>
    <b v="1"/>
    <x v="0"/>
    <s v="Oct"/>
    <x v="0"/>
    <x v="4"/>
    <s v="45-59"/>
    <s v="16-30"/>
    <n v="1"/>
    <n v="1"/>
    <n v="0"/>
    <x v="0"/>
  </r>
  <r>
    <s v="P7895"/>
    <d v="2024-04-09T23:45:00"/>
    <s v="M"/>
    <n v="2"/>
    <s v="Declined to Identify"/>
    <s v="None"/>
    <b v="1"/>
    <m/>
    <x v="7"/>
    <b v="1"/>
    <x v="0"/>
    <s v="Apr"/>
    <x v="6"/>
    <x v="2"/>
    <s v="0-14"/>
    <s v="16-30"/>
    <n v="1"/>
    <n v="1"/>
    <n v="0"/>
    <x v="0"/>
  </r>
  <r>
    <s v="P7896"/>
    <d v="2023-09-20T00:51:00"/>
    <s v="M"/>
    <n v="34"/>
    <s v="Declined to Identify"/>
    <s v="None"/>
    <b v="1"/>
    <m/>
    <x v="0"/>
    <b v="1"/>
    <x v="1"/>
    <s v="Sep"/>
    <x v="0"/>
    <x v="4"/>
    <s v="30-44"/>
    <s v="31-45"/>
    <n v="0"/>
    <n v="1"/>
    <n v="0"/>
    <x v="0"/>
  </r>
  <r>
    <s v="P7897"/>
    <d v="2024-06-09T00:42:00"/>
    <s v="M"/>
    <n v="59"/>
    <s v="Declined to Identify"/>
    <s v="None"/>
    <b v="1"/>
    <m/>
    <x v="14"/>
    <b v="1"/>
    <x v="0"/>
    <s v="Jun"/>
    <x v="3"/>
    <x v="4"/>
    <s v="45-59"/>
    <s v="46-60"/>
    <n v="0"/>
    <n v="1"/>
    <n v="0"/>
    <x v="0"/>
  </r>
  <r>
    <s v="P7898"/>
    <d v="2023-06-26T01:53:00"/>
    <s v="M"/>
    <n v="72"/>
    <s v="Declined to Identify"/>
    <s v="None"/>
    <b v="1"/>
    <m/>
    <x v="36"/>
    <b v="1"/>
    <x v="1"/>
    <s v="Jun"/>
    <x v="4"/>
    <x v="4"/>
    <s v="60-74"/>
    <s v="16-30"/>
    <n v="1"/>
    <n v="1"/>
    <n v="0"/>
    <x v="0"/>
  </r>
  <r>
    <s v="P7899"/>
    <d v="2024-09-11T09:54:00"/>
    <s v="M"/>
    <n v="50"/>
    <s v="Declined to Identify"/>
    <s v="None"/>
    <b v="1"/>
    <m/>
    <x v="46"/>
    <b v="1"/>
    <x v="0"/>
    <s v="Sep"/>
    <x v="0"/>
    <x v="1"/>
    <s v="45-59"/>
    <s v="16-30"/>
    <n v="1"/>
    <n v="1"/>
    <n v="0"/>
    <x v="0"/>
  </r>
  <r>
    <s v="P7900"/>
    <d v="2023-04-02T20:25:00"/>
    <s v="M"/>
    <n v="70"/>
    <s v="Declined to Identify"/>
    <s v="None"/>
    <b v="1"/>
    <m/>
    <x v="41"/>
    <b v="1"/>
    <x v="1"/>
    <s v="Apr"/>
    <x v="3"/>
    <x v="7"/>
    <s v="60-74"/>
    <s v="16-30"/>
    <n v="1"/>
    <n v="1"/>
    <n v="0"/>
    <x v="0"/>
  </r>
  <r>
    <s v="P7901"/>
    <d v="2023-05-07T05:21:00"/>
    <s v="M"/>
    <n v="37"/>
    <s v="Declined to Identify"/>
    <s v="None"/>
    <b v="1"/>
    <m/>
    <x v="50"/>
    <b v="1"/>
    <x v="1"/>
    <s v="May"/>
    <x v="3"/>
    <x v="5"/>
    <s v="30-44"/>
    <s v="31-45"/>
    <n v="0"/>
    <n v="1"/>
    <n v="0"/>
    <x v="0"/>
  </r>
  <r>
    <s v="P7902"/>
    <d v="2024-08-18T17:38:00"/>
    <s v="M"/>
    <n v="60"/>
    <s v="Declined to Identify"/>
    <s v="None"/>
    <b v="1"/>
    <m/>
    <x v="11"/>
    <b v="1"/>
    <x v="0"/>
    <s v="Aug"/>
    <x v="3"/>
    <x v="3"/>
    <s v="60-74"/>
    <s v="46-60"/>
    <n v="0"/>
    <n v="1"/>
    <n v="0"/>
    <x v="0"/>
  </r>
  <r>
    <s v="P7903"/>
    <d v="2023-12-21T07:42:00"/>
    <s v="M"/>
    <n v="9"/>
    <s v="Declined to Identify"/>
    <s v="None"/>
    <b v="1"/>
    <m/>
    <x v="2"/>
    <b v="1"/>
    <x v="1"/>
    <s v="Dec"/>
    <x v="2"/>
    <x v="0"/>
    <s v="0-14"/>
    <s v="46-60"/>
    <n v="0"/>
    <n v="1"/>
    <n v="0"/>
    <x v="0"/>
  </r>
  <r>
    <s v="P7904"/>
    <d v="2023-12-29T05:14:00"/>
    <s v="M"/>
    <n v="16"/>
    <s v="Declined to Identify"/>
    <s v="None"/>
    <b v="1"/>
    <m/>
    <x v="14"/>
    <b v="1"/>
    <x v="1"/>
    <s v="Dec"/>
    <x v="5"/>
    <x v="5"/>
    <s v="15-29"/>
    <s v="46-60"/>
    <n v="0"/>
    <n v="1"/>
    <n v="0"/>
    <x v="0"/>
  </r>
  <r>
    <s v="P7905"/>
    <d v="2024-01-17T16:22:00"/>
    <s v="M"/>
    <n v="51"/>
    <s v="Declined to Identify"/>
    <s v="None"/>
    <b v="1"/>
    <m/>
    <x v="21"/>
    <b v="1"/>
    <x v="0"/>
    <s v="Jan"/>
    <x v="0"/>
    <x v="3"/>
    <s v="45-59"/>
    <s v="46-60"/>
    <n v="0"/>
    <n v="1"/>
    <n v="0"/>
    <x v="0"/>
  </r>
  <r>
    <s v="P7906"/>
    <d v="2023-08-11T22:30:00"/>
    <s v="M"/>
    <n v="64"/>
    <s v="Declined to Identify"/>
    <s v="None"/>
    <b v="1"/>
    <m/>
    <x v="36"/>
    <b v="1"/>
    <x v="1"/>
    <s v="Aug"/>
    <x v="5"/>
    <x v="2"/>
    <s v="60-74"/>
    <s v="16-30"/>
    <n v="1"/>
    <n v="1"/>
    <n v="0"/>
    <x v="0"/>
  </r>
  <r>
    <s v="P7907"/>
    <d v="2023-09-15T19:05:00"/>
    <s v="M"/>
    <n v="13"/>
    <s v="Declined to Identify"/>
    <s v="None"/>
    <b v="1"/>
    <m/>
    <x v="31"/>
    <b v="1"/>
    <x v="1"/>
    <s v="Sep"/>
    <x v="5"/>
    <x v="7"/>
    <s v="0-14"/>
    <s v="16-30"/>
    <n v="1"/>
    <n v="1"/>
    <n v="0"/>
    <x v="0"/>
  </r>
  <r>
    <s v="P7908"/>
    <d v="2024-10-02T03:01:00"/>
    <s v="M"/>
    <n v="2"/>
    <s v="Declined to Identify"/>
    <s v="None"/>
    <b v="1"/>
    <m/>
    <x v="29"/>
    <b v="1"/>
    <x v="0"/>
    <s v="Oct"/>
    <x v="0"/>
    <x v="5"/>
    <s v="0-14"/>
    <s v="16-30"/>
    <n v="1"/>
    <n v="1"/>
    <n v="0"/>
    <x v="0"/>
  </r>
  <r>
    <s v="P7909"/>
    <d v="2023-10-13T16:35:00"/>
    <s v="M"/>
    <n v="18"/>
    <s v="Declined to Identify"/>
    <s v="None"/>
    <b v="1"/>
    <m/>
    <x v="17"/>
    <b v="1"/>
    <x v="1"/>
    <s v="Oct"/>
    <x v="5"/>
    <x v="3"/>
    <s v="15-29"/>
    <s v="31-45"/>
    <n v="0"/>
    <n v="1"/>
    <n v="0"/>
    <x v="0"/>
  </r>
  <r>
    <s v="P7910"/>
    <d v="2024-10-30T19:10:00"/>
    <s v="M"/>
    <n v="62"/>
    <s v="Declined to Identify"/>
    <s v="None"/>
    <b v="1"/>
    <m/>
    <x v="13"/>
    <b v="1"/>
    <x v="0"/>
    <s v="Oct"/>
    <x v="0"/>
    <x v="7"/>
    <s v="60-74"/>
    <s v="46-60"/>
    <n v="0"/>
    <n v="1"/>
    <n v="0"/>
    <x v="0"/>
  </r>
  <r>
    <s v="P7911"/>
    <d v="2024-06-06T14:18:00"/>
    <s v="M"/>
    <n v="67"/>
    <s v="Declined to Identify"/>
    <s v="None"/>
    <b v="1"/>
    <m/>
    <x v="12"/>
    <b v="1"/>
    <x v="0"/>
    <s v="Jun"/>
    <x v="2"/>
    <x v="6"/>
    <s v="60-74"/>
    <s v="31-45"/>
    <n v="0"/>
    <n v="1"/>
    <n v="0"/>
    <x v="0"/>
  </r>
  <r>
    <s v="P7912"/>
    <d v="2024-05-17T07:45:00"/>
    <s v="M"/>
    <n v="37"/>
    <s v="Declined to Identify"/>
    <s v="None"/>
    <b v="1"/>
    <m/>
    <x v="24"/>
    <b v="1"/>
    <x v="0"/>
    <s v="May"/>
    <x v="5"/>
    <x v="0"/>
    <s v="30-44"/>
    <s v="16-30"/>
    <n v="1"/>
    <n v="1"/>
    <n v="0"/>
    <x v="0"/>
  </r>
  <r>
    <s v="P7913"/>
    <d v="2024-09-24T07:52:00"/>
    <s v="M"/>
    <n v="58"/>
    <s v="Declined to Identify"/>
    <s v="None"/>
    <b v="1"/>
    <m/>
    <x v="15"/>
    <b v="1"/>
    <x v="0"/>
    <s v="Sep"/>
    <x v="6"/>
    <x v="0"/>
    <s v="45-59"/>
    <s v="31-45"/>
    <n v="0"/>
    <n v="1"/>
    <n v="0"/>
    <x v="0"/>
  </r>
  <r>
    <s v="P7914"/>
    <d v="2023-06-15T04:26:00"/>
    <s v="M"/>
    <n v="61"/>
    <s v="Declined to Identify"/>
    <s v="None"/>
    <b v="1"/>
    <m/>
    <x v="50"/>
    <b v="1"/>
    <x v="1"/>
    <s v="Jun"/>
    <x v="2"/>
    <x v="5"/>
    <s v="60-74"/>
    <s v="31-45"/>
    <n v="0"/>
    <n v="1"/>
    <n v="0"/>
    <x v="0"/>
  </r>
  <r>
    <s v="P7915"/>
    <d v="2024-02-11T05:50:00"/>
    <s v="M"/>
    <n v="74"/>
    <s v="Declined to Identify"/>
    <s v="None"/>
    <b v="1"/>
    <m/>
    <x v="13"/>
    <b v="1"/>
    <x v="0"/>
    <s v="Feb"/>
    <x v="3"/>
    <x v="5"/>
    <s v="60-74"/>
    <s v="46-60"/>
    <n v="0"/>
    <n v="1"/>
    <n v="0"/>
    <x v="0"/>
  </r>
  <r>
    <s v="P7916"/>
    <d v="2024-01-25T07:00:00"/>
    <s v="M"/>
    <n v="7"/>
    <s v="Declined to Identify"/>
    <s v="None"/>
    <b v="1"/>
    <m/>
    <x v="2"/>
    <b v="1"/>
    <x v="0"/>
    <s v="Jan"/>
    <x v="2"/>
    <x v="0"/>
    <s v="0-14"/>
    <s v="46-60"/>
    <n v="0"/>
    <n v="1"/>
    <n v="0"/>
    <x v="0"/>
  </r>
  <r>
    <s v="P7917"/>
    <d v="2024-06-12T01:36:00"/>
    <s v="M"/>
    <n v="68"/>
    <s v="Declined to Identify"/>
    <s v="None"/>
    <b v="1"/>
    <m/>
    <x v="9"/>
    <b v="1"/>
    <x v="0"/>
    <s v="Jun"/>
    <x v="0"/>
    <x v="4"/>
    <s v="60-74"/>
    <s v="46-60"/>
    <n v="0"/>
    <n v="1"/>
    <n v="0"/>
    <x v="0"/>
  </r>
  <r>
    <s v="P7918"/>
    <d v="2024-04-30T15:27:00"/>
    <s v="M"/>
    <n v="4"/>
    <s v="Declined to Identify"/>
    <s v="None"/>
    <b v="1"/>
    <m/>
    <x v="47"/>
    <b v="1"/>
    <x v="0"/>
    <s v="Apr"/>
    <x v="6"/>
    <x v="3"/>
    <s v="0-14"/>
    <s v="46-60"/>
    <n v="0"/>
    <n v="1"/>
    <n v="0"/>
    <x v="0"/>
  </r>
  <r>
    <s v="P7919"/>
    <d v="2023-08-29T22:15:00"/>
    <s v="M"/>
    <n v="48"/>
    <s v="Declined to Identify"/>
    <s v="None"/>
    <b v="1"/>
    <m/>
    <x v="42"/>
    <b v="1"/>
    <x v="1"/>
    <s v="Aug"/>
    <x v="6"/>
    <x v="2"/>
    <s v="45-59"/>
    <s v="0-15"/>
    <n v="1"/>
    <n v="1"/>
    <n v="0"/>
    <x v="0"/>
  </r>
  <r>
    <s v="P7920"/>
    <d v="2023-04-14T08:17:00"/>
    <s v="M"/>
    <n v="33"/>
    <s v="Declined to Identify"/>
    <s v="None"/>
    <b v="1"/>
    <m/>
    <x v="24"/>
    <b v="1"/>
    <x v="1"/>
    <s v="Apr"/>
    <x v="5"/>
    <x v="0"/>
    <s v="30-44"/>
    <s v="16-30"/>
    <n v="1"/>
    <n v="1"/>
    <n v="0"/>
    <x v="0"/>
  </r>
  <r>
    <s v="P7921"/>
    <d v="2024-01-07T10:19:00"/>
    <s v="M"/>
    <n v="64"/>
    <s v="Declined to Identify"/>
    <s v="None"/>
    <b v="1"/>
    <m/>
    <x v="3"/>
    <b v="1"/>
    <x v="0"/>
    <s v="Jan"/>
    <x v="3"/>
    <x v="1"/>
    <s v="60-74"/>
    <s v="31-45"/>
    <n v="0"/>
    <n v="1"/>
    <n v="0"/>
    <x v="0"/>
  </r>
  <r>
    <s v="P7922"/>
    <d v="2023-06-13T11:38:00"/>
    <s v="M"/>
    <n v="52"/>
    <s v="Declined to Identify"/>
    <s v="None"/>
    <b v="1"/>
    <m/>
    <x v="26"/>
    <b v="1"/>
    <x v="1"/>
    <s v="Jun"/>
    <x v="6"/>
    <x v="1"/>
    <s v="45-59"/>
    <s v="31-45"/>
    <n v="0"/>
    <n v="1"/>
    <n v="0"/>
    <x v="0"/>
  </r>
  <r>
    <s v="P7923"/>
    <d v="2024-06-07T11:01:00"/>
    <s v="M"/>
    <n v="71"/>
    <s v="Declined to Identify"/>
    <s v="None"/>
    <b v="1"/>
    <m/>
    <x v="43"/>
    <b v="1"/>
    <x v="0"/>
    <s v="Jun"/>
    <x v="5"/>
    <x v="1"/>
    <s v="60-74"/>
    <s v="46-60"/>
    <n v="0"/>
    <n v="1"/>
    <n v="0"/>
    <x v="0"/>
  </r>
  <r>
    <s v="P7924"/>
    <d v="2024-08-15T10:03:00"/>
    <s v="M"/>
    <n v="13"/>
    <s v="Declined to Identify"/>
    <s v="None"/>
    <b v="1"/>
    <m/>
    <x v="16"/>
    <b v="1"/>
    <x v="0"/>
    <s v="Aug"/>
    <x v="2"/>
    <x v="1"/>
    <s v="0-14"/>
    <s v="46-60"/>
    <n v="0"/>
    <n v="1"/>
    <n v="0"/>
    <x v="0"/>
  </r>
  <r>
    <s v="P7925"/>
    <d v="2024-06-04T03:02:00"/>
    <s v="M"/>
    <n v="42"/>
    <s v="Declined to Identify"/>
    <s v="None"/>
    <b v="1"/>
    <m/>
    <x v="42"/>
    <b v="1"/>
    <x v="0"/>
    <s v="Jun"/>
    <x v="6"/>
    <x v="5"/>
    <s v="30-44"/>
    <s v="0-15"/>
    <n v="1"/>
    <n v="1"/>
    <n v="0"/>
    <x v="0"/>
  </r>
  <r>
    <s v="P7926"/>
    <d v="2023-04-30T04:37:00"/>
    <s v="M"/>
    <n v="19"/>
    <s v="Declined to Identify"/>
    <s v="None"/>
    <b v="1"/>
    <m/>
    <x v="31"/>
    <b v="1"/>
    <x v="1"/>
    <s v="Apr"/>
    <x v="3"/>
    <x v="5"/>
    <s v="15-29"/>
    <s v="16-30"/>
    <n v="1"/>
    <n v="1"/>
    <n v="0"/>
    <x v="0"/>
  </r>
  <r>
    <s v="P7927"/>
    <d v="2023-10-05T17:02:00"/>
    <s v="M"/>
    <n v="34"/>
    <s v="Declined to Identify"/>
    <s v="None"/>
    <b v="1"/>
    <m/>
    <x v="7"/>
    <b v="1"/>
    <x v="1"/>
    <s v="Oct"/>
    <x v="2"/>
    <x v="3"/>
    <s v="30-44"/>
    <s v="16-30"/>
    <n v="1"/>
    <n v="1"/>
    <n v="0"/>
    <x v="0"/>
  </r>
  <r>
    <s v="P7928"/>
    <d v="2023-07-11T01:16:00"/>
    <s v="M"/>
    <n v="46"/>
    <s v="Declined to Identify"/>
    <s v="None"/>
    <b v="1"/>
    <m/>
    <x v="26"/>
    <b v="1"/>
    <x v="1"/>
    <s v="Jul"/>
    <x v="6"/>
    <x v="4"/>
    <s v="45-59"/>
    <s v="31-45"/>
    <n v="0"/>
    <n v="1"/>
    <n v="0"/>
    <x v="0"/>
  </r>
  <r>
    <s v="P7929"/>
    <d v="2024-06-29T18:58:00"/>
    <s v="M"/>
    <n v="27"/>
    <s v="Declined to Identify"/>
    <s v="None"/>
    <b v="1"/>
    <m/>
    <x v="0"/>
    <b v="1"/>
    <x v="0"/>
    <s v="Jun"/>
    <x v="1"/>
    <x v="7"/>
    <s v="15-29"/>
    <s v="31-45"/>
    <n v="0"/>
    <n v="1"/>
    <n v="0"/>
    <x v="0"/>
  </r>
  <r>
    <s v="P7930"/>
    <d v="2024-01-22T05:47:00"/>
    <s v="M"/>
    <n v="26"/>
    <s v="Declined to Identify"/>
    <s v="None"/>
    <b v="1"/>
    <m/>
    <x v="30"/>
    <b v="1"/>
    <x v="0"/>
    <s v="Jan"/>
    <x v="4"/>
    <x v="5"/>
    <s v="15-29"/>
    <s v="0-15"/>
    <n v="1"/>
    <n v="1"/>
    <n v="0"/>
    <x v="0"/>
  </r>
  <r>
    <s v="P7931"/>
    <d v="2023-07-23T13:09:00"/>
    <s v="M"/>
    <n v="18"/>
    <s v="Declined to Identify"/>
    <s v="None"/>
    <b v="1"/>
    <m/>
    <x v="36"/>
    <b v="1"/>
    <x v="1"/>
    <s v="Jul"/>
    <x v="3"/>
    <x v="6"/>
    <s v="15-29"/>
    <s v="16-30"/>
    <n v="1"/>
    <n v="1"/>
    <n v="0"/>
    <x v="0"/>
  </r>
  <r>
    <s v="P7932"/>
    <d v="2024-01-12T23:25:00"/>
    <s v="M"/>
    <n v="61"/>
    <s v="Declined to Identify"/>
    <s v="None"/>
    <b v="1"/>
    <m/>
    <x v="7"/>
    <b v="1"/>
    <x v="0"/>
    <s v="Jan"/>
    <x v="5"/>
    <x v="2"/>
    <s v="60-74"/>
    <s v="16-30"/>
    <n v="1"/>
    <n v="1"/>
    <n v="0"/>
    <x v="0"/>
  </r>
  <r>
    <s v="P7933"/>
    <d v="2023-09-18T09:48:00"/>
    <s v="M"/>
    <n v="64"/>
    <s v="Declined to Identify"/>
    <s v="None"/>
    <b v="1"/>
    <m/>
    <x v="1"/>
    <b v="1"/>
    <x v="1"/>
    <s v="Sep"/>
    <x v="4"/>
    <x v="1"/>
    <s v="60-74"/>
    <s v="16-30"/>
    <n v="1"/>
    <n v="1"/>
    <n v="0"/>
    <x v="0"/>
  </r>
  <r>
    <s v="P7934"/>
    <d v="2024-03-29T06:01:00"/>
    <s v="M"/>
    <n v="45"/>
    <s v="Declined to Identify"/>
    <s v="None"/>
    <b v="1"/>
    <m/>
    <x v="19"/>
    <b v="1"/>
    <x v="0"/>
    <s v="Mar"/>
    <x v="5"/>
    <x v="0"/>
    <s v="45-59"/>
    <s v="16-30"/>
    <n v="1"/>
    <n v="1"/>
    <n v="0"/>
    <x v="0"/>
  </r>
  <r>
    <s v="P7935"/>
    <d v="2024-05-29T12:52:00"/>
    <s v="M"/>
    <n v="56"/>
    <s v="Declined to Identify"/>
    <s v="None"/>
    <b v="1"/>
    <m/>
    <x v="0"/>
    <b v="1"/>
    <x v="0"/>
    <s v="May"/>
    <x v="0"/>
    <x v="6"/>
    <s v="45-59"/>
    <s v="31-45"/>
    <n v="0"/>
    <n v="1"/>
    <n v="0"/>
    <x v="0"/>
  </r>
  <r>
    <s v="P7936"/>
    <d v="2024-07-05T08:43:00"/>
    <s v="M"/>
    <n v="19"/>
    <s v="Declined to Identify"/>
    <s v="None"/>
    <b v="1"/>
    <m/>
    <x v="39"/>
    <b v="1"/>
    <x v="0"/>
    <s v="Jul"/>
    <x v="5"/>
    <x v="0"/>
    <s v="15-29"/>
    <s v="0-15"/>
    <n v="1"/>
    <n v="1"/>
    <n v="0"/>
    <x v="0"/>
  </r>
  <r>
    <s v="P7937"/>
    <d v="2023-10-25T14:18:00"/>
    <s v="M"/>
    <n v="75"/>
    <s v="Declined to Identify"/>
    <s v="None"/>
    <b v="1"/>
    <m/>
    <x v="7"/>
    <b v="1"/>
    <x v="1"/>
    <s v="Oct"/>
    <x v="0"/>
    <x v="6"/>
    <s v="75+"/>
    <s v="16-30"/>
    <n v="1"/>
    <n v="1"/>
    <n v="0"/>
    <x v="0"/>
  </r>
  <r>
    <s v="P7938"/>
    <d v="2023-06-25T07:32:00"/>
    <s v="M"/>
    <n v="28"/>
    <s v="Declined to Identify"/>
    <s v="None"/>
    <b v="1"/>
    <m/>
    <x v="22"/>
    <b v="1"/>
    <x v="1"/>
    <s v="Jun"/>
    <x v="3"/>
    <x v="0"/>
    <s v="15-29"/>
    <s v="31-45"/>
    <n v="0"/>
    <n v="1"/>
    <n v="0"/>
    <x v="0"/>
  </r>
  <r>
    <s v="P7939"/>
    <d v="2023-08-13T17:29:00"/>
    <s v="M"/>
    <n v="19"/>
    <s v="Declined to Identify"/>
    <s v="None"/>
    <b v="1"/>
    <m/>
    <x v="8"/>
    <b v="1"/>
    <x v="1"/>
    <s v="Aug"/>
    <x v="3"/>
    <x v="3"/>
    <s v="15-29"/>
    <s v="31-45"/>
    <n v="0"/>
    <n v="1"/>
    <n v="0"/>
    <x v="0"/>
  </r>
  <r>
    <s v="P7940"/>
    <d v="2023-08-29T19:36:00"/>
    <s v="M"/>
    <n v="2"/>
    <s v="Declined to Identify"/>
    <s v="None"/>
    <b v="1"/>
    <m/>
    <x v="39"/>
    <b v="1"/>
    <x v="1"/>
    <s v="Aug"/>
    <x v="6"/>
    <x v="7"/>
    <s v="0-14"/>
    <s v="0-15"/>
    <n v="1"/>
    <n v="1"/>
    <n v="0"/>
    <x v="0"/>
  </r>
  <r>
    <s v="P7941"/>
    <d v="2023-06-25T07:59:00"/>
    <s v="M"/>
    <n v="41"/>
    <s v="Declined to Identify"/>
    <s v="None"/>
    <b v="1"/>
    <m/>
    <x v="0"/>
    <b v="1"/>
    <x v="1"/>
    <s v="Jun"/>
    <x v="3"/>
    <x v="0"/>
    <s v="30-44"/>
    <s v="31-45"/>
    <n v="0"/>
    <n v="1"/>
    <n v="0"/>
    <x v="0"/>
  </r>
  <r>
    <s v="P7942"/>
    <d v="2023-09-14T19:14:00"/>
    <s v="M"/>
    <n v="76"/>
    <s v="Declined to Identify"/>
    <s v="None"/>
    <b v="1"/>
    <m/>
    <x v="43"/>
    <b v="1"/>
    <x v="1"/>
    <s v="Sep"/>
    <x v="2"/>
    <x v="7"/>
    <s v="75+"/>
    <s v="46-60"/>
    <n v="0"/>
    <n v="1"/>
    <n v="0"/>
    <x v="0"/>
  </r>
  <r>
    <s v="P7943"/>
    <d v="2024-10-03T12:23:00"/>
    <s v="M"/>
    <n v="7"/>
    <s v="Declined to Identify"/>
    <s v="None"/>
    <b v="1"/>
    <m/>
    <x v="30"/>
    <b v="1"/>
    <x v="0"/>
    <s v="Oct"/>
    <x v="2"/>
    <x v="6"/>
    <s v="0-14"/>
    <s v="0-15"/>
    <n v="1"/>
    <n v="1"/>
    <n v="0"/>
    <x v="0"/>
  </r>
  <r>
    <s v="P7944"/>
    <d v="2024-05-14T23:32:00"/>
    <s v="M"/>
    <n v="39"/>
    <s v="Declined to Identify"/>
    <s v="None"/>
    <b v="1"/>
    <m/>
    <x v="24"/>
    <b v="1"/>
    <x v="0"/>
    <s v="May"/>
    <x v="6"/>
    <x v="2"/>
    <s v="30-44"/>
    <s v="16-30"/>
    <n v="1"/>
    <n v="1"/>
    <n v="0"/>
    <x v="0"/>
  </r>
  <r>
    <s v="P7945"/>
    <d v="2023-11-28T17:01:00"/>
    <s v="M"/>
    <n v="30"/>
    <s v="Declined to Identify"/>
    <s v="None"/>
    <b v="1"/>
    <m/>
    <x v="3"/>
    <b v="1"/>
    <x v="1"/>
    <s v="Nov"/>
    <x v="6"/>
    <x v="3"/>
    <s v="30-44"/>
    <s v="31-45"/>
    <n v="0"/>
    <n v="1"/>
    <n v="0"/>
    <x v="0"/>
  </r>
  <r>
    <s v="P7946"/>
    <d v="2024-03-12T10:48:00"/>
    <s v="M"/>
    <n v="60"/>
    <s v="Declined to Identify"/>
    <s v="None"/>
    <b v="1"/>
    <m/>
    <x v="23"/>
    <b v="1"/>
    <x v="0"/>
    <s v="Mar"/>
    <x v="6"/>
    <x v="1"/>
    <s v="60-74"/>
    <s v="46-60"/>
    <n v="0"/>
    <n v="1"/>
    <n v="0"/>
    <x v="0"/>
  </r>
  <r>
    <s v="P7947"/>
    <d v="2024-06-01T01:17:00"/>
    <s v="M"/>
    <n v="11"/>
    <s v="Declined to Identify"/>
    <s v="None"/>
    <b v="1"/>
    <m/>
    <x v="31"/>
    <b v="1"/>
    <x v="0"/>
    <s v="Jun"/>
    <x v="1"/>
    <x v="4"/>
    <s v="0-14"/>
    <s v="16-30"/>
    <n v="1"/>
    <n v="1"/>
    <n v="0"/>
    <x v="0"/>
  </r>
  <r>
    <s v="P7948"/>
    <d v="2024-10-09T17:12:00"/>
    <s v="M"/>
    <n v="23"/>
    <s v="Declined to Identify"/>
    <s v="None"/>
    <b v="1"/>
    <m/>
    <x v="34"/>
    <b v="1"/>
    <x v="0"/>
    <s v="Oct"/>
    <x v="0"/>
    <x v="3"/>
    <s v="15-29"/>
    <s v="0-15"/>
    <n v="1"/>
    <n v="1"/>
    <n v="0"/>
    <x v="0"/>
  </r>
  <r>
    <s v="P7949"/>
    <d v="2023-08-12T01:02:00"/>
    <s v="M"/>
    <n v="33"/>
    <s v="Declined to Identify"/>
    <s v="None"/>
    <b v="1"/>
    <m/>
    <x v="1"/>
    <b v="1"/>
    <x v="1"/>
    <s v="Aug"/>
    <x v="1"/>
    <x v="4"/>
    <s v="30-44"/>
    <s v="16-30"/>
    <n v="1"/>
    <n v="1"/>
    <n v="0"/>
    <x v="0"/>
  </r>
  <r>
    <s v="P7950"/>
    <d v="2024-01-23T21:24:00"/>
    <s v="M"/>
    <n v="40"/>
    <s v="Declined to Identify"/>
    <s v="None"/>
    <b v="1"/>
    <m/>
    <x v="9"/>
    <b v="1"/>
    <x v="0"/>
    <s v="Jan"/>
    <x v="6"/>
    <x v="2"/>
    <s v="30-44"/>
    <s v="46-60"/>
    <n v="0"/>
    <n v="1"/>
    <n v="0"/>
    <x v="0"/>
  </r>
  <r>
    <s v="P7951"/>
    <d v="2024-01-06T00:58:00"/>
    <s v="M"/>
    <n v="32"/>
    <s v="Declined to Identify"/>
    <s v="None"/>
    <b v="1"/>
    <m/>
    <x v="14"/>
    <b v="1"/>
    <x v="0"/>
    <s v="Jan"/>
    <x v="1"/>
    <x v="4"/>
    <s v="30-44"/>
    <s v="46-60"/>
    <n v="0"/>
    <n v="1"/>
    <n v="0"/>
    <x v="0"/>
  </r>
  <r>
    <s v="P7952"/>
    <d v="2024-03-12T23:02:00"/>
    <s v="M"/>
    <n v="37"/>
    <s v="Declined to Identify"/>
    <s v="None"/>
    <b v="1"/>
    <m/>
    <x v="14"/>
    <b v="1"/>
    <x v="0"/>
    <s v="Mar"/>
    <x v="6"/>
    <x v="2"/>
    <s v="30-44"/>
    <s v="46-60"/>
    <n v="0"/>
    <n v="1"/>
    <n v="0"/>
    <x v="0"/>
  </r>
  <r>
    <s v="P7953"/>
    <d v="2023-06-22T01:29:00"/>
    <s v="M"/>
    <n v="35"/>
    <s v="Declined to Identify"/>
    <s v="None"/>
    <b v="1"/>
    <m/>
    <x v="39"/>
    <b v="1"/>
    <x v="1"/>
    <s v="Jun"/>
    <x v="2"/>
    <x v="4"/>
    <s v="30-44"/>
    <s v="0-15"/>
    <n v="1"/>
    <n v="1"/>
    <n v="0"/>
    <x v="0"/>
  </r>
  <r>
    <s v="P7954"/>
    <d v="2024-02-06T11:14:00"/>
    <s v="M"/>
    <n v="59"/>
    <s v="Declined to Identify"/>
    <s v="None"/>
    <b v="1"/>
    <m/>
    <x v="20"/>
    <b v="1"/>
    <x v="0"/>
    <s v="Feb"/>
    <x v="6"/>
    <x v="1"/>
    <s v="45-59"/>
    <s v="16-30"/>
    <n v="1"/>
    <n v="1"/>
    <n v="0"/>
    <x v="0"/>
  </r>
  <r>
    <s v="P7955"/>
    <d v="2023-07-21T12:07:00"/>
    <s v="M"/>
    <n v="47"/>
    <s v="Declined to Identify"/>
    <s v="None"/>
    <b v="1"/>
    <m/>
    <x v="26"/>
    <b v="1"/>
    <x v="1"/>
    <s v="Jul"/>
    <x v="5"/>
    <x v="6"/>
    <s v="45-59"/>
    <s v="31-45"/>
    <n v="0"/>
    <n v="1"/>
    <n v="0"/>
    <x v="0"/>
  </r>
  <r>
    <s v="P7956"/>
    <d v="2024-06-18T09:00:00"/>
    <s v="M"/>
    <n v="50"/>
    <s v="Declined to Identify"/>
    <s v="None"/>
    <b v="1"/>
    <m/>
    <x v="6"/>
    <b v="1"/>
    <x v="0"/>
    <s v="Jun"/>
    <x v="6"/>
    <x v="1"/>
    <s v="45-59"/>
    <s v="31-45"/>
    <n v="0"/>
    <n v="1"/>
    <n v="0"/>
    <x v="0"/>
  </r>
  <r>
    <s v="P7957"/>
    <d v="2023-06-09T21:57:00"/>
    <s v="M"/>
    <n v="48"/>
    <s v="Declined to Identify"/>
    <s v="None"/>
    <b v="1"/>
    <m/>
    <x v="20"/>
    <b v="1"/>
    <x v="1"/>
    <s v="Jun"/>
    <x v="5"/>
    <x v="2"/>
    <s v="45-59"/>
    <s v="16-30"/>
    <n v="1"/>
    <n v="1"/>
    <n v="0"/>
    <x v="0"/>
  </r>
  <r>
    <s v="P7958"/>
    <d v="2023-12-26T16:38:00"/>
    <s v="M"/>
    <n v="30"/>
    <s v="Declined to Identify"/>
    <s v="None"/>
    <b v="1"/>
    <m/>
    <x v="31"/>
    <b v="1"/>
    <x v="1"/>
    <s v="Dec"/>
    <x v="6"/>
    <x v="3"/>
    <s v="30-44"/>
    <s v="16-30"/>
    <n v="1"/>
    <n v="1"/>
    <n v="0"/>
    <x v="0"/>
  </r>
  <r>
    <s v="P7959"/>
    <d v="2024-07-22T15:04:00"/>
    <s v="M"/>
    <n v="49"/>
    <s v="Declined to Identify"/>
    <s v="None"/>
    <b v="1"/>
    <m/>
    <x v="29"/>
    <b v="1"/>
    <x v="0"/>
    <s v="Jul"/>
    <x v="4"/>
    <x v="3"/>
    <s v="45-59"/>
    <s v="16-30"/>
    <n v="1"/>
    <n v="1"/>
    <n v="0"/>
    <x v="0"/>
  </r>
  <r>
    <s v="P7960"/>
    <d v="2023-08-15T21:47:00"/>
    <s v="M"/>
    <n v="54"/>
    <s v="Declined to Identify"/>
    <s v="None"/>
    <b v="1"/>
    <m/>
    <x v="15"/>
    <b v="1"/>
    <x v="1"/>
    <s v="Aug"/>
    <x v="6"/>
    <x v="2"/>
    <s v="45-59"/>
    <s v="31-45"/>
    <n v="0"/>
    <n v="1"/>
    <n v="0"/>
    <x v="0"/>
  </r>
  <r>
    <s v="P7961"/>
    <d v="2024-03-03T01:57:00"/>
    <s v="M"/>
    <n v="25"/>
    <s v="Declined to Identify"/>
    <s v="None"/>
    <b v="1"/>
    <m/>
    <x v="22"/>
    <b v="1"/>
    <x v="0"/>
    <s v="Mar"/>
    <x v="3"/>
    <x v="4"/>
    <s v="15-29"/>
    <s v="31-45"/>
    <n v="0"/>
    <n v="1"/>
    <n v="0"/>
    <x v="0"/>
  </r>
  <r>
    <s v="P7962"/>
    <d v="2023-07-24T14:20:00"/>
    <s v="M"/>
    <n v="41"/>
    <s v="Declined to Identify"/>
    <s v="None"/>
    <b v="1"/>
    <m/>
    <x v="22"/>
    <b v="1"/>
    <x v="1"/>
    <s v="Jul"/>
    <x v="4"/>
    <x v="6"/>
    <s v="30-44"/>
    <s v="31-45"/>
    <n v="0"/>
    <n v="1"/>
    <n v="0"/>
    <x v="0"/>
  </r>
  <r>
    <s v="P7963"/>
    <d v="2024-05-04T22:08:00"/>
    <s v="M"/>
    <n v="18"/>
    <s v="Declined to Identify"/>
    <s v="None"/>
    <b v="1"/>
    <m/>
    <x v="4"/>
    <b v="1"/>
    <x v="0"/>
    <s v="May"/>
    <x v="1"/>
    <x v="2"/>
    <s v="15-29"/>
    <s v="0-15"/>
    <n v="1"/>
    <n v="1"/>
    <n v="0"/>
    <x v="0"/>
  </r>
  <r>
    <s v="P7964"/>
    <d v="2024-04-04T10:27:00"/>
    <s v="M"/>
    <n v="9"/>
    <s v="Declined to Identify"/>
    <s v="None"/>
    <b v="1"/>
    <m/>
    <x v="18"/>
    <b v="1"/>
    <x v="0"/>
    <s v="Apr"/>
    <x v="2"/>
    <x v="1"/>
    <s v="0-14"/>
    <s v="16-30"/>
    <n v="1"/>
    <n v="1"/>
    <n v="0"/>
    <x v="0"/>
  </r>
  <r>
    <s v="P7965"/>
    <d v="2023-08-21T10:53:00"/>
    <s v="M"/>
    <n v="18"/>
    <s v="Declined to Identify"/>
    <s v="None"/>
    <b v="1"/>
    <m/>
    <x v="22"/>
    <b v="1"/>
    <x v="1"/>
    <s v="Aug"/>
    <x v="4"/>
    <x v="1"/>
    <s v="15-29"/>
    <s v="31-45"/>
    <n v="0"/>
    <n v="1"/>
    <n v="0"/>
    <x v="0"/>
  </r>
  <r>
    <s v="P7966"/>
    <d v="2023-12-30T19:01:00"/>
    <s v="M"/>
    <n v="58"/>
    <s v="Declined to Identify"/>
    <s v="None"/>
    <b v="1"/>
    <m/>
    <x v="17"/>
    <b v="1"/>
    <x v="1"/>
    <s v="Dec"/>
    <x v="1"/>
    <x v="7"/>
    <s v="45-59"/>
    <s v="31-45"/>
    <n v="0"/>
    <n v="1"/>
    <n v="0"/>
    <x v="0"/>
  </r>
  <r>
    <s v="P7967"/>
    <d v="2023-07-15T21:34:00"/>
    <s v="M"/>
    <n v="18"/>
    <s v="Declined to Identify"/>
    <s v="None"/>
    <b v="1"/>
    <m/>
    <x v="13"/>
    <b v="1"/>
    <x v="1"/>
    <s v="Jul"/>
    <x v="1"/>
    <x v="2"/>
    <s v="15-29"/>
    <s v="46-60"/>
    <n v="0"/>
    <n v="1"/>
    <n v="0"/>
    <x v="0"/>
  </r>
  <r>
    <s v="P7968"/>
    <d v="2024-06-11T17:52:00"/>
    <s v="M"/>
    <n v="75"/>
    <s v="Declined to Identify"/>
    <s v="None"/>
    <b v="1"/>
    <m/>
    <x v="45"/>
    <b v="1"/>
    <x v="0"/>
    <s v="Jun"/>
    <x v="6"/>
    <x v="3"/>
    <s v="75+"/>
    <s v="16-30"/>
    <n v="1"/>
    <n v="1"/>
    <n v="0"/>
    <x v="0"/>
  </r>
  <r>
    <s v="P7969"/>
    <d v="2023-04-15T03:22:00"/>
    <s v="M"/>
    <n v="7"/>
    <s v="Declined to Identify"/>
    <s v="None"/>
    <b v="1"/>
    <m/>
    <x v="27"/>
    <b v="1"/>
    <x v="1"/>
    <s v="Apr"/>
    <x v="1"/>
    <x v="5"/>
    <s v="0-14"/>
    <s v="46-60"/>
    <n v="0"/>
    <n v="1"/>
    <n v="0"/>
    <x v="0"/>
  </r>
  <r>
    <s v="P7970"/>
    <d v="2023-07-22T18:43:00"/>
    <s v="M"/>
    <n v="74"/>
    <s v="Declined to Identify"/>
    <s v="None"/>
    <b v="1"/>
    <m/>
    <x v="20"/>
    <b v="1"/>
    <x v="1"/>
    <s v="Jul"/>
    <x v="1"/>
    <x v="7"/>
    <s v="60-74"/>
    <s v="16-30"/>
    <n v="1"/>
    <n v="1"/>
    <n v="0"/>
    <x v="0"/>
  </r>
  <r>
    <s v="P7971"/>
    <d v="2024-10-22T17:44:00"/>
    <s v="M"/>
    <n v="34"/>
    <s v="Declined to Identify"/>
    <s v="None"/>
    <b v="1"/>
    <m/>
    <x v="35"/>
    <b v="1"/>
    <x v="0"/>
    <s v="Oct"/>
    <x v="6"/>
    <x v="3"/>
    <s v="30-44"/>
    <s v="16-30"/>
    <n v="1"/>
    <n v="1"/>
    <n v="0"/>
    <x v="0"/>
  </r>
  <r>
    <s v="P7972"/>
    <d v="2024-08-01T05:09:00"/>
    <s v="M"/>
    <n v="67"/>
    <s v="Declined to Identify"/>
    <s v="None"/>
    <b v="1"/>
    <m/>
    <x v="45"/>
    <b v="1"/>
    <x v="0"/>
    <s v="Aug"/>
    <x v="2"/>
    <x v="5"/>
    <s v="60-74"/>
    <s v="16-30"/>
    <n v="1"/>
    <n v="1"/>
    <n v="0"/>
    <x v="0"/>
  </r>
  <r>
    <s v="P7973"/>
    <d v="2024-09-22T06:12:00"/>
    <s v="M"/>
    <n v="10"/>
    <s v="Declined to Identify"/>
    <s v="None"/>
    <b v="1"/>
    <m/>
    <x v="1"/>
    <b v="1"/>
    <x v="0"/>
    <s v="Sep"/>
    <x v="3"/>
    <x v="0"/>
    <s v="0-14"/>
    <s v="16-30"/>
    <n v="1"/>
    <n v="1"/>
    <n v="0"/>
    <x v="0"/>
  </r>
  <r>
    <s v="P7974"/>
    <d v="2024-07-17T20:16:00"/>
    <s v="M"/>
    <n v="48"/>
    <s v="Declined to Identify"/>
    <s v="None"/>
    <b v="1"/>
    <n v="0"/>
    <x v="48"/>
    <b v="1"/>
    <x v="0"/>
    <s v="Jul"/>
    <x v="0"/>
    <x v="7"/>
    <s v="45-59"/>
    <s v="16-30"/>
    <n v="1"/>
    <n v="1"/>
    <n v="0"/>
    <x v="0"/>
  </r>
  <r>
    <s v="P7975"/>
    <d v="2024-06-09T00:43:00"/>
    <s v="M"/>
    <n v="13"/>
    <s v="Declined to Identify"/>
    <s v="None"/>
    <b v="1"/>
    <n v="0"/>
    <x v="40"/>
    <b v="1"/>
    <x v="0"/>
    <s v="Jun"/>
    <x v="3"/>
    <x v="4"/>
    <s v="0-14"/>
    <s v="31-45"/>
    <n v="0"/>
    <n v="1"/>
    <n v="0"/>
    <x v="0"/>
  </r>
  <r>
    <s v="P7976"/>
    <d v="2023-04-06T09:00:00"/>
    <s v="M"/>
    <n v="37"/>
    <s v="Declined to Identify"/>
    <s v="None"/>
    <b v="1"/>
    <n v="0"/>
    <x v="16"/>
    <b v="1"/>
    <x v="1"/>
    <s v="Apr"/>
    <x v="2"/>
    <x v="1"/>
    <s v="30-44"/>
    <s v="46-60"/>
    <n v="0"/>
    <n v="1"/>
    <n v="0"/>
    <x v="0"/>
  </r>
  <r>
    <s v="P7977"/>
    <d v="2023-09-03T14:07:00"/>
    <s v="M"/>
    <n v="39"/>
    <s v="Declined to Identify"/>
    <s v="None"/>
    <b v="1"/>
    <n v="1"/>
    <x v="29"/>
    <b v="1"/>
    <x v="1"/>
    <s v="Sep"/>
    <x v="3"/>
    <x v="6"/>
    <s v="30-44"/>
    <s v="16-30"/>
    <n v="1"/>
    <n v="1"/>
    <n v="0"/>
    <x v="0"/>
  </r>
  <r>
    <s v="P7978"/>
    <d v="2024-01-31T14:58:00"/>
    <s v="M"/>
    <n v="4"/>
    <s v="Declined to Identify"/>
    <s v="None"/>
    <b v="1"/>
    <n v="1"/>
    <x v="34"/>
    <b v="1"/>
    <x v="0"/>
    <s v="Jan"/>
    <x v="0"/>
    <x v="6"/>
    <s v="0-14"/>
    <s v="0-15"/>
    <n v="1"/>
    <n v="1"/>
    <n v="0"/>
    <x v="0"/>
  </r>
  <r>
    <s v="P7979"/>
    <d v="2023-04-03T04:53:00"/>
    <s v="M"/>
    <n v="68"/>
    <s v="Declined to Identify"/>
    <s v="None"/>
    <b v="1"/>
    <n v="1"/>
    <x v="3"/>
    <b v="1"/>
    <x v="1"/>
    <s v="Apr"/>
    <x v="4"/>
    <x v="5"/>
    <s v="60-74"/>
    <s v="31-45"/>
    <n v="0"/>
    <n v="1"/>
    <n v="0"/>
    <x v="0"/>
  </r>
  <r>
    <s v="P7980"/>
    <d v="2024-07-29T02:26:00"/>
    <s v="M"/>
    <n v="63"/>
    <s v="Declined to Identify"/>
    <s v="None"/>
    <b v="1"/>
    <n v="2"/>
    <x v="9"/>
    <b v="1"/>
    <x v="0"/>
    <s v="Jul"/>
    <x v="4"/>
    <x v="4"/>
    <s v="60-74"/>
    <s v="46-60"/>
    <n v="0"/>
    <n v="1"/>
    <n v="0"/>
    <x v="0"/>
  </r>
  <r>
    <s v="P7981"/>
    <d v="2024-04-27T06:19:00"/>
    <s v="M"/>
    <n v="10"/>
    <s v="Declined to Identify"/>
    <s v="None"/>
    <b v="1"/>
    <n v="3"/>
    <x v="39"/>
    <b v="1"/>
    <x v="0"/>
    <s v="Apr"/>
    <x v="1"/>
    <x v="0"/>
    <s v="0-14"/>
    <s v="0-15"/>
    <n v="1"/>
    <n v="1"/>
    <n v="0"/>
    <x v="0"/>
  </r>
  <r>
    <s v="P7982"/>
    <d v="2023-12-26T23:35:00"/>
    <s v="M"/>
    <n v="74"/>
    <s v="Declined to Identify"/>
    <s v="None"/>
    <b v="1"/>
    <n v="3"/>
    <x v="4"/>
    <b v="1"/>
    <x v="1"/>
    <s v="Dec"/>
    <x v="6"/>
    <x v="2"/>
    <s v="60-74"/>
    <s v="0-15"/>
    <n v="1"/>
    <n v="1"/>
    <n v="0"/>
    <x v="0"/>
  </r>
  <r>
    <s v="P7983"/>
    <d v="2024-05-27T03:42:00"/>
    <s v="M"/>
    <n v="41"/>
    <s v="Declined to Identify"/>
    <s v="None"/>
    <b v="1"/>
    <n v="4"/>
    <x v="23"/>
    <b v="1"/>
    <x v="0"/>
    <s v="May"/>
    <x v="4"/>
    <x v="5"/>
    <s v="30-44"/>
    <s v="46-60"/>
    <n v="0"/>
    <n v="1"/>
    <n v="0"/>
    <x v="0"/>
  </r>
  <r>
    <s v="P7984"/>
    <d v="2023-09-27T18:25:00"/>
    <s v="M"/>
    <n v="33"/>
    <s v="Declined to Identify"/>
    <s v="None"/>
    <b v="1"/>
    <n v="4"/>
    <x v="28"/>
    <b v="1"/>
    <x v="1"/>
    <s v="Sep"/>
    <x v="0"/>
    <x v="7"/>
    <s v="30-44"/>
    <s v="16-30"/>
    <n v="1"/>
    <n v="1"/>
    <n v="0"/>
    <x v="0"/>
  </r>
  <r>
    <s v="P7985"/>
    <d v="2024-01-11T12:41:00"/>
    <s v="M"/>
    <n v="77"/>
    <s v="Declined to Identify"/>
    <s v="None"/>
    <b v="1"/>
    <n v="4"/>
    <x v="50"/>
    <b v="1"/>
    <x v="0"/>
    <s v="Jan"/>
    <x v="2"/>
    <x v="6"/>
    <s v="75+"/>
    <s v="31-45"/>
    <n v="0"/>
    <n v="1"/>
    <n v="0"/>
    <x v="0"/>
  </r>
  <r>
    <s v="P7986"/>
    <d v="2023-06-11T01:53:00"/>
    <s v="M"/>
    <n v="52"/>
    <s v="Declined to Identify"/>
    <s v="None"/>
    <b v="1"/>
    <n v="4"/>
    <x v="4"/>
    <b v="1"/>
    <x v="1"/>
    <s v="Jun"/>
    <x v="3"/>
    <x v="4"/>
    <s v="45-59"/>
    <s v="0-15"/>
    <n v="1"/>
    <n v="1"/>
    <n v="0"/>
    <x v="0"/>
  </r>
  <r>
    <s v="P7987"/>
    <d v="2024-03-11T14:28:00"/>
    <s v="M"/>
    <n v="52"/>
    <s v="Declined to Identify"/>
    <s v="None"/>
    <b v="1"/>
    <n v="4"/>
    <x v="0"/>
    <b v="1"/>
    <x v="0"/>
    <s v="Mar"/>
    <x v="4"/>
    <x v="6"/>
    <s v="45-59"/>
    <s v="31-45"/>
    <n v="0"/>
    <n v="1"/>
    <n v="0"/>
    <x v="0"/>
  </r>
  <r>
    <s v="P7988"/>
    <d v="2024-06-12T17:37:00"/>
    <s v="M"/>
    <n v="47"/>
    <s v="Declined to Identify"/>
    <s v="None"/>
    <b v="1"/>
    <n v="4"/>
    <x v="6"/>
    <b v="1"/>
    <x v="0"/>
    <s v="Jun"/>
    <x v="0"/>
    <x v="3"/>
    <s v="45-59"/>
    <s v="31-45"/>
    <n v="0"/>
    <n v="1"/>
    <n v="0"/>
    <x v="0"/>
  </r>
  <r>
    <s v="P7989"/>
    <d v="2023-04-19T08:21:00"/>
    <s v="M"/>
    <n v="24"/>
    <s v="Declined to Identify"/>
    <s v="None"/>
    <b v="1"/>
    <n v="5"/>
    <x v="8"/>
    <b v="1"/>
    <x v="1"/>
    <s v="Apr"/>
    <x v="0"/>
    <x v="0"/>
    <s v="15-29"/>
    <s v="31-45"/>
    <n v="0"/>
    <n v="1"/>
    <n v="0"/>
    <x v="0"/>
  </r>
  <r>
    <s v="P7990"/>
    <d v="2023-10-23T19:03:00"/>
    <s v="M"/>
    <n v="67"/>
    <s v="Declined to Identify"/>
    <s v="None"/>
    <b v="1"/>
    <n v="5"/>
    <x v="31"/>
    <b v="1"/>
    <x v="1"/>
    <s v="Oct"/>
    <x v="4"/>
    <x v="7"/>
    <s v="60-74"/>
    <s v="16-30"/>
    <n v="1"/>
    <n v="1"/>
    <n v="0"/>
    <x v="0"/>
  </r>
  <r>
    <s v="P7991"/>
    <d v="2023-11-17T01:52:00"/>
    <s v="M"/>
    <n v="79"/>
    <s v="Declined to Identify"/>
    <s v="None"/>
    <b v="1"/>
    <n v="5"/>
    <x v="14"/>
    <b v="1"/>
    <x v="1"/>
    <s v="Nov"/>
    <x v="5"/>
    <x v="4"/>
    <s v="75+"/>
    <s v="46-60"/>
    <n v="0"/>
    <n v="1"/>
    <n v="0"/>
    <x v="0"/>
  </r>
  <r>
    <s v="P7992"/>
    <d v="2023-12-12T21:55:00"/>
    <s v="M"/>
    <n v="37"/>
    <s v="Declined to Identify"/>
    <s v="None"/>
    <b v="1"/>
    <n v="5"/>
    <x v="44"/>
    <b v="1"/>
    <x v="1"/>
    <s v="Dec"/>
    <x v="6"/>
    <x v="2"/>
    <s v="30-44"/>
    <s v="31-45"/>
    <n v="0"/>
    <n v="1"/>
    <n v="0"/>
    <x v="0"/>
  </r>
  <r>
    <s v="P7993"/>
    <d v="2024-05-29T14:41:00"/>
    <s v="M"/>
    <n v="68"/>
    <s v="Declined to Identify"/>
    <s v="None"/>
    <b v="1"/>
    <n v="6"/>
    <x v="50"/>
    <b v="1"/>
    <x v="0"/>
    <s v="May"/>
    <x v="0"/>
    <x v="6"/>
    <s v="60-74"/>
    <s v="31-45"/>
    <n v="0"/>
    <n v="1"/>
    <n v="0"/>
    <x v="0"/>
  </r>
  <r>
    <s v="P7994"/>
    <d v="2024-02-21T23:10:00"/>
    <s v="M"/>
    <n v="54"/>
    <s v="Declined to Identify"/>
    <s v="None"/>
    <b v="1"/>
    <n v="6"/>
    <x v="32"/>
    <b v="1"/>
    <x v="0"/>
    <s v="Feb"/>
    <x v="0"/>
    <x v="2"/>
    <s v="45-59"/>
    <s v="46-60"/>
    <n v="0"/>
    <n v="1"/>
    <n v="0"/>
    <x v="0"/>
  </r>
  <r>
    <s v="P7995"/>
    <d v="2023-06-29T15:13:00"/>
    <s v="M"/>
    <n v="26"/>
    <s v="Declined to Identify"/>
    <s v="None"/>
    <b v="1"/>
    <n v="6"/>
    <x v="15"/>
    <b v="1"/>
    <x v="1"/>
    <s v="Jun"/>
    <x v="2"/>
    <x v="3"/>
    <s v="15-29"/>
    <s v="31-45"/>
    <n v="0"/>
    <n v="1"/>
    <n v="0"/>
    <x v="0"/>
  </r>
  <r>
    <s v="P7996"/>
    <d v="2024-05-22T07:09:00"/>
    <s v="M"/>
    <n v="2"/>
    <s v="Declined to Identify"/>
    <s v="None"/>
    <b v="1"/>
    <n v="6"/>
    <x v="27"/>
    <b v="1"/>
    <x v="0"/>
    <s v="May"/>
    <x v="0"/>
    <x v="0"/>
    <s v="0-14"/>
    <s v="46-60"/>
    <n v="0"/>
    <n v="1"/>
    <n v="0"/>
    <x v="0"/>
  </r>
  <r>
    <s v="P7997"/>
    <d v="2023-04-25T03:02:00"/>
    <s v="M"/>
    <n v="76"/>
    <s v="Declined to Identify"/>
    <s v="None"/>
    <b v="1"/>
    <n v="7"/>
    <x v="9"/>
    <b v="1"/>
    <x v="1"/>
    <s v="Apr"/>
    <x v="6"/>
    <x v="5"/>
    <s v="75+"/>
    <s v="46-60"/>
    <n v="0"/>
    <n v="1"/>
    <n v="0"/>
    <x v="0"/>
  </r>
  <r>
    <s v="P7998"/>
    <d v="2024-03-06T09:45:00"/>
    <s v="M"/>
    <n v="64"/>
    <s v="Declined to Identify"/>
    <s v="None"/>
    <b v="1"/>
    <n v="8"/>
    <x v="11"/>
    <b v="1"/>
    <x v="0"/>
    <s v="Mar"/>
    <x v="0"/>
    <x v="1"/>
    <s v="60-74"/>
    <s v="46-60"/>
    <n v="0"/>
    <n v="1"/>
    <n v="0"/>
    <x v="0"/>
  </r>
  <r>
    <s v="P7999"/>
    <d v="2024-09-01T04:37:00"/>
    <s v="M"/>
    <n v="2"/>
    <s v="Declined to Identify"/>
    <s v="None"/>
    <b v="1"/>
    <n v="8"/>
    <x v="12"/>
    <b v="1"/>
    <x v="0"/>
    <s v="Sep"/>
    <x v="3"/>
    <x v="5"/>
    <s v="0-14"/>
    <s v="31-45"/>
    <n v="0"/>
    <n v="1"/>
    <n v="0"/>
    <x v="0"/>
  </r>
  <r>
    <s v="P8000"/>
    <d v="2024-07-01T02:01:00"/>
    <s v="M"/>
    <n v="11"/>
    <s v="Declined to Identify"/>
    <s v="None"/>
    <b v="1"/>
    <n v="8"/>
    <x v="17"/>
    <b v="1"/>
    <x v="0"/>
    <s v="Jul"/>
    <x v="4"/>
    <x v="4"/>
    <s v="0-14"/>
    <s v="31-45"/>
    <n v="0"/>
    <n v="1"/>
    <n v="0"/>
    <x v="0"/>
  </r>
  <r>
    <s v="P8001"/>
    <d v="2023-04-15T23:41:00"/>
    <s v="M"/>
    <n v="20"/>
    <s v="Declined to Identify"/>
    <s v="None"/>
    <b v="1"/>
    <n v="8"/>
    <x v="43"/>
    <b v="1"/>
    <x v="1"/>
    <s v="Apr"/>
    <x v="1"/>
    <x v="2"/>
    <s v="15-29"/>
    <s v="46-60"/>
    <n v="0"/>
    <n v="1"/>
    <n v="0"/>
    <x v="0"/>
  </r>
  <r>
    <s v="P8002"/>
    <d v="2023-11-28T21:25:00"/>
    <s v="M"/>
    <n v="23"/>
    <s v="Declined to Identify"/>
    <s v="None"/>
    <b v="1"/>
    <n v="9"/>
    <x v="16"/>
    <b v="1"/>
    <x v="1"/>
    <s v="Nov"/>
    <x v="6"/>
    <x v="2"/>
    <s v="15-29"/>
    <s v="46-60"/>
    <n v="0"/>
    <n v="1"/>
    <n v="0"/>
    <x v="0"/>
  </r>
  <r>
    <s v="P8003"/>
    <d v="2023-09-02T11:21:00"/>
    <s v="M"/>
    <n v="51"/>
    <s v="Declined to Identify"/>
    <s v="None"/>
    <b v="1"/>
    <n v="9"/>
    <x v="42"/>
    <b v="1"/>
    <x v="1"/>
    <s v="Sep"/>
    <x v="1"/>
    <x v="1"/>
    <s v="45-59"/>
    <s v="0-15"/>
    <n v="1"/>
    <n v="1"/>
    <n v="1"/>
    <x v="0"/>
  </r>
  <r>
    <s v="P8004"/>
    <d v="2024-01-13T08:15:00"/>
    <s v="M"/>
    <n v="28"/>
    <s v="Declined to Identify"/>
    <s v="None"/>
    <b v="1"/>
    <n v="9"/>
    <x v="2"/>
    <b v="1"/>
    <x v="0"/>
    <s v="Jan"/>
    <x v="1"/>
    <x v="0"/>
    <s v="15-29"/>
    <s v="46-60"/>
    <n v="0"/>
    <n v="1"/>
    <n v="0"/>
    <x v="0"/>
  </r>
  <r>
    <s v="P8005"/>
    <d v="2024-01-11T22:22:00"/>
    <s v="M"/>
    <n v="42"/>
    <s v="Declined to Identify"/>
    <s v="None"/>
    <b v="1"/>
    <n v="10"/>
    <x v="14"/>
    <b v="1"/>
    <x v="0"/>
    <s v="Jan"/>
    <x v="2"/>
    <x v="2"/>
    <s v="30-44"/>
    <s v="46-60"/>
    <n v="0"/>
    <n v="1"/>
    <n v="0"/>
    <x v="0"/>
  </r>
  <r>
    <s v="P8006"/>
    <d v="2023-06-28T17:05:00"/>
    <s v="M"/>
    <n v="77"/>
    <s v="Declined to Identify"/>
    <s v="None"/>
    <b v="1"/>
    <n v="10"/>
    <x v="32"/>
    <b v="1"/>
    <x v="1"/>
    <s v="Jun"/>
    <x v="0"/>
    <x v="3"/>
    <s v="75+"/>
    <s v="46-60"/>
    <n v="0"/>
    <n v="1"/>
    <n v="0"/>
    <x v="0"/>
  </r>
  <r>
    <s v="P8007"/>
    <d v="2023-04-02T19:40:00"/>
    <s v="M"/>
    <n v="57"/>
    <s v="Declined to Identify"/>
    <s v="None"/>
    <b v="1"/>
    <n v="10"/>
    <x v="26"/>
    <b v="1"/>
    <x v="1"/>
    <s v="Apr"/>
    <x v="3"/>
    <x v="7"/>
    <s v="45-59"/>
    <s v="31-45"/>
    <n v="0"/>
    <n v="1"/>
    <n v="0"/>
    <x v="0"/>
  </r>
  <r>
    <s v="P8008"/>
    <d v="2024-09-29T17:02:00"/>
    <s v="M"/>
    <n v="4"/>
    <s v="Declined to Identify"/>
    <s v="None"/>
    <b v="1"/>
    <n v="10"/>
    <x v="48"/>
    <b v="1"/>
    <x v="0"/>
    <s v="Sep"/>
    <x v="3"/>
    <x v="3"/>
    <s v="0-14"/>
    <s v="16-30"/>
    <n v="1"/>
    <n v="1"/>
    <n v="1"/>
    <x v="0"/>
  </r>
  <r>
    <s v="P8009"/>
    <d v="2023-07-13T15:41:00"/>
    <s v="M"/>
    <n v="50"/>
    <s v="Declined to Identify"/>
    <s v="None"/>
    <b v="1"/>
    <n v="10"/>
    <x v="27"/>
    <b v="1"/>
    <x v="1"/>
    <s v="Jul"/>
    <x v="2"/>
    <x v="3"/>
    <s v="45-59"/>
    <s v="46-60"/>
    <n v="0"/>
    <n v="1"/>
    <n v="0"/>
    <x v="0"/>
  </r>
  <r>
    <s v="P8010"/>
    <d v="2024-05-14T03:24:00"/>
    <s v="M"/>
    <n v="64"/>
    <s v="Declined to Identify"/>
    <s v="None"/>
    <b v="1"/>
    <n v="10"/>
    <x v="50"/>
    <b v="1"/>
    <x v="0"/>
    <s v="May"/>
    <x v="6"/>
    <x v="5"/>
    <s v="60-74"/>
    <s v="31-45"/>
    <n v="0"/>
    <n v="1"/>
    <n v="0"/>
    <x v="0"/>
  </r>
  <r>
    <s v="P8011"/>
    <d v="2023-10-19T20:40:00"/>
    <s v="M"/>
    <n v="12"/>
    <s v="Declined to Identify"/>
    <s v="None"/>
    <b v="1"/>
    <n v="10"/>
    <x v="43"/>
    <b v="1"/>
    <x v="1"/>
    <s v="Oct"/>
    <x v="2"/>
    <x v="7"/>
    <s v="0-14"/>
    <s v="46-60"/>
    <n v="0"/>
    <n v="1"/>
    <n v="0"/>
    <x v="0"/>
  </r>
  <r>
    <s v="P8012"/>
    <d v="2023-11-27T03:30:00"/>
    <s v="M"/>
    <n v="3"/>
    <s v="Declined to Identify"/>
    <s v="Orthopedics"/>
    <b v="1"/>
    <m/>
    <x v="23"/>
    <b v="1"/>
    <x v="1"/>
    <s v="Nov"/>
    <x v="4"/>
    <x v="5"/>
    <s v="0-14"/>
    <s v="46-60"/>
    <n v="0"/>
    <n v="1"/>
    <n v="0"/>
    <x v="0"/>
  </r>
  <r>
    <s v="P8013"/>
    <d v="2024-03-14T02:46:00"/>
    <s v="M"/>
    <n v="33"/>
    <s v="Declined to Identify"/>
    <s v="Orthopedics"/>
    <b v="1"/>
    <m/>
    <x v="23"/>
    <b v="1"/>
    <x v="0"/>
    <s v="Mar"/>
    <x v="2"/>
    <x v="4"/>
    <s v="30-44"/>
    <s v="46-60"/>
    <n v="0"/>
    <n v="1"/>
    <n v="0"/>
    <x v="0"/>
  </r>
  <r>
    <s v="P8014"/>
    <d v="2024-09-12T03:16:00"/>
    <s v="M"/>
    <n v="7"/>
    <s v="Declined to Identify"/>
    <s v="Orthopedics"/>
    <b v="1"/>
    <m/>
    <x v="47"/>
    <b v="1"/>
    <x v="0"/>
    <s v="Sep"/>
    <x v="2"/>
    <x v="5"/>
    <s v="0-14"/>
    <s v="46-60"/>
    <n v="0"/>
    <n v="1"/>
    <n v="0"/>
    <x v="0"/>
  </r>
  <r>
    <s v="P8015"/>
    <d v="2024-07-25T10:58:00"/>
    <s v="M"/>
    <n v="14"/>
    <s v="Declined to Identify"/>
    <s v="Orthopedics"/>
    <b v="1"/>
    <m/>
    <x v="18"/>
    <b v="1"/>
    <x v="0"/>
    <s v="Jul"/>
    <x v="2"/>
    <x v="1"/>
    <s v="0-14"/>
    <s v="16-30"/>
    <n v="1"/>
    <n v="1"/>
    <n v="0"/>
    <x v="0"/>
  </r>
  <r>
    <s v="P8016"/>
    <d v="2024-03-17T14:54:00"/>
    <s v="M"/>
    <n v="26"/>
    <s v="Declined to Identify"/>
    <s v="Orthopedics"/>
    <b v="1"/>
    <m/>
    <x v="32"/>
    <b v="1"/>
    <x v="0"/>
    <s v="Mar"/>
    <x v="3"/>
    <x v="6"/>
    <s v="15-29"/>
    <s v="46-60"/>
    <n v="0"/>
    <n v="1"/>
    <n v="0"/>
    <x v="0"/>
  </r>
  <r>
    <s v="P8017"/>
    <d v="2024-08-16T16:11:00"/>
    <s v="M"/>
    <n v="64"/>
    <s v="Declined to Identify"/>
    <s v="Orthopedics"/>
    <b v="1"/>
    <m/>
    <x v="9"/>
    <b v="1"/>
    <x v="0"/>
    <s v="Aug"/>
    <x v="5"/>
    <x v="3"/>
    <s v="60-74"/>
    <s v="46-60"/>
    <n v="0"/>
    <n v="1"/>
    <n v="0"/>
    <x v="0"/>
  </r>
  <r>
    <s v="P8018"/>
    <d v="2023-04-25T18:20:00"/>
    <s v="M"/>
    <n v="18"/>
    <s v="Declined to Identify"/>
    <s v="Orthopedics"/>
    <b v="1"/>
    <m/>
    <x v="49"/>
    <b v="1"/>
    <x v="1"/>
    <s v="Apr"/>
    <x v="6"/>
    <x v="7"/>
    <s v="15-29"/>
    <s v="46-60"/>
    <n v="0"/>
    <n v="1"/>
    <n v="0"/>
    <x v="0"/>
  </r>
  <r>
    <s v="P8019"/>
    <d v="2023-12-19T13:21:00"/>
    <s v="M"/>
    <n v="21"/>
    <s v="Declined to Identify"/>
    <s v="Orthopedics"/>
    <b v="1"/>
    <m/>
    <x v="17"/>
    <b v="1"/>
    <x v="1"/>
    <s v="Dec"/>
    <x v="6"/>
    <x v="6"/>
    <s v="15-29"/>
    <s v="31-45"/>
    <n v="0"/>
    <n v="1"/>
    <n v="0"/>
    <x v="0"/>
  </r>
  <r>
    <s v="P8020"/>
    <d v="2024-06-12T17:56:00"/>
    <s v="M"/>
    <n v="54"/>
    <s v="Declined to Identify"/>
    <s v="Orthopedics"/>
    <b v="1"/>
    <m/>
    <x v="14"/>
    <b v="1"/>
    <x v="0"/>
    <s v="Jun"/>
    <x v="0"/>
    <x v="3"/>
    <s v="45-59"/>
    <s v="46-60"/>
    <n v="0"/>
    <n v="1"/>
    <n v="0"/>
    <x v="0"/>
  </r>
  <r>
    <s v="P8021"/>
    <d v="2024-02-10T09:30:00"/>
    <s v="M"/>
    <n v="30"/>
    <s v="Declined to Identify"/>
    <s v="Orthopedics"/>
    <b v="1"/>
    <m/>
    <x v="13"/>
    <b v="1"/>
    <x v="0"/>
    <s v="Feb"/>
    <x v="1"/>
    <x v="1"/>
    <s v="30-44"/>
    <s v="46-60"/>
    <n v="0"/>
    <n v="1"/>
    <n v="0"/>
    <x v="0"/>
  </r>
  <r>
    <s v="P8022"/>
    <d v="2024-07-15T00:14:00"/>
    <s v="M"/>
    <n v="12"/>
    <s v="Declined to Identify"/>
    <s v="Orthopedics"/>
    <b v="1"/>
    <m/>
    <x v="40"/>
    <b v="1"/>
    <x v="0"/>
    <s v="Jul"/>
    <x v="4"/>
    <x v="4"/>
    <s v="0-14"/>
    <s v="31-45"/>
    <n v="0"/>
    <n v="1"/>
    <n v="0"/>
    <x v="0"/>
  </r>
  <r>
    <s v="P8023"/>
    <d v="2024-09-28T01:43:00"/>
    <s v="M"/>
    <n v="79"/>
    <s v="Declined to Identify"/>
    <s v="Orthopedics"/>
    <b v="1"/>
    <m/>
    <x v="1"/>
    <b v="1"/>
    <x v="0"/>
    <s v="Sep"/>
    <x v="1"/>
    <x v="4"/>
    <s v="75+"/>
    <s v="16-30"/>
    <n v="1"/>
    <n v="1"/>
    <n v="0"/>
    <x v="0"/>
  </r>
  <r>
    <s v="P8024"/>
    <d v="2024-06-01T03:47:00"/>
    <s v="M"/>
    <n v="10"/>
    <s v="Declined to Identify"/>
    <s v="Orthopedics"/>
    <b v="1"/>
    <m/>
    <x v="38"/>
    <b v="1"/>
    <x v="0"/>
    <s v="Jun"/>
    <x v="1"/>
    <x v="5"/>
    <s v="0-14"/>
    <s v="0-15"/>
    <n v="1"/>
    <n v="1"/>
    <n v="0"/>
    <x v="0"/>
  </r>
  <r>
    <s v="P8025"/>
    <d v="2024-06-02T23:08:00"/>
    <s v="M"/>
    <n v="64"/>
    <s v="Declined to Identify"/>
    <s v="Orthopedics"/>
    <b v="1"/>
    <m/>
    <x v="50"/>
    <b v="1"/>
    <x v="0"/>
    <s v="Jun"/>
    <x v="3"/>
    <x v="2"/>
    <s v="60-74"/>
    <s v="31-45"/>
    <n v="0"/>
    <n v="1"/>
    <n v="0"/>
    <x v="0"/>
  </r>
  <r>
    <s v="P8026"/>
    <d v="2024-08-08T05:21:00"/>
    <s v="M"/>
    <n v="53"/>
    <s v="Declined to Identify"/>
    <s v="Orthopedics"/>
    <b v="1"/>
    <m/>
    <x v="24"/>
    <b v="1"/>
    <x v="0"/>
    <s v="Aug"/>
    <x v="2"/>
    <x v="5"/>
    <s v="45-59"/>
    <s v="16-30"/>
    <n v="1"/>
    <n v="1"/>
    <n v="0"/>
    <x v="0"/>
  </r>
  <r>
    <s v="P8027"/>
    <d v="2024-10-26T16:09:00"/>
    <s v="M"/>
    <n v="16"/>
    <s v="Declined to Identify"/>
    <s v="Orthopedics"/>
    <b v="1"/>
    <m/>
    <x v="38"/>
    <b v="1"/>
    <x v="0"/>
    <s v="Oct"/>
    <x v="1"/>
    <x v="3"/>
    <s v="15-29"/>
    <s v="0-15"/>
    <n v="1"/>
    <n v="1"/>
    <n v="0"/>
    <x v="0"/>
  </r>
  <r>
    <s v="P8028"/>
    <d v="2023-08-13T17:35:00"/>
    <s v="M"/>
    <n v="2"/>
    <s v="Declined to Identify"/>
    <s v="Orthopedics"/>
    <b v="1"/>
    <m/>
    <x v="47"/>
    <b v="1"/>
    <x v="1"/>
    <s v="Aug"/>
    <x v="3"/>
    <x v="3"/>
    <s v="0-14"/>
    <s v="46-60"/>
    <n v="0"/>
    <n v="1"/>
    <n v="0"/>
    <x v="0"/>
  </r>
  <r>
    <s v="P8029"/>
    <d v="2024-10-27T17:26:00"/>
    <s v="M"/>
    <n v="24"/>
    <s v="Declined to Identify"/>
    <s v="Orthopedics"/>
    <b v="1"/>
    <m/>
    <x v="14"/>
    <b v="1"/>
    <x v="0"/>
    <s v="Oct"/>
    <x v="3"/>
    <x v="3"/>
    <s v="15-29"/>
    <s v="46-60"/>
    <n v="0"/>
    <n v="1"/>
    <n v="0"/>
    <x v="0"/>
  </r>
  <r>
    <s v="P8030"/>
    <d v="2023-11-15T00:59:00"/>
    <s v="M"/>
    <n v="60"/>
    <s v="Declined to Identify"/>
    <s v="Orthopedics"/>
    <b v="1"/>
    <m/>
    <x v="14"/>
    <b v="1"/>
    <x v="1"/>
    <s v="Nov"/>
    <x v="0"/>
    <x v="4"/>
    <s v="60-74"/>
    <s v="46-60"/>
    <n v="0"/>
    <n v="1"/>
    <n v="0"/>
    <x v="0"/>
  </r>
  <r>
    <s v="P8031"/>
    <d v="2023-09-10T22:47:00"/>
    <s v="M"/>
    <n v="2"/>
    <s v="Declined to Identify"/>
    <s v="Orthopedics"/>
    <b v="1"/>
    <m/>
    <x v="26"/>
    <b v="1"/>
    <x v="1"/>
    <s v="Sep"/>
    <x v="3"/>
    <x v="2"/>
    <s v="0-14"/>
    <s v="31-45"/>
    <n v="0"/>
    <n v="1"/>
    <n v="0"/>
    <x v="0"/>
  </r>
  <r>
    <s v="P8032"/>
    <d v="2024-08-24T19:38:00"/>
    <s v="M"/>
    <n v="73"/>
    <s v="Declined to Identify"/>
    <s v="Orthopedics"/>
    <b v="1"/>
    <m/>
    <x v="35"/>
    <b v="1"/>
    <x v="0"/>
    <s v="Aug"/>
    <x v="1"/>
    <x v="7"/>
    <s v="60-74"/>
    <s v="16-30"/>
    <n v="1"/>
    <n v="1"/>
    <n v="0"/>
    <x v="0"/>
  </r>
  <r>
    <s v="P8033"/>
    <d v="2023-05-01T19:38:00"/>
    <s v="M"/>
    <n v="5"/>
    <s v="Declined to Identify"/>
    <s v="Orthopedics"/>
    <b v="1"/>
    <m/>
    <x v="36"/>
    <b v="1"/>
    <x v="1"/>
    <s v="May"/>
    <x v="4"/>
    <x v="7"/>
    <s v="0-14"/>
    <s v="16-30"/>
    <n v="1"/>
    <n v="1"/>
    <n v="0"/>
    <x v="0"/>
  </r>
  <r>
    <s v="P8034"/>
    <d v="2024-03-17T23:56:00"/>
    <s v="M"/>
    <n v="2"/>
    <s v="Declined to Identify"/>
    <s v="Orthopedics"/>
    <b v="1"/>
    <m/>
    <x v="3"/>
    <b v="1"/>
    <x v="0"/>
    <s v="Mar"/>
    <x v="3"/>
    <x v="2"/>
    <s v="0-14"/>
    <s v="31-45"/>
    <n v="0"/>
    <n v="1"/>
    <n v="0"/>
    <x v="0"/>
  </r>
  <r>
    <s v="P8035"/>
    <d v="2024-01-14T02:42:00"/>
    <s v="M"/>
    <n v="16"/>
    <s v="Declined to Identify"/>
    <s v="Orthopedics"/>
    <b v="1"/>
    <n v="0"/>
    <x v="46"/>
    <b v="1"/>
    <x v="0"/>
    <s v="Jan"/>
    <x v="3"/>
    <x v="4"/>
    <s v="15-29"/>
    <s v="16-30"/>
    <n v="1"/>
    <n v="1"/>
    <n v="0"/>
    <x v="0"/>
  </r>
  <r>
    <s v="P8036"/>
    <d v="2023-12-18T02:53:00"/>
    <s v="M"/>
    <n v="35"/>
    <s v="Declined to Identify"/>
    <s v="Orthopedics"/>
    <b v="1"/>
    <n v="1"/>
    <x v="27"/>
    <b v="1"/>
    <x v="1"/>
    <s v="Dec"/>
    <x v="4"/>
    <x v="4"/>
    <s v="30-44"/>
    <s v="46-60"/>
    <n v="0"/>
    <n v="1"/>
    <n v="0"/>
    <x v="0"/>
  </r>
  <r>
    <s v="P8037"/>
    <d v="2024-09-01T17:23:00"/>
    <s v="M"/>
    <n v="39"/>
    <s v="Declined to Identify"/>
    <s v="Orthopedics"/>
    <b v="1"/>
    <n v="2"/>
    <x v="19"/>
    <b v="1"/>
    <x v="0"/>
    <s v="Sep"/>
    <x v="3"/>
    <x v="3"/>
    <s v="30-44"/>
    <s v="16-30"/>
    <n v="1"/>
    <n v="1"/>
    <n v="0"/>
    <x v="0"/>
  </r>
  <r>
    <s v="P8038"/>
    <d v="2024-08-20T12:43:00"/>
    <s v="M"/>
    <n v="52"/>
    <s v="Declined to Identify"/>
    <s v="Orthopedics"/>
    <b v="1"/>
    <n v="3"/>
    <x v="27"/>
    <b v="1"/>
    <x v="0"/>
    <s v="Aug"/>
    <x v="6"/>
    <x v="6"/>
    <s v="45-59"/>
    <s v="46-60"/>
    <n v="0"/>
    <n v="1"/>
    <n v="0"/>
    <x v="0"/>
  </r>
  <r>
    <s v="P8039"/>
    <d v="2024-03-14T05:55:00"/>
    <s v="M"/>
    <n v="14"/>
    <s v="Declined to Identify"/>
    <s v="Orthopedics"/>
    <b v="1"/>
    <n v="3"/>
    <x v="16"/>
    <b v="1"/>
    <x v="0"/>
    <s v="Mar"/>
    <x v="2"/>
    <x v="5"/>
    <s v="0-14"/>
    <s v="46-60"/>
    <n v="0"/>
    <n v="1"/>
    <n v="0"/>
    <x v="0"/>
  </r>
  <r>
    <s v="P8040"/>
    <d v="2024-08-06T16:10:00"/>
    <s v="M"/>
    <n v="19"/>
    <s v="Declined to Identify"/>
    <s v="Orthopedics"/>
    <b v="1"/>
    <n v="4"/>
    <x v="18"/>
    <b v="1"/>
    <x v="0"/>
    <s v="Aug"/>
    <x v="6"/>
    <x v="3"/>
    <s v="15-29"/>
    <s v="16-30"/>
    <n v="1"/>
    <n v="1"/>
    <n v="0"/>
    <x v="0"/>
  </r>
  <r>
    <s v="P8041"/>
    <d v="2024-06-01T19:48:00"/>
    <s v="M"/>
    <n v="2"/>
    <s v="Declined to Identify"/>
    <s v="Orthopedics"/>
    <b v="1"/>
    <n v="4"/>
    <x v="9"/>
    <b v="1"/>
    <x v="0"/>
    <s v="Jun"/>
    <x v="1"/>
    <x v="7"/>
    <s v="0-14"/>
    <s v="46-60"/>
    <n v="0"/>
    <n v="1"/>
    <n v="0"/>
    <x v="0"/>
  </r>
  <r>
    <s v="P8042"/>
    <d v="2023-10-27T04:13:00"/>
    <s v="M"/>
    <n v="70"/>
    <s v="Declined to Identify"/>
    <s v="Orthopedics"/>
    <b v="1"/>
    <n v="5"/>
    <x v="7"/>
    <b v="1"/>
    <x v="1"/>
    <s v="Oct"/>
    <x v="5"/>
    <x v="5"/>
    <s v="60-74"/>
    <s v="16-30"/>
    <n v="1"/>
    <n v="1"/>
    <n v="0"/>
    <x v="0"/>
  </r>
  <r>
    <s v="P8043"/>
    <d v="2024-04-07T16:32:00"/>
    <s v="M"/>
    <n v="58"/>
    <s v="Declined to Identify"/>
    <s v="Orthopedics"/>
    <b v="1"/>
    <n v="5"/>
    <x v="38"/>
    <b v="1"/>
    <x v="0"/>
    <s v="Apr"/>
    <x v="3"/>
    <x v="3"/>
    <s v="45-59"/>
    <s v="0-15"/>
    <n v="1"/>
    <n v="1"/>
    <n v="0"/>
    <x v="0"/>
  </r>
  <r>
    <s v="P8044"/>
    <d v="2024-08-26T21:08:00"/>
    <s v="M"/>
    <n v="55"/>
    <s v="Declined to Identify"/>
    <s v="Orthopedics"/>
    <b v="1"/>
    <n v="8"/>
    <x v="2"/>
    <b v="1"/>
    <x v="0"/>
    <s v="Aug"/>
    <x v="4"/>
    <x v="2"/>
    <s v="45-59"/>
    <s v="46-60"/>
    <n v="0"/>
    <n v="1"/>
    <n v="0"/>
    <x v="0"/>
  </r>
  <r>
    <s v="P8045"/>
    <d v="2024-07-05T01:38:00"/>
    <s v="M"/>
    <n v="13"/>
    <s v="Declined to Identify"/>
    <s v="Physiotherapy"/>
    <b v="1"/>
    <m/>
    <x v="39"/>
    <b v="1"/>
    <x v="0"/>
    <s v="Jul"/>
    <x v="5"/>
    <x v="4"/>
    <s v="0-14"/>
    <s v="0-15"/>
    <n v="1"/>
    <n v="1"/>
    <n v="0"/>
    <x v="0"/>
  </r>
  <r>
    <s v="P8046"/>
    <d v="2024-01-13T16:07:00"/>
    <s v="M"/>
    <n v="44"/>
    <s v="Declined to Identify"/>
    <s v="Physiotherapy"/>
    <b v="1"/>
    <m/>
    <x v="18"/>
    <b v="1"/>
    <x v="0"/>
    <s v="Jan"/>
    <x v="1"/>
    <x v="3"/>
    <s v="30-44"/>
    <s v="16-30"/>
    <n v="1"/>
    <n v="1"/>
    <n v="0"/>
    <x v="0"/>
  </r>
  <r>
    <s v="P8047"/>
    <d v="2023-06-12T10:05:00"/>
    <s v="M"/>
    <n v="66"/>
    <s v="Declined to Identify"/>
    <s v="Physiotherapy"/>
    <b v="1"/>
    <m/>
    <x v="38"/>
    <b v="1"/>
    <x v="1"/>
    <s v="Jun"/>
    <x v="4"/>
    <x v="1"/>
    <s v="60-74"/>
    <s v="0-15"/>
    <n v="1"/>
    <n v="1"/>
    <n v="0"/>
    <x v="0"/>
  </r>
  <r>
    <s v="P8048"/>
    <d v="2023-09-08T03:29:00"/>
    <s v="M"/>
    <n v="71"/>
    <s v="Declined to Identify"/>
    <s v="Physiotherapy"/>
    <b v="1"/>
    <m/>
    <x v="3"/>
    <b v="1"/>
    <x v="1"/>
    <s v="Sep"/>
    <x v="5"/>
    <x v="5"/>
    <s v="60-74"/>
    <s v="31-45"/>
    <n v="0"/>
    <n v="1"/>
    <n v="0"/>
    <x v="0"/>
  </r>
  <r>
    <s v="P8049"/>
    <d v="2023-05-13T02:42:00"/>
    <s v="M"/>
    <n v="18"/>
    <s v="Declined to Identify"/>
    <s v="Physiotherapy"/>
    <b v="1"/>
    <n v="5"/>
    <x v="30"/>
    <b v="1"/>
    <x v="1"/>
    <s v="May"/>
    <x v="1"/>
    <x v="4"/>
    <s v="15-29"/>
    <s v="0-15"/>
    <n v="1"/>
    <n v="1"/>
    <n v="0"/>
    <x v="0"/>
  </r>
  <r>
    <s v="P8050"/>
    <d v="2023-12-17T19:54:00"/>
    <s v="M"/>
    <n v="5"/>
    <s v="Declined to Identify"/>
    <s v="Renal"/>
    <b v="1"/>
    <m/>
    <x v="43"/>
    <b v="1"/>
    <x v="1"/>
    <s v="Dec"/>
    <x v="3"/>
    <x v="7"/>
    <s v="0-14"/>
    <s v="46-60"/>
    <n v="0"/>
    <n v="1"/>
    <n v="0"/>
    <x v="0"/>
  </r>
  <r>
    <s v="P8051"/>
    <d v="2024-01-07T11:27:00"/>
    <s v="M"/>
    <n v="50"/>
    <s v="Declined to Identify"/>
    <s v="Renal"/>
    <b v="1"/>
    <m/>
    <x v="29"/>
    <b v="1"/>
    <x v="0"/>
    <s v="Jan"/>
    <x v="3"/>
    <x v="1"/>
    <s v="45-59"/>
    <s v="16-30"/>
    <n v="1"/>
    <n v="1"/>
    <n v="0"/>
    <x v="0"/>
  </r>
  <r>
    <s v="P8052"/>
    <d v="2023-10-07T10:33:00"/>
    <s v="M"/>
    <n v="19"/>
    <s v="Declined to Identify"/>
    <s v="Renal"/>
    <b v="1"/>
    <m/>
    <x v="42"/>
    <b v="1"/>
    <x v="1"/>
    <s v="Oct"/>
    <x v="1"/>
    <x v="1"/>
    <s v="15-29"/>
    <s v="0-15"/>
    <n v="1"/>
    <n v="1"/>
    <n v="0"/>
    <x v="0"/>
  </r>
  <r>
    <s v="P8053"/>
    <d v="2024-01-10T20:16:00"/>
    <s v="M"/>
    <n v="30"/>
    <s v="Native American/Alaska Native"/>
    <s v="Cardiology"/>
    <b v="1"/>
    <m/>
    <x v="11"/>
    <b v="1"/>
    <x v="0"/>
    <s v="Jan"/>
    <x v="0"/>
    <x v="7"/>
    <s v="30-44"/>
    <s v="46-60"/>
    <n v="0"/>
    <n v="1"/>
    <n v="0"/>
    <x v="0"/>
  </r>
  <r>
    <s v="P8054"/>
    <d v="2024-05-12T01:40:00"/>
    <s v="M"/>
    <n v="14"/>
    <s v="Native American/Alaska Native"/>
    <s v="Cardiology"/>
    <b v="1"/>
    <m/>
    <x v="50"/>
    <b v="1"/>
    <x v="0"/>
    <s v="May"/>
    <x v="3"/>
    <x v="4"/>
    <s v="0-14"/>
    <s v="31-45"/>
    <n v="0"/>
    <n v="1"/>
    <n v="0"/>
    <x v="0"/>
  </r>
  <r>
    <s v="P8055"/>
    <d v="2024-09-04T22:00:00"/>
    <s v="M"/>
    <n v="26"/>
    <s v="Native American/Alaska Native"/>
    <s v="Cardiology"/>
    <b v="1"/>
    <m/>
    <x v="15"/>
    <b v="1"/>
    <x v="0"/>
    <s v="Sep"/>
    <x v="0"/>
    <x v="2"/>
    <s v="15-29"/>
    <s v="31-45"/>
    <n v="0"/>
    <n v="1"/>
    <n v="0"/>
    <x v="0"/>
  </r>
  <r>
    <s v="P8056"/>
    <d v="2023-04-13T12:12:00"/>
    <s v="M"/>
    <n v="24"/>
    <s v="Native American/Alaska Native"/>
    <s v="Cardiology"/>
    <b v="1"/>
    <n v="2"/>
    <x v="35"/>
    <b v="1"/>
    <x v="1"/>
    <s v="Apr"/>
    <x v="2"/>
    <x v="6"/>
    <s v="15-29"/>
    <s v="16-30"/>
    <n v="1"/>
    <n v="1"/>
    <n v="0"/>
    <x v="0"/>
  </r>
  <r>
    <s v="P8057"/>
    <d v="2024-01-17T09:51:00"/>
    <s v="M"/>
    <n v="71"/>
    <s v="Native American/Alaska Native"/>
    <s v="Cardiology"/>
    <b v="1"/>
    <n v="4"/>
    <x v="2"/>
    <b v="1"/>
    <x v="0"/>
    <s v="Jan"/>
    <x v="0"/>
    <x v="1"/>
    <s v="60-74"/>
    <s v="46-60"/>
    <n v="0"/>
    <n v="1"/>
    <n v="0"/>
    <x v="0"/>
  </r>
  <r>
    <s v="P8058"/>
    <d v="2023-04-02T05:22:00"/>
    <s v="M"/>
    <n v="38"/>
    <s v="Native American/Alaska Native"/>
    <s v="Gastroenterology"/>
    <b v="1"/>
    <m/>
    <x v="44"/>
    <b v="1"/>
    <x v="1"/>
    <s v="Apr"/>
    <x v="3"/>
    <x v="5"/>
    <s v="30-44"/>
    <s v="31-45"/>
    <n v="0"/>
    <n v="1"/>
    <n v="0"/>
    <x v="0"/>
  </r>
  <r>
    <s v="P8059"/>
    <d v="2024-03-09T00:26:00"/>
    <s v="M"/>
    <n v="27"/>
    <s v="Native American/Alaska Native"/>
    <s v="General Practice"/>
    <b v="1"/>
    <m/>
    <x v="42"/>
    <b v="1"/>
    <x v="0"/>
    <s v="Mar"/>
    <x v="1"/>
    <x v="4"/>
    <s v="15-29"/>
    <s v="0-15"/>
    <n v="1"/>
    <n v="1"/>
    <n v="0"/>
    <x v="0"/>
  </r>
  <r>
    <s v="P8060"/>
    <d v="2024-10-20T15:14:00"/>
    <s v="M"/>
    <n v="59"/>
    <s v="Native American/Alaska Native"/>
    <s v="General Practice"/>
    <b v="1"/>
    <m/>
    <x v="38"/>
    <b v="1"/>
    <x v="0"/>
    <s v="Oct"/>
    <x v="3"/>
    <x v="3"/>
    <s v="45-59"/>
    <s v="0-15"/>
    <n v="1"/>
    <n v="1"/>
    <n v="0"/>
    <x v="0"/>
  </r>
  <r>
    <s v="P8061"/>
    <d v="2023-07-25T10:41:00"/>
    <s v="M"/>
    <n v="12"/>
    <s v="Native American/Alaska Native"/>
    <s v="General Practice"/>
    <b v="1"/>
    <m/>
    <x v="46"/>
    <b v="1"/>
    <x v="1"/>
    <s v="Jul"/>
    <x v="6"/>
    <x v="1"/>
    <s v="0-14"/>
    <s v="16-30"/>
    <n v="1"/>
    <n v="1"/>
    <n v="0"/>
    <x v="0"/>
  </r>
  <r>
    <s v="P8062"/>
    <d v="2024-02-26T07:20:00"/>
    <s v="M"/>
    <n v="4"/>
    <s v="Native American/Alaska Native"/>
    <s v="General Practice"/>
    <b v="1"/>
    <m/>
    <x v="21"/>
    <b v="1"/>
    <x v="0"/>
    <s v="Feb"/>
    <x v="4"/>
    <x v="0"/>
    <s v="0-14"/>
    <s v="46-60"/>
    <n v="0"/>
    <n v="1"/>
    <n v="0"/>
    <x v="0"/>
  </r>
  <r>
    <s v="P8063"/>
    <d v="2024-09-02T00:05:00"/>
    <s v="M"/>
    <n v="18"/>
    <s v="Native American/Alaska Native"/>
    <s v="General Practice"/>
    <b v="1"/>
    <m/>
    <x v="26"/>
    <b v="1"/>
    <x v="0"/>
    <s v="Sep"/>
    <x v="4"/>
    <x v="4"/>
    <s v="15-29"/>
    <s v="31-45"/>
    <n v="0"/>
    <n v="1"/>
    <n v="0"/>
    <x v="0"/>
  </r>
  <r>
    <s v="P8064"/>
    <d v="2024-08-20T07:53:00"/>
    <s v="M"/>
    <n v="4"/>
    <s v="Native American/Alaska Native"/>
    <s v="General Practice"/>
    <b v="1"/>
    <m/>
    <x v="0"/>
    <b v="1"/>
    <x v="0"/>
    <s v="Aug"/>
    <x v="6"/>
    <x v="0"/>
    <s v="0-14"/>
    <s v="31-45"/>
    <n v="0"/>
    <n v="1"/>
    <n v="0"/>
    <x v="0"/>
  </r>
  <r>
    <s v="P8065"/>
    <d v="2023-10-07T01:25:00"/>
    <s v="M"/>
    <n v="52"/>
    <s v="Native American/Alaska Native"/>
    <s v="General Practice"/>
    <b v="1"/>
    <m/>
    <x v="43"/>
    <b v="1"/>
    <x v="1"/>
    <s v="Oct"/>
    <x v="1"/>
    <x v="4"/>
    <s v="45-59"/>
    <s v="46-60"/>
    <n v="0"/>
    <n v="1"/>
    <n v="0"/>
    <x v="0"/>
  </r>
  <r>
    <s v="P8066"/>
    <d v="2023-08-15T23:58:00"/>
    <s v="M"/>
    <n v="44"/>
    <s v="Native American/Alaska Native"/>
    <s v="General Practice"/>
    <b v="1"/>
    <m/>
    <x v="47"/>
    <b v="1"/>
    <x v="1"/>
    <s v="Aug"/>
    <x v="6"/>
    <x v="2"/>
    <s v="30-44"/>
    <s v="46-60"/>
    <n v="0"/>
    <n v="1"/>
    <n v="0"/>
    <x v="0"/>
  </r>
  <r>
    <s v="P8067"/>
    <d v="2024-04-10T07:21:00"/>
    <s v="M"/>
    <n v="18"/>
    <s v="Native American/Alaska Native"/>
    <s v="General Practice"/>
    <b v="1"/>
    <m/>
    <x v="43"/>
    <b v="1"/>
    <x v="0"/>
    <s v="Apr"/>
    <x v="0"/>
    <x v="0"/>
    <s v="15-29"/>
    <s v="46-60"/>
    <n v="0"/>
    <n v="1"/>
    <n v="0"/>
    <x v="0"/>
  </r>
  <r>
    <s v="P8068"/>
    <d v="2023-12-30T06:38:00"/>
    <s v="M"/>
    <n v="31"/>
    <s v="Native American/Alaska Native"/>
    <s v="General Practice"/>
    <b v="1"/>
    <m/>
    <x v="25"/>
    <b v="1"/>
    <x v="1"/>
    <s v="Dec"/>
    <x v="1"/>
    <x v="0"/>
    <s v="30-44"/>
    <s v="46-60"/>
    <n v="0"/>
    <n v="1"/>
    <n v="0"/>
    <x v="0"/>
  </r>
  <r>
    <s v="P8069"/>
    <d v="2023-06-01T11:36:00"/>
    <s v="M"/>
    <n v="40"/>
    <s v="Native American/Alaska Native"/>
    <s v="General Practice"/>
    <b v="1"/>
    <m/>
    <x v="33"/>
    <b v="1"/>
    <x v="1"/>
    <s v="Jun"/>
    <x v="2"/>
    <x v="1"/>
    <s v="30-44"/>
    <s v="31-45"/>
    <n v="0"/>
    <n v="1"/>
    <n v="0"/>
    <x v="0"/>
  </r>
  <r>
    <s v="P8070"/>
    <d v="2024-05-21T07:42:00"/>
    <s v="M"/>
    <n v="61"/>
    <s v="Native American/Alaska Native"/>
    <s v="General Practice"/>
    <b v="1"/>
    <m/>
    <x v="14"/>
    <b v="1"/>
    <x v="0"/>
    <s v="May"/>
    <x v="6"/>
    <x v="0"/>
    <s v="60-74"/>
    <s v="46-60"/>
    <n v="0"/>
    <n v="1"/>
    <n v="0"/>
    <x v="0"/>
  </r>
  <r>
    <s v="P8071"/>
    <d v="2024-05-12T09:29:00"/>
    <s v="M"/>
    <n v="32"/>
    <s v="Native American/Alaska Native"/>
    <s v="General Practice"/>
    <b v="1"/>
    <m/>
    <x v="16"/>
    <b v="1"/>
    <x v="0"/>
    <s v="May"/>
    <x v="3"/>
    <x v="1"/>
    <s v="30-44"/>
    <s v="46-60"/>
    <n v="0"/>
    <n v="1"/>
    <n v="0"/>
    <x v="0"/>
  </r>
  <r>
    <s v="P8072"/>
    <d v="2023-05-02T03:19:00"/>
    <s v="M"/>
    <n v="38"/>
    <s v="Native American/Alaska Native"/>
    <s v="General Practice"/>
    <b v="1"/>
    <m/>
    <x v="10"/>
    <b v="1"/>
    <x v="1"/>
    <s v="May"/>
    <x v="6"/>
    <x v="5"/>
    <s v="30-44"/>
    <s v="31-45"/>
    <n v="0"/>
    <n v="1"/>
    <n v="0"/>
    <x v="0"/>
  </r>
  <r>
    <s v="P8073"/>
    <d v="2024-01-02T17:46:00"/>
    <s v="M"/>
    <n v="47"/>
    <s v="Native American/Alaska Native"/>
    <s v="General Practice"/>
    <b v="1"/>
    <m/>
    <x v="37"/>
    <b v="1"/>
    <x v="0"/>
    <s v="Jan"/>
    <x v="6"/>
    <x v="3"/>
    <s v="45-59"/>
    <s v="31-45"/>
    <n v="0"/>
    <n v="1"/>
    <n v="0"/>
    <x v="0"/>
  </r>
  <r>
    <s v="P8074"/>
    <d v="2023-11-03T16:51:00"/>
    <s v="M"/>
    <n v="53"/>
    <s v="Native American/Alaska Native"/>
    <s v="General Practice"/>
    <b v="1"/>
    <m/>
    <x v="8"/>
    <b v="1"/>
    <x v="1"/>
    <s v="Nov"/>
    <x v="5"/>
    <x v="3"/>
    <s v="45-59"/>
    <s v="31-45"/>
    <n v="0"/>
    <n v="1"/>
    <n v="0"/>
    <x v="0"/>
  </r>
  <r>
    <s v="P8075"/>
    <d v="2023-05-11T13:46:00"/>
    <s v="M"/>
    <n v="25"/>
    <s v="Native American/Alaska Native"/>
    <s v="General Practice"/>
    <b v="1"/>
    <m/>
    <x v="4"/>
    <b v="1"/>
    <x v="1"/>
    <s v="May"/>
    <x v="2"/>
    <x v="6"/>
    <s v="15-29"/>
    <s v="0-15"/>
    <n v="1"/>
    <n v="1"/>
    <n v="0"/>
    <x v="0"/>
  </r>
  <r>
    <s v="P8076"/>
    <d v="2023-10-10T09:14:00"/>
    <s v="M"/>
    <n v="34"/>
    <s v="Native American/Alaska Native"/>
    <s v="General Practice"/>
    <b v="1"/>
    <m/>
    <x v="41"/>
    <b v="1"/>
    <x v="1"/>
    <s v="Oct"/>
    <x v="6"/>
    <x v="1"/>
    <s v="30-44"/>
    <s v="16-30"/>
    <n v="1"/>
    <n v="1"/>
    <n v="0"/>
    <x v="0"/>
  </r>
  <r>
    <s v="P8077"/>
    <d v="2024-10-27T23:17:00"/>
    <s v="M"/>
    <n v="79"/>
    <s v="Native American/Alaska Native"/>
    <s v="General Practice"/>
    <b v="1"/>
    <n v="2"/>
    <x v="8"/>
    <b v="1"/>
    <x v="0"/>
    <s v="Oct"/>
    <x v="3"/>
    <x v="2"/>
    <s v="75+"/>
    <s v="31-45"/>
    <n v="0"/>
    <n v="1"/>
    <n v="0"/>
    <x v="0"/>
  </r>
  <r>
    <s v="P8078"/>
    <d v="2024-05-28T15:54:00"/>
    <s v="M"/>
    <n v="72"/>
    <s v="Native American/Alaska Native"/>
    <s v="General Practice"/>
    <b v="1"/>
    <n v="5"/>
    <x v="45"/>
    <b v="1"/>
    <x v="0"/>
    <s v="May"/>
    <x v="6"/>
    <x v="3"/>
    <s v="60-74"/>
    <s v="16-30"/>
    <n v="1"/>
    <n v="1"/>
    <n v="0"/>
    <x v="0"/>
  </r>
  <r>
    <s v="P8079"/>
    <d v="2023-04-17T23:20:00"/>
    <s v="M"/>
    <n v="52"/>
    <s v="Native American/Alaska Native"/>
    <s v="General Practice"/>
    <b v="1"/>
    <n v="6"/>
    <x v="8"/>
    <b v="1"/>
    <x v="1"/>
    <s v="Apr"/>
    <x v="4"/>
    <x v="2"/>
    <s v="45-59"/>
    <s v="31-45"/>
    <n v="0"/>
    <n v="1"/>
    <n v="0"/>
    <x v="0"/>
  </r>
  <r>
    <s v="P8080"/>
    <d v="2023-04-14T04:39:00"/>
    <s v="M"/>
    <n v="56"/>
    <s v="Native American/Alaska Native"/>
    <s v="General Practice"/>
    <b v="1"/>
    <n v="8"/>
    <x v="33"/>
    <b v="1"/>
    <x v="1"/>
    <s v="Apr"/>
    <x v="5"/>
    <x v="5"/>
    <s v="45-59"/>
    <s v="31-45"/>
    <n v="0"/>
    <n v="1"/>
    <n v="0"/>
    <x v="0"/>
  </r>
  <r>
    <s v="P8081"/>
    <d v="2023-12-08T05:41:00"/>
    <s v="M"/>
    <n v="42"/>
    <s v="Native American/Alaska Native"/>
    <s v="General Practice"/>
    <b v="1"/>
    <n v="9"/>
    <x v="13"/>
    <b v="1"/>
    <x v="1"/>
    <s v="Dec"/>
    <x v="5"/>
    <x v="5"/>
    <s v="30-44"/>
    <s v="46-60"/>
    <n v="0"/>
    <n v="1"/>
    <n v="0"/>
    <x v="0"/>
  </r>
  <r>
    <s v="P8082"/>
    <d v="2024-02-23T00:28:00"/>
    <s v="M"/>
    <n v="42"/>
    <s v="Native American/Alaska Native"/>
    <s v="General Practice"/>
    <b v="1"/>
    <n v="9"/>
    <x v="31"/>
    <b v="1"/>
    <x v="0"/>
    <s v="Feb"/>
    <x v="5"/>
    <x v="4"/>
    <s v="30-44"/>
    <s v="16-30"/>
    <n v="1"/>
    <n v="1"/>
    <n v="1"/>
    <x v="0"/>
  </r>
  <r>
    <s v="P8083"/>
    <d v="2024-08-13T23:02:00"/>
    <s v="M"/>
    <n v="60"/>
    <s v="Native American/Alaska Native"/>
    <s v="Neurology"/>
    <b v="1"/>
    <m/>
    <x v="49"/>
    <b v="1"/>
    <x v="0"/>
    <s v="Aug"/>
    <x v="6"/>
    <x v="2"/>
    <s v="60-74"/>
    <s v="46-60"/>
    <n v="0"/>
    <n v="1"/>
    <n v="0"/>
    <x v="0"/>
  </r>
  <r>
    <s v="P8084"/>
    <d v="2024-09-08T22:52:00"/>
    <s v="M"/>
    <n v="46"/>
    <s v="Native American/Alaska Native"/>
    <s v="Neurology"/>
    <b v="1"/>
    <m/>
    <x v="38"/>
    <b v="1"/>
    <x v="0"/>
    <s v="Sep"/>
    <x v="3"/>
    <x v="2"/>
    <s v="45-59"/>
    <s v="0-15"/>
    <n v="1"/>
    <n v="1"/>
    <n v="0"/>
    <x v="0"/>
  </r>
  <r>
    <s v="P8085"/>
    <d v="2024-03-27T05:10:00"/>
    <s v="M"/>
    <n v="38"/>
    <s v="Native American/Alaska Native"/>
    <s v="Neurology"/>
    <b v="1"/>
    <m/>
    <x v="3"/>
    <b v="1"/>
    <x v="0"/>
    <s v="Mar"/>
    <x v="0"/>
    <x v="5"/>
    <s v="30-44"/>
    <s v="31-45"/>
    <n v="0"/>
    <n v="1"/>
    <n v="0"/>
    <x v="0"/>
  </r>
  <r>
    <s v="P8086"/>
    <d v="2023-05-04T11:11:00"/>
    <s v="M"/>
    <n v="23"/>
    <s v="Native American/Alaska Native"/>
    <s v="Neurology"/>
    <b v="1"/>
    <m/>
    <x v="40"/>
    <b v="1"/>
    <x v="1"/>
    <s v="May"/>
    <x v="2"/>
    <x v="1"/>
    <s v="15-29"/>
    <s v="31-45"/>
    <n v="0"/>
    <n v="1"/>
    <n v="0"/>
    <x v="0"/>
  </r>
  <r>
    <s v="P8087"/>
    <d v="2023-05-21T05:17:00"/>
    <s v="M"/>
    <n v="31"/>
    <s v="Native American/Alaska Native"/>
    <s v="Neurology"/>
    <b v="1"/>
    <n v="5"/>
    <x v="25"/>
    <b v="1"/>
    <x v="1"/>
    <s v="May"/>
    <x v="3"/>
    <x v="5"/>
    <s v="30-44"/>
    <s v="46-60"/>
    <n v="0"/>
    <n v="1"/>
    <n v="0"/>
    <x v="0"/>
  </r>
  <r>
    <s v="P8088"/>
    <d v="2023-11-15T06:18:00"/>
    <s v="M"/>
    <n v="60"/>
    <s v="Native American/Alaska Native"/>
    <s v="Neurology"/>
    <b v="1"/>
    <n v="8"/>
    <x v="22"/>
    <b v="1"/>
    <x v="1"/>
    <s v="Nov"/>
    <x v="0"/>
    <x v="0"/>
    <s v="60-74"/>
    <s v="31-45"/>
    <n v="0"/>
    <n v="1"/>
    <n v="0"/>
    <x v="0"/>
  </r>
  <r>
    <s v="P8089"/>
    <d v="2024-02-26T02:25:00"/>
    <s v="M"/>
    <n v="8"/>
    <s v="Native American/Alaska Native"/>
    <s v="None"/>
    <b v="1"/>
    <m/>
    <x v="36"/>
    <b v="1"/>
    <x v="0"/>
    <s v="Feb"/>
    <x v="4"/>
    <x v="4"/>
    <s v="0-14"/>
    <s v="16-30"/>
    <n v="1"/>
    <n v="1"/>
    <n v="0"/>
    <x v="0"/>
  </r>
  <r>
    <s v="P8090"/>
    <d v="2023-12-19T02:43:00"/>
    <s v="M"/>
    <n v="36"/>
    <s v="Native American/Alaska Native"/>
    <s v="None"/>
    <b v="1"/>
    <m/>
    <x v="36"/>
    <b v="1"/>
    <x v="1"/>
    <s v="Dec"/>
    <x v="6"/>
    <x v="4"/>
    <s v="30-44"/>
    <s v="16-30"/>
    <n v="1"/>
    <n v="1"/>
    <n v="0"/>
    <x v="0"/>
  </r>
  <r>
    <s v="P8091"/>
    <d v="2023-04-21T11:30:00"/>
    <s v="M"/>
    <n v="71"/>
    <s v="Native American/Alaska Native"/>
    <s v="None"/>
    <b v="1"/>
    <m/>
    <x v="19"/>
    <b v="1"/>
    <x v="1"/>
    <s v="Apr"/>
    <x v="5"/>
    <x v="1"/>
    <s v="60-74"/>
    <s v="16-30"/>
    <n v="1"/>
    <n v="1"/>
    <n v="0"/>
    <x v="0"/>
  </r>
  <r>
    <s v="P8092"/>
    <d v="2023-07-03T12:34:00"/>
    <s v="M"/>
    <n v="33"/>
    <s v="Native American/Alaska Native"/>
    <s v="None"/>
    <b v="1"/>
    <m/>
    <x v="20"/>
    <b v="1"/>
    <x v="1"/>
    <s v="Jul"/>
    <x v="4"/>
    <x v="6"/>
    <s v="30-44"/>
    <s v="16-30"/>
    <n v="1"/>
    <n v="1"/>
    <n v="0"/>
    <x v="0"/>
  </r>
  <r>
    <s v="P8093"/>
    <d v="2024-06-01T21:22:00"/>
    <s v="M"/>
    <n v="49"/>
    <s v="Native American/Alaska Native"/>
    <s v="None"/>
    <b v="1"/>
    <m/>
    <x v="20"/>
    <b v="1"/>
    <x v="0"/>
    <s v="Jun"/>
    <x v="1"/>
    <x v="2"/>
    <s v="45-59"/>
    <s v="16-30"/>
    <n v="1"/>
    <n v="1"/>
    <n v="0"/>
    <x v="0"/>
  </r>
  <r>
    <s v="P8094"/>
    <d v="2023-04-05T21:58:00"/>
    <s v="M"/>
    <n v="10"/>
    <s v="Native American/Alaska Native"/>
    <s v="None"/>
    <b v="1"/>
    <m/>
    <x v="36"/>
    <b v="1"/>
    <x v="1"/>
    <s v="Apr"/>
    <x v="0"/>
    <x v="2"/>
    <s v="0-14"/>
    <s v="16-30"/>
    <n v="1"/>
    <n v="1"/>
    <n v="0"/>
    <x v="0"/>
  </r>
  <r>
    <s v="P8095"/>
    <d v="2024-05-01T08:25:00"/>
    <s v="M"/>
    <n v="66"/>
    <s v="Native American/Alaska Native"/>
    <s v="None"/>
    <b v="1"/>
    <m/>
    <x v="37"/>
    <b v="1"/>
    <x v="0"/>
    <s v="May"/>
    <x v="0"/>
    <x v="0"/>
    <s v="60-74"/>
    <s v="31-45"/>
    <n v="0"/>
    <n v="1"/>
    <n v="0"/>
    <x v="0"/>
  </r>
  <r>
    <s v="P8096"/>
    <d v="2024-03-17T03:19:00"/>
    <s v="M"/>
    <n v="49"/>
    <s v="Native American/Alaska Native"/>
    <s v="None"/>
    <b v="1"/>
    <m/>
    <x v="11"/>
    <b v="1"/>
    <x v="0"/>
    <s v="Mar"/>
    <x v="3"/>
    <x v="5"/>
    <s v="45-59"/>
    <s v="46-60"/>
    <n v="0"/>
    <n v="1"/>
    <n v="0"/>
    <x v="0"/>
  </r>
  <r>
    <s v="P8097"/>
    <d v="2023-11-05T18:08:00"/>
    <s v="M"/>
    <n v="19"/>
    <s v="Native American/Alaska Native"/>
    <s v="None"/>
    <b v="1"/>
    <m/>
    <x v="19"/>
    <b v="1"/>
    <x v="1"/>
    <s v="Nov"/>
    <x v="3"/>
    <x v="7"/>
    <s v="15-29"/>
    <s v="16-30"/>
    <n v="1"/>
    <n v="1"/>
    <n v="0"/>
    <x v="0"/>
  </r>
  <r>
    <s v="P8098"/>
    <d v="2024-07-22T01:14:00"/>
    <s v="M"/>
    <n v="77"/>
    <s v="Native American/Alaska Native"/>
    <s v="None"/>
    <b v="1"/>
    <m/>
    <x v="44"/>
    <b v="1"/>
    <x v="0"/>
    <s v="Jul"/>
    <x v="4"/>
    <x v="4"/>
    <s v="75+"/>
    <s v="31-45"/>
    <n v="0"/>
    <n v="1"/>
    <n v="0"/>
    <x v="0"/>
  </r>
  <r>
    <s v="P8099"/>
    <d v="2023-06-05T12:40:00"/>
    <s v="M"/>
    <n v="22"/>
    <s v="Native American/Alaska Native"/>
    <s v="None"/>
    <b v="1"/>
    <m/>
    <x v="22"/>
    <b v="1"/>
    <x v="1"/>
    <s v="Jun"/>
    <x v="4"/>
    <x v="6"/>
    <s v="15-29"/>
    <s v="31-45"/>
    <n v="0"/>
    <n v="1"/>
    <n v="0"/>
    <x v="0"/>
  </r>
  <r>
    <s v="P8100"/>
    <d v="2023-10-24T18:16:00"/>
    <s v="M"/>
    <n v="2"/>
    <s v="Native American/Alaska Native"/>
    <s v="None"/>
    <b v="1"/>
    <m/>
    <x v="4"/>
    <b v="1"/>
    <x v="1"/>
    <s v="Oct"/>
    <x v="6"/>
    <x v="7"/>
    <s v="0-14"/>
    <s v="0-15"/>
    <n v="1"/>
    <n v="1"/>
    <n v="0"/>
    <x v="0"/>
  </r>
  <r>
    <s v="P8101"/>
    <d v="2023-06-24T17:31:00"/>
    <s v="M"/>
    <n v="16"/>
    <s v="Native American/Alaska Native"/>
    <s v="None"/>
    <b v="1"/>
    <m/>
    <x v="4"/>
    <b v="1"/>
    <x v="1"/>
    <s v="Jun"/>
    <x v="1"/>
    <x v="3"/>
    <s v="15-29"/>
    <s v="0-15"/>
    <n v="1"/>
    <n v="1"/>
    <n v="0"/>
    <x v="0"/>
  </r>
  <r>
    <s v="P8102"/>
    <d v="2024-09-26T09:16:00"/>
    <s v="M"/>
    <n v="28"/>
    <s v="Native American/Alaska Native"/>
    <s v="None"/>
    <b v="1"/>
    <m/>
    <x v="22"/>
    <b v="1"/>
    <x v="0"/>
    <s v="Sep"/>
    <x v="2"/>
    <x v="1"/>
    <s v="15-29"/>
    <s v="31-45"/>
    <n v="0"/>
    <n v="1"/>
    <n v="0"/>
    <x v="0"/>
  </r>
  <r>
    <s v="P8103"/>
    <d v="2023-06-01T00:57:00"/>
    <s v="M"/>
    <n v="7"/>
    <s v="Native American/Alaska Native"/>
    <s v="None"/>
    <b v="1"/>
    <m/>
    <x v="19"/>
    <b v="1"/>
    <x v="1"/>
    <s v="Jun"/>
    <x v="2"/>
    <x v="4"/>
    <s v="0-14"/>
    <s v="16-30"/>
    <n v="1"/>
    <n v="1"/>
    <n v="0"/>
    <x v="0"/>
  </r>
  <r>
    <s v="P8104"/>
    <d v="2024-06-24T05:02:00"/>
    <s v="M"/>
    <n v="17"/>
    <s v="Native American/Alaska Native"/>
    <s v="None"/>
    <b v="1"/>
    <m/>
    <x v="26"/>
    <b v="1"/>
    <x v="0"/>
    <s v="Jun"/>
    <x v="4"/>
    <x v="5"/>
    <s v="15-29"/>
    <s v="31-45"/>
    <n v="0"/>
    <n v="1"/>
    <n v="0"/>
    <x v="0"/>
  </r>
  <r>
    <s v="P8105"/>
    <d v="2024-05-04T02:38:00"/>
    <s v="M"/>
    <n v="33"/>
    <s v="Native American/Alaska Native"/>
    <s v="None"/>
    <b v="1"/>
    <m/>
    <x v="13"/>
    <b v="1"/>
    <x v="0"/>
    <s v="May"/>
    <x v="1"/>
    <x v="4"/>
    <s v="30-44"/>
    <s v="46-60"/>
    <n v="0"/>
    <n v="1"/>
    <n v="0"/>
    <x v="0"/>
  </r>
  <r>
    <s v="P8106"/>
    <d v="2024-01-29T06:05:00"/>
    <s v="M"/>
    <n v="9"/>
    <s v="Native American/Alaska Native"/>
    <s v="None"/>
    <b v="1"/>
    <m/>
    <x v="50"/>
    <b v="1"/>
    <x v="0"/>
    <s v="Jan"/>
    <x v="4"/>
    <x v="0"/>
    <s v="0-14"/>
    <s v="31-45"/>
    <n v="0"/>
    <n v="1"/>
    <n v="0"/>
    <x v="0"/>
  </r>
  <r>
    <s v="P8107"/>
    <d v="2023-08-09T15:10:00"/>
    <s v="M"/>
    <n v="76"/>
    <s v="Native American/Alaska Native"/>
    <s v="None"/>
    <b v="1"/>
    <m/>
    <x v="14"/>
    <b v="1"/>
    <x v="1"/>
    <s v="Aug"/>
    <x v="0"/>
    <x v="3"/>
    <s v="75+"/>
    <s v="46-60"/>
    <n v="0"/>
    <n v="1"/>
    <n v="0"/>
    <x v="0"/>
  </r>
  <r>
    <s v="P8108"/>
    <d v="2023-08-20T15:02:00"/>
    <s v="M"/>
    <n v="46"/>
    <s v="Native American/Alaska Native"/>
    <s v="None"/>
    <b v="1"/>
    <m/>
    <x v="6"/>
    <b v="1"/>
    <x v="1"/>
    <s v="Aug"/>
    <x v="3"/>
    <x v="3"/>
    <s v="45-59"/>
    <s v="31-45"/>
    <n v="0"/>
    <n v="1"/>
    <n v="0"/>
    <x v="0"/>
  </r>
  <r>
    <s v="P8109"/>
    <d v="2023-05-08T03:51:00"/>
    <s v="M"/>
    <n v="68"/>
    <s v="Native American/Alaska Native"/>
    <s v="None"/>
    <b v="1"/>
    <m/>
    <x v="48"/>
    <b v="1"/>
    <x v="1"/>
    <s v="May"/>
    <x v="4"/>
    <x v="5"/>
    <s v="60-74"/>
    <s v="16-30"/>
    <n v="1"/>
    <n v="1"/>
    <n v="0"/>
    <x v="0"/>
  </r>
  <r>
    <s v="P8110"/>
    <d v="2023-11-19T00:02:00"/>
    <s v="M"/>
    <n v="69"/>
    <s v="Native American/Alaska Native"/>
    <s v="None"/>
    <b v="1"/>
    <m/>
    <x v="3"/>
    <b v="1"/>
    <x v="1"/>
    <s v="Nov"/>
    <x v="3"/>
    <x v="4"/>
    <s v="60-74"/>
    <s v="31-45"/>
    <n v="0"/>
    <n v="1"/>
    <n v="0"/>
    <x v="0"/>
  </r>
  <r>
    <s v="P8111"/>
    <d v="2023-07-10T09:48:00"/>
    <s v="M"/>
    <n v="70"/>
    <s v="Native American/Alaska Native"/>
    <s v="None"/>
    <b v="1"/>
    <m/>
    <x v="12"/>
    <b v="1"/>
    <x v="1"/>
    <s v="Jul"/>
    <x v="4"/>
    <x v="1"/>
    <s v="60-74"/>
    <s v="31-45"/>
    <n v="0"/>
    <n v="1"/>
    <n v="0"/>
    <x v="0"/>
  </r>
  <r>
    <s v="P8112"/>
    <d v="2023-06-10T03:58:00"/>
    <s v="M"/>
    <n v="45"/>
    <s v="Native American/Alaska Native"/>
    <s v="None"/>
    <b v="1"/>
    <m/>
    <x v="49"/>
    <b v="1"/>
    <x v="1"/>
    <s v="Jun"/>
    <x v="1"/>
    <x v="5"/>
    <s v="45-59"/>
    <s v="46-60"/>
    <n v="0"/>
    <n v="1"/>
    <n v="0"/>
    <x v="0"/>
  </r>
  <r>
    <s v="P8113"/>
    <d v="2023-05-29T10:28:00"/>
    <s v="M"/>
    <n v="28"/>
    <s v="Native American/Alaska Native"/>
    <s v="None"/>
    <b v="1"/>
    <m/>
    <x v="43"/>
    <b v="1"/>
    <x v="1"/>
    <s v="May"/>
    <x v="4"/>
    <x v="1"/>
    <s v="15-29"/>
    <s v="46-60"/>
    <n v="0"/>
    <n v="1"/>
    <n v="0"/>
    <x v="0"/>
  </r>
  <r>
    <s v="P8114"/>
    <d v="2024-07-12T07:02:00"/>
    <s v="M"/>
    <n v="37"/>
    <s v="Native American/Alaska Native"/>
    <s v="None"/>
    <b v="1"/>
    <m/>
    <x v="16"/>
    <b v="1"/>
    <x v="0"/>
    <s v="Jul"/>
    <x v="5"/>
    <x v="0"/>
    <s v="30-44"/>
    <s v="46-60"/>
    <n v="0"/>
    <n v="1"/>
    <n v="0"/>
    <x v="0"/>
  </r>
  <r>
    <s v="P8115"/>
    <d v="2024-07-23T07:13:00"/>
    <s v="M"/>
    <n v="8"/>
    <s v="Native American/Alaska Native"/>
    <s v="None"/>
    <b v="1"/>
    <m/>
    <x v="28"/>
    <b v="1"/>
    <x v="0"/>
    <s v="Jul"/>
    <x v="6"/>
    <x v="0"/>
    <s v="0-14"/>
    <s v="16-30"/>
    <n v="1"/>
    <n v="1"/>
    <n v="0"/>
    <x v="0"/>
  </r>
  <r>
    <s v="P8116"/>
    <d v="2024-08-03T15:36:00"/>
    <s v="M"/>
    <n v="30"/>
    <s v="Native American/Alaska Native"/>
    <s v="None"/>
    <b v="1"/>
    <m/>
    <x v="40"/>
    <b v="1"/>
    <x v="0"/>
    <s v="Aug"/>
    <x v="1"/>
    <x v="3"/>
    <s v="30-44"/>
    <s v="31-45"/>
    <n v="0"/>
    <n v="1"/>
    <n v="0"/>
    <x v="0"/>
  </r>
  <r>
    <s v="P8117"/>
    <d v="2024-01-27T00:12:00"/>
    <s v="M"/>
    <n v="35"/>
    <s v="Native American/Alaska Native"/>
    <s v="None"/>
    <b v="1"/>
    <m/>
    <x v="18"/>
    <b v="1"/>
    <x v="0"/>
    <s v="Jan"/>
    <x v="1"/>
    <x v="4"/>
    <s v="30-44"/>
    <s v="16-30"/>
    <n v="1"/>
    <n v="1"/>
    <n v="0"/>
    <x v="0"/>
  </r>
  <r>
    <s v="P8118"/>
    <d v="2023-06-09T14:23:00"/>
    <s v="M"/>
    <n v="41"/>
    <s v="Native American/Alaska Native"/>
    <s v="None"/>
    <b v="1"/>
    <m/>
    <x v="50"/>
    <b v="1"/>
    <x v="1"/>
    <s v="Jun"/>
    <x v="5"/>
    <x v="6"/>
    <s v="30-44"/>
    <s v="31-45"/>
    <n v="0"/>
    <n v="1"/>
    <n v="0"/>
    <x v="0"/>
  </r>
  <r>
    <s v="P8119"/>
    <d v="2024-06-27T19:11:00"/>
    <s v="M"/>
    <n v="20"/>
    <s v="Native American/Alaska Native"/>
    <s v="None"/>
    <b v="1"/>
    <m/>
    <x v="32"/>
    <b v="1"/>
    <x v="0"/>
    <s v="Jun"/>
    <x v="2"/>
    <x v="7"/>
    <s v="15-29"/>
    <s v="46-60"/>
    <n v="0"/>
    <n v="1"/>
    <n v="0"/>
    <x v="0"/>
  </r>
  <r>
    <s v="P8120"/>
    <d v="2023-04-05T12:41:00"/>
    <s v="M"/>
    <n v="8"/>
    <s v="Native American/Alaska Native"/>
    <s v="None"/>
    <b v="1"/>
    <m/>
    <x v="19"/>
    <b v="1"/>
    <x v="1"/>
    <s v="Apr"/>
    <x v="0"/>
    <x v="6"/>
    <s v="0-14"/>
    <s v="16-30"/>
    <n v="1"/>
    <n v="1"/>
    <n v="0"/>
    <x v="0"/>
  </r>
  <r>
    <s v="P8121"/>
    <d v="2023-09-22T22:22:00"/>
    <s v="M"/>
    <n v="27"/>
    <s v="Native American/Alaska Native"/>
    <s v="None"/>
    <b v="1"/>
    <m/>
    <x v="22"/>
    <b v="1"/>
    <x v="1"/>
    <s v="Sep"/>
    <x v="5"/>
    <x v="2"/>
    <s v="15-29"/>
    <s v="31-45"/>
    <n v="0"/>
    <n v="1"/>
    <n v="0"/>
    <x v="0"/>
  </r>
  <r>
    <s v="P8122"/>
    <d v="2023-05-09T00:19:00"/>
    <s v="M"/>
    <n v="3"/>
    <s v="Native American/Alaska Native"/>
    <s v="None"/>
    <b v="1"/>
    <m/>
    <x v="43"/>
    <b v="1"/>
    <x v="1"/>
    <s v="May"/>
    <x v="6"/>
    <x v="4"/>
    <s v="0-14"/>
    <s v="46-60"/>
    <n v="0"/>
    <n v="1"/>
    <n v="0"/>
    <x v="0"/>
  </r>
  <r>
    <s v="P8123"/>
    <d v="2024-01-18T17:20:00"/>
    <s v="M"/>
    <n v="35"/>
    <s v="Native American/Alaska Native"/>
    <s v="None"/>
    <b v="1"/>
    <m/>
    <x v="21"/>
    <b v="1"/>
    <x v="0"/>
    <s v="Jan"/>
    <x v="2"/>
    <x v="3"/>
    <s v="30-44"/>
    <s v="46-60"/>
    <n v="0"/>
    <n v="1"/>
    <n v="0"/>
    <x v="0"/>
  </r>
  <r>
    <s v="P8124"/>
    <d v="2023-10-23T11:19:00"/>
    <s v="M"/>
    <n v="50"/>
    <s v="Native American/Alaska Native"/>
    <s v="None"/>
    <b v="1"/>
    <m/>
    <x v="33"/>
    <b v="1"/>
    <x v="1"/>
    <s v="Oct"/>
    <x v="4"/>
    <x v="1"/>
    <s v="45-59"/>
    <s v="31-45"/>
    <n v="0"/>
    <n v="1"/>
    <n v="0"/>
    <x v="0"/>
  </r>
  <r>
    <s v="P8125"/>
    <d v="2023-08-23T14:09:00"/>
    <s v="M"/>
    <n v="64"/>
    <s v="Native American/Alaska Native"/>
    <s v="None"/>
    <b v="1"/>
    <m/>
    <x v="20"/>
    <b v="1"/>
    <x v="1"/>
    <s v="Aug"/>
    <x v="0"/>
    <x v="6"/>
    <s v="60-74"/>
    <s v="16-30"/>
    <n v="1"/>
    <n v="1"/>
    <n v="0"/>
    <x v="0"/>
  </r>
  <r>
    <s v="P8126"/>
    <d v="2024-05-29T02:18:00"/>
    <s v="M"/>
    <n v="43"/>
    <s v="Native American/Alaska Native"/>
    <s v="None"/>
    <b v="1"/>
    <m/>
    <x v="18"/>
    <b v="1"/>
    <x v="0"/>
    <s v="May"/>
    <x v="0"/>
    <x v="4"/>
    <s v="30-44"/>
    <s v="16-30"/>
    <n v="1"/>
    <n v="1"/>
    <n v="0"/>
    <x v="0"/>
  </r>
  <r>
    <s v="P8127"/>
    <d v="2024-09-12T20:06:00"/>
    <s v="M"/>
    <n v="31"/>
    <s v="Native American/Alaska Native"/>
    <s v="None"/>
    <b v="1"/>
    <m/>
    <x v="48"/>
    <b v="1"/>
    <x v="0"/>
    <s v="Sep"/>
    <x v="2"/>
    <x v="7"/>
    <s v="30-44"/>
    <s v="16-30"/>
    <n v="1"/>
    <n v="1"/>
    <n v="0"/>
    <x v="0"/>
  </r>
  <r>
    <s v="P8128"/>
    <d v="2024-07-13T05:26:00"/>
    <s v="M"/>
    <n v="25"/>
    <s v="Native American/Alaska Native"/>
    <s v="None"/>
    <b v="1"/>
    <m/>
    <x v="5"/>
    <b v="1"/>
    <x v="0"/>
    <s v="Jul"/>
    <x v="1"/>
    <x v="5"/>
    <s v="15-29"/>
    <s v="46-60"/>
    <n v="0"/>
    <n v="1"/>
    <n v="0"/>
    <x v="0"/>
  </r>
  <r>
    <s v="P8129"/>
    <d v="2023-09-25T22:36:00"/>
    <s v="M"/>
    <n v="45"/>
    <s v="Native American/Alaska Native"/>
    <s v="None"/>
    <b v="1"/>
    <m/>
    <x v="38"/>
    <b v="1"/>
    <x v="1"/>
    <s v="Sep"/>
    <x v="4"/>
    <x v="2"/>
    <s v="45-59"/>
    <s v="0-15"/>
    <n v="1"/>
    <n v="1"/>
    <n v="0"/>
    <x v="0"/>
  </r>
  <r>
    <s v="P8130"/>
    <d v="2024-06-11T10:47:00"/>
    <s v="M"/>
    <n v="35"/>
    <s v="Native American/Alaska Native"/>
    <s v="None"/>
    <b v="1"/>
    <m/>
    <x v="23"/>
    <b v="1"/>
    <x v="0"/>
    <s v="Jun"/>
    <x v="6"/>
    <x v="1"/>
    <s v="30-44"/>
    <s v="46-60"/>
    <n v="0"/>
    <n v="1"/>
    <n v="0"/>
    <x v="0"/>
  </r>
  <r>
    <s v="P8131"/>
    <d v="2024-03-06T16:55:00"/>
    <s v="M"/>
    <n v="4"/>
    <s v="Native American/Alaska Native"/>
    <s v="None"/>
    <b v="1"/>
    <m/>
    <x v="20"/>
    <b v="1"/>
    <x v="0"/>
    <s v="Mar"/>
    <x v="0"/>
    <x v="3"/>
    <s v="0-14"/>
    <s v="16-30"/>
    <n v="1"/>
    <n v="1"/>
    <n v="0"/>
    <x v="0"/>
  </r>
  <r>
    <s v="P8132"/>
    <d v="2023-07-29T06:29:00"/>
    <s v="M"/>
    <n v="4"/>
    <s v="Native American/Alaska Native"/>
    <s v="None"/>
    <b v="1"/>
    <m/>
    <x v="31"/>
    <b v="1"/>
    <x v="1"/>
    <s v="Jul"/>
    <x v="1"/>
    <x v="0"/>
    <s v="0-14"/>
    <s v="16-30"/>
    <n v="1"/>
    <n v="1"/>
    <n v="0"/>
    <x v="0"/>
  </r>
  <r>
    <s v="P8133"/>
    <d v="2024-08-11T23:56:00"/>
    <s v="M"/>
    <n v="1"/>
    <s v="Native American/Alaska Native"/>
    <s v="None"/>
    <b v="1"/>
    <m/>
    <x v="3"/>
    <b v="1"/>
    <x v="0"/>
    <s v="Aug"/>
    <x v="3"/>
    <x v="2"/>
    <s v="0-14"/>
    <s v="31-45"/>
    <n v="0"/>
    <n v="1"/>
    <n v="0"/>
    <x v="0"/>
  </r>
  <r>
    <s v="P8134"/>
    <d v="2024-06-17T16:06:00"/>
    <s v="M"/>
    <n v="62"/>
    <s v="Native American/Alaska Native"/>
    <s v="None"/>
    <b v="1"/>
    <m/>
    <x v="6"/>
    <b v="1"/>
    <x v="0"/>
    <s v="Jun"/>
    <x v="4"/>
    <x v="3"/>
    <s v="60-74"/>
    <s v="31-45"/>
    <n v="0"/>
    <n v="1"/>
    <n v="0"/>
    <x v="0"/>
  </r>
  <r>
    <s v="P8135"/>
    <d v="2023-10-10T16:36:00"/>
    <s v="M"/>
    <n v="25"/>
    <s v="Native American/Alaska Native"/>
    <s v="None"/>
    <b v="1"/>
    <m/>
    <x v="2"/>
    <b v="1"/>
    <x v="1"/>
    <s v="Oct"/>
    <x v="6"/>
    <x v="3"/>
    <s v="15-29"/>
    <s v="46-60"/>
    <n v="0"/>
    <n v="1"/>
    <n v="0"/>
    <x v="0"/>
  </r>
  <r>
    <s v="P8136"/>
    <d v="2024-07-14T13:31:00"/>
    <s v="M"/>
    <n v="16"/>
    <s v="Native American/Alaska Native"/>
    <s v="None"/>
    <b v="1"/>
    <m/>
    <x v="49"/>
    <b v="1"/>
    <x v="0"/>
    <s v="Jul"/>
    <x v="3"/>
    <x v="6"/>
    <s v="15-29"/>
    <s v="46-60"/>
    <n v="0"/>
    <n v="1"/>
    <n v="0"/>
    <x v="0"/>
  </r>
  <r>
    <s v="P8137"/>
    <d v="2023-09-21T09:22:00"/>
    <s v="M"/>
    <n v="8"/>
    <s v="Native American/Alaska Native"/>
    <s v="None"/>
    <b v="1"/>
    <m/>
    <x v="30"/>
    <b v="1"/>
    <x v="1"/>
    <s v="Sep"/>
    <x v="2"/>
    <x v="1"/>
    <s v="0-14"/>
    <s v="0-15"/>
    <n v="1"/>
    <n v="1"/>
    <n v="0"/>
    <x v="0"/>
  </r>
  <r>
    <s v="P8138"/>
    <d v="2024-07-08T18:30:00"/>
    <s v="M"/>
    <n v="78"/>
    <s v="Native American/Alaska Native"/>
    <s v="None"/>
    <b v="1"/>
    <m/>
    <x v="36"/>
    <b v="1"/>
    <x v="0"/>
    <s v="Jul"/>
    <x v="4"/>
    <x v="7"/>
    <s v="75+"/>
    <s v="16-30"/>
    <n v="1"/>
    <n v="1"/>
    <n v="0"/>
    <x v="0"/>
  </r>
  <r>
    <s v="P8139"/>
    <d v="2023-12-30T22:47:00"/>
    <s v="M"/>
    <n v="37"/>
    <s v="Native American/Alaska Native"/>
    <s v="None"/>
    <b v="1"/>
    <m/>
    <x v="24"/>
    <b v="1"/>
    <x v="1"/>
    <s v="Dec"/>
    <x v="1"/>
    <x v="2"/>
    <s v="30-44"/>
    <s v="16-30"/>
    <n v="1"/>
    <n v="1"/>
    <n v="0"/>
    <x v="0"/>
  </r>
  <r>
    <s v="P8140"/>
    <d v="2023-12-23T23:20:00"/>
    <s v="M"/>
    <n v="31"/>
    <s v="Native American/Alaska Native"/>
    <s v="None"/>
    <b v="1"/>
    <m/>
    <x v="22"/>
    <b v="1"/>
    <x v="1"/>
    <s v="Dec"/>
    <x v="1"/>
    <x v="2"/>
    <s v="30-44"/>
    <s v="31-45"/>
    <n v="0"/>
    <n v="1"/>
    <n v="0"/>
    <x v="0"/>
  </r>
  <r>
    <s v="P8141"/>
    <d v="2024-02-18T22:42:00"/>
    <s v="M"/>
    <n v="34"/>
    <s v="Native American/Alaska Native"/>
    <s v="None"/>
    <b v="1"/>
    <n v="0"/>
    <x v="31"/>
    <b v="1"/>
    <x v="0"/>
    <s v="Feb"/>
    <x v="3"/>
    <x v="2"/>
    <s v="30-44"/>
    <s v="16-30"/>
    <n v="1"/>
    <n v="1"/>
    <n v="0"/>
    <x v="0"/>
  </r>
  <r>
    <s v="P8142"/>
    <d v="2023-10-24T02:10:00"/>
    <s v="M"/>
    <n v="79"/>
    <s v="Native American/Alaska Native"/>
    <s v="None"/>
    <b v="1"/>
    <n v="0"/>
    <x v="12"/>
    <b v="1"/>
    <x v="1"/>
    <s v="Oct"/>
    <x v="6"/>
    <x v="4"/>
    <s v="75+"/>
    <s v="31-45"/>
    <n v="0"/>
    <n v="1"/>
    <n v="0"/>
    <x v="0"/>
  </r>
  <r>
    <s v="P8143"/>
    <d v="2024-07-01T15:42:00"/>
    <s v="M"/>
    <n v="2"/>
    <s v="Native American/Alaska Native"/>
    <s v="None"/>
    <b v="1"/>
    <n v="1"/>
    <x v="19"/>
    <b v="1"/>
    <x v="0"/>
    <s v="Jul"/>
    <x v="4"/>
    <x v="3"/>
    <s v="0-14"/>
    <s v="16-30"/>
    <n v="1"/>
    <n v="1"/>
    <n v="0"/>
    <x v="0"/>
  </r>
  <r>
    <s v="P8144"/>
    <d v="2023-09-01T01:58:00"/>
    <s v="M"/>
    <n v="39"/>
    <s v="Native American/Alaska Native"/>
    <s v="None"/>
    <b v="1"/>
    <n v="2"/>
    <x v="2"/>
    <b v="1"/>
    <x v="1"/>
    <s v="Sep"/>
    <x v="5"/>
    <x v="4"/>
    <s v="30-44"/>
    <s v="46-60"/>
    <n v="0"/>
    <n v="1"/>
    <n v="0"/>
    <x v="0"/>
  </r>
  <r>
    <s v="P8145"/>
    <d v="2024-06-23T17:01:00"/>
    <s v="M"/>
    <n v="36"/>
    <s v="Native American/Alaska Native"/>
    <s v="None"/>
    <b v="1"/>
    <n v="3"/>
    <x v="3"/>
    <b v="1"/>
    <x v="0"/>
    <s v="Jun"/>
    <x v="3"/>
    <x v="3"/>
    <s v="30-44"/>
    <s v="31-45"/>
    <n v="0"/>
    <n v="1"/>
    <n v="0"/>
    <x v="0"/>
  </r>
  <r>
    <s v="P8146"/>
    <d v="2023-10-31T11:53:00"/>
    <s v="M"/>
    <n v="10"/>
    <s v="Native American/Alaska Native"/>
    <s v="None"/>
    <b v="1"/>
    <n v="3"/>
    <x v="9"/>
    <b v="1"/>
    <x v="1"/>
    <s v="Oct"/>
    <x v="6"/>
    <x v="1"/>
    <s v="0-14"/>
    <s v="46-60"/>
    <n v="0"/>
    <n v="1"/>
    <n v="0"/>
    <x v="0"/>
  </r>
  <r>
    <s v="P8147"/>
    <d v="2023-09-02T13:47:00"/>
    <s v="M"/>
    <n v="29"/>
    <s v="Native American/Alaska Native"/>
    <s v="None"/>
    <b v="1"/>
    <n v="5"/>
    <x v="48"/>
    <b v="1"/>
    <x v="1"/>
    <s v="Sep"/>
    <x v="1"/>
    <x v="6"/>
    <s v="15-29"/>
    <s v="16-30"/>
    <n v="1"/>
    <n v="1"/>
    <n v="0"/>
    <x v="0"/>
  </r>
  <r>
    <s v="P8148"/>
    <d v="2024-05-20T10:05:00"/>
    <s v="M"/>
    <n v="6"/>
    <s v="Native American/Alaska Native"/>
    <s v="None"/>
    <b v="1"/>
    <n v="6"/>
    <x v="15"/>
    <b v="1"/>
    <x v="0"/>
    <s v="May"/>
    <x v="4"/>
    <x v="1"/>
    <s v="0-14"/>
    <s v="31-45"/>
    <n v="0"/>
    <n v="1"/>
    <n v="0"/>
    <x v="0"/>
  </r>
  <r>
    <s v="P8149"/>
    <d v="2023-10-21T21:41:00"/>
    <s v="M"/>
    <n v="34"/>
    <s v="Native American/Alaska Native"/>
    <s v="None"/>
    <b v="1"/>
    <n v="7"/>
    <x v="39"/>
    <b v="1"/>
    <x v="1"/>
    <s v="Oct"/>
    <x v="1"/>
    <x v="2"/>
    <s v="30-44"/>
    <s v="0-15"/>
    <n v="1"/>
    <n v="1"/>
    <n v="1"/>
    <x v="0"/>
  </r>
  <r>
    <s v="P8150"/>
    <d v="2023-07-11T23:29:00"/>
    <s v="M"/>
    <n v="32"/>
    <s v="Native American/Alaska Native"/>
    <s v="None"/>
    <b v="1"/>
    <n v="7"/>
    <x v="34"/>
    <b v="1"/>
    <x v="1"/>
    <s v="Jul"/>
    <x v="6"/>
    <x v="2"/>
    <s v="30-44"/>
    <s v="0-15"/>
    <n v="1"/>
    <n v="1"/>
    <n v="1"/>
    <x v="0"/>
  </r>
  <r>
    <s v="P8151"/>
    <d v="2024-04-12T04:25:00"/>
    <s v="M"/>
    <n v="23"/>
    <s v="Native American/Alaska Native"/>
    <s v="None"/>
    <b v="1"/>
    <n v="8"/>
    <x v="33"/>
    <b v="1"/>
    <x v="0"/>
    <s v="Apr"/>
    <x v="5"/>
    <x v="5"/>
    <s v="15-29"/>
    <s v="31-45"/>
    <n v="0"/>
    <n v="1"/>
    <n v="0"/>
    <x v="0"/>
  </r>
  <r>
    <s v="P8152"/>
    <d v="2023-06-27T17:09:00"/>
    <s v="M"/>
    <n v="26"/>
    <s v="Native American/Alaska Native"/>
    <s v="None"/>
    <b v="1"/>
    <n v="8"/>
    <x v="34"/>
    <b v="1"/>
    <x v="1"/>
    <s v="Jun"/>
    <x v="6"/>
    <x v="3"/>
    <s v="15-29"/>
    <s v="0-15"/>
    <n v="1"/>
    <n v="1"/>
    <n v="1"/>
    <x v="0"/>
  </r>
  <r>
    <s v="P8153"/>
    <d v="2023-05-25T21:46:00"/>
    <s v="M"/>
    <n v="63"/>
    <s v="Native American/Alaska Native"/>
    <s v="None"/>
    <b v="1"/>
    <n v="8"/>
    <x v="19"/>
    <b v="1"/>
    <x v="1"/>
    <s v="May"/>
    <x v="2"/>
    <x v="2"/>
    <s v="60-74"/>
    <s v="16-30"/>
    <n v="1"/>
    <n v="1"/>
    <n v="1"/>
    <x v="0"/>
  </r>
  <r>
    <s v="P8154"/>
    <d v="2024-02-22T12:07:00"/>
    <s v="M"/>
    <n v="20"/>
    <s v="Native American/Alaska Native"/>
    <s v="None"/>
    <b v="1"/>
    <n v="9"/>
    <x v="35"/>
    <b v="1"/>
    <x v="0"/>
    <s v="Feb"/>
    <x v="2"/>
    <x v="6"/>
    <s v="15-29"/>
    <s v="16-30"/>
    <n v="1"/>
    <n v="1"/>
    <n v="1"/>
    <x v="0"/>
  </r>
  <r>
    <s v="P8155"/>
    <d v="2024-04-30T20:07:00"/>
    <s v="M"/>
    <n v="77"/>
    <s v="Native American/Alaska Native"/>
    <s v="None"/>
    <b v="1"/>
    <n v="9"/>
    <x v="45"/>
    <b v="1"/>
    <x v="0"/>
    <s v="Apr"/>
    <x v="6"/>
    <x v="7"/>
    <s v="75+"/>
    <s v="16-30"/>
    <n v="1"/>
    <n v="1"/>
    <n v="1"/>
    <x v="0"/>
  </r>
  <r>
    <s v="P8156"/>
    <d v="2023-08-18T18:31:00"/>
    <s v="M"/>
    <n v="42"/>
    <s v="Native American/Alaska Native"/>
    <s v="None"/>
    <b v="1"/>
    <n v="10"/>
    <x v="42"/>
    <b v="1"/>
    <x v="1"/>
    <s v="Aug"/>
    <x v="5"/>
    <x v="7"/>
    <s v="30-44"/>
    <s v="0-15"/>
    <n v="1"/>
    <n v="1"/>
    <n v="1"/>
    <x v="0"/>
  </r>
  <r>
    <s v="P8157"/>
    <d v="2024-01-01T11:11:00"/>
    <s v="M"/>
    <n v="55"/>
    <s v="Native American/Alaska Native"/>
    <s v="None"/>
    <b v="1"/>
    <n v="10"/>
    <x v="5"/>
    <b v="1"/>
    <x v="0"/>
    <s v="Jan"/>
    <x v="4"/>
    <x v="1"/>
    <s v="45-59"/>
    <s v="46-60"/>
    <n v="0"/>
    <n v="1"/>
    <n v="0"/>
    <x v="0"/>
  </r>
  <r>
    <s v="P8158"/>
    <d v="2023-12-21T14:54:00"/>
    <s v="M"/>
    <n v="40"/>
    <s v="Native American/Alaska Native"/>
    <s v="Orthopedics"/>
    <b v="1"/>
    <m/>
    <x v="29"/>
    <b v="1"/>
    <x v="1"/>
    <s v="Dec"/>
    <x v="2"/>
    <x v="6"/>
    <s v="30-44"/>
    <s v="16-30"/>
    <n v="1"/>
    <n v="1"/>
    <n v="0"/>
    <x v="0"/>
  </r>
  <r>
    <s v="P8159"/>
    <d v="2023-08-07T07:08:00"/>
    <s v="M"/>
    <n v="52"/>
    <s v="Native American/Alaska Native"/>
    <s v="Orthopedics"/>
    <b v="1"/>
    <m/>
    <x v="32"/>
    <b v="1"/>
    <x v="1"/>
    <s v="Aug"/>
    <x v="4"/>
    <x v="0"/>
    <s v="45-59"/>
    <s v="46-60"/>
    <n v="0"/>
    <n v="1"/>
    <n v="0"/>
    <x v="0"/>
  </r>
  <r>
    <s v="P8160"/>
    <d v="2024-06-17T02:02:00"/>
    <s v="M"/>
    <n v="54"/>
    <s v="Native American/Alaska Native"/>
    <s v="Orthopedics"/>
    <b v="1"/>
    <m/>
    <x v="43"/>
    <b v="1"/>
    <x v="0"/>
    <s v="Jun"/>
    <x v="4"/>
    <x v="4"/>
    <s v="45-59"/>
    <s v="46-60"/>
    <n v="0"/>
    <n v="1"/>
    <n v="0"/>
    <x v="0"/>
  </r>
  <r>
    <s v="P8161"/>
    <d v="2023-07-30T00:18:00"/>
    <s v="M"/>
    <n v="64"/>
    <s v="Native American/Alaska Native"/>
    <s v="Orthopedics"/>
    <b v="1"/>
    <m/>
    <x v="29"/>
    <b v="1"/>
    <x v="1"/>
    <s v="Jul"/>
    <x v="3"/>
    <x v="4"/>
    <s v="60-74"/>
    <s v="16-30"/>
    <n v="1"/>
    <n v="1"/>
    <n v="0"/>
    <x v="0"/>
  </r>
  <r>
    <s v="P8162"/>
    <d v="2023-08-17T09:55:00"/>
    <s v="M"/>
    <n v="74"/>
    <s v="Native American/Alaska Native"/>
    <s v="Orthopedics"/>
    <b v="1"/>
    <m/>
    <x v="5"/>
    <b v="1"/>
    <x v="1"/>
    <s v="Aug"/>
    <x v="2"/>
    <x v="1"/>
    <s v="60-74"/>
    <s v="46-60"/>
    <n v="0"/>
    <n v="1"/>
    <n v="0"/>
    <x v="0"/>
  </r>
  <r>
    <s v="P8163"/>
    <d v="2024-01-26T23:11:00"/>
    <s v="M"/>
    <n v="33"/>
    <s v="Native American/Alaska Native"/>
    <s v="Orthopedics"/>
    <b v="1"/>
    <m/>
    <x v="18"/>
    <b v="1"/>
    <x v="0"/>
    <s v="Jan"/>
    <x v="5"/>
    <x v="2"/>
    <s v="30-44"/>
    <s v="16-30"/>
    <n v="1"/>
    <n v="1"/>
    <n v="0"/>
    <x v="0"/>
  </r>
  <r>
    <s v="P8164"/>
    <d v="2023-07-20T10:53:00"/>
    <s v="M"/>
    <n v="57"/>
    <s v="Native American/Alaska Native"/>
    <s v="Orthopedics"/>
    <b v="1"/>
    <m/>
    <x v="26"/>
    <b v="1"/>
    <x v="1"/>
    <s v="Jul"/>
    <x v="2"/>
    <x v="1"/>
    <s v="45-59"/>
    <s v="31-45"/>
    <n v="0"/>
    <n v="1"/>
    <n v="0"/>
    <x v="0"/>
  </r>
  <r>
    <s v="P8165"/>
    <d v="2024-03-12T10:12:00"/>
    <s v="M"/>
    <n v="66"/>
    <s v="Native American/Alaska Native"/>
    <s v="Orthopedics"/>
    <b v="1"/>
    <m/>
    <x v="48"/>
    <b v="1"/>
    <x v="0"/>
    <s v="Mar"/>
    <x v="6"/>
    <x v="1"/>
    <s v="60-74"/>
    <s v="16-30"/>
    <n v="1"/>
    <n v="1"/>
    <n v="0"/>
    <x v="0"/>
  </r>
  <r>
    <s v="P8166"/>
    <d v="2024-09-25T23:55:00"/>
    <s v="M"/>
    <n v="14"/>
    <s v="Native American/Alaska Native"/>
    <s v="Orthopedics"/>
    <b v="1"/>
    <m/>
    <x v="25"/>
    <b v="1"/>
    <x v="0"/>
    <s v="Sep"/>
    <x v="0"/>
    <x v="2"/>
    <s v="0-14"/>
    <s v="46-60"/>
    <n v="0"/>
    <n v="1"/>
    <n v="0"/>
    <x v="0"/>
  </r>
  <r>
    <s v="P8167"/>
    <d v="2024-02-29T00:40:00"/>
    <s v="M"/>
    <n v="73"/>
    <s v="Native American/Alaska Native"/>
    <s v="Orthopedics"/>
    <b v="1"/>
    <n v="2"/>
    <x v="11"/>
    <b v="1"/>
    <x v="0"/>
    <s v="Feb"/>
    <x v="2"/>
    <x v="4"/>
    <s v="60-74"/>
    <s v="46-60"/>
    <n v="0"/>
    <n v="1"/>
    <n v="0"/>
    <x v="0"/>
  </r>
  <r>
    <s v="P8168"/>
    <d v="2023-11-20T16:23:00"/>
    <s v="M"/>
    <n v="62"/>
    <s v="Native American/Alaska Native"/>
    <s v="Orthopedics"/>
    <b v="1"/>
    <n v="2"/>
    <x v="11"/>
    <b v="1"/>
    <x v="1"/>
    <s v="Nov"/>
    <x v="4"/>
    <x v="3"/>
    <s v="60-74"/>
    <s v="46-60"/>
    <n v="0"/>
    <n v="1"/>
    <n v="0"/>
    <x v="0"/>
  </r>
  <r>
    <s v="P8169"/>
    <d v="2024-03-10T03:17:00"/>
    <s v="M"/>
    <n v="61"/>
    <s v="Native American/Alaska Native"/>
    <s v="Orthopedics"/>
    <b v="1"/>
    <n v="3"/>
    <x v="33"/>
    <b v="1"/>
    <x v="0"/>
    <s v="Mar"/>
    <x v="3"/>
    <x v="5"/>
    <s v="60-74"/>
    <s v="31-45"/>
    <n v="0"/>
    <n v="1"/>
    <n v="0"/>
    <x v="0"/>
  </r>
  <r>
    <s v="P8170"/>
    <d v="2023-11-30T20:54:00"/>
    <s v="M"/>
    <n v="70"/>
    <s v="Native American/Alaska Native"/>
    <s v="Orthopedics"/>
    <b v="1"/>
    <n v="4"/>
    <x v="13"/>
    <b v="1"/>
    <x v="1"/>
    <s v="Nov"/>
    <x v="2"/>
    <x v="7"/>
    <s v="60-74"/>
    <s v="46-60"/>
    <n v="0"/>
    <n v="1"/>
    <n v="0"/>
    <x v="0"/>
  </r>
  <r>
    <s v="P8171"/>
    <d v="2023-05-16T19:49:00"/>
    <s v="M"/>
    <n v="32"/>
    <s v="Native American/Alaska Native"/>
    <s v="Orthopedics"/>
    <b v="1"/>
    <n v="6"/>
    <x v="4"/>
    <b v="1"/>
    <x v="1"/>
    <s v="May"/>
    <x v="6"/>
    <x v="7"/>
    <s v="30-44"/>
    <s v="0-15"/>
    <n v="1"/>
    <n v="1"/>
    <n v="0"/>
    <x v="0"/>
  </r>
  <r>
    <s v="P8172"/>
    <d v="2024-03-18T07:20:00"/>
    <s v="M"/>
    <n v="11"/>
    <s v="Native American/Alaska Native"/>
    <s v="Physiotherapy"/>
    <b v="1"/>
    <n v="10"/>
    <x v="25"/>
    <b v="1"/>
    <x v="0"/>
    <s v="Mar"/>
    <x v="4"/>
    <x v="0"/>
    <s v="0-14"/>
    <s v="46-60"/>
    <n v="0"/>
    <n v="1"/>
    <n v="0"/>
    <x v="0"/>
  </r>
  <r>
    <s v="P8173"/>
    <d v="2024-07-02T21:36:00"/>
    <s v="M"/>
    <n v="52"/>
    <s v="Native American/Alaska Native"/>
    <s v="Renal"/>
    <b v="1"/>
    <m/>
    <x v="38"/>
    <b v="1"/>
    <x v="0"/>
    <s v="Jul"/>
    <x v="6"/>
    <x v="2"/>
    <s v="45-59"/>
    <s v="0-15"/>
    <n v="1"/>
    <n v="1"/>
    <n v="0"/>
    <x v="0"/>
  </r>
  <r>
    <s v="P8174"/>
    <d v="2023-04-29T11:55:00"/>
    <s v="M"/>
    <n v="12"/>
    <s v="Pacific Islander"/>
    <s v="Cardiology"/>
    <b v="1"/>
    <m/>
    <x v="28"/>
    <b v="1"/>
    <x v="1"/>
    <s v="Apr"/>
    <x v="1"/>
    <x v="1"/>
    <s v="0-14"/>
    <s v="16-30"/>
    <n v="1"/>
    <n v="1"/>
    <n v="0"/>
    <x v="0"/>
  </r>
  <r>
    <s v="P8175"/>
    <d v="2023-12-21T20:54:00"/>
    <s v="M"/>
    <n v="25"/>
    <s v="Pacific Islander"/>
    <s v="Cardiology"/>
    <b v="1"/>
    <m/>
    <x v="46"/>
    <b v="1"/>
    <x v="1"/>
    <s v="Dec"/>
    <x v="2"/>
    <x v="7"/>
    <s v="15-29"/>
    <s v="16-30"/>
    <n v="1"/>
    <n v="1"/>
    <n v="0"/>
    <x v="0"/>
  </r>
  <r>
    <s v="P8176"/>
    <d v="2024-08-30T01:48:00"/>
    <s v="M"/>
    <n v="31"/>
    <s v="Pacific Islander"/>
    <s v="Cardiology"/>
    <b v="1"/>
    <m/>
    <x v="34"/>
    <b v="1"/>
    <x v="0"/>
    <s v="Aug"/>
    <x v="5"/>
    <x v="4"/>
    <s v="30-44"/>
    <s v="0-15"/>
    <n v="1"/>
    <n v="1"/>
    <n v="0"/>
    <x v="0"/>
  </r>
  <r>
    <s v="P8177"/>
    <d v="2023-05-16T11:38:00"/>
    <s v="M"/>
    <n v="78"/>
    <s v="Pacific Islander"/>
    <s v="Cardiology"/>
    <b v="1"/>
    <m/>
    <x v="32"/>
    <b v="1"/>
    <x v="1"/>
    <s v="May"/>
    <x v="6"/>
    <x v="1"/>
    <s v="75+"/>
    <s v="46-60"/>
    <n v="0"/>
    <n v="1"/>
    <n v="0"/>
    <x v="0"/>
  </r>
  <r>
    <s v="P8178"/>
    <d v="2023-08-03T17:19:00"/>
    <s v="M"/>
    <n v="53"/>
    <s v="Pacific Islander"/>
    <s v="Cardiology"/>
    <b v="1"/>
    <n v="7"/>
    <x v="12"/>
    <b v="1"/>
    <x v="1"/>
    <s v="Aug"/>
    <x v="2"/>
    <x v="3"/>
    <s v="45-59"/>
    <s v="31-45"/>
    <n v="0"/>
    <n v="1"/>
    <n v="0"/>
    <x v="0"/>
  </r>
  <r>
    <s v="P8179"/>
    <d v="2023-08-05T12:58:00"/>
    <s v="M"/>
    <n v="77"/>
    <s v="Pacific Islander"/>
    <s v="Gastroenterology"/>
    <b v="1"/>
    <m/>
    <x v="44"/>
    <b v="1"/>
    <x v="1"/>
    <s v="Aug"/>
    <x v="1"/>
    <x v="6"/>
    <s v="75+"/>
    <s v="31-45"/>
    <n v="0"/>
    <n v="1"/>
    <n v="0"/>
    <x v="0"/>
  </r>
  <r>
    <s v="P8180"/>
    <d v="2023-08-14T11:57:00"/>
    <s v="M"/>
    <n v="46"/>
    <s v="Pacific Islander"/>
    <s v="Gastroenterology"/>
    <b v="1"/>
    <m/>
    <x v="48"/>
    <b v="1"/>
    <x v="1"/>
    <s v="Aug"/>
    <x v="4"/>
    <x v="1"/>
    <s v="45-59"/>
    <s v="16-30"/>
    <n v="1"/>
    <n v="1"/>
    <n v="0"/>
    <x v="0"/>
  </r>
  <r>
    <s v="P8181"/>
    <d v="2024-03-21T21:21:00"/>
    <s v="M"/>
    <n v="36"/>
    <s v="Pacific Islander"/>
    <s v="Gastroenterology"/>
    <b v="1"/>
    <m/>
    <x v="19"/>
    <b v="1"/>
    <x v="0"/>
    <s v="Mar"/>
    <x v="2"/>
    <x v="2"/>
    <s v="30-44"/>
    <s v="16-30"/>
    <n v="1"/>
    <n v="1"/>
    <n v="0"/>
    <x v="0"/>
  </r>
  <r>
    <s v="P8182"/>
    <d v="2024-01-19T17:24:00"/>
    <s v="M"/>
    <n v="79"/>
    <s v="Pacific Islander"/>
    <s v="General Practice"/>
    <b v="1"/>
    <m/>
    <x v="35"/>
    <b v="1"/>
    <x v="0"/>
    <s v="Jan"/>
    <x v="5"/>
    <x v="3"/>
    <s v="75+"/>
    <s v="16-30"/>
    <n v="1"/>
    <n v="1"/>
    <n v="0"/>
    <x v="0"/>
  </r>
  <r>
    <s v="P8183"/>
    <d v="2024-05-13T14:03:00"/>
    <s v="M"/>
    <n v="43"/>
    <s v="Pacific Islander"/>
    <s v="General Practice"/>
    <b v="1"/>
    <m/>
    <x v="18"/>
    <b v="1"/>
    <x v="0"/>
    <s v="May"/>
    <x v="4"/>
    <x v="6"/>
    <s v="30-44"/>
    <s v="16-30"/>
    <n v="1"/>
    <n v="1"/>
    <n v="0"/>
    <x v="0"/>
  </r>
  <r>
    <s v="P8184"/>
    <d v="2024-02-29T01:22:00"/>
    <s v="M"/>
    <n v="73"/>
    <s v="Pacific Islander"/>
    <s v="General Practice"/>
    <b v="1"/>
    <m/>
    <x v="1"/>
    <b v="1"/>
    <x v="0"/>
    <s v="Feb"/>
    <x v="2"/>
    <x v="4"/>
    <s v="60-74"/>
    <s v="16-30"/>
    <n v="1"/>
    <n v="1"/>
    <n v="0"/>
    <x v="0"/>
  </r>
  <r>
    <s v="P8185"/>
    <d v="2024-08-16T19:51:00"/>
    <s v="M"/>
    <n v="21"/>
    <s v="Pacific Islander"/>
    <s v="General Practice"/>
    <b v="1"/>
    <m/>
    <x v="21"/>
    <b v="1"/>
    <x v="0"/>
    <s v="Aug"/>
    <x v="5"/>
    <x v="7"/>
    <s v="15-29"/>
    <s v="46-60"/>
    <n v="0"/>
    <n v="1"/>
    <n v="0"/>
    <x v="0"/>
  </r>
  <r>
    <s v="P8186"/>
    <d v="2024-08-31T10:56:00"/>
    <s v="M"/>
    <n v="74"/>
    <s v="Pacific Islander"/>
    <s v="General Practice"/>
    <b v="1"/>
    <m/>
    <x v="44"/>
    <b v="1"/>
    <x v="0"/>
    <s v="Aug"/>
    <x v="1"/>
    <x v="1"/>
    <s v="60-74"/>
    <s v="31-45"/>
    <n v="0"/>
    <n v="1"/>
    <n v="0"/>
    <x v="0"/>
  </r>
  <r>
    <s v="P8187"/>
    <d v="2024-09-02T01:13:00"/>
    <s v="M"/>
    <n v="27"/>
    <s v="Pacific Islander"/>
    <s v="General Practice"/>
    <b v="1"/>
    <m/>
    <x v="7"/>
    <b v="1"/>
    <x v="0"/>
    <s v="Sep"/>
    <x v="4"/>
    <x v="4"/>
    <s v="15-29"/>
    <s v="16-30"/>
    <n v="1"/>
    <n v="1"/>
    <n v="0"/>
    <x v="0"/>
  </r>
  <r>
    <s v="P8188"/>
    <d v="2024-07-08T02:36:00"/>
    <s v="M"/>
    <n v="39"/>
    <s v="Pacific Islander"/>
    <s v="General Practice"/>
    <b v="1"/>
    <m/>
    <x v="19"/>
    <b v="1"/>
    <x v="0"/>
    <s v="Jul"/>
    <x v="4"/>
    <x v="4"/>
    <s v="30-44"/>
    <s v="16-30"/>
    <n v="1"/>
    <n v="1"/>
    <n v="0"/>
    <x v="0"/>
  </r>
  <r>
    <s v="P8189"/>
    <d v="2024-01-27T09:55:00"/>
    <s v="M"/>
    <n v="65"/>
    <s v="Pacific Islander"/>
    <s v="General Practice"/>
    <b v="1"/>
    <m/>
    <x v="9"/>
    <b v="1"/>
    <x v="0"/>
    <s v="Jan"/>
    <x v="1"/>
    <x v="1"/>
    <s v="60-74"/>
    <s v="46-60"/>
    <n v="0"/>
    <n v="1"/>
    <n v="0"/>
    <x v="0"/>
  </r>
  <r>
    <s v="P8190"/>
    <d v="2023-09-22T23:04:00"/>
    <s v="M"/>
    <n v="15"/>
    <s v="Pacific Islander"/>
    <s v="General Practice"/>
    <b v="1"/>
    <m/>
    <x v="9"/>
    <b v="1"/>
    <x v="1"/>
    <s v="Sep"/>
    <x v="5"/>
    <x v="2"/>
    <s v="15-29"/>
    <s v="46-60"/>
    <n v="0"/>
    <n v="1"/>
    <n v="0"/>
    <x v="0"/>
  </r>
  <r>
    <s v="P8191"/>
    <d v="2023-09-15T13:30:00"/>
    <s v="M"/>
    <n v="60"/>
    <s v="Pacific Islander"/>
    <s v="General Practice"/>
    <b v="1"/>
    <m/>
    <x v="15"/>
    <b v="1"/>
    <x v="1"/>
    <s v="Sep"/>
    <x v="5"/>
    <x v="6"/>
    <s v="60-74"/>
    <s v="31-45"/>
    <n v="0"/>
    <n v="1"/>
    <n v="0"/>
    <x v="0"/>
  </r>
  <r>
    <s v="P8192"/>
    <d v="2024-07-28T02:50:00"/>
    <s v="M"/>
    <n v="56"/>
    <s v="Pacific Islander"/>
    <s v="General Practice"/>
    <b v="1"/>
    <m/>
    <x v="1"/>
    <b v="1"/>
    <x v="0"/>
    <s v="Jul"/>
    <x v="3"/>
    <x v="4"/>
    <s v="45-59"/>
    <s v="16-30"/>
    <n v="1"/>
    <n v="1"/>
    <n v="0"/>
    <x v="0"/>
  </r>
  <r>
    <s v="P8193"/>
    <d v="2024-10-23T15:04:00"/>
    <s v="M"/>
    <n v="45"/>
    <s v="Pacific Islander"/>
    <s v="General Practice"/>
    <b v="1"/>
    <m/>
    <x v="3"/>
    <b v="1"/>
    <x v="0"/>
    <s v="Oct"/>
    <x v="0"/>
    <x v="3"/>
    <s v="45-59"/>
    <s v="31-45"/>
    <n v="0"/>
    <n v="1"/>
    <n v="0"/>
    <x v="0"/>
  </r>
  <r>
    <s v="P8194"/>
    <d v="2023-11-16T18:28:00"/>
    <s v="M"/>
    <n v="29"/>
    <s v="Pacific Islander"/>
    <s v="General Practice"/>
    <b v="1"/>
    <m/>
    <x v="31"/>
    <b v="1"/>
    <x v="1"/>
    <s v="Nov"/>
    <x v="2"/>
    <x v="7"/>
    <s v="15-29"/>
    <s v="16-30"/>
    <n v="1"/>
    <n v="1"/>
    <n v="0"/>
    <x v="0"/>
  </r>
  <r>
    <s v="P8195"/>
    <d v="2023-11-03T15:20:00"/>
    <s v="M"/>
    <n v="19"/>
    <s v="Pacific Islander"/>
    <s v="General Practice"/>
    <b v="1"/>
    <m/>
    <x v="39"/>
    <b v="1"/>
    <x v="1"/>
    <s v="Nov"/>
    <x v="5"/>
    <x v="3"/>
    <s v="15-29"/>
    <s v="0-15"/>
    <n v="1"/>
    <n v="1"/>
    <n v="0"/>
    <x v="0"/>
  </r>
  <r>
    <s v="P8196"/>
    <d v="2023-05-20T09:43:00"/>
    <s v="M"/>
    <n v="64"/>
    <s v="Pacific Islander"/>
    <s v="General Practice"/>
    <b v="1"/>
    <m/>
    <x v="20"/>
    <b v="1"/>
    <x v="1"/>
    <s v="May"/>
    <x v="1"/>
    <x v="1"/>
    <s v="60-74"/>
    <s v="16-30"/>
    <n v="1"/>
    <n v="1"/>
    <n v="0"/>
    <x v="0"/>
  </r>
  <r>
    <s v="P8197"/>
    <d v="2024-07-08T08:34:00"/>
    <s v="M"/>
    <n v="32"/>
    <s v="Pacific Islander"/>
    <s v="General Practice"/>
    <b v="1"/>
    <m/>
    <x v="27"/>
    <b v="1"/>
    <x v="0"/>
    <s v="Jul"/>
    <x v="4"/>
    <x v="0"/>
    <s v="30-44"/>
    <s v="46-60"/>
    <n v="0"/>
    <n v="1"/>
    <n v="0"/>
    <x v="0"/>
  </r>
  <r>
    <s v="P8198"/>
    <d v="2023-08-31T04:39:00"/>
    <s v="M"/>
    <n v="4"/>
    <s v="Pacific Islander"/>
    <s v="General Practice"/>
    <b v="1"/>
    <m/>
    <x v="28"/>
    <b v="1"/>
    <x v="1"/>
    <s v="Aug"/>
    <x v="2"/>
    <x v="5"/>
    <s v="0-14"/>
    <s v="16-30"/>
    <n v="1"/>
    <n v="1"/>
    <n v="0"/>
    <x v="0"/>
  </r>
  <r>
    <s v="P8199"/>
    <d v="2023-09-21T21:35:00"/>
    <s v="M"/>
    <n v="24"/>
    <s v="Pacific Islander"/>
    <s v="General Practice"/>
    <b v="1"/>
    <m/>
    <x v="20"/>
    <b v="1"/>
    <x v="1"/>
    <s v="Sep"/>
    <x v="2"/>
    <x v="2"/>
    <s v="15-29"/>
    <s v="16-30"/>
    <n v="1"/>
    <n v="1"/>
    <n v="0"/>
    <x v="0"/>
  </r>
  <r>
    <s v="P8200"/>
    <d v="2023-05-16T00:48:00"/>
    <s v="M"/>
    <n v="51"/>
    <s v="Pacific Islander"/>
    <s v="General Practice"/>
    <b v="1"/>
    <m/>
    <x v="3"/>
    <b v="1"/>
    <x v="1"/>
    <s v="May"/>
    <x v="6"/>
    <x v="4"/>
    <s v="45-59"/>
    <s v="31-45"/>
    <n v="0"/>
    <n v="1"/>
    <n v="0"/>
    <x v="0"/>
  </r>
  <r>
    <s v="P8201"/>
    <d v="2023-12-01T23:46:00"/>
    <s v="M"/>
    <n v="42"/>
    <s v="Pacific Islander"/>
    <s v="General Practice"/>
    <b v="1"/>
    <m/>
    <x v="4"/>
    <b v="1"/>
    <x v="1"/>
    <s v="Dec"/>
    <x v="5"/>
    <x v="2"/>
    <s v="30-44"/>
    <s v="0-15"/>
    <n v="1"/>
    <n v="1"/>
    <n v="0"/>
    <x v="0"/>
  </r>
  <r>
    <s v="P8202"/>
    <d v="2024-02-25T16:38:00"/>
    <s v="M"/>
    <n v="70"/>
    <s v="Pacific Islander"/>
    <s v="General Practice"/>
    <b v="1"/>
    <m/>
    <x v="13"/>
    <b v="1"/>
    <x v="0"/>
    <s v="Feb"/>
    <x v="3"/>
    <x v="3"/>
    <s v="60-74"/>
    <s v="46-60"/>
    <n v="0"/>
    <n v="1"/>
    <n v="0"/>
    <x v="0"/>
  </r>
  <r>
    <s v="P8203"/>
    <d v="2024-07-01T15:40:00"/>
    <s v="M"/>
    <n v="23"/>
    <s v="Pacific Islander"/>
    <s v="General Practice"/>
    <b v="1"/>
    <m/>
    <x v="1"/>
    <b v="1"/>
    <x v="0"/>
    <s v="Jul"/>
    <x v="4"/>
    <x v="3"/>
    <s v="15-29"/>
    <s v="16-30"/>
    <n v="1"/>
    <n v="1"/>
    <n v="0"/>
    <x v="0"/>
  </r>
  <r>
    <s v="P8204"/>
    <d v="2023-11-08T12:07:00"/>
    <s v="M"/>
    <n v="34"/>
    <s v="Pacific Islander"/>
    <s v="General Practice"/>
    <b v="1"/>
    <n v="0"/>
    <x v="46"/>
    <b v="1"/>
    <x v="1"/>
    <s v="Nov"/>
    <x v="0"/>
    <x v="6"/>
    <s v="30-44"/>
    <s v="16-30"/>
    <n v="1"/>
    <n v="1"/>
    <n v="0"/>
    <x v="0"/>
  </r>
  <r>
    <s v="P8205"/>
    <d v="2024-08-09T21:28:00"/>
    <s v="M"/>
    <n v="79"/>
    <s v="Pacific Islander"/>
    <s v="General Practice"/>
    <b v="1"/>
    <n v="1"/>
    <x v="10"/>
    <b v="1"/>
    <x v="0"/>
    <s v="Aug"/>
    <x v="5"/>
    <x v="2"/>
    <s v="75+"/>
    <s v="31-45"/>
    <n v="0"/>
    <n v="1"/>
    <n v="0"/>
    <x v="0"/>
  </r>
  <r>
    <s v="P8206"/>
    <d v="2023-12-18T21:07:00"/>
    <s v="M"/>
    <n v="12"/>
    <s v="Pacific Islander"/>
    <s v="General Practice"/>
    <b v="1"/>
    <n v="1"/>
    <x v="27"/>
    <b v="1"/>
    <x v="1"/>
    <s v="Dec"/>
    <x v="4"/>
    <x v="2"/>
    <s v="0-14"/>
    <s v="46-60"/>
    <n v="0"/>
    <n v="1"/>
    <n v="0"/>
    <x v="0"/>
  </r>
  <r>
    <s v="P8207"/>
    <d v="2024-04-02T22:10:00"/>
    <s v="M"/>
    <n v="36"/>
    <s v="Pacific Islander"/>
    <s v="General Practice"/>
    <b v="1"/>
    <n v="3"/>
    <x v="43"/>
    <b v="1"/>
    <x v="0"/>
    <s v="Apr"/>
    <x v="6"/>
    <x v="2"/>
    <s v="30-44"/>
    <s v="46-60"/>
    <n v="0"/>
    <n v="1"/>
    <n v="0"/>
    <x v="0"/>
  </r>
  <r>
    <s v="P8208"/>
    <d v="2023-08-02T18:09:00"/>
    <s v="M"/>
    <n v="22"/>
    <s v="Pacific Islander"/>
    <s v="General Practice"/>
    <b v="1"/>
    <n v="6"/>
    <x v="20"/>
    <b v="1"/>
    <x v="1"/>
    <s v="Aug"/>
    <x v="0"/>
    <x v="7"/>
    <s v="15-29"/>
    <s v="16-30"/>
    <n v="1"/>
    <n v="1"/>
    <n v="0"/>
    <x v="0"/>
  </r>
  <r>
    <s v="P8209"/>
    <d v="2024-08-31T23:13:00"/>
    <s v="M"/>
    <n v="29"/>
    <s v="Pacific Islander"/>
    <s v="General Practice"/>
    <b v="1"/>
    <n v="9"/>
    <x v="40"/>
    <b v="1"/>
    <x v="0"/>
    <s v="Aug"/>
    <x v="1"/>
    <x v="2"/>
    <s v="15-29"/>
    <s v="31-45"/>
    <n v="0"/>
    <n v="1"/>
    <n v="0"/>
    <x v="0"/>
  </r>
  <r>
    <s v="P8210"/>
    <d v="2023-07-30T14:43:00"/>
    <s v="M"/>
    <n v="2"/>
    <s v="Pacific Islander"/>
    <s v="Neurology"/>
    <b v="1"/>
    <m/>
    <x v="2"/>
    <b v="1"/>
    <x v="1"/>
    <s v="Jul"/>
    <x v="3"/>
    <x v="6"/>
    <s v="0-14"/>
    <s v="46-60"/>
    <n v="0"/>
    <n v="1"/>
    <n v="0"/>
    <x v="0"/>
  </r>
  <r>
    <s v="P8211"/>
    <d v="2024-01-01T11:25:00"/>
    <s v="M"/>
    <n v="53"/>
    <s v="Pacific Islander"/>
    <s v="Neurology"/>
    <b v="1"/>
    <m/>
    <x v="46"/>
    <b v="1"/>
    <x v="0"/>
    <s v="Jan"/>
    <x v="4"/>
    <x v="1"/>
    <s v="45-59"/>
    <s v="16-30"/>
    <n v="1"/>
    <n v="1"/>
    <n v="0"/>
    <x v="0"/>
  </r>
  <r>
    <s v="P8212"/>
    <d v="2024-03-05T09:35:00"/>
    <s v="M"/>
    <n v="9"/>
    <s v="Pacific Islander"/>
    <s v="Neurology"/>
    <b v="1"/>
    <n v="6"/>
    <x v="17"/>
    <b v="1"/>
    <x v="0"/>
    <s v="Mar"/>
    <x v="6"/>
    <x v="1"/>
    <s v="0-14"/>
    <s v="31-45"/>
    <n v="0"/>
    <n v="1"/>
    <n v="0"/>
    <x v="0"/>
  </r>
  <r>
    <s v="P8213"/>
    <d v="2023-10-18T16:47:00"/>
    <s v="M"/>
    <n v="37"/>
    <s v="Pacific Islander"/>
    <s v="Neurology"/>
    <b v="1"/>
    <n v="8"/>
    <x v="4"/>
    <b v="1"/>
    <x v="1"/>
    <s v="Oct"/>
    <x v="0"/>
    <x v="3"/>
    <s v="30-44"/>
    <s v="0-15"/>
    <n v="1"/>
    <n v="1"/>
    <n v="1"/>
    <x v="0"/>
  </r>
  <r>
    <s v="P8214"/>
    <d v="2023-07-31T13:12:00"/>
    <s v="M"/>
    <n v="44"/>
    <s v="Pacific Islander"/>
    <s v="Neurology"/>
    <b v="1"/>
    <n v="10"/>
    <x v="50"/>
    <b v="1"/>
    <x v="1"/>
    <s v="Jul"/>
    <x v="4"/>
    <x v="6"/>
    <s v="30-44"/>
    <s v="31-45"/>
    <n v="0"/>
    <n v="1"/>
    <n v="0"/>
    <x v="0"/>
  </r>
  <r>
    <s v="P8215"/>
    <d v="2023-11-04T14:08:00"/>
    <s v="M"/>
    <n v="42"/>
    <s v="Pacific Islander"/>
    <s v="None"/>
    <b v="1"/>
    <m/>
    <x v="36"/>
    <b v="1"/>
    <x v="1"/>
    <s v="Nov"/>
    <x v="1"/>
    <x v="6"/>
    <s v="30-44"/>
    <s v="16-30"/>
    <n v="1"/>
    <n v="1"/>
    <n v="0"/>
    <x v="0"/>
  </r>
  <r>
    <s v="P8216"/>
    <d v="2024-06-16T06:15:00"/>
    <s v="M"/>
    <n v="45"/>
    <s v="Pacific Islander"/>
    <s v="None"/>
    <b v="1"/>
    <m/>
    <x v="20"/>
    <b v="1"/>
    <x v="0"/>
    <s v="Jun"/>
    <x v="3"/>
    <x v="0"/>
    <s v="45-59"/>
    <s v="16-30"/>
    <n v="1"/>
    <n v="1"/>
    <n v="0"/>
    <x v="0"/>
  </r>
  <r>
    <s v="P8217"/>
    <d v="2023-10-10T13:31:00"/>
    <s v="M"/>
    <n v="36"/>
    <s v="Pacific Islander"/>
    <s v="None"/>
    <b v="1"/>
    <m/>
    <x v="44"/>
    <b v="1"/>
    <x v="1"/>
    <s v="Oct"/>
    <x v="6"/>
    <x v="6"/>
    <s v="30-44"/>
    <s v="31-45"/>
    <n v="0"/>
    <n v="1"/>
    <n v="0"/>
    <x v="0"/>
  </r>
  <r>
    <s v="P8218"/>
    <d v="2023-06-22T15:08:00"/>
    <s v="M"/>
    <n v="22"/>
    <s v="Pacific Islander"/>
    <s v="None"/>
    <b v="1"/>
    <m/>
    <x v="33"/>
    <b v="1"/>
    <x v="1"/>
    <s v="Jun"/>
    <x v="2"/>
    <x v="3"/>
    <s v="15-29"/>
    <s v="31-45"/>
    <n v="0"/>
    <n v="1"/>
    <n v="0"/>
    <x v="0"/>
  </r>
  <r>
    <s v="P8219"/>
    <d v="2023-10-22T05:52:00"/>
    <s v="M"/>
    <n v="40"/>
    <s v="Pacific Islander"/>
    <s v="None"/>
    <b v="1"/>
    <m/>
    <x v="33"/>
    <b v="1"/>
    <x v="1"/>
    <s v="Oct"/>
    <x v="3"/>
    <x v="5"/>
    <s v="30-44"/>
    <s v="31-45"/>
    <n v="0"/>
    <n v="1"/>
    <n v="0"/>
    <x v="0"/>
  </r>
  <r>
    <s v="P8220"/>
    <d v="2023-06-24T04:51:00"/>
    <s v="M"/>
    <n v="52"/>
    <s v="Pacific Islander"/>
    <s v="None"/>
    <b v="1"/>
    <m/>
    <x v="45"/>
    <b v="1"/>
    <x v="1"/>
    <s v="Jun"/>
    <x v="1"/>
    <x v="5"/>
    <s v="45-59"/>
    <s v="16-30"/>
    <n v="1"/>
    <n v="1"/>
    <n v="0"/>
    <x v="0"/>
  </r>
  <r>
    <s v="P8221"/>
    <d v="2024-08-23T20:59:00"/>
    <s v="M"/>
    <n v="1"/>
    <s v="Pacific Islander"/>
    <s v="None"/>
    <b v="1"/>
    <m/>
    <x v="48"/>
    <b v="1"/>
    <x v="0"/>
    <s v="Aug"/>
    <x v="5"/>
    <x v="7"/>
    <s v="0-14"/>
    <s v="16-30"/>
    <n v="1"/>
    <n v="1"/>
    <n v="0"/>
    <x v="0"/>
  </r>
  <r>
    <s v="P8222"/>
    <d v="2024-09-10T06:22:00"/>
    <s v="M"/>
    <n v="52"/>
    <s v="Pacific Islander"/>
    <s v="None"/>
    <b v="1"/>
    <m/>
    <x v="2"/>
    <b v="1"/>
    <x v="0"/>
    <s v="Sep"/>
    <x v="6"/>
    <x v="0"/>
    <s v="45-59"/>
    <s v="46-60"/>
    <n v="0"/>
    <n v="1"/>
    <n v="0"/>
    <x v="0"/>
  </r>
  <r>
    <s v="P8223"/>
    <d v="2024-05-15T07:41:00"/>
    <s v="M"/>
    <n v="17"/>
    <s v="Pacific Islander"/>
    <s v="None"/>
    <b v="1"/>
    <m/>
    <x v="7"/>
    <b v="1"/>
    <x v="0"/>
    <s v="May"/>
    <x v="0"/>
    <x v="0"/>
    <s v="15-29"/>
    <s v="16-30"/>
    <n v="1"/>
    <n v="1"/>
    <n v="0"/>
    <x v="0"/>
  </r>
  <r>
    <s v="P8224"/>
    <d v="2024-03-16T20:10:00"/>
    <s v="M"/>
    <n v="49"/>
    <s v="Pacific Islander"/>
    <s v="None"/>
    <b v="1"/>
    <m/>
    <x v="23"/>
    <b v="1"/>
    <x v="0"/>
    <s v="Mar"/>
    <x v="1"/>
    <x v="7"/>
    <s v="45-59"/>
    <s v="46-60"/>
    <n v="0"/>
    <n v="1"/>
    <n v="0"/>
    <x v="0"/>
  </r>
  <r>
    <s v="P8225"/>
    <d v="2023-06-01T07:48:00"/>
    <s v="M"/>
    <n v="30"/>
    <s v="Pacific Islander"/>
    <s v="None"/>
    <b v="1"/>
    <m/>
    <x v="31"/>
    <b v="1"/>
    <x v="1"/>
    <s v="Jun"/>
    <x v="2"/>
    <x v="0"/>
    <s v="30-44"/>
    <s v="16-30"/>
    <n v="1"/>
    <n v="1"/>
    <n v="0"/>
    <x v="0"/>
  </r>
  <r>
    <s v="P8226"/>
    <d v="2024-07-27T08:25:00"/>
    <s v="M"/>
    <n v="72"/>
    <s v="Pacific Islander"/>
    <s v="None"/>
    <b v="1"/>
    <m/>
    <x v="10"/>
    <b v="1"/>
    <x v="0"/>
    <s v="Jul"/>
    <x v="1"/>
    <x v="0"/>
    <s v="60-74"/>
    <s v="31-45"/>
    <n v="0"/>
    <n v="1"/>
    <n v="0"/>
    <x v="0"/>
  </r>
  <r>
    <s v="P8227"/>
    <d v="2024-10-04T05:16:00"/>
    <s v="M"/>
    <n v="13"/>
    <s v="Pacific Islander"/>
    <s v="None"/>
    <b v="1"/>
    <m/>
    <x v="17"/>
    <b v="1"/>
    <x v="0"/>
    <s v="Oct"/>
    <x v="5"/>
    <x v="5"/>
    <s v="0-14"/>
    <s v="31-45"/>
    <n v="0"/>
    <n v="1"/>
    <n v="0"/>
    <x v="0"/>
  </r>
  <r>
    <s v="P8228"/>
    <d v="2024-08-21T08:53:00"/>
    <s v="M"/>
    <n v="67"/>
    <s v="Pacific Islander"/>
    <s v="None"/>
    <b v="1"/>
    <m/>
    <x v="23"/>
    <b v="1"/>
    <x v="0"/>
    <s v="Aug"/>
    <x v="0"/>
    <x v="0"/>
    <s v="60-74"/>
    <s v="46-60"/>
    <n v="0"/>
    <n v="1"/>
    <n v="0"/>
    <x v="0"/>
  </r>
  <r>
    <s v="P8229"/>
    <d v="2023-09-06T01:33:00"/>
    <s v="M"/>
    <n v="50"/>
    <s v="Pacific Islander"/>
    <s v="None"/>
    <b v="1"/>
    <m/>
    <x v="39"/>
    <b v="1"/>
    <x v="1"/>
    <s v="Sep"/>
    <x v="0"/>
    <x v="4"/>
    <s v="45-59"/>
    <s v="0-15"/>
    <n v="1"/>
    <n v="1"/>
    <n v="0"/>
    <x v="0"/>
  </r>
  <r>
    <s v="P8230"/>
    <d v="2024-10-09T15:29:00"/>
    <s v="M"/>
    <n v="23"/>
    <s v="Pacific Islander"/>
    <s v="None"/>
    <b v="1"/>
    <m/>
    <x v="48"/>
    <b v="1"/>
    <x v="0"/>
    <s v="Oct"/>
    <x v="0"/>
    <x v="3"/>
    <s v="15-29"/>
    <s v="16-30"/>
    <n v="1"/>
    <n v="1"/>
    <n v="0"/>
    <x v="0"/>
  </r>
  <r>
    <s v="P8231"/>
    <d v="2023-08-10T10:28:00"/>
    <s v="M"/>
    <n v="49"/>
    <s v="Pacific Islander"/>
    <s v="None"/>
    <b v="1"/>
    <m/>
    <x v="33"/>
    <b v="1"/>
    <x v="1"/>
    <s v="Aug"/>
    <x v="2"/>
    <x v="1"/>
    <s v="45-59"/>
    <s v="31-45"/>
    <n v="0"/>
    <n v="1"/>
    <n v="0"/>
    <x v="0"/>
  </r>
  <r>
    <s v="P8232"/>
    <d v="2024-06-20T17:20:00"/>
    <s v="M"/>
    <n v="34"/>
    <s v="Pacific Islander"/>
    <s v="None"/>
    <b v="1"/>
    <m/>
    <x v="20"/>
    <b v="1"/>
    <x v="0"/>
    <s v="Jun"/>
    <x v="2"/>
    <x v="3"/>
    <s v="30-44"/>
    <s v="16-30"/>
    <n v="1"/>
    <n v="1"/>
    <n v="0"/>
    <x v="0"/>
  </r>
  <r>
    <s v="P8233"/>
    <d v="2023-04-19T07:21:00"/>
    <s v="M"/>
    <n v="17"/>
    <s v="Pacific Islander"/>
    <s v="None"/>
    <b v="1"/>
    <m/>
    <x v="28"/>
    <b v="1"/>
    <x v="1"/>
    <s v="Apr"/>
    <x v="0"/>
    <x v="0"/>
    <s v="15-29"/>
    <s v="16-30"/>
    <n v="1"/>
    <n v="1"/>
    <n v="0"/>
    <x v="0"/>
  </r>
  <r>
    <s v="P8234"/>
    <d v="2023-09-02T08:05:00"/>
    <s v="M"/>
    <n v="26"/>
    <s v="Pacific Islander"/>
    <s v="None"/>
    <b v="1"/>
    <m/>
    <x v="48"/>
    <b v="1"/>
    <x v="1"/>
    <s v="Sep"/>
    <x v="1"/>
    <x v="0"/>
    <s v="15-29"/>
    <s v="16-30"/>
    <n v="1"/>
    <n v="1"/>
    <n v="0"/>
    <x v="0"/>
  </r>
  <r>
    <s v="P8235"/>
    <d v="2024-08-18T22:18:00"/>
    <s v="M"/>
    <n v="38"/>
    <s v="Pacific Islander"/>
    <s v="None"/>
    <b v="1"/>
    <m/>
    <x v="30"/>
    <b v="1"/>
    <x v="0"/>
    <s v="Aug"/>
    <x v="3"/>
    <x v="2"/>
    <s v="30-44"/>
    <s v="0-15"/>
    <n v="1"/>
    <n v="1"/>
    <n v="0"/>
    <x v="0"/>
  </r>
  <r>
    <s v="P8236"/>
    <d v="2024-02-10T08:30:00"/>
    <s v="M"/>
    <n v="37"/>
    <s v="Pacific Islander"/>
    <s v="None"/>
    <b v="1"/>
    <m/>
    <x v="44"/>
    <b v="1"/>
    <x v="0"/>
    <s v="Feb"/>
    <x v="1"/>
    <x v="0"/>
    <s v="30-44"/>
    <s v="31-45"/>
    <n v="0"/>
    <n v="1"/>
    <n v="0"/>
    <x v="0"/>
  </r>
  <r>
    <s v="P8237"/>
    <d v="2024-08-14T04:49:00"/>
    <s v="M"/>
    <n v="42"/>
    <s v="Pacific Islander"/>
    <s v="None"/>
    <b v="1"/>
    <m/>
    <x v="37"/>
    <b v="1"/>
    <x v="0"/>
    <s v="Aug"/>
    <x v="0"/>
    <x v="5"/>
    <s v="30-44"/>
    <s v="31-45"/>
    <n v="0"/>
    <n v="1"/>
    <n v="0"/>
    <x v="0"/>
  </r>
  <r>
    <s v="P8238"/>
    <d v="2023-12-26T07:34:00"/>
    <s v="M"/>
    <n v="74"/>
    <s v="Pacific Islander"/>
    <s v="None"/>
    <b v="1"/>
    <m/>
    <x v="6"/>
    <b v="1"/>
    <x v="1"/>
    <s v="Dec"/>
    <x v="6"/>
    <x v="0"/>
    <s v="60-74"/>
    <s v="31-45"/>
    <n v="0"/>
    <n v="1"/>
    <n v="0"/>
    <x v="0"/>
  </r>
  <r>
    <s v="P8239"/>
    <d v="2024-01-05T23:42:00"/>
    <s v="M"/>
    <n v="8"/>
    <s v="Pacific Islander"/>
    <s v="None"/>
    <b v="1"/>
    <m/>
    <x v="27"/>
    <b v="1"/>
    <x v="0"/>
    <s v="Jan"/>
    <x v="5"/>
    <x v="2"/>
    <s v="0-14"/>
    <s v="46-60"/>
    <n v="0"/>
    <n v="1"/>
    <n v="0"/>
    <x v="0"/>
  </r>
  <r>
    <s v="P8240"/>
    <d v="2023-07-18T04:21:00"/>
    <s v="M"/>
    <n v="55"/>
    <s v="Pacific Islander"/>
    <s v="None"/>
    <b v="1"/>
    <m/>
    <x v="30"/>
    <b v="1"/>
    <x v="1"/>
    <s v="Jul"/>
    <x v="6"/>
    <x v="5"/>
    <s v="45-59"/>
    <s v="0-15"/>
    <n v="1"/>
    <n v="1"/>
    <n v="0"/>
    <x v="0"/>
  </r>
  <r>
    <s v="P8241"/>
    <d v="2023-08-02T15:46:00"/>
    <s v="M"/>
    <n v="15"/>
    <s v="Pacific Islander"/>
    <s v="None"/>
    <b v="1"/>
    <m/>
    <x v="40"/>
    <b v="1"/>
    <x v="1"/>
    <s v="Aug"/>
    <x v="0"/>
    <x v="3"/>
    <s v="15-29"/>
    <s v="31-45"/>
    <n v="0"/>
    <n v="1"/>
    <n v="0"/>
    <x v="0"/>
  </r>
  <r>
    <s v="P8242"/>
    <d v="2024-08-11T06:18:00"/>
    <s v="M"/>
    <n v="22"/>
    <s v="Pacific Islander"/>
    <s v="None"/>
    <b v="1"/>
    <m/>
    <x v="7"/>
    <b v="1"/>
    <x v="0"/>
    <s v="Aug"/>
    <x v="3"/>
    <x v="0"/>
    <s v="15-29"/>
    <s v="16-30"/>
    <n v="1"/>
    <n v="1"/>
    <n v="0"/>
    <x v="0"/>
  </r>
  <r>
    <s v="P8243"/>
    <d v="2023-10-13T13:18:00"/>
    <s v="M"/>
    <n v="62"/>
    <s v="Pacific Islander"/>
    <s v="None"/>
    <b v="1"/>
    <m/>
    <x v="5"/>
    <b v="1"/>
    <x v="1"/>
    <s v="Oct"/>
    <x v="5"/>
    <x v="6"/>
    <s v="60-74"/>
    <s v="46-60"/>
    <n v="0"/>
    <n v="1"/>
    <n v="0"/>
    <x v="0"/>
  </r>
  <r>
    <s v="P8244"/>
    <d v="2024-03-07T23:43:00"/>
    <s v="M"/>
    <n v="61"/>
    <s v="Pacific Islander"/>
    <s v="None"/>
    <b v="1"/>
    <m/>
    <x v="43"/>
    <b v="1"/>
    <x v="0"/>
    <s v="Mar"/>
    <x v="2"/>
    <x v="2"/>
    <s v="60-74"/>
    <s v="46-60"/>
    <n v="0"/>
    <n v="1"/>
    <n v="0"/>
    <x v="0"/>
  </r>
  <r>
    <s v="P8245"/>
    <d v="2024-05-03T14:36:00"/>
    <s v="M"/>
    <n v="51"/>
    <s v="Pacific Islander"/>
    <s v="None"/>
    <b v="1"/>
    <m/>
    <x v="26"/>
    <b v="1"/>
    <x v="0"/>
    <s v="May"/>
    <x v="5"/>
    <x v="6"/>
    <s v="45-59"/>
    <s v="31-45"/>
    <n v="0"/>
    <n v="1"/>
    <n v="0"/>
    <x v="0"/>
  </r>
  <r>
    <s v="P8246"/>
    <d v="2024-03-14T10:57:00"/>
    <s v="M"/>
    <n v="57"/>
    <s v="Pacific Islander"/>
    <s v="None"/>
    <b v="1"/>
    <m/>
    <x v="42"/>
    <b v="1"/>
    <x v="0"/>
    <s v="Mar"/>
    <x v="2"/>
    <x v="1"/>
    <s v="45-59"/>
    <s v="0-15"/>
    <n v="1"/>
    <n v="1"/>
    <n v="0"/>
    <x v="0"/>
  </r>
  <r>
    <s v="P8247"/>
    <d v="2024-04-03T05:29:00"/>
    <s v="M"/>
    <n v="63"/>
    <s v="Pacific Islander"/>
    <s v="None"/>
    <b v="1"/>
    <m/>
    <x v="36"/>
    <b v="1"/>
    <x v="0"/>
    <s v="Apr"/>
    <x v="0"/>
    <x v="5"/>
    <s v="60-74"/>
    <s v="16-30"/>
    <n v="1"/>
    <n v="1"/>
    <n v="0"/>
    <x v="0"/>
  </r>
  <r>
    <s v="P8248"/>
    <d v="2024-04-20T20:35:00"/>
    <s v="M"/>
    <n v="62"/>
    <s v="Pacific Islander"/>
    <s v="None"/>
    <b v="1"/>
    <n v="0"/>
    <x v="0"/>
    <b v="1"/>
    <x v="0"/>
    <s v="Apr"/>
    <x v="1"/>
    <x v="7"/>
    <s v="60-74"/>
    <s v="31-45"/>
    <n v="0"/>
    <n v="1"/>
    <n v="0"/>
    <x v="0"/>
  </r>
  <r>
    <s v="P8249"/>
    <d v="2023-04-10T08:39:00"/>
    <s v="M"/>
    <n v="3"/>
    <s v="Pacific Islander"/>
    <s v="None"/>
    <b v="1"/>
    <n v="0"/>
    <x v="44"/>
    <b v="1"/>
    <x v="1"/>
    <s v="Apr"/>
    <x v="4"/>
    <x v="0"/>
    <s v="0-14"/>
    <s v="31-45"/>
    <n v="0"/>
    <n v="1"/>
    <n v="0"/>
    <x v="0"/>
  </r>
  <r>
    <s v="P8250"/>
    <d v="2024-05-17T01:22:00"/>
    <s v="M"/>
    <n v="8"/>
    <s v="Pacific Islander"/>
    <s v="None"/>
    <b v="1"/>
    <n v="1"/>
    <x v="39"/>
    <b v="1"/>
    <x v="0"/>
    <s v="May"/>
    <x v="5"/>
    <x v="4"/>
    <s v="0-14"/>
    <s v="0-15"/>
    <n v="1"/>
    <n v="1"/>
    <n v="0"/>
    <x v="0"/>
  </r>
  <r>
    <s v="P8251"/>
    <d v="2023-06-21T06:02:00"/>
    <s v="M"/>
    <n v="59"/>
    <s v="Pacific Islander"/>
    <s v="None"/>
    <b v="1"/>
    <n v="1"/>
    <x v="42"/>
    <b v="1"/>
    <x v="1"/>
    <s v="Jun"/>
    <x v="0"/>
    <x v="0"/>
    <s v="45-59"/>
    <s v="0-15"/>
    <n v="1"/>
    <n v="1"/>
    <n v="0"/>
    <x v="0"/>
  </r>
  <r>
    <s v="P8252"/>
    <d v="2023-06-29T08:54:00"/>
    <s v="M"/>
    <n v="78"/>
    <s v="Pacific Islander"/>
    <s v="None"/>
    <b v="1"/>
    <n v="1"/>
    <x v="9"/>
    <b v="1"/>
    <x v="1"/>
    <s v="Jun"/>
    <x v="2"/>
    <x v="0"/>
    <s v="75+"/>
    <s v="46-60"/>
    <n v="0"/>
    <n v="1"/>
    <n v="0"/>
    <x v="0"/>
  </r>
  <r>
    <s v="P8253"/>
    <d v="2023-07-04T09:34:00"/>
    <s v="M"/>
    <n v="74"/>
    <s v="Pacific Islander"/>
    <s v="None"/>
    <b v="1"/>
    <n v="1"/>
    <x v="5"/>
    <b v="1"/>
    <x v="1"/>
    <s v="Jul"/>
    <x v="6"/>
    <x v="1"/>
    <s v="60-74"/>
    <s v="46-60"/>
    <n v="0"/>
    <n v="1"/>
    <n v="0"/>
    <x v="0"/>
  </r>
  <r>
    <s v="P8254"/>
    <d v="2024-02-27T23:10:00"/>
    <s v="M"/>
    <n v="35"/>
    <s v="Pacific Islander"/>
    <s v="None"/>
    <b v="1"/>
    <n v="2"/>
    <x v="25"/>
    <b v="1"/>
    <x v="0"/>
    <s v="Feb"/>
    <x v="6"/>
    <x v="2"/>
    <s v="30-44"/>
    <s v="46-60"/>
    <n v="0"/>
    <n v="1"/>
    <n v="0"/>
    <x v="0"/>
  </r>
  <r>
    <s v="P8255"/>
    <d v="2023-08-30T23:06:00"/>
    <s v="M"/>
    <n v="19"/>
    <s v="Pacific Islander"/>
    <s v="None"/>
    <b v="1"/>
    <n v="3"/>
    <x v="17"/>
    <b v="1"/>
    <x v="1"/>
    <s v="Aug"/>
    <x v="0"/>
    <x v="2"/>
    <s v="15-29"/>
    <s v="31-45"/>
    <n v="0"/>
    <n v="1"/>
    <n v="0"/>
    <x v="0"/>
  </r>
  <r>
    <s v="P8256"/>
    <d v="2024-08-29T00:50:00"/>
    <s v="M"/>
    <n v="24"/>
    <s v="Pacific Islander"/>
    <s v="None"/>
    <b v="1"/>
    <n v="4"/>
    <x v="30"/>
    <b v="1"/>
    <x v="0"/>
    <s v="Aug"/>
    <x v="2"/>
    <x v="4"/>
    <s v="15-29"/>
    <s v="0-15"/>
    <n v="1"/>
    <n v="1"/>
    <n v="0"/>
    <x v="0"/>
  </r>
  <r>
    <s v="P8257"/>
    <d v="2023-06-04T23:16:00"/>
    <s v="M"/>
    <n v="59"/>
    <s v="Pacific Islander"/>
    <s v="None"/>
    <b v="1"/>
    <n v="5"/>
    <x v="25"/>
    <b v="1"/>
    <x v="1"/>
    <s v="Jun"/>
    <x v="3"/>
    <x v="2"/>
    <s v="45-59"/>
    <s v="46-60"/>
    <n v="0"/>
    <n v="1"/>
    <n v="0"/>
    <x v="0"/>
  </r>
  <r>
    <s v="P8258"/>
    <d v="2024-08-20T05:56:00"/>
    <s v="M"/>
    <n v="6"/>
    <s v="Pacific Islander"/>
    <s v="None"/>
    <b v="1"/>
    <n v="5"/>
    <x v="32"/>
    <b v="1"/>
    <x v="0"/>
    <s v="Aug"/>
    <x v="6"/>
    <x v="5"/>
    <s v="0-14"/>
    <s v="46-60"/>
    <n v="0"/>
    <n v="1"/>
    <n v="0"/>
    <x v="0"/>
  </r>
  <r>
    <s v="P8259"/>
    <d v="2024-07-20T19:06:00"/>
    <s v="M"/>
    <n v="57"/>
    <s v="Pacific Islander"/>
    <s v="None"/>
    <b v="1"/>
    <n v="6"/>
    <x v="12"/>
    <b v="1"/>
    <x v="0"/>
    <s v="Jul"/>
    <x v="1"/>
    <x v="7"/>
    <s v="45-59"/>
    <s v="31-45"/>
    <n v="0"/>
    <n v="1"/>
    <n v="0"/>
    <x v="0"/>
  </r>
  <r>
    <s v="P8260"/>
    <d v="2024-04-07T11:05:00"/>
    <s v="M"/>
    <n v="20"/>
    <s v="Pacific Islander"/>
    <s v="None"/>
    <b v="1"/>
    <n v="6"/>
    <x v="48"/>
    <b v="1"/>
    <x v="0"/>
    <s v="Apr"/>
    <x v="3"/>
    <x v="1"/>
    <s v="15-29"/>
    <s v="16-30"/>
    <n v="1"/>
    <n v="1"/>
    <n v="0"/>
    <x v="0"/>
  </r>
  <r>
    <s v="P8261"/>
    <d v="2024-08-17T03:22:00"/>
    <s v="M"/>
    <n v="29"/>
    <s v="Pacific Islander"/>
    <s v="None"/>
    <b v="1"/>
    <n v="6"/>
    <x v="43"/>
    <b v="1"/>
    <x v="0"/>
    <s v="Aug"/>
    <x v="1"/>
    <x v="5"/>
    <s v="15-29"/>
    <s v="46-60"/>
    <n v="0"/>
    <n v="1"/>
    <n v="0"/>
    <x v="0"/>
  </r>
  <r>
    <s v="P8262"/>
    <d v="2023-05-22T09:49:00"/>
    <s v="M"/>
    <n v="79"/>
    <s v="Pacific Islander"/>
    <s v="None"/>
    <b v="1"/>
    <n v="7"/>
    <x v="38"/>
    <b v="1"/>
    <x v="1"/>
    <s v="May"/>
    <x v="4"/>
    <x v="1"/>
    <s v="75+"/>
    <s v="0-15"/>
    <n v="1"/>
    <n v="1"/>
    <n v="1"/>
    <x v="0"/>
  </r>
  <r>
    <s v="P8263"/>
    <d v="2024-01-15T07:21:00"/>
    <s v="M"/>
    <n v="6"/>
    <s v="Pacific Islander"/>
    <s v="None"/>
    <b v="1"/>
    <n v="7"/>
    <x v="45"/>
    <b v="1"/>
    <x v="0"/>
    <s v="Jan"/>
    <x v="4"/>
    <x v="0"/>
    <s v="0-14"/>
    <s v="16-30"/>
    <n v="1"/>
    <n v="1"/>
    <n v="1"/>
    <x v="0"/>
  </r>
  <r>
    <s v="P8264"/>
    <d v="2023-06-27T17:24:00"/>
    <s v="M"/>
    <n v="12"/>
    <s v="Pacific Islander"/>
    <s v="None"/>
    <b v="1"/>
    <n v="8"/>
    <x v="14"/>
    <b v="1"/>
    <x v="1"/>
    <s v="Jun"/>
    <x v="6"/>
    <x v="3"/>
    <s v="0-14"/>
    <s v="46-60"/>
    <n v="0"/>
    <n v="1"/>
    <n v="0"/>
    <x v="0"/>
  </r>
  <r>
    <s v="P8265"/>
    <d v="2024-10-15T09:20:00"/>
    <s v="M"/>
    <n v="77"/>
    <s v="Pacific Islander"/>
    <s v="None"/>
    <b v="1"/>
    <n v="8"/>
    <x v="8"/>
    <b v="1"/>
    <x v="0"/>
    <s v="Oct"/>
    <x v="6"/>
    <x v="1"/>
    <s v="75+"/>
    <s v="31-45"/>
    <n v="0"/>
    <n v="1"/>
    <n v="0"/>
    <x v="0"/>
  </r>
  <r>
    <s v="P8266"/>
    <d v="2023-06-07T00:21:00"/>
    <s v="M"/>
    <n v="49"/>
    <s v="Pacific Islander"/>
    <s v="None"/>
    <b v="1"/>
    <n v="9"/>
    <x v="17"/>
    <b v="1"/>
    <x v="1"/>
    <s v="Jun"/>
    <x v="0"/>
    <x v="4"/>
    <s v="45-59"/>
    <s v="31-45"/>
    <n v="0"/>
    <n v="1"/>
    <n v="0"/>
    <x v="0"/>
  </r>
  <r>
    <s v="P8267"/>
    <d v="2023-07-16T13:45:00"/>
    <s v="M"/>
    <n v="9"/>
    <s v="Pacific Islander"/>
    <s v="None"/>
    <b v="1"/>
    <n v="9"/>
    <x v="39"/>
    <b v="1"/>
    <x v="1"/>
    <s v="Jul"/>
    <x v="3"/>
    <x v="6"/>
    <s v="0-14"/>
    <s v="0-15"/>
    <n v="1"/>
    <n v="1"/>
    <n v="1"/>
    <x v="0"/>
  </r>
  <r>
    <s v="P8268"/>
    <d v="2023-11-21T11:42:00"/>
    <s v="M"/>
    <n v="48"/>
    <s v="Pacific Islander"/>
    <s v="None"/>
    <b v="1"/>
    <n v="10"/>
    <x v="46"/>
    <b v="1"/>
    <x v="1"/>
    <s v="Nov"/>
    <x v="6"/>
    <x v="1"/>
    <s v="45-59"/>
    <s v="16-30"/>
    <n v="1"/>
    <n v="1"/>
    <n v="1"/>
    <x v="0"/>
  </r>
  <r>
    <s v="P8269"/>
    <d v="2024-01-23T20:01:00"/>
    <s v="M"/>
    <n v="50"/>
    <s v="Pacific Islander"/>
    <s v="Orthopedics"/>
    <b v="1"/>
    <m/>
    <x v="29"/>
    <b v="1"/>
    <x v="0"/>
    <s v="Jan"/>
    <x v="6"/>
    <x v="7"/>
    <s v="45-59"/>
    <s v="16-30"/>
    <n v="1"/>
    <n v="1"/>
    <n v="0"/>
    <x v="0"/>
  </r>
  <r>
    <s v="P8270"/>
    <d v="2024-01-14T10:55:00"/>
    <s v="M"/>
    <n v="74"/>
    <s v="Pacific Islander"/>
    <s v="Orthopedics"/>
    <b v="1"/>
    <m/>
    <x v="38"/>
    <b v="1"/>
    <x v="0"/>
    <s v="Jan"/>
    <x v="3"/>
    <x v="1"/>
    <s v="60-74"/>
    <s v="0-15"/>
    <n v="1"/>
    <n v="1"/>
    <n v="0"/>
    <x v="0"/>
  </r>
  <r>
    <s v="P8271"/>
    <d v="2023-07-14T23:56:00"/>
    <s v="M"/>
    <n v="53"/>
    <s v="Pacific Islander"/>
    <s v="Orthopedics"/>
    <b v="1"/>
    <m/>
    <x v="19"/>
    <b v="1"/>
    <x v="1"/>
    <s v="Jul"/>
    <x v="5"/>
    <x v="2"/>
    <s v="45-59"/>
    <s v="16-30"/>
    <n v="1"/>
    <n v="1"/>
    <n v="0"/>
    <x v="0"/>
  </r>
  <r>
    <s v="P8272"/>
    <d v="2023-06-03T03:16:00"/>
    <s v="M"/>
    <n v="28"/>
    <s v="Pacific Islander"/>
    <s v="Orthopedics"/>
    <b v="1"/>
    <m/>
    <x v="23"/>
    <b v="1"/>
    <x v="1"/>
    <s v="Jun"/>
    <x v="1"/>
    <x v="5"/>
    <s v="15-29"/>
    <s v="46-60"/>
    <n v="0"/>
    <n v="1"/>
    <n v="0"/>
    <x v="0"/>
  </r>
  <r>
    <s v="P8273"/>
    <d v="2024-03-16T13:53:00"/>
    <s v="M"/>
    <n v="39"/>
    <s v="Pacific Islander"/>
    <s v="Orthopedics"/>
    <b v="1"/>
    <m/>
    <x v="43"/>
    <b v="1"/>
    <x v="0"/>
    <s v="Mar"/>
    <x v="1"/>
    <x v="6"/>
    <s v="30-44"/>
    <s v="46-60"/>
    <n v="0"/>
    <n v="1"/>
    <n v="0"/>
    <x v="0"/>
  </r>
  <r>
    <s v="P8274"/>
    <d v="2024-02-11T14:20:00"/>
    <s v="M"/>
    <n v="72"/>
    <s v="Pacific Islander"/>
    <s v="Orthopedics"/>
    <b v="1"/>
    <n v="9"/>
    <x v="43"/>
    <b v="1"/>
    <x v="0"/>
    <s v="Feb"/>
    <x v="3"/>
    <x v="6"/>
    <s v="60-74"/>
    <s v="46-60"/>
    <n v="0"/>
    <n v="1"/>
    <n v="0"/>
    <x v="0"/>
  </r>
  <r>
    <s v="P8275"/>
    <d v="2023-09-13T14:35:00"/>
    <s v="M"/>
    <n v="38"/>
    <s v="Pacific Islander"/>
    <s v="Physiotherapy"/>
    <b v="1"/>
    <m/>
    <x v="43"/>
    <b v="1"/>
    <x v="1"/>
    <s v="Sep"/>
    <x v="0"/>
    <x v="6"/>
    <s v="30-44"/>
    <s v="46-60"/>
    <n v="0"/>
    <n v="1"/>
    <n v="0"/>
    <x v="0"/>
  </r>
  <r>
    <s v="P8276"/>
    <d v="2023-08-27T10:59:00"/>
    <s v="M"/>
    <n v="19"/>
    <s v="Pacific Islander"/>
    <s v="Physiotherapy"/>
    <b v="1"/>
    <m/>
    <x v="36"/>
    <b v="1"/>
    <x v="1"/>
    <s v="Aug"/>
    <x v="3"/>
    <x v="1"/>
    <s v="15-29"/>
    <s v="16-30"/>
    <n v="1"/>
    <n v="1"/>
    <n v="0"/>
    <x v="0"/>
  </r>
  <r>
    <s v="P8277"/>
    <d v="2023-10-15T05:01:00"/>
    <s v="M"/>
    <n v="5"/>
    <s v="Pacific Islander"/>
    <s v="Renal"/>
    <b v="1"/>
    <m/>
    <x v="43"/>
    <b v="1"/>
    <x v="1"/>
    <s v="Oct"/>
    <x v="3"/>
    <x v="5"/>
    <s v="0-14"/>
    <s v="46-60"/>
    <n v="0"/>
    <n v="1"/>
    <n v="0"/>
    <x v="0"/>
  </r>
  <r>
    <s v="P8278"/>
    <d v="2024-07-15T08:54:00"/>
    <s v="M"/>
    <n v="12"/>
    <s v="Pacific Islander"/>
    <s v="Renal"/>
    <b v="1"/>
    <n v="3"/>
    <x v="33"/>
    <b v="1"/>
    <x v="0"/>
    <s v="Jul"/>
    <x v="4"/>
    <x v="0"/>
    <s v="0-14"/>
    <s v="31-45"/>
    <n v="0"/>
    <n v="1"/>
    <n v="0"/>
    <x v="0"/>
  </r>
  <r>
    <s v="P8279"/>
    <d v="2024-04-03T22:25:00"/>
    <s v="M"/>
    <n v="1"/>
    <s v="Pacific Islander"/>
    <s v="Renal"/>
    <b v="1"/>
    <n v="8"/>
    <x v="3"/>
    <b v="1"/>
    <x v="0"/>
    <s v="Apr"/>
    <x v="0"/>
    <x v="2"/>
    <s v="0-14"/>
    <s v="31-45"/>
    <n v="0"/>
    <n v="1"/>
    <n v="0"/>
    <x v="0"/>
  </r>
  <r>
    <s v="P8280"/>
    <d v="2024-10-12T19:14:00"/>
    <s v="M"/>
    <n v="1"/>
    <s v="Two or More Races"/>
    <s v="Cardiology"/>
    <b v="1"/>
    <m/>
    <x v="39"/>
    <b v="1"/>
    <x v="0"/>
    <s v="Oct"/>
    <x v="1"/>
    <x v="7"/>
    <s v="0-14"/>
    <s v="0-15"/>
    <n v="1"/>
    <n v="1"/>
    <n v="0"/>
    <x v="0"/>
  </r>
  <r>
    <s v="P8281"/>
    <d v="2024-04-20T07:34:00"/>
    <s v="M"/>
    <n v="49"/>
    <s v="Two or More Races"/>
    <s v="Cardiology"/>
    <b v="1"/>
    <m/>
    <x v="24"/>
    <b v="1"/>
    <x v="0"/>
    <s v="Apr"/>
    <x v="1"/>
    <x v="0"/>
    <s v="45-59"/>
    <s v="16-30"/>
    <n v="1"/>
    <n v="1"/>
    <n v="0"/>
    <x v="0"/>
  </r>
  <r>
    <s v="P8282"/>
    <d v="2023-10-30T06:12:00"/>
    <s v="M"/>
    <n v="68"/>
    <s v="Two or More Races"/>
    <s v="Cardiology"/>
    <b v="1"/>
    <m/>
    <x v="7"/>
    <b v="1"/>
    <x v="1"/>
    <s v="Oct"/>
    <x v="4"/>
    <x v="0"/>
    <s v="60-74"/>
    <s v="16-30"/>
    <n v="1"/>
    <n v="1"/>
    <n v="0"/>
    <x v="0"/>
  </r>
  <r>
    <s v="P8283"/>
    <d v="2024-06-04T22:09:00"/>
    <s v="M"/>
    <n v="74"/>
    <s v="Two or More Races"/>
    <s v="Cardiology"/>
    <b v="1"/>
    <m/>
    <x v="50"/>
    <b v="1"/>
    <x v="0"/>
    <s v="Jun"/>
    <x v="6"/>
    <x v="2"/>
    <s v="60-74"/>
    <s v="31-45"/>
    <n v="0"/>
    <n v="1"/>
    <n v="0"/>
    <x v="0"/>
  </r>
  <r>
    <s v="P8284"/>
    <d v="2024-10-06T04:12:00"/>
    <s v="M"/>
    <n v="53"/>
    <s v="Two or More Races"/>
    <s v="Cardiology"/>
    <b v="1"/>
    <m/>
    <x v="4"/>
    <b v="1"/>
    <x v="0"/>
    <s v="Oct"/>
    <x v="3"/>
    <x v="5"/>
    <s v="45-59"/>
    <s v="0-15"/>
    <n v="1"/>
    <n v="1"/>
    <n v="0"/>
    <x v="0"/>
  </r>
  <r>
    <s v="P8285"/>
    <d v="2024-10-03T22:35:00"/>
    <s v="M"/>
    <n v="73"/>
    <s v="Two or More Races"/>
    <s v="Cardiology"/>
    <b v="1"/>
    <m/>
    <x v="48"/>
    <b v="1"/>
    <x v="0"/>
    <s v="Oct"/>
    <x v="2"/>
    <x v="2"/>
    <s v="60-74"/>
    <s v="16-30"/>
    <n v="1"/>
    <n v="1"/>
    <n v="0"/>
    <x v="0"/>
  </r>
  <r>
    <s v="P8286"/>
    <d v="2023-08-01T17:37:00"/>
    <s v="M"/>
    <n v="76"/>
    <s v="Two or More Races"/>
    <s v="Cardiology"/>
    <b v="1"/>
    <m/>
    <x v="26"/>
    <b v="1"/>
    <x v="1"/>
    <s v="Aug"/>
    <x v="6"/>
    <x v="3"/>
    <s v="75+"/>
    <s v="31-45"/>
    <n v="0"/>
    <n v="1"/>
    <n v="0"/>
    <x v="0"/>
  </r>
  <r>
    <s v="P8287"/>
    <d v="2023-08-24T12:30:00"/>
    <s v="M"/>
    <n v="18"/>
    <s v="Two or More Races"/>
    <s v="Cardiology"/>
    <b v="1"/>
    <n v="0"/>
    <x v="42"/>
    <b v="1"/>
    <x v="1"/>
    <s v="Aug"/>
    <x v="2"/>
    <x v="6"/>
    <s v="15-29"/>
    <s v="0-15"/>
    <n v="1"/>
    <n v="1"/>
    <n v="0"/>
    <x v="0"/>
  </r>
  <r>
    <s v="P8288"/>
    <d v="2023-04-01T01:13:00"/>
    <s v="M"/>
    <n v="60"/>
    <s v="Two or More Races"/>
    <s v="Cardiology"/>
    <b v="1"/>
    <n v="1"/>
    <x v="15"/>
    <b v="1"/>
    <x v="1"/>
    <s v="Apr"/>
    <x v="1"/>
    <x v="4"/>
    <s v="60-74"/>
    <s v="31-45"/>
    <n v="0"/>
    <n v="1"/>
    <n v="0"/>
    <x v="0"/>
  </r>
  <r>
    <s v="P8289"/>
    <d v="2023-04-06T20:24:00"/>
    <s v="M"/>
    <n v="37"/>
    <s v="Two or More Races"/>
    <s v="Cardiology"/>
    <b v="1"/>
    <n v="3"/>
    <x v="3"/>
    <b v="1"/>
    <x v="1"/>
    <s v="Apr"/>
    <x v="2"/>
    <x v="7"/>
    <s v="30-44"/>
    <s v="31-45"/>
    <n v="0"/>
    <n v="1"/>
    <n v="0"/>
    <x v="0"/>
  </r>
  <r>
    <s v="P8290"/>
    <d v="2023-05-11T19:02:00"/>
    <s v="M"/>
    <n v="63"/>
    <s v="Two or More Races"/>
    <s v="Cardiology"/>
    <b v="1"/>
    <n v="7"/>
    <x v="27"/>
    <b v="1"/>
    <x v="1"/>
    <s v="May"/>
    <x v="2"/>
    <x v="7"/>
    <s v="60-74"/>
    <s v="46-60"/>
    <n v="0"/>
    <n v="1"/>
    <n v="0"/>
    <x v="0"/>
  </r>
  <r>
    <s v="P8291"/>
    <d v="2024-09-18T20:24:00"/>
    <s v="M"/>
    <n v="37"/>
    <s v="Two or More Races"/>
    <s v="Gastroenterology"/>
    <b v="1"/>
    <m/>
    <x v="43"/>
    <b v="1"/>
    <x v="0"/>
    <s v="Sep"/>
    <x v="0"/>
    <x v="7"/>
    <s v="30-44"/>
    <s v="46-60"/>
    <n v="0"/>
    <n v="1"/>
    <n v="0"/>
    <x v="0"/>
  </r>
  <r>
    <s v="P8292"/>
    <d v="2024-10-16T09:47:00"/>
    <s v="M"/>
    <n v="68"/>
    <s v="Two or More Races"/>
    <s v="Gastroenterology"/>
    <b v="1"/>
    <m/>
    <x v="35"/>
    <b v="1"/>
    <x v="0"/>
    <s v="Oct"/>
    <x v="0"/>
    <x v="1"/>
    <s v="60-74"/>
    <s v="16-30"/>
    <n v="1"/>
    <n v="1"/>
    <n v="0"/>
    <x v="0"/>
  </r>
  <r>
    <s v="P8293"/>
    <d v="2023-06-04T10:40:00"/>
    <s v="M"/>
    <n v="71"/>
    <s v="Two or More Races"/>
    <s v="Gastroenterology"/>
    <b v="1"/>
    <m/>
    <x v="6"/>
    <b v="1"/>
    <x v="1"/>
    <s v="Jun"/>
    <x v="3"/>
    <x v="1"/>
    <s v="60-74"/>
    <s v="31-45"/>
    <n v="0"/>
    <n v="1"/>
    <n v="0"/>
    <x v="0"/>
  </r>
  <r>
    <s v="P8294"/>
    <d v="2023-10-06T09:55:00"/>
    <s v="M"/>
    <n v="12"/>
    <s v="Two or More Races"/>
    <s v="Gastroenterology"/>
    <b v="1"/>
    <n v="6"/>
    <x v="50"/>
    <b v="1"/>
    <x v="1"/>
    <s v="Oct"/>
    <x v="5"/>
    <x v="1"/>
    <s v="0-14"/>
    <s v="31-45"/>
    <n v="0"/>
    <n v="1"/>
    <n v="0"/>
    <x v="0"/>
  </r>
  <r>
    <s v="P8295"/>
    <d v="2023-06-06T06:44:00"/>
    <s v="M"/>
    <n v="3"/>
    <s v="Two or More Races"/>
    <s v="Gastroenterology"/>
    <b v="1"/>
    <n v="6"/>
    <x v="18"/>
    <b v="1"/>
    <x v="1"/>
    <s v="Jun"/>
    <x v="6"/>
    <x v="0"/>
    <s v="0-14"/>
    <s v="16-30"/>
    <n v="1"/>
    <n v="1"/>
    <n v="0"/>
    <x v="0"/>
  </r>
  <r>
    <s v="P8296"/>
    <d v="2023-11-13T13:38:00"/>
    <s v="M"/>
    <n v="72"/>
    <s v="Two or More Races"/>
    <s v="Gastroenterology"/>
    <b v="1"/>
    <n v="8"/>
    <x v="1"/>
    <b v="1"/>
    <x v="1"/>
    <s v="Nov"/>
    <x v="4"/>
    <x v="6"/>
    <s v="60-74"/>
    <s v="16-30"/>
    <n v="1"/>
    <n v="1"/>
    <n v="1"/>
    <x v="0"/>
  </r>
  <r>
    <s v="P8297"/>
    <d v="2024-08-27T05:00:00"/>
    <s v="M"/>
    <n v="14"/>
    <s v="Two or More Races"/>
    <s v="General Practice"/>
    <b v="1"/>
    <m/>
    <x v="13"/>
    <b v="1"/>
    <x v="0"/>
    <s v="Aug"/>
    <x v="6"/>
    <x v="5"/>
    <s v="0-14"/>
    <s v="46-60"/>
    <n v="0"/>
    <n v="1"/>
    <n v="0"/>
    <x v="0"/>
  </r>
  <r>
    <s v="P8298"/>
    <d v="2023-12-22T15:47:00"/>
    <s v="M"/>
    <n v="26"/>
    <s v="Two or More Races"/>
    <s v="General Practice"/>
    <b v="1"/>
    <m/>
    <x v="50"/>
    <b v="1"/>
    <x v="1"/>
    <s v="Dec"/>
    <x v="5"/>
    <x v="3"/>
    <s v="15-29"/>
    <s v="31-45"/>
    <n v="0"/>
    <n v="1"/>
    <n v="0"/>
    <x v="0"/>
  </r>
  <r>
    <s v="P8299"/>
    <d v="2023-05-25T05:24:00"/>
    <s v="M"/>
    <n v="6"/>
    <s v="Two or More Races"/>
    <s v="General Practice"/>
    <b v="1"/>
    <m/>
    <x v="13"/>
    <b v="1"/>
    <x v="1"/>
    <s v="May"/>
    <x v="2"/>
    <x v="5"/>
    <s v="0-14"/>
    <s v="46-60"/>
    <n v="0"/>
    <n v="1"/>
    <n v="0"/>
    <x v="0"/>
  </r>
  <r>
    <s v="P8300"/>
    <d v="2024-02-25T17:52:00"/>
    <s v="M"/>
    <n v="37"/>
    <s v="Two or More Races"/>
    <s v="General Practice"/>
    <b v="1"/>
    <m/>
    <x v="0"/>
    <b v="1"/>
    <x v="0"/>
    <s v="Feb"/>
    <x v="3"/>
    <x v="3"/>
    <s v="30-44"/>
    <s v="31-45"/>
    <n v="0"/>
    <n v="1"/>
    <n v="0"/>
    <x v="0"/>
  </r>
  <r>
    <s v="P8301"/>
    <d v="2023-10-10T12:18:00"/>
    <s v="M"/>
    <n v="23"/>
    <s v="Two or More Races"/>
    <s v="General Practice"/>
    <b v="1"/>
    <m/>
    <x v="43"/>
    <b v="1"/>
    <x v="1"/>
    <s v="Oct"/>
    <x v="6"/>
    <x v="6"/>
    <s v="15-29"/>
    <s v="46-60"/>
    <n v="0"/>
    <n v="1"/>
    <n v="0"/>
    <x v="0"/>
  </r>
  <r>
    <s v="P8302"/>
    <d v="2024-07-06T22:35:00"/>
    <s v="M"/>
    <n v="56"/>
    <s v="Two or More Races"/>
    <s v="General Practice"/>
    <b v="1"/>
    <m/>
    <x v="13"/>
    <b v="1"/>
    <x v="0"/>
    <s v="Jul"/>
    <x v="1"/>
    <x v="2"/>
    <s v="45-59"/>
    <s v="46-60"/>
    <n v="0"/>
    <n v="1"/>
    <n v="0"/>
    <x v="0"/>
  </r>
  <r>
    <s v="P8303"/>
    <d v="2024-07-10T00:09:00"/>
    <s v="M"/>
    <n v="10"/>
    <s v="Two or More Races"/>
    <s v="General Practice"/>
    <b v="1"/>
    <m/>
    <x v="30"/>
    <b v="1"/>
    <x v="0"/>
    <s v="Jul"/>
    <x v="0"/>
    <x v="4"/>
    <s v="0-14"/>
    <s v="0-15"/>
    <n v="1"/>
    <n v="1"/>
    <n v="0"/>
    <x v="0"/>
  </r>
  <r>
    <s v="P8304"/>
    <d v="2024-05-09T11:33:00"/>
    <s v="M"/>
    <n v="27"/>
    <s v="Two or More Races"/>
    <s v="General Practice"/>
    <b v="1"/>
    <m/>
    <x v="19"/>
    <b v="1"/>
    <x v="0"/>
    <s v="May"/>
    <x v="2"/>
    <x v="1"/>
    <s v="15-29"/>
    <s v="16-30"/>
    <n v="1"/>
    <n v="1"/>
    <n v="0"/>
    <x v="0"/>
  </r>
  <r>
    <s v="P8305"/>
    <d v="2023-10-04T01:28:00"/>
    <s v="M"/>
    <n v="30"/>
    <s v="Two or More Races"/>
    <s v="General Practice"/>
    <b v="1"/>
    <m/>
    <x v="26"/>
    <b v="1"/>
    <x v="1"/>
    <s v="Oct"/>
    <x v="0"/>
    <x v="4"/>
    <s v="30-44"/>
    <s v="31-45"/>
    <n v="0"/>
    <n v="1"/>
    <n v="0"/>
    <x v="0"/>
  </r>
  <r>
    <s v="P8306"/>
    <d v="2023-10-16T12:37:00"/>
    <s v="M"/>
    <n v="52"/>
    <s v="Two or More Races"/>
    <s v="General Practice"/>
    <b v="1"/>
    <m/>
    <x v="34"/>
    <b v="1"/>
    <x v="1"/>
    <s v="Oct"/>
    <x v="4"/>
    <x v="6"/>
    <s v="45-59"/>
    <s v="0-15"/>
    <n v="1"/>
    <n v="1"/>
    <n v="0"/>
    <x v="0"/>
  </r>
  <r>
    <s v="P8307"/>
    <d v="2023-11-12T19:49:00"/>
    <s v="M"/>
    <n v="63"/>
    <s v="Two or More Races"/>
    <s v="General Practice"/>
    <b v="1"/>
    <m/>
    <x v="39"/>
    <b v="1"/>
    <x v="1"/>
    <s v="Nov"/>
    <x v="3"/>
    <x v="7"/>
    <s v="60-74"/>
    <s v="0-15"/>
    <n v="1"/>
    <n v="1"/>
    <n v="0"/>
    <x v="0"/>
  </r>
  <r>
    <s v="P8308"/>
    <d v="2024-06-03T22:56:00"/>
    <s v="M"/>
    <n v="65"/>
    <s v="Two or More Races"/>
    <s v="General Practice"/>
    <b v="1"/>
    <m/>
    <x v="18"/>
    <b v="1"/>
    <x v="0"/>
    <s v="Jun"/>
    <x v="4"/>
    <x v="2"/>
    <s v="60-74"/>
    <s v="16-30"/>
    <n v="1"/>
    <n v="1"/>
    <n v="0"/>
    <x v="0"/>
  </r>
  <r>
    <s v="P8309"/>
    <d v="2023-11-12T13:34:00"/>
    <s v="M"/>
    <n v="12"/>
    <s v="Two or More Races"/>
    <s v="General Practice"/>
    <b v="1"/>
    <m/>
    <x v="1"/>
    <b v="1"/>
    <x v="1"/>
    <s v="Nov"/>
    <x v="3"/>
    <x v="6"/>
    <s v="0-14"/>
    <s v="16-30"/>
    <n v="1"/>
    <n v="1"/>
    <n v="0"/>
    <x v="0"/>
  </r>
  <r>
    <s v="P8310"/>
    <d v="2024-02-10T09:31:00"/>
    <s v="M"/>
    <n v="42"/>
    <s v="Two or More Races"/>
    <s v="General Practice"/>
    <b v="1"/>
    <m/>
    <x v="11"/>
    <b v="1"/>
    <x v="0"/>
    <s v="Feb"/>
    <x v="1"/>
    <x v="1"/>
    <s v="30-44"/>
    <s v="46-60"/>
    <n v="0"/>
    <n v="1"/>
    <n v="0"/>
    <x v="0"/>
  </r>
  <r>
    <s v="P8311"/>
    <d v="2023-11-07T22:01:00"/>
    <s v="M"/>
    <n v="35"/>
    <s v="Two or More Races"/>
    <s v="General Practice"/>
    <b v="1"/>
    <m/>
    <x v="20"/>
    <b v="1"/>
    <x v="1"/>
    <s v="Nov"/>
    <x v="6"/>
    <x v="2"/>
    <s v="30-44"/>
    <s v="16-30"/>
    <n v="1"/>
    <n v="1"/>
    <n v="0"/>
    <x v="0"/>
  </r>
  <r>
    <s v="P8312"/>
    <d v="2024-01-18T14:36:00"/>
    <s v="M"/>
    <n v="2"/>
    <s v="Two or More Races"/>
    <s v="General Practice"/>
    <b v="1"/>
    <m/>
    <x v="26"/>
    <b v="1"/>
    <x v="0"/>
    <s v="Jan"/>
    <x v="2"/>
    <x v="6"/>
    <s v="0-14"/>
    <s v="31-45"/>
    <n v="0"/>
    <n v="1"/>
    <n v="0"/>
    <x v="0"/>
  </r>
  <r>
    <s v="P8313"/>
    <d v="2023-05-09T03:26:00"/>
    <s v="M"/>
    <n v="5"/>
    <s v="Two or More Races"/>
    <s v="General Practice"/>
    <b v="1"/>
    <m/>
    <x v="30"/>
    <b v="1"/>
    <x v="1"/>
    <s v="May"/>
    <x v="6"/>
    <x v="5"/>
    <s v="0-14"/>
    <s v="0-15"/>
    <n v="1"/>
    <n v="1"/>
    <n v="0"/>
    <x v="0"/>
  </r>
  <r>
    <s v="P8314"/>
    <d v="2024-10-19T07:31:00"/>
    <s v="M"/>
    <n v="22"/>
    <s v="Two or More Races"/>
    <s v="General Practice"/>
    <b v="1"/>
    <m/>
    <x v="20"/>
    <b v="1"/>
    <x v="0"/>
    <s v="Oct"/>
    <x v="1"/>
    <x v="0"/>
    <s v="15-29"/>
    <s v="16-30"/>
    <n v="1"/>
    <n v="1"/>
    <n v="0"/>
    <x v="0"/>
  </r>
  <r>
    <s v="P8315"/>
    <d v="2024-05-17T05:36:00"/>
    <s v="M"/>
    <n v="71"/>
    <s v="Two or More Races"/>
    <s v="General Practice"/>
    <b v="1"/>
    <m/>
    <x v="20"/>
    <b v="1"/>
    <x v="0"/>
    <s v="May"/>
    <x v="5"/>
    <x v="5"/>
    <s v="60-74"/>
    <s v="16-30"/>
    <n v="1"/>
    <n v="1"/>
    <n v="0"/>
    <x v="0"/>
  </r>
  <r>
    <s v="P8316"/>
    <d v="2024-06-28T00:31:00"/>
    <s v="M"/>
    <n v="27"/>
    <s v="Two or More Races"/>
    <s v="General Practice"/>
    <b v="1"/>
    <m/>
    <x v="9"/>
    <b v="1"/>
    <x v="0"/>
    <s v="Jun"/>
    <x v="5"/>
    <x v="4"/>
    <s v="15-29"/>
    <s v="46-60"/>
    <n v="0"/>
    <n v="1"/>
    <n v="0"/>
    <x v="0"/>
  </r>
  <r>
    <s v="P8317"/>
    <d v="2024-07-07T18:32:00"/>
    <s v="M"/>
    <n v="51"/>
    <s v="Two or More Races"/>
    <s v="General Practice"/>
    <b v="1"/>
    <m/>
    <x v="25"/>
    <b v="1"/>
    <x v="0"/>
    <s v="Jul"/>
    <x v="3"/>
    <x v="7"/>
    <s v="45-59"/>
    <s v="46-60"/>
    <n v="0"/>
    <n v="1"/>
    <n v="0"/>
    <x v="0"/>
  </r>
  <r>
    <s v="P8318"/>
    <d v="2023-10-04T18:57:00"/>
    <s v="M"/>
    <n v="39"/>
    <s v="Two or More Races"/>
    <s v="General Practice"/>
    <b v="1"/>
    <m/>
    <x v="14"/>
    <b v="1"/>
    <x v="1"/>
    <s v="Oct"/>
    <x v="0"/>
    <x v="7"/>
    <s v="30-44"/>
    <s v="46-60"/>
    <n v="0"/>
    <n v="1"/>
    <n v="0"/>
    <x v="0"/>
  </r>
  <r>
    <s v="P8319"/>
    <d v="2024-03-16T10:53:00"/>
    <s v="M"/>
    <n v="41"/>
    <s v="Two or More Races"/>
    <s v="General Practice"/>
    <b v="1"/>
    <m/>
    <x v="24"/>
    <b v="1"/>
    <x v="0"/>
    <s v="Mar"/>
    <x v="1"/>
    <x v="1"/>
    <s v="30-44"/>
    <s v="16-30"/>
    <n v="1"/>
    <n v="1"/>
    <n v="0"/>
    <x v="0"/>
  </r>
  <r>
    <s v="P8320"/>
    <d v="2024-01-14T15:15:00"/>
    <s v="M"/>
    <n v="43"/>
    <s v="Two or More Races"/>
    <s v="General Practice"/>
    <b v="1"/>
    <m/>
    <x v="13"/>
    <b v="1"/>
    <x v="0"/>
    <s v="Jan"/>
    <x v="3"/>
    <x v="3"/>
    <s v="30-44"/>
    <s v="46-60"/>
    <n v="0"/>
    <n v="1"/>
    <n v="0"/>
    <x v="0"/>
  </r>
  <r>
    <s v="P8321"/>
    <d v="2024-10-01T14:28:00"/>
    <s v="M"/>
    <n v="73"/>
    <s v="Two or More Races"/>
    <s v="General Practice"/>
    <b v="1"/>
    <m/>
    <x v="33"/>
    <b v="1"/>
    <x v="0"/>
    <s v="Oct"/>
    <x v="6"/>
    <x v="6"/>
    <s v="60-74"/>
    <s v="31-45"/>
    <n v="0"/>
    <n v="1"/>
    <n v="0"/>
    <x v="0"/>
  </r>
  <r>
    <s v="P8322"/>
    <d v="2023-06-14T00:16:00"/>
    <s v="M"/>
    <n v="27"/>
    <s v="Two or More Races"/>
    <s v="General Practice"/>
    <b v="1"/>
    <m/>
    <x v="20"/>
    <b v="1"/>
    <x v="1"/>
    <s v="Jun"/>
    <x v="0"/>
    <x v="4"/>
    <s v="15-29"/>
    <s v="16-30"/>
    <n v="1"/>
    <n v="1"/>
    <n v="0"/>
    <x v="0"/>
  </r>
  <r>
    <s v="P8323"/>
    <d v="2024-10-09T19:47:00"/>
    <s v="M"/>
    <n v="48"/>
    <s v="Two or More Races"/>
    <s v="General Practice"/>
    <b v="1"/>
    <m/>
    <x v="36"/>
    <b v="1"/>
    <x v="0"/>
    <s v="Oct"/>
    <x v="0"/>
    <x v="7"/>
    <s v="45-59"/>
    <s v="16-30"/>
    <n v="1"/>
    <n v="1"/>
    <n v="0"/>
    <x v="0"/>
  </r>
  <r>
    <s v="P8324"/>
    <d v="2024-07-03T19:55:00"/>
    <s v="M"/>
    <n v="19"/>
    <s v="Two or More Races"/>
    <s v="General Practice"/>
    <b v="1"/>
    <m/>
    <x v="34"/>
    <b v="1"/>
    <x v="0"/>
    <s v="Jul"/>
    <x v="0"/>
    <x v="7"/>
    <s v="15-29"/>
    <s v="0-15"/>
    <n v="1"/>
    <n v="1"/>
    <n v="0"/>
    <x v="0"/>
  </r>
  <r>
    <s v="P8325"/>
    <d v="2024-01-16T16:09:00"/>
    <s v="M"/>
    <n v="79"/>
    <s v="Two or More Races"/>
    <s v="General Practice"/>
    <b v="1"/>
    <m/>
    <x v="42"/>
    <b v="1"/>
    <x v="0"/>
    <s v="Jan"/>
    <x v="6"/>
    <x v="3"/>
    <s v="75+"/>
    <s v="0-15"/>
    <n v="1"/>
    <n v="1"/>
    <n v="0"/>
    <x v="0"/>
  </r>
  <r>
    <s v="P8326"/>
    <d v="2024-07-16T13:41:00"/>
    <s v="M"/>
    <n v="36"/>
    <s v="Two or More Races"/>
    <s v="General Practice"/>
    <b v="1"/>
    <m/>
    <x v="44"/>
    <b v="1"/>
    <x v="0"/>
    <s v="Jul"/>
    <x v="6"/>
    <x v="6"/>
    <s v="30-44"/>
    <s v="31-45"/>
    <n v="0"/>
    <n v="1"/>
    <n v="0"/>
    <x v="0"/>
  </r>
  <r>
    <s v="P8327"/>
    <d v="2024-07-14T23:53:00"/>
    <s v="M"/>
    <n v="70"/>
    <s v="Two or More Races"/>
    <s v="General Practice"/>
    <b v="1"/>
    <m/>
    <x v="8"/>
    <b v="1"/>
    <x v="0"/>
    <s v="Jul"/>
    <x v="3"/>
    <x v="2"/>
    <s v="60-74"/>
    <s v="31-45"/>
    <n v="0"/>
    <n v="1"/>
    <n v="0"/>
    <x v="0"/>
  </r>
  <r>
    <s v="P8328"/>
    <d v="2023-04-27T07:15:00"/>
    <s v="M"/>
    <n v="70"/>
    <s v="Two or More Races"/>
    <s v="General Practice"/>
    <b v="1"/>
    <m/>
    <x v="36"/>
    <b v="1"/>
    <x v="1"/>
    <s v="Apr"/>
    <x v="2"/>
    <x v="0"/>
    <s v="60-74"/>
    <s v="16-30"/>
    <n v="1"/>
    <n v="1"/>
    <n v="0"/>
    <x v="0"/>
  </r>
  <r>
    <s v="P8329"/>
    <d v="2024-05-04T17:24:00"/>
    <s v="M"/>
    <n v="27"/>
    <s v="Two or More Races"/>
    <s v="General Practice"/>
    <b v="1"/>
    <m/>
    <x v="0"/>
    <b v="1"/>
    <x v="0"/>
    <s v="May"/>
    <x v="1"/>
    <x v="3"/>
    <s v="15-29"/>
    <s v="31-45"/>
    <n v="0"/>
    <n v="1"/>
    <n v="0"/>
    <x v="0"/>
  </r>
  <r>
    <s v="P8330"/>
    <d v="2024-02-10T22:07:00"/>
    <s v="M"/>
    <n v="64"/>
    <s v="Two or More Races"/>
    <s v="General Practice"/>
    <b v="1"/>
    <m/>
    <x v="23"/>
    <b v="1"/>
    <x v="0"/>
    <s v="Feb"/>
    <x v="1"/>
    <x v="2"/>
    <s v="60-74"/>
    <s v="46-60"/>
    <n v="0"/>
    <n v="1"/>
    <n v="0"/>
    <x v="0"/>
  </r>
  <r>
    <s v="P8331"/>
    <d v="2024-02-10T11:00:00"/>
    <s v="M"/>
    <n v="15"/>
    <s v="Two or More Races"/>
    <s v="General Practice"/>
    <b v="1"/>
    <m/>
    <x v="14"/>
    <b v="1"/>
    <x v="0"/>
    <s v="Feb"/>
    <x v="1"/>
    <x v="1"/>
    <s v="15-29"/>
    <s v="46-60"/>
    <n v="0"/>
    <n v="1"/>
    <n v="0"/>
    <x v="0"/>
  </r>
  <r>
    <s v="P8332"/>
    <d v="2024-02-10T02:23:00"/>
    <s v="M"/>
    <n v="42"/>
    <s v="Two or More Races"/>
    <s v="General Practice"/>
    <b v="1"/>
    <m/>
    <x v="36"/>
    <b v="1"/>
    <x v="0"/>
    <s v="Feb"/>
    <x v="1"/>
    <x v="4"/>
    <s v="30-44"/>
    <s v="16-30"/>
    <n v="1"/>
    <n v="1"/>
    <n v="0"/>
    <x v="0"/>
  </r>
  <r>
    <s v="P8333"/>
    <d v="2023-04-28T20:10:00"/>
    <s v="M"/>
    <n v="29"/>
    <s v="Two or More Races"/>
    <s v="General Practice"/>
    <b v="1"/>
    <m/>
    <x v="7"/>
    <b v="1"/>
    <x v="1"/>
    <s v="Apr"/>
    <x v="5"/>
    <x v="7"/>
    <s v="15-29"/>
    <s v="16-30"/>
    <n v="1"/>
    <n v="1"/>
    <n v="0"/>
    <x v="0"/>
  </r>
  <r>
    <s v="P8334"/>
    <d v="2024-03-07T20:17:00"/>
    <s v="M"/>
    <n v="24"/>
    <s v="Two or More Races"/>
    <s v="General Practice"/>
    <b v="1"/>
    <m/>
    <x v="4"/>
    <b v="1"/>
    <x v="0"/>
    <s v="Mar"/>
    <x v="2"/>
    <x v="7"/>
    <s v="15-29"/>
    <s v="0-15"/>
    <n v="1"/>
    <n v="1"/>
    <n v="0"/>
    <x v="0"/>
  </r>
  <r>
    <s v="P8335"/>
    <d v="2024-04-27T05:13:00"/>
    <s v="M"/>
    <n v="31"/>
    <s v="Two or More Races"/>
    <s v="General Practice"/>
    <b v="1"/>
    <m/>
    <x v="38"/>
    <b v="1"/>
    <x v="0"/>
    <s v="Apr"/>
    <x v="1"/>
    <x v="5"/>
    <s v="30-44"/>
    <s v="0-15"/>
    <n v="1"/>
    <n v="1"/>
    <n v="0"/>
    <x v="0"/>
  </r>
  <r>
    <s v="P8336"/>
    <d v="2023-11-12T20:13:00"/>
    <s v="M"/>
    <n v="31"/>
    <s v="Two or More Races"/>
    <s v="General Practice"/>
    <b v="1"/>
    <m/>
    <x v="7"/>
    <b v="1"/>
    <x v="1"/>
    <s v="Nov"/>
    <x v="3"/>
    <x v="7"/>
    <s v="30-44"/>
    <s v="16-30"/>
    <n v="1"/>
    <n v="1"/>
    <n v="0"/>
    <x v="0"/>
  </r>
  <r>
    <s v="P8337"/>
    <d v="2023-07-27T05:43:00"/>
    <s v="M"/>
    <n v="25"/>
    <s v="Two or More Races"/>
    <s v="General Practice"/>
    <b v="1"/>
    <m/>
    <x v="19"/>
    <b v="1"/>
    <x v="1"/>
    <s v="Jul"/>
    <x v="2"/>
    <x v="5"/>
    <s v="15-29"/>
    <s v="16-30"/>
    <n v="1"/>
    <n v="1"/>
    <n v="0"/>
    <x v="0"/>
  </r>
  <r>
    <s v="P8338"/>
    <d v="2023-06-10T20:29:00"/>
    <s v="M"/>
    <n v="11"/>
    <s v="Two or More Races"/>
    <s v="General Practice"/>
    <b v="1"/>
    <m/>
    <x v="45"/>
    <b v="1"/>
    <x v="1"/>
    <s v="Jun"/>
    <x v="1"/>
    <x v="7"/>
    <s v="0-14"/>
    <s v="16-30"/>
    <n v="1"/>
    <n v="1"/>
    <n v="0"/>
    <x v="0"/>
  </r>
  <r>
    <s v="P8339"/>
    <d v="2024-01-18T10:58:00"/>
    <s v="M"/>
    <n v="31"/>
    <s v="Two or More Races"/>
    <s v="General Practice"/>
    <b v="1"/>
    <m/>
    <x v="48"/>
    <b v="1"/>
    <x v="0"/>
    <s v="Jan"/>
    <x v="2"/>
    <x v="1"/>
    <s v="30-44"/>
    <s v="16-30"/>
    <n v="1"/>
    <n v="1"/>
    <n v="0"/>
    <x v="0"/>
  </r>
  <r>
    <s v="P8340"/>
    <d v="2024-03-11T05:27:00"/>
    <s v="M"/>
    <n v="67"/>
    <s v="Two or More Races"/>
    <s v="General Practice"/>
    <b v="1"/>
    <m/>
    <x v="18"/>
    <b v="1"/>
    <x v="0"/>
    <s v="Mar"/>
    <x v="4"/>
    <x v="5"/>
    <s v="60-74"/>
    <s v="16-30"/>
    <n v="1"/>
    <n v="1"/>
    <n v="0"/>
    <x v="0"/>
  </r>
  <r>
    <s v="P8341"/>
    <d v="2024-01-09T15:08:00"/>
    <s v="M"/>
    <n v="49"/>
    <s v="Two or More Races"/>
    <s v="General Practice"/>
    <b v="1"/>
    <m/>
    <x v="39"/>
    <b v="1"/>
    <x v="0"/>
    <s v="Jan"/>
    <x v="6"/>
    <x v="3"/>
    <s v="45-59"/>
    <s v="0-15"/>
    <n v="1"/>
    <n v="1"/>
    <n v="0"/>
    <x v="0"/>
  </r>
  <r>
    <s v="P8342"/>
    <d v="2023-09-26T07:21:00"/>
    <s v="M"/>
    <n v="57"/>
    <s v="Two or More Races"/>
    <s v="General Practice"/>
    <b v="1"/>
    <m/>
    <x v="17"/>
    <b v="1"/>
    <x v="1"/>
    <s v="Sep"/>
    <x v="6"/>
    <x v="0"/>
    <s v="45-59"/>
    <s v="31-45"/>
    <n v="0"/>
    <n v="1"/>
    <n v="0"/>
    <x v="0"/>
  </r>
  <r>
    <s v="P8343"/>
    <d v="2023-04-05T22:19:00"/>
    <s v="M"/>
    <n v="2"/>
    <s v="Two or More Races"/>
    <s v="General Practice"/>
    <b v="1"/>
    <n v="0"/>
    <x v="50"/>
    <b v="1"/>
    <x v="1"/>
    <s v="Apr"/>
    <x v="0"/>
    <x v="2"/>
    <s v="0-14"/>
    <s v="31-45"/>
    <n v="0"/>
    <n v="1"/>
    <n v="0"/>
    <x v="0"/>
  </r>
  <r>
    <s v="P8344"/>
    <d v="2024-02-07T22:04:00"/>
    <s v="M"/>
    <n v="44"/>
    <s v="Two or More Races"/>
    <s v="General Practice"/>
    <b v="1"/>
    <n v="0"/>
    <x v="37"/>
    <b v="1"/>
    <x v="0"/>
    <s v="Feb"/>
    <x v="0"/>
    <x v="2"/>
    <s v="30-44"/>
    <s v="31-45"/>
    <n v="0"/>
    <n v="1"/>
    <n v="0"/>
    <x v="0"/>
  </r>
  <r>
    <s v="P8345"/>
    <d v="2024-06-06T09:38:00"/>
    <s v="M"/>
    <n v="22"/>
    <s v="Two or More Races"/>
    <s v="General Practice"/>
    <b v="1"/>
    <n v="0"/>
    <x v="33"/>
    <b v="1"/>
    <x v="0"/>
    <s v="Jun"/>
    <x v="2"/>
    <x v="1"/>
    <s v="15-29"/>
    <s v="31-45"/>
    <n v="0"/>
    <n v="1"/>
    <n v="0"/>
    <x v="0"/>
  </r>
  <r>
    <s v="P8346"/>
    <d v="2023-09-08T18:53:00"/>
    <s v="M"/>
    <n v="60"/>
    <s v="Two or More Races"/>
    <s v="General Practice"/>
    <b v="1"/>
    <n v="1"/>
    <x v="6"/>
    <b v="1"/>
    <x v="1"/>
    <s v="Sep"/>
    <x v="5"/>
    <x v="7"/>
    <s v="60-74"/>
    <s v="31-45"/>
    <n v="0"/>
    <n v="1"/>
    <n v="0"/>
    <x v="0"/>
  </r>
  <r>
    <s v="P8347"/>
    <d v="2024-07-14T07:14:00"/>
    <s v="M"/>
    <n v="46"/>
    <s v="Two or More Races"/>
    <s v="General Practice"/>
    <b v="1"/>
    <n v="1"/>
    <x v="18"/>
    <b v="1"/>
    <x v="0"/>
    <s v="Jul"/>
    <x v="3"/>
    <x v="0"/>
    <s v="45-59"/>
    <s v="16-30"/>
    <n v="1"/>
    <n v="1"/>
    <n v="0"/>
    <x v="0"/>
  </r>
  <r>
    <s v="P8348"/>
    <d v="2023-10-05T11:28:00"/>
    <s v="M"/>
    <n v="50"/>
    <s v="Two or More Races"/>
    <s v="General Practice"/>
    <b v="1"/>
    <n v="2"/>
    <x v="16"/>
    <b v="1"/>
    <x v="1"/>
    <s v="Oct"/>
    <x v="2"/>
    <x v="1"/>
    <s v="45-59"/>
    <s v="46-60"/>
    <n v="0"/>
    <n v="1"/>
    <n v="0"/>
    <x v="0"/>
  </r>
  <r>
    <s v="P8349"/>
    <d v="2024-07-20T05:47:00"/>
    <s v="M"/>
    <n v="14"/>
    <s v="Two or More Races"/>
    <s v="General Practice"/>
    <b v="1"/>
    <n v="3"/>
    <x v="32"/>
    <b v="1"/>
    <x v="0"/>
    <s v="Jul"/>
    <x v="1"/>
    <x v="5"/>
    <s v="0-14"/>
    <s v="46-60"/>
    <n v="0"/>
    <n v="1"/>
    <n v="0"/>
    <x v="0"/>
  </r>
  <r>
    <s v="P8350"/>
    <d v="2024-02-01T20:53:00"/>
    <s v="M"/>
    <n v="21"/>
    <s v="Two or More Races"/>
    <s v="General Practice"/>
    <b v="1"/>
    <n v="4"/>
    <x v="44"/>
    <b v="1"/>
    <x v="0"/>
    <s v="Feb"/>
    <x v="2"/>
    <x v="7"/>
    <s v="15-29"/>
    <s v="31-45"/>
    <n v="0"/>
    <n v="1"/>
    <n v="0"/>
    <x v="0"/>
  </r>
  <r>
    <s v="P8351"/>
    <d v="2023-11-02T02:37:00"/>
    <s v="M"/>
    <n v="79"/>
    <s v="Two or More Races"/>
    <s v="General Practice"/>
    <b v="1"/>
    <n v="4"/>
    <x v="40"/>
    <b v="1"/>
    <x v="1"/>
    <s v="Nov"/>
    <x v="2"/>
    <x v="4"/>
    <s v="75+"/>
    <s v="31-45"/>
    <n v="0"/>
    <n v="1"/>
    <n v="0"/>
    <x v="0"/>
  </r>
  <r>
    <s v="P8352"/>
    <d v="2023-06-18T02:07:00"/>
    <s v="M"/>
    <n v="40"/>
    <s v="Two or More Races"/>
    <s v="General Practice"/>
    <b v="1"/>
    <n v="5"/>
    <x v="38"/>
    <b v="1"/>
    <x v="1"/>
    <s v="Jun"/>
    <x v="3"/>
    <x v="4"/>
    <s v="30-44"/>
    <s v="0-15"/>
    <n v="1"/>
    <n v="1"/>
    <n v="0"/>
    <x v="0"/>
  </r>
  <r>
    <s v="P8353"/>
    <d v="2024-09-30T11:11:00"/>
    <s v="M"/>
    <n v="78"/>
    <s v="Two or More Races"/>
    <s v="General Practice"/>
    <b v="1"/>
    <n v="6"/>
    <x v="13"/>
    <b v="1"/>
    <x v="0"/>
    <s v="Sep"/>
    <x v="4"/>
    <x v="1"/>
    <s v="75+"/>
    <s v="46-60"/>
    <n v="0"/>
    <n v="1"/>
    <n v="0"/>
    <x v="0"/>
  </r>
  <r>
    <s v="P8354"/>
    <d v="2023-06-21T12:34:00"/>
    <s v="M"/>
    <n v="41"/>
    <s v="Two or More Races"/>
    <s v="General Practice"/>
    <b v="1"/>
    <n v="7"/>
    <x v="35"/>
    <b v="1"/>
    <x v="1"/>
    <s v="Jun"/>
    <x v="0"/>
    <x v="6"/>
    <s v="30-44"/>
    <s v="16-30"/>
    <n v="1"/>
    <n v="1"/>
    <n v="1"/>
    <x v="0"/>
  </r>
  <r>
    <s v="P8355"/>
    <d v="2024-06-24T07:46:00"/>
    <s v="M"/>
    <n v="25"/>
    <s v="Two or More Races"/>
    <s v="General Practice"/>
    <b v="1"/>
    <n v="9"/>
    <x v="8"/>
    <b v="1"/>
    <x v="0"/>
    <s v="Jun"/>
    <x v="4"/>
    <x v="0"/>
    <s v="15-29"/>
    <s v="31-45"/>
    <n v="0"/>
    <n v="1"/>
    <n v="0"/>
    <x v="0"/>
  </r>
  <r>
    <s v="P8356"/>
    <d v="2024-10-30T22:10:00"/>
    <s v="M"/>
    <n v="7"/>
    <s v="Two or More Races"/>
    <s v="General Practice"/>
    <b v="1"/>
    <n v="10"/>
    <x v="38"/>
    <b v="1"/>
    <x v="0"/>
    <s v="Oct"/>
    <x v="0"/>
    <x v="2"/>
    <s v="0-14"/>
    <s v="0-15"/>
    <n v="1"/>
    <n v="1"/>
    <n v="1"/>
    <x v="0"/>
  </r>
  <r>
    <s v="P8357"/>
    <d v="2023-11-23T17:41:00"/>
    <s v="M"/>
    <n v="14"/>
    <s v="Two or More Races"/>
    <s v="Neurology"/>
    <b v="1"/>
    <m/>
    <x v="12"/>
    <b v="1"/>
    <x v="1"/>
    <s v="Nov"/>
    <x v="2"/>
    <x v="3"/>
    <s v="0-14"/>
    <s v="31-45"/>
    <n v="0"/>
    <n v="1"/>
    <n v="0"/>
    <x v="0"/>
  </r>
  <r>
    <s v="P8358"/>
    <d v="2023-06-25T07:54:00"/>
    <s v="M"/>
    <n v="19"/>
    <s v="Two or More Races"/>
    <s v="Neurology"/>
    <b v="1"/>
    <m/>
    <x v="37"/>
    <b v="1"/>
    <x v="1"/>
    <s v="Jun"/>
    <x v="3"/>
    <x v="0"/>
    <s v="15-29"/>
    <s v="31-45"/>
    <n v="0"/>
    <n v="1"/>
    <n v="0"/>
    <x v="0"/>
  </r>
  <r>
    <s v="P8359"/>
    <d v="2023-12-09T02:43:00"/>
    <s v="M"/>
    <n v="58"/>
    <s v="Two or More Races"/>
    <s v="Neurology"/>
    <b v="1"/>
    <m/>
    <x v="23"/>
    <b v="1"/>
    <x v="1"/>
    <s v="Dec"/>
    <x v="1"/>
    <x v="4"/>
    <s v="45-59"/>
    <s v="46-60"/>
    <n v="0"/>
    <n v="1"/>
    <n v="0"/>
    <x v="0"/>
  </r>
  <r>
    <s v="P8360"/>
    <d v="2023-07-11T20:49:00"/>
    <s v="M"/>
    <n v="78"/>
    <s v="Two or More Races"/>
    <s v="Neurology"/>
    <b v="1"/>
    <m/>
    <x v="7"/>
    <b v="1"/>
    <x v="1"/>
    <s v="Jul"/>
    <x v="6"/>
    <x v="7"/>
    <s v="75+"/>
    <s v="16-30"/>
    <n v="1"/>
    <n v="1"/>
    <n v="0"/>
    <x v="0"/>
  </r>
  <r>
    <s v="P8361"/>
    <d v="2024-10-30T09:34:00"/>
    <s v="M"/>
    <n v="26"/>
    <s v="Two or More Races"/>
    <s v="Neurology"/>
    <b v="1"/>
    <m/>
    <x v="44"/>
    <b v="1"/>
    <x v="0"/>
    <s v="Oct"/>
    <x v="0"/>
    <x v="1"/>
    <s v="15-29"/>
    <s v="31-45"/>
    <n v="0"/>
    <n v="1"/>
    <n v="0"/>
    <x v="0"/>
  </r>
  <r>
    <s v="P8362"/>
    <d v="2023-08-18T15:45:00"/>
    <s v="M"/>
    <n v="47"/>
    <s v="Two or More Races"/>
    <s v="Neurology"/>
    <b v="1"/>
    <m/>
    <x v="7"/>
    <b v="1"/>
    <x v="1"/>
    <s v="Aug"/>
    <x v="5"/>
    <x v="3"/>
    <s v="45-59"/>
    <s v="16-30"/>
    <n v="1"/>
    <n v="1"/>
    <n v="0"/>
    <x v="0"/>
  </r>
  <r>
    <s v="P8363"/>
    <d v="2024-09-24T09:48:00"/>
    <s v="M"/>
    <n v="22"/>
    <s v="Two or More Races"/>
    <s v="Neurology"/>
    <b v="1"/>
    <n v="3"/>
    <x v="21"/>
    <b v="1"/>
    <x v="0"/>
    <s v="Sep"/>
    <x v="6"/>
    <x v="1"/>
    <s v="15-29"/>
    <s v="46-60"/>
    <n v="0"/>
    <n v="1"/>
    <n v="0"/>
    <x v="0"/>
  </r>
  <r>
    <s v="P8364"/>
    <d v="2023-12-30T15:09:00"/>
    <s v="M"/>
    <n v="68"/>
    <s v="Two or More Races"/>
    <s v="None"/>
    <b v="1"/>
    <m/>
    <x v="38"/>
    <b v="1"/>
    <x v="1"/>
    <s v="Dec"/>
    <x v="1"/>
    <x v="3"/>
    <s v="60-74"/>
    <s v="0-15"/>
    <n v="1"/>
    <n v="1"/>
    <n v="0"/>
    <x v="0"/>
  </r>
  <r>
    <s v="P8365"/>
    <d v="2024-06-03T03:45:00"/>
    <s v="M"/>
    <n v="78"/>
    <s v="Two or More Races"/>
    <s v="None"/>
    <b v="1"/>
    <m/>
    <x v="45"/>
    <b v="1"/>
    <x v="0"/>
    <s v="Jun"/>
    <x v="4"/>
    <x v="5"/>
    <s v="75+"/>
    <s v="16-30"/>
    <n v="1"/>
    <n v="1"/>
    <n v="0"/>
    <x v="0"/>
  </r>
  <r>
    <s v="P8366"/>
    <d v="2023-06-29T12:45:00"/>
    <s v="M"/>
    <n v="34"/>
    <s v="Two or More Races"/>
    <s v="None"/>
    <b v="1"/>
    <m/>
    <x v="26"/>
    <b v="1"/>
    <x v="1"/>
    <s v="Jun"/>
    <x v="2"/>
    <x v="6"/>
    <s v="30-44"/>
    <s v="31-45"/>
    <n v="0"/>
    <n v="1"/>
    <n v="0"/>
    <x v="0"/>
  </r>
  <r>
    <s v="P8367"/>
    <d v="2023-05-11T14:13:00"/>
    <s v="M"/>
    <n v="10"/>
    <s v="Two or More Races"/>
    <s v="None"/>
    <b v="1"/>
    <m/>
    <x v="16"/>
    <b v="1"/>
    <x v="1"/>
    <s v="May"/>
    <x v="2"/>
    <x v="6"/>
    <s v="0-14"/>
    <s v="46-60"/>
    <n v="0"/>
    <n v="1"/>
    <n v="0"/>
    <x v="0"/>
  </r>
  <r>
    <s v="P8368"/>
    <d v="2024-09-03T20:13:00"/>
    <s v="M"/>
    <n v="33"/>
    <s v="Two or More Races"/>
    <s v="None"/>
    <b v="1"/>
    <m/>
    <x v="9"/>
    <b v="1"/>
    <x v="0"/>
    <s v="Sep"/>
    <x v="6"/>
    <x v="7"/>
    <s v="30-44"/>
    <s v="46-60"/>
    <n v="0"/>
    <n v="1"/>
    <n v="0"/>
    <x v="0"/>
  </r>
  <r>
    <s v="P8369"/>
    <d v="2024-09-13T06:21:00"/>
    <s v="M"/>
    <n v="51"/>
    <s v="Two or More Races"/>
    <s v="None"/>
    <b v="1"/>
    <m/>
    <x v="5"/>
    <b v="1"/>
    <x v="0"/>
    <s v="Sep"/>
    <x v="5"/>
    <x v="0"/>
    <s v="45-59"/>
    <s v="46-60"/>
    <n v="0"/>
    <n v="1"/>
    <n v="0"/>
    <x v="0"/>
  </r>
  <r>
    <s v="P8370"/>
    <d v="2024-07-24T06:26:00"/>
    <s v="M"/>
    <n v="70"/>
    <s v="Two or More Races"/>
    <s v="None"/>
    <b v="1"/>
    <m/>
    <x v="24"/>
    <b v="1"/>
    <x v="0"/>
    <s v="Jul"/>
    <x v="0"/>
    <x v="0"/>
    <s v="60-74"/>
    <s v="16-30"/>
    <n v="1"/>
    <n v="1"/>
    <n v="0"/>
    <x v="0"/>
  </r>
  <r>
    <s v="P8371"/>
    <d v="2024-02-10T15:15:00"/>
    <s v="M"/>
    <n v="57"/>
    <s v="Two or More Races"/>
    <s v="None"/>
    <b v="1"/>
    <m/>
    <x v="0"/>
    <b v="1"/>
    <x v="0"/>
    <s v="Feb"/>
    <x v="1"/>
    <x v="3"/>
    <s v="45-59"/>
    <s v="31-45"/>
    <n v="0"/>
    <n v="1"/>
    <n v="0"/>
    <x v="0"/>
  </r>
  <r>
    <s v="P8372"/>
    <d v="2024-07-02T15:11:00"/>
    <s v="M"/>
    <n v="46"/>
    <s v="Two or More Races"/>
    <s v="None"/>
    <b v="1"/>
    <m/>
    <x v="38"/>
    <b v="1"/>
    <x v="0"/>
    <s v="Jul"/>
    <x v="6"/>
    <x v="3"/>
    <s v="45-59"/>
    <s v="0-15"/>
    <n v="1"/>
    <n v="1"/>
    <n v="0"/>
    <x v="0"/>
  </r>
  <r>
    <s v="P8373"/>
    <d v="2023-07-22T12:42:00"/>
    <s v="M"/>
    <n v="33"/>
    <s v="Two or More Races"/>
    <s v="None"/>
    <b v="1"/>
    <m/>
    <x v="36"/>
    <b v="1"/>
    <x v="1"/>
    <s v="Jul"/>
    <x v="1"/>
    <x v="6"/>
    <s v="30-44"/>
    <s v="16-30"/>
    <n v="1"/>
    <n v="1"/>
    <n v="0"/>
    <x v="0"/>
  </r>
  <r>
    <s v="P8374"/>
    <d v="2024-02-27T14:03:00"/>
    <s v="M"/>
    <n v="32"/>
    <s v="Two or More Races"/>
    <s v="None"/>
    <b v="1"/>
    <m/>
    <x v="35"/>
    <b v="1"/>
    <x v="0"/>
    <s v="Feb"/>
    <x v="6"/>
    <x v="6"/>
    <s v="30-44"/>
    <s v="16-30"/>
    <n v="1"/>
    <n v="1"/>
    <n v="0"/>
    <x v="0"/>
  </r>
  <r>
    <s v="P8375"/>
    <d v="2024-02-20T06:08:00"/>
    <s v="M"/>
    <n v="29"/>
    <s v="Two or More Races"/>
    <s v="None"/>
    <b v="1"/>
    <m/>
    <x v="24"/>
    <b v="1"/>
    <x v="0"/>
    <s v="Feb"/>
    <x v="6"/>
    <x v="0"/>
    <s v="15-29"/>
    <s v="16-30"/>
    <n v="1"/>
    <n v="1"/>
    <n v="0"/>
    <x v="0"/>
  </r>
  <r>
    <s v="P8376"/>
    <d v="2024-10-03T13:46:00"/>
    <s v="M"/>
    <n v="41"/>
    <s v="Two or More Races"/>
    <s v="None"/>
    <b v="1"/>
    <m/>
    <x v="28"/>
    <b v="1"/>
    <x v="0"/>
    <s v="Oct"/>
    <x v="2"/>
    <x v="6"/>
    <s v="30-44"/>
    <s v="16-30"/>
    <n v="1"/>
    <n v="1"/>
    <n v="0"/>
    <x v="0"/>
  </r>
  <r>
    <s v="P8377"/>
    <d v="2024-10-18T22:29:00"/>
    <s v="M"/>
    <n v="60"/>
    <s v="Two or More Races"/>
    <s v="None"/>
    <b v="1"/>
    <m/>
    <x v="28"/>
    <b v="1"/>
    <x v="0"/>
    <s v="Oct"/>
    <x v="5"/>
    <x v="2"/>
    <s v="60-74"/>
    <s v="16-30"/>
    <n v="1"/>
    <n v="1"/>
    <n v="0"/>
    <x v="0"/>
  </r>
  <r>
    <s v="P8378"/>
    <d v="2024-08-29T01:37:00"/>
    <s v="M"/>
    <n v="39"/>
    <s v="Two or More Races"/>
    <s v="None"/>
    <b v="1"/>
    <m/>
    <x v="46"/>
    <b v="1"/>
    <x v="0"/>
    <s v="Aug"/>
    <x v="2"/>
    <x v="4"/>
    <s v="30-44"/>
    <s v="16-30"/>
    <n v="1"/>
    <n v="1"/>
    <n v="0"/>
    <x v="0"/>
  </r>
  <r>
    <s v="P8379"/>
    <d v="2023-09-19T16:10:00"/>
    <s v="M"/>
    <n v="72"/>
    <s v="Two or More Races"/>
    <s v="None"/>
    <b v="1"/>
    <m/>
    <x v="41"/>
    <b v="1"/>
    <x v="1"/>
    <s v="Sep"/>
    <x v="6"/>
    <x v="3"/>
    <s v="60-74"/>
    <s v="16-30"/>
    <n v="1"/>
    <n v="1"/>
    <n v="0"/>
    <x v="0"/>
  </r>
  <r>
    <s v="P8380"/>
    <d v="2023-09-25T00:43:00"/>
    <s v="M"/>
    <n v="73"/>
    <s v="Two or More Races"/>
    <s v="None"/>
    <b v="1"/>
    <m/>
    <x v="41"/>
    <b v="1"/>
    <x v="1"/>
    <s v="Sep"/>
    <x v="4"/>
    <x v="4"/>
    <s v="60-74"/>
    <s v="16-30"/>
    <n v="1"/>
    <n v="1"/>
    <n v="0"/>
    <x v="0"/>
  </r>
  <r>
    <s v="P8381"/>
    <d v="2024-03-12T07:51:00"/>
    <s v="M"/>
    <n v="56"/>
    <s v="Two or More Races"/>
    <s v="None"/>
    <b v="1"/>
    <m/>
    <x v="33"/>
    <b v="1"/>
    <x v="0"/>
    <s v="Mar"/>
    <x v="6"/>
    <x v="0"/>
    <s v="45-59"/>
    <s v="31-45"/>
    <n v="0"/>
    <n v="1"/>
    <n v="0"/>
    <x v="0"/>
  </r>
  <r>
    <s v="P8382"/>
    <d v="2024-02-24T08:02:00"/>
    <s v="M"/>
    <n v="23"/>
    <s v="Two or More Races"/>
    <s v="None"/>
    <b v="1"/>
    <m/>
    <x v="16"/>
    <b v="1"/>
    <x v="0"/>
    <s v="Feb"/>
    <x v="1"/>
    <x v="0"/>
    <s v="15-29"/>
    <s v="46-60"/>
    <n v="0"/>
    <n v="1"/>
    <n v="0"/>
    <x v="0"/>
  </r>
  <r>
    <s v="P8383"/>
    <d v="2023-11-26T18:20:00"/>
    <s v="M"/>
    <n v="65"/>
    <s v="Two or More Races"/>
    <s v="None"/>
    <b v="1"/>
    <m/>
    <x v="2"/>
    <b v="1"/>
    <x v="1"/>
    <s v="Nov"/>
    <x v="3"/>
    <x v="7"/>
    <s v="60-74"/>
    <s v="46-60"/>
    <n v="0"/>
    <n v="1"/>
    <n v="0"/>
    <x v="0"/>
  </r>
  <r>
    <s v="P8384"/>
    <d v="2024-01-18T09:46:00"/>
    <s v="M"/>
    <n v="42"/>
    <s v="Two or More Races"/>
    <s v="None"/>
    <b v="1"/>
    <m/>
    <x v="14"/>
    <b v="1"/>
    <x v="0"/>
    <s v="Jan"/>
    <x v="2"/>
    <x v="1"/>
    <s v="30-44"/>
    <s v="46-60"/>
    <n v="0"/>
    <n v="1"/>
    <n v="0"/>
    <x v="0"/>
  </r>
  <r>
    <s v="P8385"/>
    <d v="2024-03-03T09:41:00"/>
    <s v="M"/>
    <n v="55"/>
    <s v="Two or More Races"/>
    <s v="None"/>
    <b v="1"/>
    <m/>
    <x v="42"/>
    <b v="1"/>
    <x v="0"/>
    <s v="Mar"/>
    <x v="3"/>
    <x v="1"/>
    <s v="45-59"/>
    <s v="0-15"/>
    <n v="1"/>
    <n v="1"/>
    <n v="0"/>
    <x v="0"/>
  </r>
  <r>
    <s v="P8386"/>
    <d v="2024-10-10T12:33:00"/>
    <s v="M"/>
    <n v="19"/>
    <s v="Two or More Races"/>
    <s v="None"/>
    <b v="1"/>
    <m/>
    <x v="24"/>
    <b v="1"/>
    <x v="0"/>
    <s v="Oct"/>
    <x v="2"/>
    <x v="6"/>
    <s v="15-29"/>
    <s v="16-30"/>
    <n v="1"/>
    <n v="1"/>
    <n v="0"/>
    <x v="0"/>
  </r>
  <r>
    <s v="P8387"/>
    <d v="2023-10-10T00:19:00"/>
    <s v="M"/>
    <n v="43"/>
    <s v="Two or More Races"/>
    <s v="None"/>
    <b v="1"/>
    <m/>
    <x v="45"/>
    <b v="1"/>
    <x v="1"/>
    <s v="Oct"/>
    <x v="6"/>
    <x v="4"/>
    <s v="30-44"/>
    <s v="16-30"/>
    <n v="1"/>
    <n v="1"/>
    <n v="0"/>
    <x v="0"/>
  </r>
  <r>
    <s v="P8388"/>
    <d v="2024-03-14T21:23:00"/>
    <s v="M"/>
    <n v="68"/>
    <s v="Two or More Races"/>
    <s v="None"/>
    <b v="1"/>
    <m/>
    <x v="1"/>
    <b v="1"/>
    <x v="0"/>
    <s v="Mar"/>
    <x v="2"/>
    <x v="2"/>
    <s v="60-74"/>
    <s v="16-30"/>
    <n v="1"/>
    <n v="1"/>
    <n v="0"/>
    <x v="0"/>
  </r>
  <r>
    <s v="P8389"/>
    <d v="2023-05-19T01:48:00"/>
    <s v="M"/>
    <n v="13"/>
    <s v="Two or More Races"/>
    <s v="None"/>
    <b v="1"/>
    <m/>
    <x v="26"/>
    <b v="1"/>
    <x v="1"/>
    <s v="May"/>
    <x v="5"/>
    <x v="4"/>
    <s v="0-14"/>
    <s v="31-45"/>
    <n v="0"/>
    <n v="1"/>
    <n v="0"/>
    <x v="0"/>
  </r>
  <r>
    <s v="P8390"/>
    <d v="2024-08-17T11:56:00"/>
    <s v="M"/>
    <n v="22"/>
    <s v="Two or More Races"/>
    <s v="None"/>
    <b v="1"/>
    <m/>
    <x v="10"/>
    <b v="1"/>
    <x v="0"/>
    <s v="Aug"/>
    <x v="1"/>
    <x v="1"/>
    <s v="15-29"/>
    <s v="31-45"/>
    <n v="0"/>
    <n v="1"/>
    <n v="0"/>
    <x v="0"/>
  </r>
  <r>
    <s v="P8391"/>
    <d v="2023-06-23T03:06:00"/>
    <s v="M"/>
    <n v="25"/>
    <s v="Two or More Races"/>
    <s v="None"/>
    <b v="1"/>
    <m/>
    <x v="12"/>
    <b v="1"/>
    <x v="1"/>
    <s v="Jun"/>
    <x v="5"/>
    <x v="5"/>
    <s v="15-29"/>
    <s v="31-45"/>
    <n v="0"/>
    <n v="1"/>
    <n v="0"/>
    <x v="0"/>
  </r>
  <r>
    <s v="P8392"/>
    <d v="2024-01-06T13:00:00"/>
    <s v="M"/>
    <n v="18"/>
    <s v="Two or More Races"/>
    <s v="None"/>
    <b v="1"/>
    <m/>
    <x v="11"/>
    <b v="1"/>
    <x v="0"/>
    <s v="Jan"/>
    <x v="1"/>
    <x v="6"/>
    <s v="15-29"/>
    <s v="46-60"/>
    <n v="0"/>
    <n v="1"/>
    <n v="0"/>
    <x v="0"/>
  </r>
  <r>
    <s v="P8393"/>
    <d v="2024-03-12T18:53:00"/>
    <s v="M"/>
    <n v="75"/>
    <s v="Two or More Races"/>
    <s v="None"/>
    <b v="1"/>
    <m/>
    <x v="11"/>
    <b v="1"/>
    <x v="0"/>
    <s v="Mar"/>
    <x v="6"/>
    <x v="7"/>
    <s v="75+"/>
    <s v="46-60"/>
    <n v="0"/>
    <n v="1"/>
    <n v="0"/>
    <x v="0"/>
  </r>
  <r>
    <s v="P8394"/>
    <d v="2024-03-19T23:42:00"/>
    <s v="M"/>
    <n v="9"/>
    <s v="Two or More Races"/>
    <s v="None"/>
    <b v="1"/>
    <m/>
    <x v="42"/>
    <b v="1"/>
    <x v="0"/>
    <s v="Mar"/>
    <x v="6"/>
    <x v="2"/>
    <s v="0-14"/>
    <s v="0-15"/>
    <n v="1"/>
    <n v="1"/>
    <n v="0"/>
    <x v="0"/>
  </r>
  <r>
    <s v="P8395"/>
    <d v="2024-09-24T22:47:00"/>
    <s v="M"/>
    <n v="75"/>
    <s v="Two or More Races"/>
    <s v="None"/>
    <b v="1"/>
    <m/>
    <x v="39"/>
    <b v="1"/>
    <x v="0"/>
    <s v="Sep"/>
    <x v="6"/>
    <x v="2"/>
    <s v="75+"/>
    <s v="0-15"/>
    <n v="1"/>
    <n v="1"/>
    <n v="0"/>
    <x v="0"/>
  </r>
  <r>
    <s v="P8396"/>
    <d v="2023-08-04T22:18:00"/>
    <s v="M"/>
    <n v="67"/>
    <s v="Two or More Races"/>
    <s v="None"/>
    <b v="1"/>
    <m/>
    <x v="20"/>
    <b v="1"/>
    <x v="1"/>
    <s v="Aug"/>
    <x v="5"/>
    <x v="2"/>
    <s v="60-74"/>
    <s v="16-30"/>
    <n v="1"/>
    <n v="1"/>
    <n v="0"/>
    <x v="0"/>
  </r>
  <r>
    <s v="P8397"/>
    <d v="2023-11-30T21:38:00"/>
    <s v="M"/>
    <n v="28"/>
    <s v="Two or More Races"/>
    <s v="None"/>
    <b v="1"/>
    <m/>
    <x v="46"/>
    <b v="1"/>
    <x v="1"/>
    <s v="Nov"/>
    <x v="2"/>
    <x v="2"/>
    <s v="15-29"/>
    <s v="16-30"/>
    <n v="1"/>
    <n v="1"/>
    <n v="0"/>
    <x v="0"/>
  </r>
  <r>
    <s v="P8398"/>
    <d v="2023-06-28T15:07:00"/>
    <s v="M"/>
    <n v="41"/>
    <s v="Two or More Races"/>
    <s v="None"/>
    <b v="1"/>
    <m/>
    <x v="3"/>
    <b v="1"/>
    <x v="1"/>
    <s v="Jun"/>
    <x v="0"/>
    <x v="3"/>
    <s v="30-44"/>
    <s v="31-45"/>
    <n v="0"/>
    <n v="1"/>
    <n v="0"/>
    <x v="0"/>
  </r>
  <r>
    <s v="P8399"/>
    <d v="2023-04-25T13:28:00"/>
    <s v="M"/>
    <n v="8"/>
    <s v="Two or More Races"/>
    <s v="None"/>
    <b v="1"/>
    <m/>
    <x v="27"/>
    <b v="1"/>
    <x v="1"/>
    <s v="Apr"/>
    <x v="6"/>
    <x v="6"/>
    <s v="0-14"/>
    <s v="46-60"/>
    <n v="0"/>
    <n v="1"/>
    <n v="0"/>
    <x v="0"/>
  </r>
  <r>
    <s v="P8400"/>
    <d v="2024-01-13T00:47:00"/>
    <s v="M"/>
    <n v="66"/>
    <s v="Two or More Races"/>
    <s v="None"/>
    <b v="1"/>
    <m/>
    <x v="38"/>
    <b v="1"/>
    <x v="0"/>
    <s v="Jan"/>
    <x v="1"/>
    <x v="4"/>
    <s v="60-74"/>
    <s v="0-15"/>
    <n v="1"/>
    <n v="1"/>
    <n v="0"/>
    <x v="0"/>
  </r>
  <r>
    <s v="P8401"/>
    <d v="2023-08-13T15:38:00"/>
    <s v="M"/>
    <n v="4"/>
    <s v="Two or More Races"/>
    <s v="None"/>
    <b v="1"/>
    <m/>
    <x v="20"/>
    <b v="1"/>
    <x v="1"/>
    <s v="Aug"/>
    <x v="3"/>
    <x v="3"/>
    <s v="0-14"/>
    <s v="16-30"/>
    <n v="1"/>
    <n v="1"/>
    <n v="0"/>
    <x v="0"/>
  </r>
  <r>
    <s v="P8402"/>
    <d v="2023-07-09T17:52:00"/>
    <s v="M"/>
    <n v="44"/>
    <s v="Two or More Races"/>
    <s v="None"/>
    <b v="1"/>
    <m/>
    <x v="36"/>
    <b v="1"/>
    <x v="1"/>
    <s v="Jul"/>
    <x v="3"/>
    <x v="3"/>
    <s v="30-44"/>
    <s v="16-30"/>
    <n v="1"/>
    <n v="1"/>
    <n v="0"/>
    <x v="0"/>
  </r>
  <r>
    <s v="P8403"/>
    <d v="2024-03-04T13:31:00"/>
    <s v="M"/>
    <n v="54"/>
    <s v="Two or More Races"/>
    <s v="None"/>
    <b v="1"/>
    <m/>
    <x v="43"/>
    <b v="1"/>
    <x v="0"/>
    <s v="Mar"/>
    <x v="4"/>
    <x v="6"/>
    <s v="45-59"/>
    <s v="46-60"/>
    <n v="0"/>
    <n v="1"/>
    <n v="0"/>
    <x v="0"/>
  </r>
  <r>
    <s v="P8404"/>
    <d v="2023-06-08T19:27:00"/>
    <s v="M"/>
    <n v="10"/>
    <s v="Two or More Races"/>
    <s v="None"/>
    <b v="1"/>
    <m/>
    <x v="49"/>
    <b v="1"/>
    <x v="1"/>
    <s v="Jun"/>
    <x v="2"/>
    <x v="7"/>
    <s v="0-14"/>
    <s v="46-60"/>
    <n v="0"/>
    <n v="1"/>
    <n v="0"/>
    <x v="0"/>
  </r>
  <r>
    <s v="P8405"/>
    <d v="2023-12-13T14:31:00"/>
    <s v="M"/>
    <n v="65"/>
    <s v="Two or More Races"/>
    <s v="None"/>
    <b v="1"/>
    <m/>
    <x v="38"/>
    <b v="1"/>
    <x v="1"/>
    <s v="Dec"/>
    <x v="0"/>
    <x v="6"/>
    <s v="60-74"/>
    <s v="0-15"/>
    <n v="1"/>
    <n v="1"/>
    <n v="0"/>
    <x v="0"/>
  </r>
  <r>
    <s v="P8406"/>
    <d v="2023-09-10T03:22:00"/>
    <s v="M"/>
    <n v="16"/>
    <s v="Two or More Races"/>
    <s v="None"/>
    <b v="1"/>
    <m/>
    <x v="29"/>
    <b v="1"/>
    <x v="1"/>
    <s v="Sep"/>
    <x v="3"/>
    <x v="5"/>
    <s v="15-29"/>
    <s v="16-30"/>
    <n v="1"/>
    <n v="1"/>
    <n v="0"/>
    <x v="0"/>
  </r>
  <r>
    <s v="P8407"/>
    <d v="2024-03-24T23:44:00"/>
    <s v="M"/>
    <n v="21"/>
    <s v="Two or More Races"/>
    <s v="None"/>
    <b v="1"/>
    <m/>
    <x v="10"/>
    <b v="1"/>
    <x v="0"/>
    <s v="Mar"/>
    <x v="3"/>
    <x v="2"/>
    <s v="15-29"/>
    <s v="31-45"/>
    <n v="0"/>
    <n v="1"/>
    <n v="0"/>
    <x v="0"/>
  </r>
  <r>
    <s v="P8408"/>
    <d v="2024-05-28T21:49:00"/>
    <s v="M"/>
    <n v="73"/>
    <s v="Two or More Races"/>
    <s v="None"/>
    <b v="1"/>
    <m/>
    <x v="8"/>
    <b v="1"/>
    <x v="0"/>
    <s v="May"/>
    <x v="6"/>
    <x v="2"/>
    <s v="60-74"/>
    <s v="31-45"/>
    <n v="0"/>
    <n v="1"/>
    <n v="0"/>
    <x v="0"/>
  </r>
  <r>
    <s v="P8409"/>
    <d v="2024-06-04T06:57:00"/>
    <s v="M"/>
    <n v="52"/>
    <s v="Two or More Races"/>
    <s v="None"/>
    <b v="1"/>
    <m/>
    <x v="49"/>
    <b v="1"/>
    <x v="0"/>
    <s v="Jun"/>
    <x v="6"/>
    <x v="0"/>
    <s v="45-59"/>
    <s v="46-60"/>
    <n v="0"/>
    <n v="1"/>
    <n v="0"/>
    <x v="0"/>
  </r>
  <r>
    <s v="P8410"/>
    <d v="2024-03-31T10:31:00"/>
    <s v="M"/>
    <n v="44"/>
    <s v="Two or More Races"/>
    <s v="None"/>
    <b v="1"/>
    <m/>
    <x v="35"/>
    <b v="1"/>
    <x v="0"/>
    <s v="Mar"/>
    <x v="3"/>
    <x v="1"/>
    <s v="30-44"/>
    <s v="16-30"/>
    <n v="1"/>
    <n v="1"/>
    <n v="0"/>
    <x v="0"/>
  </r>
  <r>
    <s v="P8411"/>
    <d v="2023-04-06T16:27:00"/>
    <s v="M"/>
    <n v="78"/>
    <s v="Two or More Races"/>
    <s v="None"/>
    <b v="1"/>
    <m/>
    <x v="31"/>
    <b v="1"/>
    <x v="1"/>
    <s v="Apr"/>
    <x v="2"/>
    <x v="3"/>
    <s v="75+"/>
    <s v="16-30"/>
    <n v="1"/>
    <n v="1"/>
    <n v="0"/>
    <x v="0"/>
  </r>
  <r>
    <s v="P8412"/>
    <d v="2024-09-26T12:03:00"/>
    <s v="M"/>
    <n v="51"/>
    <s v="Two or More Races"/>
    <s v="None"/>
    <b v="1"/>
    <m/>
    <x v="6"/>
    <b v="1"/>
    <x v="0"/>
    <s v="Sep"/>
    <x v="2"/>
    <x v="6"/>
    <s v="45-59"/>
    <s v="31-45"/>
    <n v="0"/>
    <n v="1"/>
    <n v="0"/>
    <x v="0"/>
  </r>
  <r>
    <s v="P8413"/>
    <d v="2023-05-10T00:29:00"/>
    <s v="M"/>
    <n v="58"/>
    <s v="Two or More Races"/>
    <s v="None"/>
    <b v="1"/>
    <m/>
    <x v="9"/>
    <b v="1"/>
    <x v="1"/>
    <s v="May"/>
    <x v="0"/>
    <x v="4"/>
    <s v="45-59"/>
    <s v="46-60"/>
    <n v="0"/>
    <n v="1"/>
    <n v="0"/>
    <x v="0"/>
  </r>
  <r>
    <s v="P8414"/>
    <d v="2024-02-24T17:39:00"/>
    <s v="M"/>
    <n v="51"/>
    <s v="Two or More Races"/>
    <s v="None"/>
    <b v="1"/>
    <m/>
    <x v="27"/>
    <b v="1"/>
    <x v="0"/>
    <s v="Feb"/>
    <x v="1"/>
    <x v="3"/>
    <s v="45-59"/>
    <s v="46-60"/>
    <n v="0"/>
    <n v="1"/>
    <n v="0"/>
    <x v="0"/>
  </r>
  <r>
    <s v="P8415"/>
    <d v="2023-08-05T17:30:00"/>
    <s v="M"/>
    <n v="51"/>
    <s v="Two or More Races"/>
    <s v="None"/>
    <b v="1"/>
    <m/>
    <x v="21"/>
    <b v="1"/>
    <x v="1"/>
    <s v="Aug"/>
    <x v="1"/>
    <x v="3"/>
    <s v="45-59"/>
    <s v="46-60"/>
    <n v="0"/>
    <n v="1"/>
    <n v="0"/>
    <x v="0"/>
  </r>
  <r>
    <s v="P8416"/>
    <d v="2023-11-11T03:59:00"/>
    <s v="M"/>
    <n v="5"/>
    <s v="Two or More Races"/>
    <s v="None"/>
    <b v="1"/>
    <m/>
    <x v="49"/>
    <b v="1"/>
    <x v="1"/>
    <s v="Nov"/>
    <x v="1"/>
    <x v="5"/>
    <s v="0-14"/>
    <s v="46-60"/>
    <n v="0"/>
    <n v="1"/>
    <n v="0"/>
    <x v="0"/>
  </r>
  <r>
    <s v="P8417"/>
    <d v="2024-02-26T01:15:00"/>
    <s v="M"/>
    <n v="39"/>
    <s v="Two or More Races"/>
    <s v="None"/>
    <b v="1"/>
    <m/>
    <x v="38"/>
    <b v="1"/>
    <x v="0"/>
    <s v="Feb"/>
    <x v="4"/>
    <x v="4"/>
    <s v="30-44"/>
    <s v="0-15"/>
    <n v="1"/>
    <n v="1"/>
    <n v="0"/>
    <x v="0"/>
  </r>
  <r>
    <s v="P8418"/>
    <d v="2023-09-05T02:18:00"/>
    <s v="M"/>
    <n v="17"/>
    <s v="Two or More Races"/>
    <s v="None"/>
    <b v="1"/>
    <m/>
    <x v="1"/>
    <b v="1"/>
    <x v="1"/>
    <s v="Sep"/>
    <x v="6"/>
    <x v="4"/>
    <s v="15-29"/>
    <s v="16-30"/>
    <n v="1"/>
    <n v="1"/>
    <n v="0"/>
    <x v="0"/>
  </r>
  <r>
    <s v="P8419"/>
    <d v="2023-06-28T06:10:00"/>
    <s v="M"/>
    <n v="33"/>
    <s v="Two or More Races"/>
    <s v="None"/>
    <b v="1"/>
    <m/>
    <x v="48"/>
    <b v="1"/>
    <x v="1"/>
    <s v="Jun"/>
    <x v="0"/>
    <x v="0"/>
    <s v="30-44"/>
    <s v="16-30"/>
    <n v="1"/>
    <n v="1"/>
    <n v="0"/>
    <x v="0"/>
  </r>
  <r>
    <s v="P8420"/>
    <d v="2024-06-16T05:05:00"/>
    <s v="M"/>
    <n v="48"/>
    <s v="Two or More Races"/>
    <s v="None"/>
    <b v="1"/>
    <m/>
    <x v="29"/>
    <b v="1"/>
    <x v="0"/>
    <s v="Jun"/>
    <x v="3"/>
    <x v="5"/>
    <s v="45-59"/>
    <s v="16-30"/>
    <n v="1"/>
    <n v="1"/>
    <n v="0"/>
    <x v="0"/>
  </r>
  <r>
    <s v="P8421"/>
    <d v="2024-01-27T19:26:00"/>
    <s v="M"/>
    <n v="8"/>
    <s v="Two or More Races"/>
    <s v="None"/>
    <b v="1"/>
    <m/>
    <x v="26"/>
    <b v="1"/>
    <x v="0"/>
    <s v="Jan"/>
    <x v="1"/>
    <x v="7"/>
    <s v="0-14"/>
    <s v="31-45"/>
    <n v="0"/>
    <n v="1"/>
    <n v="0"/>
    <x v="0"/>
  </r>
  <r>
    <s v="P8422"/>
    <d v="2023-08-15T07:37:00"/>
    <s v="M"/>
    <n v="22"/>
    <s v="Two or More Races"/>
    <s v="None"/>
    <b v="1"/>
    <m/>
    <x v="26"/>
    <b v="1"/>
    <x v="1"/>
    <s v="Aug"/>
    <x v="6"/>
    <x v="0"/>
    <s v="15-29"/>
    <s v="31-45"/>
    <n v="0"/>
    <n v="1"/>
    <n v="0"/>
    <x v="0"/>
  </r>
  <r>
    <s v="P8423"/>
    <d v="2023-05-04T22:00:00"/>
    <s v="M"/>
    <n v="68"/>
    <s v="Two or More Races"/>
    <s v="None"/>
    <b v="1"/>
    <m/>
    <x v="44"/>
    <b v="1"/>
    <x v="1"/>
    <s v="May"/>
    <x v="2"/>
    <x v="2"/>
    <s v="60-74"/>
    <s v="31-45"/>
    <n v="0"/>
    <n v="1"/>
    <n v="0"/>
    <x v="0"/>
  </r>
  <r>
    <s v="P8424"/>
    <d v="2024-05-16T11:54:00"/>
    <s v="M"/>
    <n v="20"/>
    <s v="Two or More Races"/>
    <s v="None"/>
    <b v="1"/>
    <m/>
    <x v="4"/>
    <b v="1"/>
    <x v="0"/>
    <s v="May"/>
    <x v="2"/>
    <x v="1"/>
    <s v="15-29"/>
    <s v="0-15"/>
    <n v="1"/>
    <n v="1"/>
    <n v="0"/>
    <x v="0"/>
  </r>
  <r>
    <s v="P8425"/>
    <d v="2023-07-11T15:07:00"/>
    <s v="M"/>
    <n v="11"/>
    <s v="Two or More Races"/>
    <s v="None"/>
    <b v="1"/>
    <m/>
    <x v="38"/>
    <b v="1"/>
    <x v="1"/>
    <s v="Jul"/>
    <x v="6"/>
    <x v="3"/>
    <s v="0-14"/>
    <s v="0-15"/>
    <n v="1"/>
    <n v="1"/>
    <n v="0"/>
    <x v="0"/>
  </r>
  <r>
    <s v="P8426"/>
    <d v="2024-03-13T17:22:00"/>
    <s v="M"/>
    <n v="68"/>
    <s v="Two or More Races"/>
    <s v="None"/>
    <b v="1"/>
    <m/>
    <x v="44"/>
    <b v="1"/>
    <x v="0"/>
    <s v="Mar"/>
    <x v="0"/>
    <x v="3"/>
    <s v="60-74"/>
    <s v="31-45"/>
    <n v="0"/>
    <n v="1"/>
    <n v="0"/>
    <x v="0"/>
  </r>
  <r>
    <s v="P8427"/>
    <d v="2024-08-26T00:08:00"/>
    <s v="M"/>
    <n v="9"/>
    <s v="Two or More Races"/>
    <s v="None"/>
    <b v="1"/>
    <m/>
    <x v="50"/>
    <b v="1"/>
    <x v="0"/>
    <s v="Aug"/>
    <x v="4"/>
    <x v="4"/>
    <s v="0-14"/>
    <s v="31-45"/>
    <n v="0"/>
    <n v="1"/>
    <n v="0"/>
    <x v="0"/>
  </r>
  <r>
    <s v="P8428"/>
    <d v="2024-09-17T22:39:00"/>
    <s v="M"/>
    <n v="74"/>
    <s v="Two or More Races"/>
    <s v="None"/>
    <b v="1"/>
    <m/>
    <x v="2"/>
    <b v="1"/>
    <x v="0"/>
    <s v="Sep"/>
    <x v="6"/>
    <x v="2"/>
    <s v="60-74"/>
    <s v="46-60"/>
    <n v="0"/>
    <n v="1"/>
    <n v="0"/>
    <x v="0"/>
  </r>
  <r>
    <s v="P8429"/>
    <d v="2024-04-23T15:00:00"/>
    <s v="M"/>
    <n v="13"/>
    <s v="Two or More Races"/>
    <s v="None"/>
    <b v="1"/>
    <m/>
    <x v="46"/>
    <b v="1"/>
    <x v="0"/>
    <s v="Apr"/>
    <x v="6"/>
    <x v="3"/>
    <s v="0-14"/>
    <s v="16-30"/>
    <n v="1"/>
    <n v="1"/>
    <n v="0"/>
    <x v="0"/>
  </r>
  <r>
    <s v="P8430"/>
    <d v="2023-12-31T15:44:00"/>
    <s v="M"/>
    <n v="77"/>
    <s v="Two or More Races"/>
    <s v="None"/>
    <b v="1"/>
    <m/>
    <x v="32"/>
    <b v="1"/>
    <x v="1"/>
    <s v="Dec"/>
    <x v="3"/>
    <x v="3"/>
    <s v="75+"/>
    <s v="46-60"/>
    <n v="0"/>
    <n v="1"/>
    <n v="0"/>
    <x v="0"/>
  </r>
  <r>
    <s v="P8431"/>
    <d v="2023-12-01T15:00:00"/>
    <s v="M"/>
    <n v="17"/>
    <s v="Two or More Races"/>
    <s v="None"/>
    <b v="1"/>
    <m/>
    <x v="16"/>
    <b v="1"/>
    <x v="1"/>
    <s v="Dec"/>
    <x v="5"/>
    <x v="3"/>
    <s v="15-29"/>
    <s v="46-60"/>
    <n v="0"/>
    <n v="1"/>
    <n v="0"/>
    <x v="0"/>
  </r>
  <r>
    <s v="P8432"/>
    <d v="2024-07-16T17:31:00"/>
    <s v="M"/>
    <n v="41"/>
    <s v="Two or More Races"/>
    <s v="None"/>
    <b v="1"/>
    <m/>
    <x v="34"/>
    <b v="1"/>
    <x v="0"/>
    <s v="Jul"/>
    <x v="6"/>
    <x v="3"/>
    <s v="30-44"/>
    <s v="0-15"/>
    <n v="1"/>
    <n v="1"/>
    <n v="0"/>
    <x v="0"/>
  </r>
  <r>
    <s v="P8433"/>
    <d v="2023-08-10T12:18:00"/>
    <s v="M"/>
    <n v="55"/>
    <s v="Two or More Races"/>
    <s v="None"/>
    <b v="1"/>
    <m/>
    <x v="38"/>
    <b v="1"/>
    <x v="1"/>
    <s v="Aug"/>
    <x v="2"/>
    <x v="6"/>
    <s v="45-59"/>
    <s v="0-15"/>
    <n v="1"/>
    <n v="1"/>
    <n v="0"/>
    <x v="0"/>
  </r>
  <r>
    <s v="P8434"/>
    <d v="2024-04-22T08:42:00"/>
    <s v="M"/>
    <n v="2"/>
    <s v="Two or More Races"/>
    <s v="None"/>
    <b v="1"/>
    <m/>
    <x v="29"/>
    <b v="1"/>
    <x v="0"/>
    <s v="Apr"/>
    <x v="4"/>
    <x v="0"/>
    <s v="0-14"/>
    <s v="16-30"/>
    <n v="1"/>
    <n v="1"/>
    <n v="0"/>
    <x v="0"/>
  </r>
  <r>
    <s v="P8435"/>
    <d v="2023-09-30T23:16:00"/>
    <s v="M"/>
    <n v="59"/>
    <s v="Two or More Races"/>
    <s v="None"/>
    <b v="1"/>
    <m/>
    <x v="33"/>
    <b v="1"/>
    <x v="1"/>
    <s v="Sep"/>
    <x v="1"/>
    <x v="2"/>
    <s v="45-59"/>
    <s v="31-45"/>
    <n v="0"/>
    <n v="1"/>
    <n v="0"/>
    <x v="0"/>
  </r>
  <r>
    <s v="P8436"/>
    <d v="2024-06-21T01:56:00"/>
    <s v="M"/>
    <n v="39"/>
    <s v="Two or More Races"/>
    <s v="None"/>
    <b v="1"/>
    <m/>
    <x v="11"/>
    <b v="1"/>
    <x v="0"/>
    <s v="Jun"/>
    <x v="5"/>
    <x v="4"/>
    <s v="30-44"/>
    <s v="46-60"/>
    <n v="0"/>
    <n v="1"/>
    <n v="0"/>
    <x v="0"/>
  </r>
  <r>
    <s v="P8437"/>
    <d v="2024-03-23T16:00:00"/>
    <s v="M"/>
    <n v="54"/>
    <s v="Two or More Races"/>
    <s v="None"/>
    <b v="1"/>
    <m/>
    <x v="20"/>
    <b v="1"/>
    <x v="0"/>
    <s v="Mar"/>
    <x v="1"/>
    <x v="3"/>
    <s v="45-59"/>
    <s v="16-30"/>
    <n v="1"/>
    <n v="1"/>
    <n v="0"/>
    <x v="0"/>
  </r>
  <r>
    <s v="P8438"/>
    <d v="2023-06-18T12:21:00"/>
    <s v="M"/>
    <n v="12"/>
    <s v="Two or More Races"/>
    <s v="None"/>
    <b v="1"/>
    <m/>
    <x v="7"/>
    <b v="1"/>
    <x v="1"/>
    <s v="Jun"/>
    <x v="3"/>
    <x v="6"/>
    <s v="0-14"/>
    <s v="16-30"/>
    <n v="1"/>
    <n v="1"/>
    <n v="0"/>
    <x v="0"/>
  </r>
  <r>
    <s v="P8439"/>
    <d v="2023-04-22T01:06:00"/>
    <s v="M"/>
    <n v="55"/>
    <s v="Two or More Races"/>
    <s v="None"/>
    <b v="1"/>
    <m/>
    <x v="18"/>
    <b v="1"/>
    <x v="1"/>
    <s v="Apr"/>
    <x v="1"/>
    <x v="4"/>
    <s v="45-59"/>
    <s v="16-30"/>
    <n v="1"/>
    <n v="1"/>
    <n v="0"/>
    <x v="0"/>
  </r>
  <r>
    <s v="P8440"/>
    <d v="2023-04-20T04:54:00"/>
    <s v="M"/>
    <n v="18"/>
    <s v="Two or More Races"/>
    <s v="None"/>
    <b v="1"/>
    <m/>
    <x v="48"/>
    <b v="1"/>
    <x v="1"/>
    <s v="Apr"/>
    <x v="2"/>
    <x v="5"/>
    <s v="15-29"/>
    <s v="16-30"/>
    <n v="1"/>
    <n v="1"/>
    <n v="0"/>
    <x v="0"/>
  </r>
  <r>
    <s v="P8441"/>
    <d v="2023-12-12T02:32:00"/>
    <s v="M"/>
    <n v="11"/>
    <s v="Two or More Races"/>
    <s v="None"/>
    <b v="1"/>
    <m/>
    <x v="17"/>
    <b v="1"/>
    <x v="1"/>
    <s v="Dec"/>
    <x v="6"/>
    <x v="4"/>
    <s v="0-14"/>
    <s v="31-45"/>
    <n v="0"/>
    <n v="1"/>
    <n v="0"/>
    <x v="0"/>
  </r>
  <r>
    <s v="P8442"/>
    <d v="2024-03-03T20:30:00"/>
    <s v="M"/>
    <n v="51"/>
    <s v="Two or More Races"/>
    <s v="None"/>
    <b v="1"/>
    <m/>
    <x v="50"/>
    <b v="1"/>
    <x v="0"/>
    <s v="Mar"/>
    <x v="3"/>
    <x v="7"/>
    <s v="45-59"/>
    <s v="31-45"/>
    <n v="0"/>
    <n v="1"/>
    <n v="0"/>
    <x v="0"/>
  </r>
  <r>
    <s v="P8443"/>
    <d v="2023-06-17T23:52:00"/>
    <s v="M"/>
    <n v="24"/>
    <s v="Two or More Races"/>
    <s v="None"/>
    <b v="1"/>
    <m/>
    <x v="43"/>
    <b v="1"/>
    <x v="1"/>
    <s v="Jun"/>
    <x v="1"/>
    <x v="2"/>
    <s v="15-29"/>
    <s v="46-60"/>
    <n v="0"/>
    <n v="1"/>
    <n v="0"/>
    <x v="0"/>
  </r>
  <r>
    <s v="P8444"/>
    <d v="2024-04-22T04:05:00"/>
    <s v="M"/>
    <n v="3"/>
    <s v="Two or More Races"/>
    <s v="None"/>
    <b v="1"/>
    <m/>
    <x v="47"/>
    <b v="1"/>
    <x v="0"/>
    <s v="Apr"/>
    <x v="4"/>
    <x v="5"/>
    <s v="0-14"/>
    <s v="46-60"/>
    <n v="0"/>
    <n v="1"/>
    <n v="0"/>
    <x v="0"/>
  </r>
  <r>
    <s v="P8445"/>
    <d v="2024-03-11T00:06:00"/>
    <s v="M"/>
    <n v="68"/>
    <s v="Two or More Races"/>
    <s v="None"/>
    <b v="1"/>
    <m/>
    <x v="47"/>
    <b v="1"/>
    <x v="0"/>
    <s v="Mar"/>
    <x v="4"/>
    <x v="4"/>
    <s v="60-74"/>
    <s v="46-60"/>
    <n v="0"/>
    <n v="1"/>
    <n v="0"/>
    <x v="0"/>
  </r>
  <r>
    <s v="P8446"/>
    <d v="2024-01-25T02:22:00"/>
    <s v="M"/>
    <n v="11"/>
    <s v="Two or More Races"/>
    <s v="None"/>
    <b v="1"/>
    <m/>
    <x v="21"/>
    <b v="1"/>
    <x v="0"/>
    <s v="Jan"/>
    <x v="2"/>
    <x v="4"/>
    <s v="0-14"/>
    <s v="46-60"/>
    <n v="0"/>
    <n v="1"/>
    <n v="0"/>
    <x v="0"/>
  </r>
  <r>
    <s v="P8447"/>
    <d v="2024-04-28T21:39:00"/>
    <s v="M"/>
    <n v="78"/>
    <s v="Two or More Races"/>
    <s v="None"/>
    <b v="1"/>
    <m/>
    <x v="20"/>
    <b v="1"/>
    <x v="0"/>
    <s v="Apr"/>
    <x v="3"/>
    <x v="2"/>
    <s v="75+"/>
    <s v="16-30"/>
    <n v="1"/>
    <n v="1"/>
    <n v="0"/>
    <x v="0"/>
  </r>
  <r>
    <s v="P8448"/>
    <d v="2023-04-26T14:09:00"/>
    <s v="M"/>
    <n v="19"/>
    <s v="Two or More Races"/>
    <s v="None"/>
    <b v="1"/>
    <m/>
    <x v="36"/>
    <b v="1"/>
    <x v="1"/>
    <s v="Apr"/>
    <x v="0"/>
    <x v="6"/>
    <s v="15-29"/>
    <s v="16-30"/>
    <n v="1"/>
    <n v="1"/>
    <n v="0"/>
    <x v="0"/>
  </r>
  <r>
    <s v="P8449"/>
    <d v="2023-10-04T15:07:00"/>
    <s v="M"/>
    <n v="22"/>
    <s v="Two or More Races"/>
    <s v="None"/>
    <b v="1"/>
    <m/>
    <x v="17"/>
    <b v="1"/>
    <x v="1"/>
    <s v="Oct"/>
    <x v="0"/>
    <x v="3"/>
    <s v="15-29"/>
    <s v="31-45"/>
    <n v="0"/>
    <n v="1"/>
    <n v="0"/>
    <x v="0"/>
  </r>
  <r>
    <s v="P8450"/>
    <d v="2024-09-06T17:59:00"/>
    <s v="M"/>
    <n v="39"/>
    <s v="Two or More Races"/>
    <s v="None"/>
    <b v="1"/>
    <m/>
    <x v="11"/>
    <b v="1"/>
    <x v="0"/>
    <s v="Sep"/>
    <x v="5"/>
    <x v="3"/>
    <s v="30-44"/>
    <s v="46-60"/>
    <n v="0"/>
    <n v="1"/>
    <n v="0"/>
    <x v="0"/>
  </r>
  <r>
    <s v="P8451"/>
    <d v="2023-08-08T22:27:00"/>
    <s v="M"/>
    <n v="5"/>
    <s v="Two or More Races"/>
    <s v="None"/>
    <b v="1"/>
    <m/>
    <x v="27"/>
    <b v="1"/>
    <x v="1"/>
    <s v="Aug"/>
    <x v="6"/>
    <x v="2"/>
    <s v="0-14"/>
    <s v="46-60"/>
    <n v="0"/>
    <n v="1"/>
    <n v="0"/>
    <x v="0"/>
  </r>
  <r>
    <s v="P8452"/>
    <d v="2023-12-11T04:16:00"/>
    <s v="M"/>
    <n v="58"/>
    <s v="Two or More Races"/>
    <s v="None"/>
    <b v="1"/>
    <m/>
    <x v="21"/>
    <b v="1"/>
    <x v="1"/>
    <s v="Dec"/>
    <x v="4"/>
    <x v="5"/>
    <s v="45-59"/>
    <s v="46-60"/>
    <n v="0"/>
    <n v="1"/>
    <n v="0"/>
    <x v="0"/>
  </r>
  <r>
    <s v="P8453"/>
    <d v="2023-11-19T10:52:00"/>
    <s v="M"/>
    <n v="24"/>
    <s v="Two or More Races"/>
    <s v="None"/>
    <b v="1"/>
    <m/>
    <x v="4"/>
    <b v="1"/>
    <x v="1"/>
    <s v="Nov"/>
    <x v="3"/>
    <x v="1"/>
    <s v="15-29"/>
    <s v="0-15"/>
    <n v="1"/>
    <n v="1"/>
    <n v="0"/>
    <x v="0"/>
  </r>
  <r>
    <s v="P8454"/>
    <d v="2024-10-12T21:07:00"/>
    <s v="M"/>
    <n v="1"/>
    <s v="Two or More Races"/>
    <s v="None"/>
    <b v="1"/>
    <m/>
    <x v="31"/>
    <b v="1"/>
    <x v="0"/>
    <s v="Oct"/>
    <x v="1"/>
    <x v="2"/>
    <s v="0-14"/>
    <s v="16-30"/>
    <n v="1"/>
    <n v="1"/>
    <n v="0"/>
    <x v="0"/>
  </r>
  <r>
    <s v="P8455"/>
    <d v="2023-05-10T21:34:00"/>
    <s v="M"/>
    <n v="39"/>
    <s v="Two or More Races"/>
    <s v="None"/>
    <b v="1"/>
    <m/>
    <x v="44"/>
    <b v="1"/>
    <x v="1"/>
    <s v="May"/>
    <x v="0"/>
    <x v="2"/>
    <s v="30-44"/>
    <s v="31-45"/>
    <n v="0"/>
    <n v="1"/>
    <n v="0"/>
    <x v="0"/>
  </r>
  <r>
    <s v="P8456"/>
    <d v="2024-03-25T17:23:00"/>
    <s v="M"/>
    <n v="21"/>
    <s v="Two or More Races"/>
    <s v="None"/>
    <b v="1"/>
    <m/>
    <x v="0"/>
    <b v="1"/>
    <x v="0"/>
    <s v="Mar"/>
    <x v="4"/>
    <x v="3"/>
    <s v="15-29"/>
    <s v="31-45"/>
    <n v="0"/>
    <n v="1"/>
    <n v="0"/>
    <x v="0"/>
  </r>
  <r>
    <s v="P8457"/>
    <d v="2023-10-12T20:24:00"/>
    <s v="M"/>
    <n v="44"/>
    <s v="Two or More Races"/>
    <s v="None"/>
    <b v="1"/>
    <m/>
    <x v="21"/>
    <b v="1"/>
    <x v="1"/>
    <s v="Oct"/>
    <x v="2"/>
    <x v="7"/>
    <s v="30-44"/>
    <s v="46-60"/>
    <n v="0"/>
    <n v="1"/>
    <n v="0"/>
    <x v="0"/>
  </r>
  <r>
    <s v="P8458"/>
    <d v="2024-05-21T19:17:00"/>
    <s v="M"/>
    <n v="8"/>
    <s v="Two or More Races"/>
    <s v="None"/>
    <b v="1"/>
    <m/>
    <x v="26"/>
    <b v="1"/>
    <x v="0"/>
    <s v="May"/>
    <x v="6"/>
    <x v="7"/>
    <s v="0-14"/>
    <s v="31-45"/>
    <n v="0"/>
    <n v="1"/>
    <n v="0"/>
    <x v="0"/>
  </r>
  <r>
    <s v="P8459"/>
    <d v="2023-08-01T08:58:00"/>
    <s v="M"/>
    <n v="27"/>
    <s v="Two or More Races"/>
    <s v="None"/>
    <b v="1"/>
    <m/>
    <x v="32"/>
    <b v="1"/>
    <x v="1"/>
    <s v="Aug"/>
    <x v="6"/>
    <x v="0"/>
    <s v="15-29"/>
    <s v="46-60"/>
    <n v="0"/>
    <n v="1"/>
    <n v="0"/>
    <x v="0"/>
  </r>
  <r>
    <s v="P8460"/>
    <d v="2023-06-10T22:41:00"/>
    <s v="M"/>
    <n v="4"/>
    <s v="Two or More Races"/>
    <s v="None"/>
    <b v="1"/>
    <m/>
    <x v="13"/>
    <b v="1"/>
    <x v="1"/>
    <s v="Jun"/>
    <x v="1"/>
    <x v="2"/>
    <s v="0-14"/>
    <s v="46-60"/>
    <n v="0"/>
    <n v="1"/>
    <n v="0"/>
    <x v="0"/>
  </r>
  <r>
    <s v="P8461"/>
    <d v="2023-09-23T13:33:00"/>
    <s v="M"/>
    <n v="34"/>
    <s v="Two or More Races"/>
    <s v="None"/>
    <b v="1"/>
    <m/>
    <x v="11"/>
    <b v="1"/>
    <x v="1"/>
    <s v="Sep"/>
    <x v="1"/>
    <x v="6"/>
    <s v="30-44"/>
    <s v="46-60"/>
    <n v="0"/>
    <n v="1"/>
    <n v="0"/>
    <x v="0"/>
  </r>
  <r>
    <s v="P8462"/>
    <d v="2024-08-30T08:41:00"/>
    <s v="M"/>
    <n v="77"/>
    <s v="Two or More Races"/>
    <s v="None"/>
    <b v="1"/>
    <m/>
    <x v="24"/>
    <b v="1"/>
    <x v="0"/>
    <s v="Aug"/>
    <x v="5"/>
    <x v="0"/>
    <s v="75+"/>
    <s v="16-30"/>
    <n v="1"/>
    <n v="1"/>
    <n v="0"/>
    <x v="0"/>
  </r>
  <r>
    <s v="P8463"/>
    <d v="2023-08-04T19:45:00"/>
    <s v="M"/>
    <n v="32"/>
    <s v="Two or More Races"/>
    <s v="None"/>
    <b v="1"/>
    <m/>
    <x v="18"/>
    <b v="1"/>
    <x v="1"/>
    <s v="Aug"/>
    <x v="5"/>
    <x v="7"/>
    <s v="30-44"/>
    <s v="16-30"/>
    <n v="1"/>
    <n v="1"/>
    <n v="0"/>
    <x v="0"/>
  </r>
  <r>
    <s v="P8464"/>
    <d v="2024-07-12T17:23:00"/>
    <s v="M"/>
    <n v="66"/>
    <s v="Two or More Races"/>
    <s v="None"/>
    <b v="1"/>
    <m/>
    <x v="18"/>
    <b v="1"/>
    <x v="0"/>
    <s v="Jul"/>
    <x v="5"/>
    <x v="3"/>
    <s v="60-74"/>
    <s v="16-30"/>
    <n v="1"/>
    <n v="1"/>
    <n v="0"/>
    <x v="0"/>
  </r>
  <r>
    <s v="P8465"/>
    <d v="2023-05-04T15:38:00"/>
    <s v="M"/>
    <n v="8"/>
    <s v="Two or More Races"/>
    <s v="None"/>
    <b v="1"/>
    <m/>
    <x v="1"/>
    <b v="1"/>
    <x v="1"/>
    <s v="May"/>
    <x v="2"/>
    <x v="3"/>
    <s v="0-14"/>
    <s v="16-30"/>
    <n v="1"/>
    <n v="1"/>
    <n v="0"/>
    <x v="0"/>
  </r>
  <r>
    <s v="P8466"/>
    <d v="2024-05-11T05:14:00"/>
    <s v="M"/>
    <n v="53"/>
    <s v="Two or More Races"/>
    <s v="None"/>
    <b v="1"/>
    <m/>
    <x v="6"/>
    <b v="1"/>
    <x v="0"/>
    <s v="May"/>
    <x v="1"/>
    <x v="5"/>
    <s v="45-59"/>
    <s v="31-45"/>
    <n v="0"/>
    <n v="1"/>
    <n v="0"/>
    <x v="0"/>
  </r>
  <r>
    <s v="P8467"/>
    <d v="2024-01-05T22:14:00"/>
    <s v="M"/>
    <n v="17"/>
    <s v="Two or More Races"/>
    <s v="None"/>
    <b v="1"/>
    <m/>
    <x v="32"/>
    <b v="1"/>
    <x v="0"/>
    <s v="Jan"/>
    <x v="5"/>
    <x v="2"/>
    <s v="15-29"/>
    <s v="46-60"/>
    <n v="0"/>
    <n v="1"/>
    <n v="0"/>
    <x v="0"/>
  </r>
  <r>
    <s v="P8468"/>
    <d v="2024-01-23T10:05:00"/>
    <s v="M"/>
    <n v="8"/>
    <s v="Two or More Races"/>
    <s v="None"/>
    <b v="1"/>
    <m/>
    <x v="11"/>
    <b v="1"/>
    <x v="0"/>
    <s v="Jan"/>
    <x v="6"/>
    <x v="1"/>
    <s v="0-14"/>
    <s v="46-60"/>
    <n v="0"/>
    <n v="1"/>
    <n v="0"/>
    <x v="0"/>
  </r>
  <r>
    <s v="P8469"/>
    <d v="2024-09-08T02:46:00"/>
    <s v="M"/>
    <n v="4"/>
    <s v="Two or More Races"/>
    <s v="None"/>
    <b v="1"/>
    <m/>
    <x v="10"/>
    <b v="1"/>
    <x v="0"/>
    <s v="Sep"/>
    <x v="3"/>
    <x v="4"/>
    <s v="0-14"/>
    <s v="31-45"/>
    <n v="0"/>
    <n v="1"/>
    <n v="0"/>
    <x v="0"/>
  </r>
  <r>
    <s v="P8470"/>
    <d v="2023-06-26T12:00:00"/>
    <s v="M"/>
    <n v="32"/>
    <s v="Two or More Races"/>
    <s v="None"/>
    <b v="1"/>
    <m/>
    <x v="10"/>
    <b v="1"/>
    <x v="1"/>
    <s v="Jun"/>
    <x v="4"/>
    <x v="6"/>
    <s v="30-44"/>
    <s v="31-45"/>
    <n v="0"/>
    <n v="1"/>
    <n v="0"/>
    <x v="0"/>
  </r>
  <r>
    <s v="P8471"/>
    <d v="2024-06-30T08:18:00"/>
    <s v="M"/>
    <n v="9"/>
    <s v="Two or More Races"/>
    <s v="None"/>
    <b v="1"/>
    <m/>
    <x v="14"/>
    <b v="1"/>
    <x v="0"/>
    <s v="Jun"/>
    <x v="3"/>
    <x v="0"/>
    <s v="0-14"/>
    <s v="46-60"/>
    <n v="0"/>
    <n v="1"/>
    <n v="0"/>
    <x v="0"/>
  </r>
  <r>
    <s v="P8472"/>
    <d v="2024-03-30T09:57:00"/>
    <s v="M"/>
    <n v="6"/>
    <s v="Two or More Races"/>
    <s v="None"/>
    <b v="1"/>
    <m/>
    <x v="42"/>
    <b v="1"/>
    <x v="0"/>
    <s v="Mar"/>
    <x v="1"/>
    <x v="1"/>
    <s v="0-14"/>
    <s v="0-15"/>
    <n v="1"/>
    <n v="1"/>
    <n v="0"/>
    <x v="0"/>
  </r>
  <r>
    <s v="P8473"/>
    <d v="2023-07-01T02:47:00"/>
    <s v="M"/>
    <n v="17"/>
    <s v="Two or More Races"/>
    <s v="None"/>
    <b v="1"/>
    <m/>
    <x v="39"/>
    <b v="1"/>
    <x v="1"/>
    <s v="Jul"/>
    <x v="1"/>
    <x v="4"/>
    <s v="15-29"/>
    <s v="0-15"/>
    <n v="1"/>
    <n v="1"/>
    <n v="0"/>
    <x v="0"/>
  </r>
  <r>
    <s v="P8474"/>
    <d v="2024-04-02T18:08:00"/>
    <s v="M"/>
    <n v="20"/>
    <s v="Two or More Races"/>
    <s v="None"/>
    <b v="1"/>
    <m/>
    <x v="20"/>
    <b v="1"/>
    <x v="0"/>
    <s v="Apr"/>
    <x v="6"/>
    <x v="7"/>
    <s v="15-29"/>
    <s v="16-30"/>
    <n v="1"/>
    <n v="1"/>
    <n v="0"/>
    <x v="0"/>
  </r>
  <r>
    <s v="P8475"/>
    <d v="2024-02-23T22:13:00"/>
    <s v="M"/>
    <n v="70"/>
    <s v="Two or More Races"/>
    <s v="None"/>
    <b v="1"/>
    <m/>
    <x v="31"/>
    <b v="1"/>
    <x v="0"/>
    <s v="Feb"/>
    <x v="5"/>
    <x v="2"/>
    <s v="60-74"/>
    <s v="16-30"/>
    <n v="1"/>
    <n v="1"/>
    <n v="0"/>
    <x v="0"/>
  </r>
  <r>
    <s v="P8476"/>
    <d v="2023-08-05T13:53:00"/>
    <s v="M"/>
    <n v="1"/>
    <s v="Two or More Races"/>
    <s v="None"/>
    <b v="1"/>
    <m/>
    <x v="44"/>
    <b v="1"/>
    <x v="1"/>
    <s v="Aug"/>
    <x v="1"/>
    <x v="6"/>
    <s v="0-14"/>
    <s v="31-45"/>
    <n v="0"/>
    <n v="1"/>
    <n v="0"/>
    <x v="0"/>
  </r>
  <r>
    <s v="P8477"/>
    <d v="2024-08-15T07:04:00"/>
    <s v="M"/>
    <n v="58"/>
    <s v="Two or More Races"/>
    <s v="None"/>
    <b v="1"/>
    <m/>
    <x v="17"/>
    <b v="1"/>
    <x v="0"/>
    <s v="Aug"/>
    <x v="2"/>
    <x v="0"/>
    <s v="45-59"/>
    <s v="31-45"/>
    <n v="0"/>
    <n v="1"/>
    <n v="0"/>
    <x v="0"/>
  </r>
  <r>
    <s v="P8478"/>
    <d v="2023-07-03T06:09:00"/>
    <s v="M"/>
    <n v="49"/>
    <s v="Two or More Races"/>
    <s v="None"/>
    <b v="1"/>
    <m/>
    <x v="25"/>
    <b v="1"/>
    <x v="1"/>
    <s v="Jul"/>
    <x v="4"/>
    <x v="0"/>
    <s v="45-59"/>
    <s v="46-60"/>
    <n v="0"/>
    <n v="1"/>
    <n v="0"/>
    <x v="0"/>
  </r>
  <r>
    <s v="P8479"/>
    <d v="2024-02-29T14:23:00"/>
    <s v="M"/>
    <n v="62"/>
    <s v="Two or More Races"/>
    <s v="None"/>
    <b v="1"/>
    <m/>
    <x v="27"/>
    <b v="1"/>
    <x v="0"/>
    <s v="Feb"/>
    <x v="2"/>
    <x v="6"/>
    <s v="60-74"/>
    <s v="46-60"/>
    <n v="0"/>
    <n v="1"/>
    <n v="0"/>
    <x v="0"/>
  </r>
  <r>
    <s v="P8480"/>
    <d v="2024-10-25T07:44:00"/>
    <s v="M"/>
    <n v="47"/>
    <s v="Two or More Races"/>
    <s v="None"/>
    <b v="1"/>
    <m/>
    <x v="49"/>
    <b v="1"/>
    <x v="0"/>
    <s v="Oct"/>
    <x v="5"/>
    <x v="0"/>
    <s v="45-59"/>
    <s v="46-60"/>
    <n v="0"/>
    <n v="1"/>
    <n v="0"/>
    <x v="0"/>
  </r>
  <r>
    <s v="P8481"/>
    <d v="2024-03-18T04:58:00"/>
    <s v="M"/>
    <n v="54"/>
    <s v="Two or More Races"/>
    <s v="None"/>
    <b v="1"/>
    <m/>
    <x v="49"/>
    <b v="1"/>
    <x v="0"/>
    <s v="Mar"/>
    <x v="4"/>
    <x v="5"/>
    <s v="45-59"/>
    <s v="46-60"/>
    <n v="0"/>
    <n v="1"/>
    <n v="0"/>
    <x v="0"/>
  </r>
  <r>
    <s v="P8482"/>
    <d v="2024-09-15T05:50:00"/>
    <s v="M"/>
    <n v="70"/>
    <s v="Two or More Races"/>
    <s v="None"/>
    <b v="1"/>
    <m/>
    <x v="49"/>
    <b v="1"/>
    <x v="0"/>
    <s v="Sep"/>
    <x v="3"/>
    <x v="5"/>
    <s v="60-74"/>
    <s v="46-60"/>
    <n v="0"/>
    <n v="1"/>
    <n v="0"/>
    <x v="0"/>
  </r>
  <r>
    <s v="P8483"/>
    <d v="2023-09-27T08:44:00"/>
    <s v="M"/>
    <n v="22"/>
    <s v="Two or More Races"/>
    <s v="None"/>
    <b v="1"/>
    <m/>
    <x v="39"/>
    <b v="1"/>
    <x v="1"/>
    <s v="Sep"/>
    <x v="0"/>
    <x v="0"/>
    <s v="15-29"/>
    <s v="0-15"/>
    <n v="1"/>
    <n v="1"/>
    <n v="0"/>
    <x v="0"/>
  </r>
  <r>
    <s v="P8484"/>
    <d v="2024-03-13T06:28:00"/>
    <s v="M"/>
    <n v="38"/>
    <s v="Two or More Races"/>
    <s v="None"/>
    <b v="1"/>
    <m/>
    <x v="10"/>
    <b v="1"/>
    <x v="0"/>
    <s v="Mar"/>
    <x v="0"/>
    <x v="0"/>
    <s v="30-44"/>
    <s v="31-45"/>
    <n v="0"/>
    <n v="1"/>
    <n v="0"/>
    <x v="0"/>
  </r>
  <r>
    <s v="P8485"/>
    <d v="2023-12-22T02:08:00"/>
    <s v="M"/>
    <n v="27"/>
    <s v="Two or More Races"/>
    <s v="None"/>
    <b v="1"/>
    <m/>
    <x v="40"/>
    <b v="1"/>
    <x v="1"/>
    <s v="Dec"/>
    <x v="5"/>
    <x v="4"/>
    <s v="15-29"/>
    <s v="31-45"/>
    <n v="0"/>
    <n v="1"/>
    <n v="0"/>
    <x v="0"/>
  </r>
  <r>
    <s v="P8486"/>
    <d v="2024-07-20T11:20:00"/>
    <s v="M"/>
    <n v="34"/>
    <s v="Two or More Races"/>
    <s v="None"/>
    <b v="1"/>
    <m/>
    <x v="4"/>
    <b v="1"/>
    <x v="0"/>
    <s v="Jul"/>
    <x v="1"/>
    <x v="1"/>
    <s v="30-44"/>
    <s v="0-15"/>
    <n v="1"/>
    <n v="1"/>
    <n v="0"/>
    <x v="0"/>
  </r>
  <r>
    <s v="P8487"/>
    <d v="2024-07-11T18:23:00"/>
    <s v="M"/>
    <n v="48"/>
    <s v="Two or More Races"/>
    <s v="None"/>
    <b v="1"/>
    <m/>
    <x v="46"/>
    <b v="1"/>
    <x v="0"/>
    <s v="Jul"/>
    <x v="2"/>
    <x v="7"/>
    <s v="45-59"/>
    <s v="16-30"/>
    <n v="1"/>
    <n v="1"/>
    <n v="0"/>
    <x v="0"/>
  </r>
  <r>
    <s v="P8488"/>
    <d v="2023-08-11T12:17:00"/>
    <s v="M"/>
    <n v="16"/>
    <s v="Two or More Races"/>
    <s v="None"/>
    <b v="1"/>
    <m/>
    <x v="1"/>
    <b v="1"/>
    <x v="1"/>
    <s v="Aug"/>
    <x v="5"/>
    <x v="6"/>
    <s v="15-29"/>
    <s v="16-30"/>
    <n v="1"/>
    <n v="1"/>
    <n v="0"/>
    <x v="0"/>
  </r>
  <r>
    <s v="P8489"/>
    <d v="2024-08-14T12:21:00"/>
    <s v="M"/>
    <n v="44"/>
    <s v="Two or More Races"/>
    <s v="None"/>
    <b v="1"/>
    <m/>
    <x v="33"/>
    <b v="1"/>
    <x v="0"/>
    <s v="Aug"/>
    <x v="0"/>
    <x v="6"/>
    <s v="30-44"/>
    <s v="31-45"/>
    <n v="0"/>
    <n v="1"/>
    <n v="0"/>
    <x v="0"/>
  </r>
  <r>
    <s v="P8490"/>
    <d v="2023-11-03T11:06:00"/>
    <s v="M"/>
    <n v="75"/>
    <s v="Two or More Races"/>
    <s v="None"/>
    <b v="1"/>
    <m/>
    <x v="50"/>
    <b v="1"/>
    <x v="1"/>
    <s v="Nov"/>
    <x v="5"/>
    <x v="1"/>
    <s v="75+"/>
    <s v="31-45"/>
    <n v="0"/>
    <n v="1"/>
    <n v="0"/>
    <x v="0"/>
  </r>
  <r>
    <s v="P8491"/>
    <d v="2023-09-05T02:25:00"/>
    <s v="M"/>
    <n v="32"/>
    <s v="Two or More Races"/>
    <s v="None"/>
    <b v="1"/>
    <m/>
    <x v="34"/>
    <b v="1"/>
    <x v="1"/>
    <s v="Sep"/>
    <x v="6"/>
    <x v="4"/>
    <s v="30-44"/>
    <s v="0-15"/>
    <n v="1"/>
    <n v="1"/>
    <n v="0"/>
    <x v="0"/>
  </r>
  <r>
    <s v="P8492"/>
    <d v="2024-01-10T23:58:00"/>
    <s v="M"/>
    <n v="62"/>
    <s v="Two or More Races"/>
    <s v="None"/>
    <b v="1"/>
    <m/>
    <x v="34"/>
    <b v="1"/>
    <x v="0"/>
    <s v="Jan"/>
    <x v="0"/>
    <x v="2"/>
    <s v="60-74"/>
    <s v="0-15"/>
    <n v="1"/>
    <n v="1"/>
    <n v="0"/>
    <x v="0"/>
  </r>
  <r>
    <s v="P8493"/>
    <d v="2023-07-28T06:10:00"/>
    <s v="M"/>
    <n v="66"/>
    <s v="Two or More Races"/>
    <s v="None"/>
    <b v="1"/>
    <m/>
    <x v="7"/>
    <b v="1"/>
    <x v="1"/>
    <s v="Jul"/>
    <x v="5"/>
    <x v="0"/>
    <s v="60-74"/>
    <s v="16-30"/>
    <n v="1"/>
    <n v="1"/>
    <n v="0"/>
    <x v="0"/>
  </r>
  <r>
    <s v="P8494"/>
    <d v="2024-02-26T13:58:00"/>
    <s v="M"/>
    <n v="57"/>
    <s v="Two or More Races"/>
    <s v="None"/>
    <b v="1"/>
    <m/>
    <x v="10"/>
    <b v="1"/>
    <x v="0"/>
    <s v="Feb"/>
    <x v="4"/>
    <x v="6"/>
    <s v="45-59"/>
    <s v="31-45"/>
    <n v="0"/>
    <n v="1"/>
    <n v="0"/>
    <x v="0"/>
  </r>
  <r>
    <s v="P8495"/>
    <d v="2023-06-03T14:54:00"/>
    <s v="M"/>
    <n v="17"/>
    <s v="Two or More Races"/>
    <s v="None"/>
    <b v="1"/>
    <m/>
    <x v="17"/>
    <b v="1"/>
    <x v="1"/>
    <s v="Jun"/>
    <x v="1"/>
    <x v="6"/>
    <s v="15-29"/>
    <s v="31-45"/>
    <n v="0"/>
    <n v="1"/>
    <n v="0"/>
    <x v="0"/>
  </r>
  <r>
    <s v="P8496"/>
    <d v="2024-10-10T08:50:00"/>
    <s v="M"/>
    <n v="6"/>
    <s v="Two or More Races"/>
    <s v="None"/>
    <b v="1"/>
    <m/>
    <x v="8"/>
    <b v="1"/>
    <x v="0"/>
    <s v="Oct"/>
    <x v="2"/>
    <x v="0"/>
    <s v="0-14"/>
    <s v="31-45"/>
    <n v="0"/>
    <n v="1"/>
    <n v="0"/>
    <x v="0"/>
  </r>
  <r>
    <s v="P8497"/>
    <d v="2023-04-09T22:06:00"/>
    <s v="M"/>
    <n v="62"/>
    <s v="Two or More Races"/>
    <s v="None"/>
    <b v="1"/>
    <m/>
    <x v="43"/>
    <b v="1"/>
    <x v="1"/>
    <s v="Apr"/>
    <x v="3"/>
    <x v="2"/>
    <s v="60-74"/>
    <s v="46-60"/>
    <n v="0"/>
    <n v="1"/>
    <n v="0"/>
    <x v="0"/>
  </r>
  <r>
    <s v="P8498"/>
    <d v="2024-09-29T02:27:00"/>
    <s v="M"/>
    <n v="10"/>
    <s v="Two or More Races"/>
    <s v="None"/>
    <b v="1"/>
    <m/>
    <x v="45"/>
    <b v="1"/>
    <x v="0"/>
    <s v="Sep"/>
    <x v="3"/>
    <x v="4"/>
    <s v="0-14"/>
    <s v="16-30"/>
    <n v="1"/>
    <n v="1"/>
    <n v="0"/>
    <x v="0"/>
  </r>
  <r>
    <s v="P8499"/>
    <d v="2024-03-21T07:57:00"/>
    <s v="M"/>
    <n v="20"/>
    <s v="Two or More Races"/>
    <s v="None"/>
    <b v="1"/>
    <m/>
    <x v="3"/>
    <b v="1"/>
    <x v="0"/>
    <s v="Mar"/>
    <x v="2"/>
    <x v="0"/>
    <s v="15-29"/>
    <s v="31-45"/>
    <n v="0"/>
    <n v="1"/>
    <n v="0"/>
    <x v="0"/>
  </r>
  <r>
    <s v="P8500"/>
    <d v="2024-08-20T05:52:00"/>
    <s v="M"/>
    <n v="7"/>
    <s v="Two or More Races"/>
    <s v="None"/>
    <b v="1"/>
    <m/>
    <x v="17"/>
    <b v="1"/>
    <x v="0"/>
    <s v="Aug"/>
    <x v="6"/>
    <x v="5"/>
    <s v="0-14"/>
    <s v="31-45"/>
    <n v="0"/>
    <n v="1"/>
    <n v="0"/>
    <x v="0"/>
  </r>
  <r>
    <s v="P8501"/>
    <d v="2024-10-18T07:32:00"/>
    <s v="M"/>
    <n v="40"/>
    <s v="Two or More Races"/>
    <s v="None"/>
    <b v="1"/>
    <m/>
    <x v="6"/>
    <b v="1"/>
    <x v="0"/>
    <s v="Oct"/>
    <x v="5"/>
    <x v="0"/>
    <s v="30-44"/>
    <s v="31-45"/>
    <n v="0"/>
    <n v="1"/>
    <n v="0"/>
    <x v="0"/>
  </r>
  <r>
    <s v="P8502"/>
    <d v="2024-07-07T00:07:00"/>
    <s v="M"/>
    <n v="46"/>
    <s v="Two or More Races"/>
    <s v="None"/>
    <b v="1"/>
    <m/>
    <x v="36"/>
    <b v="1"/>
    <x v="0"/>
    <s v="Jul"/>
    <x v="3"/>
    <x v="4"/>
    <s v="45-59"/>
    <s v="16-30"/>
    <n v="1"/>
    <n v="1"/>
    <n v="0"/>
    <x v="0"/>
  </r>
  <r>
    <s v="P8503"/>
    <d v="2024-10-11T05:25:00"/>
    <s v="M"/>
    <n v="40"/>
    <s v="Two or More Races"/>
    <s v="None"/>
    <b v="1"/>
    <m/>
    <x v="40"/>
    <b v="1"/>
    <x v="0"/>
    <s v="Oct"/>
    <x v="5"/>
    <x v="5"/>
    <s v="30-44"/>
    <s v="31-45"/>
    <n v="0"/>
    <n v="1"/>
    <n v="0"/>
    <x v="0"/>
  </r>
  <r>
    <s v="P8504"/>
    <d v="2023-04-09T08:34:00"/>
    <s v="M"/>
    <n v="34"/>
    <s v="Two or More Races"/>
    <s v="None"/>
    <b v="1"/>
    <m/>
    <x v="6"/>
    <b v="1"/>
    <x v="1"/>
    <s v="Apr"/>
    <x v="3"/>
    <x v="0"/>
    <s v="30-44"/>
    <s v="31-45"/>
    <n v="0"/>
    <n v="1"/>
    <n v="0"/>
    <x v="0"/>
  </r>
  <r>
    <s v="P8505"/>
    <d v="2023-08-23T21:21:00"/>
    <s v="M"/>
    <n v="16"/>
    <s v="Two or More Races"/>
    <s v="None"/>
    <b v="1"/>
    <m/>
    <x v="13"/>
    <b v="1"/>
    <x v="1"/>
    <s v="Aug"/>
    <x v="0"/>
    <x v="2"/>
    <s v="15-29"/>
    <s v="46-60"/>
    <n v="0"/>
    <n v="1"/>
    <n v="0"/>
    <x v="0"/>
  </r>
  <r>
    <s v="P8506"/>
    <d v="2024-02-26T11:55:00"/>
    <s v="M"/>
    <n v="41"/>
    <s v="Two or More Races"/>
    <s v="None"/>
    <b v="1"/>
    <m/>
    <x v="49"/>
    <b v="1"/>
    <x v="0"/>
    <s v="Feb"/>
    <x v="4"/>
    <x v="1"/>
    <s v="30-44"/>
    <s v="46-60"/>
    <n v="0"/>
    <n v="1"/>
    <n v="0"/>
    <x v="0"/>
  </r>
  <r>
    <s v="P8507"/>
    <d v="2024-02-06T07:22:00"/>
    <s v="M"/>
    <n v="31"/>
    <s v="Two or More Races"/>
    <s v="None"/>
    <b v="1"/>
    <m/>
    <x v="4"/>
    <b v="1"/>
    <x v="0"/>
    <s v="Feb"/>
    <x v="6"/>
    <x v="0"/>
    <s v="30-44"/>
    <s v="0-15"/>
    <n v="1"/>
    <n v="1"/>
    <n v="0"/>
    <x v="0"/>
  </r>
  <r>
    <s v="P8508"/>
    <d v="2024-03-31T16:44:00"/>
    <s v="M"/>
    <n v="37"/>
    <s v="Two or More Races"/>
    <s v="None"/>
    <b v="1"/>
    <m/>
    <x v="4"/>
    <b v="1"/>
    <x v="0"/>
    <s v="Mar"/>
    <x v="3"/>
    <x v="3"/>
    <s v="30-44"/>
    <s v="0-15"/>
    <n v="1"/>
    <n v="1"/>
    <n v="0"/>
    <x v="0"/>
  </r>
  <r>
    <s v="P8509"/>
    <d v="2024-10-04T10:19:00"/>
    <s v="M"/>
    <n v="69"/>
    <s v="Two or More Races"/>
    <s v="None"/>
    <b v="1"/>
    <m/>
    <x v="19"/>
    <b v="1"/>
    <x v="0"/>
    <s v="Oct"/>
    <x v="5"/>
    <x v="1"/>
    <s v="60-74"/>
    <s v="16-30"/>
    <n v="1"/>
    <n v="1"/>
    <n v="0"/>
    <x v="0"/>
  </r>
  <r>
    <s v="P8510"/>
    <d v="2024-03-18T06:44:00"/>
    <s v="M"/>
    <n v="31"/>
    <s v="Two or More Races"/>
    <s v="None"/>
    <b v="1"/>
    <m/>
    <x v="3"/>
    <b v="1"/>
    <x v="0"/>
    <s v="Mar"/>
    <x v="4"/>
    <x v="0"/>
    <s v="30-44"/>
    <s v="31-45"/>
    <n v="0"/>
    <n v="1"/>
    <n v="0"/>
    <x v="0"/>
  </r>
  <r>
    <s v="P8511"/>
    <d v="2023-05-09T08:53:00"/>
    <s v="M"/>
    <n v="53"/>
    <s v="Two or More Races"/>
    <s v="None"/>
    <b v="1"/>
    <m/>
    <x v="3"/>
    <b v="1"/>
    <x v="1"/>
    <s v="May"/>
    <x v="6"/>
    <x v="0"/>
    <s v="45-59"/>
    <s v="31-45"/>
    <n v="0"/>
    <n v="1"/>
    <n v="0"/>
    <x v="0"/>
  </r>
  <r>
    <s v="P8512"/>
    <d v="2024-04-28T15:19:00"/>
    <s v="M"/>
    <n v="70"/>
    <s v="Two or More Races"/>
    <s v="None"/>
    <b v="1"/>
    <m/>
    <x v="0"/>
    <b v="1"/>
    <x v="0"/>
    <s v="Apr"/>
    <x v="3"/>
    <x v="3"/>
    <s v="60-74"/>
    <s v="31-45"/>
    <n v="0"/>
    <n v="1"/>
    <n v="0"/>
    <x v="0"/>
  </r>
  <r>
    <s v="P8513"/>
    <d v="2024-08-23T07:45:00"/>
    <s v="M"/>
    <n v="1"/>
    <s v="Two or More Races"/>
    <s v="None"/>
    <b v="1"/>
    <m/>
    <x v="17"/>
    <b v="1"/>
    <x v="0"/>
    <s v="Aug"/>
    <x v="5"/>
    <x v="0"/>
    <s v="0-14"/>
    <s v="31-45"/>
    <n v="0"/>
    <n v="1"/>
    <n v="0"/>
    <x v="0"/>
  </r>
  <r>
    <s v="P8514"/>
    <d v="2024-01-21T03:27:00"/>
    <s v="M"/>
    <n v="28"/>
    <s v="Two or More Races"/>
    <s v="None"/>
    <b v="1"/>
    <m/>
    <x v="50"/>
    <b v="1"/>
    <x v="0"/>
    <s v="Jan"/>
    <x v="3"/>
    <x v="5"/>
    <s v="15-29"/>
    <s v="31-45"/>
    <n v="0"/>
    <n v="1"/>
    <n v="0"/>
    <x v="0"/>
  </r>
  <r>
    <s v="P8515"/>
    <d v="2024-10-13T08:33:00"/>
    <s v="M"/>
    <n v="12"/>
    <s v="Two or More Races"/>
    <s v="None"/>
    <b v="1"/>
    <m/>
    <x v="43"/>
    <b v="1"/>
    <x v="0"/>
    <s v="Oct"/>
    <x v="3"/>
    <x v="0"/>
    <s v="0-14"/>
    <s v="46-60"/>
    <n v="0"/>
    <n v="1"/>
    <n v="0"/>
    <x v="0"/>
  </r>
  <r>
    <s v="P8516"/>
    <d v="2024-01-12T19:38:00"/>
    <s v="M"/>
    <n v="26"/>
    <s v="Two or More Races"/>
    <s v="None"/>
    <b v="1"/>
    <m/>
    <x v="16"/>
    <b v="1"/>
    <x v="0"/>
    <s v="Jan"/>
    <x v="5"/>
    <x v="7"/>
    <s v="15-29"/>
    <s v="46-60"/>
    <n v="0"/>
    <n v="1"/>
    <n v="0"/>
    <x v="0"/>
  </r>
  <r>
    <s v="P8517"/>
    <d v="2023-07-08T18:32:00"/>
    <s v="M"/>
    <n v="11"/>
    <s v="Two or More Races"/>
    <s v="None"/>
    <b v="1"/>
    <m/>
    <x v="21"/>
    <b v="1"/>
    <x v="1"/>
    <s v="Jul"/>
    <x v="1"/>
    <x v="7"/>
    <s v="0-14"/>
    <s v="46-60"/>
    <n v="0"/>
    <n v="1"/>
    <n v="0"/>
    <x v="0"/>
  </r>
  <r>
    <s v="P8518"/>
    <d v="2024-10-20T12:49:00"/>
    <s v="M"/>
    <n v="1"/>
    <s v="Two or More Races"/>
    <s v="None"/>
    <b v="1"/>
    <m/>
    <x v="46"/>
    <b v="1"/>
    <x v="0"/>
    <s v="Oct"/>
    <x v="3"/>
    <x v="6"/>
    <s v="0-14"/>
    <s v="16-30"/>
    <n v="1"/>
    <n v="1"/>
    <n v="0"/>
    <x v="0"/>
  </r>
  <r>
    <s v="P8519"/>
    <d v="2024-07-31T17:49:00"/>
    <s v="M"/>
    <n v="11"/>
    <s v="Two or More Races"/>
    <s v="None"/>
    <b v="1"/>
    <m/>
    <x v="29"/>
    <b v="1"/>
    <x v="0"/>
    <s v="Jul"/>
    <x v="0"/>
    <x v="3"/>
    <s v="0-14"/>
    <s v="16-30"/>
    <n v="1"/>
    <n v="1"/>
    <n v="0"/>
    <x v="0"/>
  </r>
  <r>
    <s v="P8520"/>
    <d v="2024-05-13T16:00:00"/>
    <s v="M"/>
    <n v="6"/>
    <s v="Two or More Races"/>
    <s v="None"/>
    <b v="1"/>
    <m/>
    <x v="9"/>
    <b v="1"/>
    <x v="0"/>
    <s v="May"/>
    <x v="4"/>
    <x v="3"/>
    <s v="0-14"/>
    <s v="46-60"/>
    <n v="0"/>
    <n v="1"/>
    <n v="0"/>
    <x v="0"/>
  </r>
  <r>
    <s v="P8521"/>
    <d v="2023-05-26T01:34:00"/>
    <s v="M"/>
    <n v="16"/>
    <s v="Two or More Races"/>
    <s v="None"/>
    <b v="1"/>
    <m/>
    <x v="2"/>
    <b v="1"/>
    <x v="1"/>
    <s v="May"/>
    <x v="5"/>
    <x v="4"/>
    <s v="15-29"/>
    <s v="46-60"/>
    <n v="0"/>
    <n v="1"/>
    <n v="0"/>
    <x v="0"/>
  </r>
  <r>
    <s v="P8522"/>
    <d v="2023-07-13T00:19:00"/>
    <s v="M"/>
    <n v="75"/>
    <s v="Two or More Races"/>
    <s v="None"/>
    <b v="1"/>
    <m/>
    <x v="2"/>
    <b v="1"/>
    <x v="1"/>
    <s v="Jul"/>
    <x v="2"/>
    <x v="4"/>
    <s v="75+"/>
    <s v="46-60"/>
    <n v="0"/>
    <n v="1"/>
    <n v="0"/>
    <x v="0"/>
  </r>
  <r>
    <s v="P8523"/>
    <d v="2024-08-22T19:31:00"/>
    <s v="M"/>
    <n v="78"/>
    <s v="Two or More Races"/>
    <s v="None"/>
    <b v="1"/>
    <m/>
    <x v="2"/>
    <b v="1"/>
    <x v="0"/>
    <s v="Aug"/>
    <x v="2"/>
    <x v="7"/>
    <s v="75+"/>
    <s v="46-60"/>
    <n v="0"/>
    <n v="1"/>
    <n v="0"/>
    <x v="0"/>
  </r>
  <r>
    <s v="P8524"/>
    <d v="2023-10-02T04:20:00"/>
    <s v="M"/>
    <n v="54"/>
    <s v="Two or More Races"/>
    <s v="None"/>
    <b v="1"/>
    <n v="0"/>
    <x v="41"/>
    <b v="1"/>
    <x v="1"/>
    <s v="Oct"/>
    <x v="4"/>
    <x v="5"/>
    <s v="45-59"/>
    <s v="16-30"/>
    <n v="1"/>
    <n v="1"/>
    <n v="0"/>
    <x v="0"/>
  </r>
  <r>
    <s v="P8525"/>
    <d v="2024-03-11T08:36:00"/>
    <s v="M"/>
    <n v="77"/>
    <s v="Two or More Races"/>
    <s v="None"/>
    <b v="1"/>
    <n v="0"/>
    <x v="6"/>
    <b v="1"/>
    <x v="0"/>
    <s v="Mar"/>
    <x v="4"/>
    <x v="0"/>
    <s v="75+"/>
    <s v="31-45"/>
    <n v="0"/>
    <n v="1"/>
    <n v="0"/>
    <x v="0"/>
  </r>
  <r>
    <s v="P8526"/>
    <d v="2024-03-09T02:26:00"/>
    <s v="M"/>
    <n v="2"/>
    <s v="Two or More Races"/>
    <s v="None"/>
    <b v="1"/>
    <n v="0"/>
    <x v="29"/>
    <b v="1"/>
    <x v="0"/>
    <s v="Mar"/>
    <x v="1"/>
    <x v="4"/>
    <s v="0-14"/>
    <s v="16-30"/>
    <n v="1"/>
    <n v="1"/>
    <n v="0"/>
    <x v="0"/>
  </r>
  <r>
    <s v="P8527"/>
    <d v="2023-06-28T06:57:00"/>
    <s v="M"/>
    <n v="2"/>
    <s v="Two or More Races"/>
    <s v="None"/>
    <b v="1"/>
    <n v="0"/>
    <x v="49"/>
    <b v="1"/>
    <x v="1"/>
    <s v="Jun"/>
    <x v="0"/>
    <x v="0"/>
    <s v="0-14"/>
    <s v="46-60"/>
    <n v="0"/>
    <n v="1"/>
    <n v="0"/>
    <x v="0"/>
  </r>
  <r>
    <s v="P8528"/>
    <d v="2024-01-14T05:56:00"/>
    <s v="M"/>
    <n v="38"/>
    <s v="Two or More Races"/>
    <s v="None"/>
    <b v="1"/>
    <n v="1"/>
    <x v="22"/>
    <b v="1"/>
    <x v="0"/>
    <s v="Jan"/>
    <x v="3"/>
    <x v="5"/>
    <s v="30-44"/>
    <s v="31-45"/>
    <n v="0"/>
    <n v="1"/>
    <n v="0"/>
    <x v="0"/>
  </r>
  <r>
    <s v="P8529"/>
    <d v="2024-07-08T23:11:00"/>
    <s v="M"/>
    <n v="73"/>
    <s v="Two or More Races"/>
    <s v="None"/>
    <b v="1"/>
    <n v="1"/>
    <x v="24"/>
    <b v="1"/>
    <x v="0"/>
    <s v="Jul"/>
    <x v="4"/>
    <x v="2"/>
    <s v="60-74"/>
    <s v="16-30"/>
    <n v="1"/>
    <n v="1"/>
    <n v="0"/>
    <x v="0"/>
  </r>
  <r>
    <s v="P8530"/>
    <d v="2023-06-05T19:33:00"/>
    <s v="M"/>
    <n v="25"/>
    <s v="Two or More Races"/>
    <s v="None"/>
    <b v="1"/>
    <n v="1"/>
    <x v="15"/>
    <b v="1"/>
    <x v="1"/>
    <s v="Jun"/>
    <x v="4"/>
    <x v="7"/>
    <s v="15-29"/>
    <s v="31-45"/>
    <n v="0"/>
    <n v="1"/>
    <n v="0"/>
    <x v="0"/>
  </r>
  <r>
    <s v="P8531"/>
    <d v="2023-10-04T13:54:00"/>
    <s v="M"/>
    <n v="18"/>
    <s v="Two or More Races"/>
    <s v="None"/>
    <b v="1"/>
    <n v="1"/>
    <x v="38"/>
    <b v="1"/>
    <x v="1"/>
    <s v="Oct"/>
    <x v="0"/>
    <x v="6"/>
    <s v="15-29"/>
    <s v="0-15"/>
    <n v="1"/>
    <n v="1"/>
    <n v="0"/>
    <x v="0"/>
  </r>
  <r>
    <s v="P8532"/>
    <d v="2024-02-14T05:28:00"/>
    <s v="M"/>
    <n v="77"/>
    <s v="Two or More Races"/>
    <s v="None"/>
    <b v="1"/>
    <n v="1"/>
    <x v="34"/>
    <b v="1"/>
    <x v="0"/>
    <s v="Feb"/>
    <x v="0"/>
    <x v="5"/>
    <s v="75+"/>
    <s v="0-15"/>
    <n v="1"/>
    <n v="1"/>
    <n v="0"/>
    <x v="0"/>
  </r>
  <r>
    <s v="P8533"/>
    <d v="2023-12-29T23:57:00"/>
    <s v="M"/>
    <n v="48"/>
    <s v="Two or More Races"/>
    <s v="None"/>
    <b v="1"/>
    <n v="3"/>
    <x v="22"/>
    <b v="1"/>
    <x v="1"/>
    <s v="Dec"/>
    <x v="5"/>
    <x v="2"/>
    <s v="45-59"/>
    <s v="31-45"/>
    <n v="0"/>
    <n v="1"/>
    <n v="0"/>
    <x v="0"/>
  </r>
  <r>
    <s v="P8534"/>
    <d v="2023-06-12T22:07:00"/>
    <s v="M"/>
    <n v="9"/>
    <s v="Two or More Races"/>
    <s v="None"/>
    <b v="1"/>
    <n v="3"/>
    <x v="30"/>
    <b v="1"/>
    <x v="1"/>
    <s v="Jun"/>
    <x v="4"/>
    <x v="2"/>
    <s v="0-14"/>
    <s v="0-15"/>
    <n v="1"/>
    <n v="1"/>
    <n v="0"/>
    <x v="0"/>
  </r>
  <r>
    <s v="P8535"/>
    <d v="2024-06-10T05:38:00"/>
    <s v="M"/>
    <n v="55"/>
    <s v="Two or More Races"/>
    <s v="None"/>
    <b v="1"/>
    <n v="3"/>
    <x v="0"/>
    <b v="1"/>
    <x v="0"/>
    <s v="Jun"/>
    <x v="4"/>
    <x v="5"/>
    <s v="45-59"/>
    <s v="31-45"/>
    <n v="0"/>
    <n v="1"/>
    <n v="0"/>
    <x v="0"/>
  </r>
  <r>
    <s v="P8536"/>
    <d v="2024-06-09T13:50:00"/>
    <s v="M"/>
    <n v="28"/>
    <s v="Two or More Races"/>
    <s v="None"/>
    <b v="1"/>
    <n v="3"/>
    <x v="50"/>
    <b v="1"/>
    <x v="0"/>
    <s v="Jun"/>
    <x v="3"/>
    <x v="6"/>
    <s v="15-29"/>
    <s v="31-45"/>
    <n v="0"/>
    <n v="1"/>
    <n v="0"/>
    <x v="0"/>
  </r>
  <r>
    <s v="P8537"/>
    <d v="2023-06-28T23:10:00"/>
    <s v="M"/>
    <n v="10"/>
    <s v="Two or More Races"/>
    <s v="None"/>
    <b v="1"/>
    <n v="4"/>
    <x v="12"/>
    <b v="1"/>
    <x v="1"/>
    <s v="Jun"/>
    <x v="0"/>
    <x v="2"/>
    <s v="0-14"/>
    <s v="31-45"/>
    <n v="0"/>
    <n v="1"/>
    <n v="0"/>
    <x v="0"/>
  </r>
  <r>
    <s v="P8538"/>
    <d v="2024-01-11T14:10:00"/>
    <s v="M"/>
    <n v="60"/>
    <s v="Two or More Races"/>
    <s v="None"/>
    <b v="1"/>
    <n v="4"/>
    <x v="1"/>
    <b v="1"/>
    <x v="0"/>
    <s v="Jan"/>
    <x v="2"/>
    <x v="6"/>
    <s v="60-74"/>
    <s v="16-30"/>
    <n v="1"/>
    <n v="1"/>
    <n v="0"/>
    <x v="0"/>
  </r>
  <r>
    <s v="P8539"/>
    <d v="2023-09-22T14:33:00"/>
    <s v="M"/>
    <n v="26"/>
    <s v="Two or More Races"/>
    <s v="None"/>
    <b v="1"/>
    <n v="4"/>
    <x v="27"/>
    <b v="1"/>
    <x v="1"/>
    <s v="Sep"/>
    <x v="5"/>
    <x v="6"/>
    <s v="15-29"/>
    <s v="46-60"/>
    <n v="0"/>
    <n v="1"/>
    <n v="0"/>
    <x v="0"/>
  </r>
  <r>
    <s v="P8540"/>
    <d v="2024-06-11T07:28:00"/>
    <s v="M"/>
    <n v="4"/>
    <s v="Two or More Races"/>
    <s v="None"/>
    <b v="1"/>
    <n v="4"/>
    <x v="35"/>
    <b v="1"/>
    <x v="0"/>
    <s v="Jun"/>
    <x v="6"/>
    <x v="0"/>
    <s v="0-14"/>
    <s v="16-30"/>
    <n v="1"/>
    <n v="1"/>
    <n v="0"/>
    <x v="0"/>
  </r>
  <r>
    <s v="P8541"/>
    <d v="2024-04-27T14:38:00"/>
    <s v="M"/>
    <n v="56"/>
    <s v="Two or More Races"/>
    <s v="None"/>
    <b v="1"/>
    <n v="5"/>
    <x v="19"/>
    <b v="1"/>
    <x v="0"/>
    <s v="Apr"/>
    <x v="1"/>
    <x v="6"/>
    <s v="45-59"/>
    <s v="16-30"/>
    <n v="1"/>
    <n v="1"/>
    <n v="0"/>
    <x v="0"/>
  </r>
  <r>
    <s v="P8542"/>
    <d v="2023-06-24T09:39:00"/>
    <s v="M"/>
    <n v="49"/>
    <s v="Two or More Races"/>
    <s v="None"/>
    <b v="1"/>
    <n v="5"/>
    <x v="9"/>
    <b v="1"/>
    <x v="1"/>
    <s v="Jun"/>
    <x v="1"/>
    <x v="1"/>
    <s v="45-59"/>
    <s v="46-60"/>
    <n v="0"/>
    <n v="1"/>
    <n v="0"/>
    <x v="0"/>
  </r>
  <r>
    <s v="P8543"/>
    <d v="2023-06-23T22:59:00"/>
    <s v="M"/>
    <n v="58"/>
    <s v="Two or More Races"/>
    <s v="None"/>
    <b v="1"/>
    <n v="5"/>
    <x v="42"/>
    <b v="1"/>
    <x v="1"/>
    <s v="Jun"/>
    <x v="5"/>
    <x v="2"/>
    <s v="45-59"/>
    <s v="0-15"/>
    <n v="1"/>
    <n v="1"/>
    <n v="0"/>
    <x v="0"/>
  </r>
  <r>
    <s v="P8544"/>
    <d v="2024-06-03T22:03:00"/>
    <s v="M"/>
    <n v="79"/>
    <s v="Two or More Races"/>
    <s v="None"/>
    <b v="1"/>
    <n v="6"/>
    <x v="21"/>
    <b v="1"/>
    <x v="0"/>
    <s v="Jun"/>
    <x v="4"/>
    <x v="2"/>
    <s v="75+"/>
    <s v="46-60"/>
    <n v="0"/>
    <n v="1"/>
    <n v="0"/>
    <x v="0"/>
  </r>
  <r>
    <s v="P8545"/>
    <d v="2024-08-31T08:06:00"/>
    <s v="M"/>
    <n v="36"/>
    <s v="Two or More Races"/>
    <s v="None"/>
    <b v="1"/>
    <n v="6"/>
    <x v="46"/>
    <b v="1"/>
    <x v="0"/>
    <s v="Aug"/>
    <x v="1"/>
    <x v="0"/>
    <s v="30-44"/>
    <s v="16-30"/>
    <n v="1"/>
    <n v="1"/>
    <n v="0"/>
    <x v="0"/>
  </r>
  <r>
    <s v="P8546"/>
    <d v="2024-08-15T10:43:00"/>
    <s v="M"/>
    <n v="60"/>
    <s v="Two or More Races"/>
    <s v="None"/>
    <b v="1"/>
    <n v="6"/>
    <x v="8"/>
    <b v="1"/>
    <x v="0"/>
    <s v="Aug"/>
    <x v="2"/>
    <x v="1"/>
    <s v="60-74"/>
    <s v="31-45"/>
    <n v="0"/>
    <n v="1"/>
    <n v="0"/>
    <x v="0"/>
  </r>
  <r>
    <s v="P8547"/>
    <d v="2024-06-28T16:18:00"/>
    <s v="M"/>
    <n v="49"/>
    <s v="Two or More Races"/>
    <s v="None"/>
    <b v="1"/>
    <n v="6"/>
    <x v="30"/>
    <b v="1"/>
    <x v="0"/>
    <s v="Jun"/>
    <x v="5"/>
    <x v="3"/>
    <s v="45-59"/>
    <s v="0-15"/>
    <n v="1"/>
    <n v="1"/>
    <n v="0"/>
    <x v="0"/>
  </r>
  <r>
    <s v="P8548"/>
    <d v="2023-06-04T14:26:00"/>
    <s v="M"/>
    <n v="25"/>
    <s v="Two or More Races"/>
    <s v="None"/>
    <b v="1"/>
    <n v="6"/>
    <x v="1"/>
    <b v="1"/>
    <x v="1"/>
    <s v="Jun"/>
    <x v="3"/>
    <x v="6"/>
    <s v="15-29"/>
    <s v="16-30"/>
    <n v="1"/>
    <n v="1"/>
    <n v="0"/>
    <x v="0"/>
  </r>
  <r>
    <s v="P8549"/>
    <d v="2023-12-15T02:53:00"/>
    <s v="M"/>
    <n v="69"/>
    <s v="Two or More Races"/>
    <s v="None"/>
    <b v="1"/>
    <n v="6"/>
    <x v="33"/>
    <b v="1"/>
    <x v="1"/>
    <s v="Dec"/>
    <x v="5"/>
    <x v="4"/>
    <s v="60-74"/>
    <s v="31-45"/>
    <n v="0"/>
    <n v="1"/>
    <n v="0"/>
    <x v="0"/>
  </r>
  <r>
    <s v="P8550"/>
    <d v="2024-06-15T23:16:00"/>
    <s v="M"/>
    <n v="49"/>
    <s v="Two or More Races"/>
    <s v="None"/>
    <b v="1"/>
    <n v="6"/>
    <x v="45"/>
    <b v="1"/>
    <x v="0"/>
    <s v="Jun"/>
    <x v="1"/>
    <x v="2"/>
    <s v="45-59"/>
    <s v="16-30"/>
    <n v="1"/>
    <n v="1"/>
    <n v="0"/>
    <x v="0"/>
  </r>
  <r>
    <s v="P8551"/>
    <d v="2023-07-17T16:51:00"/>
    <s v="M"/>
    <n v="70"/>
    <s v="Two or More Races"/>
    <s v="None"/>
    <b v="1"/>
    <n v="7"/>
    <x v="2"/>
    <b v="1"/>
    <x v="1"/>
    <s v="Jul"/>
    <x v="4"/>
    <x v="3"/>
    <s v="60-74"/>
    <s v="46-60"/>
    <n v="0"/>
    <n v="1"/>
    <n v="0"/>
    <x v="0"/>
  </r>
  <r>
    <s v="P8552"/>
    <d v="2023-07-08T00:24:00"/>
    <s v="M"/>
    <n v="35"/>
    <s v="Two or More Races"/>
    <s v="None"/>
    <b v="1"/>
    <n v="7"/>
    <x v="1"/>
    <b v="1"/>
    <x v="1"/>
    <s v="Jul"/>
    <x v="1"/>
    <x v="4"/>
    <s v="30-44"/>
    <s v="16-30"/>
    <n v="1"/>
    <n v="1"/>
    <n v="1"/>
    <x v="0"/>
  </r>
  <r>
    <s v="P8553"/>
    <d v="2023-04-30T03:28:00"/>
    <s v="M"/>
    <n v="25"/>
    <s v="Two or More Races"/>
    <s v="None"/>
    <b v="1"/>
    <n v="8"/>
    <x v="11"/>
    <b v="1"/>
    <x v="1"/>
    <s v="Apr"/>
    <x v="3"/>
    <x v="5"/>
    <s v="15-29"/>
    <s v="46-60"/>
    <n v="0"/>
    <n v="1"/>
    <n v="0"/>
    <x v="0"/>
  </r>
  <r>
    <s v="P8554"/>
    <d v="2023-07-21T06:54:00"/>
    <s v="M"/>
    <n v="24"/>
    <s v="Two or More Races"/>
    <s v="None"/>
    <b v="1"/>
    <n v="8"/>
    <x v="1"/>
    <b v="1"/>
    <x v="1"/>
    <s v="Jul"/>
    <x v="5"/>
    <x v="0"/>
    <s v="15-29"/>
    <s v="16-30"/>
    <n v="1"/>
    <n v="1"/>
    <n v="1"/>
    <x v="0"/>
  </r>
  <r>
    <s v="P8555"/>
    <d v="2024-07-19T05:43:00"/>
    <s v="M"/>
    <n v="60"/>
    <s v="Two or More Races"/>
    <s v="None"/>
    <b v="1"/>
    <n v="8"/>
    <x v="38"/>
    <b v="1"/>
    <x v="0"/>
    <s v="Jul"/>
    <x v="5"/>
    <x v="5"/>
    <s v="60-74"/>
    <s v="0-15"/>
    <n v="1"/>
    <n v="1"/>
    <n v="1"/>
    <x v="0"/>
  </r>
  <r>
    <s v="P8556"/>
    <d v="2023-11-09T02:35:00"/>
    <s v="M"/>
    <n v="60"/>
    <s v="Two or More Races"/>
    <s v="None"/>
    <b v="1"/>
    <n v="8"/>
    <x v="24"/>
    <b v="1"/>
    <x v="1"/>
    <s v="Nov"/>
    <x v="2"/>
    <x v="4"/>
    <s v="60-74"/>
    <s v="16-30"/>
    <n v="1"/>
    <n v="1"/>
    <n v="1"/>
    <x v="0"/>
  </r>
  <r>
    <s v="P8557"/>
    <d v="2024-04-04T20:09:00"/>
    <s v="M"/>
    <n v="51"/>
    <s v="Two or More Races"/>
    <s v="None"/>
    <b v="1"/>
    <n v="8"/>
    <x v="47"/>
    <b v="1"/>
    <x v="0"/>
    <s v="Apr"/>
    <x v="2"/>
    <x v="7"/>
    <s v="45-59"/>
    <s v="46-60"/>
    <n v="0"/>
    <n v="1"/>
    <n v="0"/>
    <x v="0"/>
  </r>
  <r>
    <s v="P8558"/>
    <d v="2024-04-24T16:30:00"/>
    <s v="M"/>
    <n v="33"/>
    <s v="Two or More Races"/>
    <s v="None"/>
    <b v="1"/>
    <n v="8"/>
    <x v="43"/>
    <b v="1"/>
    <x v="0"/>
    <s v="Apr"/>
    <x v="0"/>
    <x v="3"/>
    <s v="30-44"/>
    <s v="46-60"/>
    <n v="0"/>
    <n v="1"/>
    <n v="0"/>
    <x v="0"/>
  </r>
  <r>
    <s v="P8559"/>
    <d v="2023-09-30T15:16:00"/>
    <s v="M"/>
    <n v="41"/>
    <s v="Two or More Races"/>
    <s v="None"/>
    <b v="1"/>
    <n v="8"/>
    <x v="24"/>
    <b v="1"/>
    <x v="1"/>
    <s v="Sep"/>
    <x v="1"/>
    <x v="3"/>
    <s v="30-44"/>
    <s v="16-30"/>
    <n v="1"/>
    <n v="1"/>
    <n v="1"/>
    <x v="0"/>
  </r>
  <r>
    <s v="P8560"/>
    <d v="2024-04-24T11:15:00"/>
    <s v="M"/>
    <n v="22"/>
    <s v="Two or More Races"/>
    <s v="None"/>
    <b v="1"/>
    <n v="8"/>
    <x v="31"/>
    <b v="1"/>
    <x v="0"/>
    <s v="Apr"/>
    <x v="0"/>
    <x v="1"/>
    <s v="15-29"/>
    <s v="16-30"/>
    <n v="1"/>
    <n v="1"/>
    <n v="1"/>
    <x v="0"/>
  </r>
  <r>
    <s v="P8561"/>
    <d v="2024-03-28T23:43:00"/>
    <s v="M"/>
    <n v="14"/>
    <s v="Two or More Races"/>
    <s v="None"/>
    <b v="1"/>
    <n v="9"/>
    <x v="4"/>
    <b v="1"/>
    <x v="0"/>
    <s v="Mar"/>
    <x v="2"/>
    <x v="2"/>
    <s v="0-14"/>
    <s v="0-15"/>
    <n v="1"/>
    <n v="1"/>
    <n v="1"/>
    <x v="0"/>
  </r>
  <r>
    <s v="P8562"/>
    <d v="2023-09-29T05:57:00"/>
    <s v="M"/>
    <n v="74"/>
    <s v="Two or More Races"/>
    <s v="None"/>
    <b v="1"/>
    <n v="9"/>
    <x v="5"/>
    <b v="1"/>
    <x v="1"/>
    <s v="Sep"/>
    <x v="5"/>
    <x v="5"/>
    <s v="60-74"/>
    <s v="46-60"/>
    <n v="0"/>
    <n v="1"/>
    <n v="0"/>
    <x v="0"/>
  </r>
  <r>
    <s v="P8563"/>
    <d v="2024-05-16T17:24:00"/>
    <s v="M"/>
    <n v="41"/>
    <s v="Two or More Races"/>
    <s v="None"/>
    <b v="1"/>
    <n v="9"/>
    <x v="9"/>
    <b v="1"/>
    <x v="0"/>
    <s v="May"/>
    <x v="2"/>
    <x v="3"/>
    <s v="30-44"/>
    <s v="46-60"/>
    <n v="0"/>
    <n v="1"/>
    <n v="0"/>
    <x v="0"/>
  </r>
  <r>
    <s v="P8564"/>
    <d v="2023-11-30T15:49:00"/>
    <s v="M"/>
    <n v="37"/>
    <s v="Two or More Races"/>
    <s v="None"/>
    <b v="1"/>
    <n v="10"/>
    <x v="12"/>
    <b v="1"/>
    <x v="1"/>
    <s v="Nov"/>
    <x v="2"/>
    <x v="3"/>
    <s v="30-44"/>
    <s v="31-45"/>
    <n v="0"/>
    <n v="1"/>
    <n v="0"/>
    <x v="0"/>
  </r>
  <r>
    <s v="P8565"/>
    <d v="2024-09-30T05:08:00"/>
    <s v="M"/>
    <n v="13"/>
    <s v="Two or More Races"/>
    <s v="None"/>
    <b v="1"/>
    <n v="10"/>
    <x v="1"/>
    <b v="1"/>
    <x v="0"/>
    <s v="Sep"/>
    <x v="4"/>
    <x v="5"/>
    <s v="0-14"/>
    <s v="16-30"/>
    <n v="1"/>
    <n v="1"/>
    <n v="1"/>
    <x v="0"/>
  </r>
  <r>
    <s v="P8566"/>
    <d v="2024-03-21T01:07:00"/>
    <s v="M"/>
    <n v="65"/>
    <s v="Two or More Races"/>
    <s v="None"/>
    <b v="1"/>
    <n v="10"/>
    <x v="32"/>
    <b v="1"/>
    <x v="0"/>
    <s v="Mar"/>
    <x v="2"/>
    <x v="4"/>
    <s v="60-74"/>
    <s v="46-60"/>
    <n v="0"/>
    <n v="1"/>
    <n v="0"/>
    <x v="0"/>
  </r>
  <r>
    <s v="P8567"/>
    <d v="2024-03-06T17:06:00"/>
    <s v="M"/>
    <n v="61"/>
    <s v="Two or More Races"/>
    <s v="None"/>
    <b v="1"/>
    <n v="10"/>
    <x v="24"/>
    <b v="1"/>
    <x v="0"/>
    <s v="Mar"/>
    <x v="0"/>
    <x v="3"/>
    <s v="60-74"/>
    <s v="16-30"/>
    <n v="1"/>
    <n v="1"/>
    <n v="1"/>
    <x v="0"/>
  </r>
  <r>
    <s v="P8568"/>
    <d v="2024-01-03T05:57:00"/>
    <s v="M"/>
    <n v="41"/>
    <s v="Two or More Races"/>
    <s v="Orthopedics"/>
    <b v="1"/>
    <m/>
    <x v="14"/>
    <b v="1"/>
    <x v="0"/>
    <s v="Jan"/>
    <x v="0"/>
    <x v="5"/>
    <s v="30-44"/>
    <s v="46-60"/>
    <n v="0"/>
    <n v="1"/>
    <n v="0"/>
    <x v="0"/>
  </r>
  <r>
    <s v="P8569"/>
    <d v="2023-08-29T06:20:00"/>
    <s v="M"/>
    <n v="33"/>
    <s v="Two or More Races"/>
    <s v="Orthopedics"/>
    <b v="1"/>
    <m/>
    <x v="45"/>
    <b v="1"/>
    <x v="1"/>
    <s v="Aug"/>
    <x v="6"/>
    <x v="0"/>
    <s v="30-44"/>
    <s v="16-30"/>
    <n v="1"/>
    <n v="1"/>
    <n v="0"/>
    <x v="0"/>
  </r>
  <r>
    <s v="P8570"/>
    <d v="2024-06-24T23:36:00"/>
    <s v="M"/>
    <n v="49"/>
    <s v="Two or More Races"/>
    <s v="Orthopedics"/>
    <b v="1"/>
    <m/>
    <x v="49"/>
    <b v="1"/>
    <x v="0"/>
    <s v="Jun"/>
    <x v="4"/>
    <x v="2"/>
    <s v="45-59"/>
    <s v="46-60"/>
    <n v="0"/>
    <n v="1"/>
    <n v="0"/>
    <x v="0"/>
  </r>
  <r>
    <s v="P8571"/>
    <d v="2024-06-17T22:49:00"/>
    <s v="M"/>
    <n v="8"/>
    <s v="Two or More Races"/>
    <s v="Orthopedics"/>
    <b v="1"/>
    <m/>
    <x v="18"/>
    <b v="1"/>
    <x v="0"/>
    <s v="Jun"/>
    <x v="4"/>
    <x v="2"/>
    <s v="0-14"/>
    <s v="16-30"/>
    <n v="1"/>
    <n v="1"/>
    <n v="0"/>
    <x v="0"/>
  </r>
  <r>
    <s v="P8572"/>
    <d v="2024-02-05T01:40:00"/>
    <s v="M"/>
    <n v="33"/>
    <s v="Two or More Races"/>
    <s v="Orthopedics"/>
    <b v="1"/>
    <m/>
    <x v="15"/>
    <b v="1"/>
    <x v="0"/>
    <s v="Feb"/>
    <x v="4"/>
    <x v="4"/>
    <s v="30-44"/>
    <s v="31-45"/>
    <n v="0"/>
    <n v="1"/>
    <n v="0"/>
    <x v="0"/>
  </r>
  <r>
    <s v="P8573"/>
    <d v="2024-09-04T02:17:00"/>
    <s v="M"/>
    <n v="21"/>
    <s v="Two or More Races"/>
    <s v="Orthopedics"/>
    <b v="1"/>
    <m/>
    <x v="34"/>
    <b v="1"/>
    <x v="0"/>
    <s v="Sep"/>
    <x v="0"/>
    <x v="4"/>
    <s v="15-29"/>
    <s v="0-15"/>
    <n v="1"/>
    <n v="1"/>
    <n v="0"/>
    <x v="0"/>
  </r>
  <r>
    <s v="P8574"/>
    <d v="2023-06-22T13:44:00"/>
    <s v="M"/>
    <n v="11"/>
    <s v="Two or More Races"/>
    <s v="Orthopedics"/>
    <b v="1"/>
    <m/>
    <x v="24"/>
    <b v="1"/>
    <x v="1"/>
    <s v="Jun"/>
    <x v="2"/>
    <x v="6"/>
    <s v="0-14"/>
    <s v="16-30"/>
    <n v="1"/>
    <n v="1"/>
    <n v="0"/>
    <x v="0"/>
  </r>
  <r>
    <s v="P8575"/>
    <d v="2023-09-27T10:09:00"/>
    <s v="M"/>
    <n v="44"/>
    <s v="Two or More Races"/>
    <s v="Orthopedics"/>
    <b v="1"/>
    <m/>
    <x v="15"/>
    <b v="1"/>
    <x v="1"/>
    <s v="Sep"/>
    <x v="0"/>
    <x v="1"/>
    <s v="30-44"/>
    <s v="31-45"/>
    <n v="0"/>
    <n v="1"/>
    <n v="0"/>
    <x v="0"/>
  </r>
  <r>
    <s v="P8576"/>
    <d v="2024-07-07T18:36:00"/>
    <s v="M"/>
    <n v="11"/>
    <s v="Two or More Races"/>
    <s v="Orthopedics"/>
    <b v="1"/>
    <m/>
    <x v="17"/>
    <b v="1"/>
    <x v="0"/>
    <s v="Jul"/>
    <x v="3"/>
    <x v="7"/>
    <s v="0-14"/>
    <s v="31-45"/>
    <n v="0"/>
    <n v="1"/>
    <n v="0"/>
    <x v="0"/>
  </r>
  <r>
    <s v="P8577"/>
    <d v="2024-08-20T17:49:00"/>
    <s v="M"/>
    <n v="15"/>
    <s v="Two or More Races"/>
    <s v="Orthopedics"/>
    <b v="1"/>
    <m/>
    <x v="8"/>
    <b v="1"/>
    <x v="0"/>
    <s v="Aug"/>
    <x v="6"/>
    <x v="3"/>
    <s v="15-29"/>
    <s v="31-45"/>
    <n v="0"/>
    <n v="1"/>
    <n v="0"/>
    <x v="0"/>
  </r>
  <r>
    <s v="P8578"/>
    <d v="2023-11-29T05:42:00"/>
    <s v="M"/>
    <n v="3"/>
    <s v="Two or More Races"/>
    <s v="Orthopedics"/>
    <b v="1"/>
    <m/>
    <x v="16"/>
    <b v="1"/>
    <x v="1"/>
    <s v="Nov"/>
    <x v="0"/>
    <x v="5"/>
    <s v="0-14"/>
    <s v="46-60"/>
    <n v="0"/>
    <n v="1"/>
    <n v="0"/>
    <x v="0"/>
  </r>
  <r>
    <s v="P8579"/>
    <d v="2023-05-31T07:33:00"/>
    <s v="M"/>
    <n v="4"/>
    <s v="Two or More Races"/>
    <s v="Orthopedics"/>
    <b v="1"/>
    <m/>
    <x v="31"/>
    <b v="1"/>
    <x v="1"/>
    <s v="May"/>
    <x v="0"/>
    <x v="0"/>
    <s v="0-14"/>
    <s v="16-30"/>
    <n v="1"/>
    <n v="1"/>
    <n v="0"/>
    <x v="0"/>
  </r>
  <r>
    <s v="P8580"/>
    <d v="2023-09-15T05:04:00"/>
    <s v="M"/>
    <n v="13"/>
    <s v="Two or More Races"/>
    <s v="Orthopedics"/>
    <b v="1"/>
    <m/>
    <x v="45"/>
    <b v="1"/>
    <x v="1"/>
    <s v="Sep"/>
    <x v="5"/>
    <x v="5"/>
    <s v="0-14"/>
    <s v="16-30"/>
    <n v="1"/>
    <n v="1"/>
    <n v="0"/>
    <x v="0"/>
  </r>
  <r>
    <s v="P8581"/>
    <d v="2024-09-22T11:05:00"/>
    <s v="M"/>
    <n v="22"/>
    <s v="Two or More Races"/>
    <s v="Orthopedics"/>
    <b v="1"/>
    <m/>
    <x v="24"/>
    <b v="1"/>
    <x v="0"/>
    <s v="Sep"/>
    <x v="3"/>
    <x v="1"/>
    <s v="15-29"/>
    <s v="16-30"/>
    <n v="1"/>
    <n v="1"/>
    <n v="0"/>
    <x v="0"/>
  </r>
  <r>
    <s v="P8582"/>
    <d v="2023-07-12T23:26:00"/>
    <s v="M"/>
    <n v="39"/>
    <s v="Two or More Races"/>
    <s v="Orthopedics"/>
    <b v="1"/>
    <m/>
    <x v="45"/>
    <b v="1"/>
    <x v="1"/>
    <s v="Jul"/>
    <x v="0"/>
    <x v="2"/>
    <s v="30-44"/>
    <s v="16-30"/>
    <n v="1"/>
    <n v="1"/>
    <n v="0"/>
    <x v="0"/>
  </r>
  <r>
    <s v="P8583"/>
    <d v="2024-01-12T21:21:00"/>
    <s v="M"/>
    <n v="61"/>
    <s v="Two or More Races"/>
    <s v="Orthopedics"/>
    <b v="1"/>
    <m/>
    <x v="22"/>
    <b v="1"/>
    <x v="0"/>
    <s v="Jan"/>
    <x v="5"/>
    <x v="2"/>
    <s v="60-74"/>
    <s v="31-45"/>
    <n v="0"/>
    <n v="1"/>
    <n v="0"/>
    <x v="0"/>
  </r>
  <r>
    <s v="P8584"/>
    <d v="2023-08-17T20:50:00"/>
    <s v="M"/>
    <n v="13"/>
    <s v="Two or More Races"/>
    <s v="Orthopedics"/>
    <b v="1"/>
    <m/>
    <x v="16"/>
    <b v="1"/>
    <x v="1"/>
    <s v="Aug"/>
    <x v="2"/>
    <x v="7"/>
    <s v="0-14"/>
    <s v="46-60"/>
    <n v="0"/>
    <n v="1"/>
    <n v="0"/>
    <x v="0"/>
  </r>
  <r>
    <s v="P8585"/>
    <d v="2023-08-16T22:54:00"/>
    <s v="M"/>
    <n v="19"/>
    <s v="Two or More Races"/>
    <s v="Orthopedics"/>
    <b v="1"/>
    <m/>
    <x v="12"/>
    <b v="1"/>
    <x v="1"/>
    <s v="Aug"/>
    <x v="0"/>
    <x v="2"/>
    <s v="15-29"/>
    <s v="31-45"/>
    <n v="0"/>
    <n v="1"/>
    <n v="0"/>
    <x v="0"/>
  </r>
  <r>
    <s v="P8586"/>
    <d v="2024-01-13T04:08:00"/>
    <s v="M"/>
    <n v="26"/>
    <s v="Two or More Races"/>
    <s v="Orthopedics"/>
    <b v="1"/>
    <m/>
    <x v="8"/>
    <b v="1"/>
    <x v="0"/>
    <s v="Jan"/>
    <x v="1"/>
    <x v="5"/>
    <s v="15-29"/>
    <s v="31-45"/>
    <n v="0"/>
    <n v="1"/>
    <n v="0"/>
    <x v="0"/>
  </r>
  <r>
    <s v="P8587"/>
    <d v="2023-07-09T02:15:00"/>
    <s v="M"/>
    <n v="45"/>
    <s v="Two or More Races"/>
    <s v="Orthopedics"/>
    <b v="1"/>
    <m/>
    <x v="34"/>
    <b v="1"/>
    <x v="1"/>
    <s v="Jul"/>
    <x v="3"/>
    <x v="4"/>
    <s v="45-59"/>
    <s v="0-15"/>
    <n v="1"/>
    <n v="1"/>
    <n v="0"/>
    <x v="0"/>
  </r>
  <r>
    <s v="P8588"/>
    <d v="2024-08-03T01:27:00"/>
    <s v="M"/>
    <n v="61"/>
    <s v="Two or More Races"/>
    <s v="Orthopedics"/>
    <b v="1"/>
    <m/>
    <x v="35"/>
    <b v="1"/>
    <x v="0"/>
    <s v="Aug"/>
    <x v="1"/>
    <x v="4"/>
    <s v="60-74"/>
    <s v="16-30"/>
    <n v="1"/>
    <n v="1"/>
    <n v="0"/>
    <x v="0"/>
  </r>
  <r>
    <s v="P8589"/>
    <d v="2024-01-21T15:36:00"/>
    <s v="M"/>
    <n v="78"/>
    <s v="Two or More Races"/>
    <s v="Orthopedics"/>
    <b v="1"/>
    <m/>
    <x v="7"/>
    <b v="1"/>
    <x v="0"/>
    <s v="Jan"/>
    <x v="3"/>
    <x v="3"/>
    <s v="75+"/>
    <s v="16-30"/>
    <n v="1"/>
    <n v="1"/>
    <n v="0"/>
    <x v="0"/>
  </r>
  <r>
    <s v="P8590"/>
    <d v="2024-03-27T06:32:00"/>
    <s v="M"/>
    <n v="67"/>
    <s v="Two or More Races"/>
    <s v="Orthopedics"/>
    <b v="1"/>
    <m/>
    <x v="21"/>
    <b v="1"/>
    <x v="0"/>
    <s v="Mar"/>
    <x v="0"/>
    <x v="0"/>
    <s v="60-74"/>
    <s v="46-60"/>
    <n v="0"/>
    <n v="1"/>
    <n v="0"/>
    <x v="0"/>
  </r>
  <r>
    <s v="P8591"/>
    <d v="2024-01-27T00:58:00"/>
    <s v="M"/>
    <n v="30"/>
    <s v="Two or More Races"/>
    <s v="Orthopedics"/>
    <b v="1"/>
    <m/>
    <x v="38"/>
    <b v="1"/>
    <x v="0"/>
    <s v="Jan"/>
    <x v="1"/>
    <x v="4"/>
    <s v="30-44"/>
    <s v="0-15"/>
    <n v="1"/>
    <n v="1"/>
    <n v="0"/>
    <x v="0"/>
  </r>
  <r>
    <s v="P8592"/>
    <d v="2023-10-05T17:47:00"/>
    <s v="M"/>
    <n v="25"/>
    <s v="Two or More Races"/>
    <s v="Orthopedics"/>
    <b v="1"/>
    <m/>
    <x v="13"/>
    <b v="1"/>
    <x v="1"/>
    <s v="Oct"/>
    <x v="2"/>
    <x v="3"/>
    <s v="15-29"/>
    <s v="46-60"/>
    <n v="0"/>
    <n v="1"/>
    <n v="0"/>
    <x v="0"/>
  </r>
  <r>
    <s v="P8593"/>
    <d v="2023-05-22T20:44:00"/>
    <s v="M"/>
    <n v="50"/>
    <s v="Two or More Races"/>
    <s v="Orthopedics"/>
    <b v="1"/>
    <m/>
    <x v="27"/>
    <b v="1"/>
    <x v="1"/>
    <s v="May"/>
    <x v="4"/>
    <x v="7"/>
    <s v="45-59"/>
    <s v="46-60"/>
    <n v="0"/>
    <n v="1"/>
    <n v="0"/>
    <x v="0"/>
  </r>
  <r>
    <s v="P8594"/>
    <d v="2023-11-01T10:53:00"/>
    <s v="M"/>
    <n v="46"/>
    <s v="Two or More Races"/>
    <s v="Orthopedics"/>
    <b v="1"/>
    <m/>
    <x v="34"/>
    <b v="1"/>
    <x v="1"/>
    <s v="Nov"/>
    <x v="0"/>
    <x v="1"/>
    <s v="45-59"/>
    <s v="0-15"/>
    <n v="1"/>
    <n v="1"/>
    <n v="0"/>
    <x v="0"/>
  </r>
  <r>
    <s v="P8595"/>
    <d v="2024-07-30T22:16:00"/>
    <s v="M"/>
    <n v="7"/>
    <s v="Two or More Races"/>
    <s v="Orthopedics"/>
    <b v="1"/>
    <m/>
    <x v="1"/>
    <b v="1"/>
    <x v="0"/>
    <s v="Jul"/>
    <x v="6"/>
    <x v="2"/>
    <s v="0-14"/>
    <s v="16-30"/>
    <n v="1"/>
    <n v="1"/>
    <n v="0"/>
    <x v="0"/>
  </r>
  <r>
    <s v="P8596"/>
    <d v="2024-07-09T23:09:00"/>
    <s v="M"/>
    <n v="17"/>
    <s v="Two or More Races"/>
    <s v="Orthopedics"/>
    <b v="1"/>
    <m/>
    <x v="36"/>
    <b v="1"/>
    <x v="0"/>
    <s v="Jul"/>
    <x v="6"/>
    <x v="2"/>
    <s v="15-29"/>
    <s v="16-30"/>
    <n v="1"/>
    <n v="1"/>
    <n v="0"/>
    <x v="0"/>
  </r>
  <r>
    <s v="P8597"/>
    <d v="2023-09-07T00:03:00"/>
    <s v="M"/>
    <n v="45"/>
    <s v="Two or More Races"/>
    <s v="Orthopedics"/>
    <b v="1"/>
    <m/>
    <x v="0"/>
    <b v="1"/>
    <x v="1"/>
    <s v="Sep"/>
    <x v="2"/>
    <x v="4"/>
    <s v="45-59"/>
    <s v="31-45"/>
    <n v="0"/>
    <n v="1"/>
    <n v="0"/>
    <x v="0"/>
  </r>
  <r>
    <s v="P8598"/>
    <d v="2023-12-18T16:00:00"/>
    <s v="M"/>
    <n v="31"/>
    <s v="Two or More Races"/>
    <s v="Orthopedics"/>
    <b v="1"/>
    <n v="0"/>
    <x v="41"/>
    <b v="1"/>
    <x v="1"/>
    <s v="Dec"/>
    <x v="4"/>
    <x v="3"/>
    <s v="30-44"/>
    <s v="16-30"/>
    <n v="1"/>
    <n v="1"/>
    <n v="0"/>
    <x v="0"/>
  </r>
  <r>
    <s v="P8599"/>
    <d v="2024-09-26T10:01:00"/>
    <s v="M"/>
    <n v="39"/>
    <s v="Two or More Races"/>
    <s v="Orthopedics"/>
    <b v="1"/>
    <n v="2"/>
    <x v="28"/>
    <b v="1"/>
    <x v="0"/>
    <s v="Sep"/>
    <x v="2"/>
    <x v="1"/>
    <s v="30-44"/>
    <s v="16-30"/>
    <n v="1"/>
    <n v="1"/>
    <n v="0"/>
    <x v="0"/>
  </r>
  <r>
    <s v="P8600"/>
    <d v="2023-10-30T17:11:00"/>
    <s v="M"/>
    <n v="23"/>
    <s v="Two or More Races"/>
    <s v="Orthopedics"/>
    <b v="1"/>
    <n v="2"/>
    <x v="20"/>
    <b v="1"/>
    <x v="1"/>
    <s v="Oct"/>
    <x v="4"/>
    <x v="3"/>
    <s v="15-29"/>
    <s v="16-30"/>
    <n v="1"/>
    <n v="1"/>
    <n v="0"/>
    <x v="0"/>
  </r>
  <r>
    <s v="P8601"/>
    <d v="2023-05-02T06:00:00"/>
    <s v="M"/>
    <n v="34"/>
    <s v="Two or More Races"/>
    <s v="Orthopedics"/>
    <b v="1"/>
    <n v="5"/>
    <x v="12"/>
    <b v="1"/>
    <x v="1"/>
    <s v="May"/>
    <x v="6"/>
    <x v="0"/>
    <s v="30-44"/>
    <s v="31-45"/>
    <n v="0"/>
    <n v="1"/>
    <n v="0"/>
    <x v="0"/>
  </r>
  <r>
    <s v="P8602"/>
    <d v="2023-10-13T09:54:00"/>
    <s v="M"/>
    <n v="65"/>
    <s v="Two or More Races"/>
    <s v="Orthopedics"/>
    <b v="1"/>
    <n v="5"/>
    <x v="18"/>
    <b v="1"/>
    <x v="1"/>
    <s v="Oct"/>
    <x v="5"/>
    <x v="1"/>
    <s v="60-74"/>
    <s v="16-30"/>
    <n v="1"/>
    <n v="1"/>
    <n v="0"/>
    <x v="0"/>
  </r>
  <r>
    <s v="P8603"/>
    <d v="2023-08-05T18:58:00"/>
    <s v="M"/>
    <n v="53"/>
    <s v="Two or More Races"/>
    <s v="Orthopedics"/>
    <b v="1"/>
    <n v="7"/>
    <x v="15"/>
    <b v="1"/>
    <x v="1"/>
    <s v="Aug"/>
    <x v="1"/>
    <x v="7"/>
    <s v="45-59"/>
    <s v="31-45"/>
    <n v="0"/>
    <n v="1"/>
    <n v="0"/>
    <x v="0"/>
  </r>
  <r>
    <s v="P8604"/>
    <d v="2024-03-30T10:13:00"/>
    <s v="M"/>
    <n v="33"/>
    <s v="Two or More Races"/>
    <s v="Orthopedics"/>
    <b v="1"/>
    <n v="7"/>
    <x v="31"/>
    <b v="1"/>
    <x v="0"/>
    <s v="Mar"/>
    <x v="1"/>
    <x v="1"/>
    <s v="30-44"/>
    <s v="16-30"/>
    <n v="1"/>
    <n v="1"/>
    <n v="1"/>
    <x v="0"/>
  </r>
  <r>
    <s v="P8605"/>
    <d v="2023-12-18T20:16:00"/>
    <s v="M"/>
    <n v="66"/>
    <s v="Two or More Races"/>
    <s v="Orthopedics"/>
    <b v="1"/>
    <n v="7"/>
    <x v="0"/>
    <b v="1"/>
    <x v="1"/>
    <s v="Dec"/>
    <x v="4"/>
    <x v="7"/>
    <s v="60-74"/>
    <s v="31-45"/>
    <n v="0"/>
    <n v="1"/>
    <n v="0"/>
    <x v="0"/>
  </r>
  <r>
    <s v="P8606"/>
    <d v="2023-12-16T20:06:00"/>
    <s v="M"/>
    <n v="64"/>
    <s v="Two or More Races"/>
    <s v="Orthopedics"/>
    <b v="1"/>
    <n v="8"/>
    <x v="42"/>
    <b v="1"/>
    <x v="1"/>
    <s v="Dec"/>
    <x v="1"/>
    <x v="7"/>
    <s v="60-74"/>
    <s v="0-15"/>
    <n v="1"/>
    <n v="1"/>
    <n v="1"/>
    <x v="0"/>
  </r>
  <r>
    <s v="P8607"/>
    <d v="2023-07-27T02:13:00"/>
    <s v="M"/>
    <n v="76"/>
    <s v="Two or More Races"/>
    <s v="Orthopedics"/>
    <b v="1"/>
    <n v="9"/>
    <x v="50"/>
    <b v="1"/>
    <x v="1"/>
    <s v="Jul"/>
    <x v="2"/>
    <x v="4"/>
    <s v="75+"/>
    <s v="31-45"/>
    <n v="0"/>
    <n v="1"/>
    <n v="0"/>
    <x v="0"/>
  </r>
  <r>
    <s v="P8608"/>
    <d v="2024-02-08T18:52:00"/>
    <s v="M"/>
    <n v="35"/>
    <s v="Two or More Races"/>
    <s v="Orthopedics"/>
    <b v="1"/>
    <n v="9"/>
    <x v="8"/>
    <b v="1"/>
    <x v="0"/>
    <s v="Feb"/>
    <x v="2"/>
    <x v="7"/>
    <s v="30-44"/>
    <s v="31-45"/>
    <n v="0"/>
    <n v="1"/>
    <n v="0"/>
    <x v="0"/>
  </r>
  <r>
    <s v="P8609"/>
    <d v="2024-08-30T02:12:00"/>
    <s v="M"/>
    <n v="36"/>
    <s v="Two or More Races"/>
    <s v="Orthopedics"/>
    <b v="1"/>
    <n v="9"/>
    <x v="7"/>
    <b v="1"/>
    <x v="0"/>
    <s v="Aug"/>
    <x v="5"/>
    <x v="4"/>
    <s v="30-44"/>
    <s v="16-30"/>
    <n v="1"/>
    <n v="1"/>
    <n v="1"/>
    <x v="0"/>
  </r>
  <r>
    <s v="P8610"/>
    <d v="2024-01-08T18:39:00"/>
    <s v="M"/>
    <n v="64"/>
    <s v="Two or More Races"/>
    <s v="Orthopedics"/>
    <b v="1"/>
    <n v="10"/>
    <x v="28"/>
    <b v="1"/>
    <x v="0"/>
    <s v="Jan"/>
    <x v="4"/>
    <x v="7"/>
    <s v="60-74"/>
    <s v="16-30"/>
    <n v="1"/>
    <n v="1"/>
    <n v="1"/>
    <x v="0"/>
  </r>
  <r>
    <s v="P8611"/>
    <d v="2023-09-16T13:45:00"/>
    <s v="M"/>
    <n v="9"/>
    <s v="Two or More Races"/>
    <s v="Orthopedics"/>
    <b v="1"/>
    <n v="10"/>
    <x v="33"/>
    <b v="1"/>
    <x v="1"/>
    <s v="Sep"/>
    <x v="1"/>
    <x v="6"/>
    <s v="0-14"/>
    <s v="31-45"/>
    <n v="0"/>
    <n v="1"/>
    <n v="0"/>
    <x v="0"/>
  </r>
  <r>
    <s v="P8612"/>
    <d v="2024-08-23T16:34:00"/>
    <s v="M"/>
    <n v="56"/>
    <s v="Two or More Races"/>
    <s v="Orthopedics"/>
    <b v="1"/>
    <n v="10"/>
    <x v="49"/>
    <b v="1"/>
    <x v="0"/>
    <s v="Aug"/>
    <x v="5"/>
    <x v="3"/>
    <s v="45-59"/>
    <s v="46-60"/>
    <n v="0"/>
    <n v="1"/>
    <n v="0"/>
    <x v="0"/>
  </r>
  <r>
    <s v="P8613"/>
    <d v="2023-06-29T16:39:00"/>
    <s v="M"/>
    <n v="66"/>
    <s v="Two or More Races"/>
    <s v="Physiotherapy"/>
    <b v="1"/>
    <m/>
    <x v="46"/>
    <b v="1"/>
    <x v="1"/>
    <s v="Jun"/>
    <x v="2"/>
    <x v="3"/>
    <s v="60-74"/>
    <s v="16-30"/>
    <n v="1"/>
    <n v="1"/>
    <n v="0"/>
    <x v="0"/>
  </r>
  <r>
    <s v="P8614"/>
    <d v="2024-01-04T05:36:00"/>
    <s v="M"/>
    <n v="33"/>
    <s v="Two or More Races"/>
    <s v="Physiotherapy"/>
    <b v="1"/>
    <m/>
    <x v="49"/>
    <b v="1"/>
    <x v="0"/>
    <s v="Jan"/>
    <x v="2"/>
    <x v="5"/>
    <s v="30-44"/>
    <s v="46-60"/>
    <n v="0"/>
    <n v="1"/>
    <n v="0"/>
    <x v="0"/>
  </r>
  <r>
    <s v="P8615"/>
    <d v="2023-05-16T09:59:00"/>
    <s v="M"/>
    <n v="42"/>
    <s v="Two or More Races"/>
    <s v="Physiotherapy"/>
    <b v="1"/>
    <m/>
    <x v="15"/>
    <b v="1"/>
    <x v="1"/>
    <s v="May"/>
    <x v="6"/>
    <x v="1"/>
    <s v="30-44"/>
    <s v="31-45"/>
    <n v="0"/>
    <n v="1"/>
    <n v="0"/>
    <x v="0"/>
  </r>
  <r>
    <s v="P8616"/>
    <d v="2023-04-19T15:29:00"/>
    <s v="M"/>
    <n v="63"/>
    <s v="Two or More Races"/>
    <s v="Physiotherapy"/>
    <b v="1"/>
    <m/>
    <x v="39"/>
    <b v="1"/>
    <x v="1"/>
    <s v="Apr"/>
    <x v="0"/>
    <x v="3"/>
    <s v="60-74"/>
    <s v="0-15"/>
    <n v="1"/>
    <n v="1"/>
    <n v="0"/>
    <x v="0"/>
  </r>
  <r>
    <s v="P8617"/>
    <d v="2024-03-12T11:53:00"/>
    <s v="M"/>
    <n v="24"/>
    <s v="Two or More Races"/>
    <s v="Physiotherapy"/>
    <b v="1"/>
    <m/>
    <x v="14"/>
    <b v="1"/>
    <x v="0"/>
    <s v="Mar"/>
    <x v="6"/>
    <x v="1"/>
    <s v="15-29"/>
    <s v="46-60"/>
    <n v="0"/>
    <n v="1"/>
    <n v="0"/>
    <x v="0"/>
  </r>
  <r>
    <s v="P8618"/>
    <d v="2023-04-13T23:14:00"/>
    <s v="M"/>
    <n v="42"/>
    <s v="Two or More Races"/>
    <s v="Physiotherapy"/>
    <b v="1"/>
    <n v="6"/>
    <x v="24"/>
    <b v="1"/>
    <x v="1"/>
    <s v="Apr"/>
    <x v="2"/>
    <x v="2"/>
    <s v="30-44"/>
    <s v="16-30"/>
    <n v="1"/>
    <n v="1"/>
    <n v="0"/>
    <x v="0"/>
  </r>
  <r>
    <s v="P8619"/>
    <d v="2023-10-23T17:44:00"/>
    <s v="M"/>
    <n v="29"/>
    <s v="Two or More Races"/>
    <s v="Physiotherapy"/>
    <b v="1"/>
    <n v="8"/>
    <x v="38"/>
    <b v="1"/>
    <x v="1"/>
    <s v="Oct"/>
    <x v="4"/>
    <x v="3"/>
    <s v="15-29"/>
    <s v="0-15"/>
    <n v="1"/>
    <n v="1"/>
    <n v="1"/>
    <x v="0"/>
  </r>
  <r>
    <s v="P8620"/>
    <d v="2024-05-18T08:54:00"/>
    <s v="M"/>
    <n v="10"/>
    <s v="Two or More Races"/>
    <s v="Renal"/>
    <b v="1"/>
    <m/>
    <x v="2"/>
    <b v="1"/>
    <x v="0"/>
    <s v="May"/>
    <x v="1"/>
    <x v="0"/>
    <s v="0-14"/>
    <s v="46-60"/>
    <n v="0"/>
    <n v="1"/>
    <n v="0"/>
    <x v="0"/>
  </r>
  <r>
    <s v="P8621"/>
    <d v="2024-05-13T02:37:00"/>
    <s v="M"/>
    <n v="51"/>
    <s v="Two or More Races"/>
    <s v="Renal"/>
    <b v="1"/>
    <m/>
    <x v="26"/>
    <b v="1"/>
    <x v="0"/>
    <s v="May"/>
    <x v="4"/>
    <x v="4"/>
    <s v="45-59"/>
    <s v="31-45"/>
    <n v="0"/>
    <n v="1"/>
    <n v="0"/>
    <x v="0"/>
  </r>
  <r>
    <s v="P8622"/>
    <d v="2023-04-24T04:56:00"/>
    <s v="M"/>
    <n v="39"/>
    <s v="White"/>
    <s v="Cardiology"/>
    <b v="1"/>
    <m/>
    <x v="32"/>
    <b v="1"/>
    <x v="1"/>
    <s v="Apr"/>
    <x v="4"/>
    <x v="5"/>
    <s v="30-44"/>
    <s v="46-60"/>
    <n v="0"/>
    <n v="1"/>
    <n v="0"/>
    <x v="0"/>
  </r>
  <r>
    <s v="P8623"/>
    <d v="2024-06-07T10:43:00"/>
    <s v="M"/>
    <n v="37"/>
    <s v="White"/>
    <s v="Cardiology"/>
    <b v="1"/>
    <m/>
    <x v="34"/>
    <b v="1"/>
    <x v="0"/>
    <s v="Jun"/>
    <x v="5"/>
    <x v="1"/>
    <s v="30-44"/>
    <s v="0-15"/>
    <n v="1"/>
    <n v="1"/>
    <n v="0"/>
    <x v="0"/>
  </r>
  <r>
    <s v="P8624"/>
    <d v="2023-04-15T23:11:00"/>
    <s v="M"/>
    <n v="4"/>
    <s v="White"/>
    <s v="Cardiology"/>
    <b v="1"/>
    <m/>
    <x v="34"/>
    <b v="1"/>
    <x v="1"/>
    <s v="Apr"/>
    <x v="1"/>
    <x v="2"/>
    <s v="0-14"/>
    <s v="0-15"/>
    <n v="1"/>
    <n v="1"/>
    <n v="0"/>
    <x v="0"/>
  </r>
  <r>
    <s v="P8625"/>
    <d v="2024-08-10T20:56:00"/>
    <s v="M"/>
    <n v="60"/>
    <s v="White"/>
    <s v="Cardiology"/>
    <b v="1"/>
    <m/>
    <x v="28"/>
    <b v="1"/>
    <x v="0"/>
    <s v="Aug"/>
    <x v="1"/>
    <x v="7"/>
    <s v="60-74"/>
    <s v="16-30"/>
    <n v="1"/>
    <n v="1"/>
    <n v="0"/>
    <x v="0"/>
  </r>
  <r>
    <s v="P8626"/>
    <d v="2023-11-18T01:43:00"/>
    <s v="M"/>
    <n v="30"/>
    <s v="White"/>
    <s v="Cardiology"/>
    <b v="1"/>
    <m/>
    <x v="27"/>
    <b v="1"/>
    <x v="1"/>
    <s v="Nov"/>
    <x v="1"/>
    <x v="4"/>
    <s v="30-44"/>
    <s v="46-60"/>
    <n v="0"/>
    <n v="1"/>
    <n v="0"/>
    <x v="0"/>
  </r>
  <r>
    <s v="P8627"/>
    <d v="2023-07-13T02:59:00"/>
    <s v="M"/>
    <n v="5"/>
    <s v="White"/>
    <s v="Cardiology"/>
    <b v="1"/>
    <m/>
    <x v="21"/>
    <b v="1"/>
    <x v="1"/>
    <s v="Jul"/>
    <x v="2"/>
    <x v="4"/>
    <s v="0-14"/>
    <s v="46-60"/>
    <n v="0"/>
    <n v="1"/>
    <n v="0"/>
    <x v="0"/>
  </r>
  <r>
    <s v="P8628"/>
    <d v="2024-02-16T21:45:00"/>
    <s v="M"/>
    <n v="31"/>
    <s v="White"/>
    <s v="Cardiology"/>
    <b v="1"/>
    <m/>
    <x v="29"/>
    <b v="1"/>
    <x v="0"/>
    <s v="Feb"/>
    <x v="5"/>
    <x v="2"/>
    <s v="30-44"/>
    <s v="16-30"/>
    <n v="1"/>
    <n v="1"/>
    <n v="0"/>
    <x v="0"/>
  </r>
  <r>
    <s v="P8629"/>
    <d v="2024-01-14T08:29:00"/>
    <s v="M"/>
    <n v="20"/>
    <s v="White"/>
    <s v="Cardiology"/>
    <b v="1"/>
    <m/>
    <x v="19"/>
    <b v="1"/>
    <x v="0"/>
    <s v="Jan"/>
    <x v="3"/>
    <x v="0"/>
    <s v="15-29"/>
    <s v="16-30"/>
    <n v="1"/>
    <n v="1"/>
    <n v="0"/>
    <x v="0"/>
  </r>
  <r>
    <s v="P8630"/>
    <d v="2024-01-08T19:56:00"/>
    <s v="M"/>
    <n v="69"/>
    <s v="White"/>
    <s v="Cardiology"/>
    <b v="1"/>
    <m/>
    <x v="10"/>
    <b v="1"/>
    <x v="0"/>
    <s v="Jan"/>
    <x v="4"/>
    <x v="7"/>
    <s v="60-74"/>
    <s v="31-45"/>
    <n v="0"/>
    <n v="1"/>
    <n v="0"/>
    <x v="0"/>
  </r>
  <r>
    <s v="P8631"/>
    <d v="2023-10-18T22:45:00"/>
    <s v="M"/>
    <n v="77"/>
    <s v="White"/>
    <s v="Cardiology"/>
    <b v="1"/>
    <m/>
    <x v="23"/>
    <b v="1"/>
    <x v="1"/>
    <s v="Oct"/>
    <x v="0"/>
    <x v="2"/>
    <s v="75+"/>
    <s v="46-60"/>
    <n v="0"/>
    <n v="1"/>
    <n v="0"/>
    <x v="0"/>
  </r>
  <r>
    <s v="P8632"/>
    <d v="2024-04-27T18:21:00"/>
    <s v="M"/>
    <n v="28"/>
    <s v="White"/>
    <s v="Cardiology"/>
    <b v="1"/>
    <n v="0"/>
    <x v="21"/>
    <b v="1"/>
    <x v="0"/>
    <s v="Apr"/>
    <x v="1"/>
    <x v="7"/>
    <s v="15-29"/>
    <s v="46-60"/>
    <n v="0"/>
    <n v="1"/>
    <n v="0"/>
    <x v="0"/>
  </r>
  <r>
    <s v="P8633"/>
    <d v="2023-09-30T08:36:00"/>
    <s v="M"/>
    <n v="75"/>
    <s v="White"/>
    <s v="Cardiology"/>
    <b v="1"/>
    <n v="5"/>
    <x v="7"/>
    <b v="1"/>
    <x v="1"/>
    <s v="Sep"/>
    <x v="1"/>
    <x v="0"/>
    <s v="75+"/>
    <s v="16-30"/>
    <n v="1"/>
    <n v="1"/>
    <n v="0"/>
    <x v="0"/>
  </r>
  <r>
    <s v="P8634"/>
    <d v="2024-08-22T09:47:00"/>
    <s v="M"/>
    <n v="23"/>
    <s v="White"/>
    <s v="Cardiology"/>
    <b v="1"/>
    <n v="6"/>
    <x v="12"/>
    <b v="1"/>
    <x v="0"/>
    <s v="Aug"/>
    <x v="2"/>
    <x v="1"/>
    <s v="15-29"/>
    <s v="31-45"/>
    <n v="0"/>
    <n v="1"/>
    <n v="0"/>
    <x v="0"/>
  </r>
  <r>
    <s v="P8635"/>
    <d v="2024-08-25T07:17:00"/>
    <s v="M"/>
    <n v="27"/>
    <s v="White"/>
    <s v="Cardiology"/>
    <b v="1"/>
    <n v="7"/>
    <x v="40"/>
    <b v="1"/>
    <x v="0"/>
    <s v="Aug"/>
    <x v="3"/>
    <x v="0"/>
    <s v="15-29"/>
    <s v="31-45"/>
    <n v="0"/>
    <n v="1"/>
    <n v="0"/>
    <x v="0"/>
  </r>
  <r>
    <s v="P8636"/>
    <d v="2024-01-05T23:08:00"/>
    <s v="M"/>
    <n v="57"/>
    <s v="White"/>
    <s v="Cardiology"/>
    <b v="1"/>
    <n v="7"/>
    <x v="36"/>
    <b v="1"/>
    <x v="0"/>
    <s v="Jan"/>
    <x v="5"/>
    <x v="2"/>
    <s v="45-59"/>
    <s v="16-30"/>
    <n v="1"/>
    <n v="1"/>
    <n v="1"/>
    <x v="0"/>
  </r>
  <r>
    <s v="P8637"/>
    <d v="2023-09-13T09:10:00"/>
    <s v="M"/>
    <n v="53"/>
    <s v="White"/>
    <s v="Gastroenterology"/>
    <b v="1"/>
    <m/>
    <x v="1"/>
    <b v="1"/>
    <x v="1"/>
    <s v="Sep"/>
    <x v="0"/>
    <x v="1"/>
    <s v="45-59"/>
    <s v="16-30"/>
    <n v="1"/>
    <n v="1"/>
    <n v="0"/>
    <x v="0"/>
  </r>
  <r>
    <s v="P8638"/>
    <d v="2023-05-22T23:09:00"/>
    <s v="M"/>
    <n v="42"/>
    <s v="White"/>
    <s v="Gastroenterology"/>
    <b v="1"/>
    <m/>
    <x v="9"/>
    <b v="1"/>
    <x v="1"/>
    <s v="May"/>
    <x v="4"/>
    <x v="2"/>
    <s v="30-44"/>
    <s v="46-60"/>
    <n v="0"/>
    <n v="1"/>
    <n v="0"/>
    <x v="0"/>
  </r>
  <r>
    <s v="P8639"/>
    <d v="2023-11-10T08:08:00"/>
    <s v="M"/>
    <n v="45"/>
    <s v="White"/>
    <s v="Gastroenterology"/>
    <b v="1"/>
    <m/>
    <x v="21"/>
    <b v="1"/>
    <x v="1"/>
    <s v="Nov"/>
    <x v="5"/>
    <x v="0"/>
    <s v="45-59"/>
    <s v="46-60"/>
    <n v="0"/>
    <n v="1"/>
    <n v="0"/>
    <x v="0"/>
  </r>
  <r>
    <s v="P8640"/>
    <d v="2024-09-13T04:19:00"/>
    <s v="M"/>
    <n v="32"/>
    <s v="White"/>
    <s v="Gastroenterology"/>
    <b v="1"/>
    <n v="1"/>
    <x v="45"/>
    <b v="1"/>
    <x v="0"/>
    <s v="Sep"/>
    <x v="5"/>
    <x v="5"/>
    <s v="30-44"/>
    <s v="16-30"/>
    <n v="1"/>
    <n v="1"/>
    <n v="0"/>
    <x v="0"/>
  </r>
  <r>
    <s v="P8641"/>
    <d v="2023-07-02T03:30:00"/>
    <s v="M"/>
    <n v="48"/>
    <s v="White"/>
    <s v="Gastroenterology"/>
    <b v="1"/>
    <n v="4"/>
    <x v="39"/>
    <b v="1"/>
    <x v="1"/>
    <s v="Jul"/>
    <x v="3"/>
    <x v="5"/>
    <s v="45-59"/>
    <s v="0-15"/>
    <n v="1"/>
    <n v="1"/>
    <n v="0"/>
    <x v="0"/>
  </r>
  <r>
    <s v="P8642"/>
    <d v="2024-02-02T14:08:00"/>
    <s v="M"/>
    <n v="61"/>
    <s v="White"/>
    <s v="Gastroenterology"/>
    <b v="1"/>
    <n v="8"/>
    <x v="21"/>
    <b v="1"/>
    <x v="0"/>
    <s v="Feb"/>
    <x v="5"/>
    <x v="6"/>
    <s v="60-74"/>
    <s v="46-60"/>
    <n v="0"/>
    <n v="1"/>
    <n v="0"/>
    <x v="0"/>
  </r>
  <r>
    <s v="P8643"/>
    <d v="2024-01-12T10:07:00"/>
    <s v="M"/>
    <n v="38"/>
    <s v="White"/>
    <s v="General Practice"/>
    <b v="1"/>
    <m/>
    <x v="7"/>
    <b v="1"/>
    <x v="0"/>
    <s v="Jan"/>
    <x v="5"/>
    <x v="1"/>
    <s v="30-44"/>
    <s v="16-30"/>
    <n v="1"/>
    <n v="1"/>
    <n v="0"/>
    <x v="0"/>
  </r>
  <r>
    <s v="P8644"/>
    <d v="2024-07-23T13:40:00"/>
    <s v="M"/>
    <n v="50"/>
    <s v="White"/>
    <s v="General Practice"/>
    <b v="1"/>
    <m/>
    <x v="33"/>
    <b v="1"/>
    <x v="0"/>
    <s v="Jul"/>
    <x v="6"/>
    <x v="6"/>
    <s v="45-59"/>
    <s v="31-45"/>
    <n v="0"/>
    <n v="1"/>
    <n v="0"/>
    <x v="0"/>
  </r>
  <r>
    <s v="P8645"/>
    <d v="2023-10-16T01:38:00"/>
    <s v="M"/>
    <n v="69"/>
    <s v="White"/>
    <s v="General Practice"/>
    <b v="1"/>
    <m/>
    <x v="8"/>
    <b v="1"/>
    <x v="1"/>
    <s v="Oct"/>
    <x v="4"/>
    <x v="4"/>
    <s v="60-74"/>
    <s v="31-45"/>
    <n v="0"/>
    <n v="1"/>
    <n v="0"/>
    <x v="0"/>
  </r>
  <r>
    <s v="P8646"/>
    <d v="2023-07-27T06:38:00"/>
    <s v="M"/>
    <n v="9"/>
    <s v="White"/>
    <s v="General Practice"/>
    <b v="1"/>
    <m/>
    <x v="38"/>
    <b v="1"/>
    <x v="1"/>
    <s v="Jul"/>
    <x v="2"/>
    <x v="0"/>
    <s v="0-14"/>
    <s v="0-15"/>
    <n v="1"/>
    <n v="1"/>
    <n v="0"/>
    <x v="0"/>
  </r>
  <r>
    <s v="P8647"/>
    <d v="2023-10-09T19:52:00"/>
    <s v="M"/>
    <n v="1"/>
    <s v="White"/>
    <s v="General Practice"/>
    <b v="1"/>
    <m/>
    <x v="41"/>
    <b v="1"/>
    <x v="1"/>
    <s v="Oct"/>
    <x v="4"/>
    <x v="7"/>
    <s v="0-14"/>
    <s v="16-30"/>
    <n v="1"/>
    <n v="1"/>
    <n v="0"/>
    <x v="0"/>
  </r>
  <r>
    <s v="P8648"/>
    <d v="2023-11-25T11:09:00"/>
    <s v="M"/>
    <n v="52"/>
    <s v="White"/>
    <s v="General Practice"/>
    <b v="1"/>
    <m/>
    <x v="43"/>
    <b v="1"/>
    <x v="1"/>
    <s v="Nov"/>
    <x v="1"/>
    <x v="1"/>
    <s v="45-59"/>
    <s v="46-60"/>
    <n v="0"/>
    <n v="1"/>
    <n v="0"/>
    <x v="0"/>
  </r>
  <r>
    <s v="P8649"/>
    <d v="2023-12-09T01:06:00"/>
    <s v="M"/>
    <n v="19"/>
    <s v="White"/>
    <s v="General Practice"/>
    <b v="1"/>
    <m/>
    <x v="11"/>
    <b v="1"/>
    <x v="1"/>
    <s v="Dec"/>
    <x v="1"/>
    <x v="4"/>
    <s v="15-29"/>
    <s v="46-60"/>
    <n v="0"/>
    <n v="1"/>
    <n v="0"/>
    <x v="0"/>
  </r>
  <r>
    <s v="P8650"/>
    <d v="2024-10-06T18:20:00"/>
    <s v="M"/>
    <n v="57"/>
    <s v="White"/>
    <s v="General Practice"/>
    <b v="1"/>
    <m/>
    <x v="1"/>
    <b v="1"/>
    <x v="0"/>
    <s v="Oct"/>
    <x v="3"/>
    <x v="7"/>
    <s v="45-59"/>
    <s v="16-30"/>
    <n v="1"/>
    <n v="1"/>
    <n v="0"/>
    <x v="0"/>
  </r>
  <r>
    <s v="P8651"/>
    <d v="2024-08-23T09:12:00"/>
    <s v="M"/>
    <n v="61"/>
    <s v="White"/>
    <s v="General Practice"/>
    <b v="1"/>
    <m/>
    <x v="48"/>
    <b v="1"/>
    <x v="0"/>
    <s v="Aug"/>
    <x v="5"/>
    <x v="1"/>
    <s v="60-74"/>
    <s v="16-30"/>
    <n v="1"/>
    <n v="1"/>
    <n v="0"/>
    <x v="0"/>
  </r>
  <r>
    <s v="P8652"/>
    <d v="2024-02-08T10:40:00"/>
    <s v="M"/>
    <n v="7"/>
    <s v="White"/>
    <s v="General Practice"/>
    <b v="1"/>
    <m/>
    <x v="29"/>
    <b v="1"/>
    <x v="0"/>
    <s v="Feb"/>
    <x v="2"/>
    <x v="1"/>
    <s v="0-14"/>
    <s v="16-30"/>
    <n v="1"/>
    <n v="1"/>
    <n v="0"/>
    <x v="0"/>
  </r>
  <r>
    <s v="P8653"/>
    <d v="2023-12-16T05:04:00"/>
    <s v="M"/>
    <n v="64"/>
    <s v="White"/>
    <s v="General Practice"/>
    <b v="1"/>
    <m/>
    <x v="36"/>
    <b v="1"/>
    <x v="1"/>
    <s v="Dec"/>
    <x v="1"/>
    <x v="5"/>
    <s v="60-74"/>
    <s v="16-30"/>
    <n v="1"/>
    <n v="1"/>
    <n v="0"/>
    <x v="0"/>
  </r>
  <r>
    <s v="P8654"/>
    <d v="2023-12-12T23:17:00"/>
    <s v="M"/>
    <n v="57"/>
    <s v="White"/>
    <s v="General Practice"/>
    <b v="1"/>
    <m/>
    <x v="3"/>
    <b v="1"/>
    <x v="1"/>
    <s v="Dec"/>
    <x v="6"/>
    <x v="2"/>
    <s v="45-59"/>
    <s v="31-45"/>
    <n v="0"/>
    <n v="1"/>
    <n v="0"/>
    <x v="0"/>
  </r>
  <r>
    <s v="P8655"/>
    <d v="2023-05-04T12:43:00"/>
    <s v="M"/>
    <n v="67"/>
    <s v="White"/>
    <s v="General Practice"/>
    <b v="1"/>
    <m/>
    <x v="40"/>
    <b v="1"/>
    <x v="1"/>
    <s v="May"/>
    <x v="2"/>
    <x v="6"/>
    <s v="60-74"/>
    <s v="31-45"/>
    <n v="0"/>
    <n v="1"/>
    <n v="0"/>
    <x v="0"/>
  </r>
  <r>
    <s v="P8656"/>
    <d v="2023-09-02T04:14:00"/>
    <s v="M"/>
    <n v="36"/>
    <s v="White"/>
    <s v="General Practice"/>
    <b v="1"/>
    <m/>
    <x v="13"/>
    <b v="1"/>
    <x v="1"/>
    <s v="Sep"/>
    <x v="1"/>
    <x v="5"/>
    <s v="30-44"/>
    <s v="46-60"/>
    <n v="0"/>
    <n v="1"/>
    <n v="0"/>
    <x v="0"/>
  </r>
  <r>
    <s v="P8657"/>
    <d v="2023-07-22T11:39:00"/>
    <s v="M"/>
    <n v="17"/>
    <s v="White"/>
    <s v="General Practice"/>
    <b v="1"/>
    <m/>
    <x v="3"/>
    <b v="1"/>
    <x v="1"/>
    <s v="Jul"/>
    <x v="1"/>
    <x v="1"/>
    <s v="15-29"/>
    <s v="31-45"/>
    <n v="0"/>
    <n v="1"/>
    <n v="0"/>
    <x v="0"/>
  </r>
  <r>
    <s v="P8658"/>
    <d v="2023-06-06T06:00:00"/>
    <s v="M"/>
    <n v="72"/>
    <s v="White"/>
    <s v="General Practice"/>
    <b v="1"/>
    <m/>
    <x v="10"/>
    <b v="1"/>
    <x v="1"/>
    <s v="Jun"/>
    <x v="6"/>
    <x v="0"/>
    <s v="60-74"/>
    <s v="31-45"/>
    <n v="0"/>
    <n v="1"/>
    <n v="0"/>
    <x v="0"/>
  </r>
  <r>
    <s v="P8659"/>
    <d v="2024-10-24T00:15:00"/>
    <s v="M"/>
    <n v="33"/>
    <s v="White"/>
    <s v="General Practice"/>
    <b v="1"/>
    <m/>
    <x v="16"/>
    <b v="1"/>
    <x v="0"/>
    <s v="Oct"/>
    <x v="2"/>
    <x v="4"/>
    <s v="30-44"/>
    <s v="46-60"/>
    <n v="0"/>
    <n v="1"/>
    <n v="0"/>
    <x v="0"/>
  </r>
  <r>
    <s v="P8660"/>
    <d v="2023-07-06T22:41:00"/>
    <s v="M"/>
    <n v="52"/>
    <s v="White"/>
    <s v="General Practice"/>
    <b v="1"/>
    <m/>
    <x v="16"/>
    <b v="1"/>
    <x v="1"/>
    <s v="Jul"/>
    <x v="2"/>
    <x v="2"/>
    <s v="45-59"/>
    <s v="46-60"/>
    <n v="0"/>
    <n v="1"/>
    <n v="0"/>
    <x v="0"/>
  </r>
  <r>
    <s v="P8661"/>
    <d v="2024-07-28T14:16:00"/>
    <s v="M"/>
    <n v="10"/>
    <s v="White"/>
    <s v="General Practice"/>
    <b v="1"/>
    <m/>
    <x v="14"/>
    <b v="1"/>
    <x v="0"/>
    <s v="Jul"/>
    <x v="3"/>
    <x v="6"/>
    <s v="0-14"/>
    <s v="46-60"/>
    <n v="0"/>
    <n v="1"/>
    <n v="0"/>
    <x v="0"/>
  </r>
  <r>
    <s v="P8662"/>
    <d v="2023-07-13T15:11:00"/>
    <s v="M"/>
    <n v="48"/>
    <s v="White"/>
    <s v="General Practice"/>
    <b v="1"/>
    <m/>
    <x v="41"/>
    <b v="1"/>
    <x v="1"/>
    <s v="Jul"/>
    <x v="2"/>
    <x v="3"/>
    <s v="45-59"/>
    <s v="16-30"/>
    <n v="1"/>
    <n v="1"/>
    <n v="0"/>
    <x v="0"/>
  </r>
  <r>
    <s v="P8663"/>
    <d v="2024-01-19T08:19:00"/>
    <s v="M"/>
    <n v="7"/>
    <s v="White"/>
    <s v="General Practice"/>
    <b v="1"/>
    <m/>
    <x v="48"/>
    <b v="1"/>
    <x v="0"/>
    <s v="Jan"/>
    <x v="5"/>
    <x v="0"/>
    <s v="0-14"/>
    <s v="16-30"/>
    <n v="1"/>
    <n v="1"/>
    <n v="0"/>
    <x v="0"/>
  </r>
  <r>
    <s v="P8664"/>
    <d v="2023-12-24T08:02:00"/>
    <s v="M"/>
    <n v="9"/>
    <s v="White"/>
    <s v="General Practice"/>
    <b v="1"/>
    <m/>
    <x v="6"/>
    <b v="1"/>
    <x v="1"/>
    <s v="Dec"/>
    <x v="3"/>
    <x v="0"/>
    <s v="0-14"/>
    <s v="31-45"/>
    <n v="0"/>
    <n v="1"/>
    <n v="0"/>
    <x v="0"/>
  </r>
  <r>
    <s v="P8665"/>
    <d v="2023-06-15T09:14:00"/>
    <s v="M"/>
    <n v="47"/>
    <s v="White"/>
    <s v="General Practice"/>
    <b v="1"/>
    <m/>
    <x v="9"/>
    <b v="1"/>
    <x v="1"/>
    <s v="Jun"/>
    <x v="2"/>
    <x v="1"/>
    <s v="45-59"/>
    <s v="46-60"/>
    <n v="0"/>
    <n v="1"/>
    <n v="0"/>
    <x v="0"/>
  </r>
  <r>
    <s v="P8666"/>
    <d v="2024-03-10T04:36:00"/>
    <s v="M"/>
    <n v="69"/>
    <s v="White"/>
    <s v="General Practice"/>
    <b v="1"/>
    <m/>
    <x v="10"/>
    <b v="1"/>
    <x v="0"/>
    <s v="Mar"/>
    <x v="3"/>
    <x v="5"/>
    <s v="60-74"/>
    <s v="31-45"/>
    <n v="0"/>
    <n v="1"/>
    <n v="0"/>
    <x v="0"/>
  </r>
  <r>
    <s v="P8667"/>
    <d v="2023-12-15T05:28:00"/>
    <s v="M"/>
    <n v="59"/>
    <s v="White"/>
    <s v="General Practice"/>
    <b v="1"/>
    <m/>
    <x v="14"/>
    <b v="1"/>
    <x v="1"/>
    <s v="Dec"/>
    <x v="5"/>
    <x v="5"/>
    <s v="45-59"/>
    <s v="46-60"/>
    <n v="0"/>
    <n v="1"/>
    <n v="0"/>
    <x v="0"/>
  </r>
  <r>
    <s v="P8668"/>
    <d v="2024-04-20T16:30:00"/>
    <s v="M"/>
    <n v="65"/>
    <s v="White"/>
    <s v="General Practice"/>
    <b v="1"/>
    <m/>
    <x v="34"/>
    <b v="1"/>
    <x v="0"/>
    <s v="Apr"/>
    <x v="1"/>
    <x v="3"/>
    <s v="60-74"/>
    <s v="0-15"/>
    <n v="1"/>
    <n v="1"/>
    <n v="0"/>
    <x v="0"/>
  </r>
  <r>
    <s v="P8669"/>
    <d v="2024-02-08T03:13:00"/>
    <s v="M"/>
    <n v="57"/>
    <s v="White"/>
    <s v="General Practice"/>
    <b v="1"/>
    <m/>
    <x v="40"/>
    <b v="1"/>
    <x v="0"/>
    <s v="Feb"/>
    <x v="2"/>
    <x v="5"/>
    <s v="45-59"/>
    <s v="31-45"/>
    <n v="0"/>
    <n v="1"/>
    <n v="0"/>
    <x v="0"/>
  </r>
  <r>
    <s v="P8670"/>
    <d v="2023-06-27T11:42:00"/>
    <s v="M"/>
    <n v="66"/>
    <s v="White"/>
    <s v="General Practice"/>
    <b v="1"/>
    <m/>
    <x v="12"/>
    <b v="1"/>
    <x v="1"/>
    <s v="Jun"/>
    <x v="6"/>
    <x v="1"/>
    <s v="60-74"/>
    <s v="31-45"/>
    <n v="0"/>
    <n v="1"/>
    <n v="0"/>
    <x v="0"/>
  </r>
  <r>
    <s v="P8671"/>
    <d v="2023-04-18T04:26:00"/>
    <s v="M"/>
    <n v="28"/>
    <s v="White"/>
    <s v="General Practice"/>
    <b v="1"/>
    <m/>
    <x v="23"/>
    <b v="1"/>
    <x v="1"/>
    <s v="Apr"/>
    <x v="6"/>
    <x v="5"/>
    <s v="15-29"/>
    <s v="46-60"/>
    <n v="0"/>
    <n v="1"/>
    <n v="0"/>
    <x v="0"/>
  </r>
  <r>
    <s v="P8672"/>
    <d v="2024-08-06T22:13:00"/>
    <s v="M"/>
    <n v="51"/>
    <s v="White"/>
    <s v="General Practice"/>
    <b v="1"/>
    <m/>
    <x v="21"/>
    <b v="1"/>
    <x v="0"/>
    <s v="Aug"/>
    <x v="6"/>
    <x v="2"/>
    <s v="45-59"/>
    <s v="46-60"/>
    <n v="0"/>
    <n v="1"/>
    <n v="0"/>
    <x v="0"/>
  </r>
  <r>
    <s v="P8673"/>
    <d v="2023-12-16T13:41:00"/>
    <s v="M"/>
    <n v="70"/>
    <s v="White"/>
    <s v="General Practice"/>
    <b v="1"/>
    <m/>
    <x v="1"/>
    <b v="1"/>
    <x v="1"/>
    <s v="Dec"/>
    <x v="1"/>
    <x v="6"/>
    <s v="60-74"/>
    <s v="16-30"/>
    <n v="1"/>
    <n v="1"/>
    <n v="0"/>
    <x v="0"/>
  </r>
  <r>
    <s v="P8674"/>
    <d v="2024-08-15T18:19:00"/>
    <s v="M"/>
    <n v="7"/>
    <s v="White"/>
    <s v="General Practice"/>
    <b v="1"/>
    <m/>
    <x v="15"/>
    <b v="1"/>
    <x v="0"/>
    <s v="Aug"/>
    <x v="2"/>
    <x v="7"/>
    <s v="0-14"/>
    <s v="31-45"/>
    <n v="0"/>
    <n v="1"/>
    <n v="0"/>
    <x v="0"/>
  </r>
  <r>
    <s v="P8675"/>
    <d v="2024-10-01T18:58:00"/>
    <s v="M"/>
    <n v="50"/>
    <s v="White"/>
    <s v="General Practice"/>
    <b v="1"/>
    <m/>
    <x v="46"/>
    <b v="1"/>
    <x v="0"/>
    <s v="Oct"/>
    <x v="6"/>
    <x v="7"/>
    <s v="45-59"/>
    <s v="16-30"/>
    <n v="1"/>
    <n v="1"/>
    <n v="0"/>
    <x v="0"/>
  </r>
  <r>
    <s v="P8676"/>
    <d v="2024-06-05T22:22:00"/>
    <s v="M"/>
    <n v="5"/>
    <s v="White"/>
    <s v="General Practice"/>
    <b v="1"/>
    <m/>
    <x v="18"/>
    <b v="1"/>
    <x v="0"/>
    <s v="Jun"/>
    <x v="0"/>
    <x v="2"/>
    <s v="0-14"/>
    <s v="16-30"/>
    <n v="1"/>
    <n v="1"/>
    <n v="0"/>
    <x v="0"/>
  </r>
  <r>
    <s v="P8677"/>
    <d v="2023-12-02T20:03:00"/>
    <s v="M"/>
    <n v="21"/>
    <s v="White"/>
    <s v="General Practice"/>
    <b v="1"/>
    <m/>
    <x v="1"/>
    <b v="1"/>
    <x v="1"/>
    <s v="Dec"/>
    <x v="1"/>
    <x v="7"/>
    <s v="15-29"/>
    <s v="16-30"/>
    <n v="1"/>
    <n v="1"/>
    <n v="0"/>
    <x v="0"/>
  </r>
  <r>
    <s v="P8678"/>
    <d v="2023-06-01T08:42:00"/>
    <s v="M"/>
    <n v="66"/>
    <s v="White"/>
    <s v="General Practice"/>
    <b v="1"/>
    <m/>
    <x v="3"/>
    <b v="1"/>
    <x v="1"/>
    <s v="Jun"/>
    <x v="2"/>
    <x v="0"/>
    <s v="60-74"/>
    <s v="31-45"/>
    <n v="0"/>
    <n v="1"/>
    <n v="0"/>
    <x v="0"/>
  </r>
  <r>
    <s v="P8679"/>
    <d v="2023-05-19T19:59:00"/>
    <s v="M"/>
    <n v="43"/>
    <s v="White"/>
    <s v="General Practice"/>
    <b v="1"/>
    <m/>
    <x v="2"/>
    <b v="1"/>
    <x v="1"/>
    <s v="May"/>
    <x v="5"/>
    <x v="7"/>
    <s v="30-44"/>
    <s v="46-60"/>
    <n v="0"/>
    <n v="1"/>
    <n v="0"/>
    <x v="0"/>
  </r>
  <r>
    <s v="P8680"/>
    <d v="2024-05-31T01:55:00"/>
    <s v="M"/>
    <n v="59"/>
    <s v="White"/>
    <s v="General Practice"/>
    <b v="1"/>
    <m/>
    <x v="49"/>
    <b v="1"/>
    <x v="0"/>
    <s v="May"/>
    <x v="5"/>
    <x v="4"/>
    <s v="45-59"/>
    <s v="46-60"/>
    <n v="0"/>
    <n v="1"/>
    <n v="0"/>
    <x v="0"/>
  </r>
  <r>
    <s v="P8681"/>
    <d v="2023-09-20T16:48:00"/>
    <s v="M"/>
    <n v="38"/>
    <s v="White"/>
    <s v="General Practice"/>
    <b v="1"/>
    <m/>
    <x v="16"/>
    <b v="1"/>
    <x v="1"/>
    <s v="Sep"/>
    <x v="0"/>
    <x v="3"/>
    <s v="30-44"/>
    <s v="46-60"/>
    <n v="0"/>
    <n v="1"/>
    <n v="0"/>
    <x v="0"/>
  </r>
  <r>
    <s v="P8682"/>
    <d v="2024-06-29T06:00:00"/>
    <s v="M"/>
    <n v="23"/>
    <s v="White"/>
    <s v="General Practice"/>
    <b v="1"/>
    <m/>
    <x v="42"/>
    <b v="1"/>
    <x v="0"/>
    <s v="Jun"/>
    <x v="1"/>
    <x v="0"/>
    <s v="15-29"/>
    <s v="0-15"/>
    <n v="1"/>
    <n v="1"/>
    <n v="0"/>
    <x v="0"/>
  </r>
  <r>
    <s v="P8683"/>
    <d v="2023-07-30T20:16:00"/>
    <s v="M"/>
    <n v="28"/>
    <s v="White"/>
    <s v="General Practice"/>
    <b v="1"/>
    <m/>
    <x v="50"/>
    <b v="1"/>
    <x v="1"/>
    <s v="Jul"/>
    <x v="3"/>
    <x v="7"/>
    <s v="15-29"/>
    <s v="31-45"/>
    <n v="0"/>
    <n v="1"/>
    <n v="0"/>
    <x v="0"/>
  </r>
  <r>
    <s v="P8684"/>
    <d v="2024-09-26T04:32:00"/>
    <s v="M"/>
    <n v="26"/>
    <s v="White"/>
    <s v="General Practice"/>
    <b v="1"/>
    <m/>
    <x v="11"/>
    <b v="1"/>
    <x v="0"/>
    <s v="Sep"/>
    <x v="2"/>
    <x v="5"/>
    <s v="15-29"/>
    <s v="46-60"/>
    <n v="0"/>
    <n v="1"/>
    <n v="0"/>
    <x v="0"/>
  </r>
  <r>
    <s v="P8685"/>
    <d v="2024-04-13T09:23:00"/>
    <s v="M"/>
    <n v="33"/>
    <s v="White"/>
    <s v="General Practice"/>
    <b v="1"/>
    <m/>
    <x v="34"/>
    <b v="1"/>
    <x v="0"/>
    <s v="Apr"/>
    <x v="1"/>
    <x v="1"/>
    <s v="30-44"/>
    <s v="0-15"/>
    <n v="1"/>
    <n v="1"/>
    <n v="0"/>
    <x v="0"/>
  </r>
  <r>
    <s v="P8686"/>
    <d v="2023-09-27T07:36:00"/>
    <s v="M"/>
    <n v="38"/>
    <s v="White"/>
    <s v="General Practice"/>
    <b v="1"/>
    <m/>
    <x v="44"/>
    <b v="1"/>
    <x v="1"/>
    <s v="Sep"/>
    <x v="0"/>
    <x v="0"/>
    <s v="30-44"/>
    <s v="31-45"/>
    <n v="0"/>
    <n v="1"/>
    <n v="0"/>
    <x v="0"/>
  </r>
  <r>
    <s v="P8687"/>
    <d v="2024-06-12T09:52:00"/>
    <s v="M"/>
    <n v="51"/>
    <s v="White"/>
    <s v="General Practice"/>
    <b v="1"/>
    <m/>
    <x v="22"/>
    <b v="1"/>
    <x v="0"/>
    <s v="Jun"/>
    <x v="0"/>
    <x v="1"/>
    <s v="45-59"/>
    <s v="31-45"/>
    <n v="0"/>
    <n v="1"/>
    <n v="0"/>
    <x v="0"/>
  </r>
  <r>
    <s v="P8688"/>
    <d v="2024-09-14T09:23:00"/>
    <s v="M"/>
    <n v="66"/>
    <s v="White"/>
    <s v="General Practice"/>
    <b v="1"/>
    <m/>
    <x v="18"/>
    <b v="1"/>
    <x v="0"/>
    <s v="Sep"/>
    <x v="1"/>
    <x v="1"/>
    <s v="60-74"/>
    <s v="16-30"/>
    <n v="1"/>
    <n v="1"/>
    <n v="0"/>
    <x v="0"/>
  </r>
  <r>
    <s v="P8689"/>
    <d v="2023-04-08T00:22:00"/>
    <s v="M"/>
    <n v="68"/>
    <s v="White"/>
    <s v="General Practice"/>
    <b v="1"/>
    <m/>
    <x v="26"/>
    <b v="1"/>
    <x v="1"/>
    <s v="Apr"/>
    <x v="1"/>
    <x v="4"/>
    <s v="60-74"/>
    <s v="31-45"/>
    <n v="0"/>
    <n v="1"/>
    <n v="0"/>
    <x v="0"/>
  </r>
  <r>
    <s v="P8690"/>
    <d v="2024-10-08T01:08:00"/>
    <s v="M"/>
    <n v="1"/>
    <s v="White"/>
    <s v="General Practice"/>
    <b v="1"/>
    <m/>
    <x v="13"/>
    <b v="1"/>
    <x v="0"/>
    <s v="Oct"/>
    <x v="6"/>
    <x v="4"/>
    <s v="0-14"/>
    <s v="46-60"/>
    <n v="0"/>
    <n v="1"/>
    <n v="0"/>
    <x v="0"/>
  </r>
  <r>
    <s v="P8691"/>
    <d v="2023-04-06T14:55:00"/>
    <s v="M"/>
    <n v="11"/>
    <s v="White"/>
    <s v="General Practice"/>
    <b v="1"/>
    <m/>
    <x v="9"/>
    <b v="1"/>
    <x v="1"/>
    <s v="Apr"/>
    <x v="2"/>
    <x v="6"/>
    <s v="0-14"/>
    <s v="46-60"/>
    <n v="0"/>
    <n v="1"/>
    <n v="0"/>
    <x v="0"/>
  </r>
  <r>
    <s v="P8692"/>
    <d v="2024-09-22T02:44:00"/>
    <s v="M"/>
    <n v="26"/>
    <s v="White"/>
    <s v="General Practice"/>
    <b v="1"/>
    <m/>
    <x v="14"/>
    <b v="1"/>
    <x v="0"/>
    <s v="Sep"/>
    <x v="3"/>
    <x v="4"/>
    <s v="15-29"/>
    <s v="46-60"/>
    <n v="0"/>
    <n v="1"/>
    <n v="0"/>
    <x v="0"/>
  </r>
  <r>
    <s v="P8693"/>
    <d v="2024-03-06T10:50:00"/>
    <s v="M"/>
    <n v="34"/>
    <s v="White"/>
    <s v="General Practice"/>
    <b v="1"/>
    <m/>
    <x v="28"/>
    <b v="1"/>
    <x v="0"/>
    <s v="Mar"/>
    <x v="0"/>
    <x v="1"/>
    <s v="30-44"/>
    <s v="16-30"/>
    <n v="1"/>
    <n v="1"/>
    <n v="0"/>
    <x v="0"/>
  </r>
  <r>
    <s v="P8694"/>
    <d v="2024-09-25T23:37:00"/>
    <s v="M"/>
    <n v="17"/>
    <s v="White"/>
    <s v="General Practice"/>
    <b v="1"/>
    <m/>
    <x v="46"/>
    <b v="1"/>
    <x v="0"/>
    <s v="Sep"/>
    <x v="0"/>
    <x v="2"/>
    <s v="15-29"/>
    <s v="16-30"/>
    <n v="1"/>
    <n v="1"/>
    <n v="0"/>
    <x v="0"/>
  </r>
  <r>
    <s v="P8695"/>
    <d v="2023-06-24T06:09:00"/>
    <s v="M"/>
    <n v="39"/>
    <s v="White"/>
    <s v="General Practice"/>
    <b v="1"/>
    <m/>
    <x v="22"/>
    <b v="1"/>
    <x v="1"/>
    <s v="Jun"/>
    <x v="1"/>
    <x v="0"/>
    <s v="30-44"/>
    <s v="31-45"/>
    <n v="0"/>
    <n v="1"/>
    <n v="0"/>
    <x v="0"/>
  </r>
  <r>
    <s v="P8696"/>
    <d v="2023-10-15T20:06:00"/>
    <s v="M"/>
    <n v="18"/>
    <s v="White"/>
    <s v="General Practice"/>
    <b v="1"/>
    <m/>
    <x v="30"/>
    <b v="1"/>
    <x v="1"/>
    <s v="Oct"/>
    <x v="3"/>
    <x v="7"/>
    <s v="15-29"/>
    <s v="0-15"/>
    <n v="1"/>
    <n v="1"/>
    <n v="0"/>
    <x v="0"/>
  </r>
  <r>
    <s v="P8697"/>
    <d v="2024-04-04T13:03:00"/>
    <s v="M"/>
    <n v="11"/>
    <s v="White"/>
    <s v="General Practice"/>
    <b v="1"/>
    <m/>
    <x v="41"/>
    <b v="1"/>
    <x v="0"/>
    <s v="Apr"/>
    <x v="2"/>
    <x v="6"/>
    <s v="0-14"/>
    <s v="16-30"/>
    <n v="1"/>
    <n v="1"/>
    <n v="0"/>
    <x v="0"/>
  </r>
  <r>
    <s v="P8698"/>
    <d v="2024-06-18T13:24:00"/>
    <s v="M"/>
    <n v="74"/>
    <s v="White"/>
    <s v="General Practice"/>
    <b v="1"/>
    <m/>
    <x v="23"/>
    <b v="1"/>
    <x v="0"/>
    <s v="Jun"/>
    <x v="6"/>
    <x v="6"/>
    <s v="60-74"/>
    <s v="46-60"/>
    <n v="0"/>
    <n v="1"/>
    <n v="0"/>
    <x v="0"/>
  </r>
  <r>
    <s v="P8699"/>
    <d v="2023-10-08T07:07:00"/>
    <s v="M"/>
    <n v="1"/>
    <s v="White"/>
    <s v="General Practice"/>
    <b v="1"/>
    <m/>
    <x v="42"/>
    <b v="1"/>
    <x v="1"/>
    <s v="Oct"/>
    <x v="3"/>
    <x v="0"/>
    <s v="0-14"/>
    <s v="0-15"/>
    <n v="1"/>
    <n v="1"/>
    <n v="0"/>
    <x v="0"/>
  </r>
  <r>
    <s v="P8700"/>
    <d v="2024-09-13T13:37:00"/>
    <s v="M"/>
    <n v="12"/>
    <s v="White"/>
    <s v="General Practice"/>
    <b v="1"/>
    <m/>
    <x v="20"/>
    <b v="1"/>
    <x v="0"/>
    <s v="Sep"/>
    <x v="5"/>
    <x v="6"/>
    <s v="0-14"/>
    <s v="16-30"/>
    <n v="1"/>
    <n v="1"/>
    <n v="0"/>
    <x v="0"/>
  </r>
  <r>
    <s v="P8701"/>
    <d v="2023-07-18T05:01:00"/>
    <s v="M"/>
    <n v="60"/>
    <s v="White"/>
    <s v="General Practice"/>
    <b v="1"/>
    <m/>
    <x v="10"/>
    <b v="1"/>
    <x v="1"/>
    <s v="Jul"/>
    <x v="6"/>
    <x v="5"/>
    <s v="60-74"/>
    <s v="31-45"/>
    <n v="0"/>
    <n v="1"/>
    <n v="0"/>
    <x v="0"/>
  </r>
  <r>
    <s v="P8702"/>
    <d v="2024-08-06T09:57:00"/>
    <s v="M"/>
    <n v="15"/>
    <s v="White"/>
    <s v="General Practice"/>
    <b v="1"/>
    <m/>
    <x v="31"/>
    <b v="1"/>
    <x v="0"/>
    <s v="Aug"/>
    <x v="6"/>
    <x v="1"/>
    <s v="15-29"/>
    <s v="16-30"/>
    <n v="1"/>
    <n v="1"/>
    <n v="0"/>
    <x v="0"/>
  </r>
  <r>
    <s v="P8703"/>
    <d v="2024-08-10T18:37:00"/>
    <s v="M"/>
    <n v="53"/>
    <s v="White"/>
    <s v="General Practice"/>
    <b v="1"/>
    <m/>
    <x v="31"/>
    <b v="1"/>
    <x v="0"/>
    <s v="Aug"/>
    <x v="1"/>
    <x v="7"/>
    <s v="45-59"/>
    <s v="16-30"/>
    <n v="1"/>
    <n v="1"/>
    <n v="0"/>
    <x v="0"/>
  </r>
  <r>
    <s v="P8704"/>
    <d v="2024-06-13T20:24:00"/>
    <s v="M"/>
    <n v="75"/>
    <s v="White"/>
    <s v="General Practice"/>
    <b v="1"/>
    <m/>
    <x v="25"/>
    <b v="1"/>
    <x v="0"/>
    <s v="Jun"/>
    <x v="2"/>
    <x v="7"/>
    <s v="75+"/>
    <s v="46-60"/>
    <n v="0"/>
    <n v="1"/>
    <n v="0"/>
    <x v="0"/>
  </r>
  <r>
    <s v="P8705"/>
    <d v="2023-09-08T07:23:00"/>
    <s v="M"/>
    <n v="43"/>
    <s v="White"/>
    <s v="General Practice"/>
    <b v="1"/>
    <m/>
    <x v="34"/>
    <b v="1"/>
    <x v="1"/>
    <s v="Sep"/>
    <x v="5"/>
    <x v="0"/>
    <s v="30-44"/>
    <s v="0-15"/>
    <n v="1"/>
    <n v="1"/>
    <n v="0"/>
    <x v="0"/>
  </r>
  <r>
    <s v="P8706"/>
    <d v="2023-07-10T14:43:00"/>
    <s v="M"/>
    <n v="3"/>
    <s v="White"/>
    <s v="General Practice"/>
    <b v="1"/>
    <m/>
    <x v="36"/>
    <b v="1"/>
    <x v="1"/>
    <s v="Jul"/>
    <x v="4"/>
    <x v="6"/>
    <s v="0-14"/>
    <s v="16-30"/>
    <n v="1"/>
    <n v="1"/>
    <n v="0"/>
    <x v="0"/>
  </r>
  <r>
    <s v="P8707"/>
    <d v="2024-08-14T07:40:00"/>
    <s v="M"/>
    <n v="25"/>
    <s v="White"/>
    <s v="General Practice"/>
    <b v="1"/>
    <m/>
    <x v="34"/>
    <b v="1"/>
    <x v="0"/>
    <s v="Aug"/>
    <x v="0"/>
    <x v="0"/>
    <s v="15-29"/>
    <s v="0-15"/>
    <n v="1"/>
    <n v="1"/>
    <n v="0"/>
    <x v="0"/>
  </r>
  <r>
    <s v="P8708"/>
    <d v="2023-08-27T06:55:00"/>
    <s v="M"/>
    <n v="61"/>
    <s v="White"/>
    <s v="General Practice"/>
    <b v="1"/>
    <m/>
    <x v="28"/>
    <b v="1"/>
    <x v="1"/>
    <s v="Aug"/>
    <x v="3"/>
    <x v="0"/>
    <s v="60-74"/>
    <s v="16-30"/>
    <n v="1"/>
    <n v="1"/>
    <n v="0"/>
    <x v="0"/>
  </r>
  <r>
    <s v="P8709"/>
    <d v="2023-07-17T18:34:00"/>
    <s v="M"/>
    <n v="21"/>
    <s v="White"/>
    <s v="General Practice"/>
    <b v="1"/>
    <m/>
    <x v="45"/>
    <b v="1"/>
    <x v="1"/>
    <s v="Jul"/>
    <x v="4"/>
    <x v="7"/>
    <s v="15-29"/>
    <s v="16-30"/>
    <n v="1"/>
    <n v="1"/>
    <n v="0"/>
    <x v="0"/>
  </r>
  <r>
    <s v="P8710"/>
    <d v="2023-06-08T08:18:00"/>
    <s v="M"/>
    <n v="16"/>
    <s v="White"/>
    <s v="General Practice"/>
    <b v="1"/>
    <m/>
    <x v="9"/>
    <b v="1"/>
    <x v="1"/>
    <s v="Jun"/>
    <x v="2"/>
    <x v="0"/>
    <s v="15-29"/>
    <s v="46-60"/>
    <n v="0"/>
    <n v="1"/>
    <n v="0"/>
    <x v="0"/>
  </r>
  <r>
    <s v="P8711"/>
    <d v="2023-08-19T23:15:00"/>
    <s v="M"/>
    <n v="36"/>
    <s v="White"/>
    <s v="General Practice"/>
    <b v="1"/>
    <m/>
    <x v="2"/>
    <b v="1"/>
    <x v="1"/>
    <s v="Aug"/>
    <x v="1"/>
    <x v="2"/>
    <s v="30-44"/>
    <s v="46-60"/>
    <n v="0"/>
    <n v="1"/>
    <n v="0"/>
    <x v="0"/>
  </r>
  <r>
    <s v="P8712"/>
    <d v="2024-10-04T11:04:00"/>
    <s v="M"/>
    <n v="29"/>
    <s v="White"/>
    <s v="General Practice"/>
    <b v="1"/>
    <n v="0"/>
    <x v="19"/>
    <b v="1"/>
    <x v="0"/>
    <s v="Oct"/>
    <x v="5"/>
    <x v="1"/>
    <s v="15-29"/>
    <s v="16-30"/>
    <n v="1"/>
    <n v="1"/>
    <n v="0"/>
    <x v="0"/>
  </r>
  <r>
    <s v="P8713"/>
    <d v="2024-04-16T17:58:00"/>
    <s v="M"/>
    <n v="76"/>
    <s v="White"/>
    <s v="General Practice"/>
    <b v="1"/>
    <n v="2"/>
    <x v="4"/>
    <b v="1"/>
    <x v="0"/>
    <s v="Apr"/>
    <x v="6"/>
    <x v="3"/>
    <s v="75+"/>
    <s v="0-15"/>
    <n v="1"/>
    <n v="1"/>
    <n v="0"/>
    <x v="0"/>
  </r>
  <r>
    <s v="P8714"/>
    <d v="2024-10-21T17:30:00"/>
    <s v="M"/>
    <n v="5"/>
    <s v="White"/>
    <s v="General Practice"/>
    <b v="1"/>
    <n v="2"/>
    <x v="6"/>
    <b v="1"/>
    <x v="0"/>
    <s v="Oct"/>
    <x v="4"/>
    <x v="3"/>
    <s v="0-14"/>
    <s v="31-45"/>
    <n v="0"/>
    <n v="1"/>
    <n v="0"/>
    <x v="0"/>
  </r>
  <r>
    <s v="P8715"/>
    <d v="2023-10-16T02:36:00"/>
    <s v="M"/>
    <n v="19"/>
    <s v="White"/>
    <s v="General Practice"/>
    <b v="1"/>
    <n v="3"/>
    <x v="30"/>
    <b v="1"/>
    <x v="1"/>
    <s v="Oct"/>
    <x v="4"/>
    <x v="4"/>
    <s v="15-29"/>
    <s v="0-15"/>
    <n v="1"/>
    <n v="1"/>
    <n v="0"/>
    <x v="0"/>
  </r>
  <r>
    <s v="P8716"/>
    <d v="2023-04-27T21:27:00"/>
    <s v="M"/>
    <n v="43"/>
    <s v="White"/>
    <s v="General Practice"/>
    <b v="1"/>
    <n v="3"/>
    <x v="7"/>
    <b v="1"/>
    <x v="1"/>
    <s v="Apr"/>
    <x v="2"/>
    <x v="2"/>
    <s v="30-44"/>
    <s v="16-30"/>
    <n v="1"/>
    <n v="1"/>
    <n v="0"/>
    <x v="0"/>
  </r>
  <r>
    <s v="P8717"/>
    <d v="2023-12-15T19:36:00"/>
    <s v="M"/>
    <n v="50"/>
    <s v="White"/>
    <s v="General Practice"/>
    <b v="1"/>
    <n v="3"/>
    <x v="42"/>
    <b v="1"/>
    <x v="1"/>
    <s v="Dec"/>
    <x v="5"/>
    <x v="7"/>
    <s v="45-59"/>
    <s v="0-15"/>
    <n v="1"/>
    <n v="1"/>
    <n v="0"/>
    <x v="0"/>
  </r>
  <r>
    <s v="P8718"/>
    <d v="2024-03-15T14:48:00"/>
    <s v="M"/>
    <n v="75"/>
    <s v="White"/>
    <s v="General Practice"/>
    <b v="1"/>
    <n v="3"/>
    <x v="6"/>
    <b v="1"/>
    <x v="0"/>
    <s v="Mar"/>
    <x v="5"/>
    <x v="6"/>
    <s v="75+"/>
    <s v="31-45"/>
    <n v="0"/>
    <n v="1"/>
    <n v="0"/>
    <x v="0"/>
  </r>
  <r>
    <s v="P8719"/>
    <d v="2024-09-27T03:50:00"/>
    <s v="M"/>
    <n v="5"/>
    <s v="White"/>
    <s v="General Practice"/>
    <b v="1"/>
    <n v="4"/>
    <x v="34"/>
    <b v="1"/>
    <x v="0"/>
    <s v="Sep"/>
    <x v="5"/>
    <x v="5"/>
    <s v="0-14"/>
    <s v="0-15"/>
    <n v="1"/>
    <n v="1"/>
    <n v="0"/>
    <x v="0"/>
  </r>
  <r>
    <s v="P8720"/>
    <d v="2024-09-18T08:27:00"/>
    <s v="M"/>
    <n v="6"/>
    <s v="White"/>
    <s v="General Practice"/>
    <b v="1"/>
    <n v="4"/>
    <x v="30"/>
    <b v="1"/>
    <x v="0"/>
    <s v="Sep"/>
    <x v="0"/>
    <x v="0"/>
    <s v="0-14"/>
    <s v="0-15"/>
    <n v="1"/>
    <n v="1"/>
    <n v="0"/>
    <x v="0"/>
  </r>
  <r>
    <s v="P8721"/>
    <d v="2024-05-21T08:48:00"/>
    <s v="M"/>
    <n v="40"/>
    <s v="White"/>
    <s v="General Practice"/>
    <b v="1"/>
    <n v="4"/>
    <x v="17"/>
    <b v="1"/>
    <x v="0"/>
    <s v="May"/>
    <x v="6"/>
    <x v="0"/>
    <s v="30-44"/>
    <s v="31-45"/>
    <n v="0"/>
    <n v="1"/>
    <n v="0"/>
    <x v="0"/>
  </r>
  <r>
    <s v="P8722"/>
    <d v="2024-05-13T14:58:00"/>
    <s v="M"/>
    <n v="48"/>
    <s v="White"/>
    <s v="General Practice"/>
    <b v="1"/>
    <n v="4"/>
    <x v="34"/>
    <b v="1"/>
    <x v="0"/>
    <s v="May"/>
    <x v="4"/>
    <x v="6"/>
    <s v="45-59"/>
    <s v="0-15"/>
    <n v="1"/>
    <n v="1"/>
    <n v="0"/>
    <x v="0"/>
  </r>
  <r>
    <s v="P8723"/>
    <d v="2024-05-08T13:26:00"/>
    <s v="M"/>
    <n v="46"/>
    <s v="White"/>
    <s v="General Practice"/>
    <b v="1"/>
    <n v="5"/>
    <x v="32"/>
    <b v="1"/>
    <x v="0"/>
    <s v="May"/>
    <x v="0"/>
    <x v="6"/>
    <s v="45-59"/>
    <s v="46-60"/>
    <n v="0"/>
    <n v="1"/>
    <n v="0"/>
    <x v="0"/>
  </r>
  <r>
    <s v="P8724"/>
    <d v="2024-01-15T03:16:00"/>
    <s v="M"/>
    <n v="7"/>
    <s v="White"/>
    <s v="General Practice"/>
    <b v="1"/>
    <n v="5"/>
    <x v="7"/>
    <b v="1"/>
    <x v="0"/>
    <s v="Jan"/>
    <x v="4"/>
    <x v="5"/>
    <s v="0-14"/>
    <s v="16-30"/>
    <n v="1"/>
    <n v="1"/>
    <n v="0"/>
    <x v="0"/>
  </r>
  <r>
    <s v="P8725"/>
    <d v="2024-06-07T08:47:00"/>
    <s v="M"/>
    <n v="21"/>
    <s v="White"/>
    <s v="General Practice"/>
    <b v="1"/>
    <n v="5"/>
    <x v="43"/>
    <b v="1"/>
    <x v="0"/>
    <s v="Jun"/>
    <x v="5"/>
    <x v="0"/>
    <s v="15-29"/>
    <s v="46-60"/>
    <n v="0"/>
    <n v="1"/>
    <n v="0"/>
    <x v="0"/>
  </r>
  <r>
    <s v="P8726"/>
    <d v="2024-09-19T05:13:00"/>
    <s v="M"/>
    <n v="46"/>
    <s v="White"/>
    <s v="General Practice"/>
    <b v="1"/>
    <n v="5"/>
    <x v="39"/>
    <b v="1"/>
    <x v="0"/>
    <s v="Sep"/>
    <x v="2"/>
    <x v="5"/>
    <s v="45-59"/>
    <s v="0-15"/>
    <n v="1"/>
    <n v="1"/>
    <n v="0"/>
    <x v="0"/>
  </r>
  <r>
    <s v="P8727"/>
    <d v="2024-02-12T03:55:00"/>
    <s v="M"/>
    <n v="70"/>
    <s v="White"/>
    <s v="General Practice"/>
    <b v="1"/>
    <n v="6"/>
    <x v="9"/>
    <b v="1"/>
    <x v="0"/>
    <s v="Feb"/>
    <x v="4"/>
    <x v="5"/>
    <s v="60-74"/>
    <s v="46-60"/>
    <n v="0"/>
    <n v="1"/>
    <n v="0"/>
    <x v="0"/>
  </r>
  <r>
    <s v="P8728"/>
    <d v="2024-01-05T01:44:00"/>
    <s v="M"/>
    <n v="37"/>
    <s v="White"/>
    <s v="General Practice"/>
    <b v="1"/>
    <n v="6"/>
    <x v="39"/>
    <b v="1"/>
    <x v="0"/>
    <s v="Jan"/>
    <x v="5"/>
    <x v="4"/>
    <s v="30-44"/>
    <s v="0-15"/>
    <n v="1"/>
    <n v="1"/>
    <n v="0"/>
    <x v="0"/>
  </r>
  <r>
    <s v="P8729"/>
    <d v="2024-01-27T07:54:00"/>
    <s v="M"/>
    <n v="53"/>
    <s v="White"/>
    <s v="General Practice"/>
    <b v="1"/>
    <n v="6"/>
    <x v="14"/>
    <b v="1"/>
    <x v="0"/>
    <s v="Jan"/>
    <x v="1"/>
    <x v="0"/>
    <s v="45-59"/>
    <s v="46-60"/>
    <n v="0"/>
    <n v="1"/>
    <n v="0"/>
    <x v="0"/>
  </r>
  <r>
    <s v="P8730"/>
    <d v="2023-12-13T07:45:00"/>
    <s v="M"/>
    <n v="33"/>
    <s v="White"/>
    <s v="General Practice"/>
    <b v="1"/>
    <n v="7"/>
    <x v="36"/>
    <b v="1"/>
    <x v="1"/>
    <s v="Dec"/>
    <x v="0"/>
    <x v="0"/>
    <s v="30-44"/>
    <s v="16-30"/>
    <n v="1"/>
    <n v="1"/>
    <n v="1"/>
    <x v="0"/>
  </r>
  <r>
    <s v="P8731"/>
    <d v="2023-04-09T13:35:00"/>
    <s v="M"/>
    <n v="39"/>
    <s v="White"/>
    <s v="General Practice"/>
    <b v="1"/>
    <n v="7"/>
    <x v="44"/>
    <b v="1"/>
    <x v="1"/>
    <s v="Apr"/>
    <x v="3"/>
    <x v="6"/>
    <s v="30-44"/>
    <s v="31-45"/>
    <n v="0"/>
    <n v="1"/>
    <n v="0"/>
    <x v="0"/>
  </r>
  <r>
    <s v="P8732"/>
    <d v="2024-07-12T13:31:00"/>
    <s v="M"/>
    <n v="52"/>
    <s v="White"/>
    <s v="General Practice"/>
    <b v="1"/>
    <n v="7"/>
    <x v="16"/>
    <b v="1"/>
    <x v="0"/>
    <s v="Jul"/>
    <x v="5"/>
    <x v="6"/>
    <s v="45-59"/>
    <s v="46-60"/>
    <n v="0"/>
    <n v="1"/>
    <n v="0"/>
    <x v="0"/>
  </r>
  <r>
    <s v="P8733"/>
    <d v="2024-02-08T22:15:00"/>
    <s v="M"/>
    <n v="26"/>
    <s v="White"/>
    <s v="General Practice"/>
    <b v="1"/>
    <n v="7"/>
    <x v="27"/>
    <b v="1"/>
    <x v="0"/>
    <s v="Feb"/>
    <x v="2"/>
    <x v="2"/>
    <s v="15-29"/>
    <s v="46-60"/>
    <n v="0"/>
    <n v="1"/>
    <n v="0"/>
    <x v="0"/>
  </r>
  <r>
    <s v="P8734"/>
    <d v="2023-04-10T16:23:00"/>
    <s v="M"/>
    <n v="29"/>
    <s v="White"/>
    <s v="General Practice"/>
    <b v="1"/>
    <n v="8"/>
    <x v="32"/>
    <b v="1"/>
    <x v="1"/>
    <s v="Apr"/>
    <x v="4"/>
    <x v="3"/>
    <s v="15-29"/>
    <s v="46-60"/>
    <n v="0"/>
    <n v="1"/>
    <n v="0"/>
    <x v="0"/>
  </r>
  <r>
    <s v="P8735"/>
    <d v="2024-07-29T18:56:00"/>
    <s v="M"/>
    <n v="11"/>
    <s v="White"/>
    <s v="General Practice"/>
    <b v="1"/>
    <n v="8"/>
    <x v="29"/>
    <b v="1"/>
    <x v="0"/>
    <s v="Jul"/>
    <x v="4"/>
    <x v="7"/>
    <s v="0-14"/>
    <s v="16-30"/>
    <n v="1"/>
    <n v="1"/>
    <n v="1"/>
    <x v="0"/>
  </r>
  <r>
    <s v="P8736"/>
    <d v="2024-10-15T23:18:00"/>
    <s v="M"/>
    <n v="56"/>
    <s v="White"/>
    <s v="General Practice"/>
    <b v="1"/>
    <n v="9"/>
    <x v="50"/>
    <b v="1"/>
    <x v="0"/>
    <s v="Oct"/>
    <x v="6"/>
    <x v="2"/>
    <s v="45-59"/>
    <s v="31-45"/>
    <n v="0"/>
    <n v="1"/>
    <n v="0"/>
    <x v="0"/>
  </r>
  <r>
    <s v="P8737"/>
    <d v="2023-04-16T13:38:00"/>
    <s v="M"/>
    <n v="40"/>
    <s v="White"/>
    <s v="General Practice"/>
    <b v="1"/>
    <n v="9"/>
    <x v="38"/>
    <b v="1"/>
    <x v="1"/>
    <s v="Apr"/>
    <x v="3"/>
    <x v="6"/>
    <s v="30-44"/>
    <s v="0-15"/>
    <n v="1"/>
    <n v="1"/>
    <n v="1"/>
    <x v="0"/>
  </r>
  <r>
    <s v="P8738"/>
    <d v="2024-10-14T00:57:00"/>
    <s v="M"/>
    <n v="53"/>
    <s v="White"/>
    <s v="General Practice"/>
    <b v="1"/>
    <n v="9"/>
    <x v="50"/>
    <b v="1"/>
    <x v="0"/>
    <s v="Oct"/>
    <x v="4"/>
    <x v="4"/>
    <s v="45-59"/>
    <s v="31-45"/>
    <n v="0"/>
    <n v="1"/>
    <n v="0"/>
    <x v="0"/>
  </r>
  <r>
    <s v="P8739"/>
    <d v="2024-05-12T18:07:00"/>
    <s v="M"/>
    <n v="14"/>
    <s v="White"/>
    <s v="General Practice"/>
    <b v="1"/>
    <n v="10"/>
    <x v="11"/>
    <b v="1"/>
    <x v="0"/>
    <s v="May"/>
    <x v="3"/>
    <x v="7"/>
    <s v="0-14"/>
    <s v="46-60"/>
    <n v="0"/>
    <n v="1"/>
    <n v="0"/>
    <x v="0"/>
  </r>
  <r>
    <s v="P8740"/>
    <d v="2023-07-11T09:11:00"/>
    <s v="M"/>
    <n v="35"/>
    <s v="White"/>
    <s v="General Practice"/>
    <b v="1"/>
    <n v="10"/>
    <x v="15"/>
    <b v="1"/>
    <x v="1"/>
    <s v="Jul"/>
    <x v="6"/>
    <x v="1"/>
    <s v="30-44"/>
    <s v="31-45"/>
    <n v="0"/>
    <n v="1"/>
    <n v="0"/>
    <x v="0"/>
  </r>
  <r>
    <s v="P8741"/>
    <d v="2024-09-17T11:08:00"/>
    <s v="M"/>
    <n v="9"/>
    <s v="White"/>
    <s v="General Practice"/>
    <b v="1"/>
    <n v="10"/>
    <x v="8"/>
    <b v="1"/>
    <x v="0"/>
    <s v="Sep"/>
    <x v="6"/>
    <x v="1"/>
    <s v="0-14"/>
    <s v="31-45"/>
    <n v="0"/>
    <n v="1"/>
    <n v="0"/>
    <x v="0"/>
  </r>
  <r>
    <s v="P8742"/>
    <d v="2024-08-13T06:59:00"/>
    <s v="M"/>
    <n v="49"/>
    <s v="White"/>
    <s v="Neurology"/>
    <b v="1"/>
    <m/>
    <x v="20"/>
    <b v="1"/>
    <x v="0"/>
    <s v="Aug"/>
    <x v="6"/>
    <x v="0"/>
    <s v="45-59"/>
    <s v="16-30"/>
    <n v="1"/>
    <n v="1"/>
    <n v="0"/>
    <x v="0"/>
  </r>
  <r>
    <s v="P8743"/>
    <d v="2024-08-08T01:31:00"/>
    <s v="M"/>
    <n v="59"/>
    <s v="White"/>
    <s v="Neurology"/>
    <b v="1"/>
    <m/>
    <x v="44"/>
    <b v="1"/>
    <x v="0"/>
    <s v="Aug"/>
    <x v="2"/>
    <x v="4"/>
    <s v="45-59"/>
    <s v="31-45"/>
    <n v="0"/>
    <n v="1"/>
    <n v="0"/>
    <x v="0"/>
  </r>
  <r>
    <s v="P8744"/>
    <d v="2024-09-01T07:41:00"/>
    <s v="M"/>
    <n v="1"/>
    <s v="White"/>
    <s v="Neurology"/>
    <b v="1"/>
    <m/>
    <x v="23"/>
    <b v="1"/>
    <x v="0"/>
    <s v="Sep"/>
    <x v="3"/>
    <x v="0"/>
    <s v="0-14"/>
    <s v="46-60"/>
    <n v="0"/>
    <n v="1"/>
    <n v="0"/>
    <x v="0"/>
  </r>
  <r>
    <s v="P8745"/>
    <d v="2023-07-22T23:20:00"/>
    <s v="M"/>
    <n v="76"/>
    <s v="White"/>
    <s v="Neurology"/>
    <b v="1"/>
    <m/>
    <x v="49"/>
    <b v="1"/>
    <x v="1"/>
    <s v="Jul"/>
    <x v="1"/>
    <x v="2"/>
    <s v="75+"/>
    <s v="46-60"/>
    <n v="0"/>
    <n v="1"/>
    <n v="0"/>
    <x v="0"/>
  </r>
  <r>
    <s v="P8746"/>
    <d v="2024-01-29T07:14:00"/>
    <s v="M"/>
    <n v="18"/>
    <s v="White"/>
    <s v="Neurology"/>
    <b v="1"/>
    <m/>
    <x v="35"/>
    <b v="1"/>
    <x v="0"/>
    <s v="Jan"/>
    <x v="4"/>
    <x v="0"/>
    <s v="15-29"/>
    <s v="16-30"/>
    <n v="1"/>
    <n v="1"/>
    <n v="0"/>
    <x v="0"/>
  </r>
  <r>
    <s v="P8747"/>
    <d v="2024-01-08T05:08:00"/>
    <s v="M"/>
    <n v="25"/>
    <s v="White"/>
    <s v="Neurology"/>
    <b v="1"/>
    <m/>
    <x v="32"/>
    <b v="1"/>
    <x v="0"/>
    <s v="Jan"/>
    <x v="4"/>
    <x v="5"/>
    <s v="15-29"/>
    <s v="46-60"/>
    <n v="0"/>
    <n v="1"/>
    <n v="0"/>
    <x v="0"/>
  </r>
  <r>
    <s v="P8748"/>
    <d v="2024-08-31T19:03:00"/>
    <s v="M"/>
    <n v="52"/>
    <s v="White"/>
    <s v="Neurology"/>
    <b v="1"/>
    <n v="1"/>
    <x v="26"/>
    <b v="1"/>
    <x v="0"/>
    <s v="Aug"/>
    <x v="1"/>
    <x v="7"/>
    <s v="45-59"/>
    <s v="31-45"/>
    <n v="0"/>
    <n v="1"/>
    <n v="0"/>
    <x v="0"/>
  </r>
  <r>
    <s v="P8749"/>
    <d v="2023-05-13T04:43:00"/>
    <s v="M"/>
    <n v="30"/>
    <s v="White"/>
    <s v="Neurology"/>
    <b v="1"/>
    <n v="4"/>
    <x v="49"/>
    <b v="1"/>
    <x v="1"/>
    <s v="May"/>
    <x v="1"/>
    <x v="5"/>
    <s v="30-44"/>
    <s v="46-60"/>
    <n v="0"/>
    <n v="1"/>
    <n v="0"/>
    <x v="0"/>
  </r>
  <r>
    <s v="P8750"/>
    <d v="2023-09-06T05:38:00"/>
    <s v="M"/>
    <n v="41"/>
    <s v="White"/>
    <s v="Neurology"/>
    <b v="1"/>
    <n v="9"/>
    <x v="1"/>
    <b v="1"/>
    <x v="1"/>
    <s v="Sep"/>
    <x v="0"/>
    <x v="5"/>
    <s v="30-44"/>
    <s v="16-30"/>
    <n v="1"/>
    <n v="1"/>
    <n v="1"/>
    <x v="0"/>
  </r>
  <r>
    <s v="P8751"/>
    <d v="2024-09-24T05:18:00"/>
    <s v="M"/>
    <n v="10"/>
    <s v="White"/>
    <s v="Neurology"/>
    <b v="1"/>
    <n v="9"/>
    <x v="37"/>
    <b v="1"/>
    <x v="0"/>
    <s v="Sep"/>
    <x v="6"/>
    <x v="5"/>
    <s v="0-14"/>
    <s v="31-45"/>
    <n v="0"/>
    <n v="1"/>
    <n v="0"/>
    <x v="0"/>
  </r>
  <r>
    <s v="P8752"/>
    <d v="2024-10-25T19:56:00"/>
    <s v="M"/>
    <n v="78"/>
    <s v="White"/>
    <s v="None"/>
    <b v="1"/>
    <m/>
    <x v="20"/>
    <b v="1"/>
    <x v="0"/>
    <s v="Oct"/>
    <x v="5"/>
    <x v="7"/>
    <s v="75+"/>
    <s v="16-30"/>
    <n v="1"/>
    <n v="1"/>
    <n v="0"/>
    <x v="0"/>
  </r>
  <r>
    <s v="P8753"/>
    <d v="2023-10-06T08:37:00"/>
    <s v="M"/>
    <n v="44"/>
    <s v="White"/>
    <s v="None"/>
    <b v="1"/>
    <m/>
    <x v="48"/>
    <b v="1"/>
    <x v="1"/>
    <s v="Oct"/>
    <x v="5"/>
    <x v="0"/>
    <s v="30-44"/>
    <s v="16-30"/>
    <n v="1"/>
    <n v="1"/>
    <n v="0"/>
    <x v="0"/>
  </r>
  <r>
    <s v="P8754"/>
    <d v="2023-06-18T14:03:00"/>
    <s v="M"/>
    <n v="43"/>
    <s v="White"/>
    <s v="None"/>
    <b v="1"/>
    <m/>
    <x v="15"/>
    <b v="1"/>
    <x v="1"/>
    <s v="Jun"/>
    <x v="3"/>
    <x v="6"/>
    <s v="30-44"/>
    <s v="31-45"/>
    <n v="0"/>
    <n v="1"/>
    <n v="0"/>
    <x v="0"/>
  </r>
  <r>
    <s v="P8755"/>
    <d v="2024-09-20T19:28:00"/>
    <s v="M"/>
    <n v="5"/>
    <s v="White"/>
    <s v="None"/>
    <b v="1"/>
    <m/>
    <x v="17"/>
    <b v="1"/>
    <x v="0"/>
    <s v="Sep"/>
    <x v="5"/>
    <x v="7"/>
    <s v="0-14"/>
    <s v="31-45"/>
    <n v="0"/>
    <n v="1"/>
    <n v="0"/>
    <x v="0"/>
  </r>
  <r>
    <s v="P8756"/>
    <d v="2023-08-15T14:27:00"/>
    <s v="M"/>
    <n v="18"/>
    <s v="White"/>
    <s v="None"/>
    <b v="1"/>
    <m/>
    <x v="32"/>
    <b v="1"/>
    <x v="1"/>
    <s v="Aug"/>
    <x v="6"/>
    <x v="6"/>
    <s v="15-29"/>
    <s v="46-60"/>
    <n v="0"/>
    <n v="1"/>
    <n v="0"/>
    <x v="0"/>
  </r>
  <r>
    <s v="P8757"/>
    <d v="2024-03-05T16:53:00"/>
    <s v="M"/>
    <n v="19"/>
    <s v="White"/>
    <s v="None"/>
    <b v="1"/>
    <m/>
    <x v="30"/>
    <b v="1"/>
    <x v="0"/>
    <s v="Mar"/>
    <x v="6"/>
    <x v="3"/>
    <s v="15-29"/>
    <s v="0-15"/>
    <n v="1"/>
    <n v="1"/>
    <n v="0"/>
    <x v="0"/>
  </r>
  <r>
    <s v="P8758"/>
    <d v="2023-06-07T04:09:00"/>
    <s v="M"/>
    <n v="18"/>
    <s v="White"/>
    <s v="None"/>
    <b v="1"/>
    <m/>
    <x v="39"/>
    <b v="1"/>
    <x v="1"/>
    <s v="Jun"/>
    <x v="0"/>
    <x v="5"/>
    <s v="15-29"/>
    <s v="0-15"/>
    <n v="1"/>
    <n v="1"/>
    <n v="0"/>
    <x v="0"/>
  </r>
  <r>
    <s v="P8759"/>
    <d v="2024-01-04T23:29:00"/>
    <s v="M"/>
    <n v="25"/>
    <s v="White"/>
    <s v="None"/>
    <b v="1"/>
    <m/>
    <x v="38"/>
    <b v="1"/>
    <x v="0"/>
    <s v="Jan"/>
    <x v="2"/>
    <x v="2"/>
    <s v="15-29"/>
    <s v="0-15"/>
    <n v="1"/>
    <n v="1"/>
    <n v="0"/>
    <x v="0"/>
  </r>
  <r>
    <s v="P8760"/>
    <d v="2024-10-11T06:52:00"/>
    <s v="M"/>
    <n v="75"/>
    <s v="White"/>
    <s v="None"/>
    <b v="1"/>
    <m/>
    <x v="38"/>
    <b v="1"/>
    <x v="0"/>
    <s v="Oct"/>
    <x v="5"/>
    <x v="0"/>
    <s v="75+"/>
    <s v="0-15"/>
    <n v="1"/>
    <n v="1"/>
    <n v="0"/>
    <x v="0"/>
  </r>
  <r>
    <s v="P8761"/>
    <d v="2023-12-25T11:24:00"/>
    <s v="M"/>
    <n v="52"/>
    <s v="White"/>
    <s v="None"/>
    <b v="1"/>
    <m/>
    <x v="29"/>
    <b v="1"/>
    <x v="1"/>
    <s v="Dec"/>
    <x v="4"/>
    <x v="1"/>
    <s v="45-59"/>
    <s v="16-30"/>
    <n v="1"/>
    <n v="1"/>
    <n v="0"/>
    <x v="0"/>
  </r>
  <r>
    <s v="P8762"/>
    <d v="2023-10-07T01:36:00"/>
    <s v="M"/>
    <n v="42"/>
    <s v="White"/>
    <s v="None"/>
    <b v="1"/>
    <m/>
    <x v="6"/>
    <b v="1"/>
    <x v="1"/>
    <s v="Oct"/>
    <x v="1"/>
    <x v="4"/>
    <s v="30-44"/>
    <s v="31-45"/>
    <n v="0"/>
    <n v="1"/>
    <n v="0"/>
    <x v="0"/>
  </r>
  <r>
    <s v="P8763"/>
    <d v="2023-06-15T22:38:00"/>
    <s v="M"/>
    <n v="13"/>
    <s v="White"/>
    <s v="None"/>
    <b v="1"/>
    <m/>
    <x v="12"/>
    <b v="1"/>
    <x v="1"/>
    <s v="Jun"/>
    <x v="2"/>
    <x v="2"/>
    <s v="0-14"/>
    <s v="31-45"/>
    <n v="0"/>
    <n v="1"/>
    <n v="0"/>
    <x v="0"/>
  </r>
  <r>
    <s v="P8764"/>
    <d v="2023-05-01T10:04:00"/>
    <s v="M"/>
    <n v="79"/>
    <s v="White"/>
    <s v="None"/>
    <b v="1"/>
    <m/>
    <x v="32"/>
    <b v="1"/>
    <x v="1"/>
    <s v="May"/>
    <x v="4"/>
    <x v="1"/>
    <s v="75+"/>
    <s v="46-60"/>
    <n v="0"/>
    <n v="1"/>
    <n v="0"/>
    <x v="0"/>
  </r>
  <r>
    <s v="P8765"/>
    <d v="2023-12-18T13:16:00"/>
    <s v="M"/>
    <n v="16"/>
    <s v="White"/>
    <s v="None"/>
    <b v="1"/>
    <m/>
    <x v="16"/>
    <b v="1"/>
    <x v="1"/>
    <s v="Dec"/>
    <x v="4"/>
    <x v="6"/>
    <s v="15-29"/>
    <s v="46-60"/>
    <n v="0"/>
    <n v="1"/>
    <n v="0"/>
    <x v="0"/>
  </r>
  <r>
    <s v="P8766"/>
    <d v="2024-06-30T12:25:00"/>
    <s v="M"/>
    <n v="37"/>
    <s v="White"/>
    <s v="None"/>
    <b v="1"/>
    <m/>
    <x v="46"/>
    <b v="1"/>
    <x v="0"/>
    <s v="Jun"/>
    <x v="3"/>
    <x v="6"/>
    <s v="30-44"/>
    <s v="16-30"/>
    <n v="1"/>
    <n v="1"/>
    <n v="0"/>
    <x v="0"/>
  </r>
  <r>
    <s v="P8767"/>
    <d v="2024-02-16T05:06:00"/>
    <s v="M"/>
    <n v="22"/>
    <s v="White"/>
    <s v="None"/>
    <b v="1"/>
    <m/>
    <x v="7"/>
    <b v="1"/>
    <x v="0"/>
    <s v="Feb"/>
    <x v="5"/>
    <x v="5"/>
    <s v="15-29"/>
    <s v="16-30"/>
    <n v="1"/>
    <n v="1"/>
    <n v="0"/>
    <x v="0"/>
  </r>
  <r>
    <s v="P8768"/>
    <d v="2024-04-10T03:26:00"/>
    <s v="M"/>
    <n v="44"/>
    <s v="White"/>
    <s v="None"/>
    <b v="1"/>
    <m/>
    <x v="45"/>
    <b v="1"/>
    <x v="0"/>
    <s v="Apr"/>
    <x v="0"/>
    <x v="5"/>
    <s v="30-44"/>
    <s v="16-30"/>
    <n v="1"/>
    <n v="1"/>
    <n v="0"/>
    <x v="0"/>
  </r>
  <r>
    <s v="P8769"/>
    <d v="2023-08-02T13:03:00"/>
    <s v="M"/>
    <n v="46"/>
    <s v="White"/>
    <s v="None"/>
    <b v="1"/>
    <m/>
    <x v="19"/>
    <b v="1"/>
    <x v="1"/>
    <s v="Aug"/>
    <x v="0"/>
    <x v="6"/>
    <s v="45-59"/>
    <s v="16-30"/>
    <n v="1"/>
    <n v="1"/>
    <n v="0"/>
    <x v="0"/>
  </r>
  <r>
    <s v="P8770"/>
    <d v="2024-03-22T07:00:00"/>
    <s v="M"/>
    <n v="65"/>
    <s v="White"/>
    <s v="None"/>
    <b v="1"/>
    <m/>
    <x v="26"/>
    <b v="1"/>
    <x v="0"/>
    <s v="Mar"/>
    <x v="5"/>
    <x v="0"/>
    <s v="60-74"/>
    <s v="31-45"/>
    <n v="0"/>
    <n v="1"/>
    <n v="0"/>
    <x v="0"/>
  </r>
  <r>
    <s v="P8771"/>
    <d v="2024-01-07T04:55:00"/>
    <s v="M"/>
    <n v="10"/>
    <s v="White"/>
    <s v="None"/>
    <b v="1"/>
    <m/>
    <x v="0"/>
    <b v="1"/>
    <x v="0"/>
    <s v="Jan"/>
    <x v="3"/>
    <x v="5"/>
    <s v="0-14"/>
    <s v="31-45"/>
    <n v="0"/>
    <n v="1"/>
    <n v="0"/>
    <x v="0"/>
  </r>
  <r>
    <s v="P8772"/>
    <d v="2024-02-10T12:55:00"/>
    <s v="M"/>
    <n v="75"/>
    <s v="White"/>
    <s v="None"/>
    <b v="1"/>
    <m/>
    <x v="0"/>
    <b v="1"/>
    <x v="0"/>
    <s v="Feb"/>
    <x v="1"/>
    <x v="6"/>
    <s v="75+"/>
    <s v="31-45"/>
    <n v="0"/>
    <n v="1"/>
    <n v="0"/>
    <x v="0"/>
  </r>
  <r>
    <s v="P8773"/>
    <d v="2024-09-03T00:20:00"/>
    <s v="M"/>
    <n v="16"/>
    <s v="White"/>
    <s v="None"/>
    <b v="1"/>
    <m/>
    <x v="23"/>
    <b v="1"/>
    <x v="0"/>
    <s v="Sep"/>
    <x v="6"/>
    <x v="4"/>
    <s v="15-29"/>
    <s v="46-60"/>
    <n v="0"/>
    <n v="1"/>
    <n v="0"/>
    <x v="0"/>
  </r>
  <r>
    <s v="P8774"/>
    <d v="2023-06-12T19:47:00"/>
    <s v="M"/>
    <n v="46"/>
    <s v="White"/>
    <s v="None"/>
    <b v="1"/>
    <m/>
    <x v="21"/>
    <b v="1"/>
    <x v="1"/>
    <s v="Jun"/>
    <x v="4"/>
    <x v="7"/>
    <s v="45-59"/>
    <s v="46-60"/>
    <n v="0"/>
    <n v="1"/>
    <n v="0"/>
    <x v="0"/>
  </r>
  <r>
    <s v="P8775"/>
    <d v="2024-02-14T10:45:00"/>
    <s v="M"/>
    <n v="57"/>
    <s v="White"/>
    <s v="None"/>
    <b v="1"/>
    <m/>
    <x v="21"/>
    <b v="1"/>
    <x v="0"/>
    <s v="Feb"/>
    <x v="0"/>
    <x v="1"/>
    <s v="45-59"/>
    <s v="46-60"/>
    <n v="0"/>
    <n v="1"/>
    <n v="0"/>
    <x v="0"/>
  </r>
  <r>
    <s v="P8776"/>
    <d v="2023-11-26T23:16:00"/>
    <s v="M"/>
    <n v="67"/>
    <s v="White"/>
    <s v="None"/>
    <b v="1"/>
    <m/>
    <x v="21"/>
    <b v="1"/>
    <x v="1"/>
    <s v="Nov"/>
    <x v="3"/>
    <x v="2"/>
    <s v="60-74"/>
    <s v="46-60"/>
    <n v="0"/>
    <n v="1"/>
    <n v="0"/>
    <x v="0"/>
  </r>
  <r>
    <s v="P8777"/>
    <d v="2024-04-03T13:24:00"/>
    <s v="M"/>
    <n v="29"/>
    <s v="White"/>
    <s v="None"/>
    <b v="1"/>
    <m/>
    <x v="38"/>
    <b v="1"/>
    <x v="0"/>
    <s v="Apr"/>
    <x v="0"/>
    <x v="6"/>
    <s v="15-29"/>
    <s v="0-15"/>
    <n v="1"/>
    <n v="1"/>
    <n v="0"/>
    <x v="0"/>
  </r>
  <r>
    <s v="P8778"/>
    <d v="2023-12-24T16:33:00"/>
    <s v="M"/>
    <n v="58"/>
    <s v="White"/>
    <s v="None"/>
    <b v="1"/>
    <m/>
    <x v="38"/>
    <b v="1"/>
    <x v="1"/>
    <s v="Dec"/>
    <x v="3"/>
    <x v="3"/>
    <s v="45-59"/>
    <s v="0-15"/>
    <n v="1"/>
    <n v="1"/>
    <n v="0"/>
    <x v="0"/>
  </r>
  <r>
    <s v="P8779"/>
    <d v="2023-06-14T15:56:00"/>
    <s v="M"/>
    <n v="65"/>
    <s v="White"/>
    <s v="None"/>
    <b v="1"/>
    <m/>
    <x v="31"/>
    <b v="1"/>
    <x v="1"/>
    <s v="Jun"/>
    <x v="0"/>
    <x v="3"/>
    <s v="60-74"/>
    <s v="16-30"/>
    <n v="1"/>
    <n v="1"/>
    <n v="0"/>
    <x v="0"/>
  </r>
  <r>
    <s v="P8780"/>
    <d v="2023-12-29T20:15:00"/>
    <s v="M"/>
    <n v="49"/>
    <s v="White"/>
    <s v="None"/>
    <b v="1"/>
    <m/>
    <x v="24"/>
    <b v="1"/>
    <x v="1"/>
    <s v="Dec"/>
    <x v="5"/>
    <x v="7"/>
    <s v="45-59"/>
    <s v="16-30"/>
    <n v="1"/>
    <n v="1"/>
    <n v="0"/>
    <x v="0"/>
  </r>
  <r>
    <s v="P8781"/>
    <d v="2024-04-10T14:45:00"/>
    <s v="M"/>
    <n v="8"/>
    <s v="White"/>
    <s v="None"/>
    <b v="1"/>
    <m/>
    <x v="7"/>
    <b v="1"/>
    <x v="0"/>
    <s v="Apr"/>
    <x v="0"/>
    <x v="6"/>
    <s v="0-14"/>
    <s v="16-30"/>
    <n v="1"/>
    <n v="1"/>
    <n v="0"/>
    <x v="0"/>
  </r>
  <r>
    <s v="P8782"/>
    <d v="2023-06-22T04:31:00"/>
    <s v="M"/>
    <n v="26"/>
    <s v="White"/>
    <s v="None"/>
    <b v="1"/>
    <m/>
    <x v="3"/>
    <b v="1"/>
    <x v="1"/>
    <s v="Jun"/>
    <x v="2"/>
    <x v="5"/>
    <s v="15-29"/>
    <s v="31-45"/>
    <n v="0"/>
    <n v="1"/>
    <n v="0"/>
    <x v="0"/>
  </r>
  <r>
    <s v="P8783"/>
    <d v="2024-07-31T06:43:00"/>
    <s v="M"/>
    <n v="50"/>
    <s v="White"/>
    <s v="None"/>
    <b v="1"/>
    <m/>
    <x v="17"/>
    <b v="1"/>
    <x v="0"/>
    <s v="Jul"/>
    <x v="0"/>
    <x v="0"/>
    <s v="45-59"/>
    <s v="31-45"/>
    <n v="0"/>
    <n v="1"/>
    <n v="0"/>
    <x v="0"/>
  </r>
  <r>
    <s v="P8784"/>
    <d v="2023-05-13T02:14:00"/>
    <s v="M"/>
    <n v="45"/>
    <s v="White"/>
    <s v="None"/>
    <b v="1"/>
    <m/>
    <x v="32"/>
    <b v="1"/>
    <x v="1"/>
    <s v="May"/>
    <x v="1"/>
    <x v="4"/>
    <s v="45-59"/>
    <s v="46-60"/>
    <n v="0"/>
    <n v="1"/>
    <n v="0"/>
    <x v="0"/>
  </r>
  <r>
    <s v="P8785"/>
    <d v="2024-01-31T09:57:00"/>
    <s v="M"/>
    <n v="41"/>
    <s v="White"/>
    <s v="None"/>
    <b v="1"/>
    <m/>
    <x v="21"/>
    <b v="1"/>
    <x v="0"/>
    <s v="Jan"/>
    <x v="0"/>
    <x v="1"/>
    <s v="30-44"/>
    <s v="46-60"/>
    <n v="0"/>
    <n v="1"/>
    <n v="0"/>
    <x v="0"/>
  </r>
  <r>
    <s v="P8786"/>
    <d v="2023-12-29T10:52:00"/>
    <s v="M"/>
    <n v="60"/>
    <s v="White"/>
    <s v="None"/>
    <b v="1"/>
    <m/>
    <x v="4"/>
    <b v="1"/>
    <x v="1"/>
    <s v="Dec"/>
    <x v="5"/>
    <x v="1"/>
    <s v="60-74"/>
    <s v="0-15"/>
    <n v="1"/>
    <n v="1"/>
    <n v="0"/>
    <x v="0"/>
  </r>
  <r>
    <s v="P8787"/>
    <d v="2024-01-01T23:57:00"/>
    <s v="M"/>
    <n v="37"/>
    <s v="White"/>
    <s v="None"/>
    <b v="1"/>
    <m/>
    <x v="39"/>
    <b v="1"/>
    <x v="0"/>
    <s v="Jan"/>
    <x v="4"/>
    <x v="2"/>
    <s v="30-44"/>
    <s v="0-15"/>
    <n v="1"/>
    <n v="1"/>
    <n v="0"/>
    <x v="0"/>
  </r>
  <r>
    <s v="P8788"/>
    <d v="2024-01-28T19:36:00"/>
    <s v="M"/>
    <n v="43"/>
    <s v="White"/>
    <s v="None"/>
    <b v="1"/>
    <m/>
    <x v="20"/>
    <b v="1"/>
    <x v="0"/>
    <s v="Jan"/>
    <x v="3"/>
    <x v="7"/>
    <s v="30-44"/>
    <s v="16-30"/>
    <n v="1"/>
    <n v="1"/>
    <n v="0"/>
    <x v="0"/>
  </r>
  <r>
    <s v="P8789"/>
    <d v="2024-06-25T07:21:00"/>
    <s v="M"/>
    <n v="67"/>
    <s v="White"/>
    <s v="None"/>
    <b v="1"/>
    <m/>
    <x v="31"/>
    <b v="1"/>
    <x v="0"/>
    <s v="Jun"/>
    <x v="6"/>
    <x v="0"/>
    <s v="60-74"/>
    <s v="16-30"/>
    <n v="1"/>
    <n v="1"/>
    <n v="0"/>
    <x v="0"/>
  </r>
  <r>
    <s v="P8790"/>
    <d v="2024-02-17T20:43:00"/>
    <s v="M"/>
    <n v="37"/>
    <s v="White"/>
    <s v="None"/>
    <b v="1"/>
    <m/>
    <x v="46"/>
    <b v="1"/>
    <x v="0"/>
    <s v="Feb"/>
    <x v="1"/>
    <x v="7"/>
    <s v="30-44"/>
    <s v="16-30"/>
    <n v="1"/>
    <n v="1"/>
    <n v="0"/>
    <x v="0"/>
  </r>
  <r>
    <s v="P8791"/>
    <d v="2023-05-15T19:11:00"/>
    <s v="M"/>
    <n v="21"/>
    <s v="White"/>
    <s v="None"/>
    <b v="1"/>
    <m/>
    <x v="7"/>
    <b v="1"/>
    <x v="1"/>
    <s v="May"/>
    <x v="4"/>
    <x v="7"/>
    <s v="15-29"/>
    <s v="16-30"/>
    <n v="1"/>
    <n v="1"/>
    <n v="0"/>
    <x v="0"/>
  </r>
  <r>
    <s v="P8792"/>
    <d v="2023-11-16T20:48:00"/>
    <s v="M"/>
    <n v="1"/>
    <s v="White"/>
    <s v="None"/>
    <b v="1"/>
    <m/>
    <x v="45"/>
    <b v="1"/>
    <x v="1"/>
    <s v="Nov"/>
    <x v="2"/>
    <x v="7"/>
    <s v="0-14"/>
    <s v="16-30"/>
    <n v="1"/>
    <n v="1"/>
    <n v="0"/>
    <x v="0"/>
  </r>
  <r>
    <s v="P8793"/>
    <d v="2023-11-18T22:57:00"/>
    <s v="M"/>
    <n v="44"/>
    <s v="White"/>
    <s v="None"/>
    <b v="1"/>
    <m/>
    <x v="48"/>
    <b v="1"/>
    <x v="1"/>
    <s v="Nov"/>
    <x v="1"/>
    <x v="2"/>
    <s v="30-44"/>
    <s v="16-30"/>
    <n v="1"/>
    <n v="1"/>
    <n v="0"/>
    <x v="0"/>
  </r>
  <r>
    <s v="P8794"/>
    <d v="2024-05-07T07:38:00"/>
    <s v="M"/>
    <n v="70"/>
    <s v="White"/>
    <s v="None"/>
    <b v="1"/>
    <m/>
    <x v="19"/>
    <b v="1"/>
    <x v="0"/>
    <s v="May"/>
    <x v="6"/>
    <x v="0"/>
    <s v="60-74"/>
    <s v="16-30"/>
    <n v="1"/>
    <n v="1"/>
    <n v="0"/>
    <x v="0"/>
  </r>
  <r>
    <s v="P8795"/>
    <d v="2024-06-18T19:29:00"/>
    <s v="M"/>
    <n v="22"/>
    <s v="White"/>
    <s v="None"/>
    <b v="1"/>
    <m/>
    <x v="10"/>
    <b v="1"/>
    <x v="0"/>
    <s v="Jun"/>
    <x v="6"/>
    <x v="7"/>
    <s v="15-29"/>
    <s v="31-45"/>
    <n v="0"/>
    <n v="1"/>
    <n v="0"/>
    <x v="0"/>
  </r>
  <r>
    <s v="P8796"/>
    <d v="2024-10-23T14:02:00"/>
    <s v="M"/>
    <n v="31"/>
    <s v="White"/>
    <s v="None"/>
    <b v="1"/>
    <m/>
    <x v="22"/>
    <b v="1"/>
    <x v="0"/>
    <s v="Oct"/>
    <x v="0"/>
    <x v="6"/>
    <s v="30-44"/>
    <s v="31-45"/>
    <n v="0"/>
    <n v="1"/>
    <n v="0"/>
    <x v="0"/>
  </r>
  <r>
    <s v="P8797"/>
    <d v="2024-02-28T17:56:00"/>
    <s v="M"/>
    <n v="20"/>
    <s v="White"/>
    <s v="None"/>
    <b v="1"/>
    <m/>
    <x v="17"/>
    <b v="1"/>
    <x v="0"/>
    <s v="Feb"/>
    <x v="0"/>
    <x v="3"/>
    <s v="15-29"/>
    <s v="31-45"/>
    <n v="0"/>
    <n v="1"/>
    <n v="0"/>
    <x v="0"/>
  </r>
  <r>
    <s v="P8798"/>
    <d v="2024-02-16T21:05:00"/>
    <s v="M"/>
    <n v="19"/>
    <s v="White"/>
    <s v="None"/>
    <b v="1"/>
    <m/>
    <x v="8"/>
    <b v="1"/>
    <x v="0"/>
    <s v="Feb"/>
    <x v="5"/>
    <x v="2"/>
    <s v="15-29"/>
    <s v="31-45"/>
    <n v="0"/>
    <n v="1"/>
    <n v="0"/>
    <x v="0"/>
  </r>
  <r>
    <s v="P8799"/>
    <d v="2023-07-29T05:47:00"/>
    <s v="M"/>
    <n v="67"/>
    <s v="White"/>
    <s v="None"/>
    <b v="1"/>
    <m/>
    <x v="12"/>
    <b v="1"/>
    <x v="1"/>
    <s v="Jul"/>
    <x v="1"/>
    <x v="5"/>
    <s v="60-74"/>
    <s v="31-45"/>
    <n v="0"/>
    <n v="1"/>
    <n v="0"/>
    <x v="0"/>
  </r>
  <r>
    <s v="P8800"/>
    <d v="2023-08-06T04:52:00"/>
    <s v="M"/>
    <n v="56"/>
    <s v="White"/>
    <s v="None"/>
    <b v="1"/>
    <m/>
    <x v="32"/>
    <b v="1"/>
    <x v="1"/>
    <s v="Aug"/>
    <x v="3"/>
    <x v="5"/>
    <s v="45-59"/>
    <s v="46-60"/>
    <n v="0"/>
    <n v="1"/>
    <n v="0"/>
    <x v="0"/>
  </r>
  <r>
    <s v="P8801"/>
    <d v="2023-05-22T05:40:00"/>
    <s v="M"/>
    <n v="56"/>
    <s v="White"/>
    <s v="None"/>
    <b v="1"/>
    <m/>
    <x v="24"/>
    <b v="1"/>
    <x v="1"/>
    <s v="May"/>
    <x v="4"/>
    <x v="5"/>
    <s v="45-59"/>
    <s v="16-30"/>
    <n v="1"/>
    <n v="1"/>
    <n v="0"/>
    <x v="0"/>
  </r>
  <r>
    <s v="P8802"/>
    <d v="2024-02-18T23:30:00"/>
    <s v="M"/>
    <n v="17"/>
    <s v="White"/>
    <s v="None"/>
    <b v="1"/>
    <m/>
    <x v="7"/>
    <b v="1"/>
    <x v="0"/>
    <s v="Feb"/>
    <x v="3"/>
    <x v="2"/>
    <s v="15-29"/>
    <s v="16-30"/>
    <n v="1"/>
    <n v="1"/>
    <n v="0"/>
    <x v="0"/>
  </r>
  <r>
    <s v="P8803"/>
    <d v="2024-07-08T03:53:00"/>
    <s v="M"/>
    <n v="6"/>
    <s v="White"/>
    <s v="None"/>
    <b v="1"/>
    <m/>
    <x v="19"/>
    <b v="1"/>
    <x v="0"/>
    <s v="Jul"/>
    <x v="4"/>
    <x v="5"/>
    <s v="0-14"/>
    <s v="16-30"/>
    <n v="1"/>
    <n v="1"/>
    <n v="0"/>
    <x v="0"/>
  </r>
  <r>
    <s v="P8804"/>
    <d v="2024-10-04T03:34:00"/>
    <s v="M"/>
    <n v="55"/>
    <s v="White"/>
    <s v="None"/>
    <b v="1"/>
    <m/>
    <x v="3"/>
    <b v="1"/>
    <x v="0"/>
    <s v="Oct"/>
    <x v="5"/>
    <x v="5"/>
    <s v="45-59"/>
    <s v="31-45"/>
    <n v="0"/>
    <n v="1"/>
    <n v="0"/>
    <x v="0"/>
  </r>
  <r>
    <s v="P8805"/>
    <d v="2024-07-13T15:24:00"/>
    <s v="M"/>
    <n v="21"/>
    <s v="White"/>
    <s v="None"/>
    <b v="1"/>
    <m/>
    <x v="15"/>
    <b v="1"/>
    <x v="0"/>
    <s v="Jul"/>
    <x v="1"/>
    <x v="3"/>
    <s v="15-29"/>
    <s v="31-45"/>
    <n v="0"/>
    <n v="1"/>
    <n v="0"/>
    <x v="0"/>
  </r>
  <r>
    <s v="P8806"/>
    <d v="2024-06-23T14:30:00"/>
    <s v="M"/>
    <n v="79"/>
    <s v="White"/>
    <s v="None"/>
    <b v="1"/>
    <m/>
    <x v="44"/>
    <b v="1"/>
    <x v="0"/>
    <s v="Jun"/>
    <x v="3"/>
    <x v="6"/>
    <s v="75+"/>
    <s v="31-45"/>
    <n v="0"/>
    <n v="1"/>
    <n v="0"/>
    <x v="0"/>
  </r>
  <r>
    <s v="P8807"/>
    <d v="2023-05-25T09:45:00"/>
    <s v="M"/>
    <n v="71"/>
    <s v="White"/>
    <s v="None"/>
    <b v="1"/>
    <m/>
    <x v="33"/>
    <b v="1"/>
    <x v="1"/>
    <s v="May"/>
    <x v="2"/>
    <x v="1"/>
    <s v="60-74"/>
    <s v="31-45"/>
    <n v="0"/>
    <n v="1"/>
    <n v="0"/>
    <x v="0"/>
  </r>
  <r>
    <s v="P8808"/>
    <d v="2024-05-17T07:19:00"/>
    <s v="M"/>
    <n v="9"/>
    <s v="White"/>
    <s v="None"/>
    <b v="1"/>
    <m/>
    <x v="16"/>
    <b v="1"/>
    <x v="0"/>
    <s v="May"/>
    <x v="5"/>
    <x v="0"/>
    <s v="0-14"/>
    <s v="46-60"/>
    <n v="0"/>
    <n v="1"/>
    <n v="0"/>
    <x v="0"/>
  </r>
  <r>
    <s v="P8809"/>
    <d v="2024-05-21T15:24:00"/>
    <s v="M"/>
    <n v="2"/>
    <s v="White"/>
    <s v="None"/>
    <b v="1"/>
    <m/>
    <x v="25"/>
    <b v="1"/>
    <x v="0"/>
    <s v="May"/>
    <x v="6"/>
    <x v="3"/>
    <s v="0-14"/>
    <s v="46-60"/>
    <n v="0"/>
    <n v="1"/>
    <n v="0"/>
    <x v="0"/>
  </r>
  <r>
    <s v="P8810"/>
    <d v="2024-08-12T08:31:00"/>
    <s v="M"/>
    <n v="78"/>
    <s v="White"/>
    <s v="None"/>
    <b v="1"/>
    <m/>
    <x v="25"/>
    <b v="1"/>
    <x v="0"/>
    <s v="Aug"/>
    <x v="4"/>
    <x v="0"/>
    <s v="75+"/>
    <s v="46-60"/>
    <n v="0"/>
    <n v="1"/>
    <n v="0"/>
    <x v="0"/>
  </r>
  <r>
    <s v="P8811"/>
    <d v="2024-01-09T03:19:00"/>
    <s v="M"/>
    <n v="18"/>
    <s v="White"/>
    <s v="None"/>
    <b v="1"/>
    <m/>
    <x v="49"/>
    <b v="1"/>
    <x v="0"/>
    <s v="Jan"/>
    <x v="6"/>
    <x v="5"/>
    <s v="15-29"/>
    <s v="46-60"/>
    <n v="0"/>
    <n v="1"/>
    <n v="0"/>
    <x v="0"/>
  </r>
  <r>
    <s v="P8812"/>
    <d v="2023-11-18T11:08:00"/>
    <s v="M"/>
    <n v="38"/>
    <s v="White"/>
    <s v="None"/>
    <b v="1"/>
    <m/>
    <x v="39"/>
    <b v="1"/>
    <x v="1"/>
    <s v="Nov"/>
    <x v="1"/>
    <x v="1"/>
    <s v="30-44"/>
    <s v="0-15"/>
    <n v="1"/>
    <n v="1"/>
    <n v="0"/>
    <x v="0"/>
  </r>
  <r>
    <s v="P8813"/>
    <d v="2023-07-05T17:38:00"/>
    <s v="M"/>
    <n v="42"/>
    <s v="White"/>
    <s v="None"/>
    <b v="1"/>
    <m/>
    <x v="20"/>
    <b v="1"/>
    <x v="1"/>
    <s v="Jul"/>
    <x v="0"/>
    <x v="3"/>
    <s v="30-44"/>
    <s v="16-30"/>
    <n v="1"/>
    <n v="1"/>
    <n v="0"/>
    <x v="0"/>
  </r>
  <r>
    <s v="P8814"/>
    <d v="2023-11-30T20:15:00"/>
    <s v="M"/>
    <n v="48"/>
    <s v="White"/>
    <s v="None"/>
    <b v="1"/>
    <m/>
    <x v="41"/>
    <b v="1"/>
    <x v="1"/>
    <s v="Nov"/>
    <x v="2"/>
    <x v="7"/>
    <s v="45-59"/>
    <s v="16-30"/>
    <n v="1"/>
    <n v="1"/>
    <n v="0"/>
    <x v="0"/>
  </r>
  <r>
    <s v="P8815"/>
    <d v="2023-05-06T16:40:00"/>
    <s v="M"/>
    <n v="54"/>
    <s v="White"/>
    <s v="None"/>
    <b v="1"/>
    <m/>
    <x v="44"/>
    <b v="1"/>
    <x v="1"/>
    <s v="May"/>
    <x v="1"/>
    <x v="3"/>
    <s v="45-59"/>
    <s v="31-45"/>
    <n v="0"/>
    <n v="1"/>
    <n v="0"/>
    <x v="0"/>
  </r>
  <r>
    <s v="P8816"/>
    <d v="2024-10-11T07:36:00"/>
    <s v="M"/>
    <n v="1"/>
    <s v="White"/>
    <s v="None"/>
    <b v="1"/>
    <m/>
    <x v="33"/>
    <b v="1"/>
    <x v="0"/>
    <s v="Oct"/>
    <x v="5"/>
    <x v="0"/>
    <s v="0-14"/>
    <s v="31-45"/>
    <n v="0"/>
    <n v="1"/>
    <n v="0"/>
    <x v="0"/>
  </r>
  <r>
    <s v="P8817"/>
    <d v="2023-06-07T10:36:00"/>
    <s v="M"/>
    <n v="22"/>
    <s v="White"/>
    <s v="None"/>
    <b v="1"/>
    <m/>
    <x v="6"/>
    <b v="1"/>
    <x v="1"/>
    <s v="Jun"/>
    <x v="0"/>
    <x v="1"/>
    <s v="15-29"/>
    <s v="31-45"/>
    <n v="0"/>
    <n v="1"/>
    <n v="0"/>
    <x v="0"/>
  </r>
  <r>
    <s v="P8818"/>
    <d v="2024-05-25T23:59:00"/>
    <s v="M"/>
    <n v="3"/>
    <s v="White"/>
    <s v="None"/>
    <b v="1"/>
    <m/>
    <x v="12"/>
    <b v="1"/>
    <x v="0"/>
    <s v="May"/>
    <x v="1"/>
    <x v="2"/>
    <s v="0-14"/>
    <s v="31-45"/>
    <n v="0"/>
    <n v="1"/>
    <n v="0"/>
    <x v="0"/>
  </r>
  <r>
    <s v="P8819"/>
    <d v="2024-04-15T04:58:00"/>
    <s v="M"/>
    <n v="36"/>
    <s v="White"/>
    <s v="None"/>
    <b v="1"/>
    <m/>
    <x v="9"/>
    <b v="1"/>
    <x v="0"/>
    <s v="Apr"/>
    <x v="4"/>
    <x v="5"/>
    <s v="30-44"/>
    <s v="46-60"/>
    <n v="0"/>
    <n v="1"/>
    <n v="0"/>
    <x v="0"/>
  </r>
  <r>
    <s v="P8820"/>
    <d v="2024-09-25T15:20:00"/>
    <s v="M"/>
    <n v="2"/>
    <s v="White"/>
    <s v="None"/>
    <b v="1"/>
    <m/>
    <x v="2"/>
    <b v="1"/>
    <x v="0"/>
    <s v="Sep"/>
    <x v="0"/>
    <x v="3"/>
    <s v="0-14"/>
    <s v="46-60"/>
    <n v="0"/>
    <n v="1"/>
    <n v="0"/>
    <x v="0"/>
  </r>
  <r>
    <s v="P8821"/>
    <d v="2024-10-19T03:51:00"/>
    <s v="M"/>
    <n v="48"/>
    <s v="White"/>
    <s v="None"/>
    <b v="1"/>
    <m/>
    <x v="2"/>
    <b v="1"/>
    <x v="0"/>
    <s v="Oct"/>
    <x v="1"/>
    <x v="5"/>
    <s v="45-59"/>
    <s v="46-60"/>
    <n v="0"/>
    <n v="1"/>
    <n v="0"/>
    <x v="0"/>
  </r>
  <r>
    <s v="P8822"/>
    <d v="2023-08-06T11:29:00"/>
    <s v="M"/>
    <n v="2"/>
    <s v="White"/>
    <s v="None"/>
    <b v="1"/>
    <m/>
    <x v="38"/>
    <b v="1"/>
    <x v="1"/>
    <s v="Aug"/>
    <x v="3"/>
    <x v="1"/>
    <s v="0-14"/>
    <s v="0-15"/>
    <n v="1"/>
    <n v="1"/>
    <n v="0"/>
    <x v="0"/>
  </r>
  <r>
    <s v="P8823"/>
    <d v="2023-08-11T12:37:00"/>
    <s v="M"/>
    <n v="11"/>
    <s v="White"/>
    <s v="None"/>
    <b v="1"/>
    <m/>
    <x v="35"/>
    <b v="1"/>
    <x v="1"/>
    <s v="Aug"/>
    <x v="5"/>
    <x v="6"/>
    <s v="0-14"/>
    <s v="16-30"/>
    <n v="1"/>
    <n v="1"/>
    <n v="0"/>
    <x v="0"/>
  </r>
  <r>
    <s v="P8824"/>
    <d v="2024-07-21T15:21:00"/>
    <s v="M"/>
    <n v="10"/>
    <s v="White"/>
    <s v="None"/>
    <b v="1"/>
    <m/>
    <x v="41"/>
    <b v="1"/>
    <x v="0"/>
    <s v="Jul"/>
    <x v="3"/>
    <x v="3"/>
    <s v="0-14"/>
    <s v="16-30"/>
    <n v="1"/>
    <n v="1"/>
    <n v="0"/>
    <x v="0"/>
  </r>
  <r>
    <s v="P8825"/>
    <d v="2024-04-10T21:03:00"/>
    <s v="M"/>
    <n v="45"/>
    <s v="White"/>
    <s v="None"/>
    <b v="1"/>
    <m/>
    <x v="19"/>
    <b v="1"/>
    <x v="0"/>
    <s v="Apr"/>
    <x v="0"/>
    <x v="2"/>
    <s v="45-59"/>
    <s v="16-30"/>
    <n v="1"/>
    <n v="1"/>
    <n v="0"/>
    <x v="0"/>
  </r>
  <r>
    <s v="P8826"/>
    <d v="2024-07-28T08:31:00"/>
    <s v="M"/>
    <n v="75"/>
    <s v="White"/>
    <s v="None"/>
    <b v="1"/>
    <m/>
    <x v="0"/>
    <b v="1"/>
    <x v="0"/>
    <s v="Jul"/>
    <x v="3"/>
    <x v="0"/>
    <s v="75+"/>
    <s v="31-45"/>
    <n v="0"/>
    <n v="1"/>
    <n v="0"/>
    <x v="0"/>
  </r>
  <r>
    <s v="P8827"/>
    <d v="2024-07-29T10:55:00"/>
    <s v="M"/>
    <n v="65"/>
    <s v="White"/>
    <s v="None"/>
    <b v="1"/>
    <m/>
    <x v="8"/>
    <b v="1"/>
    <x v="0"/>
    <s v="Jul"/>
    <x v="4"/>
    <x v="1"/>
    <s v="60-74"/>
    <s v="31-45"/>
    <n v="0"/>
    <n v="1"/>
    <n v="0"/>
    <x v="0"/>
  </r>
  <r>
    <s v="P8828"/>
    <d v="2023-06-09T02:47:00"/>
    <s v="M"/>
    <n v="9"/>
    <s v="White"/>
    <s v="None"/>
    <b v="1"/>
    <m/>
    <x v="32"/>
    <b v="1"/>
    <x v="1"/>
    <s v="Jun"/>
    <x v="5"/>
    <x v="4"/>
    <s v="0-14"/>
    <s v="46-60"/>
    <n v="0"/>
    <n v="1"/>
    <n v="0"/>
    <x v="0"/>
  </r>
  <r>
    <s v="P8829"/>
    <d v="2024-05-08T07:25:00"/>
    <s v="M"/>
    <n v="21"/>
    <s v="White"/>
    <s v="None"/>
    <b v="1"/>
    <m/>
    <x v="11"/>
    <b v="1"/>
    <x v="0"/>
    <s v="May"/>
    <x v="0"/>
    <x v="0"/>
    <s v="15-29"/>
    <s v="46-60"/>
    <n v="0"/>
    <n v="1"/>
    <n v="0"/>
    <x v="0"/>
  </r>
  <r>
    <s v="P8830"/>
    <d v="2023-07-17T17:28:00"/>
    <s v="M"/>
    <n v="59"/>
    <s v="White"/>
    <s v="None"/>
    <b v="1"/>
    <m/>
    <x v="14"/>
    <b v="1"/>
    <x v="1"/>
    <s v="Jul"/>
    <x v="4"/>
    <x v="3"/>
    <s v="45-59"/>
    <s v="46-60"/>
    <n v="0"/>
    <n v="1"/>
    <n v="0"/>
    <x v="0"/>
  </r>
  <r>
    <s v="P8831"/>
    <d v="2024-02-28T12:31:00"/>
    <s v="M"/>
    <n v="56"/>
    <s v="White"/>
    <s v="None"/>
    <b v="1"/>
    <m/>
    <x v="34"/>
    <b v="1"/>
    <x v="0"/>
    <s v="Feb"/>
    <x v="0"/>
    <x v="6"/>
    <s v="45-59"/>
    <s v="0-15"/>
    <n v="1"/>
    <n v="1"/>
    <n v="0"/>
    <x v="0"/>
  </r>
  <r>
    <s v="P8832"/>
    <d v="2023-12-22T02:24:00"/>
    <s v="M"/>
    <n v="38"/>
    <s v="White"/>
    <s v="None"/>
    <b v="1"/>
    <m/>
    <x v="39"/>
    <b v="1"/>
    <x v="1"/>
    <s v="Dec"/>
    <x v="5"/>
    <x v="4"/>
    <s v="30-44"/>
    <s v="0-15"/>
    <n v="1"/>
    <n v="1"/>
    <n v="0"/>
    <x v="0"/>
  </r>
  <r>
    <s v="P8833"/>
    <d v="2024-07-05T18:41:00"/>
    <s v="M"/>
    <n v="17"/>
    <s v="White"/>
    <s v="None"/>
    <b v="1"/>
    <m/>
    <x v="38"/>
    <b v="1"/>
    <x v="0"/>
    <s v="Jul"/>
    <x v="5"/>
    <x v="7"/>
    <s v="15-29"/>
    <s v="0-15"/>
    <n v="1"/>
    <n v="1"/>
    <n v="0"/>
    <x v="0"/>
  </r>
  <r>
    <s v="P8834"/>
    <d v="2024-05-10T11:13:00"/>
    <s v="M"/>
    <n v="60"/>
    <s v="White"/>
    <s v="None"/>
    <b v="1"/>
    <m/>
    <x v="38"/>
    <b v="1"/>
    <x v="0"/>
    <s v="May"/>
    <x v="5"/>
    <x v="1"/>
    <s v="60-74"/>
    <s v="0-15"/>
    <n v="1"/>
    <n v="1"/>
    <n v="0"/>
    <x v="0"/>
  </r>
  <r>
    <s v="P8835"/>
    <d v="2024-10-26T23:30:00"/>
    <s v="M"/>
    <n v="55"/>
    <s v="White"/>
    <s v="None"/>
    <b v="1"/>
    <m/>
    <x v="35"/>
    <b v="1"/>
    <x v="0"/>
    <s v="Oct"/>
    <x v="1"/>
    <x v="2"/>
    <s v="45-59"/>
    <s v="16-30"/>
    <n v="1"/>
    <n v="1"/>
    <n v="0"/>
    <x v="0"/>
  </r>
  <r>
    <s v="P8836"/>
    <d v="2023-09-26T22:44:00"/>
    <s v="M"/>
    <n v="20"/>
    <s v="White"/>
    <s v="None"/>
    <b v="1"/>
    <m/>
    <x v="46"/>
    <b v="1"/>
    <x v="1"/>
    <s v="Sep"/>
    <x v="6"/>
    <x v="2"/>
    <s v="15-29"/>
    <s v="16-30"/>
    <n v="1"/>
    <n v="1"/>
    <n v="0"/>
    <x v="0"/>
  </r>
  <r>
    <s v="P8837"/>
    <d v="2024-10-08T15:04:00"/>
    <s v="M"/>
    <n v="54"/>
    <s v="White"/>
    <s v="None"/>
    <b v="1"/>
    <m/>
    <x v="7"/>
    <b v="1"/>
    <x v="0"/>
    <s v="Oct"/>
    <x v="6"/>
    <x v="3"/>
    <s v="45-59"/>
    <s v="16-30"/>
    <n v="1"/>
    <n v="1"/>
    <n v="0"/>
    <x v="0"/>
  </r>
  <r>
    <s v="P8838"/>
    <d v="2023-09-26T00:13:00"/>
    <s v="M"/>
    <n v="47"/>
    <s v="White"/>
    <s v="None"/>
    <b v="1"/>
    <m/>
    <x v="45"/>
    <b v="1"/>
    <x v="1"/>
    <s v="Sep"/>
    <x v="6"/>
    <x v="4"/>
    <s v="45-59"/>
    <s v="16-30"/>
    <n v="1"/>
    <n v="1"/>
    <n v="0"/>
    <x v="0"/>
  </r>
  <r>
    <s v="P8839"/>
    <d v="2023-11-23T20:39:00"/>
    <s v="M"/>
    <n v="36"/>
    <s v="White"/>
    <s v="None"/>
    <b v="1"/>
    <m/>
    <x v="0"/>
    <b v="1"/>
    <x v="1"/>
    <s v="Nov"/>
    <x v="2"/>
    <x v="7"/>
    <s v="30-44"/>
    <s v="31-45"/>
    <n v="0"/>
    <n v="1"/>
    <n v="0"/>
    <x v="0"/>
  </r>
  <r>
    <s v="P8840"/>
    <d v="2023-05-13T20:12:00"/>
    <s v="M"/>
    <n v="40"/>
    <s v="White"/>
    <s v="None"/>
    <b v="1"/>
    <m/>
    <x v="32"/>
    <b v="1"/>
    <x v="1"/>
    <s v="May"/>
    <x v="1"/>
    <x v="7"/>
    <s v="30-44"/>
    <s v="46-60"/>
    <n v="0"/>
    <n v="1"/>
    <n v="0"/>
    <x v="0"/>
  </r>
  <r>
    <s v="P8841"/>
    <d v="2024-07-09T00:52:00"/>
    <s v="M"/>
    <n v="47"/>
    <s v="White"/>
    <s v="None"/>
    <b v="1"/>
    <m/>
    <x v="13"/>
    <b v="1"/>
    <x v="0"/>
    <s v="Jul"/>
    <x v="6"/>
    <x v="4"/>
    <s v="45-59"/>
    <s v="46-60"/>
    <n v="0"/>
    <n v="1"/>
    <n v="0"/>
    <x v="0"/>
  </r>
  <r>
    <s v="P8842"/>
    <d v="2024-06-30T05:31:00"/>
    <s v="M"/>
    <n v="18"/>
    <s v="White"/>
    <s v="None"/>
    <b v="1"/>
    <m/>
    <x v="9"/>
    <b v="1"/>
    <x v="0"/>
    <s v="Jun"/>
    <x v="3"/>
    <x v="5"/>
    <s v="15-29"/>
    <s v="46-60"/>
    <n v="0"/>
    <n v="1"/>
    <n v="0"/>
    <x v="0"/>
  </r>
  <r>
    <s v="P8843"/>
    <d v="2024-08-16T14:01:00"/>
    <s v="M"/>
    <n v="37"/>
    <s v="White"/>
    <s v="None"/>
    <b v="1"/>
    <m/>
    <x v="2"/>
    <b v="1"/>
    <x v="0"/>
    <s v="Aug"/>
    <x v="5"/>
    <x v="6"/>
    <s v="30-44"/>
    <s v="46-60"/>
    <n v="0"/>
    <n v="1"/>
    <n v="0"/>
    <x v="0"/>
  </r>
  <r>
    <s v="P8844"/>
    <d v="2024-05-29T14:25:00"/>
    <s v="M"/>
    <n v="42"/>
    <s v="White"/>
    <s v="None"/>
    <b v="1"/>
    <m/>
    <x v="2"/>
    <b v="1"/>
    <x v="0"/>
    <s v="May"/>
    <x v="0"/>
    <x v="6"/>
    <s v="30-44"/>
    <s v="46-60"/>
    <n v="0"/>
    <n v="1"/>
    <n v="0"/>
    <x v="0"/>
  </r>
  <r>
    <s v="P8845"/>
    <d v="2023-09-04T17:41:00"/>
    <s v="M"/>
    <n v="13"/>
    <s v="White"/>
    <s v="None"/>
    <b v="1"/>
    <m/>
    <x v="34"/>
    <b v="1"/>
    <x v="1"/>
    <s v="Sep"/>
    <x v="4"/>
    <x v="3"/>
    <s v="0-14"/>
    <s v="0-15"/>
    <n v="1"/>
    <n v="1"/>
    <n v="0"/>
    <x v="0"/>
  </r>
  <r>
    <s v="P8846"/>
    <d v="2023-11-15T09:50:00"/>
    <s v="M"/>
    <n v="65"/>
    <s v="White"/>
    <s v="None"/>
    <b v="1"/>
    <m/>
    <x v="20"/>
    <b v="1"/>
    <x v="1"/>
    <s v="Nov"/>
    <x v="0"/>
    <x v="1"/>
    <s v="60-74"/>
    <s v="16-30"/>
    <n v="1"/>
    <n v="1"/>
    <n v="0"/>
    <x v="0"/>
  </r>
  <r>
    <s v="P8847"/>
    <d v="2023-07-02T04:51:00"/>
    <s v="M"/>
    <n v="26"/>
    <s v="White"/>
    <s v="None"/>
    <b v="1"/>
    <m/>
    <x v="28"/>
    <b v="1"/>
    <x v="1"/>
    <s v="Jul"/>
    <x v="3"/>
    <x v="5"/>
    <s v="15-29"/>
    <s v="16-30"/>
    <n v="1"/>
    <n v="1"/>
    <n v="0"/>
    <x v="0"/>
  </r>
  <r>
    <s v="P8848"/>
    <d v="2023-07-28T01:50:00"/>
    <s v="M"/>
    <n v="19"/>
    <s v="White"/>
    <s v="None"/>
    <b v="1"/>
    <m/>
    <x v="1"/>
    <b v="1"/>
    <x v="1"/>
    <s v="Jul"/>
    <x v="5"/>
    <x v="4"/>
    <s v="15-29"/>
    <s v="16-30"/>
    <n v="1"/>
    <n v="1"/>
    <n v="0"/>
    <x v="0"/>
  </r>
  <r>
    <s v="P8849"/>
    <d v="2024-02-22T23:50:00"/>
    <s v="M"/>
    <n v="5"/>
    <s v="White"/>
    <s v="None"/>
    <b v="1"/>
    <m/>
    <x v="26"/>
    <b v="1"/>
    <x v="0"/>
    <s v="Feb"/>
    <x v="2"/>
    <x v="2"/>
    <s v="0-14"/>
    <s v="31-45"/>
    <n v="0"/>
    <n v="1"/>
    <n v="0"/>
    <x v="0"/>
  </r>
  <r>
    <s v="P8850"/>
    <d v="2023-06-02T07:23:00"/>
    <s v="M"/>
    <n v="38"/>
    <s v="White"/>
    <s v="None"/>
    <b v="1"/>
    <m/>
    <x v="43"/>
    <b v="1"/>
    <x v="1"/>
    <s v="Jun"/>
    <x v="5"/>
    <x v="0"/>
    <s v="30-44"/>
    <s v="46-60"/>
    <n v="0"/>
    <n v="1"/>
    <n v="0"/>
    <x v="0"/>
  </r>
  <r>
    <s v="P8851"/>
    <d v="2023-04-05T04:31:00"/>
    <s v="M"/>
    <n v="15"/>
    <s v="White"/>
    <s v="None"/>
    <b v="1"/>
    <m/>
    <x v="2"/>
    <b v="1"/>
    <x v="1"/>
    <s v="Apr"/>
    <x v="0"/>
    <x v="5"/>
    <s v="15-29"/>
    <s v="46-60"/>
    <n v="0"/>
    <n v="1"/>
    <n v="0"/>
    <x v="0"/>
  </r>
  <r>
    <s v="P8852"/>
    <d v="2023-08-03T19:29:00"/>
    <s v="M"/>
    <n v="68"/>
    <s v="White"/>
    <s v="None"/>
    <b v="1"/>
    <m/>
    <x v="27"/>
    <b v="1"/>
    <x v="1"/>
    <s v="Aug"/>
    <x v="2"/>
    <x v="7"/>
    <s v="60-74"/>
    <s v="46-60"/>
    <n v="0"/>
    <n v="1"/>
    <n v="0"/>
    <x v="0"/>
  </r>
  <r>
    <s v="P8853"/>
    <d v="2024-08-25T07:14:00"/>
    <s v="M"/>
    <n v="35"/>
    <s v="White"/>
    <s v="None"/>
    <b v="1"/>
    <m/>
    <x v="49"/>
    <b v="1"/>
    <x v="0"/>
    <s v="Aug"/>
    <x v="3"/>
    <x v="0"/>
    <s v="30-44"/>
    <s v="46-60"/>
    <n v="0"/>
    <n v="1"/>
    <n v="0"/>
    <x v="0"/>
  </r>
  <r>
    <s v="P8854"/>
    <d v="2023-11-24T01:58:00"/>
    <s v="M"/>
    <n v="58"/>
    <s v="White"/>
    <s v="None"/>
    <b v="1"/>
    <m/>
    <x v="30"/>
    <b v="1"/>
    <x v="1"/>
    <s v="Nov"/>
    <x v="5"/>
    <x v="4"/>
    <s v="45-59"/>
    <s v="0-15"/>
    <n v="1"/>
    <n v="1"/>
    <n v="0"/>
    <x v="0"/>
  </r>
  <r>
    <s v="P8855"/>
    <d v="2024-01-21T10:23:00"/>
    <s v="M"/>
    <n v="18"/>
    <s v="White"/>
    <s v="None"/>
    <b v="1"/>
    <m/>
    <x v="24"/>
    <b v="1"/>
    <x v="0"/>
    <s v="Jan"/>
    <x v="3"/>
    <x v="1"/>
    <s v="15-29"/>
    <s v="16-30"/>
    <n v="1"/>
    <n v="1"/>
    <n v="0"/>
    <x v="0"/>
  </r>
  <r>
    <s v="P8856"/>
    <d v="2024-08-20T17:42:00"/>
    <s v="M"/>
    <n v="32"/>
    <s v="White"/>
    <s v="None"/>
    <b v="1"/>
    <m/>
    <x v="46"/>
    <b v="1"/>
    <x v="0"/>
    <s v="Aug"/>
    <x v="6"/>
    <x v="3"/>
    <s v="30-44"/>
    <s v="16-30"/>
    <n v="1"/>
    <n v="1"/>
    <n v="0"/>
    <x v="0"/>
  </r>
  <r>
    <s v="P8857"/>
    <d v="2023-04-02T13:07:00"/>
    <s v="M"/>
    <n v="68"/>
    <s v="White"/>
    <s v="None"/>
    <b v="1"/>
    <m/>
    <x v="45"/>
    <b v="1"/>
    <x v="1"/>
    <s v="Apr"/>
    <x v="3"/>
    <x v="6"/>
    <s v="60-74"/>
    <s v="16-30"/>
    <n v="1"/>
    <n v="1"/>
    <n v="0"/>
    <x v="0"/>
  </r>
  <r>
    <s v="P8858"/>
    <d v="2023-06-19T00:07:00"/>
    <s v="M"/>
    <n v="28"/>
    <s v="White"/>
    <s v="None"/>
    <b v="1"/>
    <m/>
    <x v="0"/>
    <b v="1"/>
    <x v="1"/>
    <s v="Jun"/>
    <x v="4"/>
    <x v="4"/>
    <s v="15-29"/>
    <s v="31-45"/>
    <n v="0"/>
    <n v="1"/>
    <n v="0"/>
    <x v="0"/>
  </r>
  <r>
    <s v="P8859"/>
    <d v="2024-04-07T01:25:00"/>
    <s v="M"/>
    <n v="63"/>
    <s v="White"/>
    <s v="None"/>
    <b v="1"/>
    <m/>
    <x v="0"/>
    <b v="1"/>
    <x v="0"/>
    <s v="Apr"/>
    <x v="3"/>
    <x v="4"/>
    <s v="60-74"/>
    <s v="31-45"/>
    <n v="0"/>
    <n v="1"/>
    <n v="0"/>
    <x v="0"/>
  </r>
  <r>
    <s v="P8860"/>
    <d v="2024-06-12T23:24:00"/>
    <s v="M"/>
    <n v="72"/>
    <s v="White"/>
    <s v="None"/>
    <b v="1"/>
    <m/>
    <x v="0"/>
    <b v="1"/>
    <x v="0"/>
    <s v="Jun"/>
    <x v="0"/>
    <x v="2"/>
    <s v="60-74"/>
    <s v="31-45"/>
    <n v="0"/>
    <n v="1"/>
    <n v="0"/>
    <x v="0"/>
  </r>
  <r>
    <s v="P8861"/>
    <d v="2023-08-05T05:10:00"/>
    <s v="M"/>
    <n v="57"/>
    <s v="White"/>
    <s v="None"/>
    <b v="1"/>
    <m/>
    <x v="17"/>
    <b v="1"/>
    <x v="1"/>
    <s v="Aug"/>
    <x v="1"/>
    <x v="5"/>
    <s v="45-59"/>
    <s v="31-45"/>
    <n v="0"/>
    <n v="1"/>
    <n v="0"/>
    <x v="0"/>
  </r>
  <r>
    <s v="P8862"/>
    <d v="2023-05-25T01:04:00"/>
    <s v="M"/>
    <n v="37"/>
    <s v="White"/>
    <s v="None"/>
    <b v="1"/>
    <m/>
    <x v="23"/>
    <b v="1"/>
    <x v="1"/>
    <s v="May"/>
    <x v="2"/>
    <x v="4"/>
    <s v="30-44"/>
    <s v="46-60"/>
    <n v="0"/>
    <n v="1"/>
    <n v="0"/>
    <x v="0"/>
  </r>
  <r>
    <s v="P8863"/>
    <d v="2023-09-26T13:51:00"/>
    <s v="M"/>
    <n v="79"/>
    <s v="White"/>
    <s v="None"/>
    <b v="1"/>
    <m/>
    <x v="27"/>
    <b v="1"/>
    <x v="1"/>
    <s v="Sep"/>
    <x v="6"/>
    <x v="6"/>
    <s v="75+"/>
    <s v="46-60"/>
    <n v="0"/>
    <n v="1"/>
    <n v="0"/>
    <x v="0"/>
  </r>
  <r>
    <s v="P8864"/>
    <d v="2023-11-18T12:52:00"/>
    <s v="M"/>
    <n v="77"/>
    <s v="White"/>
    <s v="None"/>
    <b v="1"/>
    <m/>
    <x v="45"/>
    <b v="1"/>
    <x v="1"/>
    <s v="Nov"/>
    <x v="1"/>
    <x v="6"/>
    <s v="75+"/>
    <s v="16-30"/>
    <n v="1"/>
    <n v="1"/>
    <n v="0"/>
    <x v="0"/>
  </r>
  <r>
    <s v="P8865"/>
    <d v="2024-08-30T01:52:00"/>
    <s v="M"/>
    <n v="76"/>
    <s v="White"/>
    <s v="None"/>
    <b v="1"/>
    <m/>
    <x v="18"/>
    <b v="1"/>
    <x v="0"/>
    <s v="Aug"/>
    <x v="5"/>
    <x v="4"/>
    <s v="75+"/>
    <s v="16-30"/>
    <n v="1"/>
    <n v="1"/>
    <n v="0"/>
    <x v="0"/>
  </r>
  <r>
    <s v="P8866"/>
    <d v="2023-06-17T10:05:00"/>
    <s v="M"/>
    <n v="66"/>
    <s v="White"/>
    <s v="None"/>
    <b v="1"/>
    <m/>
    <x v="1"/>
    <b v="1"/>
    <x v="1"/>
    <s v="Jun"/>
    <x v="1"/>
    <x v="1"/>
    <s v="60-74"/>
    <s v="16-30"/>
    <n v="1"/>
    <n v="1"/>
    <n v="0"/>
    <x v="0"/>
  </r>
  <r>
    <s v="P8867"/>
    <d v="2024-02-18T15:53:00"/>
    <s v="M"/>
    <n v="58"/>
    <s v="White"/>
    <s v="None"/>
    <b v="1"/>
    <m/>
    <x v="44"/>
    <b v="1"/>
    <x v="0"/>
    <s v="Feb"/>
    <x v="3"/>
    <x v="3"/>
    <s v="45-59"/>
    <s v="31-45"/>
    <n v="0"/>
    <n v="1"/>
    <n v="0"/>
    <x v="0"/>
  </r>
  <r>
    <s v="P8868"/>
    <d v="2023-11-09T21:15:00"/>
    <s v="M"/>
    <n v="25"/>
    <s v="White"/>
    <s v="None"/>
    <b v="1"/>
    <m/>
    <x v="22"/>
    <b v="1"/>
    <x v="1"/>
    <s v="Nov"/>
    <x v="2"/>
    <x v="2"/>
    <s v="15-29"/>
    <s v="31-45"/>
    <n v="0"/>
    <n v="1"/>
    <n v="0"/>
    <x v="0"/>
  </r>
  <r>
    <s v="P8869"/>
    <d v="2023-06-11T06:23:00"/>
    <s v="M"/>
    <n v="32"/>
    <s v="White"/>
    <s v="None"/>
    <b v="1"/>
    <m/>
    <x v="16"/>
    <b v="1"/>
    <x v="1"/>
    <s v="Jun"/>
    <x v="3"/>
    <x v="0"/>
    <s v="30-44"/>
    <s v="46-60"/>
    <n v="0"/>
    <n v="1"/>
    <n v="0"/>
    <x v="0"/>
  </r>
  <r>
    <s v="P8870"/>
    <d v="2023-12-18T10:37:00"/>
    <s v="M"/>
    <n v="67"/>
    <s v="White"/>
    <s v="None"/>
    <b v="1"/>
    <m/>
    <x v="28"/>
    <b v="1"/>
    <x v="1"/>
    <s v="Dec"/>
    <x v="4"/>
    <x v="1"/>
    <s v="60-74"/>
    <s v="16-30"/>
    <n v="1"/>
    <n v="1"/>
    <n v="0"/>
    <x v="0"/>
  </r>
  <r>
    <s v="P8871"/>
    <d v="2023-04-05T18:06:00"/>
    <s v="M"/>
    <n v="64"/>
    <s v="White"/>
    <s v="None"/>
    <b v="1"/>
    <m/>
    <x v="48"/>
    <b v="1"/>
    <x v="1"/>
    <s v="Apr"/>
    <x v="0"/>
    <x v="7"/>
    <s v="60-74"/>
    <s v="16-30"/>
    <n v="1"/>
    <n v="1"/>
    <n v="0"/>
    <x v="0"/>
  </r>
  <r>
    <s v="P8872"/>
    <d v="2024-01-14T04:05:00"/>
    <s v="M"/>
    <n v="48"/>
    <s v="White"/>
    <s v="None"/>
    <b v="1"/>
    <m/>
    <x v="26"/>
    <b v="1"/>
    <x v="0"/>
    <s v="Jan"/>
    <x v="3"/>
    <x v="5"/>
    <s v="45-59"/>
    <s v="31-45"/>
    <n v="0"/>
    <n v="1"/>
    <n v="0"/>
    <x v="0"/>
  </r>
  <r>
    <s v="P8873"/>
    <d v="2024-01-03T12:20:00"/>
    <s v="M"/>
    <n v="16"/>
    <s v="White"/>
    <s v="None"/>
    <b v="1"/>
    <m/>
    <x v="10"/>
    <b v="1"/>
    <x v="0"/>
    <s v="Jan"/>
    <x v="0"/>
    <x v="6"/>
    <s v="15-29"/>
    <s v="31-45"/>
    <n v="0"/>
    <n v="1"/>
    <n v="0"/>
    <x v="0"/>
  </r>
  <r>
    <s v="P8874"/>
    <d v="2024-08-04T23:22:00"/>
    <s v="M"/>
    <n v="64"/>
    <s v="White"/>
    <s v="None"/>
    <b v="1"/>
    <m/>
    <x v="10"/>
    <b v="1"/>
    <x v="0"/>
    <s v="Aug"/>
    <x v="3"/>
    <x v="2"/>
    <s v="60-74"/>
    <s v="31-45"/>
    <n v="0"/>
    <n v="1"/>
    <n v="0"/>
    <x v="0"/>
  </r>
  <r>
    <s v="P8875"/>
    <d v="2024-04-15T19:17:00"/>
    <s v="M"/>
    <n v="3"/>
    <s v="White"/>
    <s v="None"/>
    <b v="1"/>
    <m/>
    <x v="15"/>
    <b v="1"/>
    <x v="0"/>
    <s v="Apr"/>
    <x v="4"/>
    <x v="7"/>
    <s v="0-14"/>
    <s v="31-45"/>
    <n v="0"/>
    <n v="1"/>
    <n v="0"/>
    <x v="0"/>
  </r>
  <r>
    <s v="P8876"/>
    <d v="2023-04-19T09:32:00"/>
    <s v="M"/>
    <n v="76"/>
    <s v="White"/>
    <s v="None"/>
    <b v="1"/>
    <m/>
    <x v="15"/>
    <b v="1"/>
    <x v="1"/>
    <s v="Apr"/>
    <x v="0"/>
    <x v="1"/>
    <s v="75+"/>
    <s v="31-45"/>
    <n v="0"/>
    <n v="1"/>
    <n v="0"/>
    <x v="0"/>
  </r>
  <r>
    <s v="P8877"/>
    <d v="2024-05-21T02:42:00"/>
    <s v="M"/>
    <n v="78"/>
    <s v="White"/>
    <s v="None"/>
    <b v="1"/>
    <m/>
    <x v="15"/>
    <b v="1"/>
    <x v="0"/>
    <s v="May"/>
    <x v="6"/>
    <x v="4"/>
    <s v="75+"/>
    <s v="31-45"/>
    <n v="0"/>
    <n v="1"/>
    <n v="0"/>
    <x v="0"/>
  </r>
  <r>
    <s v="P8878"/>
    <d v="2024-01-08T20:39:00"/>
    <s v="M"/>
    <n v="30"/>
    <s v="White"/>
    <s v="None"/>
    <b v="1"/>
    <m/>
    <x v="0"/>
    <b v="1"/>
    <x v="0"/>
    <s v="Jan"/>
    <x v="4"/>
    <x v="7"/>
    <s v="30-44"/>
    <s v="31-45"/>
    <n v="0"/>
    <n v="1"/>
    <n v="0"/>
    <x v="0"/>
  </r>
  <r>
    <s v="P8879"/>
    <d v="2024-03-25T17:56:00"/>
    <s v="M"/>
    <n v="40"/>
    <s v="White"/>
    <s v="None"/>
    <b v="1"/>
    <m/>
    <x v="0"/>
    <b v="1"/>
    <x v="0"/>
    <s v="Mar"/>
    <x v="4"/>
    <x v="3"/>
    <s v="30-44"/>
    <s v="31-45"/>
    <n v="0"/>
    <n v="1"/>
    <n v="0"/>
    <x v="0"/>
  </r>
  <r>
    <s v="P8880"/>
    <d v="2024-05-25T23:50:00"/>
    <s v="M"/>
    <n v="69"/>
    <s v="White"/>
    <s v="None"/>
    <b v="1"/>
    <m/>
    <x v="0"/>
    <b v="1"/>
    <x v="0"/>
    <s v="May"/>
    <x v="1"/>
    <x v="2"/>
    <s v="60-74"/>
    <s v="31-45"/>
    <n v="0"/>
    <n v="1"/>
    <n v="0"/>
    <x v="0"/>
  </r>
  <r>
    <s v="P8881"/>
    <d v="2024-09-22T20:23:00"/>
    <s v="M"/>
    <n v="64"/>
    <s v="White"/>
    <s v="None"/>
    <b v="1"/>
    <m/>
    <x v="17"/>
    <b v="1"/>
    <x v="0"/>
    <s v="Sep"/>
    <x v="3"/>
    <x v="7"/>
    <s v="60-74"/>
    <s v="31-45"/>
    <n v="0"/>
    <n v="1"/>
    <n v="0"/>
    <x v="0"/>
  </r>
  <r>
    <s v="P8882"/>
    <d v="2024-10-19T08:48:00"/>
    <s v="M"/>
    <n v="56"/>
    <s v="White"/>
    <s v="None"/>
    <b v="1"/>
    <m/>
    <x v="43"/>
    <b v="1"/>
    <x v="0"/>
    <s v="Oct"/>
    <x v="1"/>
    <x v="0"/>
    <s v="45-59"/>
    <s v="46-60"/>
    <n v="0"/>
    <n v="1"/>
    <n v="0"/>
    <x v="0"/>
  </r>
  <r>
    <s v="P8883"/>
    <d v="2023-05-23T05:01:00"/>
    <s v="M"/>
    <n v="25"/>
    <s v="White"/>
    <s v="None"/>
    <b v="1"/>
    <m/>
    <x v="16"/>
    <b v="1"/>
    <x v="1"/>
    <s v="May"/>
    <x v="6"/>
    <x v="5"/>
    <s v="15-29"/>
    <s v="46-60"/>
    <n v="0"/>
    <n v="1"/>
    <n v="0"/>
    <x v="0"/>
  </r>
  <r>
    <s v="P8884"/>
    <d v="2023-06-11T06:08:00"/>
    <s v="M"/>
    <n v="36"/>
    <s v="White"/>
    <s v="None"/>
    <b v="1"/>
    <m/>
    <x v="9"/>
    <b v="1"/>
    <x v="1"/>
    <s v="Jun"/>
    <x v="3"/>
    <x v="0"/>
    <s v="30-44"/>
    <s v="46-60"/>
    <n v="0"/>
    <n v="1"/>
    <n v="0"/>
    <x v="0"/>
  </r>
  <r>
    <s v="P8885"/>
    <d v="2023-05-28T16:12:00"/>
    <s v="M"/>
    <n v="42"/>
    <s v="White"/>
    <s v="None"/>
    <b v="1"/>
    <m/>
    <x v="47"/>
    <b v="1"/>
    <x v="1"/>
    <s v="May"/>
    <x v="3"/>
    <x v="3"/>
    <s v="30-44"/>
    <s v="46-60"/>
    <n v="0"/>
    <n v="1"/>
    <n v="0"/>
    <x v="0"/>
  </r>
  <r>
    <s v="P8886"/>
    <d v="2024-07-30T09:53:00"/>
    <s v="M"/>
    <n v="20"/>
    <s v="White"/>
    <s v="None"/>
    <b v="1"/>
    <m/>
    <x v="21"/>
    <b v="1"/>
    <x v="0"/>
    <s v="Jul"/>
    <x v="6"/>
    <x v="1"/>
    <s v="15-29"/>
    <s v="46-60"/>
    <n v="0"/>
    <n v="1"/>
    <n v="0"/>
    <x v="0"/>
  </r>
  <r>
    <s v="P8887"/>
    <d v="2023-04-16T13:02:00"/>
    <s v="M"/>
    <n v="11"/>
    <s v="White"/>
    <s v="None"/>
    <b v="1"/>
    <m/>
    <x v="42"/>
    <b v="1"/>
    <x v="1"/>
    <s v="Apr"/>
    <x v="3"/>
    <x v="6"/>
    <s v="0-14"/>
    <s v="0-15"/>
    <n v="1"/>
    <n v="1"/>
    <n v="0"/>
    <x v="0"/>
  </r>
  <r>
    <s v="P8888"/>
    <d v="2024-08-05T01:16:00"/>
    <s v="M"/>
    <n v="50"/>
    <s v="White"/>
    <s v="None"/>
    <b v="1"/>
    <m/>
    <x v="30"/>
    <b v="1"/>
    <x v="0"/>
    <s v="Aug"/>
    <x v="4"/>
    <x v="4"/>
    <s v="45-59"/>
    <s v="0-15"/>
    <n v="1"/>
    <n v="1"/>
    <n v="0"/>
    <x v="0"/>
  </r>
  <r>
    <s v="P8889"/>
    <d v="2024-10-03T13:20:00"/>
    <s v="M"/>
    <n v="3"/>
    <s v="White"/>
    <s v="None"/>
    <b v="1"/>
    <m/>
    <x v="18"/>
    <b v="1"/>
    <x v="0"/>
    <s v="Oct"/>
    <x v="2"/>
    <x v="6"/>
    <s v="0-14"/>
    <s v="16-30"/>
    <n v="1"/>
    <n v="1"/>
    <n v="0"/>
    <x v="0"/>
  </r>
  <r>
    <s v="P8890"/>
    <d v="2024-07-07T12:05:00"/>
    <s v="M"/>
    <n v="74"/>
    <s v="White"/>
    <s v="None"/>
    <b v="1"/>
    <m/>
    <x v="1"/>
    <b v="1"/>
    <x v="0"/>
    <s v="Jul"/>
    <x v="3"/>
    <x v="6"/>
    <s v="60-74"/>
    <s v="16-30"/>
    <n v="1"/>
    <n v="1"/>
    <n v="0"/>
    <x v="0"/>
  </r>
  <r>
    <s v="P8891"/>
    <d v="2023-07-12T20:12:00"/>
    <s v="M"/>
    <n v="49"/>
    <s v="White"/>
    <s v="None"/>
    <b v="1"/>
    <m/>
    <x v="48"/>
    <b v="1"/>
    <x v="1"/>
    <s v="Jul"/>
    <x v="0"/>
    <x v="7"/>
    <s v="45-59"/>
    <s v="16-30"/>
    <n v="1"/>
    <n v="1"/>
    <n v="0"/>
    <x v="0"/>
  </r>
  <r>
    <s v="P8892"/>
    <d v="2023-10-09T19:27:00"/>
    <s v="M"/>
    <n v="27"/>
    <s v="White"/>
    <s v="None"/>
    <b v="1"/>
    <m/>
    <x v="17"/>
    <b v="1"/>
    <x v="1"/>
    <s v="Oct"/>
    <x v="4"/>
    <x v="7"/>
    <s v="15-29"/>
    <s v="31-45"/>
    <n v="0"/>
    <n v="1"/>
    <n v="0"/>
    <x v="0"/>
  </r>
  <r>
    <s v="P8893"/>
    <d v="2023-07-26T11:48:00"/>
    <s v="M"/>
    <n v="49"/>
    <s v="White"/>
    <s v="None"/>
    <b v="1"/>
    <m/>
    <x v="6"/>
    <b v="1"/>
    <x v="1"/>
    <s v="Jul"/>
    <x v="0"/>
    <x v="1"/>
    <s v="45-59"/>
    <s v="31-45"/>
    <n v="0"/>
    <n v="1"/>
    <n v="0"/>
    <x v="0"/>
  </r>
  <r>
    <s v="P8894"/>
    <d v="2023-11-16T21:18:00"/>
    <s v="M"/>
    <n v="59"/>
    <s v="White"/>
    <s v="None"/>
    <b v="1"/>
    <m/>
    <x v="50"/>
    <b v="1"/>
    <x v="1"/>
    <s v="Nov"/>
    <x v="2"/>
    <x v="2"/>
    <s v="45-59"/>
    <s v="31-45"/>
    <n v="0"/>
    <n v="1"/>
    <n v="0"/>
    <x v="0"/>
  </r>
  <r>
    <s v="P8895"/>
    <d v="2024-08-13T00:10:00"/>
    <s v="M"/>
    <n v="41"/>
    <s v="White"/>
    <s v="None"/>
    <b v="1"/>
    <m/>
    <x v="16"/>
    <b v="1"/>
    <x v="0"/>
    <s v="Aug"/>
    <x v="6"/>
    <x v="4"/>
    <s v="30-44"/>
    <s v="46-60"/>
    <n v="0"/>
    <n v="1"/>
    <n v="0"/>
    <x v="0"/>
  </r>
  <r>
    <s v="P8896"/>
    <d v="2023-11-09T12:12:00"/>
    <s v="M"/>
    <n v="74"/>
    <s v="White"/>
    <s v="None"/>
    <b v="1"/>
    <m/>
    <x v="5"/>
    <b v="1"/>
    <x v="1"/>
    <s v="Nov"/>
    <x v="2"/>
    <x v="6"/>
    <s v="60-74"/>
    <s v="46-60"/>
    <n v="0"/>
    <n v="1"/>
    <n v="0"/>
    <x v="0"/>
  </r>
  <r>
    <s v="P8897"/>
    <d v="2023-08-16T12:05:00"/>
    <s v="M"/>
    <n v="19"/>
    <s v="White"/>
    <s v="None"/>
    <b v="1"/>
    <m/>
    <x v="38"/>
    <b v="1"/>
    <x v="1"/>
    <s v="Aug"/>
    <x v="0"/>
    <x v="6"/>
    <s v="15-29"/>
    <s v="0-15"/>
    <n v="1"/>
    <n v="1"/>
    <n v="0"/>
    <x v="0"/>
  </r>
  <r>
    <s v="P8898"/>
    <d v="2023-07-02T00:24:00"/>
    <s v="M"/>
    <n v="78"/>
    <s v="White"/>
    <s v="None"/>
    <b v="1"/>
    <m/>
    <x v="28"/>
    <b v="1"/>
    <x v="1"/>
    <s v="Jul"/>
    <x v="3"/>
    <x v="4"/>
    <s v="75+"/>
    <s v="16-30"/>
    <n v="1"/>
    <n v="1"/>
    <n v="0"/>
    <x v="0"/>
  </r>
  <r>
    <s v="P8899"/>
    <d v="2023-08-10T07:04:00"/>
    <s v="M"/>
    <n v="52"/>
    <s v="White"/>
    <s v="None"/>
    <b v="1"/>
    <m/>
    <x v="7"/>
    <b v="1"/>
    <x v="1"/>
    <s v="Aug"/>
    <x v="2"/>
    <x v="0"/>
    <s v="45-59"/>
    <s v="16-30"/>
    <n v="1"/>
    <n v="1"/>
    <n v="0"/>
    <x v="0"/>
  </r>
  <r>
    <s v="P8900"/>
    <d v="2023-06-17T18:25:00"/>
    <s v="M"/>
    <n v="29"/>
    <s v="White"/>
    <s v="None"/>
    <b v="1"/>
    <m/>
    <x v="15"/>
    <b v="1"/>
    <x v="1"/>
    <s v="Jun"/>
    <x v="1"/>
    <x v="7"/>
    <s v="15-29"/>
    <s v="31-45"/>
    <n v="0"/>
    <n v="1"/>
    <n v="0"/>
    <x v="0"/>
  </r>
  <r>
    <s v="P8901"/>
    <d v="2023-05-29T23:58:00"/>
    <s v="M"/>
    <n v="45"/>
    <s v="White"/>
    <s v="None"/>
    <b v="1"/>
    <m/>
    <x v="0"/>
    <b v="1"/>
    <x v="1"/>
    <s v="May"/>
    <x v="4"/>
    <x v="2"/>
    <s v="45-59"/>
    <s v="31-45"/>
    <n v="0"/>
    <n v="1"/>
    <n v="0"/>
    <x v="0"/>
  </r>
  <r>
    <s v="P8902"/>
    <d v="2023-05-04T01:54:00"/>
    <s v="M"/>
    <n v="62"/>
    <s v="White"/>
    <s v="None"/>
    <b v="1"/>
    <m/>
    <x v="12"/>
    <b v="1"/>
    <x v="1"/>
    <s v="May"/>
    <x v="2"/>
    <x v="4"/>
    <s v="60-74"/>
    <s v="31-45"/>
    <n v="0"/>
    <n v="1"/>
    <n v="0"/>
    <x v="0"/>
  </r>
  <r>
    <s v="P8903"/>
    <d v="2023-07-10T03:13:00"/>
    <s v="M"/>
    <n v="69"/>
    <s v="White"/>
    <s v="None"/>
    <b v="1"/>
    <m/>
    <x v="43"/>
    <b v="1"/>
    <x v="1"/>
    <s v="Jul"/>
    <x v="4"/>
    <x v="5"/>
    <s v="60-74"/>
    <s v="46-60"/>
    <n v="0"/>
    <n v="1"/>
    <n v="0"/>
    <x v="0"/>
  </r>
  <r>
    <s v="P8904"/>
    <d v="2024-07-28T11:59:00"/>
    <s v="M"/>
    <n v="20"/>
    <s v="White"/>
    <s v="None"/>
    <b v="1"/>
    <m/>
    <x v="25"/>
    <b v="1"/>
    <x v="0"/>
    <s v="Jul"/>
    <x v="3"/>
    <x v="1"/>
    <s v="15-29"/>
    <s v="46-60"/>
    <n v="0"/>
    <n v="1"/>
    <n v="0"/>
    <x v="0"/>
  </r>
  <r>
    <s v="P8905"/>
    <d v="2024-01-03T13:56:00"/>
    <s v="M"/>
    <n v="62"/>
    <s v="White"/>
    <s v="None"/>
    <b v="1"/>
    <m/>
    <x v="14"/>
    <b v="1"/>
    <x v="0"/>
    <s v="Jan"/>
    <x v="0"/>
    <x v="6"/>
    <s v="60-74"/>
    <s v="46-60"/>
    <n v="0"/>
    <n v="1"/>
    <n v="0"/>
    <x v="0"/>
  </r>
  <r>
    <s v="P8906"/>
    <d v="2023-04-23T07:09:00"/>
    <s v="M"/>
    <n v="8"/>
    <s v="White"/>
    <s v="None"/>
    <b v="1"/>
    <m/>
    <x v="5"/>
    <b v="1"/>
    <x v="1"/>
    <s v="Apr"/>
    <x v="3"/>
    <x v="0"/>
    <s v="0-14"/>
    <s v="46-60"/>
    <n v="0"/>
    <n v="1"/>
    <n v="0"/>
    <x v="0"/>
  </r>
  <r>
    <s v="P8907"/>
    <d v="2023-12-03T02:24:00"/>
    <s v="M"/>
    <n v="32"/>
    <s v="White"/>
    <s v="None"/>
    <b v="1"/>
    <m/>
    <x v="5"/>
    <b v="1"/>
    <x v="1"/>
    <s v="Dec"/>
    <x v="3"/>
    <x v="4"/>
    <s v="30-44"/>
    <s v="46-60"/>
    <n v="0"/>
    <n v="1"/>
    <n v="0"/>
    <x v="0"/>
  </r>
  <r>
    <s v="P8908"/>
    <d v="2024-07-21T02:28:00"/>
    <s v="M"/>
    <n v="66"/>
    <s v="White"/>
    <s v="None"/>
    <b v="1"/>
    <m/>
    <x v="4"/>
    <b v="1"/>
    <x v="0"/>
    <s v="Jul"/>
    <x v="3"/>
    <x v="4"/>
    <s v="60-74"/>
    <s v="0-15"/>
    <n v="1"/>
    <n v="1"/>
    <n v="0"/>
    <x v="0"/>
  </r>
  <r>
    <s v="P8909"/>
    <d v="2024-07-27T12:37:00"/>
    <s v="M"/>
    <n v="41"/>
    <s v="White"/>
    <s v="None"/>
    <b v="1"/>
    <m/>
    <x v="30"/>
    <b v="1"/>
    <x v="0"/>
    <s v="Jul"/>
    <x v="1"/>
    <x v="6"/>
    <s v="30-44"/>
    <s v="0-15"/>
    <n v="1"/>
    <n v="1"/>
    <n v="0"/>
    <x v="0"/>
  </r>
  <r>
    <s v="P8910"/>
    <d v="2024-08-11T06:21:00"/>
    <s v="M"/>
    <n v="25"/>
    <s v="White"/>
    <s v="None"/>
    <b v="1"/>
    <m/>
    <x v="39"/>
    <b v="1"/>
    <x v="0"/>
    <s v="Aug"/>
    <x v="3"/>
    <x v="0"/>
    <s v="15-29"/>
    <s v="0-15"/>
    <n v="1"/>
    <n v="1"/>
    <n v="0"/>
    <x v="0"/>
  </r>
  <r>
    <s v="P8911"/>
    <d v="2024-08-17T06:33:00"/>
    <s v="M"/>
    <n v="68"/>
    <s v="White"/>
    <s v="None"/>
    <b v="1"/>
    <m/>
    <x v="24"/>
    <b v="1"/>
    <x v="0"/>
    <s v="Aug"/>
    <x v="1"/>
    <x v="0"/>
    <s v="60-74"/>
    <s v="16-30"/>
    <n v="1"/>
    <n v="1"/>
    <n v="0"/>
    <x v="0"/>
  </r>
  <r>
    <s v="P8912"/>
    <d v="2024-05-10T11:20:00"/>
    <s v="M"/>
    <n v="3"/>
    <s v="White"/>
    <s v="None"/>
    <b v="1"/>
    <m/>
    <x v="1"/>
    <b v="1"/>
    <x v="0"/>
    <s v="May"/>
    <x v="5"/>
    <x v="1"/>
    <s v="0-14"/>
    <s v="16-30"/>
    <n v="1"/>
    <n v="1"/>
    <n v="0"/>
    <x v="0"/>
  </r>
  <r>
    <s v="P8913"/>
    <d v="2023-12-31T21:08:00"/>
    <s v="M"/>
    <n v="56"/>
    <s v="White"/>
    <s v="None"/>
    <b v="1"/>
    <m/>
    <x v="37"/>
    <b v="1"/>
    <x v="1"/>
    <s v="Dec"/>
    <x v="3"/>
    <x v="2"/>
    <s v="45-59"/>
    <s v="31-45"/>
    <n v="0"/>
    <n v="1"/>
    <n v="0"/>
    <x v="0"/>
  </r>
  <r>
    <s v="P8914"/>
    <d v="2024-01-13T07:38:00"/>
    <s v="M"/>
    <n v="4"/>
    <s v="White"/>
    <s v="None"/>
    <b v="1"/>
    <m/>
    <x v="33"/>
    <b v="1"/>
    <x v="0"/>
    <s v="Jan"/>
    <x v="1"/>
    <x v="0"/>
    <s v="0-14"/>
    <s v="31-45"/>
    <n v="0"/>
    <n v="1"/>
    <n v="0"/>
    <x v="0"/>
  </r>
  <r>
    <s v="P8915"/>
    <d v="2024-02-16T03:30:00"/>
    <s v="M"/>
    <n v="61"/>
    <s v="White"/>
    <s v="None"/>
    <b v="1"/>
    <m/>
    <x v="27"/>
    <b v="1"/>
    <x v="0"/>
    <s v="Feb"/>
    <x v="5"/>
    <x v="5"/>
    <s v="60-74"/>
    <s v="46-60"/>
    <n v="0"/>
    <n v="1"/>
    <n v="0"/>
    <x v="0"/>
  </r>
  <r>
    <s v="P8916"/>
    <d v="2024-01-26T17:40:00"/>
    <s v="M"/>
    <n v="39"/>
    <s v="White"/>
    <s v="None"/>
    <b v="1"/>
    <m/>
    <x v="49"/>
    <b v="1"/>
    <x v="0"/>
    <s v="Jan"/>
    <x v="5"/>
    <x v="3"/>
    <s v="30-44"/>
    <s v="46-60"/>
    <n v="0"/>
    <n v="1"/>
    <n v="0"/>
    <x v="0"/>
  </r>
  <r>
    <s v="P8917"/>
    <d v="2024-08-28T11:19:00"/>
    <s v="M"/>
    <n v="69"/>
    <s v="White"/>
    <s v="None"/>
    <b v="1"/>
    <m/>
    <x v="20"/>
    <b v="1"/>
    <x v="0"/>
    <s v="Aug"/>
    <x v="0"/>
    <x v="1"/>
    <s v="60-74"/>
    <s v="16-30"/>
    <n v="1"/>
    <n v="1"/>
    <n v="0"/>
    <x v="0"/>
  </r>
  <r>
    <s v="P8918"/>
    <d v="2024-05-16T09:43:00"/>
    <s v="M"/>
    <n v="53"/>
    <s v="White"/>
    <s v="None"/>
    <b v="1"/>
    <m/>
    <x v="31"/>
    <b v="1"/>
    <x v="0"/>
    <s v="May"/>
    <x v="2"/>
    <x v="1"/>
    <s v="45-59"/>
    <s v="16-30"/>
    <n v="1"/>
    <n v="1"/>
    <n v="0"/>
    <x v="0"/>
  </r>
  <r>
    <s v="P8919"/>
    <d v="2024-04-16T08:00:00"/>
    <s v="M"/>
    <n v="58"/>
    <s v="White"/>
    <s v="None"/>
    <b v="1"/>
    <m/>
    <x v="41"/>
    <b v="1"/>
    <x v="0"/>
    <s v="Apr"/>
    <x v="6"/>
    <x v="0"/>
    <s v="45-59"/>
    <s v="16-30"/>
    <n v="1"/>
    <n v="1"/>
    <n v="0"/>
    <x v="0"/>
  </r>
  <r>
    <s v="P8920"/>
    <d v="2024-05-16T19:15:00"/>
    <s v="M"/>
    <n v="66"/>
    <s v="White"/>
    <s v="None"/>
    <b v="1"/>
    <m/>
    <x v="48"/>
    <b v="1"/>
    <x v="0"/>
    <s v="May"/>
    <x v="2"/>
    <x v="7"/>
    <s v="60-74"/>
    <s v="16-30"/>
    <n v="1"/>
    <n v="1"/>
    <n v="0"/>
    <x v="0"/>
  </r>
  <r>
    <s v="P8921"/>
    <d v="2024-01-02T21:04:00"/>
    <s v="M"/>
    <n v="56"/>
    <s v="White"/>
    <s v="None"/>
    <b v="1"/>
    <m/>
    <x v="0"/>
    <b v="1"/>
    <x v="0"/>
    <s v="Jan"/>
    <x v="6"/>
    <x v="2"/>
    <s v="45-59"/>
    <s v="31-45"/>
    <n v="0"/>
    <n v="1"/>
    <n v="0"/>
    <x v="0"/>
  </r>
  <r>
    <s v="P8922"/>
    <d v="2024-05-03T00:53:00"/>
    <s v="M"/>
    <n v="60"/>
    <s v="White"/>
    <s v="None"/>
    <b v="1"/>
    <m/>
    <x v="50"/>
    <b v="1"/>
    <x v="0"/>
    <s v="May"/>
    <x v="5"/>
    <x v="4"/>
    <s v="60-74"/>
    <s v="31-45"/>
    <n v="0"/>
    <n v="1"/>
    <n v="0"/>
    <x v="0"/>
  </r>
  <r>
    <s v="P8923"/>
    <d v="2023-06-20T12:55:00"/>
    <s v="M"/>
    <n v="66"/>
    <s v="White"/>
    <s v="None"/>
    <b v="1"/>
    <m/>
    <x v="23"/>
    <b v="1"/>
    <x v="1"/>
    <s v="Jun"/>
    <x v="6"/>
    <x v="6"/>
    <s v="60-74"/>
    <s v="46-60"/>
    <n v="0"/>
    <n v="1"/>
    <n v="0"/>
    <x v="0"/>
  </r>
  <r>
    <s v="P8924"/>
    <d v="2024-09-28T05:26:00"/>
    <s v="M"/>
    <n v="37"/>
    <s v="White"/>
    <s v="None"/>
    <b v="1"/>
    <m/>
    <x v="25"/>
    <b v="1"/>
    <x v="0"/>
    <s v="Sep"/>
    <x v="1"/>
    <x v="5"/>
    <s v="30-44"/>
    <s v="46-60"/>
    <n v="0"/>
    <n v="1"/>
    <n v="0"/>
    <x v="0"/>
  </r>
  <r>
    <s v="P8925"/>
    <d v="2024-01-02T03:05:00"/>
    <s v="M"/>
    <n v="2"/>
    <s v="White"/>
    <s v="None"/>
    <b v="1"/>
    <m/>
    <x v="21"/>
    <b v="1"/>
    <x v="0"/>
    <s v="Jan"/>
    <x v="6"/>
    <x v="5"/>
    <s v="0-14"/>
    <s v="46-60"/>
    <n v="0"/>
    <n v="1"/>
    <n v="0"/>
    <x v="0"/>
  </r>
  <r>
    <s v="P8926"/>
    <d v="2024-10-17T05:57:00"/>
    <s v="M"/>
    <n v="5"/>
    <s v="White"/>
    <s v="None"/>
    <b v="1"/>
    <m/>
    <x v="21"/>
    <b v="1"/>
    <x v="0"/>
    <s v="Oct"/>
    <x v="2"/>
    <x v="5"/>
    <s v="0-14"/>
    <s v="46-60"/>
    <n v="0"/>
    <n v="1"/>
    <n v="0"/>
    <x v="0"/>
  </r>
  <r>
    <s v="P8927"/>
    <d v="2024-06-23T16:35:00"/>
    <s v="M"/>
    <n v="77"/>
    <s v="White"/>
    <s v="None"/>
    <b v="1"/>
    <m/>
    <x v="4"/>
    <b v="1"/>
    <x v="0"/>
    <s v="Jun"/>
    <x v="3"/>
    <x v="3"/>
    <s v="75+"/>
    <s v="0-15"/>
    <n v="1"/>
    <n v="1"/>
    <n v="0"/>
    <x v="0"/>
  </r>
  <r>
    <s v="P8928"/>
    <d v="2024-08-16T02:11:00"/>
    <s v="M"/>
    <n v="16"/>
    <s v="White"/>
    <s v="None"/>
    <b v="1"/>
    <m/>
    <x v="24"/>
    <b v="1"/>
    <x v="0"/>
    <s v="Aug"/>
    <x v="5"/>
    <x v="4"/>
    <s v="15-29"/>
    <s v="16-30"/>
    <n v="1"/>
    <n v="1"/>
    <n v="0"/>
    <x v="0"/>
  </r>
  <r>
    <s v="P8929"/>
    <d v="2024-07-21T20:22:00"/>
    <s v="M"/>
    <n v="14"/>
    <s v="White"/>
    <s v="None"/>
    <b v="1"/>
    <m/>
    <x v="37"/>
    <b v="1"/>
    <x v="0"/>
    <s v="Jul"/>
    <x v="3"/>
    <x v="7"/>
    <s v="0-14"/>
    <s v="31-45"/>
    <n v="0"/>
    <n v="1"/>
    <n v="0"/>
    <x v="0"/>
  </r>
  <r>
    <s v="P8930"/>
    <d v="2024-09-29T12:31:00"/>
    <s v="M"/>
    <n v="73"/>
    <s v="White"/>
    <s v="None"/>
    <b v="1"/>
    <m/>
    <x v="26"/>
    <b v="1"/>
    <x v="0"/>
    <s v="Sep"/>
    <x v="3"/>
    <x v="6"/>
    <s v="60-74"/>
    <s v="31-45"/>
    <n v="0"/>
    <n v="1"/>
    <n v="0"/>
    <x v="0"/>
  </r>
  <r>
    <s v="P8931"/>
    <d v="2023-10-23T16:48:00"/>
    <s v="M"/>
    <n v="73"/>
    <s v="White"/>
    <s v="None"/>
    <b v="1"/>
    <m/>
    <x v="17"/>
    <b v="1"/>
    <x v="1"/>
    <s v="Oct"/>
    <x v="4"/>
    <x v="3"/>
    <s v="60-74"/>
    <s v="31-45"/>
    <n v="0"/>
    <n v="1"/>
    <n v="0"/>
    <x v="0"/>
  </r>
  <r>
    <s v="P8932"/>
    <d v="2024-07-12T08:24:00"/>
    <s v="M"/>
    <n v="34"/>
    <s v="White"/>
    <s v="None"/>
    <b v="1"/>
    <m/>
    <x v="47"/>
    <b v="1"/>
    <x v="0"/>
    <s v="Jul"/>
    <x v="5"/>
    <x v="0"/>
    <s v="30-44"/>
    <s v="46-60"/>
    <n v="0"/>
    <n v="1"/>
    <n v="0"/>
    <x v="0"/>
  </r>
  <r>
    <s v="P8933"/>
    <d v="2024-09-13T07:38:00"/>
    <s v="M"/>
    <n v="8"/>
    <s v="White"/>
    <s v="None"/>
    <b v="1"/>
    <m/>
    <x v="21"/>
    <b v="1"/>
    <x v="0"/>
    <s v="Sep"/>
    <x v="5"/>
    <x v="0"/>
    <s v="0-14"/>
    <s v="46-60"/>
    <n v="0"/>
    <n v="1"/>
    <n v="0"/>
    <x v="0"/>
  </r>
  <r>
    <s v="P8934"/>
    <d v="2024-02-22T06:30:00"/>
    <s v="M"/>
    <n v="47"/>
    <s v="White"/>
    <s v="None"/>
    <b v="1"/>
    <m/>
    <x v="21"/>
    <b v="1"/>
    <x v="0"/>
    <s v="Feb"/>
    <x v="2"/>
    <x v="0"/>
    <s v="45-59"/>
    <s v="46-60"/>
    <n v="0"/>
    <n v="1"/>
    <n v="0"/>
    <x v="0"/>
  </r>
  <r>
    <s v="P8935"/>
    <d v="2024-10-26T14:18:00"/>
    <s v="M"/>
    <n v="7"/>
    <s v="White"/>
    <s v="None"/>
    <b v="1"/>
    <m/>
    <x v="4"/>
    <b v="1"/>
    <x v="0"/>
    <s v="Oct"/>
    <x v="1"/>
    <x v="6"/>
    <s v="0-14"/>
    <s v="0-15"/>
    <n v="1"/>
    <n v="1"/>
    <n v="0"/>
    <x v="0"/>
  </r>
  <r>
    <s v="P8936"/>
    <d v="2023-11-08T07:34:00"/>
    <s v="M"/>
    <n v="76"/>
    <s v="White"/>
    <s v="None"/>
    <b v="1"/>
    <m/>
    <x v="42"/>
    <b v="1"/>
    <x v="1"/>
    <s v="Nov"/>
    <x v="0"/>
    <x v="0"/>
    <s v="75+"/>
    <s v="0-15"/>
    <n v="1"/>
    <n v="1"/>
    <n v="0"/>
    <x v="0"/>
  </r>
  <r>
    <s v="P8937"/>
    <d v="2024-06-21T21:12:00"/>
    <s v="M"/>
    <n v="44"/>
    <s v="White"/>
    <s v="None"/>
    <b v="1"/>
    <m/>
    <x v="34"/>
    <b v="1"/>
    <x v="0"/>
    <s v="Jun"/>
    <x v="5"/>
    <x v="2"/>
    <s v="30-44"/>
    <s v="0-15"/>
    <n v="1"/>
    <n v="1"/>
    <n v="0"/>
    <x v="0"/>
  </r>
  <r>
    <s v="P8938"/>
    <d v="2024-09-09T09:47:00"/>
    <s v="M"/>
    <n v="43"/>
    <s v="White"/>
    <s v="None"/>
    <b v="1"/>
    <m/>
    <x v="38"/>
    <b v="1"/>
    <x v="0"/>
    <s v="Sep"/>
    <x v="4"/>
    <x v="1"/>
    <s v="30-44"/>
    <s v="0-15"/>
    <n v="1"/>
    <n v="1"/>
    <n v="0"/>
    <x v="0"/>
  </r>
  <r>
    <s v="P8939"/>
    <d v="2024-04-03T04:49:00"/>
    <s v="M"/>
    <n v="34"/>
    <s v="White"/>
    <s v="None"/>
    <b v="1"/>
    <m/>
    <x v="24"/>
    <b v="1"/>
    <x v="0"/>
    <s v="Apr"/>
    <x v="0"/>
    <x v="5"/>
    <s v="30-44"/>
    <s v="16-30"/>
    <n v="1"/>
    <n v="1"/>
    <n v="0"/>
    <x v="0"/>
  </r>
  <r>
    <s v="P8940"/>
    <d v="2023-12-19T09:11:00"/>
    <s v="M"/>
    <n v="55"/>
    <s v="White"/>
    <s v="None"/>
    <b v="1"/>
    <m/>
    <x v="26"/>
    <b v="1"/>
    <x v="1"/>
    <s v="Dec"/>
    <x v="6"/>
    <x v="1"/>
    <s v="45-59"/>
    <s v="31-45"/>
    <n v="0"/>
    <n v="1"/>
    <n v="0"/>
    <x v="0"/>
  </r>
  <r>
    <s v="P8941"/>
    <d v="2024-05-09T17:08:00"/>
    <s v="M"/>
    <n v="51"/>
    <s v="White"/>
    <s v="None"/>
    <b v="1"/>
    <m/>
    <x v="6"/>
    <b v="1"/>
    <x v="0"/>
    <s v="May"/>
    <x v="2"/>
    <x v="3"/>
    <s v="45-59"/>
    <s v="31-45"/>
    <n v="0"/>
    <n v="1"/>
    <n v="0"/>
    <x v="0"/>
  </r>
  <r>
    <s v="P8942"/>
    <d v="2024-07-02T05:57:00"/>
    <s v="M"/>
    <n v="23"/>
    <s v="White"/>
    <s v="None"/>
    <b v="1"/>
    <m/>
    <x v="50"/>
    <b v="1"/>
    <x v="0"/>
    <s v="Jul"/>
    <x v="6"/>
    <x v="5"/>
    <s v="15-29"/>
    <s v="31-45"/>
    <n v="0"/>
    <n v="1"/>
    <n v="0"/>
    <x v="0"/>
  </r>
  <r>
    <s v="P8943"/>
    <d v="2023-06-29T14:06:00"/>
    <s v="M"/>
    <n v="61"/>
    <s v="White"/>
    <s v="None"/>
    <b v="1"/>
    <m/>
    <x v="23"/>
    <b v="1"/>
    <x v="1"/>
    <s v="Jun"/>
    <x v="2"/>
    <x v="6"/>
    <s v="60-74"/>
    <s v="46-60"/>
    <n v="0"/>
    <n v="1"/>
    <n v="0"/>
    <x v="0"/>
  </r>
  <r>
    <s v="P8944"/>
    <d v="2024-01-30T13:14:00"/>
    <s v="M"/>
    <n v="71"/>
    <s v="White"/>
    <s v="None"/>
    <b v="1"/>
    <m/>
    <x v="43"/>
    <b v="1"/>
    <x v="0"/>
    <s v="Jan"/>
    <x v="6"/>
    <x v="6"/>
    <s v="60-74"/>
    <s v="46-60"/>
    <n v="0"/>
    <n v="1"/>
    <n v="0"/>
    <x v="0"/>
  </r>
  <r>
    <s v="P8945"/>
    <d v="2024-07-16T16:42:00"/>
    <s v="M"/>
    <n v="76"/>
    <s v="White"/>
    <s v="None"/>
    <b v="1"/>
    <m/>
    <x v="16"/>
    <b v="1"/>
    <x v="0"/>
    <s v="Jul"/>
    <x v="6"/>
    <x v="3"/>
    <s v="75+"/>
    <s v="46-60"/>
    <n v="0"/>
    <n v="1"/>
    <n v="0"/>
    <x v="0"/>
  </r>
  <r>
    <s v="P8946"/>
    <d v="2023-08-14T23:17:00"/>
    <s v="M"/>
    <n v="36"/>
    <s v="White"/>
    <s v="None"/>
    <b v="1"/>
    <m/>
    <x v="9"/>
    <b v="1"/>
    <x v="1"/>
    <s v="Aug"/>
    <x v="4"/>
    <x v="2"/>
    <s v="30-44"/>
    <s v="46-60"/>
    <n v="0"/>
    <n v="1"/>
    <n v="0"/>
    <x v="0"/>
  </r>
  <r>
    <s v="P8947"/>
    <d v="2023-08-26T01:41:00"/>
    <s v="M"/>
    <n v="15"/>
    <s v="White"/>
    <s v="None"/>
    <b v="1"/>
    <m/>
    <x v="11"/>
    <b v="1"/>
    <x v="1"/>
    <s v="Aug"/>
    <x v="1"/>
    <x v="4"/>
    <s v="15-29"/>
    <s v="46-60"/>
    <n v="0"/>
    <n v="1"/>
    <n v="0"/>
    <x v="0"/>
  </r>
  <r>
    <s v="P8948"/>
    <d v="2024-02-20T04:50:00"/>
    <s v="M"/>
    <n v="11"/>
    <s v="White"/>
    <s v="None"/>
    <b v="1"/>
    <m/>
    <x v="2"/>
    <b v="1"/>
    <x v="0"/>
    <s v="Feb"/>
    <x v="6"/>
    <x v="5"/>
    <s v="0-14"/>
    <s v="46-60"/>
    <n v="0"/>
    <n v="1"/>
    <n v="0"/>
    <x v="0"/>
  </r>
  <r>
    <s v="P8949"/>
    <d v="2024-04-15T19:39:00"/>
    <s v="M"/>
    <n v="49"/>
    <s v="White"/>
    <s v="None"/>
    <b v="1"/>
    <m/>
    <x v="4"/>
    <b v="1"/>
    <x v="0"/>
    <s v="Apr"/>
    <x v="4"/>
    <x v="7"/>
    <s v="45-59"/>
    <s v="0-15"/>
    <n v="1"/>
    <n v="1"/>
    <n v="0"/>
    <x v="0"/>
  </r>
  <r>
    <s v="P8950"/>
    <d v="2024-09-19T22:37:00"/>
    <s v="M"/>
    <n v="38"/>
    <s v="White"/>
    <s v="None"/>
    <b v="1"/>
    <m/>
    <x v="34"/>
    <b v="1"/>
    <x v="0"/>
    <s v="Sep"/>
    <x v="2"/>
    <x v="2"/>
    <s v="30-44"/>
    <s v="0-15"/>
    <n v="1"/>
    <n v="1"/>
    <n v="0"/>
    <x v="0"/>
  </r>
  <r>
    <s v="P8951"/>
    <d v="2024-02-24T05:49:00"/>
    <s v="M"/>
    <n v="32"/>
    <s v="White"/>
    <s v="None"/>
    <b v="1"/>
    <m/>
    <x v="39"/>
    <b v="1"/>
    <x v="0"/>
    <s v="Feb"/>
    <x v="1"/>
    <x v="5"/>
    <s v="30-44"/>
    <s v="0-15"/>
    <n v="1"/>
    <n v="1"/>
    <n v="0"/>
    <x v="0"/>
  </r>
  <r>
    <s v="P8952"/>
    <d v="2024-07-30T08:43:00"/>
    <s v="M"/>
    <n v="4"/>
    <s v="White"/>
    <s v="None"/>
    <b v="1"/>
    <m/>
    <x v="38"/>
    <b v="1"/>
    <x v="0"/>
    <s v="Jul"/>
    <x v="6"/>
    <x v="0"/>
    <s v="0-14"/>
    <s v="0-15"/>
    <n v="1"/>
    <n v="1"/>
    <n v="0"/>
    <x v="0"/>
  </r>
  <r>
    <s v="P8953"/>
    <d v="2023-10-06T00:16:00"/>
    <s v="M"/>
    <n v="20"/>
    <s v="White"/>
    <s v="None"/>
    <b v="1"/>
    <m/>
    <x v="38"/>
    <b v="1"/>
    <x v="1"/>
    <s v="Oct"/>
    <x v="5"/>
    <x v="4"/>
    <s v="15-29"/>
    <s v="0-15"/>
    <n v="1"/>
    <n v="1"/>
    <n v="0"/>
    <x v="0"/>
  </r>
  <r>
    <s v="P8954"/>
    <d v="2023-10-09T11:56:00"/>
    <s v="M"/>
    <n v="79"/>
    <s v="White"/>
    <s v="None"/>
    <b v="1"/>
    <m/>
    <x v="46"/>
    <b v="1"/>
    <x v="1"/>
    <s v="Oct"/>
    <x v="4"/>
    <x v="1"/>
    <s v="75+"/>
    <s v="16-30"/>
    <n v="1"/>
    <n v="1"/>
    <n v="0"/>
    <x v="0"/>
  </r>
  <r>
    <s v="P8955"/>
    <d v="2023-04-22T13:50:00"/>
    <s v="M"/>
    <n v="55"/>
    <s v="White"/>
    <s v="None"/>
    <b v="1"/>
    <m/>
    <x v="48"/>
    <b v="1"/>
    <x v="1"/>
    <s v="Apr"/>
    <x v="1"/>
    <x v="6"/>
    <s v="45-59"/>
    <s v="16-30"/>
    <n v="1"/>
    <n v="1"/>
    <n v="0"/>
    <x v="0"/>
  </r>
  <r>
    <s v="P8956"/>
    <d v="2023-12-30T22:09:00"/>
    <s v="M"/>
    <n v="39"/>
    <s v="White"/>
    <s v="None"/>
    <b v="1"/>
    <m/>
    <x v="15"/>
    <b v="1"/>
    <x v="1"/>
    <s v="Dec"/>
    <x v="1"/>
    <x v="2"/>
    <s v="30-44"/>
    <s v="31-45"/>
    <n v="0"/>
    <n v="1"/>
    <n v="0"/>
    <x v="0"/>
  </r>
  <r>
    <s v="P8957"/>
    <d v="2023-05-27T03:51:00"/>
    <s v="M"/>
    <n v="29"/>
    <s v="White"/>
    <s v="None"/>
    <b v="1"/>
    <m/>
    <x v="44"/>
    <b v="1"/>
    <x v="1"/>
    <s v="May"/>
    <x v="1"/>
    <x v="5"/>
    <s v="15-29"/>
    <s v="31-45"/>
    <n v="0"/>
    <n v="1"/>
    <n v="0"/>
    <x v="0"/>
  </r>
  <r>
    <s v="P8958"/>
    <d v="2023-05-21T18:43:00"/>
    <s v="M"/>
    <n v="53"/>
    <s v="White"/>
    <s v="None"/>
    <b v="1"/>
    <m/>
    <x v="44"/>
    <b v="1"/>
    <x v="1"/>
    <s v="May"/>
    <x v="3"/>
    <x v="7"/>
    <s v="45-59"/>
    <s v="31-45"/>
    <n v="0"/>
    <n v="1"/>
    <n v="0"/>
    <x v="0"/>
  </r>
  <r>
    <s v="P8959"/>
    <d v="2024-04-11T05:10:00"/>
    <s v="M"/>
    <n v="20"/>
    <s v="White"/>
    <s v="None"/>
    <b v="1"/>
    <m/>
    <x v="13"/>
    <b v="1"/>
    <x v="0"/>
    <s v="Apr"/>
    <x v="2"/>
    <x v="5"/>
    <s v="15-29"/>
    <s v="46-60"/>
    <n v="0"/>
    <n v="1"/>
    <n v="0"/>
    <x v="0"/>
  </r>
  <r>
    <s v="P8960"/>
    <d v="2024-08-05T03:51:00"/>
    <s v="M"/>
    <n v="17"/>
    <s v="White"/>
    <s v="None"/>
    <b v="1"/>
    <m/>
    <x v="47"/>
    <b v="1"/>
    <x v="0"/>
    <s v="Aug"/>
    <x v="4"/>
    <x v="5"/>
    <s v="15-29"/>
    <s v="46-60"/>
    <n v="0"/>
    <n v="1"/>
    <n v="0"/>
    <x v="0"/>
  </r>
  <r>
    <s v="P8961"/>
    <d v="2024-03-07T18:55:00"/>
    <s v="M"/>
    <n v="51"/>
    <s v="White"/>
    <s v="None"/>
    <b v="1"/>
    <m/>
    <x v="14"/>
    <b v="1"/>
    <x v="0"/>
    <s v="Mar"/>
    <x v="2"/>
    <x v="7"/>
    <s v="45-59"/>
    <s v="46-60"/>
    <n v="0"/>
    <n v="1"/>
    <n v="0"/>
    <x v="0"/>
  </r>
  <r>
    <s v="P8962"/>
    <d v="2024-09-17T14:40:00"/>
    <s v="M"/>
    <n v="9"/>
    <s v="White"/>
    <s v="None"/>
    <b v="1"/>
    <m/>
    <x v="42"/>
    <b v="1"/>
    <x v="0"/>
    <s v="Sep"/>
    <x v="6"/>
    <x v="6"/>
    <s v="0-14"/>
    <s v="0-15"/>
    <n v="1"/>
    <n v="1"/>
    <n v="0"/>
    <x v="0"/>
  </r>
  <r>
    <s v="P8963"/>
    <d v="2023-05-27T15:23:00"/>
    <s v="M"/>
    <n v="48"/>
    <s v="White"/>
    <s v="None"/>
    <b v="1"/>
    <m/>
    <x v="42"/>
    <b v="1"/>
    <x v="1"/>
    <s v="May"/>
    <x v="1"/>
    <x v="3"/>
    <s v="45-59"/>
    <s v="0-15"/>
    <n v="1"/>
    <n v="1"/>
    <n v="0"/>
    <x v="0"/>
  </r>
  <r>
    <s v="P8964"/>
    <d v="2023-05-02T17:28:00"/>
    <s v="M"/>
    <n v="29"/>
    <s v="White"/>
    <s v="None"/>
    <b v="1"/>
    <m/>
    <x v="34"/>
    <b v="1"/>
    <x v="1"/>
    <s v="May"/>
    <x v="6"/>
    <x v="3"/>
    <s v="15-29"/>
    <s v="0-15"/>
    <n v="1"/>
    <n v="1"/>
    <n v="0"/>
    <x v="0"/>
  </r>
  <r>
    <s v="P8965"/>
    <d v="2024-08-30T01:43:00"/>
    <s v="M"/>
    <n v="20"/>
    <s v="White"/>
    <s v="None"/>
    <b v="1"/>
    <m/>
    <x v="31"/>
    <b v="1"/>
    <x v="0"/>
    <s v="Aug"/>
    <x v="5"/>
    <x v="4"/>
    <s v="15-29"/>
    <s v="16-30"/>
    <n v="1"/>
    <n v="1"/>
    <n v="0"/>
    <x v="0"/>
  </r>
  <r>
    <s v="P8966"/>
    <d v="2024-06-23T22:31:00"/>
    <s v="M"/>
    <n v="23"/>
    <s v="White"/>
    <s v="None"/>
    <b v="1"/>
    <m/>
    <x v="31"/>
    <b v="1"/>
    <x v="0"/>
    <s v="Jun"/>
    <x v="3"/>
    <x v="2"/>
    <s v="15-29"/>
    <s v="16-30"/>
    <n v="1"/>
    <n v="1"/>
    <n v="0"/>
    <x v="0"/>
  </r>
  <r>
    <s v="P8967"/>
    <d v="2024-02-18T14:05:00"/>
    <s v="M"/>
    <n v="58"/>
    <s v="White"/>
    <s v="None"/>
    <b v="1"/>
    <m/>
    <x v="28"/>
    <b v="1"/>
    <x v="0"/>
    <s v="Feb"/>
    <x v="3"/>
    <x v="6"/>
    <s v="45-59"/>
    <s v="16-30"/>
    <n v="1"/>
    <n v="1"/>
    <n v="0"/>
    <x v="0"/>
  </r>
  <r>
    <s v="P8968"/>
    <d v="2024-08-30T03:21:00"/>
    <s v="M"/>
    <n v="15"/>
    <s v="White"/>
    <s v="None"/>
    <b v="1"/>
    <m/>
    <x v="45"/>
    <b v="1"/>
    <x v="0"/>
    <s v="Aug"/>
    <x v="5"/>
    <x v="5"/>
    <s v="15-29"/>
    <s v="16-30"/>
    <n v="1"/>
    <n v="1"/>
    <n v="0"/>
    <x v="0"/>
  </r>
  <r>
    <s v="P8969"/>
    <d v="2023-08-28T19:04:00"/>
    <s v="M"/>
    <n v="51"/>
    <s v="White"/>
    <s v="None"/>
    <b v="1"/>
    <m/>
    <x v="19"/>
    <b v="1"/>
    <x v="1"/>
    <s v="Aug"/>
    <x v="4"/>
    <x v="7"/>
    <s v="45-59"/>
    <s v="16-30"/>
    <n v="1"/>
    <n v="1"/>
    <n v="0"/>
    <x v="0"/>
  </r>
  <r>
    <s v="P8970"/>
    <d v="2024-10-30T19:50:00"/>
    <s v="M"/>
    <n v="7"/>
    <s v="White"/>
    <s v="None"/>
    <b v="1"/>
    <m/>
    <x v="3"/>
    <b v="1"/>
    <x v="0"/>
    <s v="Oct"/>
    <x v="0"/>
    <x v="7"/>
    <s v="0-14"/>
    <s v="31-45"/>
    <n v="0"/>
    <n v="1"/>
    <n v="0"/>
    <x v="0"/>
  </r>
  <r>
    <s v="P8971"/>
    <d v="2024-06-29T00:19:00"/>
    <s v="M"/>
    <n v="18"/>
    <s v="White"/>
    <s v="None"/>
    <b v="1"/>
    <m/>
    <x v="44"/>
    <b v="1"/>
    <x v="0"/>
    <s v="Jun"/>
    <x v="1"/>
    <x v="4"/>
    <s v="15-29"/>
    <s v="31-45"/>
    <n v="0"/>
    <n v="1"/>
    <n v="0"/>
    <x v="0"/>
  </r>
  <r>
    <s v="P8972"/>
    <d v="2023-12-02T04:39:00"/>
    <s v="M"/>
    <n v="39"/>
    <s v="White"/>
    <s v="None"/>
    <b v="1"/>
    <m/>
    <x v="22"/>
    <b v="1"/>
    <x v="1"/>
    <s v="Dec"/>
    <x v="1"/>
    <x v="5"/>
    <s v="30-44"/>
    <s v="31-45"/>
    <n v="0"/>
    <n v="1"/>
    <n v="0"/>
    <x v="0"/>
  </r>
  <r>
    <s v="P8973"/>
    <d v="2023-07-19T21:09:00"/>
    <s v="M"/>
    <n v="54"/>
    <s v="White"/>
    <s v="None"/>
    <b v="1"/>
    <m/>
    <x v="13"/>
    <b v="1"/>
    <x v="1"/>
    <s v="Jul"/>
    <x v="0"/>
    <x v="2"/>
    <s v="45-59"/>
    <s v="46-60"/>
    <n v="0"/>
    <n v="1"/>
    <n v="0"/>
    <x v="0"/>
  </r>
  <r>
    <s v="P8974"/>
    <d v="2024-08-01T15:22:00"/>
    <s v="M"/>
    <n v="66"/>
    <s v="White"/>
    <s v="None"/>
    <b v="1"/>
    <m/>
    <x v="47"/>
    <b v="1"/>
    <x v="0"/>
    <s v="Aug"/>
    <x v="2"/>
    <x v="3"/>
    <s v="60-74"/>
    <s v="46-60"/>
    <n v="0"/>
    <n v="1"/>
    <n v="0"/>
    <x v="0"/>
  </r>
  <r>
    <s v="P8975"/>
    <d v="2023-07-10T13:50:00"/>
    <s v="M"/>
    <n v="43"/>
    <s v="White"/>
    <s v="None"/>
    <b v="1"/>
    <m/>
    <x v="21"/>
    <b v="1"/>
    <x v="1"/>
    <s v="Jul"/>
    <x v="4"/>
    <x v="6"/>
    <s v="30-44"/>
    <s v="46-60"/>
    <n v="0"/>
    <n v="1"/>
    <n v="0"/>
    <x v="0"/>
  </r>
  <r>
    <s v="P8976"/>
    <d v="2023-06-12T02:49:00"/>
    <s v="M"/>
    <n v="77"/>
    <s v="White"/>
    <s v="None"/>
    <b v="1"/>
    <m/>
    <x v="5"/>
    <b v="1"/>
    <x v="1"/>
    <s v="Jun"/>
    <x v="4"/>
    <x v="4"/>
    <s v="75+"/>
    <s v="46-60"/>
    <n v="0"/>
    <n v="1"/>
    <n v="0"/>
    <x v="0"/>
  </r>
  <r>
    <s v="P8977"/>
    <d v="2024-03-05T14:04:00"/>
    <s v="M"/>
    <n v="51"/>
    <s v="White"/>
    <s v="None"/>
    <b v="1"/>
    <m/>
    <x v="24"/>
    <b v="1"/>
    <x v="0"/>
    <s v="Mar"/>
    <x v="6"/>
    <x v="6"/>
    <s v="45-59"/>
    <s v="16-30"/>
    <n v="1"/>
    <n v="1"/>
    <n v="0"/>
    <x v="0"/>
  </r>
  <r>
    <s v="P8978"/>
    <d v="2024-03-06T16:10:00"/>
    <s v="M"/>
    <n v="4"/>
    <s v="White"/>
    <s v="None"/>
    <b v="1"/>
    <m/>
    <x v="28"/>
    <b v="1"/>
    <x v="0"/>
    <s v="Mar"/>
    <x v="0"/>
    <x v="3"/>
    <s v="0-14"/>
    <s v="16-30"/>
    <n v="1"/>
    <n v="1"/>
    <n v="0"/>
    <x v="0"/>
  </r>
  <r>
    <s v="P8979"/>
    <d v="2023-11-12T08:14:00"/>
    <s v="M"/>
    <n v="66"/>
    <s v="White"/>
    <s v="None"/>
    <b v="1"/>
    <m/>
    <x v="46"/>
    <b v="1"/>
    <x v="1"/>
    <s v="Nov"/>
    <x v="3"/>
    <x v="0"/>
    <s v="60-74"/>
    <s v="16-30"/>
    <n v="1"/>
    <n v="1"/>
    <n v="0"/>
    <x v="0"/>
  </r>
  <r>
    <s v="P8980"/>
    <d v="2024-01-04T08:08:00"/>
    <s v="M"/>
    <n v="61"/>
    <s v="White"/>
    <s v="None"/>
    <b v="1"/>
    <m/>
    <x v="18"/>
    <b v="1"/>
    <x v="0"/>
    <s v="Jan"/>
    <x v="2"/>
    <x v="0"/>
    <s v="60-74"/>
    <s v="16-30"/>
    <n v="1"/>
    <n v="1"/>
    <n v="0"/>
    <x v="0"/>
  </r>
  <r>
    <s v="P8981"/>
    <d v="2024-04-11T04:37:00"/>
    <s v="M"/>
    <n v="18"/>
    <s v="White"/>
    <s v="None"/>
    <b v="1"/>
    <m/>
    <x v="41"/>
    <b v="1"/>
    <x v="0"/>
    <s v="Apr"/>
    <x v="2"/>
    <x v="5"/>
    <s v="15-29"/>
    <s v="16-30"/>
    <n v="1"/>
    <n v="1"/>
    <n v="0"/>
    <x v="0"/>
  </r>
  <r>
    <s v="P8982"/>
    <d v="2023-06-26T08:45:00"/>
    <s v="M"/>
    <n v="15"/>
    <s v="White"/>
    <s v="None"/>
    <b v="1"/>
    <m/>
    <x v="19"/>
    <b v="1"/>
    <x v="1"/>
    <s v="Jun"/>
    <x v="4"/>
    <x v="0"/>
    <s v="15-29"/>
    <s v="16-30"/>
    <n v="1"/>
    <n v="1"/>
    <n v="0"/>
    <x v="0"/>
  </r>
  <r>
    <s v="P8983"/>
    <d v="2024-07-13T17:03:00"/>
    <s v="M"/>
    <n v="18"/>
    <s v="White"/>
    <s v="None"/>
    <b v="1"/>
    <m/>
    <x v="3"/>
    <b v="1"/>
    <x v="0"/>
    <s v="Jul"/>
    <x v="1"/>
    <x v="3"/>
    <s v="15-29"/>
    <s v="31-45"/>
    <n v="0"/>
    <n v="1"/>
    <n v="0"/>
    <x v="0"/>
  </r>
  <r>
    <s v="P8984"/>
    <d v="2024-01-07T14:26:00"/>
    <s v="M"/>
    <n v="14"/>
    <s v="White"/>
    <s v="None"/>
    <b v="1"/>
    <m/>
    <x v="10"/>
    <b v="1"/>
    <x v="0"/>
    <s v="Jan"/>
    <x v="3"/>
    <x v="6"/>
    <s v="0-14"/>
    <s v="31-45"/>
    <n v="0"/>
    <n v="1"/>
    <n v="0"/>
    <x v="0"/>
  </r>
  <r>
    <s v="P8985"/>
    <d v="2024-01-28T14:12:00"/>
    <s v="M"/>
    <n v="35"/>
    <s v="White"/>
    <s v="None"/>
    <b v="1"/>
    <m/>
    <x v="40"/>
    <b v="1"/>
    <x v="0"/>
    <s v="Jan"/>
    <x v="3"/>
    <x v="6"/>
    <s v="30-44"/>
    <s v="31-45"/>
    <n v="0"/>
    <n v="1"/>
    <n v="0"/>
    <x v="0"/>
  </r>
  <r>
    <s v="P8986"/>
    <d v="2024-09-29T05:00:00"/>
    <s v="M"/>
    <n v="49"/>
    <s v="White"/>
    <s v="None"/>
    <b v="1"/>
    <m/>
    <x v="8"/>
    <b v="1"/>
    <x v="0"/>
    <s v="Sep"/>
    <x v="3"/>
    <x v="5"/>
    <s v="45-59"/>
    <s v="31-45"/>
    <n v="0"/>
    <n v="1"/>
    <n v="0"/>
    <x v="0"/>
  </r>
  <r>
    <s v="P8987"/>
    <d v="2023-06-30T09:33:00"/>
    <s v="M"/>
    <n v="74"/>
    <s v="White"/>
    <s v="None"/>
    <b v="1"/>
    <m/>
    <x v="34"/>
    <b v="1"/>
    <x v="1"/>
    <s v="Jun"/>
    <x v="5"/>
    <x v="1"/>
    <s v="60-74"/>
    <s v="0-15"/>
    <n v="1"/>
    <n v="1"/>
    <n v="0"/>
    <x v="0"/>
  </r>
  <r>
    <s v="P8988"/>
    <d v="2023-05-31T15:54:00"/>
    <s v="M"/>
    <n v="36"/>
    <s v="White"/>
    <s v="None"/>
    <b v="1"/>
    <m/>
    <x v="30"/>
    <b v="1"/>
    <x v="1"/>
    <s v="May"/>
    <x v="0"/>
    <x v="3"/>
    <s v="30-44"/>
    <s v="0-15"/>
    <n v="1"/>
    <n v="1"/>
    <n v="0"/>
    <x v="0"/>
  </r>
  <r>
    <s v="P8989"/>
    <d v="2023-06-26T07:57:00"/>
    <s v="M"/>
    <n v="62"/>
    <s v="White"/>
    <s v="None"/>
    <b v="1"/>
    <m/>
    <x v="24"/>
    <b v="1"/>
    <x v="1"/>
    <s v="Jun"/>
    <x v="4"/>
    <x v="0"/>
    <s v="60-74"/>
    <s v="16-30"/>
    <n v="1"/>
    <n v="1"/>
    <n v="0"/>
    <x v="0"/>
  </r>
  <r>
    <s v="P8990"/>
    <d v="2023-09-21T18:02:00"/>
    <s v="M"/>
    <n v="36"/>
    <s v="White"/>
    <s v="None"/>
    <b v="1"/>
    <m/>
    <x v="48"/>
    <b v="1"/>
    <x v="1"/>
    <s v="Sep"/>
    <x v="2"/>
    <x v="7"/>
    <s v="30-44"/>
    <s v="16-30"/>
    <n v="1"/>
    <n v="1"/>
    <n v="0"/>
    <x v="0"/>
  </r>
  <r>
    <s v="P8991"/>
    <d v="2024-09-01T01:51:00"/>
    <s v="M"/>
    <n v="20"/>
    <s v="White"/>
    <s v="None"/>
    <b v="1"/>
    <m/>
    <x v="29"/>
    <b v="1"/>
    <x v="0"/>
    <s v="Sep"/>
    <x v="3"/>
    <x v="4"/>
    <s v="15-29"/>
    <s v="16-30"/>
    <n v="1"/>
    <n v="1"/>
    <n v="0"/>
    <x v="0"/>
  </r>
  <r>
    <s v="P8992"/>
    <d v="2024-07-26T01:48:00"/>
    <s v="M"/>
    <n v="49"/>
    <s v="White"/>
    <s v="None"/>
    <b v="1"/>
    <m/>
    <x v="15"/>
    <b v="1"/>
    <x v="0"/>
    <s v="Jul"/>
    <x v="5"/>
    <x v="4"/>
    <s v="45-59"/>
    <s v="31-45"/>
    <n v="0"/>
    <n v="1"/>
    <n v="0"/>
    <x v="0"/>
  </r>
  <r>
    <s v="P8993"/>
    <d v="2023-04-22T00:44:00"/>
    <s v="M"/>
    <n v="44"/>
    <s v="White"/>
    <s v="None"/>
    <b v="1"/>
    <m/>
    <x v="22"/>
    <b v="1"/>
    <x v="1"/>
    <s v="Apr"/>
    <x v="1"/>
    <x v="4"/>
    <s v="30-44"/>
    <s v="31-45"/>
    <n v="0"/>
    <n v="1"/>
    <n v="0"/>
    <x v="0"/>
  </r>
  <r>
    <s v="P8994"/>
    <d v="2024-04-20T08:16:00"/>
    <s v="M"/>
    <n v="54"/>
    <s v="White"/>
    <s v="None"/>
    <b v="1"/>
    <m/>
    <x v="43"/>
    <b v="1"/>
    <x v="0"/>
    <s v="Apr"/>
    <x v="1"/>
    <x v="0"/>
    <s v="45-59"/>
    <s v="46-60"/>
    <n v="0"/>
    <n v="1"/>
    <n v="0"/>
    <x v="0"/>
  </r>
  <r>
    <s v="P8995"/>
    <d v="2024-01-04T16:22:00"/>
    <s v="M"/>
    <n v="5"/>
    <s v="White"/>
    <s v="None"/>
    <b v="1"/>
    <m/>
    <x v="32"/>
    <b v="1"/>
    <x v="0"/>
    <s v="Jan"/>
    <x v="2"/>
    <x v="3"/>
    <s v="0-14"/>
    <s v="46-60"/>
    <n v="0"/>
    <n v="1"/>
    <n v="0"/>
    <x v="0"/>
  </r>
  <r>
    <s v="P8996"/>
    <d v="2023-10-11T16:46:00"/>
    <s v="M"/>
    <n v="53"/>
    <s v="White"/>
    <s v="None"/>
    <b v="1"/>
    <m/>
    <x v="9"/>
    <b v="1"/>
    <x v="1"/>
    <s v="Oct"/>
    <x v="0"/>
    <x v="3"/>
    <s v="45-59"/>
    <s v="46-60"/>
    <n v="0"/>
    <n v="1"/>
    <n v="0"/>
    <x v="0"/>
  </r>
  <r>
    <s v="P8997"/>
    <d v="2024-03-22T18:01:00"/>
    <s v="M"/>
    <n v="19"/>
    <s v="White"/>
    <s v="None"/>
    <b v="1"/>
    <m/>
    <x v="47"/>
    <b v="1"/>
    <x v="0"/>
    <s v="Mar"/>
    <x v="5"/>
    <x v="7"/>
    <s v="15-29"/>
    <s v="46-60"/>
    <n v="0"/>
    <n v="1"/>
    <n v="0"/>
    <x v="0"/>
  </r>
  <r>
    <s v="P8998"/>
    <d v="2024-10-09T08:49:00"/>
    <s v="M"/>
    <n v="65"/>
    <s v="White"/>
    <s v="None"/>
    <b v="1"/>
    <m/>
    <x v="20"/>
    <b v="1"/>
    <x v="0"/>
    <s v="Oct"/>
    <x v="0"/>
    <x v="0"/>
    <s v="60-74"/>
    <s v="16-30"/>
    <n v="1"/>
    <n v="1"/>
    <n v="0"/>
    <x v="0"/>
  </r>
  <r>
    <s v="P8999"/>
    <d v="2024-05-03T11:40:00"/>
    <s v="M"/>
    <n v="34"/>
    <s v="White"/>
    <s v="None"/>
    <b v="1"/>
    <m/>
    <x v="46"/>
    <b v="1"/>
    <x v="0"/>
    <s v="May"/>
    <x v="5"/>
    <x v="1"/>
    <s v="30-44"/>
    <s v="16-30"/>
    <n v="1"/>
    <n v="1"/>
    <n v="0"/>
    <x v="0"/>
  </r>
  <r>
    <s v="P9000"/>
    <d v="2023-12-29T07:04:00"/>
    <s v="M"/>
    <n v="27"/>
    <s v="White"/>
    <s v="None"/>
    <b v="1"/>
    <m/>
    <x v="45"/>
    <b v="1"/>
    <x v="1"/>
    <s v="Dec"/>
    <x v="5"/>
    <x v="0"/>
    <s v="15-29"/>
    <s v="16-30"/>
    <n v="1"/>
    <n v="1"/>
    <n v="0"/>
    <x v="0"/>
  </r>
  <r>
    <s v="P9001"/>
    <d v="2023-11-05T07:37:00"/>
    <s v="M"/>
    <n v="70"/>
    <s v="White"/>
    <s v="None"/>
    <b v="1"/>
    <m/>
    <x v="44"/>
    <b v="1"/>
    <x v="1"/>
    <s v="Nov"/>
    <x v="3"/>
    <x v="0"/>
    <s v="60-74"/>
    <s v="31-45"/>
    <n v="0"/>
    <n v="1"/>
    <n v="0"/>
    <x v="0"/>
  </r>
  <r>
    <s v="P9002"/>
    <d v="2024-09-26T01:41:00"/>
    <s v="M"/>
    <n v="12"/>
    <s v="White"/>
    <s v="None"/>
    <b v="1"/>
    <m/>
    <x v="16"/>
    <b v="1"/>
    <x v="0"/>
    <s v="Sep"/>
    <x v="2"/>
    <x v="4"/>
    <s v="0-14"/>
    <s v="46-60"/>
    <n v="0"/>
    <n v="1"/>
    <n v="0"/>
    <x v="0"/>
  </r>
  <r>
    <s v="P9003"/>
    <d v="2024-03-10T22:23:00"/>
    <s v="M"/>
    <n v="63"/>
    <s v="White"/>
    <s v="None"/>
    <b v="1"/>
    <m/>
    <x v="49"/>
    <b v="1"/>
    <x v="0"/>
    <s v="Mar"/>
    <x v="3"/>
    <x v="2"/>
    <s v="60-74"/>
    <s v="46-60"/>
    <n v="0"/>
    <n v="1"/>
    <n v="0"/>
    <x v="0"/>
  </r>
  <r>
    <s v="P9004"/>
    <d v="2024-08-24T06:26:00"/>
    <s v="M"/>
    <n v="32"/>
    <s v="White"/>
    <s v="None"/>
    <b v="1"/>
    <m/>
    <x v="35"/>
    <b v="1"/>
    <x v="0"/>
    <s v="Aug"/>
    <x v="1"/>
    <x v="0"/>
    <s v="30-44"/>
    <s v="16-30"/>
    <n v="1"/>
    <n v="1"/>
    <n v="0"/>
    <x v="0"/>
  </r>
  <r>
    <s v="P9005"/>
    <d v="2023-12-25T18:29:00"/>
    <s v="M"/>
    <n v="17"/>
    <s v="White"/>
    <s v="None"/>
    <b v="1"/>
    <m/>
    <x v="24"/>
    <b v="1"/>
    <x v="1"/>
    <s v="Dec"/>
    <x v="4"/>
    <x v="7"/>
    <s v="15-29"/>
    <s v="16-30"/>
    <n v="1"/>
    <n v="1"/>
    <n v="0"/>
    <x v="0"/>
  </r>
  <r>
    <s v="P9006"/>
    <d v="2024-05-02T04:37:00"/>
    <s v="M"/>
    <n v="26"/>
    <s v="White"/>
    <s v="None"/>
    <b v="1"/>
    <m/>
    <x v="7"/>
    <b v="1"/>
    <x v="0"/>
    <s v="May"/>
    <x v="2"/>
    <x v="5"/>
    <s v="15-29"/>
    <s v="16-30"/>
    <n v="1"/>
    <n v="1"/>
    <n v="0"/>
    <x v="0"/>
  </r>
  <r>
    <s v="P9007"/>
    <d v="2023-12-31T19:31:00"/>
    <s v="M"/>
    <n v="12"/>
    <s v="White"/>
    <s v="None"/>
    <b v="1"/>
    <m/>
    <x v="40"/>
    <b v="1"/>
    <x v="1"/>
    <s v="Dec"/>
    <x v="3"/>
    <x v="7"/>
    <s v="0-14"/>
    <s v="31-45"/>
    <n v="0"/>
    <n v="1"/>
    <n v="0"/>
    <x v="0"/>
  </r>
  <r>
    <s v="P9008"/>
    <d v="2023-12-28T13:32:00"/>
    <s v="M"/>
    <n v="50"/>
    <s v="White"/>
    <s v="None"/>
    <b v="1"/>
    <m/>
    <x v="40"/>
    <b v="1"/>
    <x v="1"/>
    <s v="Dec"/>
    <x v="2"/>
    <x v="6"/>
    <s v="45-59"/>
    <s v="31-45"/>
    <n v="0"/>
    <n v="1"/>
    <n v="0"/>
    <x v="0"/>
  </r>
  <r>
    <s v="P9009"/>
    <d v="2024-08-03T16:48:00"/>
    <s v="M"/>
    <n v="23"/>
    <s v="White"/>
    <s v="None"/>
    <b v="1"/>
    <m/>
    <x v="13"/>
    <b v="1"/>
    <x v="0"/>
    <s v="Aug"/>
    <x v="1"/>
    <x v="3"/>
    <s v="15-29"/>
    <s v="46-60"/>
    <n v="0"/>
    <n v="1"/>
    <n v="0"/>
    <x v="0"/>
  </r>
  <r>
    <s v="P9010"/>
    <d v="2024-02-02T19:05:00"/>
    <s v="M"/>
    <n v="28"/>
    <s v="White"/>
    <s v="None"/>
    <b v="1"/>
    <m/>
    <x v="13"/>
    <b v="1"/>
    <x v="0"/>
    <s v="Feb"/>
    <x v="5"/>
    <x v="7"/>
    <s v="15-29"/>
    <s v="46-60"/>
    <n v="0"/>
    <n v="1"/>
    <n v="0"/>
    <x v="0"/>
  </r>
  <r>
    <s v="P9011"/>
    <d v="2024-09-11T10:52:00"/>
    <s v="M"/>
    <n v="52"/>
    <s v="White"/>
    <s v="None"/>
    <b v="1"/>
    <m/>
    <x v="21"/>
    <b v="1"/>
    <x v="0"/>
    <s v="Sep"/>
    <x v="0"/>
    <x v="1"/>
    <s v="45-59"/>
    <s v="46-60"/>
    <n v="0"/>
    <n v="1"/>
    <n v="0"/>
    <x v="0"/>
  </r>
  <r>
    <s v="P9012"/>
    <d v="2023-09-24T17:33:00"/>
    <s v="M"/>
    <n v="59"/>
    <s v="White"/>
    <s v="None"/>
    <b v="1"/>
    <m/>
    <x v="20"/>
    <b v="1"/>
    <x v="1"/>
    <s v="Sep"/>
    <x v="3"/>
    <x v="3"/>
    <s v="45-59"/>
    <s v="16-30"/>
    <n v="1"/>
    <n v="1"/>
    <n v="0"/>
    <x v="0"/>
  </r>
  <r>
    <s v="P9013"/>
    <d v="2024-10-24T02:27:00"/>
    <s v="M"/>
    <n v="37"/>
    <s v="White"/>
    <s v="None"/>
    <b v="1"/>
    <m/>
    <x v="35"/>
    <b v="1"/>
    <x v="0"/>
    <s v="Oct"/>
    <x v="2"/>
    <x v="4"/>
    <s v="30-44"/>
    <s v="16-30"/>
    <n v="1"/>
    <n v="1"/>
    <n v="0"/>
    <x v="0"/>
  </r>
  <r>
    <s v="P9014"/>
    <d v="2024-02-25T19:22:00"/>
    <s v="M"/>
    <n v="48"/>
    <s v="White"/>
    <s v="None"/>
    <b v="1"/>
    <m/>
    <x v="33"/>
    <b v="1"/>
    <x v="0"/>
    <s v="Feb"/>
    <x v="3"/>
    <x v="7"/>
    <s v="45-59"/>
    <s v="31-45"/>
    <n v="0"/>
    <n v="1"/>
    <n v="0"/>
    <x v="0"/>
  </r>
  <r>
    <s v="P9015"/>
    <d v="2024-01-29T00:46:00"/>
    <s v="M"/>
    <n v="52"/>
    <s v="White"/>
    <s v="None"/>
    <b v="1"/>
    <m/>
    <x v="32"/>
    <b v="1"/>
    <x v="0"/>
    <s v="Jan"/>
    <x v="4"/>
    <x v="4"/>
    <s v="45-59"/>
    <s v="46-60"/>
    <n v="0"/>
    <n v="1"/>
    <n v="0"/>
    <x v="0"/>
  </r>
  <r>
    <s v="P9016"/>
    <d v="2023-04-29T10:51:00"/>
    <s v="M"/>
    <n v="15"/>
    <s v="White"/>
    <s v="None"/>
    <b v="1"/>
    <m/>
    <x v="25"/>
    <b v="1"/>
    <x v="1"/>
    <s v="Apr"/>
    <x v="1"/>
    <x v="1"/>
    <s v="15-29"/>
    <s v="46-60"/>
    <n v="0"/>
    <n v="1"/>
    <n v="0"/>
    <x v="0"/>
  </r>
  <r>
    <s v="P9017"/>
    <d v="2024-04-23T09:01:00"/>
    <s v="M"/>
    <n v="37"/>
    <s v="White"/>
    <s v="None"/>
    <b v="1"/>
    <m/>
    <x v="14"/>
    <b v="1"/>
    <x v="0"/>
    <s v="Apr"/>
    <x v="6"/>
    <x v="1"/>
    <s v="30-44"/>
    <s v="46-60"/>
    <n v="0"/>
    <n v="1"/>
    <n v="0"/>
    <x v="0"/>
  </r>
  <r>
    <s v="P9018"/>
    <d v="2023-04-05T09:04:00"/>
    <s v="M"/>
    <n v="23"/>
    <s v="White"/>
    <s v="None"/>
    <b v="1"/>
    <n v="0"/>
    <x v="41"/>
    <b v="1"/>
    <x v="1"/>
    <s v="Apr"/>
    <x v="0"/>
    <x v="1"/>
    <s v="15-29"/>
    <s v="16-30"/>
    <n v="1"/>
    <n v="1"/>
    <n v="0"/>
    <x v="0"/>
  </r>
  <r>
    <s v="P9019"/>
    <d v="2024-07-02T22:36:00"/>
    <s v="M"/>
    <n v="16"/>
    <s v="White"/>
    <s v="None"/>
    <b v="1"/>
    <n v="0"/>
    <x v="45"/>
    <b v="1"/>
    <x v="0"/>
    <s v="Jul"/>
    <x v="6"/>
    <x v="2"/>
    <s v="15-29"/>
    <s v="16-30"/>
    <n v="1"/>
    <n v="1"/>
    <n v="0"/>
    <x v="0"/>
  </r>
  <r>
    <s v="P9020"/>
    <d v="2024-04-22T20:31:00"/>
    <s v="M"/>
    <n v="72"/>
    <s v="White"/>
    <s v="None"/>
    <b v="1"/>
    <n v="0"/>
    <x v="2"/>
    <b v="1"/>
    <x v="0"/>
    <s v="Apr"/>
    <x v="4"/>
    <x v="7"/>
    <s v="60-74"/>
    <s v="46-60"/>
    <n v="0"/>
    <n v="1"/>
    <n v="0"/>
    <x v="0"/>
  </r>
  <r>
    <s v="P9021"/>
    <d v="2024-02-19T13:37:00"/>
    <s v="M"/>
    <n v="10"/>
    <s v="White"/>
    <s v="None"/>
    <b v="1"/>
    <n v="0"/>
    <x v="45"/>
    <b v="1"/>
    <x v="0"/>
    <s v="Feb"/>
    <x v="4"/>
    <x v="6"/>
    <s v="0-14"/>
    <s v="16-30"/>
    <n v="1"/>
    <n v="1"/>
    <n v="0"/>
    <x v="0"/>
  </r>
  <r>
    <s v="P9022"/>
    <d v="2024-07-17T05:04:00"/>
    <s v="M"/>
    <n v="12"/>
    <s v="White"/>
    <s v="None"/>
    <b v="1"/>
    <n v="0"/>
    <x v="33"/>
    <b v="1"/>
    <x v="0"/>
    <s v="Jul"/>
    <x v="0"/>
    <x v="5"/>
    <s v="0-14"/>
    <s v="31-45"/>
    <n v="0"/>
    <n v="1"/>
    <n v="0"/>
    <x v="0"/>
  </r>
  <r>
    <s v="P9023"/>
    <d v="2024-01-02T03:22:00"/>
    <s v="M"/>
    <n v="17"/>
    <s v="White"/>
    <s v="None"/>
    <b v="1"/>
    <n v="0"/>
    <x v="9"/>
    <b v="1"/>
    <x v="0"/>
    <s v="Jan"/>
    <x v="6"/>
    <x v="5"/>
    <s v="15-29"/>
    <s v="46-60"/>
    <n v="0"/>
    <n v="1"/>
    <n v="0"/>
    <x v="0"/>
  </r>
  <r>
    <s v="P9024"/>
    <d v="2023-05-21T15:58:00"/>
    <s v="M"/>
    <n v="51"/>
    <s v="White"/>
    <s v="None"/>
    <b v="1"/>
    <n v="1"/>
    <x v="0"/>
    <b v="1"/>
    <x v="1"/>
    <s v="May"/>
    <x v="3"/>
    <x v="3"/>
    <s v="45-59"/>
    <s v="31-45"/>
    <n v="0"/>
    <n v="1"/>
    <n v="0"/>
    <x v="0"/>
  </r>
  <r>
    <s v="P9025"/>
    <d v="2023-08-25T07:33:00"/>
    <s v="M"/>
    <n v="17"/>
    <s v="White"/>
    <s v="None"/>
    <b v="1"/>
    <n v="1"/>
    <x v="2"/>
    <b v="1"/>
    <x v="1"/>
    <s v="Aug"/>
    <x v="5"/>
    <x v="0"/>
    <s v="15-29"/>
    <s v="46-60"/>
    <n v="0"/>
    <n v="1"/>
    <n v="0"/>
    <x v="0"/>
  </r>
  <r>
    <s v="P9026"/>
    <d v="2023-12-17T04:25:00"/>
    <s v="M"/>
    <n v="22"/>
    <s v="White"/>
    <s v="None"/>
    <b v="1"/>
    <n v="1"/>
    <x v="25"/>
    <b v="1"/>
    <x v="1"/>
    <s v="Dec"/>
    <x v="3"/>
    <x v="5"/>
    <s v="15-29"/>
    <s v="46-60"/>
    <n v="0"/>
    <n v="1"/>
    <n v="0"/>
    <x v="0"/>
  </r>
  <r>
    <s v="P9027"/>
    <d v="2024-05-06T00:23:00"/>
    <s v="M"/>
    <n v="8"/>
    <s v="White"/>
    <s v="None"/>
    <b v="1"/>
    <n v="1"/>
    <x v="43"/>
    <b v="1"/>
    <x v="0"/>
    <s v="May"/>
    <x v="4"/>
    <x v="4"/>
    <s v="0-14"/>
    <s v="46-60"/>
    <n v="0"/>
    <n v="1"/>
    <n v="0"/>
    <x v="0"/>
  </r>
  <r>
    <s v="P9028"/>
    <d v="2024-06-21T10:26:00"/>
    <s v="M"/>
    <n v="28"/>
    <s v="White"/>
    <s v="None"/>
    <b v="1"/>
    <n v="1"/>
    <x v="27"/>
    <b v="1"/>
    <x v="0"/>
    <s v="Jun"/>
    <x v="5"/>
    <x v="1"/>
    <s v="15-29"/>
    <s v="46-60"/>
    <n v="0"/>
    <n v="1"/>
    <n v="0"/>
    <x v="0"/>
  </r>
  <r>
    <s v="P9029"/>
    <d v="2023-08-21T04:52:00"/>
    <s v="M"/>
    <n v="25"/>
    <s v="White"/>
    <s v="None"/>
    <b v="1"/>
    <n v="1"/>
    <x v="26"/>
    <b v="1"/>
    <x v="1"/>
    <s v="Aug"/>
    <x v="4"/>
    <x v="5"/>
    <s v="15-29"/>
    <s v="31-45"/>
    <n v="0"/>
    <n v="1"/>
    <n v="0"/>
    <x v="0"/>
  </r>
  <r>
    <s v="P9030"/>
    <d v="2023-06-25T22:24:00"/>
    <s v="M"/>
    <n v="30"/>
    <s v="White"/>
    <s v="None"/>
    <b v="1"/>
    <n v="1"/>
    <x v="0"/>
    <b v="1"/>
    <x v="1"/>
    <s v="Jun"/>
    <x v="3"/>
    <x v="2"/>
    <s v="30-44"/>
    <s v="31-45"/>
    <n v="0"/>
    <n v="1"/>
    <n v="0"/>
    <x v="0"/>
  </r>
  <r>
    <s v="P9031"/>
    <d v="2023-10-19T01:00:00"/>
    <s v="M"/>
    <n v="53"/>
    <s v="White"/>
    <s v="None"/>
    <b v="1"/>
    <n v="1"/>
    <x v="17"/>
    <b v="1"/>
    <x v="1"/>
    <s v="Oct"/>
    <x v="2"/>
    <x v="4"/>
    <s v="45-59"/>
    <s v="31-45"/>
    <n v="0"/>
    <n v="1"/>
    <n v="0"/>
    <x v="0"/>
  </r>
  <r>
    <s v="P9032"/>
    <d v="2024-08-12T03:13:00"/>
    <s v="M"/>
    <n v="53"/>
    <s v="White"/>
    <s v="None"/>
    <b v="1"/>
    <n v="1"/>
    <x v="40"/>
    <b v="1"/>
    <x v="0"/>
    <s v="Aug"/>
    <x v="4"/>
    <x v="5"/>
    <s v="45-59"/>
    <s v="31-45"/>
    <n v="0"/>
    <n v="1"/>
    <n v="0"/>
    <x v="0"/>
  </r>
  <r>
    <s v="P9033"/>
    <d v="2023-12-29T18:57:00"/>
    <s v="M"/>
    <n v="19"/>
    <s v="White"/>
    <s v="None"/>
    <b v="1"/>
    <n v="1"/>
    <x v="21"/>
    <b v="1"/>
    <x v="1"/>
    <s v="Dec"/>
    <x v="5"/>
    <x v="7"/>
    <s v="15-29"/>
    <s v="46-60"/>
    <n v="0"/>
    <n v="1"/>
    <n v="0"/>
    <x v="0"/>
  </r>
  <r>
    <s v="P9034"/>
    <d v="2023-04-25T23:01:00"/>
    <s v="M"/>
    <n v="67"/>
    <s v="White"/>
    <s v="None"/>
    <b v="1"/>
    <n v="2"/>
    <x v="29"/>
    <b v="1"/>
    <x v="1"/>
    <s v="Apr"/>
    <x v="6"/>
    <x v="2"/>
    <s v="60-74"/>
    <s v="16-30"/>
    <n v="1"/>
    <n v="1"/>
    <n v="0"/>
    <x v="0"/>
  </r>
  <r>
    <s v="P9035"/>
    <d v="2024-08-17T23:48:00"/>
    <s v="M"/>
    <n v="5"/>
    <s v="White"/>
    <s v="None"/>
    <b v="1"/>
    <n v="2"/>
    <x v="26"/>
    <b v="1"/>
    <x v="0"/>
    <s v="Aug"/>
    <x v="1"/>
    <x v="2"/>
    <s v="0-14"/>
    <s v="31-45"/>
    <n v="0"/>
    <n v="1"/>
    <n v="0"/>
    <x v="0"/>
  </r>
  <r>
    <s v="P9036"/>
    <d v="2024-02-10T00:52:00"/>
    <s v="M"/>
    <n v="76"/>
    <s v="White"/>
    <s v="None"/>
    <b v="1"/>
    <n v="2"/>
    <x v="12"/>
    <b v="1"/>
    <x v="0"/>
    <s v="Feb"/>
    <x v="1"/>
    <x v="4"/>
    <s v="75+"/>
    <s v="31-45"/>
    <n v="0"/>
    <n v="1"/>
    <n v="0"/>
    <x v="0"/>
  </r>
  <r>
    <s v="P9037"/>
    <d v="2024-06-02T06:55:00"/>
    <s v="M"/>
    <n v="58"/>
    <s v="White"/>
    <s v="None"/>
    <b v="1"/>
    <n v="2"/>
    <x v="35"/>
    <b v="1"/>
    <x v="0"/>
    <s v="Jun"/>
    <x v="3"/>
    <x v="0"/>
    <s v="45-59"/>
    <s v="16-30"/>
    <n v="1"/>
    <n v="1"/>
    <n v="0"/>
    <x v="0"/>
  </r>
  <r>
    <s v="P9038"/>
    <d v="2023-07-05T15:07:00"/>
    <s v="M"/>
    <n v="78"/>
    <s v="White"/>
    <s v="None"/>
    <b v="1"/>
    <n v="2"/>
    <x v="4"/>
    <b v="1"/>
    <x v="1"/>
    <s v="Jul"/>
    <x v="0"/>
    <x v="3"/>
    <s v="75+"/>
    <s v="0-15"/>
    <n v="1"/>
    <n v="1"/>
    <n v="0"/>
    <x v="0"/>
  </r>
  <r>
    <s v="P9039"/>
    <d v="2023-09-28T16:05:00"/>
    <s v="M"/>
    <n v="63"/>
    <s v="White"/>
    <s v="None"/>
    <b v="1"/>
    <n v="2"/>
    <x v="30"/>
    <b v="1"/>
    <x v="1"/>
    <s v="Sep"/>
    <x v="2"/>
    <x v="3"/>
    <s v="60-74"/>
    <s v="0-15"/>
    <n v="1"/>
    <n v="1"/>
    <n v="0"/>
    <x v="0"/>
  </r>
  <r>
    <s v="P9040"/>
    <d v="2023-07-05T12:30:00"/>
    <s v="M"/>
    <n v="50"/>
    <s v="White"/>
    <s v="None"/>
    <b v="1"/>
    <n v="2"/>
    <x v="38"/>
    <b v="1"/>
    <x v="1"/>
    <s v="Jul"/>
    <x v="0"/>
    <x v="6"/>
    <s v="45-59"/>
    <s v="0-15"/>
    <n v="1"/>
    <n v="1"/>
    <n v="0"/>
    <x v="0"/>
  </r>
  <r>
    <s v="P9041"/>
    <d v="2023-07-14T18:53:00"/>
    <s v="M"/>
    <n v="27"/>
    <s v="White"/>
    <s v="None"/>
    <b v="1"/>
    <n v="2"/>
    <x v="2"/>
    <b v="1"/>
    <x v="1"/>
    <s v="Jul"/>
    <x v="5"/>
    <x v="7"/>
    <s v="15-29"/>
    <s v="46-60"/>
    <n v="0"/>
    <n v="1"/>
    <n v="0"/>
    <x v="0"/>
  </r>
  <r>
    <s v="P9042"/>
    <d v="2023-05-12T13:29:00"/>
    <s v="M"/>
    <n v="49"/>
    <s v="White"/>
    <s v="None"/>
    <b v="1"/>
    <n v="2"/>
    <x v="2"/>
    <b v="1"/>
    <x v="1"/>
    <s v="May"/>
    <x v="5"/>
    <x v="6"/>
    <s v="45-59"/>
    <s v="46-60"/>
    <n v="0"/>
    <n v="1"/>
    <n v="0"/>
    <x v="0"/>
  </r>
  <r>
    <s v="P9043"/>
    <d v="2023-07-03T16:08:00"/>
    <s v="M"/>
    <n v="65"/>
    <s v="White"/>
    <s v="None"/>
    <b v="1"/>
    <n v="2"/>
    <x v="50"/>
    <b v="1"/>
    <x v="1"/>
    <s v="Jul"/>
    <x v="4"/>
    <x v="3"/>
    <s v="60-74"/>
    <s v="31-45"/>
    <n v="0"/>
    <n v="1"/>
    <n v="0"/>
    <x v="0"/>
  </r>
  <r>
    <s v="P9044"/>
    <d v="2023-04-11T16:15:00"/>
    <s v="M"/>
    <n v="51"/>
    <s v="White"/>
    <s v="None"/>
    <b v="1"/>
    <n v="2"/>
    <x v="11"/>
    <b v="1"/>
    <x v="1"/>
    <s v="Apr"/>
    <x v="6"/>
    <x v="3"/>
    <s v="45-59"/>
    <s v="46-60"/>
    <n v="0"/>
    <n v="1"/>
    <n v="0"/>
    <x v="0"/>
  </r>
  <r>
    <s v="P9045"/>
    <d v="2024-08-05T06:00:00"/>
    <s v="M"/>
    <n v="31"/>
    <s v="White"/>
    <s v="None"/>
    <b v="1"/>
    <n v="2"/>
    <x v="4"/>
    <b v="1"/>
    <x v="0"/>
    <s v="Aug"/>
    <x v="4"/>
    <x v="0"/>
    <s v="30-44"/>
    <s v="0-15"/>
    <n v="1"/>
    <n v="1"/>
    <n v="0"/>
    <x v="0"/>
  </r>
  <r>
    <s v="P9046"/>
    <d v="2024-09-02T11:53:00"/>
    <s v="M"/>
    <n v="13"/>
    <s v="White"/>
    <s v="None"/>
    <b v="1"/>
    <n v="2"/>
    <x v="12"/>
    <b v="1"/>
    <x v="0"/>
    <s v="Sep"/>
    <x v="4"/>
    <x v="1"/>
    <s v="0-14"/>
    <s v="31-45"/>
    <n v="0"/>
    <n v="1"/>
    <n v="0"/>
    <x v="0"/>
  </r>
  <r>
    <s v="P9047"/>
    <d v="2024-10-08T07:08:00"/>
    <s v="M"/>
    <n v="26"/>
    <s v="White"/>
    <s v="None"/>
    <b v="1"/>
    <n v="2"/>
    <x v="10"/>
    <b v="1"/>
    <x v="0"/>
    <s v="Oct"/>
    <x v="6"/>
    <x v="0"/>
    <s v="15-29"/>
    <s v="31-45"/>
    <n v="0"/>
    <n v="1"/>
    <n v="0"/>
    <x v="0"/>
  </r>
  <r>
    <s v="P9048"/>
    <d v="2023-05-05T19:19:00"/>
    <s v="M"/>
    <n v="13"/>
    <s v="White"/>
    <s v="None"/>
    <b v="1"/>
    <n v="3"/>
    <x v="24"/>
    <b v="1"/>
    <x v="1"/>
    <s v="May"/>
    <x v="5"/>
    <x v="7"/>
    <s v="0-14"/>
    <s v="16-30"/>
    <n v="1"/>
    <n v="1"/>
    <n v="0"/>
    <x v="0"/>
  </r>
  <r>
    <s v="P9049"/>
    <d v="2023-06-09T08:06:00"/>
    <s v="M"/>
    <n v="66"/>
    <s v="White"/>
    <s v="None"/>
    <b v="1"/>
    <n v="3"/>
    <x v="7"/>
    <b v="1"/>
    <x v="1"/>
    <s v="Jun"/>
    <x v="5"/>
    <x v="0"/>
    <s v="60-74"/>
    <s v="16-30"/>
    <n v="1"/>
    <n v="1"/>
    <n v="0"/>
    <x v="0"/>
  </r>
  <r>
    <s v="P9050"/>
    <d v="2024-07-03T09:19:00"/>
    <s v="M"/>
    <n v="29"/>
    <s v="White"/>
    <s v="None"/>
    <b v="1"/>
    <n v="3"/>
    <x v="13"/>
    <b v="1"/>
    <x v="0"/>
    <s v="Jul"/>
    <x v="0"/>
    <x v="1"/>
    <s v="15-29"/>
    <s v="46-60"/>
    <n v="0"/>
    <n v="1"/>
    <n v="0"/>
    <x v="0"/>
  </r>
  <r>
    <s v="P9051"/>
    <d v="2024-10-14T00:55:00"/>
    <s v="M"/>
    <n v="15"/>
    <s v="White"/>
    <s v="None"/>
    <b v="1"/>
    <n v="3"/>
    <x v="48"/>
    <b v="1"/>
    <x v="0"/>
    <s v="Oct"/>
    <x v="4"/>
    <x v="4"/>
    <s v="15-29"/>
    <s v="16-30"/>
    <n v="1"/>
    <n v="1"/>
    <n v="0"/>
    <x v="0"/>
  </r>
  <r>
    <s v="P9052"/>
    <d v="2023-09-28T06:47:00"/>
    <s v="M"/>
    <n v="13"/>
    <s v="White"/>
    <s v="None"/>
    <b v="1"/>
    <n v="3"/>
    <x v="47"/>
    <b v="1"/>
    <x v="1"/>
    <s v="Sep"/>
    <x v="2"/>
    <x v="0"/>
    <s v="0-14"/>
    <s v="46-60"/>
    <n v="0"/>
    <n v="1"/>
    <n v="0"/>
    <x v="0"/>
  </r>
  <r>
    <s v="P9053"/>
    <d v="2023-08-10T11:21:00"/>
    <s v="M"/>
    <n v="12"/>
    <s v="White"/>
    <s v="None"/>
    <b v="1"/>
    <n v="3"/>
    <x v="41"/>
    <b v="1"/>
    <x v="1"/>
    <s v="Aug"/>
    <x v="2"/>
    <x v="1"/>
    <s v="0-14"/>
    <s v="16-30"/>
    <n v="1"/>
    <n v="1"/>
    <n v="0"/>
    <x v="0"/>
  </r>
  <r>
    <s v="P9054"/>
    <d v="2024-03-09T19:26:00"/>
    <s v="M"/>
    <n v="28"/>
    <s v="White"/>
    <s v="None"/>
    <b v="1"/>
    <n v="3"/>
    <x v="5"/>
    <b v="1"/>
    <x v="0"/>
    <s v="Mar"/>
    <x v="1"/>
    <x v="7"/>
    <s v="15-29"/>
    <s v="46-60"/>
    <n v="0"/>
    <n v="1"/>
    <n v="0"/>
    <x v="0"/>
  </r>
  <r>
    <s v="P9055"/>
    <d v="2024-01-30T16:53:00"/>
    <s v="M"/>
    <n v="7"/>
    <s v="White"/>
    <s v="None"/>
    <b v="1"/>
    <n v="4"/>
    <x v="23"/>
    <b v="1"/>
    <x v="0"/>
    <s v="Jan"/>
    <x v="6"/>
    <x v="3"/>
    <s v="0-14"/>
    <s v="46-60"/>
    <n v="0"/>
    <n v="1"/>
    <n v="0"/>
    <x v="0"/>
  </r>
  <r>
    <s v="P9056"/>
    <d v="2023-10-20T09:11:00"/>
    <s v="M"/>
    <n v="29"/>
    <s v="White"/>
    <s v="None"/>
    <b v="1"/>
    <n v="4"/>
    <x v="7"/>
    <b v="1"/>
    <x v="1"/>
    <s v="Oct"/>
    <x v="5"/>
    <x v="1"/>
    <s v="15-29"/>
    <s v="16-30"/>
    <n v="1"/>
    <n v="1"/>
    <n v="0"/>
    <x v="0"/>
  </r>
  <r>
    <s v="P9057"/>
    <d v="2023-07-26T06:38:00"/>
    <s v="M"/>
    <n v="7"/>
    <s v="White"/>
    <s v="None"/>
    <b v="1"/>
    <n v="4"/>
    <x v="19"/>
    <b v="1"/>
    <x v="1"/>
    <s v="Jul"/>
    <x v="0"/>
    <x v="0"/>
    <s v="0-14"/>
    <s v="16-30"/>
    <n v="1"/>
    <n v="1"/>
    <n v="0"/>
    <x v="0"/>
  </r>
  <r>
    <s v="P9058"/>
    <d v="2023-12-25T10:50:00"/>
    <s v="M"/>
    <n v="57"/>
    <s v="White"/>
    <s v="None"/>
    <b v="1"/>
    <n v="4"/>
    <x v="3"/>
    <b v="1"/>
    <x v="1"/>
    <s v="Dec"/>
    <x v="4"/>
    <x v="1"/>
    <s v="45-59"/>
    <s v="31-45"/>
    <n v="0"/>
    <n v="1"/>
    <n v="0"/>
    <x v="0"/>
  </r>
  <r>
    <s v="P9059"/>
    <d v="2024-09-14T20:33:00"/>
    <s v="M"/>
    <n v="41"/>
    <s v="White"/>
    <s v="None"/>
    <b v="1"/>
    <n v="4"/>
    <x v="9"/>
    <b v="1"/>
    <x v="0"/>
    <s v="Sep"/>
    <x v="1"/>
    <x v="7"/>
    <s v="30-44"/>
    <s v="46-60"/>
    <n v="0"/>
    <n v="1"/>
    <n v="0"/>
    <x v="0"/>
  </r>
  <r>
    <s v="P9060"/>
    <d v="2024-01-28T19:52:00"/>
    <s v="M"/>
    <n v="79"/>
    <s v="White"/>
    <s v="None"/>
    <b v="1"/>
    <n v="4"/>
    <x v="4"/>
    <b v="1"/>
    <x v="0"/>
    <s v="Jan"/>
    <x v="3"/>
    <x v="7"/>
    <s v="75+"/>
    <s v="0-15"/>
    <n v="1"/>
    <n v="1"/>
    <n v="0"/>
    <x v="0"/>
  </r>
  <r>
    <s v="P9061"/>
    <d v="2023-06-12T22:57:00"/>
    <s v="M"/>
    <n v="53"/>
    <s v="White"/>
    <s v="None"/>
    <b v="1"/>
    <n v="4"/>
    <x v="39"/>
    <b v="1"/>
    <x v="1"/>
    <s v="Jun"/>
    <x v="4"/>
    <x v="2"/>
    <s v="45-59"/>
    <s v="0-15"/>
    <n v="1"/>
    <n v="1"/>
    <n v="0"/>
    <x v="0"/>
  </r>
  <r>
    <s v="P9062"/>
    <d v="2023-10-23T10:02:00"/>
    <s v="M"/>
    <n v="18"/>
    <s v="White"/>
    <s v="None"/>
    <b v="1"/>
    <n v="4"/>
    <x v="15"/>
    <b v="1"/>
    <x v="1"/>
    <s v="Oct"/>
    <x v="4"/>
    <x v="1"/>
    <s v="15-29"/>
    <s v="31-45"/>
    <n v="0"/>
    <n v="1"/>
    <n v="0"/>
    <x v="0"/>
  </r>
  <r>
    <s v="P9063"/>
    <d v="2023-11-21T03:32:00"/>
    <s v="M"/>
    <n v="63"/>
    <s v="White"/>
    <s v="None"/>
    <b v="1"/>
    <n v="5"/>
    <x v="39"/>
    <b v="1"/>
    <x v="1"/>
    <s v="Nov"/>
    <x v="6"/>
    <x v="5"/>
    <s v="60-74"/>
    <s v="0-15"/>
    <n v="1"/>
    <n v="1"/>
    <n v="0"/>
    <x v="0"/>
  </r>
  <r>
    <s v="P9064"/>
    <d v="2023-10-13T12:53:00"/>
    <s v="M"/>
    <n v="27"/>
    <s v="White"/>
    <s v="None"/>
    <b v="1"/>
    <n v="5"/>
    <x v="34"/>
    <b v="1"/>
    <x v="1"/>
    <s v="Oct"/>
    <x v="5"/>
    <x v="6"/>
    <s v="15-29"/>
    <s v="0-15"/>
    <n v="1"/>
    <n v="1"/>
    <n v="0"/>
    <x v="0"/>
  </r>
  <r>
    <s v="P9065"/>
    <d v="2023-09-13T05:30:00"/>
    <s v="M"/>
    <n v="69"/>
    <s v="White"/>
    <s v="None"/>
    <b v="1"/>
    <n v="5"/>
    <x v="4"/>
    <b v="1"/>
    <x v="1"/>
    <s v="Sep"/>
    <x v="0"/>
    <x v="5"/>
    <s v="60-74"/>
    <s v="0-15"/>
    <n v="1"/>
    <n v="1"/>
    <n v="0"/>
    <x v="0"/>
  </r>
  <r>
    <s v="P9066"/>
    <d v="2024-09-16T01:53:00"/>
    <s v="M"/>
    <n v="15"/>
    <s v="White"/>
    <s v="None"/>
    <b v="1"/>
    <n v="5"/>
    <x v="6"/>
    <b v="1"/>
    <x v="0"/>
    <s v="Sep"/>
    <x v="4"/>
    <x v="4"/>
    <s v="15-29"/>
    <s v="31-45"/>
    <n v="0"/>
    <n v="1"/>
    <n v="0"/>
    <x v="0"/>
  </r>
  <r>
    <s v="P9067"/>
    <d v="2023-09-01T01:54:00"/>
    <s v="M"/>
    <n v="68"/>
    <s v="White"/>
    <s v="None"/>
    <b v="1"/>
    <n v="5"/>
    <x v="38"/>
    <b v="1"/>
    <x v="1"/>
    <s v="Sep"/>
    <x v="5"/>
    <x v="4"/>
    <s v="60-74"/>
    <s v="0-15"/>
    <n v="1"/>
    <n v="1"/>
    <n v="0"/>
    <x v="0"/>
  </r>
  <r>
    <s v="P9068"/>
    <d v="2023-04-26T12:11:00"/>
    <s v="M"/>
    <n v="6"/>
    <s v="White"/>
    <s v="None"/>
    <b v="1"/>
    <n v="5"/>
    <x v="4"/>
    <b v="1"/>
    <x v="1"/>
    <s v="Apr"/>
    <x v="0"/>
    <x v="6"/>
    <s v="0-14"/>
    <s v="0-15"/>
    <n v="1"/>
    <n v="1"/>
    <n v="0"/>
    <x v="0"/>
  </r>
  <r>
    <s v="P9069"/>
    <d v="2023-08-20T08:40:00"/>
    <s v="M"/>
    <n v="24"/>
    <s v="White"/>
    <s v="None"/>
    <b v="1"/>
    <n v="5"/>
    <x v="28"/>
    <b v="1"/>
    <x v="1"/>
    <s v="Aug"/>
    <x v="3"/>
    <x v="0"/>
    <s v="15-29"/>
    <s v="16-30"/>
    <n v="1"/>
    <n v="1"/>
    <n v="0"/>
    <x v="0"/>
  </r>
  <r>
    <s v="P9070"/>
    <d v="2023-04-19T07:51:00"/>
    <s v="M"/>
    <n v="78"/>
    <s v="White"/>
    <s v="None"/>
    <b v="1"/>
    <n v="5"/>
    <x v="15"/>
    <b v="1"/>
    <x v="1"/>
    <s v="Apr"/>
    <x v="0"/>
    <x v="0"/>
    <s v="75+"/>
    <s v="31-45"/>
    <n v="0"/>
    <n v="1"/>
    <n v="0"/>
    <x v="0"/>
  </r>
  <r>
    <s v="P9071"/>
    <d v="2024-02-07T16:57:00"/>
    <s v="M"/>
    <n v="40"/>
    <s v="White"/>
    <s v="None"/>
    <b v="1"/>
    <n v="6"/>
    <x v="10"/>
    <b v="1"/>
    <x v="0"/>
    <s v="Feb"/>
    <x v="0"/>
    <x v="3"/>
    <s v="30-44"/>
    <s v="31-45"/>
    <n v="0"/>
    <n v="1"/>
    <n v="0"/>
    <x v="0"/>
  </r>
  <r>
    <s v="P9072"/>
    <d v="2023-09-10T06:13:00"/>
    <s v="M"/>
    <n v="50"/>
    <s v="White"/>
    <s v="None"/>
    <b v="1"/>
    <n v="6"/>
    <x v="46"/>
    <b v="1"/>
    <x v="1"/>
    <s v="Sep"/>
    <x v="3"/>
    <x v="0"/>
    <s v="45-59"/>
    <s v="16-30"/>
    <n v="1"/>
    <n v="1"/>
    <n v="0"/>
    <x v="0"/>
  </r>
  <r>
    <s v="P9073"/>
    <d v="2024-10-24T19:23:00"/>
    <s v="M"/>
    <n v="6"/>
    <s v="White"/>
    <s v="None"/>
    <b v="1"/>
    <n v="6"/>
    <x v="39"/>
    <b v="1"/>
    <x v="0"/>
    <s v="Oct"/>
    <x v="2"/>
    <x v="7"/>
    <s v="0-14"/>
    <s v="0-15"/>
    <n v="1"/>
    <n v="1"/>
    <n v="0"/>
    <x v="0"/>
  </r>
  <r>
    <s v="P9074"/>
    <d v="2024-04-15T05:04:00"/>
    <s v="M"/>
    <n v="41"/>
    <s v="White"/>
    <s v="None"/>
    <b v="1"/>
    <n v="6"/>
    <x v="9"/>
    <b v="1"/>
    <x v="0"/>
    <s v="Apr"/>
    <x v="4"/>
    <x v="5"/>
    <s v="30-44"/>
    <s v="46-60"/>
    <n v="0"/>
    <n v="1"/>
    <n v="0"/>
    <x v="0"/>
  </r>
  <r>
    <s v="P9075"/>
    <d v="2023-08-01T09:42:00"/>
    <s v="M"/>
    <n v="51"/>
    <s v="White"/>
    <s v="None"/>
    <b v="1"/>
    <n v="6"/>
    <x v="24"/>
    <b v="1"/>
    <x v="1"/>
    <s v="Aug"/>
    <x v="6"/>
    <x v="1"/>
    <s v="45-59"/>
    <s v="16-30"/>
    <n v="1"/>
    <n v="1"/>
    <n v="0"/>
    <x v="0"/>
  </r>
  <r>
    <s v="P9076"/>
    <d v="2023-12-16T04:22:00"/>
    <s v="M"/>
    <n v="46"/>
    <s v="White"/>
    <s v="None"/>
    <b v="1"/>
    <n v="7"/>
    <x v="13"/>
    <b v="1"/>
    <x v="1"/>
    <s v="Dec"/>
    <x v="1"/>
    <x v="5"/>
    <s v="45-59"/>
    <s v="46-60"/>
    <n v="0"/>
    <n v="1"/>
    <n v="0"/>
    <x v="0"/>
  </r>
  <r>
    <s v="P9077"/>
    <d v="2024-09-16T11:57:00"/>
    <s v="M"/>
    <n v="31"/>
    <s v="White"/>
    <s v="None"/>
    <b v="1"/>
    <n v="7"/>
    <x v="15"/>
    <b v="1"/>
    <x v="0"/>
    <s v="Sep"/>
    <x v="4"/>
    <x v="1"/>
    <s v="30-44"/>
    <s v="31-45"/>
    <n v="0"/>
    <n v="1"/>
    <n v="0"/>
    <x v="0"/>
  </r>
  <r>
    <s v="P9078"/>
    <d v="2024-05-26T03:00:00"/>
    <s v="M"/>
    <n v="76"/>
    <s v="White"/>
    <s v="None"/>
    <b v="1"/>
    <n v="7"/>
    <x v="41"/>
    <b v="1"/>
    <x v="0"/>
    <s v="May"/>
    <x v="3"/>
    <x v="5"/>
    <s v="75+"/>
    <s v="16-30"/>
    <n v="1"/>
    <n v="1"/>
    <n v="1"/>
    <x v="0"/>
  </r>
  <r>
    <s v="P9079"/>
    <d v="2024-08-10T02:24:00"/>
    <s v="M"/>
    <n v="50"/>
    <s v="White"/>
    <s v="None"/>
    <b v="1"/>
    <n v="7"/>
    <x v="34"/>
    <b v="1"/>
    <x v="0"/>
    <s v="Aug"/>
    <x v="1"/>
    <x v="4"/>
    <s v="45-59"/>
    <s v="0-15"/>
    <n v="1"/>
    <n v="1"/>
    <n v="1"/>
    <x v="0"/>
  </r>
  <r>
    <s v="P9080"/>
    <d v="2023-04-07T06:09:00"/>
    <s v="M"/>
    <n v="10"/>
    <s v="White"/>
    <s v="None"/>
    <b v="1"/>
    <n v="8"/>
    <x v="36"/>
    <b v="1"/>
    <x v="1"/>
    <s v="Apr"/>
    <x v="5"/>
    <x v="0"/>
    <s v="0-14"/>
    <s v="16-30"/>
    <n v="1"/>
    <n v="1"/>
    <n v="1"/>
    <x v="0"/>
  </r>
  <r>
    <s v="P9081"/>
    <d v="2023-09-23T13:00:00"/>
    <s v="M"/>
    <n v="7"/>
    <s v="White"/>
    <s v="None"/>
    <b v="1"/>
    <n v="8"/>
    <x v="31"/>
    <b v="1"/>
    <x v="1"/>
    <s v="Sep"/>
    <x v="1"/>
    <x v="6"/>
    <s v="0-14"/>
    <s v="16-30"/>
    <n v="1"/>
    <n v="1"/>
    <n v="1"/>
    <x v="0"/>
  </r>
  <r>
    <s v="P9082"/>
    <d v="2024-07-19T16:43:00"/>
    <s v="M"/>
    <n v="11"/>
    <s v="White"/>
    <s v="None"/>
    <b v="1"/>
    <n v="8"/>
    <x v="23"/>
    <b v="1"/>
    <x v="0"/>
    <s v="Jul"/>
    <x v="5"/>
    <x v="3"/>
    <s v="0-14"/>
    <s v="46-60"/>
    <n v="0"/>
    <n v="1"/>
    <n v="0"/>
    <x v="0"/>
  </r>
  <r>
    <s v="P9083"/>
    <d v="2024-03-08T16:02:00"/>
    <s v="M"/>
    <n v="67"/>
    <s v="White"/>
    <s v="None"/>
    <b v="1"/>
    <n v="8"/>
    <x v="38"/>
    <b v="1"/>
    <x v="0"/>
    <s v="Mar"/>
    <x v="5"/>
    <x v="3"/>
    <s v="60-74"/>
    <s v="0-15"/>
    <n v="1"/>
    <n v="1"/>
    <n v="1"/>
    <x v="0"/>
  </r>
  <r>
    <s v="P9084"/>
    <d v="2024-02-27T03:34:00"/>
    <s v="M"/>
    <n v="67"/>
    <s v="White"/>
    <s v="None"/>
    <b v="1"/>
    <n v="8"/>
    <x v="43"/>
    <b v="1"/>
    <x v="0"/>
    <s v="Feb"/>
    <x v="6"/>
    <x v="5"/>
    <s v="60-74"/>
    <s v="46-60"/>
    <n v="0"/>
    <n v="1"/>
    <n v="0"/>
    <x v="0"/>
  </r>
  <r>
    <s v="P9085"/>
    <d v="2024-01-28T08:54:00"/>
    <s v="M"/>
    <n v="46"/>
    <s v="White"/>
    <s v="None"/>
    <b v="1"/>
    <n v="8"/>
    <x v="41"/>
    <b v="1"/>
    <x v="0"/>
    <s v="Jan"/>
    <x v="3"/>
    <x v="0"/>
    <s v="45-59"/>
    <s v="16-30"/>
    <n v="1"/>
    <n v="1"/>
    <n v="1"/>
    <x v="0"/>
  </r>
  <r>
    <s v="P9086"/>
    <d v="2024-08-28T20:37:00"/>
    <s v="M"/>
    <n v="76"/>
    <s v="White"/>
    <s v="None"/>
    <b v="1"/>
    <n v="8"/>
    <x v="39"/>
    <b v="1"/>
    <x v="0"/>
    <s v="Aug"/>
    <x v="0"/>
    <x v="7"/>
    <s v="75+"/>
    <s v="0-15"/>
    <n v="1"/>
    <n v="1"/>
    <n v="1"/>
    <x v="0"/>
  </r>
  <r>
    <s v="P9087"/>
    <d v="2024-07-22T02:03:00"/>
    <s v="M"/>
    <n v="7"/>
    <s v="White"/>
    <s v="None"/>
    <b v="1"/>
    <n v="8"/>
    <x v="43"/>
    <b v="1"/>
    <x v="0"/>
    <s v="Jul"/>
    <x v="4"/>
    <x v="4"/>
    <s v="0-14"/>
    <s v="46-60"/>
    <n v="0"/>
    <n v="1"/>
    <n v="0"/>
    <x v="0"/>
  </r>
  <r>
    <s v="P9088"/>
    <d v="2023-11-23T08:29:00"/>
    <s v="M"/>
    <n v="44"/>
    <s v="White"/>
    <s v="None"/>
    <b v="1"/>
    <n v="8"/>
    <x v="9"/>
    <b v="1"/>
    <x v="1"/>
    <s v="Nov"/>
    <x v="2"/>
    <x v="0"/>
    <s v="30-44"/>
    <s v="46-60"/>
    <n v="0"/>
    <n v="1"/>
    <n v="0"/>
    <x v="0"/>
  </r>
  <r>
    <s v="P9089"/>
    <d v="2024-04-18T13:50:00"/>
    <s v="M"/>
    <n v="39"/>
    <s v="White"/>
    <s v="None"/>
    <b v="1"/>
    <n v="8"/>
    <x v="15"/>
    <b v="1"/>
    <x v="0"/>
    <s v="Apr"/>
    <x v="2"/>
    <x v="6"/>
    <s v="30-44"/>
    <s v="31-45"/>
    <n v="0"/>
    <n v="1"/>
    <n v="0"/>
    <x v="0"/>
  </r>
  <r>
    <s v="P9090"/>
    <d v="2023-11-10T13:34:00"/>
    <s v="M"/>
    <n v="2"/>
    <s v="White"/>
    <s v="None"/>
    <b v="1"/>
    <n v="9"/>
    <x v="39"/>
    <b v="1"/>
    <x v="1"/>
    <s v="Nov"/>
    <x v="5"/>
    <x v="6"/>
    <s v="0-14"/>
    <s v="0-15"/>
    <n v="1"/>
    <n v="1"/>
    <n v="1"/>
    <x v="0"/>
  </r>
  <r>
    <s v="P9091"/>
    <d v="2023-06-26T11:10:00"/>
    <s v="M"/>
    <n v="45"/>
    <s v="White"/>
    <s v="None"/>
    <b v="1"/>
    <n v="9"/>
    <x v="14"/>
    <b v="1"/>
    <x v="1"/>
    <s v="Jun"/>
    <x v="4"/>
    <x v="1"/>
    <s v="45-59"/>
    <s v="46-60"/>
    <n v="0"/>
    <n v="1"/>
    <n v="0"/>
    <x v="0"/>
  </r>
  <r>
    <s v="P9092"/>
    <d v="2024-07-08T13:17:00"/>
    <s v="M"/>
    <n v="47"/>
    <s v="White"/>
    <s v="None"/>
    <b v="1"/>
    <n v="9"/>
    <x v="5"/>
    <b v="1"/>
    <x v="0"/>
    <s v="Jul"/>
    <x v="4"/>
    <x v="6"/>
    <s v="45-59"/>
    <s v="46-60"/>
    <n v="0"/>
    <n v="1"/>
    <n v="0"/>
    <x v="0"/>
  </r>
  <r>
    <s v="P9093"/>
    <d v="2023-10-27T04:16:00"/>
    <s v="M"/>
    <n v="63"/>
    <s v="White"/>
    <s v="None"/>
    <b v="1"/>
    <n v="9"/>
    <x v="43"/>
    <b v="1"/>
    <x v="1"/>
    <s v="Oct"/>
    <x v="5"/>
    <x v="5"/>
    <s v="60-74"/>
    <s v="46-60"/>
    <n v="0"/>
    <n v="1"/>
    <n v="0"/>
    <x v="0"/>
  </r>
  <r>
    <s v="P9094"/>
    <d v="2024-06-04T23:48:00"/>
    <s v="M"/>
    <n v="43"/>
    <s v="White"/>
    <s v="None"/>
    <b v="1"/>
    <n v="9"/>
    <x v="34"/>
    <b v="1"/>
    <x v="0"/>
    <s v="Jun"/>
    <x v="6"/>
    <x v="2"/>
    <s v="30-44"/>
    <s v="0-15"/>
    <n v="1"/>
    <n v="1"/>
    <n v="1"/>
    <x v="0"/>
  </r>
  <r>
    <s v="P9095"/>
    <d v="2024-02-12T19:08:00"/>
    <s v="M"/>
    <n v="48"/>
    <s v="White"/>
    <s v="None"/>
    <b v="1"/>
    <n v="9"/>
    <x v="41"/>
    <b v="1"/>
    <x v="0"/>
    <s v="Feb"/>
    <x v="4"/>
    <x v="7"/>
    <s v="45-59"/>
    <s v="16-30"/>
    <n v="1"/>
    <n v="1"/>
    <n v="1"/>
    <x v="0"/>
  </r>
  <r>
    <s v="P9096"/>
    <d v="2024-04-19T20:21:00"/>
    <s v="M"/>
    <n v="79"/>
    <s v="White"/>
    <s v="None"/>
    <b v="1"/>
    <n v="9"/>
    <x v="8"/>
    <b v="1"/>
    <x v="0"/>
    <s v="Apr"/>
    <x v="5"/>
    <x v="7"/>
    <s v="75+"/>
    <s v="31-45"/>
    <n v="0"/>
    <n v="1"/>
    <n v="0"/>
    <x v="0"/>
  </r>
  <r>
    <s v="P9097"/>
    <d v="2024-02-23T21:54:00"/>
    <s v="M"/>
    <n v="57"/>
    <s v="White"/>
    <s v="None"/>
    <b v="1"/>
    <n v="9"/>
    <x v="5"/>
    <b v="1"/>
    <x v="0"/>
    <s v="Feb"/>
    <x v="5"/>
    <x v="2"/>
    <s v="45-59"/>
    <s v="46-60"/>
    <n v="0"/>
    <n v="1"/>
    <n v="0"/>
    <x v="0"/>
  </r>
  <r>
    <s v="P9098"/>
    <d v="2023-07-19T01:25:00"/>
    <s v="M"/>
    <n v="64"/>
    <s v="White"/>
    <s v="None"/>
    <b v="1"/>
    <n v="9"/>
    <x v="20"/>
    <b v="1"/>
    <x v="1"/>
    <s v="Jul"/>
    <x v="0"/>
    <x v="4"/>
    <s v="60-74"/>
    <s v="16-30"/>
    <n v="1"/>
    <n v="1"/>
    <n v="1"/>
    <x v="0"/>
  </r>
  <r>
    <s v="P9099"/>
    <d v="2023-10-21T13:35:00"/>
    <s v="M"/>
    <n v="36"/>
    <s v="White"/>
    <s v="None"/>
    <b v="1"/>
    <n v="9"/>
    <x v="18"/>
    <b v="1"/>
    <x v="1"/>
    <s v="Oct"/>
    <x v="1"/>
    <x v="6"/>
    <s v="30-44"/>
    <s v="16-30"/>
    <n v="1"/>
    <n v="1"/>
    <n v="1"/>
    <x v="0"/>
  </r>
  <r>
    <s v="P9100"/>
    <d v="2024-06-11T01:55:00"/>
    <s v="M"/>
    <n v="3"/>
    <s v="White"/>
    <s v="None"/>
    <b v="1"/>
    <n v="10"/>
    <x v="47"/>
    <b v="1"/>
    <x v="0"/>
    <s v="Jun"/>
    <x v="6"/>
    <x v="4"/>
    <s v="0-14"/>
    <s v="46-60"/>
    <n v="0"/>
    <n v="1"/>
    <n v="0"/>
    <x v="0"/>
  </r>
  <r>
    <s v="P9101"/>
    <d v="2024-05-28T11:08:00"/>
    <s v="M"/>
    <n v="79"/>
    <s v="White"/>
    <s v="None"/>
    <b v="1"/>
    <n v="10"/>
    <x v="42"/>
    <b v="1"/>
    <x v="0"/>
    <s v="May"/>
    <x v="6"/>
    <x v="1"/>
    <s v="75+"/>
    <s v="0-15"/>
    <n v="1"/>
    <n v="1"/>
    <n v="1"/>
    <x v="0"/>
  </r>
  <r>
    <s v="P9102"/>
    <d v="2024-03-28T13:01:00"/>
    <s v="M"/>
    <n v="62"/>
    <s v="White"/>
    <s v="None"/>
    <b v="1"/>
    <n v="10"/>
    <x v="31"/>
    <b v="1"/>
    <x v="0"/>
    <s v="Mar"/>
    <x v="2"/>
    <x v="6"/>
    <s v="60-74"/>
    <s v="16-30"/>
    <n v="1"/>
    <n v="1"/>
    <n v="1"/>
    <x v="0"/>
  </r>
  <r>
    <s v="P9103"/>
    <d v="2024-06-24T16:04:00"/>
    <s v="M"/>
    <n v="75"/>
    <s v="White"/>
    <s v="None"/>
    <b v="1"/>
    <n v="10"/>
    <x v="12"/>
    <b v="1"/>
    <x v="0"/>
    <s v="Jun"/>
    <x v="4"/>
    <x v="3"/>
    <s v="75+"/>
    <s v="31-45"/>
    <n v="0"/>
    <n v="1"/>
    <n v="0"/>
    <x v="0"/>
  </r>
  <r>
    <s v="P9104"/>
    <d v="2023-10-14T09:32:00"/>
    <s v="M"/>
    <n v="28"/>
    <s v="White"/>
    <s v="None"/>
    <b v="1"/>
    <n v="10"/>
    <x v="5"/>
    <b v="1"/>
    <x v="1"/>
    <s v="Oct"/>
    <x v="1"/>
    <x v="1"/>
    <s v="15-29"/>
    <s v="46-60"/>
    <n v="0"/>
    <n v="1"/>
    <n v="0"/>
    <x v="0"/>
  </r>
  <r>
    <s v="P9105"/>
    <d v="2024-05-03T03:05:00"/>
    <s v="M"/>
    <n v="23"/>
    <s v="White"/>
    <s v="None"/>
    <b v="1"/>
    <n v="10"/>
    <x v="11"/>
    <b v="1"/>
    <x v="0"/>
    <s v="May"/>
    <x v="5"/>
    <x v="5"/>
    <s v="15-29"/>
    <s v="46-60"/>
    <n v="0"/>
    <n v="1"/>
    <n v="0"/>
    <x v="0"/>
  </r>
  <r>
    <s v="P9106"/>
    <d v="2023-09-18T09:20:00"/>
    <s v="M"/>
    <n v="67"/>
    <s v="White"/>
    <s v="None"/>
    <b v="1"/>
    <n v="10"/>
    <x v="5"/>
    <b v="1"/>
    <x v="1"/>
    <s v="Sep"/>
    <x v="4"/>
    <x v="1"/>
    <s v="60-74"/>
    <s v="46-60"/>
    <n v="0"/>
    <n v="1"/>
    <n v="0"/>
    <x v="0"/>
  </r>
  <r>
    <s v="P9107"/>
    <d v="2023-06-28T03:17:00"/>
    <s v="M"/>
    <n v="16"/>
    <s v="White"/>
    <s v="None"/>
    <b v="1"/>
    <n v="10"/>
    <x v="21"/>
    <b v="1"/>
    <x v="1"/>
    <s v="Jun"/>
    <x v="0"/>
    <x v="5"/>
    <s v="15-29"/>
    <s v="46-60"/>
    <n v="0"/>
    <n v="1"/>
    <n v="0"/>
    <x v="0"/>
  </r>
  <r>
    <s v="P9108"/>
    <d v="2024-02-25T10:22:00"/>
    <s v="M"/>
    <n v="70"/>
    <s v="White"/>
    <s v="None"/>
    <b v="1"/>
    <n v="10"/>
    <x v="29"/>
    <b v="1"/>
    <x v="0"/>
    <s v="Feb"/>
    <x v="3"/>
    <x v="1"/>
    <s v="60-74"/>
    <s v="16-30"/>
    <n v="1"/>
    <n v="1"/>
    <n v="1"/>
    <x v="0"/>
  </r>
  <r>
    <s v="P9109"/>
    <d v="2023-11-17T07:36:00"/>
    <s v="M"/>
    <n v="12"/>
    <s v="White"/>
    <s v="None"/>
    <b v="1"/>
    <n v="10"/>
    <x v="33"/>
    <b v="1"/>
    <x v="1"/>
    <s v="Nov"/>
    <x v="5"/>
    <x v="0"/>
    <s v="0-14"/>
    <s v="31-45"/>
    <n v="0"/>
    <n v="1"/>
    <n v="0"/>
    <x v="0"/>
  </r>
  <r>
    <s v="P9110"/>
    <d v="2023-05-16T11:31:00"/>
    <s v="M"/>
    <n v="56"/>
    <s v="White"/>
    <s v="None"/>
    <b v="1"/>
    <n v="10"/>
    <x v="34"/>
    <b v="1"/>
    <x v="1"/>
    <s v="May"/>
    <x v="6"/>
    <x v="1"/>
    <s v="45-59"/>
    <s v="0-15"/>
    <n v="1"/>
    <n v="1"/>
    <n v="1"/>
    <x v="0"/>
  </r>
  <r>
    <s v="P9111"/>
    <d v="2024-04-12T11:14:00"/>
    <s v="M"/>
    <n v="50"/>
    <s v="White"/>
    <s v="None"/>
    <b v="1"/>
    <n v="10"/>
    <x v="19"/>
    <b v="1"/>
    <x v="0"/>
    <s v="Apr"/>
    <x v="5"/>
    <x v="1"/>
    <s v="45-59"/>
    <s v="16-30"/>
    <n v="1"/>
    <n v="1"/>
    <n v="1"/>
    <x v="0"/>
  </r>
  <r>
    <s v="P9112"/>
    <d v="2023-12-20T05:42:00"/>
    <s v="M"/>
    <n v="35"/>
    <s v="White"/>
    <s v="None"/>
    <b v="1"/>
    <n v="10"/>
    <x v="50"/>
    <b v="1"/>
    <x v="1"/>
    <s v="Dec"/>
    <x v="0"/>
    <x v="5"/>
    <s v="30-44"/>
    <s v="31-45"/>
    <n v="0"/>
    <n v="1"/>
    <n v="0"/>
    <x v="0"/>
  </r>
  <r>
    <s v="P9113"/>
    <d v="2024-08-10T22:43:00"/>
    <s v="M"/>
    <n v="3"/>
    <s v="White"/>
    <s v="Orthopedics"/>
    <b v="1"/>
    <m/>
    <x v="3"/>
    <b v="1"/>
    <x v="0"/>
    <s v="Aug"/>
    <x v="1"/>
    <x v="2"/>
    <s v="0-14"/>
    <s v="31-45"/>
    <n v="0"/>
    <n v="1"/>
    <n v="0"/>
    <x v="0"/>
  </r>
  <r>
    <s v="P9114"/>
    <d v="2024-07-19T08:58:00"/>
    <s v="M"/>
    <n v="60"/>
    <s v="White"/>
    <s v="Orthopedics"/>
    <b v="1"/>
    <m/>
    <x v="43"/>
    <b v="1"/>
    <x v="0"/>
    <s v="Jul"/>
    <x v="5"/>
    <x v="0"/>
    <s v="60-74"/>
    <s v="46-60"/>
    <n v="0"/>
    <n v="1"/>
    <n v="0"/>
    <x v="0"/>
  </r>
  <r>
    <s v="P9115"/>
    <d v="2023-04-22T18:46:00"/>
    <s v="M"/>
    <n v="68"/>
    <s v="White"/>
    <s v="Orthopedics"/>
    <b v="1"/>
    <m/>
    <x v="34"/>
    <b v="1"/>
    <x v="1"/>
    <s v="Apr"/>
    <x v="1"/>
    <x v="7"/>
    <s v="60-74"/>
    <s v="0-15"/>
    <n v="1"/>
    <n v="1"/>
    <n v="0"/>
    <x v="0"/>
  </r>
  <r>
    <s v="P9116"/>
    <d v="2024-02-25T05:46:00"/>
    <s v="M"/>
    <n v="24"/>
    <s v="White"/>
    <s v="Orthopedics"/>
    <b v="1"/>
    <m/>
    <x v="24"/>
    <b v="1"/>
    <x v="0"/>
    <s v="Feb"/>
    <x v="3"/>
    <x v="5"/>
    <s v="15-29"/>
    <s v="16-30"/>
    <n v="1"/>
    <n v="1"/>
    <n v="0"/>
    <x v="0"/>
  </r>
  <r>
    <s v="P9117"/>
    <d v="2023-11-11T00:10:00"/>
    <s v="M"/>
    <n v="33"/>
    <s v="White"/>
    <s v="Orthopedics"/>
    <b v="1"/>
    <m/>
    <x v="22"/>
    <b v="1"/>
    <x v="1"/>
    <s v="Nov"/>
    <x v="1"/>
    <x v="4"/>
    <s v="30-44"/>
    <s v="31-45"/>
    <n v="0"/>
    <n v="1"/>
    <n v="0"/>
    <x v="0"/>
  </r>
  <r>
    <s v="P9118"/>
    <d v="2024-10-20T12:24:00"/>
    <s v="M"/>
    <n v="58"/>
    <s v="White"/>
    <s v="Orthopedics"/>
    <b v="1"/>
    <m/>
    <x v="28"/>
    <b v="1"/>
    <x v="0"/>
    <s v="Oct"/>
    <x v="3"/>
    <x v="6"/>
    <s v="45-59"/>
    <s v="16-30"/>
    <n v="1"/>
    <n v="1"/>
    <n v="0"/>
    <x v="0"/>
  </r>
  <r>
    <s v="P9119"/>
    <d v="2024-05-31T03:11:00"/>
    <s v="M"/>
    <n v="27"/>
    <s v="White"/>
    <s v="Orthopedics"/>
    <b v="1"/>
    <m/>
    <x v="26"/>
    <b v="1"/>
    <x v="0"/>
    <s v="May"/>
    <x v="5"/>
    <x v="5"/>
    <s v="15-29"/>
    <s v="31-45"/>
    <n v="0"/>
    <n v="1"/>
    <n v="0"/>
    <x v="0"/>
  </r>
  <r>
    <s v="P9120"/>
    <d v="2024-02-07T12:12:00"/>
    <s v="M"/>
    <n v="79"/>
    <s v="White"/>
    <s v="Orthopedics"/>
    <b v="1"/>
    <m/>
    <x v="34"/>
    <b v="1"/>
    <x v="0"/>
    <s v="Feb"/>
    <x v="0"/>
    <x v="6"/>
    <s v="75+"/>
    <s v="0-15"/>
    <n v="1"/>
    <n v="1"/>
    <n v="0"/>
    <x v="0"/>
  </r>
  <r>
    <s v="P9121"/>
    <d v="2024-08-15T22:19:00"/>
    <s v="M"/>
    <n v="73"/>
    <s v="White"/>
    <s v="Orthopedics"/>
    <b v="1"/>
    <m/>
    <x v="40"/>
    <b v="1"/>
    <x v="0"/>
    <s v="Aug"/>
    <x v="2"/>
    <x v="2"/>
    <s v="60-74"/>
    <s v="31-45"/>
    <n v="0"/>
    <n v="1"/>
    <n v="0"/>
    <x v="0"/>
  </r>
  <r>
    <s v="P9122"/>
    <d v="2024-03-04T11:09:00"/>
    <s v="M"/>
    <n v="57"/>
    <s v="White"/>
    <s v="Orthopedics"/>
    <b v="1"/>
    <m/>
    <x v="27"/>
    <b v="1"/>
    <x v="0"/>
    <s v="Mar"/>
    <x v="4"/>
    <x v="1"/>
    <s v="45-59"/>
    <s v="46-60"/>
    <n v="0"/>
    <n v="1"/>
    <n v="0"/>
    <x v="0"/>
  </r>
  <r>
    <s v="P9123"/>
    <d v="2024-10-11T18:53:00"/>
    <s v="M"/>
    <n v="67"/>
    <s v="White"/>
    <s v="Orthopedics"/>
    <b v="1"/>
    <m/>
    <x v="24"/>
    <b v="1"/>
    <x v="0"/>
    <s v="Oct"/>
    <x v="5"/>
    <x v="7"/>
    <s v="60-74"/>
    <s v="16-30"/>
    <n v="1"/>
    <n v="1"/>
    <n v="0"/>
    <x v="0"/>
  </r>
  <r>
    <s v="P9124"/>
    <d v="2023-05-30T20:05:00"/>
    <s v="M"/>
    <n v="1"/>
    <s v="White"/>
    <s v="Orthopedics"/>
    <b v="1"/>
    <m/>
    <x v="39"/>
    <b v="1"/>
    <x v="1"/>
    <s v="May"/>
    <x v="6"/>
    <x v="7"/>
    <s v="0-14"/>
    <s v="0-15"/>
    <n v="1"/>
    <n v="1"/>
    <n v="0"/>
    <x v="0"/>
  </r>
  <r>
    <s v="P9125"/>
    <d v="2023-11-19T11:32:00"/>
    <s v="M"/>
    <n v="77"/>
    <s v="White"/>
    <s v="Orthopedics"/>
    <b v="1"/>
    <m/>
    <x v="12"/>
    <b v="1"/>
    <x v="1"/>
    <s v="Nov"/>
    <x v="3"/>
    <x v="1"/>
    <s v="75+"/>
    <s v="31-45"/>
    <n v="0"/>
    <n v="1"/>
    <n v="0"/>
    <x v="0"/>
  </r>
  <r>
    <s v="P9126"/>
    <d v="2024-01-10T13:57:00"/>
    <s v="M"/>
    <n v="46"/>
    <s v="White"/>
    <s v="Orthopedics"/>
    <b v="1"/>
    <m/>
    <x v="43"/>
    <b v="1"/>
    <x v="0"/>
    <s v="Jan"/>
    <x v="0"/>
    <x v="6"/>
    <s v="45-59"/>
    <s v="46-60"/>
    <n v="0"/>
    <n v="1"/>
    <n v="0"/>
    <x v="0"/>
  </r>
  <r>
    <s v="P9127"/>
    <d v="2023-09-19T03:40:00"/>
    <s v="M"/>
    <n v="5"/>
    <s v="White"/>
    <s v="Orthopedics"/>
    <b v="1"/>
    <m/>
    <x v="14"/>
    <b v="1"/>
    <x v="1"/>
    <s v="Sep"/>
    <x v="6"/>
    <x v="5"/>
    <s v="0-14"/>
    <s v="46-60"/>
    <n v="0"/>
    <n v="1"/>
    <n v="0"/>
    <x v="0"/>
  </r>
  <r>
    <s v="P9128"/>
    <d v="2024-08-30T12:06:00"/>
    <s v="M"/>
    <n v="21"/>
    <s v="White"/>
    <s v="Orthopedics"/>
    <b v="1"/>
    <m/>
    <x v="21"/>
    <b v="1"/>
    <x v="0"/>
    <s v="Aug"/>
    <x v="5"/>
    <x v="6"/>
    <s v="15-29"/>
    <s v="46-60"/>
    <n v="0"/>
    <n v="1"/>
    <n v="0"/>
    <x v="0"/>
  </r>
  <r>
    <s v="P9129"/>
    <d v="2024-05-09T01:41:00"/>
    <s v="M"/>
    <n v="66"/>
    <s v="White"/>
    <s v="Orthopedics"/>
    <b v="1"/>
    <m/>
    <x v="5"/>
    <b v="1"/>
    <x v="0"/>
    <s v="May"/>
    <x v="2"/>
    <x v="4"/>
    <s v="60-74"/>
    <s v="46-60"/>
    <n v="0"/>
    <n v="1"/>
    <n v="0"/>
    <x v="0"/>
  </r>
  <r>
    <s v="P9130"/>
    <d v="2023-09-24T03:29:00"/>
    <s v="M"/>
    <n v="60"/>
    <s v="White"/>
    <s v="Orthopedics"/>
    <b v="1"/>
    <m/>
    <x v="49"/>
    <b v="1"/>
    <x v="1"/>
    <s v="Sep"/>
    <x v="3"/>
    <x v="5"/>
    <s v="60-74"/>
    <s v="46-60"/>
    <n v="0"/>
    <n v="1"/>
    <n v="0"/>
    <x v="0"/>
  </r>
  <r>
    <s v="P9131"/>
    <d v="2024-10-22T15:41:00"/>
    <s v="M"/>
    <n v="31"/>
    <s v="White"/>
    <s v="Orthopedics"/>
    <b v="1"/>
    <m/>
    <x v="36"/>
    <b v="1"/>
    <x v="0"/>
    <s v="Oct"/>
    <x v="6"/>
    <x v="3"/>
    <s v="30-44"/>
    <s v="16-30"/>
    <n v="1"/>
    <n v="1"/>
    <n v="0"/>
    <x v="0"/>
  </r>
  <r>
    <s v="P9132"/>
    <d v="2024-03-31T15:56:00"/>
    <s v="M"/>
    <n v="53"/>
    <s v="White"/>
    <s v="Orthopedics"/>
    <b v="1"/>
    <m/>
    <x v="27"/>
    <b v="1"/>
    <x v="0"/>
    <s v="Mar"/>
    <x v="3"/>
    <x v="3"/>
    <s v="45-59"/>
    <s v="46-60"/>
    <n v="0"/>
    <n v="1"/>
    <n v="0"/>
    <x v="0"/>
  </r>
  <r>
    <s v="P9133"/>
    <d v="2024-01-13T11:39:00"/>
    <s v="M"/>
    <n v="33"/>
    <s v="White"/>
    <s v="Orthopedics"/>
    <b v="1"/>
    <m/>
    <x v="37"/>
    <b v="1"/>
    <x v="0"/>
    <s v="Jan"/>
    <x v="1"/>
    <x v="1"/>
    <s v="30-44"/>
    <s v="31-45"/>
    <n v="0"/>
    <n v="1"/>
    <n v="0"/>
    <x v="0"/>
  </r>
  <r>
    <s v="P9134"/>
    <d v="2024-05-22T02:25:00"/>
    <s v="M"/>
    <n v="38"/>
    <s v="White"/>
    <s v="Orthopedics"/>
    <b v="1"/>
    <m/>
    <x v="40"/>
    <b v="1"/>
    <x v="0"/>
    <s v="May"/>
    <x v="0"/>
    <x v="4"/>
    <s v="30-44"/>
    <s v="31-45"/>
    <n v="0"/>
    <n v="1"/>
    <n v="0"/>
    <x v="0"/>
  </r>
  <r>
    <s v="P9135"/>
    <d v="2024-04-12T15:04:00"/>
    <s v="M"/>
    <n v="27"/>
    <s v="White"/>
    <s v="Orthopedics"/>
    <b v="1"/>
    <m/>
    <x v="28"/>
    <b v="1"/>
    <x v="0"/>
    <s v="Apr"/>
    <x v="5"/>
    <x v="3"/>
    <s v="15-29"/>
    <s v="16-30"/>
    <n v="1"/>
    <n v="1"/>
    <n v="0"/>
    <x v="0"/>
  </r>
  <r>
    <s v="P9136"/>
    <d v="2023-12-15T11:08:00"/>
    <s v="M"/>
    <n v="57"/>
    <s v="White"/>
    <s v="Orthopedics"/>
    <b v="1"/>
    <m/>
    <x v="7"/>
    <b v="1"/>
    <x v="1"/>
    <s v="Dec"/>
    <x v="5"/>
    <x v="1"/>
    <s v="45-59"/>
    <s v="16-30"/>
    <n v="1"/>
    <n v="1"/>
    <n v="0"/>
    <x v="0"/>
  </r>
  <r>
    <s v="P9137"/>
    <d v="2024-02-17T21:50:00"/>
    <s v="M"/>
    <n v="31"/>
    <s v="White"/>
    <s v="Orthopedics"/>
    <b v="1"/>
    <m/>
    <x v="13"/>
    <b v="1"/>
    <x v="0"/>
    <s v="Feb"/>
    <x v="1"/>
    <x v="2"/>
    <s v="30-44"/>
    <s v="46-60"/>
    <n v="0"/>
    <n v="1"/>
    <n v="0"/>
    <x v="0"/>
  </r>
  <r>
    <s v="P9138"/>
    <d v="2023-05-05T18:02:00"/>
    <s v="M"/>
    <n v="36"/>
    <s v="White"/>
    <s v="Orthopedics"/>
    <b v="1"/>
    <m/>
    <x v="5"/>
    <b v="1"/>
    <x v="1"/>
    <s v="May"/>
    <x v="5"/>
    <x v="7"/>
    <s v="30-44"/>
    <s v="46-60"/>
    <n v="0"/>
    <n v="1"/>
    <n v="0"/>
    <x v="0"/>
  </r>
  <r>
    <s v="P9139"/>
    <d v="2023-12-20T18:44:00"/>
    <s v="M"/>
    <n v="9"/>
    <s v="White"/>
    <s v="Orthopedics"/>
    <b v="1"/>
    <m/>
    <x v="36"/>
    <b v="1"/>
    <x v="1"/>
    <s v="Dec"/>
    <x v="0"/>
    <x v="7"/>
    <s v="0-14"/>
    <s v="16-30"/>
    <n v="1"/>
    <n v="1"/>
    <n v="0"/>
    <x v="0"/>
  </r>
  <r>
    <s v="P9140"/>
    <d v="2023-05-14T02:21:00"/>
    <s v="M"/>
    <n v="19"/>
    <s v="White"/>
    <s v="Orthopedics"/>
    <b v="1"/>
    <m/>
    <x v="10"/>
    <b v="1"/>
    <x v="1"/>
    <s v="May"/>
    <x v="3"/>
    <x v="4"/>
    <s v="15-29"/>
    <s v="31-45"/>
    <n v="0"/>
    <n v="1"/>
    <n v="0"/>
    <x v="0"/>
  </r>
  <r>
    <s v="P9141"/>
    <d v="2024-02-05T16:46:00"/>
    <s v="M"/>
    <n v="71"/>
    <s v="White"/>
    <s v="Orthopedics"/>
    <b v="1"/>
    <m/>
    <x v="43"/>
    <b v="1"/>
    <x v="0"/>
    <s v="Feb"/>
    <x v="4"/>
    <x v="3"/>
    <s v="60-74"/>
    <s v="46-60"/>
    <n v="0"/>
    <n v="1"/>
    <n v="0"/>
    <x v="0"/>
  </r>
  <r>
    <s v="P9142"/>
    <d v="2023-10-09T06:06:00"/>
    <s v="M"/>
    <n v="70"/>
    <s v="White"/>
    <s v="Orthopedics"/>
    <b v="1"/>
    <m/>
    <x v="34"/>
    <b v="1"/>
    <x v="1"/>
    <s v="Oct"/>
    <x v="4"/>
    <x v="0"/>
    <s v="60-74"/>
    <s v="0-15"/>
    <n v="1"/>
    <n v="1"/>
    <n v="0"/>
    <x v="0"/>
  </r>
  <r>
    <s v="P9143"/>
    <d v="2024-01-01T13:00:00"/>
    <s v="M"/>
    <n v="59"/>
    <s v="White"/>
    <s v="Orthopedics"/>
    <b v="1"/>
    <m/>
    <x v="12"/>
    <b v="1"/>
    <x v="0"/>
    <s v="Jan"/>
    <x v="4"/>
    <x v="6"/>
    <s v="45-59"/>
    <s v="31-45"/>
    <n v="0"/>
    <n v="1"/>
    <n v="0"/>
    <x v="0"/>
  </r>
  <r>
    <s v="P9144"/>
    <d v="2024-01-10T17:18:00"/>
    <s v="M"/>
    <n v="11"/>
    <s v="White"/>
    <s v="Orthopedics"/>
    <b v="1"/>
    <m/>
    <x v="49"/>
    <b v="1"/>
    <x v="0"/>
    <s v="Jan"/>
    <x v="0"/>
    <x v="3"/>
    <s v="0-14"/>
    <s v="46-60"/>
    <n v="0"/>
    <n v="1"/>
    <n v="0"/>
    <x v="0"/>
  </r>
  <r>
    <s v="P9145"/>
    <d v="2023-04-12T01:56:00"/>
    <s v="M"/>
    <n v="26"/>
    <s v="White"/>
    <s v="Orthopedics"/>
    <b v="1"/>
    <m/>
    <x v="20"/>
    <b v="1"/>
    <x v="1"/>
    <s v="Apr"/>
    <x v="0"/>
    <x v="4"/>
    <s v="15-29"/>
    <s v="16-30"/>
    <n v="1"/>
    <n v="1"/>
    <n v="0"/>
    <x v="0"/>
  </r>
  <r>
    <s v="P9146"/>
    <d v="2023-08-16T07:41:00"/>
    <s v="M"/>
    <n v="67"/>
    <s v="White"/>
    <s v="Orthopedics"/>
    <b v="1"/>
    <m/>
    <x v="36"/>
    <b v="1"/>
    <x v="1"/>
    <s v="Aug"/>
    <x v="0"/>
    <x v="0"/>
    <s v="60-74"/>
    <s v="16-30"/>
    <n v="1"/>
    <n v="1"/>
    <n v="0"/>
    <x v="0"/>
  </r>
  <r>
    <s v="P9147"/>
    <d v="2023-10-31T17:38:00"/>
    <s v="M"/>
    <n v="31"/>
    <s v="White"/>
    <s v="Orthopedics"/>
    <b v="1"/>
    <m/>
    <x v="44"/>
    <b v="1"/>
    <x v="1"/>
    <s v="Oct"/>
    <x v="6"/>
    <x v="3"/>
    <s v="30-44"/>
    <s v="31-45"/>
    <n v="0"/>
    <n v="1"/>
    <n v="0"/>
    <x v="0"/>
  </r>
  <r>
    <s v="P9148"/>
    <d v="2024-09-22T09:36:00"/>
    <s v="M"/>
    <n v="59"/>
    <s v="White"/>
    <s v="Orthopedics"/>
    <b v="1"/>
    <m/>
    <x v="30"/>
    <b v="1"/>
    <x v="0"/>
    <s v="Sep"/>
    <x v="3"/>
    <x v="1"/>
    <s v="45-59"/>
    <s v="0-15"/>
    <n v="1"/>
    <n v="1"/>
    <n v="0"/>
    <x v="0"/>
  </r>
  <r>
    <s v="P9149"/>
    <d v="2024-02-23T23:38:00"/>
    <s v="M"/>
    <n v="15"/>
    <s v="White"/>
    <s v="Orthopedics"/>
    <b v="1"/>
    <m/>
    <x v="40"/>
    <b v="1"/>
    <x v="0"/>
    <s v="Feb"/>
    <x v="5"/>
    <x v="2"/>
    <s v="15-29"/>
    <s v="31-45"/>
    <n v="0"/>
    <n v="1"/>
    <n v="0"/>
    <x v="0"/>
  </r>
  <r>
    <s v="P9150"/>
    <d v="2023-12-30T06:20:00"/>
    <s v="M"/>
    <n v="45"/>
    <s v="White"/>
    <s v="Orthopedics"/>
    <b v="1"/>
    <m/>
    <x v="13"/>
    <b v="1"/>
    <x v="1"/>
    <s v="Dec"/>
    <x v="1"/>
    <x v="0"/>
    <s v="45-59"/>
    <s v="46-60"/>
    <n v="0"/>
    <n v="1"/>
    <n v="0"/>
    <x v="0"/>
  </r>
  <r>
    <s v="P9151"/>
    <d v="2023-10-09T14:34:00"/>
    <s v="M"/>
    <n v="77"/>
    <s v="White"/>
    <s v="Orthopedics"/>
    <b v="1"/>
    <m/>
    <x v="31"/>
    <b v="1"/>
    <x v="1"/>
    <s v="Oct"/>
    <x v="4"/>
    <x v="6"/>
    <s v="75+"/>
    <s v="16-30"/>
    <n v="1"/>
    <n v="1"/>
    <n v="0"/>
    <x v="0"/>
  </r>
  <r>
    <s v="P9152"/>
    <d v="2024-07-21T06:09:00"/>
    <s v="M"/>
    <n v="51"/>
    <s v="White"/>
    <s v="Orthopedics"/>
    <b v="1"/>
    <m/>
    <x v="1"/>
    <b v="1"/>
    <x v="0"/>
    <s v="Jul"/>
    <x v="3"/>
    <x v="0"/>
    <s v="45-59"/>
    <s v="16-30"/>
    <n v="1"/>
    <n v="1"/>
    <n v="0"/>
    <x v="0"/>
  </r>
  <r>
    <s v="P9153"/>
    <d v="2023-10-19T16:57:00"/>
    <s v="M"/>
    <n v="13"/>
    <s v="White"/>
    <s v="Orthopedics"/>
    <b v="1"/>
    <m/>
    <x v="48"/>
    <b v="1"/>
    <x v="1"/>
    <s v="Oct"/>
    <x v="2"/>
    <x v="3"/>
    <s v="0-14"/>
    <s v="16-30"/>
    <n v="1"/>
    <n v="1"/>
    <n v="0"/>
    <x v="0"/>
  </r>
  <r>
    <s v="P9154"/>
    <d v="2023-11-17T00:23:00"/>
    <s v="M"/>
    <n v="37"/>
    <s v="White"/>
    <s v="Orthopedics"/>
    <b v="1"/>
    <m/>
    <x v="20"/>
    <b v="1"/>
    <x v="1"/>
    <s v="Nov"/>
    <x v="5"/>
    <x v="4"/>
    <s v="30-44"/>
    <s v="16-30"/>
    <n v="1"/>
    <n v="1"/>
    <n v="0"/>
    <x v="0"/>
  </r>
  <r>
    <s v="P9155"/>
    <d v="2024-04-10T18:43:00"/>
    <s v="M"/>
    <n v="61"/>
    <s v="White"/>
    <s v="Orthopedics"/>
    <b v="1"/>
    <m/>
    <x v="28"/>
    <b v="1"/>
    <x v="0"/>
    <s v="Apr"/>
    <x v="0"/>
    <x v="7"/>
    <s v="60-74"/>
    <s v="16-30"/>
    <n v="1"/>
    <n v="1"/>
    <n v="0"/>
    <x v="0"/>
  </r>
  <r>
    <s v="P9156"/>
    <d v="2024-07-12T09:35:00"/>
    <s v="M"/>
    <n v="31"/>
    <s v="White"/>
    <s v="Orthopedics"/>
    <b v="1"/>
    <m/>
    <x v="21"/>
    <b v="1"/>
    <x v="0"/>
    <s v="Jul"/>
    <x v="5"/>
    <x v="1"/>
    <s v="30-44"/>
    <s v="46-60"/>
    <n v="0"/>
    <n v="1"/>
    <n v="0"/>
    <x v="0"/>
  </r>
  <r>
    <s v="P9157"/>
    <d v="2023-06-11T23:39:00"/>
    <s v="M"/>
    <n v="26"/>
    <s v="White"/>
    <s v="Orthopedics"/>
    <b v="1"/>
    <m/>
    <x v="8"/>
    <b v="1"/>
    <x v="1"/>
    <s v="Jun"/>
    <x v="3"/>
    <x v="2"/>
    <s v="15-29"/>
    <s v="31-45"/>
    <n v="0"/>
    <n v="1"/>
    <n v="0"/>
    <x v="0"/>
  </r>
  <r>
    <s v="P9158"/>
    <d v="2023-11-08T06:32:00"/>
    <s v="M"/>
    <n v="76"/>
    <s v="White"/>
    <s v="Orthopedics"/>
    <b v="1"/>
    <m/>
    <x v="13"/>
    <b v="1"/>
    <x v="1"/>
    <s v="Nov"/>
    <x v="0"/>
    <x v="0"/>
    <s v="75+"/>
    <s v="46-60"/>
    <n v="0"/>
    <n v="1"/>
    <n v="0"/>
    <x v="0"/>
  </r>
  <r>
    <s v="P9159"/>
    <d v="2024-06-30T14:19:00"/>
    <s v="M"/>
    <n v="33"/>
    <s v="White"/>
    <s v="Orthopedics"/>
    <b v="1"/>
    <m/>
    <x v="28"/>
    <b v="1"/>
    <x v="0"/>
    <s v="Jun"/>
    <x v="3"/>
    <x v="6"/>
    <s v="30-44"/>
    <s v="16-30"/>
    <n v="1"/>
    <n v="1"/>
    <n v="0"/>
    <x v="0"/>
  </r>
  <r>
    <s v="P9160"/>
    <d v="2024-03-27T12:39:00"/>
    <s v="M"/>
    <n v="11"/>
    <s v="White"/>
    <s v="Orthopedics"/>
    <b v="1"/>
    <m/>
    <x v="15"/>
    <b v="1"/>
    <x v="0"/>
    <s v="Mar"/>
    <x v="0"/>
    <x v="6"/>
    <s v="0-14"/>
    <s v="31-45"/>
    <n v="0"/>
    <n v="1"/>
    <n v="0"/>
    <x v="0"/>
  </r>
  <r>
    <s v="P9161"/>
    <d v="2023-05-18T23:05:00"/>
    <s v="M"/>
    <n v="33"/>
    <s v="White"/>
    <s v="Orthopedics"/>
    <b v="1"/>
    <m/>
    <x v="32"/>
    <b v="1"/>
    <x v="1"/>
    <s v="May"/>
    <x v="2"/>
    <x v="2"/>
    <s v="30-44"/>
    <s v="46-60"/>
    <n v="0"/>
    <n v="1"/>
    <n v="0"/>
    <x v="0"/>
  </r>
  <r>
    <s v="P9162"/>
    <d v="2023-09-01T15:53:00"/>
    <s v="M"/>
    <n v="35"/>
    <s v="White"/>
    <s v="Orthopedics"/>
    <b v="1"/>
    <n v="0"/>
    <x v="48"/>
    <b v="1"/>
    <x v="1"/>
    <s v="Sep"/>
    <x v="5"/>
    <x v="3"/>
    <s v="30-44"/>
    <s v="16-30"/>
    <n v="1"/>
    <n v="1"/>
    <n v="0"/>
    <x v="0"/>
  </r>
  <r>
    <s v="P9163"/>
    <d v="2024-10-20T15:20:00"/>
    <s v="M"/>
    <n v="27"/>
    <s v="White"/>
    <s v="Orthopedics"/>
    <b v="1"/>
    <n v="1"/>
    <x v="21"/>
    <b v="1"/>
    <x v="0"/>
    <s v="Oct"/>
    <x v="3"/>
    <x v="3"/>
    <s v="15-29"/>
    <s v="46-60"/>
    <n v="0"/>
    <n v="1"/>
    <n v="0"/>
    <x v="0"/>
  </r>
  <r>
    <s v="P9164"/>
    <d v="2024-09-07T18:11:00"/>
    <s v="M"/>
    <n v="67"/>
    <s v="White"/>
    <s v="Orthopedics"/>
    <b v="1"/>
    <n v="1"/>
    <x v="20"/>
    <b v="1"/>
    <x v="0"/>
    <s v="Sep"/>
    <x v="1"/>
    <x v="7"/>
    <s v="60-74"/>
    <s v="16-30"/>
    <n v="1"/>
    <n v="1"/>
    <n v="0"/>
    <x v="0"/>
  </r>
  <r>
    <s v="P9165"/>
    <d v="2024-03-22T23:43:00"/>
    <s v="M"/>
    <n v="74"/>
    <s v="White"/>
    <s v="Orthopedics"/>
    <b v="1"/>
    <n v="1"/>
    <x v="12"/>
    <b v="1"/>
    <x v="0"/>
    <s v="Mar"/>
    <x v="5"/>
    <x v="2"/>
    <s v="60-74"/>
    <s v="31-45"/>
    <n v="0"/>
    <n v="1"/>
    <n v="0"/>
    <x v="0"/>
  </r>
  <r>
    <s v="P9166"/>
    <d v="2024-09-28T16:44:00"/>
    <s v="M"/>
    <n v="32"/>
    <s v="White"/>
    <s v="Orthopedics"/>
    <b v="1"/>
    <n v="2"/>
    <x v="46"/>
    <b v="1"/>
    <x v="0"/>
    <s v="Sep"/>
    <x v="1"/>
    <x v="3"/>
    <s v="30-44"/>
    <s v="16-30"/>
    <n v="1"/>
    <n v="1"/>
    <n v="0"/>
    <x v="0"/>
  </r>
  <r>
    <s v="P9167"/>
    <d v="2024-05-18T01:08:00"/>
    <s v="M"/>
    <n v="52"/>
    <s v="White"/>
    <s v="Orthopedics"/>
    <b v="1"/>
    <n v="2"/>
    <x v="1"/>
    <b v="1"/>
    <x v="0"/>
    <s v="May"/>
    <x v="1"/>
    <x v="4"/>
    <s v="45-59"/>
    <s v="16-30"/>
    <n v="1"/>
    <n v="1"/>
    <n v="0"/>
    <x v="0"/>
  </r>
  <r>
    <s v="P9168"/>
    <d v="2024-09-20T06:12:00"/>
    <s v="M"/>
    <n v="39"/>
    <s v="White"/>
    <s v="Orthopedics"/>
    <b v="1"/>
    <n v="3"/>
    <x v="37"/>
    <b v="1"/>
    <x v="0"/>
    <s v="Sep"/>
    <x v="5"/>
    <x v="0"/>
    <s v="30-44"/>
    <s v="31-45"/>
    <n v="0"/>
    <n v="1"/>
    <n v="0"/>
    <x v="0"/>
  </r>
  <r>
    <s v="P9169"/>
    <d v="2024-10-18T00:08:00"/>
    <s v="M"/>
    <n v="30"/>
    <s v="White"/>
    <s v="Orthopedics"/>
    <b v="1"/>
    <n v="4"/>
    <x v="39"/>
    <b v="1"/>
    <x v="0"/>
    <s v="Oct"/>
    <x v="5"/>
    <x v="4"/>
    <s v="30-44"/>
    <s v="0-15"/>
    <n v="1"/>
    <n v="1"/>
    <n v="0"/>
    <x v="0"/>
  </r>
  <r>
    <s v="P9170"/>
    <d v="2023-06-18T02:17:00"/>
    <s v="M"/>
    <n v="58"/>
    <s v="White"/>
    <s v="Orthopedics"/>
    <b v="1"/>
    <n v="5"/>
    <x v="23"/>
    <b v="1"/>
    <x v="1"/>
    <s v="Jun"/>
    <x v="3"/>
    <x v="4"/>
    <s v="45-59"/>
    <s v="46-60"/>
    <n v="0"/>
    <n v="1"/>
    <n v="0"/>
    <x v="0"/>
  </r>
  <r>
    <s v="P9171"/>
    <d v="2024-01-27T04:21:00"/>
    <s v="M"/>
    <n v="26"/>
    <s v="White"/>
    <s v="Orthopedics"/>
    <b v="1"/>
    <n v="6"/>
    <x v="14"/>
    <b v="1"/>
    <x v="0"/>
    <s v="Jan"/>
    <x v="1"/>
    <x v="5"/>
    <s v="15-29"/>
    <s v="46-60"/>
    <n v="0"/>
    <n v="1"/>
    <n v="0"/>
    <x v="0"/>
  </r>
  <r>
    <s v="P9172"/>
    <d v="2023-08-03T01:05:00"/>
    <s v="M"/>
    <n v="24"/>
    <s v="White"/>
    <s v="Orthopedics"/>
    <b v="1"/>
    <n v="7"/>
    <x v="5"/>
    <b v="1"/>
    <x v="1"/>
    <s v="Aug"/>
    <x v="2"/>
    <x v="4"/>
    <s v="15-29"/>
    <s v="46-60"/>
    <n v="0"/>
    <n v="1"/>
    <n v="0"/>
    <x v="0"/>
  </r>
  <r>
    <s v="P9173"/>
    <d v="2024-10-28T08:29:00"/>
    <s v="M"/>
    <n v="67"/>
    <s v="White"/>
    <s v="Orthopedics"/>
    <b v="1"/>
    <n v="7"/>
    <x v="6"/>
    <b v="1"/>
    <x v="0"/>
    <s v="Oct"/>
    <x v="4"/>
    <x v="0"/>
    <s v="60-74"/>
    <s v="31-45"/>
    <n v="0"/>
    <n v="1"/>
    <n v="0"/>
    <x v="0"/>
  </r>
  <r>
    <s v="P9174"/>
    <d v="2023-10-26T06:50:00"/>
    <s v="M"/>
    <n v="10"/>
    <s v="White"/>
    <s v="Orthopedics"/>
    <b v="1"/>
    <n v="7"/>
    <x v="13"/>
    <b v="1"/>
    <x v="1"/>
    <s v="Oct"/>
    <x v="2"/>
    <x v="0"/>
    <s v="0-14"/>
    <s v="46-60"/>
    <n v="0"/>
    <n v="1"/>
    <n v="0"/>
    <x v="0"/>
  </r>
  <r>
    <s v="P9175"/>
    <d v="2024-10-21T19:51:00"/>
    <s v="M"/>
    <n v="41"/>
    <s v="White"/>
    <s v="Orthopedics"/>
    <b v="1"/>
    <n v="7"/>
    <x v="4"/>
    <b v="1"/>
    <x v="0"/>
    <s v="Oct"/>
    <x v="4"/>
    <x v="7"/>
    <s v="30-44"/>
    <s v="0-15"/>
    <n v="1"/>
    <n v="1"/>
    <n v="1"/>
    <x v="0"/>
  </r>
  <r>
    <s v="P9176"/>
    <d v="2023-11-18T04:14:00"/>
    <s v="M"/>
    <n v="1"/>
    <s v="White"/>
    <s v="Orthopedics"/>
    <b v="1"/>
    <n v="7"/>
    <x v="9"/>
    <b v="1"/>
    <x v="1"/>
    <s v="Nov"/>
    <x v="1"/>
    <x v="5"/>
    <s v="0-14"/>
    <s v="46-60"/>
    <n v="0"/>
    <n v="1"/>
    <n v="0"/>
    <x v="0"/>
  </r>
  <r>
    <s v="P9177"/>
    <d v="2023-04-05T16:47:00"/>
    <s v="M"/>
    <n v="5"/>
    <s v="White"/>
    <s v="Orthopedics"/>
    <b v="1"/>
    <n v="7"/>
    <x v="27"/>
    <b v="1"/>
    <x v="1"/>
    <s v="Apr"/>
    <x v="0"/>
    <x v="3"/>
    <s v="0-14"/>
    <s v="46-60"/>
    <n v="0"/>
    <n v="1"/>
    <n v="0"/>
    <x v="0"/>
  </r>
  <r>
    <s v="P9178"/>
    <d v="2024-03-20T13:16:00"/>
    <s v="M"/>
    <n v="54"/>
    <s v="White"/>
    <s v="Orthopedics"/>
    <b v="1"/>
    <n v="8"/>
    <x v="28"/>
    <b v="1"/>
    <x v="0"/>
    <s v="Mar"/>
    <x v="0"/>
    <x v="6"/>
    <s v="45-59"/>
    <s v="16-30"/>
    <n v="1"/>
    <n v="1"/>
    <n v="1"/>
    <x v="0"/>
  </r>
  <r>
    <s v="P9179"/>
    <d v="2024-10-02T08:22:00"/>
    <s v="M"/>
    <n v="2"/>
    <s v="White"/>
    <s v="Orthopedics"/>
    <b v="1"/>
    <n v="8"/>
    <x v="20"/>
    <b v="1"/>
    <x v="0"/>
    <s v="Oct"/>
    <x v="0"/>
    <x v="0"/>
    <s v="0-14"/>
    <s v="16-30"/>
    <n v="1"/>
    <n v="1"/>
    <n v="1"/>
    <x v="0"/>
  </r>
  <r>
    <s v="P9180"/>
    <d v="2023-04-12T15:25:00"/>
    <s v="M"/>
    <n v="16"/>
    <s v="White"/>
    <s v="Orthopedics"/>
    <b v="1"/>
    <n v="8"/>
    <x v="8"/>
    <b v="1"/>
    <x v="1"/>
    <s v="Apr"/>
    <x v="0"/>
    <x v="3"/>
    <s v="15-29"/>
    <s v="31-45"/>
    <n v="0"/>
    <n v="1"/>
    <n v="0"/>
    <x v="0"/>
  </r>
  <r>
    <s v="P9181"/>
    <d v="2023-06-09T06:14:00"/>
    <s v="M"/>
    <n v="65"/>
    <s v="White"/>
    <s v="Orthopedics"/>
    <b v="1"/>
    <n v="10"/>
    <x v="26"/>
    <b v="1"/>
    <x v="1"/>
    <s v="Jun"/>
    <x v="5"/>
    <x v="0"/>
    <s v="60-74"/>
    <s v="31-45"/>
    <n v="0"/>
    <n v="1"/>
    <n v="0"/>
    <x v="0"/>
  </r>
  <r>
    <s v="P9182"/>
    <d v="2023-11-03T08:26:00"/>
    <s v="M"/>
    <n v="55"/>
    <s v="White"/>
    <s v="Orthopedics"/>
    <b v="1"/>
    <n v="10"/>
    <x v="42"/>
    <b v="1"/>
    <x v="1"/>
    <s v="Nov"/>
    <x v="5"/>
    <x v="0"/>
    <s v="45-59"/>
    <s v="0-15"/>
    <n v="1"/>
    <n v="1"/>
    <n v="1"/>
    <x v="0"/>
  </r>
  <r>
    <s v="P9183"/>
    <d v="2023-10-08T07:14:00"/>
    <s v="M"/>
    <n v="34"/>
    <s v="White"/>
    <s v="Physiotherapy"/>
    <b v="1"/>
    <m/>
    <x v="21"/>
    <b v="1"/>
    <x v="1"/>
    <s v="Oct"/>
    <x v="3"/>
    <x v="0"/>
    <s v="30-44"/>
    <s v="46-60"/>
    <n v="0"/>
    <n v="1"/>
    <n v="0"/>
    <x v="0"/>
  </r>
  <r>
    <s v="P9184"/>
    <d v="2023-06-03T09:01:00"/>
    <s v="M"/>
    <n v="74"/>
    <s v="White"/>
    <s v="Physiotherapy"/>
    <b v="1"/>
    <m/>
    <x v="12"/>
    <b v="1"/>
    <x v="1"/>
    <s v="Jun"/>
    <x v="1"/>
    <x v="1"/>
    <s v="60-74"/>
    <s v="31-45"/>
    <n v="0"/>
    <n v="1"/>
    <n v="0"/>
    <x v="0"/>
  </r>
  <r>
    <s v="P9185"/>
    <d v="2024-10-17T14:30:00"/>
    <s v="M"/>
    <n v="51"/>
    <s v="White"/>
    <s v="Physiotherapy"/>
    <b v="1"/>
    <m/>
    <x v="35"/>
    <b v="1"/>
    <x v="0"/>
    <s v="Oct"/>
    <x v="2"/>
    <x v="6"/>
    <s v="45-59"/>
    <s v="16-30"/>
    <n v="1"/>
    <n v="1"/>
    <n v="0"/>
    <x v="0"/>
  </r>
  <r>
    <s v="P9186"/>
    <d v="2023-06-24T13:44:00"/>
    <s v="M"/>
    <n v="11"/>
    <s v="White"/>
    <s v="Physiotherapy"/>
    <b v="1"/>
    <m/>
    <x v="8"/>
    <b v="1"/>
    <x v="1"/>
    <s v="Jun"/>
    <x v="1"/>
    <x v="6"/>
    <s v="0-14"/>
    <s v="31-45"/>
    <n v="0"/>
    <n v="1"/>
    <n v="0"/>
    <x v="0"/>
  </r>
  <r>
    <s v="P9187"/>
    <d v="2024-04-11T23:03:00"/>
    <s v="M"/>
    <n v="15"/>
    <s v="White"/>
    <s v="Physiotherapy"/>
    <b v="1"/>
    <m/>
    <x v="13"/>
    <b v="1"/>
    <x v="0"/>
    <s v="Apr"/>
    <x v="2"/>
    <x v="2"/>
    <s v="15-29"/>
    <s v="46-60"/>
    <n v="0"/>
    <n v="1"/>
    <n v="0"/>
    <x v="0"/>
  </r>
  <r>
    <s v="P9188"/>
    <d v="2024-02-26T04:42:00"/>
    <s v="M"/>
    <n v="60"/>
    <s v="White"/>
    <s v="Physiotherapy"/>
    <b v="1"/>
    <m/>
    <x v="5"/>
    <b v="1"/>
    <x v="0"/>
    <s v="Feb"/>
    <x v="4"/>
    <x v="5"/>
    <s v="60-74"/>
    <s v="46-60"/>
    <n v="0"/>
    <n v="1"/>
    <n v="0"/>
    <x v="0"/>
  </r>
  <r>
    <s v="P9189"/>
    <d v="2024-01-10T12:09:00"/>
    <s v="M"/>
    <n v="14"/>
    <s v="White"/>
    <s v="Physiotherapy"/>
    <b v="1"/>
    <m/>
    <x v="20"/>
    <b v="1"/>
    <x v="0"/>
    <s v="Jan"/>
    <x v="0"/>
    <x v="6"/>
    <s v="0-14"/>
    <s v="16-30"/>
    <n v="1"/>
    <n v="1"/>
    <n v="0"/>
    <x v="0"/>
  </r>
  <r>
    <s v="P9190"/>
    <d v="2024-05-22T21:20:00"/>
    <s v="M"/>
    <n v="38"/>
    <s v="White"/>
    <s v="Physiotherapy"/>
    <b v="1"/>
    <m/>
    <x v="38"/>
    <b v="1"/>
    <x v="0"/>
    <s v="May"/>
    <x v="0"/>
    <x v="2"/>
    <s v="30-44"/>
    <s v="0-15"/>
    <n v="1"/>
    <n v="1"/>
    <n v="0"/>
    <x v="0"/>
  </r>
  <r>
    <s v="P9191"/>
    <d v="2024-01-03T23:33:00"/>
    <s v="M"/>
    <n v="44"/>
    <s v="White"/>
    <s v="Physiotherapy"/>
    <b v="1"/>
    <m/>
    <x v="32"/>
    <b v="1"/>
    <x v="0"/>
    <s v="Jan"/>
    <x v="0"/>
    <x v="2"/>
    <s v="30-44"/>
    <s v="46-60"/>
    <n v="0"/>
    <n v="1"/>
    <n v="0"/>
    <x v="0"/>
  </r>
  <r>
    <s v="P9192"/>
    <d v="2024-09-30T01:45:00"/>
    <s v="M"/>
    <n v="14"/>
    <s v="White"/>
    <s v="Physiotherapy"/>
    <b v="1"/>
    <m/>
    <x v="19"/>
    <b v="1"/>
    <x v="0"/>
    <s v="Sep"/>
    <x v="4"/>
    <x v="4"/>
    <s v="0-14"/>
    <s v="16-30"/>
    <n v="1"/>
    <n v="1"/>
    <n v="0"/>
    <x v="0"/>
  </r>
  <r>
    <s v="P9193"/>
    <d v="2024-05-10T06:13:00"/>
    <s v="M"/>
    <n v="15"/>
    <s v="White"/>
    <s v="Physiotherapy"/>
    <b v="1"/>
    <m/>
    <x v="49"/>
    <b v="1"/>
    <x v="0"/>
    <s v="May"/>
    <x v="5"/>
    <x v="0"/>
    <s v="15-29"/>
    <s v="46-60"/>
    <n v="0"/>
    <n v="1"/>
    <n v="0"/>
    <x v="0"/>
  </r>
  <r>
    <s v="P9194"/>
    <d v="2023-09-08T11:24:00"/>
    <s v="M"/>
    <n v="16"/>
    <s v="White"/>
    <s v="Physiotherapy"/>
    <b v="1"/>
    <m/>
    <x v="27"/>
    <b v="1"/>
    <x v="1"/>
    <s v="Sep"/>
    <x v="5"/>
    <x v="1"/>
    <s v="15-29"/>
    <s v="46-60"/>
    <n v="0"/>
    <n v="1"/>
    <n v="0"/>
    <x v="0"/>
  </r>
  <r>
    <s v="P9195"/>
    <d v="2024-09-02T00:01:00"/>
    <s v="M"/>
    <n v="24"/>
    <s v="White"/>
    <s v="Physiotherapy"/>
    <b v="1"/>
    <m/>
    <x v="47"/>
    <b v="1"/>
    <x v="0"/>
    <s v="Sep"/>
    <x v="4"/>
    <x v="4"/>
    <s v="15-29"/>
    <s v="46-60"/>
    <n v="0"/>
    <n v="1"/>
    <n v="0"/>
    <x v="0"/>
  </r>
  <r>
    <s v="P9196"/>
    <d v="2023-09-18T10:51:00"/>
    <s v="M"/>
    <n v="13"/>
    <s v="White"/>
    <s v="Physiotherapy"/>
    <b v="1"/>
    <n v="1"/>
    <x v="0"/>
    <b v="1"/>
    <x v="1"/>
    <s v="Sep"/>
    <x v="4"/>
    <x v="1"/>
    <s v="0-14"/>
    <s v="31-45"/>
    <n v="0"/>
    <n v="1"/>
    <n v="0"/>
    <x v="0"/>
  </r>
  <r>
    <s v="P9197"/>
    <d v="2023-05-02T21:01:00"/>
    <s v="M"/>
    <n v="79"/>
    <s v="White"/>
    <s v="Physiotherapy"/>
    <b v="1"/>
    <n v="1"/>
    <x v="27"/>
    <b v="1"/>
    <x v="1"/>
    <s v="May"/>
    <x v="6"/>
    <x v="2"/>
    <s v="75+"/>
    <s v="46-60"/>
    <n v="0"/>
    <n v="1"/>
    <n v="0"/>
    <x v="0"/>
  </r>
  <r>
    <s v="P9198"/>
    <d v="2023-11-30T17:06:00"/>
    <s v="M"/>
    <n v="37"/>
    <s v="White"/>
    <s v="Physiotherapy"/>
    <b v="1"/>
    <n v="2"/>
    <x v="13"/>
    <b v="1"/>
    <x v="1"/>
    <s v="Nov"/>
    <x v="2"/>
    <x v="3"/>
    <s v="30-44"/>
    <s v="46-60"/>
    <n v="0"/>
    <n v="1"/>
    <n v="0"/>
    <x v="0"/>
  </r>
  <r>
    <s v="P9199"/>
    <d v="2024-02-14T23:02:00"/>
    <s v="M"/>
    <n v="42"/>
    <s v="White"/>
    <s v="Physiotherapy"/>
    <b v="1"/>
    <n v="4"/>
    <x v="0"/>
    <b v="1"/>
    <x v="0"/>
    <s v="Feb"/>
    <x v="0"/>
    <x v="2"/>
    <s v="30-44"/>
    <s v="31-45"/>
    <n v="0"/>
    <n v="1"/>
    <n v="0"/>
    <x v="0"/>
  </r>
  <r>
    <s v="P9200"/>
    <d v="2024-01-08T18:29:00"/>
    <s v="M"/>
    <n v="78"/>
    <s v="White"/>
    <s v="Physiotherapy"/>
    <b v="1"/>
    <n v="4"/>
    <x v="13"/>
    <b v="1"/>
    <x v="0"/>
    <s v="Jan"/>
    <x v="4"/>
    <x v="7"/>
    <s v="75+"/>
    <s v="46-60"/>
    <n v="0"/>
    <n v="1"/>
    <n v="0"/>
    <x v="0"/>
  </r>
  <r>
    <s v="P9201"/>
    <d v="2024-07-25T13:08:00"/>
    <s v="M"/>
    <n v="21"/>
    <s v="White"/>
    <s v="Physiotherapy"/>
    <b v="1"/>
    <n v="5"/>
    <x v="46"/>
    <b v="1"/>
    <x v="0"/>
    <s v="Jul"/>
    <x v="2"/>
    <x v="6"/>
    <s v="15-29"/>
    <s v="16-30"/>
    <n v="1"/>
    <n v="1"/>
    <n v="0"/>
    <x v="0"/>
  </r>
  <r>
    <s v="P9202"/>
    <d v="2024-01-28T11:40:00"/>
    <s v="M"/>
    <n v="54"/>
    <s v="White"/>
    <s v="Physiotherapy"/>
    <b v="1"/>
    <n v="6"/>
    <x v="7"/>
    <b v="1"/>
    <x v="0"/>
    <s v="Jan"/>
    <x v="3"/>
    <x v="1"/>
    <s v="45-59"/>
    <s v="16-30"/>
    <n v="1"/>
    <n v="1"/>
    <n v="0"/>
    <x v="0"/>
  </r>
  <r>
    <s v="P9203"/>
    <d v="2024-07-28T18:05:00"/>
    <s v="M"/>
    <n v="8"/>
    <s v="White"/>
    <s v="Physiotherapy"/>
    <b v="1"/>
    <n v="6"/>
    <x v="1"/>
    <b v="1"/>
    <x v="0"/>
    <s v="Jul"/>
    <x v="3"/>
    <x v="7"/>
    <s v="0-14"/>
    <s v="16-30"/>
    <n v="1"/>
    <n v="1"/>
    <n v="0"/>
    <x v="0"/>
  </r>
  <r>
    <s v="P9204"/>
    <d v="2024-09-25T15:23:00"/>
    <s v="M"/>
    <n v="52"/>
    <s v="White"/>
    <s v="Physiotherapy"/>
    <b v="1"/>
    <n v="7"/>
    <x v="15"/>
    <b v="1"/>
    <x v="0"/>
    <s v="Sep"/>
    <x v="0"/>
    <x v="3"/>
    <s v="45-59"/>
    <s v="31-45"/>
    <n v="0"/>
    <n v="1"/>
    <n v="0"/>
    <x v="0"/>
  </r>
  <r>
    <s v="P9205"/>
    <d v="2024-07-27T04:12:00"/>
    <s v="M"/>
    <n v="54"/>
    <s v="White"/>
    <s v="Physiotherapy"/>
    <b v="1"/>
    <n v="7"/>
    <x v="10"/>
    <b v="1"/>
    <x v="0"/>
    <s v="Jul"/>
    <x v="1"/>
    <x v="5"/>
    <s v="45-59"/>
    <s v="31-45"/>
    <n v="0"/>
    <n v="1"/>
    <n v="0"/>
    <x v="0"/>
  </r>
  <r>
    <s v="P9206"/>
    <d v="2024-02-18T11:35:00"/>
    <s v="M"/>
    <n v="30"/>
    <s v="White"/>
    <s v="Physiotherapy"/>
    <b v="1"/>
    <n v="8"/>
    <x v="21"/>
    <b v="1"/>
    <x v="0"/>
    <s v="Feb"/>
    <x v="3"/>
    <x v="1"/>
    <s v="30-44"/>
    <s v="46-60"/>
    <n v="0"/>
    <n v="1"/>
    <n v="0"/>
    <x v="0"/>
  </r>
  <r>
    <s v="P9207"/>
    <d v="2023-04-28T17:59:00"/>
    <s v="M"/>
    <n v="2"/>
    <s v="White"/>
    <s v="Physiotherapy"/>
    <b v="1"/>
    <n v="10"/>
    <x v="27"/>
    <b v="1"/>
    <x v="1"/>
    <s v="Apr"/>
    <x v="5"/>
    <x v="3"/>
    <s v="0-14"/>
    <s v="46-60"/>
    <n v="0"/>
    <n v="1"/>
    <n v="0"/>
    <x v="0"/>
  </r>
  <r>
    <s v="P9208"/>
    <d v="2024-03-27T01:01:00"/>
    <s v="M"/>
    <n v="11"/>
    <s v="White"/>
    <s v="Renal"/>
    <b v="1"/>
    <m/>
    <x v="13"/>
    <b v="1"/>
    <x v="0"/>
    <s v="Mar"/>
    <x v="0"/>
    <x v="4"/>
    <s v="0-14"/>
    <s v="46-60"/>
    <n v="0"/>
    <n v="1"/>
    <n v="0"/>
    <x v="0"/>
  </r>
  <r>
    <s v="P9209"/>
    <d v="2024-07-16T13:44:00"/>
    <s v="M"/>
    <n v="72"/>
    <s v="White"/>
    <s v="Renal"/>
    <b v="1"/>
    <m/>
    <x v="17"/>
    <b v="1"/>
    <x v="0"/>
    <s v="Jul"/>
    <x v="6"/>
    <x v="6"/>
    <s v="60-74"/>
    <s v="31-45"/>
    <n v="0"/>
    <n v="1"/>
    <n v="0"/>
    <x v="0"/>
  </r>
  <r>
    <s v="P9210"/>
    <d v="2023-08-22T14:53:00"/>
    <s v="M"/>
    <n v="4"/>
    <s v="White"/>
    <s v="Renal"/>
    <b v="1"/>
    <n v="4"/>
    <x v="50"/>
    <b v="1"/>
    <x v="1"/>
    <s v="Aug"/>
    <x v="6"/>
    <x v="6"/>
    <s v="0-14"/>
    <s v="31-45"/>
    <n v="0"/>
    <n v="1"/>
    <n v="0"/>
    <x v="0"/>
  </r>
  <r>
    <s v="P9211"/>
    <d v="2024-08-23T14:32:00"/>
    <s v="Male"/>
    <n v="73"/>
    <s v="African American"/>
    <s v="None"/>
    <b v="1"/>
    <m/>
    <x v="19"/>
    <b v="1"/>
    <x v="0"/>
    <s v="Aug"/>
    <x v="5"/>
    <x v="6"/>
    <s v="60-74"/>
    <s v="16-30"/>
    <n v="1"/>
    <n v="1"/>
    <n v="0"/>
    <x v="0"/>
  </r>
  <r>
    <s v="P9212"/>
    <d v="2024-08-28T17:38:00"/>
    <s v="Male"/>
    <n v="42"/>
    <s v="Asian"/>
    <s v="General Practice"/>
    <b v="1"/>
    <m/>
    <x v="6"/>
    <b v="1"/>
    <x v="0"/>
    <s v="Aug"/>
    <x v="0"/>
    <x v="3"/>
    <s v="30-44"/>
    <s v="31-45"/>
    <n v="0"/>
    <n v="1"/>
    <n v="0"/>
    <x v="0"/>
  </r>
  <r>
    <s v="P9213"/>
    <d v="2024-06-28T23:12:00"/>
    <s v="Male"/>
    <n v="19"/>
    <s v="Asian"/>
    <s v="None"/>
    <b v="1"/>
    <m/>
    <x v="13"/>
    <b v="1"/>
    <x v="0"/>
    <s v="Jun"/>
    <x v="5"/>
    <x v="2"/>
    <s v="15-29"/>
    <s v="46-60"/>
    <n v="0"/>
    <n v="1"/>
    <n v="0"/>
    <x v="0"/>
  </r>
  <r>
    <s v="P9214"/>
    <d v="2024-05-16T17:06:00"/>
    <s v="Male"/>
    <n v="14"/>
    <s v="Asian"/>
    <s v="None"/>
    <b v="1"/>
    <m/>
    <x v="44"/>
    <b v="1"/>
    <x v="0"/>
    <s v="May"/>
    <x v="2"/>
    <x v="3"/>
    <s v="0-14"/>
    <s v="31-45"/>
    <n v="0"/>
    <n v="1"/>
    <n v="0"/>
    <x v="0"/>
  </r>
  <r>
    <s v="P9215"/>
    <d v="2024-05-14T23:43:00"/>
    <s v="Male"/>
    <n v="73"/>
    <s v="Declined to Identify"/>
    <s v="General Practice"/>
    <b v="1"/>
    <n v="1"/>
    <x v="40"/>
    <b v="1"/>
    <x v="0"/>
    <s v="May"/>
    <x v="6"/>
    <x v="2"/>
    <s v="60-74"/>
    <s v="31-45"/>
    <n v="0"/>
    <n v="1"/>
    <n v="0"/>
    <x v="0"/>
  </r>
  <r>
    <s v="P9216"/>
    <d v="2024-03-01T08:50:00"/>
    <s v="Male"/>
    <n v="35"/>
    <s v="White"/>
    <s v="General Practice"/>
    <b v="1"/>
    <m/>
    <x v="0"/>
    <b v="1"/>
    <x v="0"/>
    <s v="Mar"/>
    <x v="5"/>
    <x v="0"/>
    <s v="30-44"/>
    <s v="31-45"/>
    <n v="0"/>
    <n v="1"/>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57D9D-52B7-41BB-9D49-73CDFB0EBB8A}" name="PT_GENDER" cacheId="1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M3:AN5" firstHeaderRow="1" firstDataRow="1" firstDataCol="1"/>
  <pivotFields count="20">
    <pivotField dataField="1" showAll="0"/>
    <pivotField numFmtId="22"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9"/>
  </rowFields>
  <rowItems count="2">
    <i>
      <x/>
    </i>
    <i>
      <x v="1"/>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9" count="1" selected="0">
            <x v="0"/>
          </reference>
        </references>
      </pivotArea>
    </chartFormat>
    <chartFormat chart="2" format="8">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189A48-ACF4-4B85-B06B-9E79E33A0AA7}" name="PivotTable2"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L28" firstHeaderRow="1" firstDataRow="2" firstDataCol="1"/>
  <pivotFields count="20">
    <pivotField dataField="1" showAll="0"/>
    <pivotField numFmtId="22" showAll="0"/>
    <pivotField showAll="0"/>
    <pivotField showAll="0"/>
    <pivotField showAll="0"/>
    <pivotField showAll="0"/>
    <pivotField showAll="0"/>
    <pivotField showAll="0"/>
    <pivotField showAll="0"/>
    <pivotField showAll="0"/>
    <pivotField showAll="0"/>
    <pivotField showAll="0"/>
    <pivotField axis="axisCol" showAll="0">
      <items count="8">
        <item x="3"/>
        <item x="4"/>
        <item x="6"/>
        <item x="0"/>
        <item x="2"/>
        <item x="5"/>
        <item x="1"/>
        <item t="default"/>
      </items>
    </pivotField>
    <pivotField axis="axisRow" showAll="0">
      <items count="9">
        <item x="4"/>
        <item x="5"/>
        <item x="0"/>
        <item x="1"/>
        <item x="6"/>
        <item x="3"/>
        <item x="7"/>
        <item x="2"/>
        <item t="default"/>
      </items>
    </pivotField>
    <pivotField showAll="0"/>
    <pivotField showAll="0"/>
    <pivotField showAll="0"/>
    <pivotField showAll="0"/>
    <pivotField showAll="0"/>
    <pivotField showAll="0"/>
  </pivotFields>
  <rowFields count="1">
    <field x="13"/>
  </rowFields>
  <rowItems count="9">
    <i>
      <x/>
    </i>
    <i>
      <x v="1"/>
    </i>
    <i>
      <x v="2"/>
    </i>
    <i>
      <x v="3"/>
    </i>
    <i>
      <x v="4"/>
    </i>
    <i>
      <x v="5"/>
    </i>
    <i>
      <x v="6"/>
    </i>
    <i>
      <x v="7"/>
    </i>
    <i t="grand">
      <x/>
    </i>
  </rowItems>
  <colFields count="1">
    <field x="12"/>
  </colFields>
  <colItems count="8">
    <i>
      <x/>
    </i>
    <i>
      <x v="1"/>
    </i>
    <i>
      <x v="2"/>
    </i>
    <i>
      <x v="3"/>
    </i>
    <i>
      <x v="4"/>
    </i>
    <i>
      <x v="5"/>
    </i>
    <i>
      <x v="6"/>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B0E82-D798-4257-8690-BB936BB376A3}" name="PT_KPI" cacheId="169" applyNumberFormats="0" applyBorderFormats="0" applyFontFormats="0" applyPatternFormats="0" applyAlignmentFormats="0" applyWidthHeightFormats="1" dataCaption="Values" tag="95abc163-1ac9-4e1e-ab42-ec5c37f4961b" updatedVersion="8" minRefreshableVersion="3" subtotalHiddenItems="1" itemPrintTitles="1" createdVersion="8" indent="0" outline="1" outlineData="1" multipleFieldFilters="0">
  <location ref="A3:F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Distinct Count of Patient Id" fld="0" subtotal="count" baseField="0" baseItem="0">
      <extLst>
        <ext xmlns:x15="http://schemas.microsoft.com/office/spreadsheetml/2010/11/main" uri="{FABC7310-3BB5-11E1-824E-6D434824019B}">
          <x15:dataField isCountDistinct="1"/>
        </ext>
      </extLst>
    </dataField>
    <dataField name="Average of Patient Waittime" fld="1" subtotal="average" baseField="0" baseItem="1"/>
    <dataField name="Sum of Admitted Flag" fld="3" baseField="0" baseItem="0"/>
    <dataField name="Sum of WithinTarget" fld="4" baseField="0" baseItem="0"/>
    <dataField name="Sum of Satiesfied Flag" fld="5" baseField="0" baseItem="0"/>
    <dataField name="Average of Patient Satisfaction Score" fld="2" subtotal="average" baseField="0" baseItem="1"/>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3331CC-B1A4-4602-9B77-9A54144BF3C3}" name="PT_TIME" cacheId="18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1:B29" firstHeaderRow="1" firstDataRow="1" firstDataCol="1"/>
  <pivotFields count="20">
    <pivotField dataField="1" showAll="0"/>
    <pivotField numFmtId="22"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5"/>
        <item x="0"/>
        <item x="1"/>
        <item x="6"/>
        <item x="3"/>
        <item x="7"/>
        <item x="2"/>
        <item t="default"/>
      </items>
    </pivotField>
    <pivotField showAll="0"/>
    <pivotField showAll="0"/>
    <pivotField showAll="0"/>
    <pivotField showAll="0"/>
    <pivotField showAll="0"/>
    <pivotField showAll="0"/>
  </pivotFields>
  <rowFields count="1">
    <field x="13"/>
  </rowFields>
  <rowItems count="8">
    <i>
      <x/>
    </i>
    <i>
      <x v="1"/>
    </i>
    <i>
      <x v="2"/>
    </i>
    <i>
      <x v="3"/>
    </i>
    <i>
      <x v="4"/>
    </i>
    <i>
      <x v="5"/>
    </i>
    <i>
      <x v="6"/>
    </i>
    <i>
      <x v="7"/>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41ECD0-B228-4CAD-A6AF-752B184D5437}" name="PT_Heat" cacheId="166" applyNumberFormats="0" applyBorderFormats="0" applyFontFormats="0" applyPatternFormats="0" applyAlignmentFormats="0" applyWidthHeightFormats="1" dataCaption="Values" tag="eb51748e-5d92-42a3-b85c-e3ff413439ca" updatedVersion="8" minRefreshableVersion="3" subtotalHiddenItems="1" rowGrandTotals="0" colGrandTotals="0" itemPrintTitles="1" createdVersion="8" indent="0" outline="1" outlineData="1" multipleFieldFilters="0">
  <location ref="K3:W10"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1"/>
  </colFields>
  <colItems count="12">
    <i>
      <x/>
    </i>
    <i>
      <x v="1"/>
    </i>
    <i>
      <x v="2"/>
    </i>
    <i>
      <x v="3"/>
    </i>
    <i>
      <x v="4"/>
    </i>
    <i>
      <x v="5"/>
    </i>
    <i>
      <x v="6"/>
    </i>
    <i>
      <x v="7"/>
    </i>
    <i>
      <x v="8"/>
    </i>
    <i>
      <x v="9"/>
    </i>
    <i>
      <x v="10"/>
    </i>
    <i>
      <x v="1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E91B10-0966-4C09-B9D1-0695A0133BA6}" name="PivotTable1"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15:AC21" firstHeaderRow="1" firstDataRow="1" firstDataCol="1"/>
  <pivotFields count="20">
    <pivotField showAll="0"/>
    <pivotField numFmtId="22" showAll="0"/>
    <pivotField showAll="0"/>
    <pivotField showAll="0"/>
    <pivotField showAll="0"/>
    <pivotField showAll="0"/>
    <pivotField showAll="0"/>
    <pivotField dataField="1"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v="2"/>
    </i>
    <i>
      <x v="3"/>
    </i>
    <i>
      <x v="4"/>
    </i>
    <i>
      <x v="5"/>
    </i>
    <i>
      <x v="6"/>
    </i>
    <i t="grand">
      <x/>
    </i>
  </rowItems>
  <colItems count="1">
    <i/>
  </colItems>
  <dataFields count="1">
    <dataField name="Average of Patient Satisfaction Score" fld="7" subtotal="average" baseField="1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CA770B-A94B-492A-94DD-E266A0CCEC39}" name="PT_DEPT" cacheId="163" applyNumberFormats="0" applyBorderFormats="0" applyFontFormats="0" applyPatternFormats="0" applyAlignmentFormats="0" applyWidthHeightFormats="1" dataCaption="Values" tag="c767f9fd-451a-470b-82e8-ac9c098a91f6" updatedVersion="8" minRefreshableVersion="3" subtotalHiddenItems="1" rowGrandTotals="0" colGrandTotals="0" itemPrintTitles="1" createdVersion="8" indent="0" outline="1" outlineData="1" multipleFieldFilters="0" chartFormat="17">
  <location ref="AE3:AF10" firstHeaderRow="1" firstDataRow="1" firstDataCol="1"/>
  <pivotFields count="4">
    <pivotField axis="axisRow" allDrilled="1" subtotalTop="0" showAll="0" sortType="descending" defaultSubtotal="0" defaultAttributeDrillState="1">
      <items count="8">
        <item s="1" x="0"/>
        <item s="1" x="1"/>
        <item s="1" x="2"/>
        <item s="1" x="3"/>
        <item s="1" x="4"/>
        <item s="1" x="5"/>
        <item s="1"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2"/>
    </i>
    <i>
      <x v="4"/>
    </i>
    <i>
      <x v="5"/>
    </i>
    <i>
      <x/>
    </i>
    <i>
      <x v="3"/>
    </i>
    <i>
      <x v="1"/>
    </i>
    <i>
      <x v="6"/>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7"/>
          </reference>
        </references>
      </pivotArea>
    </chartFormat>
    <chartFormat chart="3" format="4">
      <pivotArea type="data" outline="0" fieldPosition="0">
        <references count="2">
          <reference field="4294967294" count="1" selected="0">
            <x v="0"/>
          </reference>
          <reference field="0" count="1" selected="0">
            <x v="6"/>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16"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11525D-B802-4C4A-B775-0CFB328357AD}" name="PT_AGE" cacheId="175" applyNumberFormats="0" applyBorderFormats="0" applyFontFormats="0" applyPatternFormats="0" applyAlignmentFormats="0" applyWidthHeightFormats="1" dataCaption="Values" tag="100f980f-0096-4f7a-bdac-2c9e9d178f95" updatedVersion="8" minRefreshableVersion="3" subtotalHiddenItems="1" rowGrandTotals="0" colGrandTotals="0" itemPrintTitles="1" createdVersion="8" indent="0" outline="1" outlineData="1" multipleFieldFilters="0" chartFormat="7">
  <location ref="AI3:AJ9"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471E2E-1F55-4FA5-9DC1-AA6D6DE1BB58}" name="PT_wait" cacheId="172" applyNumberFormats="0" applyBorderFormats="0" applyFontFormats="0" applyPatternFormats="0" applyAlignmentFormats="0" applyWidthHeightFormats="1" dataCaption="Values" tag="9592eeaf-4825-4968-bd6c-1456aaadbb97" updatedVersion="8" minRefreshableVersion="3" subtotalHiddenItems="1" rowGrandTotals="0" colGrandTotals="0" itemPrintTitles="1" createdVersion="8" indent="0" outline="1" outlineData="1" multipleFieldFilters="0">
  <location ref="AA3:AB9"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Patient Waittime" fld="1"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A01571-FA77-4281-A6AF-B2DD3FE65686}" name="PT_TREND" cacheId="160" applyNumberFormats="0" applyBorderFormats="0" applyFontFormats="0" applyPatternFormats="0" applyAlignmentFormats="0" applyWidthHeightFormats="1" dataCaption="Values" tag="171fa8f8-5c3c-4ad6-b9fe-8930ac5e6835" updatedVersion="8" minRefreshableVersion="3" subtotalHiddenItems="1" rowGrandTotals="0" colGrandTotals="0" itemPrintTitles="1" createdVersion="8" indent="0" outline="1" outlineData="1" multipleFieldFilters="0">
  <location ref="H3:J15" firstHeaderRow="0" firstDataRow="1" firstDataCol="1"/>
  <pivotFields count="4">
    <pivotField axis="axisRow" allDrilled="1" subtotalTop="0" showAll="0" defaultSubtotal="0" defaultAttributeDrillState="1">
      <items count="12">
        <item x="7"/>
        <item x="0"/>
        <item x="1"/>
        <item x="3"/>
        <item x="4"/>
        <item x="5"/>
        <item x="6"/>
        <item x="8"/>
        <item x="10"/>
        <item x="11"/>
        <item x="2"/>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Distinct Count of Patient Id" fld="1" subtotal="count" baseField="0" baseItem="0">
      <extLst>
        <ext xmlns:x15="http://schemas.microsoft.com/office/spreadsheetml/2010/11/main" uri="{FABC7310-3BB5-11E1-824E-6D434824019B}">
          <x15:dataField isCountDistinct="1"/>
        </ext>
      </extLst>
    </dataField>
    <dataField name="Average of Patient Waittime" fld="2"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pivot (dax formula calculation).xlsx!TBL1ER">
        <x15:activeTabTopLevelEntity name="[TBL1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3D842DF-046E-43E0-9EC2-1829326177C5}" sourceName="Year">
  <pivotTables>
    <pivotTable tabId="2" name="PT_GENDER"/>
  </pivotTables>
  <data>
    <tabular pivotCacheId="380774839">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10D0FB-51CE-40EE-A42C-52446821F5A9}" sourceName="[TBL1ER].[Month]">
  <pivotTables>
    <pivotTable tabId="2" name="PT_TREND"/>
    <pivotTable tabId="2" name="PT_AGE"/>
    <pivotTable tabId="2" name="PT_DEPT"/>
    <pivotTable tabId="2" name="PT_Heat"/>
    <pivotTable tabId="2" name="PT_KPI"/>
    <pivotTable tabId="2" name="PT_wait"/>
  </pivotTables>
  <data>
    <olap pivotCacheId="527740848">
      <levels count="2">
        <level uniqueName="[TBL1ER].[Month].[(All)]" sourceCaption="(All)" count="0"/>
        <level uniqueName="[TBL1ER].[Month].[Month]" sourceCaption="Month" count="12" sortOrder="ascending">
          <ranges>
            <range startItem="0">
              <i n="[TBL1ER].[Month].&amp;[Apr]" c="Apr"/>
              <i n="[TBL1ER].[Month].&amp;[Aug]" c="Aug"/>
              <i n="[TBL1ER].[Month].&amp;[Dec]" c="Dec"/>
              <i n="[TBL1ER].[Month].&amp;[Feb]" c="Feb"/>
              <i n="[TBL1ER].[Month].&amp;[Jan]" c="Jan"/>
              <i n="[TBL1ER].[Month].&amp;[Jul]" c="Jul"/>
              <i n="[TBL1ER].[Month].&amp;[Jun]" c="Jun"/>
              <i n="[TBL1ER].[Month].&amp;[Mar]" c="Mar"/>
              <i n="[TBL1ER].[Month].&amp;[May]" c="May"/>
              <i n="[TBL1ER].[Month].&amp;[Nov]" c="Nov"/>
              <i n="[TBL1ER].[Month].&amp;[Oct]" c="Oct"/>
              <i n="[TBL1ER].[Month].&amp;[Sep]" c="Sep"/>
            </range>
          </ranges>
        </level>
      </levels>
      <selections count="1">
        <selection n="[TBL1E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DD59B5-E334-4856-B378-B7C3BC512451}" sourceName="[TBL1ER].[Year]">
  <pivotTables>
    <pivotTable tabId="2" name="PT_TREND"/>
    <pivotTable tabId="2" name="PT_AGE"/>
    <pivotTable tabId="2" name="PT_DEPT"/>
    <pivotTable tabId="2" name="PT_Heat"/>
    <pivotTable tabId="2" name="PT_KPI"/>
    <pivotTable tabId="2" name="PT_wait"/>
  </pivotTables>
  <data>
    <olap pivotCacheId="527740848">
      <levels count="2">
        <level uniqueName="[TBL1ER].[Year].[(All)]" sourceCaption="(All)" count="0"/>
        <level uniqueName="[TBL1ER].[Year].[Year]" sourceCaption="Year" count="2" sortOrder="ascending">
          <ranges>
            <range startItem="0">
              <i n="[TBL1ER].[Year].&amp;[2023]" c="2023"/>
              <i n="[TBL1ER].[Year].&amp;[2024]" c="2024"/>
            </range>
          </ranges>
        </level>
      </levels>
      <selections count="1">
        <selection n="[TBL1E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30529E9-706E-44F5-8876-157E58E3CD8D}" cache="Slicer_Year1"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7E94658-26BB-4B97-8CFD-9DA7B6CA45ED}" cache="Slicer_Month" caption="Month" showCaption="0" level="1" style="Slicer Style 2" rowHeight="234950"/>
  <slicer name="Year" xr10:uid="{9E52073D-4CFB-498F-8B98-D2EDC07004DE}" cache="Slicer_Year" caption="Year" columnCount="2" showCaption="0" level="1" style="Slicer Style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DC2F07-5644-43E4-A634-3D1909D1D0E3}" name="Table1" displayName="Table1" ref="A1:T9217" totalsRowShown="0">
  <autoFilter ref="A1:T9217" xr:uid="{5BDC2F07-5644-43E4-A634-3D1909D1D0E3}"/>
  <tableColumns count="20">
    <tableColumn id="1" xr3:uid="{032F17D4-4572-4909-89E0-1B79B503277B}" name="Patient Id"/>
    <tableColumn id="2" xr3:uid="{CEB8585D-8977-42F2-A775-6C89684AFC71}" name="Patient Admission Date" dataDxfId="10"/>
    <tableColumn id="5" xr3:uid="{308E3997-0B68-4458-998F-C4854B370C8C}" name="Patient Gender"/>
    <tableColumn id="6" xr3:uid="{61509D67-F8D3-4621-B127-CCA45B572F48}" name="Patient Age"/>
    <tableColumn id="7" xr3:uid="{A0EDEB60-5098-4699-8E03-1D236D1394D0}" name="Patient Race"/>
    <tableColumn id="8" xr3:uid="{58F181EA-4429-4D8A-892E-89FF92CB9D66}" name="Department Referral"/>
    <tableColumn id="9" xr3:uid="{367AE430-DED0-4EAB-AF85-F8F3E49BD1C9}" name="Patient Admission Flag"/>
    <tableColumn id="10" xr3:uid="{3E11EA3D-43B9-4B77-A4D7-0C8A1E5D7931}" name="Patient Satisfaction Score"/>
    <tableColumn id="11" xr3:uid="{18122C05-8A31-4F64-80D3-1F174D01F290}" name="Patient Waittime"/>
    <tableColumn id="12" xr3:uid="{07A714FF-C53C-4045-997E-9190257D608A}" name="Patient Admission Flag2"/>
    <tableColumn id="13" xr3:uid="{E9F32F7F-CEE9-41E7-82F4-D67217902ACC}" name="Year" dataDxfId="9">
      <calculatedColumnFormula>YEAR(Table1[[#This Row],[Patient Admission Date]])</calculatedColumnFormula>
    </tableColumn>
    <tableColumn id="14" xr3:uid="{C3DA3631-FE80-4714-A5A5-A57410A5F04D}" name="Month" dataDxfId="8">
      <calculatedColumnFormula>TEXT(Table1[[#This Row],[Patient Admission Date]],"mmm")</calculatedColumnFormula>
    </tableColumn>
    <tableColumn id="15" xr3:uid="{A21FE736-8A43-4482-8433-307977B14AB6}" name="Weekday" dataDxfId="7">
      <calculatedColumnFormula>TEXT(Table1[[#This Row],[Patient Admission Date]],"ddd")</calculatedColumnFormula>
    </tableColumn>
    <tableColumn id="16" xr3:uid="{49911AD5-D220-4F0B-BC6E-08E44CF41249}" name="Time block" dataDxfId="6">
      <calculatedColumnFormula>TEXT(INT(HOUR(Table1[[#This Row],[Patient Admission Date]])/3)*3,"00")&amp;"-"&amp;TEXT(INT(HOUR(Table1[[#This Row],[Patient Admission Date]])/3)*3+3,"00")</calculatedColumnFormula>
    </tableColumn>
    <tableColumn id="17" xr3:uid="{0CC759D0-F79D-48C3-83B7-3F9F9B4ADDBA}" name="Agegroup" dataDxfId="5">
      <calculatedColumnFormula array="1">_xlfn.IFS(Table1[[#This Row],[Patient Age]]&lt;=14,"0-14",Table1[[#This Row],[Patient Age]]&lt;=29,"15-29",Table1[[#This Row],[Patient Age]]&lt;=44,"30-44",Table1[[#This Row],[Patient Age]]&lt;=59,"45-59",Table1[[#This Row],[Patient Age]]&lt;=74,"60-74",TRUE,"75+")</calculatedColumnFormula>
    </tableColumn>
    <tableColumn id="18" xr3:uid="{807D4665-885A-4BB6-A1E2-884D4DDD7FE3}" name="WaitBand" dataDxfId="4">
      <calculatedColumnFormula array="1">_xlfn.IFS(Table1[[#This Row],[Patient Waittime]]&lt;=15,"0-15",Table1[[#This Row],[Patient Waittime]]&lt;=30,"16-30",Table1[[#This Row],[Patient Waittime]]&lt;=45,"31-45",Table1[[#This Row],[Patient Waittime]]&lt;=60,"46-60",TRUE,"60+")</calculatedColumnFormula>
    </tableColumn>
    <tableColumn id="19" xr3:uid="{EE54D8B9-9091-439A-AC92-B8AF2D2170A8}" name="WithinTarget" dataDxfId="3">
      <calculatedColumnFormula>--(Table1[[#This Row],[Patient Waittime]]&lt;=30)</calculatedColumnFormula>
    </tableColumn>
    <tableColumn id="20" xr3:uid="{6051703C-F295-446F-8EC5-3C949F9AD1A0}" name="Admitted Flag" dataDxfId="2">
      <calculatedColumnFormula>--Table1[[#This Row],[Patient Admission Flag]]</calculatedColumnFormula>
    </tableColumn>
    <tableColumn id="21" xr3:uid="{B48AC78B-E948-4AAE-A4E0-5289204A00A9}" name="Satiesfied Flag" dataDxfId="1">
      <calculatedColumnFormula>--AND(Table1[[#This Row],[WithinTarget]]=1,Table1[[#This Row],[Patient Satisfaction Score]]&gt;=7)</calculatedColumnFormula>
    </tableColumn>
    <tableColumn id="22" xr3:uid="{7474C299-45A2-425B-B033-E661C97355AE}" name="Gender Clean" dataDxfId="0">
      <calculatedColumnFormula>IF(LEFT(Table1[[#This Row],[Patient Gender]],1)="F","Female","Male")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19C3B1"/>
      </a:accent1>
      <a:accent2>
        <a:srgbClr val="FFB547"/>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822B48-2729-486A-A45B-347CB37FE1A8}">
  <we:reference id="wa200009404" version="1.0.0.8" store="en-US" storeType="OMEX"/>
  <we:alternateReferences>
    <we:reference id="wa200009404" version="1.0.0.8" store="wa200009404" storeType="OMEX"/>
  </we:alternateReferences>
  <we:properties>
    <we:property name="claude.fileId" value="&quot;968f2bd4-f1d9-4d46-bb3e-3cf6745a093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DC2A-2D9F-4CC5-A6AB-3416BBB6F894}">
  <dimension ref="A1:T9217"/>
  <sheetViews>
    <sheetView workbookViewId="0">
      <selection activeCell="A2" sqref="A2"/>
    </sheetView>
  </sheetViews>
  <sheetFormatPr defaultRowHeight="14.4" x14ac:dyDescent="0.3"/>
  <cols>
    <col min="1" max="1" width="15.5546875" customWidth="1"/>
    <col min="2" max="2" width="22.33203125" customWidth="1"/>
    <col min="3" max="3" width="19.88671875" customWidth="1"/>
    <col min="4" max="4" width="25" customWidth="1"/>
    <col min="5" max="5" width="21.6640625" customWidth="1"/>
    <col min="6" max="6" width="25.33203125" customWidth="1"/>
    <col min="7" max="7" width="36.44140625" customWidth="1"/>
    <col min="8" max="8" width="36.33203125" customWidth="1"/>
    <col min="9" max="9" width="30.5546875" customWidth="1"/>
    <col min="10" max="10" width="27.21875" customWidth="1"/>
    <col min="11" max="11" width="27.44140625" customWidth="1"/>
    <col min="12" max="12" width="33.33203125" customWidth="1"/>
    <col min="13" max="13" width="16.5546875" customWidth="1"/>
    <col min="14" max="14" width="17.5546875" customWidth="1"/>
    <col min="15" max="15" width="14.21875" customWidth="1"/>
    <col min="16" max="16" width="25.109375" customWidth="1"/>
    <col min="17" max="17" width="14" customWidth="1"/>
    <col min="18" max="18" width="24.44140625" customWidth="1"/>
    <col min="19" max="19" width="17.77734375" customWidth="1"/>
    <col min="20" max="20" width="15.88671875" customWidth="1"/>
    <col min="21" max="21" width="17.33203125" customWidth="1"/>
    <col min="22" max="22" width="18.77734375" customWidth="1"/>
  </cols>
  <sheetData>
    <row r="1" spans="1:20" x14ac:dyDescent="0.3">
      <c r="A1" t="s">
        <v>0</v>
      </c>
      <c r="B1" t="s">
        <v>1</v>
      </c>
      <c r="C1" t="s">
        <v>2</v>
      </c>
      <c r="D1" t="s">
        <v>3</v>
      </c>
      <c r="E1" t="s">
        <v>4</v>
      </c>
      <c r="F1" t="s">
        <v>5</v>
      </c>
      <c r="G1" t="s">
        <v>6</v>
      </c>
      <c r="H1" t="s">
        <v>7</v>
      </c>
      <c r="I1" t="s">
        <v>8</v>
      </c>
      <c r="J1" t="s">
        <v>31</v>
      </c>
      <c r="K1" t="s">
        <v>35</v>
      </c>
      <c r="L1" t="s">
        <v>36</v>
      </c>
      <c r="M1" t="s">
        <v>37</v>
      </c>
      <c r="N1" t="s">
        <v>38</v>
      </c>
      <c r="O1" t="s">
        <v>39</v>
      </c>
      <c r="P1" t="s">
        <v>40</v>
      </c>
      <c r="Q1" t="s">
        <v>41</v>
      </c>
      <c r="R1" t="s">
        <v>42</v>
      </c>
      <c r="S1" t="s">
        <v>43</v>
      </c>
      <c r="T1" t="s">
        <v>44</v>
      </c>
    </row>
    <row r="2" spans="1:20" x14ac:dyDescent="0.3">
      <c r="A2" t="s">
        <v>106</v>
      </c>
      <c r="B2" s="1">
        <v>45371.365972222222</v>
      </c>
      <c r="C2" t="s">
        <v>9</v>
      </c>
      <c r="D2">
        <v>69</v>
      </c>
      <c r="E2" t="s">
        <v>10</v>
      </c>
      <c r="F2" t="s">
        <v>11</v>
      </c>
      <c r="G2" t="b">
        <v>0</v>
      </c>
      <c r="H2">
        <v>10</v>
      </c>
      <c r="I2">
        <v>39</v>
      </c>
      <c r="J2" t="b">
        <v>0</v>
      </c>
      <c r="K2">
        <f>YEAR(Table1[[#This Row],[Patient Admission Date]])</f>
        <v>2024</v>
      </c>
      <c r="L2" t="str">
        <f>TEXT(Table1[[#This Row],[Patient Admission Date]],"mmm")</f>
        <v>Mar</v>
      </c>
      <c r="M2" t="str">
        <f>TEXT(Table1[[#This Row],[Patient Admission Date]],"ddd")</f>
        <v>Wed</v>
      </c>
      <c r="N2" t="str">
        <f>TEXT(INT(HOUR(Table1[[#This Row],[Patient Admission Date]])/3)*3,"00")&amp;"-"&amp;TEXT(INT(HOUR(Table1[[#This Row],[Patient Admission Date]])/3)*3+3,"00")</f>
        <v>06-09</v>
      </c>
      <c r="O2" t="str" cm="1">
        <f t="array" ref="O2">_xlfn.IFS(Table1[[#This Row],[Patient Age]]&lt;=14,"0-14",Table1[[#This Row],[Patient Age]]&lt;=29,"15-29",Table1[[#This Row],[Patient Age]]&lt;=44,"30-44",Table1[[#This Row],[Patient Age]]&lt;=59,"45-59",Table1[[#This Row],[Patient Age]]&lt;=74,"60-74",TRUE,"75+")</f>
        <v>60-74</v>
      </c>
      <c r="P2" t="str" cm="1">
        <f t="array" ref="P2">_xlfn.IFS(Table1[[#This Row],[Patient Waittime]]&lt;=15,"0-15",Table1[[#This Row],[Patient Waittime]]&lt;=30,"16-30",Table1[[#This Row],[Patient Waittime]]&lt;=45,"31-45",Table1[[#This Row],[Patient Waittime]]&lt;=60,"46-60",TRUE,"60+")</f>
        <v>31-45</v>
      </c>
      <c r="Q2">
        <f>--(Table1[[#This Row],[Patient Waittime]]&lt;=30)</f>
        <v>0</v>
      </c>
      <c r="R2">
        <f>--Table1[[#This Row],[Patient Admission Flag]]</f>
        <v>0</v>
      </c>
      <c r="S2">
        <f>--AND(Table1[[#This Row],[WithinTarget]]=1,Table1[[#This Row],[Patient Satisfaction Score]]&gt;=7)</f>
        <v>0</v>
      </c>
      <c r="T2" t="str">
        <f>IF(LEFT(Table1[[#This Row],[Patient Gender]],1)="F","Female","Male")</f>
        <v>Male</v>
      </c>
    </row>
    <row r="3" spans="1:20" x14ac:dyDescent="0.3">
      <c r="A3" t="s">
        <v>107</v>
      </c>
      <c r="B3" s="1">
        <v>45458.478472222225</v>
      </c>
      <c r="C3" t="s">
        <v>9</v>
      </c>
      <c r="D3">
        <v>4</v>
      </c>
      <c r="E3" t="s">
        <v>12</v>
      </c>
      <c r="F3" t="s">
        <v>11</v>
      </c>
      <c r="G3" t="b">
        <v>1</v>
      </c>
      <c r="I3">
        <v>27</v>
      </c>
      <c r="J3" t="b">
        <v>1</v>
      </c>
      <c r="K3">
        <f>YEAR(Table1[[#This Row],[Patient Admission Date]])</f>
        <v>2024</v>
      </c>
      <c r="L3" t="str">
        <f>TEXT(Table1[[#This Row],[Patient Admission Date]],"mmm")</f>
        <v>Jun</v>
      </c>
      <c r="M3" t="str">
        <f>TEXT(Table1[[#This Row],[Patient Admission Date]],"ddd")</f>
        <v>Sat</v>
      </c>
      <c r="N3" t="str">
        <f>TEXT(INT(HOUR(Table1[[#This Row],[Patient Admission Date]])/3)*3,"00")&amp;"-"&amp;TEXT(INT(HOUR(Table1[[#This Row],[Patient Admission Date]])/3)*3+3,"00")</f>
        <v>09-12</v>
      </c>
      <c r="O3" t="str" cm="1">
        <f t="array" ref="O3">_xlfn.IFS(Table1[[#This Row],[Patient Age]]&lt;=14,"0-14",Table1[[#This Row],[Patient Age]]&lt;=29,"15-29",Table1[[#This Row],[Patient Age]]&lt;=44,"30-44",Table1[[#This Row],[Patient Age]]&lt;=59,"45-59",Table1[[#This Row],[Patient Age]]&lt;=74,"60-74",TRUE,"75+")</f>
        <v>0-14</v>
      </c>
      <c r="P3" t="str" cm="1">
        <f t="array" ref="P3">_xlfn.IFS(Table1[[#This Row],[Patient Waittime]]&lt;=15,"0-15",Table1[[#This Row],[Patient Waittime]]&lt;=30,"16-30",Table1[[#This Row],[Patient Waittime]]&lt;=45,"31-45",Table1[[#This Row],[Patient Waittime]]&lt;=60,"46-60",TRUE,"60+")</f>
        <v>16-30</v>
      </c>
      <c r="Q3">
        <f>--(Table1[[#This Row],[Patient Waittime]]&lt;=30)</f>
        <v>1</v>
      </c>
      <c r="R3">
        <f>--Table1[[#This Row],[Patient Admission Flag]]</f>
        <v>1</v>
      </c>
      <c r="S3">
        <f>--AND(Table1[[#This Row],[WithinTarget]]=1,Table1[[#This Row],[Patient Satisfaction Score]]&gt;=7)</f>
        <v>0</v>
      </c>
      <c r="T3" t="str">
        <f>IF(LEFT(Table1[[#This Row],[Patient Gender]],1)="F","Female","Male")</f>
        <v>Male</v>
      </c>
    </row>
    <row r="4" spans="1:20" x14ac:dyDescent="0.3">
      <c r="A4" t="s">
        <v>108</v>
      </c>
      <c r="B4" s="1">
        <v>45463.384027777778</v>
      </c>
      <c r="C4" t="s">
        <v>13</v>
      </c>
      <c r="D4">
        <v>56</v>
      </c>
      <c r="E4" t="s">
        <v>14</v>
      </c>
      <c r="F4" t="s">
        <v>15</v>
      </c>
      <c r="G4" t="b">
        <v>1</v>
      </c>
      <c r="H4">
        <v>9</v>
      </c>
      <c r="I4">
        <v>55</v>
      </c>
      <c r="J4" t="b">
        <v>1</v>
      </c>
      <c r="K4">
        <f>YEAR(Table1[[#This Row],[Patient Admission Date]])</f>
        <v>2024</v>
      </c>
      <c r="L4" t="str">
        <f>TEXT(Table1[[#This Row],[Patient Admission Date]],"mmm")</f>
        <v>Jun</v>
      </c>
      <c r="M4" t="str">
        <f>TEXT(Table1[[#This Row],[Patient Admission Date]],"ddd")</f>
        <v>Thu</v>
      </c>
      <c r="N4" t="str">
        <f>TEXT(INT(HOUR(Table1[[#This Row],[Patient Admission Date]])/3)*3,"00")&amp;"-"&amp;TEXT(INT(HOUR(Table1[[#This Row],[Patient Admission Date]])/3)*3+3,"00")</f>
        <v>09-12</v>
      </c>
      <c r="O4" t="str" cm="1">
        <f t="array" ref="O4">_xlfn.IFS(Table1[[#This Row],[Patient Age]]&lt;=14,"0-14",Table1[[#This Row],[Patient Age]]&lt;=29,"15-29",Table1[[#This Row],[Patient Age]]&lt;=44,"30-44",Table1[[#This Row],[Patient Age]]&lt;=59,"45-59",Table1[[#This Row],[Patient Age]]&lt;=74,"60-74",TRUE,"75+")</f>
        <v>45-59</v>
      </c>
      <c r="P4" t="str" cm="1">
        <f t="array" ref="P4">_xlfn.IFS(Table1[[#This Row],[Patient Waittime]]&lt;=15,"0-15",Table1[[#This Row],[Patient Waittime]]&lt;=30,"16-30",Table1[[#This Row],[Patient Waittime]]&lt;=45,"31-45",Table1[[#This Row],[Patient Waittime]]&lt;=60,"46-60",TRUE,"60+")</f>
        <v>46-60</v>
      </c>
      <c r="Q4">
        <f>--(Table1[[#This Row],[Patient Waittime]]&lt;=30)</f>
        <v>0</v>
      </c>
      <c r="R4">
        <f>--Table1[[#This Row],[Patient Admission Flag]]</f>
        <v>1</v>
      </c>
      <c r="S4">
        <f>--AND(Table1[[#This Row],[WithinTarget]]=1,Table1[[#This Row],[Patient Satisfaction Score]]&gt;=7)</f>
        <v>0</v>
      </c>
      <c r="T4" t="str">
        <f>IF(LEFT(Table1[[#This Row],[Patient Gender]],1)="F","Female","Male")</f>
        <v>Female</v>
      </c>
    </row>
    <row r="5" spans="1:20" x14ac:dyDescent="0.3">
      <c r="A5" t="s">
        <v>109</v>
      </c>
      <c r="B5" s="1">
        <v>45326.94027777778</v>
      </c>
      <c r="C5" t="s">
        <v>13</v>
      </c>
      <c r="D5">
        <v>24</v>
      </c>
      <c r="E5" t="s">
        <v>12</v>
      </c>
      <c r="F5" t="s">
        <v>15</v>
      </c>
      <c r="G5" t="b">
        <v>1</v>
      </c>
      <c r="H5">
        <v>8</v>
      </c>
      <c r="I5">
        <v>31</v>
      </c>
      <c r="J5" t="b">
        <v>1</v>
      </c>
      <c r="K5">
        <f>YEAR(Table1[[#This Row],[Patient Admission Date]])</f>
        <v>2024</v>
      </c>
      <c r="L5" t="str">
        <f>TEXT(Table1[[#This Row],[Patient Admission Date]],"mmm")</f>
        <v>Feb</v>
      </c>
      <c r="M5" t="str">
        <f>TEXT(Table1[[#This Row],[Patient Admission Date]],"ddd")</f>
        <v>Sun</v>
      </c>
      <c r="N5" t="str">
        <f>TEXT(INT(HOUR(Table1[[#This Row],[Patient Admission Date]])/3)*3,"00")&amp;"-"&amp;TEXT(INT(HOUR(Table1[[#This Row],[Patient Admission Date]])/3)*3+3,"00")</f>
        <v>21-24</v>
      </c>
      <c r="O5" t="str" cm="1">
        <f t="array" ref="O5">_xlfn.IFS(Table1[[#This Row],[Patient Age]]&lt;=14,"0-14",Table1[[#This Row],[Patient Age]]&lt;=29,"15-29",Table1[[#This Row],[Patient Age]]&lt;=44,"30-44",Table1[[#This Row],[Patient Age]]&lt;=59,"45-59",Table1[[#This Row],[Patient Age]]&lt;=74,"60-74",TRUE,"75+")</f>
        <v>15-29</v>
      </c>
      <c r="P5" t="str" cm="1">
        <f t="array" ref="P5">_xlfn.IFS(Table1[[#This Row],[Patient Waittime]]&lt;=15,"0-15",Table1[[#This Row],[Patient Waittime]]&lt;=30,"16-30",Table1[[#This Row],[Patient Waittime]]&lt;=45,"31-45",Table1[[#This Row],[Patient Waittime]]&lt;=60,"46-60",TRUE,"60+")</f>
        <v>31-45</v>
      </c>
      <c r="Q5">
        <f>--(Table1[[#This Row],[Patient Waittime]]&lt;=30)</f>
        <v>0</v>
      </c>
      <c r="R5">
        <f>--Table1[[#This Row],[Patient Admission Flag]]</f>
        <v>1</v>
      </c>
      <c r="S5">
        <f>--AND(Table1[[#This Row],[WithinTarget]]=1,Table1[[#This Row],[Patient Satisfaction Score]]&gt;=7)</f>
        <v>0</v>
      </c>
      <c r="T5" t="str">
        <f>IF(LEFT(Table1[[#This Row],[Patient Gender]],1)="F","Female","Male")</f>
        <v>Female</v>
      </c>
    </row>
    <row r="6" spans="1:20" x14ac:dyDescent="0.3">
      <c r="A6" t="s">
        <v>110</v>
      </c>
      <c r="B6" s="1">
        <v>45539.741666666669</v>
      </c>
      <c r="C6" t="s">
        <v>16</v>
      </c>
      <c r="D6">
        <v>5</v>
      </c>
      <c r="E6" t="s">
        <v>14</v>
      </c>
      <c r="F6" t="s">
        <v>17</v>
      </c>
      <c r="G6" t="b">
        <v>0</v>
      </c>
      <c r="I6">
        <v>10</v>
      </c>
      <c r="J6" t="b">
        <v>0</v>
      </c>
      <c r="K6">
        <f>YEAR(Table1[[#This Row],[Patient Admission Date]])</f>
        <v>2024</v>
      </c>
      <c r="L6" t="str">
        <f>TEXT(Table1[[#This Row],[Patient Admission Date]],"mmm")</f>
        <v>Sep</v>
      </c>
      <c r="M6" t="str">
        <f>TEXT(Table1[[#This Row],[Patient Admission Date]],"ddd")</f>
        <v>Wed</v>
      </c>
      <c r="N6" t="str">
        <f>TEXT(INT(HOUR(Table1[[#This Row],[Patient Admission Date]])/3)*3,"00")&amp;"-"&amp;TEXT(INT(HOUR(Table1[[#This Row],[Patient Admission Date]])/3)*3+3,"00")</f>
        <v>15-18</v>
      </c>
      <c r="O6" t="str" cm="1">
        <f t="array" ref="O6">_xlfn.IFS(Table1[[#This Row],[Patient Age]]&lt;=14,"0-14",Table1[[#This Row],[Patient Age]]&lt;=29,"15-29",Table1[[#This Row],[Patient Age]]&lt;=44,"30-44",Table1[[#This Row],[Patient Age]]&lt;=59,"45-59",Table1[[#This Row],[Patient Age]]&lt;=74,"60-74",TRUE,"75+")</f>
        <v>0-14</v>
      </c>
      <c r="P6" t="str" cm="1">
        <f t="array" ref="P6">_xlfn.IFS(Table1[[#This Row],[Patient Waittime]]&lt;=15,"0-15",Table1[[#This Row],[Patient Waittime]]&lt;=30,"16-30",Table1[[#This Row],[Patient Waittime]]&lt;=45,"31-45",Table1[[#This Row],[Patient Waittime]]&lt;=60,"46-60",TRUE,"60+")</f>
        <v>0-15</v>
      </c>
      <c r="Q6">
        <f>--(Table1[[#This Row],[Patient Waittime]]&lt;=30)</f>
        <v>1</v>
      </c>
      <c r="R6">
        <f>--Table1[[#This Row],[Patient Admission Flag]]</f>
        <v>0</v>
      </c>
      <c r="S6">
        <f>--AND(Table1[[#This Row],[WithinTarget]]=1,Table1[[#This Row],[Patient Satisfaction Score]]&gt;=7)</f>
        <v>0</v>
      </c>
      <c r="T6" t="str">
        <f>IF(LEFT(Table1[[#This Row],[Patient Gender]],1)="F","Female","Male")</f>
        <v>Male</v>
      </c>
    </row>
    <row r="7" spans="1:20" x14ac:dyDescent="0.3">
      <c r="A7" t="s">
        <v>111</v>
      </c>
      <c r="B7" s="1">
        <v>45036.009027777778</v>
      </c>
      <c r="C7" t="s">
        <v>9</v>
      </c>
      <c r="D7">
        <v>58</v>
      </c>
      <c r="E7" t="s">
        <v>18</v>
      </c>
      <c r="F7" t="s">
        <v>11</v>
      </c>
      <c r="G7" t="b">
        <v>0</v>
      </c>
      <c r="I7">
        <v>59</v>
      </c>
      <c r="J7" t="b">
        <v>0</v>
      </c>
      <c r="K7">
        <f>YEAR(Table1[[#This Row],[Patient Admission Date]])</f>
        <v>2023</v>
      </c>
      <c r="L7" t="str">
        <f>TEXT(Table1[[#This Row],[Patient Admission Date]],"mmm")</f>
        <v>Apr</v>
      </c>
      <c r="M7" t="str">
        <f>TEXT(Table1[[#This Row],[Patient Admission Date]],"ddd")</f>
        <v>Thu</v>
      </c>
      <c r="N7" t="str">
        <f>TEXT(INT(HOUR(Table1[[#This Row],[Patient Admission Date]])/3)*3,"00")&amp;"-"&amp;TEXT(INT(HOUR(Table1[[#This Row],[Patient Admission Date]])/3)*3+3,"00")</f>
        <v>00-03</v>
      </c>
      <c r="O7" t="str" cm="1">
        <f t="array" ref="O7">_xlfn.IFS(Table1[[#This Row],[Patient Age]]&lt;=14,"0-14",Table1[[#This Row],[Patient Age]]&lt;=29,"15-29",Table1[[#This Row],[Patient Age]]&lt;=44,"30-44",Table1[[#This Row],[Patient Age]]&lt;=59,"45-59",Table1[[#This Row],[Patient Age]]&lt;=74,"60-74",TRUE,"75+")</f>
        <v>45-59</v>
      </c>
      <c r="P7" t="str" cm="1">
        <f t="array" ref="P7">_xlfn.IFS(Table1[[#This Row],[Patient Waittime]]&lt;=15,"0-15",Table1[[#This Row],[Patient Waittime]]&lt;=30,"16-30",Table1[[#This Row],[Patient Waittime]]&lt;=45,"31-45",Table1[[#This Row],[Patient Waittime]]&lt;=60,"46-60",TRUE,"60+")</f>
        <v>46-60</v>
      </c>
      <c r="Q7">
        <f>--(Table1[[#This Row],[Patient Waittime]]&lt;=30)</f>
        <v>0</v>
      </c>
      <c r="R7">
        <f>--Table1[[#This Row],[Patient Admission Flag]]</f>
        <v>0</v>
      </c>
      <c r="S7">
        <f>--AND(Table1[[#This Row],[WithinTarget]]=1,Table1[[#This Row],[Patient Satisfaction Score]]&gt;=7)</f>
        <v>0</v>
      </c>
      <c r="T7" t="str">
        <f>IF(LEFT(Table1[[#This Row],[Patient Gender]],1)="F","Female","Male")</f>
        <v>Male</v>
      </c>
    </row>
    <row r="8" spans="1:20" x14ac:dyDescent="0.3">
      <c r="A8" t="s">
        <v>112</v>
      </c>
      <c r="B8" s="1">
        <v>45161.351388888892</v>
      </c>
      <c r="C8" t="s">
        <v>13</v>
      </c>
      <c r="D8">
        <v>68</v>
      </c>
      <c r="E8" t="s">
        <v>10</v>
      </c>
      <c r="F8" t="s">
        <v>11</v>
      </c>
      <c r="G8" t="b">
        <v>1</v>
      </c>
      <c r="I8">
        <v>43</v>
      </c>
      <c r="J8" t="b">
        <v>1</v>
      </c>
      <c r="K8">
        <f>YEAR(Table1[[#This Row],[Patient Admission Date]])</f>
        <v>2023</v>
      </c>
      <c r="L8" t="str">
        <f>TEXT(Table1[[#This Row],[Patient Admission Date]],"mmm")</f>
        <v>Aug</v>
      </c>
      <c r="M8" t="str">
        <f>TEXT(Table1[[#This Row],[Patient Admission Date]],"ddd")</f>
        <v>Wed</v>
      </c>
      <c r="N8" t="str">
        <f>TEXT(INT(HOUR(Table1[[#This Row],[Patient Admission Date]])/3)*3,"00")&amp;"-"&amp;TEXT(INT(HOUR(Table1[[#This Row],[Patient Admission Date]])/3)*3+3,"00")</f>
        <v>06-09</v>
      </c>
      <c r="O8" t="str" cm="1">
        <f t="array" ref="O8">_xlfn.IFS(Table1[[#This Row],[Patient Age]]&lt;=14,"0-14",Table1[[#This Row],[Patient Age]]&lt;=29,"15-29",Table1[[#This Row],[Patient Age]]&lt;=44,"30-44",Table1[[#This Row],[Patient Age]]&lt;=59,"45-59",Table1[[#This Row],[Patient Age]]&lt;=74,"60-74",TRUE,"75+")</f>
        <v>60-74</v>
      </c>
      <c r="P8" t="str" cm="1">
        <f t="array" ref="P8">_xlfn.IFS(Table1[[#This Row],[Patient Waittime]]&lt;=15,"0-15",Table1[[#This Row],[Patient Waittime]]&lt;=30,"16-30",Table1[[#This Row],[Patient Waittime]]&lt;=45,"31-45",Table1[[#This Row],[Patient Waittime]]&lt;=60,"46-60",TRUE,"60+")</f>
        <v>31-45</v>
      </c>
      <c r="Q8">
        <f>--(Table1[[#This Row],[Patient Waittime]]&lt;=30)</f>
        <v>0</v>
      </c>
      <c r="R8">
        <f>--Table1[[#This Row],[Patient Admission Flag]]</f>
        <v>1</v>
      </c>
      <c r="S8">
        <f>--AND(Table1[[#This Row],[WithinTarget]]=1,Table1[[#This Row],[Patient Satisfaction Score]]&gt;=7)</f>
        <v>0</v>
      </c>
      <c r="T8" t="str">
        <f>IF(LEFT(Table1[[#This Row],[Patient Gender]],1)="F","Female","Male")</f>
        <v>Female</v>
      </c>
    </row>
    <row r="9" spans="1:20" x14ac:dyDescent="0.3">
      <c r="A9" t="s">
        <v>113</v>
      </c>
      <c r="B9" s="1">
        <v>45136.706250000003</v>
      </c>
      <c r="C9" t="s">
        <v>13</v>
      </c>
      <c r="D9">
        <v>47</v>
      </c>
      <c r="E9" t="s">
        <v>19</v>
      </c>
      <c r="F9" t="s">
        <v>11</v>
      </c>
      <c r="G9" t="b">
        <v>1</v>
      </c>
      <c r="I9">
        <v>23</v>
      </c>
      <c r="J9" t="b">
        <v>1</v>
      </c>
      <c r="K9">
        <f>YEAR(Table1[[#This Row],[Patient Admission Date]])</f>
        <v>2023</v>
      </c>
      <c r="L9" t="str">
        <f>TEXT(Table1[[#This Row],[Patient Admission Date]],"mmm")</f>
        <v>Jul</v>
      </c>
      <c r="M9" t="str">
        <f>TEXT(Table1[[#This Row],[Patient Admission Date]],"ddd")</f>
        <v>Sat</v>
      </c>
      <c r="N9" t="str">
        <f>TEXT(INT(HOUR(Table1[[#This Row],[Patient Admission Date]])/3)*3,"00")&amp;"-"&amp;TEXT(INT(HOUR(Table1[[#This Row],[Patient Admission Date]])/3)*3+3,"00")</f>
        <v>15-18</v>
      </c>
      <c r="O9" t="str" cm="1">
        <f t="array" ref="O9">_xlfn.IFS(Table1[[#This Row],[Patient Age]]&lt;=14,"0-14",Table1[[#This Row],[Patient Age]]&lt;=29,"15-29",Table1[[#This Row],[Patient Age]]&lt;=44,"30-44",Table1[[#This Row],[Patient Age]]&lt;=59,"45-59",Table1[[#This Row],[Patient Age]]&lt;=74,"60-74",TRUE,"75+")</f>
        <v>45-59</v>
      </c>
      <c r="P9" t="str" cm="1">
        <f t="array" ref="P9">_xlfn.IFS(Table1[[#This Row],[Patient Waittime]]&lt;=15,"0-15",Table1[[#This Row],[Patient Waittime]]&lt;=30,"16-30",Table1[[#This Row],[Patient Waittime]]&lt;=45,"31-45",Table1[[#This Row],[Patient Waittime]]&lt;=60,"46-60",TRUE,"60+")</f>
        <v>16-30</v>
      </c>
      <c r="Q9">
        <f>--(Table1[[#This Row],[Patient Waittime]]&lt;=30)</f>
        <v>1</v>
      </c>
      <c r="R9">
        <f>--Table1[[#This Row],[Patient Admission Flag]]</f>
        <v>1</v>
      </c>
      <c r="S9">
        <f>--AND(Table1[[#This Row],[WithinTarget]]=1,Table1[[#This Row],[Patient Satisfaction Score]]&gt;=7)</f>
        <v>0</v>
      </c>
      <c r="T9" t="str">
        <f>IF(LEFT(Table1[[#This Row],[Patient Gender]],1)="F","Female","Male")</f>
        <v>Female</v>
      </c>
    </row>
    <row r="10" spans="1:20" x14ac:dyDescent="0.3">
      <c r="A10" t="s">
        <v>114</v>
      </c>
      <c r="B10" s="1">
        <v>45341.287499999999</v>
      </c>
      <c r="C10" t="s">
        <v>13</v>
      </c>
      <c r="D10">
        <v>79</v>
      </c>
      <c r="E10" t="s">
        <v>10</v>
      </c>
      <c r="F10" t="s">
        <v>11</v>
      </c>
      <c r="G10" t="b">
        <v>0</v>
      </c>
      <c r="H10">
        <v>1</v>
      </c>
      <c r="I10">
        <v>42</v>
      </c>
      <c r="J10" t="b">
        <v>0</v>
      </c>
      <c r="K10">
        <f>YEAR(Table1[[#This Row],[Patient Admission Date]])</f>
        <v>2024</v>
      </c>
      <c r="L10" t="str">
        <f>TEXT(Table1[[#This Row],[Patient Admission Date]],"mmm")</f>
        <v>Feb</v>
      </c>
      <c r="M10" t="str">
        <f>TEXT(Table1[[#This Row],[Patient Admission Date]],"ddd")</f>
        <v>Mon</v>
      </c>
      <c r="N10" t="str">
        <f>TEXT(INT(HOUR(Table1[[#This Row],[Patient Admission Date]])/3)*3,"00")&amp;"-"&amp;TEXT(INT(HOUR(Table1[[#This Row],[Patient Admission Date]])/3)*3+3,"00")</f>
        <v>06-09</v>
      </c>
      <c r="O10" t="str" cm="1">
        <f t="array" ref="O10">_xlfn.IFS(Table1[[#This Row],[Patient Age]]&lt;=14,"0-14",Table1[[#This Row],[Patient Age]]&lt;=29,"15-29",Table1[[#This Row],[Patient Age]]&lt;=44,"30-44",Table1[[#This Row],[Patient Age]]&lt;=59,"45-59",Table1[[#This Row],[Patient Age]]&lt;=74,"60-74",TRUE,"75+")</f>
        <v>75+</v>
      </c>
      <c r="P10" t="str" cm="1">
        <f t="array" ref="P10">_xlfn.IFS(Table1[[#This Row],[Patient Waittime]]&lt;=15,"0-15",Table1[[#This Row],[Patient Waittime]]&lt;=30,"16-30",Table1[[#This Row],[Patient Waittime]]&lt;=45,"31-45",Table1[[#This Row],[Patient Waittime]]&lt;=60,"46-60",TRUE,"60+")</f>
        <v>31-45</v>
      </c>
      <c r="Q10">
        <f>--(Table1[[#This Row],[Patient Waittime]]&lt;=30)</f>
        <v>0</v>
      </c>
      <c r="R10">
        <f>--Table1[[#This Row],[Patient Admission Flag]]</f>
        <v>0</v>
      </c>
      <c r="S10">
        <f>--AND(Table1[[#This Row],[WithinTarget]]=1,Table1[[#This Row],[Patient Satisfaction Score]]&gt;=7)</f>
        <v>0</v>
      </c>
      <c r="T10" t="str">
        <f>IF(LEFT(Table1[[#This Row],[Patient Gender]],1)="F","Female","Male")</f>
        <v>Female</v>
      </c>
    </row>
    <row r="11" spans="1:20" x14ac:dyDescent="0.3">
      <c r="A11" t="s">
        <v>115</v>
      </c>
      <c r="B11" s="1">
        <v>45576.225694444445</v>
      </c>
      <c r="C11" t="s">
        <v>16</v>
      </c>
      <c r="D11">
        <v>62</v>
      </c>
      <c r="E11" t="s">
        <v>14</v>
      </c>
      <c r="F11" t="s">
        <v>11</v>
      </c>
      <c r="G11" t="b">
        <v>0</v>
      </c>
      <c r="I11">
        <v>51</v>
      </c>
      <c r="J11" t="b">
        <v>0</v>
      </c>
      <c r="K11">
        <f>YEAR(Table1[[#This Row],[Patient Admission Date]])</f>
        <v>2024</v>
      </c>
      <c r="L11" t="str">
        <f>TEXT(Table1[[#This Row],[Patient Admission Date]],"mmm")</f>
        <v>Oct</v>
      </c>
      <c r="M11" t="str">
        <f>TEXT(Table1[[#This Row],[Patient Admission Date]],"ddd")</f>
        <v>Fri</v>
      </c>
      <c r="N11" t="str">
        <f>TEXT(INT(HOUR(Table1[[#This Row],[Patient Admission Date]])/3)*3,"00")&amp;"-"&amp;TEXT(INT(HOUR(Table1[[#This Row],[Patient Admission Date]])/3)*3+3,"00")</f>
        <v>03-06</v>
      </c>
      <c r="O11" t="str" cm="1">
        <f t="array" ref="O11">_xlfn.IFS(Table1[[#This Row],[Patient Age]]&lt;=14,"0-14",Table1[[#This Row],[Patient Age]]&lt;=29,"15-29",Table1[[#This Row],[Patient Age]]&lt;=44,"30-44",Table1[[#This Row],[Patient Age]]&lt;=59,"45-59",Table1[[#This Row],[Patient Age]]&lt;=74,"60-74",TRUE,"75+")</f>
        <v>60-74</v>
      </c>
      <c r="P11" t="str" cm="1">
        <f t="array" ref="P11">_xlfn.IFS(Table1[[#This Row],[Patient Waittime]]&lt;=15,"0-15",Table1[[#This Row],[Patient Waittime]]&lt;=30,"16-30",Table1[[#This Row],[Patient Waittime]]&lt;=45,"31-45",Table1[[#This Row],[Patient Waittime]]&lt;=60,"46-60",TRUE,"60+")</f>
        <v>46-60</v>
      </c>
      <c r="Q11">
        <f>--(Table1[[#This Row],[Patient Waittime]]&lt;=30)</f>
        <v>0</v>
      </c>
      <c r="R11">
        <f>--Table1[[#This Row],[Patient Admission Flag]]</f>
        <v>0</v>
      </c>
      <c r="S11">
        <f>--AND(Table1[[#This Row],[WithinTarget]]=1,Table1[[#This Row],[Patient Satisfaction Score]]&gt;=7)</f>
        <v>0</v>
      </c>
      <c r="T11" t="str">
        <f>IF(LEFT(Table1[[#This Row],[Patient Gender]],1)="F","Female","Male")</f>
        <v>Male</v>
      </c>
    </row>
    <row r="12" spans="1:20" x14ac:dyDescent="0.3">
      <c r="A12" t="s">
        <v>116</v>
      </c>
      <c r="B12" s="1">
        <v>45499.072916666664</v>
      </c>
      <c r="C12" t="s">
        <v>13</v>
      </c>
      <c r="D12">
        <v>73</v>
      </c>
      <c r="E12" t="s">
        <v>10</v>
      </c>
      <c r="F12" t="s">
        <v>20</v>
      </c>
      <c r="G12" t="b">
        <v>1</v>
      </c>
      <c r="I12">
        <v>34</v>
      </c>
      <c r="J12" t="b">
        <v>1</v>
      </c>
      <c r="K12">
        <f>YEAR(Table1[[#This Row],[Patient Admission Date]])</f>
        <v>2024</v>
      </c>
      <c r="L12" t="str">
        <f>TEXT(Table1[[#This Row],[Patient Admission Date]],"mmm")</f>
        <v>Jul</v>
      </c>
      <c r="M12" t="str">
        <f>TEXT(Table1[[#This Row],[Patient Admission Date]],"ddd")</f>
        <v>Fri</v>
      </c>
      <c r="N12" t="str">
        <f>TEXT(INT(HOUR(Table1[[#This Row],[Patient Admission Date]])/3)*3,"00")&amp;"-"&amp;TEXT(INT(HOUR(Table1[[#This Row],[Patient Admission Date]])/3)*3+3,"00")</f>
        <v>00-03</v>
      </c>
      <c r="O12" t="str" cm="1">
        <f t="array" ref="O12">_xlfn.IFS(Table1[[#This Row],[Patient Age]]&lt;=14,"0-14",Table1[[#This Row],[Patient Age]]&lt;=29,"15-29",Table1[[#This Row],[Patient Age]]&lt;=44,"30-44",Table1[[#This Row],[Patient Age]]&lt;=59,"45-59",Table1[[#This Row],[Patient Age]]&lt;=74,"60-74",TRUE,"75+")</f>
        <v>60-74</v>
      </c>
      <c r="P12" t="str" cm="1">
        <f t="array" ref="P12">_xlfn.IFS(Table1[[#This Row],[Patient Waittime]]&lt;=15,"0-15",Table1[[#This Row],[Patient Waittime]]&lt;=30,"16-30",Table1[[#This Row],[Patient Waittime]]&lt;=45,"31-45",Table1[[#This Row],[Patient Waittime]]&lt;=60,"46-60",TRUE,"60+")</f>
        <v>31-45</v>
      </c>
      <c r="Q12">
        <f>--(Table1[[#This Row],[Patient Waittime]]&lt;=30)</f>
        <v>0</v>
      </c>
      <c r="R12">
        <f>--Table1[[#This Row],[Patient Admission Flag]]</f>
        <v>1</v>
      </c>
      <c r="S12">
        <f>--AND(Table1[[#This Row],[WithinTarget]]=1,Table1[[#This Row],[Patient Satisfaction Score]]&gt;=7)</f>
        <v>0</v>
      </c>
      <c r="T12" t="str">
        <f>IF(LEFT(Table1[[#This Row],[Patient Gender]],1)="F","Female","Male")</f>
        <v>Female</v>
      </c>
    </row>
    <row r="13" spans="1:20" x14ac:dyDescent="0.3">
      <c r="A13" t="s">
        <v>117</v>
      </c>
      <c r="B13" s="1">
        <v>45361.918055555558</v>
      </c>
      <c r="C13" t="s">
        <v>13</v>
      </c>
      <c r="D13">
        <v>16</v>
      </c>
      <c r="E13" t="s">
        <v>10</v>
      </c>
      <c r="F13" t="s">
        <v>17</v>
      </c>
      <c r="G13" t="b">
        <v>0</v>
      </c>
      <c r="I13">
        <v>39</v>
      </c>
      <c r="J13" t="b">
        <v>0</v>
      </c>
      <c r="K13">
        <f>YEAR(Table1[[#This Row],[Patient Admission Date]])</f>
        <v>2024</v>
      </c>
      <c r="L13" t="str">
        <f>TEXT(Table1[[#This Row],[Patient Admission Date]],"mmm")</f>
        <v>Mar</v>
      </c>
      <c r="M13" t="str">
        <f>TEXT(Table1[[#This Row],[Patient Admission Date]],"ddd")</f>
        <v>Sun</v>
      </c>
      <c r="N13" t="str">
        <f>TEXT(INT(HOUR(Table1[[#This Row],[Patient Admission Date]])/3)*3,"00")&amp;"-"&amp;TEXT(INT(HOUR(Table1[[#This Row],[Patient Admission Date]])/3)*3+3,"00")</f>
        <v>21-24</v>
      </c>
      <c r="O13" t="str" cm="1">
        <f t="array" ref="O13">_xlfn.IFS(Table1[[#This Row],[Patient Age]]&lt;=14,"0-14",Table1[[#This Row],[Patient Age]]&lt;=29,"15-29",Table1[[#This Row],[Patient Age]]&lt;=44,"30-44",Table1[[#This Row],[Patient Age]]&lt;=59,"45-59",Table1[[#This Row],[Patient Age]]&lt;=74,"60-74",TRUE,"75+")</f>
        <v>15-29</v>
      </c>
      <c r="P13" t="str" cm="1">
        <f t="array" ref="P13">_xlfn.IFS(Table1[[#This Row],[Patient Waittime]]&lt;=15,"0-15",Table1[[#This Row],[Patient Waittime]]&lt;=30,"16-30",Table1[[#This Row],[Patient Waittime]]&lt;=45,"31-45",Table1[[#This Row],[Patient Waittime]]&lt;=60,"46-60",TRUE,"60+")</f>
        <v>31-45</v>
      </c>
      <c r="Q13">
        <f>--(Table1[[#This Row],[Patient Waittime]]&lt;=30)</f>
        <v>0</v>
      </c>
      <c r="R13">
        <f>--Table1[[#This Row],[Patient Admission Flag]]</f>
        <v>0</v>
      </c>
      <c r="S13">
        <f>--AND(Table1[[#This Row],[WithinTarget]]=1,Table1[[#This Row],[Patient Satisfaction Score]]&gt;=7)</f>
        <v>0</v>
      </c>
      <c r="T13" t="str">
        <f>IF(LEFT(Table1[[#This Row],[Patient Gender]],1)="F","Female","Male")</f>
        <v>Female</v>
      </c>
    </row>
    <row r="14" spans="1:20" x14ac:dyDescent="0.3">
      <c r="A14" t="s">
        <v>118</v>
      </c>
      <c r="B14" s="1">
        <v>45242.666666666664</v>
      </c>
      <c r="C14" t="s">
        <v>13</v>
      </c>
      <c r="D14">
        <v>16</v>
      </c>
      <c r="E14" t="s">
        <v>12</v>
      </c>
      <c r="F14" t="s">
        <v>15</v>
      </c>
      <c r="G14" t="b">
        <v>1</v>
      </c>
      <c r="I14">
        <v>53</v>
      </c>
      <c r="J14" t="b">
        <v>1</v>
      </c>
      <c r="K14">
        <f>YEAR(Table1[[#This Row],[Patient Admission Date]])</f>
        <v>2023</v>
      </c>
      <c r="L14" t="str">
        <f>TEXT(Table1[[#This Row],[Patient Admission Date]],"mmm")</f>
        <v>Nov</v>
      </c>
      <c r="M14" t="str">
        <f>TEXT(Table1[[#This Row],[Patient Admission Date]],"ddd")</f>
        <v>Sun</v>
      </c>
      <c r="N14" t="str">
        <f>TEXT(INT(HOUR(Table1[[#This Row],[Patient Admission Date]])/3)*3,"00")&amp;"-"&amp;TEXT(INT(HOUR(Table1[[#This Row],[Patient Admission Date]])/3)*3+3,"00")</f>
        <v>15-18</v>
      </c>
      <c r="O14" t="str" cm="1">
        <f t="array" ref="O14">_xlfn.IFS(Table1[[#This Row],[Patient Age]]&lt;=14,"0-14",Table1[[#This Row],[Patient Age]]&lt;=29,"15-29",Table1[[#This Row],[Patient Age]]&lt;=44,"30-44",Table1[[#This Row],[Patient Age]]&lt;=59,"45-59",Table1[[#This Row],[Patient Age]]&lt;=74,"60-74",TRUE,"75+")</f>
        <v>15-29</v>
      </c>
      <c r="P14" t="str" cm="1">
        <f t="array" ref="P14">_xlfn.IFS(Table1[[#This Row],[Patient Waittime]]&lt;=15,"0-15",Table1[[#This Row],[Patient Waittime]]&lt;=30,"16-30",Table1[[#This Row],[Patient Waittime]]&lt;=45,"31-45",Table1[[#This Row],[Patient Waittime]]&lt;=60,"46-60",TRUE,"60+")</f>
        <v>46-60</v>
      </c>
      <c r="Q14">
        <f>--(Table1[[#This Row],[Patient Waittime]]&lt;=30)</f>
        <v>0</v>
      </c>
      <c r="R14">
        <f>--Table1[[#This Row],[Patient Admission Flag]]</f>
        <v>1</v>
      </c>
      <c r="S14">
        <f>--AND(Table1[[#This Row],[WithinTarget]]=1,Table1[[#This Row],[Patient Satisfaction Score]]&gt;=7)</f>
        <v>0</v>
      </c>
      <c r="T14" t="str">
        <f>IF(LEFT(Table1[[#This Row],[Patient Gender]],1)="F","Female","Male")</f>
        <v>Female</v>
      </c>
    </row>
    <row r="15" spans="1:20" x14ac:dyDescent="0.3">
      <c r="A15" t="s">
        <v>119</v>
      </c>
      <c r="B15" s="1">
        <v>45102.402777777781</v>
      </c>
      <c r="C15" t="s">
        <v>9</v>
      </c>
      <c r="D15">
        <v>46</v>
      </c>
      <c r="E15" t="s">
        <v>21</v>
      </c>
      <c r="F15" t="s">
        <v>11</v>
      </c>
      <c r="G15" t="b">
        <v>0</v>
      </c>
      <c r="I15">
        <v>45</v>
      </c>
      <c r="J15" t="b">
        <v>0</v>
      </c>
      <c r="K15">
        <f>YEAR(Table1[[#This Row],[Patient Admission Date]])</f>
        <v>2023</v>
      </c>
      <c r="L15" t="str">
        <f>TEXT(Table1[[#This Row],[Patient Admission Date]],"mmm")</f>
        <v>Jun</v>
      </c>
      <c r="M15" t="str">
        <f>TEXT(Table1[[#This Row],[Patient Admission Date]],"ddd")</f>
        <v>Sun</v>
      </c>
      <c r="N15" t="str">
        <f>TEXT(INT(HOUR(Table1[[#This Row],[Patient Admission Date]])/3)*3,"00")&amp;"-"&amp;TEXT(INT(HOUR(Table1[[#This Row],[Patient Admission Date]])/3)*3+3,"00")</f>
        <v>09-12</v>
      </c>
      <c r="O15" t="str" cm="1">
        <f t="array" ref="O15">_xlfn.IFS(Table1[[#This Row],[Patient Age]]&lt;=14,"0-14",Table1[[#This Row],[Patient Age]]&lt;=29,"15-29",Table1[[#This Row],[Patient Age]]&lt;=44,"30-44",Table1[[#This Row],[Patient Age]]&lt;=59,"45-59",Table1[[#This Row],[Patient Age]]&lt;=74,"60-74",TRUE,"75+")</f>
        <v>45-59</v>
      </c>
      <c r="P15" t="str" cm="1">
        <f t="array" ref="P15">_xlfn.IFS(Table1[[#This Row],[Patient Waittime]]&lt;=15,"0-15",Table1[[#This Row],[Patient Waittime]]&lt;=30,"16-30",Table1[[#This Row],[Patient Waittime]]&lt;=45,"31-45",Table1[[#This Row],[Patient Waittime]]&lt;=60,"46-60",TRUE,"60+")</f>
        <v>31-45</v>
      </c>
      <c r="Q15">
        <f>--(Table1[[#This Row],[Patient Waittime]]&lt;=30)</f>
        <v>0</v>
      </c>
      <c r="R15">
        <f>--Table1[[#This Row],[Patient Admission Flag]]</f>
        <v>0</v>
      </c>
      <c r="S15">
        <f>--AND(Table1[[#This Row],[WithinTarget]]=1,Table1[[#This Row],[Patient Satisfaction Score]]&gt;=7)</f>
        <v>0</v>
      </c>
      <c r="T15" t="str">
        <f>IF(LEFT(Table1[[#This Row],[Patient Gender]],1)="F","Female","Male")</f>
        <v>Male</v>
      </c>
    </row>
    <row r="16" spans="1:20" x14ac:dyDescent="0.3">
      <c r="A16" t="s">
        <v>120</v>
      </c>
      <c r="B16" s="1">
        <v>45050.552777777775</v>
      </c>
      <c r="C16" t="s">
        <v>16</v>
      </c>
      <c r="D16">
        <v>69</v>
      </c>
      <c r="E16" t="s">
        <v>10</v>
      </c>
      <c r="F16" t="s">
        <v>11</v>
      </c>
      <c r="G16" t="b">
        <v>1</v>
      </c>
      <c r="I16">
        <v>49</v>
      </c>
      <c r="J16" t="b">
        <v>1</v>
      </c>
      <c r="K16">
        <f>YEAR(Table1[[#This Row],[Patient Admission Date]])</f>
        <v>2023</v>
      </c>
      <c r="L16" t="str">
        <f>TEXT(Table1[[#This Row],[Patient Admission Date]],"mmm")</f>
        <v>May</v>
      </c>
      <c r="M16" t="str">
        <f>TEXT(Table1[[#This Row],[Patient Admission Date]],"ddd")</f>
        <v>Thu</v>
      </c>
      <c r="N16" t="str">
        <f>TEXT(INT(HOUR(Table1[[#This Row],[Patient Admission Date]])/3)*3,"00")&amp;"-"&amp;TEXT(INT(HOUR(Table1[[#This Row],[Patient Admission Date]])/3)*3+3,"00")</f>
        <v>12-15</v>
      </c>
      <c r="O16" t="str" cm="1">
        <f t="array" ref="O16">_xlfn.IFS(Table1[[#This Row],[Patient Age]]&lt;=14,"0-14",Table1[[#This Row],[Patient Age]]&lt;=29,"15-29",Table1[[#This Row],[Patient Age]]&lt;=44,"30-44",Table1[[#This Row],[Patient Age]]&lt;=59,"45-59",Table1[[#This Row],[Patient Age]]&lt;=74,"60-74",TRUE,"75+")</f>
        <v>60-74</v>
      </c>
      <c r="P16" t="str" cm="1">
        <f t="array" ref="P16">_xlfn.IFS(Table1[[#This Row],[Patient Waittime]]&lt;=15,"0-15",Table1[[#This Row],[Patient Waittime]]&lt;=30,"16-30",Table1[[#This Row],[Patient Waittime]]&lt;=45,"31-45",Table1[[#This Row],[Patient Waittime]]&lt;=60,"46-60",TRUE,"60+")</f>
        <v>46-60</v>
      </c>
      <c r="Q16">
        <f>--(Table1[[#This Row],[Patient Waittime]]&lt;=30)</f>
        <v>0</v>
      </c>
      <c r="R16">
        <f>--Table1[[#This Row],[Patient Admission Flag]]</f>
        <v>1</v>
      </c>
      <c r="S16">
        <f>--AND(Table1[[#This Row],[WithinTarget]]=1,Table1[[#This Row],[Patient Satisfaction Score]]&gt;=7)</f>
        <v>0</v>
      </c>
      <c r="T16" t="str">
        <f>IF(LEFT(Table1[[#This Row],[Patient Gender]],1)="F","Female","Male")</f>
        <v>Male</v>
      </c>
    </row>
    <row r="17" spans="1:20" x14ac:dyDescent="0.3">
      <c r="A17" t="s">
        <v>121</v>
      </c>
      <c r="B17" s="1">
        <v>45188.078472222223</v>
      </c>
      <c r="C17" t="s">
        <v>9</v>
      </c>
      <c r="D17">
        <v>37</v>
      </c>
      <c r="E17" t="s">
        <v>22</v>
      </c>
      <c r="F17" t="s">
        <v>11</v>
      </c>
      <c r="G17" t="b">
        <v>1</v>
      </c>
      <c r="I17">
        <v>57</v>
      </c>
      <c r="J17" t="b">
        <v>1</v>
      </c>
      <c r="K17">
        <f>YEAR(Table1[[#This Row],[Patient Admission Date]])</f>
        <v>2023</v>
      </c>
      <c r="L17" t="str">
        <f>TEXT(Table1[[#This Row],[Patient Admission Date]],"mmm")</f>
        <v>Sep</v>
      </c>
      <c r="M17" t="str">
        <f>TEXT(Table1[[#This Row],[Patient Admission Date]],"ddd")</f>
        <v>Tue</v>
      </c>
      <c r="N17" t="str">
        <f>TEXT(INT(HOUR(Table1[[#This Row],[Patient Admission Date]])/3)*3,"00")&amp;"-"&amp;TEXT(INT(HOUR(Table1[[#This Row],[Patient Admission Date]])/3)*3+3,"00")</f>
        <v>00-03</v>
      </c>
      <c r="O17" t="str" cm="1">
        <f t="array" ref="O17">_xlfn.IFS(Table1[[#This Row],[Patient Age]]&lt;=14,"0-14",Table1[[#This Row],[Patient Age]]&lt;=29,"15-29",Table1[[#This Row],[Patient Age]]&lt;=44,"30-44",Table1[[#This Row],[Patient Age]]&lt;=59,"45-59",Table1[[#This Row],[Patient Age]]&lt;=74,"60-74",TRUE,"75+")</f>
        <v>30-44</v>
      </c>
      <c r="P17" t="str" cm="1">
        <f t="array" ref="P17">_xlfn.IFS(Table1[[#This Row],[Patient Waittime]]&lt;=15,"0-15",Table1[[#This Row],[Patient Waittime]]&lt;=30,"16-30",Table1[[#This Row],[Patient Waittime]]&lt;=45,"31-45",Table1[[#This Row],[Patient Waittime]]&lt;=60,"46-60",TRUE,"60+")</f>
        <v>46-60</v>
      </c>
      <c r="Q17">
        <f>--(Table1[[#This Row],[Patient Waittime]]&lt;=30)</f>
        <v>0</v>
      </c>
      <c r="R17">
        <f>--Table1[[#This Row],[Patient Admission Flag]]</f>
        <v>1</v>
      </c>
      <c r="S17">
        <f>--AND(Table1[[#This Row],[WithinTarget]]=1,Table1[[#This Row],[Patient Satisfaction Score]]&gt;=7)</f>
        <v>0</v>
      </c>
      <c r="T17" t="str">
        <f>IF(LEFT(Table1[[#This Row],[Patient Gender]],1)="F","Female","Male")</f>
        <v>Male</v>
      </c>
    </row>
    <row r="18" spans="1:20" x14ac:dyDescent="0.3">
      <c r="A18" t="s">
        <v>122</v>
      </c>
      <c r="B18" s="1">
        <v>45437.924305555556</v>
      </c>
      <c r="C18" t="s">
        <v>13</v>
      </c>
      <c r="D18">
        <v>50</v>
      </c>
      <c r="E18" t="s">
        <v>18</v>
      </c>
      <c r="F18" t="s">
        <v>15</v>
      </c>
      <c r="G18" t="b">
        <v>0</v>
      </c>
      <c r="I18">
        <v>35</v>
      </c>
      <c r="J18" t="b">
        <v>0</v>
      </c>
      <c r="K18">
        <f>YEAR(Table1[[#This Row],[Patient Admission Date]])</f>
        <v>2024</v>
      </c>
      <c r="L18" t="str">
        <f>TEXT(Table1[[#This Row],[Patient Admission Date]],"mmm")</f>
        <v>May</v>
      </c>
      <c r="M18" t="str">
        <f>TEXT(Table1[[#This Row],[Patient Admission Date]],"ddd")</f>
        <v>Sat</v>
      </c>
      <c r="N18" t="str">
        <f>TEXT(INT(HOUR(Table1[[#This Row],[Patient Admission Date]])/3)*3,"00")&amp;"-"&amp;TEXT(INT(HOUR(Table1[[#This Row],[Patient Admission Date]])/3)*3+3,"00")</f>
        <v>21-24</v>
      </c>
      <c r="O18" t="str" cm="1">
        <f t="array" ref="O18">_xlfn.IFS(Table1[[#This Row],[Patient Age]]&lt;=14,"0-14",Table1[[#This Row],[Patient Age]]&lt;=29,"15-29",Table1[[#This Row],[Patient Age]]&lt;=44,"30-44",Table1[[#This Row],[Patient Age]]&lt;=59,"45-59",Table1[[#This Row],[Patient Age]]&lt;=74,"60-74",TRUE,"75+")</f>
        <v>45-59</v>
      </c>
      <c r="P18" t="str" cm="1">
        <f t="array" ref="P18">_xlfn.IFS(Table1[[#This Row],[Patient Waittime]]&lt;=15,"0-15",Table1[[#This Row],[Patient Waittime]]&lt;=30,"16-30",Table1[[#This Row],[Patient Waittime]]&lt;=45,"31-45",Table1[[#This Row],[Patient Waittime]]&lt;=60,"46-60",TRUE,"60+")</f>
        <v>31-45</v>
      </c>
      <c r="Q18">
        <f>--(Table1[[#This Row],[Patient Waittime]]&lt;=30)</f>
        <v>0</v>
      </c>
      <c r="R18">
        <f>--Table1[[#This Row],[Patient Admission Flag]]</f>
        <v>0</v>
      </c>
      <c r="S18">
        <f>--AND(Table1[[#This Row],[WithinTarget]]=1,Table1[[#This Row],[Patient Satisfaction Score]]&gt;=7)</f>
        <v>0</v>
      </c>
      <c r="T18" t="str">
        <f>IF(LEFT(Table1[[#This Row],[Patient Gender]],1)="F","Female","Male")</f>
        <v>Female</v>
      </c>
    </row>
    <row r="19" spans="1:20" x14ac:dyDescent="0.3">
      <c r="A19" t="s">
        <v>123</v>
      </c>
      <c r="B19" s="1">
        <v>45102.790972222225</v>
      </c>
      <c r="C19" t="s">
        <v>9</v>
      </c>
      <c r="D19">
        <v>37</v>
      </c>
      <c r="E19" t="s">
        <v>22</v>
      </c>
      <c r="F19" t="s">
        <v>11</v>
      </c>
      <c r="G19" t="b">
        <v>0</v>
      </c>
      <c r="I19">
        <v>55</v>
      </c>
      <c r="J19" t="b">
        <v>0</v>
      </c>
      <c r="K19">
        <f>YEAR(Table1[[#This Row],[Patient Admission Date]])</f>
        <v>2023</v>
      </c>
      <c r="L19" t="str">
        <f>TEXT(Table1[[#This Row],[Patient Admission Date]],"mmm")</f>
        <v>Jun</v>
      </c>
      <c r="M19" t="str">
        <f>TEXT(Table1[[#This Row],[Patient Admission Date]],"ddd")</f>
        <v>Sun</v>
      </c>
      <c r="N19" t="str">
        <f>TEXT(INT(HOUR(Table1[[#This Row],[Patient Admission Date]])/3)*3,"00")&amp;"-"&amp;TEXT(INT(HOUR(Table1[[#This Row],[Patient Admission Date]])/3)*3+3,"00")</f>
        <v>18-21</v>
      </c>
      <c r="O19" t="str" cm="1">
        <f t="array" ref="O19">_xlfn.IFS(Table1[[#This Row],[Patient Age]]&lt;=14,"0-14",Table1[[#This Row],[Patient Age]]&lt;=29,"15-29",Table1[[#This Row],[Patient Age]]&lt;=44,"30-44",Table1[[#This Row],[Patient Age]]&lt;=59,"45-59",Table1[[#This Row],[Patient Age]]&lt;=74,"60-74",TRUE,"75+")</f>
        <v>30-44</v>
      </c>
      <c r="P19" t="str" cm="1">
        <f t="array" ref="P19">_xlfn.IFS(Table1[[#This Row],[Patient Waittime]]&lt;=15,"0-15",Table1[[#This Row],[Patient Waittime]]&lt;=30,"16-30",Table1[[#This Row],[Patient Waittime]]&lt;=45,"31-45",Table1[[#This Row],[Patient Waittime]]&lt;=60,"46-60",TRUE,"60+")</f>
        <v>46-60</v>
      </c>
      <c r="Q19">
        <f>--(Table1[[#This Row],[Patient Waittime]]&lt;=30)</f>
        <v>0</v>
      </c>
      <c r="R19">
        <f>--Table1[[#This Row],[Patient Admission Flag]]</f>
        <v>0</v>
      </c>
      <c r="S19">
        <f>--AND(Table1[[#This Row],[WithinTarget]]=1,Table1[[#This Row],[Patient Satisfaction Score]]&gt;=7)</f>
        <v>0</v>
      </c>
      <c r="T19" t="str">
        <f>IF(LEFT(Table1[[#This Row],[Patient Gender]],1)="F","Female","Male")</f>
        <v>Male</v>
      </c>
    </row>
    <row r="20" spans="1:20" x14ac:dyDescent="0.3">
      <c r="A20" t="s">
        <v>124</v>
      </c>
      <c r="B20" s="1">
        <v>45173.677083333336</v>
      </c>
      <c r="C20" t="s">
        <v>13</v>
      </c>
      <c r="D20">
        <v>70</v>
      </c>
      <c r="E20" t="s">
        <v>18</v>
      </c>
      <c r="F20" t="s">
        <v>23</v>
      </c>
      <c r="G20" t="b">
        <v>1</v>
      </c>
      <c r="I20">
        <v>50</v>
      </c>
      <c r="J20" t="b">
        <v>1</v>
      </c>
      <c r="K20">
        <f>YEAR(Table1[[#This Row],[Patient Admission Date]])</f>
        <v>2023</v>
      </c>
      <c r="L20" t="str">
        <f>TEXT(Table1[[#This Row],[Patient Admission Date]],"mmm")</f>
        <v>Sep</v>
      </c>
      <c r="M20" t="str">
        <f>TEXT(Table1[[#This Row],[Patient Admission Date]],"ddd")</f>
        <v>Mon</v>
      </c>
      <c r="N20" t="str">
        <f>TEXT(INT(HOUR(Table1[[#This Row],[Patient Admission Date]])/3)*3,"00")&amp;"-"&amp;TEXT(INT(HOUR(Table1[[#This Row],[Patient Admission Date]])/3)*3+3,"00")</f>
        <v>15-18</v>
      </c>
      <c r="O20" t="str" cm="1">
        <f t="array" ref="O20">_xlfn.IFS(Table1[[#This Row],[Patient Age]]&lt;=14,"0-14",Table1[[#This Row],[Patient Age]]&lt;=29,"15-29",Table1[[#This Row],[Patient Age]]&lt;=44,"30-44",Table1[[#This Row],[Patient Age]]&lt;=59,"45-59",Table1[[#This Row],[Patient Age]]&lt;=74,"60-74",TRUE,"75+")</f>
        <v>60-74</v>
      </c>
      <c r="P20" t="str" cm="1">
        <f t="array" ref="P20">_xlfn.IFS(Table1[[#This Row],[Patient Waittime]]&lt;=15,"0-15",Table1[[#This Row],[Patient Waittime]]&lt;=30,"16-30",Table1[[#This Row],[Patient Waittime]]&lt;=45,"31-45",Table1[[#This Row],[Patient Waittime]]&lt;=60,"46-60",TRUE,"60+")</f>
        <v>46-60</v>
      </c>
      <c r="Q20">
        <f>--(Table1[[#This Row],[Patient Waittime]]&lt;=30)</f>
        <v>0</v>
      </c>
      <c r="R20">
        <f>--Table1[[#This Row],[Patient Admission Flag]]</f>
        <v>1</v>
      </c>
      <c r="S20">
        <f>--AND(Table1[[#This Row],[WithinTarget]]=1,Table1[[#This Row],[Patient Satisfaction Score]]&gt;=7)</f>
        <v>0</v>
      </c>
      <c r="T20" t="str">
        <f>IF(LEFT(Table1[[#This Row],[Patient Gender]],1)="F","Female","Male")</f>
        <v>Female</v>
      </c>
    </row>
    <row r="21" spans="1:20" x14ac:dyDescent="0.3">
      <c r="A21" t="s">
        <v>125</v>
      </c>
      <c r="B21" s="1">
        <v>45246.990277777775</v>
      </c>
      <c r="C21" t="s">
        <v>9</v>
      </c>
      <c r="D21">
        <v>55</v>
      </c>
      <c r="E21" t="s">
        <v>18</v>
      </c>
      <c r="F21" t="s">
        <v>11</v>
      </c>
      <c r="G21" t="b">
        <v>1</v>
      </c>
      <c r="H21">
        <v>2</v>
      </c>
      <c r="I21">
        <v>40</v>
      </c>
      <c r="J21" t="b">
        <v>1</v>
      </c>
      <c r="K21">
        <f>YEAR(Table1[[#This Row],[Patient Admission Date]])</f>
        <v>2023</v>
      </c>
      <c r="L21" t="str">
        <f>TEXT(Table1[[#This Row],[Patient Admission Date]],"mmm")</f>
        <v>Nov</v>
      </c>
      <c r="M21" t="str">
        <f>TEXT(Table1[[#This Row],[Patient Admission Date]],"ddd")</f>
        <v>Thu</v>
      </c>
      <c r="N21" t="str">
        <f>TEXT(INT(HOUR(Table1[[#This Row],[Patient Admission Date]])/3)*3,"00")&amp;"-"&amp;TEXT(INT(HOUR(Table1[[#This Row],[Patient Admission Date]])/3)*3+3,"00")</f>
        <v>21-24</v>
      </c>
      <c r="O21" t="str" cm="1">
        <f t="array" ref="O21">_xlfn.IFS(Table1[[#This Row],[Patient Age]]&lt;=14,"0-14",Table1[[#This Row],[Patient Age]]&lt;=29,"15-29",Table1[[#This Row],[Patient Age]]&lt;=44,"30-44",Table1[[#This Row],[Patient Age]]&lt;=59,"45-59",Table1[[#This Row],[Patient Age]]&lt;=74,"60-74",TRUE,"75+")</f>
        <v>45-59</v>
      </c>
      <c r="P21" t="str" cm="1">
        <f t="array" ref="P21">_xlfn.IFS(Table1[[#This Row],[Patient Waittime]]&lt;=15,"0-15",Table1[[#This Row],[Patient Waittime]]&lt;=30,"16-30",Table1[[#This Row],[Patient Waittime]]&lt;=45,"31-45",Table1[[#This Row],[Patient Waittime]]&lt;=60,"46-60",TRUE,"60+")</f>
        <v>31-45</v>
      </c>
      <c r="Q21">
        <f>--(Table1[[#This Row],[Patient Waittime]]&lt;=30)</f>
        <v>0</v>
      </c>
      <c r="R21">
        <f>--Table1[[#This Row],[Patient Admission Flag]]</f>
        <v>1</v>
      </c>
      <c r="S21">
        <f>--AND(Table1[[#This Row],[WithinTarget]]=1,Table1[[#This Row],[Patient Satisfaction Score]]&gt;=7)</f>
        <v>0</v>
      </c>
      <c r="T21" t="str">
        <f>IF(LEFT(Table1[[#This Row],[Patient Gender]],1)="F","Female","Male")</f>
        <v>Male</v>
      </c>
    </row>
    <row r="22" spans="1:20" x14ac:dyDescent="0.3">
      <c r="A22" t="s">
        <v>126</v>
      </c>
      <c r="B22" s="1">
        <v>45107.223611111112</v>
      </c>
      <c r="C22" t="s">
        <v>13</v>
      </c>
      <c r="D22">
        <v>63</v>
      </c>
      <c r="E22" t="s">
        <v>12</v>
      </c>
      <c r="F22" t="s">
        <v>11</v>
      </c>
      <c r="G22" t="b">
        <v>1</v>
      </c>
      <c r="I22">
        <v>25</v>
      </c>
      <c r="J22" t="b">
        <v>1</v>
      </c>
      <c r="K22">
        <f>YEAR(Table1[[#This Row],[Patient Admission Date]])</f>
        <v>2023</v>
      </c>
      <c r="L22" t="str">
        <f>TEXT(Table1[[#This Row],[Patient Admission Date]],"mmm")</f>
        <v>Jun</v>
      </c>
      <c r="M22" t="str">
        <f>TEXT(Table1[[#This Row],[Patient Admission Date]],"ddd")</f>
        <v>Fri</v>
      </c>
      <c r="N22" t="str">
        <f>TEXT(INT(HOUR(Table1[[#This Row],[Patient Admission Date]])/3)*3,"00")&amp;"-"&amp;TEXT(INT(HOUR(Table1[[#This Row],[Patient Admission Date]])/3)*3+3,"00")</f>
        <v>03-06</v>
      </c>
      <c r="O22" t="str" cm="1">
        <f t="array" ref="O22">_xlfn.IFS(Table1[[#This Row],[Patient Age]]&lt;=14,"0-14",Table1[[#This Row],[Patient Age]]&lt;=29,"15-29",Table1[[#This Row],[Patient Age]]&lt;=44,"30-44",Table1[[#This Row],[Patient Age]]&lt;=59,"45-59",Table1[[#This Row],[Patient Age]]&lt;=74,"60-74",TRUE,"75+")</f>
        <v>60-74</v>
      </c>
      <c r="P22" t="str" cm="1">
        <f t="array" ref="P22">_xlfn.IFS(Table1[[#This Row],[Patient Waittime]]&lt;=15,"0-15",Table1[[#This Row],[Patient Waittime]]&lt;=30,"16-30",Table1[[#This Row],[Patient Waittime]]&lt;=45,"31-45",Table1[[#This Row],[Patient Waittime]]&lt;=60,"46-60",TRUE,"60+")</f>
        <v>16-30</v>
      </c>
      <c r="Q22">
        <f>--(Table1[[#This Row],[Patient Waittime]]&lt;=30)</f>
        <v>1</v>
      </c>
      <c r="R22">
        <f>--Table1[[#This Row],[Patient Admission Flag]]</f>
        <v>1</v>
      </c>
      <c r="S22">
        <f>--AND(Table1[[#This Row],[WithinTarget]]=1,Table1[[#This Row],[Patient Satisfaction Score]]&gt;=7)</f>
        <v>0</v>
      </c>
      <c r="T22" t="str">
        <f>IF(LEFT(Table1[[#This Row],[Patient Gender]],1)="F","Female","Male")</f>
        <v>Female</v>
      </c>
    </row>
    <row r="23" spans="1:20" x14ac:dyDescent="0.3">
      <c r="A23" t="s">
        <v>127</v>
      </c>
      <c r="B23" s="1">
        <v>45068.7</v>
      </c>
      <c r="C23" t="s">
        <v>13</v>
      </c>
      <c r="D23">
        <v>44</v>
      </c>
      <c r="E23" t="s">
        <v>18</v>
      </c>
      <c r="F23" t="s">
        <v>11</v>
      </c>
      <c r="G23" t="b">
        <v>0</v>
      </c>
      <c r="H23">
        <v>2</v>
      </c>
      <c r="I23">
        <v>51</v>
      </c>
      <c r="J23" t="b">
        <v>0</v>
      </c>
      <c r="K23">
        <f>YEAR(Table1[[#This Row],[Patient Admission Date]])</f>
        <v>2023</v>
      </c>
      <c r="L23" t="str">
        <f>TEXT(Table1[[#This Row],[Patient Admission Date]],"mmm")</f>
        <v>May</v>
      </c>
      <c r="M23" t="str">
        <f>TEXT(Table1[[#This Row],[Patient Admission Date]],"ddd")</f>
        <v>Mon</v>
      </c>
      <c r="N23" t="str">
        <f>TEXT(INT(HOUR(Table1[[#This Row],[Patient Admission Date]])/3)*3,"00")&amp;"-"&amp;TEXT(INT(HOUR(Table1[[#This Row],[Patient Admission Date]])/3)*3+3,"00")</f>
        <v>15-18</v>
      </c>
      <c r="O23" t="str" cm="1">
        <f t="array" ref="O23">_xlfn.IFS(Table1[[#This Row],[Patient Age]]&lt;=14,"0-14",Table1[[#This Row],[Patient Age]]&lt;=29,"15-29",Table1[[#This Row],[Patient Age]]&lt;=44,"30-44",Table1[[#This Row],[Patient Age]]&lt;=59,"45-59",Table1[[#This Row],[Patient Age]]&lt;=74,"60-74",TRUE,"75+")</f>
        <v>30-44</v>
      </c>
      <c r="P23" t="str" cm="1">
        <f t="array" ref="P23">_xlfn.IFS(Table1[[#This Row],[Patient Waittime]]&lt;=15,"0-15",Table1[[#This Row],[Patient Waittime]]&lt;=30,"16-30",Table1[[#This Row],[Patient Waittime]]&lt;=45,"31-45",Table1[[#This Row],[Patient Waittime]]&lt;=60,"46-60",TRUE,"60+")</f>
        <v>46-60</v>
      </c>
      <c r="Q23">
        <f>--(Table1[[#This Row],[Patient Waittime]]&lt;=30)</f>
        <v>0</v>
      </c>
      <c r="R23">
        <f>--Table1[[#This Row],[Patient Admission Flag]]</f>
        <v>0</v>
      </c>
      <c r="S23">
        <f>--AND(Table1[[#This Row],[WithinTarget]]=1,Table1[[#This Row],[Patient Satisfaction Score]]&gt;=7)</f>
        <v>0</v>
      </c>
      <c r="T23" t="str">
        <f>IF(LEFT(Table1[[#This Row],[Patient Gender]],1)="F","Female","Male")</f>
        <v>Female</v>
      </c>
    </row>
    <row r="24" spans="1:20" x14ac:dyDescent="0.3">
      <c r="A24" t="s">
        <v>128</v>
      </c>
      <c r="B24" s="1">
        <v>45247.308333333334</v>
      </c>
      <c r="C24" t="s">
        <v>24</v>
      </c>
      <c r="D24">
        <v>11</v>
      </c>
      <c r="E24" t="s">
        <v>22</v>
      </c>
      <c r="F24" t="s">
        <v>11</v>
      </c>
      <c r="G24" t="b">
        <v>0</v>
      </c>
      <c r="H24">
        <v>4</v>
      </c>
      <c r="I24">
        <v>30</v>
      </c>
      <c r="J24" t="b">
        <v>0</v>
      </c>
      <c r="K24">
        <f>YEAR(Table1[[#This Row],[Patient Admission Date]])</f>
        <v>2023</v>
      </c>
      <c r="L24" t="str">
        <f>TEXT(Table1[[#This Row],[Patient Admission Date]],"mmm")</f>
        <v>Nov</v>
      </c>
      <c r="M24" t="str">
        <f>TEXT(Table1[[#This Row],[Patient Admission Date]],"ddd")</f>
        <v>Fri</v>
      </c>
      <c r="N24" t="str">
        <f>TEXT(INT(HOUR(Table1[[#This Row],[Patient Admission Date]])/3)*3,"00")&amp;"-"&amp;TEXT(INT(HOUR(Table1[[#This Row],[Patient Admission Date]])/3)*3+3,"00")</f>
        <v>06-09</v>
      </c>
      <c r="O24" t="str" cm="1">
        <f t="array" ref="O24">_xlfn.IFS(Table1[[#This Row],[Patient Age]]&lt;=14,"0-14",Table1[[#This Row],[Patient Age]]&lt;=29,"15-29",Table1[[#This Row],[Patient Age]]&lt;=44,"30-44",Table1[[#This Row],[Patient Age]]&lt;=59,"45-59",Table1[[#This Row],[Patient Age]]&lt;=74,"60-74",TRUE,"75+")</f>
        <v>0-14</v>
      </c>
      <c r="P24" t="str" cm="1">
        <f t="array" ref="P24">_xlfn.IFS(Table1[[#This Row],[Patient Waittime]]&lt;=15,"0-15",Table1[[#This Row],[Patient Waittime]]&lt;=30,"16-30",Table1[[#This Row],[Patient Waittime]]&lt;=45,"31-45",Table1[[#This Row],[Patient Waittime]]&lt;=60,"46-60",TRUE,"60+")</f>
        <v>16-30</v>
      </c>
      <c r="Q24">
        <f>--(Table1[[#This Row],[Patient Waittime]]&lt;=30)</f>
        <v>1</v>
      </c>
      <c r="R24">
        <f>--Table1[[#This Row],[Patient Admission Flag]]</f>
        <v>0</v>
      </c>
      <c r="S24">
        <f>--AND(Table1[[#This Row],[WithinTarget]]=1,Table1[[#This Row],[Patient Satisfaction Score]]&gt;=7)</f>
        <v>0</v>
      </c>
      <c r="T24" t="str">
        <f>IF(LEFT(Table1[[#This Row],[Patient Gender]],1)="F","Female","Male")</f>
        <v>Female</v>
      </c>
    </row>
    <row r="25" spans="1:20" x14ac:dyDescent="0.3">
      <c r="A25" t="s">
        <v>129</v>
      </c>
      <c r="B25" s="1">
        <v>45317.248611111114</v>
      </c>
      <c r="C25" t="s">
        <v>9</v>
      </c>
      <c r="D25">
        <v>8</v>
      </c>
      <c r="E25" t="s">
        <v>18</v>
      </c>
      <c r="F25" t="s">
        <v>15</v>
      </c>
      <c r="G25" t="b">
        <v>0</v>
      </c>
      <c r="I25">
        <v>16</v>
      </c>
      <c r="J25" t="b">
        <v>0</v>
      </c>
      <c r="K25">
        <f>YEAR(Table1[[#This Row],[Patient Admission Date]])</f>
        <v>2024</v>
      </c>
      <c r="L25" t="str">
        <f>TEXT(Table1[[#This Row],[Patient Admission Date]],"mmm")</f>
        <v>Jan</v>
      </c>
      <c r="M25" t="str">
        <f>TEXT(Table1[[#This Row],[Patient Admission Date]],"ddd")</f>
        <v>Fri</v>
      </c>
      <c r="N25" t="str">
        <f>TEXT(INT(HOUR(Table1[[#This Row],[Patient Admission Date]])/3)*3,"00")&amp;"-"&amp;TEXT(INT(HOUR(Table1[[#This Row],[Patient Admission Date]])/3)*3+3,"00")</f>
        <v>03-06</v>
      </c>
      <c r="O25" t="str" cm="1">
        <f t="array" ref="O25">_xlfn.IFS(Table1[[#This Row],[Patient Age]]&lt;=14,"0-14",Table1[[#This Row],[Patient Age]]&lt;=29,"15-29",Table1[[#This Row],[Patient Age]]&lt;=44,"30-44",Table1[[#This Row],[Patient Age]]&lt;=59,"45-59",Table1[[#This Row],[Patient Age]]&lt;=74,"60-74",TRUE,"75+")</f>
        <v>0-14</v>
      </c>
      <c r="P25" t="str" cm="1">
        <f t="array" ref="P25">_xlfn.IFS(Table1[[#This Row],[Patient Waittime]]&lt;=15,"0-15",Table1[[#This Row],[Patient Waittime]]&lt;=30,"16-30",Table1[[#This Row],[Patient Waittime]]&lt;=45,"31-45",Table1[[#This Row],[Patient Waittime]]&lt;=60,"46-60",TRUE,"60+")</f>
        <v>16-30</v>
      </c>
      <c r="Q25">
        <f>--(Table1[[#This Row],[Patient Waittime]]&lt;=30)</f>
        <v>1</v>
      </c>
      <c r="R25">
        <f>--Table1[[#This Row],[Patient Admission Flag]]</f>
        <v>0</v>
      </c>
      <c r="S25">
        <f>--AND(Table1[[#This Row],[WithinTarget]]=1,Table1[[#This Row],[Patient Satisfaction Score]]&gt;=7)</f>
        <v>0</v>
      </c>
      <c r="T25" t="str">
        <f>IF(LEFT(Table1[[#This Row],[Patient Gender]],1)="F","Female","Male")</f>
        <v>Male</v>
      </c>
    </row>
    <row r="26" spans="1:20" x14ac:dyDescent="0.3">
      <c r="A26" t="s">
        <v>130</v>
      </c>
      <c r="B26" s="1">
        <v>45070.612500000003</v>
      </c>
      <c r="C26" t="s">
        <v>13</v>
      </c>
      <c r="D26">
        <v>4</v>
      </c>
      <c r="E26" t="s">
        <v>12</v>
      </c>
      <c r="F26" t="s">
        <v>11</v>
      </c>
      <c r="G26" t="b">
        <v>1</v>
      </c>
      <c r="I26">
        <v>23</v>
      </c>
      <c r="J26" t="b">
        <v>1</v>
      </c>
      <c r="K26">
        <f>YEAR(Table1[[#This Row],[Patient Admission Date]])</f>
        <v>2023</v>
      </c>
      <c r="L26" t="str">
        <f>TEXT(Table1[[#This Row],[Patient Admission Date]],"mmm")</f>
        <v>May</v>
      </c>
      <c r="M26" t="str">
        <f>TEXT(Table1[[#This Row],[Patient Admission Date]],"ddd")</f>
        <v>Wed</v>
      </c>
      <c r="N26" t="str">
        <f>TEXT(INT(HOUR(Table1[[#This Row],[Patient Admission Date]])/3)*3,"00")&amp;"-"&amp;TEXT(INT(HOUR(Table1[[#This Row],[Patient Admission Date]])/3)*3+3,"00")</f>
        <v>12-15</v>
      </c>
      <c r="O26" t="str" cm="1">
        <f t="array" ref="O26">_xlfn.IFS(Table1[[#This Row],[Patient Age]]&lt;=14,"0-14",Table1[[#This Row],[Patient Age]]&lt;=29,"15-29",Table1[[#This Row],[Patient Age]]&lt;=44,"30-44",Table1[[#This Row],[Patient Age]]&lt;=59,"45-59",Table1[[#This Row],[Patient Age]]&lt;=74,"60-74",TRUE,"75+")</f>
        <v>0-14</v>
      </c>
      <c r="P26" t="str" cm="1">
        <f t="array" ref="P26">_xlfn.IFS(Table1[[#This Row],[Patient Waittime]]&lt;=15,"0-15",Table1[[#This Row],[Patient Waittime]]&lt;=30,"16-30",Table1[[#This Row],[Patient Waittime]]&lt;=45,"31-45",Table1[[#This Row],[Patient Waittime]]&lt;=60,"46-60",TRUE,"60+")</f>
        <v>16-30</v>
      </c>
      <c r="Q26">
        <f>--(Table1[[#This Row],[Patient Waittime]]&lt;=30)</f>
        <v>1</v>
      </c>
      <c r="R26">
        <f>--Table1[[#This Row],[Patient Admission Flag]]</f>
        <v>1</v>
      </c>
      <c r="S26">
        <f>--AND(Table1[[#This Row],[WithinTarget]]=1,Table1[[#This Row],[Patient Satisfaction Score]]&gt;=7)</f>
        <v>0</v>
      </c>
      <c r="T26" t="str">
        <f>IF(LEFT(Table1[[#This Row],[Patient Gender]],1)="F","Female","Male")</f>
        <v>Female</v>
      </c>
    </row>
    <row r="27" spans="1:20" x14ac:dyDescent="0.3">
      <c r="A27" t="s">
        <v>131</v>
      </c>
      <c r="B27" s="1">
        <v>45028.876388888886</v>
      </c>
      <c r="C27" t="s">
        <v>9</v>
      </c>
      <c r="D27">
        <v>42</v>
      </c>
      <c r="E27" t="s">
        <v>14</v>
      </c>
      <c r="F27" t="s">
        <v>11</v>
      </c>
      <c r="G27" t="b">
        <v>0</v>
      </c>
      <c r="H27">
        <v>0</v>
      </c>
      <c r="I27">
        <v>51</v>
      </c>
      <c r="J27" t="b">
        <v>0</v>
      </c>
      <c r="K27">
        <f>YEAR(Table1[[#This Row],[Patient Admission Date]])</f>
        <v>2023</v>
      </c>
      <c r="L27" t="str">
        <f>TEXT(Table1[[#This Row],[Patient Admission Date]],"mmm")</f>
        <v>Apr</v>
      </c>
      <c r="M27" t="str">
        <f>TEXT(Table1[[#This Row],[Patient Admission Date]],"ddd")</f>
        <v>Wed</v>
      </c>
      <c r="N27" t="str">
        <f>TEXT(INT(HOUR(Table1[[#This Row],[Patient Admission Date]])/3)*3,"00")&amp;"-"&amp;TEXT(INT(HOUR(Table1[[#This Row],[Patient Admission Date]])/3)*3+3,"00")</f>
        <v>21-24</v>
      </c>
      <c r="O27" t="str" cm="1">
        <f t="array" ref="O27">_xlfn.IFS(Table1[[#This Row],[Patient Age]]&lt;=14,"0-14",Table1[[#This Row],[Patient Age]]&lt;=29,"15-29",Table1[[#This Row],[Patient Age]]&lt;=44,"30-44",Table1[[#This Row],[Patient Age]]&lt;=59,"45-59",Table1[[#This Row],[Patient Age]]&lt;=74,"60-74",TRUE,"75+")</f>
        <v>30-44</v>
      </c>
      <c r="P27" t="str" cm="1">
        <f t="array" ref="P27">_xlfn.IFS(Table1[[#This Row],[Patient Waittime]]&lt;=15,"0-15",Table1[[#This Row],[Patient Waittime]]&lt;=30,"16-30",Table1[[#This Row],[Patient Waittime]]&lt;=45,"31-45",Table1[[#This Row],[Patient Waittime]]&lt;=60,"46-60",TRUE,"60+")</f>
        <v>46-60</v>
      </c>
      <c r="Q27">
        <f>--(Table1[[#This Row],[Patient Waittime]]&lt;=30)</f>
        <v>0</v>
      </c>
      <c r="R27">
        <f>--Table1[[#This Row],[Patient Admission Flag]]</f>
        <v>0</v>
      </c>
      <c r="S27">
        <f>--AND(Table1[[#This Row],[WithinTarget]]=1,Table1[[#This Row],[Patient Satisfaction Score]]&gt;=7)</f>
        <v>0</v>
      </c>
      <c r="T27" t="str">
        <f>IF(LEFT(Table1[[#This Row],[Patient Gender]],1)="F","Female","Male")</f>
        <v>Male</v>
      </c>
    </row>
    <row r="28" spans="1:20" x14ac:dyDescent="0.3">
      <c r="A28" t="s">
        <v>132</v>
      </c>
      <c r="B28" s="1">
        <v>45539.104166666664</v>
      </c>
      <c r="C28" t="s">
        <v>13</v>
      </c>
      <c r="D28">
        <v>68</v>
      </c>
      <c r="E28" t="s">
        <v>14</v>
      </c>
      <c r="F28" t="s">
        <v>11</v>
      </c>
      <c r="G28" t="b">
        <v>0</v>
      </c>
      <c r="I28">
        <v>58</v>
      </c>
      <c r="J28" t="b">
        <v>0</v>
      </c>
      <c r="K28">
        <f>YEAR(Table1[[#This Row],[Patient Admission Date]])</f>
        <v>2024</v>
      </c>
      <c r="L28" t="str">
        <f>TEXT(Table1[[#This Row],[Patient Admission Date]],"mmm")</f>
        <v>Sep</v>
      </c>
      <c r="M28" t="str">
        <f>TEXT(Table1[[#This Row],[Patient Admission Date]],"ddd")</f>
        <v>Wed</v>
      </c>
      <c r="N28" t="str">
        <f>TEXT(INT(HOUR(Table1[[#This Row],[Patient Admission Date]])/3)*3,"00")&amp;"-"&amp;TEXT(INT(HOUR(Table1[[#This Row],[Patient Admission Date]])/3)*3+3,"00")</f>
        <v>00-03</v>
      </c>
      <c r="O28" t="str" cm="1">
        <f t="array" ref="O28">_xlfn.IFS(Table1[[#This Row],[Patient Age]]&lt;=14,"0-14",Table1[[#This Row],[Patient Age]]&lt;=29,"15-29",Table1[[#This Row],[Patient Age]]&lt;=44,"30-44",Table1[[#This Row],[Patient Age]]&lt;=59,"45-59",Table1[[#This Row],[Patient Age]]&lt;=74,"60-74",TRUE,"75+")</f>
        <v>60-74</v>
      </c>
      <c r="P28" t="str" cm="1">
        <f t="array" ref="P28">_xlfn.IFS(Table1[[#This Row],[Patient Waittime]]&lt;=15,"0-15",Table1[[#This Row],[Patient Waittime]]&lt;=30,"16-30",Table1[[#This Row],[Patient Waittime]]&lt;=45,"31-45",Table1[[#This Row],[Patient Waittime]]&lt;=60,"46-60",TRUE,"60+")</f>
        <v>46-60</v>
      </c>
      <c r="Q28">
        <f>--(Table1[[#This Row],[Patient Waittime]]&lt;=30)</f>
        <v>0</v>
      </c>
      <c r="R28">
        <f>--Table1[[#This Row],[Patient Admission Flag]]</f>
        <v>0</v>
      </c>
      <c r="S28">
        <f>--AND(Table1[[#This Row],[WithinTarget]]=1,Table1[[#This Row],[Patient Satisfaction Score]]&gt;=7)</f>
        <v>0</v>
      </c>
      <c r="T28" t="str">
        <f>IF(LEFT(Table1[[#This Row],[Patient Gender]],1)="F","Female","Male")</f>
        <v>Female</v>
      </c>
    </row>
    <row r="29" spans="1:20" x14ac:dyDescent="0.3">
      <c r="A29" t="s">
        <v>133</v>
      </c>
      <c r="B29" s="1">
        <v>45276.543055555558</v>
      </c>
      <c r="C29" t="s">
        <v>9</v>
      </c>
      <c r="D29">
        <v>22</v>
      </c>
      <c r="E29" t="s">
        <v>21</v>
      </c>
      <c r="F29" t="s">
        <v>15</v>
      </c>
      <c r="G29" t="b">
        <v>0</v>
      </c>
      <c r="I29">
        <v>25</v>
      </c>
      <c r="J29" t="b">
        <v>0</v>
      </c>
      <c r="K29">
        <f>YEAR(Table1[[#This Row],[Patient Admission Date]])</f>
        <v>2023</v>
      </c>
      <c r="L29" t="str">
        <f>TEXT(Table1[[#This Row],[Patient Admission Date]],"mmm")</f>
        <v>Dec</v>
      </c>
      <c r="M29" t="str">
        <f>TEXT(Table1[[#This Row],[Patient Admission Date]],"ddd")</f>
        <v>Sat</v>
      </c>
      <c r="N29" t="str">
        <f>TEXT(INT(HOUR(Table1[[#This Row],[Patient Admission Date]])/3)*3,"00")&amp;"-"&amp;TEXT(INT(HOUR(Table1[[#This Row],[Patient Admission Date]])/3)*3+3,"00")</f>
        <v>12-15</v>
      </c>
      <c r="O29" t="str" cm="1">
        <f t="array" ref="O29">_xlfn.IFS(Table1[[#This Row],[Patient Age]]&lt;=14,"0-14",Table1[[#This Row],[Patient Age]]&lt;=29,"15-29",Table1[[#This Row],[Patient Age]]&lt;=44,"30-44",Table1[[#This Row],[Patient Age]]&lt;=59,"45-59",Table1[[#This Row],[Patient Age]]&lt;=74,"60-74",TRUE,"75+")</f>
        <v>15-29</v>
      </c>
      <c r="P29" t="str" cm="1">
        <f t="array" ref="P29">_xlfn.IFS(Table1[[#This Row],[Patient Waittime]]&lt;=15,"0-15",Table1[[#This Row],[Patient Waittime]]&lt;=30,"16-30",Table1[[#This Row],[Patient Waittime]]&lt;=45,"31-45",Table1[[#This Row],[Patient Waittime]]&lt;=60,"46-60",TRUE,"60+")</f>
        <v>16-30</v>
      </c>
      <c r="Q29">
        <f>--(Table1[[#This Row],[Patient Waittime]]&lt;=30)</f>
        <v>1</v>
      </c>
      <c r="R29">
        <f>--Table1[[#This Row],[Patient Admission Flag]]</f>
        <v>0</v>
      </c>
      <c r="S29">
        <f>--AND(Table1[[#This Row],[WithinTarget]]=1,Table1[[#This Row],[Patient Satisfaction Score]]&gt;=7)</f>
        <v>0</v>
      </c>
      <c r="T29" t="str">
        <f>IF(LEFT(Table1[[#This Row],[Patient Gender]],1)="F","Female","Male")</f>
        <v>Male</v>
      </c>
    </row>
    <row r="30" spans="1:20" x14ac:dyDescent="0.3">
      <c r="A30" t="s">
        <v>134</v>
      </c>
      <c r="B30" s="1">
        <v>45362.712500000001</v>
      </c>
      <c r="C30" t="s">
        <v>13</v>
      </c>
      <c r="D30">
        <v>58</v>
      </c>
      <c r="E30" t="s">
        <v>22</v>
      </c>
      <c r="F30" t="s">
        <v>17</v>
      </c>
      <c r="G30" t="b">
        <v>0</v>
      </c>
      <c r="I30">
        <v>55</v>
      </c>
      <c r="J30" t="b">
        <v>0</v>
      </c>
      <c r="K30">
        <f>YEAR(Table1[[#This Row],[Patient Admission Date]])</f>
        <v>2024</v>
      </c>
      <c r="L30" t="str">
        <f>TEXT(Table1[[#This Row],[Patient Admission Date]],"mmm")</f>
        <v>Mar</v>
      </c>
      <c r="M30" t="str">
        <f>TEXT(Table1[[#This Row],[Patient Admission Date]],"ddd")</f>
        <v>Mon</v>
      </c>
      <c r="N30" t="str">
        <f>TEXT(INT(HOUR(Table1[[#This Row],[Patient Admission Date]])/3)*3,"00")&amp;"-"&amp;TEXT(INT(HOUR(Table1[[#This Row],[Patient Admission Date]])/3)*3+3,"00")</f>
        <v>15-18</v>
      </c>
      <c r="O30" t="str" cm="1">
        <f t="array" ref="O30">_xlfn.IFS(Table1[[#This Row],[Patient Age]]&lt;=14,"0-14",Table1[[#This Row],[Patient Age]]&lt;=29,"15-29",Table1[[#This Row],[Patient Age]]&lt;=44,"30-44",Table1[[#This Row],[Patient Age]]&lt;=59,"45-59",Table1[[#This Row],[Patient Age]]&lt;=74,"60-74",TRUE,"75+")</f>
        <v>45-59</v>
      </c>
      <c r="P30" t="str" cm="1">
        <f t="array" ref="P30">_xlfn.IFS(Table1[[#This Row],[Patient Waittime]]&lt;=15,"0-15",Table1[[#This Row],[Patient Waittime]]&lt;=30,"16-30",Table1[[#This Row],[Patient Waittime]]&lt;=45,"31-45",Table1[[#This Row],[Patient Waittime]]&lt;=60,"46-60",TRUE,"60+")</f>
        <v>46-60</v>
      </c>
      <c r="Q30">
        <f>--(Table1[[#This Row],[Patient Waittime]]&lt;=30)</f>
        <v>0</v>
      </c>
      <c r="R30">
        <f>--Table1[[#This Row],[Patient Admission Flag]]</f>
        <v>0</v>
      </c>
      <c r="S30">
        <f>--AND(Table1[[#This Row],[WithinTarget]]=1,Table1[[#This Row],[Patient Satisfaction Score]]&gt;=7)</f>
        <v>0</v>
      </c>
      <c r="T30" t="str">
        <f>IF(LEFT(Table1[[#This Row],[Patient Gender]],1)="F","Female","Male")</f>
        <v>Female</v>
      </c>
    </row>
    <row r="31" spans="1:20" x14ac:dyDescent="0.3">
      <c r="A31" t="s">
        <v>135</v>
      </c>
      <c r="B31" s="1">
        <v>45480.623611111114</v>
      </c>
      <c r="C31" t="s">
        <v>13</v>
      </c>
      <c r="D31">
        <v>72</v>
      </c>
      <c r="E31" t="s">
        <v>14</v>
      </c>
      <c r="F31" t="s">
        <v>11</v>
      </c>
      <c r="G31" t="b">
        <v>1</v>
      </c>
      <c r="I31">
        <v>37</v>
      </c>
      <c r="J31" t="b">
        <v>1</v>
      </c>
      <c r="K31">
        <f>YEAR(Table1[[#This Row],[Patient Admission Date]])</f>
        <v>2024</v>
      </c>
      <c r="L31" t="str">
        <f>TEXT(Table1[[#This Row],[Patient Admission Date]],"mmm")</f>
        <v>Jul</v>
      </c>
      <c r="M31" t="str">
        <f>TEXT(Table1[[#This Row],[Patient Admission Date]],"ddd")</f>
        <v>Sun</v>
      </c>
      <c r="N31" t="str">
        <f>TEXT(INT(HOUR(Table1[[#This Row],[Patient Admission Date]])/3)*3,"00")&amp;"-"&amp;TEXT(INT(HOUR(Table1[[#This Row],[Patient Admission Date]])/3)*3+3,"00")</f>
        <v>12-15</v>
      </c>
      <c r="O31" t="str" cm="1">
        <f t="array" ref="O31">_xlfn.IFS(Table1[[#This Row],[Patient Age]]&lt;=14,"0-14",Table1[[#This Row],[Patient Age]]&lt;=29,"15-29",Table1[[#This Row],[Patient Age]]&lt;=44,"30-44",Table1[[#This Row],[Patient Age]]&lt;=59,"45-59",Table1[[#This Row],[Patient Age]]&lt;=74,"60-74",TRUE,"75+")</f>
        <v>60-74</v>
      </c>
      <c r="P31" t="str" cm="1">
        <f t="array" ref="P31">_xlfn.IFS(Table1[[#This Row],[Patient Waittime]]&lt;=15,"0-15",Table1[[#This Row],[Patient Waittime]]&lt;=30,"16-30",Table1[[#This Row],[Patient Waittime]]&lt;=45,"31-45",Table1[[#This Row],[Patient Waittime]]&lt;=60,"46-60",TRUE,"60+")</f>
        <v>31-45</v>
      </c>
      <c r="Q31">
        <f>--(Table1[[#This Row],[Patient Waittime]]&lt;=30)</f>
        <v>0</v>
      </c>
      <c r="R31">
        <f>--Table1[[#This Row],[Patient Admission Flag]]</f>
        <v>1</v>
      </c>
      <c r="S31">
        <f>--AND(Table1[[#This Row],[WithinTarget]]=1,Table1[[#This Row],[Patient Satisfaction Score]]&gt;=7)</f>
        <v>0</v>
      </c>
      <c r="T31" t="str">
        <f>IF(LEFT(Table1[[#This Row],[Patient Gender]],1)="F","Female","Male")</f>
        <v>Female</v>
      </c>
    </row>
    <row r="32" spans="1:20" x14ac:dyDescent="0.3">
      <c r="A32" t="s">
        <v>136</v>
      </c>
      <c r="B32" s="1">
        <v>45384.554861111108</v>
      </c>
      <c r="C32" t="s">
        <v>13</v>
      </c>
      <c r="D32">
        <v>73</v>
      </c>
      <c r="E32" t="s">
        <v>19</v>
      </c>
      <c r="F32" t="s">
        <v>26</v>
      </c>
      <c r="G32" t="b">
        <v>0</v>
      </c>
      <c r="I32">
        <v>46</v>
      </c>
      <c r="J32" t="b">
        <v>0</v>
      </c>
      <c r="K32">
        <f>YEAR(Table1[[#This Row],[Patient Admission Date]])</f>
        <v>2024</v>
      </c>
      <c r="L32" t="str">
        <f>TEXT(Table1[[#This Row],[Patient Admission Date]],"mmm")</f>
        <v>Apr</v>
      </c>
      <c r="M32" t="str">
        <f>TEXT(Table1[[#This Row],[Patient Admission Date]],"ddd")</f>
        <v>Tue</v>
      </c>
      <c r="N32" t="str">
        <f>TEXT(INT(HOUR(Table1[[#This Row],[Patient Admission Date]])/3)*3,"00")&amp;"-"&amp;TEXT(INT(HOUR(Table1[[#This Row],[Patient Admission Date]])/3)*3+3,"00")</f>
        <v>12-15</v>
      </c>
      <c r="O32" t="str" cm="1">
        <f t="array" ref="O32">_xlfn.IFS(Table1[[#This Row],[Patient Age]]&lt;=14,"0-14",Table1[[#This Row],[Patient Age]]&lt;=29,"15-29",Table1[[#This Row],[Patient Age]]&lt;=44,"30-44",Table1[[#This Row],[Patient Age]]&lt;=59,"45-59",Table1[[#This Row],[Patient Age]]&lt;=74,"60-74",TRUE,"75+")</f>
        <v>60-74</v>
      </c>
      <c r="P32" t="str" cm="1">
        <f t="array" ref="P32">_xlfn.IFS(Table1[[#This Row],[Patient Waittime]]&lt;=15,"0-15",Table1[[#This Row],[Patient Waittime]]&lt;=30,"16-30",Table1[[#This Row],[Patient Waittime]]&lt;=45,"31-45",Table1[[#This Row],[Patient Waittime]]&lt;=60,"46-60",TRUE,"60+")</f>
        <v>46-60</v>
      </c>
      <c r="Q32">
        <f>--(Table1[[#This Row],[Patient Waittime]]&lt;=30)</f>
        <v>0</v>
      </c>
      <c r="R32">
        <f>--Table1[[#This Row],[Patient Admission Flag]]</f>
        <v>0</v>
      </c>
      <c r="S32">
        <f>--AND(Table1[[#This Row],[WithinTarget]]=1,Table1[[#This Row],[Patient Satisfaction Score]]&gt;=7)</f>
        <v>0</v>
      </c>
      <c r="T32" t="str">
        <f>IF(LEFT(Table1[[#This Row],[Patient Gender]],1)="F","Female","Male")</f>
        <v>Female</v>
      </c>
    </row>
    <row r="33" spans="1:20" x14ac:dyDescent="0.3">
      <c r="A33" t="s">
        <v>137</v>
      </c>
      <c r="B33" s="1">
        <v>45107.943055555559</v>
      </c>
      <c r="C33" t="s">
        <v>9</v>
      </c>
      <c r="D33">
        <v>35</v>
      </c>
      <c r="E33" t="s">
        <v>10</v>
      </c>
      <c r="F33" t="s">
        <v>17</v>
      </c>
      <c r="G33" t="b">
        <v>1</v>
      </c>
      <c r="I33">
        <v>40</v>
      </c>
      <c r="J33" t="b">
        <v>1</v>
      </c>
      <c r="K33">
        <f>YEAR(Table1[[#This Row],[Patient Admission Date]])</f>
        <v>2023</v>
      </c>
      <c r="L33" t="str">
        <f>TEXT(Table1[[#This Row],[Patient Admission Date]],"mmm")</f>
        <v>Jun</v>
      </c>
      <c r="M33" t="str">
        <f>TEXT(Table1[[#This Row],[Patient Admission Date]],"ddd")</f>
        <v>Fri</v>
      </c>
      <c r="N33" t="str">
        <f>TEXT(INT(HOUR(Table1[[#This Row],[Patient Admission Date]])/3)*3,"00")&amp;"-"&amp;TEXT(INT(HOUR(Table1[[#This Row],[Patient Admission Date]])/3)*3+3,"00")</f>
        <v>21-24</v>
      </c>
      <c r="O33" t="str" cm="1">
        <f t="array" ref="O33">_xlfn.IFS(Table1[[#This Row],[Patient Age]]&lt;=14,"0-14",Table1[[#This Row],[Patient Age]]&lt;=29,"15-29",Table1[[#This Row],[Patient Age]]&lt;=44,"30-44",Table1[[#This Row],[Patient Age]]&lt;=59,"45-59",Table1[[#This Row],[Patient Age]]&lt;=74,"60-74",TRUE,"75+")</f>
        <v>30-44</v>
      </c>
      <c r="P33" t="str" cm="1">
        <f t="array" ref="P33">_xlfn.IFS(Table1[[#This Row],[Patient Waittime]]&lt;=15,"0-15",Table1[[#This Row],[Patient Waittime]]&lt;=30,"16-30",Table1[[#This Row],[Patient Waittime]]&lt;=45,"31-45",Table1[[#This Row],[Patient Waittime]]&lt;=60,"46-60",TRUE,"60+")</f>
        <v>31-45</v>
      </c>
      <c r="Q33">
        <f>--(Table1[[#This Row],[Patient Waittime]]&lt;=30)</f>
        <v>0</v>
      </c>
      <c r="R33">
        <f>--Table1[[#This Row],[Patient Admission Flag]]</f>
        <v>1</v>
      </c>
      <c r="S33">
        <f>--AND(Table1[[#This Row],[WithinTarget]]=1,Table1[[#This Row],[Patient Satisfaction Score]]&gt;=7)</f>
        <v>0</v>
      </c>
      <c r="T33" t="str">
        <f>IF(LEFT(Table1[[#This Row],[Patient Gender]],1)="F","Female","Male")</f>
        <v>Male</v>
      </c>
    </row>
    <row r="34" spans="1:20" x14ac:dyDescent="0.3">
      <c r="A34" t="s">
        <v>138</v>
      </c>
      <c r="B34" s="1">
        <v>45509.636805555558</v>
      </c>
      <c r="C34" t="s">
        <v>9</v>
      </c>
      <c r="D34">
        <v>48</v>
      </c>
      <c r="E34" t="s">
        <v>10</v>
      </c>
      <c r="F34" t="s">
        <v>11</v>
      </c>
      <c r="G34" t="b">
        <v>0</v>
      </c>
      <c r="I34">
        <v>53</v>
      </c>
      <c r="J34" t="b">
        <v>0</v>
      </c>
      <c r="K34">
        <f>YEAR(Table1[[#This Row],[Patient Admission Date]])</f>
        <v>2024</v>
      </c>
      <c r="L34" t="str">
        <f>TEXT(Table1[[#This Row],[Patient Admission Date]],"mmm")</f>
        <v>Aug</v>
      </c>
      <c r="M34" t="str">
        <f>TEXT(Table1[[#This Row],[Patient Admission Date]],"ddd")</f>
        <v>Mon</v>
      </c>
      <c r="N34" t="str">
        <f>TEXT(INT(HOUR(Table1[[#This Row],[Patient Admission Date]])/3)*3,"00")&amp;"-"&amp;TEXT(INT(HOUR(Table1[[#This Row],[Patient Admission Date]])/3)*3+3,"00")</f>
        <v>15-18</v>
      </c>
      <c r="O34" t="str" cm="1">
        <f t="array" ref="O34">_xlfn.IFS(Table1[[#This Row],[Patient Age]]&lt;=14,"0-14",Table1[[#This Row],[Patient Age]]&lt;=29,"15-29",Table1[[#This Row],[Patient Age]]&lt;=44,"30-44",Table1[[#This Row],[Patient Age]]&lt;=59,"45-59",Table1[[#This Row],[Patient Age]]&lt;=74,"60-74",TRUE,"75+")</f>
        <v>45-59</v>
      </c>
      <c r="P34" t="str" cm="1">
        <f t="array" ref="P34">_xlfn.IFS(Table1[[#This Row],[Patient Waittime]]&lt;=15,"0-15",Table1[[#This Row],[Patient Waittime]]&lt;=30,"16-30",Table1[[#This Row],[Patient Waittime]]&lt;=45,"31-45",Table1[[#This Row],[Patient Waittime]]&lt;=60,"46-60",TRUE,"60+")</f>
        <v>46-60</v>
      </c>
      <c r="Q34">
        <f>--(Table1[[#This Row],[Patient Waittime]]&lt;=30)</f>
        <v>0</v>
      </c>
      <c r="R34">
        <f>--Table1[[#This Row],[Patient Admission Flag]]</f>
        <v>0</v>
      </c>
      <c r="S34">
        <f>--AND(Table1[[#This Row],[WithinTarget]]=1,Table1[[#This Row],[Patient Satisfaction Score]]&gt;=7)</f>
        <v>0</v>
      </c>
      <c r="T34" t="str">
        <f>IF(LEFT(Table1[[#This Row],[Patient Gender]],1)="F","Female","Male")</f>
        <v>Male</v>
      </c>
    </row>
    <row r="35" spans="1:20" x14ac:dyDescent="0.3">
      <c r="A35" t="s">
        <v>139</v>
      </c>
      <c r="B35" s="1">
        <v>45509.064583333333</v>
      </c>
      <c r="C35" t="s">
        <v>13</v>
      </c>
      <c r="D35">
        <v>74</v>
      </c>
      <c r="E35" t="s">
        <v>10</v>
      </c>
      <c r="F35" t="s">
        <v>23</v>
      </c>
      <c r="G35" t="b">
        <v>0</v>
      </c>
      <c r="H35">
        <v>0</v>
      </c>
      <c r="I35">
        <v>20</v>
      </c>
      <c r="J35" t="b">
        <v>0</v>
      </c>
      <c r="K35">
        <f>YEAR(Table1[[#This Row],[Patient Admission Date]])</f>
        <v>2024</v>
      </c>
      <c r="L35" t="str">
        <f>TEXT(Table1[[#This Row],[Patient Admission Date]],"mmm")</f>
        <v>Aug</v>
      </c>
      <c r="M35" t="str">
        <f>TEXT(Table1[[#This Row],[Patient Admission Date]],"ddd")</f>
        <v>Mon</v>
      </c>
      <c r="N35" t="str">
        <f>TEXT(INT(HOUR(Table1[[#This Row],[Patient Admission Date]])/3)*3,"00")&amp;"-"&amp;TEXT(INT(HOUR(Table1[[#This Row],[Patient Admission Date]])/3)*3+3,"00")</f>
        <v>00-03</v>
      </c>
      <c r="O35" t="str" cm="1">
        <f t="array" ref="O35">_xlfn.IFS(Table1[[#This Row],[Patient Age]]&lt;=14,"0-14",Table1[[#This Row],[Patient Age]]&lt;=29,"15-29",Table1[[#This Row],[Patient Age]]&lt;=44,"30-44",Table1[[#This Row],[Patient Age]]&lt;=59,"45-59",Table1[[#This Row],[Patient Age]]&lt;=74,"60-74",TRUE,"75+")</f>
        <v>60-74</v>
      </c>
      <c r="P35" t="str" cm="1">
        <f t="array" ref="P35">_xlfn.IFS(Table1[[#This Row],[Patient Waittime]]&lt;=15,"0-15",Table1[[#This Row],[Patient Waittime]]&lt;=30,"16-30",Table1[[#This Row],[Patient Waittime]]&lt;=45,"31-45",Table1[[#This Row],[Patient Waittime]]&lt;=60,"46-60",TRUE,"60+")</f>
        <v>16-30</v>
      </c>
      <c r="Q35">
        <f>--(Table1[[#This Row],[Patient Waittime]]&lt;=30)</f>
        <v>1</v>
      </c>
      <c r="R35">
        <f>--Table1[[#This Row],[Patient Admission Flag]]</f>
        <v>0</v>
      </c>
      <c r="S35">
        <f>--AND(Table1[[#This Row],[WithinTarget]]=1,Table1[[#This Row],[Patient Satisfaction Score]]&gt;=7)</f>
        <v>0</v>
      </c>
      <c r="T35" t="str">
        <f>IF(LEFT(Table1[[#This Row],[Patient Gender]],1)="F","Female","Male")</f>
        <v>Female</v>
      </c>
    </row>
    <row r="36" spans="1:20" x14ac:dyDescent="0.3">
      <c r="A36" t="s">
        <v>140</v>
      </c>
      <c r="B36" s="1">
        <v>45307.836805555555</v>
      </c>
      <c r="C36" t="s">
        <v>9</v>
      </c>
      <c r="D36">
        <v>14</v>
      </c>
      <c r="E36" t="s">
        <v>19</v>
      </c>
      <c r="F36" t="s">
        <v>11</v>
      </c>
      <c r="G36" t="b">
        <v>1</v>
      </c>
      <c r="I36">
        <v>52</v>
      </c>
      <c r="J36" t="b">
        <v>1</v>
      </c>
      <c r="K36">
        <f>YEAR(Table1[[#This Row],[Patient Admission Date]])</f>
        <v>2024</v>
      </c>
      <c r="L36" t="str">
        <f>TEXT(Table1[[#This Row],[Patient Admission Date]],"mmm")</f>
        <v>Jan</v>
      </c>
      <c r="M36" t="str">
        <f>TEXT(Table1[[#This Row],[Patient Admission Date]],"ddd")</f>
        <v>Tue</v>
      </c>
      <c r="N36" t="str">
        <f>TEXT(INT(HOUR(Table1[[#This Row],[Patient Admission Date]])/3)*3,"00")&amp;"-"&amp;TEXT(INT(HOUR(Table1[[#This Row],[Patient Admission Date]])/3)*3+3,"00")</f>
        <v>18-21</v>
      </c>
      <c r="O36" t="str" cm="1">
        <f t="array" ref="O36">_xlfn.IFS(Table1[[#This Row],[Patient Age]]&lt;=14,"0-14",Table1[[#This Row],[Patient Age]]&lt;=29,"15-29",Table1[[#This Row],[Patient Age]]&lt;=44,"30-44",Table1[[#This Row],[Patient Age]]&lt;=59,"45-59",Table1[[#This Row],[Patient Age]]&lt;=74,"60-74",TRUE,"75+")</f>
        <v>0-14</v>
      </c>
      <c r="P36" t="str" cm="1">
        <f t="array" ref="P36">_xlfn.IFS(Table1[[#This Row],[Patient Waittime]]&lt;=15,"0-15",Table1[[#This Row],[Patient Waittime]]&lt;=30,"16-30",Table1[[#This Row],[Patient Waittime]]&lt;=45,"31-45",Table1[[#This Row],[Patient Waittime]]&lt;=60,"46-60",TRUE,"60+")</f>
        <v>46-60</v>
      </c>
      <c r="Q36">
        <f>--(Table1[[#This Row],[Patient Waittime]]&lt;=30)</f>
        <v>0</v>
      </c>
      <c r="R36">
        <f>--Table1[[#This Row],[Patient Admission Flag]]</f>
        <v>1</v>
      </c>
      <c r="S36">
        <f>--AND(Table1[[#This Row],[WithinTarget]]=1,Table1[[#This Row],[Patient Satisfaction Score]]&gt;=7)</f>
        <v>0</v>
      </c>
      <c r="T36" t="str">
        <f>IF(LEFT(Table1[[#This Row],[Patient Gender]],1)="F","Female","Male")</f>
        <v>Male</v>
      </c>
    </row>
    <row r="37" spans="1:20" x14ac:dyDescent="0.3">
      <c r="A37" t="s">
        <v>141</v>
      </c>
      <c r="B37" s="1">
        <v>45299.996527777781</v>
      </c>
      <c r="C37" t="s">
        <v>13</v>
      </c>
      <c r="D37">
        <v>37</v>
      </c>
      <c r="E37" t="s">
        <v>22</v>
      </c>
      <c r="F37" t="s">
        <v>11</v>
      </c>
      <c r="G37" t="b">
        <v>1</v>
      </c>
      <c r="I37">
        <v>49</v>
      </c>
      <c r="J37" t="b">
        <v>1</v>
      </c>
      <c r="K37">
        <f>YEAR(Table1[[#This Row],[Patient Admission Date]])</f>
        <v>2024</v>
      </c>
      <c r="L37" t="str">
        <f>TEXT(Table1[[#This Row],[Patient Admission Date]],"mmm")</f>
        <v>Jan</v>
      </c>
      <c r="M37" t="str">
        <f>TEXT(Table1[[#This Row],[Patient Admission Date]],"ddd")</f>
        <v>Mon</v>
      </c>
      <c r="N37" t="str">
        <f>TEXT(INT(HOUR(Table1[[#This Row],[Patient Admission Date]])/3)*3,"00")&amp;"-"&amp;TEXT(INT(HOUR(Table1[[#This Row],[Patient Admission Date]])/3)*3+3,"00")</f>
        <v>21-24</v>
      </c>
      <c r="O37" t="str" cm="1">
        <f t="array" ref="O37">_xlfn.IFS(Table1[[#This Row],[Patient Age]]&lt;=14,"0-14",Table1[[#This Row],[Patient Age]]&lt;=29,"15-29",Table1[[#This Row],[Patient Age]]&lt;=44,"30-44",Table1[[#This Row],[Patient Age]]&lt;=59,"45-59",Table1[[#This Row],[Patient Age]]&lt;=74,"60-74",TRUE,"75+")</f>
        <v>30-44</v>
      </c>
      <c r="P37" t="str" cm="1">
        <f t="array" ref="P37">_xlfn.IFS(Table1[[#This Row],[Patient Waittime]]&lt;=15,"0-15",Table1[[#This Row],[Patient Waittime]]&lt;=30,"16-30",Table1[[#This Row],[Patient Waittime]]&lt;=45,"31-45",Table1[[#This Row],[Patient Waittime]]&lt;=60,"46-60",TRUE,"60+")</f>
        <v>46-60</v>
      </c>
      <c r="Q37">
        <f>--(Table1[[#This Row],[Patient Waittime]]&lt;=30)</f>
        <v>0</v>
      </c>
      <c r="R37">
        <f>--Table1[[#This Row],[Patient Admission Flag]]</f>
        <v>1</v>
      </c>
      <c r="S37">
        <f>--AND(Table1[[#This Row],[WithinTarget]]=1,Table1[[#This Row],[Patient Satisfaction Score]]&gt;=7)</f>
        <v>0</v>
      </c>
      <c r="T37" t="str">
        <f>IF(LEFT(Table1[[#This Row],[Patient Gender]],1)="F","Female","Male")</f>
        <v>Female</v>
      </c>
    </row>
    <row r="38" spans="1:20" x14ac:dyDescent="0.3">
      <c r="A38" t="s">
        <v>142</v>
      </c>
      <c r="B38" s="1">
        <v>45274.890277777777</v>
      </c>
      <c r="C38" t="s">
        <v>9</v>
      </c>
      <c r="D38">
        <v>25</v>
      </c>
      <c r="E38" t="s">
        <v>14</v>
      </c>
      <c r="F38" t="s">
        <v>11</v>
      </c>
      <c r="G38" t="b">
        <v>0</v>
      </c>
      <c r="I38">
        <v>10</v>
      </c>
      <c r="J38" t="b">
        <v>0</v>
      </c>
      <c r="K38">
        <f>YEAR(Table1[[#This Row],[Patient Admission Date]])</f>
        <v>2023</v>
      </c>
      <c r="L38" t="str">
        <f>TEXT(Table1[[#This Row],[Patient Admission Date]],"mmm")</f>
        <v>Dec</v>
      </c>
      <c r="M38" t="str">
        <f>TEXT(Table1[[#This Row],[Patient Admission Date]],"ddd")</f>
        <v>Thu</v>
      </c>
      <c r="N38" t="str">
        <f>TEXT(INT(HOUR(Table1[[#This Row],[Patient Admission Date]])/3)*3,"00")&amp;"-"&amp;TEXT(INT(HOUR(Table1[[#This Row],[Patient Admission Date]])/3)*3+3,"00")</f>
        <v>21-24</v>
      </c>
      <c r="O38" t="str" cm="1">
        <f t="array" ref="O38">_xlfn.IFS(Table1[[#This Row],[Patient Age]]&lt;=14,"0-14",Table1[[#This Row],[Patient Age]]&lt;=29,"15-29",Table1[[#This Row],[Patient Age]]&lt;=44,"30-44",Table1[[#This Row],[Patient Age]]&lt;=59,"45-59",Table1[[#This Row],[Patient Age]]&lt;=74,"60-74",TRUE,"75+")</f>
        <v>15-29</v>
      </c>
      <c r="P38" t="str" cm="1">
        <f t="array" ref="P38">_xlfn.IFS(Table1[[#This Row],[Patient Waittime]]&lt;=15,"0-15",Table1[[#This Row],[Patient Waittime]]&lt;=30,"16-30",Table1[[#This Row],[Patient Waittime]]&lt;=45,"31-45",Table1[[#This Row],[Patient Waittime]]&lt;=60,"46-60",TRUE,"60+")</f>
        <v>0-15</v>
      </c>
      <c r="Q38">
        <f>--(Table1[[#This Row],[Patient Waittime]]&lt;=30)</f>
        <v>1</v>
      </c>
      <c r="R38">
        <f>--Table1[[#This Row],[Patient Admission Flag]]</f>
        <v>0</v>
      </c>
      <c r="S38">
        <f>--AND(Table1[[#This Row],[WithinTarget]]=1,Table1[[#This Row],[Patient Satisfaction Score]]&gt;=7)</f>
        <v>0</v>
      </c>
      <c r="T38" t="str">
        <f>IF(LEFT(Table1[[#This Row],[Patient Gender]],1)="F","Female","Male")</f>
        <v>Male</v>
      </c>
    </row>
    <row r="39" spans="1:20" x14ac:dyDescent="0.3">
      <c r="A39" t="s">
        <v>143</v>
      </c>
      <c r="B39" s="1">
        <v>45485.55</v>
      </c>
      <c r="C39" t="s">
        <v>9</v>
      </c>
      <c r="D39">
        <v>39</v>
      </c>
      <c r="E39" t="s">
        <v>19</v>
      </c>
      <c r="F39" t="s">
        <v>17</v>
      </c>
      <c r="G39" t="b">
        <v>0</v>
      </c>
      <c r="I39">
        <v>52</v>
      </c>
      <c r="J39" t="b">
        <v>0</v>
      </c>
      <c r="K39">
        <f>YEAR(Table1[[#This Row],[Patient Admission Date]])</f>
        <v>2024</v>
      </c>
      <c r="L39" t="str">
        <f>TEXT(Table1[[#This Row],[Patient Admission Date]],"mmm")</f>
        <v>Jul</v>
      </c>
      <c r="M39" t="str">
        <f>TEXT(Table1[[#This Row],[Patient Admission Date]],"ddd")</f>
        <v>Fri</v>
      </c>
      <c r="N39" t="str">
        <f>TEXT(INT(HOUR(Table1[[#This Row],[Patient Admission Date]])/3)*3,"00")&amp;"-"&amp;TEXT(INT(HOUR(Table1[[#This Row],[Patient Admission Date]])/3)*3+3,"00")</f>
        <v>12-15</v>
      </c>
      <c r="O39" t="str" cm="1">
        <f t="array" ref="O39">_xlfn.IFS(Table1[[#This Row],[Patient Age]]&lt;=14,"0-14",Table1[[#This Row],[Patient Age]]&lt;=29,"15-29",Table1[[#This Row],[Patient Age]]&lt;=44,"30-44",Table1[[#This Row],[Patient Age]]&lt;=59,"45-59",Table1[[#This Row],[Patient Age]]&lt;=74,"60-74",TRUE,"75+")</f>
        <v>30-44</v>
      </c>
      <c r="P39" t="str" cm="1">
        <f t="array" ref="P39">_xlfn.IFS(Table1[[#This Row],[Patient Waittime]]&lt;=15,"0-15",Table1[[#This Row],[Patient Waittime]]&lt;=30,"16-30",Table1[[#This Row],[Patient Waittime]]&lt;=45,"31-45",Table1[[#This Row],[Patient Waittime]]&lt;=60,"46-60",TRUE,"60+")</f>
        <v>46-60</v>
      </c>
      <c r="Q39">
        <f>--(Table1[[#This Row],[Patient Waittime]]&lt;=30)</f>
        <v>0</v>
      </c>
      <c r="R39">
        <f>--Table1[[#This Row],[Patient Admission Flag]]</f>
        <v>0</v>
      </c>
      <c r="S39">
        <f>--AND(Table1[[#This Row],[WithinTarget]]=1,Table1[[#This Row],[Patient Satisfaction Score]]&gt;=7)</f>
        <v>0</v>
      </c>
      <c r="T39" t="str">
        <f>IF(LEFT(Table1[[#This Row],[Patient Gender]],1)="F","Female","Male")</f>
        <v>Male</v>
      </c>
    </row>
    <row r="40" spans="1:20" x14ac:dyDescent="0.3">
      <c r="A40" t="s">
        <v>144</v>
      </c>
      <c r="B40" s="1">
        <v>45444.44027777778</v>
      </c>
      <c r="C40" t="s">
        <v>9</v>
      </c>
      <c r="D40">
        <v>48</v>
      </c>
      <c r="E40" t="s">
        <v>22</v>
      </c>
      <c r="F40" t="s">
        <v>11</v>
      </c>
      <c r="G40" t="b">
        <v>0</v>
      </c>
      <c r="I40">
        <v>35</v>
      </c>
      <c r="J40" t="b">
        <v>0</v>
      </c>
      <c r="K40">
        <f>YEAR(Table1[[#This Row],[Patient Admission Date]])</f>
        <v>2024</v>
      </c>
      <c r="L40" t="str">
        <f>TEXT(Table1[[#This Row],[Patient Admission Date]],"mmm")</f>
        <v>Jun</v>
      </c>
      <c r="M40" t="str">
        <f>TEXT(Table1[[#This Row],[Patient Admission Date]],"ddd")</f>
        <v>Sat</v>
      </c>
      <c r="N40" t="str">
        <f>TEXT(INT(HOUR(Table1[[#This Row],[Patient Admission Date]])/3)*3,"00")&amp;"-"&amp;TEXT(INT(HOUR(Table1[[#This Row],[Patient Admission Date]])/3)*3+3,"00")</f>
        <v>09-12</v>
      </c>
      <c r="O40" t="str" cm="1">
        <f t="array" ref="O40">_xlfn.IFS(Table1[[#This Row],[Patient Age]]&lt;=14,"0-14",Table1[[#This Row],[Patient Age]]&lt;=29,"15-29",Table1[[#This Row],[Patient Age]]&lt;=44,"30-44",Table1[[#This Row],[Patient Age]]&lt;=59,"45-59",Table1[[#This Row],[Patient Age]]&lt;=74,"60-74",TRUE,"75+")</f>
        <v>45-59</v>
      </c>
      <c r="P40" t="str" cm="1">
        <f t="array" ref="P40">_xlfn.IFS(Table1[[#This Row],[Patient Waittime]]&lt;=15,"0-15",Table1[[#This Row],[Patient Waittime]]&lt;=30,"16-30",Table1[[#This Row],[Patient Waittime]]&lt;=45,"31-45",Table1[[#This Row],[Patient Waittime]]&lt;=60,"46-60",TRUE,"60+")</f>
        <v>31-45</v>
      </c>
      <c r="Q40">
        <f>--(Table1[[#This Row],[Patient Waittime]]&lt;=30)</f>
        <v>0</v>
      </c>
      <c r="R40">
        <f>--Table1[[#This Row],[Patient Admission Flag]]</f>
        <v>0</v>
      </c>
      <c r="S40">
        <f>--AND(Table1[[#This Row],[WithinTarget]]=1,Table1[[#This Row],[Patient Satisfaction Score]]&gt;=7)</f>
        <v>0</v>
      </c>
      <c r="T40" t="str">
        <f>IF(LEFT(Table1[[#This Row],[Patient Gender]],1)="F","Female","Male")</f>
        <v>Male</v>
      </c>
    </row>
    <row r="41" spans="1:20" x14ac:dyDescent="0.3">
      <c r="A41" t="s">
        <v>145</v>
      </c>
      <c r="B41" s="1">
        <v>45113.824305555558</v>
      </c>
      <c r="C41" t="s">
        <v>24</v>
      </c>
      <c r="D41">
        <v>22</v>
      </c>
      <c r="E41" t="s">
        <v>14</v>
      </c>
      <c r="F41" t="s">
        <v>15</v>
      </c>
      <c r="G41" t="b">
        <v>0</v>
      </c>
      <c r="I41">
        <v>16</v>
      </c>
      <c r="J41" t="b">
        <v>0</v>
      </c>
      <c r="K41">
        <f>YEAR(Table1[[#This Row],[Patient Admission Date]])</f>
        <v>2023</v>
      </c>
      <c r="L41" t="str">
        <f>TEXT(Table1[[#This Row],[Patient Admission Date]],"mmm")</f>
        <v>Jul</v>
      </c>
      <c r="M41" t="str">
        <f>TEXT(Table1[[#This Row],[Patient Admission Date]],"ddd")</f>
        <v>Thu</v>
      </c>
      <c r="N41" t="str">
        <f>TEXT(INT(HOUR(Table1[[#This Row],[Patient Admission Date]])/3)*3,"00")&amp;"-"&amp;TEXT(INT(HOUR(Table1[[#This Row],[Patient Admission Date]])/3)*3+3,"00")</f>
        <v>18-21</v>
      </c>
      <c r="O41" t="str" cm="1">
        <f t="array" ref="O41">_xlfn.IFS(Table1[[#This Row],[Patient Age]]&lt;=14,"0-14",Table1[[#This Row],[Patient Age]]&lt;=29,"15-29",Table1[[#This Row],[Patient Age]]&lt;=44,"30-44",Table1[[#This Row],[Patient Age]]&lt;=59,"45-59",Table1[[#This Row],[Patient Age]]&lt;=74,"60-74",TRUE,"75+")</f>
        <v>15-29</v>
      </c>
      <c r="P41" t="str" cm="1">
        <f t="array" ref="P41">_xlfn.IFS(Table1[[#This Row],[Patient Waittime]]&lt;=15,"0-15",Table1[[#This Row],[Patient Waittime]]&lt;=30,"16-30",Table1[[#This Row],[Patient Waittime]]&lt;=45,"31-45",Table1[[#This Row],[Patient Waittime]]&lt;=60,"46-60",TRUE,"60+")</f>
        <v>16-30</v>
      </c>
      <c r="Q41">
        <f>--(Table1[[#This Row],[Patient Waittime]]&lt;=30)</f>
        <v>1</v>
      </c>
      <c r="R41">
        <f>--Table1[[#This Row],[Patient Admission Flag]]</f>
        <v>0</v>
      </c>
      <c r="S41">
        <f>--AND(Table1[[#This Row],[WithinTarget]]=1,Table1[[#This Row],[Patient Satisfaction Score]]&gt;=7)</f>
        <v>0</v>
      </c>
      <c r="T41" t="str">
        <f>IF(LEFT(Table1[[#This Row],[Patient Gender]],1)="F","Female","Male")</f>
        <v>Female</v>
      </c>
    </row>
    <row r="42" spans="1:20" x14ac:dyDescent="0.3">
      <c r="A42" t="s">
        <v>146</v>
      </c>
      <c r="B42" s="1">
        <v>45458.569444444445</v>
      </c>
      <c r="C42" t="s">
        <v>24</v>
      </c>
      <c r="D42">
        <v>72</v>
      </c>
      <c r="E42" t="s">
        <v>22</v>
      </c>
      <c r="F42" t="s">
        <v>11</v>
      </c>
      <c r="G42" t="b">
        <v>1</v>
      </c>
      <c r="H42">
        <v>7</v>
      </c>
      <c r="I42">
        <v>33</v>
      </c>
      <c r="J42" t="b">
        <v>1</v>
      </c>
      <c r="K42">
        <f>YEAR(Table1[[#This Row],[Patient Admission Date]])</f>
        <v>2024</v>
      </c>
      <c r="L42" t="str">
        <f>TEXT(Table1[[#This Row],[Patient Admission Date]],"mmm")</f>
        <v>Jun</v>
      </c>
      <c r="M42" t="str">
        <f>TEXT(Table1[[#This Row],[Patient Admission Date]],"ddd")</f>
        <v>Sat</v>
      </c>
      <c r="N42" t="str">
        <f>TEXT(INT(HOUR(Table1[[#This Row],[Patient Admission Date]])/3)*3,"00")&amp;"-"&amp;TEXT(INT(HOUR(Table1[[#This Row],[Patient Admission Date]])/3)*3+3,"00")</f>
        <v>12-15</v>
      </c>
      <c r="O42" t="str" cm="1">
        <f t="array" ref="O42">_xlfn.IFS(Table1[[#This Row],[Patient Age]]&lt;=14,"0-14",Table1[[#This Row],[Patient Age]]&lt;=29,"15-29",Table1[[#This Row],[Patient Age]]&lt;=44,"30-44",Table1[[#This Row],[Patient Age]]&lt;=59,"45-59",Table1[[#This Row],[Patient Age]]&lt;=74,"60-74",TRUE,"75+")</f>
        <v>60-74</v>
      </c>
      <c r="P42" t="str" cm="1">
        <f t="array" ref="P42">_xlfn.IFS(Table1[[#This Row],[Patient Waittime]]&lt;=15,"0-15",Table1[[#This Row],[Patient Waittime]]&lt;=30,"16-30",Table1[[#This Row],[Patient Waittime]]&lt;=45,"31-45",Table1[[#This Row],[Patient Waittime]]&lt;=60,"46-60",TRUE,"60+")</f>
        <v>31-45</v>
      </c>
      <c r="Q42">
        <f>--(Table1[[#This Row],[Patient Waittime]]&lt;=30)</f>
        <v>0</v>
      </c>
      <c r="R42">
        <f>--Table1[[#This Row],[Patient Admission Flag]]</f>
        <v>1</v>
      </c>
      <c r="S42">
        <f>--AND(Table1[[#This Row],[WithinTarget]]=1,Table1[[#This Row],[Patient Satisfaction Score]]&gt;=7)</f>
        <v>0</v>
      </c>
      <c r="T42" t="str">
        <f>IF(LEFT(Table1[[#This Row],[Patient Gender]],1)="F","Female","Male")</f>
        <v>Female</v>
      </c>
    </row>
    <row r="43" spans="1:20" x14ac:dyDescent="0.3">
      <c r="A43" t="s">
        <v>147</v>
      </c>
      <c r="B43" s="1">
        <v>45211.627083333333</v>
      </c>
      <c r="C43" t="s">
        <v>13</v>
      </c>
      <c r="D43">
        <v>41</v>
      </c>
      <c r="E43" t="s">
        <v>21</v>
      </c>
      <c r="F43" t="s">
        <v>11</v>
      </c>
      <c r="G43" t="b">
        <v>0</v>
      </c>
      <c r="I43">
        <v>16</v>
      </c>
      <c r="J43" t="b">
        <v>0</v>
      </c>
      <c r="K43">
        <f>YEAR(Table1[[#This Row],[Patient Admission Date]])</f>
        <v>2023</v>
      </c>
      <c r="L43" t="str">
        <f>TEXT(Table1[[#This Row],[Patient Admission Date]],"mmm")</f>
        <v>Oct</v>
      </c>
      <c r="M43" t="str">
        <f>TEXT(Table1[[#This Row],[Patient Admission Date]],"ddd")</f>
        <v>Thu</v>
      </c>
      <c r="N43" t="str">
        <f>TEXT(INT(HOUR(Table1[[#This Row],[Patient Admission Date]])/3)*3,"00")&amp;"-"&amp;TEXT(INT(HOUR(Table1[[#This Row],[Patient Admission Date]])/3)*3+3,"00")</f>
        <v>15-18</v>
      </c>
      <c r="O43" t="str" cm="1">
        <f t="array" ref="O43">_xlfn.IFS(Table1[[#This Row],[Patient Age]]&lt;=14,"0-14",Table1[[#This Row],[Patient Age]]&lt;=29,"15-29",Table1[[#This Row],[Patient Age]]&lt;=44,"30-44",Table1[[#This Row],[Patient Age]]&lt;=59,"45-59",Table1[[#This Row],[Patient Age]]&lt;=74,"60-74",TRUE,"75+")</f>
        <v>30-44</v>
      </c>
      <c r="P43" t="str" cm="1">
        <f t="array" ref="P43">_xlfn.IFS(Table1[[#This Row],[Patient Waittime]]&lt;=15,"0-15",Table1[[#This Row],[Patient Waittime]]&lt;=30,"16-30",Table1[[#This Row],[Patient Waittime]]&lt;=45,"31-45",Table1[[#This Row],[Patient Waittime]]&lt;=60,"46-60",TRUE,"60+")</f>
        <v>16-30</v>
      </c>
      <c r="Q43">
        <f>--(Table1[[#This Row],[Patient Waittime]]&lt;=30)</f>
        <v>1</v>
      </c>
      <c r="R43">
        <f>--Table1[[#This Row],[Patient Admission Flag]]</f>
        <v>0</v>
      </c>
      <c r="S43">
        <f>--AND(Table1[[#This Row],[WithinTarget]]=1,Table1[[#This Row],[Patient Satisfaction Score]]&gt;=7)</f>
        <v>0</v>
      </c>
      <c r="T43" t="str">
        <f>IF(LEFT(Table1[[#This Row],[Patient Gender]],1)="F","Female","Male")</f>
        <v>Female</v>
      </c>
    </row>
    <row r="44" spans="1:20" x14ac:dyDescent="0.3">
      <c r="A44" t="s">
        <v>148</v>
      </c>
      <c r="B44" s="1">
        <v>45073.259027777778</v>
      </c>
      <c r="C44" t="s">
        <v>24</v>
      </c>
      <c r="D44">
        <v>8</v>
      </c>
      <c r="E44" t="s">
        <v>14</v>
      </c>
      <c r="F44" t="s">
        <v>15</v>
      </c>
      <c r="G44" t="b">
        <v>0</v>
      </c>
      <c r="I44">
        <v>59</v>
      </c>
      <c r="J44" t="b">
        <v>0</v>
      </c>
      <c r="K44">
        <f>YEAR(Table1[[#This Row],[Patient Admission Date]])</f>
        <v>2023</v>
      </c>
      <c r="L44" t="str">
        <f>TEXT(Table1[[#This Row],[Patient Admission Date]],"mmm")</f>
        <v>May</v>
      </c>
      <c r="M44" t="str">
        <f>TEXT(Table1[[#This Row],[Patient Admission Date]],"ddd")</f>
        <v>Sat</v>
      </c>
      <c r="N44" t="str">
        <f>TEXT(INT(HOUR(Table1[[#This Row],[Patient Admission Date]])/3)*3,"00")&amp;"-"&amp;TEXT(INT(HOUR(Table1[[#This Row],[Patient Admission Date]])/3)*3+3,"00")</f>
        <v>06-09</v>
      </c>
      <c r="O44" t="str" cm="1">
        <f t="array" ref="O44">_xlfn.IFS(Table1[[#This Row],[Patient Age]]&lt;=14,"0-14",Table1[[#This Row],[Patient Age]]&lt;=29,"15-29",Table1[[#This Row],[Patient Age]]&lt;=44,"30-44",Table1[[#This Row],[Patient Age]]&lt;=59,"45-59",Table1[[#This Row],[Patient Age]]&lt;=74,"60-74",TRUE,"75+")</f>
        <v>0-14</v>
      </c>
      <c r="P44" t="str" cm="1">
        <f t="array" ref="P44">_xlfn.IFS(Table1[[#This Row],[Patient Waittime]]&lt;=15,"0-15",Table1[[#This Row],[Patient Waittime]]&lt;=30,"16-30",Table1[[#This Row],[Patient Waittime]]&lt;=45,"31-45",Table1[[#This Row],[Patient Waittime]]&lt;=60,"46-60",TRUE,"60+")</f>
        <v>46-60</v>
      </c>
      <c r="Q44">
        <f>--(Table1[[#This Row],[Patient Waittime]]&lt;=30)</f>
        <v>0</v>
      </c>
      <c r="R44">
        <f>--Table1[[#This Row],[Patient Admission Flag]]</f>
        <v>0</v>
      </c>
      <c r="S44">
        <f>--AND(Table1[[#This Row],[WithinTarget]]=1,Table1[[#This Row],[Patient Satisfaction Score]]&gt;=7)</f>
        <v>0</v>
      </c>
      <c r="T44" t="str">
        <f>IF(LEFT(Table1[[#This Row],[Patient Gender]],1)="F","Female","Male")</f>
        <v>Female</v>
      </c>
    </row>
    <row r="45" spans="1:20" x14ac:dyDescent="0.3">
      <c r="A45" t="s">
        <v>149</v>
      </c>
      <c r="B45" s="1">
        <v>45374.571527777778</v>
      </c>
      <c r="C45" t="s">
        <v>13</v>
      </c>
      <c r="D45">
        <v>70</v>
      </c>
      <c r="E45" t="s">
        <v>12</v>
      </c>
      <c r="F45" t="s">
        <v>11</v>
      </c>
      <c r="G45" t="b">
        <v>1</v>
      </c>
      <c r="I45">
        <v>39</v>
      </c>
      <c r="J45" t="b">
        <v>1</v>
      </c>
      <c r="K45">
        <f>YEAR(Table1[[#This Row],[Patient Admission Date]])</f>
        <v>2024</v>
      </c>
      <c r="L45" t="str">
        <f>TEXT(Table1[[#This Row],[Patient Admission Date]],"mmm")</f>
        <v>Mar</v>
      </c>
      <c r="M45" t="str">
        <f>TEXT(Table1[[#This Row],[Patient Admission Date]],"ddd")</f>
        <v>Sat</v>
      </c>
      <c r="N45" t="str">
        <f>TEXT(INT(HOUR(Table1[[#This Row],[Patient Admission Date]])/3)*3,"00")&amp;"-"&amp;TEXT(INT(HOUR(Table1[[#This Row],[Patient Admission Date]])/3)*3+3,"00")</f>
        <v>12-15</v>
      </c>
      <c r="O45" t="str" cm="1">
        <f t="array" ref="O45">_xlfn.IFS(Table1[[#This Row],[Patient Age]]&lt;=14,"0-14",Table1[[#This Row],[Patient Age]]&lt;=29,"15-29",Table1[[#This Row],[Patient Age]]&lt;=44,"30-44",Table1[[#This Row],[Patient Age]]&lt;=59,"45-59",Table1[[#This Row],[Patient Age]]&lt;=74,"60-74",TRUE,"75+")</f>
        <v>60-74</v>
      </c>
      <c r="P45" t="str" cm="1">
        <f t="array" ref="P45">_xlfn.IFS(Table1[[#This Row],[Patient Waittime]]&lt;=15,"0-15",Table1[[#This Row],[Patient Waittime]]&lt;=30,"16-30",Table1[[#This Row],[Patient Waittime]]&lt;=45,"31-45",Table1[[#This Row],[Patient Waittime]]&lt;=60,"46-60",TRUE,"60+")</f>
        <v>31-45</v>
      </c>
      <c r="Q45">
        <f>--(Table1[[#This Row],[Patient Waittime]]&lt;=30)</f>
        <v>0</v>
      </c>
      <c r="R45">
        <f>--Table1[[#This Row],[Patient Admission Flag]]</f>
        <v>1</v>
      </c>
      <c r="S45">
        <f>--AND(Table1[[#This Row],[WithinTarget]]=1,Table1[[#This Row],[Patient Satisfaction Score]]&gt;=7)</f>
        <v>0</v>
      </c>
      <c r="T45" t="str">
        <f>IF(LEFT(Table1[[#This Row],[Patient Gender]],1)="F","Female","Male")</f>
        <v>Female</v>
      </c>
    </row>
    <row r="46" spans="1:20" x14ac:dyDescent="0.3">
      <c r="A46" t="s">
        <v>150</v>
      </c>
      <c r="B46" s="1">
        <v>45024.540972222225</v>
      </c>
      <c r="C46" t="s">
        <v>24</v>
      </c>
      <c r="D46">
        <v>50</v>
      </c>
      <c r="E46" t="s">
        <v>10</v>
      </c>
      <c r="F46" t="s">
        <v>11</v>
      </c>
      <c r="G46" t="b">
        <v>1</v>
      </c>
      <c r="I46">
        <v>37</v>
      </c>
      <c r="J46" t="b">
        <v>1</v>
      </c>
      <c r="K46">
        <f>YEAR(Table1[[#This Row],[Patient Admission Date]])</f>
        <v>2023</v>
      </c>
      <c r="L46" t="str">
        <f>TEXT(Table1[[#This Row],[Patient Admission Date]],"mmm")</f>
        <v>Apr</v>
      </c>
      <c r="M46" t="str">
        <f>TEXT(Table1[[#This Row],[Patient Admission Date]],"ddd")</f>
        <v>Sat</v>
      </c>
      <c r="N46" t="str">
        <f>TEXT(INT(HOUR(Table1[[#This Row],[Patient Admission Date]])/3)*3,"00")&amp;"-"&amp;TEXT(INT(HOUR(Table1[[#This Row],[Patient Admission Date]])/3)*3+3,"00")</f>
        <v>12-15</v>
      </c>
      <c r="O46" t="str" cm="1">
        <f t="array" ref="O46">_xlfn.IFS(Table1[[#This Row],[Patient Age]]&lt;=14,"0-14",Table1[[#This Row],[Patient Age]]&lt;=29,"15-29",Table1[[#This Row],[Patient Age]]&lt;=44,"30-44",Table1[[#This Row],[Patient Age]]&lt;=59,"45-59",Table1[[#This Row],[Patient Age]]&lt;=74,"60-74",TRUE,"75+")</f>
        <v>45-59</v>
      </c>
      <c r="P46" t="str" cm="1">
        <f t="array" ref="P46">_xlfn.IFS(Table1[[#This Row],[Patient Waittime]]&lt;=15,"0-15",Table1[[#This Row],[Patient Waittime]]&lt;=30,"16-30",Table1[[#This Row],[Patient Waittime]]&lt;=45,"31-45",Table1[[#This Row],[Patient Waittime]]&lt;=60,"46-60",TRUE,"60+")</f>
        <v>31-45</v>
      </c>
      <c r="Q46">
        <f>--(Table1[[#This Row],[Patient Waittime]]&lt;=30)</f>
        <v>0</v>
      </c>
      <c r="R46">
        <f>--Table1[[#This Row],[Patient Admission Flag]]</f>
        <v>1</v>
      </c>
      <c r="S46">
        <f>--AND(Table1[[#This Row],[WithinTarget]]=1,Table1[[#This Row],[Patient Satisfaction Score]]&gt;=7)</f>
        <v>0</v>
      </c>
      <c r="T46" t="str">
        <f>IF(LEFT(Table1[[#This Row],[Patient Gender]],1)="F","Female","Male")</f>
        <v>Female</v>
      </c>
    </row>
    <row r="47" spans="1:20" x14ac:dyDescent="0.3">
      <c r="A47" t="s">
        <v>151</v>
      </c>
      <c r="B47" s="1">
        <v>45172.777083333334</v>
      </c>
      <c r="C47" t="s">
        <v>24</v>
      </c>
      <c r="D47">
        <v>33</v>
      </c>
      <c r="E47" t="s">
        <v>22</v>
      </c>
      <c r="F47" t="s">
        <v>11</v>
      </c>
      <c r="G47" t="b">
        <v>1</v>
      </c>
      <c r="H47">
        <v>3</v>
      </c>
      <c r="I47">
        <v>16</v>
      </c>
      <c r="J47" t="b">
        <v>1</v>
      </c>
      <c r="K47">
        <f>YEAR(Table1[[#This Row],[Patient Admission Date]])</f>
        <v>2023</v>
      </c>
      <c r="L47" t="str">
        <f>TEXT(Table1[[#This Row],[Patient Admission Date]],"mmm")</f>
        <v>Sep</v>
      </c>
      <c r="M47" t="str">
        <f>TEXT(Table1[[#This Row],[Patient Admission Date]],"ddd")</f>
        <v>Sun</v>
      </c>
      <c r="N47" t="str">
        <f>TEXT(INT(HOUR(Table1[[#This Row],[Patient Admission Date]])/3)*3,"00")&amp;"-"&amp;TEXT(INT(HOUR(Table1[[#This Row],[Patient Admission Date]])/3)*3+3,"00")</f>
        <v>18-21</v>
      </c>
      <c r="O47" t="str" cm="1">
        <f t="array" ref="O47">_xlfn.IFS(Table1[[#This Row],[Patient Age]]&lt;=14,"0-14",Table1[[#This Row],[Patient Age]]&lt;=29,"15-29",Table1[[#This Row],[Patient Age]]&lt;=44,"30-44",Table1[[#This Row],[Patient Age]]&lt;=59,"45-59",Table1[[#This Row],[Patient Age]]&lt;=74,"60-74",TRUE,"75+")</f>
        <v>30-44</v>
      </c>
      <c r="P47" t="str" cm="1">
        <f t="array" ref="P47">_xlfn.IFS(Table1[[#This Row],[Patient Waittime]]&lt;=15,"0-15",Table1[[#This Row],[Patient Waittime]]&lt;=30,"16-30",Table1[[#This Row],[Patient Waittime]]&lt;=45,"31-45",Table1[[#This Row],[Patient Waittime]]&lt;=60,"46-60",TRUE,"60+")</f>
        <v>16-30</v>
      </c>
      <c r="Q47">
        <f>--(Table1[[#This Row],[Patient Waittime]]&lt;=30)</f>
        <v>1</v>
      </c>
      <c r="R47">
        <f>--Table1[[#This Row],[Patient Admission Flag]]</f>
        <v>1</v>
      </c>
      <c r="S47">
        <f>--AND(Table1[[#This Row],[WithinTarget]]=1,Table1[[#This Row],[Patient Satisfaction Score]]&gt;=7)</f>
        <v>0</v>
      </c>
      <c r="T47" t="str">
        <f>IF(LEFT(Table1[[#This Row],[Patient Gender]],1)="F","Female","Male")</f>
        <v>Female</v>
      </c>
    </row>
    <row r="48" spans="1:20" x14ac:dyDescent="0.3">
      <c r="A48" t="s">
        <v>152</v>
      </c>
      <c r="B48" s="1">
        <v>45136.734027777777</v>
      </c>
      <c r="C48" t="s">
        <v>9</v>
      </c>
      <c r="D48">
        <v>17</v>
      </c>
      <c r="E48" t="s">
        <v>19</v>
      </c>
      <c r="F48" t="s">
        <v>11</v>
      </c>
      <c r="G48" t="b">
        <v>0</v>
      </c>
      <c r="I48">
        <v>56</v>
      </c>
      <c r="J48" t="b">
        <v>0</v>
      </c>
      <c r="K48">
        <f>YEAR(Table1[[#This Row],[Patient Admission Date]])</f>
        <v>2023</v>
      </c>
      <c r="L48" t="str">
        <f>TEXT(Table1[[#This Row],[Patient Admission Date]],"mmm")</f>
        <v>Jul</v>
      </c>
      <c r="M48" t="str">
        <f>TEXT(Table1[[#This Row],[Patient Admission Date]],"ddd")</f>
        <v>Sat</v>
      </c>
      <c r="N48" t="str">
        <f>TEXT(INT(HOUR(Table1[[#This Row],[Patient Admission Date]])/3)*3,"00")&amp;"-"&amp;TEXT(INT(HOUR(Table1[[#This Row],[Patient Admission Date]])/3)*3+3,"00")</f>
        <v>15-18</v>
      </c>
      <c r="O48" t="str" cm="1">
        <f t="array" ref="O48">_xlfn.IFS(Table1[[#This Row],[Patient Age]]&lt;=14,"0-14",Table1[[#This Row],[Patient Age]]&lt;=29,"15-29",Table1[[#This Row],[Patient Age]]&lt;=44,"30-44",Table1[[#This Row],[Patient Age]]&lt;=59,"45-59",Table1[[#This Row],[Patient Age]]&lt;=74,"60-74",TRUE,"75+")</f>
        <v>15-29</v>
      </c>
      <c r="P48" t="str" cm="1">
        <f t="array" ref="P48">_xlfn.IFS(Table1[[#This Row],[Patient Waittime]]&lt;=15,"0-15",Table1[[#This Row],[Patient Waittime]]&lt;=30,"16-30",Table1[[#This Row],[Patient Waittime]]&lt;=45,"31-45",Table1[[#This Row],[Patient Waittime]]&lt;=60,"46-60",TRUE,"60+")</f>
        <v>46-60</v>
      </c>
      <c r="Q48">
        <f>--(Table1[[#This Row],[Patient Waittime]]&lt;=30)</f>
        <v>0</v>
      </c>
      <c r="R48">
        <f>--Table1[[#This Row],[Patient Admission Flag]]</f>
        <v>0</v>
      </c>
      <c r="S48">
        <f>--AND(Table1[[#This Row],[WithinTarget]]=1,Table1[[#This Row],[Patient Satisfaction Score]]&gt;=7)</f>
        <v>0</v>
      </c>
      <c r="T48" t="str">
        <f>IF(LEFT(Table1[[#This Row],[Patient Gender]],1)="F","Female","Male")</f>
        <v>Male</v>
      </c>
    </row>
    <row r="49" spans="1:20" x14ac:dyDescent="0.3">
      <c r="A49" t="s">
        <v>153</v>
      </c>
      <c r="B49" s="1">
        <v>45514.109722222223</v>
      </c>
      <c r="C49" t="s">
        <v>24</v>
      </c>
      <c r="D49">
        <v>45</v>
      </c>
      <c r="E49" t="s">
        <v>10</v>
      </c>
      <c r="F49" t="s">
        <v>17</v>
      </c>
      <c r="G49" t="b">
        <v>0</v>
      </c>
      <c r="I49">
        <v>57</v>
      </c>
      <c r="J49" t="b">
        <v>0</v>
      </c>
      <c r="K49">
        <f>YEAR(Table1[[#This Row],[Patient Admission Date]])</f>
        <v>2024</v>
      </c>
      <c r="L49" t="str">
        <f>TEXT(Table1[[#This Row],[Patient Admission Date]],"mmm")</f>
        <v>Aug</v>
      </c>
      <c r="M49" t="str">
        <f>TEXT(Table1[[#This Row],[Patient Admission Date]],"ddd")</f>
        <v>Sat</v>
      </c>
      <c r="N49" t="str">
        <f>TEXT(INT(HOUR(Table1[[#This Row],[Patient Admission Date]])/3)*3,"00")&amp;"-"&amp;TEXT(INT(HOUR(Table1[[#This Row],[Patient Admission Date]])/3)*3+3,"00")</f>
        <v>00-03</v>
      </c>
      <c r="O49" t="str" cm="1">
        <f t="array" ref="O49">_xlfn.IFS(Table1[[#This Row],[Patient Age]]&lt;=14,"0-14",Table1[[#This Row],[Patient Age]]&lt;=29,"15-29",Table1[[#This Row],[Patient Age]]&lt;=44,"30-44",Table1[[#This Row],[Patient Age]]&lt;=59,"45-59",Table1[[#This Row],[Patient Age]]&lt;=74,"60-74",TRUE,"75+")</f>
        <v>45-59</v>
      </c>
      <c r="P49" t="str" cm="1">
        <f t="array" ref="P49">_xlfn.IFS(Table1[[#This Row],[Patient Waittime]]&lt;=15,"0-15",Table1[[#This Row],[Patient Waittime]]&lt;=30,"16-30",Table1[[#This Row],[Patient Waittime]]&lt;=45,"31-45",Table1[[#This Row],[Patient Waittime]]&lt;=60,"46-60",TRUE,"60+")</f>
        <v>46-60</v>
      </c>
      <c r="Q49">
        <f>--(Table1[[#This Row],[Patient Waittime]]&lt;=30)</f>
        <v>0</v>
      </c>
      <c r="R49">
        <f>--Table1[[#This Row],[Patient Admission Flag]]</f>
        <v>0</v>
      </c>
      <c r="S49">
        <f>--AND(Table1[[#This Row],[WithinTarget]]=1,Table1[[#This Row],[Patient Satisfaction Score]]&gt;=7)</f>
        <v>0</v>
      </c>
      <c r="T49" t="str">
        <f>IF(LEFT(Table1[[#This Row],[Patient Gender]],1)="F","Female","Male")</f>
        <v>Female</v>
      </c>
    </row>
    <row r="50" spans="1:20" x14ac:dyDescent="0.3">
      <c r="A50" t="s">
        <v>154</v>
      </c>
      <c r="B50" s="1">
        <v>45210.080555555556</v>
      </c>
      <c r="C50" t="s">
        <v>24</v>
      </c>
      <c r="D50">
        <v>53</v>
      </c>
      <c r="E50" t="s">
        <v>10</v>
      </c>
      <c r="F50" t="s">
        <v>11</v>
      </c>
      <c r="G50" t="b">
        <v>0</v>
      </c>
      <c r="I50">
        <v>21</v>
      </c>
      <c r="J50" t="b">
        <v>0</v>
      </c>
      <c r="K50">
        <f>YEAR(Table1[[#This Row],[Patient Admission Date]])</f>
        <v>2023</v>
      </c>
      <c r="L50" t="str">
        <f>TEXT(Table1[[#This Row],[Patient Admission Date]],"mmm")</f>
        <v>Oct</v>
      </c>
      <c r="M50" t="str">
        <f>TEXT(Table1[[#This Row],[Patient Admission Date]],"ddd")</f>
        <v>Wed</v>
      </c>
      <c r="N50" t="str">
        <f>TEXT(INT(HOUR(Table1[[#This Row],[Patient Admission Date]])/3)*3,"00")&amp;"-"&amp;TEXT(INT(HOUR(Table1[[#This Row],[Patient Admission Date]])/3)*3+3,"00")</f>
        <v>00-03</v>
      </c>
      <c r="O50" t="str" cm="1">
        <f t="array" ref="O50">_xlfn.IFS(Table1[[#This Row],[Patient Age]]&lt;=14,"0-14",Table1[[#This Row],[Patient Age]]&lt;=29,"15-29",Table1[[#This Row],[Patient Age]]&lt;=44,"30-44",Table1[[#This Row],[Patient Age]]&lt;=59,"45-59",Table1[[#This Row],[Patient Age]]&lt;=74,"60-74",TRUE,"75+")</f>
        <v>45-59</v>
      </c>
      <c r="P50" t="str" cm="1">
        <f t="array" ref="P50">_xlfn.IFS(Table1[[#This Row],[Patient Waittime]]&lt;=15,"0-15",Table1[[#This Row],[Patient Waittime]]&lt;=30,"16-30",Table1[[#This Row],[Patient Waittime]]&lt;=45,"31-45",Table1[[#This Row],[Patient Waittime]]&lt;=60,"46-60",TRUE,"60+")</f>
        <v>16-30</v>
      </c>
      <c r="Q50">
        <f>--(Table1[[#This Row],[Patient Waittime]]&lt;=30)</f>
        <v>1</v>
      </c>
      <c r="R50">
        <f>--Table1[[#This Row],[Patient Admission Flag]]</f>
        <v>0</v>
      </c>
      <c r="S50">
        <f>--AND(Table1[[#This Row],[WithinTarget]]=1,Table1[[#This Row],[Patient Satisfaction Score]]&gt;=7)</f>
        <v>0</v>
      </c>
      <c r="T50" t="str">
        <f>IF(LEFT(Table1[[#This Row],[Patient Gender]],1)="F","Female","Male")</f>
        <v>Female</v>
      </c>
    </row>
    <row r="51" spans="1:20" x14ac:dyDescent="0.3">
      <c r="A51" t="s">
        <v>155</v>
      </c>
      <c r="B51" s="1">
        <v>45034.948611111111</v>
      </c>
      <c r="C51" t="s">
        <v>24</v>
      </c>
      <c r="D51">
        <v>15</v>
      </c>
      <c r="E51" t="s">
        <v>10</v>
      </c>
      <c r="F51" t="s">
        <v>11</v>
      </c>
      <c r="G51" t="b">
        <v>0</v>
      </c>
      <c r="I51">
        <v>29</v>
      </c>
      <c r="J51" t="b">
        <v>0</v>
      </c>
      <c r="K51">
        <f>YEAR(Table1[[#This Row],[Patient Admission Date]])</f>
        <v>2023</v>
      </c>
      <c r="L51" t="str">
        <f>TEXT(Table1[[#This Row],[Patient Admission Date]],"mmm")</f>
        <v>Apr</v>
      </c>
      <c r="M51" t="str">
        <f>TEXT(Table1[[#This Row],[Patient Admission Date]],"ddd")</f>
        <v>Tue</v>
      </c>
      <c r="N51" t="str">
        <f>TEXT(INT(HOUR(Table1[[#This Row],[Patient Admission Date]])/3)*3,"00")&amp;"-"&amp;TEXT(INT(HOUR(Table1[[#This Row],[Patient Admission Date]])/3)*3+3,"00")</f>
        <v>21-24</v>
      </c>
      <c r="O51" t="str" cm="1">
        <f t="array" ref="O51">_xlfn.IFS(Table1[[#This Row],[Patient Age]]&lt;=14,"0-14",Table1[[#This Row],[Patient Age]]&lt;=29,"15-29",Table1[[#This Row],[Patient Age]]&lt;=44,"30-44",Table1[[#This Row],[Patient Age]]&lt;=59,"45-59",Table1[[#This Row],[Patient Age]]&lt;=74,"60-74",TRUE,"75+")</f>
        <v>15-29</v>
      </c>
      <c r="P51" t="str" cm="1">
        <f t="array" ref="P51">_xlfn.IFS(Table1[[#This Row],[Patient Waittime]]&lt;=15,"0-15",Table1[[#This Row],[Patient Waittime]]&lt;=30,"16-30",Table1[[#This Row],[Patient Waittime]]&lt;=45,"31-45",Table1[[#This Row],[Patient Waittime]]&lt;=60,"46-60",TRUE,"60+")</f>
        <v>16-30</v>
      </c>
      <c r="Q51">
        <f>--(Table1[[#This Row],[Patient Waittime]]&lt;=30)</f>
        <v>1</v>
      </c>
      <c r="R51">
        <f>--Table1[[#This Row],[Patient Admission Flag]]</f>
        <v>0</v>
      </c>
      <c r="S51">
        <f>--AND(Table1[[#This Row],[WithinTarget]]=1,Table1[[#This Row],[Patient Satisfaction Score]]&gt;=7)</f>
        <v>0</v>
      </c>
      <c r="T51" t="str">
        <f>IF(LEFT(Table1[[#This Row],[Patient Gender]],1)="F","Female","Male")</f>
        <v>Female</v>
      </c>
    </row>
    <row r="52" spans="1:20" x14ac:dyDescent="0.3">
      <c r="A52" t="s">
        <v>156</v>
      </c>
      <c r="B52" s="1">
        <v>45543.43472222222</v>
      </c>
      <c r="C52" t="s">
        <v>9</v>
      </c>
      <c r="D52">
        <v>48</v>
      </c>
      <c r="E52" t="s">
        <v>21</v>
      </c>
      <c r="F52" t="s">
        <v>11</v>
      </c>
      <c r="G52" t="b">
        <v>0</v>
      </c>
      <c r="I52">
        <v>13</v>
      </c>
      <c r="J52" t="b">
        <v>0</v>
      </c>
      <c r="K52">
        <f>YEAR(Table1[[#This Row],[Patient Admission Date]])</f>
        <v>2024</v>
      </c>
      <c r="L52" t="str">
        <f>TEXT(Table1[[#This Row],[Patient Admission Date]],"mmm")</f>
        <v>Sep</v>
      </c>
      <c r="M52" t="str">
        <f>TEXT(Table1[[#This Row],[Patient Admission Date]],"ddd")</f>
        <v>Sun</v>
      </c>
      <c r="N52" t="str">
        <f>TEXT(INT(HOUR(Table1[[#This Row],[Patient Admission Date]])/3)*3,"00")&amp;"-"&amp;TEXT(INT(HOUR(Table1[[#This Row],[Patient Admission Date]])/3)*3+3,"00")</f>
        <v>09-12</v>
      </c>
      <c r="O52" t="str" cm="1">
        <f t="array" ref="O52">_xlfn.IFS(Table1[[#This Row],[Patient Age]]&lt;=14,"0-14",Table1[[#This Row],[Patient Age]]&lt;=29,"15-29",Table1[[#This Row],[Patient Age]]&lt;=44,"30-44",Table1[[#This Row],[Patient Age]]&lt;=59,"45-59",Table1[[#This Row],[Patient Age]]&lt;=74,"60-74",TRUE,"75+")</f>
        <v>45-59</v>
      </c>
      <c r="P52" t="str" cm="1">
        <f t="array" ref="P52">_xlfn.IFS(Table1[[#This Row],[Patient Waittime]]&lt;=15,"0-15",Table1[[#This Row],[Patient Waittime]]&lt;=30,"16-30",Table1[[#This Row],[Patient Waittime]]&lt;=45,"31-45",Table1[[#This Row],[Patient Waittime]]&lt;=60,"46-60",TRUE,"60+")</f>
        <v>0-15</v>
      </c>
      <c r="Q52">
        <f>--(Table1[[#This Row],[Patient Waittime]]&lt;=30)</f>
        <v>1</v>
      </c>
      <c r="R52">
        <f>--Table1[[#This Row],[Patient Admission Flag]]</f>
        <v>0</v>
      </c>
      <c r="S52">
        <f>--AND(Table1[[#This Row],[WithinTarget]]=1,Table1[[#This Row],[Patient Satisfaction Score]]&gt;=7)</f>
        <v>0</v>
      </c>
      <c r="T52" t="str">
        <f>IF(LEFT(Table1[[#This Row],[Patient Gender]],1)="F","Female","Male")</f>
        <v>Male</v>
      </c>
    </row>
    <row r="53" spans="1:20" x14ac:dyDescent="0.3">
      <c r="A53" t="s">
        <v>157</v>
      </c>
      <c r="B53" s="1">
        <v>45438.285416666666</v>
      </c>
      <c r="C53" t="s">
        <v>24</v>
      </c>
      <c r="D53">
        <v>20</v>
      </c>
      <c r="E53" t="s">
        <v>18</v>
      </c>
      <c r="F53" t="s">
        <v>11</v>
      </c>
      <c r="G53" t="b">
        <v>1</v>
      </c>
      <c r="I53">
        <v>53</v>
      </c>
      <c r="J53" t="b">
        <v>1</v>
      </c>
      <c r="K53">
        <f>YEAR(Table1[[#This Row],[Patient Admission Date]])</f>
        <v>2024</v>
      </c>
      <c r="L53" t="str">
        <f>TEXT(Table1[[#This Row],[Patient Admission Date]],"mmm")</f>
        <v>May</v>
      </c>
      <c r="M53" t="str">
        <f>TEXT(Table1[[#This Row],[Patient Admission Date]],"ddd")</f>
        <v>Sun</v>
      </c>
      <c r="N53" t="str">
        <f>TEXT(INT(HOUR(Table1[[#This Row],[Patient Admission Date]])/3)*3,"00")&amp;"-"&amp;TEXT(INT(HOUR(Table1[[#This Row],[Patient Admission Date]])/3)*3+3,"00")</f>
        <v>06-09</v>
      </c>
      <c r="O53" t="str" cm="1">
        <f t="array" ref="O53">_xlfn.IFS(Table1[[#This Row],[Patient Age]]&lt;=14,"0-14",Table1[[#This Row],[Patient Age]]&lt;=29,"15-29",Table1[[#This Row],[Patient Age]]&lt;=44,"30-44",Table1[[#This Row],[Patient Age]]&lt;=59,"45-59",Table1[[#This Row],[Patient Age]]&lt;=74,"60-74",TRUE,"75+")</f>
        <v>15-29</v>
      </c>
      <c r="P53" t="str" cm="1">
        <f t="array" ref="P53">_xlfn.IFS(Table1[[#This Row],[Patient Waittime]]&lt;=15,"0-15",Table1[[#This Row],[Patient Waittime]]&lt;=30,"16-30",Table1[[#This Row],[Patient Waittime]]&lt;=45,"31-45",Table1[[#This Row],[Patient Waittime]]&lt;=60,"46-60",TRUE,"60+")</f>
        <v>46-60</v>
      </c>
      <c r="Q53">
        <f>--(Table1[[#This Row],[Patient Waittime]]&lt;=30)</f>
        <v>0</v>
      </c>
      <c r="R53">
        <f>--Table1[[#This Row],[Patient Admission Flag]]</f>
        <v>1</v>
      </c>
      <c r="S53">
        <f>--AND(Table1[[#This Row],[WithinTarget]]=1,Table1[[#This Row],[Patient Satisfaction Score]]&gt;=7)</f>
        <v>0</v>
      </c>
      <c r="T53" t="str">
        <f>IF(LEFT(Table1[[#This Row],[Patient Gender]],1)="F","Female","Male")</f>
        <v>Female</v>
      </c>
    </row>
    <row r="54" spans="1:20" x14ac:dyDescent="0.3">
      <c r="A54" t="s">
        <v>158</v>
      </c>
      <c r="B54" s="1">
        <v>45427.881944444445</v>
      </c>
      <c r="C54" t="s">
        <v>9</v>
      </c>
      <c r="D54">
        <v>45</v>
      </c>
      <c r="E54" t="s">
        <v>18</v>
      </c>
      <c r="F54" t="s">
        <v>11</v>
      </c>
      <c r="G54" t="b">
        <v>0</v>
      </c>
      <c r="I54">
        <v>37</v>
      </c>
      <c r="J54" t="b">
        <v>0</v>
      </c>
      <c r="K54">
        <f>YEAR(Table1[[#This Row],[Patient Admission Date]])</f>
        <v>2024</v>
      </c>
      <c r="L54" t="str">
        <f>TEXT(Table1[[#This Row],[Patient Admission Date]],"mmm")</f>
        <v>May</v>
      </c>
      <c r="M54" t="str">
        <f>TEXT(Table1[[#This Row],[Patient Admission Date]],"ddd")</f>
        <v>Wed</v>
      </c>
      <c r="N54" t="str">
        <f>TEXT(INT(HOUR(Table1[[#This Row],[Patient Admission Date]])/3)*3,"00")&amp;"-"&amp;TEXT(INT(HOUR(Table1[[#This Row],[Patient Admission Date]])/3)*3+3,"00")</f>
        <v>21-24</v>
      </c>
      <c r="O54" t="str" cm="1">
        <f t="array" ref="O54">_xlfn.IFS(Table1[[#This Row],[Patient Age]]&lt;=14,"0-14",Table1[[#This Row],[Patient Age]]&lt;=29,"15-29",Table1[[#This Row],[Patient Age]]&lt;=44,"30-44",Table1[[#This Row],[Patient Age]]&lt;=59,"45-59",Table1[[#This Row],[Patient Age]]&lt;=74,"60-74",TRUE,"75+")</f>
        <v>45-59</v>
      </c>
      <c r="P54" t="str" cm="1">
        <f t="array" ref="P54">_xlfn.IFS(Table1[[#This Row],[Patient Waittime]]&lt;=15,"0-15",Table1[[#This Row],[Patient Waittime]]&lt;=30,"16-30",Table1[[#This Row],[Patient Waittime]]&lt;=45,"31-45",Table1[[#This Row],[Patient Waittime]]&lt;=60,"46-60",TRUE,"60+")</f>
        <v>31-45</v>
      </c>
      <c r="Q54">
        <f>--(Table1[[#This Row],[Patient Waittime]]&lt;=30)</f>
        <v>0</v>
      </c>
      <c r="R54">
        <f>--Table1[[#This Row],[Patient Admission Flag]]</f>
        <v>0</v>
      </c>
      <c r="S54">
        <f>--AND(Table1[[#This Row],[WithinTarget]]=1,Table1[[#This Row],[Patient Satisfaction Score]]&gt;=7)</f>
        <v>0</v>
      </c>
      <c r="T54" t="str">
        <f>IF(LEFT(Table1[[#This Row],[Patient Gender]],1)="F","Female","Male")</f>
        <v>Male</v>
      </c>
    </row>
    <row r="55" spans="1:20" x14ac:dyDescent="0.3">
      <c r="A55" t="s">
        <v>159</v>
      </c>
      <c r="B55" s="1">
        <v>45560.674305555556</v>
      </c>
      <c r="C55" t="s">
        <v>24</v>
      </c>
      <c r="D55">
        <v>76</v>
      </c>
      <c r="E55" t="s">
        <v>14</v>
      </c>
      <c r="F55" t="s">
        <v>15</v>
      </c>
      <c r="G55" t="b">
        <v>1</v>
      </c>
      <c r="I55">
        <v>19</v>
      </c>
      <c r="J55" t="b">
        <v>1</v>
      </c>
      <c r="K55">
        <f>YEAR(Table1[[#This Row],[Patient Admission Date]])</f>
        <v>2024</v>
      </c>
      <c r="L55" t="str">
        <f>TEXT(Table1[[#This Row],[Patient Admission Date]],"mmm")</f>
        <v>Sep</v>
      </c>
      <c r="M55" t="str">
        <f>TEXT(Table1[[#This Row],[Patient Admission Date]],"ddd")</f>
        <v>Wed</v>
      </c>
      <c r="N55" t="str">
        <f>TEXT(INT(HOUR(Table1[[#This Row],[Patient Admission Date]])/3)*3,"00")&amp;"-"&amp;TEXT(INT(HOUR(Table1[[#This Row],[Patient Admission Date]])/3)*3+3,"00")</f>
        <v>15-18</v>
      </c>
      <c r="O55" t="str" cm="1">
        <f t="array" ref="O55">_xlfn.IFS(Table1[[#This Row],[Patient Age]]&lt;=14,"0-14",Table1[[#This Row],[Patient Age]]&lt;=29,"15-29",Table1[[#This Row],[Patient Age]]&lt;=44,"30-44",Table1[[#This Row],[Patient Age]]&lt;=59,"45-59",Table1[[#This Row],[Patient Age]]&lt;=74,"60-74",TRUE,"75+")</f>
        <v>75+</v>
      </c>
      <c r="P55" t="str" cm="1">
        <f t="array" ref="P55">_xlfn.IFS(Table1[[#This Row],[Patient Waittime]]&lt;=15,"0-15",Table1[[#This Row],[Patient Waittime]]&lt;=30,"16-30",Table1[[#This Row],[Patient Waittime]]&lt;=45,"31-45",Table1[[#This Row],[Patient Waittime]]&lt;=60,"46-60",TRUE,"60+")</f>
        <v>16-30</v>
      </c>
      <c r="Q55">
        <f>--(Table1[[#This Row],[Patient Waittime]]&lt;=30)</f>
        <v>1</v>
      </c>
      <c r="R55">
        <f>--Table1[[#This Row],[Patient Admission Flag]]</f>
        <v>1</v>
      </c>
      <c r="S55">
        <f>--AND(Table1[[#This Row],[WithinTarget]]=1,Table1[[#This Row],[Patient Satisfaction Score]]&gt;=7)</f>
        <v>0</v>
      </c>
      <c r="T55" t="str">
        <f>IF(LEFT(Table1[[#This Row],[Patient Gender]],1)="F","Female","Male")</f>
        <v>Female</v>
      </c>
    </row>
    <row r="56" spans="1:20" x14ac:dyDescent="0.3">
      <c r="A56" t="s">
        <v>160</v>
      </c>
      <c r="B56" s="1">
        <v>45589.203472222223</v>
      </c>
      <c r="C56" t="s">
        <v>9</v>
      </c>
      <c r="D56">
        <v>74</v>
      </c>
      <c r="E56" t="s">
        <v>19</v>
      </c>
      <c r="F56" t="s">
        <v>15</v>
      </c>
      <c r="G56" t="b">
        <v>1</v>
      </c>
      <c r="H56">
        <v>9</v>
      </c>
      <c r="I56">
        <v>48</v>
      </c>
      <c r="J56" t="b">
        <v>1</v>
      </c>
      <c r="K56">
        <f>YEAR(Table1[[#This Row],[Patient Admission Date]])</f>
        <v>2024</v>
      </c>
      <c r="L56" t="str">
        <f>TEXT(Table1[[#This Row],[Patient Admission Date]],"mmm")</f>
        <v>Oct</v>
      </c>
      <c r="M56" t="str">
        <f>TEXT(Table1[[#This Row],[Patient Admission Date]],"ddd")</f>
        <v>Thu</v>
      </c>
      <c r="N56" t="str">
        <f>TEXT(INT(HOUR(Table1[[#This Row],[Patient Admission Date]])/3)*3,"00")&amp;"-"&amp;TEXT(INT(HOUR(Table1[[#This Row],[Patient Admission Date]])/3)*3+3,"00")</f>
        <v>03-06</v>
      </c>
      <c r="O56" t="str" cm="1">
        <f t="array" ref="O56">_xlfn.IFS(Table1[[#This Row],[Patient Age]]&lt;=14,"0-14",Table1[[#This Row],[Patient Age]]&lt;=29,"15-29",Table1[[#This Row],[Patient Age]]&lt;=44,"30-44",Table1[[#This Row],[Patient Age]]&lt;=59,"45-59",Table1[[#This Row],[Patient Age]]&lt;=74,"60-74",TRUE,"75+")</f>
        <v>60-74</v>
      </c>
      <c r="P56" t="str" cm="1">
        <f t="array" ref="P56">_xlfn.IFS(Table1[[#This Row],[Patient Waittime]]&lt;=15,"0-15",Table1[[#This Row],[Patient Waittime]]&lt;=30,"16-30",Table1[[#This Row],[Patient Waittime]]&lt;=45,"31-45",Table1[[#This Row],[Patient Waittime]]&lt;=60,"46-60",TRUE,"60+")</f>
        <v>46-60</v>
      </c>
      <c r="Q56">
        <f>--(Table1[[#This Row],[Patient Waittime]]&lt;=30)</f>
        <v>0</v>
      </c>
      <c r="R56">
        <f>--Table1[[#This Row],[Patient Admission Flag]]</f>
        <v>1</v>
      </c>
      <c r="S56">
        <f>--AND(Table1[[#This Row],[WithinTarget]]=1,Table1[[#This Row],[Patient Satisfaction Score]]&gt;=7)</f>
        <v>0</v>
      </c>
      <c r="T56" t="str">
        <f>IF(LEFT(Table1[[#This Row],[Patient Gender]],1)="F","Female","Male")</f>
        <v>Male</v>
      </c>
    </row>
    <row r="57" spans="1:20" x14ac:dyDescent="0.3">
      <c r="A57" t="s">
        <v>161</v>
      </c>
      <c r="B57" s="1">
        <v>45580.445138888892</v>
      </c>
      <c r="C57" t="s">
        <v>9</v>
      </c>
      <c r="D57">
        <v>15</v>
      </c>
      <c r="E57" t="s">
        <v>22</v>
      </c>
      <c r="F57" t="s">
        <v>11</v>
      </c>
      <c r="G57" t="b">
        <v>1</v>
      </c>
      <c r="I57">
        <v>57</v>
      </c>
      <c r="J57" t="b">
        <v>1</v>
      </c>
      <c r="K57">
        <f>YEAR(Table1[[#This Row],[Patient Admission Date]])</f>
        <v>2024</v>
      </c>
      <c r="L57" t="str">
        <f>TEXT(Table1[[#This Row],[Patient Admission Date]],"mmm")</f>
        <v>Oct</v>
      </c>
      <c r="M57" t="str">
        <f>TEXT(Table1[[#This Row],[Patient Admission Date]],"ddd")</f>
        <v>Tue</v>
      </c>
      <c r="N57" t="str">
        <f>TEXT(INT(HOUR(Table1[[#This Row],[Patient Admission Date]])/3)*3,"00")&amp;"-"&amp;TEXT(INT(HOUR(Table1[[#This Row],[Patient Admission Date]])/3)*3+3,"00")</f>
        <v>09-12</v>
      </c>
      <c r="O57" t="str" cm="1">
        <f t="array" ref="O57">_xlfn.IFS(Table1[[#This Row],[Patient Age]]&lt;=14,"0-14",Table1[[#This Row],[Patient Age]]&lt;=29,"15-29",Table1[[#This Row],[Patient Age]]&lt;=44,"30-44",Table1[[#This Row],[Patient Age]]&lt;=59,"45-59",Table1[[#This Row],[Patient Age]]&lt;=74,"60-74",TRUE,"75+")</f>
        <v>15-29</v>
      </c>
      <c r="P57" t="str" cm="1">
        <f t="array" ref="P57">_xlfn.IFS(Table1[[#This Row],[Patient Waittime]]&lt;=15,"0-15",Table1[[#This Row],[Patient Waittime]]&lt;=30,"16-30",Table1[[#This Row],[Patient Waittime]]&lt;=45,"31-45",Table1[[#This Row],[Patient Waittime]]&lt;=60,"46-60",TRUE,"60+")</f>
        <v>46-60</v>
      </c>
      <c r="Q57">
        <f>--(Table1[[#This Row],[Patient Waittime]]&lt;=30)</f>
        <v>0</v>
      </c>
      <c r="R57">
        <f>--Table1[[#This Row],[Patient Admission Flag]]</f>
        <v>1</v>
      </c>
      <c r="S57">
        <f>--AND(Table1[[#This Row],[WithinTarget]]=1,Table1[[#This Row],[Patient Satisfaction Score]]&gt;=7)</f>
        <v>0</v>
      </c>
      <c r="T57" t="str">
        <f>IF(LEFT(Table1[[#This Row],[Patient Gender]],1)="F","Female","Male")</f>
        <v>Male</v>
      </c>
    </row>
    <row r="58" spans="1:20" x14ac:dyDescent="0.3">
      <c r="A58" t="s">
        <v>162</v>
      </c>
      <c r="B58" s="1">
        <v>45404.207638888889</v>
      </c>
      <c r="C58" t="s">
        <v>9</v>
      </c>
      <c r="D58">
        <v>21</v>
      </c>
      <c r="E58" t="s">
        <v>18</v>
      </c>
      <c r="F58" t="s">
        <v>11</v>
      </c>
      <c r="G58" t="b">
        <v>1</v>
      </c>
      <c r="I58">
        <v>13</v>
      </c>
      <c r="J58" t="b">
        <v>1</v>
      </c>
      <c r="K58">
        <f>YEAR(Table1[[#This Row],[Patient Admission Date]])</f>
        <v>2024</v>
      </c>
      <c r="L58" t="str">
        <f>TEXT(Table1[[#This Row],[Patient Admission Date]],"mmm")</f>
        <v>Apr</v>
      </c>
      <c r="M58" t="str">
        <f>TEXT(Table1[[#This Row],[Patient Admission Date]],"ddd")</f>
        <v>Mon</v>
      </c>
      <c r="N58" t="str">
        <f>TEXT(INT(HOUR(Table1[[#This Row],[Patient Admission Date]])/3)*3,"00")&amp;"-"&amp;TEXT(INT(HOUR(Table1[[#This Row],[Patient Admission Date]])/3)*3+3,"00")</f>
        <v>03-06</v>
      </c>
      <c r="O58" t="str" cm="1">
        <f t="array" ref="O58">_xlfn.IFS(Table1[[#This Row],[Patient Age]]&lt;=14,"0-14",Table1[[#This Row],[Patient Age]]&lt;=29,"15-29",Table1[[#This Row],[Patient Age]]&lt;=44,"30-44",Table1[[#This Row],[Patient Age]]&lt;=59,"45-59",Table1[[#This Row],[Patient Age]]&lt;=74,"60-74",TRUE,"75+")</f>
        <v>15-29</v>
      </c>
      <c r="P58" t="str" cm="1">
        <f t="array" ref="P58">_xlfn.IFS(Table1[[#This Row],[Patient Waittime]]&lt;=15,"0-15",Table1[[#This Row],[Patient Waittime]]&lt;=30,"16-30",Table1[[#This Row],[Patient Waittime]]&lt;=45,"31-45",Table1[[#This Row],[Patient Waittime]]&lt;=60,"46-60",TRUE,"60+")</f>
        <v>0-15</v>
      </c>
      <c r="Q58">
        <f>--(Table1[[#This Row],[Patient Waittime]]&lt;=30)</f>
        <v>1</v>
      </c>
      <c r="R58">
        <f>--Table1[[#This Row],[Patient Admission Flag]]</f>
        <v>1</v>
      </c>
      <c r="S58">
        <f>--AND(Table1[[#This Row],[WithinTarget]]=1,Table1[[#This Row],[Patient Satisfaction Score]]&gt;=7)</f>
        <v>0</v>
      </c>
      <c r="T58" t="str">
        <f>IF(LEFT(Table1[[#This Row],[Patient Gender]],1)="F","Female","Male")</f>
        <v>Male</v>
      </c>
    </row>
    <row r="59" spans="1:20" x14ac:dyDescent="0.3">
      <c r="A59" t="s">
        <v>163</v>
      </c>
      <c r="B59" s="1">
        <v>45356.584027777775</v>
      </c>
      <c r="C59" t="s">
        <v>9</v>
      </c>
      <c r="D59">
        <v>47</v>
      </c>
      <c r="E59" t="s">
        <v>22</v>
      </c>
      <c r="F59" t="s">
        <v>15</v>
      </c>
      <c r="G59" t="b">
        <v>0</v>
      </c>
      <c r="I59">
        <v>45</v>
      </c>
      <c r="J59" t="b">
        <v>0</v>
      </c>
      <c r="K59">
        <f>YEAR(Table1[[#This Row],[Patient Admission Date]])</f>
        <v>2024</v>
      </c>
      <c r="L59" t="str">
        <f>TEXT(Table1[[#This Row],[Patient Admission Date]],"mmm")</f>
        <v>Mar</v>
      </c>
      <c r="M59" t="str">
        <f>TEXT(Table1[[#This Row],[Patient Admission Date]],"ddd")</f>
        <v>Tue</v>
      </c>
      <c r="N59" t="str">
        <f>TEXT(INT(HOUR(Table1[[#This Row],[Patient Admission Date]])/3)*3,"00")&amp;"-"&amp;TEXT(INT(HOUR(Table1[[#This Row],[Patient Admission Date]])/3)*3+3,"00")</f>
        <v>12-15</v>
      </c>
      <c r="O59" t="str" cm="1">
        <f t="array" ref="O59">_xlfn.IFS(Table1[[#This Row],[Patient Age]]&lt;=14,"0-14",Table1[[#This Row],[Patient Age]]&lt;=29,"15-29",Table1[[#This Row],[Patient Age]]&lt;=44,"30-44",Table1[[#This Row],[Patient Age]]&lt;=59,"45-59",Table1[[#This Row],[Patient Age]]&lt;=74,"60-74",TRUE,"75+")</f>
        <v>45-59</v>
      </c>
      <c r="P59" t="str" cm="1">
        <f t="array" ref="P59">_xlfn.IFS(Table1[[#This Row],[Patient Waittime]]&lt;=15,"0-15",Table1[[#This Row],[Patient Waittime]]&lt;=30,"16-30",Table1[[#This Row],[Patient Waittime]]&lt;=45,"31-45",Table1[[#This Row],[Patient Waittime]]&lt;=60,"46-60",TRUE,"60+")</f>
        <v>31-45</v>
      </c>
      <c r="Q59">
        <f>--(Table1[[#This Row],[Patient Waittime]]&lt;=30)</f>
        <v>0</v>
      </c>
      <c r="R59">
        <f>--Table1[[#This Row],[Patient Admission Flag]]</f>
        <v>0</v>
      </c>
      <c r="S59">
        <f>--AND(Table1[[#This Row],[WithinTarget]]=1,Table1[[#This Row],[Patient Satisfaction Score]]&gt;=7)</f>
        <v>0</v>
      </c>
      <c r="T59" t="str">
        <f>IF(LEFT(Table1[[#This Row],[Patient Gender]],1)="F","Female","Male")</f>
        <v>Male</v>
      </c>
    </row>
    <row r="60" spans="1:20" x14ac:dyDescent="0.3">
      <c r="A60" t="s">
        <v>164</v>
      </c>
      <c r="B60" s="1">
        <v>45459.708333333336</v>
      </c>
      <c r="C60" t="s">
        <v>9</v>
      </c>
      <c r="D60">
        <v>60</v>
      </c>
      <c r="E60" t="s">
        <v>18</v>
      </c>
      <c r="F60" t="s">
        <v>11</v>
      </c>
      <c r="G60" t="b">
        <v>1</v>
      </c>
      <c r="I60">
        <v>41</v>
      </c>
      <c r="J60" t="b">
        <v>1</v>
      </c>
      <c r="K60">
        <f>YEAR(Table1[[#This Row],[Patient Admission Date]])</f>
        <v>2024</v>
      </c>
      <c r="L60" t="str">
        <f>TEXT(Table1[[#This Row],[Patient Admission Date]],"mmm")</f>
        <v>Jun</v>
      </c>
      <c r="M60" t="str">
        <f>TEXT(Table1[[#This Row],[Patient Admission Date]],"ddd")</f>
        <v>Sun</v>
      </c>
      <c r="N60" t="str">
        <f>TEXT(INT(HOUR(Table1[[#This Row],[Patient Admission Date]])/3)*3,"00")&amp;"-"&amp;TEXT(INT(HOUR(Table1[[#This Row],[Patient Admission Date]])/3)*3+3,"00")</f>
        <v>15-18</v>
      </c>
      <c r="O60" t="str" cm="1">
        <f t="array" ref="O60">_xlfn.IFS(Table1[[#This Row],[Patient Age]]&lt;=14,"0-14",Table1[[#This Row],[Patient Age]]&lt;=29,"15-29",Table1[[#This Row],[Patient Age]]&lt;=44,"30-44",Table1[[#This Row],[Patient Age]]&lt;=59,"45-59",Table1[[#This Row],[Patient Age]]&lt;=74,"60-74",TRUE,"75+")</f>
        <v>60-74</v>
      </c>
      <c r="P60" t="str" cm="1">
        <f t="array" ref="P60">_xlfn.IFS(Table1[[#This Row],[Patient Waittime]]&lt;=15,"0-15",Table1[[#This Row],[Patient Waittime]]&lt;=30,"16-30",Table1[[#This Row],[Patient Waittime]]&lt;=45,"31-45",Table1[[#This Row],[Patient Waittime]]&lt;=60,"46-60",TRUE,"60+")</f>
        <v>31-45</v>
      </c>
      <c r="Q60">
        <f>--(Table1[[#This Row],[Patient Waittime]]&lt;=30)</f>
        <v>0</v>
      </c>
      <c r="R60">
        <f>--Table1[[#This Row],[Patient Admission Flag]]</f>
        <v>1</v>
      </c>
      <c r="S60">
        <f>--AND(Table1[[#This Row],[WithinTarget]]=1,Table1[[#This Row],[Patient Satisfaction Score]]&gt;=7)</f>
        <v>0</v>
      </c>
      <c r="T60" t="str">
        <f>IF(LEFT(Table1[[#This Row],[Patient Gender]],1)="F","Female","Male")</f>
        <v>Male</v>
      </c>
    </row>
    <row r="61" spans="1:20" x14ac:dyDescent="0.3">
      <c r="A61" t="s">
        <v>165</v>
      </c>
      <c r="B61" s="1">
        <v>45188.22152777778</v>
      </c>
      <c r="C61" t="s">
        <v>9</v>
      </c>
      <c r="D61">
        <v>10</v>
      </c>
      <c r="E61" t="s">
        <v>19</v>
      </c>
      <c r="F61" t="s">
        <v>17</v>
      </c>
      <c r="G61" t="b">
        <v>0</v>
      </c>
      <c r="I61">
        <v>55</v>
      </c>
      <c r="J61" t="b">
        <v>0</v>
      </c>
      <c r="K61">
        <f>YEAR(Table1[[#This Row],[Patient Admission Date]])</f>
        <v>2023</v>
      </c>
      <c r="L61" t="str">
        <f>TEXT(Table1[[#This Row],[Patient Admission Date]],"mmm")</f>
        <v>Sep</v>
      </c>
      <c r="M61" t="str">
        <f>TEXT(Table1[[#This Row],[Patient Admission Date]],"ddd")</f>
        <v>Tue</v>
      </c>
      <c r="N61" t="str">
        <f>TEXT(INT(HOUR(Table1[[#This Row],[Patient Admission Date]])/3)*3,"00")&amp;"-"&amp;TEXT(INT(HOUR(Table1[[#This Row],[Patient Admission Date]])/3)*3+3,"00")</f>
        <v>03-06</v>
      </c>
      <c r="O61" t="str" cm="1">
        <f t="array" ref="O61">_xlfn.IFS(Table1[[#This Row],[Patient Age]]&lt;=14,"0-14",Table1[[#This Row],[Patient Age]]&lt;=29,"15-29",Table1[[#This Row],[Patient Age]]&lt;=44,"30-44",Table1[[#This Row],[Patient Age]]&lt;=59,"45-59",Table1[[#This Row],[Patient Age]]&lt;=74,"60-74",TRUE,"75+")</f>
        <v>0-14</v>
      </c>
      <c r="P61" t="str" cm="1">
        <f t="array" ref="P61">_xlfn.IFS(Table1[[#This Row],[Patient Waittime]]&lt;=15,"0-15",Table1[[#This Row],[Patient Waittime]]&lt;=30,"16-30",Table1[[#This Row],[Patient Waittime]]&lt;=45,"31-45",Table1[[#This Row],[Patient Waittime]]&lt;=60,"46-60",TRUE,"60+")</f>
        <v>46-60</v>
      </c>
      <c r="Q61">
        <f>--(Table1[[#This Row],[Patient Waittime]]&lt;=30)</f>
        <v>0</v>
      </c>
      <c r="R61">
        <f>--Table1[[#This Row],[Patient Admission Flag]]</f>
        <v>0</v>
      </c>
      <c r="S61">
        <f>--AND(Table1[[#This Row],[WithinTarget]]=1,Table1[[#This Row],[Patient Satisfaction Score]]&gt;=7)</f>
        <v>0</v>
      </c>
      <c r="T61" t="str">
        <f>IF(LEFT(Table1[[#This Row],[Patient Gender]],1)="F","Female","Male")</f>
        <v>Male</v>
      </c>
    </row>
    <row r="62" spans="1:20" x14ac:dyDescent="0.3">
      <c r="A62" t="s">
        <v>166</v>
      </c>
      <c r="B62" s="1">
        <v>45374.467361111114</v>
      </c>
      <c r="C62" t="s">
        <v>9</v>
      </c>
      <c r="D62">
        <v>54</v>
      </c>
      <c r="E62" t="s">
        <v>19</v>
      </c>
      <c r="F62" t="s">
        <v>11</v>
      </c>
      <c r="G62" t="b">
        <v>0</v>
      </c>
      <c r="H62">
        <v>10</v>
      </c>
      <c r="I62">
        <v>58</v>
      </c>
      <c r="J62" t="b">
        <v>0</v>
      </c>
      <c r="K62">
        <f>YEAR(Table1[[#This Row],[Patient Admission Date]])</f>
        <v>2024</v>
      </c>
      <c r="L62" t="str">
        <f>TEXT(Table1[[#This Row],[Patient Admission Date]],"mmm")</f>
        <v>Mar</v>
      </c>
      <c r="M62" t="str">
        <f>TEXT(Table1[[#This Row],[Patient Admission Date]],"ddd")</f>
        <v>Sat</v>
      </c>
      <c r="N62" t="str">
        <f>TEXT(INT(HOUR(Table1[[#This Row],[Patient Admission Date]])/3)*3,"00")&amp;"-"&amp;TEXT(INT(HOUR(Table1[[#This Row],[Patient Admission Date]])/3)*3+3,"00")</f>
        <v>09-12</v>
      </c>
      <c r="O62" t="str" cm="1">
        <f t="array" ref="O62">_xlfn.IFS(Table1[[#This Row],[Patient Age]]&lt;=14,"0-14",Table1[[#This Row],[Patient Age]]&lt;=29,"15-29",Table1[[#This Row],[Patient Age]]&lt;=44,"30-44",Table1[[#This Row],[Patient Age]]&lt;=59,"45-59",Table1[[#This Row],[Patient Age]]&lt;=74,"60-74",TRUE,"75+")</f>
        <v>45-59</v>
      </c>
      <c r="P62" t="str" cm="1">
        <f t="array" ref="P62">_xlfn.IFS(Table1[[#This Row],[Patient Waittime]]&lt;=15,"0-15",Table1[[#This Row],[Patient Waittime]]&lt;=30,"16-30",Table1[[#This Row],[Patient Waittime]]&lt;=45,"31-45",Table1[[#This Row],[Patient Waittime]]&lt;=60,"46-60",TRUE,"60+")</f>
        <v>46-60</v>
      </c>
      <c r="Q62">
        <f>--(Table1[[#This Row],[Patient Waittime]]&lt;=30)</f>
        <v>0</v>
      </c>
      <c r="R62">
        <f>--Table1[[#This Row],[Patient Admission Flag]]</f>
        <v>0</v>
      </c>
      <c r="S62">
        <f>--AND(Table1[[#This Row],[WithinTarget]]=1,Table1[[#This Row],[Patient Satisfaction Score]]&gt;=7)</f>
        <v>0</v>
      </c>
      <c r="T62" t="str">
        <f>IF(LEFT(Table1[[#This Row],[Patient Gender]],1)="F","Female","Male")</f>
        <v>Male</v>
      </c>
    </row>
    <row r="63" spans="1:20" x14ac:dyDescent="0.3">
      <c r="A63" t="s">
        <v>167</v>
      </c>
      <c r="B63" s="1">
        <v>45305.254861111112</v>
      </c>
      <c r="C63" t="s">
        <v>24</v>
      </c>
      <c r="D63">
        <v>15</v>
      </c>
      <c r="E63" t="s">
        <v>10</v>
      </c>
      <c r="F63" t="s">
        <v>11</v>
      </c>
      <c r="G63" t="b">
        <v>1</v>
      </c>
      <c r="H63">
        <v>7</v>
      </c>
      <c r="I63">
        <v>12</v>
      </c>
      <c r="J63" t="b">
        <v>1</v>
      </c>
      <c r="K63">
        <f>YEAR(Table1[[#This Row],[Patient Admission Date]])</f>
        <v>2024</v>
      </c>
      <c r="L63" t="str">
        <f>TEXT(Table1[[#This Row],[Patient Admission Date]],"mmm")</f>
        <v>Jan</v>
      </c>
      <c r="M63" t="str">
        <f>TEXT(Table1[[#This Row],[Patient Admission Date]],"ddd")</f>
        <v>Sun</v>
      </c>
      <c r="N63" t="str">
        <f>TEXT(INT(HOUR(Table1[[#This Row],[Patient Admission Date]])/3)*3,"00")&amp;"-"&amp;TEXT(INT(HOUR(Table1[[#This Row],[Patient Admission Date]])/3)*3+3,"00")</f>
        <v>06-09</v>
      </c>
      <c r="O63" t="str" cm="1">
        <f t="array" ref="O63">_xlfn.IFS(Table1[[#This Row],[Patient Age]]&lt;=14,"0-14",Table1[[#This Row],[Patient Age]]&lt;=29,"15-29",Table1[[#This Row],[Patient Age]]&lt;=44,"30-44",Table1[[#This Row],[Patient Age]]&lt;=59,"45-59",Table1[[#This Row],[Patient Age]]&lt;=74,"60-74",TRUE,"75+")</f>
        <v>15-29</v>
      </c>
      <c r="P63" t="str" cm="1">
        <f t="array" ref="P63">_xlfn.IFS(Table1[[#This Row],[Patient Waittime]]&lt;=15,"0-15",Table1[[#This Row],[Patient Waittime]]&lt;=30,"16-30",Table1[[#This Row],[Patient Waittime]]&lt;=45,"31-45",Table1[[#This Row],[Patient Waittime]]&lt;=60,"46-60",TRUE,"60+")</f>
        <v>0-15</v>
      </c>
      <c r="Q63">
        <f>--(Table1[[#This Row],[Patient Waittime]]&lt;=30)</f>
        <v>1</v>
      </c>
      <c r="R63">
        <f>--Table1[[#This Row],[Patient Admission Flag]]</f>
        <v>1</v>
      </c>
      <c r="S63">
        <f>--AND(Table1[[#This Row],[WithinTarget]]=1,Table1[[#This Row],[Patient Satisfaction Score]]&gt;=7)</f>
        <v>1</v>
      </c>
      <c r="T63" t="str">
        <f>IF(LEFT(Table1[[#This Row],[Patient Gender]],1)="F","Female","Male")</f>
        <v>Female</v>
      </c>
    </row>
    <row r="64" spans="1:20" x14ac:dyDescent="0.3">
      <c r="A64" t="s">
        <v>168</v>
      </c>
      <c r="B64" s="1">
        <v>45408.388194444444</v>
      </c>
      <c r="C64" t="s">
        <v>9</v>
      </c>
      <c r="D64">
        <v>55</v>
      </c>
      <c r="E64" t="s">
        <v>22</v>
      </c>
      <c r="F64" t="s">
        <v>15</v>
      </c>
      <c r="G64" t="b">
        <v>1</v>
      </c>
      <c r="I64">
        <v>30</v>
      </c>
      <c r="J64" t="b">
        <v>1</v>
      </c>
      <c r="K64">
        <f>YEAR(Table1[[#This Row],[Patient Admission Date]])</f>
        <v>2024</v>
      </c>
      <c r="L64" t="str">
        <f>TEXT(Table1[[#This Row],[Patient Admission Date]],"mmm")</f>
        <v>Apr</v>
      </c>
      <c r="M64" t="str">
        <f>TEXT(Table1[[#This Row],[Patient Admission Date]],"ddd")</f>
        <v>Fri</v>
      </c>
      <c r="N64" t="str">
        <f>TEXT(INT(HOUR(Table1[[#This Row],[Patient Admission Date]])/3)*3,"00")&amp;"-"&amp;TEXT(INT(HOUR(Table1[[#This Row],[Patient Admission Date]])/3)*3+3,"00")</f>
        <v>09-12</v>
      </c>
      <c r="O64" t="str" cm="1">
        <f t="array" ref="O64">_xlfn.IFS(Table1[[#This Row],[Patient Age]]&lt;=14,"0-14",Table1[[#This Row],[Patient Age]]&lt;=29,"15-29",Table1[[#This Row],[Patient Age]]&lt;=44,"30-44",Table1[[#This Row],[Patient Age]]&lt;=59,"45-59",Table1[[#This Row],[Patient Age]]&lt;=74,"60-74",TRUE,"75+")</f>
        <v>45-59</v>
      </c>
      <c r="P64" t="str" cm="1">
        <f t="array" ref="P64">_xlfn.IFS(Table1[[#This Row],[Patient Waittime]]&lt;=15,"0-15",Table1[[#This Row],[Patient Waittime]]&lt;=30,"16-30",Table1[[#This Row],[Patient Waittime]]&lt;=45,"31-45",Table1[[#This Row],[Patient Waittime]]&lt;=60,"46-60",TRUE,"60+")</f>
        <v>16-30</v>
      </c>
      <c r="Q64">
        <f>--(Table1[[#This Row],[Patient Waittime]]&lt;=30)</f>
        <v>1</v>
      </c>
      <c r="R64">
        <f>--Table1[[#This Row],[Patient Admission Flag]]</f>
        <v>1</v>
      </c>
      <c r="S64">
        <f>--AND(Table1[[#This Row],[WithinTarget]]=1,Table1[[#This Row],[Patient Satisfaction Score]]&gt;=7)</f>
        <v>0</v>
      </c>
      <c r="T64" t="str">
        <f>IF(LEFT(Table1[[#This Row],[Patient Gender]],1)="F","Female","Male")</f>
        <v>Male</v>
      </c>
    </row>
    <row r="65" spans="1:20" x14ac:dyDescent="0.3">
      <c r="A65" t="s">
        <v>169</v>
      </c>
      <c r="B65" s="1">
        <v>45146.474305555559</v>
      </c>
      <c r="C65" t="s">
        <v>9</v>
      </c>
      <c r="D65">
        <v>11</v>
      </c>
      <c r="E65" t="s">
        <v>10</v>
      </c>
      <c r="F65" t="s">
        <v>15</v>
      </c>
      <c r="G65" t="b">
        <v>0</v>
      </c>
      <c r="I65">
        <v>48</v>
      </c>
      <c r="J65" t="b">
        <v>0</v>
      </c>
      <c r="K65">
        <f>YEAR(Table1[[#This Row],[Patient Admission Date]])</f>
        <v>2023</v>
      </c>
      <c r="L65" t="str">
        <f>TEXT(Table1[[#This Row],[Patient Admission Date]],"mmm")</f>
        <v>Aug</v>
      </c>
      <c r="M65" t="str">
        <f>TEXT(Table1[[#This Row],[Patient Admission Date]],"ddd")</f>
        <v>Tue</v>
      </c>
      <c r="N65" t="str">
        <f>TEXT(INT(HOUR(Table1[[#This Row],[Patient Admission Date]])/3)*3,"00")&amp;"-"&amp;TEXT(INT(HOUR(Table1[[#This Row],[Patient Admission Date]])/3)*3+3,"00")</f>
        <v>09-12</v>
      </c>
      <c r="O65" t="str" cm="1">
        <f t="array" ref="O65">_xlfn.IFS(Table1[[#This Row],[Patient Age]]&lt;=14,"0-14",Table1[[#This Row],[Patient Age]]&lt;=29,"15-29",Table1[[#This Row],[Patient Age]]&lt;=44,"30-44",Table1[[#This Row],[Patient Age]]&lt;=59,"45-59",Table1[[#This Row],[Patient Age]]&lt;=74,"60-74",TRUE,"75+")</f>
        <v>0-14</v>
      </c>
      <c r="P65" t="str" cm="1">
        <f t="array" ref="P65">_xlfn.IFS(Table1[[#This Row],[Patient Waittime]]&lt;=15,"0-15",Table1[[#This Row],[Patient Waittime]]&lt;=30,"16-30",Table1[[#This Row],[Patient Waittime]]&lt;=45,"31-45",Table1[[#This Row],[Patient Waittime]]&lt;=60,"46-60",TRUE,"60+")</f>
        <v>46-60</v>
      </c>
      <c r="Q65">
        <f>--(Table1[[#This Row],[Patient Waittime]]&lt;=30)</f>
        <v>0</v>
      </c>
      <c r="R65">
        <f>--Table1[[#This Row],[Patient Admission Flag]]</f>
        <v>0</v>
      </c>
      <c r="S65">
        <f>--AND(Table1[[#This Row],[WithinTarget]]=1,Table1[[#This Row],[Patient Satisfaction Score]]&gt;=7)</f>
        <v>0</v>
      </c>
      <c r="T65" t="str">
        <f>IF(LEFT(Table1[[#This Row],[Patient Gender]],1)="F","Female","Male")</f>
        <v>Male</v>
      </c>
    </row>
    <row r="66" spans="1:20" x14ac:dyDescent="0.3">
      <c r="A66" t="s">
        <v>170</v>
      </c>
      <c r="B66" s="1">
        <v>45532.944444444445</v>
      </c>
      <c r="C66" t="s">
        <v>9</v>
      </c>
      <c r="D66">
        <v>7</v>
      </c>
      <c r="E66" t="s">
        <v>18</v>
      </c>
      <c r="F66" t="s">
        <v>11</v>
      </c>
      <c r="G66" t="b">
        <v>0</v>
      </c>
      <c r="I66">
        <v>31</v>
      </c>
      <c r="J66" t="b">
        <v>0</v>
      </c>
      <c r="K66">
        <f>YEAR(Table1[[#This Row],[Patient Admission Date]])</f>
        <v>2024</v>
      </c>
      <c r="L66" t="str">
        <f>TEXT(Table1[[#This Row],[Patient Admission Date]],"mmm")</f>
        <v>Aug</v>
      </c>
      <c r="M66" t="str">
        <f>TEXT(Table1[[#This Row],[Patient Admission Date]],"ddd")</f>
        <v>Wed</v>
      </c>
      <c r="N66" t="str">
        <f>TEXT(INT(HOUR(Table1[[#This Row],[Patient Admission Date]])/3)*3,"00")&amp;"-"&amp;TEXT(INT(HOUR(Table1[[#This Row],[Patient Admission Date]])/3)*3+3,"00")</f>
        <v>21-24</v>
      </c>
      <c r="O66" t="str" cm="1">
        <f t="array" ref="O66">_xlfn.IFS(Table1[[#This Row],[Patient Age]]&lt;=14,"0-14",Table1[[#This Row],[Patient Age]]&lt;=29,"15-29",Table1[[#This Row],[Patient Age]]&lt;=44,"30-44",Table1[[#This Row],[Patient Age]]&lt;=59,"45-59",Table1[[#This Row],[Patient Age]]&lt;=74,"60-74",TRUE,"75+")</f>
        <v>0-14</v>
      </c>
      <c r="P66" t="str" cm="1">
        <f t="array" ref="P66">_xlfn.IFS(Table1[[#This Row],[Patient Waittime]]&lt;=15,"0-15",Table1[[#This Row],[Patient Waittime]]&lt;=30,"16-30",Table1[[#This Row],[Patient Waittime]]&lt;=45,"31-45",Table1[[#This Row],[Patient Waittime]]&lt;=60,"46-60",TRUE,"60+")</f>
        <v>31-45</v>
      </c>
      <c r="Q66">
        <f>--(Table1[[#This Row],[Patient Waittime]]&lt;=30)</f>
        <v>0</v>
      </c>
      <c r="R66">
        <f>--Table1[[#This Row],[Patient Admission Flag]]</f>
        <v>0</v>
      </c>
      <c r="S66">
        <f>--AND(Table1[[#This Row],[WithinTarget]]=1,Table1[[#This Row],[Patient Satisfaction Score]]&gt;=7)</f>
        <v>0</v>
      </c>
      <c r="T66" t="str">
        <f>IF(LEFT(Table1[[#This Row],[Patient Gender]],1)="F","Female","Male")</f>
        <v>Male</v>
      </c>
    </row>
    <row r="67" spans="1:20" x14ac:dyDescent="0.3">
      <c r="A67" t="s">
        <v>171</v>
      </c>
      <c r="B67" s="1">
        <v>45152.473611111112</v>
      </c>
      <c r="C67" t="s">
        <v>9</v>
      </c>
      <c r="D67">
        <v>49</v>
      </c>
      <c r="E67" t="s">
        <v>21</v>
      </c>
      <c r="F67" t="s">
        <v>11</v>
      </c>
      <c r="G67" t="b">
        <v>1</v>
      </c>
      <c r="I67">
        <v>18</v>
      </c>
      <c r="J67" t="b">
        <v>1</v>
      </c>
      <c r="K67">
        <f>YEAR(Table1[[#This Row],[Patient Admission Date]])</f>
        <v>2023</v>
      </c>
      <c r="L67" t="str">
        <f>TEXT(Table1[[#This Row],[Patient Admission Date]],"mmm")</f>
        <v>Aug</v>
      </c>
      <c r="M67" t="str">
        <f>TEXT(Table1[[#This Row],[Patient Admission Date]],"ddd")</f>
        <v>Mon</v>
      </c>
      <c r="N67" t="str">
        <f>TEXT(INT(HOUR(Table1[[#This Row],[Patient Admission Date]])/3)*3,"00")&amp;"-"&amp;TEXT(INT(HOUR(Table1[[#This Row],[Patient Admission Date]])/3)*3+3,"00")</f>
        <v>09-12</v>
      </c>
      <c r="O67" t="str" cm="1">
        <f t="array" ref="O67">_xlfn.IFS(Table1[[#This Row],[Patient Age]]&lt;=14,"0-14",Table1[[#This Row],[Patient Age]]&lt;=29,"15-29",Table1[[#This Row],[Patient Age]]&lt;=44,"30-44",Table1[[#This Row],[Patient Age]]&lt;=59,"45-59",Table1[[#This Row],[Patient Age]]&lt;=74,"60-74",TRUE,"75+")</f>
        <v>45-59</v>
      </c>
      <c r="P67" t="str" cm="1">
        <f t="array" ref="P67">_xlfn.IFS(Table1[[#This Row],[Patient Waittime]]&lt;=15,"0-15",Table1[[#This Row],[Patient Waittime]]&lt;=30,"16-30",Table1[[#This Row],[Patient Waittime]]&lt;=45,"31-45",Table1[[#This Row],[Patient Waittime]]&lt;=60,"46-60",TRUE,"60+")</f>
        <v>16-30</v>
      </c>
      <c r="Q67">
        <f>--(Table1[[#This Row],[Patient Waittime]]&lt;=30)</f>
        <v>1</v>
      </c>
      <c r="R67">
        <f>--Table1[[#This Row],[Patient Admission Flag]]</f>
        <v>1</v>
      </c>
      <c r="S67">
        <f>--AND(Table1[[#This Row],[WithinTarget]]=1,Table1[[#This Row],[Patient Satisfaction Score]]&gt;=7)</f>
        <v>0</v>
      </c>
      <c r="T67" t="str">
        <f>IF(LEFT(Table1[[#This Row],[Patient Gender]],1)="F","Female","Male")</f>
        <v>Male</v>
      </c>
    </row>
    <row r="68" spans="1:20" x14ac:dyDescent="0.3">
      <c r="A68" t="s">
        <v>172</v>
      </c>
      <c r="B68" s="1">
        <v>45182.871527777781</v>
      </c>
      <c r="C68" t="s">
        <v>24</v>
      </c>
      <c r="D68">
        <v>70</v>
      </c>
      <c r="E68" t="s">
        <v>14</v>
      </c>
      <c r="F68" t="s">
        <v>15</v>
      </c>
      <c r="G68" t="b">
        <v>1</v>
      </c>
      <c r="I68">
        <v>55</v>
      </c>
      <c r="J68" t="b">
        <v>1</v>
      </c>
      <c r="K68">
        <f>YEAR(Table1[[#This Row],[Patient Admission Date]])</f>
        <v>2023</v>
      </c>
      <c r="L68" t="str">
        <f>TEXT(Table1[[#This Row],[Patient Admission Date]],"mmm")</f>
        <v>Sep</v>
      </c>
      <c r="M68" t="str">
        <f>TEXT(Table1[[#This Row],[Patient Admission Date]],"ddd")</f>
        <v>Wed</v>
      </c>
      <c r="N68" t="str">
        <f>TEXT(INT(HOUR(Table1[[#This Row],[Patient Admission Date]])/3)*3,"00")&amp;"-"&amp;TEXT(INT(HOUR(Table1[[#This Row],[Patient Admission Date]])/3)*3+3,"00")</f>
        <v>18-21</v>
      </c>
      <c r="O68" t="str" cm="1">
        <f t="array" ref="O68">_xlfn.IFS(Table1[[#This Row],[Patient Age]]&lt;=14,"0-14",Table1[[#This Row],[Patient Age]]&lt;=29,"15-29",Table1[[#This Row],[Patient Age]]&lt;=44,"30-44",Table1[[#This Row],[Patient Age]]&lt;=59,"45-59",Table1[[#This Row],[Patient Age]]&lt;=74,"60-74",TRUE,"75+")</f>
        <v>60-74</v>
      </c>
      <c r="P68" t="str" cm="1">
        <f t="array" ref="P68">_xlfn.IFS(Table1[[#This Row],[Patient Waittime]]&lt;=15,"0-15",Table1[[#This Row],[Patient Waittime]]&lt;=30,"16-30",Table1[[#This Row],[Patient Waittime]]&lt;=45,"31-45",Table1[[#This Row],[Patient Waittime]]&lt;=60,"46-60",TRUE,"60+")</f>
        <v>46-60</v>
      </c>
      <c r="Q68">
        <f>--(Table1[[#This Row],[Patient Waittime]]&lt;=30)</f>
        <v>0</v>
      </c>
      <c r="R68">
        <f>--Table1[[#This Row],[Patient Admission Flag]]</f>
        <v>1</v>
      </c>
      <c r="S68">
        <f>--AND(Table1[[#This Row],[WithinTarget]]=1,Table1[[#This Row],[Patient Satisfaction Score]]&gt;=7)</f>
        <v>0</v>
      </c>
      <c r="T68" t="str">
        <f>IF(LEFT(Table1[[#This Row],[Patient Gender]],1)="F","Female","Male")</f>
        <v>Female</v>
      </c>
    </row>
    <row r="69" spans="1:20" x14ac:dyDescent="0.3">
      <c r="A69" t="s">
        <v>173</v>
      </c>
      <c r="B69" s="1">
        <v>45034.622916666667</v>
      </c>
      <c r="C69" t="s">
        <v>24</v>
      </c>
      <c r="D69">
        <v>16</v>
      </c>
      <c r="E69" t="s">
        <v>18</v>
      </c>
      <c r="F69" t="s">
        <v>15</v>
      </c>
      <c r="G69" t="b">
        <v>1</v>
      </c>
      <c r="I69">
        <v>51</v>
      </c>
      <c r="J69" t="b">
        <v>1</v>
      </c>
      <c r="K69">
        <f>YEAR(Table1[[#This Row],[Patient Admission Date]])</f>
        <v>2023</v>
      </c>
      <c r="L69" t="str">
        <f>TEXT(Table1[[#This Row],[Patient Admission Date]],"mmm")</f>
        <v>Apr</v>
      </c>
      <c r="M69" t="str">
        <f>TEXT(Table1[[#This Row],[Patient Admission Date]],"ddd")</f>
        <v>Tue</v>
      </c>
      <c r="N69" t="str">
        <f>TEXT(INT(HOUR(Table1[[#This Row],[Patient Admission Date]])/3)*3,"00")&amp;"-"&amp;TEXT(INT(HOUR(Table1[[#This Row],[Patient Admission Date]])/3)*3+3,"00")</f>
        <v>12-15</v>
      </c>
      <c r="O69" t="str" cm="1">
        <f t="array" ref="O69">_xlfn.IFS(Table1[[#This Row],[Patient Age]]&lt;=14,"0-14",Table1[[#This Row],[Patient Age]]&lt;=29,"15-29",Table1[[#This Row],[Patient Age]]&lt;=44,"30-44",Table1[[#This Row],[Patient Age]]&lt;=59,"45-59",Table1[[#This Row],[Patient Age]]&lt;=74,"60-74",TRUE,"75+")</f>
        <v>15-29</v>
      </c>
      <c r="P69" t="str" cm="1">
        <f t="array" ref="P69">_xlfn.IFS(Table1[[#This Row],[Patient Waittime]]&lt;=15,"0-15",Table1[[#This Row],[Patient Waittime]]&lt;=30,"16-30",Table1[[#This Row],[Patient Waittime]]&lt;=45,"31-45",Table1[[#This Row],[Patient Waittime]]&lt;=60,"46-60",TRUE,"60+")</f>
        <v>46-60</v>
      </c>
      <c r="Q69">
        <f>--(Table1[[#This Row],[Patient Waittime]]&lt;=30)</f>
        <v>0</v>
      </c>
      <c r="R69">
        <f>--Table1[[#This Row],[Patient Admission Flag]]</f>
        <v>1</v>
      </c>
      <c r="S69">
        <f>--AND(Table1[[#This Row],[WithinTarget]]=1,Table1[[#This Row],[Patient Satisfaction Score]]&gt;=7)</f>
        <v>0</v>
      </c>
      <c r="T69" t="str">
        <f>IF(LEFT(Table1[[#This Row],[Patient Gender]],1)="F","Female","Male")</f>
        <v>Female</v>
      </c>
    </row>
    <row r="70" spans="1:20" x14ac:dyDescent="0.3">
      <c r="A70" t="s">
        <v>174</v>
      </c>
      <c r="B70" s="1">
        <v>45192.993750000001</v>
      </c>
      <c r="C70" t="s">
        <v>9</v>
      </c>
      <c r="D70">
        <v>14</v>
      </c>
      <c r="E70" t="s">
        <v>19</v>
      </c>
      <c r="F70" t="s">
        <v>17</v>
      </c>
      <c r="G70" t="b">
        <v>1</v>
      </c>
      <c r="H70">
        <v>4</v>
      </c>
      <c r="I70">
        <v>23</v>
      </c>
      <c r="J70" t="b">
        <v>1</v>
      </c>
      <c r="K70">
        <f>YEAR(Table1[[#This Row],[Patient Admission Date]])</f>
        <v>2023</v>
      </c>
      <c r="L70" t="str">
        <f>TEXT(Table1[[#This Row],[Patient Admission Date]],"mmm")</f>
        <v>Sep</v>
      </c>
      <c r="M70" t="str">
        <f>TEXT(Table1[[#This Row],[Patient Admission Date]],"ddd")</f>
        <v>Sat</v>
      </c>
      <c r="N70" t="str">
        <f>TEXT(INT(HOUR(Table1[[#This Row],[Patient Admission Date]])/3)*3,"00")&amp;"-"&amp;TEXT(INT(HOUR(Table1[[#This Row],[Patient Admission Date]])/3)*3+3,"00")</f>
        <v>21-24</v>
      </c>
      <c r="O70" t="str" cm="1">
        <f t="array" ref="O70">_xlfn.IFS(Table1[[#This Row],[Patient Age]]&lt;=14,"0-14",Table1[[#This Row],[Patient Age]]&lt;=29,"15-29",Table1[[#This Row],[Patient Age]]&lt;=44,"30-44",Table1[[#This Row],[Patient Age]]&lt;=59,"45-59",Table1[[#This Row],[Patient Age]]&lt;=74,"60-74",TRUE,"75+")</f>
        <v>0-14</v>
      </c>
      <c r="P70" t="str" cm="1">
        <f t="array" ref="P70">_xlfn.IFS(Table1[[#This Row],[Patient Waittime]]&lt;=15,"0-15",Table1[[#This Row],[Patient Waittime]]&lt;=30,"16-30",Table1[[#This Row],[Patient Waittime]]&lt;=45,"31-45",Table1[[#This Row],[Patient Waittime]]&lt;=60,"46-60",TRUE,"60+")</f>
        <v>16-30</v>
      </c>
      <c r="Q70">
        <f>--(Table1[[#This Row],[Patient Waittime]]&lt;=30)</f>
        <v>1</v>
      </c>
      <c r="R70">
        <f>--Table1[[#This Row],[Patient Admission Flag]]</f>
        <v>1</v>
      </c>
      <c r="S70">
        <f>--AND(Table1[[#This Row],[WithinTarget]]=1,Table1[[#This Row],[Patient Satisfaction Score]]&gt;=7)</f>
        <v>0</v>
      </c>
      <c r="T70" t="str">
        <f>IF(LEFT(Table1[[#This Row],[Patient Gender]],1)="F","Female","Male")</f>
        <v>Male</v>
      </c>
    </row>
    <row r="71" spans="1:20" x14ac:dyDescent="0.3">
      <c r="A71" t="s">
        <v>175</v>
      </c>
      <c r="B71" s="1">
        <v>45099.981249999997</v>
      </c>
      <c r="C71" t="s">
        <v>9</v>
      </c>
      <c r="D71">
        <v>41</v>
      </c>
      <c r="E71" t="s">
        <v>14</v>
      </c>
      <c r="F71" t="s">
        <v>11</v>
      </c>
      <c r="G71" t="b">
        <v>0</v>
      </c>
      <c r="H71">
        <v>4</v>
      </c>
      <c r="I71">
        <v>46</v>
      </c>
      <c r="J71" t="b">
        <v>0</v>
      </c>
      <c r="K71">
        <f>YEAR(Table1[[#This Row],[Patient Admission Date]])</f>
        <v>2023</v>
      </c>
      <c r="L71" t="str">
        <f>TEXT(Table1[[#This Row],[Patient Admission Date]],"mmm")</f>
        <v>Jun</v>
      </c>
      <c r="M71" t="str">
        <f>TEXT(Table1[[#This Row],[Patient Admission Date]],"ddd")</f>
        <v>Thu</v>
      </c>
      <c r="N71" t="str">
        <f>TEXT(INT(HOUR(Table1[[#This Row],[Patient Admission Date]])/3)*3,"00")&amp;"-"&amp;TEXT(INT(HOUR(Table1[[#This Row],[Patient Admission Date]])/3)*3+3,"00")</f>
        <v>21-24</v>
      </c>
      <c r="O71" t="str" cm="1">
        <f t="array" ref="O71">_xlfn.IFS(Table1[[#This Row],[Patient Age]]&lt;=14,"0-14",Table1[[#This Row],[Patient Age]]&lt;=29,"15-29",Table1[[#This Row],[Patient Age]]&lt;=44,"30-44",Table1[[#This Row],[Patient Age]]&lt;=59,"45-59",Table1[[#This Row],[Patient Age]]&lt;=74,"60-74",TRUE,"75+")</f>
        <v>30-44</v>
      </c>
      <c r="P71" t="str" cm="1">
        <f t="array" ref="P71">_xlfn.IFS(Table1[[#This Row],[Patient Waittime]]&lt;=15,"0-15",Table1[[#This Row],[Patient Waittime]]&lt;=30,"16-30",Table1[[#This Row],[Patient Waittime]]&lt;=45,"31-45",Table1[[#This Row],[Patient Waittime]]&lt;=60,"46-60",TRUE,"60+")</f>
        <v>46-60</v>
      </c>
      <c r="Q71">
        <f>--(Table1[[#This Row],[Patient Waittime]]&lt;=30)</f>
        <v>0</v>
      </c>
      <c r="R71">
        <f>--Table1[[#This Row],[Patient Admission Flag]]</f>
        <v>0</v>
      </c>
      <c r="S71">
        <f>--AND(Table1[[#This Row],[WithinTarget]]=1,Table1[[#This Row],[Patient Satisfaction Score]]&gt;=7)</f>
        <v>0</v>
      </c>
      <c r="T71" t="str">
        <f>IF(LEFT(Table1[[#This Row],[Patient Gender]],1)="F","Female","Male")</f>
        <v>Male</v>
      </c>
    </row>
    <row r="72" spans="1:20" x14ac:dyDescent="0.3">
      <c r="A72" t="s">
        <v>176</v>
      </c>
      <c r="B72" s="1">
        <v>45219.033333333333</v>
      </c>
      <c r="C72" t="s">
        <v>9</v>
      </c>
      <c r="D72">
        <v>8</v>
      </c>
      <c r="E72" t="s">
        <v>14</v>
      </c>
      <c r="F72" t="s">
        <v>11</v>
      </c>
      <c r="G72" t="b">
        <v>0</v>
      </c>
      <c r="I72">
        <v>37</v>
      </c>
      <c r="J72" t="b">
        <v>0</v>
      </c>
      <c r="K72">
        <f>YEAR(Table1[[#This Row],[Patient Admission Date]])</f>
        <v>2023</v>
      </c>
      <c r="L72" t="str">
        <f>TEXT(Table1[[#This Row],[Patient Admission Date]],"mmm")</f>
        <v>Oct</v>
      </c>
      <c r="M72" t="str">
        <f>TEXT(Table1[[#This Row],[Patient Admission Date]],"ddd")</f>
        <v>Fri</v>
      </c>
      <c r="N72" t="str">
        <f>TEXT(INT(HOUR(Table1[[#This Row],[Patient Admission Date]])/3)*3,"00")&amp;"-"&amp;TEXT(INT(HOUR(Table1[[#This Row],[Patient Admission Date]])/3)*3+3,"00")</f>
        <v>00-03</v>
      </c>
      <c r="O72" t="str" cm="1">
        <f t="array" ref="O72">_xlfn.IFS(Table1[[#This Row],[Patient Age]]&lt;=14,"0-14",Table1[[#This Row],[Patient Age]]&lt;=29,"15-29",Table1[[#This Row],[Patient Age]]&lt;=44,"30-44",Table1[[#This Row],[Patient Age]]&lt;=59,"45-59",Table1[[#This Row],[Patient Age]]&lt;=74,"60-74",TRUE,"75+")</f>
        <v>0-14</v>
      </c>
      <c r="P72" t="str" cm="1">
        <f t="array" ref="P72">_xlfn.IFS(Table1[[#This Row],[Patient Waittime]]&lt;=15,"0-15",Table1[[#This Row],[Patient Waittime]]&lt;=30,"16-30",Table1[[#This Row],[Patient Waittime]]&lt;=45,"31-45",Table1[[#This Row],[Patient Waittime]]&lt;=60,"46-60",TRUE,"60+")</f>
        <v>31-45</v>
      </c>
      <c r="Q72">
        <f>--(Table1[[#This Row],[Patient Waittime]]&lt;=30)</f>
        <v>0</v>
      </c>
      <c r="R72">
        <f>--Table1[[#This Row],[Patient Admission Flag]]</f>
        <v>0</v>
      </c>
      <c r="S72">
        <f>--AND(Table1[[#This Row],[WithinTarget]]=1,Table1[[#This Row],[Patient Satisfaction Score]]&gt;=7)</f>
        <v>0</v>
      </c>
      <c r="T72" t="str">
        <f>IF(LEFT(Table1[[#This Row],[Patient Gender]],1)="F","Female","Male")</f>
        <v>Male</v>
      </c>
    </row>
    <row r="73" spans="1:20" x14ac:dyDescent="0.3">
      <c r="A73" t="s">
        <v>177</v>
      </c>
      <c r="B73" s="1">
        <v>45573.660416666666</v>
      </c>
      <c r="C73" t="s">
        <v>9</v>
      </c>
      <c r="D73">
        <v>64</v>
      </c>
      <c r="E73" t="s">
        <v>21</v>
      </c>
      <c r="F73" t="s">
        <v>11</v>
      </c>
      <c r="G73" t="b">
        <v>0</v>
      </c>
      <c r="I73">
        <v>59</v>
      </c>
      <c r="J73" t="b">
        <v>0</v>
      </c>
      <c r="K73">
        <f>YEAR(Table1[[#This Row],[Patient Admission Date]])</f>
        <v>2024</v>
      </c>
      <c r="L73" t="str">
        <f>TEXT(Table1[[#This Row],[Patient Admission Date]],"mmm")</f>
        <v>Oct</v>
      </c>
      <c r="M73" t="str">
        <f>TEXT(Table1[[#This Row],[Patient Admission Date]],"ddd")</f>
        <v>Tue</v>
      </c>
      <c r="N73" t="str">
        <f>TEXT(INT(HOUR(Table1[[#This Row],[Patient Admission Date]])/3)*3,"00")&amp;"-"&amp;TEXT(INT(HOUR(Table1[[#This Row],[Patient Admission Date]])/3)*3+3,"00")</f>
        <v>15-18</v>
      </c>
      <c r="O73" t="str" cm="1">
        <f t="array" ref="O73">_xlfn.IFS(Table1[[#This Row],[Patient Age]]&lt;=14,"0-14",Table1[[#This Row],[Patient Age]]&lt;=29,"15-29",Table1[[#This Row],[Patient Age]]&lt;=44,"30-44",Table1[[#This Row],[Patient Age]]&lt;=59,"45-59",Table1[[#This Row],[Patient Age]]&lt;=74,"60-74",TRUE,"75+")</f>
        <v>60-74</v>
      </c>
      <c r="P73" t="str" cm="1">
        <f t="array" ref="P73">_xlfn.IFS(Table1[[#This Row],[Patient Waittime]]&lt;=15,"0-15",Table1[[#This Row],[Patient Waittime]]&lt;=30,"16-30",Table1[[#This Row],[Patient Waittime]]&lt;=45,"31-45",Table1[[#This Row],[Patient Waittime]]&lt;=60,"46-60",TRUE,"60+")</f>
        <v>46-60</v>
      </c>
      <c r="Q73">
        <f>--(Table1[[#This Row],[Patient Waittime]]&lt;=30)</f>
        <v>0</v>
      </c>
      <c r="R73">
        <f>--Table1[[#This Row],[Patient Admission Flag]]</f>
        <v>0</v>
      </c>
      <c r="S73">
        <f>--AND(Table1[[#This Row],[WithinTarget]]=1,Table1[[#This Row],[Patient Satisfaction Score]]&gt;=7)</f>
        <v>0</v>
      </c>
      <c r="T73" t="str">
        <f>IF(LEFT(Table1[[#This Row],[Patient Gender]],1)="F","Female","Male")</f>
        <v>Male</v>
      </c>
    </row>
    <row r="74" spans="1:20" x14ac:dyDescent="0.3">
      <c r="A74" t="s">
        <v>178</v>
      </c>
      <c r="B74" s="1">
        <v>45423.661111111112</v>
      </c>
      <c r="C74" t="s">
        <v>24</v>
      </c>
      <c r="D74">
        <v>76</v>
      </c>
      <c r="E74" t="s">
        <v>19</v>
      </c>
      <c r="F74" t="s">
        <v>20</v>
      </c>
      <c r="G74" t="b">
        <v>1</v>
      </c>
      <c r="I74">
        <v>34</v>
      </c>
      <c r="J74" t="b">
        <v>1</v>
      </c>
      <c r="K74">
        <f>YEAR(Table1[[#This Row],[Patient Admission Date]])</f>
        <v>2024</v>
      </c>
      <c r="L74" t="str">
        <f>TEXT(Table1[[#This Row],[Patient Admission Date]],"mmm")</f>
        <v>May</v>
      </c>
      <c r="M74" t="str">
        <f>TEXT(Table1[[#This Row],[Patient Admission Date]],"ddd")</f>
        <v>Sat</v>
      </c>
      <c r="N74" t="str">
        <f>TEXT(INT(HOUR(Table1[[#This Row],[Patient Admission Date]])/3)*3,"00")&amp;"-"&amp;TEXT(INT(HOUR(Table1[[#This Row],[Patient Admission Date]])/3)*3+3,"00")</f>
        <v>15-18</v>
      </c>
      <c r="O74" t="str" cm="1">
        <f t="array" ref="O74">_xlfn.IFS(Table1[[#This Row],[Patient Age]]&lt;=14,"0-14",Table1[[#This Row],[Patient Age]]&lt;=29,"15-29",Table1[[#This Row],[Patient Age]]&lt;=44,"30-44",Table1[[#This Row],[Patient Age]]&lt;=59,"45-59",Table1[[#This Row],[Patient Age]]&lt;=74,"60-74",TRUE,"75+")</f>
        <v>75+</v>
      </c>
      <c r="P74" t="str" cm="1">
        <f t="array" ref="P74">_xlfn.IFS(Table1[[#This Row],[Patient Waittime]]&lt;=15,"0-15",Table1[[#This Row],[Patient Waittime]]&lt;=30,"16-30",Table1[[#This Row],[Patient Waittime]]&lt;=45,"31-45",Table1[[#This Row],[Patient Waittime]]&lt;=60,"46-60",TRUE,"60+")</f>
        <v>31-45</v>
      </c>
      <c r="Q74">
        <f>--(Table1[[#This Row],[Patient Waittime]]&lt;=30)</f>
        <v>0</v>
      </c>
      <c r="R74">
        <f>--Table1[[#This Row],[Patient Admission Flag]]</f>
        <v>1</v>
      </c>
      <c r="S74">
        <f>--AND(Table1[[#This Row],[WithinTarget]]=1,Table1[[#This Row],[Patient Satisfaction Score]]&gt;=7)</f>
        <v>0</v>
      </c>
      <c r="T74" t="str">
        <f>IF(LEFT(Table1[[#This Row],[Patient Gender]],1)="F","Female","Male")</f>
        <v>Female</v>
      </c>
    </row>
    <row r="75" spans="1:20" x14ac:dyDescent="0.3">
      <c r="A75" t="s">
        <v>179</v>
      </c>
      <c r="B75" s="1">
        <v>45373.116666666669</v>
      </c>
      <c r="C75" t="s">
        <v>24</v>
      </c>
      <c r="D75">
        <v>17</v>
      </c>
      <c r="E75" t="s">
        <v>14</v>
      </c>
      <c r="F75" t="s">
        <v>15</v>
      </c>
      <c r="G75" t="b">
        <v>1</v>
      </c>
      <c r="I75">
        <v>27</v>
      </c>
      <c r="J75" t="b">
        <v>1</v>
      </c>
      <c r="K75">
        <f>YEAR(Table1[[#This Row],[Patient Admission Date]])</f>
        <v>2024</v>
      </c>
      <c r="L75" t="str">
        <f>TEXT(Table1[[#This Row],[Patient Admission Date]],"mmm")</f>
        <v>Mar</v>
      </c>
      <c r="M75" t="str">
        <f>TEXT(Table1[[#This Row],[Patient Admission Date]],"ddd")</f>
        <v>Fri</v>
      </c>
      <c r="N75" t="str">
        <f>TEXT(INT(HOUR(Table1[[#This Row],[Patient Admission Date]])/3)*3,"00")&amp;"-"&amp;TEXT(INT(HOUR(Table1[[#This Row],[Patient Admission Date]])/3)*3+3,"00")</f>
        <v>00-03</v>
      </c>
      <c r="O75" t="str" cm="1">
        <f t="array" ref="O75">_xlfn.IFS(Table1[[#This Row],[Patient Age]]&lt;=14,"0-14",Table1[[#This Row],[Patient Age]]&lt;=29,"15-29",Table1[[#This Row],[Patient Age]]&lt;=44,"30-44",Table1[[#This Row],[Patient Age]]&lt;=59,"45-59",Table1[[#This Row],[Patient Age]]&lt;=74,"60-74",TRUE,"75+")</f>
        <v>15-29</v>
      </c>
      <c r="P75" t="str" cm="1">
        <f t="array" ref="P75">_xlfn.IFS(Table1[[#This Row],[Patient Waittime]]&lt;=15,"0-15",Table1[[#This Row],[Patient Waittime]]&lt;=30,"16-30",Table1[[#This Row],[Patient Waittime]]&lt;=45,"31-45",Table1[[#This Row],[Patient Waittime]]&lt;=60,"46-60",TRUE,"60+")</f>
        <v>16-30</v>
      </c>
      <c r="Q75">
        <f>--(Table1[[#This Row],[Patient Waittime]]&lt;=30)</f>
        <v>1</v>
      </c>
      <c r="R75">
        <f>--Table1[[#This Row],[Patient Admission Flag]]</f>
        <v>1</v>
      </c>
      <c r="S75">
        <f>--AND(Table1[[#This Row],[WithinTarget]]=1,Table1[[#This Row],[Patient Satisfaction Score]]&gt;=7)</f>
        <v>0</v>
      </c>
      <c r="T75" t="str">
        <f>IF(LEFT(Table1[[#This Row],[Patient Gender]],1)="F","Female","Male")</f>
        <v>Female</v>
      </c>
    </row>
    <row r="76" spans="1:20" x14ac:dyDescent="0.3">
      <c r="A76" t="s">
        <v>180</v>
      </c>
      <c r="B76" s="1">
        <v>45174.429166666669</v>
      </c>
      <c r="C76" t="s">
        <v>9</v>
      </c>
      <c r="D76">
        <v>38</v>
      </c>
      <c r="E76" t="s">
        <v>19</v>
      </c>
      <c r="F76" t="s">
        <v>11</v>
      </c>
      <c r="G76" t="b">
        <v>0</v>
      </c>
      <c r="I76">
        <v>55</v>
      </c>
      <c r="J76" t="b">
        <v>0</v>
      </c>
      <c r="K76">
        <f>YEAR(Table1[[#This Row],[Patient Admission Date]])</f>
        <v>2023</v>
      </c>
      <c r="L76" t="str">
        <f>TEXT(Table1[[#This Row],[Patient Admission Date]],"mmm")</f>
        <v>Sep</v>
      </c>
      <c r="M76" t="str">
        <f>TEXT(Table1[[#This Row],[Patient Admission Date]],"ddd")</f>
        <v>Tue</v>
      </c>
      <c r="N76" t="str">
        <f>TEXT(INT(HOUR(Table1[[#This Row],[Patient Admission Date]])/3)*3,"00")&amp;"-"&amp;TEXT(INT(HOUR(Table1[[#This Row],[Patient Admission Date]])/3)*3+3,"00")</f>
        <v>09-12</v>
      </c>
      <c r="O76" t="str" cm="1">
        <f t="array" ref="O76">_xlfn.IFS(Table1[[#This Row],[Patient Age]]&lt;=14,"0-14",Table1[[#This Row],[Patient Age]]&lt;=29,"15-29",Table1[[#This Row],[Patient Age]]&lt;=44,"30-44",Table1[[#This Row],[Patient Age]]&lt;=59,"45-59",Table1[[#This Row],[Patient Age]]&lt;=74,"60-74",TRUE,"75+")</f>
        <v>30-44</v>
      </c>
      <c r="P76" t="str" cm="1">
        <f t="array" ref="P76">_xlfn.IFS(Table1[[#This Row],[Patient Waittime]]&lt;=15,"0-15",Table1[[#This Row],[Patient Waittime]]&lt;=30,"16-30",Table1[[#This Row],[Patient Waittime]]&lt;=45,"31-45",Table1[[#This Row],[Patient Waittime]]&lt;=60,"46-60",TRUE,"60+")</f>
        <v>46-60</v>
      </c>
      <c r="Q76">
        <f>--(Table1[[#This Row],[Patient Waittime]]&lt;=30)</f>
        <v>0</v>
      </c>
      <c r="R76">
        <f>--Table1[[#This Row],[Patient Admission Flag]]</f>
        <v>0</v>
      </c>
      <c r="S76">
        <f>--AND(Table1[[#This Row],[WithinTarget]]=1,Table1[[#This Row],[Patient Satisfaction Score]]&gt;=7)</f>
        <v>0</v>
      </c>
      <c r="T76" t="str">
        <f>IF(LEFT(Table1[[#This Row],[Patient Gender]],1)="F","Female","Male")</f>
        <v>Male</v>
      </c>
    </row>
    <row r="77" spans="1:20" x14ac:dyDescent="0.3">
      <c r="A77" t="s">
        <v>181</v>
      </c>
      <c r="B77" s="1">
        <v>45110.852083333331</v>
      </c>
      <c r="C77" t="s">
        <v>13</v>
      </c>
      <c r="D77">
        <v>75</v>
      </c>
      <c r="E77" t="s">
        <v>10</v>
      </c>
      <c r="F77" t="s">
        <v>27</v>
      </c>
      <c r="G77" t="b">
        <v>1</v>
      </c>
      <c r="I77">
        <v>34</v>
      </c>
      <c r="J77" t="b">
        <v>1</v>
      </c>
      <c r="K77">
        <f>YEAR(Table1[[#This Row],[Patient Admission Date]])</f>
        <v>2023</v>
      </c>
      <c r="L77" t="str">
        <f>TEXT(Table1[[#This Row],[Patient Admission Date]],"mmm")</f>
        <v>Jul</v>
      </c>
      <c r="M77" t="str">
        <f>TEXT(Table1[[#This Row],[Patient Admission Date]],"ddd")</f>
        <v>Mon</v>
      </c>
      <c r="N77" t="str">
        <f>TEXT(INT(HOUR(Table1[[#This Row],[Patient Admission Date]])/3)*3,"00")&amp;"-"&amp;TEXT(INT(HOUR(Table1[[#This Row],[Patient Admission Date]])/3)*3+3,"00")</f>
        <v>18-21</v>
      </c>
      <c r="O77" t="str" cm="1">
        <f t="array" ref="O77">_xlfn.IFS(Table1[[#This Row],[Patient Age]]&lt;=14,"0-14",Table1[[#This Row],[Patient Age]]&lt;=29,"15-29",Table1[[#This Row],[Patient Age]]&lt;=44,"30-44",Table1[[#This Row],[Patient Age]]&lt;=59,"45-59",Table1[[#This Row],[Patient Age]]&lt;=74,"60-74",TRUE,"75+")</f>
        <v>75+</v>
      </c>
      <c r="P77" t="str" cm="1">
        <f t="array" ref="P77">_xlfn.IFS(Table1[[#This Row],[Patient Waittime]]&lt;=15,"0-15",Table1[[#This Row],[Patient Waittime]]&lt;=30,"16-30",Table1[[#This Row],[Patient Waittime]]&lt;=45,"31-45",Table1[[#This Row],[Patient Waittime]]&lt;=60,"46-60",TRUE,"60+")</f>
        <v>31-45</v>
      </c>
      <c r="Q77">
        <f>--(Table1[[#This Row],[Patient Waittime]]&lt;=30)</f>
        <v>0</v>
      </c>
      <c r="R77">
        <f>--Table1[[#This Row],[Patient Admission Flag]]</f>
        <v>1</v>
      </c>
      <c r="S77">
        <f>--AND(Table1[[#This Row],[WithinTarget]]=1,Table1[[#This Row],[Patient Satisfaction Score]]&gt;=7)</f>
        <v>0</v>
      </c>
      <c r="T77" t="str">
        <f>IF(LEFT(Table1[[#This Row],[Patient Gender]],1)="F","Female","Male")</f>
        <v>Female</v>
      </c>
    </row>
    <row r="78" spans="1:20" x14ac:dyDescent="0.3">
      <c r="A78" t="s">
        <v>182</v>
      </c>
      <c r="B78" s="1">
        <v>45420.752083333333</v>
      </c>
      <c r="C78" t="s">
        <v>9</v>
      </c>
      <c r="D78">
        <v>77</v>
      </c>
      <c r="E78" t="s">
        <v>12</v>
      </c>
      <c r="F78" t="s">
        <v>15</v>
      </c>
      <c r="G78" t="b">
        <v>0</v>
      </c>
      <c r="H78">
        <v>0</v>
      </c>
      <c r="I78">
        <v>17</v>
      </c>
      <c r="J78" t="b">
        <v>0</v>
      </c>
      <c r="K78">
        <f>YEAR(Table1[[#This Row],[Patient Admission Date]])</f>
        <v>2024</v>
      </c>
      <c r="L78" t="str">
        <f>TEXT(Table1[[#This Row],[Patient Admission Date]],"mmm")</f>
        <v>May</v>
      </c>
      <c r="M78" t="str">
        <f>TEXT(Table1[[#This Row],[Patient Admission Date]],"ddd")</f>
        <v>Wed</v>
      </c>
      <c r="N78" t="str">
        <f>TEXT(INT(HOUR(Table1[[#This Row],[Patient Admission Date]])/3)*3,"00")&amp;"-"&amp;TEXT(INT(HOUR(Table1[[#This Row],[Patient Admission Date]])/3)*3+3,"00")</f>
        <v>18-21</v>
      </c>
      <c r="O78" t="str" cm="1">
        <f t="array" ref="O78">_xlfn.IFS(Table1[[#This Row],[Patient Age]]&lt;=14,"0-14",Table1[[#This Row],[Patient Age]]&lt;=29,"15-29",Table1[[#This Row],[Patient Age]]&lt;=44,"30-44",Table1[[#This Row],[Patient Age]]&lt;=59,"45-59",Table1[[#This Row],[Patient Age]]&lt;=74,"60-74",TRUE,"75+")</f>
        <v>75+</v>
      </c>
      <c r="P78" t="str" cm="1">
        <f t="array" ref="P78">_xlfn.IFS(Table1[[#This Row],[Patient Waittime]]&lt;=15,"0-15",Table1[[#This Row],[Patient Waittime]]&lt;=30,"16-30",Table1[[#This Row],[Patient Waittime]]&lt;=45,"31-45",Table1[[#This Row],[Patient Waittime]]&lt;=60,"46-60",TRUE,"60+")</f>
        <v>16-30</v>
      </c>
      <c r="Q78">
        <f>--(Table1[[#This Row],[Patient Waittime]]&lt;=30)</f>
        <v>1</v>
      </c>
      <c r="R78">
        <f>--Table1[[#This Row],[Patient Admission Flag]]</f>
        <v>0</v>
      </c>
      <c r="S78">
        <f>--AND(Table1[[#This Row],[WithinTarget]]=1,Table1[[#This Row],[Patient Satisfaction Score]]&gt;=7)</f>
        <v>0</v>
      </c>
      <c r="T78" t="str">
        <f>IF(LEFT(Table1[[#This Row],[Patient Gender]],1)="F","Female","Male")</f>
        <v>Male</v>
      </c>
    </row>
    <row r="79" spans="1:20" x14ac:dyDescent="0.3">
      <c r="A79" t="s">
        <v>183</v>
      </c>
      <c r="B79" s="1">
        <v>45297.861111111109</v>
      </c>
      <c r="C79" t="s">
        <v>9</v>
      </c>
      <c r="D79">
        <v>34</v>
      </c>
      <c r="E79" t="s">
        <v>18</v>
      </c>
      <c r="F79" t="s">
        <v>11</v>
      </c>
      <c r="G79" t="b">
        <v>1</v>
      </c>
      <c r="I79">
        <v>40</v>
      </c>
      <c r="J79" t="b">
        <v>1</v>
      </c>
      <c r="K79">
        <f>YEAR(Table1[[#This Row],[Patient Admission Date]])</f>
        <v>2024</v>
      </c>
      <c r="L79" t="str">
        <f>TEXT(Table1[[#This Row],[Patient Admission Date]],"mmm")</f>
        <v>Jan</v>
      </c>
      <c r="M79" t="str">
        <f>TEXT(Table1[[#This Row],[Patient Admission Date]],"ddd")</f>
        <v>Sat</v>
      </c>
      <c r="N79" t="str">
        <f>TEXT(INT(HOUR(Table1[[#This Row],[Patient Admission Date]])/3)*3,"00")&amp;"-"&amp;TEXT(INT(HOUR(Table1[[#This Row],[Patient Admission Date]])/3)*3+3,"00")</f>
        <v>18-21</v>
      </c>
      <c r="O79" t="str" cm="1">
        <f t="array" ref="O79">_xlfn.IFS(Table1[[#This Row],[Patient Age]]&lt;=14,"0-14",Table1[[#This Row],[Patient Age]]&lt;=29,"15-29",Table1[[#This Row],[Patient Age]]&lt;=44,"30-44",Table1[[#This Row],[Patient Age]]&lt;=59,"45-59",Table1[[#This Row],[Patient Age]]&lt;=74,"60-74",TRUE,"75+")</f>
        <v>30-44</v>
      </c>
      <c r="P79" t="str" cm="1">
        <f t="array" ref="P79">_xlfn.IFS(Table1[[#This Row],[Patient Waittime]]&lt;=15,"0-15",Table1[[#This Row],[Patient Waittime]]&lt;=30,"16-30",Table1[[#This Row],[Patient Waittime]]&lt;=45,"31-45",Table1[[#This Row],[Patient Waittime]]&lt;=60,"46-60",TRUE,"60+")</f>
        <v>31-45</v>
      </c>
      <c r="Q79">
        <f>--(Table1[[#This Row],[Patient Waittime]]&lt;=30)</f>
        <v>0</v>
      </c>
      <c r="R79">
        <f>--Table1[[#This Row],[Patient Admission Flag]]</f>
        <v>1</v>
      </c>
      <c r="S79">
        <f>--AND(Table1[[#This Row],[WithinTarget]]=1,Table1[[#This Row],[Patient Satisfaction Score]]&gt;=7)</f>
        <v>0</v>
      </c>
      <c r="T79" t="str">
        <f>IF(LEFT(Table1[[#This Row],[Patient Gender]],1)="F","Female","Male")</f>
        <v>Male</v>
      </c>
    </row>
    <row r="80" spans="1:20" x14ac:dyDescent="0.3">
      <c r="A80" t="s">
        <v>184</v>
      </c>
      <c r="B80" s="1">
        <v>45358.416666666664</v>
      </c>
      <c r="C80" t="s">
        <v>13</v>
      </c>
      <c r="D80">
        <v>26</v>
      </c>
      <c r="E80" t="s">
        <v>18</v>
      </c>
      <c r="F80" t="s">
        <v>27</v>
      </c>
      <c r="G80" t="b">
        <v>1</v>
      </c>
      <c r="H80">
        <v>1</v>
      </c>
      <c r="I80">
        <v>16</v>
      </c>
      <c r="J80" t="b">
        <v>1</v>
      </c>
      <c r="K80">
        <f>YEAR(Table1[[#This Row],[Patient Admission Date]])</f>
        <v>2024</v>
      </c>
      <c r="L80" t="str">
        <f>TEXT(Table1[[#This Row],[Patient Admission Date]],"mmm")</f>
        <v>Mar</v>
      </c>
      <c r="M80" t="str">
        <f>TEXT(Table1[[#This Row],[Patient Admission Date]],"ddd")</f>
        <v>Thu</v>
      </c>
      <c r="N80" t="str">
        <f>TEXT(INT(HOUR(Table1[[#This Row],[Patient Admission Date]])/3)*3,"00")&amp;"-"&amp;TEXT(INT(HOUR(Table1[[#This Row],[Patient Admission Date]])/3)*3+3,"00")</f>
        <v>09-12</v>
      </c>
      <c r="O80" t="str" cm="1">
        <f t="array" ref="O80">_xlfn.IFS(Table1[[#This Row],[Patient Age]]&lt;=14,"0-14",Table1[[#This Row],[Patient Age]]&lt;=29,"15-29",Table1[[#This Row],[Patient Age]]&lt;=44,"30-44",Table1[[#This Row],[Patient Age]]&lt;=59,"45-59",Table1[[#This Row],[Patient Age]]&lt;=74,"60-74",TRUE,"75+")</f>
        <v>15-29</v>
      </c>
      <c r="P80" t="str" cm="1">
        <f t="array" ref="P80">_xlfn.IFS(Table1[[#This Row],[Patient Waittime]]&lt;=15,"0-15",Table1[[#This Row],[Patient Waittime]]&lt;=30,"16-30",Table1[[#This Row],[Patient Waittime]]&lt;=45,"31-45",Table1[[#This Row],[Patient Waittime]]&lt;=60,"46-60",TRUE,"60+")</f>
        <v>16-30</v>
      </c>
      <c r="Q80">
        <f>--(Table1[[#This Row],[Patient Waittime]]&lt;=30)</f>
        <v>1</v>
      </c>
      <c r="R80">
        <f>--Table1[[#This Row],[Patient Admission Flag]]</f>
        <v>1</v>
      </c>
      <c r="S80">
        <f>--AND(Table1[[#This Row],[WithinTarget]]=1,Table1[[#This Row],[Patient Satisfaction Score]]&gt;=7)</f>
        <v>0</v>
      </c>
      <c r="T80" t="str">
        <f>IF(LEFT(Table1[[#This Row],[Patient Gender]],1)="F","Female","Male")</f>
        <v>Female</v>
      </c>
    </row>
    <row r="81" spans="1:20" x14ac:dyDescent="0.3">
      <c r="A81" t="s">
        <v>185</v>
      </c>
      <c r="B81" s="1">
        <v>45033.484027777777</v>
      </c>
      <c r="C81" t="s">
        <v>13</v>
      </c>
      <c r="D81">
        <v>51</v>
      </c>
      <c r="E81" t="s">
        <v>10</v>
      </c>
      <c r="F81" t="s">
        <v>15</v>
      </c>
      <c r="G81" t="b">
        <v>1</v>
      </c>
      <c r="H81">
        <v>6</v>
      </c>
      <c r="I81">
        <v>25</v>
      </c>
      <c r="J81" t="b">
        <v>1</v>
      </c>
      <c r="K81">
        <f>YEAR(Table1[[#This Row],[Patient Admission Date]])</f>
        <v>2023</v>
      </c>
      <c r="L81" t="str">
        <f>TEXT(Table1[[#This Row],[Patient Admission Date]],"mmm")</f>
        <v>Apr</v>
      </c>
      <c r="M81" t="str">
        <f>TEXT(Table1[[#This Row],[Patient Admission Date]],"ddd")</f>
        <v>Mon</v>
      </c>
      <c r="N81" t="str">
        <f>TEXT(INT(HOUR(Table1[[#This Row],[Patient Admission Date]])/3)*3,"00")&amp;"-"&amp;TEXT(INT(HOUR(Table1[[#This Row],[Patient Admission Date]])/3)*3+3,"00")</f>
        <v>09-12</v>
      </c>
      <c r="O81" t="str" cm="1">
        <f t="array" ref="O81">_xlfn.IFS(Table1[[#This Row],[Patient Age]]&lt;=14,"0-14",Table1[[#This Row],[Patient Age]]&lt;=29,"15-29",Table1[[#This Row],[Patient Age]]&lt;=44,"30-44",Table1[[#This Row],[Patient Age]]&lt;=59,"45-59",Table1[[#This Row],[Patient Age]]&lt;=74,"60-74",TRUE,"75+")</f>
        <v>45-59</v>
      </c>
      <c r="P81" t="str" cm="1">
        <f t="array" ref="P81">_xlfn.IFS(Table1[[#This Row],[Patient Waittime]]&lt;=15,"0-15",Table1[[#This Row],[Patient Waittime]]&lt;=30,"16-30",Table1[[#This Row],[Patient Waittime]]&lt;=45,"31-45",Table1[[#This Row],[Patient Waittime]]&lt;=60,"46-60",TRUE,"60+")</f>
        <v>16-30</v>
      </c>
      <c r="Q81">
        <f>--(Table1[[#This Row],[Patient Waittime]]&lt;=30)</f>
        <v>1</v>
      </c>
      <c r="R81">
        <f>--Table1[[#This Row],[Patient Admission Flag]]</f>
        <v>1</v>
      </c>
      <c r="S81">
        <f>--AND(Table1[[#This Row],[WithinTarget]]=1,Table1[[#This Row],[Patient Satisfaction Score]]&gt;=7)</f>
        <v>0</v>
      </c>
      <c r="T81" t="str">
        <f>IF(LEFT(Table1[[#This Row],[Patient Gender]],1)="F","Female","Male")</f>
        <v>Female</v>
      </c>
    </row>
    <row r="82" spans="1:20" x14ac:dyDescent="0.3">
      <c r="A82" t="s">
        <v>186</v>
      </c>
      <c r="B82" s="1">
        <v>45126.140972222223</v>
      </c>
      <c r="C82" t="s">
        <v>13</v>
      </c>
      <c r="D82">
        <v>9</v>
      </c>
      <c r="E82" t="s">
        <v>14</v>
      </c>
      <c r="F82" t="s">
        <v>11</v>
      </c>
      <c r="G82" t="b">
        <v>0</v>
      </c>
      <c r="I82">
        <v>23</v>
      </c>
      <c r="J82" t="b">
        <v>0</v>
      </c>
      <c r="K82">
        <f>YEAR(Table1[[#This Row],[Patient Admission Date]])</f>
        <v>2023</v>
      </c>
      <c r="L82" t="str">
        <f>TEXT(Table1[[#This Row],[Patient Admission Date]],"mmm")</f>
        <v>Jul</v>
      </c>
      <c r="M82" t="str">
        <f>TEXT(Table1[[#This Row],[Patient Admission Date]],"ddd")</f>
        <v>Wed</v>
      </c>
      <c r="N82" t="str">
        <f>TEXT(INT(HOUR(Table1[[#This Row],[Patient Admission Date]])/3)*3,"00")&amp;"-"&amp;TEXT(INT(HOUR(Table1[[#This Row],[Patient Admission Date]])/3)*3+3,"00")</f>
        <v>03-06</v>
      </c>
      <c r="O82" t="str" cm="1">
        <f t="array" ref="O82">_xlfn.IFS(Table1[[#This Row],[Patient Age]]&lt;=14,"0-14",Table1[[#This Row],[Patient Age]]&lt;=29,"15-29",Table1[[#This Row],[Patient Age]]&lt;=44,"30-44",Table1[[#This Row],[Patient Age]]&lt;=59,"45-59",Table1[[#This Row],[Patient Age]]&lt;=74,"60-74",TRUE,"75+")</f>
        <v>0-14</v>
      </c>
      <c r="P82" t="str" cm="1">
        <f t="array" ref="P82">_xlfn.IFS(Table1[[#This Row],[Patient Waittime]]&lt;=15,"0-15",Table1[[#This Row],[Patient Waittime]]&lt;=30,"16-30",Table1[[#This Row],[Patient Waittime]]&lt;=45,"31-45",Table1[[#This Row],[Patient Waittime]]&lt;=60,"46-60",TRUE,"60+")</f>
        <v>16-30</v>
      </c>
      <c r="Q82">
        <f>--(Table1[[#This Row],[Patient Waittime]]&lt;=30)</f>
        <v>1</v>
      </c>
      <c r="R82">
        <f>--Table1[[#This Row],[Patient Admission Flag]]</f>
        <v>0</v>
      </c>
      <c r="S82">
        <f>--AND(Table1[[#This Row],[WithinTarget]]=1,Table1[[#This Row],[Patient Satisfaction Score]]&gt;=7)</f>
        <v>0</v>
      </c>
      <c r="T82" t="str">
        <f>IF(LEFT(Table1[[#This Row],[Patient Gender]],1)="F","Female","Male")</f>
        <v>Female</v>
      </c>
    </row>
    <row r="83" spans="1:20" x14ac:dyDescent="0.3">
      <c r="A83" t="s">
        <v>187</v>
      </c>
      <c r="B83" s="1">
        <v>45458.156944444447</v>
      </c>
      <c r="C83" t="s">
        <v>13</v>
      </c>
      <c r="D83">
        <v>71</v>
      </c>
      <c r="E83" t="s">
        <v>19</v>
      </c>
      <c r="F83" t="s">
        <v>11</v>
      </c>
      <c r="G83" t="b">
        <v>1</v>
      </c>
      <c r="I83">
        <v>51</v>
      </c>
      <c r="J83" t="b">
        <v>1</v>
      </c>
      <c r="K83">
        <f>YEAR(Table1[[#This Row],[Patient Admission Date]])</f>
        <v>2024</v>
      </c>
      <c r="L83" t="str">
        <f>TEXT(Table1[[#This Row],[Patient Admission Date]],"mmm")</f>
        <v>Jun</v>
      </c>
      <c r="M83" t="str">
        <f>TEXT(Table1[[#This Row],[Patient Admission Date]],"ddd")</f>
        <v>Sat</v>
      </c>
      <c r="N83" t="str">
        <f>TEXT(INT(HOUR(Table1[[#This Row],[Patient Admission Date]])/3)*3,"00")&amp;"-"&amp;TEXT(INT(HOUR(Table1[[#This Row],[Patient Admission Date]])/3)*3+3,"00")</f>
        <v>03-06</v>
      </c>
      <c r="O83" t="str" cm="1">
        <f t="array" ref="O83">_xlfn.IFS(Table1[[#This Row],[Patient Age]]&lt;=14,"0-14",Table1[[#This Row],[Patient Age]]&lt;=29,"15-29",Table1[[#This Row],[Patient Age]]&lt;=44,"30-44",Table1[[#This Row],[Patient Age]]&lt;=59,"45-59",Table1[[#This Row],[Patient Age]]&lt;=74,"60-74",TRUE,"75+")</f>
        <v>60-74</v>
      </c>
      <c r="P83" t="str" cm="1">
        <f t="array" ref="P83">_xlfn.IFS(Table1[[#This Row],[Patient Waittime]]&lt;=15,"0-15",Table1[[#This Row],[Patient Waittime]]&lt;=30,"16-30",Table1[[#This Row],[Patient Waittime]]&lt;=45,"31-45",Table1[[#This Row],[Patient Waittime]]&lt;=60,"46-60",TRUE,"60+")</f>
        <v>46-60</v>
      </c>
      <c r="Q83">
        <f>--(Table1[[#This Row],[Patient Waittime]]&lt;=30)</f>
        <v>0</v>
      </c>
      <c r="R83">
        <f>--Table1[[#This Row],[Patient Admission Flag]]</f>
        <v>1</v>
      </c>
      <c r="S83">
        <f>--AND(Table1[[#This Row],[WithinTarget]]=1,Table1[[#This Row],[Patient Satisfaction Score]]&gt;=7)</f>
        <v>0</v>
      </c>
      <c r="T83" t="str">
        <f>IF(LEFT(Table1[[#This Row],[Patient Gender]],1)="F","Female","Male")</f>
        <v>Female</v>
      </c>
    </row>
    <row r="84" spans="1:20" x14ac:dyDescent="0.3">
      <c r="A84" t="s">
        <v>188</v>
      </c>
      <c r="B84" s="1">
        <v>45247.265972222223</v>
      </c>
      <c r="C84" t="s">
        <v>9</v>
      </c>
      <c r="D84">
        <v>51</v>
      </c>
      <c r="E84" t="s">
        <v>14</v>
      </c>
      <c r="F84" t="s">
        <v>11</v>
      </c>
      <c r="G84" t="b">
        <v>0</v>
      </c>
      <c r="I84">
        <v>33</v>
      </c>
      <c r="J84" t="b">
        <v>0</v>
      </c>
      <c r="K84">
        <f>YEAR(Table1[[#This Row],[Patient Admission Date]])</f>
        <v>2023</v>
      </c>
      <c r="L84" t="str">
        <f>TEXT(Table1[[#This Row],[Patient Admission Date]],"mmm")</f>
        <v>Nov</v>
      </c>
      <c r="M84" t="str">
        <f>TEXT(Table1[[#This Row],[Patient Admission Date]],"ddd")</f>
        <v>Fri</v>
      </c>
      <c r="N84" t="str">
        <f>TEXT(INT(HOUR(Table1[[#This Row],[Patient Admission Date]])/3)*3,"00")&amp;"-"&amp;TEXT(INT(HOUR(Table1[[#This Row],[Patient Admission Date]])/3)*3+3,"00")</f>
        <v>06-09</v>
      </c>
      <c r="O84" t="str" cm="1">
        <f t="array" ref="O84">_xlfn.IFS(Table1[[#This Row],[Patient Age]]&lt;=14,"0-14",Table1[[#This Row],[Patient Age]]&lt;=29,"15-29",Table1[[#This Row],[Patient Age]]&lt;=44,"30-44",Table1[[#This Row],[Patient Age]]&lt;=59,"45-59",Table1[[#This Row],[Patient Age]]&lt;=74,"60-74",TRUE,"75+")</f>
        <v>45-59</v>
      </c>
      <c r="P84" t="str" cm="1">
        <f t="array" ref="P84">_xlfn.IFS(Table1[[#This Row],[Patient Waittime]]&lt;=15,"0-15",Table1[[#This Row],[Patient Waittime]]&lt;=30,"16-30",Table1[[#This Row],[Patient Waittime]]&lt;=45,"31-45",Table1[[#This Row],[Patient Waittime]]&lt;=60,"46-60",TRUE,"60+")</f>
        <v>31-45</v>
      </c>
      <c r="Q84">
        <f>--(Table1[[#This Row],[Patient Waittime]]&lt;=30)</f>
        <v>0</v>
      </c>
      <c r="R84">
        <f>--Table1[[#This Row],[Patient Admission Flag]]</f>
        <v>0</v>
      </c>
      <c r="S84">
        <f>--AND(Table1[[#This Row],[WithinTarget]]=1,Table1[[#This Row],[Patient Satisfaction Score]]&gt;=7)</f>
        <v>0</v>
      </c>
      <c r="T84" t="str">
        <f>IF(LEFT(Table1[[#This Row],[Patient Gender]],1)="F","Female","Male")</f>
        <v>Male</v>
      </c>
    </row>
    <row r="85" spans="1:20" x14ac:dyDescent="0.3">
      <c r="A85" t="s">
        <v>189</v>
      </c>
      <c r="B85" s="1">
        <v>45456.84375</v>
      </c>
      <c r="C85" t="s">
        <v>13</v>
      </c>
      <c r="D85">
        <v>73</v>
      </c>
      <c r="E85" t="s">
        <v>18</v>
      </c>
      <c r="F85" t="s">
        <v>20</v>
      </c>
      <c r="G85" t="b">
        <v>0</v>
      </c>
      <c r="H85">
        <v>0</v>
      </c>
      <c r="I85">
        <v>10</v>
      </c>
      <c r="J85" t="b">
        <v>0</v>
      </c>
      <c r="K85">
        <f>YEAR(Table1[[#This Row],[Patient Admission Date]])</f>
        <v>2024</v>
      </c>
      <c r="L85" t="str">
        <f>TEXT(Table1[[#This Row],[Patient Admission Date]],"mmm")</f>
        <v>Jun</v>
      </c>
      <c r="M85" t="str">
        <f>TEXT(Table1[[#This Row],[Patient Admission Date]],"ddd")</f>
        <v>Thu</v>
      </c>
      <c r="N85" t="str">
        <f>TEXT(INT(HOUR(Table1[[#This Row],[Patient Admission Date]])/3)*3,"00")&amp;"-"&amp;TEXT(INT(HOUR(Table1[[#This Row],[Patient Admission Date]])/3)*3+3,"00")</f>
        <v>18-21</v>
      </c>
      <c r="O85" t="str" cm="1">
        <f t="array" ref="O85">_xlfn.IFS(Table1[[#This Row],[Patient Age]]&lt;=14,"0-14",Table1[[#This Row],[Patient Age]]&lt;=29,"15-29",Table1[[#This Row],[Patient Age]]&lt;=44,"30-44",Table1[[#This Row],[Patient Age]]&lt;=59,"45-59",Table1[[#This Row],[Patient Age]]&lt;=74,"60-74",TRUE,"75+")</f>
        <v>60-74</v>
      </c>
      <c r="P85" t="str" cm="1">
        <f t="array" ref="P85">_xlfn.IFS(Table1[[#This Row],[Patient Waittime]]&lt;=15,"0-15",Table1[[#This Row],[Patient Waittime]]&lt;=30,"16-30",Table1[[#This Row],[Patient Waittime]]&lt;=45,"31-45",Table1[[#This Row],[Patient Waittime]]&lt;=60,"46-60",TRUE,"60+")</f>
        <v>0-15</v>
      </c>
      <c r="Q85">
        <f>--(Table1[[#This Row],[Patient Waittime]]&lt;=30)</f>
        <v>1</v>
      </c>
      <c r="R85">
        <f>--Table1[[#This Row],[Patient Admission Flag]]</f>
        <v>0</v>
      </c>
      <c r="S85">
        <f>--AND(Table1[[#This Row],[WithinTarget]]=1,Table1[[#This Row],[Patient Satisfaction Score]]&gt;=7)</f>
        <v>0</v>
      </c>
      <c r="T85" t="str">
        <f>IF(LEFT(Table1[[#This Row],[Patient Gender]],1)="F","Female","Male")</f>
        <v>Female</v>
      </c>
    </row>
    <row r="86" spans="1:20" x14ac:dyDescent="0.3">
      <c r="A86" t="s">
        <v>190</v>
      </c>
      <c r="B86" s="1">
        <v>45079.322222222225</v>
      </c>
      <c r="C86" t="s">
        <v>13</v>
      </c>
      <c r="D86">
        <v>46</v>
      </c>
      <c r="E86" t="s">
        <v>10</v>
      </c>
      <c r="F86" t="s">
        <v>23</v>
      </c>
      <c r="G86" t="b">
        <v>0</v>
      </c>
      <c r="H86">
        <v>5</v>
      </c>
      <c r="I86">
        <v>50</v>
      </c>
      <c r="J86" t="b">
        <v>0</v>
      </c>
      <c r="K86">
        <f>YEAR(Table1[[#This Row],[Patient Admission Date]])</f>
        <v>2023</v>
      </c>
      <c r="L86" t="str">
        <f>TEXT(Table1[[#This Row],[Patient Admission Date]],"mmm")</f>
        <v>Jun</v>
      </c>
      <c r="M86" t="str">
        <f>TEXT(Table1[[#This Row],[Patient Admission Date]],"ddd")</f>
        <v>Fri</v>
      </c>
      <c r="N86" t="str">
        <f>TEXT(INT(HOUR(Table1[[#This Row],[Patient Admission Date]])/3)*3,"00")&amp;"-"&amp;TEXT(INT(HOUR(Table1[[#This Row],[Patient Admission Date]])/3)*3+3,"00")</f>
        <v>06-09</v>
      </c>
      <c r="O86" t="str" cm="1">
        <f t="array" ref="O86">_xlfn.IFS(Table1[[#This Row],[Patient Age]]&lt;=14,"0-14",Table1[[#This Row],[Patient Age]]&lt;=29,"15-29",Table1[[#This Row],[Patient Age]]&lt;=44,"30-44",Table1[[#This Row],[Patient Age]]&lt;=59,"45-59",Table1[[#This Row],[Patient Age]]&lt;=74,"60-74",TRUE,"75+")</f>
        <v>45-59</v>
      </c>
      <c r="P86" t="str" cm="1">
        <f t="array" ref="P86">_xlfn.IFS(Table1[[#This Row],[Patient Waittime]]&lt;=15,"0-15",Table1[[#This Row],[Patient Waittime]]&lt;=30,"16-30",Table1[[#This Row],[Patient Waittime]]&lt;=45,"31-45",Table1[[#This Row],[Patient Waittime]]&lt;=60,"46-60",TRUE,"60+")</f>
        <v>46-60</v>
      </c>
      <c r="Q86">
        <f>--(Table1[[#This Row],[Patient Waittime]]&lt;=30)</f>
        <v>0</v>
      </c>
      <c r="R86">
        <f>--Table1[[#This Row],[Patient Admission Flag]]</f>
        <v>0</v>
      </c>
      <c r="S86">
        <f>--AND(Table1[[#This Row],[WithinTarget]]=1,Table1[[#This Row],[Patient Satisfaction Score]]&gt;=7)</f>
        <v>0</v>
      </c>
      <c r="T86" t="str">
        <f>IF(LEFT(Table1[[#This Row],[Patient Gender]],1)="F","Female","Male")</f>
        <v>Female</v>
      </c>
    </row>
    <row r="87" spans="1:20" x14ac:dyDescent="0.3">
      <c r="A87" t="s">
        <v>191</v>
      </c>
      <c r="B87" s="1">
        <v>45033.335416666669</v>
      </c>
      <c r="C87" t="s">
        <v>13</v>
      </c>
      <c r="D87">
        <v>13</v>
      </c>
      <c r="E87" t="s">
        <v>10</v>
      </c>
      <c r="F87" t="s">
        <v>11</v>
      </c>
      <c r="G87" t="b">
        <v>1</v>
      </c>
      <c r="H87">
        <v>1</v>
      </c>
      <c r="I87">
        <v>32</v>
      </c>
      <c r="J87" t="b">
        <v>1</v>
      </c>
      <c r="K87">
        <f>YEAR(Table1[[#This Row],[Patient Admission Date]])</f>
        <v>2023</v>
      </c>
      <c r="L87" t="str">
        <f>TEXT(Table1[[#This Row],[Patient Admission Date]],"mmm")</f>
        <v>Apr</v>
      </c>
      <c r="M87" t="str">
        <f>TEXT(Table1[[#This Row],[Patient Admission Date]],"ddd")</f>
        <v>Mon</v>
      </c>
      <c r="N87" t="str">
        <f>TEXT(INT(HOUR(Table1[[#This Row],[Patient Admission Date]])/3)*3,"00")&amp;"-"&amp;TEXT(INT(HOUR(Table1[[#This Row],[Patient Admission Date]])/3)*3+3,"00")</f>
        <v>06-09</v>
      </c>
      <c r="O87" t="str" cm="1">
        <f t="array" ref="O87">_xlfn.IFS(Table1[[#This Row],[Patient Age]]&lt;=14,"0-14",Table1[[#This Row],[Patient Age]]&lt;=29,"15-29",Table1[[#This Row],[Patient Age]]&lt;=44,"30-44",Table1[[#This Row],[Patient Age]]&lt;=59,"45-59",Table1[[#This Row],[Patient Age]]&lt;=74,"60-74",TRUE,"75+")</f>
        <v>0-14</v>
      </c>
      <c r="P87" t="str" cm="1">
        <f t="array" ref="P87">_xlfn.IFS(Table1[[#This Row],[Patient Waittime]]&lt;=15,"0-15",Table1[[#This Row],[Patient Waittime]]&lt;=30,"16-30",Table1[[#This Row],[Patient Waittime]]&lt;=45,"31-45",Table1[[#This Row],[Patient Waittime]]&lt;=60,"46-60",TRUE,"60+")</f>
        <v>31-45</v>
      </c>
      <c r="Q87">
        <f>--(Table1[[#This Row],[Patient Waittime]]&lt;=30)</f>
        <v>0</v>
      </c>
      <c r="R87">
        <f>--Table1[[#This Row],[Patient Admission Flag]]</f>
        <v>1</v>
      </c>
      <c r="S87">
        <f>--AND(Table1[[#This Row],[WithinTarget]]=1,Table1[[#This Row],[Patient Satisfaction Score]]&gt;=7)</f>
        <v>0</v>
      </c>
      <c r="T87" t="str">
        <f>IF(LEFT(Table1[[#This Row],[Patient Gender]],1)="F","Female","Male")</f>
        <v>Female</v>
      </c>
    </row>
    <row r="88" spans="1:20" x14ac:dyDescent="0.3">
      <c r="A88" t="s">
        <v>192</v>
      </c>
      <c r="B88" s="1">
        <v>45210.14166666667</v>
      </c>
      <c r="C88" t="s">
        <v>13</v>
      </c>
      <c r="D88">
        <v>15</v>
      </c>
      <c r="E88" t="s">
        <v>22</v>
      </c>
      <c r="F88" t="s">
        <v>15</v>
      </c>
      <c r="G88" t="b">
        <v>1</v>
      </c>
      <c r="H88">
        <v>9</v>
      </c>
      <c r="I88">
        <v>15</v>
      </c>
      <c r="J88" t="b">
        <v>1</v>
      </c>
      <c r="K88">
        <f>YEAR(Table1[[#This Row],[Patient Admission Date]])</f>
        <v>2023</v>
      </c>
      <c r="L88" t="str">
        <f>TEXT(Table1[[#This Row],[Patient Admission Date]],"mmm")</f>
        <v>Oct</v>
      </c>
      <c r="M88" t="str">
        <f>TEXT(Table1[[#This Row],[Patient Admission Date]],"ddd")</f>
        <v>Wed</v>
      </c>
      <c r="N88" t="str">
        <f>TEXT(INT(HOUR(Table1[[#This Row],[Patient Admission Date]])/3)*3,"00")&amp;"-"&amp;TEXT(INT(HOUR(Table1[[#This Row],[Patient Admission Date]])/3)*3+3,"00")</f>
        <v>03-06</v>
      </c>
      <c r="O88" t="str" cm="1">
        <f t="array" ref="O88">_xlfn.IFS(Table1[[#This Row],[Patient Age]]&lt;=14,"0-14",Table1[[#This Row],[Patient Age]]&lt;=29,"15-29",Table1[[#This Row],[Patient Age]]&lt;=44,"30-44",Table1[[#This Row],[Patient Age]]&lt;=59,"45-59",Table1[[#This Row],[Patient Age]]&lt;=74,"60-74",TRUE,"75+")</f>
        <v>15-29</v>
      </c>
      <c r="P88" t="str" cm="1">
        <f t="array" ref="P88">_xlfn.IFS(Table1[[#This Row],[Patient Waittime]]&lt;=15,"0-15",Table1[[#This Row],[Patient Waittime]]&lt;=30,"16-30",Table1[[#This Row],[Patient Waittime]]&lt;=45,"31-45",Table1[[#This Row],[Patient Waittime]]&lt;=60,"46-60",TRUE,"60+")</f>
        <v>0-15</v>
      </c>
      <c r="Q88">
        <f>--(Table1[[#This Row],[Patient Waittime]]&lt;=30)</f>
        <v>1</v>
      </c>
      <c r="R88">
        <f>--Table1[[#This Row],[Patient Admission Flag]]</f>
        <v>1</v>
      </c>
      <c r="S88">
        <f>--AND(Table1[[#This Row],[WithinTarget]]=1,Table1[[#This Row],[Patient Satisfaction Score]]&gt;=7)</f>
        <v>1</v>
      </c>
      <c r="T88" t="str">
        <f>IF(LEFT(Table1[[#This Row],[Patient Gender]],1)="F","Female","Male")</f>
        <v>Female</v>
      </c>
    </row>
    <row r="89" spans="1:20" x14ac:dyDescent="0.3">
      <c r="A89" t="s">
        <v>193</v>
      </c>
      <c r="B89" s="1">
        <v>45216.561111111114</v>
      </c>
      <c r="C89" t="s">
        <v>9</v>
      </c>
      <c r="D89">
        <v>57</v>
      </c>
      <c r="E89" t="s">
        <v>10</v>
      </c>
      <c r="F89" t="s">
        <v>15</v>
      </c>
      <c r="G89" t="b">
        <v>1</v>
      </c>
      <c r="H89">
        <v>2</v>
      </c>
      <c r="I89">
        <v>35</v>
      </c>
      <c r="J89" t="b">
        <v>1</v>
      </c>
      <c r="K89">
        <f>YEAR(Table1[[#This Row],[Patient Admission Date]])</f>
        <v>2023</v>
      </c>
      <c r="L89" t="str">
        <f>TEXT(Table1[[#This Row],[Patient Admission Date]],"mmm")</f>
        <v>Oct</v>
      </c>
      <c r="M89" t="str">
        <f>TEXT(Table1[[#This Row],[Patient Admission Date]],"ddd")</f>
        <v>Tue</v>
      </c>
      <c r="N89" t="str">
        <f>TEXT(INT(HOUR(Table1[[#This Row],[Patient Admission Date]])/3)*3,"00")&amp;"-"&amp;TEXT(INT(HOUR(Table1[[#This Row],[Patient Admission Date]])/3)*3+3,"00")</f>
        <v>12-15</v>
      </c>
      <c r="O89" t="str" cm="1">
        <f t="array" ref="O89">_xlfn.IFS(Table1[[#This Row],[Patient Age]]&lt;=14,"0-14",Table1[[#This Row],[Patient Age]]&lt;=29,"15-29",Table1[[#This Row],[Patient Age]]&lt;=44,"30-44",Table1[[#This Row],[Patient Age]]&lt;=59,"45-59",Table1[[#This Row],[Patient Age]]&lt;=74,"60-74",TRUE,"75+")</f>
        <v>45-59</v>
      </c>
      <c r="P89" t="str" cm="1">
        <f t="array" ref="P89">_xlfn.IFS(Table1[[#This Row],[Patient Waittime]]&lt;=15,"0-15",Table1[[#This Row],[Patient Waittime]]&lt;=30,"16-30",Table1[[#This Row],[Patient Waittime]]&lt;=45,"31-45",Table1[[#This Row],[Patient Waittime]]&lt;=60,"46-60",TRUE,"60+")</f>
        <v>31-45</v>
      </c>
      <c r="Q89">
        <f>--(Table1[[#This Row],[Patient Waittime]]&lt;=30)</f>
        <v>0</v>
      </c>
      <c r="R89">
        <f>--Table1[[#This Row],[Patient Admission Flag]]</f>
        <v>1</v>
      </c>
      <c r="S89">
        <f>--AND(Table1[[#This Row],[WithinTarget]]=1,Table1[[#This Row],[Patient Satisfaction Score]]&gt;=7)</f>
        <v>0</v>
      </c>
      <c r="T89" t="str">
        <f>IF(LEFT(Table1[[#This Row],[Patient Gender]],1)="F","Female","Male")</f>
        <v>Male</v>
      </c>
    </row>
    <row r="90" spans="1:20" x14ac:dyDescent="0.3">
      <c r="A90" t="s">
        <v>194</v>
      </c>
      <c r="B90" s="1">
        <v>45270.883333333331</v>
      </c>
      <c r="C90" t="s">
        <v>9</v>
      </c>
      <c r="D90">
        <v>16</v>
      </c>
      <c r="E90" t="s">
        <v>21</v>
      </c>
      <c r="F90" t="s">
        <v>11</v>
      </c>
      <c r="G90" t="b">
        <v>1</v>
      </c>
      <c r="H90">
        <v>4</v>
      </c>
      <c r="I90">
        <v>34</v>
      </c>
      <c r="J90" t="b">
        <v>1</v>
      </c>
      <c r="K90">
        <f>YEAR(Table1[[#This Row],[Patient Admission Date]])</f>
        <v>2023</v>
      </c>
      <c r="L90" t="str">
        <f>TEXT(Table1[[#This Row],[Patient Admission Date]],"mmm")</f>
        <v>Dec</v>
      </c>
      <c r="M90" t="str">
        <f>TEXT(Table1[[#This Row],[Patient Admission Date]],"ddd")</f>
        <v>Sun</v>
      </c>
      <c r="N90" t="str">
        <f>TEXT(INT(HOUR(Table1[[#This Row],[Patient Admission Date]])/3)*3,"00")&amp;"-"&amp;TEXT(INT(HOUR(Table1[[#This Row],[Patient Admission Date]])/3)*3+3,"00")</f>
        <v>21-24</v>
      </c>
      <c r="O90" t="str" cm="1">
        <f t="array" ref="O90">_xlfn.IFS(Table1[[#This Row],[Patient Age]]&lt;=14,"0-14",Table1[[#This Row],[Patient Age]]&lt;=29,"15-29",Table1[[#This Row],[Patient Age]]&lt;=44,"30-44",Table1[[#This Row],[Patient Age]]&lt;=59,"45-59",Table1[[#This Row],[Patient Age]]&lt;=74,"60-74",TRUE,"75+")</f>
        <v>15-29</v>
      </c>
      <c r="P90" t="str" cm="1">
        <f t="array" ref="P90">_xlfn.IFS(Table1[[#This Row],[Patient Waittime]]&lt;=15,"0-15",Table1[[#This Row],[Patient Waittime]]&lt;=30,"16-30",Table1[[#This Row],[Patient Waittime]]&lt;=45,"31-45",Table1[[#This Row],[Patient Waittime]]&lt;=60,"46-60",TRUE,"60+")</f>
        <v>31-45</v>
      </c>
      <c r="Q90">
        <f>--(Table1[[#This Row],[Patient Waittime]]&lt;=30)</f>
        <v>0</v>
      </c>
      <c r="R90">
        <f>--Table1[[#This Row],[Patient Admission Flag]]</f>
        <v>1</v>
      </c>
      <c r="S90">
        <f>--AND(Table1[[#This Row],[WithinTarget]]=1,Table1[[#This Row],[Patient Satisfaction Score]]&gt;=7)</f>
        <v>0</v>
      </c>
      <c r="T90" t="str">
        <f>IF(LEFT(Table1[[#This Row],[Patient Gender]],1)="F","Female","Male")</f>
        <v>Male</v>
      </c>
    </row>
    <row r="91" spans="1:20" x14ac:dyDescent="0.3">
      <c r="A91" t="s">
        <v>195</v>
      </c>
      <c r="B91" s="1">
        <v>45472.602083333331</v>
      </c>
      <c r="C91" t="s">
        <v>9</v>
      </c>
      <c r="D91">
        <v>4</v>
      </c>
      <c r="E91" t="s">
        <v>10</v>
      </c>
      <c r="F91" t="s">
        <v>17</v>
      </c>
      <c r="G91" t="b">
        <v>0</v>
      </c>
      <c r="I91">
        <v>59</v>
      </c>
      <c r="J91" t="b">
        <v>0</v>
      </c>
      <c r="K91">
        <f>YEAR(Table1[[#This Row],[Patient Admission Date]])</f>
        <v>2024</v>
      </c>
      <c r="L91" t="str">
        <f>TEXT(Table1[[#This Row],[Patient Admission Date]],"mmm")</f>
        <v>Jun</v>
      </c>
      <c r="M91" t="str">
        <f>TEXT(Table1[[#This Row],[Patient Admission Date]],"ddd")</f>
        <v>Sat</v>
      </c>
      <c r="N91" t="str">
        <f>TEXT(INT(HOUR(Table1[[#This Row],[Patient Admission Date]])/3)*3,"00")&amp;"-"&amp;TEXT(INT(HOUR(Table1[[#This Row],[Patient Admission Date]])/3)*3+3,"00")</f>
        <v>12-15</v>
      </c>
      <c r="O91" t="str" cm="1">
        <f t="array" ref="O91">_xlfn.IFS(Table1[[#This Row],[Patient Age]]&lt;=14,"0-14",Table1[[#This Row],[Patient Age]]&lt;=29,"15-29",Table1[[#This Row],[Patient Age]]&lt;=44,"30-44",Table1[[#This Row],[Patient Age]]&lt;=59,"45-59",Table1[[#This Row],[Patient Age]]&lt;=74,"60-74",TRUE,"75+")</f>
        <v>0-14</v>
      </c>
      <c r="P91" t="str" cm="1">
        <f t="array" ref="P91">_xlfn.IFS(Table1[[#This Row],[Patient Waittime]]&lt;=15,"0-15",Table1[[#This Row],[Patient Waittime]]&lt;=30,"16-30",Table1[[#This Row],[Patient Waittime]]&lt;=45,"31-45",Table1[[#This Row],[Patient Waittime]]&lt;=60,"46-60",TRUE,"60+")</f>
        <v>46-60</v>
      </c>
      <c r="Q91">
        <f>--(Table1[[#This Row],[Patient Waittime]]&lt;=30)</f>
        <v>0</v>
      </c>
      <c r="R91">
        <f>--Table1[[#This Row],[Patient Admission Flag]]</f>
        <v>0</v>
      </c>
      <c r="S91">
        <f>--AND(Table1[[#This Row],[WithinTarget]]=1,Table1[[#This Row],[Patient Satisfaction Score]]&gt;=7)</f>
        <v>0</v>
      </c>
      <c r="T91" t="str">
        <f>IF(LEFT(Table1[[#This Row],[Patient Gender]],1)="F","Female","Male")</f>
        <v>Male</v>
      </c>
    </row>
    <row r="92" spans="1:20" x14ac:dyDescent="0.3">
      <c r="A92" t="s">
        <v>196</v>
      </c>
      <c r="B92" s="1">
        <v>45249.822222222225</v>
      </c>
      <c r="C92" t="s">
        <v>13</v>
      </c>
      <c r="D92">
        <v>32</v>
      </c>
      <c r="E92" t="s">
        <v>14</v>
      </c>
      <c r="F92" t="s">
        <v>11</v>
      </c>
      <c r="G92" t="b">
        <v>0</v>
      </c>
      <c r="H92">
        <v>7</v>
      </c>
      <c r="I92">
        <v>14</v>
      </c>
      <c r="J92" t="b">
        <v>0</v>
      </c>
      <c r="K92">
        <f>YEAR(Table1[[#This Row],[Patient Admission Date]])</f>
        <v>2023</v>
      </c>
      <c r="L92" t="str">
        <f>TEXT(Table1[[#This Row],[Patient Admission Date]],"mmm")</f>
        <v>Nov</v>
      </c>
      <c r="M92" t="str">
        <f>TEXT(Table1[[#This Row],[Patient Admission Date]],"ddd")</f>
        <v>Sun</v>
      </c>
      <c r="N92" t="str">
        <f>TEXT(INT(HOUR(Table1[[#This Row],[Patient Admission Date]])/3)*3,"00")&amp;"-"&amp;TEXT(INT(HOUR(Table1[[#This Row],[Patient Admission Date]])/3)*3+3,"00")</f>
        <v>18-21</v>
      </c>
      <c r="O92" t="str" cm="1">
        <f t="array" ref="O92">_xlfn.IFS(Table1[[#This Row],[Patient Age]]&lt;=14,"0-14",Table1[[#This Row],[Patient Age]]&lt;=29,"15-29",Table1[[#This Row],[Patient Age]]&lt;=44,"30-44",Table1[[#This Row],[Patient Age]]&lt;=59,"45-59",Table1[[#This Row],[Patient Age]]&lt;=74,"60-74",TRUE,"75+")</f>
        <v>30-44</v>
      </c>
      <c r="P92" t="str" cm="1">
        <f t="array" ref="P92">_xlfn.IFS(Table1[[#This Row],[Patient Waittime]]&lt;=15,"0-15",Table1[[#This Row],[Patient Waittime]]&lt;=30,"16-30",Table1[[#This Row],[Patient Waittime]]&lt;=45,"31-45",Table1[[#This Row],[Patient Waittime]]&lt;=60,"46-60",TRUE,"60+")</f>
        <v>0-15</v>
      </c>
      <c r="Q92">
        <f>--(Table1[[#This Row],[Patient Waittime]]&lt;=30)</f>
        <v>1</v>
      </c>
      <c r="R92">
        <f>--Table1[[#This Row],[Patient Admission Flag]]</f>
        <v>0</v>
      </c>
      <c r="S92">
        <f>--AND(Table1[[#This Row],[WithinTarget]]=1,Table1[[#This Row],[Patient Satisfaction Score]]&gt;=7)</f>
        <v>1</v>
      </c>
      <c r="T92" t="str">
        <f>IF(LEFT(Table1[[#This Row],[Patient Gender]],1)="F","Female","Male")</f>
        <v>Female</v>
      </c>
    </row>
    <row r="93" spans="1:20" x14ac:dyDescent="0.3">
      <c r="A93" t="s">
        <v>197</v>
      </c>
      <c r="B93" s="1">
        <v>45553.742361111108</v>
      </c>
      <c r="C93" t="s">
        <v>9</v>
      </c>
      <c r="D93">
        <v>26</v>
      </c>
      <c r="E93" t="s">
        <v>14</v>
      </c>
      <c r="F93" t="s">
        <v>17</v>
      </c>
      <c r="G93" t="b">
        <v>1</v>
      </c>
      <c r="H93">
        <v>8</v>
      </c>
      <c r="I93">
        <v>38</v>
      </c>
      <c r="J93" t="b">
        <v>1</v>
      </c>
      <c r="K93">
        <f>YEAR(Table1[[#This Row],[Patient Admission Date]])</f>
        <v>2024</v>
      </c>
      <c r="L93" t="str">
        <f>TEXT(Table1[[#This Row],[Patient Admission Date]],"mmm")</f>
        <v>Sep</v>
      </c>
      <c r="M93" t="str">
        <f>TEXT(Table1[[#This Row],[Patient Admission Date]],"ddd")</f>
        <v>Wed</v>
      </c>
      <c r="N93" t="str">
        <f>TEXT(INT(HOUR(Table1[[#This Row],[Patient Admission Date]])/3)*3,"00")&amp;"-"&amp;TEXT(INT(HOUR(Table1[[#This Row],[Patient Admission Date]])/3)*3+3,"00")</f>
        <v>15-18</v>
      </c>
      <c r="O93" t="str" cm="1">
        <f t="array" ref="O93">_xlfn.IFS(Table1[[#This Row],[Patient Age]]&lt;=14,"0-14",Table1[[#This Row],[Patient Age]]&lt;=29,"15-29",Table1[[#This Row],[Patient Age]]&lt;=44,"30-44",Table1[[#This Row],[Patient Age]]&lt;=59,"45-59",Table1[[#This Row],[Patient Age]]&lt;=74,"60-74",TRUE,"75+")</f>
        <v>15-29</v>
      </c>
      <c r="P93" t="str" cm="1">
        <f t="array" ref="P93">_xlfn.IFS(Table1[[#This Row],[Patient Waittime]]&lt;=15,"0-15",Table1[[#This Row],[Patient Waittime]]&lt;=30,"16-30",Table1[[#This Row],[Patient Waittime]]&lt;=45,"31-45",Table1[[#This Row],[Patient Waittime]]&lt;=60,"46-60",TRUE,"60+")</f>
        <v>31-45</v>
      </c>
      <c r="Q93">
        <f>--(Table1[[#This Row],[Patient Waittime]]&lt;=30)</f>
        <v>0</v>
      </c>
      <c r="R93">
        <f>--Table1[[#This Row],[Patient Admission Flag]]</f>
        <v>1</v>
      </c>
      <c r="S93">
        <f>--AND(Table1[[#This Row],[WithinTarget]]=1,Table1[[#This Row],[Patient Satisfaction Score]]&gt;=7)</f>
        <v>0</v>
      </c>
      <c r="T93" t="str">
        <f>IF(LEFT(Table1[[#This Row],[Patient Gender]],1)="F","Female","Male")</f>
        <v>Male</v>
      </c>
    </row>
    <row r="94" spans="1:20" x14ac:dyDescent="0.3">
      <c r="A94" t="s">
        <v>198</v>
      </c>
      <c r="B94" s="1">
        <v>45590.439583333333</v>
      </c>
      <c r="C94" t="s">
        <v>13</v>
      </c>
      <c r="D94">
        <v>9</v>
      </c>
      <c r="E94" t="s">
        <v>22</v>
      </c>
      <c r="F94" t="s">
        <v>26</v>
      </c>
      <c r="G94" t="b">
        <v>1</v>
      </c>
      <c r="I94">
        <v>37</v>
      </c>
      <c r="J94" t="b">
        <v>1</v>
      </c>
      <c r="K94">
        <f>YEAR(Table1[[#This Row],[Patient Admission Date]])</f>
        <v>2024</v>
      </c>
      <c r="L94" t="str">
        <f>TEXT(Table1[[#This Row],[Patient Admission Date]],"mmm")</f>
        <v>Oct</v>
      </c>
      <c r="M94" t="str">
        <f>TEXT(Table1[[#This Row],[Patient Admission Date]],"ddd")</f>
        <v>Fri</v>
      </c>
      <c r="N94" t="str">
        <f>TEXT(INT(HOUR(Table1[[#This Row],[Patient Admission Date]])/3)*3,"00")&amp;"-"&amp;TEXT(INT(HOUR(Table1[[#This Row],[Patient Admission Date]])/3)*3+3,"00")</f>
        <v>09-12</v>
      </c>
      <c r="O94" t="str" cm="1">
        <f t="array" ref="O94">_xlfn.IFS(Table1[[#This Row],[Patient Age]]&lt;=14,"0-14",Table1[[#This Row],[Patient Age]]&lt;=29,"15-29",Table1[[#This Row],[Patient Age]]&lt;=44,"30-44",Table1[[#This Row],[Patient Age]]&lt;=59,"45-59",Table1[[#This Row],[Patient Age]]&lt;=74,"60-74",TRUE,"75+")</f>
        <v>0-14</v>
      </c>
      <c r="P94" t="str" cm="1">
        <f t="array" ref="P94">_xlfn.IFS(Table1[[#This Row],[Patient Waittime]]&lt;=15,"0-15",Table1[[#This Row],[Patient Waittime]]&lt;=30,"16-30",Table1[[#This Row],[Patient Waittime]]&lt;=45,"31-45",Table1[[#This Row],[Patient Waittime]]&lt;=60,"46-60",TRUE,"60+")</f>
        <v>31-45</v>
      </c>
      <c r="Q94">
        <f>--(Table1[[#This Row],[Patient Waittime]]&lt;=30)</f>
        <v>0</v>
      </c>
      <c r="R94">
        <f>--Table1[[#This Row],[Patient Admission Flag]]</f>
        <v>1</v>
      </c>
      <c r="S94">
        <f>--AND(Table1[[#This Row],[WithinTarget]]=1,Table1[[#This Row],[Patient Satisfaction Score]]&gt;=7)</f>
        <v>0</v>
      </c>
      <c r="T94" t="str">
        <f>IF(LEFT(Table1[[#This Row],[Patient Gender]],1)="F","Female","Male")</f>
        <v>Female</v>
      </c>
    </row>
    <row r="95" spans="1:20" x14ac:dyDescent="0.3">
      <c r="A95" t="s">
        <v>199</v>
      </c>
      <c r="B95" s="1">
        <v>45575.186805555553</v>
      </c>
      <c r="C95" t="s">
        <v>13</v>
      </c>
      <c r="D95">
        <v>10</v>
      </c>
      <c r="E95" t="s">
        <v>10</v>
      </c>
      <c r="F95" t="s">
        <v>15</v>
      </c>
      <c r="G95" t="b">
        <v>1</v>
      </c>
      <c r="I95">
        <v>26</v>
      </c>
      <c r="J95" t="b">
        <v>1</v>
      </c>
      <c r="K95">
        <f>YEAR(Table1[[#This Row],[Patient Admission Date]])</f>
        <v>2024</v>
      </c>
      <c r="L95" t="str">
        <f>TEXT(Table1[[#This Row],[Patient Admission Date]],"mmm")</f>
        <v>Oct</v>
      </c>
      <c r="M95" t="str">
        <f>TEXT(Table1[[#This Row],[Patient Admission Date]],"ddd")</f>
        <v>Thu</v>
      </c>
      <c r="N95" t="str">
        <f>TEXT(INT(HOUR(Table1[[#This Row],[Patient Admission Date]])/3)*3,"00")&amp;"-"&amp;TEXT(INT(HOUR(Table1[[#This Row],[Patient Admission Date]])/3)*3+3,"00")</f>
        <v>03-06</v>
      </c>
      <c r="O95" t="str" cm="1">
        <f t="array" ref="O95">_xlfn.IFS(Table1[[#This Row],[Patient Age]]&lt;=14,"0-14",Table1[[#This Row],[Patient Age]]&lt;=29,"15-29",Table1[[#This Row],[Patient Age]]&lt;=44,"30-44",Table1[[#This Row],[Patient Age]]&lt;=59,"45-59",Table1[[#This Row],[Patient Age]]&lt;=74,"60-74",TRUE,"75+")</f>
        <v>0-14</v>
      </c>
      <c r="P95" t="str" cm="1">
        <f t="array" ref="P95">_xlfn.IFS(Table1[[#This Row],[Patient Waittime]]&lt;=15,"0-15",Table1[[#This Row],[Patient Waittime]]&lt;=30,"16-30",Table1[[#This Row],[Patient Waittime]]&lt;=45,"31-45",Table1[[#This Row],[Patient Waittime]]&lt;=60,"46-60",TRUE,"60+")</f>
        <v>16-30</v>
      </c>
      <c r="Q95">
        <f>--(Table1[[#This Row],[Patient Waittime]]&lt;=30)</f>
        <v>1</v>
      </c>
      <c r="R95">
        <f>--Table1[[#This Row],[Patient Admission Flag]]</f>
        <v>1</v>
      </c>
      <c r="S95">
        <f>--AND(Table1[[#This Row],[WithinTarget]]=1,Table1[[#This Row],[Patient Satisfaction Score]]&gt;=7)</f>
        <v>0</v>
      </c>
      <c r="T95" t="str">
        <f>IF(LEFT(Table1[[#This Row],[Patient Gender]],1)="F","Female","Male")</f>
        <v>Female</v>
      </c>
    </row>
    <row r="96" spans="1:20" x14ac:dyDescent="0.3">
      <c r="A96" t="s">
        <v>200</v>
      </c>
      <c r="B96" s="1">
        <v>45579.252083333333</v>
      </c>
      <c r="C96" t="s">
        <v>13</v>
      </c>
      <c r="D96">
        <v>24</v>
      </c>
      <c r="E96" t="s">
        <v>19</v>
      </c>
      <c r="F96" t="s">
        <v>15</v>
      </c>
      <c r="G96" t="b">
        <v>1</v>
      </c>
      <c r="I96">
        <v>11</v>
      </c>
      <c r="J96" t="b">
        <v>1</v>
      </c>
      <c r="K96">
        <f>YEAR(Table1[[#This Row],[Patient Admission Date]])</f>
        <v>2024</v>
      </c>
      <c r="L96" t="str">
        <f>TEXT(Table1[[#This Row],[Patient Admission Date]],"mmm")</f>
        <v>Oct</v>
      </c>
      <c r="M96" t="str">
        <f>TEXT(Table1[[#This Row],[Patient Admission Date]],"ddd")</f>
        <v>Mon</v>
      </c>
      <c r="N96" t="str">
        <f>TEXT(INT(HOUR(Table1[[#This Row],[Patient Admission Date]])/3)*3,"00")&amp;"-"&amp;TEXT(INT(HOUR(Table1[[#This Row],[Patient Admission Date]])/3)*3+3,"00")</f>
        <v>06-09</v>
      </c>
      <c r="O96" t="str" cm="1">
        <f t="array" ref="O96">_xlfn.IFS(Table1[[#This Row],[Patient Age]]&lt;=14,"0-14",Table1[[#This Row],[Patient Age]]&lt;=29,"15-29",Table1[[#This Row],[Patient Age]]&lt;=44,"30-44",Table1[[#This Row],[Patient Age]]&lt;=59,"45-59",Table1[[#This Row],[Patient Age]]&lt;=74,"60-74",TRUE,"75+")</f>
        <v>15-29</v>
      </c>
      <c r="P96" t="str" cm="1">
        <f t="array" ref="P96">_xlfn.IFS(Table1[[#This Row],[Patient Waittime]]&lt;=15,"0-15",Table1[[#This Row],[Patient Waittime]]&lt;=30,"16-30",Table1[[#This Row],[Patient Waittime]]&lt;=45,"31-45",Table1[[#This Row],[Patient Waittime]]&lt;=60,"46-60",TRUE,"60+")</f>
        <v>0-15</v>
      </c>
      <c r="Q96">
        <f>--(Table1[[#This Row],[Patient Waittime]]&lt;=30)</f>
        <v>1</v>
      </c>
      <c r="R96">
        <f>--Table1[[#This Row],[Patient Admission Flag]]</f>
        <v>1</v>
      </c>
      <c r="S96">
        <f>--AND(Table1[[#This Row],[WithinTarget]]=1,Table1[[#This Row],[Patient Satisfaction Score]]&gt;=7)</f>
        <v>0</v>
      </c>
      <c r="T96" t="str">
        <f>IF(LEFT(Table1[[#This Row],[Patient Gender]],1)="F","Female","Male")</f>
        <v>Female</v>
      </c>
    </row>
    <row r="97" spans="1:20" x14ac:dyDescent="0.3">
      <c r="A97" t="s">
        <v>201</v>
      </c>
      <c r="B97" s="1">
        <v>45525.042361111111</v>
      </c>
      <c r="C97" t="s">
        <v>9</v>
      </c>
      <c r="D97">
        <v>27</v>
      </c>
      <c r="E97" t="s">
        <v>10</v>
      </c>
      <c r="F97" t="s">
        <v>11</v>
      </c>
      <c r="G97" t="b">
        <v>0</v>
      </c>
      <c r="I97">
        <v>11</v>
      </c>
      <c r="J97" t="b">
        <v>0</v>
      </c>
      <c r="K97">
        <f>YEAR(Table1[[#This Row],[Patient Admission Date]])</f>
        <v>2024</v>
      </c>
      <c r="L97" t="str">
        <f>TEXT(Table1[[#This Row],[Patient Admission Date]],"mmm")</f>
        <v>Aug</v>
      </c>
      <c r="M97" t="str">
        <f>TEXT(Table1[[#This Row],[Patient Admission Date]],"ddd")</f>
        <v>Wed</v>
      </c>
      <c r="N97" t="str">
        <f>TEXT(INT(HOUR(Table1[[#This Row],[Patient Admission Date]])/3)*3,"00")&amp;"-"&amp;TEXT(INT(HOUR(Table1[[#This Row],[Patient Admission Date]])/3)*3+3,"00")</f>
        <v>00-03</v>
      </c>
      <c r="O97" t="str" cm="1">
        <f t="array" ref="O97">_xlfn.IFS(Table1[[#This Row],[Patient Age]]&lt;=14,"0-14",Table1[[#This Row],[Patient Age]]&lt;=29,"15-29",Table1[[#This Row],[Patient Age]]&lt;=44,"30-44",Table1[[#This Row],[Patient Age]]&lt;=59,"45-59",Table1[[#This Row],[Patient Age]]&lt;=74,"60-74",TRUE,"75+")</f>
        <v>15-29</v>
      </c>
      <c r="P97" t="str" cm="1">
        <f t="array" ref="P97">_xlfn.IFS(Table1[[#This Row],[Patient Waittime]]&lt;=15,"0-15",Table1[[#This Row],[Patient Waittime]]&lt;=30,"16-30",Table1[[#This Row],[Patient Waittime]]&lt;=45,"31-45",Table1[[#This Row],[Patient Waittime]]&lt;=60,"46-60",TRUE,"60+")</f>
        <v>0-15</v>
      </c>
      <c r="Q97">
        <f>--(Table1[[#This Row],[Patient Waittime]]&lt;=30)</f>
        <v>1</v>
      </c>
      <c r="R97">
        <f>--Table1[[#This Row],[Patient Admission Flag]]</f>
        <v>0</v>
      </c>
      <c r="S97">
        <f>--AND(Table1[[#This Row],[WithinTarget]]=1,Table1[[#This Row],[Patient Satisfaction Score]]&gt;=7)</f>
        <v>0</v>
      </c>
      <c r="T97" t="str">
        <f>IF(LEFT(Table1[[#This Row],[Patient Gender]],1)="F","Female","Male")</f>
        <v>Male</v>
      </c>
    </row>
    <row r="98" spans="1:20" x14ac:dyDescent="0.3">
      <c r="A98" t="s">
        <v>202</v>
      </c>
      <c r="B98" s="1">
        <v>45535.276388888888</v>
      </c>
      <c r="C98" t="s">
        <v>9</v>
      </c>
      <c r="D98">
        <v>26</v>
      </c>
      <c r="E98" t="s">
        <v>10</v>
      </c>
      <c r="F98" t="s">
        <v>11</v>
      </c>
      <c r="G98" t="b">
        <v>0</v>
      </c>
      <c r="H98">
        <v>7</v>
      </c>
      <c r="I98">
        <v>59</v>
      </c>
      <c r="J98" t="b">
        <v>0</v>
      </c>
      <c r="K98">
        <f>YEAR(Table1[[#This Row],[Patient Admission Date]])</f>
        <v>2024</v>
      </c>
      <c r="L98" t="str">
        <f>TEXT(Table1[[#This Row],[Patient Admission Date]],"mmm")</f>
        <v>Aug</v>
      </c>
      <c r="M98" t="str">
        <f>TEXT(Table1[[#This Row],[Patient Admission Date]],"ddd")</f>
        <v>Sat</v>
      </c>
      <c r="N98" t="str">
        <f>TEXT(INT(HOUR(Table1[[#This Row],[Patient Admission Date]])/3)*3,"00")&amp;"-"&amp;TEXT(INT(HOUR(Table1[[#This Row],[Patient Admission Date]])/3)*3+3,"00")</f>
        <v>06-09</v>
      </c>
      <c r="O98" t="str" cm="1">
        <f t="array" ref="O98">_xlfn.IFS(Table1[[#This Row],[Patient Age]]&lt;=14,"0-14",Table1[[#This Row],[Patient Age]]&lt;=29,"15-29",Table1[[#This Row],[Patient Age]]&lt;=44,"30-44",Table1[[#This Row],[Patient Age]]&lt;=59,"45-59",Table1[[#This Row],[Patient Age]]&lt;=74,"60-74",TRUE,"75+")</f>
        <v>15-29</v>
      </c>
      <c r="P98" t="str" cm="1">
        <f t="array" ref="P98">_xlfn.IFS(Table1[[#This Row],[Patient Waittime]]&lt;=15,"0-15",Table1[[#This Row],[Patient Waittime]]&lt;=30,"16-30",Table1[[#This Row],[Patient Waittime]]&lt;=45,"31-45",Table1[[#This Row],[Patient Waittime]]&lt;=60,"46-60",TRUE,"60+")</f>
        <v>46-60</v>
      </c>
      <c r="Q98">
        <f>--(Table1[[#This Row],[Patient Waittime]]&lt;=30)</f>
        <v>0</v>
      </c>
      <c r="R98">
        <f>--Table1[[#This Row],[Patient Admission Flag]]</f>
        <v>0</v>
      </c>
      <c r="S98">
        <f>--AND(Table1[[#This Row],[WithinTarget]]=1,Table1[[#This Row],[Patient Satisfaction Score]]&gt;=7)</f>
        <v>0</v>
      </c>
      <c r="T98" t="str">
        <f>IF(LEFT(Table1[[#This Row],[Patient Gender]],1)="F","Female","Male")</f>
        <v>Male</v>
      </c>
    </row>
    <row r="99" spans="1:20" x14ac:dyDescent="0.3">
      <c r="A99" t="s">
        <v>203</v>
      </c>
      <c r="B99" s="1">
        <v>45511.564583333333</v>
      </c>
      <c r="C99" t="s">
        <v>9</v>
      </c>
      <c r="D99">
        <v>79</v>
      </c>
      <c r="E99" t="s">
        <v>14</v>
      </c>
      <c r="F99" t="s">
        <v>11</v>
      </c>
      <c r="G99" t="b">
        <v>0</v>
      </c>
      <c r="I99">
        <v>29</v>
      </c>
      <c r="J99" t="b">
        <v>0</v>
      </c>
      <c r="K99">
        <f>YEAR(Table1[[#This Row],[Patient Admission Date]])</f>
        <v>2024</v>
      </c>
      <c r="L99" t="str">
        <f>TEXT(Table1[[#This Row],[Patient Admission Date]],"mmm")</f>
        <v>Aug</v>
      </c>
      <c r="M99" t="str">
        <f>TEXT(Table1[[#This Row],[Patient Admission Date]],"ddd")</f>
        <v>Wed</v>
      </c>
      <c r="N99" t="str">
        <f>TEXT(INT(HOUR(Table1[[#This Row],[Patient Admission Date]])/3)*3,"00")&amp;"-"&amp;TEXT(INT(HOUR(Table1[[#This Row],[Patient Admission Date]])/3)*3+3,"00")</f>
        <v>12-15</v>
      </c>
      <c r="O99" t="str" cm="1">
        <f t="array" ref="O99">_xlfn.IFS(Table1[[#This Row],[Patient Age]]&lt;=14,"0-14",Table1[[#This Row],[Patient Age]]&lt;=29,"15-29",Table1[[#This Row],[Patient Age]]&lt;=44,"30-44",Table1[[#This Row],[Patient Age]]&lt;=59,"45-59",Table1[[#This Row],[Patient Age]]&lt;=74,"60-74",TRUE,"75+")</f>
        <v>75+</v>
      </c>
      <c r="P99" t="str" cm="1">
        <f t="array" ref="P99">_xlfn.IFS(Table1[[#This Row],[Patient Waittime]]&lt;=15,"0-15",Table1[[#This Row],[Patient Waittime]]&lt;=30,"16-30",Table1[[#This Row],[Patient Waittime]]&lt;=45,"31-45",Table1[[#This Row],[Patient Waittime]]&lt;=60,"46-60",TRUE,"60+")</f>
        <v>16-30</v>
      </c>
      <c r="Q99">
        <f>--(Table1[[#This Row],[Patient Waittime]]&lt;=30)</f>
        <v>1</v>
      </c>
      <c r="R99">
        <f>--Table1[[#This Row],[Patient Admission Flag]]</f>
        <v>0</v>
      </c>
      <c r="S99">
        <f>--AND(Table1[[#This Row],[WithinTarget]]=1,Table1[[#This Row],[Patient Satisfaction Score]]&gt;=7)</f>
        <v>0</v>
      </c>
      <c r="T99" t="str">
        <f>IF(LEFT(Table1[[#This Row],[Patient Gender]],1)="F","Female","Male")</f>
        <v>Male</v>
      </c>
    </row>
    <row r="100" spans="1:20" x14ac:dyDescent="0.3">
      <c r="A100" t="s">
        <v>204</v>
      </c>
      <c r="B100" s="1">
        <v>45164.355555555558</v>
      </c>
      <c r="C100" t="s">
        <v>9</v>
      </c>
      <c r="D100">
        <v>15</v>
      </c>
      <c r="E100" t="s">
        <v>18</v>
      </c>
      <c r="F100" t="s">
        <v>15</v>
      </c>
      <c r="G100" t="b">
        <v>1</v>
      </c>
      <c r="H100">
        <v>2</v>
      </c>
      <c r="I100">
        <v>56</v>
      </c>
      <c r="J100" t="b">
        <v>1</v>
      </c>
      <c r="K100">
        <f>YEAR(Table1[[#This Row],[Patient Admission Date]])</f>
        <v>2023</v>
      </c>
      <c r="L100" t="str">
        <f>TEXT(Table1[[#This Row],[Patient Admission Date]],"mmm")</f>
        <v>Aug</v>
      </c>
      <c r="M100" t="str">
        <f>TEXT(Table1[[#This Row],[Patient Admission Date]],"ddd")</f>
        <v>Sat</v>
      </c>
      <c r="N100" t="str">
        <f>TEXT(INT(HOUR(Table1[[#This Row],[Patient Admission Date]])/3)*3,"00")&amp;"-"&amp;TEXT(INT(HOUR(Table1[[#This Row],[Patient Admission Date]])/3)*3+3,"00")</f>
        <v>06-09</v>
      </c>
      <c r="O100" t="str" cm="1">
        <f t="array" ref="O100">_xlfn.IFS(Table1[[#This Row],[Patient Age]]&lt;=14,"0-14",Table1[[#This Row],[Patient Age]]&lt;=29,"15-29",Table1[[#This Row],[Patient Age]]&lt;=44,"30-44",Table1[[#This Row],[Patient Age]]&lt;=59,"45-59",Table1[[#This Row],[Patient Age]]&lt;=74,"60-74",TRUE,"75+")</f>
        <v>15-29</v>
      </c>
      <c r="P100" t="str" cm="1">
        <f t="array" ref="P100">_xlfn.IFS(Table1[[#This Row],[Patient Waittime]]&lt;=15,"0-15",Table1[[#This Row],[Patient Waittime]]&lt;=30,"16-30",Table1[[#This Row],[Patient Waittime]]&lt;=45,"31-45",Table1[[#This Row],[Patient Waittime]]&lt;=60,"46-60",TRUE,"60+")</f>
        <v>46-60</v>
      </c>
      <c r="Q100">
        <f>--(Table1[[#This Row],[Patient Waittime]]&lt;=30)</f>
        <v>0</v>
      </c>
      <c r="R100">
        <f>--Table1[[#This Row],[Patient Admission Flag]]</f>
        <v>1</v>
      </c>
      <c r="S100">
        <f>--AND(Table1[[#This Row],[WithinTarget]]=1,Table1[[#This Row],[Patient Satisfaction Score]]&gt;=7)</f>
        <v>0</v>
      </c>
      <c r="T100" t="str">
        <f>IF(LEFT(Table1[[#This Row],[Patient Gender]],1)="F","Female","Male")</f>
        <v>Male</v>
      </c>
    </row>
    <row r="101" spans="1:20" x14ac:dyDescent="0.3">
      <c r="A101" t="s">
        <v>205</v>
      </c>
      <c r="B101" s="1">
        <v>45481.720138888886</v>
      </c>
      <c r="C101" t="s">
        <v>9</v>
      </c>
      <c r="D101">
        <v>43</v>
      </c>
      <c r="E101" t="s">
        <v>14</v>
      </c>
      <c r="F101" t="s">
        <v>11</v>
      </c>
      <c r="G101" t="b">
        <v>0</v>
      </c>
      <c r="H101">
        <v>0</v>
      </c>
      <c r="I101">
        <v>47</v>
      </c>
      <c r="J101" t="b">
        <v>0</v>
      </c>
      <c r="K101">
        <f>YEAR(Table1[[#This Row],[Patient Admission Date]])</f>
        <v>2024</v>
      </c>
      <c r="L101" t="str">
        <f>TEXT(Table1[[#This Row],[Patient Admission Date]],"mmm")</f>
        <v>Jul</v>
      </c>
      <c r="M101" t="str">
        <f>TEXT(Table1[[#This Row],[Patient Admission Date]],"ddd")</f>
        <v>Mon</v>
      </c>
      <c r="N101" t="str">
        <f>TEXT(INT(HOUR(Table1[[#This Row],[Patient Admission Date]])/3)*3,"00")&amp;"-"&amp;TEXT(INT(HOUR(Table1[[#This Row],[Patient Admission Date]])/3)*3+3,"00")</f>
        <v>15-18</v>
      </c>
      <c r="O101" t="str" cm="1">
        <f t="array" ref="O101">_xlfn.IFS(Table1[[#This Row],[Patient Age]]&lt;=14,"0-14",Table1[[#This Row],[Patient Age]]&lt;=29,"15-29",Table1[[#This Row],[Patient Age]]&lt;=44,"30-44",Table1[[#This Row],[Patient Age]]&lt;=59,"45-59",Table1[[#This Row],[Patient Age]]&lt;=74,"60-74",TRUE,"75+")</f>
        <v>30-44</v>
      </c>
      <c r="P101" t="str" cm="1">
        <f t="array" ref="P101">_xlfn.IFS(Table1[[#This Row],[Patient Waittime]]&lt;=15,"0-15",Table1[[#This Row],[Patient Waittime]]&lt;=30,"16-30",Table1[[#This Row],[Patient Waittime]]&lt;=45,"31-45",Table1[[#This Row],[Patient Waittime]]&lt;=60,"46-60",TRUE,"60+")</f>
        <v>46-60</v>
      </c>
      <c r="Q101">
        <f>--(Table1[[#This Row],[Patient Waittime]]&lt;=30)</f>
        <v>0</v>
      </c>
      <c r="R101">
        <f>--Table1[[#This Row],[Patient Admission Flag]]</f>
        <v>0</v>
      </c>
      <c r="S101">
        <f>--AND(Table1[[#This Row],[WithinTarget]]=1,Table1[[#This Row],[Patient Satisfaction Score]]&gt;=7)</f>
        <v>0</v>
      </c>
      <c r="T101" t="str">
        <f>IF(LEFT(Table1[[#This Row],[Patient Gender]],1)="F","Female","Male")</f>
        <v>Male</v>
      </c>
    </row>
    <row r="102" spans="1:20" x14ac:dyDescent="0.3">
      <c r="A102" t="s">
        <v>206</v>
      </c>
      <c r="B102" s="1">
        <v>45203.490277777775</v>
      </c>
      <c r="C102" t="s">
        <v>13</v>
      </c>
      <c r="D102">
        <v>14</v>
      </c>
      <c r="E102" t="s">
        <v>14</v>
      </c>
      <c r="F102" t="s">
        <v>11</v>
      </c>
      <c r="G102" t="b">
        <v>0</v>
      </c>
      <c r="I102">
        <v>19</v>
      </c>
      <c r="J102" t="b">
        <v>0</v>
      </c>
      <c r="K102">
        <f>YEAR(Table1[[#This Row],[Patient Admission Date]])</f>
        <v>2023</v>
      </c>
      <c r="L102" t="str">
        <f>TEXT(Table1[[#This Row],[Patient Admission Date]],"mmm")</f>
        <v>Oct</v>
      </c>
      <c r="M102" t="str">
        <f>TEXT(Table1[[#This Row],[Patient Admission Date]],"ddd")</f>
        <v>Wed</v>
      </c>
      <c r="N102" t="str">
        <f>TEXT(INT(HOUR(Table1[[#This Row],[Patient Admission Date]])/3)*3,"00")&amp;"-"&amp;TEXT(INT(HOUR(Table1[[#This Row],[Patient Admission Date]])/3)*3+3,"00")</f>
        <v>09-12</v>
      </c>
      <c r="O102" t="str" cm="1">
        <f t="array" ref="O102">_xlfn.IFS(Table1[[#This Row],[Patient Age]]&lt;=14,"0-14",Table1[[#This Row],[Patient Age]]&lt;=29,"15-29",Table1[[#This Row],[Patient Age]]&lt;=44,"30-44",Table1[[#This Row],[Patient Age]]&lt;=59,"45-59",Table1[[#This Row],[Patient Age]]&lt;=74,"60-74",TRUE,"75+")</f>
        <v>0-14</v>
      </c>
      <c r="P102" t="str" cm="1">
        <f t="array" ref="P102">_xlfn.IFS(Table1[[#This Row],[Patient Waittime]]&lt;=15,"0-15",Table1[[#This Row],[Patient Waittime]]&lt;=30,"16-30",Table1[[#This Row],[Patient Waittime]]&lt;=45,"31-45",Table1[[#This Row],[Patient Waittime]]&lt;=60,"46-60",TRUE,"60+")</f>
        <v>16-30</v>
      </c>
      <c r="Q102">
        <f>--(Table1[[#This Row],[Patient Waittime]]&lt;=30)</f>
        <v>1</v>
      </c>
      <c r="R102">
        <f>--Table1[[#This Row],[Patient Admission Flag]]</f>
        <v>0</v>
      </c>
      <c r="S102">
        <f>--AND(Table1[[#This Row],[WithinTarget]]=1,Table1[[#This Row],[Patient Satisfaction Score]]&gt;=7)</f>
        <v>0</v>
      </c>
      <c r="T102" t="str">
        <f>IF(LEFT(Table1[[#This Row],[Patient Gender]],1)="F","Female","Male")</f>
        <v>Female</v>
      </c>
    </row>
    <row r="103" spans="1:20" x14ac:dyDescent="0.3">
      <c r="A103" t="s">
        <v>207</v>
      </c>
      <c r="B103" s="1">
        <v>45541.915277777778</v>
      </c>
      <c r="C103" t="s">
        <v>16</v>
      </c>
      <c r="D103">
        <v>59</v>
      </c>
      <c r="E103" t="s">
        <v>10</v>
      </c>
      <c r="F103" t="s">
        <v>15</v>
      </c>
      <c r="G103" t="b">
        <v>0</v>
      </c>
      <c r="I103">
        <v>34</v>
      </c>
      <c r="J103" t="b">
        <v>0</v>
      </c>
      <c r="K103">
        <f>YEAR(Table1[[#This Row],[Patient Admission Date]])</f>
        <v>2024</v>
      </c>
      <c r="L103" t="str">
        <f>TEXT(Table1[[#This Row],[Patient Admission Date]],"mmm")</f>
        <v>Sep</v>
      </c>
      <c r="M103" t="str">
        <f>TEXT(Table1[[#This Row],[Patient Admission Date]],"ddd")</f>
        <v>Fri</v>
      </c>
      <c r="N103" t="str">
        <f>TEXT(INT(HOUR(Table1[[#This Row],[Patient Admission Date]])/3)*3,"00")&amp;"-"&amp;TEXT(INT(HOUR(Table1[[#This Row],[Patient Admission Date]])/3)*3+3,"00")</f>
        <v>21-24</v>
      </c>
      <c r="O103" t="str" cm="1">
        <f t="array" ref="O103">_xlfn.IFS(Table1[[#This Row],[Patient Age]]&lt;=14,"0-14",Table1[[#This Row],[Patient Age]]&lt;=29,"15-29",Table1[[#This Row],[Patient Age]]&lt;=44,"30-44",Table1[[#This Row],[Patient Age]]&lt;=59,"45-59",Table1[[#This Row],[Patient Age]]&lt;=74,"60-74",TRUE,"75+")</f>
        <v>45-59</v>
      </c>
      <c r="P103" t="str" cm="1">
        <f t="array" ref="P103">_xlfn.IFS(Table1[[#This Row],[Patient Waittime]]&lt;=15,"0-15",Table1[[#This Row],[Patient Waittime]]&lt;=30,"16-30",Table1[[#This Row],[Patient Waittime]]&lt;=45,"31-45",Table1[[#This Row],[Patient Waittime]]&lt;=60,"46-60",TRUE,"60+")</f>
        <v>31-45</v>
      </c>
      <c r="Q103">
        <f>--(Table1[[#This Row],[Patient Waittime]]&lt;=30)</f>
        <v>0</v>
      </c>
      <c r="R103">
        <f>--Table1[[#This Row],[Patient Admission Flag]]</f>
        <v>0</v>
      </c>
      <c r="S103">
        <f>--AND(Table1[[#This Row],[WithinTarget]]=1,Table1[[#This Row],[Patient Satisfaction Score]]&gt;=7)</f>
        <v>0</v>
      </c>
      <c r="T103" t="str">
        <f>IF(LEFT(Table1[[#This Row],[Patient Gender]],1)="F","Female","Male")</f>
        <v>Male</v>
      </c>
    </row>
    <row r="104" spans="1:20" x14ac:dyDescent="0.3">
      <c r="A104" t="s">
        <v>208</v>
      </c>
      <c r="B104" s="1">
        <v>45480.302777777775</v>
      </c>
      <c r="C104" t="s">
        <v>9</v>
      </c>
      <c r="D104">
        <v>58</v>
      </c>
      <c r="E104" t="s">
        <v>22</v>
      </c>
      <c r="F104" t="s">
        <v>11</v>
      </c>
      <c r="G104" t="b">
        <v>1</v>
      </c>
      <c r="I104">
        <v>36</v>
      </c>
      <c r="J104" t="b">
        <v>1</v>
      </c>
      <c r="K104">
        <f>YEAR(Table1[[#This Row],[Patient Admission Date]])</f>
        <v>2024</v>
      </c>
      <c r="L104" t="str">
        <f>TEXT(Table1[[#This Row],[Patient Admission Date]],"mmm")</f>
        <v>Jul</v>
      </c>
      <c r="M104" t="str">
        <f>TEXT(Table1[[#This Row],[Patient Admission Date]],"ddd")</f>
        <v>Sun</v>
      </c>
      <c r="N104" t="str">
        <f>TEXT(INT(HOUR(Table1[[#This Row],[Patient Admission Date]])/3)*3,"00")&amp;"-"&amp;TEXT(INT(HOUR(Table1[[#This Row],[Patient Admission Date]])/3)*3+3,"00")</f>
        <v>06-09</v>
      </c>
      <c r="O104" t="str" cm="1">
        <f t="array" ref="O104">_xlfn.IFS(Table1[[#This Row],[Patient Age]]&lt;=14,"0-14",Table1[[#This Row],[Patient Age]]&lt;=29,"15-29",Table1[[#This Row],[Patient Age]]&lt;=44,"30-44",Table1[[#This Row],[Patient Age]]&lt;=59,"45-59",Table1[[#This Row],[Patient Age]]&lt;=74,"60-74",TRUE,"75+")</f>
        <v>45-59</v>
      </c>
      <c r="P104" t="str" cm="1">
        <f t="array" ref="P104">_xlfn.IFS(Table1[[#This Row],[Patient Waittime]]&lt;=15,"0-15",Table1[[#This Row],[Patient Waittime]]&lt;=30,"16-30",Table1[[#This Row],[Patient Waittime]]&lt;=45,"31-45",Table1[[#This Row],[Patient Waittime]]&lt;=60,"46-60",TRUE,"60+")</f>
        <v>31-45</v>
      </c>
      <c r="Q104">
        <f>--(Table1[[#This Row],[Patient Waittime]]&lt;=30)</f>
        <v>0</v>
      </c>
      <c r="R104">
        <f>--Table1[[#This Row],[Patient Admission Flag]]</f>
        <v>1</v>
      </c>
      <c r="S104">
        <f>--AND(Table1[[#This Row],[WithinTarget]]=1,Table1[[#This Row],[Patient Satisfaction Score]]&gt;=7)</f>
        <v>0</v>
      </c>
      <c r="T104" t="str">
        <f>IF(LEFT(Table1[[#This Row],[Patient Gender]],1)="F","Female","Male")</f>
        <v>Male</v>
      </c>
    </row>
    <row r="105" spans="1:20" x14ac:dyDescent="0.3">
      <c r="A105" t="s">
        <v>209</v>
      </c>
      <c r="B105" s="1">
        <v>45150.097222222219</v>
      </c>
      <c r="C105" t="s">
        <v>9</v>
      </c>
      <c r="D105">
        <v>25</v>
      </c>
      <c r="E105" t="s">
        <v>19</v>
      </c>
      <c r="F105" t="s">
        <v>11</v>
      </c>
      <c r="G105" t="b">
        <v>0</v>
      </c>
      <c r="I105">
        <v>59</v>
      </c>
      <c r="J105" t="b">
        <v>0</v>
      </c>
      <c r="K105">
        <f>YEAR(Table1[[#This Row],[Patient Admission Date]])</f>
        <v>2023</v>
      </c>
      <c r="L105" t="str">
        <f>TEXT(Table1[[#This Row],[Patient Admission Date]],"mmm")</f>
        <v>Aug</v>
      </c>
      <c r="M105" t="str">
        <f>TEXT(Table1[[#This Row],[Patient Admission Date]],"ddd")</f>
        <v>Sat</v>
      </c>
      <c r="N105" t="str">
        <f>TEXT(INT(HOUR(Table1[[#This Row],[Patient Admission Date]])/3)*3,"00")&amp;"-"&amp;TEXT(INT(HOUR(Table1[[#This Row],[Patient Admission Date]])/3)*3+3,"00")</f>
        <v>00-03</v>
      </c>
      <c r="O105" t="str" cm="1">
        <f t="array" ref="O105">_xlfn.IFS(Table1[[#This Row],[Patient Age]]&lt;=14,"0-14",Table1[[#This Row],[Patient Age]]&lt;=29,"15-29",Table1[[#This Row],[Patient Age]]&lt;=44,"30-44",Table1[[#This Row],[Patient Age]]&lt;=59,"45-59",Table1[[#This Row],[Patient Age]]&lt;=74,"60-74",TRUE,"75+")</f>
        <v>15-29</v>
      </c>
      <c r="P105" t="str" cm="1">
        <f t="array" ref="P105">_xlfn.IFS(Table1[[#This Row],[Patient Waittime]]&lt;=15,"0-15",Table1[[#This Row],[Patient Waittime]]&lt;=30,"16-30",Table1[[#This Row],[Patient Waittime]]&lt;=45,"31-45",Table1[[#This Row],[Patient Waittime]]&lt;=60,"46-60",TRUE,"60+")</f>
        <v>46-60</v>
      </c>
      <c r="Q105">
        <f>--(Table1[[#This Row],[Patient Waittime]]&lt;=30)</f>
        <v>0</v>
      </c>
      <c r="R105">
        <f>--Table1[[#This Row],[Patient Admission Flag]]</f>
        <v>0</v>
      </c>
      <c r="S105">
        <f>--AND(Table1[[#This Row],[WithinTarget]]=1,Table1[[#This Row],[Patient Satisfaction Score]]&gt;=7)</f>
        <v>0</v>
      </c>
      <c r="T105" t="str">
        <f>IF(LEFT(Table1[[#This Row],[Patient Gender]],1)="F","Female","Male")</f>
        <v>Male</v>
      </c>
    </row>
    <row r="106" spans="1:20" x14ac:dyDescent="0.3">
      <c r="A106" t="s">
        <v>210</v>
      </c>
      <c r="B106" s="1">
        <v>45151.927777777775</v>
      </c>
      <c r="C106" t="s">
        <v>9</v>
      </c>
      <c r="D106">
        <v>64</v>
      </c>
      <c r="E106" t="s">
        <v>12</v>
      </c>
      <c r="F106" t="s">
        <v>15</v>
      </c>
      <c r="G106" t="b">
        <v>1</v>
      </c>
      <c r="I106">
        <v>42</v>
      </c>
      <c r="J106" t="b">
        <v>1</v>
      </c>
      <c r="K106">
        <f>YEAR(Table1[[#This Row],[Patient Admission Date]])</f>
        <v>2023</v>
      </c>
      <c r="L106" t="str">
        <f>TEXT(Table1[[#This Row],[Patient Admission Date]],"mmm")</f>
        <v>Aug</v>
      </c>
      <c r="M106" t="str">
        <f>TEXT(Table1[[#This Row],[Patient Admission Date]],"ddd")</f>
        <v>Sun</v>
      </c>
      <c r="N106" t="str">
        <f>TEXT(INT(HOUR(Table1[[#This Row],[Patient Admission Date]])/3)*3,"00")&amp;"-"&amp;TEXT(INT(HOUR(Table1[[#This Row],[Patient Admission Date]])/3)*3+3,"00")</f>
        <v>21-24</v>
      </c>
      <c r="O106" t="str" cm="1">
        <f t="array" ref="O106">_xlfn.IFS(Table1[[#This Row],[Patient Age]]&lt;=14,"0-14",Table1[[#This Row],[Patient Age]]&lt;=29,"15-29",Table1[[#This Row],[Patient Age]]&lt;=44,"30-44",Table1[[#This Row],[Patient Age]]&lt;=59,"45-59",Table1[[#This Row],[Patient Age]]&lt;=74,"60-74",TRUE,"75+")</f>
        <v>60-74</v>
      </c>
      <c r="P106" t="str" cm="1">
        <f t="array" ref="P106">_xlfn.IFS(Table1[[#This Row],[Patient Waittime]]&lt;=15,"0-15",Table1[[#This Row],[Patient Waittime]]&lt;=30,"16-30",Table1[[#This Row],[Patient Waittime]]&lt;=45,"31-45",Table1[[#This Row],[Patient Waittime]]&lt;=60,"46-60",TRUE,"60+")</f>
        <v>31-45</v>
      </c>
      <c r="Q106">
        <f>--(Table1[[#This Row],[Patient Waittime]]&lt;=30)</f>
        <v>0</v>
      </c>
      <c r="R106">
        <f>--Table1[[#This Row],[Patient Admission Flag]]</f>
        <v>1</v>
      </c>
      <c r="S106">
        <f>--AND(Table1[[#This Row],[WithinTarget]]=1,Table1[[#This Row],[Patient Satisfaction Score]]&gt;=7)</f>
        <v>0</v>
      </c>
      <c r="T106" t="str">
        <f>IF(LEFT(Table1[[#This Row],[Patient Gender]],1)="F","Female","Male")</f>
        <v>Male</v>
      </c>
    </row>
    <row r="107" spans="1:20" x14ac:dyDescent="0.3">
      <c r="A107" t="s">
        <v>211</v>
      </c>
      <c r="B107" s="1">
        <v>45132.488194444442</v>
      </c>
      <c r="C107" t="s">
        <v>9</v>
      </c>
      <c r="D107">
        <v>20</v>
      </c>
      <c r="E107" t="s">
        <v>22</v>
      </c>
      <c r="F107" t="s">
        <v>11</v>
      </c>
      <c r="G107" t="b">
        <v>1</v>
      </c>
      <c r="I107">
        <v>34</v>
      </c>
      <c r="J107" t="b">
        <v>1</v>
      </c>
      <c r="K107">
        <f>YEAR(Table1[[#This Row],[Patient Admission Date]])</f>
        <v>2023</v>
      </c>
      <c r="L107" t="str">
        <f>TEXT(Table1[[#This Row],[Patient Admission Date]],"mmm")</f>
        <v>Jul</v>
      </c>
      <c r="M107" t="str">
        <f>TEXT(Table1[[#This Row],[Patient Admission Date]],"ddd")</f>
        <v>Tue</v>
      </c>
      <c r="N107" t="str">
        <f>TEXT(INT(HOUR(Table1[[#This Row],[Patient Admission Date]])/3)*3,"00")&amp;"-"&amp;TEXT(INT(HOUR(Table1[[#This Row],[Patient Admission Date]])/3)*3+3,"00")</f>
        <v>09-12</v>
      </c>
      <c r="O107" t="str" cm="1">
        <f t="array" ref="O107">_xlfn.IFS(Table1[[#This Row],[Patient Age]]&lt;=14,"0-14",Table1[[#This Row],[Patient Age]]&lt;=29,"15-29",Table1[[#This Row],[Patient Age]]&lt;=44,"30-44",Table1[[#This Row],[Patient Age]]&lt;=59,"45-59",Table1[[#This Row],[Patient Age]]&lt;=74,"60-74",TRUE,"75+")</f>
        <v>15-29</v>
      </c>
      <c r="P107" t="str" cm="1">
        <f t="array" ref="P107">_xlfn.IFS(Table1[[#This Row],[Patient Waittime]]&lt;=15,"0-15",Table1[[#This Row],[Patient Waittime]]&lt;=30,"16-30",Table1[[#This Row],[Patient Waittime]]&lt;=45,"31-45",Table1[[#This Row],[Patient Waittime]]&lt;=60,"46-60",TRUE,"60+")</f>
        <v>31-45</v>
      </c>
      <c r="Q107">
        <f>--(Table1[[#This Row],[Patient Waittime]]&lt;=30)</f>
        <v>0</v>
      </c>
      <c r="R107">
        <f>--Table1[[#This Row],[Patient Admission Flag]]</f>
        <v>1</v>
      </c>
      <c r="S107">
        <f>--AND(Table1[[#This Row],[WithinTarget]]=1,Table1[[#This Row],[Patient Satisfaction Score]]&gt;=7)</f>
        <v>0</v>
      </c>
      <c r="T107" t="str">
        <f>IF(LEFT(Table1[[#This Row],[Patient Gender]],1)="F","Female","Male")</f>
        <v>Male</v>
      </c>
    </row>
    <row r="108" spans="1:20" x14ac:dyDescent="0.3">
      <c r="A108" t="s">
        <v>212</v>
      </c>
      <c r="B108" s="1">
        <v>45425.607638888891</v>
      </c>
      <c r="C108" t="s">
        <v>9</v>
      </c>
      <c r="D108">
        <v>69</v>
      </c>
      <c r="E108" t="s">
        <v>10</v>
      </c>
      <c r="F108" t="s">
        <v>15</v>
      </c>
      <c r="G108" t="b">
        <v>0</v>
      </c>
      <c r="I108">
        <v>55</v>
      </c>
      <c r="J108" t="b">
        <v>0</v>
      </c>
      <c r="K108">
        <f>YEAR(Table1[[#This Row],[Patient Admission Date]])</f>
        <v>2024</v>
      </c>
      <c r="L108" t="str">
        <f>TEXT(Table1[[#This Row],[Patient Admission Date]],"mmm")</f>
        <v>May</v>
      </c>
      <c r="M108" t="str">
        <f>TEXT(Table1[[#This Row],[Patient Admission Date]],"ddd")</f>
        <v>Mon</v>
      </c>
      <c r="N108" t="str">
        <f>TEXT(INT(HOUR(Table1[[#This Row],[Patient Admission Date]])/3)*3,"00")&amp;"-"&amp;TEXT(INT(HOUR(Table1[[#This Row],[Patient Admission Date]])/3)*3+3,"00")</f>
        <v>12-15</v>
      </c>
      <c r="O108" t="str" cm="1">
        <f t="array" ref="O108">_xlfn.IFS(Table1[[#This Row],[Patient Age]]&lt;=14,"0-14",Table1[[#This Row],[Patient Age]]&lt;=29,"15-29",Table1[[#This Row],[Patient Age]]&lt;=44,"30-44",Table1[[#This Row],[Patient Age]]&lt;=59,"45-59",Table1[[#This Row],[Patient Age]]&lt;=74,"60-74",TRUE,"75+")</f>
        <v>60-74</v>
      </c>
      <c r="P108" t="str" cm="1">
        <f t="array" ref="P108">_xlfn.IFS(Table1[[#This Row],[Patient Waittime]]&lt;=15,"0-15",Table1[[#This Row],[Patient Waittime]]&lt;=30,"16-30",Table1[[#This Row],[Patient Waittime]]&lt;=45,"31-45",Table1[[#This Row],[Patient Waittime]]&lt;=60,"46-60",TRUE,"60+")</f>
        <v>46-60</v>
      </c>
      <c r="Q108">
        <f>--(Table1[[#This Row],[Patient Waittime]]&lt;=30)</f>
        <v>0</v>
      </c>
      <c r="R108">
        <f>--Table1[[#This Row],[Patient Admission Flag]]</f>
        <v>0</v>
      </c>
      <c r="S108">
        <f>--AND(Table1[[#This Row],[WithinTarget]]=1,Table1[[#This Row],[Patient Satisfaction Score]]&gt;=7)</f>
        <v>0</v>
      </c>
      <c r="T108" t="str">
        <f>IF(LEFT(Table1[[#This Row],[Patient Gender]],1)="F","Female","Male")</f>
        <v>Male</v>
      </c>
    </row>
    <row r="109" spans="1:20" x14ac:dyDescent="0.3">
      <c r="A109" t="s">
        <v>213</v>
      </c>
      <c r="B109" s="1">
        <v>45375.788888888892</v>
      </c>
      <c r="C109" t="s">
        <v>9</v>
      </c>
      <c r="D109">
        <v>26</v>
      </c>
      <c r="E109" t="s">
        <v>10</v>
      </c>
      <c r="F109" t="s">
        <v>11</v>
      </c>
      <c r="G109" t="b">
        <v>0</v>
      </c>
      <c r="I109">
        <v>57</v>
      </c>
      <c r="J109" t="b">
        <v>0</v>
      </c>
      <c r="K109">
        <f>YEAR(Table1[[#This Row],[Patient Admission Date]])</f>
        <v>2024</v>
      </c>
      <c r="L109" t="str">
        <f>TEXT(Table1[[#This Row],[Patient Admission Date]],"mmm")</f>
        <v>Mar</v>
      </c>
      <c r="M109" t="str">
        <f>TEXT(Table1[[#This Row],[Patient Admission Date]],"ddd")</f>
        <v>Sun</v>
      </c>
      <c r="N109" t="str">
        <f>TEXT(INT(HOUR(Table1[[#This Row],[Patient Admission Date]])/3)*3,"00")&amp;"-"&amp;TEXT(INT(HOUR(Table1[[#This Row],[Patient Admission Date]])/3)*3+3,"00")</f>
        <v>18-21</v>
      </c>
      <c r="O109" t="str" cm="1">
        <f t="array" ref="O109">_xlfn.IFS(Table1[[#This Row],[Patient Age]]&lt;=14,"0-14",Table1[[#This Row],[Patient Age]]&lt;=29,"15-29",Table1[[#This Row],[Patient Age]]&lt;=44,"30-44",Table1[[#This Row],[Patient Age]]&lt;=59,"45-59",Table1[[#This Row],[Patient Age]]&lt;=74,"60-74",TRUE,"75+")</f>
        <v>15-29</v>
      </c>
      <c r="P109" t="str" cm="1">
        <f t="array" ref="P109">_xlfn.IFS(Table1[[#This Row],[Patient Waittime]]&lt;=15,"0-15",Table1[[#This Row],[Patient Waittime]]&lt;=30,"16-30",Table1[[#This Row],[Patient Waittime]]&lt;=45,"31-45",Table1[[#This Row],[Patient Waittime]]&lt;=60,"46-60",TRUE,"60+")</f>
        <v>46-60</v>
      </c>
      <c r="Q109">
        <f>--(Table1[[#This Row],[Patient Waittime]]&lt;=30)</f>
        <v>0</v>
      </c>
      <c r="R109">
        <f>--Table1[[#This Row],[Patient Admission Flag]]</f>
        <v>0</v>
      </c>
      <c r="S109">
        <f>--AND(Table1[[#This Row],[WithinTarget]]=1,Table1[[#This Row],[Patient Satisfaction Score]]&gt;=7)</f>
        <v>0</v>
      </c>
      <c r="T109" t="str">
        <f>IF(LEFT(Table1[[#This Row],[Patient Gender]],1)="F","Female","Male")</f>
        <v>Male</v>
      </c>
    </row>
    <row r="110" spans="1:20" x14ac:dyDescent="0.3">
      <c r="A110" t="s">
        <v>214</v>
      </c>
      <c r="B110" s="1">
        <v>45549.449305555558</v>
      </c>
      <c r="C110" t="s">
        <v>9</v>
      </c>
      <c r="D110">
        <v>16</v>
      </c>
      <c r="E110" t="s">
        <v>14</v>
      </c>
      <c r="F110" t="s">
        <v>11</v>
      </c>
      <c r="G110" t="b">
        <v>1</v>
      </c>
      <c r="I110">
        <v>11</v>
      </c>
      <c r="J110" t="b">
        <v>1</v>
      </c>
      <c r="K110">
        <f>YEAR(Table1[[#This Row],[Patient Admission Date]])</f>
        <v>2024</v>
      </c>
      <c r="L110" t="str">
        <f>TEXT(Table1[[#This Row],[Patient Admission Date]],"mmm")</f>
        <v>Sep</v>
      </c>
      <c r="M110" t="str">
        <f>TEXT(Table1[[#This Row],[Patient Admission Date]],"ddd")</f>
        <v>Sat</v>
      </c>
      <c r="N110" t="str">
        <f>TEXT(INT(HOUR(Table1[[#This Row],[Patient Admission Date]])/3)*3,"00")&amp;"-"&amp;TEXT(INT(HOUR(Table1[[#This Row],[Patient Admission Date]])/3)*3+3,"00")</f>
        <v>09-12</v>
      </c>
      <c r="O110" t="str" cm="1">
        <f t="array" ref="O110">_xlfn.IFS(Table1[[#This Row],[Patient Age]]&lt;=14,"0-14",Table1[[#This Row],[Patient Age]]&lt;=29,"15-29",Table1[[#This Row],[Patient Age]]&lt;=44,"30-44",Table1[[#This Row],[Patient Age]]&lt;=59,"45-59",Table1[[#This Row],[Patient Age]]&lt;=74,"60-74",TRUE,"75+")</f>
        <v>15-29</v>
      </c>
      <c r="P110" t="str" cm="1">
        <f t="array" ref="P110">_xlfn.IFS(Table1[[#This Row],[Patient Waittime]]&lt;=15,"0-15",Table1[[#This Row],[Patient Waittime]]&lt;=30,"16-30",Table1[[#This Row],[Patient Waittime]]&lt;=45,"31-45",Table1[[#This Row],[Patient Waittime]]&lt;=60,"46-60",TRUE,"60+")</f>
        <v>0-15</v>
      </c>
      <c r="Q110">
        <f>--(Table1[[#This Row],[Patient Waittime]]&lt;=30)</f>
        <v>1</v>
      </c>
      <c r="R110">
        <f>--Table1[[#This Row],[Patient Admission Flag]]</f>
        <v>1</v>
      </c>
      <c r="S110">
        <f>--AND(Table1[[#This Row],[WithinTarget]]=1,Table1[[#This Row],[Patient Satisfaction Score]]&gt;=7)</f>
        <v>0</v>
      </c>
      <c r="T110" t="str">
        <f>IF(LEFT(Table1[[#This Row],[Patient Gender]],1)="F","Female","Male")</f>
        <v>Male</v>
      </c>
    </row>
    <row r="111" spans="1:20" x14ac:dyDescent="0.3">
      <c r="A111" t="s">
        <v>215</v>
      </c>
      <c r="B111" s="1">
        <v>45219.827777777777</v>
      </c>
      <c r="C111" t="s">
        <v>9</v>
      </c>
      <c r="D111">
        <v>45</v>
      </c>
      <c r="E111" t="s">
        <v>10</v>
      </c>
      <c r="F111" t="s">
        <v>15</v>
      </c>
      <c r="G111" t="b">
        <v>1</v>
      </c>
      <c r="H111">
        <v>1</v>
      </c>
      <c r="I111">
        <v>42</v>
      </c>
      <c r="J111" t="b">
        <v>1</v>
      </c>
      <c r="K111">
        <f>YEAR(Table1[[#This Row],[Patient Admission Date]])</f>
        <v>2023</v>
      </c>
      <c r="L111" t="str">
        <f>TEXT(Table1[[#This Row],[Patient Admission Date]],"mmm")</f>
        <v>Oct</v>
      </c>
      <c r="M111" t="str">
        <f>TEXT(Table1[[#This Row],[Patient Admission Date]],"ddd")</f>
        <v>Fri</v>
      </c>
      <c r="N111" t="str">
        <f>TEXT(INT(HOUR(Table1[[#This Row],[Patient Admission Date]])/3)*3,"00")&amp;"-"&amp;TEXT(INT(HOUR(Table1[[#This Row],[Patient Admission Date]])/3)*3+3,"00")</f>
        <v>18-21</v>
      </c>
      <c r="O111" t="str" cm="1">
        <f t="array" ref="O111">_xlfn.IFS(Table1[[#This Row],[Patient Age]]&lt;=14,"0-14",Table1[[#This Row],[Patient Age]]&lt;=29,"15-29",Table1[[#This Row],[Patient Age]]&lt;=44,"30-44",Table1[[#This Row],[Patient Age]]&lt;=59,"45-59",Table1[[#This Row],[Patient Age]]&lt;=74,"60-74",TRUE,"75+")</f>
        <v>45-59</v>
      </c>
      <c r="P111" t="str" cm="1">
        <f t="array" ref="P111">_xlfn.IFS(Table1[[#This Row],[Patient Waittime]]&lt;=15,"0-15",Table1[[#This Row],[Patient Waittime]]&lt;=30,"16-30",Table1[[#This Row],[Patient Waittime]]&lt;=45,"31-45",Table1[[#This Row],[Patient Waittime]]&lt;=60,"46-60",TRUE,"60+")</f>
        <v>31-45</v>
      </c>
      <c r="Q111">
        <f>--(Table1[[#This Row],[Patient Waittime]]&lt;=30)</f>
        <v>0</v>
      </c>
      <c r="R111">
        <f>--Table1[[#This Row],[Patient Admission Flag]]</f>
        <v>1</v>
      </c>
      <c r="S111">
        <f>--AND(Table1[[#This Row],[WithinTarget]]=1,Table1[[#This Row],[Patient Satisfaction Score]]&gt;=7)</f>
        <v>0</v>
      </c>
      <c r="T111" t="str">
        <f>IF(LEFT(Table1[[#This Row],[Patient Gender]],1)="F","Female","Male")</f>
        <v>Male</v>
      </c>
    </row>
    <row r="112" spans="1:20" x14ac:dyDescent="0.3">
      <c r="A112" t="s">
        <v>216</v>
      </c>
      <c r="B112" s="1">
        <v>45564.17083333333</v>
      </c>
      <c r="C112" t="s">
        <v>9</v>
      </c>
      <c r="D112">
        <v>7</v>
      </c>
      <c r="E112" t="s">
        <v>21</v>
      </c>
      <c r="F112" t="s">
        <v>17</v>
      </c>
      <c r="G112" t="b">
        <v>1</v>
      </c>
      <c r="H112">
        <v>9</v>
      </c>
      <c r="I112">
        <v>45</v>
      </c>
      <c r="J112" t="b">
        <v>1</v>
      </c>
      <c r="K112">
        <f>YEAR(Table1[[#This Row],[Patient Admission Date]])</f>
        <v>2024</v>
      </c>
      <c r="L112" t="str">
        <f>TEXT(Table1[[#This Row],[Patient Admission Date]],"mmm")</f>
        <v>Sep</v>
      </c>
      <c r="M112" t="str">
        <f>TEXT(Table1[[#This Row],[Patient Admission Date]],"ddd")</f>
        <v>Sun</v>
      </c>
      <c r="N112" t="str">
        <f>TEXT(INT(HOUR(Table1[[#This Row],[Patient Admission Date]])/3)*3,"00")&amp;"-"&amp;TEXT(INT(HOUR(Table1[[#This Row],[Patient Admission Date]])/3)*3+3,"00")</f>
        <v>03-06</v>
      </c>
      <c r="O112" t="str" cm="1">
        <f t="array" ref="O112">_xlfn.IFS(Table1[[#This Row],[Patient Age]]&lt;=14,"0-14",Table1[[#This Row],[Patient Age]]&lt;=29,"15-29",Table1[[#This Row],[Patient Age]]&lt;=44,"30-44",Table1[[#This Row],[Patient Age]]&lt;=59,"45-59",Table1[[#This Row],[Patient Age]]&lt;=74,"60-74",TRUE,"75+")</f>
        <v>0-14</v>
      </c>
      <c r="P112" t="str" cm="1">
        <f t="array" ref="P112">_xlfn.IFS(Table1[[#This Row],[Patient Waittime]]&lt;=15,"0-15",Table1[[#This Row],[Patient Waittime]]&lt;=30,"16-30",Table1[[#This Row],[Patient Waittime]]&lt;=45,"31-45",Table1[[#This Row],[Patient Waittime]]&lt;=60,"46-60",TRUE,"60+")</f>
        <v>31-45</v>
      </c>
      <c r="Q112">
        <f>--(Table1[[#This Row],[Patient Waittime]]&lt;=30)</f>
        <v>0</v>
      </c>
      <c r="R112">
        <f>--Table1[[#This Row],[Patient Admission Flag]]</f>
        <v>1</v>
      </c>
      <c r="S112">
        <f>--AND(Table1[[#This Row],[WithinTarget]]=1,Table1[[#This Row],[Patient Satisfaction Score]]&gt;=7)</f>
        <v>0</v>
      </c>
      <c r="T112" t="str">
        <f>IF(LEFT(Table1[[#This Row],[Patient Gender]],1)="F","Female","Male")</f>
        <v>Male</v>
      </c>
    </row>
    <row r="113" spans="1:20" x14ac:dyDescent="0.3">
      <c r="A113" t="s">
        <v>217</v>
      </c>
      <c r="B113" s="1">
        <v>45391.548611111109</v>
      </c>
      <c r="C113" t="s">
        <v>9</v>
      </c>
      <c r="D113">
        <v>66</v>
      </c>
      <c r="E113" t="s">
        <v>10</v>
      </c>
      <c r="F113" t="s">
        <v>15</v>
      </c>
      <c r="G113" t="b">
        <v>0</v>
      </c>
      <c r="I113">
        <v>45</v>
      </c>
      <c r="J113" t="b">
        <v>0</v>
      </c>
      <c r="K113">
        <f>YEAR(Table1[[#This Row],[Patient Admission Date]])</f>
        <v>2024</v>
      </c>
      <c r="L113" t="str">
        <f>TEXT(Table1[[#This Row],[Patient Admission Date]],"mmm")</f>
        <v>Apr</v>
      </c>
      <c r="M113" t="str">
        <f>TEXT(Table1[[#This Row],[Patient Admission Date]],"ddd")</f>
        <v>Tue</v>
      </c>
      <c r="N113" t="str">
        <f>TEXT(INT(HOUR(Table1[[#This Row],[Patient Admission Date]])/3)*3,"00")&amp;"-"&amp;TEXT(INT(HOUR(Table1[[#This Row],[Patient Admission Date]])/3)*3+3,"00")</f>
        <v>12-15</v>
      </c>
      <c r="O113" t="str" cm="1">
        <f t="array" ref="O113">_xlfn.IFS(Table1[[#This Row],[Patient Age]]&lt;=14,"0-14",Table1[[#This Row],[Patient Age]]&lt;=29,"15-29",Table1[[#This Row],[Patient Age]]&lt;=44,"30-44",Table1[[#This Row],[Patient Age]]&lt;=59,"45-59",Table1[[#This Row],[Patient Age]]&lt;=74,"60-74",TRUE,"75+")</f>
        <v>60-74</v>
      </c>
      <c r="P113" t="str" cm="1">
        <f t="array" ref="P113">_xlfn.IFS(Table1[[#This Row],[Patient Waittime]]&lt;=15,"0-15",Table1[[#This Row],[Patient Waittime]]&lt;=30,"16-30",Table1[[#This Row],[Patient Waittime]]&lt;=45,"31-45",Table1[[#This Row],[Patient Waittime]]&lt;=60,"46-60",TRUE,"60+")</f>
        <v>31-45</v>
      </c>
      <c r="Q113">
        <f>--(Table1[[#This Row],[Patient Waittime]]&lt;=30)</f>
        <v>0</v>
      </c>
      <c r="R113">
        <f>--Table1[[#This Row],[Patient Admission Flag]]</f>
        <v>0</v>
      </c>
      <c r="S113">
        <f>--AND(Table1[[#This Row],[WithinTarget]]=1,Table1[[#This Row],[Patient Satisfaction Score]]&gt;=7)</f>
        <v>0</v>
      </c>
      <c r="T113" t="str">
        <f>IF(LEFT(Table1[[#This Row],[Patient Gender]],1)="F","Female","Male")</f>
        <v>Male</v>
      </c>
    </row>
    <row r="114" spans="1:20" x14ac:dyDescent="0.3">
      <c r="A114" t="s">
        <v>218</v>
      </c>
      <c r="B114" s="1">
        <v>45482.189583333333</v>
      </c>
      <c r="C114" t="s">
        <v>13</v>
      </c>
      <c r="D114">
        <v>61</v>
      </c>
      <c r="E114" t="s">
        <v>18</v>
      </c>
      <c r="F114" t="s">
        <v>15</v>
      </c>
      <c r="G114" t="b">
        <v>0</v>
      </c>
      <c r="I114">
        <v>58</v>
      </c>
      <c r="J114" t="b">
        <v>0</v>
      </c>
      <c r="K114">
        <f>YEAR(Table1[[#This Row],[Patient Admission Date]])</f>
        <v>2024</v>
      </c>
      <c r="L114" t="str">
        <f>TEXT(Table1[[#This Row],[Patient Admission Date]],"mmm")</f>
        <v>Jul</v>
      </c>
      <c r="M114" t="str">
        <f>TEXT(Table1[[#This Row],[Patient Admission Date]],"ddd")</f>
        <v>Tue</v>
      </c>
      <c r="N114" t="str">
        <f>TEXT(INT(HOUR(Table1[[#This Row],[Patient Admission Date]])/3)*3,"00")&amp;"-"&amp;TEXT(INT(HOUR(Table1[[#This Row],[Patient Admission Date]])/3)*3+3,"00")</f>
        <v>03-06</v>
      </c>
      <c r="O114" t="str" cm="1">
        <f t="array" ref="O114">_xlfn.IFS(Table1[[#This Row],[Patient Age]]&lt;=14,"0-14",Table1[[#This Row],[Patient Age]]&lt;=29,"15-29",Table1[[#This Row],[Patient Age]]&lt;=44,"30-44",Table1[[#This Row],[Patient Age]]&lt;=59,"45-59",Table1[[#This Row],[Patient Age]]&lt;=74,"60-74",TRUE,"75+")</f>
        <v>60-74</v>
      </c>
      <c r="P114" t="str" cm="1">
        <f t="array" ref="P114">_xlfn.IFS(Table1[[#This Row],[Patient Waittime]]&lt;=15,"0-15",Table1[[#This Row],[Patient Waittime]]&lt;=30,"16-30",Table1[[#This Row],[Patient Waittime]]&lt;=45,"31-45",Table1[[#This Row],[Patient Waittime]]&lt;=60,"46-60",TRUE,"60+")</f>
        <v>46-60</v>
      </c>
      <c r="Q114">
        <f>--(Table1[[#This Row],[Patient Waittime]]&lt;=30)</f>
        <v>0</v>
      </c>
      <c r="R114">
        <f>--Table1[[#This Row],[Patient Admission Flag]]</f>
        <v>0</v>
      </c>
      <c r="S114">
        <f>--AND(Table1[[#This Row],[WithinTarget]]=1,Table1[[#This Row],[Patient Satisfaction Score]]&gt;=7)</f>
        <v>0</v>
      </c>
      <c r="T114" t="str">
        <f>IF(LEFT(Table1[[#This Row],[Patient Gender]],1)="F","Female","Male")</f>
        <v>Female</v>
      </c>
    </row>
    <row r="115" spans="1:20" x14ac:dyDescent="0.3">
      <c r="A115" t="s">
        <v>219</v>
      </c>
      <c r="B115" s="1">
        <v>45577.047222222223</v>
      </c>
      <c r="C115" t="s">
        <v>13</v>
      </c>
      <c r="D115">
        <v>47</v>
      </c>
      <c r="E115" t="s">
        <v>10</v>
      </c>
      <c r="F115" t="s">
        <v>23</v>
      </c>
      <c r="G115" t="b">
        <v>1</v>
      </c>
      <c r="I115">
        <v>40</v>
      </c>
      <c r="J115" t="b">
        <v>1</v>
      </c>
      <c r="K115">
        <f>YEAR(Table1[[#This Row],[Patient Admission Date]])</f>
        <v>2024</v>
      </c>
      <c r="L115" t="str">
        <f>TEXT(Table1[[#This Row],[Patient Admission Date]],"mmm")</f>
        <v>Oct</v>
      </c>
      <c r="M115" t="str">
        <f>TEXT(Table1[[#This Row],[Patient Admission Date]],"ddd")</f>
        <v>Sat</v>
      </c>
      <c r="N115" t="str">
        <f>TEXT(INT(HOUR(Table1[[#This Row],[Patient Admission Date]])/3)*3,"00")&amp;"-"&amp;TEXT(INT(HOUR(Table1[[#This Row],[Patient Admission Date]])/3)*3+3,"00")</f>
        <v>00-03</v>
      </c>
      <c r="O115" t="str" cm="1">
        <f t="array" ref="O115">_xlfn.IFS(Table1[[#This Row],[Patient Age]]&lt;=14,"0-14",Table1[[#This Row],[Patient Age]]&lt;=29,"15-29",Table1[[#This Row],[Patient Age]]&lt;=44,"30-44",Table1[[#This Row],[Patient Age]]&lt;=59,"45-59",Table1[[#This Row],[Patient Age]]&lt;=74,"60-74",TRUE,"75+")</f>
        <v>45-59</v>
      </c>
      <c r="P115" t="str" cm="1">
        <f t="array" ref="P115">_xlfn.IFS(Table1[[#This Row],[Patient Waittime]]&lt;=15,"0-15",Table1[[#This Row],[Patient Waittime]]&lt;=30,"16-30",Table1[[#This Row],[Patient Waittime]]&lt;=45,"31-45",Table1[[#This Row],[Patient Waittime]]&lt;=60,"46-60",TRUE,"60+")</f>
        <v>31-45</v>
      </c>
      <c r="Q115">
        <f>--(Table1[[#This Row],[Patient Waittime]]&lt;=30)</f>
        <v>0</v>
      </c>
      <c r="R115">
        <f>--Table1[[#This Row],[Patient Admission Flag]]</f>
        <v>1</v>
      </c>
      <c r="S115">
        <f>--AND(Table1[[#This Row],[WithinTarget]]=1,Table1[[#This Row],[Patient Satisfaction Score]]&gt;=7)</f>
        <v>0</v>
      </c>
      <c r="T115" t="str">
        <f>IF(LEFT(Table1[[#This Row],[Patient Gender]],1)="F","Female","Male")</f>
        <v>Female</v>
      </c>
    </row>
    <row r="116" spans="1:20" x14ac:dyDescent="0.3">
      <c r="A116" t="s">
        <v>220</v>
      </c>
      <c r="B116" s="1">
        <v>45028.084027777775</v>
      </c>
      <c r="C116" t="s">
        <v>9</v>
      </c>
      <c r="D116">
        <v>66</v>
      </c>
      <c r="E116" t="s">
        <v>10</v>
      </c>
      <c r="F116" t="s">
        <v>15</v>
      </c>
      <c r="G116" t="b">
        <v>0</v>
      </c>
      <c r="I116">
        <v>29</v>
      </c>
      <c r="J116" t="b">
        <v>0</v>
      </c>
      <c r="K116">
        <f>YEAR(Table1[[#This Row],[Patient Admission Date]])</f>
        <v>2023</v>
      </c>
      <c r="L116" t="str">
        <f>TEXT(Table1[[#This Row],[Patient Admission Date]],"mmm")</f>
        <v>Apr</v>
      </c>
      <c r="M116" t="str">
        <f>TEXT(Table1[[#This Row],[Patient Admission Date]],"ddd")</f>
        <v>Wed</v>
      </c>
      <c r="N116" t="str">
        <f>TEXT(INT(HOUR(Table1[[#This Row],[Patient Admission Date]])/3)*3,"00")&amp;"-"&amp;TEXT(INT(HOUR(Table1[[#This Row],[Patient Admission Date]])/3)*3+3,"00")</f>
        <v>00-03</v>
      </c>
      <c r="O116" t="str" cm="1">
        <f t="array" ref="O116">_xlfn.IFS(Table1[[#This Row],[Patient Age]]&lt;=14,"0-14",Table1[[#This Row],[Patient Age]]&lt;=29,"15-29",Table1[[#This Row],[Patient Age]]&lt;=44,"30-44",Table1[[#This Row],[Patient Age]]&lt;=59,"45-59",Table1[[#This Row],[Patient Age]]&lt;=74,"60-74",TRUE,"75+")</f>
        <v>60-74</v>
      </c>
      <c r="P116" t="str" cm="1">
        <f t="array" ref="P116">_xlfn.IFS(Table1[[#This Row],[Patient Waittime]]&lt;=15,"0-15",Table1[[#This Row],[Patient Waittime]]&lt;=30,"16-30",Table1[[#This Row],[Patient Waittime]]&lt;=45,"31-45",Table1[[#This Row],[Patient Waittime]]&lt;=60,"46-60",TRUE,"60+")</f>
        <v>16-30</v>
      </c>
      <c r="Q116">
        <f>--(Table1[[#This Row],[Patient Waittime]]&lt;=30)</f>
        <v>1</v>
      </c>
      <c r="R116">
        <f>--Table1[[#This Row],[Patient Admission Flag]]</f>
        <v>0</v>
      </c>
      <c r="S116">
        <f>--AND(Table1[[#This Row],[WithinTarget]]=1,Table1[[#This Row],[Patient Satisfaction Score]]&gt;=7)</f>
        <v>0</v>
      </c>
      <c r="T116" t="str">
        <f>IF(LEFT(Table1[[#This Row],[Patient Gender]],1)="F","Female","Male")</f>
        <v>Male</v>
      </c>
    </row>
    <row r="117" spans="1:20" x14ac:dyDescent="0.3">
      <c r="A117" t="s">
        <v>221</v>
      </c>
      <c r="B117" s="1">
        <v>45519.546527777777</v>
      </c>
      <c r="C117" t="s">
        <v>9</v>
      </c>
      <c r="D117">
        <v>8</v>
      </c>
      <c r="E117" t="s">
        <v>18</v>
      </c>
      <c r="F117" t="s">
        <v>17</v>
      </c>
      <c r="G117" t="b">
        <v>0</v>
      </c>
      <c r="H117">
        <v>3</v>
      </c>
      <c r="I117">
        <v>24</v>
      </c>
      <c r="J117" t="b">
        <v>0</v>
      </c>
      <c r="K117">
        <f>YEAR(Table1[[#This Row],[Patient Admission Date]])</f>
        <v>2024</v>
      </c>
      <c r="L117" t="str">
        <f>TEXT(Table1[[#This Row],[Patient Admission Date]],"mmm")</f>
        <v>Aug</v>
      </c>
      <c r="M117" t="str">
        <f>TEXT(Table1[[#This Row],[Patient Admission Date]],"ddd")</f>
        <v>Thu</v>
      </c>
      <c r="N117" t="str">
        <f>TEXT(INT(HOUR(Table1[[#This Row],[Patient Admission Date]])/3)*3,"00")&amp;"-"&amp;TEXT(INT(HOUR(Table1[[#This Row],[Patient Admission Date]])/3)*3+3,"00")</f>
        <v>12-15</v>
      </c>
      <c r="O117" t="str" cm="1">
        <f t="array" ref="O117">_xlfn.IFS(Table1[[#This Row],[Patient Age]]&lt;=14,"0-14",Table1[[#This Row],[Patient Age]]&lt;=29,"15-29",Table1[[#This Row],[Patient Age]]&lt;=44,"30-44",Table1[[#This Row],[Patient Age]]&lt;=59,"45-59",Table1[[#This Row],[Patient Age]]&lt;=74,"60-74",TRUE,"75+")</f>
        <v>0-14</v>
      </c>
      <c r="P117" t="str" cm="1">
        <f t="array" ref="P117">_xlfn.IFS(Table1[[#This Row],[Patient Waittime]]&lt;=15,"0-15",Table1[[#This Row],[Patient Waittime]]&lt;=30,"16-30",Table1[[#This Row],[Patient Waittime]]&lt;=45,"31-45",Table1[[#This Row],[Patient Waittime]]&lt;=60,"46-60",TRUE,"60+")</f>
        <v>16-30</v>
      </c>
      <c r="Q117">
        <f>--(Table1[[#This Row],[Patient Waittime]]&lt;=30)</f>
        <v>1</v>
      </c>
      <c r="R117">
        <f>--Table1[[#This Row],[Patient Admission Flag]]</f>
        <v>0</v>
      </c>
      <c r="S117">
        <f>--AND(Table1[[#This Row],[WithinTarget]]=1,Table1[[#This Row],[Patient Satisfaction Score]]&gt;=7)</f>
        <v>0</v>
      </c>
      <c r="T117" t="str">
        <f>IF(LEFT(Table1[[#This Row],[Patient Gender]],1)="F","Female","Male")</f>
        <v>Male</v>
      </c>
    </row>
    <row r="118" spans="1:20" x14ac:dyDescent="0.3">
      <c r="A118" t="s">
        <v>222</v>
      </c>
      <c r="B118" s="1">
        <v>45502.856944444444</v>
      </c>
      <c r="C118" t="s">
        <v>13</v>
      </c>
      <c r="D118">
        <v>9</v>
      </c>
      <c r="E118" t="s">
        <v>10</v>
      </c>
      <c r="F118" t="s">
        <v>11</v>
      </c>
      <c r="G118" t="b">
        <v>0</v>
      </c>
      <c r="I118">
        <v>21</v>
      </c>
      <c r="J118" t="b">
        <v>0</v>
      </c>
      <c r="K118">
        <f>YEAR(Table1[[#This Row],[Patient Admission Date]])</f>
        <v>2024</v>
      </c>
      <c r="L118" t="str">
        <f>TEXT(Table1[[#This Row],[Patient Admission Date]],"mmm")</f>
        <v>Jul</v>
      </c>
      <c r="M118" t="str">
        <f>TEXT(Table1[[#This Row],[Patient Admission Date]],"ddd")</f>
        <v>Mon</v>
      </c>
      <c r="N118" t="str">
        <f>TEXT(INT(HOUR(Table1[[#This Row],[Patient Admission Date]])/3)*3,"00")&amp;"-"&amp;TEXT(INT(HOUR(Table1[[#This Row],[Patient Admission Date]])/3)*3+3,"00")</f>
        <v>18-21</v>
      </c>
      <c r="O118" t="str" cm="1">
        <f t="array" ref="O118">_xlfn.IFS(Table1[[#This Row],[Patient Age]]&lt;=14,"0-14",Table1[[#This Row],[Patient Age]]&lt;=29,"15-29",Table1[[#This Row],[Patient Age]]&lt;=44,"30-44",Table1[[#This Row],[Patient Age]]&lt;=59,"45-59",Table1[[#This Row],[Patient Age]]&lt;=74,"60-74",TRUE,"75+")</f>
        <v>0-14</v>
      </c>
      <c r="P118" t="str" cm="1">
        <f t="array" ref="P118">_xlfn.IFS(Table1[[#This Row],[Patient Waittime]]&lt;=15,"0-15",Table1[[#This Row],[Patient Waittime]]&lt;=30,"16-30",Table1[[#This Row],[Patient Waittime]]&lt;=45,"31-45",Table1[[#This Row],[Patient Waittime]]&lt;=60,"46-60",TRUE,"60+")</f>
        <v>16-30</v>
      </c>
      <c r="Q118">
        <f>--(Table1[[#This Row],[Patient Waittime]]&lt;=30)</f>
        <v>1</v>
      </c>
      <c r="R118">
        <f>--Table1[[#This Row],[Patient Admission Flag]]</f>
        <v>0</v>
      </c>
      <c r="S118">
        <f>--AND(Table1[[#This Row],[WithinTarget]]=1,Table1[[#This Row],[Patient Satisfaction Score]]&gt;=7)</f>
        <v>0</v>
      </c>
      <c r="T118" t="str">
        <f>IF(LEFT(Table1[[#This Row],[Patient Gender]],1)="F","Female","Male")</f>
        <v>Female</v>
      </c>
    </row>
    <row r="119" spans="1:20" x14ac:dyDescent="0.3">
      <c r="A119" t="s">
        <v>223</v>
      </c>
      <c r="B119" s="1">
        <v>45470.683333333334</v>
      </c>
      <c r="C119" t="s">
        <v>13</v>
      </c>
      <c r="D119">
        <v>24</v>
      </c>
      <c r="E119" t="s">
        <v>22</v>
      </c>
      <c r="F119" t="s">
        <v>15</v>
      </c>
      <c r="G119" t="b">
        <v>1</v>
      </c>
      <c r="I119">
        <v>31</v>
      </c>
      <c r="J119" t="b">
        <v>1</v>
      </c>
      <c r="K119">
        <f>YEAR(Table1[[#This Row],[Patient Admission Date]])</f>
        <v>2024</v>
      </c>
      <c r="L119" t="str">
        <f>TEXT(Table1[[#This Row],[Patient Admission Date]],"mmm")</f>
        <v>Jun</v>
      </c>
      <c r="M119" t="str">
        <f>TEXT(Table1[[#This Row],[Patient Admission Date]],"ddd")</f>
        <v>Thu</v>
      </c>
      <c r="N119" t="str">
        <f>TEXT(INT(HOUR(Table1[[#This Row],[Patient Admission Date]])/3)*3,"00")&amp;"-"&amp;TEXT(INT(HOUR(Table1[[#This Row],[Patient Admission Date]])/3)*3+3,"00")</f>
        <v>15-18</v>
      </c>
      <c r="O119" t="str" cm="1">
        <f t="array" ref="O119">_xlfn.IFS(Table1[[#This Row],[Patient Age]]&lt;=14,"0-14",Table1[[#This Row],[Patient Age]]&lt;=29,"15-29",Table1[[#This Row],[Patient Age]]&lt;=44,"30-44",Table1[[#This Row],[Patient Age]]&lt;=59,"45-59",Table1[[#This Row],[Patient Age]]&lt;=74,"60-74",TRUE,"75+")</f>
        <v>15-29</v>
      </c>
      <c r="P119" t="str" cm="1">
        <f t="array" ref="P119">_xlfn.IFS(Table1[[#This Row],[Patient Waittime]]&lt;=15,"0-15",Table1[[#This Row],[Patient Waittime]]&lt;=30,"16-30",Table1[[#This Row],[Patient Waittime]]&lt;=45,"31-45",Table1[[#This Row],[Patient Waittime]]&lt;=60,"46-60",TRUE,"60+")</f>
        <v>31-45</v>
      </c>
      <c r="Q119">
        <f>--(Table1[[#This Row],[Patient Waittime]]&lt;=30)</f>
        <v>0</v>
      </c>
      <c r="R119">
        <f>--Table1[[#This Row],[Patient Admission Flag]]</f>
        <v>1</v>
      </c>
      <c r="S119">
        <f>--AND(Table1[[#This Row],[WithinTarget]]=1,Table1[[#This Row],[Patient Satisfaction Score]]&gt;=7)</f>
        <v>0</v>
      </c>
      <c r="T119" t="str">
        <f>IF(LEFT(Table1[[#This Row],[Patient Gender]],1)="F","Female","Male")</f>
        <v>Female</v>
      </c>
    </row>
    <row r="120" spans="1:20" x14ac:dyDescent="0.3">
      <c r="A120" t="s">
        <v>224</v>
      </c>
      <c r="B120" s="1">
        <v>45506.173611111109</v>
      </c>
      <c r="C120" t="s">
        <v>13</v>
      </c>
      <c r="D120">
        <v>16</v>
      </c>
      <c r="E120" t="s">
        <v>14</v>
      </c>
      <c r="F120" t="s">
        <v>28</v>
      </c>
      <c r="G120" t="b">
        <v>0</v>
      </c>
      <c r="I120">
        <v>11</v>
      </c>
      <c r="J120" t="b">
        <v>0</v>
      </c>
      <c r="K120">
        <f>YEAR(Table1[[#This Row],[Patient Admission Date]])</f>
        <v>2024</v>
      </c>
      <c r="L120" t="str">
        <f>TEXT(Table1[[#This Row],[Patient Admission Date]],"mmm")</f>
        <v>Aug</v>
      </c>
      <c r="M120" t="str">
        <f>TEXT(Table1[[#This Row],[Patient Admission Date]],"ddd")</f>
        <v>Fri</v>
      </c>
      <c r="N120" t="str">
        <f>TEXT(INT(HOUR(Table1[[#This Row],[Patient Admission Date]])/3)*3,"00")&amp;"-"&amp;TEXT(INT(HOUR(Table1[[#This Row],[Patient Admission Date]])/3)*3+3,"00")</f>
        <v>03-06</v>
      </c>
      <c r="O120" t="str" cm="1">
        <f t="array" ref="O120">_xlfn.IFS(Table1[[#This Row],[Patient Age]]&lt;=14,"0-14",Table1[[#This Row],[Patient Age]]&lt;=29,"15-29",Table1[[#This Row],[Patient Age]]&lt;=44,"30-44",Table1[[#This Row],[Patient Age]]&lt;=59,"45-59",Table1[[#This Row],[Patient Age]]&lt;=74,"60-74",TRUE,"75+")</f>
        <v>15-29</v>
      </c>
      <c r="P120" t="str" cm="1">
        <f t="array" ref="P120">_xlfn.IFS(Table1[[#This Row],[Patient Waittime]]&lt;=15,"0-15",Table1[[#This Row],[Patient Waittime]]&lt;=30,"16-30",Table1[[#This Row],[Patient Waittime]]&lt;=45,"31-45",Table1[[#This Row],[Patient Waittime]]&lt;=60,"46-60",TRUE,"60+")</f>
        <v>0-15</v>
      </c>
      <c r="Q120">
        <f>--(Table1[[#This Row],[Patient Waittime]]&lt;=30)</f>
        <v>1</v>
      </c>
      <c r="R120">
        <f>--Table1[[#This Row],[Patient Admission Flag]]</f>
        <v>0</v>
      </c>
      <c r="S120">
        <f>--AND(Table1[[#This Row],[WithinTarget]]=1,Table1[[#This Row],[Patient Satisfaction Score]]&gt;=7)</f>
        <v>0</v>
      </c>
      <c r="T120" t="str">
        <f>IF(LEFT(Table1[[#This Row],[Patient Gender]],1)="F","Female","Male")</f>
        <v>Female</v>
      </c>
    </row>
    <row r="121" spans="1:20" x14ac:dyDescent="0.3">
      <c r="A121" t="s">
        <v>225</v>
      </c>
      <c r="B121" s="1">
        <v>45133.117361111108</v>
      </c>
      <c r="C121" t="s">
        <v>9</v>
      </c>
      <c r="D121">
        <v>47</v>
      </c>
      <c r="E121" t="s">
        <v>19</v>
      </c>
      <c r="F121" t="s">
        <v>17</v>
      </c>
      <c r="G121" t="b">
        <v>0</v>
      </c>
      <c r="I121">
        <v>41</v>
      </c>
      <c r="J121" t="b">
        <v>0</v>
      </c>
      <c r="K121">
        <f>YEAR(Table1[[#This Row],[Patient Admission Date]])</f>
        <v>2023</v>
      </c>
      <c r="L121" t="str">
        <f>TEXT(Table1[[#This Row],[Patient Admission Date]],"mmm")</f>
        <v>Jul</v>
      </c>
      <c r="M121" t="str">
        <f>TEXT(Table1[[#This Row],[Patient Admission Date]],"ddd")</f>
        <v>Wed</v>
      </c>
      <c r="N121" t="str">
        <f>TEXT(INT(HOUR(Table1[[#This Row],[Patient Admission Date]])/3)*3,"00")&amp;"-"&amp;TEXT(INT(HOUR(Table1[[#This Row],[Patient Admission Date]])/3)*3+3,"00")</f>
        <v>00-03</v>
      </c>
      <c r="O121" t="str" cm="1">
        <f t="array" ref="O121">_xlfn.IFS(Table1[[#This Row],[Patient Age]]&lt;=14,"0-14",Table1[[#This Row],[Patient Age]]&lt;=29,"15-29",Table1[[#This Row],[Patient Age]]&lt;=44,"30-44",Table1[[#This Row],[Patient Age]]&lt;=59,"45-59",Table1[[#This Row],[Patient Age]]&lt;=74,"60-74",TRUE,"75+")</f>
        <v>45-59</v>
      </c>
      <c r="P121" t="str" cm="1">
        <f t="array" ref="P121">_xlfn.IFS(Table1[[#This Row],[Patient Waittime]]&lt;=15,"0-15",Table1[[#This Row],[Patient Waittime]]&lt;=30,"16-30",Table1[[#This Row],[Patient Waittime]]&lt;=45,"31-45",Table1[[#This Row],[Patient Waittime]]&lt;=60,"46-60",TRUE,"60+")</f>
        <v>31-45</v>
      </c>
      <c r="Q121">
        <f>--(Table1[[#This Row],[Patient Waittime]]&lt;=30)</f>
        <v>0</v>
      </c>
      <c r="R121">
        <f>--Table1[[#This Row],[Patient Admission Flag]]</f>
        <v>0</v>
      </c>
      <c r="S121">
        <f>--AND(Table1[[#This Row],[WithinTarget]]=1,Table1[[#This Row],[Patient Satisfaction Score]]&gt;=7)</f>
        <v>0</v>
      </c>
      <c r="T121" t="str">
        <f>IF(LEFT(Table1[[#This Row],[Patient Gender]],1)="F","Female","Male")</f>
        <v>Male</v>
      </c>
    </row>
    <row r="122" spans="1:20" x14ac:dyDescent="0.3">
      <c r="A122" t="s">
        <v>226</v>
      </c>
      <c r="B122" s="1">
        <v>45510.770833333336</v>
      </c>
      <c r="C122" t="s">
        <v>9</v>
      </c>
      <c r="D122">
        <v>23</v>
      </c>
      <c r="E122" t="s">
        <v>14</v>
      </c>
      <c r="F122" t="s">
        <v>11</v>
      </c>
      <c r="G122" t="b">
        <v>1</v>
      </c>
      <c r="H122">
        <v>0</v>
      </c>
      <c r="I122">
        <v>23</v>
      </c>
      <c r="J122" t="b">
        <v>1</v>
      </c>
      <c r="K122">
        <f>YEAR(Table1[[#This Row],[Patient Admission Date]])</f>
        <v>2024</v>
      </c>
      <c r="L122" t="str">
        <f>TEXT(Table1[[#This Row],[Patient Admission Date]],"mmm")</f>
        <v>Aug</v>
      </c>
      <c r="M122" t="str">
        <f>TEXT(Table1[[#This Row],[Patient Admission Date]],"ddd")</f>
        <v>Tue</v>
      </c>
      <c r="N122" t="str">
        <f>TEXT(INT(HOUR(Table1[[#This Row],[Patient Admission Date]])/3)*3,"00")&amp;"-"&amp;TEXT(INT(HOUR(Table1[[#This Row],[Patient Admission Date]])/3)*3+3,"00")</f>
        <v>18-21</v>
      </c>
      <c r="O122" t="str" cm="1">
        <f t="array" ref="O122">_xlfn.IFS(Table1[[#This Row],[Patient Age]]&lt;=14,"0-14",Table1[[#This Row],[Patient Age]]&lt;=29,"15-29",Table1[[#This Row],[Patient Age]]&lt;=44,"30-44",Table1[[#This Row],[Patient Age]]&lt;=59,"45-59",Table1[[#This Row],[Patient Age]]&lt;=74,"60-74",TRUE,"75+")</f>
        <v>15-29</v>
      </c>
      <c r="P122" t="str" cm="1">
        <f t="array" ref="P122">_xlfn.IFS(Table1[[#This Row],[Patient Waittime]]&lt;=15,"0-15",Table1[[#This Row],[Patient Waittime]]&lt;=30,"16-30",Table1[[#This Row],[Patient Waittime]]&lt;=45,"31-45",Table1[[#This Row],[Patient Waittime]]&lt;=60,"46-60",TRUE,"60+")</f>
        <v>16-30</v>
      </c>
      <c r="Q122">
        <f>--(Table1[[#This Row],[Patient Waittime]]&lt;=30)</f>
        <v>1</v>
      </c>
      <c r="R122">
        <f>--Table1[[#This Row],[Patient Admission Flag]]</f>
        <v>1</v>
      </c>
      <c r="S122">
        <f>--AND(Table1[[#This Row],[WithinTarget]]=1,Table1[[#This Row],[Patient Satisfaction Score]]&gt;=7)</f>
        <v>0</v>
      </c>
      <c r="T122" t="str">
        <f>IF(LEFT(Table1[[#This Row],[Patient Gender]],1)="F","Female","Male")</f>
        <v>Male</v>
      </c>
    </row>
    <row r="123" spans="1:20" x14ac:dyDescent="0.3">
      <c r="A123" t="s">
        <v>227</v>
      </c>
      <c r="B123" s="1">
        <v>45317.265972222223</v>
      </c>
      <c r="C123" t="s">
        <v>24</v>
      </c>
      <c r="D123">
        <v>51</v>
      </c>
      <c r="E123" t="s">
        <v>14</v>
      </c>
      <c r="F123" t="s">
        <v>26</v>
      </c>
      <c r="G123" t="b">
        <v>1</v>
      </c>
      <c r="I123">
        <v>52</v>
      </c>
      <c r="J123" t="b">
        <v>1</v>
      </c>
      <c r="K123">
        <f>YEAR(Table1[[#This Row],[Patient Admission Date]])</f>
        <v>2024</v>
      </c>
      <c r="L123" t="str">
        <f>TEXT(Table1[[#This Row],[Patient Admission Date]],"mmm")</f>
        <v>Jan</v>
      </c>
      <c r="M123" t="str">
        <f>TEXT(Table1[[#This Row],[Patient Admission Date]],"ddd")</f>
        <v>Fri</v>
      </c>
      <c r="N123" t="str">
        <f>TEXT(INT(HOUR(Table1[[#This Row],[Patient Admission Date]])/3)*3,"00")&amp;"-"&amp;TEXT(INT(HOUR(Table1[[#This Row],[Patient Admission Date]])/3)*3+3,"00")</f>
        <v>06-09</v>
      </c>
      <c r="O123" t="str" cm="1">
        <f t="array" ref="O123">_xlfn.IFS(Table1[[#This Row],[Patient Age]]&lt;=14,"0-14",Table1[[#This Row],[Patient Age]]&lt;=29,"15-29",Table1[[#This Row],[Patient Age]]&lt;=44,"30-44",Table1[[#This Row],[Patient Age]]&lt;=59,"45-59",Table1[[#This Row],[Patient Age]]&lt;=74,"60-74",TRUE,"75+")</f>
        <v>45-59</v>
      </c>
      <c r="P123" t="str" cm="1">
        <f t="array" ref="P123">_xlfn.IFS(Table1[[#This Row],[Patient Waittime]]&lt;=15,"0-15",Table1[[#This Row],[Patient Waittime]]&lt;=30,"16-30",Table1[[#This Row],[Patient Waittime]]&lt;=45,"31-45",Table1[[#This Row],[Patient Waittime]]&lt;=60,"46-60",TRUE,"60+")</f>
        <v>46-60</v>
      </c>
      <c r="Q123">
        <f>--(Table1[[#This Row],[Patient Waittime]]&lt;=30)</f>
        <v>0</v>
      </c>
      <c r="R123">
        <f>--Table1[[#This Row],[Patient Admission Flag]]</f>
        <v>1</v>
      </c>
      <c r="S123">
        <f>--AND(Table1[[#This Row],[WithinTarget]]=1,Table1[[#This Row],[Patient Satisfaction Score]]&gt;=7)</f>
        <v>0</v>
      </c>
      <c r="T123" t="str">
        <f>IF(LEFT(Table1[[#This Row],[Patient Gender]],1)="F","Female","Male")</f>
        <v>Female</v>
      </c>
    </row>
    <row r="124" spans="1:20" x14ac:dyDescent="0.3">
      <c r="A124" t="s">
        <v>228</v>
      </c>
      <c r="B124" s="1">
        <v>45453.405555555553</v>
      </c>
      <c r="C124" t="s">
        <v>9</v>
      </c>
      <c r="D124">
        <v>26</v>
      </c>
      <c r="E124" t="s">
        <v>10</v>
      </c>
      <c r="F124" t="s">
        <v>17</v>
      </c>
      <c r="G124" t="b">
        <v>1</v>
      </c>
      <c r="I124">
        <v>53</v>
      </c>
      <c r="J124" t="b">
        <v>1</v>
      </c>
      <c r="K124">
        <f>YEAR(Table1[[#This Row],[Patient Admission Date]])</f>
        <v>2024</v>
      </c>
      <c r="L124" t="str">
        <f>TEXT(Table1[[#This Row],[Patient Admission Date]],"mmm")</f>
        <v>Jun</v>
      </c>
      <c r="M124" t="str">
        <f>TEXT(Table1[[#This Row],[Patient Admission Date]],"ddd")</f>
        <v>Mon</v>
      </c>
      <c r="N124" t="str">
        <f>TEXT(INT(HOUR(Table1[[#This Row],[Patient Admission Date]])/3)*3,"00")&amp;"-"&amp;TEXT(INT(HOUR(Table1[[#This Row],[Patient Admission Date]])/3)*3+3,"00")</f>
        <v>09-12</v>
      </c>
      <c r="O124" t="str" cm="1">
        <f t="array" ref="O124">_xlfn.IFS(Table1[[#This Row],[Patient Age]]&lt;=14,"0-14",Table1[[#This Row],[Patient Age]]&lt;=29,"15-29",Table1[[#This Row],[Patient Age]]&lt;=44,"30-44",Table1[[#This Row],[Patient Age]]&lt;=59,"45-59",Table1[[#This Row],[Patient Age]]&lt;=74,"60-74",TRUE,"75+")</f>
        <v>15-29</v>
      </c>
      <c r="P124" t="str" cm="1">
        <f t="array" ref="P124">_xlfn.IFS(Table1[[#This Row],[Patient Waittime]]&lt;=15,"0-15",Table1[[#This Row],[Patient Waittime]]&lt;=30,"16-30",Table1[[#This Row],[Patient Waittime]]&lt;=45,"31-45",Table1[[#This Row],[Patient Waittime]]&lt;=60,"46-60",TRUE,"60+")</f>
        <v>46-60</v>
      </c>
      <c r="Q124">
        <f>--(Table1[[#This Row],[Patient Waittime]]&lt;=30)</f>
        <v>0</v>
      </c>
      <c r="R124">
        <f>--Table1[[#This Row],[Patient Admission Flag]]</f>
        <v>1</v>
      </c>
      <c r="S124">
        <f>--AND(Table1[[#This Row],[WithinTarget]]=1,Table1[[#This Row],[Patient Satisfaction Score]]&gt;=7)</f>
        <v>0</v>
      </c>
      <c r="T124" t="str">
        <f>IF(LEFT(Table1[[#This Row],[Patient Gender]],1)="F","Female","Male")</f>
        <v>Male</v>
      </c>
    </row>
    <row r="125" spans="1:20" x14ac:dyDescent="0.3">
      <c r="A125" t="s">
        <v>229</v>
      </c>
      <c r="B125" s="1">
        <v>45509.095138888886</v>
      </c>
      <c r="C125" t="s">
        <v>9</v>
      </c>
      <c r="D125">
        <v>32</v>
      </c>
      <c r="E125" t="s">
        <v>22</v>
      </c>
      <c r="F125" t="s">
        <v>11</v>
      </c>
      <c r="G125" t="b">
        <v>0</v>
      </c>
      <c r="H125">
        <v>8</v>
      </c>
      <c r="I125">
        <v>15</v>
      </c>
      <c r="J125" t="b">
        <v>0</v>
      </c>
      <c r="K125">
        <f>YEAR(Table1[[#This Row],[Patient Admission Date]])</f>
        <v>2024</v>
      </c>
      <c r="L125" t="str">
        <f>TEXT(Table1[[#This Row],[Patient Admission Date]],"mmm")</f>
        <v>Aug</v>
      </c>
      <c r="M125" t="str">
        <f>TEXT(Table1[[#This Row],[Patient Admission Date]],"ddd")</f>
        <v>Mon</v>
      </c>
      <c r="N125" t="str">
        <f>TEXT(INT(HOUR(Table1[[#This Row],[Patient Admission Date]])/3)*3,"00")&amp;"-"&amp;TEXT(INT(HOUR(Table1[[#This Row],[Patient Admission Date]])/3)*3+3,"00")</f>
        <v>00-03</v>
      </c>
      <c r="O125" t="str" cm="1">
        <f t="array" ref="O125">_xlfn.IFS(Table1[[#This Row],[Patient Age]]&lt;=14,"0-14",Table1[[#This Row],[Patient Age]]&lt;=29,"15-29",Table1[[#This Row],[Patient Age]]&lt;=44,"30-44",Table1[[#This Row],[Patient Age]]&lt;=59,"45-59",Table1[[#This Row],[Patient Age]]&lt;=74,"60-74",TRUE,"75+")</f>
        <v>30-44</v>
      </c>
      <c r="P125" t="str" cm="1">
        <f t="array" ref="P125">_xlfn.IFS(Table1[[#This Row],[Patient Waittime]]&lt;=15,"0-15",Table1[[#This Row],[Patient Waittime]]&lt;=30,"16-30",Table1[[#This Row],[Patient Waittime]]&lt;=45,"31-45",Table1[[#This Row],[Patient Waittime]]&lt;=60,"46-60",TRUE,"60+")</f>
        <v>0-15</v>
      </c>
      <c r="Q125">
        <f>--(Table1[[#This Row],[Patient Waittime]]&lt;=30)</f>
        <v>1</v>
      </c>
      <c r="R125">
        <f>--Table1[[#This Row],[Patient Admission Flag]]</f>
        <v>0</v>
      </c>
      <c r="S125">
        <f>--AND(Table1[[#This Row],[WithinTarget]]=1,Table1[[#This Row],[Patient Satisfaction Score]]&gt;=7)</f>
        <v>1</v>
      </c>
      <c r="T125" t="str">
        <f>IF(LEFT(Table1[[#This Row],[Patient Gender]],1)="F","Female","Male")</f>
        <v>Male</v>
      </c>
    </row>
    <row r="126" spans="1:20" x14ac:dyDescent="0.3">
      <c r="A126" t="s">
        <v>230</v>
      </c>
      <c r="B126" s="1">
        <v>45588.834027777775</v>
      </c>
      <c r="C126" t="s">
        <v>13</v>
      </c>
      <c r="D126">
        <v>76</v>
      </c>
      <c r="E126" t="s">
        <v>14</v>
      </c>
      <c r="F126" t="s">
        <v>11</v>
      </c>
      <c r="G126" t="b">
        <v>1</v>
      </c>
      <c r="I126">
        <v>49</v>
      </c>
      <c r="J126" t="b">
        <v>1</v>
      </c>
      <c r="K126">
        <f>YEAR(Table1[[#This Row],[Patient Admission Date]])</f>
        <v>2024</v>
      </c>
      <c r="L126" t="str">
        <f>TEXT(Table1[[#This Row],[Patient Admission Date]],"mmm")</f>
        <v>Oct</v>
      </c>
      <c r="M126" t="str">
        <f>TEXT(Table1[[#This Row],[Patient Admission Date]],"ddd")</f>
        <v>Wed</v>
      </c>
      <c r="N126" t="str">
        <f>TEXT(INT(HOUR(Table1[[#This Row],[Patient Admission Date]])/3)*3,"00")&amp;"-"&amp;TEXT(INT(HOUR(Table1[[#This Row],[Patient Admission Date]])/3)*3+3,"00")</f>
        <v>18-21</v>
      </c>
      <c r="O126" t="str" cm="1">
        <f t="array" ref="O126">_xlfn.IFS(Table1[[#This Row],[Patient Age]]&lt;=14,"0-14",Table1[[#This Row],[Patient Age]]&lt;=29,"15-29",Table1[[#This Row],[Patient Age]]&lt;=44,"30-44",Table1[[#This Row],[Patient Age]]&lt;=59,"45-59",Table1[[#This Row],[Patient Age]]&lt;=74,"60-74",TRUE,"75+")</f>
        <v>75+</v>
      </c>
      <c r="P126" t="str" cm="1">
        <f t="array" ref="P126">_xlfn.IFS(Table1[[#This Row],[Patient Waittime]]&lt;=15,"0-15",Table1[[#This Row],[Patient Waittime]]&lt;=30,"16-30",Table1[[#This Row],[Patient Waittime]]&lt;=45,"31-45",Table1[[#This Row],[Patient Waittime]]&lt;=60,"46-60",TRUE,"60+")</f>
        <v>46-60</v>
      </c>
      <c r="Q126">
        <f>--(Table1[[#This Row],[Patient Waittime]]&lt;=30)</f>
        <v>0</v>
      </c>
      <c r="R126">
        <f>--Table1[[#This Row],[Patient Admission Flag]]</f>
        <v>1</v>
      </c>
      <c r="S126">
        <f>--AND(Table1[[#This Row],[WithinTarget]]=1,Table1[[#This Row],[Patient Satisfaction Score]]&gt;=7)</f>
        <v>0</v>
      </c>
      <c r="T126" t="str">
        <f>IF(LEFT(Table1[[#This Row],[Patient Gender]],1)="F","Female","Male")</f>
        <v>Female</v>
      </c>
    </row>
    <row r="127" spans="1:20" x14ac:dyDescent="0.3">
      <c r="A127" t="s">
        <v>231</v>
      </c>
      <c r="B127" s="1">
        <v>45320.474999999999</v>
      </c>
      <c r="C127" t="s">
        <v>13</v>
      </c>
      <c r="D127">
        <v>6</v>
      </c>
      <c r="E127" t="s">
        <v>14</v>
      </c>
      <c r="F127" t="s">
        <v>11</v>
      </c>
      <c r="G127" t="b">
        <v>1</v>
      </c>
      <c r="H127">
        <v>9</v>
      </c>
      <c r="I127">
        <v>23</v>
      </c>
      <c r="J127" t="b">
        <v>1</v>
      </c>
      <c r="K127">
        <f>YEAR(Table1[[#This Row],[Patient Admission Date]])</f>
        <v>2024</v>
      </c>
      <c r="L127" t="str">
        <f>TEXT(Table1[[#This Row],[Patient Admission Date]],"mmm")</f>
        <v>Jan</v>
      </c>
      <c r="M127" t="str">
        <f>TEXT(Table1[[#This Row],[Patient Admission Date]],"ddd")</f>
        <v>Mon</v>
      </c>
      <c r="N127" t="str">
        <f>TEXT(INT(HOUR(Table1[[#This Row],[Patient Admission Date]])/3)*3,"00")&amp;"-"&amp;TEXT(INT(HOUR(Table1[[#This Row],[Patient Admission Date]])/3)*3+3,"00")</f>
        <v>09-12</v>
      </c>
      <c r="O127" t="str" cm="1">
        <f t="array" ref="O127">_xlfn.IFS(Table1[[#This Row],[Patient Age]]&lt;=14,"0-14",Table1[[#This Row],[Patient Age]]&lt;=29,"15-29",Table1[[#This Row],[Patient Age]]&lt;=44,"30-44",Table1[[#This Row],[Patient Age]]&lt;=59,"45-59",Table1[[#This Row],[Patient Age]]&lt;=74,"60-74",TRUE,"75+")</f>
        <v>0-14</v>
      </c>
      <c r="P127" t="str" cm="1">
        <f t="array" ref="P127">_xlfn.IFS(Table1[[#This Row],[Patient Waittime]]&lt;=15,"0-15",Table1[[#This Row],[Patient Waittime]]&lt;=30,"16-30",Table1[[#This Row],[Patient Waittime]]&lt;=45,"31-45",Table1[[#This Row],[Patient Waittime]]&lt;=60,"46-60",TRUE,"60+")</f>
        <v>16-30</v>
      </c>
      <c r="Q127">
        <f>--(Table1[[#This Row],[Patient Waittime]]&lt;=30)</f>
        <v>1</v>
      </c>
      <c r="R127">
        <f>--Table1[[#This Row],[Patient Admission Flag]]</f>
        <v>1</v>
      </c>
      <c r="S127">
        <f>--AND(Table1[[#This Row],[WithinTarget]]=1,Table1[[#This Row],[Patient Satisfaction Score]]&gt;=7)</f>
        <v>1</v>
      </c>
      <c r="T127" t="str">
        <f>IF(LEFT(Table1[[#This Row],[Patient Gender]],1)="F","Female","Male")</f>
        <v>Female</v>
      </c>
    </row>
    <row r="128" spans="1:20" x14ac:dyDescent="0.3">
      <c r="A128" t="s">
        <v>232</v>
      </c>
      <c r="B128" s="1">
        <v>45239.419444444444</v>
      </c>
      <c r="C128" t="s">
        <v>13</v>
      </c>
      <c r="D128">
        <v>17</v>
      </c>
      <c r="E128" t="s">
        <v>19</v>
      </c>
      <c r="F128" t="s">
        <v>15</v>
      </c>
      <c r="G128" t="b">
        <v>1</v>
      </c>
      <c r="I128">
        <v>58</v>
      </c>
      <c r="J128" t="b">
        <v>1</v>
      </c>
      <c r="K128">
        <f>YEAR(Table1[[#This Row],[Patient Admission Date]])</f>
        <v>2023</v>
      </c>
      <c r="L128" t="str">
        <f>TEXT(Table1[[#This Row],[Patient Admission Date]],"mmm")</f>
        <v>Nov</v>
      </c>
      <c r="M128" t="str">
        <f>TEXT(Table1[[#This Row],[Patient Admission Date]],"ddd")</f>
        <v>Thu</v>
      </c>
      <c r="N128" t="str">
        <f>TEXT(INT(HOUR(Table1[[#This Row],[Patient Admission Date]])/3)*3,"00")&amp;"-"&amp;TEXT(INT(HOUR(Table1[[#This Row],[Patient Admission Date]])/3)*3+3,"00")</f>
        <v>09-12</v>
      </c>
      <c r="O128" t="str" cm="1">
        <f t="array" ref="O128">_xlfn.IFS(Table1[[#This Row],[Patient Age]]&lt;=14,"0-14",Table1[[#This Row],[Patient Age]]&lt;=29,"15-29",Table1[[#This Row],[Patient Age]]&lt;=44,"30-44",Table1[[#This Row],[Patient Age]]&lt;=59,"45-59",Table1[[#This Row],[Patient Age]]&lt;=74,"60-74",TRUE,"75+")</f>
        <v>15-29</v>
      </c>
      <c r="P128" t="str" cm="1">
        <f t="array" ref="P128">_xlfn.IFS(Table1[[#This Row],[Patient Waittime]]&lt;=15,"0-15",Table1[[#This Row],[Patient Waittime]]&lt;=30,"16-30",Table1[[#This Row],[Patient Waittime]]&lt;=45,"31-45",Table1[[#This Row],[Patient Waittime]]&lt;=60,"46-60",TRUE,"60+")</f>
        <v>46-60</v>
      </c>
      <c r="Q128">
        <f>--(Table1[[#This Row],[Patient Waittime]]&lt;=30)</f>
        <v>0</v>
      </c>
      <c r="R128">
        <f>--Table1[[#This Row],[Patient Admission Flag]]</f>
        <v>1</v>
      </c>
      <c r="S128">
        <f>--AND(Table1[[#This Row],[WithinTarget]]=1,Table1[[#This Row],[Patient Satisfaction Score]]&gt;=7)</f>
        <v>0</v>
      </c>
      <c r="T128" t="str">
        <f>IF(LEFT(Table1[[#This Row],[Patient Gender]],1)="F","Female","Male")</f>
        <v>Female</v>
      </c>
    </row>
    <row r="129" spans="1:20" x14ac:dyDescent="0.3">
      <c r="A129" t="s">
        <v>233</v>
      </c>
      <c r="B129" s="1">
        <v>45146.404861111114</v>
      </c>
      <c r="C129" t="s">
        <v>13</v>
      </c>
      <c r="D129">
        <v>10</v>
      </c>
      <c r="E129" t="s">
        <v>10</v>
      </c>
      <c r="F129" t="s">
        <v>11</v>
      </c>
      <c r="G129" t="b">
        <v>0</v>
      </c>
      <c r="I129">
        <v>40</v>
      </c>
      <c r="J129" t="b">
        <v>0</v>
      </c>
      <c r="K129">
        <f>YEAR(Table1[[#This Row],[Patient Admission Date]])</f>
        <v>2023</v>
      </c>
      <c r="L129" t="str">
        <f>TEXT(Table1[[#This Row],[Patient Admission Date]],"mmm")</f>
        <v>Aug</v>
      </c>
      <c r="M129" t="str">
        <f>TEXT(Table1[[#This Row],[Patient Admission Date]],"ddd")</f>
        <v>Tue</v>
      </c>
      <c r="N129" t="str">
        <f>TEXT(INT(HOUR(Table1[[#This Row],[Patient Admission Date]])/3)*3,"00")&amp;"-"&amp;TEXT(INT(HOUR(Table1[[#This Row],[Patient Admission Date]])/3)*3+3,"00")</f>
        <v>09-12</v>
      </c>
      <c r="O129" t="str" cm="1">
        <f t="array" ref="O129">_xlfn.IFS(Table1[[#This Row],[Patient Age]]&lt;=14,"0-14",Table1[[#This Row],[Patient Age]]&lt;=29,"15-29",Table1[[#This Row],[Patient Age]]&lt;=44,"30-44",Table1[[#This Row],[Patient Age]]&lt;=59,"45-59",Table1[[#This Row],[Patient Age]]&lt;=74,"60-74",TRUE,"75+")</f>
        <v>0-14</v>
      </c>
      <c r="P129" t="str" cm="1">
        <f t="array" ref="P129">_xlfn.IFS(Table1[[#This Row],[Patient Waittime]]&lt;=15,"0-15",Table1[[#This Row],[Patient Waittime]]&lt;=30,"16-30",Table1[[#This Row],[Patient Waittime]]&lt;=45,"31-45",Table1[[#This Row],[Patient Waittime]]&lt;=60,"46-60",TRUE,"60+")</f>
        <v>31-45</v>
      </c>
      <c r="Q129">
        <f>--(Table1[[#This Row],[Patient Waittime]]&lt;=30)</f>
        <v>0</v>
      </c>
      <c r="R129">
        <f>--Table1[[#This Row],[Patient Admission Flag]]</f>
        <v>0</v>
      </c>
      <c r="S129">
        <f>--AND(Table1[[#This Row],[WithinTarget]]=1,Table1[[#This Row],[Patient Satisfaction Score]]&gt;=7)</f>
        <v>0</v>
      </c>
      <c r="T129" t="str">
        <f>IF(LEFT(Table1[[#This Row],[Patient Gender]],1)="F","Female","Male")</f>
        <v>Female</v>
      </c>
    </row>
    <row r="130" spans="1:20" x14ac:dyDescent="0.3">
      <c r="A130" t="s">
        <v>234</v>
      </c>
      <c r="B130" s="1">
        <v>45138.054861111108</v>
      </c>
      <c r="C130" t="s">
        <v>13</v>
      </c>
      <c r="D130">
        <v>55</v>
      </c>
      <c r="E130" t="s">
        <v>22</v>
      </c>
      <c r="F130" t="s">
        <v>23</v>
      </c>
      <c r="G130" t="b">
        <v>1</v>
      </c>
      <c r="I130">
        <v>47</v>
      </c>
      <c r="J130" t="b">
        <v>1</v>
      </c>
      <c r="K130">
        <f>YEAR(Table1[[#This Row],[Patient Admission Date]])</f>
        <v>2023</v>
      </c>
      <c r="L130" t="str">
        <f>TEXT(Table1[[#This Row],[Patient Admission Date]],"mmm")</f>
        <v>Jul</v>
      </c>
      <c r="M130" t="str">
        <f>TEXT(Table1[[#This Row],[Patient Admission Date]],"ddd")</f>
        <v>Mon</v>
      </c>
      <c r="N130" t="str">
        <f>TEXT(INT(HOUR(Table1[[#This Row],[Patient Admission Date]])/3)*3,"00")&amp;"-"&amp;TEXT(INT(HOUR(Table1[[#This Row],[Patient Admission Date]])/3)*3+3,"00")</f>
        <v>00-03</v>
      </c>
      <c r="O130" t="str" cm="1">
        <f t="array" ref="O130">_xlfn.IFS(Table1[[#This Row],[Patient Age]]&lt;=14,"0-14",Table1[[#This Row],[Patient Age]]&lt;=29,"15-29",Table1[[#This Row],[Patient Age]]&lt;=44,"30-44",Table1[[#This Row],[Patient Age]]&lt;=59,"45-59",Table1[[#This Row],[Patient Age]]&lt;=74,"60-74",TRUE,"75+")</f>
        <v>45-59</v>
      </c>
      <c r="P130" t="str" cm="1">
        <f t="array" ref="P130">_xlfn.IFS(Table1[[#This Row],[Patient Waittime]]&lt;=15,"0-15",Table1[[#This Row],[Patient Waittime]]&lt;=30,"16-30",Table1[[#This Row],[Patient Waittime]]&lt;=45,"31-45",Table1[[#This Row],[Patient Waittime]]&lt;=60,"46-60",TRUE,"60+")</f>
        <v>46-60</v>
      </c>
      <c r="Q130">
        <f>--(Table1[[#This Row],[Patient Waittime]]&lt;=30)</f>
        <v>0</v>
      </c>
      <c r="R130">
        <f>--Table1[[#This Row],[Patient Admission Flag]]</f>
        <v>1</v>
      </c>
      <c r="S130">
        <f>--AND(Table1[[#This Row],[WithinTarget]]=1,Table1[[#This Row],[Patient Satisfaction Score]]&gt;=7)</f>
        <v>0</v>
      </c>
      <c r="T130" t="str">
        <f>IF(LEFT(Table1[[#This Row],[Patient Gender]],1)="F","Female","Male")</f>
        <v>Female</v>
      </c>
    </row>
    <row r="131" spans="1:20" x14ac:dyDescent="0.3">
      <c r="A131" t="s">
        <v>235</v>
      </c>
      <c r="B131" s="1">
        <v>45281.609722222223</v>
      </c>
      <c r="C131" t="s">
        <v>13</v>
      </c>
      <c r="D131">
        <v>73</v>
      </c>
      <c r="E131" t="s">
        <v>10</v>
      </c>
      <c r="F131" t="s">
        <v>11</v>
      </c>
      <c r="G131" t="b">
        <v>0</v>
      </c>
      <c r="I131">
        <v>29</v>
      </c>
      <c r="J131" t="b">
        <v>0</v>
      </c>
      <c r="K131">
        <f>YEAR(Table1[[#This Row],[Patient Admission Date]])</f>
        <v>2023</v>
      </c>
      <c r="L131" t="str">
        <f>TEXT(Table1[[#This Row],[Patient Admission Date]],"mmm")</f>
        <v>Dec</v>
      </c>
      <c r="M131" t="str">
        <f>TEXT(Table1[[#This Row],[Patient Admission Date]],"ddd")</f>
        <v>Thu</v>
      </c>
      <c r="N131" t="str">
        <f>TEXT(INT(HOUR(Table1[[#This Row],[Patient Admission Date]])/3)*3,"00")&amp;"-"&amp;TEXT(INT(HOUR(Table1[[#This Row],[Patient Admission Date]])/3)*3+3,"00")</f>
        <v>12-15</v>
      </c>
      <c r="O131" t="str" cm="1">
        <f t="array" ref="O131">_xlfn.IFS(Table1[[#This Row],[Patient Age]]&lt;=14,"0-14",Table1[[#This Row],[Patient Age]]&lt;=29,"15-29",Table1[[#This Row],[Patient Age]]&lt;=44,"30-44",Table1[[#This Row],[Patient Age]]&lt;=59,"45-59",Table1[[#This Row],[Patient Age]]&lt;=74,"60-74",TRUE,"75+")</f>
        <v>60-74</v>
      </c>
      <c r="P131" t="str" cm="1">
        <f t="array" ref="P131">_xlfn.IFS(Table1[[#This Row],[Patient Waittime]]&lt;=15,"0-15",Table1[[#This Row],[Patient Waittime]]&lt;=30,"16-30",Table1[[#This Row],[Patient Waittime]]&lt;=45,"31-45",Table1[[#This Row],[Patient Waittime]]&lt;=60,"46-60",TRUE,"60+")</f>
        <v>16-30</v>
      </c>
      <c r="Q131">
        <f>--(Table1[[#This Row],[Patient Waittime]]&lt;=30)</f>
        <v>1</v>
      </c>
      <c r="R131">
        <f>--Table1[[#This Row],[Patient Admission Flag]]</f>
        <v>0</v>
      </c>
      <c r="S131">
        <f>--AND(Table1[[#This Row],[WithinTarget]]=1,Table1[[#This Row],[Patient Satisfaction Score]]&gt;=7)</f>
        <v>0</v>
      </c>
      <c r="T131" t="str">
        <f>IF(LEFT(Table1[[#This Row],[Patient Gender]],1)="F","Female","Male")</f>
        <v>Female</v>
      </c>
    </row>
    <row r="132" spans="1:20" x14ac:dyDescent="0.3">
      <c r="A132" t="s">
        <v>236</v>
      </c>
      <c r="B132" s="1">
        <v>45458.444444444445</v>
      </c>
      <c r="C132" t="s">
        <v>13</v>
      </c>
      <c r="D132">
        <v>29</v>
      </c>
      <c r="E132" t="s">
        <v>18</v>
      </c>
      <c r="F132" t="s">
        <v>15</v>
      </c>
      <c r="G132" t="b">
        <v>0</v>
      </c>
      <c r="I132">
        <v>50</v>
      </c>
      <c r="J132" t="b">
        <v>0</v>
      </c>
      <c r="K132">
        <f>YEAR(Table1[[#This Row],[Patient Admission Date]])</f>
        <v>2024</v>
      </c>
      <c r="L132" t="str">
        <f>TEXT(Table1[[#This Row],[Patient Admission Date]],"mmm")</f>
        <v>Jun</v>
      </c>
      <c r="M132" t="str">
        <f>TEXT(Table1[[#This Row],[Patient Admission Date]],"ddd")</f>
        <v>Sat</v>
      </c>
      <c r="N132" t="str">
        <f>TEXT(INT(HOUR(Table1[[#This Row],[Patient Admission Date]])/3)*3,"00")&amp;"-"&amp;TEXT(INT(HOUR(Table1[[#This Row],[Patient Admission Date]])/3)*3+3,"00")</f>
        <v>09-12</v>
      </c>
      <c r="O132" t="str" cm="1">
        <f t="array" ref="O132">_xlfn.IFS(Table1[[#This Row],[Patient Age]]&lt;=14,"0-14",Table1[[#This Row],[Patient Age]]&lt;=29,"15-29",Table1[[#This Row],[Patient Age]]&lt;=44,"30-44",Table1[[#This Row],[Patient Age]]&lt;=59,"45-59",Table1[[#This Row],[Patient Age]]&lt;=74,"60-74",TRUE,"75+")</f>
        <v>15-29</v>
      </c>
      <c r="P132" t="str" cm="1">
        <f t="array" ref="P132">_xlfn.IFS(Table1[[#This Row],[Patient Waittime]]&lt;=15,"0-15",Table1[[#This Row],[Patient Waittime]]&lt;=30,"16-30",Table1[[#This Row],[Patient Waittime]]&lt;=45,"31-45",Table1[[#This Row],[Patient Waittime]]&lt;=60,"46-60",TRUE,"60+")</f>
        <v>46-60</v>
      </c>
      <c r="Q132">
        <f>--(Table1[[#This Row],[Patient Waittime]]&lt;=30)</f>
        <v>0</v>
      </c>
      <c r="R132">
        <f>--Table1[[#This Row],[Patient Admission Flag]]</f>
        <v>0</v>
      </c>
      <c r="S132">
        <f>--AND(Table1[[#This Row],[WithinTarget]]=1,Table1[[#This Row],[Patient Satisfaction Score]]&gt;=7)</f>
        <v>0</v>
      </c>
      <c r="T132" t="str">
        <f>IF(LEFT(Table1[[#This Row],[Patient Gender]],1)="F","Female","Male")</f>
        <v>Female</v>
      </c>
    </row>
    <row r="133" spans="1:20" x14ac:dyDescent="0.3">
      <c r="A133" t="s">
        <v>237</v>
      </c>
      <c r="B133" s="1">
        <v>45131.541666666664</v>
      </c>
      <c r="C133" t="s">
        <v>16</v>
      </c>
      <c r="D133">
        <v>51</v>
      </c>
      <c r="E133" t="s">
        <v>10</v>
      </c>
      <c r="F133" t="s">
        <v>15</v>
      </c>
      <c r="G133" t="b">
        <v>1</v>
      </c>
      <c r="I133">
        <v>22</v>
      </c>
      <c r="J133" t="b">
        <v>1</v>
      </c>
      <c r="K133">
        <f>YEAR(Table1[[#This Row],[Patient Admission Date]])</f>
        <v>2023</v>
      </c>
      <c r="L133" t="str">
        <f>TEXT(Table1[[#This Row],[Patient Admission Date]],"mmm")</f>
        <v>Jul</v>
      </c>
      <c r="M133" t="str">
        <f>TEXT(Table1[[#This Row],[Patient Admission Date]],"ddd")</f>
        <v>Mon</v>
      </c>
      <c r="N133" t="str">
        <f>TEXT(INT(HOUR(Table1[[#This Row],[Patient Admission Date]])/3)*3,"00")&amp;"-"&amp;TEXT(INT(HOUR(Table1[[#This Row],[Patient Admission Date]])/3)*3+3,"00")</f>
        <v>12-15</v>
      </c>
      <c r="O133" t="str" cm="1">
        <f t="array" ref="O133">_xlfn.IFS(Table1[[#This Row],[Patient Age]]&lt;=14,"0-14",Table1[[#This Row],[Patient Age]]&lt;=29,"15-29",Table1[[#This Row],[Patient Age]]&lt;=44,"30-44",Table1[[#This Row],[Patient Age]]&lt;=59,"45-59",Table1[[#This Row],[Patient Age]]&lt;=74,"60-74",TRUE,"75+")</f>
        <v>45-59</v>
      </c>
      <c r="P133" t="str" cm="1">
        <f t="array" ref="P133">_xlfn.IFS(Table1[[#This Row],[Patient Waittime]]&lt;=15,"0-15",Table1[[#This Row],[Patient Waittime]]&lt;=30,"16-30",Table1[[#This Row],[Patient Waittime]]&lt;=45,"31-45",Table1[[#This Row],[Patient Waittime]]&lt;=60,"46-60",TRUE,"60+")</f>
        <v>16-30</v>
      </c>
      <c r="Q133">
        <f>--(Table1[[#This Row],[Patient Waittime]]&lt;=30)</f>
        <v>1</v>
      </c>
      <c r="R133">
        <f>--Table1[[#This Row],[Patient Admission Flag]]</f>
        <v>1</v>
      </c>
      <c r="S133">
        <f>--AND(Table1[[#This Row],[WithinTarget]]=1,Table1[[#This Row],[Patient Satisfaction Score]]&gt;=7)</f>
        <v>0</v>
      </c>
      <c r="T133" t="str">
        <f>IF(LEFT(Table1[[#This Row],[Patient Gender]],1)="F","Female","Male")</f>
        <v>Male</v>
      </c>
    </row>
    <row r="134" spans="1:20" x14ac:dyDescent="0.3">
      <c r="A134" t="s">
        <v>238</v>
      </c>
      <c r="B134" s="1">
        <v>45035.208333333336</v>
      </c>
      <c r="C134" t="s">
        <v>9</v>
      </c>
      <c r="D134">
        <v>60</v>
      </c>
      <c r="E134" t="s">
        <v>10</v>
      </c>
      <c r="F134" t="s">
        <v>17</v>
      </c>
      <c r="G134" t="b">
        <v>0</v>
      </c>
      <c r="I134">
        <v>38</v>
      </c>
      <c r="J134" t="b">
        <v>0</v>
      </c>
      <c r="K134">
        <f>YEAR(Table1[[#This Row],[Patient Admission Date]])</f>
        <v>2023</v>
      </c>
      <c r="L134" t="str">
        <f>TEXT(Table1[[#This Row],[Patient Admission Date]],"mmm")</f>
        <v>Apr</v>
      </c>
      <c r="M134" t="str">
        <f>TEXT(Table1[[#This Row],[Patient Admission Date]],"ddd")</f>
        <v>Wed</v>
      </c>
      <c r="N134" t="str">
        <f>TEXT(INT(HOUR(Table1[[#This Row],[Patient Admission Date]])/3)*3,"00")&amp;"-"&amp;TEXT(INT(HOUR(Table1[[#This Row],[Patient Admission Date]])/3)*3+3,"00")</f>
        <v>03-06</v>
      </c>
      <c r="O134" t="str" cm="1">
        <f t="array" ref="O134">_xlfn.IFS(Table1[[#This Row],[Patient Age]]&lt;=14,"0-14",Table1[[#This Row],[Patient Age]]&lt;=29,"15-29",Table1[[#This Row],[Patient Age]]&lt;=44,"30-44",Table1[[#This Row],[Patient Age]]&lt;=59,"45-59",Table1[[#This Row],[Patient Age]]&lt;=74,"60-74",TRUE,"75+")</f>
        <v>60-74</v>
      </c>
      <c r="P134" t="str" cm="1">
        <f t="array" ref="P134">_xlfn.IFS(Table1[[#This Row],[Patient Waittime]]&lt;=15,"0-15",Table1[[#This Row],[Patient Waittime]]&lt;=30,"16-30",Table1[[#This Row],[Patient Waittime]]&lt;=45,"31-45",Table1[[#This Row],[Patient Waittime]]&lt;=60,"46-60",TRUE,"60+")</f>
        <v>31-45</v>
      </c>
      <c r="Q134">
        <f>--(Table1[[#This Row],[Patient Waittime]]&lt;=30)</f>
        <v>0</v>
      </c>
      <c r="R134">
        <f>--Table1[[#This Row],[Patient Admission Flag]]</f>
        <v>0</v>
      </c>
      <c r="S134">
        <f>--AND(Table1[[#This Row],[WithinTarget]]=1,Table1[[#This Row],[Patient Satisfaction Score]]&gt;=7)</f>
        <v>0</v>
      </c>
      <c r="T134" t="str">
        <f>IF(LEFT(Table1[[#This Row],[Patient Gender]],1)="F","Female","Male")</f>
        <v>Male</v>
      </c>
    </row>
    <row r="135" spans="1:20" x14ac:dyDescent="0.3">
      <c r="A135" t="s">
        <v>239</v>
      </c>
      <c r="B135" s="1">
        <v>45590.660416666666</v>
      </c>
      <c r="C135" t="s">
        <v>13</v>
      </c>
      <c r="D135">
        <v>38</v>
      </c>
      <c r="E135" t="s">
        <v>14</v>
      </c>
      <c r="F135" t="s">
        <v>15</v>
      </c>
      <c r="G135" t="b">
        <v>0</v>
      </c>
      <c r="H135">
        <v>5</v>
      </c>
      <c r="I135">
        <v>15</v>
      </c>
      <c r="J135" t="b">
        <v>0</v>
      </c>
      <c r="K135">
        <f>YEAR(Table1[[#This Row],[Patient Admission Date]])</f>
        <v>2024</v>
      </c>
      <c r="L135" t="str">
        <f>TEXT(Table1[[#This Row],[Patient Admission Date]],"mmm")</f>
        <v>Oct</v>
      </c>
      <c r="M135" t="str">
        <f>TEXT(Table1[[#This Row],[Patient Admission Date]],"ddd")</f>
        <v>Fri</v>
      </c>
      <c r="N135" t="str">
        <f>TEXT(INT(HOUR(Table1[[#This Row],[Patient Admission Date]])/3)*3,"00")&amp;"-"&amp;TEXT(INT(HOUR(Table1[[#This Row],[Patient Admission Date]])/3)*3+3,"00")</f>
        <v>15-18</v>
      </c>
      <c r="O135" t="str" cm="1">
        <f t="array" ref="O135">_xlfn.IFS(Table1[[#This Row],[Patient Age]]&lt;=14,"0-14",Table1[[#This Row],[Patient Age]]&lt;=29,"15-29",Table1[[#This Row],[Patient Age]]&lt;=44,"30-44",Table1[[#This Row],[Patient Age]]&lt;=59,"45-59",Table1[[#This Row],[Patient Age]]&lt;=74,"60-74",TRUE,"75+")</f>
        <v>30-44</v>
      </c>
      <c r="P135" t="str" cm="1">
        <f t="array" ref="P135">_xlfn.IFS(Table1[[#This Row],[Patient Waittime]]&lt;=15,"0-15",Table1[[#This Row],[Patient Waittime]]&lt;=30,"16-30",Table1[[#This Row],[Patient Waittime]]&lt;=45,"31-45",Table1[[#This Row],[Patient Waittime]]&lt;=60,"46-60",TRUE,"60+")</f>
        <v>0-15</v>
      </c>
      <c r="Q135">
        <f>--(Table1[[#This Row],[Patient Waittime]]&lt;=30)</f>
        <v>1</v>
      </c>
      <c r="R135">
        <f>--Table1[[#This Row],[Patient Admission Flag]]</f>
        <v>0</v>
      </c>
      <c r="S135">
        <f>--AND(Table1[[#This Row],[WithinTarget]]=1,Table1[[#This Row],[Patient Satisfaction Score]]&gt;=7)</f>
        <v>0</v>
      </c>
      <c r="T135" t="str">
        <f>IF(LEFT(Table1[[#This Row],[Patient Gender]],1)="F","Female","Male")</f>
        <v>Female</v>
      </c>
    </row>
    <row r="136" spans="1:20" x14ac:dyDescent="0.3">
      <c r="A136" t="s">
        <v>240</v>
      </c>
      <c r="B136" s="1">
        <v>45555.507638888892</v>
      </c>
      <c r="C136" t="s">
        <v>9</v>
      </c>
      <c r="D136">
        <v>72</v>
      </c>
      <c r="E136" t="s">
        <v>10</v>
      </c>
      <c r="F136" t="s">
        <v>11</v>
      </c>
      <c r="G136" t="b">
        <v>1</v>
      </c>
      <c r="I136">
        <v>33</v>
      </c>
      <c r="J136" t="b">
        <v>1</v>
      </c>
      <c r="K136">
        <f>YEAR(Table1[[#This Row],[Patient Admission Date]])</f>
        <v>2024</v>
      </c>
      <c r="L136" t="str">
        <f>TEXT(Table1[[#This Row],[Patient Admission Date]],"mmm")</f>
        <v>Sep</v>
      </c>
      <c r="M136" t="str">
        <f>TEXT(Table1[[#This Row],[Patient Admission Date]],"ddd")</f>
        <v>Fri</v>
      </c>
      <c r="N136" t="str">
        <f>TEXT(INT(HOUR(Table1[[#This Row],[Patient Admission Date]])/3)*3,"00")&amp;"-"&amp;TEXT(INT(HOUR(Table1[[#This Row],[Patient Admission Date]])/3)*3+3,"00")</f>
        <v>12-15</v>
      </c>
      <c r="O136" t="str" cm="1">
        <f t="array" ref="O136">_xlfn.IFS(Table1[[#This Row],[Patient Age]]&lt;=14,"0-14",Table1[[#This Row],[Patient Age]]&lt;=29,"15-29",Table1[[#This Row],[Patient Age]]&lt;=44,"30-44",Table1[[#This Row],[Patient Age]]&lt;=59,"45-59",Table1[[#This Row],[Patient Age]]&lt;=74,"60-74",TRUE,"75+")</f>
        <v>60-74</v>
      </c>
      <c r="P136" t="str" cm="1">
        <f t="array" ref="P136">_xlfn.IFS(Table1[[#This Row],[Patient Waittime]]&lt;=15,"0-15",Table1[[#This Row],[Patient Waittime]]&lt;=30,"16-30",Table1[[#This Row],[Patient Waittime]]&lt;=45,"31-45",Table1[[#This Row],[Patient Waittime]]&lt;=60,"46-60",TRUE,"60+")</f>
        <v>31-45</v>
      </c>
      <c r="Q136">
        <f>--(Table1[[#This Row],[Patient Waittime]]&lt;=30)</f>
        <v>0</v>
      </c>
      <c r="R136">
        <f>--Table1[[#This Row],[Patient Admission Flag]]</f>
        <v>1</v>
      </c>
      <c r="S136">
        <f>--AND(Table1[[#This Row],[WithinTarget]]=1,Table1[[#This Row],[Patient Satisfaction Score]]&gt;=7)</f>
        <v>0</v>
      </c>
      <c r="T136" t="str">
        <f>IF(LEFT(Table1[[#This Row],[Patient Gender]],1)="F","Female","Male")</f>
        <v>Male</v>
      </c>
    </row>
    <row r="137" spans="1:20" x14ac:dyDescent="0.3">
      <c r="A137" t="s">
        <v>241</v>
      </c>
      <c r="B137" s="1">
        <v>45586.583333333336</v>
      </c>
      <c r="C137" t="s">
        <v>13</v>
      </c>
      <c r="D137">
        <v>72</v>
      </c>
      <c r="E137" t="s">
        <v>10</v>
      </c>
      <c r="F137" t="s">
        <v>11</v>
      </c>
      <c r="G137" t="b">
        <v>1</v>
      </c>
      <c r="I137">
        <v>52</v>
      </c>
      <c r="J137" t="b">
        <v>1</v>
      </c>
      <c r="K137">
        <f>YEAR(Table1[[#This Row],[Patient Admission Date]])</f>
        <v>2024</v>
      </c>
      <c r="L137" t="str">
        <f>TEXT(Table1[[#This Row],[Patient Admission Date]],"mmm")</f>
        <v>Oct</v>
      </c>
      <c r="M137" t="str">
        <f>TEXT(Table1[[#This Row],[Patient Admission Date]],"ddd")</f>
        <v>Mon</v>
      </c>
      <c r="N137" t="str">
        <f>TEXT(INT(HOUR(Table1[[#This Row],[Patient Admission Date]])/3)*3,"00")&amp;"-"&amp;TEXT(INT(HOUR(Table1[[#This Row],[Patient Admission Date]])/3)*3+3,"00")</f>
        <v>12-15</v>
      </c>
      <c r="O137" t="str" cm="1">
        <f t="array" ref="O137">_xlfn.IFS(Table1[[#This Row],[Patient Age]]&lt;=14,"0-14",Table1[[#This Row],[Patient Age]]&lt;=29,"15-29",Table1[[#This Row],[Patient Age]]&lt;=44,"30-44",Table1[[#This Row],[Patient Age]]&lt;=59,"45-59",Table1[[#This Row],[Patient Age]]&lt;=74,"60-74",TRUE,"75+")</f>
        <v>60-74</v>
      </c>
      <c r="P137" t="str" cm="1">
        <f t="array" ref="P137">_xlfn.IFS(Table1[[#This Row],[Patient Waittime]]&lt;=15,"0-15",Table1[[#This Row],[Patient Waittime]]&lt;=30,"16-30",Table1[[#This Row],[Patient Waittime]]&lt;=45,"31-45",Table1[[#This Row],[Patient Waittime]]&lt;=60,"46-60",TRUE,"60+")</f>
        <v>46-60</v>
      </c>
      <c r="Q137">
        <f>--(Table1[[#This Row],[Patient Waittime]]&lt;=30)</f>
        <v>0</v>
      </c>
      <c r="R137">
        <f>--Table1[[#This Row],[Patient Admission Flag]]</f>
        <v>1</v>
      </c>
      <c r="S137">
        <f>--AND(Table1[[#This Row],[WithinTarget]]=1,Table1[[#This Row],[Patient Satisfaction Score]]&gt;=7)</f>
        <v>0</v>
      </c>
      <c r="T137" t="str">
        <f>IF(LEFT(Table1[[#This Row],[Patient Gender]],1)="F","Female","Male")</f>
        <v>Female</v>
      </c>
    </row>
    <row r="138" spans="1:20" x14ac:dyDescent="0.3">
      <c r="A138" t="s">
        <v>242</v>
      </c>
      <c r="B138" s="1">
        <v>45246.337500000001</v>
      </c>
      <c r="C138" t="s">
        <v>9</v>
      </c>
      <c r="D138">
        <v>75</v>
      </c>
      <c r="E138" t="s">
        <v>18</v>
      </c>
      <c r="F138" t="s">
        <v>11</v>
      </c>
      <c r="G138" t="b">
        <v>0</v>
      </c>
      <c r="I138">
        <v>48</v>
      </c>
      <c r="J138" t="b">
        <v>0</v>
      </c>
      <c r="K138">
        <f>YEAR(Table1[[#This Row],[Patient Admission Date]])</f>
        <v>2023</v>
      </c>
      <c r="L138" t="str">
        <f>TEXT(Table1[[#This Row],[Patient Admission Date]],"mmm")</f>
        <v>Nov</v>
      </c>
      <c r="M138" t="str">
        <f>TEXT(Table1[[#This Row],[Patient Admission Date]],"ddd")</f>
        <v>Thu</v>
      </c>
      <c r="N138" t="str">
        <f>TEXT(INT(HOUR(Table1[[#This Row],[Patient Admission Date]])/3)*3,"00")&amp;"-"&amp;TEXT(INT(HOUR(Table1[[#This Row],[Patient Admission Date]])/3)*3+3,"00")</f>
        <v>06-09</v>
      </c>
      <c r="O138" t="str" cm="1">
        <f t="array" ref="O138">_xlfn.IFS(Table1[[#This Row],[Patient Age]]&lt;=14,"0-14",Table1[[#This Row],[Patient Age]]&lt;=29,"15-29",Table1[[#This Row],[Patient Age]]&lt;=44,"30-44",Table1[[#This Row],[Patient Age]]&lt;=59,"45-59",Table1[[#This Row],[Patient Age]]&lt;=74,"60-74",TRUE,"75+")</f>
        <v>75+</v>
      </c>
      <c r="P138" t="str" cm="1">
        <f t="array" ref="P138">_xlfn.IFS(Table1[[#This Row],[Patient Waittime]]&lt;=15,"0-15",Table1[[#This Row],[Patient Waittime]]&lt;=30,"16-30",Table1[[#This Row],[Patient Waittime]]&lt;=45,"31-45",Table1[[#This Row],[Patient Waittime]]&lt;=60,"46-60",TRUE,"60+")</f>
        <v>46-60</v>
      </c>
      <c r="Q138">
        <f>--(Table1[[#This Row],[Patient Waittime]]&lt;=30)</f>
        <v>0</v>
      </c>
      <c r="R138">
        <f>--Table1[[#This Row],[Patient Admission Flag]]</f>
        <v>0</v>
      </c>
      <c r="S138">
        <f>--AND(Table1[[#This Row],[WithinTarget]]=1,Table1[[#This Row],[Patient Satisfaction Score]]&gt;=7)</f>
        <v>0</v>
      </c>
      <c r="T138" t="str">
        <f>IF(LEFT(Table1[[#This Row],[Patient Gender]],1)="F","Female","Male")</f>
        <v>Male</v>
      </c>
    </row>
    <row r="139" spans="1:20" x14ac:dyDescent="0.3">
      <c r="A139" t="s">
        <v>243</v>
      </c>
      <c r="B139" s="1">
        <v>45373.561111111114</v>
      </c>
      <c r="C139" t="s">
        <v>13</v>
      </c>
      <c r="D139">
        <v>16</v>
      </c>
      <c r="E139" t="s">
        <v>18</v>
      </c>
      <c r="F139" t="s">
        <v>11</v>
      </c>
      <c r="G139" t="b">
        <v>1</v>
      </c>
      <c r="I139">
        <v>14</v>
      </c>
      <c r="J139" t="b">
        <v>1</v>
      </c>
      <c r="K139">
        <f>YEAR(Table1[[#This Row],[Patient Admission Date]])</f>
        <v>2024</v>
      </c>
      <c r="L139" t="str">
        <f>TEXT(Table1[[#This Row],[Patient Admission Date]],"mmm")</f>
        <v>Mar</v>
      </c>
      <c r="M139" t="str">
        <f>TEXT(Table1[[#This Row],[Patient Admission Date]],"ddd")</f>
        <v>Fri</v>
      </c>
      <c r="N139" t="str">
        <f>TEXT(INT(HOUR(Table1[[#This Row],[Patient Admission Date]])/3)*3,"00")&amp;"-"&amp;TEXT(INT(HOUR(Table1[[#This Row],[Patient Admission Date]])/3)*3+3,"00")</f>
        <v>12-15</v>
      </c>
      <c r="O139" t="str" cm="1">
        <f t="array" ref="O139">_xlfn.IFS(Table1[[#This Row],[Patient Age]]&lt;=14,"0-14",Table1[[#This Row],[Patient Age]]&lt;=29,"15-29",Table1[[#This Row],[Patient Age]]&lt;=44,"30-44",Table1[[#This Row],[Patient Age]]&lt;=59,"45-59",Table1[[#This Row],[Patient Age]]&lt;=74,"60-74",TRUE,"75+")</f>
        <v>15-29</v>
      </c>
      <c r="P139" t="str" cm="1">
        <f t="array" ref="P139">_xlfn.IFS(Table1[[#This Row],[Patient Waittime]]&lt;=15,"0-15",Table1[[#This Row],[Patient Waittime]]&lt;=30,"16-30",Table1[[#This Row],[Patient Waittime]]&lt;=45,"31-45",Table1[[#This Row],[Patient Waittime]]&lt;=60,"46-60",TRUE,"60+")</f>
        <v>0-15</v>
      </c>
      <c r="Q139">
        <f>--(Table1[[#This Row],[Patient Waittime]]&lt;=30)</f>
        <v>1</v>
      </c>
      <c r="R139">
        <f>--Table1[[#This Row],[Patient Admission Flag]]</f>
        <v>1</v>
      </c>
      <c r="S139">
        <f>--AND(Table1[[#This Row],[WithinTarget]]=1,Table1[[#This Row],[Patient Satisfaction Score]]&gt;=7)</f>
        <v>0</v>
      </c>
      <c r="T139" t="str">
        <f>IF(LEFT(Table1[[#This Row],[Patient Gender]],1)="F","Female","Male")</f>
        <v>Female</v>
      </c>
    </row>
    <row r="140" spans="1:20" x14ac:dyDescent="0.3">
      <c r="A140" t="s">
        <v>244</v>
      </c>
      <c r="B140" s="1">
        <v>45358.490972222222</v>
      </c>
      <c r="C140" t="s">
        <v>9</v>
      </c>
      <c r="D140">
        <v>8</v>
      </c>
      <c r="E140" t="s">
        <v>12</v>
      </c>
      <c r="F140" t="s">
        <v>11</v>
      </c>
      <c r="G140" t="b">
        <v>0</v>
      </c>
      <c r="H140">
        <v>10</v>
      </c>
      <c r="I140">
        <v>25</v>
      </c>
      <c r="J140" t="b">
        <v>0</v>
      </c>
      <c r="K140">
        <f>YEAR(Table1[[#This Row],[Patient Admission Date]])</f>
        <v>2024</v>
      </c>
      <c r="L140" t="str">
        <f>TEXT(Table1[[#This Row],[Patient Admission Date]],"mmm")</f>
        <v>Mar</v>
      </c>
      <c r="M140" t="str">
        <f>TEXT(Table1[[#This Row],[Patient Admission Date]],"ddd")</f>
        <v>Thu</v>
      </c>
      <c r="N140" t="str">
        <f>TEXT(INT(HOUR(Table1[[#This Row],[Patient Admission Date]])/3)*3,"00")&amp;"-"&amp;TEXT(INT(HOUR(Table1[[#This Row],[Patient Admission Date]])/3)*3+3,"00")</f>
        <v>09-12</v>
      </c>
      <c r="O140" t="str" cm="1">
        <f t="array" ref="O140">_xlfn.IFS(Table1[[#This Row],[Patient Age]]&lt;=14,"0-14",Table1[[#This Row],[Patient Age]]&lt;=29,"15-29",Table1[[#This Row],[Patient Age]]&lt;=44,"30-44",Table1[[#This Row],[Patient Age]]&lt;=59,"45-59",Table1[[#This Row],[Patient Age]]&lt;=74,"60-74",TRUE,"75+")</f>
        <v>0-14</v>
      </c>
      <c r="P140" t="str" cm="1">
        <f t="array" ref="P140">_xlfn.IFS(Table1[[#This Row],[Patient Waittime]]&lt;=15,"0-15",Table1[[#This Row],[Patient Waittime]]&lt;=30,"16-30",Table1[[#This Row],[Patient Waittime]]&lt;=45,"31-45",Table1[[#This Row],[Patient Waittime]]&lt;=60,"46-60",TRUE,"60+")</f>
        <v>16-30</v>
      </c>
      <c r="Q140">
        <f>--(Table1[[#This Row],[Patient Waittime]]&lt;=30)</f>
        <v>1</v>
      </c>
      <c r="R140">
        <f>--Table1[[#This Row],[Patient Admission Flag]]</f>
        <v>0</v>
      </c>
      <c r="S140">
        <f>--AND(Table1[[#This Row],[WithinTarget]]=1,Table1[[#This Row],[Patient Satisfaction Score]]&gt;=7)</f>
        <v>1</v>
      </c>
      <c r="T140" t="str">
        <f>IF(LEFT(Table1[[#This Row],[Patient Gender]],1)="F","Female","Male")</f>
        <v>Male</v>
      </c>
    </row>
    <row r="141" spans="1:20" x14ac:dyDescent="0.3">
      <c r="A141" t="s">
        <v>245</v>
      </c>
      <c r="B141" s="1">
        <v>45587.321527777778</v>
      </c>
      <c r="C141" t="s">
        <v>9</v>
      </c>
      <c r="D141">
        <v>71</v>
      </c>
      <c r="E141" t="s">
        <v>19</v>
      </c>
      <c r="F141" t="s">
        <v>15</v>
      </c>
      <c r="G141" t="b">
        <v>0</v>
      </c>
      <c r="I141">
        <v>25</v>
      </c>
      <c r="J141" t="b">
        <v>0</v>
      </c>
      <c r="K141">
        <f>YEAR(Table1[[#This Row],[Patient Admission Date]])</f>
        <v>2024</v>
      </c>
      <c r="L141" t="str">
        <f>TEXT(Table1[[#This Row],[Patient Admission Date]],"mmm")</f>
        <v>Oct</v>
      </c>
      <c r="M141" t="str">
        <f>TEXT(Table1[[#This Row],[Patient Admission Date]],"ddd")</f>
        <v>Tue</v>
      </c>
      <c r="N141" t="str">
        <f>TEXT(INT(HOUR(Table1[[#This Row],[Patient Admission Date]])/3)*3,"00")&amp;"-"&amp;TEXT(INT(HOUR(Table1[[#This Row],[Patient Admission Date]])/3)*3+3,"00")</f>
        <v>06-09</v>
      </c>
      <c r="O141" t="str" cm="1">
        <f t="array" ref="O141">_xlfn.IFS(Table1[[#This Row],[Patient Age]]&lt;=14,"0-14",Table1[[#This Row],[Patient Age]]&lt;=29,"15-29",Table1[[#This Row],[Patient Age]]&lt;=44,"30-44",Table1[[#This Row],[Patient Age]]&lt;=59,"45-59",Table1[[#This Row],[Patient Age]]&lt;=74,"60-74",TRUE,"75+")</f>
        <v>60-74</v>
      </c>
      <c r="P141" t="str" cm="1">
        <f t="array" ref="P141">_xlfn.IFS(Table1[[#This Row],[Patient Waittime]]&lt;=15,"0-15",Table1[[#This Row],[Patient Waittime]]&lt;=30,"16-30",Table1[[#This Row],[Patient Waittime]]&lt;=45,"31-45",Table1[[#This Row],[Patient Waittime]]&lt;=60,"46-60",TRUE,"60+")</f>
        <v>16-30</v>
      </c>
      <c r="Q141">
        <f>--(Table1[[#This Row],[Patient Waittime]]&lt;=30)</f>
        <v>1</v>
      </c>
      <c r="R141">
        <f>--Table1[[#This Row],[Patient Admission Flag]]</f>
        <v>0</v>
      </c>
      <c r="S141">
        <f>--AND(Table1[[#This Row],[WithinTarget]]=1,Table1[[#This Row],[Patient Satisfaction Score]]&gt;=7)</f>
        <v>0</v>
      </c>
      <c r="T141" t="str">
        <f>IF(LEFT(Table1[[#This Row],[Patient Gender]],1)="F","Female","Male")</f>
        <v>Male</v>
      </c>
    </row>
    <row r="142" spans="1:20" x14ac:dyDescent="0.3">
      <c r="A142" t="s">
        <v>246</v>
      </c>
      <c r="B142" s="1">
        <v>45385.145833333336</v>
      </c>
      <c r="C142" t="s">
        <v>9</v>
      </c>
      <c r="D142">
        <v>28</v>
      </c>
      <c r="E142" t="s">
        <v>10</v>
      </c>
      <c r="F142" t="s">
        <v>15</v>
      </c>
      <c r="G142" t="b">
        <v>0</v>
      </c>
      <c r="H142">
        <v>4</v>
      </c>
      <c r="I142">
        <v>25</v>
      </c>
      <c r="J142" t="b">
        <v>0</v>
      </c>
      <c r="K142">
        <f>YEAR(Table1[[#This Row],[Patient Admission Date]])</f>
        <v>2024</v>
      </c>
      <c r="L142" t="str">
        <f>TEXT(Table1[[#This Row],[Patient Admission Date]],"mmm")</f>
        <v>Apr</v>
      </c>
      <c r="M142" t="str">
        <f>TEXT(Table1[[#This Row],[Patient Admission Date]],"ddd")</f>
        <v>Wed</v>
      </c>
      <c r="N142" t="str">
        <f>TEXT(INT(HOUR(Table1[[#This Row],[Patient Admission Date]])/3)*3,"00")&amp;"-"&amp;TEXT(INT(HOUR(Table1[[#This Row],[Patient Admission Date]])/3)*3+3,"00")</f>
        <v>03-06</v>
      </c>
      <c r="O142" t="str" cm="1">
        <f t="array" ref="O142">_xlfn.IFS(Table1[[#This Row],[Patient Age]]&lt;=14,"0-14",Table1[[#This Row],[Patient Age]]&lt;=29,"15-29",Table1[[#This Row],[Patient Age]]&lt;=44,"30-44",Table1[[#This Row],[Patient Age]]&lt;=59,"45-59",Table1[[#This Row],[Patient Age]]&lt;=74,"60-74",TRUE,"75+")</f>
        <v>15-29</v>
      </c>
      <c r="P142" t="str" cm="1">
        <f t="array" ref="P142">_xlfn.IFS(Table1[[#This Row],[Patient Waittime]]&lt;=15,"0-15",Table1[[#This Row],[Patient Waittime]]&lt;=30,"16-30",Table1[[#This Row],[Patient Waittime]]&lt;=45,"31-45",Table1[[#This Row],[Patient Waittime]]&lt;=60,"46-60",TRUE,"60+")</f>
        <v>16-30</v>
      </c>
      <c r="Q142">
        <f>--(Table1[[#This Row],[Patient Waittime]]&lt;=30)</f>
        <v>1</v>
      </c>
      <c r="R142">
        <f>--Table1[[#This Row],[Patient Admission Flag]]</f>
        <v>0</v>
      </c>
      <c r="S142">
        <f>--AND(Table1[[#This Row],[WithinTarget]]=1,Table1[[#This Row],[Patient Satisfaction Score]]&gt;=7)</f>
        <v>0</v>
      </c>
      <c r="T142" t="str">
        <f>IF(LEFT(Table1[[#This Row],[Patient Gender]],1)="F","Female","Male")</f>
        <v>Male</v>
      </c>
    </row>
    <row r="143" spans="1:20" x14ac:dyDescent="0.3">
      <c r="A143" t="s">
        <v>247</v>
      </c>
      <c r="B143" s="1">
        <v>45352.373611111114</v>
      </c>
      <c r="C143" t="s">
        <v>13</v>
      </c>
      <c r="D143">
        <v>22</v>
      </c>
      <c r="E143" t="s">
        <v>22</v>
      </c>
      <c r="F143" t="s">
        <v>11</v>
      </c>
      <c r="G143" t="b">
        <v>0</v>
      </c>
      <c r="H143">
        <v>8</v>
      </c>
      <c r="I143">
        <v>31</v>
      </c>
      <c r="J143" t="b">
        <v>0</v>
      </c>
      <c r="K143">
        <f>YEAR(Table1[[#This Row],[Patient Admission Date]])</f>
        <v>2024</v>
      </c>
      <c r="L143" t="str">
        <f>TEXT(Table1[[#This Row],[Patient Admission Date]],"mmm")</f>
        <v>Mar</v>
      </c>
      <c r="M143" t="str">
        <f>TEXT(Table1[[#This Row],[Patient Admission Date]],"ddd")</f>
        <v>Fri</v>
      </c>
      <c r="N143" t="str">
        <f>TEXT(INT(HOUR(Table1[[#This Row],[Patient Admission Date]])/3)*3,"00")&amp;"-"&amp;TEXT(INT(HOUR(Table1[[#This Row],[Patient Admission Date]])/3)*3+3,"00")</f>
        <v>06-09</v>
      </c>
      <c r="O143" t="str" cm="1">
        <f t="array" ref="O143">_xlfn.IFS(Table1[[#This Row],[Patient Age]]&lt;=14,"0-14",Table1[[#This Row],[Patient Age]]&lt;=29,"15-29",Table1[[#This Row],[Patient Age]]&lt;=44,"30-44",Table1[[#This Row],[Patient Age]]&lt;=59,"45-59",Table1[[#This Row],[Patient Age]]&lt;=74,"60-74",TRUE,"75+")</f>
        <v>15-29</v>
      </c>
      <c r="P143" t="str" cm="1">
        <f t="array" ref="P143">_xlfn.IFS(Table1[[#This Row],[Patient Waittime]]&lt;=15,"0-15",Table1[[#This Row],[Patient Waittime]]&lt;=30,"16-30",Table1[[#This Row],[Patient Waittime]]&lt;=45,"31-45",Table1[[#This Row],[Patient Waittime]]&lt;=60,"46-60",TRUE,"60+")</f>
        <v>31-45</v>
      </c>
      <c r="Q143">
        <f>--(Table1[[#This Row],[Patient Waittime]]&lt;=30)</f>
        <v>0</v>
      </c>
      <c r="R143">
        <f>--Table1[[#This Row],[Patient Admission Flag]]</f>
        <v>0</v>
      </c>
      <c r="S143">
        <f>--AND(Table1[[#This Row],[WithinTarget]]=1,Table1[[#This Row],[Patient Satisfaction Score]]&gt;=7)</f>
        <v>0</v>
      </c>
      <c r="T143" t="str">
        <f>IF(LEFT(Table1[[#This Row],[Patient Gender]],1)="F","Female","Male")</f>
        <v>Female</v>
      </c>
    </row>
    <row r="144" spans="1:20" x14ac:dyDescent="0.3">
      <c r="A144" t="s">
        <v>248</v>
      </c>
      <c r="B144" s="1">
        <v>45527.992361111108</v>
      </c>
      <c r="C144" t="s">
        <v>13</v>
      </c>
      <c r="D144">
        <v>16</v>
      </c>
      <c r="E144" t="s">
        <v>19</v>
      </c>
      <c r="F144" t="s">
        <v>11</v>
      </c>
      <c r="G144" t="b">
        <v>1</v>
      </c>
      <c r="I144">
        <v>58</v>
      </c>
      <c r="J144" t="b">
        <v>1</v>
      </c>
      <c r="K144">
        <f>YEAR(Table1[[#This Row],[Patient Admission Date]])</f>
        <v>2024</v>
      </c>
      <c r="L144" t="str">
        <f>TEXT(Table1[[#This Row],[Patient Admission Date]],"mmm")</f>
        <v>Aug</v>
      </c>
      <c r="M144" t="str">
        <f>TEXT(Table1[[#This Row],[Patient Admission Date]],"ddd")</f>
        <v>Fri</v>
      </c>
      <c r="N144" t="str">
        <f>TEXT(INT(HOUR(Table1[[#This Row],[Patient Admission Date]])/3)*3,"00")&amp;"-"&amp;TEXT(INT(HOUR(Table1[[#This Row],[Patient Admission Date]])/3)*3+3,"00")</f>
        <v>21-24</v>
      </c>
      <c r="O144" t="str" cm="1">
        <f t="array" ref="O144">_xlfn.IFS(Table1[[#This Row],[Patient Age]]&lt;=14,"0-14",Table1[[#This Row],[Patient Age]]&lt;=29,"15-29",Table1[[#This Row],[Patient Age]]&lt;=44,"30-44",Table1[[#This Row],[Patient Age]]&lt;=59,"45-59",Table1[[#This Row],[Patient Age]]&lt;=74,"60-74",TRUE,"75+")</f>
        <v>15-29</v>
      </c>
      <c r="P144" t="str" cm="1">
        <f t="array" ref="P144">_xlfn.IFS(Table1[[#This Row],[Patient Waittime]]&lt;=15,"0-15",Table1[[#This Row],[Patient Waittime]]&lt;=30,"16-30",Table1[[#This Row],[Patient Waittime]]&lt;=45,"31-45",Table1[[#This Row],[Patient Waittime]]&lt;=60,"46-60",TRUE,"60+")</f>
        <v>46-60</v>
      </c>
      <c r="Q144">
        <f>--(Table1[[#This Row],[Patient Waittime]]&lt;=30)</f>
        <v>0</v>
      </c>
      <c r="R144">
        <f>--Table1[[#This Row],[Patient Admission Flag]]</f>
        <v>1</v>
      </c>
      <c r="S144">
        <f>--AND(Table1[[#This Row],[WithinTarget]]=1,Table1[[#This Row],[Patient Satisfaction Score]]&gt;=7)</f>
        <v>0</v>
      </c>
      <c r="T144" t="str">
        <f>IF(LEFT(Table1[[#This Row],[Patient Gender]],1)="F","Female","Male")</f>
        <v>Female</v>
      </c>
    </row>
    <row r="145" spans="1:20" x14ac:dyDescent="0.3">
      <c r="A145" t="s">
        <v>249</v>
      </c>
      <c r="B145" s="1">
        <v>45306.465277777781</v>
      </c>
      <c r="C145" t="s">
        <v>13</v>
      </c>
      <c r="D145">
        <v>29</v>
      </c>
      <c r="E145" t="s">
        <v>14</v>
      </c>
      <c r="F145" t="s">
        <v>11</v>
      </c>
      <c r="G145" t="b">
        <v>0</v>
      </c>
      <c r="I145">
        <v>14</v>
      </c>
      <c r="J145" t="b">
        <v>0</v>
      </c>
      <c r="K145">
        <f>YEAR(Table1[[#This Row],[Patient Admission Date]])</f>
        <v>2024</v>
      </c>
      <c r="L145" t="str">
        <f>TEXT(Table1[[#This Row],[Patient Admission Date]],"mmm")</f>
        <v>Jan</v>
      </c>
      <c r="M145" t="str">
        <f>TEXT(Table1[[#This Row],[Patient Admission Date]],"ddd")</f>
        <v>Mon</v>
      </c>
      <c r="N145" t="str">
        <f>TEXT(INT(HOUR(Table1[[#This Row],[Patient Admission Date]])/3)*3,"00")&amp;"-"&amp;TEXT(INT(HOUR(Table1[[#This Row],[Patient Admission Date]])/3)*3+3,"00")</f>
        <v>09-12</v>
      </c>
      <c r="O145" t="str" cm="1">
        <f t="array" ref="O145">_xlfn.IFS(Table1[[#This Row],[Patient Age]]&lt;=14,"0-14",Table1[[#This Row],[Patient Age]]&lt;=29,"15-29",Table1[[#This Row],[Patient Age]]&lt;=44,"30-44",Table1[[#This Row],[Patient Age]]&lt;=59,"45-59",Table1[[#This Row],[Patient Age]]&lt;=74,"60-74",TRUE,"75+")</f>
        <v>15-29</v>
      </c>
      <c r="P145" t="str" cm="1">
        <f t="array" ref="P145">_xlfn.IFS(Table1[[#This Row],[Patient Waittime]]&lt;=15,"0-15",Table1[[#This Row],[Patient Waittime]]&lt;=30,"16-30",Table1[[#This Row],[Patient Waittime]]&lt;=45,"31-45",Table1[[#This Row],[Patient Waittime]]&lt;=60,"46-60",TRUE,"60+")</f>
        <v>0-15</v>
      </c>
      <c r="Q145">
        <f>--(Table1[[#This Row],[Patient Waittime]]&lt;=30)</f>
        <v>1</v>
      </c>
      <c r="R145">
        <f>--Table1[[#This Row],[Patient Admission Flag]]</f>
        <v>0</v>
      </c>
      <c r="S145">
        <f>--AND(Table1[[#This Row],[WithinTarget]]=1,Table1[[#This Row],[Patient Satisfaction Score]]&gt;=7)</f>
        <v>0</v>
      </c>
      <c r="T145" t="str">
        <f>IF(LEFT(Table1[[#This Row],[Patient Gender]],1)="F","Female","Male")</f>
        <v>Female</v>
      </c>
    </row>
    <row r="146" spans="1:20" x14ac:dyDescent="0.3">
      <c r="A146" t="s">
        <v>250</v>
      </c>
      <c r="B146" s="1">
        <v>45489.519444444442</v>
      </c>
      <c r="C146" t="s">
        <v>9</v>
      </c>
      <c r="D146">
        <v>19</v>
      </c>
      <c r="E146" t="s">
        <v>10</v>
      </c>
      <c r="F146" t="s">
        <v>11</v>
      </c>
      <c r="G146" t="b">
        <v>1</v>
      </c>
      <c r="I146">
        <v>26</v>
      </c>
      <c r="J146" t="b">
        <v>1</v>
      </c>
      <c r="K146">
        <f>YEAR(Table1[[#This Row],[Patient Admission Date]])</f>
        <v>2024</v>
      </c>
      <c r="L146" t="str">
        <f>TEXT(Table1[[#This Row],[Patient Admission Date]],"mmm")</f>
        <v>Jul</v>
      </c>
      <c r="M146" t="str">
        <f>TEXT(Table1[[#This Row],[Patient Admission Date]],"ddd")</f>
        <v>Tue</v>
      </c>
      <c r="N146" t="str">
        <f>TEXT(INT(HOUR(Table1[[#This Row],[Patient Admission Date]])/3)*3,"00")&amp;"-"&amp;TEXT(INT(HOUR(Table1[[#This Row],[Patient Admission Date]])/3)*3+3,"00")</f>
        <v>12-15</v>
      </c>
      <c r="O146" t="str" cm="1">
        <f t="array" ref="O146">_xlfn.IFS(Table1[[#This Row],[Patient Age]]&lt;=14,"0-14",Table1[[#This Row],[Patient Age]]&lt;=29,"15-29",Table1[[#This Row],[Patient Age]]&lt;=44,"30-44",Table1[[#This Row],[Patient Age]]&lt;=59,"45-59",Table1[[#This Row],[Patient Age]]&lt;=74,"60-74",TRUE,"75+")</f>
        <v>15-29</v>
      </c>
      <c r="P146" t="str" cm="1">
        <f t="array" ref="P146">_xlfn.IFS(Table1[[#This Row],[Patient Waittime]]&lt;=15,"0-15",Table1[[#This Row],[Patient Waittime]]&lt;=30,"16-30",Table1[[#This Row],[Patient Waittime]]&lt;=45,"31-45",Table1[[#This Row],[Patient Waittime]]&lt;=60,"46-60",TRUE,"60+")</f>
        <v>16-30</v>
      </c>
      <c r="Q146">
        <f>--(Table1[[#This Row],[Patient Waittime]]&lt;=30)</f>
        <v>1</v>
      </c>
      <c r="R146">
        <f>--Table1[[#This Row],[Patient Admission Flag]]</f>
        <v>1</v>
      </c>
      <c r="S146">
        <f>--AND(Table1[[#This Row],[WithinTarget]]=1,Table1[[#This Row],[Patient Satisfaction Score]]&gt;=7)</f>
        <v>0</v>
      </c>
      <c r="T146" t="str">
        <f>IF(LEFT(Table1[[#This Row],[Patient Gender]],1)="F","Female","Male")</f>
        <v>Male</v>
      </c>
    </row>
    <row r="147" spans="1:20" x14ac:dyDescent="0.3">
      <c r="A147" t="s">
        <v>251</v>
      </c>
      <c r="B147" s="1">
        <v>45473.146527777775</v>
      </c>
      <c r="C147" t="s">
        <v>13</v>
      </c>
      <c r="D147">
        <v>60</v>
      </c>
      <c r="E147" t="s">
        <v>12</v>
      </c>
      <c r="F147" t="s">
        <v>15</v>
      </c>
      <c r="G147" t="b">
        <v>0</v>
      </c>
      <c r="H147">
        <v>4</v>
      </c>
      <c r="I147">
        <v>18</v>
      </c>
      <c r="J147" t="b">
        <v>0</v>
      </c>
      <c r="K147">
        <f>YEAR(Table1[[#This Row],[Patient Admission Date]])</f>
        <v>2024</v>
      </c>
      <c r="L147" t="str">
        <f>TEXT(Table1[[#This Row],[Patient Admission Date]],"mmm")</f>
        <v>Jun</v>
      </c>
      <c r="M147" t="str">
        <f>TEXT(Table1[[#This Row],[Patient Admission Date]],"ddd")</f>
        <v>Sun</v>
      </c>
      <c r="N147" t="str">
        <f>TEXT(INT(HOUR(Table1[[#This Row],[Patient Admission Date]])/3)*3,"00")&amp;"-"&amp;TEXT(INT(HOUR(Table1[[#This Row],[Patient Admission Date]])/3)*3+3,"00")</f>
        <v>03-06</v>
      </c>
      <c r="O147" t="str" cm="1">
        <f t="array" ref="O147">_xlfn.IFS(Table1[[#This Row],[Patient Age]]&lt;=14,"0-14",Table1[[#This Row],[Patient Age]]&lt;=29,"15-29",Table1[[#This Row],[Patient Age]]&lt;=44,"30-44",Table1[[#This Row],[Patient Age]]&lt;=59,"45-59",Table1[[#This Row],[Patient Age]]&lt;=74,"60-74",TRUE,"75+")</f>
        <v>60-74</v>
      </c>
      <c r="P147" t="str" cm="1">
        <f t="array" ref="P147">_xlfn.IFS(Table1[[#This Row],[Patient Waittime]]&lt;=15,"0-15",Table1[[#This Row],[Patient Waittime]]&lt;=30,"16-30",Table1[[#This Row],[Patient Waittime]]&lt;=45,"31-45",Table1[[#This Row],[Patient Waittime]]&lt;=60,"46-60",TRUE,"60+")</f>
        <v>16-30</v>
      </c>
      <c r="Q147">
        <f>--(Table1[[#This Row],[Patient Waittime]]&lt;=30)</f>
        <v>1</v>
      </c>
      <c r="R147">
        <f>--Table1[[#This Row],[Patient Admission Flag]]</f>
        <v>0</v>
      </c>
      <c r="S147">
        <f>--AND(Table1[[#This Row],[WithinTarget]]=1,Table1[[#This Row],[Patient Satisfaction Score]]&gt;=7)</f>
        <v>0</v>
      </c>
      <c r="T147" t="str">
        <f>IF(LEFT(Table1[[#This Row],[Patient Gender]],1)="F","Female","Male")</f>
        <v>Female</v>
      </c>
    </row>
    <row r="148" spans="1:20" x14ac:dyDescent="0.3">
      <c r="A148" t="s">
        <v>252</v>
      </c>
      <c r="B148" s="1">
        <v>45376.636111111111</v>
      </c>
      <c r="C148" t="s">
        <v>9</v>
      </c>
      <c r="D148">
        <v>71</v>
      </c>
      <c r="E148" t="s">
        <v>18</v>
      </c>
      <c r="F148" t="s">
        <v>15</v>
      </c>
      <c r="G148" t="b">
        <v>0</v>
      </c>
      <c r="I148">
        <v>46</v>
      </c>
      <c r="J148" t="b">
        <v>0</v>
      </c>
      <c r="K148">
        <f>YEAR(Table1[[#This Row],[Patient Admission Date]])</f>
        <v>2024</v>
      </c>
      <c r="L148" t="str">
        <f>TEXT(Table1[[#This Row],[Patient Admission Date]],"mmm")</f>
        <v>Mar</v>
      </c>
      <c r="M148" t="str">
        <f>TEXT(Table1[[#This Row],[Patient Admission Date]],"ddd")</f>
        <v>Mon</v>
      </c>
      <c r="N148" t="str">
        <f>TEXT(INT(HOUR(Table1[[#This Row],[Patient Admission Date]])/3)*3,"00")&amp;"-"&amp;TEXT(INT(HOUR(Table1[[#This Row],[Patient Admission Date]])/3)*3+3,"00")</f>
        <v>15-18</v>
      </c>
      <c r="O148" t="str" cm="1">
        <f t="array" ref="O148">_xlfn.IFS(Table1[[#This Row],[Patient Age]]&lt;=14,"0-14",Table1[[#This Row],[Patient Age]]&lt;=29,"15-29",Table1[[#This Row],[Patient Age]]&lt;=44,"30-44",Table1[[#This Row],[Patient Age]]&lt;=59,"45-59",Table1[[#This Row],[Patient Age]]&lt;=74,"60-74",TRUE,"75+")</f>
        <v>60-74</v>
      </c>
      <c r="P148" t="str" cm="1">
        <f t="array" ref="P148">_xlfn.IFS(Table1[[#This Row],[Patient Waittime]]&lt;=15,"0-15",Table1[[#This Row],[Patient Waittime]]&lt;=30,"16-30",Table1[[#This Row],[Patient Waittime]]&lt;=45,"31-45",Table1[[#This Row],[Patient Waittime]]&lt;=60,"46-60",TRUE,"60+")</f>
        <v>46-60</v>
      </c>
      <c r="Q148">
        <f>--(Table1[[#This Row],[Patient Waittime]]&lt;=30)</f>
        <v>0</v>
      </c>
      <c r="R148">
        <f>--Table1[[#This Row],[Patient Admission Flag]]</f>
        <v>0</v>
      </c>
      <c r="S148">
        <f>--AND(Table1[[#This Row],[WithinTarget]]=1,Table1[[#This Row],[Patient Satisfaction Score]]&gt;=7)</f>
        <v>0</v>
      </c>
      <c r="T148" t="str">
        <f>IF(LEFT(Table1[[#This Row],[Patient Gender]],1)="F","Female","Male")</f>
        <v>Male</v>
      </c>
    </row>
    <row r="149" spans="1:20" x14ac:dyDescent="0.3">
      <c r="A149" t="s">
        <v>253</v>
      </c>
      <c r="B149" s="1">
        <v>45417.372916666667</v>
      </c>
      <c r="C149" t="s">
        <v>9</v>
      </c>
      <c r="D149">
        <v>77</v>
      </c>
      <c r="E149" t="s">
        <v>10</v>
      </c>
      <c r="F149" t="s">
        <v>17</v>
      </c>
      <c r="G149" t="b">
        <v>0</v>
      </c>
      <c r="I149">
        <v>26</v>
      </c>
      <c r="J149" t="b">
        <v>0</v>
      </c>
      <c r="K149">
        <f>YEAR(Table1[[#This Row],[Patient Admission Date]])</f>
        <v>2024</v>
      </c>
      <c r="L149" t="str">
        <f>TEXT(Table1[[#This Row],[Patient Admission Date]],"mmm")</f>
        <v>May</v>
      </c>
      <c r="M149" t="str">
        <f>TEXT(Table1[[#This Row],[Patient Admission Date]],"ddd")</f>
        <v>Sun</v>
      </c>
      <c r="N149" t="str">
        <f>TEXT(INT(HOUR(Table1[[#This Row],[Patient Admission Date]])/3)*3,"00")&amp;"-"&amp;TEXT(INT(HOUR(Table1[[#This Row],[Patient Admission Date]])/3)*3+3,"00")</f>
        <v>06-09</v>
      </c>
      <c r="O149" t="str" cm="1">
        <f t="array" ref="O149">_xlfn.IFS(Table1[[#This Row],[Patient Age]]&lt;=14,"0-14",Table1[[#This Row],[Patient Age]]&lt;=29,"15-29",Table1[[#This Row],[Patient Age]]&lt;=44,"30-44",Table1[[#This Row],[Patient Age]]&lt;=59,"45-59",Table1[[#This Row],[Patient Age]]&lt;=74,"60-74",TRUE,"75+")</f>
        <v>75+</v>
      </c>
      <c r="P149" t="str" cm="1">
        <f t="array" ref="P149">_xlfn.IFS(Table1[[#This Row],[Patient Waittime]]&lt;=15,"0-15",Table1[[#This Row],[Patient Waittime]]&lt;=30,"16-30",Table1[[#This Row],[Patient Waittime]]&lt;=45,"31-45",Table1[[#This Row],[Patient Waittime]]&lt;=60,"46-60",TRUE,"60+")</f>
        <v>16-30</v>
      </c>
      <c r="Q149">
        <f>--(Table1[[#This Row],[Patient Waittime]]&lt;=30)</f>
        <v>1</v>
      </c>
      <c r="R149">
        <f>--Table1[[#This Row],[Patient Admission Flag]]</f>
        <v>0</v>
      </c>
      <c r="S149">
        <f>--AND(Table1[[#This Row],[WithinTarget]]=1,Table1[[#This Row],[Patient Satisfaction Score]]&gt;=7)</f>
        <v>0</v>
      </c>
      <c r="T149" t="str">
        <f>IF(LEFT(Table1[[#This Row],[Patient Gender]],1)="F","Female","Male")</f>
        <v>Male</v>
      </c>
    </row>
    <row r="150" spans="1:20" x14ac:dyDescent="0.3">
      <c r="A150" t="s">
        <v>254</v>
      </c>
      <c r="B150" s="1">
        <v>45251.611805555556</v>
      </c>
      <c r="C150" t="s">
        <v>13</v>
      </c>
      <c r="D150">
        <v>49</v>
      </c>
      <c r="E150" t="s">
        <v>18</v>
      </c>
      <c r="F150" t="s">
        <v>11</v>
      </c>
      <c r="G150" t="b">
        <v>1</v>
      </c>
      <c r="I150">
        <v>48</v>
      </c>
      <c r="J150" t="b">
        <v>1</v>
      </c>
      <c r="K150">
        <f>YEAR(Table1[[#This Row],[Patient Admission Date]])</f>
        <v>2023</v>
      </c>
      <c r="L150" t="str">
        <f>TEXT(Table1[[#This Row],[Patient Admission Date]],"mmm")</f>
        <v>Nov</v>
      </c>
      <c r="M150" t="str">
        <f>TEXT(Table1[[#This Row],[Patient Admission Date]],"ddd")</f>
        <v>Tue</v>
      </c>
      <c r="N150" t="str">
        <f>TEXT(INT(HOUR(Table1[[#This Row],[Patient Admission Date]])/3)*3,"00")&amp;"-"&amp;TEXT(INT(HOUR(Table1[[#This Row],[Patient Admission Date]])/3)*3+3,"00")</f>
        <v>12-15</v>
      </c>
      <c r="O150" t="str" cm="1">
        <f t="array" ref="O150">_xlfn.IFS(Table1[[#This Row],[Patient Age]]&lt;=14,"0-14",Table1[[#This Row],[Patient Age]]&lt;=29,"15-29",Table1[[#This Row],[Patient Age]]&lt;=44,"30-44",Table1[[#This Row],[Patient Age]]&lt;=59,"45-59",Table1[[#This Row],[Patient Age]]&lt;=74,"60-74",TRUE,"75+")</f>
        <v>45-59</v>
      </c>
      <c r="P150" t="str" cm="1">
        <f t="array" ref="P150">_xlfn.IFS(Table1[[#This Row],[Patient Waittime]]&lt;=15,"0-15",Table1[[#This Row],[Patient Waittime]]&lt;=30,"16-30",Table1[[#This Row],[Patient Waittime]]&lt;=45,"31-45",Table1[[#This Row],[Patient Waittime]]&lt;=60,"46-60",TRUE,"60+")</f>
        <v>46-60</v>
      </c>
      <c r="Q150">
        <f>--(Table1[[#This Row],[Patient Waittime]]&lt;=30)</f>
        <v>0</v>
      </c>
      <c r="R150">
        <f>--Table1[[#This Row],[Patient Admission Flag]]</f>
        <v>1</v>
      </c>
      <c r="S150">
        <f>--AND(Table1[[#This Row],[WithinTarget]]=1,Table1[[#This Row],[Patient Satisfaction Score]]&gt;=7)</f>
        <v>0</v>
      </c>
      <c r="T150" t="str">
        <f>IF(LEFT(Table1[[#This Row],[Patient Gender]],1)="F","Female","Male")</f>
        <v>Female</v>
      </c>
    </row>
    <row r="151" spans="1:20" x14ac:dyDescent="0.3">
      <c r="A151" t="s">
        <v>255</v>
      </c>
      <c r="B151" s="1">
        <v>45521.495138888888</v>
      </c>
      <c r="C151" t="s">
        <v>13</v>
      </c>
      <c r="D151">
        <v>14</v>
      </c>
      <c r="E151" t="s">
        <v>21</v>
      </c>
      <c r="F151" t="s">
        <v>11</v>
      </c>
      <c r="G151" t="b">
        <v>1</v>
      </c>
      <c r="I151">
        <v>20</v>
      </c>
      <c r="J151" t="b">
        <v>1</v>
      </c>
      <c r="K151">
        <f>YEAR(Table1[[#This Row],[Patient Admission Date]])</f>
        <v>2024</v>
      </c>
      <c r="L151" t="str">
        <f>TEXT(Table1[[#This Row],[Patient Admission Date]],"mmm")</f>
        <v>Aug</v>
      </c>
      <c r="M151" t="str">
        <f>TEXT(Table1[[#This Row],[Patient Admission Date]],"ddd")</f>
        <v>Sat</v>
      </c>
      <c r="N151" t="str">
        <f>TEXT(INT(HOUR(Table1[[#This Row],[Patient Admission Date]])/3)*3,"00")&amp;"-"&amp;TEXT(INT(HOUR(Table1[[#This Row],[Patient Admission Date]])/3)*3+3,"00")</f>
        <v>09-12</v>
      </c>
      <c r="O151" t="str" cm="1">
        <f t="array" ref="O151">_xlfn.IFS(Table1[[#This Row],[Patient Age]]&lt;=14,"0-14",Table1[[#This Row],[Patient Age]]&lt;=29,"15-29",Table1[[#This Row],[Patient Age]]&lt;=44,"30-44",Table1[[#This Row],[Patient Age]]&lt;=59,"45-59",Table1[[#This Row],[Patient Age]]&lt;=74,"60-74",TRUE,"75+")</f>
        <v>0-14</v>
      </c>
      <c r="P151" t="str" cm="1">
        <f t="array" ref="P151">_xlfn.IFS(Table1[[#This Row],[Patient Waittime]]&lt;=15,"0-15",Table1[[#This Row],[Patient Waittime]]&lt;=30,"16-30",Table1[[#This Row],[Patient Waittime]]&lt;=45,"31-45",Table1[[#This Row],[Patient Waittime]]&lt;=60,"46-60",TRUE,"60+")</f>
        <v>16-30</v>
      </c>
      <c r="Q151">
        <f>--(Table1[[#This Row],[Patient Waittime]]&lt;=30)</f>
        <v>1</v>
      </c>
      <c r="R151">
        <f>--Table1[[#This Row],[Patient Admission Flag]]</f>
        <v>1</v>
      </c>
      <c r="S151">
        <f>--AND(Table1[[#This Row],[WithinTarget]]=1,Table1[[#This Row],[Patient Satisfaction Score]]&gt;=7)</f>
        <v>0</v>
      </c>
      <c r="T151" t="str">
        <f>IF(LEFT(Table1[[#This Row],[Patient Gender]],1)="F","Female","Male")</f>
        <v>Female</v>
      </c>
    </row>
    <row r="152" spans="1:20" x14ac:dyDescent="0.3">
      <c r="A152" t="s">
        <v>256</v>
      </c>
      <c r="B152" s="1">
        <v>45064.649305555555</v>
      </c>
      <c r="C152" t="s">
        <v>9</v>
      </c>
      <c r="D152">
        <v>6</v>
      </c>
      <c r="E152" t="s">
        <v>18</v>
      </c>
      <c r="F152" t="s">
        <v>17</v>
      </c>
      <c r="G152" t="b">
        <v>0</v>
      </c>
      <c r="I152">
        <v>11</v>
      </c>
      <c r="J152" t="b">
        <v>0</v>
      </c>
      <c r="K152">
        <f>YEAR(Table1[[#This Row],[Patient Admission Date]])</f>
        <v>2023</v>
      </c>
      <c r="L152" t="str">
        <f>TEXT(Table1[[#This Row],[Patient Admission Date]],"mmm")</f>
        <v>May</v>
      </c>
      <c r="M152" t="str">
        <f>TEXT(Table1[[#This Row],[Patient Admission Date]],"ddd")</f>
        <v>Thu</v>
      </c>
      <c r="N152" t="str">
        <f>TEXT(INT(HOUR(Table1[[#This Row],[Patient Admission Date]])/3)*3,"00")&amp;"-"&amp;TEXT(INT(HOUR(Table1[[#This Row],[Patient Admission Date]])/3)*3+3,"00")</f>
        <v>15-18</v>
      </c>
      <c r="O152" t="str" cm="1">
        <f t="array" ref="O152">_xlfn.IFS(Table1[[#This Row],[Patient Age]]&lt;=14,"0-14",Table1[[#This Row],[Patient Age]]&lt;=29,"15-29",Table1[[#This Row],[Patient Age]]&lt;=44,"30-44",Table1[[#This Row],[Patient Age]]&lt;=59,"45-59",Table1[[#This Row],[Patient Age]]&lt;=74,"60-74",TRUE,"75+")</f>
        <v>0-14</v>
      </c>
      <c r="P152" t="str" cm="1">
        <f t="array" ref="P152">_xlfn.IFS(Table1[[#This Row],[Patient Waittime]]&lt;=15,"0-15",Table1[[#This Row],[Patient Waittime]]&lt;=30,"16-30",Table1[[#This Row],[Patient Waittime]]&lt;=45,"31-45",Table1[[#This Row],[Patient Waittime]]&lt;=60,"46-60",TRUE,"60+")</f>
        <v>0-15</v>
      </c>
      <c r="Q152">
        <f>--(Table1[[#This Row],[Patient Waittime]]&lt;=30)</f>
        <v>1</v>
      </c>
      <c r="R152">
        <f>--Table1[[#This Row],[Patient Admission Flag]]</f>
        <v>0</v>
      </c>
      <c r="S152">
        <f>--AND(Table1[[#This Row],[WithinTarget]]=1,Table1[[#This Row],[Patient Satisfaction Score]]&gt;=7)</f>
        <v>0</v>
      </c>
      <c r="T152" t="str">
        <f>IF(LEFT(Table1[[#This Row],[Patient Gender]],1)="F","Female","Male")</f>
        <v>Male</v>
      </c>
    </row>
    <row r="153" spans="1:20" x14ac:dyDescent="0.3">
      <c r="A153" t="s">
        <v>257</v>
      </c>
      <c r="B153" s="1">
        <v>45571.224999999999</v>
      </c>
      <c r="C153" t="s">
        <v>9</v>
      </c>
      <c r="D153">
        <v>6</v>
      </c>
      <c r="E153" t="s">
        <v>22</v>
      </c>
      <c r="F153" t="s">
        <v>11</v>
      </c>
      <c r="G153" t="b">
        <v>0</v>
      </c>
      <c r="I153">
        <v>36</v>
      </c>
      <c r="J153" t="b">
        <v>0</v>
      </c>
      <c r="K153">
        <f>YEAR(Table1[[#This Row],[Patient Admission Date]])</f>
        <v>2024</v>
      </c>
      <c r="L153" t="str">
        <f>TEXT(Table1[[#This Row],[Patient Admission Date]],"mmm")</f>
        <v>Oct</v>
      </c>
      <c r="M153" t="str">
        <f>TEXT(Table1[[#This Row],[Patient Admission Date]],"ddd")</f>
        <v>Sun</v>
      </c>
      <c r="N153" t="str">
        <f>TEXT(INT(HOUR(Table1[[#This Row],[Patient Admission Date]])/3)*3,"00")&amp;"-"&amp;TEXT(INT(HOUR(Table1[[#This Row],[Patient Admission Date]])/3)*3+3,"00")</f>
        <v>03-06</v>
      </c>
      <c r="O153" t="str" cm="1">
        <f t="array" ref="O153">_xlfn.IFS(Table1[[#This Row],[Patient Age]]&lt;=14,"0-14",Table1[[#This Row],[Patient Age]]&lt;=29,"15-29",Table1[[#This Row],[Patient Age]]&lt;=44,"30-44",Table1[[#This Row],[Patient Age]]&lt;=59,"45-59",Table1[[#This Row],[Patient Age]]&lt;=74,"60-74",TRUE,"75+")</f>
        <v>0-14</v>
      </c>
      <c r="P153" t="str" cm="1">
        <f t="array" ref="P153">_xlfn.IFS(Table1[[#This Row],[Patient Waittime]]&lt;=15,"0-15",Table1[[#This Row],[Patient Waittime]]&lt;=30,"16-30",Table1[[#This Row],[Patient Waittime]]&lt;=45,"31-45",Table1[[#This Row],[Patient Waittime]]&lt;=60,"46-60",TRUE,"60+")</f>
        <v>31-45</v>
      </c>
      <c r="Q153">
        <f>--(Table1[[#This Row],[Patient Waittime]]&lt;=30)</f>
        <v>0</v>
      </c>
      <c r="R153">
        <f>--Table1[[#This Row],[Patient Admission Flag]]</f>
        <v>0</v>
      </c>
      <c r="S153">
        <f>--AND(Table1[[#This Row],[WithinTarget]]=1,Table1[[#This Row],[Patient Satisfaction Score]]&gt;=7)</f>
        <v>0</v>
      </c>
      <c r="T153" t="str">
        <f>IF(LEFT(Table1[[#This Row],[Patient Gender]],1)="F","Female","Male")</f>
        <v>Male</v>
      </c>
    </row>
    <row r="154" spans="1:20" x14ac:dyDescent="0.3">
      <c r="A154" t="s">
        <v>258</v>
      </c>
      <c r="B154" s="1">
        <v>45149.056944444441</v>
      </c>
      <c r="C154" t="s">
        <v>13</v>
      </c>
      <c r="D154">
        <v>48</v>
      </c>
      <c r="E154" t="s">
        <v>22</v>
      </c>
      <c r="F154" t="s">
        <v>11</v>
      </c>
      <c r="G154" t="b">
        <v>0</v>
      </c>
      <c r="I154">
        <v>49</v>
      </c>
      <c r="J154" t="b">
        <v>0</v>
      </c>
      <c r="K154">
        <f>YEAR(Table1[[#This Row],[Patient Admission Date]])</f>
        <v>2023</v>
      </c>
      <c r="L154" t="str">
        <f>TEXT(Table1[[#This Row],[Patient Admission Date]],"mmm")</f>
        <v>Aug</v>
      </c>
      <c r="M154" t="str">
        <f>TEXT(Table1[[#This Row],[Patient Admission Date]],"ddd")</f>
        <v>Fri</v>
      </c>
      <c r="N154" t="str">
        <f>TEXT(INT(HOUR(Table1[[#This Row],[Patient Admission Date]])/3)*3,"00")&amp;"-"&amp;TEXT(INT(HOUR(Table1[[#This Row],[Patient Admission Date]])/3)*3+3,"00")</f>
        <v>00-03</v>
      </c>
      <c r="O154" t="str" cm="1">
        <f t="array" ref="O154">_xlfn.IFS(Table1[[#This Row],[Patient Age]]&lt;=14,"0-14",Table1[[#This Row],[Patient Age]]&lt;=29,"15-29",Table1[[#This Row],[Patient Age]]&lt;=44,"30-44",Table1[[#This Row],[Patient Age]]&lt;=59,"45-59",Table1[[#This Row],[Patient Age]]&lt;=74,"60-74",TRUE,"75+")</f>
        <v>45-59</v>
      </c>
      <c r="P154" t="str" cm="1">
        <f t="array" ref="P154">_xlfn.IFS(Table1[[#This Row],[Patient Waittime]]&lt;=15,"0-15",Table1[[#This Row],[Patient Waittime]]&lt;=30,"16-30",Table1[[#This Row],[Patient Waittime]]&lt;=45,"31-45",Table1[[#This Row],[Patient Waittime]]&lt;=60,"46-60",TRUE,"60+")</f>
        <v>46-60</v>
      </c>
      <c r="Q154">
        <f>--(Table1[[#This Row],[Patient Waittime]]&lt;=30)</f>
        <v>0</v>
      </c>
      <c r="R154">
        <f>--Table1[[#This Row],[Patient Admission Flag]]</f>
        <v>0</v>
      </c>
      <c r="S154">
        <f>--AND(Table1[[#This Row],[WithinTarget]]=1,Table1[[#This Row],[Patient Satisfaction Score]]&gt;=7)</f>
        <v>0</v>
      </c>
      <c r="T154" t="str">
        <f>IF(LEFT(Table1[[#This Row],[Patient Gender]],1)="F","Female","Male")</f>
        <v>Female</v>
      </c>
    </row>
    <row r="155" spans="1:20" x14ac:dyDescent="0.3">
      <c r="A155" t="s">
        <v>259</v>
      </c>
      <c r="B155" s="1">
        <v>45349.710416666669</v>
      </c>
      <c r="C155" t="s">
        <v>9</v>
      </c>
      <c r="D155">
        <v>10</v>
      </c>
      <c r="E155" t="s">
        <v>10</v>
      </c>
      <c r="F155" t="s">
        <v>11</v>
      </c>
      <c r="G155" t="b">
        <v>0</v>
      </c>
      <c r="I155">
        <v>17</v>
      </c>
      <c r="J155" t="b">
        <v>0</v>
      </c>
      <c r="K155">
        <f>YEAR(Table1[[#This Row],[Patient Admission Date]])</f>
        <v>2024</v>
      </c>
      <c r="L155" t="str">
        <f>TEXT(Table1[[#This Row],[Patient Admission Date]],"mmm")</f>
        <v>Feb</v>
      </c>
      <c r="M155" t="str">
        <f>TEXT(Table1[[#This Row],[Patient Admission Date]],"ddd")</f>
        <v>Tue</v>
      </c>
      <c r="N155" t="str">
        <f>TEXT(INT(HOUR(Table1[[#This Row],[Patient Admission Date]])/3)*3,"00")&amp;"-"&amp;TEXT(INT(HOUR(Table1[[#This Row],[Patient Admission Date]])/3)*3+3,"00")</f>
        <v>15-18</v>
      </c>
      <c r="O155" t="str" cm="1">
        <f t="array" ref="O155">_xlfn.IFS(Table1[[#This Row],[Patient Age]]&lt;=14,"0-14",Table1[[#This Row],[Patient Age]]&lt;=29,"15-29",Table1[[#This Row],[Patient Age]]&lt;=44,"30-44",Table1[[#This Row],[Patient Age]]&lt;=59,"45-59",Table1[[#This Row],[Patient Age]]&lt;=74,"60-74",TRUE,"75+")</f>
        <v>0-14</v>
      </c>
      <c r="P155" t="str" cm="1">
        <f t="array" ref="P155">_xlfn.IFS(Table1[[#This Row],[Patient Waittime]]&lt;=15,"0-15",Table1[[#This Row],[Patient Waittime]]&lt;=30,"16-30",Table1[[#This Row],[Patient Waittime]]&lt;=45,"31-45",Table1[[#This Row],[Patient Waittime]]&lt;=60,"46-60",TRUE,"60+")</f>
        <v>16-30</v>
      </c>
      <c r="Q155">
        <f>--(Table1[[#This Row],[Patient Waittime]]&lt;=30)</f>
        <v>1</v>
      </c>
      <c r="R155">
        <f>--Table1[[#This Row],[Patient Admission Flag]]</f>
        <v>0</v>
      </c>
      <c r="S155">
        <f>--AND(Table1[[#This Row],[WithinTarget]]=1,Table1[[#This Row],[Patient Satisfaction Score]]&gt;=7)</f>
        <v>0</v>
      </c>
      <c r="T155" t="str">
        <f>IF(LEFT(Table1[[#This Row],[Patient Gender]],1)="F","Female","Male")</f>
        <v>Male</v>
      </c>
    </row>
    <row r="156" spans="1:20" x14ac:dyDescent="0.3">
      <c r="A156" t="s">
        <v>260</v>
      </c>
      <c r="B156" s="1">
        <v>45573.041666666664</v>
      </c>
      <c r="C156" t="s">
        <v>9</v>
      </c>
      <c r="D156">
        <v>34</v>
      </c>
      <c r="E156" t="s">
        <v>14</v>
      </c>
      <c r="F156" t="s">
        <v>11</v>
      </c>
      <c r="G156" t="b">
        <v>0</v>
      </c>
      <c r="I156">
        <v>26</v>
      </c>
      <c r="J156" t="b">
        <v>0</v>
      </c>
      <c r="K156">
        <f>YEAR(Table1[[#This Row],[Patient Admission Date]])</f>
        <v>2024</v>
      </c>
      <c r="L156" t="str">
        <f>TEXT(Table1[[#This Row],[Patient Admission Date]],"mmm")</f>
        <v>Oct</v>
      </c>
      <c r="M156" t="str">
        <f>TEXT(Table1[[#This Row],[Patient Admission Date]],"ddd")</f>
        <v>Tue</v>
      </c>
      <c r="N156" t="str">
        <f>TEXT(INT(HOUR(Table1[[#This Row],[Patient Admission Date]])/3)*3,"00")&amp;"-"&amp;TEXT(INT(HOUR(Table1[[#This Row],[Patient Admission Date]])/3)*3+3,"00")</f>
        <v>00-03</v>
      </c>
      <c r="O156" t="str" cm="1">
        <f t="array" ref="O156">_xlfn.IFS(Table1[[#This Row],[Patient Age]]&lt;=14,"0-14",Table1[[#This Row],[Patient Age]]&lt;=29,"15-29",Table1[[#This Row],[Patient Age]]&lt;=44,"30-44",Table1[[#This Row],[Patient Age]]&lt;=59,"45-59",Table1[[#This Row],[Patient Age]]&lt;=74,"60-74",TRUE,"75+")</f>
        <v>30-44</v>
      </c>
      <c r="P156" t="str" cm="1">
        <f t="array" ref="P156">_xlfn.IFS(Table1[[#This Row],[Patient Waittime]]&lt;=15,"0-15",Table1[[#This Row],[Patient Waittime]]&lt;=30,"16-30",Table1[[#This Row],[Patient Waittime]]&lt;=45,"31-45",Table1[[#This Row],[Patient Waittime]]&lt;=60,"46-60",TRUE,"60+")</f>
        <v>16-30</v>
      </c>
      <c r="Q156">
        <f>--(Table1[[#This Row],[Patient Waittime]]&lt;=30)</f>
        <v>1</v>
      </c>
      <c r="R156">
        <f>--Table1[[#This Row],[Patient Admission Flag]]</f>
        <v>0</v>
      </c>
      <c r="S156">
        <f>--AND(Table1[[#This Row],[WithinTarget]]=1,Table1[[#This Row],[Patient Satisfaction Score]]&gt;=7)</f>
        <v>0</v>
      </c>
      <c r="T156" t="str">
        <f>IF(LEFT(Table1[[#This Row],[Patient Gender]],1)="F","Female","Male")</f>
        <v>Male</v>
      </c>
    </row>
    <row r="157" spans="1:20" x14ac:dyDescent="0.3">
      <c r="A157" t="s">
        <v>261</v>
      </c>
      <c r="B157" s="1">
        <v>45305.634027777778</v>
      </c>
      <c r="C157" t="s">
        <v>13</v>
      </c>
      <c r="D157">
        <v>42</v>
      </c>
      <c r="E157" t="s">
        <v>14</v>
      </c>
      <c r="F157" t="s">
        <v>11</v>
      </c>
      <c r="G157" t="b">
        <v>0</v>
      </c>
      <c r="I157">
        <v>55</v>
      </c>
      <c r="J157" t="b">
        <v>0</v>
      </c>
      <c r="K157">
        <f>YEAR(Table1[[#This Row],[Patient Admission Date]])</f>
        <v>2024</v>
      </c>
      <c r="L157" t="str">
        <f>TEXT(Table1[[#This Row],[Patient Admission Date]],"mmm")</f>
        <v>Jan</v>
      </c>
      <c r="M157" t="str">
        <f>TEXT(Table1[[#This Row],[Patient Admission Date]],"ddd")</f>
        <v>Sun</v>
      </c>
      <c r="N157" t="str">
        <f>TEXT(INT(HOUR(Table1[[#This Row],[Patient Admission Date]])/3)*3,"00")&amp;"-"&amp;TEXT(INT(HOUR(Table1[[#This Row],[Patient Admission Date]])/3)*3+3,"00")</f>
        <v>15-18</v>
      </c>
      <c r="O157" t="str" cm="1">
        <f t="array" ref="O157">_xlfn.IFS(Table1[[#This Row],[Patient Age]]&lt;=14,"0-14",Table1[[#This Row],[Patient Age]]&lt;=29,"15-29",Table1[[#This Row],[Patient Age]]&lt;=44,"30-44",Table1[[#This Row],[Patient Age]]&lt;=59,"45-59",Table1[[#This Row],[Patient Age]]&lt;=74,"60-74",TRUE,"75+")</f>
        <v>30-44</v>
      </c>
      <c r="P157" t="str" cm="1">
        <f t="array" ref="P157">_xlfn.IFS(Table1[[#This Row],[Patient Waittime]]&lt;=15,"0-15",Table1[[#This Row],[Patient Waittime]]&lt;=30,"16-30",Table1[[#This Row],[Patient Waittime]]&lt;=45,"31-45",Table1[[#This Row],[Patient Waittime]]&lt;=60,"46-60",TRUE,"60+")</f>
        <v>46-60</v>
      </c>
      <c r="Q157">
        <f>--(Table1[[#This Row],[Patient Waittime]]&lt;=30)</f>
        <v>0</v>
      </c>
      <c r="R157">
        <f>--Table1[[#This Row],[Patient Admission Flag]]</f>
        <v>0</v>
      </c>
      <c r="S157">
        <f>--AND(Table1[[#This Row],[WithinTarget]]=1,Table1[[#This Row],[Patient Satisfaction Score]]&gt;=7)</f>
        <v>0</v>
      </c>
      <c r="T157" t="str">
        <f>IF(LEFT(Table1[[#This Row],[Patient Gender]],1)="F","Female","Male")</f>
        <v>Female</v>
      </c>
    </row>
    <row r="158" spans="1:20" x14ac:dyDescent="0.3">
      <c r="A158" t="s">
        <v>262</v>
      </c>
      <c r="B158" s="1">
        <v>45448.443749999999</v>
      </c>
      <c r="C158" t="s">
        <v>13</v>
      </c>
      <c r="D158">
        <v>3</v>
      </c>
      <c r="E158" t="s">
        <v>14</v>
      </c>
      <c r="F158" t="s">
        <v>20</v>
      </c>
      <c r="G158" t="b">
        <v>1</v>
      </c>
      <c r="H158">
        <v>7</v>
      </c>
      <c r="I158">
        <v>31</v>
      </c>
      <c r="J158" t="b">
        <v>1</v>
      </c>
      <c r="K158">
        <f>YEAR(Table1[[#This Row],[Patient Admission Date]])</f>
        <v>2024</v>
      </c>
      <c r="L158" t="str">
        <f>TEXT(Table1[[#This Row],[Patient Admission Date]],"mmm")</f>
        <v>Jun</v>
      </c>
      <c r="M158" t="str">
        <f>TEXT(Table1[[#This Row],[Patient Admission Date]],"ddd")</f>
        <v>Wed</v>
      </c>
      <c r="N158" t="str">
        <f>TEXT(INT(HOUR(Table1[[#This Row],[Patient Admission Date]])/3)*3,"00")&amp;"-"&amp;TEXT(INT(HOUR(Table1[[#This Row],[Patient Admission Date]])/3)*3+3,"00")</f>
        <v>09-12</v>
      </c>
      <c r="O158" t="str" cm="1">
        <f t="array" ref="O158">_xlfn.IFS(Table1[[#This Row],[Patient Age]]&lt;=14,"0-14",Table1[[#This Row],[Patient Age]]&lt;=29,"15-29",Table1[[#This Row],[Patient Age]]&lt;=44,"30-44",Table1[[#This Row],[Patient Age]]&lt;=59,"45-59",Table1[[#This Row],[Patient Age]]&lt;=74,"60-74",TRUE,"75+")</f>
        <v>0-14</v>
      </c>
      <c r="P158" t="str" cm="1">
        <f t="array" ref="P158">_xlfn.IFS(Table1[[#This Row],[Patient Waittime]]&lt;=15,"0-15",Table1[[#This Row],[Patient Waittime]]&lt;=30,"16-30",Table1[[#This Row],[Patient Waittime]]&lt;=45,"31-45",Table1[[#This Row],[Patient Waittime]]&lt;=60,"46-60",TRUE,"60+")</f>
        <v>31-45</v>
      </c>
      <c r="Q158">
        <f>--(Table1[[#This Row],[Patient Waittime]]&lt;=30)</f>
        <v>0</v>
      </c>
      <c r="R158">
        <f>--Table1[[#This Row],[Patient Admission Flag]]</f>
        <v>1</v>
      </c>
      <c r="S158">
        <f>--AND(Table1[[#This Row],[WithinTarget]]=1,Table1[[#This Row],[Patient Satisfaction Score]]&gt;=7)</f>
        <v>0</v>
      </c>
      <c r="T158" t="str">
        <f>IF(LEFT(Table1[[#This Row],[Patient Gender]],1)="F","Female","Male")</f>
        <v>Female</v>
      </c>
    </row>
    <row r="159" spans="1:20" x14ac:dyDescent="0.3">
      <c r="A159" t="s">
        <v>263</v>
      </c>
      <c r="B159" s="1">
        <v>45099.763888888891</v>
      </c>
      <c r="C159" t="s">
        <v>9</v>
      </c>
      <c r="D159">
        <v>22</v>
      </c>
      <c r="E159" t="s">
        <v>14</v>
      </c>
      <c r="F159" t="s">
        <v>17</v>
      </c>
      <c r="G159" t="b">
        <v>0</v>
      </c>
      <c r="I159">
        <v>22</v>
      </c>
      <c r="J159" t="b">
        <v>0</v>
      </c>
      <c r="K159">
        <f>YEAR(Table1[[#This Row],[Patient Admission Date]])</f>
        <v>2023</v>
      </c>
      <c r="L159" t="str">
        <f>TEXT(Table1[[#This Row],[Patient Admission Date]],"mmm")</f>
        <v>Jun</v>
      </c>
      <c r="M159" t="str">
        <f>TEXT(Table1[[#This Row],[Patient Admission Date]],"ddd")</f>
        <v>Thu</v>
      </c>
      <c r="N159" t="str">
        <f>TEXT(INT(HOUR(Table1[[#This Row],[Patient Admission Date]])/3)*3,"00")&amp;"-"&amp;TEXT(INT(HOUR(Table1[[#This Row],[Patient Admission Date]])/3)*3+3,"00")</f>
        <v>18-21</v>
      </c>
      <c r="O159" t="str" cm="1">
        <f t="array" ref="O159">_xlfn.IFS(Table1[[#This Row],[Patient Age]]&lt;=14,"0-14",Table1[[#This Row],[Patient Age]]&lt;=29,"15-29",Table1[[#This Row],[Patient Age]]&lt;=44,"30-44",Table1[[#This Row],[Patient Age]]&lt;=59,"45-59",Table1[[#This Row],[Patient Age]]&lt;=74,"60-74",TRUE,"75+")</f>
        <v>15-29</v>
      </c>
      <c r="P159" t="str" cm="1">
        <f t="array" ref="P159">_xlfn.IFS(Table1[[#This Row],[Patient Waittime]]&lt;=15,"0-15",Table1[[#This Row],[Patient Waittime]]&lt;=30,"16-30",Table1[[#This Row],[Patient Waittime]]&lt;=45,"31-45",Table1[[#This Row],[Patient Waittime]]&lt;=60,"46-60",TRUE,"60+")</f>
        <v>16-30</v>
      </c>
      <c r="Q159">
        <f>--(Table1[[#This Row],[Patient Waittime]]&lt;=30)</f>
        <v>1</v>
      </c>
      <c r="R159">
        <f>--Table1[[#This Row],[Patient Admission Flag]]</f>
        <v>0</v>
      </c>
      <c r="S159">
        <f>--AND(Table1[[#This Row],[WithinTarget]]=1,Table1[[#This Row],[Patient Satisfaction Score]]&gt;=7)</f>
        <v>0</v>
      </c>
      <c r="T159" t="str">
        <f>IF(LEFT(Table1[[#This Row],[Patient Gender]],1)="F","Female","Male")</f>
        <v>Male</v>
      </c>
    </row>
    <row r="160" spans="1:20" x14ac:dyDescent="0.3">
      <c r="A160" t="s">
        <v>264</v>
      </c>
      <c r="B160" s="1">
        <v>45436.618055555555</v>
      </c>
      <c r="C160" t="s">
        <v>13</v>
      </c>
      <c r="D160">
        <v>37</v>
      </c>
      <c r="E160" t="s">
        <v>10</v>
      </c>
      <c r="F160" t="s">
        <v>11</v>
      </c>
      <c r="G160" t="b">
        <v>1</v>
      </c>
      <c r="I160">
        <v>53</v>
      </c>
      <c r="J160" t="b">
        <v>1</v>
      </c>
      <c r="K160">
        <f>YEAR(Table1[[#This Row],[Patient Admission Date]])</f>
        <v>2024</v>
      </c>
      <c r="L160" t="str">
        <f>TEXT(Table1[[#This Row],[Patient Admission Date]],"mmm")</f>
        <v>May</v>
      </c>
      <c r="M160" t="str">
        <f>TEXT(Table1[[#This Row],[Patient Admission Date]],"ddd")</f>
        <v>Fri</v>
      </c>
      <c r="N160" t="str">
        <f>TEXT(INT(HOUR(Table1[[#This Row],[Patient Admission Date]])/3)*3,"00")&amp;"-"&amp;TEXT(INT(HOUR(Table1[[#This Row],[Patient Admission Date]])/3)*3+3,"00")</f>
        <v>12-15</v>
      </c>
      <c r="O160" t="str" cm="1">
        <f t="array" ref="O160">_xlfn.IFS(Table1[[#This Row],[Patient Age]]&lt;=14,"0-14",Table1[[#This Row],[Patient Age]]&lt;=29,"15-29",Table1[[#This Row],[Patient Age]]&lt;=44,"30-44",Table1[[#This Row],[Patient Age]]&lt;=59,"45-59",Table1[[#This Row],[Patient Age]]&lt;=74,"60-74",TRUE,"75+")</f>
        <v>30-44</v>
      </c>
      <c r="P160" t="str" cm="1">
        <f t="array" ref="P160">_xlfn.IFS(Table1[[#This Row],[Patient Waittime]]&lt;=15,"0-15",Table1[[#This Row],[Patient Waittime]]&lt;=30,"16-30",Table1[[#This Row],[Patient Waittime]]&lt;=45,"31-45",Table1[[#This Row],[Patient Waittime]]&lt;=60,"46-60",TRUE,"60+")</f>
        <v>46-60</v>
      </c>
      <c r="Q160">
        <f>--(Table1[[#This Row],[Patient Waittime]]&lt;=30)</f>
        <v>0</v>
      </c>
      <c r="R160">
        <f>--Table1[[#This Row],[Patient Admission Flag]]</f>
        <v>1</v>
      </c>
      <c r="S160">
        <f>--AND(Table1[[#This Row],[WithinTarget]]=1,Table1[[#This Row],[Patient Satisfaction Score]]&gt;=7)</f>
        <v>0</v>
      </c>
      <c r="T160" t="str">
        <f>IF(LEFT(Table1[[#This Row],[Patient Gender]],1)="F","Female","Male")</f>
        <v>Female</v>
      </c>
    </row>
    <row r="161" spans="1:20" x14ac:dyDescent="0.3">
      <c r="A161" t="s">
        <v>265</v>
      </c>
      <c r="B161" s="1">
        <v>45298.902083333334</v>
      </c>
      <c r="C161" t="s">
        <v>9</v>
      </c>
      <c r="D161">
        <v>29</v>
      </c>
      <c r="E161" t="s">
        <v>12</v>
      </c>
      <c r="F161" t="s">
        <v>11</v>
      </c>
      <c r="G161" t="b">
        <v>0</v>
      </c>
      <c r="H161">
        <v>3</v>
      </c>
      <c r="I161">
        <v>29</v>
      </c>
      <c r="J161" t="b">
        <v>0</v>
      </c>
      <c r="K161">
        <f>YEAR(Table1[[#This Row],[Patient Admission Date]])</f>
        <v>2024</v>
      </c>
      <c r="L161" t="str">
        <f>TEXT(Table1[[#This Row],[Patient Admission Date]],"mmm")</f>
        <v>Jan</v>
      </c>
      <c r="M161" t="str">
        <f>TEXT(Table1[[#This Row],[Patient Admission Date]],"ddd")</f>
        <v>Sun</v>
      </c>
      <c r="N161" t="str">
        <f>TEXT(INT(HOUR(Table1[[#This Row],[Patient Admission Date]])/3)*3,"00")&amp;"-"&amp;TEXT(INT(HOUR(Table1[[#This Row],[Patient Admission Date]])/3)*3+3,"00")</f>
        <v>21-24</v>
      </c>
      <c r="O161" t="str" cm="1">
        <f t="array" ref="O161">_xlfn.IFS(Table1[[#This Row],[Patient Age]]&lt;=14,"0-14",Table1[[#This Row],[Patient Age]]&lt;=29,"15-29",Table1[[#This Row],[Patient Age]]&lt;=44,"30-44",Table1[[#This Row],[Patient Age]]&lt;=59,"45-59",Table1[[#This Row],[Patient Age]]&lt;=74,"60-74",TRUE,"75+")</f>
        <v>15-29</v>
      </c>
      <c r="P161" t="str" cm="1">
        <f t="array" ref="P161">_xlfn.IFS(Table1[[#This Row],[Patient Waittime]]&lt;=15,"0-15",Table1[[#This Row],[Patient Waittime]]&lt;=30,"16-30",Table1[[#This Row],[Patient Waittime]]&lt;=45,"31-45",Table1[[#This Row],[Patient Waittime]]&lt;=60,"46-60",TRUE,"60+")</f>
        <v>16-30</v>
      </c>
      <c r="Q161">
        <f>--(Table1[[#This Row],[Patient Waittime]]&lt;=30)</f>
        <v>1</v>
      </c>
      <c r="R161">
        <f>--Table1[[#This Row],[Patient Admission Flag]]</f>
        <v>0</v>
      </c>
      <c r="S161">
        <f>--AND(Table1[[#This Row],[WithinTarget]]=1,Table1[[#This Row],[Patient Satisfaction Score]]&gt;=7)</f>
        <v>0</v>
      </c>
      <c r="T161" t="str">
        <f>IF(LEFT(Table1[[#This Row],[Patient Gender]],1)="F","Female","Male")</f>
        <v>Male</v>
      </c>
    </row>
    <row r="162" spans="1:20" x14ac:dyDescent="0.3">
      <c r="A162" t="s">
        <v>266</v>
      </c>
      <c r="B162" s="1">
        <v>45460.117361111108</v>
      </c>
      <c r="C162" t="s">
        <v>9</v>
      </c>
      <c r="D162">
        <v>34</v>
      </c>
      <c r="E162" t="s">
        <v>12</v>
      </c>
      <c r="F162" t="s">
        <v>15</v>
      </c>
      <c r="G162" t="b">
        <v>0</v>
      </c>
      <c r="I162">
        <v>59</v>
      </c>
      <c r="J162" t="b">
        <v>0</v>
      </c>
      <c r="K162">
        <f>YEAR(Table1[[#This Row],[Patient Admission Date]])</f>
        <v>2024</v>
      </c>
      <c r="L162" t="str">
        <f>TEXT(Table1[[#This Row],[Patient Admission Date]],"mmm")</f>
        <v>Jun</v>
      </c>
      <c r="M162" t="str">
        <f>TEXT(Table1[[#This Row],[Patient Admission Date]],"ddd")</f>
        <v>Mon</v>
      </c>
      <c r="N162" t="str">
        <f>TEXT(INT(HOUR(Table1[[#This Row],[Patient Admission Date]])/3)*3,"00")&amp;"-"&amp;TEXT(INT(HOUR(Table1[[#This Row],[Patient Admission Date]])/3)*3+3,"00")</f>
        <v>00-03</v>
      </c>
      <c r="O162" t="str" cm="1">
        <f t="array" ref="O162">_xlfn.IFS(Table1[[#This Row],[Patient Age]]&lt;=14,"0-14",Table1[[#This Row],[Patient Age]]&lt;=29,"15-29",Table1[[#This Row],[Patient Age]]&lt;=44,"30-44",Table1[[#This Row],[Patient Age]]&lt;=59,"45-59",Table1[[#This Row],[Patient Age]]&lt;=74,"60-74",TRUE,"75+")</f>
        <v>30-44</v>
      </c>
      <c r="P162" t="str" cm="1">
        <f t="array" ref="P162">_xlfn.IFS(Table1[[#This Row],[Patient Waittime]]&lt;=15,"0-15",Table1[[#This Row],[Patient Waittime]]&lt;=30,"16-30",Table1[[#This Row],[Patient Waittime]]&lt;=45,"31-45",Table1[[#This Row],[Patient Waittime]]&lt;=60,"46-60",TRUE,"60+")</f>
        <v>46-60</v>
      </c>
      <c r="Q162">
        <f>--(Table1[[#This Row],[Patient Waittime]]&lt;=30)</f>
        <v>0</v>
      </c>
      <c r="R162">
        <f>--Table1[[#This Row],[Patient Admission Flag]]</f>
        <v>0</v>
      </c>
      <c r="S162">
        <f>--AND(Table1[[#This Row],[WithinTarget]]=1,Table1[[#This Row],[Patient Satisfaction Score]]&gt;=7)</f>
        <v>0</v>
      </c>
      <c r="T162" t="str">
        <f>IF(LEFT(Table1[[#This Row],[Patient Gender]],1)="F","Female","Male")</f>
        <v>Male</v>
      </c>
    </row>
    <row r="163" spans="1:20" x14ac:dyDescent="0.3">
      <c r="A163" t="s">
        <v>267</v>
      </c>
      <c r="B163" s="1">
        <v>45046.400694444441</v>
      </c>
      <c r="C163" t="s">
        <v>9</v>
      </c>
      <c r="D163">
        <v>43</v>
      </c>
      <c r="E163" t="s">
        <v>10</v>
      </c>
      <c r="F163" t="s">
        <v>11</v>
      </c>
      <c r="G163" t="b">
        <v>0</v>
      </c>
      <c r="H163">
        <v>8</v>
      </c>
      <c r="I163">
        <v>50</v>
      </c>
      <c r="J163" t="b">
        <v>0</v>
      </c>
      <c r="K163">
        <f>YEAR(Table1[[#This Row],[Patient Admission Date]])</f>
        <v>2023</v>
      </c>
      <c r="L163" t="str">
        <f>TEXT(Table1[[#This Row],[Patient Admission Date]],"mmm")</f>
        <v>Apr</v>
      </c>
      <c r="M163" t="str">
        <f>TEXT(Table1[[#This Row],[Patient Admission Date]],"ddd")</f>
        <v>Sun</v>
      </c>
      <c r="N163" t="str">
        <f>TEXT(INT(HOUR(Table1[[#This Row],[Patient Admission Date]])/3)*3,"00")&amp;"-"&amp;TEXT(INT(HOUR(Table1[[#This Row],[Patient Admission Date]])/3)*3+3,"00")</f>
        <v>09-12</v>
      </c>
      <c r="O163" t="str" cm="1">
        <f t="array" ref="O163">_xlfn.IFS(Table1[[#This Row],[Patient Age]]&lt;=14,"0-14",Table1[[#This Row],[Patient Age]]&lt;=29,"15-29",Table1[[#This Row],[Patient Age]]&lt;=44,"30-44",Table1[[#This Row],[Patient Age]]&lt;=59,"45-59",Table1[[#This Row],[Patient Age]]&lt;=74,"60-74",TRUE,"75+")</f>
        <v>30-44</v>
      </c>
      <c r="P163" t="str" cm="1">
        <f t="array" ref="P163">_xlfn.IFS(Table1[[#This Row],[Patient Waittime]]&lt;=15,"0-15",Table1[[#This Row],[Patient Waittime]]&lt;=30,"16-30",Table1[[#This Row],[Patient Waittime]]&lt;=45,"31-45",Table1[[#This Row],[Patient Waittime]]&lt;=60,"46-60",TRUE,"60+")</f>
        <v>46-60</v>
      </c>
      <c r="Q163">
        <f>--(Table1[[#This Row],[Patient Waittime]]&lt;=30)</f>
        <v>0</v>
      </c>
      <c r="R163">
        <f>--Table1[[#This Row],[Patient Admission Flag]]</f>
        <v>0</v>
      </c>
      <c r="S163">
        <f>--AND(Table1[[#This Row],[WithinTarget]]=1,Table1[[#This Row],[Patient Satisfaction Score]]&gt;=7)</f>
        <v>0</v>
      </c>
      <c r="T163" t="str">
        <f>IF(LEFT(Table1[[#This Row],[Patient Gender]],1)="F","Female","Male")</f>
        <v>Male</v>
      </c>
    </row>
    <row r="164" spans="1:20" x14ac:dyDescent="0.3">
      <c r="A164" t="s">
        <v>268</v>
      </c>
      <c r="B164" s="1">
        <v>45474.679166666669</v>
      </c>
      <c r="C164" t="s">
        <v>13</v>
      </c>
      <c r="D164">
        <v>39</v>
      </c>
      <c r="E164" t="s">
        <v>19</v>
      </c>
      <c r="F164" t="s">
        <v>17</v>
      </c>
      <c r="G164" t="b">
        <v>1</v>
      </c>
      <c r="H164">
        <v>5</v>
      </c>
      <c r="I164">
        <v>16</v>
      </c>
      <c r="J164" t="b">
        <v>1</v>
      </c>
      <c r="K164">
        <f>YEAR(Table1[[#This Row],[Patient Admission Date]])</f>
        <v>2024</v>
      </c>
      <c r="L164" t="str">
        <f>TEXT(Table1[[#This Row],[Patient Admission Date]],"mmm")</f>
        <v>Jul</v>
      </c>
      <c r="M164" t="str">
        <f>TEXT(Table1[[#This Row],[Patient Admission Date]],"ddd")</f>
        <v>Mon</v>
      </c>
      <c r="N164" t="str">
        <f>TEXT(INT(HOUR(Table1[[#This Row],[Patient Admission Date]])/3)*3,"00")&amp;"-"&amp;TEXT(INT(HOUR(Table1[[#This Row],[Patient Admission Date]])/3)*3+3,"00")</f>
        <v>15-18</v>
      </c>
      <c r="O164" t="str" cm="1">
        <f t="array" ref="O164">_xlfn.IFS(Table1[[#This Row],[Patient Age]]&lt;=14,"0-14",Table1[[#This Row],[Patient Age]]&lt;=29,"15-29",Table1[[#This Row],[Patient Age]]&lt;=44,"30-44",Table1[[#This Row],[Patient Age]]&lt;=59,"45-59",Table1[[#This Row],[Patient Age]]&lt;=74,"60-74",TRUE,"75+")</f>
        <v>30-44</v>
      </c>
      <c r="P164" t="str" cm="1">
        <f t="array" ref="P164">_xlfn.IFS(Table1[[#This Row],[Patient Waittime]]&lt;=15,"0-15",Table1[[#This Row],[Patient Waittime]]&lt;=30,"16-30",Table1[[#This Row],[Patient Waittime]]&lt;=45,"31-45",Table1[[#This Row],[Patient Waittime]]&lt;=60,"46-60",TRUE,"60+")</f>
        <v>16-30</v>
      </c>
      <c r="Q164">
        <f>--(Table1[[#This Row],[Patient Waittime]]&lt;=30)</f>
        <v>1</v>
      </c>
      <c r="R164">
        <f>--Table1[[#This Row],[Patient Admission Flag]]</f>
        <v>1</v>
      </c>
      <c r="S164">
        <f>--AND(Table1[[#This Row],[WithinTarget]]=1,Table1[[#This Row],[Patient Satisfaction Score]]&gt;=7)</f>
        <v>0</v>
      </c>
      <c r="T164" t="str">
        <f>IF(LEFT(Table1[[#This Row],[Patient Gender]],1)="F","Female","Male")</f>
        <v>Female</v>
      </c>
    </row>
    <row r="165" spans="1:20" x14ac:dyDescent="0.3">
      <c r="A165" t="s">
        <v>269</v>
      </c>
      <c r="B165" s="1">
        <v>45459.776388888888</v>
      </c>
      <c r="C165" t="s">
        <v>13</v>
      </c>
      <c r="D165">
        <v>25</v>
      </c>
      <c r="E165" t="s">
        <v>19</v>
      </c>
      <c r="F165" t="s">
        <v>11</v>
      </c>
      <c r="G165" t="b">
        <v>1</v>
      </c>
      <c r="I165">
        <v>42</v>
      </c>
      <c r="J165" t="b">
        <v>1</v>
      </c>
      <c r="K165">
        <f>YEAR(Table1[[#This Row],[Patient Admission Date]])</f>
        <v>2024</v>
      </c>
      <c r="L165" t="str">
        <f>TEXT(Table1[[#This Row],[Patient Admission Date]],"mmm")</f>
        <v>Jun</v>
      </c>
      <c r="M165" t="str">
        <f>TEXT(Table1[[#This Row],[Patient Admission Date]],"ddd")</f>
        <v>Sun</v>
      </c>
      <c r="N165" t="str">
        <f>TEXT(INT(HOUR(Table1[[#This Row],[Patient Admission Date]])/3)*3,"00")&amp;"-"&amp;TEXT(INT(HOUR(Table1[[#This Row],[Patient Admission Date]])/3)*3+3,"00")</f>
        <v>18-21</v>
      </c>
      <c r="O165" t="str" cm="1">
        <f t="array" ref="O165">_xlfn.IFS(Table1[[#This Row],[Patient Age]]&lt;=14,"0-14",Table1[[#This Row],[Patient Age]]&lt;=29,"15-29",Table1[[#This Row],[Patient Age]]&lt;=44,"30-44",Table1[[#This Row],[Patient Age]]&lt;=59,"45-59",Table1[[#This Row],[Patient Age]]&lt;=74,"60-74",TRUE,"75+")</f>
        <v>15-29</v>
      </c>
      <c r="P165" t="str" cm="1">
        <f t="array" ref="P165">_xlfn.IFS(Table1[[#This Row],[Patient Waittime]]&lt;=15,"0-15",Table1[[#This Row],[Patient Waittime]]&lt;=30,"16-30",Table1[[#This Row],[Patient Waittime]]&lt;=45,"31-45",Table1[[#This Row],[Patient Waittime]]&lt;=60,"46-60",TRUE,"60+")</f>
        <v>31-45</v>
      </c>
      <c r="Q165">
        <f>--(Table1[[#This Row],[Patient Waittime]]&lt;=30)</f>
        <v>0</v>
      </c>
      <c r="R165">
        <f>--Table1[[#This Row],[Patient Admission Flag]]</f>
        <v>1</v>
      </c>
      <c r="S165">
        <f>--AND(Table1[[#This Row],[WithinTarget]]=1,Table1[[#This Row],[Patient Satisfaction Score]]&gt;=7)</f>
        <v>0</v>
      </c>
      <c r="T165" t="str">
        <f>IF(LEFT(Table1[[#This Row],[Patient Gender]],1)="F","Female","Male")</f>
        <v>Female</v>
      </c>
    </row>
    <row r="166" spans="1:20" x14ac:dyDescent="0.3">
      <c r="A166" t="s">
        <v>270</v>
      </c>
      <c r="B166" s="1">
        <v>45226.004166666666</v>
      </c>
      <c r="C166" t="s">
        <v>9</v>
      </c>
      <c r="D166">
        <v>27</v>
      </c>
      <c r="E166" t="s">
        <v>21</v>
      </c>
      <c r="F166" t="s">
        <v>17</v>
      </c>
      <c r="G166" t="b">
        <v>0</v>
      </c>
      <c r="I166">
        <v>59</v>
      </c>
      <c r="J166" t="b">
        <v>0</v>
      </c>
      <c r="K166">
        <f>YEAR(Table1[[#This Row],[Patient Admission Date]])</f>
        <v>2023</v>
      </c>
      <c r="L166" t="str">
        <f>TEXT(Table1[[#This Row],[Patient Admission Date]],"mmm")</f>
        <v>Oct</v>
      </c>
      <c r="M166" t="str">
        <f>TEXT(Table1[[#This Row],[Patient Admission Date]],"ddd")</f>
        <v>Fri</v>
      </c>
      <c r="N166" t="str">
        <f>TEXT(INT(HOUR(Table1[[#This Row],[Patient Admission Date]])/3)*3,"00")&amp;"-"&amp;TEXT(INT(HOUR(Table1[[#This Row],[Patient Admission Date]])/3)*3+3,"00")</f>
        <v>00-03</v>
      </c>
      <c r="O166" t="str" cm="1">
        <f t="array" ref="O166">_xlfn.IFS(Table1[[#This Row],[Patient Age]]&lt;=14,"0-14",Table1[[#This Row],[Patient Age]]&lt;=29,"15-29",Table1[[#This Row],[Patient Age]]&lt;=44,"30-44",Table1[[#This Row],[Patient Age]]&lt;=59,"45-59",Table1[[#This Row],[Patient Age]]&lt;=74,"60-74",TRUE,"75+")</f>
        <v>15-29</v>
      </c>
      <c r="P166" t="str" cm="1">
        <f t="array" ref="P166">_xlfn.IFS(Table1[[#This Row],[Patient Waittime]]&lt;=15,"0-15",Table1[[#This Row],[Patient Waittime]]&lt;=30,"16-30",Table1[[#This Row],[Patient Waittime]]&lt;=45,"31-45",Table1[[#This Row],[Patient Waittime]]&lt;=60,"46-60",TRUE,"60+")</f>
        <v>46-60</v>
      </c>
      <c r="Q166">
        <f>--(Table1[[#This Row],[Patient Waittime]]&lt;=30)</f>
        <v>0</v>
      </c>
      <c r="R166">
        <f>--Table1[[#This Row],[Patient Admission Flag]]</f>
        <v>0</v>
      </c>
      <c r="S166">
        <f>--AND(Table1[[#This Row],[WithinTarget]]=1,Table1[[#This Row],[Patient Satisfaction Score]]&gt;=7)</f>
        <v>0</v>
      </c>
      <c r="T166" t="str">
        <f>IF(LEFT(Table1[[#This Row],[Patient Gender]],1)="F","Female","Male")</f>
        <v>Male</v>
      </c>
    </row>
    <row r="167" spans="1:20" x14ac:dyDescent="0.3">
      <c r="A167" t="s">
        <v>271</v>
      </c>
      <c r="B167" s="1">
        <v>45073.851388888892</v>
      </c>
      <c r="C167" t="s">
        <v>13</v>
      </c>
      <c r="D167">
        <v>13</v>
      </c>
      <c r="E167" t="s">
        <v>18</v>
      </c>
      <c r="F167" t="s">
        <v>11</v>
      </c>
      <c r="G167" t="b">
        <v>0</v>
      </c>
      <c r="I167">
        <v>11</v>
      </c>
      <c r="J167" t="b">
        <v>0</v>
      </c>
      <c r="K167">
        <f>YEAR(Table1[[#This Row],[Patient Admission Date]])</f>
        <v>2023</v>
      </c>
      <c r="L167" t="str">
        <f>TEXT(Table1[[#This Row],[Patient Admission Date]],"mmm")</f>
        <v>May</v>
      </c>
      <c r="M167" t="str">
        <f>TEXT(Table1[[#This Row],[Patient Admission Date]],"ddd")</f>
        <v>Sat</v>
      </c>
      <c r="N167" t="str">
        <f>TEXT(INT(HOUR(Table1[[#This Row],[Patient Admission Date]])/3)*3,"00")&amp;"-"&amp;TEXT(INT(HOUR(Table1[[#This Row],[Patient Admission Date]])/3)*3+3,"00")</f>
        <v>18-21</v>
      </c>
      <c r="O167" t="str" cm="1">
        <f t="array" ref="O167">_xlfn.IFS(Table1[[#This Row],[Patient Age]]&lt;=14,"0-14",Table1[[#This Row],[Patient Age]]&lt;=29,"15-29",Table1[[#This Row],[Patient Age]]&lt;=44,"30-44",Table1[[#This Row],[Patient Age]]&lt;=59,"45-59",Table1[[#This Row],[Patient Age]]&lt;=74,"60-74",TRUE,"75+")</f>
        <v>0-14</v>
      </c>
      <c r="P167" t="str" cm="1">
        <f t="array" ref="P167">_xlfn.IFS(Table1[[#This Row],[Patient Waittime]]&lt;=15,"0-15",Table1[[#This Row],[Patient Waittime]]&lt;=30,"16-30",Table1[[#This Row],[Patient Waittime]]&lt;=45,"31-45",Table1[[#This Row],[Patient Waittime]]&lt;=60,"46-60",TRUE,"60+")</f>
        <v>0-15</v>
      </c>
      <c r="Q167">
        <f>--(Table1[[#This Row],[Patient Waittime]]&lt;=30)</f>
        <v>1</v>
      </c>
      <c r="R167">
        <f>--Table1[[#This Row],[Patient Admission Flag]]</f>
        <v>0</v>
      </c>
      <c r="S167">
        <f>--AND(Table1[[#This Row],[WithinTarget]]=1,Table1[[#This Row],[Patient Satisfaction Score]]&gt;=7)</f>
        <v>0</v>
      </c>
      <c r="T167" t="str">
        <f>IF(LEFT(Table1[[#This Row],[Patient Gender]],1)="F","Female","Male")</f>
        <v>Female</v>
      </c>
    </row>
    <row r="168" spans="1:20" x14ac:dyDescent="0.3">
      <c r="A168" t="s">
        <v>272</v>
      </c>
      <c r="B168" s="1">
        <v>45151.581250000003</v>
      </c>
      <c r="C168" t="s">
        <v>13</v>
      </c>
      <c r="D168">
        <v>54</v>
      </c>
      <c r="E168" t="s">
        <v>19</v>
      </c>
      <c r="F168" t="s">
        <v>11</v>
      </c>
      <c r="G168" t="b">
        <v>1</v>
      </c>
      <c r="I168">
        <v>46</v>
      </c>
      <c r="J168" t="b">
        <v>1</v>
      </c>
      <c r="K168">
        <f>YEAR(Table1[[#This Row],[Patient Admission Date]])</f>
        <v>2023</v>
      </c>
      <c r="L168" t="str">
        <f>TEXT(Table1[[#This Row],[Patient Admission Date]],"mmm")</f>
        <v>Aug</v>
      </c>
      <c r="M168" t="str">
        <f>TEXT(Table1[[#This Row],[Patient Admission Date]],"ddd")</f>
        <v>Sun</v>
      </c>
      <c r="N168" t="str">
        <f>TEXT(INT(HOUR(Table1[[#This Row],[Patient Admission Date]])/3)*3,"00")&amp;"-"&amp;TEXT(INT(HOUR(Table1[[#This Row],[Patient Admission Date]])/3)*3+3,"00")</f>
        <v>12-15</v>
      </c>
      <c r="O168" t="str" cm="1">
        <f t="array" ref="O168">_xlfn.IFS(Table1[[#This Row],[Patient Age]]&lt;=14,"0-14",Table1[[#This Row],[Patient Age]]&lt;=29,"15-29",Table1[[#This Row],[Patient Age]]&lt;=44,"30-44",Table1[[#This Row],[Patient Age]]&lt;=59,"45-59",Table1[[#This Row],[Patient Age]]&lt;=74,"60-74",TRUE,"75+")</f>
        <v>45-59</v>
      </c>
      <c r="P168" t="str" cm="1">
        <f t="array" ref="P168">_xlfn.IFS(Table1[[#This Row],[Patient Waittime]]&lt;=15,"0-15",Table1[[#This Row],[Patient Waittime]]&lt;=30,"16-30",Table1[[#This Row],[Patient Waittime]]&lt;=45,"31-45",Table1[[#This Row],[Patient Waittime]]&lt;=60,"46-60",TRUE,"60+")</f>
        <v>46-60</v>
      </c>
      <c r="Q168">
        <f>--(Table1[[#This Row],[Patient Waittime]]&lt;=30)</f>
        <v>0</v>
      </c>
      <c r="R168">
        <f>--Table1[[#This Row],[Patient Admission Flag]]</f>
        <v>1</v>
      </c>
      <c r="S168">
        <f>--AND(Table1[[#This Row],[WithinTarget]]=1,Table1[[#This Row],[Patient Satisfaction Score]]&gt;=7)</f>
        <v>0</v>
      </c>
      <c r="T168" t="str">
        <f>IF(LEFT(Table1[[#This Row],[Patient Gender]],1)="F","Female","Male")</f>
        <v>Female</v>
      </c>
    </row>
    <row r="169" spans="1:20" x14ac:dyDescent="0.3">
      <c r="A169" t="s">
        <v>273</v>
      </c>
      <c r="B169" s="1">
        <v>45263.958333333336</v>
      </c>
      <c r="C169" t="s">
        <v>9</v>
      </c>
      <c r="D169">
        <v>39</v>
      </c>
      <c r="E169" t="s">
        <v>14</v>
      </c>
      <c r="F169" t="s">
        <v>15</v>
      </c>
      <c r="G169" t="b">
        <v>1</v>
      </c>
      <c r="H169">
        <v>0</v>
      </c>
      <c r="I169">
        <v>54</v>
      </c>
      <c r="J169" t="b">
        <v>1</v>
      </c>
      <c r="K169">
        <f>YEAR(Table1[[#This Row],[Patient Admission Date]])</f>
        <v>2023</v>
      </c>
      <c r="L169" t="str">
        <f>TEXT(Table1[[#This Row],[Patient Admission Date]],"mmm")</f>
        <v>Dec</v>
      </c>
      <c r="M169" t="str">
        <f>TEXT(Table1[[#This Row],[Patient Admission Date]],"ddd")</f>
        <v>Sun</v>
      </c>
      <c r="N169" t="str">
        <f>TEXT(INT(HOUR(Table1[[#This Row],[Patient Admission Date]])/3)*3,"00")&amp;"-"&amp;TEXT(INT(HOUR(Table1[[#This Row],[Patient Admission Date]])/3)*3+3,"00")</f>
        <v>21-24</v>
      </c>
      <c r="O169" t="str" cm="1">
        <f t="array" ref="O169">_xlfn.IFS(Table1[[#This Row],[Patient Age]]&lt;=14,"0-14",Table1[[#This Row],[Patient Age]]&lt;=29,"15-29",Table1[[#This Row],[Patient Age]]&lt;=44,"30-44",Table1[[#This Row],[Patient Age]]&lt;=59,"45-59",Table1[[#This Row],[Patient Age]]&lt;=74,"60-74",TRUE,"75+")</f>
        <v>30-44</v>
      </c>
      <c r="P169" t="str" cm="1">
        <f t="array" ref="P169">_xlfn.IFS(Table1[[#This Row],[Patient Waittime]]&lt;=15,"0-15",Table1[[#This Row],[Patient Waittime]]&lt;=30,"16-30",Table1[[#This Row],[Patient Waittime]]&lt;=45,"31-45",Table1[[#This Row],[Patient Waittime]]&lt;=60,"46-60",TRUE,"60+")</f>
        <v>46-60</v>
      </c>
      <c r="Q169">
        <f>--(Table1[[#This Row],[Patient Waittime]]&lt;=30)</f>
        <v>0</v>
      </c>
      <c r="R169">
        <f>--Table1[[#This Row],[Patient Admission Flag]]</f>
        <v>1</v>
      </c>
      <c r="S169">
        <f>--AND(Table1[[#This Row],[WithinTarget]]=1,Table1[[#This Row],[Patient Satisfaction Score]]&gt;=7)</f>
        <v>0</v>
      </c>
      <c r="T169" t="str">
        <f>IF(LEFT(Table1[[#This Row],[Patient Gender]],1)="F","Female","Male")</f>
        <v>Male</v>
      </c>
    </row>
    <row r="170" spans="1:20" x14ac:dyDescent="0.3">
      <c r="A170" t="s">
        <v>274</v>
      </c>
      <c r="B170" s="1">
        <v>45583.302083333336</v>
      </c>
      <c r="C170" t="s">
        <v>9</v>
      </c>
      <c r="D170">
        <v>27</v>
      </c>
      <c r="E170" t="s">
        <v>21</v>
      </c>
      <c r="F170" t="s">
        <v>11</v>
      </c>
      <c r="G170" t="b">
        <v>1</v>
      </c>
      <c r="I170">
        <v>58</v>
      </c>
      <c r="J170" t="b">
        <v>1</v>
      </c>
      <c r="K170">
        <f>YEAR(Table1[[#This Row],[Patient Admission Date]])</f>
        <v>2024</v>
      </c>
      <c r="L170" t="str">
        <f>TEXT(Table1[[#This Row],[Patient Admission Date]],"mmm")</f>
        <v>Oct</v>
      </c>
      <c r="M170" t="str">
        <f>TEXT(Table1[[#This Row],[Patient Admission Date]],"ddd")</f>
        <v>Fri</v>
      </c>
      <c r="N170" t="str">
        <f>TEXT(INT(HOUR(Table1[[#This Row],[Patient Admission Date]])/3)*3,"00")&amp;"-"&amp;TEXT(INT(HOUR(Table1[[#This Row],[Patient Admission Date]])/3)*3+3,"00")</f>
        <v>06-09</v>
      </c>
      <c r="O170" t="str" cm="1">
        <f t="array" ref="O170">_xlfn.IFS(Table1[[#This Row],[Patient Age]]&lt;=14,"0-14",Table1[[#This Row],[Patient Age]]&lt;=29,"15-29",Table1[[#This Row],[Patient Age]]&lt;=44,"30-44",Table1[[#This Row],[Patient Age]]&lt;=59,"45-59",Table1[[#This Row],[Patient Age]]&lt;=74,"60-74",TRUE,"75+")</f>
        <v>15-29</v>
      </c>
      <c r="P170" t="str" cm="1">
        <f t="array" ref="P170">_xlfn.IFS(Table1[[#This Row],[Patient Waittime]]&lt;=15,"0-15",Table1[[#This Row],[Patient Waittime]]&lt;=30,"16-30",Table1[[#This Row],[Patient Waittime]]&lt;=45,"31-45",Table1[[#This Row],[Patient Waittime]]&lt;=60,"46-60",TRUE,"60+")</f>
        <v>46-60</v>
      </c>
      <c r="Q170">
        <f>--(Table1[[#This Row],[Patient Waittime]]&lt;=30)</f>
        <v>0</v>
      </c>
      <c r="R170">
        <f>--Table1[[#This Row],[Patient Admission Flag]]</f>
        <v>1</v>
      </c>
      <c r="S170">
        <f>--AND(Table1[[#This Row],[WithinTarget]]=1,Table1[[#This Row],[Patient Satisfaction Score]]&gt;=7)</f>
        <v>0</v>
      </c>
      <c r="T170" t="str">
        <f>IF(LEFT(Table1[[#This Row],[Patient Gender]],1)="F","Female","Male")</f>
        <v>Male</v>
      </c>
    </row>
    <row r="171" spans="1:20" x14ac:dyDescent="0.3">
      <c r="A171" t="s">
        <v>275</v>
      </c>
      <c r="B171" s="1">
        <v>45219.013194444444</v>
      </c>
      <c r="C171" t="s">
        <v>13</v>
      </c>
      <c r="D171">
        <v>66</v>
      </c>
      <c r="E171" t="s">
        <v>19</v>
      </c>
      <c r="F171" t="s">
        <v>15</v>
      </c>
      <c r="G171" t="b">
        <v>0</v>
      </c>
      <c r="H171">
        <v>2</v>
      </c>
      <c r="I171">
        <v>39</v>
      </c>
      <c r="J171" t="b">
        <v>0</v>
      </c>
      <c r="K171">
        <f>YEAR(Table1[[#This Row],[Patient Admission Date]])</f>
        <v>2023</v>
      </c>
      <c r="L171" t="str">
        <f>TEXT(Table1[[#This Row],[Patient Admission Date]],"mmm")</f>
        <v>Oct</v>
      </c>
      <c r="M171" t="str">
        <f>TEXT(Table1[[#This Row],[Patient Admission Date]],"ddd")</f>
        <v>Fri</v>
      </c>
      <c r="N171" t="str">
        <f>TEXT(INT(HOUR(Table1[[#This Row],[Patient Admission Date]])/3)*3,"00")&amp;"-"&amp;TEXT(INT(HOUR(Table1[[#This Row],[Patient Admission Date]])/3)*3+3,"00")</f>
        <v>00-03</v>
      </c>
      <c r="O171" t="str" cm="1">
        <f t="array" ref="O171">_xlfn.IFS(Table1[[#This Row],[Patient Age]]&lt;=14,"0-14",Table1[[#This Row],[Patient Age]]&lt;=29,"15-29",Table1[[#This Row],[Patient Age]]&lt;=44,"30-44",Table1[[#This Row],[Patient Age]]&lt;=59,"45-59",Table1[[#This Row],[Patient Age]]&lt;=74,"60-74",TRUE,"75+")</f>
        <v>60-74</v>
      </c>
      <c r="P171" t="str" cm="1">
        <f t="array" ref="P171">_xlfn.IFS(Table1[[#This Row],[Patient Waittime]]&lt;=15,"0-15",Table1[[#This Row],[Patient Waittime]]&lt;=30,"16-30",Table1[[#This Row],[Patient Waittime]]&lt;=45,"31-45",Table1[[#This Row],[Patient Waittime]]&lt;=60,"46-60",TRUE,"60+")</f>
        <v>31-45</v>
      </c>
      <c r="Q171">
        <f>--(Table1[[#This Row],[Patient Waittime]]&lt;=30)</f>
        <v>0</v>
      </c>
      <c r="R171">
        <f>--Table1[[#This Row],[Patient Admission Flag]]</f>
        <v>0</v>
      </c>
      <c r="S171">
        <f>--AND(Table1[[#This Row],[WithinTarget]]=1,Table1[[#This Row],[Patient Satisfaction Score]]&gt;=7)</f>
        <v>0</v>
      </c>
      <c r="T171" t="str">
        <f>IF(LEFT(Table1[[#This Row],[Patient Gender]],1)="F","Female","Male")</f>
        <v>Female</v>
      </c>
    </row>
    <row r="172" spans="1:20" x14ac:dyDescent="0.3">
      <c r="A172" t="s">
        <v>276</v>
      </c>
      <c r="B172" s="1">
        <v>45282.934027777781</v>
      </c>
      <c r="C172" t="s">
        <v>9</v>
      </c>
      <c r="D172">
        <v>32</v>
      </c>
      <c r="E172" t="s">
        <v>14</v>
      </c>
      <c r="F172" t="s">
        <v>11</v>
      </c>
      <c r="G172" t="b">
        <v>1</v>
      </c>
      <c r="I172">
        <v>23</v>
      </c>
      <c r="J172" t="b">
        <v>1</v>
      </c>
      <c r="K172">
        <f>YEAR(Table1[[#This Row],[Patient Admission Date]])</f>
        <v>2023</v>
      </c>
      <c r="L172" t="str">
        <f>TEXT(Table1[[#This Row],[Patient Admission Date]],"mmm")</f>
        <v>Dec</v>
      </c>
      <c r="M172" t="str">
        <f>TEXT(Table1[[#This Row],[Patient Admission Date]],"ddd")</f>
        <v>Fri</v>
      </c>
      <c r="N172" t="str">
        <f>TEXT(INT(HOUR(Table1[[#This Row],[Patient Admission Date]])/3)*3,"00")&amp;"-"&amp;TEXT(INT(HOUR(Table1[[#This Row],[Patient Admission Date]])/3)*3+3,"00")</f>
        <v>21-24</v>
      </c>
      <c r="O172" t="str" cm="1">
        <f t="array" ref="O172">_xlfn.IFS(Table1[[#This Row],[Patient Age]]&lt;=14,"0-14",Table1[[#This Row],[Patient Age]]&lt;=29,"15-29",Table1[[#This Row],[Patient Age]]&lt;=44,"30-44",Table1[[#This Row],[Patient Age]]&lt;=59,"45-59",Table1[[#This Row],[Patient Age]]&lt;=74,"60-74",TRUE,"75+")</f>
        <v>30-44</v>
      </c>
      <c r="P172" t="str" cm="1">
        <f t="array" ref="P172">_xlfn.IFS(Table1[[#This Row],[Patient Waittime]]&lt;=15,"0-15",Table1[[#This Row],[Patient Waittime]]&lt;=30,"16-30",Table1[[#This Row],[Patient Waittime]]&lt;=45,"31-45",Table1[[#This Row],[Patient Waittime]]&lt;=60,"46-60",TRUE,"60+")</f>
        <v>16-30</v>
      </c>
      <c r="Q172">
        <f>--(Table1[[#This Row],[Patient Waittime]]&lt;=30)</f>
        <v>1</v>
      </c>
      <c r="R172">
        <f>--Table1[[#This Row],[Patient Admission Flag]]</f>
        <v>1</v>
      </c>
      <c r="S172">
        <f>--AND(Table1[[#This Row],[WithinTarget]]=1,Table1[[#This Row],[Patient Satisfaction Score]]&gt;=7)</f>
        <v>0</v>
      </c>
      <c r="T172" t="str">
        <f>IF(LEFT(Table1[[#This Row],[Patient Gender]],1)="F","Female","Male")</f>
        <v>Male</v>
      </c>
    </row>
    <row r="173" spans="1:20" x14ac:dyDescent="0.3">
      <c r="A173" t="s">
        <v>277</v>
      </c>
      <c r="B173" s="1">
        <v>45160.052083333336</v>
      </c>
      <c r="C173" t="s">
        <v>13</v>
      </c>
      <c r="D173">
        <v>12</v>
      </c>
      <c r="E173" t="s">
        <v>18</v>
      </c>
      <c r="F173" t="s">
        <v>11</v>
      </c>
      <c r="G173" t="b">
        <v>0</v>
      </c>
      <c r="H173">
        <v>7</v>
      </c>
      <c r="I173">
        <v>34</v>
      </c>
      <c r="J173" t="b">
        <v>0</v>
      </c>
      <c r="K173">
        <f>YEAR(Table1[[#This Row],[Patient Admission Date]])</f>
        <v>2023</v>
      </c>
      <c r="L173" t="str">
        <f>TEXT(Table1[[#This Row],[Patient Admission Date]],"mmm")</f>
        <v>Aug</v>
      </c>
      <c r="M173" t="str">
        <f>TEXT(Table1[[#This Row],[Patient Admission Date]],"ddd")</f>
        <v>Tue</v>
      </c>
      <c r="N173" t="str">
        <f>TEXT(INT(HOUR(Table1[[#This Row],[Patient Admission Date]])/3)*3,"00")&amp;"-"&amp;TEXT(INT(HOUR(Table1[[#This Row],[Patient Admission Date]])/3)*3+3,"00")</f>
        <v>00-03</v>
      </c>
      <c r="O173" t="str" cm="1">
        <f t="array" ref="O173">_xlfn.IFS(Table1[[#This Row],[Patient Age]]&lt;=14,"0-14",Table1[[#This Row],[Patient Age]]&lt;=29,"15-29",Table1[[#This Row],[Patient Age]]&lt;=44,"30-44",Table1[[#This Row],[Patient Age]]&lt;=59,"45-59",Table1[[#This Row],[Patient Age]]&lt;=74,"60-74",TRUE,"75+")</f>
        <v>0-14</v>
      </c>
      <c r="P173" t="str" cm="1">
        <f t="array" ref="P173">_xlfn.IFS(Table1[[#This Row],[Patient Waittime]]&lt;=15,"0-15",Table1[[#This Row],[Patient Waittime]]&lt;=30,"16-30",Table1[[#This Row],[Patient Waittime]]&lt;=45,"31-45",Table1[[#This Row],[Patient Waittime]]&lt;=60,"46-60",TRUE,"60+")</f>
        <v>31-45</v>
      </c>
      <c r="Q173">
        <f>--(Table1[[#This Row],[Patient Waittime]]&lt;=30)</f>
        <v>0</v>
      </c>
      <c r="R173">
        <f>--Table1[[#This Row],[Patient Admission Flag]]</f>
        <v>0</v>
      </c>
      <c r="S173">
        <f>--AND(Table1[[#This Row],[WithinTarget]]=1,Table1[[#This Row],[Patient Satisfaction Score]]&gt;=7)</f>
        <v>0</v>
      </c>
      <c r="T173" t="str">
        <f>IF(LEFT(Table1[[#This Row],[Patient Gender]],1)="F","Female","Male")</f>
        <v>Female</v>
      </c>
    </row>
    <row r="174" spans="1:20" x14ac:dyDescent="0.3">
      <c r="A174" t="s">
        <v>278</v>
      </c>
      <c r="B174" s="1">
        <v>45492.895833333336</v>
      </c>
      <c r="C174" t="s">
        <v>13</v>
      </c>
      <c r="D174">
        <v>55</v>
      </c>
      <c r="E174" t="s">
        <v>19</v>
      </c>
      <c r="F174" t="s">
        <v>15</v>
      </c>
      <c r="G174" t="b">
        <v>1</v>
      </c>
      <c r="H174">
        <v>9</v>
      </c>
      <c r="I174">
        <v>25</v>
      </c>
      <c r="J174" t="b">
        <v>1</v>
      </c>
      <c r="K174">
        <f>YEAR(Table1[[#This Row],[Patient Admission Date]])</f>
        <v>2024</v>
      </c>
      <c r="L174" t="str">
        <f>TEXT(Table1[[#This Row],[Patient Admission Date]],"mmm")</f>
        <v>Jul</v>
      </c>
      <c r="M174" t="str">
        <f>TEXT(Table1[[#This Row],[Patient Admission Date]],"ddd")</f>
        <v>Fri</v>
      </c>
      <c r="N174" t="str">
        <f>TEXT(INT(HOUR(Table1[[#This Row],[Patient Admission Date]])/3)*3,"00")&amp;"-"&amp;TEXT(INT(HOUR(Table1[[#This Row],[Patient Admission Date]])/3)*3+3,"00")</f>
        <v>21-24</v>
      </c>
      <c r="O174" t="str" cm="1">
        <f t="array" ref="O174">_xlfn.IFS(Table1[[#This Row],[Patient Age]]&lt;=14,"0-14",Table1[[#This Row],[Patient Age]]&lt;=29,"15-29",Table1[[#This Row],[Patient Age]]&lt;=44,"30-44",Table1[[#This Row],[Patient Age]]&lt;=59,"45-59",Table1[[#This Row],[Patient Age]]&lt;=74,"60-74",TRUE,"75+")</f>
        <v>45-59</v>
      </c>
      <c r="P174" t="str" cm="1">
        <f t="array" ref="P174">_xlfn.IFS(Table1[[#This Row],[Patient Waittime]]&lt;=15,"0-15",Table1[[#This Row],[Patient Waittime]]&lt;=30,"16-30",Table1[[#This Row],[Patient Waittime]]&lt;=45,"31-45",Table1[[#This Row],[Patient Waittime]]&lt;=60,"46-60",TRUE,"60+")</f>
        <v>16-30</v>
      </c>
      <c r="Q174">
        <f>--(Table1[[#This Row],[Patient Waittime]]&lt;=30)</f>
        <v>1</v>
      </c>
      <c r="R174">
        <f>--Table1[[#This Row],[Patient Admission Flag]]</f>
        <v>1</v>
      </c>
      <c r="S174">
        <f>--AND(Table1[[#This Row],[WithinTarget]]=1,Table1[[#This Row],[Patient Satisfaction Score]]&gt;=7)</f>
        <v>1</v>
      </c>
      <c r="T174" t="str">
        <f>IF(LEFT(Table1[[#This Row],[Patient Gender]],1)="F","Female","Male")</f>
        <v>Female</v>
      </c>
    </row>
    <row r="175" spans="1:20" x14ac:dyDescent="0.3">
      <c r="A175" t="s">
        <v>279</v>
      </c>
      <c r="B175" s="1">
        <v>45330.724999999999</v>
      </c>
      <c r="C175" t="s">
        <v>13</v>
      </c>
      <c r="D175">
        <v>47</v>
      </c>
      <c r="E175" t="s">
        <v>18</v>
      </c>
      <c r="F175" t="s">
        <v>11</v>
      </c>
      <c r="G175" t="b">
        <v>1</v>
      </c>
      <c r="I175">
        <v>29</v>
      </c>
      <c r="J175" t="b">
        <v>1</v>
      </c>
      <c r="K175">
        <f>YEAR(Table1[[#This Row],[Patient Admission Date]])</f>
        <v>2024</v>
      </c>
      <c r="L175" t="str">
        <f>TEXT(Table1[[#This Row],[Patient Admission Date]],"mmm")</f>
        <v>Feb</v>
      </c>
      <c r="M175" t="str">
        <f>TEXT(Table1[[#This Row],[Patient Admission Date]],"ddd")</f>
        <v>Thu</v>
      </c>
      <c r="N175" t="str">
        <f>TEXT(INT(HOUR(Table1[[#This Row],[Patient Admission Date]])/3)*3,"00")&amp;"-"&amp;TEXT(INT(HOUR(Table1[[#This Row],[Patient Admission Date]])/3)*3+3,"00")</f>
        <v>15-18</v>
      </c>
      <c r="O175" t="str" cm="1">
        <f t="array" ref="O175">_xlfn.IFS(Table1[[#This Row],[Patient Age]]&lt;=14,"0-14",Table1[[#This Row],[Patient Age]]&lt;=29,"15-29",Table1[[#This Row],[Patient Age]]&lt;=44,"30-44",Table1[[#This Row],[Patient Age]]&lt;=59,"45-59",Table1[[#This Row],[Patient Age]]&lt;=74,"60-74",TRUE,"75+")</f>
        <v>45-59</v>
      </c>
      <c r="P175" t="str" cm="1">
        <f t="array" ref="P175">_xlfn.IFS(Table1[[#This Row],[Patient Waittime]]&lt;=15,"0-15",Table1[[#This Row],[Patient Waittime]]&lt;=30,"16-30",Table1[[#This Row],[Patient Waittime]]&lt;=45,"31-45",Table1[[#This Row],[Patient Waittime]]&lt;=60,"46-60",TRUE,"60+")</f>
        <v>16-30</v>
      </c>
      <c r="Q175">
        <f>--(Table1[[#This Row],[Patient Waittime]]&lt;=30)</f>
        <v>1</v>
      </c>
      <c r="R175">
        <f>--Table1[[#This Row],[Patient Admission Flag]]</f>
        <v>1</v>
      </c>
      <c r="S175">
        <f>--AND(Table1[[#This Row],[WithinTarget]]=1,Table1[[#This Row],[Patient Satisfaction Score]]&gt;=7)</f>
        <v>0</v>
      </c>
      <c r="T175" t="str">
        <f>IF(LEFT(Table1[[#This Row],[Patient Gender]],1)="F","Female","Male")</f>
        <v>Female</v>
      </c>
    </row>
    <row r="176" spans="1:20" x14ac:dyDescent="0.3">
      <c r="A176" t="s">
        <v>280</v>
      </c>
      <c r="B176" s="1">
        <v>45083.042361111111</v>
      </c>
      <c r="C176" t="s">
        <v>9</v>
      </c>
      <c r="D176">
        <v>61</v>
      </c>
      <c r="E176" t="s">
        <v>18</v>
      </c>
      <c r="F176" t="s">
        <v>27</v>
      </c>
      <c r="G176" t="b">
        <v>1</v>
      </c>
      <c r="I176">
        <v>19</v>
      </c>
      <c r="J176" t="b">
        <v>1</v>
      </c>
      <c r="K176">
        <f>YEAR(Table1[[#This Row],[Patient Admission Date]])</f>
        <v>2023</v>
      </c>
      <c r="L176" t="str">
        <f>TEXT(Table1[[#This Row],[Patient Admission Date]],"mmm")</f>
        <v>Jun</v>
      </c>
      <c r="M176" t="str">
        <f>TEXT(Table1[[#This Row],[Patient Admission Date]],"ddd")</f>
        <v>Tue</v>
      </c>
      <c r="N176" t="str">
        <f>TEXT(INT(HOUR(Table1[[#This Row],[Patient Admission Date]])/3)*3,"00")&amp;"-"&amp;TEXT(INT(HOUR(Table1[[#This Row],[Patient Admission Date]])/3)*3+3,"00")</f>
        <v>00-03</v>
      </c>
      <c r="O176" t="str" cm="1">
        <f t="array" ref="O176">_xlfn.IFS(Table1[[#This Row],[Patient Age]]&lt;=14,"0-14",Table1[[#This Row],[Patient Age]]&lt;=29,"15-29",Table1[[#This Row],[Patient Age]]&lt;=44,"30-44",Table1[[#This Row],[Patient Age]]&lt;=59,"45-59",Table1[[#This Row],[Patient Age]]&lt;=74,"60-74",TRUE,"75+")</f>
        <v>60-74</v>
      </c>
      <c r="P176" t="str" cm="1">
        <f t="array" ref="P176">_xlfn.IFS(Table1[[#This Row],[Patient Waittime]]&lt;=15,"0-15",Table1[[#This Row],[Patient Waittime]]&lt;=30,"16-30",Table1[[#This Row],[Patient Waittime]]&lt;=45,"31-45",Table1[[#This Row],[Patient Waittime]]&lt;=60,"46-60",TRUE,"60+")</f>
        <v>16-30</v>
      </c>
      <c r="Q176">
        <f>--(Table1[[#This Row],[Patient Waittime]]&lt;=30)</f>
        <v>1</v>
      </c>
      <c r="R176">
        <f>--Table1[[#This Row],[Patient Admission Flag]]</f>
        <v>1</v>
      </c>
      <c r="S176">
        <f>--AND(Table1[[#This Row],[WithinTarget]]=1,Table1[[#This Row],[Patient Satisfaction Score]]&gt;=7)</f>
        <v>0</v>
      </c>
      <c r="T176" t="str">
        <f>IF(LEFT(Table1[[#This Row],[Patient Gender]],1)="F","Female","Male")</f>
        <v>Male</v>
      </c>
    </row>
    <row r="177" spans="1:20" x14ac:dyDescent="0.3">
      <c r="A177" t="s">
        <v>281</v>
      </c>
      <c r="B177" s="1">
        <v>45397.3</v>
      </c>
      <c r="C177" t="s">
        <v>9</v>
      </c>
      <c r="D177">
        <v>71</v>
      </c>
      <c r="E177" t="s">
        <v>14</v>
      </c>
      <c r="F177" t="s">
        <v>11</v>
      </c>
      <c r="G177" t="b">
        <v>1</v>
      </c>
      <c r="I177">
        <v>37</v>
      </c>
      <c r="J177" t="b">
        <v>1</v>
      </c>
      <c r="K177">
        <f>YEAR(Table1[[#This Row],[Patient Admission Date]])</f>
        <v>2024</v>
      </c>
      <c r="L177" t="str">
        <f>TEXT(Table1[[#This Row],[Patient Admission Date]],"mmm")</f>
        <v>Apr</v>
      </c>
      <c r="M177" t="str">
        <f>TEXT(Table1[[#This Row],[Patient Admission Date]],"ddd")</f>
        <v>Mon</v>
      </c>
      <c r="N177" t="str">
        <f>TEXT(INT(HOUR(Table1[[#This Row],[Patient Admission Date]])/3)*3,"00")&amp;"-"&amp;TEXT(INT(HOUR(Table1[[#This Row],[Patient Admission Date]])/3)*3+3,"00")</f>
        <v>06-09</v>
      </c>
      <c r="O177" t="str" cm="1">
        <f t="array" ref="O177">_xlfn.IFS(Table1[[#This Row],[Patient Age]]&lt;=14,"0-14",Table1[[#This Row],[Patient Age]]&lt;=29,"15-29",Table1[[#This Row],[Patient Age]]&lt;=44,"30-44",Table1[[#This Row],[Patient Age]]&lt;=59,"45-59",Table1[[#This Row],[Patient Age]]&lt;=74,"60-74",TRUE,"75+")</f>
        <v>60-74</v>
      </c>
      <c r="P177" t="str" cm="1">
        <f t="array" ref="P177">_xlfn.IFS(Table1[[#This Row],[Patient Waittime]]&lt;=15,"0-15",Table1[[#This Row],[Patient Waittime]]&lt;=30,"16-30",Table1[[#This Row],[Patient Waittime]]&lt;=45,"31-45",Table1[[#This Row],[Patient Waittime]]&lt;=60,"46-60",TRUE,"60+")</f>
        <v>31-45</v>
      </c>
      <c r="Q177">
        <f>--(Table1[[#This Row],[Patient Waittime]]&lt;=30)</f>
        <v>0</v>
      </c>
      <c r="R177">
        <f>--Table1[[#This Row],[Patient Admission Flag]]</f>
        <v>1</v>
      </c>
      <c r="S177">
        <f>--AND(Table1[[#This Row],[WithinTarget]]=1,Table1[[#This Row],[Patient Satisfaction Score]]&gt;=7)</f>
        <v>0</v>
      </c>
      <c r="T177" t="str">
        <f>IF(LEFT(Table1[[#This Row],[Patient Gender]],1)="F","Female","Male")</f>
        <v>Male</v>
      </c>
    </row>
    <row r="178" spans="1:20" x14ac:dyDescent="0.3">
      <c r="A178" t="s">
        <v>282</v>
      </c>
      <c r="B178" s="1">
        <v>45067.251388888886</v>
      </c>
      <c r="C178" t="s">
        <v>13</v>
      </c>
      <c r="D178">
        <v>34</v>
      </c>
      <c r="E178" t="s">
        <v>10</v>
      </c>
      <c r="F178" t="s">
        <v>11</v>
      </c>
      <c r="G178" t="b">
        <v>1</v>
      </c>
      <c r="I178">
        <v>28</v>
      </c>
      <c r="J178" t="b">
        <v>1</v>
      </c>
      <c r="K178">
        <f>YEAR(Table1[[#This Row],[Patient Admission Date]])</f>
        <v>2023</v>
      </c>
      <c r="L178" t="str">
        <f>TEXT(Table1[[#This Row],[Patient Admission Date]],"mmm")</f>
        <v>May</v>
      </c>
      <c r="M178" t="str">
        <f>TEXT(Table1[[#This Row],[Patient Admission Date]],"ddd")</f>
        <v>Sun</v>
      </c>
      <c r="N178" t="str">
        <f>TEXT(INT(HOUR(Table1[[#This Row],[Patient Admission Date]])/3)*3,"00")&amp;"-"&amp;TEXT(INT(HOUR(Table1[[#This Row],[Patient Admission Date]])/3)*3+3,"00")</f>
        <v>06-09</v>
      </c>
      <c r="O178" t="str" cm="1">
        <f t="array" ref="O178">_xlfn.IFS(Table1[[#This Row],[Patient Age]]&lt;=14,"0-14",Table1[[#This Row],[Patient Age]]&lt;=29,"15-29",Table1[[#This Row],[Patient Age]]&lt;=44,"30-44",Table1[[#This Row],[Patient Age]]&lt;=59,"45-59",Table1[[#This Row],[Patient Age]]&lt;=74,"60-74",TRUE,"75+")</f>
        <v>30-44</v>
      </c>
      <c r="P178" t="str" cm="1">
        <f t="array" ref="P178">_xlfn.IFS(Table1[[#This Row],[Patient Waittime]]&lt;=15,"0-15",Table1[[#This Row],[Patient Waittime]]&lt;=30,"16-30",Table1[[#This Row],[Patient Waittime]]&lt;=45,"31-45",Table1[[#This Row],[Patient Waittime]]&lt;=60,"46-60",TRUE,"60+")</f>
        <v>16-30</v>
      </c>
      <c r="Q178">
        <f>--(Table1[[#This Row],[Patient Waittime]]&lt;=30)</f>
        <v>1</v>
      </c>
      <c r="R178">
        <f>--Table1[[#This Row],[Patient Admission Flag]]</f>
        <v>1</v>
      </c>
      <c r="S178">
        <f>--AND(Table1[[#This Row],[WithinTarget]]=1,Table1[[#This Row],[Patient Satisfaction Score]]&gt;=7)</f>
        <v>0</v>
      </c>
      <c r="T178" t="str">
        <f>IF(LEFT(Table1[[#This Row],[Patient Gender]],1)="F","Female","Male")</f>
        <v>Female</v>
      </c>
    </row>
    <row r="179" spans="1:20" x14ac:dyDescent="0.3">
      <c r="A179" t="s">
        <v>283</v>
      </c>
      <c r="B179" s="1">
        <v>45277.270833333336</v>
      </c>
      <c r="C179" t="s">
        <v>13</v>
      </c>
      <c r="D179">
        <v>24</v>
      </c>
      <c r="E179" t="s">
        <v>14</v>
      </c>
      <c r="F179" t="s">
        <v>11</v>
      </c>
      <c r="G179" t="b">
        <v>1</v>
      </c>
      <c r="H179">
        <v>4</v>
      </c>
      <c r="I179">
        <v>32</v>
      </c>
      <c r="J179" t="b">
        <v>1</v>
      </c>
      <c r="K179">
        <f>YEAR(Table1[[#This Row],[Patient Admission Date]])</f>
        <v>2023</v>
      </c>
      <c r="L179" t="str">
        <f>TEXT(Table1[[#This Row],[Patient Admission Date]],"mmm")</f>
        <v>Dec</v>
      </c>
      <c r="M179" t="str">
        <f>TEXT(Table1[[#This Row],[Patient Admission Date]],"ddd")</f>
        <v>Sun</v>
      </c>
      <c r="N179" t="str">
        <f>TEXT(INT(HOUR(Table1[[#This Row],[Patient Admission Date]])/3)*3,"00")&amp;"-"&amp;TEXT(INT(HOUR(Table1[[#This Row],[Patient Admission Date]])/3)*3+3,"00")</f>
        <v>06-09</v>
      </c>
      <c r="O179" t="str" cm="1">
        <f t="array" ref="O179">_xlfn.IFS(Table1[[#This Row],[Patient Age]]&lt;=14,"0-14",Table1[[#This Row],[Patient Age]]&lt;=29,"15-29",Table1[[#This Row],[Patient Age]]&lt;=44,"30-44",Table1[[#This Row],[Patient Age]]&lt;=59,"45-59",Table1[[#This Row],[Patient Age]]&lt;=74,"60-74",TRUE,"75+")</f>
        <v>15-29</v>
      </c>
      <c r="P179" t="str" cm="1">
        <f t="array" ref="P179">_xlfn.IFS(Table1[[#This Row],[Patient Waittime]]&lt;=15,"0-15",Table1[[#This Row],[Patient Waittime]]&lt;=30,"16-30",Table1[[#This Row],[Patient Waittime]]&lt;=45,"31-45",Table1[[#This Row],[Patient Waittime]]&lt;=60,"46-60",TRUE,"60+")</f>
        <v>31-45</v>
      </c>
      <c r="Q179">
        <f>--(Table1[[#This Row],[Patient Waittime]]&lt;=30)</f>
        <v>0</v>
      </c>
      <c r="R179">
        <f>--Table1[[#This Row],[Patient Admission Flag]]</f>
        <v>1</v>
      </c>
      <c r="S179">
        <f>--AND(Table1[[#This Row],[WithinTarget]]=1,Table1[[#This Row],[Patient Satisfaction Score]]&gt;=7)</f>
        <v>0</v>
      </c>
      <c r="T179" t="str">
        <f>IF(LEFT(Table1[[#This Row],[Patient Gender]],1)="F","Female","Male")</f>
        <v>Female</v>
      </c>
    </row>
    <row r="180" spans="1:20" x14ac:dyDescent="0.3">
      <c r="A180" t="s">
        <v>284</v>
      </c>
      <c r="B180" s="1">
        <v>45289.061805555553</v>
      </c>
      <c r="C180" t="s">
        <v>13</v>
      </c>
      <c r="D180">
        <v>47</v>
      </c>
      <c r="E180" t="s">
        <v>19</v>
      </c>
      <c r="F180" t="s">
        <v>11</v>
      </c>
      <c r="G180" t="b">
        <v>0</v>
      </c>
      <c r="I180">
        <v>19</v>
      </c>
      <c r="J180" t="b">
        <v>0</v>
      </c>
      <c r="K180">
        <f>YEAR(Table1[[#This Row],[Patient Admission Date]])</f>
        <v>2023</v>
      </c>
      <c r="L180" t="str">
        <f>TEXT(Table1[[#This Row],[Patient Admission Date]],"mmm")</f>
        <v>Dec</v>
      </c>
      <c r="M180" t="str">
        <f>TEXT(Table1[[#This Row],[Patient Admission Date]],"ddd")</f>
        <v>Fri</v>
      </c>
      <c r="N180" t="str">
        <f>TEXT(INT(HOUR(Table1[[#This Row],[Patient Admission Date]])/3)*3,"00")&amp;"-"&amp;TEXT(INT(HOUR(Table1[[#This Row],[Patient Admission Date]])/3)*3+3,"00")</f>
        <v>00-03</v>
      </c>
      <c r="O180" t="str" cm="1">
        <f t="array" ref="O180">_xlfn.IFS(Table1[[#This Row],[Patient Age]]&lt;=14,"0-14",Table1[[#This Row],[Patient Age]]&lt;=29,"15-29",Table1[[#This Row],[Patient Age]]&lt;=44,"30-44",Table1[[#This Row],[Patient Age]]&lt;=59,"45-59",Table1[[#This Row],[Patient Age]]&lt;=74,"60-74",TRUE,"75+")</f>
        <v>45-59</v>
      </c>
      <c r="P180" t="str" cm="1">
        <f t="array" ref="P180">_xlfn.IFS(Table1[[#This Row],[Patient Waittime]]&lt;=15,"0-15",Table1[[#This Row],[Patient Waittime]]&lt;=30,"16-30",Table1[[#This Row],[Patient Waittime]]&lt;=45,"31-45",Table1[[#This Row],[Patient Waittime]]&lt;=60,"46-60",TRUE,"60+")</f>
        <v>16-30</v>
      </c>
      <c r="Q180">
        <f>--(Table1[[#This Row],[Patient Waittime]]&lt;=30)</f>
        <v>1</v>
      </c>
      <c r="R180">
        <f>--Table1[[#This Row],[Patient Admission Flag]]</f>
        <v>0</v>
      </c>
      <c r="S180">
        <f>--AND(Table1[[#This Row],[WithinTarget]]=1,Table1[[#This Row],[Patient Satisfaction Score]]&gt;=7)</f>
        <v>0</v>
      </c>
      <c r="T180" t="str">
        <f>IF(LEFT(Table1[[#This Row],[Patient Gender]],1)="F","Female","Male")</f>
        <v>Female</v>
      </c>
    </row>
    <row r="181" spans="1:20" x14ac:dyDescent="0.3">
      <c r="A181" t="s">
        <v>285</v>
      </c>
      <c r="B181" s="1">
        <v>45430.470833333333</v>
      </c>
      <c r="C181" t="s">
        <v>9</v>
      </c>
      <c r="D181">
        <v>51</v>
      </c>
      <c r="E181" t="s">
        <v>22</v>
      </c>
      <c r="F181" t="s">
        <v>15</v>
      </c>
      <c r="G181" t="b">
        <v>1</v>
      </c>
      <c r="H181">
        <v>6</v>
      </c>
      <c r="I181">
        <v>48</v>
      </c>
      <c r="J181" t="b">
        <v>1</v>
      </c>
      <c r="K181">
        <f>YEAR(Table1[[#This Row],[Patient Admission Date]])</f>
        <v>2024</v>
      </c>
      <c r="L181" t="str">
        <f>TEXT(Table1[[#This Row],[Patient Admission Date]],"mmm")</f>
        <v>May</v>
      </c>
      <c r="M181" t="str">
        <f>TEXT(Table1[[#This Row],[Patient Admission Date]],"ddd")</f>
        <v>Sat</v>
      </c>
      <c r="N181" t="str">
        <f>TEXT(INT(HOUR(Table1[[#This Row],[Patient Admission Date]])/3)*3,"00")&amp;"-"&amp;TEXT(INT(HOUR(Table1[[#This Row],[Patient Admission Date]])/3)*3+3,"00")</f>
        <v>09-12</v>
      </c>
      <c r="O181" t="str" cm="1">
        <f t="array" ref="O181">_xlfn.IFS(Table1[[#This Row],[Patient Age]]&lt;=14,"0-14",Table1[[#This Row],[Patient Age]]&lt;=29,"15-29",Table1[[#This Row],[Patient Age]]&lt;=44,"30-44",Table1[[#This Row],[Patient Age]]&lt;=59,"45-59",Table1[[#This Row],[Patient Age]]&lt;=74,"60-74",TRUE,"75+")</f>
        <v>45-59</v>
      </c>
      <c r="P181" t="str" cm="1">
        <f t="array" ref="P181">_xlfn.IFS(Table1[[#This Row],[Patient Waittime]]&lt;=15,"0-15",Table1[[#This Row],[Patient Waittime]]&lt;=30,"16-30",Table1[[#This Row],[Patient Waittime]]&lt;=45,"31-45",Table1[[#This Row],[Patient Waittime]]&lt;=60,"46-60",TRUE,"60+")</f>
        <v>46-60</v>
      </c>
      <c r="Q181">
        <f>--(Table1[[#This Row],[Patient Waittime]]&lt;=30)</f>
        <v>0</v>
      </c>
      <c r="R181">
        <f>--Table1[[#This Row],[Patient Admission Flag]]</f>
        <v>1</v>
      </c>
      <c r="S181">
        <f>--AND(Table1[[#This Row],[WithinTarget]]=1,Table1[[#This Row],[Patient Satisfaction Score]]&gt;=7)</f>
        <v>0</v>
      </c>
      <c r="T181" t="str">
        <f>IF(LEFT(Table1[[#This Row],[Patient Gender]],1)="F","Female","Male")</f>
        <v>Male</v>
      </c>
    </row>
    <row r="182" spans="1:20" x14ac:dyDescent="0.3">
      <c r="A182" t="s">
        <v>286</v>
      </c>
      <c r="B182" s="1">
        <v>45432.645138888889</v>
      </c>
      <c r="C182" t="s">
        <v>13</v>
      </c>
      <c r="D182">
        <v>19</v>
      </c>
      <c r="E182" t="s">
        <v>19</v>
      </c>
      <c r="F182" t="s">
        <v>15</v>
      </c>
      <c r="G182" t="b">
        <v>1</v>
      </c>
      <c r="I182">
        <v>30</v>
      </c>
      <c r="J182" t="b">
        <v>1</v>
      </c>
      <c r="K182">
        <f>YEAR(Table1[[#This Row],[Patient Admission Date]])</f>
        <v>2024</v>
      </c>
      <c r="L182" t="str">
        <f>TEXT(Table1[[#This Row],[Patient Admission Date]],"mmm")</f>
        <v>May</v>
      </c>
      <c r="M182" t="str">
        <f>TEXT(Table1[[#This Row],[Patient Admission Date]],"ddd")</f>
        <v>Mon</v>
      </c>
      <c r="N182" t="str">
        <f>TEXT(INT(HOUR(Table1[[#This Row],[Patient Admission Date]])/3)*3,"00")&amp;"-"&amp;TEXT(INT(HOUR(Table1[[#This Row],[Patient Admission Date]])/3)*3+3,"00")</f>
        <v>15-18</v>
      </c>
      <c r="O182" t="str" cm="1">
        <f t="array" ref="O182">_xlfn.IFS(Table1[[#This Row],[Patient Age]]&lt;=14,"0-14",Table1[[#This Row],[Patient Age]]&lt;=29,"15-29",Table1[[#This Row],[Patient Age]]&lt;=44,"30-44",Table1[[#This Row],[Patient Age]]&lt;=59,"45-59",Table1[[#This Row],[Patient Age]]&lt;=74,"60-74",TRUE,"75+")</f>
        <v>15-29</v>
      </c>
      <c r="P182" t="str" cm="1">
        <f t="array" ref="P182">_xlfn.IFS(Table1[[#This Row],[Patient Waittime]]&lt;=15,"0-15",Table1[[#This Row],[Patient Waittime]]&lt;=30,"16-30",Table1[[#This Row],[Patient Waittime]]&lt;=45,"31-45",Table1[[#This Row],[Patient Waittime]]&lt;=60,"46-60",TRUE,"60+")</f>
        <v>16-30</v>
      </c>
      <c r="Q182">
        <f>--(Table1[[#This Row],[Patient Waittime]]&lt;=30)</f>
        <v>1</v>
      </c>
      <c r="R182">
        <f>--Table1[[#This Row],[Patient Admission Flag]]</f>
        <v>1</v>
      </c>
      <c r="S182">
        <f>--AND(Table1[[#This Row],[WithinTarget]]=1,Table1[[#This Row],[Patient Satisfaction Score]]&gt;=7)</f>
        <v>0</v>
      </c>
      <c r="T182" t="str">
        <f>IF(LEFT(Table1[[#This Row],[Patient Gender]],1)="F","Female","Male")</f>
        <v>Female</v>
      </c>
    </row>
    <row r="183" spans="1:20" x14ac:dyDescent="0.3">
      <c r="A183" t="s">
        <v>287</v>
      </c>
      <c r="B183" s="1">
        <v>45351.918055555558</v>
      </c>
      <c r="C183" t="s">
        <v>13</v>
      </c>
      <c r="D183">
        <v>50</v>
      </c>
      <c r="E183" t="s">
        <v>22</v>
      </c>
      <c r="F183" t="s">
        <v>11</v>
      </c>
      <c r="G183" t="b">
        <v>0</v>
      </c>
      <c r="I183">
        <v>34</v>
      </c>
      <c r="J183" t="b">
        <v>0</v>
      </c>
      <c r="K183">
        <f>YEAR(Table1[[#This Row],[Patient Admission Date]])</f>
        <v>2024</v>
      </c>
      <c r="L183" t="str">
        <f>TEXT(Table1[[#This Row],[Patient Admission Date]],"mmm")</f>
        <v>Feb</v>
      </c>
      <c r="M183" t="str">
        <f>TEXT(Table1[[#This Row],[Patient Admission Date]],"ddd")</f>
        <v>Thu</v>
      </c>
      <c r="N183" t="str">
        <f>TEXT(INT(HOUR(Table1[[#This Row],[Patient Admission Date]])/3)*3,"00")&amp;"-"&amp;TEXT(INT(HOUR(Table1[[#This Row],[Patient Admission Date]])/3)*3+3,"00")</f>
        <v>21-24</v>
      </c>
      <c r="O183" t="str" cm="1">
        <f t="array" ref="O183">_xlfn.IFS(Table1[[#This Row],[Patient Age]]&lt;=14,"0-14",Table1[[#This Row],[Patient Age]]&lt;=29,"15-29",Table1[[#This Row],[Patient Age]]&lt;=44,"30-44",Table1[[#This Row],[Patient Age]]&lt;=59,"45-59",Table1[[#This Row],[Patient Age]]&lt;=74,"60-74",TRUE,"75+")</f>
        <v>45-59</v>
      </c>
      <c r="P183" t="str" cm="1">
        <f t="array" ref="P183">_xlfn.IFS(Table1[[#This Row],[Patient Waittime]]&lt;=15,"0-15",Table1[[#This Row],[Patient Waittime]]&lt;=30,"16-30",Table1[[#This Row],[Patient Waittime]]&lt;=45,"31-45",Table1[[#This Row],[Patient Waittime]]&lt;=60,"46-60",TRUE,"60+")</f>
        <v>31-45</v>
      </c>
      <c r="Q183">
        <f>--(Table1[[#This Row],[Patient Waittime]]&lt;=30)</f>
        <v>0</v>
      </c>
      <c r="R183">
        <f>--Table1[[#This Row],[Patient Admission Flag]]</f>
        <v>0</v>
      </c>
      <c r="S183">
        <f>--AND(Table1[[#This Row],[WithinTarget]]=1,Table1[[#This Row],[Patient Satisfaction Score]]&gt;=7)</f>
        <v>0</v>
      </c>
      <c r="T183" t="str">
        <f>IF(LEFT(Table1[[#This Row],[Patient Gender]],1)="F","Female","Male")</f>
        <v>Female</v>
      </c>
    </row>
    <row r="184" spans="1:20" x14ac:dyDescent="0.3">
      <c r="A184" t="s">
        <v>288</v>
      </c>
      <c r="B184" s="1">
        <v>45097.493750000001</v>
      </c>
      <c r="C184" t="s">
        <v>13</v>
      </c>
      <c r="D184">
        <v>8</v>
      </c>
      <c r="E184" t="s">
        <v>10</v>
      </c>
      <c r="F184" t="s">
        <v>11</v>
      </c>
      <c r="G184" t="b">
        <v>1</v>
      </c>
      <c r="H184">
        <v>0</v>
      </c>
      <c r="I184">
        <v>59</v>
      </c>
      <c r="J184" t="b">
        <v>1</v>
      </c>
      <c r="K184">
        <f>YEAR(Table1[[#This Row],[Patient Admission Date]])</f>
        <v>2023</v>
      </c>
      <c r="L184" t="str">
        <f>TEXT(Table1[[#This Row],[Patient Admission Date]],"mmm")</f>
        <v>Jun</v>
      </c>
      <c r="M184" t="str">
        <f>TEXT(Table1[[#This Row],[Patient Admission Date]],"ddd")</f>
        <v>Tue</v>
      </c>
      <c r="N184" t="str">
        <f>TEXT(INT(HOUR(Table1[[#This Row],[Patient Admission Date]])/3)*3,"00")&amp;"-"&amp;TEXT(INT(HOUR(Table1[[#This Row],[Patient Admission Date]])/3)*3+3,"00")</f>
        <v>09-12</v>
      </c>
      <c r="O184" t="str" cm="1">
        <f t="array" ref="O184">_xlfn.IFS(Table1[[#This Row],[Patient Age]]&lt;=14,"0-14",Table1[[#This Row],[Patient Age]]&lt;=29,"15-29",Table1[[#This Row],[Patient Age]]&lt;=44,"30-44",Table1[[#This Row],[Patient Age]]&lt;=59,"45-59",Table1[[#This Row],[Patient Age]]&lt;=74,"60-74",TRUE,"75+")</f>
        <v>0-14</v>
      </c>
      <c r="P184" t="str" cm="1">
        <f t="array" ref="P184">_xlfn.IFS(Table1[[#This Row],[Patient Waittime]]&lt;=15,"0-15",Table1[[#This Row],[Patient Waittime]]&lt;=30,"16-30",Table1[[#This Row],[Patient Waittime]]&lt;=45,"31-45",Table1[[#This Row],[Patient Waittime]]&lt;=60,"46-60",TRUE,"60+")</f>
        <v>46-60</v>
      </c>
      <c r="Q184">
        <f>--(Table1[[#This Row],[Patient Waittime]]&lt;=30)</f>
        <v>0</v>
      </c>
      <c r="R184">
        <f>--Table1[[#This Row],[Patient Admission Flag]]</f>
        <v>1</v>
      </c>
      <c r="S184">
        <f>--AND(Table1[[#This Row],[WithinTarget]]=1,Table1[[#This Row],[Patient Satisfaction Score]]&gt;=7)</f>
        <v>0</v>
      </c>
      <c r="T184" t="str">
        <f>IF(LEFT(Table1[[#This Row],[Patient Gender]],1)="F","Female","Male")</f>
        <v>Female</v>
      </c>
    </row>
    <row r="185" spans="1:20" x14ac:dyDescent="0.3">
      <c r="A185" t="s">
        <v>289</v>
      </c>
      <c r="B185" s="1">
        <v>45115.737500000003</v>
      </c>
      <c r="C185" t="s">
        <v>9</v>
      </c>
      <c r="D185">
        <v>66</v>
      </c>
      <c r="E185" t="s">
        <v>18</v>
      </c>
      <c r="F185" t="s">
        <v>11</v>
      </c>
      <c r="G185" t="b">
        <v>1</v>
      </c>
      <c r="I185">
        <v>42</v>
      </c>
      <c r="J185" t="b">
        <v>1</v>
      </c>
      <c r="K185">
        <f>YEAR(Table1[[#This Row],[Patient Admission Date]])</f>
        <v>2023</v>
      </c>
      <c r="L185" t="str">
        <f>TEXT(Table1[[#This Row],[Patient Admission Date]],"mmm")</f>
        <v>Jul</v>
      </c>
      <c r="M185" t="str">
        <f>TEXT(Table1[[#This Row],[Patient Admission Date]],"ddd")</f>
        <v>Sat</v>
      </c>
      <c r="N185" t="str">
        <f>TEXT(INT(HOUR(Table1[[#This Row],[Patient Admission Date]])/3)*3,"00")&amp;"-"&amp;TEXT(INT(HOUR(Table1[[#This Row],[Patient Admission Date]])/3)*3+3,"00")</f>
        <v>15-18</v>
      </c>
      <c r="O185" t="str" cm="1">
        <f t="array" ref="O185">_xlfn.IFS(Table1[[#This Row],[Patient Age]]&lt;=14,"0-14",Table1[[#This Row],[Patient Age]]&lt;=29,"15-29",Table1[[#This Row],[Patient Age]]&lt;=44,"30-44",Table1[[#This Row],[Patient Age]]&lt;=59,"45-59",Table1[[#This Row],[Patient Age]]&lt;=74,"60-74",TRUE,"75+")</f>
        <v>60-74</v>
      </c>
      <c r="P185" t="str" cm="1">
        <f t="array" ref="P185">_xlfn.IFS(Table1[[#This Row],[Patient Waittime]]&lt;=15,"0-15",Table1[[#This Row],[Patient Waittime]]&lt;=30,"16-30",Table1[[#This Row],[Patient Waittime]]&lt;=45,"31-45",Table1[[#This Row],[Patient Waittime]]&lt;=60,"46-60",TRUE,"60+")</f>
        <v>31-45</v>
      </c>
      <c r="Q185">
        <f>--(Table1[[#This Row],[Patient Waittime]]&lt;=30)</f>
        <v>0</v>
      </c>
      <c r="R185">
        <f>--Table1[[#This Row],[Patient Admission Flag]]</f>
        <v>1</v>
      </c>
      <c r="S185">
        <f>--AND(Table1[[#This Row],[WithinTarget]]=1,Table1[[#This Row],[Patient Satisfaction Score]]&gt;=7)</f>
        <v>0</v>
      </c>
      <c r="T185" t="str">
        <f>IF(LEFT(Table1[[#This Row],[Patient Gender]],1)="F","Female","Male")</f>
        <v>Male</v>
      </c>
    </row>
    <row r="186" spans="1:20" x14ac:dyDescent="0.3">
      <c r="A186" t="s">
        <v>290</v>
      </c>
      <c r="B186" s="1">
        <v>45190.301388888889</v>
      </c>
      <c r="C186" t="s">
        <v>13</v>
      </c>
      <c r="D186">
        <v>62</v>
      </c>
      <c r="E186" t="s">
        <v>14</v>
      </c>
      <c r="F186" t="s">
        <v>15</v>
      </c>
      <c r="G186" t="b">
        <v>0</v>
      </c>
      <c r="I186">
        <v>40</v>
      </c>
      <c r="J186" t="b">
        <v>0</v>
      </c>
      <c r="K186">
        <f>YEAR(Table1[[#This Row],[Patient Admission Date]])</f>
        <v>2023</v>
      </c>
      <c r="L186" t="str">
        <f>TEXT(Table1[[#This Row],[Patient Admission Date]],"mmm")</f>
        <v>Sep</v>
      </c>
      <c r="M186" t="str">
        <f>TEXT(Table1[[#This Row],[Patient Admission Date]],"ddd")</f>
        <v>Thu</v>
      </c>
      <c r="N186" t="str">
        <f>TEXT(INT(HOUR(Table1[[#This Row],[Patient Admission Date]])/3)*3,"00")&amp;"-"&amp;TEXT(INT(HOUR(Table1[[#This Row],[Patient Admission Date]])/3)*3+3,"00")</f>
        <v>06-09</v>
      </c>
      <c r="O186" t="str" cm="1">
        <f t="array" ref="O186">_xlfn.IFS(Table1[[#This Row],[Patient Age]]&lt;=14,"0-14",Table1[[#This Row],[Patient Age]]&lt;=29,"15-29",Table1[[#This Row],[Patient Age]]&lt;=44,"30-44",Table1[[#This Row],[Patient Age]]&lt;=59,"45-59",Table1[[#This Row],[Patient Age]]&lt;=74,"60-74",TRUE,"75+")</f>
        <v>60-74</v>
      </c>
      <c r="P186" t="str" cm="1">
        <f t="array" ref="P186">_xlfn.IFS(Table1[[#This Row],[Patient Waittime]]&lt;=15,"0-15",Table1[[#This Row],[Patient Waittime]]&lt;=30,"16-30",Table1[[#This Row],[Patient Waittime]]&lt;=45,"31-45",Table1[[#This Row],[Patient Waittime]]&lt;=60,"46-60",TRUE,"60+")</f>
        <v>31-45</v>
      </c>
      <c r="Q186">
        <f>--(Table1[[#This Row],[Patient Waittime]]&lt;=30)</f>
        <v>0</v>
      </c>
      <c r="R186">
        <f>--Table1[[#This Row],[Patient Admission Flag]]</f>
        <v>0</v>
      </c>
      <c r="S186">
        <f>--AND(Table1[[#This Row],[WithinTarget]]=1,Table1[[#This Row],[Patient Satisfaction Score]]&gt;=7)</f>
        <v>0</v>
      </c>
      <c r="T186" t="str">
        <f>IF(LEFT(Table1[[#This Row],[Patient Gender]],1)="F","Female","Male")</f>
        <v>Female</v>
      </c>
    </row>
    <row r="187" spans="1:20" x14ac:dyDescent="0.3">
      <c r="A187" t="s">
        <v>291</v>
      </c>
      <c r="B187" s="1">
        <v>45282.986805555556</v>
      </c>
      <c r="C187" t="s">
        <v>13</v>
      </c>
      <c r="D187">
        <v>28</v>
      </c>
      <c r="E187" t="s">
        <v>22</v>
      </c>
      <c r="F187" t="s">
        <v>27</v>
      </c>
      <c r="G187" t="b">
        <v>0</v>
      </c>
      <c r="H187">
        <v>1</v>
      </c>
      <c r="I187">
        <v>17</v>
      </c>
      <c r="J187" t="b">
        <v>0</v>
      </c>
      <c r="K187">
        <f>YEAR(Table1[[#This Row],[Patient Admission Date]])</f>
        <v>2023</v>
      </c>
      <c r="L187" t="str">
        <f>TEXT(Table1[[#This Row],[Patient Admission Date]],"mmm")</f>
        <v>Dec</v>
      </c>
      <c r="M187" t="str">
        <f>TEXT(Table1[[#This Row],[Patient Admission Date]],"ddd")</f>
        <v>Fri</v>
      </c>
      <c r="N187" t="str">
        <f>TEXT(INT(HOUR(Table1[[#This Row],[Patient Admission Date]])/3)*3,"00")&amp;"-"&amp;TEXT(INT(HOUR(Table1[[#This Row],[Patient Admission Date]])/3)*3+3,"00")</f>
        <v>21-24</v>
      </c>
      <c r="O187" t="str" cm="1">
        <f t="array" ref="O187">_xlfn.IFS(Table1[[#This Row],[Patient Age]]&lt;=14,"0-14",Table1[[#This Row],[Patient Age]]&lt;=29,"15-29",Table1[[#This Row],[Patient Age]]&lt;=44,"30-44",Table1[[#This Row],[Patient Age]]&lt;=59,"45-59",Table1[[#This Row],[Patient Age]]&lt;=74,"60-74",TRUE,"75+")</f>
        <v>15-29</v>
      </c>
      <c r="P187" t="str" cm="1">
        <f t="array" ref="P187">_xlfn.IFS(Table1[[#This Row],[Patient Waittime]]&lt;=15,"0-15",Table1[[#This Row],[Patient Waittime]]&lt;=30,"16-30",Table1[[#This Row],[Patient Waittime]]&lt;=45,"31-45",Table1[[#This Row],[Patient Waittime]]&lt;=60,"46-60",TRUE,"60+")</f>
        <v>16-30</v>
      </c>
      <c r="Q187">
        <f>--(Table1[[#This Row],[Patient Waittime]]&lt;=30)</f>
        <v>1</v>
      </c>
      <c r="R187">
        <f>--Table1[[#This Row],[Patient Admission Flag]]</f>
        <v>0</v>
      </c>
      <c r="S187">
        <f>--AND(Table1[[#This Row],[WithinTarget]]=1,Table1[[#This Row],[Patient Satisfaction Score]]&gt;=7)</f>
        <v>0</v>
      </c>
      <c r="T187" t="str">
        <f>IF(LEFT(Table1[[#This Row],[Patient Gender]],1)="F","Female","Male")</f>
        <v>Female</v>
      </c>
    </row>
    <row r="188" spans="1:20" x14ac:dyDescent="0.3">
      <c r="A188" t="s">
        <v>292</v>
      </c>
      <c r="B188" s="1">
        <v>45270.251388888886</v>
      </c>
      <c r="C188" t="s">
        <v>13</v>
      </c>
      <c r="D188">
        <v>59</v>
      </c>
      <c r="E188" t="s">
        <v>19</v>
      </c>
      <c r="F188" t="s">
        <v>27</v>
      </c>
      <c r="G188" t="b">
        <v>0</v>
      </c>
      <c r="I188">
        <v>54</v>
      </c>
      <c r="J188" t="b">
        <v>0</v>
      </c>
      <c r="K188">
        <f>YEAR(Table1[[#This Row],[Patient Admission Date]])</f>
        <v>2023</v>
      </c>
      <c r="L188" t="str">
        <f>TEXT(Table1[[#This Row],[Patient Admission Date]],"mmm")</f>
        <v>Dec</v>
      </c>
      <c r="M188" t="str">
        <f>TEXT(Table1[[#This Row],[Patient Admission Date]],"ddd")</f>
        <v>Sun</v>
      </c>
      <c r="N188" t="str">
        <f>TEXT(INT(HOUR(Table1[[#This Row],[Patient Admission Date]])/3)*3,"00")&amp;"-"&amp;TEXT(INT(HOUR(Table1[[#This Row],[Patient Admission Date]])/3)*3+3,"00")</f>
        <v>06-09</v>
      </c>
      <c r="O188" t="str" cm="1">
        <f t="array" ref="O188">_xlfn.IFS(Table1[[#This Row],[Patient Age]]&lt;=14,"0-14",Table1[[#This Row],[Patient Age]]&lt;=29,"15-29",Table1[[#This Row],[Patient Age]]&lt;=44,"30-44",Table1[[#This Row],[Patient Age]]&lt;=59,"45-59",Table1[[#This Row],[Patient Age]]&lt;=74,"60-74",TRUE,"75+")</f>
        <v>45-59</v>
      </c>
      <c r="P188" t="str" cm="1">
        <f t="array" ref="P188">_xlfn.IFS(Table1[[#This Row],[Patient Waittime]]&lt;=15,"0-15",Table1[[#This Row],[Patient Waittime]]&lt;=30,"16-30",Table1[[#This Row],[Patient Waittime]]&lt;=45,"31-45",Table1[[#This Row],[Patient Waittime]]&lt;=60,"46-60",TRUE,"60+")</f>
        <v>46-60</v>
      </c>
      <c r="Q188">
        <f>--(Table1[[#This Row],[Patient Waittime]]&lt;=30)</f>
        <v>0</v>
      </c>
      <c r="R188">
        <f>--Table1[[#This Row],[Patient Admission Flag]]</f>
        <v>0</v>
      </c>
      <c r="S188">
        <f>--AND(Table1[[#This Row],[WithinTarget]]=1,Table1[[#This Row],[Patient Satisfaction Score]]&gt;=7)</f>
        <v>0</v>
      </c>
      <c r="T188" t="str">
        <f>IF(LEFT(Table1[[#This Row],[Patient Gender]],1)="F","Female","Male")</f>
        <v>Female</v>
      </c>
    </row>
    <row r="189" spans="1:20" x14ac:dyDescent="0.3">
      <c r="A189" t="s">
        <v>293</v>
      </c>
      <c r="B189" s="1">
        <v>45259.293055555558</v>
      </c>
      <c r="C189" t="s">
        <v>9</v>
      </c>
      <c r="D189">
        <v>20</v>
      </c>
      <c r="E189" t="s">
        <v>10</v>
      </c>
      <c r="F189" t="s">
        <v>11</v>
      </c>
      <c r="G189" t="b">
        <v>1</v>
      </c>
      <c r="I189">
        <v>56</v>
      </c>
      <c r="J189" t="b">
        <v>1</v>
      </c>
      <c r="K189">
        <f>YEAR(Table1[[#This Row],[Patient Admission Date]])</f>
        <v>2023</v>
      </c>
      <c r="L189" t="str">
        <f>TEXT(Table1[[#This Row],[Patient Admission Date]],"mmm")</f>
        <v>Nov</v>
      </c>
      <c r="M189" t="str">
        <f>TEXT(Table1[[#This Row],[Patient Admission Date]],"ddd")</f>
        <v>Wed</v>
      </c>
      <c r="N189" t="str">
        <f>TEXT(INT(HOUR(Table1[[#This Row],[Patient Admission Date]])/3)*3,"00")&amp;"-"&amp;TEXT(INT(HOUR(Table1[[#This Row],[Patient Admission Date]])/3)*3+3,"00")</f>
        <v>06-09</v>
      </c>
      <c r="O189" t="str" cm="1">
        <f t="array" ref="O189">_xlfn.IFS(Table1[[#This Row],[Patient Age]]&lt;=14,"0-14",Table1[[#This Row],[Patient Age]]&lt;=29,"15-29",Table1[[#This Row],[Patient Age]]&lt;=44,"30-44",Table1[[#This Row],[Patient Age]]&lt;=59,"45-59",Table1[[#This Row],[Patient Age]]&lt;=74,"60-74",TRUE,"75+")</f>
        <v>15-29</v>
      </c>
      <c r="P189" t="str" cm="1">
        <f t="array" ref="P189">_xlfn.IFS(Table1[[#This Row],[Patient Waittime]]&lt;=15,"0-15",Table1[[#This Row],[Patient Waittime]]&lt;=30,"16-30",Table1[[#This Row],[Patient Waittime]]&lt;=45,"31-45",Table1[[#This Row],[Patient Waittime]]&lt;=60,"46-60",TRUE,"60+")</f>
        <v>46-60</v>
      </c>
      <c r="Q189">
        <f>--(Table1[[#This Row],[Patient Waittime]]&lt;=30)</f>
        <v>0</v>
      </c>
      <c r="R189">
        <f>--Table1[[#This Row],[Patient Admission Flag]]</f>
        <v>1</v>
      </c>
      <c r="S189">
        <f>--AND(Table1[[#This Row],[WithinTarget]]=1,Table1[[#This Row],[Patient Satisfaction Score]]&gt;=7)</f>
        <v>0</v>
      </c>
      <c r="T189" t="str">
        <f>IF(LEFT(Table1[[#This Row],[Patient Gender]],1)="F","Female","Male")</f>
        <v>Male</v>
      </c>
    </row>
    <row r="190" spans="1:20" x14ac:dyDescent="0.3">
      <c r="A190" t="s">
        <v>294</v>
      </c>
      <c r="B190" s="1">
        <v>45378.486805555556</v>
      </c>
      <c r="C190" t="s">
        <v>9</v>
      </c>
      <c r="D190">
        <v>8</v>
      </c>
      <c r="E190" t="s">
        <v>14</v>
      </c>
      <c r="F190" t="s">
        <v>11</v>
      </c>
      <c r="G190" t="b">
        <v>0</v>
      </c>
      <c r="I190">
        <v>29</v>
      </c>
      <c r="J190" t="b">
        <v>0</v>
      </c>
      <c r="K190">
        <f>YEAR(Table1[[#This Row],[Patient Admission Date]])</f>
        <v>2024</v>
      </c>
      <c r="L190" t="str">
        <f>TEXT(Table1[[#This Row],[Patient Admission Date]],"mmm")</f>
        <v>Mar</v>
      </c>
      <c r="M190" t="str">
        <f>TEXT(Table1[[#This Row],[Patient Admission Date]],"ddd")</f>
        <v>Wed</v>
      </c>
      <c r="N190" t="str">
        <f>TEXT(INT(HOUR(Table1[[#This Row],[Patient Admission Date]])/3)*3,"00")&amp;"-"&amp;TEXT(INT(HOUR(Table1[[#This Row],[Patient Admission Date]])/3)*3+3,"00")</f>
        <v>09-12</v>
      </c>
      <c r="O190" t="str" cm="1">
        <f t="array" ref="O190">_xlfn.IFS(Table1[[#This Row],[Patient Age]]&lt;=14,"0-14",Table1[[#This Row],[Patient Age]]&lt;=29,"15-29",Table1[[#This Row],[Patient Age]]&lt;=44,"30-44",Table1[[#This Row],[Patient Age]]&lt;=59,"45-59",Table1[[#This Row],[Patient Age]]&lt;=74,"60-74",TRUE,"75+")</f>
        <v>0-14</v>
      </c>
      <c r="P190" t="str" cm="1">
        <f t="array" ref="P190">_xlfn.IFS(Table1[[#This Row],[Patient Waittime]]&lt;=15,"0-15",Table1[[#This Row],[Patient Waittime]]&lt;=30,"16-30",Table1[[#This Row],[Patient Waittime]]&lt;=45,"31-45",Table1[[#This Row],[Patient Waittime]]&lt;=60,"46-60",TRUE,"60+")</f>
        <v>16-30</v>
      </c>
      <c r="Q190">
        <f>--(Table1[[#This Row],[Patient Waittime]]&lt;=30)</f>
        <v>1</v>
      </c>
      <c r="R190">
        <f>--Table1[[#This Row],[Patient Admission Flag]]</f>
        <v>0</v>
      </c>
      <c r="S190">
        <f>--AND(Table1[[#This Row],[WithinTarget]]=1,Table1[[#This Row],[Patient Satisfaction Score]]&gt;=7)</f>
        <v>0</v>
      </c>
      <c r="T190" t="str">
        <f>IF(LEFT(Table1[[#This Row],[Patient Gender]],1)="F","Female","Male")</f>
        <v>Male</v>
      </c>
    </row>
    <row r="191" spans="1:20" x14ac:dyDescent="0.3">
      <c r="A191" t="s">
        <v>295</v>
      </c>
      <c r="B191" s="1">
        <v>45165.677777777775</v>
      </c>
      <c r="C191" t="s">
        <v>9</v>
      </c>
      <c r="D191">
        <v>4</v>
      </c>
      <c r="E191" t="s">
        <v>10</v>
      </c>
      <c r="F191" t="s">
        <v>15</v>
      </c>
      <c r="G191" t="b">
        <v>0</v>
      </c>
      <c r="I191">
        <v>53</v>
      </c>
      <c r="J191" t="b">
        <v>0</v>
      </c>
      <c r="K191">
        <f>YEAR(Table1[[#This Row],[Patient Admission Date]])</f>
        <v>2023</v>
      </c>
      <c r="L191" t="str">
        <f>TEXT(Table1[[#This Row],[Patient Admission Date]],"mmm")</f>
        <v>Aug</v>
      </c>
      <c r="M191" t="str">
        <f>TEXT(Table1[[#This Row],[Patient Admission Date]],"ddd")</f>
        <v>Sun</v>
      </c>
      <c r="N191" t="str">
        <f>TEXT(INT(HOUR(Table1[[#This Row],[Patient Admission Date]])/3)*3,"00")&amp;"-"&amp;TEXT(INT(HOUR(Table1[[#This Row],[Patient Admission Date]])/3)*3+3,"00")</f>
        <v>15-18</v>
      </c>
      <c r="O191" t="str" cm="1">
        <f t="array" ref="O191">_xlfn.IFS(Table1[[#This Row],[Patient Age]]&lt;=14,"0-14",Table1[[#This Row],[Patient Age]]&lt;=29,"15-29",Table1[[#This Row],[Patient Age]]&lt;=44,"30-44",Table1[[#This Row],[Patient Age]]&lt;=59,"45-59",Table1[[#This Row],[Patient Age]]&lt;=74,"60-74",TRUE,"75+")</f>
        <v>0-14</v>
      </c>
      <c r="P191" t="str" cm="1">
        <f t="array" ref="P191">_xlfn.IFS(Table1[[#This Row],[Patient Waittime]]&lt;=15,"0-15",Table1[[#This Row],[Patient Waittime]]&lt;=30,"16-30",Table1[[#This Row],[Patient Waittime]]&lt;=45,"31-45",Table1[[#This Row],[Patient Waittime]]&lt;=60,"46-60",TRUE,"60+")</f>
        <v>46-60</v>
      </c>
      <c r="Q191">
        <f>--(Table1[[#This Row],[Patient Waittime]]&lt;=30)</f>
        <v>0</v>
      </c>
      <c r="R191">
        <f>--Table1[[#This Row],[Patient Admission Flag]]</f>
        <v>0</v>
      </c>
      <c r="S191">
        <f>--AND(Table1[[#This Row],[WithinTarget]]=1,Table1[[#This Row],[Patient Satisfaction Score]]&gt;=7)</f>
        <v>0</v>
      </c>
      <c r="T191" t="str">
        <f>IF(LEFT(Table1[[#This Row],[Patient Gender]],1)="F","Female","Male")</f>
        <v>Male</v>
      </c>
    </row>
    <row r="192" spans="1:20" x14ac:dyDescent="0.3">
      <c r="A192" t="s">
        <v>296</v>
      </c>
      <c r="B192" s="1">
        <v>45423.147916666669</v>
      </c>
      <c r="C192" t="s">
        <v>13</v>
      </c>
      <c r="D192">
        <v>64</v>
      </c>
      <c r="E192" t="s">
        <v>14</v>
      </c>
      <c r="F192" t="s">
        <v>11</v>
      </c>
      <c r="G192" t="b">
        <v>1</v>
      </c>
      <c r="H192">
        <v>9</v>
      </c>
      <c r="I192">
        <v>32</v>
      </c>
      <c r="J192" t="b">
        <v>1</v>
      </c>
      <c r="K192">
        <f>YEAR(Table1[[#This Row],[Patient Admission Date]])</f>
        <v>2024</v>
      </c>
      <c r="L192" t="str">
        <f>TEXT(Table1[[#This Row],[Patient Admission Date]],"mmm")</f>
        <v>May</v>
      </c>
      <c r="M192" t="str">
        <f>TEXT(Table1[[#This Row],[Patient Admission Date]],"ddd")</f>
        <v>Sat</v>
      </c>
      <c r="N192" t="str">
        <f>TEXT(INT(HOUR(Table1[[#This Row],[Patient Admission Date]])/3)*3,"00")&amp;"-"&amp;TEXT(INT(HOUR(Table1[[#This Row],[Patient Admission Date]])/3)*3+3,"00")</f>
        <v>03-06</v>
      </c>
      <c r="O192" t="str" cm="1">
        <f t="array" ref="O192">_xlfn.IFS(Table1[[#This Row],[Patient Age]]&lt;=14,"0-14",Table1[[#This Row],[Patient Age]]&lt;=29,"15-29",Table1[[#This Row],[Patient Age]]&lt;=44,"30-44",Table1[[#This Row],[Patient Age]]&lt;=59,"45-59",Table1[[#This Row],[Patient Age]]&lt;=74,"60-74",TRUE,"75+")</f>
        <v>60-74</v>
      </c>
      <c r="P192" t="str" cm="1">
        <f t="array" ref="P192">_xlfn.IFS(Table1[[#This Row],[Patient Waittime]]&lt;=15,"0-15",Table1[[#This Row],[Patient Waittime]]&lt;=30,"16-30",Table1[[#This Row],[Patient Waittime]]&lt;=45,"31-45",Table1[[#This Row],[Patient Waittime]]&lt;=60,"46-60",TRUE,"60+")</f>
        <v>31-45</v>
      </c>
      <c r="Q192">
        <f>--(Table1[[#This Row],[Patient Waittime]]&lt;=30)</f>
        <v>0</v>
      </c>
      <c r="R192">
        <f>--Table1[[#This Row],[Patient Admission Flag]]</f>
        <v>1</v>
      </c>
      <c r="S192">
        <f>--AND(Table1[[#This Row],[WithinTarget]]=1,Table1[[#This Row],[Patient Satisfaction Score]]&gt;=7)</f>
        <v>0</v>
      </c>
      <c r="T192" t="str">
        <f>IF(LEFT(Table1[[#This Row],[Patient Gender]],1)="F","Female","Male")</f>
        <v>Female</v>
      </c>
    </row>
    <row r="193" spans="1:20" x14ac:dyDescent="0.3">
      <c r="A193" t="s">
        <v>297</v>
      </c>
      <c r="B193" s="1">
        <v>45315.575694444444</v>
      </c>
      <c r="C193" t="s">
        <v>13</v>
      </c>
      <c r="D193">
        <v>29</v>
      </c>
      <c r="E193" t="s">
        <v>10</v>
      </c>
      <c r="F193" t="s">
        <v>17</v>
      </c>
      <c r="G193" t="b">
        <v>0</v>
      </c>
      <c r="I193">
        <v>41</v>
      </c>
      <c r="J193" t="b">
        <v>0</v>
      </c>
      <c r="K193">
        <f>YEAR(Table1[[#This Row],[Patient Admission Date]])</f>
        <v>2024</v>
      </c>
      <c r="L193" t="str">
        <f>TEXT(Table1[[#This Row],[Patient Admission Date]],"mmm")</f>
        <v>Jan</v>
      </c>
      <c r="M193" t="str">
        <f>TEXT(Table1[[#This Row],[Patient Admission Date]],"ddd")</f>
        <v>Wed</v>
      </c>
      <c r="N193" t="str">
        <f>TEXT(INT(HOUR(Table1[[#This Row],[Patient Admission Date]])/3)*3,"00")&amp;"-"&amp;TEXT(INT(HOUR(Table1[[#This Row],[Patient Admission Date]])/3)*3+3,"00")</f>
        <v>12-15</v>
      </c>
      <c r="O193" t="str" cm="1">
        <f t="array" ref="O193">_xlfn.IFS(Table1[[#This Row],[Patient Age]]&lt;=14,"0-14",Table1[[#This Row],[Patient Age]]&lt;=29,"15-29",Table1[[#This Row],[Patient Age]]&lt;=44,"30-44",Table1[[#This Row],[Patient Age]]&lt;=59,"45-59",Table1[[#This Row],[Patient Age]]&lt;=74,"60-74",TRUE,"75+")</f>
        <v>15-29</v>
      </c>
      <c r="P193" t="str" cm="1">
        <f t="array" ref="P193">_xlfn.IFS(Table1[[#This Row],[Patient Waittime]]&lt;=15,"0-15",Table1[[#This Row],[Patient Waittime]]&lt;=30,"16-30",Table1[[#This Row],[Patient Waittime]]&lt;=45,"31-45",Table1[[#This Row],[Patient Waittime]]&lt;=60,"46-60",TRUE,"60+")</f>
        <v>31-45</v>
      </c>
      <c r="Q193">
        <f>--(Table1[[#This Row],[Patient Waittime]]&lt;=30)</f>
        <v>0</v>
      </c>
      <c r="R193">
        <f>--Table1[[#This Row],[Patient Admission Flag]]</f>
        <v>0</v>
      </c>
      <c r="S193">
        <f>--AND(Table1[[#This Row],[WithinTarget]]=1,Table1[[#This Row],[Patient Satisfaction Score]]&gt;=7)</f>
        <v>0</v>
      </c>
      <c r="T193" t="str">
        <f>IF(LEFT(Table1[[#This Row],[Patient Gender]],1)="F","Female","Male")</f>
        <v>Female</v>
      </c>
    </row>
    <row r="194" spans="1:20" x14ac:dyDescent="0.3">
      <c r="A194" t="s">
        <v>298</v>
      </c>
      <c r="B194" s="1">
        <v>45353.802777777775</v>
      </c>
      <c r="C194" t="s">
        <v>9</v>
      </c>
      <c r="D194">
        <v>26</v>
      </c>
      <c r="E194" t="s">
        <v>22</v>
      </c>
      <c r="F194" t="s">
        <v>11</v>
      </c>
      <c r="G194" t="b">
        <v>0</v>
      </c>
      <c r="I194">
        <v>55</v>
      </c>
      <c r="J194" t="b">
        <v>0</v>
      </c>
      <c r="K194">
        <f>YEAR(Table1[[#This Row],[Patient Admission Date]])</f>
        <v>2024</v>
      </c>
      <c r="L194" t="str">
        <f>TEXT(Table1[[#This Row],[Patient Admission Date]],"mmm")</f>
        <v>Mar</v>
      </c>
      <c r="M194" t="str">
        <f>TEXT(Table1[[#This Row],[Patient Admission Date]],"ddd")</f>
        <v>Sat</v>
      </c>
      <c r="N194" t="str">
        <f>TEXT(INT(HOUR(Table1[[#This Row],[Patient Admission Date]])/3)*3,"00")&amp;"-"&amp;TEXT(INT(HOUR(Table1[[#This Row],[Patient Admission Date]])/3)*3+3,"00")</f>
        <v>18-21</v>
      </c>
      <c r="O194" t="str" cm="1">
        <f t="array" ref="O194">_xlfn.IFS(Table1[[#This Row],[Patient Age]]&lt;=14,"0-14",Table1[[#This Row],[Patient Age]]&lt;=29,"15-29",Table1[[#This Row],[Patient Age]]&lt;=44,"30-44",Table1[[#This Row],[Patient Age]]&lt;=59,"45-59",Table1[[#This Row],[Patient Age]]&lt;=74,"60-74",TRUE,"75+")</f>
        <v>15-29</v>
      </c>
      <c r="P194" t="str" cm="1">
        <f t="array" ref="P194">_xlfn.IFS(Table1[[#This Row],[Patient Waittime]]&lt;=15,"0-15",Table1[[#This Row],[Patient Waittime]]&lt;=30,"16-30",Table1[[#This Row],[Patient Waittime]]&lt;=45,"31-45",Table1[[#This Row],[Patient Waittime]]&lt;=60,"46-60",TRUE,"60+")</f>
        <v>46-60</v>
      </c>
      <c r="Q194">
        <f>--(Table1[[#This Row],[Patient Waittime]]&lt;=30)</f>
        <v>0</v>
      </c>
      <c r="R194">
        <f>--Table1[[#This Row],[Patient Admission Flag]]</f>
        <v>0</v>
      </c>
      <c r="S194">
        <f>--AND(Table1[[#This Row],[WithinTarget]]=1,Table1[[#This Row],[Patient Satisfaction Score]]&gt;=7)</f>
        <v>0</v>
      </c>
      <c r="T194" t="str">
        <f>IF(LEFT(Table1[[#This Row],[Patient Gender]],1)="F","Female","Male")</f>
        <v>Male</v>
      </c>
    </row>
    <row r="195" spans="1:20" x14ac:dyDescent="0.3">
      <c r="A195" t="s">
        <v>299</v>
      </c>
      <c r="B195" s="1">
        <v>45129.103472222225</v>
      </c>
      <c r="C195" t="s">
        <v>13</v>
      </c>
      <c r="D195">
        <v>29</v>
      </c>
      <c r="E195" t="s">
        <v>14</v>
      </c>
      <c r="F195" t="s">
        <v>15</v>
      </c>
      <c r="G195" t="b">
        <v>0</v>
      </c>
      <c r="I195">
        <v>12</v>
      </c>
      <c r="J195" t="b">
        <v>0</v>
      </c>
      <c r="K195">
        <f>YEAR(Table1[[#This Row],[Patient Admission Date]])</f>
        <v>2023</v>
      </c>
      <c r="L195" t="str">
        <f>TEXT(Table1[[#This Row],[Patient Admission Date]],"mmm")</f>
        <v>Jul</v>
      </c>
      <c r="M195" t="str">
        <f>TEXT(Table1[[#This Row],[Patient Admission Date]],"ddd")</f>
        <v>Sat</v>
      </c>
      <c r="N195" t="str">
        <f>TEXT(INT(HOUR(Table1[[#This Row],[Patient Admission Date]])/3)*3,"00")&amp;"-"&amp;TEXT(INT(HOUR(Table1[[#This Row],[Patient Admission Date]])/3)*3+3,"00")</f>
        <v>00-03</v>
      </c>
      <c r="O195" t="str" cm="1">
        <f t="array" ref="O195">_xlfn.IFS(Table1[[#This Row],[Patient Age]]&lt;=14,"0-14",Table1[[#This Row],[Patient Age]]&lt;=29,"15-29",Table1[[#This Row],[Patient Age]]&lt;=44,"30-44",Table1[[#This Row],[Patient Age]]&lt;=59,"45-59",Table1[[#This Row],[Patient Age]]&lt;=74,"60-74",TRUE,"75+")</f>
        <v>15-29</v>
      </c>
      <c r="P195" t="str" cm="1">
        <f t="array" ref="P195">_xlfn.IFS(Table1[[#This Row],[Patient Waittime]]&lt;=15,"0-15",Table1[[#This Row],[Patient Waittime]]&lt;=30,"16-30",Table1[[#This Row],[Patient Waittime]]&lt;=45,"31-45",Table1[[#This Row],[Patient Waittime]]&lt;=60,"46-60",TRUE,"60+")</f>
        <v>0-15</v>
      </c>
      <c r="Q195">
        <f>--(Table1[[#This Row],[Patient Waittime]]&lt;=30)</f>
        <v>1</v>
      </c>
      <c r="R195">
        <f>--Table1[[#This Row],[Patient Admission Flag]]</f>
        <v>0</v>
      </c>
      <c r="S195">
        <f>--AND(Table1[[#This Row],[WithinTarget]]=1,Table1[[#This Row],[Patient Satisfaction Score]]&gt;=7)</f>
        <v>0</v>
      </c>
      <c r="T195" t="str">
        <f>IF(LEFT(Table1[[#This Row],[Patient Gender]],1)="F","Female","Male")</f>
        <v>Female</v>
      </c>
    </row>
    <row r="196" spans="1:20" x14ac:dyDescent="0.3">
      <c r="A196" t="s">
        <v>300</v>
      </c>
      <c r="B196" s="1">
        <v>45519.292361111111</v>
      </c>
      <c r="C196" t="s">
        <v>9</v>
      </c>
      <c r="D196">
        <v>14</v>
      </c>
      <c r="E196" t="s">
        <v>14</v>
      </c>
      <c r="F196" t="s">
        <v>15</v>
      </c>
      <c r="G196" t="b">
        <v>0</v>
      </c>
      <c r="H196">
        <v>7</v>
      </c>
      <c r="I196">
        <v>60</v>
      </c>
      <c r="J196" t="b">
        <v>0</v>
      </c>
      <c r="K196">
        <f>YEAR(Table1[[#This Row],[Patient Admission Date]])</f>
        <v>2024</v>
      </c>
      <c r="L196" t="str">
        <f>TEXT(Table1[[#This Row],[Patient Admission Date]],"mmm")</f>
        <v>Aug</v>
      </c>
      <c r="M196" t="str">
        <f>TEXT(Table1[[#This Row],[Patient Admission Date]],"ddd")</f>
        <v>Thu</v>
      </c>
      <c r="N196" t="str">
        <f>TEXT(INT(HOUR(Table1[[#This Row],[Patient Admission Date]])/3)*3,"00")&amp;"-"&amp;TEXT(INT(HOUR(Table1[[#This Row],[Patient Admission Date]])/3)*3+3,"00")</f>
        <v>06-09</v>
      </c>
      <c r="O196" t="str" cm="1">
        <f t="array" ref="O196">_xlfn.IFS(Table1[[#This Row],[Patient Age]]&lt;=14,"0-14",Table1[[#This Row],[Patient Age]]&lt;=29,"15-29",Table1[[#This Row],[Patient Age]]&lt;=44,"30-44",Table1[[#This Row],[Patient Age]]&lt;=59,"45-59",Table1[[#This Row],[Patient Age]]&lt;=74,"60-74",TRUE,"75+")</f>
        <v>0-14</v>
      </c>
      <c r="P196" t="str" cm="1">
        <f t="array" ref="P196">_xlfn.IFS(Table1[[#This Row],[Patient Waittime]]&lt;=15,"0-15",Table1[[#This Row],[Patient Waittime]]&lt;=30,"16-30",Table1[[#This Row],[Patient Waittime]]&lt;=45,"31-45",Table1[[#This Row],[Patient Waittime]]&lt;=60,"46-60",TRUE,"60+")</f>
        <v>46-60</v>
      </c>
      <c r="Q196">
        <f>--(Table1[[#This Row],[Patient Waittime]]&lt;=30)</f>
        <v>0</v>
      </c>
      <c r="R196">
        <f>--Table1[[#This Row],[Patient Admission Flag]]</f>
        <v>0</v>
      </c>
      <c r="S196">
        <f>--AND(Table1[[#This Row],[WithinTarget]]=1,Table1[[#This Row],[Patient Satisfaction Score]]&gt;=7)</f>
        <v>0</v>
      </c>
      <c r="T196" t="str">
        <f>IF(LEFT(Table1[[#This Row],[Patient Gender]],1)="F","Female","Male")</f>
        <v>Male</v>
      </c>
    </row>
    <row r="197" spans="1:20" x14ac:dyDescent="0.3">
      <c r="A197" t="s">
        <v>301</v>
      </c>
      <c r="B197" s="1">
        <v>45040.950694444444</v>
      </c>
      <c r="C197" t="s">
        <v>9</v>
      </c>
      <c r="D197">
        <v>73</v>
      </c>
      <c r="E197" t="s">
        <v>10</v>
      </c>
      <c r="F197" t="s">
        <v>11</v>
      </c>
      <c r="G197" t="b">
        <v>0</v>
      </c>
      <c r="H197">
        <v>3</v>
      </c>
      <c r="I197">
        <v>31</v>
      </c>
      <c r="J197" t="b">
        <v>0</v>
      </c>
      <c r="K197">
        <f>YEAR(Table1[[#This Row],[Patient Admission Date]])</f>
        <v>2023</v>
      </c>
      <c r="L197" t="str">
        <f>TEXT(Table1[[#This Row],[Patient Admission Date]],"mmm")</f>
        <v>Apr</v>
      </c>
      <c r="M197" t="str">
        <f>TEXT(Table1[[#This Row],[Patient Admission Date]],"ddd")</f>
        <v>Mon</v>
      </c>
      <c r="N197" t="str">
        <f>TEXT(INT(HOUR(Table1[[#This Row],[Patient Admission Date]])/3)*3,"00")&amp;"-"&amp;TEXT(INT(HOUR(Table1[[#This Row],[Patient Admission Date]])/3)*3+3,"00")</f>
        <v>21-24</v>
      </c>
      <c r="O197" t="str" cm="1">
        <f t="array" ref="O197">_xlfn.IFS(Table1[[#This Row],[Patient Age]]&lt;=14,"0-14",Table1[[#This Row],[Patient Age]]&lt;=29,"15-29",Table1[[#This Row],[Patient Age]]&lt;=44,"30-44",Table1[[#This Row],[Patient Age]]&lt;=59,"45-59",Table1[[#This Row],[Patient Age]]&lt;=74,"60-74",TRUE,"75+")</f>
        <v>60-74</v>
      </c>
      <c r="P197" t="str" cm="1">
        <f t="array" ref="P197">_xlfn.IFS(Table1[[#This Row],[Patient Waittime]]&lt;=15,"0-15",Table1[[#This Row],[Patient Waittime]]&lt;=30,"16-30",Table1[[#This Row],[Patient Waittime]]&lt;=45,"31-45",Table1[[#This Row],[Patient Waittime]]&lt;=60,"46-60",TRUE,"60+")</f>
        <v>31-45</v>
      </c>
      <c r="Q197">
        <f>--(Table1[[#This Row],[Patient Waittime]]&lt;=30)</f>
        <v>0</v>
      </c>
      <c r="R197">
        <f>--Table1[[#This Row],[Patient Admission Flag]]</f>
        <v>0</v>
      </c>
      <c r="S197">
        <f>--AND(Table1[[#This Row],[WithinTarget]]=1,Table1[[#This Row],[Patient Satisfaction Score]]&gt;=7)</f>
        <v>0</v>
      </c>
      <c r="T197" t="str">
        <f>IF(LEFT(Table1[[#This Row],[Patient Gender]],1)="F","Female","Male")</f>
        <v>Male</v>
      </c>
    </row>
    <row r="198" spans="1:20" x14ac:dyDescent="0.3">
      <c r="A198" t="s">
        <v>302</v>
      </c>
      <c r="B198" s="1">
        <v>45401.723611111112</v>
      </c>
      <c r="C198" t="s">
        <v>9</v>
      </c>
      <c r="D198">
        <v>49</v>
      </c>
      <c r="E198" t="s">
        <v>10</v>
      </c>
      <c r="F198" t="s">
        <v>11</v>
      </c>
      <c r="G198" t="b">
        <v>1</v>
      </c>
      <c r="I198">
        <v>38</v>
      </c>
      <c r="J198" t="b">
        <v>1</v>
      </c>
      <c r="K198">
        <f>YEAR(Table1[[#This Row],[Patient Admission Date]])</f>
        <v>2024</v>
      </c>
      <c r="L198" t="str">
        <f>TEXT(Table1[[#This Row],[Patient Admission Date]],"mmm")</f>
        <v>Apr</v>
      </c>
      <c r="M198" t="str">
        <f>TEXT(Table1[[#This Row],[Patient Admission Date]],"ddd")</f>
        <v>Fri</v>
      </c>
      <c r="N198" t="str">
        <f>TEXT(INT(HOUR(Table1[[#This Row],[Patient Admission Date]])/3)*3,"00")&amp;"-"&amp;TEXT(INT(HOUR(Table1[[#This Row],[Patient Admission Date]])/3)*3+3,"00")</f>
        <v>15-18</v>
      </c>
      <c r="O198" t="str" cm="1">
        <f t="array" ref="O198">_xlfn.IFS(Table1[[#This Row],[Patient Age]]&lt;=14,"0-14",Table1[[#This Row],[Patient Age]]&lt;=29,"15-29",Table1[[#This Row],[Patient Age]]&lt;=44,"30-44",Table1[[#This Row],[Patient Age]]&lt;=59,"45-59",Table1[[#This Row],[Patient Age]]&lt;=74,"60-74",TRUE,"75+")</f>
        <v>45-59</v>
      </c>
      <c r="P198" t="str" cm="1">
        <f t="array" ref="P198">_xlfn.IFS(Table1[[#This Row],[Patient Waittime]]&lt;=15,"0-15",Table1[[#This Row],[Patient Waittime]]&lt;=30,"16-30",Table1[[#This Row],[Patient Waittime]]&lt;=45,"31-45",Table1[[#This Row],[Patient Waittime]]&lt;=60,"46-60",TRUE,"60+")</f>
        <v>31-45</v>
      </c>
      <c r="Q198">
        <f>--(Table1[[#This Row],[Patient Waittime]]&lt;=30)</f>
        <v>0</v>
      </c>
      <c r="R198">
        <f>--Table1[[#This Row],[Patient Admission Flag]]</f>
        <v>1</v>
      </c>
      <c r="S198">
        <f>--AND(Table1[[#This Row],[WithinTarget]]=1,Table1[[#This Row],[Patient Satisfaction Score]]&gt;=7)</f>
        <v>0</v>
      </c>
      <c r="T198" t="str">
        <f>IF(LEFT(Table1[[#This Row],[Patient Gender]],1)="F","Female","Male")</f>
        <v>Male</v>
      </c>
    </row>
    <row r="199" spans="1:20" x14ac:dyDescent="0.3">
      <c r="A199" t="s">
        <v>303</v>
      </c>
      <c r="B199" s="1">
        <v>45479.073611111111</v>
      </c>
      <c r="C199" t="s">
        <v>13</v>
      </c>
      <c r="D199">
        <v>39</v>
      </c>
      <c r="E199" t="s">
        <v>14</v>
      </c>
      <c r="F199" t="s">
        <v>23</v>
      </c>
      <c r="G199" t="b">
        <v>1</v>
      </c>
      <c r="I199">
        <v>37</v>
      </c>
      <c r="J199" t="b">
        <v>1</v>
      </c>
      <c r="K199">
        <f>YEAR(Table1[[#This Row],[Patient Admission Date]])</f>
        <v>2024</v>
      </c>
      <c r="L199" t="str">
        <f>TEXT(Table1[[#This Row],[Patient Admission Date]],"mmm")</f>
        <v>Jul</v>
      </c>
      <c r="M199" t="str">
        <f>TEXT(Table1[[#This Row],[Patient Admission Date]],"ddd")</f>
        <v>Sat</v>
      </c>
      <c r="N199" t="str">
        <f>TEXT(INT(HOUR(Table1[[#This Row],[Patient Admission Date]])/3)*3,"00")&amp;"-"&amp;TEXT(INT(HOUR(Table1[[#This Row],[Patient Admission Date]])/3)*3+3,"00")</f>
        <v>00-03</v>
      </c>
      <c r="O199" t="str" cm="1">
        <f t="array" ref="O199">_xlfn.IFS(Table1[[#This Row],[Patient Age]]&lt;=14,"0-14",Table1[[#This Row],[Patient Age]]&lt;=29,"15-29",Table1[[#This Row],[Patient Age]]&lt;=44,"30-44",Table1[[#This Row],[Patient Age]]&lt;=59,"45-59",Table1[[#This Row],[Patient Age]]&lt;=74,"60-74",TRUE,"75+")</f>
        <v>30-44</v>
      </c>
      <c r="P199" t="str" cm="1">
        <f t="array" ref="P199">_xlfn.IFS(Table1[[#This Row],[Patient Waittime]]&lt;=15,"0-15",Table1[[#This Row],[Patient Waittime]]&lt;=30,"16-30",Table1[[#This Row],[Patient Waittime]]&lt;=45,"31-45",Table1[[#This Row],[Patient Waittime]]&lt;=60,"46-60",TRUE,"60+")</f>
        <v>31-45</v>
      </c>
      <c r="Q199">
        <f>--(Table1[[#This Row],[Patient Waittime]]&lt;=30)</f>
        <v>0</v>
      </c>
      <c r="R199">
        <f>--Table1[[#This Row],[Patient Admission Flag]]</f>
        <v>1</v>
      </c>
      <c r="S199">
        <f>--AND(Table1[[#This Row],[WithinTarget]]=1,Table1[[#This Row],[Patient Satisfaction Score]]&gt;=7)</f>
        <v>0</v>
      </c>
      <c r="T199" t="str">
        <f>IF(LEFT(Table1[[#This Row],[Patient Gender]],1)="F","Female","Male")</f>
        <v>Female</v>
      </c>
    </row>
    <row r="200" spans="1:20" x14ac:dyDescent="0.3">
      <c r="A200" t="s">
        <v>304</v>
      </c>
      <c r="B200" s="1">
        <v>45031.777777777781</v>
      </c>
      <c r="C200" t="s">
        <v>13</v>
      </c>
      <c r="D200">
        <v>58</v>
      </c>
      <c r="E200" t="s">
        <v>18</v>
      </c>
      <c r="F200" t="s">
        <v>11</v>
      </c>
      <c r="G200" t="b">
        <v>0</v>
      </c>
      <c r="I200">
        <v>50</v>
      </c>
      <c r="J200" t="b">
        <v>0</v>
      </c>
      <c r="K200">
        <f>YEAR(Table1[[#This Row],[Patient Admission Date]])</f>
        <v>2023</v>
      </c>
      <c r="L200" t="str">
        <f>TEXT(Table1[[#This Row],[Patient Admission Date]],"mmm")</f>
        <v>Apr</v>
      </c>
      <c r="M200" t="str">
        <f>TEXT(Table1[[#This Row],[Patient Admission Date]],"ddd")</f>
        <v>Sat</v>
      </c>
      <c r="N200" t="str">
        <f>TEXT(INT(HOUR(Table1[[#This Row],[Patient Admission Date]])/3)*3,"00")&amp;"-"&amp;TEXT(INT(HOUR(Table1[[#This Row],[Patient Admission Date]])/3)*3+3,"00")</f>
        <v>18-21</v>
      </c>
      <c r="O200" t="str" cm="1">
        <f t="array" ref="O200">_xlfn.IFS(Table1[[#This Row],[Patient Age]]&lt;=14,"0-14",Table1[[#This Row],[Patient Age]]&lt;=29,"15-29",Table1[[#This Row],[Patient Age]]&lt;=44,"30-44",Table1[[#This Row],[Patient Age]]&lt;=59,"45-59",Table1[[#This Row],[Patient Age]]&lt;=74,"60-74",TRUE,"75+")</f>
        <v>45-59</v>
      </c>
      <c r="P200" t="str" cm="1">
        <f t="array" ref="P200">_xlfn.IFS(Table1[[#This Row],[Patient Waittime]]&lt;=15,"0-15",Table1[[#This Row],[Patient Waittime]]&lt;=30,"16-30",Table1[[#This Row],[Patient Waittime]]&lt;=45,"31-45",Table1[[#This Row],[Patient Waittime]]&lt;=60,"46-60",TRUE,"60+")</f>
        <v>46-60</v>
      </c>
      <c r="Q200">
        <f>--(Table1[[#This Row],[Patient Waittime]]&lt;=30)</f>
        <v>0</v>
      </c>
      <c r="R200">
        <f>--Table1[[#This Row],[Patient Admission Flag]]</f>
        <v>0</v>
      </c>
      <c r="S200">
        <f>--AND(Table1[[#This Row],[WithinTarget]]=1,Table1[[#This Row],[Patient Satisfaction Score]]&gt;=7)</f>
        <v>0</v>
      </c>
      <c r="T200" t="str">
        <f>IF(LEFT(Table1[[#This Row],[Patient Gender]],1)="F","Female","Male")</f>
        <v>Female</v>
      </c>
    </row>
    <row r="201" spans="1:20" x14ac:dyDescent="0.3">
      <c r="A201" t="s">
        <v>305</v>
      </c>
      <c r="B201" s="1">
        <v>45504.250694444447</v>
      </c>
      <c r="C201" t="s">
        <v>9</v>
      </c>
      <c r="D201">
        <v>57</v>
      </c>
      <c r="E201" t="s">
        <v>19</v>
      </c>
      <c r="F201" t="s">
        <v>11</v>
      </c>
      <c r="G201" t="b">
        <v>0</v>
      </c>
      <c r="I201">
        <v>34</v>
      </c>
      <c r="J201" t="b">
        <v>0</v>
      </c>
      <c r="K201">
        <f>YEAR(Table1[[#This Row],[Patient Admission Date]])</f>
        <v>2024</v>
      </c>
      <c r="L201" t="str">
        <f>TEXT(Table1[[#This Row],[Patient Admission Date]],"mmm")</f>
        <v>Jul</v>
      </c>
      <c r="M201" t="str">
        <f>TEXT(Table1[[#This Row],[Patient Admission Date]],"ddd")</f>
        <v>Wed</v>
      </c>
      <c r="N201" t="str">
        <f>TEXT(INT(HOUR(Table1[[#This Row],[Patient Admission Date]])/3)*3,"00")&amp;"-"&amp;TEXT(INT(HOUR(Table1[[#This Row],[Patient Admission Date]])/3)*3+3,"00")</f>
        <v>06-09</v>
      </c>
      <c r="O201" t="str" cm="1">
        <f t="array" ref="O201">_xlfn.IFS(Table1[[#This Row],[Patient Age]]&lt;=14,"0-14",Table1[[#This Row],[Patient Age]]&lt;=29,"15-29",Table1[[#This Row],[Patient Age]]&lt;=44,"30-44",Table1[[#This Row],[Patient Age]]&lt;=59,"45-59",Table1[[#This Row],[Patient Age]]&lt;=74,"60-74",TRUE,"75+")</f>
        <v>45-59</v>
      </c>
      <c r="P201" t="str" cm="1">
        <f t="array" ref="P201">_xlfn.IFS(Table1[[#This Row],[Patient Waittime]]&lt;=15,"0-15",Table1[[#This Row],[Patient Waittime]]&lt;=30,"16-30",Table1[[#This Row],[Patient Waittime]]&lt;=45,"31-45",Table1[[#This Row],[Patient Waittime]]&lt;=60,"46-60",TRUE,"60+")</f>
        <v>31-45</v>
      </c>
      <c r="Q201">
        <f>--(Table1[[#This Row],[Patient Waittime]]&lt;=30)</f>
        <v>0</v>
      </c>
      <c r="R201">
        <f>--Table1[[#This Row],[Patient Admission Flag]]</f>
        <v>0</v>
      </c>
      <c r="S201">
        <f>--AND(Table1[[#This Row],[WithinTarget]]=1,Table1[[#This Row],[Patient Satisfaction Score]]&gt;=7)</f>
        <v>0</v>
      </c>
      <c r="T201" t="str">
        <f>IF(LEFT(Table1[[#This Row],[Patient Gender]],1)="F","Female","Male")</f>
        <v>Male</v>
      </c>
    </row>
    <row r="202" spans="1:20" x14ac:dyDescent="0.3">
      <c r="A202" t="s">
        <v>306</v>
      </c>
      <c r="B202" s="1">
        <v>45132.243750000001</v>
      </c>
      <c r="C202" t="s">
        <v>9</v>
      </c>
      <c r="D202">
        <v>4</v>
      </c>
      <c r="E202" t="s">
        <v>22</v>
      </c>
      <c r="F202" t="s">
        <v>11</v>
      </c>
      <c r="G202" t="b">
        <v>0</v>
      </c>
      <c r="H202">
        <v>2</v>
      </c>
      <c r="I202">
        <v>38</v>
      </c>
      <c r="J202" t="b">
        <v>0</v>
      </c>
      <c r="K202">
        <f>YEAR(Table1[[#This Row],[Patient Admission Date]])</f>
        <v>2023</v>
      </c>
      <c r="L202" t="str">
        <f>TEXT(Table1[[#This Row],[Patient Admission Date]],"mmm")</f>
        <v>Jul</v>
      </c>
      <c r="M202" t="str">
        <f>TEXT(Table1[[#This Row],[Patient Admission Date]],"ddd")</f>
        <v>Tue</v>
      </c>
      <c r="N202" t="str">
        <f>TEXT(INT(HOUR(Table1[[#This Row],[Patient Admission Date]])/3)*3,"00")&amp;"-"&amp;TEXT(INT(HOUR(Table1[[#This Row],[Patient Admission Date]])/3)*3+3,"00")</f>
        <v>03-06</v>
      </c>
      <c r="O202" t="str" cm="1">
        <f t="array" ref="O202">_xlfn.IFS(Table1[[#This Row],[Patient Age]]&lt;=14,"0-14",Table1[[#This Row],[Patient Age]]&lt;=29,"15-29",Table1[[#This Row],[Patient Age]]&lt;=44,"30-44",Table1[[#This Row],[Patient Age]]&lt;=59,"45-59",Table1[[#This Row],[Patient Age]]&lt;=74,"60-74",TRUE,"75+")</f>
        <v>0-14</v>
      </c>
      <c r="P202" t="str" cm="1">
        <f t="array" ref="P202">_xlfn.IFS(Table1[[#This Row],[Patient Waittime]]&lt;=15,"0-15",Table1[[#This Row],[Patient Waittime]]&lt;=30,"16-30",Table1[[#This Row],[Patient Waittime]]&lt;=45,"31-45",Table1[[#This Row],[Patient Waittime]]&lt;=60,"46-60",TRUE,"60+")</f>
        <v>31-45</v>
      </c>
      <c r="Q202">
        <f>--(Table1[[#This Row],[Patient Waittime]]&lt;=30)</f>
        <v>0</v>
      </c>
      <c r="R202">
        <f>--Table1[[#This Row],[Patient Admission Flag]]</f>
        <v>0</v>
      </c>
      <c r="S202">
        <f>--AND(Table1[[#This Row],[WithinTarget]]=1,Table1[[#This Row],[Patient Satisfaction Score]]&gt;=7)</f>
        <v>0</v>
      </c>
      <c r="T202" t="str">
        <f>IF(LEFT(Table1[[#This Row],[Patient Gender]],1)="F","Female","Male")</f>
        <v>Male</v>
      </c>
    </row>
    <row r="203" spans="1:20" x14ac:dyDescent="0.3">
      <c r="A203" t="s">
        <v>307</v>
      </c>
      <c r="B203" s="1">
        <v>45222.566666666666</v>
      </c>
      <c r="C203" t="s">
        <v>13</v>
      </c>
      <c r="D203">
        <v>74</v>
      </c>
      <c r="E203" t="s">
        <v>14</v>
      </c>
      <c r="F203" t="s">
        <v>11</v>
      </c>
      <c r="G203" t="b">
        <v>0</v>
      </c>
      <c r="I203">
        <v>24</v>
      </c>
      <c r="J203" t="b">
        <v>0</v>
      </c>
      <c r="K203">
        <f>YEAR(Table1[[#This Row],[Patient Admission Date]])</f>
        <v>2023</v>
      </c>
      <c r="L203" t="str">
        <f>TEXT(Table1[[#This Row],[Patient Admission Date]],"mmm")</f>
        <v>Oct</v>
      </c>
      <c r="M203" t="str">
        <f>TEXT(Table1[[#This Row],[Patient Admission Date]],"ddd")</f>
        <v>Mon</v>
      </c>
      <c r="N203" t="str">
        <f>TEXT(INT(HOUR(Table1[[#This Row],[Patient Admission Date]])/3)*3,"00")&amp;"-"&amp;TEXT(INT(HOUR(Table1[[#This Row],[Patient Admission Date]])/3)*3+3,"00")</f>
        <v>12-15</v>
      </c>
      <c r="O203" t="str" cm="1">
        <f t="array" ref="O203">_xlfn.IFS(Table1[[#This Row],[Patient Age]]&lt;=14,"0-14",Table1[[#This Row],[Patient Age]]&lt;=29,"15-29",Table1[[#This Row],[Patient Age]]&lt;=44,"30-44",Table1[[#This Row],[Patient Age]]&lt;=59,"45-59",Table1[[#This Row],[Patient Age]]&lt;=74,"60-74",TRUE,"75+")</f>
        <v>60-74</v>
      </c>
      <c r="P203" t="str" cm="1">
        <f t="array" ref="P203">_xlfn.IFS(Table1[[#This Row],[Patient Waittime]]&lt;=15,"0-15",Table1[[#This Row],[Patient Waittime]]&lt;=30,"16-30",Table1[[#This Row],[Patient Waittime]]&lt;=45,"31-45",Table1[[#This Row],[Patient Waittime]]&lt;=60,"46-60",TRUE,"60+")</f>
        <v>16-30</v>
      </c>
      <c r="Q203">
        <f>--(Table1[[#This Row],[Patient Waittime]]&lt;=30)</f>
        <v>1</v>
      </c>
      <c r="R203">
        <f>--Table1[[#This Row],[Patient Admission Flag]]</f>
        <v>0</v>
      </c>
      <c r="S203">
        <f>--AND(Table1[[#This Row],[WithinTarget]]=1,Table1[[#This Row],[Patient Satisfaction Score]]&gt;=7)</f>
        <v>0</v>
      </c>
      <c r="T203" t="str">
        <f>IF(LEFT(Table1[[#This Row],[Patient Gender]],1)="F","Female","Male")</f>
        <v>Female</v>
      </c>
    </row>
    <row r="204" spans="1:20" x14ac:dyDescent="0.3">
      <c r="A204" t="s">
        <v>308</v>
      </c>
      <c r="B204" s="1">
        <v>45514.55</v>
      </c>
      <c r="C204" t="s">
        <v>13</v>
      </c>
      <c r="D204">
        <v>34</v>
      </c>
      <c r="E204" t="s">
        <v>10</v>
      </c>
      <c r="F204" t="s">
        <v>11</v>
      </c>
      <c r="G204" t="b">
        <v>0</v>
      </c>
      <c r="I204">
        <v>38</v>
      </c>
      <c r="J204" t="b">
        <v>0</v>
      </c>
      <c r="K204">
        <f>YEAR(Table1[[#This Row],[Patient Admission Date]])</f>
        <v>2024</v>
      </c>
      <c r="L204" t="str">
        <f>TEXT(Table1[[#This Row],[Patient Admission Date]],"mmm")</f>
        <v>Aug</v>
      </c>
      <c r="M204" t="str">
        <f>TEXT(Table1[[#This Row],[Patient Admission Date]],"ddd")</f>
        <v>Sat</v>
      </c>
      <c r="N204" t="str">
        <f>TEXT(INT(HOUR(Table1[[#This Row],[Patient Admission Date]])/3)*3,"00")&amp;"-"&amp;TEXT(INT(HOUR(Table1[[#This Row],[Patient Admission Date]])/3)*3+3,"00")</f>
        <v>12-15</v>
      </c>
      <c r="O204" t="str" cm="1">
        <f t="array" ref="O204">_xlfn.IFS(Table1[[#This Row],[Patient Age]]&lt;=14,"0-14",Table1[[#This Row],[Patient Age]]&lt;=29,"15-29",Table1[[#This Row],[Patient Age]]&lt;=44,"30-44",Table1[[#This Row],[Patient Age]]&lt;=59,"45-59",Table1[[#This Row],[Patient Age]]&lt;=74,"60-74",TRUE,"75+")</f>
        <v>30-44</v>
      </c>
      <c r="P204" t="str" cm="1">
        <f t="array" ref="P204">_xlfn.IFS(Table1[[#This Row],[Patient Waittime]]&lt;=15,"0-15",Table1[[#This Row],[Patient Waittime]]&lt;=30,"16-30",Table1[[#This Row],[Patient Waittime]]&lt;=45,"31-45",Table1[[#This Row],[Patient Waittime]]&lt;=60,"46-60",TRUE,"60+")</f>
        <v>31-45</v>
      </c>
      <c r="Q204">
        <f>--(Table1[[#This Row],[Patient Waittime]]&lt;=30)</f>
        <v>0</v>
      </c>
      <c r="R204">
        <f>--Table1[[#This Row],[Patient Admission Flag]]</f>
        <v>0</v>
      </c>
      <c r="S204">
        <f>--AND(Table1[[#This Row],[WithinTarget]]=1,Table1[[#This Row],[Patient Satisfaction Score]]&gt;=7)</f>
        <v>0</v>
      </c>
      <c r="T204" t="str">
        <f>IF(LEFT(Table1[[#This Row],[Patient Gender]],1)="F","Female","Male")</f>
        <v>Female</v>
      </c>
    </row>
    <row r="205" spans="1:20" x14ac:dyDescent="0.3">
      <c r="A205" t="s">
        <v>309</v>
      </c>
      <c r="B205" s="1">
        <v>45066.256944444445</v>
      </c>
      <c r="C205" t="s">
        <v>13</v>
      </c>
      <c r="D205">
        <v>9</v>
      </c>
      <c r="E205" t="s">
        <v>19</v>
      </c>
      <c r="F205" t="s">
        <v>11</v>
      </c>
      <c r="G205" t="b">
        <v>1</v>
      </c>
      <c r="I205">
        <v>26</v>
      </c>
      <c r="J205" t="b">
        <v>1</v>
      </c>
      <c r="K205">
        <f>YEAR(Table1[[#This Row],[Patient Admission Date]])</f>
        <v>2023</v>
      </c>
      <c r="L205" t="str">
        <f>TEXT(Table1[[#This Row],[Patient Admission Date]],"mmm")</f>
        <v>May</v>
      </c>
      <c r="M205" t="str">
        <f>TEXT(Table1[[#This Row],[Patient Admission Date]],"ddd")</f>
        <v>Sat</v>
      </c>
      <c r="N205" t="str">
        <f>TEXT(INT(HOUR(Table1[[#This Row],[Patient Admission Date]])/3)*3,"00")&amp;"-"&amp;TEXT(INT(HOUR(Table1[[#This Row],[Patient Admission Date]])/3)*3+3,"00")</f>
        <v>06-09</v>
      </c>
      <c r="O205" t="str" cm="1">
        <f t="array" ref="O205">_xlfn.IFS(Table1[[#This Row],[Patient Age]]&lt;=14,"0-14",Table1[[#This Row],[Patient Age]]&lt;=29,"15-29",Table1[[#This Row],[Patient Age]]&lt;=44,"30-44",Table1[[#This Row],[Patient Age]]&lt;=59,"45-59",Table1[[#This Row],[Patient Age]]&lt;=74,"60-74",TRUE,"75+")</f>
        <v>0-14</v>
      </c>
      <c r="P205" t="str" cm="1">
        <f t="array" ref="P205">_xlfn.IFS(Table1[[#This Row],[Patient Waittime]]&lt;=15,"0-15",Table1[[#This Row],[Patient Waittime]]&lt;=30,"16-30",Table1[[#This Row],[Patient Waittime]]&lt;=45,"31-45",Table1[[#This Row],[Patient Waittime]]&lt;=60,"46-60",TRUE,"60+")</f>
        <v>16-30</v>
      </c>
      <c r="Q205">
        <f>--(Table1[[#This Row],[Patient Waittime]]&lt;=30)</f>
        <v>1</v>
      </c>
      <c r="R205">
        <f>--Table1[[#This Row],[Patient Admission Flag]]</f>
        <v>1</v>
      </c>
      <c r="S205">
        <f>--AND(Table1[[#This Row],[WithinTarget]]=1,Table1[[#This Row],[Patient Satisfaction Score]]&gt;=7)</f>
        <v>0</v>
      </c>
      <c r="T205" t="str">
        <f>IF(LEFT(Table1[[#This Row],[Patient Gender]],1)="F","Female","Male")</f>
        <v>Female</v>
      </c>
    </row>
    <row r="206" spans="1:20" x14ac:dyDescent="0.3">
      <c r="A206" t="s">
        <v>310</v>
      </c>
      <c r="B206" s="1">
        <v>45507.156944444447</v>
      </c>
      <c r="C206" t="s">
        <v>9</v>
      </c>
      <c r="D206">
        <v>65</v>
      </c>
      <c r="E206" t="s">
        <v>10</v>
      </c>
      <c r="F206" t="s">
        <v>15</v>
      </c>
      <c r="G206" t="b">
        <v>0</v>
      </c>
      <c r="H206">
        <v>3</v>
      </c>
      <c r="I206">
        <v>40</v>
      </c>
      <c r="J206" t="b">
        <v>0</v>
      </c>
      <c r="K206">
        <f>YEAR(Table1[[#This Row],[Patient Admission Date]])</f>
        <v>2024</v>
      </c>
      <c r="L206" t="str">
        <f>TEXT(Table1[[#This Row],[Patient Admission Date]],"mmm")</f>
        <v>Aug</v>
      </c>
      <c r="M206" t="str">
        <f>TEXT(Table1[[#This Row],[Patient Admission Date]],"ddd")</f>
        <v>Sat</v>
      </c>
      <c r="N206" t="str">
        <f>TEXT(INT(HOUR(Table1[[#This Row],[Patient Admission Date]])/3)*3,"00")&amp;"-"&amp;TEXT(INT(HOUR(Table1[[#This Row],[Patient Admission Date]])/3)*3+3,"00")</f>
        <v>03-06</v>
      </c>
      <c r="O206" t="str" cm="1">
        <f t="array" ref="O206">_xlfn.IFS(Table1[[#This Row],[Patient Age]]&lt;=14,"0-14",Table1[[#This Row],[Patient Age]]&lt;=29,"15-29",Table1[[#This Row],[Patient Age]]&lt;=44,"30-44",Table1[[#This Row],[Patient Age]]&lt;=59,"45-59",Table1[[#This Row],[Patient Age]]&lt;=74,"60-74",TRUE,"75+")</f>
        <v>60-74</v>
      </c>
      <c r="P206" t="str" cm="1">
        <f t="array" ref="P206">_xlfn.IFS(Table1[[#This Row],[Patient Waittime]]&lt;=15,"0-15",Table1[[#This Row],[Patient Waittime]]&lt;=30,"16-30",Table1[[#This Row],[Patient Waittime]]&lt;=45,"31-45",Table1[[#This Row],[Patient Waittime]]&lt;=60,"46-60",TRUE,"60+")</f>
        <v>31-45</v>
      </c>
      <c r="Q206">
        <f>--(Table1[[#This Row],[Patient Waittime]]&lt;=30)</f>
        <v>0</v>
      </c>
      <c r="R206">
        <f>--Table1[[#This Row],[Patient Admission Flag]]</f>
        <v>0</v>
      </c>
      <c r="S206">
        <f>--AND(Table1[[#This Row],[WithinTarget]]=1,Table1[[#This Row],[Patient Satisfaction Score]]&gt;=7)</f>
        <v>0</v>
      </c>
      <c r="T206" t="str">
        <f>IF(LEFT(Table1[[#This Row],[Patient Gender]],1)="F","Female","Male")</f>
        <v>Male</v>
      </c>
    </row>
    <row r="207" spans="1:20" x14ac:dyDescent="0.3">
      <c r="A207" t="s">
        <v>311</v>
      </c>
      <c r="B207" s="1">
        <v>45419.893055555556</v>
      </c>
      <c r="C207" t="s">
        <v>13</v>
      </c>
      <c r="D207">
        <v>30</v>
      </c>
      <c r="E207" t="s">
        <v>19</v>
      </c>
      <c r="F207" t="s">
        <v>11</v>
      </c>
      <c r="G207" t="b">
        <v>1</v>
      </c>
      <c r="I207">
        <v>54</v>
      </c>
      <c r="J207" t="b">
        <v>1</v>
      </c>
      <c r="K207">
        <f>YEAR(Table1[[#This Row],[Patient Admission Date]])</f>
        <v>2024</v>
      </c>
      <c r="L207" t="str">
        <f>TEXT(Table1[[#This Row],[Patient Admission Date]],"mmm")</f>
        <v>May</v>
      </c>
      <c r="M207" t="str">
        <f>TEXT(Table1[[#This Row],[Patient Admission Date]],"ddd")</f>
        <v>Tue</v>
      </c>
      <c r="N207" t="str">
        <f>TEXT(INT(HOUR(Table1[[#This Row],[Patient Admission Date]])/3)*3,"00")&amp;"-"&amp;TEXT(INT(HOUR(Table1[[#This Row],[Patient Admission Date]])/3)*3+3,"00")</f>
        <v>21-24</v>
      </c>
      <c r="O207" t="str" cm="1">
        <f t="array" ref="O207">_xlfn.IFS(Table1[[#This Row],[Patient Age]]&lt;=14,"0-14",Table1[[#This Row],[Patient Age]]&lt;=29,"15-29",Table1[[#This Row],[Patient Age]]&lt;=44,"30-44",Table1[[#This Row],[Patient Age]]&lt;=59,"45-59",Table1[[#This Row],[Patient Age]]&lt;=74,"60-74",TRUE,"75+")</f>
        <v>30-44</v>
      </c>
      <c r="P207" t="str" cm="1">
        <f t="array" ref="P207">_xlfn.IFS(Table1[[#This Row],[Patient Waittime]]&lt;=15,"0-15",Table1[[#This Row],[Patient Waittime]]&lt;=30,"16-30",Table1[[#This Row],[Patient Waittime]]&lt;=45,"31-45",Table1[[#This Row],[Patient Waittime]]&lt;=60,"46-60",TRUE,"60+")</f>
        <v>46-60</v>
      </c>
      <c r="Q207">
        <f>--(Table1[[#This Row],[Patient Waittime]]&lt;=30)</f>
        <v>0</v>
      </c>
      <c r="R207">
        <f>--Table1[[#This Row],[Patient Admission Flag]]</f>
        <v>1</v>
      </c>
      <c r="S207">
        <f>--AND(Table1[[#This Row],[WithinTarget]]=1,Table1[[#This Row],[Patient Satisfaction Score]]&gt;=7)</f>
        <v>0</v>
      </c>
      <c r="T207" t="str">
        <f>IF(LEFT(Table1[[#This Row],[Patient Gender]],1)="F","Female","Male")</f>
        <v>Female</v>
      </c>
    </row>
    <row r="208" spans="1:20" x14ac:dyDescent="0.3">
      <c r="A208" t="s">
        <v>312</v>
      </c>
      <c r="B208" s="1">
        <v>45420.698611111111</v>
      </c>
      <c r="C208" t="s">
        <v>13</v>
      </c>
      <c r="D208">
        <v>8</v>
      </c>
      <c r="E208" t="s">
        <v>21</v>
      </c>
      <c r="F208" t="s">
        <v>11</v>
      </c>
      <c r="G208" t="b">
        <v>1</v>
      </c>
      <c r="I208">
        <v>38</v>
      </c>
      <c r="J208" t="b">
        <v>1</v>
      </c>
      <c r="K208">
        <f>YEAR(Table1[[#This Row],[Patient Admission Date]])</f>
        <v>2024</v>
      </c>
      <c r="L208" t="str">
        <f>TEXT(Table1[[#This Row],[Patient Admission Date]],"mmm")</f>
        <v>May</v>
      </c>
      <c r="M208" t="str">
        <f>TEXT(Table1[[#This Row],[Patient Admission Date]],"ddd")</f>
        <v>Wed</v>
      </c>
      <c r="N208" t="str">
        <f>TEXT(INT(HOUR(Table1[[#This Row],[Patient Admission Date]])/3)*3,"00")&amp;"-"&amp;TEXT(INT(HOUR(Table1[[#This Row],[Patient Admission Date]])/3)*3+3,"00")</f>
        <v>15-18</v>
      </c>
      <c r="O208" t="str" cm="1">
        <f t="array" ref="O208">_xlfn.IFS(Table1[[#This Row],[Patient Age]]&lt;=14,"0-14",Table1[[#This Row],[Patient Age]]&lt;=29,"15-29",Table1[[#This Row],[Patient Age]]&lt;=44,"30-44",Table1[[#This Row],[Patient Age]]&lt;=59,"45-59",Table1[[#This Row],[Patient Age]]&lt;=74,"60-74",TRUE,"75+")</f>
        <v>0-14</v>
      </c>
      <c r="P208" t="str" cm="1">
        <f t="array" ref="P208">_xlfn.IFS(Table1[[#This Row],[Patient Waittime]]&lt;=15,"0-15",Table1[[#This Row],[Patient Waittime]]&lt;=30,"16-30",Table1[[#This Row],[Patient Waittime]]&lt;=45,"31-45",Table1[[#This Row],[Patient Waittime]]&lt;=60,"46-60",TRUE,"60+")</f>
        <v>31-45</v>
      </c>
      <c r="Q208">
        <f>--(Table1[[#This Row],[Patient Waittime]]&lt;=30)</f>
        <v>0</v>
      </c>
      <c r="R208">
        <f>--Table1[[#This Row],[Patient Admission Flag]]</f>
        <v>1</v>
      </c>
      <c r="S208">
        <f>--AND(Table1[[#This Row],[WithinTarget]]=1,Table1[[#This Row],[Patient Satisfaction Score]]&gt;=7)</f>
        <v>0</v>
      </c>
      <c r="T208" t="str">
        <f>IF(LEFT(Table1[[#This Row],[Patient Gender]],1)="F","Female","Male")</f>
        <v>Female</v>
      </c>
    </row>
    <row r="209" spans="1:20" x14ac:dyDescent="0.3">
      <c r="A209" t="s">
        <v>313</v>
      </c>
      <c r="B209" s="1">
        <v>45125.165277777778</v>
      </c>
      <c r="C209" t="s">
        <v>9</v>
      </c>
      <c r="D209">
        <v>56</v>
      </c>
      <c r="E209" t="s">
        <v>18</v>
      </c>
      <c r="F209" t="s">
        <v>15</v>
      </c>
      <c r="G209" t="b">
        <v>0</v>
      </c>
      <c r="I209">
        <v>50</v>
      </c>
      <c r="J209" t="b">
        <v>0</v>
      </c>
      <c r="K209">
        <f>YEAR(Table1[[#This Row],[Patient Admission Date]])</f>
        <v>2023</v>
      </c>
      <c r="L209" t="str">
        <f>TEXT(Table1[[#This Row],[Patient Admission Date]],"mmm")</f>
        <v>Jul</v>
      </c>
      <c r="M209" t="str">
        <f>TEXT(Table1[[#This Row],[Patient Admission Date]],"ddd")</f>
        <v>Tue</v>
      </c>
      <c r="N209" t="str">
        <f>TEXT(INT(HOUR(Table1[[#This Row],[Patient Admission Date]])/3)*3,"00")&amp;"-"&amp;TEXT(INT(HOUR(Table1[[#This Row],[Patient Admission Date]])/3)*3+3,"00")</f>
        <v>03-06</v>
      </c>
      <c r="O209" t="str" cm="1">
        <f t="array" ref="O209">_xlfn.IFS(Table1[[#This Row],[Patient Age]]&lt;=14,"0-14",Table1[[#This Row],[Patient Age]]&lt;=29,"15-29",Table1[[#This Row],[Patient Age]]&lt;=44,"30-44",Table1[[#This Row],[Patient Age]]&lt;=59,"45-59",Table1[[#This Row],[Patient Age]]&lt;=74,"60-74",TRUE,"75+")</f>
        <v>45-59</v>
      </c>
      <c r="P209" t="str" cm="1">
        <f t="array" ref="P209">_xlfn.IFS(Table1[[#This Row],[Patient Waittime]]&lt;=15,"0-15",Table1[[#This Row],[Patient Waittime]]&lt;=30,"16-30",Table1[[#This Row],[Patient Waittime]]&lt;=45,"31-45",Table1[[#This Row],[Patient Waittime]]&lt;=60,"46-60",TRUE,"60+")</f>
        <v>46-60</v>
      </c>
      <c r="Q209">
        <f>--(Table1[[#This Row],[Patient Waittime]]&lt;=30)</f>
        <v>0</v>
      </c>
      <c r="R209">
        <f>--Table1[[#This Row],[Patient Admission Flag]]</f>
        <v>0</v>
      </c>
      <c r="S209">
        <f>--AND(Table1[[#This Row],[WithinTarget]]=1,Table1[[#This Row],[Patient Satisfaction Score]]&gt;=7)</f>
        <v>0</v>
      </c>
      <c r="T209" t="str">
        <f>IF(LEFT(Table1[[#This Row],[Patient Gender]],1)="F","Female","Male")</f>
        <v>Male</v>
      </c>
    </row>
    <row r="210" spans="1:20" x14ac:dyDescent="0.3">
      <c r="A210" t="s">
        <v>314</v>
      </c>
      <c r="B210" s="1">
        <v>45399.428472222222</v>
      </c>
      <c r="C210" t="s">
        <v>13</v>
      </c>
      <c r="D210">
        <v>7</v>
      </c>
      <c r="E210" t="s">
        <v>10</v>
      </c>
      <c r="F210" t="s">
        <v>23</v>
      </c>
      <c r="G210" t="b">
        <v>0</v>
      </c>
      <c r="I210">
        <v>53</v>
      </c>
      <c r="J210" t="b">
        <v>0</v>
      </c>
      <c r="K210">
        <f>YEAR(Table1[[#This Row],[Patient Admission Date]])</f>
        <v>2024</v>
      </c>
      <c r="L210" t="str">
        <f>TEXT(Table1[[#This Row],[Patient Admission Date]],"mmm")</f>
        <v>Apr</v>
      </c>
      <c r="M210" t="str">
        <f>TEXT(Table1[[#This Row],[Patient Admission Date]],"ddd")</f>
        <v>Wed</v>
      </c>
      <c r="N210" t="str">
        <f>TEXT(INT(HOUR(Table1[[#This Row],[Patient Admission Date]])/3)*3,"00")&amp;"-"&amp;TEXT(INT(HOUR(Table1[[#This Row],[Patient Admission Date]])/3)*3+3,"00")</f>
        <v>09-12</v>
      </c>
      <c r="O210" t="str" cm="1">
        <f t="array" ref="O210">_xlfn.IFS(Table1[[#This Row],[Patient Age]]&lt;=14,"0-14",Table1[[#This Row],[Patient Age]]&lt;=29,"15-29",Table1[[#This Row],[Patient Age]]&lt;=44,"30-44",Table1[[#This Row],[Patient Age]]&lt;=59,"45-59",Table1[[#This Row],[Patient Age]]&lt;=74,"60-74",TRUE,"75+")</f>
        <v>0-14</v>
      </c>
      <c r="P210" t="str" cm="1">
        <f t="array" ref="P210">_xlfn.IFS(Table1[[#This Row],[Patient Waittime]]&lt;=15,"0-15",Table1[[#This Row],[Patient Waittime]]&lt;=30,"16-30",Table1[[#This Row],[Patient Waittime]]&lt;=45,"31-45",Table1[[#This Row],[Patient Waittime]]&lt;=60,"46-60",TRUE,"60+")</f>
        <v>46-60</v>
      </c>
      <c r="Q210">
        <f>--(Table1[[#This Row],[Patient Waittime]]&lt;=30)</f>
        <v>0</v>
      </c>
      <c r="R210">
        <f>--Table1[[#This Row],[Patient Admission Flag]]</f>
        <v>0</v>
      </c>
      <c r="S210">
        <f>--AND(Table1[[#This Row],[WithinTarget]]=1,Table1[[#This Row],[Patient Satisfaction Score]]&gt;=7)</f>
        <v>0</v>
      </c>
      <c r="T210" t="str">
        <f>IF(LEFT(Table1[[#This Row],[Patient Gender]],1)="F","Female","Male")</f>
        <v>Female</v>
      </c>
    </row>
    <row r="211" spans="1:20" x14ac:dyDescent="0.3">
      <c r="A211" t="s">
        <v>315</v>
      </c>
      <c r="B211" s="1">
        <v>45121.008333333331</v>
      </c>
      <c r="C211" t="s">
        <v>9</v>
      </c>
      <c r="D211">
        <v>4</v>
      </c>
      <c r="E211" t="s">
        <v>10</v>
      </c>
      <c r="F211" t="s">
        <v>11</v>
      </c>
      <c r="G211" t="b">
        <v>0</v>
      </c>
      <c r="H211">
        <v>7</v>
      </c>
      <c r="I211">
        <v>56</v>
      </c>
      <c r="J211" t="b">
        <v>0</v>
      </c>
      <c r="K211">
        <f>YEAR(Table1[[#This Row],[Patient Admission Date]])</f>
        <v>2023</v>
      </c>
      <c r="L211" t="str">
        <f>TEXT(Table1[[#This Row],[Patient Admission Date]],"mmm")</f>
        <v>Jul</v>
      </c>
      <c r="M211" t="str">
        <f>TEXT(Table1[[#This Row],[Patient Admission Date]],"ddd")</f>
        <v>Fri</v>
      </c>
      <c r="N211" t="str">
        <f>TEXT(INT(HOUR(Table1[[#This Row],[Patient Admission Date]])/3)*3,"00")&amp;"-"&amp;TEXT(INT(HOUR(Table1[[#This Row],[Patient Admission Date]])/3)*3+3,"00")</f>
        <v>00-03</v>
      </c>
      <c r="O211" t="str" cm="1">
        <f t="array" ref="O211">_xlfn.IFS(Table1[[#This Row],[Patient Age]]&lt;=14,"0-14",Table1[[#This Row],[Patient Age]]&lt;=29,"15-29",Table1[[#This Row],[Patient Age]]&lt;=44,"30-44",Table1[[#This Row],[Patient Age]]&lt;=59,"45-59",Table1[[#This Row],[Patient Age]]&lt;=74,"60-74",TRUE,"75+")</f>
        <v>0-14</v>
      </c>
      <c r="P211" t="str" cm="1">
        <f t="array" ref="P211">_xlfn.IFS(Table1[[#This Row],[Patient Waittime]]&lt;=15,"0-15",Table1[[#This Row],[Patient Waittime]]&lt;=30,"16-30",Table1[[#This Row],[Patient Waittime]]&lt;=45,"31-45",Table1[[#This Row],[Patient Waittime]]&lt;=60,"46-60",TRUE,"60+")</f>
        <v>46-60</v>
      </c>
      <c r="Q211">
        <f>--(Table1[[#This Row],[Patient Waittime]]&lt;=30)</f>
        <v>0</v>
      </c>
      <c r="R211">
        <f>--Table1[[#This Row],[Patient Admission Flag]]</f>
        <v>0</v>
      </c>
      <c r="S211">
        <f>--AND(Table1[[#This Row],[WithinTarget]]=1,Table1[[#This Row],[Patient Satisfaction Score]]&gt;=7)</f>
        <v>0</v>
      </c>
      <c r="T211" t="str">
        <f>IF(LEFT(Table1[[#This Row],[Patient Gender]],1)="F","Female","Male")</f>
        <v>Male</v>
      </c>
    </row>
    <row r="212" spans="1:20" x14ac:dyDescent="0.3">
      <c r="A212" t="s">
        <v>316</v>
      </c>
      <c r="B212" s="1">
        <v>45528.631249999999</v>
      </c>
      <c r="C212" t="s">
        <v>13</v>
      </c>
      <c r="D212">
        <v>59</v>
      </c>
      <c r="E212" t="s">
        <v>21</v>
      </c>
      <c r="F212" t="s">
        <v>11</v>
      </c>
      <c r="G212" t="b">
        <v>0</v>
      </c>
      <c r="I212">
        <v>53</v>
      </c>
      <c r="J212" t="b">
        <v>0</v>
      </c>
      <c r="K212">
        <f>YEAR(Table1[[#This Row],[Patient Admission Date]])</f>
        <v>2024</v>
      </c>
      <c r="L212" t="str">
        <f>TEXT(Table1[[#This Row],[Patient Admission Date]],"mmm")</f>
        <v>Aug</v>
      </c>
      <c r="M212" t="str">
        <f>TEXT(Table1[[#This Row],[Patient Admission Date]],"ddd")</f>
        <v>Sat</v>
      </c>
      <c r="N212" t="str">
        <f>TEXT(INT(HOUR(Table1[[#This Row],[Patient Admission Date]])/3)*3,"00")&amp;"-"&amp;TEXT(INT(HOUR(Table1[[#This Row],[Patient Admission Date]])/3)*3+3,"00")</f>
        <v>15-18</v>
      </c>
      <c r="O212" t="str" cm="1">
        <f t="array" ref="O212">_xlfn.IFS(Table1[[#This Row],[Patient Age]]&lt;=14,"0-14",Table1[[#This Row],[Patient Age]]&lt;=29,"15-29",Table1[[#This Row],[Patient Age]]&lt;=44,"30-44",Table1[[#This Row],[Patient Age]]&lt;=59,"45-59",Table1[[#This Row],[Patient Age]]&lt;=74,"60-74",TRUE,"75+")</f>
        <v>45-59</v>
      </c>
      <c r="P212" t="str" cm="1">
        <f t="array" ref="P212">_xlfn.IFS(Table1[[#This Row],[Patient Waittime]]&lt;=15,"0-15",Table1[[#This Row],[Patient Waittime]]&lt;=30,"16-30",Table1[[#This Row],[Patient Waittime]]&lt;=45,"31-45",Table1[[#This Row],[Patient Waittime]]&lt;=60,"46-60",TRUE,"60+")</f>
        <v>46-60</v>
      </c>
      <c r="Q212">
        <f>--(Table1[[#This Row],[Patient Waittime]]&lt;=30)</f>
        <v>0</v>
      </c>
      <c r="R212">
        <f>--Table1[[#This Row],[Patient Admission Flag]]</f>
        <v>0</v>
      </c>
      <c r="S212">
        <f>--AND(Table1[[#This Row],[WithinTarget]]=1,Table1[[#This Row],[Patient Satisfaction Score]]&gt;=7)</f>
        <v>0</v>
      </c>
      <c r="T212" t="str">
        <f>IF(LEFT(Table1[[#This Row],[Patient Gender]],1)="F","Female","Male")</f>
        <v>Female</v>
      </c>
    </row>
    <row r="213" spans="1:20" x14ac:dyDescent="0.3">
      <c r="A213" t="s">
        <v>317</v>
      </c>
      <c r="B213" s="1">
        <v>45342.406944444447</v>
      </c>
      <c r="C213" t="s">
        <v>9</v>
      </c>
      <c r="D213">
        <v>7</v>
      </c>
      <c r="E213" t="s">
        <v>19</v>
      </c>
      <c r="F213" t="s">
        <v>23</v>
      </c>
      <c r="G213" t="b">
        <v>0</v>
      </c>
      <c r="H213">
        <v>8</v>
      </c>
      <c r="I213">
        <v>29</v>
      </c>
      <c r="J213" t="b">
        <v>0</v>
      </c>
      <c r="K213">
        <f>YEAR(Table1[[#This Row],[Patient Admission Date]])</f>
        <v>2024</v>
      </c>
      <c r="L213" t="str">
        <f>TEXT(Table1[[#This Row],[Patient Admission Date]],"mmm")</f>
        <v>Feb</v>
      </c>
      <c r="M213" t="str">
        <f>TEXT(Table1[[#This Row],[Patient Admission Date]],"ddd")</f>
        <v>Tue</v>
      </c>
      <c r="N213" t="str">
        <f>TEXT(INT(HOUR(Table1[[#This Row],[Patient Admission Date]])/3)*3,"00")&amp;"-"&amp;TEXT(INT(HOUR(Table1[[#This Row],[Patient Admission Date]])/3)*3+3,"00")</f>
        <v>09-12</v>
      </c>
      <c r="O213" t="str" cm="1">
        <f t="array" ref="O213">_xlfn.IFS(Table1[[#This Row],[Patient Age]]&lt;=14,"0-14",Table1[[#This Row],[Patient Age]]&lt;=29,"15-29",Table1[[#This Row],[Patient Age]]&lt;=44,"30-44",Table1[[#This Row],[Patient Age]]&lt;=59,"45-59",Table1[[#This Row],[Patient Age]]&lt;=74,"60-74",TRUE,"75+")</f>
        <v>0-14</v>
      </c>
      <c r="P213" t="str" cm="1">
        <f t="array" ref="P213">_xlfn.IFS(Table1[[#This Row],[Patient Waittime]]&lt;=15,"0-15",Table1[[#This Row],[Patient Waittime]]&lt;=30,"16-30",Table1[[#This Row],[Patient Waittime]]&lt;=45,"31-45",Table1[[#This Row],[Patient Waittime]]&lt;=60,"46-60",TRUE,"60+")</f>
        <v>16-30</v>
      </c>
      <c r="Q213">
        <f>--(Table1[[#This Row],[Patient Waittime]]&lt;=30)</f>
        <v>1</v>
      </c>
      <c r="R213">
        <f>--Table1[[#This Row],[Patient Admission Flag]]</f>
        <v>0</v>
      </c>
      <c r="S213">
        <f>--AND(Table1[[#This Row],[WithinTarget]]=1,Table1[[#This Row],[Patient Satisfaction Score]]&gt;=7)</f>
        <v>1</v>
      </c>
      <c r="T213" t="str">
        <f>IF(LEFT(Table1[[#This Row],[Patient Gender]],1)="F","Female","Male")</f>
        <v>Male</v>
      </c>
    </row>
    <row r="214" spans="1:20" x14ac:dyDescent="0.3">
      <c r="A214" t="s">
        <v>318</v>
      </c>
      <c r="B214" s="1">
        <v>45174.863194444442</v>
      </c>
      <c r="C214" t="s">
        <v>13</v>
      </c>
      <c r="D214">
        <v>9</v>
      </c>
      <c r="E214" t="s">
        <v>19</v>
      </c>
      <c r="F214" t="s">
        <v>15</v>
      </c>
      <c r="G214" t="b">
        <v>1</v>
      </c>
      <c r="I214">
        <v>42</v>
      </c>
      <c r="J214" t="b">
        <v>1</v>
      </c>
      <c r="K214">
        <f>YEAR(Table1[[#This Row],[Patient Admission Date]])</f>
        <v>2023</v>
      </c>
      <c r="L214" t="str">
        <f>TEXT(Table1[[#This Row],[Patient Admission Date]],"mmm")</f>
        <v>Sep</v>
      </c>
      <c r="M214" t="str">
        <f>TEXT(Table1[[#This Row],[Patient Admission Date]],"ddd")</f>
        <v>Tue</v>
      </c>
      <c r="N214" t="str">
        <f>TEXT(INT(HOUR(Table1[[#This Row],[Patient Admission Date]])/3)*3,"00")&amp;"-"&amp;TEXT(INT(HOUR(Table1[[#This Row],[Patient Admission Date]])/3)*3+3,"00")</f>
        <v>18-21</v>
      </c>
      <c r="O214" t="str" cm="1">
        <f t="array" ref="O214">_xlfn.IFS(Table1[[#This Row],[Patient Age]]&lt;=14,"0-14",Table1[[#This Row],[Patient Age]]&lt;=29,"15-29",Table1[[#This Row],[Patient Age]]&lt;=44,"30-44",Table1[[#This Row],[Patient Age]]&lt;=59,"45-59",Table1[[#This Row],[Patient Age]]&lt;=74,"60-74",TRUE,"75+")</f>
        <v>0-14</v>
      </c>
      <c r="P214" t="str" cm="1">
        <f t="array" ref="P214">_xlfn.IFS(Table1[[#This Row],[Patient Waittime]]&lt;=15,"0-15",Table1[[#This Row],[Patient Waittime]]&lt;=30,"16-30",Table1[[#This Row],[Patient Waittime]]&lt;=45,"31-45",Table1[[#This Row],[Patient Waittime]]&lt;=60,"46-60",TRUE,"60+")</f>
        <v>31-45</v>
      </c>
      <c r="Q214">
        <f>--(Table1[[#This Row],[Patient Waittime]]&lt;=30)</f>
        <v>0</v>
      </c>
      <c r="R214">
        <f>--Table1[[#This Row],[Patient Admission Flag]]</f>
        <v>1</v>
      </c>
      <c r="S214">
        <f>--AND(Table1[[#This Row],[WithinTarget]]=1,Table1[[#This Row],[Patient Satisfaction Score]]&gt;=7)</f>
        <v>0</v>
      </c>
      <c r="T214" t="str">
        <f>IF(LEFT(Table1[[#This Row],[Patient Gender]],1)="F","Female","Male")</f>
        <v>Female</v>
      </c>
    </row>
    <row r="215" spans="1:20" x14ac:dyDescent="0.3">
      <c r="A215" t="s">
        <v>319</v>
      </c>
      <c r="B215" s="1">
        <v>45215.492361111108</v>
      </c>
      <c r="C215" t="s">
        <v>9</v>
      </c>
      <c r="D215">
        <v>44</v>
      </c>
      <c r="E215" t="s">
        <v>14</v>
      </c>
      <c r="F215" t="s">
        <v>11</v>
      </c>
      <c r="G215" t="b">
        <v>0</v>
      </c>
      <c r="I215">
        <v>12</v>
      </c>
      <c r="J215" t="b">
        <v>0</v>
      </c>
      <c r="K215">
        <f>YEAR(Table1[[#This Row],[Patient Admission Date]])</f>
        <v>2023</v>
      </c>
      <c r="L215" t="str">
        <f>TEXT(Table1[[#This Row],[Patient Admission Date]],"mmm")</f>
        <v>Oct</v>
      </c>
      <c r="M215" t="str">
        <f>TEXT(Table1[[#This Row],[Patient Admission Date]],"ddd")</f>
        <v>Mon</v>
      </c>
      <c r="N215" t="str">
        <f>TEXT(INT(HOUR(Table1[[#This Row],[Patient Admission Date]])/3)*3,"00")&amp;"-"&amp;TEXT(INT(HOUR(Table1[[#This Row],[Patient Admission Date]])/3)*3+3,"00")</f>
        <v>09-12</v>
      </c>
      <c r="O215" t="str" cm="1">
        <f t="array" ref="O215">_xlfn.IFS(Table1[[#This Row],[Patient Age]]&lt;=14,"0-14",Table1[[#This Row],[Patient Age]]&lt;=29,"15-29",Table1[[#This Row],[Patient Age]]&lt;=44,"30-44",Table1[[#This Row],[Patient Age]]&lt;=59,"45-59",Table1[[#This Row],[Patient Age]]&lt;=74,"60-74",TRUE,"75+")</f>
        <v>30-44</v>
      </c>
      <c r="P215" t="str" cm="1">
        <f t="array" ref="P215">_xlfn.IFS(Table1[[#This Row],[Patient Waittime]]&lt;=15,"0-15",Table1[[#This Row],[Patient Waittime]]&lt;=30,"16-30",Table1[[#This Row],[Patient Waittime]]&lt;=45,"31-45",Table1[[#This Row],[Patient Waittime]]&lt;=60,"46-60",TRUE,"60+")</f>
        <v>0-15</v>
      </c>
      <c r="Q215">
        <f>--(Table1[[#This Row],[Patient Waittime]]&lt;=30)</f>
        <v>1</v>
      </c>
      <c r="R215">
        <f>--Table1[[#This Row],[Patient Admission Flag]]</f>
        <v>0</v>
      </c>
      <c r="S215">
        <f>--AND(Table1[[#This Row],[WithinTarget]]=1,Table1[[#This Row],[Patient Satisfaction Score]]&gt;=7)</f>
        <v>0</v>
      </c>
      <c r="T215" t="str">
        <f>IF(LEFT(Table1[[#This Row],[Patient Gender]],1)="F","Female","Male")</f>
        <v>Male</v>
      </c>
    </row>
    <row r="216" spans="1:20" x14ac:dyDescent="0.3">
      <c r="A216" t="s">
        <v>320</v>
      </c>
      <c r="B216" s="1">
        <v>45031.693055555559</v>
      </c>
      <c r="C216" t="s">
        <v>9</v>
      </c>
      <c r="D216">
        <v>53</v>
      </c>
      <c r="E216" t="s">
        <v>10</v>
      </c>
      <c r="F216" t="s">
        <v>11</v>
      </c>
      <c r="G216" t="b">
        <v>0</v>
      </c>
      <c r="I216">
        <v>39</v>
      </c>
      <c r="J216" t="b">
        <v>0</v>
      </c>
      <c r="K216">
        <f>YEAR(Table1[[#This Row],[Patient Admission Date]])</f>
        <v>2023</v>
      </c>
      <c r="L216" t="str">
        <f>TEXT(Table1[[#This Row],[Patient Admission Date]],"mmm")</f>
        <v>Apr</v>
      </c>
      <c r="M216" t="str">
        <f>TEXT(Table1[[#This Row],[Patient Admission Date]],"ddd")</f>
        <v>Sat</v>
      </c>
      <c r="N216" t="str">
        <f>TEXT(INT(HOUR(Table1[[#This Row],[Patient Admission Date]])/3)*3,"00")&amp;"-"&amp;TEXT(INT(HOUR(Table1[[#This Row],[Patient Admission Date]])/3)*3+3,"00")</f>
        <v>15-18</v>
      </c>
      <c r="O216" t="str" cm="1">
        <f t="array" ref="O216">_xlfn.IFS(Table1[[#This Row],[Patient Age]]&lt;=14,"0-14",Table1[[#This Row],[Patient Age]]&lt;=29,"15-29",Table1[[#This Row],[Patient Age]]&lt;=44,"30-44",Table1[[#This Row],[Patient Age]]&lt;=59,"45-59",Table1[[#This Row],[Patient Age]]&lt;=74,"60-74",TRUE,"75+")</f>
        <v>45-59</v>
      </c>
      <c r="P216" t="str" cm="1">
        <f t="array" ref="P216">_xlfn.IFS(Table1[[#This Row],[Patient Waittime]]&lt;=15,"0-15",Table1[[#This Row],[Patient Waittime]]&lt;=30,"16-30",Table1[[#This Row],[Patient Waittime]]&lt;=45,"31-45",Table1[[#This Row],[Patient Waittime]]&lt;=60,"46-60",TRUE,"60+")</f>
        <v>31-45</v>
      </c>
      <c r="Q216">
        <f>--(Table1[[#This Row],[Patient Waittime]]&lt;=30)</f>
        <v>0</v>
      </c>
      <c r="R216">
        <f>--Table1[[#This Row],[Patient Admission Flag]]</f>
        <v>0</v>
      </c>
      <c r="S216">
        <f>--AND(Table1[[#This Row],[WithinTarget]]=1,Table1[[#This Row],[Patient Satisfaction Score]]&gt;=7)</f>
        <v>0</v>
      </c>
      <c r="T216" t="str">
        <f>IF(LEFT(Table1[[#This Row],[Patient Gender]],1)="F","Female","Male")</f>
        <v>Male</v>
      </c>
    </row>
    <row r="217" spans="1:20" x14ac:dyDescent="0.3">
      <c r="A217" t="s">
        <v>321</v>
      </c>
      <c r="B217" s="1">
        <v>45211.288194444445</v>
      </c>
      <c r="C217" t="s">
        <v>9</v>
      </c>
      <c r="D217">
        <v>22</v>
      </c>
      <c r="E217" t="s">
        <v>18</v>
      </c>
      <c r="F217" t="s">
        <v>11</v>
      </c>
      <c r="G217" t="b">
        <v>1</v>
      </c>
      <c r="H217">
        <v>0</v>
      </c>
      <c r="I217">
        <v>59</v>
      </c>
      <c r="J217" t="b">
        <v>1</v>
      </c>
      <c r="K217">
        <f>YEAR(Table1[[#This Row],[Patient Admission Date]])</f>
        <v>2023</v>
      </c>
      <c r="L217" t="str">
        <f>TEXT(Table1[[#This Row],[Patient Admission Date]],"mmm")</f>
        <v>Oct</v>
      </c>
      <c r="M217" t="str">
        <f>TEXT(Table1[[#This Row],[Patient Admission Date]],"ddd")</f>
        <v>Thu</v>
      </c>
      <c r="N217" t="str">
        <f>TEXT(INT(HOUR(Table1[[#This Row],[Patient Admission Date]])/3)*3,"00")&amp;"-"&amp;TEXT(INT(HOUR(Table1[[#This Row],[Patient Admission Date]])/3)*3+3,"00")</f>
        <v>06-09</v>
      </c>
      <c r="O217" t="str" cm="1">
        <f t="array" ref="O217">_xlfn.IFS(Table1[[#This Row],[Patient Age]]&lt;=14,"0-14",Table1[[#This Row],[Patient Age]]&lt;=29,"15-29",Table1[[#This Row],[Patient Age]]&lt;=44,"30-44",Table1[[#This Row],[Patient Age]]&lt;=59,"45-59",Table1[[#This Row],[Patient Age]]&lt;=74,"60-74",TRUE,"75+")</f>
        <v>15-29</v>
      </c>
      <c r="P217" t="str" cm="1">
        <f t="array" ref="P217">_xlfn.IFS(Table1[[#This Row],[Patient Waittime]]&lt;=15,"0-15",Table1[[#This Row],[Patient Waittime]]&lt;=30,"16-30",Table1[[#This Row],[Patient Waittime]]&lt;=45,"31-45",Table1[[#This Row],[Patient Waittime]]&lt;=60,"46-60",TRUE,"60+")</f>
        <v>46-60</v>
      </c>
      <c r="Q217">
        <f>--(Table1[[#This Row],[Patient Waittime]]&lt;=30)</f>
        <v>0</v>
      </c>
      <c r="R217">
        <f>--Table1[[#This Row],[Patient Admission Flag]]</f>
        <v>1</v>
      </c>
      <c r="S217">
        <f>--AND(Table1[[#This Row],[WithinTarget]]=1,Table1[[#This Row],[Patient Satisfaction Score]]&gt;=7)</f>
        <v>0</v>
      </c>
      <c r="T217" t="str">
        <f>IF(LEFT(Table1[[#This Row],[Patient Gender]],1)="F","Female","Male")</f>
        <v>Male</v>
      </c>
    </row>
    <row r="218" spans="1:20" x14ac:dyDescent="0.3">
      <c r="A218" t="s">
        <v>322</v>
      </c>
      <c r="B218" s="1">
        <v>45586.503472222219</v>
      </c>
      <c r="C218" t="s">
        <v>13</v>
      </c>
      <c r="D218">
        <v>35</v>
      </c>
      <c r="E218" t="s">
        <v>19</v>
      </c>
      <c r="F218" t="s">
        <v>17</v>
      </c>
      <c r="G218" t="b">
        <v>0</v>
      </c>
      <c r="H218">
        <v>4</v>
      </c>
      <c r="I218">
        <v>13</v>
      </c>
      <c r="J218" t="b">
        <v>0</v>
      </c>
      <c r="K218">
        <f>YEAR(Table1[[#This Row],[Patient Admission Date]])</f>
        <v>2024</v>
      </c>
      <c r="L218" t="str">
        <f>TEXT(Table1[[#This Row],[Patient Admission Date]],"mmm")</f>
        <v>Oct</v>
      </c>
      <c r="M218" t="str">
        <f>TEXT(Table1[[#This Row],[Patient Admission Date]],"ddd")</f>
        <v>Mon</v>
      </c>
      <c r="N218" t="str">
        <f>TEXT(INT(HOUR(Table1[[#This Row],[Patient Admission Date]])/3)*3,"00")&amp;"-"&amp;TEXT(INT(HOUR(Table1[[#This Row],[Patient Admission Date]])/3)*3+3,"00")</f>
        <v>12-15</v>
      </c>
      <c r="O218" t="str" cm="1">
        <f t="array" ref="O218">_xlfn.IFS(Table1[[#This Row],[Patient Age]]&lt;=14,"0-14",Table1[[#This Row],[Patient Age]]&lt;=29,"15-29",Table1[[#This Row],[Patient Age]]&lt;=44,"30-44",Table1[[#This Row],[Patient Age]]&lt;=59,"45-59",Table1[[#This Row],[Patient Age]]&lt;=74,"60-74",TRUE,"75+")</f>
        <v>30-44</v>
      </c>
      <c r="P218" t="str" cm="1">
        <f t="array" ref="P218">_xlfn.IFS(Table1[[#This Row],[Patient Waittime]]&lt;=15,"0-15",Table1[[#This Row],[Patient Waittime]]&lt;=30,"16-30",Table1[[#This Row],[Patient Waittime]]&lt;=45,"31-45",Table1[[#This Row],[Patient Waittime]]&lt;=60,"46-60",TRUE,"60+")</f>
        <v>0-15</v>
      </c>
      <c r="Q218">
        <f>--(Table1[[#This Row],[Patient Waittime]]&lt;=30)</f>
        <v>1</v>
      </c>
      <c r="R218">
        <f>--Table1[[#This Row],[Patient Admission Flag]]</f>
        <v>0</v>
      </c>
      <c r="S218">
        <f>--AND(Table1[[#This Row],[WithinTarget]]=1,Table1[[#This Row],[Patient Satisfaction Score]]&gt;=7)</f>
        <v>0</v>
      </c>
      <c r="T218" t="str">
        <f>IF(LEFT(Table1[[#This Row],[Patient Gender]],1)="F","Female","Male")</f>
        <v>Female</v>
      </c>
    </row>
    <row r="219" spans="1:20" x14ac:dyDescent="0.3">
      <c r="A219" t="s">
        <v>323</v>
      </c>
      <c r="B219" s="1">
        <v>45575.935416666667</v>
      </c>
      <c r="C219" t="s">
        <v>9</v>
      </c>
      <c r="D219">
        <v>66</v>
      </c>
      <c r="E219" t="s">
        <v>22</v>
      </c>
      <c r="F219" t="s">
        <v>11</v>
      </c>
      <c r="G219" t="b">
        <v>1</v>
      </c>
      <c r="I219">
        <v>43</v>
      </c>
      <c r="J219" t="b">
        <v>1</v>
      </c>
      <c r="K219">
        <f>YEAR(Table1[[#This Row],[Patient Admission Date]])</f>
        <v>2024</v>
      </c>
      <c r="L219" t="str">
        <f>TEXT(Table1[[#This Row],[Patient Admission Date]],"mmm")</f>
        <v>Oct</v>
      </c>
      <c r="M219" t="str">
        <f>TEXT(Table1[[#This Row],[Patient Admission Date]],"ddd")</f>
        <v>Thu</v>
      </c>
      <c r="N219" t="str">
        <f>TEXT(INT(HOUR(Table1[[#This Row],[Patient Admission Date]])/3)*3,"00")&amp;"-"&amp;TEXT(INT(HOUR(Table1[[#This Row],[Patient Admission Date]])/3)*3+3,"00")</f>
        <v>21-24</v>
      </c>
      <c r="O219" t="str" cm="1">
        <f t="array" ref="O219">_xlfn.IFS(Table1[[#This Row],[Patient Age]]&lt;=14,"0-14",Table1[[#This Row],[Patient Age]]&lt;=29,"15-29",Table1[[#This Row],[Patient Age]]&lt;=44,"30-44",Table1[[#This Row],[Patient Age]]&lt;=59,"45-59",Table1[[#This Row],[Patient Age]]&lt;=74,"60-74",TRUE,"75+")</f>
        <v>60-74</v>
      </c>
      <c r="P219" t="str" cm="1">
        <f t="array" ref="P219">_xlfn.IFS(Table1[[#This Row],[Patient Waittime]]&lt;=15,"0-15",Table1[[#This Row],[Patient Waittime]]&lt;=30,"16-30",Table1[[#This Row],[Patient Waittime]]&lt;=45,"31-45",Table1[[#This Row],[Patient Waittime]]&lt;=60,"46-60",TRUE,"60+")</f>
        <v>31-45</v>
      </c>
      <c r="Q219">
        <f>--(Table1[[#This Row],[Patient Waittime]]&lt;=30)</f>
        <v>0</v>
      </c>
      <c r="R219">
        <f>--Table1[[#This Row],[Patient Admission Flag]]</f>
        <v>1</v>
      </c>
      <c r="S219">
        <f>--AND(Table1[[#This Row],[WithinTarget]]=1,Table1[[#This Row],[Patient Satisfaction Score]]&gt;=7)</f>
        <v>0</v>
      </c>
      <c r="T219" t="str">
        <f>IF(LEFT(Table1[[#This Row],[Patient Gender]],1)="F","Female","Male")</f>
        <v>Male</v>
      </c>
    </row>
    <row r="220" spans="1:20" x14ac:dyDescent="0.3">
      <c r="A220" t="s">
        <v>324</v>
      </c>
      <c r="B220" s="1">
        <v>45234.822916666664</v>
      </c>
      <c r="C220" t="s">
        <v>13</v>
      </c>
      <c r="D220">
        <v>16</v>
      </c>
      <c r="E220" t="s">
        <v>19</v>
      </c>
      <c r="F220" t="s">
        <v>23</v>
      </c>
      <c r="G220" t="b">
        <v>0</v>
      </c>
      <c r="I220">
        <v>17</v>
      </c>
      <c r="J220" t="b">
        <v>0</v>
      </c>
      <c r="K220">
        <f>YEAR(Table1[[#This Row],[Patient Admission Date]])</f>
        <v>2023</v>
      </c>
      <c r="L220" t="str">
        <f>TEXT(Table1[[#This Row],[Patient Admission Date]],"mmm")</f>
        <v>Nov</v>
      </c>
      <c r="M220" t="str">
        <f>TEXT(Table1[[#This Row],[Patient Admission Date]],"ddd")</f>
        <v>Sat</v>
      </c>
      <c r="N220" t="str">
        <f>TEXT(INT(HOUR(Table1[[#This Row],[Patient Admission Date]])/3)*3,"00")&amp;"-"&amp;TEXT(INT(HOUR(Table1[[#This Row],[Patient Admission Date]])/3)*3+3,"00")</f>
        <v>18-21</v>
      </c>
      <c r="O220" t="str" cm="1">
        <f t="array" ref="O220">_xlfn.IFS(Table1[[#This Row],[Patient Age]]&lt;=14,"0-14",Table1[[#This Row],[Patient Age]]&lt;=29,"15-29",Table1[[#This Row],[Patient Age]]&lt;=44,"30-44",Table1[[#This Row],[Patient Age]]&lt;=59,"45-59",Table1[[#This Row],[Patient Age]]&lt;=74,"60-74",TRUE,"75+")</f>
        <v>15-29</v>
      </c>
      <c r="P220" t="str" cm="1">
        <f t="array" ref="P220">_xlfn.IFS(Table1[[#This Row],[Patient Waittime]]&lt;=15,"0-15",Table1[[#This Row],[Patient Waittime]]&lt;=30,"16-30",Table1[[#This Row],[Patient Waittime]]&lt;=45,"31-45",Table1[[#This Row],[Patient Waittime]]&lt;=60,"46-60",TRUE,"60+")</f>
        <v>16-30</v>
      </c>
      <c r="Q220">
        <f>--(Table1[[#This Row],[Patient Waittime]]&lt;=30)</f>
        <v>1</v>
      </c>
      <c r="R220">
        <f>--Table1[[#This Row],[Patient Admission Flag]]</f>
        <v>0</v>
      </c>
      <c r="S220">
        <f>--AND(Table1[[#This Row],[WithinTarget]]=1,Table1[[#This Row],[Patient Satisfaction Score]]&gt;=7)</f>
        <v>0</v>
      </c>
      <c r="T220" t="str">
        <f>IF(LEFT(Table1[[#This Row],[Patient Gender]],1)="F","Female","Male")</f>
        <v>Female</v>
      </c>
    </row>
    <row r="221" spans="1:20" x14ac:dyDescent="0.3">
      <c r="A221" t="s">
        <v>325</v>
      </c>
      <c r="B221" s="1">
        <v>45039.800694444442</v>
      </c>
      <c r="C221" t="s">
        <v>13</v>
      </c>
      <c r="D221">
        <v>28</v>
      </c>
      <c r="E221" t="s">
        <v>10</v>
      </c>
      <c r="F221" t="s">
        <v>15</v>
      </c>
      <c r="G221" t="b">
        <v>1</v>
      </c>
      <c r="H221">
        <v>8</v>
      </c>
      <c r="I221">
        <v>39</v>
      </c>
      <c r="J221" t="b">
        <v>1</v>
      </c>
      <c r="K221">
        <f>YEAR(Table1[[#This Row],[Patient Admission Date]])</f>
        <v>2023</v>
      </c>
      <c r="L221" t="str">
        <f>TEXT(Table1[[#This Row],[Patient Admission Date]],"mmm")</f>
        <v>Apr</v>
      </c>
      <c r="M221" t="str">
        <f>TEXT(Table1[[#This Row],[Patient Admission Date]],"ddd")</f>
        <v>Sun</v>
      </c>
      <c r="N221" t="str">
        <f>TEXT(INT(HOUR(Table1[[#This Row],[Patient Admission Date]])/3)*3,"00")&amp;"-"&amp;TEXT(INT(HOUR(Table1[[#This Row],[Patient Admission Date]])/3)*3+3,"00")</f>
        <v>18-21</v>
      </c>
      <c r="O221" t="str" cm="1">
        <f t="array" ref="O221">_xlfn.IFS(Table1[[#This Row],[Patient Age]]&lt;=14,"0-14",Table1[[#This Row],[Patient Age]]&lt;=29,"15-29",Table1[[#This Row],[Patient Age]]&lt;=44,"30-44",Table1[[#This Row],[Patient Age]]&lt;=59,"45-59",Table1[[#This Row],[Patient Age]]&lt;=74,"60-74",TRUE,"75+")</f>
        <v>15-29</v>
      </c>
      <c r="P221" t="str" cm="1">
        <f t="array" ref="P221">_xlfn.IFS(Table1[[#This Row],[Patient Waittime]]&lt;=15,"0-15",Table1[[#This Row],[Patient Waittime]]&lt;=30,"16-30",Table1[[#This Row],[Patient Waittime]]&lt;=45,"31-45",Table1[[#This Row],[Patient Waittime]]&lt;=60,"46-60",TRUE,"60+")</f>
        <v>31-45</v>
      </c>
      <c r="Q221">
        <f>--(Table1[[#This Row],[Patient Waittime]]&lt;=30)</f>
        <v>0</v>
      </c>
      <c r="R221">
        <f>--Table1[[#This Row],[Patient Admission Flag]]</f>
        <v>1</v>
      </c>
      <c r="S221">
        <f>--AND(Table1[[#This Row],[WithinTarget]]=1,Table1[[#This Row],[Patient Satisfaction Score]]&gt;=7)</f>
        <v>0</v>
      </c>
      <c r="T221" t="str">
        <f>IF(LEFT(Table1[[#This Row],[Patient Gender]],1)="F","Female","Male")</f>
        <v>Female</v>
      </c>
    </row>
    <row r="222" spans="1:20" x14ac:dyDescent="0.3">
      <c r="A222" t="s">
        <v>326</v>
      </c>
      <c r="B222" s="1">
        <v>45280.038194444445</v>
      </c>
      <c r="C222" t="s">
        <v>9</v>
      </c>
      <c r="D222">
        <v>39</v>
      </c>
      <c r="E222" t="s">
        <v>14</v>
      </c>
      <c r="F222" t="s">
        <v>27</v>
      </c>
      <c r="G222" t="b">
        <v>0</v>
      </c>
      <c r="I222">
        <v>29</v>
      </c>
      <c r="J222" t="b">
        <v>0</v>
      </c>
      <c r="K222">
        <f>YEAR(Table1[[#This Row],[Patient Admission Date]])</f>
        <v>2023</v>
      </c>
      <c r="L222" t="str">
        <f>TEXT(Table1[[#This Row],[Patient Admission Date]],"mmm")</f>
        <v>Dec</v>
      </c>
      <c r="M222" t="str">
        <f>TEXT(Table1[[#This Row],[Patient Admission Date]],"ddd")</f>
        <v>Wed</v>
      </c>
      <c r="N222" t="str">
        <f>TEXT(INT(HOUR(Table1[[#This Row],[Patient Admission Date]])/3)*3,"00")&amp;"-"&amp;TEXT(INT(HOUR(Table1[[#This Row],[Patient Admission Date]])/3)*3+3,"00")</f>
        <v>00-03</v>
      </c>
      <c r="O222" t="str" cm="1">
        <f t="array" ref="O222">_xlfn.IFS(Table1[[#This Row],[Patient Age]]&lt;=14,"0-14",Table1[[#This Row],[Patient Age]]&lt;=29,"15-29",Table1[[#This Row],[Patient Age]]&lt;=44,"30-44",Table1[[#This Row],[Patient Age]]&lt;=59,"45-59",Table1[[#This Row],[Patient Age]]&lt;=74,"60-74",TRUE,"75+")</f>
        <v>30-44</v>
      </c>
      <c r="P222" t="str" cm="1">
        <f t="array" ref="P222">_xlfn.IFS(Table1[[#This Row],[Patient Waittime]]&lt;=15,"0-15",Table1[[#This Row],[Patient Waittime]]&lt;=30,"16-30",Table1[[#This Row],[Patient Waittime]]&lt;=45,"31-45",Table1[[#This Row],[Patient Waittime]]&lt;=60,"46-60",TRUE,"60+")</f>
        <v>16-30</v>
      </c>
      <c r="Q222">
        <f>--(Table1[[#This Row],[Patient Waittime]]&lt;=30)</f>
        <v>1</v>
      </c>
      <c r="R222">
        <f>--Table1[[#This Row],[Patient Admission Flag]]</f>
        <v>0</v>
      </c>
      <c r="S222">
        <f>--AND(Table1[[#This Row],[WithinTarget]]=1,Table1[[#This Row],[Patient Satisfaction Score]]&gt;=7)</f>
        <v>0</v>
      </c>
      <c r="T222" t="str">
        <f>IF(LEFT(Table1[[#This Row],[Patient Gender]],1)="F","Female","Male")</f>
        <v>Male</v>
      </c>
    </row>
    <row r="223" spans="1:20" x14ac:dyDescent="0.3">
      <c r="A223" t="s">
        <v>327</v>
      </c>
      <c r="B223" s="1">
        <v>45509.218055555553</v>
      </c>
      <c r="C223" t="s">
        <v>13</v>
      </c>
      <c r="D223">
        <v>38</v>
      </c>
      <c r="E223" t="s">
        <v>22</v>
      </c>
      <c r="F223" t="s">
        <v>11</v>
      </c>
      <c r="G223" t="b">
        <v>0</v>
      </c>
      <c r="I223">
        <v>57</v>
      </c>
      <c r="J223" t="b">
        <v>0</v>
      </c>
      <c r="K223">
        <f>YEAR(Table1[[#This Row],[Patient Admission Date]])</f>
        <v>2024</v>
      </c>
      <c r="L223" t="str">
        <f>TEXT(Table1[[#This Row],[Patient Admission Date]],"mmm")</f>
        <v>Aug</v>
      </c>
      <c r="M223" t="str">
        <f>TEXT(Table1[[#This Row],[Patient Admission Date]],"ddd")</f>
        <v>Mon</v>
      </c>
      <c r="N223" t="str">
        <f>TEXT(INT(HOUR(Table1[[#This Row],[Patient Admission Date]])/3)*3,"00")&amp;"-"&amp;TEXT(INT(HOUR(Table1[[#This Row],[Patient Admission Date]])/3)*3+3,"00")</f>
        <v>03-06</v>
      </c>
      <c r="O223" t="str" cm="1">
        <f t="array" ref="O223">_xlfn.IFS(Table1[[#This Row],[Patient Age]]&lt;=14,"0-14",Table1[[#This Row],[Patient Age]]&lt;=29,"15-29",Table1[[#This Row],[Patient Age]]&lt;=44,"30-44",Table1[[#This Row],[Patient Age]]&lt;=59,"45-59",Table1[[#This Row],[Patient Age]]&lt;=74,"60-74",TRUE,"75+")</f>
        <v>30-44</v>
      </c>
      <c r="P223" t="str" cm="1">
        <f t="array" ref="P223">_xlfn.IFS(Table1[[#This Row],[Patient Waittime]]&lt;=15,"0-15",Table1[[#This Row],[Patient Waittime]]&lt;=30,"16-30",Table1[[#This Row],[Patient Waittime]]&lt;=45,"31-45",Table1[[#This Row],[Patient Waittime]]&lt;=60,"46-60",TRUE,"60+")</f>
        <v>46-60</v>
      </c>
      <c r="Q223">
        <f>--(Table1[[#This Row],[Patient Waittime]]&lt;=30)</f>
        <v>0</v>
      </c>
      <c r="R223">
        <f>--Table1[[#This Row],[Patient Admission Flag]]</f>
        <v>0</v>
      </c>
      <c r="S223">
        <f>--AND(Table1[[#This Row],[WithinTarget]]=1,Table1[[#This Row],[Patient Satisfaction Score]]&gt;=7)</f>
        <v>0</v>
      </c>
      <c r="T223" t="str">
        <f>IF(LEFT(Table1[[#This Row],[Patient Gender]],1)="F","Female","Male")</f>
        <v>Female</v>
      </c>
    </row>
    <row r="224" spans="1:20" x14ac:dyDescent="0.3">
      <c r="A224" t="s">
        <v>328</v>
      </c>
      <c r="B224" s="1">
        <v>45402.866666666669</v>
      </c>
      <c r="C224" t="s">
        <v>9</v>
      </c>
      <c r="D224">
        <v>56</v>
      </c>
      <c r="E224" t="s">
        <v>14</v>
      </c>
      <c r="F224" t="s">
        <v>15</v>
      </c>
      <c r="G224" t="b">
        <v>0</v>
      </c>
      <c r="H224">
        <v>3</v>
      </c>
      <c r="I224">
        <v>13</v>
      </c>
      <c r="J224" t="b">
        <v>0</v>
      </c>
      <c r="K224">
        <f>YEAR(Table1[[#This Row],[Patient Admission Date]])</f>
        <v>2024</v>
      </c>
      <c r="L224" t="str">
        <f>TEXT(Table1[[#This Row],[Patient Admission Date]],"mmm")</f>
        <v>Apr</v>
      </c>
      <c r="M224" t="str">
        <f>TEXT(Table1[[#This Row],[Patient Admission Date]],"ddd")</f>
        <v>Sat</v>
      </c>
      <c r="N224" t="str">
        <f>TEXT(INT(HOUR(Table1[[#This Row],[Patient Admission Date]])/3)*3,"00")&amp;"-"&amp;TEXT(INT(HOUR(Table1[[#This Row],[Patient Admission Date]])/3)*3+3,"00")</f>
        <v>18-21</v>
      </c>
      <c r="O224" t="str" cm="1">
        <f t="array" ref="O224">_xlfn.IFS(Table1[[#This Row],[Patient Age]]&lt;=14,"0-14",Table1[[#This Row],[Patient Age]]&lt;=29,"15-29",Table1[[#This Row],[Patient Age]]&lt;=44,"30-44",Table1[[#This Row],[Patient Age]]&lt;=59,"45-59",Table1[[#This Row],[Patient Age]]&lt;=74,"60-74",TRUE,"75+")</f>
        <v>45-59</v>
      </c>
      <c r="P224" t="str" cm="1">
        <f t="array" ref="P224">_xlfn.IFS(Table1[[#This Row],[Patient Waittime]]&lt;=15,"0-15",Table1[[#This Row],[Patient Waittime]]&lt;=30,"16-30",Table1[[#This Row],[Patient Waittime]]&lt;=45,"31-45",Table1[[#This Row],[Patient Waittime]]&lt;=60,"46-60",TRUE,"60+")</f>
        <v>0-15</v>
      </c>
      <c r="Q224">
        <f>--(Table1[[#This Row],[Patient Waittime]]&lt;=30)</f>
        <v>1</v>
      </c>
      <c r="R224">
        <f>--Table1[[#This Row],[Patient Admission Flag]]</f>
        <v>0</v>
      </c>
      <c r="S224">
        <f>--AND(Table1[[#This Row],[WithinTarget]]=1,Table1[[#This Row],[Patient Satisfaction Score]]&gt;=7)</f>
        <v>0</v>
      </c>
      <c r="T224" t="str">
        <f>IF(LEFT(Table1[[#This Row],[Patient Gender]],1)="F","Female","Male")</f>
        <v>Male</v>
      </c>
    </row>
    <row r="225" spans="1:20" x14ac:dyDescent="0.3">
      <c r="A225" t="s">
        <v>329</v>
      </c>
      <c r="B225" s="1">
        <v>45099.363194444442</v>
      </c>
      <c r="C225" t="s">
        <v>9</v>
      </c>
      <c r="D225">
        <v>37</v>
      </c>
      <c r="E225" t="s">
        <v>18</v>
      </c>
      <c r="F225" t="s">
        <v>11</v>
      </c>
      <c r="G225" t="b">
        <v>0</v>
      </c>
      <c r="I225">
        <v>50</v>
      </c>
      <c r="J225" t="b">
        <v>0</v>
      </c>
      <c r="K225">
        <f>YEAR(Table1[[#This Row],[Patient Admission Date]])</f>
        <v>2023</v>
      </c>
      <c r="L225" t="str">
        <f>TEXT(Table1[[#This Row],[Patient Admission Date]],"mmm")</f>
        <v>Jun</v>
      </c>
      <c r="M225" t="str">
        <f>TEXT(Table1[[#This Row],[Patient Admission Date]],"ddd")</f>
        <v>Thu</v>
      </c>
      <c r="N225" t="str">
        <f>TEXT(INT(HOUR(Table1[[#This Row],[Patient Admission Date]])/3)*3,"00")&amp;"-"&amp;TEXT(INT(HOUR(Table1[[#This Row],[Patient Admission Date]])/3)*3+3,"00")</f>
        <v>06-09</v>
      </c>
      <c r="O225" t="str" cm="1">
        <f t="array" ref="O225">_xlfn.IFS(Table1[[#This Row],[Patient Age]]&lt;=14,"0-14",Table1[[#This Row],[Patient Age]]&lt;=29,"15-29",Table1[[#This Row],[Patient Age]]&lt;=44,"30-44",Table1[[#This Row],[Patient Age]]&lt;=59,"45-59",Table1[[#This Row],[Patient Age]]&lt;=74,"60-74",TRUE,"75+")</f>
        <v>30-44</v>
      </c>
      <c r="P225" t="str" cm="1">
        <f t="array" ref="P225">_xlfn.IFS(Table1[[#This Row],[Patient Waittime]]&lt;=15,"0-15",Table1[[#This Row],[Patient Waittime]]&lt;=30,"16-30",Table1[[#This Row],[Patient Waittime]]&lt;=45,"31-45",Table1[[#This Row],[Patient Waittime]]&lt;=60,"46-60",TRUE,"60+")</f>
        <v>46-60</v>
      </c>
      <c r="Q225">
        <f>--(Table1[[#This Row],[Patient Waittime]]&lt;=30)</f>
        <v>0</v>
      </c>
      <c r="R225">
        <f>--Table1[[#This Row],[Patient Admission Flag]]</f>
        <v>0</v>
      </c>
      <c r="S225">
        <f>--AND(Table1[[#This Row],[WithinTarget]]=1,Table1[[#This Row],[Patient Satisfaction Score]]&gt;=7)</f>
        <v>0</v>
      </c>
      <c r="T225" t="str">
        <f>IF(LEFT(Table1[[#This Row],[Patient Gender]],1)="F","Female","Male")</f>
        <v>Male</v>
      </c>
    </row>
    <row r="226" spans="1:20" x14ac:dyDescent="0.3">
      <c r="A226" t="s">
        <v>330</v>
      </c>
      <c r="B226" s="1">
        <v>45104.227777777778</v>
      </c>
      <c r="C226" t="s">
        <v>13</v>
      </c>
      <c r="D226">
        <v>5</v>
      </c>
      <c r="E226" t="s">
        <v>10</v>
      </c>
      <c r="F226" t="s">
        <v>11</v>
      </c>
      <c r="G226" t="b">
        <v>0</v>
      </c>
      <c r="I226">
        <v>43</v>
      </c>
      <c r="J226" t="b">
        <v>0</v>
      </c>
      <c r="K226">
        <f>YEAR(Table1[[#This Row],[Patient Admission Date]])</f>
        <v>2023</v>
      </c>
      <c r="L226" t="str">
        <f>TEXT(Table1[[#This Row],[Patient Admission Date]],"mmm")</f>
        <v>Jun</v>
      </c>
      <c r="M226" t="str">
        <f>TEXT(Table1[[#This Row],[Patient Admission Date]],"ddd")</f>
        <v>Tue</v>
      </c>
      <c r="N226" t="str">
        <f>TEXT(INT(HOUR(Table1[[#This Row],[Patient Admission Date]])/3)*3,"00")&amp;"-"&amp;TEXT(INT(HOUR(Table1[[#This Row],[Patient Admission Date]])/3)*3+3,"00")</f>
        <v>03-06</v>
      </c>
      <c r="O226" t="str" cm="1">
        <f t="array" ref="O226">_xlfn.IFS(Table1[[#This Row],[Patient Age]]&lt;=14,"0-14",Table1[[#This Row],[Patient Age]]&lt;=29,"15-29",Table1[[#This Row],[Patient Age]]&lt;=44,"30-44",Table1[[#This Row],[Patient Age]]&lt;=59,"45-59",Table1[[#This Row],[Patient Age]]&lt;=74,"60-74",TRUE,"75+")</f>
        <v>0-14</v>
      </c>
      <c r="P226" t="str" cm="1">
        <f t="array" ref="P226">_xlfn.IFS(Table1[[#This Row],[Patient Waittime]]&lt;=15,"0-15",Table1[[#This Row],[Patient Waittime]]&lt;=30,"16-30",Table1[[#This Row],[Patient Waittime]]&lt;=45,"31-45",Table1[[#This Row],[Patient Waittime]]&lt;=60,"46-60",TRUE,"60+")</f>
        <v>31-45</v>
      </c>
      <c r="Q226">
        <f>--(Table1[[#This Row],[Patient Waittime]]&lt;=30)</f>
        <v>0</v>
      </c>
      <c r="R226">
        <f>--Table1[[#This Row],[Patient Admission Flag]]</f>
        <v>0</v>
      </c>
      <c r="S226">
        <f>--AND(Table1[[#This Row],[WithinTarget]]=1,Table1[[#This Row],[Patient Satisfaction Score]]&gt;=7)</f>
        <v>0</v>
      </c>
      <c r="T226" t="str">
        <f>IF(LEFT(Table1[[#This Row],[Patient Gender]],1)="F","Female","Male")</f>
        <v>Female</v>
      </c>
    </row>
    <row r="227" spans="1:20" x14ac:dyDescent="0.3">
      <c r="A227" t="s">
        <v>331</v>
      </c>
      <c r="B227" s="1">
        <v>45399.511111111111</v>
      </c>
      <c r="C227" t="s">
        <v>9</v>
      </c>
      <c r="D227">
        <v>24</v>
      </c>
      <c r="E227" t="s">
        <v>14</v>
      </c>
      <c r="F227" t="s">
        <v>11</v>
      </c>
      <c r="G227" t="b">
        <v>1</v>
      </c>
      <c r="I227">
        <v>42</v>
      </c>
      <c r="J227" t="b">
        <v>1</v>
      </c>
      <c r="K227">
        <f>YEAR(Table1[[#This Row],[Patient Admission Date]])</f>
        <v>2024</v>
      </c>
      <c r="L227" t="str">
        <f>TEXT(Table1[[#This Row],[Patient Admission Date]],"mmm")</f>
        <v>Apr</v>
      </c>
      <c r="M227" t="str">
        <f>TEXT(Table1[[#This Row],[Patient Admission Date]],"ddd")</f>
        <v>Wed</v>
      </c>
      <c r="N227" t="str">
        <f>TEXT(INT(HOUR(Table1[[#This Row],[Patient Admission Date]])/3)*3,"00")&amp;"-"&amp;TEXT(INT(HOUR(Table1[[#This Row],[Patient Admission Date]])/3)*3+3,"00")</f>
        <v>12-15</v>
      </c>
      <c r="O227" t="str" cm="1">
        <f t="array" ref="O227">_xlfn.IFS(Table1[[#This Row],[Patient Age]]&lt;=14,"0-14",Table1[[#This Row],[Patient Age]]&lt;=29,"15-29",Table1[[#This Row],[Patient Age]]&lt;=44,"30-44",Table1[[#This Row],[Patient Age]]&lt;=59,"45-59",Table1[[#This Row],[Patient Age]]&lt;=74,"60-74",TRUE,"75+")</f>
        <v>15-29</v>
      </c>
      <c r="P227" t="str" cm="1">
        <f t="array" ref="P227">_xlfn.IFS(Table1[[#This Row],[Patient Waittime]]&lt;=15,"0-15",Table1[[#This Row],[Patient Waittime]]&lt;=30,"16-30",Table1[[#This Row],[Patient Waittime]]&lt;=45,"31-45",Table1[[#This Row],[Patient Waittime]]&lt;=60,"46-60",TRUE,"60+")</f>
        <v>31-45</v>
      </c>
      <c r="Q227">
        <f>--(Table1[[#This Row],[Patient Waittime]]&lt;=30)</f>
        <v>0</v>
      </c>
      <c r="R227">
        <f>--Table1[[#This Row],[Patient Admission Flag]]</f>
        <v>1</v>
      </c>
      <c r="S227">
        <f>--AND(Table1[[#This Row],[WithinTarget]]=1,Table1[[#This Row],[Patient Satisfaction Score]]&gt;=7)</f>
        <v>0</v>
      </c>
      <c r="T227" t="str">
        <f>IF(LEFT(Table1[[#This Row],[Patient Gender]],1)="F","Female","Male")</f>
        <v>Male</v>
      </c>
    </row>
    <row r="228" spans="1:20" x14ac:dyDescent="0.3">
      <c r="A228" t="s">
        <v>332</v>
      </c>
      <c r="B228" s="1">
        <v>45043.655555555553</v>
      </c>
      <c r="C228" t="s">
        <v>9</v>
      </c>
      <c r="D228">
        <v>10</v>
      </c>
      <c r="E228" t="s">
        <v>10</v>
      </c>
      <c r="F228" t="s">
        <v>11</v>
      </c>
      <c r="G228" t="b">
        <v>1</v>
      </c>
      <c r="H228">
        <v>0</v>
      </c>
      <c r="I228">
        <v>55</v>
      </c>
      <c r="J228" t="b">
        <v>1</v>
      </c>
      <c r="K228">
        <f>YEAR(Table1[[#This Row],[Patient Admission Date]])</f>
        <v>2023</v>
      </c>
      <c r="L228" t="str">
        <f>TEXT(Table1[[#This Row],[Patient Admission Date]],"mmm")</f>
        <v>Apr</v>
      </c>
      <c r="M228" t="str">
        <f>TEXT(Table1[[#This Row],[Patient Admission Date]],"ddd")</f>
        <v>Thu</v>
      </c>
      <c r="N228" t="str">
        <f>TEXT(INT(HOUR(Table1[[#This Row],[Patient Admission Date]])/3)*3,"00")&amp;"-"&amp;TEXT(INT(HOUR(Table1[[#This Row],[Patient Admission Date]])/3)*3+3,"00")</f>
        <v>15-18</v>
      </c>
      <c r="O228" t="str" cm="1">
        <f t="array" ref="O228">_xlfn.IFS(Table1[[#This Row],[Patient Age]]&lt;=14,"0-14",Table1[[#This Row],[Patient Age]]&lt;=29,"15-29",Table1[[#This Row],[Patient Age]]&lt;=44,"30-44",Table1[[#This Row],[Patient Age]]&lt;=59,"45-59",Table1[[#This Row],[Patient Age]]&lt;=74,"60-74",TRUE,"75+")</f>
        <v>0-14</v>
      </c>
      <c r="P228" t="str" cm="1">
        <f t="array" ref="P228">_xlfn.IFS(Table1[[#This Row],[Patient Waittime]]&lt;=15,"0-15",Table1[[#This Row],[Patient Waittime]]&lt;=30,"16-30",Table1[[#This Row],[Patient Waittime]]&lt;=45,"31-45",Table1[[#This Row],[Patient Waittime]]&lt;=60,"46-60",TRUE,"60+")</f>
        <v>46-60</v>
      </c>
      <c r="Q228">
        <f>--(Table1[[#This Row],[Patient Waittime]]&lt;=30)</f>
        <v>0</v>
      </c>
      <c r="R228">
        <f>--Table1[[#This Row],[Patient Admission Flag]]</f>
        <v>1</v>
      </c>
      <c r="S228">
        <f>--AND(Table1[[#This Row],[WithinTarget]]=1,Table1[[#This Row],[Patient Satisfaction Score]]&gt;=7)</f>
        <v>0</v>
      </c>
      <c r="T228" t="str">
        <f>IF(LEFT(Table1[[#This Row],[Patient Gender]],1)="F","Female","Male")</f>
        <v>Male</v>
      </c>
    </row>
    <row r="229" spans="1:20" x14ac:dyDescent="0.3">
      <c r="A229" t="s">
        <v>333</v>
      </c>
      <c r="B229" s="1">
        <v>45277.836111111108</v>
      </c>
      <c r="C229" t="s">
        <v>9</v>
      </c>
      <c r="D229">
        <v>7</v>
      </c>
      <c r="E229" t="s">
        <v>12</v>
      </c>
      <c r="F229" t="s">
        <v>11</v>
      </c>
      <c r="G229" t="b">
        <v>0</v>
      </c>
      <c r="I229">
        <v>47</v>
      </c>
      <c r="J229" t="b">
        <v>0</v>
      </c>
      <c r="K229">
        <f>YEAR(Table1[[#This Row],[Patient Admission Date]])</f>
        <v>2023</v>
      </c>
      <c r="L229" t="str">
        <f>TEXT(Table1[[#This Row],[Patient Admission Date]],"mmm")</f>
        <v>Dec</v>
      </c>
      <c r="M229" t="str">
        <f>TEXT(Table1[[#This Row],[Patient Admission Date]],"ddd")</f>
        <v>Sun</v>
      </c>
      <c r="N229" t="str">
        <f>TEXT(INT(HOUR(Table1[[#This Row],[Patient Admission Date]])/3)*3,"00")&amp;"-"&amp;TEXT(INT(HOUR(Table1[[#This Row],[Patient Admission Date]])/3)*3+3,"00")</f>
        <v>18-21</v>
      </c>
      <c r="O229" t="str" cm="1">
        <f t="array" ref="O229">_xlfn.IFS(Table1[[#This Row],[Patient Age]]&lt;=14,"0-14",Table1[[#This Row],[Patient Age]]&lt;=29,"15-29",Table1[[#This Row],[Patient Age]]&lt;=44,"30-44",Table1[[#This Row],[Patient Age]]&lt;=59,"45-59",Table1[[#This Row],[Patient Age]]&lt;=74,"60-74",TRUE,"75+")</f>
        <v>0-14</v>
      </c>
      <c r="P229" t="str" cm="1">
        <f t="array" ref="P229">_xlfn.IFS(Table1[[#This Row],[Patient Waittime]]&lt;=15,"0-15",Table1[[#This Row],[Patient Waittime]]&lt;=30,"16-30",Table1[[#This Row],[Patient Waittime]]&lt;=45,"31-45",Table1[[#This Row],[Patient Waittime]]&lt;=60,"46-60",TRUE,"60+")</f>
        <v>46-60</v>
      </c>
      <c r="Q229">
        <f>--(Table1[[#This Row],[Patient Waittime]]&lt;=30)</f>
        <v>0</v>
      </c>
      <c r="R229">
        <f>--Table1[[#This Row],[Patient Admission Flag]]</f>
        <v>0</v>
      </c>
      <c r="S229">
        <f>--AND(Table1[[#This Row],[WithinTarget]]=1,Table1[[#This Row],[Patient Satisfaction Score]]&gt;=7)</f>
        <v>0</v>
      </c>
      <c r="T229" t="str">
        <f>IF(LEFT(Table1[[#This Row],[Patient Gender]],1)="F","Female","Male")</f>
        <v>Male</v>
      </c>
    </row>
    <row r="230" spans="1:20" x14ac:dyDescent="0.3">
      <c r="A230" t="s">
        <v>334</v>
      </c>
      <c r="B230" s="1">
        <v>45034.413194444445</v>
      </c>
      <c r="C230" t="s">
        <v>9</v>
      </c>
      <c r="D230">
        <v>33</v>
      </c>
      <c r="E230" t="s">
        <v>18</v>
      </c>
      <c r="F230" t="s">
        <v>23</v>
      </c>
      <c r="G230" t="b">
        <v>1</v>
      </c>
      <c r="I230">
        <v>52</v>
      </c>
      <c r="J230" t="b">
        <v>1</v>
      </c>
      <c r="K230">
        <f>YEAR(Table1[[#This Row],[Patient Admission Date]])</f>
        <v>2023</v>
      </c>
      <c r="L230" t="str">
        <f>TEXT(Table1[[#This Row],[Patient Admission Date]],"mmm")</f>
        <v>Apr</v>
      </c>
      <c r="M230" t="str">
        <f>TEXT(Table1[[#This Row],[Patient Admission Date]],"ddd")</f>
        <v>Tue</v>
      </c>
      <c r="N230" t="str">
        <f>TEXT(INT(HOUR(Table1[[#This Row],[Patient Admission Date]])/3)*3,"00")&amp;"-"&amp;TEXT(INT(HOUR(Table1[[#This Row],[Patient Admission Date]])/3)*3+3,"00")</f>
        <v>09-12</v>
      </c>
      <c r="O230" t="str" cm="1">
        <f t="array" ref="O230">_xlfn.IFS(Table1[[#This Row],[Patient Age]]&lt;=14,"0-14",Table1[[#This Row],[Patient Age]]&lt;=29,"15-29",Table1[[#This Row],[Patient Age]]&lt;=44,"30-44",Table1[[#This Row],[Patient Age]]&lt;=59,"45-59",Table1[[#This Row],[Patient Age]]&lt;=74,"60-74",TRUE,"75+")</f>
        <v>30-44</v>
      </c>
      <c r="P230" t="str" cm="1">
        <f t="array" ref="P230">_xlfn.IFS(Table1[[#This Row],[Patient Waittime]]&lt;=15,"0-15",Table1[[#This Row],[Patient Waittime]]&lt;=30,"16-30",Table1[[#This Row],[Patient Waittime]]&lt;=45,"31-45",Table1[[#This Row],[Patient Waittime]]&lt;=60,"46-60",TRUE,"60+")</f>
        <v>46-60</v>
      </c>
      <c r="Q230">
        <f>--(Table1[[#This Row],[Patient Waittime]]&lt;=30)</f>
        <v>0</v>
      </c>
      <c r="R230">
        <f>--Table1[[#This Row],[Patient Admission Flag]]</f>
        <v>1</v>
      </c>
      <c r="S230">
        <f>--AND(Table1[[#This Row],[WithinTarget]]=1,Table1[[#This Row],[Patient Satisfaction Score]]&gt;=7)</f>
        <v>0</v>
      </c>
      <c r="T230" t="str">
        <f>IF(LEFT(Table1[[#This Row],[Patient Gender]],1)="F","Female","Male")</f>
        <v>Male</v>
      </c>
    </row>
    <row r="231" spans="1:20" x14ac:dyDescent="0.3">
      <c r="A231" t="s">
        <v>335</v>
      </c>
      <c r="B231" s="1">
        <v>45066.518750000003</v>
      </c>
      <c r="C231" t="s">
        <v>13</v>
      </c>
      <c r="D231">
        <v>44</v>
      </c>
      <c r="E231" t="s">
        <v>18</v>
      </c>
      <c r="F231" t="s">
        <v>11</v>
      </c>
      <c r="G231" t="b">
        <v>0</v>
      </c>
      <c r="H231">
        <v>4</v>
      </c>
      <c r="I231">
        <v>60</v>
      </c>
      <c r="J231" t="b">
        <v>0</v>
      </c>
      <c r="K231">
        <f>YEAR(Table1[[#This Row],[Patient Admission Date]])</f>
        <v>2023</v>
      </c>
      <c r="L231" t="str">
        <f>TEXT(Table1[[#This Row],[Patient Admission Date]],"mmm")</f>
        <v>May</v>
      </c>
      <c r="M231" t="str">
        <f>TEXT(Table1[[#This Row],[Patient Admission Date]],"ddd")</f>
        <v>Sat</v>
      </c>
      <c r="N231" t="str">
        <f>TEXT(INT(HOUR(Table1[[#This Row],[Patient Admission Date]])/3)*3,"00")&amp;"-"&amp;TEXT(INT(HOUR(Table1[[#This Row],[Patient Admission Date]])/3)*3+3,"00")</f>
        <v>12-15</v>
      </c>
      <c r="O231" t="str" cm="1">
        <f t="array" ref="O231">_xlfn.IFS(Table1[[#This Row],[Patient Age]]&lt;=14,"0-14",Table1[[#This Row],[Patient Age]]&lt;=29,"15-29",Table1[[#This Row],[Patient Age]]&lt;=44,"30-44",Table1[[#This Row],[Patient Age]]&lt;=59,"45-59",Table1[[#This Row],[Patient Age]]&lt;=74,"60-74",TRUE,"75+")</f>
        <v>30-44</v>
      </c>
      <c r="P231" t="str" cm="1">
        <f t="array" ref="P231">_xlfn.IFS(Table1[[#This Row],[Patient Waittime]]&lt;=15,"0-15",Table1[[#This Row],[Patient Waittime]]&lt;=30,"16-30",Table1[[#This Row],[Patient Waittime]]&lt;=45,"31-45",Table1[[#This Row],[Patient Waittime]]&lt;=60,"46-60",TRUE,"60+")</f>
        <v>46-60</v>
      </c>
      <c r="Q231">
        <f>--(Table1[[#This Row],[Patient Waittime]]&lt;=30)</f>
        <v>0</v>
      </c>
      <c r="R231">
        <f>--Table1[[#This Row],[Patient Admission Flag]]</f>
        <v>0</v>
      </c>
      <c r="S231">
        <f>--AND(Table1[[#This Row],[WithinTarget]]=1,Table1[[#This Row],[Patient Satisfaction Score]]&gt;=7)</f>
        <v>0</v>
      </c>
      <c r="T231" t="str">
        <f>IF(LEFT(Table1[[#This Row],[Patient Gender]],1)="F","Female","Male")</f>
        <v>Female</v>
      </c>
    </row>
    <row r="232" spans="1:20" x14ac:dyDescent="0.3">
      <c r="A232" t="s">
        <v>336</v>
      </c>
      <c r="B232" s="1">
        <v>45145.115277777775</v>
      </c>
      <c r="C232" t="s">
        <v>13</v>
      </c>
      <c r="D232">
        <v>48</v>
      </c>
      <c r="E232" t="s">
        <v>14</v>
      </c>
      <c r="F232" t="s">
        <v>11</v>
      </c>
      <c r="G232" t="b">
        <v>0</v>
      </c>
      <c r="I232">
        <v>31</v>
      </c>
      <c r="J232" t="b">
        <v>0</v>
      </c>
      <c r="K232">
        <f>YEAR(Table1[[#This Row],[Patient Admission Date]])</f>
        <v>2023</v>
      </c>
      <c r="L232" t="str">
        <f>TEXT(Table1[[#This Row],[Patient Admission Date]],"mmm")</f>
        <v>Aug</v>
      </c>
      <c r="M232" t="str">
        <f>TEXT(Table1[[#This Row],[Patient Admission Date]],"ddd")</f>
        <v>Mon</v>
      </c>
      <c r="N232" t="str">
        <f>TEXT(INT(HOUR(Table1[[#This Row],[Patient Admission Date]])/3)*3,"00")&amp;"-"&amp;TEXT(INT(HOUR(Table1[[#This Row],[Patient Admission Date]])/3)*3+3,"00")</f>
        <v>00-03</v>
      </c>
      <c r="O232" t="str" cm="1">
        <f t="array" ref="O232">_xlfn.IFS(Table1[[#This Row],[Patient Age]]&lt;=14,"0-14",Table1[[#This Row],[Patient Age]]&lt;=29,"15-29",Table1[[#This Row],[Patient Age]]&lt;=44,"30-44",Table1[[#This Row],[Patient Age]]&lt;=59,"45-59",Table1[[#This Row],[Patient Age]]&lt;=74,"60-74",TRUE,"75+")</f>
        <v>45-59</v>
      </c>
      <c r="P232" t="str" cm="1">
        <f t="array" ref="P232">_xlfn.IFS(Table1[[#This Row],[Patient Waittime]]&lt;=15,"0-15",Table1[[#This Row],[Patient Waittime]]&lt;=30,"16-30",Table1[[#This Row],[Patient Waittime]]&lt;=45,"31-45",Table1[[#This Row],[Patient Waittime]]&lt;=60,"46-60",TRUE,"60+")</f>
        <v>31-45</v>
      </c>
      <c r="Q232">
        <f>--(Table1[[#This Row],[Patient Waittime]]&lt;=30)</f>
        <v>0</v>
      </c>
      <c r="R232">
        <f>--Table1[[#This Row],[Patient Admission Flag]]</f>
        <v>0</v>
      </c>
      <c r="S232">
        <f>--AND(Table1[[#This Row],[WithinTarget]]=1,Table1[[#This Row],[Patient Satisfaction Score]]&gt;=7)</f>
        <v>0</v>
      </c>
      <c r="T232" t="str">
        <f>IF(LEFT(Table1[[#This Row],[Patient Gender]],1)="F","Female","Male")</f>
        <v>Female</v>
      </c>
    </row>
    <row r="233" spans="1:20" x14ac:dyDescent="0.3">
      <c r="A233" t="s">
        <v>337</v>
      </c>
      <c r="B233" s="1">
        <v>45281.305555555555</v>
      </c>
      <c r="C233" t="s">
        <v>9</v>
      </c>
      <c r="D233">
        <v>8</v>
      </c>
      <c r="E233" t="s">
        <v>21</v>
      </c>
      <c r="F233" t="s">
        <v>11</v>
      </c>
      <c r="G233" t="b">
        <v>1</v>
      </c>
      <c r="I233">
        <v>41</v>
      </c>
      <c r="J233" t="b">
        <v>1</v>
      </c>
      <c r="K233">
        <f>YEAR(Table1[[#This Row],[Patient Admission Date]])</f>
        <v>2023</v>
      </c>
      <c r="L233" t="str">
        <f>TEXT(Table1[[#This Row],[Patient Admission Date]],"mmm")</f>
        <v>Dec</v>
      </c>
      <c r="M233" t="str">
        <f>TEXT(Table1[[#This Row],[Patient Admission Date]],"ddd")</f>
        <v>Thu</v>
      </c>
      <c r="N233" t="str">
        <f>TEXT(INT(HOUR(Table1[[#This Row],[Patient Admission Date]])/3)*3,"00")&amp;"-"&amp;TEXT(INT(HOUR(Table1[[#This Row],[Patient Admission Date]])/3)*3+3,"00")</f>
        <v>06-09</v>
      </c>
      <c r="O233" t="str" cm="1">
        <f t="array" ref="O233">_xlfn.IFS(Table1[[#This Row],[Patient Age]]&lt;=14,"0-14",Table1[[#This Row],[Patient Age]]&lt;=29,"15-29",Table1[[#This Row],[Patient Age]]&lt;=44,"30-44",Table1[[#This Row],[Patient Age]]&lt;=59,"45-59",Table1[[#This Row],[Patient Age]]&lt;=74,"60-74",TRUE,"75+")</f>
        <v>0-14</v>
      </c>
      <c r="P233" t="str" cm="1">
        <f t="array" ref="P233">_xlfn.IFS(Table1[[#This Row],[Patient Waittime]]&lt;=15,"0-15",Table1[[#This Row],[Patient Waittime]]&lt;=30,"16-30",Table1[[#This Row],[Patient Waittime]]&lt;=45,"31-45",Table1[[#This Row],[Patient Waittime]]&lt;=60,"46-60",TRUE,"60+")</f>
        <v>31-45</v>
      </c>
      <c r="Q233">
        <f>--(Table1[[#This Row],[Patient Waittime]]&lt;=30)</f>
        <v>0</v>
      </c>
      <c r="R233">
        <f>--Table1[[#This Row],[Patient Admission Flag]]</f>
        <v>1</v>
      </c>
      <c r="S233">
        <f>--AND(Table1[[#This Row],[WithinTarget]]=1,Table1[[#This Row],[Patient Satisfaction Score]]&gt;=7)</f>
        <v>0</v>
      </c>
      <c r="T233" t="str">
        <f>IF(LEFT(Table1[[#This Row],[Patient Gender]],1)="F","Female","Male")</f>
        <v>Male</v>
      </c>
    </row>
    <row r="234" spans="1:20" x14ac:dyDescent="0.3">
      <c r="A234" t="s">
        <v>338</v>
      </c>
      <c r="B234" s="1">
        <v>45168.981944444444</v>
      </c>
      <c r="C234" t="s">
        <v>9</v>
      </c>
      <c r="D234">
        <v>69</v>
      </c>
      <c r="E234" t="s">
        <v>14</v>
      </c>
      <c r="F234" t="s">
        <v>11</v>
      </c>
      <c r="G234" t="b">
        <v>0</v>
      </c>
      <c r="H234">
        <v>4</v>
      </c>
      <c r="I234">
        <v>38</v>
      </c>
      <c r="J234" t="b">
        <v>0</v>
      </c>
      <c r="K234">
        <f>YEAR(Table1[[#This Row],[Patient Admission Date]])</f>
        <v>2023</v>
      </c>
      <c r="L234" t="str">
        <f>TEXT(Table1[[#This Row],[Patient Admission Date]],"mmm")</f>
        <v>Aug</v>
      </c>
      <c r="M234" t="str">
        <f>TEXT(Table1[[#This Row],[Patient Admission Date]],"ddd")</f>
        <v>Wed</v>
      </c>
      <c r="N234" t="str">
        <f>TEXT(INT(HOUR(Table1[[#This Row],[Patient Admission Date]])/3)*3,"00")&amp;"-"&amp;TEXT(INT(HOUR(Table1[[#This Row],[Patient Admission Date]])/3)*3+3,"00")</f>
        <v>21-24</v>
      </c>
      <c r="O234" t="str" cm="1">
        <f t="array" ref="O234">_xlfn.IFS(Table1[[#This Row],[Patient Age]]&lt;=14,"0-14",Table1[[#This Row],[Patient Age]]&lt;=29,"15-29",Table1[[#This Row],[Patient Age]]&lt;=44,"30-44",Table1[[#This Row],[Patient Age]]&lt;=59,"45-59",Table1[[#This Row],[Patient Age]]&lt;=74,"60-74",TRUE,"75+")</f>
        <v>60-74</v>
      </c>
      <c r="P234" t="str" cm="1">
        <f t="array" ref="P234">_xlfn.IFS(Table1[[#This Row],[Patient Waittime]]&lt;=15,"0-15",Table1[[#This Row],[Patient Waittime]]&lt;=30,"16-30",Table1[[#This Row],[Patient Waittime]]&lt;=45,"31-45",Table1[[#This Row],[Patient Waittime]]&lt;=60,"46-60",TRUE,"60+")</f>
        <v>31-45</v>
      </c>
      <c r="Q234">
        <f>--(Table1[[#This Row],[Patient Waittime]]&lt;=30)</f>
        <v>0</v>
      </c>
      <c r="R234">
        <f>--Table1[[#This Row],[Patient Admission Flag]]</f>
        <v>0</v>
      </c>
      <c r="S234">
        <f>--AND(Table1[[#This Row],[WithinTarget]]=1,Table1[[#This Row],[Patient Satisfaction Score]]&gt;=7)</f>
        <v>0</v>
      </c>
      <c r="T234" t="str">
        <f>IF(LEFT(Table1[[#This Row],[Patient Gender]],1)="F","Female","Male")</f>
        <v>Male</v>
      </c>
    </row>
    <row r="235" spans="1:20" x14ac:dyDescent="0.3">
      <c r="A235" t="s">
        <v>339</v>
      </c>
      <c r="B235" s="1">
        <v>45139.408333333333</v>
      </c>
      <c r="C235" t="s">
        <v>13</v>
      </c>
      <c r="D235">
        <v>38</v>
      </c>
      <c r="E235" t="s">
        <v>14</v>
      </c>
      <c r="F235" t="s">
        <v>11</v>
      </c>
      <c r="G235" t="b">
        <v>0</v>
      </c>
      <c r="I235">
        <v>54</v>
      </c>
      <c r="J235" t="b">
        <v>0</v>
      </c>
      <c r="K235">
        <f>YEAR(Table1[[#This Row],[Patient Admission Date]])</f>
        <v>2023</v>
      </c>
      <c r="L235" t="str">
        <f>TEXT(Table1[[#This Row],[Patient Admission Date]],"mmm")</f>
        <v>Aug</v>
      </c>
      <c r="M235" t="str">
        <f>TEXT(Table1[[#This Row],[Patient Admission Date]],"ddd")</f>
        <v>Tue</v>
      </c>
      <c r="N235" t="str">
        <f>TEXT(INT(HOUR(Table1[[#This Row],[Patient Admission Date]])/3)*3,"00")&amp;"-"&amp;TEXT(INT(HOUR(Table1[[#This Row],[Patient Admission Date]])/3)*3+3,"00")</f>
        <v>09-12</v>
      </c>
      <c r="O235" t="str" cm="1">
        <f t="array" ref="O235">_xlfn.IFS(Table1[[#This Row],[Patient Age]]&lt;=14,"0-14",Table1[[#This Row],[Patient Age]]&lt;=29,"15-29",Table1[[#This Row],[Patient Age]]&lt;=44,"30-44",Table1[[#This Row],[Patient Age]]&lt;=59,"45-59",Table1[[#This Row],[Patient Age]]&lt;=74,"60-74",TRUE,"75+")</f>
        <v>30-44</v>
      </c>
      <c r="P235" t="str" cm="1">
        <f t="array" ref="P235">_xlfn.IFS(Table1[[#This Row],[Patient Waittime]]&lt;=15,"0-15",Table1[[#This Row],[Patient Waittime]]&lt;=30,"16-30",Table1[[#This Row],[Patient Waittime]]&lt;=45,"31-45",Table1[[#This Row],[Patient Waittime]]&lt;=60,"46-60",TRUE,"60+")</f>
        <v>46-60</v>
      </c>
      <c r="Q235">
        <f>--(Table1[[#This Row],[Patient Waittime]]&lt;=30)</f>
        <v>0</v>
      </c>
      <c r="R235">
        <f>--Table1[[#This Row],[Patient Admission Flag]]</f>
        <v>0</v>
      </c>
      <c r="S235">
        <f>--AND(Table1[[#This Row],[WithinTarget]]=1,Table1[[#This Row],[Patient Satisfaction Score]]&gt;=7)</f>
        <v>0</v>
      </c>
      <c r="T235" t="str">
        <f>IF(LEFT(Table1[[#This Row],[Patient Gender]],1)="F","Female","Male")</f>
        <v>Female</v>
      </c>
    </row>
    <row r="236" spans="1:20" x14ac:dyDescent="0.3">
      <c r="A236" t="s">
        <v>340</v>
      </c>
      <c r="B236" s="1">
        <v>45431.288888888892</v>
      </c>
      <c r="C236" t="s">
        <v>13</v>
      </c>
      <c r="D236">
        <v>33</v>
      </c>
      <c r="E236" t="s">
        <v>10</v>
      </c>
      <c r="F236" t="s">
        <v>20</v>
      </c>
      <c r="G236" t="b">
        <v>0</v>
      </c>
      <c r="I236">
        <v>22</v>
      </c>
      <c r="J236" t="b">
        <v>0</v>
      </c>
      <c r="K236">
        <f>YEAR(Table1[[#This Row],[Patient Admission Date]])</f>
        <v>2024</v>
      </c>
      <c r="L236" t="str">
        <f>TEXT(Table1[[#This Row],[Patient Admission Date]],"mmm")</f>
        <v>May</v>
      </c>
      <c r="M236" t="str">
        <f>TEXT(Table1[[#This Row],[Patient Admission Date]],"ddd")</f>
        <v>Sun</v>
      </c>
      <c r="N236" t="str">
        <f>TEXT(INT(HOUR(Table1[[#This Row],[Patient Admission Date]])/3)*3,"00")&amp;"-"&amp;TEXT(INT(HOUR(Table1[[#This Row],[Patient Admission Date]])/3)*3+3,"00")</f>
        <v>06-09</v>
      </c>
      <c r="O236" t="str" cm="1">
        <f t="array" ref="O236">_xlfn.IFS(Table1[[#This Row],[Patient Age]]&lt;=14,"0-14",Table1[[#This Row],[Patient Age]]&lt;=29,"15-29",Table1[[#This Row],[Patient Age]]&lt;=44,"30-44",Table1[[#This Row],[Patient Age]]&lt;=59,"45-59",Table1[[#This Row],[Patient Age]]&lt;=74,"60-74",TRUE,"75+")</f>
        <v>30-44</v>
      </c>
      <c r="P236" t="str" cm="1">
        <f t="array" ref="P236">_xlfn.IFS(Table1[[#This Row],[Patient Waittime]]&lt;=15,"0-15",Table1[[#This Row],[Patient Waittime]]&lt;=30,"16-30",Table1[[#This Row],[Patient Waittime]]&lt;=45,"31-45",Table1[[#This Row],[Patient Waittime]]&lt;=60,"46-60",TRUE,"60+")</f>
        <v>16-30</v>
      </c>
      <c r="Q236">
        <f>--(Table1[[#This Row],[Patient Waittime]]&lt;=30)</f>
        <v>1</v>
      </c>
      <c r="R236">
        <f>--Table1[[#This Row],[Patient Admission Flag]]</f>
        <v>0</v>
      </c>
      <c r="S236">
        <f>--AND(Table1[[#This Row],[WithinTarget]]=1,Table1[[#This Row],[Patient Satisfaction Score]]&gt;=7)</f>
        <v>0</v>
      </c>
      <c r="T236" t="str">
        <f>IF(LEFT(Table1[[#This Row],[Patient Gender]],1)="F","Female","Male")</f>
        <v>Female</v>
      </c>
    </row>
    <row r="237" spans="1:20" x14ac:dyDescent="0.3">
      <c r="A237" t="s">
        <v>341</v>
      </c>
      <c r="B237" s="1">
        <v>45465.222916666666</v>
      </c>
      <c r="C237" t="s">
        <v>13</v>
      </c>
      <c r="D237">
        <v>16</v>
      </c>
      <c r="E237" t="s">
        <v>14</v>
      </c>
      <c r="F237" t="s">
        <v>11</v>
      </c>
      <c r="G237" t="b">
        <v>1</v>
      </c>
      <c r="I237">
        <v>41</v>
      </c>
      <c r="J237" t="b">
        <v>1</v>
      </c>
      <c r="K237">
        <f>YEAR(Table1[[#This Row],[Patient Admission Date]])</f>
        <v>2024</v>
      </c>
      <c r="L237" t="str">
        <f>TEXT(Table1[[#This Row],[Patient Admission Date]],"mmm")</f>
        <v>Jun</v>
      </c>
      <c r="M237" t="str">
        <f>TEXT(Table1[[#This Row],[Patient Admission Date]],"ddd")</f>
        <v>Sat</v>
      </c>
      <c r="N237" t="str">
        <f>TEXT(INT(HOUR(Table1[[#This Row],[Patient Admission Date]])/3)*3,"00")&amp;"-"&amp;TEXT(INT(HOUR(Table1[[#This Row],[Patient Admission Date]])/3)*3+3,"00")</f>
        <v>03-06</v>
      </c>
      <c r="O237" t="str" cm="1">
        <f t="array" ref="O237">_xlfn.IFS(Table1[[#This Row],[Patient Age]]&lt;=14,"0-14",Table1[[#This Row],[Patient Age]]&lt;=29,"15-29",Table1[[#This Row],[Patient Age]]&lt;=44,"30-44",Table1[[#This Row],[Patient Age]]&lt;=59,"45-59",Table1[[#This Row],[Patient Age]]&lt;=74,"60-74",TRUE,"75+")</f>
        <v>15-29</v>
      </c>
      <c r="P237" t="str" cm="1">
        <f t="array" ref="P237">_xlfn.IFS(Table1[[#This Row],[Patient Waittime]]&lt;=15,"0-15",Table1[[#This Row],[Patient Waittime]]&lt;=30,"16-30",Table1[[#This Row],[Patient Waittime]]&lt;=45,"31-45",Table1[[#This Row],[Patient Waittime]]&lt;=60,"46-60",TRUE,"60+")</f>
        <v>31-45</v>
      </c>
      <c r="Q237">
        <f>--(Table1[[#This Row],[Patient Waittime]]&lt;=30)</f>
        <v>0</v>
      </c>
      <c r="R237">
        <f>--Table1[[#This Row],[Patient Admission Flag]]</f>
        <v>1</v>
      </c>
      <c r="S237">
        <f>--AND(Table1[[#This Row],[WithinTarget]]=1,Table1[[#This Row],[Patient Satisfaction Score]]&gt;=7)</f>
        <v>0</v>
      </c>
      <c r="T237" t="str">
        <f>IF(LEFT(Table1[[#This Row],[Patient Gender]],1)="F","Female","Male")</f>
        <v>Female</v>
      </c>
    </row>
    <row r="238" spans="1:20" x14ac:dyDescent="0.3">
      <c r="A238" t="s">
        <v>342</v>
      </c>
      <c r="B238" s="1">
        <v>45482.902083333334</v>
      </c>
      <c r="C238" t="s">
        <v>9</v>
      </c>
      <c r="D238">
        <v>54</v>
      </c>
      <c r="E238" t="s">
        <v>10</v>
      </c>
      <c r="F238" t="s">
        <v>11</v>
      </c>
      <c r="G238" t="b">
        <v>1</v>
      </c>
      <c r="H238">
        <v>7</v>
      </c>
      <c r="I238">
        <v>56</v>
      </c>
      <c r="J238" t="b">
        <v>1</v>
      </c>
      <c r="K238">
        <f>YEAR(Table1[[#This Row],[Patient Admission Date]])</f>
        <v>2024</v>
      </c>
      <c r="L238" t="str">
        <f>TEXT(Table1[[#This Row],[Patient Admission Date]],"mmm")</f>
        <v>Jul</v>
      </c>
      <c r="M238" t="str">
        <f>TEXT(Table1[[#This Row],[Patient Admission Date]],"ddd")</f>
        <v>Tue</v>
      </c>
      <c r="N238" t="str">
        <f>TEXT(INT(HOUR(Table1[[#This Row],[Patient Admission Date]])/3)*3,"00")&amp;"-"&amp;TEXT(INT(HOUR(Table1[[#This Row],[Patient Admission Date]])/3)*3+3,"00")</f>
        <v>21-24</v>
      </c>
      <c r="O238" t="str" cm="1">
        <f t="array" ref="O238">_xlfn.IFS(Table1[[#This Row],[Patient Age]]&lt;=14,"0-14",Table1[[#This Row],[Patient Age]]&lt;=29,"15-29",Table1[[#This Row],[Patient Age]]&lt;=44,"30-44",Table1[[#This Row],[Patient Age]]&lt;=59,"45-59",Table1[[#This Row],[Patient Age]]&lt;=74,"60-74",TRUE,"75+")</f>
        <v>45-59</v>
      </c>
      <c r="P238" t="str" cm="1">
        <f t="array" ref="P238">_xlfn.IFS(Table1[[#This Row],[Patient Waittime]]&lt;=15,"0-15",Table1[[#This Row],[Patient Waittime]]&lt;=30,"16-30",Table1[[#This Row],[Patient Waittime]]&lt;=45,"31-45",Table1[[#This Row],[Patient Waittime]]&lt;=60,"46-60",TRUE,"60+")</f>
        <v>46-60</v>
      </c>
      <c r="Q238">
        <f>--(Table1[[#This Row],[Patient Waittime]]&lt;=30)</f>
        <v>0</v>
      </c>
      <c r="R238">
        <f>--Table1[[#This Row],[Patient Admission Flag]]</f>
        <v>1</v>
      </c>
      <c r="S238">
        <f>--AND(Table1[[#This Row],[WithinTarget]]=1,Table1[[#This Row],[Patient Satisfaction Score]]&gt;=7)</f>
        <v>0</v>
      </c>
      <c r="T238" t="str">
        <f>IF(LEFT(Table1[[#This Row],[Patient Gender]],1)="F","Female","Male")</f>
        <v>Male</v>
      </c>
    </row>
    <row r="239" spans="1:20" x14ac:dyDescent="0.3">
      <c r="A239" t="s">
        <v>343</v>
      </c>
      <c r="B239" s="1">
        <v>45576.828472222223</v>
      </c>
      <c r="C239" t="s">
        <v>13</v>
      </c>
      <c r="D239">
        <v>33</v>
      </c>
      <c r="E239" t="s">
        <v>14</v>
      </c>
      <c r="F239" t="s">
        <v>11</v>
      </c>
      <c r="G239" t="b">
        <v>1</v>
      </c>
      <c r="I239">
        <v>39</v>
      </c>
      <c r="J239" t="b">
        <v>1</v>
      </c>
      <c r="K239">
        <f>YEAR(Table1[[#This Row],[Patient Admission Date]])</f>
        <v>2024</v>
      </c>
      <c r="L239" t="str">
        <f>TEXT(Table1[[#This Row],[Patient Admission Date]],"mmm")</f>
        <v>Oct</v>
      </c>
      <c r="M239" t="str">
        <f>TEXT(Table1[[#This Row],[Patient Admission Date]],"ddd")</f>
        <v>Fri</v>
      </c>
      <c r="N239" t="str">
        <f>TEXT(INT(HOUR(Table1[[#This Row],[Patient Admission Date]])/3)*3,"00")&amp;"-"&amp;TEXT(INT(HOUR(Table1[[#This Row],[Patient Admission Date]])/3)*3+3,"00")</f>
        <v>18-21</v>
      </c>
      <c r="O239" t="str" cm="1">
        <f t="array" ref="O239">_xlfn.IFS(Table1[[#This Row],[Patient Age]]&lt;=14,"0-14",Table1[[#This Row],[Patient Age]]&lt;=29,"15-29",Table1[[#This Row],[Patient Age]]&lt;=44,"30-44",Table1[[#This Row],[Patient Age]]&lt;=59,"45-59",Table1[[#This Row],[Patient Age]]&lt;=74,"60-74",TRUE,"75+")</f>
        <v>30-44</v>
      </c>
      <c r="P239" t="str" cm="1">
        <f t="array" ref="P239">_xlfn.IFS(Table1[[#This Row],[Patient Waittime]]&lt;=15,"0-15",Table1[[#This Row],[Patient Waittime]]&lt;=30,"16-30",Table1[[#This Row],[Patient Waittime]]&lt;=45,"31-45",Table1[[#This Row],[Patient Waittime]]&lt;=60,"46-60",TRUE,"60+")</f>
        <v>31-45</v>
      </c>
      <c r="Q239">
        <f>--(Table1[[#This Row],[Patient Waittime]]&lt;=30)</f>
        <v>0</v>
      </c>
      <c r="R239">
        <f>--Table1[[#This Row],[Patient Admission Flag]]</f>
        <v>1</v>
      </c>
      <c r="S239">
        <f>--AND(Table1[[#This Row],[WithinTarget]]=1,Table1[[#This Row],[Patient Satisfaction Score]]&gt;=7)</f>
        <v>0</v>
      </c>
      <c r="T239" t="str">
        <f>IF(LEFT(Table1[[#This Row],[Patient Gender]],1)="F","Female","Male")</f>
        <v>Female</v>
      </c>
    </row>
    <row r="240" spans="1:20" x14ac:dyDescent="0.3">
      <c r="A240" t="s">
        <v>344</v>
      </c>
      <c r="B240" s="1">
        <v>45082.530555555553</v>
      </c>
      <c r="C240" t="s">
        <v>13</v>
      </c>
      <c r="D240">
        <v>73</v>
      </c>
      <c r="E240" t="s">
        <v>14</v>
      </c>
      <c r="F240" t="s">
        <v>17</v>
      </c>
      <c r="G240" t="b">
        <v>0</v>
      </c>
      <c r="H240">
        <v>8</v>
      </c>
      <c r="I240">
        <v>11</v>
      </c>
      <c r="J240" t="b">
        <v>0</v>
      </c>
      <c r="K240">
        <f>YEAR(Table1[[#This Row],[Patient Admission Date]])</f>
        <v>2023</v>
      </c>
      <c r="L240" t="str">
        <f>TEXT(Table1[[#This Row],[Patient Admission Date]],"mmm")</f>
        <v>Jun</v>
      </c>
      <c r="M240" t="str">
        <f>TEXT(Table1[[#This Row],[Patient Admission Date]],"ddd")</f>
        <v>Mon</v>
      </c>
      <c r="N240" t="str">
        <f>TEXT(INT(HOUR(Table1[[#This Row],[Patient Admission Date]])/3)*3,"00")&amp;"-"&amp;TEXT(INT(HOUR(Table1[[#This Row],[Patient Admission Date]])/3)*3+3,"00")</f>
        <v>12-15</v>
      </c>
      <c r="O240" t="str" cm="1">
        <f t="array" ref="O240">_xlfn.IFS(Table1[[#This Row],[Patient Age]]&lt;=14,"0-14",Table1[[#This Row],[Patient Age]]&lt;=29,"15-29",Table1[[#This Row],[Patient Age]]&lt;=44,"30-44",Table1[[#This Row],[Patient Age]]&lt;=59,"45-59",Table1[[#This Row],[Patient Age]]&lt;=74,"60-74",TRUE,"75+")</f>
        <v>60-74</v>
      </c>
      <c r="P240" t="str" cm="1">
        <f t="array" ref="P240">_xlfn.IFS(Table1[[#This Row],[Patient Waittime]]&lt;=15,"0-15",Table1[[#This Row],[Patient Waittime]]&lt;=30,"16-30",Table1[[#This Row],[Patient Waittime]]&lt;=45,"31-45",Table1[[#This Row],[Patient Waittime]]&lt;=60,"46-60",TRUE,"60+")</f>
        <v>0-15</v>
      </c>
      <c r="Q240">
        <f>--(Table1[[#This Row],[Patient Waittime]]&lt;=30)</f>
        <v>1</v>
      </c>
      <c r="R240">
        <f>--Table1[[#This Row],[Patient Admission Flag]]</f>
        <v>0</v>
      </c>
      <c r="S240">
        <f>--AND(Table1[[#This Row],[WithinTarget]]=1,Table1[[#This Row],[Patient Satisfaction Score]]&gt;=7)</f>
        <v>1</v>
      </c>
      <c r="T240" t="str">
        <f>IF(LEFT(Table1[[#This Row],[Patient Gender]],1)="F","Female","Male")</f>
        <v>Female</v>
      </c>
    </row>
    <row r="241" spans="1:20" x14ac:dyDescent="0.3">
      <c r="A241" t="s">
        <v>345</v>
      </c>
      <c r="B241" s="1">
        <v>45227.625</v>
      </c>
      <c r="C241" t="s">
        <v>9</v>
      </c>
      <c r="D241">
        <v>12</v>
      </c>
      <c r="E241" t="s">
        <v>18</v>
      </c>
      <c r="F241" t="s">
        <v>11</v>
      </c>
      <c r="G241" t="b">
        <v>0</v>
      </c>
      <c r="I241">
        <v>17</v>
      </c>
      <c r="J241" t="b">
        <v>0</v>
      </c>
      <c r="K241">
        <f>YEAR(Table1[[#This Row],[Patient Admission Date]])</f>
        <v>2023</v>
      </c>
      <c r="L241" t="str">
        <f>TEXT(Table1[[#This Row],[Patient Admission Date]],"mmm")</f>
        <v>Oct</v>
      </c>
      <c r="M241" t="str">
        <f>TEXT(Table1[[#This Row],[Patient Admission Date]],"ddd")</f>
        <v>Sat</v>
      </c>
      <c r="N241" t="str">
        <f>TEXT(INT(HOUR(Table1[[#This Row],[Patient Admission Date]])/3)*3,"00")&amp;"-"&amp;TEXT(INT(HOUR(Table1[[#This Row],[Patient Admission Date]])/3)*3+3,"00")</f>
        <v>15-18</v>
      </c>
      <c r="O241" t="str" cm="1">
        <f t="array" ref="O241">_xlfn.IFS(Table1[[#This Row],[Patient Age]]&lt;=14,"0-14",Table1[[#This Row],[Patient Age]]&lt;=29,"15-29",Table1[[#This Row],[Patient Age]]&lt;=44,"30-44",Table1[[#This Row],[Patient Age]]&lt;=59,"45-59",Table1[[#This Row],[Patient Age]]&lt;=74,"60-74",TRUE,"75+")</f>
        <v>0-14</v>
      </c>
      <c r="P241" t="str" cm="1">
        <f t="array" ref="P241">_xlfn.IFS(Table1[[#This Row],[Patient Waittime]]&lt;=15,"0-15",Table1[[#This Row],[Patient Waittime]]&lt;=30,"16-30",Table1[[#This Row],[Patient Waittime]]&lt;=45,"31-45",Table1[[#This Row],[Patient Waittime]]&lt;=60,"46-60",TRUE,"60+")</f>
        <v>16-30</v>
      </c>
      <c r="Q241">
        <f>--(Table1[[#This Row],[Patient Waittime]]&lt;=30)</f>
        <v>1</v>
      </c>
      <c r="R241">
        <f>--Table1[[#This Row],[Patient Admission Flag]]</f>
        <v>0</v>
      </c>
      <c r="S241">
        <f>--AND(Table1[[#This Row],[WithinTarget]]=1,Table1[[#This Row],[Patient Satisfaction Score]]&gt;=7)</f>
        <v>0</v>
      </c>
      <c r="T241" t="str">
        <f>IF(LEFT(Table1[[#This Row],[Patient Gender]],1)="F","Female","Male")</f>
        <v>Male</v>
      </c>
    </row>
    <row r="242" spans="1:20" x14ac:dyDescent="0.3">
      <c r="A242" t="s">
        <v>346</v>
      </c>
      <c r="B242" s="1">
        <v>45166.402777777781</v>
      </c>
      <c r="C242" t="s">
        <v>9</v>
      </c>
      <c r="D242">
        <v>68</v>
      </c>
      <c r="E242" t="s">
        <v>10</v>
      </c>
      <c r="F242" t="s">
        <v>11</v>
      </c>
      <c r="G242" t="b">
        <v>1</v>
      </c>
      <c r="I242">
        <v>44</v>
      </c>
      <c r="J242" t="b">
        <v>1</v>
      </c>
      <c r="K242">
        <f>YEAR(Table1[[#This Row],[Patient Admission Date]])</f>
        <v>2023</v>
      </c>
      <c r="L242" t="str">
        <f>TEXT(Table1[[#This Row],[Patient Admission Date]],"mmm")</f>
        <v>Aug</v>
      </c>
      <c r="M242" t="str">
        <f>TEXT(Table1[[#This Row],[Patient Admission Date]],"ddd")</f>
        <v>Mon</v>
      </c>
      <c r="N242" t="str">
        <f>TEXT(INT(HOUR(Table1[[#This Row],[Patient Admission Date]])/3)*3,"00")&amp;"-"&amp;TEXT(INT(HOUR(Table1[[#This Row],[Patient Admission Date]])/3)*3+3,"00")</f>
        <v>09-12</v>
      </c>
      <c r="O242" t="str" cm="1">
        <f t="array" ref="O242">_xlfn.IFS(Table1[[#This Row],[Patient Age]]&lt;=14,"0-14",Table1[[#This Row],[Patient Age]]&lt;=29,"15-29",Table1[[#This Row],[Patient Age]]&lt;=44,"30-44",Table1[[#This Row],[Patient Age]]&lt;=59,"45-59",Table1[[#This Row],[Patient Age]]&lt;=74,"60-74",TRUE,"75+")</f>
        <v>60-74</v>
      </c>
      <c r="P242" t="str" cm="1">
        <f t="array" ref="P242">_xlfn.IFS(Table1[[#This Row],[Patient Waittime]]&lt;=15,"0-15",Table1[[#This Row],[Patient Waittime]]&lt;=30,"16-30",Table1[[#This Row],[Patient Waittime]]&lt;=45,"31-45",Table1[[#This Row],[Patient Waittime]]&lt;=60,"46-60",TRUE,"60+")</f>
        <v>31-45</v>
      </c>
      <c r="Q242">
        <f>--(Table1[[#This Row],[Patient Waittime]]&lt;=30)</f>
        <v>0</v>
      </c>
      <c r="R242">
        <f>--Table1[[#This Row],[Patient Admission Flag]]</f>
        <v>1</v>
      </c>
      <c r="S242">
        <f>--AND(Table1[[#This Row],[WithinTarget]]=1,Table1[[#This Row],[Patient Satisfaction Score]]&gt;=7)</f>
        <v>0</v>
      </c>
      <c r="T242" t="str">
        <f>IF(LEFT(Table1[[#This Row],[Patient Gender]],1)="F","Female","Male")</f>
        <v>Male</v>
      </c>
    </row>
    <row r="243" spans="1:20" x14ac:dyDescent="0.3">
      <c r="A243" t="s">
        <v>347</v>
      </c>
      <c r="B243" s="1">
        <v>45260.425000000003</v>
      </c>
      <c r="C243" t="s">
        <v>13</v>
      </c>
      <c r="D243">
        <v>16</v>
      </c>
      <c r="E243" t="s">
        <v>14</v>
      </c>
      <c r="F243" t="s">
        <v>11</v>
      </c>
      <c r="G243" t="b">
        <v>1</v>
      </c>
      <c r="I243">
        <v>36</v>
      </c>
      <c r="J243" t="b">
        <v>1</v>
      </c>
      <c r="K243">
        <f>YEAR(Table1[[#This Row],[Patient Admission Date]])</f>
        <v>2023</v>
      </c>
      <c r="L243" t="str">
        <f>TEXT(Table1[[#This Row],[Patient Admission Date]],"mmm")</f>
        <v>Nov</v>
      </c>
      <c r="M243" t="str">
        <f>TEXT(Table1[[#This Row],[Patient Admission Date]],"ddd")</f>
        <v>Thu</v>
      </c>
      <c r="N243" t="str">
        <f>TEXT(INT(HOUR(Table1[[#This Row],[Patient Admission Date]])/3)*3,"00")&amp;"-"&amp;TEXT(INT(HOUR(Table1[[#This Row],[Patient Admission Date]])/3)*3+3,"00")</f>
        <v>09-12</v>
      </c>
      <c r="O243" t="str" cm="1">
        <f t="array" ref="O243">_xlfn.IFS(Table1[[#This Row],[Patient Age]]&lt;=14,"0-14",Table1[[#This Row],[Patient Age]]&lt;=29,"15-29",Table1[[#This Row],[Patient Age]]&lt;=44,"30-44",Table1[[#This Row],[Patient Age]]&lt;=59,"45-59",Table1[[#This Row],[Patient Age]]&lt;=74,"60-74",TRUE,"75+")</f>
        <v>15-29</v>
      </c>
      <c r="P243" t="str" cm="1">
        <f t="array" ref="P243">_xlfn.IFS(Table1[[#This Row],[Patient Waittime]]&lt;=15,"0-15",Table1[[#This Row],[Patient Waittime]]&lt;=30,"16-30",Table1[[#This Row],[Patient Waittime]]&lt;=45,"31-45",Table1[[#This Row],[Patient Waittime]]&lt;=60,"46-60",TRUE,"60+")</f>
        <v>31-45</v>
      </c>
      <c r="Q243">
        <f>--(Table1[[#This Row],[Patient Waittime]]&lt;=30)</f>
        <v>0</v>
      </c>
      <c r="R243">
        <f>--Table1[[#This Row],[Patient Admission Flag]]</f>
        <v>1</v>
      </c>
      <c r="S243">
        <f>--AND(Table1[[#This Row],[WithinTarget]]=1,Table1[[#This Row],[Patient Satisfaction Score]]&gt;=7)</f>
        <v>0</v>
      </c>
      <c r="T243" t="str">
        <f>IF(LEFT(Table1[[#This Row],[Patient Gender]],1)="F","Female","Male")</f>
        <v>Female</v>
      </c>
    </row>
    <row r="244" spans="1:20" x14ac:dyDescent="0.3">
      <c r="A244" t="s">
        <v>348</v>
      </c>
      <c r="B244" s="1">
        <v>45563.078472222223</v>
      </c>
      <c r="C244" t="s">
        <v>9</v>
      </c>
      <c r="D244">
        <v>48</v>
      </c>
      <c r="E244" t="s">
        <v>12</v>
      </c>
      <c r="F244" t="s">
        <v>11</v>
      </c>
      <c r="G244" t="b">
        <v>1</v>
      </c>
      <c r="I244">
        <v>44</v>
      </c>
      <c r="J244" t="b">
        <v>1</v>
      </c>
      <c r="K244">
        <f>YEAR(Table1[[#This Row],[Patient Admission Date]])</f>
        <v>2024</v>
      </c>
      <c r="L244" t="str">
        <f>TEXT(Table1[[#This Row],[Patient Admission Date]],"mmm")</f>
        <v>Sep</v>
      </c>
      <c r="M244" t="str">
        <f>TEXT(Table1[[#This Row],[Patient Admission Date]],"ddd")</f>
        <v>Sat</v>
      </c>
      <c r="N244" t="str">
        <f>TEXT(INT(HOUR(Table1[[#This Row],[Patient Admission Date]])/3)*3,"00")&amp;"-"&amp;TEXT(INT(HOUR(Table1[[#This Row],[Patient Admission Date]])/3)*3+3,"00")</f>
        <v>00-03</v>
      </c>
      <c r="O244" t="str" cm="1">
        <f t="array" ref="O244">_xlfn.IFS(Table1[[#This Row],[Patient Age]]&lt;=14,"0-14",Table1[[#This Row],[Patient Age]]&lt;=29,"15-29",Table1[[#This Row],[Patient Age]]&lt;=44,"30-44",Table1[[#This Row],[Patient Age]]&lt;=59,"45-59",Table1[[#This Row],[Patient Age]]&lt;=74,"60-74",TRUE,"75+")</f>
        <v>45-59</v>
      </c>
      <c r="P244" t="str" cm="1">
        <f t="array" ref="P244">_xlfn.IFS(Table1[[#This Row],[Patient Waittime]]&lt;=15,"0-15",Table1[[#This Row],[Patient Waittime]]&lt;=30,"16-30",Table1[[#This Row],[Patient Waittime]]&lt;=45,"31-45",Table1[[#This Row],[Patient Waittime]]&lt;=60,"46-60",TRUE,"60+")</f>
        <v>31-45</v>
      </c>
      <c r="Q244">
        <f>--(Table1[[#This Row],[Patient Waittime]]&lt;=30)</f>
        <v>0</v>
      </c>
      <c r="R244">
        <f>--Table1[[#This Row],[Patient Admission Flag]]</f>
        <v>1</v>
      </c>
      <c r="S244">
        <f>--AND(Table1[[#This Row],[WithinTarget]]=1,Table1[[#This Row],[Patient Satisfaction Score]]&gt;=7)</f>
        <v>0</v>
      </c>
      <c r="T244" t="str">
        <f>IF(LEFT(Table1[[#This Row],[Patient Gender]],1)="F","Female","Male")</f>
        <v>Male</v>
      </c>
    </row>
    <row r="245" spans="1:20" x14ac:dyDescent="0.3">
      <c r="A245" t="s">
        <v>349</v>
      </c>
      <c r="B245" s="1">
        <v>45131.070138888892</v>
      </c>
      <c r="C245" t="s">
        <v>13</v>
      </c>
      <c r="D245">
        <v>42</v>
      </c>
      <c r="E245" t="s">
        <v>10</v>
      </c>
      <c r="F245" t="s">
        <v>15</v>
      </c>
      <c r="G245" t="b">
        <v>0</v>
      </c>
      <c r="I245">
        <v>20</v>
      </c>
      <c r="J245" t="b">
        <v>0</v>
      </c>
      <c r="K245">
        <f>YEAR(Table1[[#This Row],[Patient Admission Date]])</f>
        <v>2023</v>
      </c>
      <c r="L245" t="str">
        <f>TEXT(Table1[[#This Row],[Patient Admission Date]],"mmm")</f>
        <v>Jul</v>
      </c>
      <c r="M245" t="str">
        <f>TEXT(Table1[[#This Row],[Patient Admission Date]],"ddd")</f>
        <v>Mon</v>
      </c>
      <c r="N245" t="str">
        <f>TEXT(INT(HOUR(Table1[[#This Row],[Patient Admission Date]])/3)*3,"00")&amp;"-"&amp;TEXT(INT(HOUR(Table1[[#This Row],[Patient Admission Date]])/3)*3+3,"00")</f>
        <v>00-03</v>
      </c>
      <c r="O245" t="str" cm="1">
        <f t="array" ref="O245">_xlfn.IFS(Table1[[#This Row],[Patient Age]]&lt;=14,"0-14",Table1[[#This Row],[Patient Age]]&lt;=29,"15-29",Table1[[#This Row],[Patient Age]]&lt;=44,"30-44",Table1[[#This Row],[Patient Age]]&lt;=59,"45-59",Table1[[#This Row],[Patient Age]]&lt;=74,"60-74",TRUE,"75+")</f>
        <v>30-44</v>
      </c>
      <c r="P245" t="str" cm="1">
        <f t="array" ref="P245">_xlfn.IFS(Table1[[#This Row],[Patient Waittime]]&lt;=15,"0-15",Table1[[#This Row],[Patient Waittime]]&lt;=30,"16-30",Table1[[#This Row],[Patient Waittime]]&lt;=45,"31-45",Table1[[#This Row],[Patient Waittime]]&lt;=60,"46-60",TRUE,"60+")</f>
        <v>16-30</v>
      </c>
      <c r="Q245">
        <f>--(Table1[[#This Row],[Patient Waittime]]&lt;=30)</f>
        <v>1</v>
      </c>
      <c r="R245">
        <f>--Table1[[#This Row],[Patient Admission Flag]]</f>
        <v>0</v>
      </c>
      <c r="S245">
        <f>--AND(Table1[[#This Row],[WithinTarget]]=1,Table1[[#This Row],[Patient Satisfaction Score]]&gt;=7)</f>
        <v>0</v>
      </c>
      <c r="T245" t="str">
        <f>IF(LEFT(Table1[[#This Row],[Patient Gender]],1)="F","Female","Male")</f>
        <v>Female</v>
      </c>
    </row>
    <row r="246" spans="1:20" x14ac:dyDescent="0.3">
      <c r="A246" t="s">
        <v>350</v>
      </c>
      <c r="B246" s="1">
        <v>45444.996527777781</v>
      </c>
      <c r="C246" t="s">
        <v>9</v>
      </c>
      <c r="D246">
        <v>21</v>
      </c>
      <c r="E246" t="s">
        <v>14</v>
      </c>
      <c r="F246" t="s">
        <v>11</v>
      </c>
      <c r="G246" t="b">
        <v>0</v>
      </c>
      <c r="H246">
        <v>10</v>
      </c>
      <c r="I246">
        <v>22</v>
      </c>
      <c r="J246" t="b">
        <v>0</v>
      </c>
      <c r="K246">
        <f>YEAR(Table1[[#This Row],[Patient Admission Date]])</f>
        <v>2024</v>
      </c>
      <c r="L246" t="str">
        <f>TEXT(Table1[[#This Row],[Patient Admission Date]],"mmm")</f>
        <v>Jun</v>
      </c>
      <c r="M246" t="str">
        <f>TEXT(Table1[[#This Row],[Patient Admission Date]],"ddd")</f>
        <v>Sat</v>
      </c>
      <c r="N246" t="str">
        <f>TEXT(INT(HOUR(Table1[[#This Row],[Patient Admission Date]])/3)*3,"00")&amp;"-"&amp;TEXT(INT(HOUR(Table1[[#This Row],[Patient Admission Date]])/3)*3+3,"00")</f>
        <v>21-24</v>
      </c>
      <c r="O246" t="str" cm="1">
        <f t="array" ref="O246">_xlfn.IFS(Table1[[#This Row],[Patient Age]]&lt;=14,"0-14",Table1[[#This Row],[Patient Age]]&lt;=29,"15-29",Table1[[#This Row],[Patient Age]]&lt;=44,"30-44",Table1[[#This Row],[Patient Age]]&lt;=59,"45-59",Table1[[#This Row],[Patient Age]]&lt;=74,"60-74",TRUE,"75+")</f>
        <v>15-29</v>
      </c>
      <c r="P246" t="str" cm="1">
        <f t="array" ref="P246">_xlfn.IFS(Table1[[#This Row],[Patient Waittime]]&lt;=15,"0-15",Table1[[#This Row],[Patient Waittime]]&lt;=30,"16-30",Table1[[#This Row],[Patient Waittime]]&lt;=45,"31-45",Table1[[#This Row],[Patient Waittime]]&lt;=60,"46-60",TRUE,"60+")</f>
        <v>16-30</v>
      </c>
      <c r="Q246">
        <f>--(Table1[[#This Row],[Patient Waittime]]&lt;=30)</f>
        <v>1</v>
      </c>
      <c r="R246">
        <f>--Table1[[#This Row],[Patient Admission Flag]]</f>
        <v>0</v>
      </c>
      <c r="S246">
        <f>--AND(Table1[[#This Row],[WithinTarget]]=1,Table1[[#This Row],[Patient Satisfaction Score]]&gt;=7)</f>
        <v>1</v>
      </c>
      <c r="T246" t="str">
        <f>IF(LEFT(Table1[[#This Row],[Patient Gender]],1)="F","Female","Male")</f>
        <v>Male</v>
      </c>
    </row>
    <row r="247" spans="1:20" x14ac:dyDescent="0.3">
      <c r="A247" t="s">
        <v>351</v>
      </c>
      <c r="B247" s="1">
        <v>45320.32916666667</v>
      </c>
      <c r="C247" t="s">
        <v>13</v>
      </c>
      <c r="D247">
        <v>46</v>
      </c>
      <c r="E247" t="s">
        <v>12</v>
      </c>
      <c r="F247" t="s">
        <v>17</v>
      </c>
      <c r="G247" t="b">
        <v>1</v>
      </c>
      <c r="I247">
        <v>47</v>
      </c>
      <c r="J247" t="b">
        <v>1</v>
      </c>
      <c r="K247">
        <f>YEAR(Table1[[#This Row],[Patient Admission Date]])</f>
        <v>2024</v>
      </c>
      <c r="L247" t="str">
        <f>TEXT(Table1[[#This Row],[Patient Admission Date]],"mmm")</f>
        <v>Jan</v>
      </c>
      <c r="M247" t="str">
        <f>TEXT(Table1[[#This Row],[Patient Admission Date]],"ddd")</f>
        <v>Mon</v>
      </c>
      <c r="N247" t="str">
        <f>TEXT(INT(HOUR(Table1[[#This Row],[Patient Admission Date]])/3)*3,"00")&amp;"-"&amp;TEXT(INT(HOUR(Table1[[#This Row],[Patient Admission Date]])/3)*3+3,"00")</f>
        <v>06-09</v>
      </c>
      <c r="O247" t="str" cm="1">
        <f t="array" ref="O247">_xlfn.IFS(Table1[[#This Row],[Patient Age]]&lt;=14,"0-14",Table1[[#This Row],[Patient Age]]&lt;=29,"15-29",Table1[[#This Row],[Patient Age]]&lt;=44,"30-44",Table1[[#This Row],[Patient Age]]&lt;=59,"45-59",Table1[[#This Row],[Patient Age]]&lt;=74,"60-74",TRUE,"75+")</f>
        <v>45-59</v>
      </c>
      <c r="P247" t="str" cm="1">
        <f t="array" ref="P247">_xlfn.IFS(Table1[[#This Row],[Patient Waittime]]&lt;=15,"0-15",Table1[[#This Row],[Patient Waittime]]&lt;=30,"16-30",Table1[[#This Row],[Patient Waittime]]&lt;=45,"31-45",Table1[[#This Row],[Patient Waittime]]&lt;=60,"46-60",TRUE,"60+")</f>
        <v>46-60</v>
      </c>
      <c r="Q247">
        <f>--(Table1[[#This Row],[Patient Waittime]]&lt;=30)</f>
        <v>0</v>
      </c>
      <c r="R247">
        <f>--Table1[[#This Row],[Patient Admission Flag]]</f>
        <v>1</v>
      </c>
      <c r="S247">
        <f>--AND(Table1[[#This Row],[WithinTarget]]=1,Table1[[#This Row],[Patient Satisfaction Score]]&gt;=7)</f>
        <v>0</v>
      </c>
      <c r="T247" t="str">
        <f>IF(LEFT(Table1[[#This Row],[Patient Gender]],1)="F","Female","Male")</f>
        <v>Female</v>
      </c>
    </row>
    <row r="248" spans="1:20" x14ac:dyDescent="0.3">
      <c r="A248" t="s">
        <v>352</v>
      </c>
      <c r="B248" s="1">
        <v>45445.244444444441</v>
      </c>
      <c r="C248" t="s">
        <v>9</v>
      </c>
      <c r="D248">
        <v>78</v>
      </c>
      <c r="E248" t="s">
        <v>21</v>
      </c>
      <c r="F248" t="s">
        <v>15</v>
      </c>
      <c r="G248" t="b">
        <v>0</v>
      </c>
      <c r="H248">
        <v>7</v>
      </c>
      <c r="I248">
        <v>59</v>
      </c>
      <c r="J248" t="b">
        <v>0</v>
      </c>
      <c r="K248">
        <f>YEAR(Table1[[#This Row],[Patient Admission Date]])</f>
        <v>2024</v>
      </c>
      <c r="L248" t="str">
        <f>TEXT(Table1[[#This Row],[Patient Admission Date]],"mmm")</f>
        <v>Jun</v>
      </c>
      <c r="M248" t="str">
        <f>TEXT(Table1[[#This Row],[Patient Admission Date]],"ddd")</f>
        <v>Sun</v>
      </c>
      <c r="N248" t="str">
        <f>TEXT(INT(HOUR(Table1[[#This Row],[Patient Admission Date]])/3)*3,"00")&amp;"-"&amp;TEXT(INT(HOUR(Table1[[#This Row],[Patient Admission Date]])/3)*3+3,"00")</f>
        <v>03-06</v>
      </c>
      <c r="O248" t="str" cm="1">
        <f t="array" ref="O248">_xlfn.IFS(Table1[[#This Row],[Patient Age]]&lt;=14,"0-14",Table1[[#This Row],[Patient Age]]&lt;=29,"15-29",Table1[[#This Row],[Patient Age]]&lt;=44,"30-44",Table1[[#This Row],[Patient Age]]&lt;=59,"45-59",Table1[[#This Row],[Patient Age]]&lt;=74,"60-74",TRUE,"75+")</f>
        <v>75+</v>
      </c>
      <c r="P248" t="str" cm="1">
        <f t="array" ref="P248">_xlfn.IFS(Table1[[#This Row],[Patient Waittime]]&lt;=15,"0-15",Table1[[#This Row],[Patient Waittime]]&lt;=30,"16-30",Table1[[#This Row],[Patient Waittime]]&lt;=45,"31-45",Table1[[#This Row],[Patient Waittime]]&lt;=60,"46-60",TRUE,"60+")</f>
        <v>46-60</v>
      </c>
      <c r="Q248">
        <f>--(Table1[[#This Row],[Patient Waittime]]&lt;=30)</f>
        <v>0</v>
      </c>
      <c r="R248">
        <f>--Table1[[#This Row],[Patient Admission Flag]]</f>
        <v>0</v>
      </c>
      <c r="S248">
        <f>--AND(Table1[[#This Row],[WithinTarget]]=1,Table1[[#This Row],[Patient Satisfaction Score]]&gt;=7)</f>
        <v>0</v>
      </c>
      <c r="T248" t="str">
        <f>IF(LEFT(Table1[[#This Row],[Patient Gender]],1)="F","Female","Male")</f>
        <v>Male</v>
      </c>
    </row>
    <row r="249" spans="1:20" x14ac:dyDescent="0.3">
      <c r="A249" t="s">
        <v>353</v>
      </c>
      <c r="B249" s="1">
        <v>45340.486805555556</v>
      </c>
      <c r="C249" t="s">
        <v>9</v>
      </c>
      <c r="D249">
        <v>1</v>
      </c>
      <c r="E249" t="s">
        <v>19</v>
      </c>
      <c r="F249" t="s">
        <v>11</v>
      </c>
      <c r="G249" t="b">
        <v>0</v>
      </c>
      <c r="H249">
        <v>9</v>
      </c>
      <c r="I249">
        <v>28</v>
      </c>
      <c r="J249" t="b">
        <v>0</v>
      </c>
      <c r="K249">
        <f>YEAR(Table1[[#This Row],[Patient Admission Date]])</f>
        <v>2024</v>
      </c>
      <c r="L249" t="str">
        <f>TEXT(Table1[[#This Row],[Patient Admission Date]],"mmm")</f>
        <v>Feb</v>
      </c>
      <c r="M249" t="str">
        <f>TEXT(Table1[[#This Row],[Patient Admission Date]],"ddd")</f>
        <v>Sun</v>
      </c>
      <c r="N249" t="str">
        <f>TEXT(INT(HOUR(Table1[[#This Row],[Patient Admission Date]])/3)*3,"00")&amp;"-"&amp;TEXT(INT(HOUR(Table1[[#This Row],[Patient Admission Date]])/3)*3+3,"00")</f>
        <v>09-12</v>
      </c>
      <c r="O249" t="str" cm="1">
        <f t="array" ref="O249">_xlfn.IFS(Table1[[#This Row],[Patient Age]]&lt;=14,"0-14",Table1[[#This Row],[Patient Age]]&lt;=29,"15-29",Table1[[#This Row],[Patient Age]]&lt;=44,"30-44",Table1[[#This Row],[Patient Age]]&lt;=59,"45-59",Table1[[#This Row],[Patient Age]]&lt;=74,"60-74",TRUE,"75+")</f>
        <v>0-14</v>
      </c>
      <c r="P249" t="str" cm="1">
        <f t="array" ref="P249">_xlfn.IFS(Table1[[#This Row],[Patient Waittime]]&lt;=15,"0-15",Table1[[#This Row],[Patient Waittime]]&lt;=30,"16-30",Table1[[#This Row],[Patient Waittime]]&lt;=45,"31-45",Table1[[#This Row],[Patient Waittime]]&lt;=60,"46-60",TRUE,"60+")</f>
        <v>16-30</v>
      </c>
      <c r="Q249">
        <f>--(Table1[[#This Row],[Patient Waittime]]&lt;=30)</f>
        <v>1</v>
      </c>
      <c r="R249">
        <f>--Table1[[#This Row],[Patient Admission Flag]]</f>
        <v>0</v>
      </c>
      <c r="S249">
        <f>--AND(Table1[[#This Row],[WithinTarget]]=1,Table1[[#This Row],[Patient Satisfaction Score]]&gt;=7)</f>
        <v>1</v>
      </c>
      <c r="T249" t="str">
        <f>IF(LEFT(Table1[[#This Row],[Patient Gender]],1)="F","Female","Male")</f>
        <v>Male</v>
      </c>
    </row>
    <row r="250" spans="1:20" x14ac:dyDescent="0.3">
      <c r="A250" t="s">
        <v>354</v>
      </c>
      <c r="B250" s="1">
        <v>45270.193749999999</v>
      </c>
      <c r="C250" t="s">
        <v>9</v>
      </c>
      <c r="D250">
        <v>36</v>
      </c>
      <c r="E250" t="s">
        <v>14</v>
      </c>
      <c r="F250" t="s">
        <v>17</v>
      </c>
      <c r="G250" t="b">
        <v>1</v>
      </c>
      <c r="I250">
        <v>42</v>
      </c>
      <c r="J250" t="b">
        <v>1</v>
      </c>
      <c r="K250">
        <f>YEAR(Table1[[#This Row],[Patient Admission Date]])</f>
        <v>2023</v>
      </c>
      <c r="L250" t="str">
        <f>TEXT(Table1[[#This Row],[Patient Admission Date]],"mmm")</f>
        <v>Dec</v>
      </c>
      <c r="M250" t="str">
        <f>TEXT(Table1[[#This Row],[Patient Admission Date]],"ddd")</f>
        <v>Sun</v>
      </c>
      <c r="N250" t="str">
        <f>TEXT(INT(HOUR(Table1[[#This Row],[Patient Admission Date]])/3)*3,"00")&amp;"-"&amp;TEXT(INT(HOUR(Table1[[#This Row],[Patient Admission Date]])/3)*3+3,"00")</f>
        <v>03-06</v>
      </c>
      <c r="O250" t="str" cm="1">
        <f t="array" ref="O250">_xlfn.IFS(Table1[[#This Row],[Patient Age]]&lt;=14,"0-14",Table1[[#This Row],[Patient Age]]&lt;=29,"15-29",Table1[[#This Row],[Patient Age]]&lt;=44,"30-44",Table1[[#This Row],[Patient Age]]&lt;=59,"45-59",Table1[[#This Row],[Patient Age]]&lt;=74,"60-74",TRUE,"75+")</f>
        <v>30-44</v>
      </c>
      <c r="P250" t="str" cm="1">
        <f t="array" ref="P250">_xlfn.IFS(Table1[[#This Row],[Patient Waittime]]&lt;=15,"0-15",Table1[[#This Row],[Patient Waittime]]&lt;=30,"16-30",Table1[[#This Row],[Patient Waittime]]&lt;=45,"31-45",Table1[[#This Row],[Patient Waittime]]&lt;=60,"46-60",TRUE,"60+")</f>
        <v>31-45</v>
      </c>
      <c r="Q250">
        <f>--(Table1[[#This Row],[Patient Waittime]]&lt;=30)</f>
        <v>0</v>
      </c>
      <c r="R250">
        <f>--Table1[[#This Row],[Patient Admission Flag]]</f>
        <v>1</v>
      </c>
      <c r="S250">
        <f>--AND(Table1[[#This Row],[WithinTarget]]=1,Table1[[#This Row],[Patient Satisfaction Score]]&gt;=7)</f>
        <v>0</v>
      </c>
      <c r="T250" t="str">
        <f>IF(LEFT(Table1[[#This Row],[Patient Gender]],1)="F","Female","Male")</f>
        <v>Male</v>
      </c>
    </row>
    <row r="251" spans="1:20" x14ac:dyDescent="0.3">
      <c r="A251" t="s">
        <v>355</v>
      </c>
      <c r="B251" s="1">
        <v>45536.568055555559</v>
      </c>
      <c r="C251" t="s">
        <v>13</v>
      </c>
      <c r="D251">
        <v>37</v>
      </c>
      <c r="E251" t="s">
        <v>22</v>
      </c>
      <c r="F251" t="s">
        <v>11</v>
      </c>
      <c r="G251" t="b">
        <v>0</v>
      </c>
      <c r="I251">
        <v>52</v>
      </c>
      <c r="J251" t="b">
        <v>0</v>
      </c>
      <c r="K251">
        <f>YEAR(Table1[[#This Row],[Patient Admission Date]])</f>
        <v>2024</v>
      </c>
      <c r="L251" t="str">
        <f>TEXT(Table1[[#This Row],[Patient Admission Date]],"mmm")</f>
        <v>Sep</v>
      </c>
      <c r="M251" t="str">
        <f>TEXT(Table1[[#This Row],[Patient Admission Date]],"ddd")</f>
        <v>Sun</v>
      </c>
      <c r="N251" t="str">
        <f>TEXT(INT(HOUR(Table1[[#This Row],[Patient Admission Date]])/3)*3,"00")&amp;"-"&amp;TEXT(INT(HOUR(Table1[[#This Row],[Patient Admission Date]])/3)*3+3,"00")</f>
        <v>12-15</v>
      </c>
      <c r="O251" t="str" cm="1">
        <f t="array" ref="O251">_xlfn.IFS(Table1[[#This Row],[Patient Age]]&lt;=14,"0-14",Table1[[#This Row],[Patient Age]]&lt;=29,"15-29",Table1[[#This Row],[Patient Age]]&lt;=44,"30-44",Table1[[#This Row],[Patient Age]]&lt;=59,"45-59",Table1[[#This Row],[Patient Age]]&lt;=74,"60-74",TRUE,"75+")</f>
        <v>30-44</v>
      </c>
      <c r="P251" t="str" cm="1">
        <f t="array" ref="P251">_xlfn.IFS(Table1[[#This Row],[Patient Waittime]]&lt;=15,"0-15",Table1[[#This Row],[Patient Waittime]]&lt;=30,"16-30",Table1[[#This Row],[Patient Waittime]]&lt;=45,"31-45",Table1[[#This Row],[Patient Waittime]]&lt;=60,"46-60",TRUE,"60+")</f>
        <v>46-60</v>
      </c>
      <c r="Q251">
        <f>--(Table1[[#This Row],[Patient Waittime]]&lt;=30)</f>
        <v>0</v>
      </c>
      <c r="R251">
        <f>--Table1[[#This Row],[Patient Admission Flag]]</f>
        <v>0</v>
      </c>
      <c r="S251">
        <f>--AND(Table1[[#This Row],[WithinTarget]]=1,Table1[[#This Row],[Patient Satisfaction Score]]&gt;=7)</f>
        <v>0</v>
      </c>
      <c r="T251" t="str">
        <f>IF(LEFT(Table1[[#This Row],[Patient Gender]],1)="F","Female","Male")</f>
        <v>Female</v>
      </c>
    </row>
    <row r="252" spans="1:20" x14ac:dyDescent="0.3">
      <c r="A252" t="s">
        <v>356</v>
      </c>
      <c r="B252" s="1">
        <v>45184.54791666667</v>
      </c>
      <c r="C252" t="s">
        <v>13</v>
      </c>
      <c r="D252">
        <v>34</v>
      </c>
      <c r="E252" t="s">
        <v>14</v>
      </c>
      <c r="F252" t="s">
        <v>17</v>
      </c>
      <c r="G252" t="b">
        <v>1</v>
      </c>
      <c r="I252">
        <v>15</v>
      </c>
      <c r="J252" t="b">
        <v>1</v>
      </c>
      <c r="K252">
        <f>YEAR(Table1[[#This Row],[Patient Admission Date]])</f>
        <v>2023</v>
      </c>
      <c r="L252" t="str">
        <f>TEXT(Table1[[#This Row],[Patient Admission Date]],"mmm")</f>
        <v>Sep</v>
      </c>
      <c r="M252" t="str">
        <f>TEXT(Table1[[#This Row],[Patient Admission Date]],"ddd")</f>
        <v>Fri</v>
      </c>
      <c r="N252" t="str">
        <f>TEXT(INT(HOUR(Table1[[#This Row],[Patient Admission Date]])/3)*3,"00")&amp;"-"&amp;TEXT(INT(HOUR(Table1[[#This Row],[Patient Admission Date]])/3)*3+3,"00")</f>
        <v>12-15</v>
      </c>
      <c r="O252" t="str" cm="1">
        <f t="array" ref="O252">_xlfn.IFS(Table1[[#This Row],[Patient Age]]&lt;=14,"0-14",Table1[[#This Row],[Patient Age]]&lt;=29,"15-29",Table1[[#This Row],[Patient Age]]&lt;=44,"30-44",Table1[[#This Row],[Patient Age]]&lt;=59,"45-59",Table1[[#This Row],[Patient Age]]&lt;=74,"60-74",TRUE,"75+")</f>
        <v>30-44</v>
      </c>
      <c r="P252" t="str" cm="1">
        <f t="array" ref="P252">_xlfn.IFS(Table1[[#This Row],[Patient Waittime]]&lt;=15,"0-15",Table1[[#This Row],[Patient Waittime]]&lt;=30,"16-30",Table1[[#This Row],[Patient Waittime]]&lt;=45,"31-45",Table1[[#This Row],[Patient Waittime]]&lt;=60,"46-60",TRUE,"60+")</f>
        <v>0-15</v>
      </c>
      <c r="Q252">
        <f>--(Table1[[#This Row],[Patient Waittime]]&lt;=30)</f>
        <v>1</v>
      </c>
      <c r="R252">
        <f>--Table1[[#This Row],[Patient Admission Flag]]</f>
        <v>1</v>
      </c>
      <c r="S252">
        <f>--AND(Table1[[#This Row],[WithinTarget]]=1,Table1[[#This Row],[Patient Satisfaction Score]]&gt;=7)</f>
        <v>0</v>
      </c>
      <c r="T252" t="str">
        <f>IF(LEFT(Table1[[#This Row],[Patient Gender]],1)="F","Female","Male")</f>
        <v>Female</v>
      </c>
    </row>
    <row r="253" spans="1:20" x14ac:dyDescent="0.3">
      <c r="A253" t="s">
        <v>357</v>
      </c>
      <c r="B253" s="1">
        <v>45063.293055555558</v>
      </c>
      <c r="C253" t="s">
        <v>9</v>
      </c>
      <c r="D253">
        <v>1</v>
      </c>
      <c r="E253" t="s">
        <v>19</v>
      </c>
      <c r="F253" t="s">
        <v>11</v>
      </c>
      <c r="G253" t="b">
        <v>0</v>
      </c>
      <c r="H253">
        <v>10</v>
      </c>
      <c r="I253">
        <v>48</v>
      </c>
      <c r="J253" t="b">
        <v>0</v>
      </c>
      <c r="K253">
        <f>YEAR(Table1[[#This Row],[Patient Admission Date]])</f>
        <v>2023</v>
      </c>
      <c r="L253" t="str">
        <f>TEXT(Table1[[#This Row],[Patient Admission Date]],"mmm")</f>
        <v>May</v>
      </c>
      <c r="M253" t="str">
        <f>TEXT(Table1[[#This Row],[Patient Admission Date]],"ddd")</f>
        <v>Wed</v>
      </c>
      <c r="N253" t="str">
        <f>TEXT(INT(HOUR(Table1[[#This Row],[Patient Admission Date]])/3)*3,"00")&amp;"-"&amp;TEXT(INT(HOUR(Table1[[#This Row],[Patient Admission Date]])/3)*3+3,"00")</f>
        <v>06-09</v>
      </c>
      <c r="O253" t="str" cm="1">
        <f t="array" ref="O253">_xlfn.IFS(Table1[[#This Row],[Patient Age]]&lt;=14,"0-14",Table1[[#This Row],[Patient Age]]&lt;=29,"15-29",Table1[[#This Row],[Patient Age]]&lt;=44,"30-44",Table1[[#This Row],[Patient Age]]&lt;=59,"45-59",Table1[[#This Row],[Patient Age]]&lt;=74,"60-74",TRUE,"75+")</f>
        <v>0-14</v>
      </c>
      <c r="P253" t="str" cm="1">
        <f t="array" ref="P253">_xlfn.IFS(Table1[[#This Row],[Patient Waittime]]&lt;=15,"0-15",Table1[[#This Row],[Patient Waittime]]&lt;=30,"16-30",Table1[[#This Row],[Patient Waittime]]&lt;=45,"31-45",Table1[[#This Row],[Patient Waittime]]&lt;=60,"46-60",TRUE,"60+")</f>
        <v>46-60</v>
      </c>
      <c r="Q253">
        <f>--(Table1[[#This Row],[Patient Waittime]]&lt;=30)</f>
        <v>0</v>
      </c>
      <c r="R253">
        <f>--Table1[[#This Row],[Patient Admission Flag]]</f>
        <v>0</v>
      </c>
      <c r="S253">
        <f>--AND(Table1[[#This Row],[WithinTarget]]=1,Table1[[#This Row],[Patient Satisfaction Score]]&gt;=7)</f>
        <v>0</v>
      </c>
      <c r="T253" t="str">
        <f>IF(LEFT(Table1[[#This Row],[Patient Gender]],1)="F","Female","Male")</f>
        <v>Male</v>
      </c>
    </row>
    <row r="254" spans="1:20" x14ac:dyDescent="0.3">
      <c r="A254" t="s">
        <v>358</v>
      </c>
      <c r="B254" s="1">
        <v>45482.488194444442</v>
      </c>
      <c r="C254" t="s">
        <v>9</v>
      </c>
      <c r="D254">
        <v>53</v>
      </c>
      <c r="E254" t="s">
        <v>14</v>
      </c>
      <c r="F254" t="s">
        <v>15</v>
      </c>
      <c r="G254" t="b">
        <v>1</v>
      </c>
      <c r="H254">
        <v>8</v>
      </c>
      <c r="I254">
        <v>42</v>
      </c>
      <c r="J254" t="b">
        <v>1</v>
      </c>
      <c r="K254">
        <f>YEAR(Table1[[#This Row],[Patient Admission Date]])</f>
        <v>2024</v>
      </c>
      <c r="L254" t="str">
        <f>TEXT(Table1[[#This Row],[Patient Admission Date]],"mmm")</f>
        <v>Jul</v>
      </c>
      <c r="M254" t="str">
        <f>TEXT(Table1[[#This Row],[Patient Admission Date]],"ddd")</f>
        <v>Tue</v>
      </c>
      <c r="N254" t="str">
        <f>TEXT(INT(HOUR(Table1[[#This Row],[Patient Admission Date]])/3)*3,"00")&amp;"-"&amp;TEXT(INT(HOUR(Table1[[#This Row],[Patient Admission Date]])/3)*3+3,"00")</f>
        <v>09-12</v>
      </c>
      <c r="O254" t="str" cm="1">
        <f t="array" ref="O254">_xlfn.IFS(Table1[[#This Row],[Patient Age]]&lt;=14,"0-14",Table1[[#This Row],[Patient Age]]&lt;=29,"15-29",Table1[[#This Row],[Patient Age]]&lt;=44,"30-44",Table1[[#This Row],[Patient Age]]&lt;=59,"45-59",Table1[[#This Row],[Patient Age]]&lt;=74,"60-74",TRUE,"75+")</f>
        <v>45-59</v>
      </c>
      <c r="P254" t="str" cm="1">
        <f t="array" ref="P254">_xlfn.IFS(Table1[[#This Row],[Patient Waittime]]&lt;=15,"0-15",Table1[[#This Row],[Patient Waittime]]&lt;=30,"16-30",Table1[[#This Row],[Patient Waittime]]&lt;=45,"31-45",Table1[[#This Row],[Patient Waittime]]&lt;=60,"46-60",TRUE,"60+")</f>
        <v>31-45</v>
      </c>
      <c r="Q254">
        <f>--(Table1[[#This Row],[Patient Waittime]]&lt;=30)</f>
        <v>0</v>
      </c>
      <c r="R254">
        <f>--Table1[[#This Row],[Patient Admission Flag]]</f>
        <v>1</v>
      </c>
      <c r="S254">
        <f>--AND(Table1[[#This Row],[WithinTarget]]=1,Table1[[#This Row],[Patient Satisfaction Score]]&gt;=7)</f>
        <v>0</v>
      </c>
      <c r="T254" t="str">
        <f>IF(LEFT(Table1[[#This Row],[Patient Gender]],1)="F","Female","Male")</f>
        <v>Male</v>
      </c>
    </row>
    <row r="255" spans="1:20" x14ac:dyDescent="0.3">
      <c r="A255" t="s">
        <v>359</v>
      </c>
      <c r="B255" s="1">
        <v>45545.864583333336</v>
      </c>
      <c r="C255" t="s">
        <v>9</v>
      </c>
      <c r="D255">
        <v>35</v>
      </c>
      <c r="E255" t="s">
        <v>19</v>
      </c>
      <c r="F255" t="s">
        <v>17</v>
      </c>
      <c r="G255" t="b">
        <v>1</v>
      </c>
      <c r="H255">
        <v>5</v>
      </c>
      <c r="I255">
        <v>16</v>
      </c>
      <c r="J255" t="b">
        <v>1</v>
      </c>
      <c r="K255">
        <f>YEAR(Table1[[#This Row],[Patient Admission Date]])</f>
        <v>2024</v>
      </c>
      <c r="L255" t="str">
        <f>TEXT(Table1[[#This Row],[Patient Admission Date]],"mmm")</f>
        <v>Sep</v>
      </c>
      <c r="M255" t="str">
        <f>TEXT(Table1[[#This Row],[Patient Admission Date]],"ddd")</f>
        <v>Tue</v>
      </c>
      <c r="N255" t="str">
        <f>TEXT(INT(HOUR(Table1[[#This Row],[Patient Admission Date]])/3)*3,"00")&amp;"-"&amp;TEXT(INT(HOUR(Table1[[#This Row],[Patient Admission Date]])/3)*3+3,"00")</f>
        <v>18-21</v>
      </c>
      <c r="O255" t="str" cm="1">
        <f t="array" ref="O255">_xlfn.IFS(Table1[[#This Row],[Patient Age]]&lt;=14,"0-14",Table1[[#This Row],[Patient Age]]&lt;=29,"15-29",Table1[[#This Row],[Patient Age]]&lt;=44,"30-44",Table1[[#This Row],[Patient Age]]&lt;=59,"45-59",Table1[[#This Row],[Patient Age]]&lt;=74,"60-74",TRUE,"75+")</f>
        <v>30-44</v>
      </c>
      <c r="P255" t="str" cm="1">
        <f t="array" ref="P255">_xlfn.IFS(Table1[[#This Row],[Patient Waittime]]&lt;=15,"0-15",Table1[[#This Row],[Patient Waittime]]&lt;=30,"16-30",Table1[[#This Row],[Patient Waittime]]&lt;=45,"31-45",Table1[[#This Row],[Patient Waittime]]&lt;=60,"46-60",TRUE,"60+")</f>
        <v>16-30</v>
      </c>
      <c r="Q255">
        <f>--(Table1[[#This Row],[Patient Waittime]]&lt;=30)</f>
        <v>1</v>
      </c>
      <c r="R255">
        <f>--Table1[[#This Row],[Patient Admission Flag]]</f>
        <v>1</v>
      </c>
      <c r="S255">
        <f>--AND(Table1[[#This Row],[WithinTarget]]=1,Table1[[#This Row],[Patient Satisfaction Score]]&gt;=7)</f>
        <v>0</v>
      </c>
      <c r="T255" t="str">
        <f>IF(LEFT(Table1[[#This Row],[Patient Gender]],1)="F","Female","Male")</f>
        <v>Male</v>
      </c>
    </row>
    <row r="256" spans="1:20" x14ac:dyDescent="0.3">
      <c r="A256" t="s">
        <v>360</v>
      </c>
      <c r="B256" s="1">
        <v>45220.779166666667</v>
      </c>
      <c r="C256" t="s">
        <v>9</v>
      </c>
      <c r="D256">
        <v>60</v>
      </c>
      <c r="E256" t="s">
        <v>10</v>
      </c>
      <c r="F256" t="s">
        <v>17</v>
      </c>
      <c r="G256" t="b">
        <v>0</v>
      </c>
      <c r="I256">
        <v>16</v>
      </c>
      <c r="J256" t="b">
        <v>0</v>
      </c>
      <c r="K256">
        <f>YEAR(Table1[[#This Row],[Patient Admission Date]])</f>
        <v>2023</v>
      </c>
      <c r="L256" t="str">
        <f>TEXT(Table1[[#This Row],[Patient Admission Date]],"mmm")</f>
        <v>Oct</v>
      </c>
      <c r="M256" t="str">
        <f>TEXT(Table1[[#This Row],[Patient Admission Date]],"ddd")</f>
        <v>Sat</v>
      </c>
      <c r="N256" t="str">
        <f>TEXT(INT(HOUR(Table1[[#This Row],[Patient Admission Date]])/3)*3,"00")&amp;"-"&amp;TEXT(INT(HOUR(Table1[[#This Row],[Patient Admission Date]])/3)*3+3,"00")</f>
        <v>18-21</v>
      </c>
      <c r="O256" t="str" cm="1">
        <f t="array" ref="O256">_xlfn.IFS(Table1[[#This Row],[Patient Age]]&lt;=14,"0-14",Table1[[#This Row],[Patient Age]]&lt;=29,"15-29",Table1[[#This Row],[Patient Age]]&lt;=44,"30-44",Table1[[#This Row],[Patient Age]]&lt;=59,"45-59",Table1[[#This Row],[Patient Age]]&lt;=74,"60-74",TRUE,"75+")</f>
        <v>60-74</v>
      </c>
      <c r="P256" t="str" cm="1">
        <f t="array" ref="P256">_xlfn.IFS(Table1[[#This Row],[Patient Waittime]]&lt;=15,"0-15",Table1[[#This Row],[Patient Waittime]]&lt;=30,"16-30",Table1[[#This Row],[Patient Waittime]]&lt;=45,"31-45",Table1[[#This Row],[Patient Waittime]]&lt;=60,"46-60",TRUE,"60+")</f>
        <v>16-30</v>
      </c>
      <c r="Q256">
        <f>--(Table1[[#This Row],[Patient Waittime]]&lt;=30)</f>
        <v>1</v>
      </c>
      <c r="R256">
        <f>--Table1[[#This Row],[Patient Admission Flag]]</f>
        <v>0</v>
      </c>
      <c r="S256">
        <f>--AND(Table1[[#This Row],[WithinTarget]]=1,Table1[[#This Row],[Patient Satisfaction Score]]&gt;=7)</f>
        <v>0</v>
      </c>
      <c r="T256" t="str">
        <f>IF(LEFT(Table1[[#This Row],[Patient Gender]],1)="F","Female","Male")</f>
        <v>Male</v>
      </c>
    </row>
    <row r="257" spans="1:20" x14ac:dyDescent="0.3">
      <c r="A257" t="s">
        <v>361</v>
      </c>
      <c r="B257" s="1">
        <v>45415.676388888889</v>
      </c>
      <c r="C257" t="s">
        <v>9</v>
      </c>
      <c r="D257">
        <v>41</v>
      </c>
      <c r="E257" t="s">
        <v>22</v>
      </c>
      <c r="F257" t="s">
        <v>11</v>
      </c>
      <c r="G257" t="b">
        <v>1</v>
      </c>
      <c r="I257">
        <v>23</v>
      </c>
      <c r="J257" t="b">
        <v>1</v>
      </c>
      <c r="K257">
        <f>YEAR(Table1[[#This Row],[Patient Admission Date]])</f>
        <v>2024</v>
      </c>
      <c r="L257" t="str">
        <f>TEXT(Table1[[#This Row],[Patient Admission Date]],"mmm")</f>
        <v>May</v>
      </c>
      <c r="M257" t="str">
        <f>TEXT(Table1[[#This Row],[Patient Admission Date]],"ddd")</f>
        <v>Fri</v>
      </c>
      <c r="N257" t="str">
        <f>TEXT(INT(HOUR(Table1[[#This Row],[Patient Admission Date]])/3)*3,"00")&amp;"-"&amp;TEXT(INT(HOUR(Table1[[#This Row],[Patient Admission Date]])/3)*3+3,"00")</f>
        <v>15-18</v>
      </c>
      <c r="O257" t="str" cm="1">
        <f t="array" ref="O257">_xlfn.IFS(Table1[[#This Row],[Patient Age]]&lt;=14,"0-14",Table1[[#This Row],[Patient Age]]&lt;=29,"15-29",Table1[[#This Row],[Patient Age]]&lt;=44,"30-44",Table1[[#This Row],[Patient Age]]&lt;=59,"45-59",Table1[[#This Row],[Patient Age]]&lt;=74,"60-74",TRUE,"75+")</f>
        <v>30-44</v>
      </c>
      <c r="P257" t="str" cm="1">
        <f t="array" ref="P257">_xlfn.IFS(Table1[[#This Row],[Patient Waittime]]&lt;=15,"0-15",Table1[[#This Row],[Patient Waittime]]&lt;=30,"16-30",Table1[[#This Row],[Patient Waittime]]&lt;=45,"31-45",Table1[[#This Row],[Patient Waittime]]&lt;=60,"46-60",TRUE,"60+")</f>
        <v>16-30</v>
      </c>
      <c r="Q257">
        <f>--(Table1[[#This Row],[Patient Waittime]]&lt;=30)</f>
        <v>1</v>
      </c>
      <c r="R257">
        <f>--Table1[[#This Row],[Patient Admission Flag]]</f>
        <v>1</v>
      </c>
      <c r="S257">
        <f>--AND(Table1[[#This Row],[WithinTarget]]=1,Table1[[#This Row],[Patient Satisfaction Score]]&gt;=7)</f>
        <v>0</v>
      </c>
      <c r="T257" t="str">
        <f>IF(LEFT(Table1[[#This Row],[Patient Gender]],1)="F","Female","Male")</f>
        <v>Male</v>
      </c>
    </row>
    <row r="258" spans="1:20" x14ac:dyDescent="0.3">
      <c r="A258" t="s">
        <v>362</v>
      </c>
      <c r="B258" s="1">
        <v>45262.859722222223</v>
      </c>
      <c r="C258" t="s">
        <v>13</v>
      </c>
      <c r="D258">
        <v>49</v>
      </c>
      <c r="E258" t="s">
        <v>18</v>
      </c>
      <c r="F258" t="s">
        <v>11</v>
      </c>
      <c r="G258" t="b">
        <v>0</v>
      </c>
      <c r="H258">
        <v>10</v>
      </c>
      <c r="I258">
        <v>15</v>
      </c>
      <c r="J258" t="b">
        <v>0</v>
      </c>
      <c r="K258">
        <f>YEAR(Table1[[#This Row],[Patient Admission Date]])</f>
        <v>2023</v>
      </c>
      <c r="L258" t="str">
        <f>TEXT(Table1[[#This Row],[Patient Admission Date]],"mmm")</f>
        <v>Dec</v>
      </c>
      <c r="M258" t="str">
        <f>TEXT(Table1[[#This Row],[Patient Admission Date]],"ddd")</f>
        <v>Sat</v>
      </c>
      <c r="N258" t="str">
        <f>TEXT(INT(HOUR(Table1[[#This Row],[Patient Admission Date]])/3)*3,"00")&amp;"-"&amp;TEXT(INT(HOUR(Table1[[#This Row],[Patient Admission Date]])/3)*3+3,"00")</f>
        <v>18-21</v>
      </c>
      <c r="O258" t="str" cm="1">
        <f t="array" ref="O258">_xlfn.IFS(Table1[[#This Row],[Patient Age]]&lt;=14,"0-14",Table1[[#This Row],[Patient Age]]&lt;=29,"15-29",Table1[[#This Row],[Patient Age]]&lt;=44,"30-44",Table1[[#This Row],[Patient Age]]&lt;=59,"45-59",Table1[[#This Row],[Patient Age]]&lt;=74,"60-74",TRUE,"75+")</f>
        <v>45-59</v>
      </c>
      <c r="P258" t="str" cm="1">
        <f t="array" ref="P258">_xlfn.IFS(Table1[[#This Row],[Patient Waittime]]&lt;=15,"0-15",Table1[[#This Row],[Patient Waittime]]&lt;=30,"16-30",Table1[[#This Row],[Patient Waittime]]&lt;=45,"31-45",Table1[[#This Row],[Patient Waittime]]&lt;=60,"46-60",TRUE,"60+")</f>
        <v>0-15</v>
      </c>
      <c r="Q258">
        <f>--(Table1[[#This Row],[Patient Waittime]]&lt;=30)</f>
        <v>1</v>
      </c>
      <c r="R258">
        <f>--Table1[[#This Row],[Patient Admission Flag]]</f>
        <v>0</v>
      </c>
      <c r="S258">
        <f>--AND(Table1[[#This Row],[WithinTarget]]=1,Table1[[#This Row],[Patient Satisfaction Score]]&gt;=7)</f>
        <v>1</v>
      </c>
      <c r="T258" t="str">
        <f>IF(LEFT(Table1[[#This Row],[Patient Gender]],1)="F","Female","Male")</f>
        <v>Female</v>
      </c>
    </row>
    <row r="259" spans="1:20" x14ac:dyDescent="0.3">
      <c r="A259" t="s">
        <v>363</v>
      </c>
      <c r="B259" s="1">
        <v>45037.113888888889</v>
      </c>
      <c r="C259" t="s">
        <v>13</v>
      </c>
      <c r="D259">
        <v>50</v>
      </c>
      <c r="E259" t="s">
        <v>10</v>
      </c>
      <c r="F259" t="s">
        <v>11</v>
      </c>
      <c r="G259" t="b">
        <v>0</v>
      </c>
      <c r="I259">
        <v>15</v>
      </c>
      <c r="J259" t="b">
        <v>0</v>
      </c>
      <c r="K259">
        <f>YEAR(Table1[[#This Row],[Patient Admission Date]])</f>
        <v>2023</v>
      </c>
      <c r="L259" t="str">
        <f>TEXT(Table1[[#This Row],[Patient Admission Date]],"mmm")</f>
        <v>Apr</v>
      </c>
      <c r="M259" t="str">
        <f>TEXT(Table1[[#This Row],[Patient Admission Date]],"ddd")</f>
        <v>Fri</v>
      </c>
      <c r="N259" t="str">
        <f>TEXT(INT(HOUR(Table1[[#This Row],[Patient Admission Date]])/3)*3,"00")&amp;"-"&amp;TEXT(INT(HOUR(Table1[[#This Row],[Patient Admission Date]])/3)*3+3,"00")</f>
        <v>00-03</v>
      </c>
      <c r="O259" t="str" cm="1">
        <f t="array" ref="O259">_xlfn.IFS(Table1[[#This Row],[Patient Age]]&lt;=14,"0-14",Table1[[#This Row],[Patient Age]]&lt;=29,"15-29",Table1[[#This Row],[Patient Age]]&lt;=44,"30-44",Table1[[#This Row],[Patient Age]]&lt;=59,"45-59",Table1[[#This Row],[Patient Age]]&lt;=74,"60-74",TRUE,"75+")</f>
        <v>45-59</v>
      </c>
      <c r="P259" t="str" cm="1">
        <f t="array" ref="P259">_xlfn.IFS(Table1[[#This Row],[Patient Waittime]]&lt;=15,"0-15",Table1[[#This Row],[Patient Waittime]]&lt;=30,"16-30",Table1[[#This Row],[Patient Waittime]]&lt;=45,"31-45",Table1[[#This Row],[Patient Waittime]]&lt;=60,"46-60",TRUE,"60+")</f>
        <v>0-15</v>
      </c>
      <c r="Q259">
        <f>--(Table1[[#This Row],[Patient Waittime]]&lt;=30)</f>
        <v>1</v>
      </c>
      <c r="R259">
        <f>--Table1[[#This Row],[Patient Admission Flag]]</f>
        <v>0</v>
      </c>
      <c r="S259">
        <f>--AND(Table1[[#This Row],[WithinTarget]]=1,Table1[[#This Row],[Patient Satisfaction Score]]&gt;=7)</f>
        <v>0</v>
      </c>
      <c r="T259" t="str">
        <f>IF(LEFT(Table1[[#This Row],[Patient Gender]],1)="F","Female","Male")</f>
        <v>Female</v>
      </c>
    </row>
    <row r="260" spans="1:20" x14ac:dyDescent="0.3">
      <c r="A260" t="s">
        <v>364</v>
      </c>
      <c r="B260" s="1">
        <v>45486.201388888891</v>
      </c>
      <c r="C260" t="s">
        <v>9</v>
      </c>
      <c r="D260">
        <v>44</v>
      </c>
      <c r="E260" t="s">
        <v>12</v>
      </c>
      <c r="F260" t="s">
        <v>27</v>
      </c>
      <c r="G260" t="b">
        <v>1</v>
      </c>
      <c r="I260">
        <v>39</v>
      </c>
      <c r="J260" t="b">
        <v>1</v>
      </c>
      <c r="K260">
        <f>YEAR(Table1[[#This Row],[Patient Admission Date]])</f>
        <v>2024</v>
      </c>
      <c r="L260" t="str">
        <f>TEXT(Table1[[#This Row],[Patient Admission Date]],"mmm")</f>
        <v>Jul</v>
      </c>
      <c r="M260" t="str">
        <f>TEXT(Table1[[#This Row],[Patient Admission Date]],"ddd")</f>
        <v>Sat</v>
      </c>
      <c r="N260" t="str">
        <f>TEXT(INT(HOUR(Table1[[#This Row],[Patient Admission Date]])/3)*3,"00")&amp;"-"&amp;TEXT(INT(HOUR(Table1[[#This Row],[Patient Admission Date]])/3)*3+3,"00")</f>
        <v>03-06</v>
      </c>
      <c r="O260" t="str" cm="1">
        <f t="array" ref="O260">_xlfn.IFS(Table1[[#This Row],[Patient Age]]&lt;=14,"0-14",Table1[[#This Row],[Patient Age]]&lt;=29,"15-29",Table1[[#This Row],[Patient Age]]&lt;=44,"30-44",Table1[[#This Row],[Patient Age]]&lt;=59,"45-59",Table1[[#This Row],[Patient Age]]&lt;=74,"60-74",TRUE,"75+")</f>
        <v>30-44</v>
      </c>
      <c r="P260" t="str" cm="1">
        <f t="array" ref="P260">_xlfn.IFS(Table1[[#This Row],[Patient Waittime]]&lt;=15,"0-15",Table1[[#This Row],[Patient Waittime]]&lt;=30,"16-30",Table1[[#This Row],[Patient Waittime]]&lt;=45,"31-45",Table1[[#This Row],[Patient Waittime]]&lt;=60,"46-60",TRUE,"60+")</f>
        <v>31-45</v>
      </c>
      <c r="Q260">
        <f>--(Table1[[#This Row],[Patient Waittime]]&lt;=30)</f>
        <v>0</v>
      </c>
      <c r="R260">
        <f>--Table1[[#This Row],[Patient Admission Flag]]</f>
        <v>1</v>
      </c>
      <c r="S260">
        <f>--AND(Table1[[#This Row],[WithinTarget]]=1,Table1[[#This Row],[Patient Satisfaction Score]]&gt;=7)</f>
        <v>0</v>
      </c>
      <c r="T260" t="str">
        <f>IF(LEFT(Table1[[#This Row],[Patient Gender]],1)="F","Female","Male")</f>
        <v>Male</v>
      </c>
    </row>
    <row r="261" spans="1:20" x14ac:dyDescent="0.3">
      <c r="A261" t="s">
        <v>365</v>
      </c>
      <c r="B261" s="1">
        <v>45038.520833333336</v>
      </c>
      <c r="C261" t="s">
        <v>13</v>
      </c>
      <c r="D261">
        <v>50</v>
      </c>
      <c r="E261" t="s">
        <v>19</v>
      </c>
      <c r="F261" t="s">
        <v>11</v>
      </c>
      <c r="G261" t="b">
        <v>0</v>
      </c>
      <c r="I261">
        <v>24</v>
      </c>
      <c r="J261" t="b">
        <v>0</v>
      </c>
      <c r="K261">
        <f>YEAR(Table1[[#This Row],[Patient Admission Date]])</f>
        <v>2023</v>
      </c>
      <c r="L261" t="str">
        <f>TEXT(Table1[[#This Row],[Patient Admission Date]],"mmm")</f>
        <v>Apr</v>
      </c>
      <c r="M261" t="str">
        <f>TEXT(Table1[[#This Row],[Patient Admission Date]],"ddd")</f>
        <v>Sat</v>
      </c>
      <c r="N261" t="str">
        <f>TEXT(INT(HOUR(Table1[[#This Row],[Patient Admission Date]])/3)*3,"00")&amp;"-"&amp;TEXT(INT(HOUR(Table1[[#This Row],[Patient Admission Date]])/3)*3+3,"00")</f>
        <v>12-15</v>
      </c>
      <c r="O261" t="str" cm="1">
        <f t="array" ref="O261">_xlfn.IFS(Table1[[#This Row],[Patient Age]]&lt;=14,"0-14",Table1[[#This Row],[Patient Age]]&lt;=29,"15-29",Table1[[#This Row],[Patient Age]]&lt;=44,"30-44",Table1[[#This Row],[Patient Age]]&lt;=59,"45-59",Table1[[#This Row],[Patient Age]]&lt;=74,"60-74",TRUE,"75+")</f>
        <v>45-59</v>
      </c>
      <c r="P261" t="str" cm="1">
        <f t="array" ref="P261">_xlfn.IFS(Table1[[#This Row],[Patient Waittime]]&lt;=15,"0-15",Table1[[#This Row],[Patient Waittime]]&lt;=30,"16-30",Table1[[#This Row],[Patient Waittime]]&lt;=45,"31-45",Table1[[#This Row],[Patient Waittime]]&lt;=60,"46-60",TRUE,"60+")</f>
        <v>16-30</v>
      </c>
      <c r="Q261">
        <f>--(Table1[[#This Row],[Patient Waittime]]&lt;=30)</f>
        <v>1</v>
      </c>
      <c r="R261">
        <f>--Table1[[#This Row],[Patient Admission Flag]]</f>
        <v>0</v>
      </c>
      <c r="S261">
        <f>--AND(Table1[[#This Row],[WithinTarget]]=1,Table1[[#This Row],[Patient Satisfaction Score]]&gt;=7)</f>
        <v>0</v>
      </c>
      <c r="T261" t="str">
        <f>IF(LEFT(Table1[[#This Row],[Patient Gender]],1)="F","Female","Male")</f>
        <v>Female</v>
      </c>
    </row>
    <row r="262" spans="1:20" x14ac:dyDescent="0.3">
      <c r="A262" t="s">
        <v>366</v>
      </c>
      <c r="B262" s="1">
        <v>45018.211805555555</v>
      </c>
      <c r="C262" t="s">
        <v>9</v>
      </c>
      <c r="D262">
        <v>38</v>
      </c>
      <c r="E262" t="s">
        <v>22</v>
      </c>
      <c r="F262" t="s">
        <v>20</v>
      </c>
      <c r="G262" t="b">
        <v>1</v>
      </c>
      <c r="I262">
        <v>14</v>
      </c>
      <c r="J262" t="b">
        <v>1</v>
      </c>
      <c r="K262">
        <f>YEAR(Table1[[#This Row],[Patient Admission Date]])</f>
        <v>2023</v>
      </c>
      <c r="L262" t="str">
        <f>TEXT(Table1[[#This Row],[Patient Admission Date]],"mmm")</f>
        <v>Apr</v>
      </c>
      <c r="M262" t="str">
        <f>TEXT(Table1[[#This Row],[Patient Admission Date]],"ddd")</f>
        <v>Sun</v>
      </c>
      <c r="N262" t="str">
        <f>TEXT(INT(HOUR(Table1[[#This Row],[Patient Admission Date]])/3)*3,"00")&amp;"-"&amp;TEXT(INT(HOUR(Table1[[#This Row],[Patient Admission Date]])/3)*3+3,"00")</f>
        <v>03-06</v>
      </c>
      <c r="O262" t="str" cm="1">
        <f t="array" ref="O262">_xlfn.IFS(Table1[[#This Row],[Patient Age]]&lt;=14,"0-14",Table1[[#This Row],[Patient Age]]&lt;=29,"15-29",Table1[[#This Row],[Patient Age]]&lt;=44,"30-44",Table1[[#This Row],[Patient Age]]&lt;=59,"45-59",Table1[[#This Row],[Patient Age]]&lt;=74,"60-74",TRUE,"75+")</f>
        <v>30-44</v>
      </c>
      <c r="P262" t="str" cm="1">
        <f t="array" ref="P262">_xlfn.IFS(Table1[[#This Row],[Patient Waittime]]&lt;=15,"0-15",Table1[[#This Row],[Patient Waittime]]&lt;=30,"16-30",Table1[[#This Row],[Patient Waittime]]&lt;=45,"31-45",Table1[[#This Row],[Patient Waittime]]&lt;=60,"46-60",TRUE,"60+")</f>
        <v>0-15</v>
      </c>
      <c r="Q262">
        <f>--(Table1[[#This Row],[Patient Waittime]]&lt;=30)</f>
        <v>1</v>
      </c>
      <c r="R262">
        <f>--Table1[[#This Row],[Patient Admission Flag]]</f>
        <v>1</v>
      </c>
      <c r="S262">
        <f>--AND(Table1[[#This Row],[WithinTarget]]=1,Table1[[#This Row],[Patient Satisfaction Score]]&gt;=7)</f>
        <v>0</v>
      </c>
      <c r="T262" t="str">
        <f>IF(LEFT(Table1[[#This Row],[Patient Gender]],1)="F","Female","Male")</f>
        <v>Male</v>
      </c>
    </row>
    <row r="263" spans="1:20" x14ac:dyDescent="0.3">
      <c r="A263" t="s">
        <v>367</v>
      </c>
      <c r="B263" s="1">
        <v>45058.702777777777</v>
      </c>
      <c r="C263" t="s">
        <v>9</v>
      </c>
      <c r="D263">
        <v>51</v>
      </c>
      <c r="E263" t="s">
        <v>10</v>
      </c>
      <c r="F263" t="s">
        <v>11</v>
      </c>
      <c r="G263" t="b">
        <v>1</v>
      </c>
      <c r="I263">
        <v>33</v>
      </c>
      <c r="J263" t="b">
        <v>1</v>
      </c>
      <c r="K263">
        <f>YEAR(Table1[[#This Row],[Patient Admission Date]])</f>
        <v>2023</v>
      </c>
      <c r="L263" t="str">
        <f>TEXT(Table1[[#This Row],[Patient Admission Date]],"mmm")</f>
        <v>May</v>
      </c>
      <c r="M263" t="str">
        <f>TEXT(Table1[[#This Row],[Patient Admission Date]],"ddd")</f>
        <v>Fri</v>
      </c>
      <c r="N263" t="str">
        <f>TEXT(INT(HOUR(Table1[[#This Row],[Patient Admission Date]])/3)*3,"00")&amp;"-"&amp;TEXT(INT(HOUR(Table1[[#This Row],[Patient Admission Date]])/3)*3+3,"00")</f>
        <v>15-18</v>
      </c>
      <c r="O263" t="str" cm="1">
        <f t="array" ref="O263">_xlfn.IFS(Table1[[#This Row],[Patient Age]]&lt;=14,"0-14",Table1[[#This Row],[Patient Age]]&lt;=29,"15-29",Table1[[#This Row],[Patient Age]]&lt;=44,"30-44",Table1[[#This Row],[Patient Age]]&lt;=59,"45-59",Table1[[#This Row],[Patient Age]]&lt;=74,"60-74",TRUE,"75+")</f>
        <v>45-59</v>
      </c>
      <c r="P263" t="str" cm="1">
        <f t="array" ref="P263">_xlfn.IFS(Table1[[#This Row],[Patient Waittime]]&lt;=15,"0-15",Table1[[#This Row],[Patient Waittime]]&lt;=30,"16-30",Table1[[#This Row],[Patient Waittime]]&lt;=45,"31-45",Table1[[#This Row],[Patient Waittime]]&lt;=60,"46-60",TRUE,"60+")</f>
        <v>31-45</v>
      </c>
      <c r="Q263">
        <f>--(Table1[[#This Row],[Patient Waittime]]&lt;=30)</f>
        <v>0</v>
      </c>
      <c r="R263">
        <f>--Table1[[#This Row],[Patient Admission Flag]]</f>
        <v>1</v>
      </c>
      <c r="S263">
        <f>--AND(Table1[[#This Row],[WithinTarget]]=1,Table1[[#This Row],[Patient Satisfaction Score]]&gt;=7)</f>
        <v>0</v>
      </c>
      <c r="T263" t="str">
        <f>IF(LEFT(Table1[[#This Row],[Patient Gender]],1)="F","Female","Male")</f>
        <v>Male</v>
      </c>
    </row>
    <row r="264" spans="1:20" x14ac:dyDescent="0.3">
      <c r="A264" t="s">
        <v>368</v>
      </c>
      <c r="B264" s="1">
        <v>45441.451388888891</v>
      </c>
      <c r="C264" t="s">
        <v>13</v>
      </c>
      <c r="D264">
        <v>19</v>
      </c>
      <c r="E264" t="s">
        <v>21</v>
      </c>
      <c r="F264" t="s">
        <v>11</v>
      </c>
      <c r="G264" t="b">
        <v>1</v>
      </c>
      <c r="I264">
        <v>39</v>
      </c>
      <c r="J264" t="b">
        <v>1</v>
      </c>
      <c r="K264">
        <f>YEAR(Table1[[#This Row],[Patient Admission Date]])</f>
        <v>2024</v>
      </c>
      <c r="L264" t="str">
        <f>TEXT(Table1[[#This Row],[Patient Admission Date]],"mmm")</f>
        <v>May</v>
      </c>
      <c r="M264" t="str">
        <f>TEXT(Table1[[#This Row],[Patient Admission Date]],"ddd")</f>
        <v>Wed</v>
      </c>
      <c r="N264" t="str">
        <f>TEXT(INT(HOUR(Table1[[#This Row],[Patient Admission Date]])/3)*3,"00")&amp;"-"&amp;TEXT(INT(HOUR(Table1[[#This Row],[Patient Admission Date]])/3)*3+3,"00")</f>
        <v>09-12</v>
      </c>
      <c r="O264" t="str" cm="1">
        <f t="array" ref="O264">_xlfn.IFS(Table1[[#This Row],[Patient Age]]&lt;=14,"0-14",Table1[[#This Row],[Patient Age]]&lt;=29,"15-29",Table1[[#This Row],[Patient Age]]&lt;=44,"30-44",Table1[[#This Row],[Patient Age]]&lt;=59,"45-59",Table1[[#This Row],[Patient Age]]&lt;=74,"60-74",TRUE,"75+")</f>
        <v>15-29</v>
      </c>
      <c r="P264" t="str" cm="1">
        <f t="array" ref="P264">_xlfn.IFS(Table1[[#This Row],[Patient Waittime]]&lt;=15,"0-15",Table1[[#This Row],[Patient Waittime]]&lt;=30,"16-30",Table1[[#This Row],[Patient Waittime]]&lt;=45,"31-45",Table1[[#This Row],[Patient Waittime]]&lt;=60,"46-60",TRUE,"60+")</f>
        <v>31-45</v>
      </c>
      <c r="Q264">
        <f>--(Table1[[#This Row],[Patient Waittime]]&lt;=30)</f>
        <v>0</v>
      </c>
      <c r="R264">
        <f>--Table1[[#This Row],[Patient Admission Flag]]</f>
        <v>1</v>
      </c>
      <c r="S264">
        <f>--AND(Table1[[#This Row],[WithinTarget]]=1,Table1[[#This Row],[Patient Satisfaction Score]]&gt;=7)</f>
        <v>0</v>
      </c>
      <c r="T264" t="str">
        <f>IF(LEFT(Table1[[#This Row],[Patient Gender]],1)="F","Female","Male")</f>
        <v>Female</v>
      </c>
    </row>
    <row r="265" spans="1:20" x14ac:dyDescent="0.3">
      <c r="A265" t="s">
        <v>369</v>
      </c>
      <c r="B265" s="1">
        <v>45484.963194444441</v>
      </c>
      <c r="C265" t="s">
        <v>9</v>
      </c>
      <c r="D265">
        <v>67</v>
      </c>
      <c r="E265" t="s">
        <v>19</v>
      </c>
      <c r="F265" t="s">
        <v>11</v>
      </c>
      <c r="G265" t="b">
        <v>0</v>
      </c>
      <c r="H265">
        <v>3</v>
      </c>
      <c r="I265">
        <v>56</v>
      </c>
      <c r="J265" t="b">
        <v>0</v>
      </c>
      <c r="K265">
        <f>YEAR(Table1[[#This Row],[Patient Admission Date]])</f>
        <v>2024</v>
      </c>
      <c r="L265" t="str">
        <f>TEXT(Table1[[#This Row],[Patient Admission Date]],"mmm")</f>
        <v>Jul</v>
      </c>
      <c r="M265" t="str">
        <f>TEXT(Table1[[#This Row],[Patient Admission Date]],"ddd")</f>
        <v>Thu</v>
      </c>
      <c r="N265" t="str">
        <f>TEXT(INT(HOUR(Table1[[#This Row],[Patient Admission Date]])/3)*3,"00")&amp;"-"&amp;TEXT(INT(HOUR(Table1[[#This Row],[Patient Admission Date]])/3)*3+3,"00")</f>
        <v>21-24</v>
      </c>
      <c r="O265" t="str" cm="1">
        <f t="array" ref="O265">_xlfn.IFS(Table1[[#This Row],[Patient Age]]&lt;=14,"0-14",Table1[[#This Row],[Patient Age]]&lt;=29,"15-29",Table1[[#This Row],[Patient Age]]&lt;=44,"30-44",Table1[[#This Row],[Patient Age]]&lt;=59,"45-59",Table1[[#This Row],[Patient Age]]&lt;=74,"60-74",TRUE,"75+")</f>
        <v>60-74</v>
      </c>
      <c r="P265" t="str" cm="1">
        <f t="array" ref="P265">_xlfn.IFS(Table1[[#This Row],[Patient Waittime]]&lt;=15,"0-15",Table1[[#This Row],[Patient Waittime]]&lt;=30,"16-30",Table1[[#This Row],[Patient Waittime]]&lt;=45,"31-45",Table1[[#This Row],[Patient Waittime]]&lt;=60,"46-60",TRUE,"60+")</f>
        <v>46-60</v>
      </c>
      <c r="Q265">
        <f>--(Table1[[#This Row],[Patient Waittime]]&lt;=30)</f>
        <v>0</v>
      </c>
      <c r="R265">
        <f>--Table1[[#This Row],[Patient Admission Flag]]</f>
        <v>0</v>
      </c>
      <c r="S265">
        <f>--AND(Table1[[#This Row],[WithinTarget]]=1,Table1[[#This Row],[Patient Satisfaction Score]]&gt;=7)</f>
        <v>0</v>
      </c>
      <c r="T265" t="str">
        <f>IF(LEFT(Table1[[#This Row],[Patient Gender]],1)="F","Female","Male")</f>
        <v>Male</v>
      </c>
    </row>
    <row r="266" spans="1:20" x14ac:dyDescent="0.3">
      <c r="A266" t="s">
        <v>370</v>
      </c>
      <c r="B266" s="1">
        <v>45398.21597222222</v>
      </c>
      <c r="C266" t="s">
        <v>9</v>
      </c>
      <c r="D266">
        <v>13</v>
      </c>
      <c r="E266" t="s">
        <v>10</v>
      </c>
      <c r="F266" t="s">
        <v>20</v>
      </c>
      <c r="G266" t="b">
        <v>0</v>
      </c>
      <c r="H266">
        <v>8</v>
      </c>
      <c r="I266">
        <v>33</v>
      </c>
      <c r="J266" t="b">
        <v>0</v>
      </c>
      <c r="K266">
        <f>YEAR(Table1[[#This Row],[Patient Admission Date]])</f>
        <v>2024</v>
      </c>
      <c r="L266" t="str">
        <f>TEXT(Table1[[#This Row],[Patient Admission Date]],"mmm")</f>
        <v>Apr</v>
      </c>
      <c r="M266" t="str">
        <f>TEXT(Table1[[#This Row],[Patient Admission Date]],"ddd")</f>
        <v>Tue</v>
      </c>
      <c r="N266" t="str">
        <f>TEXT(INT(HOUR(Table1[[#This Row],[Patient Admission Date]])/3)*3,"00")&amp;"-"&amp;TEXT(INT(HOUR(Table1[[#This Row],[Patient Admission Date]])/3)*3+3,"00")</f>
        <v>03-06</v>
      </c>
      <c r="O266" t="str" cm="1">
        <f t="array" ref="O266">_xlfn.IFS(Table1[[#This Row],[Patient Age]]&lt;=14,"0-14",Table1[[#This Row],[Patient Age]]&lt;=29,"15-29",Table1[[#This Row],[Patient Age]]&lt;=44,"30-44",Table1[[#This Row],[Patient Age]]&lt;=59,"45-59",Table1[[#This Row],[Patient Age]]&lt;=74,"60-74",TRUE,"75+")</f>
        <v>0-14</v>
      </c>
      <c r="P266" t="str" cm="1">
        <f t="array" ref="P266">_xlfn.IFS(Table1[[#This Row],[Patient Waittime]]&lt;=15,"0-15",Table1[[#This Row],[Patient Waittime]]&lt;=30,"16-30",Table1[[#This Row],[Patient Waittime]]&lt;=45,"31-45",Table1[[#This Row],[Patient Waittime]]&lt;=60,"46-60",TRUE,"60+")</f>
        <v>31-45</v>
      </c>
      <c r="Q266">
        <f>--(Table1[[#This Row],[Patient Waittime]]&lt;=30)</f>
        <v>0</v>
      </c>
      <c r="R266">
        <f>--Table1[[#This Row],[Patient Admission Flag]]</f>
        <v>0</v>
      </c>
      <c r="S266">
        <f>--AND(Table1[[#This Row],[WithinTarget]]=1,Table1[[#This Row],[Patient Satisfaction Score]]&gt;=7)</f>
        <v>0</v>
      </c>
      <c r="T266" t="str">
        <f>IF(LEFT(Table1[[#This Row],[Patient Gender]],1)="F","Female","Male")</f>
        <v>Male</v>
      </c>
    </row>
    <row r="267" spans="1:20" x14ac:dyDescent="0.3">
      <c r="A267" t="s">
        <v>371</v>
      </c>
      <c r="B267" s="1">
        <v>45328.749305555553</v>
      </c>
      <c r="C267" t="s">
        <v>9</v>
      </c>
      <c r="D267">
        <v>16</v>
      </c>
      <c r="E267" t="s">
        <v>10</v>
      </c>
      <c r="F267" t="s">
        <v>17</v>
      </c>
      <c r="G267" t="b">
        <v>1</v>
      </c>
      <c r="I267">
        <v>37</v>
      </c>
      <c r="J267" t="b">
        <v>1</v>
      </c>
      <c r="K267">
        <f>YEAR(Table1[[#This Row],[Patient Admission Date]])</f>
        <v>2024</v>
      </c>
      <c r="L267" t="str">
        <f>TEXT(Table1[[#This Row],[Patient Admission Date]],"mmm")</f>
        <v>Feb</v>
      </c>
      <c r="M267" t="str">
        <f>TEXT(Table1[[#This Row],[Patient Admission Date]],"ddd")</f>
        <v>Tue</v>
      </c>
      <c r="N267" t="str">
        <f>TEXT(INT(HOUR(Table1[[#This Row],[Patient Admission Date]])/3)*3,"00")&amp;"-"&amp;TEXT(INT(HOUR(Table1[[#This Row],[Patient Admission Date]])/3)*3+3,"00")</f>
        <v>15-18</v>
      </c>
      <c r="O267" t="str" cm="1">
        <f t="array" ref="O267">_xlfn.IFS(Table1[[#This Row],[Patient Age]]&lt;=14,"0-14",Table1[[#This Row],[Patient Age]]&lt;=29,"15-29",Table1[[#This Row],[Patient Age]]&lt;=44,"30-44",Table1[[#This Row],[Patient Age]]&lt;=59,"45-59",Table1[[#This Row],[Patient Age]]&lt;=74,"60-74",TRUE,"75+")</f>
        <v>15-29</v>
      </c>
      <c r="P267" t="str" cm="1">
        <f t="array" ref="P267">_xlfn.IFS(Table1[[#This Row],[Patient Waittime]]&lt;=15,"0-15",Table1[[#This Row],[Patient Waittime]]&lt;=30,"16-30",Table1[[#This Row],[Patient Waittime]]&lt;=45,"31-45",Table1[[#This Row],[Patient Waittime]]&lt;=60,"46-60",TRUE,"60+")</f>
        <v>31-45</v>
      </c>
      <c r="Q267">
        <f>--(Table1[[#This Row],[Patient Waittime]]&lt;=30)</f>
        <v>0</v>
      </c>
      <c r="R267">
        <f>--Table1[[#This Row],[Patient Admission Flag]]</f>
        <v>1</v>
      </c>
      <c r="S267">
        <f>--AND(Table1[[#This Row],[WithinTarget]]=1,Table1[[#This Row],[Patient Satisfaction Score]]&gt;=7)</f>
        <v>0</v>
      </c>
      <c r="T267" t="str">
        <f>IF(LEFT(Table1[[#This Row],[Patient Gender]],1)="F","Female","Male")</f>
        <v>Male</v>
      </c>
    </row>
    <row r="268" spans="1:20" x14ac:dyDescent="0.3">
      <c r="A268" t="s">
        <v>372</v>
      </c>
      <c r="B268" s="1">
        <v>45025.046527777777</v>
      </c>
      <c r="C268" t="s">
        <v>9</v>
      </c>
      <c r="D268">
        <v>29</v>
      </c>
      <c r="E268" t="s">
        <v>10</v>
      </c>
      <c r="F268" t="s">
        <v>23</v>
      </c>
      <c r="G268" t="b">
        <v>1</v>
      </c>
      <c r="I268">
        <v>14</v>
      </c>
      <c r="J268" t="b">
        <v>1</v>
      </c>
      <c r="K268">
        <f>YEAR(Table1[[#This Row],[Patient Admission Date]])</f>
        <v>2023</v>
      </c>
      <c r="L268" t="str">
        <f>TEXT(Table1[[#This Row],[Patient Admission Date]],"mmm")</f>
        <v>Apr</v>
      </c>
      <c r="M268" t="str">
        <f>TEXT(Table1[[#This Row],[Patient Admission Date]],"ddd")</f>
        <v>Sun</v>
      </c>
      <c r="N268" t="str">
        <f>TEXT(INT(HOUR(Table1[[#This Row],[Patient Admission Date]])/3)*3,"00")&amp;"-"&amp;TEXT(INT(HOUR(Table1[[#This Row],[Patient Admission Date]])/3)*3+3,"00")</f>
        <v>00-03</v>
      </c>
      <c r="O268" t="str" cm="1">
        <f t="array" ref="O268">_xlfn.IFS(Table1[[#This Row],[Patient Age]]&lt;=14,"0-14",Table1[[#This Row],[Patient Age]]&lt;=29,"15-29",Table1[[#This Row],[Patient Age]]&lt;=44,"30-44",Table1[[#This Row],[Patient Age]]&lt;=59,"45-59",Table1[[#This Row],[Patient Age]]&lt;=74,"60-74",TRUE,"75+")</f>
        <v>15-29</v>
      </c>
      <c r="P268" t="str" cm="1">
        <f t="array" ref="P268">_xlfn.IFS(Table1[[#This Row],[Patient Waittime]]&lt;=15,"0-15",Table1[[#This Row],[Patient Waittime]]&lt;=30,"16-30",Table1[[#This Row],[Patient Waittime]]&lt;=45,"31-45",Table1[[#This Row],[Patient Waittime]]&lt;=60,"46-60",TRUE,"60+")</f>
        <v>0-15</v>
      </c>
      <c r="Q268">
        <f>--(Table1[[#This Row],[Patient Waittime]]&lt;=30)</f>
        <v>1</v>
      </c>
      <c r="R268">
        <f>--Table1[[#This Row],[Patient Admission Flag]]</f>
        <v>1</v>
      </c>
      <c r="S268">
        <f>--AND(Table1[[#This Row],[WithinTarget]]=1,Table1[[#This Row],[Patient Satisfaction Score]]&gt;=7)</f>
        <v>0</v>
      </c>
      <c r="T268" t="str">
        <f>IF(LEFT(Table1[[#This Row],[Patient Gender]],1)="F","Female","Male")</f>
        <v>Male</v>
      </c>
    </row>
    <row r="269" spans="1:20" x14ac:dyDescent="0.3">
      <c r="A269" t="s">
        <v>373</v>
      </c>
      <c r="B269" s="1">
        <v>45342.941666666666</v>
      </c>
      <c r="C269" t="s">
        <v>9</v>
      </c>
      <c r="D269">
        <v>58</v>
      </c>
      <c r="E269" t="s">
        <v>10</v>
      </c>
      <c r="F269" t="s">
        <v>15</v>
      </c>
      <c r="G269" t="b">
        <v>0</v>
      </c>
      <c r="I269">
        <v>14</v>
      </c>
      <c r="J269" t="b">
        <v>0</v>
      </c>
      <c r="K269">
        <f>YEAR(Table1[[#This Row],[Patient Admission Date]])</f>
        <v>2024</v>
      </c>
      <c r="L269" t="str">
        <f>TEXT(Table1[[#This Row],[Patient Admission Date]],"mmm")</f>
        <v>Feb</v>
      </c>
      <c r="M269" t="str">
        <f>TEXT(Table1[[#This Row],[Patient Admission Date]],"ddd")</f>
        <v>Tue</v>
      </c>
      <c r="N269" t="str">
        <f>TEXT(INT(HOUR(Table1[[#This Row],[Patient Admission Date]])/3)*3,"00")&amp;"-"&amp;TEXT(INT(HOUR(Table1[[#This Row],[Patient Admission Date]])/3)*3+3,"00")</f>
        <v>21-24</v>
      </c>
      <c r="O269" t="str" cm="1">
        <f t="array" ref="O269">_xlfn.IFS(Table1[[#This Row],[Patient Age]]&lt;=14,"0-14",Table1[[#This Row],[Patient Age]]&lt;=29,"15-29",Table1[[#This Row],[Patient Age]]&lt;=44,"30-44",Table1[[#This Row],[Patient Age]]&lt;=59,"45-59",Table1[[#This Row],[Patient Age]]&lt;=74,"60-74",TRUE,"75+")</f>
        <v>45-59</v>
      </c>
      <c r="P269" t="str" cm="1">
        <f t="array" ref="P269">_xlfn.IFS(Table1[[#This Row],[Patient Waittime]]&lt;=15,"0-15",Table1[[#This Row],[Patient Waittime]]&lt;=30,"16-30",Table1[[#This Row],[Patient Waittime]]&lt;=45,"31-45",Table1[[#This Row],[Patient Waittime]]&lt;=60,"46-60",TRUE,"60+")</f>
        <v>0-15</v>
      </c>
      <c r="Q269">
        <f>--(Table1[[#This Row],[Patient Waittime]]&lt;=30)</f>
        <v>1</v>
      </c>
      <c r="R269">
        <f>--Table1[[#This Row],[Patient Admission Flag]]</f>
        <v>0</v>
      </c>
      <c r="S269">
        <f>--AND(Table1[[#This Row],[WithinTarget]]=1,Table1[[#This Row],[Patient Satisfaction Score]]&gt;=7)</f>
        <v>0</v>
      </c>
      <c r="T269" t="str">
        <f>IF(LEFT(Table1[[#This Row],[Patient Gender]],1)="F","Female","Male")</f>
        <v>Male</v>
      </c>
    </row>
    <row r="270" spans="1:20" x14ac:dyDescent="0.3">
      <c r="A270" t="s">
        <v>374</v>
      </c>
      <c r="B270" s="1">
        <v>45237.96597222222</v>
      </c>
      <c r="C270" t="s">
        <v>9</v>
      </c>
      <c r="D270">
        <v>27</v>
      </c>
      <c r="E270" t="s">
        <v>14</v>
      </c>
      <c r="F270" t="s">
        <v>15</v>
      </c>
      <c r="G270" t="b">
        <v>0</v>
      </c>
      <c r="I270">
        <v>45</v>
      </c>
      <c r="J270" t="b">
        <v>0</v>
      </c>
      <c r="K270">
        <f>YEAR(Table1[[#This Row],[Patient Admission Date]])</f>
        <v>2023</v>
      </c>
      <c r="L270" t="str">
        <f>TEXT(Table1[[#This Row],[Patient Admission Date]],"mmm")</f>
        <v>Nov</v>
      </c>
      <c r="M270" t="str">
        <f>TEXT(Table1[[#This Row],[Patient Admission Date]],"ddd")</f>
        <v>Tue</v>
      </c>
      <c r="N270" t="str">
        <f>TEXT(INT(HOUR(Table1[[#This Row],[Patient Admission Date]])/3)*3,"00")&amp;"-"&amp;TEXT(INT(HOUR(Table1[[#This Row],[Patient Admission Date]])/3)*3+3,"00")</f>
        <v>21-24</v>
      </c>
      <c r="O270" t="str" cm="1">
        <f t="array" ref="O270">_xlfn.IFS(Table1[[#This Row],[Patient Age]]&lt;=14,"0-14",Table1[[#This Row],[Patient Age]]&lt;=29,"15-29",Table1[[#This Row],[Patient Age]]&lt;=44,"30-44",Table1[[#This Row],[Patient Age]]&lt;=59,"45-59",Table1[[#This Row],[Patient Age]]&lt;=74,"60-74",TRUE,"75+")</f>
        <v>15-29</v>
      </c>
      <c r="P270" t="str" cm="1">
        <f t="array" ref="P270">_xlfn.IFS(Table1[[#This Row],[Patient Waittime]]&lt;=15,"0-15",Table1[[#This Row],[Patient Waittime]]&lt;=30,"16-30",Table1[[#This Row],[Patient Waittime]]&lt;=45,"31-45",Table1[[#This Row],[Patient Waittime]]&lt;=60,"46-60",TRUE,"60+")</f>
        <v>31-45</v>
      </c>
      <c r="Q270">
        <f>--(Table1[[#This Row],[Patient Waittime]]&lt;=30)</f>
        <v>0</v>
      </c>
      <c r="R270">
        <f>--Table1[[#This Row],[Patient Admission Flag]]</f>
        <v>0</v>
      </c>
      <c r="S270">
        <f>--AND(Table1[[#This Row],[WithinTarget]]=1,Table1[[#This Row],[Patient Satisfaction Score]]&gt;=7)</f>
        <v>0</v>
      </c>
      <c r="T270" t="str">
        <f>IF(LEFT(Table1[[#This Row],[Patient Gender]],1)="F","Female","Male")</f>
        <v>Male</v>
      </c>
    </row>
    <row r="271" spans="1:20" x14ac:dyDescent="0.3">
      <c r="A271" t="s">
        <v>375</v>
      </c>
      <c r="B271" s="1">
        <v>45047.037499999999</v>
      </c>
      <c r="C271" t="s">
        <v>13</v>
      </c>
      <c r="D271">
        <v>44</v>
      </c>
      <c r="E271" t="s">
        <v>10</v>
      </c>
      <c r="F271" t="s">
        <v>15</v>
      </c>
      <c r="G271" t="b">
        <v>0</v>
      </c>
      <c r="I271">
        <v>30</v>
      </c>
      <c r="J271" t="b">
        <v>0</v>
      </c>
      <c r="K271">
        <f>YEAR(Table1[[#This Row],[Patient Admission Date]])</f>
        <v>2023</v>
      </c>
      <c r="L271" t="str">
        <f>TEXT(Table1[[#This Row],[Patient Admission Date]],"mmm")</f>
        <v>May</v>
      </c>
      <c r="M271" t="str">
        <f>TEXT(Table1[[#This Row],[Patient Admission Date]],"ddd")</f>
        <v>Mon</v>
      </c>
      <c r="N271" t="str">
        <f>TEXT(INT(HOUR(Table1[[#This Row],[Patient Admission Date]])/3)*3,"00")&amp;"-"&amp;TEXT(INT(HOUR(Table1[[#This Row],[Patient Admission Date]])/3)*3+3,"00")</f>
        <v>00-03</v>
      </c>
      <c r="O271" t="str" cm="1">
        <f t="array" ref="O271">_xlfn.IFS(Table1[[#This Row],[Patient Age]]&lt;=14,"0-14",Table1[[#This Row],[Patient Age]]&lt;=29,"15-29",Table1[[#This Row],[Patient Age]]&lt;=44,"30-44",Table1[[#This Row],[Patient Age]]&lt;=59,"45-59",Table1[[#This Row],[Patient Age]]&lt;=74,"60-74",TRUE,"75+")</f>
        <v>30-44</v>
      </c>
      <c r="P271" t="str" cm="1">
        <f t="array" ref="P271">_xlfn.IFS(Table1[[#This Row],[Patient Waittime]]&lt;=15,"0-15",Table1[[#This Row],[Patient Waittime]]&lt;=30,"16-30",Table1[[#This Row],[Patient Waittime]]&lt;=45,"31-45",Table1[[#This Row],[Patient Waittime]]&lt;=60,"46-60",TRUE,"60+")</f>
        <v>16-30</v>
      </c>
      <c r="Q271">
        <f>--(Table1[[#This Row],[Patient Waittime]]&lt;=30)</f>
        <v>1</v>
      </c>
      <c r="R271">
        <f>--Table1[[#This Row],[Patient Admission Flag]]</f>
        <v>0</v>
      </c>
      <c r="S271">
        <f>--AND(Table1[[#This Row],[WithinTarget]]=1,Table1[[#This Row],[Patient Satisfaction Score]]&gt;=7)</f>
        <v>0</v>
      </c>
      <c r="T271" t="str">
        <f>IF(LEFT(Table1[[#This Row],[Patient Gender]],1)="F","Female","Male")</f>
        <v>Female</v>
      </c>
    </row>
    <row r="272" spans="1:20" x14ac:dyDescent="0.3">
      <c r="A272" t="s">
        <v>376</v>
      </c>
      <c r="B272" s="1">
        <v>45065.586805555555</v>
      </c>
      <c r="C272" t="s">
        <v>13</v>
      </c>
      <c r="D272">
        <v>27</v>
      </c>
      <c r="E272" t="s">
        <v>10</v>
      </c>
      <c r="F272" t="s">
        <v>11</v>
      </c>
      <c r="G272" t="b">
        <v>1</v>
      </c>
      <c r="I272">
        <v>31</v>
      </c>
      <c r="J272" t="b">
        <v>1</v>
      </c>
      <c r="K272">
        <f>YEAR(Table1[[#This Row],[Patient Admission Date]])</f>
        <v>2023</v>
      </c>
      <c r="L272" t="str">
        <f>TEXT(Table1[[#This Row],[Patient Admission Date]],"mmm")</f>
        <v>May</v>
      </c>
      <c r="M272" t="str">
        <f>TEXT(Table1[[#This Row],[Patient Admission Date]],"ddd")</f>
        <v>Fri</v>
      </c>
      <c r="N272" t="str">
        <f>TEXT(INT(HOUR(Table1[[#This Row],[Patient Admission Date]])/3)*3,"00")&amp;"-"&amp;TEXT(INT(HOUR(Table1[[#This Row],[Patient Admission Date]])/3)*3+3,"00")</f>
        <v>12-15</v>
      </c>
      <c r="O272" t="str" cm="1">
        <f t="array" ref="O272">_xlfn.IFS(Table1[[#This Row],[Patient Age]]&lt;=14,"0-14",Table1[[#This Row],[Patient Age]]&lt;=29,"15-29",Table1[[#This Row],[Patient Age]]&lt;=44,"30-44",Table1[[#This Row],[Patient Age]]&lt;=59,"45-59",Table1[[#This Row],[Patient Age]]&lt;=74,"60-74",TRUE,"75+")</f>
        <v>15-29</v>
      </c>
      <c r="P272" t="str" cm="1">
        <f t="array" ref="P272">_xlfn.IFS(Table1[[#This Row],[Patient Waittime]]&lt;=15,"0-15",Table1[[#This Row],[Patient Waittime]]&lt;=30,"16-30",Table1[[#This Row],[Patient Waittime]]&lt;=45,"31-45",Table1[[#This Row],[Patient Waittime]]&lt;=60,"46-60",TRUE,"60+")</f>
        <v>31-45</v>
      </c>
      <c r="Q272">
        <f>--(Table1[[#This Row],[Patient Waittime]]&lt;=30)</f>
        <v>0</v>
      </c>
      <c r="R272">
        <f>--Table1[[#This Row],[Patient Admission Flag]]</f>
        <v>1</v>
      </c>
      <c r="S272">
        <f>--AND(Table1[[#This Row],[WithinTarget]]=1,Table1[[#This Row],[Patient Satisfaction Score]]&gt;=7)</f>
        <v>0</v>
      </c>
      <c r="T272" t="str">
        <f>IF(LEFT(Table1[[#This Row],[Patient Gender]],1)="F","Female","Male")</f>
        <v>Female</v>
      </c>
    </row>
    <row r="273" spans="1:20" x14ac:dyDescent="0.3">
      <c r="A273" t="s">
        <v>377</v>
      </c>
      <c r="B273" s="1">
        <v>45103.381249999999</v>
      </c>
      <c r="C273" t="s">
        <v>13</v>
      </c>
      <c r="D273">
        <v>68</v>
      </c>
      <c r="E273" t="s">
        <v>14</v>
      </c>
      <c r="F273" t="s">
        <v>11</v>
      </c>
      <c r="G273" t="b">
        <v>1</v>
      </c>
      <c r="I273">
        <v>15</v>
      </c>
      <c r="J273" t="b">
        <v>1</v>
      </c>
      <c r="K273">
        <f>YEAR(Table1[[#This Row],[Patient Admission Date]])</f>
        <v>2023</v>
      </c>
      <c r="L273" t="str">
        <f>TEXT(Table1[[#This Row],[Patient Admission Date]],"mmm")</f>
        <v>Jun</v>
      </c>
      <c r="M273" t="str">
        <f>TEXT(Table1[[#This Row],[Patient Admission Date]],"ddd")</f>
        <v>Mon</v>
      </c>
      <c r="N273" t="str">
        <f>TEXT(INT(HOUR(Table1[[#This Row],[Patient Admission Date]])/3)*3,"00")&amp;"-"&amp;TEXT(INT(HOUR(Table1[[#This Row],[Patient Admission Date]])/3)*3+3,"00")</f>
        <v>09-12</v>
      </c>
      <c r="O273" t="str" cm="1">
        <f t="array" ref="O273">_xlfn.IFS(Table1[[#This Row],[Patient Age]]&lt;=14,"0-14",Table1[[#This Row],[Patient Age]]&lt;=29,"15-29",Table1[[#This Row],[Patient Age]]&lt;=44,"30-44",Table1[[#This Row],[Patient Age]]&lt;=59,"45-59",Table1[[#This Row],[Patient Age]]&lt;=74,"60-74",TRUE,"75+")</f>
        <v>60-74</v>
      </c>
      <c r="P273" t="str" cm="1">
        <f t="array" ref="P273">_xlfn.IFS(Table1[[#This Row],[Patient Waittime]]&lt;=15,"0-15",Table1[[#This Row],[Patient Waittime]]&lt;=30,"16-30",Table1[[#This Row],[Patient Waittime]]&lt;=45,"31-45",Table1[[#This Row],[Patient Waittime]]&lt;=60,"46-60",TRUE,"60+")</f>
        <v>0-15</v>
      </c>
      <c r="Q273">
        <f>--(Table1[[#This Row],[Patient Waittime]]&lt;=30)</f>
        <v>1</v>
      </c>
      <c r="R273">
        <f>--Table1[[#This Row],[Patient Admission Flag]]</f>
        <v>1</v>
      </c>
      <c r="S273">
        <f>--AND(Table1[[#This Row],[WithinTarget]]=1,Table1[[#This Row],[Patient Satisfaction Score]]&gt;=7)</f>
        <v>0</v>
      </c>
      <c r="T273" t="str">
        <f>IF(LEFT(Table1[[#This Row],[Patient Gender]],1)="F","Female","Male")</f>
        <v>Female</v>
      </c>
    </row>
    <row r="274" spans="1:20" x14ac:dyDescent="0.3">
      <c r="A274" t="s">
        <v>378</v>
      </c>
      <c r="B274" s="1">
        <v>45323.342361111114</v>
      </c>
      <c r="C274" t="s">
        <v>9</v>
      </c>
      <c r="D274">
        <v>19</v>
      </c>
      <c r="E274" t="s">
        <v>14</v>
      </c>
      <c r="F274" t="s">
        <v>11</v>
      </c>
      <c r="G274" t="b">
        <v>0</v>
      </c>
      <c r="I274">
        <v>38</v>
      </c>
      <c r="J274" t="b">
        <v>0</v>
      </c>
      <c r="K274">
        <f>YEAR(Table1[[#This Row],[Patient Admission Date]])</f>
        <v>2024</v>
      </c>
      <c r="L274" t="str">
        <f>TEXT(Table1[[#This Row],[Patient Admission Date]],"mmm")</f>
        <v>Feb</v>
      </c>
      <c r="M274" t="str">
        <f>TEXT(Table1[[#This Row],[Patient Admission Date]],"ddd")</f>
        <v>Thu</v>
      </c>
      <c r="N274" t="str">
        <f>TEXT(INT(HOUR(Table1[[#This Row],[Patient Admission Date]])/3)*3,"00")&amp;"-"&amp;TEXT(INT(HOUR(Table1[[#This Row],[Patient Admission Date]])/3)*3+3,"00")</f>
        <v>06-09</v>
      </c>
      <c r="O274" t="str" cm="1">
        <f t="array" ref="O274">_xlfn.IFS(Table1[[#This Row],[Patient Age]]&lt;=14,"0-14",Table1[[#This Row],[Patient Age]]&lt;=29,"15-29",Table1[[#This Row],[Patient Age]]&lt;=44,"30-44",Table1[[#This Row],[Patient Age]]&lt;=59,"45-59",Table1[[#This Row],[Patient Age]]&lt;=74,"60-74",TRUE,"75+")</f>
        <v>15-29</v>
      </c>
      <c r="P274" t="str" cm="1">
        <f t="array" ref="P274">_xlfn.IFS(Table1[[#This Row],[Patient Waittime]]&lt;=15,"0-15",Table1[[#This Row],[Patient Waittime]]&lt;=30,"16-30",Table1[[#This Row],[Patient Waittime]]&lt;=45,"31-45",Table1[[#This Row],[Patient Waittime]]&lt;=60,"46-60",TRUE,"60+")</f>
        <v>31-45</v>
      </c>
      <c r="Q274">
        <f>--(Table1[[#This Row],[Patient Waittime]]&lt;=30)</f>
        <v>0</v>
      </c>
      <c r="R274">
        <f>--Table1[[#This Row],[Patient Admission Flag]]</f>
        <v>0</v>
      </c>
      <c r="S274">
        <f>--AND(Table1[[#This Row],[WithinTarget]]=1,Table1[[#This Row],[Patient Satisfaction Score]]&gt;=7)</f>
        <v>0</v>
      </c>
      <c r="T274" t="str">
        <f>IF(LEFT(Table1[[#This Row],[Patient Gender]],1)="F","Female","Male")</f>
        <v>Male</v>
      </c>
    </row>
    <row r="275" spans="1:20" x14ac:dyDescent="0.3">
      <c r="A275" t="s">
        <v>379</v>
      </c>
      <c r="B275" s="1">
        <v>45499.479166666664</v>
      </c>
      <c r="C275" t="s">
        <v>9</v>
      </c>
      <c r="D275">
        <v>63</v>
      </c>
      <c r="E275" t="s">
        <v>21</v>
      </c>
      <c r="F275" t="s">
        <v>11</v>
      </c>
      <c r="G275" t="b">
        <v>1</v>
      </c>
      <c r="I275">
        <v>43</v>
      </c>
      <c r="J275" t="b">
        <v>1</v>
      </c>
      <c r="K275">
        <f>YEAR(Table1[[#This Row],[Patient Admission Date]])</f>
        <v>2024</v>
      </c>
      <c r="L275" t="str">
        <f>TEXT(Table1[[#This Row],[Patient Admission Date]],"mmm")</f>
        <v>Jul</v>
      </c>
      <c r="M275" t="str">
        <f>TEXT(Table1[[#This Row],[Patient Admission Date]],"ddd")</f>
        <v>Fri</v>
      </c>
      <c r="N275" t="str">
        <f>TEXT(INT(HOUR(Table1[[#This Row],[Patient Admission Date]])/3)*3,"00")&amp;"-"&amp;TEXT(INT(HOUR(Table1[[#This Row],[Patient Admission Date]])/3)*3+3,"00")</f>
        <v>09-12</v>
      </c>
      <c r="O275" t="str" cm="1">
        <f t="array" ref="O275">_xlfn.IFS(Table1[[#This Row],[Patient Age]]&lt;=14,"0-14",Table1[[#This Row],[Patient Age]]&lt;=29,"15-29",Table1[[#This Row],[Patient Age]]&lt;=44,"30-44",Table1[[#This Row],[Patient Age]]&lt;=59,"45-59",Table1[[#This Row],[Patient Age]]&lt;=74,"60-74",TRUE,"75+")</f>
        <v>60-74</v>
      </c>
      <c r="P275" t="str" cm="1">
        <f t="array" ref="P275">_xlfn.IFS(Table1[[#This Row],[Patient Waittime]]&lt;=15,"0-15",Table1[[#This Row],[Patient Waittime]]&lt;=30,"16-30",Table1[[#This Row],[Patient Waittime]]&lt;=45,"31-45",Table1[[#This Row],[Patient Waittime]]&lt;=60,"46-60",TRUE,"60+")</f>
        <v>31-45</v>
      </c>
      <c r="Q275">
        <f>--(Table1[[#This Row],[Patient Waittime]]&lt;=30)</f>
        <v>0</v>
      </c>
      <c r="R275">
        <f>--Table1[[#This Row],[Patient Admission Flag]]</f>
        <v>1</v>
      </c>
      <c r="S275">
        <f>--AND(Table1[[#This Row],[WithinTarget]]=1,Table1[[#This Row],[Patient Satisfaction Score]]&gt;=7)</f>
        <v>0</v>
      </c>
      <c r="T275" t="str">
        <f>IF(LEFT(Table1[[#This Row],[Patient Gender]],1)="F","Female","Male")</f>
        <v>Male</v>
      </c>
    </row>
    <row r="276" spans="1:20" x14ac:dyDescent="0.3">
      <c r="A276" t="s">
        <v>380</v>
      </c>
      <c r="B276" s="1">
        <v>45138.335416666669</v>
      </c>
      <c r="C276" t="s">
        <v>13</v>
      </c>
      <c r="D276">
        <v>26</v>
      </c>
      <c r="E276" t="s">
        <v>14</v>
      </c>
      <c r="F276" t="s">
        <v>11</v>
      </c>
      <c r="G276" t="b">
        <v>0</v>
      </c>
      <c r="H276">
        <v>7</v>
      </c>
      <c r="I276">
        <v>36</v>
      </c>
      <c r="J276" t="b">
        <v>0</v>
      </c>
      <c r="K276">
        <f>YEAR(Table1[[#This Row],[Patient Admission Date]])</f>
        <v>2023</v>
      </c>
      <c r="L276" t="str">
        <f>TEXT(Table1[[#This Row],[Patient Admission Date]],"mmm")</f>
        <v>Jul</v>
      </c>
      <c r="M276" t="str">
        <f>TEXT(Table1[[#This Row],[Patient Admission Date]],"ddd")</f>
        <v>Mon</v>
      </c>
      <c r="N276" t="str">
        <f>TEXT(INT(HOUR(Table1[[#This Row],[Patient Admission Date]])/3)*3,"00")&amp;"-"&amp;TEXT(INT(HOUR(Table1[[#This Row],[Patient Admission Date]])/3)*3+3,"00")</f>
        <v>06-09</v>
      </c>
      <c r="O276" t="str" cm="1">
        <f t="array" ref="O276">_xlfn.IFS(Table1[[#This Row],[Patient Age]]&lt;=14,"0-14",Table1[[#This Row],[Patient Age]]&lt;=29,"15-29",Table1[[#This Row],[Patient Age]]&lt;=44,"30-44",Table1[[#This Row],[Patient Age]]&lt;=59,"45-59",Table1[[#This Row],[Patient Age]]&lt;=74,"60-74",TRUE,"75+")</f>
        <v>15-29</v>
      </c>
      <c r="P276" t="str" cm="1">
        <f t="array" ref="P276">_xlfn.IFS(Table1[[#This Row],[Patient Waittime]]&lt;=15,"0-15",Table1[[#This Row],[Patient Waittime]]&lt;=30,"16-30",Table1[[#This Row],[Patient Waittime]]&lt;=45,"31-45",Table1[[#This Row],[Patient Waittime]]&lt;=60,"46-60",TRUE,"60+")</f>
        <v>31-45</v>
      </c>
      <c r="Q276">
        <f>--(Table1[[#This Row],[Patient Waittime]]&lt;=30)</f>
        <v>0</v>
      </c>
      <c r="R276">
        <f>--Table1[[#This Row],[Patient Admission Flag]]</f>
        <v>0</v>
      </c>
      <c r="S276">
        <f>--AND(Table1[[#This Row],[WithinTarget]]=1,Table1[[#This Row],[Patient Satisfaction Score]]&gt;=7)</f>
        <v>0</v>
      </c>
      <c r="T276" t="str">
        <f>IF(LEFT(Table1[[#This Row],[Patient Gender]],1)="F","Female","Male")</f>
        <v>Female</v>
      </c>
    </row>
    <row r="277" spans="1:20" x14ac:dyDescent="0.3">
      <c r="A277" t="s">
        <v>381</v>
      </c>
      <c r="B277" s="1">
        <v>45102.836805555555</v>
      </c>
      <c r="C277" t="s">
        <v>9</v>
      </c>
      <c r="D277">
        <v>19</v>
      </c>
      <c r="E277" t="s">
        <v>10</v>
      </c>
      <c r="F277" t="s">
        <v>23</v>
      </c>
      <c r="G277" t="b">
        <v>0</v>
      </c>
      <c r="H277">
        <v>6</v>
      </c>
      <c r="I277">
        <v>50</v>
      </c>
      <c r="J277" t="b">
        <v>0</v>
      </c>
      <c r="K277">
        <f>YEAR(Table1[[#This Row],[Patient Admission Date]])</f>
        <v>2023</v>
      </c>
      <c r="L277" t="str">
        <f>TEXT(Table1[[#This Row],[Patient Admission Date]],"mmm")</f>
        <v>Jun</v>
      </c>
      <c r="M277" t="str">
        <f>TEXT(Table1[[#This Row],[Patient Admission Date]],"ddd")</f>
        <v>Sun</v>
      </c>
      <c r="N277" t="str">
        <f>TEXT(INT(HOUR(Table1[[#This Row],[Patient Admission Date]])/3)*3,"00")&amp;"-"&amp;TEXT(INT(HOUR(Table1[[#This Row],[Patient Admission Date]])/3)*3+3,"00")</f>
        <v>18-21</v>
      </c>
      <c r="O277" t="str" cm="1">
        <f t="array" ref="O277">_xlfn.IFS(Table1[[#This Row],[Patient Age]]&lt;=14,"0-14",Table1[[#This Row],[Patient Age]]&lt;=29,"15-29",Table1[[#This Row],[Patient Age]]&lt;=44,"30-44",Table1[[#This Row],[Patient Age]]&lt;=59,"45-59",Table1[[#This Row],[Patient Age]]&lt;=74,"60-74",TRUE,"75+")</f>
        <v>15-29</v>
      </c>
      <c r="P277" t="str" cm="1">
        <f t="array" ref="P277">_xlfn.IFS(Table1[[#This Row],[Patient Waittime]]&lt;=15,"0-15",Table1[[#This Row],[Patient Waittime]]&lt;=30,"16-30",Table1[[#This Row],[Patient Waittime]]&lt;=45,"31-45",Table1[[#This Row],[Patient Waittime]]&lt;=60,"46-60",TRUE,"60+")</f>
        <v>46-60</v>
      </c>
      <c r="Q277">
        <f>--(Table1[[#This Row],[Patient Waittime]]&lt;=30)</f>
        <v>0</v>
      </c>
      <c r="R277">
        <f>--Table1[[#This Row],[Patient Admission Flag]]</f>
        <v>0</v>
      </c>
      <c r="S277">
        <f>--AND(Table1[[#This Row],[WithinTarget]]=1,Table1[[#This Row],[Patient Satisfaction Score]]&gt;=7)</f>
        <v>0</v>
      </c>
      <c r="T277" t="str">
        <f>IF(LEFT(Table1[[#This Row],[Patient Gender]],1)="F","Female","Male")</f>
        <v>Male</v>
      </c>
    </row>
    <row r="278" spans="1:20" x14ac:dyDescent="0.3">
      <c r="A278" t="s">
        <v>382</v>
      </c>
      <c r="B278" s="1">
        <v>45588.462500000001</v>
      </c>
      <c r="C278" t="s">
        <v>13</v>
      </c>
      <c r="D278">
        <v>4</v>
      </c>
      <c r="E278" t="s">
        <v>10</v>
      </c>
      <c r="F278" t="s">
        <v>15</v>
      </c>
      <c r="G278" t="b">
        <v>0</v>
      </c>
      <c r="I278">
        <v>39</v>
      </c>
      <c r="J278" t="b">
        <v>0</v>
      </c>
      <c r="K278">
        <f>YEAR(Table1[[#This Row],[Patient Admission Date]])</f>
        <v>2024</v>
      </c>
      <c r="L278" t="str">
        <f>TEXT(Table1[[#This Row],[Patient Admission Date]],"mmm")</f>
        <v>Oct</v>
      </c>
      <c r="M278" t="str">
        <f>TEXT(Table1[[#This Row],[Patient Admission Date]],"ddd")</f>
        <v>Wed</v>
      </c>
      <c r="N278" t="str">
        <f>TEXT(INT(HOUR(Table1[[#This Row],[Patient Admission Date]])/3)*3,"00")&amp;"-"&amp;TEXT(INT(HOUR(Table1[[#This Row],[Patient Admission Date]])/3)*3+3,"00")</f>
        <v>09-12</v>
      </c>
      <c r="O278" t="str" cm="1">
        <f t="array" ref="O278">_xlfn.IFS(Table1[[#This Row],[Patient Age]]&lt;=14,"0-14",Table1[[#This Row],[Patient Age]]&lt;=29,"15-29",Table1[[#This Row],[Patient Age]]&lt;=44,"30-44",Table1[[#This Row],[Patient Age]]&lt;=59,"45-59",Table1[[#This Row],[Patient Age]]&lt;=74,"60-74",TRUE,"75+")</f>
        <v>0-14</v>
      </c>
      <c r="P278" t="str" cm="1">
        <f t="array" ref="P278">_xlfn.IFS(Table1[[#This Row],[Patient Waittime]]&lt;=15,"0-15",Table1[[#This Row],[Patient Waittime]]&lt;=30,"16-30",Table1[[#This Row],[Patient Waittime]]&lt;=45,"31-45",Table1[[#This Row],[Patient Waittime]]&lt;=60,"46-60",TRUE,"60+")</f>
        <v>31-45</v>
      </c>
      <c r="Q278">
        <f>--(Table1[[#This Row],[Patient Waittime]]&lt;=30)</f>
        <v>0</v>
      </c>
      <c r="R278">
        <f>--Table1[[#This Row],[Patient Admission Flag]]</f>
        <v>0</v>
      </c>
      <c r="S278">
        <f>--AND(Table1[[#This Row],[WithinTarget]]=1,Table1[[#This Row],[Patient Satisfaction Score]]&gt;=7)</f>
        <v>0</v>
      </c>
      <c r="T278" t="str">
        <f>IF(LEFT(Table1[[#This Row],[Patient Gender]],1)="F","Female","Male")</f>
        <v>Female</v>
      </c>
    </row>
    <row r="279" spans="1:20" x14ac:dyDescent="0.3">
      <c r="A279" t="s">
        <v>383</v>
      </c>
      <c r="B279" s="1">
        <v>45391.008333333331</v>
      </c>
      <c r="C279" t="s">
        <v>13</v>
      </c>
      <c r="D279">
        <v>21</v>
      </c>
      <c r="E279" t="s">
        <v>14</v>
      </c>
      <c r="F279" t="s">
        <v>11</v>
      </c>
      <c r="G279" t="b">
        <v>0</v>
      </c>
      <c r="I279">
        <v>23</v>
      </c>
      <c r="J279" t="b">
        <v>0</v>
      </c>
      <c r="K279">
        <f>YEAR(Table1[[#This Row],[Patient Admission Date]])</f>
        <v>2024</v>
      </c>
      <c r="L279" t="str">
        <f>TEXT(Table1[[#This Row],[Patient Admission Date]],"mmm")</f>
        <v>Apr</v>
      </c>
      <c r="M279" t="str">
        <f>TEXT(Table1[[#This Row],[Patient Admission Date]],"ddd")</f>
        <v>Tue</v>
      </c>
      <c r="N279" t="str">
        <f>TEXT(INT(HOUR(Table1[[#This Row],[Patient Admission Date]])/3)*3,"00")&amp;"-"&amp;TEXT(INT(HOUR(Table1[[#This Row],[Patient Admission Date]])/3)*3+3,"00")</f>
        <v>00-03</v>
      </c>
      <c r="O279" t="str" cm="1">
        <f t="array" ref="O279">_xlfn.IFS(Table1[[#This Row],[Patient Age]]&lt;=14,"0-14",Table1[[#This Row],[Patient Age]]&lt;=29,"15-29",Table1[[#This Row],[Patient Age]]&lt;=44,"30-44",Table1[[#This Row],[Patient Age]]&lt;=59,"45-59",Table1[[#This Row],[Patient Age]]&lt;=74,"60-74",TRUE,"75+")</f>
        <v>15-29</v>
      </c>
      <c r="P279" t="str" cm="1">
        <f t="array" ref="P279">_xlfn.IFS(Table1[[#This Row],[Patient Waittime]]&lt;=15,"0-15",Table1[[#This Row],[Patient Waittime]]&lt;=30,"16-30",Table1[[#This Row],[Patient Waittime]]&lt;=45,"31-45",Table1[[#This Row],[Patient Waittime]]&lt;=60,"46-60",TRUE,"60+")</f>
        <v>16-30</v>
      </c>
      <c r="Q279">
        <f>--(Table1[[#This Row],[Patient Waittime]]&lt;=30)</f>
        <v>1</v>
      </c>
      <c r="R279">
        <f>--Table1[[#This Row],[Patient Admission Flag]]</f>
        <v>0</v>
      </c>
      <c r="S279">
        <f>--AND(Table1[[#This Row],[WithinTarget]]=1,Table1[[#This Row],[Patient Satisfaction Score]]&gt;=7)</f>
        <v>0</v>
      </c>
      <c r="T279" t="str">
        <f>IF(LEFT(Table1[[#This Row],[Patient Gender]],1)="F","Female","Male")</f>
        <v>Female</v>
      </c>
    </row>
    <row r="280" spans="1:20" x14ac:dyDescent="0.3">
      <c r="A280" t="s">
        <v>384</v>
      </c>
      <c r="B280" s="1">
        <v>45487.942361111112</v>
      </c>
      <c r="C280" t="s">
        <v>13</v>
      </c>
      <c r="D280">
        <v>55</v>
      </c>
      <c r="E280" t="s">
        <v>14</v>
      </c>
      <c r="F280" t="s">
        <v>11</v>
      </c>
      <c r="G280" t="b">
        <v>1</v>
      </c>
      <c r="H280">
        <v>5</v>
      </c>
      <c r="I280">
        <v>55</v>
      </c>
      <c r="J280" t="b">
        <v>1</v>
      </c>
      <c r="K280">
        <f>YEAR(Table1[[#This Row],[Patient Admission Date]])</f>
        <v>2024</v>
      </c>
      <c r="L280" t="str">
        <f>TEXT(Table1[[#This Row],[Patient Admission Date]],"mmm")</f>
        <v>Jul</v>
      </c>
      <c r="M280" t="str">
        <f>TEXT(Table1[[#This Row],[Patient Admission Date]],"ddd")</f>
        <v>Sun</v>
      </c>
      <c r="N280" t="str">
        <f>TEXT(INT(HOUR(Table1[[#This Row],[Patient Admission Date]])/3)*3,"00")&amp;"-"&amp;TEXT(INT(HOUR(Table1[[#This Row],[Patient Admission Date]])/3)*3+3,"00")</f>
        <v>21-24</v>
      </c>
      <c r="O280" t="str" cm="1">
        <f t="array" ref="O280">_xlfn.IFS(Table1[[#This Row],[Patient Age]]&lt;=14,"0-14",Table1[[#This Row],[Patient Age]]&lt;=29,"15-29",Table1[[#This Row],[Patient Age]]&lt;=44,"30-44",Table1[[#This Row],[Patient Age]]&lt;=59,"45-59",Table1[[#This Row],[Patient Age]]&lt;=74,"60-74",TRUE,"75+")</f>
        <v>45-59</v>
      </c>
      <c r="P280" t="str" cm="1">
        <f t="array" ref="P280">_xlfn.IFS(Table1[[#This Row],[Patient Waittime]]&lt;=15,"0-15",Table1[[#This Row],[Patient Waittime]]&lt;=30,"16-30",Table1[[#This Row],[Patient Waittime]]&lt;=45,"31-45",Table1[[#This Row],[Patient Waittime]]&lt;=60,"46-60",TRUE,"60+")</f>
        <v>46-60</v>
      </c>
      <c r="Q280">
        <f>--(Table1[[#This Row],[Patient Waittime]]&lt;=30)</f>
        <v>0</v>
      </c>
      <c r="R280">
        <f>--Table1[[#This Row],[Patient Admission Flag]]</f>
        <v>1</v>
      </c>
      <c r="S280">
        <f>--AND(Table1[[#This Row],[WithinTarget]]=1,Table1[[#This Row],[Patient Satisfaction Score]]&gt;=7)</f>
        <v>0</v>
      </c>
      <c r="T280" t="str">
        <f>IF(LEFT(Table1[[#This Row],[Patient Gender]],1)="F","Female","Male")</f>
        <v>Female</v>
      </c>
    </row>
    <row r="281" spans="1:20" x14ac:dyDescent="0.3">
      <c r="A281" t="s">
        <v>385</v>
      </c>
      <c r="B281" s="1">
        <v>45028.297222222223</v>
      </c>
      <c r="C281" t="s">
        <v>13</v>
      </c>
      <c r="D281">
        <v>18</v>
      </c>
      <c r="E281" t="s">
        <v>10</v>
      </c>
      <c r="F281" t="s">
        <v>11</v>
      </c>
      <c r="G281" t="b">
        <v>0</v>
      </c>
      <c r="I281">
        <v>11</v>
      </c>
      <c r="J281" t="b">
        <v>0</v>
      </c>
      <c r="K281">
        <f>YEAR(Table1[[#This Row],[Patient Admission Date]])</f>
        <v>2023</v>
      </c>
      <c r="L281" t="str">
        <f>TEXT(Table1[[#This Row],[Patient Admission Date]],"mmm")</f>
        <v>Apr</v>
      </c>
      <c r="M281" t="str">
        <f>TEXT(Table1[[#This Row],[Patient Admission Date]],"ddd")</f>
        <v>Wed</v>
      </c>
      <c r="N281" t="str">
        <f>TEXT(INT(HOUR(Table1[[#This Row],[Patient Admission Date]])/3)*3,"00")&amp;"-"&amp;TEXT(INT(HOUR(Table1[[#This Row],[Patient Admission Date]])/3)*3+3,"00")</f>
        <v>06-09</v>
      </c>
      <c r="O281" t="str" cm="1">
        <f t="array" ref="O281">_xlfn.IFS(Table1[[#This Row],[Patient Age]]&lt;=14,"0-14",Table1[[#This Row],[Patient Age]]&lt;=29,"15-29",Table1[[#This Row],[Patient Age]]&lt;=44,"30-44",Table1[[#This Row],[Patient Age]]&lt;=59,"45-59",Table1[[#This Row],[Patient Age]]&lt;=74,"60-74",TRUE,"75+")</f>
        <v>15-29</v>
      </c>
      <c r="P281" t="str" cm="1">
        <f t="array" ref="P281">_xlfn.IFS(Table1[[#This Row],[Patient Waittime]]&lt;=15,"0-15",Table1[[#This Row],[Patient Waittime]]&lt;=30,"16-30",Table1[[#This Row],[Patient Waittime]]&lt;=45,"31-45",Table1[[#This Row],[Patient Waittime]]&lt;=60,"46-60",TRUE,"60+")</f>
        <v>0-15</v>
      </c>
      <c r="Q281">
        <f>--(Table1[[#This Row],[Patient Waittime]]&lt;=30)</f>
        <v>1</v>
      </c>
      <c r="R281">
        <f>--Table1[[#This Row],[Patient Admission Flag]]</f>
        <v>0</v>
      </c>
      <c r="S281">
        <f>--AND(Table1[[#This Row],[WithinTarget]]=1,Table1[[#This Row],[Patient Satisfaction Score]]&gt;=7)</f>
        <v>0</v>
      </c>
      <c r="T281" t="str">
        <f>IF(LEFT(Table1[[#This Row],[Patient Gender]],1)="F","Female","Male")</f>
        <v>Female</v>
      </c>
    </row>
    <row r="282" spans="1:20" x14ac:dyDescent="0.3">
      <c r="A282" t="s">
        <v>386</v>
      </c>
      <c r="B282" s="1">
        <v>45490.152777777781</v>
      </c>
      <c r="C282" t="s">
        <v>13</v>
      </c>
      <c r="D282">
        <v>50</v>
      </c>
      <c r="E282" t="s">
        <v>19</v>
      </c>
      <c r="F282" t="s">
        <v>15</v>
      </c>
      <c r="G282" t="b">
        <v>1</v>
      </c>
      <c r="I282">
        <v>46</v>
      </c>
      <c r="J282" t="b">
        <v>1</v>
      </c>
      <c r="K282">
        <f>YEAR(Table1[[#This Row],[Patient Admission Date]])</f>
        <v>2024</v>
      </c>
      <c r="L282" t="str">
        <f>TEXT(Table1[[#This Row],[Patient Admission Date]],"mmm")</f>
        <v>Jul</v>
      </c>
      <c r="M282" t="str">
        <f>TEXT(Table1[[#This Row],[Patient Admission Date]],"ddd")</f>
        <v>Wed</v>
      </c>
      <c r="N282" t="str">
        <f>TEXT(INT(HOUR(Table1[[#This Row],[Patient Admission Date]])/3)*3,"00")&amp;"-"&amp;TEXT(INT(HOUR(Table1[[#This Row],[Patient Admission Date]])/3)*3+3,"00")</f>
        <v>03-06</v>
      </c>
      <c r="O282" t="str" cm="1">
        <f t="array" ref="O282">_xlfn.IFS(Table1[[#This Row],[Patient Age]]&lt;=14,"0-14",Table1[[#This Row],[Patient Age]]&lt;=29,"15-29",Table1[[#This Row],[Patient Age]]&lt;=44,"30-44",Table1[[#This Row],[Patient Age]]&lt;=59,"45-59",Table1[[#This Row],[Patient Age]]&lt;=74,"60-74",TRUE,"75+")</f>
        <v>45-59</v>
      </c>
      <c r="P282" t="str" cm="1">
        <f t="array" ref="P282">_xlfn.IFS(Table1[[#This Row],[Patient Waittime]]&lt;=15,"0-15",Table1[[#This Row],[Patient Waittime]]&lt;=30,"16-30",Table1[[#This Row],[Patient Waittime]]&lt;=45,"31-45",Table1[[#This Row],[Patient Waittime]]&lt;=60,"46-60",TRUE,"60+")</f>
        <v>46-60</v>
      </c>
      <c r="Q282">
        <f>--(Table1[[#This Row],[Patient Waittime]]&lt;=30)</f>
        <v>0</v>
      </c>
      <c r="R282">
        <f>--Table1[[#This Row],[Patient Admission Flag]]</f>
        <v>1</v>
      </c>
      <c r="S282">
        <f>--AND(Table1[[#This Row],[WithinTarget]]=1,Table1[[#This Row],[Patient Satisfaction Score]]&gt;=7)</f>
        <v>0</v>
      </c>
      <c r="T282" t="str">
        <f>IF(LEFT(Table1[[#This Row],[Patient Gender]],1)="F","Female","Male")</f>
        <v>Female</v>
      </c>
    </row>
    <row r="283" spans="1:20" x14ac:dyDescent="0.3">
      <c r="A283" t="s">
        <v>387</v>
      </c>
      <c r="B283" s="1">
        <v>45377.88958333333</v>
      </c>
      <c r="C283" t="s">
        <v>13</v>
      </c>
      <c r="D283">
        <v>20</v>
      </c>
      <c r="E283" t="s">
        <v>14</v>
      </c>
      <c r="F283" t="s">
        <v>11</v>
      </c>
      <c r="G283" t="b">
        <v>0</v>
      </c>
      <c r="I283">
        <v>43</v>
      </c>
      <c r="J283" t="b">
        <v>0</v>
      </c>
      <c r="K283">
        <f>YEAR(Table1[[#This Row],[Patient Admission Date]])</f>
        <v>2024</v>
      </c>
      <c r="L283" t="str">
        <f>TEXT(Table1[[#This Row],[Patient Admission Date]],"mmm")</f>
        <v>Mar</v>
      </c>
      <c r="M283" t="str">
        <f>TEXT(Table1[[#This Row],[Patient Admission Date]],"ddd")</f>
        <v>Tue</v>
      </c>
      <c r="N283" t="str">
        <f>TEXT(INT(HOUR(Table1[[#This Row],[Patient Admission Date]])/3)*3,"00")&amp;"-"&amp;TEXT(INT(HOUR(Table1[[#This Row],[Patient Admission Date]])/3)*3+3,"00")</f>
        <v>21-24</v>
      </c>
      <c r="O283" t="str" cm="1">
        <f t="array" ref="O283">_xlfn.IFS(Table1[[#This Row],[Patient Age]]&lt;=14,"0-14",Table1[[#This Row],[Patient Age]]&lt;=29,"15-29",Table1[[#This Row],[Patient Age]]&lt;=44,"30-44",Table1[[#This Row],[Patient Age]]&lt;=59,"45-59",Table1[[#This Row],[Patient Age]]&lt;=74,"60-74",TRUE,"75+")</f>
        <v>15-29</v>
      </c>
      <c r="P283" t="str" cm="1">
        <f t="array" ref="P283">_xlfn.IFS(Table1[[#This Row],[Patient Waittime]]&lt;=15,"0-15",Table1[[#This Row],[Patient Waittime]]&lt;=30,"16-30",Table1[[#This Row],[Patient Waittime]]&lt;=45,"31-45",Table1[[#This Row],[Patient Waittime]]&lt;=60,"46-60",TRUE,"60+")</f>
        <v>31-45</v>
      </c>
      <c r="Q283">
        <f>--(Table1[[#This Row],[Patient Waittime]]&lt;=30)</f>
        <v>0</v>
      </c>
      <c r="R283">
        <f>--Table1[[#This Row],[Patient Admission Flag]]</f>
        <v>0</v>
      </c>
      <c r="S283">
        <f>--AND(Table1[[#This Row],[WithinTarget]]=1,Table1[[#This Row],[Patient Satisfaction Score]]&gt;=7)</f>
        <v>0</v>
      </c>
      <c r="T283" t="str">
        <f>IF(LEFT(Table1[[#This Row],[Patient Gender]],1)="F","Female","Male")</f>
        <v>Female</v>
      </c>
    </row>
    <row r="284" spans="1:20" x14ac:dyDescent="0.3">
      <c r="A284" t="s">
        <v>388</v>
      </c>
      <c r="B284" s="1">
        <v>45430.504861111112</v>
      </c>
      <c r="C284" t="s">
        <v>9</v>
      </c>
      <c r="D284">
        <v>22</v>
      </c>
      <c r="E284" t="s">
        <v>18</v>
      </c>
      <c r="F284" t="s">
        <v>11</v>
      </c>
      <c r="G284" t="b">
        <v>0</v>
      </c>
      <c r="I284">
        <v>55</v>
      </c>
      <c r="J284" t="b">
        <v>0</v>
      </c>
      <c r="K284">
        <f>YEAR(Table1[[#This Row],[Patient Admission Date]])</f>
        <v>2024</v>
      </c>
      <c r="L284" t="str">
        <f>TEXT(Table1[[#This Row],[Patient Admission Date]],"mmm")</f>
        <v>May</v>
      </c>
      <c r="M284" t="str">
        <f>TEXT(Table1[[#This Row],[Patient Admission Date]],"ddd")</f>
        <v>Sat</v>
      </c>
      <c r="N284" t="str">
        <f>TEXT(INT(HOUR(Table1[[#This Row],[Patient Admission Date]])/3)*3,"00")&amp;"-"&amp;TEXT(INT(HOUR(Table1[[#This Row],[Patient Admission Date]])/3)*3+3,"00")</f>
        <v>12-15</v>
      </c>
      <c r="O284" t="str" cm="1">
        <f t="array" ref="O284">_xlfn.IFS(Table1[[#This Row],[Patient Age]]&lt;=14,"0-14",Table1[[#This Row],[Patient Age]]&lt;=29,"15-29",Table1[[#This Row],[Patient Age]]&lt;=44,"30-44",Table1[[#This Row],[Patient Age]]&lt;=59,"45-59",Table1[[#This Row],[Patient Age]]&lt;=74,"60-74",TRUE,"75+")</f>
        <v>15-29</v>
      </c>
      <c r="P284" t="str" cm="1">
        <f t="array" ref="P284">_xlfn.IFS(Table1[[#This Row],[Patient Waittime]]&lt;=15,"0-15",Table1[[#This Row],[Patient Waittime]]&lt;=30,"16-30",Table1[[#This Row],[Patient Waittime]]&lt;=45,"31-45",Table1[[#This Row],[Patient Waittime]]&lt;=60,"46-60",TRUE,"60+")</f>
        <v>46-60</v>
      </c>
      <c r="Q284">
        <f>--(Table1[[#This Row],[Patient Waittime]]&lt;=30)</f>
        <v>0</v>
      </c>
      <c r="R284">
        <f>--Table1[[#This Row],[Patient Admission Flag]]</f>
        <v>0</v>
      </c>
      <c r="S284">
        <f>--AND(Table1[[#This Row],[WithinTarget]]=1,Table1[[#This Row],[Patient Satisfaction Score]]&gt;=7)</f>
        <v>0</v>
      </c>
      <c r="T284" t="str">
        <f>IF(LEFT(Table1[[#This Row],[Patient Gender]],1)="F","Female","Male")</f>
        <v>Male</v>
      </c>
    </row>
    <row r="285" spans="1:20" x14ac:dyDescent="0.3">
      <c r="A285" t="s">
        <v>389</v>
      </c>
      <c r="B285" s="1">
        <v>45590.782638888886</v>
      </c>
      <c r="C285" t="s">
        <v>13</v>
      </c>
      <c r="D285">
        <v>13</v>
      </c>
      <c r="E285" t="s">
        <v>21</v>
      </c>
      <c r="F285" t="s">
        <v>11</v>
      </c>
      <c r="G285" t="b">
        <v>0</v>
      </c>
      <c r="H285">
        <v>8</v>
      </c>
      <c r="I285">
        <v>50</v>
      </c>
      <c r="J285" t="b">
        <v>0</v>
      </c>
      <c r="K285">
        <f>YEAR(Table1[[#This Row],[Patient Admission Date]])</f>
        <v>2024</v>
      </c>
      <c r="L285" t="str">
        <f>TEXT(Table1[[#This Row],[Patient Admission Date]],"mmm")</f>
        <v>Oct</v>
      </c>
      <c r="M285" t="str">
        <f>TEXT(Table1[[#This Row],[Patient Admission Date]],"ddd")</f>
        <v>Fri</v>
      </c>
      <c r="N285" t="str">
        <f>TEXT(INT(HOUR(Table1[[#This Row],[Patient Admission Date]])/3)*3,"00")&amp;"-"&amp;TEXT(INT(HOUR(Table1[[#This Row],[Patient Admission Date]])/3)*3+3,"00")</f>
        <v>18-21</v>
      </c>
      <c r="O285" t="str" cm="1">
        <f t="array" ref="O285">_xlfn.IFS(Table1[[#This Row],[Patient Age]]&lt;=14,"0-14",Table1[[#This Row],[Patient Age]]&lt;=29,"15-29",Table1[[#This Row],[Patient Age]]&lt;=44,"30-44",Table1[[#This Row],[Patient Age]]&lt;=59,"45-59",Table1[[#This Row],[Patient Age]]&lt;=74,"60-74",TRUE,"75+")</f>
        <v>0-14</v>
      </c>
      <c r="P285" t="str" cm="1">
        <f t="array" ref="P285">_xlfn.IFS(Table1[[#This Row],[Patient Waittime]]&lt;=15,"0-15",Table1[[#This Row],[Patient Waittime]]&lt;=30,"16-30",Table1[[#This Row],[Patient Waittime]]&lt;=45,"31-45",Table1[[#This Row],[Patient Waittime]]&lt;=60,"46-60",TRUE,"60+")</f>
        <v>46-60</v>
      </c>
      <c r="Q285">
        <f>--(Table1[[#This Row],[Patient Waittime]]&lt;=30)</f>
        <v>0</v>
      </c>
      <c r="R285">
        <f>--Table1[[#This Row],[Patient Admission Flag]]</f>
        <v>0</v>
      </c>
      <c r="S285">
        <f>--AND(Table1[[#This Row],[WithinTarget]]=1,Table1[[#This Row],[Patient Satisfaction Score]]&gt;=7)</f>
        <v>0</v>
      </c>
      <c r="T285" t="str">
        <f>IF(LEFT(Table1[[#This Row],[Patient Gender]],1)="F","Female","Male")</f>
        <v>Female</v>
      </c>
    </row>
    <row r="286" spans="1:20" x14ac:dyDescent="0.3">
      <c r="A286" t="s">
        <v>390</v>
      </c>
      <c r="B286" s="1">
        <v>45455.025694444441</v>
      </c>
      <c r="C286" t="s">
        <v>9</v>
      </c>
      <c r="D286">
        <v>10</v>
      </c>
      <c r="E286" t="s">
        <v>10</v>
      </c>
      <c r="F286" t="s">
        <v>11</v>
      </c>
      <c r="G286" t="b">
        <v>0</v>
      </c>
      <c r="I286">
        <v>21</v>
      </c>
      <c r="J286" t="b">
        <v>0</v>
      </c>
      <c r="K286">
        <f>YEAR(Table1[[#This Row],[Patient Admission Date]])</f>
        <v>2024</v>
      </c>
      <c r="L286" t="str">
        <f>TEXT(Table1[[#This Row],[Patient Admission Date]],"mmm")</f>
        <v>Jun</v>
      </c>
      <c r="M286" t="str">
        <f>TEXT(Table1[[#This Row],[Patient Admission Date]],"ddd")</f>
        <v>Wed</v>
      </c>
      <c r="N286" t="str">
        <f>TEXT(INT(HOUR(Table1[[#This Row],[Patient Admission Date]])/3)*3,"00")&amp;"-"&amp;TEXT(INT(HOUR(Table1[[#This Row],[Patient Admission Date]])/3)*3+3,"00")</f>
        <v>00-03</v>
      </c>
      <c r="O286" t="str" cm="1">
        <f t="array" ref="O286">_xlfn.IFS(Table1[[#This Row],[Patient Age]]&lt;=14,"0-14",Table1[[#This Row],[Patient Age]]&lt;=29,"15-29",Table1[[#This Row],[Patient Age]]&lt;=44,"30-44",Table1[[#This Row],[Patient Age]]&lt;=59,"45-59",Table1[[#This Row],[Patient Age]]&lt;=74,"60-74",TRUE,"75+")</f>
        <v>0-14</v>
      </c>
      <c r="P286" t="str" cm="1">
        <f t="array" ref="P286">_xlfn.IFS(Table1[[#This Row],[Patient Waittime]]&lt;=15,"0-15",Table1[[#This Row],[Patient Waittime]]&lt;=30,"16-30",Table1[[#This Row],[Patient Waittime]]&lt;=45,"31-45",Table1[[#This Row],[Patient Waittime]]&lt;=60,"46-60",TRUE,"60+")</f>
        <v>16-30</v>
      </c>
      <c r="Q286">
        <f>--(Table1[[#This Row],[Patient Waittime]]&lt;=30)</f>
        <v>1</v>
      </c>
      <c r="R286">
        <f>--Table1[[#This Row],[Patient Admission Flag]]</f>
        <v>0</v>
      </c>
      <c r="S286">
        <f>--AND(Table1[[#This Row],[WithinTarget]]=1,Table1[[#This Row],[Patient Satisfaction Score]]&gt;=7)</f>
        <v>0</v>
      </c>
      <c r="T286" t="str">
        <f>IF(LEFT(Table1[[#This Row],[Patient Gender]],1)="F","Female","Male")</f>
        <v>Male</v>
      </c>
    </row>
    <row r="287" spans="1:20" x14ac:dyDescent="0.3">
      <c r="A287" t="s">
        <v>391</v>
      </c>
      <c r="B287" s="1">
        <v>45167.3</v>
      </c>
      <c r="C287" t="s">
        <v>9</v>
      </c>
      <c r="D287">
        <v>31</v>
      </c>
      <c r="E287" t="s">
        <v>14</v>
      </c>
      <c r="F287" t="s">
        <v>15</v>
      </c>
      <c r="G287" t="b">
        <v>1</v>
      </c>
      <c r="I287">
        <v>42</v>
      </c>
      <c r="J287" t="b">
        <v>1</v>
      </c>
      <c r="K287">
        <f>YEAR(Table1[[#This Row],[Patient Admission Date]])</f>
        <v>2023</v>
      </c>
      <c r="L287" t="str">
        <f>TEXT(Table1[[#This Row],[Patient Admission Date]],"mmm")</f>
        <v>Aug</v>
      </c>
      <c r="M287" t="str">
        <f>TEXT(Table1[[#This Row],[Patient Admission Date]],"ddd")</f>
        <v>Tue</v>
      </c>
      <c r="N287" t="str">
        <f>TEXT(INT(HOUR(Table1[[#This Row],[Patient Admission Date]])/3)*3,"00")&amp;"-"&amp;TEXT(INT(HOUR(Table1[[#This Row],[Patient Admission Date]])/3)*3+3,"00")</f>
        <v>06-09</v>
      </c>
      <c r="O287" t="str" cm="1">
        <f t="array" ref="O287">_xlfn.IFS(Table1[[#This Row],[Patient Age]]&lt;=14,"0-14",Table1[[#This Row],[Patient Age]]&lt;=29,"15-29",Table1[[#This Row],[Patient Age]]&lt;=44,"30-44",Table1[[#This Row],[Patient Age]]&lt;=59,"45-59",Table1[[#This Row],[Patient Age]]&lt;=74,"60-74",TRUE,"75+")</f>
        <v>30-44</v>
      </c>
      <c r="P287" t="str" cm="1">
        <f t="array" ref="P287">_xlfn.IFS(Table1[[#This Row],[Patient Waittime]]&lt;=15,"0-15",Table1[[#This Row],[Patient Waittime]]&lt;=30,"16-30",Table1[[#This Row],[Patient Waittime]]&lt;=45,"31-45",Table1[[#This Row],[Patient Waittime]]&lt;=60,"46-60",TRUE,"60+")</f>
        <v>31-45</v>
      </c>
      <c r="Q287">
        <f>--(Table1[[#This Row],[Patient Waittime]]&lt;=30)</f>
        <v>0</v>
      </c>
      <c r="R287">
        <f>--Table1[[#This Row],[Patient Admission Flag]]</f>
        <v>1</v>
      </c>
      <c r="S287">
        <f>--AND(Table1[[#This Row],[WithinTarget]]=1,Table1[[#This Row],[Patient Satisfaction Score]]&gt;=7)</f>
        <v>0</v>
      </c>
      <c r="T287" t="str">
        <f>IF(LEFT(Table1[[#This Row],[Patient Gender]],1)="F","Female","Male")</f>
        <v>Male</v>
      </c>
    </row>
    <row r="288" spans="1:20" x14ac:dyDescent="0.3">
      <c r="A288" t="s">
        <v>392</v>
      </c>
      <c r="B288" s="1">
        <v>45082.423611111109</v>
      </c>
      <c r="C288" t="s">
        <v>13</v>
      </c>
      <c r="D288">
        <v>14</v>
      </c>
      <c r="E288" t="s">
        <v>19</v>
      </c>
      <c r="F288" t="s">
        <v>15</v>
      </c>
      <c r="G288" t="b">
        <v>0</v>
      </c>
      <c r="H288">
        <v>8</v>
      </c>
      <c r="I288">
        <v>12</v>
      </c>
      <c r="J288" t="b">
        <v>0</v>
      </c>
      <c r="K288">
        <f>YEAR(Table1[[#This Row],[Patient Admission Date]])</f>
        <v>2023</v>
      </c>
      <c r="L288" t="str">
        <f>TEXT(Table1[[#This Row],[Patient Admission Date]],"mmm")</f>
        <v>Jun</v>
      </c>
      <c r="M288" t="str">
        <f>TEXT(Table1[[#This Row],[Patient Admission Date]],"ddd")</f>
        <v>Mon</v>
      </c>
      <c r="N288" t="str">
        <f>TEXT(INT(HOUR(Table1[[#This Row],[Patient Admission Date]])/3)*3,"00")&amp;"-"&amp;TEXT(INT(HOUR(Table1[[#This Row],[Patient Admission Date]])/3)*3+3,"00")</f>
        <v>09-12</v>
      </c>
      <c r="O288" t="str" cm="1">
        <f t="array" ref="O288">_xlfn.IFS(Table1[[#This Row],[Patient Age]]&lt;=14,"0-14",Table1[[#This Row],[Patient Age]]&lt;=29,"15-29",Table1[[#This Row],[Patient Age]]&lt;=44,"30-44",Table1[[#This Row],[Patient Age]]&lt;=59,"45-59",Table1[[#This Row],[Patient Age]]&lt;=74,"60-74",TRUE,"75+")</f>
        <v>0-14</v>
      </c>
      <c r="P288" t="str" cm="1">
        <f t="array" ref="P288">_xlfn.IFS(Table1[[#This Row],[Patient Waittime]]&lt;=15,"0-15",Table1[[#This Row],[Patient Waittime]]&lt;=30,"16-30",Table1[[#This Row],[Patient Waittime]]&lt;=45,"31-45",Table1[[#This Row],[Patient Waittime]]&lt;=60,"46-60",TRUE,"60+")</f>
        <v>0-15</v>
      </c>
      <c r="Q288">
        <f>--(Table1[[#This Row],[Patient Waittime]]&lt;=30)</f>
        <v>1</v>
      </c>
      <c r="R288">
        <f>--Table1[[#This Row],[Patient Admission Flag]]</f>
        <v>0</v>
      </c>
      <c r="S288">
        <f>--AND(Table1[[#This Row],[WithinTarget]]=1,Table1[[#This Row],[Patient Satisfaction Score]]&gt;=7)</f>
        <v>1</v>
      </c>
      <c r="T288" t="str">
        <f>IF(LEFT(Table1[[#This Row],[Patient Gender]],1)="F","Female","Male")</f>
        <v>Female</v>
      </c>
    </row>
    <row r="289" spans="1:20" x14ac:dyDescent="0.3">
      <c r="A289" t="s">
        <v>393</v>
      </c>
      <c r="B289" s="1">
        <v>45344.452777777777</v>
      </c>
      <c r="C289" t="s">
        <v>13</v>
      </c>
      <c r="D289">
        <v>42</v>
      </c>
      <c r="E289" t="s">
        <v>19</v>
      </c>
      <c r="F289" t="s">
        <v>20</v>
      </c>
      <c r="G289" t="b">
        <v>0</v>
      </c>
      <c r="I289">
        <v>54</v>
      </c>
      <c r="J289" t="b">
        <v>0</v>
      </c>
      <c r="K289">
        <f>YEAR(Table1[[#This Row],[Patient Admission Date]])</f>
        <v>2024</v>
      </c>
      <c r="L289" t="str">
        <f>TEXT(Table1[[#This Row],[Patient Admission Date]],"mmm")</f>
        <v>Feb</v>
      </c>
      <c r="M289" t="str">
        <f>TEXT(Table1[[#This Row],[Patient Admission Date]],"ddd")</f>
        <v>Thu</v>
      </c>
      <c r="N289" t="str">
        <f>TEXT(INT(HOUR(Table1[[#This Row],[Patient Admission Date]])/3)*3,"00")&amp;"-"&amp;TEXT(INT(HOUR(Table1[[#This Row],[Patient Admission Date]])/3)*3+3,"00")</f>
        <v>09-12</v>
      </c>
      <c r="O289" t="str" cm="1">
        <f t="array" ref="O289">_xlfn.IFS(Table1[[#This Row],[Patient Age]]&lt;=14,"0-14",Table1[[#This Row],[Patient Age]]&lt;=29,"15-29",Table1[[#This Row],[Patient Age]]&lt;=44,"30-44",Table1[[#This Row],[Patient Age]]&lt;=59,"45-59",Table1[[#This Row],[Patient Age]]&lt;=74,"60-74",TRUE,"75+")</f>
        <v>30-44</v>
      </c>
      <c r="P289" t="str" cm="1">
        <f t="array" ref="P289">_xlfn.IFS(Table1[[#This Row],[Patient Waittime]]&lt;=15,"0-15",Table1[[#This Row],[Patient Waittime]]&lt;=30,"16-30",Table1[[#This Row],[Patient Waittime]]&lt;=45,"31-45",Table1[[#This Row],[Patient Waittime]]&lt;=60,"46-60",TRUE,"60+")</f>
        <v>46-60</v>
      </c>
      <c r="Q289">
        <f>--(Table1[[#This Row],[Patient Waittime]]&lt;=30)</f>
        <v>0</v>
      </c>
      <c r="R289">
        <f>--Table1[[#This Row],[Patient Admission Flag]]</f>
        <v>0</v>
      </c>
      <c r="S289">
        <f>--AND(Table1[[#This Row],[WithinTarget]]=1,Table1[[#This Row],[Patient Satisfaction Score]]&gt;=7)</f>
        <v>0</v>
      </c>
      <c r="T289" t="str">
        <f>IF(LEFT(Table1[[#This Row],[Patient Gender]],1)="F","Female","Male")</f>
        <v>Female</v>
      </c>
    </row>
    <row r="290" spans="1:20" x14ac:dyDescent="0.3">
      <c r="A290" t="s">
        <v>394</v>
      </c>
      <c r="B290" s="1">
        <v>45417.226388888892</v>
      </c>
      <c r="C290" t="s">
        <v>9</v>
      </c>
      <c r="D290">
        <v>29</v>
      </c>
      <c r="E290" t="s">
        <v>14</v>
      </c>
      <c r="F290" t="s">
        <v>11</v>
      </c>
      <c r="G290" t="b">
        <v>0</v>
      </c>
      <c r="I290">
        <v>60</v>
      </c>
      <c r="J290" t="b">
        <v>0</v>
      </c>
      <c r="K290">
        <f>YEAR(Table1[[#This Row],[Patient Admission Date]])</f>
        <v>2024</v>
      </c>
      <c r="L290" t="str">
        <f>TEXT(Table1[[#This Row],[Patient Admission Date]],"mmm")</f>
        <v>May</v>
      </c>
      <c r="M290" t="str">
        <f>TEXT(Table1[[#This Row],[Patient Admission Date]],"ddd")</f>
        <v>Sun</v>
      </c>
      <c r="N290" t="str">
        <f>TEXT(INT(HOUR(Table1[[#This Row],[Patient Admission Date]])/3)*3,"00")&amp;"-"&amp;TEXT(INT(HOUR(Table1[[#This Row],[Patient Admission Date]])/3)*3+3,"00")</f>
        <v>03-06</v>
      </c>
      <c r="O290" t="str" cm="1">
        <f t="array" ref="O290">_xlfn.IFS(Table1[[#This Row],[Patient Age]]&lt;=14,"0-14",Table1[[#This Row],[Patient Age]]&lt;=29,"15-29",Table1[[#This Row],[Patient Age]]&lt;=44,"30-44",Table1[[#This Row],[Patient Age]]&lt;=59,"45-59",Table1[[#This Row],[Patient Age]]&lt;=74,"60-74",TRUE,"75+")</f>
        <v>15-29</v>
      </c>
      <c r="P290" t="str" cm="1">
        <f t="array" ref="P290">_xlfn.IFS(Table1[[#This Row],[Patient Waittime]]&lt;=15,"0-15",Table1[[#This Row],[Patient Waittime]]&lt;=30,"16-30",Table1[[#This Row],[Patient Waittime]]&lt;=45,"31-45",Table1[[#This Row],[Patient Waittime]]&lt;=60,"46-60",TRUE,"60+")</f>
        <v>46-60</v>
      </c>
      <c r="Q290">
        <f>--(Table1[[#This Row],[Patient Waittime]]&lt;=30)</f>
        <v>0</v>
      </c>
      <c r="R290">
        <f>--Table1[[#This Row],[Patient Admission Flag]]</f>
        <v>0</v>
      </c>
      <c r="S290">
        <f>--AND(Table1[[#This Row],[WithinTarget]]=1,Table1[[#This Row],[Patient Satisfaction Score]]&gt;=7)</f>
        <v>0</v>
      </c>
      <c r="T290" t="str">
        <f>IF(LEFT(Table1[[#This Row],[Patient Gender]],1)="F","Female","Male")</f>
        <v>Male</v>
      </c>
    </row>
    <row r="291" spans="1:20" x14ac:dyDescent="0.3">
      <c r="A291" t="s">
        <v>395</v>
      </c>
      <c r="B291" s="1">
        <v>45413.363194444442</v>
      </c>
      <c r="C291" t="s">
        <v>13</v>
      </c>
      <c r="D291">
        <v>22</v>
      </c>
      <c r="E291" t="s">
        <v>18</v>
      </c>
      <c r="F291" t="s">
        <v>11</v>
      </c>
      <c r="G291" t="b">
        <v>0</v>
      </c>
      <c r="I291">
        <v>54</v>
      </c>
      <c r="J291" t="b">
        <v>0</v>
      </c>
      <c r="K291">
        <f>YEAR(Table1[[#This Row],[Patient Admission Date]])</f>
        <v>2024</v>
      </c>
      <c r="L291" t="str">
        <f>TEXT(Table1[[#This Row],[Patient Admission Date]],"mmm")</f>
        <v>May</v>
      </c>
      <c r="M291" t="str">
        <f>TEXT(Table1[[#This Row],[Patient Admission Date]],"ddd")</f>
        <v>Wed</v>
      </c>
      <c r="N291" t="str">
        <f>TEXT(INT(HOUR(Table1[[#This Row],[Patient Admission Date]])/3)*3,"00")&amp;"-"&amp;TEXT(INT(HOUR(Table1[[#This Row],[Patient Admission Date]])/3)*3+3,"00")</f>
        <v>06-09</v>
      </c>
      <c r="O291" t="str" cm="1">
        <f t="array" ref="O291">_xlfn.IFS(Table1[[#This Row],[Patient Age]]&lt;=14,"0-14",Table1[[#This Row],[Patient Age]]&lt;=29,"15-29",Table1[[#This Row],[Patient Age]]&lt;=44,"30-44",Table1[[#This Row],[Patient Age]]&lt;=59,"45-59",Table1[[#This Row],[Patient Age]]&lt;=74,"60-74",TRUE,"75+")</f>
        <v>15-29</v>
      </c>
      <c r="P291" t="str" cm="1">
        <f t="array" ref="P291">_xlfn.IFS(Table1[[#This Row],[Patient Waittime]]&lt;=15,"0-15",Table1[[#This Row],[Patient Waittime]]&lt;=30,"16-30",Table1[[#This Row],[Patient Waittime]]&lt;=45,"31-45",Table1[[#This Row],[Patient Waittime]]&lt;=60,"46-60",TRUE,"60+")</f>
        <v>46-60</v>
      </c>
      <c r="Q291">
        <f>--(Table1[[#This Row],[Patient Waittime]]&lt;=30)</f>
        <v>0</v>
      </c>
      <c r="R291">
        <f>--Table1[[#This Row],[Patient Admission Flag]]</f>
        <v>0</v>
      </c>
      <c r="S291">
        <f>--AND(Table1[[#This Row],[WithinTarget]]=1,Table1[[#This Row],[Patient Satisfaction Score]]&gt;=7)</f>
        <v>0</v>
      </c>
      <c r="T291" t="str">
        <f>IF(LEFT(Table1[[#This Row],[Patient Gender]],1)="F","Female","Male")</f>
        <v>Female</v>
      </c>
    </row>
    <row r="292" spans="1:20" x14ac:dyDescent="0.3">
      <c r="A292" t="s">
        <v>396</v>
      </c>
      <c r="B292" s="1">
        <v>45302.867361111108</v>
      </c>
      <c r="C292" t="s">
        <v>13</v>
      </c>
      <c r="D292">
        <v>26</v>
      </c>
      <c r="E292" t="s">
        <v>18</v>
      </c>
      <c r="F292" t="s">
        <v>11</v>
      </c>
      <c r="G292" t="b">
        <v>1</v>
      </c>
      <c r="I292">
        <v>14</v>
      </c>
      <c r="J292" t="b">
        <v>1</v>
      </c>
      <c r="K292">
        <f>YEAR(Table1[[#This Row],[Patient Admission Date]])</f>
        <v>2024</v>
      </c>
      <c r="L292" t="str">
        <f>TEXT(Table1[[#This Row],[Patient Admission Date]],"mmm")</f>
        <v>Jan</v>
      </c>
      <c r="M292" t="str">
        <f>TEXT(Table1[[#This Row],[Patient Admission Date]],"ddd")</f>
        <v>Thu</v>
      </c>
      <c r="N292" t="str">
        <f>TEXT(INT(HOUR(Table1[[#This Row],[Patient Admission Date]])/3)*3,"00")&amp;"-"&amp;TEXT(INT(HOUR(Table1[[#This Row],[Patient Admission Date]])/3)*3+3,"00")</f>
        <v>18-21</v>
      </c>
      <c r="O292" t="str" cm="1">
        <f t="array" ref="O292">_xlfn.IFS(Table1[[#This Row],[Patient Age]]&lt;=14,"0-14",Table1[[#This Row],[Patient Age]]&lt;=29,"15-29",Table1[[#This Row],[Patient Age]]&lt;=44,"30-44",Table1[[#This Row],[Patient Age]]&lt;=59,"45-59",Table1[[#This Row],[Patient Age]]&lt;=74,"60-74",TRUE,"75+")</f>
        <v>15-29</v>
      </c>
      <c r="P292" t="str" cm="1">
        <f t="array" ref="P292">_xlfn.IFS(Table1[[#This Row],[Patient Waittime]]&lt;=15,"0-15",Table1[[#This Row],[Patient Waittime]]&lt;=30,"16-30",Table1[[#This Row],[Patient Waittime]]&lt;=45,"31-45",Table1[[#This Row],[Patient Waittime]]&lt;=60,"46-60",TRUE,"60+")</f>
        <v>0-15</v>
      </c>
      <c r="Q292">
        <f>--(Table1[[#This Row],[Patient Waittime]]&lt;=30)</f>
        <v>1</v>
      </c>
      <c r="R292">
        <f>--Table1[[#This Row],[Patient Admission Flag]]</f>
        <v>1</v>
      </c>
      <c r="S292">
        <f>--AND(Table1[[#This Row],[WithinTarget]]=1,Table1[[#This Row],[Patient Satisfaction Score]]&gt;=7)</f>
        <v>0</v>
      </c>
      <c r="T292" t="str">
        <f>IF(LEFT(Table1[[#This Row],[Patient Gender]],1)="F","Female","Male")</f>
        <v>Female</v>
      </c>
    </row>
    <row r="293" spans="1:20" x14ac:dyDescent="0.3">
      <c r="A293" t="s">
        <v>397</v>
      </c>
      <c r="B293" s="1">
        <v>45487.915277777778</v>
      </c>
      <c r="C293" t="s">
        <v>9</v>
      </c>
      <c r="D293">
        <v>32</v>
      </c>
      <c r="E293" t="s">
        <v>21</v>
      </c>
      <c r="F293" t="s">
        <v>11</v>
      </c>
      <c r="G293" t="b">
        <v>0</v>
      </c>
      <c r="I293">
        <v>17</v>
      </c>
      <c r="J293" t="b">
        <v>0</v>
      </c>
      <c r="K293">
        <f>YEAR(Table1[[#This Row],[Patient Admission Date]])</f>
        <v>2024</v>
      </c>
      <c r="L293" t="str">
        <f>TEXT(Table1[[#This Row],[Patient Admission Date]],"mmm")</f>
        <v>Jul</v>
      </c>
      <c r="M293" t="str">
        <f>TEXT(Table1[[#This Row],[Patient Admission Date]],"ddd")</f>
        <v>Sun</v>
      </c>
      <c r="N293" t="str">
        <f>TEXT(INT(HOUR(Table1[[#This Row],[Patient Admission Date]])/3)*3,"00")&amp;"-"&amp;TEXT(INT(HOUR(Table1[[#This Row],[Patient Admission Date]])/3)*3+3,"00")</f>
        <v>21-24</v>
      </c>
      <c r="O293" t="str" cm="1">
        <f t="array" ref="O293">_xlfn.IFS(Table1[[#This Row],[Patient Age]]&lt;=14,"0-14",Table1[[#This Row],[Patient Age]]&lt;=29,"15-29",Table1[[#This Row],[Patient Age]]&lt;=44,"30-44",Table1[[#This Row],[Patient Age]]&lt;=59,"45-59",Table1[[#This Row],[Patient Age]]&lt;=74,"60-74",TRUE,"75+")</f>
        <v>30-44</v>
      </c>
      <c r="P293" t="str" cm="1">
        <f t="array" ref="P293">_xlfn.IFS(Table1[[#This Row],[Patient Waittime]]&lt;=15,"0-15",Table1[[#This Row],[Patient Waittime]]&lt;=30,"16-30",Table1[[#This Row],[Patient Waittime]]&lt;=45,"31-45",Table1[[#This Row],[Patient Waittime]]&lt;=60,"46-60",TRUE,"60+")</f>
        <v>16-30</v>
      </c>
      <c r="Q293">
        <f>--(Table1[[#This Row],[Patient Waittime]]&lt;=30)</f>
        <v>1</v>
      </c>
      <c r="R293">
        <f>--Table1[[#This Row],[Patient Admission Flag]]</f>
        <v>0</v>
      </c>
      <c r="S293">
        <f>--AND(Table1[[#This Row],[WithinTarget]]=1,Table1[[#This Row],[Patient Satisfaction Score]]&gt;=7)</f>
        <v>0</v>
      </c>
      <c r="T293" t="str">
        <f>IF(LEFT(Table1[[#This Row],[Patient Gender]],1)="F","Female","Male")</f>
        <v>Male</v>
      </c>
    </row>
    <row r="294" spans="1:20" x14ac:dyDescent="0.3">
      <c r="A294" t="s">
        <v>398</v>
      </c>
      <c r="B294" s="1">
        <v>45534.306250000001</v>
      </c>
      <c r="C294" t="s">
        <v>9</v>
      </c>
      <c r="D294">
        <v>70</v>
      </c>
      <c r="E294" t="s">
        <v>10</v>
      </c>
      <c r="F294" t="s">
        <v>11</v>
      </c>
      <c r="G294" t="b">
        <v>0</v>
      </c>
      <c r="I294">
        <v>57</v>
      </c>
      <c r="J294" t="b">
        <v>0</v>
      </c>
      <c r="K294">
        <f>YEAR(Table1[[#This Row],[Patient Admission Date]])</f>
        <v>2024</v>
      </c>
      <c r="L294" t="str">
        <f>TEXT(Table1[[#This Row],[Patient Admission Date]],"mmm")</f>
        <v>Aug</v>
      </c>
      <c r="M294" t="str">
        <f>TEXT(Table1[[#This Row],[Patient Admission Date]],"ddd")</f>
        <v>Fri</v>
      </c>
      <c r="N294" t="str">
        <f>TEXT(INT(HOUR(Table1[[#This Row],[Patient Admission Date]])/3)*3,"00")&amp;"-"&amp;TEXT(INT(HOUR(Table1[[#This Row],[Patient Admission Date]])/3)*3+3,"00")</f>
        <v>06-09</v>
      </c>
      <c r="O294" t="str" cm="1">
        <f t="array" ref="O294">_xlfn.IFS(Table1[[#This Row],[Patient Age]]&lt;=14,"0-14",Table1[[#This Row],[Patient Age]]&lt;=29,"15-29",Table1[[#This Row],[Patient Age]]&lt;=44,"30-44",Table1[[#This Row],[Patient Age]]&lt;=59,"45-59",Table1[[#This Row],[Patient Age]]&lt;=74,"60-74",TRUE,"75+")</f>
        <v>60-74</v>
      </c>
      <c r="P294" t="str" cm="1">
        <f t="array" ref="P294">_xlfn.IFS(Table1[[#This Row],[Patient Waittime]]&lt;=15,"0-15",Table1[[#This Row],[Patient Waittime]]&lt;=30,"16-30",Table1[[#This Row],[Patient Waittime]]&lt;=45,"31-45",Table1[[#This Row],[Patient Waittime]]&lt;=60,"46-60",TRUE,"60+")</f>
        <v>46-60</v>
      </c>
      <c r="Q294">
        <f>--(Table1[[#This Row],[Patient Waittime]]&lt;=30)</f>
        <v>0</v>
      </c>
      <c r="R294">
        <f>--Table1[[#This Row],[Patient Admission Flag]]</f>
        <v>0</v>
      </c>
      <c r="S294">
        <f>--AND(Table1[[#This Row],[WithinTarget]]=1,Table1[[#This Row],[Patient Satisfaction Score]]&gt;=7)</f>
        <v>0</v>
      </c>
      <c r="T294" t="str">
        <f>IF(LEFT(Table1[[#This Row],[Patient Gender]],1)="F","Female","Male")</f>
        <v>Male</v>
      </c>
    </row>
    <row r="295" spans="1:20" x14ac:dyDescent="0.3">
      <c r="A295" t="s">
        <v>399</v>
      </c>
      <c r="B295" s="1">
        <v>45421.07708333333</v>
      </c>
      <c r="C295" t="s">
        <v>13</v>
      </c>
      <c r="D295">
        <v>2</v>
      </c>
      <c r="E295" t="s">
        <v>19</v>
      </c>
      <c r="F295" t="s">
        <v>17</v>
      </c>
      <c r="G295" t="b">
        <v>0</v>
      </c>
      <c r="H295">
        <v>0</v>
      </c>
      <c r="I295">
        <v>24</v>
      </c>
      <c r="J295" t="b">
        <v>0</v>
      </c>
      <c r="K295">
        <f>YEAR(Table1[[#This Row],[Patient Admission Date]])</f>
        <v>2024</v>
      </c>
      <c r="L295" t="str">
        <f>TEXT(Table1[[#This Row],[Patient Admission Date]],"mmm")</f>
        <v>May</v>
      </c>
      <c r="M295" t="str">
        <f>TEXT(Table1[[#This Row],[Patient Admission Date]],"ddd")</f>
        <v>Thu</v>
      </c>
      <c r="N295" t="str">
        <f>TEXT(INT(HOUR(Table1[[#This Row],[Patient Admission Date]])/3)*3,"00")&amp;"-"&amp;TEXT(INT(HOUR(Table1[[#This Row],[Patient Admission Date]])/3)*3+3,"00")</f>
        <v>00-03</v>
      </c>
      <c r="O295" t="str" cm="1">
        <f t="array" ref="O295">_xlfn.IFS(Table1[[#This Row],[Patient Age]]&lt;=14,"0-14",Table1[[#This Row],[Patient Age]]&lt;=29,"15-29",Table1[[#This Row],[Patient Age]]&lt;=44,"30-44",Table1[[#This Row],[Patient Age]]&lt;=59,"45-59",Table1[[#This Row],[Patient Age]]&lt;=74,"60-74",TRUE,"75+")</f>
        <v>0-14</v>
      </c>
      <c r="P295" t="str" cm="1">
        <f t="array" ref="P295">_xlfn.IFS(Table1[[#This Row],[Patient Waittime]]&lt;=15,"0-15",Table1[[#This Row],[Patient Waittime]]&lt;=30,"16-30",Table1[[#This Row],[Patient Waittime]]&lt;=45,"31-45",Table1[[#This Row],[Patient Waittime]]&lt;=60,"46-60",TRUE,"60+")</f>
        <v>16-30</v>
      </c>
      <c r="Q295">
        <f>--(Table1[[#This Row],[Patient Waittime]]&lt;=30)</f>
        <v>1</v>
      </c>
      <c r="R295">
        <f>--Table1[[#This Row],[Patient Admission Flag]]</f>
        <v>0</v>
      </c>
      <c r="S295">
        <f>--AND(Table1[[#This Row],[WithinTarget]]=1,Table1[[#This Row],[Patient Satisfaction Score]]&gt;=7)</f>
        <v>0</v>
      </c>
      <c r="T295" t="str">
        <f>IF(LEFT(Table1[[#This Row],[Patient Gender]],1)="F","Female","Male")</f>
        <v>Female</v>
      </c>
    </row>
    <row r="296" spans="1:20" x14ac:dyDescent="0.3">
      <c r="A296" t="s">
        <v>400</v>
      </c>
      <c r="B296" s="1">
        <v>45353.672222222223</v>
      </c>
      <c r="C296" t="s">
        <v>9</v>
      </c>
      <c r="D296">
        <v>29</v>
      </c>
      <c r="E296" t="s">
        <v>10</v>
      </c>
      <c r="F296" t="s">
        <v>11</v>
      </c>
      <c r="G296" t="b">
        <v>1</v>
      </c>
      <c r="I296">
        <v>32</v>
      </c>
      <c r="J296" t="b">
        <v>1</v>
      </c>
      <c r="K296">
        <f>YEAR(Table1[[#This Row],[Patient Admission Date]])</f>
        <v>2024</v>
      </c>
      <c r="L296" t="str">
        <f>TEXT(Table1[[#This Row],[Patient Admission Date]],"mmm")</f>
        <v>Mar</v>
      </c>
      <c r="M296" t="str">
        <f>TEXT(Table1[[#This Row],[Patient Admission Date]],"ddd")</f>
        <v>Sat</v>
      </c>
      <c r="N296" t="str">
        <f>TEXT(INT(HOUR(Table1[[#This Row],[Patient Admission Date]])/3)*3,"00")&amp;"-"&amp;TEXT(INT(HOUR(Table1[[#This Row],[Patient Admission Date]])/3)*3+3,"00")</f>
        <v>15-18</v>
      </c>
      <c r="O296" t="str" cm="1">
        <f t="array" ref="O296">_xlfn.IFS(Table1[[#This Row],[Patient Age]]&lt;=14,"0-14",Table1[[#This Row],[Patient Age]]&lt;=29,"15-29",Table1[[#This Row],[Patient Age]]&lt;=44,"30-44",Table1[[#This Row],[Patient Age]]&lt;=59,"45-59",Table1[[#This Row],[Patient Age]]&lt;=74,"60-74",TRUE,"75+")</f>
        <v>15-29</v>
      </c>
      <c r="P296" t="str" cm="1">
        <f t="array" ref="P296">_xlfn.IFS(Table1[[#This Row],[Patient Waittime]]&lt;=15,"0-15",Table1[[#This Row],[Patient Waittime]]&lt;=30,"16-30",Table1[[#This Row],[Patient Waittime]]&lt;=45,"31-45",Table1[[#This Row],[Patient Waittime]]&lt;=60,"46-60",TRUE,"60+")</f>
        <v>31-45</v>
      </c>
      <c r="Q296">
        <f>--(Table1[[#This Row],[Patient Waittime]]&lt;=30)</f>
        <v>0</v>
      </c>
      <c r="R296">
        <f>--Table1[[#This Row],[Patient Admission Flag]]</f>
        <v>1</v>
      </c>
      <c r="S296">
        <f>--AND(Table1[[#This Row],[WithinTarget]]=1,Table1[[#This Row],[Patient Satisfaction Score]]&gt;=7)</f>
        <v>0</v>
      </c>
      <c r="T296" t="str">
        <f>IF(LEFT(Table1[[#This Row],[Patient Gender]],1)="F","Female","Male")</f>
        <v>Male</v>
      </c>
    </row>
    <row r="297" spans="1:20" x14ac:dyDescent="0.3">
      <c r="A297" t="s">
        <v>401</v>
      </c>
      <c r="B297" s="1">
        <v>45260.597222222219</v>
      </c>
      <c r="C297" t="s">
        <v>13</v>
      </c>
      <c r="D297">
        <v>15</v>
      </c>
      <c r="E297" t="s">
        <v>18</v>
      </c>
      <c r="F297" t="s">
        <v>27</v>
      </c>
      <c r="G297" t="b">
        <v>0</v>
      </c>
      <c r="I297">
        <v>54</v>
      </c>
      <c r="J297" t="b">
        <v>0</v>
      </c>
      <c r="K297">
        <f>YEAR(Table1[[#This Row],[Patient Admission Date]])</f>
        <v>2023</v>
      </c>
      <c r="L297" t="str">
        <f>TEXT(Table1[[#This Row],[Patient Admission Date]],"mmm")</f>
        <v>Nov</v>
      </c>
      <c r="M297" t="str">
        <f>TEXT(Table1[[#This Row],[Patient Admission Date]],"ddd")</f>
        <v>Thu</v>
      </c>
      <c r="N297" t="str">
        <f>TEXT(INT(HOUR(Table1[[#This Row],[Patient Admission Date]])/3)*3,"00")&amp;"-"&amp;TEXT(INT(HOUR(Table1[[#This Row],[Patient Admission Date]])/3)*3+3,"00")</f>
        <v>12-15</v>
      </c>
      <c r="O297" t="str" cm="1">
        <f t="array" ref="O297">_xlfn.IFS(Table1[[#This Row],[Patient Age]]&lt;=14,"0-14",Table1[[#This Row],[Patient Age]]&lt;=29,"15-29",Table1[[#This Row],[Patient Age]]&lt;=44,"30-44",Table1[[#This Row],[Patient Age]]&lt;=59,"45-59",Table1[[#This Row],[Patient Age]]&lt;=74,"60-74",TRUE,"75+")</f>
        <v>15-29</v>
      </c>
      <c r="P297" t="str" cm="1">
        <f t="array" ref="P297">_xlfn.IFS(Table1[[#This Row],[Patient Waittime]]&lt;=15,"0-15",Table1[[#This Row],[Patient Waittime]]&lt;=30,"16-30",Table1[[#This Row],[Patient Waittime]]&lt;=45,"31-45",Table1[[#This Row],[Patient Waittime]]&lt;=60,"46-60",TRUE,"60+")</f>
        <v>46-60</v>
      </c>
      <c r="Q297">
        <f>--(Table1[[#This Row],[Patient Waittime]]&lt;=30)</f>
        <v>0</v>
      </c>
      <c r="R297">
        <f>--Table1[[#This Row],[Patient Admission Flag]]</f>
        <v>0</v>
      </c>
      <c r="S297">
        <f>--AND(Table1[[#This Row],[WithinTarget]]=1,Table1[[#This Row],[Patient Satisfaction Score]]&gt;=7)</f>
        <v>0</v>
      </c>
      <c r="T297" t="str">
        <f>IF(LEFT(Table1[[#This Row],[Patient Gender]],1)="F","Female","Male")</f>
        <v>Female</v>
      </c>
    </row>
    <row r="298" spans="1:20" x14ac:dyDescent="0.3">
      <c r="A298" t="s">
        <v>402</v>
      </c>
      <c r="B298" s="1">
        <v>45352.511111111111</v>
      </c>
      <c r="C298" t="s">
        <v>13</v>
      </c>
      <c r="D298">
        <v>9</v>
      </c>
      <c r="E298" t="s">
        <v>14</v>
      </c>
      <c r="F298" t="s">
        <v>15</v>
      </c>
      <c r="G298" t="b">
        <v>0</v>
      </c>
      <c r="H298">
        <v>10</v>
      </c>
      <c r="I298">
        <v>47</v>
      </c>
      <c r="J298" t="b">
        <v>0</v>
      </c>
      <c r="K298">
        <f>YEAR(Table1[[#This Row],[Patient Admission Date]])</f>
        <v>2024</v>
      </c>
      <c r="L298" t="str">
        <f>TEXT(Table1[[#This Row],[Patient Admission Date]],"mmm")</f>
        <v>Mar</v>
      </c>
      <c r="M298" t="str">
        <f>TEXT(Table1[[#This Row],[Patient Admission Date]],"ddd")</f>
        <v>Fri</v>
      </c>
      <c r="N298" t="str">
        <f>TEXT(INT(HOUR(Table1[[#This Row],[Patient Admission Date]])/3)*3,"00")&amp;"-"&amp;TEXT(INT(HOUR(Table1[[#This Row],[Patient Admission Date]])/3)*3+3,"00")</f>
        <v>12-15</v>
      </c>
      <c r="O298" t="str" cm="1">
        <f t="array" ref="O298">_xlfn.IFS(Table1[[#This Row],[Patient Age]]&lt;=14,"0-14",Table1[[#This Row],[Patient Age]]&lt;=29,"15-29",Table1[[#This Row],[Patient Age]]&lt;=44,"30-44",Table1[[#This Row],[Patient Age]]&lt;=59,"45-59",Table1[[#This Row],[Patient Age]]&lt;=74,"60-74",TRUE,"75+")</f>
        <v>0-14</v>
      </c>
      <c r="P298" t="str" cm="1">
        <f t="array" ref="P298">_xlfn.IFS(Table1[[#This Row],[Patient Waittime]]&lt;=15,"0-15",Table1[[#This Row],[Patient Waittime]]&lt;=30,"16-30",Table1[[#This Row],[Patient Waittime]]&lt;=45,"31-45",Table1[[#This Row],[Patient Waittime]]&lt;=60,"46-60",TRUE,"60+")</f>
        <v>46-60</v>
      </c>
      <c r="Q298">
        <f>--(Table1[[#This Row],[Patient Waittime]]&lt;=30)</f>
        <v>0</v>
      </c>
      <c r="R298">
        <f>--Table1[[#This Row],[Patient Admission Flag]]</f>
        <v>0</v>
      </c>
      <c r="S298">
        <f>--AND(Table1[[#This Row],[WithinTarget]]=1,Table1[[#This Row],[Patient Satisfaction Score]]&gt;=7)</f>
        <v>0</v>
      </c>
      <c r="T298" t="str">
        <f>IF(LEFT(Table1[[#This Row],[Patient Gender]],1)="F","Female","Male")</f>
        <v>Female</v>
      </c>
    </row>
    <row r="299" spans="1:20" x14ac:dyDescent="0.3">
      <c r="A299" t="s">
        <v>403</v>
      </c>
      <c r="B299" s="1">
        <v>45161.852083333331</v>
      </c>
      <c r="C299" t="s">
        <v>13</v>
      </c>
      <c r="D299">
        <v>75</v>
      </c>
      <c r="E299" t="s">
        <v>14</v>
      </c>
      <c r="F299" t="s">
        <v>15</v>
      </c>
      <c r="G299" t="b">
        <v>0</v>
      </c>
      <c r="I299">
        <v>22</v>
      </c>
      <c r="J299" t="b">
        <v>0</v>
      </c>
      <c r="K299">
        <f>YEAR(Table1[[#This Row],[Patient Admission Date]])</f>
        <v>2023</v>
      </c>
      <c r="L299" t="str">
        <f>TEXT(Table1[[#This Row],[Patient Admission Date]],"mmm")</f>
        <v>Aug</v>
      </c>
      <c r="M299" t="str">
        <f>TEXT(Table1[[#This Row],[Patient Admission Date]],"ddd")</f>
        <v>Wed</v>
      </c>
      <c r="N299" t="str">
        <f>TEXT(INT(HOUR(Table1[[#This Row],[Patient Admission Date]])/3)*3,"00")&amp;"-"&amp;TEXT(INT(HOUR(Table1[[#This Row],[Patient Admission Date]])/3)*3+3,"00")</f>
        <v>18-21</v>
      </c>
      <c r="O299" t="str" cm="1">
        <f t="array" ref="O299">_xlfn.IFS(Table1[[#This Row],[Patient Age]]&lt;=14,"0-14",Table1[[#This Row],[Patient Age]]&lt;=29,"15-29",Table1[[#This Row],[Patient Age]]&lt;=44,"30-44",Table1[[#This Row],[Patient Age]]&lt;=59,"45-59",Table1[[#This Row],[Patient Age]]&lt;=74,"60-74",TRUE,"75+")</f>
        <v>75+</v>
      </c>
      <c r="P299" t="str" cm="1">
        <f t="array" ref="P299">_xlfn.IFS(Table1[[#This Row],[Patient Waittime]]&lt;=15,"0-15",Table1[[#This Row],[Patient Waittime]]&lt;=30,"16-30",Table1[[#This Row],[Patient Waittime]]&lt;=45,"31-45",Table1[[#This Row],[Patient Waittime]]&lt;=60,"46-60",TRUE,"60+")</f>
        <v>16-30</v>
      </c>
      <c r="Q299">
        <f>--(Table1[[#This Row],[Patient Waittime]]&lt;=30)</f>
        <v>1</v>
      </c>
      <c r="R299">
        <f>--Table1[[#This Row],[Patient Admission Flag]]</f>
        <v>0</v>
      </c>
      <c r="S299">
        <f>--AND(Table1[[#This Row],[WithinTarget]]=1,Table1[[#This Row],[Patient Satisfaction Score]]&gt;=7)</f>
        <v>0</v>
      </c>
      <c r="T299" t="str">
        <f>IF(LEFT(Table1[[#This Row],[Patient Gender]],1)="F","Female","Male")</f>
        <v>Female</v>
      </c>
    </row>
    <row r="300" spans="1:20" x14ac:dyDescent="0.3">
      <c r="A300" t="s">
        <v>404</v>
      </c>
      <c r="B300" s="1">
        <v>45082.12222222222</v>
      </c>
      <c r="C300" t="s">
        <v>9</v>
      </c>
      <c r="D300">
        <v>54</v>
      </c>
      <c r="E300" t="s">
        <v>14</v>
      </c>
      <c r="F300" t="s">
        <v>11</v>
      </c>
      <c r="G300" t="b">
        <v>0</v>
      </c>
      <c r="H300">
        <v>0</v>
      </c>
      <c r="I300">
        <v>59</v>
      </c>
      <c r="J300" t="b">
        <v>0</v>
      </c>
      <c r="K300">
        <f>YEAR(Table1[[#This Row],[Patient Admission Date]])</f>
        <v>2023</v>
      </c>
      <c r="L300" t="str">
        <f>TEXT(Table1[[#This Row],[Patient Admission Date]],"mmm")</f>
        <v>Jun</v>
      </c>
      <c r="M300" t="str">
        <f>TEXT(Table1[[#This Row],[Patient Admission Date]],"ddd")</f>
        <v>Mon</v>
      </c>
      <c r="N300" t="str">
        <f>TEXT(INT(HOUR(Table1[[#This Row],[Patient Admission Date]])/3)*3,"00")&amp;"-"&amp;TEXT(INT(HOUR(Table1[[#This Row],[Patient Admission Date]])/3)*3+3,"00")</f>
        <v>00-03</v>
      </c>
      <c r="O300" t="str" cm="1">
        <f t="array" ref="O300">_xlfn.IFS(Table1[[#This Row],[Patient Age]]&lt;=14,"0-14",Table1[[#This Row],[Patient Age]]&lt;=29,"15-29",Table1[[#This Row],[Patient Age]]&lt;=44,"30-44",Table1[[#This Row],[Patient Age]]&lt;=59,"45-59",Table1[[#This Row],[Patient Age]]&lt;=74,"60-74",TRUE,"75+")</f>
        <v>45-59</v>
      </c>
      <c r="P300" t="str" cm="1">
        <f t="array" ref="P300">_xlfn.IFS(Table1[[#This Row],[Patient Waittime]]&lt;=15,"0-15",Table1[[#This Row],[Patient Waittime]]&lt;=30,"16-30",Table1[[#This Row],[Patient Waittime]]&lt;=45,"31-45",Table1[[#This Row],[Patient Waittime]]&lt;=60,"46-60",TRUE,"60+")</f>
        <v>46-60</v>
      </c>
      <c r="Q300">
        <f>--(Table1[[#This Row],[Patient Waittime]]&lt;=30)</f>
        <v>0</v>
      </c>
      <c r="R300">
        <f>--Table1[[#This Row],[Patient Admission Flag]]</f>
        <v>0</v>
      </c>
      <c r="S300">
        <f>--AND(Table1[[#This Row],[WithinTarget]]=1,Table1[[#This Row],[Patient Satisfaction Score]]&gt;=7)</f>
        <v>0</v>
      </c>
      <c r="T300" t="str">
        <f>IF(LEFT(Table1[[#This Row],[Patient Gender]],1)="F","Female","Male")</f>
        <v>Male</v>
      </c>
    </row>
    <row r="301" spans="1:20" x14ac:dyDescent="0.3">
      <c r="A301" t="s">
        <v>405</v>
      </c>
      <c r="B301" s="1">
        <v>45429.557638888888</v>
      </c>
      <c r="C301" t="s">
        <v>13</v>
      </c>
      <c r="D301">
        <v>63</v>
      </c>
      <c r="E301" t="s">
        <v>14</v>
      </c>
      <c r="F301" t="s">
        <v>11</v>
      </c>
      <c r="G301" t="b">
        <v>0</v>
      </c>
      <c r="I301">
        <v>40</v>
      </c>
      <c r="J301" t="b">
        <v>0</v>
      </c>
      <c r="K301">
        <f>YEAR(Table1[[#This Row],[Patient Admission Date]])</f>
        <v>2024</v>
      </c>
      <c r="L301" t="str">
        <f>TEXT(Table1[[#This Row],[Patient Admission Date]],"mmm")</f>
        <v>May</v>
      </c>
      <c r="M301" t="str">
        <f>TEXT(Table1[[#This Row],[Patient Admission Date]],"ddd")</f>
        <v>Fri</v>
      </c>
      <c r="N301" t="str">
        <f>TEXT(INT(HOUR(Table1[[#This Row],[Patient Admission Date]])/3)*3,"00")&amp;"-"&amp;TEXT(INT(HOUR(Table1[[#This Row],[Patient Admission Date]])/3)*3+3,"00")</f>
        <v>12-15</v>
      </c>
      <c r="O301" t="str" cm="1">
        <f t="array" ref="O301">_xlfn.IFS(Table1[[#This Row],[Patient Age]]&lt;=14,"0-14",Table1[[#This Row],[Patient Age]]&lt;=29,"15-29",Table1[[#This Row],[Patient Age]]&lt;=44,"30-44",Table1[[#This Row],[Patient Age]]&lt;=59,"45-59",Table1[[#This Row],[Patient Age]]&lt;=74,"60-74",TRUE,"75+")</f>
        <v>60-74</v>
      </c>
      <c r="P301" t="str" cm="1">
        <f t="array" ref="P301">_xlfn.IFS(Table1[[#This Row],[Patient Waittime]]&lt;=15,"0-15",Table1[[#This Row],[Patient Waittime]]&lt;=30,"16-30",Table1[[#This Row],[Patient Waittime]]&lt;=45,"31-45",Table1[[#This Row],[Patient Waittime]]&lt;=60,"46-60",TRUE,"60+")</f>
        <v>31-45</v>
      </c>
      <c r="Q301">
        <f>--(Table1[[#This Row],[Patient Waittime]]&lt;=30)</f>
        <v>0</v>
      </c>
      <c r="R301">
        <f>--Table1[[#This Row],[Patient Admission Flag]]</f>
        <v>0</v>
      </c>
      <c r="S301">
        <f>--AND(Table1[[#This Row],[WithinTarget]]=1,Table1[[#This Row],[Patient Satisfaction Score]]&gt;=7)</f>
        <v>0</v>
      </c>
      <c r="T301" t="str">
        <f>IF(LEFT(Table1[[#This Row],[Patient Gender]],1)="F","Female","Male")</f>
        <v>Female</v>
      </c>
    </row>
    <row r="302" spans="1:20" x14ac:dyDescent="0.3">
      <c r="A302" t="s">
        <v>406</v>
      </c>
      <c r="B302" s="1">
        <v>45195.04791666667</v>
      </c>
      <c r="C302" t="s">
        <v>13</v>
      </c>
      <c r="D302">
        <v>50</v>
      </c>
      <c r="E302" t="s">
        <v>10</v>
      </c>
      <c r="F302" t="s">
        <v>15</v>
      </c>
      <c r="G302" t="b">
        <v>0</v>
      </c>
      <c r="I302">
        <v>28</v>
      </c>
      <c r="J302" t="b">
        <v>0</v>
      </c>
      <c r="K302">
        <f>YEAR(Table1[[#This Row],[Patient Admission Date]])</f>
        <v>2023</v>
      </c>
      <c r="L302" t="str">
        <f>TEXT(Table1[[#This Row],[Patient Admission Date]],"mmm")</f>
        <v>Sep</v>
      </c>
      <c r="M302" t="str">
        <f>TEXT(Table1[[#This Row],[Patient Admission Date]],"ddd")</f>
        <v>Tue</v>
      </c>
      <c r="N302" t="str">
        <f>TEXT(INT(HOUR(Table1[[#This Row],[Patient Admission Date]])/3)*3,"00")&amp;"-"&amp;TEXT(INT(HOUR(Table1[[#This Row],[Patient Admission Date]])/3)*3+3,"00")</f>
        <v>00-03</v>
      </c>
      <c r="O302" t="str" cm="1">
        <f t="array" ref="O302">_xlfn.IFS(Table1[[#This Row],[Patient Age]]&lt;=14,"0-14",Table1[[#This Row],[Patient Age]]&lt;=29,"15-29",Table1[[#This Row],[Patient Age]]&lt;=44,"30-44",Table1[[#This Row],[Patient Age]]&lt;=59,"45-59",Table1[[#This Row],[Patient Age]]&lt;=74,"60-74",TRUE,"75+")</f>
        <v>45-59</v>
      </c>
      <c r="P302" t="str" cm="1">
        <f t="array" ref="P302">_xlfn.IFS(Table1[[#This Row],[Patient Waittime]]&lt;=15,"0-15",Table1[[#This Row],[Patient Waittime]]&lt;=30,"16-30",Table1[[#This Row],[Patient Waittime]]&lt;=45,"31-45",Table1[[#This Row],[Patient Waittime]]&lt;=60,"46-60",TRUE,"60+")</f>
        <v>16-30</v>
      </c>
      <c r="Q302">
        <f>--(Table1[[#This Row],[Patient Waittime]]&lt;=30)</f>
        <v>1</v>
      </c>
      <c r="R302">
        <f>--Table1[[#This Row],[Patient Admission Flag]]</f>
        <v>0</v>
      </c>
      <c r="S302">
        <f>--AND(Table1[[#This Row],[WithinTarget]]=1,Table1[[#This Row],[Patient Satisfaction Score]]&gt;=7)</f>
        <v>0</v>
      </c>
      <c r="T302" t="str">
        <f>IF(LEFT(Table1[[#This Row],[Patient Gender]],1)="F","Female","Male")</f>
        <v>Female</v>
      </c>
    </row>
    <row r="303" spans="1:20" x14ac:dyDescent="0.3">
      <c r="A303" t="s">
        <v>407</v>
      </c>
      <c r="B303" s="1">
        <v>45198.556944444441</v>
      </c>
      <c r="C303" t="s">
        <v>9</v>
      </c>
      <c r="D303">
        <v>34</v>
      </c>
      <c r="E303" t="s">
        <v>22</v>
      </c>
      <c r="F303" t="s">
        <v>28</v>
      </c>
      <c r="G303" t="b">
        <v>1</v>
      </c>
      <c r="I303">
        <v>50</v>
      </c>
      <c r="J303" t="b">
        <v>1</v>
      </c>
      <c r="K303">
        <f>YEAR(Table1[[#This Row],[Patient Admission Date]])</f>
        <v>2023</v>
      </c>
      <c r="L303" t="str">
        <f>TEXT(Table1[[#This Row],[Patient Admission Date]],"mmm")</f>
        <v>Sep</v>
      </c>
      <c r="M303" t="str">
        <f>TEXT(Table1[[#This Row],[Patient Admission Date]],"ddd")</f>
        <v>Fri</v>
      </c>
      <c r="N303" t="str">
        <f>TEXT(INT(HOUR(Table1[[#This Row],[Patient Admission Date]])/3)*3,"00")&amp;"-"&amp;TEXT(INT(HOUR(Table1[[#This Row],[Patient Admission Date]])/3)*3+3,"00")</f>
        <v>12-15</v>
      </c>
      <c r="O303" t="str" cm="1">
        <f t="array" ref="O303">_xlfn.IFS(Table1[[#This Row],[Patient Age]]&lt;=14,"0-14",Table1[[#This Row],[Patient Age]]&lt;=29,"15-29",Table1[[#This Row],[Patient Age]]&lt;=44,"30-44",Table1[[#This Row],[Patient Age]]&lt;=59,"45-59",Table1[[#This Row],[Patient Age]]&lt;=74,"60-74",TRUE,"75+")</f>
        <v>30-44</v>
      </c>
      <c r="P303" t="str" cm="1">
        <f t="array" ref="P303">_xlfn.IFS(Table1[[#This Row],[Patient Waittime]]&lt;=15,"0-15",Table1[[#This Row],[Patient Waittime]]&lt;=30,"16-30",Table1[[#This Row],[Patient Waittime]]&lt;=45,"31-45",Table1[[#This Row],[Patient Waittime]]&lt;=60,"46-60",TRUE,"60+")</f>
        <v>46-60</v>
      </c>
      <c r="Q303">
        <f>--(Table1[[#This Row],[Patient Waittime]]&lt;=30)</f>
        <v>0</v>
      </c>
      <c r="R303">
        <f>--Table1[[#This Row],[Patient Admission Flag]]</f>
        <v>1</v>
      </c>
      <c r="S303">
        <f>--AND(Table1[[#This Row],[WithinTarget]]=1,Table1[[#This Row],[Patient Satisfaction Score]]&gt;=7)</f>
        <v>0</v>
      </c>
      <c r="T303" t="str">
        <f>IF(LEFT(Table1[[#This Row],[Patient Gender]],1)="F","Female","Male")</f>
        <v>Male</v>
      </c>
    </row>
    <row r="304" spans="1:20" x14ac:dyDescent="0.3">
      <c r="A304" t="s">
        <v>408</v>
      </c>
      <c r="B304" s="1">
        <v>45145.175000000003</v>
      </c>
      <c r="C304" t="s">
        <v>9</v>
      </c>
      <c r="D304">
        <v>23</v>
      </c>
      <c r="E304" t="s">
        <v>10</v>
      </c>
      <c r="F304" t="s">
        <v>11</v>
      </c>
      <c r="G304" t="b">
        <v>1</v>
      </c>
      <c r="I304">
        <v>44</v>
      </c>
      <c r="J304" t="b">
        <v>1</v>
      </c>
      <c r="K304">
        <f>YEAR(Table1[[#This Row],[Patient Admission Date]])</f>
        <v>2023</v>
      </c>
      <c r="L304" t="str">
        <f>TEXT(Table1[[#This Row],[Patient Admission Date]],"mmm")</f>
        <v>Aug</v>
      </c>
      <c r="M304" t="str">
        <f>TEXT(Table1[[#This Row],[Patient Admission Date]],"ddd")</f>
        <v>Mon</v>
      </c>
      <c r="N304" t="str">
        <f>TEXT(INT(HOUR(Table1[[#This Row],[Patient Admission Date]])/3)*3,"00")&amp;"-"&amp;TEXT(INT(HOUR(Table1[[#This Row],[Patient Admission Date]])/3)*3+3,"00")</f>
        <v>03-06</v>
      </c>
      <c r="O304" t="str" cm="1">
        <f t="array" ref="O304">_xlfn.IFS(Table1[[#This Row],[Patient Age]]&lt;=14,"0-14",Table1[[#This Row],[Patient Age]]&lt;=29,"15-29",Table1[[#This Row],[Patient Age]]&lt;=44,"30-44",Table1[[#This Row],[Patient Age]]&lt;=59,"45-59",Table1[[#This Row],[Patient Age]]&lt;=74,"60-74",TRUE,"75+")</f>
        <v>15-29</v>
      </c>
      <c r="P304" t="str" cm="1">
        <f t="array" ref="P304">_xlfn.IFS(Table1[[#This Row],[Patient Waittime]]&lt;=15,"0-15",Table1[[#This Row],[Patient Waittime]]&lt;=30,"16-30",Table1[[#This Row],[Patient Waittime]]&lt;=45,"31-45",Table1[[#This Row],[Patient Waittime]]&lt;=60,"46-60",TRUE,"60+")</f>
        <v>31-45</v>
      </c>
      <c r="Q304">
        <f>--(Table1[[#This Row],[Patient Waittime]]&lt;=30)</f>
        <v>0</v>
      </c>
      <c r="R304">
        <f>--Table1[[#This Row],[Patient Admission Flag]]</f>
        <v>1</v>
      </c>
      <c r="S304">
        <f>--AND(Table1[[#This Row],[WithinTarget]]=1,Table1[[#This Row],[Patient Satisfaction Score]]&gt;=7)</f>
        <v>0</v>
      </c>
      <c r="T304" t="str">
        <f>IF(LEFT(Table1[[#This Row],[Patient Gender]],1)="F","Female","Male")</f>
        <v>Male</v>
      </c>
    </row>
    <row r="305" spans="1:20" x14ac:dyDescent="0.3">
      <c r="A305" t="s">
        <v>409</v>
      </c>
      <c r="B305" s="1">
        <v>45114.13958333333</v>
      </c>
      <c r="C305" t="s">
        <v>9</v>
      </c>
      <c r="D305">
        <v>6</v>
      </c>
      <c r="E305" t="s">
        <v>10</v>
      </c>
      <c r="F305" t="s">
        <v>11</v>
      </c>
      <c r="G305" t="b">
        <v>0</v>
      </c>
      <c r="H305">
        <v>2</v>
      </c>
      <c r="I305">
        <v>32</v>
      </c>
      <c r="J305" t="b">
        <v>0</v>
      </c>
      <c r="K305">
        <f>YEAR(Table1[[#This Row],[Patient Admission Date]])</f>
        <v>2023</v>
      </c>
      <c r="L305" t="str">
        <f>TEXT(Table1[[#This Row],[Patient Admission Date]],"mmm")</f>
        <v>Jul</v>
      </c>
      <c r="M305" t="str">
        <f>TEXT(Table1[[#This Row],[Patient Admission Date]],"ddd")</f>
        <v>Fri</v>
      </c>
      <c r="N305" t="str">
        <f>TEXT(INT(HOUR(Table1[[#This Row],[Patient Admission Date]])/3)*3,"00")&amp;"-"&amp;TEXT(INT(HOUR(Table1[[#This Row],[Patient Admission Date]])/3)*3+3,"00")</f>
        <v>03-06</v>
      </c>
      <c r="O305" t="str" cm="1">
        <f t="array" ref="O305">_xlfn.IFS(Table1[[#This Row],[Patient Age]]&lt;=14,"0-14",Table1[[#This Row],[Patient Age]]&lt;=29,"15-29",Table1[[#This Row],[Patient Age]]&lt;=44,"30-44",Table1[[#This Row],[Patient Age]]&lt;=59,"45-59",Table1[[#This Row],[Patient Age]]&lt;=74,"60-74",TRUE,"75+")</f>
        <v>0-14</v>
      </c>
      <c r="P305" t="str" cm="1">
        <f t="array" ref="P305">_xlfn.IFS(Table1[[#This Row],[Patient Waittime]]&lt;=15,"0-15",Table1[[#This Row],[Patient Waittime]]&lt;=30,"16-30",Table1[[#This Row],[Patient Waittime]]&lt;=45,"31-45",Table1[[#This Row],[Patient Waittime]]&lt;=60,"46-60",TRUE,"60+")</f>
        <v>31-45</v>
      </c>
      <c r="Q305">
        <f>--(Table1[[#This Row],[Patient Waittime]]&lt;=30)</f>
        <v>0</v>
      </c>
      <c r="R305">
        <f>--Table1[[#This Row],[Patient Admission Flag]]</f>
        <v>0</v>
      </c>
      <c r="S305">
        <f>--AND(Table1[[#This Row],[WithinTarget]]=1,Table1[[#This Row],[Patient Satisfaction Score]]&gt;=7)</f>
        <v>0</v>
      </c>
      <c r="T305" t="str">
        <f>IF(LEFT(Table1[[#This Row],[Patient Gender]],1)="F","Female","Male")</f>
        <v>Male</v>
      </c>
    </row>
    <row r="306" spans="1:20" x14ac:dyDescent="0.3">
      <c r="A306" t="s">
        <v>410</v>
      </c>
      <c r="B306" s="1">
        <v>45481.820138888892</v>
      </c>
      <c r="C306" t="s">
        <v>9</v>
      </c>
      <c r="D306">
        <v>30</v>
      </c>
      <c r="E306" t="s">
        <v>10</v>
      </c>
      <c r="F306" t="s">
        <v>15</v>
      </c>
      <c r="G306" t="b">
        <v>0</v>
      </c>
      <c r="I306">
        <v>14</v>
      </c>
      <c r="J306" t="b">
        <v>0</v>
      </c>
      <c r="K306">
        <f>YEAR(Table1[[#This Row],[Patient Admission Date]])</f>
        <v>2024</v>
      </c>
      <c r="L306" t="str">
        <f>TEXT(Table1[[#This Row],[Patient Admission Date]],"mmm")</f>
        <v>Jul</v>
      </c>
      <c r="M306" t="str">
        <f>TEXT(Table1[[#This Row],[Patient Admission Date]],"ddd")</f>
        <v>Mon</v>
      </c>
      <c r="N306" t="str">
        <f>TEXT(INT(HOUR(Table1[[#This Row],[Patient Admission Date]])/3)*3,"00")&amp;"-"&amp;TEXT(INT(HOUR(Table1[[#This Row],[Patient Admission Date]])/3)*3+3,"00")</f>
        <v>18-21</v>
      </c>
      <c r="O306" t="str" cm="1">
        <f t="array" ref="O306">_xlfn.IFS(Table1[[#This Row],[Patient Age]]&lt;=14,"0-14",Table1[[#This Row],[Patient Age]]&lt;=29,"15-29",Table1[[#This Row],[Patient Age]]&lt;=44,"30-44",Table1[[#This Row],[Patient Age]]&lt;=59,"45-59",Table1[[#This Row],[Patient Age]]&lt;=74,"60-74",TRUE,"75+")</f>
        <v>30-44</v>
      </c>
      <c r="P306" t="str" cm="1">
        <f t="array" ref="P306">_xlfn.IFS(Table1[[#This Row],[Patient Waittime]]&lt;=15,"0-15",Table1[[#This Row],[Patient Waittime]]&lt;=30,"16-30",Table1[[#This Row],[Patient Waittime]]&lt;=45,"31-45",Table1[[#This Row],[Patient Waittime]]&lt;=60,"46-60",TRUE,"60+")</f>
        <v>0-15</v>
      </c>
      <c r="Q306">
        <f>--(Table1[[#This Row],[Patient Waittime]]&lt;=30)</f>
        <v>1</v>
      </c>
      <c r="R306">
        <f>--Table1[[#This Row],[Patient Admission Flag]]</f>
        <v>0</v>
      </c>
      <c r="S306">
        <f>--AND(Table1[[#This Row],[WithinTarget]]=1,Table1[[#This Row],[Patient Satisfaction Score]]&gt;=7)</f>
        <v>0</v>
      </c>
      <c r="T306" t="str">
        <f>IF(LEFT(Table1[[#This Row],[Patient Gender]],1)="F","Female","Male")</f>
        <v>Male</v>
      </c>
    </row>
    <row r="307" spans="1:20" x14ac:dyDescent="0.3">
      <c r="A307" t="s">
        <v>411</v>
      </c>
      <c r="B307" s="1">
        <v>45338.651388888888</v>
      </c>
      <c r="C307" t="s">
        <v>9</v>
      </c>
      <c r="D307">
        <v>12</v>
      </c>
      <c r="E307" t="s">
        <v>10</v>
      </c>
      <c r="F307" t="s">
        <v>11</v>
      </c>
      <c r="G307" t="b">
        <v>0</v>
      </c>
      <c r="I307">
        <v>40</v>
      </c>
      <c r="J307" t="b">
        <v>0</v>
      </c>
      <c r="K307">
        <f>YEAR(Table1[[#This Row],[Patient Admission Date]])</f>
        <v>2024</v>
      </c>
      <c r="L307" t="str">
        <f>TEXT(Table1[[#This Row],[Patient Admission Date]],"mmm")</f>
        <v>Feb</v>
      </c>
      <c r="M307" t="str">
        <f>TEXT(Table1[[#This Row],[Patient Admission Date]],"ddd")</f>
        <v>Fri</v>
      </c>
      <c r="N307" t="str">
        <f>TEXT(INT(HOUR(Table1[[#This Row],[Patient Admission Date]])/3)*3,"00")&amp;"-"&amp;TEXT(INT(HOUR(Table1[[#This Row],[Patient Admission Date]])/3)*3+3,"00")</f>
        <v>15-18</v>
      </c>
      <c r="O307" t="str" cm="1">
        <f t="array" ref="O307">_xlfn.IFS(Table1[[#This Row],[Patient Age]]&lt;=14,"0-14",Table1[[#This Row],[Patient Age]]&lt;=29,"15-29",Table1[[#This Row],[Patient Age]]&lt;=44,"30-44",Table1[[#This Row],[Patient Age]]&lt;=59,"45-59",Table1[[#This Row],[Patient Age]]&lt;=74,"60-74",TRUE,"75+")</f>
        <v>0-14</v>
      </c>
      <c r="P307" t="str" cm="1">
        <f t="array" ref="P307">_xlfn.IFS(Table1[[#This Row],[Patient Waittime]]&lt;=15,"0-15",Table1[[#This Row],[Patient Waittime]]&lt;=30,"16-30",Table1[[#This Row],[Patient Waittime]]&lt;=45,"31-45",Table1[[#This Row],[Patient Waittime]]&lt;=60,"46-60",TRUE,"60+")</f>
        <v>31-45</v>
      </c>
      <c r="Q307">
        <f>--(Table1[[#This Row],[Patient Waittime]]&lt;=30)</f>
        <v>0</v>
      </c>
      <c r="R307">
        <f>--Table1[[#This Row],[Patient Admission Flag]]</f>
        <v>0</v>
      </c>
      <c r="S307">
        <f>--AND(Table1[[#This Row],[WithinTarget]]=1,Table1[[#This Row],[Patient Satisfaction Score]]&gt;=7)</f>
        <v>0</v>
      </c>
      <c r="T307" t="str">
        <f>IF(LEFT(Table1[[#This Row],[Patient Gender]],1)="F","Female","Male")</f>
        <v>Male</v>
      </c>
    </row>
    <row r="308" spans="1:20" x14ac:dyDescent="0.3">
      <c r="A308" t="s">
        <v>412</v>
      </c>
      <c r="B308" s="1">
        <v>45491.936805555553</v>
      </c>
      <c r="C308" t="s">
        <v>9</v>
      </c>
      <c r="D308">
        <v>63</v>
      </c>
      <c r="E308" t="s">
        <v>10</v>
      </c>
      <c r="F308" t="s">
        <v>15</v>
      </c>
      <c r="G308" t="b">
        <v>0</v>
      </c>
      <c r="H308">
        <v>0</v>
      </c>
      <c r="I308">
        <v>45</v>
      </c>
      <c r="J308" t="b">
        <v>0</v>
      </c>
      <c r="K308">
        <f>YEAR(Table1[[#This Row],[Patient Admission Date]])</f>
        <v>2024</v>
      </c>
      <c r="L308" t="str">
        <f>TEXT(Table1[[#This Row],[Patient Admission Date]],"mmm")</f>
        <v>Jul</v>
      </c>
      <c r="M308" t="str">
        <f>TEXT(Table1[[#This Row],[Patient Admission Date]],"ddd")</f>
        <v>Thu</v>
      </c>
      <c r="N308" t="str">
        <f>TEXT(INT(HOUR(Table1[[#This Row],[Patient Admission Date]])/3)*3,"00")&amp;"-"&amp;TEXT(INT(HOUR(Table1[[#This Row],[Patient Admission Date]])/3)*3+3,"00")</f>
        <v>21-24</v>
      </c>
      <c r="O308" t="str" cm="1">
        <f t="array" ref="O308">_xlfn.IFS(Table1[[#This Row],[Patient Age]]&lt;=14,"0-14",Table1[[#This Row],[Patient Age]]&lt;=29,"15-29",Table1[[#This Row],[Patient Age]]&lt;=44,"30-44",Table1[[#This Row],[Patient Age]]&lt;=59,"45-59",Table1[[#This Row],[Patient Age]]&lt;=74,"60-74",TRUE,"75+")</f>
        <v>60-74</v>
      </c>
      <c r="P308" t="str" cm="1">
        <f t="array" ref="P308">_xlfn.IFS(Table1[[#This Row],[Patient Waittime]]&lt;=15,"0-15",Table1[[#This Row],[Patient Waittime]]&lt;=30,"16-30",Table1[[#This Row],[Patient Waittime]]&lt;=45,"31-45",Table1[[#This Row],[Patient Waittime]]&lt;=60,"46-60",TRUE,"60+")</f>
        <v>31-45</v>
      </c>
      <c r="Q308">
        <f>--(Table1[[#This Row],[Patient Waittime]]&lt;=30)</f>
        <v>0</v>
      </c>
      <c r="R308">
        <f>--Table1[[#This Row],[Patient Admission Flag]]</f>
        <v>0</v>
      </c>
      <c r="S308">
        <f>--AND(Table1[[#This Row],[WithinTarget]]=1,Table1[[#This Row],[Patient Satisfaction Score]]&gt;=7)</f>
        <v>0</v>
      </c>
      <c r="T308" t="str">
        <f>IF(LEFT(Table1[[#This Row],[Patient Gender]],1)="F","Female","Male")</f>
        <v>Male</v>
      </c>
    </row>
    <row r="309" spans="1:20" x14ac:dyDescent="0.3">
      <c r="A309" t="s">
        <v>413</v>
      </c>
      <c r="B309" s="1">
        <v>45028.809027777781</v>
      </c>
      <c r="C309" t="s">
        <v>9</v>
      </c>
      <c r="D309">
        <v>42</v>
      </c>
      <c r="E309" t="s">
        <v>10</v>
      </c>
      <c r="F309" t="s">
        <v>15</v>
      </c>
      <c r="G309" t="b">
        <v>0</v>
      </c>
      <c r="I309">
        <v>27</v>
      </c>
      <c r="J309" t="b">
        <v>0</v>
      </c>
      <c r="K309">
        <f>YEAR(Table1[[#This Row],[Patient Admission Date]])</f>
        <v>2023</v>
      </c>
      <c r="L309" t="str">
        <f>TEXT(Table1[[#This Row],[Patient Admission Date]],"mmm")</f>
        <v>Apr</v>
      </c>
      <c r="M309" t="str">
        <f>TEXT(Table1[[#This Row],[Patient Admission Date]],"ddd")</f>
        <v>Wed</v>
      </c>
      <c r="N309" t="str">
        <f>TEXT(INT(HOUR(Table1[[#This Row],[Patient Admission Date]])/3)*3,"00")&amp;"-"&amp;TEXT(INT(HOUR(Table1[[#This Row],[Patient Admission Date]])/3)*3+3,"00")</f>
        <v>18-21</v>
      </c>
      <c r="O309" t="str" cm="1">
        <f t="array" ref="O309">_xlfn.IFS(Table1[[#This Row],[Patient Age]]&lt;=14,"0-14",Table1[[#This Row],[Patient Age]]&lt;=29,"15-29",Table1[[#This Row],[Patient Age]]&lt;=44,"30-44",Table1[[#This Row],[Patient Age]]&lt;=59,"45-59",Table1[[#This Row],[Patient Age]]&lt;=74,"60-74",TRUE,"75+")</f>
        <v>30-44</v>
      </c>
      <c r="P309" t="str" cm="1">
        <f t="array" ref="P309">_xlfn.IFS(Table1[[#This Row],[Patient Waittime]]&lt;=15,"0-15",Table1[[#This Row],[Patient Waittime]]&lt;=30,"16-30",Table1[[#This Row],[Patient Waittime]]&lt;=45,"31-45",Table1[[#This Row],[Patient Waittime]]&lt;=60,"46-60",TRUE,"60+")</f>
        <v>16-30</v>
      </c>
      <c r="Q309">
        <f>--(Table1[[#This Row],[Patient Waittime]]&lt;=30)</f>
        <v>1</v>
      </c>
      <c r="R309">
        <f>--Table1[[#This Row],[Patient Admission Flag]]</f>
        <v>0</v>
      </c>
      <c r="S309">
        <f>--AND(Table1[[#This Row],[WithinTarget]]=1,Table1[[#This Row],[Patient Satisfaction Score]]&gt;=7)</f>
        <v>0</v>
      </c>
      <c r="T309" t="str">
        <f>IF(LEFT(Table1[[#This Row],[Patient Gender]],1)="F","Female","Male")</f>
        <v>Male</v>
      </c>
    </row>
    <row r="310" spans="1:20" x14ac:dyDescent="0.3">
      <c r="A310" t="s">
        <v>414</v>
      </c>
      <c r="B310" s="1">
        <v>45221.669444444444</v>
      </c>
      <c r="C310" t="s">
        <v>9</v>
      </c>
      <c r="D310">
        <v>65</v>
      </c>
      <c r="E310" t="s">
        <v>10</v>
      </c>
      <c r="F310" t="s">
        <v>11</v>
      </c>
      <c r="G310" t="b">
        <v>0</v>
      </c>
      <c r="H310">
        <v>6</v>
      </c>
      <c r="I310">
        <v>27</v>
      </c>
      <c r="J310" t="b">
        <v>0</v>
      </c>
      <c r="K310">
        <f>YEAR(Table1[[#This Row],[Patient Admission Date]])</f>
        <v>2023</v>
      </c>
      <c r="L310" t="str">
        <f>TEXT(Table1[[#This Row],[Patient Admission Date]],"mmm")</f>
        <v>Oct</v>
      </c>
      <c r="M310" t="str">
        <f>TEXT(Table1[[#This Row],[Patient Admission Date]],"ddd")</f>
        <v>Sun</v>
      </c>
      <c r="N310" t="str">
        <f>TEXT(INT(HOUR(Table1[[#This Row],[Patient Admission Date]])/3)*3,"00")&amp;"-"&amp;TEXT(INT(HOUR(Table1[[#This Row],[Patient Admission Date]])/3)*3+3,"00")</f>
        <v>15-18</v>
      </c>
      <c r="O310" t="str" cm="1">
        <f t="array" ref="O310">_xlfn.IFS(Table1[[#This Row],[Patient Age]]&lt;=14,"0-14",Table1[[#This Row],[Patient Age]]&lt;=29,"15-29",Table1[[#This Row],[Patient Age]]&lt;=44,"30-44",Table1[[#This Row],[Patient Age]]&lt;=59,"45-59",Table1[[#This Row],[Patient Age]]&lt;=74,"60-74",TRUE,"75+")</f>
        <v>60-74</v>
      </c>
      <c r="P310" t="str" cm="1">
        <f t="array" ref="P310">_xlfn.IFS(Table1[[#This Row],[Patient Waittime]]&lt;=15,"0-15",Table1[[#This Row],[Patient Waittime]]&lt;=30,"16-30",Table1[[#This Row],[Patient Waittime]]&lt;=45,"31-45",Table1[[#This Row],[Patient Waittime]]&lt;=60,"46-60",TRUE,"60+")</f>
        <v>16-30</v>
      </c>
      <c r="Q310">
        <f>--(Table1[[#This Row],[Patient Waittime]]&lt;=30)</f>
        <v>1</v>
      </c>
      <c r="R310">
        <f>--Table1[[#This Row],[Patient Admission Flag]]</f>
        <v>0</v>
      </c>
      <c r="S310">
        <f>--AND(Table1[[#This Row],[WithinTarget]]=1,Table1[[#This Row],[Patient Satisfaction Score]]&gt;=7)</f>
        <v>0</v>
      </c>
      <c r="T310" t="str">
        <f>IF(LEFT(Table1[[#This Row],[Patient Gender]],1)="F","Female","Male")</f>
        <v>Male</v>
      </c>
    </row>
    <row r="311" spans="1:20" x14ac:dyDescent="0.3">
      <c r="A311" t="s">
        <v>415</v>
      </c>
      <c r="B311" s="1">
        <v>45030.84652777778</v>
      </c>
      <c r="C311" t="s">
        <v>9</v>
      </c>
      <c r="D311">
        <v>21</v>
      </c>
      <c r="E311" t="s">
        <v>19</v>
      </c>
      <c r="F311" t="s">
        <v>11</v>
      </c>
      <c r="G311" t="b">
        <v>1</v>
      </c>
      <c r="I311">
        <v>42</v>
      </c>
      <c r="J311" t="b">
        <v>1</v>
      </c>
      <c r="K311">
        <f>YEAR(Table1[[#This Row],[Patient Admission Date]])</f>
        <v>2023</v>
      </c>
      <c r="L311" t="str">
        <f>TEXT(Table1[[#This Row],[Patient Admission Date]],"mmm")</f>
        <v>Apr</v>
      </c>
      <c r="M311" t="str">
        <f>TEXT(Table1[[#This Row],[Patient Admission Date]],"ddd")</f>
        <v>Fri</v>
      </c>
      <c r="N311" t="str">
        <f>TEXT(INT(HOUR(Table1[[#This Row],[Patient Admission Date]])/3)*3,"00")&amp;"-"&amp;TEXT(INT(HOUR(Table1[[#This Row],[Patient Admission Date]])/3)*3+3,"00")</f>
        <v>18-21</v>
      </c>
      <c r="O311" t="str" cm="1">
        <f t="array" ref="O311">_xlfn.IFS(Table1[[#This Row],[Patient Age]]&lt;=14,"0-14",Table1[[#This Row],[Patient Age]]&lt;=29,"15-29",Table1[[#This Row],[Patient Age]]&lt;=44,"30-44",Table1[[#This Row],[Patient Age]]&lt;=59,"45-59",Table1[[#This Row],[Patient Age]]&lt;=74,"60-74",TRUE,"75+")</f>
        <v>15-29</v>
      </c>
      <c r="P311" t="str" cm="1">
        <f t="array" ref="P311">_xlfn.IFS(Table1[[#This Row],[Patient Waittime]]&lt;=15,"0-15",Table1[[#This Row],[Patient Waittime]]&lt;=30,"16-30",Table1[[#This Row],[Patient Waittime]]&lt;=45,"31-45",Table1[[#This Row],[Patient Waittime]]&lt;=60,"46-60",TRUE,"60+")</f>
        <v>31-45</v>
      </c>
      <c r="Q311">
        <f>--(Table1[[#This Row],[Patient Waittime]]&lt;=30)</f>
        <v>0</v>
      </c>
      <c r="R311">
        <f>--Table1[[#This Row],[Patient Admission Flag]]</f>
        <v>1</v>
      </c>
      <c r="S311">
        <f>--AND(Table1[[#This Row],[WithinTarget]]=1,Table1[[#This Row],[Patient Satisfaction Score]]&gt;=7)</f>
        <v>0</v>
      </c>
      <c r="T311" t="str">
        <f>IF(LEFT(Table1[[#This Row],[Patient Gender]],1)="F","Female","Male")</f>
        <v>Male</v>
      </c>
    </row>
    <row r="312" spans="1:20" x14ac:dyDescent="0.3">
      <c r="A312" t="s">
        <v>416</v>
      </c>
      <c r="B312" s="1">
        <v>45303.904166666667</v>
      </c>
      <c r="C312" t="s">
        <v>9</v>
      </c>
      <c r="D312">
        <v>1</v>
      </c>
      <c r="E312" t="s">
        <v>21</v>
      </c>
      <c r="F312" t="s">
        <v>11</v>
      </c>
      <c r="G312" t="b">
        <v>0</v>
      </c>
      <c r="H312">
        <v>7</v>
      </c>
      <c r="I312">
        <v>24</v>
      </c>
      <c r="J312" t="b">
        <v>0</v>
      </c>
      <c r="K312">
        <f>YEAR(Table1[[#This Row],[Patient Admission Date]])</f>
        <v>2024</v>
      </c>
      <c r="L312" t="str">
        <f>TEXT(Table1[[#This Row],[Patient Admission Date]],"mmm")</f>
        <v>Jan</v>
      </c>
      <c r="M312" t="str">
        <f>TEXT(Table1[[#This Row],[Patient Admission Date]],"ddd")</f>
        <v>Fri</v>
      </c>
      <c r="N312" t="str">
        <f>TEXT(INT(HOUR(Table1[[#This Row],[Patient Admission Date]])/3)*3,"00")&amp;"-"&amp;TEXT(INT(HOUR(Table1[[#This Row],[Patient Admission Date]])/3)*3+3,"00")</f>
        <v>21-24</v>
      </c>
      <c r="O312" t="str" cm="1">
        <f t="array" ref="O312">_xlfn.IFS(Table1[[#This Row],[Patient Age]]&lt;=14,"0-14",Table1[[#This Row],[Patient Age]]&lt;=29,"15-29",Table1[[#This Row],[Patient Age]]&lt;=44,"30-44",Table1[[#This Row],[Patient Age]]&lt;=59,"45-59",Table1[[#This Row],[Patient Age]]&lt;=74,"60-74",TRUE,"75+")</f>
        <v>0-14</v>
      </c>
      <c r="P312" t="str" cm="1">
        <f t="array" ref="P312">_xlfn.IFS(Table1[[#This Row],[Patient Waittime]]&lt;=15,"0-15",Table1[[#This Row],[Patient Waittime]]&lt;=30,"16-30",Table1[[#This Row],[Patient Waittime]]&lt;=45,"31-45",Table1[[#This Row],[Patient Waittime]]&lt;=60,"46-60",TRUE,"60+")</f>
        <v>16-30</v>
      </c>
      <c r="Q312">
        <f>--(Table1[[#This Row],[Patient Waittime]]&lt;=30)</f>
        <v>1</v>
      </c>
      <c r="R312">
        <f>--Table1[[#This Row],[Patient Admission Flag]]</f>
        <v>0</v>
      </c>
      <c r="S312">
        <f>--AND(Table1[[#This Row],[WithinTarget]]=1,Table1[[#This Row],[Patient Satisfaction Score]]&gt;=7)</f>
        <v>1</v>
      </c>
      <c r="T312" t="str">
        <f>IF(LEFT(Table1[[#This Row],[Patient Gender]],1)="F","Female","Male")</f>
        <v>Male</v>
      </c>
    </row>
    <row r="313" spans="1:20" x14ac:dyDescent="0.3">
      <c r="A313" t="s">
        <v>417</v>
      </c>
      <c r="B313" s="1">
        <v>45130.401388888888</v>
      </c>
      <c r="C313" t="s">
        <v>13</v>
      </c>
      <c r="D313">
        <v>29</v>
      </c>
      <c r="E313" t="s">
        <v>21</v>
      </c>
      <c r="F313" t="s">
        <v>11</v>
      </c>
      <c r="G313" t="b">
        <v>1</v>
      </c>
      <c r="I313">
        <v>28</v>
      </c>
      <c r="J313" t="b">
        <v>1</v>
      </c>
      <c r="K313">
        <f>YEAR(Table1[[#This Row],[Patient Admission Date]])</f>
        <v>2023</v>
      </c>
      <c r="L313" t="str">
        <f>TEXT(Table1[[#This Row],[Patient Admission Date]],"mmm")</f>
        <v>Jul</v>
      </c>
      <c r="M313" t="str">
        <f>TEXT(Table1[[#This Row],[Patient Admission Date]],"ddd")</f>
        <v>Sun</v>
      </c>
      <c r="N313" t="str">
        <f>TEXT(INT(HOUR(Table1[[#This Row],[Patient Admission Date]])/3)*3,"00")&amp;"-"&amp;TEXT(INT(HOUR(Table1[[#This Row],[Patient Admission Date]])/3)*3+3,"00")</f>
        <v>09-12</v>
      </c>
      <c r="O313" t="str" cm="1">
        <f t="array" ref="O313">_xlfn.IFS(Table1[[#This Row],[Patient Age]]&lt;=14,"0-14",Table1[[#This Row],[Patient Age]]&lt;=29,"15-29",Table1[[#This Row],[Patient Age]]&lt;=44,"30-44",Table1[[#This Row],[Patient Age]]&lt;=59,"45-59",Table1[[#This Row],[Patient Age]]&lt;=74,"60-74",TRUE,"75+")</f>
        <v>15-29</v>
      </c>
      <c r="P313" t="str" cm="1">
        <f t="array" ref="P313">_xlfn.IFS(Table1[[#This Row],[Patient Waittime]]&lt;=15,"0-15",Table1[[#This Row],[Patient Waittime]]&lt;=30,"16-30",Table1[[#This Row],[Patient Waittime]]&lt;=45,"31-45",Table1[[#This Row],[Patient Waittime]]&lt;=60,"46-60",TRUE,"60+")</f>
        <v>16-30</v>
      </c>
      <c r="Q313">
        <f>--(Table1[[#This Row],[Patient Waittime]]&lt;=30)</f>
        <v>1</v>
      </c>
      <c r="R313">
        <f>--Table1[[#This Row],[Patient Admission Flag]]</f>
        <v>1</v>
      </c>
      <c r="S313">
        <f>--AND(Table1[[#This Row],[WithinTarget]]=1,Table1[[#This Row],[Patient Satisfaction Score]]&gt;=7)</f>
        <v>0</v>
      </c>
      <c r="T313" t="str">
        <f>IF(LEFT(Table1[[#This Row],[Patient Gender]],1)="F","Female","Male")</f>
        <v>Female</v>
      </c>
    </row>
    <row r="314" spans="1:20" x14ac:dyDescent="0.3">
      <c r="A314" t="s">
        <v>418</v>
      </c>
      <c r="B314" s="1">
        <v>45496.700694444444</v>
      </c>
      <c r="C314" t="s">
        <v>13</v>
      </c>
      <c r="D314">
        <v>16</v>
      </c>
      <c r="E314" t="s">
        <v>12</v>
      </c>
      <c r="F314" t="s">
        <v>23</v>
      </c>
      <c r="G314" t="b">
        <v>1</v>
      </c>
      <c r="I314">
        <v>58</v>
      </c>
      <c r="J314" t="b">
        <v>1</v>
      </c>
      <c r="K314">
        <f>YEAR(Table1[[#This Row],[Patient Admission Date]])</f>
        <v>2024</v>
      </c>
      <c r="L314" t="str">
        <f>TEXT(Table1[[#This Row],[Patient Admission Date]],"mmm")</f>
        <v>Jul</v>
      </c>
      <c r="M314" t="str">
        <f>TEXT(Table1[[#This Row],[Patient Admission Date]],"ddd")</f>
        <v>Tue</v>
      </c>
      <c r="N314" t="str">
        <f>TEXT(INT(HOUR(Table1[[#This Row],[Patient Admission Date]])/3)*3,"00")&amp;"-"&amp;TEXT(INT(HOUR(Table1[[#This Row],[Patient Admission Date]])/3)*3+3,"00")</f>
        <v>15-18</v>
      </c>
      <c r="O314" t="str" cm="1">
        <f t="array" ref="O314">_xlfn.IFS(Table1[[#This Row],[Patient Age]]&lt;=14,"0-14",Table1[[#This Row],[Patient Age]]&lt;=29,"15-29",Table1[[#This Row],[Patient Age]]&lt;=44,"30-44",Table1[[#This Row],[Patient Age]]&lt;=59,"45-59",Table1[[#This Row],[Patient Age]]&lt;=74,"60-74",TRUE,"75+")</f>
        <v>15-29</v>
      </c>
      <c r="P314" t="str" cm="1">
        <f t="array" ref="P314">_xlfn.IFS(Table1[[#This Row],[Patient Waittime]]&lt;=15,"0-15",Table1[[#This Row],[Patient Waittime]]&lt;=30,"16-30",Table1[[#This Row],[Patient Waittime]]&lt;=45,"31-45",Table1[[#This Row],[Patient Waittime]]&lt;=60,"46-60",TRUE,"60+")</f>
        <v>46-60</v>
      </c>
      <c r="Q314">
        <f>--(Table1[[#This Row],[Patient Waittime]]&lt;=30)</f>
        <v>0</v>
      </c>
      <c r="R314">
        <f>--Table1[[#This Row],[Patient Admission Flag]]</f>
        <v>1</v>
      </c>
      <c r="S314">
        <f>--AND(Table1[[#This Row],[WithinTarget]]=1,Table1[[#This Row],[Patient Satisfaction Score]]&gt;=7)</f>
        <v>0</v>
      </c>
      <c r="T314" t="str">
        <f>IF(LEFT(Table1[[#This Row],[Patient Gender]],1)="F","Female","Male")</f>
        <v>Female</v>
      </c>
    </row>
    <row r="315" spans="1:20" x14ac:dyDescent="0.3">
      <c r="A315" t="s">
        <v>419</v>
      </c>
      <c r="B315" s="1">
        <v>45481.966666666667</v>
      </c>
      <c r="C315" t="s">
        <v>13</v>
      </c>
      <c r="D315">
        <v>38</v>
      </c>
      <c r="E315" t="s">
        <v>19</v>
      </c>
      <c r="F315" t="s">
        <v>11</v>
      </c>
      <c r="G315" t="b">
        <v>0</v>
      </c>
      <c r="I315">
        <v>48</v>
      </c>
      <c r="J315" t="b">
        <v>0</v>
      </c>
      <c r="K315">
        <f>YEAR(Table1[[#This Row],[Patient Admission Date]])</f>
        <v>2024</v>
      </c>
      <c r="L315" t="str">
        <f>TEXT(Table1[[#This Row],[Patient Admission Date]],"mmm")</f>
        <v>Jul</v>
      </c>
      <c r="M315" t="str">
        <f>TEXT(Table1[[#This Row],[Patient Admission Date]],"ddd")</f>
        <v>Mon</v>
      </c>
      <c r="N315" t="str">
        <f>TEXT(INT(HOUR(Table1[[#This Row],[Patient Admission Date]])/3)*3,"00")&amp;"-"&amp;TEXT(INT(HOUR(Table1[[#This Row],[Patient Admission Date]])/3)*3+3,"00")</f>
        <v>21-24</v>
      </c>
      <c r="O315" t="str" cm="1">
        <f t="array" ref="O315">_xlfn.IFS(Table1[[#This Row],[Patient Age]]&lt;=14,"0-14",Table1[[#This Row],[Patient Age]]&lt;=29,"15-29",Table1[[#This Row],[Patient Age]]&lt;=44,"30-44",Table1[[#This Row],[Patient Age]]&lt;=59,"45-59",Table1[[#This Row],[Patient Age]]&lt;=74,"60-74",TRUE,"75+")</f>
        <v>30-44</v>
      </c>
      <c r="P315" t="str" cm="1">
        <f t="array" ref="P315">_xlfn.IFS(Table1[[#This Row],[Patient Waittime]]&lt;=15,"0-15",Table1[[#This Row],[Patient Waittime]]&lt;=30,"16-30",Table1[[#This Row],[Patient Waittime]]&lt;=45,"31-45",Table1[[#This Row],[Patient Waittime]]&lt;=60,"46-60",TRUE,"60+")</f>
        <v>46-60</v>
      </c>
      <c r="Q315">
        <f>--(Table1[[#This Row],[Patient Waittime]]&lt;=30)</f>
        <v>0</v>
      </c>
      <c r="R315">
        <f>--Table1[[#This Row],[Patient Admission Flag]]</f>
        <v>0</v>
      </c>
      <c r="S315">
        <f>--AND(Table1[[#This Row],[WithinTarget]]=1,Table1[[#This Row],[Patient Satisfaction Score]]&gt;=7)</f>
        <v>0</v>
      </c>
      <c r="T315" t="str">
        <f>IF(LEFT(Table1[[#This Row],[Patient Gender]],1)="F","Female","Male")</f>
        <v>Female</v>
      </c>
    </row>
    <row r="316" spans="1:20" x14ac:dyDescent="0.3">
      <c r="A316" t="s">
        <v>420</v>
      </c>
      <c r="B316" s="1">
        <v>45248.292361111111</v>
      </c>
      <c r="C316" t="s">
        <v>13</v>
      </c>
      <c r="D316">
        <v>20</v>
      </c>
      <c r="E316" t="s">
        <v>10</v>
      </c>
      <c r="F316" t="s">
        <v>15</v>
      </c>
      <c r="G316" t="b">
        <v>0</v>
      </c>
      <c r="I316">
        <v>40</v>
      </c>
      <c r="J316" t="b">
        <v>0</v>
      </c>
      <c r="K316">
        <f>YEAR(Table1[[#This Row],[Patient Admission Date]])</f>
        <v>2023</v>
      </c>
      <c r="L316" t="str">
        <f>TEXT(Table1[[#This Row],[Patient Admission Date]],"mmm")</f>
        <v>Nov</v>
      </c>
      <c r="M316" t="str">
        <f>TEXT(Table1[[#This Row],[Patient Admission Date]],"ddd")</f>
        <v>Sat</v>
      </c>
      <c r="N316" t="str">
        <f>TEXT(INT(HOUR(Table1[[#This Row],[Patient Admission Date]])/3)*3,"00")&amp;"-"&amp;TEXT(INT(HOUR(Table1[[#This Row],[Patient Admission Date]])/3)*3+3,"00")</f>
        <v>06-09</v>
      </c>
      <c r="O316" t="str" cm="1">
        <f t="array" ref="O316">_xlfn.IFS(Table1[[#This Row],[Patient Age]]&lt;=14,"0-14",Table1[[#This Row],[Patient Age]]&lt;=29,"15-29",Table1[[#This Row],[Patient Age]]&lt;=44,"30-44",Table1[[#This Row],[Patient Age]]&lt;=59,"45-59",Table1[[#This Row],[Patient Age]]&lt;=74,"60-74",TRUE,"75+")</f>
        <v>15-29</v>
      </c>
      <c r="P316" t="str" cm="1">
        <f t="array" ref="P316">_xlfn.IFS(Table1[[#This Row],[Patient Waittime]]&lt;=15,"0-15",Table1[[#This Row],[Patient Waittime]]&lt;=30,"16-30",Table1[[#This Row],[Patient Waittime]]&lt;=45,"31-45",Table1[[#This Row],[Patient Waittime]]&lt;=60,"46-60",TRUE,"60+")</f>
        <v>31-45</v>
      </c>
      <c r="Q316">
        <f>--(Table1[[#This Row],[Patient Waittime]]&lt;=30)</f>
        <v>0</v>
      </c>
      <c r="R316">
        <f>--Table1[[#This Row],[Patient Admission Flag]]</f>
        <v>0</v>
      </c>
      <c r="S316">
        <f>--AND(Table1[[#This Row],[WithinTarget]]=1,Table1[[#This Row],[Patient Satisfaction Score]]&gt;=7)</f>
        <v>0</v>
      </c>
      <c r="T316" t="str">
        <f>IF(LEFT(Table1[[#This Row],[Patient Gender]],1)="F","Female","Male")</f>
        <v>Female</v>
      </c>
    </row>
    <row r="317" spans="1:20" x14ac:dyDescent="0.3">
      <c r="A317" t="s">
        <v>421</v>
      </c>
      <c r="B317" s="1">
        <v>45139.3</v>
      </c>
      <c r="C317" t="s">
        <v>13</v>
      </c>
      <c r="D317">
        <v>22</v>
      </c>
      <c r="E317" t="s">
        <v>22</v>
      </c>
      <c r="F317" t="s">
        <v>11</v>
      </c>
      <c r="G317" t="b">
        <v>1</v>
      </c>
      <c r="I317">
        <v>29</v>
      </c>
      <c r="J317" t="b">
        <v>1</v>
      </c>
      <c r="K317">
        <f>YEAR(Table1[[#This Row],[Patient Admission Date]])</f>
        <v>2023</v>
      </c>
      <c r="L317" t="str">
        <f>TEXT(Table1[[#This Row],[Patient Admission Date]],"mmm")</f>
        <v>Aug</v>
      </c>
      <c r="M317" t="str">
        <f>TEXT(Table1[[#This Row],[Patient Admission Date]],"ddd")</f>
        <v>Tue</v>
      </c>
      <c r="N317" t="str">
        <f>TEXT(INT(HOUR(Table1[[#This Row],[Patient Admission Date]])/3)*3,"00")&amp;"-"&amp;TEXT(INT(HOUR(Table1[[#This Row],[Patient Admission Date]])/3)*3+3,"00")</f>
        <v>06-09</v>
      </c>
      <c r="O317" t="str" cm="1">
        <f t="array" ref="O317">_xlfn.IFS(Table1[[#This Row],[Patient Age]]&lt;=14,"0-14",Table1[[#This Row],[Patient Age]]&lt;=29,"15-29",Table1[[#This Row],[Patient Age]]&lt;=44,"30-44",Table1[[#This Row],[Patient Age]]&lt;=59,"45-59",Table1[[#This Row],[Patient Age]]&lt;=74,"60-74",TRUE,"75+")</f>
        <v>15-29</v>
      </c>
      <c r="P317" t="str" cm="1">
        <f t="array" ref="P317">_xlfn.IFS(Table1[[#This Row],[Patient Waittime]]&lt;=15,"0-15",Table1[[#This Row],[Patient Waittime]]&lt;=30,"16-30",Table1[[#This Row],[Patient Waittime]]&lt;=45,"31-45",Table1[[#This Row],[Patient Waittime]]&lt;=60,"46-60",TRUE,"60+")</f>
        <v>16-30</v>
      </c>
      <c r="Q317">
        <f>--(Table1[[#This Row],[Patient Waittime]]&lt;=30)</f>
        <v>1</v>
      </c>
      <c r="R317">
        <f>--Table1[[#This Row],[Patient Admission Flag]]</f>
        <v>1</v>
      </c>
      <c r="S317">
        <f>--AND(Table1[[#This Row],[WithinTarget]]=1,Table1[[#This Row],[Patient Satisfaction Score]]&gt;=7)</f>
        <v>0</v>
      </c>
      <c r="T317" t="str">
        <f>IF(LEFT(Table1[[#This Row],[Patient Gender]],1)="F","Female","Male")</f>
        <v>Female</v>
      </c>
    </row>
    <row r="318" spans="1:20" x14ac:dyDescent="0.3">
      <c r="A318" t="s">
        <v>422</v>
      </c>
      <c r="B318" s="1">
        <v>45458.493750000001</v>
      </c>
      <c r="C318" t="s">
        <v>13</v>
      </c>
      <c r="D318">
        <v>23</v>
      </c>
      <c r="E318" t="s">
        <v>18</v>
      </c>
      <c r="F318" t="s">
        <v>20</v>
      </c>
      <c r="G318" t="b">
        <v>1</v>
      </c>
      <c r="H318">
        <v>8</v>
      </c>
      <c r="I318">
        <v>23</v>
      </c>
      <c r="J318" t="b">
        <v>1</v>
      </c>
      <c r="K318">
        <f>YEAR(Table1[[#This Row],[Patient Admission Date]])</f>
        <v>2024</v>
      </c>
      <c r="L318" t="str">
        <f>TEXT(Table1[[#This Row],[Patient Admission Date]],"mmm")</f>
        <v>Jun</v>
      </c>
      <c r="M318" t="str">
        <f>TEXT(Table1[[#This Row],[Patient Admission Date]],"ddd")</f>
        <v>Sat</v>
      </c>
      <c r="N318" t="str">
        <f>TEXT(INT(HOUR(Table1[[#This Row],[Patient Admission Date]])/3)*3,"00")&amp;"-"&amp;TEXT(INT(HOUR(Table1[[#This Row],[Patient Admission Date]])/3)*3+3,"00")</f>
        <v>09-12</v>
      </c>
      <c r="O318" t="str" cm="1">
        <f t="array" ref="O318">_xlfn.IFS(Table1[[#This Row],[Patient Age]]&lt;=14,"0-14",Table1[[#This Row],[Patient Age]]&lt;=29,"15-29",Table1[[#This Row],[Patient Age]]&lt;=44,"30-44",Table1[[#This Row],[Patient Age]]&lt;=59,"45-59",Table1[[#This Row],[Patient Age]]&lt;=74,"60-74",TRUE,"75+")</f>
        <v>15-29</v>
      </c>
      <c r="P318" t="str" cm="1">
        <f t="array" ref="P318">_xlfn.IFS(Table1[[#This Row],[Patient Waittime]]&lt;=15,"0-15",Table1[[#This Row],[Patient Waittime]]&lt;=30,"16-30",Table1[[#This Row],[Patient Waittime]]&lt;=45,"31-45",Table1[[#This Row],[Patient Waittime]]&lt;=60,"46-60",TRUE,"60+")</f>
        <v>16-30</v>
      </c>
      <c r="Q318">
        <f>--(Table1[[#This Row],[Patient Waittime]]&lt;=30)</f>
        <v>1</v>
      </c>
      <c r="R318">
        <f>--Table1[[#This Row],[Patient Admission Flag]]</f>
        <v>1</v>
      </c>
      <c r="S318">
        <f>--AND(Table1[[#This Row],[WithinTarget]]=1,Table1[[#This Row],[Patient Satisfaction Score]]&gt;=7)</f>
        <v>1</v>
      </c>
      <c r="T318" t="str">
        <f>IF(LEFT(Table1[[#This Row],[Patient Gender]],1)="F","Female","Male")</f>
        <v>Female</v>
      </c>
    </row>
    <row r="319" spans="1:20" x14ac:dyDescent="0.3">
      <c r="A319" t="s">
        <v>423</v>
      </c>
      <c r="B319" s="1">
        <v>45431.822222222225</v>
      </c>
      <c r="C319" t="s">
        <v>9</v>
      </c>
      <c r="D319">
        <v>14</v>
      </c>
      <c r="E319" t="s">
        <v>18</v>
      </c>
      <c r="F319" t="s">
        <v>23</v>
      </c>
      <c r="G319" t="b">
        <v>0</v>
      </c>
      <c r="I319">
        <v>13</v>
      </c>
      <c r="J319" t="b">
        <v>0</v>
      </c>
      <c r="K319">
        <f>YEAR(Table1[[#This Row],[Patient Admission Date]])</f>
        <v>2024</v>
      </c>
      <c r="L319" t="str">
        <f>TEXT(Table1[[#This Row],[Patient Admission Date]],"mmm")</f>
        <v>May</v>
      </c>
      <c r="M319" t="str">
        <f>TEXT(Table1[[#This Row],[Patient Admission Date]],"ddd")</f>
        <v>Sun</v>
      </c>
      <c r="N319" t="str">
        <f>TEXT(INT(HOUR(Table1[[#This Row],[Patient Admission Date]])/3)*3,"00")&amp;"-"&amp;TEXT(INT(HOUR(Table1[[#This Row],[Patient Admission Date]])/3)*3+3,"00")</f>
        <v>18-21</v>
      </c>
      <c r="O319" t="str" cm="1">
        <f t="array" ref="O319">_xlfn.IFS(Table1[[#This Row],[Patient Age]]&lt;=14,"0-14",Table1[[#This Row],[Patient Age]]&lt;=29,"15-29",Table1[[#This Row],[Patient Age]]&lt;=44,"30-44",Table1[[#This Row],[Patient Age]]&lt;=59,"45-59",Table1[[#This Row],[Patient Age]]&lt;=74,"60-74",TRUE,"75+")</f>
        <v>0-14</v>
      </c>
      <c r="P319" t="str" cm="1">
        <f t="array" ref="P319">_xlfn.IFS(Table1[[#This Row],[Patient Waittime]]&lt;=15,"0-15",Table1[[#This Row],[Patient Waittime]]&lt;=30,"16-30",Table1[[#This Row],[Patient Waittime]]&lt;=45,"31-45",Table1[[#This Row],[Patient Waittime]]&lt;=60,"46-60",TRUE,"60+")</f>
        <v>0-15</v>
      </c>
      <c r="Q319">
        <f>--(Table1[[#This Row],[Patient Waittime]]&lt;=30)</f>
        <v>1</v>
      </c>
      <c r="R319">
        <f>--Table1[[#This Row],[Patient Admission Flag]]</f>
        <v>0</v>
      </c>
      <c r="S319">
        <f>--AND(Table1[[#This Row],[WithinTarget]]=1,Table1[[#This Row],[Patient Satisfaction Score]]&gt;=7)</f>
        <v>0</v>
      </c>
      <c r="T319" t="str">
        <f>IF(LEFT(Table1[[#This Row],[Patient Gender]],1)="F","Female","Male")</f>
        <v>Male</v>
      </c>
    </row>
    <row r="320" spans="1:20" x14ac:dyDescent="0.3">
      <c r="A320" t="s">
        <v>424</v>
      </c>
      <c r="B320" s="1">
        <v>45509.925694444442</v>
      </c>
      <c r="C320" t="s">
        <v>13</v>
      </c>
      <c r="D320">
        <v>72</v>
      </c>
      <c r="E320" t="s">
        <v>14</v>
      </c>
      <c r="F320" t="s">
        <v>11</v>
      </c>
      <c r="G320" t="b">
        <v>0</v>
      </c>
      <c r="I320">
        <v>21</v>
      </c>
      <c r="J320" t="b">
        <v>0</v>
      </c>
      <c r="K320">
        <f>YEAR(Table1[[#This Row],[Patient Admission Date]])</f>
        <v>2024</v>
      </c>
      <c r="L320" t="str">
        <f>TEXT(Table1[[#This Row],[Patient Admission Date]],"mmm")</f>
        <v>Aug</v>
      </c>
      <c r="M320" t="str">
        <f>TEXT(Table1[[#This Row],[Patient Admission Date]],"ddd")</f>
        <v>Mon</v>
      </c>
      <c r="N320" t="str">
        <f>TEXT(INT(HOUR(Table1[[#This Row],[Patient Admission Date]])/3)*3,"00")&amp;"-"&amp;TEXT(INT(HOUR(Table1[[#This Row],[Patient Admission Date]])/3)*3+3,"00")</f>
        <v>21-24</v>
      </c>
      <c r="O320" t="str" cm="1">
        <f t="array" ref="O320">_xlfn.IFS(Table1[[#This Row],[Patient Age]]&lt;=14,"0-14",Table1[[#This Row],[Patient Age]]&lt;=29,"15-29",Table1[[#This Row],[Patient Age]]&lt;=44,"30-44",Table1[[#This Row],[Patient Age]]&lt;=59,"45-59",Table1[[#This Row],[Patient Age]]&lt;=74,"60-74",TRUE,"75+")</f>
        <v>60-74</v>
      </c>
      <c r="P320" t="str" cm="1">
        <f t="array" ref="P320">_xlfn.IFS(Table1[[#This Row],[Patient Waittime]]&lt;=15,"0-15",Table1[[#This Row],[Patient Waittime]]&lt;=30,"16-30",Table1[[#This Row],[Patient Waittime]]&lt;=45,"31-45",Table1[[#This Row],[Patient Waittime]]&lt;=60,"46-60",TRUE,"60+")</f>
        <v>16-30</v>
      </c>
      <c r="Q320">
        <f>--(Table1[[#This Row],[Patient Waittime]]&lt;=30)</f>
        <v>1</v>
      </c>
      <c r="R320">
        <f>--Table1[[#This Row],[Patient Admission Flag]]</f>
        <v>0</v>
      </c>
      <c r="S320">
        <f>--AND(Table1[[#This Row],[WithinTarget]]=1,Table1[[#This Row],[Patient Satisfaction Score]]&gt;=7)</f>
        <v>0</v>
      </c>
      <c r="T320" t="str">
        <f>IF(LEFT(Table1[[#This Row],[Patient Gender]],1)="F","Female","Male")</f>
        <v>Female</v>
      </c>
    </row>
    <row r="321" spans="1:20" x14ac:dyDescent="0.3">
      <c r="A321" t="s">
        <v>425</v>
      </c>
      <c r="B321" s="1">
        <v>45442.259722222225</v>
      </c>
      <c r="C321" t="s">
        <v>9</v>
      </c>
      <c r="D321">
        <v>27</v>
      </c>
      <c r="E321" t="s">
        <v>14</v>
      </c>
      <c r="F321" t="s">
        <v>11</v>
      </c>
      <c r="G321" t="b">
        <v>0</v>
      </c>
      <c r="H321">
        <v>8</v>
      </c>
      <c r="I321">
        <v>14</v>
      </c>
      <c r="J321" t="b">
        <v>0</v>
      </c>
      <c r="K321">
        <f>YEAR(Table1[[#This Row],[Patient Admission Date]])</f>
        <v>2024</v>
      </c>
      <c r="L321" t="str">
        <f>TEXT(Table1[[#This Row],[Patient Admission Date]],"mmm")</f>
        <v>May</v>
      </c>
      <c r="M321" t="str">
        <f>TEXT(Table1[[#This Row],[Patient Admission Date]],"ddd")</f>
        <v>Thu</v>
      </c>
      <c r="N321" t="str">
        <f>TEXT(INT(HOUR(Table1[[#This Row],[Patient Admission Date]])/3)*3,"00")&amp;"-"&amp;TEXT(INT(HOUR(Table1[[#This Row],[Patient Admission Date]])/3)*3+3,"00")</f>
        <v>06-09</v>
      </c>
      <c r="O321" t="str" cm="1">
        <f t="array" ref="O321">_xlfn.IFS(Table1[[#This Row],[Patient Age]]&lt;=14,"0-14",Table1[[#This Row],[Patient Age]]&lt;=29,"15-29",Table1[[#This Row],[Patient Age]]&lt;=44,"30-44",Table1[[#This Row],[Patient Age]]&lt;=59,"45-59",Table1[[#This Row],[Patient Age]]&lt;=74,"60-74",TRUE,"75+")</f>
        <v>15-29</v>
      </c>
      <c r="P321" t="str" cm="1">
        <f t="array" ref="P321">_xlfn.IFS(Table1[[#This Row],[Patient Waittime]]&lt;=15,"0-15",Table1[[#This Row],[Patient Waittime]]&lt;=30,"16-30",Table1[[#This Row],[Patient Waittime]]&lt;=45,"31-45",Table1[[#This Row],[Patient Waittime]]&lt;=60,"46-60",TRUE,"60+")</f>
        <v>0-15</v>
      </c>
      <c r="Q321">
        <f>--(Table1[[#This Row],[Patient Waittime]]&lt;=30)</f>
        <v>1</v>
      </c>
      <c r="R321">
        <f>--Table1[[#This Row],[Patient Admission Flag]]</f>
        <v>0</v>
      </c>
      <c r="S321">
        <f>--AND(Table1[[#This Row],[WithinTarget]]=1,Table1[[#This Row],[Patient Satisfaction Score]]&gt;=7)</f>
        <v>1</v>
      </c>
      <c r="T321" t="str">
        <f>IF(LEFT(Table1[[#This Row],[Patient Gender]],1)="F","Female","Male")</f>
        <v>Male</v>
      </c>
    </row>
    <row r="322" spans="1:20" x14ac:dyDescent="0.3">
      <c r="A322" t="s">
        <v>426</v>
      </c>
      <c r="B322" s="1">
        <v>45462.511805555558</v>
      </c>
      <c r="C322" t="s">
        <v>9</v>
      </c>
      <c r="D322">
        <v>25</v>
      </c>
      <c r="E322" t="s">
        <v>19</v>
      </c>
      <c r="F322" t="s">
        <v>11</v>
      </c>
      <c r="G322" t="b">
        <v>1</v>
      </c>
      <c r="I322">
        <v>45</v>
      </c>
      <c r="J322" t="b">
        <v>1</v>
      </c>
      <c r="K322">
        <f>YEAR(Table1[[#This Row],[Patient Admission Date]])</f>
        <v>2024</v>
      </c>
      <c r="L322" t="str">
        <f>TEXT(Table1[[#This Row],[Patient Admission Date]],"mmm")</f>
        <v>Jun</v>
      </c>
      <c r="M322" t="str">
        <f>TEXT(Table1[[#This Row],[Patient Admission Date]],"ddd")</f>
        <v>Wed</v>
      </c>
      <c r="N322" t="str">
        <f>TEXT(INT(HOUR(Table1[[#This Row],[Patient Admission Date]])/3)*3,"00")&amp;"-"&amp;TEXT(INT(HOUR(Table1[[#This Row],[Patient Admission Date]])/3)*3+3,"00")</f>
        <v>12-15</v>
      </c>
      <c r="O322" t="str" cm="1">
        <f t="array" ref="O322">_xlfn.IFS(Table1[[#This Row],[Patient Age]]&lt;=14,"0-14",Table1[[#This Row],[Patient Age]]&lt;=29,"15-29",Table1[[#This Row],[Patient Age]]&lt;=44,"30-44",Table1[[#This Row],[Patient Age]]&lt;=59,"45-59",Table1[[#This Row],[Patient Age]]&lt;=74,"60-74",TRUE,"75+")</f>
        <v>15-29</v>
      </c>
      <c r="P322" t="str" cm="1">
        <f t="array" ref="P322">_xlfn.IFS(Table1[[#This Row],[Patient Waittime]]&lt;=15,"0-15",Table1[[#This Row],[Patient Waittime]]&lt;=30,"16-30",Table1[[#This Row],[Patient Waittime]]&lt;=45,"31-45",Table1[[#This Row],[Patient Waittime]]&lt;=60,"46-60",TRUE,"60+")</f>
        <v>31-45</v>
      </c>
      <c r="Q322">
        <f>--(Table1[[#This Row],[Patient Waittime]]&lt;=30)</f>
        <v>0</v>
      </c>
      <c r="R322">
        <f>--Table1[[#This Row],[Patient Admission Flag]]</f>
        <v>1</v>
      </c>
      <c r="S322">
        <f>--AND(Table1[[#This Row],[WithinTarget]]=1,Table1[[#This Row],[Patient Satisfaction Score]]&gt;=7)</f>
        <v>0</v>
      </c>
      <c r="T322" t="str">
        <f>IF(LEFT(Table1[[#This Row],[Patient Gender]],1)="F","Female","Male")</f>
        <v>Male</v>
      </c>
    </row>
    <row r="323" spans="1:20" x14ac:dyDescent="0.3">
      <c r="A323" t="s">
        <v>427</v>
      </c>
      <c r="B323" s="1">
        <v>45309.445138888892</v>
      </c>
      <c r="C323" t="s">
        <v>13</v>
      </c>
      <c r="D323">
        <v>17</v>
      </c>
      <c r="E323" t="s">
        <v>10</v>
      </c>
      <c r="F323" t="s">
        <v>11</v>
      </c>
      <c r="G323" t="b">
        <v>0</v>
      </c>
      <c r="I323">
        <v>57</v>
      </c>
      <c r="J323" t="b">
        <v>0</v>
      </c>
      <c r="K323">
        <f>YEAR(Table1[[#This Row],[Patient Admission Date]])</f>
        <v>2024</v>
      </c>
      <c r="L323" t="str">
        <f>TEXT(Table1[[#This Row],[Patient Admission Date]],"mmm")</f>
        <v>Jan</v>
      </c>
      <c r="M323" t="str">
        <f>TEXT(Table1[[#This Row],[Patient Admission Date]],"ddd")</f>
        <v>Thu</v>
      </c>
      <c r="N323" t="str">
        <f>TEXT(INT(HOUR(Table1[[#This Row],[Patient Admission Date]])/3)*3,"00")&amp;"-"&amp;TEXT(INT(HOUR(Table1[[#This Row],[Patient Admission Date]])/3)*3+3,"00")</f>
        <v>09-12</v>
      </c>
      <c r="O323" t="str" cm="1">
        <f t="array" ref="O323">_xlfn.IFS(Table1[[#This Row],[Patient Age]]&lt;=14,"0-14",Table1[[#This Row],[Patient Age]]&lt;=29,"15-29",Table1[[#This Row],[Patient Age]]&lt;=44,"30-44",Table1[[#This Row],[Patient Age]]&lt;=59,"45-59",Table1[[#This Row],[Patient Age]]&lt;=74,"60-74",TRUE,"75+")</f>
        <v>15-29</v>
      </c>
      <c r="P323" t="str" cm="1">
        <f t="array" ref="P323">_xlfn.IFS(Table1[[#This Row],[Patient Waittime]]&lt;=15,"0-15",Table1[[#This Row],[Patient Waittime]]&lt;=30,"16-30",Table1[[#This Row],[Patient Waittime]]&lt;=45,"31-45",Table1[[#This Row],[Patient Waittime]]&lt;=60,"46-60",TRUE,"60+")</f>
        <v>46-60</v>
      </c>
      <c r="Q323">
        <f>--(Table1[[#This Row],[Patient Waittime]]&lt;=30)</f>
        <v>0</v>
      </c>
      <c r="R323">
        <f>--Table1[[#This Row],[Patient Admission Flag]]</f>
        <v>0</v>
      </c>
      <c r="S323">
        <f>--AND(Table1[[#This Row],[WithinTarget]]=1,Table1[[#This Row],[Patient Satisfaction Score]]&gt;=7)</f>
        <v>0</v>
      </c>
      <c r="T323" t="str">
        <f>IF(LEFT(Table1[[#This Row],[Patient Gender]],1)="F","Female","Male")</f>
        <v>Female</v>
      </c>
    </row>
    <row r="324" spans="1:20" x14ac:dyDescent="0.3">
      <c r="A324" t="s">
        <v>428</v>
      </c>
      <c r="B324" s="1">
        <v>45338.336805555555</v>
      </c>
      <c r="C324" t="s">
        <v>9</v>
      </c>
      <c r="D324">
        <v>78</v>
      </c>
      <c r="E324" t="s">
        <v>12</v>
      </c>
      <c r="F324" t="s">
        <v>17</v>
      </c>
      <c r="G324" t="b">
        <v>1</v>
      </c>
      <c r="H324">
        <v>1</v>
      </c>
      <c r="I324">
        <v>28</v>
      </c>
      <c r="J324" t="b">
        <v>1</v>
      </c>
      <c r="K324">
        <f>YEAR(Table1[[#This Row],[Patient Admission Date]])</f>
        <v>2024</v>
      </c>
      <c r="L324" t="str">
        <f>TEXT(Table1[[#This Row],[Patient Admission Date]],"mmm")</f>
        <v>Feb</v>
      </c>
      <c r="M324" t="str">
        <f>TEXT(Table1[[#This Row],[Patient Admission Date]],"ddd")</f>
        <v>Fri</v>
      </c>
      <c r="N324" t="str">
        <f>TEXT(INT(HOUR(Table1[[#This Row],[Patient Admission Date]])/3)*3,"00")&amp;"-"&amp;TEXT(INT(HOUR(Table1[[#This Row],[Patient Admission Date]])/3)*3+3,"00")</f>
        <v>06-09</v>
      </c>
      <c r="O324" t="str" cm="1">
        <f t="array" ref="O324">_xlfn.IFS(Table1[[#This Row],[Patient Age]]&lt;=14,"0-14",Table1[[#This Row],[Patient Age]]&lt;=29,"15-29",Table1[[#This Row],[Patient Age]]&lt;=44,"30-44",Table1[[#This Row],[Patient Age]]&lt;=59,"45-59",Table1[[#This Row],[Patient Age]]&lt;=74,"60-74",TRUE,"75+")</f>
        <v>75+</v>
      </c>
      <c r="P324" t="str" cm="1">
        <f t="array" ref="P324">_xlfn.IFS(Table1[[#This Row],[Patient Waittime]]&lt;=15,"0-15",Table1[[#This Row],[Patient Waittime]]&lt;=30,"16-30",Table1[[#This Row],[Patient Waittime]]&lt;=45,"31-45",Table1[[#This Row],[Patient Waittime]]&lt;=60,"46-60",TRUE,"60+")</f>
        <v>16-30</v>
      </c>
      <c r="Q324">
        <f>--(Table1[[#This Row],[Patient Waittime]]&lt;=30)</f>
        <v>1</v>
      </c>
      <c r="R324">
        <f>--Table1[[#This Row],[Patient Admission Flag]]</f>
        <v>1</v>
      </c>
      <c r="S324">
        <f>--AND(Table1[[#This Row],[WithinTarget]]=1,Table1[[#This Row],[Patient Satisfaction Score]]&gt;=7)</f>
        <v>0</v>
      </c>
      <c r="T324" t="str">
        <f>IF(LEFT(Table1[[#This Row],[Patient Gender]],1)="F","Female","Male")</f>
        <v>Male</v>
      </c>
    </row>
    <row r="325" spans="1:20" x14ac:dyDescent="0.3">
      <c r="A325" t="s">
        <v>429</v>
      </c>
      <c r="B325" s="1">
        <v>45338.100694444445</v>
      </c>
      <c r="C325" t="s">
        <v>13</v>
      </c>
      <c r="D325">
        <v>19</v>
      </c>
      <c r="E325" t="s">
        <v>10</v>
      </c>
      <c r="F325" t="s">
        <v>26</v>
      </c>
      <c r="G325" t="b">
        <v>0</v>
      </c>
      <c r="I325">
        <v>58</v>
      </c>
      <c r="J325" t="b">
        <v>0</v>
      </c>
      <c r="K325">
        <f>YEAR(Table1[[#This Row],[Patient Admission Date]])</f>
        <v>2024</v>
      </c>
      <c r="L325" t="str">
        <f>TEXT(Table1[[#This Row],[Patient Admission Date]],"mmm")</f>
        <v>Feb</v>
      </c>
      <c r="M325" t="str">
        <f>TEXT(Table1[[#This Row],[Patient Admission Date]],"ddd")</f>
        <v>Fri</v>
      </c>
      <c r="N325" t="str">
        <f>TEXT(INT(HOUR(Table1[[#This Row],[Patient Admission Date]])/3)*3,"00")&amp;"-"&amp;TEXT(INT(HOUR(Table1[[#This Row],[Patient Admission Date]])/3)*3+3,"00")</f>
        <v>00-03</v>
      </c>
      <c r="O325" t="str" cm="1">
        <f t="array" ref="O325">_xlfn.IFS(Table1[[#This Row],[Patient Age]]&lt;=14,"0-14",Table1[[#This Row],[Patient Age]]&lt;=29,"15-29",Table1[[#This Row],[Patient Age]]&lt;=44,"30-44",Table1[[#This Row],[Patient Age]]&lt;=59,"45-59",Table1[[#This Row],[Patient Age]]&lt;=74,"60-74",TRUE,"75+")</f>
        <v>15-29</v>
      </c>
      <c r="P325" t="str" cm="1">
        <f t="array" ref="P325">_xlfn.IFS(Table1[[#This Row],[Patient Waittime]]&lt;=15,"0-15",Table1[[#This Row],[Patient Waittime]]&lt;=30,"16-30",Table1[[#This Row],[Patient Waittime]]&lt;=45,"31-45",Table1[[#This Row],[Patient Waittime]]&lt;=60,"46-60",TRUE,"60+")</f>
        <v>46-60</v>
      </c>
      <c r="Q325">
        <f>--(Table1[[#This Row],[Patient Waittime]]&lt;=30)</f>
        <v>0</v>
      </c>
      <c r="R325">
        <f>--Table1[[#This Row],[Patient Admission Flag]]</f>
        <v>0</v>
      </c>
      <c r="S325">
        <f>--AND(Table1[[#This Row],[WithinTarget]]=1,Table1[[#This Row],[Patient Satisfaction Score]]&gt;=7)</f>
        <v>0</v>
      </c>
      <c r="T325" t="str">
        <f>IF(LEFT(Table1[[#This Row],[Patient Gender]],1)="F","Female","Male")</f>
        <v>Female</v>
      </c>
    </row>
    <row r="326" spans="1:20" x14ac:dyDescent="0.3">
      <c r="A326" t="s">
        <v>430</v>
      </c>
      <c r="B326" s="1">
        <v>45333.063888888886</v>
      </c>
      <c r="C326" t="s">
        <v>13</v>
      </c>
      <c r="D326">
        <v>46</v>
      </c>
      <c r="E326" t="s">
        <v>14</v>
      </c>
      <c r="F326" t="s">
        <v>17</v>
      </c>
      <c r="G326" t="b">
        <v>1</v>
      </c>
      <c r="I326">
        <v>12</v>
      </c>
      <c r="J326" t="b">
        <v>1</v>
      </c>
      <c r="K326">
        <f>YEAR(Table1[[#This Row],[Patient Admission Date]])</f>
        <v>2024</v>
      </c>
      <c r="L326" t="str">
        <f>TEXT(Table1[[#This Row],[Patient Admission Date]],"mmm")</f>
        <v>Feb</v>
      </c>
      <c r="M326" t="str">
        <f>TEXT(Table1[[#This Row],[Patient Admission Date]],"ddd")</f>
        <v>Sun</v>
      </c>
      <c r="N326" t="str">
        <f>TEXT(INT(HOUR(Table1[[#This Row],[Patient Admission Date]])/3)*3,"00")&amp;"-"&amp;TEXT(INT(HOUR(Table1[[#This Row],[Patient Admission Date]])/3)*3+3,"00")</f>
        <v>00-03</v>
      </c>
      <c r="O326" t="str" cm="1">
        <f t="array" ref="O326">_xlfn.IFS(Table1[[#This Row],[Patient Age]]&lt;=14,"0-14",Table1[[#This Row],[Patient Age]]&lt;=29,"15-29",Table1[[#This Row],[Patient Age]]&lt;=44,"30-44",Table1[[#This Row],[Patient Age]]&lt;=59,"45-59",Table1[[#This Row],[Patient Age]]&lt;=74,"60-74",TRUE,"75+")</f>
        <v>45-59</v>
      </c>
      <c r="P326" t="str" cm="1">
        <f t="array" ref="P326">_xlfn.IFS(Table1[[#This Row],[Patient Waittime]]&lt;=15,"0-15",Table1[[#This Row],[Patient Waittime]]&lt;=30,"16-30",Table1[[#This Row],[Patient Waittime]]&lt;=45,"31-45",Table1[[#This Row],[Patient Waittime]]&lt;=60,"46-60",TRUE,"60+")</f>
        <v>0-15</v>
      </c>
      <c r="Q326">
        <f>--(Table1[[#This Row],[Patient Waittime]]&lt;=30)</f>
        <v>1</v>
      </c>
      <c r="R326">
        <f>--Table1[[#This Row],[Patient Admission Flag]]</f>
        <v>1</v>
      </c>
      <c r="S326">
        <f>--AND(Table1[[#This Row],[WithinTarget]]=1,Table1[[#This Row],[Patient Satisfaction Score]]&gt;=7)</f>
        <v>0</v>
      </c>
      <c r="T326" t="str">
        <f>IF(LEFT(Table1[[#This Row],[Patient Gender]],1)="F","Female","Male")</f>
        <v>Female</v>
      </c>
    </row>
    <row r="327" spans="1:20" x14ac:dyDescent="0.3">
      <c r="A327" t="s">
        <v>431</v>
      </c>
      <c r="B327" s="1">
        <v>45315.811111111114</v>
      </c>
      <c r="C327" t="s">
        <v>13</v>
      </c>
      <c r="D327">
        <v>35</v>
      </c>
      <c r="E327" t="s">
        <v>19</v>
      </c>
      <c r="F327" t="s">
        <v>17</v>
      </c>
      <c r="G327" t="b">
        <v>0</v>
      </c>
      <c r="I327">
        <v>54</v>
      </c>
      <c r="J327" t="b">
        <v>0</v>
      </c>
      <c r="K327">
        <f>YEAR(Table1[[#This Row],[Patient Admission Date]])</f>
        <v>2024</v>
      </c>
      <c r="L327" t="str">
        <f>TEXT(Table1[[#This Row],[Patient Admission Date]],"mmm")</f>
        <v>Jan</v>
      </c>
      <c r="M327" t="str">
        <f>TEXT(Table1[[#This Row],[Patient Admission Date]],"ddd")</f>
        <v>Wed</v>
      </c>
      <c r="N327" t="str">
        <f>TEXT(INT(HOUR(Table1[[#This Row],[Patient Admission Date]])/3)*3,"00")&amp;"-"&amp;TEXT(INT(HOUR(Table1[[#This Row],[Patient Admission Date]])/3)*3+3,"00")</f>
        <v>18-21</v>
      </c>
      <c r="O327" t="str" cm="1">
        <f t="array" ref="O327">_xlfn.IFS(Table1[[#This Row],[Patient Age]]&lt;=14,"0-14",Table1[[#This Row],[Patient Age]]&lt;=29,"15-29",Table1[[#This Row],[Patient Age]]&lt;=44,"30-44",Table1[[#This Row],[Patient Age]]&lt;=59,"45-59",Table1[[#This Row],[Patient Age]]&lt;=74,"60-74",TRUE,"75+")</f>
        <v>30-44</v>
      </c>
      <c r="P327" t="str" cm="1">
        <f t="array" ref="P327">_xlfn.IFS(Table1[[#This Row],[Patient Waittime]]&lt;=15,"0-15",Table1[[#This Row],[Patient Waittime]]&lt;=30,"16-30",Table1[[#This Row],[Patient Waittime]]&lt;=45,"31-45",Table1[[#This Row],[Patient Waittime]]&lt;=60,"46-60",TRUE,"60+")</f>
        <v>46-60</v>
      </c>
      <c r="Q327">
        <f>--(Table1[[#This Row],[Patient Waittime]]&lt;=30)</f>
        <v>0</v>
      </c>
      <c r="R327">
        <f>--Table1[[#This Row],[Patient Admission Flag]]</f>
        <v>0</v>
      </c>
      <c r="S327">
        <f>--AND(Table1[[#This Row],[WithinTarget]]=1,Table1[[#This Row],[Patient Satisfaction Score]]&gt;=7)</f>
        <v>0</v>
      </c>
      <c r="T327" t="str">
        <f>IF(LEFT(Table1[[#This Row],[Patient Gender]],1)="F","Female","Male")</f>
        <v>Female</v>
      </c>
    </row>
    <row r="328" spans="1:20" x14ac:dyDescent="0.3">
      <c r="A328" t="s">
        <v>432</v>
      </c>
      <c r="B328" s="1">
        <v>45562.379166666666</v>
      </c>
      <c r="C328" t="s">
        <v>13</v>
      </c>
      <c r="D328">
        <v>6</v>
      </c>
      <c r="E328" t="s">
        <v>19</v>
      </c>
      <c r="F328" t="s">
        <v>11</v>
      </c>
      <c r="G328" t="b">
        <v>1</v>
      </c>
      <c r="I328">
        <v>40</v>
      </c>
      <c r="J328" t="b">
        <v>1</v>
      </c>
      <c r="K328">
        <f>YEAR(Table1[[#This Row],[Patient Admission Date]])</f>
        <v>2024</v>
      </c>
      <c r="L328" t="str">
        <f>TEXT(Table1[[#This Row],[Patient Admission Date]],"mmm")</f>
        <v>Sep</v>
      </c>
      <c r="M328" t="str">
        <f>TEXT(Table1[[#This Row],[Patient Admission Date]],"ddd")</f>
        <v>Fri</v>
      </c>
      <c r="N328" t="str">
        <f>TEXT(INT(HOUR(Table1[[#This Row],[Patient Admission Date]])/3)*3,"00")&amp;"-"&amp;TEXT(INT(HOUR(Table1[[#This Row],[Patient Admission Date]])/3)*3+3,"00")</f>
        <v>09-12</v>
      </c>
      <c r="O328" t="str" cm="1">
        <f t="array" ref="O328">_xlfn.IFS(Table1[[#This Row],[Patient Age]]&lt;=14,"0-14",Table1[[#This Row],[Patient Age]]&lt;=29,"15-29",Table1[[#This Row],[Patient Age]]&lt;=44,"30-44",Table1[[#This Row],[Patient Age]]&lt;=59,"45-59",Table1[[#This Row],[Patient Age]]&lt;=74,"60-74",TRUE,"75+")</f>
        <v>0-14</v>
      </c>
      <c r="P328" t="str" cm="1">
        <f t="array" ref="P328">_xlfn.IFS(Table1[[#This Row],[Patient Waittime]]&lt;=15,"0-15",Table1[[#This Row],[Patient Waittime]]&lt;=30,"16-30",Table1[[#This Row],[Patient Waittime]]&lt;=45,"31-45",Table1[[#This Row],[Patient Waittime]]&lt;=60,"46-60",TRUE,"60+")</f>
        <v>31-45</v>
      </c>
      <c r="Q328">
        <f>--(Table1[[#This Row],[Patient Waittime]]&lt;=30)</f>
        <v>0</v>
      </c>
      <c r="R328">
        <f>--Table1[[#This Row],[Patient Admission Flag]]</f>
        <v>1</v>
      </c>
      <c r="S328">
        <f>--AND(Table1[[#This Row],[WithinTarget]]=1,Table1[[#This Row],[Patient Satisfaction Score]]&gt;=7)</f>
        <v>0</v>
      </c>
      <c r="T328" t="str">
        <f>IF(LEFT(Table1[[#This Row],[Patient Gender]],1)="F","Female","Male")</f>
        <v>Female</v>
      </c>
    </row>
    <row r="329" spans="1:20" x14ac:dyDescent="0.3">
      <c r="A329" t="s">
        <v>433</v>
      </c>
      <c r="B329" s="1">
        <v>45033.37777777778</v>
      </c>
      <c r="C329" t="s">
        <v>13</v>
      </c>
      <c r="D329">
        <v>36</v>
      </c>
      <c r="E329" t="s">
        <v>10</v>
      </c>
      <c r="F329" t="s">
        <v>15</v>
      </c>
      <c r="G329" t="b">
        <v>1</v>
      </c>
      <c r="H329">
        <v>9</v>
      </c>
      <c r="I329">
        <v>50</v>
      </c>
      <c r="J329" t="b">
        <v>1</v>
      </c>
      <c r="K329">
        <f>YEAR(Table1[[#This Row],[Patient Admission Date]])</f>
        <v>2023</v>
      </c>
      <c r="L329" t="str">
        <f>TEXT(Table1[[#This Row],[Patient Admission Date]],"mmm")</f>
        <v>Apr</v>
      </c>
      <c r="M329" t="str">
        <f>TEXT(Table1[[#This Row],[Patient Admission Date]],"ddd")</f>
        <v>Mon</v>
      </c>
      <c r="N329" t="str">
        <f>TEXT(INT(HOUR(Table1[[#This Row],[Patient Admission Date]])/3)*3,"00")&amp;"-"&amp;TEXT(INT(HOUR(Table1[[#This Row],[Patient Admission Date]])/3)*3+3,"00")</f>
        <v>09-12</v>
      </c>
      <c r="O329" t="str" cm="1">
        <f t="array" ref="O329">_xlfn.IFS(Table1[[#This Row],[Patient Age]]&lt;=14,"0-14",Table1[[#This Row],[Patient Age]]&lt;=29,"15-29",Table1[[#This Row],[Patient Age]]&lt;=44,"30-44",Table1[[#This Row],[Patient Age]]&lt;=59,"45-59",Table1[[#This Row],[Patient Age]]&lt;=74,"60-74",TRUE,"75+")</f>
        <v>30-44</v>
      </c>
      <c r="P329" t="str" cm="1">
        <f t="array" ref="P329">_xlfn.IFS(Table1[[#This Row],[Patient Waittime]]&lt;=15,"0-15",Table1[[#This Row],[Patient Waittime]]&lt;=30,"16-30",Table1[[#This Row],[Patient Waittime]]&lt;=45,"31-45",Table1[[#This Row],[Patient Waittime]]&lt;=60,"46-60",TRUE,"60+")</f>
        <v>46-60</v>
      </c>
      <c r="Q329">
        <f>--(Table1[[#This Row],[Patient Waittime]]&lt;=30)</f>
        <v>0</v>
      </c>
      <c r="R329">
        <f>--Table1[[#This Row],[Patient Admission Flag]]</f>
        <v>1</v>
      </c>
      <c r="S329">
        <f>--AND(Table1[[#This Row],[WithinTarget]]=1,Table1[[#This Row],[Patient Satisfaction Score]]&gt;=7)</f>
        <v>0</v>
      </c>
      <c r="T329" t="str">
        <f>IF(LEFT(Table1[[#This Row],[Patient Gender]],1)="F","Female","Male")</f>
        <v>Female</v>
      </c>
    </row>
    <row r="330" spans="1:20" x14ac:dyDescent="0.3">
      <c r="A330" t="s">
        <v>434</v>
      </c>
      <c r="B330" s="1">
        <v>45299.818055555559</v>
      </c>
      <c r="C330" t="s">
        <v>13</v>
      </c>
      <c r="D330">
        <v>27</v>
      </c>
      <c r="E330" t="s">
        <v>18</v>
      </c>
      <c r="F330" t="s">
        <v>11</v>
      </c>
      <c r="G330" t="b">
        <v>1</v>
      </c>
      <c r="I330">
        <v>55</v>
      </c>
      <c r="J330" t="b">
        <v>1</v>
      </c>
      <c r="K330">
        <f>YEAR(Table1[[#This Row],[Patient Admission Date]])</f>
        <v>2024</v>
      </c>
      <c r="L330" t="str">
        <f>TEXT(Table1[[#This Row],[Patient Admission Date]],"mmm")</f>
        <v>Jan</v>
      </c>
      <c r="M330" t="str">
        <f>TEXT(Table1[[#This Row],[Patient Admission Date]],"ddd")</f>
        <v>Mon</v>
      </c>
      <c r="N330" t="str">
        <f>TEXT(INT(HOUR(Table1[[#This Row],[Patient Admission Date]])/3)*3,"00")&amp;"-"&amp;TEXT(INT(HOUR(Table1[[#This Row],[Patient Admission Date]])/3)*3+3,"00")</f>
        <v>18-21</v>
      </c>
      <c r="O330" t="str" cm="1">
        <f t="array" ref="O330">_xlfn.IFS(Table1[[#This Row],[Patient Age]]&lt;=14,"0-14",Table1[[#This Row],[Patient Age]]&lt;=29,"15-29",Table1[[#This Row],[Patient Age]]&lt;=44,"30-44",Table1[[#This Row],[Patient Age]]&lt;=59,"45-59",Table1[[#This Row],[Patient Age]]&lt;=74,"60-74",TRUE,"75+")</f>
        <v>15-29</v>
      </c>
      <c r="P330" t="str" cm="1">
        <f t="array" ref="P330">_xlfn.IFS(Table1[[#This Row],[Patient Waittime]]&lt;=15,"0-15",Table1[[#This Row],[Patient Waittime]]&lt;=30,"16-30",Table1[[#This Row],[Patient Waittime]]&lt;=45,"31-45",Table1[[#This Row],[Patient Waittime]]&lt;=60,"46-60",TRUE,"60+")</f>
        <v>46-60</v>
      </c>
      <c r="Q330">
        <f>--(Table1[[#This Row],[Patient Waittime]]&lt;=30)</f>
        <v>0</v>
      </c>
      <c r="R330">
        <f>--Table1[[#This Row],[Patient Admission Flag]]</f>
        <v>1</v>
      </c>
      <c r="S330">
        <f>--AND(Table1[[#This Row],[WithinTarget]]=1,Table1[[#This Row],[Patient Satisfaction Score]]&gt;=7)</f>
        <v>0</v>
      </c>
      <c r="T330" t="str">
        <f>IF(LEFT(Table1[[#This Row],[Patient Gender]],1)="F","Female","Male")</f>
        <v>Female</v>
      </c>
    </row>
    <row r="331" spans="1:20" x14ac:dyDescent="0.3">
      <c r="A331" t="s">
        <v>435</v>
      </c>
      <c r="B331" s="1">
        <v>45562.257638888892</v>
      </c>
      <c r="C331" t="s">
        <v>9</v>
      </c>
      <c r="D331">
        <v>2</v>
      </c>
      <c r="E331" t="s">
        <v>14</v>
      </c>
      <c r="F331" t="s">
        <v>11</v>
      </c>
      <c r="G331" t="b">
        <v>1</v>
      </c>
      <c r="I331">
        <v>46</v>
      </c>
      <c r="J331" t="b">
        <v>1</v>
      </c>
      <c r="K331">
        <f>YEAR(Table1[[#This Row],[Patient Admission Date]])</f>
        <v>2024</v>
      </c>
      <c r="L331" t="str">
        <f>TEXT(Table1[[#This Row],[Patient Admission Date]],"mmm")</f>
        <v>Sep</v>
      </c>
      <c r="M331" t="str">
        <f>TEXT(Table1[[#This Row],[Patient Admission Date]],"ddd")</f>
        <v>Fri</v>
      </c>
      <c r="N331" t="str">
        <f>TEXT(INT(HOUR(Table1[[#This Row],[Patient Admission Date]])/3)*3,"00")&amp;"-"&amp;TEXT(INT(HOUR(Table1[[#This Row],[Patient Admission Date]])/3)*3+3,"00")</f>
        <v>06-09</v>
      </c>
      <c r="O331" t="str" cm="1">
        <f t="array" ref="O331">_xlfn.IFS(Table1[[#This Row],[Patient Age]]&lt;=14,"0-14",Table1[[#This Row],[Patient Age]]&lt;=29,"15-29",Table1[[#This Row],[Patient Age]]&lt;=44,"30-44",Table1[[#This Row],[Patient Age]]&lt;=59,"45-59",Table1[[#This Row],[Patient Age]]&lt;=74,"60-74",TRUE,"75+")</f>
        <v>0-14</v>
      </c>
      <c r="P331" t="str" cm="1">
        <f t="array" ref="P331">_xlfn.IFS(Table1[[#This Row],[Patient Waittime]]&lt;=15,"0-15",Table1[[#This Row],[Patient Waittime]]&lt;=30,"16-30",Table1[[#This Row],[Patient Waittime]]&lt;=45,"31-45",Table1[[#This Row],[Patient Waittime]]&lt;=60,"46-60",TRUE,"60+")</f>
        <v>46-60</v>
      </c>
      <c r="Q331">
        <f>--(Table1[[#This Row],[Patient Waittime]]&lt;=30)</f>
        <v>0</v>
      </c>
      <c r="R331">
        <f>--Table1[[#This Row],[Patient Admission Flag]]</f>
        <v>1</v>
      </c>
      <c r="S331">
        <f>--AND(Table1[[#This Row],[WithinTarget]]=1,Table1[[#This Row],[Patient Satisfaction Score]]&gt;=7)</f>
        <v>0</v>
      </c>
      <c r="T331" t="str">
        <f>IF(LEFT(Table1[[#This Row],[Patient Gender]],1)="F","Female","Male")</f>
        <v>Male</v>
      </c>
    </row>
    <row r="332" spans="1:20" x14ac:dyDescent="0.3">
      <c r="A332" t="s">
        <v>436</v>
      </c>
      <c r="B332" s="1">
        <v>45222.306944444441</v>
      </c>
      <c r="C332" t="s">
        <v>9</v>
      </c>
      <c r="D332">
        <v>67</v>
      </c>
      <c r="E332" t="s">
        <v>18</v>
      </c>
      <c r="F332" t="s">
        <v>15</v>
      </c>
      <c r="G332" t="b">
        <v>0</v>
      </c>
      <c r="H332">
        <v>7</v>
      </c>
      <c r="I332">
        <v>40</v>
      </c>
      <c r="J332" t="b">
        <v>0</v>
      </c>
      <c r="K332">
        <f>YEAR(Table1[[#This Row],[Patient Admission Date]])</f>
        <v>2023</v>
      </c>
      <c r="L332" t="str">
        <f>TEXT(Table1[[#This Row],[Patient Admission Date]],"mmm")</f>
        <v>Oct</v>
      </c>
      <c r="M332" t="str">
        <f>TEXT(Table1[[#This Row],[Patient Admission Date]],"ddd")</f>
        <v>Mon</v>
      </c>
      <c r="N332" t="str">
        <f>TEXT(INT(HOUR(Table1[[#This Row],[Patient Admission Date]])/3)*3,"00")&amp;"-"&amp;TEXT(INT(HOUR(Table1[[#This Row],[Patient Admission Date]])/3)*3+3,"00")</f>
        <v>06-09</v>
      </c>
      <c r="O332" t="str" cm="1">
        <f t="array" ref="O332">_xlfn.IFS(Table1[[#This Row],[Patient Age]]&lt;=14,"0-14",Table1[[#This Row],[Patient Age]]&lt;=29,"15-29",Table1[[#This Row],[Patient Age]]&lt;=44,"30-44",Table1[[#This Row],[Patient Age]]&lt;=59,"45-59",Table1[[#This Row],[Patient Age]]&lt;=74,"60-74",TRUE,"75+")</f>
        <v>60-74</v>
      </c>
      <c r="P332" t="str" cm="1">
        <f t="array" ref="P332">_xlfn.IFS(Table1[[#This Row],[Patient Waittime]]&lt;=15,"0-15",Table1[[#This Row],[Patient Waittime]]&lt;=30,"16-30",Table1[[#This Row],[Patient Waittime]]&lt;=45,"31-45",Table1[[#This Row],[Patient Waittime]]&lt;=60,"46-60",TRUE,"60+")</f>
        <v>31-45</v>
      </c>
      <c r="Q332">
        <f>--(Table1[[#This Row],[Patient Waittime]]&lt;=30)</f>
        <v>0</v>
      </c>
      <c r="R332">
        <f>--Table1[[#This Row],[Patient Admission Flag]]</f>
        <v>0</v>
      </c>
      <c r="S332">
        <f>--AND(Table1[[#This Row],[WithinTarget]]=1,Table1[[#This Row],[Patient Satisfaction Score]]&gt;=7)</f>
        <v>0</v>
      </c>
      <c r="T332" t="str">
        <f>IF(LEFT(Table1[[#This Row],[Patient Gender]],1)="F","Female","Male")</f>
        <v>Male</v>
      </c>
    </row>
    <row r="333" spans="1:20" x14ac:dyDescent="0.3">
      <c r="A333" t="s">
        <v>437</v>
      </c>
      <c r="B333" s="1">
        <v>45173.01458333333</v>
      </c>
      <c r="C333" t="s">
        <v>9</v>
      </c>
      <c r="D333">
        <v>53</v>
      </c>
      <c r="E333" t="s">
        <v>14</v>
      </c>
      <c r="F333" t="s">
        <v>11</v>
      </c>
      <c r="G333" t="b">
        <v>1</v>
      </c>
      <c r="H333">
        <v>2</v>
      </c>
      <c r="I333">
        <v>37</v>
      </c>
      <c r="J333" t="b">
        <v>1</v>
      </c>
      <c r="K333">
        <f>YEAR(Table1[[#This Row],[Patient Admission Date]])</f>
        <v>2023</v>
      </c>
      <c r="L333" t="str">
        <f>TEXT(Table1[[#This Row],[Patient Admission Date]],"mmm")</f>
        <v>Sep</v>
      </c>
      <c r="M333" t="str">
        <f>TEXT(Table1[[#This Row],[Patient Admission Date]],"ddd")</f>
        <v>Mon</v>
      </c>
      <c r="N333" t="str">
        <f>TEXT(INT(HOUR(Table1[[#This Row],[Patient Admission Date]])/3)*3,"00")&amp;"-"&amp;TEXT(INT(HOUR(Table1[[#This Row],[Patient Admission Date]])/3)*3+3,"00")</f>
        <v>00-03</v>
      </c>
      <c r="O333" t="str" cm="1">
        <f t="array" ref="O333">_xlfn.IFS(Table1[[#This Row],[Patient Age]]&lt;=14,"0-14",Table1[[#This Row],[Patient Age]]&lt;=29,"15-29",Table1[[#This Row],[Patient Age]]&lt;=44,"30-44",Table1[[#This Row],[Patient Age]]&lt;=59,"45-59",Table1[[#This Row],[Patient Age]]&lt;=74,"60-74",TRUE,"75+")</f>
        <v>45-59</v>
      </c>
      <c r="P333" t="str" cm="1">
        <f t="array" ref="P333">_xlfn.IFS(Table1[[#This Row],[Patient Waittime]]&lt;=15,"0-15",Table1[[#This Row],[Patient Waittime]]&lt;=30,"16-30",Table1[[#This Row],[Patient Waittime]]&lt;=45,"31-45",Table1[[#This Row],[Patient Waittime]]&lt;=60,"46-60",TRUE,"60+")</f>
        <v>31-45</v>
      </c>
      <c r="Q333">
        <f>--(Table1[[#This Row],[Patient Waittime]]&lt;=30)</f>
        <v>0</v>
      </c>
      <c r="R333">
        <f>--Table1[[#This Row],[Patient Admission Flag]]</f>
        <v>1</v>
      </c>
      <c r="S333">
        <f>--AND(Table1[[#This Row],[WithinTarget]]=1,Table1[[#This Row],[Patient Satisfaction Score]]&gt;=7)</f>
        <v>0</v>
      </c>
      <c r="T333" t="str">
        <f>IF(LEFT(Table1[[#This Row],[Patient Gender]],1)="F","Female","Male")</f>
        <v>Male</v>
      </c>
    </row>
    <row r="334" spans="1:20" x14ac:dyDescent="0.3">
      <c r="A334" t="s">
        <v>438</v>
      </c>
      <c r="B334" s="1">
        <v>45434.408333333333</v>
      </c>
      <c r="C334" t="s">
        <v>13</v>
      </c>
      <c r="D334">
        <v>74</v>
      </c>
      <c r="E334" t="s">
        <v>10</v>
      </c>
      <c r="F334" t="s">
        <v>11</v>
      </c>
      <c r="G334" t="b">
        <v>0</v>
      </c>
      <c r="I334">
        <v>51</v>
      </c>
      <c r="J334" t="b">
        <v>0</v>
      </c>
      <c r="K334">
        <f>YEAR(Table1[[#This Row],[Patient Admission Date]])</f>
        <v>2024</v>
      </c>
      <c r="L334" t="str">
        <f>TEXT(Table1[[#This Row],[Patient Admission Date]],"mmm")</f>
        <v>May</v>
      </c>
      <c r="M334" t="str">
        <f>TEXT(Table1[[#This Row],[Patient Admission Date]],"ddd")</f>
        <v>Wed</v>
      </c>
      <c r="N334" t="str">
        <f>TEXT(INT(HOUR(Table1[[#This Row],[Patient Admission Date]])/3)*3,"00")&amp;"-"&amp;TEXT(INT(HOUR(Table1[[#This Row],[Patient Admission Date]])/3)*3+3,"00")</f>
        <v>09-12</v>
      </c>
      <c r="O334" t="str" cm="1">
        <f t="array" ref="O334">_xlfn.IFS(Table1[[#This Row],[Patient Age]]&lt;=14,"0-14",Table1[[#This Row],[Patient Age]]&lt;=29,"15-29",Table1[[#This Row],[Patient Age]]&lt;=44,"30-44",Table1[[#This Row],[Patient Age]]&lt;=59,"45-59",Table1[[#This Row],[Patient Age]]&lt;=74,"60-74",TRUE,"75+")</f>
        <v>60-74</v>
      </c>
      <c r="P334" t="str" cm="1">
        <f t="array" ref="P334">_xlfn.IFS(Table1[[#This Row],[Patient Waittime]]&lt;=15,"0-15",Table1[[#This Row],[Patient Waittime]]&lt;=30,"16-30",Table1[[#This Row],[Patient Waittime]]&lt;=45,"31-45",Table1[[#This Row],[Patient Waittime]]&lt;=60,"46-60",TRUE,"60+")</f>
        <v>46-60</v>
      </c>
      <c r="Q334">
        <f>--(Table1[[#This Row],[Patient Waittime]]&lt;=30)</f>
        <v>0</v>
      </c>
      <c r="R334">
        <f>--Table1[[#This Row],[Patient Admission Flag]]</f>
        <v>0</v>
      </c>
      <c r="S334">
        <f>--AND(Table1[[#This Row],[WithinTarget]]=1,Table1[[#This Row],[Patient Satisfaction Score]]&gt;=7)</f>
        <v>0</v>
      </c>
      <c r="T334" t="str">
        <f>IF(LEFT(Table1[[#This Row],[Patient Gender]],1)="F","Female","Male")</f>
        <v>Female</v>
      </c>
    </row>
    <row r="335" spans="1:20" x14ac:dyDescent="0.3">
      <c r="A335" t="s">
        <v>439</v>
      </c>
      <c r="B335" s="1">
        <v>45451.417361111111</v>
      </c>
      <c r="C335" t="s">
        <v>9</v>
      </c>
      <c r="D335">
        <v>26</v>
      </c>
      <c r="E335" t="s">
        <v>10</v>
      </c>
      <c r="F335" t="s">
        <v>11</v>
      </c>
      <c r="G335" t="b">
        <v>0</v>
      </c>
      <c r="I335">
        <v>19</v>
      </c>
      <c r="J335" t="b">
        <v>0</v>
      </c>
      <c r="K335">
        <f>YEAR(Table1[[#This Row],[Patient Admission Date]])</f>
        <v>2024</v>
      </c>
      <c r="L335" t="str">
        <f>TEXT(Table1[[#This Row],[Patient Admission Date]],"mmm")</f>
        <v>Jun</v>
      </c>
      <c r="M335" t="str">
        <f>TEXT(Table1[[#This Row],[Patient Admission Date]],"ddd")</f>
        <v>Sat</v>
      </c>
      <c r="N335" t="str">
        <f>TEXT(INT(HOUR(Table1[[#This Row],[Patient Admission Date]])/3)*3,"00")&amp;"-"&amp;TEXT(INT(HOUR(Table1[[#This Row],[Patient Admission Date]])/3)*3+3,"00")</f>
        <v>09-12</v>
      </c>
      <c r="O335" t="str" cm="1">
        <f t="array" ref="O335">_xlfn.IFS(Table1[[#This Row],[Patient Age]]&lt;=14,"0-14",Table1[[#This Row],[Patient Age]]&lt;=29,"15-29",Table1[[#This Row],[Patient Age]]&lt;=44,"30-44",Table1[[#This Row],[Patient Age]]&lt;=59,"45-59",Table1[[#This Row],[Patient Age]]&lt;=74,"60-74",TRUE,"75+")</f>
        <v>15-29</v>
      </c>
      <c r="P335" t="str" cm="1">
        <f t="array" ref="P335">_xlfn.IFS(Table1[[#This Row],[Patient Waittime]]&lt;=15,"0-15",Table1[[#This Row],[Patient Waittime]]&lt;=30,"16-30",Table1[[#This Row],[Patient Waittime]]&lt;=45,"31-45",Table1[[#This Row],[Patient Waittime]]&lt;=60,"46-60",TRUE,"60+")</f>
        <v>16-30</v>
      </c>
      <c r="Q335">
        <f>--(Table1[[#This Row],[Patient Waittime]]&lt;=30)</f>
        <v>1</v>
      </c>
      <c r="R335">
        <f>--Table1[[#This Row],[Patient Admission Flag]]</f>
        <v>0</v>
      </c>
      <c r="S335">
        <f>--AND(Table1[[#This Row],[WithinTarget]]=1,Table1[[#This Row],[Patient Satisfaction Score]]&gt;=7)</f>
        <v>0</v>
      </c>
      <c r="T335" t="str">
        <f>IF(LEFT(Table1[[#This Row],[Patient Gender]],1)="F","Female","Male")</f>
        <v>Male</v>
      </c>
    </row>
    <row r="336" spans="1:20" x14ac:dyDescent="0.3">
      <c r="A336" t="s">
        <v>440</v>
      </c>
      <c r="B336" s="1">
        <v>45314.40347222222</v>
      </c>
      <c r="C336" t="s">
        <v>9</v>
      </c>
      <c r="D336">
        <v>56</v>
      </c>
      <c r="E336" t="s">
        <v>21</v>
      </c>
      <c r="F336" t="s">
        <v>11</v>
      </c>
      <c r="G336" t="b">
        <v>1</v>
      </c>
      <c r="H336">
        <v>0</v>
      </c>
      <c r="I336">
        <v>18</v>
      </c>
      <c r="J336" t="b">
        <v>1</v>
      </c>
      <c r="K336">
        <f>YEAR(Table1[[#This Row],[Patient Admission Date]])</f>
        <v>2024</v>
      </c>
      <c r="L336" t="str">
        <f>TEXT(Table1[[#This Row],[Patient Admission Date]],"mmm")</f>
        <v>Jan</v>
      </c>
      <c r="M336" t="str">
        <f>TEXT(Table1[[#This Row],[Patient Admission Date]],"ddd")</f>
        <v>Tue</v>
      </c>
      <c r="N336" t="str">
        <f>TEXT(INT(HOUR(Table1[[#This Row],[Patient Admission Date]])/3)*3,"00")&amp;"-"&amp;TEXT(INT(HOUR(Table1[[#This Row],[Patient Admission Date]])/3)*3+3,"00")</f>
        <v>09-12</v>
      </c>
      <c r="O336" t="str" cm="1">
        <f t="array" ref="O336">_xlfn.IFS(Table1[[#This Row],[Patient Age]]&lt;=14,"0-14",Table1[[#This Row],[Patient Age]]&lt;=29,"15-29",Table1[[#This Row],[Patient Age]]&lt;=44,"30-44",Table1[[#This Row],[Patient Age]]&lt;=59,"45-59",Table1[[#This Row],[Patient Age]]&lt;=74,"60-74",TRUE,"75+")</f>
        <v>45-59</v>
      </c>
      <c r="P336" t="str" cm="1">
        <f t="array" ref="P336">_xlfn.IFS(Table1[[#This Row],[Patient Waittime]]&lt;=15,"0-15",Table1[[#This Row],[Patient Waittime]]&lt;=30,"16-30",Table1[[#This Row],[Patient Waittime]]&lt;=45,"31-45",Table1[[#This Row],[Patient Waittime]]&lt;=60,"46-60",TRUE,"60+")</f>
        <v>16-30</v>
      </c>
      <c r="Q336">
        <f>--(Table1[[#This Row],[Patient Waittime]]&lt;=30)</f>
        <v>1</v>
      </c>
      <c r="R336">
        <f>--Table1[[#This Row],[Patient Admission Flag]]</f>
        <v>1</v>
      </c>
      <c r="S336">
        <f>--AND(Table1[[#This Row],[WithinTarget]]=1,Table1[[#This Row],[Patient Satisfaction Score]]&gt;=7)</f>
        <v>0</v>
      </c>
      <c r="T336" t="str">
        <f>IF(LEFT(Table1[[#This Row],[Patient Gender]],1)="F","Female","Male")</f>
        <v>Male</v>
      </c>
    </row>
    <row r="337" spans="1:20" x14ac:dyDescent="0.3">
      <c r="A337" t="s">
        <v>441</v>
      </c>
      <c r="B337" s="1">
        <v>45240.265972222223</v>
      </c>
      <c r="C337" t="s">
        <v>9</v>
      </c>
      <c r="D337">
        <v>9</v>
      </c>
      <c r="E337" t="s">
        <v>14</v>
      </c>
      <c r="F337" t="s">
        <v>11</v>
      </c>
      <c r="G337" t="b">
        <v>0</v>
      </c>
      <c r="H337">
        <v>0</v>
      </c>
      <c r="I337">
        <v>24</v>
      </c>
      <c r="J337" t="b">
        <v>0</v>
      </c>
      <c r="K337">
        <f>YEAR(Table1[[#This Row],[Patient Admission Date]])</f>
        <v>2023</v>
      </c>
      <c r="L337" t="str">
        <f>TEXT(Table1[[#This Row],[Patient Admission Date]],"mmm")</f>
        <v>Nov</v>
      </c>
      <c r="M337" t="str">
        <f>TEXT(Table1[[#This Row],[Patient Admission Date]],"ddd")</f>
        <v>Fri</v>
      </c>
      <c r="N337" t="str">
        <f>TEXT(INT(HOUR(Table1[[#This Row],[Patient Admission Date]])/3)*3,"00")&amp;"-"&amp;TEXT(INT(HOUR(Table1[[#This Row],[Patient Admission Date]])/3)*3+3,"00")</f>
        <v>06-09</v>
      </c>
      <c r="O337" t="str" cm="1">
        <f t="array" ref="O337">_xlfn.IFS(Table1[[#This Row],[Patient Age]]&lt;=14,"0-14",Table1[[#This Row],[Patient Age]]&lt;=29,"15-29",Table1[[#This Row],[Patient Age]]&lt;=44,"30-44",Table1[[#This Row],[Patient Age]]&lt;=59,"45-59",Table1[[#This Row],[Patient Age]]&lt;=74,"60-74",TRUE,"75+")</f>
        <v>0-14</v>
      </c>
      <c r="P337" t="str" cm="1">
        <f t="array" ref="P337">_xlfn.IFS(Table1[[#This Row],[Patient Waittime]]&lt;=15,"0-15",Table1[[#This Row],[Patient Waittime]]&lt;=30,"16-30",Table1[[#This Row],[Patient Waittime]]&lt;=45,"31-45",Table1[[#This Row],[Patient Waittime]]&lt;=60,"46-60",TRUE,"60+")</f>
        <v>16-30</v>
      </c>
      <c r="Q337">
        <f>--(Table1[[#This Row],[Patient Waittime]]&lt;=30)</f>
        <v>1</v>
      </c>
      <c r="R337">
        <f>--Table1[[#This Row],[Patient Admission Flag]]</f>
        <v>0</v>
      </c>
      <c r="S337">
        <f>--AND(Table1[[#This Row],[WithinTarget]]=1,Table1[[#This Row],[Patient Satisfaction Score]]&gt;=7)</f>
        <v>0</v>
      </c>
      <c r="T337" t="str">
        <f>IF(LEFT(Table1[[#This Row],[Patient Gender]],1)="F","Female","Male")</f>
        <v>Male</v>
      </c>
    </row>
    <row r="338" spans="1:20" x14ac:dyDescent="0.3">
      <c r="A338" t="s">
        <v>442</v>
      </c>
      <c r="B338" s="1">
        <v>45195.107638888891</v>
      </c>
      <c r="C338" t="s">
        <v>13</v>
      </c>
      <c r="D338">
        <v>3</v>
      </c>
      <c r="E338" t="s">
        <v>14</v>
      </c>
      <c r="F338" t="s">
        <v>15</v>
      </c>
      <c r="G338" t="b">
        <v>0</v>
      </c>
      <c r="H338">
        <v>4</v>
      </c>
      <c r="I338">
        <v>27</v>
      </c>
      <c r="J338" t="b">
        <v>0</v>
      </c>
      <c r="K338">
        <f>YEAR(Table1[[#This Row],[Patient Admission Date]])</f>
        <v>2023</v>
      </c>
      <c r="L338" t="str">
        <f>TEXT(Table1[[#This Row],[Patient Admission Date]],"mmm")</f>
        <v>Sep</v>
      </c>
      <c r="M338" t="str">
        <f>TEXT(Table1[[#This Row],[Patient Admission Date]],"ddd")</f>
        <v>Tue</v>
      </c>
      <c r="N338" t="str">
        <f>TEXT(INT(HOUR(Table1[[#This Row],[Patient Admission Date]])/3)*3,"00")&amp;"-"&amp;TEXT(INT(HOUR(Table1[[#This Row],[Patient Admission Date]])/3)*3+3,"00")</f>
        <v>00-03</v>
      </c>
      <c r="O338" t="str" cm="1">
        <f t="array" ref="O338">_xlfn.IFS(Table1[[#This Row],[Patient Age]]&lt;=14,"0-14",Table1[[#This Row],[Patient Age]]&lt;=29,"15-29",Table1[[#This Row],[Patient Age]]&lt;=44,"30-44",Table1[[#This Row],[Patient Age]]&lt;=59,"45-59",Table1[[#This Row],[Patient Age]]&lt;=74,"60-74",TRUE,"75+")</f>
        <v>0-14</v>
      </c>
      <c r="P338" t="str" cm="1">
        <f t="array" ref="P338">_xlfn.IFS(Table1[[#This Row],[Patient Waittime]]&lt;=15,"0-15",Table1[[#This Row],[Patient Waittime]]&lt;=30,"16-30",Table1[[#This Row],[Patient Waittime]]&lt;=45,"31-45",Table1[[#This Row],[Patient Waittime]]&lt;=60,"46-60",TRUE,"60+")</f>
        <v>16-30</v>
      </c>
      <c r="Q338">
        <f>--(Table1[[#This Row],[Patient Waittime]]&lt;=30)</f>
        <v>1</v>
      </c>
      <c r="R338">
        <f>--Table1[[#This Row],[Patient Admission Flag]]</f>
        <v>0</v>
      </c>
      <c r="S338">
        <f>--AND(Table1[[#This Row],[WithinTarget]]=1,Table1[[#This Row],[Patient Satisfaction Score]]&gt;=7)</f>
        <v>0</v>
      </c>
      <c r="T338" t="str">
        <f>IF(LEFT(Table1[[#This Row],[Patient Gender]],1)="F","Female","Male")</f>
        <v>Female</v>
      </c>
    </row>
    <row r="339" spans="1:20" x14ac:dyDescent="0.3">
      <c r="A339" t="s">
        <v>443</v>
      </c>
      <c r="B339" s="1">
        <v>45054.835416666669</v>
      </c>
      <c r="C339" t="s">
        <v>9</v>
      </c>
      <c r="D339">
        <v>18</v>
      </c>
      <c r="E339" t="s">
        <v>14</v>
      </c>
      <c r="F339" t="s">
        <v>17</v>
      </c>
      <c r="G339" t="b">
        <v>1</v>
      </c>
      <c r="I339">
        <v>36</v>
      </c>
      <c r="J339" t="b">
        <v>1</v>
      </c>
      <c r="K339">
        <f>YEAR(Table1[[#This Row],[Patient Admission Date]])</f>
        <v>2023</v>
      </c>
      <c r="L339" t="str">
        <f>TEXT(Table1[[#This Row],[Patient Admission Date]],"mmm")</f>
        <v>May</v>
      </c>
      <c r="M339" t="str">
        <f>TEXT(Table1[[#This Row],[Patient Admission Date]],"ddd")</f>
        <v>Mon</v>
      </c>
      <c r="N339" t="str">
        <f>TEXT(INT(HOUR(Table1[[#This Row],[Patient Admission Date]])/3)*3,"00")&amp;"-"&amp;TEXT(INT(HOUR(Table1[[#This Row],[Patient Admission Date]])/3)*3+3,"00")</f>
        <v>18-21</v>
      </c>
      <c r="O339" t="str" cm="1">
        <f t="array" ref="O339">_xlfn.IFS(Table1[[#This Row],[Patient Age]]&lt;=14,"0-14",Table1[[#This Row],[Patient Age]]&lt;=29,"15-29",Table1[[#This Row],[Patient Age]]&lt;=44,"30-44",Table1[[#This Row],[Patient Age]]&lt;=59,"45-59",Table1[[#This Row],[Patient Age]]&lt;=74,"60-74",TRUE,"75+")</f>
        <v>15-29</v>
      </c>
      <c r="P339" t="str" cm="1">
        <f t="array" ref="P339">_xlfn.IFS(Table1[[#This Row],[Patient Waittime]]&lt;=15,"0-15",Table1[[#This Row],[Patient Waittime]]&lt;=30,"16-30",Table1[[#This Row],[Patient Waittime]]&lt;=45,"31-45",Table1[[#This Row],[Patient Waittime]]&lt;=60,"46-60",TRUE,"60+")</f>
        <v>31-45</v>
      </c>
      <c r="Q339">
        <f>--(Table1[[#This Row],[Patient Waittime]]&lt;=30)</f>
        <v>0</v>
      </c>
      <c r="R339">
        <f>--Table1[[#This Row],[Patient Admission Flag]]</f>
        <v>1</v>
      </c>
      <c r="S339">
        <f>--AND(Table1[[#This Row],[WithinTarget]]=1,Table1[[#This Row],[Patient Satisfaction Score]]&gt;=7)</f>
        <v>0</v>
      </c>
      <c r="T339" t="str">
        <f>IF(LEFT(Table1[[#This Row],[Patient Gender]],1)="F","Female","Male")</f>
        <v>Male</v>
      </c>
    </row>
    <row r="340" spans="1:20" x14ac:dyDescent="0.3">
      <c r="A340" t="s">
        <v>444</v>
      </c>
      <c r="B340" s="1">
        <v>45092.144444444442</v>
      </c>
      <c r="C340" t="s">
        <v>13</v>
      </c>
      <c r="D340">
        <v>28</v>
      </c>
      <c r="E340" t="s">
        <v>10</v>
      </c>
      <c r="F340" t="s">
        <v>11</v>
      </c>
      <c r="G340" t="b">
        <v>0</v>
      </c>
      <c r="H340">
        <v>9</v>
      </c>
      <c r="I340">
        <v>37</v>
      </c>
      <c r="J340" t="b">
        <v>0</v>
      </c>
      <c r="K340">
        <f>YEAR(Table1[[#This Row],[Patient Admission Date]])</f>
        <v>2023</v>
      </c>
      <c r="L340" t="str">
        <f>TEXT(Table1[[#This Row],[Patient Admission Date]],"mmm")</f>
        <v>Jun</v>
      </c>
      <c r="M340" t="str">
        <f>TEXT(Table1[[#This Row],[Patient Admission Date]],"ddd")</f>
        <v>Thu</v>
      </c>
      <c r="N340" t="str">
        <f>TEXT(INT(HOUR(Table1[[#This Row],[Patient Admission Date]])/3)*3,"00")&amp;"-"&amp;TEXT(INT(HOUR(Table1[[#This Row],[Patient Admission Date]])/3)*3+3,"00")</f>
        <v>03-06</v>
      </c>
      <c r="O340" t="str" cm="1">
        <f t="array" ref="O340">_xlfn.IFS(Table1[[#This Row],[Patient Age]]&lt;=14,"0-14",Table1[[#This Row],[Patient Age]]&lt;=29,"15-29",Table1[[#This Row],[Patient Age]]&lt;=44,"30-44",Table1[[#This Row],[Patient Age]]&lt;=59,"45-59",Table1[[#This Row],[Patient Age]]&lt;=74,"60-74",TRUE,"75+")</f>
        <v>15-29</v>
      </c>
      <c r="P340" t="str" cm="1">
        <f t="array" ref="P340">_xlfn.IFS(Table1[[#This Row],[Patient Waittime]]&lt;=15,"0-15",Table1[[#This Row],[Patient Waittime]]&lt;=30,"16-30",Table1[[#This Row],[Patient Waittime]]&lt;=45,"31-45",Table1[[#This Row],[Patient Waittime]]&lt;=60,"46-60",TRUE,"60+")</f>
        <v>31-45</v>
      </c>
      <c r="Q340">
        <f>--(Table1[[#This Row],[Patient Waittime]]&lt;=30)</f>
        <v>0</v>
      </c>
      <c r="R340">
        <f>--Table1[[#This Row],[Patient Admission Flag]]</f>
        <v>0</v>
      </c>
      <c r="S340">
        <f>--AND(Table1[[#This Row],[WithinTarget]]=1,Table1[[#This Row],[Patient Satisfaction Score]]&gt;=7)</f>
        <v>0</v>
      </c>
      <c r="T340" t="str">
        <f>IF(LEFT(Table1[[#This Row],[Patient Gender]],1)="F","Female","Male")</f>
        <v>Female</v>
      </c>
    </row>
    <row r="341" spans="1:20" x14ac:dyDescent="0.3">
      <c r="A341" t="s">
        <v>445</v>
      </c>
      <c r="B341" s="1">
        <v>45044.62222222222</v>
      </c>
      <c r="C341" t="s">
        <v>9</v>
      </c>
      <c r="D341">
        <v>49</v>
      </c>
      <c r="E341" t="s">
        <v>19</v>
      </c>
      <c r="F341" t="s">
        <v>15</v>
      </c>
      <c r="G341" t="b">
        <v>1</v>
      </c>
      <c r="H341">
        <v>5</v>
      </c>
      <c r="I341">
        <v>43</v>
      </c>
      <c r="J341" t="b">
        <v>1</v>
      </c>
      <c r="K341">
        <f>YEAR(Table1[[#This Row],[Patient Admission Date]])</f>
        <v>2023</v>
      </c>
      <c r="L341" t="str">
        <f>TEXT(Table1[[#This Row],[Patient Admission Date]],"mmm")</f>
        <v>Apr</v>
      </c>
      <c r="M341" t="str">
        <f>TEXT(Table1[[#This Row],[Patient Admission Date]],"ddd")</f>
        <v>Fri</v>
      </c>
      <c r="N341" t="str">
        <f>TEXT(INT(HOUR(Table1[[#This Row],[Patient Admission Date]])/3)*3,"00")&amp;"-"&amp;TEXT(INT(HOUR(Table1[[#This Row],[Patient Admission Date]])/3)*3+3,"00")</f>
        <v>12-15</v>
      </c>
      <c r="O341" t="str" cm="1">
        <f t="array" ref="O341">_xlfn.IFS(Table1[[#This Row],[Patient Age]]&lt;=14,"0-14",Table1[[#This Row],[Patient Age]]&lt;=29,"15-29",Table1[[#This Row],[Patient Age]]&lt;=44,"30-44",Table1[[#This Row],[Patient Age]]&lt;=59,"45-59",Table1[[#This Row],[Patient Age]]&lt;=74,"60-74",TRUE,"75+")</f>
        <v>45-59</v>
      </c>
      <c r="P341" t="str" cm="1">
        <f t="array" ref="P341">_xlfn.IFS(Table1[[#This Row],[Patient Waittime]]&lt;=15,"0-15",Table1[[#This Row],[Patient Waittime]]&lt;=30,"16-30",Table1[[#This Row],[Patient Waittime]]&lt;=45,"31-45",Table1[[#This Row],[Patient Waittime]]&lt;=60,"46-60",TRUE,"60+")</f>
        <v>31-45</v>
      </c>
      <c r="Q341">
        <f>--(Table1[[#This Row],[Patient Waittime]]&lt;=30)</f>
        <v>0</v>
      </c>
      <c r="R341">
        <f>--Table1[[#This Row],[Patient Admission Flag]]</f>
        <v>1</v>
      </c>
      <c r="S341">
        <f>--AND(Table1[[#This Row],[WithinTarget]]=1,Table1[[#This Row],[Patient Satisfaction Score]]&gt;=7)</f>
        <v>0</v>
      </c>
      <c r="T341" t="str">
        <f>IF(LEFT(Table1[[#This Row],[Patient Gender]],1)="F","Female","Male")</f>
        <v>Male</v>
      </c>
    </row>
    <row r="342" spans="1:20" x14ac:dyDescent="0.3">
      <c r="A342" t="s">
        <v>446</v>
      </c>
      <c r="B342" s="1">
        <v>45352.986805555556</v>
      </c>
      <c r="C342" t="s">
        <v>9</v>
      </c>
      <c r="D342">
        <v>30</v>
      </c>
      <c r="E342" t="s">
        <v>22</v>
      </c>
      <c r="F342" t="s">
        <v>27</v>
      </c>
      <c r="G342" t="b">
        <v>1</v>
      </c>
      <c r="I342">
        <v>43</v>
      </c>
      <c r="J342" t="b">
        <v>1</v>
      </c>
      <c r="K342">
        <f>YEAR(Table1[[#This Row],[Patient Admission Date]])</f>
        <v>2024</v>
      </c>
      <c r="L342" t="str">
        <f>TEXT(Table1[[#This Row],[Patient Admission Date]],"mmm")</f>
        <v>Mar</v>
      </c>
      <c r="M342" t="str">
        <f>TEXT(Table1[[#This Row],[Patient Admission Date]],"ddd")</f>
        <v>Fri</v>
      </c>
      <c r="N342" t="str">
        <f>TEXT(INT(HOUR(Table1[[#This Row],[Patient Admission Date]])/3)*3,"00")&amp;"-"&amp;TEXT(INT(HOUR(Table1[[#This Row],[Patient Admission Date]])/3)*3+3,"00")</f>
        <v>21-24</v>
      </c>
      <c r="O342" t="str" cm="1">
        <f t="array" ref="O342">_xlfn.IFS(Table1[[#This Row],[Patient Age]]&lt;=14,"0-14",Table1[[#This Row],[Patient Age]]&lt;=29,"15-29",Table1[[#This Row],[Patient Age]]&lt;=44,"30-44",Table1[[#This Row],[Patient Age]]&lt;=59,"45-59",Table1[[#This Row],[Patient Age]]&lt;=74,"60-74",TRUE,"75+")</f>
        <v>30-44</v>
      </c>
      <c r="P342" t="str" cm="1">
        <f t="array" ref="P342">_xlfn.IFS(Table1[[#This Row],[Patient Waittime]]&lt;=15,"0-15",Table1[[#This Row],[Patient Waittime]]&lt;=30,"16-30",Table1[[#This Row],[Patient Waittime]]&lt;=45,"31-45",Table1[[#This Row],[Patient Waittime]]&lt;=60,"46-60",TRUE,"60+")</f>
        <v>31-45</v>
      </c>
      <c r="Q342">
        <f>--(Table1[[#This Row],[Patient Waittime]]&lt;=30)</f>
        <v>0</v>
      </c>
      <c r="R342">
        <f>--Table1[[#This Row],[Patient Admission Flag]]</f>
        <v>1</v>
      </c>
      <c r="S342">
        <f>--AND(Table1[[#This Row],[WithinTarget]]=1,Table1[[#This Row],[Patient Satisfaction Score]]&gt;=7)</f>
        <v>0</v>
      </c>
      <c r="T342" t="str">
        <f>IF(LEFT(Table1[[#This Row],[Patient Gender]],1)="F","Female","Male")</f>
        <v>Male</v>
      </c>
    </row>
    <row r="343" spans="1:20" x14ac:dyDescent="0.3">
      <c r="A343" t="s">
        <v>447</v>
      </c>
      <c r="B343" s="1">
        <v>45283.023611111108</v>
      </c>
      <c r="C343" t="s">
        <v>13</v>
      </c>
      <c r="D343">
        <v>32</v>
      </c>
      <c r="E343" t="s">
        <v>19</v>
      </c>
      <c r="F343" t="s">
        <v>15</v>
      </c>
      <c r="G343" t="b">
        <v>0</v>
      </c>
      <c r="I343">
        <v>51</v>
      </c>
      <c r="J343" t="b">
        <v>0</v>
      </c>
      <c r="K343">
        <f>YEAR(Table1[[#This Row],[Patient Admission Date]])</f>
        <v>2023</v>
      </c>
      <c r="L343" t="str">
        <f>TEXT(Table1[[#This Row],[Patient Admission Date]],"mmm")</f>
        <v>Dec</v>
      </c>
      <c r="M343" t="str">
        <f>TEXT(Table1[[#This Row],[Patient Admission Date]],"ddd")</f>
        <v>Sat</v>
      </c>
      <c r="N343" t="str">
        <f>TEXT(INT(HOUR(Table1[[#This Row],[Patient Admission Date]])/3)*3,"00")&amp;"-"&amp;TEXT(INT(HOUR(Table1[[#This Row],[Patient Admission Date]])/3)*3+3,"00")</f>
        <v>00-03</v>
      </c>
      <c r="O343" t="str" cm="1">
        <f t="array" ref="O343">_xlfn.IFS(Table1[[#This Row],[Patient Age]]&lt;=14,"0-14",Table1[[#This Row],[Patient Age]]&lt;=29,"15-29",Table1[[#This Row],[Patient Age]]&lt;=44,"30-44",Table1[[#This Row],[Patient Age]]&lt;=59,"45-59",Table1[[#This Row],[Patient Age]]&lt;=74,"60-74",TRUE,"75+")</f>
        <v>30-44</v>
      </c>
      <c r="P343" t="str" cm="1">
        <f t="array" ref="P343">_xlfn.IFS(Table1[[#This Row],[Patient Waittime]]&lt;=15,"0-15",Table1[[#This Row],[Patient Waittime]]&lt;=30,"16-30",Table1[[#This Row],[Patient Waittime]]&lt;=45,"31-45",Table1[[#This Row],[Patient Waittime]]&lt;=60,"46-60",TRUE,"60+")</f>
        <v>46-60</v>
      </c>
      <c r="Q343">
        <f>--(Table1[[#This Row],[Patient Waittime]]&lt;=30)</f>
        <v>0</v>
      </c>
      <c r="R343">
        <f>--Table1[[#This Row],[Patient Admission Flag]]</f>
        <v>0</v>
      </c>
      <c r="S343">
        <f>--AND(Table1[[#This Row],[WithinTarget]]=1,Table1[[#This Row],[Patient Satisfaction Score]]&gt;=7)</f>
        <v>0</v>
      </c>
      <c r="T343" t="str">
        <f>IF(LEFT(Table1[[#This Row],[Patient Gender]],1)="F","Female","Male")</f>
        <v>Female</v>
      </c>
    </row>
    <row r="344" spans="1:20" x14ac:dyDescent="0.3">
      <c r="A344" t="s">
        <v>448</v>
      </c>
      <c r="B344" s="1">
        <v>45533.704861111109</v>
      </c>
      <c r="C344" t="s">
        <v>9</v>
      </c>
      <c r="D344">
        <v>52</v>
      </c>
      <c r="E344" t="s">
        <v>19</v>
      </c>
      <c r="F344" t="s">
        <v>15</v>
      </c>
      <c r="G344" t="b">
        <v>1</v>
      </c>
      <c r="I344">
        <v>49</v>
      </c>
      <c r="J344" t="b">
        <v>1</v>
      </c>
      <c r="K344">
        <f>YEAR(Table1[[#This Row],[Patient Admission Date]])</f>
        <v>2024</v>
      </c>
      <c r="L344" t="str">
        <f>TEXT(Table1[[#This Row],[Patient Admission Date]],"mmm")</f>
        <v>Aug</v>
      </c>
      <c r="M344" t="str">
        <f>TEXT(Table1[[#This Row],[Patient Admission Date]],"ddd")</f>
        <v>Thu</v>
      </c>
      <c r="N344" t="str">
        <f>TEXT(INT(HOUR(Table1[[#This Row],[Patient Admission Date]])/3)*3,"00")&amp;"-"&amp;TEXT(INT(HOUR(Table1[[#This Row],[Patient Admission Date]])/3)*3+3,"00")</f>
        <v>15-18</v>
      </c>
      <c r="O344" t="str" cm="1">
        <f t="array" ref="O344">_xlfn.IFS(Table1[[#This Row],[Patient Age]]&lt;=14,"0-14",Table1[[#This Row],[Patient Age]]&lt;=29,"15-29",Table1[[#This Row],[Patient Age]]&lt;=44,"30-44",Table1[[#This Row],[Patient Age]]&lt;=59,"45-59",Table1[[#This Row],[Patient Age]]&lt;=74,"60-74",TRUE,"75+")</f>
        <v>45-59</v>
      </c>
      <c r="P344" t="str" cm="1">
        <f t="array" ref="P344">_xlfn.IFS(Table1[[#This Row],[Patient Waittime]]&lt;=15,"0-15",Table1[[#This Row],[Patient Waittime]]&lt;=30,"16-30",Table1[[#This Row],[Patient Waittime]]&lt;=45,"31-45",Table1[[#This Row],[Patient Waittime]]&lt;=60,"46-60",TRUE,"60+")</f>
        <v>46-60</v>
      </c>
      <c r="Q344">
        <f>--(Table1[[#This Row],[Patient Waittime]]&lt;=30)</f>
        <v>0</v>
      </c>
      <c r="R344">
        <f>--Table1[[#This Row],[Patient Admission Flag]]</f>
        <v>1</v>
      </c>
      <c r="S344">
        <f>--AND(Table1[[#This Row],[WithinTarget]]=1,Table1[[#This Row],[Patient Satisfaction Score]]&gt;=7)</f>
        <v>0</v>
      </c>
      <c r="T344" t="str">
        <f>IF(LEFT(Table1[[#This Row],[Patient Gender]],1)="F","Female","Male")</f>
        <v>Male</v>
      </c>
    </row>
    <row r="345" spans="1:20" x14ac:dyDescent="0.3">
      <c r="A345" t="s">
        <v>449</v>
      </c>
      <c r="B345" s="1">
        <v>45063.431944444441</v>
      </c>
      <c r="C345" t="s">
        <v>13</v>
      </c>
      <c r="D345">
        <v>62</v>
      </c>
      <c r="E345" t="s">
        <v>12</v>
      </c>
      <c r="F345" t="s">
        <v>11</v>
      </c>
      <c r="G345" t="b">
        <v>0</v>
      </c>
      <c r="H345">
        <v>8</v>
      </c>
      <c r="I345">
        <v>21</v>
      </c>
      <c r="J345" t="b">
        <v>0</v>
      </c>
      <c r="K345">
        <f>YEAR(Table1[[#This Row],[Patient Admission Date]])</f>
        <v>2023</v>
      </c>
      <c r="L345" t="str">
        <f>TEXT(Table1[[#This Row],[Patient Admission Date]],"mmm")</f>
        <v>May</v>
      </c>
      <c r="M345" t="str">
        <f>TEXT(Table1[[#This Row],[Patient Admission Date]],"ddd")</f>
        <v>Wed</v>
      </c>
      <c r="N345" t="str">
        <f>TEXT(INT(HOUR(Table1[[#This Row],[Patient Admission Date]])/3)*3,"00")&amp;"-"&amp;TEXT(INT(HOUR(Table1[[#This Row],[Patient Admission Date]])/3)*3+3,"00")</f>
        <v>09-12</v>
      </c>
      <c r="O345" t="str" cm="1">
        <f t="array" ref="O345">_xlfn.IFS(Table1[[#This Row],[Patient Age]]&lt;=14,"0-14",Table1[[#This Row],[Patient Age]]&lt;=29,"15-29",Table1[[#This Row],[Patient Age]]&lt;=44,"30-44",Table1[[#This Row],[Patient Age]]&lt;=59,"45-59",Table1[[#This Row],[Patient Age]]&lt;=74,"60-74",TRUE,"75+")</f>
        <v>60-74</v>
      </c>
      <c r="P345" t="str" cm="1">
        <f t="array" ref="P345">_xlfn.IFS(Table1[[#This Row],[Patient Waittime]]&lt;=15,"0-15",Table1[[#This Row],[Patient Waittime]]&lt;=30,"16-30",Table1[[#This Row],[Patient Waittime]]&lt;=45,"31-45",Table1[[#This Row],[Patient Waittime]]&lt;=60,"46-60",TRUE,"60+")</f>
        <v>16-30</v>
      </c>
      <c r="Q345">
        <f>--(Table1[[#This Row],[Patient Waittime]]&lt;=30)</f>
        <v>1</v>
      </c>
      <c r="R345">
        <f>--Table1[[#This Row],[Patient Admission Flag]]</f>
        <v>0</v>
      </c>
      <c r="S345">
        <f>--AND(Table1[[#This Row],[WithinTarget]]=1,Table1[[#This Row],[Patient Satisfaction Score]]&gt;=7)</f>
        <v>1</v>
      </c>
      <c r="T345" t="str">
        <f>IF(LEFT(Table1[[#This Row],[Patient Gender]],1)="F","Female","Male")</f>
        <v>Female</v>
      </c>
    </row>
    <row r="346" spans="1:20" x14ac:dyDescent="0.3">
      <c r="A346" t="s">
        <v>450</v>
      </c>
      <c r="B346" s="1">
        <v>45494.895138888889</v>
      </c>
      <c r="C346" t="s">
        <v>9</v>
      </c>
      <c r="D346">
        <v>49</v>
      </c>
      <c r="E346" t="s">
        <v>21</v>
      </c>
      <c r="F346" t="s">
        <v>11</v>
      </c>
      <c r="G346" t="b">
        <v>1</v>
      </c>
      <c r="I346">
        <v>34</v>
      </c>
      <c r="J346" t="b">
        <v>1</v>
      </c>
      <c r="K346">
        <f>YEAR(Table1[[#This Row],[Patient Admission Date]])</f>
        <v>2024</v>
      </c>
      <c r="L346" t="str">
        <f>TEXT(Table1[[#This Row],[Patient Admission Date]],"mmm")</f>
        <v>Jul</v>
      </c>
      <c r="M346" t="str">
        <f>TEXT(Table1[[#This Row],[Patient Admission Date]],"ddd")</f>
        <v>Sun</v>
      </c>
      <c r="N346" t="str">
        <f>TEXT(INT(HOUR(Table1[[#This Row],[Patient Admission Date]])/3)*3,"00")&amp;"-"&amp;TEXT(INT(HOUR(Table1[[#This Row],[Patient Admission Date]])/3)*3+3,"00")</f>
        <v>21-24</v>
      </c>
      <c r="O346" t="str" cm="1">
        <f t="array" ref="O346">_xlfn.IFS(Table1[[#This Row],[Patient Age]]&lt;=14,"0-14",Table1[[#This Row],[Patient Age]]&lt;=29,"15-29",Table1[[#This Row],[Patient Age]]&lt;=44,"30-44",Table1[[#This Row],[Patient Age]]&lt;=59,"45-59",Table1[[#This Row],[Patient Age]]&lt;=74,"60-74",TRUE,"75+")</f>
        <v>45-59</v>
      </c>
      <c r="P346" t="str" cm="1">
        <f t="array" ref="P346">_xlfn.IFS(Table1[[#This Row],[Patient Waittime]]&lt;=15,"0-15",Table1[[#This Row],[Patient Waittime]]&lt;=30,"16-30",Table1[[#This Row],[Patient Waittime]]&lt;=45,"31-45",Table1[[#This Row],[Patient Waittime]]&lt;=60,"46-60",TRUE,"60+")</f>
        <v>31-45</v>
      </c>
      <c r="Q346">
        <f>--(Table1[[#This Row],[Patient Waittime]]&lt;=30)</f>
        <v>0</v>
      </c>
      <c r="R346">
        <f>--Table1[[#This Row],[Patient Admission Flag]]</f>
        <v>1</v>
      </c>
      <c r="S346">
        <f>--AND(Table1[[#This Row],[WithinTarget]]=1,Table1[[#This Row],[Patient Satisfaction Score]]&gt;=7)</f>
        <v>0</v>
      </c>
      <c r="T346" t="str">
        <f>IF(LEFT(Table1[[#This Row],[Patient Gender]],1)="F","Female","Male")</f>
        <v>Male</v>
      </c>
    </row>
    <row r="347" spans="1:20" x14ac:dyDescent="0.3">
      <c r="A347" t="s">
        <v>451</v>
      </c>
      <c r="B347" s="1">
        <v>45311.495833333334</v>
      </c>
      <c r="C347" t="s">
        <v>13</v>
      </c>
      <c r="D347">
        <v>40</v>
      </c>
      <c r="E347" t="s">
        <v>18</v>
      </c>
      <c r="F347" t="s">
        <v>11</v>
      </c>
      <c r="G347" t="b">
        <v>0</v>
      </c>
      <c r="I347">
        <v>32</v>
      </c>
      <c r="J347" t="b">
        <v>0</v>
      </c>
      <c r="K347">
        <f>YEAR(Table1[[#This Row],[Patient Admission Date]])</f>
        <v>2024</v>
      </c>
      <c r="L347" t="str">
        <f>TEXT(Table1[[#This Row],[Patient Admission Date]],"mmm")</f>
        <v>Jan</v>
      </c>
      <c r="M347" t="str">
        <f>TEXT(Table1[[#This Row],[Patient Admission Date]],"ddd")</f>
        <v>Sat</v>
      </c>
      <c r="N347" t="str">
        <f>TEXT(INT(HOUR(Table1[[#This Row],[Patient Admission Date]])/3)*3,"00")&amp;"-"&amp;TEXT(INT(HOUR(Table1[[#This Row],[Patient Admission Date]])/3)*3+3,"00")</f>
        <v>09-12</v>
      </c>
      <c r="O347" t="str" cm="1">
        <f t="array" ref="O347">_xlfn.IFS(Table1[[#This Row],[Patient Age]]&lt;=14,"0-14",Table1[[#This Row],[Patient Age]]&lt;=29,"15-29",Table1[[#This Row],[Patient Age]]&lt;=44,"30-44",Table1[[#This Row],[Patient Age]]&lt;=59,"45-59",Table1[[#This Row],[Patient Age]]&lt;=74,"60-74",TRUE,"75+")</f>
        <v>30-44</v>
      </c>
      <c r="P347" t="str" cm="1">
        <f t="array" ref="P347">_xlfn.IFS(Table1[[#This Row],[Patient Waittime]]&lt;=15,"0-15",Table1[[#This Row],[Patient Waittime]]&lt;=30,"16-30",Table1[[#This Row],[Patient Waittime]]&lt;=45,"31-45",Table1[[#This Row],[Patient Waittime]]&lt;=60,"46-60",TRUE,"60+")</f>
        <v>31-45</v>
      </c>
      <c r="Q347">
        <f>--(Table1[[#This Row],[Patient Waittime]]&lt;=30)</f>
        <v>0</v>
      </c>
      <c r="R347">
        <f>--Table1[[#This Row],[Patient Admission Flag]]</f>
        <v>0</v>
      </c>
      <c r="S347">
        <f>--AND(Table1[[#This Row],[WithinTarget]]=1,Table1[[#This Row],[Patient Satisfaction Score]]&gt;=7)</f>
        <v>0</v>
      </c>
      <c r="T347" t="str">
        <f>IF(LEFT(Table1[[#This Row],[Patient Gender]],1)="F","Female","Male")</f>
        <v>Female</v>
      </c>
    </row>
    <row r="348" spans="1:20" x14ac:dyDescent="0.3">
      <c r="A348" t="s">
        <v>452</v>
      </c>
      <c r="B348" s="1">
        <v>45057.013888888891</v>
      </c>
      <c r="C348" t="s">
        <v>9</v>
      </c>
      <c r="D348">
        <v>28</v>
      </c>
      <c r="E348" t="s">
        <v>21</v>
      </c>
      <c r="F348" t="s">
        <v>11</v>
      </c>
      <c r="G348" t="b">
        <v>1</v>
      </c>
      <c r="I348">
        <v>14</v>
      </c>
      <c r="J348" t="b">
        <v>1</v>
      </c>
      <c r="K348">
        <f>YEAR(Table1[[#This Row],[Patient Admission Date]])</f>
        <v>2023</v>
      </c>
      <c r="L348" t="str">
        <f>TEXT(Table1[[#This Row],[Patient Admission Date]],"mmm")</f>
        <v>May</v>
      </c>
      <c r="M348" t="str">
        <f>TEXT(Table1[[#This Row],[Patient Admission Date]],"ddd")</f>
        <v>Thu</v>
      </c>
      <c r="N348" t="str">
        <f>TEXT(INT(HOUR(Table1[[#This Row],[Patient Admission Date]])/3)*3,"00")&amp;"-"&amp;TEXT(INT(HOUR(Table1[[#This Row],[Patient Admission Date]])/3)*3+3,"00")</f>
        <v>00-03</v>
      </c>
      <c r="O348" t="str" cm="1">
        <f t="array" ref="O348">_xlfn.IFS(Table1[[#This Row],[Patient Age]]&lt;=14,"0-14",Table1[[#This Row],[Patient Age]]&lt;=29,"15-29",Table1[[#This Row],[Patient Age]]&lt;=44,"30-44",Table1[[#This Row],[Patient Age]]&lt;=59,"45-59",Table1[[#This Row],[Patient Age]]&lt;=74,"60-74",TRUE,"75+")</f>
        <v>15-29</v>
      </c>
      <c r="P348" t="str" cm="1">
        <f t="array" ref="P348">_xlfn.IFS(Table1[[#This Row],[Patient Waittime]]&lt;=15,"0-15",Table1[[#This Row],[Patient Waittime]]&lt;=30,"16-30",Table1[[#This Row],[Patient Waittime]]&lt;=45,"31-45",Table1[[#This Row],[Patient Waittime]]&lt;=60,"46-60",TRUE,"60+")</f>
        <v>0-15</v>
      </c>
      <c r="Q348">
        <f>--(Table1[[#This Row],[Patient Waittime]]&lt;=30)</f>
        <v>1</v>
      </c>
      <c r="R348">
        <f>--Table1[[#This Row],[Patient Admission Flag]]</f>
        <v>1</v>
      </c>
      <c r="S348">
        <f>--AND(Table1[[#This Row],[WithinTarget]]=1,Table1[[#This Row],[Patient Satisfaction Score]]&gt;=7)</f>
        <v>0</v>
      </c>
      <c r="T348" t="str">
        <f>IF(LEFT(Table1[[#This Row],[Patient Gender]],1)="F","Female","Male")</f>
        <v>Male</v>
      </c>
    </row>
    <row r="349" spans="1:20" x14ac:dyDescent="0.3">
      <c r="A349" t="s">
        <v>453</v>
      </c>
      <c r="B349" s="1">
        <v>45519.743055555555</v>
      </c>
      <c r="C349" t="s">
        <v>9</v>
      </c>
      <c r="D349">
        <v>28</v>
      </c>
      <c r="E349" t="s">
        <v>18</v>
      </c>
      <c r="F349" t="s">
        <v>17</v>
      </c>
      <c r="G349" t="b">
        <v>0</v>
      </c>
      <c r="I349">
        <v>10</v>
      </c>
      <c r="J349" t="b">
        <v>0</v>
      </c>
      <c r="K349">
        <f>YEAR(Table1[[#This Row],[Patient Admission Date]])</f>
        <v>2024</v>
      </c>
      <c r="L349" t="str">
        <f>TEXT(Table1[[#This Row],[Patient Admission Date]],"mmm")</f>
        <v>Aug</v>
      </c>
      <c r="M349" t="str">
        <f>TEXT(Table1[[#This Row],[Patient Admission Date]],"ddd")</f>
        <v>Thu</v>
      </c>
      <c r="N349" t="str">
        <f>TEXT(INT(HOUR(Table1[[#This Row],[Patient Admission Date]])/3)*3,"00")&amp;"-"&amp;TEXT(INT(HOUR(Table1[[#This Row],[Patient Admission Date]])/3)*3+3,"00")</f>
        <v>15-18</v>
      </c>
      <c r="O349" t="str" cm="1">
        <f t="array" ref="O349">_xlfn.IFS(Table1[[#This Row],[Patient Age]]&lt;=14,"0-14",Table1[[#This Row],[Patient Age]]&lt;=29,"15-29",Table1[[#This Row],[Patient Age]]&lt;=44,"30-44",Table1[[#This Row],[Patient Age]]&lt;=59,"45-59",Table1[[#This Row],[Patient Age]]&lt;=74,"60-74",TRUE,"75+")</f>
        <v>15-29</v>
      </c>
      <c r="P349" t="str" cm="1">
        <f t="array" ref="P349">_xlfn.IFS(Table1[[#This Row],[Patient Waittime]]&lt;=15,"0-15",Table1[[#This Row],[Patient Waittime]]&lt;=30,"16-30",Table1[[#This Row],[Patient Waittime]]&lt;=45,"31-45",Table1[[#This Row],[Patient Waittime]]&lt;=60,"46-60",TRUE,"60+")</f>
        <v>0-15</v>
      </c>
      <c r="Q349">
        <f>--(Table1[[#This Row],[Patient Waittime]]&lt;=30)</f>
        <v>1</v>
      </c>
      <c r="R349">
        <f>--Table1[[#This Row],[Patient Admission Flag]]</f>
        <v>0</v>
      </c>
      <c r="S349">
        <f>--AND(Table1[[#This Row],[WithinTarget]]=1,Table1[[#This Row],[Patient Satisfaction Score]]&gt;=7)</f>
        <v>0</v>
      </c>
      <c r="T349" t="str">
        <f>IF(LEFT(Table1[[#This Row],[Patient Gender]],1)="F","Female","Male")</f>
        <v>Male</v>
      </c>
    </row>
    <row r="350" spans="1:20" x14ac:dyDescent="0.3">
      <c r="A350" t="s">
        <v>454</v>
      </c>
      <c r="B350" s="1">
        <v>45313.696527777778</v>
      </c>
      <c r="C350" t="s">
        <v>13</v>
      </c>
      <c r="D350">
        <v>74</v>
      </c>
      <c r="E350" t="s">
        <v>19</v>
      </c>
      <c r="F350" t="s">
        <v>15</v>
      </c>
      <c r="G350" t="b">
        <v>0</v>
      </c>
      <c r="I350">
        <v>18</v>
      </c>
      <c r="J350" t="b">
        <v>0</v>
      </c>
      <c r="K350">
        <f>YEAR(Table1[[#This Row],[Patient Admission Date]])</f>
        <v>2024</v>
      </c>
      <c r="L350" t="str">
        <f>TEXT(Table1[[#This Row],[Patient Admission Date]],"mmm")</f>
        <v>Jan</v>
      </c>
      <c r="M350" t="str">
        <f>TEXT(Table1[[#This Row],[Patient Admission Date]],"ddd")</f>
        <v>Mon</v>
      </c>
      <c r="N350" t="str">
        <f>TEXT(INT(HOUR(Table1[[#This Row],[Patient Admission Date]])/3)*3,"00")&amp;"-"&amp;TEXT(INT(HOUR(Table1[[#This Row],[Patient Admission Date]])/3)*3+3,"00")</f>
        <v>15-18</v>
      </c>
      <c r="O350" t="str" cm="1">
        <f t="array" ref="O350">_xlfn.IFS(Table1[[#This Row],[Patient Age]]&lt;=14,"0-14",Table1[[#This Row],[Patient Age]]&lt;=29,"15-29",Table1[[#This Row],[Patient Age]]&lt;=44,"30-44",Table1[[#This Row],[Patient Age]]&lt;=59,"45-59",Table1[[#This Row],[Patient Age]]&lt;=74,"60-74",TRUE,"75+")</f>
        <v>60-74</v>
      </c>
      <c r="P350" t="str" cm="1">
        <f t="array" ref="P350">_xlfn.IFS(Table1[[#This Row],[Patient Waittime]]&lt;=15,"0-15",Table1[[#This Row],[Patient Waittime]]&lt;=30,"16-30",Table1[[#This Row],[Patient Waittime]]&lt;=45,"31-45",Table1[[#This Row],[Patient Waittime]]&lt;=60,"46-60",TRUE,"60+")</f>
        <v>16-30</v>
      </c>
      <c r="Q350">
        <f>--(Table1[[#This Row],[Patient Waittime]]&lt;=30)</f>
        <v>1</v>
      </c>
      <c r="R350">
        <f>--Table1[[#This Row],[Patient Admission Flag]]</f>
        <v>0</v>
      </c>
      <c r="S350">
        <f>--AND(Table1[[#This Row],[WithinTarget]]=1,Table1[[#This Row],[Patient Satisfaction Score]]&gt;=7)</f>
        <v>0</v>
      </c>
      <c r="T350" t="str">
        <f>IF(LEFT(Table1[[#This Row],[Patient Gender]],1)="F","Female","Male")</f>
        <v>Female</v>
      </c>
    </row>
    <row r="351" spans="1:20" x14ac:dyDescent="0.3">
      <c r="A351" t="s">
        <v>455</v>
      </c>
      <c r="B351" s="1">
        <v>45307.45416666667</v>
      </c>
      <c r="C351" t="s">
        <v>13</v>
      </c>
      <c r="D351">
        <v>50</v>
      </c>
      <c r="E351" t="s">
        <v>22</v>
      </c>
      <c r="F351" t="s">
        <v>11</v>
      </c>
      <c r="G351" t="b">
        <v>1</v>
      </c>
      <c r="H351">
        <v>7</v>
      </c>
      <c r="I351">
        <v>35</v>
      </c>
      <c r="J351" t="b">
        <v>1</v>
      </c>
      <c r="K351">
        <f>YEAR(Table1[[#This Row],[Patient Admission Date]])</f>
        <v>2024</v>
      </c>
      <c r="L351" t="str">
        <f>TEXT(Table1[[#This Row],[Patient Admission Date]],"mmm")</f>
        <v>Jan</v>
      </c>
      <c r="M351" t="str">
        <f>TEXT(Table1[[#This Row],[Patient Admission Date]],"ddd")</f>
        <v>Tue</v>
      </c>
      <c r="N351" t="str">
        <f>TEXT(INT(HOUR(Table1[[#This Row],[Patient Admission Date]])/3)*3,"00")&amp;"-"&amp;TEXT(INT(HOUR(Table1[[#This Row],[Patient Admission Date]])/3)*3+3,"00")</f>
        <v>09-12</v>
      </c>
      <c r="O351" t="str" cm="1">
        <f t="array" ref="O351">_xlfn.IFS(Table1[[#This Row],[Patient Age]]&lt;=14,"0-14",Table1[[#This Row],[Patient Age]]&lt;=29,"15-29",Table1[[#This Row],[Patient Age]]&lt;=44,"30-44",Table1[[#This Row],[Patient Age]]&lt;=59,"45-59",Table1[[#This Row],[Patient Age]]&lt;=74,"60-74",TRUE,"75+")</f>
        <v>45-59</v>
      </c>
      <c r="P351" t="str" cm="1">
        <f t="array" ref="P351">_xlfn.IFS(Table1[[#This Row],[Patient Waittime]]&lt;=15,"0-15",Table1[[#This Row],[Patient Waittime]]&lt;=30,"16-30",Table1[[#This Row],[Patient Waittime]]&lt;=45,"31-45",Table1[[#This Row],[Patient Waittime]]&lt;=60,"46-60",TRUE,"60+")</f>
        <v>31-45</v>
      </c>
      <c r="Q351">
        <f>--(Table1[[#This Row],[Patient Waittime]]&lt;=30)</f>
        <v>0</v>
      </c>
      <c r="R351">
        <f>--Table1[[#This Row],[Patient Admission Flag]]</f>
        <v>1</v>
      </c>
      <c r="S351">
        <f>--AND(Table1[[#This Row],[WithinTarget]]=1,Table1[[#This Row],[Patient Satisfaction Score]]&gt;=7)</f>
        <v>0</v>
      </c>
      <c r="T351" t="str">
        <f>IF(LEFT(Table1[[#This Row],[Patient Gender]],1)="F","Female","Male")</f>
        <v>Female</v>
      </c>
    </row>
    <row r="352" spans="1:20" x14ac:dyDescent="0.3">
      <c r="A352" t="s">
        <v>456</v>
      </c>
      <c r="B352" s="1">
        <v>45072.413194444445</v>
      </c>
      <c r="C352" t="s">
        <v>13</v>
      </c>
      <c r="D352">
        <v>78</v>
      </c>
      <c r="E352" t="s">
        <v>10</v>
      </c>
      <c r="F352" t="s">
        <v>11</v>
      </c>
      <c r="G352" t="b">
        <v>1</v>
      </c>
      <c r="I352">
        <v>22</v>
      </c>
      <c r="J352" t="b">
        <v>1</v>
      </c>
      <c r="K352">
        <f>YEAR(Table1[[#This Row],[Patient Admission Date]])</f>
        <v>2023</v>
      </c>
      <c r="L352" t="str">
        <f>TEXT(Table1[[#This Row],[Patient Admission Date]],"mmm")</f>
        <v>May</v>
      </c>
      <c r="M352" t="str">
        <f>TEXT(Table1[[#This Row],[Patient Admission Date]],"ddd")</f>
        <v>Fri</v>
      </c>
      <c r="N352" t="str">
        <f>TEXT(INT(HOUR(Table1[[#This Row],[Patient Admission Date]])/3)*3,"00")&amp;"-"&amp;TEXT(INT(HOUR(Table1[[#This Row],[Patient Admission Date]])/3)*3+3,"00")</f>
        <v>09-12</v>
      </c>
      <c r="O352" t="str" cm="1">
        <f t="array" ref="O352">_xlfn.IFS(Table1[[#This Row],[Patient Age]]&lt;=14,"0-14",Table1[[#This Row],[Patient Age]]&lt;=29,"15-29",Table1[[#This Row],[Patient Age]]&lt;=44,"30-44",Table1[[#This Row],[Patient Age]]&lt;=59,"45-59",Table1[[#This Row],[Patient Age]]&lt;=74,"60-74",TRUE,"75+")</f>
        <v>75+</v>
      </c>
      <c r="P352" t="str" cm="1">
        <f t="array" ref="P352">_xlfn.IFS(Table1[[#This Row],[Patient Waittime]]&lt;=15,"0-15",Table1[[#This Row],[Patient Waittime]]&lt;=30,"16-30",Table1[[#This Row],[Patient Waittime]]&lt;=45,"31-45",Table1[[#This Row],[Patient Waittime]]&lt;=60,"46-60",TRUE,"60+")</f>
        <v>16-30</v>
      </c>
      <c r="Q352">
        <f>--(Table1[[#This Row],[Patient Waittime]]&lt;=30)</f>
        <v>1</v>
      </c>
      <c r="R352">
        <f>--Table1[[#This Row],[Patient Admission Flag]]</f>
        <v>1</v>
      </c>
      <c r="S352">
        <f>--AND(Table1[[#This Row],[WithinTarget]]=1,Table1[[#This Row],[Patient Satisfaction Score]]&gt;=7)</f>
        <v>0</v>
      </c>
      <c r="T352" t="str">
        <f>IF(LEFT(Table1[[#This Row],[Patient Gender]],1)="F","Female","Male")</f>
        <v>Female</v>
      </c>
    </row>
    <row r="353" spans="1:20" x14ac:dyDescent="0.3">
      <c r="A353" t="s">
        <v>457</v>
      </c>
      <c r="B353" s="1">
        <v>45060.787499999999</v>
      </c>
      <c r="C353" t="s">
        <v>13</v>
      </c>
      <c r="D353">
        <v>24</v>
      </c>
      <c r="E353" t="s">
        <v>10</v>
      </c>
      <c r="F353" t="s">
        <v>15</v>
      </c>
      <c r="G353" t="b">
        <v>0</v>
      </c>
      <c r="I353">
        <v>30</v>
      </c>
      <c r="J353" t="b">
        <v>0</v>
      </c>
      <c r="K353">
        <f>YEAR(Table1[[#This Row],[Patient Admission Date]])</f>
        <v>2023</v>
      </c>
      <c r="L353" t="str">
        <f>TEXT(Table1[[#This Row],[Patient Admission Date]],"mmm")</f>
        <v>May</v>
      </c>
      <c r="M353" t="str">
        <f>TEXT(Table1[[#This Row],[Patient Admission Date]],"ddd")</f>
        <v>Sun</v>
      </c>
      <c r="N353" t="str">
        <f>TEXT(INT(HOUR(Table1[[#This Row],[Patient Admission Date]])/3)*3,"00")&amp;"-"&amp;TEXT(INT(HOUR(Table1[[#This Row],[Patient Admission Date]])/3)*3+3,"00")</f>
        <v>18-21</v>
      </c>
      <c r="O353" t="str" cm="1">
        <f t="array" ref="O353">_xlfn.IFS(Table1[[#This Row],[Patient Age]]&lt;=14,"0-14",Table1[[#This Row],[Patient Age]]&lt;=29,"15-29",Table1[[#This Row],[Patient Age]]&lt;=44,"30-44",Table1[[#This Row],[Patient Age]]&lt;=59,"45-59",Table1[[#This Row],[Patient Age]]&lt;=74,"60-74",TRUE,"75+")</f>
        <v>15-29</v>
      </c>
      <c r="P353" t="str" cm="1">
        <f t="array" ref="P353">_xlfn.IFS(Table1[[#This Row],[Patient Waittime]]&lt;=15,"0-15",Table1[[#This Row],[Patient Waittime]]&lt;=30,"16-30",Table1[[#This Row],[Patient Waittime]]&lt;=45,"31-45",Table1[[#This Row],[Patient Waittime]]&lt;=60,"46-60",TRUE,"60+")</f>
        <v>16-30</v>
      </c>
      <c r="Q353">
        <f>--(Table1[[#This Row],[Patient Waittime]]&lt;=30)</f>
        <v>1</v>
      </c>
      <c r="R353">
        <f>--Table1[[#This Row],[Patient Admission Flag]]</f>
        <v>0</v>
      </c>
      <c r="S353">
        <f>--AND(Table1[[#This Row],[WithinTarget]]=1,Table1[[#This Row],[Patient Satisfaction Score]]&gt;=7)</f>
        <v>0</v>
      </c>
      <c r="T353" t="str">
        <f>IF(LEFT(Table1[[#This Row],[Patient Gender]],1)="F","Female","Male")</f>
        <v>Female</v>
      </c>
    </row>
    <row r="354" spans="1:20" x14ac:dyDescent="0.3">
      <c r="A354" t="s">
        <v>458</v>
      </c>
      <c r="B354" s="1">
        <v>45556.874305555553</v>
      </c>
      <c r="C354" t="s">
        <v>9</v>
      </c>
      <c r="D354">
        <v>49</v>
      </c>
      <c r="E354" t="s">
        <v>18</v>
      </c>
      <c r="F354" t="s">
        <v>11</v>
      </c>
      <c r="G354" t="b">
        <v>1</v>
      </c>
      <c r="I354">
        <v>56</v>
      </c>
      <c r="J354" t="b">
        <v>1</v>
      </c>
      <c r="K354">
        <f>YEAR(Table1[[#This Row],[Patient Admission Date]])</f>
        <v>2024</v>
      </c>
      <c r="L354" t="str">
        <f>TEXT(Table1[[#This Row],[Patient Admission Date]],"mmm")</f>
        <v>Sep</v>
      </c>
      <c r="M354" t="str">
        <f>TEXT(Table1[[#This Row],[Patient Admission Date]],"ddd")</f>
        <v>Sat</v>
      </c>
      <c r="N354" t="str">
        <f>TEXT(INT(HOUR(Table1[[#This Row],[Patient Admission Date]])/3)*3,"00")&amp;"-"&amp;TEXT(INT(HOUR(Table1[[#This Row],[Patient Admission Date]])/3)*3+3,"00")</f>
        <v>18-21</v>
      </c>
      <c r="O354" t="str" cm="1">
        <f t="array" ref="O354">_xlfn.IFS(Table1[[#This Row],[Patient Age]]&lt;=14,"0-14",Table1[[#This Row],[Patient Age]]&lt;=29,"15-29",Table1[[#This Row],[Patient Age]]&lt;=44,"30-44",Table1[[#This Row],[Patient Age]]&lt;=59,"45-59",Table1[[#This Row],[Patient Age]]&lt;=74,"60-74",TRUE,"75+")</f>
        <v>45-59</v>
      </c>
      <c r="P354" t="str" cm="1">
        <f t="array" ref="P354">_xlfn.IFS(Table1[[#This Row],[Patient Waittime]]&lt;=15,"0-15",Table1[[#This Row],[Patient Waittime]]&lt;=30,"16-30",Table1[[#This Row],[Patient Waittime]]&lt;=45,"31-45",Table1[[#This Row],[Patient Waittime]]&lt;=60,"46-60",TRUE,"60+")</f>
        <v>46-60</v>
      </c>
      <c r="Q354">
        <f>--(Table1[[#This Row],[Patient Waittime]]&lt;=30)</f>
        <v>0</v>
      </c>
      <c r="R354">
        <f>--Table1[[#This Row],[Patient Admission Flag]]</f>
        <v>1</v>
      </c>
      <c r="S354">
        <f>--AND(Table1[[#This Row],[WithinTarget]]=1,Table1[[#This Row],[Patient Satisfaction Score]]&gt;=7)</f>
        <v>0</v>
      </c>
      <c r="T354" t="str">
        <f>IF(LEFT(Table1[[#This Row],[Patient Gender]],1)="F","Female","Male")</f>
        <v>Male</v>
      </c>
    </row>
    <row r="355" spans="1:20" x14ac:dyDescent="0.3">
      <c r="A355" t="s">
        <v>459</v>
      </c>
      <c r="B355" s="1">
        <v>45504.640277777777</v>
      </c>
      <c r="C355" t="s">
        <v>13</v>
      </c>
      <c r="D355">
        <v>31</v>
      </c>
      <c r="E355" t="s">
        <v>19</v>
      </c>
      <c r="F355" t="s">
        <v>17</v>
      </c>
      <c r="G355" t="b">
        <v>0</v>
      </c>
      <c r="H355">
        <v>1</v>
      </c>
      <c r="I355">
        <v>55</v>
      </c>
      <c r="J355" t="b">
        <v>0</v>
      </c>
      <c r="K355">
        <f>YEAR(Table1[[#This Row],[Patient Admission Date]])</f>
        <v>2024</v>
      </c>
      <c r="L355" t="str">
        <f>TEXT(Table1[[#This Row],[Patient Admission Date]],"mmm")</f>
        <v>Jul</v>
      </c>
      <c r="M355" t="str">
        <f>TEXT(Table1[[#This Row],[Patient Admission Date]],"ddd")</f>
        <v>Wed</v>
      </c>
      <c r="N355" t="str">
        <f>TEXT(INT(HOUR(Table1[[#This Row],[Patient Admission Date]])/3)*3,"00")&amp;"-"&amp;TEXT(INT(HOUR(Table1[[#This Row],[Patient Admission Date]])/3)*3+3,"00")</f>
        <v>15-18</v>
      </c>
      <c r="O355" t="str" cm="1">
        <f t="array" ref="O355">_xlfn.IFS(Table1[[#This Row],[Patient Age]]&lt;=14,"0-14",Table1[[#This Row],[Patient Age]]&lt;=29,"15-29",Table1[[#This Row],[Patient Age]]&lt;=44,"30-44",Table1[[#This Row],[Patient Age]]&lt;=59,"45-59",Table1[[#This Row],[Patient Age]]&lt;=74,"60-74",TRUE,"75+")</f>
        <v>30-44</v>
      </c>
      <c r="P355" t="str" cm="1">
        <f t="array" ref="P355">_xlfn.IFS(Table1[[#This Row],[Patient Waittime]]&lt;=15,"0-15",Table1[[#This Row],[Patient Waittime]]&lt;=30,"16-30",Table1[[#This Row],[Patient Waittime]]&lt;=45,"31-45",Table1[[#This Row],[Patient Waittime]]&lt;=60,"46-60",TRUE,"60+")</f>
        <v>46-60</v>
      </c>
      <c r="Q355">
        <f>--(Table1[[#This Row],[Patient Waittime]]&lt;=30)</f>
        <v>0</v>
      </c>
      <c r="R355">
        <f>--Table1[[#This Row],[Patient Admission Flag]]</f>
        <v>0</v>
      </c>
      <c r="S355">
        <f>--AND(Table1[[#This Row],[WithinTarget]]=1,Table1[[#This Row],[Patient Satisfaction Score]]&gt;=7)</f>
        <v>0</v>
      </c>
      <c r="T355" t="str">
        <f>IF(LEFT(Table1[[#This Row],[Patient Gender]],1)="F","Female","Male")</f>
        <v>Female</v>
      </c>
    </row>
    <row r="356" spans="1:20" x14ac:dyDescent="0.3">
      <c r="A356" t="s">
        <v>460</v>
      </c>
      <c r="B356" s="1">
        <v>45400.850694444445</v>
      </c>
      <c r="C356" t="s">
        <v>9</v>
      </c>
      <c r="D356">
        <v>12</v>
      </c>
      <c r="E356" t="s">
        <v>10</v>
      </c>
      <c r="F356" t="s">
        <v>15</v>
      </c>
      <c r="G356" t="b">
        <v>0</v>
      </c>
      <c r="H356">
        <v>6</v>
      </c>
      <c r="I356">
        <v>50</v>
      </c>
      <c r="J356" t="b">
        <v>0</v>
      </c>
      <c r="K356">
        <f>YEAR(Table1[[#This Row],[Patient Admission Date]])</f>
        <v>2024</v>
      </c>
      <c r="L356" t="str">
        <f>TEXT(Table1[[#This Row],[Patient Admission Date]],"mmm")</f>
        <v>Apr</v>
      </c>
      <c r="M356" t="str">
        <f>TEXT(Table1[[#This Row],[Patient Admission Date]],"ddd")</f>
        <v>Thu</v>
      </c>
      <c r="N356" t="str">
        <f>TEXT(INT(HOUR(Table1[[#This Row],[Patient Admission Date]])/3)*3,"00")&amp;"-"&amp;TEXT(INT(HOUR(Table1[[#This Row],[Patient Admission Date]])/3)*3+3,"00")</f>
        <v>18-21</v>
      </c>
      <c r="O356" t="str" cm="1">
        <f t="array" ref="O356">_xlfn.IFS(Table1[[#This Row],[Patient Age]]&lt;=14,"0-14",Table1[[#This Row],[Patient Age]]&lt;=29,"15-29",Table1[[#This Row],[Patient Age]]&lt;=44,"30-44",Table1[[#This Row],[Patient Age]]&lt;=59,"45-59",Table1[[#This Row],[Patient Age]]&lt;=74,"60-74",TRUE,"75+")</f>
        <v>0-14</v>
      </c>
      <c r="P356" t="str" cm="1">
        <f t="array" ref="P356">_xlfn.IFS(Table1[[#This Row],[Patient Waittime]]&lt;=15,"0-15",Table1[[#This Row],[Patient Waittime]]&lt;=30,"16-30",Table1[[#This Row],[Patient Waittime]]&lt;=45,"31-45",Table1[[#This Row],[Patient Waittime]]&lt;=60,"46-60",TRUE,"60+")</f>
        <v>46-60</v>
      </c>
      <c r="Q356">
        <f>--(Table1[[#This Row],[Patient Waittime]]&lt;=30)</f>
        <v>0</v>
      </c>
      <c r="R356">
        <f>--Table1[[#This Row],[Patient Admission Flag]]</f>
        <v>0</v>
      </c>
      <c r="S356">
        <f>--AND(Table1[[#This Row],[WithinTarget]]=1,Table1[[#This Row],[Patient Satisfaction Score]]&gt;=7)</f>
        <v>0</v>
      </c>
      <c r="T356" t="str">
        <f>IF(LEFT(Table1[[#This Row],[Patient Gender]],1)="F","Female","Male")</f>
        <v>Male</v>
      </c>
    </row>
    <row r="357" spans="1:20" x14ac:dyDescent="0.3">
      <c r="A357" t="s">
        <v>461</v>
      </c>
      <c r="B357" s="1">
        <v>45350.394444444442</v>
      </c>
      <c r="C357" t="s">
        <v>16</v>
      </c>
      <c r="D357">
        <v>66</v>
      </c>
      <c r="E357" t="s">
        <v>18</v>
      </c>
      <c r="F357" t="s">
        <v>15</v>
      </c>
      <c r="G357" t="b">
        <v>0</v>
      </c>
      <c r="I357">
        <v>50</v>
      </c>
      <c r="J357" t="b">
        <v>0</v>
      </c>
      <c r="K357">
        <f>YEAR(Table1[[#This Row],[Patient Admission Date]])</f>
        <v>2024</v>
      </c>
      <c r="L357" t="str">
        <f>TEXT(Table1[[#This Row],[Patient Admission Date]],"mmm")</f>
        <v>Feb</v>
      </c>
      <c r="M357" t="str">
        <f>TEXT(Table1[[#This Row],[Patient Admission Date]],"ddd")</f>
        <v>Wed</v>
      </c>
      <c r="N357" t="str">
        <f>TEXT(INT(HOUR(Table1[[#This Row],[Patient Admission Date]])/3)*3,"00")&amp;"-"&amp;TEXT(INT(HOUR(Table1[[#This Row],[Patient Admission Date]])/3)*3+3,"00")</f>
        <v>09-12</v>
      </c>
      <c r="O357" t="str" cm="1">
        <f t="array" ref="O357">_xlfn.IFS(Table1[[#This Row],[Patient Age]]&lt;=14,"0-14",Table1[[#This Row],[Patient Age]]&lt;=29,"15-29",Table1[[#This Row],[Patient Age]]&lt;=44,"30-44",Table1[[#This Row],[Patient Age]]&lt;=59,"45-59",Table1[[#This Row],[Patient Age]]&lt;=74,"60-74",TRUE,"75+")</f>
        <v>60-74</v>
      </c>
      <c r="P357" t="str" cm="1">
        <f t="array" ref="P357">_xlfn.IFS(Table1[[#This Row],[Patient Waittime]]&lt;=15,"0-15",Table1[[#This Row],[Patient Waittime]]&lt;=30,"16-30",Table1[[#This Row],[Patient Waittime]]&lt;=45,"31-45",Table1[[#This Row],[Patient Waittime]]&lt;=60,"46-60",TRUE,"60+")</f>
        <v>46-60</v>
      </c>
      <c r="Q357">
        <f>--(Table1[[#This Row],[Patient Waittime]]&lt;=30)</f>
        <v>0</v>
      </c>
      <c r="R357">
        <f>--Table1[[#This Row],[Patient Admission Flag]]</f>
        <v>0</v>
      </c>
      <c r="S357">
        <f>--AND(Table1[[#This Row],[WithinTarget]]=1,Table1[[#This Row],[Patient Satisfaction Score]]&gt;=7)</f>
        <v>0</v>
      </c>
      <c r="T357" t="str">
        <f>IF(LEFT(Table1[[#This Row],[Patient Gender]],1)="F","Female","Male")</f>
        <v>Male</v>
      </c>
    </row>
    <row r="358" spans="1:20" x14ac:dyDescent="0.3">
      <c r="A358" t="s">
        <v>462</v>
      </c>
      <c r="B358" s="1">
        <v>45346.349305555559</v>
      </c>
      <c r="C358" t="s">
        <v>13</v>
      </c>
      <c r="D358">
        <v>56</v>
      </c>
      <c r="E358" t="s">
        <v>19</v>
      </c>
      <c r="F358" t="s">
        <v>11</v>
      </c>
      <c r="G358" t="b">
        <v>1</v>
      </c>
      <c r="I358">
        <v>54</v>
      </c>
      <c r="J358" t="b">
        <v>1</v>
      </c>
      <c r="K358">
        <f>YEAR(Table1[[#This Row],[Patient Admission Date]])</f>
        <v>2024</v>
      </c>
      <c r="L358" t="str">
        <f>TEXT(Table1[[#This Row],[Patient Admission Date]],"mmm")</f>
        <v>Feb</v>
      </c>
      <c r="M358" t="str">
        <f>TEXT(Table1[[#This Row],[Patient Admission Date]],"ddd")</f>
        <v>Sat</v>
      </c>
      <c r="N358" t="str">
        <f>TEXT(INT(HOUR(Table1[[#This Row],[Patient Admission Date]])/3)*3,"00")&amp;"-"&amp;TEXT(INT(HOUR(Table1[[#This Row],[Patient Admission Date]])/3)*3+3,"00")</f>
        <v>06-09</v>
      </c>
      <c r="O358" t="str" cm="1">
        <f t="array" ref="O358">_xlfn.IFS(Table1[[#This Row],[Patient Age]]&lt;=14,"0-14",Table1[[#This Row],[Patient Age]]&lt;=29,"15-29",Table1[[#This Row],[Patient Age]]&lt;=44,"30-44",Table1[[#This Row],[Patient Age]]&lt;=59,"45-59",Table1[[#This Row],[Patient Age]]&lt;=74,"60-74",TRUE,"75+")</f>
        <v>45-59</v>
      </c>
      <c r="P358" t="str" cm="1">
        <f t="array" ref="P358">_xlfn.IFS(Table1[[#This Row],[Patient Waittime]]&lt;=15,"0-15",Table1[[#This Row],[Patient Waittime]]&lt;=30,"16-30",Table1[[#This Row],[Patient Waittime]]&lt;=45,"31-45",Table1[[#This Row],[Patient Waittime]]&lt;=60,"46-60",TRUE,"60+")</f>
        <v>46-60</v>
      </c>
      <c r="Q358">
        <f>--(Table1[[#This Row],[Patient Waittime]]&lt;=30)</f>
        <v>0</v>
      </c>
      <c r="R358">
        <f>--Table1[[#This Row],[Patient Admission Flag]]</f>
        <v>1</v>
      </c>
      <c r="S358">
        <f>--AND(Table1[[#This Row],[WithinTarget]]=1,Table1[[#This Row],[Patient Satisfaction Score]]&gt;=7)</f>
        <v>0</v>
      </c>
      <c r="T358" t="str">
        <f>IF(LEFT(Table1[[#This Row],[Patient Gender]],1)="F","Female","Male")</f>
        <v>Female</v>
      </c>
    </row>
    <row r="359" spans="1:20" x14ac:dyDescent="0.3">
      <c r="A359" t="s">
        <v>463</v>
      </c>
      <c r="B359" s="1">
        <v>45153.474305555559</v>
      </c>
      <c r="C359" t="s">
        <v>13</v>
      </c>
      <c r="D359">
        <v>59</v>
      </c>
      <c r="E359" t="s">
        <v>19</v>
      </c>
      <c r="F359" t="s">
        <v>17</v>
      </c>
      <c r="G359" t="b">
        <v>0</v>
      </c>
      <c r="I359">
        <v>47</v>
      </c>
      <c r="J359" t="b">
        <v>0</v>
      </c>
      <c r="K359">
        <f>YEAR(Table1[[#This Row],[Patient Admission Date]])</f>
        <v>2023</v>
      </c>
      <c r="L359" t="str">
        <f>TEXT(Table1[[#This Row],[Patient Admission Date]],"mmm")</f>
        <v>Aug</v>
      </c>
      <c r="M359" t="str">
        <f>TEXT(Table1[[#This Row],[Patient Admission Date]],"ddd")</f>
        <v>Tue</v>
      </c>
      <c r="N359" t="str">
        <f>TEXT(INT(HOUR(Table1[[#This Row],[Patient Admission Date]])/3)*3,"00")&amp;"-"&amp;TEXT(INT(HOUR(Table1[[#This Row],[Patient Admission Date]])/3)*3+3,"00")</f>
        <v>09-12</v>
      </c>
      <c r="O359" t="str" cm="1">
        <f t="array" ref="O359">_xlfn.IFS(Table1[[#This Row],[Patient Age]]&lt;=14,"0-14",Table1[[#This Row],[Patient Age]]&lt;=29,"15-29",Table1[[#This Row],[Patient Age]]&lt;=44,"30-44",Table1[[#This Row],[Patient Age]]&lt;=59,"45-59",Table1[[#This Row],[Patient Age]]&lt;=74,"60-74",TRUE,"75+")</f>
        <v>45-59</v>
      </c>
      <c r="P359" t="str" cm="1">
        <f t="array" ref="P359">_xlfn.IFS(Table1[[#This Row],[Patient Waittime]]&lt;=15,"0-15",Table1[[#This Row],[Patient Waittime]]&lt;=30,"16-30",Table1[[#This Row],[Patient Waittime]]&lt;=45,"31-45",Table1[[#This Row],[Patient Waittime]]&lt;=60,"46-60",TRUE,"60+")</f>
        <v>46-60</v>
      </c>
      <c r="Q359">
        <f>--(Table1[[#This Row],[Patient Waittime]]&lt;=30)</f>
        <v>0</v>
      </c>
      <c r="R359">
        <f>--Table1[[#This Row],[Patient Admission Flag]]</f>
        <v>0</v>
      </c>
      <c r="S359">
        <f>--AND(Table1[[#This Row],[WithinTarget]]=1,Table1[[#This Row],[Patient Satisfaction Score]]&gt;=7)</f>
        <v>0</v>
      </c>
      <c r="T359" t="str">
        <f>IF(LEFT(Table1[[#This Row],[Patient Gender]],1)="F","Female","Male")</f>
        <v>Female</v>
      </c>
    </row>
    <row r="360" spans="1:20" x14ac:dyDescent="0.3">
      <c r="A360" t="s">
        <v>464</v>
      </c>
      <c r="B360" s="1">
        <v>45088.38958333333</v>
      </c>
      <c r="C360" t="s">
        <v>9</v>
      </c>
      <c r="D360">
        <v>11</v>
      </c>
      <c r="E360" t="s">
        <v>14</v>
      </c>
      <c r="F360" t="s">
        <v>15</v>
      </c>
      <c r="G360" t="b">
        <v>1</v>
      </c>
      <c r="I360">
        <v>58</v>
      </c>
      <c r="J360" t="b">
        <v>1</v>
      </c>
      <c r="K360">
        <f>YEAR(Table1[[#This Row],[Patient Admission Date]])</f>
        <v>2023</v>
      </c>
      <c r="L360" t="str">
        <f>TEXT(Table1[[#This Row],[Patient Admission Date]],"mmm")</f>
        <v>Jun</v>
      </c>
      <c r="M360" t="str">
        <f>TEXT(Table1[[#This Row],[Patient Admission Date]],"ddd")</f>
        <v>Sun</v>
      </c>
      <c r="N360" t="str">
        <f>TEXT(INT(HOUR(Table1[[#This Row],[Patient Admission Date]])/3)*3,"00")&amp;"-"&amp;TEXT(INT(HOUR(Table1[[#This Row],[Patient Admission Date]])/3)*3+3,"00")</f>
        <v>09-12</v>
      </c>
      <c r="O360" t="str" cm="1">
        <f t="array" ref="O360">_xlfn.IFS(Table1[[#This Row],[Patient Age]]&lt;=14,"0-14",Table1[[#This Row],[Patient Age]]&lt;=29,"15-29",Table1[[#This Row],[Patient Age]]&lt;=44,"30-44",Table1[[#This Row],[Patient Age]]&lt;=59,"45-59",Table1[[#This Row],[Patient Age]]&lt;=74,"60-74",TRUE,"75+")</f>
        <v>0-14</v>
      </c>
      <c r="P360" t="str" cm="1">
        <f t="array" ref="P360">_xlfn.IFS(Table1[[#This Row],[Patient Waittime]]&lt;=15,"0-15",Table1[[#This Row],[Patient Waittime]]&lt;=30,"16-30",Table1[[#This Row],[Patient Waittime]]&lt;=45,"31-45",Table1[[#This Row],[Patient Waittime]]&lt;=60,"46-60",TRUE,"60+")</f>
        <v>46-60</v>
      </c>
      <c r="Q360">
        <f>--(Table1[[#This Row],[Patient Waittime]]&lt;=30)</f>
        <v>0</v>
      </c>
      <c r="R360">
        <f>--Table1[[#This Row],[Patient Admission Flag]]</f>
        <v>1</v>
      </c>
      <c r="S360">
        <f>--AND(Table1[[#This Row],[WithinTarget]]=1,Table1[[#This Row],[Patient Satisfaction Score]]&gt;=7)</f>
        <v>0</v>
      </c>
      <c r="T360" t="str">
        <f>IF(LEFT(Table1[[#This Row],[Patient Gender]],1)="F","Female","Male")</f>
        <v>Male</v>
      </c>
    </row>
    <row r="361" spans="1:20" x14ac:dyDescent="0.3">
      <c r="A361" t="s">
        <v>465</v>
      </c>
      <c r="B361" s="1">
        <v>45145.75277777778</v>
      </c>
      <c r="C361" t="s">
        <v>13</v>
      </c>
      <c r="D361">
        <v>10</v>
      </c>
      <c r="E361" t="s">
        <v>14</v>
      </c>
      <c r="F361" t="s">
        <v>11</v>
      </c>
      <c r="G361" t="b">
        <v>0</v>
      </c>
      <c r="I361">
        <v>36</v>
      </c>
      <c r="J361" t="b">
        <v>0</v>
      </c>
      <c r="K361">
        <f>YEAR(Table1[[#This Row],[Patient Admission Date]])</f>
        <v>2023</v>
      </c>
      <c r="L361" t="str">
        <f>TEXT(Table1[[#This Row],[Patient Admission Date]],"mmm")</f>
        <v>Aug</v>
      </c>
      <c r="M361" t="str">
        <f>TEXT(Table1[[#This Row],[Patient Admission Date]],"ddd")</f>
        <v>Mon</v>
      </c>
      <c r="N361" t="str">
        <f>TEXT(INT(HOUR(Table1[[#This Row],[Patient Admission Date]])/3)*3,"00")&amp;"-"&amp;TEXT(INT(HOUR(Table1[[#This Row],[Patient Admission Date]])/3)*3+3,"00")</f>
        <v>18-21</v>
      </c>
      <c r="O361" t="str" cm="1">
        <f t="array" ref="O361">_xlfn.IFS(Table1[[#This Row],[Patient Age]]&lt;=14,"0-14",Table1[[#This Row],[Patient Age]]&lt;=29,"15-29",Table1[[#This Row],[Patient Age]]&lt;=44,"30-44",Table1[[#This Row],[Patient Age]]&lt;=59,"45-59",Table1[[#This Row],[Patient Age]]&lt;=74,"60-74",TRUE,"75+")</f>
        <v>0-14</v>
      </c>
      <c r="P361" t="str" cm="1">
        <f t="array" ref="P361">_xlfn.IFS(Table1[[#This Row],[Patient Waittime]]&lt;=15,"0-15",Table1[[#This Row],[Patient Waittime]]&lt;=30,"16-30",Table1[[#This Row],[Patient Waittime]]&lt;=45,"31-45",Table1[[#This Row],[Patient Waittime]]&lt;=60,"46-60",TRUE,"60+")</f>
        <v>31-45</v>
      </c>
      <c r="Q361">
        <f>--(Table1[[#This Row],[Patient Waittime]]&lt;=30)</f>
        <v>0</v>
      </c>
      <c r="R361">
        <f>--Table1[[#This Row],[Patient Admission Flag]]</f>
        <v>0</v>
      </c>
      <c r="S361">
        <f>--AND(Table1[[#This Row],[WithinTarget]]=1,Table1[[#This Row],[Patient Satisfaction Score]]&gt;=7)</f>
        <v>0</v>
      </c>
      <c r="T361" t="str">
        <f>IF(LEFT(Table1[[#This Row],[Patient Gender]],1)="F","Female","Male")</f>
        <v>Female</v>
      </c>
    </row>
    <row r="362" spans="1:20" x14ac:dyDescent="0.3">
      <c r="A362" t="s">
        <v>466</v>
      </c>
      <c r="B362" s="1">
        <v>45158.881249999999</v>
      </c>
      <c r="C362" t="s">
        <v>13</v>
      </c>
      <c r="D362">
        <v>13</v>
      </c>
      <c r="E362" t="s">
        <v>21</v>
      </c>
      <c r="F362" t="s">
        <v>11</v>
      </c>
      <c r="G362" t="b">
        <v>0</v>
      </c>
      <c r="H362">
        <v>0</v>
      </c>
      <c r="I362">
        <v>47</v>
      </c>
      <c r="J362" t="b">
        <v>0</v>
      </c>
      <c r="K362">
        <f>YEAR(Table1[[#This Row],[Patient Admission Date]])</f>
        <v>2023</v>
      </c>
      <c r="L362" t="str">
        <f>TEXT(Table1[[#This Row],[Patient Admission Date]],"mmm")</f>
        <v>Aug</v>
      </c>
      <c r="M362" t="str">
        <f>TEXT(Table1[[#This Row],[Patient Admission Date]],"ddd")</f>
        <v>Sun</v>
      </c>
      <c r="N362" t="str">
        <f>TEXT(INT(HOUR(Table1[[#This Row],[Patient Admission Date]])/3)*3,"00")&amp;"-"&amp;TEXT(INT(HOUR(Table1[[#This Row],[Patient Admission Date]])/3)*3+3,"00")</f>
        <v>21-24</v>
      </c>
      <c r="O362" t="str" cm="1">
        <f t="array" ref="O362">_xlfn.IFS(Table1[[#This Row],[Patient Age]]&lt;=14,"0-14",Table1[[#This Row],[Patient Age]]&lt;=29,"15-29",Table1[[#This Row],[Patient Age]]&lt;=44,"30-44",Table1[[#This Row],[Patient Age]]&lt;=59,"45-59",Table1[[#This Row],[Patient Age]]&lt;=74,"60-74",TRUE,"75+")</f>
        <v>0-14</v>
      </c>
      <c r="P362" t="str" cm="1">
        <f t="array" ref="P362">_xlfn.IFS(Table1[[#This Row],[Patient Waittime]]&lt;=15,"0-15",Table1[[#This Row],[Patient Waittime]]&lt;=30,"16-30",Table1[[#This Row],[Patient Waittime]]&lt;=45,"31-45",Table1[[#This Row],[Patient Waittime]]&lt;=60,"46-60",TRUE,"60+")</f>
        <v>46-60</v>
      </c>
      <c r="Q362">
        <f>--(Table1[[#This Row],[Patient Waittime]]&lt;=30)</f>
        <v>0</v>
      </c>
      <c r="R362">
        <f>--Table1[[#This Row],[Patient Admission Flag]]</f>
        <v>0</v>
      </c>
      <c r="S362">
        <f>--AND(Table1[[#This Row],[WithinTarget]]=1,Table1[[#This Row],[Patient Satisfaction Score]]&gt;=7)</f>
        <v>0</v>
      </c>
      <c r="T362" t="str">
        <f>IF(LEFT(Table1[[#This Row],[Patient Gender]],1)="F","Female","Male")</f>
        <v>Female</v>
      </c>
    </row>
    <row r="363" spans="1:20" x14ac:dyDescent="0.3">
      <c r="A363" t="s">
        <v>467</v>
      </c>
      <c r="B363" s="1">
        <v>45080.060416666667</v>
      </c>
      <c r="C363" t="s">
        <v>9</v>
      </c>
      <c r="D363">
        <v>17</v>
      </c>
      <c r="E363" t="s">
        <v>19</v>
      </c>
      <c r="F363" t="s">
        <v>15</v>
      </c>
      <c r="G363" t="b">
        <v>0</v>
      </c>
      <c r="H363">
        <v>5</v>
      </c>
      <c r="I363">
        <v>12</v>
      </c>
      <c r="J363" t="b">
        <v>0</v>
      </c>
      <c r="K363">
        <f>YEAR(Table1[[#This Row],[Patient Admission Date]])</f>
        <v>2023</v>
      </c>
      <c r="L363" t="str">
        <f>TEXT(Table1[[#This Row],[Patient Admission Date]],"mmm")</f>
        <v>Jun</v>
      </c>
      <c r="M363" t="str">
        <f>TEXT(Table1[[#This Row],[Patient Admission Date]],"ddd")</f>
        <v>Sat</v>
      </c>
      <c r="N363" t="str">
        <f>TEXT(INT(HOUR(Table1[[#This Row],[Patient Admission Date]])/3)*3,"00")&amp;"-"&amp;TEXT(INT(HOUR(Table1[[#This Row],[Patient Admission Date]])/3)*3+3,"00")</f>
        <v>00-03</v>
      </c>
      <c r="O363" t="str" cm="1">
        <f t="array" ref="O363">_xlfn.IFS(Table1[[#This Row],[Patient Age]]&lt;=14,"0-14",Table1[[#This Row],[Patient Age]]&lt;=29,"15-29",Table1[[#This Row],[Patient Age]]&lt;=44,"30-44",Table1[[#This Row],[Patient Age]]&lt;=59,"45-59",Table1[[#This Row],[Patient Age]]&lt;=74,"60-74",TRUE,"75+")</f>
        <v>15-29</v>
      </c>
      <c r="P363" t="str" cm="1">
        <f t="array" ref="P363">_xlfn.IFS(Table1[[#This Row],[Patient Waittime]]&lt;=15,"0-15",Table1[[#This Row],[Patient Waittime]]&lt;=30,"16-30",Table1[[#This Row],[Patient Waittime]]&lt;=45,"31-45",Table1[[#This Row],[Patient Waittime]]&lt;=60,"46-60",TRUE,"60+")</f>
        <v>0-15</v>
      </c>
      <c r="Q363">
        <f>--(Table1[[#This Row],[Patient Waittime]]&lt;=30)</f>
        <v>1</v>
      </c>
      <c r="R363">
        <f>--Table1[[#This Row],[Patient Admission Flag]]</f>
        <v>0</v>
      </c>
      <c r="S363">
        <f>--AND(Table1[[#This Row],[WithinTarget]]=1,Table1[[#This Row],[Patient Satisfaction Score]]&gt;=7)</f>
        <v>0</v>
      </c>
      <c r="T363" t="str">
        <f>IF(LEFT(Table1[[#This Row],[Patient Gender]],1)="F","Female","Male")</f>
        <v>Male</v>
      </c>
    </row>
    <row r="364" spans="1:20" x14ac:dyDescent="0.3">
      <c r="A364" t="s">
        <v>468</v>
      </c>
      <c r="B364" s="1">
        <v>45529.663888888892</v>
      </c>
      <c r="C364" t="s">
        <v>13</v>
      </c>
      <c r="D364">
        <v>69</v>
      </c>
      <c r="E364" t="s">
        <v>18</v>
      </c>
      <c r="F364" t="s">
        <v>15</v>
      </c>
      <c r="G364" t="b">
        <v>1</v>
      </c>
      <c r="I364">
        <v>32</v>
      </c>
      <c r="J364" t="b">
        <v>1</v>
      </c>
      <c r="K364">
        <f>YEAR(Table1[[#This Row],[Patient Admission Date]])</f>
        <v>2024</v>
      </c>
      <c r="L364" t="str">
        <f>TEXT(Table1[[#This Row],[Patient Admission Date]],"mmm")</f>
        <v>Aug</v>
      </c>
      <c r="M364" t="str">
        <f>TEXT(Table1[[#This Row],[Patient Admission Date]],"ddd")</f>
        <v>Sun</v>
      </c>
      <c r="N364" t="str">
        <f>TEXT(INT(HOUR(Table1[[#This Row],[Patient Admission Date]])/3)*3,"00")&amp;"-"&amp;TEXT(INT(HOUR(Table1[[#This Row],[Patient Admission Date]])/3)*3+3,"00")</f>
        <v>15-18</v>
      </c>
      <c r="O364" t="str" cm="1">
        <f t="array" ref="O364">_xlfn.IFS(Table1[[#This Row],[Patient Age]]&lt;=14,"0-14",Table1[[#This Row],[Patient Age]]&lt;=29,"15-29",Table1[[#This Row],[Patient Age]]&lt;=44,"30-44",Table1[[#This Row],[Patient Age]]&lt;=59,"45-59",Table1[[#This Row],[Patient Age]]&lt;=74,"60-74",TRUE,"75+")</f>
        <v>60-74</v>
      </c>
      <c r="P364" t="str" cm="1">
        <f t="array" ref="P364">_xlfn.IFS(Table1[[#This Row],[Patient Waittime]]&lt;=15,"0-15",Table1[[#This Row],[Patient Waittime]]&lt;=30,"16-30",Table1[[#This Row],[Patient Waittime]]&lt;=45,"31-45",Table1[[#This Row],[Patient Waittime]]&lt;=60,"46-60",TRUE,"60+")</f>
        <v>31-45</v>
      </c>
      <c r="Q364">
        <f>--(Table1[[#This Row],[Patient Waittime]]&lt;=30)</f>
        <v>0</v>
      </c>
      <c r="R364">
        <f>--Table1[[#This Row],[Patient Admission Flag]]</f>
        <v>1</v>
      </c>
      <c r="S364">
        <f>--AND(Table1[[#This Row],[WithinTarget]]=1,Table1[[#This Row],[Patient Satisfaction Score]]&gt;=7)</f>
        <v>0</v>
      </c>
      <c r="T364" t="str">
        <f>IF(LEFT(Table1[[#This Row],[Patient Gender]],1)="F","Female","Male")</f>
        <v>Female</v>
      </c>
    </row>
    <row r="365" spans="1:20" x14ac:dyDescent="0.3">
      <c r="A365" t="s">
        <v>469</v>
      </c>
      <c r="B365" s="1">
        <v>45200.48333333333</v>
      </c>
      <c r="C365" t="s">
        <v>13</v>
      </c>
      <c r="D365">
        <v>13</v>
      </c>
      <c r="E365" t="s">
        <v>22</v>
      </c>
      <c r="F365" t="s">
        <v>11</v>
      </c>
      <c r="G365" t="b">
        <v>1</v>
      </c>
      <c r="H365">
        <v>9</v>
      </c>
      <c r="I365">
        <v>40</v>
      </c>
      <c r="J365" t="b">
        <v>1</v>
      </c>
      <c r="K365">
        <f>YEAR(Table1[[#This Row],[Patient Admission Date]])</f>
        <v>2023</v>
      </c>
      <c r="L365" t="str">
        <f>TEXT(Table1[[#This Row],[Patient Admission Date]],"mmm")</f>
        <v>Oct</v>
      </c>
      <c r="M365" t="str">
        <f>TEXT(Table1[[#This Row],[Patient Admission Date]],"ddd")</f>
        <v>Sun</v>
      </c>
      <c r="N365" t="str">
        <f>TEXT(INT(HOUR(Table1[[#This Row],[Patient Admission Date]])/3)*3,"00")&amp;"-"&amp;TEXT(INT(HOUR(Table1[[#This Row],[Patient Admission Date]])/3)*3+3,"00")</f>
        <v>09-12</v>
      </c>
      <c r="O365" t="str" cm="1">
        <f t="array" ref="O365">_xlfn.IFS(Table1[[#This Row],[Patient Age]]&lt;=14,"0-14",Table1[[#This Row],[Patient Age]]&lt;=29,"15-29",Table1[[#This Row],[Patient Age]]&lt;=44,"30-44",Table1[[#This Row],[Patient Age]]&lt;=59,"45-59",Table1[[#This Row],[Patient Age]]&lt;=74,"60-74",TRUE,"75+")</f>
        <v>0-14</v>
      </c>
      <c r="P365" t="str" cm="1">
        <f t="array" ref="P365">_xlfn.IFS(Table1[[#This Row],[Patient Waittime]]&lt;=15,"0-15",Table1[[#This Row],[Patient Waittime]]&lt;=30,"16-30",Table1[[#This Row],[Patient Waittime]]&lt;=45,"31-45",Table1[[#This Row],[Patient Waittime]]&lt;=60,"46-60",TRUE,"60+")</f>
        <v>31-45</v>
      </c>
      <c r="Q365">
        <f>--(Table1[[#This Row],[Patient Waittime]]&lt;=30)</f>
        <v>0</v>
      </c>
      <c r="R365">
        <f>--Table1[[#This Row],[Patient Admission Flag]]</f>
        <v>1</v>
      </c>
      <c r="S365">
        <f>--AND(Table1[[#This Row],[WithinTarget]]=1,Table1[[#This Row],[Patient Satisfaction Score]]&gt;=7)</f>
        <v>0</v>
      </c>
      <c r="T365" t="str">
        <f>IF(LEFT(Table1[[#This Row],[Patient Gender]],1)="F","Female","Male")</f>
        <v>Female</v>
      </c>
    </row>
    <row r="366" spans="1:20" x14ac:dyDescent="0.3">
      <c r="A366" t="s">
        <v>470</v>
      </c>
      <c r="B366" s="1">
        <v>45052.975694444445</v>
      </c>
      <c r="C366" t="s">
        <v>9</v>
      </c>
      <c r="D366">
        <v>71</v>
      </c>
      <c r="E366" t="s">
        <v>10</v>
      </c>
      <c r="F366" t="s">
        <v>15</v>
      </c>
      <c r="G366" t="b">
        <v>0</v>
      </c>
      <c r="I366">
        <v>25</v>
      </c>
      <c r="J366" t="b">
        <v>0</v>
      </c>
      <c r="K366">
        <f>YEAR(Table1[[#This Row],[Patient Admission Date]])</f>
        <v>2023</v>
      </c>
      <c r="L366" t="str">
        <f>TEXT(Table1[[#This Row],[Patient Admission Date]],"mmm")</f>
        <v>May</v>
      </c>
      <c r="M366" t="str">
        <f>TEXT(Table1[[#This Row],[Patient Admission Date]],"ddd")</f>
        <v>Sat</v>
      </c>
      <c r="N366" t="str">
        <f>TEXT(INT(HOUR(Table1[[#This Row],[Patient Admission Date]])/3)*3,"00")&amp;"-"&amp;TEXT(INT(HOUR(Table1[[#This Row],[Patient Admission Date]])/3)*3+3,"00")</f>
        <v>21-24</v>
      </c>
      <c r="O366" t="str" cm="1">
        <f t="array" ref="O366">_xlfn.IFS(Table1[[#This Row],[Patient Age]]&lt;=14,"0-14",Table1[[#This Row],[Patient Age]]&lt;=29,"15-29",Table1[[#This Row],[Patient Age]]&lt;=44,"30-44",Table1[[#This Row],[Patient Age]]&lt;=59,"45-59",Table1[[#This Row],[Patient Age]]&lt;=74,"60-74",TRUE,"75+")</f>
        <v>60-74</v>
      </c>
      <c r="P366" t="str" cm="1">
        <f t="array" ref="P366">_xlfn.IFS(Table1[[#This Row],[Patient Waittime]]&lt;=15,"0-15",Table1[[#This Row],[Patient Waittime]]&lt;=30,"16-30",Table1[[#This Row],[Patient Waittime]]&lt;=45,"31-45",Table1[[#This Row],[Patient Waittime]]&lt;=60,"46-60",TRUE,"60+")</f>
        <v>16-30</v>
      </c>
      <c r="Q366">
        <f>--(Table1[[#This Row],[Patient Waittime]]&lt;=30)</f>
        <v>1</v>
      </c>
      <c r="R366">
        <f>--Table1[[#This Row],[Patient Admission Flag]]</f>
        <v>0</v>
      </c>
      <c r="S366">
        <f>--AND(Table1[[#This Row],[WithinTarget]]=1,Table1[[#This Row],[Patient Satisfaction Score]]&gt;=7)</f>
        <v>0</v>
      </c>
      <c r="T366" t="str">
        <f>IF(LEFT(Table1[[#This Row],[Patient Gender]],1)="F","Female","Male")</f>
        <v>Male</v>
      </c>
    </row>
    <row r="367" spans="1:20" x14ac:dyDescent="0.3">
      <c r="A367" t="s">
        <v>471</v>
      </c>
      <c r="B367" s="1">
        <v>45212.84652777778</v>
      </c>
      <c r="C367" t="s">
        <v>13</v>
      </c>
      <c r="D367">
        <v>26</v>
      </c>
      <c r="E367" t="s">
        <v>19</v>
      </c>
      <c r="F367" t="s">
        <v>11</v>
      </c>
      <c r="G367" t="b">
        <v>1</v>
      </c>
      <c r="I367">
        <v>36</v>
      </c>
      <c r="J367" t="b">
        <v>1</v>
      </c>
      <c r="K367">
        <f>YEAR(Table1[[#This Row],[Patient Admission Date]])</f>
        <v>2023</v>
      </c>
      <c r="L367" t="str">
        <f>TEXT(Table1[[#This Row],[Patient Admission Date]],"mmm")</f>
        <v>Oct</v>
      </c>
      <c r="M367" t="str">
        <f>TEXT(Table1[[#This Row],[Patient Admission Date]],"ddd")</f>
        <v>Fri</v>
      </c>
      <c r="N367" t="str">
        <f>TEXT(INT(HOUR(Table1[[#This Row],[Patient Admission Date]])/3)*3,"00")&amp;"-"&amp;TEXT(INT(HOUR(Table1[[#This Row],[Patient Admission Date]])/3)*3+3,"00")</f>
        <v>18-21</v>
      </c>
      <c r="O367" t="str" cm="1">
        <f t="array" ref="O367">_xlfn.IFS(Table1[[#This Row],[Patient Age]]&lt;=14,"0-14",Table1[[#This Row],[Patient Age]]&lt;=29,"15-29",Table1[[#This Row],[Patient Age]]&lt;=44,"30-44",Table1[[#This Row],[Patient Age]]&lt;=59,"45-59",Table1[[#This Row],[Patient Age]]&lt;=74,"60-74",TRUE,"75+")</f>
        <v>15-29</v>
      </c>
      <c r="P367" t="str" cm="1">
        <f t="array" ref="P367">_xlfn.IFS(Table1[[#This Row],[Patient Waittime]]&lt;=15,"0-15",Table1[[#This Row],[Patient Waittime]]&lt;=30,"16-30",Table1[[#This Row],[Patient Waittime]]&lt;=45,"31-45",Table1[[#This Row],[Patient Waittime]]&lt;=60,"46-60",TRUE,"60+")</f>
        <v>31-45</v>
      </c>
      <c r="Q367">
        <f>--(Table1[[#This Row],[Patient Waittime]]&lt;=30)</f>
        <v>0</v>
      </c>
      <c r="R367">
        <f>--Table1[[#This Row],[Patient Admission Flag]]</f>
        <v>1</v>
      </c>
      <c r="S367">
        <f>--AND(Table1[[#This Row],[WithinTarget]]=1,Table1[[#This Row],[Patient Satisfaction Score]]&gt;=7)</f>
        <v>0</v>
      </c>
      <c r="T367" t="str">
        <f>IF(LEFT(Table1[[#This Row],[Patient Gender]],1)="F","Female","Male")</f>
        <v>Female</v>
      </c>
    </row>
    <row r="368" spans="1:20" x14ac:dyDescent="0.3">
      <c r="A368" t="s">
        <v>472</v>
      </c>
      <c r="B368" s="1">
        <v>45024.726388888892</v>
      </c>
      <c r="C368" t="s">
        <v>9</v>
      </c>
      <c r="D368">
        <v>61</v>
      </c>
      <c r="E368" t="s">
        <v>10</v>
      </c>
      <c r="F368" t="s">
        <v>11</v>
      </c>
      <c r="G368" t="b">
        <v>0</v>
      </c>
      <c r="I368">
        <v>30</v>
      </c>
      <c r="J368" t="b">
        <v>0</v>
      </c>
      <c r="K368">
        <f>YEAR(Table1[[#This Row],[Patient Admission Date]])</f>
        <v>2023</v>
      </c>
      <c r="L368" t="str">
        <f>TEXT(Table1[[#This Row],[Patient Admission Date]],"mmm")</f>
        <v>Apr</v>
      </c>
      <c r="M368" t="str">
        <f>TEXT(Table1[[#This Row],[Patient Admission Date]],"ddd")</f>
        <v>Sat</v>
      </c>
      <c r="N368" t="str">
        <f>TEXT(INT(HOUR(Table1[[#This Row],[Patient Admission Date]])/3)*3,"00")&amp;"-"&amp;TEXT(INT(HOUR(Table1[[#This Row],[Patient Admission Date]])/3)*3+3,"00")</f>
        <v>15-18</v>
      </c>
      <c r="O368" t="str" cm="1">
        <f t="array" ref="O368">_xlfn.IFS(Table1[[#This Row],[Patient Age]]&lt;=14,"0-14",Table1[[#This Row],[Patient Age]]&lt;=29,"15-29",Table1[[#This Row],[Patient Age]]&lt;=44,"30-44",Table1[[#This Row],[Patient Age]]&lt;=59,"45-59",Table1[[#This Row],[Patient Age]]&lt;=74,"60-74",TRUE,"75+")</f>
        <v>60-74</v>
      </c>
      <c r="P368" t="str" cm="1">
        <f t="array" ref="P368">_xlfn.IFS(Table1[[#This Row],[Patient Waittime]]&lt;=15,"0-15",Table1[[#This Row],[Patient Waittime]]&lt;=30,"16-30",Table1[[#This Row],[Patient Waittime]]&lt;=45,"31-45",Table1[[#This Row],[Patient Waittime]]&lt;=60,"46-60",TRUE,"60+")</f>
        <v>16-30</v>
      </c>
      <c r="Q368">
        <f>--(Table1[[#This Row],[Patient Waittime]]&lt;=30)</f>
        <v>1</v>
      </c>
      <c r="R368">
        <f>--Table1[[#This Row],[Patient Admission Flag]]</f>
        <v>0</v>
      </c>
      <c r="S368">
        <f>--AND(Table1[[#This Row],[WithinTarget]]=1,Table1[[#This Row],[Patient Satisfaction Score]]&gt;=7)</f>
        <v>0</v>
      </c>
      <c r="T368" t="str">
        <f>IF(LEFT(Table1[[#This Row],[Patient Gender]],1)="F","Female","Male")</f>
        <v>Male</v>
      </c>
    </row>
    <row r="369" spans="1:20" x14ac:dyDescent="0.3">
      <c r="A369" t="s">
        <v>473</v>
      </c>
      <c r="B369" s="1">
        <v>45229.942361111112</v>
      </c>
      <c r="C369" t="s">
        <v>13</v>
      </c>
      <c r="D369">
        <v>78</v>
      </c>
      <c r="E369" t="s">
        <v>10</v>
      </c>
      <c r="F369" t="s">
        <v>17</v>
      </c>
      <c r="G369" t="b">
        <v>0</v>
      </c>
      <c r="I369">
        <v>19</v>
      </c>
      <c r="J369" t="b">
        <v>0</v>
      </c>
      <c r="K369">
        <f>YEAR(Table1[[#This Row],[Patient Admission Date]])</f>
        <v>2023</v>
      </c>
      <c r="L369" t="str">
        <f>TEXT(Table1[[#This Row],[Patient Admission Date]],"mmm")</f>
        <v>Oct</v>
      </c>
      <c r="M369" t="str">
        <f>TEXT(Table1[[#This Row],[Patient Admission Date]],"ddd")</f>
        <v>Mon</v>
      </c>
      <c r="N369" t="str">
        <f>TEXT(INT(HOUR(Table1[[#This Row],[Patient Admission Date]])/3)*3,"00")&amp;"-"&amp;TEXT(INT(HOUR(Table1[[#This Row],[Patient Admission Date]])/3)*3+3,"00")</f>
        <v>21-24</v>
      </c>
      <c r="O369" t="str" cm="1">
        <f t="array" ref="O369">_xlfn.IFS(Table1[[#This Row],[Patient Age]]&lt;=14,"0-14",Table1[[#This Row],[Patient Age]]&lt;=29,"15-29",Table1[[#This Row],[Patient Age]]&lt;=44,"30-44",Table1[[#This Row],[Patient Age]]&lt;=59,"45-59",Table1[[#This Row],[Patient Age]]&lt;=74,"60-74",TRUE,"75+")</f>
        <v>75+</v>
      </c>
      <c r="P369" t="str" cm="1">
        <f t="array" ref="P369">_xlfn.IFS(Table1[[#This Row],[Patient Waittime]]&lt;=15,"0-15",Table1[[#This Row],[Patient Waittime]]&lt;=30,"16-30",Table1[[#This Row],[Patient Waittime]]&lt;=45,"31-45",Table1[[#This Row],[Patient Waittime]]&lt;=60,"46-60",TRUE,"60+")</f>
        <v>16-30</v>
      </c>
      <c r="Q369">
        <f>--(Table1[[#This Row],[Patient Waittime]]&lt;=30)</f>
        <v>1</v>
      </c>
      <c r="R369">
        <f>--Table1[[#This Row],[Patient Admission Flag]]</f>
        <v>0</v>
      </c>
      <c r="S369">
        <f>--AND(Table1[[#This Row],[WithinTarget]]=1,Table1[[#This Row],[Patient Satisfaction Score]]&gt;=7)</f>
        <v>0</v>
      </c>
      <c r="T369" t="str">
        <f>IF(LEFT(Table1[[#This Row],[Patient Gender]],1)="F","Female","Male")</f>
        <v>Female</v>
      </c>
    </row>
    <row r="370" spans="1:20" x14ac:dyDescent="0.3">
      <c r="A370" t="s">
        <v>474</v>
      </c>
      <c r="B370" s="1">
        <v>45138.738194444442</v>
      </c>
      <c r="C370" t="s">
        <v>9</v>
      </c>
      <c r="D370">
        <v>21</v>
      </c>
      <c r="E370" t="s">
        <v>22</v>
      </c>
      <c r="F370" t="s">
        <v>11</v>
      </c>
      <c r="G370" t="b">
        <v>0</v>
      </c>
      <c r="I370">
        <v>45</v>
      </c>
      <c r="J370" t="b">
        <v>0</v>
      </c>
      <c r="K370">
        <f>YEAR(Table1[[#This Row],[Patient Admission Date]])</f>
        <v>2023</v>
      </c>
      <c r="L370" t="str">
        <f>TEXT(Table1[[#This Row],[Patient Admission Date]],"mmm")</f>
        <v>Jul</v>
      </c>
      <c r="M370" t="str">
        <f>TEXT(Table1[[#This Row],[Patient Admission Date]],"ddd")</f>
        <v>Mon</v>
      </c>
      <c r="N370" t="str">
        <f>TEXT(INT(HOUR(Table1[[#This Row],[Patient Admission Date]])/3)*3,"00")&amp;"-"&amp;TEXT(INT(HOUR(Table1[[#This Row],[Patient Admission Date]])/3)*3+3,"00")</f>
        <v>15-18</v>
      </c>
      <c r="O370" t="str" cm="1">
        <f t="array" ref="O370">_xlfn.IFS(Table1[[#This Row],[Patient Age]]&lt;=14,"0-14",Table1[[#This Row],[Patient Age]]&lt;=29,"15-29",Table1[[#This Row],[Patient Age]]&lt;=44,"30-44",Table1[[#This Row],[Patient Age]]&lt;=59,"45-59",Table1[[#This Row],[Patient Age]]&lt;=74,"60-74",TRUE,"75+")</f>
        <v>15-29</v>
      </c>
      <c r="P370" t="str" cm="1">
        <f t="array" ref="P370">_xlfn.IFS(Table1[[#This Row],[Patient Waittime]]&lt;=15,"0-15",Table1[[#This Row],[Patient Waittime]]&lt;=30,"16-30",Table1[[#This Row],[Patient Waittime]]&lt;=45,"31-45",Table1[[#This Row],[Patient Waittime]]&lt;=60,"46-60",TRUE,"60+")</f>
        <v>31-45</v>
      </c>
      <c r="Q370">
        <f>--(Table1[[#This Row],[Patient Waittime]]&lt;=30)</f>
        <v>0</v>
      </c>
      <c r="R370">
        <f>--Table1[[#This Row],[Patient Admission Flag]]</f>
        <v>0</v>
      </c>
      <c r="S370">
        <f>--AND(Table1[[#This Row],[WithinTarget]]=1,Table1[[#This Row],[Patient Satisfaction Score]]&gt;=7)</f>
        <v>0</v>
      </c>
      <c r="T370" t="str">
        <f>IF(LEFT(Table1[[#This Row],[Patient Gender]],1)="F","Female","Male")</f>
        <v>Male</v>
      </c>
    </row>
    <row r="371" spans="1:20" x14ac:dyDescent="0.3">
      <c r="A371" t="s">
        <v>475</v>
      </c>
      <c r="B371" s="1">
        <v>45073.068749999999</v>
      </c>
      <c r="C371" t="s">
        <v>9</v>
      </c>
      <c r="D371">
        <v>53</v>
      </c>
      <c r="E371" t="s">
        <v>18</v>
      </c>
      <c r="F371" t="s">
        <v>17</v>
      </c>
      <c r="G371" t="b">
        <v>0</v>
      </c>
      <c r="H371">
        <v>0</v>
      </c>
      <c r="I371">
        <v>50</v>
      </c>
      <c r="J371" t="b">
        <v>0</v>
      </c>
      <c r="K371">
        <f>YEAR(Table1[[#This Row],[Patient Admission Date]])</f>
        <v>2023</v>
      </c>
      <c r="L371" t="str">
        <f>TEXT(Table1[[#This Row],[Patient Admission Date]],"mmm")</f>
        <v>May</v>
      </c>
      <c r="M371" t="str">
        <f>TEXT(Table1[[#This Row],[Patient Admission Date]],"ddd")</f>
        <v>Sat</v>
      </c>
      <c r="N371" t="str">
        <f>TEXT(INT(HOUR(Table1[[#This Row],[Patient Admission Date]])/3)*3,"00")&amp;"-"&amp;TEXT(INT(HOUR(Table1[[#This Row],[Patient Admission Date]])/3)*3+3,"00")</f>
        <v>00-03</v>
      </c>
      <c r="O371" t="str" cm="1">
        <f t="array" ref="O371">_xlfn.IFS(Table1[[#This Row],[Patient Age]]&lt;=14,"0-14",Table1[[#This Row],[Patient Age]]&lt;=29,"15-29",Table1[[#This Row],[Patient Age]]&lt;=44,"30-44",Table1[[#This Row],[Patient Age]]&lt;=59,"45-59",Table1[[#This Row],[Patient Age]]&lt;=74,"60-74",TRUE,"75+")</f>
        <v>45-59</v>
      </c>
      <c r="P371" t="str" cm="1">
        <f t="array" ref="P371">_xlfn.IFS(Table1[[#This Row],[Patient Waittime]]&lt;=15,"0-15",Table1[[#This Row],[Patient Waittime]]&lt;=30,"16-30",Table1[[#This Row],[Patient Waittime]]&lt;=45,"31-45",Table1[[#This Row],[Patient Waittime]]&lt;=60,"46-60",TRUE,"60+")</f>
        <v>46-60</v>
      </c>
      <c r="Q371">
        <f>--(Table1[[#This Row],[Patient Waittime]]&lt;=30)</f>
        <v>0</v>
      </c>
      <c r="R371">
        <f>--Table1[[#This Row],[Patient Admission Flag]]</f>
        <v>0</v>
      </c>
      <c r="S371">
        <f>--AND(Table1[[#This Row],[WithinTarget]]=1,Table1[[#This Row],[Patient Satisfaction Score]]&gt;=7)</f>
        <v>0</v>
      </c>
      <c r="T371" t="str">
        <f>IF(LEFT(Table1[[#This Row],[Patient Gender]],1)="F","Female","Male")</f>
        <v>Male</v>
      </c>
    </row>
    <row r="372" spans="1:20" x14ac:dyDescent="0.3">
      <c r="A372" t="s">
        <v>476</v>
      </c>
      <c r="B372" s="1">
        <v>45512.489583333336</v>
      </c>
      <c r="C372" t="s">
        <v>13</v>
      </c>
      <c r="D372">
        <v>22</v>
      </c>
      <c r="E372" t="s">
        <v>14</v>
      </c>
      <c r="F372" t="s">
        <v>15</v>
      </c>
      <c r="G372" t="b">
        <v>1</v>
      </c>
      <c r="I372">
        <v>12</v>
      </c>
      <c r="J372" t="b">
        <v>1</v>
      </c>
      <c r="K372">
        <f>YEAR(Table1[[#This Row],[Patient Admission Date]])</f>
        <v>2024</v>
      </c>
      <c r="L372" t="str">
        <f>TEXT(Table1[[#This Row],[Patient Admission Date]],"mmm")</f>
        <v>Aug</v>
      </c>
      <c r="M372" t="str">
        <f>TEXT(Table1[[#This Row],[Patient Admission Date]],"ddd")</f>
        <v>Thu</v>
      </c>
      <c r="N372" t="str">
        <f>TEXT(INT(HOUR(Table1[[#This Row],[Patient Admission Date]])/3)*3,"00")&amp;"-"&amp;TEXT(INT(HOUR(Table1[[#This Row],[Patient Admission Date]])/3)*3+3,"00")</f>
        <v>09-12</v>
      </c>
      <c r="O372" t="str" cm="1">
        <f t="array" ref="O372">_xlfn.IFS(Table1[[#This Row],[Patient Age]]&lt;=14,"0-14",Table1[[#This Row],[Patient Age]]&lt;=29,"15-29",Table1[[#This Row],[Patient Age]]&lt;=44,"30-44",Table1[[#This Row],[Patient Age]]&lt;=59,"45-59",Table1[[#This Row],[Patient Age]]&lt;=74,"60-74",TRUE,"75+")</f>
        <v>15-29</v>
      </c>
      <c r="P372" t="str" cm="1">
        <f t="array" ref="P372">_xlfn.IFS(Table1[[#This Row],[Patient Waittime]]&lt;=15,"0-15",Table1[[#This Row],[Patient Waittime]]&lt;=30,"16-30",Table1[[#This Row],[Patient Waittime]]&lt;=45,"31-45",Table1[[#This Row],[Patient Waittime]]&lt;=60,"46-60",TRUE,"60+")</f>
        <v>0-15</v>
      </c>
      <c r="Q372">
        <f>--(Table1[[#This Row],[Patient Waittime]]&lt;=30)</f>
        <v>1</v>
      </c>
      <c r="R372">
        <f>--Table1[[#This Row],[Patient Admission Flag]]</f>
        <v>1</v>
      </c>
      <c r="S372">
        <f>--AND(Table1[[#This Row],[WithinTarget]]=1,Table1[[#This Row],[Patient Satisfaction Score]]&gt;=7)</f>
        <v>0</v>
      </c>
      <c r="T372" t="str">
        <f>IF(LEFT(Table1[[#This Row],[Patient Gender]],1)="F","Female","Male")</f>
        <v>Female</v>
      </c>
    </row>
    <row r="373" spans="1:20" x14ac:dyDescent="0.3">
      <c r="A373" t="s">
        <v>477</v>
      </c>
      <c r="B373" s="1">
        <v>45128.229861111111</v>
      </c>
      <c r="C373" t="s">
        <v>13</v>
      </c>
      <c r="D373">
        <v>50</v>
      </c>
      <c r="E373" t="s">
        <v>19</v>
      </c>
      <c r="F373" t="s">
        <v>11</v>
      </c>
      <c r="G373" t="b">
        <v>1</v>
      </c>
      <c r="I373">
        <v>25</v>
      </c>
      <c r="J373" t="b">
        <v>1</v>
      </c>
      <c r="K373">
        <f>YEAR(Table1[[#This Row],[Patient Admission Date]])</f>
        <v>2023</v>
      </c>
      <c r="L373" t="str">
        <f>TEXT(Table1[[#This Row],[Patient Admission Date]],"mmm")</f>
        <v>Jul</v>
      </c>
      <c r="M373" t="str">
        <f>TEXT(Table1[[#This Row],[Patient Admission Date]],"ddd")</f>
        <v>Fri</v>
      </c>
      <c r="N373" t="str">
        <f>TEXT(INT(HOUR(Table1[[#This Row],[Patient Admission Date]])/3)*3,"00")&amp;"-"&amp;TEXT(INT(HOUR(Table1[[#This Row],[Patient Admission Date]])/3)*3+3,"00")</f>
        <v>03-06</v>
      </c>
      <c r="O373" t="str" cm="1">
        <f t="array" ref="O373">_xlfn.IFS(Table1[[#This Row],[Patient Age]]&lt;=14,"0-14",Table1[[#This Row],[Patient Age]]&lt;=29,"15-29",Table1[[#This Row],[Patient Age]]&lt;=44,"30-44",Table1[[#This Row],[Patient Age]]&lt;=59,"45-59",Table1[[#This Row],[Patient Age]]&lt;=74,"60-74",TRUE,"75+")</f>
        <v>45-59</v>
      </c>
      <c r="P373" t="str" cm="1">
        <f t="array" ref="P373">_xlfn.IFS(Table1[[#This Row],[Patient Waittime]]&lt;=15,"0-15",Table1[[#This Row],[Patient Waittime]]&lt;=30,"16-30",Table1[[#This Row],[Patient Waittime]]&lt;=45,"31-45",Table1[[#This Row],[Patient Waittime]]&lt;=60,"46-60",TRUE,"60+")</f>
        <v>16-30</v>
      </c>
      <c r="Q373">
        <f>--(Table1[[#This Row],[Patient Waittime]]&lt;=30)</f>
        <v>1</v>
      </c>
      <c r="R373">
        <f>--Table1[[#This Row],[Patient Admission Flag]]</f>
        <v>1</v>
      </c>
      <c r="S373">
        <f>--AND(Table1[[#This Row],[WithinTarget]]=1,Table1[[#This Row],[Patient Satisfaction Score]]&gt;=7)</f>
        <v>0</v>
      </c>
      <c r="T373" t="str">
        <f>IF(LEFT(Table1[[#This Row],[Patient Gender]],1)="F","Female","Male")</f>
        <v>Female</v>
      </c>
    </row>
    <row r="374" spans="1:20" x14ac:dyDescent="0.3">
      <c r="A374" t="s">
        <v>478</v>
      </c>
      <c r="B374" s="1">
        <v>45080.068055555559</v>
      </c>
      <c r="C374" t="s">
        <v>9</v>
      </c>
      <c r="D374">
        <v>73</v>
      </c>
      <c r="E374" t="s">
        <v>14</v>
      </c>
      <c r="F374" t="s">
        <v>11</v>
      </c>
      <c r="G374" t="b">
        <v>0</v>
      </c>
      <c r="I374">
        <v>60</v>
      </c>
      <c r="J374" t="b">
        <v>0</v>
      </c>
      <c r="K374">
        <f>YEAR(Table1[[#This Row],[Patient Admission Date]])</f>
        <v>2023</v>
      </c>
      <c r="L374" t="str">
        <f>TEXT(Table1[[#This Row],[Patient Admission Date]],"mmm")</f>
        <v>Jun</v>
      </c>
      <c r="M374" t="str">
        <f>TEXT(Table1[[#This Row],[Patient Admission Date]],"ddd")</f>
        <v>Sat</v>
      </c>
      <c r="N374" t="str">
        <f>TEXT(INT(HOUR(Table1[[#This Row],[Patient Admission Date]])/3)*3,"00")&amp;"-"&amp;TEXT(INT(HOUR(Table1[[#This Row],[Patient Admission Date]])/3)*3+3,"00")</f>
        <v>00-03</v>
      </c>
      <c r="O374" t="str" cm="1">
        <f t="array" ref="O374">_xlfn.IFS(Table1[[#This Row],[Patient Age]]&lt;=14,"0-14",Table1[[#This Row],[Patient Age]]&lt;=29,"15-29",Table1[[#This Row],[Patient Age]]&lt;=44,"30-44",Table1[[#This Row],[Patient Age]]&lt;=59,"45-59",Table1[[#This Row],[Patient Age]]&lt;=74,"60-74",TRUE,"75+")</f>
        <v>60-74</v>
      </c>
      <c r="P374" t="str" cm="1">
        <f t="array" ref="P374">_xlfn.IFS(Table1[[#This Row],[Patient Waittime]]&lt;=15,"0-15",Table1[[#This Row],[Patient Waittime]]&lt;=30,"16-30",Table1[[#This Row],[Patient Waittime]]&lt;=45,"31-45",Table1[[#This Row],[Patient Waittime]]&lt;=60,"46-60",TRUE,"60+")</f>
        <v>46-60</v>
      </c>
      <c r="Q374">
        <f>--(Table1[[#This Row],[Patient Waittime]]&lt;=30)</f>
        <v>0</v>
      </c>
      <c r="R374">
        <f>--Table1[[#This Row],[Patient Admission Flag]]</f>
        <v>0</v>
      </c>
      <c r="S374">
        <f>--AND(Table1[[#This Row],[WithinTarget]]=1,Table1[[#This Row],[Patient Satisfaction Score]]&gt;=7)</f>
        <v>0</v>
      </c>
      <c r="T374" t="str">
        <f>IF(LEFT(Table1[[#This Row],[Patient Gender]],1)="F","Female","Male")</f>
        <v>Male</v>
      </c>
    </row>
    <row r="375" spans="1:20" x14ac:dyDescent="0.3">
      <c r="A375" t="s">
        <v>479</v>
      </c>
      <c r="B375" s="1">
        <v>45202.473611111112</v>
      </c>
      <c r="C375" t="s">
        <v>13</v>
      </c>
      <c r="D375">
        <v>47</v>
      </c>
      <c r="E375" t="s">
        <v>10</v>
      </c>
      <c r="F375" t="s">
        <v>11</v>
      </c>
      <c r="G375" t="b">
        <v>0</v>
      </c>
      <c r="I375">
        <v>28</v>
      </c>
      <c r="J375" t="b">
        <v>0</v>
      </c>
      <c r="K375">
        <f>YEAR(Table1[[#This Row],[Patient Admission Date]])</f>
        <v>2023</v>
      </c>
      <c r="L375" t="str">
        <f>TEXT(Table1[[#This Row],[Patient Admission Date]],"mmm")</f>
        <v>Oct</v>
      </c>
      <c r="M375" t="str">
        <f>TEXT(Table1[[#This Row],[Patient Admission Date]],"ddd")</f>
        <v>Tue</v>
      </c>
      <c r="N375" t="str">
        <f>TEXT(INT(HOUR(Table1[[#This Row],[Patient Admission Date]])/3)*3,"00")&amp;"-"&amp;TEXT(INT(HOUR(Table1[[#This Row],[Patient Admission Date]])/3)*3+3,"00")</f>
        <v>09-12</v>
      </c>
      <c r="O375" t="str" cm="1">
        <f t="array" ref="O375">_xlfn.IFS(Table1[[#This Row],[Patient Age]]&lt;=14,"0-14",Table1[[#This Row],[Patient Age]]&lt;=29,"15-29",Table1[[#This Row],[Patient Age]]&lt;=44,"30-44",Table1[[#This Row],[Patient Age]]&lt;=59,"45-59",Table1[[#This Row],[Patient Age]]&lt;=74,"60-74",TRUE,"75+")</f>
        <v>45-59</v>
      </c>
      <c r="P375" t="str" cm="1">
        <f t="array" ref="P375">_xlfn.IFS(Table1[[#This Row],[Patient Waittime]]&lt;=15,"0-15",Table1[[#This Row],[Patient Waittime]]&lt;=30,"16-30",Table1[[#This Row],[Patient Waittime]]&lt;=45,"31-45",Table1[[#This Row],[Patient Waittime]]&lt;=60,"46-60",TRUE,"60+")</f>
        <v>16-30</v>
      </c>
      <c r="Q375">
        <f>--(Table1[[#This Row],[Patient Waittime]]&lt;=30)</f>
        <v>1</v>
      </c>
      <c r="R375">
        <f>--Table1[[#This Row],[Patient Admission Flag]]</f>
        <v>0</v>
      </c>
      <c r="S375">
        <f>--AND(Table1[[#This Row],[WithinTarget]]=1,Table1[[#This Row],[Patient Satisfaction Score]]&gt;=7)</f>
        <v>0</v>
      </c>
      <c r="T375" t="str">
        <f>IF(LEFT(Table1[[#This Row],[Patient Gender]],1)="F","Female","Male")</f>
        <v>Female</v>
      </c>
    </row>
    <row r="376" spans="1:20" x14ac:dyDescent="0.3">
      <c r="A376" t="s">
        <v>480</v>
      </c>
      <c r="B376" s="1">
        <v>45415.468055555553</v>
      </c>
      <c r="C376" t="s">
        <v>9</v>
      </c>
      <c r="D376">
        <v>14</v>
      </c>
      <c r="E376" t="s">
        <v>21</v>
      </c>
      <c r="F376" t="s">
        <v>15</v>
      </c>
      <c r="G376" t="b">
        <v>0</v>
      </c>
      <c r="H376">
        <v>2</v>
      </c>
      <c r="I376">
        <v>17</v>
      </c>
      <c r="J376" t="b">
        <v>0</v>
      </c>
      <c r="K376">
        <f>YEAR(Table1[[#This Row],[Patient Admission Date]])</f>
        <v>2024</v>
      </c>
      <c r="L376" t="str">
        <f>TEXT(Table1[[#This Row],[Patient Admission Date]],"mmm")</f>
        <v>May</v>
      </c>
      <c r="M376" t="str">
        <f>TEXT(Table1[[#This Row],[Patient Admission Date]],"ddd")</f>
        <v>Fri</v>
      </c>
      <c r="N376" t="str">
        <f>TEXT(INT(HOUR(Table1[[#This Row],[Patient Admission Date]])/3)*3,"00")&amp;"-"&amp;TEXT(INT(HOUR(Table1[[#This Row],[Patient Admission Date]])/3)*3+3,"00")</f>
        <v>09-12</v>
      </c>
      <c r="O376" t="str" cm="1">
        <f t="array" ref="O376">_xlfn.IFS(Table1[[#This Row],[Patient Age]]&lt;=14,"0-14",Table1[[#This Row],[Patient Age]]&lt;=29,"15-29",Table1[[#This Row],[Patient Age]]&lt;=44,"30-44",Table1[[#This Row],[Patient Age]]&lt;=59,"45-59",Table1[[#This Row],[Patient Age]]&lt;=74,"60-74",TRUE,"75+")</f>
        <v>0-14</v>
      </c>
      <c r="P376" t="str" cm="1">
        <f t="array" ref="P376">_xlfn.IFS(Table1[[#This Row],[Patient Waittime]]&lt;=15,"0-15",Table1[[#This Row],[Patient Waittime]]&lt;=30,"16-30",Table1[[#This Row],[Patient Waittime]]&lt;=45,"31-45",Table1[[#This Row],[Patient Waittime]]&lt;=60,"46-60",TRUE,"60+")</f>
        <v>16-30</v>
      </c>
      <c r="Q376">
        <f>--(Table1[[#This Row],[Patient Waittime]]&lt;=30)</f>
        <v>1</v>
      </c>
      <c r="R376">
        <f>--Table1[[#This Row],[Patient Admission Flag]]</f>
        <v>0</v>
      </c>
      <c r="S376">
        <f>--AND(Table1[[#This Row],[WithinTarget]]=1,Table1[[#This Row],[Patient Satisfaction Score]]&gt;=7)</f>
        <v>0</v>
      </c>
      <c r="T376" t="str">
        <f>IF(LEFT(Table1[[#This Row],[Patient Gender]],1)="F","Female","Male")</f>
        <v>Male</v>
      </c>
    </row>
    <row r="377" spans="1:20" x14ac:dyDescent="0.3">
      <c r="A377" t="s">
        <v>481</v>
      </c>
      <c r="B377" s="1">
        <v>45193.536111111112</v>
      </c>
      <c r="C377" t="s">
        <v>13</v>
      </c>
      <c r="D377">
        <v>12</v>
      </c>
      <c r="E377" t="s">
        <v>10</v>
      </c>
      <c r="F377" t="s">
        <v>11</v>
      </c>
      <c r="G377" t="b">
        <v>0</v>
      </c>
      <c r="I377">
        <v>29</v>
      </c>
      <c r="J377" t="b">
        <v>0</v>
      </c>
      <c r="K377">
        <f>YEAR(Table1[[#This Row],[Patient Admission Date]])</f>
        <v>2023</v>
      </c>
      <c r="L377" t="str">
        <f>TEXT(Table1[[#This Row],[Patient Admission Date]],"mmm")</f>
        <v>Sep</v>
      </c>
      <c r="M377" t="str">
        <f>TEXT(Table1[[#This Row],[Patient Admission Date]],"ddd")</f>
        <v>Sun</v>
      </c>
      <c r="N377" t="str">
        <f>TEXT(INT(HOUR(Table1[[#This Row],[Patient Admission Date]])/3)*3,"00")&amp;"-"&amp;TEXT(INT(HOUR(Table1[[#This Row],[Patient Admission Date]])/3)*3+3,"00")</f>
        <v>12-15</v>
      </c>
      <c r="O377" t="str" cm="1">
        <f t="array" ref="O377">_xlfn.IFS(Table1[[#This Row],[Patient Age]]&lt;=14,"0-14",Table1[[#This Row],[Patient Age]]&lt;=29,"15-29",Table1[[#This Row],[Patient Age]]&lt;=44,"30-44",Table1[[#This Row],[Patient Age]]&lt;=59,"45-59",Table1[[#This Row],[Patient Age]]&lt;=74,"60-74",TRUE,"75+")</f>
        <v>0-14</v>
      </c>
      <c r="P377" t="str" cm="1">
        <f t="array" ref="P377">_xlfn.IFS(Table1[[#This Row],[Patient Waittime]]&lt;=15,"0-15",Table1[[#This Row],[Patient Waittime]]&lt;=30,"16-30",Table1[[#This Row],[Patient Waittime]]&lt;=45,"31-45",Table1[[#This Row],[Patient Waittime]]&lt;=60,"46-60",TRUE,"60+")</f>
        <v>16-30</v>
      </c>
      <c r="Q377">
        <f>--(Table1[[#This Row],[Patient Waittime]]&lt;=30)</f>
        <v>1</v>
      </c>
      <c r="R377">
        <f>--Table1[[#This Row],[Patient Admission Flag]]</f>
        <v>0</v>
      </c>
      <c r="S377">
        <f>--AND(Table1[[#This Row],[WithinTarget]]=1,Table1[[#This Row],[Patient Satisfaction Score]]&gt;=7)</f>
        <v>0</v>
      </c>
      <c r="T377" t="str">
        <f>IF(LEFT(Table1[[#This Row],[Patient Gender]],1)="F","Female","Male")</f>
        <v>Female</v>
      </c>
    </row>
    <row r="378" spans="1:20" x14ac:dyDescent="0.3">
      <c r="A378" t="s">
        <v>482</v>
      </c>
      <c r="B378" s="1">
        <v>45290.743750000001</v>
      </c>
      <c r="C378" t="s">
        <v>9</v>
      </c>
      <c r="D378">
        <v>8</v>
      </c>
      <c r="E378" t="s">
        <v>22</v>
      </c>
      <c r="F378" t="s">
        <v>11</v>
      </c>
      <c r="G378" t="b">
        <v>1</v>
      </c>
      <c r="H378">
        <v>0</v>
      </c>
      <c r="I378">
        <v>21</v>
      </c>
      <c r="J378" t="b">
        <v>1</v>
      </c>
      <c r="K378">
        <f>YEAR(Table1[[#This Row],[Patient Admission Date]])</f>
        <v>2023</v>
      </c>
      <c r="L378" t="str">
        <f>TEXT(Table1[[#This Row],[Patient Admission Date]],"mmm")</f>
        <v>Dec</v>
      </c>
      <c r="M378" t="str">
        <f>TEXT(Table1[[#This Row],[Patient Admission Date]],"ddd")</f>
        <v>Sat</v>
      </c>
      <c r="N378" t="str">
        <f>TEXT(INT(HOUR(Table1[[#This Row],[Patient Admission Date]])/3)*3,"00")&amp;"-"&amp;TEXT(INT(HOUR(Table1[[#This Row],[Patient Admission Date]])/3)*3+3,"00")</f>
        <v>15-18</v>
      </c>
      <c r="O378" t="str" cm="1">
        <f t="array" ref="O378">_xlfn.IFS(Table1[[#This Row],[Patient Age]]&lt;=14,"0-14",Table1[[#This Row],[Patient Age]]&lt;=29,"15-29",Table1[[#This Row],[Patient Age]]&lt;=44,"30-44",Table1[[#This Row],[Patient Age]]&lt;=59,"45-59",Table1[[#This Row],[Patient Age]]&lt;=74,"60-74",TRUE,"75+")</f>
        <v>0-14</v>
      </c>
      <c r="P378" t="str" cm="1">
        <f t="array" ref="P378">_xlfn.IFS(Table1[[#This Row],[Patient Waittime]]&lt;=15,"0-15",Table1[[#This Row],[Patient Waittime]]&lt;=30,"16-30",Table1[[#This Row],[Patient Waittime]]&lt;=45,"31-45",Table1[[#This Row],[Patient Waittime]]&lt;=60,"46-60",TRUE,"60+")</f>
        <v>16-30</v>
      </c>
      <c r="Q378">
        <f>--(Table1[[#This Row],[Patient Waittime]]&lt;=30)</f>
        <v>1</v>
      </c>
      <c r="R378">
        <f>--Table1[[#This Row],[Patient Admission Flag]]</f>
        <v>1</v>
      </c>
      <c r="S378">
        <f>--AND(Table1[[#This Row],[WithinTarget]]=1,Table1[[#This Row],[Patient Satisfaction Score]]&gt;=7)</f>
        <v>0</v>
      </c>
      <c r="T378" t="str">
        <f>IF(LEFT(Table1[[#This Row],[Patient Gender]],1)="F","Female","Male")</f>
        <v>Male</v>
      </c>
    </row>
    <row r="379" spans="1:20" x14ac:dyDescent="0.3">
      <c r="A379" t="s">
        <v>483</v>
      </c>
      <c r="B379" s="1">
        <v>45288.097222222219</v>
      </c>
      <c r="C379" t="s">
        <v>13</v>
      </c>
      <c r="D379">
        <v>63</v>
      </c>
      <c r="E379" t="s">
        <v>19</v>
      </c>
      <c r="F379" t="s">
        <v>15</v>
      </c>
      <c r="G379" t="b">
        <v>1</v>
      </c>
      <c r="H379">
        <v>5</v>
      </c>
      <c r="I379">
        <v>19</v>
      </c>
      <c r="J379" t="b">
        <v>1</v>
      </c>
      <c r="K379">
        <f>YEAR(Table1[[#This Row],[Patient Admission Date]])</f>
        <v>2023</v>
      </c>
      <c r="L379" t="str">
        <f>TEXT(Table1[[#This Row],[Patient Admission Date]],"mmm")</f>
        <v>Dec</v>
      </c>
      <c r="M379" t="str">
        <f>TEXT(Table1[[#This Row],[Patient Admission Date]],"ddd")</f>
        <v>Thu</v>
      </c>
      <c r="N379" t="str">
        <f>TEXT(INT(HOUR(Table1[[#This Row],[Patient Admission Date]])/3)*3,"00")&amp;"-"&amp;TEXT(INT(HOUR(Table1[[#This Row],[Patient Admission Date]])/3)*3+3,"00")</f>
        <v>00-03</v>
      </c>
      <c r="O379" t="str" cm="1">
        <f t="array" ref="O379">_xlfn.IFS(Table1[[#This Row],[Patient Age]]&lt;=14,"0-14",Table1[[#This Row],[Patient Age]]&lt;=29,"15-29",Table1[[#This Row],[Patient Age]]&lt;=44,"30-44",Table1[[#This Row],[Patient Age]]&lt;=59,"45-59",Table1[[#This Row],[Patient Age]]&lt;=74,"60-74",TRUE,"75+")</f>
        <v>60-74</v>
      </c>
      <c r="P379" t="str" cm="1">
        <f t="array" ref="P379">_xlfn.IFS(Table1[[#This Row],[Patient Waittime]]&lt;=15,"0-15",Table1[[#This Row],[Patient Waittime]]&lt;=30,"16-30",Table1[[#This Row],[Patient Waittime]]&lt;=45,"31-45",Table1[[#This Row],[Patient Waittime]]&lt;=60,"46-60",TRUE,"60+")</f>
        <v>16-30</v>
      </c>
      <c r="Q379">
        <f>--(Table1[[#This Row],[Patient Waittime]]&lt;=30)</f>
        <v>1</v>
      </c>
      <c r="R379">
        <f>--Table1[[#This Row],[Patient Admission Flag]]</f>
        <v>1</v>
      </c>
      <c r="S379">
        <f>--AND(Table1[[#This Row],[WithinTarget]]=1,Table1[[#This Row],[Patient Satisfaction Score]]&gt;=7)</f>
        <v>0</v>
      </c>
      <c r="T379" t="str">
        <f>IF(LEFT(Table1[[#This Row],[Patient Gender]],1)="F","Female","Male")</f>
        <v>Female</v>
      </c>
    </row>
    <row r="380" spans="1:20" x14ac:dyDescent="0.3">
      <c r="A380" t="s">
        <v>484</v>
      </c>
      <c r="B380" s="1">
        <v>45228.9</v>
      </c>
      <c r="C380" t="s">
        <v>9</v>
      </c>
      <c r="D380">
        <v>39</v>
      </c>
      <c r="E380" t="s">
        <v>10</v>
      </c>
      <c r="F380" t="s">
        <v>17</v>
      </c>
      <c r="G380" t="b">
        <v>0</v>
      </c>
      <c r="I380">
        <v>47</v>
      </c>
      <c r="J380" t="b">
        <v>0</v>
      </c>
      <c r="K380">
        <f>YEAR(Table1[[#This Row],[Patient Admission Date]])</f>
        <v>2023</v>
      </c>
      <c r="L380" t="str">
        <f>TEXT(Table1[[#This Row],[Patient Admission Date]],"mmm")</f>
        <v>Oct</v>
      </c>
      <c r="M380" t="str">
        <f>TEXT(Table1[[#This Row],[Patient Admission Date]],"ddd")</f>
        <v>Sun</v>
      </c>
      <c r="N380" t="str">
        <f>TEXT(INT(HOUR(Table1[[#This Row],[Patient Admission Date]])/3)*3,"00")&amp;"-"&amp;TEXT(INT(HOUR(Table1[[#This Row],[Patient Admission Date]])/3)*3+3,"00")</f>
        <v>21-24</v>
      </c>
      <c r="O380" t="str" cm="1">
        <f t="array" ref="O380">_xlfn.IFS(Table1[[#This Row],[Patient Age]]&lt;=14,"0-14",Table1[[#This Row],[Patient Age]]&lt;=29,"15-29",Table1[[#This Row],[Patient Age]]&lt;=44,"30-44",Table1[[#This Row],[Patient Age]]&lt;=59,"45-59",Table1[[#This Row],[Patient Age]]&lt;=74,"60-74",TRUE,"75+")</f>
        <v>30-44</v>
      </c>
      <c r="P380" t="str" cm="1">
        <f t="array" ref="P380">_xlfn.IFS(Table1[[#This Row],[Patient Waittime]]&lt;=15,"0-15",Table1[[#This Row],[Patient Waittime]]&lt;=30,"16-30",Table1[[#This Row],[Patient Waittime]]&lt;=45,"31-45",Table1[[#This Row],[Patient Waittime]]&lt;=60,"46-60",TRUE,"60+")</f>
        <v>46-60</v>
      </c>
      <c r="Q380">
        <f>--(Table1[[#This Row],[Patient Waittime]]&lt;=30)</f>
        <v>0</v>
      </c>
      <c r="R380">
        <f>--Table1[[#This Row],[Patient Admission Flag]]</f>
        <v>0</v>
      </c>
      <c r="S380">
        <f>--AND(Table1[[#This Row],[WithinTarget]]=1,Table1[[#This Row],[Patient Satisfaction Score]]&gt;=7)</f>
        <v>0</v>
      </c>
      <c r="T380" t="str">
        <f>IF(LEFT(Table1[[#This Row],[Patient Gender]],1)="F","Female","Male")</f>
        <v>Male</v>
      </c>
    </row>
    <row r="381" spans="1:20" x14ac:dyDescent="0.3">
      <c r="A381" t="s">
        <v>485</v>
      </c>
      <c r="B381" s="1">
        <v>45510.741666666669</v>
      </c>
      <c r="C381" t="s">
        <v>13</v>
      </c>
      <c r="D381">
        <v>10</v>
      </c>
      <c r="E381" t="s">
        <v>10</v>
      </c>
      <c r="F381" t="s">
        <v>26</v>
      </c>
      <c r="G381" t="b">
        <v>1</v>
      </c>
      <c r="I381">
        <v>11</v>
      </c>
      <c r="J381" t="b">
        <v>1</v>
      </c>
      <c r="K381">
        <f>YEAR(Table1[[#This Row],[Patient Admission Date]])</f>
        <v>2024</v>
      </c>
      <c r="L381" t="str">
        <f>TEXT(Table1[[#This Row],[Patient Admission Date]],"mmm")</f>
        <v>Aug</v>
      </c>
      <c r="M381" t="str">
        <f>TEXT(Table1[[#This Row],[Patient Admission Date]],"ddd")</f>
        <v>Tue</v>
      </c>
      <c r="N381" t="str">
        <f>TEXT(INT(HOUR(Table1[[#This Row],[Patient Admission Date]])/3)*3,"00")&amp;"-"&amp;TEXT(INT(HOUR(Table1[[#This Row],[Patient Admission Date]])/3)*3+3,"00")</f>
        <v>15-18</v>
      </c>
      <c r="O381" t="str" cm="1">
        <f t="array" ref="O381">_xlfn.IFS(Table1[[#This Row],[Patient Age]]&lt;=14,"0-14",Table1[[#This Row],[Patient Age]]&lt;=29,"15-29",Table1[[#This Row],[Patient Age]]&lt;=44,"30-44",Table1[[#This Row],[Patient Age]]&lt;=59,"45-59",Table1[[#This Row],[Patient Age]]&lt;=74,"60-74",TRUE,"75+")</f>
        <v>0-14</v>
      </c>
      <c r="P381" t="str" cm="1">
        <f t="array" ref="P381">_xlfn.IFS(Table1[[#This Row],[Patient Waittime]]&lt;=15,"0-15",Table1[[#This Row],[Patient Waittime]]&lt;=30,"16-30",Table1[[#This Row],[Patient Waittime]]&lt;=45,"31-45",Table1[[#This Row],[Patient Waittime]]&lt;=60,"46-60",TRUE,"60+")</f>
        <v>0-15</v>
      </c>
      <c r="Q381">
        <f>--(Table1[[#This Row],[Patient Waittime]]&lt;=30)</f>
        <v>1</v>
      </c>
      <c r="R381">
        <f>--Table1[[#This Row],[Patient Admission Flag]]</f>
        <v>1</v>
      </c>
      <c r="S381">
        <f>--AND(Table1[[#This Row],[WithinTarget]]=1,Table1[[#This Row],[Patient Satisfaction Score]]&gt;=7)</f>
        <v>0</v>
      </c>
      <c r="T381" t="str">
        <f>IF(LEFT(Table1[[#This Row],[Patient Gender]],1)="F","Female","Male")</f>
        <v>Female</v>
      </c>
    </row>
    <row r="382" spans="1:20" x14ac:dyDescent="0.3">
      <c r="A382" t="s">
        <v>486</v>
      </c>
      <c r="B382" s="1">
        <v>45147.335416666669</v>
      </c>
      <c r="C382" t="s">
        <v>13</v>
      </c>
      <c r="D382">
        <v>3</v>
      </c>
      <c r="E382" t="s">
        <v>21</v>
      </c>
      <c r="F382" t="s">
        <v>23</v>
      </c>
      <c r="G382" t="b">
        <v>0</v>
      </c>
      <c r="I382">
        <v>29</v>
      </c>
      <c r="J382" t="b">
        <v>0</v>
      </c>
      <c r="K382">
        <f>YEAR(Table1[[#This Row],[Patient Admission Date]])</f>
        <v>2023</v>
      </c>
      <c r="L382" t="str">
        <f>TEXT(Table1[[#This Row],[Patient Admission Date]],"mmm")</f>
        <v>Aug</v>
      </c>
      <c r="M382" t="str">
        <f>TEXT(Table1[[#This Row],[Patient Admission Date]],"ddd")</f>
        <v>Wed</v>
      </c>
      <c r="N382" t="str">
        <f>TEXT(INT(HOUR(Table1[[#This Row],[Patient Admission Date]])/3)*3,"00")&amp;"-"&amp;TEXT(INT(HOUR(Table1[[#This Row],[Patient Admission Date]])/3)*3+3,"00")</f>
        <v>06-09</v>
      </c>
      <c r="O382" t="str" cm="1">
        <f t="array" ref="O382">_xlfn.IFS(Table1[[#This Row],[Patient Age]]&lt;=14,"0-14",Table1[[#This Row],[Patient Age]]&lt;=29,"15-29",Table1[[#This Row],[Patient Age]]&lt;=44,"30-44",Table1[[#This Row],[Patient Age]]&lt;=59,"45-59",Table1[[#This Row],[Patient Age]]&lt;=74,"60-74",TRUE,"75+")</f>
        <v>0-14</v>
      </c>
      <c r="P382" t="str" cm="1">
        <f t="array" ref="P382">_xlfn.IFS(Table1[[#This Row],[Patient Waittime]]&lt;=15,"0-15",Table1[[#This Row],[Patient Waittime]]&lt;=30,"16-30",Table1[[#This Row],[Patient Waittime]]&lt;=45,"31-45",Table1[[#This Row],[Patient Waittime]]&lt;=60,"46-60",TRUE,"60+")</f>
        <v>16-30</v>
      </c>
      <c r="Q382">
        <f>--(Table1[[#This Row],[Patient Waittime]]&lt;=30)</f>
        <v>1</v>
      </c>
      <c r="R382">
        <f>--Table1[[#This Row],[Patient Admission Flag]]</f>
        <v>0</v>
      </c>
      <c r="S382">
        <f>--AND(Table1[[#This Row],[WithinTarget]]=1,Table1[[#This Row],[Patient Satisfaction Score]]&gt;=7)</f>
        <v>0</v>
      </c>
      <c r="T382" t="str">
        <f>IF(LEFT(Table1[[#This Row],[Patient Gender]],1)="F","Female","Male")</f>
        <v>Female</v>
      </c>
    </row>
    <row r="383" spans="1:20" x14ac:dyDescent="0.3">
      <c r="A383" t="s">
        <v>487</v>
      </c>
      <c r="B383" s="1">
        <v>45311.173611111109</v>
      </c>
      <c r="C383" t="s">
        <v>13</v>
      </c>
      <c r="D383">
        <v>68</v>
      </c>
      <c r="E383" t="s">
        <v>19</v>
      </c>
      <c r="F383" t="s">
        <v>11</v>
      </c>
      <c r="G383" t="b">
        <v>0</v>
      </c>
      <c r="I383">
        <v>27</v>
      </c>
      <c r="J383" t="b">
        <v>0</v>
      </c>
      <c r="K383">
        <f>YEAR(Table1[[#This Row],[Patient Admission Date]])</f>
        <v>2024</v>
      </c>
      <c r="L383" t="str">
        <f>TEXT(Table1[[#This Row],[Patient Admission Date]],"mmm")</f>
        <v>Jan</v>
      </c>
      <c r="M383" t="str">
        <f>TEXT(Table1[[#This Row],[Patient Admission Date]],"ddd")</f>
        <v>Sat</v>
      </c>
      <c r="N383" t="str">
        <f>TEXT(INT(HOUR(Table1[[#This Row],[Patient Admission Date]])/3)*3,"00")&amp;"-"&amp;TEXT(INT(HOUR(Table1[[#This Row],[Patient Admission Date]])/3)*3+3,"00")</f>
        <v>03-06</v>
      </c>
      <c r="O383" t="str" cm="1">
        <f t="array" ref="O383">_xlfn.IFS(Table1[[#This Row],[Patient Age]]&lt;=14,"0-14",Table1[[#This Row],[Patient Age]]&lt;=29,"15-29",Table1[[#This Row],[Patient Age]]&lt;=44,"30-44",Table1[[#This Row],[Patient Age]]&lt;=59,"45-59",Table1[[#This Row],[Patient Age]]&lt;=74,"60-74",TRUE,"75+")</f>
        <v>60-74</v>
      </c>
      <c r="P383" t="str" cm="1">
        <f t="array" ref="P383">_xlfn.IFS(Table1[[#This Row],[Patient Waittime]]&lt;=15,"0-15",Table1[[#This Row],[Patient Waittime]]&lt;=30,"16-30",Table1[[#This Row],[Patient Waittime]]&lt;=45,"31-45",Table1[[#This Row],[Patient Waittime]]&lt;=60,"46-60",TRUE,"60+")</f>
        <v>16-30</v>
      </c>
      <c r="Q383">
        <f>--(Table1[[#This Row],[Patient Waittime]]&lt;=30)</f>
        <v>1</v>
      </c>
      <c r="R383">
        <f>--Table1[[#This Row],[Patient Admission Flag]]</f>
        <v>0</v>
      </c>
      <c r="S383">
        <f>--AND(Table1[[#This Row],[WithinTarget]]=1,Table1[[#This Row],[Patient Satisfaction Score]]&gt;=7)</f>
        <v>0</v>
      </c>
      <c r="T383" t="str">
        <f>IF(LEFT(Table1[[#This Row],[Patient Gender]],1)="F","Female","Male")</f>
        <v>Female</v>
      </c>
    </row>
    <row r="384" spans="1:20" x14ac:dyDescent="0.3">
      <c r="A384" t="s">
        <v>488</v>
      </c>
      <c r="B384" s="1">
        <v>45102.330555555556</v>
      </c>
      <c r="C384" t="s">
        <v>13</v>
      </c>
      <c r="D384">
        <v>35</v>
      </c>
      <c r="E384" t="s">
        <v>14</v>
      </c>
      <c r="F384" t="s">
        <v>11</v>
      </c>
      <c r="G384" t="b">
        <v>0</v>
      </c>
      <c r="H384">
        <v>8</v>
      </c>
      <c r="I384">
        <v>35</v>
      </c>
      <c r="J384" t="b">
        <v>0</v>
      </c>
      <c r="K384">
        <f>YEAR(Table1[[#This Row],[Patient Admission Date]])</f>
        <v>2023</v>
      </c>
      <c r="L384" t="str">
        <f>TEXT(Table1[[#This Row],[Patient Admission Date]],"mmm")</f>
        <v>Jun</v>
      </c>
      <c r="M384" t="str">
        <f>TEXT(Table1[[#This Row],[Patient Admission Date]],"ddd")</f>
        <v>Sun</v>
      </c>
      <c r="N384" t="str">
        <f>TEXT(INT(HOUR(Table1[[#This Row],[Patient Admission Date]])/3)*3,"00")&amp;"-"&amp;TEXT(INT(HOUR(Table1[[#This Row],[Patient Admission Date]])/3)*3+3,"00")</f>
        <v>06-09</v>
      </c>
      <c r="O384" t="str" cm="1">
        <f t="array" ref="O384">_xlfn.IFS(Table1[[#This Row],[Patient Age]]&lt;=14,"0-14",Table1[[#This Row],[Patient Age]]&lt;=29,"15-29",Table1[[#This Row],[Patient Age]]&lt;=44,"30-44",Table1[[#This Row],[Patient Age]]&lt;=59,"45-59",Table1[[#This Row],[Patient Age]]&lt;=74,"60-74",TRUE,"75+")</f>
        <v>30-44</v>
      </c>
      <c r="P384" t="str" cm="1">
        <f t="array" ref="P384">_xlfn.IFS(Table1[[#This Row],[Patient Waittime]]&lt;=15,"0-15",Table1[[#This Row],[Patient Waittime]]&lt;=30,"16-30",Table1[[#This Row],[Patient Waittime]]&lt;=45,"31-45",Table1[[#This Row],[Patient Waittime]]&lt;=60,"46-60",TRUE,"60+")</f>
        <v>31-45</v>
      </c>
      <c r="Q384">
        <f>--(Table1[[#This Row],[Patient Waittime]]&lt;=30)</f>
        <v>0</v>
      </c>
      <c r="R384">
        <f>--Table1[[#This Row],[Patient Admission Flag]]</f>
        <v>0</v>
      </c>
      <c r="S384">
        <f>--AND(Table1[[#This Row],[WithinTarget]]=1,Table1[[#This Row],[Patient Satisfaction Score]]&gt;=7)</f>
        <v>0</v>
      </c>
      <c r="T384" t="str">
        <f>IF(LEFT(Table1[[#This Row],[Patient Gender]],1)="F","Female","Male")</f>
        <v>Female</v>
      </c>
    </row>
    <row r="385" spans="1:20" x14ac:dyDescent="0.3">
      <c r="A385" t="s">
        <v>489</v>
      </c>
      <c r="B385" s="1">
        <v>45445.43472222222</v>
      </c>
      <c r="C385" t="s">
        <v>9</v>
      </c>
      <c r="D385">
        <v>64</v>
      </c>
      <c r="E385" t="s">
        <v>19</v>
      </c>
      <c r="F385" t="s">
        <v>15</v>
      </c>
      <c r="G385" t="b">
        <v>1</v>
      </c>
      <c r="H385">
        <v>3</v>
      </c>
      <c r="I385">
        <v>32</v>
      </c>
      <c r="J385" t="b">
        <v>1</v>
      </c>
      <c r="K385">
        <f>YEAR(Table1[[#This Row],[Patient Admission Date]])</f>
        <v>2024</v>
      </c>
      <c r="L385" t="str">
        <f>TEXT(Table1[[#This Row],[Patient Admission Date]],"mmm")</f>
        <v>Jun</v>
      </c>
      <c r="M385" t="str">
        <f>TEXT(Table1[[#This Row],[Patient Admission Date]],"ddd")</f>
        <v>Sun</v>
      </c>
      <c r="N385" t="str">
        <f>TEXT(INT(HOUR(Table1[[#This Row],[Patient Admission Date]])/3)*3,"00")&amp;"-"&amp;TEXT(INT(HOUR(Table1[[#This Row],[Patient Admission Date]])/3)*3+3,"00")</f>
        <v>09-12</v>
      </c>
      <c r="O385" t="str" cm="1">
        <f t="array" ref="O385">_xlfn.IFS(Table1[[#This Row],[Patient Age]]&lt;=14,"0-14",Table1[[#This Row],[Patient Age]]&lt;=29,"15-29",Table1[[#This Row],[Patient Age]]&lt;=44,"30-44",Table1[[#This Row],[Patient Age]]&lt;=59,"45-59",Table1[[#This Row],[Patient Age]]&lt;=74,"60-74",TRUE,"75+")</f>
        <v>60-74</v>
      </c>
      <c r="P385" t="str" cm="1">
        <f t="array" ref="P385">_xlfn.IFS(Table1[[#This Row],[Patient Waittime]]&lt;=15,"0-15",Table1[[#This Row],[Patient Waittime]]&lt;=30,"16-30",Table1[[#This Row],[Patient Waittime]]&lt;=45,"31-45",Table1[[#This Row],[Patient Waittime]]&lt;=60,"46-60",TRUE,"60+")</f>
        <v>31-45</v>
      </c>
      <c r="Q385">
        <f>--(Table1[[#This Row],[Patient Waittime]]&lt;=30)</f>
        <v>0</v>
      </c>
      <c r="R385">
        <f>--Table1[[#This Row],[Patient Admission Flag]]</f>
        <v>1</v>
      </c>
      <c r="S385">
        <f>--AND(Table1[[#This Row],[WithinTarget]]=1,Table1[[#This Row],[Patient Satisfaction Score]]&gt;=7)</f>
        <v>0</v>
      </c>
      <c r="T385" t="str">
        <f>IF(LEFT(Table1[[#This Row],[Patient Gender]],1)="F","Female","Male")</f>
        <v>Male</v>
      </c>
    </row>
    <row r="386" spans="1:20" x14ac:dyDescent="0.3">
      <c r="A386" t="s">
        <v>490</v>
      </c>
      <c r="B386" s="1">
        <v>45304.795138888891</v>
      </c>
      <c r="C386" t="s">
        <v>13</v>
      </c>
      <c r="D386">
        <v>72</v>
      </c>
      <c r="E386" t="s">
        <v>10</v>
      </c>
      <c r="F386" t="s">
        <v>11</v>
      </c>
      <c r="G386" t="b">
        <v>1</v>
      </c>
      <c r="I386">
        <v>33</v>
      </c>
      <c r="J386" t="b">
        <v>1</v>
      </c>
      <c r="K386">
        <f>YEAR(Table1[[#This Row],[Patient Admission Date]])</f>
        <v>2024</v>
      </c>
      <c r="L386" t="str">
        <f>TEXT(Table1[[#This Row],[Patient Admission Date]],"mmm")</f>
        <v>Jan</v>
      </c>
      <c r="M386" t="str">
        <f>TEXT(Table1[[#This Row],[Patient Admission Date]],"ddd")</f>
        <v>Sat</v>
      </c>
      <c r="N386" t="str">
        <f>TEXT(INT(HOUR(Table1[[#This Row],[Patient Admission Date]])/3)*3,"00")&amp;"-"&amp;TEXT(INT(HOUR(Table1[[#This Row],[Patient Admission Date]])/3)*3+3,"00")</f>
        <v>18-21</v>
      </c>
      <c r="O386" t="str" cm="1">
        <f t="array" ref="O386">_xlfn.IFS(Table1[[#This Row],[Patient Age]]&lt;=14,"0-14",Table1[[#This Row],[Patient Age]]&lt;=29,"15-29",Table1[[#This Row],[Patient Age]]&lt;=44,"30-44",Table1[[#This Row],[Patient Age]]&lt;=59,"45-59",Table1[[#This Row],[Patient Age]]&lt;=74,"60-74",TRUE,"75+")</f>
        <v>60-74</v>
      </c>
      <c r="P386" t="str" cm="1">
        <f t="array" ref="P386">_xlfn.IFS(Table1[[#This Row],[Patient Waittime]]&lt;=15,"0-15",Table1[[#This Row],[Patient Waittime]]&lt;=30,"16-30",Table1[[#This Row],[Patient Waittime]]&lt;=45,"31-45",Table1[[#This Row],[Patient Waittime]]&lt;=60,"46-60",TRUE,"60+")</f>
        <v>31-45</v>
      </c>
      <c r="Q386">
        <f>--(Table1[[#This Row],[Patient Waittime]]&lt;=30)</f>
        <v>0</v>
      </c>
      <c r="R386">
        <f>--Table1[[#This Row],[Patient Admission Flag]]</f>
        <v>1</v>
      </c>
      <c r="S386">
        <f>--AND(Table1[[#This Row],[WithinTarget]]=1,Table1[[#This Row],[Patient Satisfaction Score]]&gt;=7)</f>
        <v>0</v>
      </c>
      <c r="T386" t="str">
        <f>IF(LEFT(Table1[[#This Row],[Patient Gender]],1)="F","Female","Male")</f>
        <v>Female</v>
      </c>
    </row>
    <row r="387" spans="1:20" x14ac:dyDescent="0.3">
      <c r="A387" t="s">
        <v>491</v>
      </c>
      <c r="B387" s="1">
        <v>45306.548611111109</v>
      </c>
      <c r="C387" t="s">
        <v>13</v>
      </c>
      <c r="D387">
        <v>68</v>
      </c>
      <c r="E387" t="s">
        <v>18</v>
      </c>
      <c r="F387" t="s">
        <v>15</v>
      </c>
      <c r="G387" t="b">
        <v>1</v>
      </c>
      <c r="I387">
        <v>36</v>
      </c>
      <c r="J387" t="b">
        <v>1</v>
      </c>
      <c r="K387">
        <f>YEAR(Table1[[#This Row],[Patient Admission Date]])</f>
        <v>2024</v>
      </c>
      <c r="L387" t="str">
        <f>TEXT(Table1[[#This Row],[Patient Admission Date]],"mmm")</f>
        <v>Jan</v>
      </c>
      <c r="M387" t="str">
        <f>TEXT(Table1[[#This Row],[Patient Admission Date]],"ddd")</f>
        <v>Mon</v>
      </c>
      <c r="N387" t="str">
        <f>TEXT(INT(HOUR(Table1[[#This Row],[Patient Admission Date]])/3)*3,"00")&amp;"-"&amp;TEXT(INT(HOUR(Table1[[#This Row],[Patient Admission Date]])/3)*3+3,"00")</f>
        <v>12-15</v>
      </c>
      <c r="O387" t="str" cm="1">
        <f t="array" ref="O387">_xlfn.IFS(Table1[[#This Row],[Patient Age]]&lt;=14,"0-14",Table1[[#This Row],[Patient Age]]&lt;=29,"15-29",Table1[[#This Row],[Patient Age]]&lt;=44,"30-44",Table1[[#This Row],[Patient Age]]&lt;=59,"45-59",Table1[[#This Row],[Patient Age]]&lt;=74,"60-74",TRUE,"75+")</f>
        <v>60-74</v>
      </c>
      <c r="P387" t="str" cm="1">
        <f t="array" ref="P387">_xlfn.IFS(Table1[[#This Row],[Patient Waittime]]&lt;=15,"0-15",Table1[[#This Row],[Patient Waittime]]&lt;=30,"16-30",Table1[[#This Row],[Patient Waittime]]&lt;=45,"31-45",Table1[[#This Row],[Patient Waittime]]&lt;=60,"46-60",TRUE,"60+")</f>
        <v>31-45</v>
      </c>
      <c r="Q387">
        <f>--(Table1[[#This Row],[Patient Waittime]]&lt;=30)</f>
        <v>0</v>
      </c>
      <c r="R387">
        <f>--Table1[[#This Row],[Patient Admission Flag]]</f>
        <v>1</v>
      </c>
      <c r="S387">
        <f>--AND(Table1[[#This Row],[WithinTarget]]=1,Table1[[#This Row],[Patient Satisfaction Score]]&gt;=7)</f>
        <v>0</v>
      </c>
      <c r="T387" t="str">
        <f>IF(LEFT(Table1[[#This Row],[Patient Gender]],1)="F","Female","Male")</f>
        <v>Female</v>
      </c>
    </row>
    <row r="388" spans="1:20" x14ac:dyDescent="0.3">
      <c r="A388" t="s">
        <v>492</v>
      </c>
      <c r="B388" s="1">
        <v>45248.888888888891</v>
      </c>
      <c r="C388" t="s">
        <v>13</v>
      </c>
      <c r="D388">
        <v>69</v>
      </c>
      <c r="E388" t="s">
        <v>22</v>
      </c>
      <c r="F388" t="s">
        <v>15</v>
      </c>
      <c r="G388" t="b">
        <v>0</v>
      </c>
      <c r="I388">
        <v>59</v>
      </c>
      <c r="J388" t="b">
        <v>0</v>
      </c>
      <c r="K388">
        <f>YEAR(Table1[[#This Row],[Patient Admission Date]])</f>
        <v>2023</v>
      </c>
      <c r="L388" t="str">
        <f>TEXT(Table1[[#This Row],[Patient Admission Date]],"mmm")</f>
        <v>Nov</v>
      </c>
      <c r="M388" t="str">
        <f>TEXT(Table1[[#This Row],[Patient Admission Date]],"ddd")</f>
        <v>Sat</v>
      </c>
      <c r="N388" t="str">
        <f>TEXT(INT(HOUR(Table1[[#This Row],[Patient Admission Date]])/3)*3,"00")&amp;"-"&amp;TEXT(INT(HOUR(Table1[[#This Row],[Patient Admission Date]])/3)*3+3,"00")</f>
        <v>21-24</v>
      </c>
      <c r="O388" t="str" cm="1">
        <f t="array" ref="O388">_xlfn.IFS(Table1[[#This Row],[Patient Age]]&lt;=14,"0-14",Table1[[#This Row],[Patient Age]]&lt;=29,"15-29",Table1[[#This Row],[Patient Age]]&lt;=44,"30-44",Table1[[#This Row],[Patient Age]]&lt;=59,"45-59",Table1[[#This Row],[Patient Age]]&lt;=74,"60-74",TRUE,"75+")</f>
        <v>60-74</v>
      </c>
      <c r="P388" t="str" cm="1">
        <f t="array" ref="P388">_xlfn.IFS(Table1[[#This Row],[Patient Waittime]]&lt;=15,"0-15",Table1[[#This Row],[Patient Waittime]]&lt;=30,"16-30",Table1[[#This Row],[Patient Waittime]]&lt;=45,"31-45",Table1[[#This Row],[Patient Waittime]]&lt;=60,"46-60",TRUE,"60+")</f>
        <v>46-60</v>
      </c>
      <c r="Q388">
        <f>--(Table1[[#This Row],[Patient Waittime]]&lt;=30)</f>
        <v>0</v>
      </c>
      <c r="R388">
        <f>--Table1[[#This Row],[Patient Admission Flag]]</f>
        <v>0</v>
      </c>
      <c r="S388">
        <f>--AND(Table1[[#This Row],[WithinTarget]]=1,Table1[[#This Row],[Patient Satisfaction Score]]&gt;=7)</f>
        <v>0</v>
      </c>
      <c r="T388" t="str">
        <f>IF(LEFT(Table1[[#This Row],[Patient Gender]],1)="F","Female","Male")</f>
        <v>Female</v>
      </c>
    </row>
    <row r="389" spans="1:20" x14ac:dyDescent="0.3">
      <c r="A389" t="s">
        <v>493</v>
      </c>
      <c r="B389" s="1">
        <v>45074.740277777775</v>
      </c>
      <c r="C389" t="s">
        <v>9</v>
      </c>
      <c r="D389">
        <v>79</v>
      </c>
      <c r="E389" t="s">
        <v>14</v>
      </c>
      <c r="F389" t="s">
        <v>11</v>
      </c>
      <c r="G389" t="b">
        <v>0</v>
      </c>
      <c r="H389">
        <v>8</v>
      </c>
      <c r="I389">
        <v>55</v>
      </c>
      <c r="J389" t="b">
        <v>0</v>
      </c>
      <c r="K389">
        <f>YEAR(Table1[[#This Row],[Patient Admission Date]])</f>
        <v>2023</v>
      </c>
      <c r="L389" t="str">
        <f>TEXT(Table1[[#This Row],[Patient Admission Date]],"mmm")</f>
        <v>May</v>
      </c>
      <c r="M389" t="str">
        <f>TEXT(Table1[[#This Row],[Patient Admission Date]],"ddd")</f>
        <v>Sun</v>
      </c>
      <c r="N389" t="str">
        <f>TEXT(INT(HOUR(Table1[[#This Row],[Patient Admission Date]])/3)*3,"00")&amp;"-"&amp;TEXT(INT(HOUR(Table1[[#This Row],[Patient Admission Date]])/3)*3+3,"00")</f>
        <v>15-18</v>
      </c>
      <c r="O389" t="str" cm="1">
        <f t="array" ref="O389">_xlfn.IFS(Table1[[#This Row],[Patient Age]]&lt;=14,"0-14",Table1[[#This Row],[Patient Age]]&lt;=29,"15-29",Table1[[#This Row],[Patient Age]]&lt;=44,"30-44",Table1[[#This Row],[Patient Age]]&lt;=59,"45-59",Table1[[#This Row],[Patient Age]]&lt;=74,"60-74",TRUE,"75+")</f>
        <v>75+</v>
      </c>
      <c r="P389" t="str" cm="1">
        <f t="array" ref="P389">_xlfn.IFS(Table1[[#This Row],[Patient Waittime]]&lt;=15,"0-15",Table1[[#This Row],[Patient Waittime]]&lt;=30,"16-30",Table1[[#This Row],[Patient Waittime]]&lt;=45,"31-45",Table1[[#This Row],[Patient Waittime]]&lt;=60,"46-60",TRUE,"60+")</f>
        <v>46-60</v>
      </c>
      <c r="Q389">
        <f>--(Table1[[#This Row],[Patient Waittime]]&lt;=30)</f>
        <v>0</v>
      </c>
      <c r="R389">
        <f>--Table1[[#This Row],[Patient Admission Flag]]</f>
        <v>0</v>
      </c>
      <c r="S389">
        <f>--AND(Table1[[#This Row],[WithinTarget]]=1,Table1[[#This Row],[Patient Satisfaction Score]]&gt;=7)</f>
        <v>0</v>
      </c>
      <c r="T389" t="str">
        <f>IF(LEFT(Table1[[#This Row],[Patient Gender]],1)="F","Female","Male")</f>
        <v>Male</v>
      </c>
    </row>
    <row r="390" spans="1:20" x14ac:dyDescent="0.3">
      <c r="A390" t="s">
        <v>494</v>
      </c>
      <c r="B390" s="1">
        <v>45229.430555555555</v>
      </c>
      <c r="C390" t="s">
        <v>13</v>
      </c>
      <c r="D390">
        <v>16</v>
      </c>
      <c r="E390" t="s">
        <v>14</v>
      </c>
      <c r="F390" t="s">
        <v>11</v>
      </c>
      <c r="G390" t="b">
        <v>0</v>
      </c>
      <c r="I390">
        <v>21</v>
      </c>
      <c r="J390" t="b">
        <v>0</v>
      </c>
      <c r="K390">
        <f>YEAR(Table1[[#This Row],[Patient Admission Date]])</f>
        <v>2023</v>
      </c>
      <c r="L390" t="str">
        <f>TEXT(Table1[[#This Row],[Patient Admission Date]],"mmm")</f>
        <v>Oct</v>
      </c>
      <c r="M390" t="str">
        <f>TEXT(Table1[[#This Row],[Patient Admission Date]],"ddd")</f>
        <v>Mon</v>
      </c>
      <c r="N390" t="str">
        <f>TEXT(INT(HOUR(Table1[[#This Row],[Patient Admission Date]])/3)*3,"00")&amp;"-"&amp;TEXT(INT(HOUR(Table1[[#This Row],[Patient Admission Date]])/3)*3+3,"00")</f>
        <v>09-12</v>
      </c>
      <c r="O390" t="str" cm="1">
        <f t="array" ref="O390">_xlfn.IFS(Table1[[#This Row],[Patient Age]]&lt;=14,"0-14",Table1[[#This Row],[Patient Age]]&lt;=29,"15-29",Table1[[#This Row],[Patient Age]]&lt;=44,"30-44",Table1[[#This Row],[Patient Age]]&lt;=59,"45-59",Table1[[#This Row],[Patient Age]]&lt;=74,"60-74",TRUE,"75+")</f>
        <v>15-29</v>
      </c>
      <c r="P390" t="str" cm="1">
        <f t="array" ref="P390">_xlfn.IFS(Table1[[#This Row],[Patient Waittime]]&lt;=15,"0-15",Table1[[#This Row],[Patient Waittime]]&lt;=30,"16-30",Table1[[#This Row],[Patient Waittime]]&lt;=45,"31-45",Table1[[#This Row],[Patient Waittime]]&lt;=60,"46-60",TRUE,"60+")</f>
        <v>16-30</v>
      </c>
      <c r="Q390">
        <f>--(Table1[[#This Row],[Patient Waittime]]&lt;=30)</f>
        <v>1</v>
      </c>
      <c r="R390">
        <f>--Table1[[#This Row],[Patient Admission Flag]]</f>
        <v>0</v>
      </c>
      <c r="S390">
        <f>--AND(Table1[[#This Row],[WithinTarget]]=1,Table1[[#This Row],[Patient Satisfaction Score]]&gt;=7)</f>
        <v>0</v>
      </c>
      <c r="T390" t="str">
        <f>IF(LEFT(Table1[[#This Row],[Patient Gender]],1)="F","Female","Male")</f>
        <v>Female</v>
      </c>
    </row>
    <row r="391" spans="1:20" x14ac:dyDescent="0.3">
      <c r="A391" t="s">
        <v>495</v>
      </c>
      <c r="B391" s="1">
        <v>45211.954861111109</v>
      </c>
      <c r="C391" t="s">
        <v>13</v>
      </c>
      <c r="D391">
        <v>78</v>
      </c>
      <c r="E391" t="s">
        <v>18</v>
      </c>
      <c r="F391" t="s">
        <v>11</v>
      </c>
      <c r="G391" t="b">
        <v>1</v>
      </c>
      <c r="H391">
        <v>9</v>
      </c>
      <c r="I391">
        <v>43</v>
      </c>
      <c r="J391" t="b">
        <v>1</v>
      </c>
      <c r="K391">
        <f>YEAR(Table1[[#This Row],[Patient Admission Date]])</f>
        <v>2023</v>
      </c>
      <c r="L391" t="str">
        <f>TEXT(Table1[[#This Row],[Patient Admission Date]],"mmm")</f>
        <v>Oct</v>
      </c>
      <c r="M391" t="str">
        <f>TEXT(Table1[[#This Row],[Patient Admission Date]],"ddd")</f>
        <v>Thu</v>
      </c>
      <c r="N391" t="str">
        <f>TEXT(INT(HOUR(Table1[[#This Row],[Patient Admission Date]])/3)*3,"00")&amp;"-"&amp;TEXT(INT(HOUR(Table1[[#This Row],[Patient Admission Date]])/3)*3+3,"00")</f>
        <v>21-24</v>
      </c>
      <c r="O391" t="str" cm="1">
        <f t="array" ref="O391">_xlfn.IFS(Table1[[#This Row],[Patient Age]]&lt;=14,"0-14",Table1[[#This Row],[Patient Age]]&lt;=29,"15-29",Table1[[#This Row],[Patient Age]]&lt;=44,"30-44",Table1[[#This Row],[Patient Age]]&lt;=59,"45-59",Table1[[#This Row],[Patient Age]]&lt;=74,"60-74",TRUE,"75+")</f>
        <v>75+</v>
      </c>
      <c r="P391" t="str" cm="1">
        <f t="array" ref="P391">_xlfn.IFS(Table1[[#This Row],[Patient Waittime]]&lt;=15,"0-15",Table1[[#This Row],[Patient Waittime]]&lt;=30,"16-30",Table1[[#This Row],[Patient Waittime]]&lt;=45,"31-45",Table1[[#This Row],[Patient Waittime]]&lt;=60,"46-60",TRUE,"60+")</f>
        <v>31-45</v>
      </c>
      <c r="Q391">
        <f>--(Table1[[#This Row],[Patient Waittime]]&lt;=30)</f>
        <v>0</v>
      </c>
      <c r="R391">
        <f>--Table1[[#This Row],[Patient Admission Flag]]</f>
        <v>1</v>
      </c>
      <c r="S391">
        <f>--AND(Table1[[#This Row],[WithinTarget]]=1,Table1[[#This Row],[Patient Satisfaction Score]]&gt;=7)</f>
        <v>0</v>
      </c>
      <c r="T391" t="str">
        <f>IF(LEFT(Table1[[#This Row],[Patient Gender]],1)="F","Female","Male")</f>
        <v>Female</v>
      </c>
    </row>
    <row r="392" spans="1:20" x14ac:dyDescent="0.3">
      <c r="A392" t="s">
        <v>496</v>
      </c>
      <c r="B392" s="1">
        <v>45060.044444444444</v>
      </c>
      <c r="C392" t="s">
        <v>13</v>
      </c>
      <c r="D392">
        <v>10</v>
      </c>
      <c r="E392" t="s">
        <v>10</v>
      </c>
      <c r="F392" t="s">
        <v>11</v>
      </c>
      <c r="G392" t="b">
        <v>1</v>
      </c>
      <c r="I392">
        <v>51</v>
      </c>
      <c r="J392" t="b">
        <v>1</v>
      </c>
      <c r="K392">
        <f>YEAR(Table1[[#This Row],[Patient Admission Date]])</f>
        <v>2023</v>
      </c>
      <c r="L392" t="str">
        <f>TEXT(Table1[[#This Row],[Patient Admission Date]],"mmm")</f>
        <v>May</v>
      </c>
      <c r="M392" t="str">
        <f>TEXT(Table1[[#This Row],[Patient Admission Date]],"ddd")</f>
        <v>Sun</v>
      </c>
      <c r="N392" t="str">
        <f>TEXT(INT(HOUR(Table1[[#This Row],[Patient Admission Date]])/3)*3,"00")&amp;"-"&amp;TEXT(INT(HOUR(Table1[[#This Row],[Patient Admission Date]])/3)*3+3,"00")</f>
        <v>00-03</v>
      </c>
      <c r="O392" t="str" cm="1">
        <f t="array" ref="O392">_xlfn.IFS(Table1[[#This Row],[Patient Age]]&lt;=14,"0-14",Table1[[#This Row],[Patient Age]]&lt;=29,"15-29",Table1[[#This Row],[Patient Age]]&lt;=44,"30-44",Table1[[#This Row],[Patient Age]]&lt;=59,"45-59",Table1[[#This Row],[Patient Age]]&lt;=74,"60-74",TRUE,"75+")</f>
        <v>0-14</v>
      </c>
      <c r="P392" t="str" cm="1">
        <f t="array" ref="P392">_xlfn.IFS(Table1[[#This Row],[Patient Waittime]]&lt;=15,"0-15",Table1[[#This Row],[Patient Waittime]]&lt;=30,"16-30",Table1[[#This Row],[Patient Waittime]]&lt;=45,"31-45",Table1[[#This Row],[Patient Waittime]]&lt;=60,"46-60",TRUE,"60+")</f>
        <v>46-60</v>
      </c>
      <c r="Q392">
        <f>--(Table1[[#This Row],[Patient Waittime]]&lt;=30)</f>
        <v>0</v>
      </c>
      <c r="R392">
        <f>--Table1[[#This Row],[Patient Admission Flag]]</f>
        <v>1</v>
      </c>
      <c r="S392">
        <f>--AND(Table1[[#This Row],[WithinTarget]]=1,Table1[[#This Row],[Patient Satisfaction Score]]&gt;=7)</f>
        <v>0</v>
      </c>
      <c r="T392" t="str">
        <f>IF(LEFT(Table1[[#This Row],[Patient Gender]],1)="F","Female","Male")</f>
        <v>Female</v>
      </c>
    </row>
    <row r="393" spans="1:20" x14ac:dyDescent="0.3">
      <c r="A393" t="s">
        <v>497</v>
      </c>
      <c r="B393" s="1">
        <v>45547.134722222225</v>
      </c>
      <c r="C393" t="s">
        <v>13</v>
      </c>
      <c r="D393">
        <v>64</v>
      </c>
      <c r="E393" t="s">
        <v>12</v>
      </c>
      <c r="F393" t="s">
        <v>11</v>
      </c>
      <c r="G393" t="b">
        <v>0</v>
      </c>
      <c r="I393">
        <v>36</v>
      </c>
      <c r="J393" t="b">
        <v>0</v>
      </c>
      <c r="K393">
        <f>YEAR(Table1[[#This Row],[Patient Admission Date]])</f>
        <v>2024</v>
      </c>
      <c r="L393" t="str">
        <f>TEXT(Table1[[#This Row],[Patient Admission Date]],"mmm")</f>
        <v>Sep</v>
      </c>
      <c r="M393" t="str">
        <f>TEXT(Table1[[#This Row],[Patient Admission Date]],"ddd")</f>
        <v>Thu</v>
      </c>
      <c r="N393" t="str">
        <f>TEXT(INT(HOUR(Table1[[#This Row],[Patient Admission Date]])/3)*3,"00")&amp;"-"&amp;TEXT(INT(HOUR(Table1[[#This Row],[Patient Admission Date]])/3)*3+3,"00")</f>
        <v>03-06</v>
      </c>
      <c r="O393" t="str" cm="1">
        <f t="array" ref="O393">_xlfn.IFS(Table1[[#This Row],[Patient Age]]&lt;=14,"0-14",Table1[[#This Row],[Patient Age]]&lt;=29,"15-29",Table1[[#This Row],[Patient Age]]&lt;=44,"30-44",Table1[[#This Row],[Patient Age]]&lt;=59,"45-59",Table1[[#This Row],[Patient Age]]&lt;=74,"60-74",TRUE,"75+")</f>
        <v>60-74</v>
      </c>
      <c r="P393" t="str" cm="1">
        <f t="array" ref="P393">_xlfn.IFS(Table1[[#This Row],[Patient Waittime]]&lt;=15,"0-15",Table1[[#This Row],[Patient Waittime]]&lt;=30,"16-30",Table1[[#This Row],[Patient Waittime]]&lt;=45,"31-45",Table1[[#This Row],[Patient Waittime]]&lt;=60,"46-60",TRUE,"60+")</f>
        <v>31-45</v>
      </c>
      <c r="Q393">
        <f>--(Table1[[#This Row],[Patient Waittime]]&lt;=30)</f>
        <v>0</v>
      </c>
      <c r="R393">
        <f>--Table1[[#This Row],[Patient Admission Flag]]</f>
        <v>0</v>
      </c>
      <c r="S393">
        <f>--AND(Table1[[#This Row],[WithinTarget]]=1,Table1[[#This Row],[Patient Satisfaction Score]]&gt;=7)</f>
        <v>0</v>
      </c>
      <c r="T393" t="str">
        <f>IF(LEFT(Table1[[#This Row],[Patient Gender]],1)="F","Female","Male")</f>
        <v>Female</v>
      </c>
    </row>
    <row r="394" spans="1:20" x14ac:dyDescent="0.3">
      <c r="A394" t="s">
        <v>498</v>
      </c>
      <c r="B394" s="1">
        <v>45295.951388888891</v>
      </c>
      <c r="C394" t="s">
        <v>9</v>
      </c>
      <c r="D394">
        <v>27</v>
      </c>
      <c r="E394" t="s">
        <v>18</v>
      </c>
      <c r="F394" t="s">
        <v>11</v>
      </c>
      <c r="G394" t="b">
        <v>1</v>
      </c>
      <c r="H394">
        <v>4</v>
      </c>
      <c r="I394">
        <v>23</v>
      </c>
      <c r="J394" t="b">
        <v>1</v>
      </c>
      <c r="K394">
        <f>YEAR(Table1[[#This Row],[Patient Admission Date]])</f>
        <v>2024</v>
      </c>
      <c r="L394" t="str">
        <f>TEXT(Table1[[#This Row],[Patient Admission Date]],"mmm")</f>
        <v>Jan</v>
      </c>
      <c r="M394" t="str">
        <f>TEXT(Table1[[#This Row],[Patient Admission Date]],"ddd")</f>
        <v>Thu</v>
      </c>
      <c r="N394" t="str">
        <f>TEXT(INT(HOUR(Table1[[#This Row],[Patient Admission Date]])/3)*3,"00")&amp;"-"&amp;TEXT(INT(HOUR(Table1[[#This Row],[Patient Admission Date]])/3)*3+3,"00")</f>
        <v>21-24</v>
      </c>
      <c r="O394" t="str" cm="1">
        <f t="array" ref="O394">_xlfn.IFS(Table1[[#This Row],[Patient Age]]&lt;=14,"0-14",Table1[[#This Row],[Patient Age]]&lt;=29,"15-29",Table1[[#This Row],[Patient Age]]&lt;=44,"30-44",Table1[[#This Row],[Patient Age]]&lt;=59,"45-59",Table1[[#This Row],[Patient Age]]&lt;=74,"60-74",TRUE,"75+")</f>
        <v>15-29</v>
      </c>
      <c r="P394" t="str" cm="1">
        <f t="array" ref="P394">_xlfn.IFS(Table1[[#This Row],[Patient Waittime]]&lt;=15,"0-15",Table1[[#This Row],[Patient Waittime]]&lt;=30,"16-30",Table1[[#This Row],[Patient Waittime]]&lt;=45,"31-45",Table1[[#This Row],[Patient Waittime]]&lt;=60,"46-60",TRUE,"60+")</f>
        <v>16-30</v>
      </c>
      <c r="Q394">
        <f>--(Table1[[#This Row],[Patient Waittime]]&lt;=30)</f>
        <v>1</v>
      </c>
      <c r="R394">
        <f>--Table1[[#This Row],[Patient Admission Flag]]</f>
        <v>1</v>
      </c>
      <c r="S394">
        <f>--AND(Table1[[#This Row],[WithinTarget]]=1,Table1[[#This Row],[Patient Satisfaction Score]]&gt;=7)</f>
        <v>0</v>
      </c>
      <c r="T394" t="str">
        <f>IF(LEFT(Table1[[#This Row],[Patient Gender]],1)="F","Female","Male")</f>
        <v>Male</v>
      </c>
    </row>
    <row r="395" spans="1:20" x14ac:dyDescent="0.3">
      <c r="A395" t="s">
        <v>499</v>
      </c>
      <c r="B395" s="1">
        <v>45454.309027777781</v>
      </c>
      <c r="C395" t="s">
        <v>9</v>
      </c>
      <c r="D395">
        <v>18</v>
      </c>
      <c r="E395" t="s">
        <v>22</v>
      </c>
      <c r="F395" t="s">
        <v>11</v>
      </c>
      <c r="G395" t="b">
        <v>1</v>
      </c>
      <c r="I395">
        <v>59</v>
      </c>
      <c r="J395" t="b">
        <v>1</v>
      </c>
      <c r="K395">
        <f>YEAR(Table1[[#This Row],[Patient Admission Date]])</f>
        <v>2024</v>
      </c>
      <c r="L395" t="str">
        <f>TEXT(Table1[[#This Row],[Patient Admission Date]],"mmm")</f>
        <v>Jun</v>
      </c>
      <c r="M395" t="str">
        <f>TEXT(Table1[[#This Row],[Patient Admission Date]],"ddd")</f>
        <v>Tue</v>
      </c>
      <c r="N395" t="str">
        <f>TEXT(INT(HOUR(Table1[[#This Row],[Patient Admission Date]])/3)*3,"00")&amp;"-"&amp;TEXT(INT(HOUR(Table1[[#This Row],[Patient Admission Date]])/3)*3+3,"00")</f>
        <v>06-09</v>
      </c>
      <c r="O395" t="str" cm="1">
        <f t="array" ref="O395">_xlfn.IFS(Table1[[#This Row],[Patient Age]]&lt;=14,"0-14",Table1[[#This Row],[Patient Age]]&lt;=29,"15-29",Table1[[#This Row],[Patient Age]]&lt;=44,"30-44",Table1[[#This Row],[Patient Age]]&lt;=59,"45-59",Table1[[#This Row],[Patient Age]]&lt;=74,"60-74",TRUE,"75+")</f>
        <v>15-29</v>
      </c>
      <c r="P395" t="str" cm="1">
        <f t="array" ref="P395">_xlfn.IFS(Table1[[#This Row],[Patient Waittime]]&lt;=15,"0-15",Table1[[#This Row],[Patient Waittime]]&lt;=30,"16-30",Table1[[#This Row],[Patient Waittime]]&lt;=45,"31-45",Table1[[#This Row],[Patient Waittime]]&lt;=60,"46-60",TRUE,"60+")</f>
        <v>46-60</v>
      </c>
      <c r="Q395">
        <f>--(Table1[[#This Row],[Patient Waittime]]&lt;=30)</f>
        <v>0</v>
      </c>
      <c r="R395">
        <f>--Table1[[#This Row],[Patient Admission Flag]]</f>
        <v>1</v>
      </c>
      <c r="S395">
        <f>--AND(Table1[[#This Row],[WithinTarget]]=1,Table1[[#This Row],[Patient Satisfaction Score]]&gt;=7)</f>
        <v>0</v>
      </c>
      <c r="T395" t="str">
        <f>IF(LEFT(Table1[[#This Row],[Patient Gender]],1)="F","Female","Male")</f>
        <v>Male</v>
      </c>
    </row>
    <row r="396" spans="1:20" x14ac:dyDescent="0.3">
      <c r="A396" t="s">
        <v>500</v>
      </c>
      <c r="B396" s="1">
        <v>45396.943055555559</v>
      </c>
      <c r="C396" t="s">
        <v>13</v>
      </c>
      <c r="D396">
        <v>40</v>
      </c>
      <c r="E396" t="s">
        <v>18</v>
      </c>
      <c r="F396" t="s">
        <v>17</v>
      </c>
      <c r="G396" t="b">
        <v>1</v>
      </c>
      <c r="H396">
        <v>6</v>
      </c>
      <c r="I396">
        <v>13</v>
      </c>
      <c r="J396" t="b">
        <v>1</v>
      </c>
      <c r="K396">
        <f>YEAR(Table1[[#This Row],[Patient Admission Date]])</f>
        <v>2024</v>
      </c>
      <c r="L396" t="str">
        <f>TEXT(Table1[[#This Row],[Patient Admission Date]],"mmm")</f>
        <v>Apr</v>
      </c>
      <c r="M396" t="str">
        <f>TEXT(Table1[[#This Row],[Patient Admission Date]],"ddd")</f>
        <v>Sun</v>
      </c>
      <c r="N396" t="str">
        <f>TEXT(INT(HOUR(Table1[[#This Row],[Patient Admission Date]])/3)*3,"00")&amp;"-"&amp;TEXT(INT(HOUR(Table1[[#This Row],[Patient Admission Date]])/3)*3+3,"00")</f>
        <v>21-24</v>
      </c>
      <c r="O396" t="str" cm="1">
        <f t="array" ref="O396">_xlfn.IFS(Table1[[#This Row],[Patient Age]]&lt;=14,"0-14",Table1[[#This Row],[Patient Age]]&lt;=29,"15-29",Table1[[#This Row],[Patient Age]]&lt;=44,"30-44",Table1[[#This Row],[Patient Age]]&lt;=59,"45-59",Table1[[#This Row],[Patient Age]]&lt;=74,"60-74",TRUE,"75+")</f>
        <v>30-44</v>
      </c>
      <c r="P396" t="str" cm="1">
        <f t="array" ref="P396">_xlfn.IFS(Table1[[#This Row],[Patient Waittime]]&lt;=15,"0-15",Table1[[#This Row],[Patient Waittime]]&lt;=30,"16-30",Table1[[#This Row],[Patient Waittime]]&lt;=45,"31-45",Table1[[#This Row],[Patient Waittime]]&lt;=60,"46-60",TRUE,"60+")</f>
        <v>0-15</v>
      </c>
      <c r="Q396">
        <f>--(Table1[[#This Row],[Patient Waittime]]&lt;=30)</f>
        <v>1</v>
      </c>
      <c r="R396">
        <f>--Table1[[#This Row],[Patient Admission Flag]]</f>
        <v>1</v>
      </c>
      <c r="S396">
        <f>--AND(Table1[[#This Row],[WithinTarget]]=1,Table1[[#This Row],[Patient Satisfaction Score]]&gt;=7)</f>
        <v>0</v>
      </c>
      <c r="T396" t="str">
        <f>IF(LEFT(Table1[[#This Row],[Patient Gender]],1)="F","Female","Male")</f>
        <v>Female</v>
      </c>
    </row>
    <row r="397" spans="1:20" x14ac:dyDescent="0.3">
      <c r="A397" t="s">
        <v>501</v>
      </c>
      <c r="B397" s="1">
        <v>45018.385416666664</v>
      </c>
      <c r="C397" t="s">
        <v>13</v>
      </c>
      <c r="D397">
        <v>60</v>
      </c>
      <c r="E397" t="s">
        <v>10</v>
      </c>
      <c r="F397" t="s">
        <v>23</v>
      </c>
      <c r="G397" t="b">
        <v>1</v>
      </c>
      <c r="I397">
        <v>60</v>
      </c>
      <c r="J397" t="b">
        <v>1</v>
      </c>
      <c r="K397">
        <f>YEAR(Table1[[#This Row],[Patient Admission Date]])</f>
        <v>2023</v>
      </c>
      <c r="L397" t="str">
        <f>TEXT(Table1[[#This Row],[Patient Admission Date]],"mmm")</f>
        <v>Apr</v>
      </c>
      <c r="M397" t="str">
        <f>TEXT(Table1[[#This Row],[Patient Admission Date]],"ddd")</f>
        <v>Sun</v>
      </c>
      <c r="N397" t="str">
        <f>TEXT(INT(HOUR(Table1[[#This Row],[Patient Admission Date]])/3)*3,"00")&amp;"-"&amp;TEXT(INT(HOUR(Table1[[#This Row],[Patient Admission Date]])/3)*3+3,"00")</f>
        <v>09-12</v>
      </c>
      <c r="O397" t="str" cm="1">
        <f t="array" ref="O397">_xlfn.IFS(Table1[[#This Row],[Patient Age]]&lt;=14,"0-14",Table1[[#This Row],[Patient Age]]&lt;=29,"15-29",Table1[[#This Row],[Patient Age]]&lt;=44,"30-44",Table1[[#This Row],[Patient Age]]&lt;=59,"45-59",Table1[[#This Row],[Patient Age]]&lt;=74,"60-74",TRUE,"75+")</f>
        <v>60-74</v>
      </c>
      <c r="P397" t="str" cm="1">
        <f t="array" ref="P397">_xlfn.IFS(Table1[[#This Row],[Patient Waittime]]&lt;=15,"0-15",Table1[[#This Row],[Patient Waittime]]&lt;=30,"16-30",Table1[[#This Row],[Patient Waittime]]&lt;=45,"31-45",Table1[[#This Row],[Patient Waittime]]&lt;=60,"46-60",TRUE,"60+")</f>
        <v>46-60</v>
      </c>
      <c r="Q397">
        <f>--(Table1[[#This Row],[Patient Waittime]]&lt;=30)</f>
        <v>0</v>
      </c>
      <c r="R397">
        <f>--Table1[[#This Row],[Patient Admission Flag]]</f>
        <v>1</v>
      </c>
      <c r="S397">
        <f>--AND(Table1[[#This Row],[WithinTarget]]=1,Table1[[#This Row],[Patient Satisfaction Score]]&gt;=7)</f>
        <v>0</v>
      </c>
      <c r="T397" t="str">
        <f>IF(LEFT(Table1[[#This Row],[Patient Gender]],1)="F","Female","Male")</f>
        <v>Female</v>
      </c>
    </row>
    <row r="398" spans="1:20" x14ac:dyDescent="0.3">
      <c r="A398" t="s">
        <v>502</v>
      </c>
      <c r="B398" s="1">
        <v>45378.019444444442</v>
      </c>
      <c r="C398" t="s">
        <v>13</v>
      </c>
      <c r="D398">
        <v>7</v>
      </c>
      <c r="E398" t="s">
        <v>12</v>
      </c>
      <c r="F398" t="s">
        <v>11</v>
      </c>
      <c r="G398" t="b">
        <v>1</v>
      </c>
      <c r="I398">
        <v>24</v>
      </c>
      <c r="J398" t="b">
        <v>1</v>
      </c>
      <c r="K398">
        <f>YEAR(Table1[[#This Row],[Patient Admission Date]])</f>
        <v>2024</v>
      </c>
      <c r="L398" t="str">
        <f>TEXT(Table1[[#This Row],[Patient Admission Date]],"mmm")</f>
        <v>Mar</v>
      </c>
      <c r="M398" t="str">
        <f>TEXT(Table1[[#This Row],[Patient Admission Date]],"ddd")</f>
        <v>Wed</v>
      </c>
      <c r="N398" t="str">
        <f>TEXT(INT(HOUR(Table1[[#This Row],[Patient Admission Date]])/3)*3,"00")&amp;"-"&amp;TEXT(INT(HOUR(Table1[[#This Row],[Patient Admission Date]])/3)*3+3,"00")</f>
        <v>00-03</v>
      </c>
      <c r="O398" t="str" cm="1">
        <f t="array" ref="O398">_xlfn.IFS(Table1[[#This Row],[Patient Age]]&lt;=14,"0-14",Table1[[#This Row],[Patient Age]]&lt;=29,"15-29",Table1[[#This Row],[Patient Age]]&lt;=44,"30-44",Table1[[#This Row],[Patient Age]]&lt;=59,"45-59",Table1[[#This Row],[Patient Age]]&lt;=74,"60-74",TRUE,"75+")</f>
        <v>0-14</v>
      </c>
      <c r="P398" t="str" cm="1">
        <f t="array" ref="P398">_xlfn.IFS(Table1[[#This Row],[Patient Waittime]]&lt;=15,"0-15",Table1[[#This Row],[Patient Waittime]]&lt;=30,"16-30",Table1[[#This Row],[Patient Waittime]]&lt;=45,"31-45",Table1[[#This Row],[Patient Waittime]]&lt;=60,"46-60",TRUE,"60+")</f>
        <v>16-30</v>
      </c>
      <c r="Q398">
        <f>--(Table1[[#This Row],[Patient Waittime]]&lt;=30)</f>
        <v>1</v>
      </c>
      <c r="R398">
        <f>--Table1[[#This Row],[Patient Admission Flag]]</f>
        <v>1</v>
      </c>
      <c r="S398">
        <f>--AND(Table1[[#This Row],[WithinTarget]]=1,Table1[[#This Row],[Patient Satisfaction Score]]&gt;=7)</f>
        <v>0</v>
      </c>
      <c r="T398" t="str">
        <f>IF(LEFT(Table1[[#This Row],[Patient Gender]],1)="F","Female","Male")</f>
        <v>Female</v>
      </c>
    </row>
    <row r="399" spans="1:20" x14ac:dyDescent="0.3">
      <c r="A399" t="s">
        <v>503</v>
      </c>
      <c r="B399" s="1">
        <v>45397.063888888886</v>
      </c>
      <c r="C399" t="s">
        <v>13</v>
      </c>
      <c r="D399">
        <v>62</v>
      </c>
      <c r="E399" t="s">
        <v>14</v>
      </c>
      <c r="F399" t="s">
        <v>23</v>
      </c>
      <c r="G399" t="b">
        <v>0</v>
      </c>
      <c r="I399">
        <v>56</v>
      </c>
      <c r="J399" t="b">
        <v>0</v>
      </c>
      <c r="K399">
        <f>YEAR(Table1[[#This Row],[Patient Admission Date]])</f>
        <v>2024</v>
      </c>
      <c r="L399" t="str">
        <f>TEXT(Table1[[#This Row],[Patient Admission Date]],"mmm")</f>
        <v>Apr</v>
      </c>
      <c r="M399" t="str">
        <f>TEXT(Table1[[#This Row],[Patient Admission Date]],"ddd")</f>
        <v>Mon</v>
      </c>
      <c r="N399" t="str">
        <f>TEXT(INT(HOUR(Table1[[#This Row],[Patient Admission Date]])/3)*3,"00")&amp;"-"&amp;TEXT(INT(HOUR(Table1[[#This Row],[Patient Admission Date]])/3)*3+3,"00")</f>
        <v>00-03</v>
      </c>
      <c r="O399" t="str" cm="1">
        <f t="array" ref="O399">_xlfn.IFS(Table1[[#This Row],[Patient Age]]&lt;=14,"0-14",Table1[[#This Row],[Patient Age]]&lt;=29,"15-29",Table1[[#This Row],[Patient Age]]&lt;=44,"30-44",Table1[[#This Row],[Patient Age]]&lt;=59,"45-59",Table1[[#This Row],[Patient Age]]&lt;=74,"60-74",TRUE,"75+")</f>
        <v>60-74</v>
      </c>
      <c r="P399" t="str" cm="1">
        <f t="array" ref="P399">_xlfn.IFS(Table1[[#This Row],[Patient Waittime]]&lt;=15,"0-15",Table1[[#This Row],[Patient Waittime]]&lt;=30,"16-30",Table1[[#This Row],[Patient Waittime]]&lt;=45,"31-45",Table1[[#This Row],[Patient Waittime]]&lt;=60,"46-60",TRUE,"60+")</f>
        <v>46-60</v>
      </c>
      <c r="Q399">
        <f>--(Table1[[#This Row],[Patient Waittime]]&lt;=30)</f>
        <v>0</v>
      </c>
      <c r="R399">
        <f>--Table1[[#This Row],[Patient Admission Flag]]</f>
        <v>0</v>
      </c>
      <c r="S399">
        <f>--AND(Table1[[#This Row],[WithinTarget]]=1,Table1[[#This Row],[Patient Satisfaction Score]]&gt;=7)</f>
        <v>0</v>
      </c>
      <c r="T399" t="str">
        <f>IF(LEFT(Table1[[#This Row],[Patient Gender]],1)="F","Female","Male")</f>
        <v>Female</v>
      </c>
    </row>
    <row r="400" spans="1:20" x14ac:dyDescent="0.3">
      <c r="A400" t="s">
        <v>504</v>
      </c>
      <c r="B400" s="1">
        <v>45436.657638888886</v>
      </c>
      <c r="C400" t="s">
        <v>13</v>
      </c>
      <c r="D400">
        <v>32</v>
      </c>
      <c r="E400" t="s">
        <v>14</v>
      </c>
      <c r="F400" t="s">
        <v>11</v>
      </c>
      <c r="G400" t="b">
        <v>0</v>
      </c>
      <c r="I400">
        <v>44</v>
      </c>
      <c r="J400" t="b">
        <v>0</v>
      </c>
      <c r="K400">
        <f>YEAR(Table1[[#This Row],[Patient Admission Date]])</f>
        <v>2024</v>
      </c>
      <c r="L400" t="str">
        <f>TEXT(Table1[[#This Row],[Patient Admission Date]],"mmm")</f>
        <v>May</v>
      </c>
      <c r="M400" t="str">
        <f>TEXT(Table1[[#This Row],[Patient Admission Date]],"ddd")</f>
        <v>Fri</v>
      </c>
      <c r="N400" t="str">
        <f>TEXT(INT(HOUR(Table1[[#This Row],[Patient Admission Date]])/3)*3,"00")&amp;"-"&amp;TEXT(INT(HOUR(Table1[[#This Row],[Patient Admission Date]])/3)*3+3,"00")</f>
        <v>15-18</v>
      </c>
      <c r="O400" t="str" cm="1">
        <f t="array" ref="O400">_xlfn.IFS(Table1[[#This Row],[Patient Age]]&lt;=14,"0-14",Table1[[#This Row],[Patient Age]]&lt;=29,"15-29",Table1[[#This Row],[Patient Age]]&lt;=44,"30-44",Table1[[#This Row],[Patient Age]]&lt;=59,"45-59",Table1[[#This Row],[Patient Age]]&lt;=74,"60-74",TRUE,"75+")</f>
        <v>30-44</v>
      </c>
      <c r="P400" t="str" cm="1">
        <f t="array" ref="P400">_xlfn.IFS(Table1[[#This Row],[Patient Waittime]]&lt;=15,"0-15",Table1[[#This Row],[Patient Waittime]]&lt;=30,"16-30",Table1[[#This Row],[Patient Waittime]]&lt;=45,"31-45",Table1[[#This Row],[Patient Waittime]]&lt;=60,"46-60",TRUE,"60+")</f>
        <v>31-45</v>
      </c>
      <c r="Q400">
        <f>--(Table1[[#This Row],[Patient Waittime]]&lt;=30)</f>
        <v>0</v>
      </c>
      <c r="R400">
        <f>--Table1[[#This Row],[Patient Admission Flag]]</f>
        <v>0</v>
      </c>
      <c r="S400">
        <f>--AND(Table1[[#This Row],[WithinTarget]]=1,Table1[[#This Row],[Patient Satisfaction Score]]&gt;=7)</f>
        <v>0</v>
      </c>
      <c r="T400" t="str">
        <f>IF(LEFT(Table1[[#This Row],[Patient Gender]],1)="F","Female","Male")</f>
        <v>Female</v>
      </c>
    </row>
    <row r="401" spans="1:20" x14ac:dyDescent="0.3">
      <c r="A401" t="s">
        <v>505</v>
      </c>
      <c r="B401" s="1">
        <v>45492.560416666667</v>
      </c>
      <c r="C401" t="s">
        <v>9</v>
      </c>
      <c r="D401">
        <v>17</v>
      </c>
      <c r="E401" t="s">
        <v>10</v>
      </c>
      <c r="F401" t="s">
        <v>11</v>
      </c>
      <c r="G401" t="b">
        <v>0</v>
      </c>
      <c r="I401">
        <v>10</v>
      </c>
      <c r="J401" t="b">
        <v>0</v>
      </c>
      <c r="K401">
        <f>YEAR(Table1[[#This Row],[Patient Admission Date]])</f>
        <v>2024</v>
      </c>
      <c r="L401" t="str">
        <f>TEXT(Table1[[#This Row],[Patient Admission Date]],"mmm")</f>
        <v>Jul</v>
      </c>
      <c r="M401" t="str">
        <f>TEXT(Table1[[#This Row],[Patient Admission Date]],"ddd")</f>
        <v>Fri</v>
      </c>
      <c r="N401" t="str">
        <f>TEXT(INT(HOUR(Table1[[#This Row],[Patient Admission Date]])/3)*3,"00")&amp;"-"&amp;TEXT(INT(HOUR(Table1[[#This Row],[Patient Admission Date]])/3)*3+3,"00")</f>
        <v>12-15</v>
      </c>
      <c r="O401" t="str" cm="1">
        <f t="array" ref="O401">_xlfn.IFS(Table1[[#This Row],[Patient Age]]&lt;=14,"0-14",Table1[[#This Row],[Patient Age]]&lt;=29,"15-29",Table1[[#This Row],[Patient Age]]&lt;=44,"30-44",Table1[[#This Row],[Patient Age]]&lt;=59,"45-59",Table1[[#This Row],[Patient Age]]&lt;=74,"60-74",TRUE,"75+")</f>
        <v>15-29</v>
      </c>
      <c r="P401" t="str" cm="1">
        <f t="array" ref="P401">_xlfn.IFS(Table1[[#This Row],[Patient Waittime]]&lt;=15,"0-15",Table1[[#This Row],[Patient Waittime]]&lt;=30,"16-30",Table1[[#This Row],[Patient Waittime]]&lt;=45,"31-45",Table1[[#This Row],[Patient Waittime]]&lt;=60,"46-60",TRUE,"60+")</f>
        <v>0-15</v>
      </c>
      <c r="Q401">
        <f>--(Table1[[#This Row],[Patient Waittime]]&lt;=30)</f>
        <v>1</v>
      </c>
      <c r="R401">
        <f>--Table1[[#This Row],[Patient Admission Flag]]</f>
        <v>0</v>
      </c>
      <c r="S401">
        <f>--AND(Table1[[#This Row],[WithinTarget]]=1,Table1[[#This Row],[Patient Satisfaction Score]]&gt;=7)</f>
        <v>0</v>
      </c>
      <c r="T401" t="str">
        <f>IF(LEFT(Table1[[#This Row],[Patient Gender]],1)="F","Female","Male")</f>
        <v>Male</v>
      </c>
    </row>
    <row r="402" spans="1:20" x14ac:dyDescent="0.3">
      <c r="A402" t="s">
        <v>506</v>
      </c>
      <c r="B402" s="1">
        <v>45177.625</v>
      </c>
      <c r="C402" t="s">
        <v>9</v>
      </c>
      <c r="D402">
        <v>49</v>
      </c>
      <c r="E402" t="s">
        <v>19</v>
      </c>
      <c r="F402" t="s">
        <v>11</v>
      </c>
      <c r="G402" t="b">
        <v>0</v>
      </c>
      <c r="I402">
        <v>33</v>
      </c>
      <c r="J402" t="b">
        <v>0</v>
      </c>
      <c r="K402">
        <f>YEAR(Table1[[#This Row],[Patient Admission Date]])</f>
        <v>2023</v>
      </c>
      <c r="L402" t="str">
        <f>TEXT(Table1[[#This Row],[Patient Admission Date]],"mmm")</f>
        <v>Sep</v>
      </c>
      <c r="M402" t="str">
        <f>TEXT(Table1[[#This Row],[Patient Admission Date]],"ddd")</f>
        <v>Fri</v>
      </c>
      <c r="N402" t="str">
        <f>TEXT(INT(HOUR(Table1[[#This Row],[Patient Admission Date]])/3)*3,"00")&amp;"-"&amp;TEXT(INT(HOUR(Table1[[#This Row],[Patient Admission Date]])/3)*3+3,"00")</f>
        <v>15-18</v>
      </c>
      <c r="O402" t="str" cm="1">
        <f t="array" ref="O402">_xlfn.IFS(Table1[[#This Row],[Patient Age]]&lt;=14,"0-14",Table1[[#This Row],[Patient Age]]&lt;=29,"15-29",Table1[[#This Row],[Patient Age]]&lt;=44,"30-44",Table1[[#This Row],[Patient Age]]&lt;=59,"45-59",Table1[[#This Row],[Patient Age]]&lt;=74,"60-74",TRUE,"75+")</f>
        <v>45-59</v>
      </c>
      <c r="P402" t="str" cm="1">
        <f t="array" ref="P402">_xlfn.IFS(Table1[[#This Row],[Patient Waittime]]&lt;=15,"0-15",Table1[[#This Row],[Patient Waittime]]&lt;=30,"16-30",Table1[[#This Row],[Patient Waittime]]&lt;=45,"31-45",Table1[[#This Row],[Patient Waittime]]&lt;=60,"46-60",TRUE,"60+")</f>
        <v>31-45</v>
      </c>
      <c r="Q402">
        <f>--(Table1[[#This Row],[Patient Waittime]]&lt;=30)</f>
        <v>0</v>
      </c>
      <c r="R402">
        <f>--Table1[[#This Row],[Patient Admission Flag]]</f>
        <v>0</v>
      </c>
      <c r="S402">
        <f>--AND(Table1[[#This Row],[WithinTarget]]=1,Table1[[#This Row],[Patient Satisfaction Score]]&gt;=7)</f>
        <v>0</v>
      </c>
      <c r="T402" t="str">
        <f>IF(LEFT(Table1[[#This Row],[Patient Gender]],1)="F","Female","Male")</f>
        <v>Male</v>
      </c>
    </row>
    <row r="403" spans="1:20" x14ac:dyDescent="0.3">
      <c r="A403" t="s">
        <v>507</v>
      </c>
      <c r="B403" s="1">
        <v>45282.020833333336</v>
      </c>
      <c r="C403" t="s">
        <v>9</v>
      </c>
      <c r="D403">
        <v>24</v>
      </c>
      <c r="E403" t="s">
        <v>12</v>
      </c>
      <c r="F403" t="s">
        <v>15</v>
      </c>
      <c r="G403" t="b">
        <v>0</v>
      </c>
      <c r="I403">
        <v>43</v>
      </c>
      <c r="J403" t="b">
        <v>0</v>
      </c>
      <c r="K403">
        <f>YEAR(Table1[[#This Row],[Patient Admission Date]])</f>
        <v>2023</v>
      </c>
      <c r="L403" t="str">
        <f>TEXT(Table1[[#This Row],[Patient Admission Date]],"mmm")</f>
        <v>Dec</v>
      </c>
      <c r="M403" t="str">
        <f>TEXT(Table1[[#This Row],[Patient Admission Date]],"ddd")</f>
        <v>Fri</v>
      </c>
      <c r="N403" t="str">
        <f>TEXT(INT(HOUR(Table1[[#This Row],[Patient Admission Date]])/3)*3,"00")&amp;"-"&amp;TEXT(INT(HOUR(Table1[[#This Row],[Patient Admission Date]])/3)*3+3,"00")</f>
        <v>00-03</v>
      </c>
      <c r="O403" t="str" cm="1">
        <f t="array" ref="O403">_xlfn.IFS(Table1[[#This Row],[Patient Age]]&lt;=14,"0-14",Table1[[#This Row],[Patient Age]]&lt;=29,"15-29",Table1[[#This Row],[Patient Age]]&lt;=44,"30-44",Table1[[#This Row],[Patient Age]]&lt;=59,"45-59",Table1[[#This Row],[Patient Age]]&lt;=74,"60-74",TRUE,"75+")</f>
        <v>15-29</v>
      </c>
      <c r="P403" t="str" cm="1">
        <f t="array" ref="P403">_xlfn.IFS(Table1[[#This Row],[Patient Waittime]]&lt;=15,"0-15",Table1[[#This Row],[Patient Waittime]]&lt;=30,"16-30",Table1[[#This Row],[Patient Waittime]]&lt;=45,"31-45",Table1[[#This Row],[Patient Waittime]]&lt;=60,"46-60",TRUE,"60+")</f>
        <v>31-45</v>
      </c>
      <c r="Q403">
        <f>--(Table1[[#This Row],[Patient Waittime]]&lt;=30)</f>
        <v>0</v>
      </c>
      <c r="R403">
        <f>--Table1[[#This Row],[Patient Admission Flag]]</f>
        <v>0</v>
      </c>
      <c r="S403">
        <f>--AND(Table1[[#This Row],[WithinTarget]]=1,Table1[[#This Row],[Patient Satisfaction Score]]&gt;=7)</f>
        <v>0</v>
      </c>
      <c r="T403" t="str">
        <f>IF(LEFT(Table1[[#This Row],[Patient Gender]],1)="F","Female","Male")</f>
        <v>Male</v>
      </c>
    </row>
    <row r="404" spans="1:20" x14ac:dyDescent="0.3">
      <c r="A404" t="s">
        <v>508</v>
      </c>
      <c r="B404" s="1">
        <v>45068.40347222222</v>
      </c>
      <c r="C404" t="s">
        <v>13</v>
      </c>
      <c r="D404">
        <v>69</v>
      </c>
      <c r="E404" t="s">
        <v>19</v>
      </c>
      <c r="F404" t="s">
        <v>11</v>
      </c>
      <c r="G404" t="b">
        <v>0</v>
      </c>
      <c r="I404">
        <v>60</v>
      </c>
      <c r="J404" t="b">
        <v>0</v>
      </c>
      <c r="K404">
        <f>YEAR(Table1[[#This Row],[Patient Admission Date]])</f>
        <v>2023</v>
      </c>
      <c r="L404" t="str">
        <f>TEXT(Table1[[#This Row],[Patient Admission Date]],"mmm")</f>
        <v>May</v>
      </c>
      <c r="M404" t="str">
        <f>TEXT(Table1[[#This Row],[Patient Admission Date]],"ddd")</f>
        <v>Mon</v>
      </c>
      <c r="N404" t="str">
        <f>TEXT(INT(HOUR(Table1[[#This Row],[Patient Admission Date]])/3)*3,"00")&amp;"-"&amp;TEXT(INT(HOUR(Table1[[#This Row],[Patient Admission Date]])/3)*3+3,"00")</f>
        <v>09-12</v>
      </c>
      <c r="O404" t="str" cm="1">
        <f t="array" ref="O404">_xlfn.IFS(Table1[[#This Row],[Patient Age]]&lt;=14,"0-14",Table1[[#This Row],[Patient Age]]&lt;=29,"15-29",Table1[[#This Row],[Patient Age]]&lt;=44,"30-44",Table1[[#This Row],[Patient Age]]&lt;=59,"45-59",Table1[[#This Row],[Patient Age]]&lt;=74,"60-74",TRUE,"75+")</f>
        <v>60-74</v>
      </c>
      <c r="P404" t="str" cm="1">
        <f t="array" ref="P404">_xlfn.IFS(Table1[[#This Row],[Patient Waittime]]&lt;=15,"0-15",Table1[[#This Row],[Patient Waittime]]&lt;=30,"16-30",Table1[[#This Row],[Patient Waittime]]&lt;=45,"31-45",Table1[[#This Row],[Patient Waittime]]&lt;=60,"46-60",TRUE,"60+")</f>
        <v>46-60</v>
      </c>
      <c r="Q404">
        <f>--(Table1[[#This Row],[Patient Waittime]]&lt;=30)</f>
        <v>0</v>
      </c>
      <c r="R404">
        <f>--Table1[[#This Row],[Patient Admission Flag]]</f>
        <v>0</v>
      </c>
      <c r="S404">
        <f>--AND(Table1[[#This Row],[WithinTarget]]=1,Table1[[#This Row],[Patient Satisfaction Score]]&gt;=7)</f>
        <v>0</v>
      </c>
      <c r="T404" t="str">
        <f>IF(LEFT(Table1[[#This Row],[Patient Gender]],1)="F","Female","Male")</f>
        <v>Female</v>
      </c>
    </row>
    <row r="405" spans="1:20" x14ac:dyDescent="0.3">
      <c r="A405" t="s">
        <v>509</v>
      </c>
      <c r="B405" s="1">
        <v>45527.669444444444</v>
      </c>
      <c r="C405" t="s">
        <v>13</v>
      </c>
      <c r="D405">
        <v>9</v>
      </c>
      <c r="E405" t="s">
        <v>10</v>
      </c>
      <c r="F405" t="s">
        <v>23</v>
      </c>
      <c r="G405" t="b">
        <v>0</v>
      </c>
      <c r="I405">
        <v>35</v>
      </c>
      <c r="J405" t="b">
        <v>0</v>
      </c>
      <c r="K405">
        <f>YEAR(Table1[[#This Row],[Patient Admission Date]])</f>
        <v>2024</v>
      </c>
      <c r="L405" t="str">
        <f>TEXT(Table1[[#This Row],[Patient Admission Date]],"mmm")</f>
        <v>Aug</v>
      </c>
      <c r="M405" t="str">
        <f>TEXT(Table1[[#This Row],[Patient Admission Date]],"ddd")</f>
        <v>Fri</v>
      </c>
      <c r="N405" t="str">
        <f>TEXT(INT(HOUR(Table1[[#This Row],[Patient Admission Date]])/3)*3,"00")&amp;"-"&amp;TEXT(INT(HOUR(Table1[[#This Row],[Patient Admission Date]])/3)*3+3,"00")</f>
        <v>15-18</v>
      </c>
      <c r="O405" t="str" cm="1">
        <f t="array" ref="O405">_xlfn.IFS(Table1[[#This Row],[Patient Age]]&lt;=14,"0-14",Table1[[#This Row],[Patient Age]]&lt;=29,"15-29",Table1[[#This Row],[Patient Age]]&lt;=44,"30-44",Table1[[#This Row],[Patient Age]]&lt;=59,"45-59",Table1[[#This Row],[Patient Age]]&lt;=74,"60-74",TRUE,"75+")</f>
        <v>0-14</v>
      </c>
      <c r="P405" t="str" cm="1">
        <f t="array" ref="P405">_xlfn.IFS(Table1[[#This Row],[Patient Waittime]]&lt;=15,"0-15",Table1[[#This Row],[Patient Waittime]]&lt;=30,"16-30",Table1[[#This Row],[Patient Waittime]]&lt;=45,"31-45",Table1[[#This Row],[Patient Waittime]]&lt;=60,"46-60",TRUE,"60+")</f>
        <v>31-45</v>
      </c>
      <c r="Q405">
        <f>--(Table1[[#This Row],[Patient Waittime]]&lt;=30)</f>
        <v>0</v>
      </c>
      <c r="R405">
        <f>--Table1[[#This Row],[Patient Admission Flag]]</f>
        <v>0</v>
      </c>
      <c r="S405">
        <f>--AND(Table1[[#This Row],[WithinTarget]]=1,Table1[[#This Row],[Patient Satisfaction Score]]&gt;=7)</f>
        <v>0</v>
      </c>
      <c r="T405" t="str">
        <f>IF(LEFT(Table1[[#This Row],[Patient Gender]],1)="F","Female","Male")</f>
        <v>Female</v>
      </c>
    </row>
    <row r="406" spans="1:20" x14ac:dyDescent="0.3">
      <c r="A406" t="s">
        <v>510</v>
      </c>
      <c r="B406" s="1">
        <v>45200.648611111108</v>
      </c>
      <c r="C406" t="s">
        <v>9</v>
      </c>
      <c r="D406">
        <v>65</v>
      </c>
      <c r="E406" t="s">
        <v>12</v>
      </c>
      <c r="F406" t="s">
        <v>15</v>
      </c>
      <c r="G406" t="b">
        <v>0</v>
      </c>
      <c r="I406">
        <v>39</v>
      </c>
      <c r="J406" t="b">
        <v>0</v>
      </c>
      <c r="K406">
        <f>YEAR(Table1[[#This Row],[Patient Admission Date]])</f>
        <v>2023</v>
      </c>
      <c r="L406" t="str">
        <f>TEXT(Table1[[#This Row],[Patient Admission Date]],"mmm")</f>
        <v>Oct</v>
      </c>
      <c r="M406" t="str">
        <f>TEXT(Table1[[#This Row],[Patient Admission Date]],"ddd")</f>
        <v>Sun</v>
      </c>
      <c r="N406" t="str">
        <f>TEXT(INT(HOUR(Table1[[#This Row],[Patient Admission Date]])/3)*3,"00")&amp;"-"&amp;TEXT(INT(HOUR(Table1[[#This Row],[Patient Admission Date]])/3)*3+3,"00")</f>
        <v>15-18</v>
      </c>
      <c r="O406" t="str" cm="1">
        <f t="array" ref="O406">_xlfn.IFS(Table1[[#This Row],[Patient Age]]&lt;=14,"0-14",Table1[[#This Row],[Patient Age]]&lt;=29,"15-29",Table1[[#This Row],[Patient Age]]&lt;=44,"30-44",Table1[[#This Row],[Patient Age]]&lt;=59,"45-59",Table1[[#This Row],[Patient Age]]&lt;=74,"60-74",TRUE,"75+")</f>
        <v>60-74</v>
      </c>
      <c r="P406" t="str" cm="1">
        <f t="array" ref="P406">_xlfn.IFS(Table1[[#This Row],[Patient Waittime]]&lt;=15,"0-15",Table1[[#This Row],[Patient Waittime]]&lt;=30,"16-30",Table1[[#This Row],[Patient Waittime]]&lt;=45,"31-45",Table1[[#This Row],[Patient Waittime]]&lt;=60,"46-60",TRUE,"60+")</f>
        <v>31-45</v>
      </c>
      <c r="Q406">
        <f>--(Table1[[#This Row],[Patient Waittime]]&lt;=30)</f>
        <v>0</v>
      </c>
      <c r="R406">
        <f>--Table1[[#This Row],[Patient Admission Flag]]</f>
        <v>0</v>
      </c>
      <c r="S406">
        <f>--AND(Table1[[#This Row],[WithinTarget]]=1,Table1[[#This Row],[Patient Satisfaction Score]]&gt;=7)</f>
        <v>0</v>
      </c>
      <c r="T406" t="str">
        <f>IF(LEFT(Table1[[#This Row],[Patient Gender]],1)="F","Female","Male")</f>
        <v>Male</v>
      </c>
    </row>
    <row r="407" spans="1:20" x14ac:dyDescent="0.3">
      <c r="A407" t="s">
        <v>511</v>
      </c>
      <c r="B407" s="1">
        <v>45592.648611111108</v>
      </c>
      <c r="C407" t="s">
        <v>13</v>
      </c>
      <c r="D407">
        <v>59</v>
      </c>
      <c r="E407" t="s">
        <v>14</v>
      </c>
      <c r="F407" t="s">
        <v>15</v>
      </c>
      <c r="G407" t="b">
        <v>0</v>
      </c>
      <c r="H407">
        <v>10</v>
      </c>
      <c r="I407">
        <v>29</v>
      </c>
      <c r="J407" t="b">
        <v>0</v>
      </c>
      <c r="K407">
        <f>YEAR(Table1[[#This Row],[Patient Admission Date]])</f>
        <v>2024</v>
      </c>
      <c r="L407" t="str">
        <f>TEXT(Table1[[#This Row],[Patient Admission Date]],"mmm")</f>
        <v>Oct</v>
      </c>
      <c r="M407" t="str">
        <f>TEXT(Table1[[#This Row],[Patient Admission Date]],"ddd")</f>
        <v>Sun</v>
      </c>
      <c r="N407" t="str">
        <f>TEXT(INT(HOUR(Table1[[#This Row],[Patient Admission Date]])/3)*3,"00")&amp;"-"&amp;TEXT(INT(HOUR(Table1[[#This Row],[Patient Admission Date]])/3)*3+3,"00")</f>
        <v>15-18</v>
      </c>
      <c r="O407" t="str" cm="1">
        <f t="array" ref="O407">_xlfn.IFS(Table1[[#This Row],[Patient Age]]&lt;=14,"0-14",Table1[[#This Row],[Patient Age]]&lt;=29,"15-29",Table1[[#This Row],[Patient Age]]&lt;=44,"30-44",Table1[[#This Row],[Patient Age]]&lt;=59,"45-59",Table1[[#This Row],[Patient Age]]&lt;=74,"60-74",TRUE,"75+")</f>
        <v>45-59</v>
      </c>
      <c r="P407" t="str" cm="1">
        <f t="array" ref="P407">_xlfn.IFS(Table1[[#This Row],[Patient Waittime]]&lt;=15,"0-15",Table1[[#This Row],[Patient Waittime]]&lt;=30,"16-30",Table1[[#This Row],[Patient Waittime]]&lt;=45,"31-45",Table1[[#This Row],[Patient Waittime]]&lt;=60,"46-60",TRUE,"60+")</f>
        <v>16-30</v>
      </c>
      <c r="Q407">
        <f>--(Table1[[#This Row],[Patient Waittime]]&lt;=30)</f>
        <v>1</v>
      </c>
      <c r="R407">
        <f>--Table1[[#This Row],[Patient Admission Flag]]</f>
        <v>0</v>
      </c>
      <c r="S407">
        <f>--AND(Table1[[#This Row],[WithinTarget]]=1,Table1[[#This Row],[Patient Satisfaction Score]]&gt;=7)</f>
        <v>1</v>
      </c>
      <c r="T407" t="str">
        <f>IF(LEFT(Table1[[#This Row],[Patient Gender]],1)="F","Female","Male")</f>
        <v>Female</v>
      </c>
    </row>
    <row r="408" spans="1:20" x14ac:dyDescent="0.3">
      <c r="A408" t="s">
        <v>512</v>
      </c>
      <c r="B408" s="1">
        <v>45083.182638888888</v>
      </c>
      <c r="C408" t="s">
        <v>13</v>
      </c>
      <c r="D408">
        <v>65</v>
      </c>
      <c r="E408" t="s">
        <v>14</v>
      </c>
      <c r="F408" t="s">
        <v>27</v>
      </c>
      <c r="G408" t="b">
        <v>1</v>
      </c>
      <c r="I408">
        <v>59</v>
      </c>
      <c r="J408" t="b">
        <v>1</v>
      </c>
      <c r="K408">
        <f>YEAR(Table1[[#This Row],[Patient Admission Date]])</f>
        <v>2023</v>
      </c>
      <c r="L408" t="str">
        <f>TEXT(Table1[[#This Row],[Patient Admission Date]],"mmm")</f>
        <v>Jun</v>
      </c>
      <c r="M408" t="str">
        <f>TEXT(Table1[[#This Row],[Patient Admission Date]],"ddd")</f>
        <v>Tue</v>
      </c>
      <c r="N408" t="str">
        <f>TEXT(INT(HOUR(Table1[[#This Row],[Patient Admission Date]])/3)*3,"00")&amp;"-"&amp;TEXT(INT(HOUR(Table1[[#This Row],[Patient Admission Date]])/3)*3+3,"00")</f>
        <v>03-06</v>
      </c>
      <c r="O408" t="str" cm="1">
        <f t="array" ref="O408">_xlfn.IFS(Table1[[#This Row],[Patient Age]]&lt;=14,"0-14",Table1[[#This Row],[Patient Age]]&lt;=29,"15-29",Table1[[#This Row],[Patient Age]]&lt;=44,"30-44",Table1[[#This Row],[Patient Age]]&lt;=59,"45-59",Table1[[#This Row],[Patient Age]]&lt;=74,"60-74",TRUE,"75+")</f>
        <v>60-74</v>
      </c>
      <c r="P408" t="str" cm="1">
        <f t="array" ref="P408">_xlfn.IFS(Table1[[#This Row],[Patient Waittime]]&lt;=15,"0-15",Table1[[#This Row],[Patient Waittime]]&lt;=30,"16-30",Table1[[#This Row],[Patient Waittime]]&lt;=45,"31-45",Table1[[#This Row],[Patient Waittime]]&lt;=60,"46-60",TRUE,"60+")</f>
        <v>46-60</v>
      </c>
      <c r="Q408">
        <f>--(Table1[[#This Row],[Patient Waittime]]&lt;=30)</f>
        <v>0</v>
      </c>
      <c r="R408">
        <f>--Table1[[#This Row],[Patient Admission Flag]]</f>
        <v>1</v>
      </c>
      <c r="S408">
        <f>--AND(Table1[[#This Row],[WithinTarget]]=1,Table1[[#This Row],[Patient Satisfaction Score]]&gt;=7)</f>
        <v>0</v>
      </c>
      <c r="T408" t="str">
        <f>IF(LEFT(Table1[[#This Row],[Patient Gender]],1)="F","Female","Male")</f>
        <v>Female</v>
      </c>
    </row>
    <row r="409" spans="1:20" x14ac:dyDescent="0.3">
      <c r="A409" t="s">
        <v>513</v>
      </c>
      <c r="B409" s="1">
        <v>45368.686805555553</v>
      </c>
      <c r="C409" t="s">
        <v>9</v>
      </c>
      <c r="D409">
        <v>3</v>
      </c>
      <c r="E409" t="s">
        <v>14</v>
      </c>
      <c r="F409" t="s">
        <v>11</v>
      </c>
      <c r="G409" t="b">
        <v>1</v>
      </c>
      <c r="H409">
        <v>9</v>
      </c>
      <c r="I409">
        <v>32</v>
      </c>
      <c r="J409" t="b">
        <v>1</v>
      </c>
      <c r="K409">
        <f>YEAR(Table1[[#This Row],[Patient Admission Date]])</f>
        <v>2024</v>
      </c>
      <c r="L409" t="str">
        <f>TEXT(Table1[[#This Row],[Patient Admission Date]],"mmm")</f>
        <v>Mar</v>
      </c>
      <c r="M409" t="str">
        <f>TEXT(Table1[[#This Row],[Patient Admission Date]],"ddd")</f>
        <v>Sun</v>
      </c>
      <c r="N409" t="str">
        <f>TEXT(INT(HOUR(Table1[[#This Row],[Patient Admission Date]])/3)*3,"00")&amp;"-"&amp;TEXT(INT(HOUR(Table1[[#This Row],[Patient Admission Date]])/3)*3+3,"00")</f>
        <v>15-18</v>
      </c>
      <c r="O409" t="str" cm="1">
        <f t="array" ref="O409">_xlfn.IFS(Table1[[#This Row],[Patient Age]]&lt;=14,"0-14",Table1[[#This Row],[Patient Age]]&lt;=29,"15-29",Table1[[#This Row],[Patient Age]]&lt;=44,"30-44",Table1[[#This Row],[Patient Age]]&lt;=59,"45-59",Table1[[#This Row],[Patient Age]]&lt;=74,"60-74",TRUE,"75+")</f>
        <v>0-14</v>
      </c>
      <c r="P409" t="str" cm="1">
        <f t="array" ref="P409">_xlfn.IFS(Table1[[#This Row],[Patient Waittime]]&lt;=15,"0-15",Table1[[#This Row],[Patient Waittime]]&lt;=30,"16-30",Table1[[#This Row],[Patient Waittime]]&lt;=45,"31-45",Table1[[#This Row],[Patient Waittime]]&lt;=60,"46-60",TRUE,"60+")</f>
        <v>31-45</v>
      </c>
      <c r="Q409">
        <f>--(Table1[[#This Row],[Patient Waittime]]&lt;=30)</f>
        <v>0</v>
      </c>
      <c r="R409">
        <f>--Table1[[#This Row],[Patient Admission Flag]]</f>
        <v>1</v>
      </c>
      <c r="S409">
        <f>--AND(Table1[[#This Row],[WithinTarget]]=1,Table1[[#This Row],[Patient Satisfaction Score]]&gt;=7)</f>
        <v>0</v>
      </c>
      <c r="T409" t="str">
        <f>IF(LEFT(Table1[[#This Row],[Patient Gender]],1)="F","Female","Male")</f>
        <v>Male</v>
      </c>
    </row>
    <row r="410" spans="1:20" x14ac:dyDescent="0.3">
      <c r="A410" t="s">
        <v>514</v>
      </c>
      <c r="B410" s="1">
        <v>45550.025694444441</v>
      </c>
      <c r="C410" t="s">
        <v>13</v>
      </c>
      <c r="D410">
        <v>26</v>
      </c>
      <c r="E410" t="s">
        <v>14</v>
      </c>
      <c r="F410" t="s">
        <v>11</v>
      </c>
      <c r="G410" t="b">
        <v>0</v>
      </c>
      <c r="I410">
        <v>49</v>
      </c>
      <c r="J410" t="b">
        <v>0</v>
      </c>
      <c r="K410">
        <f>YEAR(Table1[[#This Row],[Patient Admission Date]])</f>
        <v>2024</v>
      </c>
      <c r="L410" t="str">
        <f>TEXT(Table1[[#This Row],[Patient Admission Date]],"mmm")</f>
        <v>Sep</v>
      </c>
      <c r="M410" t="str">
        <f>TEXT(Table1[[#This Row],[Patient Admission Date]],"ddd")</f>
        <v>Sun</v>
      </c>
      <c r="N410" t="str">
        <f>TEXT(INT(HOUR(Table1[[#This Row],[Patient Admission Date]])/3)*3,"00")&amp;"-"&amp;TEXT(INT(HOUR(Table1[[#This Row],[Patient Admission Date]])/3)*3+3,"00")</f>
        <v>00-03</v>
      </c>
      <c r="O410" t="str" cm="1">
        <f t="array" ref="O410">_xlfn.IFS(Table1[[#This Row],[Patient Age]]&lt;=14,"0-14",Table1[[#This Row],[Patient Age]]&lt;=29,"15-29",Table1[[#This Row],[Patient Age]]&lt;=44,"30-44",Table1[[#This Row],[Patient Age]]&lt;=59,"45-59",Table1[[#This Row],[Patient Age]]&lt;=74,"60-74",TRUE,"75+")</f>
        <v>15-29</v>
      </c>
      <c r="P410" t="str" cm="1">
        <f t="array" ref="P410">_xlfn.IFS(Table1[[#This Row],[Patient Waittime]]&lt;=15,"0-15",Table1[[#This Row],[Patient Waittime]]&lt;=30,"16-30",Table1[[#This Row],[Patient Waittime]]&lt;=45,"31-45",Table1[[#This Row],[Patient Waittime]]&lt;=60,"46-60",TRUE,"60+")</f>
        <v>46-60</v>
      </c>
      <c r="Q410">
        <f>--(Table1[[#This Row],[Patient Waittime]]&lt;=30)</f>
        <v>0</v>
      </c>
      <c r="R410">
        <f>--Table1[[#This Row],[Patient Admission Flag]]</f>
        <v>0</v>
      </c>
      <c r="S410">
        <f>--AND(Table1[[#This Row],[WithinTarget]]=1,Table1[[#This Row],[Patient Satisfaction Score]]&gt;=7)</f>
        <v>0</v>
      </c>
      <c r="T410" t="str">
        <f>IF(LEFT(Table1[[#This Row],[Patient Gender]],1)="F","Female","Male")</f>
        <v>Female</v>
      </c>
    </row>
    <row r="411" spans="1:20" x14ac:dyDescent="0.3">
      <c r="A411" t="s">
        <v>515</v>
      </c>
      <c r="B411" s="1">
        <v>45533.26458333333</v>
      </c>
      <c r="C411" t="s">
        <v>13</v>
      </c>
      <c r="D411">
        <v>64</v>
      </c>
      <c r="E411" t="s">
        <v>10</v>
      </c>
      <c r="F411" t="s">
        <v>17</v>
      </c>
      <c r="G411" t="b">
        <v>0</v>
      </c>
      <c r="I411">
        <v>43</v>
      </c>
      <c r="J411" t="b">
        <v>0</v>
      </c>
      <c r="K411">
        <f>YEAR(Table1[[#This Row],[Patient Admission Date]])</f>
        <v>2024</v>
      </c>
      <c r="L411" t="str">
        <f>TEXT(Table1[[#This Row],[Patient Admission Date]],"mmm")</f>
        <v>Aug</v>
      </c>
      <c r="M411" t="str">
        <f>TEXT(Table1[[#This Row],[Patient Admission Date]],"ddd")</f>
        <v>Thu</v>
      </c>
      <c r="N411" t="str">
        <f>TEXT(INT(HOUR(Table1[[#This Row],[Patient Admission Date]])/3)*3,"00")&amp;"-"&amp;TEXT(INT(HOUR(Table1[[#This Row],[Patient Admission Date]])/3)*3+3,"00")</f>
        <v>06-09</v>
      </c>
      <c r="O411" t="str" cm="1">
        <f t="array" ref="O411">_xlfn.IFS(Table1[[#This Row],[Patient Age]]&lt;=14,"0-14",Table1[[#This Row],[Patient Age]]&lt;=29,"15-29",Table1[[#This Row],[Patient Age]]&lt;=44,"30-44",Table1[[#This Row],[Patient Age]]&lt;=59,"45-59",Table1[[#This Row],[Patient Age]]&lt;=74,"60-74",TRUE,"75+")</f>
        <v>60-74</v>
      </c>
      <c r="P411" t="str" cm="1">
        <f t="array" ref="P411">_xlfn.IFS(Table1[[#This Row],[Patient Waittime]]&lt;=15,"0-15",Table1[[#This Row],[Patient Waittime]]&lt;=30,"16-30",Table1[[#This Row],[Patient Waittime]]&lt;=45,"31-45",Table1[[#This Row],[Patient Waittime]]&lt;=60,"46-60",TRUE,"60+")</f>
        <v>31-45</v>
      </c>
      <c r="Q411">
        <f>--(Table1[[#This Row],[Patient Waittime]]&lt;=30)</f>
        <v>0</v>
      </c>
      <c r="R411">
        <f>--Table1[[#This Row],[Patient Admission Flag]]</f>
        <v>0</v>
      </c>
      <c r="S411">
        <f>--AND(Table1[[#This Row],[WithinTarget]]=1,Table1[[#This Row],[Patient Satisfaction Score]]&gt;=7)</f>
        <v>0</v>
      </c>
      <c r="T411" t="str">
        <f>IF(LEFT(Table1[[#This Row],[Patient Gender]],1)="F","Female","Male")</f>
        <v>Female</v>
      </c>
    </row>
    <row r="412" spans="1:20" x14ac:dyDescent="0.3">
      <c r="A412" t="s">
        <v>516</v>
      </c>
      <c r="B412" s="1">
        <v>45306.870138888888</v>
      </c>
      <c r="C412" t="s">
        <v>9</v>
      </c>
      <c r="D412">
        <v>65</v>
      </c>
      <c r="E412" t="s">
        <v>22</v>
      </c>
      <c r="F412" t="s">
        <v>15</v>
      </c>
      <c r="G412" t="b">
        <v>0</v>
      </c>
      <c r="H412">
        <v>1</v>
      </c>
      <c r="I412">
        <v>33</v>
      </c>
      <c r="J412" t="b">
        <v>0</v>
      </c>
      <c r="K412">
        <f>YEAR(Table1[[#This Row],[Patient Admission Date]])</f>
        <v>2024</v>
      </c>
      <c r="L412" t="str">
        <f>TEXT(Table1[[#This Row],[Patient Admission Date]],"mmm")</f>
        <v>Jan</v>
      </c>
      <c r="M412" t="str">
        <f>TEXT(Table1[[#This Row],[Patient Admission Date]],"ddd")</f>
        <v>Mon</v>
      </c>
      <c r="N412" t="str">
        <f>TEXT(INT(HOUR(Table1[[#This Row],[Patient Admission Date]])/3)*3,"00")&amp;"-"&amp;TEXT(INT(HOUR(Table1[[#This Row],[Patient Admission Date]])/3)*3+3,"00")</f>
        <v>18-21</v>
      </c>
      <c r="O412" t="str" cm="1">
        <f t="array" ref="O412">_xlfn.IFS(Table1[[#This Row],[Patient Age]]&lt;=14,"0-14",Table1[[#This Row],[Patient Age]]&lt;=29,"15-29",Table1[[#This Row],[Patient Age]]&lt;=44,"30-44",Table1[[#This Row],[Patient Age]]&lt;=59,"45-59",Table1[[#This Row],[Patient Age]]&lt;=74,"60-74",TRUE,"75+")</f>
        <v>60-74</v>
      </c>
      <c r="P412" t="str" cm="1">
        <f t="array" ref="P412">_xlfn.IFS(Table1[[#This Row],[Patient Waittime]]&lt;=15,"0-15",Table1[[#This Row],[Patient Waittime]]&lt;=30,"16-30",Table1[[#This Row],[Patient Waittime]]&lt;=45,"31-45",Table1[[#This Row],[Patient Waittime]]&lt;=60,"46-60",TRUE,"60+")</f>
        <v>31-45</v>
      </c>
      <c r="Q412">
        <f>--(Table1[[#This Row],[Patient Waittime]]&lt;=30)</f>
        <v>0</v>
      </c>
      <c r="R412">
        <f>--Table1[[#This Row],[Patient Admission Flag]]</f>
        <v>0</v>
      </c>
      <c r="S412">
        <f>--AND(Table1[[#This Row],[WithinTarget]]=1,Table1[[#This Row],[Patient Satisfaction Score]]&gt;=7)</f>
        <v>0</v>
      </c>
      <c r="T412" t="str">
        <f>IF(LEFT(Table1[[#This Row],[Patient Gender]],1)="F","Female","Male")</f>
        <v>Male</v>
      </c>
    </row>
    <row r="413" spans="1:20" x14ac:dyDescent="0.3">
      <c r="A413" t="s">
        <v>517</v>
      </c>
      <c r="B413" s="1">
        <v>45543.447916666664</v>
      </c>
      <c r="C413" t="s">
        <v>9</v>
      </c>
      <c r="D413">
        <v>27</v>
      </c>
      <c r="E413" t="s">
        <v>19</v>
      </c>
      <c r="F413" t="s">
        <v>11</v>
      </c>
      <c r="G413" t="b">
        <v>0</v>
      </c>
      <c r="I413">
        <v>18</v>
      </c>
      <c r="J413" t="b">
        <v>0</v>
      </c>
      <c r="K413">
        <f>YEAR(Table1[[#This Row],[Patient Admission Date]])</f>
        <v>2024</v>
      </c>
      <c r="L413" t="str">
        <f>TEXT(Table1[[#This Row],[Patient Admission Date]],"mmm")</f>
        <v>Sep</v>
      </c>
      <c r="M413" t="str">
        <f>TEXT(Table1[[#This Row],[Patient Admission Date]],"ddd")</f>
        <v>Sun</v>
      </c>
      <c r="N413" t="str">
        <f>TEXT(INT(HOUR(Table1[[#This Row],[Patient Admission Date]])/3)*3,"00")&amp;"-"&amp;TEXT(INT(HOUR(Table1[[#This Row],[Patient Admission Date]])/3)*3+3,"00")</f>
        <v>09-12</v>
      </c>
      <c r="O413" t="str" cm="1">
        <f t="array" ref="O413">_xlfn.IFS(Table1[[#This Row],[Patient Age]]&lt;=14,"0-14",Table1[[#This Row],[Patient Age]]&lt;=29,"15-29",Table1[[#This Row],[Patient Age]]&lt;=44,"30-44",Table1[[#This Row],[Patient Age]]&lt;=59,"45-59",Table1[[#This Row],[Patient Age]]&lt;=74,"60-74",TRUE,"75+")</f>
        <v>15-29</v>
      </c>
      <c r="P413" t="str" cm="1">
        <f t="array" ref="P413">_xlfn.IFS(Table1[[#This Row],[Patient Waittime]]&lt;=15,"0-15",Table1[[#This Row],[Patient Waittime]]&lt;=30,"16-30",Table1[[#This Row],[Patient Waittime]]&lt;=45,"31-45",Table1[[#This Row],[Patient Waittime]]&lt;=60,"46-60",TRUE,"60+")</f>
        <v>16-30</v>
      </c>
      <c r="Q413">
        <f>--(Table1[[#This Row],[Patient Waittime]]&lt;=30)</f>
        <v>1</v>
      </c>
      <c r="R413">
        <f>--Table1[[#This Row],[Patient Admission Flag]]</f>
        <v>0</v>
      </c>
      <c r="S413">
        <f>--AND(Table1[[#This Row],[WithinTarget]]=1,Table1[[#This Row],[Patient Satisfaction Score]]&gt;=7)</f>
        <v>0</v>
      </c>
      <c r="T413" t="str">
        <f>IF(LEFT(Table1[[#This Row],[Patient Gender]],1)="F","Female","Male")</f>
        <v>Male</v>
      </c>
    </row>
    <row r="414" spans="1:20" x14ac:dyDescent="0.3">
      <c r="A414" t="s">
        <v>518</v>
      </c>
      <c r="B414" s="1">
        <v>45497.085416666669</v>
      </c>
      <c r="C414" t="s">
        <v>9</v>
      </c>
      <c r="D414">
        <v>29</v>
      </c>
      <c r="E414" t="s">
        <v>21</v>
      </c>
      <c r="F414" t="s">
        <v>11</v>
      </c>
      <c r="G414" t="b">
        <v>0</v>
      </c>
      <c r="I414">
        <v>42</v>
      </c>
      <c r="J414" t="b">
        <v>0</v>
      </c>
      <c r="K414">
        <f>YEAR(Table1[[#This Row],[Patient Admission Date]])</f>
        <v>2024</v>
      </c>
      <c r="L414" t="str">
        <f>TEXT(Table1[[#This Row],[Patient Admission Date]],"mmm")</f>
        <v>Jul</v>
      </c>
      <c r="M414" t="str">
        <f>TEXT(Table1[[#This Row],[Patient Admission Date]],"ddd")</f>
        <v>Wed</v>
      </c>
      <c r="N414" t="str">
        <f>TEXT(INT(HOUR(Table1[[#This Row],[Patient Admission Date]])/3)*3,"00")&amp;"-"&amp;TEXT(INT(HOUR(Table1[[#This Row],[Patient Admission Date]])/3)*3+3,"00")</f>
        <v>00-03</v>
      </c>
      <c r="O414" t="str" cm="1">
        <f t="array" ref="O414">_xlfn.IFS(Table1[[#This Row],[Patient Age]]&lt;=14,"0-14",Table1[[#This Row],[Patient Age]]&lt;=29,"15-29",Table1[[#This Row],[Patient Age]]&lt;=44,"30-44",Table1[[#This Row],[Patient Age]]&lt;=59,"45-59",Table1[[#This Row],[Patient Age]]&lt;=74,"60-74",TRUE,"75+")</f>
        <v>15-29</v>
      </c>
      <c r="P414" t="str" cm="1">
        <f t="array" ref="P414">_xlfn.IFS(Table1[[#This Row],[Patient Waittime]]&lt;=15,"0-15",Table1[[#This Row],[Patient Waittime]]&lt;=30,"16-30",Table1[[#This Row],[Patient Waittime]]&lt;=45,"31-45",Table1[[#This Row],[Patient Waittime]]&lt;=60,"46-60",TRUE,"60+")</f>
        <v>31-45</v>
      </c>
      <c r="Q414">
        <f>--(Table1[[#This Row],[Patient Waittime]]&lt;=30)</f>
        <v>0</v>
      </c>
      <c r="R414">
        <f>--Table1[[#This Row],[Patient Admission Flag]]</f>
        <v>0</v>
      </c>
      <c r="S414">
        <f>--AND(Table1[[#This Row],[WithinTarget]]=1,Table1[[#This Row],[Patient Satisfaction Score]]&gt;=7)</f>
        <v>0</v>
      </c>
      <c r="T414" t="str">
        <f>IF(LEFT(Table1[[#This Row],[Patient Gender]],1)="F","Female","Male")</f>
        <v>Male</v>
      </c>
    </row>
    <row r="415" spans="1:20" x14ac:dyDescent="0.3">
      <c r="A415" t="s">
        <v>519</v>
      </c>
      <c r="B415" s="1">
        <v>45588.46597222222</v>
      </c>
      <c r="C415" t="s">
        <v>9</v>
      </c>
      <c r="D415">
        <v>3</v>
      </c>
      <c r="E415" t="s">
        <v>19</v>
      </c>
      <c r="F415" t="s">
        <v>11</v>
      </c>
      <c r="G415" t="b">
        <v>0</v>
      </c>
      <c r="H415">
        <v>0</v>
      </c>
      <c r="I415">
        <v>26</v>
      </c>
      <c r="J415" t="b">
        <v>0</v>
      </c>
      <c r="K415">
        <f>YEAR(Table1[[#This Row],[Patient Admission Date]])</f>
        <v>2024</v>
      </c>
      <c r="L415" t="str">
        <f>TEXT(Table1[[#This Row],[Patient Admission Date]],"mmm")</f>
        <v>Oct</v>
      </c>
      <c r="M415" t="str">
        <f>TEXT(Table1[[#This Row],[Patient Admission Date]],"ddd")</f>
        <v>Wed</v>
      </c>
      <c r="N415" t="str">
        <f>TEXT(INT(HOUR(Table1[[#This Row],[Patient Admission Date]])/3)*3,"00")&amp;"-"&amp;TEXT(INT(HOUR(Table1[[#This Row],[Patient Admission Date]])/3)*3+3,"00")</f>
        <v>09-12</v>
      </c>
      <c r="O415" t="str" cm="1">
        <f t="array" ref="O415">_xlfn.IFS(Table1[[#This Row],[Patient Age]]&lt;=14,"0-14",Table1[[#This Row],[Patient Age]]&lt;=29,"15-29",Table1[[#This Row],[Patient Age]]&lt;=44,"30-44",Table1[[#This Row],[Patient Age]]&lt;=59,"45-59",Table1[[#This Row],[Patient Age]]&lt;=74,"60-74",TRUE,"75+")</f>
        <v>0-14</v>
      </c>
      <c r="P415" t="str" cm="1">
        <f t="array" ref="P415">_xlfn.IFS(Table1[[#This Row],[Patient Waittime]]&lt;=15,"0-15",Table1[[#This Row],[Patient Waittime]]&lt;=30,"16-30",Table1[[#This Row],[Patient Waittime]]&lt;=45,"31-45",Table1[[#This Row],[Patient Waittime]]&lt;=60,"46-60",TRUE,"60+")</f>
        <v>16-30</v>
      </c>
      <c r="Q415">
        <f>--(Table1[[#This Row],[Patient Waittime]]&lt;=30)</f>
        <v>1</v>
      </c>
      <c r="R415">
        <f>--Table1[[#This Row],[Patient Admission Flag]]</f>
        <v>0</v>
      </c>
      <c r="S415">
        <f>--AND(Table1[[#This Row],[WithinTarget]]=1,Table1[[#This Row],[Patient Satisfaction Score]]&gt;=7)</f>
        <v>0</v>
      </c>
      <c r="T415" t="str">
        <f>IF(LEFT(Table1[[#This Row],[Patient Gender]],1)="F","Female","Male")</f>
        <v>Male</v>
      </c>
    </row>
    <row r="416" spans="1:20" x14ac:dyDescent="0.3">
      <c r="A416" t="s">
        <v>520</v>
      </c>
      <c r="B416" s="1">
        <v>45524.884027777778</v>
      </c>
      <c r="C416" t="s">
        <v>13</v>
      </c>
      <c r="D416">
        <v>45</v>
      </c>
      <c r="E416" t="s">
        <v>18</v>
      </c>
      <c r="F416" t="s">
        <v>11</v>
      </c>
      <c r="G416" t="b">
        <v>1</v>
      </c>
      <c r="I416">
        <v>25</v>
      </c>
      <c r="J416" t="b">
        <v>1</v>
      </c>
      <c r="K416">
        <f>YEAR(Table1[[#This Row],[Patient Admission Date]])</f>
        <v>2024</v>
      </c>
      <c r="L416" t="str">
        <f>TEXT(Table1[[#This Row],[Patient Admission Date]],"mmm")</f>
        <v>Aug</v>
      </c>
      <c r="M416" t="str">
        <f>TEXT(Table1[[#This Row],[Patient Admission Date]],"ddd")</f>
        <v>Tue</v>
      </c>
      <c r="N416" t="str">
        <f>TEXT(INT(HOUR(Table1[[#This Row],[Patient Admission Date]])/3)*3,"00")&amp;"-"&amp;TEXT(INT(HOUR(Table1[[#This Row],[Patient Admission Date]])/3)*3+3,"00")</f>
        <v>21-24</v>
      </c>
      <c r="O416" t="str" cm="1">
        <f t="array" ref="O416">_xlfn.IFS(Table1[[#This Row],[Patient Age]]&lt;=14,"0-14",Table1[[#This Row],[Patient Age]]&lt;=29,"15-29",Table1[[#This Row],[Patient Age]]&lt;=44,"30-44",Table1[[#This Row],[Patient Age]]&lt;=59,"45-59",Table1[[#This Row],[Patient Age]]&lt;=74,"60-74",TRUE,"75+")</f>
        <v>45-59</v>
      </c>
      <c r="P416" t="str" cm="1">
        <f t="array" ref="P416">_xlfn.IFS(Table1[[#This Row],[Patient Waittime]]&lt;=15,"0-15",Table1[[#This Row],[Patient Waittime]]&lt;=30,"16-30",Table1[[#This Row],[Patient Waittime]]&lt;=45,"31-45",Table1[[#This Row],[Patient Waittime]]&lt;=60,"46-60",TRUE,"60+")</f>
        <v>16-30</v>
      </c>
      <c r="Q416">
        <f>--(Table1[[#This Row],[Patient Waittime]]&lt;=30)</f>
        <v>1</v>
      </c>
      <c r="R416">
        <f>--Table1[[#This Row],[Patient Admission Flag]]</f>
        <v>1</v>
      </c>
      <c r="S416">
        <f>--AND(Table1[[#This Row],[WithinTarget]]=1,Table1[[#This Row],[Patient Satisfaction Score]]&gt;=7)</f>
        <v>0</v>
      </c>
      <c r="T416" t="str">
        <f>IF(LEFT(Table1[[#This Row],[Patient Gender]],1)="F","Female","Male")</f>
        <v>Female</v>
      </c>
    </row>
    <row r="417" spans="1:20" x14ac:dyDescent="0.3">
      <c r="A417" t="s">
        <v>521</v>
      </c>
      <c r="B417" s="1">
        <v>45487.061111111114</v>
      </c>
      <c r="C417" t="s">
        <v>9</v>
      </c>
      <c r="D417">
        <v>75</v>
      </c>
      <c r="E417" t="s">
        <v>22</v>
      </c>
      <c r="F417" t="s">
        <v>11</v>
      </c>
      <c r="G417" t="b">
        <v>1</v>
      </c>
      <c r="I417">
        <v>25</v>
      </c>
      <c r="J417" t="b">
        <v>1</v>
      </c>
      <c r="K417">
        <f>YEAR(Table1[[#This Row],[Patient Admission Date]])</f>
        <v>2024</v>
      </c>
      <c r="L417" t="str">
        <f>TEXT(Table1[[#This Row],[Patient Admission Date]],"mmm")</f>
        <v>Jul</v>
      </c>
      <c r="M417" t="str">
        <f>TEXT(Table1[[#This Row],[Patient Admission Date]],"ddd")</f>
        <v>Sun</v>
      </c>
      <c r="N417" t="str">
        <f>TEXT(INT(HOUR(Table1[[#This Row],[Patient Admission Date]])/3)*3,"00")&amp;"-"&amp;TEXT(INT(HOUR(Table1[[#This Row],[Patient Admission Date]])/3)*3+3,"00")</f>
        <v>00-03</v>
      </c>
      <c r="O417" t="str" cm="1">
        <f t="array" ref="O417">_xlfn.IFS(Table1[[#This Row],[Patient Age]]&lt;=14,"0-14",Table1[[#This Row],[Patient Age]]&lt;=29,"15-29",Table1[[#This Row],[Patient Age]]&lt;=44,"30-44",Table1[[#This Row],[Patient Age]]&lt;=59,"45-59",Table1[[#This Row],[Patient Age]]&lt;=74,"60-74",TRUE,"75+")</f>
        <v>75+</v>
      </c>
      <c r="P417" t="str" cm="1">
        <f t="array" ref="P417">_xlfn.IFS(Table1[[#This Row],[Patient Waittime]]&lt;=15,"0-15",Table1[[#This Row],[Patient Waittime]]&lt;=30,"16-30",Table1[[#This Row],[Patient Waittime]]&lt;=45,"31-45",Table1[[#This Row],[Patient Waittime]]&lt;=60,"46-60",TRUE,"60+")</f>
        <v>16-30</v>
      </c>
      <c r="Q417">
        <f>--(Table1[[#This Row],[Patient Waittime]]&lt;=30)</f>
        <v>1</v>
      </c>
      <c r="R417">
        <f>--Table1[[#This Row],[Patient Admission Flag]]</f>
        <v>1</v>
      </c>
      <c r="S417">
        <f>--AND(Table1[[#This Row],[WithinTarget]]=1,Table1[[#This Row],[Patient Satisfaction Score]]&gt;=7)</f>
        <v>0</v>
      </c>
      <c r="T417" t="str">
        <f>IF(LEFT(Table1[[#This Row],[Patient Gender]],1)="F","Female","Male")</f>
        <v>Male</v>
      </c>
    </row>
    <row r="418" spans="1:20" x14ac:dyDescent="0.3">
      <c r="A418" t="s">
        <v>522</v>
      </c>
      <c r="B418" s="1">
        <v>45415.136111111111</v>
      </c>
      <c r="C418" t="s">
        <v>13</v>
      </c>
      <c r="D418">
        <v>39</v>
      </c>
      <c r="E418" t="s">
        <v>10</v>
      </c>
      <c r="F418" t="s">
        <v>11</v>
      </c>
      <c r="G418" t="b">
        <v>1</v>
      </c>
      <c r="H418">
        <v>5</v>
      </c>
      <c r="I418">
        <v>29</v>
      </c>
      <c r="J418" t="b">
        <v>1</v>
      </c>
      <c r="K418">
        <f>YEAR(Table1[[#This Row],[Patient Admission Date]])</f>
        <v>2024</v>
      </c>
      <c r="L418" t="str">
        <f>TEXT(Table1[[#This Row],[Patient Admission Date]],"mmm")</f>
        <v>May</v>
      </c>
      <c r="M418" t="str">
        <f>TEXT(Table1[[#This Row],[Patient Admission Date]],"ddd")</f>
        <v>Fri</v>
      </c>
      <c r="N418" t="str">
        <f>TEXT(INT(HOUR(Table1[[#This Row],[Patient Admission Date]])/3)*3,"00")&amp;"-"&amp;TEXT(INT(HOUR(Table1[[#This Row],[Patient Admission Date]])/3)*3+3,"00")</f>
        <v>03-06</v>
      </c>
      <c r="O418" t="str" cm="1">
        <f t="array" ref="O418">_xlfn.IFS(Table1[[#This Row],[Patient Age]]&lt;=14,"0-14",Table1[[#This Row],[Patient Age]]&lt;=29,"15-29",Table1[[#This Row],[Patient Age]]&lt;=44,"30-44",Table1[[#This Row],[Patient Age]]&lt;=59,"45-59",Table1[[#This Row],[Patient Age]]&lt;=74,"60-74",TRUE,"75+")</f>
        <v>30-44</v>
      </c>
      <c r="P418" t="str" cm="1">
        <f t="array" ref="P418">_xlfn.IFS(Table1[[#This Row],[Patient Waittime]]&lt;=15,"0-15",Table1[[#This Row],[Patient Waittime]]&lt;=30,"16-30",Table1[[#This Row],[Patient Waittime]]&lt;=45,"31-45",Table1[[#This Row],[Patient Waittime]]&lt;=60,"46-60",TRUE,"60+")</f>
        <v>16-30</v>
      </c>
      <c r="Q418">
        <f>--(Table1[[#This Row],[Patient Waittime]]&lt;=30)</f>
        <v>1</v>
      </c>
      <c r="R418">
        <f>--Table1[[#This Row],[Patient Admission Flag]]</f>
        <v>1</v>
      </c>
      <c r="S418">
        <f>--AND(Table1[[#This Row],[WithinTarget]]=1,Table1[[#This Row],[Patient Satisfaction Score]]&gt;=7)</f>
        <v>0</v>
      </c>
      <c r="T418" t="str">
        <f>IF(LEFT(Table1[[#This Row],[Patient Gender]],1)="F","Female","Male")</f>
        <v>Female</v>
      </c>
    </row>
    <row r="419" spans="1:20" x14ac:dyDescent="0.3">
      <c r="A419" t="s">
        <v>523</v>
      </c>
      <c r="B419" s="1">
        <v>45067.248611111114</v>
      </c>
      <c r="C419" t="s">
        <v>13</v>
      </c>
      <c r="D419">
        <v>13</v>
      </c>
      <c r="E419" t="s">
        <v>22</v>
      </c>
      <c r="F419" t="s">
        <v>15</v>
      </c>
      <c r="G419" t="b">
        <v>1</v>
      </c>
      <c r="I419">
        <v>27</v>
      </c>
      <c r="J419" t="b">
        <v>1</v>
      </c>
      <c r="K419">
        <f>YEAR(Table1[[#This Row],[Patient Admission Date]])</f>
        <v>2023</v>
      </c>
      <c r="L419" t="str">
        <f>TEXT(Table1[[#This Row],[Patient Admission Date]],"mmm")</f>
        <v>May</v>
      </c>
      <c r="M419" t="str">
        <f>TEXT(Table1[[#This Row],[Patient Admission Date]],"ddd")</f>
        <v>Sun</v>
      </c>
      <c r="N419" t="str">
        <f>TEXT(INT(HOUR(Table1[[#This Row],[Patient Admission Date]])/3)*3,"00")&amp;"-"&amp;TEXT(INT(HOUR(Table1[[#This Row],[Patient Admission Date]])/3)*3+3,"00")</f>
        <v>03-06</v>
      </c>
      <c r="O419" t="str" cm="1">
        <f t="array" ref="O419">_xlfn.IFS(Table1[[#This Row],[Patient Age]]&lt;=14,"0-14",Table1[[#This Row],[Patient Age]]&lt;=29,"15-29",Table1[[#This Row],[Patient Age]]&lt;=44,"30-44",Table1[[#This Row],[Patient Age]]&lt;=59,"45-59",Table1[[#This Row],[Patient Age]]&lt;=74,"60-74",TRUE,"75+")</f>
        <v>0-14</v>
      </c>
      <c r="P419" t="str" cm="1">
        <f t="array" ref="P419">_xlfn.IFS(Table1[[#This Row],[Patient Waittime]]&lt;=15,"0-15",Table1[[#This Row],[Patient Waittime]]&lt;=30,"16-30",Table1[[#This Row],[Patient Waittime]]&lt;=45,"31-45",Table1[[#This Row],[Patient Waittime]]&lt;=60,"46-60",TRUE,"60+")</f>
        <v>16-30</v>
      </c>
      <c r="Q419">
        <f>--(Table1[[#This Row],[Patient Waittime]]&lt;=30)</f>
        <v>1</v>
      </c>
      <c r="R419">
        <f>--Table1[[#This Row],[Patient Admission Flag]]</f>
        <v>1</v>
      </c>
      <c r="S419">
        <f>--AND(Table1[[#This Row],[WithinTarget]]=1,Table1[[#This Row],[Patient Satisfaction Score]]&gt;=7)</f>
        <v>0</v>
      </c>
      <c r="T419" t="str">
        <f>IF(LEFT(Table1[[#This Row],[Patient Gender]],1)="F","Female","Male")</f>
        <v>Female</v>
      </c>
    </row>
    <row r="420" spans="1:20" x14ac:dyDescent="0.3">
      <c r="A420" t="s">
        <v>524</v>
      </c>
      <c r="B420" s="1">
        <v>45039.806250000001</v>
      </c>
      <c r="C420" t="s">
        <v>9</v>
      </c>
      <c r="D420">
        <v>74</v>
      </c>
      <c r="E420" t="s">
        <v>10</v>
      </c>
      <c r="F420" t="s">
        <v>27</v>
      </c>
      <c r="G420" t="b">
        <v>1</v>
      </c>
      <c r="I420">
        <v>51</v>
      </c>
      <c r="J420" t="b">
        <v>1</v>
      </c>
      <c r="K420">
        <f>YEAR(Table1[[#This Row],[Patient Admission Date]])</f>
        <v>2023</v>
      </c>
      <c r="L420" t="str">
        <f>TEXT(Table1[[#This Row],[Patient Admission Date]],"mmm")</f>
        <v>Apr</v>
      </c>
      <c r="M420" t="str">
        <f>TEXT(Table1[[#This Row],[Patient Admission Date]],"ddd")</f>
        <v>Sun</v>
      </c>
      <c r="N420" t="str">
        <f>TEXT(INT(HOUR(Table1[[#This Row],[Patient Admission Date]])/3)*3,"00")&amp;"-"&amp;TEXT(INT(HOUR(Table1[[#This Row],[Patient Admission Date]])/3)*3+3,"00")</f>
        <v>18-21</v>
      </c>
      <c r="O420" t="str" cm="1">
        <f t="array" ref="O420">_xlfn.IFS(Table1[[#This Row],[Patient Age]]&lt;=14,"0-14",Table1[[#This Row],[Patient Age]]&lt;=29,"15-29",Table1[[#This Row],[Patient Age]]&lt;=44,"30-44",Table1[[#This Row],[Patient Age]]&lt;=59,"45-59",Table1[[#This Row],[Patient Age]]&lt;=74,"60-74",TRUE,"75+")</f>
        <v>60-74</v>
      </c>
      <c r="P420" t="str" cm="1">
        <f t="array" ref="P420">_xlfn.IFS(Table1[[#This Row],[Patient Waittime]]&lt;=15,"0-15",Table1[[#This Row],[Patient Waittime]]&lt;=30,"16-30",Table1[[#This Row],[Patient Waittime]]&lt;=45,"31-45",Table1[[#This Row],[Patient Waittime]]&lt;=60,"46-60",TRUE,"60+")</f>
        <v>46-60</v>
      </c>
      <c r="Q420">
        <f>--(Table1[[#This Row],[Patient Waittime]]&lt;=30)</f>
        <v>0</v>
      </c>
      <c r="R420">
        <f>--Table1[[#This Row],[Patient Admission Flag]]</f>
        <v>1</v>
      </c>
      <c r="S420">
        <f>--AND(Table1[[#This Row],[WithinTarget]]=1,Table1[[#This Row],[Patient Satisfaction Score]]&gt;=7)</f>
        <v>0</v>
      </c>
      <c r="T420" t="str">
        <f>IF(LEFT(Table1[[#This Row],[Patient Gender]],1)="F","Female","Male")</f>
        <v>Male</v>
      </c>
    </row>
    <row r="421" spans="1:20" x14ac:dyDescent="0.3">
      <c r="A421" t="s">
        <v>525</v>
      </c>
      <c r="B421" s="1">
        <v>45071.750694444447</v>
      </c>
      <c r="C421" t="s">
        <v>13</v>
      </c>
      <c r="D421">
        <v>34</v>
      </c>
      <c r="E421" t="s">
        <v>22</v>
      </c>
      <c r="F421" t="s">
        <v>11</v>
      </c>
      <c r="G421" t="b">
        <v>0</v>
      </c>
      <c r="I421">
        <v>39</v>
      </c>
      <c r="J421" t="b">
        <v>0</v>
      </c>
      <c r="K421">
        <f>YEAR(Table1[[#This Row],[Patient Admission Date]])</f>
        <v>2023</v>
      </c>
      <c r="L421" t="str">
        <f>TEXT(Table1[[#This Row],[Patient Admission Date]],"mmm")</f>
        <v>May</v>
      </c>
      <c r="M421" t="str">
        <f>TEXT(Table1[[#This Row],[Patient Admission Date]],"ddd")</f>
        <v>Thu</v>
      </c>
      <c r="N421" t="str">
        <f>TEXT(INT(HOUR(Table1[[#This Row],[Patient Admission Date]])/3)*3,"00")&amp;"-"&amp;TEXT(INT(HOUR(Table1[[#This Row],[Patient Admission Date]])/3)*3+3,"00")</f>
        <v>18-21</v>
      </c>
      <c r="O421" t="str" cm="1">
        <f t="array" ref="O421">_xlfn.IFS(Table1[[#This Row],[Patient Age]]&lt;=14,"0-14",Table1[[#This Row],[Patient Age]]&lt;=29,"15-29",Table1[[#This Row],[Patient Age]]&lt;=44,"30-44",Table1[[#This Row],[Patient Age]]&lt;=59,"45-59",Table1[[#This Row],[Patient Age]]&lt;=74,"60-74",TRUE,"75+")</f>
        <v>30-44</v>
      </c>
      <c r="P421" t="str" cm="1">
        <f t="array" ref="P421">_xlfn.IFS(Table1[[#This Row],[Patient Waittime]]&lt;=15,"0-15",Table1[[#This Row],[Patient Waittime]]&lt;=30,"16-30",Table1[[#This Row],[Patient Waittime]]&lt;=45,"31-45",Table1[[#This Row],[Patient Waittime]]&lt;=60,"46-60",TRUE,"60+")</f>
        <v>31-45</v>
      </c>
      <c r="Q421">
        <f>--(Table1[[#This Row],[Patient Waittime]]&lt;=30)</f>
        <v>0</v>
      </c>
      <c r="R421">
        <f>--Table1[[#This Row],[Patient Admission Flag]]</f>
        <v>0</v>
      </c>
      <c r="S421">
        <f>--AND(Table1[[#This Row],[WithinTarget]]=1,Table1[[#This Row],[Patient Satisfaction Score]]&gt;=7)</f>
        <v>0</v>
      </c>
      <c r="T421" t="str">
        <f>IF(LEFT(Table1[[#This Row],[Patient Gender]],1)="F","Female","Male")</f>
        <v>Female</v>
      </c>
    </row>
    <row r="422" spans="1:20" x14ac:dyDescent="0.3">
      <c r="A422" t="s">
        <v>526</v>
      </c>
      <c r="B422" s="1">
        <v>45105.558333333334</v>
      </c>
      <c r="C422" t="s">
        <v>9</v>
      </c>
      <c r="D422">
        <v>76</v>
      </c>
      <c r="E422" t="s">
        <v>10</v>
      </c>
      <c r="F422" t="s">
        <v>11</v>
      </c>
      <c r="G422" t="b">
        <v>1</v>
      </c>
      <c r="I422">
        <v>53</v>
      </c>
      <c r="J422" t="b">
        <v>1</v>
      </c>
      <c r="K422">
        <f>YEAR(Table1[[#This Row],[Patient Admission Date]])</f>
        <v>2023</v>
      </c>
      <c r="L422" t="str">
        <f>TEXT(Table1[[#This Row],[Patient Admission Date]],"mmm")</f>
        <v>Jun</v>
      </c>
      <c r="M422" t="str">
        <f>TEXT(Table1[[#This Row],[Patient Admission Date]],"ddd")</f>
        <v>Wed</v>
      </c>
      <c r="N422" t="str">
        <f>TEXT(INT(HOUR(Table1[[#This Row],[Patient Admission Date]])/3)*3,"00")&amp;"-"&amp;TEXT(INT(HOUR(Table1[[#This Row],[Patient Admission Date]])/3)*3+3,"00")</f>
        <v>12-15</v>
      </c>
      <c r="O422" t="str" cm="1">
        <f t="array" ref="O422">_xlfn.IFS(Table1[[#This Row],[Patient Age]]&lt;=14,"0-14",Table1[[#This Row],[Patient Age]]&lt;=29,"15-29",Table1[[#This Row],[Patient Age]]&lt;=44,"30-44",Table1[[#This Row],[Patient Age]]&lt;=59,"45-59",Table1[[#This Row],[Patient Age]]&lt;=74,"60-74",TRUE,"75+")</f>
        <v>75+</v>
      </c>
      <c r="P422" t="str" cm="1">
        <f t="array" ref="P422">_xlfn.IFS(Table1[[#This Row],[Patient Waittime]]&lt;=15,"0-15",Table1[[#This Row],[Patient Waittime]]&lt;=30,"16-30",Table1[[#This Row],[Patient Waittime]]&lt;=45,"31-45",Table1[[#This Row],[Patient Waittime]]&lt;=60,"46-60",TRUE,"60+")</f>
        <v>46-60</v>
      </c>
      <c r="Q422">
        <f>--(Table1[[#This Row],[Patient Waittime]]&lt;=30)</f>
        <v>0</v>
      </c>
      <c r="R422">
        <f>--Table1[[#This Row],[Patient Admission Flag]]</f>
        <v>1</v>
      </c>
      <c r="S422">
        <f>--AND(Table1[[#This Row],[WithinTarget]]=1,Table1[[#This Row],[Patient Satisfaction Score]]&gt;=7)</f>
        <v>0</v>
      </c>
      <c r="T422" t="str">
        <f>IF(LEFT(Table1[[#This Row],[Patient Gender]],1)="F","Female","Male")</f>
        <v>Male</v>
      </c>
    </row>
    <row r="423" spans="1:20" x14ac:dyDescent="0.3">
      <c r="A423" t="s">
        <v>527</v>
      </c>
      <c r="B423" s="1">
        <v>45339.026388888888</v>
      </c>
      <c r="C423" t="s">
        <v>9</v>
      </c>
      <c r="D423">
        <v>26</v>
      </c>
      <c r="E423" t="s">
        <v>18</v>
      </c>
      <c r="F423" t="s">
        <v>23</v>
      </c>
      <c r="G423" t="b">
        <v>1</v>
      </c>
      <c r="H423">
        <v>9</v>
      </c>
      <c r="I423">
        <v>59</v>
      </c>
      <c r="J423" t="b">
        <v>1</v>
      </c>
      <c r="K423">
        <f>YEAR(Table1[[#This Row],[Patient Admission Date]])</f>
        <v>2024</v>
      </c>
      <c r="L423" t="str">
        <f>TEXT(Table1[[#This Row],[Patient Admission Date]],"mmm")</f>
        <v>Feb</v>
      </c>
      <c r="M423" t="str">
        <f>TEXT(Table1[[#This Row],[Patient Admission Date]],"ddd")</f>
        <v>Sat</v>
      </c>
      <c r="N423" t="str">
        <f>TEXT(INT(HOUR(Table1[[#This Row],[Patient Admission Date]])/3)*3,"00")&amp;"-"&amp;TEXT(INT(HOUR(Table1[[#This Row],[Patient Admission Date]])/3)*3+3,"00")</f>
        <v>00-03</v>
      </c>
      <c r="O423" t="str" cm="1">
        <f t="array" ref="O423">_xlfn.IFS(Table1[[#This Row],[Patient Age]]&lt;=14,"0-14",Table1[[#This Row],[Patient Age]]&lt;=29,"15-29",Table1[[#This Row],[Patient Age]]&lt;=44,"30-44",Table1[[#This Row],[Patient Age]]&lt;=59,"45-59",Table1[[#This Row],[Patient Age]]&lt;=74,"60-74",TRUE,"75+")</f>
        <v>15-29</v>
      </c>
      <c r="P423" t="str" cm="1">
        <f t="array" ref="P423">_xlfn.IFS(Table1[[#This Row],[Patient Waittime]]&lt;=15,"0-15",Table1[[#This Row],[Patient Waittime]]&lt;=30,"16-30",Table1[[#This Row],[Patient Waittime]]&lt;=45,"31-45",Table1[[#This Row],[Patient Waittime]]&lt;=60,"46-60",TRUE,"60+")</f>
        <v>46-60</v>
      </c>
      <c r="Q423">
        <f>--(Table1[[#This Row],[Patient Waittime]]&lt;=30)</f>
        <v>0</v>
      </c>
      <c r="R423">
        <f>--Table1[[#This Row],[Patient Admission Flag]]</f>
        <v>1</v>
      </c>
      <c r="S423">
        <f>--AND(Table1[[#This Row],[WithinTarget]]=1,Table1[[#This Row],[Patient Satisfaction Score]]&gt;=7)</f>
        <v>0</v>
      </c>
      <c r="T423" t="str">
        <f>IF(LEFT(Table1[[#This Row],[Patient Gender]],1)="F","Female","Male")</f>
        <v>Male</v>
      </c>
    </row>
    <row r="424" spans="1:20" x14ac:dyDescent="0.3">
      <c r="A424" t="s">
        <v>528</v>
      </c>
      <c r="B424" s="1">
        <v>45578.631944444445</v>
      </c>
      <c r="C424" t="s">
        <v>13</v>
      </c>
      <c r="D424">
        <v>79</v>
      </c>
      <c r="E424" t="s">
        <v>18</v>
      </c>
      <c r="F424" t="s">
        <v>15</v>
      </c>
      <c r="G424" t="b">
        <v>0</v>
      </c>
      <c r="I424">
        <v>21</v>
      </c>
      <c r="J424" t="b">
        <v>0</v>
      </c>
      <c r="K424">
        <f>YEAR(Table1[[#This Row],[Patient Admission Date]])</f>
        <v>2024</v>
      </c>
      <c r="L424" t="str">
        <f>TEXT(Table1[[#This Row],[Patient Admission Date]],"mmm")</f>
        <v>Oct</v>
      </c>
      <c r="M424" t="str">
        <f>TEXT(Table1[[#This Row],[Patient Admission Date]],"ddd")</f>
        <v>Sun</v>
      </c>
      <c r="N424" t="str">
        <f>TEXT(INT(HOUR(Table1[[#This Row],[Patient Admission Date]])/3)*3,"00")&amp;"-"&amp;TEXT(INT(HOUR(Table1[[#This Row],[Patient Admission Date]])/3)*3+3,"00")</f>
        <v>15-18</v>
      </c>
      <c r="O424" t="str" cm="1">
        <f t="array" ref="O424">_xlfn.IFS(Table1[[#This Row],[Patient Age]]&lt;=14,"0-14",Table1[[#This Row],[Patient Age]]&lt;=29,"15-29",Table1[[#This Row],[Patient Age]]&lt;=44,"30-44",Table1[[#This Row],[Patient Age]]&lt;=59,"45-59",Table1[[#This Row],[Patient Age]]&lt;=74,"60-74",TRUE,"75+")</f>
        <v>75+</v>
      </c>
      <c r="P424" t="str" cm="1">
        <f t="array" ref="P424">_xlfn.IFS(Table1[[#This Row],[Patient Waittime]]&lt;=15,"0-15",Table1[[#This Row],[Patient Waittime]]&lt;=30,"16-30",Table1[[#This Row],[Patient Waittime]]&lt;=45,"31-45",Table1[[#This Row],[Patient Waittime]]&lt;=60,"46-60",TRUE,"60+")</f>
        <v>16-30</v>
      </c>
      <c r="Q424">
        <f>--(Table1[[#This Row],[Patient Waittime]]&lt;=30)</f>
        <v>1</v>
      </c>
      <c r="R424">
        <f>--Table1[[#This Row],[Patient Admission Flag]]</f>
        <v>0</v>
      </c>
      <c r="S424">
        <f>--AND(Table1[[#This Row],[WithinTarget]]=1,Table1[[#This Row],[Patient Satisfaction Score]]&gt;=7)</f>
        <v>0</v>
      </c>
      <c r="T424" t="str">
        <f>IF(LEFT(Table1[[#This Row],[Patient Gender]],1)="F","Female","Male")</f>
        <v>Female</v>
      </c>
    </row>
    <row r="425" spans="1:20" x14ac:dyDescent="0.3">
      <c r="A425" t="s">
        <v>529</v>
      </c>
      <c r="B425" s="1">
        <v>45200.638888888891</v>
      </c>
      <c r="C425" t="s">
        <v>13</v>
      </c>
      <c r="D425">
        <v>28</v>
      </c>
      <c r="E425" t="s">
        <v>21</v>
      </c>
      <c r="F425" t="s">
        <v>27</v>
      </c>
      <c r="G425" t="b">
        <v>0</v>
      </c>
      <c r="H425">
        <v>7</v>
      </c>
      <c r="I425">
        <v>18</v>
      </c>
      <c r="J425" t="b">
        <v>0</v>
      </c>
      <c r="K425">
        <f>YEAR(Table1[[#This Row],[Patient Admission Date]])</f>
        <v>2023</v>
      </c>
      <c r="L425" t="str">
        <f>TEXT(Table1[[#This Row],[Patient Admission Date]],"mmm")</f>
        <v>Oct</v>
      </c>
      <c r="M425" t="str">
        <f>TEXT(Table1[[#This Row],[Patient Admission Date]],"ddd")</f>
        <v>Sun</v>
      </c>
      <c r="N425" t="str">
        <f>TEXT(INT(HOUR(Table1[[#This Row],[Patient Admission Date]])/3)*3,"00")&amp;"-"&amp;TEXT(INT(HOUR(Table1[[#This Row],[Patient Admission Date]])/3)*3+3,"00")</f>
        <v>15-18</v>
      </c>
      <c r="O425" t="str" cm="1">
        <f t="array" ref="O425">_xlfn.IFS(Table1[[#This Row],[Patient Age]]&lt;=14,"0-14",Table1[[#This Row],[Patient Age]]&lt;=29,"15-29",Table1[[#This Row],[Patient Age]]&lt;=44,"30-44",Table1[[#This Row],[Patient Age]]&lt;=59,"45-59",Table1[[#This Row],[Patient Age]]&lt;=74,"60-74",TRUE,"75+")</f>
        <v>15-29</v>
      </c>
      <c r="P425" t="str" cm="1">
        <f t="array" ref="P425">_xlfn.IFS(Table1[[#This Row],[Patient Waittime]]&lt;=15,"0-15",Table1[[#This Row],[Patient Waittime]]&lt;=30,"16-30",Table1[[#This Row],[Patient Waittime]]&lt;=45,"31-45",Table1[[#This Row],[Patient Waittime]]&lt;=60,"46-60",TRUE,"60+")</f>
        <v>16-30</v>
      </c>
      <c r="Q425">
        <f>--(Table1[[#This Row],[Patient Waittime]]&lt;=30)</f>
        <v>1</v>
      </c>
      <c r="R425">
        <f>--Table1[[#This Row],[Patient Admission Flag]]</f>
        <v>0</v>
      </c>
      <c r="S425">
        <f>--AND(Table1[[#This Row],[WithinTarget]]=1,Table1[[#This Row],[Patient Satisfaction Score]]&gt;=7)</f>
        <v>1</v>
      </c>
      <c r="T425" t="str">
        <f>IF(LEFT(Table1[[#This Row],[Patient Gender]],1)="F","Female","Male")</f>
        <v>Female</v>
      </c>
    </row>
    <row r="426" spans="1:20" x14ac:dyDescent="0.3">
      <c r="A426" t="s">
        <v>530</v>
      </c>
      <c r="B426" s="1">
        <v>45143.625</v>
      </c>
      <c r="C426" t="s">
        <v>13</v>
      </c>
      <c r="D426">
        <v>45</v>
      </c>
      <c r="E426" t="s">
        <v>10</v>
      </c>
      <c r="F426" t="s">
        <v>17</v>
      </c>
      <c r="G426" t="b">
        <v>0</v>
      </c>
      <c r="I426">
        <v>40</v>
      </c>
      <c r="J426" t="b">
        <v>0</v>
      </c>
      <c r="K426">
        <f>YEAR(Table1[[#This Row],[Patient Admission Date]])</f>
        <v>2023</v>
      </c>
      <c r="L426" t="str">
        <f>TEXT(Table1[[#This Row],[Patient Admission Date]],"mmm")</f>
        <v>Aug</v>
      </c>
      <c r="M426" t="str">
        <f>TEXT(Table1[[#This Row],[Patient Admission Date]],"ddd")</f>
        <v>Sat</v>
      </c>
      <c r="N426" t="str">
        <f>TEXT(INT(HOUR(Table1[[#This Row],[Patient Admission Date]])/3)*3,"00")&amp;"-"&amp;TEXT(INT(HOUR(Table1[[#This Row],[Patient Admission Date]])/3)*3+3,"00")</f>
        <v>15-18</v>
      </c>
      <c r="O426" t="str" cm="1">
        <f t="array" ref="O426">_xlfn.IFS(Table1[[#This Row],[Patient Age]]&lt;=14,"0-14",Table1[[#This Row],[Patient Age]]&lt;=29,"15-29",Table1[[#This Row],[Patient Age]]&lt;=44,"30-44",Table1[[#This Row],[Patient Age]]&lt;=59,"45-59",Table1[[#This Row],[Patient Age]]&lt;=74,"60-74",TRUE,"75+")</f>
        <v>45-59</v>
      </c>
      <c r="P426" t="str" cm="1">
        <f t="array" ref="P426">_xlfn.IFS(Table1[[#This Row],[Patient Waittime]]&lt;=15,"0-15",Table1[[#This Row],[Patient Waittime]]&lt;=30,"16-30",Table1[[#This Row],[Patient Waittime]]&lt;=45,"31-45",Table1[[#This Row],[Patient Waittime]]&lt;=60,"46-60",TRUE,"60+")</f>
        <v>31-45</v>
      </c>
      <c r="Q426">
        <f>--(Table1[[#This Row],[Patient Waittime]]&lt;=30)</f>
        <v>0</v>
      </c>
      <c r="R426">
        <f>--Table1[[#This Row],[Patient Admission Flag]]</f>
        <v>0</v>
      </c>
      <c r="S426">
        <f>--AND(Table1[[#This Row],[WithinTarget]]=1,Table1[[#This Row],[Patient Satisfaction Score]]&gt;=7)</f>
        <v>0</v>
      </c>
      <c r="T426" t="str">
        <f>IF(LEFT(Table1[[#This Row],[Patient Gender]],1)="F","Female","Male")</f>
        <v>Female</v>
      </c>
    </row>
    <row r="427" spans="1:20" x14ac:dyDescent="0.3">
      <c r="A427" t="s">
        <v>531</v>
      </c>
      <c r="B427" s="1">
        <v>45214.613888888889</v>
      </c>
      <c r="C427" t="s">
        <v>9</v>
      </c>
      <c r="D427">
        <v>22</v>
      </c>
      <c r="E427" t="s">
        <v>10</v>
      </c>
      <c r="F427" t="s">
        <v>17</v>
      </c>
      <c r="G427" t="b">
        <v>0</v>
      </c>
      <c r="I427">
        <v>32</v>
      </c>
      <c r="J427" t="b">
        <v>0</v>
      </c>
      <c r="K427">
        <f>YEAR(Table1[[#This Row],[Patient Admission Date]])</f>
        <v>2023</v>
      </c>
      <c r="L427" t="str">
        <f>TEXT(Table1[[#This Row],[Patient Admission Date]],"mmm")</f>
        <v>Oct</v>
      </c>
      <c r="M427" t="str">
        <f>TEXT(Table1[[#This Row],[Patient Admission Date]],"ddd")</f>
        <v>Sun</v>
      </c>
      <c r="N427" t="str">
        <f>TEXT(INT(HOUR(Table1[[#This Row],[Patient Admission Date]])/3)*3,"00")&amp;"-"&amp;TEXT(INT(HOUR(Table1[[#This Row],[Patient Admission Date]])/3)*3+3,"00")</f>
        <v>12-15</v>
      </c>
      <c r="O427" t="str" cm="1">
        <f t="array" ref="O427">_xlfn.IFS(Table1[[#This Row],[Patient Age]]&lt;=14,"0-14",Table1[[#This Row],[Patient Age]]&lt;=29,"15-29",Table1[[#This Row],[Patient Age]]&lt;=44,"30-44",Table1[[#This Row],[Patient Age]]&lt;=59,"45-59",Table1[[#This Row],[Patient Age]]&lt;=74,"60-74",TRUE,"75+")</f>
        <v>15-29</v>
      </c>
      <c r="P427" t="str" cm="1">
        <f t="array" ref="P427">_xlfn.IFS(Table1[[#This Row],[Patient Waittime]]&lt;=15,"0-15",Table1[[#This Row],[Patient Waittime]]&lt;=30,"16-30",Table1[[#This Row],[Patient Waittime]]&lt;=45,"31-45",Table1[[#This Row],[Patient Waittime]]&lt;=60,"46-60",TRUE,"60+")</f>
        <v>31-45</v>
      </c>
      <c r="Q427">
        <f>--(Table1[[#This Row],[Patient Waittime]]&lt;=30)</f>
        <v>0</v>
      </c>
      <c r="R427">
        <f>--Table1[[#This Row],[Patient Admission Flag]]</f>
        <v>0</v>
      </c>
      <c r="S427">
        <f>--AND(Table1[[#This Row],[WithinTarget]]=1,Table1[[#This Row],[Patient Satisfaction Score]]&gt;=7)</f>
        <v>0</v>
      </c>
      <c r="T427" t="str">
        <f>IF(LEFT(Table1[[#This Row],[Patient Gender]],1)="F","Female","Male")</f>
        <v>Male</v>
      </c>
    </row>
    <row r="428" spans="1:20" x14ac:dyDescent="0.3">
      <c r="A428" t="s">
        <v>532</v>
      </c>
      <c r="B428" s="1">
        <v>45110.37777777778</v>
      </c>
      <c r="C428" t="s">
        <v>9</v>
      </c>
      <c r="D428">
        <v>76</v>
      </c>
      <c r="E428" t="s">
        <v>10</v>
      </c>
      <c r="F428" t="s">
        <v>11</v>
      </c>
      <c r="G428" t="b">
        <v>1</v>
      </c>
      <c r="H428">
        <v>3</v>
      </c>
      <c r="I428">
        <v>50</v>
      </c>
      <c r="J428" t="b">
        <v>1</v>
      </c>
      <c r="K428">
        <f>YEAR(Table1[[#This Row],[Patient Admission Date]])</f>
        <v>2023</v>
      </c>
      <c r="L428" t="str">
        <f>TEXT(Table1[[#This Row],[Patient Admission Date]],"mmm")</f>
        <v>Jul</v>
      </c>
      <c r="M428" t="str">
        <f>TEXT(Table1[[#This Row],[Patient Admission Date]],"ddd")</f>
        <v>Mon</v>
      </c>
      <c r="N428" t="str">
        <f>TEXT(INT(HOUR(Table1[[#This Row],[Patient Admission Date]])/3)*3,"00")&amp;"-"&amp;TEXT(INT(HOUR(Table1[[#This Row],[Patient Admission Date]])/3)*3+3,"00")</f>
        <v>09-12</v>
      </c>
      <c r="O428" t="str" cm="1">
        <f t="array" ref="O428">_xlfn.IFS(Table1[[#This Row],[Patient Age]]&lt;=14,"0-14",Table1[[#This Row],[Patient Age]]&lt;=29,"15-29",Table1[[#This Row],[Patient Age]]&lt;=44,"30-44",Table1[[#This Row],[Patient Age]]&lt;=59,"45-59",Table1[[#This Row],[Patient Age]]&lt;=74,"60-74",TRUE,"75+")</f>
        <v>75+</v>
      </c>
      <c r="P428" t="str" cm="1">
        <f t="array" ref="P428">_xlfn.IFS(Table1[[#This Row],[Patient Waittime]]&lt;=15,"0-15",Table1[[#This Row],[Patient Waittime]]&lt;=30,"16-30",Table1[[#This Row],[Patient Waittime]]&lt;=45,"31-45",Table1[[#This Row],[Patient Waittime]]&lt;=60,"46-60",TRUE,"60+")</f>
        <v>46-60</v>
      </c>
      <c r="Q428">
        <f>--(Table1[[#This Row],[Patient Waittime]]&lt;=30)</f>
        <v>0</v>
      </c>
      <c r="R428">
        <f>--Table1[[#This Row],[Patient Admission Flag]]</f>
        <v>1</v>
      </c>
      <c r="S428">
        <f>--AND(Table1[[#This Row],[WithinTarget]]=1,Table1[[#This Row],[Patient Satisfaction Score]]&gt;=7)</f>
        <v>0</v>
      </c>
      <c r="T428" t="str">
        <f>IF(LEFT(Table1[[#This Row],[Patient Gender]],1)="F","Female","Male")</f>
        <v>Male</v>
      </c>
    </row>
    <row r="429" spans="1:20" x14ac:dyDescent="0.3">
      <c r="A429" t="s">
        <v>533</v>
      </c>
      <c r="B429" s="1">
        <v>45165.025694444441</v>
      </c>
      <c r="C429" t="s">
        <v>13</v>
      </c>
      <c r="D429">
        <v>8</v>
      </c>
      <c r="E429" t="s">
        <v>14</v>
      </c>
      <c r="F429" t="s">
        <v>11</v>
      </c>
      <c r="G429" t="b">
        <v>1</v>
      </c>
      <c r="I429">
        <v>41</v>
      </c>
      <c r="J429" t="b">
        <v>1</v>
      </c>
      <c r="K429">
        <f>YEAR(Table1[[#This Row],[Patient Admission Date]])</f>
        <v>2023</v>
      </c>
      <c r="L429" t="str">
        <f>TEXT(Table1[[#This Row],[Patient Admission Date]],"mmm")</f>
        <v>Aug</v>
      </c>
      <c r="M429" t="str">
        <f>TEXT(Table1[[#This Row],[Patient Admission Date]],"ddd")</f>
        <v>Sun</v>
      </c>
      <c r="N429" t="str">
        <f>TEXT(INT(HOUR(Table1[[#This Row],[Patient Admission Date]])/3)*3,"00")&amp;"-"&amp;TEXT(INT(HOUR(Table1[[#This Row],[Patient Admission Date]])/3)*3+3,"00")</f>
        <v>00-03</v>
      </c>
      <c r="O429" t="str" cm="1">
        <f t="array" ref="O429">_xlfn.IFS(Table1[[#This Row],[Patient Age]]&lt;=14,"0-14",Table1[[#This Row],[Patient Age]]&lt;=29,"15-29",Table1[[#This Row],[Patient Age]]&lt;=44,"30-44",Table1[[#This Row],[Patient Age]]&lt;=59,"45-59",Table1[[#This Row],[Patient Age]]&lt;=74,"60-74",TRUE,"75+")</f>
        <v>0-14</v>
      </c>
      <c r="P429" t="str" cm="1">
        <f t="array" ref="P429">_xlfn.IFS(Table1[[#This Row],[Patient Waittime]]&lt;=15,"0-15",Table1[[#This Row],[Patient Waittime]]&lt;=30,"16-30",Table1[[#This Row],[Patient Waittime]]&lt;=45,"31-45",Table1[[#This Row],[Patient Waittime]]&lt;=60,"46-60",TRUE,"60+")</f>
        <v>31-45</v>
      </c>
      <c r="Q429">
        <f>--(Table1[[#This Row],[Patient Waittime]]&lt;=30)</f>
        <v>0</v>
      </c>
      <c r="R429">
        <f>--Table1[[#This Row],[Patient Admission Flag]]</f>
        <v>1</v>
      </c>
      <c r="S429">
        <f>--AND(Table1[[#This Row],[WithinTarget]]=1,Table1[[#This Row],[Patient Satisfaction Score]]&gt;=7)</f>
        <v>0</v>
      </c>
      <c r="T429" t="str">
        <f>IF(LEFT(Table1[[#This Row],[Patient Gender]],1)="F","Female","Male")</f>
        <v>Female</v>
      </c>
    </row>
    <row r="430" spans="1:20" x14ac:dyDescent="0.3">
      <c r="A430" t="s">
        <v>534</v>
      </c>
      <c r="B430" s="1">
        <v>45388.5</v>
      </c>
      <c r="C430" t="s">
        <v>13</v>
      </c>
      <c r="D430">
        <v>4</v>
      </c>
      <c r="E430" t="s">
        <v>14</v>
      </c>
      <c r="F430" t="s">
        <v>20</v>
      </c>
      <c r="G430" t="b">
        <v>0</v>
      </c>
      <c r="H430">
        <v>6</v>
      </c>
      <c r="I430">
        <v>47</v>
      </c>
      <c r="J430" t="b">
        <v>0</v>
      </c>
      <c r="K430">
        <f>YEAR(Table1[[#This Row],[Patient Admission Date]])</f>
        <v>2024</v>
      </c>
      <c r="L430" t="str">
        <f>TEXT(Table1[[#This Row],[Patient Admission Date]],"mmm")</f>
        <v>Apr</v>
      </c>
      <c r="M430" t="str">
        <f>TEXT(Table1[[#This Row],[Patient Admission Date]],"ddd")</f>
        <v>Sat</v>
      </c>
      <c r="N430" t="str">
        <f>TEXT(INT(HOUR(Table1[[#This Row],[Patient Admission Date]])/3)*3,"00")&amp;"-"&amp;TEXT(INT(HOUR(Table1[[#This Row],[Patient Admission Date]])/3)*3+3,"00")</f>
        <v>12-15</v>
      </c>
      <c r="O430" t="str" cm="1">
        <f t="array" ref="O430">_xlfn.IFS(Table1[[#This Row],[Patient Age]]&lt;=14,"0-14",Table1[[#This Row],[Patient Age]]&lt;=29,"15-29",Table1[[#This Row],[Patient Age]]&lt;=44,"30-44",Table1[[#This Row],[Patient Age]]&lt;=59,"45-59",Table1[[#This Row],[Patient Age]]&lt;=74,"60-74",TRUE,"75+")</f>
        <v>0-14</v>
      </c>
      <c r="P430" t="str" cm="1">
        <f t="array" ref="P430">_xlfn.IFS(Table1[[#This Row],[Patient Waittime]]&lt;=15,"0-15",Table1[[#This Row],[Patient Waittime]]&lt;=30,"16-30",Table1[[#This Row],[Patient Waittime]]&lt;=45,"31-45",Table1[[#This Row],[Patient Waittime]]&lt;=60,"46-60",TRUE,"60+")</f>
        <v>46-60</v>
      </c>
      <c r="Q430">
        <f>--(Table1[[#This Row],[Patient Waittime]]&lt;=30)</f>
        <v>0</v>
      </c>
      <c r="R430">
        <f>--Table1[[#This Row],[Patient Admission Flag]]</f>
        <v>0</v>
      </c>
      <c r="S430">
        <f>--AND(Table1[[#This Row],[WithinTarget]]=1,Table1[[#This Row],[Patient Satisfaction Score]]&gt;=7)</f>
        <v>0</v>
      </c>
      <c r="T430" t="str">
        <f>IF(LEFT(Table1[[#This Row],[Patient Gender]],1)="F","Female","Male")</f>
        <v>Female</v>
      </c>
    </row>
    <row r="431" spans="1:20" x14ac:dyDescent="0.3">
      <c r="A431" t="s">
        <v>535</v>
      </c>
      <c r="B431" s="1">
        <v>45210.523611111108</v>
      </c>
      <c r="C431" t="s">
        <v>13</v>
      </c>
      <c r="D431">
        <v>17</v>
      </c>
      <c r="E431" t="s">
        <v>10</v>
      </c>
      <c r="F431" t="s">
        <v>11</v>
      </c>
      <c r="G431" t="b">
        <v>1</v>
      </c>
      <c r="H431">
        <v>4</v>
      </c>
      <c r="I431">
        <v>37</v>
      </c>
      <c r="J431" t="b">
        <v>1</v>
      </c>
      <c r="K431">
        <f>YEAR(Table1[[#This Row],[Patient Admission Date]])</f>
        <v>2023</v>
      </c>
      <c r="L431" t="str">
        <f>TEXT(Table1[[#This Row],[Patient Admission Date]],"mmm")</f>
        <v>Oct</v>
      </c>
      <c r="M431" t="str">
        <f>TEXT(Table1[[#This Row],[Patient Admission Date]],"ddd")</f>
        <v>Wed</v>
      </c>
      <c r="N431" t="str">
        <f>TEXT(INT(HOUR(Table1[[#This Row],[Patient Admission Date]])/3)*3,"00")&amp;"-"&amp;TEXT(INT(HOUR(Table1[[#This Row],[Patient Admission Date]])/3)*3+3,"00")</f>
        <v>12-15</v>
      </c>
      <c r="O431" t="str" cm="1">
        <f t="array" ref="O431">_xlfn.IFS(Table1[[#This Row],[Patient Age]]&lt;=14,"0-14",Table1[[#This Row],[Patient Age]]&lt;=29,"15-29",Table1[[#This Row],[Patient Age]]&lt;=44,"30-44",Table1[[#This Row],[Patient Age]]&lt;=59,"45-59",Table1[[#This Row],[Patient Age]]&lt;=74,"60-74",TRUE,"75+")</f>
        <v>15-29</v>
      </c>
      <c r="P431" t="str" cm="1">
        <f t="array" ref="P431">_xlfn.IFS(Table1[[#This Row],[Patient Waittime]]&lt;=15,"0-15",Table1[[#This Row],[Patient Waittime]]&lt;=30,"16-30",Table1[[#This Row],[Patient Waittime]]&lt;=45,"31-45",Table1[[#This Row],[Patient Waittime]]&lt;=60,"46-60",TRUE,"60+")</f>
        <v>31-45</v>
      </c>
      <c r="Q431">
        <f>--(Table1[[#This Row],[Patient Waittime]]&lt;=30)</f>
        <v>0</v>
      </c>
      <c r="R431">
        <f>--Table1[[#This Row],[Patient Admission Flag]]</f>
        <v>1</v>
      </c>
      <c r="S431">
        <f>--AND(Table1[[#This Row],[WithinTarget]]=1,Table1[[#This Row],[Patient Satisfaction Score]]&gt;=7)</f>
        <v>0</v>
      </c>
      <c r="T431" t="str">
        <f>IF(LEFT(Table1[[#This Row],[Patient Gender]],1)="F","Female","Male")</f>
        <v>Female</v>
      </c>
    </row>
    <row r="432" spans="1:20" x14ac:dyDescent="0.3">
      <c r="A432" t="s">
        <v>536</v>
      </c>
      <c r="B432" s="1">
        <v>45115.038194444445</v>
      </c>
      <c r="C432" t="s">
        <v>13</v>
      </c>
      <c r="D432">
        <v>12</v>
      </c>
      <c r="E432" t="s">
        <v>22</v>
      </c>
      <c r="F432" t="s">
        <v>11</v>
      </c>
      <c r="G432" t="b">
        <v>1</v>
      </c>
      <c r="H432">
        <v>2</v>
      </c>
      <c r="I432">
        <v>46</v>
      </c>
      <c r="J432" t="b">
        <v>1</v>
      </c>
      <c r="K432">
        <f>YEAR(Table1[[#This Row],[Patient Admission Date]])</f>
        <v>2023</v>
      </c>
      <c r="L432" t="str">
        <f>TEXT(Table1[[#This Row],[Patient Admission Date]],"mmm")</f>
        <v>Jul</v>
      </c>
      <c r="M432" t="str">
        <f>TEXT(Table1[[#This Row],[Patient Admission Date]],"ddd")</f>
        <v>Sat</v>
      </c>
      <c r="N432" t="str">
        <f>TEXT(INT(HOUR(Table1[[#This Row],[Patient Admission Date]])/3)*3,"00")&amp;"-"&amp;TEXT(INT(HOUR(Table1[[#This Row],[Patient Admission Date]])/3)*3+3,"00")</f>
        <v>00-03</v>
      </c>
      <c r="O432" t="str" cm="1">
        <f t="array" ref="O432">_xlfn.IFS(Table1[[#This Row],[Patient Age]]&lt;=14,"0-14",Table1[[#This Row],[Patient Age]]&lt;=29,"15-29",Table1[[#This Row],[Patient Age]]&lt;=44,"30-44",Table1[[#This Row],[Patient Age]]&lt;=59,"45-59",Table1[[#This Row],[Patient Age]]&lt;=74,"60-74",TRUE,"75+")</f>
        <v>0-14</v>
      </c>
      <c r="P432" t="str" cm="1">
        <f t="array" ref="P432">_xlfn.IFS(Table1[[#This Row],[Patient Waittime]]&lt;=15,"0-15",Table1[[#This Row],[Patient Waittime]]&lt;=30,"16-30",Table1[[#This Row],[Patient Waittime]]&lt;=45,"31-45",Table1[[#This Row],[Patient Waittime]]&lt;=60,"46-60",TRUE,"60+")</f>
        <v>46-60</v>
      </c>
      <c r="Q432">
        <f>--(Table1[[#This Row],[Patient Waittime]]&lt;=30)</f>
        <v>0</v>
      </c>
      <c r="R432">
        <f>--Table1[[#This Row],[Patient Admission Flag]]</f>
        <v>1</v>
      </c>
      <c r="S432">
        <f>--AND(Table1[[#This Row],[WithinTarget]]=1,Table1[[#This Row],[Patient Satisfaction Score]]&gt;=7)</f>
        <v>0</v>
      </c>
      <c r="T432" t="str">
        <f>IF(LEFT(Table1[[#This Row],[Patient Gender]],1)="F","Female","Male")</f>
        <v>Female</v>
      </c>
    </row>
    <row r="433" spans="1:20" x14ac:dyDescent="0.3">
      <c r="A433" t="s">
        <v>537</v>
      </c>
      <c r="B433" s="1">
        <v>45509.449305555558</v>
      </c>
      <c r="C433" t="s">
        <v>13</v>
      </c>
      <c r="D433">
        <v>57</v>
      </c>
      <c r="E433" t="s">
        <v>14</v>
      </c>
      <c r="F433" t="s">
        <v>15</v>
      </c>
      <c r="G433" t="b">
        <v>0</v>
      </c>
      <c r="I433">
        <v>29</v>
      </c>
      <c r="J433" t="b">
        <v>0</v>
      </c>
      <c r="K433">
        <f>YEAR(Table1[[#This Row],[Patient Admission Date]])</f>
        <v>2024</v>
      </c>
      <c r="L433" t="str">
        <f>TEXT(Table1[[#This Row],[Patient Admission Date]],"mmm")</f>
        <v>Aug</v>
      </c>
      <c r="M433" t="str">
        <f>TEXT(Table1[[#This Row],[Patient Admission Date]],"ddd")</f>
        <v>Mon</v>
      </c>
      <c r="N433" t="str">
        <f>TEXT(INT(HOUR(Table1[[#This Row],[Patient Admission Date]])/3)*3,"00")&amp;"-"&amp;TEXT(INT(HOUR(Table1[[#This Row],[Patient Admission Date]])/3)*3+3,"00")</f>
        <v>09-12</v>
      </c>
      <c r="O433" t="str" cm="1">
        <f t="array" ref="O433">_xlfn.IFS(Table1[[#This Row],[Patient Age]]&lt;=14,"0-14",Table1[[#This Row],[Patient Age]]&lt;=29,"15-29",Table1[[#This Row],[Patient Age]]&lt;=44,"30-44",Table1[[#This Row],[Patient Age]]&lt;=59,"45-59",Table1[[#This Row],[Patient Age]]&lt;=74,"60-74",TRUE,"75+")</f>
        <v>45-59</v>
      </c>
      <c r="P433" t="str" cm="1">
        <f t="array" ref="P433">_xlfn.IFS(Table1[[#This Row],[Patient Waittime]]&lt;=15,"0-15",Table1[[#This Row],[Patient Waittime]]&lt;=30,"16-30",Table1[[#This Row],[Patient Waittime]]&lt;=45,"31-45",Table1[[#This Row],[Patient Waittime]]&lt;=60,"46-60",TRUE,"60+")</f>
        <v>16-30</v>
      </c>
      <c r="Q433">
        <f>--(Table1[[#This Row],[Patient Waittime]]&lt;=30)</f>
        <v>1</v>
      </c>
      <c r="R433">
        <f>--Table1[[#This Row],[Patient Admission Flag]]</f>
        <v>0</v>
      </c>
      <c r="S433">
        <f>--AND(Table1[[#This Row],[WithinTarget]]=1,Table1[[#This Row],[Patient Satisfaction Score]]&gt;=7)</f>
        <v>0</v>
      </c>
      <c r="T433" t="str">
        <f>IF(LEFT(Table1[[#This Row],[Patient Gender]],1)="F","Female","Male")</f>
        <v>Female</v>
      </c>
    </row>
    <row r="434" spans="1:20" x14ac:dyDescent="0.3">
      <c r="A434" t="s">
        <v>538</v>
      </c>
      <c r="B434" s="1">
        <v>45446.856944444444</v>
      </c>
      <c r="C434" t="s">
        <v>13</v>
      </c>
      <c r="D434">
        <v>61</v>
      </c>
      <c r="E434" t="s">
        <v>19</v>
      </c>
      <c r="F434" t="s">
        <v>15</v>
      </c>
      <c r="G434" t="b">
        <v>0</v>
      </c>
      <c r="I434">
        <v>29</v>
      </c>
      <c r="J434" t="b">
        <v>0</v>
      </c>
      <c r="K434">
        <f>YEAR(Table1[[#This Row],[Patient Admission Date]])</f>
        <v>2024</v>
      </c>
      <c r="L434" t="str">
        <f>TEXT(Table1[[#This Row],[Patient Admission Date]],"mmm")</f>
        <v>Jun</v>
      </c>
      <c r="M434" t="str">
        <f>TEXT(Table1[[#This Row],[Patient Admission Date]],"ddd")</f>
        <v>Mon</v>
      </c>
      <c r="N434" t="str">
        <f>TEXT(INT(HOUR(Table1[[#This Row],[Patient Admission Date]])/3)*3,"00")&amp;"-"&amp;TEXT(INT(HOUR(Table1[[#This Row],[Patient Admission Date]])/3)*3+3,"00")</f>
        <v>18-21</v>
      </c>
      <c r="O434" t="str" cm="1">
        <f t="array" ref="O434">_xlfn.IFS(Table1[[#This Row],[Patient Age]]&lt;=14,"0-14",Table1[[#This Row],[Patient Age]]&lt;=29,"15-29",Table1[[#This Row],[Patient Age]]&lt;=44,"30-44",Table1[[#This Row],[Patient Age]]&lt;=59,"45-59",Table1[[#This Row],[Patient Age]]&lt;=74,"60-74",TRUE,"75+")</f>
        <v>60-74</v>
      </c>
      <c r="P434" t="str" cm="1">
        <f t="array" ref="P434">_xlfn.IFS(Table1[[#This Row],[Patient Waittime]]&lt;=15,"0-15",Table1[[#This Row],[Patient Waittime]]&lt;=30,"16-30",Table1[[#This Row],[Patient Waittime]]&lt;=45,"31-45",Table1[[#This Row],[Patient Waittime]]&lt;=60,"46-60",TRUE,"60+")</f>
        <v>16-30</v>
      </c>
      <c r="Q434">
        <f>--(Table1[[#This Row],[Patient Waittime]]&lt;=30)</f>
        <v>1</v>
      </c>
      <c r="R434">
        <f>--Table1[[#This Row],[Patient Admission Flag]]</f>
        <v>0</v>
      </c>
      <c r="S434">
        <f>--AND(Table1[[#This Row],[WithinTarget]]=1,Table1[[#This Row],[Patient Satisfaction Score]]&gt;=7)</f>
        <v>0</v>
      </c>
      <c r="T434" t="str">
        <f>IF(LEFT(Table1[[#This Row],[Patient Gender]],1)="F","Female","Male")</f>
        <v>Female</v>
      </c>
    </row>
    <row r="435" spans="1:20" x14ac:dyDescent="0.3">
      <c r="A435" t="s">
        <v>539</v>
      </c>
      <c r="B435" s="1">
        <v>45442.280555555553</v>
      </c>
      <c r="C435" t="s">
        <v>9</v>
      </c>
      <c r="D435">
        <v>31</v>
      </c>
      <c r="E435" t="s">
        <v>10</v>
      </c>
      <c r="F435" t="s">
        <v>26</v>
      </c>
      <c r="G435" t="b">
        <v>0</v>
      </c>
      <c r="I435">
        <v>44</v>
      </c>
      <c r="J435" t="b">
        <v>0</v>
      </c>
      <c r="K435">
        <f>YEAR(Table1[[#This Row],[Patient Admission Date]])</f>
        <v>2024</v>
      </c>
      <c r="L435" t="str">
        <f>TEXT(Table1[[#This Row],[Patient Admission Date]],"mmm")</f>
        <v>May</v>
      </c>
      <c r="M435" t="str">
        <f>TEXT(Table1[[#This Row],[Patient Admission Date]],"ddd")</f>
        <v>Thu</v>
      </c>
      <c r="N435" t="str">
        <f>TEXT(INT(HOUR(Table1[[#This Row],[Patient Admission Date]])/3)*3,"00")&amp;"-"&amp;TEXT(INT(HOUR(Table1[[#This Row],[Patient Admission Date]])/3)*3+3,"00")</f>
        <v>06-09</v>
      </c>
      <c r="O435" t="str" cm="1">
        <f t="array" ref="O435">_xlfn.IFS(Table1[[#This Row],[Patient Age]]&lt;=14,"0-14",Table1[[#This Row],[Patient Age]]&lt;=29,"15-29",Table1[[#This Row],[Patient Age]]&lt;=44,"30-44",Table1[[#This Row],[Patient Age]]&lt;=59,"45-59",Table1[[#This Row],[Patient Age]]&lt;=74,"60-74",TRUE,"75+")</f>
        <v>30-44</v>
      </c>
      <c r="P435" t="str" cm="1">
        <f t="array" ref="P435">_xlfn.IFS(Table1[[#This Row],[Patient Waittime]]&lt;=15,"0-15",Table1[[#This Row],[Patient Waittime]]&lt;=30,"16-30",Table1[[#This Row],[Patient Waittime]]&lt;=45,"31-45",Table1[[#This Row],[Patient Waittime]]&lt;=60,"46-60",TRUE,"60+")</f>
        <v>31-45</v>
      </c>
      <c r="Q435">
        <f>--(Table1[[#This Row],[Patient Waittime]]&lt;=30)</f>
        <v>0</v>
      </c>
      <c r="R435">
        <f>--Table1[[#This Row],[Patient Admission Flag]]</f>
        <v>0</v>
      </c>
      <c r="S435">
        <f>--AND(Table1[[#This Row],[WithinTarget]]=1,Table1[[#This Row],[Patient Satisfaction Score]]&gt;=7)</f>
        <v>0</v>
      </c>
      <c r="T435" t="str">
        <f>IF(LEFT(Table1[[#This Row],[Patient Gender]],1)="F","Female","Male")</f>
        <v>Male</v>
      </c>
    </row>
    <row r="436" spans="1:20" x14ac:dyDescent="0.3">
      <c r="A436" t="s">
        <v>540</v>
      </c>
      <c r="B436" s="1">
        <v>45080.609027777777</v>
      </c>
      <c r="C436" t="s">
        <v>9</v>
      </c>
      <c r="D436">
        <v>10</v>
      </c>
      <c r="E436" t="s">
        <v>19</v>
      </c>
      <c r="F436" t="s">
        <v>17</v>
      </c>
      <c r="G436" t="b">
        <v>1</v>
      </c>
      <c r="I436">
        <v>43</v>
      </c>
      <c r="J436" t="b">
        <v>1</v>
      </c>
      <c r="K436">
        <f>YEAR(Table1[[#This Row],[Patient Admission Date]])</f>
        <v>2023</v>
      </c>
      <c r="L436" t="str">
        <f>TEXT(Table1[[#This Row],[Patient Admission Date]],"mmm")</f>
        <v>Jun</v>
      </c>
      <c r="M436" t="str">
        <f>TEXT(Table1[[#This Row],[Patient Admission Date]],"ddd")</f>
        <v>Sat</v>
      </c>
      <c r="N436" t="str">
        <f>TEXT(INT(HOUR(Table1[[#This Row],[Patient Admission Date]])/3)*3,"00")&amp;"-"&amp;TEXT(INT(HOUR(Table1[[#This Row],[Patient Admission Date]])/3)*3+3,"00")</f>
        <v>12-15</v>
      </c>
      <c r="O436" t="str" cm="1">
        <f t="array" ref="O436">_xlfn.IFS(Table1[[#This Row],[Patient Age]]&lt;=14,"0-14",Table1[[#This Row],[Patient Age]]&lt;=29,"15-29",Table1[[#This Row],[Patient Age]]&lt;=44,"30-44",Table1[[#This Row],[Patient Age]]&lt;=59,"45-59",Table1[[#This Row],[Patient Age]]&lt;=74,"60-74",TRUE,"75+")</f>
        <v>0-14</v>
      </c>
      <c r="P436" t="str" cm="1">
        <f t="array" ref="P436">_xlfn.IFS(Table1[[#This Row],[Patient Waittime]]&lt;=15,"0-15",Table1[[#This Row],[Patient Waittime]]&lt;=30,"16-30",Table1[[#This Row],[Patient Waittime]]&lt;=45,"31-45",Table1[[#This Row],[Patient Waittime]]&lt;=60,"46-60",TRUE,"60+")</f>
        <v>31-45</v>
      </c>
      <c r="Q436">
        <f>--(Table1[[#This Row],[Patient Waittime]]&lt;=30)</f>
        <v>0</v>
      </c>
      <c r="R436">
        <f>--Table1[[#This Row],[Patient Admission Flag]]</f>
        <v>1</v>
      </c>
      <c r="S436">
        <f>--AND(Table1[[#This Row],[WithinTarget]]=1,Table1[[#This Row],[Patient Satisfaction Score]]&gt;=7)</f>
        <v>0</v>
      </c>
      <c r="T436" t="str">
        <f>IF(LEFT(Table1[[#This Row],[Patient Gender]],1)="F","Female","Male")</f>
        <v>Male</v>
      </c>
    </row>
    <row r="437" spans="1:20" x14ac:dyDescent="0.3">
      <c r="A437" t="s">
        <v>541</v>
      </c>
      <c r="B437" s="1">
        <v>45250.164583333331</v>
      </c>
      <c r="C437" t="s">
        <v>13</v>
      </c>
      <c r="D437">
        <v>7</v>
      </c>
      <c r="E437" t="s">
        <v>19</v>
      </c>
      <c r="F437" t="s">
        <v>11</v>
      </c>
      <c r="G437" t="b">
        <v>0</v>
      </c>
      <c r="I437">
        <v>46</v>
      </c>
      <c r="J437" t="b">
        <v>0</v>
      </c>
      <c r="K437">
        <f>YEAR(Table1[[#This Row],[Patient Admission Date]])</f>
        <v>2023</v>
      </c>
      <c r="L437" t="str">
        <f>TEXT(Table1[[#This Row],[Patient Admission Date]],"mmm")</f>
        <v>Nov</v>
      </c>
      <c r="M437" t="str">
        <f>TEXT(Table1[[#This Row],[Patient Admission Date]],"ddd")</f>
        <v>Mon</v>
      </c>
      <c r="N437" t="str">
        <f>TEXT(INT(HOUR(Table1[[#This Row],[Patient Admission Date]])/3)*3,"00")&amp;"-"&amp;TEXT(INT(HOUR(Table1[[#This Row],[Patient Admission Date]])/3)*3+3,"00")</f>
        <v>03-06</v>
      </c>
      <c r="O437" t="str" cm="1">
        <f t="array" ref="O437">_xlfn.IFS(Table1[[#This Row],[Patient Age]]&lt;=14,"0-14",Table1[[#This Row],[Patient Age]]&lt;=29,"15-29",Table1[[#This Row],[Patient Age]]&lt;=44,"30-44",Table1[[#This Row],[Patient Age]]&lt;=59,"45-59",Table1[[#This Row],[Patient Age]]&lt;=74,"60-74",TRUE,"75+")</f>
        <v>0-14</v>
      </c>
      <c r="P437" t="str" cm="1">
        <f t="array" ref="P437">_xlfn.IFS(Table1[[#This Row],[Patient Waittime]]&lt;=15,"0-15",Table1[[#This Row],[Patient Waittime]]&lt;=30,"16-30",Table1[[#This Row],[Patient Waittime]]&lt;=45,"31-45",Table1[[#This Row],[Patient Waittime]]&lt;=60,"46-60",TRUE,"60+")</f>
        <v>46-60</v>
      </c>
      <c r="Q437">
        <f>--(Table1[[#This Row],[Patient Waittime]]&lt;=30)</f>
        <v>0</v>
      </c>
      <c r="R437">
        <f>--Table1[[#This Row],[Patient Admission Flag]]</f>
        <v>0</v>
      </c>
      <c r="S437">
        <f>--AND(Table1[[#This Row],[WithinTarget]]=1,Table1[[#This Row],[Patient Satisfaction Score]]&gt;=7)</f>
        <v>0</v>
      </c>
      <c r="T437" t="str">
        <f>IF(LEFT(Table1[[#This Row],[Patient Gender]],1)="F","Female","Male")</f>
        <v>Female</v>
      </c>
    </row>
    <row r="438" spans="1:20" x14ac:dyDescent="0.3">
      <c r="A438" t="s">
        <v>542</v>
      </c>
      <c r="B438" s="1">
        <v>45047.292361111111</v>
      </c>
      <c r="C438" t="s">
        <v>13</v>
      </c>
      <c r="D438">
        <v>56</v>
      </c>
      <c r="E438" t="s">
        <v>19</v>
      </c>
      <c r="F438" t="s">
        <v>11</v>
      </c>
      <c r="G438" t="b">
        <v>1</v>
      </c>
      <c r="I438">
        <v>56</v>
      </c>
      <c r="J438" t="b">
        <v>1</v>
      </c>
      <c r="K438">
        <f>YEAR(Table1[[#This Row],[Patient Admission Date]])</f>
        <v>2023</v>
      </c>
      <c r="L438" t="str">
        <f>TEXT(Table1[[#This Row],[Patient Admission Date]],"mmm")</f>
        <v>May</v>
      </c>
      <c r="M438" t="str">
        <f>TEXT(Table1[[#This Row],[Patient Admission Date]],"ddd")</f>
        <v>Mon</v>
      </c>
      <c r="N438" t="str">
        <f>TEXT(INT(HOUR(Table1[[#This Row],[Patient Admission Date]])/3)*3,"00")&amp;"-"&amp;TEXT(INT(HOUR(Table1[[#This Row],[Patient Admission Date]])/3)*3+3,"00")</f>
        <v>06-09</v>
      </c>
      <c r="O438" t="str" cm="1">
        <f t="array" ref="O438">_xlfn.IFS(Table1[[#This Row],[Patient Age]]&lt;=14,"0-14",Table1[[#This Row],[Patient Age]]&lt;=29,"15-29",Table1[[#This Row],[Patient Age]]&lt;=44,"30-44",Table1[[#This Row],[Patient Age]]&lt;=59,"45-59",Table1[[#This Row],[Patient Age]]&lt;=74,"60-74",TRUE,"75+")</f>
        <v>45-59</v>
      </c>
      <c r="P438" t="str" cm="1">
        <f t="array" ref="P438">_xlfn.IFS(Table1[[#This Row],[Patient Waittime]]&lt;=15,"0-15",Table1[[#This Row],[Patient Waittime]]&lt;=30,"16-30",Table1[[#This Row],[Patient Waittime]]&lt;=45,"31-45",Table1[[#This Row],[Patient Waittime]]&lt;=60,"46-60",TRUE,"60+")</f>
        <v>46-60</v>
      </c>
      <c r="Q438">
        <f>--(Table1[[#This Row],[Patient Waittime]]&lt;=30)</f>
        <v>0</v>
      </c>
      <c r="R438">
        <f>--Table1[[#This Row],[Patient Admission Flag]]</f>
        <v>1</v>
      </c>
      <c r="S438">
        <f>--AND(Table1[[#This Row],[WithinTarget]]=1,Table1[[#This Row],[Patient Satisfaction Score]]&gt;=7)</f>
        <v>0</v>
      </c>
      <c r="T438" t="str">
        <f>IF(LEFT(Table1[[#This Row],[Patient Gender]],1)="F","Female","Male")</f>
        <v>Female</v>
      </c>
    </row>
    <row r="439" spans="1:20" x14ac:dyDescent="0.3">
      <c r="A439" t="s">
        <v>543</v>
      </c>
      <c r="B439" s="1">
        <v>45200.655555555553</v>
      </c>
      <c r="C439" t="s">
        <v>13</v>
      </c>
      <c r="D439">
        <v>19</v>
      </c>
      <c r="E439" t="s">
        <v>14</v>
      </c>
      <c r="F439" t="s">
        <v>23</v>
      </c>
      <c r="G439" t="b">
        <v>1</v>
      </c>
      <c r="H439">
        <v>1</v>
      </c>
      <c r="I439">
        <v>60</v>
      </c>
      <c r="J439" t="b">
        <v>1</v>
      </c>
      <c r="K439">
        <f>YEAR(Table1[[#This Row],[Patient Admission Date]])</f>
        <v>2023</v>
      </c>
      <c r="L439" t="str">
        <f>TEXT(Table1[[#This Row],[Patient Admission Date]],"mmm")</f>
        <v>Oct</v>
      </c>
      <c r="M439" t="str">
        <f>TEXT(Table1[[#This Row],[Patient Admission Date]],"ddd")</f>
        <v>Sun</v>
      </c>
      <c r="N439" t="str">
        <f>TEXT(INT(HOUR(Table1[[#This Row],[Patient Admission Date]])/3)*3,"00")&amp;"-"&amp;TEXT(INT(HOUR(Table1[[#This Row],[Patient Admission Date]])/3)*3+3,"00")</f>
        <v>15-18</v>
      </c>
      <c r="O439" t="str" cm="1">
        <f t="array" ref="O439">_xlfn.IFS(Table1[[#This Row],[Patient Age]]&lt;=14,"0-14",Table1[[#This Row],[Patient Age]]&lt;=29,"15-29",Table1[[#This Row],[Patient Age]]&lt;=44,"30-44",Table1[[#This Row],[Patient Age]]&lt;=59,"45-59",Table1[[#This Row],[Patient Age]]&lt;=74,"60-74",TRUE,"75+")</f>
        <v>15-29</v>
      </c>
      <c r="P439" t="str" cm="1">
        <f t="array" ref="P439">_xlfn.IFS(Table1[[#This Row],[Patient Waittime]]&lt;=15,"0-15",Table1[[#This Row],[Patient Waittime]]&lt;=30,"16-30",Table1[[#This Row],[Patient Waittime]]&lt;=45,"31-45",Table1[[#This Row],[Patient Waittime]]&lt;=60,"46-60",TRUE,"60+")</f>
        <v>46-60</v>
      </c>
      <c r="Q439">
        <f>--(Table1[[#This Row],[Patient Waittime]]&lt;=30)</f>
        <v>0</v>
      </c>
      <c r="R439">
        <f>--Table1[[#This Row],[Patient Admission Flag]]</f>
        <v>1</v>
      </c>
      <c r="S439">
        <f>--AND(Table1[[#This Row],[WithinTarget]]=1,Table1[[#This Row],[Patient Satisfaction Score]]&gt;=7)</f>
        <v>0</v>
      </c>
      <c r="T439" t="str">
        <f>IF(LEFT(Table1[[#This Row],[Patient Gender]],1)="F","Female","Male")</f>
        <v>Female</v>
      </c>
    </row>
    <row r="440" spans="1:20" x14ac:dyDescent="0.3">
      <c r="A440" t="s">
        <v>544</v>
      </c>
      <c r="B440" s="1">
        <v>45234.151388888888</v>
      </c>
      <c r="C440" t="s">
        <v>9</v>
      </c>
      <c r="D440">
        <v>30</v>
      </c>
      <c r="E440" t="s">
        <v>19</v>
      </c>
      <c r="F440" t="s">
        <v>23</v>
      </c>
      <c r="G440" t="b">
        <v>0</v>
      </c>
      <c r="H440">
        <v>0</v>
      </c>
      <c r="I440">
        <v>40</v>
      </c>
      <c r="J440" t="b">
        <v>0</v>
      </c>
      <c r="K440">
        <f>YEAR(Table1[[#This Row],[Patient Admission Date]])</f>
        <v>2023</v>
      </c>
      <c r="L440" t="str">
        <f>TEXT(Table1[[#This Row],[Patient Admission Date]],"mmm")</f>
        <v>Nov</v>
      </c>
      <c r="M440" t="str">
        <f>TEXT(Table1[[#This Row],[Patient Admission Date]],"ddd")</f>
        <v>Sat</v>
      </c>
      <c r="N440" t="str">
        <f>TEXT(INT(HOUR(Table1[[#This Row],[Patient Admission Date]])/3)*3,"00")&amp;"-"&amp;TEXT(INT(HOUR(Table1[[#This Row],[Patient Admission Date]])/3)*3+3,"00")</f>
        <v>03-06</v>
      </c>
      <c r="O440" t="str" cm="1">
        <f t="array" ref="O440">_xlfn.IFS(Table1[[#This Row],[Patient Age]]&lt;=14,"0-14",Table1[[#This Row],[Patient Age]]&lt;=29,"15-29",Table1[[#This Row],[Patient Age]]&lt;=44,"30-44",Table1[[#This Row],[Patient Age]]&lt;=59,"45-59",Table1[[#This Row],[Patient Age]]&lt;=74,"60-74",TRUE,"75+")</f>
        <v>30-44</v>
      </c>
      <c r="P440" t="str" cm="1">
        <f t="array" ref="P440">_xlfn.IFS(Table1[[#This Row],[Patient Waittime]]&lt;=15,"0-15",Table1[[#This Row],[Patient Waittime]]&lt;=30,"16-30",Table1[[#This Row],[Patient Waittime]]&lt;=45,"31-45",Table1[[#This Row],[Patient Waittime]]&lt;=60,"46-60",TRUE,"60+")</f>
        <v>31-45</v>
      </c>
      <c r="Q440">
        <f>--(Table1[[#This Row],[Patient Waittime]]&lt;=30)</f>
        <v>0</v>
      </c>
      <c r="R440">
        <f>--Table1[[#This Row],[Patient Admission Flag]]</f>
        <v>0</v>
      </c>
      <c r="S440">
        <f>--AND(Table1[[#This Row],[WithinTarget]]=1,Table1[[#This Row],[Patient Satisfaction Score]]&gt;=7)</f>
        <v>0</v>
      </c>
      <c r="T440" t="str">
        <f>IF(LEFT(Table1[[#This Row],[Patient Gender]],1)="F","Female","Male")</f>
        <v>Male</v>
      </c>
    </row>
    <row r="441" spans="1:20" x14ac:dyDescent="0.3">
      <c r="A441" t="s">
        <v>545</v>
      </c>
      <c r="B441" s="1">
        <v>45343.311111111114</v>
      </c>
      <c r="C441" t="s">
        <v>9</v>
      </c>
      <c r="D441">
        <v>59</v>
      </c>
      <c r="E441" t="s">
        <v>14</v>
      </c>
      <c r="F441" t="s">
        <v>11</v>
      </c>
      <c r="G441" t="b">
        <v>1</v>
      </c>
      <c r="I441">
        <v>50</v>
      </c>
      <c r="J441" t="b">
        <v>1</v>
      </c>
      <c r="K441">
        <f>YEAR(Table1[[#This Row],[Patient Admission Date]])</f>
        <v>2024</v>
      </c>
      <c r="L441" t="str">
        <f>TEXT(Table1[[#This Row],[Patient Admission Date]],"mmm")</f>
        <v>Feb</v>
      </c>
      <c r="M441" t="str">
        <f>TEXT(Table1[[#This Row],[Patient Admission Date]],"ddd")</f>
        <v>Wed</v>
      </c>
      <c r="N441" t="str">
        <f>TEXT(INT(HOUR(Table1[[#This Row],[Patient Admission Date]])/3)*3,"00")&amp;"-"&amp;TEXT(INT(HOUR(Table1[[#This Row],[Patient Admission Date]])/3)*3+3,"00")</f>
        <v>06-09</v>
      </c>
      <c r="O441" t="str" cm="1">
        <f t="array" ref="O441">_xlfn.IFS(Table1[[#This Row],[Patient Age]]&lt;=14,"0-14",Table1[[#This Row],[Patient Age]]&lt;=29,"15-29",Table1[[#This Row],[Patient Age]]&lt;=44,"30-44",Table1[[#This Row],[Patient Age]]&lt;=59,"45-59",Table1[[#This Row],[Patient Age]]&lt;=74,"60-74",TRUE,"75+")</f>
        <v>45-59</v>
      </c>
      <c r="P441" t="str" cm="1">
        <f t="array" ref="P441">_xlfn.IFS(Table1[[#This Row],[Patient Waittime]]&lt;=15,"0-15",Table1[[#This Row],[Patient Waittime]]&lt;=30,"16-30",Table1[[#This Row],[Patient Waittime]]&lt;=45,"31-45",Table1[[#This Row],[Patient Waittime]]&lt;=60,"46-60",TRUE,"60+")</f>
        <v>46-60</v>
      </c>
      <c r="Q441">
        <f>--(Table1[[#This Row],[Patient Waittime]]&lt;=30)</f>
        <v>0</v>
      </c>
      <c r="R441">
        <f>--Table1[[#This Row],[Patient Admission Flag]]</f>
        <v>1</v>
      </c>
      <c r="S441">
        <f>--AND(Table1[[#This Row],[WithinTarget]]=1,Table1[[#This Row],[Patient Satisfaction Score]]&gt;=7)</f>
        <v>0</v>
      </c>
      <c r="T441" t="str">
        <f>IF(LEFT(Table1[[#This Row],[Patient Gender]],1)="F","Female","Male")</f>
        <v>Male</v>
      </c>
    </row>
    <row r="442" spans="1:20" x14ac:dyDescent="0.3">
      <c r="A442" t="s">
        <v>546</v>
      </c>
      <c r="B442" s="1">
        <v>45326.578472222223</v>
      </c>
      <c r="C442" t="s">
        <v>9</v>
      </c>
      <c r="D442">
        <v>15</v>
      </c>
      <c r="E442" t="s">
        <v>14</v>
      </c>
      <c r="F442" t="s">
        <v>15</v>
      </c>
      <c r="G442" t="b">
        <v>1</v>
      </c>
      <c r="I442">
        <v>16</v>
      </c>
      <c r="J442" t="b">
        <v>1</v>
      </c>
      <c r="K442">
        <f>YEAR(Table1[[#This Row],[Patient Admission Date]])</f>
        <v>2024</v>
      </c>
      <c r="L442" t="str">
        <f>TEXT(Table1[[#This Row],[Patient Admission Date]],"mmm")</f>
        <v>Feb</v>
      </c>
      <c r="M442" t="str">
        <f>TEXT(Table1[[#This Row],[Patient Admission Date]],"ddd")</f>
        <v>Sun</v>
      </c>
      <c r="N442" t="str">
        <f>TEXT(INT(HOUR(Table1[[#This Row],[Patient Admission Date]])/3)*3,"00")&amp;"-"&amp;TEXT(INT(HOUR(Table1[[#This Row],[Patient Admission Date]])/3)*3+3,"00")</f>
        <v>12-15</v>
      </c>
      <c r="O442" t="str" cm="1">
        <f t="array" ref="O442">_xlfn.IFS(Table1[[#This Row],[Patient Age]]&lt;=14,"0-14",Table1[[#This Row],[Patient Age]]&lt;=29,"15-29",Table1[[#This Row],[Patient Age]]&lt;=44,"30-44",Table1[[#This Row],[Patient Age]]&lt;=59,"45-59",Table1[[#This Row],[Patient Age]]&lt;=74,"60-74",TRUE,"75+")</f>
        <v>15-29</v>
      </c>
      <c r="P442" t="str" cm="1">
        <f t="array" ref="P442">_xlfn.IFS(Table1[[#This Row],[Patient Waittime]]&lt;=15,"0-15",Table1[[#This Row],[Patient Waittime]]&lt;=30,"16-30",Table1[[#This Row],[Patient Waittime]]&lt;=45,"31-45",Table1[[#This Row],[Patient Waittime]]&lt;=60,"46-60",TRUE,"60+")</f>
        <v>16-30</v>
      </c>
      <c r="Q442">
        <f>--(Table1[[#This Row],[Patient Waittime]]&lt;=30)</f>
        <v>1</v>
      </c>
      <c r="R442">
        <f>--Table1[[#This Row],[Patient Admission Flag]]</f>
        <v>1</v>
      </c>
      <c r="S442">
        <f>--AND(Table1[[#This Row],[WithinTarget]]=1,Table1[[#This Row],[Patient Satisfaction Score]]&gt;=7)</f>
        <v>0</v>
      </c>
      <c r="T442" t="str">
        <f>IF(LEFT(Table1[[#This Row],[Patient Gender]],1)="F","Female","Male")</f>
        <v>Male</v>
      </c>
    </row>
    <row r="443" spans="1:20" x14ac:dyDescent="0.3">
      <c r="A443" t="s">
        <v>547</v>
      </c>
      <c r="B443" s="1">
        <v>45249.59652777778</v>
      </c>
      <c r="C443" t="s">
        <v>13</v>
      </c>
      <c r="D443">
        <v>20</v>
      </c>
      <c r="E443" t="s">
        <v>10</v>
      </c>
      <c r="F443" t="s">
        <v>17</v>
      </c>
      <c r="G443" t="b">
        <v>1</v>
      </c>
      <c r="H443">
        <v>7</v>
      </c>
      <c r="I443">
        <v>33</v>
      </c>
      <c r="J443" t="b">
        <v>1</v>
      </c>
      <c r="K443">
        <f>YEAR(Table1[[#This Row],[Patient Admission Date]])</f>
        <v>2023</v>
      </c>
      <c r="L443" t="str">
        <f>TEXT(Table1[[#This Row],[Patient Admission Date]],"mmm")</f>
        <v>Nov</v>
      </c>
      <c r="M443" t="str">
        <f>TEXT(Table1[[#This Row],[Patient Admission Date]],"ddd")</f>
        <v>Sun</v>
      </c>
      <c r="N443" t="str">
        <f>TEXT(INT(HOUR(Table1[[#This Row],[Patient Admission Date]])/3)*3,"00")&amp;"-"&amp;TEXT(INT(HOUR(Table1[[#This Row],[Patient Admission Date]])/3)*3+3,"00")</f>
        <v>12-15</v>
      </c>
      <c r="O443" t="str" cm="1">
        <f t="array" ref="O443">_xlfn.IFS(Table1[[#This Row],[Patient Age]]&lt;=14,"0-14",Table1[[#This Row],[Patient Age]]&lt;=29,"15-29",Table1[[#This Row],[Patient Age]]&lt;=44,"30-44",Table1[[#This Row],[Patient Age]]&lt;=59,"45-59",Table1[[#This Row],[Patient Age]]&lt;=74,"60-74",TRUE,"75+")</f>
        <v>15-29</v>
      </c>
      <c r="P443" t="str" cm="1">
        <f t="array" ref="P443">_xlfn.IFS(Table1[[#This Row],[Patient Waittime]]&lt;=15,"0-15",Table1[[#This Row],[Patient Waittime]]&lt;=30,"16-30",Table1[[#This Row],[Patient Waittime]]&lt;=45,"31-45",Table1[[#This Row],[Patient Waittime]]&lt;=60,"46-60",TRUE,"60+")</f>
        <v>31-45</v>
      </c>
      <c r="Q443">
        <f>--(Table1[[#This Row],[Patient Waittime]]&lt;=30)</f>
        <v>0</v>
      </c>
      <c r="R443">
        <f>--Table1[[#This Row],[Patient Admission Flag]]</f>
        <v>1</v>
      </c>
      <c r="S443">
        <f>--AND(Table1[[#This Row],[WithinTarget]]=1,Table1[[#This Row],[Patient Satisfaction Score]]&gt;=7)</f>
        <v>0</v>
      </c>
      <c r="T443" t="str">
        <f>IF(LEFT(Table1[[#This Row],[Patient Gender]],1)="F","Female","Male")</f>
        <v>Female</v>
      </c>
    </row>
    <row r="444" spans="1:20" x14ac:dyDescent="0.3">
      <c r="A444" t="s">
        <v>548</v>
      </c>
      <c r="B444" s="1">
        <v>45284.558333333334</v>
      </c>
      <c r="C444" t="s">
        <v>9</v>
      </c>
      <c r="D444">
        <v>73</v>
      </c>
      <c r="E444" t="s">
        <v>19</v>
      </c>
      <c r="F444" t="s">
        <v>11</v>
      </c>
      <c r="G444" t="b">
        <v>0</v>
      </c>
      <c r="I444">
        <v>47</v>
      </c>
      <c r="J444" t="b">
        <v>0</v>
      </c>
      <c r="K444">
        <f>YEAR(Table1[[#This Row],[Patient Admission Date]])</f>
        <v>2023</v>
      </c>
      <c r="L444" t="str">
        <f>TEXT(Table1[[#This Row],[Patient Admission Date]],"mmm")</f>
        <v>Dec</v>
      </c>
      <c r="M444" t="str">
        <f>TEXT(Table1[[#This Row],[Patient Admission Date]],"ddd")</f>
        <v>Sun</v>
      </c>
      <c r="N444" t="str">
        <f>TEXT(INT(HOUR(Table1[[#This Row],[Patient Admission Date]])/3)*3,"00")&amp;"-"&amp;TEXT(INT(HOUR(Table1[[#This Row],[Patient Admission Date]])/3)*3+3,"00")</f>
        <v>12-15</v>
      </c>
      <c r="O444" t="str" cm="1">
        <f t="array" ref="O444">_xlfn.IFS(Table1[[#This Row],[Patient Age]]&lt;=14,"0-14",Table1[[#This Row],[Patient Age]]&lt;=29,"15-29",Table1[[#This Row],[Patient Age]]&lt;=44,"30-44",Table1[[#This Row],[Patient Age]]&lt;=59,"45-59",Table1[[#This Row],[Patient Age]]&lt;=74,"60-74",TRUE,"75+")</f>
        <v>60-74</v>
      </c>
      <c r="P444" t="str" cm="1">
        <f t="array" ref="P444">_xlfn.IFS(Table1[[#This Row],[Patient Waittime]]&lt;=15,"0-15",Table1[[#This Row],[Patient Waittime]]&lt;=30,"16-30",Table1[[#This Row],[Patient Waittime]]&lt;=45,"31-45",Table1[[#This Row],[Patient Waittime]]&lt;=60,"46-60",TRUE,"60+")</f>
        <v>46-60</v>
      </c>
      <c r="Q444">
        <f>--(Table1[[#This Row],[Patient Waittime]]&lt;=30)</f>
        <v>0</v>
      </c>
      <c r="R444">
        <f>--Table1[[#This Row],[Patient Admission Flag]]</f>
        <v>0</v>
      </c>
      <c r="S444">
        <f>--AND(Table1[[#This Row],[WithinTarget]]=1,Table1[[#This Row],[Patient Satisfaction Score]]&gt;=7)</f>
        <v>0</v>
      </c>
      <c r="T444" t="str">
        <f>IF(LEFT(Table1[[#This Row],[Patient Gender]],1)="F","Female","Male")</f>
        <v>Male</v>
      </c>
    </row>
    <row r="445" spans="1:20" x14ac:dyDescent="0.3">
      <c r="A445" t="s">
        <v>549</v>
      </c>
      <c r="B445" s="1">
        <v>45434.57916666667</v>
      </c>
      <c r="C445" t="s">
        <v>13</v>
      </c>
      <c r="D445">
        <v>1</v>
      </c>
      <c r="E445" t="s">
        <v>22</v>
      </c>
      <c r="F445" t="s">
        <v>11</v>
      </c>
      <c r="G445" t="b">
        <v>1</v>
      </c>
      <c r="I445">
        <v>21</v>
      </c>
      <c r="J445" t="b">
        <v>1</v>
      </c>
      <c r="K445">
        <f>YEAR(Table1[[#This Row],[Patient Admission Date]])</f>
        <v>2024</v>
      </c>
      <c r="L445" t="str">
        <f>TEXT(Table1[[#This Row],[Patient Admission Date]],"mmm")</f>
        <v>May</v>
      </c>
      <c r="M445" t="str">
        <f>TEXT(Table1[[#This Row],[Patient Admission Date]],"ddd")</f>
        <v>Wed</v>
      </c>
      <c r="N445" t="str">
        <f>TEXT(INT(HOUR(Table1[[#This Row],[Patient Admission Date]])/3)*3,"00")&amp;"-"&amp;TEXT(INT(HOUR(Table1[[#This Row],[Patient Admission Date]])/3)*3+3,"00")</f>
        <v>12-15</v>
      </c>
      <c r="O445" t="str" cm="1">
        <f t="array" ref="O445">_xlfn.IFS(Table1[[#This Row],[Patient Age]]&lt;=14,"0-14",Table1[[#This Row],[Patient Age]]&lt;=29,"15-29",Table1[[#This Row],[Patient Age]]&lt;=44,"30-44",Table1[[#This Row],[Patient Age]]&lt;=59,"45-59",Table1[[#This Row],[Patient Age]]&lt;=74,"60-74",TRUE,"75+")</f>
        <v>0-14</v>
      </c>
      <c r="P445" t="str" cm="1">
        <f t="array" ref="P445">_xlfn.IFS(Table1[[#This Row],[Patient Waittime]]&lt;=15,"0-15",Table1[[#This Row],[Patient Waittime]]&lt;=30,"16-30",Table1[[#This Row],[Patient Waittime]]&lt;=45,"31-45",Table1[[#This Row],[Patient Waittime]]&lt;=60,"46-60",TRUE,"60+")</f>
        <v>16-30</v>
      </c>
      <c r="Q445">
        <f>--(Table1[[#This Row],[Patient Waittime]]&lt;=30)</f>
        <v>1</v>
      </c>
      <c r="R445">
        <f>--Table1[[#This Row],[Patient Admission Flag]]</f>
        <v>1</v>
      </c>
      <c r="S445">
        <f>--AND(Table1[[#This Row],[WithinTarget]]=1,Table1[[#This Row],[Patient Satisfaction Score]]&gt;=7)</f>
        <v>0</v>
      </c>
      <c r="T445" t="str">
        <f>IF(LEFT(Table1[[#This Row],[Patient Gender]],1)="F","Female","Male")</f>
        <v>Female</v>
      </c>
    </row>
    <row r="446" spans="1:20" x14ac:dyDescent="0.3">
      <c r="A446" t="s">
        <v>550</v>
      </c>
      <c r="B446" s="1">
        <v>45132.969444444447</v>
      </c>
      <c r="C446" t="s">
        <v>9</v>
      </c>
      <c r="D446">
        <v>11</v>
      </c>
      <c r="E446" t="s">
        <v>21</v>
      </c>
      <c r="F446" t="s">
        <v>11</v>
      </c>
      <c r="G446" t="b">
        <v>0</v>
      </c>
      <c r="H446">
        <v>7</v>
      </c>
      <c r="I446">
        <v>58</v>
      </c>
      <c r="J446" t="b">
        <v>0</v>
      </c>
      <c r="K446">
        <f>YEAR(Table1[[#This Row],[Patient Admission Date]])</f>
        <v>2023</v>
      </c>
      <c r="L446" t="str">
        <f>TEXT(Table1[[#This Row],[Patient Admission Date]],"mmm")</f>
        <v>Jul</v>
      </c>
      <c r="M446" t="str">
        <f>TEXT(Table1[[#This Row],[Patient Admission Date]],"ddd")</f>
        <v>Tue</v>
      </c>
      <c r="N446" t="str">
        <f>TEXT(INT(HOUR(Table1[[#This Row],[Patient Admission Date]])/3)*3,"00")&amp;"-"&amp;TEXT(INT(HOUR(Table1[[#This Row],[Patient Admission Date]])/3)*3+3,"00")</f>
        <v>21-24</v>
      </c>
      <c r="O446" t="str" cm="1">
        <f t="array" ref="O446">_xlfn.IFS(Table1[[#This Row],[Patient Age]]&lt;=14,"0-14",Table1[[#This Row],[Patient Age]]&lt;=29,"15-29",Table1[[#This Row],[Patient Age]]&lt;=44,"30-44",Table1[[#This Row],[Patient Age]]&lt;=59,"45-59",Table1[[#This Row],[Patient Age]]&lt;=74,"60-74",TRUE,"75+")</f>
        <v>0-14</v>
      </c>
      <c r="P446" t="str" cm="1">
        <f t="array" ref="P446">_xlfn.IFS(Table1[[#This Row],[Patient Waittime]]&lt;=15,"0-15",Table1[[#This Row],[Patient Waittime]]&lt;=30,"16-30",Table1[[#This Row],[Patient Waittime]]&lt;=45,"31-45",Table1[[#This Row],[Patient Waittime]]&lt;=60,"46-60",TRUE,"60+")</f>
        <v>46-60</v>
      </c>
      <c r="Q446">
        <f>--(Table1[[#This Row],[Patient Waittime]]&lt;=30)</f>
        <v>0</v>
      </c>
      <c r="R446">
        <f>--Table1[[#This Row],[Patient Admission Flag]]</f>
        <v>0</v>
      </c>
      <c r="S446">
        <f>--AND(Table1[[#This Row],[WithinTarget]]=1,Table1[[#This Row],[Patient Satisfaction Score]]&gt;=7)</f>
        <v>0</v>
      </c>
      <c r="T446" t="str">
        <f>IF(LEFT(Table1[[#This Row],[Patient Gender]],1)="F","Female","Male")</f>
        <v>Male</v>
      </c>
    </row>
    <row r="447" spans="1:20" x14ac:dyDescent="0.3">
      <c r="A447" t="s">
        <v>551</v>
      </c>
      <c r="B447" s="1">
        <v>45274</v>
      </c>
      <c r="C447" t="s">
        <v>13</v>
      </c>
      <c r="D447">
        <v>57</v>
      </c>
      <c r="E447" t="s">
        <v>22</v>
      </c>
      <c r="F447" t="s">
        <v>15</v>
      </c>
      <c r="G447" t="b">
        <v>0</v>
      </c>
      <c r="I447">
        <v>41</v>
      </c>
      <c r="J447" t="b">
        <v>0</v>
      </c>
      <c r="K447">
        <f>YEAR(Table1[[#This Row],[Patient Admission Date]])</f>
        <v>2023</v>
      </c>
      <c r="L447" t="str">
        <f>TEXT(Table1[[#This Row],[Patient Admission Date]],"mmm")</f>
        <v>Dec</v>
      </c>
      <c r="M447" t="str">
        <f>TEXT(Table1[[#This Row],[Patient Admission Date]],"ddd")</f>
        <v>Thu</v>
      </c>
      <c r="N447" t="str">
        <f>TEXT(INT(HOUR(Table1[[#This Row],[Patient Admission Date]])/3)*3,"00")&amp;"-"&amp;TEXT(INT(HOUR(Table1[[#This Row],[Patient Admission Date]])/3)*3+3,"00")</f>
        <v>00-03</v>
      </c>
      <c r="O447" t="str" cm="1">
        <f t="array" ref="O447">_xlfn.IFS(Table1[[#This Row],[Patient Age]]&lt;=14,"0-14",Table1[[#This Row],[Patient Age]]&lt;=29,"15-29",Table1[[#This Row],[Patient Age]]&lt;=44,"30-44",Table1[[#This Row],[Patient Age]]&lt;=59,"45-59",Table1[[#This Row],[Patient Age]]&lt;=74,"60-74",TRUE,"75+")</f>
        <v>45-59</v>
      </c>
      <c r="P447" t="str" cm="1">
        <f t="array" ref="P447">_xlfn.IFS(Table1[[#This Row],[Patient Waittime]]&lt;=15,"0-15",Table1[[#This Row],[Patient Waittime]]&lt;=30,"16-30",Table1[[#This Row],[Patient Waittime]]&lt;=45,"31-45",Table1[[#This Row],[Patient Waittime]]&lt;=60,"46-60",TRUE,"60+")</f>
        <v>31-45</v>
      </c>
      <c r="Q447">
        <f>--(Table1[[#This Row],[Patient Waittime]]&lt;=30)</f>
        <v>0</v>
      </c>
      <c r="R447">
        <f>--Table1[[#This Row],[Patient Admission Flag]]</f>
        <v>0</v>
      </c>
      <c r="S447">
        <f>--AND(Table1[[#This Row],[WithinTarget]]=1,Table1[[#This Row],[Patient Satisfaction Score]]&gt;=7)</f>
        <v>0</v>
      </c>
      <c r="T447" t="str">
        <f>IF(LEFT(Table1[[#This Row],[Patient Gender]],1)="F","Female","Male")</f>
        <v>Female</v>
      </c>
    </row>
    <row r="448" spans="1:20" x14ac:dyDescent="0.3">
      <c r="A448" t="s">
        <v>552</v>
      </c>
      <c r="B448" s="1">
        <v>45076.431944444441</v>
      </c>
      <c r="C448" t="s">
        <v>13</v>
      </c>
      <c r="D448">
        <v>62</v>
      </c>
      <c r="E448" t="s">
        <v>18</v>
      </c>
      <c r="F448" t="s">
        <v>15</v>
      </c>
      <c r="G448" t="b">
        <v>1</v>
      </c>
      <c r="I448">
        <v>49</v>
      </c>
      <c r="J448" t="b">
        <v>1</v>
      </c>
      <c r="K448">
        <f>YEAR(Table1[[#This Row],[Patient Admission Date]])</f>
        <v>2023</v>
      </c>
      <c r="L448" t="str">
        <f>TEXT(Table1[[#This Row],[Patient Admission Date]],"mmm")</f>
        <v>May</v>
      </c>
      <c r="M448" t="str">
        <f>TEXT(Table1[[#This Row],[Patient Admission Date]],"ddd")</f>
        <v>Tue</v>
      </c>
      <c r="N448" t="str">
        <f>TEXT(INT(HOUR(Table1[[#This Row],[Patient Admission Date]])/3)*3,"00")&amp;"-"&amp;TEXT(INT(HOUR(Table1[[#This Row],[Patient Admission Date]])/3)*3+3,"00")</f>
        <v>09-12</v>
      </c>
      <c r="O448" t="str" cm="1">
        <f t="array" ref="O448">_xlfn.IFS(Table1[[#This Row],[Patient Age]]&lt;=14,"0-14",Table1[[#This Row],[Patient Age]]&lt;=29,"15-29",Table1[[#This Row],[Patient Age]]&lt;=44,"30-44",Table1[[#This Row],[Patient Age]]&lt;=59,"45-59",Table1[[#This Row],[Patient Age]]&lt;=74,"60-74",TRUE,"75+")</f>
        <v>60-74</v>
      </c>
      <c r="P448" t="str" cm="1">
        <f t="array" ref="P448">_xlfn.IFS(Table1[[#This Row],[Patient Waittime]]&lt;=15,"0-15",Table1[[#This Row],[Patient Waittime]]&lt;=30,"16-30",Table1[[#This Row],[Patient Waittime]]&lt;=45,"31-45",Table1[[#This Row],[Patient Waittime]]&lt;=60,"46-60",TRUE,"60+")</f>
        <v>46-60</v>
      </c>
      <c r="Q448">
        <f>--(Table1[[#This Row],[Patient Waittime]]&lt;=30)</f>
        <v>0</v>
      </c>
      <c r="R448">
        <f>--Table1[[#This Row],[Patient Admission Flag]]</f>
        <v>1</v>
      </c>
      <c r="S448">
        <f>--AND(Table1[[#This Row],[WithinTarget]]=1,Table1[[#This Row],[Patient Satisfaction Score]]&gt;=7)</f>
        <v>0</v>
      </c>
      <c r="T448" t="str">
        <f>IF(LEFT(Table1[[#This Row],[Patient Gender]],1)="F","Female","Male")</f>
        <v>Female</v>
      </c>
    </row>
    <row r="449" spans="1:20" x14ac:dyDescent="0.3">
      <c r="A449" t="s">
        <v>553</v>
      </c>
      <c r="B449" s="1">
        <v>45244.177083333336</v>
      </c>
      <c r="C449" t="s">
        <v>9</v>
      </c>
      <c r="D449">
        <v>1</v>
      </c>
      <c r="E449" t="s">
        <v>22</v>
      </c>
      <c r="F449" t="s">
        <v>17</v>
      </c>
      <c r="G449" t="b">
        <v>0</v>
      </c>
      <c r="I449">
        <v>36</v>
      </c>
      <c r="J449" t="b">
        <v>0</v>
      </c>
      <c r="K449">
        <f>YEAR(Table1[[#This Row],[Patient Admission Date]])</f>
        <v>2023</v>
      </c>
      <c r="L449" t="str">
        <f>TEXT(Table1[[#This Row],[Patient Admission Date]],"mmm")</f>
        <v>Nov</v>
      </c>
      <c r="M449" t="str">
        <f>TEXT(Table1[[#This Row],[Patient Admission Date]],"ddd")</f>
        <v>Tue</v>
      </c>
      <c r="N449" t="str">
        <f>TEXT(INT(HOUR(Table1[[#This Row],[Patient Admission Date]])/3)*3,"00")&amp;"-"&amp;TEXT(INT(HOUR(Table1[[#This Row],[Patient Admission Date]])/3)*3+3,"00")</f>
        <v>03-06</v>
      </c>
      <c r="O449" t="str" cm="1">
        <f t="array" ref="O449">_xlfn.IFS(Table1[[#This Row],[Patient Age]]&lt;=14,"0-14",Table1[[#This Row],[Patient Age]]&lt;=29,"15-29",Table1[[#This Row],[Patient Age]]&lt;=44,"30-44",Table1[[#This Row],[Patient Age]]&lt;=59,"45-59",Table1[[#This Row],[Patient Age]]&lt;=74,"60-74",TRUE,"75+")</f>
        <v>0-14</v>
      </c>
      <c r="P449" t="str" cm="1">
        <f t="array" ref="P449">_xlfn.IFS(Table1[[#This Row],[Patient Waittime]]&lt;=15,"0-15",Table1[[#This Row],[Patient Waittime]]&lt;=30,"16-30",Table1[[#This Row],[Patient Waittime]]&lt;=45,"31-45",Table1[[#This Row],[Patient Waittime]]&lt;=60,"46-60",TRUE,"60+")</f>
        <v>31-45</v>
      </c>
      <c r="Q449">
        <f>--(Table1[[#This Row],[Patient Waittime]]&lt;=30)</f>
        <v>0</v>
      </c>
      <c r="R449">
        <f>--Table1[[#This Row],[Patient Admission Flag]]</f>
        <v>0</v>
      </c>
      <c r="S449">
        <f>--AND(Table1[[#This Row],[WithinTarget]]=1,Table1[[#This Row],[Patient Satisfaction Score]]&gt;=7)</f>
        <v>0</v>
      </c>
      <c r="T449" t="str">
        <f>IF(LEFT(Table1[[#This Row],[Patient Gender]],1)="F","Female","Male")</f>
        <v>Male</v>
      </c>
    </row>
    <row r="450" spans="1:20" x14ac:dyDescent="0.3">
      <c r="A450" t="s">
        <v>554</v>
      </c>
      <c r="B450" s="1">
        <v>45373.513888888891</v>
      </c>
      <c r="C450" t="s">
        <v>9</v>
      </c>
      <c r="D450">
        <v>53</v>
      </c>
      <c r="E450" t="s">
        <v>18</v>
      </c>
      <c r="F450" t="s">
        <v>11</v>
      </c>
      <c r="G450" t="b">
        <v>1</v>
      </c>
      <c r="I450">
        <v>29</v>
      </c>
      <c r="J450" t="b">
        <v>1</v>
      </c>
      <c r="K450">
        <f>YEAR(Table1[[#This Row],[Patient Admission Date]])</f>
        <v>2024</v>
      </c>
      <c r="L450" t="str">
        <f>TEXT(Table1[[#This Row],[Patient Admission Date]],"mmm")</f>
        <v>Mar</v>
      </c>
      <c r="M450" t="str">
        <f>TEXT(Table1[[#This Row],[Patient Admission Date]],"ddd")</f>
        <v>Fri</v>
      </c>
      <c r="N450" t="str">
        <f>TEXT(INT(HOUR(Table1[[#This Row],[Patient Admission Date]])/3)*3,"00")&amp;"-"&amp;TEXT(INT(HOUR(Table1[[#This Row],[Patient Admission Date]])/3)*3+3,"00")</f>
        <v>12-15</v>
      </c>
      <c r="O450" t="str" cm="1">
        <f t="array" ref="O450">_xlfn.IFS(Table1[[#This Row],[Patient Age]]&lt;=14,"0-14",Table1[[#This Row],[Patient Age]]&lt;=29,"15-29",Table1[[#This Row],[Patient Age]]&lt;=44,"30-44",Table1[[#This Row],[Patient Age]]&lt;=59,"45-59",Table1[[#This Row],[Patient Age]]&lt;=74,"60-74",TRUE,"75+")</f>
        <v>45-59</v>
      </c>
      <c r="P450" t="str" cm="1">
        <f t="array" ref="P450">_xlfn.IFS(Table1[[#This Row],[Patient Waittime]]&lt;=15,"0-15",Table1[[#This Row],[Patient Waittime]]&lt;=30,"16-30",Table1[[#This Row],[Patient Waittime]]&lt;=45,"31-45",Table1[[#This Row],[Patient Waittime]]&lt;=60,"46-60",TRUE,"60+")</f>
        <v>16-30</v>
      </c>
      <c r="Q450">
        <f>--(Table1[[#This Row],[Patient Waittime]]&lt;=30)</f>
        <v>1</v>
      </c>
      <c r="R450">
        <f>--Table1[[#This Row],[Patient Admission Flag]]</f>
        <v>1</v>
      </c>
      <c r="S450">
        <f>--AND(Table1[[#This Row],[WithinTarget]]=1,Table1[[#This Row],[Patient Satisfaction Score]]&gt;=7)</f>
        <v>0</v>
      </c>
      <c r="T450" t="str">
        <f>IF(LEFT(Table1[[#This Row],[Patient Gender]],1)="F","Female","Male")</f>
        <v>Male</v>
      </c>
    </row>
    <row r="451" spans="1:20" x14ac:dyDescent="0.3">
      <c r="A451" t="s">
        <v>555</v>
      </c>
      <c r="B451" s="1">
        <v>45136.123611111114</v>
      </c>
      <c r="C451" t="s">
        <v>9</v>
      </c>
      <c r="D451">
        <v>28</v>
      </c>
      <c r="E451" t="s">
        <v>21</v>
      </c>
      <c r="F451" t="s">
        <v>15</v>
      </c>
      <c r="G451" t="b">
        <v>0</v>
      </c>
      <c r="I451">
        <v>45</v>
      </c>
      <c r="J451" t="b">
        <v>0</v>
      </c>
      <c r="K451">
        <f>YEAR(Table1[[#This Row],[Patient Admission Date]])</f>
        <v>2023</v>
      </c>
      <c r="L451" t="str">
        <f>TEXT(Table1[[#This Row],[Patient Admission Date]],"mmm")</f>
        <v>Jul</v>
      </c>
      <c r="M451" t="str">
        <f>TEXT(Table1[[#This Row],[Patient Admission Date]],"ddd")</f>
        <v>Sat</v>
      </c>
      <c r="N451" t="str">
        <f>TEXT(INT(HOUR(Table1[[#This Row],[Patient Admission Date]])/3)*3,"00")&amp;"-"&amp;TEXT(INT(HOUR(Table1[[#This Row],[Patient Admission Date]])/3)*3+3,"00")</f>
        <v>00-03</v>
      </c>
      <c r="O451" t="str" cm="1">
        <f t="array" ref="O451">_xlfn.IFS(Table1[[#This Row],[Patient Age]]&lt;=14,"0-14",Table1[[#This Row],[Patient Age]]&lt;=29,"15-29",Table1[[#This Row],[Patient Age]]&lt;=44,"30-44",Table1[[#This Row],[Patient Age]]&lt;=59,"45-59",Table1[[#This Row],[Patient Age]]&lt;=74,"60-74",TRUE,"75+")</f>
        <v>15-29</v>
      </c>
      <c r="P451" t="str" cm="1">
        <f t="array" ref="P451">_xlfn.IFS(Table1[[#This Row],[Patient Waittime]]&lt;=15,"0-15",Table1[[#This Row],[Patient Waittime]]&lt;=30,"16-30",Table1[[#This Row],[Patient Waittime]]&lt;=45,"31-45",Table1[[#This Row],[Patient Waittime]]&lt;=60,"46-60",TRUE,"60+")</f>
        <v>31-45</v>
      </c>
      <c r="Q451">
        <f>--(Table1[[#This Row],[Patient Waittime]]&lt;=30)</f>
        <v>0</v>
      </c>
      <c r="R451">
        <f>--Table1[[#This Row],[Patient Admission Flag]]</f>
        <v>0</v>
      </c>
      <c r="S451">
        <f>--AND(Table1[[#This Row],[WithinTarget]]=1,Table1[[#This Row],[Patient Satisfaction Score]]&gt;=7)</f>
        <v>0</v>
      </c>
      <c r="T451" t="str">
        <f>IF(LEFT(Table1[[#This Row],[Patient Gender]],1)="F","Female","Male")</f>
        <v>Male</v>
      </c>
    </row>
    <row r="452" spans="1:20" x14ac:dyDescent="0.3">
      <c r="A452" t="s">
        <v>556</v>
      </c>
      <c r="B452" s="1">
        <v>45563.745138888888</v>
      </c>
      <c r="C452" t="s">
        <v>13</v>
      </c>
      <c r="D452">
        <v>49</v>
      </c>
      <c r="E452" t="s">
        <v>14</v>
      </c>
      <c r="F452" t="s">
        <v>11</v>
      </c>
      <c r="G452" t="b">
        <v>1</v>
      </c>
      <c r="I452">
        <v>15</v>
      </c>
      <c r="J452" t="b">
        <v>1</v>
      </c>
      <c r="K452">
        <f>YEAR(Table1[[#This Row],[Patient Admission Date]])</f>
        <v>2024</v>
      </c>
      <c r="L452" t="str">
        <f>TEXT(Table1[[#This Row],[Patient Admission Date]],"mmm")</f>
        <v>Sep</v>
      </c>
      <c r="M452" t="str">
        <f>TEXT(Table1[[#This Row],[Patient Admission Date]],"ddd")</f>
        <v>Sat</v>
      </c>
      <c r="N452" t="str">
        <f>TEXT(INT(HOUR(Table1[[#This Row],[Patient Admission Date]])/3)*3,"00")&amp;"-"&amp;TEXT(INT(HOUR(Table1[[#This Row],[Patient Admission Date]])/3)*3+3,"00")</f>
        <v>15-18</v>
      </c>
      <c r="O452" t="str" cm="1">
        <f t="array" ref="O452">_xlfn.IFS(Table1[[#This Row],[Patient Age]]&lt;=14,"0-14",Table1[[#This Row],[Patient Age]]&lt;=29,"15-29",Table1[[#This Row],[Patient Age]]&lt;=44,"30-44",Table1[[#This Row],[Patient Age]]&lt;=59,"45-59",Table1[[#This Row],[Patient Age]]&lt;=74,"60-74",TRUE,"75+")</f>
        <v>45-59</v>
      </c>
      <c r="P452" t="str" cm="1">
        <f t="array" ref="P452">_xlfn.IFS(Table1[[#This Row],[Patient Waittime]]&lt;=15,"0-15",Table1[[#This Row],[Patient Waittime]]&lt;=30,"16-30",Table1[[#This Row],[Patient Waittime]]&lt;=45,"31-45",Table1[[#This Row],[Patient Waittime]]&lt;=60,"46-60",TRUE,"60+")</f>
        <v>0-15</v>
      </c>
      <c r="Q452">
        <f>--(Table1[[#This Row],[Patient Waittime]]&lt;=30)</f>
        <v>1</v>
      </c>
      <c r="R452">
        <f>--Table1[[#This Row],[Patient Admission Flag]]</f>
        <v>1</v>
      </c>
      <c r="S452">
        <f>--AND(Table1[[#This Row],[WithinTarget]]=1,Table1[[#This Row],[Patient Satisfaction Score]]&gt;=7)</f>
        <v>0</v>
      </c>
      <c r="T452" t="str">
        <f>IF(LEFT(Table1[[#This Row],[Patient Gender]],1)="F","Female","Male")</f>
        <v>Female</v>
      </c>
    </row>
    <row r="453" spans="1:20" x14ac:dyDescent="0.3">
      <c r="A453" t="s">
        <v>557</v>
      </c>
      <c r="B453" s="1">
        <v>45034.197916666664</v>
      </c>
      <c r="C453" t="s">
        <v>9</v>
      </c>
      <c r="D453">
        <v>57</v>
      </c>
      <c r="E453" t="s">
        <v>14</v>
      </c>
      <c r="F453" t="s">
        <v>11</v>
      </c>
      <c r="G453" t="b">
        <v>1</v>
      </c>
      <c r="H453">
        <v>2</v>
      </c>
      <c r="I453">
        <v>33</v>
      </c>
      <c r="J453" t="b">
        <v>1</v>
      </c>
      <c r="K453">
        <f>YEAR(Table1[[#This Row],[Patient Admission Date]])</f>
        <v>2023</v>
      </c>
      <c r="L453" t="str">
        <f>TEXT(Table1[[#This Row],[Patient Admission Date]],"mmm")</f>
        <v>Apr</v>
      </c>
      <c r="M453" t="str">
        <f>TEXT(Table1[[#This Row],[Patient Admission Date]],"ddd")</f>
        <v>Tue</v>
      </c>
      <c r="N453" t="str">
        <f>TEXT(INT(HOUR(Table1[[#This Row],[Patient Admission Date]])/3)*3,"00")&amp;"-"&amp;TEXT(INT(HOUR(Table1[[#This Row],[Patient Admission Date]])/3)*3+3,"00")</f>
        <v>03-06</v>
      </c>
      <c r="O453" t="str" cm="1">
        <f t="array" ref="O453">_xlfn.IFS(Table1[[#This Row],[Patient Age]]&lt;=14,"0-14",Table1[[#This Row],[Patient Age]]&lt;=29,"15-29",Table1[[#This Row],[Patient Age]]&lt;=44,"30-44",Table1[[#This Row],[Patient Age]]&lt;=59,"45-59",Table1[[#This Row],[Patient Age]]&lt;=74,"60-74",TRUE,"75+")</f>
        <v>45-59</v>
      </c>
      <c r="P453" t="str" cm="1">
        <f t="array" ref="P453">_xlfn.IFS(Table1[[#This Row],[Patient Waittime]]&lt;=15,"0-15",Table1[[#This Row],[Patient Waittime]]&lt;=30,"16-30",Table1[[#This Row],[Patient Waittime]]&lt;=45,"31-45",Table1[[#This Row],[Patient Waittime]]&lt;=60,"46-60",TRUE,"60+")</f>
        <v>31-45</v>
      </c>
      <c r="Q453">
        <f>--(Table1[[#This Row],[Patient Waittime]]&lt;=30)</f>
        <v>0</v>
      </c>
      <c r="R453">
        <f>--Table1[[#This Row],[Patient Admission Flag]]</f>
        <v>1</v>
      </c>
      <c r="S453">
        <f>--AND(Table1[[#This Row],[WithinTarget]]=1,Table1[[#This Row],[Patient Satisfaction Score]]&gt;=7)</f>
        <v>0</v>
      </c>
      <c r="T453" t="str">
        <f>IF(LEFT(Table1[[#This Row],[Patient Gender]],1)="F","Female","Male")</f>
        <v>Male</v>
      </c>
    </row>
    <row r="454" spans="1:20" x14ac:dyDescent="0.3">
      <c r="A454" t="s">
        <v>558</v>
      </c>
      <c r="B454" s="1">
        <v>45344.67083333333</v>
      </c>
      <c r="C454" t="s">
        <v>13</v>
      </c>
      <c r="D454">
        <v>32</v>
      </c>
      <c r="E454" t="s">
        <v>22</v>
      </c>
      <c r="F454" t="s">
        <v>15</v>
      </c>
      <c r="G454" t="b">
        <v>1</v>
      </c>
      <c r="I454">
        <v>39</v>
      </c>
      <c r="J454" t="b">
        <v>1</v>
      </c>
      <c r="K454">
        <f>YEAR(Table1[[#This Row],[Patient Admission Date]])</f>
        <v>2024</v>
      </c>
      <c r="L454" t="str">
        <f>TEXT(Table1[[#This Row],[Patient Admission Date]],"mmm")</f>
        <v>Feb</v>
      </c>
      <c r="M454" t="str">
        <f>TEXT(Table1[[#This Row],[Patient Admission Date]],"ddd")</f>
        <v>Thu</v>
      </c>
      <c r="N454" t="str">
        <f>TEXT(INT(HOUR(Table1[[#This Row],[Patient Admission Date]])/3)*3,"00")&amp;"-"&amp;TEXT(INT(HOUR(Table1[[#This Row],[Patient Admission Date]])/3)*3+3,"00")</f>
        <v>15-18</v>
      </c>
      <c r="O454" t="str" cm="1">
        <f t="array" ref="O454">_xlfn.IFS(Table1[[#This Row],[Patient Age]]&lt;=14,"0-14",Table1[[#This Row],[Patient Age]]&lt;=29,"15-29",Table1[[#This Row],[Patient Age]]&lt;=44,"30-44",Table1[[#This Row],[Patient Age]]&lt;=59,"45-59",Table1[[#This Row],[Patient Age]]&lt;=74,"60-74",TRUE,"75+")</f>
        <v>30-44</v>
      </c>
      <c r="P454" t="str" cm="1">
        <f t="array" ref="P454">_xlfn.IFS(Table1[[#This Row],[Patient Waittime]]&lt;=15,"0-15",Table1[[#This Row],[Patient Waittime]]&lt;=30,"16-30",Table1[[#This Row],[Patient Waittime]]&lt;=45,"31-45",Table1[[#This Row],[Patient Waittime]]&lt;=60,"46-60",TRUE,"60+")</f>
        <v>31-45</v>
      </c>
      <c r="Q454">
        <f>--(Table1[[#This Row],[Patient Waittime]]&lt;=30)</f>
        <v>0</v>
      </c>
      <c r="R454">
        <f>--Table1[[#This Row],[Patient Admission Flag]]</f>
        <v>1</v>
      </c>
      <c r="S454">
        <f>--AND(Table1[[#This Row],[WithinTarget]]=1,Table1[[#This Row],[Patient Satisfaction Score]]&gt;=7)</f>
        <v>0</v>
      </c>
      <c r="T454" t="str">
        <f>IF(LEFT(Table1[[#This Row],[Patient Gender]],1)="F","Female","Male")</f>
        <v>Female</v>
      </c>
    </row>
    <row r="455" spans="1:20" x14ac:dyDescent="0.3">
      <c r="A455" t="s">
        <v>559</v>
      </c>
      <c r="B455" s="1">
        <v>45276.626388888886</v>
      </c>
      <c r="C455" t="s">
        <v>9</v>
      </c>
      <c r="D455">
        <v>50</v>
      </c>
      <c r="E455" t="s">
        <v>14</v>
      </c>
      <c r="F455" t="s">
        <v>11</v>
      </c>
      <c r="G455" t="b">
        <v>0</v>
      </c>
      <c r="I455">
        <v>52</v>
      </c>
      <c r="J455" t="b">
        <v>0</v>
      </c>
      <c r="K455">
        <f>YEAR(Table1[[#This Row],[Patient Admission Date]])</f>
        <v>2023</v>
      </c>
      <c r="L455" t="str">
        <f>TEXT(Table1[[#This Row],[Patient Admission Date]],"mmm")</f>
        <v>Dec</v>
      </c>
      <c r="M455" t="str">
        <f>TEXT(Table1[[#This Row],[Patient Admission Date]],"ddd")</f>
        <v>Sat</v>
      </c>
      <c r="N455" t="str">
        <f>TEXT(INT(HOUR(Table1[[#This Row],[Patient Admission Date]])/3)*3,"00")&amp;"-"&amp;TEXT(INT(HOUR(Table1[[#This Row],[Patient Admission Date]])/3)*3+3,"00")</f>
        <v>15-18</v>
      </c>
      <c r="O455" t="str" cm="1">
        <f t="array" ref="O455">_xlfn.IFS(Table1[[#This Row],[Patient Age]]&lt;=14,"0-14",Table1[[#This Row],[Patient Age]]&lt;=29,"15-29",Table1[[#This Row],[Patient Age]]&lt;=44,"30-44",Table1[[#This Row],[Patient Age]]&lt;=59,"45-59",Table1[[#This Row],[Patient Age]]&lt;=74,"60-74",TRUE,"75+")</f>
        <v>45-59</v>
      </c>
      <c r="P455" t="str" cm="1">
        <f t="array" ref="P455">_xlfn.IFS(Table1[[#This Row],[Patient Waittime]]&lt;=15,"0-15",Table1[[#This Row],[Patient Waittime]]&lt;=30,"16-30",Table1[[#This Row],[Patient Waittime]]&lt;=45,"31-45",Table1[[#This Row],[Patient Waittime]]&lt;=60,"46-60",TRUE,"60+")</f>
        <v>46-60</v>
      </c>
      <c r="Q455">
        <f>--(Table1[[#This Row],[Patient Waittime]]&lt;=30)</f>
        <v>0</v>
      </c>
      <c r="R455">
        <f>--Table1[[#This Row],[Patient Admission Flag]]</f>
        <v>0</v>
      </c>
      <c r="S455">
        <f>--AND(Table1[[#This Row],[WithinTarget]]=1,Table1[[#This Row],[Patient Satisfaction Score]]&gt;=7)</f>
        <v>0</v>
      </c>
      <c r="T455" t="str">
        <f>IF(LEFT(Table1[[#This Row],[Patient Gender]],1)="F","Female","Male")</f>
        <v>Male</v>
      </c>
    </row>
    <row r="456" spans="1:20" x14ac:dyDescent="0.3">
      <c r="A456" t="s">
        <v>560</v>
      </c>
      <c r="B456" s="1">
        <v>45360.70208333333</v>
      </c>
      <c r="C456" t="s">
        <v>9</v>
      </c>
      <c r="D456">
        <v>76</v>
      </c>
      <c r="E456" t="s">
        <v>10</v>
      </c>
      <c r="F456" t="s">
        <v>11</v>
      </c>
      <c r="G456" t="b">
        <v>1</v>
      </c>
      <c r="I456">
        <v>49</v>
      </c>
      <c r="J456" t="b">
        <v>1</v>
      </c>
      <c r="K456">
        <f>YEAR(Table1[[#This Row],[Patient Admission Date]])</f>
        <v>2024</v>
      </c>
      <c r="L456" t="str">
        <f>TEXT(Table1[[#This Row],[Patient Admission Date]],"mmm")</f>
        <v>Mar</v>
      </c>
      <c r="M456" t="str">
        <f>TEXT(Table1[[#This Row],[Patient Admission Date]],"ddd")</f>
        <v>Sat</v>
      </c>
      <c r="N456" t="str">
        <f>TEXT(INT(HOUR(Table1[[#This Row],[Patient Admission Date]])/3)*3,"00")&amp;"-"&amp;TEXT(INT(HOUR(Table1[[#This Row],[Patient Admission Date]])/3)*3+3,"00")</f>
        <v>15-18</v>
      </c>
      <c r="O456" t="str" cm="1">
        <f t="array" ref="O456">_xlfn.IFS(Table1[[#This Row],[Patient Age]]&lt;=14,"0-14",Table1[[#This Row],[Patient Age]]&lt;=29,"15-29",Table1[[#This Row],[Patient Age]]&lt;=44,"30-44",Table1[[#This Row],[Patient Age]]&lt;=59,"45-59",Table1[[#This Row],[Patient Age]]&lt;=74,"60-74",TRUE,"75+")</f>
        <v>75+</v>
      </c>
      <c r="P456" t="str" cm="1">
        <f t="array" ref="P456">_xlfn.IFS(Table1[[#This Row],[Patient Waittime]]&lt;=15,"0-15",Table1[[#This Row],[Patient Waittime]]&lt;=30,"16-30",Table1[[#This Row],[Patient Waittime]]&lt;=45,"31-45",Table1[[#This Row],[Patient Waittime]]&lt;=60,"46-60",TRUE,"60+")</f>
        <v>46-60</v>
      </c>
      <c r="Q456">
        <f>--(Table1[[#This Row],[Patient Waittime]]&lt;=30)</f>
        <v>0</v>
      </c>
      <c r="R456">
        <f>--Table1[[#This Row],[Patient Admission Flag]]</f>
        <v>1</v>
      </c>
      <c r="S456">
        <f>--AND(Table1[[#This Row],[WithinTarget]]=1,Table1[[#This Row],[Patient Satisfaction Score]]&gt;=7)</f>
        <v>0</v>
      </c>
      <c r="T456" t="str">
        <f>IF(LEFT(Table1[[#This Row],[Patient Gender]],1)="F","Female","Male")</f>
        <v>Male</v>
      </c>
    </row>
    <row r="457" spans="1:20" x14ac:dyDescent="0.3">
      <c r="A457" t="s">
        <v>561</v>
      </c>
      <c r="B457" s="1">
        <v>45315.112500000003</v>
      </c>
      <c r="C457" t="s">
        <v>13</v>
      </c>
      <c r="D457">
        <v>25</v>
      </c>
      <c r="E457" t="s">
        <v>19</v>
      </c>
      <c r="F457" t="s">
        <v>11</v>
      </c>
      <c r="G457" t="b">
        <v>1</v>
      </c>
      <c r="I457">
        <v>57</v>
      </c>
      <c r="J457" t="b">
        <v>1</v>
      </c>
      <c r="K457">
        <f>YEAR(Table1[[#This Row],[Patient Admission Date]])</f>
        <v>2024</v>
      </c>
      <c r="L457" t="str">
        <f>TEXT(Table1[[#This Row],[Patient Admission Date]],"mmm")</f>
        <v>Jan</v>
      </c>
      <c r="M457" t="str">
        <f>TEXT(Table1[[#This Row],[Patient Admission Date]],"ddd")</f>
        <v>Wed</v>
      </c>
      <c r="N457" t="str">
        <f>TEXT(INT(HOUR(Table1[[#This Row],[Patient Admission Date]])/3)*3,"00")&amp;"-"&amp;TEXT(INT(HOUR(Table1[[#This Row],[Patient Admission Date]])/3)*3+3,"00")</f>
        <v>00-03</v>
      </c>
      <c r="O457" t="str" cm="1">
        <f t="array" ref="O457">_xlfn.IFS(Table1[[#This Row],[Patient Age]]&lt;=14,"0-14",Table1[[#This Row],[Patient Age]]&lt;=29,"15-29",Table1[[#This Row],[Patient Age]]&lt;=44,"30-44",Table1[[#This Row],[Patient Age]]&lt;=59,"45-59",Table1[[#This Row],[Patient Age]]&lt;=74,"60-74",TRUE,"75+")</f>
        <v>15-29</v>
      </c>
      <c r="P457" t="str" cm="1">
        <f t="array" ref="P457">_xlfn.IFS(Table1[[#This Row],[Patient Waittime]]&lt;=15,"0-15",Table1[[#This Row],[Patient Waittime]]&lt;=30,"16-30",Table1[[#This Row],[Patient Waittime]]&lt;=45,"31-45",Table1[[#This Row],[Patient Waittime]]&lt;=60,"46-60",TRUE,"60+")</f>
        <v>46-60</v>
      </c>
      <c r="Q457">
        <f>--(Table1[[#This Row],[Patient Waittime]]&lt;=30)</f>
        <v>0</v>
      </c>
      <c r="R457">
        <f>--Table1[[#This Row],[Patient Admission Flag]]</f>
        <v>1</v>
      </c>
      <c r="S457">
        <f>--AND(Table1[[#This Row],[WithinTarget]]=1,Table1[[#This Row],[Patient Satisfaction Score]]&gt;=7)</f>
        <v>0</v>
      </c>
      <c r="T457" t="str">
        <f>IF(LEFT(Table1[[#This Row],[Patient Gender]],1)="F","Female","Male")</f>
        <v>Female</v>
      </c>
    </row>
    <row r="458" spans="1:20" x14ac:dyDescent="0.3">
      <c r="A458" t="s">
        <v>562</v>
      </c>
      <c r="B458" s="1">
        <v>45206.470138888886</v>
      </c>
      <c r="C458" t="s">
        <v>9</v>
      </c>
      <c r="D458">
        <v>39</v>
      </c>
      <c r="E458" t="s">
        <v>21</v>
      </c>
      <c r="F458" t="s">
        <v>11</v>
      </c>
      <c r="G458" t="b">
        <v>1</v>
      </c>
      <c r="H458">
        <v>10</v>
      </c>
      <c r="I458">
        <v>59</v>
      </c>
      <c r="J458" t="b">
        <v>1</v>
      </c>
      <c r="K458">
        <f>YEAR(Table1[[#This Row],[Patient Admission Date]])</f>
        <v>2023</v>
      </c>
      <c r="L458" t="str">
        <f>TEXT(Table1[[#This Row],[Patient Admission Date]],"mmm")</f>
        <v>Oct</v>
      </c>
      <c r="M458" t="str">
        <f>TEXT(Table1[[#This Row],[Patient Admission Date]],"ddd")</f>
        <v>Sat</v>
      </c>
      <c r="N458" t="str">
        <f>TEXT(INT(HOUR(Table1[[#This Row],[Patient Admission Date]])/3)*3,"00")&amp;"-"&amp;TEXT(INT(HOUR(Table1[[#This Row],[Patient Admission Date]])/3)*3+3,"00")</f>
        <v>09-12</v>
      </c>
      <c r="O458" t="str" cm="1">
        <f t="array" ref="O458">_xlfn.IFS(Table1[[#This Row],[Patient Age]]&lt;=14,"0-14",Table1[[#This Row],[Patient Age]]&lt;=29,"15-29",Table1[[#This Row],[Patient Age]]&lt;=44,"30-44",Table1[[#This Row],[Patient Age]]&lt;=59,"45-59",Table1[[#This Row],[Patient Age]]&lt;=74,"60-74",TRUE,"75+")</f>
        <v>30-44</v>
      </c>
      <c r="P458" t="str" cm="1">
        <f t="array" ref="P458">_xlfn.IFS(Table1[[#This Row],[Patient Waittime]]&lt;=15,"0-15",Table1[[#This Row],[Patient Waittime]]&lt;=30,"16-30",Table1[[#This Row],[Patient Waittime]]&lt;=45,"31-45",Table1[[#This Row],[Patient Waittime]]&lt;=60,"46-60",TRUE,"60+")</f>
        <v>46-60</v>
      </c>
      <c r="Q458">
        <f>--(Table1[[#This Row],[Patient Waittime]]&lt;=30)</f>
        <v>0</v>
      </c>
      <c r="R458">
        <f>--Table1[[#This Row],[Patient Admission Flag]]</f>
        <v>1</v>
      </c>
      <c r="S458">
        <f>--AND(Table1[[#This Row],[WithinTarget]]=1,Table1[[#This Row],[Patient Satisfaction Score]]&gt;=7)</f>
        <v>0</v>
      </c>
      <c r="T458" t="str">
        <f>IF(LEFT(Table1[[#This Row],[Patient Gender]],1)="F","Female","Male")</f>
        <v>Male</v>
      </c>
    </row>
    <row r="459" spans="1:20" x14ac:dyDescent="0.3">
      <c r="A459" t="s">
        <v>563</v>
      </c>
      <c r="B459" s="1">
        <v>45044.23333333333</v>
      </c>
      <c r="C459" t="s">
        <v>13</v>
      </c>
      <c r="D459">
        <v>76</v>
      </c>
      <c r="E459" t="s">
        <v>10</v>
      </c>
      <c r="F459" t="s">
        <v>11</v>
      </c>
      <c r="G459" t="b">
        <v>1</v>
      </c>
      <c r="I459">
        <v>41</v>
      </c>
      <c r="J459" t="b">
        <v>1</v>
      </c>
      <c r="K459">
        <f>YEAR(Table1[[#This Row],[Patient Admission Date]])</f>
        <v>2023</v>
      </c>
      <c r="L459" t="str">
        <f>TEXT(Table1[[#This Row],[Patient Admission Date]],"mmm")</f>
        <v>Apr</v>
      </c>
      <c r="M459" t="str">
        <f>TEXT(Table1[[#This Row],[Patient Admission Date]],"ddd")</f>
        <v>Fri</v>
      </c>
      <c r="N459" t="str">
        <f>TEXT(INT(HOUR(Table1[[#This Row],[Patient Admission Date]])/3)*3,"00")&amp;"-"&amp;TEXT(INT(HOUR(Table1[[#This Row],[Patient Admission Date]])/3)*3+3,"00")</f>
        <v>03-06</v>
      </c>
      <c r="O459" t="str" cm="1">
        <f t="array" ref="O459">_xlfn.IFS(Table1[[#This Row],[Patient Age]]&lt;=14,"0-14",Table1[[#This Row],[Patient Age]]&lt;=29,"15-29",Table1[[#This Row],[Patient Age]]&lt;=44,"30-44",Table1[[#This Row],[Patient Age]]&lt;=59,"45-59",Table1[[#This Row],[Patient Age]]&lt;=74,"60-74",TRUE,"75+")</f>
        <v>75+</v>
      </c>
      <c r="P459" t="str" cm="1">
        <f t="array" ref="P459">_xlfn.IFS(Table1[[#This Row],[Patient Waittime]]&lt;=15,"0-15",Table1[[#This Row],[Patient Waittime]]&lt;=30,"16-30",Table1[[#This Row],[Patient Waittime]]&lt;=45,"31-45",Table1[[#This Row],[Patient Waittime]]&lt;=60,"46-60",TRUE,"60+")</f>
        <v>31-45</v>
      </c>
      <c r="Q459">
        <f>--(Table1[[#This Row],[Patient Waittime]]&lt;=30)</f>
        <v>0</v>
      </c>
      <c r="R459">
        <f>--Table1[[#This Row],[Patient Admission Flag]]</f>
        <v>1</v>
      </c>
      <c r="S459">
        <f>--AND(Table1[[#This Row],[WithinTarget]]=1,Table1[[#This Row],[Patient Satisfaction Score]]&gt;=7)</f>
        <v>0</v>
      </c>
      <c r="T459" t="str">
        <f>IF(LEFT(Table1[[#This Row],[Patient Gender]],1)="F","Female","Male")</f>
        <v>Female</v>
      </c>
    </row>
    <row r="460" spans="1:20" x14ac:dyDescent="0.3">
      <c r="A460" t="s">
        <v>564</v>
      </c>
      <c r="B460" s="1">
        <v>45556.229166666664</v>
      </c>
      <c r="C460" t="s">
        <v>13</v>
      </c>
      <c r="D460">
        <v>10</v>
      </c>
      <c r="E460" t="s">
        <v>14</v>
      </c>
      <c r="F460" t="s">
        <v>11</v>
      </c>
      <c r="G460" t="b">
        <v>0</v>
      </c>
      <c r="I460">
        <v>43</v>
      </c>
      <c r="J460" t="b">
        <v>0</v>
      </c>
      <c r="K460">
        <f>YEAR(Table1[[#This Row],[Patient Admission Date]])</f>
        <v>2024</v>
      </c>
      <c r="L460" t="str">
        <f>TEXT(Table1[[#This Row],[Patient Admission Date]],"mmm")</f>
        <v>Sep</v>
      </c>
      <c r="M460" t="str">
        <f>TEXT(Table1[[#This Row],[Patient Admission Date]],"ddd")</f>
        <v>Sat</v>
      </c>
      <c r="N460" t="str">
        <f>TEXT(INT(HOUR(Table1[[#This Row],[Patient Admission Date]])/3)*3,"00")&amp;"-"&amp;TEXT(INT(HOUR(Table1[[#This Row],[Patient Admission Date]])/3)*3+3,"00")</f>
        <v>03-06</v>
      </c>
      <c r="O460" t="str" cm="1">
        <f t="array" ref="O460">_xlfn.IFS(Table1[[#This Row],[Patient Age]]&lt;=14,"0-14",Table1[[#This Row],[Patient Age]]&lt;=29,"15-29",Table1[[#This Row],[Patient Age]]&lt;=44,"30-44",Table1[[#This Row],[Patient Age]]&lt;=59,"45-59",Table1[[#This Row],[Patient Age]]&lt;=74,"60-74",TRUE,"75+")</f>
        <v>0-14</v>
      </c>
      <c r="P460" t="str" cm="1">
        <f t="array" ref="P460">_xlfn.IFS(Table1[[#This Row],[Patient Waittime]]&lt;=15,"0-15",Table1[[#This Row],[Patient Waittime]]&lt;=30,"16-30",Table1[[#This Row],[Patient Waittime]]&lt;=45,"31-45",Table1[[#This Row],[Patient Waittime]]&lt;=60,"46-60",TRUE,"60+")</f>
        <v>31-45</v>
      </c>
      <c r="Q460">
        <f>--(Table1[[#This Row],[Patient Waittime]]&lt;=30)</f>
        <v>0</v>
      </c>
      <c r="R460">
        <f>--Table1[[#This Row],[Patient Admission Flag]]</f>
        <v>0</v>
      </c>
      <c r="S460">
        <f>--AND(Table1[[#This Row],[WithinTarget]]=1,Table1[[#This Row],[Patient Satisfaction Score]]&gt;=7)</f>
        <v>0</v>
      </c>
      <c r="T460" t="str">
        <f>IF(LEFT(Table1[[#This Row],[Patient Gender]],1)="F","Female","Male")</f>
        <v>Female</v>
      </c>
    </row>
    <row r="461" spans="1:20" x14ac:dyDescent="0.3">
      <c r="A461" t="s">
        <v>565</v>
      </c>
      <c r="B461" s="1">
        <v>45132.959722222222</v>
      </c>
      <c r="C461" t="s">
        <v>13</v>
      </c>
      <c r="D461">
        <v>27</v>
      </c>
      <c r="E461" t="s">
        <v>10</v>
      </c>
      <c r="F461" t="s">
        <v>20</v>
      </c>
      <c r="G461" t="b">
        <v>0</v>
      </c>
      <c r="I461">
        <v>12</v>
      </c>
      <c r="J461" t="b">
        <v>0</v>
      </c>
      <c r="K461">
        <f>YEAR(Table1[[#This Row],[Patient Admission Date]])</f>
        <v>2023</v>
      </c>
      <c r="L461" t="str">
        <f>TEXT(Table1[[#This Row],[Patient Admission Date]],"mmm")</f>
        <v>Jul</v>
      </c>
      <c r="M461" t="str">
        <f>TEXT(Table1[[#This Row],[Patient Admission Date]],"ddd")</f>
        <v>Tue</v>
      </c>
      <c r="N461" t="str">
        <f>TEXT(INT(HOUR(Table1[[#This Row],[Patient Admission Date]])/3)*3,"00")&amp;"-"&amp;TEXT(INT(HOUR(Table1[[#This Row],[Patient Admission Date]])/3)*3+3,"00")</f>
        <v>21-24</v>
      </c>
      <c r="O461" t="str" cm="1">
        <f t="array" ref="O461">_xlfn.IFS(Table1[[#This Row],[Patient Age]]&lt;=14,"0-14",Table1[[#This Row],[Patient Age]]&lt;=29,"15-29",Table1[[#This Row],[Patient Age]]&lt;=44,"30-44",Table1[[#This Row],[Patient Age]]&lt;=59,"45-59",Table1[[#This Row],[Patient Age]]&lt;=74,"60-74",TRUE,"75+")</f>
        <v>15-29</v>
      </c>
      <c r="P461" t="str" cm="1">
        <f t="array" ref="P461">_xlfn.IFS(Table1[[#This Row],[Patient Waittime]]&lt;=15,"0-15",Table1[[#This Row],[Patient Waittime]]&lt;=30,"16-30",Table1[[#This Row],[Patient Waittime]]&lt;=45,"31-45",Table1[[#This Row],[Patient Waittime]]&lt;=60,"46-60",TRUE,"60+")</f>
        <v>0-15</v>
      </c>
      <c r="Q461">
        <f>--(Table1[[#This Row],[Patient Waittime]]&lt;=30)</f>
        <v>1</v>
      </c>
      <c r="R461">
        <f>--Table1[[#This Row],[Patient Admission Flag]]</f>
        <v>0</v>
      </c>
      <c r="S461">
        <f>--AND(Table1[[#This Row],[WithinTarget]]=1,Table1[[#This Row],[Patient Satisfaction Score]]&gt;=7)</f>
        <v>0</v>
      </c>
      <c r="T461" t="str">
        <f>IF(LEFT(Table1[[#This Row],[Patient Gender]],1)="F","Female","Male")</f>
        <v>Female</v>
      </c>
    </row>
    <row r="462" spans="1:20" x14ac:dyDescent="0.3">
      <c r="A462" t="s">
        <v>566</v>
      </c>
      <c r="B462" s="1">
        <v>45278.863194444442</v>
      </c>
      <c r="C462" t="s">
        <v>9</v>
      </c>
      <c r="D462">
        <v>55</v>
      </c>
      <c r="E462" t="s">
        <v>12</v>
      </c>
      <c r="F462" t="s">
        <v>28</v>
      </c>
      <c r="G462" t="b">
        <v>0</v>
      </c>
      <c r="H462">
        <v>1</v>
      </c>
      <c r="I462">
        <v>31</v>
      </c>
      <c r="J462" t="b">
        <v>0</v>
      </c>
      <c r="K462">
        <f>YEAR(Table1[[#This Row],[Patient Admission Date]])</f>
        <v>2023</v>
      </c>
      <c r="L462" t="str">
        <f>TEXT(Table1[[#This Row],[Patient Admission Date]],"mmm")</f>
        <v>Dec</v>
      </c>
      <c r="M462" t="str">
        <f>TEXT(Table1[[#This Row],[Patient Admission Date]],"ddd")</f>
        <v>Mon</v>
      </c>
      <c r="N462" t="str">
        <f>TEXT(INT(HOUR(Table1[[#This Row],[Patient Admission Date]])/3)*3,"00")&amp;"-"&amp;TEXT(INT(HOUR(Table1[[#This Row],[Patient Admission Date]])/3)*3+3,"00")</f>
        <v>18-21</v>
      </c>
      <c r="O462" t="str" cm="1">
        <f t="array" ref="O462">_xlfn.IFS(Table1[[#This Row],[Patient Age]]&lt;=14,"0-14",Table1[[#This Row],[Patient Age]]&lt;=29,"15-29",Table1[[#This Row],[Patient Age]]&lt;=44,"30-44",Table1[[#This Row],[Patient Age]]&lt;=59,"45-59",Table1[[#This Row],[Patient Age]]&lt;=74,"60-74",TRUE,"75+")</f>
        <v>45-59</v>
      </c>
      <c r="P462" t="str" cm="1">
        <f t="array" ref="P462">_xlfn.IFS(Table1[[#This Row],[Patient Waittime]]&lt;=15,"0-15",Table1[[#This Row],[Patient Waittime]]&lt;=30,"16-30",Table1[[#This Row],[Patient Waittime]]&lt;=45,"31-45",Table1[[#This Row],[Patient Waittime]]&lt;=60,"46-60",TRUE,"60+")</f>
        <v>31-45</v>
      </c>
      <c r="Q462">
        <f>--(Table1[[#This Row],[Patient Waittime]]&lt;=30)</f>
        <v>0</v>
      </c>
      <c r="R462">
        <f>--Table1[[#This Row],[Patient Admission Flag]]</f>
        <v>0</v>
      </c>
      <c r="S462">
        <f>--AND(Table1[[#This Row],[WithinTarget]]=1,Table1[[#This Row],[Patient Satisfaction Score]]&gt;=7)</f>
        <v>0</v>
      </c>
      <c r="T462" t="str">
        <f>IF(LEFT(Table1[[#This Row],[Patient Gender]],1)="F","Female","Male")</f>
        <v>Male</v>
      </c>
    </row>
    <row r="463" spans="1:20" x14ac:dyDescent="0.3">
      <c r="A463" t="s">
        <v>567</v>
      </c>
      <c r="B463" s="1">
        <v>45171.002083333333</v>
      </c>
      <c r="C463" t="s">
        <v>9</v>
      </c>
      <c r="D463">
        <v>15</v>
      </c>
      <c r="E463" t="s">
        <v>10</v>
      </c>
      <c r="F463" t="s">
        <v>11</v>
      </c>
      <c r="G463" t="b">
        <v>1</v>
      </c>
      <c r="I463">
        <v>41</v>
      </c>
      <c r="J463" t="b">
        <v>1</v>
      </c>
      <c r="K463">
        <f>YEAR(Table1[[#This Row],[Patient Admission Date]])</f>
        <v>2023</v>
      </c>
      <c r="L463" t="str">
        <f>TEXT(Table1[[#This Row],[Patient Admission Date]],"mmm")</f>
        <v>Sep</v>
      </c>
      <c r="M463" t="str">
        <f>TEXT(Table1[[#This Row],[Patient Admission Date]],"ddd")</f>
        <v>Sat</v>
      </c>
      <c r="N463" t="str">
        <f>TEXT(INT(HOUR(Table1[[#This Row],[Patient Admission Date]])/3)*3,"00")&amp;"-"&amp;TEXT(INT(HOUR(Table1[[#This Row],[Patient Admission Date]])/3)*3+3,"00")</f>
        <v>00-03</v>
      </c>
      <c r="O463" t="str" cm="1">
        <f t="array" ref="O463">_xlfn.IFS(Table1[[#This Row],[Patient Age]]&lt;=14,"0-14",Table1[[#This Row],[Patient Age]]&lt;=29,"15-29",Table1[[#This Row],[Patient Age]]&lt;=44,"30-44",Table1[[#This Row],[Patient Age]]&lt;=59,"45-59",Table1[[#This Row],[Patient Age]]&lt;=74,"60-74",TRUE,"75+")</f>
        <v>15-29</v>
      </c>
      <c r="P463" t="str" cm="1">
        <f t="array" ref="P463">_xlfn.IFS(Table1[[#This Row],[Patient Waittime]]&lt;=15,"0-15",Table1[[#This Row],[Patient Waittime]]&lt;=30,"16-30",Table1[[#This Row],[Patient Waittime]]&lt;=45,"31-45",Table1[[#This Row],[Patient Waittime]]&lt;=60,"46-60",TRUE,"60+")</f>
        <v>31-45</v>
      </c>
      <c r="Q463">
        <f>--(Table1[[#This Row],[Patient Waittime]]&lt;=30)</f>
        <v>0</v>
      </c>
      <c r="R463">
        <f>--Table1[[#This Row],[Patient Admission Flag]]</f>
        <v>1</v>
      </c>
      <c r="S463">
        <f>--AND(Table1[[#This Row],[WithinTarget]]=1,Table1[[#This Row],[Patient Satisfaction Score]]&gt;=7)</f>
        <v>0</v>
      </c>
      <c r="T463" t="str">
        <f>IF(LEFT(Table1[[#This Row],[Patient Gender]],1)="F","Female","Male")</f>
        <v>Male</v>
      </c>
    </row>
    <row r="464" spans="1:20" x14ac:dyDescent="0.3">
      <c r="A464" t="s">
        <v>568</v>
      </c>
      <c r="B464" s="1">
        <v>45313.525694444441</v>
      </c>
      <c r="C464" t="s">
        <v>13</v>
      </c>
      <c r="D464">
        <v>44</v>
      </c>
      <c r="E464" t="s">
        <v>18</v>
      </c>
      <c r="F464" t="s">
        <v>11</v>
      </c>
      <c r="G464" t="b">
        <v>1</v>
      </c>
      <c r="I464">
        <v>30</v>
      </c>
      <c r="J464" t="b">
        <v>1</v>
      </c>
      <c r="K464">
        <f>YEAR(Table1[[#This Row],[Patient Admission Date]])</f>
        <v>2024</v>
      </c>
      <c r="L464" t="str">
        <f>TEXT(Table1[[#This Row],[Patient Admission Date]],"mmm")</f>
        <v>Jan</v>
      </c>
      <c r="M464" t="str">
        <f>TEXT(Table1[[#This Row],[Patient Admission Date]],"ddd")</f>
        <v>Mon</v>
      </c>
      <c r="N464" t="str">
        <f>TEXT(INT(HOUR(Table1[[#This Row],[Patient Admission Date]])/3)*3,"00")&amp;"-"&amp;TEXT(INT(HOUR(Table1[[#This Row],[Patient Admission Date]])/3)*3+3,"00")</f>
        <v>12-15</v>
      </c>
      <c r="O464" t="str" cm="1">
        <f t="array" ref="O464">_xlfn.IFS(Table1[[#This Row],[Patient Age]]&lt;=14,"0-14",Table1[[#This Row],[Patient Age]]&lt;=29,"15-29",Table1[[#This Row],[Patient Age]]&lt;=44,"30-44",Table1[[#This Row],[Patient Age]]&lt;=59,"45-59",Table1[[#This Row],[Patient Age]]&lt;=74,"60-74",TRUE,"75+")</f>
        <v>30-44</v>
      </c>
      <c r="P464" t="str" cm="1">
        <f t="array" ref="P464">_xlfn.IFS(Table1[[#This Row],[Patient Waittime]]&lt;=15,"0-15",Table1[[#This Row],[Patient Waittime]]&lt;=30,"16-30",Table1[[#This Row],[Patient Waittime]]&lt;=45,"31-45",Table1[[#This Row],[Patient Waittime]]&lt;=60,"46-60",TRUE,"60+")</f>
        <v>16-30</v>
      </c>
      <c r="Q464">
        <f>--(Table1[[#This Row],[Patient Waittime]]&lt;=30)</f>
        <v>1</v>
      </c>
      <c r="R464">
        <f>--Table1[[#This Row],[Patient Admission Flag]]</f>
        <v>1</v>
      </c>
      <c r="S464">
        <f>--AND(Table1[[#This Row],[WithinTarget]]=1,Table1[[#This Row],[Patient Satisfaction Score]]&gt;=7)</f>
        <v>0</v>
      </c>
      <c r="T464" t="str">
        <f>IF(LEFT(Table1[[#This Row],[Patient Gender]],1)="F","Female","Male")</f>
        <v>Female</v>
      </c>
    </row>
    <row r="465" spans="1:20" x14ac:dyDescent="0.3">
      <c r="A465" t="s">
        <v>569</v>
      </c>
      <c r="B465" s="1">
        <v>45403.673611111109</v>
      </c>
      <c r="C465" t="s">
        <v>13</v>
      </c>
      <c r="D465">
        <v>35</v>
      </c>
      <c r="E465" t="s">
        <v>22</v>
      </c>
      <c r="F465" t="s">
        <v>11</v>
      </c>
      <c r="G465" t="b">
        <v>0</v>
      </c>
      <c r="I465">
        <v>55</v>
      </c>
      <c r="J465" t="b">
        <v>0</v>
      </c>
      <c r="K465">
        <f>YEAR(Table1[[#This Row],[Patient Admission Date]])</f>
        <v>2024</v>
      </c>
      <c r="L465" t="str">
        <f>TEXT(Table1[[#This Row],[Patient Admission Date]],"mmm")</f>
        <v>Apr</v>
      </c>
      <c r="M465" t="str">
        <f>TEXT(Table1[[#This Row],[Patient Admission Date]],"ddd")</f>
        <v>Sun</v>
      </c>
      <c r="N465" t="str">
        <f>TEXT(INT(HOUR(Table1[[#This Row],[Patient Admission Date]])/3)*3,"00")&amp;"-"&amp;TEXT(INT(HOUR(Table1[[#This Row],[Patient Admission Date]])/3)*3+3,"00")</f>
        <v>15-18</v>
      </c>
      <c r="O465" t="str" cm="1">
        <f t="array" ref="O465">_xlfn.IFS(Table1[[#This Row],[Patient Age]]&lt;=14,"0-14",Table1[[#This Row],[Patient Age]]&lt;=29,"15-29",Table1[[#This Row],[Patient Age]]&lt;=44,"30-44",Table1[[#This Row],[Patient Age]]&lt;=59,"45-59",Table1[[#This Row],[Patient Age]]&lt;=74,"60-74",TRUE,"75+")</f>
        <v>30-44</v>
      </c>
      <c r="P465" t="str" cm="1">
        <f t="array" ref="P465">_xlfn.IFS(Table1[[#This Row],[Patient Waittime]]&lt;=15,"0-15",Table1[[#This Row],[Patient Waittime]]&lt;=30,"16-30",Table1[[#This Row],[Patient Waittime]]&lt;=45,"31-45",Table1[[#This Row],[Patient Waittime]]&lt;=60,"46-60",TRUE,"60+")</f>
        <v>46-60</v>
      </c>
      <c r="Q465">
        <f>--(Table1[[#This Row],[Patient Waittime]]&lt;=30)</f>
        <v>0</v>
      </c>
      <c r="R465">
        <f>--Table1[[#This Row],[Patient Admission Flag]]</f>
        <v>0</v>
      </c>
      <c r="S465">
        <f>--AND(Table1[[#This Row],[WithinTarget]]=1,Table1[[#This Row],[Patient Satisfaction Score]]&gt;=7)</f>
        <v>0</v>
      </c>
      <c r="T465" t="str">
        <f>IF(LEFT(Table1[[#This Row],[Patient Gender]],1)="F","Female","Male")</f>
        <v>Female</v>
      </c>
    </row>
    <row r="466" spans="1:20" x14ac:dyDescent="0.3">
      <c r="A466" t="s">
        <v>570</v>
      </c>
      <c r="B466" s="1">
        <v>45349.217361111114</v>
      </c>
      <c r="C466" t="s">
        <v>13</v>
      </c>
      <c r="D466">
        <v>78</v>
      </c>
      <c r="E466" t="s">
        <v>10</v>
      </c>
      <c r="F466" t="s">
        <v>15</v>
      </c>
      <c r="G466" t="b">
        <v>1</v>
      </c>
      <c r="H466">
        <v>9</v>
      </c>
      <c r="I466">
        <v>42</v>
      </c>
      <c r="J466" t="b">
        <v>1</v>
      </c>
      <c r="K466">
        <f>YEAR(Table1[[#This Row],[Patient Admission Date]])</f>
        <v>2024</v>
      </c>
      <c r="L466" t="str">
        <f>TEXT(Table1[[#This Row],[Patient Admission Date]],"mmm")</f>
        <v>Feb</v>
      </c>
      <c r="M466" t="str">
        <f>TEXT(Table1[[#This Row],[Patient Admission Date]],"ddd")</f>
        <v>Tue</v>
      </c>
      <c r="N466" t="str">
        <f>TEXT(INT(HOUR(Table1[[#This Row],[Patient Admission Date]])/3)*3,"00")&amp;"-"&amp;TEXT(INT(HOUR(Table1[[#This Row],[Patient Admission Date]])/3)*3+3,"00")</f>
        <v>03-06</v>
      </c>
      <c r="O466" t="str" cm="1">
        <f t="array" ref="O466">_xlfn.IFS(Table1[[#This Row],[Patient Age]]&lt;=14,"0-14",Table1[[#This Row],[Patient Age]]&lt;=29,"15-29",Table1[[#This Row],[Patient Age]]&lt;=44,"30-44",Table1[[#This Row],[Patient Age]]&lt;=59,"45-59",Table1[[#This Row],[Patient Age]]&lt;=74,"60-74",TRUE,"75+")</f>
        <v>75+</v>
      </c>
      <c r="P466" t="str" cm="1">
        <f t="array" ref="P466">_xlfn.IFS(Table1[[#This Row],[Patient Waittime]]&lt;=15,"0-15",Table1[[#This Row],[Patient Waittime]]&lt;=30,"16-30",Table1[[#This Row],[Patient Waittime]]&lt;=45,"31-45",Table1[[#This Row],[Patient Waittime]]&lt;=60,"46-60",TRUE,"60+")</f>
        <v>31-45</v>
      </c>
      <c r="Q466">
        <f>--(Table1[[#This Row],[Patient Waittime]]&lt;=30)</f>
        <v>0</v>
      </c>
      <c r="R466">
        <f>--Table1[[#This Row],[Patient Admission Flag]]</f>
        <v>1</v>
      </c>
      <c r="S466">
        <f>--AND(Table1[[#This Row],[WithinTarget]]=1,Table1[[#This Row],[Patient Satisfaction Score]]&gt;=7)</f>
        <v>0</v>
      </c>
      <c r="T466" t="str">
        <f>IF(LEFT(Table1[[#This Row],[Patient Gender]],1)="F","Female","Male")</f>
        <v>Female</v>
      </c>
    </row>
    <row r="467" spans="1:20" x14ac:dyDescent="0.3">
      <c r="A467" t="s">
        <v>571</v>
      </c>
      <c r="B467" s="1">
        <v>45577.088194444441</v>
      </c>
      <c r="C467" t="s">
        <v>9</v>
      </c>
      <c r="D467">
        <v>33</v>
      </c>
      <c r="E467" t="s">
        <v>14</v>
      </c>
      <c r="F467" t="s">
        <v>11</v>
      </c>
      <c r="G467" t="b">
        <v>1</v>
      </c>
      <c r="I467">
        <v>59</v>
      </c>
      <c r="J467" t="b">
        <v>1</v>
      </c>
      <c r="K467">
        <f>YEAR(Table1[[#This Row],[Patient Admission Date]])</f>
        <v>2024</v>
      </c>
      <c r="L467" t="str">
        <f>TEXT(Table1[[#This Row],[Patient Admission Date]],"mmm")</f>
        <v>Oct</v>
      </c>
      <c r="M467" t="str">
        <f>TEXT(Table1[[#This Row],[Patient Admission Date]],"ddd")</f>
        <v>Sat</v>
      </c>
      <c r="N467" t="str">
        <f>TEXT(INT(HOUR(Table1[[#This Row],[Patient Admission Date]])/3)*3,"00")&amp;"-"&amp;TEXT(INT(HOUR(Table1[[#This Row],[Patient Admission Date]])/3)*3+3,"00")</f>
        <v>00-03</v>
      </c>
      <c r="O467" t="str" cm="1">
        <f t="array" ref="O467">_xlfn.IFS(Table1[[#This Row],[Patient Age]]&lt;=14,"0-14",Table1[[#This Row],[Patient Age]]&lt;=29,"15-29",Table1[[#This Row],[Patient Age]]&lt;=44,"30-44",Table1[[#This Row],[Patient Age]]&lt;=59,"45-59",Table1[[#This Row],[Patient Age]]&lt;=74,"60-74",TRUE,"75+")</f>
        <v>30-44</v>
      </c>
      <c r="P467" t="str" cm="1">
        <f t="array" ref="P467">_xlfn.IFS(Table1[[#This Row],[Patient Waittime]]&lt;=15,"0-15",Table1[[#This Row],[Patient Waittime]]&lt;=30,"16-30",Table1[[#This Row],[Patient Waittime]]&lt;=45,"31-45",Table1[[#This Row],[Patient Waittime]]&lt;=60,"46-60",TRUE,"60+")</f>
        <v>46-60</v>
      </c>
      <c r="Q467">
        <f>--(Table1[[#This Row],[Patient Waittime]]&lt;=30)</f>
        <v>0</v>
      </c>
      <c r="R467">
        <f>--Table1[[#This Row],[Patient Admission Flag]]</f>
        <v>1</v>
      </c>
      <c r="S467">
        <f>--AND(Table1[[#This Row],[WithinTarget]]=1,Table1[[#This Row],[Patient Satisfaction Score]]&gt;=7)</f>
        <v>0</v>
      </c>
      <c r="T467" t="str">
        <f>IF(LEFT(Table1[[#This Row],[Patient Gender]],1)="F","Female","Male")</f>
        <v>Male</v>
      </c>
    </row>
    <row r="468" spans="1:20" x14ac:dyDescent="0.3">
      <c r="A468" t="s">
        <v>572</v>
      </c>
      <c r="B468" s="1">
        <v>45564.622916666667</v>
      </c>
      <c r="C468" t="s">
        <v>13</v>
      </c>
      <c r="D468">
        <v>63</v>
      </c>
      <c r="E468" t="s">
        <v>18</v>
      </c>
      <c r="F468" t="s">
        <v>11</v>
      </c>
      <c r="G468" t="b">
        <v>1</v>
      </c>
      <c r="I468">
        <v>11</v>
      </c>
      <c r="J468" t="b">
        <v>1</v>
      </c>
      <c r="K468">
        <f>YEAR(Table1[[#This Row],[Patient Admission Date]])</f>
        <v>2024</v>
      </c>
      <c r="L468" t="str">
        <f>TEXT(Table1[[#This Row],[Patient Admission Date]],"mmm")</f>
        <v>Sep</v>
      </c>
      <c r="M468" t="str">
        <f>TEXT(Table1[[#This Row],[Patient Admission Date]],"ddd")</f>
        <v>Sun</v>
      </c>
      <c r="N468" t="str">
        <f>TEXT(INT(HOUR(Table1[[#This Row],[Patient Admission Date]])/3)*3,"00")&amp;"-"&amp;TEXT(INT(HOUR(Table1[[#This Row],[Patient Admission Date]])/3)*3+3,"00")</f>
        <v>12-15</v>
      </c>
      <c r="O468" t="str" cm="1">
        <f t="array" ref="O468">_xlfn.IFS(Table1[[#This Row],[Patient Age]]&lt;=14,"0-14",Table1[[#This Row],[Patient Age]]&lt;=29,"15-29",Table1[[#This Row],[Patient Age]]&lt;=44,"30-44",Table1[[#This Row],[Patient Age]]&lt;=59,"45-59",Table1[[#This Row],[Patient Age]]&lt;=74,"60-74",TRUE,"75+")</f>
        <v>60-74</v>
      </c>
      <c r="P468" t="str" cm="1">
        <f t="array" ref="P468">_xlfn.IFS(Table1[[#This Row],[Patient Waittime]]&lt;=15,"0-15",Table1[[#This Row],[Patient Waittime]]&lt;=30,"16-30",Table1[[#This Row],[Patient Waittime]]&lt;=45,"31-45",Table1[[#This Row],[Patient Waittime]]&lt;=60,"46-60",TRUE,"60+")</f>
        <v>0-15</v>
      </c>
      <c r="Q468">
        <f>--(Table1[[#This Row],[Patient Waittime]]&lt;=30)</f>
        <v>1</v>
      </c>
      <c r="R468">
        <f>--Table1[[#This Row],[Patient Admission Flag]]</f>
        <v>1</v>
      </c>
      <c r="S468">
        <f>--AND(Table1[[#This Row],[WithinTarget]]=1,Table1[[#This Row],[Patient Satisfaction Score]]&gt;=7)</f>
        <v>0</v>
      </c>
      <c r="T468" t="str">
        <f>IF(LEFT(Table1[[#This Row],[Patient Gender]],1)="F","Female","Male")</f>
        <v>Female</v>
      </c>
    </row>
    <row r="469" spans="1:20" x14ac:dyDescent="0.3">
      <c r="A469" t="s">
        <v>573</v>
      </c>
      <c r="B469" s="1">
        <v>45103.955555555556</v>
      </c>
      <c r="C469" t="s">
        <v>13</v>
      </c>
      <c r="D469">
        <v>27</v>
      </c>
      <c r="E469" t="s">
        <v>19</v>
      </c>
      <c r="F469" t="s">
        <v>26</v>
      </c>
      <c r="G469" t="b">
        <v>0</v>
      </c>
      <c r="I469">
        <v>42</v>
      </c>
      <c r="J469" t="b">
        <v>0</v>
      </c>
      <c r="K469">
        <f>YEAR(Table1[[#This Row],[Patient Admission Date]])</f>
        <v>2023</v>
      </c>
      <c r="L469" t="str">
        <f>TEXT(Table1[[#This Row],[Patient Admission Date]],"mmm")</f>
        <v>Jun</v>
      </c>
      <c r="M469" t="str">
        <f>TEXT(Table1[[#This Row],[Patient Admission Date]],"ddd")</f>
        <v>Mon</v>
      </c>
      <c r="N469" t="str">
        <f>TEXT(INT(HOUR(Table1[[#This Row],[Patient Admission Date]])/3)*3,"00")&amp;"-"&amp;TEXT(INT(HOUR(Table1[[#This Row],[Patient Admission Date]])/3)*3+3,"00")</f>
        <v>21-24</v>
      </c>
      <c r="O469" t="str" cm="1">
        <f t="array" ref="O469">_xlfn.IFS(Table1[[#This Row],[Patient Age]]&lt;=14,"0-14",Table1[[#This Row],[Patient Age]]&lt;=29,"15-29",Table1[[#This Row],[Patient Age]]&lt;=44,"30-44",Table1[[#This Row],[Patient Age]]&lt;=59,"45-59",Table1[[#This Row],[Patient Age]]&lt;=74,"60-74",TRUE,"75+")</f>
        <v>15-29</v>
      </c>
      <c r="P469" t="str" cm="1">
        <f t="array" ref="P469">_xlfn.IFS(Table1[[#This Row],[Patient Waittime]]&lt;=15,"0-15",Table1[[#This Row],[Patient Waittime]]&lt;=30,"16-30",Table1[[#This Row],[Patient Waittime]]&lt;=45,"31-45",Table1[[#This Row],[Patient Waittime]]&lt;=60,"46-60",TRUE,"60+")</f>
        <v>31-45</v>
      </c>
      <c r="Q469">
        <f>--(Table1[[#This Row],[Patient Waittime]]&lt;=30)</f>
        <v>0</v>
      </c>
      <c r="R469">
        <f>--Table1[[#This Row],[Patient Admission Flag]]</f>
        <v>0</v>
      </c>
      <c r="S469">
        <f>--AND(Table1[[#This Row],[WithinTarget]]=1,Table1[[#This Row],[Patient Satisfaction Score]]&gt;=7)</f>
        <v>0</v>
      </c>
      <c r="T469" t="str">
        <f>IF(LEFT(Table1[[#This Row],[Patient Gender]],1)="F","Female","Male")</f>
        <v>Female</v>
      </c>
    </row>
    <row r="470" spans="1:20" x14ac:dyDescent="0.3">
      <c r="A470" t="s">
        <v>574</v>
      </c>
      <c r="B470" s="1">
        <v>45343.954861111109</v>
      </c>
      <c r="C470" t="s">
        <v>13</v>
      </c>
      <c r="D470">
        <v>44</v>
      </c>
      <c r="E470" t="s">
        <v>10</v>
      </c>
      <c r="F470" t="s">
        <v>11</v>
      </c>
      <c r="G470" t="b">
        <v>1</v>
      </c>
      <c r="I470">
        <v>30</v>
      </c>
      <c r="J470" t="b">
        <v>1</v>
      </c>
      <c r="K470">
        <f>YEAR(Table1[[#This Row],[Patient Admission Date]])</f>
        <v>2024</v>
      </c>
      <c r="L470" t="str">
        <f>TEXT(Table1[[#This Row],[Patient Admission Date]],"mmm")</f>
        <v>Feb</v>
      </c>
      <c r="M470" t="str">
        <f>TEXT(Table1[[#This Row],[Patient Admission Date]],"ddd")</f>
        <v>Wed</v>
      </c>
      <c r="N470" t="str">
        <f>TEXT(INT(HOUR(Table1[[#This Row],[Patient Admission Date]])/3)*3,"00")&amp;"-"&amp;TEXT(INT(HOUR(Table1[[#This Row],[Patient Admission Date]])/3)*3+3,"00")</f>
        <v>21-24</v>
      </c>
      <c r="O470" t="str" cm="1">
        <f t="array" ref="O470">_xlfn.IFS(Table1[[#This Row],[Patient Age]]&lt;=14,"0-14",Table1[[#This Row],[Patient Age]]&lt;=29,"15-29",Table1[[#This Row],[Patient Age]]&lt;=44,"30-44",Table1[[#This Row],[Patient Age]]&lt;=59,"45-59",Table1[[#This Row],[Patient Age]]&lt;=74,"60-74",TRUE,"75+")</f>
        <v>30-44</v>
      </c>
      <c r="P470" t="str" cm="1">
        <f t="array" ref="P470">_xlfn.IFS(Table1[[#This Row],[Patient Waittime]]&lt;=15,"0-15",Table1[[#This Row],[Patient Waittime]]&lt;=30,"16-30",Table1[[#This Row],[Patient Waittime]]&lt;=45,"31-45",Table1[[#This Row],[Patient Waittime]]&lt;=60,"46-60",TRUE,"60+")</f>
        <v>16-30</v>
      </c>
      <c r="Q470">
        <f>--(Table1[[#This Row],[Patient Waittime]]&lt;=30)</f>
        <v>1</v>
      </c>
      <c r="R470">
        <f>--Table1[[#This Row],[Patient Admission Flag]]</f>
        <v>1</v>
      </c>
      <c r="S470">
        <f>--AND(Table1[[#This Row],[WithinTarget]]=1,Table1[[#This Row],[Patient Satisfaction Score]]&gt;=7)</f>
        <v>0</v>
      </c>
      <c r="T470" t="str">
        <f>IF(LEFT(Table1[[#This Row],[Patient Gender]],1)="F","Female","Male")</f>
        <v>Female</v>
      </c>
    </row>
    <row r="471" spans="1:20" x14ac:dyDescent="0.3">
      <c r="A471" t="s">
        <v>575</v>
      </c>
      <c r="B471" s="1">
        <v>45229.635416666664</v>
      </c>
      <c r="C471" t="s">
        <v>13</v>
      </c>
      <c r="D471">
        <v>25</v>
      </c>
      <c r="E471" t="s">
        <v>14</v>
      </c>
      <c r="F471" t="s">
        <v>11</v>
      </c>
      <c r="G471" t="b">
        <v>1</v>
      </c>
      <c r="I471">
        <v>12</v>
      </c>
      <c r="J471" t="b">
        <v>1</v>
      </c>
      <c r="K471">
        <f>YEAR(Table1[[#This Row],[Patient Admission Date]])</f>
        <v>2023</v>
      </c>
      <c r="L471" t="str">
        <f>TEXT(Table1[[#This Row],[Patient Admission Date]],"mmm")</f>
        <v>Oct</v>
      </c>
      <c r="M471" t="str">
        <f>TEXT(Table1[[#This Row],[Patient Admission Date]],"ddd")</f>
        <v>Mon</v>
      </c>
      <c r="N471" t="str">
        <f>TEXT(INT(HOUR(Table1[[#This Row],[Patient Admission Date]])/3)*3,"00")&amp;"-"&amp;TEXT(INT(HOUR(Table1[[#This Row],[Patient Admission Date]])/3)*3+3,"00")</f>
        <v>15-18</v>
      </c>
      <c r="O471" t="str" cm="1">
        <f t="array" ref="O471">_xlfn.IFS(Table1[[#This Row],[Patient Age]]&lt;=14,"0-14",Table1[[#This Row],[Patient Age]]&lt;=29,"15-29",Table1[[#This Row],[Patient Age]]&lt;=44,"30-44",Table1[[#This Row],[Patient Age]]&lt;=59,"45-59",Table1[[#This Row],[Patient Age]]&lt;=74,"60-74",TRUE,"75+")</f>
        <v>15-29</v>
      </c>
      <c r="P471" t="str" cm="1">
        <f t="array" ref="P471">_xlfn.IFS(Table1[[#This Row],[Patient Waittime]]&lt;=15,"0-15",Table1[[#This Row],[Patient Waittime]]&lt;=30,"16-30",Table1[[#This Row],[Patient Waittime]]&lt;=45,"31-45",Table1[[#This Row],[Patient Waittime]]&lt;=60,"46-60",TRUE,"60+")</f>
        <v>0-15</v>
      </c>
      <c r="Q471">
        <f>--(Table1[[#This Row],[Patient Waittime]]&lt;=30)</f>
        <v>1</v>
      </c>
      <c r="R471">
        <f>--Table1[[#This Row],[Patient Admission Flag]]</f>
        <v>1</v>
      </c>
      <c r="S471">
        <f>--AND(Table1[[#This Row],[WithinTarget]]=1,Table1[[#This Row],[Patient Satisfaction Score]]&gt;=7)</f>
        <v>0</v>
      </c>
      <c r="T471" t="str">
        <f>IF(LEFT(Table1[[#This Row],[Patient Gender]],1)="F","Female","Male")</f>
        <v>Female</v>
      </c>
    </row>
    <row r="472" spans="1:20" x14ac:dyDescent="0.3">
      <c r="A472" t="s">
        <v>576</v>
      </c>
      <c r="B472" s="1">
        <v>45448.784722222219</v>
      </c>
      <c r="C472" t="s">
        <v>9</v>
      </c>
      <c r="D472">
        <v>34</v>
      </c>
      <c r="E472" t="s">
        <v>19</v>
      </c>
      <c r="F472" t="s">
        <v>11</v>
      </c>
      <c r="G472" t="b">
        <v>0</v>
      </c>
      <c r="H472">
        <v>6</v>
      </c>
      <c r="I472">
        <v>41</v>
      </c>
      <c r="J472" t="b">
        <v>0</v>
      </c>
      <c r="K472">
        <f>YEAR(Table1[[#This Row],[Patient Admission Date]])</f>
        <v>2024</v>
      </c>
      <c r="L472" t="str">
        <f>TEXT(Table1[[#This Row],[Patient Admission Date]],"mmm")</f>
        <v>Jun</v>
      </c>
      <c r="M472" t="str">
        <f>TEXT(Table1[[#This Row],[Patient Admission Date]],"ddd")</f>
        <v>Wed</v>
      </c>
      <c r="N472" t="str">
        <f>TEXT(INT(HOUR(Table1[[#This Row],[Patient Admission Date]])/3)*3,"00")&amp;"-"&amp;TEXT(INT(HOUR(Table1[[#This Row],[Patient Admission Date]])/3)*3+3,"00")</f>
        <v>18-21</v>
      </c>
      <c r="O472" t="str" cm="1">
        <f t="array" ref="O472">_xlfn.IFS(Table1[[#This Row],[Patient Age]]&lt;=14,"0-14",Table1[[#This Row],[Patient Age]]&lt;=29,"15-29",Table1[[#This Row],[Patient Age]]&lt;=44,"30-44",Table1[[#This Row],[Patient Age]]&lt;=59,"45-59",Table1[[#This Row],[Patient Age]]&lt;=74,"60-74",TRUE,"75+")</f>
        <v>30-44</v>
      </c>
      <c r="P472" t="str" cm="1">
        <f t="array" ref="P472">_xlfn.IFS(Table1[[#This Row],[Patient Waittime]]&lt;=15,"0-15",Table1[[#This Row],[Patient Waittime]]&lt;=30,"16-30",Table1[[#This Row],[Patient Waittime]]&lt;=45,"31-45",Table1[[#This Row],[Patient Waittime]]&lt;=60,"46-60",TRUE,"60+")</f>
        <v>31-45</v>
      </c>
      <c r="Q472">
        <f>--(Table1[[#This Row],[Patient Waittime]]&lt;=30)</f>
        <v>0</v>
      </c>
      <c r="R472">
        <f>--Table1[[#This Row],[Patient Admission Flag]]</f>
        <v>0</v>
      </c>
      <c r="S472">
        <f>--AND(Table1[[#This Row],[WithinTarget]]=1,Table1[[#This Row],[Patient Satisfaction Score]]&gt;=7)</f>
        <v>0</v>
      </c>
      <c r="T472" t="str">
        <f>IF(LEFT(Table1[[#This Row],[Patient Gender]],1)="F","Female","Male")</f>
        <v>Male</v>
      </c>
    </row>
    <row r="473" spans="1:20" x14ac:dyDescent="0.3">
      <c r="A473" t="s">
        <v>577</v>
      </c>
      <c r="B473" s="1">
        <v>45075.736805555556</v>
      </c>
      <c r="C473" t="s">
        <v>13</v>
      </c>
      <c r="D473">
        <v>64</v>
      </c>
      <c r="E473" t="s">
        <v>22</v>
      </c>
      <c r="F473" t="s">
        <v>15</v>
      </c>
      <c r="G473" t="b">
        <v>0</v>
      </c>
      <c r="I473">
        <v>42</v>
      </c>
      <c r="J473" t="b">
        <v>0</v>
      </c>
      <c r="K473">
        <f>YEAR(Table1[[#This Row],[Patient Admission Date]])</f>
        <v>2023</v>
      </c>
      <c r="L473" t="str">
        <f>TEXT(Table1[[#This Row],[Patient Admission Date]],"mmm")</f>
        <v>May</v>
      </c>
      <c r="M473" t="str">
        <f>TEXT(Table1[[#This Row],[Patient Admission Date]],"ddd")</f>
        <v>Mon</v>
      </c>
      <c r="N473" t="str">
        <f>TEXT(INT(HOUR(Table1[[#This Row],[Patient Admission Date]])/3)*3,"00")&amp;"-"&amp;TEXT(INT(HOUR(Table1[[#This Row],[Patient Admission Date]])/3)*3+3,"00")</f>
        <v>15-18</v>
      </c>
      <c r="O473" t="str" cm="1">
        <f t="array" ref="O473">_xlfn.IFS(Table1[[#This Row],[Patient Age]]&lt;=14,"0-14",Table1[[#This Row],[Patient Age]]&lt;=29,"15-29",Table1[[#This Row],[Patient Age]]&lt;=44,"30-44",Table1[[#This Row],[Patient Age]]&lt;=59,"45-59",Table1[[#This Row],[Patient Age]]&lt;=74,"60-74",TRUE,"75+")</f>
        <v>60-74</v>
      </c>
      <c r="P473" t="str" cm="1">
        <f t="array" ref="P473">_xlfn.IFS(Table1[[#This Row],[Patient Waittime]]&lt;=15,"0-15",Table1[[#This Row],[Patient Waittime]]&lt;=30,"16-30",Table1[[#This Row],[Patient Waittime]]&lt;=45,"31-45",Table1[[#This Row],[Patient Waittime]]&lt;=60,"46-60",TRUE,"60+")</f>
        <v>31-45</v>
      </c>
      <c r="Q473">
        <f>--(Table1[[#This Row],[Patient Waittime]]&lt;=30)</f>
        <v>0</v>
      </c>
      <c r="R473">
        <f>--Table1[[#This Row],[Patient Admission Flag]]</f>
        <v>0</v>
      </c>
      <c r="S473">
        <f>--AND(Table1[[#This Row],[WithinTarget]]=1,Table1[[#This Row],[Patient Satisfaction Score]]&gt;=7)</f>
        <v>0</v>
      </c>
      <c r="T473" t="str">
        <f>IF(LEFT(Table1[[#This Row],[Patient Gender]],1)="F","Female","Male")</f>
        <v>Female</v>
      </c>
    </row>
    <row r="474" spans="1:20" x14ac:dyDescent="0.3">
      <c r="A474" t="s">
        <v>578</v>
      </c>
      <c r="B474" s="1">
        <v>45501.880555555559</v>
      </c>
      <c r="C474" t="s">
        <v>9</v>
      </c>
      <c r="D474">
        <v>53</v>
      </c>
      <c r="E474" t="s">
        <v>19</v>
      </c>
      <c r="F474" t="s">
        <v>11</v>
      </c>
      <c r="G474" t="b">
        <v>1</v>
      </c>
      <c r="H474">
        <v>8</v>
      </c>
      <c r="I474">
        <v>23</v>
      </c>
      <c r="J474" t="b">
        <v>1</v>
      </c>
      <c r="K474">
        <f>YEAR(Table1[[#This Row],[Patient Admission Date]])</f>
        <v>2024</v>
      </c>
      <c r="L474" t="str">
        <f>TEXT(Table1[[#This Row],[Patient Admission Date]],"mmm")</f>
        <v>Jul</v>
      </c>
      <c r="M474" t="str">
        <f>TEXT(Table1[[#This Row],[Patient Admission Date]],"ddd")</f>
        <v>Sun</v>
      </c>
      <c r="N474" t="str">
        <f>TEXT(INT(HOUR(Table1[[#This Row],[Patient Admission Date]])/3)*3,"00")&amp;"-"&amp;TEXT(INT(HOUR(Table1[[#This Row],[Patient Admission Date]])/3)*3+3,"00")</f>
        <v>21-24</v>
      </c>
      <c r="O474" t="str" cm="1">
        <f t="array" ref="O474">_xlfn.IFS(Table1[[#This Row],[Patient Age]]&lt;=14,"0-14",Table1[[#This Row],[Patient Age]]&lt;=29,"15-29",Table1[[#This Row],[Patient Age]]&lt;=44,"30-44",Table1[[#This Row],[Patient Age]]&lt;=59,"45-59",Table1[[#This Row],[Patient Age]]&lt;=74,"60-74",TRUE,"75+")</f>
        <v>45-59</v>
      </c>
      <c r="P474" t="str" cm="1">
        <f t="array" ref="P474">_xlfn.IFS(Table1[[#This Row],[Patient Waittime]]&lt;=15,"0-15",Table1[[#This Row],[Patient Waittime]]&lt;=30,"16-30",Table1[[#This Row],[Patient Waittime]]&lt;=45,"31-45",Table1[[#This Row],[Patient Waittime]]&lt;=60,"46-60",TRUE,"60+")</f>
        <v>16-30</v>
      </c>
      <c r="Q474">
        <f>--(Table1[[#This Row],[Patient Waittime]]&lt;=30)</f>
        <v>1</v>
      </c>
      <c r="R474">
        <f>--Table1[[#This Row],[Patient Admission Flag]]</f>
        <v>1</v>
      </c>
      <c r="S474">
        <f>--AND(Table1[[#This Row],[WithinTarget]]=1,Table1[[#This Row],[Patient Satisfaction Score]]&gt;=7)</f>
        <v>1</v>
      </c>
      <c r="T474" t="str">
        <f>IF(LEFT(Table1[[#This Row],[Patient Gender]],1)="F","Female","Male")</f>
        <v>Male</v>
      </c>
    </row>
    <row r="475" spans="1:20" x14ac:dyDescent="0.3">
      <c r="A475" t="s">
        <v>579</v>
      </c>
      <c r="B475" s="1">
        <v>45516.351388888892</v>
      </c>
      <c r="C475" t="s">
        <v>9</v>
      </c>
      <c r="D475">
        <v>12</v>
      </c>
      <c r="E475" t="s">
        <v>10</v>
      </c>
      <c r="F475" t="s">
        <v>17</v>
      </c>
      <c r="G475" t="b">
        <v>0</v>
      </c>
      <c r="I475">
        <v>60</v>
      </c>
      <c r="J475" t="b">
        <v>0</v>
      </c>
      <c r="K475">
        <f>YEAR(Table1[[#This Row],[Patient Admission Date]])</f>
        <v>2024</v>
      </c>
      <c r="L475" t="str">
        <f>TEXT(Table1[[#This Row],[Patient Admission Date]],"mmm")</f>
        <v>Aug</v>
      </c>
      <c r="M475" t="str">
        <f>TEXT(Table1[[#This Row],[Patient Admission Date]],"ddd")</f>
        <v>Mon</v>
      </c>
      <c r="N475" t="str">
        <f>TEXT(INT(HOUR(Table1[[#This Row],[Patient Admission Date]])/3)*3,"00")&amp;"-"&amp;TEXT(INT(HOUR(Table1[[#This Row],[Patient Admission Date]])/3)*3+3,"00")</f>
        <v>06-09</v>
      </c>
      <c r="O475" t="str" cm="1">
        <f t="array" ref="O475">_xlfn.IFS(Table1[[#This Row],[Patient Age]]&lt;=14,"0-14",Table1[[#This Row],[Patient Age]]&lt;=29,"15-29",Table1[[#This Row],[Patient Age]]&lt;=44,"30-44",Table1[[#This Row],[Patient Age]]&lt;=59,"45-59",Table1[[#This Row],[Patient Age]]&lt;=74,"60-74",TRUE,"75+")</f>
        <v>0-14</v>
      </c>
      <c r="P475" t="str" cm="1">
        <f t="array" ref="P475">_xlfn.IFS(Table1[[#This Row],[Patient Waittime]]&lt;=15,"0-15",Table1[[#This Row],[Patient Waittime]]&lt;=30,"16-30",Table1[[#This Row],[Patient Waittime]]&lt;=45,"31-45",Table1[[#This Row],[Patient Waittime]]&lt;=60,"46-60",TRUE,"60+")</f>
        <v>46-60</v>
      </c>
      <c r="Q475">
        <f>--(Table1[[#This Row],[Patient Waittime]]&lt;=30)</f>
        <v>0</v>
      </c>
      <c r="R475">
        <f>--Table1[[#This Row],[Patient Admission Flag]]</f>
        <v>0</v>
      </c>
      <c r="S475">
        <f>--AND(Table1[[#This Row],[WithinTarget]]=1,Table1[[#This Row],[Patient Satisfaction Score]]&gt;=7)</f>
        <v>0</v>
      </c>
      <c r="T475" t="str">
        <f>IF(LEFT(Table1[[#This Row],[Patient Gender]],1)="F","Female","Male")</f>
        <v>Male</v>
      </c>
    </row>
    <row r="476" spans="1:20" x14ac:dyDescent="0.3">
      <c r="A476" t="s">
        <v>580</v>
      </c>
      <c r="B476" s="1">
        <v>45177.802777777775</v>
      </c>
      <c r="C476" t="s">
        <v>13</v>
      </c>
      <c r="D476">
        <v>54</v>
      </c>
      <c r="E476" t="s">
        <v>19</v>
      </c>
      <c r="F476" t="s">
        <v>27</v>
      </c>
      <c r="G476" t="b">
        <v>1</v>
      </c>
      <c r="I476">
        <v>18</v>
      </c>
      <c r="J476" t="b">
        <v>1</v>
      </c>
      <c r="K476">
        <f>YEAR(Table1[[#This Row],[Patient Admission Date]])</f>
        <v>2023</v>
      </c>
      <c r="L476" t="str">
        <f>TEXT(Table1[[#This Row],[Patient Admission Date]],"mmm")</f>
        <v>Sep</v>
      </c>
      <c r="M476" t="str">
        <f>TEXT(Table1[[#This Row],[Patient Admission Date]],"ddd")</f>
        <v>Fri</v>
      </c>
      <c r="N476" t="str">
        <f>TEXT(INT(HOUR(Table1[[#This Row],[Patient Admission Date]])/3)*3,"00")&amp;"-"&amp;TEXT(INT(HOUR(Table1[[#This Row],[Patient Admission Date]])/3)*3+3,"00")</f>
        <v>18-21</v>
      </c>
      <c r="O476" t="str" cm="1">
        <f t="array" ref="O476">_xlfn.IFS(Table1[[#This Row],[Patient Age]]&lt;=14,"0-14",Table1[[#This Row],[Patient Age]]&lt;=29,"15-29",Table1[[#This Row],[Patient Age]]&lt;=44,"30-44",Table1[[#This Row],[Patient Age]]&lt;=59,"45-59",Table1[[#This Row],[Patient Age]]&lt;=74,"60-74",TRUE,"75+")</f>
        <v>45-59</v>
      </c>
      <c r="P476" t="str" cm="1">
        <f t="array" ref="P476">_xlfn.IFS(Table1[[#This Row],[Patient Waittime]]&lt;=15,"0-15",Table1[[#This Row],[Patient Waittime]]&lt;=30,"16-30",Table1[[#This Row],[Patient Waittime]]&lt;=45,"31-45",Table1[[#This Row],[Patient Waittime]]&lt;=60,"46-60",TRUE,"60+")</f>
        <v>16-30</v>
      </c>
      <c r="Q476">
        <f>--(Table1[[#This Row],[Patient Waittime]]&lt;=30)</f>
        <v>1</v>
      </c>
      <c r="R476">
        <f>--Table1[[#This Row],[Patient Admission Flag]]</f>
        <v>1</v>
      </c>
      <c r="S476">
        <f>--AND(Table1[[#This Row],[WithinTarget]]=1,Table1[[#This Row],[Patient Satisfaction Score]]&gt;=7)</f>
        <v>0</v>
      </c>
      <c r="T476" t="str">
        <f>IF(LEFT(Table1[[#This Row],[Patient Gender]],1)="F","Female","Male")</f>
        <v>Female</v>
      </c>
    </row>
    <row r="477" spans="1:20" x14ac:dyDescent="0.3">
      <c r="A477" t="s">
        <v>581</v>
      </c>
      <c r="B477" s="1">
        <v>45377.776388888888</v>
      </c>
      <c r="C477" t="s">
        <v>13</v>
      </c>
      <c r="D477">
        <v>59</v>
      </c>
      <c r="E477" t="s">
        <v>18</v>
      </c>
      <c r="F477" t="s">
        <v>11</v>
      </c>
      <c r="G477" t="b">
        <v>1</v>
      </c>
      <c r="I477">
        <v>44</v>
      </c>
      <c r="J477" t="b">
        <v>1</v>
      </c>
      <c r="K477">
        <f>YEAR(Table1[[#This Row],[Patient Admission Date]])</f>
        <v>2024</v>
      </c>
      <c r="L477" t="str">
        <f>TEXT(Table1[[#This Row],[Patient Admission Date]],"mmm")</f>
        <v>Mar</v>
      </c>
      <c r="M477" t="str">
        <f>TEXT(Table1[[#This Row],[Patient Admission Date]],"ddd")</f>
        <v>Tue</v>
      </c>
      <c r="N477" t="str">
        <f>TEXT(INT(HOUR(Table1[[#This Row],[Patient Admission Date]])/3)*3,"00")&amp;"-"&amp;TEXT(INT(HOUR(Table1[[#This Row],[Patient Admission Date]])/3)*3+3,"00")</f>
        <v>18-21</v>
      </c>
      <c r="O477" t="str" cm="1">
        <f t="array" ref="O477">_xlfn.IFS(Table1[[#This Row],[Patient Age]]&lt;=14,"0-14",Table1[[#This Row],[Patient Age]]&lt;=29,"15-29",Table1[[#This Row],[Patient Age]]&lt;=44,"30-44",Table1[[#This Row],[Patient Age]]&lt;=59,"45-59",Table1[[#This Row],[Patient Age]]&lt;=74,"60-74",TRUE,"75+")</f>
        <v>45-59</v>
      </c>
      <c r="P477" t="str" cm="1">
        <f t="array" ref="P477">_xlfn.IFS(Table1[[#This Row],[Patient Waittime]]&lt;=15,"0-15",Table1[[#This Row],[Patient Waittime]]&lt;=30,"16-30",Table1[[#This Row],[Patient Waittime]]&lt;=45,"31-45",Table1[[#This Row],[Patient Waittime]]&lt;=60,"46-60",TRUE,"60+")</f>
        <v>31-45</v>
      </c>
      <c r="Q477">
        <f>--(Table1[[#This Row],[Patient Waittime]]&lt;=30)</f>
        <v>0</v>
      </c>
      <c r="R477">
        <f>--Table1[[#This Row],[Patient Admission Flag]]</f>
        <v>1</v>
      </c>
      <c r="S477">
        <f>--AND(Table1[[#This Row],[WithinTarget]]=1,Table1[[#This Row],[Patient Satisfaction Score]]&gt;=7)</f>
        <v>0</v>
      </c>
      <c r="T477" t="str">
        <f>IF(LEFT(Table1[[#This Row],[Patient Gender]],1)="F","Female","Male")</f>
        <v>Female</v>
      </c>
    </row>
    <row r="478" spans="1:20" x14ac:dyDescent="0.3">
      <c r="A478" t="s">
        <v>582</v>
      </c>
      <c r="B478" s="1">
        <v>45592.831250000003</v>
      </c>
      <c r="C478" t="s">
        <v>9</v>
      </c>
      <c r="D478">
        <v>76</v>
      </c>
      <c r="E478" t="s">
        <v>10</v>
      </c>
      <c r="F478" t="s">
        <v>15</v>
      </c>
      <c r="G478" t="b">
        <v>1</v>
      </c>
      <c r="H478">
        <v>5</v>
      </c>
      <c r="I478">
        <v>13</v>
      </c>
      <c r="J478" t="b">
        <v>1</v>
      </c>
      <c r="K478">
        <f>YEAR(Table1[[#This Row],[Patient Admission Date]])</f>
        <v>2024</v>
      </c>
      <c r="L478" t="str">
        <f>TEXT(Table1[[#This Row],[Patient Admission Date]],"mmm")</f>
        <v>Oct</v>
      </c>
      <c r="M478" t="str">
        <f>TEXT(Table1[[#This Row],[Patient Admission Date]],"ddd")</f>
        <v>Sun</v>
      </c>
      <c r="N478" t="str">
        <f>TEXT(INT(HOUR(Table1[[#This Row],[Patient Admission Date]])/3)*3,"00")&amp;"-"&amp;TEXT(INT(HOUR(Table1[[#This Row],[Patient Admission Date]])/3)*3+3,"00")</f>
        <v>18-21</v>
      </c>
      <c r="O478" t="str" cm="1">
        <f t="array" ref="O478">_xlfn.IFS(Table1[[#This Row],[Patient Age]]&lt;=14,"0-14",Table1[[#This Row],[Patient Age]]&lt;=29,"15-29",Table1[[#This Row],[Patient Age]]&lt;=44,"30-44",Table1[[#This Row],[Patient Age]]&lt;=59,"45-59",Table1[[#This Row],[Patient Age]]&lt;=74,"60-74",TRUE,"75+")</f>
        <v>75+</v>
      </c>
      <c r="P478" t="str" cm="1">
        <f t="array" ref="P478">_xlfn.IFS(Table1[[#This Row],[Patient Waittime]]&lt;=15,"0-15",Table1[[#This Row],[Patient Waittime]]&lt;=30,"16-30",Table1[[#This Row],[Patient Waittime]]&lt;=45,"31-45",Table1[[#This Row],[Patient Waittime]]&lt;=60,"46-60",TRUE,"60+")</f>
        <v>0-15</v>
      </c>
      <c r="Q478">
        <f>--(Table1[[#This Row],[Patient Waittime]]&lt;=30)</f>
        <v>1</v>
      </c>
      <c r="R478">
        <f>--Table1[[#This Row],[Patient Admission Flag]]</f>
        <v>1</v>
      </c>
      <c r="S478">
        <f>--AND(Table1[[#This Row],[WithinTarget]]=1,Table1[[#This Row],[Patient Satisfaction Score]]&gt;=7)</f>
        <v>0</v>
      </c>
      <c r="T478" t="str">
        <f>IF(LEFT(Table1[[#This Row],[Patient Gender]],1)="F","Female","Male")</f>
        <v>Male</v>
      </c>
    </row>
    <row r="479" spans="1:20" x14ac:dyDescent="0.3">
      <c r="A479" t="s">
        <v>583</v>
      </c>
      <c r="B479" s="1">
        <v>45563.428472222222</v>
      </c>
      <c r="C479" t="s">
        <v>13</v>
      </c>
      <c r="D479">
        <v>60</v>
      </c>
      <c r="E479" t="s">
        <v>19</v>
      </c>
      <c r="F479" t="s">
        <v>11</v>
      </c>
      <c r="G479" t="b">
        <v>0</v>
      </c>
      <c r="I479">
        <v>10</v>
      </c>
      <c r="J479" t="b">
        <v>0</v>
      </c>
      <c r="K479">
        <f>YEAR(Table1[[#This Row],[Patient Admission Date]])</f>
        <v>2024</v>
      </c>
      <c r="L479" t="str">
        <f>TEXT(Table1[[#This Row],[Patient Admission Date]],"mmm")</f>
        <v>Sep</v>
      </c>
      <c r="M479" t="str">
        <f>TEXT(Table1[[#This Row],[Patient Admission Date]],"ddd")</f>
        <v>Sat</v>
      </c>
      <c r="N479" t="str">
        <f>TEXT(INT(HOUR(Table1[[#This Row],[Patient Admission Date]])/3)*3,"00")&amp;"-"&amp;TEXT(INT(HOUR(Table1[[#This Row],[Patient Admission Date]])/3)*3+3,"00")</f>
        <v>09-12</v>
      </c>
      <c r="O479" t="str" cm="1">
        <f t="array" ref="O479">_xlfn.IFS(Table1[[#This Row],[Patient Age]]&lt;=14,"0-14",Table1[[#This Row],[Patient Age]]&lt;=29,"15-29",Table1[[#This Row],[Patient Age]]&lt;=44,"30-44",Table1[[#This Row],[Patient Age]]&lt;=59,"45-59",Table1[[#This Row],[Patient Age]]&lt;=74,"60-74",TRUE,"75+")</f>
        <v>60-74</v>
      </c>
      <c r="P479" t="str" cm="1">
        <f t="array" ref="P479">_xlfn.IFS(Table1[[#This Row],[Patient Waittime]]&lt;=15,"0-15",Table1[[#This Row],[Patient Waittime]]&lt;=30,"16-30",Table1[[#This Row],[Patient Waittime]]&lt;=45,"31-45",Table1[[#This Row],[Patient Waittime]]&lt;=60,"46-60",TRUE,"60+")</f>
        <v>0-15</v>
      </c>
      <c r="Q479">
        <f>--(Table1[[#This Row],[Patient Waittime]]&lt;=30)</f>
        <v>1</v>
      </c>
      <c r="R479">
        <f>--Table1[[#This Row],[Patient Admission Flag]]</f>
        <v>0</v>
      </c>
      <c r="S479">
        <f>--AND(Table1[[#This Row],[WithinTarget]]=1,Table1[[#This Row],[Patient Satisfaction Score]]&gt;=7)</f>
        <v>0</v>
      </c>
      <c r="T479" t="str">
        <f>IF(LEFT(Table1[[#This Row],[Patient Gender]],1)="F","Female","Male")</f>
        <v>Female</v>
      </c>
    </row>
    <row r="480" spans="1:20" x14ac:dyDescent="0.3">
      <c r="A480" t="s">
        <v>584</v>
      </c>
      <c r="B480" s="1">
        <v>45420.206944444442</v>
      </c>
      <c r="C480" t="s">
        <v>9</v>
      </c>
      <c r="D480">
        <v>77</v>
      </c>
      <c r="E480" t="s">
        <v>10</v>
      </c>
      <c r="F480" t="s">
        <v>11</v>
      </c>
      <c r="G480" t="b">
        <v>0</v>
      </c>
      <c r="I480">
        <v>48</v>
      </c>
      <c r="J480" t="b">
        <v>0</v>
      </c>
      <c r="K480">
        <f>YEAR(Table1[[#This Row],[Patient Admission Date]])</f>
        <v>2024</v>
      </c>
      <c r="L480" t="str">
        <f>TEXT(Table1[[#This Row],[Patient Admission Date]],"mmm")</f>
        <v>May</v>
      </c>
      <c r="M480" t="str">
        <f>TEXT(Table1[[#This Row],[Patient Admission Date]],"ddd")</f>
        <v>Wed</v>
      </c>
      <c r="N480" t="str">
        <f>TEXT(INT(HOUR(Table1[[#This Row],[Patient Admission Date]])/3)*3,"00")&amp;"-"&amp;TEXT(INT(HOUR(Table1[[#This Row],[Patient Admission Date]])/3)*3+3,"00")</f>
        <v>03-06</v>
      </c>
      <c r="O480" t="str" cm="1">
        <f t="array" ref="O480">_xlfn.IFS(Table1[[#This Row],[Patient Age]]&lt;=14,"0-14",Table1[[#This Row],[Patient Age]]&lt;=29,"15-29",Table1[[#This Row],[Patient Age]]&lt;=44,"30-44",Table1[[#This Row],[Patient Age]]&lt;=59,"45-59",Table1[[#This Row],[Patient Age]]&lt;=74,"60-74",TRUE,"75+")</f>
        <v>75+</v>
      </c>
      <c r="P480" t="str" cm="1">
        <f t="array" ref="P480">_xlfn.IFS(Table1[[#This Row],[Patient Waittime]]&lt;=15,"0-15",Table1[[#This Row],[Patient Waittime]]&lt;=30,"16-30",Table1[[#This Row],[Patient Waittime]]&lt;=45,"31-45",Table1[[#This Row],[Patient Waittime]]&lt;=60,"46-60",TRUE,"60+")</f>
        <v>46-60</v>
      </c>
      <c r="Q480">
        <f>--(Table1[[#This Row],[Patient Waittime]]&lt;=30)</f>
        <v>0</v>
      </c>
      <c r="R480">
        <f>--Table1[[#This Row],[Patient Admission Flag]]</f>
        <v>0</v>
      </c>
      <c r="S480">
        <f>--AND(Table1[[#This Row],[WithinTarget]]=1,Table1[[#This Row],[Patient Satisfaction Score]]&gt;=7)</f>
        <v>0</v>
      </c>
      <c r="T480" t="str">
        <f>IF(LEFT(Table1[[#This Row],[Patient Gender]],1)="F","Female","Male")</f>
        <v>Male</v>
      </c>
    </row>
    <row r="481" spans="1:20" x14ac:dyDescent="0.3">
      <c r="A481" t="s">
        <v>585</v>
      </c>
      <c r="B481" s="1">
        <v>45543.317361111112</v>
      </c>
      <c r="C481" t="s">
        <v>9</v>
      </c>
      <c r="D481">
        <v>29</v>
      </c>
      <c r="E481" t="s">
        <v>21</v>
      </c>
      <c r="F481" t="s">
        <v>11</v>
      </c>
      <c r="G481" t="b">
        <v>0</v>
      </c>
      <c r="I481">
        <v>55</v>
      </c>
      <c r="J481" t="b">
        <v>0</v>
      </c>
      <c r="K481">
        <f>YEAR(Table1[[#This Row],[Patient Admission Date]])</f>
        <v>2024</v>
      </c>
      <c r="L481" t="str">
        <f>TEXT(Table1[[#This Row],[Patient Admission Date]],"mmm")</f>
        <v>Sep</v>
      </c>
      <c r="M481" t="str">
        <f>TEXT(Table1[[#This Row],[Patient Admission Date]],"ddd")</f>
        <v>Sun</v>
      </c>
      <c r="N481" t="str">
        <f>TEXT(INT(HOUR(Table1[[#This Row],[Patient Admission Date]])/3)*3,"00")&amp;"-"&amp;TEXT(INT(HOUR(Table1[[#This Row],[Patient Admission Date]])/3)*3+3,"00")</f>
        <v>06-09</v>
      </c>
      <c r="O481" t="str" cm="1">
        <f t="array" ref="O481">_xlfn.IFS(Table1[[#This Row],[Patient Age]]&lt;=14,"0-14",Table1[[#This Row],[Patient Age]]&lt;=29,"15-29",Table1[[#This Row],[Patient Age]]&lt;=44,"30-44",Table1[[#This Row],[Patient Age]]&lt;=59,"45-59",Table1[[#This Row],[Patient Age]]&lt;=74,"60-74",TRUE,"75+")</f>
        <v>15-29</v>
      </c>
      <c r="P481" t="str" cm="1">
        <f t="array" ref="P481">_xlfn.IFS(Table1[[#This Row],[Patient Waittime]]&lt;=15,"0-15",Table1[[#This Row],[Patient Waittime]]&lt;=30,"16-30",Table1[[#This Row],[Patient Waittime]]&lt;=45,"31-45",Table1[[#This Row],[Patient Waittime]]&lt;=60,"46-60",TRUE,"60+")</f>
        <v>46-60</v>
      </c>
      <c r="Q481">
        <f>--(Table1[[#This Row],[Patient Waittime]]&lt;=30)</f>
        <v>0</v>
      </c>
      <c r="R481">
        <f>--Table1[[#This Row],[Patient Admission Flag]]</f>
        <v>0</v>
      </c>
      <c r="S481">
        <f>--AND(Table1[[#This Row],[WithinTarget]]=1,Table1[[#This Row],[Patient Satisfaction Score]]&gt;=7)</f>
        <v>0</v>
      </c>
      <c r="T481" t="str">
        <f>IF(LEFT(Table1[[#This Row],[Patient Gender]],1)="F","Female","Male")</f>
        <v>Male</v>
      </c>
    </row>
    <row r="482" spans="1:20" x14ac:dyDescent="0.3">
      <c r="A482" t="s">
        <v>586</v>
      </c>
      <c r="B482" s="1">
        <v>45433.718055555553</v>
      </c>
      <c r="C482" t="s">
        <v>13</v>
      </c>
      <c r="D482">
        <v>5</v>
      </c>
      <c r="E482" t="s">
        <v>19</v>
      </c>
      <c r="F482" t="s">
        <v>11</v>
      </c>
      <c r="G482" t="b">
        <v>1</v>
      </c>
      <c r="I482">
        <v>37</v>
      </c>
      <c r="J482" t="b">
        <v>1</v>
      </c>
      <c r="K482">
        <f>YEAR(Table1[[#This Row],[Patient Admission Date]])</f>
        <v>2024</v>
      </c>
      <c r="L482" t="str">
        <f>TEXT(Table1[[#This Row],[Patient Admission Date]],"mmm")</f>
        <v>May</v>
      </c>
      <c r="M482" t="str">
        <f>TEXT(Table1[[#This Row],[Patient Admission Date]],"ddd")</f>
        <v>Tue</v>
      </c>
      <c r="N482" t="str">
        <f>TEXT(INT(HOUR(Table1[[#This Row],[Patient Admission Date]])/3)*3,"00")&amp;"-"&amp;TEXT(INT(HOUR(Table1[[#This Row],[Patient Admission Date]])/3)*3+3,"00")</f>
        <v>15-18</v>
      </c>
      <c r="O482" t="str" cm="1">
        <f t="array" ref="O482">_xlfn.IFS(Table1[[#This Row],[Patient Age]]&lt;=14,"0-14",Table1[[#This Row],[Patient Age]]&lt;=29,"15-29",Table1[[#This Row],[Patient Age]]&lt;=44,"30-44",Table1[[#This Row],[Patient Age]]&lt;=59,"45-59",Table1[[#This Row],[Patient Age]]&lt;=74,"60-74",TRUE,"75+")</f>
        <v>0-14</v>
      </c>
      <c r="P482" t="str" cm="1">
        <f t="array" ref="P482">_xlfn.IFS(Table1[[#This Row],[Patient Waittime]]&lt;=15,"0-15",Table1[[#This Row],[Patient Waittime]]&lt;=30,"16-30",Table1[[#This Row],[Patient Waittime]]&lt;=45,"31-45",Table1[[#This Row],[Patient Waittime]]&lt;=60,"46-60",TRUE,"60+")</f>
        <v>31-45</v>
      </c>
      <c r="Q482">
        <f>--(Table1[[#This Row],[Patient Waittime]]&lt;=30)</f>
        <v>0</v>
      </c>
      <c r="R482">
        <f>--Table1[[#This Row],[Patient Admission Flag]]</f>
        <v>1</v>
      </c>
      <c r="S482">
        <f>--AND(Table1[[#This Row],[WithinTarget]]=1,Table1[[#This Row],[Patient Satisfaction Score]]&gt;=7)</f>
        <v>0</v>
      </c>
      <c r="T482" t="str">
        <f>IF(LEFT(Table1[[#This Row],[Patient Gender]],1)="F","Female","Male")</f>
        <v>Female</v>
      </c>
    </row>
    <row r="483" spans="1:20" x14ac:dyDescent="0.3">
      <c r="A483" t="s">
        <v>587</v>
      </c>
      <c r="B483" s="1">
        <v>45415.200694444444</v>
      </c>
      <c r="C483" t="s">
        <v>13</v>
      </c>
      <c r="D483">
        <v>8</v>
      </c>
      <c r="E483" t="s">
        <v>18</v>
      </c>
      <c r="F483" t="s">
        <v>11</v>
      </c>
      <c r="G483" t="b">
        <v>0</v>
      </c>
      <c r="H483">
        <v>7</v>
      </c>
      <c r="I483">
        <v>54</v>
      </c>
      <c r="J483" t="b">
        <v>0</v>
      </c>
      <c r="K483">
        <f>YEAR(Table1[[#This Row],[Patient Admission Date]])</f>
        <v>2024</v>
      </c>
      <c r="L483" t="str">
        <f>TEXT(Table1[[#This Row],[Patient Admission Date]],"mmm")</f>
        <v>May</v>
      </c>
      <c r="M483" t="str">
        <f>TEXT(Table1[[#This Row],[Patient Admission Date]],"ddd")</f>
        <v>Fri</v>
      </c>
      <c r="N483" t="str">
        <f>TEXT(INT(HOUR(Table1[[#This Row],[Patient Admission Date]])/3)*3,"00")&amp;"-"&amp;TEXT(INT(HOUR(Table1[[#This Row],[Patient Admission Date]])/3)*3+3,"00")</f>
        <v>03-06</v>
      </c>
      <c r="O483" t="str" cm="1">
        <f t="array" ref="O483">_xlfn.IFS(Table1[[#This Row],[Patient Age]]&lt;=14,"0-14",Table1[[#This Row],[Patient Age]]&lt;=29,"15-29",Table1[[#This Row],[Patient Age]]&lt;=44,"30-44",Table1[[#This Row],[Patient Age]]&lt;=59,"45-59",Table1[[#This Row],[Patient Age]]&lt;=74,"60-74",TRUE,"75+")</f>
        <v>0-14</v>
      </c>
      <c r="P483" t="str" cm="1">
        <f t="array" ref="P483">_xlfn.IFS(Table1[[#This Row],[Patient Waittime]]&lt;=15,"0-15",Table1[[#This Row],[Patient Waittime]]&lt;=30,"16-30",Table1[[#This Row],[Patient Waittime]]&lt;=45,"31-45",Table1[[#This Row],[Patient Waittime]]&lt;=60,"46-60",TRUE,"60+")</f>
        <v>46-60</v>
      </c>
      <c r="Q483">
        <f>--(Table1[[#This Row],[Patient Waittime]]&lt;=30)</f>
        <v>0</v>
      </c>
      <c r="R483">
        <f>--Table1[[#This Row],[Patient Admission Flag]]</f>
        <v>0</v>
      </c>
      <c r="S483">
        <f>--AND(Table1[[#This Row],[WithinTarget]]=1,Table1[[#This Row],[Patient Satisfaction Score]]&gt;=7)</f>
        <v>0</v>
      </c>
      <c r="T483" t="str">
        <f>IF(LEFT(Table1[[#This Row],[Patient Gender]],1)="F","Female","Male")</f>
        <v>Female</v>
      </c>
    </row>
    <row r="484" spans="1:20" x14ac:dyDescent="0.3">
      <c r="A484" t="s">
        <v>588</v>
      </c>
      <c r="B484" s="1">
        <v>45121.70208333333</v>
      </c>
      <c r="C484" t="s">
        <v>13</v>
      </c>
      <c r="D484">
        <v>78</v>
      </c>
      <c r="E484" t="s">
        <v>14</v>
      </c>
      <c r="F484" t="s">
        <v>11</v>
      </c>
      <c r="G484" t="b">
        <v>1</v>
      </c>
      <c r="I484">
        <v>40</v>
      </c>
      <c r="J484" t="b">
        <v>1</v>
      </c>
      <c r="K484">
        <f>YEAR(Table1[[#This Row],[Patient Admission Date]])</f>
        <v>2023</v>
      </c>
      <c r="L484" t="str">
        <f>TEXT(Table1[[#This Row],[Patient Admission Date]],"mmm")</f>
        <v>Jul</v>
      </c>
      <c r="M484" t="str">
        <f>TEXT(Table1[[#This Row],[Patient Admission Date]],"ddd")</f>
        <v>Fri</v>
      </c>
      <c r="N484" t="str">
        <f>TEXT(INT(HOUR(Table1[[#This Row],[Patient Admission Date]])/3)*3,"00")&amp;"-"&amp;TEXT(INT(HOUR(Table1[[#This Row],[Patient Admission Date]])/3)*3+3,"00")</f>
        <v>15-18</v>
      </c>
      <c r="O484" t="str" cm="1">
        <f t="array" ref="O484">_xlfn.IFS(Table1[[#This Row],[Patient Age]]&lt;=14,"0-14",Table1[[#This Row],[Patient Age]]&lt;=29,"15-29",Table1[[#This Row],[Patient Age]]&lt;=44,"30-44",Table1[[#This Row],[Patient Age]]&lt;=59,"45-59",Table1[[#This Row],[Patient Age]]&lt;=74,"60-74",TRUE,"75+")</f>
        <v>75+</v>
      </c>
      <c r="P484" t="str" cm="1">
        <f t="array" ref="P484">_xlfn.IFS(Table1[[#This Row],[Patient Waittime]]&lt;=15,"0-15",Table1[[#This Row],[Patient Waittime]]&lt;=30,"16-30",Table1[[#This Row],[Patient Waittime]]&lt;=45,"31-45",Table1[[#This Row],[Patient Waittime]]&lt;=60,"46-60",TRUE,"60+")</f>
        <v>31-45</v>
      </c>
      <c r="Q484">
        <f>--(Table1[[#This Row],[Patient Waittime]]&lt;=30)</f>
        <v>0</v>
      </c>
      <c r="R484">
        <f>--Table1[[#This Row],[Patient Admission Flag]]</f>
        <v>1</v>
      </c>
      <c r="S484">
        <f>--AND(Table1[[#This Row],[WithinTarget]]=1,Table1[[#This Row],[Patient Satisfaction Score]]&gt;=7)</f>
        <v>0</v>
      </c>
      <c r="T484" t="str">
        <f>IF(LEFT(Table1[[#This Row],[Patient Gender]],1)="F","Female","Male")</f>
        <v>Female</v>
      </c>
    </row>
    <row r="485" spans="1:20" x14ac:dyDescent="0.3">
      <c r="A485" t="s">
        <v>589</v>
      </c>
      <c r="B485" s="1">
        <v>45213.568749999999</v>
      </c>
      <c r="C485" t="s">
        <v>13</v>
      </c>
      <c r="D485">
        <v>44</v>
      </c>
      <c r="E485" t="s">
        <v>10</v>
      </c>
      <c r="F485" t="s">
        <v>11</v>
      </c>
      <c r="G485" t="b">
        <v>0</v>
      </c>
      <c r="I485">
        <v>48</v>
      </c>
      <c r="J485" t="b">
        <v>0</v>
      </c>
      <c r="K485">
        <f>YEAR(Table1[[#This Row],[Patient Admission Date]])</f>
        <v>2023</v>
      </c>
      <c r="L485" t="str">
        <f>TEXT(Table1[[#This Row],[Patient Admission Date]],"mmm")</f>
        <v>Oct</v>
      </c>
      <c r="M485" t="str">
        <f>TEXT(Table1[[#This Row],[Patient Admission Date]],"ddd")</f>
        <v>Sat</v>
      </c>
      <c r="N485" t="str">
        <f>TEXT(INT(HOUR(Table1[[#This Row],[Patient Admission Date]])/3)*3,"00")&amp;"-"&amp;TEXT(INT(HOUR(Table1[[#This Row],[Patient Admission Date]])/3)*3+3,"00")</f>
        <v>12-15</v>
      </c>
      <c r="O485" t="str" cm="1">
        <f t="array" ref="O485">_xlfn.IFS(Table1[[#This Row],[Patient Age]]&lt;=14,"0-14",Table1[[#This Row],[Patient Age]]&lt;=29,"15-29",Table1[[#This Row],[Patient Age]]&lt;=44,"30-44",Table1[[#This Row],[Patient Age]]&lt;=59,"45-59",Table1[[#This Row],[Patient Age]]&lt;=74,"60-74",TRUE,"75+")</f>
        <v>30-44</v>
      </c>
      <c r="P485" t="str" cm="1">
        <f t="array" ref="P485">_xlfn.IFS(Table1[[#This Row],[Patient Waittime]]&lt;=15,"0-15",Table1[[#This Row],[Patient Waittime]]&lt;=30,"16-30",Table1[[#This Row],[Patient Waittime]]&lt;=45,"31-45",Table1[[#This Row],[Patient Waittime]]&lt;=60,"46-60",TRUE,"60+")</f>
        <v>46-60</v>
      </c>
      <c r="Q485">
        <f>--(Table1[[#This Row],[Patient Waittime]]&lt;=30)</f>
        <v>0</v>
      </c>
      <c r="R485">
        <f>--Table1[[#This Row],[Patient Admission Flag]]</f>
        <v>0</v>
      </c>
      <c r="S485">
        <f>--AND(Table1[[#This Row],[WithinTarget]]=1,Table1[[#This Row],[Patient Satisfaction Score]]&gt;=7)</f>
        <v>0</v>
      </c>
      <c r="T485" t="str">
        <f>IF(LEFT(Table1[[#This Row],[Patient Gender]],1)="F","Female","Male")</f>
        <v>Female</v>
      </c>
    </row>
    <row r="486" spans="1:20" x14ac:dyDescent="0.3">
      <c r="A486" t="s">
        <v>590</v>
      </c>
      <c r="B486" s="1">
        <v>45498.709027777775</v>
      </c>
      <c r="C486" t="s">
        <v>9</v>
      </c>
      <c r="D486">
        <v>34</v>
      </c>
      <c r="E486" t="s">
        <v>10</v>
      </c>
      <c r="F486" t="s">
        <v>11</v>
      </c>
      <c r="G486" t="b">
        <v>0</v>
      </c>
      <c r="I486">
        <v>59</v>
      </c>
      <c r="J486" t="b">
        <v>0</v>
      </c>
      <c r="K486">
        <f>YEAR(Table1[[#This Row],[Patient Admission Date]])</f>
        <v>2024</v>
      </c>
      <c r="L486" t="str">
        <f>TEXT(Table1[[#This Row],[Patient Admission Date]],"mmm")</f>
        <v>Jul</v>
      </c>
      <c r="M486" t="str">
        <f>TEXT(Table1[[#This Row],[Patient Admission Date]],"ddd")</f>
        <v>Thu</v>
      </c>
      <c r="N486" t="str">
        <f>TEXT(INT(HOUR(Table1[[#This Row],[Patient Admission Date]])/3)*3,"00")&amp;"-"&amp;TEXT(INT(HOUR(Table1[[#This Row],[Patient Admission Date]])/3)*3+3,"00")</f>
        <v>15-18</v>
      </c>
      <c r="O486" t="str" cm="1">
        <f t="array" ref="O486">_xlfn.IFS(Table1[[#This Row],[Patient Age]]&lt;=14,"0-14",Table1[[#This Row],[Patient Age]]&lt;=29,"15-29",Table1[[#This Row],[Patient Age]]&lt;=44,"30-44",Table1[[#This Row],[Patient Age]]&lt;=59,"45-59",Table1[[#This Row],[Patient Age]]&lt;=74,"60-74",TRUE,"75+")</f>
        <v>30-44</v>
      </c>
      <c r="P486" t="str" cm="1">
        <f t="array" ref="P486">_xlfn.IFS(Table1[[#This Row],[Patient Waittime]]&lt;=15,"0-15",Table1[[#This Row],[Patient Waittime]]&lt;=30,"16-30",Table1[[#This Row],[Patient Waittime]]&lt;=45,"31-45",Table1[[#This Row],[Patient Waittime]]&lt;=60,"46-60",TRUE,"60+")</f>
        <v>46-60</v>
      </c>
      <c r="Q486">
        <f>--(Table1[[#This Row],[Patient Waittime]]&lt;=30)</f>
        <v>0</v>
      </c>
      <c r="R486">
        <f>--Table1[[#This Row],[Patient Admission Flag]]</f>
        <v>0</v>
      </c>
      <c r="S486">
        <f>--AND(Table1[[#This Row],[WithinTarget]]=1,Table1[[#This Row],[Patient Satisfaction Score]]&gt;=7)</f>
        <v>0</v>
      </c>
      <c r="T486" t="str">
        <f>IF(LEFT(Table1[[#This Row],[Patient Gender]],1)="F","Female","Male")</f>
        <v>Male</v>
      </c>
    </row>
    <row r="487" spans="1:20" x14ac:dyDescent="0.3">
      <c r="A487" t="s">
        <v>591</v>
      </c>
      <c r="B487" s="1">
        <v>45128.37222222222</v>
      </c>
      <c r="C487" t="s">
        <v>9</v>
      </c>
      <c r="D487">
        <v>6</v>
      </c>
      <c r="E487" t="s">
        <v>10</v>
      </c>
      <c r="F487" t="s">
        <v>11</v>
      </c>
      <c r="G487" t="b">
        <v>0</v>
      </c>
      <c r="I487">
        <v>29</v>
      </c>
      <c r="J487" t="b">
        <v>0</v>
      </c>
      <c r="K487">
        <f>YEAR(Table1[[#This Row],[Patient Admission Date]])</f>
        <v>2023</v>
      </c>
      <c r="L487" t="str">
        <f>TEXT(Table1[[#This Row],[Patient Admission Date]],"mmm")</f>
        <v>Jul</v>
      </c>
      <c r="M487" t="str">
        <f>TEXT(Table1[[#This Row],[Patient Admission Date]],"ddd")</f>
        <v>Fri</v>
      </c>
      <c r="N487" t="str">
        <f>TEXT(INT(HOUR(Table1[[#This Row],[Patient Admission Date]])/3)*3,"00")&amp;"-"&amp;TEXT(INT(HOUR(Table1[[#This Row],[Patient Admission Date]])/3)*3+3,"00")</f>
        <v>06-09</v>
      </c>
      <c r="O487" t="str" cm="1">
        <f t="array" ref="O487">_xlfn.IFS(Table1[[#This Row],[Patient Age]]&lt;=14,"0-14",Table1[[#This Row],[Patient Age]]&lt;=29,"15-29",Table1[[#This Row],[Patient Age]]&lt;=44,"30-44",Table1[[#This Row],[Patient Age]]&lt;=59,"45-59",Table1[[#This Row],[Patient Age]]&lt;=74,"60-74",TRUE,"75+")</f>
        <v>0-14</v>
      </c>
      <c r="P487" t="str" cm="1">
        <f t="array" ref="P487">_xlfn.IFS(Table1[[#This Row],[Patient Waittime]]&lt;=15,"0-15",Table1[[#This Row],[Patient Waittime]]&lt;=30,"16-30",Table1[[#This Row],[Patient Waittime]]&lt;=45,"31-45",Table1[[#This Row],[Patient Waittime]]&lt;=60,"46-60",TRUE,"60+")</f>
        <v>16-30</v>
      </c>
      <c r="Q487">
        <f>--(Table1[[#This Row],[Patient Waittime]]&lt;=30)</f>
        <v>1</v>
      </c>
      <c r="R487">
        <f>--Table1[[#This Row],[Patient Admission Flag]]</f>
        <v>0</v>
      </c>
      <c r="S487">
        <f>--AND(Table1[[#This Row],[WithinTarget]]=1,Table1[[#This Row],[Patient Satisfaction Score]]&gt;=7)</f>
        <v>0</v>
      </c>
      <c r="T487" t="str">
        <f>IF(LEFT(Table1[[#This Row],[Patient Gender]],1)="F","Female","Male")</f>
        <v>Male</v>
      </c>
    </row>
    <row r="488" spans="1:20" x14ac:dyDescent="0.3">
      <c r="A488" t="s">
        <v>592</v>
      </c>
      <c r="B488" s="1">
        <v>45375.945138888892</v>
      </c>
      <c r="C488" t="s">
        <v>13</v>
      </c>
      <c r="D488">
        <v>27</v>
      </c>
      <c r="E488" t="s">
        <v>10</v>
      </c>
      <c r="F488" t="s">
        <v>11</v>
      </c>
      <c r="G488" t="b">
        <v>1</v>
      </c>
      <c r="H488">
        <v>8</v>
      </c>
      <c r="I488">
        <v>29</v>
      </c>
      <c r="J488" t="b">
        <v>1</v>
      </c>
      <c r="K488">
        <f>YEAR(Table1[[#This Row],[Patient Admission Date]])</f>
        <v>2024</v>
      </c>
      <c r="L488" t="str">
        <f>TEXT(Table1[[#This Row],[Patient Admission Date]],"mmm")</f>
        <v>Mar</v>
      </c>
      <c r="M488" t="str">
        <f>TEXT(Table1[[#This Row],[Patient Admission Date]],"ddd")</f>
        <v>Sun</v>
      </c>
      <c r="N488" t="str">
        <f>TEXT(INT(HOUR(Table1[[#This Row],[Patient Admission Date]])/3)*3,"00")&amp;"-"&amp;TEXT(INT(HOUR(Table1[[#This Row],[Patient Admission Date]])/3)*3+3,"00")</f>
        <v>21-24</v>
      </c>
      <c r="O488" t="str" cm="1">
        <f t="array" ref="O488">_xlfn.IFS(Table1[[#This Row],[Patient Age]]&lt;=14,"0-14",Table1[[#This Row],[Patient Age]]&lt;=29,"15-29",Table1[[#This Row],[Patient Age]]&lt;=44,"30-44",Table1[[#This Row],[Patient Age]]&lt;=59,"45-59",Table1[[#This Row],[Patient Age]]&lt;=74,"60-74",TRUE,"75+")</f>
        <v>15-29</v>
      </c>
      <c r="P488" t="str" cm="1">
        <f t="array" ref="P488">_xlfn.IFS(Table1[[#This Row],[Patient Waittime]]&lt;=15,"0-15",Table1[[#This Row],[Patient Waittime]]&lt;=30,"16-30",Table1[[#This Row],[Patient Waittime]]&lt;=45,"31-45",Table1[[#This Row],[Patient Waittime]]&lt;=60,"46-60",TRUE,"60+")</f>
        <v>16-30</v>
      </c>
      <c r="Q488">
        <f>--(Table1[[#This Row],[Patient Waittime]]&lt;=30)</f>
        <v>1</v>
      </c>
      <c r="R488">
        <f>--Table1[[#This Row],[Patient Admission Flag]]</f>
        <v>1</v>
      </c>
      <c r="S488">
        <f>--AND(Table1[[#This Row],[WithinTarget]]=1,Table1[[#This Row],[Patient Satisfaction Score]]&gt;=7)</f>
        <v>1</v>
      </c>
      <c r="T488" t="str">
        <f>IF(LEFT(Table1[[#This Row],[Patient Gender]],1)="F","Female","Male")</f>
        <v>Female</v>
      </c>
    </row>
    <row r="489" spans="1:20" x14ac:dyDescent="0.3">
      <c r="A489" t="s">
        <v>593</v>
      </c>
      <c r="B489" s="1">
        <v>45554.01458333333</v>
      </c>
      <c r="C489" t="s">
        <v>9</v>
      </c>
      <c r="D489">
        <v>32</v>
      </c>
      <c r="E489" t="s">
        <v>14</v>
      </c>
      <c r="F489" t="s">
        <v>11</v>
      </c>
      <c r="G489" t="b">
        <v>0</v>
      </c>
      <c r="H489">
        <v>7</v>
      </c>
      <c r="I489">
        <v>15</v>
      </c>
      <c r="J489" t="b">
        <v>0</v>
      </c>
      <c r="K489">
        <f>YEAR(Table1[[#This Row],[Patient Admission Date]])</f>
        <v>2024</v>
      </c>
      <c r="L489" t="str">
        <f>TEXT(Table1[[#This Row],[Patient Admission Date]],"mmm")</f>
        <v>Sep</v>
      </c>
      <c r="M489" t="str">
        <f>TEXT(Table1[[#This Row],[Patient Admission Date]],"ddd")</f>
        <v>Thu</v>
      </c>
      <c r="N489" t="str">
        <f>TEXT(INT(HOUR(Table1[[#This Row],[Patient Admission Date]])/3)*3,"00")&amp;"-"&amp;TEXT(INT(HOUR(Table1[[#This Row],[Patient Admission Date]])/3)*3+3,"00")</f>
        <v>00-03</v>
      </c>
      <c r="O489" t="str" cm="1">
        <f t="array" ref="O489">_xlfn.IFS(Table1[[#This Row],[Patient Age]]&lt;=14,"0-14",Table1[[#This Row],[Patient Age]]&lt;=29,"15-29",Table1[[#This Row],[Patient Age]]&lt;=44,"30-44",Table1[[#This Row],[Patient Age]]&lt;=59,"45-59",Table1[[#This Row],[Patient Age]]&lt;=74,"60-74",TRUE,"75+")</f>
        <v>30-44</v>
      </c>
      <c r="P489" t="str" cm="1">
        <f t="array" ref="P489">_xlfn.IFS(Table1[[#This Row],[Patient Waittime]]&lt;=15,"0-15",Table1[[#This Row],[Patient Waittime]]&lt;=30,"16-30",Table1[[#This Row],[Patient Waittime]]&lt;=45,"31-45",Table1[[#This Row],[Patient Waittime]]&lt;=60,"46-60",TRUE,"60+")</f>
        <v>0-15</v>
      </c>
      <c r="Q489">
        <f>--(Table1[[#This Row],[Patient Waittime]]&lt;=30)</f>
        <v>1</v>
      </c>
      <c r="R489">
        <f>--Table1[[#This Row],[Patient Admission Flag]]</f>
        <v>0</v>
      </c>
      <c r="S489">
        <f>--AND(Table1[[#This Row],[WithinTarget]]=1,Table1[[#This Row],[Patient Satisfaction Score]]&gt;=7)</f>
        <v>1</v>
      </c>
      <c r="T489" t="str">
        <f>IF(LEFT(Table1[[#This Row],[Patient Gender]],1)="F","Female","Male")</f>
        <v>Male</v>
      </c>
    </row>
    <row r="490" spans="1:20" x14ac:dyDescent="0.3">
      <c r="A490" t="s">
        <v>594</v>
      </c>
      <c r="B490" s="1">
        <v>45486.645833333336</v>
      </c>
      <c r="C490" t="s">
        <v>13</v>
      </c>
      <c r="D490">
        <v>11</v>
      </c>
      <c r="E490" t="s">
        <v>10</v>
      </c>
      <c r="F490" t="s">
        <v>17</v>
      </c>
      <c r="G490" t="b">
        <v>0</v>
      </c>
      <c r="I490">
        <v>55</v>
      </c>
      <c r="J490" t="b">
        <v>0</v>
      </c>
      <c r="K490">
        <f>YEAR(Table1[[#This Row],[Patient Admission Date]])</f>
        <v>2024</v>
      </c>
      <c r="L490" t="str">
        <f>TEXT(Table1[[#This Row],[Patient Admission Date]],"mmm")</f>
        <v>Jul</v>
      </c>
      <c r="M490" t="str">
        <f>TEXT(Table1[[#This Row],[Patient Admission Date]],"ddd")</f>
        <v>Sat</v>
      </c>
      <c r="N490" t="str">
        <f>TEXT(INT(HOUR(Table1[[#This Row],[Patient Admission Date]])/3)*3,"00")&amp;"-"&amp;TEXT(INT(HOUR(Table1[[#This Row],[Patient Admission Date]])/3)*3+3,"00")</f>
        <v>15-18</v>
      </c>
      <c r="O490" t="str" cm="1">
        <f t="array" ref="O490">_xlfn.IFS(Table1[[#This Row],[Patient Age]]&lt;=14,"0-14",Table1[[#This Row],[Patient Age]]&lt;=29,"15-29",Table1[[#This Row],[Patient Age]]&lt;=44,"30-44",Table1[[#This Row],[Patient Age]]&lt;=59,"45-59",Table1[[#This Row],[Patient Age]]&lt;=74,"60-74",TRUE,"75+")</f>
        <v>0-14</v>
      </c>
      <c r="P490" t="str" cm="1">
        <f t="array" ref="P490">_xlfn.IFS(Table1[[#This Row],[Patient Waittime]]&lt;=15,"0-15",Table1[[#This Row],[Patient Waittime]]&lt;=30,"16-30",Table1[[#This Row],[Patient Waittime]]&lt;=45,"31-45",Table1[[#This Row],[Patient Waittime]]&lt;=60,"46-60",TRUE,"60+")</f>
        <v>46-60</v>
      </c>
      <c r="Q490">
        <f>--(Table1[[#This Row],[Patient Waittime]]&lt;=30)</f>
        <v>0</v>
      </c>
      <c r="R490">
        <f>--Table1[[#This Row],[Patient Admission Flag]]</f>
        <v>0</v>
      </c>
      <c r="S490">
        <f>--AND(Table1[[#This Row],[WithinTarget]]=1,Table1[[#This Row],[Patient Satisfaction Score]]&gt;=7)</f>
        <v>0</v>
      </c>
      <c r="T490" t="str">
        <f>IF(LEFT(Table1[[#This Row],[Patient Gender]],1)="F","Female","Male")</f>
        <v>Female</v>
      </c>
    </row>
    <row r="491" spans="1:20" x14ac:dyDescent="0.3">
      <c r="A491" t="s">
        <v>595</v>
      </c>
      <c r="B491" s="1">
        <v>45093.380555555559</v>
      </c>
      <c r="C491" t="s">
        <v>13</v>
      </c>
      <c r="D491">
        <v>32</v>
      </c>
      <c r="E491" t="s">
        <v>19</v>
      </c>
      <c r="F491" t="s">
        <v>11</v>
      </c>
      <c r="G491" t="b">
        <v>1</v>
      </c>
      <c r="I491">
        <v>51</v>
      </c>
      <c r="J491" t="b">
        <v>1</v>
      </c>
      <c r="K491">
        <f>YEAR(Table1[[#This Row],[Patient Admission Date]])</f>
        <v>2023</v>
      </c>
      <c r="L491" t="str">
        <f>TEXT(Table1[[#This Row],[Patient Admission Date]],"mmm")</f>
        <v>Jun</v>
      </c>
      <c r="M491" t="str">
        <f>TEXT(Table1[[#This Row],[Patient Admission Date]],"ddd")</f>
        <v>Fri</v>
      </c>
      <c r="N491" t="str">
        <f>TEXT(INT(HOUR(Table1[[#This Row],[Patient Admission Date]])/3)*3,"00")&amp;"-"&amp;TEXT(INT(HOUR(Table1[[#This Row],[Patient Admission Date]])/3)*3+3,"00")</f>
        <v>09-12</v>
      </c>
      <c r="O491" t="str" cm="1">
        <f t="array" ref="O491">_xlfn.IFS(Table1[[#This Row],[Patient Age]]&lt;=14,"0-14",Table1[[#This Row],[Patient Age]]&lt;=29,"15-29",Table1[[#This Row],[Patient Age]]&lt;=44,"30-44",Table1[[#This Row],[Patient Age]]&lt;=59,"45-59",Table1[[#This Row],[Patient Age]]&lt;=74,"60-74",TRUE,"75+")</f>
        <v>30-44</v>
      </c>
      <c r="P491" t="str" cm="1">
        <f t="array" ref="P491">_xlfn.IFS(Table1[[#This Row],[Patient Waittime]]&lt;=15,"0-15",Table1[[#This Row],[Patient Waittime]]&lt;=30,"16-30",Table1[[#This Row],[Patient Waittime]]&lt;=45,"31-45",Table1[[#This Row],[Patient Waittime]]&lt;=60,"46-60",TRUE,"60+")</f>
        <v>46-60</v>
      </c>
      <c r="Q491">
        <f>--(Table1[[#This Row],[Patient Waittime]]&lt;=30)</f>
        <v>0</v>
      </c>
      <c r="R491">
        <f>--Table1[[#This Row],[Patient Admission Flag]]</f>
        <v>1</v>
      </c>
      <c r="S491">
        <f>--AND(Table1[[#This Row],[WithinTarget]]=1,Table1[[#This Row],[Patient Satisfaction Score]]&gt;=7)</f>
        <v>0</v>
      </c>
      <c r="T491" t="str">
        <f>IF(LEFT(Table1[[#This Row],[Patient Gender]],1)="F","Female","Male")</f>
        <v>Female</v>
      </c>
    </row>
    <row r="492" spans="1:20" x14ac:dyDescent="0.3">
      <c r="A492" t="s">
        <v>596</v>
      </c>
      <c r="B492" s="1">
        <v>45546.384027777778</v>
      </c>
      <c r="C492" t="s">
        <v>9</v>
      </c>
      <c r="D492">
        <v>72</v>
      </c>
      <c r="E492" t="s">
        <v>19</v>
      </c>
      <c r="F492" t="s">
        <v>11</v>
      </c>
      <c r="G492" t="b">
        <v>1</v>
      </c>
      <c r="H492">
        <v>8</v>
      </c>
      <c r="I492">
        <v>53</v>
      </c>
      <c r="J492" t="b">
        <v>1</v>
      </c>
      <c r="K492">
        <f>YEAR(Table1[[#This Row],[Patient Admission Date]])</f>
        <v>2024</v>
      </c>
      <c r="L492" t="str">
        <f>TEXT(Table1[[#This Row],[Patient Admission Date]],"mmm")</f>
        <v>Sep</v>
      </c>
      <c r="M492" t="str">
        <f>TEXT(Table1[[#This Row],[Patient Admission Date]],"ddd")</f>
        <v>Wed</v>
      </c>
      <c r="N492" t="str">
        <f>TEXT(INT(HOUR(Table1[[#This Row],[Patient Admission Date]])/3)*3,"00")&amp;"-"&amp;TEXT(INT(HOUR(Table1[[#This Row],[Patient Admission Date]])/3)*3+3,"00")</f>
        <v>09-12</v>
      </c>
      <c r="O492" t="str" cm="1">
        <f t="array" ref="O492">_xlfn.IFS(Table1[[#This Row],[Patient Age]]&lt;=14,"0-14",Table1[[#This Row],[Patient Age]]&lt;=29,"15-29",Table1[[#This Row],[Patient Age]]&lt;=44,"30-44",Table1[[#This Row],[Patient Age]]&lt;=59,"45-59",Table1[[#This Row],[Patient Age]]&lt;=74,"60-74",TRUE,"75+")</f>
        <v>60-74</v>
      </c>
      <c r="P492" t="str" cm="1">
        <f t="array" ref="P492">_xlfn.IFS(Table1[[#This Row],[Patient Waittime]]&lt;=15,"0-15",Table1[[#This Row],[Patient Waittime]]&lt;=30,"16-30",Table1[[#This Row],[Patient Waittime]]&lt;=45,"31-45",Table1[[#This Row],[Patient Waittime]]&lt;=60,"46-60",TRUE,"60+")</f>
        <v>46-60</v>
      </c>
      <c r="Q492">
        <f>--(Table1[[#This Row],[Patient Waittime]]&lt;=30)</f>
        <v>0</v>
      </c>
      <c r="R492">
        <f>--Table1[[#This Row],[Patient Admission Flag]]</f>
        <v>1</v>
      </c>
      <c r="S492">
        <f>--AND(Table1[[#This Row],[WithinTarget]]=1,Table1[[#This Row],[Patient Satisfaction Score]]&gt;=7)</f>
        <v>0</v>
      </c>
      <c r="T492" t="str">
        <f>IF(LEFT(Table1[[#This Row],[Patient Gender]],1)="F","Female","Male")</f>
        <v>Male</v>
      </c>
    </row>
    <row r="493" spans="1:20" x14ac:dyDescent="0.3">
      <c r="A493" t="s">
        <v>597</v>
      </c>
      <c r="B493" s="1">
        <v>45578.96875</v>
      </c>
      <c r="C493" t="s">
        <v>13</v>
      </c>
      <c r="D493">
        <v>43</v>
      </c>
      <c r="E493" t="s">
        <v>12</v>
      </c>
      <c r="F493" t="s">
        <v>11</v>
      </c>
      <c r="G493" t="b">
        <v>0</v>
      </c>
      <c r="I493">
        <v>53</v>
      </c>
      <c r="J493" t="b">
        <v>0</v>
      </c>
      <c r="K493">
        <f>YEAR(Table1[[#This Row],[Patient Admission Date]])</f>
        <v>2024</v>
      </c>
      <c r="L493" t="str">
        <f>TEXT(Table1[[#This Row],[Patient Admission Date]],"mmm")</f>
        <v>Oct</v>
      </c>
      <c r="M493" t="str">
        <f>TEXT(Table1[[#This Row],[Patient Admission Date]],"ddd")</f>
        <v>Sun</v>
      </c>
      <c r="N493" t="str">
        <f>TEXT(INT(HOUR(Table1[[#This Row],[Patient Admission Date]])/3)*3,"00")&amp;"-"&amp;TEXT(INT(HOUR(Table1[[#This Row],[Patient Admission Date]])/3)*3+3,"00")</f>
        <v>21-24</v>
      </c>
      <c r="O493" t="str" cm="1">
        <f t="array" ref="O493">_xlfn.IFS(Table1[[#This Row],[Patient Age]]&lt;=14,"0-14",Table1[[#This Row],[Patient Age]]&lt;=29,"15-29",Table1[[#This Row],[Patient Age]]&lt;=44,"30-44",Table1[[#This Row],[Patient Age]]&lt;=59,"45-59",Table1[[#This Row],[Patient Age]]&lt;=74,"60-74",TRUE,"75+")</f>
        <v>30-44</v>
      </c>
      <c r="P493" t="str" cm="1">
        <f t="array" ref="P493">_xlfn.IFS(Table1[[#This Row],[Patient Waittime]]&lt;=15,"0-15",Table1[[#This Row],[Patient Waittime]]&lt;=30,"16-30",Table1[[#This Row],[Patient Waittime]]&lt;=45,"31-45",Table1[[#This Row],[Patient Waittime]]&lt;=60,"46-60",TRUE,"60+")</f>
        <v>46-60</v>
      </c>
      <c r="Q493">
        <f>--(Table1[[#This Row],[Patient Waittime]]&lt;=30)</f>
        <v>0</v>
      </c>
      <c r="R493">
        <f>--Table1[[#This Row],[Patient Admission Flag]]</f>
        <v>0</v>
      </c>
      <c r="S493">
        <f>--AND(Table1[[#This Row],[WithinTarget]]=1,Table1[[#This Row],[Patient Satisfaction Score]]&gt;=7)</f>
        <v>0</v>
      </c>
      <c r="T493" t="str">
        <f>IF(LEFT(Table1[[#This Row],[Patient Gender]],1)="F","Female","Male")</f>
        <v>Female</v>
      </c>
    </row>
    <row r="494" spans="1:20" x14ac:dyDescent="0.3">
      <c r="A494" t="s">
        <v>598</v>
      </c>
      <c r="B494" s="1">
        <v>45255.482638888891</v>
      </c>
      <c r="C494" t="s">
        <v>13</v>
      </c>
      <c r="D494">
        <v>66</v>
      </c>
      <c r="E494" t="s">
        <v>18</v>
      </c>
      <c r="F494" t="s">
        <v>17</v>
      </c>
      <c r="G494" t="b">
        <v>0</v>
      </c>
      <c r="I494">
        <v>19</v>
      </c>
      <c r="J494" t="b">
        <v>0</v>
      </c>
      <c r="K494">
        <f>YEAR(Table1[[#This Row],[Patient Admission Date]])</f>
        <v>2023</v>
      </c>
      <c r="L494" t="str">
        <f>TEXT(Table1[[#This Row],[Patient Admission Date]],"mmm")</f>
        <v>Nov</v>
      </c>
      <c r="M494" t="str">
        <f>TEXT(Table1[[#This Row],[Patient Admission Date]],"ddd")</f>
        <v>Sat</v>
      </c>
      <c r="N494" t="str">
        <f>TEXT(INT(HOUR(Table1[[#This Row],[Patient Admission Date]])/3)*3,"00")&amp;"-"&amp;TEXT(INT(HOUR(Table1[[#This Row],[Patient Admission Date]])/3)*3+3,"00")</f>
        <v>09-12</v>
      </c>
      <c r="O494" t="str" cm="1">
        <f t="array" ref="O494">_xlfn.IFS(Table1[[#This Row],[Patient Age]]&lt;=14,"0-14",Table1[[#This Row],[Patient Age]]&lt;=29,"15-29",Table1[[#This Row],[Patient Age]]&lt;=44,"30-44",Table1[[#This Row],[Patient Age]]&lt;=59,"45-59",Table1[[#This Row],[Patient Age]]&lt;=74,"60-74",TRUE,"75+")</f>
        <v>60-74</v>
      </c>
      <c r="P494" t="str" cm="1">
        <f t="array" ref="P494">_xlfn.IFS(Table1[[#This Row],[Patient Waittime]]&lt;=15,"0-15",Table1[[#This Row],[Patient Waittime]]&lt;=30,"16-30",Table1[[#This Row],[Patient Waittime]]&lt;=45,"31-45",Table1[[#This Row],[Patient Waittime]]&lt;=60,"46-60",TRUE,"60+")</f>
        <v>16-30</v>
      </c>
      <c r="Q494">
        <f>--(Table1[[#This Row],[Patient Waittime]]&lt;=30)</f>
        <v>1</v>
      </c>
      <c r="R494">
        <f>--Table1[[#This Row],[Patient Admission Flag]]</f>
        <v>0</v>
      </c>
      <c r="S494">
        <f>--AND(Table1[[#This Row],[WithinTarget]]=1,Table1[[#This Row],[Patient Satisfaction Score]]&gt;=7)</f>
        <v>0</v>
      </c>
      <c r="T494" t="str">
        <f>IF(LEFT(Table1[[#This Row],[Patient Gender]],1)="F","Female","Male")</f>
        <v>Female</v>
      </c>
    </row>
    <row r="495" spans="1:20" x14ac:dyDescent="0.3">
      <c r="A495" t="s">
        <v>599</v>
      </c>
      <c r="B495" s="1">
        <v>45328.442361111112</v>
      </c>
      <c r="C495" t="s">
        <v>9</v>
      </c>
      <c r="D495">
        <v>56</v>
      </c>
      <c r="E495" t="s">
        <v>22</v>
      </c>
      <c r="F495" t="s">
        <v>15</v>
      </c>
      <c r="G495" t="b">
        <v>1</v>
      </c>
      <c r="I495">
        <v>40</v>
      </c>
      <c r="J495" t="b">
        <v>1</v>
      </c>
      <c r="K495">
        <f>YEAR(Table1[[#This Row],[Patient Admission Date]])</f>
        <v>2024</v>
      </c>
      <c r="L495" t="str">
        <f>TEXT(Table1[[#This Row],[Patient Admission Date]],"mmm")</f>
        <v>Feb</v>
      </c>
      <c r="M495" t="str">
        <f>TEXT(Table1[[#This Row],[Patient Admission Date]],"ddd")</f>
        <v>Tue</v>
      </c>
      <c r="N495" t="str">
        <f>TEXT(INT(HOUR(Table1[[#This Row],[Patient Admission Date]])/3)*3,"00")&amp;"-"&amp;TEXT(INT(HOUR(Table1[[#This Row],[Patient Admission Date]])/3)*3+3,"00")</f>
        <v>09-12</v>
      </c>
      <c r="O495" t="str" cm="1">
        <f t="array" ref="O495">_xlfn.IFS(Table1[[#This Row],[Patient Age]]&lt;=14,"0-14",Table1[[#This Row],[Patient Age]]&lt;=29,"15-29",Table1[[#This Row],[Patient Age]]&lt;=44,"30-44",Table1[[#This Row],[Patient Age]]&lt;=59,"45-59",Table1[[#This Row],[Patient Age]]&lt;=74,"60-74",TRUE,"75+")</f>
        <v>45-59</v>
      </c>
      <c r="P495" t="str" cm="1">
        <f t="array" ref="P495">_xlfn.IFS(Table1[[#This Row],[Patient Waittime]]&lt;=15,"0-15",Table1[[#This Row],[Patient Waittime]]&lt;=30,"16-30",Table1[[#This Row],[Patient Waittime]]&lt;=45,"31-45",Table1[[#This Row],[Patient Waittime]]&lt;=60,"46-60",TRUE,"60+")</f>
        <v>31-45</v>
      </c>
      <c r="Q495">
        <f>--(Table1[[#This Row],[Patient Waittime]]&lt;=30)</f>
        <v>0</v>
      </c>
      <c r="R495">
        <f>--Table1[[#This Row],[Patient Admission Flag]]</f>
        <v>1</v>
      </c>
      <c r="S495">
        <f>--AND(Table1[[#This Row],[WithinTarget]]=1,Table1[[#This Row],[Patient Satisfaction Score]]&gt;=7)</f>
        <v>0</v>
      </c>
      <c r="T495" t="str">
        <f>IF(LEFT(Table1[[#This Row],[Patient Gender]],1)="F","Female","Male")</f>
        <v>Male</v>
      </c>
    </row>
    <row r="496" spans="1:20" x14ac:dyDescent="0.3">
      <c r="A496" t="s">
        <v>600</v>
      </c>
      <c r="B496" s="1">
        <v>45178.809027777781</v>
      </c>
      <c r="C496" t="s">
        <v>9</v>
      </c>
      <c r="D496">
        <v>56</v>
      </c>
      <c r="E496" t="s">
        <v>14</v>
      </c>
      <c r="F496" t="s">
        <v>17</v>
      </c>
      <c r="G496" t="b">
        <v>1</v>
      </c>
      <c r="I496">
        <v>59</v>
      </c>
      <c r="J496" t="b">
        <v>1</v>
      </c>
      <c r="K496">
        <f>YEAR(Table1[[#This Row],[Patient Admission Date]])</f>
        <v>2023</v>
      </c>
      <c r="L496" t="str">
        <f>TEXT(Table1[[#This Row],[Patient Admission Date]],"mmm")</f>
        <v>Sep</v>
      </c>
      <c r="M496" t="str">
        <f>TEXT(Table1[[#This Row],[Patient Admission Date]],"ddd")</f>
        <v>Sat</v>
      </c>
      <c r="N496" t="str">
        <f>TEXT(INT(HOUR(Table1[[#This Row],[Patient Admission Date]])/3)*3,"00")&amp;"-"&amp;TEXT(INT(HOUR(Table1[[#This Row],[Patient Admission Date]])/3)*3+3,"00")</f>
        <v>18-21</v>
      </c>
      <c r="O496" t="str" cm="1">
        <f t="array" ref="O496">_xlfn.IFS(Table1[[#This Row],[Patient Age]]&lt;=14,"0-14",Table1[[#This Row],[Patient Age]]&lt;=29,"15-29",Table1[[#This Row],[Patient Age]]&lt;=44,"30-44",Table1[[#This Row],[Patient Age]]&lt;=59,"45-59",Table1[[#This Row],[Patient Age]]&lt;=74,"60-74",TRUE,"75+")</f>
        <v>45-59</v>
      </c>
      <c r="P496" t="str" cm="1">
        <f t="array" ref="P496">_xlfn.IFS(Table1[[#This Row],[Patient Waittime]]&lt;=15,"0-15",Table1[[#This Row],[Patient Waittime]]&lt;=30,"16-30",Table1[[#This Row],[Patient Waittime]]&lt;=45,"31-45",Table1[[#This Row],[Patient Waittime]]&lt;=60,"46-60",TRUE,"60+")</f>
        <v>46-60</v>
      </c>
      <c r="Q496">
        <f>--(Table1[[#This Row],[Patient Waittime]]&lt;=30)</f>
        <v>0</v>
      </c>
      <c r="R496">
        <f>--Table1[[#This Row],[Patient Admission Flag]]</f>
        <v>1</v>
      </c>
      <c r="S496">
        <f>--AND(Table1[[#This Row],[WithinTarget]]=1,Table1[[#This Row],[Patient Satisfaction Score]]&gt;=7)</f>
        <v>0</v>
      </c>
      <c r="T496" t="str">
        <f>IF(LEFT(Table1[[#This Row],[Patient Gender]],1)="F","Female","Male")</f>
        <v>Male</v>
      </c>
    </row>
    <row r="497" spans="1:20" x14ac:dyDescent="0.3">
      <c r="A497" t="s">
        <v>601</v>
      </c>
      <c r="B497" s="1">
        <v>45574.975694444445</v>
      </c>
      <c r="C497" t="s">
        <v>9</v>
      </c>
      <c r="D497">
        <v>16</v>
      </c>
      <c r="E497" t="s">
        <v>10</v>
      </c>
      <c r="F497" t="s">
        <v>15</v>
      </c>
      <c r="G497" t="b">
        <v>0</v>
      </c>
      <c r="I497">
        <v>15</v>
      </c>
      <c r="J497" t="b">
        <v>0</v>
      </c>
      <c r="K497">
        <f>YEAR(Table1[[#This Row],[Patient Admission Date]])</f>
        <v>2024</v>
      </c>
      <c r="L497" t="str">
        <f>TEXT(Table1[[#This Row],[Patient Admission Date]],"mmm")</f>
        <v>Oct</v>
      </c>
      <c r="M497" t="str">
        <f>TEXT(Table1[[#This Row],[Patient Admission Date]],"ddd")</f>
        <v>Wed</v>
      </c>
      <c r="N497" t="str">
        <f>TEXT(INT(HOUR(Table1[[#This Row],[Patient Admission Date]])/3)*3,"00")&amp;"-"&amp;TEXT(INT(HOUR(Table1[[#This Row],[Patient Admission Date]])/3)*3+3,"00")</f>
        <v>21-24</v>
      </c>
      <c r="O497" t="str" cm="1">
        <f t="array" ref="O497">_xlfn.IFS(Table1[[#This Row],[Patient Age]]&lt;=14,"0-14",Table1[[#This Row],[Patient Age]]&lt;=29,"15-29",Table1[[#This Row],[Patient Age]]&lt;=44,"30-44",Table1[[#This Row],[Patient Age]]&lt;=59,"45-59",Table1[[#This Row],[Patient Age]]&lt;=74,"60-74",TRUE,"75+")</f>
        <v>15-29</v>
      </c>
      <c r="P497" t="str" cm="1">
        <f t="array" ref="P497">_xlfn.IFS(Table1[[#This Row],[Patient Waittime]]&lt;=15,"0-15",Table1[[#This Row],[Patient Waittime]]&lt;=30,"16-30",Table1[[#This Row],[Patient Waittime]]&lt;=45,"31-45",Table1[[#This Row],[Patient Waittime]]&lt;=60,"46-60",TRUE,"60+")</f>
        <v>0-15</v>
      </c>
      <c r="Q497">
        <f>--(Table1[[#This Row],[Patient Waittime]]&lt;=30)</f>
        <v>1</v>
      </c>
      <c r="R497">
        <f>--Table1[[#This Row],[Patient Admission Flag]]</f>
        <v>0</v>
      </c>
      <c r="S497">
        <f>--AND(Table1[[#This Row],[WithinTarget]]=1,Table1[[#This Row],[Patient Satisfaction Score]]&gt;=7)</f>
        <v>0</v>
      </c>
      <c r="T497" t="str">
        <f>IF(LEFT(Table1[[#This Row],[Patient Gender]],1)="F","Female","Male")</f>
        <v>Male</v>
      </c>
    </row>
    <row r="498" spans="1:20" x14ac:dyDescent="0.3">
      <c r="A498" t="s">
        <v>602</v>
      </c>
      <c r="B498" s="1">
        <v>45123.451388888891</v>
      </c>
      <c r="C498" t="s">
        <v>13</v>
      </c>
      <c r="D498">
        <v>28</v>
      </c>
      <c r="E498" t="s">
        <v>21</v>
      </c>
      <c r="F498" t="s">
        <v>11</v>
      </c>
      <c r="G498" t="b">
        <v>0</v>
      </c>
      <c r="I498">
        <v>12</v>
      </c>
      <c r="J498" t="b">
        <v>0</v>
      </c>
      <c r="K498">
        <f>YEAR(Table1[[#This Row],[Patient Admission Date]])</f>
        <v>2023</v>
      </c>
      <c r="L498" t="str">
        <f>TEXT(Table1[[#This Row],[Patient Admission Date]],"mmm")</f>
        <v>Jul</v>
      </c>
      <c r="M498" t="str">
        <f>TEXT(Table1[[#This Row],[Patient Admission Date]],"ddd")</f>
        <v>Sun</v>
      </c>
      <c r="N498" t="str">
        <f>TEXT(INT(HOUR(Table1[[#This Row],[Patient Admission Date]])/3)*3,"00")&amp;"-"&amp;TEXT(INT(HOUR(Table1[[#This Row],[Patient Admission Date]])/3)*3+3,"00")</f>
        <v>09-12</v>
      </c>
      <c r="O498" t="str" cm="1">
        <f t="array" ref="O498">_xlfn.IFS(Table1[[#This Row],[Patient Age]]&lt;=14,"0-14",Table1[[#This Row],[Patient Age]]&lt;=29,"15-29",Table1[[#This Row],[Patient Age]]&lt;=44,"30-44",Table1[[#This Row],[Patient Age]]&lt;=59,"45-59",Table1[[#This Row],[Patient Age]]&lt;=74,"60-74",TRUE,"75+")</f>
        <v>15-29</v>
      </c>
      <c r="P498" t="str" cm="1">
        <f t="array" ref="P498">_xlfn.IFS(Table1[[#This Row],[Patient Waittime]]&lt;=15,"0-15",Table1[[#This Row],[Patient Waittime]]&lt;=30,"16-30",Table1[[#This Row],[Patient Waittime]]&lt;=45,"31-45",Table1[[#This Row],[Patient Waittime]]&lt;=60,"46-60",TRUE,"60+")</f>
        <v>0-15</v>
      </c>
      <c r="Q498">
        <f>--(Table1[[#This Row],[Patient Waittime]]&lt;=30)</f>
        <v>1</v>
      </c>
      <c r="R498">
        <f>--Table1[[#This Row],[Patient Admission Flag]]</f>
        <v>0</v>
      </c>
      <c r="S498">
        <f>--AND(Table1[[#This Row],[WithinTarget]]=1,Table1[[#This Row],[Patient Satisfaction Score]]&gt;=7)</f>
        <v>0</v>
      </c>
      <c r="T498" t="str">
        <f>IF(LEFT(Table1[[#This Row],[Patient Gender]],1)="F","Female","Male")</f>
        <v>Female</v>
      </c>
    </row>
    <row r="499" spans="1:20" x14ac:dyDescent="0.3">
      <c r="A499" t="s">
        <v>603</v>
      </c>
      <c r="B499" s="1">
        <v>45177.249305555553</v>
      </c>
      <c r="C499" t="s">
        <v>9</v>
      </c>
      <c r="D499">
        <v>56</v>
      </c>
      <c r="E499" t="s">
        <v>10</v>
      </c>
      <c r="F499" t="s">
        <v>11</v>
      </c>
      <c r="G499" t="b">
        <v>1</v>
      </c>
      <c r="I499">
        <v>42</v>
      </c>
      <c r="J499" t="b">
        <v>1</v>
      </c>
      <c r="K499">
        <f>YEAR(Table1[[#This Row],[Patient Admission Date]])</f>
        <v>2023</v>
      </c>
      <c r="L499" t="str">
        <f>TEXT(Table1[[#This Row],[Patient Admission Date]],"mmm")</f>
        <v>Sep</v>
      </c>
      <c r="M499" t="str">
        <f>TEXT(Table1[[#This Row],[Patient Admission Date]],"ddd")</f>
        <v>Fri</v>
      </c>
      <c r="N499" t="str">
        <f>TEXT(INT(HOUR(Table1[[#This Row],[Patient Admission Date]])/3)*3,"00")&amp;"-"&amp;TEXT(INT(HOUR(Table1[[#This Row],[Patient Admission Date]])/3)*3+3,"00")</f>
        <v>03-06</v>
      </c>
      <c r="O499" t="str" cm="1">
        <f t="array" ref="O499">_xlfn.IFS(Table1[[#This Row],[Patient Age]]&lt;=14,"0-14",Table1[[#This Row],[Patient Age]]&lt;=29,"15-29",Table1[[#This Row],[Patient Age]]&lt;=44,"30-44",Table1[[#This Row],[Patient Age]]&lt;=59,"45-59",Table1[[#This Row],[Patient Age]]&lt;=74,"60-74",TRUE,"75+")</f>
        <v>45-59</v>
      </c>
      <c r="P499" t="str" cm="1">
        <f t="array" ref="P499">_xlfn.IFS(Table1[[#This Row],[Patient Waittime]]&lt;=15,"0-15",Table1[[#This Row],[Patient Waittime]]&lt;=30,"16-30",Table1[[#This Row],[Patient Waittime]]&lt;=45,"31-45",Table1[[#This Row],[Patient Waittime]]&lt;=60,"46-60",TRUE,"60+")</f>
        <v>31-45</v>
      </c>
      <c r="Q499">
        <f>--(Table1[[#This Row],[Patient Waittime]]&lt;=30)</f>
        <v>0</v>
      </c>
      <c r="R499">
        <f>--Table1[[#This Row],[Patient Admission Flag]]</f>
        <v>1</v>
      </c>
      <c r="S499">
        <f>--AND(Table1[[#This Row],[WithinTarget]]=1,Table1[[#This Row],[Patient Satisfaction Score]]&gt;=7)</f>
        <v>0</v>
      </c>
      <c r="T499" t="str">
        <f>IF(LEFT(Table1[[#This Row],[Patient Gender]],1)="F","Female","Male")</f>
        <v>Male</v>
      </c>
    </row>
    <row r="500" spans="1:20" x14ac:dyDescent="0.3">
      <c r="A500" t="s">
        <v>604</v>
      </c>
      <c r="B500" s="1">
        <v>45343.378472222219</v>
      </c>
      <c r="C500" t="s">
        <v>13</v>
      </c>
      <c r="D500">
        <v>38</v>
      </c>
      <c r="E500" t="s">
        <v>10</v>
      </c>
      <c r="F500" t="s">
        <v>11</v>
      </c>
      <c r="G500" t="b">
        <v>1</v>
      </c>
      <c r="I500">
        <v>55</v>
      </c>
      <c r="J500" t="b">
        <v>1</v>
      </c>
      <c r="K500">
        <f>YEAR(Table1[[#This Row],[Patient Admission Date]])</f>
        <v>2024</v>
      </c>
      <c r="L500" t="str">
        <f>TEXT(Table1[[#This Row],[Patient Admission Date]],"mmm")</f>
        <v>Feb</v>
      </c>
      <c r="M500" t="str">
        <f>TEXT(Table1[[#This Row],[Patient Admission Date]],"ddd")</f>
        <v>Wed</v>
      </c>
      <c r="N500" t="str">
        <f>TEXT(INT(HOUR(Table1[[#This Row],[Patient Admission Date]])/3)*3,"00")&amp;"-"&amp;TEXT(INT(HOUR(Table1[[#This Row],[Patient Admission Date]])/3)*3+3,"00")</f>
        <v>09-12</v>
      </c>
      <c r="O500" t="str" cm="1">
        <f t="array" ref="O500">_xlfn.IFS(Table1[[#This Row],[Patient Age]]&lt;=14,"0-14",Table1[[#This Row],[Patient Age]]&lt;=29,"15-29",Table1[[#This Row],[Patient Age]]&lt;=44,"30-44",Table1[[#This Row],[Patient Age]]&lt;=59,"45-59",Table1[[#This Row],[Patient Age]]&lt;=74,"60-74",TRUE,"75+")</f>
        <v>30-44</v>
      </c>
      <c r="P500" t="str" cm="1">
        <f t="array" ref="P500">_xlfn.IFS(Table1[[#This Row],[Patient Waittime]]&lt;=15,"0-15",Table1[[#This Row],[Patient Waittime]]&lt;=30,"16-30",Table1[[#This Row],[Patient Waittime]]&lt;=45,"31-45",Table1[[#This Row],[Patient Waittime]]&lt;=60,"46-60",TRUE,"60+")</f>
        <v>46-60</v>
      </c>
      <c r="Q500">
        <f>--(Table1[[#This Row],[Patient Waittime]]&lt;=30)</f>
        <v>0</v>
      </c>
      <c r="R500">
        <f>--Table1[[#This Row],[Patient Admission Flag]]</f>
        <v>1</v>
      </c>
      <c r="S500">
        <f>--AND(Table1[[#This Row],[WithinTarget]]=1,Table1[[#This Row],[Patient Satisfaction Score]]&gt;=7)</f>
        <v>0</v>
      </c>
      <c r="T500" t="str">
        <f>IF(LEFT(Table1[[#This Row],[Patient Gender]],1)="F","Female","Male")</f>
        <v>Female</v>
      </c>
    </row>
    <row r="501" spans="1:20" x14ac:dyDescent="0.3">
      <c r="A501" t="s">
        <v>605</v>
      </c>
      <c r="B501" s="1">
        <v>45166.258333333331</v>
      </c>
      <c r="C501" t="s">
        <v>13</v>
      </c>
      <c r="D501">
        <v>33</v>
      </c>
      <c r="E501" t="s">
        <v>12</v>
      </c>
      <c r="F501" t="s">
        <v>11</v>
      </c>
      <c r="G501" t="b">
        <v>1</v>
      </c>
      <c r="H501">
        <v>5</v>
      </c>
      <c r="I501">
        <v>45</v>
      </c>
      <c r="J501" t="b">
        <v>1</v>
      </c>
      <c r="K501">
        <f>YEAR(Table1[[#This Row],[Patient Admission Date]])</f>
        <v>2023</v>
      </c>
      <c r="L501" t="str">
        <f>TEXT(Table1[[#This Row],[Patient Admission Date]],"mmm")</f>
        <v>Aug</v>
      </c>
      <c r="M501" t="str">
        <f>TEXT(Table1[[#This Row],[Patient Admission Date]],"ddd")</f>
        <v>Mon</v>
      </c>
      <c r="N501" t="str">
        <f>TEXT(INT(HOUR(Table1[[#This Row],[Patient Admission Date]])/3)*3,"00")&amp;"-"&amp;TEXT(INT(HOUR(Table1[[#This Row],[Patient Admission Date]])/3)*3+3,"00")</f>
        <v>06-09</v>
      </c>
      <c r="O501" t="str" cm="1">
        <f t="array" ref="O501">_xlfn.IFS(Table1[[#This Row],[Patient Age]]&lt;=14,"0-14",Table1[[#This Row],[Patient Age]]&lt;=29,"15-29",Table1[[#This Row],[Patient Age]]&lt;=44,"30-44",Table1[[#This Row],[Patient Age]]&lt;=59,"45-59",Table1[[#This Row],[Patient Age]]&lt;=74,"60-74",TRUE,"75+")</f>
        <v>30-44</v>
      </c>
      <c r="P501" t="str" cm="1">
        <f t="array" ref="P501">_xlfn.IFS(Table1[[#This Row],[Patient Waittime]]&lt;=15,"0-15",Table1[[#This Row],[Patient Waittime]]&lt;=30,"16-30",Table1[[#This Row],[Patient Waittime]]&lt;=45,"31-45",Table1[[#This Row],[Patient Waittime]]&lt;=60,"46-60",TRUE,"60+")</f>
        <v>31-45</v>
      </c>
      <c r="Q501">
        <f>--(Table1[[#This Row],[Patient Waittime]]&lt;=30)</f>
        <v>0</v>
      </c>
      <c r="R501">
        <f>--Table1[[#This Row],[Patient Admission Flag]]</f>
        <v>1</v>
      </c>
      <c r="S501">
        <f>--AND(Table1[[#This Row],[WithinTarget]]=1,Table1[[#This Row],[Patient Satisfaction Score]]&gt;=7)</f>
        <v>0</v>
      </c>
      <c r="T501" t="str">
        <f>IF(LEFT(Table1[[#This Row],[Patient Gender]],1)="F","Female","Male")</f>
        <v>Female</v>
      </c>
    </row>
    <row r="502" spans="1:20" x14ac:dyDescent="0.3">
      <c r="A502" t="s">
        <v>606</v>
      </c>
      <c r="B502" s="1">
        <v>45188.700694444444</v>
      </c>
      <c r="C502" t="s">
        <v>13</v>
      </c>
      <c r="D502">
        <v>51</v>
      </c>
      <c r="E502" t="s">
        <v>10</v>
      </c>
      <c r="F502" t="s">
        <v>11</v>
      </c>
      <c r="G502" t="b">
        <v>1</v>
      </c>
      <c r="I502">
        <v>36</v>
      </c>
      <c r="J502" t="b">
        <v>1</v>
      </c>
      <c r="K502">
        <f>YEAR(Table1[[#This Row],[Patient Admission Date]])</f>
        <v>2023</v>
      </c>
      <c r="L502" t="str">
        <f>TEXT(Table1[[#This Row],[Patient Admission Date]],"mmm")</f>
        <v>Sep</v>
      </c>
      <c r="M502" t="str">
        <f>TEXT(Table1[[#This Row],[Patient Admission Date]],"ddd")</f>
        <v>Tue</v>
      </c>
      <c r="N502" t="str">
        <f>TEXT(INT(HOUR(Table1[[#This Row],[Patient Admission Date]])/3)*3,"00")&amp;"-"&amp;TEXT(INT(HOUR(Table1[[#This Row],[Patient Admission Date]])/3)*3+3,"00")</f>
        <v>15-18</v>
      </c>
      <c r="O502" t="str" cm="1">
        <f t="array" ref="O502">_xlfn.IFS(Table1[[#This Row],[Patient Age]]&lt;=14,"0-14",Table1[[#This Row],[Patient Age]]&lt;=29,"15-29",Table1[[#This Row],[Patient Age]]&lt;=44,"30-44",Table1[[#This Row],[Patient Age]]&lt;=59,"45-59",Table1[[#This Row],[Patient Age]]&lt;=74,"60-74",TRUE,"75+")</f>
        <v>45-59</v>
      </c>
      <c r="P502" t="str" cm="1">
        <f t="array" ref="P502">_xlfn.IFS(Table1[[#This Row],[Patient Waittime]]&lt;=15,"0-15",Table1[[#This Row],[Patient Waittime]]&lt;=30,"16-30",Table1[[#This Row],[Patient Waittime]]&lt;=45,"31-45",Table1[[#This Row],[Patient Waittime]]&lt;=60,"46-60",TRUE,"60+")</f>
        <v>31-45</v>
      </c>
      <c r="Q502">
        <f>--(Table1[[#This Row],[Patient Waittime]]&lt;=30)</f>
        <v>0</v>
      </c>
      <c r="R502">
        <f>--Table1[[#This Row],[Patient Admission Flag]]</f>
        <v>1</v>
      </c>
      <c r="S502">
        <f>--AND(Table1[[#This Row],[WithinTarget]]=1,Table1[[#This Row],[Patient Satisfaction Score]]&gt;=7)</f>
        <v>0</v>
      </c>
      <c r="T502" t="str">
        <f>IF(LEFT(Table1[[#This Row],[Patient Gender]],1)="F","Female","Male")</f>
        <v>Female</v>
      </c>
    </row>
    <row r="503" spans="1:20" x14ac:dyDescent="0.3">
      <c r="A503" t="s">
        <v>607</v>
      </c>
      <c r="B503" s="1">
        <v>45312.888888888891</v>
      </c>
      <c r="C503" t="s">
        <v>13</v>
      </c>
      <c r="D503">
        <v>47</v>
      </c>
      <c r="E503" t="s">
        <v>22</v>
      </c>
      <c r="F503" t="s">
        <v>11</v>
      </c>
      <c r="G503" t="b">
        <v>0</v>
      </c>
      <c r="I503">
        <v>17</v>
      </c>
      <c r="J503" t="b">
        <v>0</v>
      </c>
      <c r="K503">
        <f>YEAR(Table1[[#This Row],[Patient Admission Date]])</f>
        <v>2024</v>
      </c>
      <c r="L503" t="str">
        <f>TEXT(Table1[[#This Row],[Patient Admission Date]],"mmm")</f>
        <v>Jan</v>
      </c>
      <c r="M503" t="str">
        <f>TEXT(Table1[[#This Row],[Patient Admission Date]],"ddd")</f>
        <v>Sun</v>
      </c>
      <c r="N503" t="str">
        <f>TEXT(INT(HOUR(Table1[[#This Row],[Patient Admission Date]])/3)*3,"00")&amp;"-"&amp;TEXT(INT(HOUR(Table1[[#This Row],[Patient Admission Date]])/3)*3+3,"00")</f>
        <v>21-24</v>
      </c>
      <c r="O503" t="str" cm="1">
        <f t="array" ref="O503">_xlfn.IFS(Table1[[#This Row],[Patient Age]]&lt;=14,"0-14",Table1[[#This Row],[Patient Age]]&lt;=29,"15-29",Table1[[#This Row],[Patient Age]]&lt;=44,"30-44",Table1[[#This Row],[Patient Age]]&lt;=59,"45-59",Table1[[#This Row],[Patient Age]]&lt;=74,"60-74",TRUE,"75+")</f>
        <v>45-59</v>
      </c>
      <c r="P503" t="str" cm="1">
        <f t="array" ref="P503">_xlfn.IFS(Table1[[#This Row],[Patient Waittime]]&lt;=15,"0-15",Table1[[#This Row],[Patient Waittime]]&lt;=30,"16-30",Table1[[#This Row],[Patient Waittime]]&lt;=45,"31-45",Table1[[#This Row],[Patient Waittime]]&lt;=60,"46-60",TRUE,"60+")</f>
        <v>16-30</v>
      </c>
      <c r="Q503">
        <f>--(Table1[[#This Row],[Patient Waittime]]&lt;=30)</f>
        <v>1</v>
      </c>
      <c r="R503">
        <f>--Table1[[#This Row],[Patient Admission Flag]]</f>
        <v>0</v>
      </c>
      <c r="S503">
        <f>--AND(Table1[[#This Row],[WithinTarget]]=1,Table1[[#This Row],[Patient Satisfaction Score]]&gt;=7)</f>
        <v>0</v>
      </c>
      <c r="T503" t="str">
        <f>IF(LEFT(Table1[[#This Row],[Patient Gender]],1)="F","Female","Male")</f>
        <v>Female</v>
      </c>
    </row>
    <row r="504" spans="1:20" x14ac:dyDescent="0.3">
      <c r="A504" t="s">
        <v>608</v>
      </c>
      <c r="B504" s="1">
        <v>45062.32916666667</v>
      </c>
      <c r="C504" t="s">
        <v>9</v>
      </c>
      <c r="D504">
        <v>18</v>
      </c>
      <c r="E504" t="s">
        <v>22</v>
      </c>
      <c r="F504" t="s">
        <v>11</v>
      </c>
      <c r="G504" t="b">
        <v>1</v>
      </c>
      <c r="H504">
        <v>3</v>
      </c>
      <c r="I504">
        <v>11</v>
      </c>
      <c r="J504" t="b">
        <v>1</v>
      </c>
      <c r="K504">
        <f>YEAR(Table1[[#This Row],[Patient Admission Date]])</f>
        <v>2023</v>
      </c>
      <c r="L504" t="str">
        <f>TEXT(Table1[[#This Row],[Patient Admission Date]],"mmm")</f>
        <v>May</v>
      </c>
      <c r="M504" t="str">
        <f>TEXT(Table1[[#This Row],[Patient Admission Date]],"ddd")</f>
        <v>Tue</v>
      </c>
      <c r="N504" t="str">
        <f>TEXT(INT(HOUR(Table1[[#This Row],[Patient Admission Date]])/3)*3,"00")&amp;"-"&amp;TEXT(INT(HOUR(Table1[[#This Row],[Patient Admission Date]])/3)*3+3,"00")</f>
        <v>06-09</v>
      </c>
      <c r="O504" t="str" cm="1">
        <f t="array" ref="O504">_xlfn.IFS(Table1[[#This Row],[Patient Age]]&lt;=14,"0-14",Table1[[#This Row],[Patient Age]]&lt;=29,"15-29",Table1[[#This Row],[Patient Age]]&lt;=44,"30-44",Table1[[#This Row],[Patient Age]]&lt;=59,"45-59",Table1[[#This Row],[Patient Age]]&lt;=74,"60-74",TRUE,"75+")</f>
        <v>15-29</v>
      </c>
      <c r="P504" t="str" cm="1">
        <f t="array" ref="P504">_xlfn.IFS(Table1[[#This Row],[Patient Waittime]]&lt;=15,"0-15",Table1[[#This Row],[Patient Waittime]]&lt;=30,"16-30",Table1[[#This Row],[Patient Waittime]]&lt;=45,"31-45",Table1[[#This Row],[Patient Waittime]]&lt;=60,"46-60",TRUE,"60+")</f>
        <v>0-15</v>
      </c>
      <c r="Q504">
        <f>--(Table1[[#This Row],[Patient Waittime]]&lt;=30)</f>
        <v>1</v>
      </c>
      <c r="R504">
        <f>--Table1[[#This Row],[Patient Admission Flag]]</f>
        <v>1</v>
      </c>
      <c r="S504">
        <f>--AND(Table1[[#This Row],[WithinTarget]]=1,Table1[[#This Row],[Patient Satisfaction Score]]&gt;=7)</f>
        <v>0</v>
      </c>
      <c r="T504" t="str">
        <f>IF(LEFT(Table1[[#This Row],[Patient Gender]],1)="F","Female","Male")</f>
        <v>Male</v>
      </c>
    </row>
    <row r="505" spans="1:20" x14ac:dyDescent="0.3">
      <c r="A505" t="s">
        <v>609</v>
      </c>
      <c r="B505" s="1">
        <v>45501.567361111112</v>
      </c>
      <c r="C505" t="s">
        <v>13</v>
      </c>
      <c r="D505">
        <v>10</v>
      </c>
      <c r="E505" t="s">
        <v>14</v>
      </c>
      <c r="F505" t="s">
        <v>11</v>
      </c>
      <c r="G505" t="b">
        <v>0</v>
      </c>
      <c r="I505">
        <v>18</v>
      </c>
      <c r="J505" t="b">
        <v>0</v>
      </c>
      <c r="K505">
        <f>YEAR(Table1[[#This Row],[Patient Admission Date]])</f>
        <v>2024</v>
      </c>
      <c r="L505" t="str">
        <f>TEXT(Table1[[#This Row],[Patient Admission Date]],"mmm")</f>
        <v>Jul</v>
      </c>
      <c r="M505" t="str">
        <f>TEXT(Table1[[#This Row],[Patient Admission Date]],"ddd")</f>
        <v>Sun</v>
      </c>
      <c r="N505" t="str">
        <f>TEXT(INT(HOUR(Table1[[#This Row],[Patient Admission Date]])/3)*3,"00")&amp;"-"&amp;TEXT(INT(HOUR(Table1[[#This Row],[Patient Admission Date]])/3)*3+3,"00")</f>
        <v>12-15</v>
      </c>
      <c r="O505" t="str" cm="1">
        <f t="array" ref="O505">_xlfn.IFS(Table1[[#This Row],[Patient Age]]&lt;=14,"0-14",Table1[[#This Row],[Patient Age]]&lt;=29,"15-29",Table1[[#This Row],[Patient Age]]&lt;=44,"30-44",Table1[[#This Row],[Patient Age]]&lt;=59,"45-59",Table1[[#This Row],[Patient Age]]&lt;=74,"60-74",TRUE,"75+")</f>
        <v>0-14</v>
      </c>
      <c r="P505" t="str" cm="1">
        <f t="array" ref="P505">_xlfn.IFS(Table1[[#This Row],[Patient Waittime]]&lt;=15,"0-15",Table1[[#This Row],[Patient Waittime]]&lt;=30,"16-30",Table1[[#This Row],[Patient Waittime]]&lt;=45,"31-45",Table1[[#This Row],[Patient Waittime]]&lt;=60,"46-60",TRUE,"60+")</f>
        <v>16-30</v>
      </c>
      <c r="Q505">
        <f>--(Table1[[#This Row],[Patient Waittime]]&lt;=30)</f>
        <v>1</v>
      </c>
      <c r="R505">
        <f>--Table1[[#This Row],[Patient Admission Flag]]</f>
        <v>0</v>
      </c>
      <c r="S505">
        <f>--AND(Table1[[#This Row],[WithinTarget]]=1,Table1[[#This Row],[Patient Satisfaction Score]]&gt;=7)</f>
        <v>0</v>
      </c>
      <c r="T505" t="str">
        <f>IF(LEFT(Table1[[#This Row],[Patient Gender]],1)="F","Female","Male")</f>
        <v>Female</v>
      </c>
    </row>
    <row r="506" spans="1:20" x14ac:dyDescent="0.3">
      <c r="A506" t="s">
        <v>610</v>
      </c>
      <c r="B506" s="1">
        <v>45467.741666666669</v>
      </c>
      <c r="C506" t="s">
        <v>13</v>
      </c>
      <c r="D506">
        <v>31</v>
      </c>
      <c r="E506" t="s">
        <v>19</v>
      </c>
      <c r="F506" t="s">
        <v>11</v>
      </c>
      <c r="G506" t="b">
        <v>0</v>
      </c>
      <c r="I506">
        <v>25</v>
      </c>
      <c r="J506" t="b">
        <v>0</v>
      </c>
      <c r="K506">
        <f>YEAR(Table1[[#This Row],[Patient Admission Date]])</f>
        <v>2024</v>
      </c>
      <c r="L506" t="str">
        <f>TEXT(Table1[[#This Row],[Patient Admission Date]],"mmm")</f>
        <v>Jun</v>
      </c>
      <c r="M506" t="str">
        <f>TEXT(Table1[[#This Row],[Patient Admission Date]],"ddd")</f>
        <v>Mon</v>
      </c>
      <c r="N506" t="str">
        <f>TEXT(INT(HOUR(Table1[[#This Row],[Patient Admission Date]])/3)*3,"00")&amp;"-"&amp;TEXT(INT(HOUR(Table1[[#This Row],[Patient Admission Date]])/3)*3+3,"00")</f>
        <v>15-18</v>
      </c>
      <c r="O506" t="str" cm="1">
        <f t="array" ref="O506">_xlfn.IFS(Table1[[#This Row],[Patient Age]]&lt;=14,"0-14",Table1[[#This Row],[Patient Age]]&lt;=29,"15-29",Table1[[#This Row],[Patient Age]]&lt;=44,"30-44",Table1[[#This Row],[Patient Age]]&lt;=59,"45-59",Table1[[#This Row],[Patient Age]]&lt;=74,"60-74",TRUE,"75+")</f>
        <v>30-44</v>
      </c>
      <c r="P506" t="str" cm="1">
        <f t="array" ref="P506">_xlfn.IFS(Table1[[#This Row],[Patient Waittime]]&lt;=15,"0-15",Table1[[#This Row],[Patient Waittime]]&lt;=30,"16-30",Table1[[#This Row],[Patient Waittime]]&lt;=45,"31-45",Table1[[#This Row],[Patient Waittime]]&lt;=60,"46-60",TRUE,"60+")</f>
        <v>16-30</v>
      </c>
      <c r="Q506">
        <f>--(Table1[[#This Row],[Patient Waittime]]&lt;=30)</f>
        <v>1</v>
      </c>
      <c r="R506">
        <f>--Table1[[#This Row],[Patient Admission Flag]]</f>
        <v>0</v>
      </c>
      <c r="S506">
        <f>--AND(Table1[[#This Row],[WithinTarget]]=1,Table1[[#This Row],[Patient Satisfaction Score]]&gt;=7)</f>
        <v>0</v>
      </c>
      <c r="T506" t="str">
        <f>IF(LEFT(Table1[[#This Row],[Patient Gender]],1)="F","Female","Male")</f>
        <v>Female</v>
      </c>
    </row>
    <row r="507" spans="1:20" x14ac:dyDescent="0.3">
      <c r="A507" t="s">
        <v>611</v>
      </c>
      <c r="B507" s="1">
        <v>45161.737500000003</v>
      </c>
      <c r="C507" t="s">
        <v>9</v>
      </c>
      <c r="D507">
        <v>70</v>
      </c>
      <c r="E507" t="s">
        <v>14</v>
      </c>
      <c r="F507" t="s">
        <v>11</v>
      </c>
      <c r="G507" t="b">
        <v>1</v>
      </c>
      <c r="H507">
        <v>9</v>
      </c>
      <c r="I507">
        <v>49</v>
      </c>
      <c r="J507" t="b">
        <v>1</v>
      </c>
      <c r="K507">
        <f>YEAR(Table1[[#This Row],[Patient Admission Date]])</f>
        <v>2023</v>
      </c>
      <c r="L507" t="str">
        <f>TEXT(Table1[[#This Row],[Patient Admission Date]],"mmm")</f>
        <v>Aug</v>
      </c>
      <c r="M507" t="str">
        <f>TEXT(Table1[[#This Row],[Patient Admission Date]],"ddd")</f>
        <v>Wed</v>
      </c>
      <c r="N507" t="str">
        <f>TEXT(INT(HOUR(Table1[[#This Row],[Patient Admission Date]])/3)*3,"00")&amp;"-"&amp;TEXT(INT(HOUR(Table1[[#This Row],[Patient Admission Date]])/3)*3+3,"00")</f>
        <v>15-18</v>
      </c>
      <c r="O507" t="str" cm="1">
        <f t="array" ref="O507">_xlfn.IFS(Table1[[#This Row],[Patient Age]]&lt;=14,"0-14",Table1[[#This Row],[Patient Age]]&lt;=29,"15-29",Table1[[#This Row],[Patient Age]]&lt;=44,"30-44",Table1[[#This Row],[Patient Age]]&lt;=59,"45-59",Table1[[#This Row],[Patient Age]]&lt;=74,"60-74",TRUE,"75+")</f>
        <v>60-74</v>
      </c>
      <c r="P507" t="str" cm="1">
        <f t="array" ref="P507">_xlfn.IFS(Table1[[#This Row],[Patient Waittime]]&lt;=15,"0-15",Table1[[#This Row],[Patient Waittime]]&lt;=30,"16-30",Table1[[#This Row],[Patient Waittime]]&lt;=45,"31-45",Table1[[#This Row],[Patient Waittime]]&lt;=60,"46-60",TRUE,"60+")</f>
        <v>46-60</v>
      </c>
      <c r="Q507">
        <f>--(Table1[[#This Row],[Patient Waittime]]&lt;=30)</f>
        <v>0</v>
      </c>
      <c r="R507">
        <f>--Table1[[#This Row],[Patient Admission Flag]]</f>
        <v>1</v>
      </c>
      <c r="S507">
        <f>--AND(Table1[[#This Row],[WithinTarget]]=1,Table1[[#This Row],[Patient Satisfaction Score]]&gt;=7)</f>
        <v>0</v>
      </c>
      <c r="T507" t="str">
        <f>IF(LEFT(Table1[[#This Row],[Patient Gender]],1)="F","Female","Male")</f>
        <v>Male</v>
      </c>
    </row>
    <row r="508" spans="1:20" x14ac:dyDescent="0.3">
      <c r="A508" t="s">
        <v>612</v>
      </c>
      <c r="B508" s="1">
        <v>45184.945833333331</v>
      </c>
      <c r="C508" t="s">
        <v>13</v>
      </c>
      <c r="D508">
        <v>61</v>
      </c>
      <c r="E508" t="s">
        <v>21</v>
      </c>
      <c r="F508" t="s">
        <v>15</v>
      </c>
      <c r="G508" t="b">
        <v>1</v>
      </c>
      <c r="I508">
        <v>42</v>
      </c>
      <c r="J508" t="b">
        <v>1</v>
      </c>
      <c r="K508">
        <f>YEAR(Table1[[#This Row],[Patient Admission Date]])</f>
        <v>2023</v>
      </c>
      <c r="L508" t="str">
        <f>TEXT(Table1[[#This Row],[Patient Admission Date]],"mmm")</f>
        <v>Sep</v>
      </c>
      <c r="M508" t="str">
        <f>TEXT(Table1[[#This Row],[Patient Admission Date]],"ddd")</f>
        <v>Fri</v>
      </c>
      <c r="N508" t="str">
        <f>TEXT(INT(HOUR(Table1[[#This Row],[Patient Admission Date]])/3)*3,"00")&amp;"-"&amp;TEXT(INT(HOUR(Table1[[#This Row],[Patient Admission Date]])/3)*3+3,"00")</f>
        <v>21-24</v>
      </c>
      <c r="O508" t="str" cm="1">
        <f t="array" ref="O508">_xlfn.IFS(Table1[[#This Row],[Patient Age]]&lt;=14,"0-14",Table1[[#This Row],[Patient Age]]&lt;=29,"15-29",Table1[[#This Row],[Patient Age]]&lt;=44,"30-44",Table1[[#This Row],[Patient Age]]&lt;=59,"45-59",Table1[[#This Row],[Patient Age]]&lt;=74,"60-74",TRUE,"75+")</f>
        <v>60-74</v>
      </c>
      <c r="P508" t="str" cm="1">
        <f t="array" ref="P508">_xlfn.IFS(Table1[[#This Row],[Patient Waittime]]&lt;=15,"0-15",Table1[[#This Row],[Patient Waittime]]&lt;=30,"16-30",Table1[[#This Row],[Patient Waittime]]&lt;=45,"31-45",Table1[[#This Row],[Patient Waittime]]&lt;=60,"46-60",TRUE,"60+")</f>
        <v>31-45</v>
      </c>
      <c r="Q508">
        <f>--(Table1[[#This Row],[Patient Waittime]]&lt;=30)</f>
        <v>0</v>
      </c>
      <c r="R508">
        <f>--Table1[[#This Row],[Patient Admission Flag]]</f>
        <v>1</v>
      </c>
      <c r="S508">
        <f>--AND(Table1[[#This Row],[WithinTarget]]=1,Table1[[#This Row],[Patient Satisfaction Score]]&gt;=7)</f>
        <v>0</v>
      </c>
      <c r="T508" t="str">
        <f>IF(LEFT(Table1[[#This Row],[Patient Gender]],1)="F","Female","Male")</f>
        <v>Female</v>
      </c>
    </row>
    <row r="509" spans="1:20" x14ac:dyDescent="0.3">
      <c r="A509" t="s">
        <v>613</v>
      </c>
      <c r="B509" s="1">
        <v>45572.279861111114</v>
      </c>
      <c r="C509" t="s">
        <v>13</v>
      </c>
      <c r="D509">
        <v>29</v>
      </c>
      <c r="E509" t="s">
        <v>10</v>
      </c>
      <c r="F509" t="s">
        <v>11</v>
      </c>
      <c r="G509" t="b">
        <v>1</v>
      </c>
      <c r="H509">
        <v>4</v>
      </c>
      <c r="I509">
        <v>10</v>
      </c>
      <c r="J509" t="b">
        <v>1</v>
      </c>
      <c r="K509">
        <f>YEAR(Table1[[#This Row],[Patient Admission Date]])</f>
        <v>2024</v>
      </c>
      <c r="L509" t="str">
        <f>TEXT(Table1[[#This Row],[Patient Admission Date]],"mmm")</f>
        <v>Oct</v>
      </c>
      <c r="M509" t="str">
        <f>TEXT(Table1[[#This Row],[Patient Admission Date]],"ddd")</f>
        <v>Mon</v>
      </c>
      <c r="N509" t="str">
        <f>TEXT(INT(HOUR(Table1[[#This Row],[Patient Admission Date]])/3)*3,"00")&amp;"-"&amp;TEXT(INT(HOUR(Table1[[#This Row],[Patient Admission Date]])/3)*3+3,"00")</f>
        <v>06-09</v>
      </c>
      <c r="O509" t="str" cm="1">
        <f t="array" ref="O509">_xlfn.IFS(Table1[[#This Row],[Patient Age]]&lt;=14,"0-14",Table1[[#This Row],[Patient Age]]&lt;=29,"15-29",Table1[[#This Row],[Patient Age]]&lt;=44,"30-44",Table1[[#This Row],[Patient Age]]&lt;=59,"45-59",Table1[[#This Row],[Patient Age]]&lt;=74,"60-74",TRUE,"75+")</f>
        <v>15-29</v>
      </c>
      <c r="P509" t="str" cm="1">
        <f t="array" ref="P509">_xlfn.IFS(Table1[[#This Row],[Patient Waittime]]&lt;=15,"0-15",Table1[[#This Row],[Patient Waittime]]&lt;=30,"16-30",Table1[[#This Row],[Patient Waittime]]&lt;=45,"31-45",Table1[[#This Row],[Patient Waittime]]&lt;=60,"46-60",TRUE,"60+")</f>
        <v>0-15</v>
      </c>
      <c r="Q509">
        <f>--(Table1[[#This Row],[Patient Waittime]]&lt;=30)</f>
        <v>1</v>
      </c>
      <c r="R509">
        <f>--Table1[[#This Row],[Patient Admission Flag]]</f>
        <v>1</v>
      </c>
      <c r="S509">
        <f>--AND(Table1[[#This Row],[WithinTarget]]=1,Table1[[#This Row],[Patient Satisfaction Score]]&gt;=7)</f>
        <v>0</v>
      </c>
      <c r="T509" t="str">
        <f>IF(LEFT(Table1[[#This Row],[Patient Gender]],1)="F","Female","Male")</f>
        <v>Female</v>
      </c>
    </row>
    <row r="510" spans="1:20" x14ac:dyDescent="0.3">
      <c r="A510" t="s">
        <v>614</v>
      </c>
      <c r="B510" s="1">
        <v>45369.68472222222</v>
      </c>
      <c r="C510" t="s">
        <v>13</v>
      </c>
      <c r="D510">
        <v>67</v>
      </c>
      <c r="E510" t="s">
        <v>14</v>
      </c>
      <c r="F510" t="s">
        <v>15</v>
      </c>
      <c r="G510" t="b">
        <v>0</v>
      </c>
      <c r="H510">
        <v>8</v>
      </c>
      <c r="I510">
        <v>42</v>
      </c>
      <c r="J510" t="b">
        <v>0</v>
      </c>
      <c r="K510">
        <f>YEAR(Table1[[#This Row],[Patient Admission Date]])</f>
        <v>2024</v>
      </c>
      <c r="L510" t="str">
        <f>TEXT(Table1[[#This Row],[Patient Admission Date]],"mmm")</f>
        <v>Mar</v>
      </c>
      <c r="M510" t="str">
        <f>TEXT(Table1[[#This Row],[Patient Admission Date]],"ddd")</f>
        <v>Mon</v>
      </c>
      <c r="N510" t="str">
        <f>TEXT(INT(HOUR(Table1[[#This Row],[Patient Admission Date]])/3)*3,"00")&amp;"-"&amp;TEXT(INT(HOUR(Table1[[#This Row],[Patient Admission Date]])/3)*3+3,"00")</f>
        <v>15-18</v>
      </c>
      <c r="O510" t="str" cm="1">
        <f t="array" ref="O510">_xlfn.IFS(Table1[[#This Row],[Patient Age]]&lt;=14,"0-14",Table1[[#This Row],[Patient Age]]&lt;=29,"15-29",Table1[[#This Row],[Patient Age]]&lt;=44,"30-44",Table1[[#This Row],[Patient Age]]&lt;=59,"45-59",Table1[[#This Row],[Patient Age]]&lt;=74,"60-74",TRUE,"75+")</f>
        <v>60-74</v>
      </c>
      <c r="P510" t="str" cm="1">
        <f t="array" ref="P510">_xlfn.IFS(Table1[[#This Row],[Patient Waittime]]&lt;=15,"0-15",Table1[[#This Row],[Patient Waittime]]&lt;=30,"16-30",Table1[[#This Row],[Patient Waittime]]&lt;=45,"31-45",Table1[[#This Row],[Patient Waittime]]&lt;=60,"46-60",TRUE,"60+")</f>
        <v>31-45</v>
      </c>
      <c r="Q510">
        <f>--(Table1[[#This Row],[Patient Waittime]]&lt;=30)</f>
        <v>0</v>
      </c>
      <c r="R510">
        <f>--Table1[[#This Row],[Patient Admission Flag]]</f>
        <v>0</v>
      </c>
      <c r="S510">
        <f>--AND(Table1[[#This Row],[WithinTarget]]=1,Table1[[#This Row],[Patient Satisfaction Score]]&gt;=7)</f>
        <v>0</v>
      </c>
      <c r="T510" t="str">
        <f>IF(LEFT(Table1[[#This Row],[Patient Gender]],1)="F","Female","Male")</f>
        <v>Female</v>
      </c>
    </row>
    <row r="511" spans="1:20" x14ac:dyDescent="0.3">
      <c r="A511" t="s">
        <v>615</v>
      </c>
      <c r="B511" s="1">
        <v>45314.643055555556</v>
      </c>
      <c r="C511" t="s">
        <v>9</v>
      </c>
      <c r="D511">
        <v>57</v>
      </c>
      <c r="E511" t="s">
        <v>14</v>
      </c>
      <c r="F511" t="s">
        <v>17</v>
      </c>
      <c r="G511" t="b">
        <v>1</v>
      </c>
      <c r="I511">
        <v>60</v>
      </c>
      <c r="J511" t="b">
        <v>1</v>
      </c>
      <c r="K511">
        <f>YEAR(Table1[[#This Row],[Patient Admission Date]])</f>
        <v>2024</v>
      </c>
      <c r="L511" t="str">
        <f>TEXT(Table1[[#This Row],[Patient Admission Date]],"mmm")</f>
        <v>Jan</v>
      </c>
      <c r="M511" t="str">
        <f>TEXT(Table1[[#This Row],[Patient Admission Date]],"ddd")</f>
        <v>Tue</v>
      </c>
      <c r="N511" t="str">
        <f>TEXT(INT(HOUR(Table1[[#This Row],[Patient Admission Date]])/3)*3,"00")&amp;"-"&amp;TEXT(INT(HOUR(Table1[[#This Row],[Patient Admission Date]])/3)*3+3,"00")</f>
        <v>15-18</v>
      </c>
      <c r="O511" t="str" cm="1">
        <f t="array" ref="O511">_xlfn.IFS(Table1[[#This Row],[Patient Age]]&lt;=14,"0-14",Table1[[#This Row],[Patient Age]]&lt;=29,"15-29",Table1[[#This Row],[Patient Age]]&lt;=44,"30-44",Table1[[#This Row],[Patient Age]]&lt;=59,"45-59",Table1[[#This Row],[Patient Age]]&lt;=74,"60-74",TRUE,"75+")</f>
        <v>45-59</v>
      </c>
      <c r="P511" t="str" cm="1">
        <f t="array" ref="P511">_xlfn.IFS(Table1[[#This Row],[Patient Waittime]]&lt;=15,"0-15",Table1[[#This Row],[Patient Waittime]]&lt;=30,"16-30",Table1[[#This Row],[Patient Waittime]]&lt;=45,"31-45",Table1[[#This Row],[Patient Waittime]]&lt;=60,"46-60",TRUE,"60+")</f>
        <v>46-60</v>
      </c>
      <c r="Q511">
        <f>--(Table1[[#This Row],[Patient Waittime]]&lt;=30)</f>
        <v>0</v>
      </c>
      <c r="R511">
        <f>--Table1[[#This Row],[Patient Admission Flag]]</f>
        <v>1</v>
      </c>
      <c r="S511">
        <f>--AND(Table1[[#This Row],[WithinTarget]]=1,Table1[[#This Row],[Patient Satisfaction Score]]&gt;=7)</f>
        <v>0</v>
      </c>
      <c r="T511" t="str">
        <f>IF(LEFT(Table1[[#This Row],[Patient Gender]],1)="F","Female","Male")</f>
        <v>Male</v>
      </c>
    </row>
    <row r="512" spans="1:20" x14ac:dyDescent="0.3">
      <c r="A512" t="s">
        <v>616</v>
      </c>
      <c r="B512" s="1">
        <v>45275.625694444447</v>
      </c>
      <c r="C512" t="s">
        <v>9</v>
      </c>
      <c r="D512">
        <v>28</v>
      </c>
      <c r="E512" t="s">
        <v>14</v>
      </c>
      <c r="F512" t="s">
        <v>11</v>
      </c>
      <c r="G512" t="b">
        <v>1</v>
      </c>
      <c r="I512">
        <v>49</v>
      </c>
      <c r="J512" t="b">
        <v>1</v>
      </c>
      <c r="K512">
        <f>YEAR(Table1[[#This Row],[Patient Admission Date]])</f>
        <v>2023</v>
      </c>
      <c r="L512" t="str">
        <f>TEXT(Table1[[#This Row],[Patient Admission Date]],"mmm")</f>
        <v>Dec</v>
      </c>
      <c r="M512" t="str">
        <f>TEXT(Table1[[#This Row],[Patient Admission Date]],"ddd")</f>
        <v>Fri</v>
      </c>
      <c r="N512" t="str">
        <f>TEXT(INT(HOUR(Table1[[#This Row],[Patient Admission Date]])/3)*3,"00")&amp;"-"&amp;TEXT(INT(HOUR(Table1[[#This Row],[Patient Admission Date]])/3)*3+3,"00")</f>
        <v>15-18</v>
      </c>
      <c r="O512" t="str" cm="1">
        <f t="array" ref="O512">_xlfn.IFS(Table1[[#This Row],[Patient Age]]&lt;=14,"0-14",Table1[[#This Row],[Patient Age]]&lt;=29,"15-29",Table1[[#This Row],[Patient Age]]&lt;=44,"30-44",Table1[[#This Row],[Patient Age]]&lt;=59,"45-59",Table1[[#This Row],[Patient Age]]&lt;=74,"60-74",TRUE,"75+")</f>
        <v>15-29</v>
      </c>
      <c r="P512" t="str" cm="1">
        <f t="array" ref="P512">_xlfn.IFS(Table1[[#This Row],[Patient Waittime]]&lt;=15,"0-15",Table1[[#This Row],[Patient Waittime]]&lt;=30,"16-30",Table1[[#This Row],[Patient Waittime]]&lt;=45,"31-45",Table1[[#This Row],[Patient Waittime]]&lt;=60,"46-60",TRUE,"60+")</f>
        <v>46-60</v>
      </c>
      <c r="Q512">
        <f>--(Table1[[#This Row],[Patient Waittime]]&lt;=30)</f>
        <v>0</v>
      </c>
      <c r="R512">
        <f>--Table1[[#This Row],[Patient Admission Flag]]</f>
        <v>1</v>
      </c>
      <c r="S512">
        <f>--AND(Table1[[#This Row],[WithinTarget]]=1,Table1[[#This Row],[Patient Satisfaction Score]]&gt;=7)</f>
        <v>0</v>
      </c>
      <c r="T512" t="str">
        <f>IF(LEFT(Table1[[#This Row],[Patient Gender]],1)="F","Female","Male")</f>
        <v>Male</v>
      </c>
    </row>
    <row r="513" spans="1:20" x14ac:dyDescent="0.3">
      <c r="A513" t="s">
        <v>617</v>
      </c>
      <c r="B513" s="1">
        <v>45481.002083333333</v>
      </c>
      <c r="C513" t="s">
        <v>9</v>
      </c>
      <c r="D513">
        <v>9</v>
      </c>
      <c r="E513" t="s">
        <v>14</v>
      </c>
      <c r="F513" t="s">
        <v>17</v>
      </c>
      <c r="G513" t="b">
        <v>0</v>
      </c>
      <c r="H513">
        <v>5</v>
      </c>
      <c r="I513">
        <v>16</v>
      </c>
      <c r="J513" t="b">
        <v>0</v>
      </c>
      <c r="K513">
        <f>YEAR(Table1[[#This Row],[Patient Admission Date]])</f>
        <v>2024</v>
      </c>
      <c r="L513" t="str">
        <f>TEXT(Table1[[#This Row],[Patient Admission Date]],"mmm")</f>
        <v>Jul</v>
      </c>
      <c r="M513" t="str">
        <f>TEXT(Table1[[#This Row],[Patient Admission Date]],"ddd")</f>
        <v>Mon</v>
      </c>
      <c r="N513" t="str">
        <f>TEXT(INT(HOUR(Table1[[#This Row],[Patient Admission Date]])/3)*3,"00")&amp;"-"&amp;TEXT(INT(HOUR(Table1[[#This Row],[Patient Admission Date]])/3)*3+3,"00")</f>
        <v>00-03</v>
      </c>
      <c r="O513" t="str" cm="1">
        <f t="array" ref="O513">_xlfn.IFS(Table1[[#This Row],[Patient Age]]&lt;=14,"0-14",Table1[[#This Row],[Patient Age]]&lt;=29,"15-29",Table1[[#This Row],[Patient Age]]&lt;=44,"30-44",Table1[[#This Row],[Patient Age]]&lt;=59,"45-59",Table1[[#This Row],[Patient Age]]&lt;=74,"60-74",TRUE,"75+")</f>
        <v>0-14</v>
      </c>
      <c r="P513" t="str" cm="1">
        <f t="array" ref="P513">_xlfn.IFS(Table1[[#This Row],[Patient Waittime]]&lt;=15,"0-15",Table1[[#This Row],[Patient Waittime]]&lt;=30,"16-30",Table1[[#This Row],[Patient Waittime]]&lt;=45,"31-45",Table1[[#This Row],[Patient Waittime]]&lt;=60,"46-60",TRUE,"60+")</f>
        <v>16-30</v>
      </c>
      <c r="Q513">
        <f>--(Table1[[#This Row],[Patient Waittime]]&lt;=30)</f>
        <v>1</v>
      </c>
      <c r="R513">
        <f>--Table1[[#This Row],[Patient Admission Flag]]</f>
        <v>0</v>
      </c>
      <c r="S513">
        <f>--AND(Table1[[#This Row],[WithinTarget]]=1,Table1[[#This Row],[Patient Satisfaction Score]]&gt;=7)</f>
        <v>0</v>
      </c>
      <c r="T513" t="str">
        <f>IF(LEFT(Table1[[#This Row],[Patient Gender]],1)="F","Female","Male")</f>
        <v>Male</v>
      </c>
    </row>
    <row r="514" spans="1:20" x14ac:dyDescent="0.3">
      <c r="A514" t="s">
        <v>618</v>
      </c>
      <c r="B514" s="1">
        <v>45256.075694444444</v>
      </c>
      <c r="C514" t="s">
        <v>13</v>
      </c>
      <c r="D514">
        <v>51</v>
      </c>
      <c r="E514" t="s">
        <v>19</v>
      </c>
      <c r="F514" t="s">
        <v>15</v>
      </c>
      <c r="G514" t="b">
        <v>1</v>
      </c>
      <c r="I514">
        <v>38</v>
      </c>
      <c r="J514" t="b">
        <v>1</v>
      </c>
      <c r="K514">
        <f>YEAR(Table1[[#This Row],[Patient Admission Date]])</f>
        <v>2023</v>
      </c>
      <c r="L514" t="str">
        <f>TEXT(Table1[[#This Row],[Patient Admission Date]],"mmm")</f>
        <v>Nov</v>
      </c>
      <c r="M514" t="str">
        <f>TEXT(Table1[[#This Row],[Patient Admission Date]],"ddd")</f>
        <v>Sun</v>
      </c>
      <c r="N514" t="str">
        <f>TEXT(INT(HOUR(Table1[[#This Row],[Patient Admission Date]])/3)*3,"00")&amp;"-"&amp;TEXT(INT(HOUR(Table1[[#This Row],[Patient Admission Date]])/3)*3+3,"00")</f>
        <v>00-03</v>
      </c>
      <c r="O514" t="str" cm="1">
        <f t="array" ref="O514">_xlfn.IFS(Table1[[#This Row],[Patient Age]]&lt;=14,"0-14",Table1[[#This Row],[Patient Age]]&lt;=29,"15-29",Table1[[#This Row],[Patient Age]]&lt;=44,"30-44",Table1[[#This Row],[Patient Age]]&lt;=59,"45-59",Table1[[#This Row],[Patient Age]]&lt;=74,"60-74",TRUE,"75+")</f>
        <v>45-59</v>
      </c>
      <c r="P514" t="str" cm="1">
        <f t="array" ref="P514">_xlfn.IFS(Table1[[#This Row],[Patient Waittime]]&lt;=15,"0-15",Table1[[#This Row],[Patient Waittime]]&lt;=30,"16-30",Table1[[#This Row],[Patient Waittime]]&lt;=45,"31-45",Table1[[#This Row],[Patient Waittime]]&lt;=60,"46-60",TRUE,"60+")</f>
        <v>31-45</v>
      </c>
      <c r="Q514">
        <f>--(Table1[[#This Row],[Patient Waittime]]&lt;=30)</f>
        <v>0</v>
      </c>
      <c r="R514">
        <f>--Table1[[#This Row],[Patient Admission Flag]]</f>
        <v>1</v>
      </c>
      <c r="S514">
        <f>--AND(Table1[[#This Row],[WithinTarget]]=1,Table1[[#This Row],[Patient Satisfaction Score]]&gt;=7)</f>
        <v>0</v>
      </c>
      <c r="T514" t="str">
        <f>IF(LEFT(Table1[[#This Row],[Patient Gender]],1)="F","Female","Male")</f>
        <v>Female</v>
      </c>
    </row>
    <row r="515" spans="1:20" x14ac:dyDescent="0.3">
      <c r="A515" t="s">
        <v>619</v>
      </c>
      <c r="B515" s="1">
        <v>45588.686111111114</v>
      </c>
      <c r="C515" t="s">
        <v>13</v>
      </c>
      <c r="D515">
        <v>45</v>
      </c>
      <c r="E515" t="s">
        <v>14</v>
      </c>
      <c r="F515" t="s">
        <v>15</v>
      </c>
      <c r="G515" t="b">
        <v>1</v>
      </c>
      <c r="I515">
        <v>53</v>
      </c>
      <c r="J515" t="b">
        <v>1</v>
      </c>
      <c r="K515">
        <f>YEAR(Table1[[#This Row],[Patient Admission Date]])</f>
        <v>2024</v>
      </c>
      <c r="L515" t="str">
        <f>TEXT(Table1[[#This Row],[Patient Admission Date]],"mmm")</f>
        <v>Oct</v>
      </c>
      <c r="M515" t="str">
        <f>TEXT(Table1[[#This Row],[Patient Admission Date]],"ddd")</f>
        <v>Wed</v>
      </c>
      <c r="N515" t="str">
        <f>TEXT(INT(HOUR(Table1[[#This Row],[Patient Admission Date]])/3)*3,"00")&amp;"-"&amp;TEXT(INT(HOUR(Table1[[#This Row],[Patient Admission Date]])/3)*3+3,"00")</f>
        <v>15-18</v>
      </c>
      <c r="O515" t="str" cm="1">
        <f t="array" ref="O515">_xlfn.IFS(Table1[[#This Row],[Patient Age]]&lt;=14,"0-14",Table1[[#This Row],[Patient Age]]&lt;=29,"15-29",Table1[[#This Row],[Patient Age]]&lt;=44,"30-44",Table1[[#This Row],[Patient Age]]&lt;=59,"45-59",Table1[[#This Row],[Patient Age]]&lt;=74,"60-74",TRUE,"75+")</f>
        <v>45-59</v>
      </c>
      <c r="P515" t="str" cm="1">
        <f t="array" ref="P515">_xlfn.IFS(Table1[[#This Row],[Patient Waittime]]&lt;=15,"0-15",Table1[[#This Row],[Patient Waittime]]&lt;=30,"16-30",Table1[[#This Row],[Patient Waittime]]&lt;=45,"31-45",Table1[[#This Row],[Patient Waittime]]&lt;=60,"46-60",TRUE,"60+")</f>
        <v>46-60</v>
      </c>
      <c r="Q515">
        <f>--(Table1[[#This Row],[Patient Waittime]]&lt;=30)</f>
        <v>0</v>
      </c>
      <c r="R515">
        <f>--Table1[[#This Row],[Patient Admission Flag]]</f>
        <v>1</v>
      </c>
      <c r="S515">
        <f>--AND(Table1[[#This Row],[WithinTarget]]=1,Table1[[#This Row],[Patient Satisfaction Score]]&gt;=7)</f>
        <v>0</v>
      </c>
      <c r="T515" t="str">
        <f>IF(LEFT(Table1[[#This Row],[Patient Gender]],1)="F","Female","Male")</f>
        <v>Female</v>
      </c>
    </row>
    <row r="516" spans="1:20" x14ac:dyDescent="0.3">
      <c r="A516" t="s">
        <v>620</v>
      </c>
      <c r="B516" s="1">
        <v>45018.965277777781</v>
      </c>
      <c r="C516" t="s">
        <v>9</v>
      </c>
      <c r="D516">
        <v>75</v>
      </c>
      <c r="E516" t="s">
        <v>10</v>
      </c>
      <c r="F516" t="s">
        <v>11</v>
      </c>
      <c r="G516" t="b">
        <v>0</v>
      </c>
      <c r="H516">
        <v>7</v>
      </c>
      <c r="I516">
        <v>33</v>
      </c>
      <c r="J516" t="b">
        <v>0</v>
      </c>
      <c r="K516">
        <f>YEAR(Table1[[#This Row],[Patient Admission Date]])</f>
        <v>2023</v>
      </c>
      <c r="L516" t="str">
        <f>TEXT(Table1[[#This Row],[Patient Admission Date]],"mmm")</f>
        <v>Apr</v>
      </c>
      <c r="M516" t="str">
        <f>TEXT(Table1[[#This Row],[Patient Admission Date]],"ddd")</f>
        <v>Sun</v>
      </c>
      <c r="N516" t="str">
        <f>TEXT(INT(HOUR(Table1[[#This Row],[Patient Admission Date]])/3)*3,"00")&amp;"-"&amp;TEXT(INT(HOUR(Table1[[#This Row],[Patient Admission Date]])/3)*3+3,"00")</f>
        <v>21-24</v>
      </c>
      <c r="O516" t="str" cm="1">
        <f t="array" ref="O516">_xlfn.IFS(Table1[[#This Row],[Patient Age]]&lt;=14,"0-14",Table1[[#This Row],[Patient Age]]&lt;=29,"15-29",Table1[[#This Row],[Patient Age]]&lt;=44,"30-44",Table1[[#This Row],[Patient Age]]&lt;=59,"45-59",Table1[[#This Row],[Patient Age]]&lt;=74,"60-74",TRUE,"75+")</f>
        <v>75+</v>
      </c>
      <c r="P516" t="str" cm="1">
        <f t="array" ref="P516">_xlfn.IFS(Table1[[#This Row],[Patient Waittime]]&lt;=15,"0-15",Table1[[#This Row],[Patient Waittime]]&lt;=30,"16-30",Table1[[#This Row],[Patient Waittime]]&lt;=45,"31-45",Table1[[#This Row],[Patient Waittime]]&lt;=60,"46-60",TRUE,"60+")</f>
        <v>31-45</v>
      </c>
      <c r="Q516">
        <f>--(Table1[[#This Row],[Patient Waittime]]&lt;=30)</f>
        <v>0</v>
      </c>
      <c r="R516">
        <f>--Table1[[#This Row],[Patient Admission Flag]]</f>
        <v>0</v>
      </c>
      <c r="S516">
        <f>--AND(Table1[[#This Row],[WithinTarget]]=1,Table1[[#This Row],[Patient Satisfaction Score]]&gt;=7)</f>
        <v>0</v>
      </c>
      <c r="T516" t="str">
        <f>IF(LEFT(Table1[[#This Row],[Patient Gender]],1)="F","Female","Male")</f>
        <v>Male</v>
      </c>
    </row>
    <row r="517" spans="1:20" x14ac:dyDescent="0.3">
      <c r="A517" t="s">
        <v>621</v>
      </c>
      <c r="B517" s="1">
        <v>45317.68472222222</v>
      </c>
      <c r="C517" t="s">
        <v>9</v>
      </c>
      <c r="D517">
        <v>49</v>
      </c>
      <c r="E517" t="s">
        <v>14</v>
      </c>
      <c r="F517" t="s">
        <v>11</v>
      </c>
      <c r="G517" t="b">
        <v>1</v>
      </c>
      <c r="H517">
        <v>10</v>
      </c>
      <c r="I517">
        <v>52</v>
      </c>
      <c r="J517" t="b">
        <v>1</v>
      </c>
      <c r="K517">
        <f>YEAR(Table1[[#This Row],[Patient Admission Date]])</f>
        <v>2024</v>
      </c>
      <c r="L517" t="str">
        <f>TEXT(Table1[[#This Row],[Patient Admission Date]],"mmm")</f>
        <v>Jan</v>
      </c>
      <c r="M517" t="str">
        <f>TEXT(Table1[[#This Row],[Patient Admission Date]],"ddd")</f>
        <v>Fri</v>
      </c>
      <c r="N517" t="str">
        <f>TEXT(INT(HOUR(Table1[[#This Row],[Patient Admission Date]])/3)*3,"00")&amp;"-"&amp;TEXT(INT(HOUR(Table1[[#This Row],[Patient Admission Date]])/3)*3+3,"00")</f>
        <v>15-18</v>
      </c>
      <c r="O517" t="str" cm="1">
        <f t="array" ref="O517">_xlfn.IFS(Table1[[#This Row],[Patient Age]]&lt;=14,"0-14",Table1[[#This Row],[Patient Age]]&lt;=29,"15-29",Table1[[#This Row],[Patient Age]]&lt;=44,"30-44",Table1[[#This Row],[Patient Age]]&lt;=59,"45-59",Table1[[#This Row],[Patient Age]]&lt;=74,"60-74",TRUE,"75+")</f>
        <v>45-59</v>
      </c>
      <c r="P517" t="str" cm="1">
        <f t="array" ref="P517">_xlfn.IFS(Table1[[#This Row],[Patient Waittime]]&lt;=15,"0-15",Table1[[#This Row],[Patient Waittime]]&lt;=30,"16-30",Table1[[#This Row],[Patient Waittime]]&lt;=45,"31-45",Table1[[#This Row],[Patient Waittime]]&lt;=60,"46-60",TRUE,"60+")</f>
        <v>46-60</v>
      </c>
      <c r="Q517">
        <f>--(Table1[[#This Row],[Patient Waittime]]&lt;=30)</f>
        <v>0</v>
      </c>
      <c r="R517">
        <f>--Table1[[#This Row],[Patient Admission Flag]]</f>
        <v>1</v>
      </c>
      <c r="S517">
        <f>--AND(Table1[[#This Row],[WithinTarget]]=1,Table1[[#This Row],[Patient Satisfaction Score]]&gt;=7)</f>
        <v>0</v>
      </c>
      <c r="T517" t="str">
        <f>IF(LEFT(Table1[[#This Row],[Patient Gender]],1)="F","Female","Male")</f>
        <v>Male</v>
      </c>
    </row>
    <row r="518" spans="1:20" x14ac:dyDescent="0.3">
      <c r="A518" t="s">
        <v>622</v>
      </c>
      <c r="B518" s="1">
        <v>45358.97152777778</v>
      </c>
      <c r="C518" t="s">
        <v>9</v>
      </c>
      <c r="D518">
        <v>40</v>
      </c>
      <c r="E518" t="s">
        <v>21</v>
      </c>
      <c r="F518" t="s">
        <v>23</v>
      </c>
      <c r="G518" t="b">
        <v>0</v>
      </c>
      <c r="I518">
        <v>38</v>
      </c>
      <c r="J518" t="b">
        <v>0</v>
      </c>
      <c r="K518">
        <f>YEAR(Table1[[#This Row],[Patient Admission Date]])</f>
        <v>2024</v>
      </c>
      <c r="L518" t="str">
        <f>TEXT(Table1[[#This Row],[Patient Admission Date]],"mmm")</f>
        <v>Mar</v>
      </c>
      <c r="M518" t="str">
        <f>TEXT(Table1[[#This Row],[Patient Admission Date]],"ddd")</f>
        <v>Thu</v>
      </c>
      <c r="N518" t="str">
        <f>TEXT(INT(HOUR(Table1[[#This Row],[Patient Admission Date]])/3)*3,"00")&amp;"-"&amp;TEXT(INT(HOUR(Table1[[#This Row],[Patient Admission Date]])/3)*3+3,"00")</f>
        <v>21-24</v>
      </c>
      <c r="O518" t="str" cm="1">
        <f t="array" ref="O518">_xlfn.IFS(Table1[[#This Row],[Patient Age]]&lt;=14,"0-14",Table1[[#This Row],[Patient Age]]&lt;=29,"15-29",Table1[[#This Row],[Patient Age]]&lt;=44,"30-44",Table1[[#This Row],[Patient Age]]&lt;=59,"45-59",Table1[[#This Row],[Patient Age]]&lt;=74,"60-74",TRUE,"75+")</f>
        <v>30-44</v>
      </c>
      <c r="P518" t="str" cm="1">
        <f t="array" ref="P518">_xlfn.IFS(Table1[[#This Row],[Patient Waittime]]&lt;=15,"0-15",Table1[[#This Row],[Patient Waittime]]&lt;=30,"16-30",Table1[[#This Row],[Patient Waittime]]&lt;=45,"31-45",Table1[[#This Row],[Patient Waittime]]&lt;=60,"46-60",TRUE,"60+")</f>
        <v>31-45</v>
      </c>
      <c r="Q518">
        <f>--(Table1[[#This Row],[Patient Waittime]]&lt;=30)</f>
        <v>0</v>
      </c>
      <c r="R518">
        <f>--Table1[[#This Row],[Patient Admission Flag]]</f>
        <v>0</v>
      </c>
      <c r="S518">
        <f>--AND(Table1[[#This Row],[WithinTarget]]=1,Table1[[#This Row],[Patient Satisfaction Score]]&gt;=7)</f>
        <v>0</v>
      </c>
      <c r="T518" t="str">
        <f>IF(LEFT(Table1[[#This Row],[Patient Gender]],1)="F","Female","Male")</f>
        <v>Male</v>
      </c>
    </row>
    <row r="519" spans="1:20" x14ac:dyDescent="0.3">
      <c r="A519" t="s">
        <v>623</v>
      </c>
      <c r="B519" s="1">
        <v>45562.898611111108</v>
      </c>
      <c r="C519" t="s">
        <v>13</v>
      </c>
      <c r="D519">
        <v>26</v>
      </c>
      <c r="E519" t="s">
        <v>22</v>
      </c>
      <c r="F519" t="s">
        <v>11</v>
      </c>
      <c r="G519" t="b">
        <v>0</v>
      </c>
      <c r="I519">
        <v>37</v>
      </c>
      <c r="J519" t="b">
        <v>0</v>
      </c>
      <c r="K519">
        <f>YEAR(Table1[[#This Row],[Patient Admission Date]])</f>
        <v>2024</v>
      </c>
      <c r="L519" t="str">
        <f>TEXT(Table1[[#This Row],[Patient Admission Date]],"mmm")</f>
        <v>Sep</v>
      </c>
      <c r="M519" t="str">
        <f>TEXT(Table1[[#This Row],[Patient Admission Date]],"ddd")</f>
        <v>Fri</v>
      </c>
      <c r="N519" t="str">
        <f>TEXT(INT(HOUR(Table1[[#This Row],[Patient Admission Date]])/3)*3,"00")&amp;"-"&amp;TEXT(INT(HOUR(Table1[[#This Row],[Patient Admission Date]])/3)*3+3,"00")</f>
        <v>21-24</v>
      </c>
      <c r="O519" t="str" cm="1">
        <f t="array" ref="O519">_xlfn.IFS(Table1[[#This Row],[Patient Age]]&lt;=14,"0-14",Table1[[#This Row],[Patient Age]]&lt;=29,"15-29",Table1[[#This Row],[Patient Age]]&lt;=44,"30-44",Table1[[#This Row],[Patient Age]]&lt;=59,"45-59",Table1[[#This Row],[Patient Age]]&lt;=74,"60-74",TRUE,"75+")</f>
        <v>15-29</v>
      </c>
      <c r="P519" t="str" cm="1">
        <f t="array" ref="P519">_xlfn.IFS(Table1[[#This Row],[Patient Waittime]]&lt;=15,"0-15",Table1[[#This Row],[Patient Waittime]]&lt;=30,"16-30",Table1[[#This Row],[Patient Waittime]]&lt;=45,"31-45",Table1[[#This Row],[Patient Waittime]]&lt;=60,"46-60",TRUE,"60+")</f>
        <v>31-45</v>
      </c>
      <c r="Q519">
        <f>--(Table1[[#This Row],[Patient Waittime]]&lt;=30)</f>
        <v>0</v>
      </c>
      <c r="R519">
        <f>--Table1[[#This Row],[Patient Admission Flag]]</f>
        <v>0</v>
      </c>
      <c r="S519">
        <f>--AND(Table1[[#This Row],[WithinTarget]]=1,Table1[[#This Row],[Patient Satisfaction Score]]&gt;=7)</f>
        <v>0</v>
      </c>
      <c r="T519" t="str">
        <f>IF(LEFT(Table1[[#This Row],[Patient Gender]],1)="F","Female","Male")</f>
        <v>Female</v>
      </c>
    </row>
    <row r="520" spans="1:20" x14ac:dyDescent="0.3">
      <c r="A520" t="s">
        <v>624</v>
      </c>
      <c r="B520" s="1">
        <v>45027.899305555555</v>
      </c>
      <c r="C520" t="s">
        <v>13</v>
      </c>
      <c r="D520">
        <v>3</v>
      </c>
      <c r="E520" t="s">
        <v>22</v>
      </c>
      <c r="F520" t="s">
        <v>15</v>
      </c>
      <c r="G520" t="b">
        <v>0</v>
      </c>
      <c r="I520">
        <v>24</v>
      </c>
      <c r="J520" t="b">
        <v>0</v>
      </c>
      <c r="K520">
        <f>YEAR(Table1[[#This Row],[Patient Admission Date]])</f>
        <v>2023</v>
      </c>
      <c r="L520" t="str">
        <f>TEXT(Table1[[#This Row],[Patient Admission Date]],"mmm")</f>
        <v>Apr</v>
      </c>
      <c r="M520" t="str">
        <f>TEXT(Table1[[#This Row],[Patient Admission Date]],"ddd")</f>
        <v>Tue</v>
      </c>
      <c r="N520" t="str">
        <f>TEXT(INT(HOUR(Table1[[#This Row],[Patient Admission Date]])/3)*3,"00")&amp;"-"&amp;TEXT(INT(HOUR(Table1[[#This Row],[Patient Admission Date]])/3)*3+3,"00")</f>
        <v>21-24</v>
      </c>
      <c r="O520" t="str" cm="1">
        <f t="array" ref="O520">_xlfn.IFS(Table1[[#This Row],[Patient Age]]&lt;=14,"0-14",Table1[[#This Row],[Patient Age]]&lt;=29,"15-29",Table1[[#This Row],[Patient Age]]&lt;=44,"30-44",Table1[[#This Row],[Patient Age]]&lt;=59,"45-59",Table1[[#This Row],[Patient Age]]&lt;=74,"60-74",TRUE,"75+")</f>
        <v>0-14</v>
      </c>
      <c r="P520" t="str" cm="1">
        <f t="array" ref="P520">_xlfn.IFS(Table1[[#This Row],[Patient Waittime]]&lt;=15,"0-15",Table1[[#This Row],[Patient Waittime]]&lt;=30,"16-30",Table1[[#This Row],[Patient Waittime]]&lt;=45,"31-45",Table1[[#This Row],[Patient Waittime]]&lt;=60,"46-60",TRUE,"60+")</f>
        <v>16-30</v>
      </c>
      <c r="Q520">
        <f>--(Table1[[#This Row],[Patient Waittime]]&lt;=30)</f>
        <v>1</v>
      </c>
      <c r="R520">
        <f>--Table1[[#This Row],[Patient Admission Flag]]</f>
        <v>0</v>
      </c>
      <c r="S520">
        <f>--AND(Table1[[#This Row],[WithinTarget]]=1,Table1[[#This Row],[Patient Satisfaction Score]]&gt;=7)</f>
        <v>0</v>
      </c>
      <c r="T520" t="str">
        <f>IF(LEFT(Table1[[#This Row],[Patient Gender]],1)="F","Female","Male")</f>
        <v>Female</v>
      </c>
    </row>
    <row r="521" spans="1:20" x14ac:dyDescent="0.3">
      <c r="A521" t="s">
        <v>625</v>
      </c>
      <c r="B521" s="1">
        <v>45349.317361111112</v>
      </c>
      <c r="C521" t="s">
        <v>13</v>
      </c>
      <c r="D521">
        <v>55</v>
      </c>
      <c r="E521" t="s">
        <v>14</v>
      </c>
      <c r="F521" t="s">
        <v>11</v>
      </c>
      <c r="G521" t="b">
        <v>0</v>
      </c>
      <c r="I521">
        <v>25</v>
      </c>
      <c r="J521" t="b">
        <v>0</v>
      </c>
      <c r="K521">
        <f>YEAR(Table1[[#This Row],[Patient Admission Date]])</f>
        <v>2024</v>
      </c>
      <c r="L521" t="str">
        <f>TEXT(Table1[[#This Row],[Patient Admission Date]],"mmm")</f>
        <v>Feb</v>
      </c>
      <c r="M521" t="str">
        <f>TEXT(Table1[[#This Row],[Patient Admission Date]],"ddd")</f>
        <v>Tue</v>
      </c>
      <c r="N521" t="str">
        <f>TEXT(INT(HOUR(Table1[[#This Row],[Patient Admission Date]])/3)*3,"00")&amp;"-"&amp;TEXT(INT(HOUR(Table1[[#This Row],[Patient Admission Date]])/3)*3+3,"00")</f>
        <v>06-09</v>
      </c>
      <c r="O521" t="str" cm="1">
        <f t="array" ref="O521">_xlfn.IFS(Table1[[#This Row],[Patient Age]]&lt;=14,"0-14",Table1[[#This Row],[Patient Age]]&lt;=29,"15-29",Table1[[#This Row],[Patient Age]]&lt;=44,"30-44",Table1[[#This Row],[Patient Age]]&lt;=59,"45-59",Table1[[#This Row],[Patient Age]]&lt;=74,"60-74",TRUE,"75+")</f>
        <v>45-59</v>
      </c>
      <c r="P521" t="str" cm="1">
        <f t="array" ref="P521">_xlfn.IFS(Table1[[#This Row],[Patient Waittime]]&lt;=15,"0-15",Table1[[#This Row],[Patient Waittime]]&lt;=30,"16-30",Table1[[#This Row],[Patient Waittime]]&lt;=45,"31-45",Table1[[#This Row],[Patient Waittime]]&lt;=60,"46-60",TRUE,"60+")</f>
        <v>16-30</v>
      </c>
      <c r="Q521">
        <f>--(Table1[[#This Row],[Patient Waittime]]&lt;=30)</f>
        <v>1</v>
      </c>
      <c r="R521">
        <f>--Table1[[#This Row],[Patient Admission Flag]]</f>
        <v>0</v>
      </c>
      <c r="S521">
        <f>--AND(Table1[[#This Row],[WithinTarget]]=1,Table1[[#This Row],[Patient Satisfaction Score]]&gt;=7)</f>
        <v>0</v>
      </c>
      <c r="T521" t="str">
        <f>IF(LEFT(Table1[[#This Row],[Patient Gender]],1)="F","Female","Male")</f>
        <v>Female</v>
      </c>
    </row>
    <row r="522" spans="1:20" x14ac:dyDescent="0.3">
      <c r="A522" t="s">
        <v>626</v>
      </c>
      <c r="B522" s="1">
        <v>45204.338194444441</v>
      </c>
      <c r="C522" t="s">
        <v>13</v>
      </c>
      <c r="D522">
        <v>73</v>
      </c>
      <c r="E522" t="s">
        <v>10</v>
      </c>
      <c r="F522" t="s">
        <v>15</v>
      </c>
      <c r="G522" t="b">
        <v>0</v>
      </c>
      <c r="I522">
        <v>12</v>
      </c>
      <c r="J522" t="b">
        <v>0</v>
      </c>
      <c r="K522">
        <f>YEAR(Table1[[#This Row],[Patient Admission Date]])</f>
        <v>2023</v>
      </c>
      <c r="L522" t="str">
        <f>TEXT(Table1[[#This Row],[Patient Admission Date]],"mmm")</f>
        <v>Oct</v>
      </c>
      <c r="M522" t="str">
        <f>TEXT(Table1[[#This Row],[Patient Admission Date]],"ddd")</f>
        <v>Thu</v>
      </c>
      <c r="N522" t="str">
        <f>TEXT(INT(HOUR(Table1[[#This Row],[Patient Admission Date]])/3)*3,"00")&amp;"-"&amp;TEXT(INT(HOUR(Table1[[#This Row],[Patient Admission Date]])/3)*3+3,"00")</f>
        <v>06-09</v>
      </c>
      <c r="O522" t="str" cm="1">
        <f t="array" ref="O522">_xlfn.IFS(Table1[[#This Row],[Patient Age]]&lt;=14,"0-14",Table1[[#This Row],[Patient Age]]&lt;=29,"15-29",Table1[[#This Row],[Patient Age]]&lt;=44,"30-44",Table1[[#This Row],[Patient Age]]&lt;=59,"45-59",Table1[[#This Row],[Patient Age]]&lt;=74,"60-74",TRUE,"75+")</f>
        <v>60-74</v>
      </c>
      <c r="P522" t="str" cm="1">
        <f t="array" ref="P522">_xlfn.IFS(Table1[[#This Row],[Patient Waittime]]&lt;=15,"0-15",Table1[[#This Row],[Patient Waittime]]&lt;=30,"16-30",Table1[[#This Row],[Patient Waittime]]&lt;=45,"31-45",Table1[[#This Row],[Patient Waittime]]&lt;=60,"46-60",TRUE,"60+")</f>
        <v>0-15</v>
      </c>
      <c r="Q522">
        <f>--(Table1[[#This Row],[Patient Waittime]]&lt;=30)</f>
        <v>1</v>
      </c>
      <c r="R522">
        <f>--Table1[[#This Row],[Patient Admission Flag]]</f>
        <v>0</v>
      </c>
      <c r="S522">
        <f>--AND(Table1[[#This Row],[WithinTarget]]=1,Table1[[#This Row],[Patient Satisfaction Score]]&gt;=7)</f>
        <v>0</v>
      </c>
      <c r="T522" t="str">
        <f>IF(LEFT(Table1[[#This Row],[Patient Gender]],1)="F","Female","Male")</f>
        <v>Female</v>
      </c>
    </row>
    <row r="523" spans="1:20" x14ac:dyDescent="0.3">
      <c r="A523" t="s">
        <v>627</v>
      </c>
      <c r="B523" s="1">
        <v>45181.554166666669</v>
      </c>
      <c r="C523" t="s">
        <v>13</v>
      </c>
      <c r="D523">
        <v>48</v>
      </c>
      <c r="E523" t="s">
        <v>10</v>
      </c>
      <c r="F523" t="s">
        <v>15</v>
      </c>
      <c r="G523" t="b">
        <v>0</v>
      </c>
      <c r="I523">
        <v>53</v>
      </c>
      <c r="J523" t="b">
        <v>0</v>
      </c>
      <c r="K523">
        <f>YEAR(Table1[[#This Row],[Patient Admission Date]])</f>
        <v>2023</v>
      </c>
      <c r="L523" t="str">
        <f>TEXT(Table1[[#This Row],[Patient Admission Date]],"mmm")</f>
        <v>Sep</v>
      </c>
      <c r="M523" t="str">
        <f>TEXT(Table1[[#This Row],[Patient Admission Date]],"ddd")</f>
        <v>Tue</v>
      </c>
      <c r="N523" t="str">
        <f>TEXT(INT(HOUR(Table1[[#This Row],[Patient Admission Date]])/3)*3,"00")&amp;"-"&amp;TEXT(INT(HOUR(Table1[[#This Row],[Patient Admission Date]])/3)*3+3,"00")</f>
        <v>12-15</v>
      </c>
      <c r="O523" t="str" cm="1">
        <f t="array" ref="O523">_xlfn.IFS(Table1[[#This Row],[Patient Age]]&lt;=14,"0-14",Table1[[#This Row],[Patient Age]]&lt;=29,"15-29",Table1[[#This Row],[Patient Age]]&lt;=44,"30-44",Table1[[#This Row],[Patient Age]]&lt;=59,"45-59",Table1[[#This Row],[Patient Age]]&lt;=74,"60-74",TRUE,"75+")</f>
        <v>45-59</v>
      </c>
      <c r="P523" t="str" cm="1">
        <f t="array" ref="P523">_xlfn.IFS(Table1[[#This Row],[Patient Waittime]]&lt;=15,"0-15",Table1[[#This Row],[Patient Waittime]]&lt;=30,"16-30",Table1[[#This Row],[Patient Waittime]]&lt;=45,"31-45",Table1[[#This Row],[Patient Waittime]]&lt;=60,"46-60",TRUE,"60+")</f>
        <v>46-60</v>
      </c>
      <c r="Q523">
        <f>--(Table1[[#This Row],[Patient Waittime]]&lt;=30)</f>
        <v>0</v>
      </c>
      <c r="R523">
        <f>--Table1[[#This Row],[Patient Admission Flag]]</f>
        <v>0</v>
      </c>
      <c r="S523">
        <f>--AND(Table1[[#This Row],[WithinTarget]]=1,Table1[[#This Row],[Patient Satisfaction Score]]&gt;=7)</f>
        <v>0</v>
      </c>
      <c r="T523" t="str">
        <f>IF(LEFT(Table1[[#This Row],[Patient Gender]],1)="F","Female","Male")</f>
        <v>Female</v>
      </c>
    </row>
    <row r="524" spans="1:20" x14ac:dyDescent="0.3">
      <c r="A524" t="s">
        <v>628</v>
      </c>
      <c r="B524" s="1">
        <v>45108.284722222219</v>
      </c>
      <c r="C524" t="s">
        <v>9</v>
      </c>
      <c r="D524">
        <v>40</v>
      </c>
      <c r="E524" t="s">
        <v>19</v>
      </c>
      <c r="F524" t="s">
        <v>11</v>
      </c>
      <c r="G524" t="b">
        <v>0</v>
      </c>
      <c r="I524">
        <v>16</v>
      </c>
      <c r="J524" t="b">
        <v>0</v>
      </c>
      <c r="K524">
        <f>YEAR(Table1[[#This Row],[Patient Admission Date]])</f>
        <v>2023</v>
      </c>
      <c r="L524" t="str">
        <f>TEXT(Table1[[#This Row],[Patient Admission Date]],"mmm")</f>
        <v>Jul</v>
      </c>
      <c r="M524" t="str">
        <f>TEXT(Table1[[#This Row],[Patient Admission Date]],"ddd")</f>
        <v>Sat</v>
      </c>
      <c r="N524" t="str">
        <f>TEXT(INT(HOUR(Table1[[#This Row],[Patient Admission Date]])/3)*3,"00")&amp;"-"&amp;TEXT(INT(HOUR(Table1[[#This Row],[Patient Admission Date]])/3)*3+3,"00")</f>
        <v>06-09</v>
      </c>
      <c r="O524" t="str" cm="1">
        <f t="array" ref="O524">_xlfn.IFS(Table1[[#This Row],[Patient Age]]&lt;=14,"0-14",Table1[[#This Row],[Patient Age]]&lt;=29,"15-29",Table1[[#This Row],[Patient Age]]&lt;=44,"30-44",Table1[[#This Row],[Patient Age]]&lt;=59,"45-59",Table1[[#This Row],[Patient Age]]&lt;=74,"60-74",TRUE,"75+")</f>
        <v>30-44</v>
      </c>
      <c r="P524" t="str" cm="1">
        <f t="array" ref="P524">_xlfn.IFS(Table1[[#This Row],[Patient Waittime]]&lt;=15,"0-15",Table1[[#This Row],[Patient Waittime]]&lt;=30,"16-30",Table1[[#This Row],[Patient Waittime]]&lt;=45,"31-45",Table1[[#This Row],[Patient Waittime]]&lt;=60,"46-60",TRUE,"60+")</f>
        <v>16-30</v>
      </c>
      <c r="Q524">
        <f>--(Table1[[#This Row],[Patient Waittime]]&lt;=30)</f>
        <v>1</v>
      </c>
      <c r="R524">
        <f>--Table1[[#This Row],[Patient Admission Flag]]</f>
        <v>0</v>
      </c>
      <c r="S524">
        <f>--AND(Table1[[#This Row],[WithinTarget]]=1,Table1[[#This Row],[Patient Satisfaction Score]]&gt;=7)</f>
        <v>0</v>
      </c>
      <c r="T524" t="str">
        <f>IF(LEFT(Table1[[#This Row],[Patient Gender]],1)="F","Female","Male")</f>
        <v>Male</v>
      </c>
    </row>
    <row r="525" spans="1:20" x14ac:dyDescent="0.3">
      <c r="A525" t="s">
        <v>629</v>
      </c>
      <c r="B525" s="1">
        <v>45289.001388888886</v>
      </c>
      <c r="C525" t="s">
        <v>9</v>
      </c>
      <c r="D525">
        <v>28</v>
      </c>
      <c r="E525" t="s">
        <v>18</v>
      </c>
      <c r="F525" t="s">
        <v>15</v>
      </c>
      <c r="G525" t="b">
        <v>1</v>
      </c>
      <c r="H525">
        <v>1</v>
      </c>
      <c r="I525">
        <v>26</v>
      </c>
      <c r="J525" t="b">
        <v>1</v>
      </c>
      <c r="K525">
        <f>YEAR(Table1[[#This Row],[Patient Admission Date]])</f>
        <v>2023</v>
      </c>
      <c r="L525" t="str">
        <f>TEXT(Table1[[#This Row],[Patient Admission Date]],"mmm")</f>
        <v>Dec</v>
      </c>
      <c r="M525" t="str">
        <f>TEXT(Table1[[#This Row],[Patient Admission Date]],"ddd")</f>
        <v>Fri</v>
      </c>
      <c r="N525" t="str">
        <f>TEXT(INT(HOUR(Table1[[#This Row],[Patient Admission Date]])/3)*3,"00")&amp;"-"&amp;TEXT(INT(HOUR(Table1[[#This Row],[Patient Admission Date]])/3)*3+3,"00")</f>
        <v>00-03</v>
      </c>
      <c r="O525" t="str" cm="1">
        <f t="array" ref="O525">_xlfn.IFS(Table1[[#This Row],[Patient Age]]&lt;=14,"0-14",Table1[[#This Row],[Patient Age]]&lt;=29,"15-29",Table1[[#This Row],[Patient Age]]&lt;=44,"30-44",Table1[[#This Row],[Patient Age]]&lt;=59,"45-59",Table1[[#This Row],[Patient Age]]&lt;=74,"60-74",TRUE,"75+")</f>
        <v>15-29</v>
      </c>
      <c r="P525" t="str" cm="1">
        <f t="array" ref="P525">_xlfn.IFS(Table1[[#This Row],[Patient Waittime]]&lt;=15,"0-15",Table1[[#This Row],[Patient Waittime]]&lt;=30,"16-30",Table1[[#This Row],[Patient Waittime]]&lt;=45,"31-45",Table1[[#This Row],[Patient Waittime]]&lt;=60,"46-60",TRUE,"60+")</f>
        <v>16-30</v>
      </c>
      <c r="Q525">
        <f>--(Table1[[#This Row],[Patient Waittime]]&lt;=30)</f>
        <v>1</v>
      </c>
      <c r="R525">
        <f>--Table1[[#This Row],[Patient Admission Flag]]</f>
        <v>1</v>
      </c>
      <c r="S525">
        <f>--AND(Table1[[#This Row],[WithinTarget]]=1,Table1[[#This Row],[Patient Satisfaction Score]]&gt;=7)</f>
        <v>0</v>
      </c>
      <c r="T525" t="str">
        <f>IF(LEFT(Table1[[#This Row],[Patient Gender]],1)="F","Female","Male")</f>
        <v>Male</v>
      </c>
    </row>
    <row r="526" spans="1:20" x14ac:dyDescent="0.3">
      <c r="A526" t="s">
        <v>630</v>
      </c>
      <c r="B526" s="1">
        <v>45363.364583333336</v>
      </c>
      <c r="C526" t="s">
        <v>9</v>
      </c>
      <c r="D526">
        <v>35</v>
      </c>
      <c r="E526" t="s">
        <v>14</v>
      </c>
      <c r="F526" t="s">
        <v>15</v>
      </c>
      <c r="G526" t="b">
        <v>1</v>
      </c>
      <c r="I526">
        <v>44</v>
      </c>
      <c r="J526" t="b">
        <v>1</v>
      </c>
      <c r="K526">
        <f>YEAR(Table1[[#This Row],[Patient Admission Date]])</f>
        <v>2024</v>
      </c>
      <c r="L526" t="str">
        <f>TEXT(Table1[[#This Row],[Patient Admission Date]],"mmm")</f>
        <v>Mar</v>
      </c>
      <c r="M526" t="str">
        <f>TEXT(Table1[[#This Row],[Patient Admission Date]],"ddd")</f>
        <v>Tue</v>
      </c>
      <c r="N526" t="str">
        <f>TEXT(INT(HOUR(Table1[[#This Row],[Patient Admission Date]])/3)*3,"00")&amp;"-"&amp;TEXT(INT(HOUR(Table1[[#This Row],[Patient Admission Date]])/3)*3+3,"00")</f>
        <v>06-09</v>
      </c>
      <c r="O526" t="str" cm="1">
        <f t="array" ref="O526">_xlfn.IFS(Table1[[#This Row],[Patient Age]]&lt;=14,"0-14",Table1[[#This Row],[Patient Age]]&lt;=29,"15-29",Table1[[#This Row],[Patient Age]]&lt;=44,"30-44",Table1[[#This Row],[Patient Age]]&lt;=59,"45-59",Table1[[#This Row],[Patient Age]]&lt;=74,"60-74",TRUE,"75+")</f>
        <v>30-44</v>
      </c>
      <c r="P526" t="str" cm="1">
        <f t="array" ref="P526">_xlfn.IFS(Table1[[#This Row],[Patient Waittime]]&lt;=15,"0-15",Table1[[#This Row],[Patient Waittime]]&lt;=30,"16-30",Table1[[#This Row],[Patient Waittime]]&lt;=45,"31-45",Table1[[#This Row],[Patient Waittime]]&lt;=60,"46-60",TRUE,"60+")</f>
        <v>31-45</v>
      </c>
      <c r="Q526">
        <f>--(Table1[[#This Row],[Patient Waittime]]&lt;=30)</f>
        <v>0</v>
      </c>
      <c r="R526">
        <f>--Table1[[#This Row],[Patient Admission Flag]]</f>
        <v>1</v>
      </c>
      <c r="S526">
        <f>--AND(Table1[[#This Row],[WithinTarget]]=1,Table1[[#This Row],[Patient Satisfaction Score]]&gt;=7)</f>
        <v>0</v>
      </c>
      <c r="T526" t="str">
        <f>IF(LEFT(Table1[[#This Row],[Patient Gender]],1)="F","Female","Male")</f>
        <v>Male</v>
      </c>
    </row>
    <row r="527" spans="1:20" x14ac:dyDescent="0.3">
      <c r="A527" t="s">
        <v>631</v>
      </c>
      <c r="B527" s="1">
        <v>45137.06527777778</v>
      </c>
      <c r="C527" t="s">
        <v>9</v>
      </c>
      <c r="D527">
        <v>30</v>
      </c>
      <c r="E527" t="s">
        <v>10</v>
      </c>
      <c r="F527" t="s">
        <v>17</v>
      </c>
      <c r="G527" t="b">
        <v>1</v>
      </c>
      <c r="H527">
        <v>10</v>
      </c>
      <c r="I527">
        <v>29</v>
      </c>
      <c r="J527" t="b">
        <v>1</v>
      </c>
      <c r="K527">
        <f>YEAR(Table1[[#This Row],[Patient Admission Date]])</f>
        <v>2023</v>
      </c>
      <c r="L527" t="str">
        <f>TEXT(Table1[[#This Row],[Patient Admission Date]],"mmm")</f>
        <v>Jul</v>
      </c>
      <c r="M527" t="str">
        <f>TEXT(Table1[[#This Row],[Patient Admission Date]],"ddd")</f>
        <v>Sun</v>
      </c>
      <c r="N527" t="str">
        <f>TEXT(INT(HOUR(Table1[[#This Row],[Patient Admission Date]])/3)*3,"00")&amp;"-"&amp;TEXT(INT(HOUR(Table1[[#This Row],[Patient Admission Date]])/3)*3+3,"00")</f>
        <v>00-03</v>
      </c>
      <c r="O527" t="str" cm="1">
        <f t="array" ref="O527">_xlfn.IFS(Table1[[#This Row],[Patient Age]]&lt;=14,"0-14",Table1[[#This Row],[Patient Age]]&lt;=29,"15-29",Table1[[#This Row],[Patient Age]]&lt;=44,"30-44",Table1[[#This Row],[Patient Age]]&lt;=59,"45-59",Table1[[#This Row],[Patient Age]]&lt;=74,"60-74",TRUE,"75+")</f>
        <v>30-44</v>
      </c>
      <c r="P527" t="str" cm="1">
        <f t="array" ref="P527">_xlfn.IFS(Table1[[#This Row],[Patient Waittime]]&lt;=15,"0-15",Table1[[#This Row],[Patient Waittime]]&lt;=30,"16-30",Table1[[#This Row],[Patient Waittime]]&lt;=45,"31-45",Table1[[#This Row],[Patient Waittime]]&lt;=60,"46-60",TRUE,"60+")</f>
        <v>16-30</v>
      </c>
      <c r="Q527">
        <f>--(Table1[[#This Row],[Patient Waittime]]&lt;=30)</f>
        <v>1</v>
      </c>
      <c r="R527">
        <f>--Table1[[#This Row],[Patient Admission Flag]]</f>
        <v>1</v>
      </c>
      <c r="S527">
        <f>--AND(Table1[[#This Row],[WithinTarget]]=1,Table1[[#This Row],[Patient Satisfaction Score]]&gt;=7)</f>
        <v>1</v>
      </c>
      <c r="T527" t="str">
        <f>IF(LEFT(Table1[[#This Row],[Patient Gender]],1)="F","Female","Male")</f>
        <v>Male</v>
      </c>
    </row>
    <row r="528" spans="1:20" x14ac:dyDescent="0.3">
      <c r="A528" t="s">
        <v>632</v>
      </c>
      <c r="B528" s="1">
        <v>45184.529166666667</v>
      </c>
      <c r="C528" t="s">
        <v>9</v>
      </c>
      <c r="D528">
        <v>29</v>
      </c>
      <c r="E528" t="s">
        <v>19</v>
      </c>
      <c r="F528" t="s">
        <v>27</v>
      </c>
      <c r="G528" t="b">
        <v>0</v>
      </c>
      <c r="I528">
        <v>51</v>
      </c>
      <c r="J528" t="b">
        <v>0</v>
      </c>
      <c r="K528">
        <f>YEAR(Table1[[#This Row],[Patient Admission Date]])</f>
        <v>2023</v>
      </c>
      <c r="L528" t="str">
        <f>TEXT(Table1[[#This Row],[Patient Admission Date]],"mmm")</f>
        <v>Sep</v>
      </c>
      <c r="M528" t="str">
        <f>TEXT(Table1[[#This Row],[Patient Admission Date]],"ddd")</f>
        <v>Fri</v>
      </c>
      <c r="N528" t="str">
        <f>TEXT(INT(HOUR(Table1[[#This Row],[Patient Admission Date]])/3)*3,"00")&amp;"-"&amp;TEXT(INT(HOUR(Table1[[#This Row],[Patient Admission Date]])/3)*3+3,"00")</f>
        <v>12-15</v>
      </c>
      <c r="O528" t="str" cm="1">
        <f t="array" ref="O528">_xlfn.IFS(Table1[[#This Row],[Patient Age]]&lt;=14,"0-14",Table1[[#This Row],[Patient Age]]&lt;=29,"15-29",Table1[[#This Row],[Patient Age]]&lt;=44,"30-44",Table1[[#This Row],[Patient Age]]&lt;=59,"45-59",Table1[[#This Row],[Patient Age]]&lt;=74,"60-74",TRUE,"75+")</f>
        <v>15-29</v>
      </c>
      <c r="P528" t="str" cm="1">
        <f t="array" ref="P528">_xlfn.IFS(Table1[[#This Row],[Patient Waittime]]&lt;=15,"0-15",Table1[[#This Row],[Patient Waittime]]&lt;=30,"16-30",Table1[[#This Row],[Patient Waittime]]&lt;=45,"31-45",Table1[[#This Row],[Patient Waittime]]&lt;=60,"46-60",TRUE,"60+")</f>
        <v>46-60</v>
      </c>
      <c r="Q528">
        <f>--(Table1[[#This Row],[Patient Waittime]]&lt;=30)</f>
        <v>0</v>
      </c>
      <c r="R528">
        <f>--Table1[[#This Row],[Patient Admission Flag]]</f>
        <v>0</v>
      </c>
      <c r="S528">
        <f>--AND(Table1[[#This Row],[WithinTarget]]=1,Table1[[#This Row],[Patient Satisfaction Score]]&gt;=7)</f>
        <v>0</v>
      </c>
      <c r="T528" t="str">
        <f>IF(LEFT(Table1[[#This Row],[Patient Gender]],1)="F","Female","Male")</f>
        <v>Male</v>
      </c>
    </row>
    <row r="529" spans="1:20" x14ac:dyDescent="0.3">
      <c r="A529" t="s">
        <v>633</v>
      </c>
      <c r="B529" s="1">
        <v>45562.564583333333</v>
      </c>
      <c r="C529" t="s">
        <v>13</v>
      </c>
      <c r="D529">
        <v>36</v>
      </c>
      <c r="E529" t="s">
        <v>18</v>
      </c>
      <c r="F529" t="s">
        <v>11</v>
      </c>
      <c r="G529" t="b">
        <v>1</v>
      </c>
      <c r="I529">
        <v>27</v>
      </c>
      <c r="J529" t="b">
        <v>1</v>
      </c>
      <c r="K529">
        <f>YEAR(Table1[[#This Row],[Patient Admission Date]])</f>
        <v>2024</v>
      </c>
      <c r="L529" t="str">
        <f>TEXT(Table1[[#This Row],[Patient Admission Date]],"mmm")</f>
        <v>Sep</v>
      </c>
      <c r="M529" t="str">
        <f>TEXT(Table1[[#This Row],[Patient Admission Date]],"ddd")</f>
        <v>Fri</v>
      </c>
      <c r="N529" t="str">
        <f>TEXT(INT(HOUR(Table1[[#This Row],[Patient Admission Date]])/3)*3,"00")&amp;"-"&amp;TEXT(INT(HOUR(Table1[[#This Row],[Patient Admission Date]])/3)*3+3,"00")</f>
        <v>12-15</v>
      </c>
      <c r="O529" t="str" cm="1">
        <f t="array" ref="O529">_xlfn.IFS(Table1[[#This Row],[Patient Age]]&lt;=14,"0-14",Table1[[#This Row],[Patient Age]]&lt;=29,"15-29",Table1[[#This Row],[Patient Age]]&lt;=44,"30-44",Table1[[#This Row],[Patient Age]]&lt;=59,"45-59",Table1[[#This Row],[Patient Age]]&lt;=74,"60-74",TRUE,"75+")</f>
        <v>30-44</v>
      </c>
      <c r="P529" t="str" cm="1">
        <f t="array" ref="P529">_xlfn.IFS(Table1[[#This Row],[Patient Waittime]]&lt;=15,"0-15",Table1[[#This Row],[Patient Waittime]]&lt;=30,"16-30",Table1[[#This Row],[Patient Waittime]]&lt;=45,"31-45",Table1[[#This Row],[Patient Waittime]]&lt;=60,"46-60",TRUE,"60+")</f>
        <v>16-30</v>
      </c>
      <c r="Q529">
        <f>--(Table1[[#This Row],[Patient Waittime]]&lt;=30)</f>
        <v>1</v>
      </c>
      <c r="R529">
        <f>--Table1[[#This Row],[Patient Admission Flag]]</f>
        <v>1</v>
      </c>
      <c r="S529">
        <f>--AND(Table1[[#This Row],[WithinTarget]]=1,Table1[[#This Row],[Patient Satisfaction Score]]&gt;=7)</f>
        <v>0</v>
      </c>
      <c r="T529" t="str">
        <f>IF(LEFT(Table1[[#This Row],[Patient Gender]],1)="F","Female","Male")</f>
        <v>Female</v>
      </c>
    </row>
    <row r="530" spans="1:20" x14ac:dyDescent="0.3">
      <c r="A530" t="s">
        <v>634</v>
      </c>
      <c r="B530" s="1">
        <v>45146.370138888888</v>
      </c>
      <c r="C530" t="s">
        <v>9</v>
      </c>
      <c r="D530">
        <v>26</v>
      </c>
      <c r="E530" t="s">
        <v>21</v>
      </c>
      <c r="F530" t="s">
        <v>11</v>
      </c>
      <c r="G530" t="b">
        <v>1</v>
      </c>
      <c r="H530">
        <v>3</v>
      </c>
      <c r="I530">
        <v>13</v>
      </c>
      <c r="J530" t="b">
        <v>1</v>
      </c>
      <c r="K530">
        <f>YEAR(Table1[[#This Row],[Patient Admission Date]])</f>
        <v>2023</v>
      </c>
      <c r="L530" t="str">
        <f>TEXT(Table1[[#This Row],[Patient Admission Date]],"mmm")</f>
        <v>Aug</v>
      </c>
      <c r="M530" t="str">
        <f>TEXT(Table1[[#This Row],[Patient Admission Date]],"ddd")</f>
        <v>Tue</v>
      </c>
      <c r="N530" t="str">
        <f>TEXT(INT(HOUR(Table1[[#This Row],[Patient Admission Date]])/3)*3,"00")&amp;"-"&amp;TEXT(INT(HOUR(Table1[[#This Row],[Patient Admission Date]])/3)*3+3,"00")</f>
        <v>06-09</v>
      </c>
      <c r="O530" t="str" cm="1">
        <f t="array" ref="O530">_xlfn.IFS(Table1[[#This Row],[Patient Age]]&lt;=14,"0-14",Table1[[#This Row],[Patient Age]]&lt;=29,"15-29",Table1[[#This Row],[Patient Age]]&lt;=44,"30-44",Table1[[#This Row],[Patient Age]]&lt;=59,"45-59",Table1[[#This Row],[Patient Age]]&lt;=74,"60-74",TRUE,"75+")</f>
        <v>15-29</v>
      </c>
      <c r="P530" t="str" cm="1">
        <f t="array" ref="P530">_xlfn.IFS(Table1[[#This Row],[Patient Waittime]]&lt;=15,"0-15",Table1[[#This Row],[Patient Waittime]]&lt;=30,"16-30",Table1[[#This Row],[Patient Waittime]]&lt;=45,"31-45",Table1[[#This Row],[Patient Waittime]]&lt;=60,"46-60",TRUE,"60+")</f>
        <v>0-15</v>
      </c>
      <c r="Q530">
        <f>--(Table1[[#This Row],[Patient Waittime]]&lt;=30)</f>
        <v>1</v>
      </c>
      <c r="R530">
        <f>--Table1[[#This Row],[Patient Admission Flag]]</f>
        <v>1</v>
      </c>
      <c r="S530">
        <f>--AND(Table1[[#This Row],[WithinTarget]]=1,Table1[[#This Row],[Patient Satisfaction Score]]&gt;=7)</f>
        <v>0</v>
      </c>
      <c r="T530" t="str">
        <f>IF(LEFT(Table1[[#This Row],[Patient Gender]],1)="F","Female","Male")</f>
        <v>Male</v>
      </c>
    </row>
    <row r="531" spans="1:20" x14ac:dyDescent="0.3">
      <c r="A531" t="s">
        <v>635</v>
      </c>
      <c r="B531" s="1">
        <v>45464.48541666667</v>
      </c>
      <c r="C531" t="s">
        <v>9</v>
      </c>
      <c r="D531">
        <v>7</v>
      </c>
      <c r="E531" t="s">
        <v>10</v>
      </c>
      <c r="F531" t="s">
        <v>11</v>
      </c>
      <c r="G531" t="b">
        <v>1</v>
      </c>
      <c r="I531">
        <v>12</v>
      </c>
      <c r="J531" t="b">
        <v>1</v>
      </c>
      <c r="K531">
        <f>YEAR(Table1[[#This Row],[Patient Admission Date]])</f>
        <v>2024</v>
      </c>
      <c r="L531" t="str">
        <f>TEXT(Table1[[#This Row],[Patient Admission Date]],"mmm")</f>
        <v>Jun</v>
      </c>
      <c r="M531" t="str">
        <f>TEXT(Table1[[#This Row],[Patient Admission Date]],"ddd")</f>
        <v>Fri</v>
      </c>
      <c r="N531" t="str">
        <f>TEXT(INT(HOUR(Table1[[#This Row],[Patient Admission Date]])/3)*3,"00")&amp;"-"&amp;TEXT(INT(HOUR(Table1[[#This Row],[Patient Admission Date]])/3)*3+3,"00")</f>
        <v>09-12</v>
      </c>
      <c r="O531" t="str" cm="1">
        <f t="array" ref="O531">_xlfn.IFS(Table1[[#This Row],[Patient Age]]&lt;=14,"0-14",Table1[[#This Row],[Patient Age]]&lt;=29,"15-29",Table1[[#This Row],[Patient Age]]&lt;=44,"30-44",Table1[[#This Row],[Patient Age]]&lt;=59,"45-59",Table1[[#This Row],[Patient Age]]&lt;=74,"60-74",TRUE,"75+")</f>
        <v>0-14</v>
      </c>
      <c r="P531" t="str" cm="1">
        <f t="array" ref="P531">_xlfn.IFS(Table1[[#This Row],[Patient Waittime]]&lt;=15,"0-15",Table1[[#This Row],[Patient Waittime]]&lt;=30,"16-30",Table1[[#This Row],[Patient Waittime]]&lt;=45,"31-45",Table1[[#This Row],[Patient Waittime]]&lt;=60,"46-60",TRUE,"60+")</f>
        <v>0-15</v>
      </c>
      <c r="Q531">
        <f>--(Table1[[#This Row],[Patient Waittime]]&lt;=30)</f>
        <v>1</v>
      </c>
      <c r="R531">
        <f>--Table1[[#This Row],[Patient Admission Flag]]</f>
        <v>1</v>
      </c>
      <c r="S531">
        <f>--AND(Table1[[#This Row],[WithinTarget]]=1,Table1[[#This Row],[Patient Satisfaction Score]]&gt;=7)</f>
        <v>0</v>
      </c>
      <c r="T531" t="str">
        <f>IF(LEFT(Table1[[#This Row],[Patient Gender]],1)="F","Female","Male")</f>
        <v>Male</v>
      </c>
    </row>
    <row r="532" spans="1:20" x14ac:dyDescent="0.3">
      <c r="A532" t="s">
        <v>636</v>
      </c>
      <c r="B532" s="1">
        <v>45228.61041666667</v>
      </c>
      <c r="C532" t="s">
        <v>13</v>
      </c>
      <c r="D532">
        <v>29</v>
      </c>
      <c r="E532" t="s">
        <v>22</v>
      </c>
      <c r="F532" t="s">
        <v>15</v>
      </c>
      <c r="G532" t="b">
        <v>0</v>
      </c>
      <c r="I532">
        <v>16</v>
      </c>
      <c r="J532" t="b">
        <v>0</v>
      </c>
      <c r="K532">
        <f>YEAR(Table1[[#This Row],[Patient Admission Date]])</f>
        <v>2023</v>
      </c>
      <c r="L532" t="str">
        <f>TEXT(Table1[[#This Row],[Patient Admission Date]],"mmm")</f>
        <v>Oct</v>
      </c>
      <c r="M532" t="str">
        <f>TEXT(Table1[[#This Row],[Patient Admission Date]],"ddd")</f>
        <v>Sun</v>
      </c>
      <c r="N532" t="str">
        <f>TEXT(INT(HOUR(Table1[[#This Row],[Patient Admission Date]])/3)*3,"00")&amp;"-"&amp;TEXT(INT(HOUR(Table1[[#This Row],[Patient Admission Date]])/3)*3+3,"00")</f>
        <v>12-15</v>
      </c>
      <c r="O532" t="str" cm="1">
        <f t="array" ref="O532">_xlfn.IFS(Table1[[#This Row],[Patient Age]]&lt;=14,"0-14",Table1[[#This Row],[Patient Age]]&lt;=29,"15-29",Table1[[#This Row],[Patient Age]]&lt;=44,"30-44",Table1[[#This Row],[Patient Age]]&lt;=59,"45-59",Table1[[#This Row],[Patient Age]]&lt;=74,"60-74",TRUE,"75+")</f>
        <v>15-29</v>
      </c>
      <c r="P532" t="str" cm="1">
        <f t="array" ref="P532">_xlfn.IFS(Table1[[#This Row],[Patient Waittime]]&lt;=15,"0-15",Table1[[#This Row],[Patient Waittime]]&lt;=30,"16-30",Table1[[#This Row],[Patient Waittime]]&lt;=45,"31-45",Table1[[#This Row],[Patient Waittime]]&lt;=60,"46-60",TRUE,"60+")</f>
        <v>16-30</v>
      </c>
      <c r="Q532">
        <f>--(Table1[[#This Row],[Patient Waittime]]&lt;=30)</f>
        <v>1</v>
      </c>
      <c r="R532">
        <f>--Table1[[#This Row],[Patient Admission Flag]]</f>
        <v>0</v>
      </c>
      <c r="S532">
        <f>--AND(Table1[[#This Row],[WithinTarget]]=1,Table1[[#This Row],[Patient Satisfaction Score]]&gt;=7)</f>
        <v>0</v>
      </c>
      <c r="T532" t="str">
        <f>IF(LEFT(Table1[[#This Row],[Patient Gender]],1)="F","Female","Male")</f>
        <v>Female</v>
      </c>
    </row>
    <row r="533" spans="1:20" x14ac:dyDescent="0.3">
      <c r="A533" t="s">
        <v>637</v>
      </c>
      <c r="B533" s="1">
        <v>45261.138888888891</v>
      </c>
      <c r="C533" t="s">
        <v>9</v>
      </c>
      <c r="D533">
        <v>53</v>
      </c>
      <c r="E533" t="s">
        <v>19</v>
      </c>
      <c r="F533" t="s">
        <v>27</v>
      </c>
      <c r="G533" t="b">
        <v>1</v>
      </c>
      <c r="I533">
        <v>57</v>
      </c>
      <c r="J533" t="b">
        <v>1</v>
      </c>
      <c r="K533">
        <f>YEAR(Table1[[#This Row],[Patient Admission Date]])</f>
        <v>2023</v>
      </c>
      <c r="L533" t="str">
        <f>TEXT(Table1[[#This Row],[Patient Admission Date]],"mmm")</f>
        <v>Dec</v>
      </c>
      <c r="M533" t="str">
        <f>TEXT(Table1[[#This Row],[Patient Admission Date]],"ddd")</f>
        <v>Fri</v>
      </c>
      <c r="N533" t="str">
        <f>TEXT(INT(HOUR(Table1[[#This Row],[Patient Admission Date]])/3)*3,"00")&amp;"-"&amp;TEXT(INT(HOUR(Table1[[#This Row],[Patient Admission Date]])/3)*3+3,"00")</f>
        <v>03-06</v>
      </c>
      <c r="O533" t="str" cm="1">
        <f t="array" ref="O533">_xlfn.IFS(Table1[[#This Row],[Patient Age]]&lt;=14,"0-14",Table1[[#This Row],[Patient Age]]&lt;=29,"15-29",Table1[[#This Row],[Patient Age]]&lt;=44,"30-44",Table1[[#This Row],[Patient Age]]&lt;=59,"45-59",Table1[[#This Row],[Patient Age]]&lt;=74,"60-74",TRUE,"75+")</f>
        <v>45-59</v>
      </c>
      <c r="P533" t="str" cm="1">
        <f t="array" ref="P533">_xlfn.IFS(Table1[[#This Row],[Patient Waittime]]&lt;=15,"0-15",Table1[[#This Row],[Patient Waittime]]&lt;=30,"16-30",Table1[[#This Row],[Patient Waittime]]&lt;=45,"31-45",Table1[[#This Row],[Patient Waittime]]&lt;=60,"46-60",TRUE,"60+")</f>
        <v>46-60</v>
      </c>
      <c r="Q533">
        <f>--(Table1[[#This Row],[Patient Waittime]]&lt;=30)</f>
        <v>0</v>
      </c>
      <c r="R533">
        <f>--Table1[[#This Row],[Patient Admission Flag]]</f>
        <v>1</v>
      </c>
      <c r="S533">
        <f>--AND(Table1[[#This Row],[WithinTarget]]=1,Table1[[#This Row],[Patient Satisfaction Score]]&gt;=7)</f>
        <v>0</v>
      </c>
      <c r="T533" t="str">
        <f>IF(LEFT(Table1[[#This Row],[Patient Gender]],1)="F","Female","Male")</f>
        <v>Male</v>
      </c>
    </row>
    <row r="534" spans="1:20" x14ac:dyDescent="0.3">
      <c r="A534" t="s">
        <v>638</v>
      </c>
      <c r="B534" s="1">
        <v>45135.320138888892</v>
      </c>
      <c r="C534" t="s">
        <v>13</v>
      </c>
      <c r="D534">
        <v>51</v>
      </c>
      <c r="E534" t="s">
        <v>22</v>
      </c>
      <c r="F534" t="s">
        <v>11</v>
      </c>
      <c r="G534" t="b">
        <v>1</v>
      </c>
      <c r="I534">
        <v>17</v>
      </c>
      <c r="J534" t="b">
        <v>1</v>
      </c>
      <c r="K534">
        <f>YEAR(Table1[[#This Row],[Patient Admission Date]])</f>
        <v>2023</v>
      </c>
      <c r="L534" t="str">
        <f>TEXT(Table1[[#This Row],[Patient Admission Date]],"mmm")</f>
        <v>Jul</v>
      </c>
      <c r="M534" t="str">
        <f>TEXT(Table1[[#This Row],[Patient Admission Date]],"ddd")</f>
        <v>Fri</v>
      </c>
      <c r="N534" t="str">
        <f>TEXT(INT(HOUR(Table1[[#This Row],[Patient Admission Date]])/3)*3,"00")&amp;"-"&amp;TEXT(INT(HOUR(Table1[[#This Row],[Patient Admission Date]])/3)*3+3,"00")</f>
        <v>06-09</v>
      </c>
      <c r="O534" t="str" cm="1">
        <f t="array" ref="O534">_xlfn.IFS(Table1[[#This Row],[Patient Age]]&lt;=14,"0-14",Table1[[#This Row],[Patient Age]]&lt;=29,"15-29",Table1[[#This Row],[Patient Age]]&lt;=44,"30-44",Table1[[#This Row],[Patient Age]]&lt;=59,"45-59",Table1[[#This Row],[Patient Age]]&lt;=74,"60-74",TRUE,"75+")</f>
        <v>45-59</v>
      </c>
      <c r="P534" t="str" cm="1">
        <f t="array" ref="P534">_xlfn.IFS(Table1[[#This Row],[Patient Waittime]]&lt;=15,"0-15",Table1[[#This Row],[Patient Waittime]]&lt;=30,"16-30",Table1[[#This Row],[Patient Waittime]]&lt;=45,"31-45",Table1[[#This Row],[Patient Waittime]]&lt;=60,"46-60",TRUE,"60+")</f>
        <v>16-30</v>
      </c>
      <c r="Q534">
        <f>--(Table1[[#This Row],[Patient Waittime]]&lt;=30)</f>
        <v>1</v>
      </c>
      <c r="R534">
        <f>--Table1[[#This Row],[Patient Admission Flag]]</f>
        <v>1</v>
      </c>
      <c r="S534">
        <f>--AND(Table1[[#This Row],[WithinTarget]]=1,Table1[[#This Row],[Patient Satisfaction Score]]&gt;=7)</f>
        <v>0</v>
      </c>
      <c r="T534" t="str">
        <f>IF(LEFT(Table1[[#This Row],[Patient Gender]],1)="F","Female","Male")</f>
        <v>Female</v>
      </c>
    </row>
    <row r="535" spans="1:20" x14ac:dyDescent="0.3">
      <c r="A535" t="s">
        <v>639</v>
      </c>
      <c r="B535" s="1">
        <v>45568.430555555555</v>
      </c>
      <c r="C535" t="s">
        <v>13</v>
      </c>
      <c r="D535">
        <v>67</v>
      </c>
      <c r="E535" t="s">
        <v>12</v>
      </c>
      <c r="F535" t="s">
        <v>15</v>
      </c>
      <c r="G535" t="b">
        <v>0</v>
      </c>
      <c r="H535">
        <v>6</v>
      </c>
      <c r="I535">
        <v>48</v>
      </c>
      <c r="J535" t="b">
        <v>0</v>
      </c>
      <c r="K535">
        <f>YEAR(Table1[[#This Row],[Patient Admission Date]])</f>
        <v>2024</v>
      </c>
      <c r="L535" t="str">
        <f>TEXT(Table1[[#This Row],[Patient Admission Date]],"mmm")</f>
        <v>Oct</v>
      </c>
      <c r="M535" t="str">
        <f>TEXT(Table1[[#This Row],[Patient Admission Date]],"ddd")</f>
        <v>Thu</v>
      </c>
      <c r="N535" t="str">
        <f>TEXT(INT(HOUR(Table1[[#This Row],[Patient Admission Date]])/3)*3,"00")&amp;"-"&amp;TEXT(INT(HOUR(Table1[[#This Row],[Patient Admission Date]])/3)*3+3,"00")</f>
        <v>09-12</v>
      </c>
      <c r="O535" t="str" cm="1">
        <f t="array" ref="O535">_xlfn.IFS(Table1[[#This Row],[Patient Age]]&lt;=14,"0-14",Table1[[#This Row],[Patient Age]]&lt;=29,"15-29",Table1[[#This Row],[Patient Age]]&lt;=44,"30-44",Table1[[#This Row],[Patient Age]]&lt;=59,"45-59",Table1[[#This Row],[Patient Age]]&lt;=74,"60-74",TRUE,"75+")</f>
        <v>60-74</v>
      </c>
      <c r="P535" t="str" cm="1">
        <f t="array" ref="P535">_xlfn.IFS(Table1[[#This Row],[Patient Waittime]]&lt;=15,"0-15",Table1[[#This Row],[Patient Waittime]]&lt;=30,"16-30",Table1[[#This Row],[Patient Waittime]]&lt;=45,"31-45",Table1[[#This Row],[Patient Waittime]]&lt;=60,"46-60",TRUE,"60+")</f>
        <v>46-60</v>
      </c>
      <c r="Q535">
        <f>--(Table1[[#This Row],[Patient Waittime]]&lt;=30)</f>
        <v>0</v>
      </c>
      <c r="R535">
        <f>--Table1[[#This Row],[Patient Admission Flag]]</f>
        <v>0</v>
      </c>
      <c r="S535">
        <f>--AND(Table1[[#This Row],[WithinTarget]]=1,Table1[[#This Row],[Patient Satisfaction Score]]&gt;=7)</f>
        <v>0</v>
      </c>
      <c r="T535" t="str">
        <f>IF(LEFT(Table1[[#This Row],[Patient Gender]],1)="F","Female","Male")</f>
        <v>Female</v>
      </c>
    </row>
    <row r="536" spans="1:20" x14ac:dyDescent="0.3">
      <c r="A536" t="s">
        <v>640</v>
      </c>
      <c r="B536" s="1">
        <v>45344.006944444445</v>
      </c>
      <c r="C536" t="s">
        <v>9</v>
      </c>
      <c r="D536">
        <v>23</v>
      </c>
      <c r="E536" t="s">
        <v>19</v>
      </c>
      <c r="F536" t="s">
        <v>15</v>
      </c>
      <c r="G536" t="b">
        <v>0</v>
      </c>
      <c r="I536">
        <v>47</v>
      </c>
      <c r="J536" t="b">
        <v>0</v>
      </c>
      <c r="K536">
        <f>YEAR(Table1[[#This Row],[Patient Admission Date]])</f>
        <v>2024</v>
      </c>
      <c r="L536" t="str">
        <f>TEXT(Table1[[#This Row],[Patient Admission Date]],"mmm")</f>
        <v>Feb</v>
      </c>
      <c r="M536" t="str">
        <f>TEXT(Table1[[#This Row],[Patient Admission Date]],"ddd")</f>
        <v>Thu</v>
      </c>
      <c r="N536" t="str">
        <f>TEXT(INT(HOUR(Table1[[#This Row],[Patient Admission Date]])/3)*3,"00")&amp;"-"&amp;TEXT(INT(HOUR(Table1[[#This Row],[Patient Admission Date]])/3)*3+3,"00")</f>
        <v>00-03</v>
      </c>
      <c r="O536" t="str" cm="1">
        <f t="array" ref="O536">_xlfn.IFS(Table1[[#This Row],[Patient Age]]&lt;=14,"0-14",Table1[[#This Row],[Patient Age]]&lt;=29,"15-29",Table1[[#This Row],[Patient Age]]&lt;=44,"30-44",Table1[[#This Row],[Patient Age]]&lt;=59,"45-59",Table1[[#This Row],[Patient Age]]&lt;=74,"60-74",TRUE,"75+")</f>
        <v>15-29</v>
      </c>
      <c r="P536" t="str" cm="1">
        <f t="array" ref="P536">_xlfn.IFS(Table1[[#This Row],[Patient Waittime]]&lt;=15,"0-15",Table1[[#This Row],[Patient Waittime]]&lt;=30,"16-30",Table1[[#This Row],[Patient Waittime]]&lt;=45,"31-45",Table1[[#This Row],[Patient Waittime]]&lt;=60,"46-60",TRUE,"60+")</f>
        <v>46-60</v>
      </c>
      <c r="Q536">
        <f>--(Table1[[#This Row],[Patient Waittime]]&lt;=30)</f>
        <v>0</v>
      </c>
      <c r="R536">
        <f>--Table1[[#This Row],[Patient Admission Flag]]</f>
        <v>0</v>
      </c>
      <c r="S536">
        <f>--AND(Table1[[#This Row],[WithinTarget]]=1,Table1[[#This Row],[Patient Satisfaction Score]]&gt;=7)</f>
        <v>0</v>
      </c>
      <c r="T536" t="str">
        <f>IF(LEFT(Table1[[#This Row],[Patient Gender]],1)="F","Female","Male")</f>
        <v>Male</v>
      </c>
    </row>
    <row r="537" spans="1:20" x14ac:dyDescent="0.3">
      <c r="A537" t="s">
        <v>641</v>
      </c>
      <c r="B537" s="1">
        <v>45184.968055555553</v>
      </c>
      <c r="C537" t="s">
        <v>9</v>
      </c>
      <c r="D537">
        <v>55</v>
      </c>
      <c r="E537" t="s">
        <v>14</v>
      </c>
      <c r="F537" t="s">
        <v>11</v>
      </c>
      <c r="G537" t="b">
        <v>1</v>
      </c>
      <c r="H537">
        <v>4</v>
      </c>
      <c r="I537">
        <v>40</v>
      </c>
      <c r="J537" t="b">
        <v>1</v>
      </c>
      <c r="K537">
        <f>YEAR(Table1[[#This Row],[Patient Admission Date]])</f>
        <v>2023</v>
      </c>
      <c r="L537" t="str">
        <f>TEXT(Table1[[#This Row],[Patient Admission Date]],"mmm")</f>
        <v>Sep</v>
      </c>
      <c r="M537" t="str">
        <f>TEXT(Table1[[#This Row],[Patient Admission Date]],"ddd")</f>
        <v>Fri</v>
      </c>
      <c r="N537" t="str">
        <f>TEXT(INT(HOUR(Table1[[#This Row],[Patient Admission Date]])/3)*3,"00")&amp;"-"&amp;TEXT(INT(HOUR(Table1[[#This Row],[Patient Admission Date]])/3)*3+3,"00")</f>
        <v>21-24</v>
      </c>
      <c r="O537" t="str" cm="1">
        <f t="array" ref="O537">_xlfn.IFS(Table1[[#This Row],[Patient Age]]&lt;=14,"0-14",Table1[[#This Row],[Patient Age]]&lt;=29,"15-29",Table1[[#This Row],[Patient Age]]&lt;=44,"30-44",Table1[[#This Row],[Patient Age]]&lt;=59,"45-59",Table1[[#This Row],[Patient Age]]&lt;=74,"60-74",TRUE,"75+")</f>
        <v>45-59</v>
      </c>
      <c r="P537" t="str" cm="1">
        <f t="array" ref="P537">_xlfn.IFS(Table1[[#This Row],[Patient Waittime]]&lt;=15,"0-15",Table1[[#This Row],[Patient Waittime]]&lt;=30,"16-30",Table1[[#This Row],[Patient Waittime]]&lt;=45,"31-45",Table1[[#This Row],[Patient Waittime]]&lt;=60,"46-60",TRUE,"60+")</f>
        <v>31-45</v>
      </c>
      <c r="Q537">
        <f>--(Table1[[#This Row],[Patient Waittime]]&lt;=30)</f>
        <v>0</v>
      </c>
      <c r="R537">
        <f>--Table1[[#This Row],[Patient Admission Flag]]</f>
        <v>1</v>
      </c>
      <c r="S537">
        <f>--AND(Table1[[#This Row],[WithinTarget]]=1,Table1[[#This Row],[Patient Satisfaction Score]]&gt;=7)</f>
        <v>0</v>
      </c>
      <c r="T537" t="str">
        <f>IF(LEFT(Table1[[#This Row],[Patient Gender]],1)="F","Female","Male")</f>
        <v>Male</v>
      </c>
    </row>
    <row r="538" spans="1:20" x14ac:dyDescent="0.3">
      <c r="A538" t="s">
        <v>642</v>
      </c>
      <c r="B538" s="1">
        <v>45420.317361111112</v>
      </c>
      <c r="C538" t="s">
        <v>9</v>
      </c>
      <c r="D538">
        <v>18</v>
      </c>
      <c r="E538" t="s">
        <v>21</v>
      </c>
      <c r="F538" t="s">
        <v>15</v>
      </c>
      <c r="G538" t="b">
        <v>1</v>
      </c>
      <c r="I538">
        <v>13</v>
      </c>
      <c r="J538" t="b">
        <v>1</v>
      </c>
      <c r="K538">
        <f>YEAR(Table1[[#This Row],[Patient Admission Date]])</f>
        <v>2024</v>
      </c>
      <c r="L538" t="str">
        <f>TEXT(Table1[[#This Row],[Patient Admission Date]],"mmm")</f>
        <v>May</v>
      </c>
      <c r="M538" t="str">
        <f>TEXT(Table1[[#This Row],[Patient Admission Date]],"ddd")</f>
        <v>Wed</v>
      </c>
      <c r="N538" t="str">
        <f>TEXT(INT(HOUR(Table1[[#This Row],[Patient Admission Date]])/3)*3,"00")&amp;"-"&amp;TEXT(INT(HOUR(Table1[[#This Row],[Patient Admission Date]])/3)*3+3,"00")</f>
        <v>06-09</v>
      </c>
      <c r="O538" t="str" cm="1">
        <f t="array" ref="O538">_xlfn.IFS(Table1[[#This Row],[Patient Age]]&lt;=14,"0-14",Table1[[#This Row],[Patient Age]]&lt;=29,"15-29",Table1[[#This Row],[Patient Age]]&lt;=44,"30-44",Table1[[#This Row],[Patient Age]]&lt;=59,"45-59",Table1[[#This Row],[Patient Age]]&lt;=74,"60-74",TRUE,"75+")</f>
        <v>15-29</v>
      </c>
      <c r="P538" t="str" cm="1">
        <f t="array" ref="P538">_xlfn.IFS(Table1[[#This Row],[Patient Waittime]]&lt;=15,"0-15",Table1[[#This Row],[Patient Waittime]]&lt;=30,"16-30",Table1[[#This Row],[Patient Waittime]]&lt;=45,"31-45",Table1[[#This Row],[Patient Waittime]]&lt;=60,"46-60",TRUE,"60+")</f>
        <v>0-15</v>
      </c>
      <c r="Q538">
        <f>--(Table1[[#This Row],[Patient Waittime]]&lt;=30)</f>
        <v>1</v>
      </c>
      <c r="R538">
        <f>--Table1[[#This Row],[Patient Admission Flag]]</f>
        <v>1</v>
      </c>
      <c r="S538">
        <f>--AND(Table1[[#This Row],[WithinTarget]]=1,Table1[[#This Row],[Patient Satisfaction Score]]&gt;=7)</f>
        <v>0</v>
      </c>
      <c r="T538" t="str">
        <f>IF(LEFT(Table1[[#This Row],[Patient Gender]],1)="F","Female","Male")</f>
        <v>Male</v>
      </c>
    </row>
    <row r="539" spans="1:20" x14ac:dyDescent="0.3">
      <c r="A539" t="s">
        <v>643</v>
      </c>
      <c r="B539" s="1">
        <v>45318.574305555558</v>
      </c>
      <c r="C539" t="s">
        <v>9</v>
      </c>
      <c r="D539">
        <v>62</v>
      </c>
      <c r="E539" t="s">
        <v>14</v>
      </c>
      <c r="F539" t="s">
        <v>11</v>
      </c>
      <c r="G539" t="b">
        <v>0</v>
      </c>
      <c r="H539">
        <v>4</v>
      </c>
      <c r="I539">
        <v>43</v>
      </c>
      <c r="J539" t="b">
        <v>0</v>
      </c>
      <c r="K539">
        <f>YEAR(Table1[[#This Row],[Patient Admission Date]])</f>
        <v>2024</v>
      </c>
      <c r="L539" t="str">
        <f>TEXT(Table1[[#This Row],[Patient Admission Date]],"mmm")</f>
        <v>Jan</v>
      </c>
      <c r="M539" t="str">
        <f>TEXT(Table1[[#This Row],[Patient Admission Date]],"ddd")</f>
        <v>Sat</v>
      </c>
      <c r="N539" t="str">
        <f>TEXT(INT(HOUR(Table1[[#This Row],[Patient Admission Date]])/3)*3,"00")&amp;"-"&amp;TEXT(INT(HOUR(Table1[[#This Row],[Patient Admission Date]])/3)*3+3,"00")</f>
        <v>12-15</v>
      </c>
      <c r="O539" t="str" cm="1">
        <f t="array" ref="O539">_xlfn.IFS(Table1[[#This Row],[Patient Age]]&lt;=14,"0-14",Table1[[#This Row],[Patient Age]]&lt;=29,"15-29",Table1[[#This Row],[Patient Age]]&lt;=44,"30-44",Table1[[#This Row],[Patient Age]]&lt;=59,"45-59",Table1[[#This Row],[Patient Age]]&lt;=74,"60-74",TRUE,"75+")</f>
        <v>60-74</v>
      </c>
      <c r="P539" t="str" cm="1">
        <f t="array" ref="P539">_xlfn.IFS(Table1[[#This Row],[Patient Waittime]]&lt;=15,"0-15",Table1[[#This Row],[Patient Waittime]]&lt;=30,"16-30",Table1[[#This Row],[Patient Waittime]]&lt;=45,"31-45",Table1[[#This Row],[Patient Waittime]]&lt;=60,"46-60",TRUE,"60+")</f>
        <v>31-45</v>
      </c>
      <c r="Q539">
        <f>--(Table1[[#This Row],[Patient Waittime]]&lt;=30)</f>
        <v>0</v>
      </c>
      <c r="R539">
        <f>--Table1[[#This Row],[Patient Admission Flag]]</f>
        <v>0</v>
      </c>
      <c r="S539">
        <f>--AND(Table1[[#This Row],[WithinTarget]]=1,Table1[[#This Row],[Patient Satisfaction Score]]&gt;=7)</f>
        <v>0</v>
      </c>
      <c r="T539" t="str">
        <f>IF(LEFT(Table1[[#This Row],[Patient Gender]],1)="F","Female","Male")</f>
        <v>Male</v>
      </c>
    </row>
    <row r="540" spans="1:20" x14ac:dyDescent="0.3">
      <c r="A540" t="s">
        <v>644</v>
      </c>
      <c r="B540" s="1">
        <v>45347.043749999997</v>
      </c>
      <c r="C540" t="s">
        <v>13</v>
      </c>
      <c r="D540">
        <v>47</v>
      </c>
      <c r="E540" t="s">
        <v>14</v>
      </c>
      <c r="F540" t="s">
        <v>11</v>
      </c>
      <c r="G540" t="b">
        <v>0</v>
      </c>
      <c r="I540">
        <v>14</v>
      </c>
      <c r="J540" t="b">
        <v>0</v>
      </c>
      <c r="K540">
        <f>YEAR(Table1[[#This Row],[Patient Admission Date]])</f>
        <v>2024</v>
      </c>
      <c r="L540" t="str">
        <f>TEXT(Table1[[#This Row],[Patient Admission Date]],"mmm")</f>
        <v>Feb</v>
      </c>
      <c r="M540" t="str">
        <f>TEXT(Table1[[#This Row],[Patient Admission Date]],"ddd")</f>
        <v>Sun</v>
      </c>
      <c r="N540" t="str">
        <f>TEXT(INT(HOUR(Table1[[#This Row],[Patient Admission Date]])/3)*3,"00")&amp;"-"&amp;TEXT(INT(HOUR(Table1[[#This Row],[Patient Admission Date]])/3)*3+3,"00")</f>
        <v>00-03</v>
      </c>
      <c r="O540" t="str" cm="1">
        <f t="array" ref="O540">_xlfn.IFS(Table1[[#This Row],[Patient Age]]&lt;=14,"0-14",Table1[[#This Row],[Patient Age]]&lt;=29,"15-29",Table1[[#This Row],[Patient Age]]&lt;=44,"30-44",Table1[[#This Row],[Patient Age]]&lt;=59,"45-59",Table1[[#This Row],[Patient Age]]&lt;=74,"60-74",TRUE,"75+")</f>
        <v>45-59</v>
      </c>
      <c r="P540" t="str" cm="1">
        <f t="array" ref="P540">_xlfn.IFS(Table1[[#This Row],[Patient Waittime]]&lt;=15,"0-15",Table1[[#This Row],[Patient Waittime]]&lt;=30,"16-30",Table1[[#This Row],[Patient Waittime]]&lt;=45,"31-45",Table1[[#This Row],[Patient Waittime]]&lt;=60,"46-60",TRUE,"60+")</f>
        <v>0-15</v>
      </c>
      <c r="Q540">
        <f>--(Table1[[#This Row],[Patient Waittime]]&lt;=30)</f>
        <v>1</v>
      </c>
      <c r="R540">
        <f>--Table1[[#This Row],[Patient Admission Flag]]</f>
        <v>0</v>
      </c>
      <c r="S540">
        <f>--AND(Table1[[#This Row],[WithinTarget]]=1,Table1[[#This Row],[Patient Satisfaction Score]]&gt;=7)</f>
        <v>0</v>
      </c>
      <c r="T540" t="str">
        <f>IF(LEFT(Table1[[#This Row],[Patient Gender]],1)="F","Female","Male")</f>
        <v>Female</v>
      </c>
    </row>
    <row r="541" spans="1:20" x14ac:dyDescent="0.3">
      <c r="A541" t="s">
        <v>645</v>
      </c>
      <c r="B541" s="1">
        <v>45262.527083333334</v>
      </c>
      <c r="C541" t="s">
        <v>13</v>
      </c>
      <c r="D541">
        <v>13</v>
      </c>
      <c r="E541" t="s">
        <v>14</v>
      </c>
      <c r="F541" t="s">
        <v>15</v>
      </c>
      <c r="G541" t="b">
        <v>1</v>
      </c>
      <c r="H541">
        <v>2</v>
      </c>
      <c r="I541">
        <v>52</v>
      </c>
      <c r="J541" t="b">
        <v>1</v>
      </c>
      <c r="K541">
        <f>YEAR(Table1[[#This Row],[Patient Admission Date]])</f>
        <v>2023</v>
      </c>
      <c r="L541" t="str">
        <f>TEXT(Table1[[#This Row],[Patient Admission Date]],"mmm")</f>
        <v>Dec</v>
      </c>
      <c r="M541" t="str">
        <f>TEXT(Table1[[#This Row],[Patient Admission Date]],"ddd")</f>
        <v>Sat</v>
      </c>
      <c r="N541" t="str">
        <f>TEXT(INT(HOUR(Table1[[#This Row],[Patient Admission Date]])/3)*3,"00")&amp;"-"&amp;TEXT(INT(HOUR(Table1[[#This Row],[Patient Admission Date]])/3)*3+3,"00")</f>
        <v>12-15</v>
      </c>
      <c r="O541" t="str" cm="1">
        <f t="array" ref="O541">_xlfn.IFS(Table1[[#This Row],[Patient Age]]&lt;=14,"0-14",Table1[[#This Row],[Patient Age]]&lt;=29,"15-29",Table1[[#This Row],[Patient Age]]&lt;=44,"30-44",Table1[[#This Row],[Patient Age]]&lt;=59,"45-59",Table1[[#This Row],[Patient Age]]&lt;=74,"60-74",TRUE,"75+")</f>
        <v>0-14</v>
      </c>
      <c r="P541" t="str" cm="1">
        <f t="array" ref="P541">_xlfn.IFS(Table1[[#This Row],[Patient Waittime]]&lt;=15,"0-15",Table1[[#This Row],[Patient Waittime]]&lt;=30,"16-30",Table1[[#This Row],[Patient Waittime]]&lt;=45,"31-45",Table1[[#This Row],[Patient Waittime]]&lt;=60,"46-60",TRUE,"60+")</f>
        <v>46-60</v>
      </c>
      <c r="Q541">
        <f>--(Table1[[#This Row],[Patient Waittime]]&lt;=30)</f>
        <v>0</v>
      </c>
      <c r="R541">
        <f>--Table1[[#This Row],[Patient Admission Flag]]</f>
        <v>1</v>
      </c>
      <c r="S541">
        <f>--AND(Table1[[#This Row],[WithinTarget]]=1,Table1[[#This Row],[Patient Satisfaction Score]]&gt;=7)</f>
        <v>0</v>
      </c>
      <c r="T541" t="str">
        <f>IF(LEFT(Table1[[#This Row],[Patient Gender]],1)="F","Female","Male")</f>
        <v>Female</v>
      </c>
    </row>
    <row r="542" spans="1:20" x14ac:dyDescent="0.3">
      <c r="A542" t="s">
        <v>646</v>
      </c>
      <c r="B542" s="1">
        <v>45049.79583333333</v>
      </c>
      <c r="C542" t="s">
        <v>9</v>
      </c>
      <c r="D542">
        <v>79</v>
      </c>
      <c r="E542" t="s">
        <v>10</v>
      </c>
      <c r="F542" t="s">
        <v>11</v>
      </c>
      <c r="G542" t="b">
        <v>1</v>
      </c>
      <c r="I542">
        <v>25</v>
      </c>
      <c r="J542" t="b">
        <v>1</v>
      </c>
      <c r="K542">
        <f>YEAR(Table1[[#This Row],[Patient Admission Date]])</f>
        <v>2023</v>
      </c>
      <c r="L542" t="str">
        <f>TEXT(Table1[[#This Row],[Patient Admission Date]],"mmm")</f>
        <v>May</v>
      </c>
      <c r="M542" t="str">
        <f>TEXT(Table1[[#This Row],[Patient Admission Date]],"ddd")</f>
        <v>Wed</v>
      </c>
      <c r="N542" t="str">
        <f>TEXT(INT(HOUR(Table1[[#This Row],[Patient Admission Date]])/3)*3,"00")&amp;"-"&amp;TEXT(INT(HOUR(Table1[[#This Row],[Patient Admission Date]])/3)*3+3,"00")</f>
        <v>18-21</v>
      </c>
      <c r="O542" t="str" cm="1">
        <f t="array" ref="O542">_xlfn.IFS(Table1[[#This Row],[Patient Age]]&lt;=14,"0-14",Table1[[#This Row],[Patient Age]]&lt;=29,"15-29",Table1[[#This Row],[Patient Age]]&lt;=44,"30-44",Table1[[#This Row],[Patient Age]]&lt;=59,"45-59",Table1[[#This Row],[Patient Age]]&lt;=74,"60-74",TRUE,"75+")</f>
        <v>75+</v>
      </c>
      <c r="P542" t="str" cm="1">
        <f t="array" ref="P542">_xlfn.IFS(Table1[[#This Row],[Patient Waittime]]&lt;=15,"0-15",Table1[[#This Row],[Patient Waittime]]&lt;=30,"16-30",Table1[[#This Row],[Patient Waittime]]&lt;=45,"31-45",Table1[[#This Row],[Patient Waittime]]&lt;=60,"46-60",TRUE,"60+")</f>
        <v>16-30</v>
      </c>
      <c r="Q542">
        <f>--(Table1[[#This Row],[Patient Waittime]]&lt;=30)</f>
        <v>1</v>
      </c>
      <c r="R542">
        <f>--Table1[[#This Row],[Patient Admission Flag]]</f>
        <v>1</v>
      </c>
      <c r="S542">
        <f>--AND(Table1[[#This Row],[WithinTarget]]=1,Table1[[#This Row],[Patient Satisfaction Score]]&gt;=7)</f>
        <v>0</v>
      </c>
      <c r="T542" t="str">
        <f>IF(LEFT(Table1[[#This Row],[Patient Gender]],1)="F","Female","Male")</f>
        <v>Male</v>
      </c>
    </row>
    <row r="543" spans="1:20" x14ac:dyDescent="0.3">
      <c r="A543" t="s">
        <v>647</v>
      </c>
      <c r="B543" s="1">
        <v>45393.397222222222</v>
      </c>
      <c r="C543" t="s">
        <v>13</v>
      </c>
      <c r="D543">
        <v>39</v>
      </c>
      <c r="E543" t="s">
        <v>12</v>
      </c>
      <c r="F543" t="s">
        <v>15</v>
      </c>
      <c r="G543" t="b">
        <v>0</v>
      </c>
      <c r="I543">
        <v>16</v>
      </c>
      <c r="J543" t="b">
        <v>0</v>
      </c>
      <c r="K543">
        <f>YEAR(Table1[[#This Row],[Patient Admission Date]])</f>
        <v>2024</v>
      </c>
      <c r="L543" t="str">
        <f>TEXT(Table1[[#This Row],[Patient Admission Date]],"mmm")</f>
        <v>Apr</v>
      </c>
      <c r="M543" t="str">
        <f>TEXT(Table1[[#This Row],[Patient Admission Date]],"ddd")</f>
        <v>Thu</v>
      </c>
      <c r="N543" t="str">
        <f>TEXT(INT(HOUR(Table1[[#This Row],[Patient Admission Date]])/3)*3,"00")&amp;"-"&amp;TEXT(INT(HOUR(Table1[[#This Row],[Patient Admission Date]])/3)*3+3,"00")</f>
        <v>09-12</v>
      </c>
      <c r="O543" t="str" cm="1">
        <f t="array" ref="O543">_xlfn.IFS(Table1[[#This Row],[Patient Age]]&lt;=14,"0-14",Table1[[#This Row],[Patient Age]]&lt;=29,"15-29",Table1[[#This Row],[Patient Age]]&lt;=44,"30-44",Table1[[#This Row],[Patient Age]]&lt;=59,"45-59",Table1[[#This Row],[Patient Age]]&lt;=74,"60-74",TRUE,"75+")</f>
        <v>30-44</v>
      </c>
      <c r="P543" t="str" cm="1">
        <f t="array" ref="P543">_xlfn.IFS(Table1[[#This Row],[Patient Waittime]]&lt;=15,"0-15",Table1[[#This Row],[Patient Waittime]]&lt;=30,"16-30",Table1[[#This Row],[Patient Waittime]]&lt;=45,"31-45",Table1[[#This Row],[Patient Waittime]]&lt;=60,"46-60",TRUE,"60+")</f>
        <v>16-30</v>
      </c>
      <c r="Q543">
        <f>--(Table1[[#This Row],[Patient Waittime]]&lt;=30)</f>
        <v>1</v>
      </c>
      <c r="R543">
        <f>--Table1[[#This Row],[Patient Admission Flag]]</f>
        <v>0</v>
      </c>
      <c r="S543">
        <f>--AND(Table1[[#This Row],[WithinTarget]]=1,Table1[[#This Row],[Patient Satisfaction Score]]&gt;=7)</f>
        <v>0</v>
      </c>
      <c r="T543" t="str">
        <f>IF(LEFT(Table1[[#This Row],[Patient Gender]],1)="F","Female","Male")</f>
        <v>Female</v>
      </c>
    </row>
    <row r="544" spans="1:20" x14ac:dyDescent="0.3">
      <c r="A544" t="s">
        <v>648</v>
      </c>
      <c r="B544" s="1">
        <v>45158.357638888891</v>
      </c>
      <c r="C544" t="s">
        <v>9</v>
      </c>
      <c r="D544">
        <v>57</v>
      </c>
      <c r="E544" t="s">
        <v>14</v>
      </c>
      <c r="F544" t="s">
        <v>11</v>
      </c>
      <c r="G544" t="b">
        <v>1</v>
      </c>
      <c r="I544">
        <v>14</v>
      </c>
      <c r="J544" t="b">
        <v>1</v>
      </c>
      <c r="K544">
        <f>YEAR(Table1[[#This Row],[Patient Admission Date]])</f>
        <v>2023</v>
      </c>
      <c r="L544" t="str">
        <f>TEXT(Table1[[#This Row],[Patient Admission Date]],"mmm")</f>
        <v>Aug</v>
      </c>
      <c r="M544" t="str">
        <f>TEXT(Table1[[#This Row],[Patient Admission Date]],"ddd")</f>
        <v>Sun</v>
      </c>
      <c r="N544" t="str">
        <f>TEXT(INT(HOUR(Table1[[#This Row],[Patient Admission Date]])/3)*3,"00")&amp;"-"&amp;TEXT(INT(HOUR(Table1[[#This Row],[Patient Admission Date]])/3)*3+3,"00")</f>
        <v>06-09</v>
      </c>
      <c r="O544" t="str" cm="1">
        <f t="array" ref="O544">_xlfn.IFS(Table1[[#This Row],[Patient Age]]&lt;=14,"0-14",Table1[[#This Row],[Patient Age]]&lt;=29,"15-29",Table1[[#This Row],[Patient Age]]&lt;=44,"30-44",Table1[[#This Row],[Patient Age]]&lt;=59,"45-59",Table1[[#This Row],[Patient Age]]&lt;=74,"60-74",TRUE,"75+")</f>
        <v>45-59</v>
      </c>
      <c r="P544" t="str" cm="1">
        <f t="array" ref="P544">_xlfn.IFS(Table1[[#This Row],[Patient Waittime]]&lt;=15,"0-15",Table1[[#This Row],[Patient Waittime]]&lt;=30,"16-30",Table1[[#This Row],[Patient Waittime]]&lt;=45,"31-45",Table1[[#This Row],[Patient Waittime]]&lt;=60,"46-60",TRUE,"60+")</f>
        <v>0-15</v>
      </c>
      <c r="Q544">
        <f>--(Table1[[#This Row],[Patient Waittime]]&lt;=30)</f>
        <v>1</v>
      </c>
      <c r="R544">
        <f>--Table1[[#This Row],[Patient Admission Flag]]</f>
        <v>1</v>
      </c>
      <c r="S544">
        <f>--AND(Table1[[#This Row],[WithinTarget]]=1,Table1[[#This Row],[Patient Satisfaction Score]]&gt;=7)</f>
        <v>0</v>
      </c>
      <c r="T544" t="str">
        <f>IF(LEFT(Table1[[#This Row],[Patient Gender]],1)="F","Female","Male")</f>
        <v>Male</v>
      </c>
    </row>
    <row r="545" spans="1:20" x14ac:dyDescent="0.3">
      <c r="A545" t="s">
        <v>649</v>
      </c>
      <c r="B545" s="1">
        <v>45081.307638888888</v>
      </c>
      <c r="C545" t="s">
        <v>13</v>
      </c>
      <c r="D545">
        <v>20</v>
      </c>
      <c r="E545" t="s">
        <v>19</v>
      </c>
      <c r="F545" t="s">
        <v>11</v>
      </c>
      <c r="G545" t="b">
        <v>1</v>
      </c>
      <c r="H545">
        <v>4</v>
      </c>
      <c r="I545">
        <v>24</v>
      </c>
      <c r="J545" t="b">
        <v>1</v>
      </c>
      <c r="K545">
        <f>YEAR(Table1[[#This Row],[Patient Admission Date]])</f>
        <v>2023</v>
      </c>
      <c r="L545" t="str">
        <f>TEXT(Table1[[#This Row],[Patient Admission Date]],"mmm")</f>
        <v>Jun</v>
      </c>
      <c r="M545" t="str">
        <f>TEXT(Table1[[#This Row],[Patient Admission Date]],"ddd")</f>
        <v>Sun</v>
      </c>
      <c r="N545" t="str">
        <f>TEXT(INT(HOUR(Table1[[#This Row],[Patient Admission Date]])/3)*3,"00")&amp;"-"&amp;TEXT(INT(HOUR(Table1[[#This Row],[Patient Admission Date]])/3)*3+3,"00")</f>
        <v>06-09</v>
      </c>
      <c r="O545" t="str" cm="1">
        <f t="array" ref="O545">_xlfn.IFS(Table1[[#This Row],[Patient Age]]&lt;=14,"0-14",Table1[[#This Row],[Patient Age]]&lt;=29,"15-29",Table1[[#This Row],[Patient Age]]&lt;=44,"30-44",Table1[[#This Row],[Patient Age]]&lt;=59,"45-59",Table1[[#This Row],[Patient Age]]&lt;=74,"60-74",TRUE,"75+")</f>
        <v>15-29</v>
      </c>
      <c r="P545" t="str" cm="1">
        <f t="array" ref="P545">_xlfn.IFS(Table1[[#This Row],[Patient Waittime]]&lt;=15,"0-15",Table1[[#This Row],[Patient Waittime]]&lt;=30,"16-30",Table1[[#This Row],[Patient Waittime]]&lt;=45,"31-45",Table1[[#This Row],[Patient Waittime]]&lt;=60,"46-60",TRUE,"60+")</f>
        <v>16-30</v>
      </c>
      <c r="Q545">
        <f>--(Table1[[#This Row],[Patient Waittime]]&lt;=30)</f>
        <v>1</v>
      </c>
      <c r="R545">
        <f>--Table1[[#This Row],[Patient Admission Flag]]</f>
        <v>1</v>
      </c>
      <c r="S545">
        <f>--AND(Table1[[#This Row],[WithinTarget]]=1,Table1[[#This Row],[Patient Satisfaction Score]]&gt;=7)</f>
        <v>0</v>
      </c>
      <c r="T545" t="str">
        <f>IF(LEFT(Table1[[#This Row],[Patient Gender]],1)="F","Female","Male")</f>
        <v>Female</v>
      </c>
    </row>
    <row r="546" spans="1:20" x14ac:dyDescent="0.3">
      <c r="A546" t="s">
        <v>650</v>
      </c>
      <c r="B546" s="1">
        <v>45172.575694444444</v>
      </c>
      <c r="C546" t="s">
        <v>9</v>
      </c>
      <c r="D546">
        <v>74</v>
      </c>
      <c r="E546" t="s">
        <v>22</v>
      </c>
      <c r="F546" t="s">
        <v>11</v>
      </c>
      <c r="G546" t="b">
        <v>1</v>
      </c>
      <c r="H546">
        <v>3</v>
      </c>
      <c r="I546">
        <v>56</v>
      </c>
      <c r="J546" t="b">
        <v>1</v>
      </c>
      <c r="K546">
        <f>YEAR(Table1[[#This Row],[Patient Admission Date]])</f>
        <v>2023</v>
      </c>
      <c r="L546" t="str">
        <f>TEXT(Table1[[#This Row],[Patient Admission Date]],"mmm")</f>
        <v>Sep</v>
      </c>
      <c r="M546" t="str">
        <f>TEXT(Table1[[#This Row],[Patient Admission Date]],"ddd")</f>
        <v>Sun</v>
      </c>
      <c r="N546" t="str">
        <f>TEXT(INT(HOUR(Table1[[#This Row],[Patient Admission Date]])/3)*3,"00")&amp;"-"&amp;TEXT(INT(HOUR(Table1[[#This Row],[Patient Admission Date]])/3)*3+3,"00")</f>
        <v>12-15</v>
      </c>
      <c r="O546" t="str" cm="1">
        <f t="array" ref="O546">_xlfn.IFS(Table1[[#This Row],[Patient Age]]&lt;=14,"0-14",Table1[[#This Row],[Patient Age]]&lt;=29,"15-29",Table1[[#This Row],[Patient Age]]&lt;=44,"30-44",Table1[[#This Row],[Patient Age]]&lt;=59,"45-59",Table1[[#This Row],[Patient Age]]&lt;=74,"60-74",TRUE,"75+")</f>
        <v>60-74</v>
      </c>
      <c r="P546" t="str" cm="1">
        <f t="array" ref="P546">_xlfn.IFS(Table1[[#This Row],[Patient Waittime]]&lt;=15,"0-15",Table1[[#This Row],[Patient Waittime]]&lt;=30,"16-30",Table1[[#This Row],[Patient Waittime]]&lt;=45,"31-45",Table1[[#This Row],[Patient Waittime]]&lt;=60,"46-60",TRUE,"60+")</f>
        <v>46-60</v>
      </c>
      <c r="Q546">
        <f>--(Table1[[#This Row],[Patient Waittime]]&lt;=30)</f>
        <v>0</v>
      </c>
      <c r="R546">
        <f>--Table1[[#This Row],[Patient Admission Flag]]</f>
        <v>1</v>
      </c>
      <c r="S546">
        <f>--AND(Table1[[#This Row],[WithinTarget]]=1,Table1[[#This Row],[Patient Satisfaction Score]]&gt;=7)</f>
        <v>0</v>
      </c>
      <c r="T546" t="str">
        <f>IF(LEFT(Table1[[#This Row],[Patient Gender]],1)="F","Female","Male")</f>
        <v>Male</v>
      </c>
    </row>
    <row r="547" spans="1:20" x14ac:dyDescent="0.3">
      <c r="A547" t="s">
        <v>651</v>
      </c>
      <c r="B547" s="1">
        <v>45125.729166666664</v>
      </c>
      <c r="C547" t="s">
        <v>13</v>
      </c>
      <c r="D547">
        <v>75</v>
      </c>
      <c r="E547" t="s">
        <v>19</v>
      </c>
      <c r="F547" t="s">
        <v>11</v>
      </c>
      <c r="G547" t="b">
        <v>0</v>
      </c>
      <c r="H547">
        <v>1</v>
      </c>
      <c r="I547">
        <v>20</v>
      </c>
      <c r="J547" t="b">
        <v>0</v>
      </c>
      <c r="K547">
        <f>YEAR(Table1[[#This Row],[Patient Admission Date]])</f>
        <v>2023</v>
      </c>
      <c r="L547" t="str">
        <f>TEXT(Table1[[#This Row],[Patient Admission Date]],"mmm")</f>
        <v>Jul</v>
      </c>
      <c r="M547" t="str">
        <f>TEXT(Table1[[#This Row],[Patient Admission Date]],"ddd")</f>
        <v>Tue</v>
      </c>
      <c r="N547" t="str">
        <f>TEXT(INT(HOUR(Table1[[#This Row],[Patient Admission Date]])/3)*3,"00")&amp;"-"&amp;TEXT(INT(HOUR(Table1[[#This Row],[Patient Admission Date]])/3)*3+3,"00")</f>
        <v>15-18</v>
      </c>
      <c r="O547" t="str" cm="1">
        <f t="array" ref="O547">_xlfn.IFS(Table1[[#This Row],[Patient Age]]&lt;=14,"0-14",Table1[[#This Row],[Patient Age]]&lt;=29,"15-29",Table1[[#This Row],[Patient Age]]&lt;=44,"30-44",Table1[[#This Row],[Patient Age]]&lt;=59,"45-59",Table1[[#This Row],[Patient Age]]&lt;=74,"60-74",TRUE,"75+")</f>
        <v>75+</v>
      </c>
      <c r="P547" t="str" cm="1">
        <f t="array" ref="P547">_xlfn.IFS(Table1[[#This Row],[Patient Waittime]]&lt;=15,"0-15",Table1[[#This Row],[Patient Waittime]]&lt;=30,"16-30",Table1[[#This Row],[Patient Waittime]]&lt;=45,"31-45",Table1[[#This Row],[Patient Waittime]]&lt;=60,"46-60",TRUE,"60+")</f>
        <v>16-30</v>
      </c>
      <c r="Q547">
        <f>--(Table1[[#This Row],[Patient Waittime]]&lt;=30)</f>
        <v>1</v>
      </c>
      <c r="R547">
        <f>--Table1[[#This Row],[Patient Admission Flag]]</f>
        <v>0</v>
      </c>
      <c r="S547">
        <f>--AND(Table1[[#This Row],[WithinTarget]]=1,Table1[[#This Row],[Patient Satisfaction Score]]&gt;=7)</f>
        <v>0</v>
      </c>
      <c r="T547" t="str">
        <f>IF(LEFT(Table1[[#This Row],[Patient Gender]],1)="F","Female","Male")</f>
        <v>Female</v>
      </c>
    </row>
    <row r="548" spans="1:20" x14ac:dyDescent="0.3">
      <c r="A548" t="s">
        <v>652</v>
      </c>
      <c r="B548" s="1">
        <v>45315.133333333331</v>
      </c>
      <c r="C548" t="s">
        <v>9</v>
      </c>
      <c r="D548">
        <v>2</v>
      </c>
      <c r="E548" t="s">
        <v>22</v>
      </c>
      <c r="F548" t="s">
        <v>15</v>
      </c>
      <c r="G548" t="b">
        <v>0</v>
      </c>
      <c r="I548">
        <v>33</v>
      </c>
      <c r="J548" t="b">
        <v>0</v>
      </c>
      <c r="K548">
        <f>YEAR(Table1[[#This Row],[Patient Admission Date]])</f>
        <v>2024</v>
      </c>
      <c r="L548" t="str">
        <f>TEXT(Table1[[#This Row],[Patient Admission Date]],"mmm")</f>
        <v>Jan</v>
      </c>
      <c r="M548" t="str">
        <f>TEXT(Table1[[#This Row],[Patient Admission Date]],"ddd")</f>
        <v>Wed</v>
      </c>
      <c r="N548" t="str">
        <f>TEXT(INT(HOUR(Table1[[#This Row],[Patient Admission Date]])/3)*3,"00")&amp;"-"&amp;TEXT(INT(HOUR(Table1[[#This Row],[Patient Admission Date]])/3)*3+3,"00")</f>
        <v>03-06</v>
      </c>
      <c r="O548" t="str" cm="1">
        <f t="array" ref="O548">_xlfn.IFS(Table1[[#This Row],[Patient Age]]&lt;=14,"0-14",Table1[[#This Row],[Patient Age]]&lt;=29,"15-29",Table1[[#This Row],[Patient Age]]&lt;=44,"30-44",Table1[[#This Row],[Patient Age]]&lt;=59,"45-59",Table1[[#This Row],[Patient Age]]&lt;=74,"60-74",TRUE,"75+")</f>
        <v>0-14</v>
      </c>
      <c r="P548" t="str" cm="1">
        <f t="array" ref="P548">_xlfn.IFS(Table1[[#This Row],[Patient Waittime]]&lt;=15,"0-15",Table1[[#This Row],[Patient Waittime]]&lt;=30,"16-30",Table1[[#This Row],[Patient Waittime]]&lt;=45,"31-45",Table1[[#This Row],[Patient Waittime]]&lt;=60,"46-60",TRUE,"60+")</f>
        <v>31-45</v>
      </c>
      <c r="Q548">
        <f>--(Table1[[#This Row],[Patient Waittime]]&lt;=30)</f>
        <v>0</v>
      </c>
      <c r="R548">
        <f>--Table1[[#This Row],[Patient Admission Flag]]</f>
        <v>0</v>
      </c>
      <c r="S548">
        <f>--AND(Table1[[#This Row],[WithinTarget]]=1,Table1[[#This Row],[Patient Satisfaction Score]]&gt;=7)</f>
        <v>0</v>
      </c>
      <c r="T548" t="str">
        <f>IF(LEFT(Table1[[#This Row],[Patient Gender]],1)="F","Female","Male")</f>
        <v>Male</v>
      </c>
    </row>
    <row r="549" spans="1:20" x14ac:dyDescent="0.3">
      <c r="A549" t="s">
        <v>653</v>
      </c>
      <c r="B549" s="1">
        <v>45470.472222222219</v>
      </c>
      <c r="C549" t="s">
        <v>9</v>
      </c>
      <c r="D549">
        <v>6</v>
      </c>
      <c r="E549" t="s">
        <v>14</v>
      </c>
      <c r="F549" t="s">
        <v>17</v>
      </c>
      <c r="G549" t="b">
        <v>1</v>
      </c>
      <c r="H549">
        <v>3</v>
      </c>
      <c r="I549">
        <v>30</v>
      </c>
      <c r="J549" t="b">
        <v>1</v>
      </c>
      <c r="K549">
        <f>YEAR(Table1[[#This Row],[Patient Admission Date]])</f>
        <v>2024</v>
      </c>
      <c r="L549" t="str">
        <f>TEXT(Table1[[#This Row],[Patient Admission Date]],"mmm")</f>
        <v>Jun</v>
      </c>
      <c r="M549" t="str">
        <f>TEXT(Table1[[#This Row],[Patient Admission Date]],"ddd")</f>
        <v>Thu</v>
      </c>
      <c r="N549" t="str">
        <f>TEXT(INT(HOUR(Table1[[#This Row],[Patient Admission Date]])/3)*3,"00")&amp;"-"&amp;TEXT(INT(HOUR(Table1[[#This Row],[Patient Admission Date]])/3)*3+3,"00")</f>
        <v>09-12</v>
      </c>
      <c r="O549" t="str" cm="1">
        <f t="array" ref="O549">_xlfn.IFS(Table1[[#This Row],[Patient Age]]&lt;=14,"0-14",Table1[[#This Row],[Patient Age]]&lt;=29,"15-29",Table1[[#This Row],[Patient Age]]&lt;=44,"30-44",Table1[[#This Row],[Patient Age]]&lt;=59,"45-59",Table1[[#This Row],[Patient Age]]&lt;=74,"60-74",TRUE,"75+")</f>
        <v>0-14</v>
      </c>
      <c r="P549" t="str" cm="1">
        <f t="array" ref="P549">_xlfn.IFS(Table1[[#This Row],[Patient Waittime]]&lt;=15,"0-15",Table1[[#This Row],[Patient Waittime]]&lt;=30,"16-30",Table1[[#This Row],[Patient Waittime]]&lt;=45,"31-45",Table1[[#This Row],[Patient Waittime]]&lt;=60,"46-60",TRUE,"60+")</f>
        <v>16-30</v>
      </c>
      <c r="Q549">
        <f>--(Table1[[#This Row],[Patient Waittime]]&lt;=30)</f>
        <v>1</v>
      </c>
      <c r="R549">
        <f>--Table1[[#This Row],[Patient Admission Flag]]</f>
        <v>1</v>
      </c>
      <c r="S549">
        <f>--AND(Table1[[#This Row],[WithinTarget]]=1,Table1[[#This Row],[Patient Satisfaction Score]]&gt;=7)</f>
        <v>0</v>
      </c>
      <c r="T549" t="str">
        <f>IF(LEFT(Table1[[#This Row],[Patient Gender]],1)="F","Female","Male")</f>
        <v>Male</v>
      </c>
    </row>
    <row r="550" spans="1:20" x14ac:dyDescent="0.3">
      <c r="A550" t="s">
        <v>654</v>
      </c>
      <c r="B550" s="1">
        <v>45199.299305555556</v>
      </c>
      <c r="C550" t="s">
        <v>13</v>
      </c>
      <c r="D550">
        <v>9</v>
      </c>
      <c r="E550" t="s">
        <v>10</v>
      </c>
      <c r="F550" t="s">
        <v>11</v>
      </c>
      <c r="G550" t="b">
        <v>1</v>
      </c>
      <c r="I550">
        <v>41</v>
      </c>
      <c r="J550" t="b">
        <v>1</v>
      </c>
      <c r="K550">
        <f>YEAR(Table1[[#This Row],[Patient Admission Date]])</f>
        <v>2023</v>
      </c>
      <c r="L550" t="str">
        <f>TEXT(Table1[[#This Row],[Patient Admission Date]],"mmm")</f>
        <v>Sep</v>
      </c>
      <c r="M550" t="str">
        <f>TEXT(Table1[[#This Row],[Patient Admission Date]],"ddd")</f>
        <v>Sat</v>
      </c>
      <c r="N550" t="str">
        <f>TEXT(INT(HOUR(Table1[[#This Row],[Patient Admission Date]])/3)*3,"00")&amp;"-"&amp;TEXT(INT(HOUR(Table1[[#This Row],[Patient Admission Date]])/3)*3+3,"00")</f>
        <v>06-09</v>
      </c>
      <c r="O550" t="str" cm="1">
        <f t="array" ref="O550">_xlfn.IFS(Table1[[#This Row],[Patient Age]]&lt;=14,"0-14",Table1[[#This Row],[Patient Age]]&lt;=29,"15-29",Table1[[#This Row],[Patient Age]]&lt;=44,"30-44",Table1[[#This Row],[Patient Age]]&lt;=59,"45-59",Table1[[#This Row],[Patient Age]]&lt;=74,"60-74",TRUE,"75+")</f>
        <v>0-14</v>
      </c>
      <c r="P550" t="str" cm="1">
        <f t="array" ref="P550">_xlfn.IFS(Table1[[#This Row],[Patient Waittime]]&lt;=15,"0-15",Table1[[#This Row],[Patient Waittime]]&lt;=30,"16-30",Table1[[#This Row],[Patient Waittime]]&lt;=45,"31-45",Table1[[#This Row],[Patient Waittime]]&lt;=60,"46-60",TRUE,"60+")</f>
        <v>31-45</v>
      </c>
      <c r="Q550">
        <f>--(Table1[[#This Row],[Patient Waittime]]&lt;=30)</f>
        <v>0</v>
      </c>
      <c r="R550">
        <f>--Table1[[#This Row],[Patient Admission Flag]]</f>
        <v>1</v>
      </c>
      <c r="S550">
        <f>--AND(Table1[[#This Row],[WithinTarget]]=1,Table1[[#This Row],[Patient Satisfaction Score]]&gt;=7)</f>
        <v>0</v>
      </c>
      <c r="T550" t="str">
        <f>IF(LEFT(Table1[[#This Row],[Patient Gender]],1)="F","Female","Male")</f>
        <v>Female</v>
      </c>
    </row>
    <row r="551" spans="1:20" x14ac:dyDescent="0.3">
      <c r="A551" t="s">
        <v>655</v>
      </c>
      <c r="B551" s="1">
        <v>45067.847222222219</v>
      </c>
      <c r="C551" t="s">
        <v>13</v>
      </c>
      <c r="D551">
        <v>76</v>
      </c>
      <c r="E551" t="s">
        <v>19</v>
      </c>
      <c r="F551" t="s">
        <v>23</v>
      </c>
      <c r="G551" t="b">
        <v>1</v>
      </c>
      <c r="I551">
        <v>43</v>
      </c>
      <c r="J551" t="b">
        <v>1</v>
      </c>
      <c r="K551">
        <f>YEAR(Table1[[#This Row],[Patient Admission Date]])</f>
        <v>2023</v>
      </c>
      <c r="L551" t="str">
        <f>TEXT(Table1[[#This Row],[Patient Admission Date]],"mmm")</f>
        <v>May</v>
      </c>
      <c r="M551" t="str">
        <f>TEXT(Table1[[#This Row],[Patient Admission Date]],"ddd")</f>
        <v>Sun</v>
      </c>
      <c r="N551" t="str">
        <f>TEXT(INT(HOUR(Table1[[#This Row],[Patient Admission Date]])/3)*3,"00")&amp;"-"&amp;TEXT(INT(HOUR(Table1[[#This Row],[Patient Admission Date]])/3)*3+3,"00")</f>
        <v>18-21</v>
      </c>
      <c r="O551" t="str" cm="1">
        <f t="array" ref="O551">_xlfn.IFS(Table1[[#This Row],[Patient Age]]&lt;=14,"0-14",Table1[[#This Row],[Patient Age]]&lt;=29,"15-29",Table1[[#This Row],[Patient Age]]&lt;=44,"30-44",Table1[[#This Row],[Patient Age]]&lt;=59,"45-59",Table1[[#This Row],[Patient Age]]&lt;=74,"60-74",TRUE,"75+")</f>
        <v>75+</v>
      </c>
      <c r="P551" t="str" cm="1">
        <f t="array" ref="P551">_xlfn.IFS(Table1[[#This Row],[Patient Waittime]]&lt;=15,"0-15",Table1[[#This Row],[Patient Waittime]]&lt;=30,"16-30",Table1[[#This Row],[Patient Waittime]]&lt;=45,"31-45",Table1[[#This Row],[Patient Waittime]]&lt;=60,"46-60",TRUE,"60+")</f>
        <v>31-45</v>
      </c>
      <c r="Q551">
        <f>--(Table1[[#This Row],[Patient Waittime]]&lt;=30)</f>
        <v>0</v>
      </c>
      <c r="R551">
        <f>--Table1[[#This Row],[Patient Admission Flag]]</f>
        <v>1</v>
      </c>
      <c r="S551">
        <f>--AND(Table1[[#This Row],[WithinTarget]]=1,Table1[[#This Row],[Patient Satisfaction Score]]&gt;=7)</f>
        <v>0</v>
      </c>
      <c r="T551" t="str">
        <f>IF(LEFT(Table1[[#This Row],[Patient Gender]],1)="F","Female","Male")</f>
        <v>Female</v>
      </c>
    </row>
    <row r="552" spans="1:20" x14ac:dyDescent="0.3">
      <c r="A552" t="s">
        <v>656</v>
      </c>
      <c r="B552" s="1">
        <v>45102.225694444445</v>
      </c>
      <c r="C552" t="s">
        <v>9</v>
      </c>
      <c r="D552">
        <v>68</v>
      </c>
      <c r="E552" t="s">
        <v>19</v>
      </c>
      <c r="F552" t="s">
        <v>11</v>
      </c>
      <c r="G552" t="b">
        <v>0</v>
      </c>
      <c r="H552">
        <v>10</v>
      </c>
      <c r="I552">
        <v>45</v>
      </c>
      <c r="J552" t="b">
        <v>0</v>
      </c>
      <c r="K552">
        <f>YEAR(Table1[[#This Row],[Patient Admission Date]])</f>
        <v>2023</v>
      </c>
      <c r="L552" t="str">
        <f>TEXT(Table1[[#This Row],[Patient Admission Date]],"mmm")</f>
        <v>Jun</v>
      </c>
      <c r="M552" t="str">
        <f>TEXT(Table1[[#This Row],[Patient Admission Date]],"ddd")</f>
        <v>Sun</v>
      </c>
      <c r="N552" t="str">
        <f>TEXT(INT(HOUR(Table1[[#This Row],[Patient Admission Date]])/3)*3,"00")&amp;"-"&amp;TEXT(INT(HOUR(Table1[[#This Row],[Patient Admission Date]])/3)*3+3,"00")</f>
        <v>03-06</v>
      </c>
      <c r="O552" t="str" cm="1">
        <f t="array" ref="O552">_xlfn.IFS(Table1[[#This Row],[Patient Age]]&lt;=14,"0-14",Table1[[#This Row],[Patient Age]]&lt;=29,"15-29",Table1[[#This Row],[Patient Age]]&lt;=44,"30-44",Table1[[#This Row],[Patient Age]]&lt;=59,"45-59",Table1[[#This Row],[Patient Age]]&lt;=74,"60-74",TRUE,"75+")</f>
        <v>60-74</v>
      </c>
      <c r="P552" t="str" cm="1">
        <f t="array" ref="P552">_xlfn.IFS(Table1[[#This Row],[Patient Waittime]]&lt;=15,"0-15",Table1[[#This Row],[Patient Waittime]]&lt;=30,"16-30",Table1[[#This Row],[Patient Waittime]]&lt;=45,"31-45",Table1[[#This Row],[Patient Waittime]]&lt;=60,"46-60",TRUE,"60+")</f>
        <v>31-45</v>
      </c>
      <c r="Q552">
        <f>--(Table1[[#This Row],[Patient Waittime]]&lt;=30)</f>
        <v>0</v>
      </c>
      <c r="R552">
        <f>--Table1[[#This Row],[Patient Admission Flag]]</f>
        <v>0</v>
      </c>
      <c r="S552">
        <f>--AND(Table1[[#This Row],[WithinTarget]]=1,Table1[[#This Row],[Patient Satisfaction Score]]&gt;=7)</f>
        <v>0</v>
      </c>
      <c r="T552" t="str">
        <f>IF(LEFT(Table1[[#This Row],[Patient Gender]],1)="F","Female","Male")</f>
        <v>Male</v>
      </c>
    </row>
    <row r="553" spans="1:20" x14ac:dyDescent="0.3">
      <c r="A553" t="s">
        <v>657</v>
      </c>
      <c r="B553" s="1">
        <v>45548.782638888886</v>
      </c>
      <c r="C553" t="s">
        <v>13</v>
      </c>
      <c r="D553">
        <v>44</v>
      </c>
      <c r="E553" t="s">
        <v>10</v>
      </c>
      <c r="F553" t="s">
        <v>11</v>
      </c>
      <c r="G553" t="b">
        <v>1</v>
      </c>
      <c r="H553">
        <v>5</v>
      </c>
      <c r="I553">
        <v>42</v>
      </c>
      <c r="J553" t="b">
        <v>1</v>
      </c>
      <c r="K553">
        <f>YEAR(Table1[[#This Row],[Patient Admission Date]])</f>
        <v>2024</v>
      </c>
      <c r="L553" t="str">
        <f>TEXT(Table1[[#This Row],[Patient Admission Date]],"mmm")</f>
        <v>Sep</v>
      </c>
      <c r="M553" t="str">
        <f>TEXT(Table1[[#This Row],[Patient Admission Date]],"ddd")</f>
        <v>Fri</v>
      </c>
      <c r="N553" t="str">
        <f>TEXT(INT(HOUR(Table1[[#This Row],[Patient Admission Date]])/3)*3,"00")&amp;"-"&amp;TEXT(INT(HOUR(Table1[[#This Row],[Patient Admission Date]])/3)*3+3,"00")</f>
        <v>18-21</v>
      </c>
      <c r="O553" t="str" cm="1">
        <f t="array" ref="O553">_xlfn.IFS(Table1[[#This Row],[Patient Age]]&lt;=14,"0-14",Table1[[#This Row],[Patient Age]]&lt;=29,"15-29",Table1[[#This Row],[Patient Age]]&lt;=44,"30-44",Table1[[#This Row],[Patient Age]]&lt;=59,"45-59",Table1[[#This Row],[Patient Age]]&lt;=74,"60-74",TRUE,"75+")</f>
        <v>30-44</v>
      </c>
      <c r="P553" t="str" cm="1">
        <f t="array" ref="P553">_xlfn.IFS(Table1[[#This Row],[Patient Waittime]]&lt;=15,"0-15",Table1[[#This Row],[Patient Waittime]]&lt;=30,"16-30",Table1[[#This Row],[Patient Waittime]]&lt;=45,"31-45",Table1[[#This Row],[Patient Waittime]]&lt;=60,"46-60",TRUE,"60+")</f>
        <v>31-45</v>
      </c>
      <c r="Q553">
        <f>--(Table1[[#This Row],[Patient Waittime]]&lt;=30)</f>
        <v>0</v>
      </c>
      <c r="R553">
        <f>--Table1[[#This Row],[Patient Admission Flag]]</f>
        <v>1</v>
      </c>
      <c r="S553">
        <f>--AND(Table1[[#This Row],[WithinTarget]]=1,Table1[[#This Row],[Patient Satisfaction Score]]&gt;=7)</f>
        <v>0</v>
      </c>
      <c r="T553" t="str">
        <f>IF(LEFT(Table1[[#This Row],[Patient Gender]],1)="F","Female","Male")</f>
        <v>Female</v>
      </c>
    </row>
    <row r="554" spans="1:20" x14ac:dyDescent="0.3">
      <c r="A554" t="s">
        <v>658</v>
      </c>
      <c r="B554" s="1">
        <v>45022.659722222219</v>
      </c>
      <c r="C554" t="s">
        <v>9</v>
      </c>
      <c r="D554">
        <v>69</v>
      </c>
      <c r="E554" t="s">
        <v>14</v>
      </c>
      <c r="F554" t="s">
        <v>11</v>
      </c>
      <c r="G554" t="b">
        <v>0</v>
      </c>
      <c r="I554">
        <v>21</v>
      </c>
      <c r="J554" t="b">
        <v>0</v>
      </c>
      <c r="K554">
        <f>YEAR(Table1[[#This Row],[Patient Admission Date]])</f>
        <v>2023</v>
      </c>
      <c r="L554" t="str">
        <f>TEXT(Table1[[#This Row],[Patient Admission Date]],"mmm")</f>
        <v>Apr</v>
      </c>
      <c r="M554" t="str">
        <f>TEXT(Table1[[#This Row],[Patient Admission Date]],"ddd")</f>
        <v>Thu</v>
      </c>
      <c r="N554" t="str">
        <f>TEXT(INT(HOUR(Table1[[#This Row],[Patient Admission Date]])/3)*3,"00")&amp;"-"&amp;TEXT(INT(HOUR(Table1[[#This Row],[Patient Admission Date]])/3)*3+3,"00")</f>
        <v>15-18</v>
      </c>
      <c r="O554" t="str" cm="1">
        <f t="array" ref="O554">_xlfn.IFS(Table1[[#This Row],[Patient Age]]&lt;=14,"0-14",Table1[[#This Row],[Patient Age]]&lt;=29,"15-29",Table1[[#This Row],[Patient Age]]&lt;=44,"30-44",Table1[[#This Row],[Patient Age]]&lt;=59,"45-59",Table1[[#This Row],[Patient Age]]&lt;=74,"60-74",TRUE,"75+")</f>
        <v>60-74</v>
      </c>
      <c r="P554" t="str" cm="1">
        <f t="array" ref="P554">_xlfn.IFS(Table1[[#This Row],[Patient Waittime]]&lt;=15,"0-15",Table1[[#This Row],[Patient Waittime]]&lt;=30,"16-30",Table1[[#This Row],[Patient Waittime]]&lt;=45,"31-45",Table1[[#This Row],[Patient Waittime]]&lt;=60,"46-60",TRUE,"60+")</f>
        <v>16-30</v>
      </c>
      <c r="Q554">
        <f>--(Table1[[#This Row],[Patient Waittime]]&lt;=30)</f>
        <v>1</v>
      </c>
      <c r="R554">
        <f>--Table1[[#This Row],[Patient Admission Flag]]</f>
        <v>0</v>
      </c>
      <c r="S554">
        <f>--AND(Table1[[#This Row],[WithinTarget]]=1,Table1[[#This Row],[Patient Satisfaction Score]]&gt;=7)</f>
        <v>0</v>
      </c>
      <c r="T554" t="str">
        <f>IF(LEFT(Table1[[#This Row],[Patient Gender]],1)="F","Female","Male")</f>
        <v>Male</v>
      </c>
    </row>
    <row r="555" spans="1:20" x14ac:dyDescent="0.3">
      <c r="A555" t="s">
        <v>659</v>
      </c>
      <c r="B555" s="1">
        <v>45148.70208333333</v>
      </c>
      <c r="C555" t="s">
        <v>13</v>
      </c>
      <c r="D555">
        <v>5</v>
      </c>
      <c r="E555" t="s">
        <v>19</v>
      </c>
      <c r="F555" t="s">
        <v>11</v>
      </c>
      <c r="G555" t="b">
        <v>1</v>
      </c>
      <c r="I555">
        <v>37</v>
      </c>
      <c r="J555" t="b">
        <v>1</v>
      </c>
      <c r="K555">
        <f>YEAR(Table1[[#This Row],[Patient Admission Date]])</f>
        <v>2023</v>
      </c>
      <c r="L555" t="str">
        <f>TEXT(Table1[[#This Row],[Patient Admission Date]],"mmm")</f>
        <v>Aug</v>
      </c>
      <c r="M555" t="str">
        <f>TEXT(Table1[[#This Row],[Patient Admission Date]],"ddd")</f>
        <v>Thu</v>
      </c>
      <c r="N555" t="str">
        <f>TEXT(INT(HOUR(Table1[[#This Row],[Patient Admission Date]])/3)*3,"00")&amp;"-"&amp;TEXT(INT(HOUR(Table1[[#This Row],[Patient Admission Date]])/3)*3+3,"00")</f>
        <v>15-18</v>
      </c>
      <c r="O555" t="str" cm="1">
        <f t="array" ref="O555">_xlfn.IFS(Table1[[#This Row],[Patient Age]]&lt;=14,"0-14",Table1[[#This Row],[Patient Age]]&lt;=29,"15-29",Table1[[#This Row],[Patient Age]]&lt;=44,"30-44",Table1[[#This Row],[Patient Age]]&lt;=59,"45-59",Table1[[#This Row],[Patient Age]]&lt;=74,"60-74",TRUE,"75+")</f>
        <v>0-14</v>
      </c>
      <c r="P555" t="str" cm="1">
        <f t="array" ref="P555">_xlfn.IFS(Table1[[#This Row],[Patient Waittime]]&lt;=15,"0-15",Table1[[#This Row],[Patient Waittime]]&lt;=30,"16-30",Table1[[#This Row],[Patient Waittime]]&lt;=45,"31-45",Table1[[#This Row],[Patient Waittime]]&lt;=60,"46-60",TRUE,"60+")</f>
        <v>31-45</v>
      </c>
      <c r="Q555">
        <f>--(Table1[[#This Row],[Patient Waittime]]&lt;=30)</f>
        <v>0</v>
      </c>
      <c r="R555">
        <f>--Table1[[#This Row],[Patient Admission Flag]]</f>
        <v>1</v>
      </c>
      <c r="S555">
        <f>--AND(Table1[[#This Row],[WithinTarget]]=1,Table1[[#This Row],[Patient Satisfaction Score]]&gt;=7)</f>
        <v>0</v>
      </c>
      <c r="T555" t="str">
        <f>IF(LEFT(Table1[[#This Row],[Patient Gender]],1)="F","Female","Male")</f>
        <v>Female</v>
      </c>
    </row>
    <row r="556" spans="1:20" x14ac:dyDescent="0.3">
      <c r="A556" t="s">
        <v>660</v>
      </c>
      <c r="B556" s="1">
        <v>45147.854166666664</v>
      </c>
      <c r="C556" t="s">
        <v>9</v>
      </c>
      <c r="D556">
        <v>65</v>
      </c>
      <c r="E556" t="s">
        <v>19</v>
      </c>
      <c r="F556" t="s">
        <v>28</v>
      </c>
      <c r="G556" t="b">
        <v>1</v>
      </c>
      <c r="H556">
        <v>8</v>
      </c>
      <c r="I556">
        <v>26</v>
      </c>
      <c r="J556" t="b">
        <v>1</v>
      </c>
      <c r="K556">
        <f>YEAR(Table1[[#This Row],[Patient Admission Date]])</f>
        <v>2023</v>
      </c>
      <c r="L556" t="str">
        <f>TEXT(Table1[[#This Row],[Patient Admission Date]],"mmm")</f>
        <v>Aug</v>
      </c>
      <c r="M556" t="str">
        <f>TEXT(Table1[[#This Row],[Patient Admission Date]],"ddd")</f>
        <v>Wed</v>
      </c>
      <c r="N556" t="str">
        <f>TEXT(INT(HOUR(Table1[[#This Row],[Patient Admission Date]])/3)*3,"00")&amp;"-"&amp;TEXT(INT(HOUR(Table1[[#This Row],[Patient Admission Date]])/3)*3+3,"00")</f>
        <v>18-21</v>
      </c>
      <c r="O556" t="str" cm="1">
        <f t="array" ref="O556">_xlfn.IFS(Table1[[#This Row],[Patient Age]]&lt;=14,"0-14",Table1[[#This Row],[Patient Age]]&lt;=29,"15-29",Table1[[#This Row],[Patient Age]]&lt;=44,"30-44",Table1[[#This Row],[Patient Age]]&lt;=59,"45-59",Table1[[#This Row],[Patient Age]]&lt;=74,"60-74",TRUE,"75+")</f>
        <v>60-74</v>
      </c>
      <c r="P556" t="str" cm="1">
        <f t="array" ref="P556">_xlfn.IFS(Table1[[#This Row],[Patient Waittime]]&lt;=15,"0-15",Table1[[#This Row],[Patient Waittime]]&lt;=30,"16-30",Table1[[#This Row],[Patient Waittime]]&lt;=45,"31-45",Table1[[#This Row],[Patient Waittime]]&lt;=60,"46-60",TRUE,"60+")</f>
        <v>16-30</v>
      </c>
      <c r="Q556">
        <f>--(Table1[[#This Row],[Patient Waittime]]&lt;=30)</f>
        <v>1</v>
      </c>
      <c r="R556">
        <f>--Table1[[#This Row],[Patient Admission Flag]]</f>
        <v>1</v>
      </c>
      <c r="S556">
        <f>--AND(Table1[[#This Row],[WithinTarget]]=1,Table1[[#This Row],[Patient Satisfaction Score]]&gt;=7)</f>
        <v>1</v>
      </c>
      <c r="T556" t="str">
        <f>IF(LEFT(Table1[[#This Row],[Patient Gender]],1)="F","Female","Male")</f>
        <v>Male</v>
      </c>
    </row>
    <row r="557" spans="1:20" x14ac:dyDescent="0.3">
      <c r="A557" t="s">
        <v>661</v>
      </c>
      <c r="B557" s="1">
        <v>45499.806250000001</v>
      </c>
      <c r="C557" t="s">
        <v>9</v>
      </c>
      <c r="D557">
        <v>77</v>
      </c>
      <c r="E557" t="s">
        <v>19</v>
      </c>
      <c r="F557" t="s">
        <v>11</v>
      </c>
      <c r="G557" t="b">
        <v>0</v>
      </c>
      <c r="I557">
        <v>24</v>
      </c>
      <c r="J557" t="b">
        <v>0</v>
      </c>
      <c r="K557">
        <f>YEAR(Table1[[#This Row],[Patient Admission Date]])</f>
        <v>2024</v>
      </c>
      <c r="L557" t="str">
        <f>TEXT(Table1[[#This Row],[Patient Admission Date]],"mmm")</f>
        <v>Jul</v>
      </c>
      <c r="M557" t="str">
        <f>TEXT(Table1[[#This Row],[Patient Admission Date]],"ddd")</f>
        <v>Fri</v>
      </c>
      <c r="N557" t="str">
        <f>TEXT(INT(HOUR(Table1[[#This Row],[Patient Admission Date]])/3)*3,"00")&amp;"-"&amp;TEXT(INT(HOUR(Table1[[#This Row],[Patient Admission Date]])/3)*3+3,"00")</f>
        <v>18-21</v>
      </c>
      <c r="O557" t="str" cm="1">
        <f t="array" ref="O557">_xlfn.IFS(Table1[[#This Row],[Patient Age]]&lt;=14,"0-14",Table1[[#This Row],[Patient Age]]&lt;=29,"15-29",Table1[[#This Row],[Patient Age]]&lt;=44,"30-44",Table1[[#This Row],[Patient Age]]&lt;=59,"45-59",Table1[[#This Row],[Patient Age]]&lt;=74,"60-74",TRUE,"75+")</f>
        <v>75+</v>
      </c>
      <c r="P557" t="str" cm="1">
        <f t="array" ref="P557">_xlfn.IFS(Table1[[#This Row],[Patient Waittime]]&lt;=15,"0-15",Table1[[#This Row],[Patient Waittime]]&lt;=30,"16-30",Table1[[#This Row],[Patient Waittime]]&lt;=45,"31-45",Table1[[#This Row],[Patient Waittime]]&lt;=60,"46-60",TRUE,"60+")</f>
        <v>16-30</v>
      </c>
      <c r="Q557">
        <f>--(Table1[[#This Row],[Patient Waittime]]&lt;=30)</f>
        <v>1</v>
      </c>
      <c r="R557">
        <f>--Table1[[#This Row],[Patient Admission Flag]]</f>
        <v>0</v>
      </c>
      <c r="S557">
        <f>--AND(Table1[[#This Row],[WithinTarget]]=1,Table1[[#This Row],[Patient Satisfaction Score]]&gt;=7)</f>
        <v>0</v>
      </c>
      <c r="T557" t="str">
        <f>IF(LEFT(Table1[[#This Row],[Patient Gender]],1)="F","Female","Male")</f>
        <v>Male</v>
      </c>
    </row>
    <row r="558" spans="1:20" x14ac:dyDescent="0.3">
      <c r="A558" t="s">
        <v>662</v>
      </c>
      <c r="B558" s="1">
        <v>45566.1875</v>
      </c>
      <c r="C558" t="s">
        <v>9</v>
      </c>
      <c r="D558">
        <v>26</v>
      </c>
      <c r="E558" t="s">
        <v>10</v>
      </c>
      <c r="F558" t="s">
        <v>11</v>
      </c>
      <c r="G558" t="b">
        <v>0</v>
      </c>
      <c r="I558">
        <v>17</v>
      </c>
      <c r="J558" t="b">
        <v>0</v>
      </c>
      <c r="K558">
        <f>YEAR(Table1[[#This Row],[Patient Admission Date]])</f>
        <v>2024</v>
      </c>
      <c r="L558" t="str">
        <f>TEXT(Table1[[#This Row],[Patient Admission Date]],"mmm")</f>
        <v>Oct</v>
      </c>
      <c r="M558" t="str">
        <f>TEXT(Table1[[#This Row],[Patient Admission Date]],"ddd")</f>
        <v>Tue</v>
      </c>
      <c r="N558" t="str">
        <f>TEXT(INT(HOUR(Table1[[#This Row],[Patient Admission Date]])/3)*3,"00")&amp;"-"&amp;TEXT(INT(HOUR(Table1[[#This Row],[Patient Admission Date]])/3)*3+3,"00")</f>
        <v>03-06</v>
      </c>
      <c r="O558" t="str" cm="1">
        <f t="array" ref="O558">_xlfn.IFS(Table1[[#This Row],[Patient Age]]&lt;=14,"0-14",Table1[[#This Row],[Patient Age]]&lt;=29,"15-29",Table1[[#This Row],[Patient Age]]&lt;=44,"30-44",Table1[[#This Row],[Patient Age]]&lt;=59,"45-59",Table1[[#This Row],[Patient Age]]&lt;=74,"60-74",TRUE,"75+")</f>
        <v>15-29</v>
      </c>
      <c r="P558" t="str" cm="1">
        <f t="array" ref="P558">_xlfn.IFS(Table1[[#This Row],[Patient Waittime]]&lt;=15,"0-15",Table1[[#This Row],[Patient Waittime]]&lt;=30,"16-30",Table1[[#This Row],[Patient Waittime]]&lt;=45,"31-45",Table1[[#This Row],[Patient Waittime]]&lt;=60,"46-60",TRUE,"60+")</f>
        <v>16-30</v>
      </c>
      <c r="Q558">
        <f>--(Table1[[#This Row],[Patient Waittime]]&lt;=30)</f>
        <v>1</v>
      </c>
      <c r="R558">
        <f>--Table1[[#This Row],[Patient Admission Flag]]</f>
        <v>0</v>
      </c>
      <c r="S558">
        <f>--AND(Table1[[#This Row],[WithinTarget]]=1,Table1[[#This Row],[Patient Satisfaction Score]]&gt;=7)</f>
        <v>0</v>
      </c>
      <c r="T558" t="str">
        <f>IF(LEFT(Table1[[#This Row],[Patient Gender]],1)="F","Female","Male")</f>
        <v>Male</v>
      </c>
    </row>
    <row r="559" spans="1:20" x14ac:dyDescent="0.3">
      <c r="A559" t="s">
        <v>663</v>
      </c>
      <c r="B559" s="1">
        <v>45428.79791666667</v>
      </c>
      <c r="C559" t="s">
        <v>9</v>
      </c>
      <c r="D559">
        <v>48</v>
      </c>
      <c r="E559" t="s">
        <v>18</v>
      </c>
      <c r="F559" t="s">
        <v>11</v>
      </c>
      <c r="G559" t="b">
        <v>0</v>
      </c>
      <c r="I559">
        <v>32</v>
      </c>
      <c r="J559" t="b">
        <v>0</v>
      </c>
      <c r="K559">
        <f>YEAR(Table1[[#This Row],[Patient Admission Date]])</f>
        <v>2024</v>
      </c>
      <c r="L559" t="str">
        <f>TEXT(Table1[[#This Row],[Patient Admission Date]],"mmm")</f>
        <v>May</v>
      </c>
      <c r="M559" t="str">
        <f>TEXT(Table1[[#This Row],[Patient Admission Date]],"ddd")</f>
        <v>Thu</v>
      </c>
      <c r="N559" t="str">
        <f>TEXT(INT(HOUR(Table1[[#This Row],[Patient Admission Date]])/3)*3,"00")&amp;"-"&amp;TEXT(INT(HOUR(Table1[[#This Row],[Patient Admission Date]])/3)*3+3,"00")</f>
        <v>18-21</v>
      </c>
      <c r="O559" t="str" cm="1">
        <f t="array" ref="O559">_xlfn.IFS(Table1[[#This Row],[Patient Age]]&lt;=14,"0-14",Table1[[#This Row],[Patient Age]]&lt;=29,"15-29",Table1[[#This Row],[Patient Age]]&lt;=44,"30-44",Table1[[#This Row],[Patient Age]]&lt;=59,"45-59",Table1[[#This Row],[Patient Age]]&lt;=74,"60-74",TRUE,"75+")</f>
        <v>45-59</v>
      </c>
      <c r="P559" t="str" cm="1">
        <f t="array" ref="P559">_xlfn.IFS(Table1[[#This Row],[Patient Waittime]]&lt;=15,"0-15",Table1[[#This Row],[Patient Waittime]]&lt;=30,"16-30",Table1[[#This Row],[Patient Waittime]]&lt;=45,"31-45",Table1[[#This Row],[Patient Waittime]]&lt;=60,"46-60",TRUE,"60+")</f>
        <v>31-45</v>
      </c>
      <c r="Q559">
        <f>--(Table1[[#This Row],[Patient Waittime]]&lt;=30)</f>
        <v>0</v>
      </c>
      <c r="R559">
        <f>--Table1[[#This Row],[Patient Admission Flag]]</f>
        <v>0</v>
      </c>
      <c r="S559">
        <f>--AND(Table1[[#This Row],[WithinTarget]]=1,Table1[[#This Row],[Patient Satisfaction Score]]&gt;=7)</f>
        <v>0</v>
      </c>
      <c r="T559" t="str">
        <f>IF(LEFT(Table1[[#This Row],[Patient Gender]],1)="F","Female","Male")</f>
        <v>Male</v>
      </c>
    </row>
    <row r="560" spans="1:20" x14ac:dyDescent="0.3">
      <c r="A560" t="s">
        <v>664</v>
      </c>
      <c r="B560" s="1">
        <v>45307.580555555556</v>
      </c>
      <c r="C560" t="s">
        <v>13</v>
      </c>
      <c r="D560">
        <v>57</v>
      </c>
      <c r="E560" t="s">
        <v>10</v>
      </c>
      <c r="F560" t="s">
        <v>15</v>
      </c>
      <c r="G560" t="b">
        <v>0</v>
      </c>
      <c r="I560">
        <v>32</v>
      </c>
      <c r="J560" t="b">
        <v>0</v>
      </c>
      <c r="K560">
        <f>YEAR(Table1[[#This Row],[Patient Admission Date]])</f>
        <v>2024</v>
      </c>
      <c r="L560" t="str">
        <f>TEXT(Table1[[#This Row],[Patient Admission Date]],"mmm")</f>
        <v>Jan</v>
      </c>
      <c r="M560" t="str">
        <f>TEXT(Table1[[#This Row],[Patient Admission Date]],"ddd")</f>
        <v>Tue</v>
      </c>
      <c r="N560" t="str">
        <f>TEXT(INT(HOUR(Table1[[#This Row],[Patient Admission Date]])/3)*3,"00")&amp;"-"&amp;TEXT(INT(HOUR(Table1[[#This Row],[Patient Admission Date]])/3)*3+3,"00")</f>
        <v>12-15</v>
      </c>
      <c r="O560" t="str" cm="1">
        <f t="array" ref="O560">_xlfn.IFS(Table1[[#This Row],[Patient Age]]&lt;=14,"0-14",Table1[[#This Row],[Patient Age]]&lt;=29,"15-29",Table1[[#This Row],[Patient Age]]&lt;=44,"30-44",Table1[[#This Row],[Patient Age]]&lt;=59,"45-59",Table1[[#This Row],[Patient Age]]&lt;=74,"60-74",TRUE,"75+")</f>
        <v>45-59</v>
      </c>
      <c r="P560" t="str" cm="1">
        <f t="array" ref="P560">_xlfn.IFS(Table1[[#This Row],[Patient Waittime]]&lt;=15,"0-15",Table1[[#This Row],[Patient Waittime]]&lt;=30,"16-30",Table1[[#This Row],[Patient Waittime]]&lt;=45,"31-45",Table1[[#This Row],[Patient Waittime]]&lt;=60,"46-60",TRUE,"60+")</f>
        <v>31-45</v>
      </c>
      <c r="Q560">
        <f>--(Table1[[#This Row],[Patient Waittime]]&lt;=30)</f>
        <v>0</v>
      </c>
      <c r="R560">
        <f>--Table1[[#This Row],[Patient Admission Flag]]</f>
        <v>0</v>
      </c>
      <c r="S560">
        <f>--AND(Table1[[#This Row],[WithinTarget]]=1,Table1[[#This Row],[Patient Satisfaction Score]]&gt;=7)</f>
        <v>0</v>
      </c>
      <c r="T560" t="str">
        <f>IF(LEFT(Table1[[#This Row],[Patient Gender]],1)="F","Female","Male")</f>
        <v>Female</v>
      </c>
    </row>
    <row r="561" spans="1:20" x14ac:dyDescent="0.3">
      <c r="A561" t="s">
        <v>665</v>
      </c>
      <c r="B561" s="1">
        <v>45242.186805555553</v>
      </c>
      <c r="C561" t="s">
        <v>9</v>
      </c>
      <c r="D561">
        <v>3</v>
      </c>
      <c r="E561" t="s">
        <v>10</v>
      </c>
      <c r="F561" t="s">
        <v>15</v>
      </c>
      <c r="G561" t="b">
        <v>0</v>
      </c>
      <c r="H561">
        <v>3</v>
      </c>
      <c r="I561">
        <v>38</v>
      </c>
      <c r="J561" t="b">
        <v>0</v>
      </c>
      <c r="K561">
        <f>YEAR(Table1[[#This Row],[Patient Admission Date]])</f>
        <v>2023</v>
      </c>
      <c r="L561" t="str">
        <f>TEXT(Table1[[#This Row],[Patient Admission Date]],"mmm")</f>
        <v>Nov</v>
      </c>
      <c r="M561" t="str">
        <f>TEXT(Table1[[#This Row],[Patient Admission Date]],"ddd")</f>
        <v>Sun</v>
      </c>
      <c r="N561" t="str">
        <f>TEXT(INT(HOUR(Table1[[#This Row],[Patient Admission Date]])/3)*3,"00")&amp;"-"&amp;TEXT(INT(HOUR(Table1[[#This Row],[Patient Admission Date]])/3)*3+3,"00")</f>
        <v>03-06</v>
      </c>
      <c r="O561" t="str" cm="1">
        <f t="array" ref="O561">_xlfn.IFS(Table1[[#This Row],[Patient Age]]&lt;=14,"0-14",Table1[[#This Row],[Patient Age]]&lt;=29,"15-29",Table1[[#This Row],[Patient Age]]&lt;=44,"30-44",Table1[[#This Row],[Patient Age]]&lt;=59,"45-59",Table1[[#This Row],[Patient Age]]&lt;=74,"60-74",TRUE,"75+")</f>
        <v>0-14</v>
      </c>
      <c r="P561" t="str" cm="1">
        <f t="array" ref="P561">_xlfn.IFS(Table1[[#This Row],[Patient Waittime]]&lt;=15,"0-15",Table1[[#This Row],[Patient Waittime]]&lt;=30,"16-30",Table1[[#This Row],[Patient Waittime]]&lt;=45,"31-45",Table1[[#This Row],[Patient Waittime]]&lt;=60,"46-60",TRUE,"60+")</f>
        <v>31-45</v>
      </c>
      <c r="Q561">
        <f>--(Table1[[#This Row],[Patient Waittime]]&lt;=30)</f>
        <v>0</v>
      </c>
      <c r="R561">
        <f>--Table1[[#This Row],[Patient Admission Flag]]</f>
        <v>0</v>
      </c>
      <c r="S561">
        <f>--AND(Table1[[#This Row],[WithinTarget]]=1,Table1[[#This Row],[Patient Satisfaction Score]]&gt;=7)</f>
        <v>0</v>
      </c>
      <c r="T561" t="str">
        <f>IF(LEFT(Table1[[#This Row],[Patient Gender]],1)="F","Female","Male")</f>
        <v>Male</v>
      </c>
    </row>
    <row r="562" spans="1:20" x14ac:dyDescent="0.3">
      <c r="A562" t="s">
        <v>666</v>
      </c>
      <c r="B562" s="1">
        <v>45137.152777777781</v>
      </c>
      <c r="C562" t="s">
        <v>9</v>
      </c>
      <c r="D562">
        <v>10</v>
      </c>
      <c r="E562" t="s">
        <v>10</v>
      </c>
      <c r="F562" t="s">
        <v>11</v>
      </c>
      <c r="G562" t="b">
        <v>1</v>
      </c>
      <c r="I562">
        <v>57</v>
      </c>
      <c r="J562" t="b">
        <v>1</v>
      </c>
      <c r="K562">
        <f>YEAR(Table1[[#This Row],[Patient Admission Date]])</f>
        <v>2023</v>
      </c>
      <c r="L562" t="str">
        <f>TEXT(Table1[[#This Row],[Patient Admission Date]],"mmm")</f>
        <v>Jul</v>
      </c>
      <c r="M562" t="str">
        <f>TEXT(Table1[[#This Row],[Patient Admission Date]],"ddd")</f>
        <v>Sun</v>
      </c>
      <c r="N562" t="str">
        <f>TEXT(INT(HOUR(Table1[[#This Row],[Patient Admission Date]])/3)*3,"00")&amp;"-"&amp;TEXT(INT(HOUR(Table1[[#This Row],[Patient Admission Date]])/3)*3+3,"00")</f>
        <v>03-06</v>
      </c>
      <c r="O562" t="str" cm="1">
        <f t="array" ref="O562">_xlfn.IFS(Table1[[#This Row],[Patient Age]]&lt;=14,"0-14",Table1[[#This Row],[Patient Age]]&lt;=29,"15-29",Table1[[#This Row],[Patient Age]]&lt;=44,"30-44",Table1[[#This Row],[Patient Age]]&lt;=59,"45-59",Table1[[#This Row],[Patient Age]]&lt;=74,"60-74",TRUE,"75+")</f>
        <v>0-14</v>
      </c>
      <c r="P562" t="str" cm="1">
        <f t="array" ref="P562">_xlfn.IFS(Table1[[#This Row],[Patient Waittime]]&lt;=15,"0-15",Table1[[#This Row],[Patient Waittime]]&lt;=30,"16-30",Table1[[#This Row],[Patient Waittime]]&lt;=45,"31-45",Table1[[#This Row],[Patient Waittime]]&lt;=60,"46-60",TRUE,"60+")</f>
        <v>46-60</v>
      </c>
      <c r="Q562">
        <f>--(Table1[[#This Row],[Patient Waittime]]&lt;=30)</f>
        <v>0</v>
      </c>
      <c r="R562">
        <f>--Table1[[#This Row],[Patient Admission Flag]]</f>
        <v>1</v>
      </c>
      <c r="S562">
        <f>--AND(Table1[[#This Row],[WithinTarget]]=1,Table1[[#This Row],[Patient Satisfaction Score]]&gt;=7)</f>
        <v>0</v>
      </c>
      <c r="T562" t="str">
        <f>IF(LEFT(Table1[[#This Row],[Patient Gender]],1)="F","Female","Male")</f>
        <v>Male</v>
      </c>
    </row>
    <row r="563" spans="1:20" x14ac:dyDescent="0.3">
      <c r="A563" t="s">
        <v>667</v>
      </c>
      <c r="B563" s="1">
        <v>45167.815972222219</v>
      </c>
      <c r="C563" t="s">
        <v>13</v>
      </c>
      <c r="D563">
        <v>44</v>
      </c>
      <c r="E563" t="s">
        <v>14</v>
      </c>
      <c r="F563" t="s">
        <v>17</v>
      </c>
      <c r="G563" t="b">
        <v>1</v>
      </c>
      <c r="H563">
        <v>1</v>
      </c>
      <c r="I563">
        <v>32</v>
      </c>
      <c r="J563" t="b">
        <v>1</v>
      </c>
      <c r="K563">
        <f>YEAR(Table1[[#This Row],[Patient Admission Date]])</f>
        <v>2023</v>
      </c>
      <c r="L563" t="str">
        <f>TEXT(Table1[[#This Row],[Patient Admission Date]],"mmm")</f>
        <v>Aug</v>
      </c>
      <c r="M563" t="str">
        <f>TEXT(Table1[[#This Row],[Patient Admission Date]],"ddd")</f>
        <v>Tue</v>
      </c>
      <c r="N563" t="str">
        <f>TEXT(INT(HOUR(Table1[[#This Row],[Patient Admission Date]])/3)*3,"00")&amp;"-"&amp;TEXT(INT(HOUR(Table1[[#This Row],[Patient Admission Date]])/3)*3+3,"00")</f>
        <v>18-21</v>
      </c>
      <c r="O563" t="str" cm="1">
        <f t="array" ref="O563">_xlfn.IFS(Table1[[#This Row],[Patient Age]]&lt;=14,"0-14",Table1[[#This Row],[Patient Age]]&lt;=29,"15-29",Table1[[#This Row],[Patient Age]]&lt;=44,"30-44",Table1[[#This Row],[Patient Age]]&lt;=59,"45-59",Table1[[#This Row],[Patient Age]]&lt;=74,"60-74",TRUE,"75+")</f>
        <v>30-44</v>
      </c>
      <c r="P563" t="str" cm="1">
        <f t="array" ref="P563">_xlfn.IFS(Table1[[#This Row],[Patient Waittime]]&lt;=15,"0-15",Table1[[#This Row],[Patient Waittime]]&lt;=30,"16-30",Table1[[#This Row],[Patient Waittime]]&lt;=45,"31-45",Table1[[#This Row],[Patient Waittime]]&lt;=60,"46-60",TRUE,"60+")</f>
        <v>31-45</v>
      </c>
      <c r="Q563">
        <f>--(Table1[[#This Row],[Patient Waittime]]&lt;=30)</f>
        <v>0</v>
      </c>
      <c r="R563">
        <f>--Table1[[#This Row],[Patient Admission Flag]]</f>
        <v>1</v>
      </c>
      <c r="S563">
        <f>--AND(Table1[[#This Row],[WithinTarget]]=1,Table1[[#This Row],[Patient Satisfaction Score]]&gt;=7)</f>
        <v>0</v>
      </c>
      <c r="T563" t="str">
        <f>IF(LEFT(Table1[[#This Row],[Patient Gender]],1)="F","Female","Male")</f>
        <v>Female</v>
      </c>
    </row>
    <row r="564" spans="1:20" x14ac:dyDescent="0.3">
      <c r="A564" t="s">
        <v>668</v>
      </c>
      <c r="B564" s="1">
        <v>45032.842361111114</v>
      </c>
      <c r="C564" t="s">
        <v>13</v>
      </c>
      <c r="D564">
        <v>76</v>
      </c>
      <c r="E564" t="s">
        <v>10</v>
      </c>
      <c r="F564" t="s">
        <v>11</v>
      </c>
      <c r="G564" t="b">
        <v>1</v>
      </c>
      <c r="I564">
        <v>13</v>
      </c>
      <c r="J564" t="b">
        <v>1</v>
      </c>
      <c r="K564">
        <f>YEAR(Table1[[#This Row],[Patient Admission Date]])</f>
        <v>2023</v>
      </c>
      <c r="L564" t="str">
        <f>TEXT(Table1[[#This Row],[Patient Admission Date]],"mmm")</f>
        <v>Apr</v>
      </c>
      <c r="M564" t="str">
        <f>TEXT(Table1[[#This Row],[Patient Admission Date]],"ddd")</f>
        <v>Sun</v>
      </c>
      <c r="N564" t="str">
        <f>TEXT(INT(HOUR(Table1[[#This Row],[Patient Admission Date]])/3)*3,"00")&amp;"-"&amp;TEXT(INT(HOUR(Table1[[#This Row],[Patient Admission Date]])/3)*3+3,"00")</f>
        <v>18-21</v>
      </c>
      <c r="O564" t="str" cm="1">
        <f t="array" ref="O564">_xlfn.IFS(Table1[[#This Row],[Patient Age]]&lt;=14,"0-14",Table1[[#This Row],[Patient Age]]&lt;=29,"15-29",Table1[[#This Row],[Patient Age]]&lt;=44,"30-44",Table1[[#This Row],[Patient Age]]&lt;=59,"45-59",Table1[[#This Row],[Patient Age]]&lt;=74,"60-74",TRUE,"75+")</f>
        <v>75+</v>
      </c>
      <c r="P564" t="str" cm="1">
        <f t="array" ref="P564">_xlfn.IFS(Table1[[#This Row],[Patient Waittime]]&lt;=15,"0-15",Table1[[#This Row],[Patient Waittime]]&lt;=30,"16-30",Table1[[#This Row],[Patient Waittime]]&lt;=45,"31-45",Table1[[#This Row],[Patient Waittime]]&lt;=60,"46-60",TRUE,"60+")</f>
        <v>0-15</v>
      </c>
      <c r="Q564">
        <f>--(Table1[[#This Row],[Patient Waittime]]&lt;=30)</f>
        <v>1</v>
      </c>
      <c r="R564">
        <f>--Table1[[#This Row],[Patient Admission Flag]]</f>
        <v>1</v>
      </c>
      <c r="S564">
        <f>--AND(Table1[[#This Row],[WithinTarget]]=1,Table1[[#This Row],[Patient Satisfaction Score]]&gt;=7)</f>
        <v>0</v>
      </c>
      <c r="T564" t="str">
        <f>IF(LEFT(Table1[[#This Row],[Patient Gender]],1)="F","Female","Male")</f>
        <v>Female</v>
      </c>
    </row>
    <row r="565" spans="1:20" x14ac:dyDescent="0.3">
      <c r="A565" t="s">
        <v>669</v>
      </c>
      <c r="B565" s="1">
        <v>45384.211805555555</v>
      </c>
      <c r="C565" t="s">
        <v>13</v>
      </c>
      <c r="D565">
        <v>74</v>
      </c>
      <c r="E565" t="s">
        <v>18</v>
      </c>
      <c r="F565" t="s">
        <v>20</v>
      </c>
      <c r="G565" t="b">
        <v>1</v>
      </c>
      <c r="H565">
        <v>8</v>
      </c>
      <c r="I565">
        <v>39</v>
      </c>
      <c r="J565" t="b">
        <v>1</v>
      </c>
      <c r="K565">
        <f>YEAR(Table1[[#This Row],[Patient Admission Date]])</f>
        <v>2024</v>
      </c>
      <c r="L565" t="str">
        <f>TEXT(Table1[[#This Row],[Patient Admission Date]],"mmm")</f>
        <v>Apr</v>
      </c>
      <c r="M565" t="str">
        <f>TEXT(Table1[[#This Row],[Patient Admission Date]],"ddd")</f>
        <v>Tue</v>
      </c>
      <c r="N565" t="str">
        <f>TEXT(INT(HOUR(Table1[[#This Row],[Patient Admission Date]])/3)*3,"00")&amp;"-"&amp;TEXT(INT(HOUR(Table1[[#This Row],[Patient Admission Date]])/3)*3+3,"00")</f>
        <v>03-06</v>
      </c>
      <c r="O565" t="str" cm="1">
        <f t="array" ref="O565">_xlfn.IFS(Table1[[#This Row],[Patient Age]]&lt;=14,"0-14",Table1[[#This Row],[Patient Age]]&lt;=29,"15-29",Table1[[#This Row],[Patient Age]]&lt;=44,"30-44",Table1[[#This Row],[Patient Age]]&lt;=59,"45-59",Table1[[#This Row],[Patient Age]]&lt;=74,"60-74",TRUE,"75+")</f>
        <v>60-74</v>
      </c>
      <c r="P565" t="str" cm="1">
        <f t="array" ref="P565">_xlfn.IFS(Table1[[#This Row],[Patient Waittime]]&lt;=15,"0-15",Table1[[#This Row],[Patient Waittime]]&lt;=30,"16-30",Table1[[#This Row],[Patient Waittime]]&lt;=45,"31-45",Table1[[#This Row],[Patient Waittime]]&lt;=60,"46-60",TRUE,"60+")</f>
        <v>31-45</v>
      </c>
      <c r="Q565">
        <f>--(Table1[[#This Row],[Patient Waittime]]&lt;=30)</f>
        <v>0</v>
      </c>
      <c r="R565">
        <f>--Table1[[#This Row],[Patient Admission Flag]]</f>
        <v>1</v>
      </c>
      <c r="S565">
        <f>--AND(Table1[[#This Row],[WithinTarget]]=1,Table1[[#This Row],[Patient Satisfaction Score]]&gt;=7)</f>
        <v>0</v>
      </c>
      <c r="T565" t="str">
        <f>IF(LEFT(Table1[[#This Row],[Patient Gender]],1)="F","Female","Male")</f>
        <v>Female</v>
      </c>
    </row>
    <row r="566" spans="1:20" x14ac:dyDescent="0.3">
      <c r="A566" t="s">
        <v>670</v>
      </c>
      <c r="B566" s="1">
        <v>45359.347916666666</v>
      </c>
      <c r="C566" t="s">
        <v>13</v>
      </c>
      <c r="D566">
        <v>48</v>
      </c>
      <c r="E566" t="s">
        <v>10</v>
      </c>
      <c r="F566" t="s">
        <v>11</v>
      </c>
      <c r="G566" t="b">
        <v>1</v>
      </c>
      <c r="I566">
        <v>46</v>
      </c>
      <c r="J566" t="b">
        <v>1</v>
      </c>
      <c r="K566">
        <f>YEAR(Table1[[#This Row],[Patient Admission Date]])</f>
        <v>2024</v>
      </c>
      <c r="L566" t="str">
        <f>TEXT(Table1[[#This Row],[Patient Admission Date]],"mmm")</f>
        <v>Mar</v>
      </c>
      <c r="M566" t="str">
        <f>TEXT(Table1[[#This Row],[Patient Admission Date]],"ddd")</f>
        <v>Fri</v>
      </c>
      <c r="N566" t="str">
        <f>TEXT(INT(HOUR(Table1[[#This Row],[Patient Admission Date]])/3)*3,"00")&amp;"-"&amp;TEXT(INT(HOUR(Table1[[#This Row],[Patient Admission Date]])/3)*3+3,"00")</f>
        <v>06-09</v>
      </c>
      <c r="O566" t="str" cm="1">
        <f t="array" ref="O566">_xlfn.IFS(Table1[[#This Row],[Patient Age]]&lt;=14,"0-14",Table1[[#This Row],[Patient Age]]&lt;=29,"15-29",Table1[[#This Row],[Patient Age]]&lt;=44,"30-44",Table1[[#This Row],[Patient Age]]&lt;=59,"45-59",Table1[[#This Row],[Patient Age]]&lt;=74,"60-74",TRUE,"75+")</f>
        <v>45-59</v>
      </c>
      <c r="P566" t="str" cm="1">
        <f t="array" ref="P566">_xlfn.IFS(Table1[[#This Row],[Patient Waittime]]&lt;=15,"0-15",Table1[[#This Row],[Patient Waittime]]&lt;=30,"16-30",Table1[[#This Row],[Patient Waittime]]&lt;=45,"31-45",Table1[[#This Row],[Patient Waittime]]&lt;=60,"46-60",TRUE,"60+")</f>
        <v>46-60</v>
      </c>
      <c r="Q566">
        <f>--(Table1[[#This Row],[Patient Waittime]]&lt;=30)</f>
        <v>0</v>
      </c>
      <c r="R566">
        <f>--Table1[[#This Row],[Patient Admission Flag]]</f>
        <v>1</v>
      </c>
      <c r="S566">
        <f>--AND(Table1[[#This Row],[WithinTarget]]=1,Table1[[#This Row],[Patient Satisfaction Score]]&gt;=7)</f>
        <v>0</v>
      </c>
      <c r="T566" t="str">
        <f>IF(LEFT(Table1[[#This Row],[Patient Gender]],1)="F","Female","Male")</f>
        <v>Female</v>
      </c>
    </row>
    <row r="567" spans="1:20" x14ac:dyDescent="0.3">
      <c r="A567" t="s">
        <v>671</v>
      </c>
      <c r="B567" s="1">
        <v>45115.955555555556</v>
      </c>
      <c r="C567" t="s">
        <v>9</v>
      </c>
      <c r="D567">
        <v>39</v>
      </c>
      <c r="E567" t="s">
        <v>10</v>
      </c>
      <c r="F567" t="s">
        <v>11</v>
      </c>
      <c r="G567" t="b">
        <v>1</v>
      </c>
      <c r="H567">
        <v>5</v>
      </c>
      <c r="I567">
        <v>42</v>
      </c>
      <c r="J567" t="b">
        <v>1</v>
      </c>
      <c r="K567">
        <f>YEAR(Table1[[#This Row],[Patient Admission Date]])</f>
        <v>2023</v>
      </c>
      <c r="L567" t="str">
        <f>TEXT(Table1[[#This Row],[Patient Admission Date]],"mmm")</f>
        <v>Jul</v>
      </c>
      <c r="M567" t="str">
        <f>TEXT(Table1[[#This Row],[Patient Admission Date]],"ddd")</f>
        <v>Sat</v>
      </c>
      <c r="N567" t="str">
        <f>TEXT(INT(HOUR(Table1[[#This Row],[Patient Admission Date]])/3)*3,"00")&amp;"-"&amp;TEXT(INT(HOUR(Table1[[#This Row],[Patient Admission Date]])/3)*3+3,"00")</f>
        <v>21-24</v>
      </c>
      <c r="O567" t="str" cm="1">
        <f t="array" ref="O567">_xlfn.IFS(Table1[[#This Row],[Patient Age]]&lt;=14,"0-14",Table1[[#This Row],[Patient Age]]&lt;=29,"15-29",Table1[[#This Row],[Patient Age]]&lt;=44,"30-44",Table1[[#This Row],[Patient Age]]&lt;=59,"45-59",Table1[[#This Row],[Patient Age]]&lt;=74,"60-74",TRUE,"75+")</f>
        <v>30-44</v>
      </c>
      <c r="P567" t="str" cm="1">
        <f t="array" ref="P567">_xlfn.IFS(Table1[[#This Row],[Patient Waittime]]&lt;=15,"0-15",Table1[[#This Row],[Patient Waittime]]&lt;=30,"16-30",Table1[[#This Row],[Patient Waittime]]&lt;=45,"31-45",Table1[[#This Row],[Patient Waittime]]&lt;=60,"46-60",TRUE,"60+")</f>
        <v>31-45</v>
      </c>
      <c r="Q567">
        <f>--(Table1[[#This Row],[Patient Waittime]]&lt;=30)</f>
        <v>0</v>
      </c>
      <c r="R567">
        <f>--Table1[[#This Row],[Patient Admission Flag]]</f>
        <v>1</v>
      </c>
      <c r="S567">
        <f>--AND(Table1[[#This Row],[WithinTarget]]=1,Table1[[#This Row],[Patient Satisfaction Score]]&gt;=7)</f>
        <v>0</v>
      </c>
      <c r="T567" t="str">
        <f>IF(LEFT(Table1[[#This Row],[Patient Gender]],1)="F","Female","Male")</f>
        <v>Male</v>
      </c>
    </row>
    <row r="568" spans="1:20" x14ac:dyDescent="0.3">
      <c r="A568" t="s">
        <v>672</v>
      </c>
      <c r="B568" s="1">
        <v>45485.804166666669</v>
      </c>
      <c r="C568" t="s">
        <v>9</v>
      </c>
      <c r="D568">
        <v>53</v>
      </c>
      <c r="E568" t="s">
        <v>12</v>
      </c>
      <c r="F568" t="s">
        <v>17</v>
      </c>
      <c r="G568" t="b">
        <v>1</v>
      </c>
      <c r="H568">
        <v>8</v>
      </c>
      <c r="I568">
        <v>51</v>
      </c>
      <c r="J568" t="b">
        <v>1</v>
      </c>
      <c r="K568">
        <f>YEAR(Table1[[#This Row],[Patient Admission Date]])</f>
        <v>2024</v>
      </c>
      <c r="L568" t="str">
        <f>TEXT(Table1[[#This Row],[Patient Admission Date]],"mmm")</f>
        <v>Jul</v>
      </c>
      <c r="M568" t="str">
        <f>TEXT(Table1[[#This Row],[Patient Admission Date]],"ddd")</f>
        <v>Fri</v>
      </c>
      <c r="N568" t="str">
        <f>TEXT(INT(HOUR(Table1[[#This Row],[Patient Admission Date]])/3)*3,"00")&amp;"-"&amp;TEXT(INT(HOUR(Table1[[#This Row],[Patient Admission Date]])/3)*3+3,"00")</f>
        <v>18-21</v>
      </c>
      <c r="O568" t="str" cm="1">
        <f t="array" ref="O568">_xlfn.IFS(Table1[[#This Row],[Patient Age]]&lt;=14,"0-14",Table1[[#This Row],[Patient Age]]&lt;=29,"15-29",Table1[[#This Row],[Patient Age]]&lt;=44,"30-44",Table1[[#This Row],[Patient Age]]&lt;=59,"45-59",Table1[[#This Row],[Patient Age]]&lt;=74,"60-74",TRUE,"75+")</f>
        <v>45-59</v>
      </c>
      <c r="P568" t="str" cm="1">
        <f t="array" ref="P568">_xlfn.IFS(Table1[[#This Row],[Patient Waittime]]&lt;=15,"0-15",Table1[[#This Row],[Patient Waittime]]&lt;=30,"16-30",Table1[[#This Row],[Patient Waittime]]&lt;=45,"31-45",Table1[[#This Row],[Patient Waittime]]&lt;=60,"46-60",TRUE,"60+")</f>
        <v>46-60</v>
      </c>
      <c r="Q568">
        <f>--(Table1[[#This Row],[Patient Waittime]]&lt;=30)</f>
        <v>0</v>
      </c>
      <c r="R568">
        <f>--Table1[[#This Row],[Patient Admission Flag]]</f>
        <v>1</v>
      </c>
      <c r="S568">
        <f>--AND(Table1[[#This Row],[WithinTarget]]=1,Table1[[#This Row],[Patient Satisfaction Score]]&gt;=7)</f>
        <v>0</v>
      </c>
      <c r="T568" t="str">
        <f>IF(LEFT(Table1[[#This Row],[Patient Gender]],1)="F","Female","Male")</f>
        <v>Male</v>
      </c>
    </row>
    <row r="569" spans="1:20" x14ac:dyDescent="0.3">
      <c r="A569" t="s">
        <v>673</v>
      </c>
      <c r="B569" s="1">
        <v>45556.395138888889</v>
      </c>
      <c r="C569" t="s">
        <v>9</v>
      </c>
      <c r="D569">
        <v>20</v>
      </c>
      <c r="E569" t="s">
        <v>22</v>
      </c>
      <c r="F569" t="s">
        <v>17</v>
      </c>
      <c r="G569" t="b">
        <v>1</v>
      </c>
      <c r="H569">
        <v>3</v>
      </c>
      <c r="I569">
        <v>57</v>
      </c>
      <c r="J569" t="b">
        <v>1</v>
      </c>
      <c r="K569">
        <f>YEAR(Table1[[#This Row],[Patient Admission Date]])</f>
        <v>2024</v>
      </c>
      <c r="L569" t="str">
        <f>TEXT(Table1[[#This Row],[Patient Admission Date]],"mmm")</f>
        <v>Sep</v>
      </c>
      <c r="M569" t="str">
        <f>TEXT(Table1[[#This Row],[Patient Admission Date]],"ddd")</f>
        <v>Sat</v>
      </c>
      <c r="N569" t="str">
        <f>TEXT(INT(HOUR(Table1[[#This Row],[Patient Admission Date]])/3)*3,"00")&amp;"-"&amp;TEXT(INT(HOUR(Table1[[#This Row],[Patient Admission Date]])/3)*3+3,"00")</f>
        <v>09-12</v>
      </c>
      <c r="O569" t="str" cm="1">
        <f t="array" ref="O569">_xlfn.IFS(Table1[[#This Row],[Patient Age]]&lt;=14,"0-14",Table1[[#This Row],[Patient Age]]&lt;=29,"15-29",Table1[[#This Row],[Patient Age]]&lt;=44,"30-44",Table1[[#This Row],[Patient Age]]&lt;=59,"45-59",Table1[[#This Row],[Patient Age]]&lt;=74,"60-74",TRUE,"75+")</f>
        <v>15-29</v>
      </c>
      <c r="P569" t="str" cm="1">
        <f t="array" ref="P569">_xlfn.IFS(Table1[[#This Row],[Patient Waittime]]&lt;=15,"0-15",Table1[[#This Row],[Patient Waittime]]&lt;=30,"16-30",Table1[[#This Row],[Patient Waittime]]&lt;=45,"31-45",Table1[[#This Row],[Patient Waittime]]&lt;=60,"46-60",TRUE,"60+")</f>
        <v>46-60</v>
      </c>
      <c r="Q569">
        <f>--(Table1[[#This Row],[Patient Waittime]]&lt;=30)</f>
        <v>0</v>
      </c>
      <c r="R569">
        <f>--Table1[[#This Row],[Patient Admission Flag]]</f>
        <v>1</v>
      </c>
      <c r="S569">
        <f>--AND(Table1[[#This Row],[WithinTarget]]=1,Table1[[#This Row],[Patient Satisfaction Score]]&gt;=7)</f>
        <v>0</v>
      </c>
      <c r="T569" t="str">
        <f>IF(LEFT(Table1[[#This Row],[Patient Gender]],1)="F","Female","Male")</f>
        <v>Male</v>
      </c>
    </row>
    <row r="570" spans="1:20" x14ac:dyDescent="0.3">
      <c r="A570" t="s">
        <v>674</v>
      </c>
      <c r="B570" s="1">
        <v>45408.375694444447</v>
      </c>
      <c r="C570" t="s">
        <v>9</v>
      </c>
      <c r="D570">
        <v>40</v>
      </c>
      <c r="E570" t="s">
        <v>10</v>
      </c>
      <c r="F570" t="s">
        <v>17</v>
      </c>
      <c r="G570" t="b">
        <v>0</v>
      </c>
      <c r="I570">
        <v>23</v>
      </c>
      <c r="J570" t="b">
        <v>0</v>
      </c>
      <c r="K570">
        <f>YEAR(Table1[[#This Row],[Patient Admission Date]])</f>
        <v>2024</v>
      </c>
      <c r="L570" t="str">
        <f>TEXT(Table1[[#This Row],[Patient Admission Date]],"mmm")</f>
        <v>Apr</v>
      </c>
      <c r="M570" t="str">
        <f>TEXT(Table1[[#This Row],[Patient Admission Date]],"ddd")</f>
        <v>Fri</v>
      </c>
      <c r="N570" t="str">
        <f>TEXT(INT(HOUR(Table1[[#This Row],[Patient Admission Date]])/3)*3,"00")&amp;"-"&amp;TEXT(INT(HOUR(Table1[[#This Row],[Patient Admission Date]])/3)*3+3,"00")</f>
        <v>09-12</v>
      </c>
      <c r="O570" t="str" cm="1">
        <f t="array" ref="O570">_xlfn.IFS(Table1[[#This Row],[Patient Age]]&lt;=14,"0-14",Table1[[#This Row],[Patient Age]]&lt;=29,"15-29",Table1[[#This Row],[Patient Age]]&lt;=44,"30-44",Table1[[#This Row],[Patient Age]]&lt;=59,"45-59",Table1[[#This Row],[Patient Age]]&lt;=74,"60-74",TRUE,"75+")</f>
        <v>30-44</v>
      </c>
      <c r="P570" t="str" cm="1">
        <f t="array" ref="P570">_xlfn.IFS(Table1[[#This Row],[Patient Waittime]]&lt;=15,"0-15",Table1[[#This Row],[Patient Waittime]]&lt;=30,"16-30",Table1[[#This Row],[Patient Waittime]]&lt;=45,"31-45",Table1[[#This Row],[Patient Waittime]]&lt;=60,"46-60",TRUE,"60+")</f>
        <v>16-30</v>
      </c>
      <c r="Q570">
        <f>--(Table1[[#This Row],[Patient Waittime]]&lt;=30)</f>
        <v>1</v>
      </c>
      <c r="R570">
        <f>--Table1[[#This Row],[Patient Admission Flag]]</f>
        <v>0</v>
      </c>
      <c r="S570">
        <f>--AND(Table1[[#This Row],[WithinTarget]]=1,Table1[[#This Row],[Patient Satisfaction Score]]&gt;=7)</f>
        <v>0</v>
      </c>
      <c r="T570" t="str">
        <f>IF(LEFT(Table1[[#This Row],[Patient Gender]],1)="F","Female","Male")</f>
        <v>Male</v>
      </c>
    </row>
    <row r="571" spans="1:20" x14ac:dyDescent="0.3">
      <c r="A571" t="s">
        <v>675</v>
      </c>
      <c r="B571" s="1">
        <v>45595.15902777778</v>
      </c>
      <c r="C571" t="s">
        <v>13</v>
      </c>
      <c r="D571">
        <v>23</v>
      </c>
      <c r="E571" t="s">
        <v>10</v>
      </c>
      <c r="F571" t="s">
        <v>11</v>
      </c>
      <c r="G571" t="b">
        <v>0</v>
      </c>
      <c r="I571">
        <v>24</v>
      </c>
      <c r="J571" t="b">
        <v>0</v>
      </c>
      <c r="K571">
        <f>YEAR(Table1[[#This Row],[Patient Admission Date]])</f>
        <v>2024</v>
      </c>
      <c r="L571" t="str">
        <f>TEXT(Table1[[#This Row],[Patient Admission Date]],"mmm")</f>
        <v>Oct</v>
      </c>
      <c r="M571" t="str">
        <f>TEXT(Table1[[#This Row],[Patient Admission Date]],"ddd")</f>
        <v>Wed</v>
      </c>
      <c r="N571" t="str">
        <f>TEXT(INT(HOUR(Table1[[#This Row],[Patient Admission Date]])/3)*3,"00")&amp;"-"&amp;TEXT(INT(HOUR(Table1[[#This Row],[Patient Admission Date]])/3)*3+3,"00")</f>
        <v>03-06</v>
      </c>
      <c r="O571" t="str" cm="1">
        <f t="array" ref="O571">_xlfn.IFS(Table1[[#This Row],[Patient Age]]&lt;=14,"0-14",Table1[[#This Row],[Patient Age]]&lt;=29,"15-29",Table1[[#This Row],[Patient Age]]&lt;=44,"30-44",Table1[[#This Row],[Patient Age]]&lt;=59,"45-59",Table1[[#This Row],[Patient Age]]&lt;=74,"60-74",TRUE,"75+")</f>
        <v>15-29</v>
      </c>
      <c r="P571" t="str" cm="1">
        <f t="array" ref="P571">_xlfn.IFS(Table1[[#This Row],[Patient Waittime]]&lt;=15,"0-15",Table1[[#This Row],[Patient Waittime]]&lt;=30,"16-30",Table1[[#This Row],[Patient Waittime]]&lt;=45,"31-45",Table1[[#This Row],[Patient Waittime]]&lt;=60,"46-60",TRUE,"60+")</f>
        <v>16-30</v>
      </c>
      <c r="Q571">
        <f>--(Table1[[#This Row],[Patient Waittime]]&lt;=30)</f>
        <v>1</v>
      </c>
      <c r="R571">
        <f>--Table1[[#This Row],[Patient Admission Flag]]</f>
        <v>0</v>
      </c>
      <c r="S571">
        <f>--AND(Table1[[#This Row],[WithinTarget]]=1,Table1[[#This Row],[Patient Satisfaction Score]]&gt;=7)</f>
        <v>0</v>
      </c>
      <c r="T571" t="str">
        <f>IF(LEFT(Table1[[#This Row],[Patient Gender]],1)="F","Female","Male")</f>
        <v>Female</v>
      </c>
    </row>
    <row r="572" spans="1:20" x14ac:dyDescent="0.3">
      <c r="A572" t="s">
        <v>676</v>
      </c>
      <c r="B572" s="1">
        <v>45151.080555555556</v>
      </c>
      <c r="C572" t="s">
        <v>13</v>
      </c>
      <c r="D572">
        <v>37</v>
      </c>
      <c r="E572" t="s">
        <v>22</v>
      </c>
      <c r="F572" t="s">
        <v>15</v>
      </c>
      <c r="G572" t="b">
        <v>1</v>
      </c>
      <c r="I572">
        <v>51</v>
      </c>
      <c r="J572" t="b">
        <v>1</v>
      </c>
      <c r="K572">
        <f>YEAR(Table1[[#This Row],[Patient Admission Date]])</f>
        <v>2023</v>
      </c>
      <c r="L572" t="str">
        <f>TEXT(Table1[[#This Row],[Patient Admission Date]],"mmm")</f>
        <v>Aug</v>
      </c>
      <c r="M572" t="str">
        <f>TEXT(Table1[[#This Row],[Patient Admission Date]],"ddd")</f>
        <v>Sun</v>
      </c>
      <c r="N572" t="str">
        <f>TEXT(INT(HOUR(Table1[[#This Row],[Patient Admission Date]])/3)*3,"00")&amp;"-"&amp;TEXT(INT(HOUR(Table1[[#This Row],[Patient Admission Date]])/3)*3+3,"00")</f>
        <v>00-03</v>
      </c>
      <c r="O572" t="str" cm="1">
        <f t="array" ref="O572">_xlfn.IFS(Table1[[#This Row],[Patient Age]]&lt;=14,"0-14",Table1[[#This Row],[Patient Age]]&lt;=29,"15-29",Table1[[#This Row],[Patient Age]]&lt;=44,"30-44",Table1[[#This Row],[Patient Age]]&lt;=59,"45-59",Table1[[#This Row],[Patient Age]]&lt;=74,"60-74",TRUE,"75+")</f>
        <v>30-44</v>
      </c>
      <c r="P572" t="str" cm="1">
        <f t="array" ref="P572">_xlfn.IFS(Table1[[#This Row],[Patient Waittime]]&lt;=15,"0-15",Table1[[#This Row],[Patient Waittime]]&lt;=30,"16-30",Table1[[#This Row],[Patient Waittime]]&lt;=45,"31-45",Table1[[#This Row],[Patient Waittime]]&lt;=60,"46-60",TRUE,"60+")</f>
        <v>46-60</v>
      </c>
      <c r="Q572">
        <f>--(Table1[[#This Row],[Patient Waittime]]&lt;=30)</f>
        <v>0</v>
      </c>
      <c r="R572">
        <f>--Table1[[#This Row],[Patient Admission Flag]]</f>
        <v>1</v>
      </c>
      <c r="S572">
        <f>--AND(Table1[[#This Row],[WithinTarget]]=1,Table1[[#This Row],[Patient Satisfaction Score]]&gt;=7)</f>
        <v>0</v>
      </c>
      <c r="T572" t="str">
        <f>IF(LEFT(Table1[[#This Row],[Patient Gender]],1)="F","Female","Male")</f>
        <v>Female</v>
      </c>
    </row>
    <row r="573" spans="1:20" x14ac:dyDescent="0.3">
      <c r="A573" t="s">
        <v>677</v>
      </c>
      <c r="B573" s="1">
        <v>45097.571527777778</v>
      </c>
      <c r="C573" t="s">
        <v>9</v>
      </c>
      <c r="D573">
        <v>37</v>
      </c>
      <c r="E573" t="s">
        <v>18</v>
      </c>
      <c r="F573" t="s">
        <v>11</v>
      </c>
      <c r="G573" t="b">
        <v>1</v>
      </c>
      <c r="I573">
        <v>32</v>
      </c>
      <c r="J573" t="b">
        <v>1</v>
      </c>
      <c r="K573">
        <f>YEAR(Table1[[#This Row],[Patient Admission Date]])</f>
        <v>2023</v>
      </c>
      <c r="L573" t="str">
        <f>TEXT(Table1[[#This Row],[Patient Admission Date]],"mmm")</f>
        <v>Jun</v>
      </c>
      <c r="M573" t="str">
        <f>TEXT(Table1[[#This Row],[Patient Admission Date]],"ddd")</f>
        <v>Tue</v>
      </c>
      <c r="N573" t="str">
        <f>TEXT(INT(HOUR(Table1[[#This Row],[Patient Admission Date]])/3)*3,"00")&amp;"-"&amp;TEXT(INT(HOUR(Table1[[#This Row],[Patient Admission Date]])/3)*3+3,"00")</f>
        <v>12-15</v>
      </c>
      <c r="O573" t="str" cm="1">
        <f t="array" ref="O573">_xlfn.IFS(Table1[[#This Row],[Patient Age]]&lt;=14,"0-14",Table1[[#This Row],[Patient Age]]&lt;=29,"15-29",Table1[[#This Row],[Patient Age]]&lt;=44,"30-44",Table1[[#This Row],[Patient Age]]&lt;=59,"45-59",Table1[[#This Row],[Patient Age]]&lt;=74,"60-74",TRUE,"75+")</f>
        <v>30-44</v>
      </c>
      <c r="P573" t="str" cm="1">
        <f t="array" ref="P573">_xlfn.IFS(Table1[[#This Row],[Patient Waittime]]&lt;=15,"0-15",Table1[[#This Row],[Patient Waittime]]&lt;=30,"16-30",Table1[[#This Row],[Patient Waittime]]&lt;=45,"31-45",Table1[[#This Row],[Patient Waittime]]&lt;=60,"46-60",TRUE,"60+")</f>
        <v>31-45</v>
      </c>
      <c r="Q573">
        <f>--(Table1[[#This Row],[Patient Waittime]]&lt;=30)</f>
        <v>0</v>
      </c>
      <c r="R573">
        <f>--Table1[[#This Row],[Patient Admission Flag]]</f>
        <v>1</v>
      </c>
      <c r="S573">
        <f>--AND(Table1[[#This Row],[WithinTarget]]=1,Table1[[#This Row],[Patient Satisfaction Score]]&gt;=7)</f>
        <v>0</v>
      </c>
      <c r="T573" t="str">
        <f>IF(LEFT(Table1[[#This Row],[Patient Gender]],1)="F","Female","Male")</f>
        <v>Male</v>
      </c>
    </row>
    <row r="574" spans="1:20" x14ac:dyDescent="0.3">
      <c r="A574" t="s">
        <v>678</v>
      </c>
      <c r="B574" s="1">
        <v>45217.835416666669</v>
      </c>
      <c r="C574" t="s">
        <v>9</v>
      </c>
      <c r="D574">
        <v>30</v>
      </c>
      <c r="E574" t="s">
        <v>14</v>
      </c>
      <c r="F574" t="s">
        <v>17</v>
      </c>
      <c r="G574" t="b">
        <v>1</v>
      </c>
      <c r="H574">
        <v>2</v>
      </c>
      <c r="I574">
        <v>53</v>
      </c>
      <c r="J574" t="b">
        <v>1</v>
      </c>
      <c r="K574">
        <f>YEAR(Table1[[#This Row],[Patient Admission Date]])</f>
        <v>2023</v>
      </c>
      <c r="L574" t="str">
        <f>TEXT(Table1[[#This Row],[Patient Admission Date]],"mmm")</f>
        <v>Oct</v>
      </c>
      <c r="M574" t="str">
        <f>TEXT(Table1[[#This Row],[Patient Admission Date]],"ddd")</f>
        <v>Wed</v>
      </c>
      <c r="N574" t="str">
        <f>TEXT(INT(HOUR(Table1[[#This Row],[Patient Admission Date]])/3)*3,"00")&amp;"-"&amp;TEXT(INT(HOUR(Table1[[#This Row],[Patient Admission Date]])/3)*3+3,"00")</f>
        <v>18-21</v>
      </c>
      <c r="O574" t="str" cm="1">
        <f t="array" ref="O574">_xlfn.IFS(Table1[[#This Row],[Patient Age]]&lt;=14,"0-14",Table1[[#This Row],[Patient Age]]&lt;=29,"15-29",Table1[[#This Row],[Patient Age]]&lt;=44,"30-44",Table1[[#This Row],[Patient Age]]&lt;=59,"45-59",Table1[[#This Row],[Patient Age]]&lt;=74,"60-74",TRUE,"75+")</f>
        <v>30-44</v>
      </c>
      <c r="P574" t="str" cm="1">
        <f t="array" ref="P574">_xlfn.IFS(Table1[[#This Row],[Patient Waittime]]&lt;=15,"0-15",Table1[[#This Row],[Patient Waittime]]&lt;=30,"16-30",Table1[[#This Row],[Patient Waittime]]&lt;=45,"31-45",Table1[[#This Row],[Patient Waittime]]&lt;=60,"46-60",TRUE,"60+")</f>
        <v>46-60</v>
      </c>
      <c r="Q574">
        <f>--(Table1[[#This Row],[Patient Waittime]]&lt;=30)</f>
        <v>0</v>
      </c>
      <c r="R574">
        <f>--Table1[[#This Row],[Patient Admission Flag]]</f>
        <v>1</v>
      </c>
      <c r="S574">
        <f>--AND(Table1[[#This Row],[WithinTarget]]=1,Table1[[#This Row],[Patient Satisfaction Score]]&gt;=7)</f>
        <v>0</v>
      </c>
      <c r="T574" t="str">
        <f>IF(LEFT(Table1[[#This Row],[Patient Gender]],1)="F","Female","Male")</f>
        <v>Male</v>
      </c>
    </row>
    <row r="575" spans="1:20" x14ac:dyDescent="0.3">
      <c r="A575" t="s">
        <v>679</v>
      </c>
      <c r="B575" s="1">
        <v>45120.22152777778</v>
      </c>
      <c r="C575" t="s">
        <v>13</v>
      </c>
      <c r="D575">
        <v>34</v>
      </c>
      <c r="E575" t="s">
        <v>10</v>
      </c>
      <c r="F575" t="s">
        <v>11</v>
      </c>
      <c r="G575" t="b">
        <v>1</v>
      </c>
      <c r="I575">
        <v>43</v>
      </c>
      <c r="J575" t="b">
        <v>1</v>
      </c>
      <c r="K575">
        <f>YEAR(Table1[[#This Row],[Patient Admission Date]])</f>
        <v>2023</v>
      </c>
      <c r="L575" t="str">
        <f>TEXT(Table1[[#This Row],[Patient Admission Date]],"mmm")</f>
        <v>Jul</v>
      </c>
      <c r="M575" t="str">
        <f>TEXT(Table1[[#This Row],[Patient Admission Date]],"ddd")</f>
        <v>Thu</v>
      </c>
      <c r="N575" t="str">
        <f>TEXT(INT(HOUR(Table1[[#This Row],[Patient Admission Date]])/3)*3,"00")&amp;"-"&amp;TEXT(INT(HOUR(Table1[[#This Row],[Patient Admission Date]])/3)*3+3,"00")</f>
        <v>03-06</v>
      </c>
      <c r="O575" t="str" cm="1">
        <f t="array" ref="O575">_xlfn.IFS(Table1[[#This Row],[Patient Age]]&lt;=14,"0-14",Table1[[#This Row],[Patient Age]]&lt;=29,"15-29",Table1[[#This Row],[Patient Age]]&lt;=44,"30-44",Table1[[#This Row],[Patient Age]]&lt;=59,"45-59",Table1[[#This Row],[Patient Age]]&lt;=74,"60-74",TRUE,"75+")</f>
        <v>30-44</v>
      </c>
      <c r="P575" t="str" cm="1">
        <f t="array" ref="P575">_xlfn.IFS(Table1[[#This Row],[Patient Waittime]]&lt;=15,"0-15",Table1[[#This Row],[Patient Waittime]]&lt;=30,"16-30",Table1[[#This Row],[Patient Waittime]]&lt;=45,"31-45",Table1[[#This Row],[Patient Waittime]]&lt;=60,"46-60",TRUE,"60+")</f>
        <v>31-45</v>
      </c>
      <c r="Q575">
        <f>--(Table1[[#This Row],[Patient Waittime]]&lt;=30)</f>
        <v>0</v>
      </c>
      <c r="R575">
        <f>--Table1[[#This Row],[Patient Admission Flag]]</f>
        <v>1</v>
      </c>
      <c r="S575">
        <f>--AND(Table1[[#This Row],[WithinTarget]]=1,Table1[[#This Row],[Patient Satisfaction Score]]&gt;=7)</f>
        <v>0</v>
      </c>
      <c r="T575" t="str">
        <f>IF(LEFT(Table1[[#This Row],[Patient Gender]],1)="F","Female","Male")</f>
        <v>Female</v>
      </c>
    </row>
    <row r="576" spans="1:20" x14ac:dyDescent="0.3">
      <c r="A576" t="s">
        <v>680</v>
      </c>
      <c r="B576" s="1">
        <v>45079.678472222222</v>
      </c>
      <c r="C576" t="s">
        <v>13</v>
      </c>
      <c r="D576">
        <v>6</v>
      </c>
      <c r="E576" t="s">
        <v>10</v>
      </c>
      <c r="F576" t="s">
        <v>15</v>
      </c>
      <c r="G576" t="b">
        <v>0</v>
      </c>
      <c r="I576">
        <v>20</v>
      </c>
      <c r="J576" t="b">
        <v>0</v>
      </c>
      <c r="K576">
        <f>YEAR(Table1[[#This Row],[Patient Admission Date]])</f>
        <v>2023</v>
      </c>
      <c r="L576" t="str">
        <f>TEXT(Table1[[#This Row],[Patient Admission Date]],"mmm")</f>
        <v>Jun</v>
      </c>
      <c r="M576" t="str">
        <f>TEXT(Table1[[#This Row],[Patient Admission Date]],"ddd")</f>
        <v>Fri</v>
      </c>
      <c r="N576" t="str">
        <f>TEXT(INT(HOUR(Table1[[#This Row],[Patient Admission Date]])/3)*3,"00")&amp;"-"&amp;TEXT(INT(HOUR(Table1[[#This Row],[Patient Admission Date]])/3)*3+3,"00")</f>
        <v>15-18</v>
      </c>
      <c r="O576" t="str" cm="1">
        <f t="array" ref="O576">_xlfn.IFS(Table1[[#This Row],[Patient Age]]&lt;=14,"0-14",Table1[[#This Row],[Patient Age]]&lt;=29,"15-29",Table1[[#This Row],[Patient Age]]&lt;=44,"30-44",Table1[[#This Row],[Patient Age]]&lt;=59,"45-59",Table1[[#This Row],[Patient Age]]&lt;=74,"60-74",TRUE,"75+")</f>
        <v>0-14</v>
      </c>
      <c r="P576" t="str" cm="1">
        <f t="array" ref="P576">_xlfn.IFS(Table1[[#This Row],[Patient Waittime]]&lt;=15,"0-15",Table1[[#This Row],[Patient Waittime]]&lt;=30,"16-30",Table1[[#This Row],[Patient Waittime]]&lt;=45,"31-45",Table1[[#This Row],[Patient Waittime]]&lt;=60,"46-60",TRUE,"60+")</f>
        <v>16-30</v>
      </c>
      <c r="Q576">
        <f>--(Table1[[#This Row],[Patient Waittime]]&lt;=30)</f>
        <v>1</v>
      </c>
      <c r="R576">
        <f>--Table1[[#This Row],[Patient Admission Flag]]</f>
        <v>0</v>
      </c>
      <c r="S576">
        <f>--AND(Table1[[#This Row],[WithinTarget]]=1,Table1[[#This Row],[Patient Satisfaction Score]]&gt;=7)</f>
        <v>0</v>
      </c>
      <c r="T576" t="str">
        <f>IF(LEFT(Table1[[#This Row],[Patient Gender]],1)="F","Female","Male")</f>
        <v>Female</v>
      </c>
    </row>
    <row r="577" spans="1:20" x14ac:dyDescent="0.3">
      <c r="A577" t="s">
        <v>681</v>
      </c>
      <c r="B577" s="1">
        <v>45029.063888888886</v>
      </c>
      <c r="C577" t="s">
        <v>9</v>
      </c>
      <c r="D577">
        <v>31</v>
      </c>
      <c r="E577" t="s">
        <v>19</v>
      </c>
      <c r="F577" t="s">
        <v>11</v>
      </c>
      <c r="G577" t="b">
        <v>0</v>
      </c>
      <c r="I577">
        <v>14</v>
      </c>
      <c r="J577" t="b">
        <v>0</v>
      </c>
      <c r="K577">
        <f>YEAR(Table1[[#This Row],[Patient Admission Date]])</f>
        <v>2023</v>
      </c>
      <c r="L577" t="str">
        <f>TEXT(Table1[[#This Row],[Patient Admission Date]],"mmm")</f>
        <v>Apr</v>
      </c>
      <c r="M577" t="str">
        <f>TEXT(Table1[[#This Row],[Patient Admission Date]],"ddd")</f>
        <v>Thu</v>
      </c>
      <c r="N577" t="str">
        <f>TEXT(INT(HOUR(Table1[[#This Row],[Patient Admission Date]])/3)*3,"00")&amp;"-"&amp;TEXT(INT(HOUR(Table1[[#This Row],[Patient Admission Date]])/3)*3+3,"00")</f>
        <v>00-03</v>
      </c>
      <c r="O577" t="str" cm="1">
        <f t="array" ref="O577">_xlfn.IFS(Table1[[#This Row],[Patient Age]]&lt;=14,"0-14",Table1[[#This Row],[Patient Age]]&lt;=29,"15-29",Table1[[#This Row],[Patient Age]]&lt;=44,"30-44",Table1[[#This Row],[Patient Age]]&lt;=59,"45-59",Table1[[#This Row],[Patient Age]]&lt;=74,"60-74",TRUE,"75+")</f>
        <v>30-44</v>
      </c>
      <c r="P577" t="str" cm="1">
        <f t="array" ref="P577">_xlfn.IFS(Table1[[#This Row],[Patient Waittime]]&lt;=15,"0-15",Table1[[#This Row],[Patient Waittime]]&lt;=30,"16-30",Table1[[#This Row],[Patient Waittime]]&lt;=45,"31-45",Table1[[#This Row],[Patient Waittime]]&lt;=60,"46-60",TRUE,"60+")</f>
        <v>0-15</v>
      </c>
      <c r="Q577">
        <f>--(Table1[[#This Row],[Patient Waittime]]&lt;=30)</f>
        <v>1</v>
      </c>
      <c r="R577">
        <f>--Table1[[#This Row],[Patient Admission Flag]]</f>
        <v>0</v>
      </c>
      <c r="S577">
        <f>--AND(Table1[[#This Row],[WithinTarget]]=1,Table1[[#This Row],[Patient Satisfaction Score]]&gt;=7)</f>
        <v>0</v>
      </c>
      <c r="T577" t="str">
        <f>IF(LEFT(Table1[[#This Row],[Patient Gender]],1)="F","Female","Male")</f>
        <v>Male</v>
      </c>
    </row>
    <row r="578" spans="1:20" x14ac:dyDescent="0.3">
      <c r="A578" t="s">
        <v>682</v>
      </c>
      <c r="B578" s="1">
        <v>45303.288888888892</v>
      </c>
      <c r="C578" t="s">
        <v>9</v>
      </c>
      <c r="D578">
        <v>68</v>
      </c>
      <c r="E578" t="s">
        <v>12</v>
      </c>
      <c r="F578" t="s">
        <v>15</v>
      </c>
      <c r="G578" t="b">
        <v>1</v>
      </c>
      <c r="I578">
        <v>33</v>
      </c>
      <c r="J578" t="b">
        <v>1</v>
      </c>
      <c r="K578">
        <f>YEAR(Table1[[#This Row],[Patient Admission Date]])</f>
        <v>2024</v>
      </c>
      <c r="L578" t="str">
        <f>TEXT(Table1[[#This Row],[Patient Admission Date]],"mmm")</f>
        <v>Jan</v>
      </c>
      <c r="M578" t="str">
        <f>TEXT(Table1[[#This Row],[Patient Admission Date]],"ddd")</f>
        <v>Fri</v>
      </c>
      <c r="N578" t="str">
        <f>TEXT(INT(HOUR(Table1[[#This Row],[Patient Admission Date]])/3)*3,"00")&amp;"-"&amp;TEXT(INT(HOUR(Table1[[#This Row],[Patient Admission Date]])/3)*3+3,"00")</f>
        <v>06-09</v>
      </c>
      <c r="O578" t="str" cm="1">
        <f t="array" ref="O578">_xlfn.IFS(Table1[[#This Row],[Patient Age]]&lt;=14,"0-14",Table1[[#This Row],[Patient Age]]&lt;=29,"15-29",Table1[[#This Row],[Patient Age]]&lt;=44,"30-44",Table1[[#This Row],[Patient Age]]&lt;=59,"45-59",Table1[[#This Row],[Patient Age]]&lt;=74,"60-74",TRUE,"75+")</f>
        <v>60-74</v>
      </c>
      <c r="P578" t="str" cm="1">
        <f t="array" ref="P578">_xlfn.IFS(Table1[[#This Row],[Patient Waittime]]&lt;=15,"0-15",Table1[[#This Row],[Patient Waittime]]&lt;=30,"16-30",Table1[[#This Row],[Patient Waittime]]&lt;=45,"31-45",Table1[[#This Row],[Patient Waittime]]&lt;=60,"46-60",TRUE,"60+")</f>
        <v>31-45</v>
      </c>
      <c r="Q578">
        <f>--(Table1[[#This Row],[Patient Waittime]]&lt;=30)</f>
        <v>0</v>
      </c>
      <c r="R578">
        <f>--Table1[[#This Row],[Patient Admission Flag]]</f>
        <v>1</v>
      </c>
      <c r="S578">
        <f>--AND(Table1[[#This Row],[WithinTarget]]=1,Table1[[#This Row],[Patient Satisfaction Score]]&gt;=7)</f>
        <v>0</v>
      </c>
      <c r="T578" t="str">
        <f>IF(LEFT(Table1[[#This Row],[Patient Gender]],1)="F","Female","Male")</f>
        <v>Male</v>
      </c>
    </row>
    <row r="579" spans="1:20" x14ac:dyDescent="0.3">
      <c r="A579" t="s">
        <v>683</v>
      </c>
      <c r="B579" s="1">
        <v>45290.913888888892</v>
      </c>
      <c r="C579" t="s">
        <v>13</v>
      </c>
      <c r="D579">
        <v>73</v>
      </c>
      <c r="E579" t="s">
        <v>14</v>
      </c>
      <c r="F579" t="s">
        <v>11</v>
      </c>
      <c r="G579" t="b">
        <v>1</v>
      </c>
      <c r="H579">
        <v>4</v>
      </c>
      <c r="I579">
        <v>20</v>
      </c>
      <c r="J579" t="b">
        <v>1</v>
      </c>
      <c r="K579">
        <f>YEAR(Table1[[#This Row],[Patient Admission Date]])</f>
        <v>2023</v>
      </c>
      <c r="L579" t="str">
        <f>TEXT(Table1[[#This Row],[Patient Admission Date]],"mmm")</f>
        <v>Dec</v>
      </c>
      <c r="M579" t="str">
        <f>TEXT(Table1[[#This Row],[Patient Admission Date]],"ddd")</f>
        <v>Sat</v>
      </c>
      <c r="N579" t="str">
        <f>TEXT(INT(HOUR(Table1[[#This Row],[Patient Admission Date]])/3)*3,"00")&amp;"-"&amp;TEXT(INT(HOUR(Table1[[#This Row],[Patient Admission Date]])/3)*3+3,"00")</f>
        <v>21-24</v>
      </c>
      <c r="O579" t="str" cm="1">
        <f t="array" ref="O579">_xlfn.IFS(Table1[[#This Row],[Patient Age]]&lt;=14,"0-14",Table1[[#This Row],[Patient Age]]&lt;=29,"15-29",Table1[[#This Row],[Patient Age]]&lt;=44,"30-44",Table1[[#This Row],[Patient Age]]&lt;=59,"45-59",Table1[[#This Row],[Patient Age]]&lt;=74,"60-74",TRUE,"75+")</f>
        <v>60-74</v>
      </c>
      <c r="P579" t="str" cm="1">
        <f t="array" ref="P579">_xlfn.IFS(Table1[[#This Row],[Patient Waittime]]&lt;=15,"0-15",Table1[[#This Row],[Patient Waittime]]&lt;=30,"16-30",Table1[[#This Row],[Patient Waittime]]&lt;=45,"31-45",Table1[[#This Row],[Patient Waittime]]&lt;=60,"46-60",TRUE,"60+")</f>
        <v>16-30</v>
      </c>
      <c r="Q579">
        <f>--(Table1[[#This Row],[Patient Waittime]]&lt;=30)</f>
        <v>1</v>
      </c>
      <c r="R579">
        <f>--Table1[[#This Row],[Patient Admission Flag]]</f>
        <v>1</v>
      </c>
      <c r="S579">
        <f>--AND(Table1[[#This Row],[WithinTarget]]=1,Table1[[#This Row],[Patient Satisfaction Score]]&gt;=7)</f>
        <v>0</v>
      </c>
      <c r="T579" t="str">
        <f>IF(LEFT(Table1[[#This Row],[Patient Gender]],1)="F","Female","Male")</f>
        <v>Female</v>
      </c>
    </row>
    <row r="580" spans="1:20" x14ac:dyDescent="0.3">
      <c r="A580" t="s">
        <v>684</v>
      </c>
      <c r="B580" s="1">
        <v>45263.086805555555</v>
      </c>
      <c r="C580" t="s">
        <v>13</v>
      </c>
      <c r="D580">
        <v>56</v>
      </c>
      <c r="E580" t="s">
        <v>19</v>
      </c>
      <c r="F580" t="s">
        <v>11</v>
      </c>
      <c r="G580" t="b">
        <v>1</v>
      </c>
      <c r="I580">
        <v>28</v>
      </c>
      <c r="J580" t="b">
        <v>1</v>
      </c>
      <c r="K580">
        <f>YEAR(Table1[[#This Row],[Patient Admission Date]])</f>
        <v>2023</v>
      </c>
      <c r="L580" t="str">
        <f>TEXT(Table1[[#This Row],[Patient Admission Date]],"mmm")</f>
        <v>Dec</v>
      </c>
      <c r="M580" t="str">
        <f>TEXT(Table1[[#This Row],[Patient Admission Date]],"ddd")</f>
        <v>Sun</v>
      </c>
      <c r="N580" t="str">
        <f>TEXT(INT(HOUR(Table1[[#This Row],[Patient Admission Date]])/3)*3,"00")&amp;"-"&amp;TEXT(INT(HOUR(Table1[[#This Row],[Patient Admission Date]])/3)*3+3,"00")</f>
        <v>00-03</v>
      </c>
      <c r="O580" t="str" cm="1">
        <f t="array" ref="O580">_xlfn.IFS(Table1[[#This Row],[Patient Age]]&lt;=14,"0-14",Table1[[#This Row],[Patient Age]]&lt;=29,"15-29",Table1[[#This Row],[Patient Age]]&lt;=44,"30-44",Table1[[#This Row],[Patient Age]]&lt;=59,"45-59",Table1[[#This Row],[Patient Age]]&lt;=74,"60-74",TRUE,"75+")</f>
        <v>45-59</v>
      </c>
      <c r="P580" t="str" cm="1">
        <f t="array" ref="P580">_xlfn.IFS(Table1[[#This Row],[Patient Waittime]]&lt;=15,"0-15",Table1[[#This Row],[Patient Waittime]]&lt;=30,"16-30",Table1[[#This Row],[Patient Waittime]]&lt;=45,"31-45",Table1[[#This Row],[Patient Waittime]]&lt;=60,"46-60",TRUE,"60+")</f>
        <v>16-30</v>
      </c>
      <c r="Q580">
        <f>--(Table1[[#This Row],[Patient Waittime]]&lt;=30)</f>
        <v>1</v>
      </c>
      <c r="R580">
        <f>--Table1[[#This Row],[Patient Admission Flag]]</f>
        <v>1</v>
      </c>
      <c r="S580">
        <f>--AND(Table1[[#This Row],[WithinTarget]]=1,Table1[[#This Row],[Patient Satisfaction Score]]&gt;=7)</f>
        <v>0</v>
      </c>
      <c r="T580" t="str">
        <f>IF(LEFT(Table1[[#This Row],[Patient Gender]],1)="F","Female","Male")</f>
        <v>Female</v>
      </c>
    </row>
    <row r="581" spans="1:20" x14ac:dyDescent="0.3">
      <c r="A581" t="s">
        <v>685</v>
      </c>
      <c r="B581" s="1">
        <v>45091.923611111109</v>
      </c>
      <c r="C581" t="s">
        <v>13</v>
      </c>
      <c r="D581">
        <v>63</v>
      </c>
      <c r="E581" t="s">
        <v>10</v>
      </c>
      <c r="F581" t="s">
        <v>11</v>
      </c>
      <c r="G581" t="b">
        <v>1</v>
      </c>
      <c r="H581">
        <v>0</v>
      </c>
      <c r="I581">
        <v>46</v>
      </c>
      <c r="J581" t="b">
        <v>1</v>
      </c>
      <c r="K581">
        <f>YEAR(Table1[[#This Row],[Patient Admission Date]])</f>
        <v>2023</v>
      </c>
      <c r="L581" t="str">
        <f>TEXT(Table1[[#This Row],[Patient Admission Date]],"mmm")</f>
        <v>Jun</v>
      </c>
      <c r="M581" t="str">
        <f>TEXT(Table1[[#This Row],[Patient Admission Date]],"ddd")</f>
        <v>Wed</v>
      </c>
      <c r="N581" t="str">
        <f>TEXT(INT(HOUR(Table1[[#This Row],[Patient Admission Date]])/3)*3,"00")&amp;"-"&amp;TEXT(INT(HOUR(Table1[[#This Row],[Patient Admission Date]])/3)*3+3,"00")</f>
        <v>21-24</v>
      </c>
      <c r="O581" t="str" cm="1">
        <f t="array" ref="O581">_xlfn.IFS(Table1[[#This Row],[Patient Age]]&lt;=14,"0-14",Table1[[#This Row],[Patient Age]]&lt;=29,"15-29",Table1[[#This Row],[Patient Age]]&lt;=44,"30-44",Table1[[#This Row],[Patient Age]]&lt;=59,"45-59",Table1[[#This Row],[Patient Age]]&lt;=74,"60-74",TRUE,"75+")</f>
        <v>60-74</v>
      </c>
      <c r="P581" t="str" cm="1">
        <f t="array" ref="P581">_xlfn.IFS(Table1[[#This Row],[Patient Waittime]]&lt;=15,"0-15",Table1[[#This Row],[Patient Waittime]]&lt;=30,"16-30",Table1[[#This Row],[Patient Waittime]]&lt;=45,"31-45",Table1[[#This Row],[Patient Waittime]]&lt;=60,"46-60",TRUE,"60+")</f>
        <v>46-60</v>
      </c>
      <c r="Q581">
        <f>--(Table1[[#This Row],[Patient Waittime]]&lt;=30)</f>
        <v>0</v>
      </c>
      <c r="R581">
        <f>--Table1[[#This Row],[Patient Admission Flag]]</f>
        <v>1</v>
      </c>
      <c r="S581">
        <f>--AND(Table1[[#This Row],[WithinTarget]]=1,Table1[[#This Row],[Patient Satisfaction Score]]&gt;=7)</f>
        <v>0</v>
      </c>
      <c r="T581" t="str">
        <f>IF(LEFT(Table1[[#This Row],[Patient Gender]],1)="F","Female","Male")</f>
        <v>Female</v>
      </c>
    </row>
    <row r="582" spans="1:20" x14ac:dyDescent="0.3">
      <c r="A582" t="s">
        <v>686</v>
      </c>
      <c r="B582" s="1">
        <v>45333.974305555559</v>
      </c>
      <c r="C582" t="s">
        <v>13</v>
      </c>
      <c r="D582">
        <v>13</v>
      </c>
      <c r="E582" t="s">
        <v>22</v>
      </c>
      <c r="F582" t="s">
        <v>27</v>
      </c>
      <c r="G582" t="b">
        <v>0</v>
      </c>
      <c r="I582">
        <v>40</v>
      </c>
      <c r="J582" t="b">
        <v>0</v>
      </c>
      <c r="K582">
        <f>YEAR(Table1[[#This Row],[Patient Admission Date]])</f>
        <v>2024</v>
      </c>
      <c r="L582" t="str">
        <f>TEXT(Table1[[#This Row],[Patient Admission Date]],"mmm")</f>
        <v>Feb</v>
      </c>
      <c r="M582" t="str">
        <f>TEXT(Table1[[#This Row],[Patient Admission Date]],"ddd")</f>
        <v>Sun</v>
      </c>
      <c r="N582" t="str">
        <f>TEXT(INT(HOUR(Table1[[#This Row],[Patient Admission Date]])/3)*3,"00")&amp;"-"&amp;TEXT(INT(HOUR(Table1[[#This Row],[Patient Admission Date]])/3)*3+3,"00")</f>
        <v>21-24</v>
      </c>
      <c r="O582" t="str" cm="1">
        <f t="array" ref="O582">_xlfn.IFS(Table1[[#This Row],[Patient Age]]&lt;=14,"0-14",Table1[[#This Row],[Patient Age]]&lt;=29,"15-29",Table1[[#This Row],[Patient Age]]&lt;=44,"30-44",Table1[[#This Row],[Patient Age]]&lt;=59,"45-59",Table1[[#This Row],[Patient Age]]&lt;=74,"60-74",TRUE,"75+")</f>
        <v>0-14</v>
      </c>
      <c r="P582" t="str" cm="1">
        <f t="array" ref="P582">_xlfn.IFS(Table1[[#This Row],[Patient Waittime]]&lt;=15,"0-15",Table1[[#This Row],[Patient Waittime]]&lt;=30,"16-30",Table1[[#This Row],[Patient Waittime]]&lt;=45,"31-45",Table1[[#This Row],[Patient Waittime]]&lt;=60,"46-60",TRUE,"60+")</f>
        <v>31-45</v>
      </c>
      <c r="Q582">
        <f>--(Table1[[#This Row],[Patient Waittime]]&lt;=30)</f>
        <v>0</v>
      </c>
      <c r="R582">
        <f>--Table1[[#This Row],[Patient Admission Flag]]</f>
        <v>0</v>
      </c>
      <c r="S582">
        <f>--AND(Table1[[#This Row],[WithinTarget]]=1,Table1[[#This Row],[Patient Satisfaction Score]]&gt;=7)</f>
        <v>0</v>
      </c>
      <c r="T582" t="str">
        <f>IF(LEFT(Table1[[#This Row],[Patient Gender]],1)="F","Female","Male")</f>
        <v>Female</v>
      </c>
    </row>
    <row r="583" spans="1:20" x14ac:dyDescent="0.3">
      <c r="A583" t="s">
        <v>687</v>
      </c>
      <c r="B583" s="1">
        <v>45206.95</v>
      </c>
      <c r="C583" t="s">
        <v>9</v>
      </c>
      <c r="D583">
        <v>31</v>
      </c>
      <c r="E583" t="s">
        <v>19</v>
      </c>
      <c r="F583" t="s">
        <v>11</v>
      </c>
      <c r="G583" t="b">
        <v>0</v>
      </c>
      <c r="I583">
        <v>18</v>
      </c>
      <c r="J583" t="b">
        <v>0</v>
      </c>
      <c r="K583">
        <f>YEAR(Table1[[#This Row],[Patient Admission Date]])</f>
        <v>2023</v>
      </c>
      <c r="L583" t="str">
        <f>TEXT(Table1[[#This Row],[Patient Admission Date]],"mmm")</f>
        <v>Oct</v>
      </c>
      <c r="M583" t="str">
        <f>TEXT(Table1[[#This Row],[Patient Admission Date]],"ddd")</f>
        <v>Sat</v>
      </c>
      <c r="N583" t="str">
        <f>TEXT(INT(HOUR(Table1[[#This Row],[Patient Admission Date]])/3)*3,"00")&amp;"-"&amp;TEXT(INT(HOUR(Table1[[#This Row],[Patient Admission Date]])/3)*3+3,"00")</f>
        <v>21-24</v>
      </c>
      <c r="O583" t="str" cm="1">
        <f t="array" ref="O583">_xlfn.IFS(Table1[[#This Row],[Patient Age]]&lt;=14,"0-14",Table1[[#This Row],[Patient Age]]&lt;=29,"15-29",Table1[[#This Row],[Patient Age]]&lt;=44,"30-44",Table1[[#This Row],[Patient Age]]&lt;=59,"45-59",Table1[[#This Row],[Patient Age]]&lt;=74,"60-74",TRUE,"75+")</f>
        <v>30-44</v>
      </c>
      <c r="P583" t="str" cm="1">
        <f t="array" ref="P583">_xlfn.IFS(Table1[[#This Row],[Patient Waittime]]&lt;=15,"0-15",Table1[[#This Row],[Patient Waittime]]&lt;=30,"16-30",Table1[[#This Row],[Patient Waittime]]&lt;=45,"31-45",Table1[[#This Row],[Patient Waittime]]&lt;=60,"46-60",TRUE,"60+")</f>
        <v>16-30</v>
      </c>
      <c r="Q583">
        <f>--(Table1[[#This Row],[Patient Waittime]]&lt;=30)</f>
        <v>1</v>
      </c>
      <c r="R583">
        <f>--Table1[[#This Row],[Patient Admission Flag]]</f>
        <v>0</v>
      </c>
      <c r="S583">
        <f>--AND(Table1[[#This Row],[WithinTarget]]=1,Table1[[#This Row],[Patient Satisfaction Score]]&gt;=7)</f>
        <v>0</v>
      </c>
      <c r="T583" t="str">
        <f>IF(LEFT(Table1[[#This Row],[Patient Gender]],1)="F","Female","Male")</f>
        <v>Male</v>
      </c>
    </row>
    <row r="584" spans="1:20" x14ac:dyDescent="0.3">
      <c r="A584" t="s">
        <v>688</v>
      </c>
      <c r="B584" s="1">
        <v>45145.63958333333</v>
      </c>
      <c r="C584" t="s">
        <v>13</v>
      </c>
      <c r="D584">
        <v>61</v>
      </c>
      <c r="E584" t="s">
        <v>21</v>
      </c>
      <c r="F584" t="s">
        <v>17</v>
      </c>
      <c r="G584" t="b">
        <v>0</v>
      </c>
      <c r="I584">
        <v>44</v>
      </c>
      <c r="J584" t="b">
        <v>0</v>
      </c>
      <c r="K584">
        <f>YEAR(Table1[[#This Row],[Patient Admission Date]])</f>
        <v>2023</v>
      </c>
      <c r="L584" t="str">
        <f>TEXT(Table1[[#This Row],[Patient Admission Date]],"mmm")</f>
        <v>Aug</v>
      </c>
      <c r="M584" t="str">
        <f>TEXT(Table1[[#This Row],[Patient Admission Date]],"ddd")</f>
        <v>Mon</v>
      </c>
      <c r="N584" t="str">
        <f>TEXT(INT(HOUR(Table1[[#This Row],[Patient Admission Date]])/3)*3,"00")&amp;"-"&amp;TEXT(INT(HOUR(Table1[[#This Row],[Patient Admission Date]])/3)*3+3,"00")</f>
        <v>15-18</v>
      </c>
      <c r="O584" t="str" cm="1">
        <f t="array" ref="O584">_xlfn.IFS(Table1[[#This Row],[Patient Age]]&lt;=14,"0-14",Table1[[#This Row],[Patient Age]]&lt;=29,"15-29",Table1[[#This Row],[Patient Age]]&lt;=44,"30-44",Table1[[#This Row],[Patient Age]]&lt;=59,"45-59",Table1[[#This Row],[Patient Age]]&lt;=74,"60-74",TRUE,"75+")</f>
        <v>60-74</v>
      </c>
      <c r="P584" t="str" cm="1">
        <f t="array" ref="P584">_xlfn.IFS(Table1[[#This Row],[Patient Waittime]]&lt;=15,"0-15",Table1[[#This Row],[Patient Waittime]]&lt;=30,"16-30",Table1[[#This Row],[Patient Waittime]]&lt;=45,"31-45",Table1[[#This Row],[Patient Waittime]]&lt;=60,"46-60",TRUE,"60+")</f>
        <v>31-45</v>
      </c>
      <c r="Q584">
        <f>--(Table1[[#This Row],[Patient Waittime]]&lt;=30)</f>
        <v>0</v>
      </c>
      <c r="R584">
        <f>--Table1[[#This Row],[Patient Admission Flag]]</f>
        <v>0</v>
      </c>
      <c r="S584">
        <f>--AND(Table1[[#This Row],[WithinTarget]]=1,Table1[[#This Row],[Patient Satisfaction Score]]&gt;=7)</f>
        <v>0</v>
      </c>
      <c r="T584" t="str">
        <f>IF(LEFT(Table1[[#This Row],[Patient Gender]],1)="F","Female","Male")</f>
        <v>Female</v>
      </c>
    </row>
    <row r="585" spans="1:20" x14ac:dyDescent="0.3">
      <c r="A585" t="s">
        <v>689</v>
      </c>
      <c r="B585" s="1">
        <v>45536.427083333336</v>
      </c>
      <c r="C585" t="s">
        <v>9</v>
      </c>
      <c r="D585">
        <v>54</v>
      </c>
      <c r="E585" t="s">
        <v>14</v>
      </c>
      <c r="F585" t="s">
        <v>27</v>
      </c>
      <c r="G585" t="b">
        <v>1</v>
      </c>
      <c r="I585">
        <v>34</v>
      </c>
      <c r="J585" t="b">
        <v>1</v>
      </c>
      <c r="K585">
        <f>YEAR(Table1[[#This Row],[Patient Admission Date]])</f>
        <v>2024</v>
      </c>
      <c r="L585" t="str">
        <f>TEXT(Table1[[#This Row],[Patient Admission Date]],"mmm")</f>
        <v>Sep</v>
      </c>
      <c r="M585" t="str">
        <f>TEXT(Table1[[#This Row],[Patient Admission Date]],"ddd")</f>
        <v>Sun</v>
      </c>
      <c r="N585" t="str">
        <f>TEXT(INT(HOUR(Table1[[#This Row],[Patient Admission Date]])/3)*3,"00")&amp;"-"&amp;TEXT(INT(HOUR(Table1[[#This Row],[Patient Admission Date]])/3)*3+3,"00")</f>
        <v>09-12</v>
      </c>
      <c r="O585" t="str" cm="1">
        <f t="array" ref="O585">_xlfn.IFS(Table1[[#This Row],[Patient Age]]&lt;=14,"0-14",Table1[[#This Row],[Patient Age]]&lt;=29,"15-29",Table1[[#This Row],[Patient Age]]&lt;=44,"30-44",Table1[[#This Row],[Patient Age]]&lt;=59,"45-59",Table1[[#This Row],[Patient Age]]&lt;=74,"60-74",TRUE,"75+")</f>
        <v>45-59</v>
      </c>
      <c r="P585" t="str" cm="1">
        <f t="array" ref="P585">_xlfn.IFS(Table1[[#This Row],[Patient Waittime]]&lt;=15,"0-15",Table1[[#This Row],[Patient Waittime]]&lt;=30,"16-30",Table1[[#This Row],[Patient Waittime]]&lt;=45,"31-45",Table1[[#This Row],[Patient Waittime]]&lt;=60,"46-60",TRUE,"60+")</f>
        <v>31-45</v>
      </c>
      <c r="Q585">
        <f>--(Table1[[#This Row],[Patient Waittime]]&lt;=30)</f>
        <v>0</v>
      </c>
      <c r="R585">
        <f>--Table1[[#This Row],[Patient Admission Flag]]</f>
        <v>1</v>
      </c>
      <c r="S585">
        <f>--AND(Table1[[#This Row],[WithinTarget]]=1,Table1[[#This Row],[Patient Satisfaction Score]]&gt;=7)</f>
        <v>0</v>
      </c>
      <c r="T585" t="str">
        <f>IF(LEFT(Table1[[#This Row],[Patient Gender]],1)="F","Female","Male")</f>
        <v>Male</v>
      </c>
    </row>
    <row r="586" spans="1:20" x14ac:dyDescent="0.3">
      <c r="A586" t="s">
        <v>690</v>
      </c>
      <c r="B586" s="1">
        <v>45572.652777777781</v>
      </c>
      <c r="C586" t="s">
        <v>9</v>
      </c>
      <c r="D586">
        <v>7</v>
      </c>
      <c r="E586" t="s">
        <v>10</v>
      </c>
      <c r="F586" t="s">
        <v>11</v>
      </c>
      <c r="G586" t="b">
        <v>1</v>
      </c>
      <c r="I586">
        <v>56</v>
      </c>
      <c r="J586" t="b">
        <v>1</v>
      </c>
      <c r="K586">
        <f>YEAR(Table1[[#This Row],[Patient Admission Date]])</f>
        <v>2024</v>
      </c>
      <c r="L586" t="str">
        <f>TEXT(Table1[[#This Row],[Patient Admission Date]],"mmm")</f>
        <v>Oct</v>
      </c>
      <c r="M586" t="str">
        <f>TEXT(Table1[[#This Row],[Patient Admission Date]],"ddd")</f>
        <v>Mon</v>
      </c>
      <c r="N586" t="str">
        <f>TEXT(INT(HOUR(Table1[[#This Row],[Patient Admission Date]])/3)*3,"00")&amp;"-"&amp;TEXT(INT(HOUR(Table1[[#This Row],[Patient Admission Date]])/3)*3+3,"00")</f>
        <v>15-18</v>
      </c>
      <c r="O586" t="str" cm="1">
        <f t="array" ref="O586">_xlfn.IFS(Table1[[#This Row],[Patient Age]]&lt;=14,"0-14",Table1[[#This Row],[Patient Age]]&lt;=29,"15-29",Table1[[#This Row],[Patient Age]]&lt;=44,"30-44",Table1[[#This Row],[Patient Age]]&lt;=59,"45-59",Table1[[#This Row],[Patient Age]]&lt;=74,"60-74",TRUE,"75+")</f>
        <v>0-14</v>
      </c>
      <c r="P586" t="str" cm="1">
        <f t="array" ref="P586">_xlfn.IFS(Table1[[#This Row],[Patient Waittime]]&lt;=15,"0-15",Table1[[#This Row],[Patient Waittime]]&lt;=30,"16-30",Table1[[#This Row],[Patient Waittime]]&lt;=45,"31-45",Table1[[#This Row],[Patient Waittime]]&lt;=60,"46-60",TRUE,"60+")</f>
        <v>46-60</v>
      </c>
      <c r="Q586">
        <f>--(Table1[[#This Row],[Patient Waittime]]&lt;=30)</f>
        <v>0</v>
      </c>
      <c r="R586">
        <f>--Table1[[#This Row],[Patient Admission Flag]]</f>
        <v>1</v>
      </c>
      <c r="S586">
        <f>--AND(Table1[[#This Row],[WithinTarget]]=1,Table1[[#This Row],[Patient Satisfaction Score]]&gt;=7)</f>
        <v>0</v>
      </c>
      <c r="T586" t="str">
        <f>IF(LEFT(Table1[[#This Row],[Patient Gender]],1)="F","Female","Male")</f>
        <v>Male</v>
      </c>
    </row>
    <row r="587" spans="1:20" x14ac:dyDescent="0.3">
      <c r="A587" t="s">
        <v>691</v>
      </c>
      <c r="B587" s="1">
        <v>45076.491666666669</v>
      </c>
      <c r="C587" t="s">
        <v>13</v>
      </c>
      <c r="D587">
        <v>39</v>
      </c>
      <c r="E587" t="s">
        <v>14</v>
      </c>
      <c r="F587" t="s">
        <v>11</v>
      </c>
      <c r="G587" t="b">
        <v>1</v>
      </c>
      <c r="I587">
        <v>17</v>
      </c>
      <c r="J587" t="b">
        <v>1</v>
      </c>
      <c r="K587">
        <f>YEAR(Table1[[#This Row],[Patient Admission Date]])</f>
        <v>2023</v>
      </c>
      <c r="L587" t="str">
        <f>TEXT(Table1[[#This Row],[Patient Admission Date]],"mmm")</f>
        <v>May</v>
      </c>
      <c r="M587" t="str">
        <f>TEXT(Table1[[#This Row],[Patient Admission Date]],"ddd")</f>
        <v>Tue</v>
      </c>
      <c r="N587" t="str">
        <f>TEXT(INT(HOUR(Table1[[#This Row],[Patient Admission Date]])/3)*3,"00")&amp;"-"&amp;TEXT(INT(HOUR(Table1[[#This Row],[Patient Admission Date]])/3)*3+3,"00")</f>
        <v>09-12</v>
      </c>
      <c r="O587" t="str" cm="1">
        <f t="array" ref="O587">_xlfn.IFS(Table1[[#This Row],[Patient Age]]&lt;=14,"0-14",Table1[[#This Row],[Patient Age]]&lt;=29,"15-29",Table1[[#This Row],[Patient Age]]&lt;=44,"30-44",Table1[[#This Row],[Patient Age]]&lt;=59,"45-59",Table1[[#This Row],[Patient Age]]&lt;=74,"60-74",TRUE,"75+")</f>
        <v>30-44</v>
      </c>
      <c r="P587" t="str" cm="1">
        <f t="array" ref="P587">_xlfn.IFS(Table1[[#This Row],[Patient Waittime]]&lt;=15,"0-15",Table1[[#This Row],[Patient Waittime]]&lt;=30,"16-30",Table1[[#This Row],[Patient Waittime]]&lt;=45,"31-45",Table1[[#This Row],[Patient Waittime]]&lt;=60,"46-60",TRUE,"60+")</f>
        <v>16-30</v>
      </c>
      <c r="Q587">
        <f>--(Table1[[#This Row],[Patient Waittime]]&lt;=30)</f>
        <v>1</v>
      </c>
      <c r="R587">
        <f>--Table1[[#This Row],[Patient Admission Flag]]</f>
        <v>1</v>
      </c>
      <c r="S587">
        <f>--AND(Table1[[#This Row],[WithinTarget]]=1,Table1[[#This Row],[Patient Satisfaction Score]]&gt;=7)</f>
        <v>0</v>
      </c>
      <c r="T587" t="str">
        <f>IF(LEFT(Table1[[#This Row],[Patient Gender]],1)="F","Female","Male")</f>
        <v>Female</v>
      </c>
    </row>
    <row r="588" spans="1:20" x14ac:dyDescent="0.3">
      <c r="A588" t="s">
        <v>692</v>
      </c>
      <c r="B588" s="1">
        <v>45247.304861111108</v>
      </c>
      <c r="C588" t="s">
        <v>9</v>
      </c>
      <c r="D588">
        <v>76</v>
      </c>
      <c r="E588" t="s">
        <v>14</v>
      </c>
      <c r="F588" t="s">
        <v>11</v>
      </c>
      <c r="G588" t="b">
        <v>0</v>
      </c>
      <c r="I588">
        <v>30</v>
      </c>
      <c r="J588" t="b">
        <v>0</v>
      </c>
      <c r="K588">
        <f>YEAR(Table1[[#This Row],[Patient Admission Date]])</f>
        <v>2023</v>
      </c>
      <c r="L588" t="str">
        <f>TEXT(Table1[[#This Row],[Patient Admission Date]],"mmm")</f>
        <v>Nov</v>
      </c>
      <c r="M588" t="str">
        <f>TEXT(Table1[[#This Row],[Patient Admission Date]],"ddd")</f>
        <v>Fri</v>
      </c>
      <c r="N588" t="str">
        <f>TEXT(INT(HOUR(Table1[[#This Row],[Patient Admission Date]])/3)*3,"00")&amp;"-"&amp;TEXT(INT(HOUR(Table1[[#This Row],[Patient Admission Date]])/3)*3+3,"00")</f>
        <v>06-09</v>
      </c>
      <c r="O588" t="str" cm="1">
        <f t="array" ref="O588">_xlfn.IFS(Table1[[#This Row],[Patient Age]]&lt;=14,"0-14",Table1[[#This Row],[Patient Age]]&lt;=29,"15-29",Table1[[#This Row],[Patient Age]]&lt;=44,"30-44",Table1[[#This Row],[Patient Age]]&lt;=59,"45-59",Table1[[#This Row],[Patient Age]]&lt;=74,"60-74",TRUE,"75+")</f>
        <v>75+</v>
      </c>
      <c r="P588" t="str" cm="1">
        <f t="array" ref="P588">_xlfn.IFS(Table1[[#This Row],[Patient Waittime]]&lt;=15,"0-15",Table1[[#This Row],[Patient Waittime]]&lt;=30,"16-30",Table1[[#This Row],[Patient Waittime]]&lt;=45,"31-45",Table1[[#This Row],[Patient Waittime]]&lt;=60,"46-60",TRUE,"60+")</f>
        <v>16-30</v>
      </c>
      <c r="Q588">
        <f>--(Table1[[#This Row],[Patient Waittime]]&lt;=30)</f>
        <v>1</v>
      </c>
      <c r="R588">
        <f>--Table1[[#This Row],[Patient Admission Flag]]</f>
        <v>0</v>
      </c>
      <c r="S588">
        <f>--AND(Table1[[#This Row],[WithinTarget]]=1,Table1[[#This Row],[Patient Satisfaction Score]]&gt;=7)</f>
        <v>0</v>
      </c>
      <c r="T588" t="str">
        <f>IF(LEFT(Table1[[#This Row],[Patient Gender]],1)="F","Female","Male")</f>
        <v>Male</v>
      </c>
    </row>
    <row r="589" spans="1:20" x14ac:dyDescent="0.3">
      <c r="A589" t="s">
        <v>693</v>
      </c>
      <c r="B589" s="1">
        <v>45370.777083333334</v>
      </c>
      <c r="C589" t="s">
        <v>9</v>
      </c>
      <c r="D589">
        <v>78</v>
      </c>
      <c r="E589" t="s">
        <v>19</v>
      </c>
      <c r="F589" t="s">
        <v>11</v>
      </c>
      <c r="G589" t="b">
        <v>1</v>
      </c>
      <c r="H589">
        <v>1</v>
      </c>
      <c r="I589">
        <v>52</v>
      </c>
      <c r="J589" t="b">
        <v>1</v>
      </c>
      <c r="K589">
        <f>YEAR(Table1[[#This Row],[Patient Admission Date]])</f>
        <v>2024</v>
      </c>
      <c r="L589" t="str">
        <f>TEXT(Table1[[#This Row],[Patient Admission Date]],"mmm")</f>
        <v>Mar</v>
      </c>
      <c r="M589" t="str">
        <f>TEXT(Table1[[#This Row],[Patient Admission Date]],"ddd")</f>
        <v>Tue</v>
      </c>
      <c r="N589" t="str">
        <f>TEXT(INT(HOUR(Table1[[#This Row],[Patient Admission Date]])/3)*3,"00")&amp;"-"&amp;TEXT(INT(HOUR(Table1[[#This Row],[Patient Admission Date]])/3)*3+3,"00")</f>
        <v>18-21</v>
      </c>
      <c r="O589" t="str" cm="1">
        <f t="array" ref="O589">_xlfn.IFS(Table1[[#This Row],[Patient Age]]&lt;=14,"0-14",Table1[[#This Row],[Patient Age]]&lt;=29,"15-29",Table1[[#This Row],[Patient Age]]&lt;=44,"30-44",Table1[[#This Row],[Patient Age]]&lt;=59,"45-59",Table1[[#This Row],[Patient Age]]&lt;=74,"60-74",TRUE,"75+")</f>
        <v>75+</v>
      </c>
      <c r="P589" t="str" cm="1">
        <f t="array" ref="P589">_xlfn.IFS(Table1[[#This Row],[Patient Waittime]]&lt;=15,"0-15",Table1[[#This Row],[Patient Waittime]]&lt;=30,"16-30",Table1[[#This Row],[Patient Waittime]]&lt;=45,"31-45",Table1[[#This Row],[Patient Waittime]]&lt;=60,"46-60",TRUE,"60+")</f>
        <v>46-60</v>
      </c>
      <c r="Q589">
        <f>--(Table1[[#This Row],[Patient Waittime]]&lt;=30)</f>
        <v>0</v>
      </c>
      <c r="R589">
        <f>--Table1[[#This Row],[Patient Admission Flag]]</f>
        <v>1</v>
      </c>
      <c r="S589">
        <f>--AND(Table1[[#This Row],[WithinTarget]]=1,Table1[[#This Row],[Patient Satisfaction Score]]&gt;=7)</f>
        <v>0</v>
      </c>
      <c r="T589" t="str">
        <f>IF(LEFT(Table1[[#This Row],[Patient Gender]],1)="F","Female","Male")</f>
        <v>Male</v>
      </c>
    </row>
    <row r="590" spans="1:20" x14ac:dyDescent="0.3">
      <c r="A590" t="s">
        <v>694</v>
      </c>
      <c r="B590" s="1">
        <v>45552.245138888888</v>
      </c>
      <c r="C590" t="s">
        <v>9</v>
      </c>
      <c r="D590">
        <v>21</v>
      </c>
      <c r="E590" t="s">
        <v>22</v>
      </c>
      <c r="F590" t="s">
        <v>11</v>
      </c>
      <c r="G590" t="b">
        <v>1</v>
      </c>
      <c r="I590">
        <v>22</v>
      </c>
      <c r="J590" t="b">
        <v>1</v>
      </c>
      <c r="K590">
        <f>YEAR(Table1[[#This Row],[Patient Admission Date]])</f>
        <v>2024</v>
      </c>
      <c r="L590" t="str">
        <f>TEXT(Table1[[#This Row],[Patient Admission Date]],"mmm")</f>
        <v>Sep</v>
      </c>
      <c r="M590" t="str">
        <f>TEXT(Table1[[#This Row],[Patient Admission Date]],"ddd")</f>
        <v>Tue</v>
      </c>
      <c r="N590" t="str">
        <f>TEXT(INT(HOUR(Table1[[#This Row],[Patient Admission Date]])/3)*3,"00")&amp;"-"&amp;TEXT(INT(HOUR(Table1[[#This Row],[Patient Admission Date]])/3)*3+3,"00")</f>
        <v>03-06</v>
      </c>
      <c r="O590" t="str" cm="1">
        <f t="array" ref="O590">_xlfn.IFS(Table1[[#This Row],[Patient Age]]&lt;=14,"0-14",Table1[[#This Row],[Patient Age]]&lt;=29,"15-29",Table1[[#This Row],[Patient Age]]&lt;=44,"30-44",Table1[[#This Row],[Patient Age]]&lt;=59,"45-59",Table1[[#This Row],[Patient Age]]&lt;=74,"60-74",TRUE,"75+")</f>
        <v>15-29</v>
      </c>
      <c r="P590" t="str" cm="1">
        <f t="array" ref="P590">_xlfn.IFS(Table1[[#This Row],[Patient Waittime]]&lt;=15,"0-15",Table1[[#This Row],[Patient Waittime]]&lt;=30,"16-30",Table1[[#This Row],[Patient Waittime]]&lt;=45,"31-45",Table1[[#This Row],[Patient Waittime]]&lt;=60,"46-60",TRUE,"60+")</f>
        <v>16-30</v>
      </c>
      <c r="Q590">
        <f>--(Table1[[#This Row],[Patient Waittime]]&lt;=30)</f>
        <v>1</v>
      </c>
      <c r="R590">
        <f>--Table1[[#This Row],[Patient Admission Flag]]</f>
        <v>1</v>
      </c>
      <c r="S590">
        <f>--AND(Table1[[#This Row],[WithinTarget]]=1,Table1[[#This Row],[Patient Satisfaction Score]]&gt;=7)</f>
        <v>0</v>
      </c>
      <c r="T590" t="str">
        <f>IF(LEFT(Table1[[#This Row],[Patient Gender]],1)="F","Female","Male")</f>
        <v>Male</v>
      </c>
    </row>
    <row r="591" spans="1:20" x14ac:dyDescent="0.3">
      <c r="A591" t="s">
        <v>695</v>
      </c>
      <c r="B591" s="1">
        <v>45099.518055555556</v>
      </c>
      <c r="C591" t="s">
        <v>9</v>
      </c>
      <c r="D591">
        <v>42</v>
      </c>
      <c r="E591" t="s">
        <v>14</v>
      </c>
      <c r="F591" t="s">
        <v>11</v>
      </c>
      <c r="G591" t="b">
        <v>0</v>
      </c>
      <c r="I591">
        <v>55</v>
      </c>
      <c r="J591" t="b">
        <v>0</v>
      </c>
      <c r="K591">
        <f>YEAR(Table1[[#This Row],[Patient Admission Date]])</f>
        <v>2023</v>
      </c>
      <c r="L591" t="str">
        <f>TEXT(Table1[[#This Row],[Patient Admission Date]],"mmm")</f>
        <v>Jun</v>
      </c>
      <c r="M591" t="str">
        <f>TEXT(Table1[[#This Row],[Patient Admission Date]],"ddd")</f>
        <v>Thu</v>
      </c>
      <c r="N591" t="str">
        <f>TEXT(INT(HOUR(Table1[[#This Row],[Patient Admission Date]])/3)*3,"00")&amp;"-"&amp;TEXT(INT(HOUR(Table1[[#This Row],[Patient Admission Date]])/3)*3+3,"00")</f>
        <v>12-15</v>
      </c>
      <c r="O591" t="str" cm="1">
        <f t="array" ref="O591">_xlfn.IFS(Table1[[#This Row],[Patient Age]]&lt;=14,"0-14",Table1[[#This Row],[Patient Age]]&lt;=29,"15-29",Table1[[#This Row],[Patient Age]]&lt;=44,"30-44",Table1[[#This Row],[Patient Age]]&lt;=59,"45-59",Table1[[#This Row],[Patient Age]]&lt;=74,"60-74",TRUE,"75+")</f>
        <v>30-44</v>
      </c>
      <c r="P591" t="str" cm="1">
        <f t="array" ref="P591">_xlfn.IFS(Table1[[#This Row],[Patient Waittime]]&lt;=15,"0-15",Table1[[#This Row],[Patient Waittime]]&lt;=30,"16-30",Table1[[#This Row],[Patient Waittime]]&lt;=45,"31-45",Table1[[#This Row],[Patient Waittime]]&lt;=60,"46-60",TRUE,"60+")</f>
        <v>46-60</v>
      </c>
      <c r="Q591">
        <f>--(Table1[[#This Row],[Patient Waittime]]&lt;=30)</f>
        <v>0</v>
      </c>
      <c r="R591">
        <f>--Table1[[#This Row],[Patient Admission Flag]]</f>
        <v>0</v>
      </c>
      <c r="S591">
        <f>--AND(Table1[[#This Row],[WithinTarget]]=1,Table1[[#This Row],[Patient Satisfaction Score]]&gt;=7)</f>
        <v>0</v>
      </c>
      <c r="T591" t="str">
        <f>IF(LEFT(Table1[[#This Row],[Patient Gender]],1)="F","Female","Male")</f>
        <v>Male</v>
      </c>
    </row>
    <row r="592" spans="1:20" x14ac:dyDescent="0.3">
      <c r="A592" t="s">
        <v>696</v>
      </c>
      <c r="B592" s="1">
        <v>45296.956944444442</v>
      </c>
      <c r="C592" t="s">
        <v>9</v>
      </c>
      <c r="D592">
        <v>27</v>
      </c>
      <c r="E592" t="s">
        <v>19</v>
      </c>
      <c r="F592" t="s">
        <v>17</v>
      </c>
      <c r="G592" t="b">
        <v>1</v>
      </c>
      <c r="I592">
        <v>49</v>
      </c>
      <c r="J592" t="b">
        <v>1</v>
      </c>
      <c r="K592">
        <f>YEAR(Table1[[#This Row],[Patient Admission Date]])</f>
        <v>2024</v>
      </c>
      <c r="L592" t="str">
        <f>TEXT(Table1[[#This Row],[Patient Admission Date]],"mmm")</f>
        <v>Jan</v>
      </c>
      <c r="M592" t="str">
        <f>TEXT(Table1[[#This Row],[Patient Admission Date]],"ddd")</f>
        <v>Fri</v>
      </c>
      <c r="N592" t="str">
        <f>TEXT(INT(HOUR(Table1[[#This Row],[Patient Admission Date]])/3)*3,"00")&amp;"-"&amp;TEXT(INT(HOUR(Table1[[#This Row],[Patient Admission Date]])/3)*3+3,"00")</f>
        <v>21-24</v>
      </c>
      <c r="O592" t="str" cm="1">
        <f t="array" ref="O592">_xlfn.IFS(Table1[[#This Row],[Patient Age]]&lt;=14,"0-14",Table1[[#This Row],[Patient Age]]&lt;=29,"15-29",Table1[[#This Row],[Patient Age]]&lt;=44,"30-44",Table1[[#This Row],[Patient Age]]&lt;=59,"45-59",Table1[[#This Row],[Patient Age]]&lt;=74,"60-74",TRUE,"75+")</f>
        <v>15-29</v>
      </c>
      <c r="P592" t="str" cm="1">
        <f t="array" ref="P592">_xlfn.IFS(Table1[[#This Row],[Patient Waittime]]&lt;=15,"0-15",Table1[[#This Row],[Patient Waittime]]&lt;=30,"16-30",Table1[[#This Row],[Patient Waittime]]&lt;=45,"31-45",Table1[[#This Row],[Patient Waittime]]&lt;=60,"46-60",TRUE,"60+")</f>
        <v>46-60</v>
      </c>
      <c r="Q592">
        <f>--(Table1[[#This Row],[Patient Waittime]]&lt;=30)</f>
        <v>0</v>
      </c>
      <c r="R592">
        <f>--Table1[[#This Row],[Patient Admission Flag]]</f>
        <v>1</v>
      </c>
      <c r="S592">
        <f>--AND(Table1[[#This Row],[WithinTarget]]=1,Table1[[#This Row],[Patient Satisfaction Score]]&gt;=7)</f>
        <v>0</v>
      </c>
      <c r="T592" t="str">
        <f>IF(LEFT(Table1[[#This Row],[Patient Gender]],1)="F","Female","Male")</f>
        <v>Male</v>
      </c>
    </row>
    <row r="593" spans="1:20" x14ac:dyDescent="0.3">
      <c r="A593" t="s">
        <v>697</v>
      </c>
      <c r="B593" s="1">
        <v>45384.166666666664</v>
      </c>
      <c r="C593" t="s">
        <v>9</v>
      </c>
      <c r="D593">
        <v>37</v>
      </c>
      <c r="E593" t="s">
        <v>10</v>
      </c>
      <c r="F593" t="s">
        <v>11</v>
      </c>
      <c r="G593" t="b">
        <v>0</v>
      </c>
      <c r="I593">
        <v>33</v>
      </c>
      <c r="J593" t="b">
        <v>0</v>
      </c>
      <c r="K593">
        <f>YEAR(Table1[[#This Row],[Patient Admission Date]])</f>
        <v>2024</v>
      </c>
      <c r="L593" t="str">
        <f>TEXT(Table1[[#This Row],[Patient Admission Date]],"mmm")</f>
        <v>Apr</v>
      </c>
      <c r="M593" t="str">
        <f>TEXT(Table1[[#This Row],[Patient Admission Date]],"ddd")</f>
        <v>Tue</v>
      </c>
      <c r="N593" t="str">
        <f>TEXT(INT(HOUR(Table1[[#This Row],[Patient Admission Date]])/3)*3,"00")&amp;"-"&amp;TEXT(INT(HOUR(Table1[[#This Row],[Patient Admission Date]])/3)*3+3,"00")</f>
        <v>03-06</v>
      </c>
      <c r="O593" t="str" cm="1">
        <f t="array" ref="O593">_xlfn.IFS(Table1[[#This Row],[Patient Age]]&lt;=14,"0-14",Table1[[#This Row],[Patient Age]]&lt;=29,"15-29",Table1[[#This Row],[Patient Age]]&lt;=44,"30-44",Table1[[#This Row],[Patient Age]]&lt;=59,"45-59",Table1[[#This Row],[Patient Age]]&lt;=74,"60-74",TRUE,"75+")</f>
        <v>30-44</v>
      </c>
      <c r="P593" t="str" cm="1">
        <f t="array" ref="P593">_xlfn.IFS(Table1[[#This Row],[Patient Waittime]]&lt;=15,"0-15",Table1[[#This Row],[Patient Waittime]]&lt;=30,"16-30",Table1[[#This Row],[Patient Waittime]]&lt;=45,"31-45",Table1[[#This Row],[Patient Waittime]]&lt;=60,"46-60",TRUE,"60+")</f>
        <v>31-45</v>
      </c>
      <c r="Q593">
        <f>--(Table1[[#This Row],[Patient Waittime]]&lt;=30)</f>
        <v>0</v>
      </c>
      <c r="R593">
        <f>--Table1[[#This Row],[Patient Admission Flag]]</f>
        <v>0</v>
      </c>
      <c r="S593">
        <f>--AND(Table1[[#This Row],[WithinTarget]]=1,Table1[[#This Row],[Patient Satisfaction Score]]&gt;=7)</f>
        <v>0</v>
      </c>
      <c r="T593" t="str">
        <f>IF(LEFT(Table1[[#This Row],[Patient Gender]],1)="F","Female","Male")</f>
        <v>Male</v>
      </c>
    </row>
    <row r="594" spans="1:20" x14ac:dyDescent="0.3">
      <c r="A594" t="s">
        <v>698</v>
      </c>
      <c r="B594" s="1">
        <v>45542.111111111109</v>
      </c>
      <c r="C594" t="s">
        <v>9</v>
      </c>
      <c r="D594">
        <v>5</v>
      </c>
      <c r="E594" t="s">
        <v>14</v>
      </c>
      <c r="F594" t="s">
        <v>11</v>
      </c>
      <c r="G594" t="b">
        <v>0</v>
      </c>
      <c r="I594">
        <v>17</v>
      </c>
      <c r="J594" t="b">
        <v>0</v>
      </c>
      <c r="K594">
        <f>YEAR(Table1[[#This Row],[Patient Admission Date]])</f>
        <v>2024</v>
      </c>
      <c r="L594" t="str">
        <f>TEXT(Table1[[#This Row],[Patient Admission Date]],"mmm")</f>
        <v>Sep</v>
      </c>
      <c r="M594" t="str">
        <f>TEXT(Table1[[#This Row],[Patient Admission Date]],"ddd")</f>
        <v>Sat</v>
      </c>
      <c r="N594" t="str">
        <f>TEXT(INT(HOUR(Table1[[#This Row],[Patient Admission Date]])/3)*3,"00")&amp;"-"&amp;TEXT(INT(HOUR(Table1[[#This Row],[Patient Admission Date]])/3)*3+3,"00")</f>
        <v>00-03</v>
      </c>
      <c r="O594" t="str" cm="1">
        <f t="array" ref="O594">_xlfn.IFS(Table1[[#This Row],[Patient Age]]&lt;=14,"0-14",Table1[[#This Row],[Patient Age]]&lt;=29,"15-29",Table1[[#This Row],[Patient Age]]&lt;=44,"30-44",Table1[[#This Row],[Patient Age]]&lt;=59,"45-59",Table1[[#This Row],[Patient Age]]&lt;=74,"60-74",TRUE,"75+")</f>
        <v>0-14</v>
      </c>
      <c r="P594" t="str" cm="1">
        <f t="array" ref="P594">_xlfn.IFS(Table1[[#This Row],[Patient Waittime]]&lt;=15,"0-15",Table1[[#This Row],[Patient Waittime]]&lt;=30,"16-30",Table1[[#This Row],[Patient Waittime]]&lt;=45,"31-45",Table1[[#This Row],[Patient Waittime]]&lt;=60,"46-60",TRUE,"60+")</f>
        <v>16-30</v>
      </c>
      <c r="Q594">
        <f>--(Table1[[#This Row],[Patient Waittime]]&lt;=30)</f>
        <v>1</v>
      </c>
      <c r="R594">
        <f>--Table1[[#This Row],[Patient Admission Flag]]</f>
        <v>0</v>
      </c>
      <c r="S594">
        <f>--AND(Table1[[#This Row],[WithinTarget]]=1,Table1[[#This Row],[Patient Satisfaction Score]]&gt;=7)</f>
        <v>0</v>
      </c>
      <c r="T594" t="str">
        <f>IF(LEFT(Table1[[#This Row],[Patient Gender]],1)="F","Female","Male")</f>
        <v>Male</v>
      </c>
    </row>
    <row r="595" spans="1:20" x14ac:dyDescent="0.3">
      <c r="A595" t="s">
        <v>699</v>
      </c>
      <c r="B595" s="1">
        <v>45347.834722222222</v>
      </c>
      <c r="C595" t="s">
        <v>9</v>
      </c>
      <c r="D595">
        <v>12</v>
      </c>
      <c r="E595" t="s">
        <v>14</v>
      </c>
      <c r="F595" t="s">
        <v>11</v>
      </c>
      <c r="G595" t="b">
        <v>0</v>
      </c>
      <c r="I595">
        <v>22</v>
      </c>
      <c r="J595" t="b">
        <v>0</v>
      </c>
      <c r="K595">
        <f>YEAR(Table1[[#This Row],[Patient Admission Date]])</f>
        <v>2024</v>
      </c>
      <c r="L595" t="str">
        <f>TEXT(Table1[[#This Row],[Patient Admission Date]],"mmm")</f>
        <v>Feb</v>
      </c>
      <c r="M595" t="str">
        <f>TEXT(Table1[[#This Row],[Patient Admission Date]],"ddd")</f>
        <v>Sun</v>
      </c>
      <c r="N595" t="str">
        <f>TEXT(INT(HOUR(Table1[[#This Row],[Patient Admission Date]])/3)*3,"00")&amp;"-"&amp;TEXT(INT(HOUR(Table1[[#This Row],[Patient Admission Date]])/3)*3+3,"00")</f>
        <v>18-21</v>
      </c>
      <c r="O595" t="str" cm="1">
        <f t="array" ref="O595">_xlfn.IFS(Table1[[#This Row],[Patient Age]]&lt;=14,"0-14",Table1[[#This Row],[Patient Age]]&lt;=29,"15-29",Table1[[#This Row],[Patient Age]]&lt;=44,"30-44",Table1[[#This Row],[Patient Age]]&lt;=59,"45-59",Table1[[#This Row],[Patient Age]]&lt;=74,"60-74",TRUE,"75+")</f>
        <v>0-14</v>
      </c>
      <c r="P595" t="str" cm="1">
        <f t="array" ref="P595">_xlfn.IFS(Table1[[#This Row],[Patient Waittime]]&lt;=15,"0-15",Table1[[#This Row],[Patient Waittime]]&lt;=30,"16-30",Table1[[#This Row],[Patient Waittime]]&lt;=45,"31-45",Table1[[#This Row],[Patient Waittime]]&lt;=60,"46-60",TRUE,"60+")</f>
        <v>16-30</v>
      </c>
      <c r="Q595">
        <f>--(Table1[[#This Row],[Patient Waittime]]&lt;=30)</f>
        <v>1</v>
      </c>
      <c r="R595">
        <f>--Table1[[#This Row],[Patient Admission Flag]]</f>
        <v>0</v>
      </c>
      <c r="S595">
        <f>--AND(Table1[[#This Row],[WithinTarget]]=1,Table1[[#This Row],[Patient Satisfaction Score]]&gt;=7)</f>
        <v>0</v>
      </c>
      <c r="T595" t="str">
        <f>IF(LEFT(Table1[[#This Row],[Patient Gender]],1)="F","Female","Male")</f>
        <v>Male</v>
      </c>
    </row>
    <row r="596" spans="1:20" x14ac:dyDescent="0.3">
      <c r="A596" t="s">
        <v>700</v>
      </c>
      <c r="B596" s="1">
        <v>45240.261111111111</v>
      </c>
      <c r="C596" t="s">
        <v>13</v>
      </c>
      <c r="D596">
        <v>32</v>
      </c>
      <c r="E596" t="s">
        <v>22</v>
      </c>
      <c r="F596" t="s">
        <v>20</v>
      </c>
      <c r="G596" t="b">
        <v>0</v>
      </c>
      <c r="H596">
        <v>5</v>
      </c>
      <c r="I596">
        <v>11</v>
      </c>
      <c r="J596" t="b">
        <v>0</v>
      </c>
      <c r="K596">
        <f>YEAR(Table1[[#This Row],[Patient Admission Date]])</f>
        <v>2023</v>
      </c>
      <c r="L596" t="str">
        <f>TEXT(Table1[[#This Row],[Patient Admission Date]],"mmm")</f>
        <v>Nov</v>
      </c>
      <c r="M596" t="str">
        <f>TEXT(Table1[[#This Row],[Patient Admission Date]],"ddd")</f>
        <v>Fri</v>
      </c>
      <c r="N596" t="str">
        <f>TEXT(INT(HOUR(Table1[[#This Row],[Patient Admission Date]])/3)*3,"00")&amp;"-"&amp;TEXT(INT(HOUR(Table1[[#This Row],[Patient Admission Date]])/3)*3+3,"00")</f>
        <v>06-09</v>
      </c>
      <c r="O596" t="str" cm="1">
        <f t="array" ref="O596">_xlfn.IFS(Table1[[#This Row],[Patient Age]]&lt;=14,"0-14",Table1[[#This Row],[Patient Age]]&lt;=29,"15-29",Table1[[#This Row],[Patient Age]]&lt;=44,"30-44",Table1[[#This Row],[Patient Age]]&lt;=59,"45-59",Table1[[#This Row],[Patient Age]]&lt;=74,"60-74",TRUE,"75+")</f>
        <v>30-44</v>
      </c>
      <c r="P596" t="str" cm="1">
        <f t="array" ref="P596">_xlfn.IFS(Table1[[#This Row],[Patient Waittime]]&lt;=15,"0-15",Table1[[#This Row],[Patient Waittime]]&lt;=30,"16-30",Table1[[#This Row],[Patient Waittime]]&lt;=45,"31-45",Table1[[#This Row],[Patient Waittime]]&lt;=60,"46-60",TRUE,"60+")</f>
        <v>0-15</v>
      </c>
      <c r="Q596">
        <f>--(Table1[[#This Row],[Patient Waittime]]&lt;=30)</f>
        <v>1</v>
      </c>
      <c r="R596">
        <f>--Table1[[#This Row],[Patient Admission Flag]]</f>
        <v>0</v>
      </c>
      <c r="S596">
        <f>--AND(Table1[[#This Row],[WithinTarget]]=1,Table1[[#This Row],[Patient Satisfaction Score]]&gt;=7)</f>
        <v>0</v>
      </c>
      <c r="T596" t="str">
        <f>IF(LEFT(Table1[[#This Row],[Patient Gender]],1)="F","Female","Male")</f>
        <v>Female</v>
      </c>
    </row>
    <row r="597" spans="1:20" x14ac:dyDescent="0.3">
      <c r="A597" t="s">
        <v>701</v>
      </c>
      <c r="B597" s="1">
        <v>45108.936805555553</v>
      </c>
      <c r="C597" t="s">
        <v>9</v>
      </c>
      <c r="D597">
        <v>56</v>
      </c>
      <c r="E597" t="s">
        <v>10</v>
      </c>
      <c r="F597" t="s">
        <v>11</v>
      </c>
      <c r="G597" t="b">
        <v>1</v>
      </c>
      <c r="I597">
        <v>15</v>
      </c>
      <c r="J597" t="b">
        <v>1</v>
      </c>
      <c r="K597">
        <f>YEAR(Table1[[#This Row],[Patient Admission Date]])</f>
        <v>2023</v>
      </c>
      <c r="L597" t="str">
        <f>TEXT(Table1[[#This Row],[Patient Admission Date]],"mmm")</f>
        <v>Jul</v>
      </c>
      <c r="M597" t="str">
        <f>TEXT(Table1[[#This Row],[Patient Admission Date]],"ddd")</f>
        <v>Sat</v>
      </c>
      <c r="N597" t="str">
        <f>TEXT(INT(HOUR(Table1[[#This Row],[Patient Admission Date]])/3)*3,"00")&amp;"-"&amp;TEXT(INT(HOUR(Table1[[#This Row],[Patient Admission Date]])/3)*3+3,"00")</f>
        <v>21-24</v>
      </c>
      <c r="O597" t="str" cm="1">
        <f t="array" ref="O597">_xlfn.IFS(Table1[[#This Row],[Patient Age]]&lt;=14,"0-14",Table1[[#This Row],[Patient Age]]&lt;=29,"15-29",Table1[[#This Row],[Patient Age]]&lt;=44,"30-44",Table1[[#This Row],[Patient Age]]&lt;=59,"45-59",Table1[[#This Row],[Patient Age]]&lt;=74,"60-74",TRUE,"75+")</f>
        <v>45-59</v>
      </c>
      <c r="P597" t="str" cm="1">
        <f t="array" ref="P597">_xlfn.IFS(Table1[[#This Row],[Patient Waittime]]&lt;=15,"0-15",Table1[[#This Row],[Patient Waittime]]&lt;=30,"16-30",Table1[[#This Row],[Patient Waittime]]&lt;=45,"31-45",Table1[[#This Row],[Patient Waittime]]&lt;=60,"46-60",TRUE,"60+")</f>
        <v>0-15</v>
      </c>
      <c r="Q597">
        <f>--(Table1[[#This Row],[Patient Waittime]]&lt;=30)</f>
        <v>1</v>
      </c>
      <c r="R597">
        <f>--Table1[[#This Row],[Patient Admission Flag]]</f>
        <v>1</v>
      </c>
      <c r="S597">
        <f>--AND(Table1[[#This Row],[WithinTarget]]=1,Table1[[#This Row],[Patient Satisfaction Score]]&gt;=7)</f>
        <v>0</v>
      </c>
      <c r="T597" t="str">
        <f>IF(LEFT(Table1[[#This Row],[Patient Gender]],1)="F","Female","Male")</f>
        <v>Male</v>
      </c>
    </row>
    <row r="598" spans="1:20" x14ac:dyDescent="0.3">
      <c r="A598" t="s">
        <v>702</v>
      </c>
      <c r="B598" s="1">
        <v>45517.164583333331</v>
      </c>
      <c r="C598" t="s">
        <v>9</v>
      </c>
      <c r="D598">
        <v>19</v>
      </c>
      <c r="E598" t="s">
        <v>10</v>
      </c>
      <c r="F598" t="s">
        <v>17</v>
      </c>
      <c r="G598" t="b">
        <v>0</v>
      </c>
      <c r="H598">
        <v>1</v>
      </c>
      <c r="I598">
        <v>52</v>
      </c>
      <c r="J598" t="b">
        <v>0</v>
      </c>
      <c r="K598">
        <f>YEAR(Table1[[#This Row],[Patient Admission Date]])</f>
        <v>2024</v>
      </c>
      <c r="L598" t="str">
        <f>TEXT(Table1[[#This Row],[Patient Admission Date]],"mmm")</f>
        <v>Aug</v>
      </c>
      <c r="M598" t="str">
        <f>TEXT(Table1[[#This Row],[Patient Admission Date]],"ddd")</f>
        <v>Tue</v>
      </c>
      <c r="N598" t="str">
        <f>TEXT(INT(HOUR(Table1[[#This Row],[Patient Admission Date]])/3)*3,"00")&amp;"-"&amp;TEXT(INT(HOUR(Table1[[#This Row],[Patient Admission Date]])/3)*3+3,"00")</f>
        <v>03-06</v>
      </c>
      <c r="O598" t="str" cm="1">
        <f t="array" ref="O598">_xlfn.IFS(Table1[[#This Row],[Patient Age]]&lt;=14,"0-14",Table1[[#This Row],[Patient Age]]&lt;=29,"15-29",Table1[[#This Row],[Patient Age]]&lt;=44,"30-44",Table1[[#This Row],[Patient Age]]&lt;=59,"45-59",Table1[[#This Row],[Patient Age]]&lt;=74,"60-74",TRUE,"75+")</f>
        <v>15-29</v>
      </c>
      <c r="P598" t="str" cm="1">
        <f t="array" ref="P598">_xlfn.IFS(Table1[[#This Row],[Patient Waittime]]&lt;=15,"0-15",Table1[[#This Row],[Patient Waittime]]&lt;=30,"16-30",Table1[[#This Row],[Patient Waittime]]&lt;=45,"31-45",Table1[[#This Row],[Patient Waittime]]&lt;=60,"46-60",TRUE,"60+")</f>
        <v>46-60</v>
      </c>
      <c r="Q598">
        <f>--(Table1[[#This Row],[Patient Waittime]]&lt;=30)</f>
        <v>0</v>
      </c>
      <c r="R598">
        <f>--Table1[[#This Row],[Patient Admission Flag]]</f>
        <v>0</v>
      </c>
      <c r="S598">
        <f>--AND(Table1[[#This Row],[WithinTarget]]=1,Table1[[#This Row],[Patient Satisfaction Score]]&gt;=7)</f>
        <v>0</v>
      </c>
      <c r="T598" t="str">
        <f>IF(LEFT(Table1[[#This Row],[Patient Gender]],1)="F","Female","Male")</f>
        <v>Male</v>
      </c>
    </row>
    <row r="599" spans="1:20" x14ac:dyDescent="0.3">
      <c r="A599" t="s">
        <v>703</v>
      </c>
      <c r="B599" s="1">
        <v>45170.365277777775</v>
      </c>
      <c r="C599" t="s">
        <v>13</v>
      </c>
      <c r="D599">
        <v>42</v>
      </c>
      <c r="E599" t="s">
        <v>22</v>
      </c>
      <c r="F599" t="s">
        <v>11</v>
      </c>
      <c r="G599" t="b">
        <v>1</v>
      </c>
      <c r="I599">
        <v>11</v>
      </c>
      <c r="J599" t="b">
        <v>1</v>
      </c>
      <c r="K599">
        <f>YEAR(Table1[[#This Row],[Patient Admission Date]])</f>
        <v>2023</v>
      </c>
      <c r="L599" t="str">
        <f>TEXT(Table1[[#This Row],[Patient Admission Date]],"mmm")</f>
        <v>Sep</v>
      </c>
      <c r="M599" t="str">
        <f>TEXT(Table1[[#This Row],[Patient Admission Date]],"ddd")</f>
        <v>Fri</v>
      </c>
      <c r="N599" t="str">
        <f>TEXT(INT(HOUR(Table1[[#This Row],[Patient Admission Date]])/3)*3,"00")&amp;"-"&amp;TEXT(INT(HOUR(Table1[[#This Row],[Patient Admission Date]])/3)*3+3,"00")</f>
        <v>06-09</v>
      </c>
      <c r="O599" t="str" cm="1">
        <f t="array" ref="O599">_xlfn.IFS(Table1[[#This Row],[Patient Age]]&lt;=14,"0-14",Table1[[#This Row],[Patient Age]]&lt;=29,"15-29",Table1[[#This Row],[Patient Age]]&lt;=44,"30-44",Table1[[#This Row],[Patient Age]]&lt;=59,"45-59",Table1[[#This Row],[Patient Age]]&lt;=74,"60-74",TRUE,"75+")</f>
        <v>30-44</v>
      </c>
      <c r="P599" t="str" cm="1">
        <f t="array" ref="P599">_xlfn.IFS(Table1[[#This Row],[Patient Waittime]]&lt;=15,"0-15",Table1[[#This Row],[Patient Waittime]]&lt;=30,"16-30",Table1[[#This Row],[Patient Waittime]]&lt;=45,"31-45",Table1[[#This Row],[Patient Waittime]]&lt;=60,"46-60",TRUE,"60+")</f>
        <v>0-15</v>
      </c>
      <c r="Q599">
        <f>--(Table1[[#This Row],[Patient Waittime]]&lt;=30)</f>
        <v>1</v>
      </c>
      <c r="R599">
        <f>--Table1[[#This Row],[Patient Admission Flag]]</f>
        <v>1</v>
      </c>
      <c r="S599">
        <f>--AND(Table1[[#This Row],[WithinTarget]]=1,Table1[[#This Row],[Patient Satisfaction Score]]&gt;=7)</f>
        <v>0</v>
      </c>
      <c r="T599" t="str">
        <f>IF(LEFT(Table1[[#This Row],[Patient Gender]],1)="F","Female","Male")</f>
        <v>Female</v>
      </c>
    </row>
    <row r="600" spans="1:20" x14ac:dyDescent="0.3">
      <c r="A600" t="s">
        <v>704</v>
      </c>
      <c r="B600" s="1">
        <v>45426.986111111109</v>
      </c>
      <c r="C600" t="s">
        <v>9</v>
      </c>
      <c r="D600">
        <v>25</v>
      </c>
      <c r="E600" t="s">
        <v>14</v>
      </c>
      <c r="F600" t="s">
        <v>11</v>
      </c>
      <c r="G600" t="b">
        <v>1</v>
      </c>
      <c r="H600">
        <v>0</v>
      </c>
      <c r="I600">
        <v>35</v>
      </c>
      <c r="J600" t="b">
        <v>1</v>
      </c>
      <c r="K600">
        <f>YEAR(Table1[[#This Row],[Patient Admission Date]])</f>
        <v>2024</v>
      </c>
      <c r="L600" t="str">
        <f>TEXT(Table1[[#This Row],[Patient Admission Date]],"mmm")</f>
        <v>May</v>
      </c>
      <c r="M600" t="str">
        <f>TEXT(Table1[[#This Row],[Patient Admission Date]],"ddd")</f>
        <v>Tue</v>
      </c>
      <c r="N600" t="str">
        <f>TEXT(INT(HOUR(Table1[[#This Row],[Patient Admission Date]])/3)*3,"00")&amp;"-"&amp;TEXT(INT(HOUR(Table1[[#This Row],[Patient Admission Date]])/3)*3+3,"00")</f>
        <v>21-24</v>
      </c>
      <c r="O600" t="str" cm="1">
        <f t="array" ref="O600">_xlfn.IFS(Table1[[#This Row],[Patient Age]]&lt;=14,"0-14",Table1[[#This Row],[Patient Age]]&lt;=29,"15-29",Table1[[#This Row],[Patient Age]]&lt;=44,"30-44",Table1[[#This Row],[Patient Age]]&lt;=59,"45-59",Table1[[#This Row],[Patient Age]]&lt;=74,"60-74",TRUE,"75+")</f>
        <v>15-29</v>
      </c>
      <c r="P600" t="str" cm="1">
        <f t="array" ref="P600">_xlfn.IFS(Table1[[#This Row],[Patient Waittime]]&lt;=15,"0-15",Table1[[#This Row],[Patient Waittime]]&lt;=30,"16-30",Table1[[#This Row],[Patient Waittime]]&lt;=45,"31-45",Table1[[#This Row],[Patient Waittime]]&lt;=60,"46-60",TRUE,"60+")</f>
        <v>31-45</v>
      </c>
      <c r="Q600">
        <f>--(Table1[[#This Row],[Patient Waittime]]&lt;=30)</f>
        <v>0</v>
      </c>
      <c r="R600">
        <f>--Table1[[#This Row],[Patient Admission Flag]]</f>
        <v>1</v>
      </c>
      <c r="S600">
        <f>--AND(Table1[[#This Row],[WithinTarget]]=1,Table1[[#This Row],[Patient Satisfaction Score]]&gt;=7)</f>
        <v>0</v>
      </c>
      <c r="T600" t="str">
        <f>IF(LEFT(Table1[[#This Row],[Patient Gender]],1)="F","Female","Male")</f>
        <v>Male</v>
      </c>
    </row>
    <row r="601" spans="1:20" x14ac:dyDescent="0.3">
      <c r="A601" t="s">
        <v>705</v>
      </c>
      <c r="B601" s="1">
        <v>45184.965277777781</v>
      </c>
      <c r="C601" t="s">
        <v>13</v>
      </c>
      <c r="D601">
        <v>54</v>
      </c>
      <c r="E601" t="s">
        <v>10</v>
      </c>
      <c r="F601" t="s">
        <v>11</v>
      </c>
      <c r="G601" t="b">
        <v>1</v>
      </c>
      <c r="I601">
        <v>31</v>
      </c>
      <c r="J601" t="b">
        <v>1</v>
      </c>
      <c r="K601">
        <f>YEAR(Table1[[#This Row],[Patient Admission Date]])</f>
        <v>2023</v>
      </c>
      <c r="L601" t="str">
        <f>TEXT(Table1[[#This Row],[Patient Admission Date]],"mmm")</f>
        <v>Sep</v>
      </c>
      <c r="M601" t="str">
        <f>TEXT(Table1[[#This Row],[Patient Admission Date]],"ddd")</f>
        <v>Fri</v>
      </c>
      <c r="N601" t="str">
        <f>TEXT(INT(HOUR(Table1[[#This Row],[Patient Admission Date]])/3)*3,"00")&amp;"-"&amp;TEXT(INT(HOUR(Table1[[#This Row],[Patient Admission Date]])/3)*3+3,"00")</f>
        <v>21-24</v>
      </c>
      <c r="O601" t="str" cm="1">
        <f t="array" ref="O601">_xlfn.IFS(Table1[[#This Row],[Patient Age]]&lt;=14,"0-14",Table1[[#This Row],[Patient Age]]&lt;=29,"15-29",Table1[[#This Row],[Patient Age]]&lt;=44,"30-44",Table1[[#This Row],[Patient Age]]&lt;=59,"45-59",Table1[[#This Row],[Patient Age]]&lt;=74,"60-74",TRUE,"75+")</f>
        <v>45-59</v>
      </c>
      <c r="P601" t="str" cm="1">
        <f t="array" ref="P601">_xlfn.IFS(Table1[[#This Row],[Patient Waittime]]&lt;=15,"0-15",Table1[[#This Row],[Patient Waittime]]&lt;=30,"16-30",Table1[[#This Row],[Patient Waittime]]&lt;=45,"31-45",Table1[[#This Row],[Patient Waittime]]&lt;=60,"46-60",TRUE,"60+")</f>
        <v>31-45</v>
      </c>
      <c r="Q601">
        <f>--(Table1[[#This Row],[Patient Waittime]]&lt;=30)</f>
        <v>0</v>
      </c>
      <c r="R601">
        <f>--Table1[[#This Row],[Patient Admission Flag]]</f>
        <v>1</v>
      </c>
      <c r="S601">
        <f>--AND(Table1[[#This Row],[WithinTarget]]=1,Table1[[#This Row],[Patient Satisfaction Score]]&gt;=7)</f>
        <v>0</v>
      </c>
      <c r="T601" t="str">
        <f>IF(LEFT(Table1[[#This Row],[Patient Gender]],1)="F","Female","Male")</f>
        <v>Female</v>
      </c>
    </row>
    <row r="602" spans="1:20" x14ac:dyDescent="0.3">
      <c r="A602" t="s">
        <v>706</v>
      </c>
      <c r="B602" s="1">
        <v>45544.583333333336</v>
      </c>
      <c r="C602" t="s">
        <v>13</v>
      </c>
      <c r="D602">
        <v>59</v>
      </c>
      <c r="E602" t="s">
        <v>10</v>
      </c>
      <c r="F602" t="s">
        <v>15</v>
      </c>
      <c r="G602" t="b">
        <v>1</v>
      </c>
      <c r="I602">
        <v>56</v>
      </c>
      <c r="J602" t="b">
        <v>1</v>
      </c>
      <c r="K602">
        <f>YEAR(Table1[[#This Row],[Patient Admission Date]])</f>
        <v>2024</v>
      </c>
      <c r="L602" t="str">
        <f>TEXT(Table1[[#This Row],[Patient Admission Date]],"mmm")</f>
        <v>Sep</v>
      </c>
      <c r="M602" t="str">
        <f>TEXT(Table1[[#This Row],[Patient Admission Date]],"ddd")</f>
        <v>Mon</v>
      </c>
      <c r="N602" t="str">
        <f>TEXT(INT(HOUR(Table1[[#This Row],[Patient Admission Date]])/3)*3,"00")&amp;"-"&amp;TEXT(INT(HOUR(Table1[[#This Row],[Patient Admission Date]])/3)*3+3,"00")</f>
        <v>12-15</v>
      </c>
      <c r="O602" t="str" cm="1">
        <f t="array" ref="O602">_xlfn.IFS(Table1[[#This Row],[Patient Age]]&lt;=14,"0-14",Table1[[#This Row],[Patient Age]]&lt;=29,"15-29",Table1[[#This Row],[Patient Age]]&lt;=44,"30-44",Table1[[#This Row],[Patient Age]]&lt;=59,"45-59",Table1[[#This Row],[Patient Age]]&lt;=74,"60-74",TRUE,"75+")</f>
        <v>45-59</v>
      </c>
      <c r="P602" t="str" cm="1">
        <f t="array" ref="P602">_xlfn.IFS(Table1[[#This Row],[Patient Waittime]]&lt;=15,"0-15",Table1[[#This Row],[Patient Waittime]]&lt;=30,"16-30",Table1[[#This Row],[Patient Waittime]]&lt;=45,"31-45",Table1[[#This Row],[Patient Waittime]]&lt;=60,"46-60",TRUE,"60+")</f>
        <v>46-60</v>
      </c>
      <c r="Q602">
        <f>--(Table1[[#This Row],[Patient Waittime]]&lt;=30)</f>
        <v>0</v>
      </c>
      <c r="R602">
        <f>--Table1[[#This Row],[Patient Admission Flag]]</f>
        <v>1</v>
      </c>
      <c r="S602">
        <f>--AND(Table1[[#This Row],[WithinTarget]]=1,Table1[[#This Row],[Patient Satisfaction Score]]&gt;=7)</f>
        <v>0</v>
      </c>
      <c r="T602" t="str">
        <f>IF(LEFT(Table1[[#This Row],[Patient Gender]],1)="F","Female","Male")</f>
        <v>Female</v>
      </c>
    </row>
    <row r="603" spans="1:20" x14ac:dyDescent="0.3">
      <c r="A603" t="s">
        <v>707</v>
      </c>
      <c r="B603" s="1">
        <v>45361.181944444441</v>
      </c>
      <c r="C603" t="s">
        <v>13</v>
      </c>
      <c r="D603">
        <v>11</v>
      </c>
      <c r="E603" t="s">
        <v>19</v>
      </c>
      <c r="F603" t="s">
        <v>11</v>
      </c>
      <c r="G603" t="b">
        <v>1</v>
      </c>
      <c r="I603">
        <v>39</v>
      </c>
      <c r="J603" t="b">
        <v>1</v>
      </c>
      <c r="K603">
        <f>YEAR(Table1[[#This Row],[Patient Admission Date]])</f>
        <v>2024</v>
      </c>
      <c r="L603" t="str">
        <f>TEXT(Table1[[#This Row],[Patient Admission Date]],"mmm")</f>
        <v>Mar</v>
      </c>
      <c r="M603" t="str">
        <f>TEXT(Table1[[#This Row],[Patient Admission Date]],"ddd")</f>
        <v>Sun</v>
      </c>
      <c r="N603" t="str">
        <f>TEXT(INT(HOUR(Table1[[#This Row],[Patient Admission Date]])/3)*3,"00")&amp;"-"&amp;TEXT(INT(HOUR(Table1[[#This Row],[Patient Admission Date]])/3)*3+3,"00")</f>
        <v>03-06</v>
      </c>
      <c r="O603" t="str" cm="1">
        <f t="array" ref="O603">_xlfn.IFS(Table1[[#This Row],[Patient Age]]&lt;=14,"0-14",Table1[[#This Row],[Patient Age]]&lt;=29,"15-29",Table1[[#This Row],[Patient Age]]&lt;=44,"30-44",Table1[[#This Row],[Patient Age]]&lt;=59,"45-59",Table1[[#This Row],[Patient Age]]&lt;=74,"60-74",TRUE,"75+")</f>
        <v>0-14</v>
      </c>
      <c r="P603" t="str" cm="1">
        <f t="array" ref="P603">_xlfn.IFS(Table1[[#This Row],[Patient Waittime]]&lt;=15,"0-15",Table1[[#This Row],[Patient Waittime]]&lt;=30,"16-30",Table1[[#This Row],[Patient Waittime]]&lt;=45,"31-45",Table1[[#This Row],[Patient Waittime]]&lt;=60,"46-60",TRUE,"60+")</f>
        <v>31-45</v>
      </c>
      <c r="Q603">
        <f>--(Table1[[#This Row],[Patient Waittime]]&lt;=30)</f>
        <v>0</v>
      </c>
      <c r="R603">
        <f>--Table1[[#This Row],[Patient Admission Flag]]</f>
        <v>1</v>
      </c>
      <c r="S603">
        <f>--AND(Table1[[#This Row],[WithinTarget]]=1,Table1[[#This Row],[Patient Satisfaction Score]]&gt;=7)</f>
        <v>0</v>
      </c>
      <c r="T603" t="str">
        <f>IF(LEFT(Table1[[#This Row],[Patient Gender]],1)="F","Female","Male")</f>
        <v>Female</v>
      </c>
    </row>
    <row r="604" spans="1:20" x14ac:dyDescent="0.3">
      <c r="A604" t="s">
        <v>708</v>
      </c>
      <c r="B604" s="1">
        <v>45501.197222222225</v>
      </c>
      <c r="C604" t="s">
        <v>13</v>
      </c>
      <c r="D604">
        <v>9</v>
      </c>
      <c r="E604" t="s">
        <v>10</v>
      </c>
      <c r="F604" t="s">
        <v>15</v>
      </c>
      <c r="G604" t="b">
        <v>0</v>
      </c>
      <c r="I604">
        <v>48</v>
      </c>
      <c r="J604" t="b">
        <v>0</v>
      </c>
      <c r="K604">
        <f>YEAR(Table1[[#This Row],[Patient Admission Date]])</f>
        <v>2024</v>
      </c>
      <c r="L604" t="str">
        <f>TEXT(Table1[[#This Row],[Patient Admission Date]],"mmm")</f>
        <v>Jul</v>
      </c>
      <c r="M604" t="str">
        <f>TEXT(Table1[[#This Row],[Patient Admission Date]],"ddd")</f>
        <v>Sun</v>
      </c>
      <c r="N604" t="str">
        <f>TEXT(INT(HOUR(Table1[[#This Row],[Patient Admission Date]])/3)*3,"00")&amp;"-"&amp;TEXT(INT(HOUR(Table1[[#This Row],[Patient Admission Date]])/3)*3+3,"00")</f>
        <v>03-06</v>
      </c>
      <c r="O604" t="str" cm="1">
        <f t="array" ref="O604">_xlfn.IFS(Table1[[#This Row],[Patient Age]]&lt;=14,"0-14",Table1[[#This Row],[Patient Age]]&lt;=29,"15-29",Table1[[#This Row],[Patient Age]]&lt;=44,"30-44",Table1[[#This Row],[Patient Age]]&lt;=59,"45-59",Table1[[#This Row],[Patient Age]]&lt;=74,"60-74",TRUE,"75+")</f>
        <v>0-14</v>
      </c>
      <c r="P604" t="str" cm="1">
        <f t="array" ref="P604">_xlfn.IFS(Table1[[#This Row],[Patient Waittime]]&lt;=15,"0-15",Table1[[#This Row],[Patient Waittime]]&lt;=30,"16-30",Table1[[#This Row],[Patient Waittime]]&lt;=45,"31-45",Table1[[#This Row],[Patient Waittime]]&lt;=60,"46-60",TRUE,"60+")</f>
        <v>46-60</v>
      </c>
      <c r="Q604">
        <f>--(Table1[[#This Row],[Patient Waittime]]&lt;=30)</f>
        <v>0</v>
      </c>
      <c r="R604">
        <f>--Table1[[#This Row],[Patient Admission Flag]]</f>
        <v>0</v>
      </c>
      <c r="S604">
        <f>--AND(Table1[[#This Row],[WithinTarget]]=1,Table1[[#This Row],[Patient Satisfaction Score]]&gt;=7)</f>
        <v>0</v>
      </c>
      <c r="T604" t="str">
        <f>IF(LEFT(Table1[[#This Row],[Patient Gender]],1)="F","Female","Male")</f>
        <v>Female</v>
      </c>
    </row>
    <row r="605" spans="1:20" x14ac:dyDescent="0.3">
      <c r="A605" t="s">
        <v>709</v>
      </c>
      <c r="B605" s="1">
        <v>45283.76666666667</v>
      </c>
      <c r="C605" t="s">
        <v>13</v>
      </c>
      <c r="D605">
        <v>7</v>
      </c>
      <c r="E605" t="s">
        <v>19</v>
      </c>
      <c r="F605" t="s">
        <v>17</v>
      </c>
      <c r="G605" t="b">
        <v>0</v>
      </c>
      <c r="I605">
        <v>27</v>
      </c>
      <c r="J605" t="b">
        <v>0</v>
      </c>
      <c r="K605">
        <f>YEAR(Table1[[#This Row],[Patient Admission Date]])</f>
        <v>2023</v>
      </c>
      <c r="L605" t="str">
        <f>TEXT(Table1[[#This Row],[Patient Admission Date]],"mmm")</f>
        <v>Dec</v>
      </c>
      <c r="M605" t="str">
        <f>TEXT(Table1[[#This Row],[Patient Admission Date]],"ddd")</f>
        <v>Sat</v>
      </c>
      <c r="N605" t="str">
        <f>TEXT(INT(HOUR(Table1[[#This Row],[Patient Admission Date]])/3)*3,"00")&amp;"-"&amp;TEXT(INT(HOUR(Table1[[#This Row],[Patient Admission Date]])/3)*3+3,"00")</f>
        <v>18-21</v>
      </c>
      <c r="O605" t="str" cm="1">
        <f t="array" ref="O605">_xlfn.IFS(Table1[[#This Row],[Patient Age]]&lt;=14,"0-14",Table1[[#This Row],[Patient Age]]&lt;=29,"15-29",Table1[[#This Row],[Patient Age]]&lt;=44,"30-44",Table1[[#This Row],[Patient Age]]&lt;=59,"45-59",Table1[[#This Row],[Patient Age]]&lt;=74,"60-74",TRUE,"75+")</f>
        <v>0-14</v>
      </c>
      <c r="P605" t="str" cm="1">
        <f t="array" ref="P605">_xlfn.IFS(Table1[[#This Row],[Patient Waittime]]&lt;=15,"0-15",Table1[[#This Row],[Patient Waittime]]&lt;=30,"16-30",Table1[[#This Row],[Patient Waittime]]&lt;=45,"31-45",Table1[[#This Row],[Patient Waittime]]&lt;=60,"46-60",TRUE,"60+")</f>
        <v>16-30</v>
      </c>
      <c r="Q605">
        <f>--(Table1[[#This Row],[Patient Waittime]]&lt;=30)</f>
        <v>1</v>
      </c>
      <c r="R605">
        <f>--Table1[[#This Row],[Patient Admission Flag]]</f>
        <v>0</v>
      </c>
      <c r="S605">
        <f>--AND(Table1[[#This Row],[WithinTarget]]=1,Table1[[#This Row],[Patient Satisfaction Score]]&gt;=7)</f>
        <v>0</v>
      </c>
      <c r="T605" t="str">
        <f>IF(LEFT(Table1[[#This Row],[Patient Gender]],1)="F","Female","Male")</f>
        <v>Female</v>
      </c>
    </row>
    <row r="606" spans="1:20" x14ac:dyDescent="0.3">
      <c r="A606" t="s">
        <v>710</v>
      </c>
      <c r="B606" s="1">
        <v>45185.942361111112</v>
      </c>
      <c r="C606" t="s">
        <v>9</v>
      </c>
      <c r="D606">
        <v>14</v>
      </c>
      <c r="E606" t="s">
        <v>14</v>
      </c>
      <c r="F606" t="s">
        <v>11</v>
      </c>
      <c r="G606" t="b">
        <v>1</v>
      </c>
      <c r="I606">
        <v>38</v>
      </c>
      <c r="J606" t="b">
        <v>1</v>
      </c>
      <c r="K606">
        <f>YEAR(Table1[[#This Row],[Patient Admission Date]])</f>
        <v>2023</v>
      </c>
      <c r="L606" t="str">
        <f>TEXT(Table1[[#This Row],[Patient Admission Date]],"mmm")</f>
        <v>Sep</v>
      </c>
      <c r="M606" t="str">
        <f>TEXT(Table1[[#This Row],[Patient Admission Date]],"ddd")</f>
        <v>Sat</v>
      </c>
      <c r="N606" t="str">
        <f>TEXT(INT(HOUR(Table1[[#This Row],[Patient Admission Date]])/3)*3,"00")&amp;"-"&amp;TEXT(INT(HOUR(Table1[[#This Row],[Patient Admission Date]])/3)*3+3,"00")</f>
        <v>21-24</v>
      </c>
      <c r="O606" t="str" cm="1">
        <f t="array" ref="O606">_xlfn.IFS(Table1[[#This Row],[Patient Age]]&lt;=14,"0-14",Table1[[#This Row],[Patient Age]]&lt;=29,"15-29",Table1[[#This Row],[Patient Age]]&lt;=44,"30-44",Table1[[#This Row],[Patient Age]]&lt;=59,"45-59",Table1[[#This Row],[Patient Age]]&lt;=74,"60-74",TRUE,"75+")</f>
        <v>0-14</v>
      </c>
      <c r="P606" t="str" cm="1">
        <f t="array" ref="P606">_xlfn.IFS(Table1[[#This Row],[Patient Waittime]]&lt;=15,"0-15",Table1[[#This Row],[Patient Waittime]]&lt;=30,"16-30",Table1[[#This Row],[Patient Waittime]]&lt;=45,"31-45",Table1[[#This Row],[Patient Waittime]]&lt;=60,"46-60",TRUE,"60+")</f>
        <v>31-45</v>
      </c>
      <c r="Q606">
        <f>--(Table1[[#This Row],[Patient Waittime]]&lt;=30)</f>
        <v>0</v>
      </c>
      <c r="R606">
        <f>--Table1[[#This Row],[Patient Admission Flag]]</f>
        <v>1</v>
      </c>
      <c r="S606">
        <f>--AND(Table1[[#This Row],[WithinTarget]]=1,Table1[[#This Row],[Patient Satisfaction Score]]&gt;=7)</f>
        <v>0</v>
      </c>
      <c r="T606" t="str">
        <f>IF(LEFT(Table1[[#This Row],[Patient Gender]],1)="F","Female","Male")</f>
        <v>Male</v>
      </c>
    </row>
    <row r="607" spans="1:20" x14ac:dyDescent="0.3">
      <c r="A607" t="s">
        <v>711</v>
      </c>
      <c r="B607" s="1">
        <v>45182.21597222222</v>
      </c>
      <c r="C607" t="s">
        <v>13</v>
      </c>
      <c r="D607">
        <v>73</v>
      </c>
      <c r="E607" t="s">
        <v>19</v>
      </c>
      <c r="F607" t="s">
        <v>23</v>
      </c>
      <c r="G607" t="b">
        <v>0</v>
      </c>
      <c r="I607">
        <v>25</v>
      </c>
      <c r="J607" t="b">
        <v>0</v>
      </c>
      <c r="K607">
        <f>YEAR(Table1[[#This Row],[Patient Admission Date]])</f>
        <v>2023</v>
      </c>
      <c r="L607" t="str">
        <f>TEXT(Table1[[#This Row],[Patient Admission Date]],"mmm")</f>
        <v>Sep</v>
      </c>
      <c r="M607" t="str">
        <f>TEXT(Table1[[#This Row],[Patient Admission Date]],"ddd")</f>
        <v>Wed</v>
      </c>
      <c r="N607" t="str">
        <f>TEXT(INT(HOUR(Table1[[#This Row],[Patient Admission Date]])/3)*3,"00")&amp;"-"&amp;TEXT(INT(HOUR(Table1[[#This Row],[Patient Admission Date]])/3)*3+3,"00")</f>
        <v>03-06</v>
      </c>
      <c r="O607" t="str" cm="1">
        <f t="array" ref="O607">_xlfn.IFS(Table1[[#This Row],[Patient Age]]&lt;=14,"0-14",Table1[[#This Row],[Patient Age]]&lt;=29,"15-29",Table1[[#This Row],[Patient Age]]&lt;=44,"30-44",Table1[[#This Row],[Patient Age]]&lt;=59,"45-59",Table1[[#This Row],[Patient Age]]&lt;=74,"60-74",TRUE,"75+")</f>
        <v>60-74</v>
      </c>
      <c r="P607" t="str" cm="1">
        <f t="array" ref="P607">_xlfn.IFS(Table1[[#This Row],[Patient Waittime]]&lt;=15,"0-15",Table1[[#This Row],[Patient Waittime]]&lt;=30,"16-30",Table1[[#This Row],[Patient Waittime]]&lt;=45,"31-45",Table1[[#This Row],[Patient Waittime]]&lt;=60,"46-60",TRUE,"60+")</f>
        <v>16-30</v>
      </c>
      <c r="Q607">
        <f>--(Table1[[#This Row],[Patient Waittime]]&lt;=30)</f>
        <v>1</v>
      </c>
      <c r="R607">
        <f>--Table1[[#This Row],[Patient Admission Flag]]</f>
        <v>0</v>
      </c>
      <c r="S607">
        <f>--AND(Table1[[#This Row],[WithinTarget]]=1,Table1[[#This Row],[Patient Satisfaction Score]]&gt;=7)</f>
        <v>0</v>
      </c>
      <c r="T607" t="str">
        <f>IF(LEFT(Table1[[#This Row],[Patient Gender]],1)="F","Female","Male")</f>
        <v>Female</v>
      </c>
    </row>
    <row r="608" spans="1:20" x14ac:dyDescent="0.3">
      <c r="A608" t="s">
        <v>712</v>
      </c>
      <c r="B608" s="1">
        <v>45554.194444444445</v>
      </c>
      <c r="C608" t="s">
        <v>13</v>
      </c>
      <c r="D608">
        <v>40</v>
      </c>
      <c r="E608" t="s">
        <v>18</v>
      </c>
      <c r="F608" t="s">
        <v>11</v>
      </c>
      <c r="G608" t="b">
        <v>1</v>
      </c>
      <c r="I608">
        <v>44</v>
      </c>
      <c r="J608" t="b">
        <v>1</v>
      </c>
      <c r="K608">
        <f>YEAR(Table1[[#This Row],[Patient Admission Date]])</f>
        <v>2024</v>
      </c>
      <c r="L608" t="str">
        <f>TEXT(Table1[[#This Row],[Patient Admission Date]],"mmm")</f>
        <v>Sep</v>
      </c>
      <c r="M608" t="str">
        <f>TEXT(Table1[[#This Row],[Patient Admission Date]],"ddd")</f>
        <v>Thu</v>
      </c>
      <c r="N608" t="str">
        <f>TEXT(INT(HOUR(Table1[[#This Row],[Patient Admission Date]])/3)*3,"00")&amp;"-"&amp;TEXT(INT(HOUR(Table1[[#This Row],[Patient Admission Date]])/3)*3+3,"00")</f>
        <v>03-06</v>
      </c>
      <c r="O608" t="str" cm="1">
        <f t="array" ref="O608">_xlfn.IFS(Table1[[#This Row],[Patient Age]]&lt;=14,"0-14",Table1[[#This Row],[Patient Age]]&lt;=29,"15-29",Table1[[#This Row],[Patient Age]]&lt;=44,"30-44",Table1[[#This Row],[Patient Age]]&lt;=59,"45-59",Table1[[#This Row],[Patient Age]]&lt;=74,"60-74",TRUE,"75+")</f>
        <v>30-44</v>
      </c>
      <c r="P608" t="str" cm="1">
        <f t="array" ref="P608">_xlfn.IFS(Table1[[#This Row],[Patient Waittime]]&lt;=15,"0-15",Table1[[#This Row],[Patient Waittime]]&lt;=30,"16-30",Table1[[#This Row],[Patient Waittime]]&lt;=45,"31-45",Table1[[#This Row],[Patient Waittime]]&lt;=60,"46-60",TRUE,"60+")</f>
        <v>31-45</v>
      </c>
      <c r="Q608">
        <f>--(Table1[[#This Row],[Patient Waittime]]&lt;=30)</f>
        <v>0</v>
      </c>
      <c r="R608">
        <f>--Table1[[#This Row],[Patient Admission Flag]]</f>
        <v>1</v>
      </c>
      <c r="S608">
        <f>--AND(Table1[[#This Row],[WithinTarget]]=1,Table1[[#This Row],[Patient Satisfaction Score]]&gt;=7)</f>
        <v>0</v>
      </c>
      <c r="T608" t="str">
        <f>IF(LEFT(Table1[[#This Row],[Patient Gender]],1)="F","Female","Male")</f>
        <v>Female</v>
      </c>
    </row>
    <row r="609" spans="1:20" x14ac:dyDescent="0.3">
      <c r="A609" t="s">
        <v>713</v>
      </c>
      <c r="B609" s="1">
        <v>45337.568749999999</v>
      </c>
      <c r="C609" t="s">
        <v>13</v>
      </c>
      <c r="D609">
        <v>28</v>
      </c>
      <c r="E609" t="s">
        <v>14</v>
      </c>
      <c r="F609" t="s">
        <v>15</v>
      </c>
      <c r="G609" t="b">
        <v>1</v>
      </c>
      <c r="I609">
        <v>52</v>
      </c>
      <c r="J609" t="b">
        <v>1</v>
      </c>
      <c r="K609">
        <f>YEAR(Table1[[#This Row],[Patient Admission Date]])</f>
        <v>2024</v>
      </c>
      <c r="L609" t="str">
        <f>TEXT(Table1[[#This Row],[Patient Admission Date]],"mmm")</f>
        <v>Feb</v>
      </c>
      <c r="M609" t="str">
        <f>TEXT(Table1[[#This Row],[Patient Admission Date]],"ddd")</f>
        <v>Thu</v>
      </c>
      <c r="N609" t="str">
        <f>TEXT(INT(HOUR(Table1[[#This Row],[Patient Admission Date]])/3)*3,"00")&amp;"-"&amp;TEXT(INT(HOUR(Table1[[#This Row],[Patient Admission Date]])/3)*3+3,"00")</f>
        <v>12-15</v>
      </c>
      <c r="O609" t="str" cm="1">
        <f t="array" ref="O609">_xlfn.IFS(Table1[[#This Row],[Patient Age]]&lt;=14,"0-14",Table1[[#This Row],[Patient Age]]&lt;=29,"15-29",Table1[[#This Row],[Patient Age]]&lt;=44,"30-44",Table1[[#This Row],[Patient Age]]&lt;=59,"45-59",Table1[[#This Row],[Patient Age]]&lt;=74,"60-74",TRUE,"75+")</f>
        <v>15-29</v>
      </c>
      <c r="P609" t="str" cm="1">
        <f t="array" ref="P609">_xlfn.IFS(Table1[[#This Row],[Patient Waittime]]&lt;=15,"0-15",Table1[[#This Row],[Patient Waittime]]&lt;=30,"16-30",Table1[[#This Row],[Patient Waittime]]&lt;=45,"31-45",Table1[[#This Row],[Patient Waittime]]&lt;=60,"46-60",TRUE,"60+")</f>
        <v>46-60</v>
      </c>
      <c r="Q609">
        <f>--(Table1[[#This Row],[Patient Waittime]]&lt;=30)</f>
        <v>0</v>
      </c>
      <c r="R609">
        <f>--Table1[[#This Row],[Patient Admission Flag]]</f>
        <v>1</v>
      </c>
      <c r="S609">
        <f>--AND(Table1[[#This Row],[WithinTarget]]=1,Table1[[#This Row],[Patient Satisfaction Score]]&gt;=7)</f>
        <v>0</v>
      </c>
      <c r="T609" t="str">
        <f>IF(LEFT(Table1[[#This Row],[Patient Gender]],1)="F","Female","Male")</f>
        <v>Female</v>
      </c>
    </row>
    <row r="610" spans="1:20" x14ac:dyDescent="0.3">
      <c r="A610" t="s">
        <v>714</v>
      </c>
      <c r="B610" s="1">
        <v>45546.55972222222</v>
      </c>
      <c r="C610" t="s">
        <v>13</v>
      </c>
      <c r="D610">
        <v>69</v>
      </c>
      <c r="E610" t="s">
        <v>19</v>
      </c>
      <c r="F610" t="s">
        <v>11</v>
      </c>
      <c r="G610" t="b">
        <v>1</v>
      </c>
      <c r="I610">
        <v>26</v>
      </c>
      <c r="J610" t="b">
        <v>1</v>
      </c>
      <c r="K610">
        <f>YEAR(Table1[[#This Row],[Patient Admission Date]])</f>
        <v>2024</v>
      </c>
      <c r="L610" t="str">
        <f>TEXT(Table1[[#This Row],[Patient Admission Date]],"mmm")</f>
        <v>Sep</v>
      </c>
      <c r="M610" t="str">
        <f>TEXT(Table1[[#This Row],[Patient Admission Date]],"ddd")</f>
        <v>Wed</v>
      </c>
      <c r="N610" t="str">
        <f>TEXT(INT(HOUR(Table1[[#This Row],[Patient Admission Date]])/3)*3,"00")&amp;"-"&amp;TEXT(INT(HOUR(Table1[[#This Row],[Patient Admission Date]])/3)*3+3,"00")</f>
        <v>12-15</v>
      </c>
      <c r="O610" t="str" cm="1">
        <f t="array" ref="O610">_xlfn.IFS(Table1[[#This Row],[Patient Age]]&lt;=14,"0-14",Table1[[#This Row],[Patient Age]]&lt;=29,"15-29",Table1[[#This Row],[Patient Age]]&lt;=44,"30-44",Table1[[#This Row],[Patient Age]]&lt;=59,"45-59",Table1[[#This Row],[Patient Age]]&lt;=74,"60-74",TRUE,"75+")</f>
        <v>60-74</v>
      </c>
      <c r="P610" t="str" cm="1">
        <f t="array" ref="P610">_xlfn.IFS(Table1[[#This Row],[Patient Waittime]]&lt;=15,"0-15",Table1[[#This Row],[Patient Waittime]]&lt;=30,"16-30",Table1[[#This Row],[Patient Waittime]]&lt;=45,"31-45",Table1[[#This Row],[Patient Waittime]]&lt;=60,"46-60",TRUE,"60+")</f>
        <v>16-30</v>
      </c>
      <c r="Q610">
        <f>--(Table1[[#This Row],[Patient Waittime]]&lt;=30)</f>
        <v>1</v>
      </c>
      <c r="R610">
        <f>--Table1[[#This Row],[Patient Admission Flag]]</f>
        <v>1</v>
      </c>
      <c r="S610">
        <f>--AND(Table1[[#This Row],[WithinTarget]]=1,Table1[[#This Row],[Patient Satisfaction Score]]&gt;=7)</f>
        <v>0</v>
      </c>
      <c r="T610" t="str">
        <f>IF(LEFT(Table1[[#This Row],[Patient Gender]],1)="F","Female","Male")</f>
        <v>Female</v>
      </c>
    </row>
    <row r="611" spans="1:20" x14ac:dyDescent="0.3">
      <c r="A611" t="s">
        <v>715</v>
      </c>
      <c r="B611" s="1">
        <v>45093.788194444445</v>
      </c>
      <c r="C611" t="s">
        <v>9</v>
      </c>
      <c r="D611">
        <v>64</v>
      </c>
      <c r="E611" t="s">
        <v>18</v>
      </c>
      <c r="F611" t="s">
        <v>11</v>
      </c>
      <c r="G611" t="b">
        <v>1</v>
      </c>
      <c r="I611">
        <v>50</v>
      </c>
      <c r="J611" t="b">
        <v>1</v>
      </c>
      <c r="K611">
        <f>YEAR(Table1[[#This Row],[Patient Admission Date]])</f>
        <v>2023</v>
      </c>
      <c r="L611" t="str">
        <f>TEXT(Table1[[#This Row],[Patient Admission Date]],"mmm")</f>
        <v>Jun</v>
      </c>
      <c r="M611" t="str">
        <f>TEXT(Table1[[#This Row],[Patient Admission Date]],"ddd")</f>
        <v>Fri</v>
      </c>
      <c r="N611" t="str">
        <f>TEXT(INT(HOUR(Table1[[#This Row],[Patient Admission Date]])/3)*3,"00")&amp;"-"&amp;TEXT(INT(HOUR(Table1[[#This Row],[Patient Admission Date]])/3)*3+3,"00")</f>
        <v>18-21</v>
      </c>
      <c r="O611" t="str" cm="1">
        <f t="array" ref="O611">_xlfn.IFS(Table1[[#This Row],[Patient Age]]&lt;=14,"0-14",Table1[[#This Row],[Patient Age]]&lt;=29,"15-29",Table1[[#This Row],[Patient Age]]&lt;=44,"30-44",Table1[[#This Row],[Patient Age]]&lt;=59,"45-59",Table1[[#This Row],[Patient Age]]&lt;=74,"60-74",TRUE,"75+")</f>
        <v>60-74</v>
      </c>
      <c r="P611" t="str" cm="1">
        <f t="array" ref="P611">_xlfn.IFS(Table1[[#This Row],[Patient Waittime]]&lt;=15,"0-15",Table1[[#This Row],[Patient Waittime]]&lt;=30,"16-30",Table1[[#This Row],[Patient Waittime]]&lt;=45,"31-45",Table1[[#This Row],[Patient Waittime]]&lt;=60,"46-60",TRUE,"60+")</f>
        <v>46-60</v>
      </c>
      <c r="Q611">
        <f>--(Table1[[#This Row],[Patient Waittime]]&lt;=30)</f>
        <v>0</v>
      </c>
      <c r="R611">
        <f>--Table1[[#This Row],[Patient Admission Flag]]</f>
        <v>1</v>
      </c>
      <c r="S611">
        <f>--AND(Table1[[#This Row],[WithinTarget]]=1,Table1[[#This Row],[Patient Satisfaction Score]]&gt;=7)</f>
        <v>0</v>
      </c>
      <c r="T611" t="str">
        <f>IF(LEFT(Table1[[#This Row],[Patient Gender]],1)="F","Female","Male")</f>
        <v>Male</v>
      </c>
    </row>
    <row r="612" spans="1:20" x14ac:dyDescent="0.3">
      <c r="A612" t="s">
        <v>716</v>
      </c>
      <c r="B612" s="1">
        <v>45396.547222222223</v>
      </c>
      <c r="C612" t="s">
        <v>9</v>
      </c>
      <c r="D612">
        <v>73</v>
      </c>
      <c r="E612" t="s">
        <v>14</v>
      </c>
      <c r="F612" t="s">
        <v>23</v>
      </c>
      <c r="G612" t="b">
        <v>0</v>
      </c>
      <c r="H612">
        <v>5</v>
      </c>
      <c r="I612">
        <v>42</v>
      </c>
      <c r="J612" t="b">
        <v>0</v>
      </c>
      <c r="K612">
        <f>YEAR(Table1[[#This Row],[Patient Admission Date]])</f>
        <v>2024</v>
      </c>
      <c r="L612" t="str">
        <f>TEXT(Table1[[#This Row],[Patient Admission Date]],"mmm")</f>
        <v>Apr</v>
      </c>
      <c r="M612" t="str">
        <f>TEXT(Table1[[#This Row],[Patient Admission Date]],"ddd")</f>
        <v>Sun</v>
      </c>
      <c r="N612" t="str">
        <f>TEXT(INT(HOUR(Table1[[#This Row],[Patient Admission Date]])/3)*3,"00")&amp;"-"&amp;TEXT(INT(HOUR(Table1[[#This Row],[Patient Admission Date]])/3)*3+3,"00")</f>
        <v>12-15</v>
      </c>
      <c r="O612" t="str" cm="1">
        <f t="array" ref="O612">_xlfn.IFS(Table1[[#This Row],[Patient Age]]&lt;=14,"0-14",Table1[[#This Row],[Patient Age]]&lt;=29,"15-29",Table1[[#This Row],[Patient Age]]&lt;=44,"30-44",Table1[[#This Row],[Patient Age]]&lt;=59,"45-59",Table1[[#This Row],[Patient Age]]&lt;=74,"60-74",TRUE,"75+")</f>
        <v>60-74</v>
      </c>
      <c r="P612" t="str" cm="1">
        <f t="array" ref="P612">_xlfn.IFS(Table1[[#This Row],[Patient Waittime]]&lt;=15,"0-15",Table1[[#This Row],[Patient Waittime]]&lt;=30,"16-30",Table1[[#This Row],[Patient Waittime]]&lt;=45,"31-45",Table1[[#This Row],[Patient Waittime]]&lt;=60,"46-60",TRUE,"60+")</f>
        <v>31-45</v>
      </c>
      <c r="Q612">
        <f>--(Table1[[#This Row],[Patient Waittime]]&lt;=30)</f>
        <v>0</v>
      </c>
      <c r="R612">
        <f>--Table1[[#This Row],[Patient Admission Flag]]</f>
        <v>0</v>
      </c>
      <c r="S612">
        <f>--AND(Table1[[#This Row],[WithinTarget]]=1,Table1[[#This Row],[Patient Satisfaction Score]]&gt;=7)</f>
        <v>0</v>
      </c>
      <c r="T612" t="str">
        <f>IF(LEFT(Table1[[#This Row],[Patient Gender]],1)="F","Female","Male")</f>
        <v>Male</v>
      </c>
    </row>
    <row r="613" spans="1:20" x14ac:dyDescent="0.3">
      <c r="A613" t="s">
        <v>717</v>
      </c>
      <c r="B613" s="1">
        <v>45327.475694444445</v>
      </c>
      <c r="C613" t="s">
        <v>9</v>
      </c>
      <c r="D613">
        <v>10</v>
      </c>
      <c r="E613" t="s">
        <v>12</v>
      </c>
      <c r="F613" t="s">
        <v>11</v>
      </c>
      <c r="G613" t="b">
        <v>0</v>
      </c>
      <c r="I613">
        <v>44</v>
      </c>
      <c r="J613" t="b">
        <v>0</v>
      </c>
      <c r="K613">
        <f>YEAR(Table1[[#This Row],[Patient Admission Date]])</f>
        <v>2024</v>
      </c>
      <c r="L613" t="str">
        <f>TEXT(Table1[[#This Row],[Patient Admission Date]],"mmm")</f>
        <v>Feb</v>
      </c>
      <c r="M613" t="str">
        <f>TEXT(Table1[[#This Row],[Patient Admission Date]],"ddd")</f>
        <v>Mon</v>
      </c>
      <c r="N613" t="str">
        <f>TEXT(INT(HOUR(Table1[[#This Row],[Patient Admission Date]])/3)*3,"00")&amp;"-"&amp;TEXT(INT(HOUR(Table1[[#This Row],[Patient Admission Date]])/3)*3+3,"00")</f>
        <v>09-12</v>
      </c>
      <c r="O613" t="str" cm="1">
        <f t="array" ref="O613">_xlfn.IFS(Table1[[#This Row],[Patient Age]]&lt;=14,"0-14",Table1[[#This Row],[Patient Age]]&lt;=29,"15-29",Table1[[#This Row],[Patient Age]]&lt;=44,"30-44",Table1[[#This Row],[Patient Age]]&lt;=59,"45-59",Table1[[#This Row],[Patient Age]]&lt;=74,"60-74",TRUE,"75+")</f>
        <v>0-14</v>
      </c>
      <c r="P613" t="str" cm="1">
        <f t="array" ref="P613">_xlfn.IFS(Table1[[#This Row],[Patient Waittime]]&lt;=15,"0-15",Table1[[#This Row],[Patient Waittime]]&lt;=30,"16-30",Table1[[#This Row],[Patient Waittime]]&lt;=45,"31-45",Table1[[#This Row],[Patient Waittime]]&lt;=60,"46-60",TRUE,"60+")</f>
        <v>31-45</v>
      </c>
      <c r="Q613">
        <f>--(Table1[[#This Row],[Patient Waittime]]&lt;=30)</f>
        <v>0</v>
      </c>
      <c r="R613">
        <f>--Table1[[#This Row],[Patient Admission Flag]]</f>
        <v>0</v>
      </c>
      <c r="S613">
        <f>--AND(Table1[[#This Row],[WithinTarget]]=1,Table1[[#This Row],[Patient Satisfaction Score]]&gt;=7)</f>
        <v>0</v>
      </c>
      <c r="T613" t="str">
        <f>IF(LEFT(Table1[[#This Row],[Patient Gender]],1)="F","Female","Male")</f>
        <v>Male</v>
      </c>
    </row>
    <row r="614" spans="1:20" x14ac:dyDescent="0.3">
      <c r="A614" t="s">
        <v>718</v>
      </c>
      <c r="B614" s="1">
        <v>45241.76666666667</v>
      </c>
      <c r="C614" t="s">
        <v>13</v>
      </c>
      <c r="D614">
        <v>61</v>
      </c>
      <c r="E614" t="s">
        <v>14</v>
      </c>
      <c r="F614" t="s">
        <v>11</v>
      </c>
      <c r="G614" t="b">
        <v>0</v>
      </c>
      <c r="I614">
        <v>24</v>
      </c>
      <c r="J614" t="b">
        <v>0</v>
      </c>
      <c r="K614">
        <f>YEAR(Table1[[#This Row],[Patient Admission Date]])</f>
        <v>2023</v>
      </c>
      <c r="L614" t="str">
        <f>TEXT(Table1[[#This Row],[Patient Admission Date]],"mmm")</f>
        <v>Nov</v>
      </c>
      <c r="M614" t="str">
        <f>TEXT(Table1[[#This Row],[Patient Admission Date]],"ddd")</f>
        <v>Sat</v>
      </c>
      <c r="N614" t="str">
        <f>TEXT(INT(HOUR(Table1[[#This Row],[Patient Admission Date]])/3)*3,"00")&amp;"-"&amp;TEXT(INT(HOUR(Table1[[#This Row],[Patient Admission Date]])/3)*3+3,"00")</f>
        <v>18-21</v>
      </c>
      <c r="O614" t="str" cm="1">
        <f t="array" ref="O614">_xlfn.IFS(Table1[[#This Row],[Patient Age]]&lt;=14,"0-14",Table1[[#This Row],[Patient Age]]&lt;=29,"15-29",Table1[[#This Row],[Patient Age]]&lt;=44,"30-44",Table1[[#This Row],[Patient Age]]&lt;=59,"45-59",Table1[[#This Row],[Patient Age]]&lt;=74,"60-74",TRUE,"75+")</f>
        <v>60-74</v>
      </c>
      <c r="P614" t="str" cm="1">
        <f t="array" ref="P614">_xlfn.IFS(Table1[[#This Row],[Patient Waittime]]&lt;=15,"0-15",Table1[[#This Row],[Patient Waittime]]&lt;=30,"16-30",Table1[[#This Row],[Patient Waittime]]&lt;=45,"31-45",Table1[[#This Row],[Patient Waittime]]&lt;=60,"46-60",TRUE,"60+")</f>
        <v>16-30</v>
      </c>
      <c r="Q614">
        <f>--(Table1[[#This Row],[Patient Waittime]]&lt;=30)</f>
        <v>1</v>
      </c>
      <c r="R614">
        <f>--Table1[[#This Row],[Patient Admission Flag]]</f>
        <v>0</v>
      </c>
      <c r="S614">
        <f>--AND(Table1[[#This Row],[WithinTarget]]=1,Table1[[#This Row],[Patient Satisfaction Score]]&gt;=7)</f>
        <v>0</v>
      </c>
      <c r="T614" t="str">
        <f>IF(LEFT(Table1[[#This Row],[Patient Gender]],1)="F","Female","Male")</f>
        <v>Female</v>
      </c>
    </row>
    <row r="615" spans="1:20" x14ac:dyDescent="0.3">
      <c r="A615" t="s">
        <v>719</v>
      </c>
      <c r="B615" s="1">
        <v>45224.364583333336</v>
      </c>
      <c r="C615" t="s">
        <v>9</v>
      </c>
      <c r="D615">
        <v>39</v>
      </c>
      <c r="E615" t="s">
        <v>21</v>
      </c>
      <c r="F615" t="s">
        <v>23</v>
      </c>
      <c r="G615" t="b">
        <v>1</v>
      </c>
      <c r="H615">
        <v>5</v>
      </c>
      <c r="I615">
        <v>45</v>
      </c>
      <c r="J615" t="b">
        <v>1</v>
      </c>
      <c r="K615">
        <f>YEAR(Table1[[#This Row],[Patient Admission Date]])</f>
        <v>2023</v>
      </c>
      <c r="L615" t="str">
        <f>TEXT(Table1[[#This Row],[Patient Admission Date]],"mmm")</f>
        <v>Oct</v>
      </c>
      <c r="M615" t="str">
        <f>TEXT(Table1[[#This Row],[Patient Admission Date]],"ddd")</f>
        <v>Wed</v>
      </c>
      <c r="N615" t="str">
        <f>TEXT(INT(HOUR(Table1[[#This Row],[Patient Admission Date]])/3)*3,"00")&amp;"-"&amp;TEXT(INT(HOUR(Table1[[#This Row],[Patient Admission Date]])/3)*3+3,"00")</f>
        <v>06-09</v>
      </c>
      <c r="O615" t="str" cm="1">
        <f t="array" ref="O615">_xlfn.IFS(Table1[[#This Row],[Patient Age]]&lt;=14,"0-14",Table1[[#This Row],[Patient Age]]&lt;=29,"15-29",Table1[[#This Row],[Patient Age]]&lt;=44,"30-44",Table1[[#This Row],[Patient Age]]&lt;=59,"45-59",Table1[[#This Row],[Patient Age]]&lt;=74,"60-74",TRUE,"75+")</f>
        <v>30-44</v>
      </c>
      <c r="P615" t="str" cm="1">
        <f t="array" ref="P615">_xlfn.IFS(Table1[[#This Row],[Patient Waittime]]&lt;=15,"0-15",Table1[[#This Row],[Patient Waittime]]&lt;=30,"16-30",Table1[[#This Row],[Patient Waittime]]&lt;=45,"31-45",Table1[[#This Row],[Patient Waittime]]&lt;=60,"46-60",TRUE,"60+")</f>
        <v>31-45</v>
      </c>
      <c r="Q615">
        <f>--(Table1[[#This Row],[Patient Waittime]]&lt;=30)</f>
        <v>0</v>
      </c>
      <c r="R615">
        <f>--Table1[[#This Row],[Patient Admission Flag]]</f>
        <v>1</v>
      </c>
      <c r="S615">
        <f>--AND(Table1[[#This Row],[WithinTarget]]=1,Table1[[#This Row],[Patient Satisfaction Score]]&gt;=7)</f>
        <v>0</v>
      </c>
      <c r="T615" t="str">
        <f>IF(LEFT(Table1[[#This Row],[Patient Gender]],1)="F","Female","Male")</f>
        <v>Male</v>
      </c>
    </row>
    <row r="616" spans="1:20" x14ac:dyDescent="0.3">
      <c r="A616" t="s">
        <v>720</v>
      </c>
      <c r="B616" s="1">
        <v>45234.227083333331</v>
      </c>
      <c r="C616" t="s">
        <v>13</v>
      </c>
      <c r="D616">
        <v>63</v>
      </c>
      <c r="E616" t="s">
        <v>19</v>
      </c>
      <c r="F616" t="s">
        <v>11</v>
      </c>
      <c r="G616" t="b">
        <v>0</v>
      </c>
      <c r="I616">
        <v>10</v>
      </c>
      <c r="J616" t="b">
        <v>0</v>
      </c>
      <c r="K616">
        <f>YEAR(Table1[[#This Row],[Patient Admission Date]])</f>
        <v>2023</v>
      </c>
      <c r="L616" t="str">
        <f>TEXT(Table1[[#This Row],[Patient Admission Date]],"mmm")</f>
        <v>Nov</v>
      </c>
      <c r="M616" t="str">
        <f>TEXT(Table1[[#This Row],[Patient Admission Date]],"ddd")</f>
        <v>Sat</v>
      </c>
      <c r="N616" t="str">
        <f>TEXT(INT(HOUR(Table1[[#This Row],[Patient Admission Date]])/3)*3,"00")&amp;"-"&amp;TEXT(INT(HOUR(Table1[[#This Row],[Patient Admission Date]])/3)*3+3,"00")</f>
        <v>03-06</v>
      </c>
      <c r="O616" t="str" cm="1">
        <f t="array" ref="O616">_xlfn.IFS(Table1[[#This Row],[Patient Age]]&lt;=14,"0-14",Table1[[#This Row],[Patient Age]]&lt;=29,"15-29",Table1[[#This Row],[Patient Age]]&lt;=44,"30-44",Table1[[#This Row],[Patient Age]]&lt;=59,"45-59",Table1[[#This Row],[Patient Age]]&lt;=74,"60-74",TRUE,"75+")</f>
        <v>60-74</v>
      </c>
      <c r="P616" t="str" cm="1">
        <f t="array" ref="P616">_xlfn.IFS(Table1[[#This Row],[Patient Waittime]]&lt;=15,"0-15",Table1[[#This Row],[Patient Waittime]]&lt;=30,"16-30",Table1[[#This Row],[Patient Waittime]]&lt;=45,"31-45",Table1[[#This Row],[Patient Waittime]]&lt;=60,"46-60",TRUE,"60+")</f>
        <v>0-15</v>
      </c>
      <c r="Q616">
        <f>--(Table1[[#This Row],[Patient Waittime]]&lt;=30)</f>
        <v>1</v>
      </c>
      <c r="R616">
        <f>--Table1[[#This Row],[Patient Admission Flag]]</f>
        <v>0</v>
      </c>
      <c r="S616">
        <f>--AND(Table1[[#This Row],[WithinTarget]]=1,Table1[[#This Row],[Patient Satisfaction Score]]&gt;=7)</f>
        <v>0</v>
      </c>
      <c r="T616" t="str">
        <f>IF(LEFT(Table1[[#This Row],[Patient Gender]],1)="F","Female","Male")</f>
        <v>Female</v>
      </c>
    </row>
    <row r="617" spans="1:20" x14ac:dyDescent="0.3">
      <c r="A617" t="s">
        <v>721</v>
      </c>
      <c r="B617" s="1">
        <v>45492.35</v>
      </c>
      <c r="C617" t="s">
        <v>13</v>
      </c>
      <c r="D617">
        <v>6</v>
      </c>
      <c r="E617" t="s">
        <v>10</v>
      </c>
      <c r="F617" t="s">
        <v>11</v>
      </c>
      <c r="G617" t="b">
        <v>1</v>
      </c>
      <c r="I617">
        <v>18</v>
      </c>
      <c r="J617" t="b">
        <v>1</v>
      </c>
      <c r="K617">
        <f>YEAR(Table1[[#This Row],[Patient Admission Date]])</f>
        <v>2024</v>
      </c>
      <c r="L617" t="str">
        <f>TEXT(Table1[[#This Row],[Patient Admission Date]],"mmm")</f>
        <v>Jul</v>
      </c>
      <c r="M617" t="str">
        <f>TEXT(Table1[[#This Row],[Patient Admission Date]],"ddd")</f>
        <v>Fri</v>
      </c>
      <c r="N617" t="str">
        <f>TEXT(INT(HOUR(Table1[[#This Row],[Patient Admission Date]])/3)*3,"00")&amp;"-"&amp;TEXT(INT(HOUR(Table1[[#This Row],[Patient Admission Date]])/3)*3+3,"00")</f>
        <v>06-09</v>
      </c>
      <c r="O617" t="str" cm="1">
        <f t="array" ref="O617">_xlfn.IFS(Table1[[#This Row],[Patient Age]]&lt;=14,"0-14",Table1[[#This Row],[Patient Age]]&lt;=29,"15-29",Table1[[#This Row],[Patient Age]]&lt;=44,"30-44",Table1[[#This Row],[Patient Age]]&lt;=59,"45-59",Table1[[#This Row],[Patient Age]]&lt;=74,"60-74",TRUE,"75+")</f>
        <v>0-14</v>
      </c>
      <c r="P617" t="str" cm="1">
        <f t="array" ref="P617">_xlfn.IFS(Table1[[#This Row],[Patient Waittime]]&lt;=15,"0-15",Table1[[#This Row],[Patient Waittime]]&lt;=30,"16-30",Table1[[#This Row],[Patient Waittime]]&lt;=45,"31-45",Table1[[#This Row],[Patient Waittime]]&lt;=60,"46-60",TRUE,"60+")</f>
        <v>16-30</v>
      </c>
      <c r="Q617">
        <f>--(Table1[[#This Row],[Patient Waittime]]&lt;=30)</f>
        <v>1</v>
      </c>
      <c r="R617">
        <f>--Table1[[#This Row],[Patient Admission Flag]]</f>
        <v>1</v>
      </c>
      <c r="S617">
        <f>--AND(Table1[[#This Row],[WithinTarget]]=1,Table1[[#This Row],[Patient Satisfaction Score]]&gt;=7)</f>
        <v>0</v>
      </c>
      <c r="T617" t="str">
        <f>IF(LEFT(Table1[[#This Row],[Patient Gender]],1)="F","Female","Male")</f>
        <v>Female</v>
      </c>
    </row>
    <row r="618" spans="1:20" x14ac:dyDescent="0.3">
      <c r="A618" t="s">
        <v>722</v>
      </c>
      <c r="B618" s="1">
        <v>45286.734722222223</v>
      </c>
      <c r="C618" t="s">
        <v>13</v>
      </c>
      <c r="D618">
        <v>4</v>
      </c>
      <c r="E618" t="s">
        <v>18</v>
      </c>
      <c r="F618" t="s">
        <v>11</v>
      </c>
      <c r="G618" t="b">
        <v>1</v>
      </c>
      <c r="I618">
        <v>59</v>
      </c>
      <c r="J618" t="b">
        <v>1</v>
      </c>
      <c r="K618">
        <f>YEAR(Table1[[#This Row],[Patient Admission Date]])</f>
        <v>2023</v>
      </c>
      <c r="L618" t="str">
        <f>TEXT(Table1[[#This Row],[Patient Admission Date]],"mmm")</f>
        <v>Dec</v>
      </c>
      <c r="M618" t="str">
        <f>TEXT(Table1[[#This Row],[Patient Admission Date]],"ddd")</f>
        <v>Tue</v>
      </c>
      <c r="N618" t="str">
        <f>TEXT(INT(HOUR(Table1[[#This Row],[Patient Admission Date]])/3)*3,"00")&amp;"-"&amp;TEXT(INT(HOUR(Table1[[#This Row],[Patient Admission Date]])/3)*3+3,"00")</f>
        <v>15-18</v>
      </c>
      <c r="O618" t="str" cm="1">
        <f t="array" ref="O618">_xlfn.IFS(Table1[[#This Row],[Patient Age]]&lt;=14,"0-14",Table1[[#This Row],[Patient Age]]&lt;=29,"15-29",Table1[[#This Row],[Patient Age]]&lt;=44,"30-44",Table1[[#This Row],[Patient Age]]&lt;=59,"45-59",Table1[[#This Row],[Patient Age]]&lt;=74,"60-74",TRUE,"75+")</f>
        <v>0-14</v>
      </c>
      <c r="P618" t="str" cm="1">
        <f t="array" ref="P618">_xlfn.IFS(Table1[[#This Row],[Patient Waittime]]&lt;=15,"0-15",Table1[[#This Row],[Patient Waittime]]&lt;=30,"16-30",Table1[[#This Row],[Patient Waittime]]&lt;=45,"31-45",Table1[[#This Row],[Patient Waittime]]&lt;=60,"46-60",TRUE,"60+")</f>
        <v>46-60</v>
      </c>
      <c r="Q618">
        <f>--(Table1[[#This Row],[Patient Waittime]]&lt;=30)</f>
        <v>0</v>
      </c>
      <c r="R618">
        <f>--Table1[[#This Row],[Patient Admission Flag]]</f>
        <v>1</v>
      </c>
      <c r="S618">
        <f>--AND(Table1[[#This Row],[WithinTarget]]=1,Table1[[#This Row],[Patient Satisfaction Score]]&gt;=7)</f>
        <v>0</v>
      </c>
      <c r="T618" t="str">
        <f>IF(LEFT(Table1[[#This Row],[Patient Gender]],1)="F","Female","Male")</f>
        <v>Female</v>
      </c>
    </row>
    <row r="619" spans="1:20" x14ac:dyDescent="0.3">
      <c r="A619" t="s">
        <v>723</v>
      </c>
      <c r="B619" s="1">
        <v>45043.374305555553</v>
      </c>
      <c r="C619" t="s">
        <v>9</v>
      </c>
      <c r="D619">
        <v>37</v>
      </c>
      <c r="E619" t="s">
        <v>10</v>
      </c>
      <c r="F619" t="s">
        <v>11</v>
      </c>
      <c r="G619" t="b">
        <v>0</v>
      </c>
      <c r="I619">
        <v>16</v>
      </c>
      <c r="J619" t="b">
        <v>0</v>
      </c>
      <c r="K619">
        <f>YEAR(Table1[[#This Row],[Patient Admission Date]])</f>
        <v>2023</v>
      </c>
      <c r="L619" t="str">
        <f>TEXT(Table1[[#This Row],[Patient Admission Date]],"mmm")</f>
        <v>Apr</v>
      </c>
      <c r="M619" t="str">
        <f>TEXT(Table1[[#This Row],[Patient Admission Date]],"ddd")</f>
        <v>Thu</v>
      </c>
      <c r="N619" t="str">
        <f>TEXT(INT(HOUR(Table1[[#This Row],[Patient Admission Date]])/3)*3,"00")&amp;"-"&amp;TEXT(INT(HOUR(Table1[[#This Row],[Patient Admission Date]])/3)*3+3,"00")</f>
        <v>06-09</v>
      </c>
      <c r="O619" t="str" cm="1">
        <f t="array" ref="O619">_xlfn.IFS(Table1[[#This Row],[Patient Age]]&lt;=14,"0-14",Table1[[#This Row],[Patient Age]]&lt;=29,"15-29",Table1[[#This Row],[Patient Age]]&lt;=44,"30-44",Table1[[#This Row],[Patient Age]]&lt;=59,"45-59",Table1[[#This Row],[Patient Age]]&lt;=74,"60-74",TRUE,"75+")</f>
        <v>30-44</v>
      </c>
      <c r="P619" t="str" cm="1">
        <f t="array" ref="P619">_xlfn.IFS(Table1[[#This Row],[Patient Waittime]]&lt;=15,"0-15",Table1[[#This Row],[Patient Waittime]]&lt;=30,"16-30",Table1[[#This Row],[Patient Waittime]]&lt;=45,"31-45",Table1[[#This Row],[Patient Waittime]]&lt;=60,"46-60",TRUE,"60+")</f>
        <v>16-30</v>
      </c>
      <c r="Q619">
        <f>--(Table1[[#This Row],[Patient Waittime]]&lt;=30)</f>
        <v>1</v>
      </c>
      <c r="R619">
        <f>--Table1[[#This Row],[Patient Admission Flag]]</f>
        <v>0</v>
      </c>
      <c r="S619">
        <f>--AND(Table1[[#This Row],[WithinTarget]]=1,Table1[[#This Row],[Patient Satisfaction Score]]&gt;=7)</f>
        <v>0</v>
      </c>
      <c r="T619" t="str">
        <f>IF(LEFT(Table1[[#This Row],[Patient Gender]],1)="F","Female","Male")</f>
        <v>Male</v>
      </c>
    </row>
    <row r="620" spans="1:20" x14ac:dyDescent="0.3">
      <c r="A620" t="s">
        <v>724</v>
      </c>
      <c r="B620" s="1">
        <v>45300.549305555556</v>
      </c>
      <c r="C620" t="s">
        <v>13</v>
      </c>
      <c r="D620">
        <v>27</v>
      </c>
      <c r="E620" t="s">
        <v>12</v>
      </c>
      <c r="F620" t="s">
        <v>11</v>
      </c>
      <c r="G620" t="b">
        <v>1</v>
      </c>
      <c r="I620">
        <v>38</v>
      </c>
      <c r="J620" t="b">
        <v>1</v>
      </c>
      <c r="K620">
        <f>YEAR(Table1[[#This Row],[Patient Admission Date]])</f>
        <v>2024</v>
      </c>
      <c r="L620" t="str">
        <f>TEXT(Table1[[#This Row],[Patient Admission Date]],"mmm")</f>
        <v>Jan</v>
      </c>
      <c r="M620" t="str">
        <f>TEXT(Table1[[#This Row],[Patient Admission Date]],"ddd")</f>
        <v>Tue</v>
      </c>
      <c r="N620" t="str">
        <f>TEXT(INT(HOUR(Table1[[#This Row],[Patient Admission Date]])/3)*3,"00")&amp;"-"&amp;TEXT(INT(HOUR(Table1[[#This Row],[Patient Admission Date]])/3)*3+3,"00")</f>
        <v>12-15</v>
      </c>
      <c r="O620" t="str" cm="1">
        <f t="array" ref="O620">_xlfn.IFS(Table1[[#This Row],[Patient Age]]&lt;=14,"0-14",Table1[[#This Row],[Patient Age]]&lt;=29,"15-29",Table1[[#This Row],[Patient Age]]&lt;=44,"30-44",Table1[[#This Row],[Patient Age]]&lt;=59,"45-59",Table1[[#This Row],[Patient Age]]&lt;=74,"60-74",TRUE,"75+")</f>
        <v>15-29</v>
      </c>
      <c r="P620" t="str" cm="1">
        <f t="array" ref="P620">_xlfn.IFS(Table1[[#This Row],[Patient Waittime]]&lt;=15,"0-15",Table1[[#This Row],[Patient Waittime]]&lt;=30,"16-30",Table1[[#This Row],[Patient Waittime]]&lt;=45,"31-45",Table1[[#This Row],[Patient Waittime]]&lt;=60,"46-60",TRUE,"60+")</f>
        <v>31-45</v>
      </c>
      <c r="Q620">
        <f>--(Table1[[#This Row],[Patient Waittime]]&lt;=30)</f>
        <v>0</v>
      </c>
      <c r="R620">
        <f>--Table1[[#This Row],[Patient Admission Flag]]</f>
        <v>1</v>
      </c>
      <c r="S620">
        <f>--AND(Table1[[#This Row],[WithinTarget]]=1,Table1[[#This Row],[Patient Satisfaction Score]]&gt;=7)</f>
        <v>0</v>
      </c>
      <c r="T620" t="str">
        <f>IF(LEFT(Table1[[#This Row],[Patient Gender]],1)="F","Female","Male")</f>
        <v>Female</v>
      </c>
    </row>
    <row r="621" spans="1:20" x14ac:dyDescent="0.3">
      <c r="A621" t="s">
        <v>725</v>
      </c>
      <c r="B621" s="1">
        <v>45118.952777777777</v>
      </c>
      <c r="C621" t="s">
        <v>9</v>
      </c>
      <c r="D621">
        <v>11</v>
      </c>
      <c r="E621" t="s">
        <v>12</v>
      </c>
      <c r="F621" t="s">
        <v>27</v>
      </c>
      <c r="G621" t="b">
        <v>0</v>
      </c>
      <c r="I621">
        <v>50</v>
      </c>
      <c r="J621" t="b">
        <v>0</v>
      </c>
      <c r="K621">
        <f>YEAR(Table1[[#This Row],[Patient Admission Date]])</f>
        <v>2023</v>
      </c>
      <c r="L621" t="str">
        <f>TEXT(Table1[[#This Row],[Patient Admission Date]],"mmm")</f>
        <v>Jul</v>
      </c>
      <c r="M621" t="str">
        <f>TEXT(Table1[[#This Row],[Patient Admission Date]],"ddd")</f>
        <v>Tue</v>
      </c>
      <c r="N621" t="str">
        <f>TEXT(INT(HOUR(Table1[[#This Row],[Patient Admission Date]])/3)*3,"00")&amp;"-"&amp;TEXT(INT(HOUR(Table1[[#This Row],[Patient Admission Date]])/3)*3+3,"00")</f>
        <v>21-24</v>
      </c>
      <c r="O621" t="str" cm="1">
        <f t="array" ref="O621">_xlfn.IFS(Table1[[#This Row],[Patient Age]]&lt;=14,"0-14",Table1[[#This Row],[Patient Age]]&lt;=29,"15-29",Table1[[#This Row],[Patient Age]]&lt;=44,"30-44",Table1[[#This Row],[Patient Age]]&lt;=59,"45-59",Table1[[#This Row],[Patient Age]]&lt;=74,"60-74",TRUE,"75+")</f>
        <v>0-14</v>
      </c>
      <c r="P621" t="str" cm="1">
        <f t="array" ref="P621">_xlfn.IFS(Table1[[#This Row],[Patient Waittime]]&lt;=15,"0-15",Table1[[#This Row],[Patient Waittime]]&lt;=30,"16-30",Table1[[#This Row],[Patient Waittime]]&lt;=45,"31-45",Table1[[#This Row],[Patient Waittime]]&lt;=60,"46-60",TRUE,"60+")</f>
        <v>46-60</v>
      </c>
      <c r="Q621">
        <f>--(Table1[[#This Row],[Patient Waittime]]&lt;=30)</f>
        <v>0</v>
      </c>
      <c r="R621">
        <f>--Table1[[#This Row],[Patient Admission Flag]]</f>
        <v>0</v>
      </c>
      <c r="S621">
        <f>--AND(Table1[[#This Row],[WithinTarget]]=1,Table1[[#This Row],[Patient Satisfaction Score]]&gt;=7)</f>
        <v>0</v>
      </c>
      <c r="T621" t="str">
        <f>IF(LEFT(Table1[[#This Row],[Patient Gender]],1)="F","Female","Male")</f>
        <v>Male</v>
      </c>
    </row>
    <row r="622" spans="1:20" x14ac:dyDescent="0.3">
      <c r="A622" t="s">
        <v>726</v>
      </c>
      <c r="B622" s="1">
        <v>45096.129166666666</v>
      </c>
      <c r="C622" t="s">
        <v>16</v>
      </c>
      <c r="D622">
        <v>70</v>
      </c>
      <c r="E622" t="s">
        <v>18</v>
      </c>
      <c r="F622" t="s">
        <v>11</v>
      </c>
      <c r="G622" t="b">
        <v>1</v>
      </c>
      <c r="H622">
        <v>4</v>
      </c>
      <c r="I622">
        <v>17</v>
      </c>
      <c r="J622" t="b">
        <v>1</v>
      </c>
      <c r="K622">
        <f>YEAR(Table1[[#This Row],[Patient Admission Date]])</f>
        <v>2023</v>
      </c>
      <c r="L622" t="str">
        <f>TEXT(Table1[[#This Row],[Patient Admission Date]],"mmm")</f>
        <v>Jun</v>
      </c>
      <c r="M622" t="str">
        <f>TEXT(Table1[[#This Row],[Patient Admission Date]],"ddd")</f>
        <v>Mon</v>
      </c>
      <c r="N622" t="str">
        <f>TEXT(INT(HOUR(Table1[[#This Row],[Patient Admission Date]])/3)*3,"00")&amp;"-"&amp;TEXT(INT(HOUR(Table1[[#This Row],[Patient Admission Date]])/3)*3+3,"00")</f>
        <v>03-06</v>
      </c>
      <c r="O622" t="str" cm="1">
        <f t="array" ref="O622">_xlfn.IFS(Table1[[#This Row],[Patient Age]]&lt;=14,"0-14",Table1[[#This Row],[Patient Age]]&lt;=29,"15-29",Table1[[#This Row],[Patient Age]]&lt;=44,"30-44",Table1[[#This Row],[Patient Age]]&lt;=59,"45-59",Table1[[#This Row],[Patient Age]]&lt;=74,"60-74",TRUE,"75+")</f>
        <v>60-74</v>
      </c>
      <c r="P622" t="str" cm="1">
        <f t="array" ref="P622">_xlfn.IFS(Table1[[#This Row],[Patient Waittime]]&lt;=15,"0-15",Table1[[#This Row],[Patient Waittime]]&lt;=30,"16-30",Table1[[#This Row],[Patient Waittime]]&lt;=45,"31-45",Table1[[#This Row],[Patient Waittime]]&lt;=60,"46-60",TRUE,"60+")</f>
        <v>16-30</v>
      </c>
      <c r="Q622">
        <f>--(Table1[[#This Row],[Patient Waittime]]&lt;=30)</f>
        <v>1</v>
      </c>
      <c r="R622">
        <f>--Table1[[#This Row],[Patient Admission Flag]]</f>
        <v>1</v>
      </c>
      <c r="S622">
        <f>--AND(Table1[[#This Row],[WithinTarget]]=1,Table1[[#This Row],[Patient Satisfaction Score]]&gt;=7)</f>
        <v>0</v>
      </c>
      <c r="T622" t="str">
        <f>IF(LEFT(Table1[[#This Row],[Patient Gender]],1)="F","Female","Male")</f>
        <v>Male</v>
      </c>
    </row>
    <row r="623" spans="1:20" x14ac:dyDescent="0.3">
      <c r="A623" t="s">
        <v>727</v>
      </c>
      <c r="B623" s="1">
        <v>45160.272916666669</v>
      </c>
      <c r="C623" t="s">
        <v>13</v>
      </c>
      <c r="D623">
        <v>31</v>
      </c>
      <c r="E623" t="s">
        <v>19</v>
      </c>
      <c r="F623" t="s">
        <v>11</v>
      </c>
      <c r="G623" t="b">
        <v>0</v>
      </c>
      <c r="I623">
        <v>34</v>
      </c>
      <c r="J623" t="b">
        <v>0</v>
      </c>
      <c r="K623">
        <f>YEAR(Table1[[#This Row],[Patient Admission Date]])</f>
        <v>2023</v>
      </c>
      <c r="L623" t="str">
        <f>TEXT(Table1[[#This Row],[Patient Admission Date]],"mmm")</f>
        <v>Aug</v>
      </c>
      <c r="M623" t="str">
        <f>TEXT(Table1[[#This Row],[Patient Admission Date]],"ddd")</f>
        <v>Tue</v>
      </c>
      <c r="N623" t="str">
        <f>TEXT(INT(HOUR(Table1[[#This Row],[Patient Admission Date]])/3)*3,"00")&amp;"-"&amp;TEXT(INT(HOUR(Table1[[#This Row],[Patient Admission Date]])/3)*3+3,"00")</f>
        <v>06-09</v>
      </c>
      <c r="O623" t="str" cm="1">
        <f t="array" ref="O623">_xlfn.IFS(Table1[[#This Row],[Patient Age]]&lt;=14,"0-14",Table1[[#This Row],[Patient Age]]&lt;=29,"15-29",Table1[[#This Row],[Patient Age]]&lt;=44,"30-44",Table1[[#This Row],[Patient Age]]&lt;=59,"45-59",Table1[[#This Row],[Patient Age]]&lt;=74,"60-74",TRUE,"75+")</f>
        <v>30-44</v>
      </c>
      <c r="P623" t="str" cm="1">
        <f t="array" ref="P623">_xlfn.IFS(Table1[[#This Row],[Patient Waittime]]&lt;=15,"0-15",Table1[[#This Row],[Patient Waittime]]&lt;=30,"16-30",Table1[[#This Row],[Patient Waittime]]&lt;=45,"31-45",Table1[[#This Row],[Patient Waittime]]&lt;=60,"46-60",TRUE,"60+")</f>
        <v>31-45</v>
      </c>
      <c r="Q623">
        <f>--(Table1[[#This Row],[Patient Waittime]]&lt;=30)</f>
        <v>0</v>
      </c>
      <c r="R623">
        <f>--Table1[[#This Row],[Patient Admission Flag]]</f>
        <v>0</v>
      </c>
      <c r="S623">
        <f>--AND(Table1[[#This Row],[WithinTarget]]=1,Table1[[#This Row],[Patient Satisfaction Score]]&gt;=7)</f>
        <v>0</v>
      </c>
      <c r="T623" t="str">
        <f>IF(LEFT(Table1[[#This Row],[Patient Gender]],1)="F","Female","Male")</f>
        <v>Female</v>
      </c>
    </row>
    <row r="624" spans="1:20" x14ac:dyDescent="0.3">
      <c r="A624" t="s">
        <v>728</v>
      </c>
      <c r="B624" s="1">
        <v>45379.796527777777</v>
      </c>
      <c r="C624" t="s">
        <v>9</v>
      </c>
      <c r="D624">
        <v>52</v>
      </c>
      <c r="E624" t="s">
        <v>14</v>
      </c>
      <c r="F624" t="s">
        <v>17</v>
      </c>
      <c r="G624" t="b">
        <v>0</v>
      </c>
      <c r="I624">
        <v>12</v>
      </c>
      <c r="J624" t="b">
        <v>0</v>
      </c>
      <c r="K624">
        <f>YEAR(Table1[[#This Row],[Patient Admission Date]])</f>
        <v>2024</v>
      </c>
      <c r="L624" t="str">
        <f>TEXT(Table1[[#This Row],[Patient Admission Date]],"mmm")</f>
        <v>Mar</v>
      </c>
      <c r="M624" t="str">
        <f>TEXT(Table1[[#This Row],[Patient Admission Date]],"ddd")</f>
        <v>Thu</v>
      </c>
      <c r="N624" t="str">
        <f>TEXT(INT(HOUR(Table1[[#This Row],[Patient Admission Date]])/3)*3,"00")&amp;"-"&amp;TEXT(INT(HOUR(Table1[[#This Row],[Patient Admission Date]])/3)*3+3,"00")</f>
        <v>18-21</v>
      </c>
      <c r="O624" t="str" cm="1">
        <f t="array" ref="O624">_xlfn.IFS(Table1[[#This Row],[Patient Age]]&lt;=14,"0-14",Table1[[#This Row],[Patient Age]]&lt;=29,"15-29",Table1[[#This Row],[Patient Age]]&lt;=44,"30-44",Table1[[#This Row],[Patient Age]]&lt;=59,"45-59",Table1[[#This Row],[Patient Age]]&lt;=74,"60-74",TRUE,"75+")</f>
        <v>45-59</v>
      </c>
      <c r="P624" t="str" cm="1">
        <f t="array" ref="P624">_xlfn.IFS(Table1[[#This Row],[Patient Waittime]]&lt;=15,"0-15",Table1[[#This Row],[Patient Waittime]]&lt;=30,"16-30",Table1[[#This Row],[Patient Waittime]]&lt;=45,"31-45",Table1[[#This Row],[Patient Waittime]]&lt;=60,"46-60",TRUE,"60+")</f>
        <v>0-15</v>
      </c>
      <c r="Q624">
        <f>--(Table1[[#This Row],[Patient Waittime]]&lt;=30)</f>
        <v>1</v>
      </c>
      <c r="R624">
        <f>--Table1[[#This Row],[Patient Admission Flag]]</f>
        <v>0</v>
      </c>
      <c r="S624">
        <f>--AND(Table1[[#This Row],[WithinTarget]]=1,Table1[[#This Row],[Patient Satisfaction Score]]&gt;=7)</f>
        <v>0</v>
      </c>
      <c r="T624" t="str">
        <f>IF(LEFT(Table1[[#This Row],[Patient Gender]],1)="F","Female","Male")</f>
        <v>Male</v>
      </c>
    </row>
    <row r="625" spans="1:20" x14ac:dyDescent="0.3">
      <c r="A625" t="s">
        <v>729</v>
      </c>
      <c r="B625" s="1">
        <v>45064.173611111109</v>
      </c>
      <c r="C625" t="s">
        <v>9</v>
      </c>
      <c r="D625">
        <v>41</v>
      </c>
      <c r="E625" t="s">
        <v>19</v>
      </c>
      <c r="F625" t="s">
        <v>17</v>
      </c>
      <c r="G625" t="b">
        <v>0</v>
      </c>
      <c r="I625">
        <v>46</v>
      </c>
      <c r="J625" t="b">
        <v>0</v>
      </c>
      <c r="K625">
        <f>YEAR(Table1[[#This Row],[Patient Admission Date]])</f>
        <v>2023</v>
      </c>
      <c r="L625" t="str">
        <f>TEXT(Table1[[#This Row],[Patient Admission Date]],"mmm")</f>
        <v>May</v>
      </c>
      <c r="M625" t="str">
        <f>TEXT(Table1[[#This Row],[Patient Admission Date]],"ddd")</f>
        <v>Thu</v>
      </c>
      <c r="N625" t="str">
        <f>TEXT(INT(HOUR(Table1[[#This Row],[Patient Admission Date]])/3)*3,"00")&amp;"-"&amp;TEXT(INT(HOUR(Table1[[#This Row],[Patient Admission Date]])/3)*3+3,"00")</f>
        <v>03-06</v>
      </c>
      <c r="O625" t="str" cm="1">
        <f t="array" ref="O625">_xlfn.IFS(Table1[[#This Row],[Patient Age]]&lt;=14,"0-14",Table1[[#This Row],[Patient Age]]&lt;=29,"15-29",Table1[[#This Row],[Patient Age]]&lt;=44,"30-44",Table1[[#This Row],[Patient Age]]&lt;=59,"45-59",Table1[[#This Row],[Patient Age]]&lt;=74,"60-74",TRUE,"75+")</f>
        <v>30-44</v>
      </c>
      <c r="P625" t="str" cm="1">
        <f t="array" ref="P625">_xlfn.IFS(Table1[[#This Row],[Patient Waittime]]&lt;=15,"0-15",Table1[[#This Row],[Patient Waittime]]&lt;=30,"16-30",Table1[[#This Row],[Patient Waittime]]&lt;=45,"31-45",Table1[[#This Row],[Patient Waittime]]&lt;=60,"46-60",TRUE,"60+")</f>
        <v>46-60</v>
      </c>
      <c r="Q625">
        <f>--(Table1[[#This Row],[Patient Waittime]]&lt;=30)</f>
        <v>0</v>
      </c>
      <c r="R625">
        <f>--Table1[[#This Row],[Patient Admission Flag]]</f>
        <v>0</v>
      </c>
      <c r="S625">
        <f>--AND(Table1[[#This Row],[WithinTarget]]=1,Table1[[#This Row],[Patient Satisfaction Score]]&gt;=7)</f>
        <v>0</v>
      </c>
      <c r="T625" t="str">
        <f>IF(LEFT(Table1[[#This Row],[Patient Gender]],1)="F","Female","Male")</f>
        <v>Male</v>
      </c>
    </row>
    <row r="626" spans="1:20" x14ac:dyDescent="0.3">
      <c r="A626" t="s">
        <v>730</v>
      </c>
      <c r="B626" s="1">
        <v>45375.496527777781</v>
      </c>
      <c r="C626" t="s">
        <v>13</v>
      </c>
      <c r="D626">
        <v>25</v>
      </c>
      <c r="E626" t="s">
        <v>10</v>
      </c>
      <c r="F626" t="s">
        <v>11</v>
      </c>
      <c r="G626" t="b">
        <v>1</v>
      </c>
      <c r="I626">
        <v>25</v>
      </c>
      <c r="J626" t="b">
        <v>1</v>
      </c>
      <c r="K626">
        <f>YEAR(Table1[[#This Row],[Patient Admission Date]])</f>
        <v>2024</v>
      </c>
      <c r="L626" t="str">
        <f>TEXT(Table1[[#This Row],[Patient Admission Date]],"mmm")</f>
        <v>Mar</v>
      </c>
      <c r="M626" t="str">
        <f>TEXT(Table1[[#This Row],[Patient Admission Date]],"ddd")</f>
        <v>Sun</v>
      </c>
      <c r="N626" t="str">
        <f>TEXT(INT(HOUR(Table1[[#This Row],[Patient Admission Date]])/3)*3,"00")&amp;"-"&amp;TEXT(INT(HOUR(Table1[[#This Row],[Patient Admission Date]])/3)*3+3,"00")</f>
        <v>09-12</v>
      </c>
      <c r="O626" t="str" cm="1">
        <f t="array" ref="O626">_xlfn.IFS(Table1[[#This Row],[Patient Age]]&lt;=14,"0-14",Table1[[#This Row],[Patient Age]]&lt;=29,"15-29",Table1[[#This Row],[Patient Age]]&lt;=44,"30-44",Table1[[#This Row],[Patient Age]]&lt;=59,"45-59",Table1[[#This Row],[Patient Age]]&lt;=74,"60-74",TRUE,"75+")</f>
        <v>15-29</v>
      </c>
      <c r="P626" t="str" cm="1">
        <f t="array" ref="P626">_xlfn.IFS(Table1[[#This Row],[Patient Waittime]]&lt;=15,"0-15",Table1[[#This Row],[Patient Waittime]]&lt;=30,"16-30",Table1[[#This Row],[Patient Waittime]]&lt;=45,"31-45",Table1[[#This Row],[Patient Waittime]]&lt;=60,"46-60",TRUE,"60+")</f>
        <v>16-30</v>
      </c>
      <c r="Q626">
        <f>--(Table1[[#This Row],[Patient Waittime]]&lt;=30)</f>
        <v>1</v>
      </c>
      <c r="R626">
        <f>--Table1[[#This Row],[Patient Admission Flag]]</f>
        <v>1</v>
      </c>
      <c r="S626">
        <f>--AND(Table1[[#This Row],[WithinTarget]]=1,Table1[[#This Row],[Patient Satisfaction Score]]&gt;=7)</f>
        <v>0</v>
      </c>
      <c r="T626" t="str">
        <f>IF(LEFT(Table1[[#This Row],[Patient Gender]],1)="F","Female","Male")</f>
        <v>Female</v>
      </c>
    </row>
    <row r="627" spans="1:20" x14ac:dyDescent="0.3">
      <c r="A627" t="s">
        <v>731</v>
      </c>
      <c r="B627" s="1">
        <v>45271.563194444447</v>
      </c>
      <c r="C627" t="s">
        <v>9</v>
      </c>
      <c r="D627">
        <v>59</v>
      </c>
      <c r="E627" t="s">
        <v>12</v>
      </c>
      <c r="F627" t="s">
        <v>15</v>
      </c>
      <c r="G627" t="b">
        <v>1</v>
      </c>
      <c r="I627">
        <v>15</v>
      </c>
      <c r="J627" t="b">
        <v>1</v>
      </c>
      <c r="K627">
        <f>YEAR(Table1[[#This Row],[Patient Admission Date]])</f>
        <v>2023</v>
      </c>
      <c r="L627" t="str">
        <f>TEXT(Table1[[#This Row],[Patient Admission Date]],"mmm")</f>
        <v>Dec</v>
      </c>
      <c r="M627" t="str">
        <f>TEXT(Table1[[#This Row],[Patient Admission Date]],"ddd")</f>
        <v>Mon</v>
      </c>
      <c r="N627" t="str">
        <f>TEXT(INT(HOUR(Table1[[#This Row],[Patient Admission Date]])/3)*3,"00")&amp;"-"&amp;TEXT(INT(HOUR(Table1[[#This Row],[Patient Admission Date]])/3)*3+3,"00")</f>
        <v>12-15</v>
      </c>
      <c r="O627" t="str" cm="1">
        <f t="array" ref="O627">_xlfn.IFS(Table1[[#This Row],[Patient Age]]&lt;=14,"0-14",Table1[[#This Row],[Patient Age]]&lt;=29,"15-29",Table1[[#This Row],[Patient Age]]&lt;=44,"30-44",Table1[[#This Row],[Patient Age]]&lt;=59,"45-59",Table1[[#This Row],[Patient Age]]&lt;=74,"60-74",TRUE,"75+")</f>
        <v>45-59</v>
      </c>
      <c r="P627" t="str" cm="1">
        <f t="array" ref="P627">_xlfn.IFS(Table1[[#This Row],[Patient Waittime]]&lt;=15,"0-15",Table1[[#This Row],[Patient Waittime]]&lt;=30,"16-30",Table1[[#This Row],[Patient Waittime]]&lt;=45,"31-45",Table1[[#This Row],[Patient Waittime]]&lt;=60,"46-60",TRUE,"60+")</f>
        <v>0-15</v>
      </c>
      <c r="Q627">
        <f>--(Table1[[#This Row],[Patient Waittime]]&lt;=30)</f>
        <v>1</v>
      </c>
      <c r="R627">
        <f>--Table1[[#This Row],[Patient Admission Flag]]</f>
        <v>1</v>
      </c>
      <c r="S627">
        <f>--AND(Table1[[#This Row],[WithinTarget]]=1,Table1[[#This Row],[Patient Satisfaction Score]]&gt;=7)</f>
        <v>0</v>
      </c>
      <c r="T627" t="str">
        <f>IF(LEFT(Table1[[#This Row],[Patient Gender]],1)="F","Female","Male")</f>
        <v>Male</v>
      </c>
    </row>
    <row r="628" spans="1:20" x14ac:dyDescent="0.3">
      <c r="A628" t="s">
        <v>732</v>
      </c>
      <c r="B628" s="1">
        <v>45196.796527777777</v>
      </c>
      <c r="C628" t="s">
        <v>13</v>
      </c>
      <c r="D628">
        <v>48</v>
      </c>
      <c r="E628" t="s">
        <v>14</v>
      </c>
      <c r="F628" t="s">
        <v>23</v>
      </c>
      <c r="G628" t="b">
        <v>0</v>
      </c>
      <c r="I628">
        <v>34</v>
      </c>
      <c r="J628" t="b">
        <v>0</v>
      </c>
      <c r="K628">
        <f>YEAR(Table1[[#This Row],[Patient Admission Date]])</f>
        <v>2023</v>
      </c>
      <c r="L628" t="str">
        <f>TEXT(Table1[[#This Row],[Patient Admission Date]],"mmm")</f>
        <v>Sep</v>
      </c>
      <c r="M628" t="str">
        <f>TEXT(Table1[[#This Row],[Patient Admission Date]],"ddd")</f>
        <v>Wed</v>
      </c>
      <c r="N628" t="str">
        <f>TEXT(INT(HOUR(Table1[[#This Row],[Patient Admission Date]])/3)*3,"00")&amp;"-"&amp;TEXT(INT(HOUR(Table1[[#This Row],[Patient Admission Date]])/3)*3+3,"00")</f>
        <v>18-21</v>
      </c>
      <c r="O628" t="str" cm="1">
        <f t="array" ref="O628">_xlfn.IFS(Table1[[#This Row],[Patient Age]]&lt;=14,"0-14",Table1[[#This Row],[Patient Age]]&lt;=29,"15-29",Table1[[#This Row],[Patient Age]]&lt;=44,"30-44",Table1[[#This Row],[Patient Age]]&lt;=59,"45-59",Table1[[#This Row],[Patient Age]]&lt;=74,"60-74",TRUE,"75+")</f>
        <v>45-59</v>
      </c>
      <c r="P628" t="str" cm="1">
        <f t="array" ref="P628">_xlfn.IFS(Table1[[#This Row],[Patient Waittime]]&lt;=15,"0-15",Table1[[#This Row],[Patient Waittime]]&lt;=30,"16-30",Table1[[#This Row],[Patient Waittime]]&lt;=45,"31-45",Table1[[#This Row],[Patient Waittime]]&lt;=60,"46-60",TRUE,"60+")</f>
        <v>31-45</v>
      </c>
      <c r="Q628">
        <f>--(Table1[[#This Row],[Patient Waittime]]&lt;=30)</f>
        <v>0</v>
      </c>
      <c r="R628">
        <f>--Table1[[#This Row],[Patient Admission Flag]]</f>
        <v>0</v>
      </c>
      <c r="S628">
        <f>--AND(Table1[[#This Row],[WithinTarget]]=1,Table1[[#This Row],[Patient Satisfaction Score]]&gt;=7)</f>
        <v>0</v>
      </c>
      <c r="T628" t="str">
        <f>IF(LEFT(Table1[[#This Row],[Patient Gender]],1)="F","Female","Male")</f>
        <v>Female</v>
      </c>
    </row>
    <row r="629" spans="1:20" x14ac:dyDescent="0.3">
      <c r="A629" t="s">
        <v>733</v>
      </c>
      <c r="B629" s="1">
        <v>45569.910416666666</v>
      </c>
      <c r="C629" t="s">
        <v>9</v>
      </c>
      <c r="D629">
        <v>5</v>
      </c>
      <c r="E629" t="s">
        <v>10</v>
      </c>
      <c r="F629" t="s">
        <v>11</v>
      </c>
      <c r="G629" t="b">
        <v>0</v>
      </c>
      <c r="I629">
        <v>27</v>
      </c>
      <c r="J629" t="b">
        <v>0</v>
      </c>
      <c r="K629">
        <f>YEAR(Table1[[#This Row],[Patient Admission Date]])</f>
        <v>2024</v>
      </c>
      <c r="L629" t="str">
        <f>TEXT(Table1[[#This Row],[Patient Admission Date]],"mmm")</f>
        <v>Oct</v>
      </c>
      <c r="M629" t="str">
        <f>TEXT(Table1[[#This Row],[Patient Admission Date]],"ddd")</f>
        <v>Fri</v>
      </c>
      <c r="N629" t="str">
        <f>TEXT(INT(HOUR(Table1[[#This Row],[Patient Admission Date]])/3)*3,"00")&amp;"-"&amp;TEXT(INT(HOUR(Table1[[#This Row],[Patient Admission Date]])/3)*3+3,"00")</f>
        <v>21-24</v>
      </c>
      <c r="O629" t="str" cm="1">
        <f t="array" ref="O629">_xlfn.IFS(Table1[[#This Row],[Patient Age]]&lt;=14,"0-14",Table1[[#This Row],[Patient Age]]&lt;=29,"15-29",Table1[[#This Row],[Patient Age]]&lt;=44,"30-44",Table1[[#This Row],[Patient Age]]&lt;=59,"45-59",Table1[[#This Row],[Patient Age]]&lt;=74,"60-74",TRUE,"75+")</f>
        <v>0-14</v>
      </c>
      <c r="P629" t="str" cm="1">
        <f t="array" ref="P629">_xlfn.IFS(Table1[[#This Row],[Patient Waittime]]&lt;=15,"0-15",Table1[[#This Row],[Patient Waittime]]&lt;=30,"16-30",Table1[[#This Row],[Patient Waittime]]&lt;=45,"31-45",Table1[[#This Row],[Patient Waittime]]&lt;=60,"46-60",TRUE,"60+")</f>
        <v>16-30</v>
      </c>
      <c r="Q629">
        <f>--(Table1[[#This Row],[Patient Waittime]]&lt;=30)</f>
        <v>1</v>
      </c>
      <c r="R629">
        <f>--Table1[[#This Row],[Patient Admission Flag]]</f>
        <v>0</v>
      </c>
      <c r="S629">
        <f>--AND(Table1[[#This Row],[WithinTarget]]=1,Table1[[#This Row],[Patient Satisfaction Score]]&gt;=7)</f>
        <v>0</v>
      </c>
      <c r="T629" t="str">
        <f>IF(LEFT(Table1[[#This Row],[Patient Gender]],1)="F","Female","Male")</f>
        <v>Male</v>
      </c>
    </row>
    <row r="630" spans="1:20" x14ac:dyDescent="0.3">
      <c r="A630" t="s">
        <v>734</v>
      </c>
      <c r="B630" s="1">
        <v>45447.186805555553</v>
      </c>
      <c r="C630" t="s">
        <v>9</v>
      </c>
      <c r="D630">
        <v>37</v>
      </c>
      <c r="E630" t="s">
        <v>21</v>
      </c>
      <c r="F630" t="s">
        <v>11</v>
      </c>
      <c r="G630" t="b">
        <v>1</v>
      </c>
      <c r="I630">
        <v>54</v>
      </c>
      <c r="J630" t="b">
        <v>1</v>
      </c>
      <c r="K630">
        <f>YEAR(Table1[[#This Row],[Patient Admission Date]])</f>
        <v>2024</v>
      </c>
      <c r="L630" t="str">
        <f>TEXT(Table1[[#This Row],[Patient Admission Date]],"mmm")</f>
        <v>Jun</v>
      </c>
      <c r="M630" t="str">
        <f>TEXT(Table1[[#This Row],[Patient Admission Date]],"ddd")</f>
        <v>Tue</v>
      </c>
      <c r="N630" t="str">
        <f>TEXT(INT(HOUR(Table1[[#This Row],[Patient Admission Date]])/3)*3,"00")&amp;"-"&amp;TEXT(INT(HOUR(Table1[[#This Row],[Patient Admission Date]])/3)*3+3,"00")</f>
        <v>03-06</v>
      </c>
      <c r="O630" t="str" cm="1">
        <f t="array" ref="O630">_xlfn.IFS(Table1[[#This Row],[Patient Age]]&lt;=14,"0-14",Table1[[#This Row],[Patient Age]]&lt;=29,"15-29",Table1[[#This Row],[Patient Age]]&lt;=44,"30-44",Table1[[#This Row],[Patient Age]]&lt;=59,"45-59",Table1[[#This Row],[Patient Age]]&lt;=74,"60-74",TRUE,"75+")</f>
        <v>30-44</v>
      </c>
      <c r="P630" t="str" cm="1">
        <f t="array" ref="P630">_xlfn.IFS(Table1[[#This Row],[Patient Waittime]]&lt;=15,"0-15",Table1[[#This Row],[Patient Waittime]]&lt;=30,"16-30",Table1[[#This Row],[Patient Waittime]]&lt;=45,"31-45",Table1[[#This Row],[Patient Waittime]]&lt;=60,"46-60",TRUE,"60+")</f>
        <v>46-60</v>
      </c>
      <c r="Q630">
        <f>--(Table1[[#This Row],[Patient Waittime]]&lt;=30)</f>
        <v>0</v>
      </c>
      <c r="R630">
        <f>--Table1[[#This Row],[Patient Admission Flag]]</f>
        <v>1</v>
      </c>
      <c r="S630">
        <f>--AND(Table1[[#This Row],[WithinTarget]]=1,Table1[[#This Row],[Patient Satisfaction Score]]&gt;=7)</f>
        <v>0</v>
      </c>
      <c r="T630" t="str">
        <f>IF(LEFT(Table1[[#This Row],[Patient Gender]],1)="F","Female","Male")</f>
        <v>Male</v>
      </c>
    </row>
    <row r="631" spans="1:20" x14ac:dyDescent="0.3">
      <c r="A631" t="s">
        <v>735</v>
      </c>
      <c r="B631" s="1">
        <v>45159.099305555559</v>
      </c>
      <c r="C631" t="s">
        <v>13</v>
      </c>
      <c r="D631">
        <v>17</v>
      </c>
      <c r="E631" t="s">
        <v>21</v>
      </c>
      <c r="F631" t="s">
        <v>11</v>
      </c>
      <c r="G631" t="b">
        <v>1</v>
      </c>
      <c r="I631">
        <v>23</v>
      </c>
      <c r="J631" t="b">
        <v>1</v>
      </c>
      <c r="K631">
        <f>YEAR(Table1[[#This Row],[Patient Admission Date]])</f>
        <v>2023</v>
      </c>
      <c r="L631" t="str">
        <f>TEXT(Table1[[#This Row],[Patient Admission Date]],"mmm")</f>
        <v>Aug</v>
      </c>
      <c r="M631" t="str">
        <f>TEXT(Table1[[#This Row],[Patient Admission Date]],"ddd")</f>
        <v>Mon</v>
      </c>
      <c r="N631" t="str">
        <f>TEXT(INT(HOUR(Table1[[#This Row],[Patient Admission Date]])/3)*3,"00")&amp;"-"&amp;TEXT(INT(HOUR(Table1[[#This Row],[Patient Admission Date]])/3)*3+3,"00")</f>
        <v>00-03</v>
      </c>
      <c r="O631" t="str" cm="1">
        <f t="array" ref="O631">_xlfn.IFS(Table1[[#This Row],[Patient Age]]&lt;=14,"0-14",Table1[[#This Row],[Patient Age]]&lt;=29,"15-29",Table1[[#This Row],[Patient Age]]&lt;=44,"30-44",Table1[[#This Row],[Patient Age]]&lt;=59,"45-59",Table1[[#This Row],[Patient Age]]&lt;=74,"60-74",TRUE,"75+")</f>
        <v>15-29</v>
      </c>
      <c r="P631" t="str" cm="1">
        <f t="array" ref="P631">_xlfn.IFS(Table1[[#This Row],[Patient Waittime]]&lt;=15,"0-15",Table1[[#This Row],[Patient Waittime]]&lt;=30,"16-30",Table1[[#This Row],[Patient Waittime]]&lt;=45,"31-45",Table1[[#This Row],[Patient Waittime]]&lt;=60,"46-60",TRUE,"60+")</f>
        <v>16-30</v>
      </c>
      <c r="Q631">
        <f>--(Table1[[#This Row],[Patient Waittime]]&lt;=30)</f>
        <v>1</v>
      </c>
      <c r="R631">
        <f>--Table1[[#This Row],[Patient Admission Flag]]</f>
        <v>1</v>
      </c>
      <c r="S631">
        <f>--AND(Table1[[#This Row],[WithinTarget]]=1,Table1[[#This Row],[Patient Satisfaction Score]]&gt;=7)</f>
        <v>0</v>
      </c>
      <c r="T631" t="str">
        <f>IF(LEFT(Table1[[#This Row],[Patient Gender]],1)="F","Female","Male")</f>
        <v>Female</v>
      </c>
    </row>
    <row r="632" spans="1:20" x14ac:dyDescent="0.3">
      <c r="A632" t="s">
        <v>736</v>
      </c>
      <c r="B632" s="1">
        <v>45123.129166666666</v>
      </c>
      <c r="C632" t="s">
        <v>9</v>
      </c>
      <c r="D632">
        <v>39</v>
      </c>
      <c r="E632" t="s">
        <v>22</v>
      </c>
      <c r="F632" t="s">
        <v>11</v>
      </c>
      <c r="G632" t="b">
        <v>0</v>
      </c>
      <c r="I632">
        <v>31</v>
      </c>
      <c r="J632" t="b">
        <v>0</v>
      </c>
      <c r="K632">
        <f>YEAR(Table1[[#This Row],[Patient Admission Date]])</f>
        <v>2023</v>
      </c>
      <c r="L632" t="str">
        <f>TEXT(Table1[[#This Row],[Patient Admission Date]],"mmm")</f>
        <v>Jul</v>
      </c>
      <c r="M632" t="str">
        <f>TEXT(Table1[[#This Row],[Patient Admission Date]],"ddd")</f>
        <v>Sun</v>
      </c>
      <c r="N632" t="str">
        <f>TEXT(INT(HOUR(Table1[[#This Row],[Patient Admission Date]])/3)*3,"00")&amp;"-"&amp;TEXT(INT(HOUR(Table1[[#This Row],[Patient Admission Date]])/3)*3+3,"00")</f>
        <v>03-06</v>
      </c>
      <c r="O632" t="str" cm="1">
        <f t="array" ref="O632">_xlfn.IFS(Table1[[#This Row],[Patient Age]]&lt;=14,"0-14",Table1[[#This Row],[Patient Age]]&lt;=29,"15-29",Table1[[#This Row],[Patient Age]]&lt;=44,"30-44",Table1[[#This Row],[Patient Age]]&lt;=59,"45-59",Table1[[#This Row],[Patient Age]]&lt;=74,"60-74",TRUE,"75+")</f>
        <v>30-44</v>
      </c>
      <c r="P632" t="str" cm="1">
        <f t="array" ref="P632">_xlfn.IFS(Table1[[#This Row],[Patient Waittime]]&lt;=15,"0-15",Table1[[#This Row],[Patient Waittime]]&lt;=30,"16-30",Table1[[#This Row],[Patient Waittime]]&lt;=45,"31-45",Table1[[#This Row],[Patient Waittime]]&lt;=60,"46-60",TRUE,"60+")</f>
        <v>31-45</v>
      </c>
      <c r="Q632">
        <f>--(Table1[[#This Row],[Patient Waittime]]&lt;=30)</f>
        <v>0</v>
      </c>
      <c r="R632">
        <f>--Table1[[#This Row],[Patient Admission Flag]]</f>
        <v>0</v>
      </c>
      <c r="S632">
        <f>--AND(Table1[[#This Row],[WithinTarget]]=1,Table1[[#This Row],[Patient Satisfaction Score]]&gt;=7)</f>
        <v>0</v>
      </c>
      <c r="T632" t="str">
        <f>IF(LEFT(Table1[[#This Row],[Patient Gender]],1)="F","Female","Male")</f>
        <v>Male</v>
      </c>
    </row>
    <row r="633" spans="1:20" x14ac:dyDescent="0.3">
      <c r="A633" t="s">
        <v>737</v>
      </c>
      <c r="B633" s="1">
        <v>45354.311111111114</v>
      </c>
      <c r="C633" t="s">
        <v>13</v>
      </c>
      <c r="D633">
        <v>14</v>
      </c>
      <c r="E633" t="s">
        <v>14</v>
      </c>
      <c r="F633" t="s">
        <v>11</v>
      </c>
      <c r="G633" t="b">
        <v>1</v>
      </c>
      <c r="I633">
        <v>60</v>
      </c>
      <c r="J633" t="b">
        <v>1</v>
      </c>
      <c r="K633">
        <f>YEAR(Table1[[#This Row],[Patient Admission Date]])</f>
        <v>2024</v>
      </c>
      <c r="L633" t="str">
        <f>TEXT(Table1[[#This Row],[Patient Admission Date]],"mmm")</f>
        <v>Mar</v>
      </c>
      <c r="M633" t="str">
        <f>TEXT(Table1[[#This Row],[Patient Admission Date]],"ddd")</f>
        <v>Sun</v>
      </c>
      <c r="N633" t="str">
        <f>TEXT(INT(HOUR(Table1[[#This Row],[Patient Admission Date]])/3)*3,"00")&amp;"-"&amp;TEXT(INT(HOUR(Table1[[#This Row],[Patient Admission Date]])/3)*3+3,"00")</f>
        <v>06-09</v>
      </c>
      <c r="O633" t="str" cm="1">
        <f t="array" ref="O633">_xlfn.IFS(Table1[[#This Row],[Patient Age]]&lt;=14,"0-14",Table1[[#This Row],[Patient Age]]&lt;=29,"15-29",Table1[[#This Row],[Patient Age]]&lt;=44,"30-44",Table1[[#This Row],[Patient Age]]&lt;=59,"45-59",Table1[[#This Row],[Patient Age]]&lt;=74,"60-74",TRUE,"75+")</f>
        <v>0-14</v>
      </c>
      <c r="P633" t="str" cm="1">
        <f t="array" ref="P633">_xlfn.IFS(Table1[[#This Row],[Patient Waittime]]&lt;=15,"0-15",Table1[[#This Row],[Patient Waittime]]&lt;=30,"16-30",Table1[[#This Row],[Patient Waittime]]&lt;=45,"31-45",Table1[[#This Row],[Patient Waittime]]&lt;=60,"46-60",TRUE,"60+")</f>
        <v>46-60</v>
      </c>
      <c r="Q633">
        <f>--(Table1[[#This Row],[Patient Waittime]]&lt;=30)</f>
        <v>0</v>
      </c>
      <c r="R633">
        <f>--Table1[[#This Row],[Patient Admission Flag]]</f>
        <v>1</v>
      </c>
      <c r="S633">
        <f>--AND(Table1[[#This Row],[WithinTarget]]=1,Table1[[#This Row],[Patient Satisfaction Score]]&gt;=7)</f>
        <v>0</v>
      </c>
      <c r="T633" t="str">
        <f>IF(LEFT(Table1[[#This Row],[Patient Gender]],1)="F","Female","Male")</f>
        <v>Female</v>
      </c>
    </row>
    <row r="634" spans="1:20" x14ac:dyDescent="0.3">
      <c r="A634" t="s">
        <v>738</v>
      </c>
      <c r="B634" s="1">
        <v>45258.790277777778</v>
      </c>
      <c r="C634" t="s">
        <v>13</v>
      </c>
      <c r="D634">
        <v>44</v>
      </c>
      <c r="E634" t="s">
        <v>14</v>
      </c>
      <c r="F634" t="s">
        <v>23</v>
      </c>
      <c r="G634" t="b">
        <v>0</v>
      </c>
      <c r="I634">
        <v>44</v>
      </c>
      <c r="J634" t="b">
        <v>0</v>
      </c>
      <c r="K634">
        <f>YEAR(Table1[[#This Row],[Patient Admission Date]])</f>
        <v>2023</v>
      </c>
      <c r="L634" t="str">
        <f>TEXT(Table1[[#This Row],[Patient Admission Date]],"mmm")</f>
        <v>Nov</v>
      </c>
      <c r="M634" t="str">
        <f>TEXT(Table1[[#This Row],[Patient Admission Date]],"ddd")</f>
        <v>Tue</v>
      </c>
      <c r="N634" t="str">
        <f>TEXT(INT(HOUR(Table1[[#This Row],[Patient Admission Date]])/3)*3,"00")&amp;"-"&amp;TEXT(INT(HOUR(Table1[[#This Row],[Patient Admission Date]])/3)*3+3,"00")</f>
        <v>18-21</v>
      </c>
      <c r="O634" t="str" cm="1">
        <f t="array" ref="O634">_xlfn.IFS(Table1[[#This Row],[Patient Age]]&lt;=14,"0-14",Table1[[#This Row],[Patient Age]]&lt;=29,"15-29",Table1[[#This Row],[Patient Age]]&lt;=44,"30-44",Table1[[#This Row],[Patient Age]]&lt;=59,"45-59",Table1[[#This Row],[Patient Age]]&lt;=74,"60-74",TRUE,"75+")</f>
        <v>30-44</v>
      </c>
      <c r="P634" t="str" cm="1">
        <f t="array" ref="P634">_xlfn.IFS(Table1[[#This Row],[Patient Waittime]]&lt;=15,"0-15",Table1[[#This Row],[Patient Waittime]]&lt;=30,"16-30",Table1[[#This Row],[Patient Waittime]]&lt;=45,"31-45",Table1[[#This Row],[Patient Waittime]]&lt;=60,"46-60",TRUE,"60+")</f>
        <v>31-45</v>
      </c>
      <c r="Q634">
        <f>--(Table1[[#This Row],[Patient Waittime]]&lt;=30)</f>
        <v>0</v>
      </c>
      <c r="R634">
        <f>--Table1[[#This Row],[Patient Admission Flag]]</f>
        <v>0</v>
      </c>
      <c r="S634">
        <f>--AND(Table1[[#This Row],[WithinTarget]]=1,Table1[[#This Row],[Patient Satisfaction Score]]&gt;=7)</f>
        <v>0</v>
      </c>
      <c r="T634" t="str">
        <f>IF(LEFT(Table1[[#This Row],[Patient Gender]],1)="F","Female","Male")</f>
        <v>Female</v>
      </c>
    </row>
    <row r="635" spans="1:20" x14ac:dyDescent="0.3">
      <c r="A635" t="s">
        <v>739</v>
      </c>
      <c r="B635" s="1">
        <v>45233.655555555553</v>
      </c>
      <c r="C635" t="s">
        <v>13</v>
      </c>
      <c r="D635">
        <v>20</v>
      </c>
      <c r="E635" t="s">
        <v>19</v>
      </c>
      <c r="F635" t="s">
        <v>15</v>
      </c>
      <c r="G635" t="b">
        <v>0</v>
      </c>
      <c r="H635">
        <v>1</v>
      </c>
      <c r="I635">
        <v>21</v>
      </c>
      <c r="J635" t="b">
        <v>0</v>
      </c>
      <c r="K635">
        <f>YEAR(Table1[[#This Row],[Patient Admission Date]])</f>
        <v>2023</v>
      </c>
      <c r="L635" t="str">
        <f>TEXT(Table1[[#This Row],[Patient Admission Date]],"mmm")</f>
        <v>Nov</v>
      </c>
      <c r="M635" t="str">
        <f>TEXT(Table1[[#This Row],[Patient Admission Date]],"ddd")</f>
        <v>Fri</v>
      </c>
      <c r="N635" t="str">
        <f>TEXT(INT(HOUR(Table1[[#This Row],[Patient Admission Date]])/3)*3,"00")&amp;"-"&amp;TEXT(INT(HOUR(Table1[[#This Row],[Patient Admission Date]])/3)*3+3,"00")</f>
        <v>15-18</v>
      </c>
      <c r="O635" t="str" cm="1">
        <f t="array" ref="O635">_xlfn.IFS(Table1[[#This Row],[Patient Age]]&lt;=14,"0-14",Table1[[#This Row],[Patient Age]]&lt;=29,"15-29",Table1[[#This Row],[Patient Age]]&lt;=44,"30-44",Table1[[#This Row],[Patient Age]]&lt;=59,"45-59",Table1[[#This Row],[Patient Age]]&lt;=74,"60-74",TRUE,"75+")</f>
        <v>15-29</v>
      </c>
      <c r="P635" t="str" cm="1">
        <f t="array" ref="P635">_xlfn.IFS(Table1[[#This Row],[Patient Waittime]]&lt;=15,"0-15",Table1[[#This Row],[Patient Waittime]]&lt;=30,"16-30",Table1[[#This Row],[Patient Waittime]]&lt;=45,"31-45",Table1[[#This Row],[Patient Waittime]]&lt;=60,"46-60",TRUE,"60+")</f>
        <v>16-30</v>
      </c>
      <c r="Q635">
        <f>--(Table1[[#This Row],[Patient Waittime]]&lt;=30)</f>
        <v>1</v>
      </c>
      <c r="R635">
        <f>--Table1[[#This Row],[Patient Admission Flag]]</f>
        <v>0</v>
      </c>
      <c r="S635">
        <f>--AND(Table1[[#This Row],[WithinTarget]]=1,Table1[[#This Row],[Patient Satisfaction Score]]&gt;=7)</f>
        <v>0</v>
      </c>
      <c r="T635" t="str">
        <f>IF(LEFT(Table1[[#This Row],[Patient Gender]],1)="F","Female","Male")</f>
        <v>Female</v>
      </c>
    </row>
    <row r="636" spans="1:20" x14ac:dyDescent="0.3">
      <c r="A636" t="s">
        <v>740</v>
      </c>
      <c r="B636" s="1">
        <v>45260.820138888892</v>
      </c>
      <c r="C636" t="s">
        <v>9</v>
      </c>
      <c r="D636">
        <v>77</v>
      </c>
      <c r="E636" t="s">
        <v>18</v>
      </c>
      <c r="F636" t="s">
        <v>11</v>
      </c>
      <c r="G636" t="b">
        <v>1</v>
      </c>
      <c r="H636">
        <v>7</v>
      </c>
      <c r="I636">
        <v>56</v>
      </c>
      <c r="J636" t="b">
        <v>1</v>
      </c>
      <c r="K636">
        <f>YEAR(Table1[[#This Row],[Patient Admission Date]])</f>
        <v>2023</v>
      </c>
      <c r="L636" t="str">
        <f>TEXT(Table1[[#This Row],[Patient Admission Date]],"mmm")</f>
        <v>Nov</v>
      </c>
      <c r="M636" t="str">
        <f>TEXT(Table1[[#This Row],[Patient Admission Date]],"ddd")</f>
        <v>Thu</v>
      </c>
      <c r="N636" t="str">
        <f>TEXT(INT(HOUR(Table1[[#This Row],[Patient Admission Date]])/3)*3,"00")&amp;"-"&amp;TEXT(INT(HOUR(Table1[[#This Row],[Patient Admission Date]])/3)*3+3,"00")</f>
        <v>18-21</v>
      </c>
      <c r="O636" t="str" cm="1">
        <f t="array" ref="O636">_xlfn.IFS(Table1[[#This Row],[Patient Age]]&lt;=14,"0-14",Table1[[#This Row],[Patient Age]]&lt;=29,"15-29",Table1[[#This Row],[Patient Age]]&lt;=44,"30-44",Table1[[#This Row],[Patient Age]]&lt;=59,"45-59",Table1[[#This Row],[Patient Age]]&lt;=74,"60-74",TRUE,"75+")</f>
        <v>75+</v>
      </c>
      <c r="P636" t="str" cm="1">
        <f t="array" ref="P636">_xlfn.IFS(Table1[[#This Row],[Patient Waittime]]&lt;=15,"0-15",Table1[[#This Row],[Patient Waittime]]&lt;=30,"16-30",Table1[[#This Row],[Patient Waittime]]&lt;=45,"31-45",Table1[[#This Row],[Patient Waittime]]&lt;=60,"46-60",TRUE,"60+")</f>
        <v>46-60</v>
      </c>
      <c r="Q636">
        <f>--(Table1[[#This Row],[Patient Waittime]]&lt;=30)</f>
        <v>0</v>
      </c>
      <c r="R636">
        <f>--Table1[[#This Row],[Patient Admission Flag]]</f>
        <v>1</v>
      </c>
      <c r="S636">
        <f>--AND(Table1[[#This Row],[WithinTarget]]=1,Table1[[#This Row],[Patient Satisfaction Score]]&gt;=7)</f>
        <v>0</v>
      </c>
      <c r="T636" t="str">
        <f>IF(LEFT(Table1[[#This Row],[Patient Gender]],1)="F","Female","Male")</f>
        <v>Male</v>
      </c>
    </row>
    <row r="637" spans="1:20" x14ac:dyDescent="0.3">
      <c r="A637" t="s">
        <v>741</v>
      </c>
      <c r="B637" s="1">
        <v>45114.076388888891</v>
      </c>
      <c r="C637" t="s">
        <v>13</v>
      </c>
      <c r="D637">
        <v>72</v>
      </c>
      <c r="E637" t="s">
        <v>21</v>
      </c>
      <c r="F637" t="s">
        <v>11</v>
      </c>
      <c r="G637" t="b">
        <v>0</v>
      </c>
      <c r="H637">
        <v>2</v>
      </c>
      <c r="I637">
        <v>52</v>
      </c>
      <c r="J637" t="b">
        <v>0</v>
      </c>
      <c r="K637">
        <f>YEAR(Table1[[#This Row],[Patient Admission Date]])</f>
        <v>2023</v>
      </c>
      <c r="L637" t="str">
        <f>TEXT(Table1[[#This Row],[Patient Admission Date]],"mmm")</f>
        <v>Jul</v>
      </c>
      <c r="M637" t="str">
        <f>TEXT(Table1[[#This Row],[Patient Admission Date]],"ddd")</f>
        <v>Fri</v>
      </c>
      <c r="N637" t="str">
        <f>TEXT(INT(HOUR(Table1[[#This Row],[Patient Admission Date]])/3)*3,"00")&amp;"-"&amp;TEXT(INT(HOUR(Table1[[#This Row],[Patient Admission Date]])/3)*3+3,"00")</f>
        <v>00-03</v>
      </c>
      <c r="O637" t="str" cm="1">
        <f t="array" ref="O637">_xlfn.IFS(Table1[[#This Row],[Patient Age]]&lt;=14,"0-14",Table1[[#This Row],[Patient Age]]&lt;=29,"15-29",Table1[[#This Row],[Patient Age]]&lt;=44,"30-44",Table1[[#This Row],[Patient Age]]&lt;=59,"45-59",Table1[[#This Row],[Patient Age]]&lt;=74,"60-74",TRUE,"75+")</f>
        <v>60-74</v>
      </c>
      <c r="P637" t="str" cm="1">
        <f t="array" ref="P637">_xlfn.IFS(Table1[[#This Row],[Patient Waittime]]&lt;=15,"0-15",Table1[[#This Row],[Patient Waittime]]&lt;=30,"16-30",Table1[[#This Row],[Patient Waittime]]&lt;=45,"31-45",Table1[[#This Row],[Patient Waittime]]&lt;=60,"46-60",TRUE,"60+")</f>
        <v>46-60</v>
      </c>
      <c r="Q637">
        <f>--(Table1[[#This Row],[Patient Waittime]]&lt;=30)</f>
        <v>0</v>
      </c>
      <c r="R637">
        <f>--Table1[[#This Row],[Patient Admission Flag]]</f>
        <v>0</v>
      </c>
      <c r="S637">
        <f>--AND(Table1[[#This Row],[WithinTarget]]=1,Table1[[#This Row],[Patient Satisfaction Score]]&gt;=7)</f>
        <v>0</v>
      </c>
      <c r="T637" t="str">
        <f>IF(LEFT(Table1[[#This Row],[Patient Gender]],1)="F","Female","Male")</f>
        <v>Female</v>
      </c>
    </row>
    <row r="638" spans="1:20" x14ac:dyDescent="0.3">
      <c r="A638" t="s">
        <v>742</v>
      </c>
      <c r="B638" s="1">
        <v>45060.195138888892</v>
      </c>
      <c r="C638" t="s">
        <v>13</v>
      </c>
      <c r="D638">
        <v>21</v>
      </c>
      <c r="E638" t="s">
        <v>19</v>
      </c>
      <c r="F638" t="s">
        <v>11</v>
      </c>
      <c r="G638" t="b">
        <v>0</v>
      </c>
      <c r="I638">
        <v>27</v>
      </c>
      <c r="J638" t="b">
        <v>0</v>
      </c>
      <c r="K638">
        <f>YEAR(Table1[[#This Row],[Patient Admission Date]])</f>
        <v>2023</v>
      </c>
      <c r="L638" t="str">
        <f>TEXT(Table1[[#This Row],[Patient Admission Date]],"mmm")</f>
        <v>May</v>
      </c>
      <c r="M638" t="str">
        <f>TEXT(Table1[[#This Row],[Patient Admission Date]],"ddd")</f>
        <v>Sun</v>
      </c>
      <c r="N638" t="str">
        <f>TEXT(INT(HOUR(Table1[[#This Row],[Patient Admission Date]])/3)*3,"00")&amp;"-"&amp;TEXT(INT(HOUR(Table1[[#This Row],[Patient Admission Date]])/3)*3+3,"00")</f>
        <v>03-06</v>
      </c>
      <c r="O638" t="str" cm="1">
        <f t="array" ref="O638">_xlfn.IFS(Table1[[#This Row],[Patient Age]]&lt;=14,"0-14",Table1[[#This Row],[Patient Age]]&lt;=29,"15-29",Table1[[#This Row],[Patient Age]]&lt;=44,"30-44",Table1[[#This Row],[Patient Age]]&lt;=59,"45-59",Table1[[#This Row],[Patient Age]]&lt;=74,"60-74",TRUE,"75+")</f>
        <v>15-29</v>
      </c>
      <c r="P638" t="str" cm="1">
        <f t="array" ref="P638">_xlfn.IFS(Table1[[#This Row],[Patient Waittime]]&lt;=15,"0-15",Table1[[#This Row],[Patient Waittime]]&lt;=30,"16-30",Table1[[#This Row],[Patient Waittime]]&lt;=45,"31-45",Table1[[#This Row],[Patient Waittime]]&lt;=60,"46-60",TRUE,"60+")</f>
        <v>16-30</v>
      </c>
      <c r="Q638">
        <f>--(Table1[[#This Row],[Patient Waittime]]&lt;=30)</f>
        <v>1</v>
      </c>
      <c r="R638">
        <f>--Table1[[#This Row],[Patient Admission Flag]]</f>
        <v>0</v>
      </c>
      <c r="S638">
        <f>--AND(Table1[[#This Row],[WithinTarget]]=1,Table1[[#This Row],[Patient Satisfaction Score]]&gt;=7)</f>
        <v>0</v>
      </c>
      <c r="T638" t="str">
        <f>IF(LEFT(Table1[[#This Row],[Patient Gender]],1)="F","Female","Male")</f>
        <v>Female</v>
      </c>
    </row>
    <row r="639" spans="1:20" x14ac:dyDescent="0.3">
      <c r="A639" t="s">
        <v>743</v>
      </c>
      <c r="B639" s="1">
        <v>45056.223611111112</v>
      </c>
      <c r="C639" t="s">
        <v>13</v>
      </c>
      <c r="D639">
        <v>12</v>
      </c>
      <c r="E639" t="s">
        <v>22</v>
      </c>
      <c r="F639" t="s">
        <v>11</v>
      </c>
      <c r="G639" t="b">
        <v>0</v>
      </c>
      <c r="I639">
        <v>39</v>
      </c>
      <c r="J639" t="b">
        <v>0</v>
      </c>
      <c r="K639">
        <f>YEAR(Table1[[#This Row],[Patient Admission Date]])</f>
        <v>2023</v>
      </c>
      <c r="L639" t="str">
        <f>TEXT(Table1[[#This Row],[Patient Admission Date]],"mmm")</f>
        <v>May</v>
      </c>
      <c r="M639" t="str">
        <f>TEXT(Table1[[#This Row],[Patient Admission Date]],"ddd")</f>
        <v>Wed</v>
      </c>
      <c r="N639" t="str">
        <f>TEXT(INT(HOUR(Table1[[#This Row],[Patient Admission Date]])/3)*3,"00")&amp;"-"&amp;TEXT(INT(HOUR(Table1[[#This Row],[Patient Admission Date]])/3)*3+3,"00")</f>
        <v>03-06</v>
      </c>
      <c r="O639" t="str" cm="1">
        <f t="array" ref="O639">_xlfn.IFS(Table1[[#This Row],[Patient Age]]&lt;=14,"0-14",Table1[[#This Row],[Patient Age]]&lt;=29,"15-29",Table1[[#This Row],[Patient Age]]&lt;=44,"30-44",Table1[[#This Row],[Patient Age]]&lt;=59,"45-59",Table1[[#This Row],[Patient Age]]&lt;=74,"60-74",TRUE,"75+")</f>
        <v>0-14</v>
      </c>
      <c r="P639" t="str" cm="1">
        <f t="array" ref="P639">_xlfn.IFS(Table1[[#This Row],[Patient Waittime]]&lt;=15,"0-15",Table1[[#This Row],[Patient Waittime]]&lt;=30,"16-30",Table1[[#This Row],[Patient Waittime]]&lt;=45,"31-45",Table1[[#This Row],[Patient Waittime]]&lt;=60,"46-60",TRUE,"60+")</f>
        <v>31-45</v>
      </c>
      <c r="Q639">
        <f>--(Table1[[#This Row],[Patient Waittime]]&lt;=30)</f>
        <v>0</v>
      </c>
      <c r="R639">
        <f>--Table1[[#This Row],[Patient Admission Flag]]</f>
        <v>0</v>
      </c>
      <c r="S639">
        <f>--AND(Table1[[#This Row],[WithinTarget]]=1,Table1[[#This Row],[Patient Satisfaction Score]]&gt;=7)</f>
        <v>0</v>
      </c>
      <c r="T639" t="str">
        <f>IF(LEFT(Table1[[#This Row],[Patient Gender]],1)="F","Female","Male")</f>
        <v>Female</v>
      </c>
    </row>
    <row r="640" spans="1:20" x14ac:dyDescent="0.3">
      <c r="A640" t="s">
        <v>744</v>
      </c>
      <c r="B640" s="1">
        <v>45494.0625</v>
      </c>
      <c r="C640" t="s">
        <v>13</v>
      </c>
      <c r="D640">
        <v>67</v>
      </c>
      <c r="E640" t="s">
        <v>10</v>
      </c>
      <c r="F640" t="s">
        <v>17</v>
      </c>
      <c r="G640" t="b">
        <v>1</v>
      </c>
      <c r="I640">
        <v>34</v>
      </c>
      <c r="J640" t="b">
        <v>1</v>
      </c>
      <c r="K640">
        <f>YEAR(Table1[[#This Row],[Patient Admission Date]])</f>
        <v>2024</v>
      </c>
      <c r="L640" t="str">
        <f>TEXT(Table1[[#This Row],[Patient Admission Date]],"mmm")</f>
        <v>Jul</v>
      </c>
      <c r="M640" t="str">
        <f>TEXT(Table1[[#This Row],[Patient Admission Date]],"ddd")</f>
        <v>Sun</v>
      </c>
      <c r="N640" t="str">
        <f>TEXT(INT(HOUR(Table1[[#This Row],[Patient Admission Date]])/3)*3,"00")&amp;"-"&amp;TEXT(INT(HOUR(Table1[[#This Row],[Patient Admission Date]])/3)*3+3,"00")</f>
        <v>00-03</v>
      </c>
      <c r="O640" t="str" cm="1">
        <f t="array" ref="O640">_xlfn.IFS(Table1[[#This Row],[Patient Age]]&lt;=14,"0-14",Table1[[#This Row],[Patient Age]]&lt;=29,"15-29",Table1[[#This Row],[Patient Age]]&lt;=44,"30-44",Table1[[#This Row],[Patient Age]]&lt;=59,"45-59",Table1[[#This Row],[Patient Age]]&lt;=74,"60-74",TRUE,"75+")</f>
        <v>60-74</v>
      </c>
      <c r="P640" t="str" cm="1">
        <f t="array" ref="P640">_xlfn.IFS(Table1[[#This Row],[Patient Waittime]]&lt;=15,"0-15",Table1[[#This Row],[Patient Waittime]]&lt;=30,"16-30",Table1[[#This Row],[Patient Waittime]]&lt;=45,"31-45",Table1[[#This Row],[Patient Waittime]]&lt;=60,"46-60",TRUE,"60+")</f>
        <v>31-45</v>
      </c>
      <c r="Q640">
        <f>--(Table1[[#This Row],[Patient Waittime]]&lt;=30)</f>
        <v>0</v>
      </c>
      <c r="R640">
        <f>--Table1[[#This Row],[Patient Admission Flag]]</f>
        <v>1</v>
      </c>
      <c r="S640">
        <f>--AND(Table1[[#This Row],[WithinTarget]]=1,Table1[[#This Row],[Patient Satisfaction Score]]&gt;=7)</f>
        <v>0</v>
      </c>
      <c r="T640" t="str">
        <f>IF(LEFT(Table1[[#This Row],[Patient Gender]],1)="F","Female","Male")</f>
        <v>Female</v>
      </c>
    </row>
    <row r="641" spans="1:20" x14ac:dyDescent="0.3">
      <c r="A641" t="s">
        <v>745</v>
      </c>
      <c r="B641" s="1">
        <v>45352.30972222222</v>
      </c>
      <c r="C641" t="s">
        <v>9</v>
      </c>
      <c r="D641">
        <v>37</v>
      </c>
      <c r="E641" t="s">
        <v>10</v>
      </c>
      <c r="F641" t="s">
        <v>27</v>
      </c>
      <c r="G641" t="b">
        <v>0</v>
      </c>
      <c r="I641">
        <v>27</v>
      </c>
      <c r="J641" t="b">
        <v>0</v>
      </c>
      <c r="K641">
        <f>YEAR(Table1[[#This Row],[Patient Admission Date]])</f>
        <v>2024</v>
      </c>
      <c r="L641" t="str">
        <f>TEXT(Table1[[#This Row],[Patient Admission Date]],"mmm")</f>
        <v>Mar</v>
      </c>
      <c r="M641" t="str">
        <f>TEXT(Table1[[#This Row],[Patient Admission Date]],"ddd")</f>
        <v>Fri</v>
      </c>
      <c r="N641" t="str">
        <f>TEXT(INT(HOUR(Table1[[#This Row],[Patient Admission Date]])/3)*3,"00")&amp;"-"&amp;TEXT(INT(HOUR(Table1[[#This Row],[Patient Admission Date]])/3)*3+3,"00")</f>
        <v>06-09</v>
      </c>
      <c r="O641" t="str" cm="1">
        <f t="array" ref="O641">_xlfn.IFS(Table1[[#This Row],[Patient Age]]&lt;=14,"0-14",Table1[[#This Row],[Patient Age]]&lt;=29,"15-29",Table1[[#This Row],[Patient Age]]&lt;=44,"30-44",Table1[[#This Row],[Patient Age]]&lt;=59,"45-59",Table1[[#This Row],[Patient Age]]&lt;=74,"60-74",TRUE,"75+")</f>
        <v>30-44</v>
      </c>
      <c r="P641" t="str" cm="1">
        <f t="array" ref="P641">_xlfn.IFS(Table1[[#This Row],[Patient Waittime]]&lt;=15,"0-15",Table1[[#This Row],[Patient Waittime]]&lt;=30,"16-30",Table1[[#This Row],[Patient Waittime]]&lt;=45,"31-45",Table1[[#This Row],[Patient Waittime]]&lt;=60,"46-60",TRUE,"60+")</f>
        <v>16-30</v>
      </c>
      <c r="Q641">
        <f>--(Table1[[#This Row],[Patient Waittime]]&lt;=30)</f>
        <v>1</v>
      </c>
      <c r="R641">
        <f>--Table1[[#This Row],[Patient Admission Flag]]</f>
        <v>0</v>
      </c>
      <c r="S641">
        <f>--AND(Table1[[#This Row],[WithinTarget]]=1,Table1[[#This Row],[Patient Satisfaction Score]]&gt;=7)</f>
        <v>0</v>
      </c>
      <c r="T641" t="str">
        <f>IF(LEFT(Table1[[#This Row],[Patient Gender]],1)="F","Female","Male")</f>
        <v>Male</v>
      </c>
    </row>
    <row r="642" spans="1:20" x14ac:dyDescent="0.3">
      <c r="A642" t="s">
        <v>746</v>
      </c>
      <c r="B642" s="1">
        <v>45201.352083333331</v>
      </c>
      <c r="C642" t="s">
        <v>9</v>
      </c>
      <c r="D642">
        <v>8</v>
      </c>
      <c r="E642" t="s">
        <v>19</v>
      </c>
      <c r="F642" t="s">
        <v>11</v>
      </c>
      <c r="G642" t="b">
        <v>1</v>
      </c>
      <c r="I642">
        <v>15</v>
      </c>
      <c r="J642" t="b">
        <v>1</v>
      </c>
      <c r="K642">
        <f>YEAR(Table1[[#This Row],[Patient Admission Date]])</f>
        <v>2023</v>
      </c>
      <c r="L642" t="str">
        <f>TEXT(Table1[[#This Row],[Patient Admission Date]],"mmm")</f>
        <v>Oct</v>
      </c>
      <c r="M642" t="str">
        <f>TEXT(Table1[[#This Row],[Patient Admission Date]],"ddd")</f>
        <v>Mon</v>
      </c>
      <c r="N642" t="str">
        <f>TEXT(INT(HOUR(Table1[[#This Row],[Patient Admission Date]])/3)*3,"00")&amp;"-"&amp;TEXT(INT(HOUR(Table1[[#This Row],[Patient Admission Date]])/3)*3+3,"00")</f>
        <v>06-09</v>
      </c>
      <c r="O642" t="str" cm="1">
        <f t="array" ref="O642">_xlfn.IFS(Table1[[#This Row],[Patient Age]]&lt;=14,"0-14",Table1[[#This Row],[Patient Age]]&lt;=29,"15-29",Table1[[#This Row],[Patient Age]]&lt;=44,"30-44",Table1[[#This Row],[Patient Age]]&lt;=59,"45-59",Table1[[#This Row],[Patient Age]]&lt;=74,"60-74",TRUE,"75+")</f>
        <v>0-14</v>
      </c>
      <c r="P642" t="str" cm="1">
        <f t="array" ref="P642">_xlfn.IFS(Table1[[#This Row],[Patient Waittime]]&lt;=15,"0-15",Table1[[#This Row],[Patient Waittime]]&lt;=30,"16-30",Table1[[#This Row],[Patient Waittime]]&lt;=45,"31-45",Table1[[#This Row],[Patient Waittime]]&lt;=60,"46-60",TRUE,"60+")</f>
        <v>0-15</v>
      </c>
      <c r="Q642">
        <f>--(Table1[[#This Row],[Patient Waittime]]&lt;=30)</f>
        <v>1</v>
      </c>
      <c r="R642">
        <f>--Table1[[#This Row],[Patient Admission Flag]]</f>
        <v>1</v>
      </c>
      <c r="S642">
        <f>--AND(Table1[[#This Row],[WithinTarget]]=1,Table1[[#This Row],[Patient Satisfaction Score]]&gt;=7)</f>
        <v>0</v>
      </c>
      <c r="T642" t="str">
        <f>IF(LEFT(Table1[[#This Row],[Patient Gender]],1)="F","Female","Male")</f>
        <v>Male</v>
      </c>
    </row>
    <row r="643" spans="1:20" x14ac:dyDescent="0.3">
      <c r="A643" t="s">
        <v>747</v>
      </c>
      <c r="B643" s="1">
        <v>45353.383333333331</v>
      </c>
      <c r="C643" t="s">
        <v>13</v>
      </c>
      <c r="D643">
        <v>77</v>
      </c>
      <c r="E643" t="s">
        <v>12</v>
      </c>
      <c r="F643" t="s">
        <v>11</v>
      </c>
      <c r="G643" t="b">
        <v>0</v>
      </c>
      <c r="I643">
        <v>30</v>
      </c>
      <c r="J643" t="b">
        <v>0</v>
      </c>
      <c r="K643">
        <f>YEAR(Table1[[#This Row],[Patient Admission Date]])</f>
        <v>2024</v>
      </c>
      <c r="L643" t="str">
        <f>TEXT(Table1[[#This Row],[Patient Admission Date]],"mmm")</f>
        <v>Mar</v>
      </c>
      <c r="M643" t="str">
        <f>TEXT(Table1[[#This Row],[Patient Admission Date]],"ddd")</f>
        <v>Sat</v>
      </c>
      <c r="N643" t="str">
        <f>TEXT(INT(HOUR(Table1[[#This Row],[Patient Admission Date]])/3)*3,"00")&amp;"-"&amp;TEXT(INT(HOUR(Table1[[#This Row],[Patient Admission Date]])/3)*3+3,"00")</f>
        <v>09-12</v>
      </c>
      <c r="O643" t="str" cm="1">
        <f t="array" ref="O643">_xlfn.IFS(Table1[[#This Row],[Patient Age]]&lt;=14,"0-14",Table1[[#This Row],[Patient Age]]&lt;=29,"15-29",Table1[[#This Row],[Patient Age]]&lt;=44,"30-44",Table1[[#This Row],[Patient Age]]&lt;=59,"45-59",Table1[[#This Row],[Patient Age]]&lt;=74,"60-74",TRUE,"75+")</f>
        <v>75+</v>
      </c>
      <c r="P643" t="str" cm="1">
        <f t="array" ref="P643">_xlfn.IFS(Table1[[#This Row],[Patient Waittime]]&lt;=15,"0-15",Table1[[#This Row],[Patient Waittime]]&lt;=30,"16-30",Table1[[#This Row],[Patient Waittime]]&lt;=45,"31-45",Table1[[#This Row],[Patient Waittime]]&lt;=60,"46-60",TRUE,"60+")</f>
        <v>16-30</v>
      </c>
      <c r="Q643">
        <f>--(Table1[[#This Row],[Patient Waittime]]&lt;=30)</f>
        <v>1</v>
      </c>
      <c r="R643">
        <f>--Table1[[#This Row],[Patient Admission Flag]]</f>
        <v>0</v>
      </c>
      <c r="S643">
        <f>--AND(Table1[[#This Row],[WithinTarget]]=1,Table1[[#This Row],[Patient Satisfaction Score]]&gt;=7)</f>
        <v>0</v>
      </c>
      <c r="T643" t="str">
        <f>IF(LEFT(Table1[[#This Row],[Patient Gender]],1)="F","Female","Male")</f>
        <v>Female</v>
      </c>
    </row>
    <row r="644" spans="1:20" x14ac:dyDescent="0.3">
      <c r="A644" t="s">
        <v>748</v>
      </c>
      <c r="B644" s="1">
        <v>45574.236805555556</v>
      </c>
      <c r="C644" t="s">
        <v>13</v>
      </c>
      <c r="D644">
        <v>21</v>
      </c>
      <c r="E644" t="s">
        <v>19</v>
      </c>
      <c r="F644" t="s">
        <v>15</v>
      </c>
      <c r="G644" t="b">
        <v>1</v>
      </c>
      <c r="I644">
        <v>55</v>
      </c>
      <c r="J644" t="b">
        <v>1</v>
      </c>
      <c r="K644">
        <f>YEAR(Table1[[#This Row],[Patient Admission Date]])</f>
        <v>2024</v>
      </c>
      <c r="L644" t="str">
        <f>TEXT(Table1[[#This Row],[Patient Admission Date]],"mmm")</f>
        <v>Oct</v>
      </c>
      <c r="M644" t="str">
        <f>TEXT(Table1[[#This Row],[Patient Admission Date]],"ddd")</f>
        <v>Wed</v>
      </c>
      <c r="N644" t="str">
        <f>TEXT(INT(HOUR(Table1[[#This Row],[Patient Admission Date]])/3)*3,"00")&amp;"-"&amp;TEXT(INT(HOUR(Table1[[#This Row],[Patient Admission Date]])/3)*3+3,"00")</f>
        <v>03-06</v>
      </c>
      <c r="O644" t="str" cm="1">
        <f t="array" ref="O644">_xlfn.IFS(Table1[[#This Row],[Patient Age]]&lt;=14,"0-14",Table1[[#This Row],[Patient Age]]&lt;=29,"15-29",Table1[[#This Row],[Patient Age]]&lt;=44,"30-44",Table1[[#This Row],[Patient Age]]&lt;=59,"45-59",Table1[[#This Row],[Patient Age]]&lt;=74,"60-74",TRUE,"75+")</f>
        <v>15-29</v>
      </c>
      <c r="P644" t="str" cm="1">
        <f t="array" ref="P644">_xlfn.IFS(Table1[[#This Row],[Patient Waittime]]&lt;=15,"0-15",Table1[[#This Row],[Patient Waittime]]&lt;=30,"16-30",Table1[[#This Row],[Patient Waittime]]&lt;=45,"31-45",Table1[[#This Row],[Patient Waittime]]&lt;=60,"46-60",TRUE,"60+")</f>
        <v>46-60</v>
      </c>
      <c r="Q644">
        <f>--(Table1[[#This Row],[Patient Waittime]]&lt;=30)</f>
        <v>0</v>
      </c>
      <c r="R644">
        <f>--Table1[[#This Row],[Patient Admission Flag]]</f>
        <v>1</v>
      </c>
      <c r="S644">
        <f>--AND(Table1[[#This Row],[WithinTarget]]=1,Table1[[#This Row],[Patient Satisfaction Score]]&gt;=7)</f>
        <v>0</v>
      </c>
      <c r="T644" t="str">
        <f>IF(LEFT(Table1[[#This Row],[Patient Gender]],1)="F","Female","Male")</f>
        <v>Female</v>
      </c>
    </row>
    <row r="645" spans="1:20" x14ac:dyDescent="0.3">
      <c r="A645" t="s">
        <v>749</v>
      </c>
      <c r="B645" s="1">
        <v>45579.250694444447</v>
      </c>
      <c r="C645" t="s">
        <v>9</v>
      </c>
      <c r="D645">
        <v>26</v>
      </c>
      <c r="E645" t="s">
        <v>14</v>
      </c>
      <c r="F645" t="s">
        <v>15</v>
      </c>
      <c r="G645" t="b">
        <v>0</v>
      </c>
      <c r="I645">
        <v>42</v>
      </c>
      <c r="J645" t="b">
        <v>0</v>
      </c>
      <c r="K645">
        <f>YEAR(Table1[[#This Row],[Patient Admission Date]])</f>
        <v>2024</v>
      </c>
      <c r="L645" t="str">
        <f>TEXT(Table1[[#This Row],[Patient Admission Date]],"mmm")</f>
        <v>Oct</v>
      </c>
      <c r="M645" t="str">
        <f>TEXT(Table1[[#This Row],[Patient Admission Date]],"ddd")</f>
        <v>Mon</v>
      </c>
      <c r="N645" t="str">
        <f>TEXT(INT(HOUR(Table1[[#This Row],[Patient Admission Date]])/3)*3,"00")&amp;"-"&amp;TEXT(INT(HOUR(Table1[[#This Row],[Patient Admission Date]])/3)*3+3,"00")</f>
        <v>06-09</v>
      </c>
      <c r="O645" t="str" cm="1">
        <f t="array" ref="O645">_xlfn.IFS(Table1[[#This Row],[Patient Age]]&lt;=14,"0-14",Table1[[#This Row],[Patient Age]]&lt;=29,"15-29",Table1[[#This Row],[Patient Age]]&lt;=44,"30-44",Table1[[#This Row],[Patient Age]]&lt;=59,"45-59",Table1[[#This Row],[Patient Age]]&lt;=74,"60-74",TRUE,"75+")</f>
        <v>15-29</v>
      </c>
      <c r="P645" t="str" cm="1">
        <f t="array" ref="P645">_xlfn.IFS(Table1[[#This Row],[Patient Waittime]]&lt;=15,"0-15",Table1[[#This Row],[Patient Waittime]]&lt;=30,"16-30",Table1[[#This Row],[Patient Waittime]]&lt;=45,"31-45",Table1[[#This Row],[Patient Waittime]]&lt;=60,"46-60",TRUE,"60+")</f>
        <v>31-45</v>
      </c>
      <c r="Q645">
        <f>--(Table1[[#This Row],[Patient Waittime]]&lt;=30)</f>
        <v>0</v>
      </c>
      <c r="R645">
        <f>--Table1[[#This Row],[Patient Admission Flag]]</f>
        <v>0</v>
      </c>
      <c r="S645">
        <f>--AND(Table1[[#This Row],[WithinTarget]]=1,Table1[[#This Row],[Patient Satisfaction Score]]&gt;=7)</f>
        <v>0</v>
      </c>
      <c r="T645" t="str">
        <f>IF(LEFT(Table1[[#This Row],[Patient Gender]],1)="F","Female","Male")</f>
        <v>Male</v>
      </c>
    </row>
    <row r="646" spans="1:20" x14ac:dyDescent="0.3">
      <c r="A646" t="s">
        <v>750</v>
      </c>
      <c r="B646" s="1">
        <v>45443.972222222219</v>
      </c>
      <c r="C646" t="s">
        <v>13</v>
      </c>
      <c r="D646">
        <v>76</v>
      </c>
      <c r="E646" t="s">
        <v>10</v>
      </c>
      <c r="F646" t="s">
        <v>11</v>
      </c>
      <c r="G646" t="b">
        <v>1</v>
      </c>
      <c r="I646">
        <v>31</v>
      </c>
      <c r="J646" t="b">
        <v>1</v>
      </c>
      <c r="K646">
        <f>YEAR(Table1[[#This Row],[Patient Admission Date]])</f>
        <v>2024</v>
      </c>
      <c r="L646" t="str">
        <f>TEXT(Table1[[#This Row],[Patient Admission Date]],"mmm")</f>
        <v>May</v>
      </c>
      <c r="M646" t="str">
        <f>TEXT(Table1[[#This Row],[Patient Admission Date]],"ddd")</f>
        <v>Fri</v>
      </c>
      <c r="N646" t="str">
        <f>TEXT(INT(HOUR(Table1[[#This Row],[Patient Admission Date]])/3)*3,"00")&amp;"-"&amp;TEXT(INT(HOUR(Table1[[#This Row],[Patient Admission Date]])/3)*3+3,"00")</f>
        <v>21-24</v>
      </c>
      <c r="O646" t="str" cm="1">
        <f t="array" ref="O646">_xlfn.IFS(Table1[[#This Row],[Patient Age]]&lt;=14,"0-14",Table1[[#This Row],[Patient Age]]&lt;=29,"15-29",Table1[[#This Row],[Patient Age]]&lt;=44,"30-44",Table1[[#This Row],[Patient Age]]&lt;=59,"45-59",Table1[[#This Row],[Patient Age]]&lt;=74,"60-74",TRUE,"75+")</f>
        <v>75+</v>
      </c>
      <c r="P646" t="str" cm="1">
        <f t="array" ref="P646">_xlfn.IFS(Table1[[#This Row],[Patient Waittime]]&lt;=15,"0-15",Table1[[#This Row],[Patient Waittime]]&lt;=30,"16-30",Table1[[#This Row],[Patient Waittime]]&lt;=45,"31-45",Table1[[#This Row],[Patient Waittime]]&lt;=60,"46-60",TRUE,"60+")</f>
        <v>31-45</v>
      </c>
      <c r="Q646">
        <f>--(Table1[[#This Row],[Patient Waittime]]&lt;=30)</f>
        <v>0</v>
      </c>
      <c r="R646">
        <f>--Table1[[#This Row],[Patient Admission Flag]]</f>
        <v>1</v>
      </c>
      <c r="S646">
        <f>--AND(Table1[[#This Row],[WithinTarget]]=1,Table1[[#This Row],[Patient Satisfaction Score]]&gt;=7)</f>
        <v>0</v>
      </c>
      <c r="T646" t="str">
        <f>IF(LEFT(Table1[[#This Row],[Patient Gender]],1)="F","Female","Male")</f>
        <v>Female</v>
      </c>
    </row>
    <row r="647" spans="1:20" x14ac:dyDescent="0.3">
      <c r="A647" t="s">
        <v>751</v>
      </c>
      <c r="B647" s="1">
        <v>45143.877083333333</v>
      </c>
      <c r="C647" t="s">
        <v>13</v>
      </c>
      <c r="D647">
        <v>4</v>
      </c>
      <c r="E647" t="s">
        <v>19</v>
      </c>
      <c r="F647" t="s">
        <v>11</v>
      </c>
      <c r="G647" t="b">
        <v>0</v>
      </c>
      <c r="I647">
        <v>51</v>
      </c>
      <c r="J647" t="b">
        <v>0</v>
      </c>
      <c r="K647">
        <f>YEAR(Table1[[#This Row],[Patient Admission Date]])</f>
        <v>2023</v>
      </c>
      <c r="L647" t="str">
        <f>TEXT(Table1[[#This Row],[Patient Admission Date]],"mmm")</f>
        <v>Aug</v>
      </c>
      <c r="M647" t="str">
        <f>TEXT(Table1[[#This Row],[Patient Admission Date]],"ddd")</f>
        <v>Sat</v>
      </c>
      <c r="N647" t="str">
        <f>TEXT(INT(HOUR(Table1[[#This Row],[Patient Admission Date]])/3)*3,"00")&amp;"-"&amp;TEXT(INT(HOUR(Table1[[#This Row],[Patient Admission Date]])/3)*3+3,"00")</f>
        <v>21-24</v>
      </c>
      <c r="O647" t="str" cm="1">
        <f t="array" ref="O647">_xlfn.IFS(Table1[[#This Row],[Patient Age]]&lt;=14,"0-14",Table1[[#This Row],[Patient Age]]&lt;=29,"15-29",Table1[[#This Row],[Patient Age]]&lt;=44,"30-44",Table1[[#This Row],[Patient Age]]&lt;=59,"45-59",Table1[[#This Row],[Patient Age]]&lt;=74,"60-74",TRUE,"75+")</f>
        <v>0-14</v>
      </c>
      <c r="P647" t="str" cm="1">
        <f t="array" ref="P647">_xlfn.IFS(Table1[[#This Row],[Patient Waittime]]&lt;=15,"0-15",Table1[[#This Row],[Patient Waittime]]&lt;=30,"16-30",Table1[[#This Row],[Patient Waittime]]&lt;=45,"31-45",Table1[[#This Row],[Patient Waittime]]&lt;=60,"46-60",TRUE,"60+")</f>
        <v>46-60</v>
      </c>
      <c r="Q647">
        <f>--(Table1[[#This Row],[Patient Waittime]]&lt;=30)</f>
        <v>0</v>
      </c>
      <c r="R647">
        <f>--Table1[[#This Row],[Patient Admission Flag]]</f>
        <v>0</v>
      </c>
      <c r="S647">
        <f>--AND(Table1[[#This Row],[WithinTarget]]=1,Table1[[#This Row],[Patient Satisfaction Score]]&gt;=7)</f>
        <v>0</v>
      </c>
      <c r="T647" t="str">
        <f>IF(LEFT(Table1[[#This Row],[Patient Gender]],1)="F","Female","Male")</f>
        <v>Female</v>
      </c>
    </row>
    <row r="648" spans="1:20" x14ac:dyDescent="0.3">
      <c r="A648" t="s">
        <v>752</v>
      </c>
      <c r="B648" s="1">
        <v>45443.863888888889</v>
      </c>
      <c r="C648" t="s">
        <v>9</v>
      </c>
      <c r="D648">
        <v>33</v>
      </c>
      <c r="E648" t="s">
        <v>14</v>
      </c>
      <c r="F648" t="s">
        <v>17</v>
      </c>
      <c r="G648" t="b">
        <v>1</v>
      </c>
      <c r="I648">
        <v>24</v>
      </c>
      <c r="J648" t="b">
        <v>1</v>
      </c>
      <c r="K648">
        <f>YEAR(Table1[[#This Row],[Patient Admission Date]])</f>
        <v>2024</v>
      </c>
      <c r="L648" t="str">
        <f>TEXT(Table1[[#This Row],[Patient Admission Date]],"mmm")</f>
        <v>May</v>
      </c>
      <c r="M648" t="str">
        <f>TEXT(Table1[[#This Row],[Patient Admission Date]],"ddd")</f>
        <v>Fri</v>
      </c>
      <c r="N648" t="str">
        <f>TEXT(INT(HOUR(Table1[[#This Row],[Patient Admission Date]])/3)*3,"00")&amp;"-"&amp;TEXT(INT(HOUR(Table1[[#This Row],[Patient Admission Date]])/3)*3+3,"00")</f>
        <v>18-21</v>
      </c>
      <c r="O648" t="str" cm="1">
        <f t="array" ref="O648">_xlfn.IFS(Table1[[#This Row],[Patient Age]]&lt;=14,"0-14",Table1[[#This Row],[Patient Age]]&lt;=29,"15-29",Table1[[#This Row],[Patient Age]]&lt;=44,"30-44",Table1[[#This Row],[Patient Age]]&lt;=59,"45-59",Table1[[#This Row],[Patient Age]]&lt;=74,"60-74",TRUE,"75+")</f>
        <v>30-44</v>
      </c>
      <c r="P648" t="str" cm="1">
        <f t="array" ref="P648">_xlfn.IFS(Table1[[#This Row],[Patient Waittime]]&lt;=15,"0-15",Table1[[#This Row],[Patient Waittime]]&lt;=30,"16-30",Table1[[#This Row],[Patient Waittime]]&lt;=45,"31-45",Table1[[#This Row],[Patient Waittime]]&lt;=60,"46-60",TRUE,"60+")</f>
        <v>16-30</v>
      </c>
      <c r="Q648">
        <f>--(Table1[[#This Row],[Patient Waittime]]&lt;=30)</f>
        <v>1</v>
      </c>
      <c r="R648">
        <f>--Table1[[#This Row],[Patient Admission Flag]]</f>
        <v>1</v>
      </c>
      <c r="S648">
        <f>--AND(Table1[[#This Row],[WithinTarget]]=1,Table1[[#This Row],[Patient Satisfaction Score]]&gt;=7)</f>
        <v>0</v>
      </c>
      <c r="T648" t="str">
        <f>IF(LEFT(Table1[[#This Row],[Patient Gender]],1)="F","Female","Male")</f>
        <v>Male</v>
      </c>
    </row>
    <row r="649" spans="1:20" x14ac:dyDescent="0.3">
      <c r="A649" t="s">
        <v>753</v>
      </c>
      <c r="B649" s="1">
        <v>45026.364583333336</v>
      </c>
      <c r="C649" t="s">
        <v>9</v>
      </c>
      <c r="D649">
        <v>27</v>
      </c>
      <c r="E649" t="s">
        <v>10</v>
      </c>
      <c r="F649" t="s">
        <v>28</v>
      </c>
      <c r="G649" t="b">
        <v>1</v>
      </c>
      <c r="H649">
        <v>4</v>
      </c>
      <c r="I649">
        <v>47</v>
      </c>
      <c r="J649" t="b">
        <v>1</v>
      </c>
      <c r="K649">
        <f>YEAR(Table1[[#This Row],[Patient Admission Date]])</f>
        <v>2023</v>
      </c>
      <c r="L649" t="str">
        <f>TEXT(Table1[[#This Row],[Patient Admission Date]],"mmm")</f>
        <v>Apr</v>
      </c>
      <c r="M649" t="str">
        <f>TEXT(Table1[[#This Row],[Patient Admission Date]],"ddd")</f>
        <v>Mon</v>
      </c>
      <c r="N649" t="str">
        <f>TEXT(INT(HOUR(Table1[[#This Row],[Patient Admission Date]])/3)*3,"00")&amp;"-"&amp;TEXT(INT(HOUR(Table1[[#This Row],[Patient Admission Date]])/3)*3+3,"00")</f>
        <v>06-09</v>
      </c>
      <c r="O649" t="str" cm="1">
        <f t="array" ref="O649">_xlfn.IFS(Table1[[#This Row],[Patient Age]]&lt;=14,"0-14",Table1[[#This Row],[Patient Age]]&lt;=29,"15-29",Table1[[#This Row],[Patient Age]]&lt;=44,"30-44",Table1[[#This Row],[Patient Age]]&lt;=59,"45-59",Table1[[#This Row],[Patient Age]]&lt;=74,"60-74",TRUE,"75+")</f>
        <v>15-29</v>
      </c>
      <c r="P649" t="str" cm="1">
        <f t="array" ref="P649">_xlfn.IFS(Table1[[#This Row],[Patient Waittime]]&lt;=15,"0-15",Table1[[#This Row],[Patient Waittime]]&lt;=30,"16-30",Table1[[#This Row],[Patient Waittime]]&lt;=45,"31-45",Table1[[#This Row],[Patient Waittime]]&lt;=60,"46-60",TRUE,"60+")</f>
        <v>46-60</v>
      </c>
      <c r="Q649">
        <f>--(Table1[[#This Row],[Patient Waittime]]&lt;=30)</f>
        <v>0</v>
      </c>
      <c r="R649">
        <f>--Table1[[#This Row],[Patient Admission Flag]]</f>
        <v>1</v>
      </c>
      <c r="S649">
        <f>--AND(Table1[[#This Row],[WithinTarget]]=1,Table1[[#This Row],[Patient Satisfaction Score]]&gt;=7)</f>
        <v>0</v>
      </c>
      <c r="T649" t="str">
        <f>IF(LEFT(Table1[[#This Row],[Patient Gender]],1)="F","Female","Male")</f>
        <v>Male</v>
      </c>
    </row>
    <row r="650" spans="1:20" x14ac:dyDescent="0.3">
      <c r="A650" t="s">
        <v>754</v>
      </c>
      <c r="B650" s="1">
        <v>45459.64166666667</v>
      </c>
      <c r="C650" t="s">
        <v>9</v>
      </c>
      <c r="D650">
        <v>24</v>
      </c>
      <c r="E650" t="s">
        <v>14</v>
      </c>
      <c r="F650" t="s">
        <v>11</v>
      </c>
      <c r="G650" t="b">
        <v>0</v>
      </c>
      <c r="I650">
        <v>46</v>
      </c>
      <c r="J650" t="b">
        <v>0</v>
      </c>
      <c r="K650">
        <f>YEAR(Table1[[#This Row],[Patient Admission Date]])</f>
        <v>2024</v>
      </c>
      <c r="L650" t="str">
        <f>TEXT(Table1[[#This Row],[Patient Admission Date]],"mmm")</f>
        <v>Jun</v>
      </c>
      <c r="M650" t="str">
        <f>TEXT(Table1[[#This Row],[Patient Admission Date]],"ddd")</f>
        <v>Sun</v>
      </c>
      <c r="N650" t="str">
        <f>TEXT(INT(HOUR(Table1[[#This Row],[Patient Admission Date]])/3)*3,"00")&amp;"-"&amp;TEXT(INT(HOUR(Table1[[#This Row],[Patient Admission Date]])/3)*3+3,"00")</f>
        <v>15-18</v>
      </c>
      <c r="O650" t="str" cm="1">
        <f t="array" ref="O650">_xlfn.IFS(Table1[[#This Row],[Patient Age]]&lt;=14,"0-14",Table1[[#This Row],[Patient Age]]&lt;=29,"15-29",Table1[[#This Row],[Patient Age]]&lt;=44,"30-44",Table1[[#This Row],[Patient Age]]&lt;=59,"45-59",Table1[[#This Row],[Patient Age]]&lt;=74,"60-74",TRUE,"75+")</f>
        <v>15-29</v>
      </c>
      <c r="P650" t="str" cm="1">
        <f t="array" ref="P650">_xlfn.IFS(Table1[[#This Row],[Patient Waittime]]&lt;=15,"0-15",Table1[[#This Row],[Patient Waittime]]&lt;=30,"16-30",Table1[[#This Row],[Patient Waittime]]&lt;=45,"31-45",Table1[[#This Row],[Patient Waittime]]&lt;=60,"46-60",TRUE,"60+")</f>
        <v>46-60</v>
      </c>
      <c r="Q650">
        <f>--(Table1[[#This Row],[Patient Waittime]]&lt;=30)</f>
        <v>0</v>
      </c>
      <c r="R650">
        <f>--Table1[[#This Row],[Patient Admission Flag]]</f>
        <v>0</v>
      </c>
      <c r="S650">
        <f>--AND(Table1[[#This Row],[WithinTarget]]=1,Table1[[#This Row],[Patient Satisfaction Score]]&gt;=7)</f>
        <v>0</v>
      </c>
      <c r="T650" t="str">
        <f>IF(LEFT(Table1[[#This Row],[Patient Gender]],1)="F","Female","Male")</f>
        <v>Male</v>
      </c>
    </row>
    <row r="651" spans="1:20" x14ac:dyDescent="0.3">
      <c r="A651" t="s">
        <v>755</v>
      </c>
      <c r="B651" s="1">
        <v>45170.706944444442</v>
      </c>
      <c r="C651" t="s">
        <v>9</v>
      </c>
      <c r="D651">
        <v>78</v>
      </c>
      <c r="E651" t="s">
        <v>18</v>
      </c>
      <c r="F651" t="s">
        <v>11</v>
      </c>
      <c r="G651" t="b">
        <v>1</v>
      </c>
      <c r="I651">
        <v>58</v>
      </c>
      <c r="J651" t="b">
        <v>1</v>
      </c>
      <c r="K651">
        <f>YEAR(Table1[[#This Row],[Patient Admission Date]])</f>
        <v>2023</v>
      </c>
      <c r="L651" t="str">
        <f>TEXT(Table1[[#This Row],[Patient Admission Date]],"mmm")</f>
        <v>Sep</v>
      </c>
      <c r="M651" t="str">
        <f>TEXT(Table1[[#This Row],[Patient Admission Date]],"ddd")</f>
        <v>Fri</v>
      </c>
      <c r="N651" t="str">
        <f>TEXT(INT(HOUR(Table1[[#This Row],[Patient Admission Date]])/3)*3,"00")&amp;"-"&amp;TEXT(INT(HOUR(Table1[[#This Row],[Patient Admission Date]])/3)*3+3,"00")</f>
        <v>15-18</v>
      </c>
      <c r="O651" t="str" cm="1">
        <f t="array" ref="O651">_xlfn.IFS(Table1[[#This Row],[Patient Age]]&lt;=14,"0-14",Table1[[#This Row],[Patient Age]]&lt;=29,"15-29",Table1[[#This Row],[Patient Age]]&lt;=44,"30-44",Table1[[#This Row],[Patient Age]]&lt;=59,"45-59",Table1[[#This Row],[Patient Age]]&lt;=74,"60-74",TRUE,"75+")</f>
        <v>75+</v>
      </c>
      <c r="P651" t="str" cm="1">
        <f t="array" ref="P651">_xlfn.IFS(Table1[[#This Row],[Patient Waittime]]&lt;=15,"0-15",Table1[[#This Row],[Patient Waittime]]&lt;=30,"16-30",Table1[[#This Row],[Patient Waittime]]&lt;=45,"31-45",Table1[[#This Row],[Patient Waittime]]&lt;=60,"46-60",TRUE,"60+")</f>
        <v>46-60</v>
      </c>
      <c r="Q651">
        <f>--(Table1[[#This Row],[Patient Waittime]]&lt;=30)</f>
        <v>0</v>
      </c>
      <c r="R651">
        <f>--Table1[[#This Row],[Patient Admission Flag]]</f>
        <v>1</v>
      </c>
      <c r="S651">
        <f>--AND(Table1[[#This Row],[WithinTarget]]=1,Table1[[#This Row],[Patient Satisfaction Score]]&gt;=7)</f>
        <v>0</v>
      </c>
      <c r="T651" t="str">
        <f>IF(LEFT(Table1[[#This Row],[Patient Gender]],1)="F","Female","Male")</f>
        <v>Male</v>
      </c>
    </row>
    <row r="652" spans="1:20" x14ac:dyDescent="0.3">
      <c r="A652" t="s">
        <v>756</v>
      </c>
      <c r="B652" s="1">
        <v>45532.359722222223</v>
      </c>
      <c r="C652" t="s">
        <v>13</v>
      </c>
      <c r="D652">
        <v>58</v>
      </c>
      <c r="E652" t="s">
        <v>14</v>
      </c>
      <c r="F652" t="s">
        <v>11</v>
      </c>
      <c r="G652" t="b">
        <v>0</v>
      </c>
      <c r="I652">
        <v>42</v>
      </c>
      <c r="J652" t="b">
        <v>0</v>
      </c>
      <c r="K652">
        <f>YEAR(Table1[[#This Row],[Patient Admission Date]])</f>
        <v>2024</v>
      </c>
      <c r="L652" t="str">
        <f>TEXT(Table1[[#This Row],[Patient Admission Date]],"mmm")</f>
        <v>Aug</v>
      </c>
      <c r="M652" t="str">
        <f>TEXT(Table1[[#This Row],[Patient Admission Date]],"ddd")</f>
        <v>Wed</v>
      </c>
      <c r="N652" t="str">
        <f>TEXT(INT(HOUR(Table1[[#This Row],[Patient Admission Date]])/3)*3,"00")&amp;"-"&amp;TEXT(INT(HOUR(Table1[[#This Row],[Patient Admission Date]])/3)*3+3,"00")</f>
        <v>06-09</v>
      </c>
      <c r="O652" t="str" cm="1">
        <f t="array" ref="O652">_xlfn.IFS(Table1[[#This Row],[Patient Age]]&lt;=14,"0-14",Table1[[#This Row],[Patient Age]]&lt;=29,"15-29",Table1[[#This Row],[Patient Age]]&lt;=44,"30-44",Table1[[#This Row],[Patient Age]]&lt;=59,"45-59",Table1[[#This Row],[Patient Age]]&lt;=74,"60-74",TRUE,"75+")</f>
        <v>45-59</v>
      </c>
      <c r="P652" t="str" cm="1">
        <f t="array" ref="P652">_xlfn.IFS(Table1[[#This Row],[Patient Waittime]]&lt;=15,"0-15",Table1[[#This Row],[Patient Waittime]]&lt;=30,"16-30",Table1[[#This Row],[Patient Waittime]]&lt;=45,"31-45",Table1[[#This Row],[Patient Waittime]]&lt;=60,"46-60",TRUE,"60+")</f>
        <v>31-45</v>
      </c>
      <c r="Q652">
        <f>--(Table1[[#This Row],[Patient Waittime]]&lt;=30)</f>
        <v>0</v>
      </c>
      <c r="R652">
        <f>--Table1[[#This Row],[Patient Admission Flag]]</f>
        <v>0</v>
      </c>
      <c r="S652">
        <f>--AND(Table1[[#This Row],[WithinTarget]]=1,Table1[[#This Row],[Patient Satisfaction Score]]&gt;=7)</f>
        <v>0</v>
      </c>
      <c r="T652" t="str">
        <f>IF(LEFT(Table1[[#This Row],[Patient Gender]],1)="F","Female","Male")</f>
        <v>Female</v>
      </c>
    </row>
    <row r="653" spans="1:20" x14ac:dyDescent="0.3">
      <c r="A653" t="s">
        <v>757</v>
      </c>
      <c r="B653" s="1">
        <v>45094.543749999997</v>
      </c>
      <c r="C653" t="s">
        <v>13</v>
      </c>
      <c r="D653">
        <v>59</v>
      </c>
      <c r="E653" t="s">
        <v>10</v>
      </c>
      <c r="F653" t="s">
        <v>27</v>
      </c>
      <c r="G653" t="b">
        <v>0</v>
      </c>
      <c r="H653">
        <v>8</v>
      </c>
      <c r="I653">
        <v>14</v>
      </c>
      <c r="J653" t="b">
        <v>0</v>
      </c>
      <c r="K653">
        <f>YEAR(Table1[[#This Row],[Patient Admission Date]])</f>
        <v>2023</v>
      </c>
      <c r="L653" t="str">
        <f>TEXT(Table1[[#This Row],[Patient Admission Date]],"mmm")</f>
        <v>Jun</v>
      </c>
      <c r="M653" t="str">
        <f>TEXT(Table1[[#This Row],[Patient Admission Date]],"ddd")</f>
        <v>Sat</v>
      </c>
      <c r="N653" t="str">
        <f>TEXT(INT(HOUR(Table1[[#This Row],[Patient Admission Date]])/3)*3,"00")&amp;"-"&amp;TEXT(INT(HOUR(Table1[[#This Row],[Patient Admission Date]])/3)*3+3,"00")</f>
        <v>12-15</v>
      </c>
      <c r="O653" t="str" cm="1">
        <f t="array" ref="O653">_xlfn.IFS(Table1[[#This Row],[Patient Age]]&lt;=14,"0-14",Table1[[#This Row],[Patient Age]]&lt;=29,"15-29",Table1[[#This Row],[Patient Age]]&lt;=44,"30-44",Table1[[#This Row],[Patient Age]]&lt;=59,"45-59",Table1[[#This Row],[Patient Age]]&lt;=74,"60-74",TRUE,"75+")</f>
        <v>45-59</v>
      </c>
      <c r="P653" t="str" cm="1">
        <f t="array" ref="P653">_xlfn.IFS(Table1[[#This Row],[Patient Waittime]]&lt;=15,"0-15",Table1[[#This Row],[Patient Waittime]]&lt;=30,"16-30",Table1[[#This Row],[Patient Waittime]]&lt;=45,"31-45",Table1[[#This Row],[Patient Waittime]]&lt;=60,"46-60",TRUE,"60+")</f>
        <v>0-15</v>
      </c>
      <c r="Q653">
        <f>--(Table1[[#This Row],[Patient Waittime]]&lt;=30)</f>
        <v>1</v>
      </c>
      <c r="R653">
        <f>--Table1[[#This Row],[Patient Admission Flag]]</f>
        <v>0</v>
      </c>
      <c r="S653">
        <f>--AND(Table1[[#This Row],[WithinTarget]]=1,Table1[[#This Row],[Patient Satisfaction Score]]&gt;=7)</f>
        <v>1</v>
      </c>
      <c r="T653" t="str">
        <f>IF(LEFT(Table1[[#This Row],[Patient Gender]],1)="F","Female","Male")</f>
        <v>Female</v>
      </c>
    </row>
    <row r="654" spans="1:20" x14ac:dyDescent="0.3">
      <c r="A654" t="s">
        <v>758</v>
      </c>
      <c r="B654" s="1">
        <v>45278.747916666667</v>
      </c>
      <c r="C654" t="s">
        <v>9</v>
      </c>
      <c r="D654">
        <v>34</v>
      </c>
      <c r="E654" t="s">
        <v>18</v>
      </c>
      <c r="F654" t="s">
        <v>11</v>
      </c>
      <c r="G654" t="b">
        <v>1</v>
      </c>
      <c r="H654">
        <v>7</v>
      </c>
      <c r="I654">
        <v>11</v>
      </c>
      <c r="J654" t="b">
        <v>1</v>
      </c>
      <c r="K654">
        <f>YEAR(Table1[[#This Row],[Patient Admission Date]])</f>
        <v>2023</v>
      </c>
      <c r="L654" t="str">
        <f>TEXT(Table1[[#This Row],[Patient Admission Date]],"mmm")</f>
        <v>Dec</v>
      </c>
      <c r="M654" t="str">
        <f>TEXT(Table1[[#This Row],[Patient Admission Date]],"ddd")</f>
        <v>Mon</v>
      </c>
      <c r="N654" t="str">
        <f>TEXT(INT(HOUR(Table1[[#This Row],[Patient Admission Date]])/3)*3,"00")&amp;"-"&amp;TEXT(INT(HOUR(Table1[[#This Row],[Patient Admission Date]])/3)*3+3,"00")</f>
        <v>15-18</v>
      </c>
      <c r="O654" t="str" cm="1">
        <f t="array" ref="O654">_xlfn.IFS(Table1[[#This Row],[Patient Age]]&lt;=14,"0-14",Table1[[#This Row],[Patient Age]]&lt;=29,"15-29",Table1[[#This Row],[Patient Age]]&lt;=44,"30-44",Table1[[#This Row],[Patient Age]]&lt;=59,"45-59",Table1[[#This Row],[Patient Age]]&lt;=74,"60-74",TRUE,"75+")</f>
        <v>30-44</v>
      </c>
      <c r="P654" t="str" cm="1">
        <f t="array" ref="P654">_xlfn.IFS(Table1[[#This Row],[Patient Waittime]]&lt;=15,"0-15",Table1[[#This Row],[Patient Waittime]]&lt;=30,"16-30",Table1[[#This Row],[Patient Waittime]]&lt;=45,"31-45",Table1[[#This Row],[Patient Waittime]]&lt;=60,"46-60",TRUE,"60+")</f>
        <v>0-15</v>
      </c>
      <c r="Q654">
        <f>--(Table1[[#This Row],[Patient Waittime]]&lt;=30)</f>
        <v>1</v>
      </c>
      <c r="R654">
        <f>--Table1[[#This Row],[Patient Admission Flag]]</f>
        <v>1</v>
      </c>
      <c r="S654">
        <f>--AND(Table1[[#This Row],[WithinTarget]]=1,Table1[[#This Row],[Patient Satisfaction Score]]&gt;=7)</f>
        <v>1</v>
      </c>
      <c r="T654" t="str">
        <f>IF(LEFT(Table1[[#This Row],[Patient Gender]],1)="F","Female","Male")</f>
        <v>Male</v>
      </c>
    </row>
    <row r="655" spans="1:20" x14ac:dyDescent="0.3">
      <c r="A655" t="s">
        <v>759</v>
      </c>
      <c r="B655" s="1">
        <v>45406.665972222225</v>
      </c>
      <c r="C655" t="s">
        <v>9</v>
      </c>
      <c r="D655">
        <v>7</v>
      </c>
      <c r="E655" t="s">
        <v>10</v>
      </c>
      <c r="F655" t="s">
        <v>11</v>
      </c>
      <c r="G655" t="b">
        <v>1</v>
      </c>
      <c r="I655">
        <v>35</v>
      </c>
      <c r="J655" t="b">
        <v>1</v>
      </c>
      <c r="K655">
        <f>YEAR(Table1[[#This Row],[Patient Admission Date]])</f>
        <v>2024</v>
      </c>
      <c r="L655" t="str">
        <f>TEXT(Table1[[#This Row],[Patient Admission Date]],"mmm")</f>
        <v>Apr</v>
      </c>
      <c r="M655" t="str">
        <f>TEXT(Table1[[#This Row],[Patient Admission Date]],"ddd")</f>
        <v>Wed</v>
      </c>
      <c r="N655" t="str">
        <f>TEXT(INT(HOUR(Table1[[#This Row],[Patient Admission Date]])/3)*3,"00")&amp;"-"&amp;TEXT(INT(HOUR(Table1[[#This Row],[Patient Admission Date]])/3)*3+3,"00")</f>
        <v>15-18</v>
      </c>
      <c r="O655" t="str" cm="1">
        <f t="array" ref="O655">_xlfn.IFS(Table1[[#This Row],[Patient Age]]&lt;=14,"0-14",Table1[[#This Row],[Patient Age]]&lt;=29,"15-29",Table1[[#This Row],[Patient Age]]&lt;=44,"30-44",Table1[[#This Row],[Patient Age]]&lt;=59,"45-59",Table1[[#This Row],[Patient Age]]&lt;=74,"60-74",TRUE,"75+")</f>
        <v>0-14</v>
      </c>
      <c r="P655" t="str" cm="1">
        <f t="array" ref="P655">_xlfn.IFS(Table1[[#This Row],[Patient Waittime]]&lt;=15,"0-15",Table1[[#This Row],[Patient Waittime]]&lt;=30,"16-30",Table1[[#This Row],[Patient Waittime]]&lt;=45,"31-45",Table1[[#This Row],[Patient Waittime]]&lt;=60,"46-60",TRUE,"60+")</f>
        <v>31-45</v>
      </c>
      <c r="Q655">
        <f>--(Table1[[#This Row],[Patient Waittime]]&lt;=30)</f>
        <v>0</v>
      </c>
      <c r="R655">
        <f>--Table1[[#This Row],[Patient Admission Flag]]</f>
        <v>1</v>
      </c>
      <c r="S655">
        <f>--AND(Table1[[#This Row],[WithinTarget]]=1,Table1[[#This Row],[Patient Satisfaction Score]]&gt;=7)</f>
        <v>0</v>
      </c>
      <c r="T655" t="str">
        <f>IF(LEFT(Table1[[#This Row],[Patient Gender]],1)="F","Female","Male")</f>
        <v>Male</v>
      </c>
    </row>
    <row r="656" spans="1:20" x14ac:dyDescent="0.3">
      <c r="A656" t="s">
        <v>760</v>
      </c>
      <c r="B656" s="1">
        <v>45521.818055555559</v>
      </c>
      <c r="C656" t="s">
        <v>13</v>
      </c>
      <c r="D656">
        <v>62</v>
      </c>
      <c r="E656" t="s">
        <v>14</v>
      </c>
      <c r="F656" t="s">
        <v>11</v>
      </c>
      <c r="G656" t="b">
        <v>1</v>
      </c>
      <c r="I656">
        <v>32</v>
      </c>
      <c r="J656" t="b">
        <v>1</v>
      </c>
      <c r="K656">
        <f>YEAR(Table1[[#This Row],[Patient Admission Date]])</f>
        <v>2024</v>
      </c>
      <c r="L656" t="str">
        <f>TEXT(Table1[[#This Row],[Patient Admission Date]],"mmm")</f>
        <v>Aug</v>
      </c>
      <c r="M656" t="str">
        <f>TEXT(Table1[[#This Row],[Patient Admission Date]],"ddd")</f>
        <v>Sat</v>
      </c>
      <c r="N656" t="str">
        <f>TEXT(INT(HOUR(Table1[[#This Row],[Patient Admission Date]])/3)*3,"00")&amp;"-"&amp;TEXT(INT(HOUR(Table1[[#This Row],[Patient Admission Date]])/3)*3+3,"00")</f>
        <v>18-21</v>
      </c>
      <c r="O656" t="str" cm="1">
        <f t="array" ref="O656">_xlfn.IFS(Table1[[#This Row],[Patient Age]]&lt;=14,"0-14",Table1[[#This Row],[Patient Age]]&lt;=29,"15-29",Table1[[#This Row],[Patient Age]]&lt;=44,"30-44",Table1[[#This Row],[Patient Age]]&lt;=59,"45-59",Table1[[#This Row],[Patient Age]]&lt;=74,"60-74",TRUE,"75+")</f>
        <v>60-74</v>
      </c>
      <c r="P656" t="str" cm="1">
        <f t="array" ref="P656">_xlfn.IFS(Table1[[#This Row],[Patient Waittime]]&lt;=15,"0-15",Table1[[#This Row],[Patient Waittime]]&lt;=30,"16-30",Table1[[#This Row],[Patient Waittime]]&lt;=45,"31-45",Table1[[#This Row],[Patient Waittime]]&lt;=60,"46-60",TRUE,"60+")</f>
        <v>31-45</v>
      </c>
      <c r="Q656">
        <f>--(Table1[[#This Row],[Patient Waittime]]&lt;=30)</f>
        <v>0</v>
      </c>
      <c r="R656">
        <f>--Table1[[#This Row],[Patient Admission Flag]]</f>
        <v>1</v>
      </c>
      <c r="S656">
        <f>--AND(Table1[[#This Row],[WithinTarget]]=1,Table1[[#This Row],[Patient Satisfaction Score]]&gt;=7)</f>
        <v>0</v>
      </c>
      <c r="T656" t="str">
        <f>IF(LEFT(Table1[[#This Row],[Patient Gender]],1)="F","Female","Male")</f>
        <v>Female</v>
      </c>
    </row>
    <row r="657" spans="1:20" x14ac:dyDescent="0.3">
      <c r="A657" t="s">
        <v>761</v>
      </c>
      <c r="B657" s="1">
        <v>45382.133333333331</v>
      </c>
      <c r="C657" t="s">
        <v>9</v>
      </c>
      <c r="D657">
        <v>41</v>
      </c>
      <c r="E657" t="s">
        <v>21</v>
      </c>
      <c r="F657" t="s">
        <v>15</v>
      </c>
      <c r="G657" t="b">
        <v>0</v>
      </c>
      <c r="I657">
        <v>58</v>
      </c>
      <c r="J657" t="b">
        <v>0</v>
      </c>
      <c r="K657">
        <f>YEAR(Table1[[#This Row],[Patient Admission Date]])</f>
        <v>2024</v>
      </c>
      <c r="L657" t="str">
        <f>TEXT(Table1[[#This Row],[Patient Admission Date]],"mmm")</f>
        <v>Mar</v>
      </c>
      <c r="M657" t="str">
        <f>TEXT(Table1[[#This Row],[Patient Admission Date]],"ddd")</f>
        <v>Sun</v>
      </c>
      <c r="N657" t="str">
        <f>TEXT(INT(HOUR(Table1[[#This Row],[Patient Admission Date]])/3)*3,"00")&amp;"-"&amp;TEXT(INT(HOUR(Table1[[#This Row],[Patient Admission Date]])/3)*3+3,"00")</f>
        <v>03-06</v>
      </c>
      <c r="O657" t="str" cm="1">
        <f t="array" ref="O657">_xlfn.IFS(Table1[[#This Row],[Patient Age]]&lt;=14,"0-14",Table1[[#This Row],[Patient Age]]&lt;=29,"15-29",Table1[[#This Row],[Patient Age]]&lt;=44,"30-44",Table1[[#This Row],[Patient Age]]&lt;=59,"45-59",Table1[[#This Row],[Patient Age]]&lt;=74,"60-74",TRUE,"75+")</f>
        <v>30-44</v>
      </c>
      <c r="P657" t="str" cm="1">
        <f t="array" ref="P657">_xlfn.IFS(Table1[[#This Row],[Patient Waittime]]&lt;=15,"0-15",Table1[[#This Row],[Patient Waittime]]&lt;=30,"16-30",Table1[[#This Row],[Patient Waittime]]&lt;=45,"31-45",Table1[[#This Row],[Patient Waittime]]&lt;=60,"46-60",TRUE,"60+")</f>
        <v>46-60</v>
      </c>
      <c r="Q657">
        <f>--(Table1[[#This Row],[Patient Waittime]]&lt;=30)</f>
        <v>0</v>
      </c>
      <c r="R657">
        <f>--Table1[[#This Row],[Patient Admission Flag]]</f>
        <v>0</v>
      </c>
      <c r="S657">
        <f>--AND(Table1[[#This Row],[WithinTarget]]=1,Table1[[#This Row],[Patient Satisfaction Score]]&gt;=7)</f>
        <v>0</v>
      </c>
      <c r="T657" t="str">
        <f>IF(LEFT(Table1[[#This Row],[Patient Gender]],1)="F","Female","Male")</f>
        <v>Male</v>
      </c>
    </row>
    <row r="658" spans="1:20" x14ac:dyDescent="0.3">
      <c r="A658" t="s">
        <v>762</v>
      </c>
      <c r="B658" s="1">
        <v>45188.95</v>
      </c>
      <c r="C658" t="s">
        <v>13</v>
      </c>
      <c r="D658">
        <v>52</v>
      </c>
      <c r="E658" t="s">
        <v>19</v>
      </c>
      <c r="F658" t="s">
        <v>15</v>
      </c>
      <c r="G658" t="b">
        <v>0</v>
      </c>
      <c r="H658">
        <v>1</v>
      </c>
      <c r="I658">
        <v>30</v>
      </c>
      <c r="J658" t="b">
        <v>0</v>
      </c>
      <c r="K658">
        <f>YEAR(Table1[[#This Row],[Patient Admission Date]])</f>
        <v>2023</v>
      </c>
      <c r="L658" t="str">
        <f>TEXT(Table1[[#This Row],[Patient Admission Date]],"mmm")</f>
        <v>Sep</v>
      </c>
      <c r="M658" t="str">
        <f>TEXT(Table1[[#This Row],[Patient Admission Date]],"ddd")</f>
        <v>Tue</v>
      </c>
      <c r="N658" t="str">
        <f>TEXT(INT(HOUR(Table1[[#This Row],[Patient Admission Date]])/3)*3,"00")&amp;"-"&amp;TEXT(INT(HOUR(Table1[[#This Row],[Patient Admission Date]])/3)*3+3,"00")</f>
        <v>21-24</v>
      </c>
      <c r="O658" t="str" cm="1">
        <f t="array" ref="O658">_xlfn.IFS(Table1[[#This Row],[Patient Age]]&lt;=14,"0-14",Table1[[#This Row],[Patient Age]]&lt;=29,"15-29",Table1[[#This Row],[Patient Age]]&lt;=44,"30-44",Table1[[#This Row],[Patient Age]]&lt;=59,"45-59",Table1[[#This Row],[Patient Age]]&lt;=74,"60-74",TRUE,"75+")</f>
        <v>45-59</v>
      </c>
      <c r="P658" t="str" cm="1">
        <f t="array" ref="P658">_xlfn.IFS(Table1[[#This Row],[Patient Waittime]]&lt;=15,"0-15",Table1[[#This Row],[Patient Waittime]]&lt;=30,"16-30",Table1[[#This Row],[Patient Waittime]]&lt;=45,"31-45",Table1[[#This Row],[Patient Waittime]]&lt;=60,"46-60",TRUE,"60+")</f>
        <v>16-30</v>
      </c>
      <c r="Q658">
        <f>--(Table1[[#This Row],[Patient Waittime]]&lt;=30)</f>
        <v>1</v>
      </c>
      <c r="R658">
        <f>--Table1[[#This Row],[Patient Admission Flag]]</f>
        <v>0</v>
      </c>
      <c r="S658">
        <f>--AND(Table1[[#This Row],[WithinTarget]]=1,Table1[[#This Row],[Patient Satisfaction Score]]&gt;=7)</f>
        <v>0</v>
      </c>
      <c r="T658" t="str">
        <f>IF(LEFT(Table1[[#This Row],[Patient Gender]],1)="F","Female","Male")</f>
        <v>Female</v>
      </c>
    </row>
    <row r="659" spans="1:20" x14ac:dyDescent="0.3">
      <c r="A659" t="s">
        <v>763</v>
      </c>
      <c r="B659" s="1">
        <v>45408.931250000001</v>
      </c>
      <c r="C659" t="s">
        <v>13</v>
      </c>
      <c r="D659">
        <v>70</v>
      </c>
      <c r="E659" t="s">
        <v>22</v>
      </c>
      <c r="F659" t="s">
        <v>11</v>
      </c>
      <c r="G659" t="b">
        <v>1</v>
      </c>
      <c r="I659">
        <v>20</v>
      </c>
      <c r="J659" t="b">
        <v>1</v>
      </c>
      <c r="K659">
        <f>YEAR(Table1[[#This Row],[Patient Admission Date]])</f>
        <v>2024</v>
      </c>
      <c r="L659" t="str">
        <f>TEXT(Table1[[#This Row],[Patient Admission Date]],"mmm")</f>
        <v>Apr</v>
      </c>
      <c r="M659" t="str">
        <f>TEXT(Table1[[#This Row],[Patient Admission Date]],"ddd")</f>
        <v>Fri</v>
      </c>
      <c r="N659" t="str">
        <f>TEXT(INT(HOUR(Table1[[#This Row],[Patient Admission Date]])/3)*3,"00")&amp;"-"&amp;TEXT(INT(HOUR(Table1[[#This Row],[Patient Admission Date]])/3)*3+3,"00")</f>
        <v>21-24</v>
      </c>
      <c r="O659" t="str" cm="1">
        <f t="array" ref="O659">_xlfn.IFS(Table1[[#This Row],[Patient Age]]&lt;=14,"0-14",Table1[[#This Row],[Patient Age]]&lt;=29,"15-29",Table1[[#This Row],[Patient Age]]&lt;=44,"30-44",Table1[[#This Row],[Patient Age]]&lt;=59,"45-59",Table1[[#This Row],[Patient Age]]&lt;=74,"60-74",TRUE,"75+")</f>
        <v>60-74</v>
      </c>
      <c r="P659" t="str" cm="1">
        <f t="array" ref="P659">_xlfn.IFS(Table1[[#This Row],[Patient Waittime]]&lt;=15,"0-15",Table1[[#This Row],[Patient Waittime]]&lt;=30,"16-30",Table1[[#This Row],[Patient Waittime]]&lt;=45,"31-45",Table1[[#This Row],[Patient Waittime]]&lt;=60,"46-60",TRUE,"60+")</f>
        <v>16-30</v>
      </c>
      <c r="Q659">
        <f>--(Table1[[#This Row],[Patient Waittime]]&lt;=30)</f>
        <v>1</v>
      </c>
      <c r="R659">
        <f>--Table1[[#This Row],[Patient Admission Flag]]</f>
        <v>1</v>
      </c>
      <c r="S659">
        <f>--AND(Table1[[#This Row],[WithinTarget]]=1,Table1[[#This Row],[Patient Satisfaction Score]]&gt;=7)</f>
        <v>0</v>
      </c>
      <c r="T659" t="str">
        <f>IF(LEFT(Table1[[#This Row],[Patient Gender]],1)="F","Female","Male")</f>
        <v>Female</v>
      </c>
    </row>
    <row r="660" spans="1:20" x14ac:dyDescent="0.3">
      <c r="A660" t="s">
        <v>764</v>
      </c>
      <c r="B660" s="1">
        <v>45539.268750000003</v>
      </c>
      <c r="C660" t="s">
        <v>9</v>
      </c>
      <c r="D660">
        <v>31</v>
      </c>
      <c r="E660" t="s">
        <v>22</v>
      </c>
      <c r="F660" t="s">
        <v>17</v>
      </c>
      <c r="G660" t="b">
        <v>1</v>
      </c>
      <c r="I660">
        <v>19</v>
      </c>
      <c r="J660" t="b">
        <v>1</v>
      </c>
      <c r="K660">
        <f>YEAR(Table1[[#This Row],[Patient Admission Date]])</f>
        <v>2024</v>
      </c>
      <c r="L660" t="str">
        <f>TEXT(Table1[[#This Row],[Patient Admission Date]],"mmm")</f>
        <v>Sep</v>
      </c>
      <c r="M660" t="str">
        <f>TEXT(Table1[[#This Row],[Patient Admission Date]],"ddd")</f>
        <v>Wed</v>
      </c>
      <c r="N660" t="str">
        <f>TEXT(INT(HOUR(Table1[[#This Row],[Patient Admission Date]])/3)*3,"00")&amp;"-"&amp;TEXT(INT(HOUR(Table1[[#This Row],[Patient Admission Date]])/3)*3+3,"00")</f>
        <v>06-09</v>
      </c>
      <c r="O660" t="str" cm="1">
        <f t="array" ref="O660">_xlfn.IFS(Table1[[#This Row],[Patient Age]]&lt;=14,"0-14",Table1[[#This Row],[Patient Age]]&lt;=29,"15-29",Table1[[#This Row],[Patient Age]]&lt;=44,"30-44",Table1[[#This Row],[Patient Age]]&lt;=59,"45-59",Table1[[#This Row],[Patient Age]]&lt;=74,"60-74",TRUE,"75+")</f>
        <v>30-44</v>
      </c>
      <c r="P660" t="str" cm="1">
        <f t="array" ref="P660">_xlfn.IFS(Table1[[#This Row],[Patient Waittime]]&lt;=15,"0-15",Table1[[#This Row],[Patient Waittime]]&lt;=30,"16-30",Table1[[#This Row],[Patient Waittime]]&lt;=45,"31-45",Table1[[#This Row],[Patient Waittime]]&lt;=60,"46-60",TRUE,"60+")</f>
        <v>16-30</v>
      </c>
      <c r="Q660">
        <f>--(Table1[[#This Row],[Patient Waittime]]&lt;=30)</f>
        <v>1</v>
      </c>
      <c r="R660">
        <f>--Table1[[#This Row],[Patient Admission Flag]]</f>
        <v>1</v>
      </c>
      <c r="S660">
        <f>--AND(Table1[[#This Row],[WithinTarget]]=1,Table1[[#This Row],[Patient Satisfaction Score]]&gt;=7)</f>
        <v>0</v>
      </c>
      <c r="T660" t="str">
        <f>IF(LEFT(Table1[[#This Row],[Patient Gender]],1)="F","Female","Male")</f>
        <v>Male</v>
      </c>
    </row>
    <row r="661" spans="1:20" x14ac:dyDescent="0.3">
      <c r="A661" t="s">
        <v>765</v>
      </c>
      <c r="B661" s="1">
        <v>45239.240277777775</v>
      </c>
      <c r="C661" t="s">
        <v>9</v>
      </c>
      <c r="D661">
        <v>34</v>
      </c>
      <c r="E661" t="s">
        <v>22</v>
      </c>
      <c r="F661" t="s">
        <v>20</v>
      </c>
      <c r="G661" t="b">
        <v>0</v>
      </c>
      <c r="H661">
        <v>1</v>
      </c>
      <c r="I661">
        <v>26</v>
      </c>
      <c r="J661" t="b">
        <v>0</v>
      </c>
      <c r="K661">
        <f>YEAR(Table1[[#This Row],[Patient Admission Date]])</f>
        <v>2023</v>
      </c>
      <c r="L661" t="str">
        <f>TEXT(Table1[[#This Row],[Patient Admission Date]],"mmm")</f>
        <v>Nov</v>
      </c>
      <c r="M661" t="str">
        <f>TEXT(Table1[[#This Row],[Patient Admission Date]],"ddd")</f>
        <v>Thu</v>
      </c>
      <c r="N661" t="str">
        <f>TEXT(INT(HOUR(Table1[[#This Row],[Patient Admission Date]])/3)*3,"00")&amp;"-"&amp;TEXT(INT(HOUR(Table1[[#This Row],[Patient Admission Date]])/3)*3+3,"00")</f>
        <v>03-06</v>
      </c>
      <c r="O661" t="str" cm="1">
        <f t="array" ref="O661">_xlfn.IFS(Table1[[#This Row],[Patient Age]]&lt;=14,"0-14",Table1[[#This Row],[Patient Age]]&lt;=29,"15-29",Table1[[#This Row],[Patient Age]]&lt;=44,"30-44",Table1[[#This Row],[Patient Age]]&lt;=59,"45-59",Table1[[#This Row],[Patient Age]]&lt;=74,"60-74",TRUE,"75+")</f>
        <v>30-44</v>
      </c>
      <c r="P661" t="str" cm="1">
        <f t="array" ref="P661">_xlfn.IFS(Table1[[#This Row],[Patient Waittime]]&lt;=15,"0-15",Table1[[#This Row],[Patient Waittime]]&lt;=30,"16-30",Table1[[#This Row],[Patient Waittime]]&lt;=45,"31-45",Table1[[#This Row],[Patient Waittime]]&lt;=60,"46-60",TRUE,"60+")</f>
        <v>16-30</v>
      </c>
      <c r="Q661">
        <f>--(Table1[[#This Row],[Patient Waittime]]&lt;=30)</f>
        <v>1</v>
      </c>
      <c r="R661">
        <f>--Table1[[#This Row],[Patient Admission Flag]]</f>
        <v>0</v>
      </c>
      <c r="S661">
        <f>--AND(Table1[[#This Row],[WithinTarget]]=1,Table1[[#This Row],[Patient Satisfaction Score]]&gt;=7)</f>
        <v>0</v>
      </c>
      <c r="T661" t="str">
        <f>IF(LEFT(Table1[[#This Row],[Patient Gender]],1)="F","Female","Male")</f>
        <v>Male</v>
      </c>
    </row>
    <row r="662" spans="1:20" x14ac:dyDescent="0.3">
      <c r="A662" t="s">
        <v>766</v>
      </c>
      <c r="B662" s="1">
        <v>45396.953472222223</v>
      </c>
      <c r="C662" t="s">
        <v>9</v>
      </c>
      <c r="D662">
        <v>52</v>
      </c>
      <c r="E662" t="s">
        <v>10</v>
      </c>
      <c r="F662" t="s">
        <v>15</v>
      </c>
      <c r="G662" t="b">
        <v>0</v>
      </c>
      <c r="I662">
        <v>35</v>
      </c>
      <c r="J662" t="b">
        <v>0</v>
      </c>
      <c r="K662">
        <f>YEAR(Table1[[#This Row],[Patient Admission Date]])</f>
        <v>2024</v>
      </c>
      <c r="L662" t="str">
        <f>TEXT(Table1[[#This Row],[Patient Admission Date]],"mmm")</f>
        <v>Apr</v>
      </c>
      <c r="M662" t="str">
        <f>TEXT(Table1[[#This Row],[Patient Admission Date]],"ddd")</f>
        <v>Sun</v>
      </c>
      <c r="N662" t="str">
        <f>TEXT(INT(HOUR(Table1[[#This Row],[Patient Admission Date]])/3)*3,"00")&amp;"-"&amp;TEXT(INT(HOUR(Table1[[#This Row],[Patient Admission Date]])/3)*3+3,"00")</f>
        <v>21-24</v>
      </c>
      <c r="O662" t="str" cm="1">
        <f t="array" ref="O662">_xlfn.IFS(Table1[[#This Row],[Patient Age]]&lt;=14,"0-14",Table1[[#This Row],[Patient Age]]&lt;=29,"15-29",Table1[[#This Row],[Patient Age]]&lt;=44,"30-44",Table1[[#This Row],[Patient Age]]&lt;=59,"45-59",Table1[[#This Row],[Patient Age]]&lt;=74,"60-74",TRUE,"75+")</f>
        <v>45-59</v>
      </c>
      <c r="P662" t="str" cm="1">
        <f t="array" ref="P662">_xlfn.IFS(Table1[[#This Row],[Patient Waittime]]&lt;=15,"0-15",Table1[[#This Row],[Patient Waittime]]&lt;=30,"16-30",Table1[[#This Row],[Patient Waittime]]&lt;=45,"31-45",Table1[[#This Row],[Patient Waittime]]&lt;=60,"46-60",TRUE,"60+")</f>
        <v>31-45</v>
      </c>
      <c r="Q662">
        <f>--(Table1[[#This Row],[Patient Waittime]]&lt;=30)</f>
        <v>0</v>
      </c>
      <c r="R662">
        <f>--Table1[[#This Row],[Patient Admission Flag]]</f>
        <v>0</v>
      </c>
      <c r="S662">
        <f>--AND(Table1[[#This Row],[WithinTarget]]=1,Table1[[#This Row],[Patient Satisfaction Score]]&gt;=7)</f>
        <v>0</v>
      </c>
      <c r="T662" t="str">
        <f>IF(LEFT(Table1[[#This Row],[Patient Gender]],1)="F","Female","Male")</f>
        <v>Male</v>
      </c>
    </row>
    <row r="663" spans="1:20" x14ac:dyDescent="0.3">
      <c r="A663" t="s">
        <v>767</v>
      </c>
      <c r="B663" s="1">
        <v>45306.956250000003</v>
      </c>
      <c r="C663" t="s">
        <v>9</v>
      </c>
      <c r="D663">
        <v>77</v>
      </c>
      <c r="E663" t="s">
        <v>10</v>
      </c>
      <c r="F663" t="s">
        <v>11</v>
      </c>
      <c r="G663" t="b">
        <v>1</v>
      </c>
      <c r="H663">
        <v>2</v>
      </c>
      <c r="I663">
        <v>59</v>
      </c>
      <c r="J663" t="b">
        <v>1</v>
      </c>
      <c r="K663">
        <f>YEAR(Table1[[#This Row],[Patient Admission Date]])</f>
        <v>2024</v>
      </c>
      <c r="L663" t="str">
        <f>TEXT(Table1[[#This Row],[Patient Admission Date]],"mmm")</f>
        <v>Jan</v>
      </c>
      <c r="M663" t="str">
        <f>TEXT(Table1[[#This Row],[Patient Admission Date]],"ddd")</f>
        <v>Mon</v>
      </c>
      <c r="N663" t="str">
        <f>TEXT(INT(HOUR(Table1[[#This Row],[Patient Admission Date]])/3)*3,"00")&amp;"-"&amp;TEXT(INT(HOUR(Table1[[#This Row],[Patient Admission Date]])/3)*3+3,"00")</f>
        <v>21-24</v>
      </c>
      <c r="O663" t="str" cm="1">
        <f t="array" ref="O663">_xlfn.IFS(Table1[[#This Row],[Patient Age]]&lt;=14,"0-14",Table1[[#This Row],[Patient Age]]&lt;=29,"15-29",Table1[[#This Row],[Patient Age]]&lt;=44,"30-44",Table1[[#This Row],[Patient Age]]&lt;=59,"45-59",Table1[[#This Row],[Patient Age]]&lt;=74,"60-74",TRUE,"75+")</f>
        <v>75+</v>
      </c>
      <c r="P663" t="str" cm="1">
        <f t="array" ref="P663">_xlfn.IFS(Table1[[#This Row],[Patient Waittime]]&lt;=15,"0-15",Table1[[#This Row],[Patient Waittime]]&lt;=30,"16-30",Table1[[#This Row],[Patient Waittime]]&lt;=45,"31-45",Table1[[#This Row],[Patient Waittime]]&lt;=60,"46-60",TRUE,"60+")</f>
        <v>46-60</v>
      </c>
      <c r="Q663">
        <f>--(Table1[[#This Row],[Patient Waittime]]&lt;=30)</f>
        <v>0</v>
      </c>
      <c r="R663">
        <f>--Table1[[#This Row],[Patient Admission Flag]]</f>
        <v>1</v>
      </c>
      <c r="S663">
        <f>--AND(Table1[[#This Row],[WithinTarget]]=1,Table1[[#This Row],[Patient Satisfaction Score]]&gt;=7)</f>
        <v>0</v>
      </c>
      <c r="T663" t="str">
        <f>IF(LEFT(Table1[[#This Row],[Patient Gender]],1)="F","Female","Male")</f>
        <v>Male</v>
      </c>
    </row>
    <row r="664" spans="1:20" x14ac:dyDescent="0.3">
      <c r="A664" t="s">
        <v>768</v>
      </c>
      <c r="B664" s="1">
        <v>45236.629861111112</v>
      </c>
      <c r="C664" t="s">
        <v>13</v>
      </c>
      <c r="D664">
        <v>24</v>
      </c>
      <c r="E664" t="s">
        <v>10</v>
      </c>
      <c r="F664" t="s">
        <v>17</v>
      </c>
      <c r="G664" t="b">
        <v>0</v>
      </c>
      <c r="I664">
        <v>51</v>
      </c>
      <c r="J664" t="b">
        <v>0</v>
      </c>
      <c r="K664">
        <f>YEAR(Table1[[#This Row],[Patient Admission Date]])</f>
        <v>2023</v>
      </c>
      <c r="L664" t="str">
        <f>TEXT(Table1[[#This Row],[Patient Admission Date]],"mmm")</f>
        <v>Nov</v>
      </c>
      <c r="M664" t="str">
        <f>TEXT(Table1[[#This Row],[Patient Admission Date]],"ddd")</f>
        <v>Mon</v>
      </c>
      <c r="N664" t="str">
        <f>TEXT(INT(HOUR(Table1[[#This Row],[Patient Admission Date]])/3)*3,"00")&amp;"-"&amp;TEXT(INT(HOUR(Table1[[#This Row],[Patient Admission Date]])/3)*3+3,"00")</f>
        <v>15-18</v>
      </c>
      <c r="O664" t="str" cm="1">
        <f t="array" ref="O664">_xlfn.IFS(Table1[[#This Row],[Patient Age]]&lt;=14,"0-14",Table1[[#This Row],[Patient Age]]&lt;=29,"15-29",Table1[[#This Row],[Patient Age]]&lt;=44,"30-44",Table1[[#This Row],[Patient Age]]&lt;=59,"45-59",Table1[[#This Row],[Patient Age]]&lt;=74,"60-74",TRUE,"75+")</f>
        <v>15-29</v>
      </c>
      <c r="P664" t="str" cm="1">
        <f t="array" ref="P664">_xlfn.IFS(Table1[[#This Row],[Patient Waittime]]&lt;=15,"0-15",Table1[[#This Row],[Patient Waittime]]&lt;=30,"16-30",Table1[[#This Row],[Patient Waittime]]&lt;=45,"31-45",Table1[[#This Row],[Patient Waittime]]&lt;=60,"46-60",TRUE,"60+")</f>
        <v>46-60</v>
      </c>
      <c r="Q664">
        <f>--(Table1[[#This Row],[Patient Waittime]]&lt;=30)</f>
        <v>0</v>
      </c>
      <c r="R664">
        <f>--Table1[[#This Row],[Patient Admission Flag]]</f>
        <v>0</v>
      </c>
      <c r="S664">
        <f>--AND(Table1[[#This Row],[WithinTarget]]=1,Table1[[#This Row],[Patient Satisfaction Score]]&gt;=7)</f>
        <v>0</v>
      </c>
      <c r="T664" t="str">
        <f>IF(LEFT(Table1[[#This Row],[Patient Gender]],1)="F","Female","Male")</f>
        <v>Female</v>
      </c>
    </row>
    <row r="665" spans="1:20" x14ac:dyDescent="0.3">
      <c r="A665" t="s">
        <v>769</v>
      </c>
      <c r="B665" s="1">
        <v>45522.051388888889</v>
      </c>
      <c r="C665" t="s">
        <v>13</v>
      </c>
      <c r="D665">
        <v>71</v>
      </c>
      <c r="E665" t="s">
        <v>22</v>
      </c>
      <c r="F665" t="s">
        <v>11</v>
      </c>
      <c r="G665" t="b">
        <v>1</v>
      </c>
      <c r="I665">
        <v>53</v>
      </c>
      <c r="J665" t="b">
        <v>1</v>
      </c>
      <c r="K665">
        <f>YEAR(Table1[[#This Row],[Patient Admission Date]])</f>
        <v>2024</v>
      </c>
      <c r="L665" t="str">
        <f>TEXT(Table1[[#This Row],[Patient Admission Date]],"mmm")</f>
        <v>Aug</v>
      </c>
      <c r="M665" t="str">
        <f>TEXT(Table1[[#This Row],[Patient Admission Date]],"ddd")</f>
        <v>Sun</v>
      </c>
      <c r="N665" t="str">
        <f>TEXT(INT(HOUR(Table1[[#This Row],[Patient Admission Date]])/3)*3,"00")&amp;"-"&amp;TEXT(INT(HOUR(Table1[[#This Row],[Patient Admission Date]])/3)*3+3,"00")</f>
        <v>00-03</v>
      </c>
      <c r="O665" t="str" cm="1">
        <f t="array" ref="O665">_xlfn.IFS(Table1[[#This Row],[Patient Age]]&lt;=14,"0-14",Table1[[#This Row],[Patient Age]]&lt;=29,"15-29",Table1[[#This Row],[Patient Age]]&lt;=44,"30-44",Table1[[#This Row],[Patient Age]]&lt;=59,"45-59",Table1[[#This Row],[Patient Age]]&lt;=74,"60-74",TRUE,"75+")</f>
        <v>60-74</v>
      </c>
      <c r="P665" t="str" cm="1">
        <f t="array" ref="P665">_xlfn.IFS(Table1[[#This Row],[Patient Waittime]]&lt;=15,"0-15",Table1[[#This Row],[Patient Waittime]]&lt;=30,"16-30",Table1[[#This Row],[Patient Waittime]]&lt;=45,"31-45",Table1[[#This Row],[Patient Waittime]]&lt;=60,"46-60",TRUE,"60+")</f>
        <v>46-60</v>
      </c>
      <c r="Q665">
        <f>--(Table1[[#This Row],[Patient Waittime]]&lt;=30)</f>
        <v>0</v>
      </c>
      <c r="R665">
        <f>--Table1[[#This Row],[Patient Admission Flag]]</f>
        <v>1</v>
      </c>
      <c r="S665">
        <f>--AND(Table1[[#This Row],[WithinTarget]]=1,Table1[[#This Row],[Patient Satisfaction Score]]&gt;=7)</f>
        <v>0</v>
      </c>
      <c r="T665" t="str">
        <f>IF(LEFT(Table1[[#This Row],[Patient Gender]],1)="F","Female","Male")</f>
        <v>Female</v>
      </c>
    </row>
    <row r="666" spans="1:20" x14ac:dyDescent="0.3">
      <c r="A666" t="s">
        <v>770</v>
      </c>
      <c r="B666" s="1">
        <v>45329.151388888888</v>
      </c>
      <c r="C666" t="s">
        <v>16</v>
      </c>
      <c r="D666">
        <v>25</v>
      </c>
      <c r="E666" t="s">
        <v>19</v>
      </c>
      <c r="F666" t="s">
        <v>11</v>
      </c>
      <c r="G666" t="b">
        <v>0</v>
      </c>
      <c r="I666">
        <v>59</v>
      </c>
      <c r="J666" t="b">
        <v>0</v>
      </c>
      <c r="K666">
        <f>YEAR(Table1[[#This Row],[Patient Admission Date]])</f>
        <v>2024</v>
      </c>
      <c r="L666" t="str">
        <f>TEXT(Table1[[#This Row],[Patient Admission Date]],"mmm")</f>
        <v>Feb</v>
      </c>
      <c r="M666" t="str">
        <f>TEXT(Table1[[#This Row],[Patient Admission Date]],"ddd")</f>
        <v>Wed</v>
      </c>
      <c r="N666" t="str">
        <f>TEXT(INT(HOUR(Table1[[#This Row],[Patient Admission Date]])/3)*3,"00")&amp;"-"&amp;TEXT(INT(HOUR(Table1[[#This Row],[Patient Admission Date]])/3)*3+3,"00")</f>
        <v>03-06</v>
      </c>
      <c r="O666" t="str" cm="1">
        <f t="array" ref="O666">_xlfn.IFS(Table1[[#This Row],[Patient Age]]&lt;=14,"0-14",Table1[[#This Row],[Patient Age]]&lt;=29,"15-29",Table1[[#This Row],[Patient Age]]&lt;=44,"30-44",Table1[[#This Row],[Patient Age]]&lt;=59,"45-59",Table1[[#This Row],[Patient Age]]&lt;=74,"60-74",TRUE,"75+")</f>
        <v>15-29</v>
      </c>
      <c r="P666" t="str" cm="1">
        <f t="array" ref="P666">_xlfn.IFS(Table1[[#This Row],[Patient Waittime]]&lt;=15,"0-15",Table1[[#This Row],[Patient Waittime]]&lt;=30,"16-30",Table1[[#This Row],[Patient Waittime]]&lt;=45,"31-45",Table1[[#This Row],[Patient Waittime]]&lt;=60,"46-60",TRUE,"60+")</f>
        <v>46-60</v>
      </c>
      <c r="Q666">
        <f>--(Table1[[#This Row],[Patient Waittime]]&lt;=30)</f>
        <v>0</v>
      </c>
      <c r="R666">
        <f>--Table1[[#This Row],[Patient Admission Flag]]</f>
        <v>0</v>
      </c>
      <c r="S666">
        <f>--AND(Table1[[#This Row],[WithinTarget]]=1,Table1[[#This Row],[Patient Satisfaction Score]]&gt;=7)</f>
        <v>0</v>
      </c>
      <c r="T666" t="str">
        <f>IF(LEFT(Table1[[#This Row],[Patient Gender]],1)="F","Female","Male")</f>
        <v>Male</v>
      </c>
    </row>
    <row r="667" spans="1:20" x14ac:dyDescent="0.3">
      <c r="A667" t="s">
        <v>771</v>
      </c>
      <c r="B667" s="1">
        <v>45365.595833333333</v>
      </c>
      <c r="C667" t="s">
        <v>9</v>
      </c>
      <c r="D667">
        <v>56</v>
      </c>
      <c r="E667" t="s">
        <v>22</v>
      </c>
      <c r="F667" t="s">
        <v>11</v>
      </c>
      <c r="G667" t="b">
        <v>1</v>
      </c>
      <c r="I667">
        <v>32</v>
      </c>
      <c r="J667" t="b">
        <v>1</v>
      </c>
      <c r="K667">
        <f>YEAR(Table1[[#This Row],[Patient Admission Date]])</f>
        <v>2024</v>
      </c>
      <c r="L667" t="str">
        <f>TEXT(Table1[[#This Row],[Patient Admission Date]],"mmm")</f>
        <v>Mar</v>
      </c>
      <c r="M667" t="str">
        <f>TEXT(Table1[[#This Row],[Patient Admission Date]],"ddd")</f>
        <v>Thu</v>
      </c>
      <c r="N667" t="str">
        <f>TEXT(INT(HOUR(Table1[[#This Row],[Patient Admission Date]])/3)*3,"00")&amp;"-"&amp;TEXT(INT(HOUR(Table1[[#This Row],[Patient Admission Date]])/3)*3+3,"00")</f>
        <v>12-15</v>
      </c>
      <c r="O667" t="str" cm="1">
        <f t="array" ref="O667">_xlfn.IFS(Table1[[#This Row],[Patient Age]]&lt;=14,"0-14",Table1[[#This Row],[Patient Age]]&lt;=29,"15-29",Table1[[#This Row],[Patient Age]]&lt;=44,"30-44",Table1[[#This Row],[Patient Age]]&lt;=59,"45-59",Table1[[#This Row],[Patient Age]]&lt;=74,"60-74",TRUE,"75+")</f>
        <v>45-59</v>
      </c>
      <c r="P667" t="str" cm="1">
        <f t="array" ref="P667">_xlfn.IFS(Table1[[#This Row],[Patient Waittime]]&lt;=15,"0-15",Table1[[#This Row],[Patient Waittime]]&lt;=30,"16-30",Table1[[#This Row],[Patient Waittime]]&lt;=45,"31-45",Table1[[#This Row],[Patient Waittime]]&lt;=60,"46-60",TRUE,"60+")</f>
        <v>31-45</v>
      </c>
      <c r="Q667">
        <f>--(Table1[[#This Row],[Patient Waittime]]&lt;=30)</f>
        <v>0</v>
      </c>
      <c r="R667">
        <f>--Table1[[#This Row],[Patient Admission Flag]]</f>
        <v>1</v>
      </c>
      <c r="S667">
        <f>--AND(Table1[[#This Row],[WithinTarget]]=1,Table1[[#This Row],[Patient Satisfaction Score]]&gt;=7)</f>
        <v>0</v>
      </c>
      <c r="T667" t="str">
        <f>IF(LEFT(Table1[[#This Row],[Patient Gender]],1)="F","Female","Male")</f>
        <v>Male</v>
      </c>
    </row>
    <row r="668" spans="1:20" x14ac:dyDescent="0.3">
      <c r="A668" t="s">
        <v>772</v>
      </c>
      <c r="B668" s="1">
        <v>45111.683333333334</v>
      </c>
      <c r="C668" t="s">
        <v>13</v>
      </c>
      <c r="D668">
        <v>39</v>
      </c>
      <c r="E668" t="s">
        <v>10</v>
      </c>
      <c r="F668" t="s">
        <v>11</v>
      </c>
      <c r="G668" t="b">
        <v>0</v>
      </c>
      <c r="I668">
        <v>29</v>
      </c>
      <c r="J668" t="b">
        <v>0</v>
      </c>
      <c r="K668">
        <f>YEAR(Table1[[#This Row],[Patient Admission Date]])</f>
        <v>2023</v>
      </c>
      <c r="L668" t="str">
        <f>TEXT(Table1[[#This Row],[Patient Admission Date]],"mmm")</f>
        <v>Jul</v>
      </c>
      <c r="M668" t="str">
        <f>TEXT(Table1[[#This Row],[Patient Admission Date]],"ddd")</f>
        <v>Tue</v>
      </c>
      <c r="N668" t="str">
        <f>TEXT(INT(HOUR(Table1[[#This Row],[Patient Admission Date]])/3)*3,"00")&amp;"-"&amp;TEXT(INT(HOUR(Table1[[#This Row],[Patient Admission Date]])/3)*3+3,"00")</f>
        <v>15-18</v>
      </c>
      <c r="O668" t="str" cm="1">
        <f t="array" ref="O668">_xlfn.IFS(Table1[[#This Row],[Patient Age]]&lt;=14,"0-14",Table1[[#This Row],[Patient Age]]&lt;=29,"15-29",Table1[[#This Row],[Patient Age]]&lt;=44,"30-44",Table1[[#This Row],[Patient Age]]&lt;=59,"45-59",Table1[[#This Row],[Patient Age]]&lt;=74,"60-74",TRUE,"75+")</f>
        <v>30-44</v>
      </c>
      <c r="P668" t="str" cm="1">
        <f t="array" ref="P668">_xlfn.IFS(Table1[[#This Row],[Patient Waittime]]&lt;=15,"0-15",Table1[[#This Row],[Patient Waittime]]&lt;=30,"16-30",Table1[[#This Row],[Patient Waittime]]&lt;=45,"31-45",Table1[[#This Row],[Patient Waittime]]&lt;=60,"46-60",TRUE,"60+")</f>
        <v>16-30</v>
      </c>
      <c r="Q668">
        <f>--(Table1[[#This Row],[Patient Waittime]]&lt;=30)</f>
        <v>1</v>
      </c>
      <c r="R668">
        <f>--Table1[[#This Row],[Patient Admission Flag]]</f>
        <v>0</v>
      </c>
      <c r="S668">
        <f>--AND(Table1[[#This Row],[WithinTarget]]=1,Table1[[#This Row],[Patient Satisfaction Score]]&gt;=7)</f>
        <v>0</v>
      </c>
      <c r="T668" t="str">
        <f>IF(LEFT(Table1[[#This Row],[Patient Gender]],1)="F","Female","Male")</f>
        <v>Female</v>
      </c>
    </row>
    <row r="669" spans="1:20" x14ac:dyDescent="0.3">
      <c r="A669" t="s">
        <v>773</v>
      </c>
      <c r="B669" s="1">
        <v>45037.935416666667</v>
      </c>
      <c r="C669" t="s">
        <v>9</v>
      </c>
      <c r="D669">
        <v>33</v>
      </c>
      <c r="E669" t="s">
        <v>14</v>
      </c>
      <c r="F669" t="s">
        <v>15</v>
      </c>
      <c r="G669" t="b">
        <v>0</v>
      </c>
      <c r="I669">
        <v>46</v>
      </c>
      <c r="J669" t="b">
        <v>0</v>
      </c>
      <c r="K669">
        <f>YEAR(Table1[[#This Row],[Patient Admission Date]])</f>
        <v>2023</v>
      </c>
      <c r="L669" t="str">
        <f>TEXT(Table1[[#This Row],[Patient Admission Date]],"mmm")</f>
        <v>Apr</v>
      </c>
      <c r="M669" t="str">
        <f>TEXT(Table1[[#This Row],[Patient Admission Date]],"ddd")</f>
        <v>Fri</v>
      </c>
      <c r="N669" t="str">
        <f>TEXT(INT(HOUR(Table1[[#This Row],[Patient Admission Date]])/3)*3,"00")&amp;"-"&amp;TEXT(INT(HOUR(Table1[[#This Row],[Patient Admission Date]])/3)*3+3,"00")</f>
        <v>21-24</v>
      </c>
      <c r="O669" t="str" cm="1">
        <f t="array" ref="O669">_xlfn.IFS(Table1[[#This Row],[Patient Age]]&lt;=14,"0-14",Table1[[#This Row],[Patient Age]]&lt;=29,"15-29",Table1[[#This Row],[Patient Age]]&lt;=44,"30-44",Table1[[#This Row],[Patient Age]]&lt;=59,"45-59",Table1[[#This Row],[Patient Age]]&lt;=74,"60-74",TRUE,"75+")</f>
        <v>30-44</v>
      </c>
      <c r="P669" t="str" cm="1">
        <f t="array" ref="P669">_xlfn.IFS(Table1[[#This Row],[Patient Waittime]]&lt;=15,"0-15",Table1[[#This Row],[Patient Waittime]]&lt;=30,"16-30",Table1[[#This Row],[Patient Waittime]]&lt;=45,"31-45",Table1[[#This Row],[Patient Waittime]]&lt;=60,"46-60",TRUE,"60+")</f>
        <v>46-60</v>
      </c>
      <c r="Q669">
        <f>--(Table1[[#This Row],[Patient Waittime]]&lt;=30)</f>
        <v>0</v>
      </c>
      <c r="R669">
        <f>--Table1[[#This Row],[Patient Admission Flag]]</f>
        <v>0</v>
      </c>
      <c r="S669">
        <f>--AND(Table1[[#This Row],[WithinTarget]]=1,Table1[[#This Row],[Patient Satisfaction Score]]&gt;=7)</f>
        <v>0</v>
      </c>
      <c r="T669" t="str">
        <f>IF(LEFT(Table1[[#This Row],[Patient Gender]],1)="F","Female","Male")</f>
        <v>Male</v>
      </c>
    </row>
    <row r="670" spans="1:20" x14ac:dyDescent="0.3">
      <c r="A670" t="s">
        <v>774</v>
      </c>
      <c r="B670" s="1">
        <v>45418.71597222222</v>
      </c>
      <c r="C670" t="s">
        <v>13</v>
      </c>
      <c r="D670">
        <v>46</v>
      </c>
      <c r="E670" t="s">
        <v>14</v>
      </c>
      <c r="F670" t="s">
        <v>15</v>
      </c>
      <c r="G670" t="b">
        <v>0</v>
      </c>
      <c r="H670">
        <v>4</v>
      </c>
      <c r="I670">
        <v>32</v>
      </c>
      <c r="J670" t="b">
        <v>0</v>
      </c>
      <c r="K670">
        <f>YEAR(Table1[[#This Row],[Patient Admission Date]])</f>
        <v>2024</v>
      </c>
      <c r="L670" t="str">
        <f>TEXT(Table1[[#This Row],[Patient Admission Date]],"mmm")</f>
        <v>May</v>
      </c>
      <c r="M670" t="str">
        <f>TEXT(Table1[[#This Row],[Patient Admission Date]],"ddd")</f>
        <v>Mon</v>
      </c>
      <c r="N670" t="str">
        <f>TEXT(INT(HOUR(Table1[[#This Row],[Patient Admission Date]])/3)*3,"00")&amp;"-"&amp;TEXT(INT(HOUR(Table1[[#This Row],[Patient Admission Date]])/3)*3+3,"00")</f>
        <v>15-18</v>
      </c>
      <c r="O670" t="str" cm="1">
        <f t="array" ref="O670">_xlfn.IFS(Table1[[#This Row],[Patient Age]]&lt;=14,"0-14",Table1[[#This Row],[Patient Age]]&lt;=29,"15-29",Table1[[#This Row],[Patient Age]]&lt;=44,"30-44",Table1[[#This Row],[Patient Age]]&lt;=59,"45-59",Table1[[#This Row],[Patient Age]]&lt;=74,"60-74",TRUE,"75+")</f>
        <v>45-59</v>
      </c>
      <c r="P670" t="str" cm="1">
        <f t="array" ref="P670">_xlfn.IFS(Table1[[#This Row],[Patient Waittime]]&lt;=15,"0-15",Table1[[#This Row],[Patient Waittime]]&lt;=30,"16-30",Table1[[#This Row],[Patient Waittime]]&lt;=45,"31-45",Table1[[#This Row],[Patient Waittime]]&lt;=60,"46-60",TRUE,"60+")</f>
        <v>31-45</v>
      </c>
      <c r="Q670">
        <f>--(Table1[[#This Row],[Patient Waittime]]&lt;=30)</f>
        <v>0</v>
      </c>
      <c r="R670">
        <f>--Table1[[#This Row],[Patient Admission Flag]]</f>
        <v>0</v>
      </c>
      <c r="S670">
        <f>--AND(Table1[[#This Row],[WithinTarget]]=1,Table1[[#This Row],[Patient Satisfaction Score]]&gt;=7)</f>
        <v>0</v>
      </c>
      <c r="T670" t="str">
        <f>IF(LEFT(Table1[[#This Row],[Patient Gender]],1)="F","Female","Male")</f>
        <v>Female</v>
      </c>
    </row>
    <row r="671" spans="1:20" x14ac:dyDescent="0.3">
      <c r="A671" t="s">
        <v>775</v>
      </c>
      <c r="B671" s="1">
        <v>45383.935416666667</v>
      </c>
      <c r="C671" t="s">
        <v>9</v>
      </c>
      <c r="D671">
        <v>4</v>
      </c>
      <c r="E671" t="s">
        <v>19</v>
      </c>
      <c r="F671" t="s">
        <v>20</v>
      </c>
      <c r="G671" t="b">
        <v>0</v>
      </c>
      <c r="I671">
        <v>30</v>
      </c>
      <c r="J671" t="b">
        <v>0</v>
      </c>
      <c r="K671">
        <f>YEAR(Table1[[#This Row],[Patient Admission Date]])</f>
        <v>2024</v>
      </c>
      <c r="L671" t="str">
        <f>TEXT(Table1[[#This Row],[Patient Admission Date]],"mmm")</f>
        <v>Apr</v>
      </c>
      <c r="M671" t="str">
        <f>TEXT(Table1[[#This Row],[Patient Admission Date]],"ddd")</f>
        <v>Mon</v>
      </c>
      <c r="N671" t="str">
        <f>TEXT(INT(HOUR(Table1[[#This Row],[Patient Admission Date]])/3)*3,"00")&amp;"-"&amp;TEXT(INT(HOUR(Table1[[#This Row],[Patient Admission Date]])/3)*3+3,"00")</f>
        <v>21-24</v>
      </c>
      <c r="O671" t="str" cm="1">
        <f t="array" ref="O671">_xlfn.IFS(Table1[[#This Row],[Patient Age]]&lt;=14,"0-14",Table1[[#This Row],[Patient Age]]&lt;=29,"15-29",Table1[[#This Row],[Patient Age]]&lt;=44,"30-44",Table1[[#This Row],[Patient Age]]&lt;=59,"45-59",Table1[[#This Row],[Patient Age]]&lt;=74,"60-74",TRUE,"75+")</f>
        <v>0-14</v>
      </c>
      <c r="P671" t="str" cm="1">
        <f t="array" ref="P671">_xlfn.IFS(Table1[[#This Row],[Patient Waittime]]&lt;=15,"0-15",Table1[[#This Row],[Patient Waittime]]&lt;=30,"16-30",Table1[[#This Row],[Patient Waittime]]&lt;=45,"31-45",Table1[[#This Row],[Patient Waittime]]&lt;=60,"46-60",TRUE,"60+")</f>
        <v>16-30</v>
      </c>
      <c r="Q671">
        <f>--(Table1[[#This Row],[Patient Waittime]]&lt;=30)</f>
        <v>1</v>
      </c>
      <c r="R671">
        <f>--Table1[[#This Row],[Patient Admission Flag]]</f>
        <v>0</v>
      </c>
      <c r="S671">
        <f>--AND(Table1[[#This Row],[WithinTarget]]=1,Table1[[#This Row],[Patient Satisfaction Score]]&gt;=7)</f>
        <v>0</v>
      </c>
      <c r="T671" t="str">
        <f>IF(LEFT(Table1[[#This Row],[Patient Gender]],1)="F","Female","Male")</f>
        <v>Male</v>
      </c>
    </row>
    <row r="672" spans="1:20" x14ac:dyDescent="0.3">
      <c r="A672" t="s">
        <v>776</v>
      </c>
      <c r="B672" s="1">
        <v>45508.842361111114</v>
      </c>
      <c r="C672" t="s">
        <v>9</v>
      </c>
      <c r="D672">
        <v>45</v>
      </c>
      <c r="E672" t="s">
        <v>14</v>
      </c>
      <c r="F672" t="s">
        <v>11</v>
      </c>
      <c r="G672" t="b">
        <v>0</v>
      </c>
      <c r="I672">
        <v>60</v>
      </c>
      <c r="J672" t="b">
        <v>0</v>
      </c>
      <c r="K672">
        <f>YEAR(Table1[[#This Row],[Patient Admission Date]])</f>
        <v>2024</v>
      </c>
      <c r="L672" t="str">
        <f>TEXT(Table1[[#This Row],[Patient Admission Date]],"mmm")</f>
        <v>Aug</v>
      </c>
      <c r="M672" t="str">
        <f>TEXT(Table1[[#This Row],[Patient Admission Date]],"ddd")</f>
        <v>Sun</v>
      </c>
      <c r="N672" t="str">
        <f>TEXT(INT(HOUR(Table1[[#This Row],[Patient Admission Date]])/3)*3,"00")&amp;"-"&amp;TEXT(INT(HOUR(Table1[[#This Row],[Patient Admission Date]])/3)*3+3,"00")</f>
        <v>18-21</v>
      </c>
      <c r="O672" t="str" cm="1">
        <f t="array" ref="O672">_xlfn.IFS(Table1[[#This Row],[Patient Age]]&lt;=14,"0-14",Table1[[#This Row],[Patient Age]]&lt;=29,"15-29",Table1[[#This Row],[Patient Age]]&lt;=44,"30-44",Table1[[#This Row],[Patient Age]]&lt;=59,"45-59",Table1[[#This Row],[Patient Age]]&lt;=74,"60-74",TRUE,"75+")</f>
        <v>45-59</v>
      </c>
      <c r="P672" t="str" cm="1">
        <f t="array" ref="P672">_xlfn.IFS(Table1[[#This Row],[Patient Waittime]]&lt;=15,"0-15",Table1[[#This Row],[Patient Waittime]]&lt;=30,"16-30",Table1[[#This Row],[Patient Waittime]]&lt;=45,"31-45",Table1[[#This Row],[Patient Waittime]]&lt;=60,"46-60",TRUE,"60+")</f>
        <v>46-60</v>
      </c>
      <c r="Q672">
        <f>--(Table1[[#This Row],[Patient Waittime]]&lt;=30)</f>
        <v>0</v>
      </c>
      <c r="R672">
        <f>--Table1[[#This Row],[Patient Admission Flag]]</f>
        <v>0</v>
      </c>
      <c r="S672">
        <f>--AND(Table1[[#This Row],[WithinTarget]]=1,Table1[[#This Row],[Patient Satisfaction Score]]&gt;=7)</f>
        <v>0</v>
      </c>
      <c r="T672" t="str">
        <f>IF(LEFT(Table1[[#This Row],[Patient Gender]],1)="F","Female","Male")</f>
        <v>Male</v>
      </c>
    </row>
    <row r="673" spans="1:20" x14ac:dyDescent="0.3">
      <c r="A673" t="s">
        <v>777</v>
      </c>
      <c r="B673" s="1">
        <v>45419.970833333333</v>
      </c>
      <c r="C673" t="s">
        <v>13</v>
      </c>
      <c r="D673">
        <v>24</v>
      </c>
      <c r="E673" t="s">
        <v>10</v>
      </c>
      <c r="F673" t="s">
        <v>15</v>
      </c>
      <c r="G673" t="b">
        <v>1</v>
      </c>
      <c r="I673">
        <v>40</v>
      </c>
      <c r="J673" t="b">
        <v>1</v>
      </c>
      <c r="K673">
        <f>YEAR(Table1[[#This Row],[Patient Admission Date]])</f>
        <v>2024</v>
      </c>
      <c r="L673" t="str">
        <f>TEXT(Table1[[#This Row],[Patient Admission Date]],"mmm")</f>
        <v>May</v>
      </c>
      <c r="M673" t="str">
        <f>TEXT(Table1[[#This Row],[Patient Admission Date]],"ddd")</f>
        <v>Tue</v>
      </c>
      <c r="N673" t="str">
        <f>TEXT(INT(HOUR(Table1[[#This Row],[Patient Admission Date]])/3)*3,"00")&amp;"-"&amp;TEXT(INT(HOUR(Table1[[#This Row],[Patient Admission Date]])/3)*3+3,"00")</f>
        <v>21-24</v>
      </c>
      <c r="O673" t="str" cm="1">
        <f t="array" ref="O673">_xlfn.IFS(Table1[[#This Row],[Patient Age]]&lt;=14,"0-14",Table1[[#This Row],[Patient Age]]&lt;=29,"15-29",Table1[[#This Row],[Patient Age]]&lt;=44,"30-44",Table1[[#This Row],[Patient Age]]&lt;=59,"45-59",Table1[[#This Row],[Patient Age]]&lt;=74,"60-74",TRUE,"75+")</f>
        <v>15-29</v>
      </c>
      <c r="P673" t="str" cm="1">
        <f t="array" ref="P673">_xlfn.IFS(Table1[[#This Row],[Patient Waittime]]&lt;=15,"0-15",Table1[[#This Row],[Patient Waittime]]&lt;=30,"16-30",Table1[[#This Row],[Patient Waittime]]&lt;=45,"31-45",Table1[[#This Row],[Patient Waittime]]&lt;=60,"46-60",TRUE,"60+")</f>
        <v>31-45</v>
      </c>
      <c r="Q673">
        <f>--(Table1[[#This Row],[Patient Waittime]]&lt;=30)</f>
        <v>0</v>
      </c>
      <c r="R673">
        <f>--Table1[[#This Row],[Patient Admission Flag]]</f>
        <v>1</v>
      </c>
      <c r="S673">
        <f>--AND(Table1[[#This Row],[WithinTarget]]=1,Table1[[#This Row],[Patient Satisfaction Score]]&gt;=7)</f>
        <v>0</v>
      </c>
      <c r="T673" t="str">
        <f>IF(LEFT(Table1[[#This Row],[Patient Gender]],1)="F","Female","Male")</f>
        <v>Female</v>
      </c>
    </row>
    <row r="674" spans="1:20" x14ac:dyDescent="0.3">
      <c r="A674" t="s">
        <v>778</v>
      </c>
      <c r="B674" s="1">
        <v>45519.003472222219</v>
      </c>
      <c r="C674" t="s">
        <v>9</v>
      </c>
      <c r="D674">
        <v>28</v>
      </c>
      <c r="E674" t="s">
        <v>19</v>
      </c>
      <c r="F674" t="s">
        <v>23</v>
      </c>
      <c r="G674" t="b">
        <v>0</v>
      </c>
      <c r="I674">
        <v>58</v>
      </c>
      <c r="J674" t="b">
        <v>0</v>
      </c>
      <c r="K674">
        <f>YEAR(Table1[[#This Row],[Patient Admission Date]])</f>
        <v>2024</v>
      </c>
      <c r="L674" t="str">
        <f>TEXT(Table1[[#This Row],[Patient Admission Date]],"mmm")</f>
        <v>Aug</v>
      </c>
      <c r="M674" t="str">
        <f>TEXT(Table1[[#This Row],[Patient Admission Date]],"ddd")</f>
        <v>Thu</v>
      </c>
      <c r="N674" t="str">
        <f>TEXT(INT(HOUR(Table1[[#This Row],[Patient Admission Date]])/3)*3,"00")&amp;"-"&amp;TEXT(INT(HOUR(Table1[[#This Row],[Patient Admission Date]])/3)*3+3,"00")</f>
        <v>00-03</v>
      </c>
      <c r="O674" t="str" cm="1">
        <f t="array" ref="O674">_xlfn.IFS(Table1[[#This Row],[Patient Age]]&lt;=14,"0-14",Table1[[#This Row],[Patient Age]]&lt;=29,"15-29",Table1[[#This Row],[Patient Age]]&lt;=44,"30-44",Table1[[#This Row],[Patient Age]]&lt;=59,"45-59",Table1[[#This Row],[Patient Age]]&lt;=74,"60-74",TRUE,"75+")</f>
        <v>15-29</v>
      </c>
      <c r="P674" t="str" cm="1">
        <f t="array" ref="P674">_xlfn.IFS(Table1[[#This Row],[Patient Waittime]]&lt;=15,"0-15",Table1[[#This Row],[Patient Waittime]]&lt;=30,"16-30",Table1[[#This Row],[Patient Waittime]]&lt;=45,"31-45",Table1[[#This Row],[Patient Waittime]]&lt;=60,"46-60",TRUE,"60+")</f>
        <v>46-60</v>
      </c>
      <c r="Q674">
        <f>--(Table1[[#This Row],[Patient Waittime]]&lt;=30)</f>
        <v>0</v>
      </c>
      <c r="R674">
        <f>--Table1[[#This Row],[Patient Admission Flag]]</f>
        <v>0</v>
      </c>
      <c r="S674">
        <f>--AND(Table1[[#This Row],[WithinTarget]]=1,Table1[[#This Row],[Patient Satisfaction Score]]&gt;=7)</f>
        <v>0</v>
      </c>
      <c r="T674" t="str">
        <f>IF(LEFT(Table1[[#This Row],[Patient Gender]],1)="F","Female","Male")</f>
        <v>Male</v>
      </c>
    </row>
    <row r="675" spans="1:20" x14ac:dyDescent="0.3">
      <c r="A675" t="s">
        <v>779</v>
      </c>
      <c r="B675" s="1">
        <v>45509.761111111111</v>
      </c>
      <c r="C675" t="s">
        <v>9</v>
      </c>
      <c r="D675">
        <v>5</v>
      </c>
      <c r="E675" t="s">
        <v>10</v>
      </c>
      <c r="F675" t="s">
        <v>28</v>
      </c>
      <c r="G675" t="b">
        <v>0</v>
      </c>
      <c r="I675">
        <v>19</v>
      </c>
      <c r="J675" t="b">
        <v>0</v>
      </c>
      <c r="K675">
        <f>YEAR(Table1[[#This Row],[Patient Admission Date]])</f>
        <v>2024</v>
      </c>
      <c r="L675" t="str">
        <f>TEXT(Table1[[#This Row],[Patient Admission Date]],"mmm")</f>
        <v>Aug</v>
      </c>
      <c r="M675" t="str">
        <f>TEXT(Table1[[#This Row],[Patient Admission Date]],"ddd")</f>
        <v>Mon</v>
      </c>
      <c r="N675" t="str">
        <f>TEXT(INT(HOUR(Table1[[#This Row],[Patient Admission Date]])/3)*3,"00")&amp;"-"&amp;TEXT(INT(HOUR(Table1[[#This Row],[Patient Admission Date]])/3)*3+3,"00")</f>
        <v>18-21</v>
      </c>
      <c r="O675" t="str" cm="1">
        <f t="array" ref="O675">_xlfn.IFS(Table1[[#This Row],[Patient Age]]&lt;=14,"0-14",Table1[[#This Row],[Patient Age]]&lt;=29,"15-29",Table1[[#This Row],[Patient Age]]&lt;=44,"30-44",Table1[[#This Row],[Patient Age]]&lt;=59,"45-59",Table1[[#This Row],[Patient Age]]&lt;=74,"60-74",TRUE,"75+")</f>
        <v>0-14</v>
      </c>
      <c r="P675" t="str" cm="1">
        <f t="array" ref="P675">_xlfn.IFS(Table1[[#This Row],[Patient Waittime]]&lt;=15,"0-15",Table1[[#This Row],[Patient Waittime]]&lt;=30,"16-30",Table1[[#This Row],[Patient Waittime]]&lt;=45,"31-45",Table1[[#This Row],[Patient Waittime]]&lt;=60,"46-60",TRUE,"60+")</f>
        <v>16-30</v>
      </c>
      <c r="Q675">
        <f>--(Table1[[#This Row],[Patient Waittime]]&lt;=30)</f>
        <v>1</v>
      </c>
      <c r="R675">
        <f>--Table1[[#This Row],[Patient Admission Flag]]</f>
        <v>0</v>
      </c>
      <c r="S675">
        <f>--AND(Table1[[#This Row],[WithinTarget]]=1,Table1[[#This Row],[Patient Satisfaction Score]]&gt;=7)</f>
        <v>0</v>
      </c>
      <c r="T675" t="str">
        <f>IF(LEFT(Table1[[#This Row],[Patient Gender]],1)="F","Female","Male")</f>
        <v>Male</v>
      </c>
    </row>
    <row r="676" spans="1:20" x14ac:dyDescent="0.3">
      <c r="A676" t="s">
        <v>780</v>
      </c>
      <c r="B676" s="1">
        <v>45412.018055555556</v>
      </c>
      <c r="C676" t="s">
        <v>13</v>
      </c>
      <c r="D676">
        <v>53</v>
      </c>
      <c r="E676" t="s">
        <v>10</v>
      </c>
      <c r="F676" t="s">
        <v>17</v>
      </c>
      <c r="G676" t="b">
        <v>1</v>
      </c>
      <c r="I676">
        <v>45</v>
      </c>
      <c r="J676" t="b">
        <v>1</v>
      </c>
      <c r="K676">
        <f>YEAR(Table1[[#This Row],[Patient Admission Date]])</f>
        <v>2024</v>
      </c>
      <c r="L676" t="str">
        <f>TEXT(Table1[[#This Row],[Patient Admission Date]],"mmm")</f>
        <v>Apr</v>
      </c>
      <c r="M676" t="str">
        <f>TEXT(Table1[[#This Row],[Patient Admission Date]],"ddd")</f>
        <v>Tue</v>
      </c>
      <c r="N676" t="str">
        <f>TEXT(INT(HOUR(Table1[[#This Row],[Patient Admission Date]])/3)*3,"00")&amp;"-"&amp;TEXT(INT(HOUR(Table1[[#This Row],[Patient Admission Date]])/3)*3+3,"00")</f>
        <v>00-03</v>
      </c>
      <c r="O676" t="str" cm="1">
        <f t="array" ref="O676">_xlfn.IFS(Table1[[#This Row],[Patient Age]]&lt;=14,"0-14",Table1[[#This Row],[Patient Age]]&lt;=29,"15-29",Table1[[#This Row],[Patient Age]]&lt;=44,"30-44",Table1[[#This Row],[Patient Age]]&lt;=59,"45-59",Table1[[#This Row],[Patient Age]]&lt;=74,"60-74",TRUE,"75+")</f>
        <v>45-59</v>
      </c>
      <c r="P676" t="str" cm="1">
        <f t="array" ref="P676">_xlfn.IFS(Table1[[#This Row],[Patient Waittime]]&lt;=15,"0-15",Table1[[#This Row],[Patient Waittime]]&lt;=30,"16-30",Table1[[#This Row],[Patient Waittime]]&lt;=45,"31-45",Table1[[#This Row],[Patient Waittime]]&lt;=60,"46-60",TRUE,"60+")</f>
        <v>31-45</v>
      </c>
      <c r="Q676">
        <f>--(Table1[[#This Row],[Patient Waittime]]&lt;=30)</f>
        <v>0</v>
      </c>
      <c r="R676">
        <f>--Table1[[#This Row],[Patient Admission Flag]]</f>
        <v>1</v>
      </c>
      <c r="S676">
        <f>--AND(Table1[[#This Row],[WithinTarget]]=1,Table1[[#This Row],[Patient Satisfaction Score]]&gt;=7)</f>
        <v>0</v>
      </c>
      <c r="T676" t="str">
        <f>IF(LEFT(Table1[[#This Row],[Patient Gender]],1)="F","Female","Male")</f>
        <v>Female</v>
      </c>
    </row>
    <row r="677" spans="1:20" x14ac:dyDescent="0.3">
      <c r="A677" t="s">
        <v>781</v>
      </c>
      <c r="B677" s="1">
        <v>45296.801388888889</v>
      </c>
      <c r="C677" t="s">
        <v>13</v>
      </c>
      <c r="D677">
        <v>9</v>
      </c>
      <c r="E677" t="s">
        <v>19</v>
      </c>
      <c r="F677" t="s">
        <v>15</v>
      </c>
      <c r="G677" t="b">
        <v>1</v>
      </c>
      <c r="H677">
        <v>10</v>
      </c>
      <c r="I677">
        <v>28</v>
      </c>
      <c r="J677" t="b">
        <v>1</v>
      </c>
      <c r="K677">
        <f>YEAR(Table1[[#This Row],[Patient Admission Date]])</f>
        <v>2024</v>
      </c>
      <c r="L677" t="str">
        <f>TEXT(Table1[[#This Row],[Patient Admission Date]],"mmm")</f>
        <v>Jan</v>
      </c>
      <c r="M677" t="str">
        <f>TEXT(Table1[[#This Row],[Patient Admission Date]],"ddd")</f>
        <v>Fri</v>
      </c>
      <c r="N677" t="str">
        <f>TEXT(INT(HOUR(Table1[[#This Row],[Patient Admission Date]])/3)*3,"00")&amp;"-"&amp;TEXT(INT(HOUR(Table1[[#This Row],[Patient Admission Date]])/3)*3+3,"00")</f>
        <v>18-21</v>
      </c>
      <c r="O677" t="str" cm="1">
        <f t="array" ref="O677">_xlfn.IFS(Table1[[#This Row],[Patient Age]]&lt;=14,"0-14",Table1[[#This Row],[Patient Age]]&lt;=29,"15-29",Table1[[#This Row],[Patient Age]]&lt;=44,"30-44",Table1[[#This Row],[Patient Age]]&lt;=59,"45-59",Table1[[#This Row],[Patient Age]]&lt;=74,"60-74",TRUE,"75+")</f>
        <v>0-14</v>
      </c>
      <c r="P677" t="str" cm="1">
        <f t="array" ref="P677">_xlfn.IFS(Table1[[#This Row],[Patient Waittime]]&lt;=15,"0-15",Table1[[#This Row],[Patient Waittime]]&lt;=30,"16-30",Table1[[#This Row],[Patient Waittime]]&lt;=45,"31-45",Table1[[#This Row],[Patient Waittime]]&lt;=60,"46-60",TRUE,"60+")</f>
        <v>16-30</v>
      </c>
      <c r="Q677">
        <f>--(Table1[[#This Row],[Patient Waittime]]&lt;=30)</f>
        <v>1</v>
      </c>
      <c r="R677">
        <f>--Table1[[#This Row],[Patient Admission Flag]]</f>
        <v>1</v>
      </c>
      <c r="S677">
        <f>--AND(Table1[[#This Row],[WithinTarget]]=1,Table1[[#This Row],[Patient Satisfaction Score]]&gt;=7)</f>
        <v>1</v>
      </c>
      <c r="T677" t="str">
        <f>IF(LEFT(Table1[[#This Row],[Patient Gender]],1)="F","Female","Male")</f>
        <v>Female</v>
      </c>
    </row>
    <row r="678" spans="1:20" x14ac:dyDescent="0.3">
      <c r="A678" t="s">
        <v>782</v>
      </c>
      <c r="B678" s="1">
        <v>45294.552083333336</v>
      </c>
      <c r="C678" t="s">
        <v>13</v>
      </c>
      <c r="D678">
        <v>53</v>
      </c>
      <c r="E678" t="s">
        <v>14</v>
      </c>
      <c r="F678" t="s">
        <v>11</v>
      </c>
      <c r="G678" t="b">
        <v>1</v>
      </c>
      <c r="I678">
        <v>31</v>
      </c>
      <c r="J678" t="b">
        <v>1</v>
      </c>
      <c r="K678">
        <f>YEAR(Table1[[#This Row],[Patient Admission Date]])</f>
        <v>2024</v>
      </c>
      <c r="L678" t="str">
        <f>TEXT(Table1[[#This Row],[Patient Admission Date]],"mmm")</f>
        <v>Jan</v>
      </c>
      <c r="M678" t="str">
        <f>TEXT(Table1[[#This Row],[Patient Admission Date]],"ddd")</f>
        <v>Wed</v>
      </c>
      <c r="N678" t="str">
        <f>TEXT(INT(HOUR(Table1[[#This Row],[Patient Admission Date]])/3)*3,"00")&amp;"-"&amp;TEXT(INT(HOUR(Table1[[#This Row],[Patient Admission Date]])/3)*3+3,"00")</f>
        <v>12-15</v>
      </c>
      <c r="O678" t="str" cm="1">
        <f t="array" ref="O678">_xlfn.IFS(Table1[[#This Row],[Patient Age]]&lt;=14,"0-14",Table1[[#This Row],[Patient Age]]&lt;=29,"15-29",Table1[[#This Row],[Patient Age]]&lt;=44,"30-44",Table1[[#This Row],[Patient Age]]&lt;=59,"45-59",Table1[[#This Row],[Patient Age]]&lt;=74,"60-74",TRUE,"75+")</f>
        <v>45-59</v>
      </c>
      <c r="P678" t="str" cm="1">
        <f t="array" ref="P678">_xlfn.IFS(Table1[[#This Row],[Patient Waittime]]&lt;=15,"0-15",Table1[[#This Row],[Patient Waittime]]&lt;=30,"16-30",Table1[[#This Row],[Patient Waittime]]&lt;=45,"31-45",Table1[[#This Row],[Patient Waittime]]&lt;=60,"46-60",TRUE,"60+")</f>
        <v>31-45</v>
      </c>
      <c r="Q678">
        <f>--(Table1[[#This Row],[Patient Waittime]]&lt;=30)</f>
        <v>0</v>
      </c>
      <c r="R678">
        <f>--Table1[[#This Row],[Patient Admission Flag]]</f>
        <v>1</v>
      </c>
      <c r="S678">
        <f>--AND(Table1[[#This Row],[WithinTarget]]=1,Table1[[#This Row],[Patient Satisfaction Score]]&gt;=7)</f>
        <v>0</v>
      </c>
      <c r="T678" t="str">
        <f>IF(LEFT(Table1[[#This Row],[Patient Gender]],1)="F","Female","Male")</f>
        <v>Female</v>
      </c>
    </row>
    <row r="679" spans="1:20" x14ac:dyDescent="0.3">
      <c r="A679" t="s">
        <v>783</v>
      </c>
      <c r="B679" s="1">
        <v>45486.258333333331</v>
      </c>
      <c r="C679" t="s">
        <v>9</v>
      </c>
      <c r="D679">
        <v>64</v>
      </c>
      <c r="E679" t="s">
        <v>19</v>
      </c>
      <c r="F679" t="s">
        <v>17</v>
      </c>
      <c r="G679" t="b">
        <v>0</v>
      </c>
      <c r="I679">
        <v>29</v>
      </c>
      <c r="J679" t="b">
        <v>0</v>
      </c>
      <c r="K679">
        <f>YEAR(Table1[[#This Row],[Patient Admission Date]])</f>
        <v>2024</v>
      </c>
      <c r="L679" t="str">
        <f>TEXT(Table1[[#This Row],[Patient Admission Date]],"mmm")</f>
        <v>Jul</v>
      </c>
      <c r="M679" t="str">
        <f>TEXT(Table1[[#This Row],[Patient Admission Date]],"ddd")</f>
        <v>Sat</v>
      </c>
      <c r="N679" t="str">
        <f>TEXT(INT(HOUR(Table1[[#This Row],[Patient Admission Date]])/3)*3,"00")&amp;"-"&amp;TEXT(INT(HOUR(Table1[[#This Row],[Patient Admission Date]])/3)*3+3,"00")</f>
        <v>06-09</v>
      </c>
      <c r="O679" t="str" cm="1">
        <f t="array" ref="O679">_xlfn.IFS(Table1[[#This Row],[Patient Age]]&lt;=14,"0-14",Table1[[#This Row],[Patient Age]]&lt;=29,"15-29",Table1[[#This Row],[Patient Age]]&lt;=44,"30-44",Table1[[#This Row],[Patient Age]]&lt;=59,"45-59",Table1[[#This Row],[Patient Age]]&lt;=74,"60-74",TRUE,"75+")</f>
        <v>60-74</v>
      </c>
      <c r="P679" t="str" cm="1">
        <f t="array" ref="P679">_xlfn.IFS(Table1[[#This Row],[Patient Waittime]]&lt;=15,"0-15",Table1[[#This Row],[Patient Waittime]]&lt;=30,"16-30",Table1[[#This Row],[Patient Waittime]]&lt;=45,"31-45",Table1[[#This Row],[Patient Waittime]]&lt;=60,"46-60",TRUE,"60+")</f>
        <v>16-30</v>
      </c>
      <c r="Q679">
        <f>--(Table1[[#This Row],[Patient Waittime]]&lt;=30)</f>
        <v>1</v>
      </c>
      <c r="R679">
        <f>--Table1[[#This Row],[Patient Admission Flag]]</f>
        <v>0</v>
      </c>
      <c r="S679">
        <f>--AND(Table1[[#This Row],[WithinTarget]]=1,Table1[[#This Row],[Patient Satisfaction Score]]&gt;=7)</f>
        <v>0</v>
      </c>
      <c r="T679" t="str">
        <f>IF(LEFT(Table1[[#This Row],[Patient Gender]],1)="F","Female","Male")</f>
        <v>Male</v>
      </c>
    </row>
    <row r="680" spans="1:20" x14ac:dyDescent="0.3">
      <c r="A680" t="s">
        <v>784</v>
      </c>
      <c r="B680" s="1">
        <v>45590.810416666667</v>
      </c>
      <c r="C680" t="s">
        <v>9</v>
      </c>
      <c r="D680">
        <v>56</v>
      </c>
      <c r="E680" t="s">
        <v>10</v>
      </c>
      <c r="F680" t="s">
        <v>17</v>
      </c>
      <c r="G680" t="b">
        <v>0</v>
      </c>
      <c r="I680">
        <v>17</v>
      </c>
      <c r="J680" t="b">
        <v>0</v>
      </c>
      <c r="K680">
        <f>YEAR(Table1[[#This Row],[Patient Admission Date]])</f>
        <v>2024</v>
      </c>
      <c r="L680" t="str">
        <f>TEXT(Table1[[#This Row],[Patient Admission Date]],"mmm")</f>
        <v>Oct</v>
      </c>
      <c r="M680" t="str">
        <f>TEXT(Table1[[#This Row],[Patient Admission Date]],"ddd")</f>
        <v>Fri</v>
      </c>
      <c r="N680" t="str">
        <f>TEXT(INT(HOUR(Table1[[#This Row],[Patient Admission Date]])/3)*3,"00")&amp;"-"&amp;TEXT(INT(HOUR(Table1[[#This Row],[Patient Admission Date]])/3)*3+3,"00")</f>
        <v>18-21</v>
      </c>
      <c r="O680" t="str" cm="1">
        <f t="array" ref="O680">_xlfn.IFS(Table1[[#This Row],[Patient Age]]&lt;=14,"0-14",Table1[[#This Row],[Patient Age]]&lt;=29,"15-29",Table1[[#This Row],[Patient Age]]&lt;=44,"30-44",Table1[[#This Row],[Patient Age]]&lt;=59,"45-59",Table1[[#This Row],[Patient Age]]&lt;=74,"60-74",TRUE,"75+")</f>
        <v>45-59</v>
      </c>
      <c r="P680" t="str" cm="1">
        <f t="array" ref="P680">_xlfn.IFS(Table1[[#This Row],[Patient Waittime]]&lt;=15,"0-15",Table1[[#This Row],[Patient Waittime]]&lt;=30,"16-30",Table1[[#This Row],[Patient Waittime]]&lt;=45,"31-45",Table1[[#This Row],[Patient Waittime]]&lt;=60,"46-60",TRUE,"60+")</f>
        <v>16-30</v>
      </c>
      <c r="Q680">
        <f>--(Table1[[#This Row],[Patient Waittime]]&lt;=30)</f>
        <v>1</v>
      </c>
      <c r="R680">
        <f>--Table1[[#This Row],[Patient Admission Flag]]</f>
        <v>0</v>
      </c>
      <c r="S680">
        <f>--AND(Table1[[#This Row],[WithinTarget]]=1,Table1[[#This Row],[Patient Satisfaction Score]]&gt;=7)</f>
        <v>0</v>
      </c>
      <c r="T680" t="str">
        <f>IF(LEFT(Table1[[#This Row],[Patient Gender]],1)="F","Female","Male")</f>
        <v>Male</v>
      </c>
    </row>
    <row r="681" spans="1:20" x14ac:dyDescent="0.3">
      <c r="A681" t="s">
        <v>785</v>
      </c>
      <c r="B681" s="1">
        <v>45438.503472222219</v>
      </c>
      <c r="C681" t="s">
        <v>13</v>
      </c>
      <c r="D681">
        <v>35</v>
      </c>
      <c r="E681" t="s">
        <v>18</v>
      </c>
      <c r="F681" t="s">
        <v>11</v>
      </c>
      <c r="G681" t="b">
        <v>0</v>
      </c>
      <c r="I681">
        <v>39</v>
      </c>
      <c r="J681" t="b">
        <v>0</v>
      </c>
      <c r="K681">
        <f>YEAR(Table1[[#This Row],[Patient Admission Date]])</f>
        <v>2024</v>
      </c>
      <c r="L681" t="str">
        <f>TEXT(Table1[[#This Row],[Patient Admission Date]],"mmm")</f>
        <v>May</v>
      </c>
      <c r="M681" t="str">
        <f>TEXT(Table1[[#This Row],[Patient Admission Date]],"ddd")</f>
        <v>Sun</v>
      </c>
      <c r="N681" t="str">
        <f>TEXT(INT(HOUR(Table1[[#This Row],[Patient Admission Date]])/3)*3,"00")&amp;"-"&amp;TEXT(INT(HOUR(Table1[[#This Row],[Patient Admission Date]])/3)*3+3,"00")</f>
        <v>12-15</v>
      </c>
      <c r="O681" t="str" cm="1">
        <f t="array" ref="O681">_xlfn.IFS(Table1[[#This Row],[Patient Age]]&lt;=14,"0-14",Table1[[#This Row],[Patient Age]]&lt;=29,"15-29",Table1[[#This Row],[Patient Age]]&lt;=44,"30-44",Table1[[#This Row],[Patient Age]]&lt;=59,"45-59",Table1[[#This Row],[Patient Age]]&lt;=74,"60-74",TRUE,"75+")</f>
        <v>30-44</v>
      </c>
      <c r="P681" t="str" cm="1">
        <f t="array" ref="P681">_xlfn.IFS(Table1[[#This Row],[Patient Waittime]]&lt;=15,"0-15",Table1[[#This Row],[Patient Waittime]]&lt;=30,"16-30",Table1[[#This Row],[Patient Waittime]]&lt;=45,"31-45",Table1[[#This Row],[Patient Waittime]]&lt;=60,"46-60",TRUE,"60+")</f>
        <v>31-45</v>
      </c>
      <c r="Q681">
        <f>--(Table1[[#This Row],[Patient Waittime]]&lt;=30)</f>
        <v>0</v>
      </c>
      <c r="R681">
        <f>--Table1[[#This Row],[Patient Admission Flag]]</f>
        <v>0</v>
      </c>
      <c r="S681">
        <f>--AND(Table1[[#This Row],[WithinTarget]]=1,Table1[[#This Row],[Patient Satisfaction Score]]&gt;=7)</f>
        <v>0</v>
      </c>
      <c r="T681" t="str">
        <f>IF(LEFT(Table1[[#This Row],[Patient Gender]],1)="F","Female","Male")</f>
        <v>Female</v>
      </c>
    </row>
    <row r="682" spans="1:20" x14ac:dyDescent="0.3">
      <c r="A682" t="s">
        <v>786</v>
      </c>
      <c r="B682" s="1">
        <v>45037.050694444442</v>
      </c>
      <c r="C682" t="s">
        <v>13</v>
      </c>
      <c r="D682">
        <v>70</v>
      </c>
      <c r="E682" t="s">
        <v>14</v>
      </c>
      <c r="F682" t="s">
        <v>11</v>
      </c>
      <c r="G682" t="b">
        <v>0</v>
      </c>
      <c r="I682">
        <v>34</v>
      </c>
      <c r="J682" t="b">
        <v>0</v>
      </c>
      <c r="K682">
        <f>YEAR(Table1[[#This Row],[Patient Admission Date]])</f>
        <v>2023</v>
      </c>
      <c r="L682" t="str">
        <f>TEXT(Table1[[#This Row],[Patient Admission Date]],"mmm")</f>
        <v>Apr</v>
      </c>
      <c r="M682" t="str">
        <f>TEXT(Table1[[#This Row],[Patient Admission Date]],"ddd")</f>
        <v>Fri</v>
      </c>
      <c r="N682" t="str">
        <f>TEXT(INT(HOUR(Table1[[#This Row],[Patient Admission Date]])/3)*3,"00")&amp;"-"&amp;TEXT(INT(HOUR(Table1[[#This Row],[Patient Admission Date]])/3)*3+3,"00")</f>
        <v>00-03</v>
      </c>
      <c r="O682" t="str" cm="1">
        <f t="array" ref="O682">_xlfn.IFS(Table1[[#This Row],[Patient Age]]&lt;=14,"0-14",Table1[[#This Row],[Patient Age]]&lt;=29,"15-29",Table1[[#This Row],[Patient Age]]&lt;=44,"30-44",Table1[[#This Row],[Patient Age]]&lt;=59,"45-59",Table1[[#This Row],[Patient Age]]&lt;=74,"60-74",TRUE,"75+")</f>
        <v>60-74</v>
      </c>
      <c r="P682" t="str" cm="1">
        <f t="array" ref="P682">_xlfn.IFS(Table1[[#This Row],[Patient Waittime]]&lt;=15,"0-15",Table1[[#This Row],[Patient Waittime]]&lt;=30,"16-30",Table1[[#This Row],[Patient Waittime]]&lt;=45,"31-45",Table1[[#This Row],[Patient Waittime]]&lt;=60,"46-60",TRUE,"60+")</f>
        <v>31-45</v>
      </c>
      <c r="Q682">
        <f>--(Table1[[#This Row],[Patient Waittime]]&lt;=30)</f>
        <v>0</v>
      </c>
      <c r="R682">
        <f>--Table1[[#This Row],[Patient Admission Flag]]</f>
        <v>0</v>
      </c>
      <c r="S682">
        <f>--AND(Table1[[#This Row],[WithinTarget]]=1,Table1[[#This Row],[Patient Satisfaction Score]]&gt;=7)</f>
        <v>0</v>
      </c>
      <c r="T682" t="str">
        <f>IF(LEFT(Table1[[#This Row],[Patient Gender]],1)="F","Female","Male")</f>
        <v>Female</v>
      </c>
    </row>
    <row r="683" spans="1:20" x14ac:dyDescent="0.3">
      <c r="A683" t="s">
        <v>787</v>
      </c>
      <c r="B683" s="1">
        <v>45395.354166666664</v>
      </c>
      <c r="C683" t="s">
        <v>9</v>
      </c>
      <c r="D683">
        <v>59</v>
      </c>
      <c r="E683" t="s">
        <v>18</v>
      </c>
      <c r="F683" t="s">
        <v>11</v>
      </c>
      <c r="G683" t="b">
        <v>1</v>
      </c>
      <c r="I683">
        <v>37</v>
      </c>
      <c r="J683" t="b">
        <v>1</v>
      </c>
      <c r="K683">
        <f>YEAR(Table1[[#This Row],[Patient Admission Date]])</f>
        <v>2024</v>
      </c>
      <c r="L683" t="str">
        <f>TEXT(Table1[[#This Row],[Patient Admission Date]],"mmm")</f>
        <v>Apr</v>
      </c>
      <c r="M683" t="str">
        <f>TEXT(Table1[[#This Row],[Patient Admission Date]],"ddd")</f>
        <v>Sat</v>
      </c>
      <c r="N683" t="str">
        <f>TEXT(INT(HOUR(Table1[[#This Row],[Patient Admission Date]])/3)*3,"00")&amp;"-"&amp;TEXT(INT(HOUR(Table1[[#This Row],[Patient Admission Date]])/3)*3+3,"00")</f>
        <v>06-09</v>
      </c>
      <c r="O683" t="str" cm="1">
        <f t="array" ref="O683">_xlfn.IFS(Table1[[#This Row],[Patient Age]]&lt;=14,"0-14",Table1[[#This Row],[Patient Age]]&lt;=29,"15-29",Table1[[#This Row],[Patient Age]]&lt;=44,"30-44",Table1[[#This Row],[Patient Age]]&lt;=59,"45-59",Table1[[#This Row],[Patient Age]]&lt;=74,"60-74",TRUE,"75+")</f>
        <v>45-59</v>
      </c>
      <c r="P683" t="str" cm="1">
        <f t="array" ref="P683">_xlfn.IFS(Table1[[#This Row],[Patient Waittime]]&lt;=15,"0-15",Table1[[#This Row],[Patient Waittime]]&lt;=30,"16-30",Table1[[#This Row],[Patient Waittime]]&lt;=45,"31-45",Table1[[#This Row],[Patient Waittime]]&lt;=60,"46-60",TRUE,"60+")</f>
        <v>31-45</v>
      </c>
      <c r="Q683">
        <f>--(Table1[[#This Row],[Patient Waittime]]&lt;=30)</f>
        <v>0</v>
      </c>
      <c r="R683">
        <f>--Table1[[#This Row],[Patient Admission Flag]]</f>
        <v>1</v>
      </c>
      <c r="S683">
        <f>--AND(Table1[[#This Row],[WithinTarget]]=1,Table1[[#This Row],[Patient Satisfaction Score]]&gt;=7)</f>
        <v>0</v>
      </c>
      <c r="T683" t="str">
        <f>IF(LEFT(Table1[[#This Row],[Patient Gender]],1)="F","Female","Male")</f>
        <v>Male</v>
      </c>
    </row>
    <row r="684" spans="1:20" x14ac:dyDescent="0.3">
      <c r="A684" t="s">
        <v>788</v>
      </c>
      <c r="B684" s="1">
        <v>45582.484027777777</v>
      </c>
      <c r="C684" t="s">
        <v>13</v>
      </c>
      <c r="D684">
        <v>43</v>
      </c>
      <c r="E684" t="s">
        <v>10</v>
      </c>
      <c r="F684" t="s">
        <v>27</v>
      </c>
      <c r="G684" t="b">
        <v>1</v>
      </c>
      <c r="I684">
        <v>18</v>
      </c>
      <c r="J684" t="b">
        <v>1</v>
      </c>
      <c r="K684">
        <f>YEAR(Table1[[#This Row],[Patient Admission Date]])</f>
        <v>2024</v>
      </c>
      <c r="L684" t="str">
        <f>TEXT(Table1[[#This Row],[Patient Admission Date]],"mmm")</f>
        <v>Oct</v>
      </c>
      <c r="M684" t="str">
        <f>TEXT(Table1[[#This Row],[Patient Admission Date]],"ddd")</f>
        <v>Thu</v>
      </c>
      <c r="N684" t="str">
        <f>TEXT(INT(HOUR(Table1[[#This Row],[Patient Admission Date]])/3)*3,"00")&amp;"-"&amp;TEXT(INT(HOUR(Table1[[#This Row],[Patient Admission Date]])/3)*3+3,"00")</f>
        <v>09-12</v>
      </c>
      <c r="O684" t="str" cm="1">
        <f t="array" ref="O684">_xlfn.IFS(Table1[[#This Row],[Patient Age]]&lt;=14,"0-14",Table1[[#This Row],[Patient Age]]&lt;=29,"15-29",Table1[[#This Row],[Patient Age]]&lt;=44,"30-44",Table1[[#This Row],[Patient Age]]&lt;=59,"45-59",Table1[[#This Row],[Patient Age]]&lt;=74,"60-74",TRUE,"75+")</f>
        <v>30-44</v>
      </c>
      <c r="P684" t="str" cm="1">
        <f t="array" ref="P684">_xlfn.IFS(Table1[[#This Row],[Patient Waittime]]&lt;=15,"0-15",Table1[[#This Row],[Patient Waittime]]&lt;=30,"16-30",Table1[[#This Row],[Patient Waittime]]&lt;=45,"31-45",Table1[[#This Row],[Patient Waittime]]&lt;=60,"46-60",TRUE,"60+")</f>
        <v>16-30</v>
      </c>
      <c r="Q684">
        <f>--(Table1[[#This Row],[Patient Waittime]]&lt;=30)</f>
        <v>1</v>
      </c>
      <c r="R684">
        <f>--Table1[[#This Row],[Patient Admission Flag]]</f>
        <v>1</v>
      </c>
      <c r="S684">
        <f>--AND(Table1[[#This Row],[WithinTarget]]=1,Table1[[#This Row],[Patient Satisfaction Score]]&gt;=7)</f>
        <v>0</v>
      </c>
      <c r="T684" t="str">
        <f>IF(LEFT(Table1[[#This Row],[Patient Gender]],1)="F","Female","Male")</f>
        <v>Female</v>
      </c>
    </row>
    <row r="685" spans="1:20" x14ac:dyDescent="0.3">
      <c r="A685" t="s">
        <v>789</v>
      </c>
      <c r="B685" s="1">
        <v>45457.477777777778</v>
      </c>
      <c r="C685" t="s">
        <v>13</v>
      </c>
      <c r="D685">
        <v>10</v>
      </c>
      <c r="E685" t="s">
        <v>19</v>
      </c>
      <c r="F685" t="s">
        <v>15</v>
      </c>
      <c r="G685" t="b">
        <v>0</v>
      </c>
      <c r="I685">
        <v>55</v>
      </c>
      <c r="J685" t="b">
        <v>0</v>
      </c>
      <c r="K685">
        <f>YEAR(Table1[[#This Row],[Patient Admission Date]])</f>
        <v>2024</v>
      </c>
      <c r="L685" t="str">
        <f>TEXT(Table1[[#This Row],[Patient Admission Date]],"mmm")</f>
        <v>Jun</v>
      </c>
      <c r="M685" t="str">
        <f>TEXT(Table1[[#This Row],[Patient Admission Date]],"ddd")</f>
        <v>Fri</v>
      </c>
      <c r="N685" t="str">
        <f>TEXT(INT(HOUR(Table1[[#This Row],[Patient Admission Date]])/3)*3,"00")&amp;"-"&amp;TEXT(INT(HOUR(Table1[[#This Row],[Patient Admission Date]])/3)*3+3,"00")</f>
        <v>09-12</v>
      </c>
      <c r="O685" t="str" cm="1">
        <f t="array" ref="O685">_xlfn.IFS(Table1[[#This Row],[Patient Age]]&lt;=14,"0-14",Table1[[#This Row],[Patient Age]]&lt;=29,"15-29",Table1[[#This Row],[Patient Age]]&lt;=44,"30-44",Table1[[#This Row],[Patient Age]]&lt;=59,"45-59",Table1[[#This Row],[Patient Age]]&lt;=74,"60-74",TRUE,"75+")</f>
        <v>0-14</v>
      </c>
      <c r="P685" t="str" cm="1">
        <f t="array" ref="P685">_xlfn.IFS(Table1[[#This Row],[Patient Waittime]]&lt;=15,"0-15",Table1[[#This Row],[Patient Waittime]]&lt;=30,"16-30",Table1[[#This Row],[Patient Waittime]]&lt;=45,"31-45",Table1[[#This Row],[Patient Waittime]]&lt;=60,"46-60",TRUE,"60+")</f>
        <v>46-60</v>
      </c>
      <c r="Q685">
        <f>--(Table1[[#This Row],[Patient Waittime]]&lt;=30)</f>
        <v>0</v>
      </c>
      <c r="R685">
        <f>--Table1[[#This Row],[Patient Admission Flag]]</f>
        <v>0</v>
      </c>
      <c r="S685">
        <f>--AND(Table1[[#This Row],[WithinTarget]]=1,Table1[[#This Row],[Patient Satisfaction Score]]&gt;=7)</f>
        <v>0</v>
      </c>
      <c r="T685" t="str">
        <f>IF(LEFT(Table1[[#This Row],[Patient Gender]],1)="F","Female","Male")</f>
        <v>Female</v>
      </c>
    </row>
    <row r="686" spans="1:20" x14ac:dyDescent="0.3">
      <c r="A686" t="s">
        <v>790</v>
      </c>
      <c r="B686" s="1">
        <v>45285.394444444442</v>
      </c>
      <c r="C686" t="s">
        <v>9</v>
      </c>
      <c r="D686">
        <v>79</v>
      </c>
      <c r="E686" t="s">
        <v>19</v>
      </c>
      <c r="F686" t="s">
        <v>11</v>
      </c>
      <c r="G686" t="b">
        <v>0</v>
      </c>
      <c r="I686">
        <v>39</v>
      </c>
      <c r="J686" t="b">
        <v>0</v>
      </c>
      <c r="K686">
        <f>YEAR(Table1[[#This Row],[Patient Admission Date]])</f>
        <v>2023</v>
      </c>
      <c r="L686" t="str">
        <f>TEXT(Table1[[#This Row],[Patient Admission Date]],"mmm")</f>
        <v>Dec</v>
      </c>
      <c r="M686" t="str">
        <f>TEXT(Table1[[#This Row],[Patient Admission Date]],"ddd")</f>
        <v>Mon</v>
      </c>
      <c r="N686" t="str">
        <f>TEXT(INT(HOUR(Table1[[#This Row],[Patient Admission Date]])/3)*3,"00")&amp;"-"&amp;TEXT(INT(HOUR(Table1[[#This Row],[Patient Admission Date]])/3)*3+3,"00")</f>
        <v>09-12</v>
      </c>
      <c r="O686" t="str" cm="1">
        <f t="array" ref="O686">_xlfn.IFS(Table1[[#This Row],[Patient Age]]&lt;=14,"0-14",Table1[[#This Row],[Patient Age]]&lt;=29,"15-29",Table1[[#This Row],[Patient Age]]&lt;=44,"30-44",Table1[[#This Row],[Patient Age]]&lt;=59,"45-59",Table1[[#This Row],[Patient Age]]&lt;=74,"60-74",TRUE,"75+")</f>
        <v>75+</v>
      </c>
      <c r="P686" t="str" cm="1">
        <f t="array" ref="P686">_xlfn.IFS(Table1[[#This Row],[Patient Waittime]]&lt;=15,"0-15",Table1[[#This Row],[Patient Waittime]]&lt;=30,"16-30",Table1[[#This Row],[Patient Waittime]]&lt;=45,"31-45",Table1[[#This Row],[Patient Waittime]]&lt;=60,"46-60",TRUE,"60+")</f>
        <v>31-45</v>
      </c>
      <c r="Q686">
        <f>--(Table1[[#This Row],[Patient Waittime]]&lt;=30)</f>
        <v>0</v>
      </c>
      <c r="R686">
        <f>--Table1[[#This Row],[Patient Admission Flag]]</f>
        <v>0</v>
      </c>
      <c r="S686">
        <f>--AND(Table1[[#This Row],[WithinTarget]]=1,Table1[[#This Row],[Patient Satisfaction Score]]&gt;=7)</f>
        <v>0</v>
      </c>
      <c r="T686" t="str">
        <f>IF(LEFT(Table1[[#This Row],[Patient Gender]],1)="F","Female","Male")</f>
        <v>Male</v>
      </c>
    </row>
    <row r="687" spans="1:20" x14ac:dyDescent="0.3">
      <c r="A687" t="s">
        <v>791</v>
      </c>
      <c r="B687" s="1">
        <v>45202.28125</v>
      </c>
      <c r="C687" t="s">
        <v>13</v>
      </c>
      <c r="D687">
        <v>11</v>
      </c>
      <c r="E687" t="s">
        <v>14</v>
      </c>
      <c r="F687" t="s">
        <v>15</v>
      </c>
      <c r="G687" t="b">
        <v>1</v>
      </c>
      <c r="I687">
        <v>49</v>
      </c>
      <c r="J687" t="b">
        <v>1</v>
      </c>
      <c r="K687">
        <f>YEAR(Table1[[#This Row],[Patient Admission Date]])</f>
        <v>2023</v>
      </c>
      <c r="L687" t="str">
        <f>TEXT(Table1[[#This Row],[Patient Admission Date]],"mmm")</f>
        <v>Oct</v>
      </c>
      <c r="M687" t="str">
        <f>TEXT(Table1[[#This Row],[Patient Admission Date]],"ddd")</f>
        <v>Tue</v>
      </c>
      <c r="N687" t="str">
        <f>TEXT(INT(HOUR(Table1[[#This Row],[Patient Admission Date]])/3)*3,"00")&amp;"-"&amp;TEXT(INT(HOUR(Table1[[#This Row],[Patient Admission Date]])/3)*3+3,"00")</f>
        <v>06-09</v>
      </c>
      <c r="O687" t="str" cm="1">
        <f t="array" ref="O687">_xlfn.IFS(Table1[[#This Row],[Patient Age]]&lt;=14,"0-14",Table1[[#This Row],[Patient Age]]&lt;=29,"15-29",Table1[[#This Row],[Patient Age]]&lt;=44,"30-44",Table1[[#This Row],[Patient Age]]&lt;=59,"45-59",Table1[[#This Row],[Patient Age]]&lt;=74,"60-74",TRUE,"75+")</f>
        <v>0-14</v>
      </c>
      <c r="P687" t="str" cm="1">
        <f t="array" ref="P687">_xlfn.IFS(Table1[[#This Row],[Patient Waittime]]&lt;=15,"0-15",Table1[[#This Row],[Patient Waittime]]&lt;=30,"16-30",Table1[[#This Row],[Patient Waittime]]&lt;=45,"31-45",Table1[[#This Row],[Patient Waittime]]&lt;=60,"46-60",TRUE,"60+")</f>
        <v>46-60</v>
      </c>
      <c r="Q687">
        <f>--(Table1[[#This Row],[Patient Waittime]]&lt;=30)</f>
        <v>0</v>
      </c>
      <c r="R687">
        <f>--Table1[[#This Row],[Patient Admission Flag]]</f>
        <v>1</v>
      </c>
      <c r="S687">
        <f>--AND(Table1[[#This Row],[WithinTarget]]=1,Table1[[#This Row],[Patient Satisfaction Score]]&gt;=7)</f>
        <v>0</v>
      </c>
      <c r="T687" t="str">
        <f>IF(LEFT(Table1[[#This Row],[Patient Gender]],1)="F","Female","Male")</f>
        <v>Female</v>
      </c>
    </row>
    <row r="688" spans="1:20" x14ac:dyDescent="0.3">
      <c r="A688" t="s">
        <v>792</v>
      </c>
      <c r="B688" s="1">
        <v>45585.738888888889</v>
      </c>
      <c r="C688" t="s">
        <v>13</v>
      </c>
      <c r="D688">
        <v>2</v>
      </c>
      <c r="E688" t="s">
        <v>22</v>
      </c>
      <c r="F688" t="s">
        <v>15</v>
      </c>
      <c r="G688" t="b">
        <v>1</v>
      </c>
      <c r="H688">
        <v>2</v>
      </c>
      <c r="I688">
        <v>10</v>
      </c>
      <c r="J688" t="b">
        <v>1</v>
      </c>
      <c r="K688">
        <f>YEAR(Table1[[#This Row],[Patient Admission Date]])</f>
        <v>2024</v>
      </c>
      <c r="L688" t="str">
        <f>TEXT(Table1[[#This Row],[Patient Admission Date]],"mmm")</f>
        <v>Oct</v>
      </c>
      <c r="M688" t="str">
        <f>TEXT(Table1[[#This Row],[Patient Admission Date]],"ddd")</f>
        <v>Sun</v>
      </c>
      <c r="N688" t="str">
        <f>TEXT(INT(HOUR(Table1[[#This Row],[Patient Admission Date]])/3)*3,"00")&amp;"-"&amp;TEXT(INT(HOUR(Table1[[#This Row],[Patient Admission Date]])/3)*3+3,"00")</f>
        <v>15-18</v>
      </c>
      <c r="O688" t="str" cm="1">
        <f t="array" ref="O688">_xlfn.IFS(Table1[[#This Row],[Patient Age]]&lt;=14,"0-14",Table1[[#This Row],[Patient Age]]&lt;=29,"15-29",Table1[[#This Row],[Patient Age]]&lt;=44,"30-44",Table1[[#This Row],[Patient Age]]&lt;=59,"45-59",Table1[[#This Row],[Patient Age]]&lt;=74,"60-74",TRUE,"75+")</f>
        <v>0-14</v>
      </c>
      <c r="P688" t="str" cm="1">
        <f t="array" ref="P688">_xlfn.IFS(Table1[[#This Row],[Patient Waittime]]&lt;=15,"0-15",Table1[[#This Row],[Patient Waittime]]&lt;=30,"16-30",Table1[[#This Row],[Patient Waittime]]&lt;=45,"31-45",Table1[[#This Row],[Patient Waittime]]&lt;=60,"46-60",TRUE,"60+")</f>
        <v>0-15</v>
      </c>
      <c r="Q688">
        <f>--(Table1[[#This Row],[Patient Waittime]]&lt;=30)</f>
        <v>1</v>
      </c>
      <c r="R688">
        <f>--Table1[[#This Row],[Patient Admission Flag]]</f>
        <v>1</v>
      </c>
      <c r="S688">
        <f>--AND(Table1[[#This Row],[WithinTarget]]=1,Table1[[#This Row],[Patient Satisfaction Score]]&gt;=7)</f>
        <v>0</v>
      </c>
      <c r="T688" t="str">
        <f>IF(LEFT(Table1[[#This Row],[Patient Gender]],1)="F","Female","Male")</f>
        <v>Female</v>
      </c>
    </row>
    <row r="689" spans="1:20" x14ac:dyDescent="0.3">
      <c r="A689" t="s">
        <v>793</v>
      </c>
      <c r="B689" s="1">
        <v>45107.657638888886</v>
      </c>
      <c r="C689" t="s">
        <v>9</v>
      </c>
      <c r="D689">
        <v>26</v>
      </c>
      <c r="E689" t="s">
        <v>18</v>
      </c>
      <c r="F689" t="s">
        <v>11</v>
      </c>
      <c r="G689" t="b">
        <v>1</v>
      </c>
      <c r="H689">
        <v>1</v>
      </c>
      <c r="I689">
        <v>33</v>
      </c>
      <c r="J689" t="b">
        <v>1</v>
      </c>
      <c r="K689">
        <f>YEAR(Table1[[#This Row],[Patient Admission Date]])</f>
        <v>2023</v>
      </c>
      <c r="L689" t="str">
        <f>TEXT(Table1[[#This Row],[Patient Admission Date]],"mmm")</f>
        <v>Jun</v>
      </c>
      <c r="M689" t="str">
        <f>TEXT(Table1[[#This Row],[Patient Admission Date]],"ddd")</f>
        <v>Fri</v>
      </c>
      <c r="N689" t="str">
        <f>TEXT(INT(HOUR(Table1[[#This Row],[Patient Admission Date]])/3)*3,"00")&amp;"-"&amp;TEXT(INT(HOUR(Table1[[#This Row],[Patient Admission Date]])/3)*3+3,"00")</f>
        <v>15-18</v>
      </c>
      <c r="O689" t="str" cm="1">
        <f t="array" ref="O689">_xlfn.IFS(Table1[[#This Row],[Patient Age]]&lt;=14,"0-14",Table1[[#This Row],[Patient Age]]&lt;=29,"15-29",Table1[[#This Row],[Patient Age]]&lt;=44,"30-44",Table1[[#This Row],[Patient Age]]&lt;=59,"45-59",Table1[[#This Row],[Patient Age]]&lt;=74,"60-74",TRUE,"75+")</f>
        <v>15-29</v>
      </c>
      <c r="P689" t="str" cm="1">
        <f t="array" ref="P689">_xlfn.IFS(Table1[[#This Row],[Patient Waittime]]&lt;=15,"0-15",Table1[[#This Row],[Patient Waittime]]&lt;=30,"16-30",Table1[[#This Row],[Patient Waittime]]&lt;=45,"31-45",Table1[[#This Row],[Patient Waittime]]&lt;=60,"46-60",TRUE,"60+")</f>
        <v>31-45</v>
      </c>
      <c r="Q689">
        <f>--(Table1[[#This Row],[Patient Waittime]]&lt;=30)</f>
        <v>0</v>
      </c>
      <c r="R689">
        <f>--Table1[[#This Row],[Patient Admission Flag]]</f>
        <v>1</v>
      </c>
      <c r="S689">
        <f>--AND(Table1[[#This Row],[WithinTarget]]=1,Table1[[#This Row],[Patient Satisfaction Score]]&gt;=7)</f>
        <v>0</v>
      </c>
      <c r="T689" t="str">
        <f>IF(LEFT(Table1[[#This Row],[Patient Gender]],1)="F","Female","Male")</f>
        <v>Male</v>
      </c>
    </row>
    <row r="690" spans="1:20" x14ac:dyDescent="0.3">
      <c r="A690" t="s">
        <v>794</v>
      </c>
      <c r="B690" s="1">
        <v>45590.009722222225</v>
      </c>
      <c r="C690" t="s">
        <v>9</v>
      </c>
      <c r="D690">
        <v>11</v>
      </c>
      <c r="E690" t="s">
        <v>14</v>
      </c>
      <c r="F690" t="s">
        <v>23</v>
      </c>
      <c r="G690" t="b">
        <v>1</v>
      </c>
      <c r="I690">
        <v>10</v>
      </c>
      <c r="J690" t="b">
        <v>1</v>
      </c>
      <c r="K690">
        <f>YEAR(Table1[[#This Row],[Patient Admission Date]])</f>
        <v>2024</v>
      </c>
      <c r="L690" t="str">
        <f>TEXT(Table1[[#This Row],[Patient Admission Date]],"mmm")</f>
        <v>Oct</v>
      </c>
      <c r="M690" t="str">
        <f>TEXT(Table1[[#This Row],[Patient Admission Date]],"ddd")</f>
        <v>Fri</v>
      </c>
      <c r="N690" t="str">
        <f>TEXT(INT(HOUR(Table1[[#This Row],[Patient Admission Date]])/3)*3,"00")&amp;"-"&amp;TEXT(INT(HOUR(Table1[[#This Row],[Patient Admission Date]])/3)*3+3,"00")</f>
        <v>00-03</v>
      </c>
      <c r="O690" t="str" cm="1">
        <f t="array" ref="O690">_xlfn.IFS(Table1[[#This Row],[Patient Age]]&lt;=14,"0-14",Table1[[#This Row],[Patient Age]]&lt;=29,"15-29",Table1[[#This Row],[Patient Age]]&lt;=44,"30-44",Table1[[#This Row],[Patient Age]]&lt;=59,"45-59",Table1[[#This Row],[Patient Age]]&lt;=74,"60-74",TRUE,"75+")</f>
        <v>0-14</v>
      </c>
      <c r="P690" t="str" cm="1">
        <f t="array" ref="P690">_xlfn.IFS(Table1[[#This Row],[Patient Waittime]]&lt;=15,"0-15",Table1[[#This Row],[Patient Waittime]]&lt;=30,"16-30",Table1[[#This Row],[Patient Waittime]]&lt;=45,"31-45",Table1[[#This Row],[Patient Waittime]]&lt;=60,"46-60",TRUE,"60+")</f>
        <v>0-15</v>
      </c>
      <c r="Q690">
        <f>--(Table1[[#This Row],[Patient Waittime]]&lt;=30)</f>
        <v>1</v>
      </c>
      <c r="R690">
        <f>--Table1[[#This Row],[Patient Admission Flag]]</f>
        <v>1</v>
      </c>
      <c r="S690">
        <f>--AND(Table1[[#This Row],[WithinTarget]]=1,Table1[[#This Row],[Patient Satisfaction Score]]&gt;=7)</f>
        <v>0</v>
      </c>
      <c r="T690" t="str">
        <f>IF(LEFT(Table1[[#This Row],[Patient Gender]],1)="F","Female","Male")</f>
        <v>Male</v>
      </c>
    </row>
    <row r="691" spans="1:20" x14ac:dyDescent="0.3">
      <c r="A691" t="s">
        <v>795</v>
      </c>
      <c r="B691" s="1">
        <v>45171.512499999997</v>
      </c>
      <c r="C691" t="s">
        <v>9</v>
      </c>
      <c r="D691">
        <v>65</v>
      </c>
      <c r="E691" t="s">
        <v>22</v>
      </c>
      <c r="F691" t="s">
        <v>11</v>
      </c>
      <c r="G691" t="b">
        <v>0</v>
      </c>
      <c r="H691">
        <v>2</v>
      </c>
      <c r="I691">
        <v>40</v>
      </c>
      <c r="J691" t="b">
        <v>0</v>
      </c>
      <c r="K691">
        <f>YEAR(Table1[[#This Row],[Patient Admission Date]])</f>
        <v>2023</v>
      </c>
      <c r="L691" t="str">
        <f>TEXT(Table1[[#This Row],[Patient Admission Date]],"mmm")</f>
        <v>Sep</v>
      </c>
      <c r="M691" t="str">
        <f>TEXT(Table1[[#This Row],[Patient Admission Date]],"ddd")</f>
        <v>Sat</v>
      </c>
      <c r="N691" t="str">
        <f>TEXT(INT(HOUR(Table1[[#This Row],[Patient Admission Date]])/3)*3,"00")&amp;"-"&amp;TEXT(INT(HOUR(Table1[[#This Row],[Patient Admission Date]])/3)*3+3,"00")</f>
        <v>12-15</v>
      </c>
      <c r="O691" t="str" cm="1">
        <f t="array" ref="O691">_xlfn.IFS(Table1[[#This Row],[Patient Age]]&lt;=14,"0-14",Table1[[#This Row],[Patient Age]]&lt;=29,"15-29",Table1[[#This Row],[Patient Age]]&lt;=44,"30-44",Table1[[#This Row],[Patient Age]]&lt;=59,"45-59",Table1[[#This Row],[Patient Age]]&lt;=74,"60-74",TRUE,"75+")</f>
        <v>60-74</v>
      </c>
      <c r="P691" t="str" cm="1">
        <f t="array" ref="P691">_xlfn.IFS(Table1[[#This Row],[Patient Waittime]]&lt;=15,"0-15",Table1[[#This Row],[Patient Waittime]]&lt;=30,"16-30",Table1[[#This Row],[Patient Waittime]]&lt;=45,"31-45",Table1[[#This Row],[Patient Waittime]]&lt;=60,"46-60",TRUE,"60+")</f>
        <v>31-45</v>
      </c>
      <c r="Q691">
        <f>--(Table1[[#This Row],[Patient Waittime]]&lt;=30)</f>
        <v>0</v>
      </c>
      <c r="R691">
        <f>--Table1[[#This Row],[Patient Admission Flag]]</f>
        <v>0</v>
      </c>
      <c r="S691">
        <f>--AND(Table1[[#This Row],[WithinTarget]]=1,Table1[[#This Row],[Patient Satisfaction Score]]&gt;=7)</f>
        <v>0</v>
      </c>
      <c r="T691" t="str">
        <f>IF(LEFT(Table1[[#This Row],[Patient Gender]],1)="F","Female","Male")</f>
        <v>Male</v>
      </c>
    </row>
    <row r="692" spans="1:20" x14ac:dyDescent="0.3">
      <c r="A692" t="s">
        <v>796</v>
      </c>
      <c r="B692" s="1">
        <v>45354.601388888892</v>
      </c>
      <c r="C692" t="s">
        <v>13</v>
      </c>
      <c r="D692">
        <v>14</v>
      </c>
      <c r="E692" t="s">
        <v>14</v>
      </c>
      <c r="F692" t="s">
        <v>11</v>
      </c>
      <c r="G692" t="b">
        <v>1</v>
      </c>
      <c r="I692">
        <v>10</v>
      </c>
      <c r="J692" t="b">
        <v>1</v>
      </c>
      <c r="K692">
        <f>YEAR(Table1[[#This Row],[Patient Admission Date]])</f>
        <v>2024</v>
      </c>
      <c r="L692" t="str">
        <f>TEXT(Table1[[#This Row],[Patient Admission Date]],"mmm")</f>
        <v>Mar</v>
      </c>
      <c r="M692" t="str">
        <f>TEXT(Table1[[#This Row],[Patient Admission Date]],"ddd")</f>
        <v>Sun</v>
      </c>
      <c r="N692" t="str">
        <f>TEXT(INT(HOUR(Table1[[#This Row],[Patient Admission Date]])/3)*3,"00")&amp;"-"&amp;TEXT(INT(HOUR(Table1[[#This Row],[Patient Admission Date]])/3)*3+3,"00")</f>
        <v>12-15</v>
      </c>
      <c r="O692" t="str" cm="1">
        <f t="array" ref="O692">_xlfn.IFS(Table1[[#This Row],[Patient Age]]&lt;=14,"0-14",Table1[[#This Row],[Patient Age]]&lt;=29,"15-29",Table1[[#This Row],[Patient Age]]&lt;=44,"30-44",Table1[[#This Row],[Patient Age]]&lt;=59,"45-59",Table1[[#This Row],[Patient Age]]&lt;=74,"60-74",TRUE,"75+")</f>
        <v>0-14</v>
      </c>
      <c r="P692" t="str" cm="1">
        <f t="array" ref="P692">_xlfn.IFS(Table1[[#This Row],[Patient Waittime]]&lt;=15,"0-15",Table1[[#This Row],[Patient Waittime]]&lt;=30,"16-30",Table1[[#This Row],[Patient Waittime]]&lt;=45,"31-45",Table1[[#This Row],[Patient Waittime]]&lt;=60,"46-60",TRUE,"60+")</f>
        <v>0-15</v>
      </c>
      <c r="Q692">
        <f>--(Table1[[#This Row],[Patient Waittime]]&lt;=30)</f>
        <v>1</v>
      </c>
      <c r="R692">
        <f>--Table1[[#This Row],[Patient Admission Flag]]</f>
        <v>1</v>
      </c>
      <c r="S692">
        <f>--AND(Table1[[#This Row],[WithinTarget]]=1,Table1[[#This Row],[Patient Satisfaction Score]]&gt;=7)</f>
        <v>0</v>
      </c>
      <c r="T692" t="str">
        <f>IF(LEFT(Table1[[#This Row],[Patient Gender]],1)="F","Female","Male")</f>
        <v>Female</v>
      </c>
    </row>
    <row r="693" spans="1:20" x14ac:dyDescent="0.3">
      <c r="A693" t="s">
        <v>797</v>
      </c>
      <c r="B693" s="1">
        <v>45270.015277777777</v>
      </c>
      <c r="C693" t="s">
        <v>13</v>
      </c>
      <c r="D693">
        <v>40</v>
      </c>
      <c r="E693" t="s">
        <v>21</v>
      </c>
      <c r="F693" t="s">
        <v>11</v>
      </c>
      <c r="G693" t="b">
        <v>0</v>
      </c>
      <c r="I693">
        <v>17</v>
      </c>
      <c r="J693" t="b">
        <v>0</v>
      </c>
      <c r="K693">
        <f>YEAR(Table1[[#This Row],[Patient Admission Date]])</f>
        <v>2023</v>
      </c>
      <c r="L693" t="str">
        <f>TEXT(Table1[[#This Row],[Patient Admission Date]],"mmm")</f>
        <v>Dec</v>
      </c>
      <c r="M693" t="str">
        <f>TEXT(Table1[[#This Row],[Patient Admission Date]],"ddd")</f>
        <v>Sun</v>
      </c>
      <c r="N693" t="str">
        <f>TEXT(INT(HOUR(Table1[[#This Row],[Patient Admission Date]])/3)*3,"00")&amp;"-"&amp;TEXT(INT(HOUR(Table1[[#This Row],[Patient Admission Date]])/3)*3+3,"00")</f>
        <v>00-03</v>
      </c>
      <c r="O693" t="str" cm="1">
        <f t="array" ref="O693">_xlfn.IFS(Table1[[#This Row],[Patient Age]]&lt;=14,"0-14",Table1[[#This Row],[Patient Age]]&lt;=29,"15-29",Table1[[#This Row],[Patient Age]]&lt;=44,"30-44",Table1[[#This Row],[Patient Age]]&lt;=59,"45-59",Table1[[#This Row],[Patient Age]]&lt;=74,"60-74",TRUE,"75+")</f>
        <v>30-44</v>
      </c>
      <c r="P693" t="str" cm="1">
        <f t="array" ref="P693">_xlfn.IFS(Table1[[#This Row],[Patient Waittime]]&lt;=15,"0-15",Table1[[#This Row],[Patient Waittime]]&lt;=30,"16-30",Table1[[#This Row],[Patient Waittime]]&lt;=45,"31-45",Table1[[#This Row],[Patient Waittime]]&lt;=60,"46-60",TRUE,"60+")</f>
        <v>16-30</v>
      </c>
      <c r="Q693">
        <f>--(Table1[[#This Row],[Patient Waittime]]&lt;=30)</f>
        <v>1</v>
      </c>
      <c r="R693">
        <f>--Table1[[#This Row],[Patient Admission Flag]]</f>
        <v>0</v>
      </c>
      <c r="S693">
        <f>--AND(Table1[[#This Row],[WithinTarget]]=1,Table1[[#This Row],[Patient Satisfaction Score]]&gt;=7)</f>
        <v>0</v>
      </c>
      <c r="T693" t="str">
        <f>IF(LEFT(Table1[[#This Row],[Patient Gender]],1)="F","Female","Male")</f>
        <v>Female</v>
      </c>
    </row>
    <row r="694" spans="1:20" x14ac:dyDescent="0.3">
      <c r="A694" t="s">
        <v>798</v>
      </c>
      <c r="B694" s="1">
        <v>45128.083333333336</v>
      </c>
      <c r="C694" t="s">
        <v>13</v>
      </c>
      <c r="D694">
        <v>42</v>
      </c>
      <c r="E694" t="s">
        <v>18</v>
      </c>
      <c r="F694" t="s">
        <v>11</v>
      </c>
      <c r="G694" t="b">
        <v>0</v>
      </c>
      <c r="I694">
        <v>45</v>
      </c>
      <c r="J694" t="b">
        <v>0</v>
      </c>
      <c r="K694">
        <f>YEAR(Table1[[#This Row],[Patient Admission Date]])</f>
        <v>2023</v>
      </c>
      <c r="L694" t="str">
        <f>TEXT(Table1[[#This Row],[Patient Admission Date]],"mmm")</f>
        <v>Jul</v>
      </c>
      <c r="M694" t="str">
        <f>TEXT(Table1[[#This Row],[Patient Admission Date]],"ddd")</f>
        <v>Fri</v>
      </c>
      <c r="N694" t="str">
        <f>TEXT(INT(HOUR(Table1[[#This Row],[Patient Admission Date]])/3)*3,"00")&amp;"-"&amp;TEXT(INT(HOUR(Table1[[#This Row],[Patient Admission Date]])/3)*3+3,"00")</f>
        <v>00-03</v>
      </c>
      <c r="O694" t="str" cm="1">
        <f t="array" ref="O694">_xlfn.IFS(Table1[[#This Row],[Patient Age]]&lt;=14,"0-14",Table1[[#This Row],[Patient Age]]&lt;=29,"15-29",Table1[[#This Row],[Patient Age]]&lt;=44,"30-44",Table1[[#This Row],[Patient Age]]&lt;=59,"45-59",Table1[[#This Row],[Patient Age]]&lt;=74,"60-74",TRUE,"75+")</f>
        <v>30-44</v>
      </c>
      <c r="P694" t="str" cm="1">
        <f t="array" ref="P694">_xlfn.IFS(Table1[[#This Row],[Patient Waittime]]&lt;=15,"0-15",Table1[[#This Row],[Patient Waittime]]&lt;=30,"16-30",Table1[[#This Row],[Patient Waittime]]&lt;=45,"31-45",Table1[[#This Row],[Patient Waittime]]&lt;=60,"46-60",TRUE,"60+")</f>
        <v>31-45</v>
      </c>
      <c r="Q694">
        <f>--(Table1[[#This Row],[Patient Waittime]]&lt;=30)</f>
        <v>0</v>
      </c>
      <c r="R694">
        <f>--Table1[[#This Row],[Patient Admission Flag]]</f>
        <v>0</v>
      </c>
      <c r="S694">
        <f>--AND(Table1[[#This Row],[WithinTarget]]=1,Table1[[#This Row],[Patient Satisfaction Score]]&gt;=7)</f>
        <v>0</v>
      </c>
      <c r="T694" t="str">
        <f>IF(LEFT(Table1[[#This Row],[Patient Gender]],1)="F","Female","Male")</f>
        <v>Female</v>
      </c>
    </row>
    <row r="695" spans="1:20" x14ac:dyDescent="0.3">
      <c r="A695" t="s">
        <v>799</v>
      </c>
      <c r="B695" s="1">
        <v>45164.472916666666</v>
      </c>
      <c r="C695" t="s">
        <v>13</v>
      </c>
      <c r="D695">
        <v>7</v>
      </c>
      <c r="E695" t="s">
        <v>10</v>
      </c>
      <c r="F695" t="s">
        <v>15</v>
      </c>
      <c r="G695" t="b">
        <v>0</v>
      </c>
      <c r="H695">
        <v>5</v>
      </c>
      <c r="I695">
        <v>31</v>
      </c>
      <c r="J695" t="b">
        <v>0</v>
      </c>
      <c r="K695">
        <f>YEAR(Table1[[#This Row],[Patient Admission Date]])</f>
        <v>2023</v>
      </c>
      <c r="L695" t="str">
        <f>TEXT(Table1[[#This Row],[Patient Admission Date]],"mmm")</f>
        <v>Aug</v>
      </c>
      <c r="M695" t="str">
        <f>TEXT(Table1[[#This Row],[Patient Admission Date]],"ddd")</f>
        <v>Sat</v>
      </c>
      <c r="N695" t="str">
        <f>TEXT(INT(HOUR(Table1[[#This Row],[Patient Admission Date]])/3)*3,"00")&amp;"-"&amp;TEXT(INT(HOUR(Table1[[#This Row],[Patient Admission Date]])/3)*3+3,"00")</f>
        <v>09-12</v>
      </c>
      <c r="O695" t="str" cm="1">
        <f t="array" ref="O695">_xlfn.IFS(Table1[[#This Row],[Patient Age]]&lt;=14,"0-14",Table1[[#This Row],[Patient Age]]&lt;=29,"15-29",Table1[[#This Row],[Patient Age]]&lt;=44,"30-44",Table1[[#This Row],[Patient Age]]&lt;=59,"45-59",Table1[[#This Row],[Patient Age]]&lt;=74,"60-74",TRUE,"75+")</f>
        <v>0-14</v>
      </c>
      <c r="P695" t="str" cm="1">
        <f t="array" ref="P695">_xlfn.IFS(Table1[[#This Row],[Patient Waittime]]&lt;=15,"0-15",Table1[[#This Row],[Patient Waittime]]&lt;=30,"16-30",Table1[[#This Row],[Patient Waittime]]&lt;=45,"31-45",Table1[[#This Row],[Patient Waittime]]&lt;=60,"46-60",TRUE,"60+")</f>
        <v>31-45</v>
      </c>
      <c r="Q695">
        <f>--(Table1[[#This Row],[Patient Waittime]]&lt;=30)</f>
        <v>0</v>
      </c>
      <c r="R695">
        <f>--Table1[[#This Row],[Patient Admission Flag]]</f>
        <v>0</v>
      </c>
      <c r="S695">
        <f>--AND(Table1[[#This Row],[WithinTarget]]=1,Table1[[#This Row],[Patient Satisfaction Score]]&gt;=7)</f>
        <v>0</v>
      </c>
      <c r="T695" t="str">
        <f>IF(LEFT(Table1[[#This Row],[Patient Gender]],1)="F","Female","Male")</f>
        <v>Female</v>
      </c>
    </row>
    <row r="696" spans="1:20" x14ac:dyDescent="0.3">
      <c r="A696" t="s">
        <v>800</v>
      </c>
      <c r="B696" s="1">
        <v>45253.770833333336</v>
      </c>
      <c r="C696" t="s">
        <v>9</v>
      </c>
      <c r="D696">
        <v>58</v>
      </c>
      <c r="E696" t="s">
        <v>10</v>
      </c>
      <c r="F696" t="s">
        <v>15</v>
      </c>
      <c r="G696" t="b">
        <v>0</v>
      </c>
      <c r="I696">
        <v>19</v>
      </c>
      <c r="J696" t="b">
        <v>0</v>
      </c>
      <c r="K696">
        <f>YEAR(Table1[[#This Row],[Patient Admission Date]])</f>
        <v>2023</v>
      </c>
      <c r="L696" t="str">
        <f>TEXT(Table1[[#This Row],[Patient Admission Date]],"mmm")</f>
        <v>Nov</v>
      </c>
      <c r="M696" t="str">
        <f>TEXT(Table1[[#This Row],[Patient Admission Date]],"ddd")</f>
        <v>Thu</v>
      </c>
      <c r="N696" t="str">
        <f>TEXT(INT(HOUR(Table1[[#This Row],[Patient Admission Date]])/3)*3,"00")&amp;"-"&amp;TEXT(INT(HOUR(Table1[[#This Row],[Patient Admission Date]])/3)*3+3,"00")</f>
        <v>18-21</v>
      </c>
      <c r="O696" t="str" cm="1">
        <f t="array" ref="O696">_xlfn.IFS(Table1[[#This Row],[Patient Age]]&lt;=14,"0-14",Table1[[#This Row],[Patient Age]]&lt;=29,"15-29",Table1[[#This Row],[Patient Age]]&lt;=44,"30-44",Table1[[#This Row],[Patient Age]]&lt;=59,"45-59",Table1[[#This Row],[Patient Age]]&lt;=74,"60-74",TRUE,"75+")</f>
        <v>45-59</v>
      </c>
      <c r="P696" t="str" cm="1">
        <f t="array" ref="P696">_xlfn.IFS(Table1[[#This Row],[Patient Waittime]]&lt;=15,"0-15",Table1[[#This Row],[Patient Waittime]]&lt;=30,"16-30",Table1[[#This Row],[Patient Waittime]]&lt;=45,"31-45",Table1[[#This Row],[Patient Waittime]]&lt;=60,"46-60",TRUE,"60+")</f>
        <v>16-30</v>
      </c>
      <c r="Q696">
        <f>--(Table1[[#This Row],[Patient Waittime]]&lt;=30)</f>
        <v>1</v>
      </c>
      <c r="R696">
        <f>--Table1[[#This Row],[Patient Admission Flag]]</f>
        <v>0</v>
      </c>
      <c r="S696">
        <f>--AND(Table1[[#This Row],[WithinTarget]]=1,Table1[[#This Row],[Patient Satisfaction Score]]&gt;=7)</f>
        <v>0</v>
      </c>
      <c r="T696" t="str">
        <f>IF(LEFT(Table1[[#This Row],[Patient Gender]],1)="F","Female","Male")</f>
        <v>Male</v>
      </c>
    </row>
    <row r="697" spans="1:20" x14ac:dyDescent="0.3">
      <c r="A697" t="s">
        <v>801</v>
      </c>
      <c r="B697" s="1">
        <v>45085.662499999999</v>
      </c>
      <c r="C697" t="s">
        <v>9</v>
      </c>
      <c r="D697">
        <v>66</v>
      </c>
      <c r="E697" t="s">
        <v>19</v>
      </c>
      <c r="F697" t="s">
        <v>17</v>
      </c>
      <c r="G697" t="b">
        <v>1</v>
      </c>
      <c r="I697">
        <v>21</v>
      </c>
      <c r="J697" t="b">
        <v>1</v>
      </c>
      <c r="K697">
        <f>YEAR(Table1[[#This Row],[Patient Admission Date]])</f>
        <v>2023</v>
      </c>
      <c r="L697" t="str">
        <f>TEXT(Table1[[#This Row],[Patient Admission Date]],"mmm")</f>
        <v>Jun</v>
      </c>
      <c r="M697" t="str">
        <f>TEXT(Table1[[#This Row],[Patient Admission Date]],"ddd")</f>
        <v>Thu</v>
      </c>
      <c r="N697" t="str">
        <f>TEXT(INT(HOUR(Table1[[#This Row],[Patient Admission Date]])/3)*3,"00")&amp;"-"&amp;TEXT(INT(HOUR(Table1[[#This Row],[Patient Admission Date]])/3)*3+3,"00")</f>
        <v>15-18</v>
      </c>
      <c r="O697" t="str" cm="1">
        <f t="array" ref="O697">_xlfn.IFS(Table1[[#This Row],[Patient Age]]&lt;=14,"0-14",Table1[[#This Row],[Patient Age]]&lt;=29,"15-29",Table1[[#This Row],[Patient Age]]&lt;=44,"30-44",Table1[[#This Row],[Patient Age]]&lt;=59,"45-59",Table1[[#This Row],[Patient Age]]&lt;=74,"60-74",TRUE,"75+")</f>
        <v>60-74</v>
      </c>
      <c r="P697" t="str" cm="1">
        <f t="array" ref="P697">_xlfn.IFS(Table1[[#This Row],[Patient Waittime]]&lt;=15,"0-15",Table1[[#This Row],[Patient Waittime]]&lt;=30,"16-30",Table1[[#This Row],[Patient Waittime]]&lt;=45,"31-45",Table1[[#This Row],[Patient Waittime]]&lt;=60,"46-60",TRUE,"60+")</f>
        <v>16-30</v>
      </c>
      <c r="Q697">
        <f>--(Table1[[#This Row],[Patient Waittime]]&lt;=30)</f>
        <v>1</v>
      </c>
      <c r="R697">
        <f>--Table1[[#This Row],[Patient Admission Flag]]</f>
        <v>1</v>
      </c>
      <c r="S697">
        <f>--AND(Table1[[#This Row],[WithinTarget]]=1,Table1[[#This Row],[Patient Satisfaction Score]]&gt;=7)</f>
        <v>0</v>
      </c>
      <c r="T697" t="str">
        <f>IF(LEFT(Table1[[#This Row],[Patient Gender]],1)="F","Female","Male")</f>
        <v>Male</v>
      </c>
    </row>
    <row r="698" spans="1:20" x14ac:dyDescent="0.3">
      <c r="A698" t="s">
        <v>802</v>
      </c>
      <c r="B698" s="1">
        <v>45276.495138888888</v>
      </c>
      <c r="C698" t="s">
        <v>9</v>
      </c>
      <c r="D698">
        <v>49</v>
      </c>
      <c r="E698" t="s">
        <v>19</v>
      </c>
      <c r="F698" t="s">
        <v>11</v>
      </c>
      <c r="G698" t="b">
        <v>1</v>
      </c>
      <c r="I698">
        <v>43</v>
      </c>
      <c r="J698" t="b">
        <v>1</v>
      </c>
      <c r="K698">
        <f>YEAR(Table1[[#This Row],[Patient Admission Date]])</f>
        <v>2023</v>
      </c>
      <c r="L698" t="str">
        <f>TEXT(Table1[[#This Row],[Patient Admission Date]],"mmm")</f>
        <v>Dec</v>
      </c>
      <c r="M698" t="str">
        <f>TEXT(Table1[[#This Row],[Patient Admission Date]],"ddd")</f>
        <v>Sat</v>
      </c>
      <c r="N698" t="str">
        <f>TEXT(INT(HOUR(Table1[[#This Row],[Patient Admission Date]])/3)*3,"00")&amp;"-"&amp;TEXT(INT(HOUR(Table1[[#This Row],[Patient Admission Date]])/3)*3+3,"00")</f>
        <v>09-12</v>
      </c>
      <c r="O698" t="str" cm="1">
        <f t="array" ref="O698">_xlfn.IFS(Table1[[#This Row],[Patient Age]]&lt;=14,"0-14",Table1[[#This Row],[Patient Age]]&lt;=29,"15-29",Table1[[#This Row],[Patient Age]]&lt;=44,"30-44",Table1[[#This Row],[Patient Age]]&lt;=59,"45-59",Table1[[#This Row],[Patient Age]]&lt;=74,"60-74",TRUE,"75+")</f>
        <v>45-59</v>
      </c>
      <c r="P698" t="str" cm="1">
        <f t="array" ref="P698">_xlfn.IFS(Table1[[#This Row],[Patient Waittime]]&lt;=15,"0-15",Table1[[#This Row],[Patient Waittime]]&lt;=30,"16-30",Table1[[#This Row],[Patient Waittime]]&lt;=45,"31-45",Table1[[#This Row],[Patient Waittime]]&lt;=60,"46-60",TRUE,"60+")</f>
        <v>31-45</v>
      </c>
      <c r="Q698">
        <f>--(Table1[[#This Row],[Patient Waittime]]&lt;=30)</f>
        <v>0</v>
      </c>
      <c r="R698">
        <f>--Table1[[#This Row],[Patient Admission Flag]]</f>
        <v>1</v>
      </c>
      <c r="S698">
        <f>--AND(Table1[[#This Row],[WithinTarget]]=1,Table1[[#This Row],[Patient Satisfaction Score]]&gt;=7)</f>
        <v>0</v>
      </c>
      <c r="T698" t="str">
        <f>IF(LEFT(Table1[[#This Row],[Patient Gender]],1)="F","Female","Male")</f>
        <v>Male</v>
      </c>
    </row>
    <row r="699" spans="1:20" x14ac:dyDescent="0.3">
      <c r="A699" t="s">
        <v>803</v>
      </c>
      <c r="B699" s="1">
        <v>45573.3125</v>
      </c>
      <c r="C699" t="s">
        <v>13</v>
      </c>
      <c r="D699">
        <v>53</v>
      </c>
      <c r="E699" t="s">
        <v>22</v>
      </c>
      <c r="F699" t="s">
        <v>26</v>
      </c>
      <c r="G699" t="b">
        <v>0</v>
      </c>
      <c r="H699">
        <v>5</v>
      </c>
      <c r="I699">
        <v>10</v>
      </c>
      <c r="J699" t="b">
        <v>0</v>
      </c>
      <c r="K699">
        <f>YEAR(Table1[[#This Row],[Patient Admission Date]])</f>
        <v>2024</v>
      </c>
      <c r="L699" t="str">
        <f>TEXT(Table1[[#This Row],[Patient Admission Date]],"mmm")</f>
        <v>Oct</v>
      </c>
      <c r="M699" t="str">
        <f>TEXT(Table1[[#This Row],[Patient Admission Date]],"ddd")</f>
        <v>Tue</v>
      </c>
      <c r="N699" t="str">
        <f>TEXT(INT(HOUR(Table1[[#This Row],[Patient Admission Date]])/3)*3,"00")&amp;"-"&amp;TEXT(INT(HOUR(Table1[[#This Row],[Patient Admission Date]])/3)*3+3,"00")</f>
        <v>06-09</v>
      </c>
      <c r="O699" t="str" cm="1">
        <f t="array" ref="O699">_xlfn.IFS(Table1[[#This Row],[Patient Age]]&lt;=14,"0-14",Table1[[#This Row],[Patient Age]]&lt;=29,"15-29",Table1[[#This Row],[Patient Age]]&lt;=44,"30-44",Table1[[#This Row],[Patient Age]]&lt;=59,"45-59",Table1[[#This Row],[Patient Age]]&lt;=74,"60-74",TRUE,"75+")</f>
        <v>45-59</v>
      </c>
      <c r="P699" t="str" cm="1">
        <f t="array" ref="P699">_xlfn.IFS(Table1[[#This Row],[Patient Waittime]]&lt;=15,"0-15",Table1[[#This Row],[Patient Waittime]]&lt;=30,"16-30",Table1[[#This Row],[Patient Waittime]]&lt;=45,"31-45",Table1[[#This Row],[Patient Waittime]]&lt;=60,"46-60",TRUE,"60+")</f>
        <v>0-15</v>
      </c>
      <c r="Q699">
        <f>--(Table1[[#This Row],[Patient Waittime]]&lt;=30)</f>
        <v>1</v>
      </c>
      <c r="R699">
        <f>--Table1[[#This Row],[Patient Admission Flag]]</f>
        <v>0</v>
      </c>
      <c r="S699">
        <f>--AND(Table1[[#This Row],[WithinTarget]]=1,Table1[[#This Row],[Patient Satisfaction Score]]&gt;=7)</f>
        <v>0</v>
      </c>
      <c r="T699" t="str">
        <f>IF(LEFT(Table1[[#This Row],[Patient Gender]],1)="F","Female","Male")</f>
        <v>Female</v>
      </c>
    </row>
    <row r="700" spans="1:20" x14ac:dyDescent="0.3">
      <c r="A700" t="s">
        <v>804</v>
      </c>
      <c r="B700" s="1">
        <v>45300.9375</v>
      </c>
      <c r="C700" t="s">
        <v>13</v>
      </c>
      <c r="D700">
        <v>48</v>
      </c>
      <c r="E700" t="s">
        <v>10</v>
      </c>
      <c r="F700" t="s">
        <v>11</v>
      </c>
      <c r="G700" t="b">
        <v>1</v>
      </c>
      <c r="I700">
        <v>11</v>
      </c>
      <c r="J700" t="b">
        <v>1</v>
      </c>
      <c r="K700">
        <f>YEAR(Table1[[#This Row],[Patient Admission Date]])</f>
        <v>2024</v>
      </c>
      <c r="L700" t="str">
        <f>TEXT(Table1[[#This Row],[Patient Admission Date]],"mmm")</f>
        <v>Jan</v>
      </c>
      <c r="M700" t="str">
        <f>TEXT(Table1[[#This Row],[Patient Admission Date]],"ddd")</f>
        <v>Tue</v>
      </c>
      <c r="N700" t="str">
        <f>TEXT(INT(HOUR(Table1[[#This Row],[Patient Admission Date]])/3)*3,"00")&amp;"-"&amp;TEXT(INT(HOUR(Table1[[#This Row],[Patient Admission Date]])/3)*3+3,"00")</f>
        <v>21-24</v>
      </c>
      <c r="O700" t="str" cm="1">
        <f t="array" ref="O700">_xlfn.IFS(Table1[[#This Row],[Patient Age]]&lt;=14,"0-14",Table1[[#This Row],[Patient Age]]&lt;=29,"15-29",Table1[[#This Row],[Patient Age]]&lt;=44,"30-44",Table1[[#This Row],[Patient Age]]&lt;=59,"45-59",Table1[[#This Row],[Patient Age]]&lt;=74,"60-74",TRUE,"75+")</f>
        <v>45-59</v>
      </c>
      <c r="P700" t="str" cm="1">
        <f t="array" ref="P700">_xlfn.IFS(Table1[[#This Row],[Patient Waittime]]&lt;=15,"0-15",Table1[[#This Row],[Patient Waittime]]&lt;=30,"16-30",Table1[[#This Row],[Patient Waittime]]&lt;=45,"31-45",Table1[[#This Row],[Patient Waittime]]&lt;=60,"46-60",TRUE,"60+")</f>
        <v>0-15</v>
      </c>
      <c r="Q700">
        <f>--(Table1[[#This Row],[Patient Waittime]]&lt;=30)</f>
        <v>1</v>
      </c>
      <c r="R700">
        <f>--Table1[[#This Row],[Patient Admission Flag]]</f>
        <v>1</v>
      </c>
      <c r="S700">
        <f>--AND(Table1[[#This Row],[WithinTarget]]=1,Table1[[#This Row],[Patient Satisfaction Score]]&gt;=7)</f>
        <v>0</v>
      </c>
      <c r="T700" t="str">
        <f>IF(LEFT(Table1[[#This Row],[Patient Gender]],1)="F","Female","Male")</f>
        <v>Female</v>
      </c>
    </row>
    <row r="701" spans="1:20" x14ac:dyDescent="0.3">
      <c r="A701" t="s">
        <v>805</v>
      </c>
      <c r="B701" s="1">
        <v>45384.997916666667</v>
      </c>
      <c r="C701" t="s">
        <v>9</v>
      </c>
      <c r="D701">
        <v>16</v>
      </c>
      <c r="E701" t="s">
        <v>19</v>
      </c>
      <c r="F701" t="s">
        <v>20</v>
      </c>
      <c r="G701" t="b">
        <v>1</v>
      </c>
      <c r="I701">
        <v>54</v>
      </c>
      <c r="J701" t="b">
        <v>1</v>
      </c>
      <c r="K701">
        <f>YEAR(Table1[[#This Row],[Patient Admission Date]])</f>
        <v>2024</v>
      </c>
      <c r="L701" t="str">
        <f>TEXT(Table1[[#This Row],[Patient Admission Date]],"mmm")</f>
        <v>Apr</v>
      </c>
      <c r="M701" t="str">
        <f>TEXT(Table1[[#This Row],[Patient Admission Date]],"ddd")</f>
        <v>Tue</v>
      </c>
      <c r="N701" t="str">
        <f>TEXT(INT(HOUR(Table1[[#This Row],[Patient Admission Date]])/3)*3,"00")&amp;"-"&amp;TEXT(INT(HOUR(Table1[[#This Row],[Patient Admission Date]])/3)*3+3,"00")</f>
        <v>21-24</v>
      </c>
      <c r="O701" t="str" cm="1">
        <f t="array" ref="O701">_xlfn.IFS(Table1[[#This Row],[Patient Age]]&lt;=14,"0-14",Table1[[#This Row],[Patient Age]]&lt;=29,"15-29",Table1[[#This Row],[Patient Age]]&lt;=44,"30-44",Table1[[#This Row],[Patient Age]]&lt;=59,"45-59",Table1[[#This Row],[Patient Age]]&lt;=74,"60-74",TRUE,"75+")</f>
        <v>15-29</v>
      </c>
      <c r="P701" t="str" cm="1">
        <f t="array" ref="P701">_xlfn.IFS(Table1[[#This Row],[Patient Waittime]]&lt;=15,"0-15",Table1[[#This Row],[Patient Waittime]]&lt;=30,"16-30",Table1[[#This Row],[Patient Waittime]]&lt;=45,"31-45",Table1[[#This Row],[Patient Waittime]]&lt;=60,"46-60",TRUE,"60+")</f>
        <v>46-60</v>
      </c>
      <c r="Q701">
        <f>--(Table1[[#This Row],[Patient Waittime]]&lt;=30)</f>
        <v>0</v>
      </c>
      <c r="R701">
        <f>--Table1[[#This Row],[Patient Admission Flag]]</f>
        <v>1</v>
      </c>
      <c r="S701">
        <f>--AND(Table1[[#This Row],[WithinTarget]]=1,Table1[[#This Row],[Patient Satisfaction Score]]&gt;=7)</f>
        <v>0</v>
      </c>
      <c r="T701" t="str">
        <f>IF(LEFT(Table1[[#This Row],[Patient Gender]],1)="F","Female","Male")</f>
        <v>Male</v>
      </c>
    </row>
    <row r="702" spans="1:20" x14ac:dyDescent="0.3">
      <c r="A702" t="s">
        <v>806</v>
      </c>
      <c r="B702" s="1">
        <v>45168.825694444444</v>
      </c>
      <c r="C702" t="s">
        <v>9</v>
      </c>
      <c r="D702">
        <v>2</v>
      </c>
      <c r="E702" t="s">
        <v>19</v>
      </c>
      <c r="F702" t="s">
        <v>15</v>
      </c>
      <c r="G702" t="b">
        <v>0</v>
      </c>
      <c r="I702">
        <v>38</v>
      </c>
      <c r="J702" t="b">
        <v>0</v>
      </c>
      <c r="K702">
        <f>YEAR(Table1[[#This Row],[Patient Admission Date]])</f>
        <v>2023</v>
      </c>
      <c r="L702" t="str">
        <f>TEXT(Table1[[#This Row],[Patient Admission Date]],"mmm")</f>
        <v>Aug</v>
      </c>
      <c r="M702" t="str">
        <f>TEXT(Table1[[#This Row],[Patient Admission Date]],"ddd")</f>
        <v>Wed</v>
      </c>
      <c r="N702" t="str">
        <f>TEXT(INT(HOUR(Table1[[#This Row],[Patient Admission Date]])/3)*3,"00")&amp;"-"&amp;TEXT(INT(HOUR(Table1[[#This Row],[Patient Admission Date]])/3)*3+3,"00")</f>
        <v>18-21</v>
      </c>
      <c r="O702" t="str" cm="1">
        <f t="array" ref="O702">_xlfn.IFS(Table1[[#This Row],[Patient Age]]&lt;=14,"0-14",Table1[[#This Row],[Patient Age]]&lt;=29,"15-29",Table1[[#This Row],[Patient Age]]&lt;=44,"30-44",Table1[[#This Row],[Patient Age]]&lt;=59,"45-59",Table1[[#This Row],[Patient Age]]&lt;=74,"60-74",TRUE,"75+")</f>
        <v>0-14</v>
      </c>
      <c r="P702" t="str" cm="1">
        <f t="array" ref="P702">_xlfn.IFS(Table1[[#This Row],[Patient Waittime]]&lt;=15,"0-15",Table1[[#This Row],[Patient Waittime]]&lt;=30,"16-30",Table1[[#This Row],[Patient Waittime]]&lt;=45,"31-45",Table1[[#This Row],[Patient Waittime]]&lt;=60,"46-60",TRUE,"60+")</f>
        <v>31-45</v>
      </c>
      <c r="Q702">
        <f>--(Table1[[#This Row],[Patient Waittime]]&lt;=30)</f>
        <v>0</v>
      </c>
      <c r="R702">
        <f>--Table1[[#This Row],[Patient Admission Flag]]</f>
        <v>0</v>
      </c>
      <c r="S702">
        <f>--AND(Table1[[#This Row],[WithinTarget]]=1,Table1[[#This Row],[Patient Satisfaction Score]]&gt;=7)</f>
        <v>0</v>
      </c>
      <c r="T702" t="str">
        <f>IF(LEFT(Table1[[#This Row],[Patient Gender]],1)="F","Female","Male")</f>
        <v>Male</v>
      </c>
    </row>
    <row r="703" spans="1:20" x14ac:dyDescent="0.3">
      <c r="A703" t="s">
        <v>807</v>
      </c>
      <c r="B703" s="1">
        <v>45129.927083333336</v>
      </c>
      <c r="C703" t="s">
        <v>9</v>
      </c>
      <c r="D703">
        <v>7</v>
      </c>
      <c r="E703" t="s">
        <v>14</v>
      </c>
      <c r="F703" t="s">
        <v>11</v>
      </c>
      <c r="G703" t="b">
        <v>1</v>
      </c>
      <c r="H703">
        <v>5</v>
      </c>
      <c r="I703">
        <v>12</v>
      </c>
      <c r="J703" t="b">
        <v>1</v>
      </c>
      <c r="K703">
        <f>YEAR(Table1[[#This Row],[Patient Admission Date]])</f>
        <v>2023</v>
      </c>
      <c r="L703" t="str">
        <f>TEXT(Table1[[#This Row],[Patient Admission Date]],"mmm")</f>
        <v>Jul</v>
      </c>
      <c r="M703" t="str">
        <f>TEXT(Table1[[#This Row],[Patient Admission Date]],"ddd")</f>
        <v>Sat</v>
      </c>
      <c r="N703" t="str">
        <f>TEXT(INT(HOUR(Table1[[#This Row],[Patient Admission Date]])/3)*3,"00")&amp;"-"&amp;TEXT(INT(HOUR(Table1[[#This Row],[Patient Admission Date]])/3)*3+3,"00")</f>
        <v>21-24</v>
      </c>
      <c r="O703" t="str" cm="1">
        <f t="array" ref="O703">_xlfn.IFS(Table1[[#This Row],[Patient Age]]&lt;=14,"0-14",Table1[[#This Row],[Patient Age]]&lt;=29,"15-29",Table1[[#This Row],[Patient Age]]&lt;=44,"30-44",Table1[[#This Row],[Patient Age]]&lt;=59,"45-59",Table1[[#This Row],[Patient Age]]&lt;=74,"60-74",TRUE,"75+")</f>
        <v>0-14</v>
      </c>
      <c r="P703" t="str" cm="1">
        <f t="array" ref="P703">_xlfn.IFS(Table1[[#This Row],[Patient Waittime]]&lt;=15,"0-15",Table1[[#This Row],[Patient Waittime]]&lt;=30,"16-30",Table1[[#This Row],[Patient Waittime]]&lt;=45,"31-45",Table1[[#This Row],[Patient Waittime]]&lt;=60,"46-60",TRUE,"60+")</f>
        <v>0-15</v>
      </c>
      <c r="Q703">
        <f>--(Table1[[#This Row],[Patient Waittime]]&lt;=30)</f>
        <v>1</v>
      </c>
      <c r="R703">
        <f>--Table1[[#This Row],[Patient Admission Flag]]</f>
        <v>1</v>
      </c>
      <c r="S703">
        <f>--AND(Table1[[#This Row],[WithinTarget]]=1,Table1[[#This Row],[Patient Satisfaction Score]]&gt;=7)</f>
        <v>0</v>
      </c>
      <c r="T703" t="str">
        <f>IF(LEFT(Table1[[#This Row],[Patient Gender]],1)="F","Female","Male")</f>
        <v>Male</v>
      </c>
    </row>
    <row r="704" spans="1:20" x14ac:dyDescent="0.3">
      <c r="A704" t="s">
        <v>808</v>
      </c>
      <c r="B704" s="1">
        <v>45147.759027777778</v>
      </c>
      <c r="C704" t="s">
        <v>9</v>
      </c>
      <c r="D704">
        <v>15</v>
      </c>
      <c r="E704" t="s">
        <v>10</v>
      </c>
      <c r="F704" t="s">
        <v>17</v>
      </c>
      <c r="G704" t="b">
        <v>0</v>
      </c>
      <c r="H704">
        <v>2</v>
      </c>
      <c r="I704">
        <v>36</v>
      </c>
      <c r="J704" t="b">
        <v>0</v>
      </c>
      <c r="K704">
        <f>YEAR(Table1[[#This Row],[Patient Admission Date]])</f>
        <v>2023</v>
      </c>
      <c r="L704" t="str">
        <f>TEXT(Table1[[#This Row],[Patient Admission Date]],"mmm")</f>
        <v>Aug</v>
      </c>
      <c r="M704" t="str">
        <f>TEXT(Table1[[#This Row],[Patient Admission Date]],"ddd")</f>
        <v>Wed</v>
      </c>
      <c r="N704" t="str">
        <f>TEXT(INT(HOUR(Table1[[#This Row],[Patient Admission Date]])/3)*3,"00")&amp;"-"&amp;TEXT(INT(HOUR(Table1[[#This Row],[Patient Admission Date]])/3)*3+3,"00")</f>
        <v>18-21</v>
      </c>
      <c r="O704" t="str" cm="1">
        <f t="array" ref="O704">_xlfn.IFS(Table1[[#This Row],[Patient Age]]&lt;=14,"0-14",Table1[[#This Row],[Patient Age]]&lt;=29,"15-29",Table1[[#This Row],[Patient Age]]&lt;=44,"30-44",Table1[[#This Row],[Patient Age]]&lt;=59,"45-59",Table1[[#This Row],[Patient Age]]&lt;=74,"60-74",TRUE,"75+")</f>
        <v>15-29</v>
      </c>
      <c r="P704" t="str" cm="1">
        <f t="array" ref="P704">_xlfn.IFS(Table1[[#This Row],[Patient Waittime]]&lt;=15,"0-15",Table1[[#This Row],[Patient Waittime]]&lt;=30,"16-30",Table1[[#This Row],[Patient Waittime]]&lt;=45,"31-45",Table1[[#This Row],[Patient Waittime]]&lt;=60,"46-60",TRUE,"60+")</f>
        <v>31-45</v>
      </c>
      <c r="Q704">
        <f>--(Table1[[#This Row],[Patient Waittime]]&lt;=30)</f>
        <v>0</v>
      </c>
      <c r="R704">
        <f>--Table1[[#This Row],[Patient Admission Flag]]</f>
        <v>0</v>
      </c>
      <c r="S704">
        <f>--AND(Table1[[#This Row],[WithinTarget]]=1,Table1[[#This Row],[Patient Satisfaction Score]]&gt;=7)</f>
        <v>0</v>
      </c>
      <c r="T704" t="str">
        <f>IF(LEFT(Table1[[#This Row],[Patient Gender]],1)="F","Female","Male")</f>
        <v>Male</v>
      </c>
    </row>
    <row r="705" spans="1:20" x14ac:dyDescent="0.3">
      <c r="A705" t="s">
        <v>809</v>
      </c>
      <c r="B705" s="1">
        <v>45237.120138888888</v>
      </c>
      <c r="C705" t="s">
        <v>9</v>
      </c>
      <c r="D705">
        <v>70</v>
      </c>
      <c r="E705" t="s">
        <v>10</v>
      </c>
      <c r="F705" t="s">
        <v>11</v>
      </c>
      <c r="G705" t="b">
        <v>1</v>
      </c>
      <c r="H705">
        <v>5</v>
      </c>
      <c r="I705">
        <v>13</v>
      </c>
      <c r="J705" t="b">
        <v>1</v>
      </c>
      <c r="K705">
        <f>YEAR(Table1[[#This Row],[Patient Admission Date]])</f>
        <v>2023</v>
      </c>
      <c r="L705" t="str">
        <f>TEXT(Table1[[#This Row],[Patient Admission Date]],"mmm")</f>
        <v>Nov</v>
      </c>
      <c r="M705" t="str">
        <f>TEXT(Table1[[#This Row],[Patient Admission Date]],"ddd")</f>
        <v>Tue</v>
      </c>
      <c r="N705" t="str">
        <f>TEXT(INT(HOUR(Table1[[#This Row],[Patient Admission Date]])/3)*3,"00")&amp;"-"&amp;TEXT(INT(HOUR(Table1[[#This Row],[Patient Admission Date]])/3)*3+3,"00")</f>
        <v>00-03</v>
      </c>
      <c r="O705" t="str" cm="1">
        <f t="array" ref="O705">_xlfn.IFS(Table1[[#This Row],[Patient Age]]&lt;=14,"0-14",Table1[[#This Row],[Patient Age]]&lt;=29,"15-29",Table1[[#This Row],[Patient Age]]&lt;=44,"30-44",Table1[[#This Row],[Patient Age]]&lt;=59,"45-59",Table1[[#This Row],[Patient Age]]&lt;=74,"60-74",TRUE,"75+")</f>
        <v>60-74</v>
      </c>
      <c r="P705" t="str" cm="1">
        <f t="array" ref="P705">_xlfn.IFS(Table1[[#This Row],[Patient Waittime]]&lt;=15,"0-15",Table1[[#This Row],[Patient Waittime]]&lt;=30,"16-30",Table1[[#This Row],[Patient Waittime]]&lt;=45,"31-45",Table1[[#This Row],[Patient Waittime]]&lt;=60,"46-60",TRUE,"60+")</f>
        <v>0-15</v>
      </c>
      <c r="Q705">
        <f>--(Table1[[#This Row],[Patient Waittime]]&lt;=30)</f>
        <v>1</v>
      </c>
      <c r="R705">
        <f>--Table1[[#This Row],[Patient Admission Flag]]</f>
        <v>1</v>
      </c>
      <c r="S705">
        <f>--AND(Table1[[#This Row],[WithinTarget]]=1,Table1[[#This Row],[Patient Satisfaction Score]]&gt;=7)</f>
        <v>0</v>
      </c>
      <c r="T705" t="str">
        <f>IF(LEFT(Table1[[#This Row],[Patient Gender]],1)="F","Female","Male")</f>
        <v>Male</v>
      </c>
    </row>
    <row r="706" spans="1:20" x14ac:dyDescent="0.3">
      <c r="A706" t="s">
        <v>810</v>
      </c>
      <c r="B706" s="1">
        <v>45425.738888888889</v>
      </c>
      <c r="C706" t="s">
        <v>9</v>
      </c>
      <c r="D706">
        <v>40</v>
      </c>
      <c r="E706" t="s">
        <v>22</v>
      </c>
      <c r="F706" t="s">
        <v>26</v>
      </c>
      <c r="G706" t="b">
        <v>1</v>
      </c>
      <c r="I706">
        <v>34</v>
      </c>
      <c r="J706" t="b">
        <v>1</v>
      </c>
      <c r="K706">
        <f>YEAR(Table1[[#This Row],[Patient Admission Date]])</f>
        <v>2024</v>
      </c>
      <c r="L706" t="str">
        <f>TEXT(Table1[[#This Row],[Patient Admission Date]],"mmm")</f>
        <v>May</v>
      </c>
      <c r="M706" t="str">
        <f>TEXT(Table1[[#This Row],[Patient Admission Date]],"ddd")</f>
        <v>Mon</v>
      </c>
      <c r="N706" t="str">
        <f>TEXT(INT(HOUR(Table1[[#This Row],[Patient Admission Date]])/3)*3,"00")&amp;"-"&amp;TEXT(INT(HOUR(Table1[[#This Row],[Patient Admission Date]])/3)*3+3,"00")</f>
        <v>15-18</v>
      </c>
      <c r="O706" t="str" cm="1">
        <f t="array" ref="O706">_xlfn.IFS(Table1[[#This Row],[Patient Age]]&lt;=14,"0-14",Table1[[#This Row],[Patient Age]]&lt;=29,"15-29",Table1[[#This Row],[Patient Age]]&lt;=44,"30-44",Table1[[#This Row],[Patient Age]]&lt;=59,"45-59",Table1[[#This Row],[Patient Age]]&lt;=74,"60-74",TRUE,"75+")</f>
        <v>30-44</v>
      </c>
      <c r="P706" t="str" cm="1">
        <f t="array" ref="P706">_xlfn.IFS(Table1[[#This Row],[Patient Waittime]]&lt;=15,"0-15",Table1[[#This Row],[Patient Waittime]]&lt;=30,"16-30",Table1[[#This Row],[Patient Waittime]]&lt;=45,"31-45",Table1[[#This Row],[Patient Waittime]]&lt;=60,"46-60",TRUE,"60+")</f>
        <v>31-45</v>
      </c>
      <c r="Q706">
        <f>--(Table1[[#This Row],[Patient Waittime]]&lt;=30)</f>
        <v>0</v>
      </c>
      <c r="R706">
        <f>--Table1[[#This Row],[Patient Admission Flag]]</f>
        <v>1</v>
      </c>
      <c r="S706">
        <f>--AND(Table1[[#This Row],[WithinTarget]]=1,Table1[[#This Row],[Patient Satisfaction Score]]&gt;=7)</f>
        <v>0</v>
      </c>
      <c r="T706" t="str">
        <f>IF(LEFT(Table1[[#This Row],[Patient Gender]],1)="F","Female","Male")</f>
        <v>Male</v>
      </c>
    </row>
    <row r="707" spans="1:20" x14ac:dyDescent="0.3">
      <c r="A707" t="s">
        <v>811</v>
      </c>
      <c r="B707" s="1">
        <v>45208.71875</v>
      </c>
      <c r="C707" t="s">
        <v>9</v>
      </c>
      <c r="D707">
        <v>50</v>
      </c>
      <c r="E707" t="s">
        <v>14</v>
      </c>
      <c r="F707" t="s">
        <v>11</v>
      </c>
      <c r="G707" t="b">
        <v>1</v>
      </c>
      <c r="I707">
        <v>47</v>
      </c>
      <c r="J707" t="b">
        <v>1</v>
      </c>
      <c r="K707">
        <f>YEAR(Table1[[#This Row],[Patient Admission Date]])</f>
        <v>2023</v>
      </c>
      <c r="L707" t="str">
        <f>TEXT(Table1[[#This Row],[Patient Admission Date]],"mmm")</f>
        <v>Oct</v>
      </c>
      <c r="M707" t="str">
        <f>TEXT(Table1[[#This Row],[Patient Admission Date]],"ddd")</f>
        <v>Mon</v>
      </c>
      <c r="N707" t="str">
        <f>TEXT(INT(HOUR(Table1[[#This Row],[Patient Admission Date]])/3)*3,"00")&amp;"-"&amp;TEXT(INT(HOUR(Table1[[#This Row],[Patient Admission Date]])/3)*3+3,"00")</f>
        <v>15-18</v>
      </c>
      <c r="O707" t="str" cm="1">
        <f t="array" ref="O707">_xlfn.IFS(Table1[[#This Row],[Patient Age]]&lt;=14,"0-14",Table1[[#This Row],[Patient Age]]&lt;=29,"15-29",Table1[[#This Row],[Patient Age]]&lt;=44,"30-44",Table1[[#This Row],[Patient Age]]&lt;=59,"45-59",Table1[[#This Row],[Patient Age]]&lt;=74,"60-74",TRUE,"75+")</f>
        <v>45-59</v>
      </c>
      <c r="P707" t="str" cm="1">
        <f t="array" ref="P707">_xlfn.IFS(Table1[[#This Row],[Patient Waittime]]&lt;=15,"0-15",Table1[[#This Row],[Patient Waittime]]&lt;=30,"16-30",Table1[[#This Row],[Patient Waittime]]&lt;=45,"31-45",Table1[[#This Row],[Patient Waittime]]&lt;=60,"46-60",TRUE,"60+")</f>
        <v>46-60</v>
      </c>
      <c r="Q707">
        <f>--(Table1[[#This Row],[Patient Waittime]]&lt;=30)</f>
        <v>0</v>
      </c>
      <c r="R707">
        <f>--Table1[[#This Row],[Patient Admission Flag]]</f>
        <v>1</v>
      </c>
      <c r="S707">
        <f>--AND(Table1[[#This Row],[WithinTarget]]=1,Table1[[#This Row],[Patient Satisfaction Score]]&gt;=7)</f>
        <v>0</v>
      </c>
      <c r="T707" t="str">
        <f>IF(LEFT(Table1[[#This Row],[Patient Gender]],1)="F","Female","Male")</f>
        <v>Male</v>
      </c>
    </row>
    <row r="708" spans="1:20" x14ac:dyDescent="0.3">
      <c r="A708" t="s">
        <v>812</v>
      </c>
      <c r="B708" s="1">
        <v>45209.867361111108</v>
      </c>
      <c r="C708" t="s">
        <v>13</v>
      </c>
      <c r="D708">
        <v>65</v>
      </c>
      <c r="E708" t="s">
        <v>12</v>
      </c>
      <c r="F708" t="s">
        <v>17</v>
      </c>
      <c r="G708" t="b">
        <v>1</v>
      </c>
      <c r="I708">
        <v>51</v>
      </c>
      <c r="J708" t="b">
        <v>1</v>
      </c>
      <c r="K708">
        <f>YEAR(Table1[[#This Row],[Patient Admission Date]])</f>
        <v>2023</v>
      </c>
      <c r="L708" t="str">
        <f>TEXT(Table1[[#This Row],[Patient Admission Date]],"mmm")</f>
        <v>Oct</v>
      </c>
      <c r="M708" t="str">
        <f>TEXT(Table1[[#This Row],[Patient Admission Date]],"ddd")</f>
        <v>Tue</v>
      </c>
      <c r="N708" t="str">
        <f>TEXT(INT(HOUR(Table1[[#This Row],[Patient Admission Date]])/3)*3,"00")&amp;"-"&amp;TEXT(INT(HOUR(Table1[[#This Row],[Patient Admission Date]])/3)*3+3,"00")</f>
        <v>18-21</v>
      </c>
      <c r="O708" t="str" cm="1">
        <f t="array" ref="O708">_xlfn.IFS(Table1[[#This Row],[Patient Age]]&lt;=14,"0-14",Table1[[#This Row],[Patient Age]]&lt;=29,"15-29",Table1[[#This Row],[Patient Age]]&lt;=44,"30-44",Table1[[#This Row],[Patient Age]]&lt;=59,"45-59",Table1[[#This Row],[Patient Age]]&lt;=74,"60-74",TRUE,"75+")</f>
        <v>60-74</v>
      </c>
      <c r="P708" t="str" cm="1">
        <f t="array" ref="P708">_xlfn.IFS(Table1[[#This Row],[Patient Waittime]]&lt;=15,"0-15",Table1[[#This Row],[Patient Waittime]]&lt;=30,"16-30",Table1[[#This Row],[Patient Waittime]]&lt;=45,"31-45",Table1[[#This Row],[Patient Waittime]]&lt;=60,"46-60",TRUE,"60+")</f>
        <v>46-60</v>
      </c>
      <c r="Q708">
        <f>--(Table1[[#This Row],[Patient Waittime]]&lt;=30)</f>
        <v>0</v>
      </c>
      <c r="R708">
        <f>--Table1[[#This Row],[Patient Admission Flag]]</f>
        <v>1</v>
      </c>
      <c r="S708">
        <f>--AND(Table1[[#This Row],[WithinTarget]]=1,Table1[[#This Row],[Patient Satisfaction Score]]&gt;=7)</f>
        <v>0</v>
      </c>
      <c r="T708" t="str">
        <f>IF(LEFT(Table1[[#This Row],[Patient Gender]],1)="F","Female","Male")</f>
        <v>Female</v>
      </c>
    </row>
    <row r="709" spans="1:20" x14ac:dyDescent="0.3">
      <c r="A709" t="s">
        <v>813</v>
      </c>
      <c r="B709" s="1">
        <v>45500.547222222223</v>
      </c>
      <c r="C709" t="s">
        <v>9</v>
      </c>
      <c r="D709">
        <v>59</v>
      </c>
      <c r="E709" t="s">
        <v>14</v>
      </c>
      <c r="F709" t="s">
        <v>11</v>
      </c>
      <c r="G709" t="b">
        <v>1</v>
      </c>
      <c r="I709">
        <v>34</v>
      </c>
      <c r="J709" t="b">
        <v>1</v>
      </c>
      <c r="K709">
        <f>YEAR(Table1[[#This Row],[Patient Admission Date]])</f>
        <v>2024</v>
      </c>
      <c r="L709" t="str">
        <f>TEXT(Table1[[#This Row],[Patient Admission Date]],"mmm")</f>
        <v>Jul</v>
      </c>
      <c r="M709" t="str">
        <f>TEXT(Table1[[#This Row],[Patient Admission Date]],"ddd")</f>
        <v>Sat</v>
      </c>
      <c r="N709" t="str">
        <f>TEXT(INT(HOUR(Table1[[#This Row],[Patient Admission Date]])/3)*3,"00")&amp;"-"&amp;TEXT(INT(HOUR(Table1[[#This Row],[Patient Admission Date]])/3)*3+3,"00")</f>
        <v>12-15</v>
      </c>
      <c r="O709" t="str" cm="1">
        <f t="array" ref="O709">_xlfn.IFS(Table1[[#This Row],[Patient Age]]&lt;=14,"0-14",Table1[[#This Row],[Patient Age]]&lt;=29,"15-29",Table1[[#This Row],[Patient Age]]&lt;=44,"30-44",Table1[[#This Row],[Patient Age]]&lt;=59,"45-59",Table1[[#This Row],[Patient Age]]&lt;=74,"60-74",TRUE,"75+")</f>
        <v>45-59</v>
      </c>
      <c r="P709" t="str" cm="1">
        <f t="array" ref="P709">_xlfn.IFS(Table1[[#This Row],[Patient Waittime]]&lt;=15,"0-15",Table1[[#This Row],[Patient Waittime]]&lt;=30,"16-30",Table1[[#This Row],[Patient Waittime]]&lt;=45,"31-45",Table1[[#This Row],[Patient Waittime]]&lt;=60,"46-60",TRUE,"60+")</f>
        <v>31-45</v>
      </c>
      <c r="Q709">
        <f>--(Table1[[#This Row],[Patient Waittime]]&lt;=30)</f>
        <v>0</v>
      </c>
      <c r="R709">
        <f>--Table1[[#This Row],[Patient Admission Flag]]</f>
        <v>1</v>
      </c>
      <c r="S709">
        <f>--AND(Table1[[#This Row],[WithinTarget]]=1,Table1[[#This Row],[Patient Satisfaction Score]]&gt;=7)</f>
        <v>0</v>
      </c>
      <c r="T709" t="str">
        <f>IF(LEFT(Table1[[#This Row],[Patient Gender]],1)="F","Female","Male")</f>
        <v>Male</v>
      </c>
    </row>
    <row r="710" spans="1:20" x14ac:dyDescent="0.3">
      <c r="A710" t="s">
        <v>814</v>
      </c>
      <c r="B710" s="1">
        <v>45520.829861111109</v>
      </c>
      <c r="C710" t="s">
        <v>9</v>
      </c>
      <c r="D710">
        <v>35</v>
      </c>
      <c r="E710" t="s">
        <v>12</v>
      </c>
      <c r="F710" t="s">
        <v>11</v>
      </c>
      <c r="G710" t="b">
        <v>0</v>
      </c>
      <c r="H710">
        <v>6</v>
      </c>
      <c r="I710">
        <v>53</v>
      </c>
      <c r="J710" t="b">
        <v>0</v>
      </c>
      <c r="K710">
        <f>YEAR(Table1[[#This Row],[Patient Admission Date]])</f>
        <v>2024</v>
      </c>
      <c r="L710" t="str">
        <f>TEXT(Table1[[#This Row],[Patient Admission Date]],"mmm")</f>
        <v>Aug</v>
      </c>
      <c r="M710" t="str">
        <f>TEXT(Table1[[#This Row],[Patient Admission Date]],"ddd")</f>
        <v>Fri</v>
      </c>
      <c r="N710" t="str">
        <f>TEXT(INT(HOUR(Table1[[#This Row],[Patient Admission Date]])/3)*3,"00")&amp;"-"&amp;TEXT(INT(HOUR(Table1[[#This Row],[Patient Admission Date]])/3)*3+3,"00")</f>
        <v>18-21</v>
      </c>
      <c r="O710" t="str" cm="1">
        <f t="array" ref="O710">_xlfn.IFS(Table1[[#This Row],[Patient Age]]&lt;=14,"0-14",Table1[[#This Row],[Patient Age]]&lt;=29,"15-29",Table1[[#This Row],[Patient Age]]&lt;=44,"30-44",Table1[[#This Row],[Patient Age]]&lt;=59,"45-59",Table1[[#This Row],[Patient Age]]&lt;=74,"60-74",TRUE,"75+")</f>
        <v>30-44</v>
      </c>
      <c r="P710" t="str" cm="1">
        <f t="array" ref="P710">_xlfn.IFS(Table1[[#This Row],[Patient Waittime]]&lt;=15,"0-15",Table1[[#This Row],[Patient Waittime]]&lt;=30,"16-30",Table1[[#This Row],[Patient Waittime]]&lt;=45,"31-45",Table1[[#This Row],[Patient Waittime]]&lt;=60,"46-60",TRUE,"60+")</f>
        <v>46-60</v>
      </c>
      <c r="Q710">
        <f>--(Table1[[#This Row],[Patient Waittime]]&lt;=30)</f>
        <v>0</v>
      </c>
      <c r="R710">
        <f>--Table1[[#This Row],[Patient Admission Flag]]</f>
        <v>0</v>
      </c>
      <c r="S710">
        <f>--AND(Table1[[#This Row],[WithinTarget]]=1,Table1[[#This Row],[Patient Satisfaction Score]]&gt;=7)</f>
        <v>0</v>
      </c>
      <c r="T710" t="str">
        <f>IF(LEFT(Table1[[#This Row],[Patient Gender]],1)="F","Female","Male")</f>
        <v>Male</v>
      </c>
    </row>
    <row r="711" spans="1:20" x14ac:dyDescent="0.3">
      <c r="A711" t="s">
        <v>815</v>
      </c>
      <c r="B711" s="1">
        <v>45219.329861111109</v>
      </c>
      <c r="C711" t="s">
        <v>9</v>
      </c>
      <c r="D711">
        <v>58</v>
      </c>
      <c r="E711" t="s">
        <v>22</v>
      </c>
      <c r="F711" t="s">
        <v>11</v>
      </c>
      <c r="G711" t="b">
        <v>0</v>
      </c>
      <c r="I711">
        <v>21</v>
      </c>
      <c r="J711" t="b">
        <v>0</v>
      </c>
      <c r="K711">
        <f>YEAR(Table1[[#This Row],[Patient Admission Date]])</f>
        <v>2023</v>
      </c>
      <c r="L711" t="str">
        <f>TEXT(Table1[[#This Row],[Patient Admission Date]],"mmm")</f>
        <v>Oct</v>
      </c>
      <c r="M711" t="str">
        <f>TEXT(Table1[[#This Row],[Patient Admission Date]],"ddd")</f>
        <v>Fri</v>
      </c>
      <c r="N711" t="str">
        <f>TEXT(INT(HOUR(Table1[[#This Row],[Patient Admission Date]])/3)*3,"00")&amp;"-"&amp;TEXT(INT(HOUR(Table1[[#This Row],[Patient Admission Date]])/3)*3+3,"00")</f>
        <v>06-09</v>
      </c>
      <c r="O711" t="str" cm="1">
        <f t="array" ref="O711">_xlfn.IFS(Table1[[#This Row],[Patient Age]]&lt;=14,"0-14",Table1[[#This Row],[Patient Age]]&lt;=29,"15-29",Table1[[#This Row],[Patient Age]]&lt;=44,"30-44",Table1[[#This Row],[Patient Age]]&lt;=59,"45-59",Table1[[#This Row],[Patient Age]]&lt;=74,"60-74",TRUE,"75+")</f>
        <v>45-59</v>
      </c>
      <c r="P711" t="str" cm="1">
        <f t="array" ref="P711">_xlfn.IFS(Table1[[#This Row],[Patient Waittime]]&lt;=15,"0-15",Table1[[#This Row],[Patient Waittime]]&lt;=30,"16-30",Table1[[#This Row],[Patient Waittime]]&lt;=45,"31-45",Table1[[#This Row],[Patient Waittime]]&lt;=60,"46-60",TRUE,"60+")</f>
        <v>16-30</v>
      </c>
      <c r="Q711">
        <f>--(Table1[[#This Row],[Patient Waittime]]&lt;=30)</f>
        <v>1</v>
      </c>
      <c r="R711">
        <f>--Table1[[#This Row],[Patient Admission Flag]]</f>
        <v>0</v>
      </c>
      <c r="S711">
        <f>--AND(Table1[[#This Row],[WithinTarget]]=1,Table1[[#This Row],[Patient Satisfaction Score]]&gt;=7)</f>
        <v>0</v>
      </c>
      <c r="T711" t="str">
        <f>IF(LEFT(Table1[[#This Row],[Patient Gender]],1)="F","Female","Male")</f>
        <v>Male</v>
      </c>
    </row>
    <row r="712" spans="1:20" x14ac:dyDescent="0.3">
      <c r="A712" t="s">
        <v>816</v>
      </c>
      <c r="B712" s="1">
        <v>45162.820138888892</v>
      </c>
      <c r="C712" t="s">
        <v>13</v>
      </c>
      <c r="D712">
        <v>76</v>
      </c>
      <c r="E712" t="s">
        <v>22</v>
      </c>
      <c r="F712" t="s">
        <v>11</v>
      </c>
      <c r="G712" t="b">
        <v>1</v>
      </c>
      <c r="I712">
        <v>38</v>
      </c>
      <c r="J712" t="b">
        <v>1</v>
      </c>
      <c r="K712">
        <f>YEAR(Table1[[#This Row],[Patient Admission Date]])</f>
        <v>2023</v>
      </c>
      <c r="L712" t="str">
        <f>TEXT(Table1[[#This Row],[Patient Admission Date]],"mmm")</f>
        <v>Aug</v>
      </c>
      <c r="M712" t="str">
        <f>TEXT(Table1[[#This Row],[Patient Admission Date]],"ddd")</f>
        <v>Thu</v>
      </c>
      <c r="N712" t="str">
        <f>TEXT(INT(HOUR(Table1[[#This Row],[Patient Admission Date]])/3)*3,"00")&amp;"-"&amp;TEXT(INT(HOUR(Table1[[#This Row],[Patient Admission Date]])/3)*3+3,"00")</f>
        <v>18-21</v>
      </c>
      <c r="O712" t="str" cm="1">
        <f t="array" ref="O712">_xlfn.IFS(Table1[[#This Row],[Patient Age]]&lt;=14,"0-14",Table1[[#This Row],[Patient Age]]&lt;=29,"15-29",Table1[[#This Row],[Patient Age]]&lt;=44,"30-44",Table1[[#This Row],[Patient Age]]&lt;=59,"45-59",Table1[[#This Row],[Patient Age]]&lt;=74,"60-74",TRUE,"75+")</f>
        <v>75+</v>
      </c>
      <c r="P712" t="str" cm="1">
        <f t="array" ref="P712">_xlfn.IFS(Table1[[#This Row],[Patient Waittime]]&lt;=15,"0-15",Table1[[#This Row],[Patient Waittime]]&lt;=30,"16-30",Table1[[#This Row],[Patient Waittime]]&lt;=45,"31-45",Table1[[#This Row],[Patient Waittime]]&lt;=60,"46-60",TRUE,"60+")</f>
        <v>31-45</v>
      </c>
      <c r="Q712">
        <f>--(Table1[[#This Row],[Patient Waittime]]&lt;=30)</f>
        <v>0</v>
      </c>
      <c r="R712">
        <f>--Table1[[#This Row],[Patient Admission Flag]]</f>
        <v>1</v>
      </c>
      <c r="S712">
        <f>--AND(Table1[[#This Row],[WithinTarget]]=1,Table1[[#This Row],[Patient Satisfaction Score]]&gt;=7)</f>
        <v>0</v>
      </c>
      <c r="T712" t="str">
        <f>IF(LEFT(Table1[[#This Row],[Patient Gender]],1)="F","Female","Male")</f>
        <v>Female</v>
      </c>
    </row>
    <row r="713" spans="1:20" x14ac:dyDescent="0.3">
      <c r="A713" t="s">
        <v>817</v>
      </c>
      <c r="B713" s="1">
        <v>45174.177083333336</v>
      </c>
      <c r="C713" t="s">
        <v>13</v>
      </c>
      <c r="D713">
        <v>20</v>
      </c>
      <c r="E713" t="s">
        <v>14</v>
      </c>
      <c r="F713" t="s">
        <v>11</v>
      </c>
      <c r="G713" t="b">
        <v>0</v>
      </c>
      <c r="H713">
        <v>4</v>
      </c>
      <c r="I713">
        <v>43</v>
      </c>
      <c r="J713" t="b">
        <v>0</v>
      </c>
      <c r="K713">
        <f>YEAR(Table1[[#This Row],[Patient Admission Date]])</f>
        <v>2023</v>
      </c>
      <c r="L713" t="str">
        <f>TEXT(Table1[[#This Row],[Patient Admission Date]],"mmm")</f>
        <v>Sep</v>
      </c>
      <c r="M713" t="str">
        <f>TEXT(Table1[[#This Row],[Patient Admission Date]],"ddd")</f>
        <v>Tue</v>
      </c>
      <c r="N713" t="str">
        <f>TEXT(INT(HOUR(Table1[[#This Row],[Patient Admission Date]])/3)*3,"00")&amp;"-"&amp;TEXT(INT(HOUR(Table1[[#This Row],[Patient Admission Date]])/3)*3+3,"00")</f>
        <v>03-06</v>
      </c>
      <c r="O713" t="str" cm="1">
        <f t="array" ref="O713">_xlfn.IFS(Table1[[#This Row],[Patient Age]]&lt;=14,"0-14",Table1[[#This Row],[Patient Age]]&lt;=29,"15-29",Table1[[#This Row],[Patient Age]]&lt;=44,"30-44",Table1[[#This Row],[Patient Age]]&lt;=59,"45-59",Table1[[#This Row],[Patient Age]]&lt;=74,"60-74",TRUE,"75+")</f>
        <v>15-29</v>
      </c>
      <c r="P713" t="str" cm="1">
        <f t="array" ref="P713">_xlfn.IFS(Table1[[#This Row],[Patient Waittime]]&lt;=15,"0-15",Table1[[#This Row],[Patient Waittime]]&lt;=30,"16-30",Table1[[#This Row],[Patient Waittime]]&lt;=45,"31-45",Table1[[#This Row],[Patient Waittime]]&lt;=60,"46-60",TRUE,"60+")</f>
        <v>31-45</v>
      </c>
      <c r="Q713">
        <f>--(Table1[[#This Row],[Patient Waittime]]&lt;=30)</f>
        <v>0</v>
      </c>
      <c r="R713">
        <f>--Table1[[#This Row],[Patient Admission Flag]]</f>
        <v>0</v>
      </c>
      <c r="S713">
        <f>--AND(Table1[[#This Row],[WithinTarget]]=1,Table1[[#This Row],[Patient Satisfaction Score]]&gt;=7)</f>
        <v>0</v>
      </c>
      <c r="T713" t="str">
        <f>IF(LEFT(Table1[[#This Row],[Patient Gender]],1)="F","Female","Male")</f>
        <v>Female</v>
      </c>
    </row>
    <row r="714" spans="1:20" x14ac:dyDescent="0.3">
      <c r="A714" t="s">
        <v>818</v>
      </c>
      <c r="B714" s="1">
        <v>45442.5</v>
      </c>
      <c r="C714" t="s">
        <v>13</v>
      </c>
      <c r="D714">
        <v>11</v>
      </c>
      <c r="E714" t="s">
        <v>10</v>
      </c>
      <c r="F714" t="s">
        <v>23</v>
      </c>
      <c r="G714" t="b">
        <v>1</v>
      </c>
      <c r="I714">
        <v>59</v>
      </c>
      <c r="J714" t="b">
        <v>1</v>
      </c>
      <c r="K714">
        <f>YEAR(Table1[[#This Row],[Patient Admission Date]])</f>
        <v>2024</v>
      </c>
      <c r="L714" t="str">
        <f>TEXT(Table1[[#This Row],[Patient Admission Date]],"mmm")</f>
        <v>May</v>
      </c>
      <c r="M714" t="str">
        <f>TEXT(Table1[[#This Row],[Patient Admission Date]],"ddd")</f>
        <v>Thu</v>
      </c>
      <c r="N714" t="str">
        <f>TEXT(INT(HOUR(Table1[[#This Row],[Patient Admission Date]])/3)*3,"00")&amp;"-"&amp;TEXT(INT(HOUR(Table1[[#This Row],[Patient Admission Date]])/3)*3+3,"00")</f>
        <v>12-15</v>
      </c>
      <c r="O714" t="str" cm="1">
        <f t="array" ref="O714">_xlfn.IFS(Table1[[#This Row],[Patient Age]]&lt;=14,"0-14",Table1[[#This Row],[Patient Age]]&lt;=29,"15-29",Table1[[#This Row],[Patient Age]]&lt;=44,"30-44",Table1[[#This Row],[Patient Age]]&lt;=59,"45-59",Table1[[#This Row],[Patient Age]]&lt;=74,"60-74",TRUE,"75+")</f>
        <v>0-14</v>
      </c>
      <c r="P714" t="str" cm="1">
        <f t="array" ref="P714">_xlfn.IFS(Table1[[#This Row],[Patient Waittime]]&lt;=15,"0-15",Table1[[#This Row],[Patient Waittime]]&lt;=30,"16-30",Table1[[#This Row],[Patient Waittime]]&lt;=45,"31-45",Table1[[#This Row],[Patient Waittime]]&lt;=60,"46-60",TRUE,"60+")</f>
        <v>46-60</v>
      </c>
      <c r="Q714">
        <f>--(Table1[[#This Row],[Patient Waittime]]&lt;=30)</f>
        <v>0</v>
      </c>
      <c r="R714">
        <f>--Table1[[#This Row],[Patient Admission Flag]]</f>
        <v>1</v>
      </c>
      <c r="S714">
        <f>--AND(Table1[[#This Row],[WithinTarget]]=1,Table1[[#This Row],[Patient Satisfaction Score]]&gt;=7)</f>
        <v>0</v>
      </c>
      <c r="T714" t="str">
        <f>IF(LEFT(Table1[[#This Row],[Patient Gender]],1)="F","Female","Male")</f>
        <v>Female</v>
      </c>
    </row>
    <row r="715" spans="1:20" x14ac:dyDescent="0.3">
      <c r="A715" t="s">
        <v>819</v>
      </c>
      <c r="B715" s="1">
        <v>45289.220833333333</v>
      </c>
      <c r="C715" t="s">
        <v>9</v>
      </c>
      <c r="D715">
        <v>58</v>
      </c>
      <c r="E715" t="s">
        <v>10</v>
      </c>
      <c r="F715" t="s">
        <v>11</v>
      </c>
      <c r="G715" t="b">
        <v>0</v>
      </c>
      <c r="H715">
        <v>1</v>
      </c>
      <c r="I715">
        <v>12</v>
      </c>
      <c r="J715" t="b">
        <v>0</v>
      </c>
      <c r="K715">
        <f>YEAR(Table1[[#This Row],[Patient Admission Date]])</f>
        <v>2023</v>
      </c>
      <c r="L715" t="str">
        <f>TEXT(Table1[[#This Row],[Patient Admission Date]],"mmm")</f>
        <v>Dec</v>
      </c>
      <c r="M715" t="str">
        <f>TEXT(Table1[[#This Row],[Patient Admission Date]],"ddd")</f>
        <v>Fri</v>
      </c>
      <c r="N715" t="str">
        <f>TEXT(INT(HOUR(Table1[[#This Row],[Patient Admission Date]])/3)*3,"00")&amp;"-"&amp;TEXT(INT(HOUR(Table1[[#This Row],[Patient Admission Date]])/3)*3+3,"00")</f>
        <v>03-06</v>
      </c>
      <c r="O715" t="str" cm="1">
        <f t="array" ref="O715">_xlfn.IFS(Table1[[#This Row],[Patient Age]]&lt;=14,"0-14",Table1[[#This Row],[Patient Age]]&lt;=29,"15-29",Table1[[#This Row],[Patient Age]]&lt;=44,"30-44",Table1[[#This Row],[Patient Age]]&lt;=59,"45-59",Table1[[#This Row],[Patient Age]]&lt;=74,"60-74",TRUE,"75+")</f>
        <v>45-59</v>
      </c>
      <c r="P715" t="str" cm="1">
        <f t="array" ref="P715">_xlfn.IFS(Table1[[#This Row],[Patient Waittime]]&lt;=15,"0-15",Table1[[#This Row],[Patient Waittime]]&lt;=30,"16-30",Table1[[#This Row],[Patient Waittime]]&lt;=45,"31-45",Table1[[#This Row],[Patient Waittime]]&lt;=60,"46-60",TRUE,"60+")</f>
        <v>0-15</v>
      </c>
      <c r="Q715">
        <f>--(Table1[[#This Row],[Patient Waittime]]&lt;=30)</f>
        <v>1</v>
      </c>
      <c r="R715">
        <f>--Table1[[#This Row],[Patient Admission Flag]]</f>
        <v>0</v>
      </c>
      <c r="S715">
        <f>--AND(Table1[[#This Row],[WithinTarget]]=1,Table1[[#This Row],[Patient Satisfaction Score]]&gt;=7)</f>
        <v>0</v>
      </c>
      <c r="T715" t="str">
        <f>IF(LEFT(Table1[[#This Row],[Patient Gender]],1)="F","Female","Male")</f>
        <v>Male</v>
      </c>
    </row>
    <row r="716" spans="1:20" x14ac:dyDescent="0.3">
      <c r="A716" t="s">
        <v>820</v>
      </c>
      <c r="B716" s="1">
        <v>45104.968055555553</v>
      </c>
      <c r="C716" t="s">
        <v>13</v>
      </c>
      <c r="D716">
        <v>15</v>
      </c>
      <c r="E716" t="s">
        <v>10</v>
      </c>
      <c r="F716" t="s">
        <v>11</v>
      </c>
      <c r="G716" t="b">
        <v>1</v>
      </c>
      <c r="I716">
        <v>50</v>
      </c>
      <c r="J716" t="b">
        <v>1</v>
      </c>
      <c r="K716">
        <f>YEAR(Table1[[#This Row],[Patient Admission Date]])</f>
        <v>2023</v>
      </c>
      <c r="L716" t="str">
        <f>TEXT(Table1[[#This Row],[Patient Admission Date]],"mmm")</f>
        <v>Jun</v>
      </c>
      <c r="M716" t="str">
        <f>TEXT(Table1[[#This Row],[Patient Admission Date]],"ddd")</f>
        <v>Tue</v>
      </c>
      <c r="N716" t="str">
        <f>TEXT(INT(HOUR(Table1[[#This Row],[Patient Admission Date]])/3)*3,"00")&amp;"-"&amp;TEXT(INT(HOUR(Table1[[#This Row],[Patient Admission Date]])/3)*3+3,"00")</f>
        <v>21-24</v>
      </c>
      <c r="O716" t="str" cm="1">
        <f t="array" ref="O716">_xlfn.IFS(Table1[[#This Row],[Patient Age]]&lt;=14,"0-14",Table1[[#This Row],[Patient Age]]&lt;=29,"15-29",Table1[[#This Row],[Patient Age]]&lt;=44,"30-44",Table1[[#This Row],[Patient Age]]&lt;=59,"45-59",Table1[[#This Row],[Patient Age]]&lt;=74,"60-74",TRUE,"75+")</f>
        <v>15-29</v>
      </c>
      <c r="P716" t="str" cm="1">
        <f t="array" ref="P716">_xlfn.IFS(Table1[[#This Row],[Patient Waittime]]&lt;=15,"0-15",Table1[[#This Row],[Patient Waittime]]&lt;=30,"16-30",Table1[[#This Row],[Patient Waittime]]&lt;=45,"31-45",Table1[[#This Row],[Patient Waittime]]&lt;=60,"46-60",TRUE,"60+")</f>
        <v>46-60</v>
      </c>
      <c r="Q716">
        <f>--(Table1[[#This Row],[Patient Waittime]]&lt;=30)</f>
        <v>0</v>
      </c>
      <c r="R716">
        <f>--Table1[[#This Row],[Patient Admission Flag]]</f>
        <v>1</v>
      </c>
      <c r="S716">
        <f>--AND(Table1[[#This Row],[WithinTarget]]=1,Table1[[#This Row],[Patient Satisfaction Score]]&gt;=7)</f>
        <v>0</v>
      </c>
      <c r="T716" t="str">
        <f>IF(LEFT(Table1[[#This Row],[Patient Gender]],1)="F","Female","Male")</f>
        <v>Female</v>
      </c>
    </row>
    <row r="717" spans="1:20" x14ac:dyDescent="0.3">
      <c r="A717" t="s">
        <v>821</v>
      </c>
      <c r="B717" s="1">
        <v>45465.052083333336</v>
      </c>
      <c r="C717" t="s">
        <v>13</v>
      </c>
      <c r="D717">
        <v>2</v>
      </c>
      <c r="E717" t="s">
        <v>14</v>
      </c>
      <c r="F717" t="s">
        <v>23</v>
      </c>
      <c r="G717" t="b">
        <v>1</v>
      </c>
      <c r="I717">
        <v>15</v>
      </c>
      <c r="J717" t="b">
        <v>1</v>
      </c>
      <c r="K717">
        <f>YEAR(Table1[[#This Row],[Patient Admission Date]])</f>
        <v>2024</v>
      </c>
      <c r="L717" t="str">
        <f>TEXT(Table1[[#This Row],[Patient Admission Date]],"mmm")</f>
        <v>Jun</v>
      </c>
      <c r="M717" t="str">
        <f>TEXT(Table1[[#This Row],[Patient Admission Date]],"ddd")</f>
        <v>Sat</v>
      </c>
      <c r="N717" t="str">
        <f>TEXT(INT(HOUR(Table1[[#This Row],[Patient Admission Date]])/3)*3,"00")&amp;"-"&amp;TEXT(INT(HOUR(Table1[[#This Row],[Patient Admission Date]])/3)*3+3,"00")</f>
        <v>00-03</v>
      </c>
      <c r="O717" t="str" cm="1">
        <f t="array" ref="O717">_xlfn.IFS(Table1[[#This Row],[Patient Age]]&lt;=14,"0-14",Table1[[#This Row],[Patient Age]]&lt;=29,"15-29",Table1[[#This Row],[Patient Age]]&lt;=44,"30-44",Table1[[#This Row],[Patient Age]]&lt;=59,"45-59",Table1[[#This Row],[Patient Age]]&lt;=74,"60-74",TRUE,"75+")</f>
        <v>0-14</v>
      </c>
      <c r="P717" t="str" cm="1">
        <f t="array" ref="P717">_xlfn.IFS(Table1[[#This Row],[Patient Waittime]]&lt;=15,"0-15",Table1[[#This Row],[Patient Waittime]]&lt;=30,"16-30",Table1[[#This Row],[Patient Waittime]]&lt;=45,"31-45",Table1[[#This Row],[Patient Waittime]]&lt;=60,"46-60",TRUE,"60+")</f>
        <v>0-15</v>
      </c>
      <c r="Q717">
        <f>--(Table1[[#This Row],[Patient Waittime]]&lt;=30)</f>
        <v>1</v>
      </c>
      <c r="R717">
        <f>--Table1[[#This Row],[Patient Admission Flag]]</f>
        <v>1</v>
      </c>
      <c r="S717">
        <f>--AND(Table1[[#This Row],[WithinTarget]]=1,Table1[[#This Row],[Patient Satisfaction Score]]&gt;=7)</f>
        <v>0</v>
      </c>
      <c r="T717" t="str">
        <f>IF(LEFT(Table1[[#This Row],[Patient Gender]],1)="F","Female","Male")</f>
        <v>Female</v>
      </c>
    </row>
    <row r="718" spans="1:20" x14ac:dyDescent="0.3">
      <c r="A718" t="s">
        <v>822</v>
      </c>
      <c r="B718" s="1">
        <v>45385.946527777778</v>
      </c>
      <c r="C718" t="s">
        <v>13</v>
      </c>
      <c r="D718">
        <v>72</v>
      </c>
      <c r="E718" t="s">
        <v>10</v>
      </c>
      <c r="F718" t="s">
        <v>15</v>
      </c>
      <c r="G718" t="b">
        <v>0</v>
      </c>
      <c r="I718">
        <v>33</v>
      </c>
      <c r="J718" t="b">
        <v>0</v>
      </c>
      <c r="K718">
        <f>YEAR(Table1[[#This Row],[Patient Admission Date]])</f>
        <v>2024</v>
      </c>
      <c r="L718" t="str">
        <f>TEXT(Table1[[#This Row],[Patient Admission Date]],"mmm")</f>
        <v>Apr</v>
      </c>
      <c r="M718" t="str">
        <f>TEXT(Table1[[#This Row],[Patient Admission Date]],"ddd")</f>
        <v>Wed</v>
      </c>
      <c r="N718" t="str">
        <f>TEXT(INT(HOUR(Table1[[#This Row],[Patient Admission Date]])/3)*3,"00")&amp;"-"&amp;TEXT(INT(HOUR(Table1[[#This Row],[Patient Admission Date]])/3)*3+3,"00")</f>
        <v>21-24</v>
      </c>
      <c r="O718" t="str" cm="1">
        <f t="array" ref="O718">_xlfn.IFS(Table1[[#This Row],[Patient Age]]&lt;=14,"0-14",Table1[[#This Row],[Patient Age]]&lt;=29,"15-29",Table1[[#This Row],[Patient Age]]&lt;=44,"30-44",Table1[[#This Row],[Patient Age]]&lt;=59,"45-59",Table1[[#This Row],[Patient Age]]&lt;=74,"60-74",TRUE,"75+")</f>
        <v>60-74</v>
      </c>
      <c r="P718" t="str" cm="1">
        <f t="array" ref="P718">_xlfn.IFS(Table1[[#This Row],[Patient Waittime]]&lt;=15,"0-15",Table1[[#This Row],[Patient Waittime]]&lt;=30,"16-30",Table1[[#This Row],[Patient Waittime]]&lt;=45,"31-45",Table1[[#This Row],[Patient Waittime]]&lt;=60,"46-60",TRUE,"60+")</f>
        <v>31-45</v>
      </c>
      <c r="Q718">
        <f>--(Table1[[#This Row],[Patient Waittime]]&lt;=30)</f>
        <v>0</v>
      </c>
      <c r="R718">
        <f>--Table1[[#This Row],[Patient Admission Flag]]</f>
        <v>0</v>
      </c>
      <c r="S718">
        <f>--AND(Table1[[#This Row],[WithinTarget]]=1,Table1[[#This Row],[Patient Satisfaction Score]]&gt;=7)</f>
        <v>0</v>
      </c>
      <c r="T718" t="str">
        <f>IF(LEFT(Table1[[#This Row],[Patient Gender]],1)="F","Female","Male")</f>
        <v>Female</v>
      </c>
    </row>
    <row r="719" spans="1:20" x14ac:dyDescent="0.3">
      <c r="A719" t="s">
        <v>823</v>
      </c>
      <c r="B719" s="1">
        <v>45179.331944444442</v>
      </c>
      <c r="C719" t="s">
        <v>9</v>
      </c>
      <c r="D719">
        <v>39</v>
      </c>
      <c r="E719" t="s">
        <v>10</v>
      </c>
      <c r="F719" t="s">
        <v>11</v>
      </c>
      <c r="G719" t="b">
        <v>0</v>
      </c>
      <c r="I719">
        <v>21</v>
      </c>
      <c r="J719" t="b">
        <v>0</v>
      </c>
      <c r="K719">
        <f>YEAR(Table1[[#This Row],[Patient Admission Date]])</f>
        <v>2023</v>
      </c>
      <c r="L719" t="str">
        <f>TEXT(Table1[[#This Row],[Patient Admission Date]],"mmm")</f>
        <v>Sep</v>
      </c>
      <c r="M719" t="str">
        <f>TEXT(Table1[[#This Row],[Patient Admission Date]],"ddd")</f>
        <v>Sun</v>
      </c>
      <c r="N719" t="str">
        <f>TEXT(INT(HOUR(Table1[[#This Row],[Patient Admission Date]])/3)*3,"00")&amp;"-"&amp;TEXT(INT(HOUR(Table1[[#This Row],[Patient Admission Date]])/3)*3+3,"00")</f>
        <v>06-09</v>
      </c>
      <c r="O719" t="str" cm="1">
        <f t="array" ref="O719">_xlfn.IFS(Table1[[#This Row],[Patient Age]]&lt;=14,"0-14",Table1[[#This Row],[Patient Age]]&lt;=29,"15-29",Table1[[#This Row],[Patient Age]]&lt;=44,"30-44",Table1[[#This Row],[Patient Age]]&lt;=59,"45-59",Table1[[#This Row],[Patient Age]]&lt;=74,"60-74",TRUE,"75+")</f>
        <v>30-44</v>
      </c>
      <c r="P719" t="str" cm="1">
        <f t="array" ref="P719">_xlfn.IFS(Table1[[#This Row],[Patient Waittime]]&lt;=15,"0-15",Table1[[#This Row],[Patient Waittime]]&lt;=30,"16-30",Table1[[#This Row],[Patient Waittime]]&lt;=45,"31-45",Table1[[#This Row],[Patient Waittime]]&lt;=60,"46-60",TRUE,"60+")</f>
        <v>16-30</v>
      </c>
      <c r="Q719">
        <f>--(Table1[[#This Row],[Patient Waittime]]&lt;=30)</f>
        <v>1</v>
      </c>
      <c r="R719">
        <f>--Table1[[#This Row],[Patient Admission Flag]]</f>
        <v>0</v>
      </c>
      <c r="S719">
        <f>--AND(Table1[[#This Row],[WithinTarget]]=1,Table1[[#This Row],[Patient Satisfaction Score]]&gt;=7)</f>
        <v>0</v>
      </c>
      <c r="T719" t="str">
        <f>IF(LEFT(Table1[[#This Row],[Patient Gender]],1)="F","Female","Male")</f>
        <v>Male</v>
      </c>
    </row>
    <row r="720" spans="1:20" x14ac:dyDescent="0.3">
      <c r="A720" t="s">
        <v>824</v>
      </c>
      <c r="B720" s="1">
        <v>45212.73333333333</v>
      </c>
      <c r="C720" t="s">
        <v>9</v>
      </c>
      <c r="D720">
        <v>7</v>
      </c>
      <c r="E720" t="s">
        <v>10</v>
      </c>
      <c r="F720" t="s">
        <v>11</v>
      </c>
      <c r="G720" t="b">
        <v>1</v>
      </c>
      <c r="I720">
        <v>57</v>
      </c>
      <c r="J720" t="b">
        <v>1</v>
      </c>
      <c r="K720">
        <f>YEAR(Table1[[#This Row],[Patient Admission Date]])</f>
        <v>2023</v>
      </c>
      <c r="L720" t="str">
        <f>TEXT(Table1[[#This Row],[Patient Admission Date]],"mmm")</f>
        <v>Oct</v>
      </c>
      <c r="M720" t="str">
        <f>TEXT(Table1[[#This Row],[Patient Admission Date]],"ddd")</f>
        <v>Fri</v>
      </c>
      <c r="N720" t="str">
        <f>TEXT(INT(HOUR(Table1[[#This Row],[Patient Admission Date]])/3)*3,"00")&amp;"-"&amp;TEXT(INT(HOUR(Table1[[#This Row],[Patient Admission Date]])/3)*3+3,"00")</f>
        <v>15-18</v>
      </c>
      <c r="O720" t="str" cm="1">
        <f t="array" ref="O720">_xlfn.IFS(Table1[[#This Row],[Patient Age]]&lt;=14,"0-14",Table1[[#This Row],[Patient Age]]&lt;=29,"15-29",Table1[[#This Row],[Patient Age]]&lt;=44,"30-44",Table1[[#This Row],[Patient Age]]&lt;=59,"45-59",Table1[[#This Row],[Patient Age]]&lt;=74,"60-74",TRUE,"75+")</f>
        <v>0-14</v>
      </c>
      <c r="P720" t="str" cm="1">
        <f t="array" ref="P720">_xlfn.IFS(Table1[[#This Row],[Patient Waittime]]&lt;=15,"0-15",Table1[[#This Row],[Patient Waittime]]&lt;=30,"16-30",Table1[[#This Row],[Patient Waittime]]&lt;=45,"31-45",Table1[[#This Row],[Patient Waittime]]&lt;=60,"46-60",TRUE,"60+")</f>
        <v>46-60</v>
      </c>
      <c r="Q720">
        <f>--(Table1[[#This Row],[Patient Waittime]]&lt;=30)</f>
        <v>0</v>
      </c>
      <c r="R720">
        <f>--Table1[[#This Row],[Patient Admission Flag]]</f>
        <v>1</v>
      </c>
      <c r="S720">
        <f>--AND(Table1[[#This Row],[WithinTarget]]=1,Table1[[#This Row],[Patient Satisfaction Score]]&gt;=7)</f>
        <v>0</v>
      </c>
      <c r="T720" t="str">
        <f>IF(LEFT(Table1[[#This Row],[Patient Gender]],1)="F","Female","Male")</f>
        <v>Male</v>
      </c>
    </row>
    <row r="721" spans="1:20" x14ac:dyDescent="0.3">
      <c r="A721" t="s">
        <v>825</v>
      </c>
      <c r="B721" s="1">
        <v>45047.769444444442</v>
      </c>
      <c r="C721" t="s">
        <v>9</v>
      </c>
      <c r="D721">
        <v>65</v>
      </c>
      <c r="E721" t="s">
        <v>14</v>
      </c>
      <c r="F721" t="s">
        <v>11</v>
      </c>
      <c r="G721" t="b">
        <v>1</v>
      </c>
      <c r="I721">
        <v>36</v>
      </c>
      <c r="J721" t="b">
        <v>1</v>
      </c>
      <c r="K721">
        <f>YEAR(Table1[[#This Row],[Patient Admission Date]])</f>
        <v>2023</v>
      </c>
      <c r="L721" t="str">
        <f>TEXT(Table1[[#This Row],[Patient Admission Date]],"mmm")</f>
        <v>May</v>
      </c>
      <c r="M721" t="str">
        <f>TEXT(Table1[[#This Row],[Patient Admission Date]],"ddd")</f>
        <v>Mon</v>
      </c>
      <c r="N721" t="str">
        <f>TEXT(INT(HOUR(Table1[[#This Row],[Patient Admission Date]])/3)*3,"00")&amp;"-"&amp;TEXT(INT(HOUR(Table1[[#This Row],[Patient Admission Date]])/3)*3+3,"00")</f>
        <v>18-21</v>
      </c>
      <c r="O721" t="str" cm="1">
        <f t="array" ref="O721">_xlfn.IFS(Table1[[#This Row],[Patient Age]]&lt;=14,"0-14",Table1[[#This Row],[Patient Age]]&lt;=29,"15-29",Table1[[#This Row],[Patient Age]]&lt;=44,"30-44",Table1[[#This Row],[Patient Age]]&lt;=59,"45-59",Table1[[#This Row],[Patient Age]]&lt;=74,"60-74",TRUE,"75+")</f>
        <v>60-74</v>
      </c>
      <c r="P721" t="str" cm="1">
        <f t="array" ref="P721">_xlfn.IFS(Table1[[#This Row],[Patient Waittime]]&lt;=15,"0-15",Table1[[#This Row],[Patient Waittime]]&lt;=30,"16-30",Table1[[#This Row],[Patient Waittime]]&lt;=45,"31-45",Table1[[#This Row],[Patient Waittime]]&lt;=60,"46-60",TRUE,"60+")</f>
        <v>31-45</v>
      </c>
      <c r="Q721">
        <f>--(Table1[[#This Row],[Patient Waittime]]&lt;=30)</f>
        <v>0</v>
      </c>
      <c r="R721">
        <f>--Table1[[#This Row],[Patient Admission Flag]]</f>
        <v>1</v>
      </c>
      <c r="S721">
        <f>--AND(Table1[[#This Row],[WithinTarget]]=1,Table1[[#This Row],[Patient Satisfaction Score]]&gt;=7)</f>
        <v>0</v>
      </c>
      <c r="T721" t="str">
        <f>IF(LEFT(Table1[[#This Row],[Patient Gender]],1)="F","Female","Male")</f>
        <v>Male</v>
      </c>
    </row>
    <row r="722" spans="1:20" x14ac:dyDescent="0.3">
      <c r="A722" t="s">
        <v>826</v>
      </c>
      <c r="B722" s="1">
        <v>45321.997916666667</v>
      </c>
      <c r="C722" t="s">
        <v>13</v>
      </c>
      <c r="D722">
        <v>67</v>
      </c>
      <c r="E722" t="s">
        <v>19</v>
      </c>
      <c r="F722" t="s">
        <v>15</v>
      </c>
      <c r="G722" t="b">
        <v>0</v>
      </c>
      <c r="I722">
        <v>57</v>
      </c>
      <c r="J722" t="b">
        <v>0</v>
      </c>
      <c r="K722">
        <f>YEAR(Table1[[#This Row],[Patient Admission Date]])</f>
        <v>2024</v>
      </c>
      <c r="L722" t="str">
        <f>TEXT(Table1[[#This Row],[Patient Admission Date]],"mmm")</f>
        <v>Jan</v>
      </c>
      <c r="M722" t="str">
        <f>TEXT(Table1[[#This Row],[Patient Admission Date]],"ddd")</f>
        <v>Tue</v>
      </c>
      <c r="N722" t="str">
        <f>TEXT(INT(HOUR(Table1[[#This Row],[Patient Admission Date]])/3)*3,"00")&amp;"-"&amp;TEXT(INT(HOUR(Table1[[#This Row],[Patient Admission Date]])/3)*3+3,"00")</f>
        <v>21-24</v>
      </c>
      <c r="O722" t="str" cm="1">
        <f t="array" ref="O722">_xlfn.IFS(Table1[[#This Row],[Patient Age]]&lt;=14,"0-14",Table1[[#This Row],[Patient Age]]&lt;=29,"15-29",Table1[[#This Row],[Patient Age]]&lt;=44,"30-44",Table1[[#This Row],[Patient Age]]&lt;=59,"45-59",Table1[[#This Row],[Patient Age]]&lt;=74,"60-74",TRUE,"75+")</f>
        <v>60-74</v>
      </c>
      <c r="P722" t="str" cm="1">
        <f t="array" ref="P722">_xlfn.IFS(Table1[[#This Row],[Patient Waittime]]&lt;=15,"0-15",Table1[[#This Row],[Patient Waittime]]&lt;=30,"16-30",Table1[[#This Row],[Patient Waittime]]&lt;=45,"31-45",Table1[[#This Row],[Patient Waittime]]&lt;=60,"46-60",TRUE,"60+")</f>
        <v>46-60</v>
      </c>
      <c r="Q722">
        <f>--(Table1[[#This Row],[Patient Waittime]]&lt;=30)</f>
        <v>0</v>
      </c>
      <c r="R722">
        <f>--Table1[[#This Row],[Patient Admission Flag]]</f>
        <v>0</v>
      </c>
      <c r="S722">
        <f>--AND(Table1[[#This Row],[WithinTarget]]=1,Table1[[#This Row],[Patient Satisfaction Score]]&gt;=7)</f>
        <v>0</v>
      </c>
      <c r="T722" t="str">
        <f>IF(LEFT(Table1[[#This Row],[Patient Gender]],1)="F","Female","Male")</f>
        <v>Female</v>
      </c>
    </row>
    <row r="723" spans="1:20" x14ac:dyDescent="0.3">
      <c r="A723" t="s">
        <v>827</v>
      </c>
      <c r="B723" s="1">
        <v>45532.977777777778</v>
      </c>
      <c r="C723" t="s">
        <v>9</v>
      </c>
      <c r="D723">
        <v>3</v>
      </c>
      <c r="E723" t="s">
        <v>14</v>
      </c>
      <c r="F723" t="s">
        <v>28</v>
      </c>
      <c r="G723" t="b">
        <v>1</v>
      </c>
      <c r="H723">
        <v>6</v>
      </c>
      <c r="I723">
        <v>42</v>
      </c>
      <c r="J723" t="b">
        <v>1</v>
      </c>
      <c r="K723">
        <f>YEAR(Table1[[#This Row],[Patient Admission Date]])</f>
        <v>2024</v>
      </c>
      <c r="L723" t="str">
        <f>TEXT(Table1[[#This Row],[Patient Admission Date]],"mmm")</f>
        <v>Aug</v>
      </c>
      <c r="M723" t="str">
        <f>TEXT(Table1[[#This Row],[Patient Admission Date]],"ddd")</f>
        <v>Wed</v>
      </c>
      <c r="N723" t="str">
        <f>TEXT(INT(HOUR(Table1[[#This Row],[Patient Admission Date]])/3)*3,"00")&amp;"-"&amp;TEXT(INT(HOUR(Table1[[#This Row],[Patient Admission Date]])/3)*3+3,"00")</f>
        <v>21-24</v>
      </c>
      <c r="O723" t="str" cm="1">
        <f t="array" ref="O723">_xlfn.IFS(Table1[[#This Row],[Patient Age]]&lt;=14,"0-14",Table1[[#This Row],[Patient Age]]&lt;=29,"15-29",Table1[[#This Row],[Patient Age]]&lt;=44,"30-44",Table1[[#This Row],[Patient Age]]&lt;=59,"45-59",Table1[[#This Row],[Patient Age]]&lt;=74,"60-74",TRUE,"75+")</f>
        <v>0-14</v>
      </c>
      <c r="P723" t="str" cm="1">
        <f t="array" ref="P723">_xlfn.IFS(Table1[[#This Row],[Patient Waittime]]&lt;=15,"0-15",Table1[[#This Row],[Patient Waittime]]&lt;=30,"16-30",Table1[[#This Row],[Patient Waittime]]&lt;=45,"31-45",Table1[[#This Row],[Patient Waittime]]&lt;=60,"46-60",TRUE,"60+")</f>
        <v>31-45</v>
      </c>
      <c r="Q723">
        <f>--(Table1[[#This Row],[Patient Waittime]]&lt;=30)</f>
        <v>0</v>
      </c>
      <c r="R723">
        <f>--Table1[[#This Row],[Patient Admission Flag]]</f>
        <v>1</v>
      </c>
      <c r="S723">
        <f>--AND(Table1[[#This Row],[WithinTarget]]=1,Table1[[#This Row],[Patient Satisfaction Score]]&gt;=7)</f>
        <v>0</v>
      </c>
      <c r="T723" t="str">
        <f>IF(LEFT(Table1[[#This Row],[Patient Gender]],1)="F","Female","Male")</f>
        <v>Male</v>
      </c>
    </row>
    <row r="724" spans="1:20" x14ac:dyDescent="0.3">
      <c r="A724" t="s">
        <v>828</v>
      </c>
      <c r="B724" s="1">
        <v>45421.397222222222</v>
      </c>
      <c r="C724" t="s">
        <v>9</v>
      </c>
      <c r="D724">
        <v>11</v>
      </c>
      <c r="E724" t="s">
        <v>10</v>
      </c>
      <c r="F724" t="s">
        <v>11</v>
      </c>
      <c r="G724" t="b">
        <v>1</v>
      </c>
      <c r="I724">
        <v>48</v>
      </c>
      <c r="J724" t="b">
        <v>1</v>
      </c>
      <c r="K724">
        <f>YEAR(Table1[[#This Row],[Patient Admission Date]])</f>
        <v>2024</v>
      </c>
      <c r="L724" t="str">
        <f>TEXT(Table1[[#This Row],[Patient Admission Date]],"mmm")</f>
        <v>May</v>
      </c>
      <c r="M724" t="str">
        <f>TEXT(Table1[[#This Row],[Patient Admission Date]],"ddd")</f>
        <v>Thu</v>
      </c>
      <c r="N724" t="str">
        <f>TEXT(INT(HOUR(Table1[[#This Row],[Patient Admission Date]])/3)*3,"00")&amp;"-"&amp;TEXT(INT(HOUR(Table1[[#This Row],[Patient Admission Date]])/3)*3+3,"00")</f>
        <v>09-12</v>
      </c>
      <c r="O724" t="str" cm="1">
        <f t="array" ref="O724">_xlfn.IFS(Table1[[#This Row],[Patient Age]]&lt;=14,"0-14",Table1[[#This Row],[Patient Age]]&lt;=29,"15-29",Table1[[#This Row],[Patient Age]]&lt;=44,"30-44",Table1[[#This Row],[Patient Age]]&lt;=59,"45-59",Table1[[#This Row],[Patient Age]]&lt;=74,"60-74",TRUE,"75+")</f>
        <v>0-14</v>
      </c>
      <c r="P724" t="str" cm="1">
        <f t="array" ref="P724">_xlfn.IFS(Table1[[#This Row],[Patient Waittime]]&lt;=15,"0-15",Table1[[#This Row],[Patient Waittime]]&lt;=30,"16-30",Table1[[#This Row],[Patient Waittime]]&lt;=45,"31-45",Table1[[#This Row],[Patient Waittime]]&lt;=60,"46-60",TRUE,"60+")</f>
        <v>46-60</v>
      </c>
      <c r="Q724">
        <f>--(Table1[[#This Row],[Patient Waittime]]&lt;=30)</f>
        <v>0</v>
      </c>
      <c r="R724">
        <f>--Table1[[#This Row],[Patient Admission Flag]]</f>
        <v>1</v>
      </c>
      <c r="S724">
        <f>--AND(Table1[[#This Row],[WithinTarget]]=1,Table1[[#This Row],[Patient Satisfaction Score]]&gt;=7)</f>
        <v>0</v>
      </c>
      <c r="T724" t="str">
        <f>IF(LEFT(Table1[[#This Row],[Patient Gender]],1)="F","Female","Male")</f>
        <v>Male</v>
      </c>
    </row>
    <row r="725" spans="1:20" x14ac:dyDescent="0.3">
      <c r="A725" t="s">
        <v>829</v>
      </c>
      <c r="B725" s="1">
        <v>45090.349305555559</v>
      </c>
      <c r="C725" t="s">
        <v>13</v>
      </c>
      <c r="D725">
        <v>9</v>
      </c>
      <c r="E725" t="s">
        <v>10</v>
      </c>
      <c r="F725" t="s">
        <v>11</v>
      </c>
      <c r="G725" t="b">
        <v>0</v>
      </c>
      <c r="H725">
        <v>4</v>
      </c>
      <c r="I725">
        <v>19</v>
      </c>
      <c r="J725" t="b">
        <v>0</v>
      </c>
      <c r="K725">
        <f>YEAR(Table1[[#This Row],[Patient Admission Date]])</f>
        <v>2023</v>
      </c>
      <c r="L725" t="str">
        <f>TEXT(Table1[[#This Row],[Patient Admission Date]],"mmm")</f>
        <v>Jun</v>
      </c>
      <c r="M725" t="str">
        <f>TEXT(Table1[[#This Row],[Patient Admission Date]],"ddd")</f>
        <v>Tue</v>
      </c>
      <c r="N725" t="str">
        <f>TEXT(INT(HOUR(Table1[[#This Row],[Patient Admission Date]])/3)*3,"00")&amp;"-"&amp;TEXT(INT(HOUR(Table1[[#This Row],[Patient Admission Date]])/3)*3+3,"00")</f>
        <v>06-09</v>
      </c>
      <c r="O725" t="str" cm="1">
        <f t="array" ref="O725">_xlfn.IFS(Table1[[#This Row],[Patient Age]]&lt;=14,"0-14",Table1[[#This Row],[Patient Age]]&lt;=29,"15-29",Table1[[#This Row],[Patient Age]]&lt;=44,"30-44",Table1[[#This Row],[Patient Age]]&lt;=59,"45-59",Table1[[#This Row],[Patient Age]]&lt;=74,"60-74",TRUE,"75+")</f>
        <v>0-14</v>
      </c>
      <c r="P725" t="str" cm="1">
        <f t="array" ref="P725">_xlfn.IFS(Table1[[#This Row],[Patient Waittime]]&lt;=15,"0-15",Table1[[#This Row],[Patient Waittime]]&lt;=30,"16-30",Table1[[#This Row],[Patient Waittime]]&lt;=45,"31-45",Table1[[#This Row],[Patient Waittime]]&lt;=60,"46-60",TRUE,"60+")</f>
        <v>16-30</v>
      </c>
      <c r="Q725">
        <f>--(Table1[[#This Row],[Patient Waittime]]&lt;=30)</f>
        <v>1</v>
      </c>
      <c r="R725">
        <f>--Table1[[#This Row],[Patient Admission Flag]]</f>
        <v>0</v>
      </c>
      <c r="S725">
        <f>--AND(Table1[[#This Row],[WithinTarget]]=1,Table1[[#This Row],[Patient Satisfaction Score]]&gt;=7)</f>
        <v>0</v>
      </c>
      <c r="T725" t="str">
        <f>IF(LEFT(Table1[[#This Row],[Patient Gender]],1)="F","Female","Male")</f>
        <v>Female</v>
      </c>
    </row>
    <row r="726" spans="1:20" x14ac:dyDescent="0.3">
      <c r="A726" t="s">
        <v>830</v>
      </c>
      <c r="B726" s="1">
        <v>45365.512499999997</v>
      </c>
      <c r="C726" t="s">
        <v>13</v>
      </c>
      <c r="D726">
        <v>2</v>
      </c>
      <c r="E726" t="s">
        <v>14</v>
      </c>
      <c r="F726" t="s">
        <v>11</v>
      </c>
      <c r="G726" t="b">
        <v>1</v>
      </c>
      <c r="I726">
        <v>25</v>
      </c>
      <c r="J726" t="b">
        <v>1</v>
      </c>
      <c r="K726">
        <f>YEAR(Table1[[#This Row],[Patient Admission Date]])</f>
        <v>2024</v>
      </c>
      <c r="L726" t="str">
        <f>TEXT(Table1[[#This Row],[Patient Admission Date]],"mmm")</f>
        <v>Mar</v>
      </c>
      <c r="M726" t="str">
        <f>TEXT(Table1[[#This Row],[Patient Admission Date]],"ddd")</f>
        <v>Thu</v>
      </c>
      <c r="N726" t="str">
        <f>TEXT(INT(HOUR(Table1[[#This Row],[Patient Admission Date]])/3)*3,"00")&amp;"-"&amp;TEXT(INT(HOUR(Table1[[#This Row],[Patient Admission Date]])/3)*3+3,"00")</f>
        <v>12-15</v>
      </c>
      <c r="O726" t="str" cm="1">
        <f t="array" ref="O726">_xlfn.IFS(Table1[[#This Row],[Patient Age]]&lt;=14,"0-14",Table1[[#This Row],[Patient Age]]&lt;=29,"15-29",Table1[[#This Row],[Patient Age]]&lt;=44,"30-44",Table1[[#This Row],[Patient Age]]&lt;=59,"45-59",Table1[[#This Row],[Patient Age]]&lt;=74,"60-74",TRUE,"75+")</f>
        <v>0-14</v>
      </c>
      <c r="P726" t="str" cm="1">
        <f t="array" ref="P726">_xlfn.IFS(Table1[[#This Row],[Patient Waittime]]&lt;=15,"0-15",Table1[[#This Row],[Patient Waittime]]&lt;=30,"16-30",Table1[[#This Row],[Patient Waittime]]&lt;=45,"31-45",Table1[[#This Row],[Patient Waittime]]&lt;=60,"46-60",TRUE,"60+")</f>
        <v>16-30</v>
      </c>
      <c r="Q726">
        <f>--(Table1[[#This Row],[Patient Waittime]]&lt;=30)</f>
        <v>1</v>
      </c>
      <c r="R726">
        <f>--Table1[[#This Row],[Patient Admission Flag]]</f>
        <v>1</v>
      </c>
      <c r="S726">
        <f>--AND(Table1[[#This Row],[WithinTarget]]=1,Table1[[#This Row],[Patient Satisfaction Score]]&gt;=7)</f>
        <v>0</v>
      </c>
      <c r="T726" t="str">
        <f>IF(LEFT(Table1[[#This Row],[Patient Gender]],1)="F","Female","Male")</f>
        <v>Female</v>
      </c>
    </row>
    <row r="727" spans="1:20" x14ac:dyDescent="0.3">
      <c r="A727" t="s">
        <v>831</v>
      </c>
      <c r="B727" s="1">
        <v>45414.022916666669</v>
      </c>
      <c r="C727" t="s">
        <v>9</v>
      </c>
      <c r="D727">
        <v>25</v>
      </c>
      <c r="E727" t="s">
        <v>10</v>
      </c>
      <c r="F727" t="s">
        <v>17</v>
      </c>
      <c r="G727" t="b">
        <v>1</v>
      </c>
      <c r="I727">
        <v>26</v>
      </c>
      <c r="J727" t="b">
        <v>1</v>
      </c>
      <c r="K727">
        <f>YEAR(Table1[[#This Row],[Patient Admission Date]])</f>
        <v>2024</v>
      </c>
      <c r="L727" t="str">
        <f>TEXT(Table1[[#This Row],[Patient Admission Date]],"mmm")</f>
        <v>May</v>
      </c>
      <c r="M727" t="str">
        <f>TEXT(Table1[[#This Row],[Patient Admission Date]],"ddd")</f>
        <v>Thu</v>
      </c>
      <c r="N727" t="str">
        <f>TEXT(INT(HOUR(Table1[[#This Row],[Patient Admission Date]])/3)*3,"00")&amp;"-"&amp;TEXT(INT(HOUR(Table1[[#This Row],[Patient Admission Date]])/3)*3+3,"00")</f>
        <v>00-03</v>
      </c>
      <c r="O727" t="str" cm="1">
        <f t="array" ref="O727">_xlfn.IFS(Table1[[#This Row],[Patient Age]]&lt;=14,"0-14",Table1[[#This Row],[Patient Age]]&lt;=29,"15-29",Table1[[#This Row],[Patient Age]]&lt;=44,"30-44",Table1[[#This Row],[Patient Age]]&lt;=59,"45-59",Table1[[#This Row],[Patient Age]]&lt;=74,"60-74",TRUE,"75+")</f>
        <v>15-29</v>
      </c>
      <c r="P727" t="str" cm="1">
        <f t="array" ref="P727">_xlfn.IFS(Table1[[#This Row],[Patient Waittime]]&lt;=15,"0-15",Table1[[#This Row],[Patient Waittime]]&lt;=30,"16-30",Table1[[#This Row],[Patient Waittime]]&lt;=45,"31-45",Table1[[#This Row],[Patient Waittime]]&lt;=60,"46-60",TRUE,"60+")</f>
        <v>16-30</v>
      </c>
      <c r="Q727">
        <f>--(Table1[[#This Row],[Patient Waittime]]&lt;=30)</f>
        <v>1</v>
      </c>
      <c r="R727">
        <f>--Table1[[#This Row],[Patient Admission Flag]]</f>
        <v>1</v>
      </c>
      <c r="S727">
        <f>--AND(Table1[[#This Row],[WithinTarget]]=1,Table1[[#This Row],[Patient Satisfaction Score]]&gt;=7)</f>
        <v>0</v>
      </c>
      <c r="T727" t="str">
        <f>IF(LEFT(Table1[[#This Row],[Patient Gender]],1)="F","Female","Male")</f>
        <v>Male</v>
      </c>
    </row>
    <row r="728" spans="1:20" x14ac:dyDescent="0.3">
      <c r="A728" t="s">
        <v>832</v>
      </c>
      <c r="B728" s="1">
        <v>45573.512499999997</v>
      </c>
      <c r="C728" t="s">
        <v>9</v>
      </c>
      <c r="D728">
        <v>14</v>
      </c>
      <c r="E728" t="s">
        <v>10</v>
      </c>
      <c r="F728" t="s">
        <v>11</v>
      </c>
      <c r="G728" t="b">
        <v>1</v>
      </c>
      <c r="I728">
        <v>20</v>
      </c>
      <c r="J728" t="b">
        <v>1</v>
      </c>
      <c r="K728">
        <f>YEAR(Table1[[#This Row],[Patient Admission Date]])</f>
        <v>2024</v>
      </c>
      <c r="L728" t="str">
        <f>TEXT(Table1[[#This Row],[Patient Admission Date]],"mmm")</f>
        <v>Oct</v>
      </c>
      <c r="M728" t="str">
        <f>TEXT(Table1[[#This Row],[Patient Admission Date]],"ddd")</f>
        <v>Tue</v>
      </c>
      <c r="N728" t="str">
        <f>TEXT(INT(HOUR(Table1[[#This Row],[Patient Admission Date]])/3)*3,"00")&amp;"-"&amp;TEXT(INT(HOUR(Table1[[#This Row],[Patient Admission Date]])/3)*3+3,"00")</f>
        <v>12-15</v>
      </c>
      <c r="O728" t="str" cm="1">
        <f t="array" ref="O728">_xlfn.IFS(Table1[[#This Row],[Patient Age]]&lt;=14,"0-14",Table1[[#This Row],[Patient Age]]&lt;=29,"15-29",Table1[[#This Row],[Patient Age]]&lt;=44,"30-44",Table1[[#This Row],[Patient Age]]&lt;=59,"45-59",Table1[[#This Row],[Patient Age]]&lt;=74,"60-74",TRUE,"75+")</f>
        <v>0-14</v>
      </c>
      <c r="P728" t="str" cm="1">
        <f t="array" ref="P728">_xlfn.IFS(Table1[[#This Row],[Patient Waittime]]&lt;=15,"0-15",Table1[[#This Row],[Patient Waittime]]&lt;=30,"16-30",Table1[[#This Row],[Patient Waittime]]&lt;=45,"31-45",Table1[[#This Row],[Patient Waittime]]&lt;=60,"46-60",TRUE,"60+")</f>
        <v>16-30</v>
      </c>
      <c r="Q728">
        <f>--(Table1[[#This Row],[Patient Waittime]]&lt;=30)</f>
        <v>1</v>
      </c>
      <c r="R728">
        <f>--Table1[[#This Row],[Patient Admission Flag]]</f>
        <v>1</v>
      </c>
      <c r="S728">
        <f>--AND(Table1[[#This Row],[WithinTarget]]=1,Table1[[#This Row],[Patient Satisfaction Score]]&gt;=7)</f>
        <v>0</v>
      </c>
      <c r="T728" t="str">
        <f>IF(LEFT(Table1[[#This Row],[Patient Gender]],1)="F","Female","Male")</f>
        <v>Male</v>
      </c>
    </row>
    <row r="729" spans="1:20" x14ac:dyDescent="0.3">
      <c r="A729" t="s">
        <v>833</v>
      </c>
      <c r="B729" s="1">
        <v>45528.236805555556</v>
      </c>
      <c r="C729" t="s">
        <v>13</v>
      </c>
      <c r="D729">
        <v>11</v>
      </c>
      <c r="E729" t="s">
        <v>18</v>
      </c>
      <c r="F729" t="s">
        <v>11</v>
      </c>
      <c r="G729" t="b">
        <v>0</v>
      </c>
      <c r="I729">
        <v>60</v>
      </c>
      <c r="J729" t="b">
        <v>0</v>
      </c>
      <c r="K729">
        <f>YEAR(Table1[[#This Row],[Patient Admission Date]])</f>
        <v>2024</v>
      </c>
      <c r="L729" t="str">
        <f>TEXT(Table1[[#This Row],[Patient Admission Date]],"mmm")</f>
        <v>Aug</v>
      </c>
      <c r="M729" t="str">
        <f>TEXT(Table1[[#This Row],[Patient Admission Date]],"ddd")</f>
        <v>Sat</v>
      </c>
      <c r="N729" t="str">
        <f>TEXT(INT(HOUR(Table1[[#This Row],[Patient Admission Date]])/3)*3,"00")&amp;"-"&amp;TEXT(INT(HOUR(Table1[[#This Row],[Patient Admission Date]])/3)*3+3,"00")</f>
        <v>03-06</v>
      </c>
      <c r="O729" t="str" cm="1">
        <f t="array" ref="O729">_xlfn.IFS(Table1[[#This Row],[Patient Age]]&lt;=14,"0-14",Table1[[#This Row],[Patient Age]]&lt;=29,"15-29",Table1[[#This Row],[Patient Age]]&lt;=44,"30-44",Table1[[#This Row],[Patient Age]]&lt;=59,"45-59",Table1[[#This Row],[Patient Age]]&lt;=74,"60-74",TRUE,"75+")</f>
        <v>0-14</v>
      </c>
      <c r="P729" t="str" cm="1">
        <f t="array" ref="P729">_xlfn.IFS(Table1[[#This Row],[Patient Waittime]]&lt;=15,"0-15",Table1[[#This Row],[Patient Waittime]]&lt;=30,"16-30",Table1[[#This Row],[Patient Waittime]]&lt;=45,"31-45",Table1[[#This Row],[Patient Waittime]]&lt;=60,"46-60",TRUE,"60+")</f>
        <v>46-60</v>
      </c>
      <c r="Q729">
        <f>--(Table1[[#This Row],[Patient Waittime]]&lt;=30)</f>
        <v>0</v>
      </c>
      <c r="R729">
        <f>--Table1[[#This Row],[Patient Admission Flag]]</f>
        <v>0</v>
      </c>
      <c r="S729">
        <f>--AND(Table1[[#This Row],[WithinTarget]]=1,Table1[[#This Row],[Patient Satisfaction Score]]&gt;=7)</f>
        <v>0</v>
      </c>
      <c r="T729" t="str">
        <f>IF(LEFT(Table1[[#This Row],[Patient Gender]],1)="F","Female","Male")</f>
        <v>Female</v>
      </c>
    </row>
    <row r="730" spans="1:20" x14ac:dyDescent="0.3">
      <c r="A730" t="s">
        <v>834</v>
      </c>
      <c r="B730" s="1">
        <v>45526.275694444441</v>
      </c>
      <c r="C730" t="s">
        <v>13</v>
      </c>
      <c r="D730">
        <v>6</v>
      </c>
      <c r="E730" t="s">
        <v>19</v>
      </c>
      <c r="F730" t="s">
        <v>11</v>
      </c>
      <c r="G730" t="b">
        <v>1</v>
      </c>
      <c r="H730">
        <v>1</v>
      </c>
      <c r="I730">
        <v>57</v>
      </c>
      <c r="J730" t="b">
        <v>1</v>
      </c>
      <c r="K730">
        <f>YEAR(Table1[[#This Row],[Patient Admission Date]])</f>
        <v>2024</v>
      </c>
      <c r="L730" t="str">
        <f>TEXT(Table1[[#This Row],[Patient Admission Date]],"mmm")</f>
        <v>Aug</v>
      </c>
      <c r="M730" t="str">
        <f>TEXT(Table1[[#This Row],[Patient Admission Date]],"ddd")</f>
        <v>Thu</v>
      </c>
      <c r="N730" t="str">
        <f>TEXT(INT(HOUR(Table1[[#This Row],[Patient Admission Date]])/3)*3,"00")&amp;"-"&amp;TEXT(INT(HOUR(Table1[[#This Row],[Patient Admission Date]])/3)*3+3,"00")</f>
        <v>06-09</v>
      </c>
      <c r="O730" t="str" cm="1">
        <f t="array" ref="O730">_xlfn.IFS(Table1[[#This Row],[Patient Age]]&lt;=14,"0-14",Table1[[#This Row],[Patient Age]]&lt;=29,"15-29",Table1[[#This Row],[Patient Age]]&lt;=44,"30-44",Table1[[#This Row],[Patient Age]]&lt;=59,"45-59",Table1[[#This Row],[Patient Age]]&lt;=74,"60-74",TRUE,"75+")</f>
        <v>0-14</v>
      </c>
      <c r="P730" t="str" cm="1">
        <f t="array" ref="P730">_xlfn.IFS(Table1[[#This Row],[Patient Waittime]]&lt;=15,"0-15",Table1[[#This Row],[Patient Waittime]]&lt;=30,"16-30",Table1[[#This Row],[Patient Waittime]]&lt;=45,"31-45",Table1[[#This Row],[Patient Waittime]]&lt;=60,"46-60",TRUE,"60+")</f>
        <v>46-60</v>
      </c>
      <c r="Q730">
        <f>--(Table1[[#This Row],[Patient Waittime]]&lt;=30)</f>
        <v>0</v>
      </c>
      <c r="R730">
        <f>--Table1[[#This Row],[Patient Admission Flag]]</f>
        <v>1</v>
      </c>
      <c r="S730">
        <f>--AND(Table1[[#This Row],[WithinTarget]]=1,Table1[[#This Row],[Patient Satisfaction Score]]&gt;=7)</f>
        <v>0</v>
      </c>
      <c r="T730" t="str">
        <f>IF(LEFT(Table1[[#This Row],[Patient Gender]],1)="F","Female","Male")</f>
        <v>Female</v>
      </c>
    </row>
    <row r="731" spans="1:20" x14ac:dyDescent="0.3">
      <c r="A731" t="s">
        <v>835</v>
      </c>
      <c r="B731" s="1">
        <v>45198.097916666666</v>
      </c>
      <c r="C731" t="s">
        <v>13</v>
      </c>
      <c r="D731">
        <v>46</v>
      </c>
      <c r="E731" t="s">
        <v>22</v>
      </c>
      <c r="F731" t="s">
        <v>15</v>
      </c>
      <c r="G731" t="b">
        <v>1</v>
      </c>
      <c r="I731">
        <v>52</v>
      </c>
      <c r="J731" t="b">
        <v>1</v>
      </c>
      <c r="K731">
        <f>YEAR(Table1[[#This Row],[Patient Admission Date]])</f>
        <v>2023</v>
      </c>
      <c r="L731" t="str">
        <f>TEXT(Table1[[#This Row],[Patient Admission Date]],"mmm")</f>
        <v>Sep</v>
      </c>
      <c r="M731" t="str">
        <f>TEXT(Table1[[#This Row],[Patient Admission Date]],"ddd")</f>
        <v>Fri</v>
      </c>
      <c r="N731" t="str">
        <f>TEXT(INT(HOUR(Table1[[#This Row],[Patient Admission Date]])/3)*3,"00")&amp;"-"&amp;TEXT(INT(HOUR(Table1[[#This Row],[Patient Admission Date]])/3)*3+3,"00")</f>
        <v>00-03</v>
      </c>
      <c r="O731" t="str" cm="1">
        <f t="array" ref="O731">_xlfn.IFS(Table1[[#This Row],[Patient Age]]&lt;=14,"0-14",Table1[[#This Row],[Patient Age]]&lt;=29,"15-29",Table1[[#This Row],[Patient Age]]&lt;=44,"30-44",Table1[[#This Row],[Patient Age]]&lt;=59,"45-59",Table1[[#This Row],[Patient Age]]&lt;=74,"60-74",TRUE,"75+")</f>
        <v>45-59</v>
      </c>
      <c r="P731" t="str" cm="1">
        <f t="array" ref="P731">_xlfn.IFS(Table1[[#This Row],[Patient Waittime]]&lt;=15,"0-15",Table1[[#This Row],[Patient Waittime]]&lt;=30,"16-30",Table1[[#This Row],[Patient Waittime]]&lt;=45,"31-45",Table1[[#This Row],[Patient Waittime]]&lt;=60,"46-60",TRUE,"60+")</f>
        <v>46-60</v>
      </c>
      <c r="Q731">
        <f>--(Table1[[#This Row],[Patient Waittime]]&lt;=30)</f>
        <v>0</v>
      </c>
      <c r="R731">
        <f>--Table1[[#This Row],[Patient Admission Flag]]</f>
        <v>1</v>
      </c>
      <c r="S731">
        <f>--AND(Table1[[#This Row],[WithinTarget]]=1,Table1[[#This Row],[Patient Satisfaction Score]]&gt;=7)</f>
        <v>0</v>
      </c>
      <c r="T731" t="str">
        <f>IF(LEFT(Table1[[#This Row],[Patient Gender]],1)="F","Female","Male")</f>
        <v>Female</v>
      </c>
    </row>
    <row r="732" spans="1:20" x14ac:dyDescent="0.3">
      <c r="A732" t="s">
        <v>836</v>
      </c>
      <c r="B732" s="1">
        <v>45089.993750000001</v>
      </c>
      <c r="C732" t="s">
        <v>9</v>
      </c>
      <c r="D732">
        <v>23</v>
      </c>
      <c r="E732" t="s">
        <v>18</v>
      </c>
      <c r="F732" t="s">
        <v>15</v>
      </c>
      <c r="G732" t="b">
        <v>1</v>
      </c>
      <c r="I732">
        <v>11</v>
      </c>
      <c r="J732" t="b">
        <v>1</v>
      </c>
      <c r="K732">
        <f>YEAR(Table1[[#This Row],[Patient Admission Date]])</f>
        <v>2023</v>
      </c>
      <c r="L732" t="str">
        <f>TEXT(Table1[[#This Row],[Patient Admission Date]],"mmm")</f>
        <v>Jun</v>
      </c>
      <c r="M732" t="str">
        <f>TEXT(Table1[[#This Row],[Patient Admission Date]],"ddd")</f>
        <v>Mon</v>
      </c>
      <c r="N732" t="str">
        <f>TEXT(INT(HOUR(Table1[[#This Row],[Patient Admission Date]])/3)*3,"00")&amp;"-"&amp;TEXT(INT(HOUR(Table1[[#This Row],[Patient Admission Date]])/3)*3+3,"00")</f>
        <v>21-24</v>
      </c>
      <c r="O732" t="str" cm="1">
        <f t="array" ref="O732">_xlfn.IFS(Table1[[#This Row],[Patient Age]]&lt;=14,"0-14",Table1[[#This Row],[Patient Age]]&lt;=29,"15-29",Table1[[#This Row],[Patient Age]]&lt;=44,"30-44",Table1[[#This Row],[Patient Age]]&lt;=59,"45-59",Table1[[#This Row],[Patient Age]]&lt;=74,"60-74",TRUE,"75+")</f>
        <v>15-29</v>
      </c>
      <c r="P732" t="str" cm="1">
        <f t="array" ref="P732">_xlfn.IFS(Table1[[#This Row],[Patient Waittime]]&lt;=15,"0-15",Table1[[#This Row],[Patient Waittime]]&lt;=30,"16-30",Table1[[#This Row],[Patient Waittime]]&lt;=45,"31-45",Table1[[#This Row],[Patient Waittime]]&lt;=60,"46-60",TRUE,"60+")</f>
        <v>0-15</v>
      </c>
      <c r="Q732">
        <f>--(Table1[[#This Row],[Patient Waittime]]&lt;=30)</f>
        <v>1</v>
      </c>
      <c r="R732">
        <f>--Table1[[#This Row],[Patient Admission Flag]]</f>
        <v>1</v>
      </c>
      <c r="S732">
        <f>--AND(Table1[[#This Row],[WithinTarget]]=1,Table1[[#This Row],[Patient Satisfaction Score]]&gt;=7)</f>
        <v>0</v>
      </c>
      <c r="T732" t="str">
        <f>IF(LEFT(Table1[[#This Row],[Patient Gender]],1)="F","Female","Male")</f>
        <v>Male</v>
      </c>
    </row>
    <row r="733" spans="1:20" x14ac:dyDescent="0.3">
      <c r="A733" t="s">
        <v>837</v>
      </c>
      <c r="B733" s="1">
        <v>45435.965277777781</v>
      </c>
      <c r="C733" t="s">
        <v>13</v>
      </c>
      <c r="D733">
        <v>34</v>
      </c>
      <c r="E733" t="s">
        <v>14</v>
      </c>
      <c r="F733" t="s">
        <v>17</v>
      </c>
      <c r="G733" t="b">
        <v>0</v>
      </c>
      <c r="I733">
        <v>13</v>
      </c>
      <c r="J733" t="b">
        <v>0</v>
      </c>
      <c r="K733">
        <f>YEAR(Table1[[#This Row],[Patient Admission Date]])</f>
        <v>2024</v>
      </c>
      <c r="L733" t="str">
        <f>TEXT(Table1[[#This Row],[Patient Admission Date]],"mmm")</f>
        <v>May</v>
      </c>
      <c r="M733" t="str">
        <f>TEXT(Table1[[#This Row],[Patient Admission Date]],"ddd")</f>
        <v>Thu</v>
      </c>
      <c r="N733" t="str">
        <f>TEXT(INT(HOUR(Table1[[#This Row],[Patient Admission Date]])/3)*3,"00")&amp;"-"&amp;TEXT(INT(HOUR(Table1[[#This Row],[Patient Admission Date]])/3)*3+3,"00")</f>
        <v>21-24</v>
      </c>
      <c r="O733" t="str" cm="1">
        <f t="array" ref="O733">_xlfn.IFS(Table1[[#This Row],[Patient Age]]&lt;=14,"0-14",Table1[[#This Row],[Patient Age]]&lt;=29,"15-29",Table1[[#This Row],[Patient Age]]&lt;=44,"30-44",Table1[[#This Row],[Patient Age]]&lt;=59,"45-59",Table1[[#This Row],[Patient Age]]&lt;=74,"60-74",TRUE,"75+")</f>
        <v>30-44</v>
      </c>
      <c r="P733" t="str" cm="1">
        <f t="array" ref="P733">_xlfn.IFS(Table1[[#This Row],[Patient Waittime]]&lt;=15,"0-15",Table1[[#This Row],[Patient Waittime]]&lt;=30,"16-30",Table1[[#This Row],[Patient Waittime]]&lt;=45,"31-45",Table1[[#This Row],[Patient Waittime]]&lt;=60,"46-60",TRUE,"60+")</f>
        <v>0-15</v>
      </c>
      <c r="Q733">
        <f>--(Table1[[#This Row],[Patient Waittime]]&lt;=30)</f>
        <v>1</v>
      </c>
      <c r="R733">
        <f>--Table1[[#This Row],[Patient Admission Flag]]</f>
        <v>0</v>
      </c>
      <c r="S733">
        <f>--AND(Table1[[#This Row],[WithinTarget]]=1,Table1[[#This Row],[Patient Satisfaction Score]]&gt;=7)</f>
        <v>0</v>
      </c>
      <c r="T733" t="str">
        <f>IF(LEFT(Table1[[#This Row],[Patient Gender]],1)="F","Female","Male")</f>
        <v>Female</v>
      </c>
    </row>
    <row r="734" spans="1:20" x14ac:dyDescent="0.3">
      <c r="A734" t="s">
        <v>838</v>
      </c>
      <c r="B734" s="1">
        <v>45530.575694444444</v>
      </c>
      <c r="C734" t="s">
        <v>13</v>
      </c>
      <c r="D734">
        <v>13</v>
      </c>
      <c r="E734" t="s">
        <v>14</v>
      </c>
      <c r="F734" t="s">
        <v>11</v>
      </c>
      <c r="G734" t="b">
        <v>1</v>
      </c>
      <c r="H734">
        <v>4</v>
      </c>
      <c r="I734">
        <v>10</v>
      </c>
      <c r="J734" t="b">
        <v>1</v>
      </c>
      <c r="K734">
        <f>YEAR(Table1[[#This Row],[Patient Admission Date]])</f>
        <v>2024</v>
      </c>
      <c r="L734" t="str">
        <f>TEXT(Table1[[#This Row],[Patient Admission Date]],"mmm")</f>
        <v>Aug</v>
      </c>
      <c r="M734" t="str">
        <f>TEXT(Table1[[#This Row],[Patient Admission Date]],"ddd")</f>
        <v>Mon</v>
      </c>
      <c r="N734" t="str">
        <f>TEXT(INT(HOUR(Table1[[#This Row],[Patient Admission Date]])/3)*3,"00")&amp;"-"&amp;TEXT(INT(HOUR(Table1[[#This Row],[Patient Admission Date]])/3)*3+3,"00")</f>
        <v>12-15</v>
      </c>
      <c r="O734" t="str" cm="1">
        <f t="array" ref="O734">_xlfn.IFS(Table1[[#This Row],[Patient Age]]&lt;=14,"0-14",Table1[[#This Row],[Patient Age]]&lt;=29,"15-29",Table1[[#This Row],[Patient Age]]&lt;=44,"30-44",Table1[[#This Row],[Patient Age]]&lt;=59,"45-59",Table1[[#This Row],[Patient Age]]&lt;=74,"60-74",TRUE,"75+")</f>
        <v>0-14</v>
      </c>
      <c r="P734" t="str" cm="1">
        <f t="array" ref="P734">_xlfn.IFS(Table1[[#This Row],[Patient Waittime]]&lt;=15,"0-15",Table1[[#This Row],[Patient Waittime]]&lt;=30,"16-30",Table1[[#This Row],[Patient Waittime]]&lt;=45,"31-45",Table1[[#This Row],[Patient Waittime]]&lt;=60,"46-60",TRUE,"60+")</f>
        <v>0-15</v>
      </c>
      <c r="Q734">
        <f>--(Table1[[#This Row],[Patient Waittime]]&lt;=30)</f>
        <v>1</v>
      </c>
      <c r="R734">
        <f>--Table1[[#This Row],[Patient Admission Flag]]</f>
        <v>1</v>
      </c>
      <c r="S734">
        <f>--AND(Table1[[#This Row],[WithinTarget]]=1,Table1[[#This Row],[Patient Satisfaction Score]]&gt;=7)</f>
        <v>0</v>
      </c>
      <c r="T734" t="str">
        <f>IF(LEFT(Table1[[#This Row],[Patient Gender]],1)="F","Female","Male")</f>
        <v>Female</v>
      </c>
    </row>
    <row r="735" spans="1:20" x14ac:dyDescent="0.3">
      <c r="A735" t="s">
        <v>839</v>
      </c>
      <c r="B735" s="1">
        <v>45418.218055555553</v>
      </c>
      <c r="C735" t="s">
        <v>9</v>
      </c>
      <c r="D735">
        <v>63</v>
      </c>
      <c r="E735" t="s">
        <v>19</v>
      </c>
      <c r="F735" t="s">
        <v>15</v>
      </c>
      <c r="G735" t="b">
        <v>1</v>
      </c>
      <c r="H735">
        <v>3</v>
      </c>
      <c r="I735">
        <v>59</v>
      </c>
      <c r="J735" t="b">
        <v>1</v>
      </c>
      <c r="K735">
        <f>YEAR(Table1[[#This Row],[Patient Admission Date]])</f>
        <v>2024</v>
      </c>
      <c r="L735" t="str">
        <f>TEXT(Table1[[#This Row],[Patient Admission Date]],"mmm")</f>
        <v>May</v>
      </c>
      <c r="M735" t="str">
        <f>TEXT(Table1[[#This Row],[Patient Admission Date]],"ddd")</f>
        <v>Mon</v>
      </c>
      <c r="N735" t="str">
        <f>TEXT(INT(HOUR(Table1[[#This Row],[Patient Admission Date]])/3)*3,"00")&amp;"-"&amp;TEXT(INT(HOUR(Table1[[#This Row],[Patient Admission Date]])/3)*3+3,"00")</f>
        <v>03-06</v>
      </c>
      <c r="O735" t="str" cm="1">
        <f t="array" ref="O735">_xlfn.IFS(Table1[[#This Row],[Patient Age]]&lt;=14,"0-14",Table1[[#This Row],[Patient Age]]&lt;=29,"15-29",Table1[[#This Row],[Patient Age]]&lt;=44,"30-44",Table1[[#This Row],[Patient Age]]&lt;=59,"45-59",Table1[[#This Row],[Patient Age]]&lt;=74,"60-74",TRUE,"75+")</f>
        <v>60-74</v>
      </c>
      <c r="P735" t="str" cm="1">
        <f t="array" ref="P735">_xlfn.IFS(Table1[[#This Row],[Patient Waittime]]&lt;=15,"0-15",Table1[[#This Row],[Patient Waittime]]&lt;=30,"16-30",Table1[[#This Row],[Patient Waittime]]&lt;=45,"31-45",Table1[[#This Row],[Patient Waittime]]&lt;=60,"46-60",TRUE,"60+")</f>
        <v>46-60</v>
      </c>
      <c r="Q735">
        <f>--(Table1[[#This Row],[Patient Waittime]]&lt;=30)</f>
        <v>0</v>
      </c>
      <c r="R735">
        <f>--Table1[[#This Row],[Patient Admission Flag]]</f>
        <v>1</v>
      </c>
      <c r="S735">
        <f>--AND(Table1[[#This Row],[WithinTarget]]=1,Table1[[#This Row],[Patient Satisfaction Score]]&gt;=7)</f>
        <v>0</v>
      </c>
      <c r="T735" t="str">
        <f>IF(LEFT(Table1[[#This Row],[Patient Gender]],1)="F","Female","Male")</f>
        <v>Male</v>
      </c>
    </row>
    <row r="736" spans="1:20" x14ac:dyDescent="0.3">
      <c r="A736" t="s">
        <v>840</v>
      </c>
      <c r="B736" s="1">
        <v>45216.083333333336</v>
      </c>
      <c r="C736" t="s">
        <v>13</v>
      </c>
      <c r="D736">
        <v>42</v>
      </c>
      <c r="E736" t="s">
        <v>22</v>
      </c>
      <c r="F736" t="s">
        <v>11</v>
      </c>
      <c r="G736" t="b">
        <v>1</v>
      </c>
      <c r="H736">
        <v>3</v>
      </c>
      <c r="I736">
        <v>54</v>
      </c>
      <c r="J736" t="b">
        <v>1</v>
      </c>
      <c r="K736">
        <f>YEAR(Table1[[#This Row],[Patient Admission Date]])</f>
        <v>2023</v>
      </c>
      <c r="L736" t="str">
        <f>TEXT(Table1[[#This Row],[Patient Admission Date]],"mmm")</f>
        <v>Oct</v>
      </c>
      <c r="M736" t="str">
        <f>TEXT(Table1[[#This Row],[Patient Admission Date]],"ddd")</f>
        <v>Tue</v>
      </c>
      <c r="N736" t="str">
        <f>TEXT(INT(HOUR(Table1[[#This Row],[Patient Admission Date]])/3)*3,"00")&amp;"-"&amp;TEXT(INT(HOUR(Table1[[#This Row],[Patient Admission Date]])/3)*3+3,"00")</f>
        <v>00-03</v>
      </c>
      <c r="O736" t="str" cm="1">
        <f t="array" ref="O736">_xlfn.IFS(Table1[[#This Row],[Patient Age]]&lt;=14,"0-14",Table1[[#This Row],[Patient Age]]&lt;=29,"15-29",Table1[[#This Row],[Patient Age]]&lt;=44,"30-44",Table1[[#This Row],[Patient Age]]&lt;=59,"45-59",Table1[[#This Row],[Patient Age]]&lt;=74,"60-74",TRUE,"75+")</f>
        <v>30-44</v>
      </c>
      <c r="P736" t="str" cm="1">
        <f t="array" ref="P736">_xlfn.IFS(Table1[[#This Row],[Patient Waittime]]&lt;=15,"0-15",Table1[[#This Row],[Patient Waittime]]&lt;=30,"16-30",Table1[[#This Row],[Patient Waittime]]&lt;=45,"31-45",Table1[[#This Row],[Patient Waittime]]&lt;=60,"46-60",TRUE,"60+")</f>
        <v>46-60</v>
      </c>
      <c r="Q736">
        <f>--(Table1[[#This Row],[Patient Waittime]]&lt;=30)</f>
        <v>0</v>
      </c>
      <c r="R736">
        <f>--Table1[[#This Row],[Patient Admission Flag]]</f>
        <v>1</v>
      </c>
      <c r="S736">
        <f>--AND(Table1[[#This Row],[WithinTarget]]=1,Table1[[#This Row],[Patient Satisfaction Score]]&gt;=7)</f>
        <v>0</v>
      </c>
      <c r="T736" t="str">
        <f>IF(LEFT(Table1[[#This Row],[Patient Gender]],1)="F","Female","Male")</f>
        <v>Female</v>
      </c>
    </row>
    <row r="737" spans="1:20" x14ac:dyDescent="0.3">
      <c r="A737" t="s">
        <v>841</v>
      </c>
      <c r="B737" s="1">
        <v>45184.427777777775</v>
      </c>
      <c r="C737" t="s">
        <v>13</v>
      </c>
      <c r="D737">
        <v>47</v>
      </c>
      <c r="E737" t="s">
        <v>18</v>
      </c>
      <c r="F737" t="s">
        <v>11</v>
      </c>
      <c r="G737" t="b">
        <v>0</v>
      </c>
      <c r="H737">
        <v>6</v>
      </c>
      <c r="I737">
        <v>11</v>
      </c>
      <c r="J737" t="b">
        <v>0</v>
      </c>
      <c r="K737">
        <f>YEAR(Table1[[#This Row],[Patient Admission Date]])</f>
        <v>2023</v>
      </c>
      <c r="L737" t="str">
        <f>TEXT(Table1[[#This Row],[Patient Admission Date]],"mmm")</f>
        <v>Sep</v>
      </c>
      <c r="M737" t="str">
        <f>TEXT(Table1[[#This Row],[Patient Admission Date]],"ddd")</f>
        <v>Fri</v>
      </c>
      <c r="N737" t="str">
        <f>TEXT(INT(HOUR(Table1[[#This Row],[Patient Admission Date]])/3)*3,"00")&amp;"-"&amp;TEXT(INT(HOUR(Table1[[#This Row],[Patient Admission Date]])/3)*3+3,"00")</f>
        <v>09-12</v>
      </c>
      <c r="O737" t="str" cm="1">
        <f t="array" ref="O737">_xlfn.IFS(Table1[[#This Row],[Patient Age]]&lt;=14,"0-14",Table1[[#This Row],[Patient Age]]&lt;=29,"15-29",Table1[[#This Row],[Patient Age]]&lt;=44,"30-44",Table1[[#This Row],[Patient Age]]&lt;=59,"45-59",Table1[[#This Row],[Patient Age]]&lt;=74,"60-74",TRUE,"75+")</f>
        <v>45-59</v>
      </c>
      <c r="P737" t="str" cm="1">
        <f t="array" ref="P737">_xlfn.IFS(Table1[[#This Row],[Patient Waittime]]&lt;=15,"0-15",Table1[[#This Row],[Patient Waittime]]&lt;=30,"16-30",Table1[[#This Row],[Patient Waittime]]&lt;=45,"31-45",Table1[[#This Row],[Patient Waittime]]&lt;=60,"46-60",TRUE,"60+")</f>
        <v>0-15</v>
      </c>
      <c r="Q737">
        <f>--(Table1[[#This Row],[Patient Waittime]]&lt;=30)</f>
        <v>1</v>
      </c>
      <c r="R737">
        <f>--Table1[[#This Row],[Patient Admission Flag]]</f>
        <v>0</v>
      </c>
      <c r="S737">
        <f>--AND(Table1[[#This Row],[WithinTarget]]=1,Table1[[#This Row],[Patient Satisfaction Score]]&gt;=7)</f>
        <v>0</v>
      </c>
      <c r="T737" t="str">
        <f>IF(LEFT(Table1[[#This Row],[Patient Gender]],1)="F","Female","Male")</f>
        <v>Female</v>
      </c>
    </row>
    <row r="738" spans="1:20" x14ac:dyDescent="0.3">
      <c r="A738" t="s">
        <v>842</v>
      </c>
      <c r="B738" s="1">
        <v>45594.777777777781</v>
      </c>
      <c r="C738" t="s">
        <v>9</v>
      </c>
      <c r="D738">
        <v>27</v>
      </c>
      <c r="E738" t="s">
        <v>18</v>
      </c>
      <c r="F738" t="s">
        <v>17</v>
      </c>
      <c r="G738" t="b">
        <v>0</v>
      </c>
      <c r="I738">
        <v>43</v>
      </c>
      <c r="J738" t="b">
        <v>0</v>
      </c>
      <c r="K738">
        <f>YEAR(Table1[[#This Row],[Patient Admission Date]])</f>
        <v>2024</v>
      </c>
      <c r="L738" t="str">
        <f>TEXT(Table1[[#This Row],[Patient Admission Date]],"mmm")</f>
        <v>Oct</v>
      </c>
      <c r="M738" t="str">
        <f>TEXT(Table1[[#This Row],[Patient Admission Date]],"ddd")</f>
        <v>Tue</v>
      </c>
      <c r="N738" t="str">
        <f>TEXT(INT(HOUR(Table1[[#This Row],[Patient Admission Date]])/3)*3,"00")&amp;"-"&amp;TEXT(INT(HOUR(Table1[[#This Row],[Patient Admission Date]])/3)*3+3,"00")</f>
        <v>18-21</v>
      </c>
      <c r="O738" t="str" cm="1">
        <f t="array" ref="O738">_xlfn.IFS(Table1[[#This Row],[Patient Age]]&lt;=14,"0-14",Table1[[#This Row],[Patient Age]]&lt;=29,"15-29",Table1[[#This Row],[Patient Age]]&lt;=44,"30-44",Table1[[#This Row],[Patient Age]]&lt;=59,"45-59",Table1[[#This Row],[Patient Age]]&lt;=74,"60-74",TRUE,"75+")</f>
        <v>15-29</v>
      </c>
      <c r="P738" t="str" cm="1">
        <f t="array" ref="P738">_xlfn.IFS(Table1[[#This Row],[Patient Waittime]]&lt;=15,"0-15",Table1[[#This Row],[Patient Waittime]]&lt;=30,"16-30",Table1[[#This Row],[Patient Waittime]]&lt;=45,"31-45",Table1[[#This Row],[Patient Waittime]]&lt;=60,"46-60",TRUE,"60+")</f>
        <v>31-45</v>
      </c>
      <c r="Q738">
        <f>--(Table1[[#This Row],[Patient Waittime]]&lt;=30)</f>
        <v>0</v>
      </c>
      <c r="R738">
        <f>--Table1[[#This Row],[Patient Admission Flag]]</f>
        <v>0</v>
      </c>
      <c r="S738">
        <f>--AND(Table1[[#This Row],[WithinTarget]]=1,Table1[[#This Row],[Patient Satisfaction Score]]&gt;=7)</f>
        <v>0</v>
      </c>
      <c r="T738" t="str">
        <f>IF(LEFT(Table1[[#This Row],[Patient Gender]],1)="F","Female","Male")</f>
        <v>Male</v>
      </c>
    </row>
    <row r="739" spans="1:20" x14ac:dyDescent="0.3">
      <c r="A739" t="s">
        <v>843</v>
      </c>
      <c r="B739" s="1">
        <v>45087.28402777778</v>
      </c>
      <c r="C739" t="s">
        <v>13</v>
      </c>
      <c r="D739">
        <v>38</v>
      </c>
      <c r="E739" t="s">
        <v>10</v>
      </c>
      <c r="F739" t="s">
        <v>23</v>
      </c>
      <c r="G739" t="b">
        <v>0</v>
      </c>
      <c r="H739">
        <v>4</v>
      </c>
      <c r="I739">
        <v>24</v>
      </c>
      <c r="J739" t="b">
        <v>0</v>
      </c>
      <c r="K739">
        <f>YEAR(Table1[[#This Row],[Patient Admission Date]])</f>
        <v>2023</v>
      </c>
      <c r="L739" t="str">
        <f>TEXT(Table1[[#This Row],[Patient Admission Date]],"mmm")</f>
        <v>Jun</v>
      </c>
      <c r="M739" t="str">
        <f>TEXT(Table1[[#This Row],[Patient Admission Date]],"ddd")</f>
        <v>Sat</v>
      </c>
      <c r="N739" t="str">
        <f>TEXT(INT(HOUR(Table1[[#This Row],[Patient Admission Date]])/3)*3,"00")&amp;"-"&amp;TEXT(INT(HOUR(Table1[[#This Row],[Patient Admission Date]])/3)*3+3,"00")</f>
        <v>06-09</v>
      </c>
      <c r="O739" t="str" cm="1">
        <f t="array" ref="O739">_xlfn.IFS(Table1[[#This Row],[Patient Age]]&lt;=14,"0-14",Table1[[#This Row],[Patient Age]]&lt;=29,"15-29",Table1[[#This Row],[Patient Age]]&lt;=44,"30-44",Table1[[#This Row],[Patient Age]]&lt;=59,"45-59",Table1[[#This Row],[Patient Age]]&lt;=74,"60-74",TRUE,"75+")</f>
        <v>30-44</v>
      </c>
      <c r="P739" t="str" cm="1">
        <f t="array" ref="P739">_xlfn.IFS(Table1[[#This Row],[Patient Waittime]]&lt;=15,"0-15",Table1[[#This Row],[Patient Waittime]]&lt;=30,"16-30",Table1[[#This Row],[Patient Waittime]]&lt;=45,"31-45",Table1[[#This Row],[Patient Waittime]]&lt;=60,"46-60",TRUE,"60+")</f>
        <v>16-30</v>
      </c>
      <c r="Q739">
        <f>--(Table1[[#This Row],[Patient Waittime]]&lt;=30)</f>
        <v>1</v>
      </c>
      <c r="R739">
        <f>--Table1[[#This Row],[Patient Admission Flag]]</f>
        <v>0</v>
      </c>
      <c r="S739">
        <f>--AND(Table1[[#This Row],[WithinTarget]]=1,Table1[[#This Row],[Patient Satisfaction Score]]&gt;=7)</f>
        <v>0</v>
      </c>
      <c r="T739" t="str">
        <f>IF(LEFT(Table1[[#This Row],[Patient Gender]],1)="F","Female","Male")</f>
        <v>Female</v>
      </c>
    </row>
    <row r="740" spans="1:20" x14ac:dyDescent="0.3">
      <c r="A740" t="s">
        <v>844</v>
      </c>
      <c r="B740" s="1">
        <v>45500.415277777778</v>
      </c>
      <c r="C740" t="s">
        <v>13</v>
      </c>
      <c r="D740">
        <v>49</v>
      </c>
      <c r="E740" t="s">
        <v>14</v>
      </c>
      <c r="F740" t="s">
        <v>15</v>
      </c>
      <c r="G740" t="b">
        <v>1</v>
      </c>
      <c r="I740">
        <v>50</v>
      </c>
      <c r="J740" t="b">
        <v>1</v>
      </c>
      <c r="K740">
        <f>YEAR(Table1[[#This Row],[Patient Admission Date]])</f>
        <v>2024</v>
      </c>
      <c r="L740" t="str">
        <f>TEXT(Table1[[#This Row],[Patient Admission Date]],"mmm")</f>
        <v>Jul</v>
      </c>
      <c r="M740" t="str">
        <f>TEXT(Table1[[#This Row],[Patient Admission Date]],"ddd")</f>
        <v>Sat</v>
      </c>
      <c r="N740" t="str">
        <f>TEXT(INT(HOUR(Table1[[#This Row],[Patient Admission Date]])/3)*3,"00")&amp;"-"&amp;TEXT(INT(HOUR(Table1[[#This Row],[Patient Admission Date]])/3)*3+3,"00")</f>
        <v>09-12</v>
      </c>
      <c r="O740" t="str" cm="1">
        <f t="array" ref="O740">_xlfn.IFS(Table1[[#This Row],[Patient Age]]&lt;=14,"0-14",Table1[[#This Row],[Patient Age]]&lt;=29,"15-29",Table1[[#This Row],[Patient Age]]&lt;=44,"30-44",Table1[[#This Row],[Patient Age]]&lt;=59,"45-59",Table1[[#This Row],[Patient Age]]&lt;=74,"60-74",TRUE,"75+")</f>
        <v>45-59</v>
      </c>
      <c r="P740" t="str" cm="1">
        <f t="array" ref="P740">_xlfn.IFS(Table1[[#This Row],[Patient Waittime]]&lt;=15,"0-15",Table1[[#This Row],[Patient Waittime]]&lt;=30,"16-30",Table1[[#This Row],[Patient Waittime]]&lt;=45,"31-45",Table1[[#This Row],[Patient Waittime]]&lt;=60,"46-60",TRUE,"60+")</f>
        <v>46-60</v>
      </c>
      <c r="Q740">
        <f>--(Table1[[#This Row],[Patient Waittime]]&lt;=30)</f>
        <v>0</v>
      </c>
      <c r="R740">
        <f>--Table1[[#This Row],[Patient Admission Flag]]</f>
        <v>1</v>
      </c>
      <c r="S740">
        <f>--AND(Table1[[#This Row],[WithinTarget]]=1,Table1[[#This Row],[Patient Satisfaction Score]]&gt;=7)</f>
        <v>0</v>
      </c>
      <c r="T740" t="str">
        <f>IF(LEFT(Table1[[#This Row],[Patient Gender]],1)="F","Female","Male")</f>
        <v>Female</v>
      </c>
    </row>
    <row r="741" spans="1:20" x14ac:dyDescent="0.3">
      <c r="A741" t="s">
        <v>845</v>
      </c>
      <c r="B741" s="1">
        <v>45508.413888888892</v>
      </c>
      <c r="C741" t="s">
        <v>9</v>
      </c>
      <c r="D741">
        <v>39</v>
      </c>
      <c r="E741" t="s">
        <v>14</v>
      </c>
      <c r="F741" t="s">
        <v>15</v>
      </c>
      <c r="G741" t="b">
        <v>1</v>
      </c>
      <c r="I741">
        <v>55</v>
      </c>
      <c r="J741" t="b">
        <v>1</v>
      </c>
      <c r="K741">
        <f>YEAR(Table1[[#This Row],[Patient Admission Date]])</f>
        <v>2024</v>
      </c>
      <c r="L741" t="str">
        <f>TEXT(Table1[[#This Row],[Patient Admission Date]],"mmm")</f>
        <v>Aug</v>
      </c>
      <c r="M741" t="str">
        <f>TEXT(Table1[[#This Row],[Patient Admission Date]],"ddd")</f>
        <v>Sun</v>
      </c>
      <c r="N741" t="str">
        <f>TEXT(INT(HOUR(Table1[[#This Row],[Patient Admission Date]])/3)*3,"00")&amp;"-"&amp;TEXT(INT(HOUR(Table1[[#This Row],[Patient Admission Date]])/3)*3+3,"00")</f>
        <v>09-12</v>
      </c>
      <c r="O741" t="str" cm="1">
        <f t="array" ref="O741">_xlfn.IFS(Table1[[#This Row],[Patient Age]]&lt;=14,"0-14",Table1[[#This Row],[Patient Age]]&lt;=29,"15-29",Table1[[#This Row],[Patient Age]]&lt;=44,"30-44",Table1[[#This Row],[Patient Age]]&lt;=59,"45-59",Table1[[#This Row],[Patient Age]]&lt;=74,"60-74",TRUE,"75+")</f>
        <v>30-44</v>
      </c>
      <c r="P741" t="str" cm="1">
        <f t="array" ref="P741">_xlfn.IFS(Table1[[#This Row],[Patient Waittime]]&lt;=15,"0-15",Table1[[#This Row],[Patient Waittime]]&lt;=30,"16-30",Table1[[#This Row],[Patient Waittime]]&lt;=45,"31-45",Table1[[#This Row],[Patient Waittime]]&lt;=60,"46-60",TRUE,"60+")</f>
        <v>46-60</v>
      </c>
      <c r="Q741">
        <f>--(Table1[[#This Row],[Patient Waittime]]&lt;=30)</f>
        <v>0</v>
      </c>
      <c r="R741">
        <f>--Table1[[#This Row],[Patient Admission Flag]]</f>
        <v>1</v>
      </c>
      <c r="S741">
        <f>--AND(Table1[[#This Row],[WithinTarget]]=1,Table1[[#This Row],[Patient Satisfaction Score]]&gt;=7)</f>
        <v>0</v>
      </c>
      <c r="T741" t="str">
        <f>IF(LEFT(Table1[[#This Row],[Patient Gender]],1)="F","Female","Male")</f>
        <v>Male</v>
      </c>
    </row>
    <row r="742" spans="1:20" x14ac:dyDescent="0.3">
      <c r="A742" t="s">
        <v>846</v>
      </c>
      <c r="B742" s="1">
        <v>45047.942361111112</v>
      </c>
      <c r="C742" t="s">
        <v>13</v>
      </c>
      <c r="D742">
        <v>31</v>
      </c>
      <c r="E742" t="s">
        <v>14</v>
      </c>
      <c r="F742" t="s">
        <v>26</v>
      </c>
      <c r="G742" t="b">
        <v>1</v>
      </c>
      <c r="I742">
        <v>41</v>
      </c>
      <c r="J742" t="b">
        <v>1</v>
      </c>
      <c r="K742">
        <f>YEAR(Table1[[#This Row],[Patient Admission Date]])</f>
        <v>2023</v>
      </c>
      <c r="L742" t="str">
        <f>TEXT(Table1[[#This Row],[Patient Admission Date]],"mmm")</f>
        <v>May</v>
      </c>
      <c r="M742" t="str">
        <f>TEXT(Table1[[#This Row],[Patient Admission Date]],"ddd")</f>
        <v>Mon</v>
      </c>
      <c r="N742" t="str">
        <f>TEXT(INT(HOUR(Table1[[#This Row],[Patient Admission Date]])/3)*3,"00")&amp;"-"&amp;TEXT(INT(HOUR(Table1[[#This Row],[Patient Admission Date]])/3)*3+3,"00")</f>
        <v>21-24</v>
      </c>
      <c r="O742" t="str" cm="1">
        <f t="array" ref="O742">_xlfn.IFS(Table1[[#This Row],[Patient Age]]&lt;=14,"0-14",Table1[[#This Row],[Patient Age]]&lt;=29,"15-29",Table1[[#This Row],[Patient Age]]&lt;=44,"30-44",Table1[[#This Row],[Patient Age]]&lt;=59,"45-59",Table1[[#This Row],[Patient Age]]&lt;=74,"60-74",TRUE,"75+")</f>
        <v>30-44</v>
      </c>
      <c r="P742" t="str" cm="1">
        <f t="array" ref="P742">_xlfn.IFS(Table1[[#This Row],[Patient Waittime]]&lt;=15,"0-15",Table1[[#This Row],[Patient Waittime]]&lt;=30,"16-30",Table1[[#This Row],[Patient Waittime]]&lt;=45,"31-45",Table1[[#This Row],[Patient Waittime]]&lt;=60,"46-60",TRUE,"60+")</f>
        <v>31-45</v>
      </c>
      <c r="Q742">
        <f>--(Table1[[#This Row],[Patient Waittime]]&lt;=30)</f>
        <v>0</v>
      </c>
      <c r="R742">
        <f>--Table1[[#This Row],[Patient Admission Flag]]</f>
        <v>1</v>
      </c>
      <c r="S742">
        <f>--AND(Table1[[#This Row],[WithinTarget]]=1,Table1[[#This Row],[Patient Satisfaction Score]]&gt;=7)</f>
        <v>0</v>
      </c>
      <c r="T742" t="str">
        <f>IF(LEFT(Table1[[#This Row],[Patient Gender]],1)="F","Female","Male")</f>
        <v>Female</v>
      </c>
    </row>
    <row r="743" spans="1:20" x14ac:dyDescent="0.3">
      <c r="A743" t="s">
        <v>847</v>
      </c>
      <c r="B743" s="1">
        <v>45568.568749999999</v>
      </c>
      <c r="C743" t="s">
        <v>13</v>
      </c>
      <c r="D743">
        <v>16</v>
      </c>
      <c r="E743" t="s">
        <v>14</v>
      </c>
      <c r="F743" t="s">
        <v>11</v>
      </c>
      <c r="G743" t="b">
        <v>1</v>
      </c>
      <c r="I743">
        <v>20</v>
      </c>
      <c r="J743" t="b">
        <v>1</v>
      </c>
      <c r="K743">
        <f>YEAR(Table1[[#This Row],[Patient Admission Date]])</f>
        <v>2024</v>
      </c>
      <c r="L743" t="str">
        <f>TEXT(Table1[[#This Row],[Patient Admission Date]],"mmm")</f>
        <v>Oct</v>
      </c>
      <c r="M743" t="str">
        <f>TEXT(Table1[[#This Row],[Patient Admission Date]],"ddd")</f>
        <v>Thu</v>
      </c>
      <c r="N743" t="str">
        <f>TEXT(INT(HOUR(Table1[[#This Row],[Patient Admission Date]])/3)*3,"00")&amp;"-"&amp;TEXT(INT(HOUR(Table1[[#This Row],[Patient Admission Date]])/3)*3+3,"00")</f>
        <v>12-15</v>
      </c>
      <c r="O743" t="str" cm="1">
        <f t="array" ref="O743">_xlfn.IFS(Table1[[#This Row],[Patient Age]]&lt;=14,"0-14",Table1[[#This Row],[Patient Age]]&lt;=29,"15-29",Table1[[#This Row],[Patient Age]]&lt;=44,"30-44",Table1[[#This Row],[Patient Age]]&lt;=59,"45-59",Table1[[#This Row],[Patient Age]]&lt;=74,"60-74",TRUE,"75+")</f>
        <v>15-29</v>
      </c>
      <c r="P743" t="str" cm="1">
        <f t="array" ref="P743">_xlfn.IFS(Table1[[#This Row],[Patient Waittime]]&lt;=15,"0-15",Table1[[#This Row],[Patient Waittime]]&lt;=30,"16-30",Table1[[#This Row],[Patient Waittime]]&lt;=45,"31-45",Table1[[#This Row],[Patient Waittime]]&lt;=60,"46-60",TRUE,"60+")</f>
        <v>16-30</v>
      </c>
      <c r="Q743">
        <f>--(Table1[[#This Row],[Patient Waittime]]&lt;=30)</f>
        <v>1</v>
      </c>
      <c r="R743">
        <f>--Table1[[#This Row],[Patient Admission Flag]]</f>
        <v>1</v>
      </c>
      <c r="S743">
        <f>--AND(Table1[[#This Row],[WithinTarget]]=1,Table1[[#This Row],[Patient Satisfaction Score]]&gt;=7)</f>
        <v>0</v>
      </c>
      <c r="T743" t="str">
        <f>IF(LEFT(Table1[[#This Row],[Patient Gender]],1)="F","Female","Male")</f>
        <v>Female</v>
      </c>
    </row>
    <row r="744" spans="1:20" x14ac:dyDescent="0.3">
      <c r="A744" t="s">
        <v>848</v>
      </c>
      <c r="B744" s="1">
        <v>45525.234722222223</v>
      </c>
      <c r="C744" t="s">
        <v>9</v>
      </c>
      <c r="D744">
        <v>46</v>
      </c>
      <c r="E744" t="s">
        <v>19</v>
      </c>
      <c r="F744" t="s">
        <v>23</v>
      </c>
      <c r="G744" t="b">
        <v>1</v>
      </c>
      <c r="I744">
        <v>26</v>
      </c>
      <c r="J744" t="b">
        <v>1</v>
      </c>
      <c r="K744">
        <f>YEAR(Table1[[#This Row],[Patient Admission Date]])</f>
        <v>2024</v>
      </c>
      <c r="L744" t="str">
        <f>TEXT(Table1[[#This Row],[Patient Admission Date]],"mmm")</f>
        <v>Aug</v>
      </c>
      <c r="M744" t="str">
        <f>TEXT(Table1[[#This Row],[Patient Admission Date]],"ddd")</f>
        <v>Wed</v>
      </c>
      <c r="N744" t="str">
        <f>TEXT(INT(HOUR(Table1[[#This Row],[Patient Admission Date]])/3)*3,"00")&amp;"-"&amp;TEXT(INT(HOUR(Table1[[#This Row],[Patient Admission Date]])/3)*3+3,"00")</f>
        <v>03-06</v>
      </c>
      <c r="O744" t="str" cm="1">
        <f t="array" ref="O744">_xlfn.IFS(Table1[[#This Row],[Patient Age]]&lt;=14,"0-14",Table1[[#This Row],[Patient Age]]&lt;=29,"15-29",Table1[[#This Row],[Patient Age]]&lt;=44,"30-44",Table1[[#This Row],[Patient Age]]&lt;=59,"45-59",Table1[[#This Row],[Patient Age]]&lt;=74,"60-74",TRUE,"75+")</f>
        <v>45-59</v>
      </c>
      <c r="P744" t="str" cm="1">
        <f t="array" ref="P744">_xlfn.IFS(Table1[[#This Row],[Patient Waittime]]&lt;=15,"0-15",Table1[[#This Row],[Patient Waittime]]&lt;=30,"16-30",Table1[[#This Row],[Patient Waittime]]&lt;=45,"31-45",Table1[[#This Row],[Patient Waittime]]&lt;=60,"46-60",TRUE,"60+")</f>
        <v>16-30</v>
      </c>
      <c r="Q744">
        <f>--(Table1[[#This Row],[Patient Waittime]]&lt;=30)</f>
        <v>1</v>
      </c>
      <c r="R744">
        <f>--Table1[[#This Row],[Patient Admission Flag]]</f>
        <v>1</v>
      </c>
      <c r="S744">
        <f>--AND(Table1[[#This Row],[WithinTarget]]=1,Table1[[#This Row],[Patient Satisfaction Score]]&gt;=7)</f>
        <v>0</v>
      </c>
      <c r="T744" t="str">
        <f>IF(LEFT(Table1[[#This Row],[Patient Gender]],1)="F","Female","Male")</f>
        <v>Male</v>
      </c>
    </row>
    <row r="745" spans="1:20" x14ac:dyDescent="0.3">
      <c r="A745" t="s">
        <v>849</v>
      </c>
      <c r="B745" s="1">
        <v>45081.925694444442</v>
      </c>
      <c r="C745" t="s">
        <v>9</v>
      </c>
      <c r="D745">
        <v>14</v>
      </c>
      <c r="E745" t="s">
        <v>19</v>
      </c>
      <c r="F745" t="s">
        <v>17</v>
      </c>
      <c r="G745" t="b">
        <v>0</v>
      </c>
      <c r="I745">
        <v>12</v>
      </c>
      <c r="J745" t="b">
        <v>0</v>
      </c>
      <c r="K745">
        <f>YEAR(Table1[[#This Row],[Patient Admission Date]])</f>
        <v>2023</v>
      </c>
      <c r="L745" t="str">
        <f>TEXT(Table1[[#This Row],[Patient Admission Date]],"mmm")</f>
        <v>Jun</v>
      </c>
      <c r="M745" t="str">
        <f>TEXT(Table1[[#This Row],[Patient Admission Date]],"ddd")</f>
        <v>Sun</v>
      </c>
      <c r="N745" t="str">
        <f>TEXT(INT(HOUR(Table1[[#This Row],[Patient Admission Date]])/3)*3,"00")&amp;"-"&amp;TEXT(INT(HOUR(Table1[[#This Row],[Patient Admission Date]])/3)*3+3,"00")</f>
        <v>21-24</v>
      </c>
      <c r="O745" t="str" cm="1">
        <f t="array" ref="O745">_xlfn.IFS(Table1[[#This Row],[Patient Age]]&lt;=14,"0-14",Table1[[#This Row],[Patient Age]]&lt;=29,"15-29",Table1[[#This Row],[Patient Age]]&lt;=44,"30-44",Table1[[#This Row],[Patient Age]]&lt;=59,"45-59",Table1[[#This Row],[Patient Age]]&lt;=74,"60-74",TRUE,"75+")</f>
        <v>0-14</v>
      </c>
      <c r="P745" t="str" cm="1">
        <f t="array" ref="P745">_xlfn.IFS(Table1[[#This Row],[Patient Waittime]]&lt;=15,"0-15",Table1[[#This Row],[Patient Waittime]]&lt;=30,"16-30",Table1[[#This Row],[Patient Waittime]]&lt;=45,"31-45",Table1[[#This Row],[Patient Waittime]]&lt;=60,"46-60",TRUE,"60+")</f>
        <v>0-15</v>
      </c>
      <c r="Q745">
        <f>--(Table1[[#This Row],[Patient Waittime]]&lt;=30)</f>
        <v>1</v>
      </c>
      <c r="R745">
        <f>--Table1[[#This Row],[Patient Admission Flag]]</f>
        <v>0</v>
      </c>
      <c r="S745">
        <f>--AND(Table1[[#This Row],[WithinTarget]]=1,Table1[[#This Row],[Patient Satisfaction Score]]&gt;=7)</f>
        <v>0</v>
      </c>
      <c r="T745" t="str">
        <f>IF(LEFT(Table1[[#This Row],[Patient Gender]],1)="F","Female","Male")</f>
        <v>Male</v>
      </c>
    </row>
    <row r="746" spans="1:20" x14ac:dyDescent="0.3">
      <c r="A746" t="s">
        <v>850</v>
      </c>
      <c r="B746" s="1">
        <v>45219.106249999997</v>
      </c>
      <c r="C746" t="s">
        <v>9</v>
      </c>
      <c r="D746">
        <v>71</v>
      </c>
      <c r="E746" t="s">
        <v>19</v>
      </c>
      <c r="F746" t="s">
        <v>15</v>
      </c>
      <c r="G746" t="b">
        <v>0</v>
      </c>
      <c r="I746">
        <v>30</v>
      </c>
      <c r="J746" t="b">
        <v>0</v>
      </c>
      <c r="K746">
        <f>YEAR(Table1[[#This Row],[Patient Admission Date]])</f>
        <v>2023</v>
      </c>
      <c r="L746" t="str">
        <f>TEXT(Table1[[#This Row],[Patient Admission Date]],"mmm")</f>
        <v>Oct</v>
      </c>
      <c r="M746" t="str">
        <f>TEXT(Table1[[#This Row],[Patient Admission Date]],"ddd")</f>
        <v>Fri</v>
      </c>
      <c r="N746" t="str">
        <f>TEXT(INT(HOUR(Table1[[#This Row],[Patient Admission Date]])/3)*3,"00")&amp;"-"&amp;TEXT(INT(HOUR(Table1[[#This Row],[Patient Admission Date]])/3)*3+3,"00")</f>
        <v>00-03</v>
      </c>
      <c r="O746" t="str" cm="1">
        <f t="array" ref="O746">_xlfn.IFS(Table1[[#This Row],[Patient Age]]&lt;=14,"0-14",Table1[[#This Row],[Patient Age]]&lt;=29,"15-29",Table1[[#This Row],[Patient Age]]&lt;=44,"30-44",Table1[[#This Row],[Patient Age]]&lt;=59,"45-59",Table1[[#This Row],[Patient Age]]&lt;=74,"60-74",TRUE,"75+")</f>
        <v>60-74</v>
      </c>
      <c r="P746" t="str" cm="1">
        <f t="array" ref="P746">_xlfn.IFS(Table1[[#This Row],[Patient Waittime]]&lt;=15,"0-15",Table1[[#This Row],[Patient Waittime]]&lt;=30,"16-30",Table1[[#This Row],[Patient Waittime]]&lt;=45,"31-45",Table1[[#This Row],[Patient Waittime]]&lt;=60,"46-60",TRUE,"60+")</f>
        <v>16-30</v>
      </c>
      <c r="Q746">
        <f>--(Table1[[#This Row],[Patient Waittime]]&lt;=30)</f>
        <v>1</v>
      </c>
      <c r="R746">
        <f>--Table1[[#This Row],[Patient Admission Flag]]</f>
        <v>0</v>
      </c>
      <c r="S746">
        <f>--AND(Table1[[#This Row],[WithinTarget]]=1,Table1[[#This Row],[Patient Satisfaction Score]]&gt;=7)</f>
        <v>0</v>
      </c>
      <c r="T746" t="str">
        <f>IF(LEFT(Table1[[#This Row],[Patient Gender]],1)="F","Female","Male")</f>
        <v>Male</v>
      </c>
    </row>
    <row r="747" spans="1:20" x14ac:dyDescent="0.3">
      <c r="A747" t="s">
        <v>851</v>
      </c>
      <c r="B747" s="1">
        <v>45475.295138888891</v>
      </c>
      <c r="C747" t="s">
        <v>13</v>
      </c>
      <c r="D747">
        <v>18</v>
      </c>
      <c r="E747" t="s">
        <v>22</v>
      </c>
      <c r="F747" t="s">
        <v>11</v>
      </c>
      <c r="G747" t="b">
        <v>0</v>
      </c>
      <c r="I747">
        <v>27</v>
      </c>
      <c r="J747" t="b">
        <v>0</v>
      </c>
      <c r="K747">
        <f>YEAR(Table1[[#This Row],[Patient Admission Date]])</f>
        <v>2024</v>
      </c>
      <c r="L747" t="str">
        <f>TEXT(Table1[[#This Row],[Patient Admission Date]],"mmm")</f>
        <v>Jul</v>
      </c>
      <c r="M747" t="str">
        <f>TEXT(Table1[[#This Row],[Patient Admission Date]],"ddd")</f>
        <v>Tue</v>
      </c>
      <c r="N747" t="str">
        <f>TEXT(INT(HOUR(Table1[[#This Row],[Patient Admission Date]])/3)*3,"00")&amp;"-"&amp;TEXT(INT(HOUR(Table1[[#This Row],[Patient Admission Date]])/3)*3+3,"00")</f>
        <v>06-09</v>
      </c>
      <c r="O747" t="str" cm="1">
        <f t="array" ref="O747">_xlfn.IFS(Table1[[#This Row],[Patient Age]]&lt;=14,"0-14",Table1[[#This Row],[Patient Age]]&lt;=29,"15-29",Table1[[#This Row],[Patient Age]]&lt;=44,"30-44",Table1[[#This Row],[Patient Age]]&lt;=59,"45-59",Table1[[#This Row],[Patient Age]]&lt;=74,"60-74",TRUE,"75+")</f>
        <v>15-29</v>
      </c>
      <c r="P747" t="str" cm="1">
        <f t="array" ref="P747">_xlfn.IFS(Table1[[#This Row],[Patient Waittime]]&lt;=15,"0-15",Table1[[#This Row],[Patient Waittime]]&lt;=30,"16-30",Table1[[#This Row],[Patient Waittime]]&lt;=45,"31-45",Table1[[#This Row],[Patient Waittime]]&lt;=60,"46-60",TRUE,"60+")</f>
        <v>16-30</v>
      </c>
      <c r="Q747">
        <f>--(Table1[[#This Row],[Patient Waittime]]&lt;=30)</f>
        <v>1</v>
      </c>
      <c r="R747">
        <f>--Table1[[#This Row],[Patient Admission Flag]]</f>
        <v>0</v>
      </c>
      <c r="S747">
        <f>--AND(Table1[[#This Row],[WithinTarget]]=1,Table1[[#This Row],[Patient Satisfaction Score]]&gt;=7)</f>
        <v>0</v>
      </c>
      <c r="T747" t="str">
        <f>IF(LEFT(Table1[[#This Row],[Patient Gender]],1)="F","Female","Male")</f>
        <v>Female</v>
      </c>
    </row>
    <row r="748" spans="1:20" x14ac:dyDescent="0.3">
      <c r="A748" t="s">
        <v>852</v>
      </c>
      <c r="B748" s="1">
        <v>45092.224999999999</v>
      </c>
      <c r="C748" t="s">
        <v>9</v>
      </c>
      <c r="D748">
        <v>1</v>
      </c>
      <c r="E748" t="s">
        <v>22</v>
      </c>
      <c r="F748" t="s">
        <v>11</v>
      </c>
      <c r="G748" t="b">
        <v>0</v>
      </c>
      <c r="I748">
        <v>39</v>
      </c>
      <c r="J748" t="b">
        <v>0</v>
      </c>
      <c r="K748">
        <f>YEAR(Table1[[#This Row],[Patient Admission Date]])</f>
        <v>2023</v>
      </c>
      <c r="L748" t="str">
        <f>TEXT(Table1[[#This Row],[Patient Admission Date]],"mmm")</f>
        <v>Jun</v>
      </c>
      <c r="M748" t="str">
        <f>TEXT(Table1[[#This Row],[Patient Admission Date]],"ddd")</f>
        <v>Thu</v>
      </c>
      <c r="N748" t="str">
        <f>TEXT(INT(HOUR(Table1[[#This Row],[Patient Admission Date]])/3)*3,"00")&amp;"-"&amp;TEXT(INT(HOUR(Table1[[#This Row],[Patient Admission Date]])/3)*3+3,"00")</f>
        <v>03-06</v>
      </c>
      <c r="O748" t="str" cm="1">
        <f t="array" ref="O748">_xlfn.IFS(Table1[[#This Row],[Patient Age]]&lt;=14,"0-14",Table1[[#This Row],[Patient Age]]&lt;=29,"15-29",Table1[[#This Row],[Patient Age]]&lt;=44,"30-44",Table1[[#This Row],[Patient Age]]&lt;=59,"45-59",Table1[[#This Row],[Patient Age]]&lt;=74,"60-74",TRUE,"75+")</f>
        <v>0-14</v>
      </c>
      <c r="P748" t="str" cm="1">
        <f t="array" ref="P748">_xlfn.IFS(Table1[[#This Row],[Patient Waittime]]&lt;=15,"0-15",Table1[[#This Row],[Patient Waittime]]&lt;=30,"16-30",Table1[[#This Row],[Patient Waittime]]&lt;=45,"31-45",Table1[[#This Row],[Patient Waittime]]&lt;=60,"46-60",TRUE,"60+")</f>
        <v>31-45</v>
      </c>
      <c r="Q748">
        <f>--(Table1[[#This Row],[Patient Waittime]]&lt;=30)</f>
        <v>0</v>
      </c>
      <c r="R748">
        <f>--Table1[[#This Row],[Patient Admission Flag]]</f>
        <v>0</v>
      </c>
      <c r="S748">
        <f>--AND(Table1[[#This Row],[WithinTarget]]=1,Table1[[#This Row],[Patient Satisfaction Score]]&gt;=7)</f>
        <v>0</v>
      </c>
      <c r="T748" t="str">
        <f>IF(LEFT(Table1[[#This Row],[Patient Gender]],1)="F","Female","Male")</f>
        <v>Male</v>
      </c>
    </row>
    <row r="749" spans="1:20" x14ac:dyDescent="0.3">
      <c r="A749" t="s">
        <v>853</v>
      </c>
      <c r="B749" s="1">
        <v>45533.670138888891</v>
      </c>
      <c r="C749" t="s">
        <v>9</v>
      </c>
      <c r="D749">
        <v>71</v>
      </c>
      <c r="E749" t="s">
        <v>19</v>
      </c>
      <c r="F749" t="s">
        <v>11</v>
      </c>
      <c r="G749" t="b">
        <v>1</v>
      </c>
      <c r="I749">
        <v>21</v>
      </c>
      <c r="J749" t="b">
        <v>1</v>
      </c>
      <c r="K749">
        <f>YEAR(Table1[[#This Row],[Patient Admission Date]])</f>
        <v>2024</v>
      </c>
      <c r="L749" t="str">
        <f>TEXT(Table1[[#This Row],[Patient Admission Date]],"mmm")</f>
        <v>Aug</v>
      </c>
      <c r="M749" t="str">
        <f>TEXT(Table1[[#This Row],[Patient Admission Date]],"ddd")</f>
        <v>Thu</v>
      </c>
      <c r="N749" t="str">
        <f>TEXT(INT(HOUR(Table1[[#This Row],[Patient Admission Date]])/3)*3,"00")&amp;"-"&amp;TEXT(INT(HOUR(Table1[[#This Row],[Patient Admission Date]])/3)*3+3,"00")</f>
        <v>15-18</v>
      </c>
      <c r="O749" t="str" cm="1">
        <f t="array" ref="O749">_xlfn.IFS(Table1[[#This Row],[Patient Age]]&lt;=14,"0-14",Table1[[#This Row],[Patient Age]]&lt;=29,"15-29",Table1[[#This Row],[Patient Age]]&lt;=44,"30-44",Table1[[#This Row],[Patient Age]]&lt;=59,"45-59",Table1[[#This Row],[Patient Age]]&lt;=74,"60-74",TRUE,"75+")</f>
        <v>60-74</v>
      </c>
      <c r="P749" t="str" cm="1">
        <f t="array" ref="P749">_xlfn.IFS(Table1[[#This Row],[Patient Waittime]]&lt;=15,"0-15",Table1[[#This Row],[Patient Waittime]]&lt;=30,"16-30",Table1[[#This Row],[Patient Waittime]]&lt;=45,"31-45",Table1[[#This Row],[Patient Waittime]]&lt;=60,"46-60",TRUE,"60+")</f>
        <v>16-30</v>
      </c>
      <c r="Q749">
        <f>--(Table1[[#This Row],[Patient Waittime]]&lt;=30)</f>
        <v>1</v>
      </c>
      <c r="R749">
        <f>--Table1[[#This Row],[Patient Admission Flag]]</f>
        <v>1</v>
      </c>
      <c r="S749">
        <f>--AND(Table1[[#This Row],[WithinTarget]]=1,Table1[[#This Row],[Patient Satisfaction Score]]&gt;=7)</f>
        <v>0</v>
      </c>
      <c r="T749" t="str">
        <f>IF(LEFT(Table1[[#This Row],[Patient Gender]],1)="F","Female","Male")</f>
        <v>Male</v>
      </c>
    </row>
    <row r="750" spans="1:20" x14ac:dyDescent="0.3">
      <c r="A750" t="s">
        <v>854</v>
      </c>
      <c r="B750" s="1">
        <v>45203.161111111112</v>
      </c>
      <c r="C750" t="s">
        <v>9</v>
      </c>
      <c r="D750">
        <v>32</v>
      </c>
      <c r="E750" t="s">
        <v>18</v>
      </c>
      <c r="F750" t="s">
        <v>28</v>
      </c>
      <c r="G750" t="b">
        <v>0</v>
      </c>
      <c r="I750">
        <v>41</v>
      </c>
      <c r="J750" t="b">
        <v>0</v>
      </c>
      <c r="K750">
        <f>YEAR(Table1[[#This Row],[Patient Admission Date]])</f>
        <v>2023</v>
      </c>
      <c r="L750" t="str">
        <f>TEXT(Table1[[#This Row],[Patient Admission Date]],"mmm")</f>
        <v>Oct</v>
      </c>
      <c r="M750" t="str">
        <f>TEXT(Table1[[#This Row],[Patient Admission Date]],"ddd")</f>
        <v>Wed</v>
      </c>
      <c r="N750" t="str">
        <f>TEXT(INT(HOUR(Table1[[#This Row],[Patient Admission Date]])/3)*3,"00")&amp;"-"&amp;TEXT(INT(HOUR(Table1[[#This Row],[Patient Admission Date]])/3)*3+3,"00")</f>
        <v>03-06</v>
      </c>
      <c r="O750" t="str" cm="1">
        <f t="array" ref="O750">_xlfn.IFS(Table1[[#This Row],[Patient Age]]&lt;=14,"0-14",Table1[[#This Row],[Patient Age]]&lt;=29,"15-29",Table1[[#This Row],[Patient Age]]&lt;=44,"30-44",Table1[[#This Row],[Patient Age]]&lt;=59,"45-59",Table1[[#This Row],[Patient Age]]&lt;=74,"60-74",TRUE,"75+")</f>
        <v>30-44</v>
      </c>
      <c r="P750" t="str" cm="1">
        <f t="array" ref="P750">_xlfn.IFS(Table1[[#This Row],[Patient Waittime]]&lt;=15,"0-15",Table1[[#This Row],[Patient Waittime]]&lt;=30,"16-30",Table1[[#This Row],[Patient Waittime]]&lt;=45,"31-45",Table1[[#This Row],[Patient Waittime]]&lt;=60,"46-60",TRUE,"60+")</f>
        <v>31-45</v>
      </c>
      <c r="Q750">
        <f>--(Table1[[#This Row],[Patient Waittime]]&lt;=30)</f>
        <v>0</v>
      </c>
      <c r="R750">
        <f>--Table1[[#This Row],[Patient Admission Flag]]</f>
        <v>0</v>
      </c>
      <c r="S750">
        <f>--AND(Table1[[#This Row],[WithinTarget]]=1,Table1[[#This Row],[Patient Satisfaction Score]]&gt;=7)</f>
        <v>0</v>
      </c>
      <c r="T750" t="str">
        <f>IF(LEFT(Table1[[#This Row],[Patient Gender]],1)="F","Female","Male")</f>
        <v>Male</v>
      </c>
    </row>
    <row r="751" spans="1:20" x14ac:dyDescent="0.3">
      <c r="A751" t="s">
        <v>855</v>
      </c>
      <c r="B751" s="1">
        <v>45332.925694444442</v>
      </c>
      <c r="C751" t="s">
        <v>13</v>
      </c>
      <c r="D751">
        <v>5</v>
      </c>
      <c r="E751" t="s">
        <v>12</v>
      </c>
      <c r="F751" t="s">
        <v>11</v>
      </c>
      <c r="G751" t="b">
        <v>1</v>
      </c>
      <c r="H751">
        <v>2</v>
      </c>
      <c r="I751">
        <v>54</v>
      </c>
      <c r="J751" t="b">
        <v>1</v>
      </c>
      <c r="K751">
        <f>YEAR(Table1[[#This Row],[Patient Admission Date]])</f>
        <v>2024</v>
      </c>
      <c r="L751" t="str">
        <f>TEXT(Table1[[#This Row],[Patient Admission Date]],"mmm")</f>
        <v>Feb</v>
      </c>
      <c r="M751" t="str">
        <f>TEXT(Table1[[#This Row],[Patient Admission Date]],"ddd")</f>
        <v>Sat</v>
      </c>
      <c r="N751" t="str">
        <f>TEXT(INT(HOUR(Table1[[#This Row],[Patient Admission Date]])/3)*3,"00")&amp;"-"&amp;TEXT(INT(HOUR(Table1[[#This Row],[Patient Admission Date]])/3)*3+3,"00")</f>
        <v>21-24</v>
      </c>
      <c r="O751" t="str" cm="1">
        <f t="array" ref="O751">_xlfn.IFS(Table1[[#This Row],[Patient Age]]&lt;=14,"0-14",Table1[[#This Row],[Patient Age]]&lt;=29,"15-29",Table1[[#This Row],[Patient Age]]&lt;=44,"30-44",Table1[[#This Row],[Patient Age]]&lt;=59,"45-59",Table1[[#This Row],[Patient Age]]&lt;=74,"60-74",TRUE,"75+")</f>
        <v>0-14</v>
      </c>
      <c r="P751" t="str" cm="1">
        <f t="array" ref="P751">_xlfn.IFS(Table1[[#This Row],[Patient Waittime]]&lt;=15,"0-15",Table1[[#This Row],[Patient Waittime]]&lt;=30,"16-30",Table1[[#This Row],[Patient Waittime]]&lt;=45,"31-45",Table1[[#This Row],[Patient Waittime]]&lt;=60,"46-60",TRUE,"60+")</f>
        <v>46-60</v>
      </c>
      <c r="Q751">
        <f>--(Table1[[#This Row],[Patient Waittime]]&lt;=30)</f>
        <v>0</v>
      </c>
      <c r="R751">
        <f>--Table1[[#This Row],[Patient Admission Flag]]</f>
        <v>1</v>
      </c>
      <c r="S751">
        <f>--AND(Table1[[#This Row],[WithinTarget]]=1,Table1[[#This Row],[Patient Satisfaction Score]]&gt;=7)</f>
        <v>0</v>
      </c>
      <c r="T751" t="str">
        <f>IF(LEFT(Table1[[#This Row],[Patient Gender]],1)="F","Female","Male")</f>
        <v>Female</v>
      </c>
    </row>
    <row r="752" spans="1:20" x14ac:dyDescent="0.3">
      <c r="A752" t="s">
        <v>856</v>
      </c>
      <c r="B752" s="1">
        <v>45323.125694444447</v>
      </c>
      <c r="C752" t="s">
        <v>9</v>
      </c>
      <c r="D752">
        <v>8</v>
      </c>
      <c r="E752" t="s">
        <v>21</v>
      </c>
      <c r="F752" t="s">
        <v>17</v>
      </c>
      <c r="G752" t="b">
        <v>0</v>
      </c>
      <c r="I752">
        <v>33</v>
      </c>
      <c r="J752" t="b">
        <v>0</v>
      </c>
      <c r="K752">
        <f>YEAR(Table1[[#This Row],[Patient Admission Date]])</f>
        <v>2024</v>
      </c>
      <c r="L752" t="str">
        <f>TEXT(Table1[[#This Row],[Patient Admission Date]],"mmm")</f>
        <v>Feb</v>
      </c>
      <c r="M752" t="str">
        <f>TEXT(Table1[[#This Row],[Patient Admission Date]],"ddd")</f>
        <v>Thu</v>
      </c>
      <c r="N752" t="str">
        <f>TEXT(INT(HOUR(Table1[[#This Row],[Patient Admission Date]])/3)*3,"00")&amp;"-"&amp;TEXT(INT(HOUR(Table1[[#This Row],[Patient Admission Date]])/3)*3+3,"00")</f>
        <v>03-06</v>
      </c>
      <c r="O752" t="str" cm="1">
        <f t="array" ref="O752">_xlfn.IFS(Table1[[#This Row],[Patient Age]]&lt;=14,"0-14",Table1[[#This Row],[Patient Age]]&lt;=29,"15-29",Table1[[#This Row],[Patient Age]]&lt;=44,"30-44",Table1[[#This Row],[Patient Age]]&lt;=59,"45-59",Table1[[#This Row],[Patient Age]]&lt;=74,"60-74",TRUE,"75+")</f>
        <v>0-14</v>
      </c>
      <c r="P752" t="str" cm="1">
        <f t="array" ref="P752">_xlfn.IFS(Table1[[#This Row],[Patient Waittime]]&lt;=15,"0-15",Table1[[#This Row],[Patient Waittime]]&lt;=30,"16-30",Table1[[#This Row],[Patient Waittime]]&lt;=45,"31-45",Table1[[#This Row],[Patient Waittime]]&lt;=60,"46-60",TRUE,"60+")</f>
        <v>31-45</v>
      </c>
      <c r="Q752">
        <f>--(Table1[[#This Row],[Patient Waittime]]&lt;=30)</f>
        <v>0</v>
      </c>
      <c r="R752">
        <f>--Table1[[#This Row],[Patient Admission Flag]]</f>
        <v>0</v>
      </c>
      <c r="S752">
        <f>--AND(Table1[[#This Row],[WithinTarget]]=1,Table1[[#This Row],[Patient Satisfaction Score]]&gt;=7)</f>
        <v>0</v>
      </c>
      <c r="T752" t="str">
        <f>IF(LEFT(Table1[[#This Row],[Patient Gender]],1)="F","Female","Male")</f>
        <v>Male</v>
      </c>
    </row>
    <row r="753" spans="1:20" x14ac:dyDescent="0.3">
      <c r="A753" t="s">
        <v>857</v>
      </c>
      <c r="B753" s="1">
        <v>45509.401388888888</v>
      </c>
      <c r="C753" t="s">
        <v>13</v>
      </c>
      <c r="D753">
        <v>74</v>
      </c>
      <c r="E753" t="s">
        <v>14</v>
      </c>
      <c r="F753" t="s">
        <v>15</v>
      </c>
      <c r="G753" t="b">
        <v>0</v>
      </c>
      <c r="I753">
        <v>54</v>
      </c>
      <c r="J753" t="b">
        <v>0</v>
      </c>
      <c r="K753">
        <f>YEAR(Table1[[#This Row],[Patient Admission Date]])</f>
        <v>2024</v>
      </c>
      <c r="L753" t="str">
        <f>TEXT(Table1[[#This Row],[Patient Admission Date]],"mmm")</f>
        <v>Aug</v>
      </c>
      <c r="M753" t="str">
        <f>TEXT(Table1[[#This Row],[Patient Admission Date]],"ddd")</f>
        <v>Mon</v>
      </c>
      <c r="N753" t="str">
        <f>TEXT(INT(HOUR(Table1[[#This Row],[Patient Admission Date]])/3)*3,"00")&amp;"-"&amp;TEXT(INT(HOUR(Table1[[#This Row],[Patient Admission Date]])/3)*3+3,"00")</f>
        <v>09-12</v>
      </c>
      <c r="O753" t="str" cm="1">
        <f t="array" ref="O753">_xlfn.IFS(Table1[[#This Row],[Patient Age]]&lt;=14,"0-14",Table1[[#This Row],[Patient Age]]&lt;=29,"15-29",Table1[[#This Row],[Patient Age]]&lt;=44,"30-44",Table1[[#This Row],[Patient Age]]&lt;=59,"45-59",Table1[[#This Row],[Patient Age]]&lt;=74,"60-74",TRUE,"75+")</f>
        <v>60-74</v>
      </c>
      <c r="P753" t="str" cm="1">
        <f t="array" ref="P753">_xlfn.IFS(Table1[[#This Row],[Patient Waittime]]&lt;=15,"0-15",Table1[[#This Row],[Patient Waittime]]&lt;=30,"16-30",Table1[[#This Row],[Patient Waittime]]&lt;=45,"31-45",Table1[[#This Row],[Patient Waittime]]&lt;=60,"46-60",TRUE,"60+")</f>
        <v>46-60</v>
      </c>
      <c r="Q753">
        <f>--(Table1[[#This Row],[Patient Waittime]]&lt;=30)</f>
        <v>0</v>
      </c>
      <c r="R753">
        <f>--Table1[[#This Row],[Patient Admission Flag]]</f>
        <v>0</v>
      </c>
      <c r="S753">
        <f>--AND(Table1[[#This Row],[WithinTarget]]=1,Table1[[#This Row],[Patient Satisfaction Score]]&gt;=7)</f>
        <v>0</v>
      </c>
      <c r="T753" t="str">
        <f>IF(LEFT(Table1[[#This Row],[Patient Gender]],1)="F","Female","Male")</f>
        <v>Female</v>
      </c>
    </row>
    <row r="754" spans="1:20" x14ac:dyDescent="0.3">
      <c r="A754" t="s">
        <v>858</v>
      </c>
      <c r="B754" s="1">
        <v>45089.584027777775</v>
      </c>
      <c r="C754" t="s">
        <v>13</v>
      </c>
      <c r="D754">
        <v>72</v>
      </c>
      <c r="E754" t="s">
        <v>19</v>
      </c>
      <c r="F754" t="s">
        <v>26</v>
      </c>
      <c r="G754" t="b">
        <v>1</v>
      </c>
      <c r="I754">
        <v>56</v>
      </c>
      <c r="J754" t="b">
        <v>1</v>
      </c>
      <c r="K754">
        <f>YEAR(Table1[[#This Row],[Patient Admission Date]])</f>
        <v>2023</v>
      </c>
      <c r="L754" t="str">
        <f>TEXT(Table1[[#This Row],[Patient Admission Date]],"mmm")</f>
        <v>Jun</v>
      </c>
      <c r="M754" t="str">
        <f>TEXT(Table1[[#This Row],[Patient Admission Date]],"ddd")</f>
        <v>Mon</v>
      </c>
      <c r="N754" t="str">
        <f>TEXT(INT(HOUR(Table1[[#This Row],[Patient Admission Date]])/3)*3,"00")&amp;"-"&amp;TEXT(INT(HOUR(Table1[[#This Row],[Patient Admission Date]])/3)*3+3,"00")</f>
        <v>12-15</v>
      </c>
      <c r="O754" t="str" cm="1">
        <f t="array" ref="O754">_xlfn.IFS(Table1[[#This Row],[Patient Age]]&lt;=14,"0-14",Table1[[#This Row],[Patient Age]]&lt;=29,"15-29",Table1[[#This Row],[Patient Age]]&lt;=44,"30-44",Table1[[#This Row],[Patient Age]]&lt;=59,"45-59",Table1[[#This Row],[Patient Age]]&lt;=74,"60-74",TRUE,"75+")</f>
        <v>60-74</v>
      </c>
      <c r="P754" t="str" cm="1">
        <f t="array" ref="P754">_xlfn.IFS(Table1[[#This Row],[Patient Waittime]]&lt;=15,"0-15",Table1[[#This Row],[Patient Waittime]]&lt;=30,"16-30",Table1[[#This Row],[Patient Waittime]]&lt;=45,"31-45",Table1[[#This Row],[Patient Waittime]]&lt;=60,"46-60",TRUE,"60+")</f>
        <v>46-60</v>
      </c>
      <c r="Q754">
        <f>--(Table1[[#This Row],[Patient Waittime]]&lt;=30)</f>
        <v>0</v>
      </c>
      <c r="R754">
        <f>--Table1[[#This Row],[Patient Admission Flag]]</f>
        <v>1</v>
      </c>
      <c r="S754">
        <f>--AND(Table1[[#This Row],[WithinTarget]]=1,Table1[[#This Row],[Patient Satisfaction Score]]&gt;=7)</f>
        <v>0</v>
      </c>
      <c r="T754" t="str">
        <f>IF(LEFT(Table1[[#This Row],[Patient Gender]],1)="F","Female","Male")</f>
        <v>Female</v>
      </c>
    </row>
    <row r="755" spans="1:20" x14ac:dyDescent="0.3">
      <c r="A755" t="s">
        <v>859</v>
      </c>
      <c r="B755" s="1">
        <v>45378.306944444441</v>
      </c>
      <c r="C755" t="s">
        <v>9</v>
      </c>
      <c r="D755">
        <v>6</v>
      </c>
      <c r="E755" t="s">
        <v>12</v>
      </c>
      <c r="F755" t="s">
        <v>15</v>
      </c>
      <c r="G755" t="b">
        <v>1</v>
      </c>
      <c r="I755">
        <v>48</v>
      </c>
      <c r="J755" t="b">
        <v>1</v>
      </c>
      <c r="K755">
        <f>YEAR(Table1[[#This Row],[Patient Admission Date]])</f>
        <v>2024</v>
      </c>
      <c r="L755" t="str">
        <f>TEXT(Table1[[#This Row],[Patient Admission Date]],"mmm")</f>
        <v>Mar</v>
      </c>
      <c r="M755" t="str">
        <f>TEXT(Table1[[#This Row],[Patient Admission Date]],"ddd")</f>
        <v>Wed</v>
      </c>
      <c r="N755" t="str">
        <f>TEXT(INT(HOUR(Table1[[#This Row],[Patient Admission Date]])/3)*3,"00")&amp;"-"&amp;TEXT(INT(HOUR(Table1[[#This Row],[Patient Admission Date]])/3)*3+3,"00")</f>
        <v>06-09</v>
      </c>
      <c r="O755" t="str" cm="1">
        <f t="array" ref="O755">_xlfn.IFS(Table1[[#This Row],[Patient Age]]&lt;=14,"0-14",Table1[[#This Row],[Patient Age]]&lt;=29,"15-29",Table1[[#This Row],[Patient Age]]&lt;=44,"30-44",Table1[[#This Row],[Patient Age]]&lt;=59,"45-59",Table1[[#This Row],[Patient Age]]&lt;=74,"60-74",TRUE,"75+")</f>
        <v>0-14</v>
      </c>
      <c r="P755" t="str" cm="1">
        <f t="array" ref="P755">_xlfn.IFS(Table1[[#This Row],[Patient Waittime]]&lt;=15,"0-15",Table1[[#This Row],[Patient Waittime]]&lt;=30,"16-30",Table1[[#This Row],[Patient Waittime]]&lt;=45,"31-45",Table1[[#This Row],[Patient Waittime]]&lt;=60,"46-60",TRUE,"60+")</f>
        <v>46-60</v>
      </c>
      <c r="Q755">
        <f>--(Table1[[#This Row],[Patient Waittime]]&lt;=30)</f>
        <v>0</v>
      </c>
      <c r="R755">
        <f>--Table1[[#This Row],[Patient Admission Flag]]</f>
        <v>1</v>
      </c>
      <c r="S755">
        <f>--AND(Table1[[#This Row],[WithinTarget]]=1,Table1[[#This Row],[Patient Satisfaction Score]]&gt;=7)</f>
        <v>0</v>
      </c>
      <c r="T755" t="str">
        <f>IF(LEFT(Table1[[#This Row],[Patient Gender]],1)="F","Female","Male")</f>
        <v>Male</v>
      </c>
    </row>
    <row r="756" spans="1:20" x14ac:dyDescent="0.3">
      <c r="A756" t="s">
        <v>860</v>
      </c>
      <c r="B756" s="1">
        <v>45586.182638888888</v>
      </c>
      <c r="C756" t="s">
        <v>13</v>
      </c>
      <c r="D756">
        <v>52</v>
      </c>
      <c r="E756" t="s">
        <v>10</v>
      </c>
      <c r="F756" t="s">
        <v>11</v>
      </c>
      <c r="G756" t="b">
        <v>0</v>
      </c>
      <c r="I756">
        <v>12</v>
      </c>
      <c r="J756" t="b">
        <v>0</v>
      </c>
      <c r="K756">
        <f>YEAR(Table1[[#This Row],[Patient Admission Date]])</f>
        <v>2024</v>
      </c>
      <c r="L756" t="str">
        <f>TEXT(Table1[[#This Row],[Patient Admission Date]],"mmm")</f>
        <v>Oct</v>
      </c>
      <c r="M756" t="str">
        <f>TEXT(Table1[[#This Row],[Patient Admission Date]],"ddd")</f>
        <v>Mon</v>
      </c>
      <c r="N756" t="str">
        <f>TEXT(INT(HOUR(Table1[[#This Row],[Patient Admission Date]])/3)*3,"00")&amp;"-"&amp;TEXT(INT(HOUR(Table1[[#This Row],[Patient Admission Date]])/3)*3+3,"00")</f>
        <v>03-06</v>
      </c>
      <c r="O756" t="str" cm="1">
        <f t="array" ref="O756">_xlfn.IFS(Table1[[#This Row],[Patient Age]]&lt;=14,"0-14",Table1[[#This Row],[Patient Age]]&lt;=29,"15-29",Table1[[#This Row],[Patient Age]]&lt;=44,"30-44",Table1[[#This Row],[Patient Age]]&lt;=59,"45-59",Table1[[#This Row],[Patient Age]]&lt;=74,"60-74",TRUE,"75+")</f>
        <v>45-59</v>
      </c>
      <c r="P756" t="str" cm="1">
        <f t="array" ref="P756">_xlfn.IFS(Table1[[#This Row],[Patient Waittime]]&lt;=15,"0-15",Table1[[#This Row],[Patient Waittime]]&lt;=30,"16-30",Table1[[#This Row],[Patient Waittime]]&lt;=45,"31-45",Table1[[#This Row],[Patient Waittime]]&lt;=60,"46-60",TRUE,"60+")</f>
        <v>0-15</v>
      </c>
      <c r="Q756">
        <f>--(Table1[[#This Row],[Patient Waittime]]&lt;=30)</f>
        <v>1</v>
      </c>
      <c r="R756">
        <f>--Table1[[#This Row],[Patient Admission Flag]]</f>
        <v>0</v>
      </c>
      <c r="S756">
        <f>--AND(Table1[[#This Row],[WithinTarget]]=1,Table1[[#This Row],[Patient Satisfaction Score]]&gt;=7)</f>
        <v>0</v>
      </c>
      <c r="T756" t="str">
        <f>IF(LEFT(Table1[[#This Row],[Patient Gender]],1)="F","Female","Male")</f>
        <v>Female</v>
      </c>
    </row>
    <row r="757" spans="1:20" x14ac:dyDescent="0.3">
      <c r="A757" t="s">
        <v>861</v>
      </c>
      <c r="B757" s="1">
        <v>45397.226388888892</v>
      </c>
      <c r="C757" t="s">
        <v>9</v>
      </c>
      <c r="D757">
        <v>57</v>
      </c>
      <c r="E757" t="s">
        <v>10</v>
      </c>
      <c r="F757" t="s">
        <v>11</v>
      </c>
      <c r="G757" t="b">
        <v>1</v>
      </c>
      <c r="I757">
        <v>56</v>
      </c>
      <c r="J757" t="b">
        <v>1</v>
      </c>
      <c r="K757">
        <f>YEAR(Table1[[#This Row],[Patient Admission Date]])</f>
        <v>2024</v>
      </c>
      <c r="L757" t="str">
        <f>TEXT(Table1[[#This Row],[Patient Admission Date]],"mmm")</f>
        <v>Apr</v>
      </c>
      <c r="M757" t="str">
        <f>TEXT(Table1[[#This Row],[Patient Admission Date]],"ddd")</f>
        <v>Mon</v>
      </c>
      <c r="N757" t="str">
        <f>TEXT(INT(HOUR(Table1[[#This Row],[Patient Admission Date]])/3)*3,"00")&amp;"-"&amp;TEXT(INT(HOUR(Table1[[#This Row],[Patient Admission Date]])/3)*3+3,"00")</f>
        <v>03-06</v>
      </c>
      <c r="O757" t="str" cm="1">
        <f t="array" ref="O757">_xlfn.IFS(Table1[[#This Row],[Patient Age]]&lt;=14,"0-14",Table1[[#This Row],[Patient Age]]&lt;=29,"15-29",Table1[[#This Row],[Patient Age]]&lt;=44,"30-44",Table1[[#This Row],[Patient Age]]&lt;=59,"45-59",Table1[[#This Row],[Patient Age]]&lt;=74,"60-74",TRUE,"75+")</f>
        <v>45-59</v>
      </c>
      <c r="P757" t="str" cm="1">
        <f t="array" ref="P757">_xlfn.IFS(Table1[[#This Row],[Patient Waittime]]&lt;=15,"0-15",Table1[[#This Row],[Patient Waittime]]&lt;=30,"16-30",Table1[[#This Row],[Patient Waittime]]&lt;=45,"31-45",Table1[[#This Row],[Patient Waittime]]&lt;=60,"46-60",TRUE,"60+")</f>
        <v>46-60</v>
      </c>
      <c r="Q757">
        <f>--(Table1[[#This Row],[Patient Waittime]]&lt;=30)</f>
        <v>0</v>
      </c>
      <c r="R757">
        <f>--Table1[[#This Row],[Patient Admission Flag]]</f>
        <v>1</v>
      </c>
      <c r="S757">
        <f>--AND(Table1[[#This Row],[WithinTarget]]=1,Table1[[#This Row],[Patient Satisfaction Score]]&gt;=7)</f>
        <v>0</v>
      </c>
      <c r="T757" t="str">
        <f>IF(LEFT(Table1[[#This Row],[Patient Gender]],1)="F","Female","Male")</f>
        <v>Male</v>
      </c>
    </row>
    <row r="758" spans="1:20" x14ac:dyDescent="0.3">
      <c r="A758" t="s">
        <v>862</v>
      </c>
      <c r="B758" s="1">
        <v>45195.619444444441</v>
      </c>
      <c r="C758" t="s">
        <v>9</v>
      </c>
      <c r="D758">
        <v>58</v>
      </c>
      <c r="E758" t="s">
        <v>18</v>
      </c>
      <c r="F758" t="s">
        <v>11</v>
      </c>
      <c r="G758" t="b">
        <v>0</v>
      </c>
      <c r="I758">
        <v>16</v>
      </c>
      <c r="J758" t="b">
        <v>0</v>
      </c>
      <c r="K758">
        <f>YEAR(Table1[[#This Row],[Patient Admission Date]])</f>
        <v>2023</v>
      </c>
      <c r="L758" t="str">
        <f>TEXT(Table1[[#This Row],[Patient Admission Date]],"mmm")</f>
        <v>Sep</v>
      </c>
      <c r="M758" t="str">
        <f>TEXT(Table1[[#This Row],[Patient Admission Date]],"ddd")</f>
        <v>Tue</v>
      </c>
      <c r="N758" t="str">
        <f>TEXT(INT(HOUR(Table1[[#This Row],[Patient Admission Date]])/3)*3,"00")&amp;"-"&amp;TEXT(INT(HOUR(Table1[[#This Row],[Patient Admission Date]])/3)*3+3,"00")</f>
        <v>12-15</v>
      </c>
      <c r="O758" t="str" cm="1">
        <f t="array" ref="O758">_xlfn.IFS(Table1[[#This Row],[Patient Age]]&lt;=14,"0-14",Table1[[#This Row],[Patient Age]]&lt;=29,"15-29",Table1[[#This Row],[Patient Age]]&lt;=44,"30-44",Table1[[#This Row],[Patient Age]]&lt;=59,"45-59",Table1[[#This Row],[Patient Age]]&lt;=74,"60-74",TRUE,"75+")</f>
        <v>45-59</v>
      </c>
      <c r="P758" t="str" cm="1">
        <f t="array" ref="P758">_xlfn.IFS(Table1[[#This Row],[Patient Waittime]]&lt;=15,"0-15",Table1[[#This Row],[Patient Waittime]]&lt;=30,"16-30",Table1[[#This Row],[Patient Waittime]]&lt;=45,"31-45",Table1[[#This Row],[Patient Waittime]]&lt;=60,"46-60",TRUE,"60+")</f>
        <v>16-30</v>
      </c>
      <c r="Q758">
        <f>--(Table1[[#This Row],[Patient Waittime]]&lt;=30)</f>
        <v>1</v>
      </c>
      <c r="R758">
        <f>--Table1[[#This Row],[Patient Admission Flag]]</f>
        <v>0</v>
      </c>
      <c r="S758">
        <f>--AND(Table1[[#This Row],[WithinTarget]]=1,Table1[[#This Row],[Patient Satisfaction Score]]&gt;=7)</f>
        <v>0</v>
      </c>
      <c r="T758" t="str">
        <f>IF(LEFT(Table1[[#This Row],[Patient Gender]],1)="F","Female","Male")</f>
        <v>Male</v>
      </c>
    </row>
    <row r="759" spans="1:20" x14ac:dyDescent="0.3">
      <c r="A759" t="s">
        <v>863</v>
      </c>
      <c r="B759" s="1">
        <v>45422.236805555556</v>
      </c>
      <c r="C759" t="s">
        <v>9</v>
      </c>
      <c r="D759">
        <v>27</v>
      </c>
      <c r="E759" t="s">
        <v>18</v>
      </c>
      <c r="F759" t="s">
        <v>11</v>
      </c>
      <c r="G759" t="b">
        <v>1</v>
      </c>
      <c r="I759">
        <v>33</v>
      </c>
      <c r="J759" t="b">
        <v>1</v>
      </c>
      <c r="K759">
        <f>YEAR(Table1[[#This Row],[Patient Admission Date]])</f>
        <v>2024</v>
      </c>
      <c r="L759" t="str">
        <f>TEXT(Table1[[#This Row],[Patient Admission Date]],"mmm")</f>
        <v>May</v>
      </c>
      <c r="M759" t="str">
        <f>TEXT(Table1[[#This Row],[Patient Admission Date]],"ddd")</f>
        <v>Fri</v>
      </c>
      <c r="N759" t="str">
        <f>TEXT(INT(HOUR(Table1[[#This Row],[Patient Admission Date]])/3)*3,"00")&amp;"-"&amp;TEXT(INT(HOUR(Table1[[#This Row],[Patient Admission Date]])/3)*3+3,"00")</f>
        <v>03-06</v>
      </c>
      <c r="O759" t="str" cm="1">
        <f t="array" ref="O759">_xlfn.IFS(Table1[[#This Row],[Patient Age]]&lt;=14,"0-14",Table1[[#This Row],[Patient Age]]&lt;=29,"15-29",Table1[[#This Row],[Patient Age]]&lt;=44,"30-44",Table1[[#This Row],[Patient Age]]&lt;=59,"45-59",Table1[[#This Row],[Patient Age]]&lt;=74,"60-74",TRUE,"75+")</f>
        <v>15-29</v>
      </c>
      <c r="P759" t="str" cm="1">
        <f t="array" ref="P759">_xlfn.IFS(Table1[[#This Row],[Patient Waittime]]&lt;=15,"0-15",Table1[[#This Row],[Patient Waittime]]&lt;=30,"16-30",Table1[[#This Row],[Patient Waittime]]&lt;=45,"31-45",Table1[[#This Row],[Patient Waittime]]&lt;=60,"46-60",TRUE,"60+")</f>
        <v>31-45</v>
      </c>
      <c r="Q759">
        <f>--(Table1[[#This Row],[Patient Waittime]]&lt;=30)</f>
        <v>0</v>
      </c>
      <c r="R759">
        <f>--Table1[[#This Row],[Patient Admission Flag]]</f>
        <v>1</v>
      </c>
      <c r="S759">
        <f>--AND(Table1[[#This Row],[WithinTarget]]=1,Table1[[#This Row],[Patient Satisfaction Score]]&gt;=7)</f>
        <v>0</v>
      </c>
      <c r="T759" t="str">
        <f>IF(LEFT(Table1[[#This Row],[Patient Gender]],1)="F","Female","Male")</f>
        <v>Male</v>
      </c>
    </row>
    <row r="760" spans="1:20" x14ac:dyDescent="0.3">
      <c r="A760" t="s">
        <v>864</v>
      </c>
      <c r="B760" s="1">
        <v>45131.338194444441</v>
      </c>
      <c r="C760" t="s">
        <v>9</v>
      </c>
      <c r="D760">
        <v>40</v>
      </c>
      <c r="E760" t="s">
        <v>18</v>
      </c>
      <c r="F760" t="s">
        <v>11</v>
      </c>
      <c r="G760" t="b">
        <v>0</v>
      </c>
      <c r="I760">
        <v>45</v>
      </c>
      <c r="J760" t="b">
        <v>0</v>
      </c>
      <c r="K760">
        <f>YEAR(Table1[[#This Row],[Patient Admission Date]])</f>
        <v>2023</v>
      </c>
      <c r="L760" t="str">
        <f>TEXT(Table1[[#This Row],[Patient Admission Date]],"mmm")</f>
        <v>Jul</v>
      </c>
      <c r="M760" t="str">
        <f>TEXT(Table1[[#This Row],[Patient Admission Date]],"ddd")</f>
        <v>Mon</v>
      </c>
      <c r="N760" t="str">
        <f>TEXT(INT(HOUR(Table1[[#This Row],[Patient Admission Date]])/3)*3,"00")&amp;"-"&amp;TEXT(INT(HOUR(Table1[[#This Row],[Patient Admission Date]])/3)*3+3,"00")</f>
        <v>06-09</v>
      </c>
      <c r="O760" t="str" cm="1">
        <f t="array" ref="O760">_xlfn.IFS(Table1[[#This Row],[Patient Age]]&lt;=14,"0-14",Table1[[#This Row],[Patient Age]]&lt;=29,"15-29",Table1[[#This Row],[Patient Age]]&lt;=44,"30-44",Table1[[#This Row],[Patient Age]]&lt;=59,"45-59",Table1[[#This Row],[Patient Age]]&lt;=74,"60-74",TRUE,"75+")</f>
        <v>30-44</v>
      </c>
      <c r="P760" t="str" cm="1">
        <f t="array" ref="P760">_xlfn.IFS(Table1[[#This Row],[Patient Waittime]]&lt;=15,"0-15",Table1[[#This Row],[Patient Waittime]]&lt;=30,"16-30",Table1[[#This Row],[Patient Waittime]]&lt;=45,"31-45",Table1[[#This Row],[Patient Waittime]]&lt;=60,"46-60",TRUE,"60+")</f>
        <v>31-45</v>
      </c>
      <c r="Q760">
        <f>--(Table1[[#This Row],[Patient Waittime]]&lt;=30)</f>
        <v>0</v>
      </c>
      <c r="R760">
        <f>--Table1[[#This Row],[Patient Admission Flag]]</f>
        <v>0</v>
      </c>
      <c r="S760">
        <f>--AND(Table1[[#This Row],[WithinTarget]]=1,Table1[[#This Row],[Patient Satisfaction Score]]&gt;=7)</f>
        <v>0</v>
      </c>
      <c r="T760" t="str">
        <f>IF(LEFT(Table1[[#This Row],[Patient Gender]],1)="F","Female","Male")</f>
        <v>Male</v>
      </c>
    </row>
    <row r="761" spans="1:20" x14ac:dyDescent="0.3">
      <c r="A761" t="s">
        <v>865</v>
      </c>
      <c r="B761" s="1">
        <v>45336.816666666666</v>
      </c>
      <c r="C761" t="s">
        <v>13</v>
      </c>
      <c r="D761">
        <v>2</v>
      </c>
      <c r="E761" t="s">
        <v>18</v>
      </c>
      <c r="F761" t="s">
        <v>11</v>
      </c>
      <c r="G761" t="b">
        <v>1</v>
      </c>
      <c r="I761">
        <v>20</v>
      </c>
      <c r="J761" t="b">
        <v>1</v>
      </c>
      <c r="K761">
        <f>YEAR(Table1[[#This Row],[Patient Admission Date]])</f>
        <v>2024</v>
      </c>
      <c r="L761" t="str">
        <f>TEXT(Table1[[#This Row],[Patient Admission Date]],"mmm")</f>
        <v>Feb</v>
      </c>
      <c r="M761" t="str">
        <f>TEXT(Table1[[#This Row],[Patient Admission Date]],"ddd")</f>
        <v>Wed</v>
      </c>
      <c r="N761" t="str">
        <f>TEXT(INT(HOUR(Table1[[#This Row],[Patient Admission Date]])/3)*3,"00")&amp;"-"&amp;TEXT(INT(HOUR(Table1[[#This Row],[Patient Admission Date]])/3)*3+3,"00")</f>
        <v>18-21</v>
      </c>
      <c r="O761" t="str" cm="1">
        <f t="array" ref="O761">_xlfn.IFS(Table1[[#This Row],[Patient Age]]&lt;=14,"0-14",Table1[[#This Row],[Patient Age]]&lt;=29,"15-29",Table1[[#This Row],[Patient Age]]&lt;=44,"30-44",Table1[[#This Row],[Patient Age]]&lt;=59,"45-59",Table1[[#This Row],[Patient Age]]&lt;=74,"60-74",TRUE,"75+")</f>
        <v>0-14</v>
      </c>
      <c r="P761" t="str" cm="1">
        <f t="array" ref="P761">_xlfn.IFS(Table1[[#This Row],[Patient Waittime]]&lt;=15,"0-15",Table1[[#This Row],[Patient Waittime]]&lt;=30,"16-30",Table1[[#This Row],[Patient Waittime]]&lt;=45,"31-45",Table1[[#This Row],[Patient Waittime]]&lt;=60,"46-60",TRUE,"60+")</f>
        <v>16-30</v>
      </c>
      <c r="Q761">
        <f>--(Table1[[#This Row],[Patient Waittime]]&lt;=30)</f>
        <v>1</v>
      </c>
      <c r="R761">
        <f>--Table1[[#This Row],[Patient Admission Flag]]</f>
        <v>1</v>
      </c>
      <c r="S761">
        <f>--AND(Table1[[#This Row],[WithinTarget]]=1,Table1[[#This Row],[Patient Satisfaction Score]]&gt;=7)</f>
        <v>0</v>
      </c>
      <c r="T761" t="str">
        <f>IF(LEFT(Table1[[#This Row],[Patient Gender]],1)="F","Female","Male")</f>
        <v>Female</v>
      </c>
    </row>
    <row r="762" spans="1:20" x14ac:dyDescent="0.3">
      <c r="A762" t="s">
        <v>866</v>
      </c>
      <c r="B762" s="1">
        <v>45063.026388888888</v>
      </c>
      <c r="C762" t="s">
        <v>13</v>
      </c>
      <c r="D762">
        <v>47</v>
      </c>
      <c r="E762" t="s">
        <v>19</v>
      </c>
      <c r="F762" t="s">
        <v>11</v>
      </c>
      <c r="G762" t="b">
        <v>0</v>
      </c>
      <c r="I762">
        <v>25</v>
      </c>
      <c r="J762" t="b">
        <v>0</v>
      </c>
      <c r="K762">
        <f>YEAR(Table1[[#This Row],[Patient Admission Date]])</f>
        <v>2023</v>
      </c>
      <c r="L762" t="str">
        <f>TEXT(Table1[[#This Row],[Patient Admission Date]],"mmm")</f>
        <v>May</v>
      </c>
      <c r="M762" t="str">
        <f>TEXT(Table1[[#This Row],[Patient Admission Date]],"ddd")</f>
        <v>Wed</v>
      </c>
      <c r="N762" t="str">
        <f>TEXT(INT(HOUR(Table1[[#This Row],[Patient Admission Date]])/3)*3,"00")&amp;"-"&amp;TEXT(INT(HOUR(Table1[[#This Row],[Patient Admission Date]])/3)*3+3,"00")</f>
        <v>00-03</v>
      </c>
      <c r="O762" t="str" cm="1">
        <f t="array" ref="O762">_xlfn.IFS(Table1[[#This Row],[Patient Age]]&lt;=14,"0-14",Table1[[#This Row],[Patient Age]]&lt;=29,"15-29",Table1[[#This Row],[Patient Age]]&lt;=44,"30-44",Table1[[#This Row],[Patient Age]]&lt;=59,"45-59",Table1[[#This Row],[Patient Age]]&lt;=74,"60-74",TRUE,"75+")</f>
        <v>45-59</v>
      </c>
      <c r="P762" t="str" cm="1">
        <f t="array" ref="P762">_xlfn.IFS(Table1[[#This Row],[Patient Waittime]]&lt;=15,"0-15",Table1[[#This Row],[Patient Waittime]]&lt;=30,"16-30",Table1[[#This Row],[Patient Waittime]]&lt;=45,"31-45",Table1[[#This Row],[Patient Waittime]]&lt;=60,"46-60",TRUE,"60+")</f>
        <v>16-30</v>
      </c>
      <c r="Q762">
        <f>--(Table1[[#This Row],[Patient Waittime]]&lt;=30)</f>
        <v>1</v>
      </c>
      <c r="R762">
        <f>--Table1[[#This Row],[Patient Admission Flag]]</f>
        <v>0</v>
      </c>
      <c r="S762">
        <f>--AND(Table1[[#This Row],[WithinTarget]]=1,Table1[[#This Row],[Patient Satisfaction Score]]&gt;=7)</f>
        <v>0</v>
      </c>
      <c r="T762" t="str">
        <f>IF(LEFT(Table1[[#This Row],[Patient Gender]],1)="F","Female","Male")</f>
        <v>Female</v>
      </c>
    </row>
    <row r="763" spans="1:20" x14ac:dyDescent="0.3">
      <c r="A763" t="s">
        <v>867</v>
      </c>
      <c r="B763" s="1">
        <v>45430.082638888889</v>
      </c>
      <c r="C763" t="s">
        <v>13</v>
      </c>
      <c r="D763">
        <v>24</v>
      </c>
      <c r="E763" t="s">
        <v>18</v>
      </c>
      <c r="F763" t="s">
        <v>15</v>
      </c>
      <c r="G763" t="b">
        <v>0</v>
      </c>
      <c r="I763">
        <v>37</v>
      </c>
      <c r="J763" t="b">
        <v>0</v>
      </c>
      <c r="K763">
        <f>YEAR(Table1[[#This Row],[Patient Admission Date]])</f>
        <v>2024</v>
      </c>
      <c r="L763" t="str">
        <f>TEXT(Table1[[#This Row],[Patient Admission Date]],"mmm")</f>
        <v>May</v>
      </c>
      <c r="M763" t="str">
        <f>TEXT(Table1[[#This Row],[Patient Admission Date]],"ddd")</f>
        <v>Sat</v>
      </c>
      <c r="N763" t="str">
        <f>TEXT(INT(HOUR(Table1[[#This Row],[Patient Admission Date]])/3)*3,"00")&amp;"-"&amp;TEXT(INT(HOUR(Table1[[#This Row],[Patient Admission Date]])/3)*3+3,"00")</f>
        <v>00-03</v>
      </c>
      <c r="O763" t="str" cm="1">
        <f t="array" ref="O763">_xlfn.IFS(Table1[[#This Row],[Patient Age]]&lt;=14,"0-14",Table1[[#This Row],[Patient Age]]&lt;=29,"15-29",Table1[[#This Row],[Patient Age]]&lt;=44,"30-44",Table1[[#This Row],[Patient Age]]&lt;=59,"45-59",Table1[[#This Row],[Patient Age]]&lt;=74,"60-74",TRUE,"75+")</f>
        <v>15-29</v>
      </c>
      <c r="P763" t="str" cm="1">
        <f t="array" ref="P763">_xlfn.IFS(Table1[[#This Row],[Patient Waittime]]&lt;=15,"0-15",Table1[[#This Row],[Patient Waittime]]&lt;=30,"16-30",Table1[[#This Row],[Patient Waittime]]&lt;=45,"31-45",Table1[[#This Row],[Patient Waittime]]&lt;=60,"46-60",TRUE,"60+")</f>
        <v>31-45</v>
      </c>
      <c r="Q763">
        <f>--(Table1[[#This Row],[Patient Waittime]]&lt;=30)</f>
        <v>0</v>
      </c>
      <c r="R763">
        <f>--Table1[[#This Row],[Patient Admission Flag]]</f>
        <v>0</v>
      </c>
      <c r="S763">
        <f>--AND(Table1[[#This Row],[WithinTarget]]=1,Table1[[#This Row],[Patient Satisfaction Score]]&gt;=7)</f>
        <v>0</v>
      </c>
      <c r="T763" t="str">
        <f>IF(LEFT(Table1[[#This Row],[Patient Gender]],1)="F","Female","Male")</f>
        <v>Female</v>
      </c>
    </row>
    <row r="764" spans="1:20" x14ac:dyDescent="0.3">
      <c r="A764" t="s">
        <v>868</v>
      </c>
      <c r="B764" s="1">
        <v>45297.586111111108</v>
      </c>
      <c r="C764" t="s">
        <v>9</v>
      </c>
      <c r="D764">
        <v>55</v>
      </c>
      <c r="E764" t="s">
        <v>22</v>
      </c>
      <c r="F764" t="s">
        <v>11</v>
      </c>
      <c r="G764" t="b">
        <v>0</v>
      </c>
      <c r="I764">
        <v>38</v>
      </c>
      <c r="J764" t="b">
        <v>0</v>
      </c>
      <c r="K764">
        <f>YEAR(Table1[[#This Row],[Patient Admission Date]])</f>
        <v>2024</v>
      </c>
      <c r="L764" t="str">
        <f>TEXT(Table1[[#This Row],[Patient Admission Date]],"mmm")</f>
        <v>Jan</v>
      </c>
      <c r="M764" t="str">
        <f>TEXT(Table1[[#This Row],[Patient Admission Date]],"ddd")</f>
        <v>Sat</v>
      </c>
      <c r="N764" t="str">
        <f>TEXT(INT(HOUR(Table1[[#This Row],[Patient Admission Date]])/3)*3,"00")&amp;"-"&amp;TEXT(INT(HOUR(Table1[[#This Row],[Patient Admission Date]])/3)*3+3,"00")</f>
        <v>12-15</v>
      </c>
      <c r="O764" t="str" cm="1">
        <f t="array" ref="O764">_xlfn.IFS(Table1[[#This Row],[Patient Age]]&lt;=14,"0-14",Table1[[#This Row],[Patient Age]]&lt;=29,"15-29",Table1[[#This Row],[Patient Age]]&lt;=44,"30-44",Table1[[#This Row],[Patient Age]]&lt;=59,"45-59",Table1[[#This Row],[Patient Age]]&lt;=74,"60-74",TRUE,"75+")</f>
        <v>45-59</v>
      </c>
      <c r="P764" t="str" cm="1">
        <f t="array" ref="P764">_xlfn.IFS(Table1[[#This Row],[Patient Waittime]]&lt;=15,"0-15",Table1[[#This Row],[Patient Waittime]]&lt;=30,"16-30",Table1[[#This Row],[Patient Waittime]]&lt;=45,"31-45",Table1[[#This Row],[Patient Waittime]]&lt;=60,"46-60",TRUE,"60+")</f>
        <v>31-45</v>
      </c>
      <c r="Q764">
        <f>--(Table1[[#This Row],[Patient Waittime]]&lt;=30)</f>
        <v>0</v>
      </c>
      <c r="R764">
        <f>--Table1[[#This Row],[Patient Admission Flag]]</f>
        <v>0</v>
      </c>
      <c r="S764">
        <f>--AND(Table1[[#This Row],[WithinTarget]]=1,Table1[[#This Row],[Patient Satisfaction Score]]&gt;=7)</f>
        <v>0</v>
      </c>
      <c r="T764" t="str">
        <f>IF(LEFT(Table1[[#This Row],[Patient Gender]],1)="F","Female","Male")</f>
        <v>Male</v>
      </c>
    </row>
    <row r="765" spans="1:20" x14ac:dyDescent="0.3">
      <c r="A765" t="s">
        <v>869</v>
      </c>
      <c r="B765" s="1">
        <v>45287.74722222222</v>
      </c>
      <c r="C765" t="s">
        <v>9</v>
      </c>
      <c r="D765">
        <v>25</v>
      </c>
      <c r="E765" t="s">
        <v>10</v>
      </c>
      <c r="F765" t="s">
        <v>11</v>
      </c>
      <c r="G765" t="b">
        <v>1</v>
      </c>
      <c r="I765">
        <v>53</v>
      </c>
      <c r="J765" t="b">
        <v>1</v>
      </c>
      <c r="K765">
        <f>YEAR(Table1[[#This Row],[Patient Admission Date]])</f>
        <v>2023</v>
      </c>
      <c r="L765" t="str">
        <f>TEXT(Table1[[#This Row],[Patient Admission Date]],"mmm")</f>
        <v>Dec</v>
      </c>
      <c r="M765" t="str">
        <f>TEXT(Table1[[#This Row],[Patient Admission Date]],"ddd")</f>
        <v>Wed</v>
      </c>
      <c r="N765" t="str">
        <f>TEXT(INT(HOUR(Table1[[#This Row],[Patient Admission Date]])/3)*3,"00")&amp;"-"&amp;TEXT(INT(HOUR(Table1[[#This Row],[Patient Admission Date]])/3)*3+3,"00")</f>
        <v>15-18</v>
      </c>
      <c r="O765" t="str" cm="1">
        <f t="array" ref="O765">_xlfn.IFS(Table1[[#This Row],[Patient Age]]&lt;=14,"0-14",Table1[[#This Row],[Patient Age]]&lt;=29,"15-29",Table1[[#This Row],[Patient Age]]&lt;=44,"30-44",Table1[[#This Row],[Patient Age]]&lt;=59,"45-59",Table1[[#This Row],[Patient Age]]&lt;=74,"60-74",TRUE,"75+")</f>
        <v>15-29</v>
      </c>
      <c r="P765" t="str" cm="1">
        <f t="array" ref="P765">_xlfn.IFS(Table1[[#This Row],[Patient Waittime]]&lt;=15,"0-15",Table1[[#This Row],[Patient Waittime]]&lt;=30,"16-30",Table1[[#This Row],[Patient Waittime]]&lt;=45,"31-45",Table1[[#This Row],[Patient Waittime]]&lt;=60,"46-60",TRUE,"60+")</f>
        <v>46-60</v>
      </c>
      <c r="Q765">
        <f>--(Table1[[#This Row],[Patient Waittime]]&lt;=30)</f>
        <v>0</v>
      </c>
      <c r="R765">
        <f>--Table1[[#This Row],[Patient Admission Flag]]</f>
        <v>1</v>
      </c>
      <c r="S765">
        <f>--AND(Table1[[#This Row],[WithinTarget]]=1,Table1[[#This Row],[Patient Satisfaction Score]]&gt;=7)</f>
        <v>0</v>
      </c>
      <c r="T765" t="str">
        <f>IF(LEFT(Table1[[#This Row],[Patient Gender]],1)="F","Female","Male")</f>
        <v>Male</v>
      </c>
    </row>
    <row r="766" spans="1:20" x14ac:dyDescent="0.3">
      <c r="A766" t="s">
        <v>870</v>
      </c>
      <c r="B766" s="1">
        <v>45216.484027777777</v>
      </c>
      <c r="C766" t="s">
        <v>13</v>
      </c>
      <c r="D766">
        <v>9</v>
      </c>
      <c r="E766" t="s">
        <v>10</v>
      </c>
      <c r="F766" t="s">
        <v>11</v>
      </c>
      <c r="G766" t="b">
        <v>1</v>
      </c>
      <c r="I766">
        <v>54</v>
      </c>
      <c r="J766" t="b">
        <v>1</v>
      </c>
      <c r="K766">
        <f>YEAR(Table1[[#This Row],[Patient Admission Date]])</f>
        <v>2023</v>
      </c>
      <c r="L766" t="str">
        <f>TEXT(Table1[[#This Row],[Patient Admission Date]],"mmm")</f>
        <v>Oct</v>
      </c>
      <c r="M766" t="str">
        <f>TEXT(Table1[[#This Row],[Patient Admission Date]],"ddd")</f>
        <v>Tue</v>
      </c>
      <c r="N766" t="str">
        <f>TEXT(INT(HOUR(Table1[[#This Row],[Patient Admission Date]])/3)*3,"00")&amp;"-"&amp;TEXT(INT(HOUR(Table1[[#This Row],[Patient Admission Date]])/3)*3+3,"00")</f>
        <v>09-12</v>
      </c>
      <c r="O766" t="str" cm="1">
        <f t="array" ref="O766">_xlfn.IFS(Table1[[#This Row],[Patient Age]]&lt;=14,"0-14",Table1[[#This Row],[Patient Age]]&lt;=29,"15-29",Table1[[#This Row],[Patient Age]]&lt;=44,"30-44",Table1[[#This Row],[Patient Age]]&lt;=59,"45-59",Table1[[#This Row],[Patient Age]]&lt;=74,"60-74",TRUE,"75+")</f>
        <v>0-14</v>
      </c>
      <c r="P766" t="str" cm="1">
        <f t="array" ref="P766">_xlfn.IFS(Table1[[#This Row],[Patient Waittime]]&lt;=15,"0-15",Table1[[#This Row],[Patient Waittime]]&lt;=30,"16-30",Table1[[#This Row],[Patient Waittime]]&lt;=45,"31-45",Table1[[#This Row],[Patient Waittime]]&lt;=60,"46-60",TRUE,"60+")</f>
        <v>46-60</v>
      </c>
      <c r="Q766">
        <f>--(Table1[[#This Row],[Patient Waittime]]&lt;=30)</f>
        <v>0</v>
      </c>
      <c r="R766">
        <f>--Table1[[#This Row],[Patient Admission Flag]]</f>
        <v>1</v>
      </c>
      <c r="S766">
        <f>--AND(Table1[[#This Row],[WithinTarget]]=1,Table1[[#This Row],[Patient Satisfaction Score]]&gt;=7)</f>
        <v>0</v>
      </c>
      <c r="T766" t="str">
        <f>IF(LEFT(Table1[[#This Row],[Patient Gender]],1)="F","Female","Male")</f>
        <v>Female</v>
      </c>
    </row>
    <row r="767" spans="1:20" x14ac:dyDescent="0.3">
      <c r="A767" t="s">
        <v>871</v>
      </c>
      <c r="B767" s="1">
        <v>45535.652777777781</v>
      </c>
      <c r="C767" t="s">
        <v>13</v>
      </c>
      <c r="D767">
        <v>78</v>
      </c>
      <c r="E767" t="s">
        <v>10</v>
      </c>
      <c r="F767" t="s">
        <v>15</v>
      </c>
      <c r="G767" t="b">
        <v>1</v>
      </c>
      <c r="I767">
        <v>26</v>
      </c>
      <c r="J767" t="b">
        <v>1</v>
      </c>
      <c r="K767">
        <f>YEAR(Table1[[#This Row],[Patient Admission Date]])</f>
        <v>2024</v>
      </c>
      <c r="L767" t="str">
        <f>TEXT(Table1[[#This Row],[Patient Admission Date]],"mmm")</f>
        <v>Aug</v>
      </c>
      <c r="M767" t="str">
        <f>TEXT(Table1[[#This Row],[Patient Admission Date]],"ddd")</f>
        <v>Sat</v>
      </c>
      <c r="N767" t="str">
        <f>TEXT(INT(HOUR(Table1[[#This Row],[Patient Admission Date]])/3)*3,"00")&amp;"-"&amp;TEXT(INT(HOUR(Table1[[#This Row],[Patient Admission Date]])/3)*3+3,"00")</f>
        <v>15-18</v>
      </c>
      <c r="O767" t="str" cm="1">
        <f t="array" ref="O767">_xlfn.IFS(Table1[[#This Row],[Patient Age]]&lt;=14,"0-14",Table1[[#This Row],[Patient Age]]&lt;=29,"15-29",Table1[[#This Row],[Patient Age]]&lt;=44,"30-44",Table1[[#This Row],[Patient Age]]&lt;=59,"45-59",Table1[[#This Row],[Patient Age]]&lt;=74,"60-74",TRUE,"75+")</f>
        <v>75+</v>
      </c>
      <c r="P767" t="str" cm="1">
        <f t="array" ref="P767">_xlfn.IFS(Table1[[#This Row],[Patient Waittime]]&lt;=15,"0-15",Table1[[#This Row],[Patient Waittime]]&lt;=30,"16-30",Table1[[#This Row],[Patient Waittime]]&lt;=45,"31-45",Table1[[#This Row],[Patient Waittime]]&lt;=60,"46-60",TRUE,"60+")</f>
        <v>16-30</v>
      </c>
      <c r="Q767">
        <f>--(Table1[[#This Row],[Patient Waittime]]&lt;=30)</f>
        <v>1</v>
      </c>
      <c r="R767">
        <f>--Table1[[#This Row],[Patient Admission Flag]]</f>
        <v>1</v>
      </c>
      <c r="S767">
        <f>--AND(Table1[[#This Row],[WithinTarget]]=1,Table1[[#This Row],[Patient Satisfaction Score]]&gt;=7)</f>
        <v>0</v>
      </c>
      <c r="T767" t="str">
        <f>IF(LEFT(Table1[[#This Row],[Patient Gender]],1)="F","Female","Male")</f>
        <v>Female</v>
      </c>
    </row>
    <row r="768" spans="1:20" x14ac:dyDescent="0.3">
      <c r="A768" t="s">
        <v>872</v>
      </c>
      <c r="B768" s="1">
        <v>45202.000694444447</v>
      </c>
      <c r="C768" t="s">
        <v>9</v>
      </c>
      <c r="D768">
        <v>5</v>
      </c>
      <c r="E768" t="s">
        <v>22</v>
      </c>
      <c r="F768" t="s">
        <v>17</v>
      </c>
      <c r="G768" t="b">
        <v>1</v>
      </c>
      <c r="I768">
        <v>38</v>
      </c>
      <c r="J768" t="b">
        <v>1</v>
      </c>
      <c r="K768">
        <f>YEAR(Table1[[#This Row],[Patient Admission Date]])</f>
        <v>2023</v>
      </c>
      <c r="L768" t="str">
        <f>TEXT(Table1[[#This Row],[Patient Admission Date]],"mmm")</f>
        <v>Oct</v>
      </c>
      <c r="M768" t="str">
        <f>TEXT(Table1[[#This Row],[Patient Admission Date]],"ddd")</f>
        <v>Tue</v>
      </c>
      <c r="N768" t="str">
        <f>TEXT(INT(HOUR(Table1[[#This Row],[Patient Admission Date]])/3)*3,"00")&amp;"-"&amp;TEXT(INT(HOUR(Table1[[#This Row],[Patient Admission Date]])/3)*3+3,"00")</f>
        <v>00-03</v>
      </c>
      <c r="O768" t="str" cm="1">
        <f t="array" ref="O768">_xlfn.IFS(Table1[[#This Row],[Patient Age]]&lt;=14,"0-14",Table1[[#This Row],[Patient Age]]&lt;=29,"15-29",Table1[[#This Row],[Patient Age]]&lt;=44,"30-44",Table1[[#This Row],[Patient Age]]&lt;=59,"45-59",Table1[[#This Row],[Patient Age]]&lt;=74,"60-74",TRUE,"75+")</f>
        <v>0-14</v>
      </c>
      <c r="P768" t="str" cm="1">
        <f t="array" ref="P768">_xlfn.IFS(Table1[[#This Row],[Patient Waittime]]&lt;=15,"0-15",Table1[[#This Row],[Patient Waittime]]&lt;=30,"16-30",Table1[[#This Row],[Patient Waittime]]&lt;=45,"31-45",Table1[[#This Row],[Patient Waittime]]&lt;=60,"46-60",TRUE,"60+")</f>
        <v>31-45</v>
      </c>
      <c r="Q768">
        <f>--(Table1[[#This Row],[Patient Waittime]]&lt;=30)</f>
        <v>0</v>
      </c>
      <c r="R768">
        <f>--Table1[[#This Row],[Patient Admission Flag]]</f>
        <v>1</v>
      </c>
      <c r="S768">
        <f>--AND(Table1[[#This Row],[WithinTarget]]=1,Table1[[#This Row],[Patient Satisfaction Score]]&gt;=7)</f>
        <v>0</v>
      </c>
      <c r="T768" t="str">
        <f>IF(LEFT(Table1[[#This Row],[Patient Gender]],1)="F","Female","Male")</f>
        <v>Male</v>
      </c>
    </row>
    <row r="769" spans="1:20" x14ac:dyDescent="0.3">
      <c r="A769" t="s">
        <v>873</v>
      </c>
      <c r="B769" s="1">
        <v>45261.576388888891</v>
      </c>
      <c r="C769" t="s">
        <v>13</v>
      </c>
      <c r="D769">
        <v>61</v>
      </c>
      <c r="E769" t="s">
        <v>10</v>
      </c>
      <c r="F769" t="s">
        <v>11</v>
      </c>
      <c r="G769" t="b">
        <v>1</v>
      </c>
      <c r="I769">
        <v>57</v>
      </c>
      <c r="J769" t="b">
        <v>1</v>
      </c>
      <c r="K769">
        <f>YEAR(Table1[[#This Row],[Patient Admission Date]])</f>
        <v>2023</v>
      </c>
      <c r="L769" t="str">
        <f>TEXT(Table1[[#This Row],[Patient Admission Date]],"mmm")</f>
        <v>Dec</v>
      </c>
      <c r="M769" t="str">
        <f>TEXT(Table1[[#This Row],[Patient Admission Date]],"ddd")</f>
        <v>Fri</v>
      </c>
      <c r="N769" t="str">
        <f>TEXT(INT(HOUR(Table1[[#This Row],[Patient Admission Date]])/3)*3,"00")&amp;"-"&amp;TEXT(INT(HOUR(Table1[[#This Row],[Patient Admission Date]])/3)*3+3,"00")</f>
        <v>12-15</v>
      </c>
      <c r="O769" t="str" cm="1">
        <f t="array" ref="O769">_xlfn.IFS(Table1[[#This Row],[Patient Age]]&lt;=14,"0-14",Table1[[#This Row],[Patient Age]]&lt;=29,"15-29",Table1[[#This Row],[Patient Age]]&lt;=44,"30-44",Table1[[#This Row],[Patient Age]]&lt;=59,"45-59",Table1[[#This Row],[Patient Age]]&lt;=74,"60-74",TRUE,"75+")</f>
        <v>60-74</v>
      </c>
      <c r="P769" t="str" cm="1">
        <f t="array" ref="P769">_xlfn.IFS(Table1[[#This Row],[Patient Waittime]]&lt;=15,"0-15",Table1[[#This Row],[Patient Waittime]]&lt;=30,"16-30",Table1[[#This Row],[Patient Waittime]]&lt;=45,"31-45",Table1[[#This Row],[Patient Waittime]]&lt;=60,"46-60",TRUE,"60+")</f>
        <v>46-60</v>
      </c>
      <c r="Q769">
        <f>--(Table1[[#This Row],[Patient Waittime]]&lt;=30)</f>
        <v>0</v>
      </c>
      <c r="R769">
        <f>--Table1[[#This Row],[Patient Admission Flag]]</f>
        <v>1</v>
      </c>
      <c r="S769">
        <f>--AND(Table1[[#This Row],[WithinTarget]]=1,Table1[[#This Row],[Patient Satisfaction Score]]&gt;=7)</f>
        <v>0</v>
      </c>
      <c r="T769" t="str">
        <f>IF(LEFT(Table1[[#This Row],[Patient Gender]],1)="F","Female","Male")</f>
        <v>Female</v>
      </c>
    </row>
    <row r="770" spans="1:20" x14ac:dyDescent="0.3">
      <c r="A770" t="s">
        <v>874</v>
      </c>
      <c r="B770" s="1">
        <v>45152.893750000003</v>
      </c>
      <c r="C770" t="s">
        <v>9</v>
      </c>
      <c r="D770">
        <v>67</v>
      </c>
      <c r="E770" t="s">
        <v>14</v>
      </c>
      <c r="F770" t="s">
        <v>11</v>
      </c>
      <c r="G770" t="b">
        <v>0</v>
      </c>
      <c r="I770">
        <v>14</v>
      </c>
      <c r="J770" t="b">
        <v>0</v>
      </c>
      <c r="K770">
        <f>YEAR(Table1[[#This Row],[Patient Admission Date]])</f>
        <v>2023</v>
      </c>
      <c r="L770" t="str">
        <f>TEXT(Table1[[#This Row],[Patient Admission Date]],"mmm")</f>
        <v>Aug</v>
      </c>
      <c r="M770" t="str">
        <f>TEXT(Table1[[#This Row],[Patient Admission Date]],"ddd")</f>
        <v>Mon</v>
      </c>
      <c r="N770" t="str">
        <f>TEXT(INT(HOUR(Table1[[#This Row],[Patient Admission Date]])/3)*3,"00")&amp;"-"&amp;TEXT(INT(HOUR(Table1[[#This Row],[Patient Admission Date]])/3)*3+3,"00")</f>
        <v>21-24</v>
      </c>
      <c r="O770" t="str" cm="1">
        <f t="array" ref="O770">_xlfn.IFS(Table1[[#This Row],[Patient Age]]&lt;=14,"0-14",Table1[[#This Row],[Patient Age]]&lt;=29,"15-29",Table1[[#This Row],[Patient Age]]&lt;=44,"30-44",Table1[[#This Row],[Patient Age]]&lt;=59,"45-59",Table1[[#This Row],[Patient Age]]&lt;=74,"60-74",TRUE,"75+")</f>
        <v>60-74</v>
      </c>
      <c r="P770" t="str" cm="1">
        <f t="array" ref="P770">_xlfn.IFS(Table1[[#This Row],[Patient Waittime]]&lt;=15,"0-15",Table1[[#This Row],[Patient Waittime]]&lt;=30,"16-30",Table1[[#This Row],[Patient Waittime]]&lt;=45,"31-45",Table1[[#This Row],[Patient Waittime]]&lt;=60,"46-60",TRUE,"60+")</f>
        <v>0-15</v>
      </c>
      <c r="Q770">
        <f>--(Table1[[#This Row],[Patient Waittime]]&lt;=30)</f>
        <v>1</v>
      </c>
      <c r="R770">
        <f>--Table1[[#This Row],[Patient Admission Flag]]</f>
        <v>0</v>
      </c>
      <c r="S770">
        <f>--AND(Table1[[#This Row],[WithinTarget]]=1,Table1[[#This Row],[Patient Satisfaction Score]]&gt;=7)</f>
        <v>0</v>
      </c>
      <c r="T770" t="str">
        <f>IF(LEFT(Table1[[#This Row],[Patient Gender]],1)="F","Female","Male")</f>
        <v>Male</v>
      </c>
    </row>
    <row r="771" spans="1:20" x14ac:dyDescent="0.3">
      <c r="A771" t="s">
        <v>875</v>
      </c>
      <c r="B771" s="1">
        <v>45533.186111111114</v>
      </c>
      <c r="C771" t="s">
        <v>9</v>
      </c>
      <c r="D771">
        <v>51</v>
      </c>
      <c r="E771" t="s">
        <v>21</v>
      </c>
      <c r="F771" t="s">
        <v>11</v>
      </c>
      <c r="G771" t="b">
        <v>1</v>
      </c>
      <c r="I771">
        <v>12</v>
      </c>
      <c r="J771" t="b">
        <v>1</v>
      </c>
      <c r="K771">
        <f>YEAR(Table1[[#This Row],[Patient Admission Date]])</f>
        <v>2024</v>
      </c>
      <c r="L771" t="str">
        <f>TEXT(Table1[[#This Row],[Patient Admission Date]],"mmm")</f>
        <v>Aug</v>
      </c>
      <c r="M771" t="str">
        <f>TEXT(Table1[[#This Row],[Patient Admission Date]],"ddd")</f>
        <v>Thu</v>
      </c>
      <c r="N771" t="str">
        <f>TEXT(INT(HOUR(Table1[[#This Row],[Patient Admission Date]])/3)*3,"00")&amp;"-"&amp;TEXT(INT(HOUR(Table1[[#This Row],[Patient Admission Date]])/3)*3+3,"00")</f>
        <v>03-06</v>
      </c>
      <c r="O771" t="str" cm="1">
        <f t="array" ref="O771">_xlfn.IFS(Table1[[#This Row],[Patient Age]]&lt;=14,"0-14",Table1[[#This Row],[Patient Age]]&lt;=29,"15-29",Table1[[#This Row],[Patient Age]]&lt;=44,"30-44",Table1[[#This Row],[Patient Age]]&lt;=59,"45-59",Table1[[#This Row],[Patient Age]]&lt;=74,"60-74",TRUE,"75+")</f>
        <v>45-59</v>
      </c>
      <c r="P771" t="str" cm="1">
        <f t="array" ref="P771">_xlfn.IFS(Table1[[#This Row],[Patient Waittime]]&lt;=15,"0-15",Table1[[#This Row],[Patient Waittime]]&lt;=30,"16-30",Table1[[#This Row],[Patient Waittime]]&lt;=45,"31-45",Table1[[#This Row],[Patient Waittime]]&lt;=60,"46-60",TRUE,"60+")</f>
        <v>0-15</v>
      </c>
      <c r="Q771">
        <f>--(Table1[[#This Row],[Patient Waittime]]&lt;=30)</f>
        <v>1</v>
      </c>
      <c r="R771">
        <f>--Table1[[#This Row],[Patient Admission Flag]]</f>
        <v>1</v>
      </c>
      <c r="S771">
        <f>--AND(Table1[[#This Row],[WithinTarget]]=1,Table1[[#This Row],[Patient Satisfaction Score]]&gt;=7)</f>
        <v>0</v>
      </c>
      <c r="T771" t="str">
        <f>IF(LEFT(Table1[[#This Row],[Patient Gender]],1)="F","Female","Male")</f>
        <v>Male</v>
      </c>
    </row>
    <row r="772" spans="1:20" x14ac:dyDescent="0.3">
      <c r="A772" t="s">
        <v>876</v>
      </c>
      <c r="B772" s="1">
        <v>45034.555555555555</v>
      </c>
      <c r="C772" t="s">
        <v>13</v>
      </c>
      <c r="D772">
        <v>18</v>
      </c>
      <c r="E772" t="s">
        <v>10</v>
      </c>
      <c r="F772" t="s">
        <v>11</v>
      </c>
      <c r="G772" t="b">
        <v>1</v>
      </c>
      <c r="I772">
        <v>51</v>
      </c>
      <c r="J772" t="b">
        <v>1</v>
      </c>
      <c r="K772">
        <f>YEAR(Table1[[#This Row],[Patient Admission Date]])</f>
        <v>2023</v>
      </c>
      <c r="L772" t="str">
        <f>TEXT(Table1[[#This Row],[Patient Admission Date]],"mmm")</f>
        <v>Apr</v>
      </c>
      <c r="M772" t="str">
        <f>TEXT(Table1[[#This Row],[Patient Admission Date]],"ddd")</f>
        <v>Tue</v>
      </c>
      <c r="N772" t="str">
        <f>TEXT(INT(HOUR(Table1[[#This Row],[Patient Admission Date]])/3)*3,"00")&amp;"-"&amp;TEXT(INT(HOUR(Table1[[#This Row],[Patient Admission Date]])/3)*3+3,"00")</f>
        <v>12-15</v>
      </c>
      <c r="O772" t="str" cm="1">
        <f t="array" ref="O772">_xlfn.IFS(Table1[[#This Row],[Patient Age]]&lt;=14,"0-14",Table1[[#This Row],[Patient Age]]&lt;=29,"15-29",Table1[[#This Row],[Patient Age]]&lt;=44,"30-44",Table1[[#This Row],[Patient Age]]&lt;=59,"45-59",Table1[[#This Row],[Patient Age]]&lt;=74,"60-74",TRUE,"75+")</f>
        <v>15-29</v>
      </c>
      <c r="P772" t="str" cm="1">
        <f t="array" ref="P772">_xlfn.IFS(Table1[[#This Row],[Patient Waittime]]&lt;=15,"0-15",Table1[[#This Row],[Patient Waittime]]&lt;=30,"16-30",Table1[[#This Row],[Patient Waittime]]&lt;=45,"31-45",Table1[[#This Row],[Patient Waittime]]&lt;=60,"46-60",TRUE,"60+")</f>
        <v>46-60</v>
      </c>
      <c r="Q772">
        <f>--(Table1[[#This Row],[Patient Waittime]]&lt;=30)</f>
        <v>0</v>
      </c>
      <c r="R772">
        <f>--Table1[[#This Row],[Patient Admission Flag]]</f>
        <v>1</v>
      </c>
      <c r="S772">
        <f>--AND(Table1[[#This Row],[WithinTarget]]=1,Table1[[#This Row],[Patient Satisfaction Score]]&gt;=7)</f>
        <v>0</v>
      </c>
      <c r="T772" t="str">
        <f>IF(LEFT(Table1[[#This Row],[Patient Gender]],1)="F","Female","Male")</f>
        <v>Female</v>
      </c>
    </row>
    <row r="773" spans="1:20" x14ac:dyDescent="0.3">
      <c r="A773" t="s">
        <v>877</v>
      </c>
      <c r="B773" s="1">
        <v>45153.288888888892</v>
      </c>
      <c r="C773" t="s">
        <v>9</v>
      </c>
      <c r="D773">
        <v>27</v>
      </c>
      <c r="E773" t="s">
        <v>18</v>
      </c>
      <c r="F773" t="s">
        <v>11</v>
      </c>
      <c r="G773" t="b">
        <v>0</v>
      </c>
      <c r="I773">
        <v>53</v>
      </c>
      <c r="J773" t="b">
        <v>0</v>
      </c>
      <c r="K773">
        <f>YEAR(Table1[[#This Row],[Patient Admission Date]])</f>
        <v>2023</v>
      </c>
      <c r="L773" t="str">
        <f>TEXT(Table1[[#This Row],[Patient Admission Date]],"mmm")</f>
        <v>Aug</v>
      </c>
      <c r="M773" t="str">
        <f>TEXT(Table1[[#This Row],[Patient Admission Date]],"ddd")</f>
        <v>Tue</v>
      </c>
      <c r="N773" t="str">
        <f>TEXT(INT(HOUR(Table1[[#This Row],[Patient Admission Date]])/3)*3,"00")&amp;"-"&amp;TEXT(INT(HOUR(Table1[[#This Row],[Patient Admission Date]])/3)*3+3,"00")</f>
        <v>06-09</v>
      </c>
      <c r="O773" t="str" cm="1">
        <f t="array" ref="O773">_xlfn.IFS(Table1[[#This Row],[Patient Age]]&lt;=14,"0-14",Table1[[#This Row],[Patient Age]]&lt;=29,"15-29",Table1[[#This Row],[Patient Age]]&lt;=44,"30-44",Table1[[#This Row],[Patient Age]]&lt;=59,"45-59",Table1[[#This Row],[Patient Age]]&lt;=74,"60-74",TRUE,"75+")</f>
        <v>15-29</v>
      </c>
      <c r="P773" t="str" cm="1">
        <f t="array" ref="P773">_xlfn.IFS(Table1[[#This Row],[Patient Waittime]]&lt;=15,"0-15",Table1[[#This Row],[Patient Waittime]]&lt;=30,"16-30",Table1[[#This Row],[Patient Waittime]]&lt;=45,"31-45",Table1[[#This Row],[Patient Waittime]]&lt;=60,"46-60",TRUE,"60+")</f>
        <v>46-60</v>
      </c>
      <c r="Q773">
        <f>--(Table1[[#This Row],[Patient Waittime]]&lt;=30)</f>
        <v>0</v>
      </c>
      <c r="R773">
        <f>--Table1[[#This Row],[Patient Admission Flag]]</f>
        <v>0</v>
      </c>
      <c r="S773">
        <f>--AND(Table1[[#This Row],[WithinTarget]]=1,Table1[[#This Row],[Patient Satisfaction Score]]&gt;=7)</f>
        <v>0</v>
      </c>
      <c r="T773" t="str">
        <f>IF(LEFT(Table1[[#This Row],[Patient Gender]],1)="F","Female","Male")</f>
        <v>Male</v>
      </c>
    </row>
    <row r="774" spans="1:20" x14ac:dyDescent="0.3">
      <c r="A774" t="s">
        <v>878</v>
      </c>
      <c r="B774" s="1">
        <v>45235.10833333333</v>
      </c>
      <c r="C774" t="s">
        <v>13</v>
      </c>
      <c r="D774">
        <v>50</v>
      </c>
      <c r="E774" t="s">
        <v>10</v>
      </c>
      <c r="F774" t="s">
        <v>11</v>
      </c>
      <c r="G774" t="b">
        <v>1</v>
      </c>
      <c r="H774">
        <v>4</v>
      </c>
      <c r="I774">
        <v>57</v>
      </c>
      <c r="J774" t="b">
        <v>1</v>
      </c>
      <c r="K774">
        <f>YEAR(Table1[[#This Row],[Patient Admission Date]])</f>
        <v>2023</v>
      </c>
      <c r="L774" t="str">
        <f>TEXT(Table1[[#This Row],[Patient Admission Date]],"mmm")</f>
        <v>Nov</v>
      </c>
      <c r="M774" t="str">
        <f>TEXT(Table1[[#This Row],[Patient Admission Date]],"ddd")</f>
        <v>Sun</v>
      </c>
      <c r="N774" t="str">
        <f>TEXT(INT(HOUR(Table1[[#This Row],[Patient Admission Date]])/3)*3,"00")&amp;"-"&amp;TEXT(INT(HOUR(Table1[[#This Row],[Patient Admission Date]])/3)*3+3,"00")</f>
        <v>00-03</v>
      </c>
      <c r="O774" t="str" cm="1">
        <f t="array" ref="O774">_xlfn.IFS(Table1[[#This Row],[Patient Age]]&lt;=14,"0-14",Table1[[#This Row],[Patient Age]]&lt;=29,"15-29",Table1[[#This Row],[Patient Age]]&lt;=44,"30-44",Table1[[#This Row],[Patient Age]]&lt;=59,"45-59",Table1[[#This Row],[Patient Age]]&lt;=74,"60-74",TRUE,"75+")</f>
        <v>45-59</v>
      </c>
      <c r="P774" t="str" cm="1">
        <f t="array" ref="P774">_xlfn.IFS(Table1[[#This Row],[Patient Waittime]]&lt;=15,"0-15",Table1[[#This Row],[Patient Waittime]]&lt;=30,"16-30",Table1[[#This Row],[Patient Waittime]]&lt;=45,"31-45",Table1[[#This Row],[Patient Waittime]]&lt;=60,"46-60",TRUE,"60+")</f>
        <v>46-60</v>
      </c>
      <c r="Q774">
        <f>--(Table1[[#This Row],[Patient Waittime]]&lt;=30)</f>
        <v>0</v>
      </c>
      <c r="R774">
        <f>--Table1[[#This Row],[Patient Admission Flag]]</f>
        <v>1</v>
      </c>
      <c r="S774">
        <f>--AND(Table1[[#This Row],[WithinTarget]]=1,Table1[[#This Row],[Patient Satisfaction Score]]&gt;=7)</f>
        <v>0</v>
      </c>
      <c r="T774" t="str">
        <f>IF(LEFT(Table1[[#This Row],[Patient Gender]],1)="F","Female","Male")</f>
        <v>Female</v>
      </c>
    </row>
    <row r="775" spans="1:20" x14ac:dyDescent="0.3">
      <c r="A775" t="s">
        <v>879</v>
      </c>
      <c r="B775" s="1">
        <v>45087.084722222222</v>
      </c>
      <c r="C775" t="s">
        <v>13</v>
      </c>
      <c r="D775">
        <v>3</v>
      </c>
      <c r="E775" t="s">
        <v>10</v>
      </c>
      <c r="F775" t="s">
        <v>11</v>
      </c>
      <c r="G775" t="b">
        <v>0</v>
      </c>
      <c r="I775">
        <v>10</v>
      </c>
      <c r="J775" t="b">
        <v>0</v>
      </c>
      <c r="K775">
        <f>YEAR(Table1[[#This Row],[Patient Admission Date]])</f>
        <v>2023</v>
      </c>
      <c r="L775" t="str">
        <f>TEXT(Table1[[#This Row],[Patient Admission Date]],"mmm")</f>
        <v>Jun</v>
      </c>
      <c r="M775" t="str">
        <f>TEXT(Table1[[#This Row],[Patient Admission Date]],"ddd")</f>
        <v>Sat</v>
      </c>
      <c r="N775" t="str">
        <f>TEXT(INT(HOUR(Table1[[#This Row],[Patient Admission Date]])/3)*3,"00")&amp;"-"&amp;TEXT(INT(HOUR(Table1[[#This Row],[Patient Admission Date]])/3)*3+3,"00")</f>
        <v>00-03</v>
      </c>
      <c r="O775" t="str" cm="1">
        <f t="array" ref="O775">_xlfn.IFS(Table1[[#This Row],[Patient Age]]&lt;=14,"0-14",Table1[[#This Row],[Patient Age]]&lt;=29,"15-29",Table1[[#This Row],[Patient Age]]&lt;=44,"30-44",Table1[[#This Row],[Patient Age]]&lt;=59,"45-59",Table1[[#This Row],[Patient Age]]&lt;=74,"60-74",TRUE,"75+")</f>
        <v>0-14</v>
      </c>
      <c r="P775" t="str" cm="1">
        <f t="array" ref="P775">_xlfn.IFS(Table1[[#This Row],[Patient Waittime]]&lt;=15,"0-15",Table1[[#This Row],[Patient Waittime]]&lt;=30,"16-30",Table1[[#This Row],[Patient Waittime]]&lt;=45,"31-45",Table1[[#This Row],[Patient Waittime]]&lt;=60,"46-60",TRUE,"60+")</f>
        <v>0-15</v>
      </c>
      <c r="Q775">
        <f>--(Table1[[#This Row],[Patient Waittime]]&lt;=30)</f>
        <v>1</v>
      </c>
      <c r="R775">
        <f>--Table1[[#This Row],[Patient Admission Flag]]</f>
        <v>0</v>
      </c>
      <c r="S775">
        <f>--AND(Table1[[#This Row],[WithinTarget]]=1,Table1[[#This Row],[Patient Satisfaction Score]]&gt;=7)</f>
        <v>0</v>
      </c>
      <c r="T775" t="str">
        <f>IF(LEFT(Table1[[#This Row],[Patient Gender]],1)="F","Female","Male")</f>
        <v>Female</v>
      </c>
    </row>
    <row r="776" spans="1:20" x14ac:dyDescent="0.3">
      <c r="A776" t="s">
        <v>880</v>
      </c>
      <c r="B776" s="1">
        <v>45453.538194444445</v>
      </c>
      <c r="C776" t="s">
        <v>13</v>
      </c>
      <c r="D776">
        <v>76</v>
      </c>
      <c r="E776" t="s">
        <v>19</v>
      </c>
      <c r="F776" t="s">
        <v>15</v>
      </c>
      <c r="G776" t="b">
        <v>1</v>
      </c>
      <c r="I776">
        <v>39</v>
      </c>
      <c r="J776" t="b">
        <v>1</v>
      </c>
      <c r="K776">
        <f>YEAR(Table1[[#This Row],[Patient Admission Date]])</f>
        <v>2024</v>
      </c>
      <c r="L776" t="str">
        <f>TEXT(Table1[[#This Row],[Patient Admission Date]],"mmm")</f>
        <v>Jun</v>
      </c>
      <c r="M776" t="str">
        <f>TEXT(Table1[[#This Row],[Patient Admission Date]],"ddd")</f>
        <v>Mon</v>
      </c>
      <c r="N776" t="str">
        <f>TEXT(INT(HOUR(Table1[[#This Row],[Patient Admission Date]])/3)*3,"00")&amp;"-"&amp;TEXT(INT(HOUR(Table1[[#This Row],[Patient Admission Date]])/3)*3+3,"00")</f>
        <v>12-15</v>
      </c>
      <c r="O776" t="str" cm="1">
        <f t="array" ref="O776">_xlfn.IFS(Table1[[#This Row],[Patient Age]]&lt;=14,"0-14",Table1[[#This Row],[Patient Age]]&lt;=29,"15-29",Table1[[#This Row],[Patient Age]]&lt;=44,"30-44",Table1[[#This Row],[Patient Age]]&lt;=59,"45-59",Table1[[#This Row],[Patient Age]]&lt;=74,"60-74",TRUE,"75+")</f>
        <v>75+</v>
      </c>
      <c r="P776" t="str" cm="1">
        <f t="array" ref="P776">_xlfn.IFS(Table1[[#This Row],[Patient Waittime]]&lt;=15,"0-15",Table1[[#This Row],[Patient Waittime]]&lt;=30,"16-30",Table1[[#This Row],[Patient Waittime]]&lt;=45,"31-45",Table1[[#This Row],[Patient Waittime]]&lt;=60,"46-60",TRUE,"60+")</f>
        <v>31-45</v>
      </c>
      <c r="Q776">
        <f>--(Table1[[#This Row],[Patient Waittime]]&lt;=30)</f>
        <v>0</v>
      </c>
      <c r="R776">
        <f>--Table1[[#This Row],[Patient Admission Flag]]</f>
        <v>1</v>
      </c>
      <c r="S776">
        <f>--AND(Table1[[#This Row],[WithinTarget]]=1,Table1[[#This Row],[Patient Satisfaction Score]]&gt;=7)</f>
        <v>0</v>
      </c>
      <c r="T776" t="str">
        <f>IF(LEFT(Table1[[#This Row],[Patient Gender]],1)="F","Female","Male")</f>
        <v>Female</v>
      </c>
    </row>
    <row r="777" spans="1:20" x14ac:dyDescent="0.3">
      <c r="A777" t="s">
        <v>881</v>
      </c>
      <c r="B777" s="1">
        <v>45163.554166666669</v>
      </c>
      <c r="C777" t="s">
        <v>13</v>
      </c>
      <c r="D777">
        <v>6</v>
      </c>
      <c r="E777" t="s">
        <v>18</v>
      </c>
      <c r="F777" t="s">
        <v>17</v>
      </c>
      <c r="G777" t="b">
        <v>1</v>
      </c>
      <c r="I777">
        <v>10</v>
      </c>
      <c r="J777" t="b">
        <v>1</v>
      </c>
      <c r="K777">
        <f>YEAR(Table1[[#This Row],[Patient Admission Date]])</f>
        <v>2023</v>
      </c>
      <c r="L777" t="str">
        <f>TEXT(Table1[[#This Row],[Patient Admission Date]],"mmm")</f>
        <v>Aug</v>
      </c>
      <c r="M777" t="str">
        <f>TEXT(Table1[[#This Row],[Patient Admission Date]],"ddd")</f>
        <v>Fri</v>
      </c>
      <c r="N777" t="str">
        <f>TEXT(INT(HOUR(Table1[[#This Row],[Patient Admission Date]])/3)*3,"00")&amp;"-"&amp;TEXT(INT(HOUR(Table1[[#This Row],[Patient Admission Date]])/3)*3+3,"00")</f>
        <v>12-15</v>
      </c>
      <c r="O777" t="str" cm="1">
        <f t="array" ref="O777">_xlfn.IFS(Table1[[#This Row],[Patient Age]]&lt;=14,"0-14",Table1[[#This Row],[Patient Age]]&lt;=29,"15-29",Table1[[#This Row],[Patient Age]]&lt;=44,"30-44",Table1[[#This Row],[Patient Age]]&lt;=59,"45-59",Table1[[#This Row],[Patient Age]]&lt;=74,"60-74",TRUE,"75+")</f>
        <v>0-14</v>
      </c>
      <c r="P777" t="str" cm="1">
        <f t="array" ref="P777">_xlfn.IFS(Table1[[#This Row],[Patient Waittime]]&lt;=15,"0-15",Table1[[#This Row],[Patient Waittime]]&lt;=30,"16-30",Table1[[#This Row],[Patient Waittime]]&lt;=45,"31-45",Table1[[#This Row],[Patient Waittime]]&lt;=60,"46-60",TRUE,"60+")</f>
        <v>0-15</v>
      </c>
      <c r="Q777">
        <f>--(Table1[[#This Row],[Patient Waittime]]&lt;=30)</f>
        <v>1</v>
      </c>
      <c r="R777">
        <f>--Table1[[#This Row],[Patient Admission Flag]]</f>
        <v>1</v>
      </c>
      <c r="S777">
        <f>--AND(Table1[[#This Row],[WithinTarget]]=1,Table1[[#This Row],[Patient Satisfaction Score]]&gt;=7)</f>
        <v>0</v>
      </c>
      <c r="T777" t="str">
        <f>IF(LEFT(Table1[[#This Row],[Patient Gender]],1)="F","Female","Male")</f>
        <v>Female</v>
      </c>
    </row>
    <row r="778" spans="1:20" x14ac:dyDescent="0.3">
      <c r="A778" t="s">
        <v>882</v>
      </c>
      <c r="B778" s="1">
        <v>45064.310416666667</v>
      </c>
      <c r="C778" t="s">
        <v>13</v>
      </c>
      <c r="D778">
        <v>57</v>
      </c>
      <c r="E778" t="s">
        <v>18</v>
      </c>
      <c r="F778" t="s">
        <v>11</v>
      </c>
      <c r="G778" t="b">
        <v>0</v>
      </c>
      <c r="I778">
        <v>29</v>
      </c>
      <c r="J778" t="b">
        <v>0</v>
      </c>
      <c r="K778">
        <f>YEAR(Table1[[#This Row],[Patient Admission Date]])</f>
        <v>2023</v>
      </c>
      <c r="L778" t="str">
        <f>TEXT(Table1[[#This Row],[Patient Admission Date]],"mmm")</f>
        <v>May</v>
      </c>
      <c r="M778" t="str">
        <f>TEXT(Table1[[#This Row],[Patient Admission Date]],"ddd")</f>
        <v>Thu</v>
      </c>
      <c r="N778" t="str">
        <f>TEXT(INT(HOUR(Table1[[#This Row],[Patient Admission Date]])/3)*3,"00")&amp;"-"&amp;TEXT(INT(HOUR(Table1[[#This Row],[Patient Admission Date]])/3)*3+3,"00")</f>
        <v>06-09</v>
      </c>
      <c r="O778" t="str" cm="1">
        <f t="array" ref="O778">_xlfn.IFS(Table1[[#This Row],[Patient Age]]&lt;=14,"0-14",Table1[[#This Row],[Patient Age]]&lt;=29,"15-29",Table1[[#This Row],[Patient Age]]&lt;=44,"30-44",Table1[[#This Row],[Patient Age]]&lt;=59,"45-59",Table1[[#This Row],[Patient Age]]&lt;=74,"60-74",TRUE,"75+")</f>
        <v>45-59</v>
      </c>
      <c r="P778" t="str" cm="1">
        <f t="array" ref="P778">_xlfn.IFS(Table1[[#This Row],[Patient Waittime]]&lt;=15,"0-15",Table1[[#This Row],[Patient Waittime]]&lt;=30,"16-30",Table1[[#This Row],[Patient Waittime]]&lt;=45,"31-45",Table1[[#This Row],[Patient Waittime]]&lt;=60,"46-60",TRUE,"60+")</f>
        <v>16-30</v>
      </c>
      <c r="Q778">
        <f>--(Table1[[#This Row],[Patient Waittime]]&lt;=30)</f>
        <v>1</v>
      </c>
      <c r="R778">
        <f>--Table1[[#This Row],[Patient Admission Flag]]</f>
        <v>0</v>
      </c>
      <c r="S778">
        <f>--AND(Table1[[#This Row],[WithinTarget]]=1,Table1[[#This Row],[Patient Satisfaction Score]]&gt;=7)</f>
        <v>0</v>
      </c>
      <c r="T778" t="str">
        <f>IF(LEFT(Table1[[#This Row],[Patient Gender]],1)="F","Female","Male")</f>
        <v>Female</v>
      </c>
    </row>
    <row r="779" spans="1:20" x14ac:dyDescent="0.3">
      <c r="A779" t="s">
        <v>883</v>
      </c>
      <c r="B779" s="1">
        <v>45505.504861111112</v>
      </c>
      <c r="C779" t="s">
        <v>13</v>
      </c>
      <c r="D779">
        <v>10</v>
      </c>
      <c r="E779" t="s">
        <v>14</v>
      </c>
      <c r="F779" t="s">
        <v>15</v>
      </c>
      <c r="G779" t="b">
        <v>0</v>
      </c>
      <c r="I779">
        <v>58</v>
      </c>
      <c r="J779" t="b">
        <v>0</v>
      </c>
      <c r="K779">
        <f>YEAR(Table1[[#This Row],[Patient Admission Date]])</f>
        <v>2024</v>
      </c>
      <c r="L779" t="str">
        <f>TEXT(Table1[[#This Row],[Patient Admission Date]],"mmm")</f>
        <v>Aug</v>
      </c>
      <c r="M779" t="str">
        <f>TEXT(Table1[[#This Row],[Patient Admission Date]],"ddd")</f>
        <v>Thu</v>
      </c>
      <c r="N779" t="str">
        <f>TEXT(INT(HOUR(Table1[[#This Row],[Patient Admission Date]])/3)*3,"00")&amp;"-"&amp;TEXT(INT(HOUR(Table1[[#This Row],[Patient Admission Date]])/3)*3+3,"00")</f>
        <v>12-15</v>
      </c>
      <c r="O779" t="str" cm="1">
        <f t="array" ref="O779">_xlfn.IFS(Table1[[#This Row],[Patient Age]]&lt;=14,"0-14",Table1[[#This Row],[Patient Age]]&lt;=29,"15-29",Table1[[#This Row],[Patient Age]]&lt;=44,"30-44",Table1[[#This Row],[Patient Age]]&lt;=59,"45-59",Table1[[#This Row],[Patient Age]]&lt;=74,"60-74",TRUE,"75+")</f>
        <v>0-14</v>
      </c>
      <c r="P779" t="str" cm="1">
        <f t="array" ref="P779">_xlfn.IFS(Table1[[#This Row],[Patient Waittime]]&lt;=15,"0-15",Table1[[#This Row],[Patient Waittime]]&lt;=30,"16-30",Table1[[#This Row],[Patient Waittime]]&lt;=45,"31-45",Table1[[#This Row],[Patient Waittime]]&lt;=60,"46-60",TRUE,"60+")</f>
        <v>46-60</v>
      </c>
      <c r="Q779">
        <f>--(Table1[[#This Row],[Patient Waittime]]&lt;=30)</f>
        <v>0</v>
      </c>
      <c r="R779">
        <f>--Table1[[#This Row],[Patient Admission Flag]]</f>
        <v>0</v>
      </c>
      <c r="S779">
        <f>--AND(Table1[[#This Row],[WithinTarget]]=1,Table1[[#This Row],[Patient Satisfaction Score]]&gt;=7)</f>
        <v>0</v>
      </c>
      <c r="T779" t="str">
        <f>IF(LEFT(Table1[[#This Row],[Patient Gender]],1)="F","Female","Male")</f>
        <v>Female</v>
      </c>
    </row>
    <row r="780" spans="1:20" x14ac:dyDescent="0.3">
      <c r="A780" t="s">
        <v>884</v>
      </c>
      <c r="B780" s="1">
        <v>45157.648611111108</v>
      </c>
      <c r="C780" t="s">
        <v>9</v>
      </c>
      <c r="D780">
        <v>65</v>
      </c>
      <c r="E780" t="s">
        <v>10</v>
      </c>
      <c r="F780" t="s">
        <v>15</v>
      </c>
      <c r="G780" t="b">
        <v>1</v>
      </c>
      <c r="I780">
        <v>15</v>
      </c>
      <c r="J780" t="b">
        <v>1</v>
      </c>
      <c r="K780">
        <f>YEAR(Table1[[#This Row],[Patient Admission Date]])</f>
        <v>2023</v>
      </c>
      <c r="L780" t="str">
        <f>TEXT(Table1[[#This Row],[Patient Admission Date]],"mmm")</f>
        <v>Aug</v>
      </c>
      <c r="M780" t="str">
        <f>TEXT(Table1[[#This Row],[Patient Admission Date]],"ddd")</f>
        <v>Sat</v>
      </c>
      <c r="N780" t="str">
        <f>TEXT(INT(HOUR(Table1[[#This Row],[Patient Admission Date]])/3)*3,"00")&amp;"-"&amp;TEXT(INT(HOUR(Table1[[#This Row],[Patient Admission Date]])/3)*3+3,"00")</f>
        <v>15-18</v>
      </c>
      <c r="O780" t="str" cm="1">
        <f t="array" ref="O780">_xlfn.IFS(Table1[[#This Row],[Patient Age]]&lt;=14,"0-14",Table1[[#This Row],[Patient Age]]&lt;=29,"15-29",Table1[[#This Row],[Patient Age]]&lt;=44,"30-44",Table1[[#This Row],[Patient Age]]&lt;=59,"45-59",Table1[[#This Row],[Patient Age]]&lt;=74,"60-74",TRUE,"75+")</f>
        <v>60-74</v>
      </c>
      <c r="P780" t="str" cm="1">
        <f t="array" ref="P780">_xlfn.IFS(Table1[[#This Row],[Patient Waittime]]&lt;=15,"0-15",Table1[[#This Row],[Patient Waittime]]&lt;=30,"16-30",Table1[[#This Row],[Patient Waittime]]&lt;=45,"31-45",Table1[[#This Row],[Patient Waittime]]&lt;=60,"46-60",TRUE,"60+")</f>
        <v>0-15</v>
      </c>
      <c r="Q780">
        <f>--(Table1[[#This Row],[Patient Waittime]]&lt;=30)</f>
        <v>1</v>
      </c>
      <c r="R780">
        <f>--Table1[[#This Row],[Patient Admission Flag]]</f>
        <v>1</v>
      </c>
      <c r="S780">
        <f>--AND(Table1[[#This Row],[WithinTarget]]=1,Table1[[#This Row],[Patient Satisfaction Score]]&gt;=7)</f>
        <v>0</v>
      </c>
      <c r="T780" t="str">
        <f>IF(LEFT(Table1[[#This Row],[Patient Gender]],1)="F","Female","Male")</f>
        <v>Male</v>
      </c>
    </row>
    <row r="781" spans="1:20" x14ac:dyDescent="0.3">
      <c r="A781" t="s">
        <v>885</v>
      </c>
      <c r="B781" s="1">
        <v>45190.272916666669</v>
      </c>
      <c r="C781" t="s">
        <v>9</v>
      </c>
      <c r="D781">
        <v>46</v>
      </c>
      <c r="E781" t="s">
        <v>22</v>
      </c>
      <c r="F781" t="s">
        <v>20</v>
      </c>
      <c r="G781" t="b">
        <v>0</v>
      </c>
      <c r="H781">
        <v>2</v>
      </c>
      <c r="I781">
        <v>33</v>
      </c>
      <c r="J781" t="b">
        <v>0</v>
      </c>
      <c r="K781">
        <f>YEAR(Table1[[#This Row],[Patient Admission Date]])</f>
        <v>2023</v>
      </c>
      <c r="L781" t="str">
        <f>TEXT(Table1[[#This Row],[Patient Admission Date]],"mmm")</f>
        <v>Sep</v>
      </c>
      <c r="M781" t="str">
        <f>TEXT(Table1[[#This Row],[Patient Admission Date]],"ddd")</f>
        <v>Thu</v>
      </c>
      <c r="N781" t="str">
        <f>TEXT(INT(HOUR(Table1[[#This Row],[Patient Admission Date]])/3)*3,"00")&amp;"-"&amp;TEXT(INT(HOUR(Table1[[#This Row],[Patient Admission Date]])/3)*3+3,"00")</f>
        <v>06-09</v>
      </c>
      <c r="O781" t="str" cm="1">
        <f t="array" ref="O781">_xlfn.IFS(Table1[[#This Row],[Patient Age]]&lt;=14,"0-14",Table1[[#This Row],[Patient Age]]&lt;=29,"15-29",Table1[[#This Row],[Patient Age]]&lt;=44,"30-44",Table1[[#This Row],[Patient Age]]&lt;=59,"45-59",Table1[[#This Row],[Patient Age]]&lt;=74,"60-74",TRUE,"75+")</f>
        <v>45-59</v>
      </c>
      <c r="P781" t="str" cm="1">
        <f t="array" ref="P781">_xlfn.IFS(Table1[[#This Row],[Patient Waittime]]&lt;=15,"0-15",Table1[[#This Row],[Patient Waittime]]&lt;=30,"16-30",Table1[[#This Row],[Patient Waittime]]&lt;=45,"31-45",Table1[[#This Row],[Patient Waittime]]&lt;=60,"46-60",TRUE,"60+")</f>
        <v>31-45</v>
      </c>
      <c r="Q781">
        <f>--(Table1[[#This Row],[Patient Waittime]]&lt;=30)</f>
        <v>0</v>
      </c>
      <c r="R781">
        <f>--Table1[[#This Row],[Patient Admission Flag]]</f>
        <v>0</v>
      </c>
      <c r="S781">
        <f>--AND(Table1[[#This Row],[WithinTarget]]=1,Table1[[#This Row],[Patient Satisfaction Score]]&gt;=7)</f>
        <v>0</v>
      </c>
      <c r="T781" t="str">
        <f>IF(LEFT(Table1[[#This Row],[Patient Gender]],1)="F","Female","Male")</f>
        <v>Male</v>
      </c>
    </row>
    <row r="782" spans="1:20" x14ac:dyDescent="0.3">
      <c r="A782" t="s">
        <v>886</v>
      </c>
      <c r="B782" s="1">
        <v>45533.908333333333</v>
      </c>
      <c r="C782" t="s">
        <v>13</v>
      </c>
      <c r="D782">
        <v>38</v>
      </c>
      <c r="E782" t="s">
        <v>19</v>
      </c>
      <c r="F782" t="s">
        <v>11</v>
      </c>
      <c r="G782" t="b">
        <v>1</v>
      </c>
      <c r="I782">
        <v>11</v>
      </c>
      <c r="J782" t="b">
        <v>1</v>
      </c>
      <c r="K782">
        <f>YEAR(Table1[[#This Row],[Patient Admission Date]])</f>
        <v>2024</v>
      </c>
      <c r="L782" t="str">
        <f>TEXT(Table1[[#This Row],[Patient Admission Date]],"mmm")</f>
        <v>Aug</v>
      </c>
      <c r="M782" t="str">
        <f>TEXT(Table1[[#This Row],[Patient Admission Date]],"ddd")</f>
        <v>Thu</v>
      </c>
      <c r="N782" t="str">
        <f>TEXT(INT(HOUR(Table1[[#This Row],[Patient Admission Date]])/3)*3,"00")&amp;"-"&amp;TEXT(INT(HOUR(Table1[[#This Row],[Patient Admission Date]])/3)*3+3,"00")</f>
        <v>21-24</v>
      </c>
      <c r="O782" t="str" cm="1">
        <f t="array" ref="O782">_xlfn.IFS(Table1[[#This Row],[Patient Age]]&lt;=14,"0-14",Table1[[#This Row],[Patient Age]]&lt;=29,"15-29",Table1[[#This Row],[Patient Age]]&lt;=44,"30-44",Table1[[#This Row],[Patient Age]]&lt;=59,"45-59",Table1[[#This Row],[Patient Age]]&lt;=74,"60-74",TRUE,"75+")</f>
        <v>30-44</v>
      </c>
      <c r="P782" t="str" cm="1">
        <f t="array" ref="P782">_xlfn.IFS(Table1[[#This Row],[Patient Waittime]]&lt;=15,"0-15",Table1[[#This Row],[Patient Waittime]]&lt;=30,"16-30",Table1[[#This Row],[Patient Waittime]]&lt;=45,"31-45",Table1[[#This Row],[Patient Waittime]]&lt;=60,"46-60",TRUE,"60+")</f>
        <v>0-15</v>
      </c>
      <c r="Q782">
        <f>--(Table1[[#This Row],[Patient Waittime]]&lt;=30)</f>
        <v>1</v>
      </c>
      <c r="R782">
        <f>--Table1[[#This Row],[Patient Admission Flag]]</f>
        <v>1</v>
      </c>
      <c r="S782">
        <f>--AND(Table1[[#This Row],[WithinTarget]]=1,Table1[[#This Row],[Patient Satisfaction Score]]&gt;=7)</f>
        <v>0</v>
      </c>
      <c r="T782" t="str">
        <f>IF(LEFT(Table1[[#This Row],[Patient Gender]],1)="F","Female","Male")</f>
        <v>Female</v>
      </c>
    </row>
    <row r="783" spans="1:20" x14ac:dyDescent="0.3">
      <c r="A783" t="s">
        <v>887</v>
      </c>
      <c r="B783" s="1">
        <v>45210.315972222219</v>
      </c>
      <c r="C783" t="s">
        <v>13</v>
      </c>
      <c r="D783">
        <v>25</v>
      </c>
      <c r="E783" t="s">
        <v>14</v>
      </c>
      <c r="F783" t="s">
        <v>11</v>
      </c>
      <c r="G783" t="b">
        <v>0</v>
      </c>
      <c r="H783">
        <v>3</v>
      </c>
      <c r="I783">
        <v>35</v>
      </c>
      <c r="J783" t="b">
        <v>0</v>
      </c>
      <c r="K783">
        <f>YEAR(Table1[[#This Row],[Patient Admission Date]])</f>
        <v>2023</v>
      </c>
      <c r="L783" t="str">
        <f>TEXT(Table1[[#This Row],[Patient Admission Date]],"mmm")</f>
        <v>Oct</v>
      </c>
      <c r="M783" t="str">
        <f>TEXT(Table1[[#This Row],[Patient Admission Date]],"ddd")</f>
        <v>Wed</v>
      </c>
      <c r="N783" t="str">
        <f>TEXT(INT(HOUR(Table1[[#This Row],[Patient Admission Date]])/3)*3,"00")&amp;"-"&amp;TEXT(INT(HOUR(Table1[[#This Row],[Patient Admission Date]])/3)*3+3,"00")</f>
        <v>06-09</v>
      </c>
      <c r="O783" t="str" cm="1">
        <f t="array" ref="O783">_xlfn.IFS(Table1[[#This Row],[Patient Age]]&lt;=14,"0-14",Table1[[#This Row],[Patient Age]]&lt;=29,"15-29",Table1[[#This Row],[Patient Age]]&lt;=44,"30-44",Table1[[#This Row],[Patient Age]]&lt;=59,"45-59",Table1[[#This Row],[Patient Age]]&lt;=74,"60-74",TRUE,"75+")</f>
        <v>15-29</v>
      </c>
      <c r="P783" t="str" cm="1">
        <f t="array" ref="P783">_xlfn.IFS(Table1[[#This Row],[Patient Waittime]]&lt;=15,"0-15",Table1[[#This Row],[Patient Waittime]]&lt;=30,"16-30",Table1[[#This Row],[Patient Waittime]]&lt;=45,"31-45",Table1[[#This Row],[Patient Waittime]]&lt;=60,"46-60",TRUE,"60+")</f>
        <v>31-45</v>
      </c>
      <c r="Q783">
        <f>--(Table1[[#This Row],[Patient Waittime]]&lt;=30)</f>
        <v>0</v>
      </c>
      <c r="R783">
        <f>--Table1[[#This Row],[Patient Admission Flag]]</f>
        <v>0</v>
      </c>
      <c r="S783">
        <f>--AND(Table1[[#This Row],[WithinTarget]]=1,Table1[[#This Row],[Patient Satisfaction Score]]&gt;=7)</f>
        <v>0</v>
      </c>
      <c r="T783" t="str">
        <f>IF(LEFT(Table1[[#This Row],[Patient Gender]],1)="F","Female","Male")</f>
        <v>Female</v>
      </c>
    </row>
    <row r="784" spans="1:20" x14ac:dyDescent="0.3">
      <c r="A784" t="s">
        <v>888</v>
      </c>
      <c r="B784" s="1">
        <v>45142.07916666667</v>
      </c>
      <c r="C784" t="s">
        <v>9</v>
      </c>
      <c r="D784">
        <v>40</v>
      </c>
      <c r="E784" t="s">
        <v>14</v>
      </c>
      <c r="F784" t="s">
        <v>17</v>
      </c>
      <c r="G784" t="b">
        <v>1</v>
      </c>
      <c r="H784">
        <v>6</v>
      </c>
      <c r="I784">
        <v>28</v>
      </c>
      <c r="J784" t="b">
        <v>1</v>
      </c>
      <c r="K784">
        <f>YEAR(Table1[[#This Row],[Patient Admission Date]])</f>
        <v>2023</v>
      </c>
      <c r="L784" t="str">
        <f>TEXT(Table1[[#This Row],[Patient Admission Date]],"mmm")</f>
        <v>Aug</v>
      </c>
      <c r="M784" t="str">
        <f>TEXT(Table1[[#This Row],[Patient Admission Date]],"ddd")</f>
        <v>Fri</v>
      </c>
      <c r="N784" t="str">
        <f>TEXT(INT(HOUR(Table1[[#This Row],[Patient Admission Date]])/3)*3,"00")&amp;"-"&amp;TEXT(INT(HOUR(Table1[[#This Row],[Patient Admission Date]])/3)*3+3,"00")</f>
        <v>00-03</v>
      </c>
      <c r="O784" t="str" cm="1">
        <f t="array" ref="O784">_xlfn.IFS(Table1[[#This Row],[Patient Age]]&lt;=14,"0-14",Table1[[#This Row],[Patient Age]]&lt;=29,"15-29",Table1[[#This Row],[Patient Age]]&lt;=44,"30-44",Table1[[#This Row],[Patient Age]]&lt;=59,"45-59",Table1[[#This Row],[Patient Age]]&lt;=74,"60-74",TRUE,"75+")</f>
        <v>30-44</v>
      </c>
      <c r="P784" t="str" cm="1">
        <f t="array" ref="P784">_xlfn.IFS(Table1[[#This Row],[Patient Waittime]]&lt;=15,"0-15",Table1[[#This Row],[Patient Waittime]]&lt;=30,"16-30",Table1[[#This Row],[Patient Waittime]]&lt;=45,"31-45",Table1[[#This Row],[Patient Waittime]]&lt;=60,"46-60",TRUE,"60+")</f>
        <v>16-30</v>
      </c>
      <c r="Q784">
        <f>--(Table1[[#This Row],[Patient Waittime]]&lt;=30)</f>
        <v>1</v>
      </c>
      <c r="R784">
        <f>--Table1[[#This Row],[Patient Admission Flag]]</f>
        <v>1</v>
      </c>
      <c r="S784">
        <f>--AND(Table1[[#This Row],[WithinTarget]]=1,Table1[[#This Row],[Patient Satisfaction Score]]&gt;=7)</f>
        <v>0</v>
      </c>
      <c r="T784" t="str">
        <f>IF(LEFT(Table1[[#This Row],[Patient Gender]],1)="F","Female","Male")</f>
        <v>Male</v>
      </c>
    </row>
    <row r="785" spans="1:20" x14ac:dyDescent="0.3">
      <c r="A785" t="s">
        <v>889</v>
      </c>
      <c r="B785" s="1">
        <v>45114.886805555558</v>
      </c>
      <c r="C785" t="s">
        <v>13</v>
      </c>
      <c r="D785">
        <v>22</v>
      </c>
      <c r="E785" t="s">
        <v>10</v>
      </c>
      <c r="F785" t="s">
        <v>11</v>
      </c>
      <c r="G785" t="b">
        <v>0</v>
      </c>
      <c r="I785">
        <v>60</v>
      </c>
      <c r="J785" t="b">
        <v>0</v>
      </c>
      <c r="K785">
        <f>YEAR(Table1[[#This Row],[Patient Admission Date]])</f>
        <v>2023</v>
      </c>
      <c r="L785" t="str">
        <f>TEXT(Table1[[#This Row],[Patient Admission Date]],"mmm")</f>
        <v>Jul</v>
      </c>
      <c r="M785" t="str">
        <f>TEXT(Table1[[#This Row],[Patient Admission Date]],"ddd")</f>
        <v>Fri</v>
      </c>
      <c r="N785" t="str">
        <f>TEXT(INT(HOUR(Table1[[#This Row],[Patient Admission Date]])/3)*3,"00")&amp;"-"&amp;TEXT(INT(HOUR(Table1[[#This Row],[Patient Admission Date]])/3)*3+3,"00")</f>
        <v>21-24</v>
      </c>
      <c r="O785" t="str" cm="1">
        <f t="array" ref="O785">_xlfn.IFS(Table1[[#This Row],[Patient Age]]&lt;=14,"0-14",Table1[[#This Row],[Patient Age]]&lt;=29,"15-29",Table1[[#This Row],[Patient Age]]&lt;=44,"30-44",Table1[[#This Row],[Patient Age]]&lt;=59,"45-59",Table1[[#This Row],[Patient Age]]&lt;=74,"60-74",TRUE,"75+")</f>
        <v>15-29</v>
      </c>
      <c r="P785" t="str" cm="1">
        <f t="array" ref="P785">_xlfn.IFS(Table1[[#This Row],[Patient Waittime]]&lt;=15,"0-15",Table1[[#This Row],[Patient Waittime]]&lt;=30,"16-30",Table1[[#This Row],[Patient Waittime]]&lt;=45,"31-45",Table1[[#This Row],[Patient Waittime]]&lt;=60,"46-60",TRUE,"60+")</f>
        <v>46-60</v>
      </c>
      <c r="Q785">
        <f>--(Table1[[#This Row],[Patient Waittime]]&lt;=30)</f>
        <v>0</v>
      </c>
      <c r="R785">
        <f>--Table1[[#This Row],[Patient Admission Flag]]</f>
        <v>0</v>
      </c>
      <c r="S785">
        <f>--AND(Table1[[#This Row],[WithinTarget]]=1,Table1[[#This Row],[Patient Satisfaction Score]]&gt;=7)</f>
        <v>0</v>
      </c>
      <c r="T785" t="str">
        <f>IF(LEFT(Table1[[#This Row],[Patient Gender]],1)="F","Female","Male")</f>
        <v>Female</v>
      </c>
    </row>
    <row r="786" spans="1:20" x14ac:dyDescent="0.3">
      <c r="A786" t="s">
        <v>890</v>
      </c>
      <c r="B786" s="1">
        <v>45056.594444444447</v>
      </c>
      <c r="C786" t="s">
        <v>9</v>
      </c>
      <c r="D786">
        <v>46</v>
      </c>
      <c r="E786" t="s">
        <v>14</v>
      </c>
      <c r="F786" t="s">
        <v>17</v>
      </c>
      <c r="G786" t="b">
        <v>0</v>
      </c>
      <c r="I786">
        <v>10</v>
      </c>
      <c r="J786" t="b">
        <v>0</v>
      </c>
      <c r="K786">
        <f>YEAR(Table1[[#This Row],[Patient Admission Date]])</f>
        <v>2023</v>
      </c>
      <c r="L786" t="str">
        <f>TEXT(Table1[[#This Row],[Patient Admission Date]],"mmm")</f>
        <v>May</v>
      </c>
      <c r="M786" t="str">
        <f>TEXT(Table1[[#This Row],[Patient Admission Date]],"ddd")</f>
        <v>Wed</v>
      </c>
      <c r="N786" t="str">
        <f>TEXT(INT(HOUR(Table1[[#This Row],[Patient Admission Date]])/3)*3,"00")&amp;"-"&amp;TEXT(INT(HOUR(Table1[[#This Row],[Patient Admission Date]])/3)*3+3,"00")</f>
        <v>12-15</v>
      </c>
      <c r="O786" t="str" cm="1">
        <f t="array" ref="O786">_xlfn.IFS(Table1[[#This Row],[Patient Age]]&lt;=14,"0-14",Table1[[#This Row],[Patient Age]]&lt;=29,"15-29",Table1[[#This Row],[Patient Age]]&lt;=44,"30-44",Table1[[#This Row],[Patient Age]]&lt;=59,"45-59",Table1[[#This Row],[Patient Age]]&lt;=74,"60-74",TRUE,"75+")</f>
        <v>45-59</v>
      </c>
      <c r="P786" t="str" cm="1">
        <f t="array" ref="P786">_xlfn.IFS(Table1[[#This Row],[Patient Waittime]]&lt;=15,"0-15",Table1[[#This Row],[Patient Waittime]]&lt;=30,"16-30",Table1[[#This Row],[Patient Waittime]]&lt;=45,"31-45",Table1[[#This Row],[Patient Waittime]]&lt;=60,"46-60",TRUE,"60+")</f>
        <v>0-15</v>
      </c>
      <c r="Q786">
        <f>--(Table1[[#This Row],[Patient Waittime]]&lt;=30)</f>
        <v>1</v>
      </c>
      <c r="R786">
        <f>--Table1[[#This Row],[Patient Admission Flag]]</f>
        <v>0</v>
      </c>
      <c r="S786">
        <f>--AND(Table1[[#This Row],[WithinTarget]]=1,Table1[[#This Row],[Patient Satisfaction Score]]&gt;=7)</f>
        <v>0</v>
      </c>
      <c r="T786" t="str">
        <f>IF(LEFT(Table1[[#This Row],[Patient Gender]],1)="F","Female","Male")</f>
        <v>Male</v>
      </c>
    </row>
    <row r="787" spans="1:20" x14ac:dyDescent="0.3">
      <c r="A787" t="s">
        <v>891</v>
      </c>
      <c r="B787" s="1">
        <v>45437.145138888889</v>
      </c>
      <c r="C787" t="s">
        <v>9</v>
      </c>
      <c r="D787">
        <v>56</v>
      </c>
      <c r="E787" t="s">
        <v>19</v>
      </c>
      <c r="F787" t="s">
        <v>11</v>
      </c>
      <c r="G787" t="b">
        <v>1</v>
      </c>
      <c r="I787">
        <v>34</v>
      </c>
      <c r="J787" t="b">
        <v>1</v>
      </c>
      <c r="K787">
        <f>YEAR(Table1[[#This Row],[Patient Admission Date]])</f>
        <v>2024</v>
      </c>
      <c r="L787" t="str">
        <f>TEXT(Table1[[#This Row],[Patient Admission Date]],"mmm")</f>
        <v>May</v>
      </c>
      <c r="M787" t="str">
        <f>TEXT(Table1[[#This Row],[Patient Admission Date]],"ddd")</f>
        <v>Sat</v>
      </c>
      <c r="N787" t="str">
        <f>TEXT(INT(HOUR(Table1[[#This Row],[Patient Admission Date]])/3)*3,"00")&amp;"-"&amp;TEXT(INT(HOUR(Table1[[#This Row],[Patient Admission Date]])/3)*3+3,"00")</f>
        <v>03-06</v>
      </c>
      <c r="O787" t="str" cm="1">
        <f t="array" ref="O787">_xlfn.IFS(Table1[[#This Row],[Patient Age]]&lt;=14,"0-14",Table1[[#This Row],[Patient Age]]&lt;=29,"15-29",Table1[[#This Row],[Patient Age]]&lt;=44,"30-44",Table1[[#This Row],[Patient Age]]&lt;=59,"45-59",Table1[[#This Row],[Patient Age]]&lt;=74,"60-74",TRUE,"75+")</f>
        <v>45-59</v>
      </c>
      <c r="P787" t="str" cm="1">
        <f t="array" ref="P787">_xlfn.IFS(Table1[[#This Row],[Patient Waittime]]&lt;=15,"0-15",Table1[[#This Row],[Patient Waittime]]&lt;=30,"16-30",Table1[[#This Row],[Patient Waittime]]&lt;=45,"31-45",Table1[[#This Row],[Patient Waittime]]&lt;=60,"46-60",TRUE,"60+")</f>
        <v>31-45</v>
      </c>
      <c r="Q787">
        <f>--(Table1[[#This Row],[Patient Waittime]]&lt;=30)</f>
        <v>0</v>
      </c>
      <c r="R787">
        <f>--Table1[[#This Row],[Patient Admission Flag]]</f>
        <v>1</v>
      </c>
      <c r="S787">
        <f>--AND(Table1[[#This Row],[WithinTarget]]=1,Table1[[#This Row],[Patient Satisfaction Score]]&gt;=7)</f>
        <v>0</v>
      </c>
      <c r="T787" t="str">
        <f>IF(LEFT(Table1[[#This Row],[Patient Gender]],1)="F","Female","Male")</f>
        <v>Male</v>
      </c>
    </row>
    <row r="788" spans="1:20" x14ac:dyDescent="0.3">
      <c r="A788" t="s">
        <v>892</v>
      </c>
      <c r="B788" s="1">
        <v>45567.925000000003</v>
      </c>
      <c r="C788" t="s">
        <v>9</v>
      </c>
      <c r="D788">
        <v>74</v>
      </c>
      <c r="E788" t="s">
        <v>19</v>
      </c>
      <c r="F788" t="s">
        <v>11</v>
      </c>
      <c r="G788" t="b">
        <v>0</v>
      </c>
      <c r="I788">
        <v>60</v>
      </c>
      <c r="J788" t="b">
        <v>0</v>
      </c>
      <c r="K788">
        <f>YEAR(Table1[[#This Row],[Patient Admission Date]])</f>
        <v>2024</v>
      </c>
      <c r="L788" t="str">
        <f>TEXT(Table1[[#This Row],[Patient Admission Date]],"mmm")</f>
        <v>Oct</v>
      </c>
      <c r="M788" t="str">
        <f>TEXT(Table1[[#This Row],[Patient Admission Date]],"ddd")</f>
        <v>Wed</v>
      </c>
      <c r="N788" t="str">
        <f>TEXT(INT(HOUR(Table1[[#This Row],[Patient Admission Date]])/3)*3,"00")&amp;"-"&amp;TEXT(INT(HOUR(Table1[[#This Row],[Patient Admission Date]])/3)*3+3,"00")</f>
        <v>21-24</v>
      </c>
      <c r="O788" t="str" cm="1">
        <f t="array" ref="O788">_xlfn.IFS(Table1[[#This Row],[Patient Age]]&lt;=14,"0-14",Table1[[#This Row],[Patient Age]]&lt;=29,"15-29",Table1[[#This Row],[Patient Age]]&lt;=44,"30-44",Table1[[#This Row],[Patient Age]]&lt;=59,"45-59",Table1[[#This Row],[Patient Age]]&lt;=74,"60-74",TRUE,"75+")</f>
        <v>60-74</v>
      </c>
      <c r="P788" t="str" cm="1">
        <f t="array" ref="P788">_xlfn.IFS(Table1[[#This Row],[Patient Waittime]]&lt;=15,"0-15",Table1[[#This Row],[Patient Waittime]]&lt;=30,"16-30",Table1[[#This Row],[Patient Waittime]]&lt;=45,"31-45",Table1[[#This Row],[Patient Waittime]]&lt;=60,"46-60",TRUE,"60+")</f>
        <v>46-60</v>
      </c>
      <c r="Q788">
        <f>--(Table1[[#This Row],[Patient Waittime]]&lt;=30)</f>
        <v>0</v>
      </c>
      <c r="R788">
        <f>--Table1[[#This Row],[Patient Admission Flag]]</f>
        <v>0</v>
      </c>
      <c r="S788">
        <f>--AND(Table1[[#This Row],[WithinTarget]]=1,Table1[[#This Row],[Patient Satisfaction Score]]&gt;=7)</f>
        <v>0</v>
      </c>
      <c r="T788" t="str">
        <f>IF(LEFT(Table1[[#This Row],[Patient Gender]],1)="F","Female","Male")</f>
        <v>Male</v>
      </c>
    </row>
    <row r="789" spans="1:20" x14ac:dyDescent="0.3">
      <c r="A789" t="s">
        <v>893</v>
      </c>
      <c r="B789" s="1">
        <v>45340.800694444442</v>
      </c>
      <c r="C789" t="s">
        <v>9</v>
      </c>
      <c r="D789">
        <v>67</v>
      </c>
      <c r="E789" t="s">
        <v>12</v>
      </c>
      <c r="F789" t="s">
        <v>11</v>
      </c>
      <c r="G789" t="b">
        <v>1</v>
      </c>
      <c r="I789">
        <v>36</v>
      </c>
      <c r="J789" t="b">
        <v>1</v>
      </c>
      <c r="K789">
        <f>YEAR(Table1[[#This Row],[Patient Admission Date]])</f>
        <v>2024</v>
      </c>
      <c r="L789" t="str">
        <f>TEXT(Table1[[#This Row],[Patient Admission Date]],"mmm")</f>
        <v>Feb</v>
      </c>
      <c r="M789" t="str">
        <f>TEXT(Table1[[#This Row],[Patient Admission Date]],"ddd")</f>
        <v>Sun</v>
      </c>
      <c r="N789" t="str">
        <f>TEXT(INT(HOUR(Table1[[#This Row],[Patient Admission Date]])/3)*3,"00")&amp;"-"&amp;TEXT(INT(HOUR(Table1[[#This Row],[Patient Admission Date]])/3)*3+3,"00")</f>
        <v>18-21</v>
      </c>
      <c r="O789" t="str" cm="1">
        <f t="array" ref="O789">_xlfn.IFS(Table1[[#This Row],[Patient Age]]&lt;=14,"0-14",Table1[[#This Row],[Patient Age]]&lt;=29,"15-29",Table1[[#This Row],[Patient Age]]&lt;=44,"30-44",Table1[[#This Row],[Patient Age]]&lt;=59,"45-59",Table1[[#This Row],[Patient Age]]&lt;=74,"60-74",TRUE,"75+")</f>
        <v>60-74</v>
      </c>
      <c r="P789" t="str" cm="1">
        <f t="array" ref="P789">_xlfn.IFS(Table1[[#This Row],[Patient Waittime]]&lt;=15,"0-15",Table1[[#This Row],[Patient Waittime]]&lt;=30,"16-30",Table1[[#This Row],[Patient Waittime]]&lt;=45,"31-45",Table1[[#This Row],[Patient Waittime]]&lt;=60,"46-60",TRUE,"60+")</f>
        <v>31-45</v>
      </c>
      <c r="Q789">
        <f>--(Table1[[#This Row],[Patient Waittime]]&lt;=30)</f>
        <v>0</v>
      </c>
      <c r="R789">
        <f>--Table1[[#This Row],[Patient Admission Flag]]</f>
        <v>1</v>
      </c>
      <c r="S789">
        <f>--AND(Table1[[#This Row],[WithinTarget]]=1,Table1[[#This Row],[Patient Satisfaction Score]]&gt;=7)</f>
        <v>0</v>
      </c>
      <c r="T789" t="str">
        <f>IF(LEFT(Table1[[#This Row],[Patient Gender]],1)="F","Female","Male")</f>
        <v>Male</v>
      </c>
    </row>
    <row r="790" spans="1:20" x14ac:dyDescent="0.3">
      <c r="A790" t="s">
        <v>894</v>
      </c>
      <c r="B790" s="1">
        <v>45514.602777777778</v>
      </c>
      <c r="C790" t="s">
        <v>9</v>
      </c>
      <c r="D790">
        <v>23</v>
      </c>
      <c r="E790" t="s">
        <v>10</v>
      </c>
      <c r="F790" t="s">
        <v>11</v>
      </c>
      <c r="G790" t="b">
        <v>0</v>
      </c>
      <c r="I790">
        <v>15</v>
      </c>
      <c r="J790" t="b">
        <v>0</v>
      </c>
      <c r="K790">
        <f>YEAR(Table1[[#This Row],[Patient Admission Date]])</f>
        <v>2024</v>
      </c>
      <c r="L790" t="str">
        <f>TEXT(Table1[[#This Row],[Patient Admission Date]],"mmm")</f>
        <v>Aug</v>
      </c>
      <c r="M790" t="str">
        <f>TEXT(Table1[[#This Row],[Patient Admission Date]],"ddd")</f>
        <v>Sat</v>
      </c>
      <c r="N790" t="str">
        <f>TEXT(INT(HOUR(Table1[[#This Row],[Patient Admission Date]])/3)*3,"00")&amp;"-"&amp;TEXT(INT(HOUR(Table1[[#This Row],[Patient Admission Date]])/3)*3+3,"00")</f>
        <v>12-15</v>
      </c>
      <c r="O790" t="str" cm="1">
        <f t="array" ref="O790">_xlfn.IFS(Table1[[#This Row],[Patient Age]]&lt;=14,"0-14",Table1[[#This Row],[Patient Age]]&lt;=29,"15-29",Table1[[#This Row],[Patient Age]]&lt;=44,"30-44",Table1[[#This Row],[Patient Age]]&lt;=59,"45-59",Table1[[#This Row],[Patient Age]]&lt;=74,"60-74",TRUE,"75+")</f>
        <v>15-29</v>
      </c>
      <c r="P790" t="str" cm="1">
        <f t="array" ref="P790">_xlfn.IFS(Table1[[#This Row],[Patient Waittime]]&lt;=15,"0-15",Table1[[#This Row],[Patient Waittime]]&lt;=30,"16-30",Table1[[#This Row],[Patient Waittime]]&lt;=45,"31-45",Table1[[#This Row],[Patient Waittime]]&lt;=60,"46-60",TRUE,"60+")</f>
        <v>0-15</v>
      </c>
      <c r="Q790">
        <f>--(Table1[[#This Row],[Patient Waittime]]&lt;=30)</f>
        <v>1</v>
      </c>
      <c r="R790">
        <f>--Table1[[#This Row],[Patient Admission Flag]]</f>
        <v>0</v>
      </c>
      <c r="S790">
        <f>--AND(Table1[[#This Row],[WithinTarget]]=1,Table1[[#This Row],[Patient Satisfaction Score]]&gt;=7)</f>
        <v>0</v>
      </c>
      <c r="T790" t="str">
        <f>IF(LEFT(Table1[[#This Row],[Patient Gender]],1)="F","Female","Male")</f>
        <v>Male</v>
      </c>
    </row>
    <row r="791" spans="1:20" x14ac:dyDescent="0.3">
      <c r="A791" t="s">
        <v>895</v>
      </c>
      <c r="B791" s="1">
        <v>45240.513194444444</v>
      </c>
      <c r="C791" t="s">
        <v>9</v>
      </c>
      <c r="D791">
        <v>6</v>
      </c>
      <c r="E791" t="s">
        <v>10</v>
      </c>
      <c r="F791" t="s">
        <v>15</v>
      </c>
      <c r="G791" t="b">
        <v>1</v>
      </c>
      <c r="I791">
        <v>21</v>
      </c>
      <c r="J791" t="b">
        <v>1</v>
      </c>
      <c r="K791">
        <f>YEAR(Table1[[#This Row],[Patient Admission Date]])</f>
        <v>2023</v>
      </c>
      <c r="L791" t="str">
        <f>TEXT(Table1[[#This Row],[Patient Admission Date]],"mmm")</f>
        <v>Nov</v>
      </c>
      <c r="M791" t="str">
        <f>TEXT(Table1[[#This Row],[Patient Admission Date]],"ddd")</f>
        <v>Fri</v>
      </c>
      <c r="N791" t="str">
        <f>TEXT(INT(HOUR(Table1[[#This Row],[Patient Admission Date]])/3)*3,"00")&amp;"-"&amp;TEXT(INT(HOUR(Table1[[#This Row],[Patient Admission Date]])/3)*3+3,"00")</f>
        <v>12-15</v>
      </c>
      <c r="O791" t="str" cm="1">
        <f t="array" ref="O791">_xlfn.IFS(Table1[[#This Row],[Patient Age]]&lt;=14,"0-14",Table1[[#This Row],[Patient Age]]&lt;=29,"15-29",Table1[[#This Row],[Patient Age]]&lt;=44,"30-44",Table1[[#This Row],[Patient Age]]&lt;=59,"45-59",Table1[[#This Row],[Patient Age]]&lt;=74,"60-74",TRUE,"75+")</f>
        <v>0-14</v>
      </c>
      <c r="P791" t="str" cm="1">
        <f t="array" ref="P791">_xlfn.IFS(Table1[[#This Row],[Patient Waittime]]&lt;=15,"0-15",Table1[[#This Row],[Patient Waittime]]&lt;=30,"16-30",Table1[[#This Row],[Patient Waittime]]&lt;=45,"31-45",Table1[[#This Row],[Patient Waittime]]&lt;=60,"46-60",TRUE,"60+")</f>
        <v>16-30</v>
      </c>
      <c r="Q791">
        <f>--(Table1[[#This Row],[Patient Waittime]]&lt;=30)</f>
        <v>1</v>
      </c>
      <c r="R791">
        <f>--Table1[[#This Row],[Patient Admission Flag]]</f>
        <v>1</v>
      </c>
      <c r="S791">
        <f>--AND(Table1[[#This Row],[WithinTarget]]=1,Table1[[#This Row],[Patient Satisfaction Score]]&gt;=7)</f>
        <v>0</v>
      </c>
      <c r="T791" t="str">
        <f>IF(LEFT(Table1[[#This Row],[Patient Gender]],1)="F","Female","Male")</f>
        <v>Male</v>
      </c>
    </row>
    <row r="792" spans="1:20" x14ac:dyDescent="0.3">
      <c r="A792" t="s">
        <v>896</v>
      </c>
      <c r="B792" s="1">
        <v>45254.424305555556</v>
      </c>
      <c r="C792" t="s">
        <v>9</v>
      </c>
      <c r="D792">
        <v>42</v>
      </c>
      <c r="E792" t="s">
        <v>10</v>
      </c>
      <c r="F792" t="s">
        <v>11</v>
      </c>
      <c r="G792" t="b">
        <v>1</v>
      </c>
      <c r="I792">
        <v>27</v>
      </c>
      <c r="J792" t="b">
        <v>1</v>
      </c>
      <c r="K792">
        <f>YEAR(Table1[[#This Row],[Patient Admission Date]])</f>
        <v>2023</v>
      </c>
      <c r="L792" t="str">
        <f>TEXT(Table1[[#This Row],[Patient Admission Date]],"mmm")</f>
        <v>Nov</v>
      </c>
      <c r="M792" t="str">
        <f>TEXT(Table1[[#This Row],[Patient Admission Date]],"ddd")</f>
        <v>Fri</v>
      </c>
      <c r="N792" t="str">
        <f>TEXT(INT(HOUR(Table1[[#This Row],[Patient Admission Date]])/3)*3,"00")&amp;"-"&amp;TEXT(INT(HOUR(Table1[[#This Row],[Patient Admission Date]])/3)*3+3,"00")</f>
        <v>09-12</v>
      </c>
      <c r="O792" t="str" cm="1">
        <f t="array" ref="O792">_xlfn.IFS(Table1[[#This Row],[Patient Age]]&lt;=14,"0-14",Table1[[#This Row],[Patient Age]]&lt;=29,"15-29",Table1[[#This Row],[Patient Age]]&lt;=44,"30-44",Table1[[#This Row],[Patient Age]]&lt;=59,"45-59",Table1[[#This Row],[Patient Age]]&lt;=74,"60-74",TRUE,"75+")</f>
        <v>30-44</v>
      </c>
      <c r="P792" t="str" cm="1">
        <f t="array" ref="P792">_xlfn.IFS(Table1[[#This Row],[Patient Waittime]]&lt;=15,"0-15",Table1[[#This Row],[Patient Waittime]]&lt;=30,"16-30",Table1[[#This Row],[Patient Waittime]]&lt;=45,"31-45",Table1[[#This Row],[Patient Waittime]]&lt;=60,"46-60",TRUE,"60+")</f>
        <v>16-30</v>
      </c>
      <c r="Q792">
        <f>--(Table1[[#This Row],[Patient Waittime]]&lt;=30)</f>
        <v>1</v>
      </c>
      <c r="R792">
        <f>--Table1[[#This Row],[Patient Admission Flag]]</f>
        <v>1</v>
      </c>
      <c r="S792">
        <f>--AND(Table1[[#This Row],[WithinTarget]]=1,Table1[[#This Row],[Patient Satisfaction Score]]&gt;=7)</f>
        <v>0</v>
      </c>
      <c r="T792" t="str">
        <f>IF(LEFT(Table1[[#This Row],[Patient Gender]],1)="F","Female","Male")</f>
        <v>Male</v>
      </c>
    </row>
    <row r="793" spans="1:20" x14ac:dyDescent="0.3">
      <c r="A793" t="s">
        <v>897</v>
      </c>
      <c r="B793" s="1">
        <v>45319.34097222222</v>
      </c>
      <c r="C793" t="s">
        <v>9</v>
      </c>
      <c r="D793">
        <v>39</v>
      </c>
      <c r="E793" t="s">
        <v>14</v>
      </c>
      <c r="F793" t="s">
        <v>11</v>
      </c>
      <c r="G793" t="b">
        <v>1</v>
      </c>
      <c r="I793">
        <v>37</v>
      </c>
      <c r="J793" t="b">
        <v>1</v>
      </c>
      <c r="K793">
        <f>YEAR(Table1[[#This Row],[Patient Admission Date]])</f>
        <v>2024</v>
      </c>
      <c r="L793" t="str">
        <f>TEXT(Table1[[#This Row],[Patient Admission Date]],"mmm")</f>
        <v>Jan</v>
      </c>
      <c r="M793" t="str">
        <f>TEXT(Table1[[#This Row],[Patient Admission Date]],"ddd")</f>
        <v>Sun</v>
      </c>
      <c r="N793" t="str">
        <f>TEXT(INT(HOUR(Table1[[#This Row],[Patient Admission Date]])/3)*3,"00")&amp;"-"&amp;TEXT(INT(HOUR(Table1[[#This Row],[Patient Admission Date]])/3)*3+3,"00")</f>
        <v>06-09</v>
      </c>
      <c r="O793" t="str" cm="1">
        <f t="array" ref="O793">_xlfn.IFS(Table1[[#This Row],[Patient Age]]&lt;=14,"0-14",Table1[[#This Row],[Patient Age]]&lt;=29,"15-29",Table1[[#This Row],[Patient Age]]&lt;=44,"30-44",Table1[[#This Row],[Patient Age]]&lt;=59,"45-59",Table1[[#This Row],[Patient Age]]&lt;=74,"60-74",TRUE,"75+")</f>
        <v>30-44</v>
      </c>
      <c r="P793" t="str" cm="1">
        <f t="array" ref="P793">_xlfn.IFS(Table1[[#This Row],[Patient Waittime]]&lt;=15,"0-15",Table1[[#This Row],[Patient Waittime]]&lt;=30,"16-30",Table1[[#This Row],[Patient Waittime]]&lt;=45,"31-45",Table1[[#This Row],[Patient Waittime]]&lt;=60,"46-60",TRUE,"60+")</f>
        <v>31-45</v>
      </c>
      <c r="Q793">
        <f>--(Table1[[#This Row],[Patient Waittime]]&lt;=30)</f>
        <v>0</v>
      </c>
      <c r="R793">
        <f>--Table1[[#This Row],[Patient Admission Flag]]</f>
        <v>1</v>
      </c>
      <c r="S793">
        <f>--AND(Table1[[#This Row],[WithinTarget]]=1,Table1[[#This Row],[Patient Satisfaction Score]]&gt;=7)</f>
        <v>0</v>
      </c>
      <c r="T793" t="str">
        <f>IF(LEFT(Table1[[#This Row],[Patient Gender]],1)="F","Female","Male")</f>
        <v>Male</v>
      </c>
    </row>
    <row r="794" spans="1:20" x14ac:dyDescent="0.3">
      <c r="A794" t="s">
        <v>898</v>
      </c>
      <c r="B794" s="1">
        <v>45489.290277777778</v>
      </c>
      <c r="C794" t="s">
        <v>9</v>
      </c>
      <c r="D794">
        <v>19</v>
      </c>
      <c r="E794" t="s">
        <v>14</v>
      </c>
      <c r="F794" t="s">
        <v>11</v>
      </c>
      <c r="G794" t="b">
        <v>1</v>
      </c>
      <c r="I794">
        <v>43</v>
      </c>
      <c r="J794" t="b">
        <v>1</v>
      </c>
      <c r="K794">
        <f>YEAR(Table1[[#This Row],[Patient Admission Date]])</f>
        <v>2024</v>
      </c>
      <c r="L794" t="str">
        <f>TEXT(Table1[[#This Row],[Patient Admission Date]],"mmm")</f>
        <v>Jul</v>
      </c>
      <c r="M794" t="str">
        <f>TEXT(Table1[[#This Row],[Patient Admission Date]],"ddd")</f>
        <v>Tue</v>
      </c>
      <c r="N794" t="str">
        <f>TEXT(INT(HOUR(Table1[[#This Row],[Patient Admission Date]])/3)*3,"00")&amp;"-"&amp;TEXT(INT(HOUR(Table1[[#This Row],[Patient Admission Date]])/3)*3+3,"00")</f>
        <v>06-09</v>
      </c>
      <c r="O794" t="str" cm="1">
        <f t="array" ref="O794">_xlfn.IFS(Table1[[#This Row],[Patient Age]]&lt;=14,"0-14",Table1[[#This Row],[Patient Age]]&lt;=29,"15-29",Table1[[#This Row],[Patient Age]]&lt;=44,"30-44",Table1[[#This Row],[Patient Age]]&lt;=59,"45-59",Table1[[#This Row],[Patient Age]]&lt;=74,"60-74",TRUE,"75+")</f>
        <v>15-29</v>
      </c>
      <c r="P794" t="str" cm="1">
        <f t="array" ref="P794">_xlfn.IFS(Table1[[#This Row],[Patient Waittime]]&lt;=15,"0-15",Table1[[#This Row],[Patient Waittime]]&lt;=30,"16-30",Table1[[#This Row],[Patient Waittime]]&lt;=45,"31-45",Table1[[#This Row],[Patient Waittime]]&lt;=60,"46-60",TRUE,"60+")</f>
        <v>31-45</v>
      </c>
      <c r="Q794">
        <f>--(Table1[[#This Row],[Patient Waittime]]&lt;=30)</f>
        <v>0</v>
      </c>
      <c r="R794">
        <f>--Table1[[#This Row],[Patient Admission Flag]]</f>
        <v>1</v>
      </c>
      <c r="S794">
        <f>--AND(Table1[[#This Row],[WithinTarget]]=1,Table1[[#This Row],[Patient Satisfaction Score]]&gt;=7)</f>
        <v>0</v>
      </c>
      <c r="T794" t="str">
        <f>IF(LEFT(Table1[[#This Row],[Patient Gender]],1)="F","Female","Male")</f>
        <v>Male</v>
      </c>
    </row>
    <row r="795" spans="1:20" x14ac:dyDescent="0.3">
      <c r="A795" t="s">
        <v>899</v>
      </c>
      <c r="B795" s="1">
        <v>45086.426388888889</v>
      </c>
      <c r="C795" t="s">
        <v>13</v>
      </c>
      <c r="D795">
        <v>36</v>
      </c>
      <c r="E795" t="s">
        <v>10</v>
      </c>
      <c r="F795" t="s">
        <v>20</v>
      </c>
      <c r="G795" t="b">
        <v>1</v>
      </c>
      <c r="H795">
        <v>6</v>
      </c>
      <c r="I795">
        <v>31</v>
      </c>
      <c r="J795" t="b">
        <v>1</v>
      </c>
      <c r="K795">
        <f>YEAR(Table1[[#This Row],[Patient Admission Date]])</f>
        <v>2023</v>
      </c>
      <c r="L795" t="str">
        <f>TEXT(Table1[[#This Row],[Patient Admission Date]],"mmm")</f>
        <v>Jun</v>
      </c>
      <c r="M795" t="str">
        <f>TEXT(Table1[[#This Row],[Patient Admission Date]],"ddd")</f>
        <v>Fri</v>
      </c>
      <c r="N795" t="str">
        <f>TEXT(INT(HOUR(Table1[[#This Row],[Patient Admission Date]])/3)*3,"00")&amp;"-"&amp;TEXT(INT(HOUR(Table1[[#This Row],[Patient Admission Date]])/3)*3+3,"00")</f>
        <v>09-12</v>
      </c>
      <c r="O795" t="str" cm="1">
        <f t="array" ref="O795">_xlfn.IFS(Table1[[#This Row],[Patient Age]]&lt;=14,"0-14",Table1[[#This Row],[Patient Age]]&lt;=29,"15-29",Table1[[#This Row],[Patient Age]]&lt;=44,"30-44",Table1[[#This Row],[Patient Age]]&lt;=59,"45-59",Table1[[#This Row],[Patient Age]]&lt;=74,"60-74",TRUE,"75+")</f>
        <v>30-44</v>
      </c>
      <c r="P795" t="str" cm="1">
        <f t="array" ref="P795">_xlfn.IFS(Table1[[#This Row],[Patient Waittime]]&lt;=15,"0-15",Table1[[#This Row],[Patient Waittime]]&lt;=30,"16-30",Table1[[#This Row],[Patient Waittime]]&lt;=45,"31-45",Table1[[#This Row],[Patient Waittime]]&lt;=60,"46-60",TRUE,"60+")</f>
        <v>31-45</v>
      </c>
      <c r="Q795">
        <f>--(Table1[[#This Row],[Patient Waittime]]&lt;=30)</f>
        <v>0</v>
      </c>
      <c r="R795">
        <f>--Table1[[#This Row],[Patient Admission Flag]]</f>
        <v>1</v>
      </c>
      <c r="S795">
        <f>--AND(Table1[[#This Row],[WithinTarget]]=1,Table1[[#This Row],[Patient Satisfaction Score]]&gt;=7)</f>
        <v>0</v>
      </c>
      <c r="T795" t="str">
        <f>IF(LEFT(Table1[[#This Row],[Patient Gender]],1)="F","Female","Male")</f>
        <v>Female</v>
      </c>
    </row>
    <row r="796" spans="1:20" x14ac:dyDescent="0.3">
      <c r="A796" t="s">
        <v>900</v>
      </c>
      <c r="B796" s="1">
        <v>45110.392361111109</v>
      </c>
      <c r="C796" t="s">
        <v>9</v>
      </c>
      <c r="D796">
        <v>9</v>
      </c>
      <c r="E796" t="s">
        <v>10</v>
      </c>
      <c r="F796" t="s">
        <v>11</v>
      </c>
      <c r="G796" t="b">
        <v>1</v>
      </c>
      <c r="I796">
        <v>18</v>
      </c>
      <c r="J796" t="b">
        <v>1</v>
      </c>
      <c r="K796">
        <f>YEAR(Table1[[#This Row],[Patient Admission Date]])</f>
        <v>2023</v>
      </c>
      <c r="L796" t="str">
        <f>TEXT(Table1[[#This Row],[Patient Admission Date]],"mmm")</f>
        <v>Jul</v>
      </c>
      <c r="M796" t="str">
        <f>TEXT(Table1[[#This Row],[Patient Admission Date]],"ddd")</f>
        <v>Mon</v>
      </c>
      <c r="N796" t="str">
        <f>TEXT(INT(HOUR(Table1[[#This Row],[Patient Admission Date]])/3)*3,"00")&amp;"-"&amp;TEXT(INT(HOUR(Table1[[#This Row],[Patient Admission Date]])/3)*3+3,"00")</f>
        <v>09-12</v>
      </c>
      <c r="O796" t="str" cm="1">
        <f t="array" ref="O796">_xlfn.IFS(Table1[[#This Row],[Patient Age]]&lt;=14,"0-14",Table1[[#This Row],[Patient Age]]&lt;=29,"15-29",Table1[[#This Row],[Patient Age]]&lt;=44,"30-44",Table1[[#This Row],[Patient Age]]&lt;=59,"45-59",Table1[[#This Row],[Patient Age]]&lt;=74,"60-74",TRUE,"75+")</f>
        <v>0-14</v>
      </c>
      <c r="P796" t="str" cm="1">
        <f t="array" ref="P796">_xlfn.IFS(Table1[[#This Row],[Patient Waittime]]&lt;=15,"0-15",Table1[[#This Row],[Patient Waittime]]&lt;=30,"16-30",Table1[[#This Row],[Patient Waittime]]&lt;=45,"31-45",Table1[[#This Row],[Patient Waittime]]&lt;=60,"46-60",TRUE,"60+")</f>
        <v>16-30</v>
      </c>
      <c r="Q796">
        <f>--(Table1[[#This Row],[Patient Waittime]]&lt;=30)</f>
        <v>1</v>
      </c>
      <c r="R796">
        <f>--Table1[[#This Row],[Patient Admission Flag]]</f>
        <v>1</v>
      </c>
      <c r="S796">
        <f>--AND(Table1[[#This Row],[WithinTarget]]=1,Table1[[#This Row],[Patient Satisfaction Score]]&gt;=7)</f>
        <v>0</v>
      </c>
      <c r="T796" t="str">
        <f>IF(LEFT(Table1[[#This Row],[Patient Gender]],1)="F","Female","Male")</f>
        <v>Male</v>
      </c>
    </row>
    <row r="797" spans="1:20" x14ac:dyDescent="0.3">
      <c r="A797" t="s">
        <v>901</v>
      </c>
      <c r="B797" s="1">
        <v>45432.607638888891</v>
      </c>
      <c r="C797" t="s">
        <v>13</v>
      </c>
      <c r="D797">
        <v>13</v>
      </c>
      <c r="E797" t="s">
        <v>10</v>
      </c>
      <c r="F797" t="s">
        <v>17</v>
      </c>
      <c r="G797" t="b">
        <v>1</v>
      </c>
      <c r="I797">
        <v>38</v>
      </c>
      <c r="J797" t="b">
        <v>1</v>
      </c>
      <c r="K797">
        <f>YEAR(Table1[[#This Row],[Patient Admission Date]])</f>
        <v>2024</v>
      </c>
      <c r="L797" t="str">
        <f>TEXT(Table1[[#This Row],[Patient Admission Date]],"mmm")</f>
        <v>May</v>
      </c>
      <c r="M797" t="str">
        <f>TEXT(Table1[[#This Row],[Patient Admission Date]],"ddd")</f>
        <v>Mon</v>
      </c>
      <c r="N797" t="str">
        <f>TEXT(INT(HOUR(Table1[[#This Row],[Patient Admission Date]])/3)*3,"00")&amp;"-"&amp;TEXT(INT(HOUR(Table1[[#This Row],[Patient Admission Date]])/3)*3+3,"00")</f>
        <v>12-15</v>
      </c>
      <c r="O797" t="str" cm="1">
        <f t="array" ref="O797">_xlfn.IFS(Table1[[#This Row],[Patient Age]]&lt;=14,"0-14",Table1[[#This Row],[Patient Age]]&lt;=29,"15-29",Table1[[#This Row],[Patient Age]]&lt;=44,"30-44",Table1[[#This Row],[Patient Age]]&lt;=59,"45-59",Table1[[#This Row],[Patient Age]]&lt;=74,"60-74",TRUE,"75+")</f>
        <v>0-14</v>
      </c>
      <c r="P797" t="str" cm="1">
        <f t="array" ref="P797">_xlfn.IFS(Table1[[#This Row],[Patient Waittime]]&lt;=15,"0-15",Table1[[#This Row],[Patient Waittime]]&lt;=30,"16-30",Table1[[#This Row],[Patient Waittime]]&lt;=45,"31-45",Table1[[#This Row],[Patient Waittime]]&lt;=60,"46-60",TRUE,"60+")</f>
        <v>31-45</v>
      </c>
      <c r="Q797">
        <f>--(Table1[[#This Row],[Patient Waittime]]&lt;=30)</f>
        <v>0</v>
      </c>
      <c r="R797">
        <f>--Table1[[#This Row],[Patient Admission Flag]]</f>
        <v>1</v>
      </c>
      <c r="S797">
        <f>--AND(Table1[[#This Row],[WithinTarget]]=1,Table1[[#This Row],[Patient Satisfaction Score]]&gt;=7)</f>
        <v>0</v>
      </c>
      <c r="T797" t="str">
        <f>IF(LEFT(Table1[[#This Row],[Patient Gender]],1)="F","Female","Male")</f>
        <v>Female</v>
      </c>
    </row>
    <row r="798" spans="1:20" x14ac:dyDescent="0.3">
      <c r="A798" t="s">
        <v>902</v>
      </c>
      <c r="B798" s="1">
        <v>45527.6</v>
      </c>
      <c r="C798" t="s">
        <v>9</v>
      </c>
      <c r="D798">
        <v>6</v>
      </c>
      <c r="E798" t="s">
        <v>18</v>
      </c>
      <c r="F798" t="s">
        <v>11</v>
      </c>
      <c r="G798" t="b">
        <v>0</v>
      </c>
      <c r="I798">
        <v>36</v>
      </c>
      <c r="J798" t="b">
        <v>0</v>
      </c>
      <c r="K798">
        <f>YEAR(Table1[[#This Row],[Patient Admission Date]])</f>
        <v>2024</v>
      </c>
      <c r="L798" t="str">
        <f>TEXT(Table1[[#This Row],[Patient Admission Date]],"mmm")</f>
        <v>Aug</v>
      </c>
      <c r="M798" t="str">
        <f>TEXT(Table1[[#This Row],[Patient Admission Date]],"ddd")</f>
        <v>Fri</v>
      </c>
      <c r="N798" t="str">
        <f>TEXT(INT(HOUR(Table1[[#This Row],[Patient Admission Date]])/3)*3,"00")&amp;"-"&amp;TEXT(INT(HOUR(Table1[[#This Row],[Patient Admission Date]])/3)*3+3,"00")</f>
        <v>12-15</v>
      </c>
      <c r="O798" t="str" cm="1">
        <f t="array" ref="O798">_xlfn.IFS(Table1[[#This Row],[Patient Age]]&lt;=14,"0-14",Table1[[#This Row],[Patient Age]]&lt;=29,"15-29",Table1[[#This Row],[Patient Age]]&lt;=44,"30-44",Table1[[#This Row],[Patient Age]]&lt;=59,"45-59",Table1[[#This Row],[Patient Age]]&lt;=74,"60-74",TRUE,"75+")</f>
        <v>0-14</v>
      </c>
      <c r="P798" t="str" cm="1">
        <f t="array" ref="P798">_xlfn.IFS(Table1[[#This Row],[Patient Waittime]]&lt;=15,"0-15",Table1[[#This Row],[Patient Waittime]]&lt;=30,"16-30",Table1[[#This Row],[Patient Waittime]]&lt;=45,"31-45",Table1[[#This Row],[Patient Waittime]]&lt;=60,"46-60",TRUE,"60+")</f>
        <v>31-45</v>
      </c>
      <c r="Q798">
        <f>--(Table1[[#This Row],[Patient Waittime]]&lt;=30)</f>
        <v>0</v>
      </c>
      <c r="R798">
        <f>--Table1[[#This Row],[Patient Admission Flag]]</f>
        <v>0</v>
      </c>
      <c r="S798">
        <f>--AND(Table1[[#This Row],[WithinTarget]]=1,Table1[[#This Row],[Patient Satisfaction Score]]&gt;=7)</f>
        <v>0</v>
      </c>
      <c r="T798" t="str">
        <f>IF(LEFT(Table1[[#This Row],[Patient Gender]],1)="F","Female","Male")</f>
        <v>Male</v>
      </c>
    </row>
    <row r="799" spans="1:20" x14ac:dyDescent="0.3">
      <c r="A799" t="s">
        <v>903</v>
      </c>
      <c r="B799" s="1">
        <v>45161.047222222223</v>
      </c>
      <c r="C799" t="s">
        <v>13</v>
      </c>
      <c r="D799">
        <v>79</v>
      </c>
      <c r="E799" t="s">
        <v>14</v>
      </c>
      <c r="F799" t="s">
        <v>26</v>
      </c>
      <c r="G799" t="b">
        <v>0</v>
      </c>
      <c r="I799">
        <v>41</v>
      </c>
      <c r="J799" t="b">
        <v>0</v>
      </c>
      <c r="K799">
        <f>YEAR(Table1[[#This Row],[Patient Admission Date]])</f>
        <v>2023</v>
      </c>
      <c r="L799" t="str">
        <f>TEXT(Table1[[#This Row],[Patient Admission Date]],"mmm")</f>
        <v>Aug</v>
      </c>
      <c r="M799" t="str">
        <f>TEXT(Table1[[#This Row],[Patient Admission Date]],"ddd")</f>
        <v>Wed</v>
      </c>
      <c r="N799" t="str">
        <f>TEXT(INT(HOUR(Table1[[#This Row],[Patient Admission Date]])/3)*3,"00")&amp;"-"&amp;TEXT(INT(HOUR(Table1[[#This Row],[Patient Admission Date]])/3)*3+3,"00")</f>
        <v>00-03</v>
      </c>
      <c r="O799" t="str" cm="1">
        <f t="array" ref="O799">_xlfn.IFS(Table1[[#This Row],[Patient Age]]&lt;=14,"0-14",Table1[[#This Row],[Patient Age]]&lt;=29,"15-29",Table1[[#This Row],[Patient Age]]&lt;=44,"30-44",Table1[[#This Row],[Patient Age]]&lt;=59,"45-59",Table1[[#This Row],[Patient Age]]&lt;=74,"60-74",TRUE,"75+")</f>
        <v>75+</v>
      </c>
      <c r="P799" t="str" cm="1">
        <f t="array" ref="P799">_xlfn.IFS(Table1[[#This Row],[Patient Waittime]]&lt;=15,"0-15",Table1[[#This Row],[Patient Waittime]]&lt;=30,"16-30",Table1[[#This Row],[Patient Waittime]]&lt;=45,"31-45",Table1[[#This Row],[Patient Waittime]]&lt;=60,"46-60",TRUE,"60+")</f>
        <v>31-45</v>
      </c>
      <c r="Q799">
        <f>--(Table1[[#This Row],[Patient Waittime]]&lt;=30)</f>
        <v>0</v>
      </c>
      <c r="R799">
        <f>--Table1[[#This Row],[Patient Admission Flag]]</f>
        <v>0</v>
      </c>
      <c r="S799">
        <f>--AND(Table1[[#This Row],[WithinTarget]]=1,Table1[[#This Row],[Patient Satisfaction Score]]&gt;=7)</f>
        <v>0</v>
      </c>
      <c r="T799" t="str">
        <f>IF(LEFT(Table1[[#This Row],[Patient Gender]],1)="F","Female","Male")</f>
        <v>Female</v>
      </c>
    </row>
    <row r="800" spans="1:20" x14ac:dyDescent="0.3">
      <c r="A800" t="s">
        <v>904</v>
      </c>
      <c r="B800" s="1">
        <v>45479.044444444444</v>
      </c>
      <c r="C800" t="s">
        <v>9</v>
      </c>
      <c r="D800">
        <v>49</v>
      </c>
      <c r="E800" t="s">
        <v>21</v>
      </c>
      <c r="F800" t="s">
        <v>11</v>
      </c>
      <c r="G800" t="b">
        <v>0</v>
      </c>
      <c r="I800">
        <v>45</v>
      </c>
      <c r="J800" t="b">
        <v>0</v>
      </c>
      <c r="K800">
        <f>YEAR(Table1[[#This Row],[Patient Admission Date]])</f>
        <v>2024</v>
      </c>
      <c r="L800" t="str">
        <f>TEXT(Table1[[#This Row],[Patient Admission Date]],"mmm")</f>
        <v>Jul</v>
      </c>
      <c r="M800" t="str">
        <f>TEXT(Table1[[#This Row],[Patient Admission Date]],"ddd")</f>
        <v>Sat</v>
      </c>
      <c r="N800" t="str">
        <f>TEXT(INT(HOUR(Table1[[#This Row],[Patient Admission Date]])/3)*3,"00")&amp;"-"&amp;TEXT(INT(HOUR(Table1[[#This Row],[Patient Admission Date]])/3)*3+3,"00")</f>
        <v>00-03</v>
      </c>
      <c r="O800" t="str" cm="1">
        <f t="array" ref="O800">_xlfn.IFS(Table1[[#This Row],[Patient Age]]&lt;=14,"0-14",Table1[[#This Row],[Patient Age]]&lt;=29,"15-29",Table1[[#This Row],[Patient Age]]&lt;=44,"30-44",Table1[[#This Row],[Patient Age]]&lt;=59,"45-59",Table1[[#This Row],[Patient Age]]&lt;=74,"60-74",TRUE,"75+")</f>
        <v>45-59</v>
      </c>
      <c r="P800" t="str" cm="1">
        <f t="array" ref="P800">_xlfn.IFS(Table1[[#This Row],[Patient Waittime]]&lt;=15,"0-15",Table1[[#This Row],[Patient Waittime]]&lt;=30,"16-30",Table1[[#This Row],[Patient Waittime]]&lt;=45,"31-45",Table1[[#This Row],[Patient Waittime]]&lt;=60,"46-60",TRUE,"60+")</f>
        <v>31-45</v>
      </c>
      <c r="Q800">
        <f>--(Table1[[#This Row],[Patient Waittime]]&lt;=30)</f>
        <v>0</v>
      </c>
      <c r="R800">
        <f>--Table1[[#This Row],[Patient Admission Flag]]</f>
        <v>0</v>
      </c>
      <c r="S800">
        <f>--AND(Table1[[#This Row],[WithinTarget]]=1,Table1[[#This Row],[Patient Satisfaction Score]]&gt;=7)</f>
        <v>0</v>
      </c>
      <c r="T800" t="str">
        <f>IF(LEFT(Table1[[#This Row],[Patient Gender]],1)="F","Female","Male")</f>
        <v>Male</v>
      </c>
    </row>
    <row r="801" spans="1:20" x14ac:dyDescent="0.3">
      <c r="A801" t="s">
        <v>905</v>
      </c>
      <c r="B801" s="1">
        <v>45071.686111111114</v>
      </c>
      <c r="C801" t="s">
        <v>9</v>
      </c>
      <c r="D801">
        <v>47</v>
      </c>
      <c r="E801" t="s">
        <v>14</v>
      </c>
      <c r="F801" t="s">
        <v>11</v>
      </c>
      <c r="G801" t="b">
        <v>0</v>
      </c>
      <c r="I801">
        <v>19</v>
      </c>
      <c r="J801" t="b">
        <v>0</v>
      </c>
      <c r="K801">
        <f>YEAR(Table1[[#This Row],[Patient Admission Date]])</f>
        <v>2023</v>
      </c>
      <c r="L801" t="str">
        <f>TEXT(Table1[[#This Row],[Patient Admission Date]],"mmm")</f>
        <v>May</v>
      </c>
      <c r="M801" t="str">
        <f>TEXT(Table1[[#This Row],[Patient Admission Date]],"ddd")</f>
        <v>Thu</v>
      </c>
      <c r="N801" t="str">
        <f>TEXT(INT(HOUR(Table1[[#This Row],[Patient Admission Date]])/3)*3,"00")&amp;"-"&amp;TEXT(INT(HOUR(Table1[[#This Row],[Patient Admission Date]])/3)*3+3,"00")</f>
        <v>15-18</v>
      </c>
      <c r="O801" t="str" cm="1">
        <f t="array" ref="O801">_xlfn.IFS(Table1[[#This Row],[Patient Age]]&lt;=14,"0-14",Table1[[#This Row],[Patient Age]]&lt;=29,"15-29",Table1[[#This Row],[Patient Age]]&lt;=44,"30-44",Table1[[#This Row],[Patient Age]]&lt;=59,"45-59",Table1[[#This Row],[Patient Age]]&lt;=74,"60-74",TRUE,"75+")</f>
        <v>45-59</v>
      </c>
      <c r="P801" t="str" cm="1">
        <f t="array" ref="P801">_xlfn.IFS(Table1[[#This Row],[Patient Waittime]]&lt;=15,"0-15",Table1[[#This Row],[Patient Waittime]]&lt;=30,"16-30",Table1[[#This Row],[Patient Waittime]]&lt;=45,"31-45",Table1[[#This Row],[Patient Waittime]]&lt;=60,"46-60",TRUE,"60+")</f>
        <v>16-30</v>
      </c>
      <c r="Q801">
        <f>--(Table1[[#This Row],[Patient Waittime]]&lt;=30)</f>
        <v>1</v>
      </c>
      <c r="R801">
        <f>--Table1[[#This Row],[Patient Admission Flag]]</f>
        <v>0</v>
      </c>
      <c r="S801">
        <f>--AND(Table1[[#This Row],[WithinTarget]]=1,Table1[[#This Row],[Patient Satisfaction Score]]&gt;=7)</f>
        <v>0</v>
      </c>
      <c r="T801" t="str">
        <f>IF(LEFT(Table1[[#This Row],[Patient Gender]],1)="F","Female","Male")</f>
        <v>Male</v>
      </c>
    </row>
    <row r="802" spans="1:20" x14ac:dyDescent="0.3">
      <c r="A802" t="s">
        <v>906</v>
      </c>
      <c r="B802" s="1">
        <v>45579.430555555555</v>
      </c>
      <c r="C802" t="s">
        <v>9</v>
      </c>
      <c r="D802">
        <v>18</v>
      </c>
      <c r="E802" t="s">
        <v>14</v>
      </c>
      <c r="F802" t="s">
        <v>11</v>
      </c>
      <c r="G802" t="b">
        <v>0</v>
      </c>
      <c r="H802">
        <v>0</v>
      </c>
      <c r="I802">
        <v>36</v>
      </c>
      <c r="J802" t="b">
        <v>0</v>
      </c>
      <c r="K802">
        <f>YEAR(Table1[[#This Row],[Patient Admission Date]])</f>
        <v>2024</v>
      </c>
      <c r="L802" t="str">
        <f>TEXT(Table1[[#This Row],[Patient Admission Date]],"mmm")</f>
        <v>Oct</v>
      </c>
      <c r="M802" t="str">
        <f>TEXT(Table1[[#This Row],[Patient Admission Date]],"ddd")</f>
        <v>Mon</v>
      </c>
      <c r="N802" t="str">
        <f>TEXT(INT(HOUR(Table1[[#This Row],[Patient Admission Date]])/3)*3,"00")&amp;"-"&amp;TEXT(INT(HOUR(Table1[[#This Row],[Patient Admission Date]])/3)*3+3,"00")</f>
        <v>09-12</v>
      </c>
      <c r="O802" t="str" cm="1">
        <f t="array" ref="O802">_xlfn.IFS(Table1[[#This Row],[Patient Age]]&lt;=14,"0-14",Table1[[#This Row],[Patient Age]]&lt;=29,"15-29",Table1[[#This Row],[Patient Age]]&lt;=44,"30-44",Table1[[#This Row],[Patient Age]]&lt;=59,"45-59",Table1[[#This Row],[Patient Age]]&lt;=74,"60-74",TRUE,"75+")</f>
        <v>15-29</v>
      </c>
      <c r="P802" t="str" cm="1">
        <f t="array" ref="P802">_xlfn.IFS(Table1[[#This Row],[Patient Waittime]]&lt;=15,"0-15",Table1[[#This Row],[Patient Waittime]]&lt;=30,"16-30",Table1[[#This Row],[Patient Waittime]]&lt;=45,"31-45",Table1[[#This Row],[Patient Waittime]]&lt;=60,"46-60",TRUE,"60+")</f>
        <v>31-45</v>
      </c>
      <c r="Q802">
        <f>--(Table1[[#This Row],[Patient Waittime]]&lt;=30)</f>
        <v>0</v>
      </c>
      <c r="R802">
        <f>--Table1[[#This Row],[Patient Admission Flag]]</f>
        <v>0</v>
      </c>
      <c r="S802">
        <f>--AND(Table1[[#This Row],[WithinTarget]]=1,Table1[[#This Row],[Patient Satisfaction Score]]&gt;=7)</f>
        <v>0</v>
      </c>
      <c r="T802" t="str">
        <f>IF(LEFT(Table1[[#This Row],[Patient Gender]],1)="F","Female","Male")</f>
        <v>Male</v>
      </c>
    </row>
    <row r="803" spans="1:20" x14ac:dyDescent="0.3">
      <c r="A803" t="s">
        <v>907</v>
      </c>
      <c r="B803" s="1">
        <v>45158.080555555556</v>
      </c>
      <c r="C803" t="s">
        <v>9</v>
      </c>
      <c r="D803">
        <v>79</v>
      </c>
      <c r="E803" t="s">
        <v>10</v>
      </c>
      <c r="F803" t="s">
        <v>11</v>
      </c>
      <c r="G803" t="b">
        <v>1</v>
      </c>
      <c r="H803">
        <v>5</v>
      </c>
      <c r="I803">
        <v>16</v>
      </c>
      <c r="J803" t="b">
        <v>1</v>
      </c>
      <c r="K803">
        <f>YEAR(Table1[[#This Row],[Patient Admission Date]])</f>
        <v>2023</v>
      </c>
      <c r="L803" t="str">
        <f>TEXT(Table1[[#This Row],[Patient Admission Date]],"mmm")</f>
        <v>Aug</v>
      </c>
      <c r="M803" t="str">
        <f>TEXT(Table1[[#This Row],[Patient Admission Date]],"ddd")</f>
        <v>Sun</v>
      </c>
      <c r="N803" t="str">
        <f>TEXT(INT(HOUR(Table1[[#This Row],[Patient Admission Date]])/3)*3,"00")&amp;"-"&amp;TEXT(INT(HOUR(Table1[[#This Row],[Patient Admission Date]])/3)*3+3,"00")</f>
        <v>00-03</v>
      </c>
      <c r="O803" t="str" cm="1">
        <f t="array" ref="O803">_xlfn.IFS(Table1[[#This Row],[Patient Age]]&lt;=14,"0-14",Table1[[#This Row],[Patient Age]]&lt;=29,"15-29",Table1[[#This Row],[Patient Age]]&lt;=44,"30-44",Table1[[#This Row],[Patient Age]]&lt;=59,"45-59",Table1[[#This Row],[Patient Age]]&lt;=74,"60-74",TRUE,"75+")</f>
        <v>75+</v>
      </c>
      <c r="P803" t="str" cm="1">
        <f t="array" ref="P803">_xlfn.IFS(Table1[[#This Row],[Patient Waittime]]&lt;=15,"0-15",Table1[[#This Row],[Patient Waittime]]&lt;=30,"16-30",Table1[[#This Row],[Patient Waittime]]&lt;=45,"31-45",Table1[[#This Row],[Patient Waittime]]&lt;=60,"46-60",TRUE,"60+")</f>
        <v>16-30</v>
      </c>
      <c r="Q803">
        <f>--(Table1[[#This Row],[Patient Waittime]]&lt;=30)</f>
        <v>1</v>
      </c>
      <c r="R803">
        <f>--Table1[[#This Row],[Patient Admission Flag]]</f>
        <v>1</v>
      </c>
      <c r="S803">
        <f>--AND(Table1[[#This Row],[WithinTarget]]=1,Table1[[#This Row],[Patient Satisfaction Score]]&gt;=7)</f>
        <v>0</v>
      </c>
      <c r="T803" t="str">
        <f>IF(LEFT(Table1[[#This Row],[Patient Gender]],1)="F","Female","Male")</f>
        <v>Male</v>
      </c>
    </row>
    <row r="804" spans="1:20" x14ac:dyDescent="0.3">
      <c r="A804" t="s">
        <v>908</v>
      </c>
      <c r="B804" s="1">
        <v>45319.119444444441</v>
      </c>
      <c r="C804" t="s">
        <v>13</v>
      </c>
      <c r="D804">
        <v>5</v>
      </c>
      <c r="E804" t="s">
        <v>18</v>
      </c>
      <c r="F804" t="s">
        <v>11</v>
      </c>
      <c r="G804" t="b">
        <v>1</v>
      </c>
      <c r="I804">
        <v>50</v>
      </c>
      <c r="J804" t="b">
        <v>1</v>
      </c>
      <c r="K804">
        <f>YEAR(Table1[[#This Row],[Patient Admission Date]])</f>
        <v>2024</v>
      </c>
      <c r="L804" t="str">
        <f>TEXT(Table1[[#This Row],[Patient Admission Date]],"mmm")</f>
        <v>Jan</v>
      </c>
      <c r="M804" t="str">
        <f>TEXT(Table1[[#This Row],[Patient Admission Date]],"ddd")</f>
        <v>Sun</v>
      </c>
      <c r="N804" t="str">
        <f>TEXT(INT(HOUR(Table1[[#This Row],[Patient Admission Date]])/3)*3,"00")&amp;"-"&amp;TEXT(INT(HOUR(Table1[[#This Row],[Patient Admission Date]])/3)*3+3,"00")</f>
        <v>00-03</v>
      </c>
      <c r="O804" t="str" cm="1">
        <f t="array" ref="O804">_xlfn.IFS(Table1[[#This Row],[Patient Age]]&lt;=14,"0-14",Table1[[#This Row],[Patient Age]]&lt;=29,"15-29",Table1[[#This Row],[Patient Age]]&lt;=44,"30-44",Table1[[#This Row],[Patient Age]]&lt;=59,"45-59",Table1[[#This Row],[Patient Age]]&lt;=74,"60-74",TRUE,"75+")</f>
        <v>0-14</v>
      </c>
      <c r="P804" t="str" cm="1">
        <f t="array" ref="P804">_xlfn.IFS(Table1[[#This Row],[Patient Waittime]]&lt;=15,"0-15",Table1[[#This Row],[Patient Waittime]]&lt;=30,"16-30",Table1[[#This Row],[Patient Waittime]]&lt;=45,"31-45",Table1[[#This Row],[Patient Waittime]]&lt;=60,"46-60",TRUE,"60+")</f>
        <v>46-60</v>
      </c>
      <c r="Q804">
        <f>--(Table1[[#This Row],[Patient Waittime]]&lt;=30)</f>
        <v>0</v>
      </c>
      <c r="R804">
        <f>--Table1[[#This Row],[Patient Admission Flag]]</f>
        <v>1</v>
      </c>
      <c r="S804">
        <f>--AND(Table1[[#This Row],[WithinTarget]]=1,Table1[[#This Row],[Patient Satisfaction Score]]&gt;=7)</f>
        <v>0</v>
      </c>
      <c r="T804" t="str">
        <f>IF(LEFT(Table1[[#This Row],[Patient Gender]],1)="F","Female","Male")</f>
        <v>Female</v>
      </c>
    </row>
    <row r="805" spans="1:20" x14ac:dyDescent="0.3">
      <c r="A805" t="s">
        <v>909</v>
      </c>
      <c r="B805" s="1">
        <v>45469.339583333334</v>
      </c>
      <c r="C805" t="s">
        <v>13</v>
      </c>
      <c r="D805">
        <v>5</v>
      </c>
      <c r="E805" t="s">
        <v>21</v>
      </c>
      <c r="F805" t="s">
        <v>15</v>
      </c>
      <c r="G805" t="b">
        <v>1</v>
      </c>
      <c r="H805">
        <v>3</v>
      </c>
      <c r="I805">
        <v>19</v>
      </c>
      <c r="J805" t="b">
        <v>1</v>
      </c>
      <c r="K805">
        <f>YEAR(Table1[[#This Row],[Patient Admission Date]])</f>
        <v>2024</v>
      </c>
      <c r="L805" t="str">
        <f>TEXT(Table1[[#This Row],[Patient Admission Date]],"mmm")</f>
        <v>Jun</v>
      </c>
      <c r="M805" t="str">
        <f>TEXT(Table1[[#This Row],[Patient Admission Date]],"ddd")</f>
        <v>Wed</v>
      </c>
      <c r="N805" t="str">
        <f>TEXT(INT(HOUR(Table1[[#This Row],[Patient Admission Date]])/3)*3,"00")&amp;"-"&amp;TEXT(INT(HOUR(Table1[[#This Row],[Patient Admission Date]])/3)*3+3,"00")</f>
        <v>06-09</v>
      </c>
      <c r="O805" t="str" cm="1">
        <f t="array" ref="O805">_xlfn.IFS(Table1[[#This Row],[Patient Age]]&lt;=14,"0-14",Table1[[#This Row],[Patient Age]]&lt;=29,"15-29",Table1[[#This Row],[Patient Age]]&lt;=44,"30-44",Table1[[#This Row],[Patient Age]]&lt;=59,"45-59",Table1[[#This Row],[Patient Age]]&lt;=74,"60-74",TRUE,"75+")</f>
        <v>0-14</v>
      </c>
      <c r="P805" t="str" cm="1">
        <f t="array" ref="P805">_xlfn.IFS(Table1[[#This Row],[Patient Waittime]]&lt;=15,"0-15",Table1[[#This Row],[Patient Waittime]]&lt;=30,"16-30",Table1[[#This Row],[Patient Waittime]]&lt;=45,"31-45",Table1[[#This Row],[Patient Waittime]]&lt;=60,"46-60",TRUE,"60+")</f>
        <v>16-30</v>
      </c>
      <c r="Q805">
        <f>--(Table1[[#This Row],[Patient Waittime]]&lt;=30)</f>
        <v>1</v>
      </c>
      <c r="R805">
        <f>--Table1[[#This Row],[Patient Admission Flag]]</f>
        <v>1</v>
      </c>
      <c r="S805">
        <f>--AND(Table1[[#This Row],[WithinTarget]]=1,Table1[[#This Row],[Patient Satisfaction Score]]&gt;=7)</f>
        <v>0</v>
      </c>
      <c r="T805" t="str">
        <f>IF(LEFT(Table1[[#This Row],[Patient Gender]],1)="F","Female","Male")</f>
        <v>Female</v>
      </c>
    </row>
    <row r="806" spans="1:20" x14ac:dyDescent="0.3">
      <c r="A806" t="s">
        <v>910</v>
      </c>
      <c r="B806" s="1">
        <v>45284.018055555556</v>
      </c>
      <c r="C806" t="s">
        <v>13</v>
      </c>
      <c r="D806">
        <v>17</v>
      </c>
      <c r="E806" t="s">
        <v>22</v>
      </c>
      <c r="F806" t="s">
        <v>11</v>
      </c>
      <c r="G806" t="b">
        <v>0</v>
      </c>
      <c r="I806">
        <v>23</v>
      </c>
      <c r="J806" t="b">
        <v>0</v>
      </c>
      <c r="K806">
        <f>YEAR(Table1[[#This Row],[Patient Admission Date]])</f>
        <v>2023</v>
      </c>
      <c r="L806" t="str">
        <f>TEXT(Table1[[#This Row],[Patient Admission Date]],"mmm")</f>
        <v>Dec</v>
      </c>
      <c r="M806" t="str">
        <f>TEXT(Table1[[#This Row],[Patient Admission Date]],"ddd")</f>
        <v>Sun</v>
      </c>
      <c r="N806" t="str">
        <f>TEXT(INT(HOUR(Table1[[#This Row],[Patient Admission Date]])/3)*3,"00")&amp;"-"&amp;TEXT(INT(HOUR(Table1[[#This Row],[Patient Admission Date]])/3)*3+3,"00")</f>
        <v>00-03</v>
      </c>
      <c r="O806" t="str" cm="1">
        <f t="array" ref="O806">_xlfn.IFS(Table1[[#This Row],[Patient Age]]&lt;=14,"0-14",Table1[[#This Row],[Patient Age]]&lt;=29,"15-29",Table1[[#This Row],[Patient Age]]&lt;=44,"30-44",Table1[[#This Row],[Patient Age]]&lt;=59,"45-59",Table1[[#This Row],[Patient Age]]&lt;=74,"60-74",TRUE,"75+")</f>
        <v>15-29</v>
      </c>
      <c r="P806" t="str" cm="1">
        <f t="array" ref="P806">_xlfn.IFS(Table1[[#This Row],[Patient Waittime]]&lt;=15,"0-15",Table1[[#This Row],[Patient Waittime]]&lt;=30,"16-30",Table1[[#This Row],[Patient Waittime]]&lt;=45,"31-45",Table1[[#This Row],[Patient Waittime]]&lt;=60,"46-60",TRUE,"60+")</f>
        <v>16-30</v>
      </c>
      <c r="Q806">
        <f>--(Table1[[#This Row],[Patient Waittime]]&lt;=30)</f>
        <v>1</v>
      </c>
      <c r="R806">
        <f>--Table1[[#This Row],[Patient Admission Flag]]</f>
        <v>0</v>
      </c>
      <c r="S806">
        <f>--AND(Table1[[#This Row],[WithinTarget]]=1,Table1[[#This Row],[Patient Satisfaction Score]]&gt;=7)</f>
        <v>0</v>
      </c>
      <c r="T806" t="str">
        <f>IF(LEFT(Table1[[#This Row],[Patient Gender]],1)="F","Female","Male")</f>
        <v>Female</v>
      </c>
    </row>
    <row r="807" spans="1:20" x14ac:dyDescent="0.3">
      <c r="A807" t="s">
        <v>911</v>
      </c>
      <c r="B807" s="1">
        <v>45474.378472222219</v>
      </c>
      <c r="C807" t="s">
        <v>9</v>
      </c>
      <c r="D807">
        <v>53</v>
      </c>
      <c r="E807" t="s">
        <v>10</v>
      </c>
      <c r="F807" t="s">
        <v>17</v>
      </c>
      <c r="G807" t="b">
        <v>1</v>
      </c>
      <c r="I807">
        <v>56</v>
      </c>
      <c r="J807" t="b">
        <v>1</v>
      </c>
      <c r="K807">
        <f>YEAR(Table1[[#This Row],[Patient Admission Date]])</f>
        <v>2024</v>
      </c>
      <c r="L807" t="str">
        <f>TEXT(Table1[[#This Row],[Patient Admission Date]],"mmm")</f>
        <v>Jul</v>
      </c>
      <c r="M807" t="str">
        <f>TEXT(Table1[[#This Row],[Patient Admission Date]],"ddd")</f>
        <v>Mon</v>
      </c>
      <c r="N807" t="str">
        <f>TEXT(INT(HOUR(Table1[[#This Row],[Patient Admission Date]])/3)*3,"00")&amp;"-"&amp;TEXT(INT(HOUR(Table1[[#This Row],[Patient Admission Date]])/3)*3+3,"00")</f>
        <v>09-12</v>
      </c>
      <c r="O807" t="str" cm="1">
        <f t="array" ref="O807">_xlfn.IFS(Table1[[#This Row],[Patient Age]]&lt;=14,"0-14",Table1[[#This Row],[Patient Age]]&lt;=29,"15-29",Table1[[#This Row],[Patient Age]]&lt;=44,"30-44",Table1[[#This Row],[Patient Age]]&lt;=59,"45-59",Table1[[#This Row],[Patient Age]]&lt;=74,"60-74",TRUE,"75+")</f>
        <v>45-59</v>
      </c>
      <c r="P807" t="str" cm="1">
        <f t="array" ref="P807">_xlfn.IFS(Table1[[#This Row],[Patient Waittime]]&lt;=15,"0-15",Table1[[#This Row],[Patient Waittime]]&lt;=30,"16-30",Table1[[#This Row],[Patient Waittime]]&lt;=45,"31-45",Table1[[#This Row],[Patient Waittime]]&lt;=60,"46-60",TRUE,"60+")</f>
        <v>46-60</v>
      </c>
      <c r="Q807">
        <f>--(Table1[[#This Row],[Patient Waittime]]&lt;=30)</f>
        <v>0</v>
      </c>
      <c r="R807">
        <f>--Table1[[#This Row],[Patient Admission Flag]]</f>
        <v>1</v>
      </c>
      <c r="S807">
        <f>--AND(Table1[[#This Row],[WithinTarget]]=1,Table1[[#This Row],[Patient Satisfaction Score]]&gt;=7)</f>
        <v>0</v>
      </c>
      <c r="T807" t="str">
        <f>IF(LEFT(Table1[[#This Row],[Patient Gender]],1)="F","Female","Male")</f>
        <v>Male</v>
      </c>
    </row>
    <row r="808" spans="1:20" x14ac:dyDescent="0.3">
      <c r="A808" t="s">
        <v>912</v>
      </c>
      <c r="B808" s="1">
        <v>45079.70416666667</v>
      </c>
      <c r="C808" t="s">
        <v>9</v>
      </c>
      <c r="D808">
        <v>2</v>
      </c>
      <c r="E808" t="s">
        <v>10</v>
      </c>
      <c r="F808" t="s">
        <v>11</v>
      </c>
      <c r="G808" t="b">
        <v>0</v>
      </c>
      <c r="H808">
        <v>10</v>
      </c>
      <c r="I808">
        <v>48</v>
      </c>
      <c r="J808" t="b">
        <v>0</v>
      </c>
      <c r="K808">
        <f>YEAR(Table1[[#This Row],[Patient Admission Date]])</f>
        <v>2023</v>
      </c>
      <c r="L808" t="str">
        <f>TEXT(Table1[[#This Row],[Patient Admission Date]],"mmm")</f>
        <v>Jun</v>
      </c>
      <c r="M808" t="str">
        <f>TEXT(Table1[[#This Row],[Patient Admission Date]],"ddd")</f>
        <v>Fri</v>
      </c>
      <c r="N808" t="str">
        <f>TEXT(INT(HOUR(Table1[[#This Row],[Patient Admission Date]])/3)*3,"00")&amp;"-"&amp;TEXT(INT(HOUR(Table1[[#This Row],[Patient Admission Date]])/3)*3+3,"00")</f>
        <v>15-18</v>
      </c>
      <c r="O808" t="str" cm="1">
        <f t="array" ref="O808">_xlfn.IFS(Table1[[#This Row],[Patient Age]]&lt;=14,"0-14",Table1[[#This Row],[Patient Age]]&lt;=29,"15-29",Table1[[#This Row],[Patient Age]]&lt;=44,"30-44",Table1[[#This Row],[Patient Age]]&lt;=59,"45-59",Table1[[#This Row],[Patient Age]]&lt;=74,"60-74",TRUE,"75+")</f>
        <v>0-14</v>
      </c>
      <c r="P808" t="str" cm="1">
        <f t="array" ref="P808">_xlfn.IFS(Table1[[#This Row],[Patient Waittime]]&lt;=15,"0-15",Table1[[#This Row],[Patient Waittime]]&lt;=30,"16-30",Table1[[#This Row],[Patient Waittime]]&lt;=45,"31-45",Table1[[#This Row],[Patient Waittime]]&lt;=60,"46-60",TRUE,"60+")</f>
        <v>46-60</v>
      </c>
      <c r="Q808">
        <f>--(Table1[[#This Row],[Patient Waittime]]&lt;=30)</f>
        <v>0</v>
      </c>
      <c r="R808">
        <f>--Table1[[#This Row],[Patient Admission Flag]]</f>
        <v>0</v>
      </c>
      <c r="S808">
        <f>--AND(Table1[[#This Row],[WithinTarget]]=1,Table1[[#This Row],[Patient Satisfaction Score]]&gt;=7)</f>
        <v>0</v>
      </c>
      <c r="T808" t="str">
        <f>IF(LEFT(Table1[[#This Row],[Patient Gender]],1)="F","Female","Male")</f>
        <v>Male</v>
      </c>
    </row>
    <row r="809" spans="1:20" x14ac:dyDescent="0.3">
      <c r="A809" t="s">
        <v>913</v>
      </c>
      <c r="B809" s="1">
        <v>45526.852083333331</v>
      </c>
      <c r="C809" t="s">
        <v>13</v>
      </c>
      <c r="D809">
        <v>52</v>
      </c>
      <c r="E809" t="s">
        <v>19</v>
      </c>
      <c r="F809" t="s">
        <v>11</v>
      </c>
      <c r="G809" t="b">
        <v>0</v>
      </c>
      <c r="I809">
        <v>20</v>
      </c>
      <c r="J809" t="b">
        <v>0</v>
      </c>
      <c r="K809">
        <f>YEAR(Table1[[#This Row],[Patient Admission Date]])</f>
        <v>2024</v>
      </c>
      <c r="L809" t="str">
        <f>TEXT(Table1[[#This Row],[Patient Admission Date]],"mmm")</f>
        <v>Aug</v>
      </c>
      <c r="M809" t="str">
        <f>TEXT(Table1[[#This Row],[Patient Admission Date]],"ddd")</f>
        <v>Thu</v>
      </c>
      <c r="N809" t="str">
        <f>TEXT(INT(HOUR(Table1[[#This Row],[Patient Admission Date]])/3)*3,"00")&amp;"-"&amp;TEXT(INT(HOUR(Table1[[#This Row],[Patient Admission Date]])/3)*3+3,"00")</f>
        <v>18-21</v>
      </c>
      <c r="O809" t="str" cm="1">
        <f t="array" ref="O809">_xlfn.IFS(Table1[[#This Row],[Patient Age]]&lt;=14,"0-14",Table1[[#This Row],[Patient Age]]&lt;=29,"15-29",Table1[[#This Row],[Patient Age]]&lt;=44,"30-44",Table1[[#This Row],[Patient Age]]&lt;=59,"45-59",Table1[[#This Row],[Patient Age]]&lt;=74,"60-74",TRUE,"75+")</f>
        <v>45-59</v>
      </c>
      <c r="P809" t="str" cm="1">
        <f t="array" ref="P809">_xlfn.IFS(Table1[[#This Row],[Patient Waittime]]&lt;=15,"0-15",Table1[[#This Row],[Patient Waittime]]&lt;=30,"16-30",Table1[[#This Row],[Patient Waittime]]&lt;=45,"31-45",Table1[[#This Row],[Patient Waittime]]&lt;=60,"46-60",TRUE,"60+")</f>
        <v>16-30</v>
      </c>
      <c r="Q809">
        <f>--(Table1[[#This Row],[Patient Waittime]]&lt;=30)</f>
        <v>1</v>
      </c>
      <c r="R809">
        <f>--Table1[[#This Row],[Patient Admission Flag]]</f>
        <v>0</v>
      </c>
      <c r="S809">
        <f>--AND(Table1[[#This Row],[WithinTarget]]=1,Table1[[#This Row],[Patient Satisfaction Score]]&gt;=7)</f>
        <v>0</v>
      </c>
      <c r="T809" t="str">
        <f>IF(LEFT(Table1[[#This Row],[Patient Gender]],1)="F","Female","Male")</f>
        <v>Female</v>
      </c>
    </row>
    <row r="810" spans="1:20" x14ac:dyDescent="0.3">
      <c r="A810" t="s">
        <v>914</v>
      </c>
      <c r="B810" s="1">
        <v>45501.981249999997</v>
      </c>
      <c r="C810" t="s">
        <v>9</v>
      </c>
      <c r="D810">
        <v>58</v>
      </c>
      <c r="E810" t="s">
        <v>22</v>
      </c>
      <c r="F810" t="s">
        <v>11</v>
      </c>
      <c r="G810" t="b">
        <v>0</v>
      </c>
      <c r="I810">
        <v>22</v>
      </c>
      <c r="J810" t="b">
        <v>0</v>
      </c>
      <c r="K810">
        <f>YEAR(Table1[[#This Row],[Patient Admission Date]])</f>
        <v>2024</v>
      </c>
      <c r="L810" t="str">
        <f>TEXT(Table1[[#This Row],[Patient Admission Date]],"mmm")</f>
        <v>Jul</v>
      </c>
      <c r="M810" t="str">
        <f>TEXT(Table1[[#This Row],[Patient Admission Date]],"ddd")</f>
        <v>Sun</v>
      </c>
      <c r="N810" t="str">
        <f>TEXT(INT(HOUR(Table1[[#This Row],[Patient Admission Date]])/3)*3,"00")&amp;"-"&amp;TEXT(INT(HOUR(Table1[[#This Row],[Patient Admission Date]])/3)*3+3,"00")</f>
        <v>21-24</v>
      </c>
      <c r="O810" t="str" cm="1">
        <f t="array" ref="O810">_xlfn.IFS(Table1[[#This Row],[Patient Age]]&lt;=14,"0-14",Table1[[#This Row],[Patient Age]]&lt;=29,"15-29",Table1[[#This Row],[Patient Age]]&lt;=44,"30-44",Table1[[#This Row],[Patient Age]]&lt;=59,"45-59",Table1[[#This Row],[Patient Age]]&lt;=74,"60-74",TRUE,"75+")</f>
        <v>45-59</v>
      </c>
      <c r="P810" t="str" cm="1">
        <f t="array" ref="P810">_xlfn.IFS(Table1[[#This Row],[Patient Waittime]]&lt;=15,"0-15",Table1[[#This Row],[Patient Waittime]]&lt;=30,"16-30",Table1[[#This Row],[Patient Waittime]]&lt;=45,"31-45",Table1[[#This Row],[Patient Waittime]]&lt;=60,"46-60",TRUE,"60+")</f>
        <v>16-30</v>
      </c>
      <c r="Q810">
        <f>--(Table1[[#This Row],[Patient Waittime]]&lt;=30)</f>
        <v>1</v>
      </c>
      <c r="R810">
        <f>--Table1[[#This Row],[Patient Admission Flag]]</f>
        <v>0</v>
      </c>
      <c r="S810">
        <f>--AND(Table1[[#This Row],[WithinTarget]]=1,Table1[[#This Row],[Patient Satisfaction Score]]&gt;=7)</f>
        <v>0</v>
      </c>
      <c r="T810" t="str">
        <f>IF(LEFT(Table1[[#This Row],[Patient Gender]],1)="F","Female","Male")</f>
        <v>Male</v>
      </c>
    </row>
    <row r="811" spans="1:20" x14ac:dyDescent="0.3">
      <c r="A811" t="s">
        <v>915</v>
      </c>
      <c r="B811" s="1">
        <v>45081.10833333333</v>
      </c>
      <c r="C811" t="s">
        <v>9</v>
      </c>
      <c r="D811">
        <v>70</v>
      </c>
      <c r="E811" t="s">
        <v>10</v>
      </c>
      <c r="F811" t="s">
        <v>11</v>
      </c>
      <c r="G811" t="b">
        <v>0</v>
      </c>
      <c r="H811">
        <v>10</v>
      </c>
      <c r="I811">
        <v>17</v>
      </c>
      <c r="J811" t="b">
        <v>0</v>
      </c>
      <c r="K811">
        <f>YEAR(Table1[[#This Row],[Patient Admission Date]])</f>
        <v>2023</v>
      </c>
      <c r="L811" t="str">
        <f>TEXT(Table1[[#This Row],[Patient Admission Date]],"mmm")</f>
        <v>Jun</v>
      </c>
      <c r="M811" t="str">
        <f>TEXT(Table1[[#This Row],[Patient Admission Date]],"ddd")</f>
        <v>Sun</v>
      </c>
      <c r="N811" t="str">
        <f>TEXT(INT(HOUR(Table1[[#This Row],[Patient Admission Date]])/3)*3,"00")&amp;"-"&amp;TEXT(INT(HOUR(Table1[[#This Row],[Patient Admission Date]])/3)*3+3,"00")</f>
        <v>00-03</v>
      </c>
      <c r="O811" t="str" cm="1">
        <f t="array" ref="O811">_xlfn.IFS(Table1[[#This Row],[Patient Age]]&lt;=14,"0-14",Table1[[#This Row],[Patient Age]]&lt;=29,"15-29",Table1[[#This Row],[Patient Age]]&lt;=44,"30-44",Table1[[#This Row],[Patient Age]]&lt;=59,"45-59",Table1[[#This Row],[Patient Age]]&lt;=74,"60-74",TRUE,"75+")</f>
        <v>60-74</v>
      </c>
      <c r="P811" t="str" cm="1">
        <f t="array" ref="P811">_xlfn.IFS(Table1[[#This Row],[Patient Waittime]]&lt;=15,"0-15",Table1[[#This Row],[Patient Waittime]]&lt;=30,"16-30",Table1[[#This Row],[Patient Waittime]]&lt;=45,"31-45",Table1[[#This Row],[Patient Waittime]]&lt;=60,"46-60",TRUE,"60+")</f>
        <v>16-30</v>
      </c>
      <c r="Q811">
        <f>--(Table1[[#This Row],[Patient Waittime]]&lt;=30)</f>
        <v>1</v>
      </c>
      <c r="R811">
        <f>--Table1[[#This Row],[Patient Admission Flag]]</f>
        <v>0</v>
      </c>
      <c r="S811">
        <f>--AND(Table1[[#This Row],[WithinTarget]]=1,Table1[[#This Row],[Patient Satisfaction Score]]&gt;=7)</f>
        <v>1</v>
      </c>
      <c r="T811" t="str">
        <f>IF(LEFT(Table1[[#This Row],[Patient Gender]],1)="F","Female","Male")</f>
        <v>Male</v>
      </c>
    </row>
    <row r="812" spans="1:20" x14ac:dyDescent="0.3">
      <c r="A812" t="s">
        <v>916</v>
      </c>
      <c r="B812" s="1">
        <v>45254.759722222225</v>
      </c>
      <c r="C812" t="s">
        <v>13</v>
      </c>
      <c r="D812">
        <v>18</v>
      </c>
      <c r="E812" t="s">
        <v>18</v>
      </c>
      <c r="F812" t="s">
        <v>20</v>
      </c>
      <c r="G812" t="b">
        <v>0</v>
      </c>
      <c r="I812">
        <v>48</v>
      </c>
      <c r="J812" t="b">
        <v>0</v>
      </c>
      <c r="K812">
        <f>YEAR(Table1[[#This Row],[Patient Admission Date]])</f>
        <v>2023</v>
      </c>
      <c r="L812" t="str">
        <f>TEXT(Table1[[#This Row],[Patient Admission Date]],"mmm")</f>
        <v>Nov</v>
      </c>
      <c r="M812" t="str">
        <f>TEXT(Table1[[#This Row],[Patient Admission Date]],"ddd")</f>
        <v>Fri</v>
      </c>
      <c r="N812" t="str">
        <f>TEXT(INT(HOUR(Table1[[#This Row],[Patient Admission Date]])/3)*3,"00")&amp;"-"&amp;TEXT(INT(HOUR(Table1[[#This Row],[Patient Admission Date]])/3)*3+3,"00")</f>
        <v>18-21</v>
      </c>
      <c r="O812" t="str" cm="1">
        <f t="array" ref="O812">_xlfn.IFS(Table1[[#This Row],[Patient Age]]&lt;=14,"0-14",Table1[[#This Row],[Patient Age]]&lt;=29,"15-29",Table1[[#This Row],[Patient Age]]&lt;=44,"30-44",Table1[[#This Row],[Patient Age]]&lt;=59,"45-59",Table1[[#This Row],[Patient Age]]&lt;=74,"60-74",TRUE,"75+")</f>
        <v>15-29</v>
      </c>
      <c r="P812" t="str" cm="1">
        <f t="array" ref="P812">_xlfn.IFS(Table1[[#This Row],[Patient Waittime]]&lt;=15,"0-15",Table1[[#This Row],[Patient Waittime]]&lt;=30,"16-30",Table1[[#This Row],[Patient Waittime]]&lt;=45,"31-45",Table1[[#This Row],[Patient Waittime]]&lt;=60,"46-60",TRUE,"60+")</f>
        <v>46-60</v>
      </c>
      <c r="Q812">
        <f>--(Table1[[#This Row],[Patient Waittime]]&lt;=30)</f>
        <v>0</v>
      </c>
      <c r="R812">
        <f>--Table1[[#This Row],[Patient Admission Flag]]</f>
        <v>0</v>
      </c>
      <c r="S812">
        <f>--AND(Table1[[#This Row],[WithinTarget]]=1,Table1[[#This Row],[Patient Satisfaction Score]]&gt;=7)</f>
        <v>0</v>
      </c>
      <c r="T812" t="str">
        <f>IF(LEFT(Table1[[#This Row],[Patient Gender]],1)="F","Female","Male")</f>
        <v>Female</v>
      </c>
    </row>
    <row r="813" spans="1:20" x14ac:dyDescent="0.3">
      <c r="A813" t="s">
        <v>917</v>
      </c>
      <c r="B813" s="1">
        <v>45156.325694444444</v>
      </c>
      <c r="C813" t="s">
        <v>13</v>
      </c>
      <c r="D813">
        <v>30</v>
      </c>
      <c r="E813" t="s">
        <v>10</v>
      </c>
      <c r="F813" t="s">
        <v>11</v>
      </c>
      <c r="G813" t="b">
        <v>1</v>
      </c>
      <c r="I813">
        <v>30</v>
      </c>
      <c r="J813" t="b">
        <v>1</v>
      </c>
      <c r="K813">
        <f>YEAR(Table1[[#This Row],[Patient Admission Date]])</f>
        <v>2023</v>
      </c>
      <c r="L813" t="str">
        <f>TEXT(Table1[[#This Row],[Patient Admission Date]],"mmm")</f>
        <v>Aug</v>
      </c>
      <c r="M813" t="str">
        <f>TEXT(Table1[[#This Row],[Patient Admission Date]],"ddd")</f>
        <v>Fri</v>
      </c>
      <c r="N813" t="str">
        <f>TEXT(INT(HOUR(Table1[[#This Row],[Patient Admission Date]])/3)*3,"00")&amp;"-"&amp;TEXT(INT(HOUR(Table1[[#This Row],[Patient Admission Date]])/3)*3+3,"00")</f>
        <v>06-09</v>
      </c>
      <c r="O813" t="str" cm="1">
        <f t="array" ref="O813">_xlfn.IFS(Table1[[#This Row],[Patient Age]]&lt;=14,"0-14",Table1[[#This Row],[Patient Age]]&lt;=29,"15-29",Table1[[#This Row],[Patient Age]]&lt;=44,"30-44",Table1[[#This Row],[Patient Age]]&lt;=59,"45-59",Table1[[#This Row],[Patient Age]]&lt;=74,"60-74",TRUE,"75+")</f>
        <v>30-44</v>
      </c>
      <c r="P813" t="str" cm="1">
        <f t="array" ref="P813">_xlfn.IFS(Table1[[#This Row],[Patient Waittime]]&lt;=15,"0-15",Table1[[#This Row],[Patient Waittime]]&lt;=30,"16-30",Table1[[#This Row],[Patient Waittime]]&lt;=45,"31-45",Table1[[#This Row],[Patient Waittime]]&lt;=60,"46-60",TRUE,"60+")</f>
        <v>16-30</v>
      </c>
      <c r="Q813">
        <f>--(Table1[[#This Row],[Patient Waittime]]&lt;=30)</f>
        <v>1</v>
      </c>
      <c r="R813">
        <f>--Table1[[#This Row],[Patient Admission Flag]]</f>
        <v>1</v>
      </c>
      <c r="S813">
        <f>--AND(Table1[[#This Row],[WithinTarget]]=1,Table1[[#This Row],[Patient Satisfaction Score]]&gt;=7)</f>
        <v>0</v>
      </c>
      <c r="T813" t="str">
        <f>IF(LEFT(Table1[[#This Row],[Patient Gender]],1)="F","Female","Male")</f>
        <v>Female</v>
      </c>
    </row>
    <row r="814" spans="1:20" x14ac:dyDescent="0.3">
      <c r="A814" t="s">
        <v>918</v>
      </c>
      <c r="B814" s="1">
        <v>45455.618055555555</v>
      </c>
      <c r="C814" t="s">
        <v>9</v>
      </c>
      <c r="D814">
        <v>50</v>
      </c>
      <c r="E814" t="s">
        <v>18</v>
      </c>
      <c r="F814" t="s">
        <v>15</v>
      </c>
      <c r="G814" t="b">
        <v>0</v>
      </c>
      <c r="I814">
        <v>60</v>
      </c>
      <c r="J814" t="b">
        <v>0</v>
      </c>
      <c r="K814">
        <f>YEAR(Table1[[#This Row],[Patient Admission Date]])</f>
        <v>2024</v>
      </c>
      <c r="L814" t="str">
        <f>TEXT(Table1[[#This Row],[Patient Admission Date]],"mmm")</f>
        <v>Jun</v>
      </c>
      <c r="M814" t="str">
        <f>TEXT(Table1[[#This Row],[Patient Admission Date]],"ddd")</f>
        <v>Wed</v>
      </c>
      <c r="N814" t="str">
        <f>TEXT(INT(HOUR(Table1[[#This Row],[Patient Admission Date]])/3)*3,"00")&amp;"-"&amp;TEXT(INT(HOUR(Table1[[#This Row],[Patient Admission Date]])/3)*3+3,"00")</f>
        <v>12-15</v>
      </c>
      <c r="O814" t="str" cm="1">
        <f t="array" ref="O814">_xlfn.IFS(Table1[[#This Row],[Patient Age]]&lt;=14,"0-14",Table1[[#This Row],[Patient Age]]&lt;=29,"15-29",Table1[[#This Row],[Patient Age]]&lt;=44,"30-44",Table1[[#This Row],[Patient Age]]&lt;=59,"45-59",Table1[[#This Row],[Patient Age]]&lt;=74,"60-74",TRUE,"75+")</f>
        <v>45-59</v>
      </c>
      <c r="P814" t="str" cm="1">
        <f t="array" ref="P814">_xlfn.IFS(Table1[[#This Row],[Patient Waittime]]&lt;=15,"0-15",Table1[[#This Row],[Patient Waittime]]&lt;=30,"16-30",Table1[[#This Row],[Patient Waittime]]&lt;=45,"31-45",Table1[[#This Row],[Patient Waittime]]&lt;=60,"46-60",TRUE,"60+")</f>
        <v>46-60</v>
      </c>
      <c r="Q814">
        <f>--(Table1[[#This Row],[Patient Waittime]]&lt;=30)</f>
        <v>0</v>
      </c>
      <c r="R814">
        <f>--Table1[[#This Row],[Patient Admission Flag]]</f>
        <v>0</v>
      </c>
      <c r="S814">
        <f>--AND(Table1[[#This Row],[WithinTarget]]=1,Table1[[#This Row],[Patient Satisfaction Score]]&gt;=7)</f>
        <v>0</v>
      </c>
      <c r="T814" t="str">
        <f>IF(LEFT(Table1[[#This Row],[Patient Gender]],1)="F","Female","Male")</f>
        <v>Male</v>
      </c>
    </row>
    <row r="815" spans="1:20" x14ac:dyDescent="0.3">
      <c r="A815" t="s">
        <v>919</v>
      </c>
      <c r="B815" s="1">
        <v>45471.854166666664</v>
      </c>
      <c r="C815" t="s">
        <v>9</v>
      </c>
      <c r="D815">
        <v>75</v>
      </c>
      <c r="E815" t="s">
        <v>19</v>
      </c>
      <c r="F815" t="s">
        <v>11</v>
      </c>
      <c r="G815" t="b">
        <v>1</v>
      </c>
      <c r="I815">
        <v>24</v>
      </c>
      <c r="J815" t="b">
        <v>1</v>
      </c>
      <c r="K815">
        <f>YEAR(Table1[[#This Row],[Patient Admission Date]])</f>
        <v>2024</v>
      </c>
      <c r="L815" t="str">
        <f>TEXT(Table1[[#This Row],[Patient Admission Date]],"mmm")</f>
        <v>Jun</v>
      </c>
      <c r="M815" t="str">
        <f>TEXT(Table1[[#This Row],[Patient Admission Date]],"ddd")</f>
        <v>Fri</v>
      </c>
      <c r="N815" t="str">
        <f>TEXT(INT(HOUR(Table1[[#This Row],[Patient Admission Date]])/3)*3,"00")&amp;"-"&amp;TEXT(INT(HOUR(Table1[[#This Row],[Patient Admission Date]])/3)*3+3,"00")</f>
        <v>18-21</v>
      </c>
      <c r="O815" t="str" cm="1">
        <f t="array" ref="O815">_xlfn.IFS(Table1[[#This Row],[Patient Age]]&lt;=14,"0-14",Table1[[#This Row],[Patient Age]]&lt;=29,"15-29",Table1[[#This Row],[Patient Age]]&lt;=44,"30-44",Table1[[#This Row],[Patient Age]]&lt;=59,"45-59",Table1[[#This Row],[Patient Age]]&lt;=74,"60-74",TRUE,"75+")</f>
        <v>75+</v>
      </c>
      <c r="P815" t="str" cm="1">
        <f t="array" ref="P815">_xlfn.IFS(Table1[[#This Row],[Patient Waittime]]&lt;=15,"0-15",Table1[[#This Row],[Patient Waittime]]&lt;=30,"16-30",Table1[[#This Row],[Patient Waittime]]&lt;=45,"31-45",Table1[[#This Row],[Patient Waittime]]&lt;=60,"46-60",TRUE,"60+")</f>
        <v>16-30</v>
      </c>
      <c r="Q815">
        <f>--(Table1[[#This Row],[Patient Waittime]]&lt;=30)</f>
        <v>1</v>
      </c>
      <c r="R815">
        <f>--Table1[[#This Row],[Patient Admission Flag]]</f>
        <v>1</v>
      </c>
      <c r="S815">
        <f>--AND(Table1[[#This Row],[WithinTarget]]=1,Table1[[#This Row],[Patient Satisfaction Score]]&gt;=7)</f>
        <v>0</v>
      </c>
      <c r="T815" t="str">
        <f>IF(LEFT(Table1[[#This Row],[Patient Gender]],1)="F","Female","Male")</f>
        <v>Male</v>
      </c>
    </row>
    <row r="816" spans="1:20" x14ac:dyDescent="0.3">
      <c r="A816" t="s">
        <v>920</v>
      </c>
      <c r="B816" s="1">
        <v>45088.256944444445</v>
      </c>
      <c r="C816" t="s">
        <v>9</v>
      </c>
      <c r="D816">
        <v>37</v>
      </c>
      <c r="E816" t="s">
        <v>22</v>
      </c>
      <c r="F816" t="s">
        <v>11</v>
      </c>
      <c r="G816" t="b">
        <v>0</v>
      </c>
      <c r="I816">
        <v>36</v>
      </c>
      <c r="J816" t="b">
        <v>0</v>
      </c>
      <c r="K816">
        <f>YEAR(Table1[[#This Row],[Patient Admission Date]])</f>
        <v>2023</v>
      </c>
      <c r="L816" t="str">
        <f>TEXT(Table1[[#This Row],[Patient Admission Date]],"mmm")</f>
        <v>Jun</v>
      </c>
      <c r="M816" t="str">
        <f>TEXT(Table1[[#This Row],[Patient Admission Date]],"ddd")</f>
        <v>Sun</v>
      </c>
      <c r="N816" t="str">
        <f>TEXT(INT(HOUR(Table1[[#This Row],[Patient Admission Date]])/3)*3,"00")&amp;"-"&amp;TEXT(INT(HOUR(Table1[[#This Row],[Patient Admission Date]])/3)*3+3,"00")</f>
        <v>06-09</v>
      </c>
      <c r="O816" t="str" cm="1">
        <f t="array" ref="O816">_xlfn.IFS(Table1[[#This Row],[Patient Age]]&lt;=14,"0-14",Table1[[#This Row],[Patient Age]]&lt;=29,"15-29",Table1[[#This Row],[Patient Age]]&lt;=44,"30-44",Table1[[#This Row],[Patient Age]]&lt;=59,"45-59",Table1[[#This Row],[Patient Age]]&lt;=74,"60-74",TRUE,"75+")</f>
        <v>30-44</v>
      </c>
      <c r="P816" t="str" cm="1">
        <f t="array" ref="P816">_xlfn.IFS(Table1[[#This Row],[Patient Waittime]]&lt;=15,"0-15",Table1[[#This Row],[Patient Waittime]]&lt;=30,"16-30",Table1[[#This Row],[Patient Waittime]]&lt;=45,"31-45",Table1[[#This Row],[Patient Waittime]]&lt;=60,"46-60",TRUE,"60+")</f>
        <v>31-45</v>
      </c>
      <c r="Q816">
        <f>--(Table1[[#This Row],[Patient Waittime]]&lt;=30)</f>
        <v>0</v>
      </c>
      <c r="R816">
        <f>--Table1[[#This Row],[Patient Admission Flag]]</f>
        <v>0</v>
      </c>
      <c r="S816">
        <f>--AND(Table1[[#This Row],[WithinTarget]]=1,Table1[[#This Row],[Patient Satisfaction Score]]&gt;=7)</f>
        <v>0</v>
      </c>
      <c r="T816" t="str">
        <f>IF(LEFT(Table1[[#This Row],[Patient Gender]],1)="F","Female","Male")</f>
        <v>Male</v>
      </c>
    </row>
    <row r="817" spans="1:20" x14ac:dyDescent="0.3">
      <c r="A817" t="s">
        <v>921</v>
      </c>
      <c r="B817" s="1">
        <v>45447.136805555558</v>
      </c>
      <c r="C817" t="s">
        <v>13</v>
      </c>
      <c r="D817">
        <v>13</v>
      </c>
      <c r="E817" t="s">
        <v>18</v>
      </c>
      <c r="F817" t="s">
        <v>17</v>
      </c>
      <c r="G817" t="b">
        <v>1</v>
      </c>
      <c r="I817">
        <v>28</v>
      </c>
      <c r="J817" t="b">
        <v>1</v>
      </c>
      <c r="K817">
        <f>YEAR(Table1[[#This Row],[Patient Admission Date]])</f>
        <v>2024</v>
      </c>
      <c r="L817" t="str">
        <f>TEXT(Table1[[#This Row],[Patient Admission Date]],"mmm")</f>
        <v>Jun</v>
      </c>
      <c r="M817" t="str">
        <f>TEXT(Table1[[#This Row],[Patient Admission Date]],"ddd")</f>
        <v>Tue</v>
      </c>
      <c r="N817" t="str">
        <f>TEXT(INT(HOUR(Table1[[#This Row],[Patient Admission Date]])/3)*3,"00")&amp;"-"&amp;TEXT(INT(HOUR(Table1[[#This Row],[Patient Admission Date]])/3)*3+3,"00")</f>
        <v>03-06</v>
      </c>
      <c r="O817" t="str" cm="1">
        <f t="array" ref="O817">_xlfn.IFS(Table1[[#This Row],[Patient Age]]&lt;=14,"0-14",Table1[[#This Row],[Patient Age]]&lt;=29,"15-29",Table1[[#This Row],[Patient Age]]&lt;=44,"30-44",Table1[[#This Row],[Patient Age]]&lt;=59,"45-59",Table1[[#This Row],[Patient Age]]&lt;=74,"60-74",TRUE,"75+")</f>
        <v>0-14</v>
      </c>
      <c r="P817" t="str" cm="1">
        <f t="array" ref="P817">_xlfn.IFS(Table1[[#This Row],[Patient Waittime]]&lt;=15,"0-15",Table1[[#This Row],[Patient Waittime]]&lt;=30,"16-30",Table1[[#This Row],[Patient Waittime]]&lt;=45,"31-45",Table1[[#This Row],[Patient Waittime]]&lt;=60,"46-60",TRUE,"60+")</f>
        <v>16-30</v>
      </c>
      <c r="Q817">
        <f>--(Table1[[#This Row],[Patient Waittime]]&lt;=30)</f>
        <v>1</v>
      </c>
      <c r="R817">
        <f>--Table1[[#This Row],[Patient Admission Flag]]</f>
        <v>1</v>
      </c>
      <c r="S817">
        <f>--AND(Table1[[#This Row],[WithinTarget]]=1,Table1[[#This Row],[Patient Satisfaction Score]]&gt;=7)</f>
        <v>0</v>
      </c>
      <c r="T817" t="str">
        <f>IF(LEFT(Table1[[#This Row],[Patient Gender]],1)="F","Female","Male")</f>
        <v>Female</v>
      </c>
    </row>
    <row r="818" spans="1:20" x14ac:dyDescent="0.3">
      <c r="A818" t="s">
        <v>922</v>
      </c>
      <c r="B818" s="1">
        <v>45561.240972222222</v>
      </c>
      <c r="C818" t="s">
        <v>13</v>
      </c>
      <c r="D818">
        <v>79</v>
      </c>
      <c r="E818" t="s">
        <v>18</v>
      </c>
      <c r="F818" t="s">
        <v>11</v>
      </c>
      <c r="G818" t="b">
        <v>1</v>
      </c>
      <c r="I818">
        <v>49</v>
      </c>
      <c r="J818" t="b">
        <v>1</v>
      </c>
      <c r="K818">
        <f>YEAR(Table1[[#This Row],[Patient Admission Date]])</f>
        <v>2024</v>
      </c>
      <c r="L818" t="str">
        <f>TEXT(Table1[[#This Row],[Patient Admission Date]],"mmm")</f>
        <v>Sep</v>
      </c>
      <c r="M818" t="str">
        <f>TEXT(Table1[[#This Row],[Patient Admission Date]],"ddd")</f>
        <v>Thu</v>
      </c>
      <c r="N818" t="str">
        <f>TEXT(INT(HOUR(Table1[[#This Row],[Patient Admission Date]])/3)*3,"00")&amp;"-"&amp;TEXT(INT(HOUR(Table1[[#This Row],[Patient Admission Date]])/3)*3+3,"00")</f>
        <v>03-06</v>
      </c>
      <c r="O818" t="str" cm="1">
        <f t="array" ref="O818">_xlfn.IFS(Table1[[#This Row],[Patient Age]]&lt;=14,"0-14",Table1[[#This Row],[Patient Age]]&lt;=29,"15-29",Table1[[#This Row],[Patient Age]]&lt;=44,"30-44",Table1[[#This Row],[Patient Age]]&lt;=59,"45-59",Table1[[#This Row],[Patient Age]]&lt;=74,"60-74",TRUE,"75+")</f>
        <v>75+</v>
      </c>
      <c r="P818" t="str" cm="1">
        <f t="array" ref="P818">_xlfn.IFS(Table1[[#This Row],[Patient Waittime]]&lt;=15,"0-15",Table1[[#This Row],[Patient Waittime]]&lt;=30,"16-30",Table1[[#This Row],[Patient Waittime]]&lt;=45,"31-45",Table1[[#This Row],[Patient Waittime]]&lt;=60,"46-60",TRUE,"60+")</f>
        <v>46-60</v>
      </c>
      <c r="Q818">
        <f>--(Table1[[#This Row],[Patient Waittime]]&lt;=30)</f>
        <v>0</v>
      </c>
      <c r="R818">
        <f>--Table1[[#This Row],[Patient Admission Flag]]</f>
        <v>1</v>
      </c>
      <c r="S818">
        <f>--AND(Table1[[#This Row],[WithinTarget]]=1,Table1[[#This Row],[Patient Satisfaction Score]]&gt;=7)</f>
        <v>0</v>
      </c>
      <c r="T818" t="str">
        <f>IF(LEFT(Table1[[#This Row],[Patient Gender]],1)="F","Female","Male")</f>
        <v>Female</v>
      </c>
    </row>
    <row r="819" spans="1:20" x14ac:dyDescent="0.3">
      <c r="A819" t="s">
        <v>923</v>
      </c>
      <c r="B819" s="1">
        <v>45055.659722222219</v>
      </c>
      <c r="C819" t="s">
        <v>9</v>
      </c>
      <c r="D819">
        <v>67</v>
      </c>
      <c r="E819" t="s">
        <v>19</v>
      </c>
      <c r="F819" t="s">
        <v>11</v>
      </c>
      <c r="G819" t="b">
        <v>0</v>
      </c>
      <c r="H819">
        <v>5</v>
      </c>
      <c r="I819">
        <v>48</v>
      </c>
      <c r="J819" t="b">
        <v>0</v>
      </c>
      <c r="K819">
        <f>YEAR(Table1[[#This Row],[Patient Admission Date]])</f>
        <v>2023</v>
      </c>
      <c r="L819" t="str">
        <f>TEXT(Table1[[#This Row],[Patient Admission Date]],"mmm")</f>
        <v>May</v>
      </c>
      <c r="M819" t="str">
        <f>TEXT(Table1[[#This Row],[Patient Admission Date]],"ddd")</f>
        <v>Tue</v>
      </c>
      <c r="N819" t="str">
        <f>TEXT(INT(HOUR(Table1[[#This Row],[Patient Admission Date]])/3)*3,"00")&amp;"-"&amp;TEXT(INT(HOUR(Table1[[#This Row],[Patient Admission Date]])/3)*3+3,"00")</f>
        <v>15-18</v>
      </c>
      <c r="O819" t="str" cm="1">
        <f t="array" ref="O819">_xlfn.IFS(Table1[[#This Row],[Patient Age]]&lt;=14,"0-14",Table1[[#This Row],[Patient Age]]&lt;=29,"15-29",Table1[[#This Row],[Patient Age]]&lt;=44,"30-44",Table1[[#This Row],[Patient Age]]&lt;=59,"45-59",Table1[[#This Row],[Patient Age]]&lt;=74,"60-74",TRUE,"75+")</f>
        <v>60-74</v>
      </c>
      <c r="P819" t="str" cm="1">
        <f t="array" ref="P819">_xlfn.IFS(Table1[[#This Row],[Patient Waittime]]&lt;=15,"0-15",Table1[[#This Row],[Patient Waittime]]&lt;=30,"16-30",Table1[[#This Row],[Patient Waittime]]&lt;=45,"31-45",Table1[[#This Row],[Patient Waittime]]&lt;=60,"46-60",TRUE,"60+")</f>
        <v>46-60</v>
      </c>
      <c r="Q819">
        <f>--(Table1[[#This Row],[Patient Waittime]]&lt;=30)</f>
        <v>0</v>
      </c>
      <c r="R819">
        <f>--Table1[[#This Row],[Patient Admission Flag]]</f>
        <v>0</v>
      </c>
      <c r="S819">
        <f>--AND(Table1[[#This Row],[WithinTarget]]=1,Table1[[#This Row],[Patient Satisfaction Score]]&gt;=7)</f>
        <v>0</v>
      </c>
      <c r="T819" t="str">
        <f>IF(LEFT(Table1[[#This Row],[Patient Gender]],1)="F","Female","Male")</f>
        <v>Male</v>
      </c>
    </row>
    <row r="820" spans="1:20" x14ac:dyDescent="0.3">
      <c r="A820" t="s">
        <v>924</v>
      </c>
      <c r="B820" s="1">
        <v>45223.8</v>
      </c>
      <c r="C820" t="s">
        <v>13</v>
      </c>
      <c r="D820">
        <v>25</v>
      </c>
      <c r="E820" t="s">
        <v>10</v>
      </c>
      <c r="F820" t="s">
        <v>11</v>
      </c>
      <c r="G820" t="b">
        <v>0</v>
      </c>
      <c r="I820">
        <v>12</v>
      </c>
      <c r="J820" t="b">
        <v>0</v>
      </c>
      <c r="K820">
        <f>YEAR(Table1[[#This Row],[Patient Admission Date]])</f>
        <v>2023</v>
      </c>
      <c r="L820" t="str">
        <f>TEXT(Table1[[#This Row],[Patient Admission Date]],"mmm")</f>
        <v>Oct</v>
      </c>
      <c r="M820" t="str">
        <f>TEXT(Table1[[#This Row],[Patient Admission Date]],"ddd")</f>
        <v>Tue</v>
      </c>
      <c r="N820" t="str">
        <f>TEXT(INT(HOUR(Table1[[#This Row],[Patient Admission Date]])/3)*3,"00")&amp;"-"&amp;TEXT(INT(HOUR(Table1[[#This Row],[Patient Admission Date]])/3)*3+3,"00")</f>
        <v>18-21</v>
      </c>
      <c r="O820" t="str" cm="1">
        <f t="array" ref="O820">_xlfn.IFS(Table1[[#This Row],[Patient Age]]&lt;=14,"0-14",Table1[[#This Row],[Patient Age]]&lt;=29,"15-29",Table1[[#This Row],[Patient Age]]&lt;=44,"30-44",Table1[[#This Row],[Patient Age]]&lt;=59,"45-59",Table1[[#This Row],[Patient Age]]&lt;=74,"60-74",TRUE,"75+")</f>
        <v>15-29</v>
      </c>
      <c r="P820" t="str" cm="1">
        <f t="array" ref="P820">_xlfn.IFS(Table1[[#This Row],[Patient Waittime]]&lt;=15,"0-15",Table1[[#This Row],[Patient Waittime]]&lt;=30,"16-30",Table1[[#This Row],[Patient Waittime]]&lt;=45,"31-45",Table1[[#This Row],[Patient Waittime]]&lt;=60,"46-60",TRUE,"60+")</f>
        <v>0-15</v>
      </c>
      <c r="Q820">
        <f>--(Table1[[#This Row],[Patient Waittime]]&lt;=30)</f>
        <v>1</v>
      </c>
      <c r="R820">
        <f>--Table1[[#This Row],[Patient Admission Flag]]</f>
        <v>0</v>
      </c>
      <c r="S820">
        <f>--AND(Table1[[#This Row],[WithinTarget]]=1,Table1[[#This Row],[Patient Satisfaction Score]]&gt;=7)</f>
        <v>0</v>
      </c>
      <c r="T820" t="str">
        <f>IF(LEFT(Table1[[#This Row],[Patient Gender]],1)="F","Female","Male")</f>
        <v>Female</v>
      </c>
    </row>
    <row r="821" spans="1:20" x14ac:dyDescent="0.3">
      <c r="A821" t="s">
        <v>925</v>
      </c>
      <c r="B821" s="1">
        <v>45536.572222222225</v>
      </c>
      <c r="C821" t="s">
        <v>13</v>
      </c>
      <c r="D821">
        <v>52</v>
      </c>
      <c r="E821" t="s">
        <v>10</v>
      </c>
      <c r="F821" t="s">
        <v>11</v>
      </c>
      <c r="G821" t="b">
        <v>0</v>
      </c>
      <c r="I821">
        <v>26</v>
      </c>
      <c r="J821" t="b">
        <v>0</v>
      </c>
      <c r="K821">
        <f>YEAR(Table1[[#This Row],[Patient Admission Date]])</f>
        <v>2024</v>
      </c>
      <c r="L821" t="str">
        <f>TEXT(Table1[[#This Row],[Patient Admission Date]],"mmm")</f>
        <v>Sep</v>
      </c>
      <c r="M821" t="str">
        <f>TEXT(Table1[[#This Row],[Patient Admission Date]],"ddd")</f>
        <v>Sun</v>
      </c>
      <c r="N821" t="str">
        <f>TEXT(INT(HOUR(Table1[[#This Row],[Patient Admission Date]])/3)*3,"00")&amp;"-"&amp;TEXT(INT(HOUR(Table1[[#This Row],[Patient Admission Date]])/3)*3+3,"00")</f>
        <v>12-15</v>
      </c>
      <c r="O821" t="str" cm="1">
        <f t="array" ref="O821">_xlfn.IFS(Table1[[#This Row],[Patient Age]]&lt;=14,"0-14",Table1[[#This Row],[Patient Age]]&lt;=29,"15-29",Table1[[#This Row],[Patient Age]]&lt;=44,"30-44",Table1[[#This Row],[Patient Age]]&lt;=59,"45-59",Table1[[#This Row],[Patient Age]]&lt;=74,"60-74",TRUE,"75+")</f>
        <v>45-59</v>
      </c>
      <c r="P821" t="str" cm="1">
        <f t="array" ref="P821">_xlfn.IFS(Table1[[#This Row],[Patient Waittime]]&lt;=15,"0-15",Table1[[#This Row],[Patient Waittime]]&lt;=30,"16-30",Table1[[#This Row],[Patient Waittime]]&lt;=45,"31-45",Table1[[#This Row],[Patient Waittime]]&lt;=60,"46-60",TRUE,"60+")</f>
        <v>16-30</v>
      </c>
      <c r="Q821">
        <f>--(Table1[[#This Row],[Patient Waittime]]&lt;=30)</f>
        <v>1</v>
      </c>
      <c r="R821">
        <f>--Table1[[#This Row],[Patient Admission Flag]]</f>
        <v>0</v>
      </c>
      <c r="S821">
        <f>--AND(Table1[[#This Row],[WithinTarget]]=1,Table1[[#This Row],[Patient Satisfaction Score]]&gt;=7)</f>
        <v>0</v>
      </c>
      <c r="T821" t="str">
        <f>IF(LEFT(Table1[[#This Row],[Patient Gender]],1)="F","Female","Male")</f>
        <v>Female</v>
      </c>
    </row>
    <row r="822" spans="1:20" x14ac:dyDescent="0.3">
      <c r="A822" t="s">
        <v>926</v>
      </c>
      <c r="B822" s="1">
        <v>45219.544444444444</v>
      </c>
      <c r="C822" t="s">
        <v>9</v>
      </c>
      <c r="D822">
        <v>15</v>
      </c>
      <c r="E822" t="s">
        <v>19</v>
      </c>
      <c r="F822" t="s">
        <v>11</v>
      </c>
      <c r="G822" t="b">
        <v>0</v>
      </c>
      <c r="H822">
        <v>0</v>
      </c>
      <c r="I822">
        <v>56</v>
      </c>
      <c r="J822" t="b">
        <v>0</v>
      </c>
      <c r="K822">
        <f>YEAR(Table1[[#This Row],[Patient Admission Date]])</f>
        <v>2023</v>
      </c>
      <c r="L822" t="str">
        <f>TEXT(Table1[[#This Row],[Patient Admission Date]],"mmm")</f>
        <v>Oct</v>
      </c>
      <c r="M822" t="str">
        <f>TEXT(Table1[[#This Row],[Patient Admission Date]],"ddd")</f>
        <v>Fri</v>
      </c>
      <c r="N822" t="str">
        <f>TEXT(INT(HOUR(Table1[[#This Row],[Patient Admission Date]])/3)*3,"00")&amp;"-"&amp;TEXT(INT(HOUR(Table1[[#This Row],[Patient Admission Date]])/3)*3+3,"00")</f>
        <v>12-15</v>
      </c>
      <c r="O822" t="str" cm="1">
        <f t="array" ref="O822">_xlfn.IFS(Table1[[#This Row],[Patient Age]]&lt;=14,"0-14",Table1[[#This Row],[Patient Age]]&lt;=29,"15-29",Table1[[#This Row],[Patient Age]]&lt;=44,"30-44",Table1[[#This Row],[Patient Age]]&lt;=59,"45-59",Table1[[#This Row],[Patient Age]]&lt;=74,"60-74",TRUE,"75+")</f>
        <v>15-29</v>
      </c>
      <c r="P822" t="str" cm="1">
        <f t="array" ref="P822">_xlfn.IFS(Table1[[#This Row],[Patient Waittime]]&lt;=15,"0-15",Table1[[#This Row],[Patient Waittime]]&lt;=30,"16-30",Table1[[#This Row],[Patient Waittime]]&lt;=45,"31-45",Table1[[#This Row],[Patient Waittime]]&lt;=60,"46-60",TRUE,"60+")</f>
        <v>46-60</v>
      </c>
      <c r="Q822">
        <f>--(Table1[[#This Row],[Patient Waittime]]&lt;=30)</f>
        <v>0</v>
      </c>
      <c r="R822">
        <f>--Table1[[#This Row],[Patient Admission Flag]]</f>
        <v>0</v>
      </c>
      <c r="S822">
        <f>--AND(Table1[[#This Row],[WithinTarget]]=1,Table1[[#This Row],[Patient Satisfaction Score]]&gt;=7)</f>
        <v>0</v>
      </c>
      <c r="T822" t="str">
        <f>IF(LEFT(Table1[[#This Row],[Patient Gender]],1)="F","Female","Male")</f>
        <v>Male</v>
      </c>
    </row>
    <row r="823" spans="1:20" x14ac:dyDescent="0.3">
      <c r="A823" t="s">
        <v>927</v>
      </c>
      <c r="B823" s="1">
        <v>45433.247916666667</v>
      </c>
      <c r="C823" t="s">
        <v>13</v>
      </c>
      <c r="D823">
        <v>58</v>
      </c>
      <c r="E823" t="s">
        <v>14</v>
      </c>
      <c r="F823" t="s">
        <v>11</v>
      </c>
      <c r="G823" t="b">
        <v>0</v>
      </c>
      <c r="I823">
        <v>17</v>
      </c>
      <c r="J823" t="b">
        <v>0</v>
      </c>
      <c r="K823">
        <f>YEAR(Table1[[#This Row],[Patient Admission Date]])</f>
        <v>2024</v>
      </c>
      <c r="L823" t="str">
        <f>TEXT(Table1[[#This Row],[Patient Admission Date]],"mmm")</f>
        <v>May</v>
      </c>
      <c r="M823" t="str">
        <f>TEXT(Table1[[#This Row],[Patient Admission Date]],"ddd")</f>
        <v>Tue</v>
      </c>
      <c r="N823" t="str">
        <f>TEXT(INT(HOUR(Table1[[#This Row],[Patient Admission Date]])/3)*3,"00")&amp;"-"&amp;TEXT(INT(HOUR(Table1[[#This Row],[Patient Admission Date]])/3)*3+3,"00")</f>
        <v>03-06</v>
      </c>
      <c r="O823" t="str" cm="1">
        <f t="array" ref="O823">_xlfn.IFS(Table1[[#This Row],[Patient Age]]&lt;=14,"0-14",Table1[[#This Row],[Patient Age]]&lt;=29,"15-29",Table1[[#This Row],[Patient Age]]&lt;=44,"30-44",Table1[[#This Row],[Patient Age]]&lt;=59,"45-59",Table1[[#This Row],[Patient Age]]&lt;=74,"60-74",TRUE,"75+")</f>
        <v>45-59</v>
      </c>
      <c r="P823" t="str" cm="1">
        <f t="array" ref="P823">_xlfn.IFS(Table1[[#This Row],[Patient Waittime]]&lt;=15,"0-15",Table1[[#This Row],[Patient Waittime]]&lt;=30,"16-30",Table1[[#This Row],[Patient Waittime]]&lt;=45,"31-45",Table1[[#This Row],[Patient Waittime]]&lt;=60,"46-60",TRUE,"60+")</f>
        <v>16-30</v>
      </c>
      <c r="Q823">
        <f>--(Table1[[#This Row],[Patient Waittime]]&lt;=30)</f>
        <v>1</v>
      </c>
      <c r="R823">
        <f>--Table1[[#This Row],[Patient Admission Flag]]</f>
        <v>0</v>
      </c>
      <c r="S823">
        <f>--AND(Table1[[#This Row],[WithinTarget]]=1,Table1[[#This Row],[Patient Satisfaction Score]]&gt;=7)</f>
        <v>0</v>
      </c>
      <c r="T823" t="str">
        <f>IF(LEFT(Table1[[#This Row],[Patient Gender]],1)="F","Female","Male")</f>
        <v>Female</v>
      </c>
    </row>
    <row r="824" spans="1:20" x14ac:dyDescent="0.3">
      <c r="A824" t="s">
        <v>928</v>
      </c>
      <c r="B824" s="1">
        <v>45030.661111111112</v>
      </c>
      <c r="C824" t="s">
        <v>13</v>
      </c>
      <c r="D824">
        <v>22</v>
      </c>
      <c r="E824" t="s">
        <v>18</v>
      </c>
      <c r="F824" t="s">
        <v>11</v>
      </c>
      <c r="G824" t="b">
        <v>0</v>
      </c>
      <c r="H824">
        <v>4</v>
      </c>
      <c r="I824">
        <v>20</v>
      </c>
      <c r="J824" t="b">
        <v>0</v>
      </c>
      <c r="K824">
        <f>YEAR(Table1[[#This Row],[Patient Admission Date]])</f>
        <v>2023</v>
      </c>
      <c r="L824" t="str">
        <f>TEXT(Table1[[#This Row],[Patient Admission Date]],"mmm")</f>
        <v>Apr</v>
      </c>
      <c r="M824" t="str">
        <f>TEXT(Table1[[#This Row],[Patient Admission Date]],"ddd")</f>
        <v>Fri</v>
      </c>
      <c r="N824" t="str">
        <f>TEXT(INT(HOUR(Table1[[#This Row],[Patient Admission Date]])/3)*3,"00")&amp;"-"&amp;TEXT(INT(HOUR(Table1[[#This Row],[Patient Admission Date]])/3)*3+3,"00")</f>
        <v>15-18</v>
      </c>
      <c r="O824" t="str" cm="1">
        <f t="array" ref="O824">_xlfn.IFS(Table1[[#This Row],[Patient Age]]&lt;=14,"0-14",Table1[[#This Row],[Patient Age]]&lt;=29,"15-29",Table1[[#This Row],[Patient Age]]&lt;=44,"30-44",Table1[[#This Row],[Patient Age]]&lt;=59,"45-59",Table1[[#This Row],[Patient Age]]&lt;=74,"60-74",TRUE,"75+")</f>
        <v>15-29</v>
      </c>
      <c r="P824" t="str" cm="1">
        <f t="array" ref="P824">_xlfn.IFS(Table1[[#This Row],[Patient Waittime]]&lt;=15,"0-15",Table1[[#This Row],[Patient Waittime]]&lt;=30,"16-30",Table1[[#This Row],[Patient Waittime]]&lt;=45,"31-45",Table1[[#This Row],[Patient Waittime]]&lt;=60,"46-60",TRUE,"60+")</f>
        <v>16-30</v>
      </c>
      <c r="Q824">
        <f>--(Table1[[#This Row],[Patient Waittime]]&lt;=30)</f>
        <v>1</v>
      </c>
      <c r="R824">
        <f>--Table1[[#This Row],[Patient Admission Flag]]</f>
        <v>0</v>
      </c>
      <c r="S824">
        <f>--AND(Table1[[#This Row],[WithinTarget]]=1,Table1[[#This Row],[Patient Satisfaction Score]]&gt;=7)</f>
        <v>0</v>
      </c>
      <c r="T824" t="str">
        <f>IF(LEFT(Table1[[#This Row],[Patient Gender]],1)="F","Female","Male")</f>
        <v>Female</v>
      </c>
    </row>
    <row r="825" spans="1:20" x14ac:dyDescent="0.3">
      <c r="A825" t="s">
        <v>929</v>
      </c>
      <c r="B825" s="1">
        <v>45547.720833333333</v>
      </c>
      <c r="C825" t="s">
        <v>13</v>
      </c>
      <c r="D825">
        <v>29</v>
      </c>
      <c r="E825" t="s">
        <v>21</v>
      </c>
      <c r="F825" t="s">
        <v>11</v>
      </c>
      <c r="G825" t="b">
        <v>0</v>
      </c>
      <c r="I825">
        <v>18</v>
      </c>
      <c r="J825" t="b">
        <v>0</v>
      </c>
      <c r="K825">
        <f>YEAR(Table1[[#This Row],[Patient Admission Date]])</f>
        <v>2024</v>
      </c>
      <c r="L825" t="str">
        <f>TEXT(Table1[[#This Row],[Patient Admission Date]],"mmm")</f>
        <v>Sep</v>
      </c>
      <c r="M825" t="str">
        <f>TEXT(Table1[[#This Row],[Patient Admission Date]],"ddd")</f>
        <v>Thu</v>
      </c>
      <c r="N825" t="str">
        <f>TEXT(INT(HOUR(Table1[[#This Row],[Patient Admission Date]])/3)*3,"00")&amp;"-"&amp;TEXT(INT(HOUR(Table1[[#This Row],[Patient Admission Date]])/3)*3+3,"00")</f>
        <v>15-18</v>
      </c>
      <c r="O825" t="str" cm="1">
        <f t="array" ref="O825">_xlfn.IFS(Table1[[#This Row],[Patient Age]]&lt;=14,"0-14",Table1[[#This Row],[Patient Age]]&lt;=29,"15-29",Table1[[#This Row],[Patient Age]]&lt;=44,"30-44",Table1[[#This Row],[Patient Age]]&lt;=59,"45-59",Table1[[#This Row],[Patient Age]]&lt;=74,"60-74",TRUE,"75+")</f>
        <v>15-29</v>
      </c>
      <c r="P825" t="str" cm="1">
        <f t="array" ref="P825">_xlfn.IFS(Table1[[#This Row],[Patient Waittime]]&lt;=15,"0-15",Table1[[#This Row],[Patient Waittime]]&lt;=30,"16-30",Table1[[#This Row],[Patient Waittime]]&lt;=45,"31-45",Table1[[#This Row],[Patient Waittime]]&lt;=60,"46-60",TRUE,"60+")</f>
        <v>16-30</v>
      </c>
      <c r="Q825">
        <f>--(Table1[[#This Row],[Patient Waittime]]&lt;=30)</f>
        <v>1</v>
      </c>
      <c r="R825">
        <f>--Table1[[#This Row],[Patient Admission Flag]]</f>
        <v>0</v>
      </c>
      <c r="S825">
        <f>--AND(Table1[[#This Row],[WithinTarget]]=1,Table1[[#This Row],[Patient Satisfaction Score]]&gt;=7)</f>
        <v>0</v>
      </c>
      <c r="T825" t="str">
        <f>IF(LEFT(Table1[[#This Row],[Patient Gender]],1)="F","Female","Male")</f>
        <v>Female</v>
      </c>
    </row>
    <row r="826" spans="1:20" x14ac:dyDescent="0.3">
      <c r="A826" t="s">
        <v>930</v>
      </c>
      <c r="B826" s="1">
        <v>45409.992361111108</v>
      </c>
      <c r="C826" t="s">
        <v>13</v>
      </c>
      <c r="D826">
        <v>25</v>
      </c>
      <c r="E826" t="s">
        <v>22</v>
      </c>
      <c r="F826" t="s">
        <v>11</v>
      </c>
      <c r="G826" t="b">
        <v>0</v>
      </c>
      <c r="I826">
        <v>53</v>
      </c>
      <c r="J826" t="b">
        <v>0</v>
      </c>
      <c r="K826">
        <f>YEAR(Table1[[#This Row],[Patient Admission Date]])</f>
        <v>2024</v>
      </c>
      <c r="L826" t="str">
        <f>TEXT(Table1[[#This Row],[Patient Admission Date]],"mmm")</f>
        <v>Apr</v>
      </c>
      <c r="M826" t="str">
        <f>TEXT(Table1[[#This Row],[Patient Admission Date]],"ddd")</f>
        <v>Sat</v>
      </c>
      <c r="N826" t="str">
        <f>TEXT(INT(HOUR(Table1[[#This Row],[Patient Admission Date]])/3)*3,"00")&amp;"-"&amp;TEXT(INT(HOUR(Table1[[#This Row],[Patient Admission Date]])/3)*3+3,"00")</f>
        <v>21-24</v>
      </c>
      <c r="O826" t="str" cm="1">
        <f t="array" ref="O826">_xlfn.IFS(Table1[[#This Row],[Patient Age]]&lt;=14,"0-14",Table1[[#This Row],[Patient Age]]&lt;=29,"15-29",Table1[[#This Row],[Patient Age]]&lt;=44,"30-44",Table1[[#This Row],[Patient Age]]&lt;=59,"45-59",Table1[[#This Row],[Patient Age]]&lt;=74,"60-74",TRUE,"75+")</f>
        <v>15-29</v>
      </c>
      <c r="P826" t="str" cm="1">
        <f t="array" ref="P826">_xlfn.IFS(Table1[[#This Row],[Patient Waittime]]&lt;=15,"0-15",Table1[[#This Row],[Patient Waittime]]&lt;=30,"16-30",Table1[[#This Row],[Patient Waittime]]&lt;=45,"31-45",Table1[[#This Row],[Patient Waittime]]&lt;=60,"46-60",TRUE,"60+")</f>
        <v>46-60</v>
      </c>
      <c r="Q826">
        <f>--(Table1[[#This Row],[Patient Waittime]]&lt;=30)</f>
        <v>0</v>
      </c>
      <c r="R826">
        <f>--Table1[[#This Row],[Patient Admission Flag]]</f>
        <v>0</v>
      </c>
      <c r="S826">
        <f>--AND(Table1[[#This Row],[WithinTarget]]=1,Table1[[#This Row],[Patient Satisfaction Score]]&gt;=7)</f>
        <v>0</v>
      </c>
      <c r="T826" t="str">
        <f>IF(LEFT(Table1[[#This Row],[Patient Gender]],1)="F","Female","Male")</f>
        <v>Female</v>
      </c>
    </row>
    <row r="827" spans="1:20" x14ac:dyDescent="0.3">
      <c r="A827" t="s">
        <v>931</v>
      </c>
      <c r="B827" s="1">
        <v>45276.472222222219</v>
      </c>
      <c r="C827" t="s">
        <v>9</v>
      </c>
      <c r="D827">
        <v>46</v>
      </c>
      <c r="E827" t="s">
        <v>10</v>
      </c>
      <c r="F827" t="s">
        <v>11</v>
      </c>
      <c r="G827" t="b">
        <v>1</v>
      </c>
      <c r="I827">
        <v>28</v>
      </c>
      <c r="J827" t="b">
        <v>1</v>
      </c>
      <c r="K827">
        <f>YEAR(Table1[[#This Row],[Patient Admission Date]])</f>
        <v>2023</v>
      </c>
      <c r="L827" t="str">
        <f>TEXT(Table1[[#This Row],[Patient Admission Date]],"mmm")</f>
        <v>Dec</v>
      </c>
      <c r="M827" t="str">
        <f>TEXT(Table1[[#This Row],[Patient Admission Date]],"ddd")</f>
        <v>Sat</v>
      </c>
      <c r="N827" t="str">
        <f>TEXT(INT(HOUR(Table1[[#This Row],[Patient Admission Date]])/3)*3,"00")&amp;"-"&amp;TEXT(INT(HOUR(Table1[[#This Row],[Patient Admission Date]])/3)*3+3,"00")</f>
        <v>09-12</v>
      </c>
      <c r="O827" t="str" cm="1">
        <f t="array" ref="O827">_xlfn.IFS(Table1[[#This Row],[Patient Age]]&lt;=14,"0-14",Table1[[#This Row],[Patient Age]]&lt;=29,"15-29",Table1[[#This Row],[Patient Age]]&lt;=44,"30-44",Table1[[#This Row],[Patient Age]]&lt;=59,"45-59",Table1[[#This Row],[Patient Age]]&lt;=74,"60-74",TRUE,"75+")</f>
        <v>45-59</v>
      </c>
      <c r="P827" t="str" cm="1">
        <f t="array" ref="P827">_xlfn.IFS(Table1[[#This Row],[Patient Waittime]]&lt;=15,"0-15",Table1[[#This Row],[Patient Waittime]]&lt;=30,"16-30",Table1[[#This Row],[Patient Waittime]]&lt;=45,"31-45",Table1[[#This Row],[Patient Waittime]]&lt;=60,"46-60",TRUE,"60+")</f>
        <v>16-30</v>
      </c>
      <c r="Q827">
        <f>--(Table1[[#This Row],[Patient Waittime]]&lt;=30)</f>
        <v>1</v>
      </c>
      <c r="R827">
        <f>--Table1[[#This Row],[Patient Admission Flag]]</f>
        <v>1</v>
      </c>
      <c r="S827">
        <f>--AND(Table1[[#This Row],[WithinTarget]]=1,Table1[[#This Row],[Patient Satisfaction Score]]&gt;=7)</f>
        <v>0</v>
      </c>
      <c r="T827" t="str">
        <f>IF(LEFT(Table1[[#This Row],[Patient Gender]],1)="F","Female","Male")</f>
        <v>Male</v>
      </c>
    </row>
    <row r="828" spans="1:20" x14ac:dyDescent="0.3">
      <c r="A828" t="s">
        <v>932</v>
      </c>
      <c r="B828" s="1">
        <v>45154.906944444447</v>
      </c>
      <c r="C828" t="s">
        <v>13</v>
      </c>
      <c r="D828">
        <v>3</v>
      </c>
      <c r="E828" t="s">
        <v>10</v>
      </c>
      <c r="F828" t="s">
        <v>11</v>
      </c>
      <c r="G828" t="b">
        <v>0</v>
      </c>
      <c r="H828">
        <v>3</v>
      </c>
      <c r="I828">
        <v>52</v>
      </c>
      <c r="J828" t="b">
        <v>0</v>
      </c>
      <c r="K828">
        <f>YEAR(Table1[[#This Row],[Patient Admission Date]])</f>
        <v>2023</v>
      </c>
      <c r="L828" t="str">
        <f>TEXT(Table1[[#This Row],[Patient Admission Date]],"mmm")</f>
        <v>Aug</v>
      </c>
      <c r="M828" t="str">
        <f>TEXT(Table1[[#This Row],[Patient Admission Date]],"ddd")</f>
        <v>Wed</v>
      </c>
      <c r="N828" t="str">
        <f>TEXT(INT(HOUR(Table1[[#This Row],[Patient Admission Date]])/3)*3,"00")&amp;"-"&amp;TEXT(INT(HOUR(Table1[[#This Row],[Patient Admission Date]])/3)*3+3,"00")</f>
        <v>21-24</v>
      </c>
      <c r="O828" t="str" cm="1">
        <f t="array" ref="O828">_xlfn.IFS(Table1[[#This Row],[Patient Age]]&lt;=14,"0-14",Table1[[#This Row],[Patient Age]]&lt;=29,"15-29",Table1[[#This Row],[Patient Age]]&lt;=44,"30-44",Table1[[#This Row],[Patient Age]]&lt;=59,"45-59",Table1[[#This Row],[Patient Age]]&lt;=74,"60-74",TRUE,"75+")</f>
        <v>0-14</v>
      </c>
      <c r="P828" t="str" cm="1">
        <f t="array" ref="P828">_xlfn.IFS(Table1[[#This Row],[Patient Waittime]]&lt;=15,"0-15",Table1[[#This Row],[Patient Waittime]]&lt;=30,"16-30",Table1[[#This Row],[Patient Waittime]]&lt;=45,"31-45",Table1[[#This Row],[Patient Waittime]]&lt;=60,"46-60",TRUE,"60+")</f>
        <v>46-60</v>
      </c>
      <c r="Q828">
        <f>--(Table1[[#This Row],[Patient Waittime]]&lt;=30)</f>
        <v>0</v>
      </c>
      <c r="R828">
        <f>--Table1[[#This Row],[Patient Admission Flag]]</f>
        <v>0</v>
      </c>
      <c r="S828">
        <f>--AND(Table1[[#This Row],[WithinTarget]]=1,Table1[[#This Row],[Patient Satisfaction Score]]&gt;=7)</f>
        <v>0</v>
      </c>
      <c r="T828" t="str">
        <f>IF(LEFT(Table1[[#This Row],[Patient Gender]],1)="F","Female","Male")</f>
        <v>Female</v>
      </c>
    </row>
    <row r="829" spans="1:20" x14ac:dyDescent="0.3">
      <c r="A829" t="s">
        <v>933</v>
      </c>
      <c r="B829" s="1">
        <v>45076.14166666667</v>
      </c>
      <c r="C829" t="s">
        <v>13</v>
      </c>
      <c r="D829">
        <v>45</v>
      </c>
      <c r="E829" t="s">
        <v>22</v>
      </c>
      <c r="F829" t="s">
        <v>11</v>
      </c>
      <c r="G829" t="b">
        <v>1</v>
      </c>
      <c r="I829">
        <v>52</v>
      </c>
      <c r="J829" t="b">
        <v>1</v>
      </c>
      <c r="K829">
        <f>YEAR(Table1[[#This Row],[Patient Admission Date]])</f>
        <v>2023</v>
      </c>
      <c r="L829" t="str">
        <f>TEXT(Table1[[#This Row],[Patient Admission Date]],"mmm")</f>
        <v>May</v>
      </c>
      <c r="M829" t="str">
        <f>TEXT(Table1[[#This Row],[Patient Admission Date]],"ddd")</f>
        <v>Tue</v>
      </c>
      <c r="N829" t="str">
        <f>TEXT(INT(HOUR(Table1[[#This Row],[Patient Admission Date]])/3)*3,"00")&amp;"-"&amp;TEXT(INT(HOUR(Table1[[#This Row],[Patient Admission Date]])/3)*3+3,"00")</f>
        <v>03-06</v>
      </c>
      <c r="O829" t="str" cm="1">
        <f t="array" ref="O829">_xlfn.IFS(Table1[[#This Row],[Patient Age]]&lt;=14,"0-14",Table1[[#This Row],[Patient Age]]&lt;=29,"15-29",Table1[[#This Row],[Patient Age]]&lt;=44,"30-44",Table1[[#This Row],[Patient Age]]&lt;=59,"45-59",Table1[[#This Row],[Patient Age]]&lt;=74,"60-74",TRUE,"75+")</f>
        <v>45-59</v>
      </c>
      <c r="P829" t="str" cm="1">
        <f t="array" ref="P829">_xlfn.IFS(Table1[[#This Row],[Patient Waittime]]&lt;=15,"0-15",Table1[[#This Row],[Patient Waittime]]&lt;=30,"16-30",Table1[[#This Row],[Patient Waittime]]&lt;=45,"31-45",Table1[[#This Row],[Patient Waittime]]&lt;=60,"46-60",TRUE,"60+")</f>
        <v>46-60</v>
      </c>
      <c r="Q829">
        <f>--(Table1[[#This Row],[Patient Waittime]]&lt;=30)</f>
        <v>0</v>
      </c>
      <c r="R829">
        <f>--Table1[[#This Row],[Patient Admission Flag]]</f>
        <v>1</v>
      </c>
      <c r="S829">
        <f>--AND(Table1[[#This Row],[WithinTarget]]=1,Table1[[#This Row],[Patient Satisfaction Score]]&gt;=7)</f>
        <v>0</v>
      </c>
      <c r="T829" t="str">
        <f>IF(LEFT(Table1[[#This Row],[Patient Gender]],1)="F","Female","Male")</f>
        <v>Female</v>
      </c>
    </row>
    <row r="830" spans="1:20" x14ac:dyDescent="0.3">
      <c r="A830" t="s">
        <v>934</v>
      </c>
      <c r="B830" s="1">
        <v>45080.311111111114</v>
      </c>
      <c r="C830" t="s">
        <v>9</v>
      </c>
      <c r="D830">
        <v>28</v>
      </c>
      <c r="E830" t="s">
        <v>22</v>
      </c>
      <c r="F830" t="s">
        <v>17</v>
      </c>
      <c r="G830" t="b">
        <v>1</v>
      </c>
      <c r="I830">
        <v>37</v>
      </c>
      <c r="J830" t="b">
        <v>1</v>
      </c>
      <c r="K830">
        <f>YEAR(Table1[[#This Row],[Patient Admission Date]])</f>
        <v>2023</v>
      </c>
      <c r="L830" t="str">
        <f>TEXT(Table1[[#This Row],[Patient Admission Date]],"mmm")</f>
        <v>Jun</v>
      </c>
      <c r="M830" t="str">
        <f>TEXT(Table1[[#This Row],[Patient Admission Date]],"ddd")</f>
        <v>Sat</v>
      </c>
      <c r="N830" t="str">
        <f>TEXT(INT(HOUR(Table1[[#This Row],[Patient Admission Date]])/3)*3,"00")&amp;"-"&amp;TEXT(INT(HOUR(Table1[[#This Row],[Patient Admission Date]])/3)*3+3,"00")</f>
        <v>06-09</v>
      </c>
      <c r="O830" t="str" cm="1">
        <f t="array" ref="O830">_xlfn.IFS(Table1[[#This Row],[Patient Age]]&lt;=14,"0-14",Table1[[#This Row],[Patient Age]]&lt;=29,"15-29",Table1[[#This Row],[Patient Age]]&lt;=44,"30-44",Table1[[#This Row],[Patient Age]]&lt;=59,"45-59",Table1[[#This Row],[Patient Age]]&lt;=74,"60-74",TRUE,"75+")</f>
        <v>15-29</v>
      </c>
      <c r="P830" t="str" cm="1">
        <f t="array" ref="P830">_xlfn.IFS(Table1[[#This Row],[Patient Waittime]]&lt;=15,"0-15",Table1[[#This Row],[Patient Waittime]]&lt;=30,"16-30",Table1[[#This Row],[Patient Waittime]]&lt;=45,"31-45",Table1[[#This Row],[Patient Waittime]]&lt;=60,"46-60",TRUE,"60+")</f>
        <v>31-45</v>
      </c>
      <c r="Q830">
        <f>--(Table1[[#This Row],[Patient Waittime]]&lt;=30)</f>
        <v>0</v>
      </c>
      <c r="R830">
        <f>--Table1[[#This Row],[Patient Admission Flag]]</f>
        <v>1</v>
      </c>
      <c r="S830">
        <f>--AND(Table1[[#This Row],[WithinTarget]]=1,Table1[[#This Row],[Patient Satisfaction Score]]&gt;=7)</f>
        <v>0</v>
      </c>
      <c r="T830" t="str">
        <f>IF(LEFT(Table1[[#This Row],[Patient Gender]],1)="F","Female","Male")</f>
        <v>Male</v>
      </c>
    </row>
    <row r="831" spans="1:20" x14ac:dyDescent="0.3">
      <c r="A831" t="s">
        <v>935</v>
      </c>
      <c r="B831" s="1">
        <v>45158.488888888889</v>
      </c>
      <c r="C831" t="s">
        <v>9</v>
      </c>
      <c r="D831">
        <v>3</v>
      </c>
      <c r="E831" t="s">
        <v>12</v>
      </c>
      <c r="F831" t="s">
        <v>11</v>
      </c>
      <c r="G831" t="b">
        <v>0</v>
      </c>
      <c r="H831">
        <v>10</v>
      </c>
      <c r="I831">
        <v>40</v>
      </c>
      <c r="J831" t="b">
        <v>0</v>
      </c>
      <c r="K831">
        <f>YEAR(Table1[[#This Row],[Patient Admission Date]])</f>
        <v>2023</v>
      </c>
      <c r="L831" t="str">
        <f>TEXT(Table1[[#This Row],[Patient Admission Date]],"mmm")</f>
        <v>Aug</v>
      </c>
      <c r="M831" t="str">
        <f>TEXT(Table1[[#This Row],[Patient Admission Date]],"ddd")</f>
        <v>Sun</v>
      </c>
      <c r="N831" t="str">
        <f>TEXT(INT(HOUR(Table1[[#This Row],[Patient Admission Date]])/3)*3,"00")&amp;"-"&amp;TEXT(INT(HOUR(Table1[[#This Row],[Patient Admission Date]])/3)*3+3,"00")</f>
        <v>09-12</v>
      </c>
      <c r="O831" t="str" cm="1">
        <f t="array" ref="O831">_xlfn.IFS(Table1[[#This Row],[Patient Age]]&lt;=14,"0-14",Table1[[#This Row],[Patient Age]]&lt;=29,"15-29",Table1[[#This Row],[Patient Age]]&lt;=44,"30-44",Table1[[#This Row],[Patient Age]]&lt;=59,"45-59",Table1[[#This Row],[Patient Age]]&lt;=74,"60-74",TRUE,"75+")</f>
        <v>0-14</v>
      </c>
      <c r="P831" t="str" cm="1">
        <f t="array" ref="P831">_xlfn.IFS(Table1[[#This Row],[Patient Waittime]]&lt;=15,"0-15",Table1[[#This Row],[Patient Waittime]]&lt;=30,"16-30",Table1[[#This Row],[Patient Waittime]]&lt;=45,"31-45",Table1[[#This Row],[Patient Waittime]]&lt;=60,"46-60",TRUE,"60+")</f>
        <v>31-45</v>
      </c>
      <c r="Q831">
        <f>--(Table1[[#This Row],[Patient Waittime]]&lt;=30)</f>
        <v>0</v>
      </c>
      <c r="R831">
        <f>--Table1[[#This Row],[Patient Admission Flag]]</f>
        <v>0</v>
      </c>
      <c r="S831">
        <f>--AND(Table1[[#This Row],[WithinTarget]]=1,Table1[[#This Row],[Patient Satisfaction Score]]&gt;=7)</f>
        <v>0</v>
      </c>
      <c r="T831" t="str">
        <f>IF(LEFT(Table1[[#This Row],[Patient Gender]],1)="F","Female","Male")</f>
        <v>Male</v>
      </c>
    </row>
    <row r="832" spans="1:20" x14ac:dyDescent="0.3">
      <c r="A832" t="s">
        <v>936</v>
      </c>
      <c r="B832" s="1">
        <v>45111.654861111114</v>
      </c>
      <c r="C832" t="s">
        <v>9</v>
      </c>
      <c r="D832">
        <v>64</v>
      </c>
      <c r="E832" t="s">
        <v>14</v>
      </c>
      <c r="F832" t="s">
        <v>15</v>
      </c>
      <c r="G832" t="b">
        <v>0</v>
      </c>
      <c r="I832">
        <v>28</v>
      </c>
      <c r="J832" t="b">
        <v>0</v>
      </c>
      <c r="K832">
        <f>YEAR(Table1[[#This Row],[Patient Admission Date]])</f>
        <v>2023</v>
      </c>
      <c r="L832" t="str">
        <f>TEXT(Table1[[#This Row],[Patient Admission Date]],"mmm")</f>
        <v>Jul</v>
      </c>
      <c r="M832" t="str">
        <f>TEXT(Table1[[#This Row],[Patient Admission Date]],"ddd")</f>
        <v>Tue</v>
      </c>
      <c r="N832" t="str">
        <f>TEXT(INT(HOUR(Table1[[#This Row],[Patient Admission Date]])/3)*3,"00")&amp;"-"&amp;TEXT(INT(HOUR(Table1[[#This Row],[Patient Admission Date]])/3)*3+3,"00")</f>
        <v>15-18</v>
      </c>
      <c r="O832" t="str" cm="1">
        <f t="array" ref="O832">_xlfn.IFS(Table1[[#This Row],[Patient Age]]&lt;=14,"0-14",Table1[[#This Row],[Patient Age]]&lt;=29,"15-29",Table1[[#This Row],[Patient Age]]&lt;=44,"30-44",Table1[[#This Row],[Patient Age]]&lt;=59,"45-59",Table1[[#This Row],[Patient Age]]&lt;=74,"60-74",TRUE,"75+")</f>
        <v>60-74</v>
      </c>
      <c r="P832" t="str" cm="1">
        <f t="array" ref="P832">_xlfn.IFS(Table1[[#This Row],[Patient Waittime]]&lt;=15,"0-15",Table1[[#This Row],[Patient Waittime]]&lt;=30,"16-30",Table1[[#This Row],[Patient Waittime]]&lt;=45,"31-45",Table1[[#This Row],[Patient Waittime]]&lt;=60,"46-60",TRUE,"60+")</f>
        <v>16-30</v>
      </c>
      <c r="Q832">
        <f>--(Table1[[#This Row],[Patient Waittime]]&lt;=30)</f>
        <v>1</v>
      </c>
      <c r="R832">
        <f>--Table1[[#This Row],[Patient Admission Flag]]</f>
        <v>0</v>
      </c>
      <c r="S832">
        <f>--AND(Table1[[#This Row],[WithinTarget]]=1,Table1[[#This Row],[Patient Satisfaction Score]]&gt;=7)</f>
        <v>0</v>
      </c>
      <c r="T832" t="str">
        <f>IF(LEFT(Table1[[#This Row],[Patient Gender]],1)="F","Female","Male")</f>
        <v>Male</v>
      </c>
    </row>
    <row r="833" spans="1:20" x14ac:dyDescent="0.3">
      <c r="A833" t="s">
        <v>937</v>
      </c>
      <c r="B833" s="1">
        <v>45540.794444444444</v>
      </c>
      <c r="C833" t="s">
        <v>9</v>
      </c>
      <c r="D833">
        <v>29</v>
      </c>
      <c r="E833" t="s">
        <v>14</v>
      </c>
      <c r="F833" t="s">
        <v>17</v>
      </c>
      <c r="G833" t="b">
        <v>0</v>
      </c>
      <c r="H833">
        <v>7</v>
      </c>
      <c r="I833">
        <v>54</v>
      </c>
      <c r="J833" t="b">
        <v>0</v>
      </c>
      <c r="K833">
        <f>YEAR(Table1[[#This Row],[Patient Admission Date]])</f>
        <v>2024</v>
      </c>
      <c r="L833" t="str">
        <f>TEXT(Table1[[#This Row],[Patient Admission Date]],"mmm")</f>
        <v>Sep</v>
      </c>
      <c r="M833" t="str">
        <f>TEXT(Table1[[#This Row],[Patient Admission Date]],"ddd")</f>
        <v>Thu</v>
      </c>
      <c r="N833" t="str">
        <f>TEXT(INT(HOUR(Table1[[#This Row],[Patient Admission Date]])/3)*3,"00")&amp;"-"&amp;TEXT(INT(HOUR(Table1[[#This Row],[Patient Admission Date]])/3)*3+3,"00")</f>
        <v>18-21</v>
      </c>
      <c r="O833" t="str" cm="1">
        <f t="array" ref="O833">_xlfn.IFS(Table1[[#This Row],[Patient Age]]&lt;=14,"0-14",Table1[[#This Row],[Patient Age]]&lt;=29,"15-29",Table1[[#This Row],[Patient Age]]&lt;=44,"30-44",Table1[[#This Row],[Patient Age]]&lt;=59,"45-59",Table1[[#This Row],[Patient Age]]&lt;=74,"60-74",TRUE,"75+")</f>
        <v>15-29</v>
      </c>
      <c r="P833" t="str" cm="1">
        <f t="array" ref="P833">_xlfn.IFS(Table1[[#This Row],[Patient Waittime]]&lt;=15,"0-15",Table1[[#This Row],[Patient Waittime]]&lt;=30,"16-30",Table1[[#This Row],[Patient Waittime]]&lt;=45,"31-45",Table1[[#This Row],[Patient Waittime]]&lt;=60,"46-60",TRUE,"60+")</f>
        <v>46-60</v>
      </c>
      <c r="Q833">
        <f>--(Table1[[#This Row],[Patient Waittime]]&lt;=30)</f>
        <v>0</v>
      </c>
      <c r="R833">
        <f>--Table1[[#This Row],[Patient Admission Flag]]</f>
        <v>0</v>
      </c>
      <c r="S833">
        <f>--AND(Table1[[#This Row],[WithinTarget]]=1,Table1[[#This Row],[Patient Satisfaction Score]]&gt;=7)</f>
        <v>0</v>
      </c>
      <c r="T833" t="str">
        <f>IF(LEFT(Table1[[#This Row],[Patient Gender]],1)="F","Female","Male")</f>
        <v>Male</v>
      </c>
    </row>
    <row r="834" spans="1:20" x14ac:dyDescent="0.3">
      <c r="A834" t="s">
        <v>938</v>
      </c>
      <c r="B834" s="1">
        <v>45376.806250000001</v>
      </c>
      <c r="C834" t="s">
        <v>9</v>
      </c>
      <c r="D834">
        <v>13</v>
      </c>
      <c r="E834" t="s">
        <v>18</v>
      </c>
      <c r="F834" t="s">
        <v>15</v>
      </c>
      <c r="G834" t="b">
        <v>1</v>
      </c>
      <c r="H834">
        <v>1</v>
      </c>
      <c r="I834">
        <v>59</v>
      </c>
      <c r="J834" t="b">
        <v>1</v>
      </c>
      <c r="K834">
        <f>YEAR(Table1[[#This Row],[Patient Admission Date]])</f>
        <v>2024</v>
      </c>
      <c r="L834" t="str">
        <f>TEXT(Table1[[#This Row],[Patient Admission Date]],"mmm")</f>
        <v>Mar</v>
      </c>
      <c r="M834" t="str">
        <f>TEXT(Table1[[#This Row],[Patient Admission Date]],"ddd")</f>
        <v>Mon</v>
      </c>
      <c r="N834" t="str">
        <f>TEXT(INT(HOUR(Table1[[#This Row],[Patient Admission Date]])/3)*3,"00")&amp;"-"&amp;TEXT(INT(HOUR(Table1[[#This Row],[Patient Admission Date]])/3)*3+3,"00")</f>
        <v>18-21</v>
      </c>
      <c r="O834" t="str" cm="1">
        <f t="array" ref="O834">_xlfn.IFS(Table1[[#This Row],[Patient Age]]&lt;=14,"0-14",Table1[[#This Row],[Patient Age]]&lt;=29,"15-29",Table1[[#This Row],[Patient Age]]&lt;=44,"30-44",Table1[[#This Row],[Patient Age]]&lt;=59,"45-59",Table1[[#This Row],[Patient Age]]&lt;=74,"60-74",TRUE,"75+")</f>
        <v>0-14</v>
      </c>
      <c r="P834" t="str" cm="1">
        <f t="array" ref="P834">_xlfn.IFS(Table1[[#This Row],[Patient Waittime]]&lt;=15,"0-15",Table1[[#This Row],[Patient Waittime]]&lt;=30,"16-30",Table1[[#This Row],[Patient Waittime]]&lt;=45,"31-45",Table1[[#This Row],[Patient Waittime]]&lt;=60,"46-60",TRUE,"60+")</f>
        <v>46-60</v>
      </c>
      <c r="Q834">
        <f>--(Table1[[#This Row],[Patient Waittime]]&lt;=30)</f>
        <v>0</v>
      </c>
      <c r="R834">
        <f>--Table1[[#This Row],[Patient Admission Flag]]</f>
        <v>1</v>
      </c>
      <c r="S834">
        <f>--AND(Table1[[#This Row],[WithinTarget]]=1,Table1[[#This Row],[Patient Satisfaction Score]]&gt;=7)</f>
        <v>0</v>
      </c>
      <c r="T834" t="str">
        <f>IF(LEFT(Table1[[#This Row],[Patient Gender]],1)="F","Female","Male")</f>
        <v>Male</v>
      </c>
    </row>
    <row r="835" spans="1:20" x14ac:dyDescent="0.3">
      <c r="A835" t="s">
        <v>939</v>
      </c>
      <c r="B835" s="1">
        <v>45552.960416666669</v>
      </c>
      <c r="C835" t="s">
        <v>9</v>
      </c>
      <c r="D835">
        <v>49</v>
      </c>
      <c r="E835" t="s">
        <v>22</v>
      </c>
      <c r="F835" t="s">
        <v>17</v>
      </c>
      <c r="G835" t="b">
        <v>0</v>
      </c>
      <c r="I835">
        <v>60</v>
      </c>
      <c r="J835" t="b">
        <v>0</v>
      </c>
      <c r="K835">
        <f>YEAR(Table1[[#This Row],[Patient Admission Date]])</f>
        <v>2024</v>
      </c>
      <c r="L835" t="str">
        <f>TEXT(Table1[[#This Row],[Patient Admission Date]],"mmm")</f>
        <v>Sep</v>
      </c>
      <c r="M835" t="str">
        <f>TEXT(Table1[[#This Row],[Patient Admission Date]],"ddd")</f>
        <v>Tue</v>
      </c>
      <c r="N835" t="str">
        <f>TEXT(INT(HOUR(Table1[[#This Row],[Patient Admission Date]])/3)*3,"00")&amp;"-"&amp;TEXT(INT(HOUR(Table1[[#This Row],[Patient Admission Date]])/3)*3+3,"00")</f>
        <v>21-24</v>
      </c>
      <c r="O835" t="str" cm="1">
        <f t="array" ref="O835">_xlfn.IFS(Table1[[#This Row],[Patient Age]]&lt;=14,"0-14",Table1[[#This Row],[Patient Age]]&lt;=29,"15-29",Table1[[#This Row],[Patient Age]]&lt;=44,"30-44",Table1[[#This Row],[Patient Age]]&lt;=59,"45-59",Table1[[#This Row],[Patient Age]]&lt;=74,"60-74",TRUE,"75+")</f>
        <v>45-59</v>
      </c>
      <c r="P835" t="str" cm="1">
        <f t="array" ref="P835">_xlfn.IFS(Table1[[#This Row],[Patient Waittime]]&lt;=15,"0-15",Table1[[#This Row],[Patient Waittime]]&lt;=30,"16-30",Table1[[#This Row],[Patient Waittime]]&lt;=45,"31-45",Table1[[#This Row],[Patient Waittime]]&lt;=60,"46-60",TRUE,"60+")</f>
        <v>46-60</v>
      </c>
      <c r="Q835">
        <f>--(Table1[[#This Row],[Patient Waittime]]&lt;=30)</f>
        <v>0</v>
      </c>
      <c r="R835">
        <f>--Table1[[#This Row],[Patient Admission Flag]]</f>
        <v>0</v>
      </c>
      <c r="S835">
        <f>--AND(Table1[[#This Row],[WithinTarget]]=1,Table1[[#This Row],[Patient Satisfaction Score]]&gt;=7)</f>
        <v>0</v>
      </c>
      <c r="T835" t="str">
        <f>IF(LEFT(Table1[[#This Row],[Patient Gender]],1)="F","Female","Male")</f>
        <v>Male</v>
      </c>
    </row>
    <row r="836" spans="1:20" x14ac:dyDescent="0.3">
      <c r="A836" t="s">
        <v>940</v>
      </c>
      <c r="B836" s="1">
        <v>45124.39166666667</v>
      </c>
      <c r="C836" t="s">
        <v>13</v>
      </c>
      <c r="D836">
        <v>23</v>
      </c>
      <c r="E836" t="s">
        <v>19</v>
      </c>
      <c r="F836" t="s">
        <v>11</v>
      </c>
      <c r="G836" t="b">
        <v>1</v>
      </c>
      <c r="I836">
        <v>47</v>
      </c>
      <c r="J836" t="b">
        <v>1</v>
      </c>
      <c r="K836">
        <f>YEAR(Table1[[#This Row],[Patient Admission Date]])</f>
        <v>2023</v>
      </c>
      <c r="L836" t="str">
        <f>TEXT(Table1[[#This Row],[Patient Admission Date]],"mmm")</f>
        <v>Jul</v>
      </c>
      <c r="M836" t="str">
        <f>TEXT(Table1[[#This Row],[Patient Admission Date]],"ddd")</f>
        <v>Mon</v>
      </c>
      <c r="N836" t="str">
        <f>TEXT(INT(HOUR(Table1[[#This Row],[Patient Admission Date]])/3)*3,"00")&amp;"-"&amp;TEXT(INT(HOUR(Table1[[#This Row],[Patient Admission Date]])/3)*3+3,"00")</f>
        <v>09-12</v>
      </c>
      <c r="O836" t="str" cm="1">
        <f t="array" ref="O836">_xlfn.IFS(Table1[[#This Row],[Patient Age]]&lt;=14,"0-14",Table1[[#This Row],[Patient Age]]&lt;=29,"15-29",Table1[[#This Row],[Patient Age]]&lt;=44,"30-44",Table1[[#This Row],[Patient Age]]&lt;=59,"45-59",Table1[[#This Row],[Patient Age]]&lt;=74,"60-74",TRUE,"75+")</f>
        <v>15-29</v>
      </c>
      <c r="P836" t="str" cm="1">
        <f t="array" ref="P836">_xlfn.IFS(Table1[[#This Row],[Patient Waittime]]&lt;=15,"0-15",Table1[[#This Row],[Patient Waittime]]&lt;=30,"16-30",Table1[[#This Row],[Patient Waittime]]&lt;=45,"31-45",Table1[[#This Row],[Patient Waittime]]&lt;=60,"46-60",TRUE,"60+")</f>
        <v>46-60</v>
      </c>
      <c r="Q836">
        <f>--(Table1[[#This Row],[Patient Waittime]]&lt;=30)</f>
        <v>0</v>
      </c>
      <c r="R836">
        <f>--Table1[[#This Row],[Patient Admission Flag]]</f>
        <v>1</v>
      </c>
      <c r="S836">
        <f>--AND(Table1[[#This Row],[WithinTarget]]=1,Table1[[#This Row],[Patient Satisfaction Score]]&gt;=7)</f>
        <v>0</v>
      </c>
      <c r="T836" t="str">
        <f>IF(LEFT(Table1[[#This Row],[Patient Gender]],1)="F","Female","Male")</f>
        <v>Female</v>
      </c>
    </row>
    <row r="837" spans="1:20" x14ac:dyDescent="0.3">
      <c r="A837" t="s">
        <v>941</v>
      </c>
      <c r="B837" s="1">
        <v>45090.176388888889</v>
      </c>
      <c r="C837" t="s">
        <v>9</v>
      </c>
      <c r="D837">
        <v>30</v>
      </c>
      <c r="E837" t="s">
        <v>10</v>
      </c>
      <c r="F837" t="s">
        <v>11</v>
      </c>
      <c r="G837" t="b">
        <v>1</v>
      </c>
      <c r="I837">
        <v>38</v>
      </c>
      <c r="J837" t="b">
        <v>1</v>
      </c>
      <c r="K837">
        <f>YEAR(Table1[[#This Row],[Patient Admission Date]])</f>
        <v>2023</v>
      </c>
      <c r="L837" t="str">
        <f>TEXT(Table1[[#This Row],[Patient Admission Date]],"mmm")</f>
        <v>Jun</v>
      </c>
      <c r="M837" t="str">
        <f>TEXT(Table1[[#This Row],[Patient Admission Date]],"ddd")</f>
        <v>Tue</v>
      </c>
      <c r="N837" t="str">
        <f>TEXT(INT(HOUR(Table1[[#This Row],[Patient Admission Date]])/3)*3,"00")&amp;"-"&amp;TEXT(INT(HOUR(Table1[[#This Row],[Patient Admission Date]])/3)*3+3,"00")</f>
        <v>03-06</v>
      </c>
      <c r="O837" t="str" cm="1">
        <f t="array" ref="O837">_xlfn.IFS(Table1[[#This Row],[Patient Age]]&lt;=14,"0-14",Table1[[#This Row],[Patient Age]]&lt;=29,"15-29",Table1[[#This Row],[Patient Age]]&lt;=44,"30-44",Table1[[#This Row],[Patient Age]]&lt;=59,"45-59",Table1[[#This Row],[Patient Age]]&lt;=74,"60-74",TRUE,"75+")</f>
        <v>30-44</v>
      </c>
      <c r="P837" t="str" cm="1">
        <f t="array" ref="P837">_xlfn.IFS(Table1[[#This Row],[Patient Waittime]]&lt;=15,"0-15",Table1[[#This Row],[Patient Waittime]]&lt;=30,"16-30",Table1[[#This Row],[Patient Waittime]]&lt;=45,"31-45",Table1[[#This Row],[Patient Waittime]]&lt;=60,"46-60",TRUE,"60+")</f>
        <v>31-45</v>
      </c>
      <c r="Q837">
        <f>--(Table1[[#This Row],[Patient Waittime]]&lt;=30)</f>
        <v>0</v>
      </c>
      <c r="R837">
        <f>--Table1[[#This Row],[Patient Admission Flag]]</f>
        <v>1</v>
      </c>
      <c r="S837">
        <f>--AND(Table1[[#This Row],[WithinTarget]]=1,Table1[[#This Row],[Patient Satisfaction Score]]&gt;=7)</f>
        <v>0</v>
      </c>
      <c r="T837" t="str">
        <f>IF(LEFT(Table1[[#This Row],[Patient Gender]],1)="F","Female","Male")</f>
        <v>Male</v>
      </c>
    </row>
    <row r="838" spans="1:20" x14ac:dyDescent="0.3">
      <c r="A838" t="s">
        <v>942</v>
      </c>
      <c r="B838" s="1">
        <v>45345.488888888889</v>
      </c>
      <c r="C838" t="s">
        <v>13</v>
      </c>
      <c r="D838">
        <v>33</v>
      </c>
      <c r="E838" t="s">
        <v>14</v>
      </c>
      <c r="F838" t="s">
        <v>11</v>
      </c>
      <c r="G838" t="b">
        <v>1</v>
      </c>
      <c r="H838">
        <v>3</v>
      </c>
      <c r="I838">
        <v>56</v>
      </c>
      <c r="J838" t="b">
        <v>1</v>
      </c>
      <c r="K838">
        <f>YEAR(Table1[[#This Row],[Patient Admission Date]])</f>
        <v>2024</v>
      </c>
      <c r="L838" t="str">
        <f>TEXT(Table1[[#This Row],[Patient Admission Date]],"mmm")</f>
        <v>Feb</v>
      </c>
      <c r="M838" t="str">
        <f>TEXT(Table1[[#This Row],[Patient Admission Date]],"ddd")</f>
        <v>Fri</v>
      </c>
      <c r="N838" t="str">
        <f>TEXT(INT(HOUR(Table1[[#This Row],[Patient Admission Date]])/3)*3,"00")&amp;"-"&amp;TEXT(INT(HOUR(Table1[[#This Row],[Patient Admission Date]])/3)*3+3,"00")</f>
        <v>09-12</v>
      </c>
      <c r="O838" t="str" cm="1">
        <f t="array" ref="O838">_xlfn.IFS(Table1[[#This Row],[Patient Age]]&lt;=14,"0-14",Table1[[#This Row],[Patient Age]]&lt;=29,"15-29",Table1[[#This Row],[Patient Age]]&lt;=44,"30-44",Table1[[#This Row],[Patient Age]]&lt;=59,"45-59",Table1[[#This Row],[Patient Age]]&lt;=74,"60-74",TRUE,"75+")</f>
        <v>30-44</v>
      </c>
      <c r="P838" t="str" cm="1">
        <f t="array" ref="P838">_xlfn.IFS(Table1[[#This Row],[Patient Waittime]]&lt;=15,"0-15",Table1[[#This Row],[Patient Waittime]]&lt;=30,"16-30",Table1[[#This Row],[Patient Waittime]]&lt;=45,"31-45",Table1[[#This Row],[Patient Waittime]]&lt;=60,"46-60",TRUE,"60+")</f>
        <v>46-60</v>
      </c>
      <c r="Q838">
        <f>--(Table1[[#This Row],[Patient Waittime]]&lt;=30)</f>
        <v>0</v>
      </c>
      <c r="R838">
        <f>--Table1[[#This Row],[Patient Admission Flag]]</f>
        <v>1</v>
      </c>
      <c r="S838">
        <f>--AND(Table1[[#This Row],[WithinTarget]]=1,Table1[[#This Row],[Patient Satisfaction Score]]&gt;=7)</f>
        <v>0</v>
      </c>
      <c r="T838" t="str">
        <f>IF(LEFT(Table1[[#This Row],[Patient Gender]],1)="F","Female","Male")</f>
        <v>Female</v>
      </c>
    </row>
    <row r="839" spans="1:20" x14ac:dyDescent="0.3">
      <c r="A839" t="s">
        <v>943</v>
      </c>
      <c r="B839" s="1">
        <v>45444.248611111114</v>
      </c>
      <c r="C839" t="s">
        <v>13</v>
      </c>
      <c r="D839">
        <v>38</v>
      </c>
      <c r="E839" t="s">
        <v>19</v>
      </c>
      <c r="F839" t="s">
        <v>17</v>
      </c>
      <c r="G839" t="b">
        <v>0</v>
      </c>
      <c r="I839">
        <v>56</v>
      </c>
      <c r="J839" t="b">
        <v>0</v>
      </c>
      <c r="K839">
        <f>YEAR(Table1[[#This Row],[Patient Admission Date]])</f>
        <v>2024</v>
      </c>
      <c r="L839" t="str">
        <f>TEXT(Table1[[#This Row],[Patient Admission Date]],"mmm")</f>
        <v>Jun</v>
      </c>
      <c r="M839" t="str">
        <f>TEXT(Table1[[#This Row],[Patient Admission Date]],"ddd")</f>
        <v>Sat</v>
      </c>
      <c r="N839" t="str">
        <f>TEXT(INT(HOUR(Table1[[#This Row],[Patient Admission Date]])/3)*3,"00")&amp;"-"&amp;TEXT(INT(HOUR(Table1[[#This Row],[Patient Admission Date]])/3)*3+3,"00")</f>
        <v>03-06</v>
      </c>
      <c r="O839" t="str" cm="1">
        <f t="array" ref="O839">_xlfn.IFS(Table1[[#This Row],[Patient Age]]&lt;=14,"0-14",Table1[[#This Row],[Patient Age]]&lt;=29,"15-29",Table1[[#This Row],[Patient Age]]&lt;=44,"30-44",Table1[[#This Row],[Patient Age]]&lt;=59,"45-59",Table1[[#This Row],[Patient Age]]&lt;=74,"60-74",TRUE,"75+")</f>
        <v>30-44</v>
      </c>
      <c r="P839" t="str" cm="1">
        <f t="array" ref="P839">_xlfn.IFS(Table1[[#This Row],[Patient Waittime]]&lt;=15,"0-15",Table1[[#This Row],[Patient Waittime]]&lt;=30,"16-30",Table1[[#This Row],[Patient Waittime]]&lt;=45,"31-45",Table1[[#This Row],[Patient Waittime]]&lt;=60,"46-60",TRUE,"60+")</f>
        <v>46-60</v>
      </c>
      <c r="Q839">
        <f>--(Table1[[#This Row],[Patient Waittime]]&lt;=30)</f>
        <v>0</v>
      </c>
      <c r="R839">
        <f>--Table1[[#This Row],[Patient Admission Flag]]</f>
        <v>0</v>
      </c>
      <c r="S839">
        <f>--AND(Table1[[#This Row],[WithinTarget]]=1,Table1[[#This Row],[Patient Satisfaction Score]]&gt;=7)</f>
        <v>0</v>
      </c>
      <c r="T839" t="str">
        <f>IF(LEFT(Table1[[#This Row],[Patient Gender]],1)="F","Female","Male")</f>
        <v>Female</v>
      </c>
    </row>
    <row r="840" spans="1:20" x14ac:dyDescent="0.3">
      <c r="A840" t="s">
        <v>944</v>
      </c>
      <c r="B840" s="1">
        <v>45471.304166666669</v>
      </c>
      <c r="C840" t="s">
        <v>9</v>
      </c>
      <c r="D840">
        <v>21</v>
      </c>
      <c r="E840" t="s">
        <v>10</v>
      </c>
      <c r="F840" t="s">
        <v>11</v>
      </c>
      <c r="G840" t="b">
        <v>0</v>
      </c>
      <c r="I840">
        <v>41</v>
      </c>
      <c r="J840" t="b">
        <v>0</v>
      </c>
      <c r="K840">
        <f>YEAR(Table1[[#This Row],[Patient Admission Date]])</f>
        <v>2024</v>
      </c>
      <c r="L840" t="str">
        <f>TEXT(Table1[[#This Row],[Patient Admission Date]],"mmm")</f>
        <v>Jun</v>
      </c>
      <c r="M840" t="str">
        <f>TEXT(Table1[[#This Row],[Patient Admission Date]],"ddd")</f>
        <v>Fri</v>
      </c>
      <c r="N840" t="str">
        <f>TEXT(INT(HOUR(Table1[[#This Row],[Patient Admission Date]])/3)*3,"00")&amp;"-"&amp;TEXT(INT(HOUR(Table1[[#This Row],[Patient Admission Date]])/3)*3+3,"00")</f>
        <v>06-09</v>
      </c>
      <c r="O840" t="str" cm="1">
        <f t="array" ref="O840">_xlfn.IFS(Table1[[#This Row],[Patient Age]]&lt;=14,"0-14",Table1[[#This Row],[Patient Age]]&lt;=29,"15-29",Table1[[#This Row],[Patient Age]]&lt;=44,"30-44",Table1[[#This Row],[Patient Age]]&lt;=59,"45-59",Table1[[#This Row],[Patient Age]]&lt;=74,"60-74",TRUE,"75+")</f>
        <v>15-29</v>
      </c>
      <c r="P840" t="str" cm="1">
        <f t="array" ref="P840">_xlfn.IFS(Table1[[#This Row],[Patient Waittime]]&lt;=15,"0-15",Table1[[#This Row],[Patient Waittime]]&lt;=30,"16-30",Table1[[#This Row],[Patient Waittime]]&lt;=45,"31-45",Table1[[#This Row],[Patient Waittime]]&lt;=60,"46-60",TRUE,"60+")</f>
        <v>31-45</v>
      </c>
      <c r="Q840">
        <f>--(Table1[[#This Row],[Patient Waittime]]&lt;=30)</f>
        <v>0</v>
      </c>
      <c r="R840">
        <f>--Table1[[#This Row],[Patient Admission Flag]]</f>
        <v>0</v>
      </c>
      <c r="S840">
        <f>--AND(Table1[[#This Row],[WithinTarget]]=1,Table1[[#This Row],[Patient Satisfaction Score]]&gt;=7)</f>
        <v>0</v>
      </c>
      <c r="T840" t="str">
        <f>IF(LEFT(Table1[[#This Row],[Patient Gender]],1)="F","Female","Male")</f>
        <v>Male</v>
      </c>
    </row>
    <row r="841" spans="1:20" x14ac:dyDescent="0.3">
      <c r="A841" t="s">
        <v>945</v>
      </c>
      <c r="B841" s="1">
        <v>45243.90625</v>
      </c>
      <c r="C841" t="s">
        <v>9</v>
      </c>
      <c r="D841">
        <v>11</v>
      </c>
      <c r="E841" t="s">
        <v>14</v>
      </c>
      <c r="F841" t="s">
        <v>15</v>
      </c>
      <c r="G841" t="b">
        <v>1</v>
      </c>
      <c r="I841">
        <v>31</v>
      </c>
      <c r="J841" t="b">
        <v>1</v>
      </c>
      <c r="K841">
        <f>YEAR(Table1[[#This Row],[Patient Admission Date]])</f>
        <v>2023</v>
      </c>
      <c r="L841" t="str">
        <f>TEXT(Table1[[#This Row],[Patient Admission Date]],"mmm")</f>
        <v>Nov</v>
      </c>
      <c r="M841" t="str">
        <f>TEXT(Table1[[#This Row],[Patient Admission Date]],"ddd")</f>
        <v>Mon</v>
      </c>
      <c r="N841" t="str">
        <f>TEXT(INT(HOUR(Table1[[#This Row],[Patient Admission Date]])/3)*3,"00")&amp;"-"&amp;TEXT(INT(HOUR(Table1[[#This Row],[Patient Admission Date]])/3)*3+3,"00")</f>
        <v>21-24</v>
      </c>
      <c r="O841" t="str" cm="1">
        <f t="array" ref="O841">_xlfn.IFS(Table1[[#This Row],[Patient Age]]&lt;=14,"0-14",Table1[[#This Row],[Patient Age]]&lt;=29,"15-29",Table1[[#This Row],[Patient Age]]&lt;=44,"30-44",Table1[[#This Row],[Patient Age]]&lt;=59,"45-59",Table1[[#This Row],[Patient Age]]&lt;=74,"60-74",TRUE,"75+")</f>
        <v>0-14</v>
      </c>
      <c r="P841" t="str" cm="1">
        <f t="array" ref="P841">_xlfn.IFS(Table1[[#This Row],[Patient Waittime]]&lt;=15,"0-15",Table1[[#This Row],[Patient Waittime]]&lt;=30,"16-30",Table1[[#This Row],[Patient Waittime]]&lt;=45,"31-45",Table1[[#This Row],[Patient Waittime]]&lt;=60,"46-60",TRUE,"60+")</f>
        <v>31-45</v>
      </c>
      <c r="Q841">
        <f>--(Table1[[#This Row],[Patient Waittime]]&lt;=30)</f>
        <v>0</v>
      </c>
      <c r="R841">
        <f>--Table1[[#This Row],[Patient Admission Flag]]</f>
        <v>1</v>
      </c>
      <c r="S841">
        <f>--AND(Table1[[#This Row],[WithinTarget]]=1,Table1[[#This Row],[Patient Satisfaction Score]]&gt;=7)</f>
        <v>0</v>
      </c>
      <c r="T841" t="str">
        <f>IF(LEFT(Table1[[#This Row],[Patient Gender]],1)="F","Female","Male")</f>
        <v>Male</v>
      </c>
    </row>
    <row r="842" spans="1:20" x14ac:dyDescent="0.3">
      <c r="A842" t="s">
        <v>946</v>
      </c>
      <c r="B842" s="1">
        <v>45304.031944444447</v>
      </c>
      <c r="C842" t="s">
        <v>9</v>
      </c>
      <c r="D842">
        <v>3</v>
      </c>
      <c r="E842" t="s">
        <v>14</v>
      </c>
      <c r="F842" t="s">
        <v>11</v>
      </c>
      <c r="G842" t="b">
        <v>0</v>
      </c>
      <c r="I842">
        <v>50</v>
      </c>
      <c r="J842" t="b">
        <v>0</v>
      </c>
      <c r="K842">
        <f>YEAR(Table1[[#This Row],[Patient Admission Date]])</f>
        <v>2024</v>
      </c>
      <c r="L842" t="str">
        <f>TEXT(Table1[[#This Row],[Patient Admission Date]],"mmm")</f>
        <v>Jan</v>
      </c>
      <c r="M842" t="str">
        <f>TEXT(Table1[[#This Row],[Patient Admission Date]],"ddd")</f>
        <v>Sat</v>
      </c>
      <c r="N842" t="str">
        <f>TEXT(INT(HOUR(Table1[[#This Row],[Patient Admission Date]])/3)*3,"00")&amp;"-"&amp;TEXT(INT(HOUR(Table1[[#This Row],[Patient Admission Date]])/3)*3+3,"00")</f>
        <v>00-03</v>
      </c>
      <c r="O842" t="str" cm="1">
        <f t="array" ref="O842">_xlfn.IFS(Table1[[#This Row],[Patient Age]]&lt;=14,"0-14",Table1[[#This Row],[Patient Age]]&lt;=29,"15-29",Table1[[#This Row],[Patient Age]]&lt;=44,"30-44",Table1[[#This Row],[Patient Age]]&lt;=59,"45-59",Table1[[#This Row],[Patient Age]]&lt;=74,"60-74",TRUE,"75+")</f>
        <v>0-14</v>
      </c>
      <c r="P842" t="str" cm="1">
        <f t="array" ref="P842">_xlfn.IFS(Table1[[#This Row],[Patient Waittime]]&lt;=15,"0-15",Table1[[#This Row],[Patient Waittime]]&lt;=30,"16-30",Table1[[#This Row],[Patient Waittime]]&lt;=45,"31-45",Table1[[#This Row],[Patient Waittime]]&lt;=60,"46-60",TRUE,"60+")</f>
        <v>46-60</v>
      </c>
      <c r="Q842">
        <f>--(Table1[[#This Row],[Patient Waittime]]&lt;=30)</f>
        <v>0</v>
      </c>
      <c r="R842">
        <f>--Table1[[#This Row],[Patient Admission Flag]]</f>
        <v>0</v>
      </c>
      <c r="S842">
        <f>--AND(Table1[[#This Row],[WithinTarget]]=1,Table1[[#This Row],[Patient Satisfaction Score]]&gt;=7)</f>
        <v>0</v>
      </c>
      <c r="T842" t="str">
        <f>IF(LEFT(Table1[[#This Row],[Patient Gender]],1)="F","Female","Male")</f>
        <v>Male</v>
      </c>
    </row>
    <row r="843" spans="1:20" x14ac:dyDescent="0.3">
      <c r="A843" t="s">
        <v>947</v>
      </c>
      <c r="B843" s="1">
        <v>45104.70208333333</v>
      </c>
      <c r="C843" t="s">
        <v>13</v>
      </c>
      <c r="D843">
        <v>38</v>
      </c>
      <c r="E843" t="s">
        <v>10</v>
      </c>
      <c r="F843" t="s">
        <v>11</v>
      </c>
      <c r="G843" t="b">
        <v>0</v>
      </c>
      <c r="I843">
        <v>52</v>
      </c>
      <c r="J843" t="b">
        <v>0</v>
      </c>
      <c r="K843">
        <f>YEAR(Table1[[#This Row],[Patient Admission Date]])</f>
        <v>2023</v>
      </c>
      <c r="L843" t="str">
        <f>TEXT(Table1[[#This Row],[Patient Admission Date]],"mmm")</f>
        <v>Jun</v>
      </c>
      <c r="M843" t="str">
        <f>TEXT(Table1[[#This Row],[Patient Admission Date]],"ddd")</f>
        <v>Tue</v>
      </c>
      <c r="N843" t="str">
        <f>TEXT(INT(HOUR(Table1[[#This Row],[Patient Admission Date]])/3)*3,"00")&amp;"-"&amp;TEXT(INT(HOUR(Table1[[#This Row],[Patient Admission Date]])/3)*3+3,"00")</f>
        <v>15-18</v>
      </c>
      <c r="O843" t="str" cm="1">
        <f t="array" ref="O843">_xlfn.IFS(Table1[[#This Row],[Patient Age]]&lt;=14,"0-14",Table1[[#This Row],[Patient Age]]&lt;=29,"15-29",Table1[[#This Row],[Patient Age]]&lt;=44,"30-44",Table1[[#This Row],[Patient Age]]&lt;=59,"45-59",Table1[[#This Row],[Patient Age]]&lt;=74,"60-74",TRUE,"75+")</f>
        <v>30-44</v>
      </c>
      <c r="P843" t="str" cm="1">
        <f t="array" ref="P843">_xlfn.IFS(Table1[[#This Row],[Patient Waittime]]&lt;=15,"0-15",Table1[[#This Row],[Patient Waittime]]&lt;=30,"16-30",Table1[[#This Row],[Patient Waittime]]&lt;=45,"31-45",Table1[[#This Row],[Patient Waittime]]&lt;=60,"46-60",TRUE,"60+")</f>
        <v>46-60</v>
      </c>
      <c r="Q843">
        <f>--(Table1[[#This Row],[Patient Waittime]]&lt;=30)</f>
        <v>0</v>
      </c>
      <c r="R843">
        <f>--Table1[[#This Row],[Patient Admission Flag]]</f>
        <v>0</v>
      </c>
      <c r="S843">
        <f>--AND(Table1[[#This Row],[WithinTarget]]=1,Table1[[#This Row],[Patient Satisfaction Score]]&gt;=7)</f>
        <v>0</v>
      </c>
      <c r="T843" t="str">
        <f>IF(LEFT(Table1[[#This Row],[Patient Gender]],1)="F","Female","Male")</f>
        <v>Female</v>
      </c>
    </row>
    <row r="844" spans="1:20" x14ac:dyDescent="0.3">
      <c r="A844" t="s">
        <v>948</v>
      </c>
      <c r="B844" s="1">
        <v>45424.35</v>
      </c>
      <c r="C844" t="s">
        <v>13</v>
      </c>
      <c r="D844">
        <v>8</v>
      </c>
      <c r="E844" t="s">
        <v>10</v>
      </c>
      <c r="F844" t="s">
        <v>17</v>
      </c>
      <c r="G844" t="b">
        <v>1</v>
      </c>
      <c r="I844">
        <v>23</v>
      </c>
      <c r="J844" t="b">
        <v>1</v>
      </c>
      <c r="K844">
        <f>YEAR(Table1[[#This Row],[Patient Admission Date]])</f>
        <v>2024</v>
      </c>
      <c r="L844" t="str">
        <f>TEXT(Table1[[#This Row],[Patient Admission Date]],"mmm")</f>
        <v>May</v>
      </c>
      <c r="M844" t="str">
        <f>TEXT(Table1[[#This Row],[Patient Admission Date]],"ddd")</f>
        <v>Sun</v>
      </c>
      <c r="N844" t="str">
        <f>TEXT(INT(HOUR(Table1[[#This Row],[Patient Admission Date]])/3)*3,"00")&amp;"-"&amp;TEXT(INT(HOUR(Table1[[#This Row],[Patient Admission Date]])/3)*3+3,"00")</f>
        <v>06-09</v>
      </c>
      <c r="O844" t="str" cm="1">
        <f t="array" ref="O844">_xlfn.IFS(Table1[[#This Row],[Patient Age]]&lt;=14,"0-14",Table1[[#This Row],[Patient Age]]&lt;=29,"15-29",Table1[[#This Row],[Patient Age]]&lt;=44,"30-44",Table1[[#This Row],[Patient Age]]&lt;=59,"45-59",Table1[[#This Row],[Patient Age]]&lt;=74,"60-74",TRUE,"75+")</f>
        <v>0-14</v>
      </c>
      <c r="P844" t="str" cm="1">
        <f t="array" ref="P844">_xlfn.IFS(Table1[[#This Row],[Patient Waittime]]&lt;=15,"0-15",Table1[[#This Row],[Patient Waittime]]&lt;=30,"16-30",Table1[[#This Row],[Patient Waittime]]&lt;=45,"31-45",Table1[[#This Row],[Patient Waittime]]&lt;=60,"46-60",TRUE,"60+")</f>
        <v>16-30</v>
      </c>
      <c r="Q844">
        <f>--(Table1[[#This Row],[Patient Waittime]]&lt;=30)</f>
        <v>1</v>
      </c>
      <c r="R844">
        <f>--Table1[[#This Row],[Patient Admission Flag]]</f>
        <v>1</v>
      </c>
      <c r="S844">
        <f>--AND(Table1[[#This Row],[WithinTarget]]=1,Table1[[#This Row],[Patient Satisfaction Score]]&gt;=7)</f>
        <v>0</v>
      </c>
      <c r="T844" t="str">
        <f>IF(LEFT(Table1[[#This Row],[Patient Gender]],1)="F","Female","Male")</f>
        <v>Female</v>
      </c>
    </row>
    <row r="845" spans="1:20" x14ac:dyDescent="0.3">
      <c r="A845" t="s">
        <v>949</v>
      </c>
      <c r="B845" s="1">
        <v>45382.901388888888</v>
      </c>
      <c r="C845" t="s">
        <v>13</v>
      </c>
      <c r="D845">
        <v>4</v>
      </c>
      <c r="E845" t="s">
        <v>10</v>
      </c>
      <c r="F845" t="s">
        <v>15</v>
      </c>
      <c r="G845" t="b">
        <v>1</v>
      </c>
      <c r="I845">
        <v>32</v>
      </c>
      <c r="J845" t="b">
        <v>1</v>
      </c>
      <c r="K845">
        <f>YEAR(Table1[[#This Row],[Patient Admission Date]])</f>
        <v>2024</v>
      </c>
      <c r="L845" t="str">
        <f>TEXT(Table1[[#This Row],[Patient Admission Date]],"mmm")</f>
        <v>Mar</v>
      </c>
      <c r="M845" t="str">
        <f>TEXT(Table1[[#This Row],[Patient Admission Date]],"ddd")</f>
        <v>Sun</v>
      </c>
      <c r="N845" t="str">
        <f>TEXT(INT(HOUR(Table1[[#This Row],[Patient Admission Date]])/3)*3,"00")&amp;"-"&amp;TEXT(INT(HOUR(Table1[[#This Row],[Patient Admission Date]])/3)*3+3,"00")</f>
        <v>21-24</v>
      </c>
      <c r="O845" t="str" cm="1">
        <f t="array" ref="O845">_xlfn.IFS(Table1[[#This Row],[Patient Age]]&lt;=14,"0-14",Table1[[#This Row],[Patient Age]]&lt;=29,"15-29",Table1[[#This Row],[Patient Age]]&lt;=44,"30-44",Table1[[#This Row],[Patient Age]]&lt;=59,"45-59",Table1[[#This Row],[Patient Age]]&lt;=74,"60-74",TRUE,"75+")</f>
        <v>0-14</v>
      </c>
      <c r="P845" t="str" cm="1">
        <f t="array" ref="P845">_xlfn.IFS(Table1[[#This Row],[Patient Waittime]]&lt;=15,"0-15",Table1[[#This Row],[Patient Waittime]]&lt;=30,"16-30",Table1[[#This Row],[Patient Waittime]]&lt;=45,"31-45",Table1[[#This Row],[Patient Waittime]]&lt;=60,"46-60",TRUE,"60+")</f>
        <v>31-45</v>
      </c>
      <c r="Q845">
        <f>--(Table1[[#This Row],[Patient Waittime]]&lt;=30)</f>
        <v>0</v>
      </c>
      <c r="R845">
        <f>--Table1[[#This Row],[Patient Admission Flag]]</f>
        <v>1</v>
      </c>
      <c r="S845">
        <f>--AND(Table1[[#This Row],[WithinTarget]]=1,Table1[[#This Row],[Patient Satisfaction Score]]&gt;=7)</f>
        <v>0</v>
      </c>
      <c r="T845" t="str">
        <f>IF(LEFT(Table1[[#This Row],[Patient Gender]],1)="F","Female","Male")</f>
        <v>Female</v>
      </c>
    </row>
    <row r="846" spans="1:20" x14ac:dyDescent="0.3">
      <c r="A846" t="s">
        <v>950</v>
      </c>
      <c r="B846" s="1">
        <v>45270.803472222222</v>
      </c>
      <c r="C846" t="s">
        <v>13</v>
      </c>
      <c r="D846">
        <v>76</v>
      </c>
      <c r="E846" t="s">
        <v>19</v>
      </c>
      <c r="F846" t="s">
        <v>11</v>
      </c>
      <c r="G846" t="b">
        <v>1</v>
      </c>
      <c r="I846">
        <v>57</v>
      </c>
      <c r="J846" t="b">
        <v>1</v>
      </c>
      <c r="K846">
        <f>YEAR(Table1[[#This Row],[Patient Admission Date]])</f>
        <v>2023</v>
      </c>
      <c r="L846" t="str">
        <f>TEXT(Table1[[#This Row],[Patient Admission Date]],"mmm")</f>
        <v>Dec</v>
      </c>
      <c r="M846" t="str">
        <f>TEXT(Table1[[#This Row],[Patient Admission Date]],"ddd")</f>
        <v>Sun</v>
      </c>
      <c r="N846" t="str">
        <f>TEXT(INT(HOUR(Table1[[#This Row],[Patient Admission Date]])/3)*3,"00")&amp;"-"&amp;TEXT(INT(HOUR(Table1[[#This Row],[Patient Admission Date]])/3)*3+3,"00")</f>
        <v>18-21</v>
      </c>
      <c r="O846" t="str" cm="1">
        <f t="array" ref="O846">_xlfn.IFS(Table1[[#This Row],[Patient Age]]&lt;=14,"0-14",Table1[[#This Row],[Patient Age]]&lt;=29,"15-29",Table1[[#This Row],[Patient Age]]&lt;=44,"30-44",Table1[[#This Row],[Patient Age]]&lt;=59,"45-59",Table1[[#This Row],[Patient Age]]&lt;=74,"60-74",TRUE,"75+")</f>
        <v>75+</v>
      </c>
      <c r="P846" t="str" cm="1">
        <f t="array" ref="P846">_xlfn.IFS(Table1[[#This Row],[Patient Waittime]]&lt;=15,"0-15",Table1[[#This Row],[Patient Waittime]]&lt;=30,"16-30",Table1[[#This Row],[Patient Waittime]]&lt;=45,"31-45",Table1[[#This Row],[Patient Waittime]]&lt;=60,"46-60",TRUE,"60+")</f>
        <v>46-60</v>
      </c>
      <c r="Q846">
        <f>--(Table1[[#This Row],[Patient Waittime]]&lt;=30)</f>
        <v>0</v>
      </c>
      <c r="R846">
        <f>--Table1[[#This Row],[Patient Admission Flag]]</f>
        <v>1</v>
      </c>
      <c r="S846">
        <f>--AND(Table1[[#This Row],[WithinTarget]]=1,Table1[[#This Row],[Patient Satisfaction Score]]&gt;=7)</f>
        <v>0</v>
      </c>
      <c r="T846" t="str">
        <f>IF(LEFT(Table1[[#This Row],[Patient Gender]],1)="F","Female","Male")</f>
        <v>Female</v>
      </c>
    </row>
    <row r="847" spans="1:20" x14ac:dyDescent="0.3">
      <c r="A847" t="s">
        <v>951</v>
      </c>
      <c r="B847" s="1">
        <v>45545.998611111114</v>
      </c>
      <c r="C847" t="s">
        <v>9</v>
      </c>
      <c r="D847">
        <v>17</v>
      </c>
      <c r="E847" t="s">
        <v>10</v>
      </c>
      <c r="F847" t="s">
        <v>11</v>
      </c>
      <c r="G847" t="b">
        <v>0</v>
      </c>
      <c r="I847">
        <v>25</v>
      </c>
      <c r="J847" t="b">
        <v>0</v>
      </c>
      <c r="K847">
        <f>YEAR(Table1[[#This Row],[Patient Admission Date]])</f>
        <v>2024</v>
      </c>
      <c r="L847" t="str">
        <f>TEXT(Table1[[#This Row],[Patient Admission Date]],"mmm")</f>
        <v>Sep</v>
      </c>
      <c r="M847" t="str">
        <f>TEXT(Table1[[#This Row],[Patient Admission Date]],"ddd")</f>
        <v>Tue</v>
      </c>
      <c r="N847" t="str">
        <f>TEXT(INT(HOUR(Table1[[#This Row],[Patient Admission Date]])/3)*3,"00")&amp;"-"&amp;TEXT(INT(HOUR(Table1[[#This Row],[Patient Admission Date]])/3)*3+3,"00")</f>
        <v>21-24</v>
      </c>
      <c r="O847" t="str" cm="1">
        <f t="array" ref="O847">_xlfn.IFS(Table1[[#This Row],[Patient Age]]&lt;=14,"0-14",Table1[[#This Row],[Patient Age]]&lt;=29,"15-29",Table1[[#This Row],[Patient Age]]&lt;=44,"30-44",Table1[[#This Row],[Patient Age]]&lt;=59,"45-59",Table1[[#This Row],[Patient Age]]&lt;=74,"60-74",TRUE,"75+")</f>
        <v>15-29</v>
      </c>
      <c r="P847" t="str" cm="1">
        <f t="array" ref="P847">_xlfn.IFS(Table1[[#This Row],[Patient Waittime]]&lt;=15,"0-15",Table1[[#This Row],[Patient Waittime]]&lt;=30,"16-30",Table1[[#This Row],[Patient Waittime]]&lt;=45,"31-45",Table1[[#This Row],[Patient Waittime]]&lt;=60,"46-60",TRUE,"60+")</f>
        <v>16-30</v>
      </c>
      <c r="Q847">
        <f>--(Table1[[#This Row],[Patient Waittime]]&lt;=30)</f>
        <v>1</v>
      </c>
      <c r="R847">
        <f>--Table1[[#This Row],[Patient Admission Flag]]</f>
        <v>0</v>
      </c>
      <c r="S847">
        <f>--AND(Table1[[#This Row],[WithinTarget]]=1,Table1[[#This Row],[Patient Satisfaction Score]]&gt;=7)</f>
        <v>0</v>
      </c>
      <c r="T847" t="str">
        <f>IF(LEFT(Table1[[#This Row],[Patient Gender]],1)="F","Female","Male")</f>
        <v>Male</v>
      </c>
    </row>
    <row r="848" spans="1:20" x14ac:dyDescent="0.3">
      <c r="A848" t="s">
        <v>952</v>
      </c>
      <c r="B848" s="1">
        <v>45036.747916666667</v>
      </c>
      <c r="C848" t="s">
        <v>13</v>
      </c>
      <c r="D848">
        <v>42</v>
      </c>
      <c r="E848" t="s">
        <v>19</v>
      </c>
      <c r="F848" t="s">
        <v>23</v>
      </c>
      <c r="G848" t="b">
        <v>0</v>
      </c>
      <c r="I848">
        <v>29</v>
      </c>
      <c r="J848" t="b">
        <v>0</v>
      </c>
      <c r="K848">
        <f>YEAR(Table1[[#This Row],[Patient Admission Date]])</f>
        <v>2023</v>
      </c>
      <c r="L848" t="str">
        <f>TEXT(Table1[[#This Row],[Patient Admission Date]],"mmm")</f>
        <v>Apr</v>
      </c>
      <c r="M848" t="str">
        <f>TEXT(Table1[[#This Row],[Patient Admission Date]],"ddd")</f>
        <v>Thu</v>
      </c>
      <c r="N848" t="str">
        <f>TEXT(INT(HOUR(Table1[[#This Row],[Patient Admission Date]])/3)*3,"00")&amp;"-"&amp;TEXT(INT(HOUR(Table1[[#This Row],[Patient Admission Date]])/3)*3+3,"00")</f>
        <v>15-18</v>
      </c>
      <c r="O848" t="str" cm="1">
        <f t="array" ref="O848">_xlfn.IFS(Table1[[#This Row],[Patient Age]]&lt;=14,"0-14",Table1[[#This Row],[Patient Age]]&lt;=29,"15-29",Table1[[#This Row],[Patient Age]]&lt;=44,"30-44",Table1[[#This Row],[Patient Age]]&lt;=59,"45-59",Table1[[#This Row],[Patient Age]]&lt;=74,"60-74",TRUE,"75+")</f>
        <v>30-44</v>
      </c>
      <c r="P848" t="str" cm="1">
        <f t="array" ref="P848">_xlfn.IFS(Table1[[#This Row],[Patient Waittime]]&lt;=15,"0-15",Table1[[#This Row],[Patient Waittime]]&lt;=30,"16-30",Table1[[#This Row],[Patient Waittime]]&lt;=45,"31-45",Table1[[#This Row],[Patient Waittime]]&lt;=60,"46-60",TRUE,"60+")</f>
        <v>16-30</v>
      </c>
      <c r="Q848">
        <f>--(Table1[[#This Row],[Patient Waittime]]&lt;=30)</f>
        <v>1</v>
      </c>
      <c r="R848">
        <f>--Table1[[#This Row],[Patient Admission Flag]]</f>
        <v>0</v>
      </c>
      <c r="S848">
        <f>--AND(Table1[[#This Row],[WithinTarget]]=1,Table1[[#This Row],[Patient Satisfaction Score]]&gt;=7)</f>
        <v>0</v>
      </c>
      <c r="T848" t="str">
        <f>IF(LEFT(Table1[[#This Row],[Patient Gender]],1)="F","Female","Male")</f>
        <v>Female</v>
      </c>
    </row>
    <row r="849" spans="1:20" x14ac:dyDescent="0.3">
      <c r="A849" t="s">
        <v>953</v>
      </c>
      <c r="B849" s="1">
        <v>45456.395138888889</v>
      </c>
      <c r="C849" t="s">
        <v>13</v>
      </c>
      <c r="D849">
        <v>27</v>
      </c>
      <c r="E849" t="s">
        <v>12</v>
      </c>
      <c r="F849" t="s">
        <v>17</v>
      </c>
      <c r="G849" t="b">
        <v>1</v>
      </c>
      <c r="H849">
        <v>7</v>
      </c>
      <c r="I849">
        <v>52</v>
      </c>
      <c r="J849" t="b">
        <v>1</v>
      </c>
      <c r="K849">
        <f>YEAR(Table1[[#This Row],[Patient Admission Date]])</f>
        <v>2024</v>
      </c>
      <c r="L849" t="str">
        <f>TEXT(Table1[[#This Row],[Patient Admission Date]],"mmm")</f>
        <v>Jun</v>
      </c>
      <c r="M849" t="str">
        <f>TEXT(Table1[[#This Row],[Patient Admission Date]],"ddd")</f>
        <v>Thu</v>
      </c>
      <c r="N849" t="str">
        <f>TEXT(INT(HOUR(Table1[[#This Row],[Patient Admission Date]])/3)*3,"00")&amp;"-"&amp;TEXT(INT(HOUR(Table1[[#This Row],[Patient Admission Date]])/3)*3+3,"00")</f>
        <v>09-12</v>
      </c>
      <c r="O849" t="str" cm="1">
        <f t="array" ref="O849">_xlfn.IFS(Table1[[#This Row],[Patient Age]]&lt;=14,"0-14",Table1[[#This Row],[Patient Age]]&lt;=29,"15-29",Table1[[#This Row],[Patient Age]]&lt;=44,"30-44",Table1[[#This Row],[Patient Age]]&lt;=59,"45-59",Table1[[#This Row],[Patient Age]]&lt;=74,"60-74",TRUE,"75+")</f>
        <v>15-29</v>
      </c>
      <c r="P849" t="str" cm="1">
        <f t="array" ref="P849">_xlfn.IFS(Table1[[#This Row],[Patient Waittime]]&lt;=15,"0-15",Table1[[#This Row],[Patient Waittime]]&lt;=30,"16-30",Table1[[#This Row],[Patient Waittime]]&lt;=45,"31-45",Table1[[#This Row],[Patient Waittime]]&lt;=60,"46-60",TRUE,"60+")</f>
        <v>46-60</v>
      </c>
      <c r="Q849">
        <f>--(Table1[[#This Row],[Patient Waittime]]&lt;=30)</f>
        <v>0</v>
      </c>
      <c r="R849">
        <f>--Table1[[#This Row],[Patient Admission Flag]]</f>
        <v>1</v>
      </c>
      <c r="S849">
        <f>--AND(Table1[[#This Row],[WithinTarget]]=1,Table1[[#This Row],[Patient Satisfaction Score]]&gt;=7)</f>
        <v>0</v>
      </c>
      <c r="T849" t="str">
        <f>IF(LEFT(Table1[[#This Row],[Patient Gender]],1)="F","Female","Male")</f>
        <v>Female</v>
      </c>
    </row>
    <row r="850" spans="1:20" x14ac:dyDescent="0.3">
      <c r="A850" t="s">
        <v>954</v>
      </c>
      <c r="B850" s="1">
        <v>45128.220138888886</v>
      </c>
      <c r="C850" t="s">
        <v>13</v>
      </c>
      <c r="D850">
        <v>55</v>
      </c>
      <c r="E850" t="s">
        <v>22</v>
      </c>
      <c r="F850" t="s">
        <v>11</v>
      </c>
      <c r="G850" t="b">
        <v>0</v>
      </c>
      <c r="I850">
        <v>31</v>
      </c>
      <c r="J850" t="b">
        <v>0</v>
      </c>
      <c r="K850">
        <f>YEAR(Table1[[#This Row],[Patient Admission Date]])</f>
        <v>2023</v>
      </c>
      <c r="L850" t="str">
        <f>TEXT(Table1[[#This Row],[Patient Admission Date]],"mmm")</f>
        <v>Jul</v>
      </c>
      <c r="M850" t="str">
        <f>TEXT(Table1[[#This Row],[Patient Admission Date]],"ddd")</f>
        <v>Fri</v>
      </c>
      <c r="N850" t="str">
        <f>TEXT(INT(HOUR(Table1[[#This Row],[Patient Admission Date]])/3)*3,"00")&amp;"-"&amp;TEXT(INT(HOUR(Table1[[#This Row],[Patient Admission Date]])/3)*3+3,"00")</f>
        <v>03-06</v>
      </c>
      <c r="O850" t="str" cm="1">
        <f t="array" ref="O850">_xlfn.IFS(Table1[[#This Row],[Patient Age]]&lt;=14,"0-14",Table1[[#This Row],[Patient Age]]&lt;=29,"15-29",Table1[[#This Row],[Patient Age]]&lt;=44,"30-44",Table1[[#This Row],[Patient Age]]&lt;=59,"45-59",Table1[[#This Row],[Patient Age]]&lt;=74,"60-74",TRUE,"75+")</f>
        <v>45-59</v>
      </c>
      <c r="P850" t="str" cm="1">
        <f t="array" ref="P850">_xlfn.IFS(Table1[[#This Row],[Patient Waittime]]&lt;=15,"0-15",Table1[[#This Row],[Patient Waittime]]&lt;=30,"16-30",Table1[[#This Row],[Patient Waittime]]&lt;=45,"31-45",Table1[[#This Row],[Patient Waittime]]&lt;=60,"46-60",TRUE,"60+")</f>
        <v>31-45</v>
      </c>
      <c r="Q850">
        <f>--(Table1[[#This Row],[Patient Waittime]]&lt;=30)</f>
        <v>0</v>
      </c>
      <c r="R850">
        <f>--Table1[[#This Row],[Patient Admission Flag]]</f>
        <v>0</v>
      </c>
      <c r="S850">
        <f>--AND(Table1[[#This Row],[WithinTarget]]=1,Table1[[#This Row],[Patient Satisfaction Score]]&gt;=7)</f>
        <v>0</v>
      </c>
      <c r="T850" t="str">
        <f>IF(LEFT(Table1[[#This Row],[Patient Gender]],1)="F","Female","Male")</f>
        <v>Female</v>
      </c>
    </row>
    <row r="851" spans="1:20" x14ac:dyDescent="0.3">
      <c r="A851" t="s">
        <v>955</v>
      </c>
      <c r="B851" s="1">
        <v>45477.513888888891</v>
      </c>
      <c r="C851" t="s">
        <v>9</v>
      </c>
      <c r="D851">
        <v>30</v>
      </c>
      <c r="E851" t="s">
        <v>22</v>
      </c>
      <c r="F851" t="s">
        <v>11</v>
      </c>
      <c r="G851" t="b">
        <v>0</v>
      </c>
      <c r="H851">
        <v>4</v>
      </c>
      <c r="I851">
        <v>30</v>
      </c>
      <c r="J851" t="b">
        <v>0</v>
      </c>
      <c r="K851">
        <f>YEAR(Table1[[#This Row],[Patient Admission Date]])</f>
        <v>2024</v>
      </c>
      <c r="L851" t="str">
        <f>TEXT(Table1[[#This Row],[Patient Admission Date]],"mmm")</f>
        <v>Jul</v>
      </c>
      <c r="M851" t="str">
        <f>TEXT(Table1[[#This Row],[Patient Admission Date]],"ddd")</f>
        <v>Thu</v>
      </c>
      <c r="N851" t="str">
        <f>TEXT(INT(HOUR(Table1[[#This Row],[Patient Admission Date]])/3)*3,"00")&amp;"-"&amp;TEXT(INT(HOUR(Table1[[#This Row],[Patient Admission Date]])/3)*3+3,"00")</f>
        <v>12-15</v>
      </c>
      <c r="O851" t="str" cm="1">
        <f t="array" ref="O851">_xlfn.IFS(Table1[[#This Row],[Patient Age]]&lt;=14,"0-14",Table1[[#This Row],[Patient Age]]&lt;=29,"15-29",Table1[[#This Row],[Patient Age]]&lt;=44,"30-44",Table1[[#This Row],[Patient Age]]&lt;=59,"45-59",Table1[[#This Row],[Patient Age]]&lt;=74,"60-74",TRUE,"75+")</f>
        <v>30-44</v>
      </c>
      <c r="P851" t="str" cm="1">
        <f t="array" ref="P851">_xlfn.IFS(Table1[[#This Row],[Patient Waittime]]&lt;=15,"0-15",Table1[[#This Row],[Patient Waittime]]&lt;=30,"16-30",Table1[[#This Row],[Patient Waittime]]&lt;=45,"31-45",Table1[[#This Row],[Patient Waittime]]&lt;=60,"46-60",TRUE,"60+")</f>
        <v>16-30</v>
      </c>
      <c r="Q851">
        <f>--(Table1[[#This Row],[Patient Waittime]]&lt;=30)</f>
        <v>1</v>
      </c>
      <c r="R851">
        <f>--Table1[[#This Row],[Patient Admission Flag]]</f>
        <v>0</v>
      </c>
      <c r="S851">
        <f>--AND(Table1[[#This Row],[WithinTarget]]=1,Table1[[#This Row],[Patient Satisfaction Score]]&gt;=7)</f>
        <v>0</v>
      </c>
      <c r="T851" t="str">
        <f>IF(LEFT(Table1[[#This Row],[Patient Gender]],1)="F","Female","Male")</f>
        <v>Male</v>
      </c>
    </row>
    <row r="852" spans="1:20" x14ac:dyDescent="0.3">
      <c r="A852" t="s">
        <v>956</v>
      </c>
      <c r="B852" s="1">
        <v>45579.734027777777</v>
      </c>
      <c r="C852" t="s">
        <v>9</v>
      </c>
      <c r="D852">
        <v>36</v>
      </c>
      <c r="E852" t="s">
        <v>18</v>
      </c>
      <c r="F852" t="s">
        <v>11</v>
      </c>
      <c r="G852" t="b">
        <v>0</v>
      </c>
      <c r="H852">
        <v>2</v>
      </c>
      <c r="I852">
        <v>39</v>
      </c>
      <c r="J852" t="b">
        <v>0</v>
      </c>
      <c r="K852">
        <f>YEAR(Table1[[#This Row],[Patient Admission Date]])</f>
        <v>2024</v>
      </c>
      <c r="L852" t="str">
        <f>TEXT(Table1[[#This Row],[Patient Admission Date]],"mmm")</f>
        <v>Oct</v>
      </c>
      <c r="M852" t="str">
        <f>TEXT(Table1[[#This Row],[Patient Admission Date]],"ddd")</f>
        <v>Mon</v>
      </c>
      <c r="N852" t="str">
        <f>TEXT(INT(HOUR(Table1[[#This Row],[Patient Admission Date]])/3)*3,"00")&amp;"-"&amp;TEXT(INT(HOUR(Table1[[#This Row],[Patient Admission Date]])/3)*3+3,"00")</f>
        <v>15-18</v>
      </c>
      <c r="O852" t="str" cm="1">
        <f t="array" ref="O852">_xlfn.IFS(Table1[[#This Row],[Patient Age]]&lt;=14,"0-14",Table1[[#This Row],[Patient Age]]&lt;=29,"15-29",Table1[[#This Row],[Patient Age]]&lt;=44,"30-44",Table1[[#This Row],[Patient Age]]&lt;=59,"45-59",Table1[[#This Row],[Patient Age]]&lt;=74,"60-74",TRUE,"75+")</f>
        <v>30-44</v>
      </c>
      <c r="P852" t="str" cm="1">
        <f t="array" ref="P852">_xlfn.IFS(Table1[[#This Row],[Patient Waittime]]&lt;=15,"0-15",Table1[[#This Row],[Patient Waittime]]&lt;=30,"16-30",Table1[[#This Row],[Patient Waittime]]&lt;=45,"31-45",Table1[[#This Row],[Patient Waittime]]&lt;=60,"46-60",TRUE,"60+")</f>
        <v>31-45</v>
      </c>
      <c r="Q852">
        <f>--(Table1[[#This Row],[Patient Waittime]]&lt;=30)</f>
        <v>0</v>
      </c>
      <c r="R852">
        <f>--Table1[[#This Row],[Patient Admission Flag]]</f>
        <v>0</v>
      </c>
      <c r="S852">
        <f>--AND(Table1[[#This Row],[WithinTarget]]=1,Table1[[#This Row],[Patient Satisfaction Score]]&gt;=7)</f>
        <v>0</v>
      </c>
      <c r="T852" t="str">
        <f>IF(LEFT(Table1[[#This Row],[Patient Gender]],1)="F","Female","Male")</f>
        <v>Male</v>
      </c>
    </row>
    <row r="853" spans="1:20" x14ac:dyDescent="0.3">
      <c r="A853" t="s">
        <v>957</v>
      </c>
      <c r="B853" s="1">
        <v>45426.467361111114</v>
      </c>
      <c r="C853" t="s">
        <v>13</v>
      </c>
      <c r="D853">
        <v>3</v>
      </c>
      <c r="E853" t="s">
        <v>10</v>
      </c>
      <c r="F853" t="s">
        <v>11</v>
      </c>
      <c r="G853" t="b">
        <v>1</v>
      </c>
      <c r="H853">
        <v>9</v>
      </c>
      <c r="I853">
        <v>23</v>
      </c>
      <c r="J853" t="b">
        <v>1</v>
      </c>
      <c r="K853">
        <f>YEAR(Table1[[#This Row],[Patient Admission Date]])</f>
        <v>2024</v>
      </c>
      <c r="L853" t="str">
        <f>TEXT(Table1[[#This Row],[Patient Admission Date]],"mmm")</f>
        <v>May</v>
      </c>
      <c r="M853" t="str">
        <f>TEXT(Table1[[#This Row],[Patient Admission Date]],"ddd")</f>
        <v>Tue</v>
      </c>
      <c r="N853" t="str">
        <f>TEXT(INT(HOUR(Table1[[#This Row],[Patient Admission Date]])/3)*3,"00")&amp;"-"&amp;TEXT(INT(HOUR(Table1[[#This Row],[Patient Admission Date]])/3)*3+3,"00")</f>
        <v>09-12</v>
      </c>
      <c r="O853" t="str" cm="1">
        <f t="array" ref="O853">_xlfn.IFS(Table1[[#This Row],[Patient Age]]&lt;=14,"0-14",Table1[[#This Row],[Patient Age]]&lt;=29,"15-29",Table1[[#This Row],[Patient Age]]&lt;=44,"30-44",Table1[[#This Row],[Patient Age]]&lt;=59,"45-59",Table1[[#This Row],[Patient Age]]&lt;=74,"60-74",TRUE,"75+")</f>
        <v>0-14</v>
      </c>
      <c r="P853" t="str" cm="1">
        <f t="array" ref="P853">_xlfn.IFS(Table1[[#This Row],[Patient Waittime]]&lt;=15,"0-15",Table1[[#This Row],[Patient Waittime]]&lt;=30,"16-30",Table1[[#This Row],[Patient Waittime]]&lt;=45,"31-45",Table1[[#This Row],[Patient Waittime]]&lt;=60,"46-60",TRUE,"60+")</f>
        <v>16-30</v>
      </c>
      <c r="Q853">
        <f>--(Table1[[#This Row],[Patient Waittime]]&lt;=30)</f>
        <v>1</v>
      </c>
      <c r="R853">
        <f>--Table1[[#This Row],[Patient Admission Flag]]</f>
        <v>1</v>
      </c>
      <c r="S853">
        <f>--AND(Table1[[#This Row],[WithinTarget]]=1,Table1[[#This Row],[Patient Satisfaction Score]]&gt;=7)</f>
        <v>1</v>
      </c>
      <c r="T853" t="str">
        <f>IF(LEFT(Table1[[#This Row],[Patient Gender]],1)="F","Female","Male")</f>
        <v>Female</v>
      </c>
    </row>
    <row r="854" spans="1:20" x14ac:dyDescent="0.3">
      <c r="A854" t="s">
        <v>958</v>
      </c>
      <c r="B854" s="1">
        <v>45133.772222222222</v>
      </c>
      <c r="C854" t="s">
        <v>13</v>
      </c>
      <c r="D854">
        <v>29</v>
      </c>
      <c r="E854" t="s">
        <v>10</v>
      </c>
      <c r="F854" t="s">
        <v>11</v>
      </c>
      <c r="G854" t="b">
        <v>0</v>
      </c>
      <c r="I854">
        <v>14</v>
      </c>
      <c r="J854" t="b">
        <v>0</v>
      </c>
      <c r="K854">
        <f>YEAR(Table1[[#This Row],[Patient Admission Date]])</f>
        <v>2023</v>
      </c>
      <c r="L854" t="str">
        <f>TEXT(Table1[[#This Row],[Patient Admission Date]],"mmm")</f>
        <v>Jul</v>
      </c>
      <c r="M854" t="str">
        <f>TEXT(Table1[[#This Row],[Patient Admission Date]],"ddd")</f>
        <v>Wed</v>
      </c>
      <c r="N854" t="str">
        <f>TEXT(INT(HOUR(Table1[[#This Row],[Patient Admission Date]])/3)*3,"00")&amp;"-"&amp;TEXT(INT(HOUR(Table1[[#This Row],[Patient Admission Date]])/3)*3+3,"00")</f>
        <v>18-21</v>
      </c>
      <c r="O854" t="str" cm="1">
        <f t="array" ref="O854">_xlfn.IFS(Table1[[#This Row],[Patient Age]]&lt;=14,"0-14",Table1[[#This Row],[Patient Age]]&lt;=29,"15-29",Table1[[#This Row],[Patient Age]]&lt;=44,"30-44",Table1[[#This Row],[Patient Age]]&lt;=59,"45-59",Table1[[#This Row],[Patient Age]]&lt;=74,"60-74",TRUE,"75+")</f>
        <v>15-29</v>
      </c>
      <c r="P854" t="str" cm="1">
        <f t="array" ref="P854">_xlfn.IFS(Table1[[#This Row],[Patient Waittime]]&lt;=15,"0-15",Table1[[#This Row],[Patient Waittime]]&lt;=30,"16-30",Table1[[#This Row],[Patient Waittime]]&lt;=45,"31-45",Table1[[#This Row],[Patient Waittime]]&lt;=60,"46-60",TRUE,"60+")</f>
        <v>0-15</v>
      </c>
      <c r="Q854">
        <f>--(Table1[[#This Row],[Patient Waittime]]&lt;=30)</f>
        <v>1</v>
      </c>
      <c r="R854">
        <f>--Table1[[#This Row],[Patient Admission Flag]]</f>
        <v>0</v>
      </c>
      <c r="S854">
        <f>--AND(Table1[[#This Row],[WithinTarget]]=1,Table1[[#This Row],[Patient Satisfaction Score]]&gt;=7)</f>
        <v>0</v>
      </c>
      <c r="T854" t="str">
        <f>IF(LEFT(Table1[[#This Row],[Patient Gender]],1)="F","Female","Male")</f>
        <v>Female</v>
      </c>
    </row>
    <row r="855" spans="1:20" x14ac:dyDescent="0.3">
      <c r="A855" t="s">
        <v>959</v>
      </c>
      <c r="B855" s="1">
        <v>45380.11041666667</v>
      </c>
      <c r="C855" t="s">
        <v>13</v>
      </c>
      <c r="D855">
        <v>52</v>
      </c>
      <c r="E855" t="s">
        <v>14</v>
      </c>
      <c r="F855" t="s">
        <v>11</v>
      </c>
      <c r="G855" t="b">
        <v>0</v>
      </c>
      <c r="I855">
        <v>16</v>
      </c>
      <c r="J855" t="b">
        <v>0</v>
      </c>
      <c r="K855">
        <f>YEAR(Table1[[#This Row],[Patient Admission Date]])</f>
        <v>2024</v>
      </c>
      <c r="L855" t="str">
        <f>TEXT(Table1[[#This Row],[Patient Admission Date]],"mmm")</f>
        <v>Mar</v>
      </c>
      <c r="M855" t="str">
        <f>TEXT(Table1[[#This Row],[Patient Admission Date]],"ddd")</f>
        <v>Fri</v>
      </c>
      <c r="N855" t="str">
        <f>TEXT(INT(HOUR(Table1[[#This Row],[Patient Admission Date]])/3)*3,"00")&amp;"-"&amp;TEXT(INT(HOUR(Table1[[#This Row],[Patient Admission Date]])/3)*3+3,"00")</f>
        <v>00-03</v>
      </c>
      <c r="O855" t="str" cm="1">
        <f t="array" ref="O855">_xlfn.IFS(Table1[[#This Row],[Patient Age]]&lt;=14,"0-14",Table1[[#This Row],[Patient Age]]&lt;=29,"15-29",Table1[[#This Row],[Patient Age]]&lt;=44,"30-44",Table1[[#This Row],[Patient Age]]&lt;=59,"45-59",Table1[[#This Row],[Patient Age]]&lt;=74,"60-74",TRUE,"75+")</f>
        <v>45-59</v>
      </c>
      <c r="P855" t="str" cm="1">
        <f t="array" ref="P855">_xlfn.IFS(Table1[[#This Row],[Patient Waittime]]&lt;=15,"0-15",Table1[[#This Row],[Patient Waittime]]&lt;=30,"16-30",Table1[[#This Row],[Patient Waittime]]&lt;=45,"31-45",Table1[[#This Row],[Patient Waittime]]&lt;=60,"46-60",TRUE,"60+")</f>
        <v>16-30</v>
      </c>
      <c r="Q855">
        <f>--(Table1[[#This Row],[Patient Waittime]]&lt;=30)</f>
        <v>1</v>
      </c>
      <c r="R855">
        <f>--Table1[[#This Row],[Patient Admission Flag]]</f>
        <v>0</v>
      </c>
      <c r="S855">
        <f>--AND(Table1[[#This Row],[WithinTarget]]=1,Table1[[#This Row],[Patient Satisfaction Score]]&gt;=7)</f>
        <v>0</v>
      </c>
      <c r="T855" t="str">
        <f>IF(LEFT(Table1[[#This Row],[Patient Gender]],1)="F","Female","Male")</f>
        <v>Female</v>
      </c>
    </row>
    <row r="856" spans="1:20" x14ac:dyDescent="0.3">
      <c r="A856" t="s">
        <v>960</v>
      </c>
      <c r="B856" s="1">
        <v>45406.263194444444</v>
      </c>
      <c r="C856" t="s">
        <v>13</v>
      </c>
      <c r="D856">
        <v>66</v>
      </c>
      <c r="E856" t="s">
        <v>22</v>
      </c>
      <c r="F856" t="s">
        <v>11</v>
      </c>
      <c r="G856" t="b">
        <v>0</v>
      </c>
      <c r="H856">
        <v>0</v>
      </c>
      <c r="I856">
        <v>20</v>
      </c>
      <c r="J856" t="b">
        <v>0</v>
      </c>
      <c r="K856">
        <f>YEAR(Table1[[#This Row],[Patient Admission Date]])</f>
        <v>2024</v>
      </c>
      <c r="L856" t="str">
        <f>TEXT(Table1[[#This Row],[Patient Admission Date]],"mmm")</f>
        <v>Apr</v>
      </c>
      <c r="M856" t="str">
        <f>TEXT(Table1[[#This Row],[Patient Admission Date]],"ddd")</f>
        <v>Wed</v>
      </c>
      <c r="N856" t="str">
        <f>TEXT(INT(HOUR(Table1[[#This Row],[Patient Admission Date]])/3)*3,"00")&amp;"-"&amp;TEXT(INT(HOUR(Table1[[#This Row],[Patient Admission Date]])/3)*3+3,"00")</f>
        <v>06-09</v>
      </c>
      <c r="O856" t="str" cm="1">
        <f t="array" ref="O856">_xlfn.IFS(Table1[[#This Row],[Patient Age]]&lt;=14,"0-14",Table1[[#This Row],[Patient Age]]&lt;=29,"15-29",Table1[[#This Row],[Patient Age]]&lt;=44,"30-44",Table1[[#This Row],[Patient Age]]&lt;=59,"45-59",Table1[[#This Row],[Patient Age]]&lt;=74,"60-74",TRUE,"75+")</f>
        <v>60-74</v>
      </c>
      <c r="P856" t="str" cm="1">
        <f t="array" ref="P856">_xlfn.IFS(Table1[[#This Row],[Patient Waittime]]&lt;=15,"0-15",Table1[[#This Row],[Patient Waittime]]&lt;=30,"16-30",Table1[[#This Row],[Patient Waittime]]&lt;=45,"31-45",Table1[[#This Row],[Patient Waittime]]&lt;=60,"46-60",TRUE,"60+")</f>
        <v>16-30</v>
      </c>
      <c r="Q856">
        <f>--(Table1[[#This Row],[Patient Waittime]]&lt;=30)</f>
        <v>1</v>
      </c>
      <c r="R856">
        <f>--Table1[[#This Row],[Patient Admission Flag]]</f>
        <v>0</v>
      </c>
      <c r="S856">
        <f>--AND(Table1[[#This Row],[WithinTarget]]=1,Table1[[#This Row],[Patient Satisfaction Score]]&gt;=7)</f>
        <v>0</v>
      </c>
      <c r="T856" t="str">
        <f>IF(LEFT(Table1[[#This Row],[Patient Gender]],1)="F","Female","Male")</f>
        <v>Female</v>
      </c>
    </row>
    <row r="857" spans="1:20" x14ac:dyDescent="0.3">
      <c r="A857" t="s">
        <v>961</v>
      </c>
      <c r="B857" s="1">
        <v>45179.311111111114</v>
      </c>
      <c r="C857" t="s">
        <v>9</v>
      </c>
      <c r="D857">
        <v>69</v>
      </c>
      <c r="E857" t="s">
        <v>10</v>
      </c>
      <c r="F857" t="s">
        <v>11</v>
      </c>
      <c r="G857" t="b">
        <v>1</v>
      </c>
      <c r="I857">
        <v>46</v>
      </c>
      <c r="J857" t="b">
        <v>1</v>
      </c>
      <c r="K857">
        <f>YEAR(Table1[[#This Row],[Patient Admission Date]])</f>
        <v>2023</v>
      </c>
      <c r="L857" t="str">
        <f>TEXT(Table1[[#This Row],[Patient Admission Date]],"mmm")</f>
        <v>Sep</v>
      </c>
      <c r="M857" t="str">
        <f>TEXT(Table1[[#This Row],[Patient Admission Date]],"ddd")</f>
        <v>Sun</v>
      </c>
      <c r="N857" t="str">
        <f>TEXT(INT(HOUR(Table1[[#This Row],[Patient Admission Date]])/3)*3,"00")&amp;"-"&amp;TEXT(INT(HOUR(Table1[[#This Row],[Patient Admission Date]])/3)*3+3,"00")</f>
        <v>06-09</v>
      </c>
      <c r="O857" t="str" cm="1">
        <f t="array" ref="O857">_xlfn.IFS(Table1[[#This Row],[Patient Age]]&lt;=14,"0-14",Table1[[#This Row],[Patient Age]]&lt;=29,"15-29",Table1[[#This Row],[Patient Age]]&lt;=44,"30-44",Table1[[#This Row],[Patient Age]]&lt;=59,"45-59",Table1[[#This Row],[Patient Age]]&lt;=74,"60-74",TRUE,"75+")</f>
        <v>60-74</v>
      </c>
      <c r="P857" t="str" cm="1">
        <f t="array" ref="P857">_xlfn.IFS(Table1[[#This Row],[Patient Waittime]]&lt;=15,"0-15",Table1[[#This Row],[Patient Waittime]]&lt;=30,"16-30",Table1[[#This Row],[Patient Waittime]]&lt;=45,"31-45",Table1[[#This Row],[Patient Waittime]]&lt;=60,"46-60",TRUE,"60+")</f>
        <v>46-60</v>
      </c>
      <c r="Q857">
        <f>--(Table1[[#This Row],[Patient Waittime]]&lt;=30)</f>
        <v>0</v>
      </c>
      <c r="R857">
        <f>--Table1[[#This Row],[Patient Admission Flag]]</f>
        <v>1</v>
      </c>
      <c r="S857">
        <f>--AND(Table1[[#This Row],[WithinTarget]]=1,Table1[[#This Row],[Patient Satisfaction Score]]&gt;=7)</f>
        <v>0</v>
      </c>
      <c r="T857" t="str">
        <f>IF(LEFT(Table1[[#This Row],[Patient Gender]],1)="F","Female","Male")</f>
        <v>Male</v>
      </c>
    </row>
    <row r="858" spans="1:20" x14ac:dyDescent="0.3">
      <c r="A858" t="s">
        <v>962</v>
      </c>
      <c r="B858" s="1">
        <v>45181.515972222223</v>
      </c>
      <c r="C858" t="s">
        <v>13</v>
      </c>
      <c r="D858">
        <v>65</v>
      </c>
      <c r="E858" t="s">
        <v>18</v>
      </c>
      <c r="F858" t="s">
        <v>15</v>
      </c>
      <c r="G858" t="b">
        <v>0</v>
      </c>
      <c r="I858">
        <v>15</v>
      </c>
      <c r="J858" t="b">
        <v>0</v>
      </c>
      <c r="K858">
        <f>YEAR(Table1[[#This Row],[Patient Admission Date]])</f>
        <v>2023</v>
      </c>
      <c r="L858" t="str">
        <f>TEXT(Table1[[#This Row],[Patient Admission Date]],"mmm")</f>
        <v>Sep</v>
      </c>
      <c r="M858" t="str">
        <f>TEXT(Table1[[#This Row],[Patient Admission Date]],"ddd")</f>
        <v>Tue</v>
      </c>
      <c r="N858" t="str">
        <f>TEXT(INT(HOUR(Table1[[#This Row],[Patient Admission Date]])/3)*3,"00")&amp;"-"&amp;TEXT(INT(HOUR(Table1[[#This Row],[Patient Admission Date]])/3)*3+3,"00")</f>
        <v>12-15</v>
      </c>
      <c r="O858" t="str" cm="1">
        <f t="array" ref="O858">_xlfn.IFS(Table1[[#This Row],[Patient Age]]&lt;=14,"0-14",Table1[[#This Row],[Patient Age]]&lt;=29,"15-29",Table1[[#This Row],[Patient Age]]&lt;=44,"30-44",Table1[[#This Row],[Patient Age]]&lt;=59,"45-59",Table1[[#This Row],[Patient Age]]&lt;=74,"60-74",TRUE,"75+")</f>
        <v>60-74</v>
      </c>
      <c r="P858" t="str" cm="1">
        <f t="array" ref="P858">_xlfn.IFS(Table1[[#This Row],[Patient Waittime]]&lt;=15,"0-15",Table1[[#This Row],[Patient Waittime]]&lt;=30,"16-30",Table1[[#This Row],[Patient Waittime]]&lt;=45,"31-45",Table1[[#This Row],[Patient Waittime]]&lt;=60,"46-60",TRUE,"60+")</f>
        <v>0-15</v>
      </c>
      <c r="Q858">
        <f>--(Table1[[#This Row],[Patient Waittime]]&lt;=30)</f>
        <v>1</v>
      </c>
      <c r="R858">
        <f>--Table1[[#This Row],[Patient Admission Flag]]</f>
        <v>0</v>
      </c>
      <c r="S858">
        <f>--AND(Table1[[#This Row],[WithinTarget]]=1,Table1[[#This Row],[Patient Satisfaction Score]]&gt;=7)</f>
        <v>0</v>
      </c>
      <c r="T858" t="str">
        <f>IF(LEFT(Table1[[#This Row],[Patient Gender]],1)="F","Female","Male")</f>
        <v>Female</v>
      </c>
    </row>
    <row r="859" spans="1:20" x14ac:dyDescent="0.3">
      <c r="A859" t="s">
        <v>963</v>
      </c>
      <c r="B859" s="1">
        <v>45025.995833333334</v>
      </c>
      <c r="C859" t="s">
        <v>9</v>
      </c>
      <c r="D859">
        <v>30</v>
      </c>
      <c r="E859" t="s">
        <v>10</v>
      </c>
      <c r="F859" t="s">
        <v>11</v>
      </c>
      <c r="G859" t="b">
        <v>0</v>
      </c>
      <c r="H859">
        <v>3</v>
      </c>
      <c r="I859">
        <v>47</v>
      </c>
      <c r="J859" t="b">
        <v>0</v>
      </c>
      <c r="K859">
        <f>YEAR(Table1[[#This Row],[Patient Admission Date]])</f>
        <v>2023</v>
      </c>
      <c r="L859" t="str">
        <f>TEXT(Table1[[#This Row],[Patient Admission Date]],"mmm")</f>
        <v>Apr</v>
      </c>
      <c r="M859" t="str">
        <f>TEXT(Table1[[#This Row],[Patient Admission Date]],"ddd")</f>
        <v>Sun</v>
      </c>
      <c r="N859" t="str">
        <f>TEXT(INT(HOUR(Table1[[#This Row],[Patient Admission Date]])/3)*3,"00")&amp;"-"&amp;TEXT(INT(HOUR(Table1[[#This Row],[Patient Admission Date]])/3)*3+3,"00")</f>
        <v>21-24</v>
      </c>
      <c r="O859" t="str" cm="1">
        <f t="array" ref="O859">_xlfn.IFS(Table1[[#This Row],[Patient Age]]&lt;=14,"0-14",Table1[[#This Row],[Patient Age]]&lt;=29,"15-29",Table1[[#This Row],[Patient Age]]&lt;=44,"30-44",Table1[[#This Row],[Patient Age]]&lt;=59,"45-59",Table1[[#This Row],[Patient Age]]&lt;=74,"60-74",TRUE,"75+")</f>
        <v>30-44</v>
      </c>
      <c r="P859" t="str" cm="1">
        <f t="array" ref="P859">_xlfn.IFS(Table1[[#This Row],[Patient Waittime]]&lt;=15,"0-15",Table1[[#This Row],[Patient Waittime]]&lt;=30,"16-30",Table1[[#This Row],[Patient Waittime]]&lt;=45,"31-45",Table1[[#This Row],[Patient Waittime]]&lt;=60,"46-60",TRUE,"60+")</f>
        <v>46-60</v>
      </c>
      <c r="Q859">
        <f>--(Table1[[#This Row],[Patient Waittime]]&lt;=30)</f>
        <v>0</v>
      </c>
      <c r="R859">
        <f>--Table1[[#This Row],[Patient Admission Flag]]</f>
        <v>0</v>
      </c>
      <c r="S859">
        <f>--AND(Table1[[#This Row],[WithinTarget]]=1,Table1[[#This Row],[Patient Satisfaction Score]]&gt;=7)</f>
        <v>0</v>
      </c>
      <c r="T859" t="str">
        <f>IF(LEFT(Table1[[#This Row],[Patient Gender]],1)="F","Female","Male")</f>
        <v>Male</v>
      </c>
    </row>
    <row r="860" spans="1:20" x14ac:dyDescent="0.3">
      <c r="A860" t="s">
        <v>964</v>
      </c>
      <c r="B860" s="1">
        <v>45314.365277777775</v>
      </c>
      <c r="C860" t="s">
        <v>9</v>
      </c>
      <c r="D860">
        <v>57</v>
      </c>
      <c r="E860" t="s">
        <v>10</v>
      </c>
      <c r="F860" t="s">
        <v>15</v>
      </c>
      <c r="G860" t="b">
        <v>0</v>
      </c>
      <c r="H860">
        <v>10</v>
      </c>
      <c r="I860">
        <v>26</v>
      </c>
      <c r="J860" t="b">
        <v>0</v>
      </c>
      <c r="K860">
        <f>YEAR(Table1[[#This Row],[Patient Admission Date]])</f>
        <v>2024</v>
      </c>
      <c r="L860" t="str">
        <f>TEXT(Table1[[#This Row],[Patient Admission Date]],"mmm")</f>
        <v>Jan</v>
      </c>
      <c r="M860" t="str">
        <f>TEXT(Table1[[#This Row],[Patient Admission Date]],"ddd")</f>
        <v>Tue</v>
      </c>
      <c r="N860" t="str">
        <f>TEXT(INT(HOUR(Table1[[#This Row],[Patient Admission Date]])/3)*3,"00")&amp;"-"&amp;TEXT(INT(HOUR(Table1[[#This Row],[Patient Admission Date]])/3)*3+3,"00")</f>
        <v>06-09</v>
      </c>
      <c r="O860" t="str" cm="1">
        <f t="array" ref="O860">_xlfn.IFS(Table1[[#This Row],[Patient Age]]&lt;=14,"0-14",Table1[[#This Row],[Patient Age]]&lt;=29,"15-29",Table1[[#This Row],[Patient Age]]&lt;=44,"30-44",Table1[[#This Row],[Patient Age]]&lt;=59,"45-59",Table1[[#This Row],[Patient Age]]&lt;=74,"60-74",TRUE,"75+")</f>
        <v>45-59</v>
      </c>
      <c r="P860" t="str" cm="1">
        <f t="array" ref="P860">_xlfn.IFS(Table1[[#This Row],[Patient Waittime]]&lt;=15,"0-15",Table1[[#This Row],[Patient Waittime]]&lt;=30,"16-30",Table1[[#This Row],[Patient Waittime]]&lt;=45,"31-45",Table1[[#This Row],[Patient Waittime]]&lt;=60,"46-60",TRUE,"60+")</f>
        <v>16-30</v>
      </c>
      <c r="Q860">
        <f>--(Table1[[#This Row],[Patient Waittime]]&lt;=30)</f>
        <v>1</v>
      </c>
      <c r="R860">
        <f>--Table1[[#This Row],[Patient Admission Flag]]</f>
        <v>0</v>
      </c>
      <c r="S860">
        <f>--AND(Table1[[#This Row],[WithinTarget]]=1,Table1[[#This Row],[Patient Satisfaction Score]]&gt;=7)</f>
        <v>1</v>
      </c>
      <c r="T860" t="str">
        <f>IF(LEFT(Table1[[#This Row],[Patient Gender]],1)="F","Female","Male")</f>
        <v>Male</v>
      </c>
    </row>
    <row r="861" spans="1:20" x14ac:dyDescent="0.3">
      <c r="A861" t="s">
        <v>965</v>
      </c>
      <c r="B861" s="1">
        <v>45586.876388888886</v>
      </c>
      <c r="C861" t="s">
        <v>9</v>
      </c>
      <c r="D861">
        <v>63</v>
      </c>
      <c r="E861" t="s">
        <v>10</v>
      </c>
      <c r="F861" t="s">
        <v>11</v>
      </c>
      <c r="G861" t="b">
        <v>1</v>
      </c>
      <c r="I861">
        <v>13</v>
      </c>
      <c r="J861" t="b">
        <v>1</v>
      </c>
      <c r="K861">
        <f>YEAR(Table1[[#This Row],[Patient Admission Date]])</f>
        <v>2024</v>
      </c>
      <c r="L861" t="str">
        <f>TEXT(Table1[[#This Row],[Patient Admission Date]],"mmm")</f>
        <v>Oct</v>
      </c>
      <c r="M861" t="str">
        <f>TEXT(Table1[[#This Row],[Patient Admission Date]],"ddd")</f>
        <v>Mon</v>
      </c>
      <c r="N861" t="str">
        <f>TEXT(INT(HOUR(Table1[[#This Row],[Patient Admission Date]])/3)*3,"00")&amp;"-"&amp;TEXT(INT(HOUR(Table1[[#This Row],[Patient Admission Date]])/3)*3+3,"00")</f>
        <v>21-24</v>
      </c>
      <c r="O861" t="str" cm="1">
        <f t="array" ref="O861">_xlfn.IFS(Table1[[#This Row],[Patient Age]]&lt;=14,"0-14",Table1[[#This Row],[Patient Age]]&lt;=29,"15-29",Table1[[#This Row],[Patient Age]]&lt;=44,"30-44",Table1[[#This Row],[Patient Age]]&lt;=59,"45-59",Table1[[#This Row],[Patient Age]]&lt;=74,"60-74",TRUE,"75+")</f>
        <v>60-74</v>
      </c>
      <c r="P861" t="str" cm="1">
        <f t="array" ref="P861">_xlfn.IFS(Table1[[#This Row],[Patient Waittime]]&lt;=15,"0-15",Table1[[#This Row],[Patient Waittime]]&lt;=30,"16-30",Table1[[#This Row],[Patient Waittime]]&lt;=45,"31-45",Table1[[#This Row],[Patient Waittime]]&lt;=60,"46-60",TRUE,"60+")</f>
        <v>0-15</v>
      </c>
      <c r="Q861">
        <f>--(Table1[[#This Row],[Patient Waittime]]&lt;=30)</f>
        <v>1</v>
      </c>
      <c r="R861">
        <f>--Table1[[#This Row],[Patient Admission Flag]]</f>
        <v>1</v>
      </c>
      <c r="S861">
        <f>--AND(Table1[[#This Row],[WithinTarget]]=1,Table1[[#This Row],[Patient Satisfaction Score]]&gt;=7)</f>
        <v>0</v>
      </c>
      <c r="T861" t="str">
        <f>IF(LEFT(Table1[[#This Row],[Patient Gender]],1)="F","Female","Male")</f>
        <v>Male</v>
      </c>
    </row>
    <row r="862" spans="1:20" x14ac:dyDescent="0.3">
      <c r="A862" t="s">
        <v>966</v>
      </c>
      <c r="B862" s="1">
        <v>45435.292361111111</v>
      </c>
      <c r="C862" t="s">
        <v>13</v>
      </c>
      <c r="D862">
        <v>36</v>
      </c>
      <c r="E862" t="s">
        <v>19</v>
      </c>
      <c r="F862" t="s">
        <v>11</v>
      </c>
      <c r="G862" t="b">
        <v>1</v>
      </c>
      <c r="I862">
        <v>41</v>
      </c>
      <c r="J862" t="b">
        <v>1</v>
      </c>
      <c r="K862">
        <f>YEAR(Table1[[#This Row],[Patient Admission Date]])</f>
        <v>2024</v>
      </c>
      <c r="L862" t="str">
        <f>TEXT(Table1[[#This Row],[Patient Admission Date]],"mmm")</f>
        <v>May</v>
      </c>
      <c r="M862" t="str">
        <f>TEXT(Table1[[#This Row],[Patient Admission Date]],"ddd")</f>
        <v>Thu</v>
      </c>
      <c r="N862" t="str">
        <f>TEXT(INT(HOUR(Table1[[#This Row],[Patient Admission Date]])/3)*3,"00")&amp;"-"&amp;TEXT(INT(HOUR(Table1[[#This Row],[Patient Admission Date]])/3)*3+3,"00")</f>
        <v>06-09</v>
      </c>
      <c r="O862" t="str" cm="1">
        <f t="array" ref="O862">_xlfn.IFS(Table1[[#This Row],[Patient Age]]&lt;=14,"0-14",Table1[[#This Row],[Patient Age]]&lt;=29,"15-29",Table1[[#This Row],[Patient Age]]&lt;=44,"30-44",Table1[[#This Row],[Patient Age]]&lt;=59,"45-59",Table1[[#This Row],[Patient Age]]&lt;=74,"60-74",TRUE,"75+")</f>
        <v>30-44</v>
      </c>
      <c r="P862" t="str" cm="1">
        <f t="array" ref="P862">_xlfn.IFS(Table1[[#This Row],[Patient Waittime]]&lt;=15,"0-15",Table1[[#This Row],[Patient Waittime]]&lt;=30,"16-30",Table1[[#This Row],[Patient Waittime]]&lt;=45,"31-45",Table1[[#This Row],[Patient Waittime]]&lt;=60,"46-60",TRUE,"60+")</f>
        <v>31-45</v>
      </c>
      <c r="Q862">
        <f>--(Table1[[#This Row],[Patient Waittime]]&lt;=30)</f>
        <v>0</v>
      </c>
      <c r="R862">
        <f>--Table1[[#This Row],[Patient Admission Flag]]</f>
        <v>1</v>
      </c>
      <c r="S862">
        <f>--AND(Table1[[#This Row],[WithinTarget]]=1,Table1[[#This Row],[Patient Satisfaction Score]]&gt;=7)</f>
        <v>0</v>
      </c>
      <c r="T862" t="str">
        <f>IF(LEFT(Table1[[#This Row],[Patient Gender]],1)="F","Female","Male")</f>
        <v>Female</v>
      </c>
    </row>
    <row r="863" spans="1:20" x14ac:dyDescent="0.3">
      <c r="A863" t="s">
        <v>967</v>
      </c>
      <c r="B863" s="1">
        <v>45060.866666666669</v>
      </c>
      <c r="C863" t="s">
        <v>9</v>
      </c>
      <c r="D863">
        <v>6</v>
      </c>
      <c r="E863" t="s">
        <v>22</v>
      </c>
      <c r="F863" t="s">
        <v>11</v>
      </c>
      <c r="G863" t="b">
        <v>1</v>
      </c>
      <c r="I863">
        <v>58</v>
      </c>
      <c r="J863" t="b">
        <v>1</v>
      </c>
      <c r="K863">
        <f>YEAR(Table1[[#This Row],[Patient Admission Date]])</f>
        <v>2023</v>
      </c>
      <c r="L863" t="str">
        <f>TEXT(Table1[[#This Row],[Patient Admission Date]],"mmm")</f>
        <v>May</v>
      </c>
      <c r="M863" t="str">
        <f>TEXT(Table1[[#This Row],[Patient Admission Date]],"ddd")</f>
        <v>Sun</v>
      </c>
      <c r="N863" t="str">
        <f>TEXT(INT(HOUR(Table1[[#This Row],[Patient Admission Date]])/3)*3,"00")&amp;"-"&amp;TEXT(INT(HOUR(Table1[[#This Row],[Patient Admission Date]])/3)*3+3,"00")</f>
        <v>18-21</v>
      </c>
      <c r="O863" t="str" cm="1">
        <f t="array" ref="O863">_xlfn.IFS(Table1[[#This Row],[Patient Age]]&lt;=14,"0-14",Table1[[#This Row],[Patient Age]]&lt;=29,"15-29",Table1[[#This Row],[Patient Age]]&lt;=44,"30-44",Table1[[#This Row],[Patient Age]]&lt;=59,"45-59",Table1[[#This Row],[Patient Age]]&lt;=74,"60-74",TRUE,"75+")</f>
        <v>0-14</v>
      </c>
      <c r="P863" t="str" cm="1">
        <f t="array" ref="P863">_xlfn.IFS(Table1[[#This Row],[Patient Waittime]]&lt;=15,"0-15",Table1[[#This Row],[Patient Waittime]]&lt;=30,"16-30",Table1[[#This Row],[Patient Waittime]]&lt;=45,"31-45",Table1[[#This Row],[Patient Waittime]]&lt;=60,"46-60",TRUE,"60+")</f>
        <v>46-60</v>
      </c>
      <c r="Q863">
        <f>--(Table1[[#This Row],[Patient Waittime]]&lt;=30)</f>
        <v>0</v>
      </c>
      <c r="R863">
        <f>--Table1[[#This Row],[Patient Admission Flag]]</f>
        <v>1</v>
      </c>
      <c r="S863">
        <f>--AND(Table1[[#This Row],[WithinTarget]]=1,Table1[[#This Row],[Patient Satisfaction Score]]&gt;=7)</f>
        <v>0</v>
      </c>
      <c r="T863" t="str">
        <f>IF(LEFT(Table1[[#This Row],[Patient Gender]],1)="F","Female","Male")</f>
        <v>Male</v>
      </c>
    </row>
    <row r="864" spans="1:20" x14ac:dyDescent="0.3">
      <c r="A864" t="s">
        <v>968</v>
      </c>
      <c r="B864" s="1">
        <v>45517.327777777777</v>
      </c>
      <c r="C864" t="s">
        <v>13</v>
      </c>
      <c r="D864">
        <v>3</v>
      </c>
      <c r="E864" t="s">
        <v>19</v>
      </c>
      <c r="F864" t="s">
        <v>15</v>
      </c>
      <c r="G864" t="b">
        <v>1</v>
      </c>
      <c r="I864">
        <v>40</v>
      </c>
      <c r="J864" t="b">
        <v>1</v>
      </c>
      <c r="K864">
        <f>YEAR(Table1[[#This Row],[Patient Admission Date]])</f>
        <v>2024</v>
      </c>
      <c r="L864" t="str">
        <f>TEXT(Table1[[#This Row],[Patient Admission Date]],"mmm")</f>
        <v>Aug</v>
      </c>
      <c r="M864" t="str">
        <f>TEXT(Table1[[#This Row],[Patient Admission Date]],"ddd")</f>
        <v>Tue</v>
      </c>
      <c r="N864" t="str">
        <f>TEXT(INT(HOUR(Table1[[#This Row],[Patient Admission Date]])/3)*3,"00")&amp;"-"&amp;TEXT(INT(HOUR(Table1[[#This Row],[Patient Admission Date]])/3)*3+3,"00")</f>
        <v>06-09</v>
      </c>
      <c r="O864" t="str" cm="1">
        <f t="array" ref="O864">_xlfn.IFS(Table1[[#This Row],[Patient Age]]&lt;=14,"0-14",Table1[[#This Row],[Patient Age]]&lt;=29,"15-29",Table1[[#This Row],[Patient Age]]&lt;=44,"30-44",Table1[[#This Row],[Patient Age]]&lt;=59,"45-59",Table1[[#This Row],[Patient Age]]&lt;=74,"60-74",TRUE,"75+")</f>
        <v>0-14</v>
      </c>
      <c r="P864" t="str" cm="1">
        <f t="array" ref="P864">_xlfn.IFS(Table1[[#This Row],[Patient Waittime]]&lt;=15,"0-15",Table1[[#This Row],[Patient Waittime]]&lt;=30,"16-30",Table1[[#This Row],[Patient Waittime]]&lt;=45,"31-45",Table1[[#This Row],[Patient Waittime]]&lt;=60,"46-60",TRUE,"60+")</f>
        <v>31-45</v>
      </c>
      <c r="Q864">
        <f>--(Table1[[#This Row],[Patient Waittime]]&lt;=30)</f>
        <v>0</v>
      </c>
      <c r="R864">
        <f>--Table1[[#This Row],[Patient Admission Flag]]</f>
        <v>1</v>
      </c>
      <c r="S864">
        <f>--AND(Table1[[#This Row],[WithinTarget]]=1,Table1[[#This Row],[Patient Satisfaction Score]]&gt;=7)</f>
        <v>0</v>
      </c>
      <c r="T864" t="str">
        <f>IF(LEFT(Table1[[#This Row],[Patient Gender]],1)="F","Female","Male")</f>
        <v>Female</v>
      </c>
    </row>
    <row r="865" spans="1:20" x14ac:dyDescent="0.3">
      <c r="A865" t="s">
        <v>969</v>
      </c>
      <c r="B865" s="1">
        <v>45549.40625</v>
      </c>
      <c r="C865" t="s">
        <v>9</v>
      </c>
      <c r="D865">
        <v>30</v>
      </c>
      <c r="E865" t="s">
        <v>19</v>
      </c>
      <c r="F865" t="s">
        <v>11</v>
      </c>
      <c r="G865" t="b">
        <v>1</v>
      </c>
      <c r="I865">
        <v>45</v>
      </c>
      <c r="J865" t="b">
        <v>1</v>
      </c>
      <c r="K865">
        <f>YEAR(Table1[[#This Row],[Patient Admission Date]])</f>
        <v>2024</v>
      </c>
      <c r="L865" t="str">
        <f>TEXT(Table1[[#This Row],[Patient Admission Date]],"mmm")</f>
        <v>Sep</v>
      </c>
      <c r="M865" t="str">
        <f>TEXT(Table1[[#This Row],[Patient Admission Date]],"ddd")</f>
        <v>Sat</v>
      </c>
      <c r="N865" t="str">
        <f>TEXT(INT(HOUR(Table1[[#This Row],[Patient Admission Date]])/3)*3,"00")&amp;"-"&amp;TEXT(INT(HOUR(Table1[[#This Row],[Patient Admission Date]])/3)*3+3,"00")</f>
        <v>09-12</v>
      </c>
      <c r="O865" t="str" cm="1">
        <f t="array" ref="O865">_xlfn.IFS(Table1[[#This Row],[Patient Age]]&lt;=14,"0-14",Table1[[#This Row],[Patient Age]]&lt;=29,"15-29",Table1[[#This Row],[Patient Age]]&lt;=44,"30-44",Table1[[#This Row],[Patient Age]]&lt;=59,"45-59",Table1[[#This Row],[Patient Age]]&lt;=74,"60-74",TRUE,"75+")</f>
        <v>30-44</v>
      </c>
      <c r="P865" t="str" cm="1">
        <f t="array" ref="P865">_xlfn.IFS(Table1[[#This Row],[Patient Waittime]]&lt;=15,"0-15",Table1[[#This Row],[Patient Waittime]]&lt;=30,"16-30",Table1[[#This Row],[Patient Waittime]]&lt;=45,"31-45",Table1[[#This Row],[Patient Waittime]]&lt;=60,"46-60",TRUE,"60+")</f>
        <v>31-45</v>
      </c>
      <c r="Q865">
        <f>--(Table1[[#This Row],[Patient Waittime]]&lt;=30)</f>
        <v>0</v>
      </c>
      <c r="R865">
        <f>--Table1[[#This Row],[Patient Admission Flag]]</f>
        <v>1</v>
      </c>
      <c r="S865">
        <f>--AND(Table1[[#This Row],[WithinTarget]]=1,Table1[[#This Row],[Patient Satisfaction Score]]&gt;=7)</f>
        <v>0</v>
      </c>
      <c r="T865" t="str">
        <f>IF(LEFT(Table1[[#This Row],[Patient Gender]],1)="F","Female","Male")</f>
        <v>Male</v>
      </c>
    </row>
    <row r="866" spans="1:20" x14ac:dyDescent="0.3">
      <c r="A866" t="s">
        <v>970</v>
      </c>
      <c r="B866" s="1">
        <v>45515.51666666667</v>
      </c>
      <c r="C866" t="s">
        <v>13</v>
      </c>
      <c r="D866">
        <v>62</v>
      </c>
      <c r="E866" t="s">
        <v>18</v>
      </c>
      <c r="F866" t="s">
        <v>11</v>
      </c>
      <c r="G866" t="b">
        <v>1</v>
      </c>
      <c r="I866">
        <v>14</v>
      </c>
      <c r="J866" t="b">
        <v>1</v>
      </c>
      <c r="K866">
        <f>YEAR(Table1[[#This Row],[Patient Admission Date]])</f>
        <v>2024</v>
      </c>
      <c r="L866" t="str">
        <f>TEXT(Table1[[#This Row],[Patient Admission Date]],"mmm")</f>
        <v>Aug</v>
      </c>
      <c r="M866" t="str">
        <f>TEXT(Table1[[#This Row],[Patient Admission Date]],"ddd")</f>
        <v>Sun</v>
      </c>
      <c r="N866" t="str">
        <f>TEXT(INT(HOUR(Table1[[#This Row],[Patient Admission Date]])/3)*3,"00")&amp;"-"&amp;TEXT(INT(HOUR(Table1[[#This Row],[Patient Admission Date]])/3)*3+3,"00")</f>
        <v>12-15</v>
      </c>
      <c r="O866" t="str" cm="1">
        <f t="array" ref="O866">_xlfn.IFS(Table1[[#This Row],[Patient Age]]&lt;=14,"0-14",Table1[[#This Row],[Patient Age]]&lt;=29,"15-29",Table1[[#This Row],[Patient Age]]&lt;=44,"30-44",Table1[[#This Row],[Patient Age]]&lt;=59,"45-59",Table1[[#This Row],[Patient Age]]&lt;=74,"60-74",TRUE,"75+")</f>
        <v>60-74</v>
      </c>
      <c r="P866" t="str" cm="1">
        <f t="array" ref="P866">_xlfn.IFS(Table1[[#This Row],[Patient Waittime]]&lt;=15,"0-15",Table1[[#This Row],[Patient Waittime]]&lt;=30,"16-30",Table1[[#This Row],[Patient Waittime]]&lt;=45,"31-45",Table1[[#This Row],[Patient Waittime]]&lt;=60,"46-60",TRUE,"60+")</f>
        <v>0-15</v>
      </c>
      <c r="Q866">
        <f>--(Table1[[#This Row],[Patient Waittime]]&lt;=30)</f>
        <v>1</v>
      </c>
      <c r="R866">
        <f>--Table1[[#This Row],[Patient Admission Flag]]</f>
        <v>1</v>
      </c>
      <c r="S866">
        <f>--AND(Table1[[#This Row],[WithinTarget]]=1,Table1[[#This Row],[Patient Satisfaction Score]]&gt;=7)</f>
        <v>0</v>
      </c>
      <c r="T866" t="str">
        <f>IF(LEFT(Table1[[#This Row],[Patient Gender]],1)="F","Female","Male")</f>
        <v>Female</v>
      </c>
    </row>
    <row r="867" spans="1:20" x14ac:dyDescent="0.3">
      <c r="A867" t="s">
        <v>971</v>
      </c>
      <c r="B867" s="1">
        <v>45194.974305555559</v>
      </c>
      <c r="C867" t="s">
        <v>13</v>
      </c>
      <c r="D867">
        <v>19</v>
      </c>
      <c r="E867" t="s">
        <v>10</v>
      </c>
      <c r="F867" t="s">
        <v>17</v>
      </c>
      <c r="G867" t="b">
        <v>0</v>
      </c>
      <c r="I867">
        <v>27</v>
      </c>
      <c r="J867" t="b">
        <v>0</v>
      </c>
      <c r="K867">
        <f>YEAR(Table1[[#This Row],[Patient Admission Date]])</f>
        <v>2023</v>
      </c>
      <c r="L867" t="str">
        <f>TEXT(Table1[[#This Row],[Patient Admission Date]],"mmm")</f>
        <v>Sep</v>
      </c>
      <c r="M867" t="str">
        <f>TEXT(Table1[[#This Row],[Patient Admission Date]],"ddd")</f>
        <v>Mon</v>
      </c>
      <c r="N867" t="str">
        <f>TEXT(INT(HOUR(Table1[[#This Row],[Patient Admission Date]])/3)*3,"00")&amp;"-"&amp;TEXT(INT(HOUR(Table1[[#This Row],[Patient Admission Date]])/3)*3+3,"00")</f>
        <v>21-24</v>
      </c>
      <c r="O867" t="str" cm="1">
        <f t="array" ref="O867">_xlfn.IFS(Table1[[#This Row],[Patient Age]]&lt;=14,"0-14",Table1[[#This Row],[Patient Age]]&lt;=29,"15-29",Table1[[#This Row],[Patient Age]]&lt;=44,"30-44",Table1[[#This Row],[Patient Age]]&lt;=59,"45-59",Table1[[#This Row],[Patient Age]]&lt;=74,"60-74",TRUE,"75+")</f>
        <v>15-29</v>
      </c>
      <c r="P867" t="str" cm="1">
        <f t="array" ref="P867">_xlfn.IFS(Table1[[#This Row],[Patient Waittime]]&lt;=15,"0-15",Table1[[#This Row],[Patient Waittime]]&lt;=30,"16-30",Table1[[#This Row],[Patient Waittime]]&lt;=45,"31-45",Table1[[#This Row],[Patient Waittime]]&lt;=60,"46-60",TRUE,"60+")</f>
        <v>16-30</v>
      </c>
      <c r="Q867">
        <f>--(Table1[[#This Row],[Patient Waittime]]&lt;=30)</f>
        <v>1</v>
      </c>
      <c r="R867">
        <f>--Table1[[#This Row],[Patient Admission Flag]]</f>
        <v>0</v>
      </c>
      <c r="S867">
        <f>--AND(Table1[[#This Row],[WithinTarget]]=1,Table1[[#This Row],[Patient Satisfaction Score]]&gt;=7)</f>
        <v>0</v>
      </c>
      <c r="T867" t="str">
        <f>IF(LEFT(Table1[[#This Row],[Patient Gender]],1)="F","Female","Male")</f>
        <v>Female</v>
      </c>
    </row>
    <row r="868" spans="1:20" x14ac:dyDescent="0.3">
      <c r="A868" t="s">
        <v>972</v>
      </c>
      <c r="B868" s="1">
        <v>45254.117361111108</v>
      </c>
      <c r="C868" t="s">
        <v>9</v>
      </c>
      <c r="D868">
        <v>30</v>
      </c>
      <c r="E868" t="s">
        <v>18</v>
      </c>
      <c r="F868" t="s">
        <v>11</v>
      </c>
      <c r="G868" t="b">
        <v>1</v>
      </c>
      <c r="H868">
        <v>0</v>
      </c>
      <c r="I868">
        <v>38</v>
      </c>
      <c r="J868" t="b">
        <v>1</v>
      </c>
      <c r="K868">
        <f>YEAR(Table1[[#This Row],[Patient Admission Date]])</f>
        <v>2023</v>
      </c>
      <c r="L868" t="str">
        <f>TEXT(Table1[[#This Row],[Patient Admission Date]],"mmm")</f>
        <v>Nov</v>
      </c>
      <c r="M868" t="str">
        <f>TEXT(Table1[[#This Row],[Patient Admission Date]],"ddd")</f>
        <v>Fri</v>
      </c>
      <c r="N868" t="str">
        <f>TEXT(INT(HOUR(Table1[[#This Row],[Patient Admission Date]])/3)*3,"00")&amp;"-"&amp;TEXT(INT(HOUR(Table1[[#This Row],[Patient Admission Date]])/3)*3+3,"00")</f>
        <v>00-03</v>
      </c>
      <c r="O868" t="str" cm="1">
        <f t="array" ref="O868">_xlfn.IFS(Table1[[#This Row],[Patient Age]]&lt;=14,"0-14",Table1[[#This Row],[Patient Age]]&lt;=29,"15-29",Table1[[#This Row],[Patient Age]]&lt;=44,"30-44",Table1[[#This Row],[Patient Age]]&lt;=59,"45-59",Table1[[#This Row],[Patient Age]]&lt;=74,"60-74",TRUE,"75+")</f>
        <v>30-44</v>
      </c>
      <c r="P868" t="str" cm="1">
        <f t="array" ref="P868">_xlfn.IFS(Table1[[#This Row],[Patient Waittime]]&lt;=15,"0-15",Table1[[#This Row],[Patient Waittime]]&lt;=30,"16-30",Table1[[#This Row],[Patient Waittime]]&lt;=45,"31-45",Table1[[#This Row],[Patient Waittime]]&lt;=60,"46-60",TRUE,"60+")</f>
        <v>31-45</v>
      </c>
      <c r="Q868">
        <f>--(Table1[[#This Row],[Patient Waittime]]&lt;=30)</f>
        <v>0</v>
      </c>
      <c r="R868">
        <f>--Table1[[#This Row],[Patient Admission Flag]]</f>
        <v>1</v>
      </c>
      <c r="S868">
        <f>--AND(Table1[[#This Row],[WithinTarget]]=1,Table1[[#This Row],[Patient Satisfaction Score]]&gt;=7)</f>
        <v>0</v>
      </c>
      <c r="T868" t="str">
        <f>IF(LEFT(Table1[[#This Row],[Patient Gender]],1)="F","Female","Male")</f>
        <v>Male</v>
      </c>
    </row>
    <row r="869" spans="1:20" x14ac:dyDescent="0.3">
      <c r="A869" t="s">
        <v>973</v>
      </c>
      <c r="B869" s="1">
        <v>45541.240277777775</v>
      </c>
      <c r="C869" t="s">
        <v>9</v>
      </c>
      <c r="D869">
        <v>4</v>
      </c>
      <c r="E869" t="s">
        <v>12</v>
      </c>
      <c r="F869" t="s">
        <v>15</v>
      </c>
      <c r="G869" t="b">
        <v>1</v>
      </c>
      <c r="H869">
        <v>5</v>
      </c>
      <c r="I869">
        <v>33</v>
      </c>
      <c r="J869" t="b">
        <v>1</v>
      </c>
      <c r="K869">
        <f>YEAR(Table1[[#This Row],[Patient Admission Date]])</f>
        <v>2024</v>
      </c>
      <c r="L869" t="str">
        <f>TEXT(Table1[[#This Row],[Patient Admission Date]],"mmm")</f>
        <v>Sep</v>
      </c>
      <c r="M869" t="str">
        <f>TEXT(Table1[[#This Row],[Patient Admission Date]],"ddd")</f>
        <v>Fri</v>
      </c>
      <c r="N869" t="str">
        <f>TEXT(INT(HOUR(Table1[[#This Row],[Patient Admission Date]])/3)*3,"00")&amp;"-"&amp;TEXT(INT(HOUR(Table1[[#This Row],[Patient Admission Date]])/3)*3+3,"00")</f>
        <v>03-06</v>
      </c>
      <c r="O869" t="str" cm="1">
        <f t="array" ref="O869">_xlfn.IFS(Table1[[#This Row],[Patient Age]]&lt;=14,"0-14",Table1[[#This Row],[Patient Age]]&lt;=29,"15-29",Table1[[#This Row],[Patient Age]]&lt;=44,"30-44",Table1[[#This Row],[Patient Age]]&lt;=59,"45-59",Table1[[#This Row],[Patient Age]]&lt;=74,"60-74",TRUE,"75+")</f>
        <v>0-14</v>
      </c>
      <c r="P869" t="str" cm="1">
        <f t="array" ref="P869">_xlfn.IFS(Table1[[#This Row],[Patient Waittime]]&lt;=15,"0-15",Table1[[#This Row],[Patient Waittime]]&lt;=30,"16-30",Table1[[#This Row],[Patient Waittime]]&lt;=45,"31-45",Table1[[#This Row],[Patient Waittime]]&lt;=60,"46-60",TRUE,"60+")</f>
        <v>31-45</v>
      </c>
      <c r="Q869">
        <f>--(Table1[[#This Row],[Patient Waittime]]&lt;=30)</f>
        <v>0</v>
      </c>
      <c r="R869">
        <f>--Table1[[#This Row],[Patient Admission Flag]]</f>
        <v>1</v>
      </c>
      <c r="S869">
        <f>--AND(Table1[[#This Row],[WithinTarget]]=1,Table1[[#This Row],[Patient Satisfaction Score]]&gt;=7)</f>
        <v>0</v>
      </c>
      <c r="T869" t="str">
        <f>IF(LEFT(Table1[[#This Row],[Patient Gender]],1)="F","Female","Male")</f>
        <v>Male</v>
      </c>
    </row>
    <row r="870" spans="1:20" x14ac:dyDescent="0.3">
      <c r="A870" t="s">
        <v>974</v>
      </c>
      <c r="B870" s="1">
        <v>45145.613888888889</v>
      </c>
      <c r="C870" t="s">
        <v>13</v>
      </c>
      <c r="D870">
        <v>9</v>
      </c>
      <c r="E870" t="s">
        <v>18</v>
      </c>
      <c r="F870" t="s">
        <v>11</v>
      </c>
      <c r="G870" t="b">
        <v>0</v>
      </c>
      <c r="I870">
        <v>26</v>
      </c>
      <c r="J870" t="b">
        <v>0</v>
      </c>
      <c r="K870">
        <f>YEAR(Table1[[#This Row],[Patient Admission Date]])</f>
        <v>2023</v>
      </c>
      <c r="L870" t="str">
        <f>TEXT(Table1[[#This Row],[Patient Admission Date]],"mmm")</f>
        <v>Aug</v>
      </c>
      <c r="M870" t="str">
        <f>TEXT(Table1[[#This Row],[Patient Admission Date]],"ddd")</f>
        <v>Mon</v>
      </c>
      <c r="N870" t="str">
        <f>TEXT(INT(HOUR(Table1[[#This Row],[Patient Admission Date]])/3)*3,"00")&amp;"-"&amp;TEXT(INT(HOUR(Table1[[#This Row],[Patient Admission Date]])/3)*3+3,"00")</f>
        <v>12-15</v>
      </c>
      <c r="O870" t="str" cm="1">
        <f t="array" ref="O870">_xlfn.IFS(Table1[[#This Row],[Patient Age]]&lt;=14,"0-14",Table1[[#This Row],[Patient Age]]&lt;=29,"15-29",Table1[[#This Row],[Patient Age]]&lt;=44,"30-44",Table1[[#This Row],[Patient Age]]&lt;=59,"45-59",Table1[[#This Row],[Patient Age]]&lt;=74,"60-74",TRUE,"75+")</f>
        <v>0-14</v>
      </c>
      <c r="P870" t="str" cm="1">
        <f t="array" ref="P870">_xlfn.IFS(Table1[[#This Row],[Patient Waittime]]&lt;=15,"0-15",Table1[[#This Row],[Patient Waittime]]&lt;=30,"16-30",Table1[[#This Row],[Patient Waittime]]&lt;=45,"31-45",Table1[[#This Row],[Patient Waittime]]&lt;=60,"46-60",TRUE,"60+")</f>
        <v>16-30</v>
      </c>
      <c r="Q870">
        <f>--(Table1[[#This Row],[Patient Waittime]]&lt;=30)</f>
        <v>1</v>
      </c>
      <c r="R870">
        <f>--Table1[[#This Row],[Patient Admission Flag]]</f>
        <v>0</v>
      </c>
      <c r="S870">
        <f>--AND(Table1[[#This Row],[WithinTarget]]=1,Table1[[#This Row],[Patient Satisfaction Score]]&gt;=7)</f>
        <v>0</v>
      </c>
      <c r="T870" t="str">
        <f>IF(LEFT(Table1[[#This Row],[Patient Gender]],1)="F","Female","Male")</f>
        <v>Female</v>
      </c>
    </row>
    <row r="871" spans="1:20" x14ac:dyDescent="0.3">
      <c r="A871" t="s">
        <v>975</v>
      </c>
      <c r="B871" s="1">
        <v>45170.731944444444</v>
      </c>
      <c r="C871" t="s">
        <v>9</v>
      </c>
      <c r="D871">
        <v>51</v>
      </c>
      <c r="E871" t="s">
        <v>10</v>
      </c>
      <c r="F871" t="s">
        <v>11</v>
      </c>
      <c r="G871" t="b">
        <v>1</v>
      </c>
      <c r="I871">
        <v>24</v>
      </c>
      <c r="J871" t="b">
        <v>1</v>
      </c>
      <c r="K871">
        <f>YEAR(Table1[[#This Row],[Patient Admission Date]])</f>
        <v>2023</v>
      </c>
      <c r="L871" t="str">
        <f>TEXT(Table1[[#This Row],[Patient Admission Date]],"mmm")</f>
        <v>Sep</v>
      </c>
      <c r="M871" t="str">
        <f>TEXT(Table1[[#This Row],[Patient Admission Date]],"ddd")</f>
        <v>Fri</v>
      </c>
      <c r="N871" t="str">
        <f>TEXT(INT(HOUR(Table1[[#This Row],[Patient Admission Date]])/3)*3,"00")&amp;"-"&amp;TEXT(INT(HOUR(Table1[[#This Row],[Patient Admission Date]])/3)*3+3,"00")</f>
        <v>15-18</v>
      </c>
      <c r="O871" t="str" cm="1">
        <f t="array" ref="O871">_xlfn.IFS(Table1[[#This Row],[Patient Age]]&lt;=14,"0-14",Table1[[#This Row],[Patient Age]]&lt;=29,"15-29",Table1[[#This Row],[Patient Age]]&lt;=44,"30-44",Table1[[#This Row],[Patient Age]]&lt;=59,"45-59",Table1[[#This Row],[Patient Age]]&lt;=74,"60-74",TRUE,"75+")</f>
        <v>45-59</v>
      </c>
      <c r="P871" t="str" cm="1">
        <f t="array" ref="P871">_xlfn.IFS(Table1[[#This Row],[Patient Waittime]]&lt;=15,"0-15",Table1[[#This Row],[Patient Waittime]]&lt;=30,"16-30",Table1[[#This Row],[Patient Waittime]]&lt;=45,"31-45",Table1[[#This Row],[Patient Waittime]]&lt;=60,"46-60",TRUE,"60+")</f>
        <v>16-30</v>
      </c>
      <c r="Q871">
        <f>--(Table1[[#This Row],[Patient Waittime]]&lt;=30)</f>
        <v>1</v>
      </c>
      <c r="R871">
        <f>--Table1[[#This Row],[Patient Admission Flag]]</f>
        <v>1</v>
      </c>
      <c r="S871">
        <f>--AND(Table1[[#This Row],[WithinTarget]]=1,Table1[[#This Row],[Patient Satisfaction Score]]&gt;=7)</f>
        <v>0</v>
      </c>
      <c r="T871" t="str">
        <f>IF(LEFT(Table1[[#This Row],[Patient Gender]],1)="F","Female","Male")</f>
        <v>Male</v>
      </c>
    </row>
    <row r="872" spans="1:20" x14ac:dyDescent="0.3">
      <c r="A872" t="s">
        <v>976</v>
      </c>
      <c r="B872" s="1">
        <v>45154.420138888891</v>
      </c>
      <c r="C872" t="s">
        <v>13</v>
      </c>
      <c r="D872">
        <v>45</v>
      </c>
      <c r="E872" t="s">
        <v>10</v>
      </c>
      <c r="F872" t="s">
        <v>27</v>
      </c>
      <c r="G872" t="b">
        <v>0</v>
      </c>
      <c r="I872">
        <v>47</v>
      </c>
      <c r="J872" t="b">
        <v>0</v>
      </c>
      <c r="K872">
        <f>YEAR(Table1[[#This Row],[Patient Admission Date]])</f>
        <v>2023</v>
      </c>
      <c r="L872" t="str">
        <f>TEXT(Table1[[#This Row],[Patient Admission Date]],"mmm")</f>
        <v>Aug</v>
      </c>
      <c r="M872" t="str">
        <f>TEXT(Table1[[#This Row],[Patient Admission Date]],"ddd")</f>
        <v>Wed</v>
      </c>
      <c r="N872" t="str">
        <f>TEXT(INT(HOUR(Table1[[#This Row],[Patient Admission Date]])/3)*3,"00")&amp;"-"&amp;TEXT(INT(HOUR(Table1[[#This Row],[Patient Admission Date]])/3)*3+3,"00")</f>
        <v>09-12</v>
      </c>
      <c r="O872" t="str" cm="1">
        <f t="array" ref="O872">_xlfn.IFS(Table1[[#This Row],[Patient Age]]&lt;=14,"0-14",Table1[[#This Row],[Patient Age]]&lt;=29,"15-29",Table1[[#This Row],[Patient Age]]&lt;=44,"30-44",Table1[[#This Row],[Patient Age]]&lt;=59,"45-59",Table1[[#This Row],[Patient Age]]&lt;=74,"60-74",TRUE,"75+")</f>
        <v>45-59</v>
      </c>
      <c r="P872" t="str" cm="1">
        <f t="array" ref="P872">_xlfn.IFS(Table1[[#This Row],[Patient Waittime]]&lt;=15,"0-15",Table1[[#This Row],[Patient Waittime]]&lt;=30,"16-30",Table1[[#This Row],[Patient Waittime]]&lt;=45,"31-45",Table1[[#This Row],[Patient Waittime]]&lt;=60,"46-60",TRUE,"60+")</f>
        <v>46-60</v>
      </c>
      <c r="Q872">
        <f>--(Table1[[#This Row],[Patient Waittime]]&lt;=30)</f>
        <v>0</v>
      </c>
      <c r="R872">
        <f>--Table1[[#This Row],[Patient Admission Flag]]</f>
        <v>0</v>
      </c>
      <c r="S872">
        <f>--AND(Table1[[#This Row],[WithinTarget]]=1,Table1[[#This Row],[Patient Satisfaction Score]]&gt;=7)</f>
        <v>0</v>
      </c>
      <c r="T872" t="str">
        <f>IF(LEFT(Table1[[#This Row],[Patient Gender]],1)="F","Female","Male")</f>
        <v>Female</v>
      </c>
    </row>
    <row r="873" spans="1:20" x14ac:dyDescent="0.3">
      <c r="A873" t="s">
        <v>977</v>
      </c>
      <c r="B873" s="1">
        <v>45152.179861111108</v>
      </c>
      <c r="C873" t="s">
        <v>13</v>
      </c>
      <c r="D873">
        <v>43</v>
      </c>
      <c r="E873" t="s">
        <v>19</v>
      </c>
      <c r="F873" t="s">
        <v>11</v>
      </c>
      <c r="G873" t="b">
        <v>0</v>
      </c>
      <c r="H873">
        <v>5</v>
      </c>
      <c r="I873">
        <v>55</v>
      </c>
      <c r="J873" t="b">
        <v>0</v>
      </c>
      <c r="K873">
        <f>YEAR(Table1[[#This Row],[Patient Admission Date]])</f>
        <v>2023</v>
      </c>
      <c r="L873" t="str">
        <f>TEXT(Table1[[#This Row],[Patient Admission Date]],"mmm")</f>
        <v>Aug</v>
      </c>
      <c r="M873" t="str">
        <f>TEXT(Table1[[#This Row],[Patient Admission Date]],"ddd")</f>
        <v>Mon</v>
      </c>
      <c r="N873" t="str">
        <f>TEXT(INT(HOUR(Table1[[#This Row],[Patient Admission Date]])/3)*3,"00")&amp;"-"&amp;TEXT(INT(HOUR(Table1[[#This Row],[Patient Admission Date]])/3)*3+3,"00")</f>
        <v>03-06</v>
      </c>
      <c r="O873" t="str" cm="1">
        <f t="array" ref="O873">_xlfn.IFS(Table1[[#This Row],[Patient Age]]&lt;=14,"0-14",Table1[[#This Row],[Patient Age]]&lt;=29,"15-29",Table1[[#This Row],[Patient Age]]&lt;=44,"30-44",Table1[[#This Row],[Patient Age]]&lt;=59,"45-59",Table1[[#This Row],[Patient Age]]&lt;=74,"60-74",TRUE,"75+")</f>
        <v>30-44</v>
      </c>
      <c r="P873" t="str" cm="1">
        <f t="array" ref="P873">_xlfn.IFS(Table1[[#This Row],[Patient Waittime]]&lt;=15,"0-15",Table1[[#This Row],[Patient Waittime]]&lt;=30,"16-30",Table1[[#This Row],[Patient Waittime]]&lt;=45,"31-45",Table1[[#This Row],[Patient Waittime]]&lt;=60,"46-60",TRUE,"60+")</f>
        <v>46-60</v>
      </c>
      <c r="Q873">
        <f>--(Table1[[#This Row],[Patient Waittime]]&lt;=30)</f>
        <v>0</v>
      </c>
      <c r="R873">
        <f>--Table1[[#This Row],[Patient Admission Flag]]</f>
        <v>0</v>
      </c>
      <c r="S873">
        <f>--AND(Table1[[#This Row],[WithinTarget]]=1,Table1[[#This Row],[Patient Satisfaction Score]]&gt;=7)</f>
        <v>0</v>
      </c>
      <c r="T873" t="str">
        <f>IF(LEFT(Table1[[#This Row],[Patient Gender]],1)="F","Female","Male")</f>
        <v>Female</v>
      </c>
    </row>
    <row r="874" spans="1:20" x14ac:dyDescent="0.3">
      <c r="A874" t="s">
        <v>978</v>
      </c>
      <c r="B874" s="1">
        <v>45188.699305555558</v>
      </c>
      <c r="C874" t="s">
        <v>9</v>
      </c>
      <c r="D874">
        <v>39</v>
      </c>
      <c r="E874" t="s">
        <v>14</v>
      </c>
      <c r="F874" t="s">
        <v>15</v>
      </c>
      <c r="G874" t="b">
        <v>0</v>
      </c>
      <c r="I874">
        <v>21</v>
      </c>
      <c r="J874" t="b">
        <v>0</v>
      </c>
      <c r="K874">
        <f>YEAR(Table1[[#This Row],[Patient Admission Date]])</f>
        <v>2023</v>
      </c>
      <c r="L874" t="str">
        <f>TEXT(Table1[[#This Row],[Patient Admission Date]],"mmm")</f>
        <v>Sep</v>
      </c>
      <c r="M874" t="str">
        <f>TEXT(Table1[[#This Row],[Patient Admission Date]],"ddd")</f>
        <v>Tue</v>
      </c>
      <c r="N874" t="str">
        <f>TEXT(INT(HOUR(Table1[[#This Row],[Patient Admission Date]])/3)*3,"00")&amp;"-"&amp;TEXT(INT(HOUR(Table1[[#This Row],[Patient Admission Date]])/3)*3+3,"00")</f>
        <v>15-18</v>
      </c>
      <c r="O874" t="str" cm="1">
        <f t="array" ref="O874">_xlfn.IFS(Table1[[#This Row],[Patient Age]]&lt;=14,"0-14",Table1[[#This Row],[Patient Age]]&lt;=29,"15-29",Table1[[#This Row],[Patient Age]]&lt;=44,"30-44",Table1[[#This Row],[Patient Age]]&lt;=59,"45-59",Table1[[#This Row],[Patient Age]]&lt;=74,"60-74",TRUE,"75+")</f>
        <v>30-44</v>
      </c>
      <c r="P874" t="str" cm="1">
        <f t="array" ref="P874">_xlfn.IFS(Table1[[#This Row],[Patient Waittime]]&lt;=15,"0-15",Table1[[#This Row],[Patient Waittime]]&lt;=30,"16-30",Table1[[#This Row],[Patient Waittime]]&lt;=45,"31-45",Table1[[#This Row],[Patient Waittime]]&lt;=60,"46-60",TRUE,"60+")</f>
        <v>16-30</v>
      </c>
      <c r="Q874">
        <f>--(Table1[[#This Row],[Patient Waittime]]&lt;=30)</f>
        <v>1</v>
      </c>
      <c r="R874">
        <f>--Table1[[#This Row],[Patient Admission Flag]]</f>
        <v>0</v>
      </c>
      <c r="S874">
        <f>--AND(Table1[[#This Row],[WithinTarget]]=1,Table1[[#This Row],[Patient Satisfaction Score]]&gt;=7)</f>
        <v>0</v>
      </c>
      <c r="T874" t="str">
        <f>IF(LEFT(Table1[[#This Row],[Patient Gender]],1)="F","Female","Male")</f>
        <v>Male</v>
      </c>
    </row>
    <row r="875" spans="1:20" x14ac:dyDescent="0.3">
      <c r="A875" t="s">
        <v>979</v>
      </c>
      <c r="B875" s="1">
        <v>45524.85833333333</v>
      </c>
      <c r="C875" t="s">
        <v>13</v>
      </c>
      <c r="D875">
        <v>68</v>
      </c>
      <c r="E875" t="s">
        <v>14</v>
      </c>
      <c r="F875" t="s">
        <v>23</v>
      </c>
      <c r="G875" t="b">
        <v>1</v>
      </c>
      <c r="I875">
        <v>26</v>
      </c>
      <c r="J875" t="b">
        <v>1</v>
      </c>
      <c r="K875">
        <f>YEAR(Table1[[#This Row],[Patient Admission Date]])</f>
        <v>2024</v>
      </c>
      <c r="L875" t="str">
        <f>TEXT(Table1[[#This Row],[Patient Admission Date]],"mmm")</f>
        <v>Aug</v>
      </c>
      <c r="M875" t="str">
        <f>TEXT(Table1[[#This Row],[Patient Admission Date]],"ddd")</f>
        <v>Tue</v>
      </c>
      <c r="N875" t="str">
        <f>TEXT(INT(HOUR(Table1[[#This Row],[Patient Admission Date]])/3)*3,"00")&amp;"-"&amp;TEXT(INT(HOUR(Table1[[#This Row],[Patient Admission Date]])/3)*3+3,"00")</f>
        <v>18-21</v>
      </c>
      <c r="O875" t="str" cm="1">
        <f t="array" ref="O875">_xlfn.IFS(Table1[[#This Row],[Patient Age]]&lt;=14,"0-14",Table1[[#This Row],[Patient Age]]&lt;=29,"15-29",Table1[[#This Row],[Patient Age]]&lt;=44,"30-44",Table1[[#This Row],[Patient Age]]&lt;=59,"45-59",Table1[[#This Row],[Patient Age]]&lt;=74,"60-74",TRUE,"75+")</f>
        <v>60-74</v>
      </c>
      <c r="P875" t="str" cm="1">
        <f t="array" ref="P875">_xlfn.IFS(Table1[[#This Row],[Patient Waittime]]&lt;=15,"0-15",Table1[[#This Row],[Patient Waittime]]&lt;=30,"16-30",Table1[[#This Row],[Patient Waittime]]&lt;=45,"31-45",Table1[[#This Row],[Patient Waittime]]&lt;=60,"46-60",TRUE,"60+")</f>
        <v>16-30</v>
      </c>
      <c r="Q875">
        <f>--(Table1[[#This Row],[Patient Waittime]]&lt;=30)</f>
        <v>1</v>
      </c>
      <c r="R875">
        <f>--Table1[[#This Row],[Patient Admission Flag]]</f>
        <v>1</v>
      </c>
      <c r="S875">
        <f>--AND(Table1[[#This Row],[WithinTarget]]=1,Table1[[#This Row],[Patient Satisfaction Score]]&gt;=7)</f>
        <v>0</v>
      </c>
      <c r="T875" t="str">
        <f>IF(LEFT(Table1[[#This Row],[Patient Gender]],1)="F","Female","Male")</f>
        <v>Female</v>
      </c>
    </row>
    <row r="876" spans="1:20" x14ac:dyDescent="0.3">
      <c r="A876" t="s">
        <v>980</v>
      </c>
      <c r="B876" s="1">
        <v>45360.430555555555</v>
      </c>
      <c r="C876" t="s">
        <v>9</v>
      </c>
      <c r="D876">
        <v>74</v>
      </c>
      <c r="E876" t="s">
        <v>10</v>
      </c>
      <c r="F876" t="s">
        <v>15</v>
      </c>
      <c r="G876" t="b">
        <v>0</v>
      </c>
      <c r="I876">
        <v>22</v>
      </c>
      <c r="J876" t="b">
        <v>0</v>
      </c>
      <c r="K876">
        <f>YEAR(Table1[[#This Row],[Patient Admission Date]])</f>
        <v>2024</v>
      </c>
      <c r="L876" t="str">
        <f>TEXT(Table1[[#This Row],[Patient Admission Date]],"mmm")</f>
        <v>Mar</v>
      </c>
      <c r="M876" t="str">
        <f>TEXT(Table1[[#This Row],[Patient Admission Date]],"ddd")</f>
        <v>Sat</v>
      </c>
      <c r="N876" t="str">
        <f>TEXT(INT(HOUR(Table1[[#This Row],[Patient Admission Date]])/3)*3,"00")&amp;"-"&amp;TEXT(INT(HOUR(Table1[[#This Row],[Patient Admission Date]])/3)*3+3,"00")</f>
        <v>09-12</v>
      </c>
      <c r="O876" t="str" cm="1">
        <f t="array" ref="O876">_xlfn.IFS(Table1[[#This Row],[Patient Age]]&lt;=14,"0-14",Table1[[#This Row],[Patient Age]]&lt;=29,"15-29",Table1[[#This Row],[Patient Age]]&lt;=44,"30-44",Table1[[#This Row],[Patient Age]]&lt;=59,"45-59",Table1[[#This Row],[Patient Age]]&lt;=74,"60-74",TRUE,"75+")</f>
        <v>60-74</v>
      </c>
      <c r="P876" t="str" cm="1">
        <f t="array" ref="P876">_xlfn.IFS(Table1[[#This Row],[Patient Waittime]]&lt;=15,"0-15",Table1[[#This Row],[Patient Waittime]]&lt;=30,"16-30",Table1[[#This Row],[Patient Waittime]]&lt;=45,"31-45",Table1[[#This Row],[Patient Waittime]]&lt;=60,"46-60",TRUE,"60+")</f>
        <v>16-30</v>
      </c>
      <c r="Q876">
        <f>--(Table1[[#This Row],[Patient Waittime]]&lt;=30)</f>
        <v>1</v>
      </c>
      <c r="R876">
        <f>--Table1[[#This Row],[Patient Admission Flag]]</f>
        <v>0</v>
      </c>
      <c r="S876">
        <f>--AND(Table1[[#This Row],[WithinTarget]]=1,Table1[[#This Row],[Patient Satisfaction Score]]&gt;=7)</f>
        <v>0</v>
      </c>
      <c r="T876" t="str">
        <f>IF(LEFT(Table1[[#This Row],[Patient Gender]],1)="F","Female","Male")</f>
        <v>Male</v>
      </c>
    </row>
    <row r="877" spans="1:20" x14ac:dyDescent="0.3">
      <c r="A877" t="s">
        <v>981</v>
      </c>
      <c r="B877" s="1">
        <v>45408.892361111109</v>
      </c>
      <c r="C877" t="s">
        <v>9</v>
      </c>
      <c r="D877">
        <v>22</v>
      </c>
      <c r="E877" t="s">
        <v>18</v>
      </c>
      <c r="F877" t="s">
        <v>11</v>
      </c>
      <c r="G877" t="b">
        <v>1</v>
      </c>
      <c r="I877">
        <v>43</v>
      </c>
      <c r="J877" t="b">
        <v>1</v>
      </c>
      <c r="K877">
        <f>YEAR(Table1[[#This Row],[Patient Admission Date]])</f>
        <v>2024</v>
      </c>
      <c r="L877" t="str">
        <f>TEXT(Table1[[#This Row],[Patient Admission Date]],"mmm")</f>
        <v>Apr</v>
      </c>
      <c r="M877" t="str">
        <f>TEXT(Table1[[#This Row],[Patient Admission Date]],"ddd")</f>
        <v>Fri</v>
      </c>
      <c r="N877" t="str">
        <f>TEXT(INT(HOUR(Table1[[#This Row],[Patient Admission Date]])/3)*3,"00")&amp;"-"&amp;TEXT(INT(HOUR(Table1[[#This Row],[Patient Admission Date]])/3)*3+3,"00")</f>
        <v>21-24</v>
      </c>
      <c r="O877" t="str" cm="1">
        <f t="array" ref="O877">_xlfn.IFS(Table1[[#This Row],[Patient Age]]&lt;=14,"0-14",Table1[[#This Row],[Patient Age]]&lt;=29,"15-29",Table1[[#This Row],[Patient Age]]&lt;=44,"30-44",Table1[[#This Row],[Patient Age]]&lt;=59,"45-59",Table1[[#This Row],[Patient Age]]&lt;=74,"60-74",TRUE,"75+")</f>
        <v>15-29</v>
      </c>
      <c r="P877" t="str" cm="1">
        <f t="array" ref="P877">_xlfn.IFS(Table1[[#This Row],[Patient Waittime]]&lt;=15,"0-15",Table1[[#This Row],[Patient Waittime]]&lt;=30,"16-30",Table1[[#This Row],[Patient Waittime]]&lt;=45,"31-45",Table1[[#This Row],[Patient Waittime]]&lt;=60,"46-60",TRUE,"60+")</f>
        <v>31-45</v>
      </c>
      <c r="Q877">
        <f>--(Table1[[#This Row],[Patient Waittime]]&lt;=30)</f>
        <v>0</v>
      </c>
      <c r="R877">
        <f>--Table1[[#This Row],[Patient Admission Flag]]</f>
        <v>1</v>
      </c>
      <c r="S877">
        <f>--AND(Table1[[#This Row],[WithinTarget]]=1,Table1[[#This Row],[Patient Satisfaction Score]]&gt;=7)</f>
        <v>0</v>
      </c>
      <c r="T877" t="str">
        <f>IF(LEFT(Table1[[#This Row],[Patient Gender]],1)="F","Female","Male")</f>
        <v>Male</v>
      </c>
    </row>
    <row r="878" spans="1:20" x14ac:dyDescent="0.3">
      <c r="A878" t="s">
        <v>982</v>
      </c>
      <c r="B878" s="1">
        <v>45256.193749999999</v>
      </c>
      <c r="C878" t="s">
        <v>13</v>
      </c>
      <c r="D878">
        <v>39</v>
      </c>
      <c r="E878" t="s">
        <v>21</v>
      </c>
      <c r="F878" t="s">
        <v>23</v>
      </c>
      <c r="G878" t="b">
        <v>1</v>
      </c>
      <c r="I878">
        <v>34</v>
      </c>
      <c r="J878" t="b">
        <v>1</v>
      </c>
      <c r="K878">
        <f>YEAR(Table1[[#This Row],[Patient Admission Date]])</f>
        <v>2023</v>
      </c>
      <c r="L878" t="str">
        <f>TEXT(Table1[[#This Row],[Patient Admission Date]],"mmm")</f>
        <v>Nov</v>
      </c>
      <c r="M878" t="str">
        <f>TEXT(Table1[[#This Row],[Patient Admission Date]],"ddd")</f>
        <v>Sun</v>
      </c>
      <c r="N878" t="str">
        <f>TEXT(INT(HOUR(Table1[[#This Row],[Patient Admission Date]])/3)*3,"00")&amp;"-"&amp;TEXT(INT(HOUR(Table1[[#This Row],[Patient Admission Date]])/3)*3+3,"00")</f>
        <v>03-06</v>
      </c>
      <c r="O878" t="str" cm="1">
        <f t="array" ref="O878">_xlfn.IFS(Table1[[#This Row],[Patient Age]]&lt;=14,"0-14",Table1[[#This Row],[Patient Age]]&lt;=29,"15-29",Table1[[#This Row],[Patient Age]]&lt;=44,"30-44",Table1[[#This Row],[Patient Age]]&lt;=59,"45-59",Table1[[#This Row],[Patient Age]]&lt;=74,"60-74",TRUE,"75+")</f>
        <v>30-44</v>
      </c>
      <c r="P878" t="str" cm="1">
        <f t="array" ref="P878">_xlfn.IFS(Table1[[#This Row],[Patient Waittime]]&lt;=15,"0-15",Table1[[#This Row],[Patient Waittime]]&lt;=30,"16-30",Table1[[#This Row],[Patient Waittime]]&lt;=45,"31-45",Table1[[#This Row],[Patient Waittime]]&lt;=60,"46-60",TRUE,"60+")</f>
        <v>31-45</v>
      </c>
      <c r="Q878">
        <f>--(Table1[[#This Row],[Patient Waittime]]&lt;=30)</f>
        <v>0</v>
      </c>
      <c r="R878">
        <f>--Table1[[#This Row],[Patient Admission Flag]]</f>
        <v>1</v>
      </c>
      <c r="S878">
        <f>--AND(Table1[[#This Row],[WithinTarget]]=1,Table1[[#This Row],[Patient Satisfaction Score]]&gt;=7)</f>
        <v>0</v>
      </c>
      <c r="T878" t="str">
        <f>IF(LEFT(Table1[[#This Row],[Patient Gender]],1)="F","Female","Male")</f>
        <v>Female</v>
      </c>
    </row>
    <row r="879" spans="1:20" x14ac:dyDescent="0.3">
      <c r="A879" t="s">
        <v>983</v>
      </c>
      <c r="B879" s="1">
        <v>45313.773611111108</v>
      </c>
      <c r="C879" t="s">
        <v>13</v>
      </c>
      <c r="D879">
        <v>46</v>
      </c>
      <c r="E879" t="s">
        <v>19</v>
      </c>
      <c r="F879" t="s">
        <v>11</v>
      </c>
      <c r="G879" t="b">
        <v>0</v>
      </c>
      <c r="I879">
        <v>57</v>
      </c>
      <c r="J879" t="b">
        <v>0</v>
      </c>
      <c r="K879">
        <f>YEAR(Table1[[#This Row],[Patient Admission Date]])</f>
        <v>2024</v>
      </c>
      <c r="L879" t="str">
        <f>TEXT(Table1[[#This Row],[Patient Admission Date]],"mmm")</f>
        <v>Jan</v>
      </c>
      <c r="M879" t="str">
        <f>TEXT(Table1[[#This Row],[Patient Admission Date]],"ddd")</f>
        <v>Mon</v>
      </c>
      <c r="N879" t="str">
        <f>TEXT(INT(HOUR(Table1[[#This Row],[Patient Admission Date]])/3)*3,"00")&amp;"-"&amp;TEXT(INT(HOUR(Table1[[#This Row],[Patient Admission Date]])/3)*3+3,"00")</f>
        <v>18-21</v>
      </c>
      <c r="O879" t="str" cm="1">
        <f t="array" ref="O879">_xlfn.IFS(Table1[[#This Row],[Patient Age]]&lt;=14,"0-14",Table1[[#This Row],[Patient Age]]&lt;=29,"15-29",Table1[[#This Row],[Patient Age]]&lt;=44,"30-44",Table1[[#This Row],[Patient Age]]&lt;=59,"45-59",Table1[[#This Row],[Patient Age]]&lt;=74,"60-74",TRUE,"75+")</f>
        <v>45-59</v>
      </c>
      <c r="P879" t="str" cm="1">
        <f t="array" ref="P879">_xlfn.IFS(Table1[[#This Row],[Patient Waittime]]&lt;=15,"0-15",Table1[[#This Row],[Patient Waittime]]&lt;=30,"16-30",Table1[[#This Row],[Patient Waittime]]&lt;=45,"31-45",Table1[[#This Row],[Patient Waittime]]&lt;=60,"46-60",TRUE,"60+")</f>
        <v>46-60</v>
      </c>
      <c r="Q879">
        <f>--(Table1[[#This Row],[Patient Waittime]]&lt;=30)</f>
        <v>0</v>
      </c>
      <c r="R879">
        <f>--Table1[[#This Row],[Patient Admission Flag]]</f>
        <v>0</v>
      </c>
      <c r="S879">
        <f>--AND(Table1[[#This Row],[WithinTarget]]=1,Table1[[#This Row],[Patient Satisfaction Score]]&gt;=7)</f>
        <v>0</v>
      </c>
      <c r="T879" t="str">
        <f>IF(LEFT(Table1[[#This Row],[Patient Gender]],1)="F","Female","Male")</f>
        <v>Female</v>
      </c>
    </row>
    <row r="880" spans="1:20" x14ac:dyDescent="0.3">
      <c r="A880" t="s">
        <v>984</v>
      </c>
      <c r="B880" s="1">
        <v>45120.614583333336</v>
      </c>
      <c r="C880" t="s">
        <v>9</v>
      </c>
      <c r="D880">
        <v>16</v>
      </c>
      <c r="E880" t="s">
        <v>14</v>
      </c>
      <c r="F880" t="s">
        <v>11</v>
      </c>
      <c r="G880" t="b">
        <v>0</v>
      </c>
      <c r="H880">
        <v>4</v>
      </c>
      <c r="I880">
        <v>26</v>
      </c>
      <c r="J880" t="b">
        <v>0</v>
      </c>
      <c r="K880">
        <f>YEAR(Table1[[#This Row],[Patient Admission Date]])</f>
        <v>2023</v>
      </c>
      <c r="L880" t="str">
        <f>TEXT(Table1[[#This Row],[Patient Admission Date]],"mmm")</f>
        <v>Jul</v>
      </c>
      <c r="M880" t="str">
        <f>TEXT(Table1[[#This Row],[Patient Admission Date]],"ddd")</f>
        <v>Thu</v>
      </c>
      <c r="N880" t="str">
        <f>TEXT(INT(HOUR(Table1[[#This Row],[Patient Admission Date]])/3)*3,"00")&amp;"-"&amp;TEXT(INT(HOUR(Table1[[#This Row],[Patient Admission Date]])/3)*3+3,"00")</f>
        <v>12-15</v>
      </c>
      <c r="O880" t="str" cm="1">
        <f t="array" ref="O880">_xlfn.IFS(Table1[[#This Row],[Patient Age]]&lt;=14,"0-14",Table1[[#This Row],[Patient Age]]&lt;=29,"15-29",Table1[[#This Row],[Patient Age]]&lt;=44,"30-44",Table1[[#This Row],[Patient Age]]&lt;=59,"45-59",Table1[[#This Row],[Patient Age]]&lt;=74,"60-74",TRUE,"75+")</f>
        <v>15-29</v>
      </c>
      <c r="P880" t="str" cm="1">
        <f t="array" ref="P880">_xlfn.IFS(Table1[[#This Row],[Patient Waittime]]&lt;=15,"0-15",Table1[[#This Row],[Patient Waittime]]&lt;=30,"16-30",Table1[[#This Row],[Patient Waittime]]&lt;=45,"31-45",Table1[[#This Row],[Patient Waittime]]&lt;=60,"46-60",TRUE,"60+")</f>
        <v>16-30</v>
      </c>
      <c r="Q880">
        <f>--(Table1[[#This Row],[Patient Waittime]]&lt;=30)</f>
        <v>1</v>
      </c>
      <c r="R880">
        <f>--Table1[[#This Row],[Patient Admission Flag]]</f>
        <v>0</v>
      </c>
      <c r="S880">
        <f>--AND(Table1[[#This Row],[WithinTarget]]=1,Table1[[#This Row],[Patient Satisfaction Score]]&gt;=7)</f>
        <v>0</v>
      </c>
      <c r="T880" t="str">
        <f>IF(LEFT(Table1[[#This Row],[Patient Gender]],1)="F","Female","Male")</f>
        <v>Male</v>
      </c>
    </row>
    <row r="881" spans="1:20" x14ac:dyDescent="0.3">
      <c r="A881" t="s">
        <v>985</v>
      </c>
      <c r="B881" s="1">
        <v>45167.85</v>
      </c>
      <c r="C881" t="s">
        <v>13</v>
      </c>
      <c r="D881">
        <v>41</v>
      </c>
      <c r="E881" t="s">
        <v>10</v>
      </c>
      <c r="F881" t="s">
        <v>15</v>
      </c>
      <c r="G881" t="b">
        <v>0</v>
      </c>
      <c r="I881">
        <v>17</v>
      </c>
      <c r="J881" t="b">
        <v>0</v>
      </c>
      <c r="K881">
        <f>YEAR(Table1[[#This Row],[Patient Admission Date]])</f>
        <v>2023</v>
      </c>
      <c r="L881" t="str">
        <f>TEXT(Table1[[#This Row],[Patient Admission Date]],"mmm")</f>
        <v>Aug</v>
      </c>
      <c r="M881" t="str">
        <f>TEXT(Table1[[#This Row],[Patient Admission Date]],"ddd")</f>
        <v>Tue</v>
      </c>
      <c r="N881" t="str">
        <f>TEXT(INT(HOUR(Table1[[#This Row],[Patient Admission Date]])/3)*3,"00")&amp;"-"&amp;TEXT(INT(HOUR(Table1[[#This Row],[Patient Admission Date]])/3)*3+3,"00")</f>
        <v>18-21</v>
      </c>
      <c r="O881" t="str" cm="1">
        <f t="array" ref="O881">_xlfn.IFS(Table1[[#This Row],[Patient Age]]&lt;=14,"0-14",Table1[[#This Row],[Patient Age]]&lt;=29,"15-29",Table1[[#This Row],[Patient Age]]&lt;=44,"30-44",Table1[[#This Row],[Patient Age]]&lt;=59,"45-59",Table1[[#This Row],[Patient Age]]&lt;=74,"60-74",TRUE,"75+")</f>
        <v>30-44</v>
      </c>
      <c r="P881" t="str" cm="1">
        <f t="array" ref="P881">_xlfn.IFS(Table1[[#This Row],[Patient Waittime]]&lt;=15,"0-15",Table1[[#This Row],[Patient Waittime]]&lt;=30,"16-30",Table1[[#This Row],[Patient Waittime]]&lt;=45,"31-45",Table1[[#This Row],[Patient Waittime]]&lt;=60,"46-60",TRUE,"60+")</f>
        <v>16-30</v>
      </c>
      <c r="Q881">
        <f>--(Table1[[#This Row],[Patient Waittime]]&lt;=30)</f>
        <v>1</v>
      </c>
      <c r="R881">
        <f>--Table1[[#This Row],[Patient Admission Flag]]</f>
        <v>0</v>
      </c>
      <c r="S881">
        <f>--AND(Table1[[#This Row],[WithinTarget]]=1,Table1[[#This Row],[Patient Satisfaction Score]]&gt;=7)</f>
        <v>0</v>
      </c>
      <c r="T881" t="str">
        <f>IF(LEFT(Table1[[#This Row],[Patient Gender]],1)="F","Female","Male")</f>
        <v>Female</v>
      </c>
    </row>
    <row r="882" spans="1:20" x14ac:dyDescent="0.3">
      <c r="A882" t="s">
        <v>986</v>
      </c>
      <c r="B882" s="1">
        <v>45293.29791666667</v>
      </c>
      <c r="C882" t="s">
        <v>9</v>
      </c>
      <c r="D882">
        <v>3</v>
      </c>
      <c r="E882" t="s">
        <v>14</v>
      </c>
      <c r="F882" t="s">
        <v>15</v>
      </c>
      <c r="G882" t="b">
        <v>1</v>
      </c>
      <c r="I882">
        <v>27</v>
      </c>
      <c r="J882" t="b">
        <v>1</v>
      </c>
      <c r="K882">
        <f>YEAR(Table1[[#This Row],[Patient Admission Date]])</f>
        <v>2024</v>
      </c>
      <c r="L882" t="str">
        <f>TEXT(Table1[[#This Row],[Patient Admission Date]],"mmm")</f>
        <v>Jan</v>
      </c>
      <c r="M882" t="str">
        <f>TEXT(Table1[[#This Row],[Patient Admission Date]],"ddd")</f>
        <v>Tue</v>
      </c>
      <c r="N882" t="str">
        <f>TEXT(INT(HOUR(Table1[[#This Row],[Patient Admission Date]])/3)*3,"00")&amp;"-"&amp;TEXT(INT(HOUR(Table1[[#This Row],[Patient Admission Date]])/3)*3+3,"00")</f>
        <v>06-09</v>
      </c>
      <c r="O882" t="str" cm="1">
        <f t="array" ref="O882">_xlfn.IFS(Table1[[#This Row],[Patient Age]]&lt;=14,"0-14",Table1[[#This Row],[Patient Age]]&lt;=29,"15-29",Table1[[#This Row],[Patient Age]]&lt;=44,"30-44",Table1[[#This Row],[Patient Age]]&lt;=59,"45-59",Table1[[#This Row],[Patient Age]]&lt;=74,"60-74",TRUE,"75+")</f>
        <v>0-14</v>
      </c>
      <c r="P882" t="str" cm="1">
        <f t="array" ref="P882">_xlfn.IFS(Table1[[#This Row],[Patient Waittime]]&lt;=15,"0-15",Table1[[#This Row],[Patient Waittime]]&lt;=30,"16-30",Table1[[#This Row],[Patient Waittime]]&lt;=45,"31-45",Table1[[#This Row],[Patient Waittime]]&lt;=60,"46-60",TRUE,"60+")</f>
        <v>16-30</v>
      </c>
      <c r="Q882">
        <f>--(Table1[[#This Row],[Patient Waittime]]&lt;=30)</f>
        <v>1</v>
      </c>
      <c r="R882">
        <f>--Table1[[#This Row],[Patient Admission Flag]]</f>
        <v>1</v>
      </c>
      <c r="S882">
        <f>--AND(Table1[[#This Row],[WithinTarget]]=1,Table1[[#This Row],[Patient Satisfaction Score]]&gt;=7)</f>
        <v>0</v>
      </c>
      <c r="T882" t="str">
        <f>IF(LEFT(Table1[[#This Row],[Patient Gender]],1)="F","Female","Male")</f>
        <v>Male</v>
      </c>
    </row>
    <row r="883" spans="1:20" x14ac:dyDescent="0.3">
      <c r="A883" t="s">
        <v>987</v>
      </c>
      <c r="B883" s="1">
        <v>45482.156944444447</v>
      </c>
      <c r="C883" t="s">
        <v>9</v>
      </c>
      <c r="D883">
        <v>60</v>
      </c>
      <c r="E883" t="s">
        <v>14</v>
      </c>
      <c r="F883" t="s">
        <v>20</v>
      </c>
      <c r="G883" t="b">
        <v>0</v>
      </c>
      <c r="H883">
        <v>9</v>
      </c>
      <c r="I883">
        <v>45</v>
      </c>
      <c r="J883" t="b">
        <v>0</v>
      </c>
      <c r="K883">
        <f>YEAR(Table1[[#This Row],[Patient Admission Date]])</f>
        <v>2024</v>
      </c>
      <c r="L883" t="str">
        <f>TEXT(Table1[[#This Row],[Patient Admission Date]],"mmm")</f>
        <v>Jul</v>
      </c>
      <c r="M883" t="str">
        <f>TEXT(Table1[[#This Row],[Patient Admission Date]],"ddd")</f>
        <v>Tue</v>
      </c>
      <c r="N883" t="str">
        <f>TEXT(INT(HOUR(Table1[[#This Row],[Patient Admission Date]])/3)*3,"00")&amp;"-"&amp;TEXT(INT(HOUR(Table1[[#This Row],[Patient Admission Date]])/3)*3+3,"00")</f>
        <v>03-06</v>
      </c>
      <c r="O883" t="str" cm="1">
        <f t="array" ref="O883">_xlfn.IFS(Table1[[#This Row],[Patient Age]]&lt;=14,"0-14",Table1[[#This Row],[Patient Age]]&lt;=29,"15-29",Table1[[#This Row],[Patient Age]]&lt;=44,"30-44",Table1[[#This Row],[Patient Age]]&lt;=59,"45-59",Table1[[#This Row],[Patient Age]]&lt;=74,"60-74",TRUE,"75+")</f>
        <v>60-74</v>
      </c>
      <c r="P883" t="str" cm="1">
        <f t="array" ref="P883">_xlfn.IFS(Table1[[#This Row],[Patient Waittime]]&lt;=15,"0-15",Table1[[#This Row],[Patient Waittime]]&lt;=30,"16-30",Table1[[#This Row],[Patient Waittime]]&lt;=45,"31-45",Table1[[#This Row],[Patient Waittime]]&lt;=60,"46-60",TRUE,"60+")</f>
        <v>31-45</v>
      </c>
      <c r="Q883">
        <f>--(Table1[[#This Row],[Patient Waittime]]&lt;=30)</f>
        <v>0</v>
      </c>
      <c r="R883">
        <f>--Table1[[#This Row],[Patient Admission Flag]]</f>
        <v>0</v>
      </c>
      <c r="S883">
        <f>--AND(Table1[[#This Row],[WithinTarget]]=1,Table1[[#This Row],[Patient Satisfaction Score]]&gt;=7)</f>
        <v>0</v>
      </c>
      <c r="T883" t="str">
        <f>IF(LEFT(Table1[[#This Row],[Patient Gender]],1)="F","Female","Male")</f>
        <v>Male</v>
      </c>
    </row>
    <row r="884" spans="1:20" x14ac:dyDescent="0.3">
      <c r="A884" t="s">
        <v>988</v>
      </c>
      <c r="B884" s="1">
        <v>45148.569444444445</v>
      </c>
      <c r="C884" t="s">
        <v>9</v>
      </c>
      <c r="D884">
        <v>65</v>
      </c>
      <c r="E884" t="s">
        <v>14</v>
      </c>
      <c r="F884" t="s">
        <v>11</v>
      </c>
      <c r="G884" t="b">
        <v>1</v>
      </c>
      <c r="I884">
        <v>35</v>
      </c>
      <c r="J884" t="b">
        <v>1</v>
      </c>
      <c r="K884">
        <f>YEAR(Table1[[#This Row],[Patient Admission Date]])</f>
        <v>2023</v>
      </c>
      <c r="L884" t="str">
        <f>TEXT(Table1[[#This Row],[Patient Admission Date]],"mmm")</f>
        <v>Aug</v>
      </c>
      <c r="M884" t="str">
        <f>TEXT(Table1[[#This Row],[Patient Admission Date]],"ddd")</f>
        <v>Thu</v>
      </c>
      <c r="N884" t="str">
        <f>TEXT(INT(HOUR(Table1[[#This Row],[Patient Admission Date]])/3)*3,"00")&amp;"-"&amp;TEXT(INT(HOUR(Table1[[#This Row],[Patient Admission Date]])/3)*3+3,"00")</f>
        <v>12-15</v>
      </c>
      <c r="O884" t="str" cm="1">
        <f t="array" ref="O884">_xlfn.IFS(Table1[[#This Row],[Patient Age]]&lt;=14,"0-14",Table1[[#This Row],[Patient Age]]&lt;=29,"15-29",Table1[[#This Row],[Patient Age]]&lt;=44,"30-44",Table1[[#This Row],[Patient Age]]&lt;=59,"45-59",Table1[[#This Row],[Patient Age]]&lt;=74,"60-74",TRUE,"75+")</f>
        <v>60-74</v>
      </c>
      <c r="P884" t="str" cm="1">
        <f t="array" ref="P884">_xlfn.IFS(Table1[[#This Row],[Patient Waittime]]&lt;=15,"0-15",Table1[[#This Row],[Patient Waittime]]&lt;=30,"16-30",Table1[[#This Row],[Patient Waittime]]&lt;=45,"31-45",Table1[[#This Row],[Patient Waittime]]&lt;=60,"46-60",TRUE,"60+")</f>
        <v>31-45</v>
      </c>
      <c r="Q884">
        <f>--(Table1[[#This Row],[Patient Waittime]]&lt;=30)</f>
        <v>0</v>
      </c>
      <c r="R884">
        <f>--Table1[[#This Row],[Patient Admission Flag]]</f>
        <v>1</v>
      </c>
      <c r="S884">
        <f>--AND(Table1[[#This Row],[WithinTarget]]=1,Table1[[#This Row],[Patient Satisfaction Score]]&gt;=7)</f>
        <v>0</v>
      </c>
      <c r="T884" t="str">
        <f>IF(LEFT(Table1[[#This Row],[Patient Gender]],1)="F","Female","Male")</f>
        <v>Male</v>
      </c>
    </row>
    <row r="885" spans="1:20" x14ac:dyDescent="0.3">
      <c r="A885" t="s">
        <v>989</v>
      </c>
      <c r="B885" s="1">
        <v>45531.294444444444</v>
      </c>
      <c r="C885" t="s">
        <v>13</v>
      </c>
      <c r="D885">
        <v>75</v>
      </c>
      <c r="E885" t="s">
        <v>10</v>
      </c>
      <c r="F885" t="s">
        <v>11</v>
      </c>
      <c r="G885" t="b">
        <v>0</v>
      </c>
      <c r="H885">
        <v>4</v>
      </c>
      <c r="I885">
        <v>13</v>
      </c>
      <c r="J885" t="b">
        <v>0</v>
      </c>
      <c r="K885">
        <f>YEAR(Table1[[#This Row],[Patient Admission Date]])</f>
        <v>2024</v>
      </c>
      <c r="L885" t="str">
        <f>TEXT(Table1[[#This Row],[Patient Admission Date]],"mmm")</f>
        <v>Aug</v>
      </c>
      <c r="M885" t="str">
        <f>TEXT(Table1[[#This Row],[Patient Admission Date]],"ddd")</f>
        <v>Tue</v>
      </c>
      <c r="N885" t="str">
        <f>TEXT(INT(HOUR(Table1[[#This Row],[Patient Admission Date]])/3)*3,"00")&amp;"-"&amp;TEXT(INT(HOUR(Table1[[#This Row],[Patient Admission Date]])/3)*3+3,"00")</f>
        <v>06-09</v>
      </c>
      <c r="O885" t="str" cm="1">
        <f t="array" ref="O885">_xlfn.IFS(Table1[[#This Row],[Patient Age]]&lt;=14,"0-14",Table1[[#This Row],[Patient Age]]&lt;=29,"15-29",Table1[[#This Row],[Patient Age]]&lt;=44,"30-44",Table1[[#This Row],[Patient Age]]&lt;=59,"45-59",Table1[[#This Row],[Patient Age]]&lt;=74,"60-74",TRUE,"75+")</f>
        <v>75+</v>
      </c>
      <c r="P885" t="str" cm="1">
        <f t="array" ref="P885">_xlfn.IFS(Table1[[#This Row],[Patient Waittime]]&lt;=15,"0-15",Table1[[#This Row],[Patient Waittime]]&lt;=30,"16-30",Table1[[#This Row],[Patient Waittime]]&lt;=45,"31-45",Table1[[#This Row],[Patient Waittime]]&lt;=60,"46-60",TRUE,"60+")</f>
        <v>0-15</v>
      </c>
      <c r="Q885">
        <f>--(Table1[[#This Row],[Patient Waittime]]&lt;=30)</f>
        <v>1</v>
      </c>
      <c r="R885">
        <f>--Table1[[#This Row],[Patient Admission Flag]]</f>
        <v>0</v>
      </c>
      <c r="S885">
        <f>--AND(Table1[[#This Row],[WithinTarget]]=1,Table1[[#This Row],[Patient Satisfaction Score]]&gt;=7)</f>
        <v>0</v>
      </c>
      <c r="T885" t="str">
        <f>IF(LEFT(Table1[[#This Row],[Patient Gender]],1)="F","Female","Male")</f>
        <v>Female</v>
      </c>
    </row>
    <row r="886" spans="1:20" x14ac:dyDescent="0.3">
      <c r="A886" t="s">
        <v>990</v>
      </c>
      <c r="B886" s="1">
        <v>45017.19027777778</v>
      </c>
      <c r="C886" t="s">
        <v>9</v>
      </c>
      <c r="D886">
        <v>79</v>
      </c>
      <c r="E886" t="s">
        <v>10</v>
      </c>
      <c r="F886" t="s">
        <v>15</v>
      </c>
      <c r="G886" t="b">
        <v>0</v>
      </c>
      <c r="I886">
        <v>21</v>
      </c>
      <c r="J886" t="b">
        <v>0</v>
      </c>
      <c r="K886">
        <f>YEAR(Table1[[#This Row],[Patient Admission Date]])</f>
        <v>2023</v>
      </c>
      <c r="L886" t="str">
        <f>TEXT(Table1[[#This Row],[Patient Admission Date]],"mmm")</f>
        <v>Apr</v>
      </c>
      <c r="M886" t="str">
        <f>TEXT(Table1[[#This Row],[Patient Admission Date]],"ddd")</f>
        <v>Sat</v>
      </c>
      <c r="N886" t="str">
        <f>TEXT(INT(HOUR(Table1[[#This Row],[Patient Admission Date]])/3)*3,"00")&amp;"-"&amp;TEXT(INT(HOUR(Table1[[#This Row],[Patient Admission Date]])/3)*3+3,"00")</f>
        <v>03-06</v>
      </c>
      <c r="O886" t="str" cm="1">
        <f t="array" ref="O886">_xlfn.IFS(Table1[[#This Row],[Patient Age]]&lt;=14,"0-14",Table1[[#This Row],[Patient Age]]&lt;=29,"15-29",Table1[[#This Row],[Patient Age]]&lt;=44,"30-44",Table1[[#This Row],[Patient Age]]&lt;=59,"45-59",Table1[[#This Row],[Patient Age]]&lt;=74,"60-74",TRUE,"75+")</f>
        <v>75+</v>
      </c>
      <c r="P886" t="str" cm="1">
        <f t="array" ref="P886">_xlfn.IFS(Table1[[#This Row],[Patient Waittime]]&lt;=15,"0-15",Table1[[#This Row],[Patient Waittime]]&lt;=30,"16-30",Table1[[#This Row],[Patient Waittime]]&lt;=45,"31-45",Table1[[#This Row],[Patient Waittime]]&lt;=60,"46-60",TRUE,"60+")</f>
        <v>16-30</v>
      </c>
      <c r="Q886">
        <f>--(Table1[[#This Row],[Patient Waittime]]&lt;=30)</f>
        <v>1</v>
      </c>
      <c r="R886">
        <f>--Table1[[#This Row],[Patient Admission Flag]]</f>
        <v>0</v>
      </c>
      <c r="S886">
        <f>--AND(Table1[[#This Row],[WithinTarget]]=1,Table1[[#This Row],[Patient Satisfaction Score]]&gt;=7)</f>
        <v>0</v>
      </c>
      <c r="T886" t="str">
        <f>IF(LEFT(Table1[[#This Row],[Patient Gender]],1)="F","Female","Male")</f>
        <v>Male</v>
      </c>
    </row>
    <row r="887" spans="1:20" x14ac:dyDescent="0.3">
      <c r="A887" t="s">
        <v>991</v>
      </c>
      <c r="B887" s="1">
        <v>45508.836111111108</v>
      </c>
      <c r="C887" t="s">
        <v>13</v>
      </c>
      <c r="D887">
        <v>11</v>
      </c>
      <c r="E887" t="s">
        <v>22</v>
      </c>
      <c r="F887" t="s">
        <v>11</v>
      </c>
      <c r="G887" t="b">
        <v>1</v>
      </c>
      <c r="I887">
        <v>38</v>
      </c>
      <c r="J887" t="b">
        <v>1</v>
      </c>
      <c r="K887">
        <f>YEAR(Table1[[#This Row],[Patient Admission Date]])</f>
        <v>2024</v>
      </c>
      <c r="L887" t="str">
        <f>TEXT(Table1[[#This Row],[Patient Admission Date]],"mmm")</f>
        <v>Aug</v>
      </c>
      <c r="M887" t="str">
        <f>TEXT(Table1[[#This Row],[Patient Admission Date]],"ddd")</f>
        <v>Sun</v>
      </c>
      <c r="N887" t="str">
        <f>TEXT(INT(HOUR(Table1[[#This Row],[Patient Admission Date]])/3)*3,"00")&amp;"-"&amp;TEXT(INT(HOUR(Table1[[#This Row],[Patient Admission Date]])/3)*3+3,"00")</f>
        <v>18-21</v>
      </c>
      <c r="O887" t="str" cm="1">
        <f t="array" ref="O887">_xlfn.IFS(Table1[[#This Row],[Patient Age]]&lt;=14,"0-14",Table1[[#This Row],[Patient Age]]&lt;=29,"15-29",Table1[[#This Row],[Patient Age]]&lt;=44,"30-44",Table1[[#This Row],[Patient Age]]&lt;=59,"45-59",Table1[[#This Row],[Patient Age]]&lt;=74,"60-74",TRUE,"75+")</f>
        <v>0-14</v>
      </c>
      <c r="P887" t="str" cm="1">
        <f t="array" ref="P887">_xlfn.IFS(Table1[[#This Row],[Patient Waittime]]&lt;=15,"0-15",Table1[[#This Row],[Patient Waittime]]&lt;=30,"16-30",Table1[[#This Row],[Patient Waittime]]&lt;=45,"31-45",Table1[[#This Row],[Patient Waittime]]&lt;=60,"46-60",TRUE,"60+")</f>
        <v>31-45</v>
      </c>
      <c r="Q887">
        <f>--(Table1[[#This Row],[Patient Waittime]]&lt;=30)</f>
        <v>0</v>
      </c>
      <c r="R887">
        <f>--Table1[[#This Row],[Patient Admission Flag]]</f>
        <v>1</v>
      </c>
      <c r="S887">
        <f>--AND(Table1[[#This Row],[WithinTarget]]=1,Table1[[#This Row],[Patient Satisfaction Score]]&gt;=7)</f>
        <v>0</v>
      </c>
      <c r="T887" t="str">
        <f>IF(LEFT(Table1[[#This Row],[Patient Gender]],1)="F","Female","Male")</f>
        <v>Female</v>
      </c>
    </row>
    <row r="888" spans="1:20" x14ac:dyDescent="0.3">
      <c r="A888" t="s">
        <v>992</v>
      </c>
      <c r="B888" s="1">
        <v>45385.325694444444</v>
      </c>
      <c r="C888" t="s">
        <v>13</v>
      </c>
      <c r="D888">
        <v>53</v>
      </c>
      <c r="E888" t="s">
        <v>10</v>
      </c>
      <c r="F888" t="s">
        <v>15</v>
      </c>
      <c r="G888" t="b">
        <v>1</v>
      </c>
      <c r="I888">
        <v>43</v>
      </c>
      <c r="J888" t="b">
        <v>1</v>
      </c>
      <c r="K888">
        <f>YEAR(Table1[[#This Row],[Patient Admission Date]])</f>
        <v>2024</v>
      </c>
      <c r="L888" t="str">
        <f>TEXT(Table1[[#This Row],[Patient Admission Date]],"mmm")</f>
        <v>Apr</v>
      </c>
      <c r="M888" t="str">
        <f>TEXT(Table1[[#This Row],[Patient Admission Date]],"ddd")</f>
        <v>Wed</v>
      </c>
      <c r="N888" t="str">
        <f>TEXT(INT(HOUR(Table1[[#This Row],[Patient Admission Date]])/3)*3,"00")&amp;"-"&amp;TEXT(INT(HOUR(Table1[[#This Row],[Patient Admission Date]])/3)*3+3,"00")</f>
        <v>06-09</v>
      </c>
      <c r="O888" t="str" cm="1">
        <f t="array" ref="O888">_xlfn.IFS(Table1[[#This Row],[Patient Age]]&lt;=14,"0-14",Table1[[#This Row],[Patient Age]]&lt;=29,"15-29",Table1[[#This Row],[Patient Age]]&lt;=44,"30-44",Table1[[#This Row],[Patient Age]]&lt;=59,"45-59",Table1[[#This Row],[Patient Age]]&lt;=74,"60-74",TRUE,"75+")</f>
        <v>45-59</v>
      </c>
      <c r="P888" t="str" cm="1">
        <f t="array" ref="P888">_xlfn.IFS(Table1[[#This Row],[Patient Waittime]]&lt;=15,"0-15",Table1[[#This Row],[Patient Waittime]]&lt;=30,"16-30",Table1[[#This Row],[Patient Waittime]]&lt;=45,"31-45",Table1[[#This Row],[Patient Waittime]]&lt;=60,"46-60",TRUE,"60+")</f>
        <v>31-45</v>
      </c>
      <c r="Q888">
        <f>--(Table1[[#This Row],[Patient Waittime]]&lt;=30)</f>
        <v>0</v>
      </c>
      <c r="R888">
        <f>--Table1[[#This Row],[Patient Admission Flag]]</f>
        <v>1</v>
      </c>
      <c r="S888">
        <f>--AND(Table1[[#This Row],[WithinTarget]]=1,Table1[[#This Row],[Patient Satisfaction Score]]&gt;=7)</f>
        <v>0</v>
      </c>
      <c r="T888" t="str">
        <f>IF(LEFT(Table1[[#This Row],[Patient Gender]],1)="F","Female","Male")</f>
        <v>Female</v>
      </c>
    </row>
    <row r="889" spans="1:20" x14ac:dyDescent="0.3">
      <c r="A889" t="s">
        <v>993</v>
      </c>
      <c r="B889" s="1">
        <v>45356.690972222219</v>
      </c>
      <c r="C889" t="s">
        <v>13</v>
      </c>
      <c r="D889">
        <v>26</v>
      </c>
      <c r="E889" t="s">
        <v>10</v>
      </c>
      <c r="F889" t="s">
        <v>11</v>
      </c>
      <c r="G889" t="b">
        <v>1</v>
      </c>
      <c r="I889">
        <v>28</v>
      </c>
      <c r="J889" t="b">
        <v>1</v>
      </c>
      <c r="K889">
        <f>YEAR(Table1[[#This Row],[Patient Admission Date]])</f>
        <v>2024</v>
      </c>
      <c r="L889" t="str">
        <f>TEXT(Table1[[#This Row],[Patient Admission Date]],"mmm")</f>
        <v>Mar</v>
      </c>
      <c r="M889" t="str">
        <f>TEXT(Table1[[#This Row],[Patient Admission Date]],"ddd")</f>
        <v>Tue</v>
      </c>
      <c r="N889" t="str">
        <f>TEXT(INT(HOUR(Table1[[#This Row],[Patient Admission Date]])/3)*3,"00")&amp;"-"&amp;TEXT(INT(HOUR(Table1[[#This Row],[Patient Admission Date]])/3)*3+3,"00")</f>
        <v>15-18</v>
      </c>
      <c r="O889" t="str" cm="1">
        <f t="array" ref="O889">_xlfn.IFS(Table1[[#This Row],[Patient Age]]&lt;=14,"0-14",Table1[[#This Row],[Patient Age]]&lt;=29,"15-29",Table1[[#This Row],[Patient Age]]&lt;=44,"30-44",Table1[[#This Row],[Patient Age]]&lt;=59,"45-59",Table1[[#This Row],[Patient Age]]&lt;=74,"60-74",TRUE,"75+")</f>
        <v>15-29</v>
      </c>
      <c r="P889" t="str" cm="1">
        <f t="array" ref="P889">_xlfn.IFS(Table1[[#This Row],[Patient Waittime]]&lt;=15,"0-15",Table1[[#This Row],[Patient Waittime]]&lt;=30,"16-30",Table1[[#This Row],[Patient Waittime]]&lt;=45,"31-45",Table1[[#This Row],[Patient Waittime]]&lt;=60,"46-60",TRUE,"60+")</f>
        <v>16-30</v>
      </c>
      <c r="Q889">
        <f>--(Table1[[#This Row],[Patient Waittime]]&lt;=30)</f>
        <v>1</v>
      </c>
      <c r="R889">
        <f>--Table1[[#This Row],[Patient Admission Flag]]</f>
        <v>1</v>
      </c>
      <c r="S889">
        <f>--AND(Table1[[#This Row],[WithinTarget]]=1,Table1[[#This Row],[Patient Satisfaction Score]]&gt;=7)</f>
        <v>0</v>
      </c>
      <c r="T889" t="str">
        <f>IF(LEFT(Table1[[#This Row],[Patient Gender]],1)="F","Female","Male")</f>
        <v>Female</v>
      </c>
    </row>
    <row r="890" spans="1:20" x14ac:dyDescent="0.3">
      <c r="A890" t="s">
        <v>994</v>
      </c>
      <c r="B890" s="1">
        <v>45040.822222222225</v>
      </c>
      <c r="C890" t="s">
        <v>13</v>
      </c>
      <c r="D890">
        <v>63</v>
      </c>
      <c r="E890" t="s">
        <v>10</v>
      </c>
      <c r="F890" t="s">
        <v>15</v>
      </c>
      <c r="G890" t="b">
        <v>0</v>
      </c>
      <c r="H890">
        <v>1</v>
      </c>
      <c r="I890">
        <v>26</v>
      </c>
      <c r="J890" t="b">
        <v>0</v>
      </c>
      <c r="K890">
        <f>YEAR(Table1[[#This Row],[Patient Admission Date]])</f>
        <v>2023</v>
      </c>
      <c r="L890" t="str">
        <f>TEXT(Table1[[#This Row],[Patient Admission Date]],"mmm")</f>
        <v>Apr</v>
      </c>
      <c r="M890" t="str">
        <f>TEXT(Table1[[#This Row],[Patient Admission Date]],"ddd")</f>
        <v>Mon</v>
      </c>
      <c r="N890" t="str">
        <f>TEXT(INT(HOUR(Table1[[#This Row],[Patient Admission Date]])/3)*3,"00")&amp;"-"&amp;TEXT(INT(HOUR(Table1[[#This Row],[Patient Admission Date]])/3)*3+3,"00")</f>
        <v>18-21</v>
      </c>
      <c r="O890" t="str" cm="1">
        <f t="array" ref="O890">_xlfn.IFS(Table1[[#This Row],[Patient Age]]&lt;=14,"0-14",Table1[[#This Row],[Patient Age]]&lt;=29,"15-29",Table1[[#This Row],[Patient Age]]&lt;=44,"30-44",Table1[[#This Row],[Patient Age]]&lt;=59,"45-59",Table1[[#This Row],[Patient Age]]&lt;=74,"60-74",TRUE,"75+")</f>
        <v>60-74</v>
      </c>
      <c r="P890" t="str" cm="1">
        <f t="array" ref="P890">_xlfn.IFS(Table1[[#This Row],[Patient Waittime]]&lt;=15,"0-15",Table1[[#This Row],[Patient Waittime]]&lt;=30,"16-30",Table1[[#This Row],[Patient Waittime]]&lt;=45,"31-45",Table1[[#This Row],[Patient Waittime]]&lt;=60,"46-60",TRUE,"60+")</f>
        <v>16-30</v>
      </c>
      <c r="Q890">
        <f>--(Table1[[#This Row],[Patient Waittime]]&lt;=30)</f>
        <v>1</v>
      </c>
      <c r="R890">
        <f>--Table1[[#This Row],[Patient Admission Flag]]</f>
        <v>0</v>
      </c>
      <c r="S890">
        <f>--AND(Table1[[#This Row],[WithinTarget]]=1,Table1[[#This Row],[Patient Satisfaction Score]]&gt;=7)</f>
        <v>0</v>
      </c>
      <c r="T890" t="str">
        <f>IF(LEFT(Table1[[#This Row],[Patient Gender]],1)="F","Female","Male")</f>
        <v>Female</v>
      </c>
    </row>
    <row r="891" spans="1:20" x14ac:dyDescent="0.3">
      <c r="A891" t="s">
        <v>995</v>
      </c>
      <c r="B891" s="1">
        <v>45493.42083333333</v>
      </c>
      <c r="C891" t="s">
        <v>13</v>
      </c>
      <c r="D891">
        <v>14</v>
      </c>
      <c r="E891" t="s">
        <v>14</v>
      </c>
      <c r="F891" t="s">
        <v>11</v>
      </c>
      <c r="G891" t="b">
        <v>1</v>
      </c>
      <c r="I891">
        <v>35</v>
      </c>
      <c r="J891" t="b">
        <v>1</v>
      </c>
      <c r="K891">
        <f>YEAR(Table1[[#This Row],[Patient Admission Date]])</f>
        <v>2024</v>
      </c>
      <c r="L891" t="str">
        <f>TEXT(Table1[[#This Row],[Patient Admission Date]],"mmm")</f>
        <v>Jul</v>
      </c>
      <c r="M891" t="str">
        <f>TEXT(Table1[[#This Row],[Patient Admission Date]],"ddd")</f>
        <v>Sat</v>
      </c>
      <c r="N891" t="str">
        <f>TEXT(INT(HOUR(Table1[[#This Row],[Patient Admission Date]])/3)*3,"00")&amp;"-"&amp;TEXT(INT(HOUR(Table1[[#This Row],[Patient Admission Date]])/3)*3+3,"00")</f>
        <v>09-12</v>
      </c>
      <c r="O891" t="str" cm="1">
        <f t="array" ref="O891">_xlfn.IFS(Table1[[#This Row],[Patient Age]]&lt;=14,"0-14",Table1[[#This Row],[Patient Age]]&lt;=29,"15-29",Table1[[#This Row],[Patient Age]]&lt;=44,"30-44",Table1[[#This Row],[Patient Age]]&lt;=59,"45-59",Table1[[#This Row],[Patient Age]]&lt;=74,"60-74",TRUE,"75+")</f>
        <v>0-14</v>
      </c>
      <c r="P891" t="str" cm="1">
        <f t="array" ref="P891">_xlfn.IFS(Table1[[#This Row],[Patient Waittime]]&lt;=15,"0-15",Table1[[#This Row],[Patient Waittime]]&lt;=30,"16-30",Table1[[#This Row],[Patient Waittime]]&lt;=45,"31-45",Table1[[#This Row],[Patient Waittime]]&lt;=60,"46-60",TRUE,"60+")</f>
        <v>31-45</v>
      </c>
      <c r="Q891">
        <f>--(Table1[[#This Row],[Patient Waittime]]&lt;=30)</f>
        <v>0</v>
      </c>
      <c r="R891">
        <f>--Table1[[#This Row],[Patient Admission Flag]]</f>
        <v>1</v>
      </c>
      <c r="S891">
        <f>--AND(Table1[[#This Row],[WithinTarget]]=1,Table1[[#This Row],[Patient Satisfaction Score]]&gt;=7)</f>
        <v>0</v>
      </c>
      <c r="T891" t="str">
        <f>IF(LEFT(Table1[[#This Row],[Patient Gender]],1)="F","Female","Male")</f>
        <v>Female</v>
      </c>
    </row>
    <row r="892" spans="1:20" x14ac:dyDescent="0.3">
      <c r="A892" t="s">
        <v>996</v>
      </c>
      <c r="B892" s="1">
        <v>45536.586111111108</v>
      </c>
      <c r="C892" t="s">
        <v>13</v>
      </c>
      <c r="D892">
        <v>44</v>
      </c>
      <c r="E892" t="s">
        <v>21</v>
      </c>
      <c r="F892" t="s">
        <v>11</v>
      </c>
      <c r="G892" t="b">
        <v>0</v>
      </c>
      <c r="H892">
        <v>7</v>
      </c>
      <c r="I892">
        <v>36</v>
      </c>
      <c r="J892" t="b">
        <v>0</v>
      </c>
      <c r="K892">
        <f>YEAR(Table1[[#This Row],[Patient Admission Date]])</f>
        <v>2024</v>
      </c>
      <c r="L892" t="str">
        <f>TEXT(Table1[[#This Row],[Patient Admission Date]],"mmm")</f>
        <v>Sep</v>
      </c>
      <c r="M892" t="str">
        <f>TEXT(Table1[[#This Row],[Patient Admission Date]],"ddd")</f>
        <v>Sun</v>
      </c>
      <c r="N892" t="str">
        <f>TEXT(INT(HOUR(Table1[[#This Row],[Patient Admission Date]])/3)*3,"00")&amp;"-"&amp;TEXT(INT(HOUR(Table1[[#This Row],[Patient Admission Date]])/3)*3+3,"00")</f>
        <v>12-15</v>
      </c>
      <c r="O892" t="str" cm="1">
        <f t="array" ref="O892">_xlfn.IFS(Table1[[#This Row],[Patient Age]]&lt;=14,"0-14",Table1[[#This Row],[Patient Age]]&lt;=29,"15-29",Table1[[#This Row],[Patient Age]]&lt;=44,"30-44",Table1[[#This Row],[Patient Age]]&lt;=59,"45-59",Table1[[#This Row],[Patient Age]]&lt;=74,"60-74",TRUE,"75+")</f>
        <v>30-44</v>
      </c>
      <c r="P892" t="str" cm="1">
        <f t="array" ref="P892">_xlfn.IFS(Table1[[#This Row],[Patient Waittime]]&lt;=15,"0-15",Table1[[#This Row],[Patient Waittime]]&lt;=30,"16-30",Table1[[#This Row],[Patient Waittime]]&lt;=45,"31-45",Table1[[#This Row],[Patient Waittime]]&lt;=60,"46-60",TRUE,"60+")</f>
        <v>31-45</v>
      </c>
      <c r="Q892">
        <f>--(Table1[[#This Row],[Patient Waittime]]&lt;=30)</f>
        <v>0</v>
      </c>
      <c r="R892">
        <f>--Table1[[#This Row],[Patient Admission Flag]]</f>
        <v>0</v>
      </c>
      <c r="S892">
        <f>--AND(Table1[[#This Row],[WithinTarget]]=1,Table1[[#This Row],[Patient Satisfaction Score]]&gt;=7)</f>
        <v>0</v>
      </c>
      <c r="T892" t="str">
        <f>IF(LEFT(Table1[[#This Row],[Patient Gender]],1)="F","Female","Male")</f>
        <v>Female</v>
      </c>
    </row>
    <row r="893" spans="1:20" x14ac:dyDescent="0.3">
      <c r="A893" t="s">
        <v>997</v>
      </c>
      <c r="B893" s="1">
        <v>45479.451388888891</v>
      </c>
      <c r="C893" t="s">
        <v>9</v>
      </c>
      <c r="D893">
        <v>40</v>
      </c>
      <c r="E893" t="s">
        <v>14</v>
      </c>
      <c r="F893" t="s">
        <v>23</v>
      </c>
      <c r="G893" t="b">
        <v>0</v>
      </c>
      <c r="H893">
        <v>2</v>
      </c>
      <c r="I893">
        <v>50</v>
      </c>
      <c r="J893" t="b">
        <v>0</v>
      </c>
      <c r="K893">
        <f>YEAR(Table1[[#This Row],[Patient Admission Date]])</f>
        <v>2024</v>
      </c>
      <c r="L893" t="str">
        <f>TEXT(Table1[[#This Row],[Patient Admission Date]],"mmm")</f>
        <v>Jul</v>
      </c>
      <c r="M893" t="str">
        <f>TEXT(Table1[[#This Row],[Patient Admission Date]],"ddd")</f>
        <v>Sat</v>
      </c>
      <c r="N893" t="str">
        <f>TEXT(INT(HOUR(Table1[[#This Row],[Patient Admission Date]])/3)*3,"00")&amp;"-"&amp;TEXT(INT(HOUR(Table1[[#This Row],[Patient Admission Date]])/3)*3+3,"00")</f>
        <v>09-12</v>
      </c>
      <c r="O893" t="str" cm="1">
        <f t="array" ref="O893">_xlfn.IFS(Table1[[#This Row],[Patient Age]]&lt;=14,"0-14",Table1[[#This Row],[Patient Age]]&lt;=29,"15-29",Table1[[#This Row],[Patient Age]]&lt;=44,"30-44",Table1[[#This Row],[Patient Age]]&lt;=59,"45-59",Table1[[#This Row],[Patient Age]]&lt;=74,"60-74",TRUE,"75+")</f>
        <v>30-44</v>
      </c>
      <c r="P893" t="str" cm="1">
        <f t="array" ref="P893">_xlfn.IFS(Table1[[#This Row],[Patient Waittime]]&lt;=15,"0-15",Table1[[#This Row],[Patient Waittime]]&lt;=30,"16-30",Table1[[#This Row],[Patient Waittime]]&lt;=45,"31-45",Table1[[#This Row],[Patient Waittime]]&lt;=60,"46-60",TRUE,"60+")</f>
        <v>46-60</v>
      </c>
      <c r="Q893">
        <f>--(Table1[[#This Row],[Patient Waittime]]&lt;=30)</f>
        <v>0</v>
      </c>
      <c r="R893">
        <f>--Table1[[#This Row],[Patient Admission Flag]]</f>
        <v>0</v>
      </c>
      <c r="S893">
        <f>--AND(Table1[[#This Row],[WithinTarget]]=1,Table1[[#This Row],[Patient Satisfaction Score]]&gt;=7)</f>
        <v>0</v>
      </c>
      <c r="T893" t="str">
        <f>IF(LEFT(Table1[[#This Row],[Patient Gender]],1)="F","Female","Male")</f>
        <v>Male</v>
      </c>
    </row>
    <row r="894" spans="1:20" x14ac:dyDescent="0.3">
      <c r="A894" t="s">
        <v>998</v>
      </c>
      <c r="B894" s="1">
        <v>45539.576388888891</v>
      </c>
      <c r="C894" t="s">
        <v>13</v>
      </c>
      <c r="D894">
        <v>15</v>
      </c>
      <c r="E894" t="s">
        <v>18</v>
      </c>
      <c r="F894" t="s">
        <v>11</v>
      </c>
      <c r="G894" t="b">
        <v>1</v>
      </c>
      <c r="I894">
        <v>11</v>
      </c>
      <c r="J894" t="b">
        <v>1</v>
      </c>
      <c r="K894">
        <f>YEAR(Table1[[#This Row],[Patient Admission Date]])</f>
        <v>2024</v>
      </c>
      <c r="L894" t="str">
        <f>TEXT(Table1[[#This Row],[Patient Admission Date]],"mmm")</f>
        <v>Sep</v>
      </c>
      <c r="M894" t="str">
        <f>TEXT(Table1[[#This Row],[Patient Admission Date]],"ddd")</f>
        <v>Wed</v>
      </c>
      <c r="N894" t="str">
        <f>TEXT(INT(HOUR(Table1[[#This Row],[Patient Admission Date]])/3)*3,"00")&amp;"-"&amp;TEXT(INT(HOUR(Table1[[#This Row],[Patient Admission Date]])/3)*3+3,"00")</f>
        <v>12-15</v>
      </c>
      <c r="O894" t="str" cm="1">
        <f t="array" ref="O894">_xlfn.IFS(Table1[[#This Row],[Patient Age]]&lt;=14,"0-14",Table1[[#This Row],[Patient Age]]&lt;=29,"15-29",Table1[[#This Row],[Patient Age]]&lt;=44,"30-44",Table1[[#This Row],[Patient Age]]&lt;=59,"45-59",Table1[[#This Row],[Patient Age]]&lt;=74,"60-74",TRUE,"75+")</f>
        <v>15-29</v>
      </c>
      <c r="P894" t="str" cm="1">
        <f t="array" ref="P894">_xlfn.IFS(Table1[[#This Row],[Patient Waittime]]&lt;=15,"0-15",Table1[[#This Row],[Patient Waittime]]&lt;=30,"16-30",Table1[[#This Row],[Patient Waittime]]&lt;=45,"31-45",Table1[[#This Row],[Patient Waittime]]&lt;=60,"46-60",TRUE,"60+")</f>
        <v>0-15</v>
      </c>
      <c r="Q894">
        <f>--(Table1[[#This Row],[Patient Waittime]]&lt;=30)</f>
        <v>1</v>
      </c>
      <c r="R894">
        <f>--Table1[[#This Row],[Patient Admission Flag]]</f>
        <v>1</v>
      </c>
      <c r="S894">
        <f>--AND(Table1[[#This Row],[WithinTarget]]=1,Table1[[#This Row],[Patient Satisfaction Score]]&gt;=7)</f>
        <v>0</v>
      </c>
      <c r="T894" t="str">
        <f>IF(LEFT(Table1[[#This Row],[Patient Gender]],1)="F","Female","Male")</f>
        <v>Female</v>
      </c>
    </row>
    <row r="895" spans="1:20" x14ac:dyDescent="0.3">
      <c r="A895" t="s">
        <v>999</v>
      </c>
      <c r="B895" s="1">
        <v>45428.086805555555</v>
      </c>
      <c r="C895" t="s">
        <v>13</v>
      </c>
      <c r="D895">
        <v>39</v>
      </c>
      <c r="E895" t="s">
        <v>14</v>
      </c>
      <c r="F895" t="s">
        <v>11</v>
      </c>
      <c r="G895" t="b">
        <v>1</v>
      </c>
      <c r="I895">
        <v>15</v>
      </c>
      <c r="J895" t="b">
        <v>1</v>
      </c>
      <c r="K895">
        <f>YEAR(Table1[[#This Row],[Patient Admission Date]])</f>
        <v>2024</v>
      </c>
      <c r="L895" t="str">
        <f>TEXT(Table1[[#This Row],[Patient Admission Date]],"mmm")</f>
        <v>May</v>
      </c>
      <c r="M895" t="str">
        <f>TEXT(Table1[[#This Row],[Patient Admission Date]],"ddd")</f>
        <v>Thu</v>
      </c>
      <c r="N895" t="str">
        <f>TEXT(INT(HOUR(Table1[[#This Row],[Patient Admission Date]])/3)*3,"00")&amp;"-"&amp;TEXT(INT(HOUR(Table1[[#This Row],[Patient Admission Date]])/3)*3+3,"00")</f>
        <v>00-03</v>
      </c>
      <c r="O895" t="str" cm="1">
        <f t="array" ref="O895">_xlfn.IFS(Table1[[#This Row],[Patient Age]]&lt;=14,"0-14",Table1[[#This Row],[Patient Age]]&lt;=29,"15-29",Table1[[#This Row],[Patient Age]]&lt;=44,"30-44",Table1[[#This Row],[Patient Age]]&lt;=59,"45-59",Table1[[#This Row],[Patient Age]]&lt;=74,"60-74",TRUE,"75+")</f>
        <v>30-44</v>
      </c>
      <c r="P895" t="str" cm="1">
        <f t="array" ref="P895">_xlfn.IFS(Table1[[#This Row],[Patient Waittime]]&lt;=15,"0-15",Table1[[#This Row],[Patient Waittime]]&lt;=30,"16-30",Table1[[#This Row],[Patient Waittime]]&lt;=45,"31-45",Table1[[#This Row],[Patient Waittime]]&lt;=60,"46-60",TRUE,"60+")</f>
        <v>0-15</v>
      </c>
      <c r="Q895">
        <f>--(Table1[[#This Row],[Patient Waittime]]&lt;=30)</f>
        <v>1</v>
      </c>
      <c r="R895">
        <f>--Table1[[#This Row],[Patient Admission Flag]]</f>
        <v>1</v>
      </c>
      <c r="S895">
        <f>--AND(Table1[[#This Row],[WithinTarget]]=1,Table1[[#This Row],[Patient Satisfaction Score]]&gt;=7)</f>
        <v>0</v>
      </c>
      <c r="T895" t="str">
        <f>IF(LEFT(Table1[[#This Row],[Patient Gender]],1)="F","Female","Male")</f>
        <v>Female</v>
      </c>
    </row>
    <row r="896" spans="1:20" x14ac:dyDescent="0.3">
      <c r="A896" t="s">
        <v>1000</v>
      </c>
      <c r="B896" s="1">
        <v>45206.214583333334</v>
      </c>
      <c r="C896" t="s">
        <v>13</v>
      </c>
      <c r="D896">
        <v>43</v>
      </c>
      <c r="E896" t="s">
        <v>14</v>
      </c>
      <c r="F896" t="s">
        <v>11</v>
      </c>
      <c r="G896" t="b">
        <v>0</v>
      </c>
      <c r="H896">
        <v>8</v>
      </c>
      <c r="I896">
        <v>12</v>
      </c>
      <c r="J896" t="b">
        <v>0</v>
      </c>
      <c r="K896">
        <f>YEAR(Table1[[#This Row],[Patient Admission Date]])</f>
        <v>2023</v>
      </c>
      <c r="L896" t="str">
        <f>TEXT(Table1[[#This Row],[Patient Admission Date]],"mmm")</f>
        <v>Oct</v>
      </c>
      <c r="M896" t="str">
        <f>TEXT(Table1[[#This Row],[Patient Admission Date]],"ddd")</f>
        <v>Sat</v>
      </c>
      <c r="N896" t="str">
        <f>TEXT(INT(HOUR(Table1[[#This Row],[Patient Admission Date]])/3)*3,"00")&amp;"-"&amp;TEXT(INT(HOUR(Table1[[#This Row],[Patient Admission Date]])/3)*3+3,"00")</f>
        <v>03-06</v>
      </c>
      <c r="O896" t="str" cm="1">
        <f t="array" ref="O896">_xlfn.IFS(Table1[[#This Row],[Patient Age]]&lt;=14,"0-14",Table1[[#This Row],[Patient Age]]&lt;=29,"15-29",Table1[[#This Row],[Patient Age]]&lt;=44,"30-44",Table1[[#This Row],[Patient Age]]&lt;=59,"45-59",Table1[[#This Row],[Patient Age]]&lt;=74,"60-74",TRUE,"75+")</f>
        <v>30-44</v>
      </c>
      <c r="P896" t="str" cm="1">
        <f t="array" ref="P896">_xlfn.IFS(Table1[[#This Row],[Patient Waittime]]&lt;=15,"0-15",Table1[[#This Row],[Patient Waittime]]&lt;=30,"16-30",Table1[[#This Row],[Patient Waittime]]&lt;=45,"31-45",Table1[[#This Row],[Patient Waittime]]&lt;=60,"46-60",TRUE,"60+")</f>
        <v>0-15</v>
      </c>
      <c r="Q896">
        <f>--(Table1[[#This Row],[Patient Waittime]]&lt;=30)</f>
        <v>1</v>
      </c>
      <c r="R896">
        <f>--Table1[[#This Row],[Patient Admission Flag]]</f>
        <v>0</v>
      </c>
      <c r="S896">
        <f>--AND(Table1[[#This Row],[WithinTarget]]=1,Table1[[#This Row],[Patient Satisfaction Score]]&gt;=7)</f>
        <v>1</v>
      </c>
      <c r="T896" t="str">
        <f>IF(LEFT(Table1[[#This Row],[Patient Gender]],1)="F","Female","Male")</f>
        <v>Female</v>
      </c>
    </row>
    <row r="897" spans="1:20" x14ac:dyDescent="0.3">
      <c r="A897" t="s">
        <v>1001</v>
      </c>
      <c r="B897" s="1">
        <v>45446.220138888886</v>
      </c>
      <c r="C897" t="s">
        <v>13</v>
      </c>
      <c r="D897">
        <v>31</v>
      </c>
      <c r="E897" t="s">
        <v>19</v>
      </c>
      <c r="F897" t="s">
        <v>11</v>
      </c>
      <c r="G897" t="b">
        <v>1</v>
      </c>
      <c r="I897">
        <v>47</v>
      </c>
      <c r="J897" t="b">
        <v>1</v>
      </c>
      <c r="K897">
        <f>YEAR(Table1[[#This Row],[Patient Admission Date]])</f>
        <v>2024</v>
      </c>
      <c r="L897" t="str">
        <f>TEXT(Table1[[#This Row],[Patient Admission Date]],"mmm")</f>
        <v>Jun</v>
      </c>
      <c r="M897" t="str">
        <f>TEXT(Table1[[#This Row],[Patient Admission Date]],"ddd")</f>
        <v>Mon</v>
      </c>
      <c r="N897" t="str">
        <f>TEXT(INT(HOUR(Table1[[#This Row],[Patient Admission Date]])/3)*3,"00")&amp;"-"&amp;TEXT(INT(HOUR(Table1[[#This Row],[Patient Admission Date]])/3)*3+3,"00")</f>
        <v>03-06</v>
      </c>
      <c r="O897" t="str" cm="1">
        <f t="array" ref="O897">_xlfn.IFS(Table1[[#This Row],[Patient Age]]&lt;=14,"0-14",Table1[[#This Row],[Patient Age]]&lt;=29,"15-29",Table1[[#This Row],[Patient Age]]&lt;=44,"30-44",Table1[[#This Row],[Patient Age]]&lt;=59,"45-59",Table1[[#This Row],[Patient Age]]&lt;=74,"60-74",TRUE,"75+")</f>
        <v>30-44</v>
      </c>
      <c r="P897" t="str" cm="1">
        <f t="array" ref="P897">_xlfn.IFS(Table1[[#This Row],[Patient Waittime]]&lt;=15,"0-15",Table1[[#This Row],[Patient Waittime]]&lt;=30,"16-30",Table1[[#This Row],[Patient Waittime]]&lt;=45,"31-45",Table1[[#This Row],[Patient Waittime]]&lt;=60,"46-60",TRUE,"60+")</f>
        <v>46-60</v>
      </c>
      <c r="Q897">
        <f>--(Table1[[#This Row],[Patient Waittime]]&lt;=30)</f>
        <v>0</v>
      </c>
      <c r="R897">
        <f>--Table1[[#This Row],[Patient Admission Flag]]</f>
        <v>1</v>
      </c>
      <c r="S897">
        <f>--AND(Table1[[#This Row],[WithinTarget]]=1,Table1[[#This Row],[Patient Satisfaction Score]]&gt;=7)</f>
        <v>0</v>
      </c>
      <c r="T897" t="str">
        <f>IF(LEFT(Table1[[#This Row],[Patient Gender]],1)="F","Female","Male")</f>
        <v>Female</v>
      </c>
    </row>
    <row r="898" spans="1:20" x14ac:dyDescent="0.3">
      <c r="A898" t="s">
        <v>1002</v>
      </c>
      <c r="B898" s="1">
        <v>45473.640972222223</v>
      </c>
      <c r="C898" t="s">
        <v>9</v>
      </c>
      <c r="D898">
        <v>65</v>
      </c>
      <c r="E898" t="s">
        <v>10</v>
      </c>
      <c r="F898" t="s">
        <v>11</v>
      </c>
      <c r="G898" t="b">
        <v>0</v>
      </c>
      <c r="I898">
        <v>54</v>
      </c>
      <c r="J898" t="b">
        <v>0</v>
      </c>
      <c r="K898">
        <f>YEAR(Table1[[#This Row],[Patient Admission Date]])</f>
        <v>2024</v>
      </c>
      <c r="L898" t="str">
        <f>TEXT(Table1[[#This Row],[Patient Admission Date]],"mmm")</f>
        <v>Jun</v>
      </c>
      <c r="M898" t="str">
        <f>TEXT(Table1[[#This Row],[Patient Admission Date]],"ddd")</f>
        <v>Sun</v>
      </c>
      <c r="N898" t="str">
        <f>TEXT(INT(HOUR(Table1[[#This Row],[Patient Admission Date]])/3)*3,"00")&amp;"-"&amp;TEXT(INT(HOUR(Table1[[#This Row],[Patient Admission Date]])/3)*3+3,"00")</f>
        <v>15-18</v>
      </c>
      <c r="O898" t="str" cm="1">
        <f t="array" ref="O898">_xlfn.IFS(Table1[[#This Row],[Patient Age]]&lt;=14,"0-14",Table1[[#This Row],[Patient Age]]&lt;=29,"15-29",Table1[[#This Row],[Patient Age]]&lt;=44,"30-44",Table1[[#This Row],[Patient Age]]&lt;=59,"45-59",Table1[[#This Row],[Patient Age]]&lt;=74,"60-74",TRUE,"75+")</f>
        <v>60-74</v>
      </c>
      <c r="P898" t="str" cm="1">
        <f t="array" ref="P898">_xlfn.IFS(Table1[[#This Row],[Patient Waittime]]&lt;=15,"0-15",Table1[[#This Row],[Patient Waittime]]&lt;=30,"16-30",Table1[[#This Row],[Patient Waittime]]&lt;=45,"31-45",Table1[[#This Row],[Patient Waittime]]&lt;=60,"46-60",TRUE,"60+")</f>
        <v>46-60</v>
      </c>
      <c r="Q898">
        <f>--(Table1[[#This Row],[Patient Waittime]]&lt;=30)</f>
        <v>0</v>
      </c>
      <c r="R898">
        <f>--Table1[[#This Row],[Patient Admission Flag]]</f>
        <v>0</v>
      </c>
      <c r="S898">
        <f>--AND(Table1[[#This Row],[WithinTarget]]=1,Table1[[#This Row],[Patient Satisfaction Score]]&gt;=7)</f>
        <v>0</v>
      </c>
      <c r="T898" t="str">
        <f>IF(LEFT(Table1[[#This Row],[Patient Gender]],1)="F","Female","Male")</f>
        <v>Male</v>
      </c>
    </row>
    <row r="899" spans="1:20" x14ac:dyDescent="0.3">
      <c r="A899" t="s">
        <v>1003</v>
      </c>
      <c r="B899" s="1">
        <v>45526.319444444445</v>
      </c>
      <c r="C899" t="s">
        <v>9</v>
      </c>
      <c r="D899">
        <v>37</v>
      </c>
      <c r="E899" t="s">
        <v>19</v>
      </c>
      <c r="F899" t="s">
        <v>11</v>
      </c>
      <c r="G899" t="b">
        <v>1</v>
      </c>
      <c r="I899">
        <v>13</v>
      </c>
      <c r="J899" t="b">
        <v>1</v>
      </c>
      <c r="K899">
        <f>YEAR(Table1[[#This Row],[Patient Admission Date]])</f>
        <v>2024</v>
      </c>
      <c r="L899" t="str">
        <f>TEXT(Table1[[#This Row],[Patient Admission Date]],"mmm")</f>
        <v>Aug</v>
      </c>
      <c r="M899" t="str">
        <f>TEXT(Table1[[#This Row],[Patient Admission Date]],"ddd")</f>
        <v>Thu</v>
      </c>
      <c r="N899" t="str">
        <f>TEXT(INT(HOUR(Table1[[#This Row],[Patient Admission Date]])/3)*3,"00")&amp;"-"&amp;TEXT(INT(HOUR(Table1[[#This Row],[Patient Admission Date]])/3)*3+3,"00")</f>
        <v>06-09</v>
      </c>
      <c r="O899" t="str" cm="1">
        <f t="array" ref="O899">_xlfn.IFS(Table1[[#This Row],[Patient Age]]&lt;=14,"0-14",Table1[[#This Row],[Patient Age]]&lt;=29,"15-29",Table1[[#This Row],[Patient Age]]&lt;=44,"30-44",Table1[[#This Row],[Patient Age]]&lt;=59,"45-59",Table1[[#This Row],[Patient Age]]&lt;=74,"60-74",TRUE,"75+")</f>
        <v>30-44</v>
      </c>
      <c r="P899" t="str" cm="1">
        <f t="array" ref="P899">_xlfn.IFS(Table1[[#This Row],[Patient Waittime]]&lt;=15,"0-15",Table1[[#This Row],[Patient Waittime]]&lt;=30,"16-30",Table1[[#This Row],[Patient Waittime]]&lt;=45,"31-45",Table1[[#This Row],[Patient Waittime]]&lt;=60,"46-60",TRUE,"60+")</f>
        <v>0-15</v>
      </c>
      <c r="Q899">
        <f>--(Table1[[#This Row],[Patient Waittime]]&lt;=30)</f>
        <v>1</v>
      </c>
      <c r="R899">
        <f>--Table1[[#This Row],[Patient Admission Flag]]</f>
        <v>1</v>
      </c>
      <c r="S899">
        <f>--AND(Table1[[#This Row],[WithinTarget]]=1,Table1[[#This Row],[Patient Satisfaction Score]]&gt;=7)</f>
        <v>0</v>
      </c>
      <c r="T899" t="str">
        <f>IF(LEFT(Table1[[#This Row],[Patient Gender]],1)="F","Female","Male")</f>
        <v>Male</v>
      </c>
    </row>
    <row r="900" spans="1:20" x14ac:dyDescent="0.3">
      <c r="A900" t="s">
        <v>1004</v>
      </c>
      <c r="B900" s="1">
        <v>45474.207638888889</v>
      </c>
      <c r="C900" t="s">
        <v>13</v>
      </c>
      <c r="D900">
        <v>50</v>
      </c>
      <c r="E900" t="s">
        <v>10</v>
      </c>
      <c r="F900" t="s">
        <v>11</v>
      </c>
      <c r="G900" t="b">
        <v>0</v>
      </c>
      <c r="I900">
        <v>60</v>
      </c>
      <c r="J900" t="b">
        <v>0</v>
      </c>
      <c r="K900">
        <f>YEAR(Table1[[#This Row],[Patient Admission Date]])</f>
        <v>2024</v>
      </c>
      <c r="L900" t="str">
        <f>TEXT(Table1[[#This Row],[Patient Admission Date]],"mmm")</f>
        <v>Jul</v>
      </c>
      <c r="M900" t="str">
        <f>TEXT(Table1[[#This Row],[Patient Admission Date]],"ddd")</f>
        <v>Mon</v>
      </c>
      <c r="N900" t="str">
        <f>TEXT(INT(HOUR(Table1[[#This Row],[Patient Admission Date]])/3)*3,"00")&amp;"-"&amp;TEXT(INT(HOUR(Table1[[#This Row],[Patient Admission Date]])/3)*3+3,"00")</f>
        <v>03-06</v>
      </c>
      <c r="O900" t="str" cm="1">
        <f t="array" ref="O900">_xlfn.IFS(Table1[[#This Row],[Patient Age]]&lt;=14,"0-14",Table1[[#This Row],[Patient Age]]&lt;=29,"15-29",Table1[[#This Row],[Patient Age]]&lt;=44,"30-44",Table1[[#This Row],[Patient Age]]&lt;=59,"45-59",Table1[[#This Row],[Patient Age]]&lt;=74,"60-74",TRUE,"75+")</f>
        <v>45-59</v>
      </c>
      <c r="P900" t="str" cm="1">
        <f t="array" ref="P900">_xlfn.IFS(Table1[[#This Row],[Patient Waittime]]&lt;=15,"0-15",Table1[[#This Row],[Patient Waittime]]&lt;=30,"16-30",Table1[[#This Row],[Patient Waittime]]&lt;=45,"31-45",Table1[[#This Row],[Patient Waittime]]&lt;=60,"46-60",TRUE,"60+")</f>
        <v>46-60</v>
      </c>
      <c r="Q900">
        <f>--(Table1[[#This Row],[Patient Waittime]]&lt;=30)</f>
        <v>0</v>
      </c>
      <c r="R900">
        <f>--Table1[[#This Row],[Patient Admission Flag]]</f>
        <v>0</v>
      </c>
      <c r="S900">
        <f>--AND(Table1[[#This Row],[WithinTarget]]=1,Table1[[#This Row],[Patient Satisfaction Score]]&gt;=7)</f>
        <v>0</v>
      </c>
      <c r="T900" t="str">
        <f>IF(LEFT(Table1[[#This Row],[Patient Gender]],1)="F","Female","Male")</f>
        <v>Female</v>
      </c>
    </row>
    <row r="901" spans="1:20" x14ac:dyDescent="0.3">
      <c r="A901" t="s">
        <v>1005</v>
      </c>
      <c r="B901" s="1">
        <v>45063.145138888889</v>
      </c>
      <c r="C901" t="s">
        <v>13</v>
      </c>
      <c r="D901">
        <v>33</v>
      </c>
      <c r="E901" t="s">
        <v>12</v>
      </c>
      <c r="F901" t="s">
        <v>11</v>
      </c>
      <c r="G901" t="b">
        <v>0</v>
      </c>
      <c r="I901">
        <v>14</v>
      </c>
      <c r="J901" t="b">
        <v>0</v>
      </c>
      <c r="K901">
        <f>YEAR(Table1[[#This Row],[Patient Admission Date]])</f>
        <v>2023</v>
      </c>
      <c r="L901" t="str">
        <f>TEXT(Table1[[#This Row],[Patient Admission Date]],"mmm")</f>
        <v>May</v>
      </c>
      <c r="M901" t="str">
        <f>TEXT(Table1[[#This Row],[Patient Admission Date]],"ddd")</f>
        <v>Wed</v>
      </c>
      <c r="N901" t="str">
        <f>TEXT(INT(HOUR(Table1[[#This Row],[Patient Admission Date]])/3)*3,"00")&amp;"-"&amp;TEXT(INT(HOUR(Table1[[#This Row],[Patient Admission Date]])/3)*3+3,"00")</f>
        <v>03-06</v>
      </c>
      <c r="O901" t="str" cm="1">
        <f t="array" ref="O901">_xlfn.IFS(Table1[[#This Row],[Patient Age]]&lt;=14,"0-14",Table1[[#This Row],[Patient Age]]&lt;=29,"15-29",Table1[[#This Row],[Patient Age]]&lt;=44,"30-44",Table1[[#This Row],[Patient Age]]&lt;=59,"45-59",Table1[[#This Row],[Patient Age]]&lt;=74,"60-74",TRUE,"75+")</f>
        <v>30-44</v>
      </c>
      <c r="P901" t="str" cm="1">
        <f t="array" ref="P901">_xlfn.IFS(Table1[[#This Row],[Patient Waittime]]&lt;=15,"0-15",Table1[[#This Row],[Patient Waittime]]&lt;=30,"16-30",Table1[[#This Row],[Patient Waittime]]&lt;=45,"31-45",Table1[[#This Row],[Patient Waittime]]&lt;=60,"46-60",TRUE,"60+")</f>
        <v>0-15</v>
      </c>
      <c r="Q901">
        <f>--(Table1[[#This Row],[Patient Waittime]]&lt;=30)</f>
        <v>1</v>
      </c>
      <c r="R901">
        <f>--Table1[[#This Row],[Patient Admission Flag]]</f>
        <v>0</v>
      </c>
      <c r="S901">
        <f>--AND(Table1[[#This Row],[WithinTarget]]=1,Table1[[#This Row],[Patient Satisfaction Score]]&gt;=7)</f>
        <v>0</v>
      </c>
      <c r="T901" t="str">
        <f>IF(LEFT(Table1[[#This Row],[Patient Gender]],1)="F","Female","Male")</f>
        <v>Female</v>
      </c>
    </row>
    <row r="902" spans="1:20" x14ac:dyDescent="0.3">
      <c r="A902" t="s">
        <v>1006</v>
      </c>
      <c r="B902" s="1">
        <v>45285.425000000003</v>
      </c>
      <c r="C902" t="s">
        <v>9</v>
      </c>
      <c r="D902">
        <v>33</v>
      </c>
      <c r="E902" t="s">
        <v>21</v>
      </c>
      <c r="F902" t="s">
        <v>27</v>
      </c>
      <c r="G902" t="b">
        <v>1</v>
      </c>
      <c r="H902">
        <v>1</v>
      </c>
      <c r="I902">
        <v>26</v>
      </c>
      <c r="J902" t="b">
        <v>1</v>
      </c>
      <c r="K902">
        <f>YEAR(Table1[[#This Row],[Patient Admission Date]])</f>
        <v>2023</v>
      </c>
      <c r="L902" t="str">
        <f>TEXT(Table1[[#This Row],[Patient Admission Date]],"mmm")</f>
        <v>Dec</v>
      </c>
      <c r="M902" t="str">
        <f>TEXT(Table1[[#This Row],[Patient Admission Date]],"ddd")</f>
        <v>Mon</v>
      </c>
      <c r="N902" t="str">
        <f>TEXT(INT(HOUR(Table1[[#This Row],[Patient Admission Date]])/3)*3,"00")&amp;"-"&amp;TEXT(INT(HOUR(Table1[[#This Row],[Patient Admission Date]])/3)*3+3,"00")</f>
        <v>09-12</v>
      </c>
      <c r="O902" t="str" cm="1">
        <f t="array" ref="O902">_xlfn.IFS(Table1[[#This Row],[Patient Age]]&lt;=14,"0-14",Table1[[#This Row],[Patient Age]]&lt;=29,"15-29",Table1[[#This Row],[Patient Age]]&lt;=44,"30-44",Table1[[#This Row],[Patient Age]]&lt;=59,"45-59",Table1[[#This Row],[Patient Age]]&lt;=74,"60-74",TRUE,"75+")</f>
        <v>30-44</v>
      </c>
      <c r="P902" t="str" cm="1">
        <f t="array" ref="P902">_xlfn.IFS(Table1[[#This Row],[Patient Waittime]]&lt;=15,"0-15",Table1[[#This Row],[Patient Waittime]]&lt;=30,"16-30",Table1[[#This Row],[Patient Waittime]]&lt;=45,"31-45",Table1[[#This Row],[Patient Waittime]]&lt;=60,"46-60",TRUE,"60+")</f>
        <v>16-30</v>
      </c>
      <c r="Q902">
        <f>--(Table1[[#This Row],[Patient Waittime]]&lt;=30)</f>
        <v>1</v>
      </c>
      <c r="R902">
        <f>--Table1[[#This Row],[Patient Admission Flag]]</f>
        <v>1</v>
      </c>
      <c r="S902">
        <f>--AND(Table1[[#This Row],[WithinTarget]]=1,Table1[[#This Row],[Patient Satisfaction Score]]&gt;=7)</f>
        <v>0</v>
      </c>
      <c r="T902" t="str">
        <f>IF(LEFT(Table1[[#This Row],[Patient Gender]],1)="F","Female","Male")</f>
        <v>Male</v>
      </c>
    </row>
    <row r="903" spans="1:20" x14ac:dyDescent="0.3">
      <c r="A903" t="s">
        <v>1007</v>
      </c>
      <c r="B903" s="1">
        <v>45405.29791666667</v>
      </c>
      <c r="C903" t="s">
        <v>9</v>
      </c>
      <c r="D903">
        <v>2</v>
      </c>
      <c r="E903" t="s">
        <v>19</v>
      </c>
      <c r="F903" t="s">
        <v>17</v>
      </c>
      <c r="G903" t="b">
        <v>0</v>
      </c>
      <c r="H903">
        <v>6</v>
      </c>
      <c r="I903">
        <v>47</v>
      </c>
      <c r="J903" t="b">
        <v>0</v>
      </c>
      <c r="K903">
        <f>YEAR(Table1[[#This Row],[Patient Admission Date]])</f>
        <v>2024</v>
      </c>
      <c r="L903" t="str">
        <f>TEXT(Table1[[#This Row],[Patient Admission Date]],"mmm")</f>
        <v>Apr</v>
      </c>
      <c r="M903" t="str">
        <f>TEXT(Table1[[#This Row],[Patient Admission Date]],"ddd")</f>
        <v>Tue</v>
      </c>
      <c r="N903" t="str">
        <f>TEXT(INT(HOUR(Table1[[#This Row],[Patient Admission Date]])/3)*3,"00")&amp;"-"&amp;TEXT(INT(HOUR(Table1[[#This Row],[Patient Admission Date]])/3)*3+3,"00")</f>
        <v>06-09</v>
      </c>
      <c r="O903" t="str" cm="1">
        <f t="array" ref="O903">_xlfn.IFS(Table1[[#This Row],[Patient Age]]&lt;=14,"0-14",Table1[[#This Row],[Patient Age]]&lt;=29,"15-29",Table1[[#This Row],[Patient Age]]&lt;=44,"30-44",Table1[[#This Row],[Patient Age]]&lt;=59,"45-59",Table1[[#This Row],[Patient Age]]&lt;=74,"60-74",TRUE,"75+")</f>
        <v>0-14</v>
      </c>
      <c r="P903" t="str" cm="1">
        <f t="array" ref="P903">_xlfn.IFS(Table1[[#This Row],[Patient Waittime]]&lt;=15,"0-15",Table1[[#This Row],[Patient Waittime]]&lt;=30,"16-30",Table1[[#This Row],[Patient Waittime]]&lt;=45,"31-45",Table1[[#This Row],[Patient Waittime]]&lt;=60,"46-60",TRUE,"60+")</f>
        <v>46-60</v>
      </c>
      <c r="Q903">
        <f>--(Table1[[#This Row],[Patient Waittime]]&lt;=30)</f>
        <v>0</v>
      </c>
      <c r="R903">
        <f>--Table1[[#This Row],[Patient Admission Flag]]</f>
        <v>0</v>
      </c>
      <c r="S903">
        <f>--AND(Table1[[#This Row],[WithinTarget]]=1,Table1[[#This Row],[Patient Satisfaction Score]]&gt;=7)</f>
        <v>0</v>
      </c>
      <c r="T903" t="str">
        <f>IF(LEFT(Table1[[#This Row],[Patient Gender]],1)="F","Female","Male")</f>
        <v>Male</v>
      </c>
    </row>
    <row r="904" spans="1:20" x14ac:dyDescent="0.3">
      <c r="A904" t="s">
        <v>1008</v>
      </c>
      <c r="B904" s="1">
        <v>45522.817361111112</v>
      </c>
      <c r="C904" t="s">
        <v>13</v>
      </c>
      <c r="D904">
        <v>48</v>
      </c>
      <c r="E904" t="s">
        <v>14</v>
      </c>
      <c r="F904" t="s">
        <v>11</v>
      </c>
      <c r="G904" t="b">
        <v>1</v>
      </c>
      <c r="H904">
        <v>4</v>
      </c>
      <c r="I904">
        <v>20</v>
      </c>
      <c r="J904" t="b">
        <v>1</v>
      </c>
      <c r="K904">
        <f>YEAR(Table1[[#This Row],[Patient Admission Date]])</f>
        <v>2024</v>
      </c>
      <c r="L904" t="str">
        <f>TEXT(Table1[[#This Row],[Patient Admission Date]],"mmm")</f>
        <v>Aug</v>
      </c>
      <c r="M904" t="str">
        <f>TEXT(Table1[[#This Row],[Patient Admission Date]],"ddd")</f>
        <v>Sun</v>
      </c>
      <c r="N904" t="str">
        <f>TEXT(INT(HOUR(Table1[[#This Row],[Patient Admission Date]])/3)*3,"00")&amp;"-"&amp;TEXT(INT(HOUR(Table1[[#This Row],[Patient Admission Date]])/3)*3+3,"00")</f>
        <v>18-21</v>
      </c>
      <c r="O904" t="str" cm="1">
        <f t="array" ref="O904">_xlfn.IFS(Table1[[#This Row],[Patient Age]]&lt;=14,"0-14",Table1[[#This Row],[Patient Age]]&lt;=29,"15-29",Table1[[#This Row],[Patient Age]]&lt;=44,"30-44",Table1[[#This Row],[Patient Age]]&lt;=59,"45-59",Table1[[#This Row],[Patient Age]]&lt;=74,"60-74",TRUE,"75+")</f>
        <v>45-59</v>
      </c>
      <c r="P904" t="str" cm="1">
        <f t="array" ref="P904">_xlfn.IFS(Table1[[#This Row],[Patient Waittime]]&lt;=15,"0-15",Table1[[#This Row],[Patient Waittime]]&lt;=30,"16-30",Table1[[#This Row],[Patient Waittime]]&lt;=45,"31-45",Table1[[#This Row],[Patient Waittime]]&lt;=60,"46-60",TRUE,"60+")</f>
        <v>16-30</v>
      </c>
      <c r="Q904">
        <f>--(Table1[[#This Row],[Patient Waittime]]&lt;=30)</f>
        <v>1</v>
      </c>
      <c r="R904">
        <f>--Table1[[#This Row],[Patient Admission Flag]]</f>
        <v>1</v>
      </c>
      <c r="S904">
        <f>--AND(Table1[[#This Row],[WithinTarget]]=1,Table1[[#This Row],[Patient Satisfaction Score]]&gt;=7)</f>
        <v>0</v>
      </c>
      <c r="T904" t="str">
        <f>IF(LEFT(Table1[[#This Row],[Patient Gender]],1)="F","Female","Male")</f>
        <v>Female</v>
      </c>
    </row>
    <row r="905" spans="1:20" x14ac:dyDescent="0.3">
      <c r="A905" t="s">
        <v>1009</v>
      </c>
      <c r="B905" s="1">
        <v>45492.09097222222</v>
      </c>
      <c r="C905" t="s">
        <v>13</v>
      </c>
      <c r="D905">
        <v>16</v>
      </c>
      <c r="E905" t="s">
        <v>14</v>
      </c>
      <c r="F905" t="s">
        <v>11</v>
      </c>
      <c r="G905" t="b">
        <v>0</v>
      </c>
      <c r="I905">
        <v>45</v>
      </c>
      <c r="J905" t="b">
        <v>0</v>
      </c>
      <c r="K905">
        <f>YEAR(Table1[[#This Row],[Patient Admission Date]])</f>
        <v>2024</v>
      </c>
      <c r="L905" t="str">
        <f>TEXT(Table1[[#This Row],[Patient Admission Date]],"mmm")</f>
        <v>Jul</v>
      </c>
      <c r="M905" t="str">
        <f>TEXT(Table1[[#This Row],[Patient Admission Date]],"ddd")</f>
        <v>Fri</v>
      </c>
      <c r="N905" t="str">
        <f>TEXT(INT(HOUR(Table1[[#This Row],[Patient Admission Date]])/3)*3,"00")&amp;"-"&amp;TEXT(INT(HOUR(Table1[[#This Row],[Patient Admission Date]])/3)*3+3,"00")</f>
        <v>00-03</v>
      </c>
      <c r="O905" t="str" cm="1">
        <f t="array" ref="O905">_xlfn.IFS(Table1[[#This Row],[Patient Age]]&lt;=14,"0-14",Table1[[#This Row],[Patient Age]]&lt;=29,"15-29",Table1[[#This Row],[Patient Age]]&lt;=44,"30-44",Table1[[#This Row],[Patient Age]]&lt;=59,"45-59",Table1[[#This Row],[Patient Age]]&lt;=74,"60-74",TRUE,"75+")</f>
        <v>15-29</v>
      </c>
      <c r="P905" t="str" cm="1">
        <f t="array" ref="P905">_xlfn.IFS(Table1[[#This Row],[Patient Waittime]]&lt;=15,"0-15",Table1[[#This Row],[Patient Waittime]]&lt;=30,"16-30",Table1[[#This Row],[Patient Waittime]]&lt;=45,"31-45",Table1[[#This Row],[Patient Waittime]]&lt;=60,"46-60",TRUE,"60+")</f>
        <v>31-45</v>
      </c>
      <c r="Q905">
        <f>--(Table1[[#This Row],[Patient Waittime]]&lt;=30)</f>
        <v>0</v>
      </c>
      <c r="R905">
        <f>--Table1[[#This Row],[Patient Admission Flag]]</f>
        <v>0</v>
      </c>
      <c r="S905">
        <f>--AND(Table1[[#This Row],[WithinTarget]]=1,Table1[[#This Row],[Patient Satisfaction Score]]&gt;=7)</f>
        <v>0</v>
      </c>
      <c r="T905" t="str">
        <f>IF(LEFT(Table1[[#This Row],[Patient Gender]],1)="F","Female","Male")</f>
        <v>Female</v>
      </c>
    </row>
    <row r="906" spans="1:20" x14ac:dyDescent="0.3">
      <c r="A906" t="s">
        <v>1010</v>
      </c>
      <c r="B906" s="1">
        <v>45178.490972222222</v>
      </c>
      <c r="C906" t="s">
        <v>9</v>
      </c>
      <c r="D906">
        <v>49</v>
      </c>
      <c r="E906" t="s">
        <v>10</v>
      </c>
      <c r="F906" t="s">
        <v>11</v>
      </c>
      <c r="G906" t="b">
        <v>1</v>
      </c>
      <c r="I906">
        <v>51</v>
      </c>
      <c r="J906" t="b">
        <v>1</v>
      </c>
      <c r="K906">
        <f>YEAR(Table1[[#This Row],[Patient Admission Date]])</f>
        <v>2023</v>
      </c>
      <c r="L906" t="str">
        <f>TEXT(Table1[[#This Row],[Patient Admission Date]],"mmm")</f>
        <v>Sep</v>
      </c>
      <c r="M906" t="str">
        <f>TEXT(Table1[[#This Row],[Patient Admission Date]],"ddd")</f>
        <v>Sat</v>
      </c>
      <c r="N906" t="str">
        <f>TEXT(INT(HOUR(Table1[[#This Row],[Patient Admission Date]])/3)*3,"00")&amp;"-"&amp;TEXT(INT(HOUR(Table1[[#This Row],[Patient Admission Date]])/3)*3+3,"00")</f>
        <v>09-12</v>
      </c>
      <c r="O906" t="str" cm="1">
        <f t="array" ref="O906">_xlfn.IFS(Table1[[#This Row],[Patient Age]]&lt;=14,"0-14",Table1[[#This Row],[Patient Age]]&lt;=29,"15-29",Table1[[#This Row],[Patient Age]]&lt;=44,"30-44",Table1[[#This Row],[Patient Age]]&lt;=59,"45-59",Table1[[#This Row],[Patient Age]]&lt;=74,"60-74",TRUE,"75+")</f>
        <v>45-59</v>
      </c>
      <c r="P906" t="str" cm="1">
        <f t="array" ref="P906">_xlfn.IFS(Table1[[#This Row],[Patient Waittime]]&lt;=15,"0-15",Table1[[#This Row],[Patient Waittime]]&lt;=30,"16-30",Table1[[#This Row],[Patient Waittime]]&lt;=45,"31-45",Table1[[#This Row],[Patient Waittime]]&lt;=60,"46-60",TRUE,"60+")</f>
        <v>46-60</v>
      </c>
      <c r="Q906">
        <f>--(Table1[[#This Row],[Patient Waittime]]&lt;=30)</f>
        <v>0</v>
      </c>
      <c r="R906">
        <f>--Table1[[#This Row],[Patient Admission Flag]]</f>
        <v>1</v>
      </c>
      <c r="S906">
        <f>--AND(Table1[[#This Row],[WithinTarget]]=1,Table1[[#This Row],[Patient Satisfaction Score]]&gt;=7)</f>
        <v>0</v>
      </c>
      <c r="T906" t="str">
        <f>IF(LEFT(Table1[[#This Row],[Patient Gender]],1)="F","Female","Male")</f>
        <v>Male</v>
      </c>
    </row>
    <row r="907" spans="1:20" x14ac:dyDescent="0.3">
      <c r="A907" t="s">
        <v>1011</v>
      </c>
      <c r="B907" s="1">
        <v>45398.260416666664</v>
      </c>
      <c r="C907" t="s">
        <v>13</v>
      </c>
      <c r="D907">
        <v>79</v>
      </c>
      <c r="E907" t="s">
        <v>19</v>
      </c>
      <c r="F907" t="s">
        <v>15</v>
      </c>
      <c r="G907" t="b">
        <v>0</v>
      </c>
      <c r="H907">
        <v>0</v>
      </c>
      <c r="I907">
        <v>36</v>
      </c>
      <c r="J907" t="b">
        <v>0</v>
      </c>
      <c r="K907">
        <f>YEAR(Table1[[#This Row],[Patient Admission Date]])</f>
        <v>2024</v>
      </c>
      <c r="L907" t="str">
        <f>TEXT(Table1[[#This Row],[Patient Admission Date]],"mmm")</f>
        <v>Apr</v>
      </c>
      <c r="M907" t="str">
        <f>TEXT(Table1[[#This Row],[Patient Admission Date]],"ddd")</f>
        <v>Tue</v>
      </c>
      <c r="N907" t="str">
        <f>TEXT(INT(HOUR(Table1[[#This Row],[Patient Admission Date]])/3)*3,"00")&amp;"-"&amp;TEXT(INT(HOUR(Table1[[#This Row],[Patient Admission Date]])/3)*3+3,"00")</f>
        <v>06-09</v>
      </c>
      <c r="O907" t="str" cm="1">
        <f t="array" ref="O907">_xlfn.IFS(Table1[[#This Row],[Patient Age]]&lt;=14,"0-14",Table1[[#This Row],[Patient Age]]&lt;=29,"15-29",Table1[[#This Row],[Patient Age]]&lt;=44,"30-44",Table1[[#This Row],[Patient Age]]&lt;=59,"45-59",Table1[[#This Row],[Patient Age]]&lt;=74,"60-74",TRUE,"75+")</f>
        <v>75+</v>
      </c>
      <c r="P907" t="str" cm="1">
        <f t="array" ref="P907">_xlfn.IFS(Table1[[#This Row],[Patient Waittime]]&lt;=15,"0-15",Table1[[#This Row],[Patient Waittime]]&lt;=30,"16-30",Table1[[#This Row],[Patient Waittime]]&lt;=45,"31-45",Table1[[#This Row],[Patient Waittime]]&lt;=60,"46-60",TRUE,"60+")</f>
        <v>31-45</v>
      </c>
      <c r="Q907">
        <f>--(Table1[[#This Row],[Patient Waittime]]&lt;=30)</f>
        <v>0</v>
      </c>
      <c r="R907">
        <f>--Table1[[#This Row],[Patient Admission Flag]]</f>
        <v>0</v>
      </c>
      <c r="S907">
        <f>--AND(Table1[[#This Row],[WithinTarget]]=1,Table1[[#This Row],[Patient Satisfaction Score]]&gt;=7)</f>
        <v>0</v>
      </c>
      <c r="T907" t="str">
        <f>IF(LEFT(Table1[[#This Row],[Patient Gender]],1)="F","Female","Male")</f>
        <v>Female</v>
      </c>
    </row>
    <row r="908" spans="1:20" x14ac:dyDescent="0.3">
      <c r="A908" t="s">
        <v>1012</v>
      </c>
      <c r="B908" s="1">
        <v>45504.124305555553</v>
      </c>
      <c r="C908" t="s">
        <v>9</v>
      </c>
      <c r="D908">
        <v>44</v>
      </c>
      <c r="E908" t="s">
        <v>21</v>
      </c>
      <c r="F908" t="s">
        <v>17</v>
      </c>
      <c r="G908" t="b">
        <v>1</v>
      </c>
      <c r="I908">
        <v>30</v>
      </c>
      <c r="J908" t="b">
        <v>1</v>
      </c>
      <c r="K908">
        <f>YEAR(Table1[[#This Row],[Patient Admission Date]])</f>
        <v>2024</v>
      </c>
      <c r="L908" t="str">
        <f>TEXT(Table1[[#This Row],[Patient Admission Date]],"mmm")</f>
        <v>Jul</v>
      </c>
      <c r="M908" t="str">
        <f>TEXT(Table1[[#This Row],[Patient Admission Date]],"ddd")</f>
        <v>Wed</v>
      </c>
      <c r="N908" t="str">
        <f>TEXT(INT(HOUR(Table1[[#This Row],[Patient Admission Date]])/3)*3,"00")&amp;"-"&amp;TEXT(INT(HOUR(Table1[[#This Row],[Patient Admission Date]])/3)*3+3,"00")</f>
        <v>00-03</v>
      </c>
      <c r="O908" t="str" cm="1">
        <f t="array" ref="O908">_xlfn.IFS(Table1[[#This Row],[Patient Age]]&lt;=14,"0-14",Table1[[#This Row],[Patient Age]]&lt;=29,"15-29",Table1[[#This Row],[Patient Age]]&lt;=44,"30-44",Table1[[#This Row],[Patient Age]]&lt;=59,"45-59",Table1[[#This Row],[Patient Age]]&lt;=74,"60-74",TRUE,"75+")</f>
        <v>30-44</v>
      </c>
      <c r="P908" t="str" cm="1">
        <f t="array" ref="P908">_xlfn.IFS(Table1[[#This Row],[Patient Waittime]]&lt;=15,"0-15",Table1[[#This Row],[Patient Waittime]]&lt;=30,"16-30",Table1[[#This Row],[Patient Waittime]]&lt;=45,"31-45",Table1[[#This Row],[Patient Waittime]]&lt;=60,"46-60",TRUE,"60+")</f>
        <v>16-30</v>
      </c>
      <c r="Q908">
        <f>--(Table1[[#This Row],[Patient Waittime]]&lt;=30)</f>
        <v>1</v>
      </c>
      <c r="R908">
        <f>--Table1[[#This Row],[Patient Admission Flag]]</f>
        <v>1</v>
      </c>
      <c r="S908">
        <f>--AND(Table1[[#This Row],[WithinTarget]]=1,Table1[[#This Row],[Patient Satisfaction Score]]&gt;=7)</f>
        <v>0</v>
      </c>
      <c r="T908" t="str">
        <f>IF(LEFT(Table1[[#This Row],[Patient Gender]],1)="F","Female","Male")</f>
        <v>Male</v>
      </c>
    </row>
    <row r="909" spans="1:20" x14ac:dyDescent="0.3">
      <c r="A909" t="s">
        <v>1013</v>
      </c>
      <c r="B909" s="1">
        <v>45132.188194444447</v>
      </c>
      <c r="C909" t="s">
        <v>9</v>
      </c>
      <c r="D909">
        <v>21</v>
      </c>
      <c r="E909" t="s">
        <v>18</v>
      </c>
      <c r="F909" t="s">
        <v>27</v>
      </c>
      <c r="G909" t="b">
        <v>0</v>
      </c>
      <c r="I909">
        <v>52</v>
      </c>
      <c r="J909" t="b">
        <v>0</v>
      </c>
      <c r="K909">
        <f>YEAR(Table1[[#This Row],[Patient Admission Date]])</f>
        <v>2023</v>
      </c>
      <c r="L909" t="str">
        <f>TEXT(Table1[[#This Row],[Patient Admission Date]],"mmm")</f>
        <v>Jul</v>
      </c>
      <c r="M909" t="str">
        <f>TEXT(Table1[[#This Row],[Patient Admission Date]],"ddd")</f>
        <v>Tue</v>
      </c>
      <c r="N909" t="str">
        <f>TEXT(INT(HOUR(Table1[[#This Row],[Patient Admission Date]])/3)*3,"00")&amp;"-"&amp;TEXT(INT(HOUR(Table1[[#This Row],[Patient Admission Date]])/3)*3+3,"00")</f>
        <v>03-06</v>
      </c>
      <c r="O909" t="str" cm="1">
        <f t="array" ref="O909">_xlfn.IFS(Table1[[#This Row],[Patient Age]]&lt;=14,"0-14",Table1[[#This Row],[Patient Age]]&lt;=29,"15-29",Table1[[#This Row],[Patient Age]]&lt;=44,"30-44",Table1[[#This Row],[Patient Age]]&lt;=59,"45-59",Table1[[#This Row],[Patient Age]]&lt;=74,"60-74",TRUE,"75+")</f>
        <v>15-29</v>
      </c>
      <c r="P909" t="str" cm="1">
        <f t="array" ref="P909">_xlfn.IFS(Table1[[#This Row],[Patient Waittime]]&lt;=15,"0-15",Table1[[#This Row],[Patient Waittime]]&lt;=30,"16-30",Table1[[#This Row],[Patient Waittime]]&lt;=45,"31-45",Table1[[#This Row],[Patient Waittime]]&lt;=60,"46-60",TRUE,"60+")</f>
        <v>46-60</v>
      </c>
      <c r="Q909">
        <f>--(Table1[[#This Row],[Patient Waittime]]&lt;=30)</f>
        <v>0</v>
      </c>
      <c r="R909">
        <f>--Table1[[#This Row],[Patient Admission Flag]]</f>
        <v>0</v>
      </c>
      <c r="S909">
        <f>--AND(Table1[[#This Row],[WithinTarget]]=1,Table1[[#This Row],[Patient Satisfaction Score]]&gt;=7)</f>
        <v>0</v>
      </c>
      <c r="T909" t="str">
        <f>IF(LEFT(Table1[[#This Row],[Patient Gender]],1)="F","Female","Male")</f>
        <v>Male</v>
      </c>
    </row>
    <row r="910" spans="1:20" x14ac:dyDescent="0.3">
      <c r="A910" t="s">
        <v>1014</v>
      </c>
      <c r="B910" s="1">
        <v>45541.568749999999</v>
      </c>
      <c r="C910" t="s">
        <v>9</v>
      </c>
      <c r="D910">
        <v>56</v>
      </c>
      <c r="E910" t="s">
        <v>14</v>
      </c>
      <c r="F910" t="s">
        <v>15</v>
      </c>
      <c r="G910" t="b">
        <v>0</v>
      </c>
      <c r="I910">
        <v>55</v>
      </c>
      <c r="J910" t="b">
        <v>0</v>
      </c>
      <c r="K910">
        <f>YEAR(Table1[[#This Row],[Patient Admission Date]])</f>
        <v>2024</v>
      </c>
      <c r="L910" t="str">
        <f>TEXT(Table1[[#This Row],[Patient Admission Date]],"mmm")</f>
        <v>Sep</v>
      </c>
      <c r="M910" t="str">
        <f>TEXT(Table1[[#This Row],[Patient Admission Date]],"ddd")</f>
        <v>Fri</v>
      </c>
      <c r="N910" t="str">
        <f>TEXT(INT(HOUR(Table1[[#This Row],[Patient Admission Date]])/3)*3,"00")&amp;"-"&amp;TEXT(INT(HOUR(Table1[[#This Row],[Patient Admission Date]])/3)*3+3,"00")</f>
        <v>12-15</v>
      </c>
      <c r="O910" t="str" cm="1">
        <f t="array" ref="O910">_xlfn.IFS(Table1[[#This Row],[Patient Age]]&lt;=14,"0-14",Table1[[#This Row],[Patient Age]]&lt;=29,"15-29",Table1[[#This Row],[Patient Age]]&lt;=44,"30-44",Table1[[#This Row],[Patient Age]]&lt;=59,"45-59",Table1[[#This Row],[Patient Age]]&lt;=74,"60-74",TRUE,"75+")</f>
        <v>45-59</v>
      </c>
      <c r="P910" t="str" cm="1">
        <f t="array" ref="P910">_xlfn.IFS(Table1[[#This Row],[Patient Waittime]]&lt;=15,"0-15",Table1[[#This Row],[Patient Waittime]]&lt;=30,"16-30",Table1[[#This Row],[Patient Waittime]]&lt;=45,"31-45",Table1[[#This Row],[Patient Waittime]]&lt;=60,"46-60",TRUE,"60+")</f>
        <v>46-60</v>
      </c>
      <c r="Q910">
        <f>--(Table1[[#This Row],[Patient Waittime]]&lt;=30)</f>
        <v>0</v>
      </c>
      <c r="R910">
        <f>--Table1[[#This Row],[Patient Admission Flag]]</f>
        <v>0</v>
      </c>
      <c r="S910">
        <f>--AND(Table1[[#This Row],[WithinTarget]]=1,Table1[[#This Row],[Patient Satisfaction Score]]&gt;=7)</f>
        <v>0</v>
      </c>
      <c r="T910" t="str">
        <f>IF(LEFT(Table1[[#This Row],[Patient Gender]],1)="F","Female","Male")</f>
        <v>Male</v>
      </c>
    </row>
    <row r="911" spans="1:20" x14ac:dyDescent="0.3">
      <c r="A911" t="s">
        <v>1015</v>
      </c>
      <c r="B911" s="1">
        <v>45430.540277777778</v>
      </c>
      <c r="C911" t="s">
        <v>13</v>
      </c>
      <c r="D911">
        <v>33</v>
      </c>
      <c r="E911" t="s">
        <v>14</v>
      </c>
      <c r="F911" t="s">
        <v>27</v>
      </c>
      <c r="G911" t="b">
        <v>0</v>
      </c>
      <c r="H911">
        <v>3</v>
      </c>
      <c r="I911">
        <v>55</v>
      </c>
      <c r="J911" t="b">
        <v>0</v>
      </c>
      <c r="K911">
        <f>YEAR(Table1[[#This Row],[Patient Admission Date]])</f>
        <v>2024</v>
      </c>
      <c r="L911" t="str">
        <f>TEXT(Table1[[#This Row],[Patient Admission Date]],"mmm")</f>
        <v>May</v>
      </c>
      <c r="M911" t="str">
        <f>TEXT(Table1[[#This Row],[Patient Admission Date]],"ddd")</f>
        <v>Sat</v>
      </c>
      <c r="N911" t="str">
        <f>TEXT(INT(HOUR(Table1[[#This Row],[Patient Admission Date]])/3)*3,"00")&amp;"-"&amp;TEXT(INT(HOUR(Table1[[#This Row],[Patient Admission Date]])/3)*3+3,"00")</f>
        <v>12-15</v>
      </c>
      <c r="O911" t="str" cm="1">
        <f t="array" ref="O911">_xlfn.IFS(Table1[[#This Row],[Patient Age]]&lt;=14,"0-14",Table1[[#This Row],[Patient Age]]&lt;=29,"15-29",Table1[[#This Row],[Patient Age]]&lt;=44,"30-44",Table1[[#This Row],[Patient Age]]&lt;=59,"45-59",Table1[[#This Row],[Patient Age]]&lt;=74,"60-74",TRUE,"75+")</f>
        <v>30-44</v>
      </c>
      <c r="P911" t="str" cm="1">
        <f t="array" ref="P911">_xlfn.IFS(Table1[[#This Row],[Patient Waittime]]&lt;=15,"0-15",Table1[[#This Row],[Patient Waittime]]&lt;=30,"16-30",Table1[[#This Row],[Patient Waittime]]&lt;=45,"31-45",Table1[[#This Row],[Patient Waittime]]&lt;=60,"46-60",TRUE,"60+")</f>
        <v>46-60</v>
      </c>
      <c r="Q911">
        <f>--(Table1[[#This Row],[Patient Waittime]]&lt;=30)</f>
        <v>0</v>
      </c>
      <c r="R911">
        <f>--Table1[[#This Row],[Patient Admission Flag]]</f>
        <v>0</v>
      </c>
      <c r="S911">
        <f>--AND(Table1[[#This Row],[WithinTarget]]=1,Table1[[#This Row],[Patient Satisfaction Score]]&gt;=7)</f>
        <v>0</v>
      </c>
      <c r="T911" t="str">
        <f>IF(LEFT(Table1[[#This Row],[Patient Gender]],1)="F","Female","Male")</f>
        <v>Female</v>
      </c>
    </row>
    <row r="912" spans="1:20" x14ac:dyDescent="0.3">
      <c r="A912" t="s">
        <v>1016</v>
      </c>
      <c r="B912" s="1">
        <v>45297.604166666664</v>
      </c>
      <c r="C912" t="s">
        <v>9</v>
      </c>
      <c r="D912">
        <v>30</v>
      </c>
      <c r="E912" t="s">
        <v>10</v>
      </c>
      <c r="F912" t="s">
        <v>11</v>
      </c>
      <c r="G912" t="b">
        <v>0</v>
      </c>
      <c r="H912">
        <v>7</v>
      </c>
      <c r="I912">
        <v>58</v>
      </c>
      <c r="J912" t="b">
        <v>0</v>
      </c>
      <c r="K912">
        <f>YEAR(Table1[[#This Row],[Patient Admission Date]])</f>
        <v>2024</v>
      </c>
      <c r="L912" t="str">
        <f>TEXT(Table1[[#This Row],[Patient Admission Date]],"mmm")</f>
        <v>Jan</v>
      </c>
      <c r="M912" t="str">
        <f>TEXT(Table1[[#This Row],[Patient Admission Date]],"ddd")</f>
        <v>Sat</v>
      </c>
      <c r="N912" t="str">
        <f>TEXT(INT(HOUR(Table1[[#This Row],[Patient Admission Date]])/3)*3,"00")&amp;"-"&amp;TEXT(INT(HOUR(Table1[[#This Row],[Patient Admission Date]])/3)*3+3,"00")</f>
        <v>12-15</v>
      </c>
      <c r="O912" t="str" cm="1">
        <f t="array" ref="O912">_xlfn.IFS(Table1[[#This Row],[Patient Age]]&lt;=14,"0-14",Table1[[#This Row],[Patient Age]]&lt;=29,"15-29",Table1[[#This Row],[Patient Age]]&lt;=44,"30-44",Table1[[#This Row],[Patient Age]]&lt;=59,"45-59",Table1[[#This Row],[Patient Age]]&lt;=74,"60-74",TRUE,"75+")</f>
        <v>30-44</v>
      </c>
      <c r="P912" t="str" cm="1">
        <f t="array" ref="P912">_xlfn.IFS(Table1[[#This Row],[Patient Waittime]]&lt;=15,"0-15",Table1[[#This Row],[Patient Waittime]]&lt;=30,"16-30",Table1[[#This Row],[Patient Waittime]]&lt;=45,"31-45",Table1[[#This Row],[Patient Waittime]]&lt;=60,"46-60",TRUE,"60+")</f>
        <v>46-60</v>
      </c>
      <c r="Q912">
        <f>--(Table1[[#This Row],[Patient Waittime]]&lt;=30)</f>
        <v>0</v>
      </c>
      <c r="R912">
        <f>--Table1[[#This Row],[Patient Admission Flag]]</f>
        <v>0</v>
      </c>
      <c r="S912">
        <f>--AND(Table1[[#This Row],[WithinTarget]]=1,Table1[[#This Row],[Patient Satisfaction Score]]&gt;=7)</f>
        <v>0</v>
      </c>
      <c r="T912" t="str">
        <f>IF(LEFT(Table1[[#This Row],[Patient Gender]],1)="F","Female","Male")</f>
        <v>Male</v>
      </c>
    </row>
    <row r="913" spans="1:20" x14ac:dyDescent="0.3">
      <c r="A913" t="s">
        <v>1017</v>
      </c>
      <c r="B913" s="1">
        <v>45577.829861111109</v>
      </c>
      <c r="C913" t="s">
        <v>13</v>
      </c>
      <c r="D913">
        <v>76</v>
      </c>
      <c r="E913" t="s">
        <v>19</v>
      </c>
      <c r="F913" t="s">
        <v>11</v>
      </c>
      <c r="G913" t="b">
        <v>1</v>
      </c>
      <c r="I913">
        <v>39</v>
      </c>
      <c r="J913" t="b">
        <v>1</v>
      </c>
      <c r="K913">
        <f>YEAR(Table1[[#This Row],[Patient Admission Date]])</f>
        <v>2024</v>
      </c>
      <c r="L913" t="str">
        <f>TEXT(Table1[[#This Row],[Patient Admission Date]],"mmm")</f>
        <v>Oct</v>
      </c>
      <c r="M913" t="str">
        <f>TEXT(Table1[[#This Row],[Patient Admission Date]],"ddd")</f>
        <v>Sat</v>
      </c>
      <c r="N913" t="str">
        <f>TEXT(INT(HOUR(Table1[[#This Row],[Patient Admission Date]])/3)*3,"00")&amp;"-"&amp;TEXT(INT(HOUR(Table1[[#This Row],[Patient Admission Date]])/3)*3+3,"00")</f>
        <v>18-21</v>
      </c>
      <c r="O913" t="str" cm="1">
        <f t="array" ref="O913">_xlfn.IFS(Table1[[#This Row],[Patient Age]]&lt;=14,"0-14",Table1[[#This Row],[Patient Age]]&lt;=29,"15-29",Table1[[#This Row],[Patient Age]]&lt;=44,"30-44",Table1[[#This Row],[Patient Age]]&lt;=59,"45-59",Table1[[#This Row],[Patient Age]]&lt;=74,"60-74",TRUE,"75+")</f>
        <v>75+</v>
      </c>
      <c r="P913" t="str" cm="1">
        <f t="array" ref="P913">_xlfn.IFS(Table1[[#This Row],[Patient Waittime]]&lt;=15,"0-15",Table1[[#This Row],[Patient Waittime]]&lt;=30,"16-30",Table1[[#This Row],[Patient Waittime]]&lt;=45,"31-45",Table1[[#This Row],[Patient Waittime]]&lt;=60,"46-60",TRUE,"60+")</f>
        <v>31-45</v>
      </c>
      <c r="Q913">
        <f>--(Table1[[#This Row],[Patient Waittime]]&lt;=30)</f>
        <v>0</v>
      </c>
      <c r="R913">
        <f>--Table1[[#This Row],[Patient Admission Flag]]</f>
        <v>1</v>
      </c>
      <c r="S913">
        <f>--AND(Table1[[#This Row],[WithinTarget]]=1,Table1[[#This Row],[Patient Satisfaction Score]]&gt;=7)</f>
        <v>0</v>
      </c>
      <c r="T913" t="str">
        <f>IF(LEFT(Table1[[#This Row],[Patient Gender]],1)="F","Female","Male")</f>
        <v>Female</v>
      </c>
    </row>
    <row r="914" spans="1:20" x14ac:dyDescent="0.3">
      <c r="A914" t="s">
        <v>1018</v>
      </c>
      <c r="B914" s="1">
        <v>45237.067361111112</v>
      </c>
      <c r="C914" t="s">
        <v>13</v>
      </c>
      <c r="D914">
        <v>29</v>
      </c>
      <c r="E914" t="s">
        <v>12</v>
      </c>
      <c r="F914" t="s">
        <v>11</v>
      </c>
      <c r="G914" t="b">
        <v>1</v>
      </c>
      <c r="H914">
        <v>2</v>
      </c>
      <c r="I914">
        <v>31</v>
      </c>
      <c r="J914" t="b">
        <v>1</v>
      </c>
      <c r="K914">
        <f>YEAR(Table1[[#This Row],[Patient Admission Date]])</f>
        <v>2023</v>
      </c>
      <c r="L914" t="str">
        <f>TEXT(Table1[[#This Row],[Patient Admission Date]],"mmm")</f>
        <v>Nov</v>
      </c>
      <c r="M914" t="str">
        <f>TEXT(Table1[[#This Row],[Patient Admission Date]],"ddd")</f>
        <v>Tue</v>
      </c>
      <c r="N914" t="str">
        <f>TEXT(INT(HOUR(Table1[[#This Row],[Patient Admission Date]])/3)*3,"00")&amp;"-"&amp;TEXT(INT(HOUR(Table1[[#This Row],[Patient Admission Date]])/3)*3+3,"00")</f>
        <v>00-03</v>
      </c>
      <c r="O914" t="str" cm="1">
        <f t="array" ref="O914">_xlfn.IFS(Table1[[#This Row],[Patient Age]]&lt;=14,"0-14",Table1[[#This Row],[Patient Age]]&lt;=29,"15-29",Table1[[#This Row],[Patient Age]]&lt;=44,"30-44",Table1[[#This Row],[Patient Age]]&lt;=59,"45-59",Table1[[#This Row],[Patient Age]]&lt;=74,"60-74",TRUE,"75+")</f>
        <v>15-29</v>
      </c>
      <c r="P914" t="str" cm="1">
        <f t="array" ref="P914">_xlfn.IFS(Table1[[#This Row],[Patient Waittime]]&lt;=15,"0-15",Table1[[#This Row],[Patient Waittime]]&lt;=30,"16-30",Table1[[#This Row],[Patient Waittime]]&lt;=45,"31-45",Table1[[#This Row],[Patient Waittime]]&lt;=60,"46-60",TRUE,"60+")</f>
        <v>31-45</v>
      </c>
      <c r="Q914">
        <f>--(Table1[[#This Row],[Patient Waittime]]&lt;=30)</f>
        <v>0</v>
      </c>
      <c r="R914">
        <f>--Table1[[#This Row],[Patient Admission Flag]]</f>
        <v>1</v>
      </c>
      <c r="S914">
        <f>--AND(Table1[[#This Row],[WithinTarget]]=1,Table1[[#This Row],[Patient Satisfaction Score]]&gt;=7)</f>
        <v>0</v>
      </c>
      <c r="T914" t="str">
        <f>IF(LEFT(Table1[[#This Row],[Patient Gender]],1)="F","Female","Male")</f>
        <v>Female</v>
      </c>
    </row>
    <row r="915" spans="1:20" x14ac:dyDescent="0.3">
      <c r="A915" t="s">
        <v>1019</v>
      </c>
      <c r="B915" s="1">
        <v>45099.855555555558</v>
      </c>
      <c r="C915" t="s">
        <v>13</v>
      </c>
      <c r="D915">
        <v>19</v>
      </c>
      <c r="E915" t="s">
        <v>10</v>
      </c>
      <c r="F915" t="s">
        <v>11</v>
      </c>
      <c r="G915" t="b">
        <v>0</v>
      </c>
      <c r="I915">
        <v>52</v>
      </c>
      <c r="J915" t="b">
        <v>0</v>
      </c>
      <c r="K915">
        <f>YEAR(Table1[[#This Row],[Patient Admission Date]])</f>
        <v>2023</v>
      </c>
      <c r="L915" t="str">
        <f>TEXT(Table1[[#This Row],[Patient Admission Date]],"mmm")</f>
        <v>Jun</v>
      </c>
      <c r="M915" t="str">
        <f>TEXT(Table1[[#This Row],[Patient Admission Date]],"ddd")</f>
        <v>Thu</v>
      </c>
      <c r="N915" t="str">
        <f>TEXT(INT(HOUR(Table1[[#This Row],[Patient Admission Date]])/3)*3,"00")&amp;"-"&amp;TEXT(INT(HOUR(Table1[[#This Row],[Patient Admission Date]])/3)*3+3,"00")</f>
        <v>18-21</v>
      </c>
      <c r="O915" t="str" cm="1">
        <f t="array" ref="O915">_xlfn.IFS(Table1[[#This Row],[Patient Age]]&lt;=14,"0-14",Table1[[#This Row],[Patient Age]]&lt;=29,"15-29",Table1[[#This Row],[Patient Age]]&lt;=44,"30-44",Table1[[#This Row],[Patient Age]]&lt;=59,"45-59",Table1[[#This Row],[Patient Age]]&lt;=74,"60-74",TRUE,"75+")</f>
        <v>15-29</v>
      </c>
      <c r="P915" t="str" cm="1">
        <f t="array" ref="P915">_xlfn.IFS(Table1[[#This Row],[Patient Waittime]]&lt;=15,"0-15",Table1[[#This Row],[Patient Waittime]]&lt;=30,"16-30",Table1[[#This Row],[Patient Waittime]]&lt;=45,"31-45",Table1[[#This Row],[Patient Waittime]]&lt;=60,"46-60",TRUE,"60+")</f>
        <v>46-60</v>
      </c>
      <c r="Q915">
        <f>--(Table1[[#This Row],[Patient Waittime]]&lt;=30)</f>
        <v>0</v>
      </c>
      <c r="R915">
        <f>--Table1[[#This Row],[Patient Admission Flag]]</f>
        <v>0</v>
      </c>
      <c r="S915">
        <f>--AND(Table1[[#This Row],[WithinTarget]]=1,Table1[[#This Row],[Patient Satisfaction Score]]&gt;=7)</f>
        <v>0</v>
      </c>
      <c r="T915" t="str">
        <f>IF(LEFT(Table1[[#This Row],[Patient Gender]],1)="F","Female","Male")</f>
        <v>Female</v>
      </c>
    </row>
    <row r="916" spans="1:20" x14ac:dyDescent="0.3">
      <c r="A916" t="s">
        <v>1020</v>
      </c>
      <c r="B916" s="1">
        <v>45236.431250000001</v>
      </c>
      <c r="C916" t="s">
        <v>9</v>
      </c>
      <c r="D916">
        <v>74</v>
      </c>
      <c r="E916" t="s">
        <v>10</v>
      </c>
      <c r="F916" t="s">
        <v>11</v>
      </c>
      <c r="G916" t="b">
        <v>0</v>
      </c>
      <c r="H916">
        <v>3</v>
      </c>
      <c r="I916">
        <v>12</v>
      </c>
      <c r="J916" t="b">
        <v>0</v>
      </c>
      <c r="K916">
        <f>YEAR(Table1[[#This Row],[Patient Admission Date]])</f>
        <v>2023</v>
      </c>
      <c r="L916" t="str">
        <f>TEXT(Table1[[#This Row],[Patient Admission Date]],"mmm")</f>
        <v>Nov</v>
      </c>
      <c r="M916" t="str">
        <f>TEXT(Table1[[#This Row],[Patient Admission Date]],"ddd")</f>
        <v>Mon</v>
      </c>
      <c r="N916" t="str">
        <f>TEXT(INT(HOUR(Table1[[#This Row],[Patient Admission Date]])/3)*3,"00")&amp;"-"&amp;TEXT(INT(HOUR(Table1[[#This Row],[Patient Admission Date]])/3)*3+3,"00")</f>
        <v>09-12</v>
      </c>
      <c r="O916" t="str" cm="1">
        <f t="array" ref="O916">_xlfn.IFS(Table1[[#This Row],[Patient Age]]&lt;=14,"0-14",Table1[[#This Row],[Patient Age]]&lt;=29,"15-29",Table1[[#This Row],[Patient Age]]&lt;=44,"30-44",Table1[[#This Row],[Patient Age]]&lt;=59,"45-59",Table1[[#This Row],[Patient Age]]&lt;=74,"60-74",TRUE,"75+")</f>
        <v>60-74</v>
      </c>
      <c r="P916" t="str" cm="1">
        <f t="array" ref="P916">_xlfn.IFS(Table1[[#This Row],[Patient Waittime]]&lt;=15,"0-15",Table1[[#This Row],[Patient Waittime]]&lt;=30,"16-30",Table1[[#This Row],[Patient Waittime]]&lt;=45,"31-45",Table1[[#This Row],[Patient Waittime]]&lt;=60,"46-60",TRUE,"60+")</f>
        <v>0-15</v>
      </c>
      <c r="Q916">
        <f>--(Table1[[#This Row],[Patient Waittime]]&lt;=30)</f>
        <v>1</v>
      </c>
      <c r="R916">
        <f>--Table1[[#This Row],[Patient Admission Flag]]</f>
        <v>0</v>
      </c>
      <c r="S916">
        <f>--AND(Table1[[#This Row],[WithinTarget]]=1,Table1[[#This Row],[Patient Satisfaction Score]]&gt;=7)</f>
        <v>0</v>
      </c>
      <c r="T916" t="str">
        <f>IF(LEFT(Table1[[#This Row],[Patient Gender]],1)="F","Female","Male")</f>
        <v>Male</v>
      </c>
    </row>
    <row r="917" spans="1:20" x14ac:dyDescent="0.3">
      <c r="A917" t="s">
        <v>1021</v>
      </c>
      <c r="B917" s="1">
        <v>45129.830555555556</v>
      </c>
      <c r="C917" t="s">
        <v>13</v>
      </c>
      <c r="D917">
        <v>8</v>
      </c>
      <c r="E917" t="s">
        <v>14</v>
      </c>
      <c r="F917" t="s">
        <v>15</v>
      </c>
      <c r="G917" t="b">
        <v>0</v>
      </c>
      <c r="I917">
        <v>22</v>
      </c>
      <c r="J917" t="b">
        <v>0</v>
      </c>
      <c r="K917">
        <f>YEAR(Table1[[#This Row],[Patient Admission Date]])</f>
        <v>2023</v>
      </c>
      <c r="L917" t="str">
        <f>TEXT(Table1[[#This Row],[Patient Admission Date]],"mmm")</f>
        <v>Jul</v>
      </c>
      <c r="M917" t="str">
        <f>TEXT(Table1[[#This Row],[Patient Admission Date]],"ddd")</f>
        <v>Sat</v>
      </c>
      <c r="N917" t="str">
        <f>TEXT(INT(HOUR(Table1[[#This Row],[Patient Admission Date]])/3)*3,"00")&amp;"-"&amp;TEXT(INT(HOUR(Table1[[#This Row],[Patient Admission Date]])/3)*3+3,"00")</f>
        <v>18-21</v>
      </c>
      <c r="O917" t="str" cm="1">
        <f t="array" ref="O917">_xlfn.IFS(Table1[[#This Row],[Patient Age]]&lt;=14,"0-14",Table1[[#This Row],[Patient Age]]&lt;=29,"15-29",Table1[[#This Row],[Patient Age]]&lt;=44,"30-44",Table1[[#This Row],[Patient Age]]&lt;=59,"45-59",Table1[[#This Row],[Patient Age]]&lt;=74,"60-74",TRUE,"75+")</f>
        <v>0-14</v>
      </c>
      <c r="P917" t="str" cm="1">
        <f t="array" ref="P917">_xlfn.IFS(Table1[[#This Row],[Patient Waittime]]&lt;=15,"0-15",Table1[[#This Row],[Patient Waittime]]&lt;=30,"16-30",Table1[[#This Row],[Patient Waittime]]&lt;=45,"31-45",Table1[[#This Row],[Patient Waittime]]&lt;=60,"46-60",TRUE,"60+")</f>
        <v>16-30</v>
      </c>
      <c r="Q917">
        <f>--(Table1[[#This Row],[Patient Waittime]]&lt;=30)</f>
        <v>1</v>
      </c>
      <c r="R917">
        <f>--Table1[[#This Row],[Patient Admission Flag]]</f>
        <v>0</v>
      </c>
      <c r="S917">
        <f>--AND(Table1[[#This Row],[WithinTarget]]=1,Table1[[#This Row],[Patient Satisfaction Score]]&gt;=7)</f>
        <v>0</v>
      </c>
      <c r="T917" t="str">
        <f>IF(LEFT(Table1[[#This Row],[Patient Gender]],1)="F","Female","Male")</f>
        <v>Female</v>
      </c>
    </row>
    <row r="918" spans="1:20" x14ac:dyDescent="0.3">
      <c r="A918" t="s">
        <v>1022</v>
      </c>
      <c r="B918" s="1">
        <v>45154.296527777777</v>
      </c>
      <c r="C918" t="s">
        <v>9</v>
      </c>
      <c r="D918">
        <v>23</v>
      </c>
      <c r="E918" t="s">
        <v>10</v>
      </c>
      <c r="F918" t="s">
        <v>11</v>
      </c>
      <c r="G918" t="b">
        <v>0</v>
      </c>
      <c r="I918">
        <v>23</v>
      </c>
      <c r="J918" t="b">
        <v>0</v>
      </c>
      <c r="K918">
        <f>YEAR(Table1[[#This Row],[Patient Admission Date]])</f>
        <v>2023</v>
      </c>
      <c r="L918" t="str">
        <f>TEXT(Table1[[#This Row],[Patient Admission Date]],"mmm")</f>
        <v>Aug</v>
      </c>
      <c r="M918" t="str">
        <f>TEXT(Table1[[#This Row],[Patient Admission Date]],"ddd")</f>
        <v>Wed</v>
      </c>
      <c r="N918" t="str">
        <f>TEXT(INT(HOUR(Table1[[#This Row],[Patient Admission Date]])/3)*3,"00")&amp;"-"&amp;TEXT(INT(HOUR(Table1[[#This Row],[Patient Admission Date]])/3)*3+3,"00")</f>
        <v>06-09</v>
      </c>
      <c r="O918" t="str" cm="1">
        <f t="array" ref="O918">_xlfn.IFS(Table1[[#This Row],[Patient Age]]&lt;=14,"0-14",Table1[[#This Row],[Patient Age]]&lt;=29,"15-29",Table1[[#This Row],[Patient Age]]&lt;=44,"30-44",Table1[[#This Row],[Patient Age]]&lt;=59,"45-59",Table1[[#This Row],[Patient Age]]&lt;=74,"60-74",TRUE,"75+")</f>
        <v>15-29</v>
      </c>
      <c r="P918" t="str" cm="1">
        <f t="array" ref="P918">_xlfn.IFS(Table1[[#This Row],[Patient Waittime]]&lt;=15,"0-15",Table1[[#This Row],[Patient Waittime]]&lt;=30,"16-30",Table1[[#This Row],[Patient Waittime]]&lt;=45,"31-45",Table1[[#This Row],[Patient Waittime]]&lt;=60,"46-60",TRUE,"60+")</f>
        <v>16-30</v>
      </c>
      <c r="Q918">
        <f>--(Table1[[#This Row],[Patient Waittime]]&lt;=30)</f>
        <v>1</v>
      </c>
      <c r="R918">
        <f>--Table1[[#This Row],[Patient Admission Flag]]</f>
        <v>0</v>
      </c>
      <c r="S918">
        <f>--AND(Table1[[#This Row],[WithinTarget]]=1,Table1[[#This Row],[Patient Satisfaction Score]]&gt;=7)</f>
        <v>0</v>
      </c>
      <c r="T918" t="str">
        <f>IF(LEFT(Table1[[#This Row],[Patient Gender]],1)="F","Female","Male")</f>
        <v>Male</v>
      </c>
    </row>
    <row r="919" spans="1:20" x14ac:dyDescent="0.3">
      <c r="A919" t="s">
        <v>1023</v>
      </c>
      <c r="B919" s="1">
        <v>45333.554861111108</v>
      </c>
      <c r="C919" t="s">
        <v>13</v>
      </c>
      <c r="D919">
        <v>72</v>
      </c>
      <c r="E919" t="s">
        <v>10</v>
      </c>
      <c r="F919" t="s">
        <v>11</v>
      </c>
      <c r="G919" t="b">
        <v>1</v>
      </c>
      <c r="I919">
        <v>49</v>
      </c>
      <c r="J919" t="b">
        <v>1</v>
      </c>
      <c r="K919">
        <f>YEAR(Table1[[#This Row],[Patient Admission Date]])</f>
        <v>2024</v>
      </c>
      <c r="L919" t="str">
        <f>TEXT(Table1[[#This Row],[Patient Admission Date]],"mmm")</f>
        <v>Feb</v>
      </c>
      <c r="M919" t="str">
        <f>TEXT(Table1[[#This Row],[Patient Admission Date]],"ddd")</f>
        <v>Sun</v>
      </c>
      <c r="N919" t="str">
        <f>TEXT(INT(HOUR(Table1[[#This Row],[Patient Admission Date]])/3)*3,"00")&amp;"-"&amp;TEXT(INT(HOUR(Table1[[#This Row],[Patient Admission Date]])/3)*3+3,"00")</f>
        <v>12-15</v>
      </c>
      <c r="O919" t="str" cm="1">
        <f t="array" ref="O919">_xlfn.IFS(Table1[[#This Row],[Patient Age]]&lt;=14,"0-14",Table1[[#This Row],[Patient Age]]&lt;=29,"15-29",Table1[[#This Row],[Patient Age]]&lt;=44,"30-44",Table1[[#This Row],[Patient Age]]&lt;=59,"45-59",Table1[[#This Row],[Patient Age]]&lt;=74,"60-74",TRUE,"75+")</f>
        <v>60-74</v>
      </c>
      <c r="P919" t="str" cm="1">
        <f t="array" ref="P919">_xlfn.IFS(Table1[[#This Row],[Patient Waittime]]&lt;=15,"0-15",Table1[[#This Row],[Patient Waittime]]&lt;=30,"16-30",Table1[[#This Row],[Patient Waittime]]&lt;=45,"31-45",Table1[[#This Row],[Patient Waittime]]&lt;=60,"46-60",TRUE,"60+")</f>
        <v>46-60</v>
      </c>
      <c r="Q919">
        <f>--(Table1[[#This Row],[Patient Waittime]]&lt;=30)</f>
        <v>0</v>
      </c>
      <c r="R919">
        <f>--Table1[[#This Row],[Patient Admission Flag]]</f>
        <v>1</v>
      </c>
      <c r="S919">
        <f>--AND(Table1[[#This Row],[WithinTarget]]=1,Table1[[#This Row],[Patient Satisfaction Score]]&gt;=7)</f>
        <v>0</v>
      </c>
      <c r="T919" t="str">
        <f>IF(LEFT(Table1[[#This Row],[Patient Gender]],1)="F","Female","Male")</f>
        <v>Female</v>
      </c>
    </row>
    <row r="920" spans="1:20" x14ac:dyDescent="0.3">
      <c r="A920" t="s">
        <v>1024</v>
      </c>
      <c r="B920" s="1">
        <v>45162.418055555558</v>
      </c>
      <c r="C920" t="s">
        <v>9</v>
      </c>
      <c r="D920">
        <v>10</v>
      </c>
      <c r="E920" t="s">
        <v>10</v>
      </c>
      <c r="F920" t="s">
        <v>11</v>
      </c>
      <c r="G920" t="b">
        <v>1</v>
      </c>
      <c r="I920">
        <v>45</v>
      </c>
      <c r="J920" t="b">
        <v>1</v>
      </c>
      <c r="K920">
        <f>YEAR(Table1[[#This Row],[Patient Admission Date]])</f>
        <v>2023</v>
      </c>
      <c r="L920" t="str">
        <f>TEXT(Table1[[#This Row],[Patient Admission Date]],"mmm")</f>
        <v>Aug</v>
      </c>
      <c r="M920" t="str">
        <f>TEXT(Table1[[#This Row],[Patient Admission Date]],"ddd")</f>
        <v>Thu</v>
      </c>
      <c r="N920" t="str">
        <f>TEXT(INT(HOUR(Table1[[#This Row],[Patient Admission Date]])/3)*3,"00")&amp;"-"&amp;TEXT(INT(HOUR(Table1[[#This Row],[Patient Admission Date]])/3)*3+3,"00")</f>
        <v>09-12</v>
      </c>
      <c r="O920" t="str" cm="1">
        <f t="array" ref="O920">_xlfn.IFS(Table1[[#This Row],[Patient Age]]&lt;=14,"0-14",Table1[[#This Row],[Patient Age]]&lt;=29,"15-29",Table1[[#This Row],[Patient Age]]&lt;=44,"30-44",Table1[[#This Row],[Patient Age]]&lt;=59,"45-59",Table1[[#This Row],[Patient Age]]&lt;=74,"60-74",TRUE,"75+")</f>
        <v>0-14</v>
      </c>
      <c r="P920" t="str" cm="1">
        <f t="array" ref="P920">_xlfn.IFS(Table1[[#This Row],[Patient Waittime]]&lt;=15,"0-15",Table1[[#This Row],[Patient Waittime]]&lt;=30,"16-30",Table1[[#This Row],[Patient Waittime]]&lt;=45,"31-45",Table1[[#This Row],[Patient Waittime]]&lt;=60,"46-60",TRUE,"60+")</f>
        <v>31-45</v>
      </c>
      <c r="Q920">
        <f>--(Table1[[#This Row],[Patient Waittime]]&lt;=30)</f>
        <v>0</v>
      </c>
      <c r="R920">
        <f>--Table1[[#This Row],[Patient Admission Flag]]</f>
        <v>1</v>
      </c>
      <c r="S920">
        <f>--AND(Table1[[#This Row],[WithinTarget]]=1,Table1[[#This Row],[Patient Satisfaction Score]]&gt;=7)</f>
        <v>0</v>
      </c>
      <c r="T920" t="str">
        <f>IF(LEFT(Table1[[#This Row],[Patient Gender]],1)="F","Female","Male")</f>
        <v>Male</v>
      </c>
    </row>
    <row r="921" spans="1:20" x14ac:dyDescent="0.3">
      <c r="A921" t="s">
        <v>1025</v>
      </c>
      <c r="B921" s="1">
        <v>45206.316666666666</v>
      </c>
      <c r="C921" t="s">
        <v>13</v>
      </c>
      <c r="D921">
        <v>59</v>
      </c>
      <c r="E921" t="s">
        <v>10</v>
      </c>
      <c r="F921" t="s">
        <v>11</v>
      </c>
      <c r="G921" t="b">
        <v>0</v>
      </c>
      <c r="I921">
        <v>44</v>
      </c>
      <c r="J921" t="b">
        <v>0</v>
      </c>
      <c r="K921">
        <f>YEAR(Table1[[#This Row],[Patient Admission Date]])</f>
        <v>2023</v>
      </c>
      <c r="L921" t="str">
        <f>TEXT(Table1[[#This Row],[Patient Admission Date]],"mmm")</f>
        <v>Oct</v>
      </c>
      <c r="M921" t="str">
        <f>TEXT(Table1[[#This Row],[Patient Admission Date]],"ddd")</f>
        <v>Sat</v>
      </c>
      <c r="N921" t="str">
        <f>TEXT(INT(HOUR(Table1[[#This Row],[Patient Admission Date]])/3)*3,"00")&amp;"-"&amp;TEXT(INT(HOUR(Table1[[#This Row],[Patient Admission Date]])/3)*3+3,"00")</f>
        <v>06-09</v>
      </c>
      <c r="O921" t="str" cm="1">
        <f t="array" ref="O921">_xlfn.IFS(Table1[[#This Row],[Patient Age]]&lt;=14,"0-14",Table1[[#This Row],[Patient Age]]&lt;=29,"15-29",Table1[[#This Row],[Patient Age]]&lt;=44,"30-44",Table1[[#This Row],[Patient Age]]&lt;=59,"45-59",Table1[[#This Row],[Patient Age]]&lt;=74,"60-74",TRUE,"75+")</f>
        <v>45-59</v>
      </c>
      <c r="P921" t="str" cm="1">
        <f t="array" ref="P921">_xlfn.IFS(Table1[[#This Row],[Patient Waittime]]&lt;=15,"0-15",Table1[[#This Row],[Patient Waittime]]&lt;=30,"16-30",Table1[[#This Row],[Patient Waittime]]&lt;=45,"31-45",Table1[[#This Row],[Patient Waittime]]&lt;=60,"46-60",TRUE,"60+")</f>
        <v>31-45</v>
      </c>
      <c r="Q921">
        <f>--(Table1[[#This Row],[Patient Waittime]]&lt;=30)</f>
        <v>0</v>
      </c>
      <c r="R921">
        <f>--Table1[[#This Row],[Patient Admission Flag]]</f>
        <v>0</v>
      </c>
      <c r="S921">
        <f>--AND(Table1[[#This Row],[WithinTarget]]=1,Table1[[#This Row],[Patient Satisfaction Score]]&gt;=7)</f>
        <v>0</v>
      </c>
      <c r="T921" t="str">
        <f>IF(LEFT(Table1[[#This Row],[Patient Gender]],1)="F","Female","Male")</f>
        <v>Female</v>
      </c>
    </row>
    <row r="922" spans="1:20" x14ac:dyDescent="0.3">
      <c r="A922" t="s">
        <v>1026</v>
      </c>
      <c r="B922" s="1">
        <v>45122.784722222219</v>
      </c>
      <c r="C922" t="s">
        <v>13</v>
      </c>
      <c r="D922">
        <v>63</v>
      </c>
      <c r="E922" t="s">
        <v>10</v>
      </c>
      <c r="F922" t="s">
        <v>17</v>
      </c>
      <c r="G922" t="b">
        <v>0</v>
      </c>
      <c r="H922">
        <v>7</v>
      </c>
      <c r="I922">
        <v>24</v>
      </c>
      <c r="J922" t="b">
        <v>0</v>
      </c>
      <c r="K922">
        <f>YEAR(Table1[[#This Row],[Patient Admission Date]])</f>
        <v>2023</v>
      </c>
      <c r="L922" t="str">
        <f>TEXT(Table1[[#This Row],[Patient Admission Date]],"mmm")</f>
        <v>Jul</v>
      </c>
      <c r="M922" t="str">
        <f>TEXT(Table1[[#This Row],[Patient Admission Date]],"ddd")</f>
        <v>Sat</v>
      </c>
      <c r="N922" t="str">
        <f>TEXT(INT(HOUR(Table1[[#This Row],[Patient Admission Date]])/3)*3,"00")&amp;"-"&amp;TEXT(INT(HOUR(Table1[[#This Row],[Patient Admission Date]])/3)*3+3,"00")</f>
        <v>18-21</v>
      </c>
      <c r="O922" t="str" cm="1">
        <f t="array" ref="O922">_xlfn.IFS(Table1[[#This Row],[Patient Age]]&lt;=14,"0-14",Table1[[#This Row],[Patient Age]]&lt;=29,"15-29",Table1[[#This Row],[Patient Age]]&lt;=44,"30-44",Table1[[#This Row],[Patient Age]]&lt;=59,"45-59",Table1[[#This Row],[Patient Age]]&lt;=74,"60-74",TRUE,"75+")</f>
        <v>60-74</v>
      </c>
      <c r="P922" t="str" cm="1">
        <f t="array" ref="P922">_xlfn.IFS(Table1[[#This Row],[Patient Waittime]]&lt;=15,"0-15",Table1[[#This Row],[Patient Waittime]]&lt;=30,"16-30",Table1[[#This Row],[Patient Waittime]]&lt;=45,"31-45",Table1[[#This Row],[Patient Waittime]]&lt;=60,"46-60",TRUE,"60+")</f>
        <v>16-30</v>
      </c>
      <c r="Q922">
        <f>--(Table1[[#This Row],[Patient Waittime]]&lt;=30)</f>
        <v>1</v>
      </c>
      <c r="R922">
        <f>--Table1[[#This Row],[Patient Admission Flag]]</f>
        <v>0</v>
      </c>
      <c r="S922">
        <f>--AND(Table1[[#This Row],[WithinTarget]]=1,Table1[[#This Row],[Patient Satisfaction Score]]&gt;=7)</f>
        <v>1</v>
      </c>
      <c r="T922" t="str">
        <f>IF(LEFT(Table1[[#This Row],[Patient Gender]],1)="F","Female","Male")</f>
        <v>Female</v>
      </c>
    </row>
    <row r="923" spans="1:20" x14ac:dyDescent="0.3">
      <c r="A923" t="s">
        <v>1027</v>
      </c>
      <c r="B923" s="1">
        <v>45355.489583333336</v>
      </c>
      <c r="C923" t="s">
        <v>9</v>
      </c>
      <c r="D923">
        <v>55</v>
      </c>
      <c r="E923" t="s">
        <v>10</v>
      </c>
      <c r="F923" t="s">
        <v>15</v>
      </c>
      <c r="G923" t="b">
        <v>1</v>
      </c>
      <c r="I923">
        <v>41</v>
      </c>
      <c r="J923" t="b">
        <v>1</v>
      </c>
      <c r="K923">
        <f>YEAR(Table1[[#This Row],[Patient Admission Date]])</f>
        <v>2024</v>
      </c>
      <c r="L923" t="str">
        <f>TEXT(Table1[[#This Row],[Patient Admission Date]],"mmm")</f>
        <v>Mar</v>
      </c>
      <c r="M923" t="str">
        <f>TEXT(Table1[[#This Row],[Patient Admission Date]],"ddd")</f>
        <v>Mon</v>
      </c>
      <c r="N923" t="str">
        <f>TEXT(INT(HOUR(Table1[[#This Row],[Patient Admission Date]])/3)*3,"00")&amp;"-"&amp;TEXT(INT(HOUR(Table1[[#This Row],[Patient Admission Date]])/3)*3+3,"00")</f>
        <v>09-12</v>
      </c>
      <c r="O923" t="str" cm="1">
        <f t="array" ref="O923">_xlfn.IFS(Table1[[#This Row],[Patient Age]]&lt;=14,"0-14",Table1[[#This Row],[Patient Age]]&lt;=29,"15-29",Table1[[#This Row],[Patient Age]]&lt;=44,"30-44",Table1[[#This Row],[Patient Age]]&lt;=59,"45-59",Table1[[#This Row],[Patient Age]]&lt;=74,"60-74",TRUE,"75+")</f>
        <v>45-59</v>
      </c>
      <c r="P923" t="str" cm="1">
        <f t="array" ref="P923">_xlfn.IFS(Table1[[#This Row],[Patient Waittime]]&lt;=15,"0-15",Table1[[#This Row],[Patient Waittime]]&lt;=30,"16-30",Table1[[#This Row],[Patient Waittime]]&lt;=45,"31-45",Table1[[#This Row],[Patient Waittime]]&lt;=60,"46-60",TRUE,"60+")</f>
        <v>31-45</v>
      </c>
      <c r="Q923">
        <f>--(Table1[[#This Row],[Patient Waittime]]&lt;=30)</f>
        <v>0</v>
      </c>
      <c r="R923">
        <f>--Table1[[#This Row],[Patient Admission Flag]]</f>
        <v>1</v>
      </c>
      <c r="S923">
        <f>--AND(Table1[[#This Row],[WithinTarget]]=1,Table1[[#This Row],[Patient Satisfaction Score]]&gt;=7)</f>
        <v>0</v>
      </c>
      <c r="T923" t="str">
        <f>IF(LEFT(Table1[[#This Row],[Patient Gender]],1)="F","Female","Male")</f>
        <v>Male</v>
      </c>
    </row>
    <row r="924" spans="1:20" x14ac:dyDescent="0.3">
      <c r="A924" t="s">
        <v>1028</v>
      </c>
      <c r="B924" s="1">
        <v>45068.194444444445</v>
      </c>
      <c r="C924" t="s">
        <v>13</v>
      </c>
      <c r="D924">
        <v>65</v>
      </c>
      <c r="E924" t="s">
        <v>21</v>
      </c>
      <c r="F924" t="s">
        <v>11</v>
      </c>
      <c r="G924" t="b">
        <v>0</v>
      </c>
      <c r="I924">
        <v>23</v>
      </c>
      <c r="J924" t="b">
        <v>0</v>
      </c>
      <c r="K924">
        <f>YEAR(Table1[[#This Row],[Patient Admission Date]])</f>
        <v>2023</v>
      </c>
      <c r="L924" t="str">
        <f>TEXT(Table1[[#This Row],[Patient Admission Date]],"mmm")</f>
        <v>May</v>
      </c>
      <c r="M924" t="str">
        <f>TEXT(Table1[[#This Row],[Patient Admission Date]],"ddd")</f>
        <v>Mon</v>
      </c>
      <c r="N924" t="str">
        <f>TEXT(INT(HOUR(Table1[[#This Row],[Patient Admission Date]])/3)*3,"00")&amp;"-"&amp;TEXT(INT(HOUR(Table1[[#This Row],[Patient Admission Date]])/3)*3+3,"00")</f>
        <v>03-06</v>
      </c>
      <c r="O924" t="str" cm="1">
        <f t="array" ref="O924">_xlfn.IFS(Table1[[#This Row],[Patient Age]]&lt;=14,"0-14",Table1[[#This Row],[Patient Age]]&lt;=29,"15-29",Table1[[#This Row],[Patient Age]]&lt;=44,"30-44",Table1[[#This Row],[Patient Age]]&lt;=59,"45-59",Table1[[#This Row],[Patient Age]]&lt;=74,"60-74",TRUE,"75+")</f>
        <v>60-74</v>
      </c>
      <c r="P924" t="str" cm="1">
        <f t="array" ref="P924">_xlfn.IFS(Table1[[#This Row],[Patient Waittime]]&lt;=15,"0-15",Table1[[#This Row],[Patient Waittime]]&lt;=30,"16-30",Table1[[#This Row],[Patient Waittime]]&lt;=45,"31-45",Table1[[#This Row],[Patient Waittime]]&lt;=60,"46-60",TRUE,"60+")</f>
        <v>16-30</v>
      </c>
      <c r="Q924">
        <f>--(Table1[[#This Row],[Patient Waittime]]&lt;=30)</f>
        <v>1</v>
      </c>
      <c r="R924">
        <f>--Table1[[#This Row],[Patient Admission Flag]]</f>
        <v>0</v>
      </c>
      <c r="S924">
        <f>--AND(Table1[[#This Row],[WithinTarget]]=1,Table1[[#This Row],[Patient Satisfaction Score]]&gt;=7)</f>
        <v>0</v>
      </c>
      <c r="T924" t="str">
        <f>IF(LEFT(Table1[[#This Row],[Patient Gender]],1)="F","Female","Male")</f>
        <v>Female</v>
      </c>
    </row>
    <row r="925" spans="1:20" x14ac:dyDescent="0.3">
      <c r="A925" t="s">
        <v>1029</v>
      </c>
      <c r="B925" s="1">
        <v>45349.86041666667</v>
      </c>
      <c r="C925" t="s">
        <v>9</v>
      </c>
      <c r="D925">
        <v>52</v>
      </c>
      <c r="E925" t="s">
        <v>19</v>
      </c>
      <c r="F925" t="s">
        <v>11</v>
      </c>
      <c r="G925" t="b">
        <v>0</v>
      </c>
      <c r="I925">
        <v>22</v>
      </c>
      <c r="J925" t="b">
        <v>0</v>
      </c>
      <c r="K925">
        <f>YEAR(Table1[[#This Row],[Patient Admission Date]])</f>
        <v>2024</v>
      </c>
      <c r="L925" t="str">
        <f>TEXT(Table1[[#This Row],[Patient Admission Date]],"mmm")</f>
        <v>Feb</v>
      </c>
      <c r="M925" t="str">
        <f>TEXT(Table1[[#This Row],[Patient Admission Date]],"ddd")</f>
        <v>Tue</v>
      </c>
      <c r="N925" t="str">
        <f>TEXT(INT(HOUR(Table1[[#This Row],[Patient Admission Date]])/3)*3,"00")&amp;"-"&amp;TEXT(INT(HOUR(Table1[[#This Row],[Patient Admission Date]])/3)*3+3,"00")</f>
        <v>18-21</v>
      </c>
      <c r="O925" t="str" cm="1">
        <f t="array" ref="O925">_xlfn.IFS(Table1[[#This Row],[Patient Age]]&lt;=14,"0-14",Table1[[#This Row],[Patient Age]]&lt;=29,"15-29",Table1[[#This Row],[Patient Age]]&lt;=44,"30-44",Table1[[#This Row],[Patient Age]]&lt;=59,"45-59",Table1[[#This Row],[Patient Age]]&lt;=74,"60-74",TRUE,"75+")</f>
        <v>45-59</v>
      </c>
      <c r="P925" t="str" cm="1">
        <f t="array" ref="P925">_xlfn.IFS(Table1[[#This Row],[Patient Waittime]]&lt;=15,"0-15",Table1[[#This Row],[Patient Waittime]]&lt;=30,"16-30",Table1[[#This Row],[Patient Waittime]]&lt;=45,"31-45",Table1[[#This Row],[Patient Waittime]]&lt;=60,"46-60",TRUE,"60+")</f>
        <v>16-30</v>
      </c>
      <c r="Q925">
        <f>--(Table1[[#This Row],[Patient Waittime]]&lt;=30)</f>
        <v>1</v>
      </c>
      <c r="R925">
        <f>--Table1[[#This Row],[Patient Admission Flag]]</f>
        <v>0</v>
      </c>
      <c r="S925">
        <f>--AND(Table1[[#This Row],[WithinTarget]]=1,Table1[[#This Row],[Patient Satisfaction Score]]&gt;=7)</f>
        <v>0</v>
      </c>
      <c r="T925" t="str">
        <f>IF(LEFT(Table1[[#This Row],[Patient Gender]],1)="F","Female","Male")</f>
        <v>Male</v>
      </c>
    </row>
    <row r="926" spans="1:20" x14ac:dyDescent="0.3">
      <c r="A926" t="s">
        <v>1030</v>
      </c>
      <c r="B926" s="1">
        <v>45188.079861111109</v>
      </c>
      <c r="C926" t="s">
        <v>13</v>
      </c>
      <c r="D926">
        <v>15</v>
      </c>
      <c r="E926" t="s">
        <v>22</v>
      </c>
      <c r="F926" t="s">
        <v>11</v>
      </c>
      <c r="G926" t="b">
        <v>1</v>
      </c>
      <c r="H926">
        <v>0</v>
      </c>
      <c r="I926">
        <v>43</v>
      </c>
      <c r="J926" t="b">
        <v>1</v>
      </c>
      <c r="K926">
        <f>YEAR(Table1[[#This Row],[Patient Admission Date]])</f>
        <v>2023</v>
      </c>
      <c r="L926" t="str">
        <f>TEXT(Table1[[#This Row],[Patient Admission Date]],"mmm")</f>
        <v>Sep</v>
      </c>
      <c r="M926" t="str">
        <f>TEXT(Table1[[#This Row],[Patient Admission Date]],"ddd")</f>
        <v>Tue</v>
      </c>
      <c r="N926" t="str">
        <f>TEXT(INT(HOUR(Table1[[#This Row],[Patient Admission Date]])/3)*3,"00")&amp;"-"&amp;TEXT(INT(HOUR(Table1[[#This Row],[Patient Admission Date]])/3)*3+3,"00")</f>
        <v>00-03</v>
      </c>
      <c r="O926" t="str" cm="1">
        <f t="array" ref="O926">_xlfn.IFS(Table1[[#This Row],[Patient Age]]&lt;=14,"0-14",Table1[[#This Row],[Patient Age]]&lt;=29,"15-29",Table1[[#This Row],[Patient Age]]&lt;=44,"30-44",Table1[[#This Row],[Patient Age]]&lt;=59,"45-59",Table1[[#This Row],[Patient Age]]&lt;=74,"60-74",TRUE,"75+")</f>
        <v>15-29</v>
      </c>
      <c r="P926" t="str" cm="1">
        <f t="array" ref="P926">_xlfn.IFS(Table1[[#This Row],[Patient Waittime]]&lt;=15,"0-15",Table1[[#This Row],[Patient Waittime]]&lt;=30,"16-30",Table1[[#This Row],[Patient Waittime]]&lt;=45,"31-45",Table1[[#This Row],[Patient Waittime]]&lt;=60,"46-60",TRUE,"60+")</f>
        <v>31-45</v>
      </c>
      <c r="Q926">
        <f>--(Table1[[#This Row],[Patient Waittime]]&lt;=30)</f>
        <v>0</v>
      </c>
      <c r="R926">
        <f>--Table1[[#This Row],[Patient Admission Flag]]</f>
        <v>1</v>
      </c>
      <c r="S926">
        <f>--AND(Table1[[#This Row],[WithinTarget]]=1,Table1[[#This Row],[Patient Satisfaction Score]]&gt;=7)</f>
        <v>0</v>
      </c>
      <c r="T926" t="str">
        <f>IF(LEFT(Table1[[#This Row],[Patient Gender]],1)="F","Female","Male")</f>
        <v>Female</v>
      </c>
    </row>
    <row r="927" spans="1:20" x14ac:dyDescent="0.3">
      <c r="A927" t="s">
        <v>1031</v>
      </c>
      <c r="B927" s="1">
        <v>45156.225694444445</v>
      </c>
      <c r="C927" t="s">
        <v>13</v>
      </c>
      <c r="D927">
        <v>22</v>
      </c>
      <c r="E927" t="s">
        <v>10</v>
      </c>
      <c r="F927" t="s">
        <v>17</v>
      </c>
      <c r="G927" t="b">
        <v>0</v>
      </c>
      <c r="I927">
        <v>49</v>
      </c>
      <c r="J927" t="b">
        <v>0</v>
      </c>
      <c r="K927">
        <f>YEAR(Table1[[#This Row],[Patient Admission Date]])</f>
        <v>2023</v>
      </c>
      <c r="L927" t="str">
        <f>TEXT(Table1[[#This Row],[Patient Admission Date]],"mmm")</f>
        <v>Aug</v>
      </c>
      <c r="M927" t="str">
        <f>TEXT(Table1[[#This Row],[Patient Admission Date]],"ddd")</f>
        <v>Fri</v>
      </c>
      <c r="N927" t="str">
        <f>TEXT(INT(HOUR(Table1[[#This Row],[Patient Admission Date]])/3)*3,"00")&amp;"-"&amp;TEXT(INT(HOUR(Table1[[#This Row],[Patient Admission Date]])/3)*3+3,"00")</f>
        <v>03-06</v>
      </c>
      <c r="O927" t="str" cm="1">
        <f t="array" ref="O927">_xlfn.IFS(Table1[[#This Row],[Patient Age]]&lt;=14,"0-14",Table1[[#This Row],[Patient Age]]&lt;=29,"15-29",Table1[[#This Row],[Patient Age]]&lt;=44,"30-44",Table1[[#This Row],[Patient Age]]&lt;=59,"45-59",Table1[[#This Row],[Patient Age]]&lt;=74,"60-74",TRUE,"75+")</f>
        <v>15-29</v>
      </c>
      <c r="P927" t="str" cm="1">
        <f t="array" ref="P927">_xlfn.IFS(Table1[[#This Row],[Patient Waittime]]&lt;=15,"0-15",Table1[[#This Row],[Patient Waittime]]&lt;=30,"16-30",Table1[[#This Row],[Patient Waittime]]&lt;=45,"31-45",Table1[[#This Row],[Patient Waittime]]&lt;=60,"46-60",TRUE,"60+")</f>
        <v>46-60</v>
      </c>
      <c r="Q927">
        <f>--(Table1[[#This Row],[Patient Waittime]]&lt;=30)</f>
        <v>0</v>
      </c>
      <c r="R927">
        <f>--Table1[[#This Row],[Patient Admission Flag]]</f>
        <v>0</v>
      </c>
      <c r="S927">
        <f>--AND(Table1[[#This Row],[WithinTarget]]=1,Table1[[#This Row],[Patient Satisfaction Score]]&gt;=7)</f>
        <v>0</v>
      </c>
      <c r="T927" t="str">
        <f>IF(LEFT(Table1[[#This Row],[Patient Gender]],1)="F","Female","Male")</f>
        <v>Female</v>
      </c>
    </row>
    <row r="928" spans="1:20" x14ac:dyDescent="0.3">
      <c r="A928" t="s">
        <v>1032</v>
      </c>
      <c r="B928" s="1">
        <v>45099.993055555555</v>
      </c>
      <c r="C928" t="s">
        <v>13</v>
      </c>
      <c r="D928">
        <v>22</v>
      </c>
      <c r="E928" t="s">
        <v>22</v>
      </c>
      <c r="F928" t="s">
        <v>27</v>
      </c>
      <c r="G928" t="b">
        <v>0</v>
      </c>
      <c r="H928">
        <v>7</v>
      </c>
      <c r="I928">
        <v>41</v>
      </c>
      <c r="J928" t="b">
        <v>0</v>
      </c>
      <c r="K928">
        <f>YEAR(Table1[[#This Row],[Patient Admission Date]])</f>
        <v>2023</v>
      </c>
      <c r="L928" t="str">
        <f>TEXT(Table1[[#This Row],[Patient Admission Date]],"mmm")</f>
        <v>Jun</v>
      </c>
      <c r="M928" t="str">
        <f>TEXT(Table1[[#This Row],[Patient Admission Date]],"ddd")</f>
        <v>Thu</v>
      </c>
      <c r="N928" t="str">
        <f>TEXT(INT(HOUR(Table1[[#This Row],[Patient Admission Date]])/3)*3,"00")&amp;"-"&amp;TEXT(INT(HOUR(Table1[[#This Row],[Patient Admission Date]])/3)*3+3,"00")</f>
        <v>21-24</v>
      </c>
      <c r="O928" t="str" cm="1">
        <f t="array" ref="O928">_xlfn.IFS(Table1[[#This Row],[Patient Age]]&lt;=14,"0-14",Table1[[#This Row],[Patient Age]]&lt;=29,"15-29",Table1[[#This Row],[Patient Age]]&lt;=44,"30-44",Table1[[#This Row],[Patient Age]]&lt;=59,"45-59",Table1[[#This Row],[Patient Age]]&lt;=74,"60-74",TRUE,"75+")</f>
        <v>15-29</v>
      </c>
      <c r="P928" t="str" cm="1">
        <f t="array" ref="P928">_xlfn.IFS(Table1[[#This Row],[Patient Waittime]]&lt;=15,"0-15",Table1[[#This Row],[Patient Waittime]]&lt;=30,"16-30",Table1[[#This Row],[Patient Waittime]]&lt;=45,"31-45",Table1[[#This Row],[Patient Waittime]]&lt;=60,"46-60",TRUE,"60+")</f>
        <v>31-45</v>
      </c>
      <c r="Q928">
        <f>--(Table1[[#This Row],[Patient Waittime]]&lt;=30)</f>
        <v>0</v>
      </c>
      <c r="R928">
        <f>--Table1[[#This Row],[Patient Admission Flag]]</f>
        <v>0</v>
      </c>
      <c r="S928">
        <f>--AND(Table1[[#This Row],[WithinTarget]]=1,Table1[[#This Row],[Patient Satisfaction Score]]&gt;=7)</f>
        <v>0</v>
      </c>
      <c r="T928" t="str">
        <f>IF(LEFT(Table1[[#This Row],[Patient Gender]],1)="F","Female","Male")</f>
        <v>Female</v>
      </c>
    </row>
    <row r="929" spans="1:20" x14ac:dyDescent="0.3">
      <c r="A929" t="s">
        <v>1033</v>
      </c>
      <c r="B929" s="1">
        <v>45506.147222222222</v>
      </c>
      <c r="C929" t="s">
        <v>13</v>
      </c>
      <c r="D929">
        <v>22</v>
      </c>
      <c r="E929" t="s">
        <v>21</v>
      </c>
      <c r="F929" t="s">
        <v>11</v>
      </c>
      <c r="G929" t="b">
        <v>0</v>
      </c>
      <c r="I929">
        <v>46</v>
      </c>
      <c r="J929" t="b">
        <v>0</v>
      </c>
      <c r="K929">
        <f>YEAR(Table1[[#This Row],[Patient Admission Date]])</f>
        <v>2024</v>
      </c>
      <c r="L929" t="str">
        <f>TEXT(Table1[[#This Row],[Patient Admission Date]],"mmm")</f>
        <v>Aug</v>
      </c>
      <c r="M929" t="str">
        <f>TEXT(Table1[[#This Row],[Patient Admission Date]],"ddd")</f>
        <v>Fri</v>
      </c>
      <c r="N929" t="str">
        <f>TEXT(INT(HOUR(Table1[[#This Row],[Patient Admission Date]])/3)*3,"00")&amp;"-"&amp;TEXT(INT(HOUR(Table1[[#This Row],[Patient Admission Date]])/3)*3+3,"00")</f>
        <v>03-06</v>
      </c>
      <c r="O929" t="str" cm="1">
        <f t="array" ref="O929">_xlfn.IFS(Table1[[#This Row],[Patient Age]]&lt;=14,"0-14",Table1[[#This Row],[Patient Age]]&lt;=29,"15-29",Table1[[#This Row],[Patient Age]]&lt;=44,"30-44",Table1[[#This Row],[Patient Age]]&lt;=59,"45-59",Table1[[#This Row],[Patient Age]]&lt;=74,"60-74",TRUE,"75+")</f>
        <v>15-29</v>
      </c>
      <c r="P929" t="str" cm="1">
        <f t="array" ref="P929">_xlfn.IFS(Table1[[#This Row],[Patient Waittime]]&lt;=15,"0-15",Table1[[#This Row],[Patient Waittime]]&lt;=30,"16-30",Table1[[#This Row],[Patient Waittime]]&lt;=45,"31-45",Table1[[#This Row],[Patient Waittime]]&lt;=60,"46-60",TRUE,"60+")</f>
        <v>46-60</v>
      </c>
      <c r="Q929">
        <f>--(Table1[[#This Row],[Patient Waittime]]&lt;=30)</f>
        <v>0</v>
      </c>
      <c r="R929">
        <f>--Table1[[#This Row],[Patient Admission Flag]]</f>
        <v>0</v>
      </c>
      <c r="S929">
        <f>--AND(Table1[[#This Row],[WithinTarget]]=1,Table1[[#This Row],[Patient Satisfaction Score]]&gt;=7)</f>
        <v>0</v>
      </c>
      <c r="T929" t="str">
        <f>IF(LEFT(Table1[[#This Row],[Patient Gender]],1)="F","Female","Male")</f>
        <v>Female</v>
      </c>
    </row>
    <row r="930" spans="1:20" x14ac:dyDescent="0.3">
      <c r="A930" t="s">
        <v>1034</v>
      </c>
      <c r="B930" s="1">
        <v>45099.384027777778</v>
      </c>
      <c r="C930" t="s">
        <v>9</v>
      </c>
      <c r="D930">
        <v>41</v>
      </c>
      <c r="E930" t="s">
        <v>22</v>
      </c>
      <c r="F930" t="s">
        <v>11</v>
      </c>
      <c r="G930" t="b">
        <v>1</v>
      </c>
      <c r="I930">
        <v>58</v>
      </c>
      <c r="J930" t="b">
        <v>1</v>
      </c>
      <c r="K930">
        <f>YEAR(Table1[[#This Row],[Patient Admission Date]])</f>
        <v>2023</v>
      </c>
      <c r="L930" t="str">
        <f>TEXT(Table1[[#This Row],[Patient Admission Date]],"mmm")</f>
        <v>Jun</v>
      </c>
      <c r="M930" t="str">
        <f>TEXT(Table1[[#This Row],[Patient Admission Date]],"ddd")</f>
        <v>Thu</v>
      </c>
      <c r="N930" t="str">
        <f>TEXT(INT(HOUR(Table1[[#This Row],[Patient Admission Date]])/3)*3,"00")&amp;"-"&amp;TEXT(INT(HOUR(Table1[[#This Row],[Patient Admission Date]])/3)*3+3,"00")</f>
        <v>09-12</v>
      </c>
      <c r="O930" t="str" cm="1">
        <f t="array" ref="O930">_xlfn.IFS(Table1[[#This Row],[Patient Age]]&lt;=14,"0-14",Table1[[#This Row],[Patient Age]]&lt;=29,"15-29",Table1[[#This Row],[Patient Age]]&lt;=44,"30-44",Table1[[#This Row],[Patient Age]]&lt;=59,"45-59",Table1[[#This Row],[Patient Age]]&lt;=74,"60-74",TRUE,"75+")</f>
        <v>30-44</v>
      </c>
      <c r="P930" t="str" cm="1">
        <f t="array" ref="P930">_xlfn.IFS(Table1[[#This Row],[Patient Waittime]]&lt;=15,"0-15",Table1[[#This Row],[Patient Waittime]]&lt;=30,"16-30",Table1[[#This Row],[Patient Waittime]]&lt;=45,"31-45",Table1[[#This Row],[Patient Waittime]]&lt;=60,"46-60",TRUE,"60+")</f>
        <v>46-60</v>
      </c>
      <c r="Q930">
        <f>--(Table1[[#This Row],[Patient Waittime]]&lt;=30)</f>
        <v>0</v>
      </c>
      <c r="R930">
        <f>--Table1[[#This Row],[Patient Admission Flag]]</f>
        <v>1</v>
      </c>
      <c r="S930">
        <f>--AND(Table1[[#This Row],[WithinTarget]]=1,Table1[[#This Row],[Patient Satisfaction Score]]&gt;=7)</f>
        <v>0</v>
      </c>
      <c r="T930" t="str">
        <f>IF(LEFT(Table1[[#This Row],[Patient Gender]],1)="F","Female","Male")</f>
        <v>Male</v>
      </c>
    </row>
    <row r="931" spans="1:20" x14ac:dyDescent="0.3">
      <c r="A931" t="s">
        <v>1035</v>
      </c>
      <c r="B931" s="1">
        <v>45536.184027777781</v>
      </c>
      <c r="C931" t="s">
        <v>13</v>
      </c>
      <c r="D931">
        <v>37</v>
      </c>
      <c r="E931" t="s">
        <v>10</v>
      </c>
      <c r="F931" t="s">
        <v>11</v>
      </c>
      <c r="G931" t="b">
        <v>1</v>
      </c>
      <c r="H931">
        <v>0</v>
      </c>
      <c r="I931">
        <v>57</v>
      </c>
      <c r="J931" t="b">
        <v>1</v>
      </c>
      <c r="K931">
        <f>YEAR(Table1[[#This Row],[Patient Admission Date]])</f>
        <v>2024</v>
      </c>
      <c r="L931" t="str">
        <f>TEXT(Table1[[#This Row],[Patient Admission Date]],"mmm")</f>
        <v>Sep</v>
      </c>
      <c r="M931" t="str">
        <f>TEXT(Table1[[#This Row],[Patient Admission Date]],"ddd")</f>
        <v>Sun</v>
      </c>
      <c r="N931" t="str">
        <f>TEXT(INT(HOUR(Table1[[#This Row],[Patient Admission Date]])/3)*3,"00")&amp;"-"&amp;TEXT(INT(HOUR(Table1[[#This Row],[Patient Admission Date]])/3)*3+3,"00")</f>
        <v>03-06</v>
      </c>
      <c r="O931" t="str" cm="1">
        <f t="array" ref="O931">_xlfn.IFS(Table1[[#This Row],[Patient Age]]&lt;=14,"0-14",Table1[[#This Row],[Patient Age]]&lt;=29,"15-29",Table1[[#This Row],[Patient Age]]&lt;=44,"30-44",Table1[[#This Row],[Patient Age]]&lt;=59,"45-59",Table1[[#This Row],[Patient Age]]&lt;=74,"60-74",TRUE,"75+")</f>
        <v>30-44</v>
      </c>
      <c r="P931" t="str" cm="1">
        <f t="array" ref="P931">_xlfn.IFS(Table1[[#This Row],[Patient Waittime]]&lt;=15,"0-15",Table1[[#This Row],[Patient Waittime]]&lt;=30,"16-30",Table1[[#This Row],[Patient Waittime]]&lt;=45,"31-45",Table1[[#This Row],[Patient Waittime]]&lt;=60,"46-60",TRUE,"60+")</f>
        <v>46-60</v>
      </c>
      <c r="Q931">
        <f>--(Table1[[#This Row],[Patient Waittime]]&lt;=30)</f>
        <v>0</v>
      </c>
      <c r="R931">
        <f>--Table1[[#This Row],[Patient Admission Flag]]</f>
        <v>1</v>
      </c>
      <c r="S931">
        <f>--AND(Table1[[#This Row],[WithinTarget]]=1,Table1[[#This Row],[Patient Satisfaction Score]]&gt;=7)</f>
        <v>0</v>
      </c>
      <c r="T931" t="str">
        <f>IF(LEFT(Table1[[#This Row],[Patient Gender]],1)="F","Female","Male")</f>
        <v>Female</v>
      </c>
    </row>
    <row r="932" spans="1:20" x14ac:dyDescent="0.3">
      <c r="A932" t="s">
        <v>1036</v>
      </c>
      <c r="B932" s="1">
        <v>45184.002083333333</v>
      </c>
      <c r="C932" t="s">
        <v>13</v>
      </c>
      <c r="D932">
        <v>66</v>
      </c>
      <c r="E932" t="s">
        <v>10</v>
      </c>
      <c r="F932" t="s">
        <v>11</v>
      </c>
      <c r="G932" t="b">
        <v>0</v>
      </c>
      <c r="I932">
        <v>31</v>
      </c>
      <c r="J932" t="b">
        <v>0</v>
      </c>
      <c r="K932">
        <f>YEAR(Table1[[#This Row],[Patient Admission Date]])</f>
        <v>2023</v>
      </c>
      <c r="L932" t="str">
        <f>TEXT(Table1[[#This Row],[Patient Admission Date]],"mmm")</f>
        <v>Sep</v>
      </c>
      <c r="M932" t="str">
        <f>TEXT(Table1[[#This Row],[Patient Admission Date]],"ddd")</f>
        <v>Fri</v>
      </c>
      <c r="N932" t="str">
        <f>TEXT(INT(HOUR(Table1[[#This Row],[Patient Admission Date]])/3)*3,"00")&amp;"-"&amp;TEXT(INT(HOUR(Table1[[#This Row],[Patient Admission Date]])/3)*3+3,"00")</f>
        <v>00-03</v>
      </c>
      <c r="O932" t="str" cm="1">
        <f t="array" ref="O932">_xlfn.IFS(Table1[[#This Row],[Patient Age]]&lt;=14,"0-14",Table1[[#This Row],[Patient Age]]&lt;=29,"15-29",Table1[[#This Row],[Patient Age]]&lt;=44,"30-44",Table1[[#This Row],[Patient Age]]&lt;=59,"45-59",Table1[[#This Row],[Patient Age]]&lt;=74,"60-74",TRUE,"75+")</f>
        <v>60-74</v>
      </c>
      <c r="P932" t="str" cm="1">
        <f t="array" ref="P932">_xlfn.IFS(Table1[[#This Row],[Patient Waittime]]&lt;=15,"0-15",Table1[[#This Row],[Patient Waittime]]&lt;=30,"16-30",Table1[[#This Row],[Patient Waittime]]&lt;=45,"31-45",Table1[[#This Row],[Patient Waittime]]&lt;=60,"46-60",TRUE,"60+")</f>
        <v>31-45</v>
      </c>
      <c r="Q932">
        <f>--(Table1[[#This Row],[Patient Waittime]]&lt;=30)</f>
        <v>0</v>
      </c>
      <c r="R932">
        <f>--Table1[[#This Row],[Patient Admission Flag]]</f>
        <v>0</v>
      </c>
      <c r="S932">
        <f>--AND(Table1[[#This Row],[WithinTarget]]=1,Table1[[#This Row],[Patient Satisfaction Score]]&gt;=7)</f>
        <v>0</v>
      </c>
      <c r="T932" t="str">
        <f>IF(LEFT(Table1[[#This Row],[Patient Gender]],1)="F","Female","Male")</f>
        <v>Female</v>
      </c>
    </row>
    <row r="933" spans="1:20" x14ac:dyDescent="0.3">
      <c r="A933" t="s">
        <v>1037</v>
      </c>
      <c r="B933" s="1">
        <v>45358.863194444442</v>
      </c>
      <c r="C933" t="s">
        <v>9</v>
      </c>
      <c r="D933">
        <v>68</v>
      </c>
      <c r="E933" t="s">
        <v>14</v>
      </c>
      <c r="F933" t="s">
        <v>15</v>
      </c>
      <c r="G933" t="b">
        <v>1</v>
      </c>
      <c r="I933">
        <v>17</v>
      </c>
      <c r="J933" t="b">
        <v>1</v>
      </c>
      <c r="K933">
        <f>YEAR(Table1[[#This Row],[Patient Admission Date]])</f>
        <v>2024</v>
      </c>
      <c r="L933" t="str">
        <f>TEXT(Table1[[#This Row],[Patient Admission Date]],"mmm")</f>
        <v>Mar</v>
      </c>
      <c r="M933" t="str">
        <f>TEXT(Table1[[#This Row],[Patient Admission Date]],"ddd")</f>
        <v>Thu</v>
      </c>
      <c r="N933" t="str">
        <f>TEXT(INT(HOUR(Table1[[#This Row],[Patient Admission Date]])/3)*3,"00")&amp;"-"&amp;TEXT(INT(HOUR(Table1[[#This Row],[Patient Admission Date]])/3)*3+3,"00")</f>
        <v>18-21</v>
      </c>
      <c r="O933" t="str" cm="1">
        <f t="array" ref="O933">_xlfn.IFS(Table1[[#This Row],[Patient Age]]&lt;=14,"0-14",Table1[[#This Row],[Patient Age]]&lt;=29,"15-29",Table1[[#This Row],[Patient Age]]&lt;=44,"30-44",Table1[[#This Row],[Patient Age]]&lt;=59,"45-59",Table1[[#This Row],[Patient Age]]&lt;=74,"60-74",TRUE,"75+")</f>
        <v>60-74</v>
      </c>
      <c r="P933" t="str" cm="1">
        <f t="array" ref="P933">_xlfn.IFS(Table1[[#This Row],[Patient Waittime]]&lt;=15,"0-15",Table1[[#This Row],[Patient Waittime]]&lt;=30,"16-30",Table1[[#This Row],[Patient Waittime]]&lt;=45,"31-45",Table1[[#This Row],[Patient Waittime]]&lt;=60,"46-60",TRUE,"60+")</f>
        <v>16-30</v>
      </c>
      <c r="Q933">
        <f>--(Table1[[#This Row],[Patient Waittime]]&lt;=30)</f>
        <v>1</v>
      </c>
      <c r="R933">
        <f>--Table1[[#This Row],[Patient Admission Flag]]</f>
        <v>1</v>
      </c>
      <c r="S933">
        <f>--AND(Table1[[#This Row],[WithinTarget]]=1,Table1[[#This Row],[Patient Satisfaction Score]]&gt;=7)</f>
        <v>0</v>
      </c>
      <c r="T933" t="str">
        <f>IF(LEFT(Table1[[#This Row],[Patient Gender]],1)="F","Female","Male")</f>
        <v>Male</v>
      </c>
    </row>
    <row r="934" spans="1:20" x14ac:dyDescent="0.3">
      <c r="A934" t="s">
        <v>1038</v>
      </c>
      <c r="B934" s="1">
        <v>45537.847222222219</v>
      </c>
      <c r="C934" t="s">
        <v>13</v>
      </c>
      <c r="D934">
        <v>78</v>
      </c>
      <c r="E934" t="s">
        <v>14</v>
      </c>
      <c r="F934" t="s">
        <v>11</v>
      </c>
      <c r="G934" t="b">
        <v>0</v>
      </c>
      <c r="I934">
        <v>31</v>
      </c>
      <c r="J934" t="b">
        <v>0</v>
      </c>
      <c r="K934">
        <f>YEAR(Table1[[#This Row],[Patient Admission Date]])</f>
        <v>2024</v>
      </c>
      <c r="L934" t="str">
        <f>TEXT(Table1[[#This Row],[Patient Admission Date]],"mmm")</f>
        <v>Sep</v>
      </c>
      <c r="M934" t="str">
        <f>TEXT(Table1[[#This Row],[Patient Admission Date]],"ddd")</f>
        <v>Mon</v>
      </c>
      <c r="N934" t="str">
        <f>TEXT(INT(HOUR(Table1[[#This Row],[Patient Admission Date]])/3)*3,"00")&amp;"-"&amp;TEXT(INT(HOUR(Table1[[#This Row],[Patient Admission Date]])/3)*3+3,"00")</f>
        <v>18-21</v>
      </c>
      <c r="O934" t="str" cm="1">
        <f t="array" ref="O934">_xlfn.IFS(Table1[[#This Row],[Patient Age]]&lt;=14,"0-14",Table1[[#This Row],[Patient Age]]&lt;=29,"15-29",Table1[[#This Row],[Patient Age]]&lt;=44,"30-44",Table1[[#This Row],[Patient Age]]&lt;=59,"45-59",Table1[[#This Row],[Patient Age]]&lt;=74,"60-74",TRUE,"75+")</f>
        <v>75+</v>
      </c>
      <c r="P934" t="str" cm="1">
        <f t="array" ref="P934">_xlfn.IFS(Table1[[#This Row],[Patient Waittime]]&lt;=15,"0-15",Table1[[#This Row],[Patient Waittime]]&lt;=30,"16-30",Table1[[#This Row],[Patient Waittime]]&lt;=45,"31-45",Table1[[#This Row],[Patient Waittime]]&lt;=60,"46-60",TRUE,"60+")</f>
        <v>31-45</v>
      </c>
      <c r="Q934">
        <f>--(Table1[[#This Row],[Patient Waittime]]&lt;=30)</f>
        <v>0</v>
      </c>
      <c r="R934">
        <f>--Table1[[#This Row],[Patient Admission Flag]]</f>
        <v>0</v>
      </c>
      <c r="S934">
        <f>--AND(Table1[[#This Row],[WithinTarget]]=1,Table1[[#This Row],[Patient Satisfaction Score]]&gt;=7)</f>
        <v>0</v>
      </c>
      <c r="T934" t="str">
        <f>IF(LEFT(Table1[[#This Row],[Patient Gender]],1)="F","Female","Male")</f>
        <v>Female</v>
      </c>
    </row>
    <row r="935" spans="1:20" x14ac:dyDescent="0.3">
      <c r="A935" t="s">
        <v>1039</v>
      </c>
      <c r="B935" s="1">
        <v>45253.175694444442</v>
      </c>
      <c r="C935" t="s">
        <v>9</v>
      </c>
      <c r="D935">
        <v>55</v>
      </c>
      <c r="E935" t="s">
        <v>21</v>
      </c>
      <c r="F935" t="s">
        <v>11</v>
      </c>
      <c r="G935" t="b">
        <v>0</v>
      </c>
      <c r="H935">
        <v>8</v>
      </c>
      <c r="I935">
        <v>12</v>
      </c>
      <c r="J935" t="b">
        <v>0</v>
      </c>
      <c r="K935">
        <f>YEAR(Table1[[#This Row],[Patient Admission Date]])</f>
        <v>2023</v>
      </c>
      <c r="L935" t="str">
        <f>TEXT(Table1[[#This Row],[Patient Admission Date]],"mmm")</f>
        <v>Nov</v>
      </c>
      <c r="M935" t="str">
        <f>TEXT(Table1[[#This Row],[Patient Admission Date]],"ddd")</f>
        <v>Thu</v>
      </c>
      <c r="N935" t="str">
        <f>TEXT(INT(HOUR(Table1[[#This Row],[Patient Admission Date]])/3)*3,"00")&amp;"-"&amp;TEXT(INT(HOUR(Table1[[#This Row],[Patient Admission Date]])/3)*3+3,"00")</f>
        <v>03-06</v>
      </c>
      <c r="O935" t="str" cm="1">
        <f t="array" ref="O935">_xlfn.IFS(Table1[[#This Row],[Patient Age]]&lt;=14,"0-14",Table1[[#This Row],[Patient Age]]&lt;=29,"15-29",Table1[[#This Row],[Patient Age]]&lt;=44,"30-44",Table1[[#This Row],[Patient Age]]&lt;=59,"45-59",Table1[[#This Row],[Patient Age]]&lt;=74,"60-74",TRUE,"75+")</f>
        <v>45-59</v>
      </c>
      <c r="P935" t="str" cm="1">
        <f t="array" ref="P935">_xlfn.IFS(Table1[[#This Row],[Patient Waittime]]&lt;=15,"0-15",Table1[[#This Row],[Patient Waittime]]&lt;=30,"16-30",Table1[[#This Row],[Patient Waittime]]&lt;=45,"31-45",Table1[[#This Row],[Patient Waittime]]&lt;=60,"46-60",TRUE,"60+")</f>
        <v>0-15</v>
      </c>
      <c r="Q935">
        <f>--(Table1[[#This Row],[Patient Waittime]]&lt;=30)</f>
        <v>1</v>
      </c>
      <c r="R935">
        <f>--Table1[[#This Row],[Patient Admission Flag]]</f>
        <v>0</v>
      </c>
      <c r="S935">
        <f>--AND(Table1[[#This Row],[WithinTarget]]=1,Table1[[#This Row],[Patient Satisfaction Score]]&gt;=7)</f>
        <v>1</v>
      </c>
      <c r="T935" t="str">
        <f>IF(LEFT(Table1[[#This Row],[Patient Gender]],1)="F","Female","Male")</f>
        <v>Male</v>
      </c>
    </row>
    <row r="936" spans="1:20" x14ac:dyDescent="0.3">
      <c r="A936" t="s">
        <v>1040</v>
      </c>
      <c r="B936" s="1">
        <v>45017.056250000001</v>
      </c>
      <c r="C936" t="s">
        <v>9</v>
      </c>
      <c r="D936">
        <v>18</v>
      </c>
      <c r="E936" t="s">
        <v>19</v>
      </c>
      <c r="F936" t="s">
        <v>11</v>
      </c>
      <c r="G936" t="b">
        <v>1</v>
      </c>
      <c r="H936">
        <v>3</v>
      </c>
      <c r="I936">
        <v>40</v>
      </c>
      <c r="J936" t="b">
        <v>1</v>
      </c>
      <c r="K936">
        <f>YEAR(Table1[[#This Row],[Patient Admission Date]])</f>
        <v>2023</v>
      </c>
      <c r="L936" t="str">
        <f>TEXT(Table1[[#This Row],[Patient Admission Date]],"mmm")</f>
        <v>Apr</v>
      </c>
      <c r="M936" t="str">
        <f>TEXT(Table1[[#This Row],[Patient Admission Date]],"ddd")</f>
        <v>Sat</v>
      </c>
      <c r="N936" t="str">
        <f>TEXT(INT(HOUR(Table1[[#This Row],[Patient Admission Date]])/3)*3,"00")&amp;"-"&amp;TEXT(INT(HOUR(Table1[[#This Row],[Patient Admission Date]])/3)*3+3,"00")</f>
        <v>00-03</v>
      </c>
      <c r="O936" t="str" cm="1">
        <f t="array" ref="O936">_xlfn.IFS(Table1[[#This Row],[Patient Age]]&lt;=14,"0-14",Table1[[#This Row],[Patient Age]]&lt;=29,"15-29",Table1[[#This Row],[Patient Age]]&lt;=44,"30-44",Table1[[#This Row],[Patient Age]]&lt;=59,"45-59",Table1[[#This Row],[Patient Age]]&lt;=74,"60-74",TRUE,"75+")</f>
        <v>15-29</v>
      </c>
      <c r="P936" t="str" cm="1">
        <f t="array" ref="P936">_xlfn.IFS(Table1[[#This Row],[Patient Waittime]]&lt;=15,"0-15",Table1[[#This Row],[Patient Waittime]]&lt;=30,"16-30",Table1[[#This Row],[Patient Waittime]]&lt;=45,"31-45",Table1[[#This Row],[Patient Waittime]]&lt;=60,"46-60",TRUE,"60+")</f>
        <v>31-45</v>
      </c>
      <c r="Q936">
        <f>--(Table1[[#This Row],[Patient Waittime]]&lt;=30)</f>
        <v>0</v>
      </c>
      <c r="R936">
        <f>--Table1[[#This Row],[Patient Admission Flag]]</f>
        <v>1</v>
      </c>
      <c r="S936">
        <f>--AND(Table1[[#This Row],[WithinTarget]]=1,Table1[[#This Row],[Patient Satisfaction Score]]&gt;=7)</f>
        <v>0</v>
      </c>
      <c r="T936" t="str">
        <f>IF(LEFT(Table1[[#This Row],[Patient Gender]],1)="F","Female","Male")</f>
        <v>Male</v>
      </c>
    </row>
    <row r="937" spans="1:20" x14ac:dyDescent="0.3">
      <c r="A937" t="s">
        <v>1041</v>
      </c>
      <c r="B937" s="1">
        <v>45355.769444444442</v>
      </c>
      <c r="C937" t="s">
        <v>13</v>
      </c>
      <c r="D937">
        <v>56</v>
      </c>
      <c r="E937" t="s">
        <v>14</v>
      </c>
      <c r="F937" t="s">
        <v>15</v>
      </c>
      <c r="G937" t="b">
        <v>1</v>
      </c>
      <c r="I937">
        <v>55</v>
      </c>
      <c r="J937" t="b">
        <v>1</v>
      </c>
      <c r="K937">
        <f>YEAR(Table1[[#This Row],[Patient Admission Date]])</f>
        <v>2024</v>
      </c>
      <c r="L937" t="str">
        <f>TEXT(Table1[[#This Row],[Patient Admission Date]],"mmm")</f>
        <v>Mar</v>
      </c>
      <c r="M937" t="str">
        <f>TEXT(Table1[[#This Row],[Patient Admission Date]],"ddd")</f>
        <v>Mon</v>
      </c>
      <c r="N937" t="str">
        <f>TEXT(INT(HOUR(Table1[[#This Row],[Patient Admission Date]])/3)*3,"00")&amp;"-"&amp;TEXT(INT(HOUR(Table1[[#This Row],[Patient Admission Date]])/3)*3+3,"00")</f>
        <v>18-21</v>
      </c>
      <c r="O937" t="str" cm="1">
        <f t="array" ref="O937">_xlfn.IFS(Table1[[#This Row],[Patient Age]]&lt;=14,"0-14",Table1[[#This Row],[Patient Age]]&lt;=29,"15-29",Table1[[#This Row],[Patient Age]]&lt;=44,"30-44",Table1[[#This Row],[Patient Age]]&lt;=59,"45-59",Table1[[#This Row],[Patient Age]]&lt;=74,"60-74",TRUE,"75+")</f>
        <v>45-59</v>
      </c>
      <c r="P937" t="str" cm="1">
        <f t="array" ref="P937">_xlfn.IFS(Table1[[#This Row],[Patient Waittime]]&lt;=15,"0-15",Table1[[#This Row],[Patient Waittime]]&lt;=30,"16-30",Table1[[#This Row],[Patient Waittime]]&lt;=45,"31-45",Table1[[#This Row],[Patient Waittime]]&lt;=60,"46-60",TRUE,"60+")</f>
        <v>46-60</v>
      </c>
      <c r="Q937">
        <f>--(Table1[[#This Row],[Patient Waittime]]&lt;=30)</f>
        <v>0</v>
      </c>
      <c r="R937">
        <f>--Table1[[#This Row],[Patient Admission Flag]]</f>
        <v>1</v>
      </c>
      <c r="S937">
        <f>--AND(Table1[[#This Row],[WithinTarget]]=1,Table1[[#This Row],[Patient Satisfaction Score]]&gt;=7)</f>
        <v>0</v>
      </c>
      <c r="T937" t="str">
        <f>IF(LEFT(Table1[[#This Row],[Patient Gender]],1)="F","Female","Male")</f>
        <v>Female</v>
      </c>
    </row>
    <row r="938" spans="1:20" x14ac:dyDescent="0.3">
      <c r="A938" t="s">
        <v>1042</v>
      </c>
      <c r="B938" s="1">
        <v>45459.929861111108</v>
      </c>
      <c r="C938" t="s">
        <v>13</v>
      </c>
      <c r="D938">
        <v>42</v>
      </c>
      <c r="E938" t="s">
        <v>10</v>
      </c>
      <c r="F938" t="s">
        <v>11</v>
      </c>
      <c r="G938" t="b">
        <v>0</v>
      </c>
      <c r="H938">
        <v>4</v>
      </c>
      <c r="I938">
        <v>22</v>
      </c>
      <c r="J938" t="b">
        <v>0</v>
      </c>
      <c r="K938">
        <f>YEAR(Table1[[#This Row],[Patient Admission Date]])</f>
        <v>2024</v>
      </c>
      <c r="L938" t="str">
        <f>TEXT(Table1[[#This Row],[Patient Admission Date]],"mmm")</f>
        <v>Jun</v>
      </c>
      <c r="M938" t="str">
        <f>TEXT(Table1[[#This Row],[Patient Admission Date]],"ddd")</f>
        <v>Sun</v>
      </c>
      <c r="N938" t="str">
        <f>TEXT(INT(HOUR(Table1[[#This Row],[Patient Admission Date]])/3)*3,"00")&amp;"-"&amp;TEXT(INT(HOUR(Table1[[#This Row],[Patient Admission Date]])/3)*3+3,"00")</f>
        <v>21-24</v>
      </c>
      <c r="O938" t="str" cm="1">
        <f t="array" ref="O938">_xlfn.IFS(Table1[[#This Row],[Patient Age]]&lt;=14,"0-14",Table1[[#This Row],[Patient Age]]&lt;=29,"15-29",Table1[[#This Row],[Patient Age]]&lt;=44,"30-44",Table1[[#This Row],[Patient Age]]&lt;=59,"45-59",Table1[[#This Row],[Patient Age]]&lt;=74,"60-74",TRUE,"75+")</f>
        <v>30-44</v>
      </c>
      <c r="P938" t="str" cm="1">
        <f t="array" ref="P938">_xlfn.IFS(Table1[[#This Row],[Patient Waittime]]&lt;=15,"0-15",Table1[[#This Row],[Patient Waittime]]&lt;=30,"16-30",Table1[[#This Row],[Patient Waittime]]&lt;=45,"31-45",Table1[[#This Row],[Patient Waittime]]&lt;=60,"46-60",TRUE,"60+")</f>
        <v>16-30</v>
      </c>
      <c r="Q938">
        <f>--(Table1[[#This Row],[Patient Waittime]]&lt;=30)</f>
        <v>1</v>
      </c>
      <c r="R938">
        <f>--Table1[[#This Row],[Patient Admission Flag]]</f>
        <v>0</v>
      </c>
      <c r="S938">
        <f>--AND(Table1[[#This Row],[WithinTarget]]=1,Table1[[#This Row],[Patient Satisfaction Score]]&gt;=7)</f>
        <v>0</v>
      </c>
      <c r="T938" t="str">
        <f>IF(LEFT(Table1[[#This Row],[Patient Gender]],1)="F","Female","Male")</f>
        <v>Female</v>
      </c>
    </row>
    <row r="939" spans="1:20" x14ac:dyDescent="0.3">
      <c r="A939" t="s">
        <v>1043</v>
      </c>
      <c r="B939" s="1">
        <v>45327.453472222223</v>
      </c>
      <c r="C939" t="s">
        <v>13</v>
      </c>
      <c r="D939">
        <v>40</v>
      </c>
      <c r="E939" t="s">
        <v>14</v>
      </c>
      <c r="F939" t="s">
        <v>11</v>
      </c>
      <c r="G939" t="b">
        <v>0</v>
      </c>
      <c r="H939">
        <v>0</v>
      </c>
      <c r="I939">
        <v>50</v>
      </c>
      <c r="J939" t="b">
        <v>0</v>
      </c>
      <c r="K939">
        <f>YEAR(Table1[[#This Row],[Patient Admission Date]])</f>
        <v>2024</v>
      </c>
      <c r="L939" t="str">
        <f>TEXT(Table1[[#This Row],[Patient Admission Date]],"mmm")</f>
        <v>Feb</v>
      </c>
      <c r="M939" t="str">
        <f>TEXT(Table1[[#This Row],[Patient Admission Date]],"ddd")</f>
        <v>Mon</v>
      </c>
      <c r="N939" t="str">
        <f>TEXT(INT(HOUR(Table1[[#This Row],[Patient Admission Date]])/3)*3,"00")&amp;"-"&amp;TEXT(INT(HOUR(Table1[[#This Row],[Patient Admission Date]])/3)*3+3,"00")</f>
        <v>09-12</v>
      </c>
      <c r="O939" t="str" cm="1">
        <f t="array" ref="O939">_xlfn.IFS(Table1[[#This Row],[Patient Age]]&lt;=14,"0-14",Table1[[#This Row],[Patient Age]]&lt;=29,"15-29",Table1[[#This Row],[Patient Age]]&lt;=44,"30-44",Table1[[#This Row],[Patient Age]]&lt;=59,"45-59",Table1[[#This Row],[Patient Age]]&lt;=74,"60-74",TRUE,"75+")</f>
        <v>30-44</v>
      </c>
      <c r="P939" t="str" cm="1">
        <f t="array" ref="P939">_xlfn.IFS(Table1[[#This Row],[Patient Waittime]]&lt;=15,"0-15",Table1[[#This Row],[Patient Waittime]]&lt;=30,"16-30",Table1[[#This Row],[Patient Waittime]]&lt;=45,"31-45",Table1[[#This Row],[Patient Waittime]]&lt;=60,"46-60",TRUE,"60+")</f>
        <v>46-60</v>
      </c>
      <c r="Q939">
        <f>--(Table1[[#This Row],[Patient Waittime]]&lt;=30)</f>
        <v>0</v>
      </c>
      <c r="R939">
        <f>--Table1[[#This Row],[Patient Admission Flag]]</f>
        <v>0</v>
      </c>
      <c r="S939">
        <f>--AND(Table1[[#This Row],[WithinTarget]]=1,Table1[[#This Row],[Patient Satisfaction Score]]&gt;=7)</f>
        <v>0</v>
      </c>
      <c r="T939" t="str">
        <f>IF(LEFT(Table1[[#This Row],[Patient Gender]],1)="F","Female","Male")</f>
        <v>Female</v>
      </c>
    </row>
    <row r="940" spans="1:20" x14ac:dyDescent="0.3">
      <c r="A940" t="s">
        <v>1044</v>
      </c>
      <c r="B940" s="1">
        <v>45258.789583333331</v>
      </c>
      <c r="C940" t="s">
        <v>13</v>
      </c>
      <c r="D940">
        <v>67</v>
      </c>
      <c r="E940" t="s">
        <v>14</v>
      </c>
      <c r="F940" t="s">
        <v>15</v>
      </c>
      <c r="G940" t="b">
        <v>0</v>
      </c>
      <c r="H940">
        <v>1</v>
      </c>
      <c r="I940">
        <v>39</v>
      </c>
      <c r="J940" t="b">
        <v>0</v>
      </c>
      <c r="K940">
        <f>YEAR(Table1[[#This Row],[Patient Admission Date]])</f>
        <v>2023</v>
      </c>
      <c r="L940" t="str">
        <f>TEXT(Table1[[#This Row],[Patient Admission Date]],"mmm")</f>
        <v>Nov</v>
      </c>
      <c r="M940" t="str">
        <f>TEXT(Table1[[#This Row],[Patient Admission Date]],"ddd")</f>
        <v>Tue</v>
      </c>
      <c r="N940" t="str">
        <f>TEXT(INT(HOUR(Table1[[#This Row],[Patient Admission Date]])/3)*3,"00")&amp;"-"&amp;TEXT(INT(HOUR(Table1[[#This Row],[Patient Admission Date]])/3)*3+3,"00")</f>
        <v>18-21</v>
      </c>
      <c r="O940" t="str" cm="1">
        <f t="array" ref="O940">_xlfn.IFS(Table1[[#This Row],[Patient Age]]&lt;=14,"0-14",Table1[[#This Row],[Patient Age]]&lt;=29,"15-29",Table1[[#This Row],[Patient Age]]&lt;=44,"30-44",Table1[[#This Row],[Patient Age]]&lt;=59,"45-59",Table1[[#This Row],[Patient Age]]&lt;=74,"60-74",TRUE,"75+")</f>
        <v>60-74</v>
      </c>
      <c r="P940" t="str" cm="1">
        <f t="array" ref="P940">_xlfn.IFS(Table1[[#This Row],[Patient Waittime]]&lt;=15,"0-15",Table1[[#This Row],[Patient Waittime]]&lt;=30,"16-30",Table1[[#This Row],[Patient Waittime]]&lt;=45,"31-45",Table1[[#This Row],[Patient Waittime]]&lt;=60,"46-60",TRUE,"60+")</f>
        <v>31-45</v>
      </c>
      <c r="Q940">
        <f>--(Table1[[#This Row],[Patient Waittime]]&lt;=30)</f>
        <v>0</v>
      </c>
      <c r="R940">
        <f>--Table1[[#This Row],[Patient Admission Flag]]</f>
        <v>0</v>
      </c>
      <c r="S940">
        <f>--AND(Table1[[#This Row],[WithinTarget]]=1,Table1[[#This Row],[Patient Satisfaction Score]]&gt;=7)</f>
        <v>0</v>
      </c>
      <c r="T940" t="str">
        <f>IF(LEFT(Table1[[#This Row],[Patient Gender]],1)="F","Female","Male")</f>
        <v>Female</v>
      </c>
    </row>
    <row r="941" spans="1:20" x14ac:dyDescent="0.3">
      <c r="A941" t="s">
        <v>1045</v>
      </c>
      <c r="B941" s="1">
        <v>45143.669444444444</v>
      </c>
      <c r="C941" t="s">
        <v>13</v>
      </c>
      <c r="D941">
        <v>26</v>
      </c>
      <c r="E941" t="s">
        <v>18</v>
      </c>
      <c r="F941" t="s">
        <v>11</v>
      </c>
      <c r="G941" t="b">
        <v>0</v>
      </c>
      <c r="I941">
        <v>47</v>
      </c>
      <c r="J941" t="b">
        <v>0</v>
      </c>
      <c r="K941">
        <f>YEAR(Table1[[#This Row],[Patient Admission Date]])</f>
        <v>2023</v>
      </c>
      <c r="L941" t="str">
        <f>TEXT(Table1[[#This Row],[Patient Admission Date]],"mmm")</f>
        <v>Aug</v>
      </c>
      <c r="M941" t="str">
        <f>TEXT(Table1[[#This Row],[Patient Admission Date]],"ddd")</f>
        <v>Sat</v>
      </c>
      <c r="N941" t="str">
        <f>TEXT(INT(HOUR(Table1[[#This Row],[Patient Admission Date]])/3)*3,"00")&amp;"-"&amp;TEXT(INT(HOUR(Table1[[#This Row],[Patient Admission Date]])/3)*3+3,"00")</f>
        <v>15-18</v>
      </c>
      <c r="O941" t="str" cm="1">
        <f t="array" ref="O941">_xlfn.IFS(Table1[[#This Row],[Patient Age]]&lt;=14,"0-14",Table1[[#This Row],[Patient Age]]&lt;=29,"15-29",Table1[[#This Row],[Patient Age]]&lt;=44,"30-44",Table1[[#This Row],[Patient Age]]&lt;=59,"45-59",Table1[[#This Row],[Patient Age]]&lt;=74,"60-74",TRUE,"75+")</f>
        <v>15-29</v>
      </c>
      <c r="P941" t="str" cm="1">
        <f t="array" ref="P941">_xlfn.IFS(Table1[[#This Row],[Patient Waittime]]&lt;=15,"0-15",Table1[[#This Row],[Patient Waittime]]&lt;=30,"16-30",Table1[[#This Row],[Patient Waittime]]&lt;=45,"31-45",Table1[[#This Row],[Patient Waittime]]&lt;=60,"46-60",TRUE,"60+")</f>
        <v>46-60</v>
      </c>
      <c r="Q941">
        <f>--(Table1[[#This Row],[Patient Waittime]]&lt;=30)</f>
        <v>0</v>
      </c>
      <c r="R941">
        <f>--Table1[[#This Row],[Patient Admission Flag]]</f>
        <v>0</v>
      </c>
      <c r="S941">
        <f>--AND(Table1[[#This Row],[WithinTarget]]=1,Table1[[#This Row],[Patient Satisfaction Score]]&gt;=7)</f>
        <v>0</v>
      </c>
      <c r="T941" t="str">
        <f>IF(LEFT(Table1[[#This Row],[Patient Gender]],1)="F","Female","Male")</f>
        <v>Female</v>
      </c>
    </row>
    <row r="942" spans="1:20" x14ac:dyDescent="0.3">
      <c r="A942" t="s">
        <v>1046</v>
      </c>
      <c r="B942" s="1">
        <v>45420.09375</v>
      </c>
      <c r="C942" t="s">
        <v>13</v>
      </c>
      <c r="D942">
        <v>64</v>
      </c>
      <c r="E942" t="s">
        <v>10</v>
      </c>
      <c r="F942" t="s">
        <v>27</v>
      </c>
      <c r="G942" t="b">
        <v>1</v>
      </c>
      <c r="I942">
        <v>57</v>
      </c>
      <c r="J942" t="b">
        <v>1</v>
      </c>
      <c r="K942">
        <f>YEAR(Table1[[#This Row],[Patient Admission Date]])</f>
        <v>2024</v>
      </c>
      <c r="L942" t="str">
        <f>TEXT(Table1[[#This Row],[Patient Admission Date]],"mmm")</f>
        <v>May</v>
      </c>
      <c r="M942" t="str">
        <f>TEXT(Table1[[#This Row],[Patient Admission Date]],"ddd")</f>
        <v>Wed</v>
      </c>
      <c r="N942" t="str">
        <f>TEXT(INT(HOUR(Table1[[#This Row],[Patient Admission Date]])/3)*3,"00")&amp;"-"&amp;TEXT(INT(HOUR(Table1[[#This Row],[Patient Admission Date]])/3)*3+3,"00")</f>
        <v>00-03</v>
      </c>
      <c r="O942" t="str" cm="1">
        <f t="array" ref="O942">_xlfn.IFS(Table1[[#This Row],[Patient Age]]&lt;=14,"0-14",Table1[[#This Row],[Patient Age]]&lt;=29,"15-29",Table1[[#This Row],[Patient Age]]&lt;=44,"30-44",Table1[[#This Row],[Patient Age]]&lt;=59,"45-59",Table1[[#This Row],[Patient Age]]&lt;=74,"60-74",TRUE,"75+")</f>
        <v>60-74</v>
      </c>
      <c r="P942" t="str" cm="1">
        <f t="array" ref="P942">_xlfn.IFS(Table1[[#This Row],[Patient Waittime]]&lt;=15,"0-15",Table1[[#This Row],[Patient Waittime]]&lt;=30,"16-30",Table1[[#This Row],[Patient Waittime]]&lt;=45,"31-45",Table1[[#This Row],[Patient Waittime]]&lt;=60,"46-60",TRUE,"60+")</f>
        <v>46-60</v>
      </c>
      <c r="Q942">
        <f>--(Table1[[#This Row],[Patient Waittime]]&lt;=30)</f>
        <v>0</v>
      </c>
      <c r="R942">
        <f>--Table1[[#This Row],[Patient Admission Flag]]</f>
        <v>1</v>
      </c>
      <c r="S942">
        <f>--AND(Table1[[#This Row],[WithinTarget]]=1,Table1[[#This Row],[Patient Satisfaction Score]]&gt;=7)</f>
        <v>0</v>
      </c>
      <c r="T942" t="str">
        <f>IF(LEFT(Table1[[#This Row],[Patient Gender]],1)="F","Female","Male")</f>
        <v>Female</v>
      </c>
    </row>
    <row r="943" spans="1:20" x14ac:dyDescent="0.3">
      <c r="A943" t="s">
        <v>1047</v>
      </c>
      <c r="B943" s="1">
        <v>45053.4375</v>
      </c>
      <c r="C943" t="s">
        <v>13</v>
      </c>
      <c r="D943">
        <v>43</v>
      </c>
      <c r="E943" t="s">
        <v>14</v>
      </c>
      <c r="F943" t="s">
        <v>11</v>
      </c>
      <c r="G943" t="b">
        <v>0</v>
      </c>
      <c r="I943">
        <v>28</v>
      </c>
      <c r="J943" t="b">
        <v>0</v>
      </c>
      <c r="K943">
        <f>YEAR(Table1[[#This Row],[Patient Admission Date]])</f>
        <v>2023</v>
      </c>
      <c r="L943" t="str">
        <f>TEXT(Table1[[#This Row],[Patient Admission Date]],"mmm")</f>
        <v>May</v>
      </c>
      <c r="M943" t="str">
        <f>TEXT(Table1[[#This Row],[Patient Admission Date]],"ddd")</f>
        <v>Sun</v>
      </c>
      <c r="N943" t="str">
        <f>TEXT(INT(HOUR(Table1[[#This Row],[Patient Admission Date]])/3)*3,"00")&amp;"-"&amp;TEXT(INT(HOUR(Table1[[#This Row],[Patient Admission Date]])/3)*3+3,"00")</f>
        <v>09-12</v>
      </c>
      <c r="O943" t="str" cm="1">
        <f t="array" ref="O943">_xlfn.IFS(Table1[[#This Row],[Patient Age]]&lt;=14,"0-14",Table1[[#This Row],[Patient Age]]&lt;=29,"15-29",Table1[[#This Row],[Patient Age]]&lt;=44,"30-44",Table1[[#This Row],[Patient Age]]&lt;=59,"45-59",Table1[[#This Row],[Patient Age]]&lt;=74,"60-74",TRUE,"75+")</f>
        <v>30-44</v>
      </c>
      <c r="P943" t="str" cm="1">
        <f t="array" ref="P943">_xlfn.IFS(Table1[[#This Row],[Patient Waittime]]&lt;=15,"0-15",Table1[[#This Row],[Patient Waittime]]&lt;=30,"16-30",Table1[[#This Row],[Patient Waittime]]&lt;=45,"31-45",Table1[[#This Row],[Patient Waittime]]&lt;=60,"46-60",TRUE,"60+")</f>
        <v>16-30</v>
      </c>
      <c r="Q943">
        <f>--(Table1[[#This Row],[Patient Waittime]]&lt;=30)</f>
        <v>1</v>
      </c>
      <c r="R943">
        <f>--Table1[[#This Row],[Patient Admission Flag]]</f>
        <v>0</v>
      </c>
      <c r="S943">
        <f>--AND(Table1[[#This Row],[WithinTarget]]=1,Table1[[#This Row],[Patient Satisfaction Score]]&gt;=7)</f>
        <v>0</v>
      </c>
      <c r="T943" t="str">
        <f>IF(LEFT(Table1[[#This Row],[Patient Gender]],1)="F","Female","Male")</f>
        <v>Female</v>
      </c>
    </row>
    <row r="944" spans="1:20" x14ac:dyDescent="0.3">
      <c r="A944" t="s">
        <v>1048</v>
      </c>
      <c r="B944" s="1">
        <v>45265.126388888886</v>
      </c>
      <c r="C944" t="s">
        <v>13</v>
      </c>
      <c r="D944">
        <v>79</v>
      </c>
      <c r="E944" t="s">
        <v>14</v>
      </c>
      <c r="F944" t="s">
        <v>11</v>
      </c>
      <c r="G944" t="b">
        <v>1</v>
      </c>
      <c r="H944">
        <v>4</v>
      </c>
      <c r="I944">
        <v>13</v>
      </c>
      <c r="J944" t="b">
        <v>1</v>
      </c>
      <c r="K944">
        <f>YEAR(Table1[[#This Row],[Patient Admission Date]])</f>
        <v>2023</v>
      </c>
      <c r="L944" t="str">
        <f>TEXT(Table1[[#This Row],[Patient Admission Date]],"mmm")</f>
        <v>Dec</v>
      </c>
      <c r="M944" t="str">
        <f>TEXT(Table1[[#This Row],[Patient Admission Date]],"ddd")</f>
        <v>Tue</v>
      </c>
      <c r="N944" t="str">
        <f>TEXT(INT(HOUR(Table1[[#This Row],[Patient Admission Date]])/3)*3,"00")&amp;"-"&amp;TEXT(INT(HOUR(Table1[[#This Row],[Patient Admission Date]])/3)*3+3,"00")</f>
        <v>03-06</v>
      </c>
      <c r="O944" t="str" cm="1">
        <f t="array" ref="O944">_xlfn.IFS(Table1[[#This Row],[Patient Age]]&lt;=14,"0-14",Table1[[#This Row],[Patient Age]]&lt;=29,"15-29",Table1[[#This Row],[Patient Age]]&lt;=44,"30-44",Table1[[#This Row],[Patient Age]]&lt;=59,"45-59",Table1[[#This Row],[Patient Age]]&lt;=74,"60-74",TRUE,"75+")</f>
        <v>75+</v>
      </c>
      <c r="P944" t="str" cm="1">
        <f t="array" ref="P944">_xlfn.IFS(Table1[[#This Row],[Patient Waittime]]&lt;=15,"0-15",Table1[[#This Row],[Patient Waittime]]&lt;=30,"16-30",Table1[[#This Row],[Patient Waittime]]&lt;=45,"31-45",Table1[[#This Row],[Patient Waittime]]&lt;=60,"46-60",TRUE,"60+")</f>
        <v>0-15</v>
      </c>
      <c r="Q944">
        <f>--(Table1[[#This Row],[Patient Waittime]]&lt;=30)</f>
        <v>1</v>
      </c>
      <c r="R944">
        <f>--Table1[[#This Row],[Patient Admission Flag]]</f>
        <v>1</v>
      </c>
      <c r="S944">
        <f>--AND(Table1[[#This Row],[WithinTarget]]=1,Table1[[#This Row],[Patient Satisfaction Score]]&gt;=7)</f>
        <v>0</v>
      </c>
      <c r="T944" t="str">
        <f>IF(LEFT(Table1[[#This Row],[Patient Gender]],1)="F","Female","Male")</f>
        <v>Female</v>
      </c>
    </row>
    <row r="945" spans="1:20" x14ac:dyDescent="0.3">
      <c r="A945" t="s">
        <v>1049</v>
      </c>
      <c r="B945" s="1">
        <v>45440.809027777781</v>
      </c>
      <c r="C945" t="s">
        <v>13</v>
      </c>
      <c r="D945">
        <v>64</v>
      </c>
      <c r="E945" t="s">
        <v>18</v>
      </c>
      <c r="F945" t="s">
        <v>11</v>
      </c>
      <c r="G945" t="b">
        <v>0</v>
      </c>
      <c r="I945">
        <v>32</v>
      </c>
      <c r="J945" t="b">
        <v>0</v>
      </c>
      <c r="K945">
        <f>YEAR(Table1[[#This Row],[Patient Admission Date]])</f>
        <v>2024</v>
      </c>
      <c r="L945" t="str">
        <f>TEXT(Table1[[#This Row],[Patient Admission Date]],"mmm")</f>
        <v>May</v>
      </c>
      <c r="M945" t="str">
        <f>TEXT(Table1[[#This Row],[Patient Admission Date]],"ddd")</f>
        <v>Tue</v>
      </c>
      <c r="N945" t="str">
        <f>TEXT(INT(HOUR(Table1[[#This Row],[Patient Admission Date]])/3)*3,"00")&amp;"-"&amp;TEXT(INT(HOUR(Table1[[#This Row],[Patient Admission Date]])/3)*3+3,"00")</f>
        <v>18-21</v>
      </c>
      <c r="O945" t="str" cm="1">
        <f t="array" ref="O945">_xlfn.IFS(Table1[[#This Row],[Patient Age]]&lt;=14,"0-14",Table1[[#This Row],[Patient Age]]&lt;=29,"15-29",Table1[[#This Row],[Patient Age]]&lt;=44,"30-44",Table1[[#This Row],[Patient Age]]&lt;=59,"45-59",Table1[[#This Row],[Patient Age]]&lt;=74,"60-74",TRUE,"75+")</f>
        <v>60-74</v>
      </c>
      <c r="P945" t="str" cm="1">
        <f t="array" ref="P945">_xlfn.IFS(Table1[[#This Row],[Patient Waittime]]&lt;=15,"0-15",Table1[[#This Row],[Patient Waittime]]&lt;=30,"16-30",Table1[[#This Row],[Patient Waittime]]&lt;=45,"31-45",Table1[[#This Row],[Patient Waittime]]&lt;=60,"46-60",TRUE,"60+")</f>
        <v>31-45</v>
      </c>
      <c r="Q945">
        <f>--(Table1[[#This Row],[Patient Waittime]]&lt;=30)</f>
        <v>0</v>
      </c>
      <c r="R945">
        <f>--Table1[[#This Row],[Patient Admission Flag]]</f>
        <v>0</v>
      </c>
      <c r="S945">
        <f>--AND(Table1[[#This Row],[WithinTarget]]=1,Table1[[#This Row],[Patient Satisfaction Score]]&gt;=7)</f>
        <v>0</v>
      </c>
      <c r="T945" t="str">
        <f>IF(LEFT(Table1[[#This Row],[Patient Gender]],1)="F","Female","Male")</f>
        <v>Female</v>
      </c>
    </row>
    <row r="946" spans="1:20" x14ac:dyDescent="0.3">
      <c r="A946" t="s">
        <v>1050</v>
      </c>
      <c r="B946" s="1">
        <v>45243.115277777775</v>
      </c>
      <c r="C946" t="s">
        <v>13</v>
      </c>
      <c r="D946">
        <v>1</v>
      </c>
      <c r="E946" t="s">
        <v>10</v>
      </c>
      <c r="F946" t="s">
        <v>17</v>
      </c>
      <c r="G946" t="b">
        <v>0</v>
      </c>
      <c r="I946">
        <v>29</v>
      </c>
      <c r="J946" t="b">
        <v>0</v>
      </c>
      <c r="K946">
        <f>YEAR(Table1[[#This Row],[Patient Admission Date]])</f>
        <v>2023</v>
      </c>
      <c r="L946" t="str">
        <f>TEXT(Table1[[#This Row],[Patient Admission Date]],"mmm")</f>
        <v>Nov</v>
      </c>
      <c r="M946" t="str">
        <f>TEXT(Table1[[#This Row],[Patient Admission Date]],"ddd")</f>
        <v>Mon</v>
      </c>
      <c r="N946" t="str">
        <f>TEXT(INT(HOUR(Table1[[#This Row],[Patient Admission Date]])/3)*3,"00")&amp;"-"&amp;TEXT(INT(HOUR(Table1[[#This Row],[Patient Admission Date]])/3)*3+3,"00")</f>
        <v>00-03</v>
      </c>
      <c r="O946" t="str" cm="1">
        <f t="array" ref="O946">_xlfn.IFS(Table1[[#This Row],[Patient Age]]&lt;=14,"0-14",Table1[[#This Row],[Patient Age]]&lt;=29,"15-29",Table1[[#This Row],[Patient Age]]&lt;=44,"30-44",Table1[[#This Row],[Patient Age]]&lt;=59,"45-59",Table1[[#This Row],[Patient Age]]&lt;=74,"60-74",TRUE,"75+")</f>
        <v>0-14</v>
      </c>
      <c r="P946" t="str" cm="1">
        <f t="array" ref="P946">_xlfn.IFS(Table1[[#This Row],[Patient Waittime]]&lt;=15,"0-15",Table1[[#This Row],[Patient Waittime]]&lt;=30,"16-30",Table1[[#This Row],[Patient Waittime]]&lt;=45,"31-45",Table1[[#This Row],[Patient Waittime]]&lt;=60,"46-60",TRUE,"60+")</f>
        <v>16-30</v>
      </c>
      <c r="Q946">
        <f>--(Table1[[#This Row],[Patient Waittime]]&lt;=30)</f>
        <v>1</v>
      </c>
      <c r="R946">
        <f>--Table1[[#This Row],[Patient Admission Flag]]</f>
        <v>0</v>
      </c>
      <c r="S946">
        <f>--AND(Table1[[#This Row],[WithinTarget]]=1,Table1[[#This Row],[Patient Satisfaction Score]]&gt;=7)</f>
        <v>0</v>
      </c>
      <c r="T946" t="str">
        <f>IF(LEFT(Table1[[#This Row],[Patient Gender]],1)="F","Female","Male")</f>
        <v>Female</v>
      </c>
    </row>
    <row r="947" spans="1:20" x14ac:dyDescent="0.3">
      <c r="A947" t="s">
        <v>1051</v>
      </c>
      <c r="B947" s="1">
        <v>45514.505555555559</v>
      </c>
      <c r="C947" t="s">
        <v>13</v>
      </c>
      <c r="D947">
        <v>35</v>
      </c>
      <c r="E947" t="s">
        <v>14</v>
      </c>
      <c r="F947" t="s">
        <v>11</v>
      </c>
      <c r="G947" t="b">
        <v>1</v>
      </c>
      <c r="I947">
        <v>15</v>
      </c>
      <c r="J947" t="b">
        <v>1</v>
      </c>
      <c r="K947">
        <f>YEAR(Table1[[#This Row],[Patient Admission Date]])</f>
        <v>2024</v>
      </c>
      <c r="L947" t="str">
        <f>TEXT(Table1[[#This Row],[Patient Admission Date]],"mmm")</f>
        <v>Aug</v>
      </c>
      <c r="M947" t="str">
        <f>TEXT(Table1[[#This Row],[Patient Admission Date]],"ddd")</f>
        <v>Sat</v>
      </c>
      <c r="N947" t="str">
        <f>TEXT(INT(HOUR(Table1[[#This Row],[Patient Admission Date]])/3)*3,"00")&amp;"-"&amp;TEXT(INT(HOUR(Table1[[#This Row],[Patient Admission Date]])/3)*3+3,"00")</f>
        <v>12-15</v>
      </c>
      <c r="O947" t="str" cm="1">
        <f t="array" ref="O947">_xlfn.IFS(Table1[[#This Row],[Patient Age]]&lt;=14,"0-14",Table1[[#This Row],[Patient Age]]&lt;=29,"15-29",Table1[[#This Row],[Patient Age]]&lt;=44,"30-44",Table1[[#This Row],[Patient Age]]&lt;=59,"45-59",Table1[[#This Row],[Patient Age]]&lt;=74,"60-74",TRUE,"75+")</f>
        <v>30-44</v>
      </c>
      <c r="P947" t="str" cm="1">
        <f t="array" ref="P947">_xlfn.IFS(Table1[[#This Row],[Patient Waittime]]&lt;=15,"0-15",Table1[[#This Row],[Patient Waittime]]&lt;=30,"16-30",Table1[[#This Row],[Patient Waittime]]&lt;=45,"31-45",Table1[[#This Row],[Patient Waittime]]&lt;=60,"46-60",TRUE,"60+")</f>
        <v>0-15</v>
      </c>
      <c r="Q947">
        <f>--(Table1[[#This Row],[Patient Waittime]]&lt;=30)</f>
        <v>1</v>
      </c>
      <c r="R947">
        <f>--Table1[[#This Row],[Patient Admission Flag]]</f>
        <v>1</v>
      </c>
      <c r="S947">
        <f>--AND(Table1[[#This Row],[WithinTarget]]=1,Table1[[#This Row],[Patient Satisfaction Score]]&gt;=7)</f>
        <v>0</v>
      </c>
      <c r="T947" t="str">
        <f>IF(LEFT(Table1[[#This Row],[Patient Gender]],1)="F","Female","Male")</f>
        <v>Female</v>
      </c>
    </row>
    <row r="948" spans="1:20" x14ac:dyDescent="0.3">
      <c r="A948" t="s">
        <v>1052</v>
      </c>
      <c r="B948" s="1">
        <v>45144.753472222219</v>
      </c>
      <c r="C948" t="s">
        <v>13</v>
      </c>
      <c r="D948">
        <v>74</v>
      </c>
      <c r="E948" t="s">
        <v>21</v>
      </c>
      <c r="F948" t="s">
        <v>11</v>
      </c>
      <c r="G948" t="b">
        <v>1</v>
      </c>
      <c r="I948">
        <v>21</v>
      </c>
      <c r="J948" t="b">
        <v>1</v>
      </c>
      <c r="K948">
        <f>YEAR(Table1[[#This Row],[Patient Admission Date]])</f>
        <v>2023</v>
      </c>
      <c r="L948" t="str">
        <f>TEXT(Table1[[#This Row],[Patient Admission Date]],"mmm")</f>
        <v>Aug</v>
      </c>
      <c r="M948" t="str">
        <f>TEXT(Table1[[#This Row],[Patient Admission Date]],"ddd")</f>
        <v>Sun</v>
      </c>
      <c r="N948" t="str">
        <f>TEXT(INT(HOUR(Table1[[#This Row],[Patient Admission Date]])/3)*3,"00")&amp;"-"&amp;TEXT(INT(HOUR(Table1[[#This Row],[Patient Admission Date]])/3)*3+3,"00")</f>
        <v>18-21</v>
      </c>
      <c r="O948" t="str" cm="1">
        <f t="array" ref="O948">_xlfn.IFS(Table1[[#This Row],[Patient Age]]&lt;=14,"0-14",Table1[[#This Row],[Patient Age]]&lt;=29,"15-29",Table1[[#This Row],[Patient Age]]&lt;=44,"30-44",Table1[[#This Row],[Patient Age]]&lt;=59,"45-59",Table1[[#This Row],[Patient Age]]&lt;=74,"60-74",TRUE,"75+")</f>
        <v>60-74</v>
      </c>
      <c r="P948" t="str" cm="1">
        <f t="array" ref="P948">_xlfn.IFS(Table1[[#This Row],[Patient Waittime]]&lt;=15,"0-15",Table1[[#This Row],[Patient Waittime]]&lt;=30,"16-30",Table1[[#This Row],[Patient Waittime]]&lt;=45,"31-45",Table1[[#This Row],[Patient Waittime]]&lt;=60,"46-60",TRUE,"60+")</f>
        <v>16-30</v>
      </c>
      <c r="Q948">
        <f>--(Table1[[#This Row],[Patient Waittime]]&lt;=30)</f>
        <v>1</v>
      </c>
      <c r="R948">
        <f>--Table1[[#This Row],[Patient Admission Flag]]</f>
        <v>1</v>
      </c>
      <c r="S948">
        <f>--AND(Table1[[#This Row],[WithinTarget]]=1,Table1[[#This Row],[Patient Satisfaction Score]]&gt;=7)</f>
        <v>0</v>
      </c>
      <c r="T948" t="str">
        <f>IF(LEFT(Table1[[#This Row],[Patient Gender]],1)="F","Female","Male")</f>
        <v>Female</v>
      </c>
    </row>
    <row r="949" spans="1:20" x14ac:dyDescent="0.3">
      <c r="A949" t="s">
        <v>1053</v>
      </c>
      <c r="B949" s="1">
        <v>45217.586805555555</v>
      </c>
      <c r="C949" t="s">
        <v>13</v>
      </c>
      <c r="D949">
        <v>64</v>
      </c>
      <c r="E949" t="s">
        <v>10</v>
      </c>
      <c r="F949" t="s">
        <v>17</v>
      </c>
      <c r="G949" t="b">
        <v>1</v>
      </c>
      <c r="I949">
        <v>26</v>
      </c>
      <c r="J949" t="b">
        <v>1</v>
      </c>
      <c r="K949">
        <f>YEAR(Table1[[#This Row],[Patient Admission Date]])</f>
        <v>2023</v>
      </c>
      <c r="L949" t="str">
        <f>TEXT(Table1[[#This Row],[Patient Admission Date]],"mmm")</f>
        <v>Oct</v>
      </c>
      <c r="M949" t="str">
        <f>TEXT(Table1[[#This Row],[Patient Admission Date]],"ddd")</f>
        <v>Wed</v>
      </c>
      <c r="N949" t="str">
        <f>TEXT(INT(HOUR(Table1[[#This Row],[Patient Admission Date]])/3)*3,"00")&amp;"-"&amp;TEXT(INT(HOUR(Table1[[#This Row],[Patient Admission Date]])/3)*3+3,"00")</f>
        <v>12-15</v>
      </c>
      <c r="O949" t="str" cm="1">
        <f t="array" ref="O949">_xlfn.IFS(Table1[[#This Row],[Patient Age]]&lt;=14,"0-14",Table1[[#This Row],[Patient Age]]&lt;=29,"15-29",Table1[[#This Row],[Patient Age]]&lt;=44,"30-44",Table1[[#This Row],[Patient Age]]&lt;=59,"45-59",Table1[[#This Row],[Patient Age]]&lt;=74,"60-74",TRUE,"75+")</f>
        <v>60-74</v>
      </c>
      <c r="P949" t="str" cm="1">
        <f t="array" ref="P949">_xlfn.IFS(Table1[[#This Row],[Patient Waittime]]&lt;=15,"0-15",Table1[[#This Row],[Patient Waittime]]&lt;=30,"16-30",Table1[[#This Row],[Patient Waittime]]&lt;=45,"31-45",Table1[[#This Row],[Patient Waittime]]&lt;=60,"46-60",TRUE,"60+")</f>
        <v>16-30</v>
      </c>
      <c r="Q949">
        <f>--(Table1[[#This Row],[Patient Waittime]]&lt;=30)</f>
        <v>1</v>
      </c>
      <c r="R949">
        <f>--Table1[[#This Row],[Patient Admission Flag]]</f>
        <v>1</v>
      </c>
      <c r="S949">
        <f>--AND(Table1[[#This Row],[WithinTarget]]=1,Table1[[#This Row],[Patient Satisfaction Score]]&gt;=7)</f>
        <v>0</v>
      </c>
      <c r="T949" t="str">
        <f>IF(LEFT(Table1[[#This Row],[Patient Gender]],1)="F","Female","Male")</f>
        <v>Female</v>
      </c>
    </row>
    <row r="950" spans="1:20" x14ac:dyDescent="0.3">
      <c r="A950" t="s">
        <v>1054</v>
      </c>
      <c r="B950" s="1">
        <v>45451.667361111111</v>
      </c>
      <c r="C950" t="s">
        <v>9</v>
      </c>
      <c r="D950">
        <v>61</v>
      </c>
      <c r="E950" t="s">
        <v>14</v>
      </c>
      <c r="F950" t="s">
        <v>11</v>
      </c>
      <c r="G950" t="b">
        <v>0</v>
      </c>
      <c r="I950">
        <v>19</v>
      </c>
      <c r="J950" t="b">
        <v>0</v>
      </c>
      <c r="K950">
        <f>YEAR(Table1[[#This Row],[Patient Admission Date]])</f>
        <v>2024</v>
      </c>
      <c r="L950" t="str">
        <f>TEXT(Table1[[#This Row],[Patient Admission Date]],"mmm")</f>
        <v>Jun</v>
      </c>
      <c r="M950" t="str">
        <f>TEXT(Table1[[#This Row],[Patient Admission Date]],"ddd")</f>
        <v>Sat</v>
      </c>
      <c r="N950" t="str">
        <f>TEXT(INT(HOUR(Table1[[#This Row],[Patient Admission Date]])/3)*3,"00")&amp;"-"&amp;TEXT(INT(HOUR(Table1[[#This Row],[Patient Admission Date]])/3)*3+3,"00")</f>
        <v>15-18</v>
      </c>
      <c r="O950" t="str" cm="1">
        <f t="array" ref="O950">_xlfn.IFS(Table1[[#This Row],[Patient Age]]&lt;=14,"0-14",Table1[[#This Row],[Patient Age]]&lt;=29,"15-29",Table1[[#This Row],[Patient Age]]&lt;=44,"30-44",Table1[[#This Row],[Patient Age]]&lt;=59,"45-59",Table1[[#This Row],[Patient Age]]&lt;=74,"60-74",TRUE,"75+")</f>
        <v>60-74</v>
      </c>
      <c r="P950" t="str" cm="1">
        <f t="array" ref="P950">_xlfn.IFS(Table1[[#This Row],[Patient Waittime]]&lt;=15,"0-15",Table1[[#This Row],[Patient Waittime]]&lt;=30,"16-30",Table1[[#This Row],[Patient Waittime]]&lt;=45,"31-45",Table1[[#This Row],[Patient Waittime]]&lt;=60,"46-60",TRUE,"60+")</f>
        <v>16-30</v>
      </c>
      <c r="Q950">
        <f>--(Table1[[#This Row],[Patient Waittime]]&lt;=30)</f>
        <v>1</v>
      </c>
      <c r="R950">
        <f>--Table1[[#This Row],[Patient Admission Flag]]</f>
        <v>0</v>
      </c>
      <c r="S950">
        <f>--AND(Table1[[#This Row],[WithinTarget]]=1,Table1[[#This Row],[Patient Satisfaction Score]]&gt;=7)</f>
        <v>0</v>
      </c>
      <c r="T950" t="str">
        <f>IF(LEFT(Table1[[#This Row],[Patient Gender]],1)="F","Female","Male")</f>
        <v>Male</v>
      </c>
    </row>
    <row r="951" spans="1:20" x14ac:dyDescent="0.3">
      <c r="A951" t="s">
        <v>1055</v>
      </c>
      <c r="B951" s="1">
        <v>45228.444444444445</v>
      </c>
      <c r="C951" t="s">
        <v>13</v>
      </c>
      <c r="D951">
        <v>76</v>
      </c>
      <c r="E951" t="s">
        <v>19</v>
      </c>
      <c r="F951" t="s">
        <v>11</v>
      </c>
      <c r="G951" t="b">
        <v>0</v>
      </c>
      <c r="H951">
        <v>1</v>
      </c>
      <c r="I951">
        <v>46</v>
      </c>
      <c r="J951" t="b">
        <v>0</v>
      </c>
      <c r="K951">
        <f>YEAR(Table1[[#This Row],[Patient Admission Date]])</f>
        <v>2023</v>
      </c>
      <c r="L951" t="str">
        <f>TEXT(Table1[[#This Row],[Patient Admission Date]],"mmm")</f>
        <v>Oct</v>
      </c>
      <c r="M951" t="str">
        <f>TEXT(Table1[[#This Row],[Patient Admission Date]],"ddd")</f>
        <v>Sun</v>
      </c>
      <c r="N951" t="str">
        <f>TEXT(INT(HOUR(Table1[[#This Row],[Patient Admission Date]])/3)*3,"00")&amp;"-"&amp;TEXT(INT(HOUR(Table1[[#This Row],[Patient Admission Date]])/3)*3+3,"00")</f>
        <v>09-12</v>
      </c>
      <c r="O951" t="str" cm="1">
        <f t="array" ref="O951">_xlfn.IFS(Table1[[#This Row],[Patient Age]]&lt;=14,"0-14",Table1[[#This Row],[Patient Age]]&lt;=29,"15-29",Table1[[#This Row],[Patient Age]]&lt;=44,"30-44",Table1[[#This Row],[Patient Age]]&lt;=59,"45-59",Table1[[#This Row],[Patient Age]]&lt;=74,"60-74",TRUE,"75+")</f>
        <v>75+</v>
      </c>
      <c r="P951" t="str" cm="1">
        <f t="array" ref="P951">_xlfn.IFS(Table1[[#This Row],[Patient Waittime]]&lt;=15,"0-15",Table1[[#This Row],[Patient Waittime]]&lt;=30,"16-30",Table1[[#This Row],[Patient Waittime]]&lt;=45,"31-45",Table1[[#This Row],[Patient Waittime]]&lt;=60,"46-60",TRUE,"60+")</f>
        <v>46-60</v>
      </c>
      <c r="Q951">
        <f>--(Table1[[#This Row],[Patient Waittime]]&lt;=30)</f>
        <v>0</v>
      </c>
      <c r="R951">
        <f>--Table1[[#This Row],[Patient Admission Flag]]</f>
        <v>0</v>
      </c>
      <c r="S951">
        <f>--AND(Table1[[#This Row],[WithinTarget]]=1,Table1[[#This Row],[Patient Satisfaction Score]]&gt;=7)</f>
        <v>0</v>
      </c>
      <c r="T951" t="str">
        <f>IF(LEFT(Table1[[#This Row],[Patient Gender]],1)="F","Female","Male")</f>
        <v>Female</v>
      </c>
    </row>
    <row r="952" spans="1:20" x14ac:dyDescent="0.3">
      <c r="A952" t="s">
        <v>1056</v>
      </c>
      <c r="B952" s="1">
        <v>45069.868055555555</v>
      </c>
      <c r="C952" t="s">
        <v>9</v>
      </c>
      <c r="D952">
        <v>33</v>
      </c>
      <c r="E952" t="s">
        <v>14</v>
      </c>
      <c r="F952" t="s">
        <v>11</v>
      </c>
      <c r="G952" t="b">
        <v>1</v>
      </c>
      <c r="H952">
        <v>0</v>
      </c>
      <c r="I952">
        <v>42</v>
      </c>
      <c r="J952" t="b">
        <v>1</v>
      </c>
      <c r="K952">
        <f>YEAR(Table1[[#This Row],[Patient Admission Date]])</f>
        <v>2023</v>
      </c>
      <c r="L952" t="str">
        <f>TEXT(Table1[[#This Row],[Patient Admission Date]],"mmm")</f>
        <v>May</v>
      </c>
      <c r="M952" t="str">
        <f>TEXT(Table1[[#This Row],[Patient Admission Date]],"ddd")</f>
        <v>Tue</v>
      </c>
      <c r="N952" t="str">
        <f>TEXT(INT(HOUR(Table1[[#This Row],[Patient Admission Date]])/3)*3,"00")&amp;"-"&amp;TEXT(INT(HOUR(Table1[[#This Row],[Patient Admission Date]])/3)*3+3,"00")</f>
        <v>18-21</v>
      </c>
      <c r="O952" t="str" cm="1">
        <f t="array" ref="O952">_xlfn.IFS(Table1[[#This Row],[Patient Age]]&lt;=14,"0-14",Table1[[#This Row],[Patient Age]]&lt;=29,"15-29",Table1[[#This Row],[Patient Age]]&lt;=44,"30-44",Table1[[#This Row],[Patient Age]]&lt;=59,"45-59",Table1[[#This Row],[Patient Age]]&lt;=74,"60-74",TRUE,"75+")</f>
        <v>30-44</v>
      </c>
      <c r="P952" t="str" cm="1">
        <f t="array" ref="P952">_xlfn.IFS(Table1[[#This Row],[Patient Waittime]]&lt;=15,"0-15",Table1[[#This Row],[Patient Waittime]]&lt;=30,"16-30",Table1[[#This Row],[Patient Waittime]]&lt;=45,"31-45",Table1[[#This Row],[Patient Waittime]]&lt;=60,"46-60",TRUE,"60+")</f>
        <v>31-45</v>
      </c>
      <c r="Q952">
        <f>--(Table1[[#This Row],[Patient Waittime]]&lt;=30)</f>
        <v>0</v>
      </c>
      <c r="R952">
        <f>--Table1[[#This Row],[Patient Admission Flag]]</f>
        <v>1</v>
      </c>
      <c r="S952">
        <f>--AND(Table1[[#This Row],[WithinTarget]]=1,Table1[[#This Row],[Patient Satisfaction Score]]&gt;=7)</f>
        <v>0</v>
      </c>
      <c r="T952" t="str">
        <f>IF(LEFT(Table1[[#This Row],[Patient Gender]],1)="F","Female","Male")</f>
        <v>Male</v>
      </c>
    </row>
    <row r="953" spans="1:20" x14ac:dyDescent="0.3">
      <c r="A953" t="s">
        <v>1057</v>
      </c>
      <c r="B953" s="1">
        <v>45401.441666666666</v>
      </c>
      <c r="C953" t="s">
        <v>13</v>
      </c>
      <c r="D953">
        <v>33</v>
      </c>
      <c r="E953" t="s">
        <v>14</v>
      </c>
      <c r="F953" t="s">
        <v>23</v>
      </c>
      <c r="G953" t="b">
        <v>0</v>
      </c>
      <c r="I953">
        <v>19</v>
      </c>
      <c r="J953" t="b">
        <v>0</v>
      </c>
      <c r="K953">
        <f>YEAR(Table1[[#This Row],[Patient Admission Date]])</f>
        <v>2024</v>
      </c>
      <c r="L953" t="str">
        <f>TEXT(Table1[[#This Row],[Patient Admission Date]],"mmm")</f>
        <v>Apr</v>
      </c>
      <c r="M953" t="str">
        <f>TEXT(Table1[[#This Row],[Patient Admission Date]],"ddd")</f>
        <v>Fri</v>
      </c>
      <c r="N953" t="str">
        <f>TEXT(INT(HOUR(Table1[[#This Row],[Patient Admission Date]])/3)*3,"00")&amp;"-"&amp;TEXT(INT(HOUR(Table1[[#This Row],[Patient Admission Date]])/3)*3+3,"00")</f>
        <v>09-12</v>
      </c>
      <c r="O953" t="str" cm="1">
        <f t="array" ref="O953">_xlfn.IFS(Table1[[#This Row],[Patient Age]]&lt;=14,"0-14",Table1[[#This Row],[Patient Age]]&lt;=29,"15-29",Table1[[#This Row],[Patient Age]]&lt;=44,"30-44",Table1[[#This Row],[Patient Age]]&lt;=59,"45-59",Table1[[#This Row],[Patient Age]]&lt;=74,"60-74",TRUE,"75+")</f>
        <v>30-44</v>
      </c>
      <c r="P953" t="str" cm="1">
        <f t="array" ref="P953">_xlfn.IFS(Table1[[#This Row],[Patient Waittime]]&lt;=15,"0-15",Table1[[#This Row],[Patient Waittime]]&lt;=30,"16-30",Table1[[#This Row],[Patient Waittime]]&lt;=45,"31-45",Table1[[#This Row],[Patient Waittime]]&lt;=60,"46-60",TRUE,"60+")</f>
        <v>16-30</v>
      </c>
      <c r="Q953">
        <f>--(Table1[[#This Row],[Patient Waittime]]&lt;=30)</f>
        <v>1</v>
      </c>
      <c r="R953">
        <f>--Table1[[#This Row],[Patient Admission Flag]]</f>
        <v>0</v>
      </c>
      <c r="S953">
        <f>--AND(Table1[[#This Row],[WithinTarget]]=1,Table1[[#This Row],[Patient Satisfaction Score]]&gt;=7)</f>
        <v>0</v>
      </c>
      <c r="T953" t="str">
        <f>IF(LEFT(Table1[[#This Row],[Patient Gender]],1)="F","Female","Male")</f>
        <v>Female</v>
      </c>
    </row>
    <row r="954" spans="1:20" x14ac:dyDescent="0.3">
      <c r="A954" t="s">
        <v>1058</v>
      </c>
      <c r="B954" s="1">
        <v>45150.314583333333</v>
      </c>
      <c r="C954" t="s">
        <v>9</v>
      </c>
      <c r="D954">
        <v>37</v>
      </c>
      <c r="E954" t="s">
        <v>10</v>
      </c>
      <c r="F954" t="s">
        <v>15</v>
      </c>
      <c r="G954" t="b">
        <v>0</v>
      </c>
      <c r="I954">
        <v>42</v>
      </c>
      <c r="J954" t="b">
        <v>0</v>
      </c>
      <c r="K954">
        <f>YEAR(Table1[[#This Row],[Patient Admission Date]])</f>
        <v>2023</v>
      </c>
      <c r="L954" t="str">
        <f>TEXT(Table1[[#This Row],[Patient Admission Date]],"mmm")</f>
        <v>Aug</v>
      </c>
      <c r="M954" t="str">
        <f>TEXT(Table1[[#This Row],[Patient Admission Date]],"ddd")</f>
        <v>Sat</v>
      </c>
      <c r="N954" t="str">
        <f>TEXT(INT(HOUR(Table1[[#This Row],[Patient Admission Date]])/3)*3,"00")&amp;"-"&amp;TEXT(INT(HOUR(Table1[[#This Row],[Patient Admission Date]])/3)*3+3,"00")</f>
        <v>06-09</v>
      </c>
      <c r="O954" t="str" cm="1">
        <f t="array" ref="O954">_xlfn.IFS(Table1[[#This Row],[Patient Age]]&lt;=14,"0-14",Table1[[#This Row],[Patient Age]]&lt;=29,"15-29",Table1[[#This Row],[Patient Age]]&lt;=44,"30-44",Table1[[#This Row],[Patient Age]]&lt;=59,"45-59",Table1[[#This Row],[Patient Age]]&lt;=74,"60-74",TRUE,"75+")</f>
        <v>30-44</v>
      </c>
      <c r="P954" t="str" cm="1">
        <f t="array" ref="P954">_xlfn.IFS(Table1[[#This Row],[Patient Waittime]]&lt;=15,"0-15",Table1[[#This Row],[Patient Waittime]]&lt;=30,"16-30",Table1[[#This Row],[Patient Waittime]]&lt;=45,"31-45",Table1[[#This Row],[Patient Waittime]]&lt;=60,"46-60",TRUE,"60+")</f>
        <v>31-45</v>
      </c>
      <c r="Q954">
        <f>--(Table1[[#This Row],[Patient Waittime]]&lt;=30)</f>
        <v>0</v>
      </c>
      <c r="R954">
        <f>--Table1[[#This Row],[Patient Admission Flag]]</f>
        <v>0</v>
      </c>
      <c r="S954">
        <f>--AND(Table1[[#This Row],[WithinTarget]]=1,Table1[[#This Row],[Patient Satisfaction Score]]&gt;=7)</f>
        <v>0</v>
      </c>
      <c r="T954" t="str">
        <f>IF(LEFT(Table1[[#This Row],[Patient Gender]],1)="F","Female","Male")</f>
        <v>Male</v>
      </c>
    </row>
    <row r="955" spans="1:20" x14ac:dyDescent="0.3">
      <c r="A955" t="s">
        <v>1059</v>
      </c>
      <c r="B955" s="1">
        <v>45572.058333333334</v>
      </c>
      <c r="C955" t="s">
        <v>9</v>
      </c>
      <c r="D955">
        <v>15</v>
      </c>
      <c r="E955" t="s">
        <v>19</v>
      </c>
      <c r="F955" t="s">
        <v>17</v>
      </c>
      <c r="G955" t="b">
        <v>0</v>
      </c>
      <c r="I955">
        <v>35</v>
      </c>
      <c r="J955" t="b">
        <v>0</v>
      </c>
      <c r="K955">
        <f>YEAR(Table1[[#This Row],[Patient Admission Date]])</f>
        <v>2024</v>
      </c>
      <c r="L955" t="str">
        <f>TEXT(Table1[[#This Row],[Patient Admission Date]],"mmm")</f>
        <v>Oct</v>
      </c>
      <c r="M955" t="str">
        <f>TEXT(Table1[[#This Row],[Patient Admission Date]],"ddd")</f>
        <v>Mon</v>
      </c>
      <c r="N955" t="str">
        <f>TEXT(INT(HOUR(Table1[[#This Row],[Patient Admission Date]])/3)*3,"00")&amp;"-"&amp;TEXT(INT(HOUR(Table1[[#This Row],[Patient Admission Date]])/3)*3+3,"00")</f>
        <v>00-03</v>
      </c>
      <c r="O955" t="str" cm="1">
        <f t="array" ref="O955">_xlfn.IFS(Table1[[#This Row],[Patient Age]]&lt;=14,"0-14",Table1[[#This Row],[Patient Age]]&lt;=29,"15-29",Table1[[#This Row],[Patient Age]]&lt;=44,"30-44",Table1[[#This Row],[Patient Age]]&lt;=59,"45-59",Table1[[#This Row],[Patient Age]]&lt;=74,"60-74",TRUE,"75+")</f>
        <v>15-29</v>
      </c>
      <c r="P955" t="str" cm="1">
        <f t="array" ref="P955">_xlfn.IFS(Table1[[#This Row],[Patient Waittime]]&lt;=15,"0-15",Table1[[#This Row],[Patient Waittime]]&lt;=30,"16-30",Table1[[#This Row],[Patient Waittime]]&lt;=45,"31-45",Table1[[#This Row],[Patient Waittime]]&lt;=60,"46-60",TRUE,"60+")</f>
        <v>31-45</v>
      </c>
      <c r="Q955">
        <f>--(Table1[[#This Row],[Patient Waittime]]&lt;=30)</f>
        <v>0</v>
      </c>
      <c r="R955">
        <f>--Table1[[#This Row],[Patient Admission Flag]]</f>
        <v>0</v>
      </c>
      <c r="S955">
        <f>--AND(Table1[[#This Row],[WithinTarget]]=1,Table1[[#This Row],[Patient Satisfaction Score]]&gt;=7)</f>
        <v>0</v>
      </c>
      <c r="T955" t="str">
        <f>IF(LEFT(Table1[[#This Row],[Patient Gender]],1)="F","Female","Male")</f>
        <v>Male</v>
      </c>
    </row>
    <row r="956" spans="1:20" x14ac:dyDescent="0.3">
      <c r="A956" t="s">
        <v>1060</v>
      </c>
      <c r="B956" s="1">
        <v>45431.147916666669</v>
      </c>
      <c r="C956" t="s">
        <v>9</v>
      </c>
      <c r="D956">
        <v>2</v>
      </c>
      <c r="E956" t="s">
        <v>10</v>
      </c>
      <c r="F956" t="s">
        <v>11</v>
      </c>
      <c r="G956" t="b">
        <v>0</v>
      </c>
      <c r="I956">
        <v>51</v>
      </c>
      <c r="J956" t="b">
        <v>0</v>
      </c>
      <c r="K956">
        <f>YEAR(Table1[[#This Row],[Patient Admission Date]])</f>
        <v>2024</v>
      </c>
      <c r="L956" t="str">
        <f>TEXT(Table1[[#This Row],[Patient Admission Date]],"mmm")</f>
        <v>May</v>
      </c>
      <c r="M956" t="str">
        <f>TEXT(Table1[[#This Row],[Patient Admission Date]],"ddd")</f>
        <v>Sun</v>
      </c>
      <c r="N956" t="str">
        <f>TEXT(INT(HOUR(Table1[[#This Row],[Patient Admission Date]])/3)*3,"00")&amp;"-"&amp;TEXT(INT(HOUR(Table1[[#This Row],[Patient Admission Date]])/3)*3+3,"00")</f>
        <v>03-06</v>
      </c>
      <c r="O956" t="str" cm="1">
        <f t="array" ref="O956">_xlfn.IFS(Table1[[#This Row],[Patient Age]]&lt;=14,"0-14",Table1[[#This Row],[Patient Age]]&lt;=29,"15-29",Table1[[#This Row],[Patient Age]]&lt;=44,"30-44",Table1[[#This Row],[Patient Age]]&lt;=59,"45-59",Table1[[#This Row],[Patient Age]]&lt;=74,"60-74",TRUE,"75+")</f>
        <v>0-14</v>
      </c>
      <c r="P956" t="str" cm="1">
        <f t="array" ref="P956">_xlfn.IFS(Table1[[#This Row],[Patient Waittime]]&lt;=15,"0-15",Table1[[#This Row],[Patient Waittime]]&lt;=30,"16-30",Table1[[#This Row],[Patient Waittime]]&lt;=45,"31-45",Table1[[#This Row],[Patient Waittime]]&lt;=60,"46-60",TRUE,"60+")</f>
        <v>46-60</v>
      </c>
      <c r="Q956">
        <f>--(Table1[[#This Row],[Patient Waittime]]&lt;=30)</f>
        <v>0</v>
      </c>
      <c r="R956">
        <f>--Table1[[#This Row],[Patient Admission Flag]]</f>
        <v>0</v>
      </c>
      <c r="S956">
        <f>--AND(Table1[[#This Row],[WithinTarget]]=1,Table1[[#This Row],[Patient Satisfaction Score]]&gt;=7)</f>
        <v>0</v>
      </c>
      <c r="T956" t="str">
        <f>IF(LEFT(Table1[[#This Row],[Patient Gender]],1)="F","Female","Male")</f>
        <v>Male</v>
      </c>
    </row>
    <row r="957" spans="1:20" x14ac:dyDescent="0.3">
      <c r="A957" t="s">
        <v>1061</v>
      </c>
      <c r="B957" s="1">
        <v>45483.507638888892</v>
      </c>
      <c r="C957" t="s">
        <v>13</v>
      </c>
      <c r="D957">
        <v>70</v>
      </c>
      <c r="E957" t="s">
        <v>19</v>
      </c>
      <c r="F957" t="s">
        <v>11</v>
      </c>
      <c r="G957" t="b">
        <v>1</v>
      </c>
      <c r="I957">
        <v>52</v>
      </c>
      <c r="J957" t="b">
        <v>1</v>
      </c>
      <c r="K957">
        <f>YEAR(Table1[[#This Row],[Patient Admission Date]])</f>
        <v>2024</v>
      </c>
      <c r="L957" t="str">
        <f>TEXT(Table1[[#This Row],[Patient Admission Date]],"mmm")</f>
        <v>Jul</v>
      </c>
      <c r="M957" t="str">
        <f>TEXT(Table1[[#This Row],[Patient Admission Date]],"ddd")</f>
        <v>Wed</v>
      </c>
      <c r="N957" t="str">
        <f>TEXT(INT(HOUR(Table1[[#This Row],[Patient Admission Date]])/3)*3,"00")&amp;"-"&amp;TEXT(INT(HOUR(Table1[[#This Row],[Patient Admission Date]])/3)*3+3,"00")</f>
        <v>12-15</v>
      </c>
      <c r="O957" t="str" cm="1">
        <f t="array" ref="O957">_xlfn.IFS(Table1[[#This Row],[Patient Age]]&lt;=14,"0-14",Table1[[#This Row],[Patient Age]]&lt;=29,"15-29",Table1[[#This Row],[Patient Age]]&lt;=44,"30-44",Table1[[#This Row],[Patient Age]]&lt;=59,"45-59",Table1[[#This Row],[Patient Age]]&lt;=74,"60-74",TRUE,"75+")</f>
        <v>60-74</v>
      </c>
      <c r="P957" t="str" cm="1">
        <f t="array" ref="P957">_xlfn.IFS(Table1[[#This Row],[Patient Waittime]]&lt;=15,"0-15",Table1[[#This Row],[Patient Waittime]]&lt;=30,"16-30",Table1[[#This Row],[Patient Waittime]]&lt;=45,"31-45",Table1[[#This Row],[Patient Waittime]]&lt;=60,"46-60",TRUE,"60+")</f>
        <v>46-60</v>
      </c>
      <c r="Q957">
        <f>--(Table1[[#This Row],[Patient Waittime]]&lt;=30)</f>
        <v>0</v>
      </c>
      <c r="R957">
        <f>--Table1[[#This Row],[Patient Admission Flag]]</f>
        <v>1</v>
      </c>
      <c r="S957">
        <f>--AND(Table1[[#This Row],[WithinTarget]]=1,Table1[[#This Row],[Patient Satisfaction Score]]&gt;=7)</f>
        <v>0</v>
      </c>
      <c r="T957" t="str">
        <f>IF(LEFT(Table1[[#This Row],[Patient Gender]],1)="F","Female","Male")</f>
        <v>Female</v>
      </c>
    </row>
    <row r="958" spans="1:20" x14ac:dyDescent="0.3">
      <c r="A958" t="s">
        <v>1062</v>
      </c>
      <c r="B958" s="1">
        <v>45263.856944444444</v>
      </c>
      <c r="C958" t="s">
        <v>9</v>
      </c>
      <c r="D958">
        <v>30</v>
      </c>
      <c r="E958" t="s">
        <v>10</v>
      </c>
      <c r="F958" t="s">
        <v>11</v>
      </c>
      <c r="G958" t="b">
        <v>1</v>
      </c>
      <c r="I958">
        <v>39</v>
      </c>
      <c r="J958" t="b">
        <v>1</v>
      </c>
      <c r="K958">
        <f>YEAR(Table1[[#This Row],[Patient Admission Date]])</f>
        <v>2023</v>
      </c>
      <c r="L958" t="str">
        <f>TEXT(Table1[[#This Row],[Patient Admission Date]],"mmm")</f>
        <v>Dec</v>
      </c>
      <c r="M958" t="str">
        <f>TEXT(Table1[[#This Row],[Patient Admission Date]],"ddd")</f>
        <v>Sun</v>
      </c>
      <c r="N958" t="str">
        <f>TEXT(INT(HOUR(Table1[[#This Row],[Patient Admission Date]])/3)*3,"00")&amp;"-"&amp;TEXT(INT(HOUR(Table1[[#This Row],[Patient Admission Date]])/3)*3+3,"00")</f>
        <v>18-21</v>
      </c>
      <c r="O958" t="str" cm="1">
        <f t="array" ref="O958">_xlfn.IFS(Table1[[#This Row],[Patient Age]]&lt;=14,"0-14",Table1[[#This Row],[Patient Age]]&lt;=29,"15-29",Table1[[#This Row],[Patient Age]]&lt;=44,"30-44",Table1[[#This Row],[Patient Age]]&lt;=59,"45-59",Table1[[#This Row],[Patient Age]]&lt;=74,"60-74",TRUE,"75+")</f>
        <v>30-44</v>
      </c>
      <c r="P958" t="str" cm="1">
        <f t="array" ref="P958">_xlfn.IFS(Table1[[#This Row],[Patient Waittime]]&lt;=15,"0-15",Table1[[#This Row],[Patient Waittime]]&lt;=30,"16-30",Table1[[#This Row],[Patient Waittime]]&lt;=45,"31-45",Table1[[#This Row],[Patient Waittime]]&lt;=60,"46-60",TRUE,"60+")</f>
        <v>31-45</v>
      </c>
      <c r="Q958">
        <f>--(Table1[[#This Row],[Patient Waittime]]&lt;=30)</f>
        <v>0</v>
      </c>
      <c r="R958">
        <f>--Table1[[#This Row],[Patient Admission Flag]]</f>
        <v>1</v>
      </c>
      <c r="S958">
        <f>--AND(Table1[[#This Row],[WithinTarget]]=1,Table1[[#This Row],[Patient Satisfaction Score]]&gt;=7)</f>
        <v>0</v>
      </c>
      <c r="T958" t="str">
        <f>IF(LEFT(Table1[[#This Row],[Patient Gender]],1)="F","Female","Male")</f>
        <v>Male</v>
      </c>
    </row>
    <row r="959" spans="1:20" x14ac:dyDescent="0.3">
      <c r="A959" t="s">
        <v>1063</v>
      </c>
      <c r="B959" s="1">
        <v>45043.490277777775</v>
      </c>
      <c r="C959" t="s">
        <v>9</v>
      </c>
      <c r="D959">
        <v>45</v>
      </c>
      <c r="E959" t="s">
        <v>19</v>
      </c>
      <c r="F959" t="s">
        <v>11</v>
      </c>
      <c r="G959" t="b">
        <v>1</v>
      </c>
      <c r="H959">
        <v>2</v>
      </c>
      <c r="I959">
        <v>36</v>
      </c>
      <c r="J959" t="b">
        <v>1</v>
      </c>
      <c r="K959">
        <f>YEAR(Table1[[#This Row],[Patient Admission Date]])</f>
        <v>2023</v>
      </c>
      <c r="L959" t="str">
        <f>TEXT(Table1[[#This Row],[Patient Admission Date]],"mmm")</f>
        <v>Apr</v>
      </c>
      <c r="M959" t="str">
        <f>TEXT(Table1[[#This Row],[Patient Admission Date]],"ddd")</f>
        <v>Thu</v>
      </c>
      <c r="N959" t="str">
        <f>TEXT(INT(HOUR(Table1[[#This Row],[Patient Admission Date]])/3)*3,"00")&amp;"-"&amp;TEXT(INT(HOUR(Table1[[#This Row],[Patient Admission Date]])/3)*3+3,"00")</f>
        <v>09-12</v>
      </c>
      <c r="O959" t="str" cm="1">
        <f t="array" ref="O959">_xlfn.IFS(Table1[[#This Row],[Patient Age]]&lt;=14,"0-14",Table1[[#This Row],[Patient Age]]&lt;=29,"15-29",Table1[[#This Row],[Patient Age]]&lt;=44,"30-44",Table1[[#This Row],[Patient Age]]&lt;=59,"45-59",Table1[[#This Row],[Patient Age]]&lt;=74,"60-74",TRUE,"75+")</f>
        <v>45-59</v>
      </c>
      <c r="P959" t="str" cm="1">
        <f t="array" ref="P959">_xlfn.IFS(Table1[[#This Row],[Patient Waittime]]&lt;=15,"0-15",Table1[[#This Row],[Patient Waittime]]&lt;=30,"16-30",Table1[[#This Row],[Patient Waittime]]&lt;=45,"31-45",Table1[[#This Row],[Patient Waittime]]&lt;=60,"46-60",TRUE,"60+")</f>
        <v>31-45</v>
      </c>
      <c r="Q959">
        <f>--(Table1[[#This Row],[Patient Waittime]]&lt;=30)</f>
        <v>0</v>
      </c>
      <c r="R959">
        <f>--Table1[[#This Row],[Patient Admission Flag]]</f>
        <v>1</v>
      </c>
      <c r="S959">
        <f>--AND(Table1[[#This Row],[WithinTarget]]=1,Table1[[#This Row],[Patient Satisfaction Score]]&gt;=7)</f>
        <v>0</v>
      </c>
      <c r="T959" t="str">
        <f>IF(LEFT(Table1[[#This Row],[Patient Gender]],1)="F","Female","Male")</f>
        <v>Male</v>
      </c>
    </row>
    <row r="960" spans="1:20" x14ac:dyDescent="0.3">
      <c r="A960" t="s">
        <v>1064</v>
      </c>
      <c r="B960" s="1">
        <v>45310.929861111108</v>
      </c>
      <c r="C960" t="s">
        <v>13</v>
      </c>
      <c r="D960">
        <v>73</v>
      </c>
      <c r="E960" t="s">
        <v>18</v>
      </c>
      <c r="F960" t="s">
        <v>11</v>
      </c>
      <c r="G960" t="b">
        <v>0</v>
      </c>
      <c r="I960">
        <v>43</v>
      </c>
      <c r="J960" t="b">
        <v>0</v>
      </c>
      <c r="K960">
        <f>YEAR(Table1[[#This Row],[Patient Admission Date]])</f>
        <v>2024</v>
      </c>
      <c r="L960" t="str">
        <f>TEXT(Table1[[#This Row],[Patient Admission Date]],"mmm")</f>
        <v>Jan</v>
      </c>
      <c r="M960" t="str">
        <f>TEXT(Table1[[#This Row],[Patient Admission Date]],"ddd")</f>
        <v>Fri</v>
      </c>
      <c r="N960" t="str">
        <f>TEXT(INT(HOUR(Table1[[#This Row],[Patient Admission Date]])/3)*3,"00")&amp;"-"&amp;TEXT(INT(HOUR(Table1[[#This Row],[Patient Admission Date]])/3)*3+3,"00")</f>
        <v>21-24</v>
      </c>
      <c r="O960" t="str" cm="1">
        <f t="array" ref="O960">_xlfn.IFS(Table1[[#This Row],[Patient Age]]&lt;=14,"0-14",Table1[[#This Row],[Patient Age]]&lt;=29,"15-29",Table1[[#This Row],[Patient Age]]&lt;=44,"30-44",Table1[[#This Row],[Patient Age]]&lt;=59,"45-59",Table1[[#This Row],[Patient Age]]&lt;=74,"60-74",TRUE,"75+")</f>
        <v>60-74</v>
      </c>
      <c r="P960" t="str" cm="1">
        <f t="array" ref="P960">_xlfn.IFS(Table1[[#This Row],[Patient Waittime]]&lt;=15,"0-15",Table1[[#This Row],[Patient Waittime]]&lt;=30,"16-30",Table1[[#This Row],[Patient Waittime]]&lt;=45,"31-45",Table1[[#This Row],[Patient Waittime]]&lt;=60,"46-60",TRUE,"60+")</f>
        <v>31-45</v>
      </c>
      <c r="Q960">
        <f>--(Table1[[#This Row],[Patient Waittime]]&lt;=30)</f>
        <v>0</v>
      </c>
      <c r="R960">
        <f>--Table1[[#This Row],[Patient Admission Flag]]</f>
        <v>0</v>
      </c>
      <c r="S960">
        <f>--AND(Table1[[#This Row],[WithinTarget]]=1,Table1[[#This Row],[Patient Satisfaction Score]]&gt;=7)</f>
        <v>0</v>
      </c>
      <c r="T960" t="str">
        <f>IF(LEFT(Table1[[#This Row],[Patient Gender]],1)="F","Female","Male")</f>
        <v>Female</v>
      </c>
    </row>
    <row r="961" spans="1:20" x14ac:dyDescent="0.3">
      <c r="A961" t="s">
        <v>1065</v>
      </c>
      <c r="B961" s="1">
        <v>45529.234027777777</v>
      </c>
      <c r="C961" t="s">
        <v>13</v>
      </c>
      <c r="D961">
        <v>68</v>
      </c>
      <c r="E961" t="s">
        <v>10</v>
      </c>
      <c r="F961" t="s">
        <v>17</v>
      </c>
      <c r="G961" t="b">
        <v>0</v>
      </c>
      <c r="I961">
        <v>57</v>
      </c>
      <c r="J961" t="b">
        <v>0</v>
      </c>
      <c r="K961">
        <f>YEAR(Table1[[#This Row],[Patient Admission Date]])</f>
        <v>2024</v>
      </c>
      <c r="L961" t="str">
        <f>TEXT(Table1[[#This Row],[Patient Admission Date]],"mmm")</f>
        <v>Aug</v>
      </c>
      <c r="M961" t="str">
        <f>TEXT(Table1[[#This Row],[Patient Admission Date]],"ddd")</f>
        <v>Sun</v>
      </c>
      <c r="N961" t="str">
        <f>TEXT(INT(HOUR(Table1[[#This Row],[Patient Admission Date]])/3)*3,"00")&amp;"-"&amp;TEXT(INT(HOUR(Table1[[#This Row],[Patient Admission Date]])/3)*3+3,"00")</f>
        <v>03-06</v>
      </c>
      <c r="O961" t="str" cm="1">
        <f t="array" ref="O961">_xlfn.IFS(Table1[[#This Row],[Patient Age]]&lt;=14,"0-14",Table1[[#This Row],[Patient Age]]&lt;=29,"15-29",Table1[[#This Row],[Patient Age]]&lt;=44,"30-44",Table1[[#This Row],[Patient Age]]&lt;=59,"45-59",Table1[[#This Row],[Patient Age]]&lt;=74,"60-74",TRUE,"75+")</f>
        <v>60-74</v>
      </c>
      <c r="P961" t="str" cm="1">
        <f t="array" ref="P961">_xlfn.IFS(Table1[[#This Row],[Patient Waittime]]&lt;=15,"0-15",Table1[[#This Row],[Patient Waittime]]&lt;=30,"16-30",Table1[[#This Row],[Patient Waittime]]&lt;=45,"31-45",Table1[[#This Row],[Patient Waittime]]&lt;=60,"46-60",TRUE,"60+")</f>
        <v>46-60</v>
      </c>
      <c r="Q961">
        <f>--(Table1[[#This Row],[Patient Waittime]]&lt;=30)</f>
        <v>0</v>
      </c>
      <c r="R961">
        <f>--Table1[[#This Row],[Patient Admission Flag]]</f>
        <v>0</v>
      </c>
      <c r="S961">
        <f>--AND(Table1[[#This Row],[WithinTarget]]=1,Table1[[#This Row],[Patient Satisfaction Score]]&gt;=7)</f>
        <v>0</v>
      </c>
      <c r="T961" t="str">
        <f>IF(LEFT(Table1[[#This Row],[Patient Gender]],1)="F","Female","Male")</f>
        <v>Female</v>
      </c>
    </row>
    <row r="962" spans="1:20" x14ac:dyDescent="0.3">
      <c r="A962" t="s">
        <v>1066</v>
      </c>
      <c r="B962" s="1">
        <v>45427.893750000003</v>
      </c>
      <c r="C962" t="s">
        <v>13</v>
      </c>
      <c r="D962">
        <v>26</v>
      </c>
      <c r="E962" t="s">
        <v>19</v>
      </c>
      <c r="F962" t="s">
        <v>15</v>
      </c>
      <c r="G962" t="b">
        <v>1</v>
      </c>
      <c r="H962">
        <v>0</v>
      </c>
      <c r="I962">
        <v>30</v>
      </c>
      <c r="J962" t="b">
        <v>1</v>
      </c>
      <c r="K962">
        <f>YEAR(Table1[[#This Row],[Patient Admission Date]])</f>
        <v>2024</v>
      </c>
      <c r="L962" t="str">
        <f>TEXT(Table1[[#This Row],[Patient Admission Date]],"mmm")</f>
        <v>May</v>
      </c>
      <c r="M962" t="str">
        <f>TEXT(Table1[[#This Row],[Patient Admission Date]],"ddd")</f>
        <v>Wed</v>
      </c>
      <c r="N962" t="str">
        <f>TEXT(INT(HOUR(Table1[[#This Row],[Patient Admission Date]])/3)*3,"00")&amp;"-"&amp;TEXT(INT(HOUR(Table1[[#This Row],[Patient Admission Date]])/3)*3+3,"00")</f>
        <v>21-24</v>
      </c>
      <c r="O962" t="str" cm="1">
        <f t="array" ref="O962">_xlfn.IFS(Table1[[#This Row],[Patient Age]]&lt;=14,"0-14",Table1[[#This Row],[Patient Age]]&lt;=29,"15-29",Table1[[#This Row],[Patient Age]]&lt;=44,"30-44",Table1[[#This Row],[Patient Age]]&lt;=59,"45-59",Table1[[#This Row],[Patient Age]]&lt;=74,"60-74",TRUE,"75+")</f>
        <v>15-29</v>
      </c>
      <c r="P962" t="str" cm="1">
        <f t="array" ref="P962">_xlfn.IFS(Table1[[#This Row],[Patient Waittime]]&lt;=15,"0-15",Table1[[#This Row],[Patient Waittime]]&lt;=30,"16-30",Table1[[#This Row],[Patient Waittime]]&lt;=45,"31-45",Table1[[#This Row],[Patient Waittime]]&lt;=60,"46-60",TRUE,"60+")</f>
        <v>16-30</v>
      </c>
      <c r="Q962">
        <f>--(Table1[[#This Row],[Patient Waittime]]&lt;=30)</f>
        <v>1</v>
      </c>
      <c r="R962">
        <f>--Table1[[#This Row],[Patient Admission Flag]]</f>
        <v>1</v>
      </c>
      <c r="S962">
        <f>--AND(Table1[[#This Row],[WithinTarget]]=1,Table1[[#This Row],[Patient Satisfaction Score]]&gt;=7)</f>
        <v>0</v>
      </c>
      <c r="T962" t="str">
        <f>IF(LEFT(Table1[[#This Row],[Patient Gender]],1)="F","Female","Male")</f>
        <v>Female</v>
      </c>
    </row>
    <row r="963" spans="1:20" x14ac:dyDescent="0.3">
      <c r="A963" t="s">
        <v>1067</v>
      </c>
      <c r="B963" s="1">
        <v>45572.322222222225</v>
      </c>
      <c r="C963" t="s">
        <v>9</v>
      </c>
      <c r="D963">
        <v>50</v>
      </c>
      <c r="E963" t="s">
        <v>14</v>
      </c>
      <c r="F963" t="s">
        <v>11</v>
      </c>
      <c r="G963" t="b">
        <v>0</v>
      </c>
      <c r="H963">
        <v>4</v>
      </c>
      <c r="I963">
        <v>22</v>
      </c>
      <c r="J963" t="b">
        <v>0</v>
      </c>
      <c r="K963">
        <f>YEAR(Table1[[#This Row],[Patient Admission Date]])</f>
        <v>2024</v>
      </c>
      <c r="L963" t="str">
        <f>TEXT(Table1[[#This Row],[Patient Admission Date]],"mmm")</f>
        <v>Oct</v>
      </c>
      <c r="M963" t="str">
        <f>TEXT(Table1[[#This Row],[Patient Admission Date]],"ddd")</f>
        <v>Mon</v>
      </c>
      <c r="N963" t="str">
        <f>TEXT(INT(HOUR(Table1[[#This Row],[Patient Admission Date]])/3)*3,"00")&amp;"-"&amp;TEXT(INT(HOUR(Table1[[#This Row],[Patient Admission Date]])/3)*3+3,"00")</f>
        <v>06-09</v>
      </c>
      <c r="O963" t="str" cm="1">
        <f t="array" ref="O963">_xlfn.IFS(Table1[[#This Row],[Patient Age]]&lt;=14,"0-14",Table1[[#This Row],[Patient Age]]&lt;=29,"15-29",Table1[[#This Row],[Patient Age]]&lt;=44,"30-44",Table1[[#This Row],[Patient Age]]&lt;=59,"45-59",Table1[[#This Row],[Patient Age]]&lt;=74,"60-74",TRUE,"75+")</f>
        <v>45-59</v>
      </c>
      <c r="P963" t="str" cm="1">
        <f t="array" ref="P963">_xlfn.IFS(Table1[[#This Row],[Patient Waittime]]&lt;=15,"0-15",Table1[[#This Row],[Patient Waittime]]&lt;=30,"16-30",Table1[[#This Row],[Patient Waittime]]&lt;=45,"31-45",Table1[[#This Row],[Patient Waittime]]&lt;=60,"46-60",TRUE,"60+")</f>
        <v>16-30</v>
      </c>
      <c r="Q963">
        <f>--(Table1[[#This Row],[Patient Waittime]]&lt;=30)</f>
        <v>1</v>
      </c>
      <c r="R963">
        <f>--Table1[[#This Row],[Patient Admission Flag]]</f>
        <v>0</v>
      </c>
      <c r="S963">
        <f>--AND(Table1[[#This Row],[WithinTarget]]=1,Table1[[#This Row],[Patient Satisfaction Score]]&gt;=7)</f>
        <v>0</v>
      </c>
      <c r="T963" t="str">
        <f>IF(LEFT(Table1[[#This Row],[Patient Gender]],1)="F","Female","Male")</f>
        <v>Male</v>
      </c>
    </row>
    <row r="964" spans="1:20" x14ac:dyDescent="0.3">
      <c r="A964" t="s">
        <v>1068</v>
      </c>
      <c r="B964" s="1">
        <v>45308.734027777777</v>
      </c>
      <c r="C964" t="s">
        <v>13</v>
      </c>
      <c r="D964">
        <v>32</v>
      </c>
      <c r="E964" t="s">
        <v>21</v>
      </c>
      <c r="F964" t="s">
        <v>11</v>
      </c>
      <c r="G964" t="b">
        <v>0</v>
      </c>
      <c r="H964">
        <v>6</v>
      </c>
      <c r="I964">
        <v>45</v>
      </c>
      <c r="J964" t="b">
        <v>0</v>
      </c>
      <c r="K964">
        <f>YEAR(Table1[[#This Row],[Patient Admission Date]])</f>
        <v>2024</v>
      </c>
      <c r="L964" t="str">
        <f>TEXT(Table1[[#This Row],[Patient Admission Date]],"mmm")</f>
        <v>Jan</v>
      </c>
      <c r="M964" t="str">
        <f>TEXT(Table1[[#This Row],[Patient Admission Date]],"ddd")</f>
        <v>Wed</v>
      </c>
      <c r="N964" t="str">
        <f>TEXT(INT(HOUR(Table1[[#This Row],[Patient Admission Date]])/3)*3,"00")&amp;"-"&amp;TEXT(INT(HOUR(Table1[[#This Row],[Patient Admission Date]])/3)*3+3,"00")</f>
        <v>15-18</v>
      </c>
      <c r="O964" t="str" cm="1">
        <f t="array" ref="O964">_xlfn.IFS(Table1[[#This Row],[Patient Age]]&lt;=14,"0-14",Table1[[#This Row],[Patient Age]]&lt;=29,"15-29",Table1[[#This Row],[Patient Age]]&lt;=44,"30-44",Table1[[#This Row],[Patient Age]]&lt;=59,"45-59",Table1[[#This Row],[Patient Age]]&lt;=74,"60-74",TRUE,"75+")</f>
        <v>30-44</v>
      </c>
      <c r="P964" t="str" cm="1">
        <f t="array" ref="P964">_xlfn.IFS(Table1[[#This Row],[Patient Waittime]]&lt;=15,"0-15",Table1[[#This Row],[Patient Waittime]]&lt;=30,"16-30",Table1[[#This Row],[Patient Waittime]]&lt;=45,"31-45",Table1[[#This Row],[Patient Waittime]]&lt;=60,"46-60",TRUE,"60+")</f>
        <v>31-45</v>
      </c>
      <c r="Q964">
        <f>--(Table1[[#This Row],[Patient Waittime]]&lt;=30)</f>
        <v>0</v>
      </c>
      <c r="R964">
        <f>--Table1[[#This Row],[Patient Admission Flag]]</f>
        <v>0</v>
      </c>
      <c r="S964">
        <f>--AND(Table1[[#This Row],[WithinTarget]]=1,Table1[[#This Row],[Patient Satisfaction Score]]&gt;=7)</f>
        <v>0</v>
      </c>
      <c r="T964" t="str">
        <f>IF(LEFT(Table1[[#This Row],[Patient Gender]],1)="F","Female","Male")</f>
        <v>Female</v>
      </c>
    </row>
    <row r="965" spans="1:20" x14ac:dyDescent="0.3">
      <c r="A965" t="s">
        <v>1069</v>
      </c>
      <c r="B965" s="1">
        <v>45131.970138888886</v>
      </c>
      <c r="C965" t="s">
        <v>9</v>
      </c>
      <c r="D965">
        <v>71</v>
      </c>
      <c r="E965" t="s">
        <v>22</v>
      </c>
      <c r="F965" t="s">
        <v>15</v>
      </c>
      <c r="G965" t="b">
        <v>0</v>
      </c>
      <c r="I965">
        <v>58</v>
      </c>
      <c r="J965" t="b">
        <v>0</v>
      </c>
      <c r="K965">
        <f>YEAR(Table1[[#This Row],[Patient Admission Date]])</f>
        <v>2023</v>
      </c>
      <c r="L965" t="str">
        <f>TEXT(Table1[[#This Row],[Patient Admission Date]],"mmm")</f>
        <v>Jul</v>
      </c>
      <c r="M965" t="str">
        <f>TEXT(Table1[[#This Row],[Patient Admission Date]],"ddd")</f>
        <v>Mon</v>
      </c>
      <c r="N965" t="str">
        <f>TEXT(INT(HOUR(Table1[[#This Row],[Patient Admission Date]])/3)*3,"00")&amp;"-"&amp;TEXT(INT(HOUR(Table1[[#This Row],[Patient Admission Date]])/3)*3+3,"00")</f>
        <v>21-24</v>
      </c>
      <c r="O965" t="str" cm="1">
        <f t="array" ref="O965">_xlfn.IFS(Table1[[#This Row],[Patient Age]]&lt;=14,"0-14",Table1[[#This Row],[Patient Age]]&lt;=29,"15-29",Table1[[#This Row],[Patient Age]]&lt;=44,"30-44",Table1[[#This Row],[Patient Age]]&lt;=59,"45-59",Table1[[#This Row],[Patient Age]]&lt;=74,"60-74",TRUE,"75+")</f>
        <v>60-74</v>
      </c>
      <c r="P965" t="str" cm="1">
        <f t="array" ref="P965">_xlfn.IFS(Table1[[#This Row],[Patient Waittime]]&lt;=15,"0-15",Table1[[#This Row],[Patient Waittime]]&lt;=30,"16-30",Table1[[#This Row],[Patient Waittime]]&lt;=45,"31-45",Table1[[#This Row],[Patient Waittime]]&lt;=60,"46-60",TRUE,"60+")</f>
        <v>46-60</v>
      </c>
      <c r="Q965">
        <f>--(Table1[[#This Row],[Patient Waittime]]&lt;=30)</f>
        <v>0</v>
      </c>
      <c r="R965">
        <f>--Table1[[#This Row],[Patient Admission Flag]]</f>
        <v>0</v>
      </c>
      <c r="S965">
        <f>--AND(Table1[[#This Row],[WithinTarget]]=1,Table1[[#This Row],[Patient Satisfaction Score]]&gt;=7)</f>
        <v>0</v>
      </c>
      <c r="T965" t="str">
        <f>IF(LEFT(Table1[[#This Row],[Patient Gender]],1)="F","Female","Male")</f>
        <v>Male</v>
      </c>
    </row>
    <row r="966" spans="1:20" x14ac:dyDescent="0.3">
      <c r="A966" t="s">
        <v>1070</v>
      </c>
      <c r="B966" s="1">
        <v>45138.895833333336</v>
      </c>
      <c r="C966" t="s">
        <v>9</v>
      </c>
      <c r="D966">
        <v>58</v>
      </c>
      <c r="E966" t="s">
        <v>14</v>
      </c>
      <c r="F966" t="s">
        <v>11</v>
      </c>
      <c r="G966" t="b">
        <v>0</v>
      </c>
      <c r="H966">
        <v>10</v>
      </c>
      <c r="I966">
        <v>31</v>
      </c>
      <c r="J966" t="b">
        <v>0</v>
      </c>
      <c r="K966">
        <f>YEAR(Table1[[#This Row],[Patient Admission Date]])</f>
        <v>2023</v>
      </c>
      <c r="L966" t="str">
        <f>TEXT(Table1[[#This Row],[Patient Admission Date]],"mmm")</f>
        <v>Jul</v>
      </c>
      <c r="M966" t="str">
        <f>TEXT(Table1[[#This Row],[Patient Admission Date]],"ddd")</f>
        <v>Mon</v>
      </c>
      <c r="N966" t="str">
        <f>TEXT(INT(HOUR(Table1[[#This Row],[Patient Admission Date]])/3)*3,"00")&amp;"-"&amp;TEXT(INT(HOUR(Table1[[#This Row],[Patient Admission Date]])/3)*3+3,"00")</f>
        <v>21-24</v>
      </c>
      <c r="O966" t="str" cm="1">
        <f t="array" ref="O966">_xlfn.IFS(Table1[[#This Row],[Patient Age]]&lt;=14,"0-14",Table1[[#This Row],[Patient Age]]&lt;=29,"15-29",Table1[[#This Row],[Patient Age]]&lt;=44,"30-44",Table1[[#This Row],[Patient Age]]&lt;=59,"45-59",Table1[[#This Row],[Patient Age]]&lt;=74,"60-74",TRUE,"75+")</f>
        <v>45-59</v>
      </c>
      <c r="P966" t="str" cm="1">
        <f t="array" ref="P966">_xlfn.IFS(Table1[[#This Row],[Patient Waittime]]&lt;=15,"0-15",Table1[[#This Row],[Patient Waittime]]&lt;=30,"16-30",Table1[[#This Row],[Patient Waittime]]&lt;=45,"31-45",Table1[[#This Row],[Patient Waittime]]&lt;=60,"46-60",TRUE,"60+")</f>
        <v>31-45</v>
      </c>
      <c r="Q966">
        <f>--(Table1[[#This Row],[Patient Waittime]]&lt;=30)</f>
        <v>0</v>
      </c>
      <c r="R966">
        <f>--Table1[[#This Row],[Patient Admission Flag]]</f>
        <v>0</v>
      </c>
      <c r="S966">
        <f>--AND(Table1[[#This Row],[WithinTarget]]=1,Table1[[#This Row],[Patient Satisfaction Score]]&gt;=7)</f>
        <v>0</v>
      </c>
      <c r="T966" t="str">
        <f>IF(LEFT(Table1[[#This Row],[Patient Gender]],1)="F","Female","Male")</f>
        <v>Male</v>
      </c>
    </row>
    <row r="967" spans="1:20" x14ac:dyDescent="0.3">
      <c r="A967" t="s">
        <v>1071</v>
      </c>
      <c r="B967" s="1">
        <v>45084.484027777777</v>
      </c>
      <c r="C967" t="s">
        <v>9</v>
      </c>
      <c r="D967">
        <v>76</v>
      </c>
      <c r="E967" t="s">
        <v>18</v>
      </c>
      <c r="F967" t="s">
        <v>15</v>
      </c>
      <c r="G967" t="b">
        <v>1</v>
      </c>
      <c r="H967">
        <v>5</v>
      </c>
      <c r="I967">
        <v>32</v>
      </c>
      <c r="J967" t="b">
        <v>1</v>
      </c>
      <c r="K967">
        <f>YEAR(Table1[[#This Row],[Patient Admission Date]])</f>
        <v>2023</v>
      </c>
      <c r="L967" t="str">
        <f>TEXT(Table1[[#This Row],[Patient Admission Date]],"mmm")</f>
        <v>Jun</v>
      </c>
      <c r="M967" t="str">
        <f>TEXT(Table1[[#This Row],[Patient Admission Date]],"ddd")</f>
        <v>Wed</v>
      </c>
      <c r="N967" t="str">
        <f>TEXT(INT(HOUR(Table1[[#This Row],[Patient Admission Date]])/3)*3,"00")&amp;"-"&amp;TEXT(INT(HOUR(Table1[[#This Row],[Patient Admission Date]])/3)*3+3,"00")</f>
        <v>09-12</v>
      </c>
      <c r="O967" t="str" cm="1">
        <f t="array" ref="O967">_xlfn.IFS(Table1[[#This Row],[Patient Age]]&lt;=14,"0-14",Table1[[#This Row],[Patient Age]]&lt;=29,"15-29",Table1[[#This Row],[Patient Age]]&lt;=44,"30-44",Table1[[#This Row],[Patient Age]]&lt;=59,"45-59",Table1[[#This Row],[Patient Age]]&lt;=74,"60-74",TRUE,"75+")</f>
        <v>75+</v>
      </c>
      <c r="P967" t="str" cm="1">
        <f t="array" ref="P967">_xlfn.IFS(Table1[[#This Row],[Patient Waittime]]&lt;=15,"0-15",Table1[[#This Row],[Patient Waittime]]&lt;=30,"16-30",Table1[[#This Row],[Patient Waittime]]&lt;=45,"31-45",Table1[[#This Row],[Patient Waittime]]&lt;=60,"46-60",TRUE,"60+")</f>
        <v>31-45</v>
      </c>
      <c r="Q967">
        <f>--(Table1[[#This Row],[Patient Waittime]]&lt;=30)</f>
        <v>0</v>
      </c>
      <c r="R967">
        <f>--Table1[[#This Row],[Patient Admission Flag]]</f>
        <v>1</v>
      </c>
      <c r="S967">
        <f>--AND(Table1[[#This Row],[WithinTarget]]=1,Table1[[#This Row],[Patient Satisfaction Score]]&gt;=7)</f>
        <v>0</v>
      </c>
      <c r="T967" t="str">
        <f>IF(LEFT(Table1[[#This Row],[Patient Gender]],1)="F","Female","Male")</f>
        <v>Male</v>
      </c>
    </row>
    <row r="968" spans="1:20" x14ac:dyDescent="0.3">
      <c r="A968" t="s">
        <v>1072</v>
      </c>
      <c r="B968" s="1">
        <v>45503.140277777777</v>
      </c>
      <c r="C968" t="s">
        <v>9</v>
      </c>
      <c r="D968">
        <v>66</v>
      </c>
      <c r="E968" t="s">
        <v>10</v>
      </c>
      <c r="F968" t="s">
        <v>11</v>
      </c>
      <c r="G968" t="b">
        <v>0</v>
      </c>
      <c r="H968">
        <v>5</v>
      </c>
      <c r="I968">
        <v>16</v>
      </c>
      <c r="J968" t="b">
        <v>0</v>
      </c>
      <c r="K968">
        <f>YEAR(Table1[[#This Row],[Patient Admission Date]])</f>
        <v>2024</v>
      </c>
      <c r="L968" t="str">
        <f>TEXT(Table1[[#This Row],[Patient Admission Date]],"mmm")</f>
        <v>Jul</v>
      </c>
      <c r="M968" t="str">
        <f>TEXT(Table1[[#This Row],[Patient Admission Date]],"ddd")</f>
        <v>Tue</v>
      </c>
      <c r="N968" t="str">
        <f>TEXT(INT(HOUR(Table1[[#This Row],[Patient Admission Date]])/3)*3,"00")&amp;"-"&amp;TEXT(INT(HOUR(Table1[[#This Row],[Patient Admission Date]])/3)*3+3,"00")</f>
        <v>03-06</v>
      </c>
      <c r="O968" t="str" cm="1">
        <f t="array" ref="O968">_xlfn.IFS(Table1[[#This Row],[Patient Age]]&lt;=14,"0-14",Table1[[#This Row],[Patient Age]]&lt;=29,"15-29",Table1[[#This Row],[Patient Age]]&lt;=44,"30-44",Table1[[#This Row],[Patient Age]]&lt;=59,"45-59",Table1[[#This Row],[Patient Age]]&lt;=74,"60-74",TRUE,"75+")</f>
        <v>60-74</v>
      </c>
      <c r="P968" t="str" cm="1">
        <f t="array" ref="P968">_xlfn.IFS(Table1[[#This Row],[Patient Waittime]]&lt;=15,"0-15",Table1[[#This Row],[Patient Waittime]]&lt;=30,"16-30",Table1[[#This Row],[Patient Waittime]]&lt;=45,"31-45",Table1[[#This Row],[Patient Waittime]]&lt;=60,"46-60",TRUE,"60+")</f>
        <v>16-30</v>
      </c>
      <c r="Q968">
        <f>--(Table1[[#This Row],[Patient Waittime]]&lt;=30)</f>
        <v>1</v>
      </c>
      <c r="R968">
        <f>--Table1[[#This Row],[Patient Admission Flag]]</f>
        <v>0</v>
      </c>
      <c r="S968">
        <f>--AND(Table1[[#This Row],[WithinTarget]]=1,Table1[[#This Row],[Patient Satisfaction Score]]&gt;=7)</f>
        <v>0</v>
      </c>
      <c r="T968" t="str">
        <f>IF(LEFT(Table1[[#This Row],[Patient Gender]],1)="F","Female","Male")</f>
        <v>Male</v>
      </c>
    </row>
    <row r="969" spans="1:20" x14ac:dyDescent="0.3">
      <c r="A969" t="s">
        <v>1073</v>
      </c>
      <c r="B969" s="1">
        <v>45253.786805555559</v>
      </c>
      <c r="C969" t="s">
        <v>9</v>
      </c>
      <c r="D969">
        <v>74</v>
      </c>
      <c r="E969" t="s">
        <v>10</v>
      </c>
      <c r="F969" t="s">
        <v>11</v>
      </c>
      <c r="G969" t="b">
        <v>1</v>
      </c>
      <c r="I969">
        <v>53</v>
      </c>
      <c r="J969" t="b">
        <v>1</v>
      </c>
      <c r="K969">
        <f>YEAR(Table1[[#This Row],[Patient Admission Date]])</f>
        <v>2023</v>
      </c>
      <c r="L969" t="str">
        <f>TEXT(Table1[[#This Row],[Patient Admission Date]],"mmm")</f>
        <v>Nov</v>
      </c>
      <c r="M969" t="str">
        <f>TEXT(Table1[[#This Row],[Patient Admission Date]],"ddd")</f>
        <v>Thu</v>
      </c>
      <c r="N969" t="str">
        <f>TEXT(INT(HOUR(Table1[[#This Row],[Patient Admission Date]])/3)*3,"00")&amp;"-"&amp;TEXT(INT(HOUR(Table1[[#This Row],[Patient Admission Date]])/3)*3+3,"00")</f>
        <v>18-21</v>
      </c>
      <c r="O969" t="str" cm="1">
        <f t="array" ref="O969">_xlfn.IFS(Table1[[#This Row],[Patient Age]]&lt;=14,"0-14",Table1[[#This Row],[Patient Age]]&lt;=29,"15-29",Table1[[#This Row],[Patient Age]]&lt;=44,"30-44",Table1[[#This Row],[Patient Age]]&lt;=59,"45-59",Table1[[#This Row],[Patient Age]]&lt;=74,"60-74",TRUE,"75+")</f>
        <v>60-74</v>
      </c>
      <c r="P969" t="str" cm="1">
        <f t="array" ref="P969">_xlfn.IFS(Table1[[#This Row],[Patient Waittime]]&lt;=15,"0-15",Table1[[#This Row],[Patient Waittime]]&lt;=30,"16-30",Table1[[#This Row],[Patient Waittime]]&lt;=45,"31-45",Table1[[#This Row],[Patient Waittime]]&lt;=60,"46-60",TRUE,"60+")</f>
        <v>46-60</v>
      </c>
      <c r="Q969">
        <f>--(Table1[[#This Row],[Patient Waittime]]&lt;=30)</f>
        <v>0</v>
      </c>
      <c r="R969">
        <f>--Table1[[#This Row],[Patient Admission Flag]]</f>
        <v>1</v>
      </c>
      <c r="S969">
        <f>--AND(Table1[[#This Row],[WithinTarget]]=1,Table1[[#This Row],[Patient Satisfaction Score]]&gt;=7)</f>
        <v>0</v>
      </c>
      <c r="T969" t="str">
        <f>IF(LEFT(Table1[[#This Row],[Patient Gender]],1)="F","Female","Male")</f>
        <v>Male</v>
      </c>
    </row>
    <row r="970" spans="1:20" x14ac:dyDescent="0.3">
      <c r="A970" t="s">
        <v>1074</v>
      </c>
      <c r="B970" s="1">
        <v>45107.256944444445</v>
      </c>
      <c r="C970" t="s">
        <v>13</v>
      </c>
      <c r="D970">
        <v>16</v>
      </c>
      <c r="E970" t="s">
        <v>10</v>
      </c>
      <c r="F970" t="s">
        <v>11</v>
      </c>
      <c r="G970" t="b">
        <v>1</v>
      </c>
      <c r="I970">
        <v>24</v>
      </c>
      <c r="J970" t="b">
        <v>1</v>
      </c>
      <c r="K970">
        <f>YEAR(Table1[[#This Row],[Patient Admission Date]])</f>
        <v>2023</v>
      </c>
      <c r="L970" t="str">
        <f>TEXT(Table1[[#This Row],[Patient Admission Date]],"mmm")</f>
        <v>Jun</v>
      </c>
      <c r="M970" t="str">
        <f>TEXT(Table1[[#This Row],[Patient Admission Date]],"ddd")</f>
        <v>Fri</v>
      </c>
      <c r="N970" t="str">
        <f>TEXT(INT(HOUR(Table1[[#This Row],[Patient Admission Date]])/3)*3,"00")&amp;"-"&amp;TEXT(INT(HOUR(Table1[[#This Row],[Patient Admission Date]])/3)*3+3,"00")</f>
        <v>06-09</v>
      </c>
      <c r="O970" t="str" cm="1">
        <f t="array" ref="O970">_xlfn.IFS(Table1[[#This Row],[Patient Age]]&lt;=14,"0-14",Table1[[#This Row],[Patient Age]]&lt;=29,"15-29",Table1[[#This Row],[Patient Age]]&lt;=44,"30-44",Table1[[#This Row],[Patient Age]]&lt;=59,"45-59",Table1[[#This Row],[Patient Age]]&lt;=74,"60-74",TRUE,"75+")</f>
        <v>15-29</v>
      </c>
      <c r="P970" t="str" cm="1">
        <f t="array" ref="P970">_xlfn.IFS(Table1[[#This Row],[Patient Waittime]]&lt;=15,"0-15",Table1[[#This Row],[Patient Waittime]]&lt;=30,"16-30",Table1[[#This Row],[Patient Waittime]]&lt;=45,"31-45",Table1[[#This Row],[Patient Waittime]]&lt;=60,"46-60",TRUE,"60+")</f>
        <v>16-30</v>
      </c>
      <c r="Q970">
        <f>--(Table1[[#This Row],[Patient Waittime]]&lt;=30)</f>
        <v>1</v>
      </c>
      <c r="R970">
        <f>--Table1[[#This Row],[Patient Admission Flag]]</f>
        <v>1</v>
      </c>
      <c r="S970">
        <f>--AND(Table1[[#This Row],[WithinTarget]]=1,Table1[[#This Row],[Patient Satisfaction Score]]&gt;=7)</f>
        <v>0</v>
      </c>
      <c r="T970" t="str">
        <f>IF(LEFT(Table1[[#This Row],[Patient Gender]],1)="F","Female","Male")</f>
        <v>Female</v>
      </c>
    </row>
    <row r="971" spans="1:20" x14ac:dyDescent="0.3">
      <c r="A971" t="s">
        <v>1075</v>
      </c>
      <c r="B971" s="1">
        <v>45025.49722222222</v>
      </c>
      <c r="C971" t="s">
        <v>9</v>
      </c>
      <c r="D971">
        <v>73</v>
      </c>
      <c r="E971" t="s">
        <v>10</v>
      </c>
      <c r="F971" t="s">
        <v>15</v>
      </c>
      <c r="G971" t="b">
        <v>1</v>
      </c>
      <c r="I971">
        <v>53</v>
      </c>
      <c r="J971" t="b">
        <v>1</v>
      </c>
      <c r="K971">
        <f>YEAR(Table1[[#This Row],[Patient Admission Date]])</f>
        <v>2023</v>
      </c>
      <c r="L971" t="str">
        <f>TEXT(Table1[[#This Row],[Patient Admission Date]],"mmm")</f>
        <v>Apr</v>
      </c>
      <c r="M971" t="str">
        <f>TEXT(Table1[[#This Row],[Patient Admission Date]],"ddd")</f>
        <v>Sun</v>
      </c>
      <c r="N971" t="str">
        <f>TEXT(INT(HOUR(Table1[[#This Row],[Patient Admission Date]])/3)*3,"00")&amp;"-"&amp;TEXT(INT(HOUR(Table1[[#This Row],[Patient Admission Date]])/3)*3+3,"00")</f>
        <v>09-12</v>
      </c>
      <c r="O971" t="str" cm="1">
        <f t="array" ref="O971">_xlfn.IFS(Table1[[#This Row],[Patient Age]]&lt;=14,"0-14",Table1[[#This Row],[Patient Age]]&lt;=29,"15-29",Table1[[#This Row],[Patient Age]]&lt;=44,"30-44",Table1[[#This Row],[Patient Age]]&lt;=59,"45-59",Table1[[#This Row],[Patient Age]]&lt;=74,"60-74",TRUE,"75+")</f>
        <v>60-74</v>
      </c>
      <c r="P971" t="str" cm="1">
        <f t="array" ref="P971">_xlfn.IFS(Table1[[#This Row],[Patient Waittime]]&lt;=15,"0-15",Table1[[#This Row],[Patient Waittime]]&lt;=30,"16-30",Table1[[#This Row],[Patient Waittime]]&lt;=45,"31-45",Table1[[#This Row],[Patient Waittime]]&lt;=60,"46-60",TRUE,"60+")</f>
        <v>46-60</v>
      </c>
      <c r="Q971">
        <f>--(Table1[[#This Row],[Patient Waittime]]&lt;=30)</f>
        <v>0</v>
      </c>
      <c r="R971">
        <f>--Table1[[#This Row],[Patient Admission Flag]]</f>
        <v>1</v>
      </c>
      <c r="S971">
        <f>--AND(Table1[[#This Row],[WithinTarget]]=1,Table1[[#This Row],[Patient Satisfaction Score]]&gt;=7)</f>
        <v>0</v>
      </c>
      <c r="T971" t="str">
        <f>IF(LEFT(Table1[[#This Row],[Patient Gender]],1)="F","Female","Male")</f>
        <v>Male</v>
      </c>
    </row>
    <row r="972" spans="1:20" x14ac:dyDescent="0.3">
      <c r="A972" t="s">
        <v>1076</v>
      </c>
      <c r="B972" s="1">
        <v>45360.775694444441</v>
      </c>
      <c r="C972" t="s">
        <v>9</v>
      </c>
      <c r="D972">
        <v>52</v>
      </c>
      <c r="E972" t="s">
        <v>10</v>
      </c>
      <c r="F972" t="s">
        <v>15</v>
      </c>
      <c r="G972" t="b">
        <v>0</v>
      </c>
      <c r="I972">
        <v>25</v>
      </c>
      <c r="J972" t="b">
        <v>0</v>
      </c>
      <c r="K972">
        <f>YEAR(Table1[[#This Row],[Patient Admission Date]])</f>
        <v>2024</v>
      </c>
      <c r="L972" t="str">
        <f>TEXT(Table1[[#This Row],[Patient Admission Date]],"mmm")</f>
        <v>Mar</v>
      </c>
      <c r="M972" t="str">
        <f>TEXT(Table1[[#This Row],[Patient Admission Date]],"ddd")</f>
        <v>Sat</v>
      </c>
      <c r="N972" t="str">
        <f>TEXT(INT(HOUR(Table1[[#This Row],[Patient Admission Date]])/3)*3,"00")&amp;"-"&amp;TEXT(INT(HOUR(Table1[[#This Row],[Patient Admission Date]])/3)*3+3,"00")</f>
        <v>18-21</v>
      </c>
      <c r="O972" t="str" cm="1">
        <f t="array" ref="O972">_xlfn.IFS(Table1[[#This Row],[Patient Age]]&lt;=14,"0-14",Table1[[#This Row],[Patient Age]]&lt;=29,"15-29",Table1[[#This Row],[Patient Age]]&lt;=44,"30-44",Table1[[#This Row],[Patient Age]]&lt;=59,"45-59",Table1[[#This Row],[Patient Age]]&lt;=74,"60-74",TRUE,"75+")</f>
        <v>45-59</v>
      </c>
      <c r="P972" t="str" cm="1">
        <f t="array" ref="P972">_xlfn.IFS(Table1[[#This Row],[Patient Waittime]]&lt;=15,"0-15",Table1[[#This Row],[Patient Waittime]]&lt;=30,"16-30",Table1[[#This Row],[Patient Waittime]]&lt;=45,"31-45",Table1[[#This Row],[Patient Waittime]]&lt;=60,"46-60",TRUE,"60+")</f>
        <v>16-30</v>
      </c>
      <c r="Q972">
        <f>--(Table1[[#This Row],[Patient Waittime]]&lt;=30)</f>
        <v>1</v>
      </c>
      <c r="R972">
        <f>--Table1[[#This Row],[Patient Admission Flag]]</f>
        <v>0</v>
      </c>
      <c r="S972">
        <f>--AND(Table1[[#This Row],[WithinTarget]]=1,Table1[[#This Row],[Patient Satisfaction Score]]&gt;=7)</f>
        <v>0</v>
      </c>
      <c r="T972" t="str">
        <f>IF(LEFT(Table1[[#This Row],[Patient Gender]],1)="F","Female","Male")</f>
        <v>Male</v>
      </c>
    </row>
    <row r="973" spans="1:20" x14ac:dyDescent="0.3">
      <c r="A973" t="s">
        <v>1077</v>
      </c>
      <c r="B973" s="1">
        <v>45472.720138888886</v>
      </c>
      <c r="C973" t="s">
        <v>9</v>
      </c>
      <c r="D973">
        <v>13</v>
      </c>
      <c r="E973" t="s">
        <v>22</v>
      </c>
      <c r="F973" t="s">
        <v>11</v>
      </c>
      <c r="G973" t="b">
        <v>1</v>
      </c>
      <c r="I973">
        <v>52</v>
      </c>
      <c r="J973" t="b">
        <v>1</v>
      </c>
      <c r="K973">
        <f>YEAR(Table1[[#This Row],[Patient Admission Date]])</f>
        <v>2024</v>
      </c>
      <c r="L973" t="str">
        <f>TEXT(Table1[[#This Row],[Patient Admission Date]],"mmm")</f>
        <v>Jun</v>
      </c>
      <c r="M973" t="str">
        <f>TEXT(Table1[[#This Row],[Patient Admission Date]],"ddd")</f>
        <v>Sat</v>
      </c>
      <c r="N973" t="str">
        <f>TEXT(INT(HOUR(Table1[[#This Row],[Patient Admission Date]])/3)*3,"00")&amp;"-"&amp;TEXT(INT(HOUR(Table1[[#This Row],[Patient Admission Date]])/3)*3+3,"00")</f>
        <v>15-18</v>
      </c>
      <c r="O973" t="str" cm="1">
        <f t="array" ref="O973">_xlfn.IFS(Table1[[#This Row],[Patient Age]]&lt;=14,"0-14",Table1[[#This Row],[Patient Age]]&lt;=29,"15-29",Table1[[#This Row],[Patient Age]]&lt;=44,"30-44",Table1[[#This Row],[Patient Age]]&lt;=59,"45-59",Table1[[#This Row],[Patient Age]]&lt;=74,"60-74",TRUE,"75+")</f>
        <v>0-14</v>
      </c>
      <c r="P973" t="str" cm="1">
        <f t="array" ref="P973">_xlfn.IFS(Table1[[#This Row],[Patient Waittime]]&lt;=15,"0-15",Table1[[#This Row],[Patient Waittime]]&lt;=30,"16-30",Table1[[#This Row],[Patient Waittime]]&lt;=45,"31-45",Table1[[#This Row],[Patient Waittime]]&lt;=60,"46-60",TRUE,"60+")</f>
        <v>46-60</v>
      </c>
      <c r="Q973">
        <f>--(Table1[[#This Row],[Patient Waittime]]&lt;=30)</f>
        <v>0</v>
      </c>
      <c r="R973">
        <f>--Table1[[#This Row],[Patient Admission Flag]]</f>
        <v>1</v>
      </c>
      <c r="S973">
        <f>--AND(Table1[[#This Row],[WithinTarget]]=1,Table1[[#This Row],[Patient Satisfaction Score]]&gt;=7)</f>
        <v>0</v>
      </c>
      <c r="T973" t="str">
        <f>IF(LEFT(Table1[[#This Row],[Patient Gender]],1)="F","Female","Male")</f>
        <v>Male</v>
      </c>
    </row>
    <row r="974" spans="1:20" x14ac:dyDescent="0.3">
      <c r="A974" t="s">
        <v>1078</v>
      </c>
      <c r="B974" s="1">
        <v>45347.42083333333</v>
      </c>
      <c r="C974" t="s">
        <v>13</v>
      </c>
      <c r="D974">
        <v>66</v>
      </c>
      <c r="E974" t="s">
        <v>19</v>
      </c>
      <c r="F974" t="s">
        <v>11</v>
      </c>
      <c r="G974" t="b">
        <v>1</v>
      </c>
      <c r="I974">
        <v>47</v>
      </c>
      <c r="J974" t="b">
        <v>1</v>
      </c>
      <c r="K974">
        <f>YEAR(Table1[[#This Row],[Patient Admission Date]])</f>
        <v>2024</v>
      </c>
      <c r="L974" t="str">
        <f>TEXT(Table1[[#This Row],[Patient Admission Date]],"mmm")</f>
        <v>Feb</v>
      </c>
      <c r="M974" t="str">
        <f>TEXT(Table1[[#This Row],[Patient Admission Date]],"ddd")</f>
        <v>Sun</v>
      </c>
      <c r="N974" t="str">
        <f>TEXT(INT(HOUR(Table1[[#This Row],[Patient Admission Date]])/3)*3,"00")&amp;"-"&amp;TEXT(INT(HOUR(Table1[[#This Row],[Patient Admission Date]])/3)*3+3,"00")</f>
        <v>09-12</v>
      </c>
      <c r="O974" t="str" cm="1">
        <f t="array" ref="O974">_xlfn.IFS(Table1[[#This Row],[Patient Age]]&lt;=14,"0-14",Table1[[#This Row],[Patient Age]]&lt;=29,"15-29",Table1[[#This Row],[Patient Age]]&lt;=44,"30-44",Table1[[#This Row],[Patient Age]]&lt;=59,"45-59",Table1[[#This Row],[Patient Age]]&lt;=74,"60-74",TRUE,"75+")</f>
        <v>60-74</v>
      </c>
      <c r="P974" t="str" cm="1">
        <f t="array" ref="P974">_xlfn.IFS(Table1[[#This Row],[Patient Waittime]]&lt;=15,"0-15",Table1[[#This Row],[Patient Waittime]]&lt;=30,"16-30",Table1[[#This Row],[Patient Waittime]]&lt;=45,"31-45",Table1[[#This Row],[Patient Waittime]]&lt;=60,"46-60",TRUE,"60+")</f>
        <v>46-60</v>
      </c>
      <c r="Q974">
        <f>--(Table1[[#This Row],[Patient Waittime]]&lt;=30)</f>
        <v>0</v>
      </c>
      <c r="R974">
        <f>--Table1[[#This Row],[Patient Admission Flag]]</f>
        <v>1</v>
      </c>
      <c r="S974">
        <f>--AND(Table1[[#This Row],[WithinTarget]]=1,Table1[[#This Row],[Patient Satisfaction Score]]&gt;=7)</f>
        <v>0</v>
      </c>
      <c r="T974" t="str">
        <f>IF(LEFT(Table1[[#This Row],[Patient Gender]],1)="F","Female","Male")</f>
        <v>Female</v>
      </c>
    </row>
    <row r="975" spans="1:20" x14ac:dyDescent="0.3">
      <c r="A975" t="s">
        <v>1079</v>
      </c>
      <c r="B975" s="1">
        <v>45148.43472222222</v>
      </c>
      <c r="C975" t="s">
        <v>13</v>
      </c>
      <c r="D975">
        <v>43</v>
      </c>
      <c r="E975" t="s">
        <v>21</v>
      </c>
      <c r="F975" t="s">
        <v>11</v>
      </c>
      <c r="G975" t="b">
        <v>1</v>
      </c>
      <c r="I975">
        <v>50</v>
      </c>
      <c r="J975" t="b">
        <v>1</v>
      </c>
      <c r="K975">
        <f>YEAR(Table1[[#This Row],[Patient Admission Date]])</f>
        <v>2023</v>
      </c>
      <c r="L975" t="str">
        <f>TEXT(Table1[[#This Row],[Patient Admission Date]],"mmm")</f>
        <v>Aug</v>
      </c>
      <c r="M975" t="str">
        <f>TEXT(Table1[[#This Row],[Patient Admission Date]],"ddd")</f>
        <v>Thu</v>
      </c>
      <c r="N975" t="str">
        <f>TEXT(INT(HOUR(Table1[[#This Row],[Patient Admission Date]])/3)*3,"00")&amp;"-"&amp;TEXT(INT(HOUR(Table1[[#This Row],[Patient Admission Date]])/3)*3+3,"00")</f>
        <v>09-12</v>
      </c>
      <c r="O975" t="str" cm="1">
        <f t="array" ref="O975">_xlfn.IFS(Table1[[#This Row],[Patient Age]]&lt;=14,"0-14",Table1[[#This Row],[Patient Age]]&lt;=29,"15-29",Table1[[#This Row],[Patient Age]]&lt;=44,"30-44",Table1[[#This Row],[Patient Age]]&lt;=59,"45-59",Table1[[#This Row],[Patient Age]]&lt;=74,"60-74",TRUE,"75+")</f>
        <v>30-44</v>
      </c>
      <c r="P975" t="str" cm="1">
        <f t="array" ref="P975">_xlfn.IFS(Table1[[#This Row],[Patient Waittime]]&lt;=15,"0-15",Table1[[#This Row],[Patient Waittime]]&lt;=30,"16-30",Table1[[#This Row],[Patient Waittime]]&lt;=45,"31-45",Table1[[#This Row],[Patient Waittime]]&lt;=60,"46-60",TRUE,"60+")</f>
        <v>46-60</v>
      </c>
      <c r="Q975">
        <f>--(Table1[[#This Row],[Patient Waittime]]&lt;=30)</f>
        <v>0</v>
      </c>
      <c r="R975">
        <f>--Table1[[#This Row],[Patient Admission Flag]]</f>
        <v>1</v>
      </c>
      <c r="S975">
        <f>--AND(Table1[[#This Row],[WithinTarget]]=1,Table1[[#This Row],[Patient Satisfaction Score]]&gt;=7)</f>
        <v>0</v>
      </c>
      <c r="T975" t="str">
        <f>IF(LEFT(Table1[[#This Row],[Patient Gender]],1)="F","Female","Male")</f>
        <v>Female</v>
      </c>
    </row>
    <row r="976" spans="1:20" x14ac:dyDescent="0.3">
      <c r="A976" t="s">
        <v>1080</v>
      </c>
      <c r="B976" s="1">
        <v>45514.643750000003</v>
      </c>
      <c r="C976" t="s">
        <v>9</v>
      </c>
      <c r="D976">
        <v>28</v>
      </c>
      <c r="E976" t="s">
        <v>18</v>
      </c>
      <c r="F976" t="s">
        <v>15</v>
      </c>
      <c r="G976" t="b">
        <v>0</v>
      </c>
      <c r="I976">
        <v>55</v>
      </c>
      <c r="J976" t="b">
        <v>0</v>
      </c>
      <c r="K976">
        <f>YEAR(Table1[[#This Row],[Patient Admission Date]])</f>
        <v>2024</v>
      </c>
      <c r="L976" t="str">
        <f>TEXT(Table1[[#This Row],[Patient Admission Date]],"mmm")</f>
        <v>Aug</v>
      </c>
      <c r="M976" t="str">
        <f>TEXT(Table1[[#This Row],[Patient Admission Date]],"ddd")</f>
        <v>Sat</v>
      </c>
      <c r="N976" t="str">
        <f>TEXT(INT(HOUR(Table1[[#This Row],[Patient Admission Date]])/3)*3,"00")&amp;"-"&amp;TEXT(INT(HOUR(Table1[[#This Row],[Patient Admission Date]])/3)*3+3,"00")</f>
        <v>15-18</v>
      </c>
      <c r="O976" t="str" cm="1">
        <f t="array" ref="O976">_xlfn.IFS(Table1[[#This Row],[Patient Age]]&lt;=14,"0-14",Table1[[#This Row],[Patient Age]]&lt;=29,"15-29",Table1[[#This Row],[Patient Age]]&lt;=44,"30-44",Table1[[#This Row],[Patient Age]]&lt;=59,"45-59",Table1[[#This Row],[Patient Age]]&lt;=74,"60-74",TRUE,"75+")</f>
        <v>15-29</v>
      </c>
      <c r="P976" t="str" cm="1">
        <f t="array" ref="P976">_xlfn.IFS(Table1[[#This Row],[Patient Waittime]]&lt;=15,"0-15",Table1[[#This Row],[Patient Waittime]]&lt;=30,"16-30",Table1[[#This Row],[Patient Waittime]]&lt;=45,"31-45",Table1[[#This Row],[Patient Waittime]]&lt;=60,"46-60",TRUE,"60+")</f>
        <v>46-60</v>
      </c>
      <c r="Q976">
        <f>--(Table1[[#This Row],[Patient Waittime]]&lt;=30)</f>
        <v>0</v>
      </c>
      <c r="R976">
        <f>--Table1[[#This Row],[Patient Admission Flag]]</f>
        <v>0</v>
      </c>
      <c r="S976">
        <f>--AND(Table1[[#This Row],[WithinTarget]]=1,Table1[[#This Row],[Patient Satisfaction Score]]&gt;=7)</f>
        <v>0</v>
      </c>
      <c r="T976" t="str">
        <f>IF(LEFT(Table1[[#This Row],[Patient Gender]],1)="F","Female","Male")</f>
        <v>Male</v>
      </c>
    </row>
    <row r="977" spans="1:20" x14ac:dyDescent="0.3">
      <c r="A977" t="s">
        <v>1081</v>
      </c>
      <c r="B977" s="1">
        <v>45238.311111111114</v>
      </c>
      <c r="C977" t="s">
        <v>9</v>
      </c>
      <c r="D977">
        <v>42</v>
      </c>
      <c r="E977" t="s">
        <v>10</v>
      </c>
      <c r="F977" t="s">
        <v>11</v>
      </c>
      <c r="G977" t="b">
        <v>1</v>
      </c>
      <c r="H977">
        <v>1</v>
      </c>
      <c r="I977">
        <v>55</v>
      </c>
      <c r="J977" t="b">
        <v>1</v>
      </c>
      <c r="K977">
        <f>YEAR(Table1[[#This Row],[Patient Admission Date]])</f>
        <v>2023</v>
      </c>
      <c r="L977" t="str">
        <f>TEXT(Table1[[#This Row],[Patient Admission Date]],"mmm")</f>
        <v>Nov</v>
      </c>
      <c r="M977" t="str">
        <f>TEXT(Table1[[#This Row],[Patient Admission Date]],"ddd")</f>
        <v>Wed</v>
      </c>
      <c r="N977" t="str">
        <f>TEXT(INT(HOUR(Table1[[#This Row],[Patient Admission Date]])/3)*3,"00")&amp;"-"&amp;TEXT(INT(HOUR(Table1[[#This Row],[Patient Admission Date]])/3)*3+3,"00")</f>
        <v>06-09</v>
      </c>
      <c r="O977" t="str" cm="1">
        <f t="array" ref="O977">_xlfn.IFS(Table1[[#This Row],[Patient Age]]&lt;=14,"0-14",Table1[[#This Row],[Patient Age]]&lt;=29,"15-29",Table1[[#This Row],[Patient Age]]&lt;=44,"30-44",Table1[[#This Row],[Patient Age]]&lt;=59,"45-59",Table1[[#This Row],[Patient Age]]&lt;=74,"60-74",TRUE,"75+")</f>
        <v>30-44</v>
      </c>
      <c r="P977" t="str" cm="1">
        <f t="array" ref="P977">_xlfn.IFS(Table1[[#This Row],[Patient Waittime]]&lt;=15,"0-15",Table1[[#This Row],[Patient Waittime]]&lt;=30,"16-30",Table1[[#This Row],[Patient Waittime]]&lt;=45,"31-45",Table1[[#This Row],[Patient Waittime]]&lt;=60,"46-60",TRUE,"60+")</f>
        <v>46-60</v>
      </c>
      <c r="Q977">
        <f>--(Table1[[#This Row],[Patient Waittime]]&lt;=30)</f>
        <v>0</v>
      </c>
      <c r="R977">
        <f>--Table1[[#This Row],[Patient Admission Flag]]</f>
        <v>1</v>
      </c>
      <c r="S977">
        <f>--AND(Table1[[#This Row],[WithinTarget]]=1,Table1[[#This Row],[Patient Satisfaction Score]]&gt;=7)</f>
        <v>0</v>
      </c>
      <c r="T977" t="str">
        <f>IF(LEFT(Table1[[#This Row],[Patient Gender]],1)="F","Female","Male")</f>
        <v>Male</v>
      </c>
    </row>
    <row r="978" spans="1:20" x14ac:dyDescent="0.3">
      <c r="A978" t="s">
        <v>1082</v>
      </c>
      <c r="B978" s="1">
        <v>45535.990277777775</v>
      </c>
      <c r="C978" t="s">
        <v>13</v>
      </c>
      <c r="D978">
        <v>76</v>
      </c>
      <c r="E978" t="s">
        <v>10</v>
      </c>
      <c r="F978" t="s">
        <v>11</v>
      </c>
      <c r="G978" t="b">
        <v>1</v>
      </c>
      <c r="H978">
        <v>10</v>
      </c>
      <c r="I978">
        <v>42</v>
      </c>
      <c r="J978" t="b">
        <v>1</v>
      </c>
      <c r="K978">
        <f>YEAR(Table1[[#This Row],[Patient Admission Date]])</f>
        <v>2024</v>
      </c>
      <c r="L978" t="str">
        <f>TEXT(Table1[[#This Row],[Patient Admission Date]],"mmm")</f>
        <v>Aug</v>
      </c>
      <c r="M978" t="str">
        <f>TEXT(Table1[[#This Row],[Patient Admission Date]],"ddd")</f>
        <v>Sat</v>
      </c>
      <c r="N978" t="str">
        <f>TEXT(INT(HOUR(Table1[[#This Row],[Patient Admission Date]])/3)*3,"00")&amp;"-"&amp;TEXT(INT(HOUR(Table1[[#This Row],[Patient Admission Date]])/3)*3+3,"00")</f>
        <v>21-24</v>
      </c>
      <c r="O978" t="str" cm="1">
        <f t="array" ref="O978">_xlfn.IFS(Table1[[#This Row],[Patient Age]]&lt;=14,"0-14",Table1[[#This Row],[Patient Age]]&lt;=29,"15-29",Table1[[#This Row],[Patient Age]]&lt;=44,"30-44",Table1[[#This Row],[Patient Age]]&lt;=59,"45-59",Table1[[#This Row],[Patient Age]]&lt;=74,"60-74",TRUE,"75+")</f>
        <v>75+</v>
      </c>
      <c r="P978" t="str" cm="1">
        <f t="array" ref="P978">_xlfn.IFS(Table1[[#This Row],[Patient Waittime]]&lt;=15,"0-15",Table1[[#This Row],[Patient Waittime]]&lt;=30,"16-30",Table1[[#This Row],[Patient Waittime]]&lt;=45,"31-45",Table1[[#This Row],[Patient Waittime]]&lt;=60,"46-60",TRUE,"60+")</f>
        <v>31-45</v>
      </c>
      <c r="Q978">
        <f>--(Table1[[#This Row],[Patient Waittime]]&lt;=30)</f>
        <v>0</v>
      </c>
      <c r="R978">
        <f>--Table1[[#This Row],[Patient Admission Flag]]</f>
        <v>1</v>
      </c>
      <c r="S978">
        <f>--AND(Table1[[#This Row],[WithinTarget]]=1,Table1[[#This Row],[Patient Satisfaction Score]]&gt;=7)</f>
        <v>0</v>
      </c>
      <c r="T978" t="str">
        <f>IF(LEFT(Table1[[#This Row],[Patient Gender]],1)="F","Female","Male")</f>
        <v>Female</v>
      </c>
    </row>
    <row r="979" spans="1:20" x14ac:dyDescent="0.3">
      <c r="A979" t="s">
        <v>1083</v>
      </c>
      <c r="B979" s="1">
        <v>45587.567361111112</v>
      </c>
      <c r="C979" t="s">
        <v>13</v>
      </c>
      <c r="D979">
        <v>76</v>
      </c>
      <c r="E979" t="s">
        <v>14</v>
      </c>
      <c r="F979" t="s">
        <v>15</v>
      </c>
      <c r="G979" t="b">
        <v>0</v>
      </c>
      <c r="I979">
        <v>57</v>
      </c>
      <c r="J979" t="b">
        <v>0</v>
      </c>
      <c r="K979">
        <f>YEAR(Table1[[#This Row],[Patient Admission Date]])</f>
        <v>2024</v>
      </c>
      <c r="L979" t="str">
        <f>TEXT(Table1[[#This Row],[Patient Admission Date]],"mmm")</f>
        <v>Oct</v>
      </c>
      <c r="M979" t="str">
        <f>TEXT(Table1[[#This Row],[Patient Admission Date]],"ddd")</f>
        <v>Tue</v>
      </c>
      <c r="N979" t="str">
        <f>TEXT(INT(HOUR(Table1[[#This Row],[Patient Admission Date]])/3)*3,"00")&amp;"-"&amp;TEXT(INT(HOUR(Table1[[#This Row],[Patient Admission Date]])/3)*3+3,"00")</f>
        <v>12-15</v>
      </c>
      <c r="O979" t="str" cm="1">
        <f t="array" ref="O979">_xlfn.IFS(Table1[[#This Row],[Patient Age]]&lt;=14,"0-14",Table1[[#This Row],[Patient Age]]&lt;=29,"15-29",Table1[[#This Row],[Patient Age]]&lt;=44,"30-44",Table1[[#This Row],[Patient Age]]&lt;=59,"45-59",Table1[[#This Row],[Patient Age]]&lt;=74,"60-74",TRUE,"75+")</f>
        <v>75+</v>
      </c>
      <c r="P979" t="str" cm="1">
        <f t="array" ref="P979">_xlfn.IFS(Table1[[#This Row],[Patient Waittime]]&lt;=15,"0-15",Table1[[#This Row],[Patient Waittime]]&lt;=30,"16-30",Table1[[#This Row],[Patient Waittime]]&lt;=45,"31-45",Table1[[#This Row],[Patient Waittime]]&lt;=60,"46-60",TRUE,"60+")</f>
        <v>46-60</v>
      </c>
      <c r="Q979">
        <f>--(Table1[[#This Row],[Patient Waittime]]&lt;=30)</f>
        <v>0</v>
      </c>
      <c r="R979">
        <f>--Table1[[#This Row],[Patient Admission Flag]]</f>
        <v>0</v>
      </c>
      <c r="S979">
        <f>--AND(Table1[[#This Row],[WithinTarget]]=1,Table1[[#This Row],[Patient Satisfaction Score]]&gt;=7)</f>
        <v>0</v>
      </c>
      <c r="T979" t="str">
        <f>IF(LEFT(Table1[[#This Row],[Patient Gender]],1)="F","Female","Male")</f>
        <v>Female</v>
      </c>
    </row>
    <row r="980" spans="1:20" x14ac:dyDescent="0.3">
      <c r="A980" t="s">
        <v>1084</v>
      </c>
      <c r="B980" s="1">
        <v>45427.705555555556</v>
      </c>
      <c r="C980" t="s">
        <v>9</v>
      </c>
      <c r="D980">
        <v>63</v>
      </c>
      <c r="E980" t="s">
        <v>21</v>
      </c>
      <c r="F980" t="s">
        <v>11</v>
      </c>
      <c r="G980" t="b">
        <v>0</v>
      </c>
      <c r="I980">
        <v>33</v>
      </c>
      <c r="J980" t="b">
        <v>0</v>
      </c>
      <c r="K980">
        <f>YEAR(Table1[[#This Row],[Patient Admission Date]])</f>
        <v>2024</v>
      </c>
      <c r="L980" t="str">
        <f>TEXT(Table1[[#This Row],[Patient Admission Date]],"mmm")</f>
        <v>May</v>
      </c>
      <c r="M980" t="str">
        <f>TEXT(Table1[[#This Row],[Patient Admission Date]],"ddd")</f>
        <v>Wed</v>
      </c>
      <c r="N980" t="str">
        <f>TEXT(INT(HOUR(Table1[[#This Row],[Patient Admission Date]])/3)*3,"00")&amp;"-"&amp;TEXT(INT(HOUR(Table1[[#This Row],[Patient Admission Date]])/3)*3+3,"00")</f>
        <v>15-18</v>
      </c>
      <c r="O980" t="str" cm="1">
        <f t="array" ref="O980">_xlfn.IFS(Table1[[#This Row],[Patient Age]]&lt;=14,"0-14",Table1[[#This Row],[Patient Age]]&lt;=29,"15-29",Table1[[#This Row],[Patient Age]]&lt;=44,"30-44",Table1[[#This Row],[Patient Age]]&lt;=59,"45-59",Table1[[#This Row],[Patient Age]]&lt;=74,"60-74",TRUE,"75+")</f>
        <v>60-74</v>
      </c>
      <c r="P980" t="str" cm="1">
        <f t="array" ref="P980">_xlfn.IFS(Table1[[#This Row],[Patient Waittime]]&lt;=15,"0-15",Table1[[#This Row],[Patient Waittime]]&lt;=30,"16-30",Table1[[#This Row],[Patient Waittime]]&lt;=45,"31-45",Table1[[#This Row],[Patient Waittime]]&lt;=60,"46-60",TRUE,"60+")</f>
        <v>31-45</v>
      </c>
      <c r="Q980">
        <f>--(Table1[[#This Row],[Patient Waittime]]&lt;=30)</f>
        <v>0</v>
      </c>
      <c r="R980">
        <f>--Table1[[#This Row],[Patient Admission Flag]]</f>
        <v>0</v>
      </c>
      <c r="S980">
        <f>--AND(Table1[[#This Row],[WithinTarget]]=1,Table1[[#This Row],[Patient Satisfaction Score]]&gt;=7)</f>
        <v>0</v>
      </c>
      <c r="T980" t="str">
        <f>IF(LEFT(Table1[[#This Row],[Patient Gender]],1)="F","Female","Male")</f>
        <v>Male</v>
      </c>
    </row>
    <row r="981" spans="1:20" x14ac:dyDescent="0.3">
      <c r="A981" t="s">
        <v>1085</v>
      </c>
      <c r="B981" s="1">
        <v>45330.770138888889</v>
      </c>
      <c r="C981" t="s">
        <v>9</v>
      </c>
      <c r="D981">
        <v>44</v>
      </c>
      <c r="E981" t="s">
        <v>10</v>
      </c>
      <c r="F981" t="s">
        <v>17</v>
      </c>
      <c r="G981" t="b">
        <v>1</v>
      </c>
      <c r="I981">
        <v>19</v>
      </c>
      <c r="J981" t="b">
        <v>1</v>
      </c>
      <c r="K981">
        <f>YEAR(Table1[[#This Row],[Patient Admission Date]])</f>
        <v>2024</v>
      </c>
      <c r="L981" t="str">
        <f>TEXT(Table1[[#This Row],[Patient Admission Date]],"mmm")</f>
        <v>Feb</v>
      </c>
      <c r="M981" t="str">
        <f>TEXT(Table1[[#This Row],[Patient Admission Date]],"ddd")</f>
        <v>Thu</v>
      </c>
      <c r="N981" t="str">
        <f>TEXT(INT(HOUR(Table1[[#This Row],[Patient Admission Date]])/3)*3,"00")&amp;"-"&amp;TEXT(INT(HOUR(Table1[[#This Row],[Patient Admission Date]])/3)*3+3,"00")</f>
        <v>18-21</v>
      </c>
      <c r="O981" t="str" cm="1">
        <f t="array" ref="O981">_xlfn.IFS(Table1[[#This Row],[Patient Age]]&lt;=14,"0-14",Table1[[#This Row],[Patient Age]]&lt;=29,"15-29",Table1[[#This Row],[Patient Age]]&lt;=44,"30-44",Table1[[#This Row],[Patient Age]]&lt;=59,"45-59",Table1[[#This Row],[Patient Age]]&lt;=74,"60-74",TRUE,"75+")</f>
        <v>30-44</v>
      </c>
      <c r="P981" t="str" cm="1">
        <f t="array" ref="P981">_xlfn.IFS(Table1[[#This Row],[Patient Waittime]]&lt;=15,"0-15",Table1[[#This Row],[Patient Waittime]]&lt;=30,"16-30",Table1[[#This Row],[Patient Waittime]]&lt;=45,"31-45",Table1[[#This Row],[Patient Waittime]]&lt;=60,"46-60",TRUE,"60+")</f>
        <v>16-30</v>
      </c>
      <c r="Q981">
        <f>--(Table1[[#This Row],[Patient Waittime]]&lt;=30)</f>
        <v>1</v>
      </c>
      <c r="R981">
        <f>--Table1[[#This Row],[Patient Admission Flag]]</f>
        <v>1</v>
      </c>
      <c r="S981">
        <f>--AND(Table1[[#This Row],[WithinTarget]]=1,Table1[[#This Row],[Patient Satisfaction Score]]&gt;=7)</f>
        <v>0</v>
      </c>
      <c r="T981" t="str">
        <f>IF(LEFT(Table1[[#This Row],[Patient Gender]],1)="F","Female","Male")</f>
        <v>Male</v>
      </c>
    </row>
    <row r="982" spans="1:20" x14ac:dyDescent="0.3">
      <c r="A982" t="s">
        <v>1086</v>
      </c>
      <c r="B982" s="1">
        <v>45342.104861111111</v>
      </c>
      <c r="C982" t="s">
        <v>9</v>
      </c>
      <c r="D982">
        <v>20</v>
      </c>
      <c r="E982" t="s">
        <v>22</v>
      </c>
      <c r="F982" t="s">
        <v>17</v>
      </c>
      <c r="G982" t="b">
        <v>0</v>
      </c>
      <c r="I982">
        <v>52</v>
      </c>
      <c r="J982" t="b">
        <v>0</v>
      </c>
      <c r="K982">
        <f>YEAR(Table1[[#This Row],[Patient Admission Date]])</f>
        <v>2024</v>
      </c>
      <c r="L982" t="str">
        <f>TEXT(Table1[[#This Row],[Patient Admission Date]],"mmm")</f>
        <v>Feb</v>
      </c>
      <c r="M982" t="str">
        <f>TEXT(Table1[[#This Row],[Patient Admission Date]],"ddd")</f>
        <v>Tue</v>
      </c>
      <c r="N982" t="str">
        <f>TEXT(INT(HOUR(Table1[[#This Row],[Patient Admission Date]])/3)*3,"00")&amp;"-"&amp;TEXT(INT(HOUR(Table1[[#This Row],[Patient Admission Date]])/3)*3+3,"00")</f>
        <v>00-03</v>
      </c>
      <c r="O982" t="str" cm="1">
        <f t="array" ref="O982">_xlfn.IFS(Table1[[#This Row],[Patient Age]]&lt;=14,"0-14",Table1[[#This Row],[Patient Age]]&lt;=29,"15-29",Table1[[#This Row],[Patient Age]]&lt;=44,"30-44",Table1[[#This Row],[Patient Age]]&lt;=59,"45-59",Table1[[#This Row],[Patient Age]]&lt;=74,"60-74",TRUE,"75+")</f>
        <v>15-29</v>
      </c>
      <c r="P982" t="str" cm="1">
        <f t="array" ref="P982">_xlfn.IFS(Table1[[#This Row],[Patient Waittime]]&lt;=15,"0-15",Table1[[#This Row],[Patient Waittime]]&lt;=30,"16-30",Table1[[#This Row],[Patient Waittime]]&lt;=45,"31-45",Table1[[#This Row],[Patient Waittime]]&lt;=60,"46-60",TRUE,"60+")</f>
        <v>46-60</v>
      </c>
      <c r="Q982">
        <f>--(Table1[[#This Row],[Patient Waittime]]&lt;=30)</f>
        <v>0</v>
      </c>
      <c r="R982">
        <f>--Table1[[#This Row],[Patient Admission Flag]]</f>
        <v>0</v>
      </c>
      <c r="S982">
        <f>--AND(Table1[[#This Row],[WithinTarget]]=1,Table1[[#This Row],[Patient Satisfaction Score]]&gt;=7)</f>
        <v>0</v>
      </c>
      <c r="T982" t="str">
        <f>IF(LEFT(Table1[[#This Row],[Patient Gender]],1)="F","Female","Male")</f>
        <v>Male</v>
      </c>
    </row>
    <row r="983" spans="1:20" x14ac:dyDescent="0.3">
      <c r="A983" t="s">
        <v>1087</v>
      </c>
      <c r="B983" s="1">
        <v>45120.35</v>
      </c>
      <c r="C983" t="s">
        <v>13</v>
      </c>
      <c r="D983">
        <v>11</v>
      </c>
      <c r="E983" t="s">
        <v>10</v>
      </c>
      <c r="F983" t="s">
        <v>17</v>
      </c>
      <c r="G983" t="b">
        <v>1</v>
      </c>
      <c r="H983">
        <v>3</v>
      </c>
      <c r="I983">
        <v>31</v>
      </c>
      <c r="J983" t="b">
        <v>1</v>
      </c>
      <c r="K983">
        <f>YEAR(Table1[[#This Row],[Patient Admission Date]])</f>
        <v>2023</v>
      </c>
      <c r="L983" t="str">
        <f>TEXT(Table1[[#This Row],[Patient Admission Date]],"mmm")</f>
        <v>Jul</v>
      </c>
      <c r="M983" t="str">
        <f>TEXT(Table1[[#This Row],[Patient Admission Date]],"ddd")</f>
        <v>Thu</v>
      </c>
      <c r="N983" t="str">
        <f>TEXT(INT(HOUR(Table1[[#This Row],[Patient Admission Date]])/3)*3,"00")&amp;"-"&amp;TEXT(INT(HOUR(Table1[[#This Row],[Patient Admission Date]])/3)*3+3,"00")</f>
        <v>06-09</v>
      </c>
      <c r="O983" t="str" cm="1">
        <f t="array" ref="O983">_xlfn.IFS(Table1[[#This Row],[Patient Age]]&lt;=14,"0-14",Table1[[#This Row],[Patient Age]]&lt;=29,"15-29",Table1[[#This Row],[Patient Age]]&lt;=44,"30-44",Table1[[#This Row],[Patient Age]]&lt;=59,"45-59",Table1[[#This Row],[Patient Age]]&lt;=74,"60-74",TRUE,"75+")</f>
        <v>0-14</v>
      </c>
      <c r="P983" t="str" cm="1">
        <f t="array" ref="P983">_xlfn.IFS(Table1[[#This Row],[Patient Waittime]]&lt;=15,"0-15",Table1[[#This Row],[Patient Waittime]]&lt;=30,"16-30",Table1[[#This Row],[Patient Waittime]]&lt;=45,"31-45",Table1[[#This Row],[Patient Waittime]]&lt;=60,"46-60",TRUE,"60+")</f>
        <v>31-45</v>
      </c>
      <c r="Q983">
        <f>--(Table1[[#This Row],[Patient Waittime]]&lt;=30)</f>
        <v>0</v>
      </c>
      <c r="R983">
        <f>--Table1[[#This Row],[Patient Admission Flag]]</f>
        <v>1</v>
      </c>
      <c r="S983">
        <f>--AND(Table1[[#This Row],[WithinTarget]]=1,Table1[[#This Row],[Patient Satisfaction Score]]&gt;=7)</f>
        <v>0</v>
      </c>
      <c r="T983" t="str">
        <f>IF(LEFT(Table1[[#This Row],[Patient Gender]],1)="F","Female","Male")</f>
        <v>Female</v>
      </c>
    </row>
    <row r="984" spans="1:20" x14ac:dyDescent="0.3">
      <c r="A984" t="s">
        <v>1088</v>
      </c>
      <c r="B984" s="1">
        <v>45265.728472222225</v>
      </c>
      <c r="C984" t="s">
        <v>13</v>
      </c>
      <c r="D984">
        <v>72</v>
      </c>
      <c r="E984" t="s">
        <v>22</v>
      </c>
      <c r="F984" t="s">
        <v>11</v>
      </c>
      <c r="G984" t="b">
        <v>0</v>
      </c>
      <c r="H984">
        <v>3</v>
      </c>
      <c r="I984">
        <v>48</v>
      </c>
      <c r="J984" t="b">
        <v>0</v>
      </c>
      <c r="K984">
        <f>YEAR(Table1[[#This Row],[Patient Admission Date]])</f>
        <v>2023</v>
      </c>
      <c r="L984" t="str">
        <f>TEXT(Table1[[#This Row],[Patient Admission Date]],"mmm")</f>
        <v>Dec</v>
      </c>
      <c r="M984" t="str">
        <f>TEXT(Table1[[#This Row],[Patient Admission Date]],"ddd")</f>
        <v>Tue</v>
      </c>
      <c r="N984" t="str">
        <f>TEXT(INT(HOUR(Table1[[#This Row],[Patient Admission Date]])/3)*3,"00")&amp;"-"&amp;TEXT(INT(HOUR(Table1[[#This Row],[Patient Admission Date]])/3)*3+3,"00")</f>
        <v>15-18</v>
      </c>
      <c r="O984" t="str" cm="1">
        <f t="array" ref="O984">_xlfn.IFS(Table1[[#This Row],[Patient Age]]&lt;=14,"0-14",Table1[[#This Row],[Patient Age]]&lt;=29,"15-29",Table1[[#This Row],[Patient Age]]&lt;=44,"30-44",Table1[[#This Row],[Patient Age]]&lt;=59,"45-59",Table1[[#This Row],[Patient Age]]&lt;=74,"60-74",TRUE,"75+")</f>
        <v>60-74</v>
      </c>
      <c r="P984" t="str" cm="1">
        <f t="array" ref="P984">_xlfn.IFS(Table1[[#This Row],[Patient Waittime]]&lt;=15,"0-15",Table1[[#This Row],[Patient Waittime]]&lt;=30,"16-30",Table1[[#This Row],[Patient Waittime]]&lt;=45,"31-45",Table1[[#This Row],[Patient Waittime]]&lt;=60,"46-60",TRUE,"60+")</f>
        <v>46-60</v>
      </c>
      <c r="Q984">
        <f>--(Table1[[#This Row],[Patient Waittime]]&lt;=30)</f>
        <v>0</v>
      </c>
      <c r="R984">
        <f>--Table1[[#This Row],[Patient Admission Flag]]</f>
        <v>0</v>
      </c>
      <c r="S984">
        <f>--AND(Table1[[#This Row],[WithinTarget]]=1,Table1[[#This Row],[Patient Satisfaction Score]]&gt;=7)</f>
        <v>0</v>
      </c>
      <c r="T984" t="str">
        <f>IF(LEFT(Table1[[#This Row],[Patient Gender]],1)="F","Female","Male")</f>
        <v>Female</v>
      </c>
    </row>
    <row r="985" spans="1:20" x14ac:dyDescent="0.3">
      <c r="A985" t="s">
        <v>1089</v>
      </c>
      <c r="B985" s="1">
        <v>45446.27847222222</v>
      </c>
      <c r="C985" t="s">
        <v>9</v>
      </c>
      <c r="D985">
        <v>11</v>
      </c>
      <c r="E985" t="s">
        <v>14</v>
      </c>
      <c r="F985" t="s">
        <v>11</v>
      </c>
      <c r="G985" t="b">
        <v>0</v>
      </c>
      <c r="H985">
        <v>3</v>
      </c>
      <c r="I985">
        <v>41</v>
      </c>
      <c r="J985" t="b">
        <v>0</v>
      </c>
      <c r="K985">
        <f>YEAR(Table1[[#This Row],[Patient Admission Date]])</f>
        <v>2024</v>
      </c>
      <c r="L985" t="str">
        <f>TEXT(Table1[[#This Row],[Patient Admission Date]],"mmm")</f>
        <v>Jun</v>
      </c>
      <c r="M985" t="str">
        <f>TEXT(Table1[[#This Row],[Patient Admission Date]],"ddd")</f>
        <v>Mon</v>
      </c>
      <c r="N985" t="str">
        <f>TEXT(INT(HOUR(Table1[[#This Row],[Patient Admission Date]])/3)*3,"00")&amp;"-"&amp;TEXT(INT(HOUR(Table1[[#This Row],[Patient Admission Date]])/3)*3+3,"00")</f>
        <v>06-09</v>
      </c>
      <c r="O985" t="str" cm="1">
        <f t="array" ref="O985">_xlfn.IFS(Table1[[#This Row],[Patient Age]]&lt;=14,"0-14",Table1[[#This Row],[Patient Age]]&lt;=29,"15-29",Table1[[#This Row],[Patient Age]]&lt;=44,"30-44",Table1[[#This Row],[Patient Age]]&lt;=59,"45-59",Table1[[#This Row],[Patient Age]]&lt;=74,"60-74",TRUE,"75+")</f>
        <v>0-14</v>
      </c>
      <c r="P985" t="str" cm="1">
        <f t="array" ref="P985">_xlfn.IFS(Table1[[#This Row],[Patient Waittime]]&lt;=15,"0-15",Table1[[#This Row],[Patient Waittime]]&lt;=30,"16-30",Table1[[#This Row],[Patient Waittime]]&lt;=45,"31-45",Table1[[#This Row],[Patient Waittime]]&lt;=60,"46-60",TRUE,"60+")</f>
        <v>31-45</v>
      </c>
      <c r="Q985">
        <f>--(Table1[[#This Row],[Patient Waittime]]&lt;=30)</f>
        <v>0</v>
      </c>
      <c r="R985">
        <f>--Table1[[#This Row],[Patient Admission Flag]]</f>
        <v>0</v>
      </c>
      <c r="S985">
        <f>--AND(Table1[[#This Row],[WithinTarget]]=1,Table1[[#This Row],[Patient Satisfaction Score]]&gt;=7)</f>
        <v>0</v>
      </c>
      <c r="T985" t="str">
        <f>IF(LEFT(Table1[[#This Row],[Patient Gender]],1)="F","Female","Male")</f>
        <v>Male</v>
      </c>
    </row>
    <row r="986" spans="1:20" x14ac:dyDescent="0.3">
      <c r="A986" t="s">
        <v>1090</v>
      </c>
      <c r="B986" s="1">
        <v>45099.029166666667</v>
      </c>
      <c r="C986" t="s">
        <v>9</v>
      </c>
      <c r="D986">
        <v>73</v>
      </c>
      <c r="E986" t="s">
        <v>19</v>
      </c>
      <c r="F986" t="s">
        <v>11</v>
      </c>
      <c r="G986" t="b">
        <v>1</v>
      </c>
      <c r="I986">
        <v>34</v>
      </c>
      <c r="J986" t="b">
        <v>1</v>
      </c>
      <c r="K986">
        <f>YEAR(Table1[[#This Row],[Patient Admission Date]])</f>
        <v>2023</v>
      </c>
      <c r="L986" t="str">
        <f>TEXT(Table1[[#This Row],[Patient Admission Date]],"mmm")</f>
        <v>Jun</v>
      </c>
      <c r="M986" t="str">
        <f>TEXT(Table1[[#This Row],[Patient Admission Date]],"ddd")</f>
        <v>Thu</v>
      </c>
      <c r="N986" t="str">
        <f>TEXT(INT(HOUR(Table1[[#This Row],[Patient Admission Date]])/3)*3,"00")&amp;"-"&amp;TEXT(INT(HOUR(Table1[[#This Row],[Patient Admission Date]])/3)*3+3,"00")</f>
        <v>00-03</v>
      </c>
      <c r="O986" t="str" cm="1">
        <f t="array" ref="O986">_xlfn.IFS(Table1[[#This Row],[Patient Age]]&lt;=14,"0-14",Table1[[#This Row],[Patient Age]]&lt;=29,"15-29",Table1[[#This Row],[Patient Age]]&lt;=44,"30-44",Table1[[#This Row],[Patient Age]]&lt;=59,"45-59",Table1[[#This Row],[Patient Age]]&lt;=74,"60-74",TRUE,"75+")</f>
        <v>60-74</v>
      </c>
      <c r="P986" t="str" cm="1">
        <f t="array" ref="P986">_xlfn.IFS(Table1[[#This Row],[Patient Waittime]]&lt;=15,"0-15",Table1[[#This Row],[Patient Waittime]]&lt;=30,"16-30",Table1[[#This Row],[Patient Waittime]]&lt;=45,"31-45",Table1[[#This Row],[Patient Waittime]]&lt;=60,"46-60",TRUE,"60+")</f>
        <v>31-45</v>
      </c>
      <c r="Q986">
        <f>--(Table1[[#This Row],[Patient Waittime]]&lt;=30)</f>
        <v>0</v>
      </c>
      <c r="R986">
        <f>--Table1[[#This Row],[Patient Admission Flag]]</f>
        <v>1</v>
      </c>
      <c r="S986">
        <f>--AND(Table1[[#This Row],[WithinTarget]]=1,Table1[[#This Row],[Patient Satisfaction Score]]&gt;=7)</f>
        <v>0</v>
      </c>
      <c r="T986" t="str">
        <f>IF(LEFT(Table1[[#This Row],[Patient Gender]],1)="F","Female","Male")</f>
        <v>Male</v>
      </c>
    </row>
    <row r="987" spans="1:20" x14ac:dyDescent="0.3">
      <c r="A987" t="s">
        <v>1091</v>
      </c>
      <c r="B987" s="1">
        <v>45095.595138888886</v>
      </c>
      <c r="C987" t="s">
        <v>13</v>
      </c>
      <c r="D987">
        <v>31</v>
      </c>
      <c r="E987" t="s">
        <v>10</v>
      </c>
      <c r="F987" t="s">
        <v>11</v>
      </c>
      <c r="G987" t="b">
        <v>1</v>
      </c>
      <c r="H987">
        <v>3</v>
      </c>
      <c r="I987">
        <v>43</v>
      </c>
      <c r="J987" t="b">
        <v>1</v>
      </c>
      <c r="K987">
        <f>YEAR(Table1[[#This Row],[Patient Admission Date]])</f>
        <v>2023</v>
      </c>
      <c r="L987" t="str">
        <f>TEXT(Table1[[#This Row],[Patient Admission Date]],"mmm")</f>
        <v>Jun</v>
      </c>
      <c r="M987" t="str">
        <f>TEXT(Table1[[#This Row],[Patient Admission Date]],"ddd")</f>
        <v>Sun</v>
      </c>
      <c r="N987" t="str">
        <f>TEXT(INT(HOUR(Table1[[#This Row],[Patient Admission Date]])/3)*3,"00")&amp;"-"&amp;TEXT(INT(HOUR(Table1[[#This Row],[Patient Admission Date]])/3)*3+3,"00")</f>
        <v>12-15</v>
      </c>
      <c r="O987" t="str" cm="1">
        <f t="array" ref="O987">_xlfn.IFS(Table1[[#This Row],[Patient Age]]&lt;=14,"0-14",Table1[[#This Row],[Patient Age]]&lt;=29,"15-29",Table1[[#This Row],[Patient Age]]&lt;=44,"30-44",Table1[[#This Row],[Patient Age]]&lt;=59,"45-59",Table1[[#This Row],[Patient Age]]&lt;=74,"60-74",TRUE,"75+")</f>
        <v>30-44</v>
      </c>
      <c r="P987" t="str" cm="1">
        <f t="array" ref="P987">_xlfn.IFS(Table1[[#This Row],[Patient Waittime]]&lt;=15,"0-15",Table1[[#This Row],[Patient Waittime]]&lt;=30,"16-30",Table1[[#This Row],[Patient Waittime]]&lt;=45,"31-45",Table1[[#This Row],[Patient Waittime]]&lt;=60,"46-60",TRUE,"60+")</f>
        <v>31-45</v>
      </c>
      <c r="Q987">
        <f>--(Table1[[#This Row],[Patient Waittime]]&lt;=30)</f>
        <v>0</v>
      </c>
      <c r="R987">
        <f>--Table1[[#This Row],[Patient Admission Flag]]</f>
        <v>1</v>
      </c>
      <c r="S987">
        <f>--AND(Table1[[#This Row],[WithinTarget]]=1,Table1[[#This Row],[Patient Satisfaction Score]]&gt;=7)</f>
        <v>0</v>
      </c>
      <c r="T987" t="str">
        <f>IF(LEFT(Table1[[#This Row],[Patient Gender]],1)="F","Female","Male")</f>
        <v>Female</v>
      </c>
    </row>
    <row r="988" spans="1:20" x14ac:dyDescent="0.3">
      <c r="A988" t="s">
        <v>1092</v>
      </c>
      <c r="B988" s="1">
        <v>45332.845833333333</v>
      </c>
      <c r="C988" t="s">
        <v>13</v>
      </c>
      <c r="D988">
        <v>26</v>
      </c>
      <c r="E988" t="s">
        <v>22</v>
      </c>
      <c r="F988" t="s">
        <v>11</v>
      </c>
      <c r="G988" t="b">
        <v>0</v>
      </c>
      <c r="I988">
        <v>16</v>
      </c>
      <c r="J988" t="b">
        <v>0</v>
      </c>
      <c r="K988">
        <f>YEAR(Table1[[#This Row],[Patient Admission Date]])</f>
        <v>2024</v>
      </c>
      <c r="L988" t="str">
        <f>TEXT(Table1[[#This Row],[Patient Admission Date]],"mmm")</f>
        <v>Feb</v>
      </c>
      <c r="M988" t="str">
        <f>TEXT(Table1[[#This Row],[Patient Admission Date]],"ddd")</f>
        <v>Sat</v>
      </c>
      <c r="N988" t="str">
        <f>TEXT(INT(HOUR(Table1[[#This Row],[Patient Admission Date]])/3)*3,"00")&amp;"-"&amp;TEXT(INT(HOUR(Table1[[#This Row],[Patient Admission Date]])/3)*3+3,"00")</f>
        <v>18-21</v>
      </c>
      <c r="O988" t="str" cm="1">
        <f t="array" ref="O988">_xlfn.IFS(Table1[[#This Row],[Patient Age]]&lt;=14,"0-14",Table1[[#This Row],[Patient Age]]&lt;=29,"15-29",Table1[[#This Row],[Patient Age]]&lt;=44,"30-44",Table1[[#This Row],[Patient Age]]&lt;=59,"45-59",Table1[[#This Row],[Patient Age]]&lt;=74,"60-74",TRUE,"75+")</f>
        <v>15-29</v>
      </c>
      <c r="P988" t="str" cm="1">
        <f t="array" ref="P988">_xlfn.IFS(Table1[[#This Row],[Patient Waittime]]&lt;=15,"0-15",Table1[[#This Row],[Patient Waittime]]&lt;=30,"16-30",Table1[[#This Row],[Patient Waittime]]&lt;=45,"31-45",Table1[[#This Row],[Patient Waittime]]&lt;=60,"46-60",TRUE,"60+")</f>
        <v>16-30</v>
      </c>
      <c r="Q988">
        <f>--(Table1[[#This Row],[Patient Waittime]]&lt;=30)</f>
        <v>1</v>
      </c>
      <c r="R988">
        <f>--Table1[[#This Row],[Patient Admission Flag]]</f>
        <v>0</v>
      </c>
      <c r="S988">
        <f>--AND(Table1[[#This Row],[WithinTarget]]=1,Table1[[#This Row],[Patient Satisfaction Score]]&gt;=7)</f>
        <v>0</v>
      </c>
      <c r="T988" t="str">
        <f>IF(LEFT(Table1[[#This Row],[Patient Gender]],1)="F","Female","Male")</f>
        <v>Female</v>
      </c>
    </row>
    <row r="989" spans="1:20" x14ac:dyDescent="0.3">
      <c r="A989" t="s">
        <v>1093</v>
      </c>
      <c r="B989" s="1">
        <v>45218.881944444445</v>
      </c>
      <c r="C989" t="s">
        <v>9</v>
      </c>
      <c r="D989">
        <v>74</v>
      </c>
      <c r="E989" t="s">
        <v>19</v>
      </c>
      <c r="F989" t="s">
        <v>11</v>
      </c>
      <c r="G989" t="b">
        <v>1</v>
      </c>
      <c r="I989">
        <v>23</v>
      </c>
      <c r="J989" t="b">
        <v>1</v>
      </c>
      <c r="K989">
        <f>YEAR(Table1[[#This Row],[Patient Admission Date]])</f>
        <v>2023</v>
      </c>
      <c r="L989" t="str">
        <f>TEXT(Table1[[#This Row],[Patient Admission Date]],"mmm")</f>
        <v>Oct</v>
      </c>
      <c r="M989" t="str">
        <f>TEXT(Table1[[#This Row],[Patient Admission Date]],"ddd")</f>
        <v>Thu</v>
      </c>
      <c r="N989" t="str">
        <f>TEXT(INT(HOUR(Table1[[#This Row],[Patient Admission Date]])/3)*3,"00")&amp;"-"&amp;TEXT(INT(HOUR(Table1[[#This Row],[Patient Admission Date]])/3)*3+3,"00")</f>
        <v>21-24</v>
      </c>
      <c r="O989" t="str" cm="1">
        <f t="array" ref="O989">_xlfn.IFS(Table1[[#This Row],[Patient Age]]&lt;=14,"0-14",Table1[[#This Row],[Patient Age]]&lt;=29,"15-29",Table1[[#This Row],[Patient Age]]&lt;=44,"30-44",Table1[[#This Row],[Patient Age]]&lt;=59,"45-59",Table1[[#This Row],[Patient Age]]&lt;=74,"60-74",TRUE,"75+")</f>
        <v>60-74</v>
      </c>
      <c r="P989" t="str" cm="1">
        <f t="array" ref="P989">_xlfn.IFS(Table1[[#This Row],[Patient Waittime]]&lt;=15,"0-15",Table1[[#This Row],[Patient Waittime]]&lt;=30,"16-30",Table1[[#This Row],[Patient Waittime]]&lt;=45,"31-45",Table1[[#This Row],[Patient Waittime]]&lt;=60,"46-60",TRUE,"60+")</f>
        <v>16-30</v>
      </c>
      <c r="Q989">
        <f>--(Table1[[#This Row],[Patient Waittime]]&lt;=30)</f>
        <v>1</v>
      </c>
      <c r="R989">
        <f>--Table1[[#This Row],[Patient Admission Flag]]</f>
        <v>1</v>
      </c>
      <c r="S989">
        <f>--AND(Table1[[#This Row],[WithinTarget]]=1,Table1[[#This Row],[Patient Satisfaction Score]]&gt;=7)</f>
        <v>0</v>
      </c>
      <c r="T989" t="str">
        <f>IF(LEFT(Table1[[#This Row],[Patient Gender]],1)="F","Female","Male")</f>
        <v>Male</v>
      </c>
    </row>
    <row r="990" spans="1:20" x14ac:dyDescent="0.3">
      <c r="A990" t="s">
        <v>1094</v>
      </c>
      <c r="B990" s="1">
        <v>45191.605555555558</v>
      </c>
      <c r="C990" t="s">
        <v>9</v>
      </c>
      <c r="D990">
        <v>75</v>
      </c>
      <c r="E990" t="s">
        <v>12</v>
      </c>
      <c r="F990" t="s">
        <v>11</v>
      </c>
      <c r="G990" t="b">
        <v>1</v>
      </c>
      <c r="I990">
        <v>11</v>
      </c>
      <c r="J990" t="b">
        <v>1</v>
      </c>
      <c r="K990">
        <f>YEAR(Table1[[#This Row],[Patient Admission Date]])</f>
        <v>2023</v>
      </c>
      <c r="L990" t="str">
        <f>TEXT(Table1[[#This Row],[Patient Admission Date]],"mmm")</f>
        <v>Sep</v>
      </c>
      <c r="M990" t="str">
        <f>TEXT(Table1[[#This Row],[Patient Admission Date]],"ddd")</f>
        <v>Fri</v>
      </c>
      <c r="N990" t="str">
        <f>TEXT(INT(HOUR(Table1[[#This Row],[Patient Admission Date]])/3)*3,"00")&amp;"-"&amp;TEXT(INT(HOUR(Table1[[#This Row],[Patient Admission Date]])/3)*3+3,"00")</f>
        <v>12-15</v>
      </c>
      <c r="O990" t="str" cm="1">
        <f t="array" ref="O990">_xlfn.IFS(Table1[[#This Row],[Patient Age]]&lt;=14,"0-14",Table1[[#This Row],[Patient Age]]&lt;=29,"15-29",Table1[[#This Row],[Patient Age]]&lt;=44,"30-44",Table1[[#This Row],[Patient Age]]&lt;=59,"45-59",Table1[[#This Row],[Patient Age]]&lt;=74,"60-74",TRUE,"75+")</f>
        <v>75+</v>
      </c>
      <c r="P990" t="str" cm="1">
        <f t="array" ref="P990">_xlfn.IFS(Table1[[#This Row],[Patient Waittime]]&lt;=15,"0-15",Table1[[#This Row],[Patient Waittime]]&lt;=30,"16-30",Table1[[#This Row],[Patient Waittime]]&lt;=45,"31-45",Table1[[#This Row],[Patient Waittime]]&lt;=60,"46-60",TRUE,"60+")</f>
        <v>0-15</v>
      </c>
      <c r="Q990">
        <f>--(Table1[[#This Row],[Patient Waittime]]&lt;=30)</f>
        <v>1</v>
      </c>
      <c r="R990">
        <f>--Table1[[#This Row],[Patient Admission Flag]]</f>
        <v>1</v>
      </c>
      <c r="S990">
        <f>--AND(Table1[[#This Row],[WithinTarget]]=1,Table1[[#This Row],[Patient Satisfaction Score]]&gt;=7)</f>
        <v>0</v>
      </c>
      <c r="T990" t="str">
        <f>IF(LEFT(Table1[[#This Row],[Patient Gender]],1)="F","Female","Male")</f>
        <v>Male</v>
      </c>
    </row>
    <row r="991" spans="1:20" x14ac:dyDescent="0.3">
      <c r="A991" t="s">
        <v>1095</v>
      </c>
      <c r="B991" s="1">
        <v>45116.862500000003</v>
      </c>
      <c r="C991" t="s">
        <v>9</v>
      </c>
      <c r="D991">
        <v>7</v>
      </c>
      <c r="E991" t="s">
        <v>18</v>
      </c>
      <c r="F991" t="s">
        <v>15</v>
      </c>
      <c r="G991" t="b">
        <v>0</v>
      </c>
      <c r="H991">
        <v>6</v>
      </c>
      <c r="I991">
        <v>37</v>
      </c>
      <c r="J991" t="b">
        <v>0</v>
      </c>
      <c r="K991">
        <f>YEAR(Table1[[#This Row],[Patient Admission Date]])</f>
        <v>2023</v>
      </c>
      <c r="L991" t="str">
        <f>TEXT(Table1[[#This Row],[Patient Admission Date]],"mmm")</f>
        <v>Jul</v>
      </c>
      <c r="M991" t="str">
        <f>TEXT(Table1[[#This Row],[Patient Admission Date]],"ddd")</f>
        <v>Sun</v>
      </c>
      <c r="N991" t="str">
        <f>TEXT(INT(HOUR(Table1[[#This Row],[Patient Admission Date]])/3)*3,"00")&amp;"-"&amp;TEXT(INT(HOUR(Table1[[#This Row],[Patient Admission Date]])/3)*3+3,"00")</f>
        <v>18-21</v>
      </c>
      <c r="O991" t="str" cm="1">
        <f t="array" ref="O991">_xlfn.IFS(Table1[[#This Row],[Patient Age]]&lt;=14,"0-14",Table1[[#This Row],[Patient Age]]&lt;=29,"15-29",Table1[[#This Row],[Patient Age]]&lt;=44,"30-44",Table1[[#This Row],[Patient Age]]&lt;=59,"45-59",Table1[[#This Row],[Patient Age]]&lt;=74,"60-74",TRUE,"75+")</f>
        <v>0-14</v>
      </c>
      <c r="P991" t="str" cm="1">
        <f t="array" ref="P991">_xlfn.IFS(Table1[[#This Row],[Patient Waittime]]&lt;=15,"0-15",Table1[[#This Row],[Patient Waittime]]&lt;=30,"16-30",Table1[[#This Row],[Patient Waittime]]&lt;=45,"31-45",Table1[[#This Row],[Patient Waittime]]&lt;=60,"46-60",TRUE,"60+")</f>
        <v>31-45</v>
      </c>
      <c r="Q991">
        <f>--(Table1[[#This Row],[Patient Waittime]]&lt;=30)</f>
        <v>0</v>
      </c>
      <c r="R991">
        <f>--Table1[[#This Row],[Patient Admission Flag]]</f>
        <v>0</v>
      </c>
      <c r="S991">
        <f>--AND(Table1[[#This Row],[WithinTarget]]=1,Table1[[#This Row],[Patient Satisfaction Score]]&gt;=7)</f>
        <v>0</v>
      </c>
      <c r="T991" t="str">
        <f>IF(LEFT(Table1[[#This Row],[Patient Gender]],1)="F","Female","Male")</f>
        <v>Male</v>
      </c>
    </row>
    <row r="992" spans="1:20" x14ac:dyDescent="0.3">
      <c r="A992" t="s">
        <v>1096</v>
      </c>
      <c r="B992" s="1">
        <v>45045.417361111111</v>
      </c>
      <c r="C992" t="s">
        <v>13</v>
      </c>
      <c r="D992">
        <v>24</v>
      </c>
      <c r="E992" t="s">
        <v>10</v>
      </c>
      <c r="F992" t="s">
        <v>11</v>
      </c>
      <c r="G992" t="b">
        <v>1</v>
      </c>
      <c r="I992">
        <v>23</v>
      </c>
      <c r="J992" t="b">
        <v>1</v>
      </c>
      <c r="K992">
        <f>YEAR(Table1[[#This Row],[Patient Admission Date]])</f>
        <v>2023</v>
      </c>
      <c r="L992" t="str">
        <f>TEXT(Table1[[#This Row],[Patient Admission Date]],"mmm")</f>
        <v>Apr</v>
      </c>
      <c r="M992" t="str">
        <f>TEXT(Table1[[#This Row],[Patient Admission Date]],"ddd")</f>
        <v>Sat</v>
      </c>
      <c r="N992" t="str">
        <f>TEXT(INT(HOUR(Table1[[#This Row],[Patient Admission Date]])/3)*3,"00")&amp;"-"&amp;TEXT(INT(HOUR(Table1[[#This Row],[Patient Admission Date]])/3)*3+3,"00")</f>
        <v>09-12</v>
      </c>
      <c r="O992" t="str" cm="1">
        <f t="array" ref="O992">_xlfn.IFS(Table1[[#This Row],[Patient Age]]&lt;=14,"0-14",Table1[[#This Row],[Patient Age]]&lt;=29,"15-29",Table1[[#This Row],[Patient Age]]&lt;=44,"30-44",Table1[[#This Row],[Patient Age]]&lt;=59,"45-59",Table1[[#This Row],[Patient Age]]&lt;=74,"60-74",TRUE,"75+")</f>
        <v>15-29</v>
      </c>
      <c r="P992" t="str" cm="1">
        <f t="array" ref="P992">_xlfn.IFS(Table1[[#This Row],[Patient Waittime]]&lt;=15,"0-15",Table1[[#This Row],[Patient Waittime]]&lt;=30,"16-30",Table1[[#This Row],[Patient Waittime]]&lt;=45,"31-45",Table1[[#This Row],[Patient Waittime]]&lt;=60,"46-60",TRUE,"60+")</f>
        <v>16-30</v>
      </c>
      <c r="Q992">
        <f>--(Table1[[#This Row],[Patient Waittime]]&lt;=30)</f>
        <v>1</v>
      </c>
      <c r="R992">
        <f>--Table1[[#This Row],[Patient Admission Flag]]</f>
        <v>1</v>
      </c>
      <c r="S992">
        <f>--AND(Table1[[#This Row],[WithinTarget]]=1,Table1[[#This Row],[Patient Satisfaction Score]]&gt;=7)</f>
        <v>0</v>
      </c>
      <c r="T992" t="str">
        <f>IF(LEFT(Table1[[#This Row],[Patient Gender]],1)="F","Female","Male")</f>
        <v>Female</v>
      </c>
    </row>
    <row r="993" spans="1:20" x14ac:dyDescent="0.3">
      <c r="A993" t="s">
        <v>1097</v>
      </c>
      <c r="B993" s="1">
        <v>45163.347222222219</v>
      </c>
      <c r="C993" t="s">
        <v>9</v>
      </c>
      <c r="D993">
        <v>79</v>
      </c>
      <c r="E993" t="s">
        <v>19</v>
      </c>
      <c r="F993" t="s">
        <v>11</v>
      </c>
      <c r="G993" t="b">
        <v>1</v>
      </c>
      <c r="I993">
        <v>39</v>
      </c>
      <c r="J993" t="b">
        <v>1</v>
      </c>
      <c r="K993">
        <f>YEAR(Table1[[#This Row],[Patient Admission Date]])</f>
        <v>2023</v>
      </c>
      <c r="L993" t="str">
        <f>TEXT(Table1[[#This Row],[Patient Admission Date]],"mmm")</f>
        <v>Aug</v>
      </c>
      <c r="M993" t="str">
        <f>TEXT(Table1[[#This Row],[Patient Admission Date]],"ddd")</f>
        <v>Fri</v>
      </c>
      <c r="N993" t="str">
        <f>TEXT(INT(HOUR(Table1[[#This Row],[Patient Admission Date]])/3)*3,"00")&amp;"-"&amp;TEXT(INT(HOUR(Table1[[#This Row],[Patient Admission Date]])/3)*3+3,"00")</f>
        <v>06-09</v>
      </c>
      <c r="O993" t="str" cm="1">
        <f t="array" ref="O993">_xlfn.IFS(Table1[[#This Row],[Patient Age]]&lt;=14,"0-14",Table1[[#This Row],[Patient Age]]&lt;=29,"15-29",Table1[[#This Row],[Patient Age]]&lt;=44,"30-44",Table1[[#This Row],[Patient Age]]&lt;=59,"45-59",Table1[[#This Row],[Patient Age]]&lt;=74,"60-74",TRUE,"75+")</f>
        <v>75+</v>
      </c>
      <c r="P993" t="str" cm="1">
        <f t="array" ref="P993">_xlfn.IFS(Table1[[#This Row],[Patient Waittime]]&lt;=15,"0-15",Table1[[#This Row],[Patient Waittime]]&lt;=30,"16-30",Table1[[#This Row],[Patient Waittime]]&lt;=45,"31-45",Table1[[#This Row],[Patient Waittime]]&lt;=60,"46-60",TRUE,"60+")</f>
        <v>31-45</v>
      </c>
      <c r="Q993">
        <f>--(Table1[[#This Row],[Patient Waittime]]&lt;=30)</f>
        <v>0</v>
      </c>
      <c r="R993">
        <f>--Table1[[#This Row],[Patient Admission Flag]]</f>
        <v>1</v>
      </c>
      <c r="S993">
        <f>--AND(Table1[[#This Row],[WithinTarget]]=1,Table1[[#This Row],[Patient Satisfaction Score]]&gt;=7)</f>
        <v>0</v>
      </c>
      <c r="T993" t="str">
        <f>IF(LEFT(Table1[[#This Row],[Patient Gender]],1)="F","Female","Male")</f>
        <v>Male</v>
      </c>
    </row>
    <row r="994" spans="1:20" x14ac:dyDescent="0.3">
      <c r="A994" t="s">
        <v>1098</v>
      </c>
      <c r="B994" s="1">
        <v>45368.948611111111</v>
      </c>
      <c r="C994" t="s">
        <v>9</v>
      </c>
      <c r="D994">
        <v>64</v>
      </c>
      <c r="E994" t="s">
        <v>18</v>
      </c>
      <c r="F994" t="s">
        <v>15</v>
      </c>
      <c r="G994" t="b">
        <v>0</v>
      </c>
      <c r="I994">
        <v>47</v>
      </c>
      <c r="J994" t="b">
        <v>0</v>
      </c>
      <c r="K994">
        <f>YEAR(Table1[[#This Row],[Patient Admission Date]])</f>
        <v>2024</v>
      </c>
      <c r="L994" t="str">
        <f>TEXT(Table1[[#This Row],[Patient Admission Date]],"mmm")</f>
        <v>Mar</v>
      </c>
      <c r="M994" t="str">
        <f>TEXT(Table1[[#This Row],[Patient Admission Date]],"ddd")</f>
        <v>Sun</v>
      </c>
      <c r="N994" t="str">
        <f>TEXT(INT(HOUR(Table1[[#This Row],[Patient Admission Date]])/3)*3,"00")&amp;"-"&amp;TEXT(INT(HOUR(Table1[[#This Row],[Patient Admission Date]])/3)*3+3,"00")</f>
        <v>21-24</v>
      </c>
      <c r="O994" t="str" cm="1">
        <f t="array" ref="O994">_xlfn.IFS(Table1[[#This Row],[Patient Age]]&lt;=14,"0-14",Table1[[#This Row],[Patient Age]]&lt;=29,"15-29",Table1[[#This Row],[Patient Age]]&lt;=44,"30-44",Table1[[#This Row],[Patient Age]]&lt;=59,"45-59",Table1[[#This Row],[Patient Age]]&lt;=74,"60-74",TRUE,"75+")</f>
        <v>60-74</v>
      </c>
      <c r="P994" t="str" cm="1">
        <f t="array" ref="P994">_xlfn.IFS(Table1[[#This Row],[Patient Waittime]]&lt;=15,"0-15",Table1[[#This Row],[Patient Waittime]]&lt;=30,"16-30",Table1[[#This Row],[Patient Waittime]]&lt;=45,"31-45",Table1[[#This Row],[Patient Waittime]]&lt;=60,"46-60",TRUE,"60+")</f>
        <v>46-60</v>
      </c>
      <c r="Q994">
        <f>--(Table1[[#This Row],[Patient Waittime]]&lt;=30)</f>
        <v>0</v>
      </c>
      <c r="R994">
        <f>--Table1[[#This Row],[Patient Admission Flag]]</f>
        <v>0</v>
      </c>
      <c r="S994">
        <f>--AND(Table1[[#This Row],[WithinTarget]]=1,Table1[[#This Row],[Patient Satisfaction Score]]&gt;=7)</f>
        <v>0</v>
      </c>
      <c r="T994" t="str">
        <f>IF(LEFT(Table1[[#This Row],[Patient Gender]],1)="F","Female","Male")</f>
        <v>Male</v>
      </c>
    </row>
    <row r="995" spans="1:20" x14ac:dyDescent="0.3">
      <c r="A995" t="s">
        <v>1099</v>
      </c>
      <c r="B995" s="1">
        <v>45178.631249999999</v>
      </c>
      <c r="C995" t="s">
        <v>13</v>
      </c>
      <c r="D995">
        <v>8</v>
      </c>
      <c r="E995" t="s">
        <v>18</v>
      </c>
      <c r="F995" t="s">
        <v>11</v>
      </c>
      <c r="G995" t="b">
        <v>0</v>
      </c>
      <c r="I995">
        <v>60</v>
      </c>
      <c r="J995" t="b">
        <v>0</v>
      </c>
      <c r="K995">
        <f>YEAR(Table1[[#This Row],[Patient Admission Date]])</f>
        <v>2023</v>
      </c>
      <c r="L995" t="str">
        <f>TEXT(Table1[[#This Row],[Patient Admission Date]],"mmm")</f>
        <v>Sep</v>
      </c>
      <c r="M995" t="str">
        <f>TEXT(Table1[[#This Row],[Patient Admission Date]],"ddd")</f>
        <v>Sat</v>
      </c>
      <c r="N995" t="str">
        <f>TEXT(INT(HOUR(Table1[[#This Row],[Patient Admission Date]])/3)*3,"00")&amp;"-"&amp;TEXT(INT(HOUR(Table1[[#This Row],[Patient Admission Date]])/3)*3+3,"00")</f>
        <v>15-18</v>
      </c>
      <c r="O995" t="str" cm="1">
        <f t="array" ref="O995">_xlfn.IFS(Table1[[#This Row],[Patient Age]]&lt;=14,"0-14",Table1[[#This Row],[Patient Age]]&lt;=29,"15-29",Table1[[#This Row],[Patient Age]]&lt;=44,"30-44",Table1[[#This Row],[Patient Age]]&lt;=59,"45-59",Table1[[#This Row],[Patient Age]]&lt;=74,"60-74",TRUE,"75+")</f>
        <v>0-14</v>
      </c>
      <c r="P995" t="str" cm="1">
        <f t="array" ref="P995">_xlfn.IFS(Table1[[#This Row],[Patient Waittime]]&lt;=15,"0-15",Table1[[#This Row],[Patient Waittime]]&lt;=30,"16-30",Table1[[#This Row],[Patient Waittime]]&lt;=45,"31-45",Table1[[#This Row],[Patient Waittime]]&lt;=60,"46-60",TRUE,"60+")</f>
        <v>46-60</v>
      </c>
      <c r="Q995">
        <f>--(Table1[[#This Row],[Patient Waittime]]&lt;=30)</f>
        <v>0</v>
      </c>
      <c r="R995">
        <f>--Table1[[#This Row],[Patient Admission Flag]]</f>
        <v>0</v>
      </c>
      <c r="S995">
        <f>--AND(Table1[[#This Row],[WithinTarget]]=1,Table1[[#This Row],[Patient Satisfaction Score]]&gt;=7)</f>
        <v>0</v>
      </c>
      <c r="T995" t="str">
        <f>IF(LEFT(Table1[[#This Row],[Patient Gender]],1)="F","Female","Male")</f>
        <v>Female</v>
      </c>
    </row>
    <row r="996" spans="1:20" x14ac:dyDescent="0.3">
      <c r="A996" t="s">
        <v>1100</v>
      </c>
      <c r="B996" s="1">
        <v>45225.126388888886</v>
      </c>
      <c r="C996" t="s">
        <v>9</v>
      </c>
      <c r="D996">
        <v>71</v>
      </c>
      <c r="E996" t="s">
        <v>19</v>
      </c>
      <c r="F996" t="s">
        <v>11</v>
      </c>
      <c r="G996" t="b">
        <v>1</v>
      </c>
      <c r="I996">
        <v>12</v>
      </c>
      <c r="J996" t="b">
        <v>1</v>
      </c>
      <c r="K996">
        <f>YEAR(Table1[[#This Row],[Patient Admission Date]])</f>
        <v>2023</v>
      </c>
      <c r="L996" t="str">
        <f>TEXT(Table1[[#This Row],[Patient Admission Date]],"mmm")</f>
        <v>Oct</v>
      </c>
      <c r="M996" t="str">
        <f>TEXT(Table1[[#This Row],[Patient Admission Date]],"ddd")</f>
        <v>Thu</v>
      </c>
      <c r="N996" t="str">
        <f>TEXT(INT(HOUR(Table1[[#This Row],[Patient Admission Date]])/3)*3,"00")&amp;"-"&amp;TEXT(INT(HOUR(Table1[[#This Row],[Patient Admission Date]])/3)*3+3,"00")</f>
        <v>03-06</v>
      </c>
      <c r="O996" t="str" cm="1">
        <f t="array" ref="O996">_xlfn.IFS(Table1[[#This Row],[Patient Age]]&lt;=14,"0-14",Table1[[#This Row],[Patient Age]]&lt;=29,"15-29",Table1[[#This Row],[Patient Age]]&lt;=44,"30-44",Table1[[#This Row],[Patient Age]]&lt;=59,"45-59",Table1[[#This Row],[Patient Age]]&lt;=74,"60-74",TRUE,"75+")</f>
        <v>60-74</v>
      </c>
      <c r="P996" t="str" cm="1">
        <f t="array" ref="P996">_xlfn.IFS(Table1[[#This Row],[Patient Waittime]]&lt;=15,"0-15",Table1[[#This Row],[Patient Waittime]]&lt;=30,"16-30",Table1[[#This Row],[Patient Waittime]]&lt;=45,"31-45",Table1[[#This Row],[Patient Waittime]]&lt;=60,"46-60",TRUE,"60+")</f>
        <v>0-15</v>
      </c>
      <c r="Q996">
        <f>--(Table1[[#This Row],[Patient Waittime]]&lt;=30)</f>
        <v>1</v>
      </c>
      <c r="R996">
        <f>--Table1[[#This Row],[Patient Admission Flag]]</f>
        <v>1</v>
      </c>
      <c r="S996">
        <f>--AND(Table1[[#This Row],[WithinTarget]]=1,Table1[[#This Row],[Patient Satisfaction Score]]&gt;=7)</f>
        <v>0</v>
      </c>
      <c r="T996" t="str">
        <f>IF(LEFT(Table1[[#This Row],[Patient Gender]],1)="F","Female","Male")</f>
        <v>Male</v>
      </c>
    </row>
    <row r="997" spans="1:20" x14ac:dyDescent="0.3">
      <c r="A997" t="s">
        <v>1101</v>
      </c>
      <c r="B997" s="1">
        <v>45220.922222222223</v>
      </c>
      <c r="C997" t="s">
        <v>13</v>
      </c>
      <c r="D997">
        <v>73</v>
      </c>
      <c r="E997" t="s">
        <v>19</v>
      </c>
      <c r="F997" t="s">
        <v>15</v>
      </c>
      <c r="G997" t="b">
        <v>0</v>
      </c>
      <c r="I997">
        <v>48</v>
      </c>
      <c r="J997" t="b">
        <v>0</v>
      </c>
      <c r="K997">
        <f>YEAR(Table1[[#This Row],[Patient Admission Date]])</f>
        <v>2023</v>
      </c>
      <c r="L997" t="str">
        <f>TEXT(Table1[[#This Row],[Patient Admission Date]],"mmm")</f>
        <v>Oct</v>
      </c>
      <c r="M997" t="str">
        <f>TEXT(Table1[[#This Row],[Patient Admission Date]],"ddd")</f>
        <v>Sat</v>
      </c>
      <c r="N997" t="str">
        <f>TEXT(INT(HOUR(Table1[[#This Row],[Patient Admission Date]])/3)*3,"00")&amp;"-"&amp;TEXT(INT(HOUR(Table1[[#This Row],[Patient Admission Date]])/3)*3+3,"00")</f>
        <v>21-24</v>
      </c>
      <c r="O997" t="str" cm="1">
        <f t="array" ref="O997">_xlfn.IFS(Table1[[#This Row],[Patient Age]]&lt;=14,"0-14",Table1[[#This Row],[Patient Age]]&lt;=29,"15-29",Table1[[#This Row],[Patient Age]]&lt;=44,"30-44",Table1[[#This Row],[Patient Age]]&lt;=59,"45-59",Table1[[#This Row],[Patient Age]]&lt;=74,"60-74",TRUE,"75+")</f>
        <v>60-74</v>
      </c>
      <c r="P997" t="str" cm="1">
        <f t="array" ref="P997">_xlfn.IFS(Table1[[#This Row],[Patient Waittime]]&lt;=15,"0-15",Table1[[#This Row],[Patient Waittime]]&lt;=30,"16-30",Table1[[#This Row],[Patient Waittime]]&lt;=45,"31-45",Table1[[#This Row],[Patient Waittime]]&lt;=60,"46-60",TRUE,"60+")</f>
        <v>46-60</v>
      </c>
      <c r="Q997">
        <f>--(Table1[[#This Row],[Patient Waittime]]&lt;=30)</f>
        <v>0</v>
      </c>
      <c r="R997">
        <f>--Table1[[#This Row],[Patient Admission Flag]]</f>
        <v>0</v>
      </c>
      <c r="S997">
        <f>--AND(Table1[[#This Row],[WithinTarget]]=1,Table1[[#This Row],[Patient Satisfaction Score]]&gt;=7)</f>
        <v>0</v>
      </c>
      <c r="T997" t="str">
        <f>IF(LEFT(Table1[[#This Row],[Patient Gender]],1)="F","Female","Male")</f>
        <v>Female</v>
      </c>
    </row>
    <row r="998" spans="1:20" x14ac:dyDescent="0.3">
      <c r="A998" t="s">
        <v>1102</v>
      </c>
      <c r="B998" s="1">
        <v>45320.240277777775</v>
      </c>
      <c r="C998" t="s">
        <v>13</v>
      </c>
      <c r="D998">
        <v>33</v>
      </c>
      <c r="E998" t="s">
        <v>18</v>
      </c>
      <c r="F998" t="s">
        <v>11</v>
      </c>
      <c r="G998" t="b">
        <v>1</v>
      </c>
      <c r="H998">
        <v>6</v>
      </c>
      <c r="I998">
        <v>23</v>
      </c>
      <c r="J998" t="b">
        <v>1</v>
      </c>
      <c r="K998">
        <f>YEAR(Table1[[#This Row],[Patient Admission Date]])</f>
        <v>2024</v>
      </c>
      <c r="L998" t="str">
        <f>TEXT(Table1[[#This Row],[Patient Admission Date]],"mmm")</f>
        <v>Jan</v>
      </c>
      <c r="M998" t="str">
        <f>TEXT(Table1[[#This Row],[Patient Admission Date]],"ddd")</f>
        <v>Mon</v>
      </c>
      <c r="N998" t="str">
        <f>TEXT(INT(HOUR(Table1[[#This Row],[Patient Admission Date]])/3)*3,"00")&amp;"-"&amp;TEXT(INT(HOUR(Table1[[#This Row],[Patient Admission Date]])/3)*3+3,"00")</f>
        <v>03-06</v>
      </c>
      <c r="O998" t="str" cm="1">
        <f t="array" ref="O998">_xlfn.IFS(Table1[[#This Row],[Patient Age]]&lt;=14,"0-14",Table1[[#This Row],[Patient Age]]&lt;=29,"15-29",Table1[[#This Row],[Patient Age]]&lt;=44,"30-44",Table1[[#This Row],[Patient Age]]&lt;=59,"45-59",Table1[[#This Row],[Patient Age]]&lt;=74,"60-74",TRUE,"75+")</f>
        <v>30-44</v>
      </c>
      <c r="P998" t="str" cm="1">
        <f t="array" ref="P998">_xlfn.IFS(Table1[[#This Row],[Patient Waittime]]&lt;=15,"0-15",Table1[[#This Row],[Patient Waittime]]&lt;=30,"16-30",Table1[[#This Row],[Patient Waittime]]&lt;=45,"31-45",Table1[[#This Row],[Patient Waittime]]&lt;=60,"46-60",TRUE,"60+")</f>
        <v>16-30</v>
      </c>
      <c r="Q998">
        <f>--(Table1[[#This Row],[Patient Waittime]]&lt;=30)</f>
        <v>1</v>
      </c>
      <c r="R998">
        <f>--Table1[[#This Row],[Patient Admission Flag]]</f>
        <v>1</v>
      </c>
      <c r="S998">
        <f>--AND(Table1[[#This Row],[WithinTarget]]=1,Table1[[#This Row],[Patient Satisfaction Score]]&gt;=7)</f>
        <v>0</v>
      </c>
      <c r="T998" t="str">
        <f>IF(LEFT(Table1[[#This Row],[Patient Gender]],1)="F","Female","Male")</f>
        <v>Female</v>
      </c>
    </row>
    <row r="999" spans="1:20" x14ac:dyDescent="0.3">
      <c r="A999" t="s">
        <v>1103</v>
      </c>
      <c r="B999" s="1">
        <v>45538.067361111112</v>
      </c>
      <c r="C999" t="s">
        <v>9</v>
      </c>
      <c r="D999">
        <v>10</v>
      </c>
      <c r="E999" t="s">
        <v>10</v>
      </c>
      <c r="F999" t="s">
        <v>11</v>
      </c>
      <c r="G999" t="b">
        <v>1</v>
      </c>
      <c r="I999">
        <v>21</v>
      </c>
      <c r="J999" t="b">
        <v>1</v>
      </c>
      <c r="K999">
        <f>YEAR(Table1[[#This Row],[Patient Admission Date]])</f>
        <v>2024</v>
      </c>
      <c r="L999" t="str">
        <f>TEXT(Table1[[#This Row],[Patient Admission Date]],"mmm")</f>
        <v>Sep</v>
      </c>
      <c r="M999" t="str">
        <f>TEXT(Table1[[#This Row],[Patient Admission Date]],"ddd")</f>
        <v>Tue</v>
      </c>
      <c r="N999" t="str">
        <f>TEXT(INT(HOUR(Table1[[#This Row],[Patient Admission Date]])/3)*3,"00")&amp;"-"&amp;TEXT(INT(HOUR(Table1[[#This Row],[Patient Admission Date]])/3)*3+3,"00")</f>
        <v>00-03</v>
      </c>
      <c r="O999" t="str" cm="1">
        <f t="array" ref="O999">_xlfn.IFS(Table1[[#This Row],[Patient Age]]&lt;=14,"0-14",Table1[[#This Row],[Patient Age]]&lt;=29,"15-29",Table1[[#This Row],[Patient Age]]&lt;=44,"30-44",Table1[[#This Row],[Patient Age]]&lt;=59,"45-59",Table1[[#This Row],[Patient Age]]&lt;=74,"60-74",TRUE,"75+")</f>
        <v>0-14</v>
      </c>
      <c r="P999" t="str" cm="1">
        <f t="array" ref="P999">_xlfn.IFS(Table1[[#This Row],[Patient Waittime]]&lt;=15,"0-15",Table1[[#This Row],[Patient Waittime]]&lt;=30,"16-30",Table1[[#This Row],[Patient Waittime]]&lt;=45,"31-45",Table1[[#This Row],[Patient Waittime]]&lt;=60,"46-60",TRUE,"60+")</f>
        <v>16-30</v>
      </c>
      <c r="Q999">
        <f>--(Table1[[#This Row],[Patient Waittime]]&lt;=30)</f>
        <v>1</v>
      </c>
      <c r="R999">
        <f>--Table1[[#This Row],[Patient Admission Flag]]</f>
        <v>1</v>
      </c>
      <c r="S999">
        <f>--AND(Table1[[#This Row],[WithinTarget]]=1,Table1[[#This Row],[Patient Satisfaction Score]]&gt;=7)</f>
        <v>0</v>
      </c>
      <c r="T999" t="str">
        <f>IF(LEFT(Table1[[#This Row],[Patient Gender]],1)="F","Female","Male")</f>
        <v>Male</v>
      </c>
    </row>
    <row r="1000" spans="1:20" x14ac:dyDescent="0.3">
      <c r="A1000" t="s">
        <v>1104</v>
      </c>
      <c r="B1000" s="1">
        <v>45271.20208333333</v>
      </c>
      <c r="C1000" t="s">
        <v>9</v>
      </c>
      <c r="D1000">
        <v>16</v>
      </c>
      <c r="E1000" t="s">
        <v>14</v>
      </c>
      <c r="F1000" t="s">
        <v>11</v>
      </c>
      <c r="G1000" t="b">
        <v>1</v>
      </c>
      <c r="I1000">
        <v>54</v>
      </c>
      <c r="J1000" t="b">
        <v>1</v>
      </c>
      <c r="K1000">
        <f>YEAR(Table1[[#This Row],[Patient Admission Date]])</f>
        <v>2023</v>
      </c>
      <c r="L1000" t="str">
        <f>TEXT(Table1[[#This Row],[Patient Admission Date]],"mmm")</f>
        <v>Dec</v>
      </c>
      <c r="M1000" t="str">
        <f>TEXT(Table1[[#This Row],[Patient Admission Date]],"ddd")</f>
        <v>Mon</v>
      </c>
      <c r="N1000" t="str">
        <f>TEXT(INT(HOUR(Table1[[#This Row],[Patient Admission Date]])/3)*3,"00")&amp;"-"&amp;TEXT(INT(HOUR(Table1[[#This Row],[Patient Admission Date]])/3)*3+3,"00")</f>
        <v>03-06</v>
      </c>
      <c r="O1000" t="str" cm="1">
        <f t="array" ref="O1000">_xlfn.IFS(Table1[[#This Row],[Patient Age]]&lt;=14,"0-14",Table1[[#This Row],[Patient Age]]&lt;=29,"15-29",Table1[[#This Row],[Patient Age]]&lt;=44,"30-44",Table1[[#This Row],[Patient Age]]&lt;=59,"45-59",Table1[[#This Row],[Patient Age]]&lt;=74,"60-74",TRUE,"75+")</f>
        <v>15-29</v>
      </c>
      <c r="P1000" t="str" cm="1">
        <f t="array" ref="P1000">_xlfn.IFS(Table1[[#This Row],[Patient Waittime]]&lt;=15,"0-15",Table1[[#This Row],[Patient Waittime]]&lt;=30,"16-30",Table1[[#This Row],[Patient Waittime]]&lt;=45,"31-45",Table1[[#This Row],[Patient Waittime]]&lt;=60,"46-60",TRUE,"60+")</f>
        <v>46-60</v>
      </c>
      <c r="Q1000">
        <f>--(Table1[[#This Row],[Patient Waittime]]&lt;=30)</f>
        <v>0</v>
      </c>
      <c r="R1000">
        <f>--Table1[[#This Row],[Patient Admission Flag]]</f>
        <v>1</v>
      </c>
      <c r="S1000">
        <f>--AND(Table1[[#This Row],[WithinTarget]]=1,Table1[[#This Row],[Patient Satisfaction Score]]&gt;=7)</f>
        <v>0</v>
      </c>
      <c r="T1000" t="str">
        <f>IF(LEFT(Table1[[#This Row],[Patient Gender]],1)="F","Female","Male")</f>
        <v>Male</v>
      </c>
    </row>
    <row r="1001" spans="1:20" x14ac:dyDescent="0.3">
      <c r="A1001" t="s">
        <v>1105</v>
      </c>
      <c r="B1001" s="1">
        <v>45512.131249999999</v>
      </c>
      <c r="C1001" t="s">
        <v>13</v>
      </c>
      <c r="D1001">
        <v>60</v>
      </c>
      <c r="E1001" t="s">
        <v>19</v>
      </c>
      <c r="F1001" t="s">
        <v>11</v>
      </c>
      <c r="G1001" t="b">
        <v>0</v>
      </c>
      <c r="H1001">
        <v>1</v>
      </c>
      <c r="I1001">
        <v>27</v>
      </c>
      <c r="J1001" t="b">
        <v>0</v>
      </c>
      <c r="K1001">
        <f>YEAR(Table1[[#This Row],[Patient Admission Date]])</f>
        <v>2024</v>
      </c>
      <c r="L1001" t="str">
        <f>TEXT(Table1[[#This Row],[Patient Admission Date]],"mmm")</f>
        <v>Aug</v>
      </c>
      <c r="M1001" t="str">
        <f>TEXT(Table1[[#This Row],[Patient Admission Date]],"ddd")</f>
        <v>Thu</v>
      </c>
      <c r="N1001" t="str">
        <f>TEXT(INT(HOUR(Table1[[#This Row],[Patient Admission Date]])/3)*3,"00")&amp;"-"&amp;TEXT(INT(HOUR(Table1[[#This Row],[Patient Admission Date]])/3)*3+3,"00")</f>
        <v>03-06</v>
      </c>
      <c r="O1001" t="str" cm="1">
        <f t="array" ref="O1001">_xlfn.IFS(Table1[[#This Row],[Patient Age]]&lt;=14,"0-14",Table1[[#This Row],[Patient Age]]&lt;=29,"15-29",Table1[[#This Row],[Patient Age]]&lt;=44,"30-44",Table1[[#This Row],[Patient Age]]&lt;=59,"45-59",Table1[[#This Row],[Patient Age]]&lt;=74,"60-74",TRUE,"75+")</f>
        <v>60-74</v>
      </c>
      <c r="P1001" t="str" cm="1">
        <f t="array" ref="P1001">_xlfn.IFS(Table1[[#This Row],[Patient Waittime]]&lt;=15,"0-15",Table1[[#This Row],[Patient Waittime]]&lt;=30,"16-30",Table1[[#This Row],[Patient Waittime]]&lt;=45,"31-45",Table1[[#This Row],[Patient Waittime]]&lt;=60,"46-60",TRUE,"60+")</f>
        <v>16-30</v>
      </c>
      <c r="Q1001">
        <f>--(Table1[[#This Row],[Patient Waittime]]&lt;=30)</f>
        <v>1</v>
      </c>
      <c r="R1001">
        <f>--Table1[[#This Row],[Patient Admission Flag]]</f>
        <v>0</v>
      </c>
      <c r="S1001">
        <f>--AND(Table1[[#This Row],[WithinTarget]]=1,Table1[[#This Row],[Patient Satisfaction Score]]&gt;=7)</f>
        <v>0</v>
      </c>
      <c r="T1001" t="str">
        <f>IF(LEFT(Table1[[#This Row],[Patient Gender]],1)="F","Female","Male")</f>
        <v>Female</v>
      </c>
    </row>
    <row r="1002" spans="1:20" x14ac:dyDescent="0.3">
      <c r="A1002" t="s">
        <v>1106</v>
      </c>
      <c r="B1002" s="1">
        <v>45067.044444444444</v>
      </c>
      <c r="C1002" t="s">
        <v>13</v>
      </c>
      <c r="D1002">
        <v>37</v>
      </c>
      <c r="E1002" t="s">
        <v>14</v>
      </c>
      <c r="F1002" t="s">
        <v>27</v>
      </c>
      <c r="G1002" t="b">
        <v>0</v>
      </c>
      <c r="I1002">
        <v>48</v>
      </c>
      <c r="J1002" t="b">
        <v>0</v>
      </c>
      <c r="K1002">
        <f>YEAR(Table1[[#This Row],[Patient Admission Date]])</f>
        <v>2023</v>
      </c>
      <c r="L1002" t="str">
        <f>TEXT(Table1[[#This Row],[Patient Admission Date]],"mmm")</f>
        <v>May</v>
      </c>
      <c r="M1002" t="str">
        <f>TEXT(Table1[[#This Row],[Patient Admission Date]],"ddd")</f>
        <v>Sun</v>
      </c>
      <c r="N1002" t="str">
        <f>TEXT(INT(HOUR(Table1[[#This Row],[Patient Admission Date]])/3)*3,"00")&amp;"-"&amp;TEXT(INT(HOUR(Table1[[#This Row],[Patient Admission Date]])/3)*3+3,"00")</f>
        <v>00-03</v>
      </c>
      <c r="O1002" t="str" cm="1">
        <f t="array" ref="O1002">_xlfn.IFS(Table1[[#This Row],[Patient Age]]&lt;=14,"0-14",Table1[[#This Row],[Patient Age]]&lt;=29,"15-29",Table1[[#This Row],[Patient Age]]&lt;=44,"30-44",Table1[[#This Row],[Patient Age]]&lt;=59,"45-59",Table1[[#This Row],[Patient Age]]&lt;=74,"60-74",TRUE,"75+")</f>
        <v>30-44</v>
      </c>
      <c r="P1002" t="str" cm="1">
        <f t="array" ref="P1002">_xlfn.IFS(Table1[[#This Row],[Patient Waittime]]&lt;=15,"0-15",Table1[[#This Row],[Patient Waittime]]&lt;=30,"16-30",Table1[[#This Row],[Patient Waittime]]&lt;=45,"31-45",Table1[[#This Row],[Patient Waittime]]&lt;=60,"46-60",TRUE,"60+")</f>
        <v>46-60</v>
      </c>
      <c r="Q1002">
        <f>--(Table1[[#This Row],[Patient Waittime]]&lt;=30)</f>
        <v>0</v>
      </c>
      <c r="R1002">
        <f>--Table1[[#This Row],[Patient Admission Flag]]</f>
        <v>0</v>
      </c>
      <c r="S1002">
        <f>--AND(Table1[[#This Row],[WithinTarget]]=1,Table1[[#This Row],[Patient Satisfaction Score]]&gt;=7)</f>
        <v>0</v>
      </c>
      <c r="T1002" t="str">
        <f>IF(LEFT(Table1[[#This Row],[Patient Gender]],1)="F","Female","Male")</f>
        <v>Female</v>
      </c>
    </row>
    <row r="1003" spans="1:20" x14ac:dyDescent="0.3">
      <c r="A1003" t="s">
        <v>1107</v>
      </c>
      <c r="B1003" s="1">
        <v>45531.856249999997</v>
      </c>
      <c r="C1003" t="s">
        <v>13</v>
      </c>
      <c r="D1003">
        <v>6</v>
      </c>
      <c r="E1003" t="s">
        <v>14</v>
      </c>
      <c r="F1003" t="s">
        <v>27</v>
      </c>
      <c r="G1003" t="b">
        <v>0</v>
      </c>
      <c r="I1003">
        <v>60</v>
      </c>
      <c r="J1003" t="b">
        <v>0</v>
      </c>
      <c r="K1003">
        <f>YEAR(Table1[[#This Row],[Patient Admission Date]])</f>
        <v>2024</v>
      </c>
      <c r="L1003" t="str">
        <f>TEXT(Table1[[#This Row],[Patient Admission Date]],"mmm")</f>
        <v>Aug</v>
      </c>
      <c r="M1003" t="str">
        <f>TEXT(Table1[[#This Row],[Patient Admission Date]],"ddd")</f>
        <v>Tue</v>
      </c>
      <c r="N1003" t="str">
        <f>TEXT(INT(HOUR(Table1[[#This Row],[Patient Admission Date]])/3)*3,"00")&amp;"-"&amp;TEXT(INT(HOUR(Table1[[#This Row],[Patient Admission Date]])/3)*3+3,"00")</f>
        <v>18-21</v>
      </c>
      <c r="O1003" t="str" cm="1">
        <f t="array" ref="O1003">_xlfn.IFS(Table1[[#This Row],[Patient Age]]&lt;=14,"0-14",Table1[[#This Row],[Patient Age]]&lt;=29,"15-29",Table1[[#This Row],[Patient Age]]&lt;=44,"30-44",Table1[[#This Row],[Patient Age]]&lt;=59,"45-59",Table1[[#This Row],[Patient Age]]&lt;=74,"60-74",TRUE,"75+")</f>
        <v>0-14</v>
      </c>
      <c r="P1003" t="str" cm="1">
        <f t="array" ref="P1003">_xlfn.IFS(Table1[[#This Row],[Patient Waittime]]&lt;=15,"0-15",Table1[[#This Row],[Patient Waittime]]&lt;=30,"16-30",Table1[[#This Row],[Patient Waittime]]&lt;=45,"31-45",Table1[[#This Row],[Patient Waittime]]&lt;=60,"46-60",TRUE,"60+")</f>
        <v>46-60</v>
      </c>
      <c r="Q1003">
        <f>--(Table1[[#This Row],[Patient Waittime]]&lt;=30)</f>
        <v>0</v>
      </c>
      <c r="R1003">
        <f>--Table1[[#This Row],[Patient Admission Flag]]</f>
        <v>0</v>
      </c>
      <c r="S1003">
        <f>--AND(Table1[[#This Row],[WithinTarget]]=1,Table1[[#This Row],[Patient Satisfaction Score]]&gt;=7)</f>
        <v>0</v>
      </c>
      <c r="T1003" t="str">
        <f>IF(LEFT(Table1[[#This Row],[Patient Gender]],1)="F","Female","Male")</f>
        <v>Female</v>
      </c>
    </row>
    <row r="1004" spans="1:20" x14ac:dyDescent="0.3">
      <c r="A1004" t="s">
        <v>1108</v>
      </c>
      <c r="B1004" s="1">
        <v>45144.134722222225</v>
      </c>
      <c r="C1004" t="s">
        <v>13</v>
      </c>
      <c r="D1004">
        <v>40</v>
      </c>
      <c r="E1004" t="s">
        <v>14</v>
      </c>
      <c r="F1004" t="s">
        <v>27</v>
      </c>
      <c r="G1004" t="b">
        <v>0</v>
      </c>
      <c r="I1004">
        <v>51</v>
      </c>
      <c r="J1004" t="b">
        <v>0</v>
      </c>
      <c r="K1004">
        <f>YEAR(Table1[[#This Row],[Patient Admission Date]])</f>
        <v>2023</v>
      </c>
      <c r="L1004" t="str">
        <f>TEXT(Table1[[#This Row],[Patient Admission Date]],"mmm")</f>
        <v>Aug</v>
      </c>
      <c r="M1004" t="str">
        <f>TEXT(Table1[[#This Row],[Patient Admission Date]],"ddd")</f>
        <v>Sun</v>
      </c>
      <c r="N1004" t="str">
        <f>TEXT(INT(HOUR(Table1[[#This Row],[Patient Admission Date]])/3)*3,"00")&amp;"-"&amp;TEXT(INT(HOUR(Table1[[#This Row],[Patient Admission Date]])/3)*3+3,"00")</f>
        <v>03-06</v>
      </c>
      <c r="O1004" t="str" cm="1">
        <f t="array" ref="O1004">_xlfn.IFS(Table1[[#This Row],[Patient Age]]&lt;=14,"0-14",Table1[[#This Row],[Patient Age]]&lt;=29,"15-29",Table1[[#This Row],[Patient Age]]&lt;=44,"30-44",Table1[[#This Row],[Patient Age]]&lt;=59,"45-59",Table1[[#This Row],[Patient Age]]&lt;=74,"60-74",TRUE,"75+")</f>
        <v>30-44</v>
      </c>
      <c r="P1004" t="str" cm="1">
        <f t="array" ref="P1004">_xlfn.IFS(Table1[[#This Row],[Patient Waittime]]&lt;=15,"0-15",Table1[[#This Row],[Patient Waittime]]&lt;=30,"16-30",Table1[[#This Row],[Patient Waittime]]&lt;=45,"31-45",Table1[[#This Row],[Patient Waittime]]&lt;=60,"46-60",TRUE,"60+")</f>
        <v>46-60</v>
      </c>
      <c r="Q1004">
        <f>--(Table1[[#This Row],[Patient Waittime]]&lt;=30)</f>
        <v>0</v>
      </c>
      <c r="R1004">
        <f>--Table1[[#This Row],[Patient Admission Flag]]</f>
        <v>0</v>
      </c>
      <c r="S1004">
        <f>--AND(Table1[[#This Row],[WithinTarget]]=1,Table1[[#This Row],[Patient Satisfaction Score]]&gt;=7)</f>
        <v>0</v>
      </c>
      <c r="T1004" t="str">
        <f>IF(LEFT(Table1[[#This Row],[Patient Gender]],1)="F","Female","Male")</f>
        <v>Female</v>
      </c>
    </row>
    <row r="1005" spans="1:20" x14ac:dyDescent="0.3">
      <c r="A1005" t="s">
        <v>1109</v>
      </c>
      <c r="B1005" s="1">
        <v>45263.925000000003</v>
      </c>
      <c r="C1005" t="s">
        <v>13</v>
      </c>
      <c r="D1005">
        <v>21</v>
      </c>
      <c r="E1005" t="s">
        <v>14</v>
      </c>
      <c r="F1005" t="s">
        <v>27</v>
      </c>
      <c r="G1005" t="b">
        <v>0</v>
      </c>
      <c r="I1005">
        <v>17</v>
      </c>
      <c r="J1005" t="b">
        <v>0</v>
      </c>
      <c r="K1005">
        <f>YEAR(Table1[[#This Row],[Patient Admission Date]])</f>
        <v>2023</v>
      </c>
      <c r="L1005" t="str">
        <f>TEXT(Table1[[#This Row],[Patient Admission Date]],"mmm")</f>
        <v>Dec</v>
      </c>
      <c r="M1005" t="str">
        <f>TEXT(Table1[[#This Row],[Patient Admission Date]],"ddd")</f>
        <v>Sun</v>
      </c>
      <c r="N1005" t="str">
        <f>TEXT(INT(HOUR(Table1[[#This Row],[Patient Admission Date]])/3)*3,"00")&amp;"-"&amp;TEXT(INT(HOUR(Table1[[#This Row],[Patient Admission Date]])/3)*3+3,"00")</f>
        <v>21-24</v>
      </c>
      <c r="O1005" t="str" cm="1">
        <f t="array" ref="O1005">_xlfn.IFS(Table1[[#This Row],[Patient Age]]&lt;=14,"0-14",Table1[[#This Row],[Patient Age]]&lt;=29,"15-29",Table1[[#This Row],[Patient Age]]&lt;=44,"30-44",Table1[[#This Row],[Patient Age]]&lt;=59,"45-59",Table1[[#This Row],[Patient Age]]&lt;=74,"60-74",TRUE,"75+")</f>
        <v>15-29</v>
      </c>
      <c r="P1005" t="str" cm="1">
        <f t="array" ref="P1005">_xlfn.IFS(Table1[[#This Row],[Patient Waittime]]&lt;=15,"0-15",Table1[[#This Row],[Patient Waittime]]&lt;=30,"16-30",Table1[[#This Row],[Patient Waittime]]&lt;=45,"31-45",Table1[[#This Row],[Patient Waittime]]&lt;=60,"46-60",TRUE,"60+")</f>
        <v>16-30</v>
      </c>
      <c r="Q1005">
        <f>--(Table1[[#This Row],[Patient Waittime]]&lt;=30)</f>
        <v>1</v>
      </c>
      <c r="R1005">
        <f>--Table1[[#This Row],[Patient Admission Flag]]</f>
        <v>0</v>
      </c>
      <c r="S1005">
        <f>--AND(Table1[[#This Row],[WithinTarget]]=1,Table1[[#This Row],[Patient Satisfaction Score]]&gt;=7)</f>
        <v>0</v>
      </c>
      <c r="T1005" t="str">
        <f>IF(LEFT(Table1[[#This Row],[Patient Gender]],1)="F","Female","Male")</f>
        <v>Female</v>
      </c>
    </row>
    <row r="1006" spans="1:20" x14ac:dyDescent="0.3">
      <c r="A1006" t="s">
        <v>1110</v>
      </c>
      <c r="B1006" s="1">
        <v>45183.775000000001</v>
      </c>
      <c r="C1006" t="s">
        <v>13</v>
      </c>
      <c r="D1006">
        <v>74</v>
      </c>
      <c r="E1006" t="s">
        <v>14</v>
      </c>
      <c r="F1006" t="s">
        <v>27</v>
      </c>
      <c r="G1006" t="b">
        <v>0</v>
      </c>
      <c r="I1006">
        <v>27</v>
      </c>
      <c r="J1006" t="b">
        <v>0</v>
      </c>
      <c r="K1006">
        <f>YEAR(Table1[[#This Row],[Patient Admission Date]])</f>
        <v>2023</v>
      </c>
      <c r="L1006" t="str">
        <f>TEXT(Table1[[#This Row],[Patient Admission Date]],"mmm")</f>
        <v>Sep</v>
      </c>
      <c r="M1006" t="str">
        <f>TEXT(Table1[[#This Row],[Patient Admission Date]],"ddd")</f>
        <v>Thu</v>
      </c>
      <c r="N1006" t="str">
        <f>TEXT(INT(HOUR(Table1[[#This Row],[Patient Admission Date]])/3)*3,"00")&amp;"-"&amp;TEXT(INT(HOUR(Table1[[#This Row],[Patient Admission Date]])/3)*3+3,"00")</f>
        <v>18-21</v>
      </c>
      <c r="O1006" t="str" cm="1">
        <f t="array" ref="O1006">_xlfn.IFS(Table1[[#This Row],[Patient Age]]&lt;=14,"0-14",Table1[[#This Row],[Patient Age]]&lt;=29,"15-29",Table1[[#This Row],[Patient Age]]&lt;=44,"30-44",Table1[[#This Row],[Patient Age]]&lt;=59,"45-59",Table1[[#This Row],[Patient Age]]&lt;=74,"60-74",TRUE,"75+")</f>
        <v>60-74</v>
      </c>
      <c r="P1006" t="str" cm="1">
        <f t="array" ref="P1006">_xlfn.IFS(Table1[[#This Row],[Patient Waittime]]&lt;=15,"0-15",Table1[[#This Row],[Patient Waittime]]&lt;=30,"16-30",Table1[[#This Row],[Patient Waittime]]&lt;=45,"31-45",Table1[[#This Row],[Patient Waittime]]&lt;=60,"46-60",TRUE,"60+")</f>
        <v>16-30</v>
      </c>
      <c r="Q1006">
        <f>--(Table1[[#This Row],[Patient Waittime]]&lt;=30)</f>
        <v>1</v>
      </c>
      <c r="R1006">
        <f>--Table1[[#This Row],[Patient Admission Flag]]</f>
        <v>0</v>
      </c>
      <c r="S1006">
        <f>--AND(Table1[[#This Row],[WithinTarget]]=1,Table1[[#This Row],[Patient Satisfaction Score]]&gt;=7)</f>
        <v>0</v>
      </c>
      <c r="T1006" t="str">
        <f>IF(LEFT(Table1[[#This Row],[Patient Gender]],1)="F","Female","Male")</f>
        <v>Female</v>
      </c>
    </row>
    <row r="1007" spans="1:20" x14ac:dyDescent="0.3">
      <c r="A1007" t="s">
        <v>1111</v>
      </c>
      <c r="B1007" s="1">
        <v>45380.038194444445</v>
      </c>
      <c r="C1007" t="s">
        <v>13</v>
      </c>
      <c r="D1007">
        <v>12</v>
      </c>
      <c r="E1007" t="s">
        <v>14</v>
      </c>
      <c r="F1007" t="s">
        <v>27</v>
      </c>
      <c r="G1007" t="b">
        <v>0</v>
      </c>
      <c r="I1007">
        <v>21</v>
      </c>
      <c r="J1007" t="b">
        <v>0</v>
      </c>
      <c r="K1007">
        <f>YEAR(Table1[[#This Row],[Patient Admission Date]])</f>
        <v>2024</v>
      </c>
      <c r="L1007" t="str">
        <f>TEXT(Table1[[#This Row],[Patient Admission Date]],"mmm")</f>
        <v>Mar</v>
      </c>
      <c r="M1007" t="str">
        <f>TEXT(Table1[[#This Row],[Patient Admission Date]],"ddd")</f>
        <v>Fri</v>
      </c>
      <c r="N1007" t="str">
        <f>TEXT(INT(HOUR(Table1[[#This Row],[Patient Admission Date]])/3)*3,"00")&amp;"-"&amp;TEXT(INT(HOUR(Table1[[#This Row],[Patient Admission Date]])/3)*3+3,"00")</f>
        <v>00-03</v>
      </c>
      <c r="O1007" t="str" cm="1">
        <f t="array" ref="O1007">_xlfn.IFS(Table1[[#This Row],[Patient Age]]&lt;=14,"0-14",Table1[[#This Row],[Patient Age]]&lt;=29,"15-29",Table1[[#This Row],[Patient Age]]&lt;=44,"30-44",Table1[[#This Row],[Patient Age]]&lt;=59,"45-59",Table1[[#This Row],[Patient Age]]&lt;=74,"60-74",TRUE,"75+")</f>
        <v>0-14</v>
      </c>
      <c r="P1007" t="str" cm="1">
        <f t="array" ref="P1007">_xlfn.IFS(Table1[[#This Row],[Patient Waittime]]&lt;=15,"0-15",Table1[[#This Row],[Patient Waittime]]&lt;=30,"16-30",Table1[[#This Row],[Patient Waittime]]&lt;=45,"31-45",Table1[[#This Row],[Patient Waittime]]&lt;=60,"46-60",TRUE,"60+")</f>
        <v>16-30</v>
      </c>
      <c r="Q1007">
        <f>--(Table1[[#This Row],[Patient Waittime]]&lt;=30)</f>
        <v>1</v>
      </c>
      <c r="R1007">
        <f>--Table1[[#This Row],[Patient Admission Flag]]</f>
        <v>0</v>
      </c>
      <c r="S1007">
        <f>--AND(Table1[[#This Row],[WithinTarget]]=1,Table1[[#This Row],[Patient Satisfaction Score]]&gt;=7)</f>
        <v>0</v>
      </c>
      <c r="T1007" t="str">
        <f>IF(LEFT(Table1[[#This Row],[Patient Gender]],1)="F","Female","Male")</f>
        <v>Female</v>
      </c>
    </row>
    <row r="1008" spans="1:20" x14ac:dyDescent="0.3">
      <c r="A1008" t="s">
        <v>1112</v>
      </c>
      <c r="B1008" s="1">
        <v>45467.520833333336</v>
      </c>
      <c r="C1008" t="s">
        <v>13</v>
      </c>
      <c r="D1008">
        <v>18</v>
      </c>
      <c r="E1008" t="s">
        <v>14</v>
      </c>
      <c r="F1008" t="s">
        <v>27</v>
      </c>
      <c r="G1008" t="b">
        <v>0</v>
      </c>
      <c r="I1008">
        <v>32</v>
      </c>
      <c r="J1008" t="b">
        <v>0</v>
      </c>
      <c r="K1008">
        <f>YEAR(Table1[[#This Row],[Patient Admission Date]])</f>
        <v>2024</v>
      </c>
      <c r="L1008" t="str">
        <f>TEXT(Table1[[#This Row],[Patient Admission Date]],"mmm")</f>
        <v>Jun</v>
      </c>
      <c r="M1008" t="str">
        <f>TEXT(Table1[[#This Row],[Patient Admission Date]],"ddd")</f>
        <v>Mon</v>
      </c>
      <c r="N1008" t="str">
        <f>TEXT(INT(HOUR(Table1[[#This Row],[Patient Admission Date]])/3)*3,"00")&amp;"-"&amp;TEXT(INT(HOUR(Table1[[#This Row],[Patient Admission Date]])/3)*3+3,"00")</f>
        <v>12-15</v>
      </c>
      <c r="O1008" t="str" cm="1">
        <f t="array" ref="O1008">_xlfn.IFS(Table1[[#This Row],[Patient Age]]&lt;=14,"0-14",Table1[[#This Row],[Patient Age]]&lt;=29,"15-29",Table1[[#This Row],[Patient Age]]&lt;=44,"30-44",Table1[[#This Row],[Patient Age]]&lt;=59,"45-59",Table1[[#This Row],[Patient Age]]&lt;=74,"60-74",TRUE,"75+")</f>
        <v>15-29</v>
      </c>
      <c r="P1008" t="str" cm="1">
        <f t="array" ref="P1008">_xlfn.IFS(Table1[[#This Row],[Patient Waittime]]&lt;=15,"0-15",Table1[[#This Row],[Patient Waittime]]&lt;=30,"16-30",Table1[[#This Row],[Patient Waittime]]&lt;=45,"31-45",Table1[[#This Row],[Patient Waittime]]&lt;=60,"46-60",TRUE,"60+")</f>
        <v>31-45</v>
      </c>
      <c r="Q1008">
        <f>--(Table1[[#This Row],[Patient Waittime]]&lt;=30)</f>
        <v>0</v>
      </c>
      <c r="R1008">
        <f>--Table1[[#This Row],[Patient Admission Flag]]</f>
        <v>0</v>
      </c>
      <c r="S1008">
        <f>--AND(Table1[[#This Row],[WithinTarget]]=1,Table1[[#This Row],[Patient Satisfaction Score]]&gt;=7)</f>
        <v>0</v>
      </c>
      <c r="T1008" t="str">
        <f>IF(LEFT(Table1[[#This Row],[Patient Gender]],1)="F","Female","Male")</f>
        <v>Female</v>
      </c>
    </row>
    <row r="1009" spans="1:20" x14ac:dyDescent="0.3">
      <c r="A1009" t="s">
        <v>1113</v>
      </c>
      <c r="B1009" s="1">
        <v>45236.792361111111</v>
      </c>
      <c r="C1009" t="s">
        <v>13</v>
      </c>
      <c r="D1009">
        <v>40</v>
      </c>
      <c r="E1009" t="s">
        <v>14</v>
      </c>
      <c r="F1009" t="s">
        <v>27</v>
      </c>
      <c r="G1009" t="b">
        <v>0</v>
      </c>
      <c r="I1009">
        <v>30</v>
      </c>
      <c r="J1009" t="b">
        <v>0</v>
      </c>
      <c r="K1009">
        <f>YEAR(Table1[[#This Row],[Patient Admission Date]])</f>
        <v>2023</v>
      </c>
      <c r="L1009" t="str">
        <f>TEXT(Table1[[#This Row],[Patient Admission Date]],"mmm")</f>
        <v>Nov</v>
      </c>
      <c r="M1009" t="str">
        <f>TEXT(Table1[[#This Row],[Patient Admission Date]],"ddd")</f>
        <v>Mon</v>
      </c>
      <c r="N1009" t="str">
        <f>TEXT(INT(HOUR(Table1[[#This Row],[Patient Admission Date]])/3)*3,"00")&amp;"-"&amp;TEXT(INT(HOUR(Table1[[#This Row],[Patient Admission Date]])/3)*3+3,"00")</f>
        <v>18-21</v>
      </c>
      <c r="O1009" t="str" cm="1">
        <f t="array" ref="O1009">_xlfn.IFS(Table1[[#This Row],[Patient Age]]&lt;=14,"0-14",Table1[[#This Row],[Patient Age]]&lt;=29,"15-29",Table1[[#This Row],[Patient Age]]&lt;=44,"30-44",Table1[[#This Row],[Patient Age]]&lt;=59,"45-59",Table1[[#This Row],[Patient Age]]&lt;=74,"60-74",TRUE,"75+")</f>
        <v>30-44</v>
      </c>
      <c r="P1009" t="str" cm="1">
        <f t="array" ref="P1009">_xlfn.IFS(Table1[[#This Row],[Patient Waittime]]&lt;=15,"0-15",Table1[[#This Row],[Patient Waittime]]&lt;=30,"16-30",Table1[[#This Row],[Patient Waittime]]&lt;=45,"31-45",Table1[[#This Row],[Patient Waittime]]&lt;=60,"46-60",TRUE,"60+")</f>
        <v>16-30</v>
      </c>
      <c r="Q1009">
        <f>--(Table1[[#This Row],[Patient Waittime]]&lt;=30)</f>
        <v>1</v>
      </c>
      <c r="R1009">
        <f>--Table1[[#This Row],[Patient Admission Flag]]</f>
        <v>0</v>
      </c>
      <c r="S1009">
        <f>--AND(Table1[[#This Row],[WithinTarget]]=1,Table1[[#This Row],[Patient Satisfaction Score]]&gt;=7)</f>
        <v>0</v>
      </c>
      <c r="T1009" t="str">
        <f>IF(LEFT(Table1[[#This Row],[Patient Gender]],1)="F","Female","Male")</f>
        <v>Female</v>
      </c>
    </row>
    <row r="1010" spans="1:20" x14ac:dyDescent="0.3">
      <c r="A1010" t="s">
        <v>1114</v>
      </c>
      <c r="B1010" s="1">
        <v>45028.758333333331</v>
      </c>
      <c r="C1010" t="s">
        <v>13</v>
      </c>
      <c r="D1010">
        <v>74</v>
      </c>
      <c r="E1010" t="s">
        <v>14</v>
      </c>
      <c r="F1010" t="s">
        <v>27</v>
      </c>
      <c r="G1010" t="b">
        <v>0</v>
      </c>
      <c r="H1010">
        <v>9</v>
      </c>
      <c r="I1010">
        <v>26</v>
      </c>
      <c r="J1010" t="b">
        <v>0</v>
      </c>
      <c r="K1010">
        <f>YEAR(Table1[[#This Row],[Patient Admission Date]])</f>
        <v>2023</v>
      </c>
      <c r="L1010" t="str">
        <f>TEXT(Table1[[#This Row],[Patient Admission Date]],"mmm")</f>
        <v>Apr</v>
      </c>
      <c r="M1010" t="str">
        <f>TEXT(Table1[[#This Row],[Patient Admission Date]],"ddd")</f>
        <v>Wed</v>
      </c>
      <c r="N1010" t="str">
        <f>TEXT(INT(HOUR(Table1[[#This Row],[Patient Admission Date]])/3)*3,"00")&amp;"-"&amp;TEXT(INT(HOUR(Table1[[#This Row],[Patient Admission Date]])/3)*3+3,"00")</f>
        <v>18-21</v>
      </c>
      <c r="O1010" t="str" cm="1">
        <f t="array" ref="O1010">_xlfn.IFS(Table1[[#This Row],[Patient Age]]&lt;=14,"0-14",Table1[[#This Row],[Patient Age]]&lt;=29,"15-29",Table1[[#This Row],[Patient Age]]&lt;=44,"30-44",Table1[[#This Row],[Patient Age]]&lt;=59,"45-59",Table1[[#This Row],[Patient Age]]&lt;=74,"60-74",TRUE,"75+")</f>
        <v>60-74</v>
      </c>
      <c r="P1010" t="str" cm="1">
        <f t="array" ref="P1010">_xlfn.IFS(Table1[[#This Row],[Patient Waittime]]&lt;=15,"0-15",Table1[[#This Row],[Patient Waittime]]&lt;=30,"16-30",Table1[[#This Row],[Patient Waittime]]&lt;=45,"31-45",Table1[[#This Row],[Patient Waittime]]&lt;=60,"46-60",TRUE,"60+")</f>
        <v>16-30</v>
      </c>
      <c r="Q1010">
        <f>--(Table1[[#This Row],[Patient Waittime]]&lt;=30)</f>
        <v>1</v>
      </c>
      <c r="R1010">
        <f>--Table1[[#This Row],[Patient Admission Flag]]</f>
        <v>0</v>
      </c>
      <c r="S1010">
        <f>--AND(Table1[[#This Row],[WithinTarget]]=1,Table1[[#This Row],[Patient Satisfaction Score]]&gt;=7)</f>
        <v>1</v>
      </c>
      <c r="T1010" t="str">
        <f>IF(LEFT(Table1[[#This Row],[Patient Gender]],1)="F","Female","Male")</f>
        <v>Female</v>
      </c>
    </row>
    <row r="1011" spans="1:20" x14ac:dyDescent="0.3">
      <c r="A1011" t="s">
        <v>1115</v>
      </c>
      <c r="B1011" s="1">
        <v>45553.259722222225</v>
      </c>
      <c r="C1011" t="s">
        <v>13</v>
      </c>
      <c r="D1011">
        <v>53</v>
      </c>
      <c r="E1011" t="s">
        <v>14</v>
      </c>
      <c r="F1011" t="s">
        <v>27</v>
      </c>
      <c r="G1011" t="b">
        <v>0</v>
      </c>
      <c r="H1011">
        <v>10</v>
      </c>
      <c r="I1011">
        <v>59</v>
      </c>
      <c r="J1011" t="b">
        <v>0</v>
      </c>
      <c r="K1011">
        <f>YEAR(Table1[[#This Row],[Patient Admission Date]])</f>
        <v>2024</v>
      </c>
      <c r="L1011" t="str">
        <f>TEXT(Table1[[#This Row],[Patient Admission Date]],"mmm")</f>
        <v>Sep</v>
      </c>
      <c r="M1011" t="str">
        <f>TEXT(Table1[[#This Row],[Patient Admission Date]],"ddd")</f>
        <v>Wed</v>
      </c>
      <c r="N1011" t="str">
        <f>TEXT(INT(HOUR(Table1[[#This Row],[Patient Admission Date]])/3)*3,"00")&amp;"-"&amp;TEXT(INT(HOUR(Table1[[#This Row],[Patient Admission Date]])/3)*3+3,"00")</f>
        <v>06-09</v>
      </c>
      <c r="O1011" t="str" cm="1">
        <f t="array" ref="O1011">_xlfn.IFS(Table1[[#This Row],[Patient Age]]&lt;=14,"0-14",Table1[[#This Row],[Patient Age]]&lt;=29,"15-29",Table1[[#This Row],[Patient Age]]&lt;=44,"30-44",Table1[[#This Row],[Patient Age]]&lt;=59,"45-59",Table1[[#This Row],[Patient Age]]&lt;=74,"60-74",TRUE,"75+")</f>
        <v>45-59</v>
      </c>
      <c r="P1011" t="str" cm="1">
        <f t="array" ref="P1011">_xlfn.IFS(Table1[[#This Row],[Patient Waittime]]&lt;=15,"0-15",Table1[[#This Row],[Patient Waittime]]&lt;=30,"16-30",Table1[[#This Row],[Patient Waittime]]&lt;=45,"31-45",Table1[[#This Row],[Patient Waittime]]&lt;=60,"46-60",TRUE,"60+")</f>
        <v>46-60</v>
      </c>
      <c r="Q1011">
        <f>--(Table1[[#This Row],[Patient Waittime]]&lt;=30)</f>
        <v>0</v>
      </c>
      <c r="R1011">
        <f>--Table1[[#This Row],[Patient Admission Flag]]</f>
        <v>0</v>
      </c>
      <c r="S1011">
        <f>--AND(Table1[[#This Row],[WithinTarget]]=1,Table1[[#This Row],[Patient Satisfaction Score]]&gt;=7)</f>
        <v>0</v>
      </c>
      <c r="T1011" t="str">
        <f>IF(LEFT(Table1[[#This Row],[Patient Gender]],1)="F","Female","Male")</f>
        <v>Female</v>
      </c>
    </row>
    <row r="1012" spans="1:20" x14ac:dyDescent="0.3">
      <c r="A1012" t="s">
        <v>1116</v>
      </c>
      <c r="B1012" s="1">
        <v>45261.662499999999</v>
      </c>
      <c r="C1012" t="s">
        <v>13</v>
      </c>
      <c r="D1012">
        <v>4</v>
      </c>
      <c r="E1012" t="s">
        <v>14</v>
      </c>
      <c r="F1012" t="s">
        <v>20</v>
      </c>
      <c r="G1012" t="b">
        <v>0</v>
      </c>
      <c r="I1012">
        <v>14</v>
      </c>
      <c r="J1012" t="b">
        <v>0</v>
      </c>
      <c r="K1012">
        <f>YEAR(Table1[[#This Row],[Patient Admission Date]])</f>
        <v>2023</v>
      </c>
      <c r="L1012" t="str">
        <f>TEXT(Table1[[#This Row],[Patient Admission Date]],"mmm")</f>
        <v>Dec</v>
      </c>
      <c r="M1012" t="str">
        <f>TEXT(Table1[[#This Row],[Patient Admission Date]],"ddd")</f>
        <v>Fri</v>
      </c>
      <c r="N1012" t="str">
        <f>TEXT(INT(HOUR(Table1[[#This Row],[Patient Admission Date]])/3)*3,"00")&amp;"-"&amp;TEXT(INT(HOUR(Table1[[#This Row],[Patient Admission Date]])/3)*3+3,"00")</f>
        <v>15-18</v>
      </c>
      <c r="O1012" t="str" cm="1">
        <f t="array" ref="O1012">_xlfn.IFS(Table1[[#This Row],[Patient Age]]&lt;=14,"0-14",Table1[[#This Row],[Patient Age]]&lt;=29,"15-29",Table1[[#This Row],[Patient Age]]&lt;=44,"30-44",Table1[[#This Row],[Patient Age]]&lt;=59,"45-59",Table1[[#This Row],[Patient Age]]&lt;=74,"60-74",TRUE,"75+")</f>
        <v>0-14</v>
      </c>
      <c r="P1012" t="str" cm="1">
        <f t="array" ref="P1012">_xlfn.IFS(Table1[[#This Row],[Patient Waittime]]&lt;=15,"0-15",Table1[[#This Row],[Patient Waittime]]&lt;=30,"16-30",Table1[[#This Row],[Patient Waittime]]&lt;=45,"31-45",Table1[[#This Row],[Patient Waittime]]&lt;=60,"46-60",TRUE,"60+")</f>
        <v>0-15</v>
      </c>
      <c r="Q1012">
        <f>--(Table1[[#This Row],[Patient Waittime]]&lt;=30)</f>
        <v>1</v>
      </c>
      <c r="R1012">
        <f>--Table1[[#This Row],[Patient Admission Flag]]</f>
        <v>0</v>
      </c>
      <c r="S1012">
        <f>--AND(Table1[[#This Row],[WithinTarget]]=1,Table1[[#This Row],[Patient Satisfaction Score]]&gt;=7)</f>
        <v>0</v>
      </c>
      <c r="T1012" t="str">
        <f>IF(LEFT(Table1[[#This Row],[Patient Gender]],1)="F","Female","Male")</f>
        <v>Female</v>
      </c>
    </row>
    <row r="1013" spans="1:20" x14ac:dyDescent="0.3">
      <c r="A1013" t="s">
        <v>1117</v>
      </c>
      <c r="B1013" s="1">
        <v>45067.010416666664</v>
      </c>
      <c r="C1013" t="s">
        <v>13</v>
      </c>
      <c r="D1013">
        <v>63</v>
      </c>
      <c r="E1013" t="s">
        <v>14</v>
      </c>
      <c r="F1013" t="s">
        <v>20</v>
      </c>
      <c r="G1013" t="b">
        <v>0</v>
      </c>
      <c r="I1013">
        <v>27</v>
      </c>
      <c r="J1013" t="b">
        <v>0</v>
      </c>
      <c r="K1013">
        <f>YEAR(Table1[[#This Row],[Patient Admission Date]])</f>
        <v>2023</v>
      </c>
      <c r="L1013" t="str">
        <f>TEXT(Table1[[#This Row],[Patient Admission Date]],"mmm")</f>
        <v>May</v>
      </c>
      <c r="M1013" t="str">
        <f>TEXT(Table1[[#This Row],[Patient Admission Date]],"ddd")</f>
        <v>Sun</v>
      </c>
      <c r="N1013" t="str">
        <f>TEXT(INT(HOUR(Table1[[#This Row],[Patient Admission Date]])/3)*3,"00")&amp;"-"&amp;TEXT(INT(HOUR(Table1[[#This Row],[Patient Admission Date]])/3)*3+3,"00")</f>
        <v>00-03</v>
      </c>
      <c r="O1013" t="str" cm="1">
        <f t="array" ref="O1013">_xlfn.IFS(Table1[[#This Row],[Patient Age]]&lt;=14,"0-14",Table1[[#This Row],[Patient Age]]&lt;=29,"15-29",Table1[[#This Row],[Patient Age]]&lt;=44,"30-44",Table1[[#This Row],[Patient Age]]&lt;=59,"45-59",Table1[[#This Row],[Patient Age]]&lt;=74,"60-74",TRUE,"75+")</f>
        <v>60-74</v>
      </c>
      <c r="P1013" t="str" cm="1">
        <f t="array" ref="P1013">_xlfn.IFS(Table1[[#This Row],[Patient Waittime]]&lt;=15,"0-15",Table1[[#This Row],[Patient Waittime]]&lt;=30,"16-30",Table1[[#This Row],[Patient Waittime]]&lt;=45,"31-45",Table1[[#This Row],[Patient Waittime]]&lt;=60,"46-60",TRUE,"60+")</f>
        <v>16-30</v>
      </c>
      <c r="Q1013">
        <f>--(Table1[[#This Row],[Patient Waittime]]&lt;=30)</f>
        <v>1</v>
      </c>
      <c r="R1013">
        <f>--Table1[[#This Row],[Patient Admission Flag]]</f>
        <v>0</v>
      </c>
      <c r="S1013">
        <f>--AND(Table1[[#This Row],[WithinTarget]]=1,Table1[[#This Row],[Patient Satisfaction Score]]&gt;=7)</f>
        <v>0</v>
      </c>
      <c r="T1013" t="str">
        <f>IF(LEFT(Table1[[#This Row],[Patient Gender]],1)="F","Female","Male")</f>
        <v>Female</v>
      </c>
    </row>
    <row r="1014" spans="1:20" x14ac:dyDescent="0.3">
      <c r="A1014" t="s">
        <v>1118</v>
      </c>
      <c r="B1014" s="1">
        <v>45115.742361111108</v>
      </c>
      <c r="C1014" t="s">
        <v>13</v>
      </c>
      <c r="D1014">
        <v>5</v>
      </c>
      <c r="E1014" t="s">
        <v>14</v>
      </c>
      <c r="F1014" t="s">
        <v>20</v>
      </c>
      <c r="G1014" t="b">
        <v>0</v>
      </c>
      <c r="I1014">
        <v>40</v>
      </c>
      <c r="J1014" t="b">
        <v>0</v>
      </c>
      <c r="K1014">
        <f>YEAR(Table1[[#This Row],[Patient Admission Date]])</f>
        <v>2023</v>
      </c>
      <c r="L1014" t="str">
        <f>TEXT(Table1[[#This Row],[Patient Admission Date]],"mmm")</f>
        <v>Jul</v>
      </c>
      <c r="M1014" t="str">
        <f>TEXT(Table1[[#This Row],[Patient Admission Date]],"ddd")</f>
        <v>Sat</v>
      </c>
      <c r="N1014" t="str">
        <f>TEXT(INT(HOUR(Table1[[#This Row],[Patient Admission Date]])/3)*3,"00")&amp;"-"&amp;TEXT(INT(HOUR(Table1[[#This Row],[Patient Admission Date]])/3)*3+3,"00")</f>
        <v>15-18</v>
      </c>
      <c r="O1014" t="str" cm="1">
        <f t="array" ref="O1014">_xlfn.IFS(Table1[[#This Row],[Patient Age]]&lt;=14,"0-14",Table1[[#This Row],[Patient Age]]&lt;=29,"15-29",Table1[[#This Row],[Patient Age]]&lt;=44,"30-44",Table1[[#This Row],[Patient Age]]&lt;=59,"45-59",Table1[[#This Row],[Patient Age]]&lt;=74,"60-74",TRUE,"75+")</f>
        <v>0-14</v>
      </c>
      <c r="P1014" t="str" cm="1">
        <f t="array" ref="P1014">_xlfn.IFS(Table1[[#This Row],[Patient Waittime]]&lt;=15,"0-15",Table1[[#This Row],[Patient Waittime]]&lt;=30,"16-30",Table1[[#This Row],[Patient Waittime]]&lt;=45,"31-45",Table1[[#This Row],[Patient Waittime]]&lt;=60,"46-60",TRUE,"60+")</f>
        <v>31-45</v>
      </c>
      <c r="Q1014">
        <f>--(Table1[[#This Row],[Patient Waittime]]&lt;=30)</f>
        <v>0</v>
      </c>
      <c r="R1014">
        <f>--Table1[[#This Row],[Patient Admission Flag]]</f>
        <v>0</v>
      </c>
      <c r="S1014">
        <f>--AND(Table1[[#This Row],[WithinTarget]]=1,Table1[[#This Row],[Patient Satisfaction Score]]&gt;=7)</f>
        <v>0</v>
      </c>
      <c r="T1014" t="str">
        <f>IF(LEFT(Table1[[#This Row],[Patient Gender]],1)="F","Female","Male")</f>
        <v>Female</v>
      </c>
    </row>
    <row r="1015" spans="1:20" x14ac:dyDescent="0.3">
      <c r="A1015" t="s">
        <v>1119</v>
      </c>
      <c r="B1015" s="1">
        <v>45187.003472222219</v>
      </c>
      <c r="C1015" t="s">
        <v>13</v>
      </c>
      <c r="D1015">
        <v>74</v>
      </c>
      <c r="E1015" t="s">
        <v>14</v>
      </c>
      <c r="F1015" t="s">
        <v>20</v>
      </c>
      <c r="G1015" t="b">
        <v>0</v>
      </c>
      <c r="I1015">
        <v>51</v>
      </c>
      <c r="J1015" t="b">
        <v>0</v>
      </c>
      <c r="K1015">
        <f>YEAR(Table1[[#This Row],[Patient Admission Date]])</f>
        <v>2023</v>
      </c>
      <c r="L1015" t="str">
        <f>TEXT(Table1[[#This Row],[Patient Admission Date]],"mmm")</f>
        <v>Sep</v>
      </c>
      <c r="M1015" t="str">
        <f>TEXT(Table1[[#This Row],[Patient Admission Date]],"ddd")</f>
        <v>Mon</v>
      </c>
      <c r="N1015" t="str">
        <f>TEXT(INT(HOUR(Table1[[#This Row],[Patient Admission Date]])/3)*3,"00")&amp;"-"&amp;TEXT(INT(HOUR(Table1[[#This Row],[Patient Admission Date]])/3)*3+3,"00")</f>
        <v>00-03</v>
      </c>
      <c r="O1015" t="str" cm="1">
        <f t="array" ref="O1015">_xlfn.IFS(Table1[[#This Row],[Patient Age]]&lt;=14,"0-14",Table1[[#This Row],[Patient Age]]&lt;=29,"15-29",Table1[[#This Row],[Patient Age]]&lt;=44,"30-44",Table1[[#This Row],[Patient Age]]&lt;=59,"45-59",Table1[[#This Row],[Patient Age]]&lt;=74,"60-74",TRUE,"75+")</f>
        <v>60-74</v>
      </c>
      <c r="P1015" t="str" cm="1">
        <f t="array" ref="P1015">_xlfn.IFS(Table1[[#This Row],[Patient Waittime]]&lt;=15,"0-15",Table1[[#This Row],[Patient Waittime]]&lt;=30,"16-30",Table1[[#This Row],[Patient Waittime]]&lt;=45,"31-45",Table1[[#This Row],[Patient Waittime]]&lt;=60,"46-60",TRUE,"60+")</f>
        <v>46-60</v>
      </c>
      <c r="Q1015">
        <f>--(Table1[[#This Row],[Patient Waittime]]&lt;=30)</f>
        <v>0</v>
      </c>
      <c r="R1015">
        <f>--Table1[[#This Row],[Patient Admission Flag]]</f>
        <v>0</v>
      </c>
      <c r="S1015">
        <f>--AND(Table1[[#This Row],[WithinTarget]]=1,Table1[[#This Row],[Patient Satisfaction Score]]&gt;=7)</f>
        <v>0</v>
      </c>
      <c r="T1015" t="str">
        <f>IF(LEFT(Table1[[#This Row],[Patient Gender]],1)="F","Female","Male")</f>
        <v>Female</v>
      </c>
    </row>
    <row r="1016" spans="1:20" x14ac:dyDescent="0.3">
      <c r="A1016" t="s">
        <v>1120</v>
      </c>
      <c r="B1016" s="1">
        <v>45022.065972222219</v>
      </c>
      <c r="C1016" t="s">
        <v>13</v>
      </c>
      <c r="D1016">
        <v>35</v>
      </c>
      <c r="E1016" t="s">
        <v>14</v>
      </c>
      <c r="F1016" t="s">
        <v>20</v>
      </c>
      <c r="G1016" t="b">
        <v>0</v>
      </c>
      <c r="H1016">
        <v>4</v>
      </c>
      <c r="I1016">
        <v>27</v>
      </c>
      <c r="J1016" t="b">
        <v>0</v>
      </c>
      <c r="K1016">
        <f>YEAR(Table1[[#This Row],[Patient Admission Date]])</f>
        <v>2023</v>
      </c>
      <c r="L1016" t="str">
        <f>TEXT(Table1[[#This Row],[Patient Admission Date]],"mmm")</f>
        <v>Apr</v>
      </c>
      <c r="M1016" t="str">
        <f>TEXT(Table1[[#This Row],[Patient Admission Date]],"ddd")</f>
        <v>Thu</v>
      </c>
      <c r="N1016" t="str">
        <f>TEXT(INT(HOUR(Table1[[#This Row],[Patient Admission Date]])/3)*3,"00")&amp;"-"&amp;TEXT(INT(HOUR(Table1[[#This Row],[Patient Admission Date]])/3)*3+3,"00")</f>
        <v>00-03</v>
      </c>
      <c r="O1016" t="str" cm="1">
        <f t="array" ref="O1016">_xlfn.IFS(Table1[[#This Row],[Patient Age]]&lt;=14,"0-14",Table1[[#This Row],[Patient Age]]&lt;=29,"15-29",Table1[[#This Row],[Patient Age]]&lt;=44,"30-44",Table1[[#This Row],[Patient Age]]&lt;=59,"45-59",Table1[[#This Row],[Patient Age]]&lt;=74,"60-74",TRUE,"75+")</f>
        <v>30-44</v>
      </c>
      <c r="P1016" t="str" cm="1">
        <f t="array" ref="P1016">_xlfn.IFS(Table1[[#This Row],[Patient Waittime]]&lt;=15,"0-15",Table1[[#This Row],[Patient Waittime]]&lt;=30,"16-30",Table1[[#This Row],[Patient Waittime]]&lt;=45,"31-45",Table1[[#This Row],[Patient Waittime]]&lt;=60,"46-60",TRUE,"60+")</f>
        <v>16-30</v>
      </c>
      <c r="Q1016">
        <f>--(Table1[[#This Row],[Patient Waittime]]&lt;=30)</f>
        <v>1</v>
      </c>
      <c r="R1016">
        <f>--Table1[[#This Row],[Patient Admission Flag]]</f>
        <v>0</v>
      </c>
      <c r="S1016">
        <f>--AND(Table1[[#This Row],[WithinTarget]]=1,Table1[[#This Row],[Patient Satisfaction Score]]&gt;=7)</f>
        <v>0</v>
      </c>
      <c r="T1016" t="str">
        <f>IF(LEFT(Table1[[#This Row],[Patient Gender]],1)="F","Female","Male")</f>
        <v>Female</v>
      </c>
    </row>
    <row r="1017" spans="1:20" x14ac:dyDescent="0.3">
      <c r="A1017" t="s">
        <v>1121</v>
      </c>
      <c r="B1017" s="1">
        <v>45279.229861111111</v>
      </c>
      <c r="C1017" t="s">
        <v>13</v>
      </c>
      <c r="D1017">
        <v>9</v>
      </c>
      <c r="E1017" t="s">
        <v>14</v>
      </c>
      <c r="F1017" t="s">
        <v>20</v>
      </c>
      <c r="G1017" t="b">
        <v>0</v>
      </c>
      <c r="H1017">
        <v>8</v>
      </c>
      <c r="I1017">
        <v>51</v>
      </c>
      <c r="J1017" t="b">
        <v>0</v>
      </c>
      <c r="K1017">
        <f>YEAR(Table1[[#This Row],[Patient Admission Date]])</f>
        <v>2023</v>
      </c>
      <c r="L1017" t="str">
        <f>TEXT(Table1[[#This Row],[Patient Admission Date]],"mmm")</f>
        <v>Dec</v>
      </c>
      <c r="M1017" t="str">
        <f>TEXT(Table1[[#This Row],[Patient Admission Date]],"ddd")</f>
        <v>Tue</v>
      </c>
      <c r="N1017" t="str">
        <f>TEXT(INT(HOUR(Table1[[#This Row],[Patient Admission Date]])/3)*3,"00")&amp;"-"&amp;TEXT(INT(HOUR(Table1[[#This Row],[Patient Admission Date]])/3)*3+3,"00")</f>
        <v>03-06</v>
      </c>
      <c r="O1017" t="str" cm="1">
        <f t="array" ref="O1017">_xlfn.IFS(Table1[[#This Row],[Patient Age]]&lt;=14,"0-14",Table1[[#This Row],[Patient Age]]&lt;=29,"15-29",Table1[[#This Row],[Patient Age]]&lt;=44,"30-44",Table1[[#This Row],[Patient Age]]&lt;=59,"45-59",Table1[[#This Row],[Patient Age]]&lt;=74,"60-74",TRUE,"75+")</f>
        <v>0-14</v>
      </c>
      <c r="P1017" t="str" cm="1">
        <f t="array" ref="P1017">_xlfn.IFS(Table1[[#This Row],[Patient Waittime]]&lt;=15,"0-15",Table1[[#This Row],[Patient Waittime]]&lt;=30,"16-30",Table1[[#This Row],[Patient Waittime]]&lt;=45,"31-45",Table1[[#This Row],[Patient Waittime]]&lt;=60,"46-60",TRUE,"60+")</f>
        <v>46-60</v>
      </c>
      <c r="Q1017">
        <f>--(Table1[[#This Row],[Patient Waittime]]&lt;=30)</f>
        <v>0</v>
      </c>
      <c r="R1017">
        <f>--Table1[[#This Row],[Patient Admission Flag]]</f>
        <v>0</v>
      </c>
      <c r="S1017">
        <f>--AND(Table1[[#This Row],[WithinTarget]]=1,Table1[[#This Row],[Patient Satisfaction Score]]&gt;=7)</f>
        <v>0</v>
      </c>
      <c r="T1017" t="str">
        <f>IF(LEFT(Table1[[#This Row],[Patient Gender]],1)="F","Female","Male")</f>
        <v>Female</v>
      </c>
    </row>
    <row r="1018" spans="1:20" x14ac:dyDescent="0.3">
      <c r="A1018" t="s">
        <v>1122</v>
      </c>
      <c r="B1018" s="1">
        <v>45468.882638888892</v>
      </c>
      <c r="C1018" t="s">
        <v>13</v>
      </c>
      <c r="D1018">
        <v>79</v>
      </c>
      <c r="E1018" t="s">
        <v>14</v>
      </c>
      <c r="F1018" t="s">
        <v>15</v>
      </c>
      <c r="G1018" t="b">
        <v>0</v>
      </c>
      <c r="I1018">
        <v>14</v>
      </c>
      <c r="J1018" t="b">
        <v>0</v>
      </c>
      <c r="K1018">
        <f>YEAR(Table1[[#This Row],[Patient Admission Date]])</f>
        <v>2024</v>
      </c>
      <c r="L1018" t="str">
        <f>TEXT(Table1[[#This Row],[Patient Admission Date]],"mmm")</f>
        <v>Jun</v>
      </c>
      <c r="M1018" t="str">
        <f>TEXT(Table1[[#This Row],[Patient Admission Date]],"ddd")</f>
        <v>Tue</v>
      </c>
      <c r="N1018" t="str">
        <f>TEXT(INT(HOUR(Table1[[#This Row],[Patient Admission Date]])/3)*3,"00")&amp;"-"&amp;TEXT(INT(HOUR(Table1[[#This Row],[Patient Admission Date]])/3)*3+3,"00")</f>
        <v>21-24</v>
      </c>
      <c r="O1018" t="str" cm="1">
        <f t="array" ref="O1018">_xlfn.IFS(Table1[[#This Row],[Patient Age]]&lt;=14,"0-14",Table1[[#This Row],[Patient Age]]&lt;=29,"15-29",Table1[[#This Row],[Patient Age]]&lt;=44,"30-44",Table1[[#This Row],[Patient Age]]&lt;=59,"45-59",Table1[[#This Row],[Patient Age]]&lt;=74,"60-74",TRUE,"75+")</f>
        <v>75+</v>
      </c>
      <c r="P1018" t="str" cm="1">
        <f t="array" ref="P1018">_xlfn.IFS(Table1[[#This Row],[Patient Waittime]]&lt;=15,"0-15",Table1[[#This Row],[Patient Waittime]]&lt;=30,"16-30",Table1[[#This Row],[Patient Waittime]]&lt;=45,"31-45",Table1[[#This Row],[Patient Waittime]]&lt;=60,"46-60",TRUE,"60+")</f>
        <v>0-15</v>
      </c>
      <c r="Q1018">
        <f>--(Table1[[#This Row],[Patient Waittime]]&lt;=30)</f>
        <v>1</v>
      </c>
      <c r="R1018">
        <f>--Table1[[#This Row],[Patient Admission Flag]]</f>
        <v>0</v>
      </c>
      <c r="S1018">
        <f>--AND(Table1[[#This Row],[WithinTarget]]=1,Table1[[#This Row],[Patient Satisfaction Score]]&gt;=7)</f>
        <v>0</v>
      </c>
      <c r="T1018" t="str">
        <f>IF(LEFT(Table1[[#This Row],[Patient Gender]],1)="F","Female","Male")</f>
        <v>Female</v>
      </c>
    </row>
    <row r="1019" spans="1:20" x14ac:dyDescent="0.3">
      <c r="A1019" t="s">
        <v>1123</v>
      </c>
      <c r="B1019" s="1">
        <v>45499.749305555553</v>
      </c>
      <c r="C1019" t="s">
        <v>13</v>
      </c>
      <c r="D1019">
        <v>35</v>
      </c>
      <c r="E1019" t="s">
        <v>14</v>
      </c>
      <c r="F1019" t="s">
        <v>15</v>
      </c>
      <c r="G1019" t="b">
        <v>0</v>
      </c>
      <c r="I1019">
        <v>22</v>
      </c>
      <c r="J1019" t="b">
        <v>0</v>
      </c>
      <c r="K1019">
        <f>YEAR(Table1[[#This Row],[Patient Admission Date]])</f>
        <v>2024</v>
      </c>
      <c r="L1019" t="str">
        <f>TEXT(Table1[[#This Row],[Patient Admission Date]],"mmm")</f>
        <v>Jul</v>
      </c>
      <c r="M1019" t="str">
        <f>TEXT(Table1[[#This Row],[Patient Admission Date]],"ddd")</f>
        <v>Fri</v>
      </c>
      <c r="N1019" t="str">
        <f>TEXT(INT(HOUR(Table1[[#This Row],[Patient Admission Date]])/3)*3,"00")&amp;"-"&amp;TEXT(INT(HOUR(Table1[[#This Row],[Patient Admission Date]])/3)*3+3,"00")</f>
        <v>15-18</v>
      </c>
      <c r="O1019" t="str" cm="1">
        <f t="array" ref="O1019">_xlfn.IFS(Table1[[#This Row],[Patient Age]]&lt;=14,"0-14",Table1[[#This Row],[Patient Age]]&lt;=29,"15-29",Table1[[#This Row],[Patient Age]]&lt;=44,"30-44",Table1[[#This Row],[Patient Age]]&lt;=59,"45-59",Table1[[#This Row],[Patient Age]]&lt;=74,"60-74",TRUE,"75+")</f>
        <v>30-44</v>
      </c>
      <c r="P1019" t="str" cm="1">
        <f t="array" ref="P1019">_xlfn.IFS(Table1[[#This Row],[Patient Waittime]]&lt;=15,"0-15",Table1[[#This Row],[Patient Waittime]]&lt;=30,"16-30",Table1[[#This Row],[Patient Waittime]]&lt;=45,"31-45",Table1[[#This Row],[Patient Waittime]]&lt;=60,"46-60",TRUE,"60+")</f>
        <v>16-30</v>
      </c>
      <c r="Q1019">
        <f>--(Table1[[#This Row],[Patient Waittime]]&lt;=30)</f>
        <v>1</v>
      </c>
      <c r="R1019">
        <f>--Table1[[#This Row],[Patient Admission Flag]]</f>
        <v>0</v>
      </c>
      <c r="S1019">
        <f>--AND(Table1[[#This Row],[WithinTarget]]=1,Table1[[#This Row],[Patient Satisfaction Score]]&gt;=7)</f>
        <v>0</v>
      </c>
      <c r="T1019" t="str">
        <f>IF(LEFT(Table1[[#This Row],[Patient Gender]],1)="F","Female","Male")</f>
        <v>Female</v>
      </c>
    </row>
    <row r="1020" spans="1:20" x14ac:dyDescent="0.3">
      <c r="A1020" t="s">
        <v>1124</v>
      </c>
      <c r="B1020" s="1">
        <v>45073.006944444445</v>
      </c>
      <c r="C1020" t="s">
        <v>13</v>
      </c>
      <c r="D1020">
        <v>40</v>
      </c>
      <c r="E1020" t="s">
        <v>14</v>
      </c>
      <c r="F1020" t="s">
        <v>15</v>
      </c>
      <c r="G1020" t="b">
        <v>0</v>
      </c>
      <c r="I1020">
        <v>25</v>
      </c>
      <c r="J1020" t="b">
        <v>0</v>
      </c>
      <c r="K1020">
        <f>YEAR(Table1[[#This Row],[Patient Admission Date]])</f>
        <v>2023</v>
      </c>
      <c r="L1020" t="str">
        <f>TEXT(Table1[[#This Row],[Patient Admission Date]],"mmm")</f>
        <v>May</v>
      </c>
      <c r="M1020" t="str">
        <f>TEXT(Table1[[#This Row],[Patient Admission Date]],"ddd")</f>
        <v>Sat</v>
      </c>
      <c r="N1020" t="str">
        <f>TEXT(INT(HOUR(Table1[[#This Row],[Patient Admission Date]])/3)*3,"00")&amp;"-"&amp;TEXT(INT(HOUR(Table1[[#This Row],[Patient Admission Date]])/3)*3+3,"00")</f>
        <v>00-03</v>
      </c>
      <c r="O1020" t="str" cm="1">
        <f t="array" ref="O1020">_xlfn.IFS(Table1[[#This Row],[Patient Age]]&lt;=14,"0-14",Table1[[#This Row],[Patient Age]]&lt;=29,"15-29",Table1[[#This Row],[Patient Age]]&lt;=44,"30-44",Table1[[#This Row],[Patient Age]]&lt;=59,"45-59",Table1[[#This Row],[Patient Age]]&lt;=74,"60-74",TRUE,"75+")</f>
        <v>30-44</v>
      </c>
      <c r="P1020" t="str" cm="1">
        <f t="array" ref="P1020">_xlfn.IFS(Table1[[#This Row],[Patient Waittime]]&lt;=15,"0-15",Table1[[#This Row],[Patient Waittime]]&lt;=30,"16-30",Table1[[#This Row],[Patient Waittime]]&lt;=45,"31-45",Table1[[#This Row],[Patient Waittime]]&lt;=60,"46-60",TRUE,"60+")</f>
        <v>16-30</v>
      </c>
      <c r="Q1020">
        <f>--(Table1[[#This Row],[Patient Waittime]]&lt;=30)</f>
        <v>1</v>
      </c>
      <c r="R1020">
        <f>--Table1[[#This Row],[Patient Admission Flag]]</f>
        <v>0</v>
      </c>
      <c r="S1020">
        <f>--AND(Table1[[#This Row],[WithinTarget]]=1,Table1[[#This Row],[Patient Satisfaction Score]]&gt;=7)</f>
        <v>0</v>
      </c>
      <c r="T1020" t="str">
        <f>IF(LEFT(Table1[[#This Row],[Patient Gender]],1)="F","Female","Male")</f>
        <v>Female</v>
      </c>
    </row>
    <row r="1021" spans="1:20" x14ac:dyDescent="0.3">
      <c r="A1021" t="s">
        <v>1125</v>
      </c>
      <c r="B1021" s="1">
        <v>45531.382638888892</v>
      </c>
      <c r="C1021" t="s">
        <v>13</v>
      </c>
      <c r="D1021">
        <v>54</v>
      </c>
      <c r="E1021" t="s">
        <v>14</v>
      </c>
      <c r="F1021" t="s">
        <v>15</v>
      </c>
      <c r="G1021" t="b">
        <v>0</v>
      </c>
      <c r="I1021">
        <v>47</v>
      </c>
      <c r="J1021" t="b">
        <v>0</v>
      </c>
      <c r="K1021">
        <f>YEAR(Table1[[#This Row],[Patient Admission Date]])</f>
        <v>2024</v>
      </c>
      <c r="L1021" t="str">
        <f>TEXT(Table1[[#This Row],[Patient Admission Date]],"mmm")</f>
        <v>Aug</v>
      </c>
      <c r="M1021" t="str">
        <f>TEXT(Table1[[#This Row],[Patient Admission Date]],"ddd")</f>
        <v>Tue</v>
      </c>
      <c r="N1021" t="str">
        <f>TEXT(INT(HOUR(Table1[[#This Row],[Patient Admission Date]])/3)*3,"00")&amp;"-"&amp;TEXT(INT(HOUR(Table1[[#This Row],[Patient Admission Date]])/3)*3+3,"00")</f>
        <v>09-12</v>
      </c>
      <c r="O1021" t="str" cm="1">
        <f t="array" ref="O1021">_xlfn.IFS(Table1[[#This Row],[Patient Age]]&lt;=14,"0-14",Table1[[#This Row],[Patient Age]]&lt;=29,"15-29",Table1[[#This Row],[Patient Age]]&lt;=44,"30-44",Table1[[#This Row],[Patient Age]]&lt;=59,"45-59",Table1[[#This Row],[Patient Age]]&lt;=74,"60-74",TRUE,"75+")</f>
        <v>45-59</v>
      </c>
      <c r="P1021" t="str" cm="1">
        <f t="array" ref="P1021">_xlfn.IFS(Table1[[#This Row],[Patient Waittime]]&lt;=15,"0-15",Table1[[#This Row],[Patient Waittime]]&lt;=30,"16-30",Table1[[#This Row],[Patient Waittime]]&lt;=45,"31-45",Table1[[#This Row],[Patient Waittime]]&lt;=60,"46-60",TRUE,"60+")</f>
        <v>46-60</v>
      </c>
      <c r="Q1021">
        <f>--(Table1[[#This Row],[Patient Waittime]]&lt;=30)</f>
        <v>0</v>
      </c>
      <c r="R1021">
        <f>--Table1[[#This Row],[Patient Admission Flag]]</f>
        <v>0</v>
      </c>
      <c r="S1021">
        <f>--AND(Table1[[#This Row],[WithinTarget]]=1,Table1[[#This Row],[Patient Satisfaction Score]]&gt;=7)</f>
        <v>0</v>
      </c>
      <c r="T1021" t="str">
        <f>IF(LEFT(Table1[[#This Row],[Patient Gender]],1)="F","Female","Male")</f>
        <v>Female</v>
      </c>
    </row>
    <row r="1022" spans="1:20" x14ac:dyDescent="0.3">
      <c r="A1022" t="s">
        <v>1126</v>
      </c>
      <c r="B1022" s="1">
        <v>45414.261111111111</v>
      </c>
      <c r="C1022" t="s">
        <v>13</v>
      </c>
      <c r="D1022">
        <v>58</v>
      </c>
      <c r="E1022" t="s">
        <v>14</v>
      </c>
      <c r="F1022" t="s">
        <v>15</v>
      </c>
      <c r="G1022" t="b">
        <v>0</v>
      </c>
      <c r="I1022">
        <v>19</v>
      </c>
      <c r="J1022" t="b">
        <v>0</v>
      </c>
      <c r="K1022">
        <f>YEAR(Table1[[#This Row],[Patient Admission Date]])</f>
        <v>2024</v>
      </c>
      <c r="L1022" t="str">
        <f>TEXT(Table1[[#This Row],[Patient Admission Date]],"mmm")</f>
        <v>May</v>
      </c>
      <c r="M1022" t="str">
        <f>TEXT(Table1[[#This Row],[Patient Admission Date]],"ddd")</f>
        <v>Thu</v>
      </c>
      <c r="N1022" t="str">
        <f>TEXT(INT(HOUR(Table1[[#This Row],[Patient Admission Date]])/3)*3,"00")&amp;"-"&amp;TEXT(INT(HOUR(Table1[[#This Row],[Patient Admission Date]])/3)*3+3,"00")</f>
        <v>06-09</v>
      </c>
      <c r="O1022" t="str" cm="1">
        <f t="array" ref="O1022">_xlfn.IFS(Table1[[#This Row],[Patient Age]]&lt;=14,"0-14",Table1[[#This Row],[Patient Age]]&lt;=29,"15-29",Table1[[#This Row],[Patient Age]]&lt;=44,"30-44",Table1[[#This Row],[Patient Age]]&lt;=59,"45-59",Table1[[#This Row],[Patient Age]]&lt;=74,"60-74",TRUE,"75+")</f>
        <v>45-59</v>
      </c>
      <c r="P1022" t="str" cm="1">
        <f t="array" ref="P1022">_xlfn.IFS(Table1[[#This Row],[Patient Waittime]]&lt;=15,"0-15",Table1[[#This Row],[Patient Waittime]]&lt;=30,"16-30",Table1[[#This Row],[Patient Waittime]]&lt;=45,"31-45",Table1[[#This Row],[Patient Waittime]]&lt;=60,"46-60",TRUE,"60+")</f>
        <v>16-30</v>
      </c>
      <c r="Q1022">
        <f>--(Table1[[#This Row],[Patient Waittime]]&lt;=30)</f>
        <v>1</v>
      </c>
      <c r="R1022">
        <f>--Table1[[#This Row],[Patient Admission Flag]]</f>
        <v>0</v>
      </c>
      <c r="S1022">
        <f>--AND(Table1[[#This Row],[WithinTarget]]=1,Table1[[#This Row],[Patient Satisfaction Score]]&gt;=7)</f>
        <v>0</v>
      </c>
      <c r="T1022" t="str">
        <f>IF(LEFT(Table1[[#This Row],[Patient Gender]],1)="F","Female","Male")</f>
        <v>Female</v>
      </c>
    </row>
    <row r="1023" spans="1:20" x14ac:dyDescent="0.3">
      <c r="A1023" t="s">
        <v>1127</v>
      </c>
      <c r="B1023" s="1">
        <v>45046.647916666669</v>
      </c>
      <c r="C1023" t="s">
        <v>13</v>
      </c>
      <c r="D1023">
        <v>14</v>
      </c>
      <c r="E1023" t="s">
        <v>14</v>
      </c>
      <c r="F1023" t="s">
        <v>15</v>
      </c>
      <c r="G1023" t="b">
        <v>0</v>
      </c>
      <c r="I1023">
        <v>27</v>
      </c>
      <c r="J1023" t="b">
        <v>0</v>
      </c>
      <c r="K1023">
        <f>YEAR(Table1[[#This Row],[Patient Admission Date]])</f>
        <v>2023</v>
      </c>
      <c r="L1023" t="str">
        <f>TEXT(Table1[[#This Row],[Patient Admission Date]],"mmm")</f>
        <v>Apr</v>
      </c>
      <c r="M1023" t="str">
        <f>TEXT(Table1[[#This Row],[Patient Admission Date]],"ddd")</f>
        <v>Sun</v>
      </c>
      <c r="N1023" t="str">
        <f>TEXT(INT(HOUR(Table1[[#This Row],[Patient Admission Date]])/3)*3,"00")&amp;"-"&amp;TEXT(INT(HOUR(Table1[[#This Row],[Patient Admission Date]])/3)*3+3,"00")</f>
        <v>15-18</v>
      </c>
      <c r="O1023" t="str" cm="1">
        <f t="array" ref="O1023">_xlfn.IFS(Table1[[#This Row],[Patient Age]]&lt;=14,"0-14",Table1[[#This Row],[Patient Age]]&lt;=29,"15-29",Table1[[#This Row],[Patient Age]]&lt;=44,"30-44",Table1[[#This Row],[Patient Age]]&lt;=59,"45-59",Table1[[#This Row],[Patient Age]]&lt;=74,"60-74",TRUE,"75+")</f>
        <v>0-14</v>
      </c>
      <c r="P1023" t="str" cm="1">
        <f t="array" ref="P1023">_xlfn.IFS(Table1[[#This Row],[Patient Waittime]]&lt;=15,"0-15",Table1[[#This Row],[Patient Waittime]]&lt;=30,"16-30",Table1[[#This Row],[Patient Waittime]]&lt;=45,"31-45",Table1[[#This Row],[Patient Waittime]]&lt;=60,"46-60",TRUE,"60+")</f>
        <v>16-30</v>
      </c>
      <c r="Q1023">
        <f>--(Table1[[#This Row],[Patient Waittime]]&lt;=30)</f>
        <v>1</v>
      </c>
      <c r="R1023">
        <f>--Table1[[#This Row],[Patient Admission Flag]]</f>
        <v>0</v>
      </c>
      <c r="S1023">
        <f>--AND(Table1[[#This Row],[WithinTarget]]=1,Table1[[#This Row],[Patient Satisfaction Score]]&gt;=7)</f>
        <v>0</v>
      </c>
      <c r="T1023" t="str">
        <f>IF(LEFT(Table1[[#This Row],[Patient Gender]],1)="F","Female","Male")</f>
        <v>Female</v>
      </c>
    </row>
    <row r="1024" spans="1:20" x14ac:dyDescent="0.3">
      <c r="A1024" t="s">
        <v>1128</v>
      </c>
      <c r="B1024" s="1">
        <v>45244</v>
      </c>
      <c r="C1024" t="s">
        <v>13</v>
      </c>
      <c r="D1024">
        <v>74</v>
      </c>
      <c r="E1024" t="s">
        <v>14</v>
      </c>
      <c r="F1024" t="s">
        <v>15</v>
      </c>
      <c r="G1024" t="b">
        <v>0</v>
      </c>
      <c r="I1024">
        <v>33</v>
      </c>
      <c r="J1024" t="b">
        <v>0</v>
      </c>
      <c r="K1024">
        <f>YEAR(Table1[[#This Row],[Patient Admission Date]])</f>
        <v>2023</v>
      </c>
      <c r="L1024" t="str">
        <f>TEXT(Table1[[#This Row],[Patient Admission Date]],"mmm")</f>
        <v>Nov</v>
      </c>
      <c r="M1024" t="str">
        <f>TEXT(Table1[[#This Row],[Patient Admission Date]],"ddd")</f>
        <v>Tue</v>
      </c>
      <c r="N1024" t="str">
        <f>TEXT(INT(HOUR(Table1[[#This Row],[Patient Admission Date]])/3)*3,"00")&amp;"-"&amp;TEXT(INT(HOUR(Table1[[#This Row],[Patient Admission Date]])/3)*3+3,"00")</f>
        <v>00-03</v>
      </c>
      <c r="O1024" t="str" cm="1">
        <f t="array" ref="O1024">_xlfn.IFS(Table1[[#This Row],[Patient Age]]&lt;=14,"0-14",Table1[[#This Row],[Patient Age]]&lt;=29,"15-29",Table1[[#This Row],[Patient Age]]&lt;=44,"30-44",Table1[[#This Row],[Patient Age]]&lt;=59,"45-59",Table1[[#This Row],[Patient Age]]&lt;=74,"60-74",TRUE,"75+")</f>
        <v>60-74</v>
      </c>
      <c r="P1024" t="str" cm="1">
        <f t="array" ref="P1024">_xlfn.IFS(Table1[[#This Row],[Patient Waittime]]&lt;=15,"0-15",Table1[[#This Row],[Patient Waittime]]&lt;=30,"16-30",Table1[[#This Row],[Patient Waittime]]&lt;=45,"31-45",Table1[[#This Row],[Patient Waittime]]&lt;=60,"46-60",TRUE,"60+")</f>
        <v>31-45</v>
      </c>
      <c r="Q1024">
        <f>--(Table1[[#This Row],[Patient Waittime]]&lt;=30)</f>
        <v>0</v>
      </c>
      <c r="R1024">
        <f>--Table1[[#This Row],[Patient Admission Flag]]</f>
        <v>0</v>
      </c>
      <c r="S1024">
        <f>--AND(Table1[[#This Row],[WithinTarget]]=1,Table1[[#This Row],[Patient Satisfaction Score]]&gt;=7)</f>
        <v>0</v>
      </c>
      <c r="T1024" t="str">
        <f>IF(LEFT(Table1[[#This Row],[Patient Gender]],1)="F","Female","Male")</f>
        <v>Female</v>
      </c>
    </row>
    <row r="1025" spans="1:20" x14ac:dyDescent="0.3">
      <c r="A1025" t="s">
        <v>1129</v>
      </c>
      <c r="B1025" s="1">
        <v>45256.695833333331</v>
      </c>
      <c r="C1025" t="s">
        <v>13</v>
      </c>
      <c r="D1025">
        <v>70</v>
      </c>
      <c r="E1025" t="s">
        <v>14</v>
      </c>
      <c r="F1025" t="s">
        <v>15</v>
      </c>
      <c r="G1025" t="b">
        <v>0</v>
      </c>
      <c r="I1025">
        <v>60</v>
      </c>
      <c r="J1025" t="b">
        <v>0</v>
      </c>
      <c r="K1025">
        <f>YEAR(Table1[[#This Row],[Patient Admission Date]])</f>
        <v>2023</v>
      </c>
      <c r="L1025" t="str">
        <f>TEXT(Table1[[#This Row],[Patient Admission Date]],"mmm")</f>
        <v>Nov</v>
      </c>
      <c r="M1025" t="str">
        <f>TEXT(Table1[[#This Row],[Patient Admission Date]],"ddd")</f>
        <v>Sun</v>
      </c>
      <c r="N1025" t="str">
        <f>TEXT(INT(HOUR(Table1[[#This Row],[Patient Admission Date]])/3)*3,"00")&amp;"-"&amp;TEXT(INT(HOUR(Table1[[#This Row],[Patient Admission Date]])/3)*3+3,"00")</f>
        <v>15-18</v>
      </c>
      <c r="O1025" t="str" cm="1">
        <f t="array" ref="O1025">_xlfn.IFS(Table1[[#This Row],[Patient Age]]&lt;=14,"0-14",Table1[[#This Row],[Patient Age]]&lt;=29,"15-29",Table1[[#This Row],[Patient Age]]&lt;=44,"30-44",Table1[[#This Row],[Patient Age]]&lt;=59,"45-59",Table1[[#This Row],[Patient Age]]&lt;=74,"60-74",TRUE,"75+")</f>
        <v>60-74</v>
      </c>
      <c r="P1025" t="str" cm="1">
        <f t="array" ref="P1025">_xlfn.IFS(Table1[[#This Row],[Patient Waittime]]&lt;=15,"0-15",Table1[[#This Row],[Patient Waittime]]&lt;=30,"16-30",Table1[[#This Row],[Patient Waittime]]&lt;=45,"31-45",Table1[[#This Row],[Patient Waittime]]&lt;=60,"46-60",TRUE,"60+")</f>
        <v>46-60</v>
      </c>
      <c r="Q1025">
        <f>--(Table1[[#This Row],[Patient Waittime]]&lt;=30)</f>
        <v>0</v>
      </c>
      <c r="R1025">
        <f>--Table1[[#This Row],[Patient Admission Flag]]</f>
        <v>0</v>
      </c>
      <c r="S1025">
        <f>--AND(Table1[[#This Row],[WithinTarget]]=1,Table1[[#This Row],[Patient Satisfaction Score]]&gt;=7)</f>
        <v>0</v>
      </c>
      <c r="T1025" t="str">
        <f>IF(LEFT(Table1[[#This Row],[Patient Gender]],1)="F","Female","Male")</f>
        <v>Female</v>
      </c>
    </row>
    <row r="1026" spans="1:20" x14ac:dyDescent="0.3">
      <c r="A1026" t="s">
        <v>1130</v>
      </c>
      <c r="B1026" s="1">
        <v>45518.831944444442</v>
      </c>
      <c r="C1026" t="s">
        <v>13</v>
      </c>
      <c r="D1026">
        <v>1</v>
      </c>
      <c r="E1026" t="s">
        <v>14</v>
      </c>
      <c r="F1026" t="s">
        <v>15</v>
      </c>
      <c r="G1026" t="b">
        <v>0</v>
      </c>
      <c r="I1026">
        <v>35</v>
      </c>
      <c r="J1026" t="b">
        <v>0</v>
      </c>
      <c r="K1026">
        <f>YEAR(Table1[[#This Row],[Patient Admission Date]])</f>
        <v>2024</v>
      </c>
      <c r="L1026" t="str">
        <f>TEXT(Table1[[#This Row],[Patient Admission Date]],"mmm")</f>
        <v>Aug</v>
      </c>
      <c r="M1026" t="str">
        <f>TEXT(Table1[[#This Row],[Patient Admission Date]],"ddd")</f>
        <v>Wed</v>
      </c>
      <c r="N1026" t="str">
        <f>TEXT(INT(HOUR(Table1[[#This Row],[Patient Admission Date]])/3)*3,"00")&amp;"-"&amp;TEXT(INT(HOUR(Table1[[#This Row],[Patient Admission Date]])/3)*3+3,"00")</f>
        <v>18-21</v>
      </c>
      <c r="O1026" t="str" cm="1">
        <f t="array" ref="O1026">_xlfn.IFS(Table1[[#This Row],[Patient Age]]&lt;=14,"0-14",Table1[[#This Row],[Patient Age]]&lt;=29,"15-29",Table1[[#This Row],[Patient Age]]&lt;=44,"30-44",Table1[[#This Row],[Patient Age]]&lt;=59,"45-59",Table1[[#This Row],[Patient Age]]&lt;=74,"60-74",TRUE,"75+")</f>
        <v>0-14</v>
      </c>
      <c r="P1026" t="str" cm="1">
        <f t="array" ref="P1026">_xlfn.IFS(Table1[[#This Row],[Patient Waittime]]&lt;=15,"0-15",Table1[[#This Row],[Patient Waittime]]&lt;=30,"16-30",Table1[[#This Row],[Patient Waittime]]&lt;=45,"31-45",Table1[[#This Row],[Patient Waittime]]&lt;=60,"46-60",TRUE,"60+")</f>
        <v>31-45</v>
      </c>
      <c r="Q1026">
        <f>--(Table1[[#This Row],[Patient Waittime]]&lt;=30)</f>
        <v>0</v>
      </c>
      <c r="R1026">
        <f>--Table1[[#This Row],[Patient Admission Flag]]</f>
        <v>0</v>
      </c>
      <c r="S1026">
        <f>--AND(Table1[[#This Row],[WithinTarget]]=1,Table1[[#This Row],[Patient Satisfaction Score]]&gt;=7)</f>
        <v>0</v>
      </c>
      <c r="T1026" t="str">
        <f>IF(LEFT(Table1[[#This Row],[Patient Gender]],1)="F","Female","Male")</f>
        <v>Female</v>
      </c>
    </row>
    <row r="1027" spans="1:20" x14ac:dyDescent="0.3">
      <c r="A1027" t="s">
        <v>1131</v>
      </c>
      <c r="B1027" s="1">
        <v>45428.92291666667</v>
      </c>
      <c r="C1027" t="s">
        <v>13</v>
      </c>
      <c r="D1027">
        <v>32</v>
      </c>
      <c r="E1027" t="s">
        <v>14</v>
      </c>
      <c r="F1027" t="s">
        <v>15</v>
      </c>
      <c r="G1027" t="b">
        <v>0</v>
      </c>
      <c r="I1027">
        <v>42</v>
      </c>
      <c r="J1027" t="b">
        <v>0</v>
      </c>
      <c r="K1027">
        <f>YEAR(Table1[[#This Row],[Patient Admission Date]])</f>
        <v>2024</v>
      </c>
      <c r="L1027" t="str">
        <f>TEXT(Table1[[#This Row],[Patient Admission Date]],"mmm")</f>
        <v>May</v>
      </c>
      <c r="M1027" t="str">
        <f>TEXT(Table1[[#This Row],[Patient Admission Date]],"ddd")</f>
        <v>Thu</v>
      </c>
      <c r="N1027" t="str">
        <f>TEXT(INT(HOUR(Table1[[#This Row],[Patient Admission Date]])/3)*3,"00")&amp;"-"&amp;TEXT(INT(HOUR(Table1[[#This Row],[Patient Admission Date]])/3)*3+3,"00")</f>
        <v>21-24</v>
      </c>
      <c r="O1027" t="str" cm="1">
        <f t="array" ref="O1027">_xlfn.IFS(Table1[[#This Row],[Patient Age]]&lt;=14,"0-14",Table1[[#This Row],[Patient Age]]&lt;=29,"15-29",Table1[[#This Row],[Patient Age]]&lt;=44,"30-44",Table1[[#This Row],[Patient Age]]&lt;=59,"45-59",Table1[[#This Row],[Patient Age]]&lt;=74,"60-74",TRUE,"75+")</f>
        <v>30-44</v>
      </c>
      <c r="P1027" t="str" cm="1">
        <f t="array" ref="P1027">_xlfn.IFS(Table1[[#This Row],[Patient Waittime]]&lt;=15,"0-15",Table1[[#This Row],[Patient Waittime]]&lt;=30,"16-30",Table1[[#This Row],[Patient Waittime]]&lt;=45,"31-45",Table1[[#This Row],[Patient Waittime]]&lt;=60,"46-60",TRUE,"60+")</f>
        <v>31-45</v>
      </c>
      <c r="Q1027">
        <f>--(Table1[[#This Row],[Patient Waittime]]&lt;=30)</f>
        <v>0</v>
      </c>
      <c r="R1027">
        <f>--Table1[[#This Row],[Patient Admission Flag]]</f>
        <v>0</v>
      </c>
      <c r="S1027">
        <f>--AND(Table1[[#This Row],[WithinTarget]]=1,Table1[[#This Row],[Patient Satisfaction Score]]&gt;=7)</f>
        <v>0</v>
      </c>
      <c r="T1027" t="str">
        <f>IF(LEFT(Table1[[#This Row],[Patient Gender]],1)="F","Female","Male")</f>
        <v>Female</v>
      </c>
    </row>
    <row r="1028" spans="1:20" x14ac:dyDescent="0.3">
      <c r="A1028" t="s">
        <v>1132</v>
      </c>
      <c r="B1028" s="1">
        <v>45365.844444444447</v>
      </c>
      <c r="C1028" t="s">
        <v>13</v>
      </c>
      <c r="D1028">
        <v>30</v>
      </c>
      <c r="E1028" t="s">
        <v>14</v>
      </c>
      <c r="F1028" t="s">
        <v>15</v>
      </c>
      <c r="G1028" t="b">
        <v>0</v>
      </c>
      <c r="I1028">
        <v>11</v>
      </c>
      <c r="J1028" t="b">
        <v>0</v>
      </c>
      <c r="K1028">
        <f>YEAR(Table1[[#This Row],[Patient Admission Date]])</f>
        <v>2024</v>
      </c>
      <c r="L1028" t="str">
        <f>TEXT(Table1[[#This Row],[Patient Admission Date]],"mmm")</f>
        <v>Mar</v>
      </c>
      <c r="M1028" t="str">
        <f>TEXT(Table1[[#This Row],[Patient Admission Date]],"ddd")</f>
        <v>Thu</v>
      </c>
      <c r="N1028" t="str">
        <f>TEXT(INT(HOUR(Table1[[#This Row],[Patient Admission Date]])/3)*3,"00")&amp;"-"&amp;TEXT(INT(HOUR(Table1[[#This Row],[Patient Admission Date]])/3)*3+3,"00")</f>
        <v>18-21</v>
      </c>
      <c r="O1028" t="str" cm="1">
        <f t="array" ref="O1028">_xlfn.IFS(Table1[[#This Row],[Patient Age]]&lt;=14,"0-14",Table1[[#This Row],[Patient Age]]&lt;=29,"15-29",Table1[[#This Row],[Patient Age]]&lt;=44,"30-44",Table1[[#This Row],[Patient Age]]&lt;=59,"45-59",Table1[[#This Row],[Patient Age]]&lt;=74,"60-74",TRUE,"75+")</f>
        <v>30-44</v>
      </c>
      <c r="P1028" t="str" cm="1">
        <f t="array" ref="P1028">_xlfn.IFS(Table1[[#This Row],[Patient Waittime]]&lt;=15,"0-15",Table1[[#This Row],[Patient Waittime]]&lt;=30,"16-30",Table1[[#This Row],[Patient Waittime]]&lt;=45,"31-45",Table1[[#This Row],[Patient Waittime]]&lt;=60,"46-60",TRUE,"60+")</f>
        <v>0-15</v>
      </c>
      <c r="Q1028">
        <f>--(Table1[[#This Row],[Patient Waittime]]&lt;=30)</f>
        <v>1</v>
      </c>
      <c r="R1028">
        <f>--Table1[[#This Row],[Patient Admission Flag]]</f>
        <v>0</v>
      </c>
      <c r="S1028">
        <f>--AND(Table1[[#This Row],[WithinTarget]]=1,Table1[[#This Row],[Patient Satisfaction Score]]&gt;=7)</f>
        <v>0</v>
      </c>
      <c r="T1028" t="str">
        <f>IF(LEFT(Table1[[#This Row],[Patient Gender]],1)="F","Female","Male")</f>
        <v>Female</v>
      </c>
    </row>
    <row r="1029" spans="1:20" x14ac:dyDescent="0.3">
      <c r="A1029" t="s">
        <v>1133</v>
      </c>
      <c r="B1029" s="1">
        <v>45459.224305555559</v>
      </c>
      <c r="C1029" t="s">
        <v>13</v>
      </c>
      <c r="D1029">
        <v>60</v>
      </c>
      <c r="E1029" t="s">
        <v>14</v>
      </c>
      <c r="F1029" t="s">
        <v>15</v>
      </c>
      <c r="G1029" t="b">
        <v>0</v>
      </c>
      <c r="I1029">
        <v>12</v>
      </c>
      <c r="J1029" t="b">
        <v>0</v>
      </c>
      <c r="K1029">
        <f>YEAR(Table1[[#This Row],[Patient Admission Date]])</f>
        <v>2024</v>
      </c>
      <c r="L1029" t="str">
        <f>TEXT(Table1[[#This Row],[Patient Admission Date]],"mmm")</f>
        <v>Jun</v>
      </c>
      <c r="M1029" t="str">
        <f>TEXT(Table1[[#This Row],[Patient Admission Date]],"ddd")</f>
        <v>Sun</v>
      </c>
      <c r="N1029" t="str">
        <f>TEXT(INT(HOUR(Table1[[#This Row],[Patient Admission Date]])/3)*3,"00")&amp;"-"&amp;TEXT(INT(HOUR(Table1[[#This Row],[Patient Admission Date]])/3)*3+3,"00")</f>
        <v>03-06</v>
      </c>
      <c r="O1029" t="str" cm="1">
        <f t="array" ref="O1029">_xlfn.IFS(Table1[[#This Row],[Patient Age]]&lt;=14,"0-14",Table1[[#This Row],[Patient Age]]&lt;=29,"15-29",Table1[[#This Row],[Patient Age]]&lt;=44,"30-44",Table1[[#This Row],[Patient Age]]&lt;=59,"45-59",Table1[[#This Row],[Patient Age]]&lt;=74,"60-74",TRUE,"75+")</f>
        <v>60-74</v>
      </c>
      <c r="P1029" t="str" cm="1">
        <f t="array" ref="P1029">_xlfn.IFS(Table1[[#This Row],[Patient Waittime]]&lt;=15,"0-15",Table1[[#This Row],[Patient Waittime]]&lt;=30,"16-30",Table1[[#This Row],[Patient Waittime]]&lt;=45,"31-45",Table1[[#This Row],[Patient Waittime]]&lt;=60,"46-60",TRUE,"60+")</f>
        <v>0-15</v>
      </c>
      <c r="Q1029">
        <f>--(Table1[[#This Row],[Patient Waittime]]&lt;=30)</f>
        <v>1</v>
      </c>
      <c r="R1029">
        <f>--Table1[[#This Row],[Patient Admission Flag]]</f>
        <v>0</v>
      </c>
      <c r="S1029">
        <f>--AND(Table1[[#This Row],[WithinTarget]]=1,Table1[[#This Row],[Patient Satisfaction Score]]&gt;=7)</f>
        <v>0</v>
      </c>
      <c r="T1029" t="str">
        <f>IF(LEFT(Table1[[#This Row],[Patient Gender]],1)="F","Female","Male")</f>
        <v>Female</v>
      </c>
    </row>
    <row r="1030" spans="1:20" x14ac:dyDescent="0.3">
      <c r="A1030" t="s">
        <v>1134</v>
      </c>
      <c r="B1030" s="1">
        <v>45159.679166666669</v>
      </c>
      <c r="C1030" t="s">
        <v>13</v>
      </c>
      <c r="D1030">
        <v>48</v>
      </c>
      <c r="E1030" t="s">
        <v>14</v>
      </c>
      <c r="F1030" t="s">
        <v>15</v>
      </c>
      <c r="G1030" t="b">
        <v>0</v>
      </c>
      <c r="I1030">
        <v>14</v>
      </c>
      <c r="J1030" t="b">
        <v>0</v>
      </c>
      <c r="K1030">
        <f>YEAR(Table1[[#This Row],[Patient Admission Date]])</f>
        <v>2023</v>
      </c>
      <c r="L1030" t="str">
        <f>TEXT(Table1[[#This Row],[Patient Admission Date]],"mmm")</f>
        <v>Aug</v>
      </c>
      <c r="M1030" t="str">
        <f>TEXT(Table1[[#This Row],[Patient Admission Date]],"ddd")</f>
        <v>Mon</v>
      </c>
      <c r="N1030" t="str">
        <f>TEXT(INT(HOUR(Table1[[#This Row],[Patient Admission Date]])/3)*3,"00")&amp;"-"&amp;TEXT(INT(HOUR(Table1[[#This Row],[Patient Admission Date]])/3)*3+3,"00")</f>
        <v>15-18</v>
      </c>
      <c r="O1030" t="str" cm="1">
        <f t="array" ref="O1030">_xlfn.IFS(Table1[[#This Row],[Patient Age]]&lt;=14,"0-14",Table1[[#This Row],[Patient Age]]&lt;=29,"15-29",Table1[[#This Row],[Patient Age]]&lt;=44,"30-44",Table1[[#This Row],[Patient Age]]&lt;=59,"45-59",Table1[[#This Row],[Patient Age]]&lt;=74,"60-74",TRUE,"75+")</f>
        <v>45-59</v>
      </c>
      <c r="P1030" t="str" cm="1">
        <f t="array" ref="P1030">_xlfn.IFS(Table1[[#This Row],[Patient Waittime]]&lt;=15,"0-15",Table1[[#This Row],[Patient Waittime]]&lt;=30,"16-30",Table1[[#This Row],[Patient Waittime]]&lt;=45,"31-45",Table1[[#This Row],[Patient Waittime]]&lt;=60,"46-60",TRUE,"60+")</f>
        <v>0-15</v>
      </c>
      <c r="Q1030">
        <f>--(Table1[[#This Row],[Patient Waittime]]&lt;=30)</f>
        <v>1</v>
      </c>
      <c r="R1030">
        <f>--Table1[[#This Row],[Patient Admission Flag]]</f>
        <v>0</v>
      </c>
      <c r="S1030">
        <f>--AND(Table1[[#This Row],[WithinTarget]]=1,Table1[[#This Row],[Patient Satisfaction Score]]&gt;=7)</f>
        <v>0</v>
      </c>
      <c r="T1030" t="str">
        <f>IF(LEFT(Table1[[#This Row],[Patient Gender]],1)="F","Female","Male")</f>
        <v>Female</v>
      </c>
    </row>
    <row r="1031" spans="1:20" x14ac:dyDescent="0.3">
      <c r="A1031" t="s">
        <v>1135</v>
      </c>
      <c r="B1031" s="1">
        <v>45421.033333333333</v>
      </c>
      <c r="C1031" t="s">
        <v>13</v>
      </c>
      <c r="D1031">
        <v>8</v>
      </c>
      <c r="E1031" t="s">
        <v>14</v>
      </c>
      <c r="F1031" t="s">
        <v>15</v>
      </c>
      <c r="G1031" t="b">
        <v>0</v>
      </c>
      <c r="I1031">
        <v>33</v>
      </c>
      <c r="J1031" t="b">
        <v>0</v>
      </c>
      <c r="K1031">
        <f>YEAR(Table1[[#This Row],[Patient Admission Date]])</f>
        <v>2024</v>
      </c>
      <c r="L1031" t="str">
        <f>TEXT(Table1[[#This Row],[Patient Admission Date]],"mmm")</f>
        <v>May</v>
      </c>
      <c r="M1031" t="str">
        <f>TEXT(Table1[[#This Row],[Patient Admission Date]],"ddd")</f>
        <v>Thu</v>
      </c>
      <c r="N1031" t="str">
        <f>TEXT(INT(HOUR(Table1[[#This Row],[Patient Admission Date]])/3)*3,"00")&amp;"-"&amp;TEXT(INT(HOUR(Table1[[#This Row],[Patient Admission Date]])/3)*3+3,"00")</f>
        <v>00-03</v>
      </c>
      <c r="O1031" t="str" cm="1">
        <f t="array" ref="O1031">_xlfn.IFS(Table1[[#This Row],[Patient Age]]&lt;=14,"0-14",Table1[[#This Row],[Patient Age]]&lt;=29,"15-29",Table1[[#This Row],[Patient Age]]&lt;=44,"30-44",Table1[[#This Row],[Patient Age]]&lt;=59,"45-59",Table1[[#This Row],[Patient Age]]&lt;=74,"60-74",TRUE,"75+")</f>
        <v>0-14</v>
      </c>
      <c r="P1031" t="str" cm="1">
        <f t="array" ref="P1031">_xlfn.IFS(Table1[[#This Row],[Patient Waittime]]&lt;=15,"0-15",Table1[[#This Row],[Patient Waittime]]&lt;=30,"16-30",Table1[[#This Row],[Patient Waittime]]&lt;=45,"31-45",Table1[[#This Row],[Patient Waittime]]&lt;=60,"46-60",TRUE,"60+")</f>
        <v>31-45</v>
      </c>
      <c r="Q1031">
        <f>--(Table1[[#This Row],[Patient Waittime]]&lt;=30)</f>
        <v>0</v>
      </c>
      <c r="R1031">
        <f>--Table1[[#This Row],[Patient Admission Flag]]</f>
        <v>0</v>
      </c>
      <c r="S1031">
        <f>--AND(Table1[[#This Row],[WithinTarget]]=1,Table1[[#This Row],[Patient Satisfaction Score]]&gt;=7)</f>
        <v>0</v>
      </c>
      <c r="T1031" t="str">
        <f>IF(LEFT(Table1[[#This Row],[Patient Gender]],1)="F","Female","Male")</f>
        <v>Female</v>
      </c>
    </row>
    <row r="1032" spans="1:20" x14ac:dyDescent="0.3">
      <c r="A1032" t="s">
        <v>1136</v>
      </c>
      <c r="B1032" s="1">
        <v>45307.246527777781</v>
      </c>
      <c r="C1032" t="s">
        <v>13</v>
      </c>
      <c r="D1032">
        <v>1</v>
      </c>
      <c r="E1032" t="s">
        <v>14</v>
      </c>
      <c r="F1032" t="s">
        <v>15</v>
      </c>
      <c r="G1032" t="b">
        <v>0</v>
      </c>
      <c r="I1032">
        <v>47</v>
      </c>
      <c r="J1032" t="b">
        <v>0</v>
      </c>
      <c r="K1032">
        <f>YEAR(Table1[[#This Row],[Patient Admission Date]])</f>
        <v>2024</v>
      </c>
      <c r="L1032" t="str">
        <f>TEXT(Table1[[#This Row],[Patient Admission Date]],"mmm")</f>
        <v>Jan</v>
      </c>
      <c r="M1032" t="str">
        <f>TEXT(Table1[[#This Row],[Patient Admission Date]],"ddd")</f>
        <v>Tue</v>
      </c>
      <c r="N1032" t="str">
        <f>TEXT(INT(HOUR(Table1[[#This Row],[Patient Admission Date]])/3)*3,"00")&amp;"-"&amp;TEXT(INT(HOUR(Table1[[#This Row],[Patient Admission Date]])/3)*3+3,"00")</f>
        <v>03-06</v>
      </c>
      <c r="O1032" t="str" cm="1">
        <f t="array" ref="O1032">_xlfn.IFS(Table1[[#This Row],[Patient Age]]&lt;=14,"0-14",Table1[[#This Row],[Patient Age]]&lt;=29,"15-29",Table1[[#This Row],[Patient Age]]&lt;=44,"30-44",Table1[[#This Row],[Patient Age]]&lt;=59,"45-59",Table1[[#This Row],[Patient Age]]&lt;=74,"60-74",TRUE,"75+")</f>
        <v>0-14</v>
      </c>
      <c r="P1032" t="str" cm="1">
        <f t="array" ref="P1032">_xlfn.IFS(Table1[[#This Row],[Patient Waittime]]&lt;=15,"0-15",Table1[[#This Row],[Patient Waittime]]&lt;=30,"16-30",Table1[[#This Row],[Patient Waittime]]&lt;=45,"31-45",Table1[[#This Row],[Patient Waittime]]&lt;=60,"46-60",TRUE,"60+")</f>
        <v>46-60</v>
      </c>
      <c r="Q1032">
        <f>--(Table1[[#This Row],[Patient Waittime]]&lt;=30)</f>
        <v>0</v>
      </c>
      <c r="R1032">
        <f>--Table1[[#This Row],[Patient Admission Flag]]</f>
        <v>0</v>
      </c>
      <c r="S1032">
        <f>--AND(Table1[[#This Row],[WithinTarget]]=1,Table1[[#This Row],[Patient Satisfaction Score]]&gt;=7)</f>
        <v>0</v>
      </c>
      <c r="T1032" t="str">
        <f>IF(LEFT(Table1[[#This Row],[Patient Gender]],1)="F","Female","Male")</f>
        <v>Female</v>
      </c>
    </row>
    <row r="1033" spans="1:20" x14ac:dyDescent="0.3">
      <c r="A1033" t="s">
        <v>1137</v>
      </c>
      <c r="B1033" s="1">
        <v>45278.492361111108</v>
      </c>
      <c r="C1033" t="s">
        <v>13</v>
      </c>
      <c r="D1033">
        <v>62</v>
      </c>
      <c r="E1033" t="s">
        <v>14</v>
      </c>
      <c r="F1033" t="s">
        <v>15</v>
      </c>
      <c r="G1033" t="b">
        <v>0</v>
      </c>
      <c r="I1033">
        <v>12</v>
      </c>
      <c r="J1033" t="b">
        <v>0</v>
      </c>
      <c r="K1033">
        <f>YEAR(Table1[[#This Row],[Patient Admission Date]])</f>
        <v>2023</v>
      </c>
      <c r="L1033" t="str">
        <f>TEXT(Table1[[#This Row],[Patient Admission Date]],"mmm")</f>
        <v>Dec</v>
      </c>
      <c r="M1033" t="str">
        <f>TEXT(Table1[[#This Row],[Patient Admission Date]],"ddd")</f>
        <v>Mon</v>
      </c>
      <c r="N1033" t="str">
        <f>TEXT(INT(HOUR(Table1[[#This Row],[Patient Admission Date]])/3)*3,"00")&amp;"-"&amp;TEXT(INT(HOUR(Table1[[#This Row],[Patient Admission Date]])/3)*3+3,"00")</f>
        <v>09-12</v>
      </c>
      <c r="O1033" t="str" cm="1">
        <f t="array" ref="O1033">_xlfn.IFS(Table1[[#This Row],[Patient Age]]&lt;=14,"0-14",Table1[[#This Row],[Patient Age]]&lt;=29,"15-29",Table1[[#This Row],[Patient Age]]&lt;=44,"30-44",Table1[[#This Row],[Patient Age]]&lt;=59,"45-59",Table1[[#This Row],[Patient Age]]&lt;=74,"60-74",TRUE,"75+")</f>
        <v>60-74</v>
      </c>
      <c r="P1033" t="str" cm="1">
        <f t="array" ref="P1033">_xlfn.IFS(Table1[[#This Row],[Patient Waittime]]&lt;=15,"0-15",Table1[[#This Row],[Patient Waittime]]&lt;=30,"16-30",Table1[[#This Row],[Patient Waittime]]&lt;=45,"31-45",Table1[[#This Row],[Patient Waittime]]&lt;=60,"46-60",TRUE,"60+")</f>
        <v>0-15</v>
      </c>
      <c r="Q1033">
        <f>--(Table1[[#This Row],[Patient Waittime]]&lt;=30)</f>
        <v>1</v>
      </c>
      <c r="R1033">
        <f>--Table1[[#This Row],[Patient Admission Flag]]</f>
        <v>0</v>
      </c>
      <c r="S1033">
        <f>--AND(Table1[[#This Row],[WithinTarget]]=1,Table1[[#This Row],[Patient Satisfaction Score]]&gt;=7)</f>
        <v>0</v>
      </c>
      <c r="T1033" t="str">
        <f>IF(LEFT(Table1[[#This Row],[Patient Gender]],1)="F","Female","Male")</f>
        <v>Female</v>
      </c>
    </row>
    <row r="1034" spans="1:20" x14ac:dyDescent="0.3">
      <c r="A1034" t="s">
        <v>1138</v>
      </c>
      <c r="B1034" s="1">
        <v>45036.769444444442</v>
      </c>
      <c r="C1034" t="s">
        <v>13</v>
      </c>
      <c r="D1034">
        <v>23</v>
      </c>
      <c r="E1034" t="s">
        <v>14</v>
      </c>
      <c r="F1034" t="s">
        <v>15</v>
      </c>
      <c r="G1034" t="b">
        <v>0</v>
      </c>
      <c r="I1034">
        <v>19</v>
      </c>
      <c r="J1034" t="b">
        <v>0</v>
      </c>
      <c r="K1034">
        <f>YEAR(Table1[[#This Row],[Patient Admission Date]])</f>
        <v>2023</v>
      </c>
      <c r="L1034" t="str">
        <f>TEXT(Table1[[#This Row],[Patient Admission Date]],"mmm")</f>
        <v>Apr</v>
      </c>
      <c r="M1034" t="str">
        <f>TEXT(Table1[[#This Row],[Patient Admission Date]],"ddd")</f>
        <v>Thu</v>
      </c>
      <c r="N1034" t="str">
        <f>TEXT(INT(HOUR(Table1[[#This Row],[Patient Admission Date]])/3)*3,"00")&amp;"-"&amp;TEXT(INT(HOUR(Table1[[#This Row],[Patient Admission Date]])/3)*3+3,"00")</f>
        <v>18-21</v>
      </c>
      <c r="O1034" t="str" cm="1">
        <f t="array" ref="O1034">_xlfn.IFS(Table1[[#This Row],[Patient Age]]&lt;=14,"0-14",Table1[[#This Row],[Patient Age]]&lt;=29,"15-29",Table1[[#This Row],[Patient Age]]&lt;=44,"30-44",Table1[[#This Row],[Patient Age]]&lt;=59,"45-59",Table1[[#This Row],[Patient Age]]&lt;=74,"60-74",TRUE,"75+")</f>
        <v>15-29</v>
      </c>
      <c r="P1034" t="str" cm="1">
        <f t="array" ref="P1034">_xlfn.IFS(Table1[[#This Row],[Patient Waittime]]&lt;=15,"0-15",Table1[[#This Row],[Patient Waittime]]&lt;=30,"16-30",Table1[[#This Row],[Patient Waittime]]&lt;=45,"31-45",Table1[[#This Row],[Patient Waittime]]&lt;=60,"46-60",TRUE,"60+")</f>
        <v>16-30</v>
      </c>
      <c r="Q1034">
        <f>--(Table1[[#This Row],[Patient Waittime]]&lt;=30)</f>
        <v>1</v>
      </c>
      <c r="R1034">
        <f>--Table1[[#This Row],[Patient Admission Flag]]</f>
        <v>0</v>
      </c>
      <c r="S1034">
        <f>--AND(Table1[[#This Row],[WithinTarget]]=1,Table1[[#This Row],[Patient Satisfaction Score]]&gt;=7)</f>
        <v>0</v>
      </c>
      <c r="T1034" t="str">
        <f>IF(LEFT(Table1[[#This Row],[Patient Gender]],1)="F","Female","Male")</f>
        <v>Female</v>
      </c>
    </row>
    <row r="1035" spans="1:20" x14ac:dyDescent="0.3">
      <c r="A1035" t="s">
        <v>1139</v>
      </c>
      <c r="B1035" s="1">
        <v>45033.732638888891</v>
      </c>
      <c r="C1035" t="s">
        <v>13</v>
      </c>
      <c r="D1035">
        <v>16</v>
      </c>
      <c r="E1035" t="s">
        <v>14</v>
      </c>
      <c r="F1035" t="s">
        <v>15</v>
      </c>
      <c r="G1035" t="b">
        <v>0</v>
      </c>
      <c r="I1035">
        <v>25</v>
      </c>
      <c r="J1035" t="b">
        <v>0</v>
      </c>
      <c r="K1035">
        <f>YEAR(Table1[[#This Row],[Patient Admission Date]])</f>
        <v>2023</v>
      </c>
      <c r="L1035" t="str">
        <f>TEXT(Table1[[#This Row],[Patient Admission Date]],"mmm")</f>
        <v>Apr</v>
      </c>
      <c r="M1035" t="str">
        <f>TEXT(Table1[[#This Row],[Patient Admission Date]],"ddd")</f>
        <v>Mon</v>
      </c>
      <c r="N1035" t="str">
        <f>TEXT(INT(HOUR(Table1[[#This Row],[Patient Admission Date]])/3)*3,"00")&amp;"-"&amp;TEXT(INT(HOUR(Table1[[#This Row],[Patient Admission Date]])/3)*3+3,"00")</f>
        <v>15-18</v>
      </c>
      <c r="O1035" t="str" cm="1">
        <f t="array" ref="O1035">_xlfn.IFS(Table1[[#This Row],[Patient Age]]&lt;=14,"0-14",Table1[[#This Row],[Patient Age]]&lt;=29,"15-29",Table1[[#This Row],[Patient Age]]&lt;=44,"30-44",Table1[[#This Row],[Patient Age]]&lt;=59,"45-59",Table1[[#This Row],[Patient Age]]&lt;=74,"60-74",TRUE,"75+")</f>
        <v>15-29</v>
      </c>
      <c r="P1035" t="str" cm="1">
        <f t="array" ref="P1035">_xlfn.IFS(Table1[[#This Row],[Patient Waittime]]&lt;=15,"0-15",Table1[[#This Row],[Patient Waittime]]&lt;=30,"16-30",Table1[[#This Row],[Patient Waittime]]&lt;=45,"31-45",Table1[[#This Row],[Patient Waittime]]&lt;=60,"46-60",TRUE,"60+")</f>
        <v>16-30</v>
      </c>
      <c r="Q1035">
        <f>--(Table1[[#This Row],[Patient Waittime]]&lt;=30)</f>
        <v>1</v>
      </c>
      <c r="R1035">
        <f>--Table1[[#This Row],[Patient Admission Flag]]</f>
        <v>0</v>
      </c>
      <c r="S1035">
        <f>--AND(Table1[[#This Row],[WithinTarget]]=1,Table1[[#This Row],[Patient Satisfaction Score]]&gt;=7)</f>
        <v>0</v>
      </c>
      <c r="T1035" t="str">
        <f>IF(LEFT(Table1[[#This Row],[Patient Gender]],1)="F","Female","Male")</f>
        <v>Female</v>
      </c>
    </row>
    <row r="1036" spans="1:20" x14ac:dyDescent="0.3">
      <c r="A1036" t="s">
        <v>1140</v>
      </c>
      <c r="B1036" s="1">
        <v>45322.529166666667</v>
      </c>
      <c r="C1036" t="s">
        <v>13</v>
      </c>
      <c r="D1036">
        <v>67</v>
      </c>
      <c r="E1036" t="s">
        <v>14</v>
      </c>
      <c r="F1036" t="s">
        <v>15</v>
      </c>
      <c r="G1036" t="b">
        <v>0</v>
      </c>
      <c r="I1036">
        <v>41</v>
      </c>
      <c r="J1036" t="b">
        <v>0</v>
      </c>
      <c r="K1036">
        <f>YEAR(Table1[[#This Row],[Patient Admission Date]])</f>
        <v>2024</v>
      </c>
      <c r="L1036" t="str">
        <f>TEXT(Table1[[#This Row],[Patient Admission Date]],"mmm")</f>
        <v>Jan</v>
      </c>
      <c r="M1036" t="str">
        <f>TEXT(Table1[[#This Row],[Patient Admission Date]],"ddd")</f>
        <v>Wed</v>
      </c>
      <c r="N1036" t="str">
        <f>TEXT(INT(HOUR(Table1[[#This Row],[Patient Admission Date]])/3)*3,"00")&amp;"-"&amp;TEXT(INT(HOUR(Table1[[#This Row],[Patient Admission Date]])/3)*3+3,"00")</f>
        <v>12-15</v>
      </c>
      <c r="O1036" t="str" cm="1">
        <f t="array" ref="O1036">_xlfn.IFS(Table1[[#This Row],[Patient Age]]&lt;=14,"0-14",Table1[[#This Row],[Patient Age]]&lt;=29,"15-29",Table1[[#This Row],[Patient Age]]&lt;=44,"30-44",Table1[[#This Row],[Patient Age]]&lt;=59,"45-59",Table1[[#This Row],[Patient Age]]&lt;=74,"60-74",TRUE,"75+")</f>
        <v>60-74</v>
      </c>
      <c r="P1036" t="str" cm="1">
        <f t="array" ref="P1036">_xlfn.IFS(Table1[[#This Row],[Patient Waittime]]&lt;=15,"0-15",Table1[[#This Row],[Patient Waittime]]&lt;=30,"16-30",Table1[[#This Row],[Patient Waittime]]&lt;=45,"31-45",Table1[[#This Row],[Patient Waittime]]&lt;=60,"46-60",TRUE,"60+")</f>
        <v>31-45</v>
      </c>
      <c r="Q1036">
        <f>--(Table1[[#This Row],[Patient Waittime]]&lt;=30)</f>
        <v>0</v>
      </c>
      <c r="R1036">
        <f>--Table1[[#This Row],[Patient Admission Flag]]</f>
        <v>0</v>
      </c>
      <c r="S1036">
        <f>--AND(Table1[[#This Row],[WithinTarget]]=1,Table1[[#This Row],[Patient Satisfaction Score]]&gt;=7)</f>
        <v>0</v>
      </c>
      <c r="T1036" t="str">
        <f>IF(LEFT(Table1[[#This Row],[Patient Gender]],1)="F","Female","Male")</f>
        <v>Female</v>
      </c>
    </row>
    <row r="1037" spans="1:20" x14ac:dyDescent="0.3">
      <c r="A1037" t="s">
        <v>1141</v>
      </c>
      <c r="B1037" s="1">
        <v>45472.600694444445</v>
      </c>
      <c r="C1037" t="s">
        <v>13</v>
      </c>
      <c r="D1037">
        <v>13</v>
      </c>
      <c r="E1037" t="s">
        <v>14</v>
      </c>
      <c r="F1037" t="s">
        <v>15</v>
      </c>
      <c r="G1037" t="b">
        <v>0</v>
      </c>
      <c r="I1037">
        <v>33</v>
      </c>
      <c r="J1037" t="b">
        <v>0</v>
      </c>
      <c r="K1037">
        <f>YEAR(Table1[[#This Row],[Patient Admission Date]])</f>
        <v>2024</v>
      </c>
      <c r="L1037" t="str">
        <f>TEXT(Table1[[#This Row],[Patient Admission Date]],"mmm")</f>
        <v>Jun</v>
      </c>
      <c r="M1037" t="str">
        <f>TEXT(Table1[[#This Row],[Patient Admission Date]],"ddd")</f>
        <v>Sat</v>
      </c>
      <c r="N1037" t="str">
        <f>TEXT(INT(HOUR(Table1[[#This Row],[Patient Admission Date]])/3)*3,"00")&amp;"-"&amp;TEXT(INT(HOUR(Table1[[#This Row],[Patient Admission Date]])/3)*3+3,"00")</f>
        <v>12-15</v>
      </c>
      <c r="O1037" t="str" cm="1">
        <f t="array" ref="O1037">_xlfn.IFS(Table1[[#This Row],[Patient Age]]&lt;=14,"0-14",Table1[[#This Row],[Patient Age]]&lt;=29,"15-29",Table1[[#This Row],[Patient Age]]&lt;=44,"30-44",Table1[[#This Row],[Patient Age]]&lt;=59,"45-59",Table1[[#This Row],[Patient Age]]&lt;=74,"60-74",TRUE,"75+")</f>
        <v>0-14</v>
      </c>
      <c r="P1037" t="str" cm="1">
        <f t="array" ref="P1037">_xlfn.IFS(Table1[[#This Row],[Patient Waittime]]&lt;=15,"0-15",Table1[[#This Row],[Patient Waittime]]&lt;=30,"16-30",Table1[[#This Row],[Patient Waittime]]&lt;=45,"31-45",Table1[[#This Row],[Patient Waittime]]&lt;=60,"46-60",TRUE,"60+")</f>
        <v>31-45</v>
      </c>
      <c r="Q1037">
        <f>--(Table1[[#This Row],[Patient Waittime]]&lt;=30)</f>
        <v>0</v>
      </c>
      <c r="R1037">
        <f>--Table1[[#This Row],[Patient Admission Flag]]</f>
        <v>0</v>
      </c>
      <c r="S1037">
        <f>--AND(Table1[[#This Row],[WithinTarget]]=1,Table1[[#This Row],[Patient Satisfaction Score]]&gt;=7)</f>
        <v>0</v>
      </c>
      <c r="T1037" t="str">
        <f>IF(LEFT(Table1[[#This Row],[Patient Gender]],1)="F","Female","Male")</f>
        <v>Female</v>
      </c>
    </row>
    <row r="1038" spans="1:20" x14ac:dyDescent="0.3">
      <c r="A1038" t="s">
        <v>1142</v>
      </c>
      <c r="B1038" s="1">
        <v>45469.378472222219</v>
      </c>
      <c r="C1038" t="s">
        <v>13</v>
      </c>
      <c r="D1038">
        <v>27</v>
      </c>
      <c r="E1038" t="s">
        <v>14</v>
      </c>
      <c r="F1038" t="s">
        <v>15</v>
      </c>
      <c r="G1038" t="b">
        <v>0</v>
      </c>
      <c r="I1038">
        <v>43</v>
      </c>
      <c r="J1038" t="b">
        <v>0</v>
      </c>
      <c r="K1038">
        <f>YEAR(Table1[[#This Row],[Patient Admission Date]])</f>
        <v>2024</v>
      </c>
      <c r="L1038" t="str">
        <f>TEXT(Table1[[#This Row],[Patient Admission Date]],"mmm")</f>
        <v>Jun</v>
      </c>
      <c r="M1038" t="str">
        <f>TEXT(Table1[[#This Row],[Patient Admission Date]],"ddd")</f>
        <v>Wed</v>
      </c>
      <c r="N1038" t="str">
        <f>TEXT(INT(HOUR(Table1[[#This Row],[Patient Admission Date]])/3)*3,"00")&amp;"-"&amp;TEXT(INT(HOUR(Table1[[#This Row],[Patient Admission Date]])/3)*3+3,"00")</f>
        <v>09-12</v>
      </c>
      <c r="O1038" t="str" cm="1">
        <f t="array" ref="O1038">_xlfn.IFS(Table1[[#This Row],[Patient Age]]&lt;=14,"0-14",Table1[[#This Row],[Patient Age]]&lt;=29,"15-29",Table1[[#This Row],[Patient Age]]&lt;=44,"30-44",Table1[[#This Row],[Patient Age]]&lt;=59,"45-59",Table1[[#This Row],[Patient Age]]&lt;=74,"60-74",TRUE,"75+")</f>
        <v>15-29</v>
      </c>
      <c r="P1038" t="str" cm="1">
        <f t="array" ref="P1038">_xlfn.IFS(Table1[[#This Row],[Patient Waittime]]&lt;=15,"0-15",Table1[[#This Row],[Patient Waittime]]&lt;=30,"16-30",Table1[[#This Row],[Patient Waittime]]&lt;=45,"31-45",Table1[[#This Row],[Patient Waittime]]&lt;=60,"46-60",TRUE,"60+")</f>
        <v>31-45</v>
      </c>
      <c r="Q1038">
        <f>--(Table1[[#This Row],[Patient Waittime]]&lt;=30)</f>
        <v>0</v>
      </c>
      <c r="R1038">
        <f>--Table1[[#This Row],[Patient Admission Flag]]</f>
        <v>0</v>
      </c>
      <c r="S1038">
        <f>--AND(Table1[[#This Row],[WithinTarget]]=1,Table1[[#This Row],[Patient Satisfaction Score]]&gt;=7)</f>
        <v>0</v>
      </c>
      <c r="T1038" t="str">
        <f>IF(LEFT(Table1[[#This Row],[Patient Gender]],1)="F","Female","Male")</f>
        <v>Female</v>
      </c>
    </row>
    <row r="1039" spans="1:20" x14ac:dyDescent="0.3">
      <c r="A1039" t="s">
        <v>1143</v>
      </c>
      <c r="B1039" s="1">
        <v>45330.04583333333</v>
      </c>
      <c r="C1039" t="s">
        <v>13</v>
      </c>
      <c r="D1039">
        <v>45</v>
      </c>
      <c r="E1039" t="s">
        <v>14</v>
      </c>
      <c r="F1039" t="s">
        <v>15</v>
      </c>
      <c r="G1039" t="b">
        <v>0</v>
      </c>
      <c r="I1039">
        <v>18</v>
      </c>
      <c r="J1039" t="b">
        <v>0</v>
      </c>
      <c r="K1039">
        <f>YEAR(Table1[[#This Row],[Patient Admission Date]])</f>
        <v>2024</v>
      </c>
      <c r="L1039" t="str">
        <f>TEXT(Table1[[#This Row],[Patient Admission Date]],"mmm")</f>
        <v>Feb</v>
      </c>
      <c r="M1039" t="str">
        <f>TEXT(Table1[[#This Row],[Patient Admission Date]],"ddd")</f>
        <v>Thu</v>
      </c>
      <c r="N1039" t="str">
        <f>TEXT(INT(HOUR(Table1[[#This Row],[Patient Admission Date]])/3)*3,"00")&amp;"-"&amp;TEXT(INT(HOUR(Table1[[#This Row],[Patient Admission Date]])/3)*3+3,"00")</f>
        <v>00-03</v>
      </c>
      <c r="O1039" t="str" cm="1">
        <f t="array" ref="O1039">_xlfn.IFS(Table1[[#This Row],[Patient Age]]&lt;=14,"0-14",Table1[[#This Row],[Patient Age]]&lt;=29,"15-29",Table1[[#This Row],[Patient Age]]&lt;=44,"30-44",Table1[[#This Row],[Patient Age]]&lt;=59,"45-59",Table1[[#This Row],[Patient Age]]&lt;=74,"60-74",TRUE,"75+")</f>
        <v>45-59</v>
      </c>
      <c r="P1039" t="str" cm="1">
        <f t="array" ref="P1039">_xlfn.IFS(Table1[[#This Row],[Patient Waittime]]&lt;=15,"0-15",Table1[[#This Row],[Patient Waittime]]&lt;=30,"16-30",Table1[[#This Row],[Patient Waittime]]&lt;=45,"31-45",Table1[[#This Row],[Patient Waittime]]&lt;=60,"46-60",TRUE,"60+")</f>
        <v>16-30</v>
      </c>
      <c r="Q1039">
        <f>--(Table1[[#This Row],[Patient Waittime]]&lt;=30)</f>
        <v>1</v>
      </c>
      <c r="R1039">
        <f>--Table1[[#This Row],[Patient Admission Flag]]</f>
        <v>0</v>
      </c>
      <c r="S1039">
        <f>--AND(Table1[[#This Row],[WithinTarget]]=1,Table1[[#This Row],[Patient Satisfaction Score]]&gt;=7)</f>
        <v>0</v>
      </c>
      <c r="T1039" t="str">
        <f>IF(LEFT(Table1[[#This Row],[Patient Gender]],1)="F","Female","Male")</f>
        <v>Female</v>
      </c>
    </row>
    <row r="1040" spans="1:20" x14ac:dyDescent="0.3">
      <c r="A1040" t="s">
        <v>1144</v>
      </c>
      <c r="B1040" s="1">
        <v>45217.402083333334</v>
      </c>
      <c r="C1040" t="s">
        <v>13</v>
      </c>
      <c r="D1040">
        <v>60</v>
      </c>
      <c r="E1040" t="s">
        <v>14</v>
      </c>
      <c r="F1040" t="s">
        <v>15</v>
      </c>
      <c r="G1040" t="b">
        <v>0</v>
      </c>
      <c r="I1040">
        <v>29</v>
      </c>
      <c r="J1040" t="b">
        <v>0</v>
      </c>
      <c r="K1040">
        <f>YEAR(Table1[[#This Row],[Patient Admission Date]])</f>
        <v>2023</v>
      </c>
      <c r="L1040" t="str">
        <f>TEXT(Table1[[#This Row],[Patient Admission Date]],"mmm")</f>
        <v>Oct</v>
      </c>
      <c r="M1040" t="str">
        <f>TEXT(Table1[[#This Row],[Patient Admission Date]],"ddd")</f>
        <v>Wed</v>
      </c>
      <c r="N1040" t="str">
        <f>TEXT(INT(HOUR(Table1[[#This Row],[Patient Admission Date]])/3)*3,"00")&amp;"-"&amp;TEXT(INT(HOUR(Table1[[#This Row],[Patient Admission Date]])/3)*3+3,"00")</f>
        <v>09-12</v>
      </c>
      <c r="O1040" t="str" cm="1">
        <f t="array" ref="O1040">_xlfn.IFS(Table1[[#This Row],[Patient Age]]&lt;=14,"0-14",Table1[[#This Row],[Patient Age]]&lt;=29,"15-29",Table1[[#This Row],[Patient Age]]&lt;=44,"30-44",Table1[[#This Row],[Patient Age]]&lt;=59,"45-59",Table1[[#This Row],[Patient Age]]&lt;=74,"60-74",TRUE,"75+")</f>
        <v>60-74</v>
      </c>
      <c r="P1040" t="str" cm="1">
        <f t="array" ref="P1040">_xlfn.IFS(Table1[[#This Row],[Patient Waittime]]&lt;=15,"0-15",Table1[[#This Row],[Patient Waittime]]&lt;=30,"16-30",Table1[[#This Row],[Patient Waittime]]&lt;=45,"31-45",Table1[[#This Row],[Patient Waittime]]&lt;=60,"46-60",TRUE,"60+")</f>
        <v>16-30</v>
      </c>
      <c r="Q1040">
        <f>--(Table1[[#This Row],[Patient Waittime]]&lt;=30)</f>
        <v>1</v>
      </c>
      <c r="R1040">
        <f>--Table1[[#This Row],[Patient Admission Flag]]</f>
        <v>0</v>
      </c>
      <c r="S1040">
        <f>--AND(Table1[[#This Row],[WithinTarget]]=1,Table1[[#This Row],[Patient Satisfaction Score]]&gt;=7)</f>
        <v>0</v>
      </c>
      <c r="T1040" t="str">
        <f>IF(LEFT(Table1[[#This Row],[Patient Gender]],1)="F","Female","Male")</f>
        <v>Female</v>
      </c>
    </row>
    <row r="1041" spans="1:20" x14ac:dyDescent="0.3">
      <c r="A1041" t="s">
        <v>1145</v>
      </c>
      <c r="B1041" s="1">
        <v>45192.757638888892</v>
      </c>
      <c r="C1041" t="s">
        <v>13</v>
      </c>
      <c r="D1041">
        <v>22</v>
      </c>
      <c r="E1041" t="s">
        <v>14</v>
      </c>
      <c r="F1041" t="s">
        <v>15</v>
      </c>
      <c r="G1041" t="b">
        <v>0</v>
      </c>
      <c r="I1041">
        <v>17</v>
      </c>
      <c r="J1041" t="b">
        <v>0</v>
      </c>
      <c r="K1041">
        <f>YEAR(Table1[[#This Row],[Patient Admission Date]])</f>
        <v>2023</v>
      </c>
      <c r="L1041" t="str">
        <f>TEXT(Table1[[#This Row],[Patient Admission Date]],"mmm")</f>
        <v>Sep</v>
      </c>
      <c r="M1041" t="str">
        <f>TEXT(Table1[[#This Row],[Patient Admission Date]],"ddd")</f>
        <v>Sat</v>
      </c>
      <c r="N1041" t="str">
        <f>TEXT(INT(HOUR(Table1[[#This Row],[Patient Admission Date]])/3)*3,"00")&amp;"-"&amp;TEXT(INT(HOUR(Table1[[#This Row],[Patient Admission Date]])/3)*3+3,"00")</f>
        <v>18-21</v>
      </c>
      <c r="O1041" t="str" cm="1">
        <f t="array" ref="O1041">_xlfn.IFS(Table1[[#This Row],[Patient Age]]&lt;=14,"0-14",Table1[[#This Row],[Patient Age]]&lt;=29,"15-29",Table1[[#This Row],[Patient Age]]&lt;=44,"30-44",Table1[[#This Row],[Patient Age]]&lt;=59,"45-59",Table1[[#This Row],[Patient Age]]&lt;=74,"60-74",TRUE,"75+")</f>
        <v>15-29</v>
      </c>
      <c r="P1041" t="str" cm="1">
        <f t="array" ref="P1041">_xlfn.IFS(Table1[[#This Row],[Patient Waittime]]&lt;=15,"0-15",Table1[[#This Row],[Patient Waittime]]&lt;=30,"16-30",Table1[[#This Row],[Patient Waittime]]&lt;=45,"31-45",Table1[[#This Row],[Patient Waittime]]&lt;=60,"46-60",TRUE,"60+")</f>
        <v>16-30</v>
      </c>
      <c r="Q1041">
        <f>--(Table1[[#This Row],[Patient Waittime]]&lt;=30)</f>
        <v>1</v>
      </c>
      <c r="R1041">
        <f>--Table1[[#This Row],[Patient Admission Flag]]</f>
        <v>0</v>
      </c>
      <c r="S1041">
        <f>--AND(Table1[[#This Row],[WithinTarget]]=1,Table1[[#This Row],[Patient Satisfaction Score]]&gt;=7)</f>
        <v>0</v>
      </c>
      <c r="T1041" t="str">
        <f>IF(LEFT(Table1[[#This Row],[Patient Gender]],1)="F","Female","Male")</f>
        <v>Female</v>
      </c>
    </row>
    <row r="1042" spans="1:20" x14ac:dyDescent="0.3">
      <c r="A1042" t="s">
        <v>1146</v>
      </c>
      <c r="B1042" s="1">
        <v>45333.85833333333</v>
      </c>
      <c r="C1042" t="s">
        <v>13</v>
      </c>
      <c r="D1042">
        <v>14</v>
      </c>
      <c r="E1042" t="s">
        <v>14</v>
      </c>
      <c r="F1042" t="s">
        <v>15</v>
      </c>
      <c r="G1042" t="b">
        <v>0</v>
      </c>
      <c r="I1042">
        <v>40</v>
      </c>
      <c r="J1042" t="b">
        <v>0</v>
      </c>
      <c r="K1042">
        <f>YEAR(Table1[[#This Row],[Patient Admission Date]])</f>
        <v>2024</v>
      </c>
      <c r="L1042" t="str">
        <f>TEXT(Table1[[#This Row],[Patient Admission Date]],"mmm")</f>
        <v>Feb</v>
      </c>
      <c r="M1042" t="str">
        <f>TEXT(Table1[[#This Row],[Patient Admission Date]],"ddd")</f>
        <v>Sun</v>
      </c>
      <c r="N1042" t="str">
        <f>TEXT(INT(HOUR(Table1[[#This Row],[Patient Admission Date]])/3)*3,"00")&amp;"-"&amp;TEXT(INT(HOUR(Table1[[#This Row],[Patient Admission Date]])/3)*3+3,"00")</f>
        <v>18-21</v>
      </c>
      <c r="O1042" t="str" cm="1">
        <f t="array" ref="O1042">_xlfn.IFS(Table1[[#This Row],[Patient Age]]&lt;=14,"0-14",Table1[[#This Row],[Patient Age]]&lt;=29,"15-29",Table1[[#This Row],[Patient Age]]&lt;=44,"30-44",Table1[[#This Row],[Patient Age]]&lt;=59,"45-59",Table1[[#This Row],[Patient Age]]&lt;=74,"60-74",TRUE,"75+")</f>
        <v>0-14</v>
      </c>
      <c r="P1042" t="str" cm="1">
        <f t="array" ref="P1042">_xlfn.IFS(Table1[[#This Row],[Patient Waittime]]&lt;=15,"0-15",Table1[[#This Row],[Patient Waittime]]&lt;=30,"16-30",Table1[[#This Row],[Patient Waittime]]&lt;=45,"31-45",Table1[[#This Row],[Patient Waittime]]&lt;=60,"46-60",TRUE,"60+")</f>
        <v>31-45</v>
      </c>
      <c r="Q1042">
        <f>--(Table1[[#This Row],[Patient Waittime]]&lt;=30)</f>
        <v>0</v>
      </c>
      <c r="R1042">
        <f>--Table1[[#This Row],[Patient Admission Flag]]</f>
        <v>0</v>
      </c>
      <c r="S1042">
        <f>--AND(Table1[[#This Row],[WithinTarget]]=1,Table1[[#This Row],[Patient Satisfaction Score]]&gt;=7)</f>
        <v>0</v>
      </c>
      <c r="T1042" t="str">
        <f>IF(LEFT(Table1[[#This Row],[Patient Gender]],1)="F","Female","Male")</f>
        <v>Female</v>
      </c>
    </row>
    <row r="1043" spans="1:20" x14ac:dyDescent="0.3">
      <c r="A1043" t="s">
        <v>1147</v>
      </c>
      <c r="B1043" s="1">
        <v>45355.379861111112</v>
      </c>
      <c r="C1043" t="s">
        <v>13</v>
      </c>
      <c r="D1043">
        <v>55</v>
      </c>
      <c r="E1043" t="s">
        <v>14</v>
      </c>
      <c r="F1043" t="s">
        <v>15</v>
      </c>
      <c r="G1043" t="b">
        <v>0</v>
      </c>
      <c r="I1043">
        <v>46</v>
      </c>
      <c r="J1043" t="b">
        <v>0</v>
      </c>
      <c r="K1043">
        <f>YEAR(Table1[[#This Row],[Patient Admission Date]])</f>
        <v>2024</v>
      </c>
      <c r="L1043" t="str">
        <f>TEXT(Table1[[#This Row],[Patient Admission Date]],"mmm")</f>
        <v>Mar</v>
      </c>
      <c r="M1043" t="str">
        <f>TEXT(Table1[[#This Row],[Patient Admission Date]],"ddd")</f>
        <v>Mon</v>
      </c>
      <c r="N1043" t="str">
        <f>TEXT(INT(HOUR(Table1[[#This Row],[Patient Admission Date]])/3)*3,"00")&amp;"-"&amp;TEXT(INT(HOUR(Table1[[#This Row],[Patient Admission Date]])/3)*3+3,"00")</f>
        <v>09-12</v>
      </c>
      <c r="O1043" t="str" cm="1">
        <f t="array" ref="O1043">_xlfn.IFS(Table1[[#This Row],[Patient Age]]&lt;=14,"0-14",Table1[[#This Row],[Patient Age]]&lt;=29,"15-29",Table1[[#This Row],[Patient Age]]&lt;=44,"30-44",Table1[[#This Row],[Patient Age]]&lt;=59,"45-59",Table1[[#This Row],[Patient Age]]&lt;=74,"60-74",TRUE,"75+")</f>
        <v>45-59</v>
      </c>
      <c r="P1043" t="str" cm="1">
        <f t="array" ref="P1043">_xlfn.IFS(Table1[[#This Row],[Patient Waittime]]&lt;=15,"0-15",Table1[[#This Row],[Patient Waittime]]&lt;=30,"16-30",Table1[[#This Row],[Patient Waittime]]&lt;=45,"31-45",Table1[[#This Row],[Patient Waittime]]&lt;=60,"46-60",TRUE,"60+")</f>
        <v>46-60</v>
      </c>
      <c r="Q1043">
        <f>--(Table1[[#This Row],[Patient Waittime]]&lt;=30)</f>
        <v>0</v>
      </c>
      <c r="R1043">
        <f>--Table1[[#This Row],[Patient Admission Flag]]</f>
        <v>0</v>
      </c>
      <c r="S1043">
        <f>--AND(Table1[[#This Row],[WithinTarget]]=1,Table1[[#This Row],[Patient Satisfaction Score]]&gt;=7)</f>
        <v>0</v>
      </c>
      <c r="T1043" t="str">
        <f>IF(LEFT(Table1[[#This Row],[Patient Gender]],1)="F","Female","Male")</f>
        <v>Female</v>
      </c>
    </row>
    <row r="1044" spans="1:20" x14ac:dyDescent="0.3">
      <c r="A1044" t="s">
        <v>1148</v>
      </c>
      <c r="B1044" s="1">
        <v>45492.445833333331</v>
      </c>
      <c r="C1044" t="s">
        <v>13</v>
      </c>
      <c r="D1044">
        <v>32</v>
      </c>
      <c r="E1044" t="s">
        <v>14</v>
      </c>
      <c r="F1044" t="s">
        <v>15</v>
      </c>
      <c r="G1044" t="b">
        <v>0</v>
      </c>
      <c r="I1044">
        <v>36</v>
      </c>
      <c r="J1044" t="b">
        <v>0</v>
      </c>
      <c r="K1044">
        <f>YEAR(Table1[[#This Row],[Patient Admission Date]])</f>
        <v>2024</v>
      </c>
      <c r="L1044" t="str">
        <f>TEXT(Table1[[#This Row],[Patient Admission Date]],"mmm")</f>
        <v>Jul</v>
      </c>
      <c r="M1044" t="str">
        <f>TEXT(Table1[[#This Row],[Patient Admission Date]],"ddd")</f>
        <v>Fri</v>
      </c>
      <c r="N1044" t="str">
        <f>TEXT(INT(HOUR(Table1[[#This Row],[Patient Admission Date]])/3)*3,"00")&amp;"-"&amp;TEXT(INT(HOUR(Table1[[#This Row],[Patient Admission Date]])/3)*3+3,"00")</f>
        <v>09-12</v>
      </c>
      <c r="O1044" t="str" cm="1">
        <f t="array" ref="O1044">_xlfn.IFS(Table1[[#This Row],[Patient Age]]&lt;=14,"0-14",Table1[[#This Row],[Patient Age]]&lt;=29,"15-29",Table1[[#This Row],[Patient Age]]&lt;=44,"30-44",Table1[[#This Row],[Patient Age]]&lt;=59,"45-59",Table1[[#This Row],[Patient Age]]&lt;=74,"60-74",TRUE,"75+")</f>
        <v>30-44</v>
      </c>
      <c r="P1044" t="str" cm="1">
        <f t="array" ref="P1044">_xlfn.IFS(Table1[[#This Row],[Patient Waittime]]&lt;=15,"0-15",Table1[[#This Row],[Patient Waittime]]&lt;=30,"16-30",Table1[[#This Row],[Patient Waittime]]&lt;=45,"31-45",Table1[[#This Row],[Patient Waittime]]&lt;=60,"46-60",TRUE,"60+")</f>
        <v>31-45</v>
      </c>
      <c r="Q1044">
        <f>--(Table1[[#This Row],[Patient Waittime]]&lt;=30)</f>
        <v>0</v>
      </c>
      <c r="R1044">
        <f>--Table1[[#This Row],[Patient Admission Flag]]</f>
        <v>0</v>
      </c>
      <c r="S1044">
        <f>--AND(Table1[[#This Row],[WithinTarget]]=1,Table1[[#This Row],[Patient Satisfaction Score]]&gt;=7)</f>
        <v>0</v>
      </c>
      <c r="T1044" t="str">
        <f>IF(LEFT(Table1[[#This Row],[Patient Gender]],1)="F","Female","Male")</f>
        <v>Female</v>
      </c>
    </row>
    <row r="1045" spans="1:20" x14ac:dyDescent="0.3">
      <c r="A1045" t="s">
        <v>1149</v>
      </c>
      <c r="B1045" s="1">
        <v>45257.286111111112</v>
      </c>
      <c r="C1045" t="s">
        <v>13</v>
      </c>
      <c r="D1045">
        <v>68</v>
      </c>
      <c r="E1045" t="s">
        <v>14</v>
      </c>
      <c r="F1045" t="s">
        <v>15</v>
      </c>
      <c r="G1045" t="b">
        <v>0</v>
      </c>
      <c r="I1045">
        <v>56</v>
      </c>
      <c r="J1045" t="b">
        <v>0</v>
      </c>
      <c r="K1045">
        <f>YEAR(Table1[[#This Row],[Patient Admission Date]])</f>
        <v>2023</v>
      </c>
      <c r="L1045" t="str">
        <f>TEXT(Table1[[#This Row],[Patient Admission Date]],"mmm")</f>
        <v>Nov</v>
      </c>
      <c r="M1045" t="str">
        <f>TEXT(Table1[[#This Row],[Patient Admission Date]],"ddd")</f>
        <v>Mon</v>
      </c>
      <c r="N1045" t="str">
        <f>TEXT(INT(HOUR(Table1[[#This Row],[Patient Admission Date]])/3)*3,"00")&amp;"-"&amp;TEXT(INT(HOUR(Table1[[#This Row],[Patient Admission Date]])/3)*3+3,"00")</f>
        <v>06-09</v>
      </c>
      <c r="O1045" t="str" cm="1">
        <f t="array" ref="O1045">_xlfn.IFS(Table1[[#This Row],[Patient Age]]&lt;=14,"0-14",Table1[[#This Row],[Patient Age]]&lt;=29,"15-29",Table1[[#This Row],[Patient Age]]&lt;=44,"30-44",Table1[[#This Row],[Patient Age]]&lt;=59,"45-59",Table1[[#This Row],[Patient Age]]&lt;=74,"60-74",TRUE,"75+")</f>
        <v>60-74</v>
      </c>
      <c r="P1045" t="str" cm="1">
        <f t="array" ref="P1045">_xlfn.IFS(Table1[[#This Row],[Patient Waittime]]&lt;=15,"0-15",Table1[[#This Row],[Patient Waittime]]&lt;=30,"16-30",Table1[[#This Row],[Patient Waittime]]&lt;=45,"31-45",Table1[[#This Row],[Patient Waittime]]&lt;=60,"46-60",TRUE,"60+")</f>
        <v>46-60</v>
      </c>
      <c r="Q1045">
        <f>--(Table1[[#This Row],[Patient Waittime]]&lt;=30)</f>
        <v>0</v>
      </c>
      <c r="R1045">
        <f>--Table1[[#This Row],[Patient Admission Flag]]</f>
        <v>0</v>
      </c>
      <c r="S1045">
        <f>--AND(Table1[[#This Row],[WithinTarget]]=1,Table1[[#This Row],[Patient Satisfaction Score]]&gt;=7)</f>
        <v>0</v>
      </c>
      <c r="T1045" t="str">
        <f>IF(LEFT(Table1[[#This Row],[Patient Gender]],1)="F","Female","Male")</f>
        <v>Female</v>
      </c>
    </row>
    <row r="1046" spans="1:20" x14ac:dyDescent="0.3">
      <c r="A1046" t="s">
        <v>1150</v>
      </c>
      <c r="B1046" s="1">
        <v>45461.411805555559</v>
      </c>
      <c r="C1046" t="s">
        <v>13</v>
      </c>
      <c r="D1046">
        <v>42</v>
      </c>
      <c r="E1046" t="s">
        <v>14</v>
      </c>
      <c r="F1046" t="s">
        <v>15</v>
      </c>
      <c r="G1046" t="b">
        <v>0</v>
      </c>
      <c r="I1046">
        <v>21</v>
      </c>
      <c r="J1046" t="b">
        <v>0</v>
      </c>
      <c r="K1046">
        <f>YEAR(Table1[[#This Row],[Patient Admission Date]])</f>
        <v>2024</v>
      </c>
      <c r="L1046" t="str">
        <f>TEXT(Table1[[#This Row],[Patient Admission Date]],"mmm")</f>
        <v>Jun</v>
      </c>
      <c r="M1046" t="str">
        <f>TEXT(Table1[[#This Row],[Patient Admission Date]],"ddd")</f>
        <v>Tue</v>
      </c>
      <c r="N1046" t="str">
        <f>TEXT(INT(HOUR(Table1[[#This Row],[Patient Admission Date]])/3)*3,"00")&amp;"-"&amp;TEXT(INT(HOUR(Table1[[#This Row],[Patient Admission Date]])/3)*3+3,"00")</f>
        <v>09-12</v>
      </c>
      <c r="O1046" t="str" cm="1">
        <f t="array" ref="O1046">_xlfn.IFS(Table1[[#This Row],[Patient Age]]&lt;=14,"0-14",Table1[[#This Row],[Patient Age]]&lt;=29,"15-29",Table1[[#This Row],[Patient Age]]&lt;=44,"30-44",Table1[[#This Row],[Patient Age]]&lt;=59,"45-59",Table1[[#This Row],[Patient Age]]&lt;=74,"60-74",TRUE,"75+")</f>
        <v>30-44</v>
      </c>
      <c r="P1046" t="str" cm="1">
        <f t="array" ref="P1046">_xlfn.IFS(Table1[[#This Row],[Patient Waittime]]&lt;=15,"0-15",Table1[[#This Row],[Patient Waittime]]&lt;=30,"16-30",Table1[[#This Row],[Patient Waittime]]&lt;=45,"31-45",Table1[[#This Row],[Patient Waittime]]&lt;=60,"46-60",TRUE,"60+")</f>
        <v>16-30</v>
      </c>
      <c r="Q1046">
        <f>--(Table1[[#This Row],[Patient Waittime]]&lt;=30)</f>
        <v>1</v>
      </c>
      <c r="R1046">
        <f>--Table1[[#This Row],[Patient Admission Flag]]</f>
        <v>0</v>
      </c>
      <c r="S1046">
        <f>--AND(Table1[[#This Row],[WithinTarget]]=1,Table1[[#This Row],[Patient Satisfaction Score]]&gt;=7)</f>
        <v>0</v>
      </c>
      <c r="T1046" t="str">
        <f>IF(LEFT(Table1[[#This Row],[Patient Gender]],1)="F","Female","Male")</f>
        <v>Female</v>
      </c>
    </row>
    <row r="1047" spans="1:20" x14ac:dyDescent="0.3">
      <c r="A1047" t="s">
        <v>1151</v>
      </c>
      <c r="B1047" s="1">
        <v>45359.959027777775</v>
      </c>
      <c r="C1047" t="s">
        <v>13</v>
      </c>
      <c r="D1047">
        <v>66</v>
      </c>
      <c r="E1047" t="s">
        <v>14</v>
      </c>
      <c r="F1047" t="s">
        <v>15</v>
      </c>
      <c r="G1047" t="b">
        <v>0</v>
      </c>
      <c r="I1047">
        <v>32</v>
      </c>
      <c r="J1047" t="b">
        <v>0</v>
      </c>
      <c r="K1047">
        <f>YEAR(Table1[[#This Row],[Patient Admission Date]])</f>
        <v>2024</v>
      </c>
      <c r="L1047" t="str">
        <f>TEXT(Table1[[#This Row],[Patient Admission Date]],"mmm")</f>
        <v>Mar</v>
      </c>
      <c r="M1047" t="str">
        <f>TEXT(Table1[[#This Row],[Patient Admission Date]],"ddd")</f>
        <v>Fri</v>
      </c>
      <c r="N1047" t="str">
        <f>TEXT(INT(HOUR(Table1[[#This Row],[Patient Admission Date]])/3)*3,"00")&amp;"-"&amp;TEXT(INT(HOUR(Table1[[#This Row],[Patient Admission Date]])/3)*3+3,"00")</f>
        <v>21-24</v>
      </c>
      <c r="O1047" t="str" cm="1">
        <f t="array" ref="O1047">_xlfn.IFS(Table1[[#This Row],[Patient Age]]&lt;=14,"0-14",Table1[[#This Row],[Patient Age]]&lt;=29,"15-29",Table1[[#This Row],[Patient Age]]&lt;=44,"30-44",Table1[[#This Row],[Patient Age]]&lt;=59,"45-59",Table1[[#This Row],[Patient Age]]&lt;=74,"60-74",TRUE,"75+")</f>
        <v>60-74</v>
      </c>
      <c r="P1047" t="str" cm="1">
        <f t="array" ref="P1047">_xlfn.IFS(Table1[[#This Row],[Patient Waittime]]&lt;=15,"0-15",Table1[[#This Row],[Patient Waittime]]&lt;=30,"16-30",Table1[[#This Row],[Patient Waittime]]&lt;=45,"31-45",Table1[[#This Row],[Patient Waittime]]&lt;=60,"46-60",TRUE,"60+")</f>
        <v>31-45</v>
      </c>
      <c r="Q1047">
        <f>--(Table1[[#This Row],[Patient Waittime]]&lt;=30)</f>
        <v>0</v>
      </c>
      <c r="R1047">
        <f>--Table1[[#This Row],[Patient Admission Flag]]</f>
        <v>0</v>
      </c>
      <c r="S1047">
        <f>--AND(Table1[[#This Row],[WithinTarget]]=1,Table1[[#This Row],[Patient Satisfaction Score]]&gt;=7)</f>
        <v>0</v>
      </c>
      <c r="T1047" t="str">
        <f>IF(LEFT(Table1[[#This Row],[Patient Gender]],1)="F","Female","Male")</f>
        <v>Female</v>
      </c>
    </row>
    <row r="1048" spans="1:20" x14ac:dyDescent="0.3">
      <c r="A1048" t="s">
        <v>1152</v>
      </c>
      <c r="B1048" s="1">
        <v>45545.107638888891</v>
      </c>
      <c r="C1048" t="s">
        <v>13</v>
      </c>
      <c r="D1048">
        <v>8</v>
      </c>
      <c r="E1048" t="s">
        <v>14</v>
      </c>
      <c r="F1048" t="s">
        <v>15</v>
      </c>
      <c r="G1048" t="b">
        <v>0</v>
      </c>
      <c r="I1048">
        <v>36</v>
      </c>
      <c r="J1048" t="b">
        <v>0</v>
      </c>
      <c r="K1048">
        <f>YEAR(Table1[[#This Row],[Patient Admission Date]])</f>
        <v>2024</v>
      </c>
      <c r="L1048" t="str">
        <f>TEXT(Table1[[#This Row],[Patient Admission Date]],"mmm")</f>
        <v>Sep</v>
      </c>
      <c r="M1048" t="str">
        <f>TEXT(Table1[[#This Row],[Patient Admission Date]],"ddd")</f>
        <v>Tue</v>
      </c>
      <c r="N1048" t="str">
        <f>TEXT(INT(HOUR(Table1[[#This Row],[Patient Admission Date]])/3)*3,"00")&amp;"-"&amp;TEXT(INT(HOUR(Table1[[#This Row],[Patient Admission Date]])/3)*3+3,"00")</f>
        <v>00-03</v>
      </c>
      <c r="O1048" t="str" cm="1">
        <f t="array" ref="O1048">_xlfn.IFS(Table1[[#This Row],[Patient Age]]&lt;=14,"0-14",Table1[[#This Row],[Patient Age]]&lt;=29,"15-29",Table1[[#This Row],[Patient Age]]&lt;=44,"30-44",Table1[[#This Row],[Patient Age]]&lt;=59,"45-59",Table1[[#This Row],[Patient Age]]&lt;=74,"60-74",TRUE,"75+")</f>
        <v>0-14</v>
      </c>
      <c r="P1048" t="str" cm="1">
        <f t="array" ref="P1048">_xlfn.IFS(Table1[[#This Row],[Patient Waittime]]&lt;=15,"0-15",Table1[[#This Row],[Patient Waittime]]&lt;=30,"16-30",Table1[[#This Row],[Patient Waittime]]&lt;=45,"31-45",Table1[[#This Row],[Patient Waittime]]&lt;=60,"46-60",TRUE,"60+")</f>
        <v>31-45</v>
      </c>
      <c r="Q1048">
        <f>--(Table1[[#This Row],[Patient Waittime]]&lt;=30)</f>
        <v>0</v>
      </c>
      <c r="R1048">
        <f>--Table1[[#This Row],[Patient Admission Flag]]</f>
        <v>0</v>
      </c>
      <c r="S1048">
        <f>--AND(Table1[[#This Row],[WithinTarget]]=1,Table1[[#This Row],[Patient Satisfaction Score]]&gt;=7)</f>
        <v>0</v>
      </c>
      <c r="T1048" t="str">
        <f>IF(LEFT(Table1[[#This Row],[Patient Gender]],1)="F","Female","Male")</f>
        <v>Female</v>
      </c>
    </row>
    <row r="1049" spans="1:20" x14ac:dyDescent="0.3">
      <c r="A1049" t="s">
        <v>1153</v>
      </c>
      <c r="B1049" s="1">
        <v>45516.822916666664</v>
      </c>
      <c r="C1049" t="s">
        <v>13</v>
      </c>
      <c r="D1049">
        <v>56</v>
      </c>
      <c r="E1049" t="s">
        <v>14</v>
      </c>
      <c r="F1049" t="s">
        <v>15</v>
      </c>
      <c r="G1049" t="b">
        <v>0</v>
      </c>
      <c r="I1049">
        <v>35</v>
      </c>
      <c r="J1049" t="b">
        <v>0</v>
      </c>
      <c r="K1049">
        <f>YEAR(Table1[[#This Row],[Patient Admission Date]])</f>
        <v>2024</v>
      </c>
      <c r="L1049" t="str">
        <f>TEXT(Table1[[#This Row],[Patient Admission Date]],"mmm")</f>
        <v>Aug</v>
      </c>
      <c r="M1049" t="str">
        <f>TEXT(Table1[[#This Row],[Patient Admission Date]],"ddd")</f>
        <v>Mon</v>
      </c>
      <c r="N1049" t="str">
        <f>TEXT(INT(HOUR(Table1[[#This Row],[Patient Admission Date]])/3)*3,"00")&amp;"-"&amp;TEXT(INT(HOUR(Table1[[#This Row],[Patient Admission Date]])/3)*3+3,"00")</f>
        <v>18-21</v>
      </c>
      <c r="O1049" t="str" cm="1">
        <f t="array" ref="O1049">_xlfn.IFS(Table1[[#This Row],[Patient Age]]&lt;=14,"0-14",Table1[[#This Row],[Patient Age]]&lt;=29,"15-29",Table1[[#This Row],[Patient Age]]&lt;=44,"30-44",Table1[[#This Row],[Patient Age]]&lt;=59,"45-59",Table1[[#This Row],[Patient Age]]&lt;=74,"60-74",TRUE,"75+")</f>
        <v>45-59</v>
      </c>
      <c r="P1049" t="str" cm="1">
        <f t="array" ref="P1049">_xlfn.IFS(Table1[[#This Row],[Patient Waittime]]&lt;=15,"0-15",Table1[[#This Row],[Patient Waittime]]&lt;=30,"16-30",Table1[[#This Row],[Patient Waittime]]&lt;=45,"31-45",Table1[[#This Row],[Patient Waittime]]&lt;=60,"46-60",TRUE,"60+")</f>
        <v>31-45</v>
      </c>
      <c r="Q1049">
        <f>--(Table1[[#This Row],[Patient Waittime]]&lt;=30)</f>
        <v>0</v>
      </c>
      <c r="R1049">
        <f>--Table1[[#This Row],[Patient Admission Flag]]</f>
        <v>0</v>
      </c>
      <c r="S1049">
        <f>--AND(Table1[[#This Row],[WithinTarget]]=1,Table1[[#This Row],[Patient Satisfaction Score]]&gt;=7)</f>
        <v>0</v>
      </c>
      <c r="T1049" t="str">
        <f>IF(LEFT(Table1[[#This Row],[Patient Gender]],1)="F","Female","Male")</f>
        <v>Female</v>
      </c>
    </row>
    <row r="1050" spans="1:20" x14ac:dyDescent="0.3">
      <c r="A1050" t="s">
        <v>1154</v>
      </c>
      <c r="B1050" s="1">
        <v>45019.913888888892</v>
      </c>
      <c r="C1050" t="s">
        <v>13</v>
      </c>
      <c r="D1050">
        <v>36</v>
      </c>
      <c r="E1050" t="s">
        <v>14</v>
      </c>
      <c r="F1050" t="s">
        <v>15</v>
      </c>
      <c r="G1050" t="b">
        <v>0</v>
      </c>
      <c r="I1050">
        <v>36</v>
      </c>
      <c r="J1050" t="b">
        <v>0</v>
      </c>
      <c r="K1050">
        <f>YEAR(Table1[[#This Row],[Patient Admission Date]])</f>
        <v>2023</v>
      </c>
      <c r="L1050" t="str">
        <f>TEXT(Table1[[#This Row],[Patient Admission Date]],"mmm")</f>
        <v>Apr</v>
      </c>
      <c r="M1050" t="str">
        <f>TEXT(Table1[[#This Row],[Patient Admission Date]],"ddd")</f>
        <v>Mon</v>
      </c>
      <c r="N1050" t="str">
        <f>TEXT(INT(HOUR(Table1[[#This Row],[Patient Admission Date]])/3)*3,"00")&amp;"-"&amp;TEXT(INT(HOUR(Table1[[#This Row],[Patient Admission Date]])/3)*3+3,"00")</f>
        <v>21-24</v>
      </c>
      <c r="O1050" t="str" cm="1">
        <f t="array" ref="O1050">_xlfn.IFS(Table1[[#This Row],[Patient Age]]&lt;=14,"0-14",Table1[[#This Row],[Patient Age]]&lt;=29,"15-29",Table1[[#This Row],[Patient Age]]&lt;=44,"30-44",Table1[[#This Row],[Patient Age]]&lt;=59,"45-59",Table1[[#This Row],[Patient Age]]&lt;=74,"60-74",TRUE,"75+")</f>
        <v>30-44</v>
      </c>
      <c r="P1050" t="str" cm="1">
        <f t="array" ref="P1050">_xlfn.IFS(Table1[[#This Row],[Patient Waittime]]&lt;=15,"0-15",Table1[[#This Row],[Patient Waittime]]&lt;=30,"16-30",Table1[[#This Row],[Patient Waittime]]&lt;=45,"31-45",Table1[[#This Row],[Patient Waittime]]&lt;=60,"46-60",TRUE,"60+")</f>
        <v>31-45</v>
      </c>
      <c r="Q1050">
        <f>--(Table1[[#This Row],[Patient Waittime]]&lt;=30)</f>
        <v>0</v>
      </c>
      <c r="R1050">
        <f>--Table1[[#This Row],[Patient Admission Flag]]</f>
        <v>0</v>
      </c>
      <c r="S1050">
        <f>--AND(Table1[[#This Row],[WithinTarget]]=1,Table1[[#This Row],[Patient Satisfaction Score]]&gt;=7)</f>
        <v>0</v>
      </c>
      <c r="T1050" t="str">
        <f>IF(LEFT(Table1[[#This Row],[Patient Gender]],1)="F","Female","Male")</f>
        <v>Female</v>
      </c>
    </row>
    <row r="1051" spans="1:20" x14ac:dyDescent="0.3">
      <c r="A1051" t="s">
        <v>1155</v>
      </c>
      <c r="B1051" s="1">
        <v>45290.182638888888</v>
      </c>
      <c r="C1051" t="s">
        <v>13</v>
      </c>
      <c r="D1051">
        <v>17</v>
      </c>
      <c r="E1051" t="s">
        <v>14</v>
      </c>
      <c r="F1051" t="s">
        <v>15</v>
      </c>
      <c r="G1051" t="b">
        <v>0</v>
      </c>
      <c r="I1051">
        <v>45</v>
      </c>
      <c r="J1051" t="b">
        <v>0</v>
      </c>
      <c r="K1051">
        <f>YEAR(Table1[[#This Row],[Patient Admission Date]])</f>
        <v>2023</v>
      </c>
      <c r="L1051" t="str">
        <f>TEXT(Table1[[#This Row],[Patient Admission Date]],"mmm")</f>
        <v>Dec</v>
      </c>
      <c r="M1051" t="str">
        <f>TEXT(Table1[[#This Row],[Patient Admission Date]],"ddd")</f>
        <v>Sat</v>
      </c>
      <c r="N1051" t="str">
        <f>TEXT(INT(HOUR(Table1[[#This Row],[Patient Admission Date]])/3)*3,"00")&amp;"-"&amp;TEXT(INT(HOUR(Table1[[#This Row],[Patient Admission Date]])/3)*3+3,"00")</f>
        <v>03-06</v>
      </c>
      <c r="O1051" t="str" cm="1">
        <f t="array" ref="O1051">_xlfn.IFS(Table1[[#This Row],[Patient Age]]&lt;=14,"0-14",Table1[[#This Row],[Patient Age]]&lt;=29,"15-29",Table1[[#This Row],[Patient Age]]&lt;=44,"30-44",Table1[[#This Row],[Patient Age]]&lt;=59,"45-59",Table1[[#This Row],[Patient Age]]&lt;=74,"60-74",TRUE,"75+")</f>
        <v>15-29</v>
      </c>
      <c r="P1051" t="str" cm="1">
        <f t="array" ref="P1051">_xlfn.IFS(Table1[[#This Row],[Patient Waittime]]&lt;=15,"0-15",Table1[[#This Row],[Patient Waittime]]&lt;=30,"16-30",Table1[[#This Row],[Patient Waittime]]&lt;=45,"31-45",Table1[[#This Row],[Patient Waittime]]&lt;=60,"46-60",TRUE,"60+")</f>
        <v>31-45</v>
      </c>
      <c r="Q1051">
        <f>--(Table1[[#This Row],[Patient Waittime]]&lt;=30)</f>
        <v>0</v>
      </c>
      <c r="R1051">
        <f>--Table1[[#This Row],[Patient Admission Flag]]</f>
        <v>0</v>
      </c>
      <c r="S1051">
        <f>--AND(Table1[[#This Row],[WithinTarget]]=1,Table1[[#This Row],[Patient Satisfaction Score]]&gt;=7)</f>
        <v>0</v>
      </c>
      <c r="T1051" t="str">
        <f>IF(LEFT(Table1[[#This Row],[Patient Gender]],1)="F","Female","Male")</f>
        <v>Female</v>
      </c>
    </row>
    <row r="1052" spans="1:20" x14ac:dyDescent="0.3">
      <c r="A1052" t="s">
        <v>1156</v>
      </c>
      <c r="B1052" s="1">
        <v>45143.370138888888</v>
      </c>
      <c r="C1052" t="s">
        <v>13</v>
      </c>
      <c r="D1052">
        <v>70</v>
      </c>
      <c r="E1052" t="s">
        <v>14</v>
      </c>
      <c r="F1052" t="s">
        <v>15</v>
      </c>
      <c r="G1052" t="b">
        <v>0</v>
      </c>
      <c r="I1052">
        <v>48</v>
      </c>
      <c r="J1052" t="b">
        <v>0</v>
      </c>
      <c r="K1052">
        <f>YEAR(Table1[[#This Row],[Patient Admission Date]])</f>
        <v>2023</v>
      </c>
      <c r="L1052" t="str">
        <f>TEXT(Table1[[#This Row],[Patient Admission Date]],"mmm")</f>
        <v>Aug</v>
      </c>
      <c r="M1052" t="str">
        <f>TEXT(Table1[[#This Row],[Patient Admission Date]],"ddd")</f>
        <v>Sat</v>
      </c>
      <c r="N1052" t="str">
        <f>TEXT(INT(HOUR(Table1[[#This Row],[Patient Admission Date]])/3)*3,"00")&amp;"-"&amp;TEXT(INT(HOUR(Table1[[#This Row],[Patient Admission Date]])/3)*3+3,"00")</f>
        <v>06-09</v>
      </c>
      <c r="O1052" t="str" cm="1">
        <f t="array" ref="O1052">_xlfn.IFS(Table1[[#This Row],[Patient Age]]&lt;=14,"0-14",Table1[[#This Row],[Patient Age]]&lt;=29,"15-29",Table1[[#This Row],[Patient Age]]&lt;=44,"30-44",Table1[[#This Row],[Patient Age]]&lt;=59,"45-59",Table1[[#This Row],[Patient Age]]&lt;=74,"60-74",TRUE,"75+")</f>
        <v>60-74</v>
      </c>
      <c r="P1052" t="str" cm="1">
        <f t="array" ref="P1052">_xlfn.IFS(Table1[[#This Row],[Patient Waittime]]&lt;=15,"0-15",Table1[[#This Row],[Patient Waittime]]&lt;=30,"16-30",Table1[[#This Row],[Patient Waittime]]&lt;=45,"31-45",Table1[[#This Row],[Patient Waittime]]&lt;=60,"46-60",TRUE,"60+")</f>
        <v>46-60</v>
      </c>
      <c r="Q1052">
        <f>--(Table1[[#This Row],[Patient Waittime]]&lt;=30)</f>
        <v>0</v>
      </c>
      <c r="R1052">
        <f>--Table1[[#This Row],[Patient Admission Flag]]</f>
        <v>0</v>
      </c>
      <c r="S1052">
        <f>--AND(Table1[[#This Row],[WithinTarget]]=1,Table1[[#This Row],[Patient Satisfaction Score]]&gt;=7)</f>
        <v>0</v>
      </c>
      <c r="T1052" t="str">
        <f>IF(LEFT(Table1[[#This Row],[Patient Gender]],1)="F","Female","Male")</f>
        <v>Female</v>
      </c>
    </row>
    <row r="1053" spans="1:20" x14ac:dyDescent="0.3">
      <c r="A1053" t="s">
        <v>1157</v>
      </c>
      <c r="B1053" s="1">
        <v>45357.460416666669</v>
      </c>
      <c r="C1053" t="s">
        <v>13</v>
      </c>
      <c r="D1053">
        <v>33</v>
      </c>
      <c r="E1053" t="s">
        <v>14</v>
      </c>
      <c r="F1053" t="s">
        <v>15</v>
      </c>
      <c r="G1053" t="b">
        <v>0</v>
      </c>
      <c r="I1053">
        <v>60</v>
      </c>
      <c r="J1053" t="b">
        <v>0</v>
      </c>
      <c r="K1053">
        <f>YEAR(Table1[[#This Row],[Patient Admission Date]])</f>
        <v>2024</v>
      </c>
      <c r="L1053" t="str">
        <f>TEXT(Table1[[#This Row],[Patient Admission Date]],"mmm")</f>
        <v>Mar</v>
      </c>
      <c r="M1053" t="str">
        <f>TEXT(Table1[[#This Row],[Patient Admission Date]],"ddd")</f>
        <v>Wed</v>
      </c>
      <c r="N1053" t="str">
        <f>TEXT(INT(HOUR(Table1[[#This Row],[Patient Admission Date]])/3)*3,"00")&amp;"-"&amp;TEXT(INT(HOUR(Table1[[#This Row],[Patient Admission Date]])/3)*3+3,"00")</f>
        <v>09-12</v>
      </c>
      <c r="O1053" t="str" cm="1">
        <f t="array" ref="O1053">_xlfn.IFS(Table1[[#This Row],[Patient Age]]&lt;=14,"0-14",Table1[[#This Row],[Patient Age]]&lt;=29,"15-29",Table1[[#This Row],[Patient Age]]&lt;=44,"30-44",Table1[[#This Row],[Patient Age]]&lt;=59,"45-59",Table1[[#This Row],[Patient Age]]&lt;=74,"60-74",TRUE,"75+")</f>
        <v>30-44</v>
      </c>
      <c r="P1053" t="str" cm="1">
        <f t="array" ref="P1053">_xlfn.IFS(Table1[[#This Row],[Patient Waittime]]&lt;=15,"0-15",Table1[[#This Row],[Patient Waittime]]&lt;=30,"16-30",Table1[[#This Row],[Patient Waittime]]&lt;=45,"31-45",Table1[[#This Row],[Patient Waittime]]&lt;=60,"46-60",TRUE,"60+")</f>
        <v>46-60</v>
      </c>
      <c r="Q1053">
        <f>--(Table1[[#This Row],[Patient Waittime]]&lt;=30)</f>
        <v>0</v>
      </c>
      <c r="R1053">
        <f>--Table1[[#This Row],[Patient Admission Flag]]</f>
        <v>0</v>
      </c>
      <c r="S1053">
        <f>--AND(Table1[[#This Row],[WithinTarget]]=1,Table1[[#This Row],[Patient Satisfaction Score]]&gt;=7)</f>
        <v>0</v>
      </c>
      <c r="T1053" t="str">
        <f>IF(LEFT(Table1[[#This Row],[Patient Gender]],1)="F","Female","Male")</f>
        <v>Female</v>
      </c>
    </row>
    <row r="1054" spans="1:20" x14ac:dyDescent="0.3">
      <c r="A1054" t="s">
        <v>1158</v>
      </c>
      <c r="B1054" s="1">
        <v>45148.47152777778</v>
      </c>
      <c r="C1054" t="s">
        <v>13</v>
      </c>
      <c r="D1054">
        <v>70</v>
      </c>
      <c r="E1054" t="s">
        <v>14</v>
      </c>
      <c r="F1054" t="s">
        <v>15</v>
      </c>
      <c r="G1054" t="b">
        <v>0</v>
      </c>
      <c r="I1054">
        <v>60</v>
      </c>
      <c r="J1054" t="b">
        <v>0</v>
      </c>
      <c r="K1054">
        <f>YEAR(Table1[[#This Row],[Patient Admission Date]])</f>
        <v>2023</v>
      </c>
      <c r="L1054" t="str">
        <f>TEXT(Table1[[#This Row],[Patient Admission Date]],"mmm")</f>
        <v>Aug</v>
      </c>
      <c r="M1054" t="str">
        <f>TEXT(Table1[[#This Row],[Patient Admission Date]],"ddd")</f>
        <v>Thu</v>
      </c>
      <c r="N1054" t="str">
        <f>TEXT(INT(HOUR(Table1[[#This Row],[Patient Admission Date]])/3)*3,"00")&amp;"-"&amp;TEXT(INT(HOUR(Table1[[#This Row],[Patient Admission Date]])/3)*3+3,"00")</f>
        <v>09-12</v>
      </c>
      <c r="O1054" t="str" cm="1">
        <f t="array" ref="O1054">_xlfn.IFS(Table1[[#This Row],[Patient Age]]&lt;=14,"0-14",Table1[[#This Row],[Patient Age]]&lt;=29,"15-29",Table1[[#This Row],[Patient Age]]&lt;=44,"30-44",Table1[[#This Row],[Patient Age]]&lt;=59,"45-59",Table1[[#This Row],[Patient Age]]&lt;=74,"60-74",TRUE,"75+")</f>
        <v>60-74</v>
      </c>
      <c r="P1054" t="str" cm="1">
        <f t="array" ref="P1054">_xlfn.IFS(Table1[[#This Row],[Patient Waittime]]&lt;=15,"0-15",Table1[[#This Row],[Patient Waittime]]&lt;=30,"16-30",Table1[[#This Row],[Patient Waittime]]&lt;=45,"31-45",Table1[[#This Row],[Patient Waittime]]&lt;=60,"46-60",TRUE,"60+")</f>
        <v>46-60</v>
      </c>
      <c r="Q1054">
        <f>--(Table1[[#This Row],[Patient Waittime]]&lt;=30)</f>
        <v>0</v>
      </c>
      <c r="R1054">
        <f>--Table1[[#This Row],[Patient Admission Flag]]</f>
        <v>0</v>
      </c>
      <c r="S1054">
        <f>--AND(Table1[[#This Row],[WithinTarget]]=1,Table1[[#This Row],[Patient Satisfaction Score]]&gt;=7)</f>
        <v>0</v>
      </c>
      <c r="T1054" t="str">
        <f>IF(LEFT(Table1[[#This Row],[Patient Gender]],1)="F","Female","Male")</f>
        <v>Female</v>
      </c>
    </row>
    <row r="1055" spans="1:20" x14ac:dyDescent="0.3">
      <c r="A1055" t="s">
        <v>1159</v>
      </c>
      <c r="B1055" s="1">
        <v>45028.910416666666</v>
      </c>
      <c r="C1055" t="s">
        <v>13</v>
      </c>
      <c r="D1055">
        <v>46</v>
      </c>
      <c r="E1055" t="s">
        <v>14</v>
      </c>
      <c r="F1055" t="s">
        <v>15</v>
      </c>
      <c r="G1055" t="b">
        <v>0</v>
      </c>
      <c r="I1055">
        <v>42</v>
      </c>
      <c r="J1055" t="b">
        <v>0</v>
      </c>
      <c r="K1055">
        <f>YEAR(Table1[[#This Row],[Patient Admission Date]])</f>
        <v>2023</v>
      </c>
      <c r="L1055" t="str">
        <f>TEXT(Table1[[#This Row],[Patient Admission Date]],"mmm")</f>
        <v>Apr</v>
      </c>
      <c r="M1055" t="str">
        <f>TEXT(Table1[[#This Row],[Patient Admission Date]],"ddd")</f>
        <v>Wed</v>
      </c>
      <c r="N1055" t="str">
        <f>TEXT(INT(HOUR(Table1[[#This Row],[Patient Admission Date]])/3)*3,"00")&amp;"-"&amp;TEXT(INT(HOUR(Table1[[#This Row],[Patient Admission Date]])/3)*3+3,"00")</f>
        <v>21-24</v>
      </c>
      <c r="O1055" t="str" cm="1">
        <f t="array" ref="O1055">_xlfn.IFS(Table1[[#This Row],[Patient Age]]&lt;=14,"0-14",Table1[[#This Row],[Patient Age]]&lt;=29,"15-29",Table1[[#This Row],[Patient Age]]&lt;=44,"30-44",Table1[[#This Row],[Patient Age]]&lt;=59,"45-59",Table1[[#This Row],[Patient Age]]&lt;=74,"60-74",TRUE,"75+")</f>
        <v>45-59</v>
      </c>
      <c r="P1055" t="str" cm="1">
        <f t="array" ref="P1055">_xlfn.IFS(Table1[[#This Row],[Patient Waittime]]&lt;=15,"0-15",Table1[[#This Row],[Patient Waittime]]&lt;=30,"16-30",Table1[[#This Row],[Patient Waittime]]&lt;=45,"31-45",Table1[[#This Row],[Patient Waittime]]&lt;=60,"46-60",TRUE,"60+")</f>
        <v>31-45</v>
      </c>
      <c r="Q1055">
        <f>--(Table1[[#This Row],[Patient Waittime]]&lt;=30)</f>
        <v>0</v>
      </c>
      <c r="R1055">
        <f>--Table1[[#This Row],[Patient Admission Flag]]</f>
        <v>0</v>
      </c>
      <c r="S1055">
        <f>--AND(Table1[[#This Row],[WithinTarget]]=1,Table1[[#This Row],[Patient Satisfaction Score]]&gt;=7)</f>
        <v>0</v>
      </c>
      <c r="T1055" t="str">
        <f>IF(LEFT(Table1[[#This Row],[Patient Gender]],1)="F","Female","Male")</f>
        <v>Female</v>
      </c>
    </row>
    <row r="1056" spans="1:20" x14ac:dyDescent="0.3">
      <c r="A1056" t="s">
        <v>1160</v>
      </c>
      <c r="B1056" s="1">
        <v>45094.036111111112</v>
      </c>
      <c r="C1056" t="s">
        <v>13</v>
      </c>
      <c r="D1056">
        <v>19</v>
      </c>
      <c r="E1056" t="s">
        <v>14</v>
      </c>
      <c r="F1056" t="s">
        <v>15</v>
      </c>
      <c r="G1056" t="b">
        <v>0</v>
      </c>
      <c r="I1056">
        <v>15</v>
      </c>
      <c r="J1056" t="b">
        <v>0</v>
      </c>
      <c r="K1056">
        <f>YEAR(Table1[[#This Row],[Patient Admission Date]])</f>
        <v>2023</v>
      </c>
      <c r="L1056" t="str">
        <f>TEXT(Table1[[#This Row],[Patient Admission Date]],"mmm")</f>
        <v>Jun</v>
      </c>
      <c r="M1056" t="str">
        <f>TEXT(Table1[[#This Row],[Patient Admission Date]],"ddd")</f>
        <v>Sat</v>
      </c>
      <c r="N1056" t="str">
        <f>TEXT(INT(HOUR(Table1[[#This Row],[Patient Admission Date]])/3)*3,"00")&amp;"-"&amp;TEXT(INT(HOUR(Table1[[#This Row],[Patient Admission Date]])/3)*3+3,"00")</f>
        <v>00-03</v>
      </c>
      <c r="O1056" t="str" cm="1">
        <f t="array" ref="O1056">_xlfn.IFS(Table1[[#This Row],[Patient Age]]&lt;=14,"0-14",Table1[[#This Row],[Patient Age]]&lt;=29,"15-29",Table1[[#This Row],[Patient Age]]&lt;=44,"30-44",Table1[[#This Row],[Patient Age]]&lt;=59,"45-59",Table1[[#This Row],[Patient Age]]&lt;=74,"60-74",TRUE,"75+")</f>
        <v>15-29</v>
      </c>
      <c r="P1056" t="str" cm="1">
        <f t="array" ref="P1056">_xlfn.IFS(Table1[[#This Row],[Patient Waittime]]&lt;=15,"0-15",Table1[[#This Row],[Patient Waittime]]&lt;=30,"16-30",Table1[[#This Row],[Patient Waittime]]&lt;=45,"31-45",Table1[[#This Row],[Patient Waittime]]&lt;=60,"46-60",TRUE,"60+")</f>
        <v>0-15</v>
      </c>
      <c r="Q1056">
        <f>--(Table1[[#This Row],[Patient Waittime]]&lt;=30)</f>
        <v>1</v>
      </c>
      <c r="R1056">
        <f>--Table1[[#This Row],[Patient Admission Flag]]</f>
        <v>0</v>
      </c>
      <c r="S1056">
        <f>--AND(Table1[[#This Row],[WithinTarget]]=1,Table1[[#This Row],[Patient Satisfaction Score]]&gt;=7)</f>
        <v>0</v>
      </c>
      <c r="T1056" t="str">
        <f>IF(LEFT(Table1[[#This Row],[Patient Gender]],1)="F","Female","Male")</f>
        <v>Female</v>
      </c>
    </row>
    <row r="1057" spans="1:20" x14ac:dyDescent="0.3">
      <c r="A1057" t="s">
        <v>1161</v>
      </c>
      <c r="B1057" s="1">
        <v>45484.274305555555</v>
      </c>
      <c r="C1057" t="s">
        <v>13</v>
      </c>
      <c r="D1057">
        <v>9</v>
      </c>
      <c r="E1057" t="s">
        <v>14</v>
      </c>
      <c r="F1057" t="s">
        <v>15</v>
      </c>
      <c r="G1057" t="b">
        <v>0</v>
      </c>
      <c r="I1057">
        <v>31</v>
      </c>
      <c r="J1057" t="b">
        <v>0</v>
      </c>
      <c r="K1057">
        <f>YEAR(Table1[[#This Row],[Patient Admission Date]])</f>
        <v>2024</v>
      </c>
      <c r="L1057" t="str">
        <f>TEXT(Table1[[#This Row],[Patient Admission Date]],"mmm")</f>
        <v>Jul</v>
      </c>
      <c r="M1057" t="str">
        <f>TEXT(Table1[[#This Row],[Patient Admission Date]],"ddd")</f>
        <v>Thu</v>
      </c>
      <c r="N1057" t="str">
        <f>TEXT(INT(HOUR(Table1[[#This Row],[Patient Admission Date]])/3)*3,"00")&amp;"-"&amp;TEXT(INT(HOUR(Table1[[#This Row],[Patient Admission Date]])/3)*3+3,"00")</f>
        <v>06-09</v>
      </c>
      <c r="O1057" t="str" cm="1">
        <f t="array" ref="O1057">_xlfn.IFS(Table1[[#This Row],[Patient Age]]&lt;=14,"0-14",Table1[[#This Row],[Patient Age]]&lt;=29,"15-29",Table1[[#This Row],[Patient Age]]&lt;=44,"30-44",Table1[[#This Row],[Patient Age]]&lt;=59,"45-59",Table1[[#This Row],[Patient Age]]&lt;=74,"60-74",TRUE,"75+")</f>
        <v>0-14</v>
      </c>
      <c r="P1057" t="str" cm="1">
        <f t="array" ref="P1057">_xlfn.IFS(Table1[[#This Row],[Patient Waittime]]&lt;=15,"0-15",Table1[[#This Row],[Patient Waittime]]&lt;=30,"16-30",Table1[[#This Row],[Patient Waittime]]&lt;=45,"31-45",Table1[[#This Row],[Patient Waittime]]&lt;=60,"46-60",TRUE,"60+")</f>
        <v>31-45</v>
      </c>
      <c r="Q1057">
        <f>--(Table1[[#This Row],[Patient Waittime]]&lt;=30)</f>
        <v>0</v>
      </c>
      <c r="R1057">
        <f>--Table1[[#This Row],[Patient Admission Flag]]</f>
        <v>0</v>
      </c>
      <c r="S1057">
        <f>--AND(Table1[[#This Row],[WithinTarget]]=1,Table1[[#This Row],[Patient Satisfaction Score]]&gt;=7)</f>
        <v>0</v>
      </c>
      <c r="T1057" t="str">
        <f>IF(LEFT(Table1[[#This Row],[Patient Gender]],1)="F","Female","Male")</f>
        <v>Female</v>
      </c>
    </row>
    <row r="1058" spans="1:20" x14ac:dyDescent="0.3">
      <c r="A1058" t="s">
        <v>1162</v>
      </c>
      <c r="B1058" s="1">
        <v>45382.711111111108</v>
      </c>
      <c r="C1058" t="s">
        <v>13</v>
      </c>
      <c r="D1058">
        <v>36</v>
      </c>
      <c r="E1058" t="s">
        <v>14</v>
      </c>
      <c r="F1058" t="s">
        <v>15</v>
      </c>
      <c r="G1058" t="b">
        <v>0</v>
      </c>
      <c r="I1058">
        <v>39</v>
      </c>
      <c r="J1058" t="b">
        <v>0</v>
      </c>
      <c r="K1058">
        <f>YEAR(Table1[[#This Row],[Patient Admission Date]])</f>
        <v>2024</v>
      </c>
      <c r="L1058" t="str">
        <f>TEXT(Table1[[#This Row],[Patient Admission Date]],"mmm")</f>
        <v>Mar</v>
      </c>
      <c r="M1058" t="str">
        <f>TEXT(Table1[[#This Row],[Patient Admission Date]],"ddd")</f>
        <v>Sun</v>
      </c>
      <c r="N1058" t="str">
        <f>TEXT(INT(HOUR(Table1[[#This Row],[Patient Admission Date]])/3)*3,"00")&amp;"-"&amp;TEXT(INT(HOUR(Table1[[#This Row],[Patient Admission Date]])/3)*3+3,"00")</f>
        <v>15-18</v>
      </c>
      <c r="O1058" t="str" cm="1">
        <f t="array" ref="O1058">_xlfn.IFS(Table1[[#This Row],[Patient Age]]&lt;=14,"0-14",Table1[[#This Row],[Patient Age]]&lt;=29,"15-29",Table1[[#This Row],[Patient Age]]&lt;=44,"30-44",Table1[[#This Row],[Patient Age]]&lt;=59,"45-59",Table1[[#This Row],[Patient Age]]&lt;=74,"60-74",TRUE,"75+")</f>
        <v>30-44</v>
      </c>
      <c r="P1058" t="str" cm="1">
        <f t="array" ref="P1058">_xlfn.IFS(Table1[[#This Row],[Patient Waittime]]&lt;=15,"0-15",Table1[[#This Row],[Patient Waittime]]&lt;=30,"16-30",Table1[[#This Row],[Patient Waittime]]&lt;=45,"31-45",Table1[[#This Row],[Patient Waittime]]&lt;=60,"46-60",TRUE,"60+")</f>
        <v>31-45</v>
      </c>
      <c r="Q1058">
        <f>--(Table1[[#This Row],[Patient Waittime]]&lt;=30)</f>
        <v>0</v>
      </c>
      <c r="R1058">
        <f>--Table1[[#This Row],[Patient Admission Flag]]</f>
        <v>0</v>
      </c>
      <c r="S1058">
        <f>--AND(Table1[[#This Row],[WithinTarget]]=1,Table1[[#This Row],[Patient Satisfaction Score]]&gt;=7)</f>
        <v>0</v>
      </c>
      <c r="T1058" t="str">
        <f>IF(LEFT(Table1[[#This Row],[Patient Gender]],1)="F","Female","Male")</f>
        <v>Female</v>
      </c>
    </row>
    <row r="1059" spans="1:20" x14ac:dyDescent="0.3">
      <c r="A1059" t="s">
        <v>1163</v>
      </c>
      <c r="B1059" s="1">
        <v>45407.979861111111</v>
      </c>
      <c r="C1059" t="s">
        <v>13</v>
      </c>
      <c r="D1059">
        <v>38</v>
      </c>
      <c r="E1059" t="s">
        <v>14</v>
      </c>
      <c r="F1059" t="s">
        <v>15</v>
      </c>
      <c r="G1059" t="b">
        <v>0</v>
      </c>
      <c r="I1059">
        <v>34</v>
      </c>
      <c r="J1059" t="b">
        <v>0</v>
      </c>
      <c r="K1059">
        <f>YEAR(Table1[[#This Row],[Patient Admission Date]])</f>
        <v>2024</v>
      </c>
      <c r="L1059" t="str">
        <f>TEXT(Table1[[#This Row],[Patient Admission Date]],"mmm")</f>
        <v>Apr</v>
      </c>
      <c r="M1059" t="str">
        <f>TEXT(Table1[[#This Row],[Patient Admission Date]],"ddd")</f>
        <v>Thu</v>
      </c>
      <c r="N1059" t="str">
        <f>TEXT(INT(HOUR(Table1[[#This Row],[Patient Admission Date]])/3)*3,"00")&amp;"-"&amp;TEXT(INT(HOUR(Table1[[#This Row],[Patient Admission Date]])/3)*3+3,"00")</f>
        <v>21-24</v>
      </c>
      <c r="O1059" t="str" cm="1">
        <f t="array" ref="O1059">_xlfn.IFS(Table1[[#This Row],[Patient Age]]&lt;=14,"0-14",Table1[[#This Row],[Patient Age]]&lt;=29,"15-29",Table1[[#This Row],[Patient Age]]&lt;=44,"30-44",Table1[[#This Row],[Patient Age]]&lt;=59,"45-59",Table1[[#This Row],[Patient Age]]&lt;=74,"60-74",TRUE,"75+")</f>
        <v>30-44</v>
      </c>
      <c r="P1059" t="str" cm="1">
        <f t="array" ref="P1059">_xlfn.IFS(Table1[[#This Row],[Patient Waittime]]&lt;=15,"0-15",Table1[[#This Row],[Patient Waittime]]&lt;=30,"16-30",Table1[[#This Row],[Patient Waittime]]&lt;=45,"31-45",Table1[[#This Row],[Patient Waittime]]&lt;=60,"46-60",TRUE,"60+")</f>
        <v>31-45</v>
      </c>
      <c r="Q1059">
        <f>--(Table1[[#This Row],[Patient Waittime]]&lt;=30)</f>
        <v>0</v>
      </c>
      <c r="R1059">
        <f>--Table1[[#This Row],[Patient Admission Flag]]</f>
        <v>0</v>
      </c>
      <c r="S1059">
        <f>--AND(Table1[[#This Row],[WithinTarget]]=1,Table1[[#This Row],[Patient Satisfaction Score]]&gt;=7)</f>
        <v>0</v>
      </c>
      <c r="T1059" t="str">
        <f>IF(LEFT(Table1[[#This Row],[Patient Gender]],1)="F","Female","Male")</f>
        <v>Female</v>
      </c>
    </row>
    <row r="1060" spans="1:20" x14ac:dyDescent="0.3">
      <c r="A1060" t="s">
        <v>1164</v>
      </c>
      <c r="B1060" s="1">
        <v>45530.207638888889</v>
      </c>
      <c r="C1060" t="s">
        <v>13</v>
      </c>
      <c r="D1060">
        <v>41</v>
      </c>
      <c r="E1060" t="s">
        <v>14</v>
      </c>
      <c r="F1060" t="s">
        <v>15</v>
      </c>
      <c r="G1060" t="b">
        <v>0</v>
      </c>
      <c r="I1060">
        <v>51</v>
      </c>
      <c r="J1060" t="b">
        <v>0</v>
      </c>
      <c r="K1060">
        <f>YEAR(Table1[[#This Row],[Patient Admission Date]])</f>
        <v>2024</v>
      </c>
      <c r="L1060" t="str">
        <f>TEXT(Table1[[#This Row],[Patient Admission Date]],"mmm")</f>
        <v>Aug</v>
      </c>
      <c r="M1060" t="str">
        <f>TEXT(Table1[[#This Row],[Patient Admission Date]],"ddd")</f>
        <v>Mon</v>
      </c>
      <c r="N1060" t="str">
        <f>TEXT(INT(HOUR(Table1[[#This Row],[Patient Admission Date]])/3)*3,"00")&amp;"-"&amp;TEXT(INT(HOUR(Table1[[#This Row],[Patient Admission Date]])/3)*3+3,"00")</f>
        <v>03-06</v>
      </c>
      <c r="O1060" t="str" cm="1">
        <f t="array" ref="O1060">_xlfn.IFS(Table1[[#This Row],[Patient Age]]&lt;=14,"0-14",Table1[[#This Row],[Patient Age]]&lt;=29,"15-29",Table1[[#This Row],[Patient Age]]&lt;=44,"30-44",Table1[[#This Row],[Patient Age]]&lt;=59,"45-59",Table1[[#This Row],[Patient Age]]&lt;=74,"60-74",TRUE,"75+")</f>
        <v>30-44</v>
      </c>
      <c r="P1060" t="str" cm="1">
        <f t="array" ref="P1060">_xlfn.IFS(Table1[[#This Row],[Patient Waittime]]&lt;=15,"0-15",Table1[[#This Row],[Patient Waittime]]&lt;=30,"16-30",Table1[[#This Row],[Patient Waittime]]&lt;=45,"31-45",Table1[[#This Row],[Patient Waittime]]&lt;=60,"46-60",TRUE,"60+")</f>
        <v>46-60</v>
      </c>
      <c r="Q1060">
        <f>--(Table1[[#This Row],[Patient Waittime]]&lt;=30)</f>
        <v>0</v>
      </c>
      <c r="R1060">
        <f>--Table1[[#This Row],[Patient Admission Flag]]</f>
        <v>0</v>
      </c>
      <c r="S1060">
        <f>--AND(Table1[[#This Row],[WithinTarget]]=1,Table1[[#This Row],[Patient Satisfaction Score]]&gt;=7)</f>
        <v>0</v>
      </c>
      <c r="T1060" t="str">
        <f>IF(LEFT(Table1[[#This Row],[Patient Gender]],1)="F","Female","Male")</f>
        <v>Female</v>
      </c>
    </row>
    <row r="1061" spans="1:20" x14ac:dyDescent="0.3">
      <c r="A1061" t="s">
        <v>1165</v>
      </c>
      <c r="B1061" s="1">
        <v>45177.00277777778</v>
      </c>
      <c r="C1061" t="s">
        <v>13</v>
      </c>
      <c r="D1061">
        <v>46</v>
      </c>
      <c r="E1061" t="s">
        <v>14</v>
      </c>
      <c r="F1061" t="s">
        <v>15</v>
      </c>
      <c r="G1061" t="b">
        <v>0</v>
      </c>
      <c r="I1061">
        <v>54</v>
      </c>
      <c r="J1061" t="b">
        <v>0</v>
      </c>
      <c r="K1061">
        <f>YEAR(Table1[[#This Row],[Patient Admission Date]])</f>
        <v>2023</v>
      </c>
      <c r="L1061" t="str">
        <f>TEXT(Table1[[#This Row],[Patient Admission Date]],"mmm")</f>
        <v>Sep</v>
      </c>
      <c r="M1061" t="str">
        <f>TEXT(Table1[[#This Row],[Patient Admission Date]],"ddd")</f>
        <v>Fri</v>
      </c>
      <c r="N1061" t="str">
        <f>TEXT(INT(HOUR(Table1[[#This Row],[Patient Admission Date]])/3)*3,"00")&amp;"-"&amp;TEXT(INT(HOUR(Table1[[#This Row],[Patient Admission Date]])/3)*3+3,"00")</f>
        <v>00-03</v>
      </c>
      <c r="O1061" t="str" cm="1">
        <f t="array" ref="O1061">_xlfn.IFS(Table1[[#This Row],[Patient Age]]&lt;=14,"0-14",Table1[[#This Row],[Patient Age]]&lt;=29,"15-29",Table1[[#This Row],[Patient Age]]&lt;=44,"30-44",Table1[[#This Row],[Patient Age]]&lt;=59,"45-59",Table1[[#This Row],[Patient Age]]&lt;=74,"60-74",TRUE,"75+")</f>
        <v>45-59</v>
      </c>
      <c r="P1061" t="str" cm="1">
        <f t="array" ref="P1061">_xlfn.IFS(Table1[[#This Row],[Patient Waittime]]&lt;=15,"0-15",Table1[[#This Row],[Patient Waittime]]&lt;=30,"16-30",Table1[[#This Row],[Patient Waittime]]&lt;=45,"31-45",Table1[[#This Row],[Patient Waittime]]&lt;=60,"46-60",TRUE,"60+")</f>
        <v>46-60</v>
      </c>
      <c r="Q1061">
        <f>--(Table1[[#This Row],[Patient Waittime]]&lt;=30)</f>
        <v>0</v>
      </c>
      <c r="R1061">
        <f>--Table1[[#This Row],[Patient Admission Flag]]</f>
        <v>0</v>
      </c>
      <c r="S1061">
        <f>--AND(Table1[[#This Row],[WithinTarget]]=1,Table1[[#This Row],[Patient Satisfaction Score]]&gt;=7)</f>
        <v>0</v>
      </c>
      <c r="T1061" t="str">
        <f>IF(LEFT(Table1[[#This Row],[Patient Gender]],1)="F","Female","Male")</f>
        <v>Female</v>
      </c>
    </row>
    <row r="1062" spans="1:20" x14ac:dyDescent="0.3">
      <c r="A1062" t="s">
        <v>1166</v>
      </c>
      <c r="B1062" s="1">
        <v>45520.386805555558</v>
      </c>
      <c r="C1062" t="s">
        <v>13</v>
      </c>
      <c r="D1062">
        <v>11</v>
      </c>
      <c r="E1062" t="s">
        <v>14</v>
      </c>
      <c r="F1062" t="s">
        <v>15</v>
      </c>
      <c r="G1062" t="b">
        <v>0</v>
      </c>
      <c r="I1062">
        <v>39</v>
      </c>
      <c r="J1062" t="b">
        <v>0</v>
      </c>
      <c r="K1062">
        <f>YEAR(Table1[[#This Row],[Patient Admission Date]])</f>
        <v>2024</v>
      </c>
      <c r="L1062" t="str">
        <f>TEXT(Table1[[#This Row],[Patient Admission Date]],"mmm")</f>
        <v>Aug</v>
      </c>
      <c r="M1062" t="str">
        <f>TEXT(Table1[[#This Row],[Patient Admission Date]],"ddd")</f>
        <v>Fri</v>
      </c>
      <c r="N1062" t="str">
        <f>TEXT(INT(HOUR(Table1[[#This Row],[Patient Admission Date]])/3)*3,"00")&amp;"-"&amp;TEXT(INT(HOUR(Table1[[#This Row],[Patient Admission Date]])/3)*3+3,"00")</f>
        <v>09-12</v>
      </c>
      <c r="O1062" t="str" cm="1">
        <f t="array" ref="O1062">_xlfn.IFS(Table1[[#This Row],[Patient Age]]&lt;=14,"0-14",Table1[[#This Row],[Patient Age]]&lt;=29,"15-29",Table1[[#This Row],[Patient Age]]&lt;=44,"30-44",Table1[[#This Row],[Patient Age]]&lt;=59,"45-59",Table1[[#This Row],[Patient Age]]&lt;=74,"60-74",TRUE,"75+")</f>
        <v>0-14</v>
      </c>
      <c r="P1062" t="str" cm="1">
        <f t="array" ref="P1062">_xlfn.IFS(Table1[[#This Row],[Patient Waittime]]&lt;=15,"0-15",Table1[[#This Row],[Patient Waittime]]&lt;=30,"16-30",Table1[[#This Row],[Patient Waittime]]&lt;=45,"31-45",Table1[[#This Row],[Patient Waittime]]&lt;=60,"46-60",TRUE,"60+")</f>
        <v>31-45</v>
      </c>
      <c r="Q1062">
        <f>--(Table1[[#This Row],[Patient Waittime]]&lt;=30)</f>
        <v>0</v>
      </c>
      <c r="R1062">
        <f>--Table1[[#This Row],[Patient Admission Flag]]</f>
        <v>0</v>
      </c>
      <c r="S1062">
        <f>--AND(Table1[[#This Row],[WithinTarget]]=1,Table1[[#This Row],[Patient Satisfaction Score]]&gt;=7)</f>
        <v>0</v>
      </c>
      <c r="T1062" t="str">
        <f>IF(LEFT(Table1[[#This Row],[Patient Gender]],1)="F","Female","Male")</f>
        <v>Female</v>
      </c>
    </row>
    <row r="1063" spans="1:20" x14ac:dyDescent="0.3">
      <c r="A1063" t="s">
        <v>1167</v>
      </c>
      <c r="B1063" s="1">
        <v>45385.26666666667</v>
      </c>
      <c r="C1063" t="s">
        <v>13</v>
      </c>
      <c r="D1063">
        <v>18</v>
      </c>
      <c r="E1063" t="s">
        <v>14</v>
      </c>
      <c r="F1063" t="s">
        <v>15</v>
      </c>
      <c r="G1063" t="b">
        <v>0</v>
      </c>
      <c r="I1063">
        <v>23</v>
      </c>
      <c r="J1063" t="b">
        <v>0</v>
      </c>
      <c r="K1063">
        <f>YEAR(Table1[[#This Row],[Patient Admission Date]])</f>
        <v>2024</v>
      </c>
      <c r="L1063" t="str">
        <f>TEXT(Table1[[#This Row],[Patient Admission Date]],"mmm")</f>
        <v>Apr</v>
      </c>
      <c r="M1063" t="str">
        <f>TEXT(Table1[[#This Row],[Patient Admission Date]],"ddd")</f>
        <v>Wed</v>
      </c>
      <c r="N1063" t="str">
        <f>TEXT(INT(HOUR(Table1[[#This Row],[Patient Admission Date]])/3)*3,"00")&amp;"-"&amp;TEXT(INT(HOUR(Table1[[#This Row],[Patient Admission Date]])/3)*3+3,"00")</f>
        <v>06-09</v>
      </c>
      <c r="O1063" t="str" cm="1">
        <f t="array" ref="O1063">_xlfn.IFS(Table1[[#This Row],[Patient Age]]&lt;=14,"0-14",Table1[[#This Row],[Patient Age]]&lt;=29,"15-29",Table1[[#This Row],[Patient Age]]&lt;=44,"30-44",Table1[[#This Row],[Patient Age]]&lt;=59,"45-59",Table1[[#This Row],[Patient Age]]&lt;=74,"60-74",TRUE,"75+")</f>
        <v>15-29</v>
      </c>
      <c r="P1063" t="str" cm="1">
        <f t="array" ref="P1063">_xlfn.IFS(Table1[[#This Row],[Patient Waittime]]&lt;=15,"0-15",Table1[[#This Row],[Patient Waittime]]&lt;=30,"16-30",Table1[[#This Row],[Patient Waittime]]&lt;=45,"31-45",Table1[[#This Row],[Patient Waittime]]&lt;=60,"46-60",TRUE,"60+")</f>
        <v>16-30</v>
      </c>
      <c r="Q1063">
        <f>--(Table1[[#This Row],[Patient Waittime]]&lt;=30)</f>
        <v>1</v>
      </c>
      <c r="R1063">
        <f>--Table1[[#This Row],[Patient Admission Flag]]</f>
        <v>0</v>
      </c>
      <c r="S1063">
        <f>--AND(Table1[[#This Row],[WithinTarget]]=1,Table1[[#This Row],[Patient Satisfaction Score]]&gt;=7)</f>
        <v>0</v>
      </c>
      <c r="T1063" t="str">
        <f>IF(LEFT(Table1[[#This Row],[Patient Gender]],1)="F","Female","Male")</f>
        <v>Female</v>
      </c>
    </row>
    <row r="1064" spans="1:20" x14ac:dyDescent="0.3">
      <c r="A1064" t="s">
        <v>1168</v>
      </c>
      <c r="B1064" s="1">
        <v>45302.493750000001</v>
      </c>
      <c r="C1064" t="s">
        <v>13</v>
      </c>
      <c r="D1064">
        <v>39</v>
      </c>
      <c r="E1064" t="s">
        <v>14</v>
      </c>
      <c r="F1064" t="s">
        <v>15</v>
      </c>
      <c r="G1064" t="b">
        <v>0</v>
      </c>
      <c r="I1064">
        <v>23</v>
      </c>
      <c r="J1064" t="b">
        <v>0</v>
      </c>
      <c r="K1064">
        <f>YEAR(Table1[[#This Row],[Patient Admission Date]])</f>
        <v>2024</v>
      </c>
      <c r="L1064" t="str">
        <f>TEXT(Table1[[#This Row],[Patient Admission Date]],"mmm")</f>
        <v>Jan</v>
      </c>
      <c r="M1064" t="str">
        <f>TEXT(Table1[[#This Row],[Patient Admission Date]],"ddd")</f>
        <v>Thu</v>
      </c>
      <c r="N1064" t="str">
        <f>TEXT(INT(HOUR(Table1[[#This Row],[Patient Admission Date]])/3)*3,"00")&amp;"-"&amp;TEXT(INT(HOUR(Table1[[#This Row],[Patient Admission Date]])/3)*3+3,"00")</f>
        <v>09-12</v>
      </c>
      <c r="O1064" t="str" cm="1">
        <f t="array" ref="O1064">_xlfn.IFS(Table1[[#This Row],[Patient Age]]&lt;=14,"0-14",Table1[[#This Row],[Patient Age]]&lt;=29,"15-29",Table1[[#This Row],[Patient Age]]&lt;=44,"30-44",Table1[[#This Row],[Patient Age]]&lt;=59,"45-59",Table1[[#This Row],[Patient Age]]&lt;=74,"60-74",TRUE,"75+")</f>
        <v>30-44</v>
      </c>
      <c r="P1064" t="str" cm="1">
        <f t="array" ref="P1064">_xlfn.IFS(Table1[[#This Row],[Patient Waittime]]&lt;=15,"0-15",Table1[[#This Row],[Patient Waittime]]&lt;=30,"16-30",Table1[[#This Row],[Patient Waittime]]&lt;=45,"31-45",Table1[[#This Row],[Patient Waittime]]&lt;=60,"46-60",TRUE,"60+")</f>
        <v>16-30</v>
      </c>
      <c r="Q1064">
        <f>--(Table1[[#This Row],[Patient Waittime]]&lt;=30)</f>
        <v>1</v>
      </c>
      <c r="R1064">
        <f>--Table1[[#This Row],[Patient Admission Flag]]</f>
        <v>0</v>
      </c>
      <c r="S1064">
        <f>--AND(Table1[[#This Row],[WithinTarget]]=1,Table1[[#This Row],[Patient Satisfaction Score]]&gt;=7)</f>
        <v>0</v>
      </c>
      <c r="T1064" t="str">
        <f>IF(LEFT(Table1[[#This Row],[Patient Gender]],1)="F","Female","Male")</f>
        <v>Female</v>
      </c>
    </row>
    <row r="1065" spans="1:20" x14ac:dyDescent="0.3">
      <c r="A1065" t="s">
        <v>1169</v>
      </c>
      <c r="B1065" s="1">
        <v>45159.777083333334</v>
      </c>
      <c r="C1065" t="s">
        <v>13</v>
      </c>
      <c r="D1065">
        <v>33</v>
      </c>
      <c r="E1065" t="s">
        <v>14</v>
      </c>
      <c r="F1065" t="s">
        <v>15</v>
      </c>
      <c r="G1065" t="b">
        <v>0</v>
      </c>
      <c r="I1065">
        <v>49</v>
      </c>
      <c r="J1065" t="b">
        <v>0</v>
      </c>
      <c r="K1065">
        <f>YEAR(Table1[[#This Row],[Patient Admission Date]])</f>
        <v>2023</v>
      </c>
      <c r="L1065" t="str">
        <f>TEXT(Table1[[#This Row],[Patient Admission Date]],"mmm")</f>
        <v>Aug</v>
      </c>
      <c r="M1065" t="str">
        <f>TEXT(Table1[[#This Row],[Patient Admission Date]],"ddd")</f>
        <v>Mon</v>
      </c>
      <c r="N1065" t="str">
        <f>TEXT(INT(HOUR(Table1[[#This Row],[Patient Admission Date]])/3)*3,"00")&amp;"-"&amp;TEXT(INT(HOUR(Table1[[#This Row],[Patient Admission Date]])/3)*3+3,"00")</f>
        <v>18-21</v>
      </c>
      <c r="O1065" t="str" cm="1">
        <f t="array" ref="O1065">_xlfn.IFS(Table1[[#This Row],[Patient Age]]&lt;=14,"0-14",Table1[[#This Row],[Patient Age]]&lt;=29,"15-29",Table1[[#This Row],[Patient Age]]&lt;=44,"30-44",Table1[[#This Row],[Patient Age]]&lt;=59,"45-59",Table1[[#This Row],[Patient Age]]&lt;=74,"60-74",TRUE,"75+")</f>
        <v>30-44</v>
      </c>
      <c r="P1065" t="str" cm="1">
        <f t="array" ref="P1065">_xlfn.IFS(Table1[[#This Row],[Patient Waittime]]&lt;=15,"0-15",Table1[[#This Row],[Patient Waittime]]&lt;=30,"16-30",Table1[[#This Row],[Patient Waittime]]&lt;=45,"31-45",Table1[[#This Row],[Patient Waittime]]&lt;=60,"46-60",TRUE,"60+")</f>
        <v>46-60</v>
      </c>
      <c r="Q1065">
        <f>--(Table1[[#This Row],[Patient Waittime]]&lt;=30)</f>
        <v>0</v>
      </c>
      <c r="R1065">
        <f>--Table1[[#This Row],[Patient Admission Flag]]</f>
        <v>0</v>
      </c>
      <c r="S1065">
        <f>--AND(Table1[[#This Row],[WithinTarget]]=1,Table1[[#This Row],[Patient Satisfaction Score]]&gt;=7)</f>
        <v>0</v>
      </c>
      <c r="T1065" t="str">
        <f>IF(LEFT(Table1[[#This Row],[Patient Gender]],1)="F","Female","Male")</f>
        <v>Female</v>
      </c>
    </row>
    <row r="1066" spans="1:20" x14ac:dyDescent="0.3">
      <c r="A1066" t="s">
        <v>1170</v>
      </c>
      <c r="B1066" s="1">
        <v>45290.777083333334</v>
      </c>
      <c r="C1066" t="s">
        <v>13</v>
      </c>
      <c r="D1066">
        <v>48</v>
      </c>
      <c r="E1066" t="s">
        <v>14</v>
      </c>
      <c r="F1066" t="s">
        <v>15</v>
      </c>
      <c r="G1066" t="b">
        <v>0</v>
      </c>
      <c r="I1066">
        <v>50</v>
      </c>
      <c r="J1066" t="b">
        <v>0</v>
      </c>
      <c r="K1066">
        <f>YEAR(Table1[[#This Row],[Patient Admission Date]])</f>
        <v>2023</v>
      </c>
      <c r="L1066" t="str">
        <f>TEXT(Table1[[#This Row],[Patient Admission Date]],"mmm")</f>
        <v>Dec</v>
      </c>
      <c r="M1066" t="str">
        <f>TEXT(Table1[[#This Row],[Patient Admission Date]],"ddd")</f>
        <v>Sat</v>
      </c>
      <c r="N1066" t="str">
        <f>TEXT(INT(HOUR(Table1[[#This Row],[Patient Admission Date]])/3)*3,"00")&amp;"-"&amp;TEXT(INT(HOUR(Table1[[#This Row],[Patient Admission Date]])/3)*3+3,"00")</f>
        <v>18-21</v>
      </c>
      <c r="O1066" t="str" cm="1">
        <f t="array" ref="O1066">_xlfn.IFS(Table1[[#This Row],[Patient Age]]&lt;=14,"0-14",Table1[[#This Row],[Patient Age]]&lt;=29,"15-29",Table1[[#This Row],[Patient Age]]&lt;=44,"30-44",Table1[[#This Row],[Patient Age]]&lt;=59,"45-59",Table1[[#This Row],[Patient Age]]&lt;=74,"60-74",TRUE,"75+")</f>
        <v>45-59</v>
      </c>
      <c r="P1066" t="str" cm="1">
        <f t="array" ref="P1066">_xlfn.IFS(Table1[[#This Row],[Patient Waittime]]&lt;=15,"0-15",Table1[[#This Row],[Patient Waittime]]&lt;=30,"16-30",Table1[[#This Row],[Patient Waittime]]&lt;=45,"31-45",Table1[[#This Row],[Patient Waittime]]&lt;=60,"46-60",TRUE,"60+")</f>
        <v>46-60</v>
      </c>
      <c r="Q1066">
        <f>--(Table1[[#This Row],[Patient Waittime]]&lt;=30)</f>
        <v>0</v>
      </c>
      <c r="R1066">
        <f>--Table1[[#This Row],[Patient Admission Flag]]</f>
        <v>0</v>
      </c>
      <c r="S1066">
        <f>--AND(Table1[[#This Row],[WithinTarget]]=1,Table1[[#This Row],[Patient Satisfaction Score]]&gt;=7)</f>
        <v>0</v>
      </c>
      <c r="T1066" t="str">
        <f>IF(LEFT(Table1[[#This Row],[Patient Gender]],1)="F","Female","Male")</f>
        <v>Female</v>
      </c>
    </row>
    <row r="1067" spans="1:20" x14ac:dyDescent="0.3">
      <c r="A1067" t="s">
        <v>1171</v>
      </c>
      <c r="B1067" s="1">
        <v>45252.719444444447</v>
      </c>
      <c r="C1067" t="s">
        <v>13</v>
      </c>
      <c r="D1067">
        <v>18</v>
      </c>
      <c r="E1067" t="s">
        <v>14</v>
      </c>
      <c r="F1067" t="s">
        <v>15</v>
      </c>
      <c r="G1067" t="b">
        <v>0</v>
      </c>
      <c r="I1067">
        <v>51</v>
      </c>
      <c r="J1067" t="b">
        <v>0</v>
      </c>
      <c r="K1067">
        <f>YEAR(Table1[[#This Row],[Patient Admission Date]])</f>
        <v>2023</v>
      </c>
      <c r="L1067" t="str">
        <f>TEXT(Table1[[#This Row],[Patient Admission Date]],"mmm")</f>
        <v>Nov</v>
      </c>
      <c r="M1067" t="str">
        <f>TEXT(Table1[[#This Row],[Patient Admission Date]],"ddd")</f>
        <v>Wed</v>
      </c>
      <c r="N1067" t="str">
        <f>TEXT(INT(HOUR(Table1[[#This Row],[Patient Admission Date]])/3)*3,"00")&amp;"-"&amp;TEXT(INT(HOUR(Table1[[#This Row],[Patient Admission Date]])/3)*3+3,"00")</f>
        <v>15-18</v>
      </c>
      <c r="O1067" t="str" cm="1">
        <f t="array" ref="O1067">_xlfn.IFS(Table1[[#This Row],[Patient Age]]&lt;=14,"0-14",Table1[[#This Row],[Patient Age]]&lt;=29,"15-29",Table1[[#This Row],[Patient Age]]&lt;=44,"30-44",Table1[[#This Row],[Patient Age]]&lt;=59,"45-59",Table1[[#This Row],[Patient Age]]&lt;=74,"60-74",TRUE,"75+")</f>
        <v>15-29</v>
      </c>
      <c r="P1067" t="str" cm="1">
        <f t="array" ref="P1067">_xlfn.IFS(Table1[[#This Row],[Patient Waittime]]&lt;=15,"0-15",Table1[[#This Row],[Patient Waittime]]&lt;=30,"16-30",Table1[[#This Row],[Patient Waittime]]&lt;=45,"31-45",Table1[[#This Row],[Patient Waittime]]&lt;=60,"46-60",TRUE,"60+")</f>
        <v>46-60</v>
      </c>
      <c r="Q1067">
        <f>--(Table1[[#This Row],[Patient Waittime]]&lt;=30)</f>
        <v>0</v>
      </c>
      <c r="R1067">
        <f>--Table1[[#This Row],[Patient Admission Flag]]</f>
        <v>0</v>
      </c>
      <c r="S1067">
        <f>--AND(Table1[[#This Row],[WithinTarget]]=1,Table1[[#This Row],[Patient Satisfaction Score]]&gt;=7)</f>
        <v>0</v>
      </c>
      <c r="T1067" t="str">
        <f>IF(LEFT(Table1[[#This Row],[Patient Gender]],1)="F","Female","Male")</f>
        <v>Female</v>
      </c>
    </row>
    <row r="1068" spans="1:20" x14ac:dyDescent="0.3">
      <c r="A1068" t="s">
        <v>1172</v>
      </c>
      <c r="B1068" s="1">
        <v>45065.306250000001</v>
      </c>
      <c r="C1068" t="s">
        <v>13</v>
      </c>
      <c r="D1068">
        <v>38</v>
      </c>
      <c r="E1068" t="s">
        <v>14</v>
      </c>
      <c r="F1068" t="s">
        <v>15</v>
      </c>
      <c r="G1068" t="b">
        <v>0</v>
      </c>
      <c r="I1068">
        <v>30</v>
      </c>
      <c r="J1068" t="b">
        <v>0</v>
      </c>
      <c r="K1068">
        <f>YEAR(Table1[[#This Row],[Patient Admission Date]])</f>
        <v>2023</v>
      </c>
      <c r="L1068" t="str">
        <f>TEXT(Table1[[#This Row],[Patient Admission Date]],"mmm")</f>
        <v>May</v>
      </c>
      <c r="M1068" t="str">
        <f>TEXT(Table1[[#This Row],[Patient Admission Date]],"ddd")</f>
        <v>Fri</v>
      </c>
      <c r="N1068" t="str">
        <f>TEXT(INT(HOUR(Table1[[#This Row],[Patient Admission Date]])/3)*3,"00")&amp;"-"&amp;TEXT(INT(HOUR(Table1[[#This Row],[Patient Admission Date]])/3)*3+3,"00")</f>
        <v>06-09</v>
      </c>
      <c r="O1068" t="str" cm="1">
        <f t="array" ref="O1068">_xlfn.IFS(Table1[[#This Row],[Patient Age]]&lt;=14,"0-14",Table1[[#This Row],[Patient Age]]&lt;=29,"15-29",Table1[[#This Row],[Patient Age]]&lt;=44,"30-44",Table1[[#This Row],[Patient Age]]&lt;=59,"45-59",Table1[[#This Row],[Patient Age]]&lt;=74,"60-74",TRUE,"75+")</f>
        <v>30-44</v>
      </c>
      <c r="P1068" t="str" cm="1">
        <f t="array" ref="P1068">_xlfn.IFS(Table1[[#This Row],[Patient Waittime]]&lt;=15,"0-15",Table1[[#This Row],[Patient Waittime]]&lt;=30,"16-30",Table1[[#This Row],[Patient Waittime]]&lt;=45,"31-45",Table1[[#This Row],[Patient Waittime]]&lt;=60,"46-60",TRUE,"60+")</f>
        <v>16-30</v>
      </c>
      <c r="Q1068">
        <f>--(Table1[[#This Row],[Patient Waittime]]&lt;=30)</f>
        <v>1</v>
      </c>
      <c r="R1068">
        <f>--Table1[[#This Row],[Patient Admission Flag]]</f>
        <v>0</v>
      </c>
      <c r="S1068">
        <f>--AND(Table1[[#This Row],[WithinTarget]]=1,Table1[[#This Row],[Patient Satisfaction Score]]&gt;=7)</f>
        <v>0</v>
      </c>
      <c r="T1068" t="str">
        <f>IF(LEFT(Table1[[#This Row],[Patient Gender]],1)="F","Female","Male")</f>
        <v>Female</v>
      </c>
    </row>
    <row r="1069" spans="1:20" x14ac:dyDescent="0.3">
      <c r="A1069" t="s">
        <v>1173</v>
      </c>
      <c r="B1069" s="1">
        <v>45047.847222222219</v>
      </c>
      <c r="C1069" t="s">
        <v>13</v>
      </c>
      <c r="D1069">
        <v>10</v>
      </c>
      <c r="E1069" t="s">
        <v>14</v>
      </c>
      <c r="F1069" t="s">
        <v>15</v>
      </c>
      <c r="G1069" t="b">
        <v>0</v>
      </c>
      <c r="I1069">
        <v>43</v>
      </c>
      <c r="J1069" t="b">
        <v>0</v>
      </c>
      <c r="K1069">
        <f>YEAR(Table1[[#This Row],[Patient Admission Date]])</f>
        <v>2023</v>
      </c>
      <c r="L1069" t="str">
        <f>TEXT(Table1[[#This Row],[Patient Admission Date]],"mmm")</f>
        <v>May</v>
      </c>
      <c r="M1069" t="str">
        <f>TEXT(Table1[[#This Row],[Patient Admission Date]],"ddd")</f>
        <v>Mon</v>
      </c>
      <c r="N1069" t="str">
        <f>TEXT(INT(HOUR(Table1[[#This Row],[Patient Admission Date]])/3)*3,"00")&amp;"-"&amp;TEXT(INT(HOUR(Table1[[#This Row],[Patient Admission Date]])/3)*3+3,"00")</f>
        <v>18-21</v>
      </c>
      <c r="O1069" t="str" cm="1">
        <f t="array" ref="O1069">_xlfn.IFS(Table1[[#This Row],[Patient Age]]&lt;=14,"0-14",Table1[[#This Row],[Patient Age]]&lt;=29,"15-29",Table1[[#This Row],[Patient Age]]&lt;=44,"30-44",Table1[[#This Row],[Patient Age]]&lt;=59,"45-59",Table1[[#This Row],[Patient Age]]&lt;=74,"60-74",TRUE,"75+")</f>
        <v>0-14</v>
      </c>
      <c r="P1069" t="str" cm="1">
        <f t="array" ref="P1069">_xlfn.IFS(Table1[[#This Row],[Patient Waittime]]&lt;=15,"0-15",Table1[[#This Row],[Patient Waittime]]&lt;=30,"16-30",Table1[[#This Row],[Patient Waittime]]&lt;=45,"31-45",Table1[[#This Row],[Patient Waittime]]&lt;=60,"46-60",TRUE,"60+")</f>
        <v>31-45</v>
      </c>
      <c r="Q1069">
        <f>--(Table1[[#This Row],[Patient Waittime]]&lt;=30)</f>
        <v>0</v>
      </c>
      <c r="R1069">
        <f>--Table1[[#This Row],[Patient Admission Flag]]</f>
        <v>0</v>
      </c>
      <c r="S1069">
        <f>--AND(Table1[[#This Row],[WithinTarget]]=1,Table1[[#This Row],[Patient Satisfaction Score]]&gt;=7)</f>
        <v>0</v>
      </c>
      <c r="T1069" t="str">
        <f>IF(LEFT(Table1[[#This Row],[Patient Gender]],1)="F","Female","Male")</f>
        <v>Female</v>
      </c>
    </row>
    <row r="1070" spans="1:20" x14ac:dyDescent="0.3">
      <c r="A1070" t="s">
        <v>1174</v>
      </c>
      <c r="B1070" s="1">
        <v>45161.308333333334</v>
      </c>
      <c r="C1070" t="s">
        <v>13</v>
      </c>
      <c r="D1070">
        <v>11</v>
      </c>
      <c r="E1070" t="s">
        <v>14</v>
      </c>
      <c r="F1070" t="s">
        <v>15</v>
      </c>
      <c r="G1070" t="b">
        <v>0</v>
      </c>
      <c r="I1070">
        <v>46</v>
      </c>
      <c r="J1070" t="b">
        <v>0</v>
      </c>
      <c r="K1070">
        <f>YEAR(Table1[[#This Row],[Patient Admission Date]])</f>
        <v>2023</v>
      </c>
      <c r="L1070" t="str">
        <f>TEXT(Table1[[#This Row],[Patient Admission Date]],"mmm")</f>
        <v>Aug</v>
      </c>
      <c r="M1070" t="str">
        <f>TEXT(Table1[[#This Row],[Patient Admission Date]],"ddd")</f>
        <v>Wed</v>
      </c>
      <c r="N1070" t="str">
        <f>TEXT(INT(HOUR(Table1[[#This Row],[Patient Admission Date]])/3)*3,"00")&amp;"-"&amp;TEXT(INT(HOUR(Table1[[#This Row],[Patient Admission Date]])/3)*3+3,"00")</f>
        <v>06-09</v>
      </c>
      <c r="O1070" t="str" cm="1">
        <f t="array" ref="O1070">_xlfn.IFS(Table1[[#This Row],[Patient Age]]&lt;=14,"0-14",Table1[[#This Row],[Patient Age]]&lt;=29,"15-29",Table1[[#This Row],[Patient Age]]&lt;=44,"30-44",Table1[[#This Row],[Patient Age]]&lt;=59,"45-59",Table1[[#This Row],[Patient Age]]&lt;=74,"60-74",TRUE,"75+")</f>
        <v>0-14</v>
      </c>
      <c r="P1070" t="str" cm="1">
        <f t="array" ref="P1070">_xlfn.IFS(Table1[[#This Row],[Patient Waittime]]&lt;=15,"0-15",Table1[[#This Row],[Patient Waittime]]&lt;=30,"16-30",Table1[[#This Row],[Patient Waittime]]&lt;=45,"31-45",Table1[[#This Row],[Patient Waittime]]&lt;=60,"46-60",TRUE,"60+")</f>
        <v>46-60</v>
      </c>
      <c r="Q1070">
        <f>--(Table1[[#This Row],[Patient Waittime]]&lt;=30)</f>
        <v>0</v>
      </c>
      <c r="R1070">
        <f>--Table1[[#This Row],[Patient Admission Flag]]</f>
        <v>0</v>
      </c>
      <c r="S1070">
        <f>--AND(Table1[[#This Row],[WithinTarget]]=1,Table1[[#This Row],[Patient Satisfaction Score]]&gt;=7)</f>
        <v>0</v>
      </c>
      <c r="T1070" t="str">
        <f>IF(LEFT(Table1[[#This Row],[Patient Gender]],1)="F","Female","Male")</f>
        <v>Female</v>
      </c>
    </row>
    <row r="1071" spans="1:20" x14ac:dyDescent="0.3">
      <c r="A1071" t="s">
        <v>1175</v>
      </c>
      <c r="B1071" s="1">
        <v>45061.204861111109</v>
      </c>
      <c r="C1071" t="s">
        <v>13</v>
      </c>
      <c r="D1071">
        <v>54</v>
      </c>
      <c r="E1071" t="s">
        <v>14</v>
      </c>
      <c r="F1071" t="s">
        <v>15</v>
      </c>
      <c r="G1071" t="b">
        <v>0</v>
      </c>
      <c r="I1071">
        <v>46</v>
      </c>
      <c r="J1071" t="b">
        <v>0</v>
      </c>
      <c r="K1071">
        <f>YEAR(Table1[[#This Row],[Patient Admission Date]])</f>
        <v>2023</v>
      </c>
      <c r="L1071" t="str">
        <f>TEXT(Table1[[#This Row],[Patient Admission Date]],"mmm")</f>
        <v>May</v>
      </c>
      <c r="M1071" t="str">
        <f>TEXT(Table1[[#This Row],[Patient Admission Date]],"ddd")</f>
        <v>Mon</v>
      </c>
      <c r="N1071" t="str">
        <f>TEXT(INT(HOUR(Table1[[#This Row],[Patient Admission Date]])/3)*3,"00")&amp;"-"&amp;TEXT(INT(HOUR(Table1[[#This Row],[Patient Admission Date]])/3)*3+3,"00")</f>
        <v>03-06</v>
      </c>
      <c r="O1071" t="str" cm="1">
        <f t="array" ref="O1071">_xlfn.IFS(Table1[[#This Row],[Patient Age]]&lt;=14,"0-14",Table1[[#This Row],[Patient Age]]&lt;=29,"15-29",Table1[[#This Row],[Patient Age]]&lt;=44,"30-44",Table1[[#This Row],[Patient Age]]&lt;=59,"45-59",Table1[[#This Row],[Patient Age]]&lt;=74,"60-74",TRUE,"75+")</f>
        <v>45-59</v>
      </c>
      <c r="P1071" t="str" cm="1">
        <f t="array" ref="P1071">_xlfn.IFS(Table1[[#This Row],[Patient Waittime]]&lt;=15,"0-15",Table1[[#This Row],[Patient Waittime]]&lt;=30,"16-30",Table1[[#This Row],[Patient Waittime]]&lt;=45,"31-45",Table1[[#This Row],[Patient Waittime]]&lt;=60,"46-60",TRUE,"60+")</f>
        <v>46-60</v>
      </c>
      <c r="Q1071">
        <f>--(Table1[[#This Row],[Patient Waittime]]&lt;=30)</f>
        <v>0</v>
      </c>
      <c r="R1071">
        <f>--Table1[[#This Row],[Patient Admission Flag]]</f>
        <v>0</v>
      </c>
      <c r="S1071">
        <f>--AND(Table1[[#This Row],[WithinTarget]]=1,Table1[[#This Row],[Patient Satisfaction Score]]&gt;=7)</f>
        <v>0</v>
      </c>
      <c r="T1071" t="str">
        <f>IF(LEFT(Table1[[#This Row],[Patient Gender]],1)="F","Female","Male")</f>
        <v>Female</v>
      </c>
    </row>
    <row r="1072" spans="1:20" x14ac:dyDescent="0.3">
      <c r="A1072" t="s">
        <v>1176</v>
      </c>
      <c r="B1072" s="1">
        <v>45203.690972222219</v>
      </c>
      <c r="C1072" t="s">
        <v>13</v>
      </c>
      <c r="D1072">
        <v>16</v>
      </c>
      <c r="E1072" t="s">
        <v>14</v>
      </c>
      <c r="F1072" t="s">
        <v>15</v>
      </c>
      <c r="G1072" t="b">
        <v>0</v>
      </c>
      <c r="I1072">
        <v>60</v>
      </c>
      <c r="J1072" t="b">
        <v>0</v>
      </c>
      <c r="K1072">
        <f>YEAR(Table1[[#This Row],[Patient Admission Date]])</f>
        <v>2023</v>
      </c>
      <c r="L1072" t="str">
        <f>TEXT(Table1[[#This Row],[Patient Admission Date]],"mmm")</f>
        <v>Oct</v>
      </c>
      <c r="M1072" t="str">
        <f>TEXT(Table1[[#This Row],[Patient Admission Date]],"ddd")</f>
        <v>Wed</v>
      </c>
      <c r="N1072" t="str">
        <f>TEXT(INT(HOUR(Table1[[#This Row],[Patient Admission Date]])/3)*3,"00")&amp;"-"&amp;TEXT(INT(HOUR(Table1[[#This Row],[Patient Admission Date]])/3)*3+3,"00")</f>
        <v>15-18</v>
      </c>
      <c r="O1072" t="str" cm="1">
        <f t="array" ref="O1072">_xlfn.IFS(Table1[[#This Row],[Patient Age]]&lt;=14,"0-14",Table1[[#This Row],[Patient Age]]&lt;=29,"15-29",Table1[[#This Row],[Patient Age]]&lt;=44,"30-44",Table1[[#This Row],[Patient Age]]&lt;=59,"45-59",Table1[[#This Row],[Patient Age]]&lt;=74,"60-74",TRUE,"75+")</f>
        <v>15-29</v>
      </c>
      <c r="P1072" t="str" cm="1">
        <f t="array" ref="P1072">_xlfn.IFS(Table1[[#This Row],[Patient Waittime]]&lt;=15,"0-15",Table1[[#This Row],[Patient Waittime]]&lt;=30,"16-30",Table1[[#This Row],[Patient Waittime]]&lt;=45,"31-45",Table1[[#This Row],[Patient Waittime]]&lt;=60,"46-60",TRUE,"60+")</f>
        <v>46-60</v>
      </c>
      <c r="Q1072">
        <f>--(Table1[[#This Row],[Patient Waittime]]&lt;=30)</f>
        <v>0</v>
      </c>
      <c r="R1072">
        <f>--Table1[[#This Row],[Patient Admission Flag]]</f>
        <v>0</v>
      </c>
      <c r="S1072">
        <f>--AND(Table1[[#This Row],[WithinTarget]]=1,Table1[[#This Row],[Patient Satisfaction Score]]&gt;=7)</f>
        <v>0</v>
      </c>
      <c r="T1072" t="str">
        <f>IF(LEFT(Table1[[#This Row],[Patient Gender]],1)="F","Female","Male")</f>
        <v>Female</v>
      </c>
    </row>
    <row r="1073" spans="1:20" x14ac:dyDescent="0.3">
      <c r="A1073" t="s">
        <v>1177</v>
      </c>
      <c r="B1073" s="1">
        <v>45182.304166666669</v>
      </c>
      <c r="C1073" t="s">
        <v>13</v>
      </c>
      <c r="D1073">
        <v>50</v>
      </c>
      <c r="E1073" t="s">
        <v>14</v>
      </c>
      <c r="F1073" t="s">
        <v>15</v>
      </c>
      <c r="G1073" t="b">
        <v>0</v>
      </c>
      <c r="I1073">
        <v>20</v>
      </c>
      <c r="J1073" t="b">
        <v>0</v>
      </c>
      <c r="K1073">
        <f>YEAR(Table1[[#This Row],[Patient Admission Date]])</f>
        <v>2023</v>
      </c>
      <c r="L1073" t="str">
        <f>TEXT(Table1[[#This Row],[Patient Admission Date]],"mmm")</f>
        <v>Sep</v>
      </c>
      <c r="M1073" t="str">
        <f>TEXT(Table1[[#This Row],[Patient Admission Date]],"ddd")</f>
        <v>Wed</v>
      </c>
      <c r="N1073" t="str">
        <f>TEXT(INT(HOUR(Table1[[#This Row],[Patient Admission Date]])/3)*3,"00")&amp;"-"&amp;TEXT(INT(HOUR(Table1[[#This Row],[Patient Admission Date]])/3)*3+3,"00")</f>
        <v>06-09</v>
      </c>
      <c r="O1073" t="str" cm="1">
        <f t="array" ref="O1073">_xlfn.IFS(Table1[[#This Row],[Patient Age]]&lt;=14,"0-14",Table1[[#This Row],[Patient Age]]&lt;=29,"15-29",Table1[[#This Row],[Patient Age]]&lt;=44,"30-44",Table1[[#This Row],[Patient Age]]&lt;=59,"45-59",Table1[[#This Row],[Patient Age]]&lt;=74,"60-74",TRUE,"75+")</f>
        <v>45-59</v>
      </c>
      <c r="P1073" t="str" cm="1">
        <f t="array" ref="P1073">_xlfn.IFS(Table1[[#This Row],[Patient Waittime]]&lt;=15,"0-15",Table1[[#This Row],[Patient Waittime]]&lt;=30,"16-30",Table1[[#This Row],[Patient Waittime]]&lt;=45,"31-45",Table1[[#This Row],[Patient Waittime]]&lt;=60,"46-60",TRUE,"60+")</f>
        <v>16-30</v>
      </c>
      <c r="Q1073">
        <f>--(Table1[[#This Row],[Patient Waittime]]&lt;=30)</f>
        <v>1</v>
      </c>
      <c r="R1073">
        <f>--Table1[[#This Row],[Patient Admission Flag]]</f>
        <v>0</v>
      </c>
      <c r="S1073">
        <f>--AND(Table1[[#This Row],[WithinTarget]]=1,Table1[[#This Row],[Patient Satisfaction Score]]&gt;=7)</f>
        <v>0</v>
      </c>
      <c r="T1073" t="str">
        <f>IF(LEFT(Table1[[#This Row],[Patient Gender]],1)="F","Female","Male")</f>
        <v>Female</v>
      </c>
    </row>
    <row r="1074" spans="1:20" x14ac:dyDescent="0.3">
      <c r="A1074" t="s">
        <v>1178</v>
      </c>
      <c r="B1074" s="1">
        <v>45519.773611111108</v>
      </c>
      <c r="C1074" t="s">
        <v>13</v>
      </c>
      <c r="D1074">
        <v>19</v>
      </c>
      <c r="E1074" t="s">
        <v>14</v>
      </c>
      <c r="F1074" t="s">
        <v>15</v>
      </c>
      <c r="G1074" t="b">
        <v>0</v>
      </c>
      <c r="I1074">
        <v>38</v>
      </c>
      <c r="J1074" t="b">
        <v>0</v>
      </c>
      <c r="K1074">
        <f>YEAR(Table1[[#This Row],[Patient Admission Date]])</f>
        <v>2024</v>
      </c>
      <c r="L1074" t="str">
        <f>TEXT(Table1[[#This Row],[Patient Admission Date]],"mmm")</f>
        <v>Aug</v>
      </c>
      <c r="M1074" t="str">
        <f>TEXT(Table1[[#This Row],[Patient Admission Date]],"ddd")</f>
        <v>Thu</v>
      </c>
      <c r="N1074" t="str">
        <f>TEXT(INT(HOUR(Table1[[#This Row],[Patient Admission Date]])/3)*3,"00")&amp;"-"&amp;TEXT(INT(HOUR(Table1[[#This Row],[Patient Admission Date]])/3)*3+3,"00")</f>
        <v>18-21</v>
      </c>
      <c r="O1074" t="str" cm="1">
        <f t="array" ref="O1074">_xlfn.IFS(Table1[[#This Row],[Patient Age]]&lt;=14,"0-14",Table1[[#This Row],[Patient Age]]&lt;=29,"15-29",Table1[[#This Row],[Patient Age]]&lt;=44,"30-44",Table1[[#This Row],[Patient Age]]&lt;=59,"45-59",Table1[[#This Row],[Patient Age]]&lt;=74,"60-74",TRUE,"75+")</f>
        <v>15-29</v>
      </c>
      <c r="P1074" t="str" cm="1">
        <f t="array" ref="P1074">_xlfn.IFS(Table1[[#This Row],[Patient Waittime]]&lt;=15,"0-15",Table1[[#This Row],[Patient Waittime]]&lt;=30,"16-30",Table1[[#This Row],[Patient Waittime]]&lt;=45,"31-45",Table1[[#This Row],[Patient Waittime]]&lt;=60,"46-60",TRUE,"60+")</f>
        <v>31-45</v>
      </c>
      <c r="Q1074">
        <f>--(Table1[[#This Row],[Patient Waittime]]&lt;=30)</f>
        <v>0</v>
      </c>
      <c r="R1074">
        <f>--Table1[[#This Row],[Patient Admission Flag]]</f>
        <v>0</v>
      </c>
      <c r="S1074">
        <f>--AND(Table1[[#This Row],[WithinTarget]]=1,Table1[[#This Row],[Patient Satisfaction Score]]&gt;=7)</f>
        <v>0</v>
      </c>
      <c r="T1074" t="str">
        <f>IF(LEFT(Table1[[#This Row],[Patient Gender]],1)="F","Female","Male")</f>
        <v>Female</v>
      </c>
    </row>
    <row r="1075" spans="1:20" x14ac:dyDescent="0.3">
      <c r="A1075" t="s">
        <v>1179</v>
      </c>
      <c r="B1075" s="1">
        <v>45092.002083333333</v>
      </c>
      <c r="C1075" t="s">
        <v>13</v>
      </c>
      <c r="D1075">
        <v>26</v>
      </c>
      <c r="E1075" t="s">
        <v>14</v>
      </c>
      <c r="F1075" t="s">
        <v>15</v>
      </c>
      <c r="G1075" t="b">
        <v>0</v>
      </c>
      <c r="I1075">
        <v>43</v>
      </c>
      <c r="J1075" t="b">
        <v>0</v>
      </c>
      <c r="K1075">
        <f>YEAR(Table1[[#This Row],[Patient Admission Date]])</f>
        <v>2023</v>
      </c>
      <c r="L1075" t="str">
        <f>TEXT(Table1[[#This Row],[Patient Admission Date]],"mmm")</f>
        <v>Jun</v>
      </c>
      <c r="M1075" t="str">
        <f>TEXT(Table1[[#This Row],[Patient Admission Date]],"ddd")</f>
        <v>Thu</v>
      </c>
      <c r="N1075" t="str">
        <f>TEXT(INT(HOUR(Table1[[#This Row],[Patient Admission Date]])/3)*3,"00")&amp;"-"&amp;TEXT(INT(HOUR(Table1[[#This Row],[Patient Admission Date]])/3)*3+3,"00")</f>
        <v>00-03</v>
      </c>
      <c r="O1075" t="str" cm="1">
        <f t="array" ref="O1075">_xlfn.IFS(Table1[[#This Row],[Patient Age]]&lt;=14,"0-14",Table1[[#This Row],[Patient Age]]&lt;=29,"15-29",Table1[[#This Row],[Patient Age]]&lt;=44,"30-44",Table1[[#This Row],[Patient Age]]&lt;=59,"45-59",Table1[[#This Row],[Patient Age]]&lt;=74,"60-74",TRUE,"75+")</f>
        <v>15-29</v>
      </c>
      <c r="P1075" t="str" cm="1">
        <f t="array" ref="P1075">_xlfn.IFS(Table1[[#This Row],[Patient Waittime]]&lt;=15,"0-15",Table1[[#This Row],[Patient Waittime]]&lt;=30,"16-30",Table1[[#This Row],[Patient Waittime]]&lt;=45,"31-45",Table1[[#This Row],[Patient Waittime]]&lt;=60,"46-60",TRUE,"60+")</f>
        <v>31-45</v>
      </c>
      <c r="Q1075">
        <f>--(Table1[[#This Row],[Patient Waittime]]&lt;=30)</f>
        <v>0</v>
      </c>
      <c r="R1075">
        <f>--Table1[[#This Row],[Patient Admission Flag]]</f>
        <v>0</v>
      </c>
      <c r="S1075">
        <f>--AND(Table1[[#This Row],[WithinTarget]]=1,Table1[[#This Row],[Patient Satisfaction Score]]&gt;=7)</f>
        <v>0</v>
      </c>
      <c r="T1075" t="str">
        <f>IF(LEFT(Table1[[#This Row],[Patient Gender]],1)="F","Female","Male")</f>
        <v>Female</v>
      </c>
    </row>
    <row r="1076" spans="1:20" x14ac:dyDescent="0.3">
      <c r="A1076" t="s">
        <v>1180</v>
      </c>
      <c r="B1076" s="1">
        <v>45522.468055555553</v>
      </c>
      <c r="C1076" t="s">
        <v>13</v>
      </c>
      <c r="D1076">
        <v>5</v>
      </c>
      <c r="E1076" t="s">
        <v>14</v>
      </c>
      <c r="F1076" t="s">
        <v>15</v>
      </c>
      <c r="G1076" t="b">
        <v>0</v>
      </c>
      <c r="I1076">
        <v>49</v>
      </c>
      <c r="J1076" t="b">
        <v>0</v>
      </c>
      <c r="K1076">
        <f>YEAR(Table1[[#This Row],[Patient Admission Date]])</f>
        <v>2024</v>
      </c>
      <c r="L1076" t="str">
        <f>TEXT(Table1[[#This Row],[Patient Admission Date]],"mmm")</f>
        <v>Aug</v>
      </c>
      <c r="M1076" t="str">
        <f>TEXT(Table1[[#This Row],[Patient Admission Date]],"ddd")</f>
        <v>Sun</v>
      </c>
      <c r="N1076" t="str">
        <f>TEXT(INT(HOUR(Table1[[#This Row],[Patient Admission Date]])/3)*3,"00")&amp;"-"&amp;TEXT(INT(HOUR(Table1[[#This Row],[Patient Admission Date]])/3)*3+3,"00")</f>
        <v>09-12</v>
      </c>
      <c r="O1076" t="str" cm="1">
        <f t="array" ref="O1076">_xlfn.IFS(Table1[[#This Row],[Patient Age]]&lt;=14,"0-14",Table1[[#This Row],[Patient Age]]&lt;=29,"15-29",Table1[[#This Row],[Patient Age]]&lt;=44,"30-44",Table1[[#This Row],[Patient Age]]&lt;=59,"45-59",Table1[[#This Row],[Patient Age]]&lt;=74,"60-74",TRUE,"75+")</f>
        <v>0-14</v>
      </c>
      <c r="P1076" t="str" cm="1">
        <f t="array" ref="P1076">_xlfn.IFS(Table1[[#This Row],[Patient Waittime]]&lt;=15,"0-15",Table1[[#This Row],[Patient Waittime]]&lt;=30,"16-30",Table1[[#This Row],[Patient Waittime]]&lt;=45,"31-45",Table1[[#This Row],[Patient Waittime]]&lt;=60,"46-60",TRUE,"60+")</f>
        <v>46-60</v>
      </c>
      <c r="Q1076">
        <f>--(Table1[[#This Row],[Patient Waittime]]&lt;=30)</f>
        <v>0</v>
      </c>
      <c r="R1076">
        <f>--Table1[[#This Row],[Patient Admission Flag]]</f>
        <v>0</v>
      </c>
      <c r="S1076">
        <f>--AND(Table1[[#This Row],[WithinTarget]]=1,Table1[[#This Row],[Patient Satisfaction Score]]&gt;=7)</f>
        <v>0</v>
      </c>
      <c r="T1076" t="str">
        <f>IF(LEFT(Table1[[#This Row],[Patient Gender]],1)="F","Female","Male")</f>
        <v>Female</v>
      </c>
    </row>
    <row r="1077" spans="1:20" x14ac:dyDescent="0.3">
      <c r="A1077" t="s">
        <v>1181</v>
      </c>
      <c r="B1077" s="1">
        <v>45116.006249999999</v>
      </c>
      <c r="C1077" t="s">
        <v>13</v>
      </c>
      <c r="D1077">
        <v>29</v>
      </c>
      <c r="E1077" t="s">
        <v>14</v>
      </c>
      <c r="F1077" t="s">
        <v>15</v>
      </c>
      <c r="G1077" t="b">
        <v>0</v>
      </c>
      <c r="I1077">
        <v>53</v>
      </c>
      <c r="J1077" t="b">
        <v>0</v>
      </c>
      <c r="K1077">
        <f>YEAR(Table1[[#This Row],[Patient Admission Date]])</f>
        <v>2023</v>
      </c>
      <c r="L1077" t="str">
        <f>TEXT(Table1[[#This Row],[Patient Admission Date]],"mmm")</f>
        <v>Jul</v>
      </c>
      <c r="M1077" t="str">
        <f>TEXT(Table1[[#This Row],[Patient Admission Date]],"ddd")</f>
        <v>Sun</v>
      </c>
      <c r="N1077" t="str">
        <f>TEXT(INT(HOUR(Table1[[#This Row],[Patient Admission Date]])/3)*3,"00")&amp;"-"&amp;TEXT(INT(HOUR(Table1[[#This Row],[Patient Admission Date]])/3)*3+3,"00")</f>
        <v>00-03</v>
      </c>
      <c r="O1077" t="str" cm="1">
        <f t="array" ref="O1077">_xlfn.IFS(Table1[[#This Row],[Patient Age]]&lt;=14,"0-14",Table1[[#This Row],[Patient Age]]&lt;=29,"15-29",Table1[[#This Row],[Patient Age]]&lt;=44,"30-44",Table1[[#This Row],[Patient Age]]&lt;=59,"45-59",Table1[[#This Row],[Patient Age]]&lt;=74,"60-74",TRUE,"75+")</f>
        <v>15-29</v>
      </c>
      <c r="P1077" t="str" cm="1">
        <f t="array" ref="P1077">_xlfn.IFS(Table1[[#This Row],[Patient Waittime]]&lt;=15,"0-15",Table1[[#This Row],[Patient Waittime]]&lt;=30,"16-30",Table1[[#This Row],[Patient Waittime]]&lt;=45,"31-45",Table1[[#This Row],[Patient Waittime]]&lt;=60,"46-60",TRUE,"60+")</f>
        <v>46-60</v>
      </c>
      <c r="Q1077">
        <f>--(Table1[[#This Row],[Patient Waittime]]&lt;=30)</f>
        <v>0</v>
      </c>
      <c r="R1077">
        <f>--Table1[[#This Row],[Patient Admission Flag]]</f>
        <v>0</v>
      </c>
      <c r="S1077">
        <f>--AND(Table1[[#This Row],[WithinTarget]]=1,Table1[[#This Row],[Patient Satisfaction Score]]&gt;=7)</f>
        <v>0</v>
      </c>
      <c r="T1077" t="str">
        <f>IF(LEFT(Table1[[#This Row],[Patient Gender]],1)="F","Female","Male")</f>
        <v>Female</v>
      </c>
    </row>
    <row r="1078" spans="1:20" x14ac:dyDescent="0.3">
      <c r="A1078" t="s">
        <v>1182</v>
      </c>
      <c r="B1078" s="1">
        <v>45164.809027777781</v>
      </c>
      <c r="C1078" t="s">
        <v>13</v>
      </c>
      <c r="D1078">
        <v>5</v>
      </c>
      <c r="E1078" t="s">
        <v>14</v>
      </c>
      <c r="F1078" t="s">
        <v>15</v>
      </c>
      <c r="G1078" t="b">
        <v>0</v>
      </c>
      <c r="I1078">
        <v>54</v>
      </c>
      <c r="J1078" t="b">
        <v>0</v>
      </c>
      <c r="K1078">
        <f>YEAR(Table1[[#This Row],[Patient Admission Date]])</f>
        <v>2023</v>
      </c>
      <c r="L1078" t="str">
        <f>TEXT(Table1[[#This Row],[Patient Admission Date]],"mmm")</f>
        <v>Aug</v>
      </c>
      <c r="M1078" t="str">
        <f>TEXT(Table1[[#This Row],[Patient Admission Date]],"ddd")</f>
        <v>Sat</v>
      </c>
      <c r="N1078" t="str">
        <f>TEXT(INT(HOUR(Table1[[#This Row],[Patient Admission Date]])/3)*3,"00")&amp;"-"&amp;TEXT(INT(HOUR(Table1[[#This Row],[Patient Admission Date]])/3)*3+3,"00")</f>
        <v>18-21</v>
      </c>
      <c r="O1078" t="str" cm="1">
        <f t="array" ref="O1078">_xlfn.IFS(Table1[[#This Row],[Patient Age]]&lt;=14,"0-14",Table1[[#This Row],[Patient Age]]&lt;=29,"15-29",Table1[[#This Row],[Patient Age]]&lt;=44,"30-44",Table1[[#This Row],[Patient Age]]&lt;=59,"45-59",Table1[[#This Row],[Patient Age]]&lt;=74,"60-74",TRUE,"75+")</f>
        <v>0-14</v>
      </c>
      <c r="P1078" t="str" cm="1">
        <f t="array" ref="P1078">_xlfn.IFS(Table1[[#This Row],[Patient Waittime]]&lt;=15,"0-15",Table1[[#This Row],[Patient Waittime]]&lt;=30,"16-30",Table1[[#This Row],[Patient Waittime]]&lt;=45,"31-45",Table1[[#This Row],[Patient Waittime]]&lt;=60,"46-60",TRUE,"60+")</f>
        <v>46-60</v>
      </c>
      <c r="Q1078">
        <f>--(Table1[[#This Row],[Patient Waittime]]&lt;=30)</f>
        <v>0</v>
      </c>
      <c r="R1078">
        <f>--Table1[[#This Row],[Patient Admission Flag]]</f>
        <v>0</v>
      </c>
      <c r="S1078">
        <f>--AND(Table1[[#This Row],[WithinTarget]]=1,Table1[[#This Row],[Patient Satisfaction Score]]&gt;=7)</f>
        <v>0</v>
      </c>
      <c r="T1078" t="str">
        <f>IF(LEFT(Table1[[#This Row],[Patient Gender]],1)="F","Female","Male")</f>
        <v>Female</v>
      </c>
    </row>
    <row r="1079" spans="1:20" x14ac:dyDescent="0.3">
      <c r="A1079" t="s">
        <v>1183</v>
      </c>
      <c r="B1079" s="1">
        <v>45454.79583333333</v>
      </c>
      <c r="C1079" t="s">
        <v>13</v>
      </c>
      <c r="D1079">
        <v>69</v>
      </c>
      <c r="E1079" t="s">
        <v>14</v>
      </c>
      <c r="F1079" t="s">
        <v>15</v>
      </c>
      <c r="G1079" t="b">
        <v>0</v>
      </c>
      <c r="H1079">
        <v>0</v>
      </c>
      <c r="I1079">
        <v>33</v>
      </c>
      <c r="J1079" t="b">
        <v>0</v>
      </c>
      <c r="K1079">
        <f>YEAR(Table1[[#This Row],[Patient Admission Date]])</f>
        <v>2024</v>
      </c>
      <c r="L1079" t="str">
        <f>TEXT(Table1[[#This Row],[Patient Admission Date]],"mmm")</f>
        <v>Jun</v>
      </c>
      <c r="M1079" t="str">
        <f>TEXT(Table1[[#This Row],[Patient Admission Date]],"ddd")</f>
        <v>Tue</v>
      </c>
      <c r="N1079" t="str">
        <f>TEXT(INT(HOUR(Table1[[#This Row],[Patient Admission Date]])/3)*3,"00")&amp;"-"&amp;TEXT(INT(HOUR(Table1[[#This Row],[Patient Admission Date]])/3)*3+3,"00")</f>
        <v>18-21</v>
      </c>
      <c r="O1079" t="str" cm="1">
        <f t="array" ref="O1079">_xlfn.IFS(Table1[[#This Row],[Patient Age]]&lt;=14,"0-14",Table1[[#This Row],[Patient Age]]&lt;=29,"15-29",Table1[[#This Row],[Patient Age]]&lt;=44,"30-44",Table1[[#This Row],[Patient Age]]&lt;=59,"45-59",Table1[[#This Row],[Patient Age]]&lt;=74,"60-74",TRUE,"75+")</f>
        <v>60-74</v>
      </c>
      <c r="P1079" t="str" cm="1">
        <f t="array" ref="P1079">_xlfn.IFS(Table1[[#This Row],[Patient Waittime]]&lt;=15,"0-15",Table1[[#This Row],[Patient Waittime]]&lt;=30,"16-30",Table1[[#This Row],[Patient Waittime]]&lt;=45,"31-45",Table1[[#This Row],[Patient Waittime]]&lt;=60,"46-60",TRUE,"60+")</f>
        <v>31-45</v>
      </c>
      <c r="Q1079">
        <f>--(Table1[[#This Row],[Patient Waittime]]&lt;=30)</f>
        <v>0</v>
      </c>
      <c r="R1079">
        <f>--Table1[[#This Row],[Patient Admission Flag]]</f>
        <v>0</v>
      </c>
      <c r="S1079">
        <f>--AND(Table1[[#This Row],[WithinTarget]]=1,Table1[[#This Row],[Patient Satisfaction Score]]&gt;=7)</f>
        <v>0</v>
      </c>
      <c r="T1079" t="str">
        <f>IF(LEFT(Table1[[#This Row],[Patient Gender]],1)="F","Female","Male")</f>
        <v>Female</v>
      </c>
    </row>
    <row r="1080" spans="1:20" x14ac:dyDescent="0.3">
      <c r="A1080" t="s">
        <v>1184</v>
      </c>
      <c r="B1080" s="1">
        <v>45477.582638888889</v>
      </c>
      <c r="C1080" t="s">
        <v>13</v>
      </c>
      <c r="D1080">
        <v>38</v>
      </c>
      <c r="E1080" t="s">
        <v>14</v>
      </c>
      <c r="F1080" t="s">
        <v>15</v>
      </c>
      <c r="G1080" t="b">
        <v>0</v>
      </c>
      <c r="H1080">
        <v>1</v>
      </c>
      <c r="I1080">
        <v>33</v>
      </c>
      <c r="J1080" t="b">
        <v>0</v>
      </c>
      <c r="K1080">
        <f>YEAR(Table1[[#This Row],[Patient Admission Date]])</f>
        <v>2024</v>
      </c>
      <c r="L1080" t="str">
        <f>TEXT(Table1[[#This Row],[Patient Admission Date]],"mmm")</f>
        <v>Jul</v>
      </c>
      <c r="M1080" t="str">
        <f>TEXT(Table1[[#This Row],[Patient Admission Date]],"ddd")</f>
        <v>Thu</v>
      </c>
      <c r="N1080" t="str">
        <f>TEXT(INT(HOUR(Table1[[#This Row],[Patient Admission Date]])/3)*3,"00")&amp;"-"&amp;TEXT(INT(HOUR(Table1[[#This Row],[Patient Admission Date]])/3)*3+3,"00")</f>
        <v>12-15</v>
      </c>
      <c r="O1080" t="str" cm="1">
        <f t="array" ref="O1080">_xlfn.IFS(Table1[[#This Row],[Patient Age]]&lt;=14,"0-14",Table1[[#This Row],[Patient Age]]&lt;=29,"15-29",Table1[[#This Row],[Patient Age]]&lt;=44,"30-44",Table1[[#This Row],[Patient Age]]&lt;=59,"45-59",Table1[[#This Row],[Patient Age]]&lt;=74,"60-74",TRUE,"75+")</f>
        <v>30-44</v>
      </c>
      <c r="P1080" t="str" cm="1">
        <f t="array" ref="P1080">_xlfn.IFS(Table1[[#This Row],[Patient Waittime]]&lt;=15,"0-15",Table1[[#This Row],[Patient Waittime]]&lt;=30,"16-30",Table1[[#This Row],[Patient Waittime]]&lt;=45,"31-45",Table1[[#This Row],[Patient Waittime]]&lt;=60,"46-60",TRUE,"60+")</f>
        <v>31-45</v>
      </c>
      <c r="Q1080">
        <f>--(Table1[[#This Row],[Patient Waittime]]&lt;=30)</f>
        <v>0</v>
      </c>
      <c r="R1080">
        <f>--Table1[[#This Row],[Patient Admission Flag]]</f>
        <v>0</v>
      </c>
      <c r="S1080">
        <f>--AND(Table1[[#This Row],[WithinTarget]]=1,Table1[[#This Row],[Patient Satisfaction Score]]&gt;=7)</f>
        <v>0</v>
      </c>
      <c r="T1080" t="str">
        <f>IF(LEFT(Table1[[#This Row],[Patient Gender]],1)="F","Female","Male")</f>
        <v>Female</v>
      </c>
    </row>
    <row r="1081" spans="1:20" x14ac:dyDescent="0.3">
      <c r="A1081" t="s">
        <v>1185</v>
      </c>
      <c r="B1081" s="1">
        <v>45097.324305555558</v>
      </c>
      <c r="C1081" t="s">
        <v>13</v>
      </c>
      <c r="D1081">
        <v>55</v>
      </c>
      <c r="E1081" t="s">
        <v>14</v>
      </c>
      <c r="F1081" t="s">
        <v>15</v>
      </c>
      <c r="G1081" t="b">
        <v>0</v>
      </c>
      <c r="H1081">
        <v>1</v>
      </c>
      <c r="I1081">
        <v>56</v>
      </c>
      <c r="J1081" t="b">
        <v>0</v>
      </c>
      <c r="K1081">
        <f>YEAR(Table1[[#This Row],[Patient Admission Date]])</f>
        <v>2023</v>
      </c>
      <c r="L1081" t="str">
        <f>TEXT(Table1[[#This Row],[Patient Admission Date]],"mmm")</f>
        <v>Jun</v>
      </c>
      <c r="M1081" t="str">
        <f>TEXT(Table1[[#This Row],[Patient Admission Date]],"ddd")</f>
        <v>Tue</v>
      </c>
      <c r="N1081" t="str">
        <f>TEXT(INT(HOUR(Table1[[#This Row],[Patient Admission Date]])/3)*3,"00")&amp;"-"&amp;TEXT(INT(HOUR(Table1[[#This Row],[Patient Admission Date]])/3)*3+3,"00")</f>
        <v>06-09</v>
      </c>
      <c r="O1081" t="str" cm="1">
        <f t="array" ref="O1081">_xlfn.IFS(Table1[[#This Row],[Patient Age]]&lt;=14,"0-14",Table1[[#This Row],[Patient Age]]&lt;=29,"15-29",Table1[[#This Row],[Patient Age]]&lt;=44,"30-44",Table1[[#This Row],[Patient Age]]&lt;=59,"45-59",Table1[[#This Row],[Patient Age]]&lt;=74,"60-74",TRUE,"75+")</f>
        <v>45-59</v>
      </c>
      <c r="P1081" t="str" cm="1">
        <f t="array" ref="P1081">_xlfn.IFS(Table1[[#This Row],[Patient Waittime]]&lt;=15,"0-15",Table1[[#This Row],[Patient Waittime]]&lt;=30,"16-30",Table1[[#This Row],[Patient Waittime]]&lt;=45,"31-45",Table1[[#This Row],[Patient Waittime]]&lt;=60,"46-60",TRUE,"60+")</f>
        <v>46-60</v>
      </c>
      <c r="Q1081">
        <f>--(Table1[[#This Row],[Patient Waittime]]&lt;=30)</f>
        <v>0</v>
      </c>
      <c r="R1081">
        <f>--Table1[[#This Row],[Patient Admission Flag]]</f>
        <v>0</v>
      </c>
      <c r="S1081">
        <f>--AND(Table1[[#This Row],[WithinTarget]]=1,Table1[[#This Row],[Patient Satisfaction Score]]&gt;=7)</f>
        <v>0</v>
      </c>
      <c r="T1081" t="str">
        <f>IF(LEFT(Table1[[#This Row],[Patient Gender]],1)="F","Female","Male")</f>
        <v>Female</v>
      </c>
    </row>
    <row r="1082" spans="1:20" x14ac:dyDescent="0.3">
      <c r="A1082" t="s">
        <v>1186</v>
      </c>
      <c r="B1082" s="1">
        <v>45272.59652777778</v>
      </c>
      <c r="C1082" t="s">
        <v>13</v>
      </c>
      <c r="D1082">
        <v>4</v>
      </c>
      <c r="E1082" t="s">
        <v>14</v>
      </c>
      <c r="F1082" t="s">
        <v>15</v>
      </c>
      <c r="G1082" t="b">
        <v>0</v>
      </c>
      <c r="H1082">
        <v>1</v>
      </c>
      <c r="I1082">
        <v>10</v>
      </c>
      <c r="J1082" t="b">
        <v>0</v>
      </c>
      <c r="K1082">
        <f>YEAR(Table1[[#This Row],[Patient Admission Date]])</f>
        <v>2023</v>
      </c>
      <c r="L1082" t="str">
        <f>TEXT(Table1[[#This Row],[Patient Admission Date]],"mmm")</f>
        <v>Dec</v>
      </c>
      <c r="M1082" t="str">
        <f>TEXT(Table1[[#This Row],[Patient Admission Date]],"ddd")</f>
        <v>Tue</v>
      </c>
      <c r="N1082" t="str">
        <f>TEXT(INT(HOUR(Table1[[#This Row],[Patient Admission Date]])/3)*3,"00")&amp;"-"&amp;TEXT(INT(HOUR(Table1[[#This Row],[Patient Admission Date]])/3)*3+3,"00")</f>
        <v>12-15</v>
      </c>
      <c r="O1082" t="str" cm="1">
        <f t="array" ref="O1082">_xlfn.IFS(Table1[[#This Row],[Patient Age]]&lt;=14,"0-14",Table1[[#This Row],[Patient Age]]&lt;=29,"15-29",Table1[[#This Row],[Patient Age]]&lt;=44,"30-44",Table1[[#This Row],[Patient Age]]&lt;=59,"45-59",Table1[[#This Row],[Patient Age]]&lt;=74,"60-74",TRUE,"75+")</f>
        <v>0-14</v>
      </c>
      <c r="P1082" t="str" cm="1">
        <f t="array" ref="P1082">_xlfn.IFS(Table1[[#This Row],[Patient Waittime]]&lt;=15,"0-15",Table1[[#This Row],[Patient Waittime]]&lt;=30,"16-30",Table1[[#This Row],[Patient Waittime]]&lt;=45,"31-45",Table1[[#This Row],[Patient Waittime]]&lt;=60,"46-60",TRUE,"60+")</f>
        <v>0-15</v>
      </c>
      <c r="Q1082">
        <f>--(Table1[[#This Row],[Patient Waittime]]&lt;=30)</f>
        <v>1</v>
      </c>
      <c r="R1082">
        <f>--Table1[[#This Row],[Patient Admission Flag]]</f>
        <v>0</v>
      </c>
      <c r="S1082">
        <f>--AND(Table1[[#This Row],[WithinTarget]]=1,Table1[[#This Row],[Patient Satisfaction Score]]&gt;=7)</f>
        <v>0</v>
      </c>
      <c r="T1082" t="str">
        <f>IF(LEFT(Table1[[#This Row],[Patient Gender]],1)="F","Female","Male")</f>
        <v>Female</v>
      </c>
    </row>
    <row r="1083" spans="1:20" x14ac:dyDescent="0.3">
      <c r="A1083" t="s">
        <v>1187</v>
      </c>
      <c r="B1083" s="1">
        <v>45426.947916666664</v>
      </c>
      <c r="C1083" t="s">
        <v>13</v>
      </c>
      <c r="D1083">
        <v>7</v>
      </c>
      <c r="E1083" t="s">
        <v>14</v>
      </c>
      <c r="F1083" t="s">
        <v>15</v>
      </c>
      <c r="G1083" t="b">
        <v>0</v>
      </c>
      <c r="H1083">
        <v>2</v>
      </c>
      <c r="I1083">
        <v>31</v>
      </c>
      <c r="J1083" t="b">
        <v>0</v>
      </c>
      <c r="K1083">
        <f>YEAR(Table1[[#This Row],[Patient Admission Date]])</f>
        <v>2024</v>
      </c>
      <c r="L1083" t="str">
        <f>TEXT(Table1[[#This Row],[Patient Admission Date]],"mmm")</f>
        <v>May</v>
      </c>
      <c r="M1083" t="str">
        <f>TEXT(Table1[[#This Row],[Patient Admission Date]],"ddd")</f>
        <v>Tue</v>
      </c>
      <c r="N1083" t="str">
        <f>TEXT(INT(HOUR(Table1[[#This Row],[Patient Admission Date]])/3)*3,"00")&amp;"-"&amp;TEXT(INT(HOUR(Table1[[#This Row],[Patient Admission Date]])/3)*3+3,"00")</f>
        <v>21-24</v>
      </c>
      <c r="O1083" t="str" cm="1">
        <f t="array" ref="O1083">_xlfn.IFS(Table1[[#This Row],[Patient Age]]&lt;=14,"0-14",Table1[[#This Row],[Patient Age]]&lt;=29,"15-29",Table1[[#This Row],[Patient Age]]&lt;=44,"30-44",Table1[[#This Row],[Patient Age]]&lt;=59,"45-59",Table1[[#This Row],[Patient Age]]&lt;=74,"60-74",TRUE,"75+")</f>
        <v>0-14</v>
      </c>
      <c r="P1083" t="str" cm="1">
        <f t="array" ref="P1083">_xlfn.IFS(Table1[[#This Row],[Patient Waittime]]&lt;=15,"0-15",Table1[[#This Row],[Patient Waittime]]&lt;=30,"16-30",Table1[[#This Row],[Patient Waittime]]&lt;=45,"31-45",Table1[[#This Row],[Patient Waittime]]&lt;=60,"46-60",TRUE,"60+")</f>
        <v>31-45</v>
      </c>
      <c r="Q1083">
        <f>--(Table1[[#This Row],[Patient Waittime]]&lt;=30)</f>
        <v>0</v>
      </c>
      <c r="R1083">
        <f>--Table1[[#This Row],[Patient Admission Flag]]</f>
        <v>0</v>
      </c>
      <c r="S1083">
        <f>--AND(Table1[[#This Row],[WithinTarget]]=1,Table1[[#This Row],[Patient Satisfaction Score]]&gt;=7)</f>
        <v>0</v>
      </c>
      <c r="T1083" t="str">
        <f>IF(LEFT(Table1[[#This Row],[Patient Gender]],1)="F","Female","Male")</f>
        <v>Female</v>
      </c>
    </row>
    <row r="1084" spans="1:20" x14ac:dyDescent="0.3">
      <c r="A1084" t="s">
        <v>1188</v>
      </c>
      <c r="B1084" s="1">
        <v>45311.59652777778</v>
      </c>
      <c r="C1084" t="s">
        <v>13</v>
      </c>
      <c r="D1084">
        <v>5</v>
      </c>
      <c r="E1084" t="s">
        <v>14</v>
      </c>
      <c r="F1084" t="s">
        <v>15</v>
      </c>
      <c r="G1084" t="b">
        <v>0</v>
      </c>
      <c r="H1084">
        <v>2</v>
      </c>
      <c r="I1084">
        <v>56</v>
      </c>
      <c r="J1084" t="b">
        <v>0</v>
      </c>
      <c r="K1084">
        <f>YEAR(Table1[[#This Row],[Patient Admission Date]])</f>
        <v>2024</v>
      </c>
      <c r="L1084" t="str">
        <f>TEXT(Table1[[#This Row],[Patient Admission Date]],"mmm")</f>
        <v>Jan</v>
      </c>
      <c r="M1084" t="str">
        <f>TEXT(Table1[[#This Row],[Patient Admission Date]],"ddd")</f>
        <v>Sat</v>
      </c>
      <c r="N1084" t="str">
        <f>TEXT(INT(HOUR(Table1[[#This Row],[Patient Admission Date]])/3)*3,"00")&amp;"-"&amp;TEXT(INT(HOUR(Table1[[#This Row],[Patient Admission Date]])/3)*3+3,"00")</f>
        <v>12-15</v>
      </c>
      <c r="O1084" t="str" cm="1">
        <f t="array" ref="O1084">_xlfn.IFS(Table1[[#This Row],[Patient Age]]&lt;=14,"0-14",Table1[[#This Row],[Patient Age]]&lt;=29,"15-29",Table1[[#This Row],[Patient Age]]&lt;=44,"30-44",Table1[[#This Row],[Patient Age]]&lt;=59,"45-59",Table1[[#This Row],[Patient Age]]&lt;=74,"60-74",TRUE,"75+")</f>
        <v>0-14</v>
      </c>
      <c r="P1084" t="str" cm="1">
        <f t="array" ref="P1084">_xlfn.IFS(Table1[[#This Row],[Patient Waittime]]&lt;=15,"0-15",Table1[[#This Row],[Patient Waittime]]&lt;=30,"16-30",Table1[[#This Row],[Patient Waittime]]&lt;=45,"31-45",Table1[[#This Row],[Patient Waittime]]&lt;=60,"46-60",TRUE,"60+")</f>
        <v>46-60</v>
      </c>
      <c r="Q1084">
        <f>--(Table1[[#This Row],[Patient Waittime]]&lt;=30)</f>
        <v>0</v>
      </c>
      <c r="R1084">
        <f>--Table1[[#This Row],[Patient Admission Flag]]</f>
        <v>0</v>
      </c>
      <c r="S1084">
        <f>--AND(Table1[[#This Row],[WithinTarget]]=1,Table1[[#This Row],[Patient Satisfaction Score]]&gt;=7)</f>
        <v>0</v>
      </c>
      <c r="T1084" t="str">
        <f>IF(LEFT(Table1[[#This Row],[Patient Gender]],1)="F","Female","Male")</f>
        <v>Female</v>
      </c>
    </row>
    <row r="1085" spans="1:20" x14ac:dyDescent="0.3">
      <c r="A1085" t="s">
        <v>1189</v>
      </c>
      <c r="B1085" s="1">
        <v>45526.936111111114</v>
      </c>
      <c r="C1085" t="s">
        <v>13</v>
      </c>
      <c r="D1085">
        <v>8</v>
      </c>
      <c r="E1085" t="s">
        <v>14</v>
      </c>
      <c r="F1085" t="s">
        <v>15</v>
      </c>
      <c r="G1085" t="b">
        <v>0</v>
      </c>
      <c r="H1085">
        <v>2</v>
      </c>
      <c r="I1085">
        <v>49</v>
      </c>
      <c r="J1085" t="b">
        <v>0</v>
      </c>
      <c r="K1085">
        <f>YEAR(Table1[[#This Row],[Patient Admission Date]])</f>
        <v>2024</v>
      </c>
      <c r="L1085" t="str">
        <f>TEXT(Table1[[#This Row],[Patient Admission Date]],"mmm")</f>
        <v>Aug</v>
      </c>
      <c r="M1085" t="str">
        <f>TEXT(Table1[[#This Row],[Patient Admission Date]],"ddd")</f>
        <v>Thu</v>
      </c>
      <c r="N1085" t="str">
        <f>TEXT(INT(HOUR(Table1[[#This Row],[Patient Admission Date]])/3)*3,"00")&amp;"-"&amp;TEXT(INT(HOUR(Table1[[#This Row],[Patient Admission Date]])/3)*3+3,"00")</f>
        <v>21-24</v>
      </c>
      <c r="O1085" t="str" cm="1">
        <f t="array" ref="O1085">_xlfn.IFS(Table1[[#This Row],[Patient Age]]&lt;=14,"0-14",Table1[[#This Row],[Patient Age]]&lt;=29,"15-29",Table1[[#This Row],[Patient Age]]&lt;=44,"30-44",Table1[[#This Row],[Patient Age]]&lt;=59,"45-59",Table1[[#This Row],[Patient Age]]&lt;=74,"60-74",TRUE,"75+")</f>
        <v>0-14</v>
      </c>
      <c r="P1085" t="str" cm="1">
        <f t="array" ref="P1085">_xlfn.IFS(Table1[[#This Row],[Patient Waittime]]&lt;=15,"0-15",Table1[[#This Row],[Patient Waittime]]&lt;=30,"16-30",Table1[[#This Row],[Patient Waittime]]&lt;=45,"31-45",Table1[[#This Row],[Patient Waittime]]&lt;=60,"46-60",TRUE,"60+")</f>
        <v>46-60</v>
      </c>
      <c r="Q1085">
        <f>--(Table1[[#This Row],[Patient Waittime]]&lt;=30)</f>
        <v>0</v>
      </c>
      <c r="R1085">
        <f>--Table1[[#This Row],[Patient Admission Flag]]</f>
        <v>0</v>
      </c>
      <c r="S1085">
        <f>--AND(Table1[[#This Row],[WithinTarget]]=1,Table1[[#This Row],[Patient Satisfaction Score]]&gt;=7)</f>
        <v>0</v>
      </c>
      <c r="T1085" t="str">
        <f>IF(LEFT(Table1[[#This Row],[Patient Gender]],1)="F","Female","Male")</f>
        <v>Female</v>
      </c>
    </row>
    <row r="1086" spans="1:20" x14ac:dyDescent="0.3">
      <c r="A1086" t="s">
        <v>1190</v>
      </c>
      <c r="B1086" s="1">
        <v>45591.808333333334</v>
      </c>
      <c r="C1086" t="s">
        <v>13</v>
      </c>
      <c r="D1086">
        <v>13</v>
      </c>
      <c r="E1086" t="s">
        <v>14</v>
      </c>
      <c r="F1086" t="s">
        <v>15</v>
      </c>
      <c r="G1086" t="b">
        <v>0</v>
      </c>
      <c r="H1086">
        <v>3</v>
      </c>
      <c r="I1086">
        <v>39</v>
      </c>
      <c r="J1086" t="b">
        <v>0</v>
      </c>
      <c r="K1086">
        <f>YEAR(Table1[[#This Row],[Patient Admission Date]])</f>
        <v>2024</v>
      </c>
      <c r="L1086" t="str">
        <f>TEXT(Table1[[#This Row],[Patient Admission Date]],"mmm")</f>
        <v>Oct</v>
      </c>
      <c r="M1086" t="str">
        <f>TEXT(Table1[[#This Row],[Patient Admission Date]],"ddd")</f>
        <v>Sat</v>
      </c>
      <c r="N1086" t="str">
        <f>TEXT(INT(HOUR(Table1[[#This Row],[Patient Admission Date]])/3)*3,"00")&amp;"-"&amp;TEXT(INT(HOUR(Table1[[#This Row],[Patient Admission Date]])/3)*3+3,"00")</f>
        <v>18-21</v>
      </c>
      <c r="O1086" t="str" cm="1">
        <f t="array" ref="O1086">_xlfn.IFS(Table1[[#This Row],[Patient Age]]&lt;=14,"0-14",Table1[[#This Row],[Patient Age]]&lt;=29,"15-29",Table1[[#This Row],[Patient Age]]&lt;=44,"30-44",Table1[[#This Row],[Patient Age]]&lt;=59,"45-59",Table1[[#This Row],[Patient Age]]&lt;=74,"60-74",TRUE,"75+")</f>
        <v>0-14</v>
      </c>
      <c r="P1086" t="str" cm="1">
        <f t="array" ref="P1086">_xlfn.IFS(Table1[[#This Row],[Patient Waittime]]&lt;=15,"0-15",Table1[[#This Row],[Patient Waittime]]&lt;=30,"16-30",Table1[[#This Row],[Patient Waittime]]&lt;=45,"31-45",Table1[[#This Row],[Patient Waittime]]&lt;=60,"46-60",TRUE,"60+")</f>
        <v>31-45</v>
      </c>
      <c r="Q1086">
        <f>--(Table1[[#This Row],[Patient Waittime]]&lt;=30)</f>
        <v>0</v>
      </c>
      <c r="R1086">
        <f>--Table1[[#This Row],[Patient Admission Flag]]</f>
        <v>0</v>
      </c>
      <c r="S1086">
        <f>--AND(Table1[[#This Row],[WithinTarget]]=1,Table1[[#This Row],[Patient Satisfaction Score]]&gt;=7)</f>
        <v>0</v>
      </c>
      <c r="T1086" t="str">
        <f>IF(LEFT(Table1[[#This Row],[Patient Gender]],1)="F","Female","Male")</f>
        <v>Female</v>
      </c>
    </row>
    <row r="1087" spans="1:20" x14ac:dyDescent="0.3">
      <c r="A1087" t="s">
        <v>1191</v>
      </c>
      <c r="B1087" s="1">
        <v>45124.142361111109</v>
      </c>
      <c r="C1087" t="s">
        <v>13</v>
      </c>
      <c r="D1087">
        <v>13</v>
      </c>
      <c r="E1087" t="s">
        <v>14</v>
      </c>
      <c r="F1087" t="s">
        <v>15</v>
      </c>
      <c r="G1087" t="b">
        <v>0</v>
      </c>
      <c r="H1087">
        <v>3</v>
      </c>
      <c r="I1087">
        <v>58</v>
      </c>
      <c r="J1087" t="b">
        <v>0</v>
      </c>
      <c r="K1087">
        <f>YEAR(Table1[[#This Row],[Patient Admission Date]])</f>
        <v>2023</v>
      </c>
      <c r="L1087" t="str">
        <f>TEXT(Table1[[#This Row],[Patient Admission Date]],"mmm")</f>
        <v>Jul</v>
      </c>
      <c r="M1087" t="str">
        <f>TEXT(Table1[[#This Row],[Patient Admission Date]],"ddd")</f>
        <v>Mon</v>
      </c>
      <c r="N1087" t="str">
        <f>TEXT(INT(HOUR(Table1[[#This Row],[Patient Admission Date]])/3)*3,"00")&amp;"-"&amp;TEXT(INT(HOUR(Table1[[#This Row],[Patient Admission Date]])/3)*3+3,"00")</f>
        <v>03-06</v>
      </c>
      <c r="O1087" t="str" cm="1">
        <f t="array" ref="O1087">_xlfn.IFS(Table1[[#This Row],[Patient Age]]&lt;=14,"0-14",Table1[[#This Row],[Patient Age]]&lt;=29,"15-29",Table1[[#This Row],[Patient Age]]&lt;=44,"30-44",Table1[[#This Row],[Patient Age]]&lt;=59,"45-59",Table1[[#This Row],[Patient Age]]&lt;=74,"60-74",TRUE,"75+")</f>
        <v>0-14</v>
      </c>
      <c r="P1087" t="str" cm="1">
        <f t="array" ref="P1087">_xlfn.IFS(Table1[[#This Row],[Patient Waittime]]&lt;=15,"0-15",Table1[[#This Row],[Patient Waittime]]&lt;=30,"16-30",Table1[[#This Row],[Patient Waittime]]&lt;=45,"31-45",Table1[[#This Row],[Patient Waittime]]&lt;=60,"46-60",TRUE,"60+")</f>
        <v>46-60</v>
      </c>
      <c r="Q1087">
        <f>--(Table1[[#This Row],[Patient Waittime]]&lt;=30)</f>
        <v>0</v>
      </c>
      <c r="R1087">
        <f>--Table1[[#This Row],[Patient Admission Flag]]</f>
        <v>0</v>
      </c>
      <c r="S1087">
        <f>--AND(Table1[[#This Row],[WithinTarget]]=1,Table1[[#This Row],[Patient Satisfaction Score]]&gt;=7)</f>
        <v>0</v>
      </c>
      <c r="T1087" t="str">
        <f>IF(LEFT(Table1[[#This Row],[Patient Gender]],1)="F","Female","Male")</f>
        <v>Female</v>
      </c>
    </row>
    <row r="1088" spans="1:20" x14ac:dyDescent="0.3">
      <c r="A1088" t="s">
        <v>1192</v>
      </c>
      <c r="B1088" s="1">
        <v>45434.379166666666</v>
      </c>
      <c r="C1088" t="s">
        <v>13</v>
      </c>
      <c r="D1088">
        <v>51</v>
      </c>
      <c r="E1088" t="s">
        <v>14</v>
      </c>
      <c r="F1088" t="s">
        <v>15</v>
      </c>
      <c r="G1088" t="b">
        <v>0</v>
      </c>
      <c r="H1088">
        <v>3</v>
      </c>
      <c r="I1088">
        <v>52</v>
      </c>
      <c r="J1088" t="b">
        <v>0</v>
      </c>
      <c r="K1088">
        <f>YEAR(Table1[[#This Row],[Patient Admission Date]])</f>
        <v>2024</v>
      </c>
      <c r="L1088" t="str">
        <f>TEXT(Table1[[#This Row],[Patient Admission Date]],"mmm")</f>
        <v>May</v>
      </c>
      <c r="M1088" t="str">
        <f>TEXT(Table1[[#This Row],[Patient Admission Date]],"ddd")</f>
        <v>Wed</v>
      </c>
      <c r="N1088" t="str">
        <f>TEXT(INT(HOUR(Table1[[#This Row],[Patient Admission Date]])/3)*3,"00")&amp;"-"&amp;TEXT(INT(HOUR(Table1[[#This Row],[Patient Admission Date]])/3)*3+3,"00")</f>
        <v>09-12</v>
      </c>
      <c r="O1088" t="str" cm="1">
        <f t="array" ref="O1088">_xlfn.IFS(Table1[[#This Row],[Patient Age]]&lt;=14,"0-14",Table1[[#This Row],[Patient Age]]&lt;=29,"15-29",Table1[[#This Row],[Patient Age]]&lt;=44,"30-44",Table1[[#This Row],[Patient Age]]&lt;=59,"45-59",Table1[[#This Row],[Patient Age]]&lt;=74,"60-74",TRUE,"75+")</f>
        <v>45-59</v>
      </c>
      <c r="P1088" t="str" cm="1">
        <f t="array" ref="P1088">_xlfn.IFS(Table1[[#This Row],[Patient Waittime]]&lt;=15,"0-15",Table1[[#This Row],[Patient Waittime]]&lt;=30,"16-30",Table1[[#This Row],[Patient Waittime]]&lt;=45,"31-45",Table1[[#This Row],[Patient Waittime]]&lt;=60,"46-60",TRUE,"60+")</f>
        <v>46-60</v>
      </c>
      <c r="Q1088">
        <f>--(Table1[[#This Row],[Patient Waittime]]&lt;=30)</f>
        <v>0</v>
      </c>
      <c r="R1088">
        <f>--Table1[[#This Row],[Patient Admission Flag]]</f>
        <v>0</v>
      </c>
      <c r="S1088">
        <f>--AND(Table1[[#This Row],[WithinTarget]]=1,Table1[[#This Row],[Patient Satisfaction Score]]&gt;=7)</f>
        <v>0</v>
      </c>
      <c r="T1088" t="str">
        <f>IF(LEFT(Table1[[#This Row],[Patient Gender]],1)="F","Female","Male")</f>
        <v>Female</v>
      </c>
    </row>
    <row r="1089" spans="1:20" x14ac:dyDescent="0.3">
      <c r="A1089" t="s">
        <v>1193</v>
      </c>
      <c r="B1089" s="1">
        <v>45565.413194444445</v>
      </c>
      <c r="C1089" t="s">
        <v>13</v>
      </c>
      <c r="D1089">
        <v>10</v>
      </c>
      <c r="E1089" t="s">
        <v>14</v>
      </c>
      <c r="F1089" t="s">
        <v>15</v>
      </c>
      <c r="G1089" t="b">
        <v>0</v>
      </c>
      <c r="H1089">
        <v>4</v>
      </c>
      <c r="I1089">
        <v>12</v>
      </c>
      <c r="J1089" t="b">
        <v>0</v>
      </c>
      <c r="K1089">
        <f>YEAR(Table1[[#This Row],[Patient Admission Date]])</f>
        <v>2024</v>
      </c>
      <c r="L1089" t="str">
        <f>TEXT(Table1[[#This Row],[Patient Admission Date]],"mmm")</f>
        <v>Sep</v>
      </c>
      <c r="M1089" t="str">
        <f>TEXT(Table1[[#This Row],[Patient Admission Date]],"ddd")</f>
        <v>Mon</v>
      </c>
      <c r="N1089" t="str">
        <f>TEXT(INT(HOUR(Table1[[#This Row],[Patient Admission Date]])/3)*3,"00")&amp;"-"&amp;TEXT(INT(HOUR(Table1[[#This Row],[Patient Admission Date]])/3)*3+3,"00")</f>
        <v>09-12</v>
      </c>
      <c r="O1089" t="str" cm="1">
        <f t="array" ref="O1089">_xlfn.IFS(Table1[[#This Row],[Patient Age]]&lt;=14,"0-14",Table1[[#This Row],[Patient Age]]&lt;=29,"15-29",Table1[[#This Row],[Patient Age]]&lt;=44,"30-44",Table1[[#This Row],[Patient Age]]&lt;=59,"45-59",Table1[[#This Row],[Patient Age]]&lt;=74,"60-74",TRUE,"75+")</f>
        <v>0-14</v>
      </c>
      <c r="P1089" t="str" cm="1">
        <f t="array" ref="P1089">_xlfn.IFS(Table1[[#This Row],[Patient Waittime]]&lt;=15,"0-15",Table1[[#This Row],[Patient Waittime]]&lt;=30,"16-30",Table1[[#This Row],[Patient Waittime]]&lt;=45,"31-45",Table1[[#This Row],[Patient Waittime]]&lt;=60,"46-60",TRUE,"60+")</f>
        <v>0-15</v>
      </c>
      <c r="Q1089">
        <f>--(Table1[[#This Row],[Patient Waittime]]&lt;=30)</f>
        <v>1</v>
      </c>
      <c r="R1089">
        <f>--Table1[[#This Row],[Patient Admission Flag]]</f>
        <v>0</v>
      </c>
      <c r="S1089">
        <f>--AND(Table1[[#This Row],[WithinTarget]]=1,Table1[[#This Row],[Patient Satisfaction Score]]&gt;=7)</f>
        <v>0</v>
      </c>
      <c r="T1089" t="str">
        <f>IF(LEFT(Table1[[#This Row],[Patient Gender]],1)="F","Female","Male")</f>
        <v>Female</v>
      </c>
    </row>
    <row r="1090" spans="1:20" x14ac:dyDescent="0.3">
      <c r="A1090" t="s">
        <v>1194</v>
      </c>
      <c r="B1090" s="1">
        <v>45442.473611111112</v>
      </c>
      <c r="C1090" t="s">
        <v>13</v>
      </c>
      <c r="D1090">
        <v>71</v>
      </c>
      <c r="E1090" t="s">
        <v>14</v>
      </c>
      <c r="F1090" t="s">
        <v>15</v>
      </c>
      <c r="G1090" t="b">
        <v>0</v>
      </c>
      <c r="H1090">
        <v>4</v>
      </c>
      <c r="I1090">
        <v>19</v>
      </c>
      <c r="J1090" t="b">
        <v>0</v>
      </c>
      <c r="K1090">
        <f>YEAR(Table1[[#This Row],[Patient Admission Date]])</f>
        <v>2024</v>
      </c>
      <c r="L1090" t="str">
        <f>TEXT(Table1[[#This Row],[Patient Admission Date]],"mmm")</f>
        <v>May</v>
      </c>
      <c r="M1090" t="str">
        <f>TEXT(Table1[[#This Row],[Patient Admission Date]],"ddd")</f>
        <v>Thu</v>
      </c>
      <c r="N1090" t="str">
        <f>TEXT(INT(HOUR(Table1[[#This Row],[Patient Admission Date]])/3)*3,"00")&amp;"-"&amp;TEXT(INT(HOUR(Table1[[#This Row],[Patient Admission Date]])/3)*3+3,"00")</f>
        <v>09-12</v>
      </c>
      <c r="O1090" t="str" cm="1">
        <f t="array" ref="O1090">_xlfn.IFS(Table1[[#This Row],[Patient Age]]&lt;=14,"0-14",Table1[[#This Row],[Patient Age]]&lt;=29,"15-29",Table1[[#This Row],[Patient Age]]&lt;=44,"30-44",Table1[[#This Row],[Patient Age]]&lt;=59,"45-59",Table1[[#This Row],[Patient Age]]&lt;=74,"60-74",TRUE,"75+")</f>
        <v>60-74</v>
      </c>
      <c r="P1090" t="str" cm="1">
        <f t="array" ref="P1090">_xlfn.IFS(Table1[[#This Row],[Patient Waittime]]&lt;=15,"0-15",Table1[[#This Row],[Patient Waittime]]&lt;=30,"16-30",Table1[[#This Row],[Patient Waittime]]&lt;=45,"31-45",Table1[[#This Row],[Patient Waittime]]&lt;=60,"46-60",TRUE,"60+")</f>
        <v>16-30</v>
      </c>
      <c r="Q1090">
        <f>--(Table1[[#This Row],[Patient Waittime]]&lt;=30)</f>
        <v>1</v>
      </c>
      <c r="R1090">
        <f>--Table1[[#This Row],[Patient Admission Flag]]</f>
        <v>0</v>
      </c>
      <c r="S1090">
        <f>--AND(Table1[[#This Row],[WithinTarget]]=1,Table1[[#This Row],[Patient Satisfaction Score]]&gt;=7)</f>
        <v>0</v>
      </c>
      <c r="T1090" t="str">
        <f>IF(LEFT(Table1[[#This Row],[Patient Gender]],1)="F","Female","Male")</f>
        <v>Female</v>
      </c>
    </row>
    <row r="1091" spans="1:20" x14ac:dyDescent="0.3">
      <c r="A1091" t="s">
        <v>1195</v>
      </c>
      <c r="B1091" s="1">
        <v>45157.504166666666</v>
      </c>
      <c r="C1091" t="s">
        <v>13</v>
      </c>
      <c r="D1091">
        <v>29</v>
      </c>
      <c r="E1091" t="s">
        <v>14</v>
      </c>
      <c r="F1091" t="s">
        <v>15</v>
      </c>
      <c r="G1091" t="b">
        <v>0</v>
      </c>
      <c r="H1091">
        <v>4</v>
      </c>
      <c r="I1091">
        <v>45</v>
      </c>
      <c r="J1091" t="b">
        <v>0</v>
      </c>
      <c r="K1091">
        <f>YEAR(Table1[[#This Row],[Patient Admission Date]])</f>
        <v>2023</v>
      </c>
      <c r="L1091" t="str">
        <f>TEXT(Table1[[#This Row],[Patient Admission Date]],"mmm")</f>
        <v>Aug</v>
      </c>
      <c r="M1091" t="str">
        <f>TEXT(Table1[[#This Row],[Patient Admission Date]],"ddd")</f>
        <v>Sat</v>
      </c>
      <c r="N1091" t="str">
        <f>TEXT(INT(HOUR(Table1[[#This Row],[Patient Admission Date]])/3)*3,"00")&amp;"-"&amp;TEXT(INT(HOUR(Table1[[#This Row],[Patient Admission Date]])/3)*3+3,"00")</f>
        <v>12-15</v>
      </c>
      <c r="O1091" t="str" cm="1">
        <f t="array" ref="O1091">_xlfn.IFS(Table1[[#This Row],[Patient Age]]&lt;=14,"0-14",Table1[[#This Row],[Patient Age]]&lt;=29,"15-29",Table1[[#This Row],[Patient Age]]&lt;=44,"30-44",Table1[[#This Row],[Patient Age]]&lt;=59,"45-59",Table1[[#This Row],[Patient Age]]&lt;=74,"60-74",TRUE,"75+")</f>
        <v>15-29</v>
      </c>
      <c r="P1091" t="str" cm="1">
        <f t="array" ref="P1091">_xlfn.IFS(Table1[[#This Row],[Patient Waittime]]&lt;=15,"0-15",Table1[[#This Row],[Patient Waittime]]&lt;=30,"16-30",Table1[[#This Row],[Patient Waittime]]&lt;=45,"31-45",Table1[[#This Row],[Patient Waittime]]&lt;=60,"46-60",TRUE,"60+")</f>
        <v>31-45</v>
      </c>
      <c r="Q1091">
        <f>--(Table1[[#This Row],[Patient Waittime]]&lt;=30)</f>
        <v>0</v>
      </c>
      <c r="R1091">
        <f>--Table1[[#This Row],[Patient Admission Flag]]</f>
        <v>0</v>
      </c>
      <c r="S1091">
        <f>--AND(Table1[[#This Row],[WithinTarget]]=1,Table1[[#This Row],[Patient Satisfaction Score]]&gt;=7)</f>
        <v>0</v>
      </c>
      <c r="T1091" t="str">
        <f>IF(LEFT(Table1[[#This Row],[Patient Gender]],1)="F","Female","Male")</f>
        <v>Female</v>
      </c>
    </row>
    <row r="1092" spans="1:20" x14ac:dyDescent="0.3">
      <c r="A1092" t="s">
        <v>1196</v>
      </c>
      <c r="B1092" s="1">
        <v>45162.78402777778</v>
      </c>
      <c r="C1092" t="s">
        <v>13</v>
      </c>
      <c r="D1092">
        <v>7</v>
      </c>
      <c r="E1092" t="s">
        <v>14</v>
      </c>
      <c r="F1092" t="s">
        <v>15</v>
      </c>
      <c r="G1092" t="b">
        <v>0</v>
      </c>
      <c r="H1092">
        <v>5</v>
      </c>
      <c r="I1092">
        <v>34</v>
      </c>
      <c r="J1092" t="b">
        <v>0</v>
      </c>
      <c r="K1092">
        <f>YEAR(Table1[[#This Row],[Patient Admission Date]])</f>
        <v>2023</v>
      </c>
      <c r="L1092" t="str">
        <f>TEXT(Table1[[#This Row],[Patient Admission Date]],"mmm")</f>
        <v>Aug</v>
      </c>
      <c r="M1092" t="str">
        <f>TEXT(Table1[[#This Row],[Patient Admission Date]],"ddd")</f>
        <v>Thu</v>
      </c>
      <c r="N1092" t="str">
        <f>TEXT(INT(HOUR(Table1[[#This Row],[Patient Admission Date]])/3)*3,"00")&amp;"-"&amp;TEXT(INT(HOUR(Table1[[#This Row],[Patient Admission Date]])/3)*3+3,"00")</f>
        <v>18-21</v>
      </c>
      <c r="O1092" t="str" cm="1">
        <f t="array" ref="O1092">_xlfn.IFS(Table1[[#This Row],[Patient Age]]&lt;=14,"0-14",Table1[[#This Row],[Patient Age]]&lt;=29,"15-29",Table1[[#This Row],[Patient Age]]&lt;=44,"30-44",Table1[[#This Row],[Patient Age]]&lt;=59,"45-59",Table1[[#This Row],[Patient Age]]&lt;=74,"60-74",TRUE,"75+")</f>
        <v>0-14</v>
      </c>
      <c r="P1092" t="str" cm="1">
        <f t="array" ref="P1092">_xlfn.IFS(Table1[[#This Row],[Patient Waittime]]&lt;=15,"0-15",Table1[[#This Row],[Patient Waittime]]&lt;=30,"16-30",Table1[[#This Row],[Patient Waittime]]&lt;=45,"31-45",Table1[[#This Row],[Patient Waittime]]&lt;=60,"46-60",TRUE,"60+")</f>
        <v>31-45</v>
      </c>
      <c r="Q1092">
        <f>--(Table1[[#This Row],[Patient Waittime]]&lt;=30)</f>
        <v>0</v>
      </c>
      <c r="R1092">
        <f>--Table1[[#This Row],[Patient Admission Flag]]</f>
        <v>0</v>
      </c>
      <c r="S1092">
        <f>--AND(Table1[[#This Row],[WithinTarget]]=1,Table1[[#This Row],[Patient Satisfaction Score]]&gt;=7)</f>
        <v>0</v>
      </c>
      <c r="T1092" t="str">
        <f>IF(LEFT(Table1[[#This Row],[Patient Gender]],1)="F","Female","Male")</f>
        <v>Female</v>
      </c>
    </row>
    <row r="1093" spans="1:20" x14ac:dyDescent="0.3">
      <c r="A1093" t="s">
        <v>1197</v>
      </c>
      <c r="B1093" s="1">
        <v>45311.771527777775</v>
      </c>
      <c r="C1093" t="s">
        <v>13</v>
      </c>
      <c r="D1093">
        <v>56</v>
      </c>
      <c r="E1093" t="s">
        <v>14</v>
      </c>
      <c r="F1093" t="s">
        <v>15</v>
      </c>
      <c r="G1093" t="b">
        <v>0</v>
      </c>
      <c r="H1093">
        <v>5</v>
      </c>
      <c r="I1093">
        <v>37</v>
      </c>
      <c r="J1093" t="b">
        <v>0</v>
      </c>
      <c r="K1093">
        <f>YEAR(Table1[[#This Row],[Patient Admission Date]])</f>
        <v>2024</v>
      </c>
      <c r="L1093" t="str">
        <f>TEXT(Table1[[#This Row],[Patient Admission Date]],"mmm")</f>
        <v>Jan</v>
      </c>
      <c r="M1093" t="str">
        <f>TEXT(Table1[[#This Row],[Patient Admission Date]],"ddd")</f>
        <v>Sat</v>
      </c>
      <c r="N1093" t="str">
        <f>TEXT(INT(HOUR(Table1[[#This Row],[Patient Admission Date]])/3)*3,"00")&amp;"-"&amp;TEXT(INT(HOUR(Table1[[#This Row],[Patient Admission Date]])/3)*3+3,"00")</f>
        <v>18-21</v>
      </c>
      <c r="O1093" t="str" cm="1">
        <f t="array" ref="O1093">_xlfn.IFS(Table1[[#This Row],[Patient Age]]&lt;=14,"0-14",Table1[[#This Row],[Patient Age]]&lt;=29,"15-29",Table1[[#This Row],[Patient Age]]&lt;=44,"30-44",Table1[[#This Row],[Patient Age]]&lt;=59,"45-59",Table1[[#This Row],[Patient Age]]&lt;=74,"60-74",TRUE,"75+")</f>
        <v>45-59</v>
      </c>
      <c r="P1093" t="str" cm="1">
        <f t="array" ref="P1093">_xlfn.IFS(Table1[[#This Row],[Patient Waittime]]&lt;=15,"0-15",Table1[[#This Row],[Patient Waittime]]&lt;=30,"16-30",Table1[[#This Row],[Patient Waittime]]&lt;=45,"31-45",Table1[[#This Row],[Patient Waittime]]&lt;=60,"46-60",TRUE,"60+")</f>
        <v>31-45</v>
      </c>
      <c r="Q1093">
        <f>--(Table1[[#This Row],[Patient Waittime]]&lt;=30)</f>
        <v>0</v>
      </c>
      <c r="R1093">
        <f>--Table1[[#This Row],[Patient Admission Flag]]</f>
        <v>0</v>
      </c>
      <c r="S1093">
        <f>--AND(Table1[[#This Row],[WithinTarget]]=1,Table1[[#This Row],[Patient Satisfaction Score]]&gt;=7)</f>
        <v>0</v>
      </c>
      <c r="T1093" t="str">
        <f>IF(LEFT(Table1[[#This Row],[Patient Gender]],1)="F","Female","Male")</f>
        <v>Female</v>
      </c>
    </row>
    <row r="1094" spans="1:20" x14ac:dyDescent="0.3">
      <c r="A1094" t="s">
        <v>1198</v>
      </c>
      <c r="B1094" s="1">
        <v>45344.801388888889</v>
      </c>
      <c r="C1094" t="s">
        <v>13</v>
      </c>
      <c r="D1094">
        <v>38</v>
      </c>
      <c r="E1094" t="s">
        <v>14</v>
      </c>
      <c r="F1094" t="s">
        <v>15</v>
      </c>
      <c r="G1094" t="b">
        <v>0</v>
      </c>
      <c r="H1094">
        <v>5</v>
      </c>
      <c r="I1094">
        <v>46</v>
      </c>
      <c r="J1094" t="b">
        <v>0</v>
      </c>
      <c r="K1094">
        <f>YEAR(Table1[[#This Row],[Patient Admission Date]])</f>
        <v>2024</v>
      </c>
      <c r="L1094" t="str">
        <f>TEXT(Table1[[#This Row],[Patient Admission Date]],"mmm")</f>
        <v>Feb</v>
      </c>
      <c r="M1094" t="str">
        <f>TEXT(Table1[[#This Row],[Patient Admission Date]],"ddd")</f>
        <v>Thu</v>
      </c>
      <c r="N1094" t="str">
        <f>TEXT(INT(HOUR(Table1[[#This Row],[Patient Admission Date]])/3)*3,"00")&amp;"-"&amp;TEXT(INT(HOUR(Table1[[#This Row],[Patient Admission Date]])/3)*3+3,"00")</f>
        <v>18-21</v>
      </c>
      <c r="O1094" t="str" cm="1">
        <f t="array" ref="O1094">_xlfn.IFS(Table1[[#This Row],[Patient Age]]&lt;=14,"0-14",Table1[[#This Row],[Patient Age]]&lt;=29,"15-29",Table1[[#This Row],[Patient Age]]&lt;=44,"30-44",Table1[[#This Row],[Patient Age]]&lt;=59,"45-59",Table1[[#This Row],[Patient Age]]&lt;=74,"60-74",TRUE,"75+")</f>
        <v>30-44</v>
      </c>
      <c r="P1094" t="str" cm="1">
        <f t="array" ref="P1094">_xlfn.IFS(Table1[[#This Row],[Patient Waittime]]&lt;=15,"0-15",Table1[[#This Row],[Patient Waittime]]&lt;=30,"16-30",Table1[[#This Row],[Patient Waittime]]&lt;=45,"31-45",Table1[[#This Row],[Patient Waittime]]&lt;=60,"46-60",TRUE,"60+")</f>
        <v>46-60</v>
      </c>
      <c r="Q1094">
        <f>--(Table1[[#This Row],[Patient Waittime]]&lt;=30)</f>
        <v>0</v>
      </c>
      <c r="R1094">
        <f>--Table1[[#This Row],[Patient Admission Flag]]</f>
        <v>0</v>
      </c>
      <c r="S1094">
        <f>--AND(Table1[[#This Row],[WithinTarget]]=1,Table1[[#This Row],[Patient Satisfaction Score]]&gt;=7)</f>
        <v>0</v>
      </c>
      <c r="T1094" t="str">
        <f>IF(LEFT(Table1[[#This Row],[Patient Gender]],1)="F","Female","Male")</f>
        <v>Female</v>
      </c>
    </row>
    <row r="1095" spans="1:20" x14ac:dyDescent="0.3">
      <c r="A1095" t="s">
        <v>1199</v>
      </c>
      <c r="B1095" s="1">
        <v>45433.961805555555</v>
      </c>
      <c r="C1095" t="s">
        <v>13</v>
      </c>
      <c r="D1095">
        <v>21</v>
      </c>
      <c r="E1095" t="s">
        <v>14</v>
      </c>
      <c r="F1095" t="s">
        <v>15</v>
      </c>
      <c r="G1095" t="b">
        <v>0</v>
      </c>
      <c r="H1095">
        <v>6</v>
      </c>
      <c r="I1095">
        <v>34</v>
      </c>
      <c r="J1095" t="b">
        <v>0</v>
      </c>
      <c r="K1095">
        <f>YEAR(Table1[[#This Row],[Patient Admission Date]])</f>
        <v>2024</v>
      </c>
      <c r="L1095" t="str">
        <f>TEXT(Table1[[#This Row],[Patient Admission Date]],"mmm")</f>
        <v>May</v>
      </c>
      <c r="M1095" t="str">
        <f>TEXT(Table1[[#This Row],[Patient Admission Date]],"ddd")</f>
        <v>Tue</v>
      </c>
      <c r="N1095" t="str">
        <f>TEXT(INT(HOUR(Table1[[#This Row],[Patient Admission Date]])/3)*3,"00")&amp;"-"&amp;TEXT(INT(HOUR(Table1[[#This Row],[Patient Admission Date]])/3)*3+3,"00")</f>
        <v>21-24</v>
      </c>
      <c r="O1095" t="str" cm="1">
        <f t="array" ref="O1095">_xlfn.IFS(Table1[[#This Row],[Patient Age]]&lt;=14,"0-14",Table1[[#This Row],[Patient Age]]&lt;=29,"15-29",Table1[[#This Row],[Patient Age]]&lt;=44,"30-44",Table1[[#This Row],[Patient Age]]&lt;=59,"45-59",Table1[[#This Row],[Patient Age]]&lt;=74,"60-74",TRUE,"75+")</f>
        <v>15-29</v>
      </c>
      <c r="P1095" t="str" cm="1">
        <f t="array" ref="P1095">_xlfn.IFS(Table1[[#This Row],[Patient Waittime]]&lt;=15,"0-15",Table1[[#This Row],[Patient Waittime]]&lt;=30,"16-30",Table1[[#This Row],[Patient Waittime]]&lt;=45,"31-45",Table1[[#This Row],[Patient Waittime]]&lt;=60,"46-60",TRUE,"60+")</f>
        <v>31-45</v>
      </c>
      <c r="Q1095">
        <f>--(Table1[[#This Row],[Patient Waittime]]&lt;=30)</f>
        <v>0</v>
      </c>
      <c r="R1095">
        <f>--Table1[[#This Row],[Patient Admission Flag]]</f>
        <v>0</v>
      </c>
      <c r="S1095">
        <f>--AND(Table1[[#This Row],[WithinTarget]]=1,Table1[[#This Row],[Patient Satisfaction Score]]&gt;=7)</f>
        <v>0</v>
      </c>
      <c r="T1095" t="str">
        <f>IF(LEFT(Table1[[#This Row],[Patient Gender]],1)="F","Female","Male")</f>
        <v>Female</v>
      </c>
    </row>
    <row r="1096" spans="1:20" x14ac:dyDescent="0.3">
      <c r="A1096" t="s">
        <v>1200</v>
      </c>
      <c r="B1096" s="1">
        <v>45237.223611111112</v>
      </c>
      <c r="C1096" t="s">
        <v>13</v>
      </c>
      <c r="D1096">
        <v>63</v>
      </c>
      <c r="E1096" t="s">
        <v>14</v>
      </c>
      <c r="F1096" t="s">
        <v>15</v>
      </c>
      <c r="G1096" t="b">
        <v>0</v>
      </c>
      <c r="H1096">
        <v>6</v>
      </c>
      <c r="I1096">
        <v>56</v>
      </c>
      <c r="J1096" t="b">
        <v>0</v>
      </c>
      <c r="K1096">
        <f>YEAR(Table1[[#This Row],[Patient Admission Date]])</f>
        <v>2023</v>
      </c>
      <c r="L1096" t="str">
        <f>TEXT(Table1[[#This Row],[Patient Admission Date]],"mmm")</f>
        <v>Nov</v>
      </c>
      <c r="M1096" t="str">
        <f>TEXT(Table1[[#This Row],[Patient Admission Date]],"ddd")</f>
        <v>Tue</v>
      </c>
      <c r="N1096" t="str">
        <f>TEXT(INT(HOUR(Table1[[#This Row],[Patient Admission Date]])/3)*3,"00")&amp;"-"&amp;TEXT(INT(HOUR(Table1[[#This Row],[Patient Admission Date]])/3)*3+3,"00")</f>
        <v>03-06</v>
      </c>
      <c r="O1096" t="str" cm="1">
        <f t="array" ref="O1096">_xlfn.IFS(Table1[[#This Row],[Patient Age]]&lt;=14,"0-14",Table1[[#This Row],[Patient Age]]&lt;=29,"15-29",Table1[[#This Row],[Patient Age]]&lt;=44,"30-44",Table1[[#This Row],[Patient Age]]&lt;=59,"45-59",Table1[[#This Row],[Patient Age]]&lt;=74,"60-74",TRUE,"75+")</f>
        <v>60-74</v>
      </c>
      <c r="P1096" t="str" cm="1">
        <f t="array" ref="P1096">_xlfn.IFS(Table1[[#This Row],[Patient Waittime]]&lt;=15,"0-15",Table1[[#This Row],[Patient Waittime]]&lt;=30,"16-30",Table1[[#This Row],[Patient Waittime]]&lt;=45,"31-45",Table1[[#This Row],[Patient Waittime]]&lt;=60,"46-60",TRUE,"60+")</f>
        <v>46-60</v>
      </c>
      <c r="Q1096">
        <f>--(Table1[[#This Row],[Patient Waittime]]&lt;=30)</f>
        <v>0</v>
      </c>
      <c r="R1096">
        <f>--Table1[[#This Row],[Patient Admission Flag]]</f>
        <v>0</v>
      </c>
      <c r="S1096">
        <f>--AND(Table1[[#This Row],[WithinTarget]]=1,Table1[[#This Row],[Patient Satisfaction Score]]&gt;=7)</f>
        <v>0</v>
      </c>
      <c r="T1096" t="str">
        <f>IF(LEFT(Table1[[#This Row],[Patient Gender]],1)="F","Female","Male")</f>
        <v>Female</v>
      </c>
    </row>
    <row r="1097" spans="1:20" x14ac:dyDescent="0.3">
      <c r="A1097" t="s">
        <v>1201</v>
      </c>
      <c r="B1097" s="1">
        <v>45316.852083333331</v>
      </c>
      <c r="C1097" t="s">
        <v>13</v>
      </c>
      <c r="D1097">
        <v>77</v>
      </c>
      <c r="E1097" t="s">
        <v>14</v>
      </c>
      <c r="F1097" t="s">
        <v>15</v>
      </c>
      <c r="G1097" t="b">
        <v>0</v>
      </c>
      <c r="H1097">
        <v>6</v>
      </c>
      <c r="I1097">
        <v>12</v>
      </c>
      <c r="J1097" t="b">
        <v>0</v>
      </c>
      <c r="K1097">
        <f>YEAR(Table1[[#This Row],[Patient Admission Date]])</f>
        <v>2024</v>
      </c>
      <c r="L1097" t="str">
        <f>TEXT(Table1[[#This Row],[Patient Admission Date]],"mmm")</f>
        <v>Jan</v>
      </c>
      <c r="M1097" t="str">
        <f>TEXT(Table1[[#This Row],[Patient Admission Date]],"ddd")</f>
        <v>Thu</v>
      </c>
      <c r="N1097" t="str">
        <f>TEXT(INT(HOUR(Table1[[#This Row],[Patient Admission Date]])/3)*3,"00")&amp;"-"&amp;TEXT(INT(HOUR(Table1[[#This Row],[Patient Admission Date]])/3)*3+3,"00")</f>
        <v>18-21</v>
      </c>
      <c r="O1097" t="str" cm="1">
        <f t="array" ref="O1097">_xlfn.IFS(Table1[[#This Row],[Patient Age]]&lt;=14,"0-14",Table1[[#This Row],[Patient Age]]&lt;=29,"15-29",Table1[[#This Row],[Patient Age]]&lt;=44,"30-44",Table1[[#This Row],[Patient Age]]&lt;=59,"45-59",Table1[[#This Row],[Patient Age]]&lt;=74,"60-74",TRUE,"75+")</f>
        <v>75+</v>
      </c>
      <c r="P1097" t="str" cm="1">
        <f t="array" ref="P1097">_xlfn.IFS(Table1[[#This Row],[Patient Waittime]]&lt;=15,"0-15",Table1[[#This Row],[Patient Waittime]]&lt;=30,"16-30",Table1[[#This Row],[Patient Waittime]]&lt;=45,"31-45",Table1[[#This Row],[Patient Waittime]]&lt;=60,"46-60",TRUE,"60+")</f>
        <v>0-15</v>
      </c>
      <c r="Q1097">
        <f>--(Table1[[#This Row],[Patient Waittime]]&lt;=30)</f>
        <v>1</v>
      </c>
      <c r="R1097">
        <f>--Table1[[#This Row],[Patient Admission Flag]]</f>
        <v>0</v>
      </c>
      <c r="S1097">
        <f>--AND(Table1[[#This Row],[WithinTarget]]=1,Table1[[#This Row],[Patient Satisfaction Score]]&gt;=7)</f>
        <v>0</v>
      </c>
      <c r="T1097" t="str">
        <f>IF(LEFT(Table1[[#This Row],[Patient Gender]],1)="F","Female","Male")</f>
        <v>Female</v>
      </c>
    </row>
    <row r="1098" spans="1:20" x14ac:dyDescent="0.3">
      <c r="A1098" t="s">
        <v>1202</v>
      </c>
      <c r="B1098" s="1">
        <v>45053.186111111114</v>
      </c>
      <c r="C1098" t="s">
        <v>13</v>
      </c>
      <c r="D1098">
        <v>11</v>
      </c>
      <c r="E1098" t="s">
        <v>14</v>
      </c>
      <c r="F1098" t="s">
        <v>15</v>
      </c>
      <c r="G1098" t="b">
        <v>0</v>
      </c>
      <c r="H1098">
        <v>6</v>
      </c>
      <c r="I1098">
        <v>29</v>
      </c>
      <c r="J1098" t="b">
        <v>0</v>
      </c>
      <c r="K1098">
        <f>YEAR(Table1[[#This Row],[Patient Admission Date]])</f>
        <v>2023</v>
      </c>
      <c r="L1098" t="str">
        <f>TEXT(Table1[[#This Row],[Patient Admission Date]],"mmm")</f>
        <v>May</v>
      </c>
      <c r="M1098" t="str">
        <f>TEXT(Table1[[#This Row],[Patient Admission Date]],"ddd")</f>
        <v>Sun</v>
      </c>
      <c r="N1098" t="str">
        <f>TEXT(INT(HOUR(Table1[[#This Row],[Patient Admission Date]])/3)*3,"00")&amp;"-"&amp;TEXT(INT(HOUR(Table1[[#This Row],[Patient Admission Date]])/3)*3+3,"00")</f>
        <v>03-06</v>
      </c>
      <c r="O1098" t="str" cm="1">
        <f t="array" ref="O1098">_xlfn.IFS(Table1[[#This Row],[Patient Age]]&lt;=14,"0-14",Table1[[#This Row],[Patient Age]]&lt;=29,"15-29",Table1[[#This Row],[Patient Age]]&lt;=44,"30-44",Table1[[#This Row],[Patient Age]]&lt;=59,"45-59",Table1[[#This Row],[Patient Age]]&lt;=74,"60-74",TRUE,"75+")</f>
        <v>0-14</v>
      </c>
      <c r="P1098" t="str" cm="1">
        <f t="array" ref="P1098">_xlfn.IFS(Table1[[#This Row],[Patient Waittime]]&lt;=15,"0-15",Table1[[#This Row],[Patient Waittime]]&lt;=30,"16-30",Table1[[#This Row],[Patient Waittime]]&lt;=45,"31-45",Table1[[#This Row],[Patient Waittime]]&lt;=60,"46-60",TRUE,"60+")</f>
        <v>16-30</v>
      </c>
      <c r="Q1098">
        <f>--(Table1[[#This Row],[Patient Waittime]]&lt;=30)</f>
        <v>1</v>
      </c>
      <c r="R1098">
        <f>--Table1[[#This Row],[Patient Admission Flag]]</f>
        <v>0</v>
      </c>
      <c r="S1098">
        <f>--AND(Table1[[#This Row],[WithinTarget]]=1,Table1[[#This Row],[Patient Satisfaction Score]]&gt;=7)</f>
        <v>0</v>
      </c>
      <c r="T1098" t="str">
        <f>IF(LEFT(Table1[[#This Row],[Patient Gender]],1)="F","Female","Male")</f>
        <v>Female</v>
      </c>
    </row>
    <row r="1099" spans="1:20" x14ac:dyDescent="0.3">
      <c r="A1099" t="s">
        <v>1203</v>
      </c>
      <c r="B1099" s="1">
        <v>45413.938888888886</v>
      </c>
      <c r="C1099" t="s">
        <v>13</v>
      </c>
      <c r="D1099">
        <v>31</v>
      </c>
      <c r="E1099" t="s">
        <v>14</v>
      </c>
      <c r="F1099" t="s">
        <v>15</v>
      </c>
      <c r="G1099" t="b">
        <v>0</v>
      </c>
      <c r="H1099">
        <v>6</v>
      </c>
      <c r="I1099">
        <v>12</v>
      </c>
      <c r="J1099" t="b">
        <v>0</v>
      </c>
      <c r="K1099">
        <f>YEAR(Table1[[#This Row],[Patient Admission Date]])</f>
        <v>2024</v>
      </c>
      <c r="L1099" t="str">
        <f>TEXT(Table1[[#This Row],[Patient Admission Date]],"mmm")</f>
        <v>May</v>
      </c>
      <c r="M1099" t="str">
        <f>TEXT(Table1[[#This Row],[Patient Admission Date]],"ddd")</f>
        <v>Wed</v>
      </c>
      <c r="N1099" t="str">
        <f>TEXT(INT(HOUR(Table1[[#This Row],[Patient Admission Date]])/3)*3,"00")&amp;"-"&amp;TEXT(INT(HOUR(Table1[[#This Row],[Patient Admission Date]])/3)*3+3,"00")</f>
        <v>21-24</v>
      </c>
      <c r="O1099" t="str" cm="1">
        <f t="array" ref="O1099">_xlfn.IFS(Table1[[#This Row],[Patient Age]]&lt;=14,"0-14",Table1[[#This Row],[Patient Age]]&lt;=29,"15-29",Table1[[#This Row],[Patient Age]]&lt;=44,"30-44",Table1[[#This Row],[Patient Age]]&lt;=59,"45-59",Table1[[#This Row],[Patient Age]]&lt;=74,"60-74",TRUE,"75+")</f>
        <v>30-44</v>
      </c>
      <c r="P1099" t="str" cm="1">
        <f t="array" ref="P1099">_xlfn.IFS(Table1[[#This Row],[Patient Waittime]]&lt;=15,"0-15",Table1[[#This Row],[Patient Waittime]]&lt;=30,"16-30",Table1[[#This Row],[Patient Waittime]]&lt;=45,"31-45",Table1[[#This Row],[Patient Waittime]]&lt;=60,"46-60",TRUE,"60+")</f>
        <v>0-15</v>
      </c>
      <c r="Q1099">
        <f>--(Table1[[#This Row],[Patient Waittime]]&lt;=30)</f>
        <v>1</v>
      </c>
      <c r="R1099">
        <f>--Table1[[#This Row],[Patient Admission Flag]]</f>
        <v>0</v>
      </c>
      <c r="S1099">
        <f>--AND(Table1[[#This Row],[WithinTarget]]=1,Table1[[#This Row],[Patient Satisfaction Score]]&gt;=7)</f>
        <v>0</v>
      </c>
      <c r="T1099" t="str">
        <f>IF(LEFT(Table1[[#This Row],[Patient Gender]],1)="F","Female","Male")</f>
        <v>Female</v>
      </c>
    </row>
    <row r="1100" spans="1:20" x14ac:dyDescent="0.3">
      <c r="A1100" t="s">
        <v>1204</v>
      </c>
      <c r="B1100" s="1">
        <v>45332.370833333334</v>
      </c>
      <c r="C1100" t="s">
        <v>13</v>
      </c>
      <c r="D1100">
        <v>36</v>
      </c>
      <c r="E1100" t="s">
        <v>14</v>
      </c>
      <c r="F1100" t="s">
        <v>15</v>
      </c>
      <c r="G1100" t="b">
        <v>0</v>
      </c>
      <c r="H1100">
        <v>7</v>
      </c>
      <c r="I1100">
        <v>39</v>
      </c>
      <c r="J1100" t="b">
        <v>0</v>
      </c>
      <c r="K1100">
        <f>YEAR(Table1[[#This Row],[Patient Admission Date]])</f>
        <v>2024</v>
      </c>
      <c r="L1100" t="str">
        <f>TEXT(Table1[[#This Row],[Patient Admission Date]],"mmm")</f>
        <v>Feb</v>
      </c>
      <c r="M1100" t="str">
        <f>TEXT(Table1[[#This Row],[Patient Admission Date]],"ddd")</f>
        <v>Sat</v>
      </c>
      <c r="N1100" t="str">
        <f>TEXT(INT(HOUR(Table1[[#This Row],[Patient Admission Date]])/3)*3,"00")&amp;"-"&amp;TEXT(INT(HOUR(Table1[[#This Row],[Patient Admission Date]])/3)*3+3,"00")</f>
        <v>06-09</v>
      </c>
      <c r="O1100" t="str" cm="1">
        <f t="array" ref="O1100">_xlfn.IFS(Table1[[#This Row],[Patient Age]]&lt;=14,"0-14",Table1[[#This Row],[Patient Age]]&lt;=29,"15-29",Table1[[#This Row],[Patient Age]]&lt;=44,"30-44",Table1[[#This Row],[Patient Age]]&lt;=59,"45-59",Table1[[#This Row],[Patient Age]]&lt;=74,"60-74",TRUE,"75+")</f>
        <v>30-44</v>
      </c>
      <c r="P1100" t="str" cm="1">
        <f t="array" ref="P1100">_xlfn.IFS(Table1[[#This Row],[Patient Waittime]]&lt;=15,"0-15",Table1[[#This Row],[Patient Waittime]]&lt;=30,"16-30",Table1[[#This Row],[Patient Waittime]]&lt;=45,"31-45",Table1[[#This Row],[Patient Waittime]]&lt;=60,"46-60",TRUE,"60+")</f>
        <v>31-45</v>
      </c>
      <c r="Q1100">
        <f>--(Table1[[#This Row],[Patient Waittime]]&lt;=30)</f>
        <v>0</v>
      </c>
      <c r="R1100">
        <f>--Table1[[#This Row],[Patient Admission Flag]]</f>
        <v>0</v>
      </c>
      <c r="S1100">
        <f>--AND(Table1[[#This Row],[WithinTarget]]=1,Table1[[#This Row],[Patient Satisfaction Score]]&gt;=7)</f>
        <v>0</v>
      </c>
      <c r="T1100" t="str">
        <f>IF(LEFT(Table1[[#This Row],[Patient Gender]],1)="F","Female","Male")</f>
        <v>Female</v>
      </c>
    </row>
    <row r="1101" spans="1:20" x14ac:dyDescent="0.3">
      <c r="A1101" t="s">
        <v>1205</v>
      </c>
      <c r="B1101" s="1">
        <v>45160.305555555555</v>
      </c>
      <c r="C1101" t="s">
        <v>13</v>
      </c>
      <c r="D1101">
        <v>22</v>
      </c>
      <c r="E1101" t="s">
        <v>14</v>
      </c>
      <c r="F1101" t="s">
        <v>15</v>
      </c>
      <c r="G1101" t="b">
        <v>0</v>
      </c>
      <c r="H1101">
        <v>7</v>
      </c>
      <c r="I1101">
        <v>10</v>
      </c>
      <c r="J1101" t="b">
        <v>0</v>
      </c>
      <c r="K1101">
        <f>YEAR(Table1[[#This Row],[Patient Admission Date]])</f>
        <v>2023</v>
      </c>
      <c r="L1101" t="str">
        <f>TEXT(Table1[[#This Row],[Patient Admission Date]],"mmm")</f>
        <v>Aug</v>
      </c>
      <c r="M1101" t="str">
        <f>TEXT(Table1[[#This Row],[Patient Admission Date]],"ddd")</f>
        <v>Tue</v>
      </c>
      <c r="N1101" t="str">
        <f>TEXT(INT(HOUR(Table1[[#This Row],[Patient Admission Date]])/3)*3,"00")&amp;"-"&amp;TEXT(INT(HOUR(Table1[[#This Row],[Patient Admission Date]])/3)*3+3,"00")</f>
        <v>06-09</v>
      </c>
      <c r="O1101" t="str" cm="1">
        <f t="array" ref="O1101">_xlfn.IFS(Table1[[#This Row],[Patient Age]]&lt;=14,"0-14",Table1[[#This Row],[Patient Age]]&lt;=29,"15-29",Table1[[#This Row],[Patient Age]]&lt;=44,"30-44",Table1[[#This Row],[Patient Age]]&lt;=59,"45-59",Table1[[#This Row],[Patient Age]]&lt;=74,"60-74",TRUE,"75+")</f>
        <v>15-29</v>
      </c>
      <c r="P1101" t="str" cm="1">
        <f t="array" ref="P1101">_xlfn.IFS(Table1[[#This Row],[Patient Waittime]]&lt;=15,"0-15",Table1[[#This Row],[Patient Waittime]]&lt;=30,"16-30",Table1[[#This Row],[Patient Waittime]]&lt;=45,"31-45",Table1[[#This Row],[Patient Waittime]]&lt;=60,"46-60",TRUE,"60+")</f>
        <v>0-15</v>
      </c>
      <c r="Q1101">
        <f>--(Table1[[#This Row],[Patient Waittime]]&lt;=30)</f>
        <v>1</v>
      </c>
      <c r="R1101">
        <f>--Table1[[#This Row],[Patient Admission Flag]]</f>
        <v>0</v>
      </c>
      <c r="S1101">
        <f>--AND(Table1[[#This Row],[WithinTarget]]=1,Table1[[#This Row],[Patient Satisfaction Score]]&gt;=7)</f>
        <v>1</v>
      </c>
      <c r="T1101" t="str">
        <f>IF(LEFT(Table1[[#This Row],[Patient Gender]],1)="F","Female","Male")</f>
        <v>Female</v>
      </c>
    </row>
    <row r="1102" spans="1:20" x14ac:dyDescent="0.3">
      <c r="A1102" t="s">
        <v>1206</v>
      </c>
      <c r="B1102" s="1">
        <v>45338.215277777781</v>
      </c>
      <c r="C1102" t="s">
        <v>13</v>
      </c>
      <c r="D1102">
        <v>46</v>
      </c>
      <c r="E1102" t="s">
        <v>14</v>
      </c>
      <c r="F1102" t="s">
        <v>15</v>
      </c>
      <c r="G1102" t="b">
        <v>0</v>
      </c>
      <c r="H1102">
        <v>8</v>
      </c>
      <c r="I1102">
        <v>51</v>
      </c>
      <c r="J1102" t="b">
        <v>0</v>
      </c>
      <c r="K1102">
        <f>YEAR(Table1[[#This Row],[Patient Admission Date]])</f>
        <v>2024</v>
      </c>
      <c r="L1102" t="str">
        <f>TEXT(Table1[[#This Row],[Patient Admission Date]],"mmm")</f>
        <v>Feb</v>
      </c>
      <c r="M1102" t="str">
        <f>TEXT(Table1[[#This Row],[Patient Admission Date]],"ddd")</f>
        <v>Fri</v>
      </c>
      <c r="N1102" t="str">
        <f>TEXT(INT(HOUR(Table1[[#This Row],[Patient Admission Date]])/3)*3,"00")&amp;"-"&amp;TEXT(INT(HOUR(Table1[[#This Row],[Patient Admission Date]])/3)*3+3,"00")</f>
        <v>03-06</v>
      </c>
      <c r="O1102" t="str" cm="1">
        <f t="array" ref="O1102">_xlfn.IFS(Table1[[#This Row],[Patient Age]]&lt;=14,"0-14",Table1[[#This Row],[Patient Age]]&lt;=29,"15-29",Table1[[#This Row],[Patient Age]]&lt;=44,"30-44",Table1[[#This Row],[Patient Age]]&lt;=59,"45-59",Table1[[#This Row],[Patient Age]]&lt;=74,"60-74",TRUE,"75+")</f>
        <v>45-59</v>
      </c>
      <c r="P1102" t="str" cm="1">
        <f t="array" ref="P1102">_xlfn.IFS(Table1[[#This Row],[Patient Waittime]]&lt;=15,"0-15",Table1[[#This Row],[Patient Waittime]]&lt;=30,"16-30",Table1[[#This Row],[Patient Waittime]]&lt;=45,"31-45",Table1[[#This Row],[Patient Waittime]]&lt;=60,"46-60",TRUE,"60+")</f>
        <v>46-60</v>
      </c>
      <c r="Q1102">
        <f>--(Table1[[#This Row],[Patient Waittime]]&lt;=30)</f>
        <v>0</v>
      </c>
      <c r="R1102">
        <f>--Table1[[#This Row],[Patient Admission Flag]]</f>
        <v>0</v>
      </c>
      <c r="S1102">
        <f>--AND(Table1[[#This Row],[WithinTarget]]=1,Table1[[#This Row],[Patient Satisfaction Score]]&gt;=7)</f>
        <v>0</v>
      </c>
      <c r="T1102" t="str">
        <f>IF(LEFT(Table1[[#This Row],[Patient Gender]],1)="F","Female","Male")</f>
        <v>Female</v>
      </c>
    </row>
    <row r="1103" spans="1:20" x14ac:dyDescent="0.3">
      <c r="A1103" t="s">
        <v>1207</v>
      </c>
      <c r="B1103" s="1">
        <v>45213.034722222219</v>
      </c>
      <c r="C1103" t="s">
        <v>13</v>
      </c>
      <c r="D1103">
        <v>66</v>
      </c>
      <c r="E1103" t="s">
        <v>14</v>
      </c>
      <c r="F1103" t="s">
        <v>15</v>
      </c>
      <c r="G1103" t="b">
        <v>0</v>
      </c>
      <c r="H1103">
        <v>9</v>
      </c>
      <c r="I1103">
        <v>21</v>
      </c>
      <c r="J1103" t="b">
        <v>0</v>
      </c>
      <c r="K1103">
        <f>YEAR(Table1[[#This Row],[Patient Admission Date]])</f>
        <v>2023</v>
      </c>
      <c r="L1103" t="str">
        <f>TEXT(Table1[[#This Row],[Patient Admission Date]],"mmm")</f>
        <v>Oct</v>
      </c>
      <c r="M1103" t="str">
        <f>TEXT(Table1[[#This Row],[Patient Admission Date]],"ddd")</f>
        <v>Sat</v>
      </c>
      <c r="N1103" t="str">
        <f>TEXT(INT(HOUR(Table1[[#This Row],[Patient Admission Date]])/3)*3,"00")&amp;"-"&amp;TEXT(INT(HOUR(Table1[[#This Row],[Patient Admission Date]])/3)*3+3,"00")</f>
        <v>00-03</v>
      </c>
      <c r="O1103" t="str" cm="1">
        <f t="array" ref="O1103">_xlfn.IFS(Table1[[#This Row],[Patient Age]]&lt;=14,"0-14",Table1[[#This Row],[Patient Age]]&lt;=29,"15-29",Table1[[#This Row],[Patient Age]]&lt;=44,"30-44",Table1[[#This Row],[Patient Age]]&lt;=59,"45-59",Table1[[#This Row],[Patient Age]]&lt;=74,"60-74",TRUE,"75+")</f>
        <v>60-74</v>
      </c>
      <c r="P1103" t="str" cm="1">
        <f t="array" ref="P1103">_xlfn.IFS(Table1[[#This Row],[Patient Waittime]]&lt;=15,"0-15",Table1[[#This Row],[Patient Waittime]]&lt;=30,"16-30",Table1[[#This Row],[Patient Waittime]]&lt;=45,"31-45",Table1[[#This Row],[Patient Waittime]]&lt;=60,"46-60",TRUE,"60+")</f>
        <v>16-30</v>
      </c>
      <c r="Q1103">
        <f>--(Table1[[#This Row],[Patient Waittime]]&lt;=30)</f>
        <v>1</v>
      </c>
      <c r="R1103">
        <f>--Table1[[#This Row],[Patient Admission Flag]]</f>
        <v>0</v>
      </c>
      <c r="S1103">
        <f>--AND(Table1[[#This Row],[WithinTarget]]=1,Table1[[#This Row],[Patient Satisfaction Score]]&gt;=7)</f>
        <v>1</v>
      </c>
      <c r="T1103" t="str">
        <f>IF(LEFT(Table1[[#This Row],[Patient Gender]],1)="F","Female","Male")</f>
        <v>Female</v>
      </c>
    </row>
    <row r="1104" spans="1:20" x14ac:dyDescent="0.3">
      <c r="A1104" t="s">
        <v>1208</v>
      </c>
      <c r="B1104" s="1">
        <v>45100.375694444447</v>
      </c>
      <c r="C1104" t="s">
        <v>13</v>
      </c>
      <c r="D1104">
        <v>45</v>
      </c>
      <c r="E1104" t="s">
        <v>14</v>
      </c>
      <c r="F1104" t="s">
        <v>15</v>
      </c>
      <c r="G1104" t="b">
        <v>0</v>
      </c>
      <c r="H1104">
        <v>10</v>
      </c>
      <c r="I1104">
        <v>14</v>
      </c>
      <c r="J1104" t="b">
        <v>0</v>
      </c>
      <c r="K1104">
        <f>YEAR(Table1[[#This Row],[Patient Admission Date]])</f>
        <v>2023</v>
      </c>
      <c r="L1104" t="str">
        <f>TEXT(Table1[[#This Row],[Patient Admission Date]],"mmm")</f>
        <v>Jun</v>
      </c>
      <c r="M1104" t="str">
        <f>TEXT(Table1[[#This Row],[Patient Admission Date]],"ddd")</f>
        <v>Fri</v>
      </c>
      <c r="N1104" t="str">
        <f>TEXT(INT(HOUR(Table1[[#This Row],[Patient Admission Date]])/3)*3,"00")&amp;"-"&amp;TEXT(INT(HOUR(Table1[[#This Row],[Patient Admission Date]])/3)*3+3,"00")</f>
        <v>09-12</v>
      </c>
      <c r="O1104" t="str" cm="1">
        <f t="array" ref="O1104">_xlfn.IFS(Table1[[#This Row],[Patient Age]]&lt;=14,"0-14",Table1[[#This Row],[Patient Age]]&lt;=29,"15-29",Table1[[#This Row],[Patient Age]]&lt;=44,"30-44",Table1[[#This Row],[Patient Age]]&lt;=59,"45-59",Table1[[#This Row],[Patient Age]]&lt;=74,"60-74",TRUE,"75+")</f>
        <v>45-59</v>
      </c>
      <c r="P1104" t="str" cm="1">
        <f t="array" ref="P1104">_xlfn.IFS(Table1[[#This Row],[Patient Waittime]]&lt;=15,"0-15",Table1[[#This Row],[Patient Waittime]]&lt;=30,"16-30",Table1[[#This Row],[Patient Waittime]]&lt;=45,"31-45",Table1[[#This Row],[Patient Waittime]]&lt;=60,"46-60",TRUE,"60+")</f>
        <v>0-15</v>
      </c>
      <c r="Q1104">
        <f>--(Table1[[#This Row],[Patient Waittime]]&lt;=30)</f>
        <v>1</v>
      </c>
      <c r="R1104">
        <f>--Table1[[#This Row],[Patient Admission Flag]]</f>
        <v>0</v>
      </c>
      <c r="S1104">
        <f>--AND(Table1[[#This Row],[WithinTarget]]=1,Table1[[#This Row],[Patient Satisfaction Score]]&gt;=7)</f>
        <v>1</v>
      </c>
      <c r="T1104" t="str">
        <f>IF(LEFT(Table1[[#This Row],[Patient Gender]],1)="F","Female","Male")</f>
        <v>Female</v>
      </c>
    </row>
    <row r="1105" spans="1:20" x14ac:dyDescent="0.3">
      <c r="A1105" t="s">
        <v>1209</v>
      </c>
      <c r="B1105" s="1">
        <v>45579.794444444444</v>
      </c>
      <c r="C1105" t="s">
        <v>13</v>
      </c>
      <c r="D1105">
        <v>38</v>
      </c>
      <c r="E1105" t="s">
        <v>14</v>
      </c>
      <c r="F1105" t="s">
        <v>15</v>
      </c>
      <c r="G1105" t="b">
        <v>0</v>
      </c>
      <c r="H1105">
        <v>10</v>
      </c>
      <c r="I1105">
        <v>47</v>
      </c>
      <c r="J1105" t="b">
        <v>0</v>
      </c>
      <c r="K1105">
        <f>YEAR(Table1[[#This Row],[Patient Admission Date]])</f>
        <v>2024</v>
      </c>
      <c r="L1105" t="str">
        <f>TEXT(Table1[[#This Row],[Patient Admission Date]],"mmm")</f>
        <v>Oct</v>
      </c>
      <c r="M1105" t="str">
        <f>TEXT(Table1[[#This Row],[Patient Admission Date]],"ddd")</f>
        <v>Mon</v>
      </c>
      <c r="N1105" t="str">
        <f>TEXT(INT(HOUR(Table1[[#This Row],[Patient Admission Date]])/3)*3,"00")&amp;"-"&amp;TEXT(INT(HOUR(Table1[[#This Row],[Patient Admission Date]])/3)*3+3,"00")</f>
        <v>18-21</v>
      </c>
      <c r="O1105" t="str" cm="1">
        <f t="array" ref="O1105">_xlfn.IFS(Table1[[#This Row],[Patient Age]]&lt;=14,"0-14",Table1[[#This Row],[Patient Age]]&lt;=29,"15-29",Table1[[#This Row],[Patient Age]]&lt;=44,"30-44",Table1[[#This Row],[Patient Age]]&lt;=59,"45-59",Table1[[#This Row],[Patient Age]]&lt;=74,"60-74",TRUE,"75+")</f>
        <v>30-44</v>
      </c>
      <c r="P1105" t="str" cm="1">
        <f t="array" ref="P1105">_xlfn.IFS(Table1[[#This Row],[Patient Waittime]]&lt;=15,"0-15",Table1[[#This Row],[Patient Waittime]]&lt;=30,"16-30",Table1[[#This Row],[Patient Waittime]]&lt;=45,"31-45",Table1[[#This Row],[Patient Waittime]]&lt;=60,"46-60",TRUE,"60+")</f>
        <v>46-60</v>
      </c>
      <c r="Q1105">
        <f>--(Table1[[#This Row],[Patient Waittime]]&lt;=30)</f>
        <v>0</v>
      </c>
      <c r="R1105">
        <f>--Table1[[#This Row],[Patient Admission Flag]]</f>
        <v>0</v>
      </c>
      <c r="S1105">
        <f>--AND(Table1[[#This Row],[WithinTarget]]=1,Table1[[#This Row],[Patient Satisfaction Score]]&gt;=7)</f>
        <v>0</v>
      </c>
      <c r="T1105" t="str">
        <f>IF(LEFT(Table1[[#This Row],[Patient Gender]],1)="F","Female","Male")</f>
        <v>Female</v>
      </c>
    </row>
    <row r="1106" spans="1:20" x14ac:dyDescent="0.3">
      <c r="A1106" t="s">
        <v>1210</v>
      </c>
      <c r="B1106" s="1">
        <v>45484.693749999999</v>
      </c>
      <c r="C1106" t="s">
        <v>13</v>
      </c>
      <c r="D1106">
        <v>68</v>
      </c>
      <c r="E1106" t="s">
        <v>14</v>
      </c>
      <c r="F1106" t="s">
        <v>15</v>
      </c>
      <c r="G1106" t="b">
        <v>0</v>
      </c>
      <c r="H1106">
        <v>10</v>
      </c>
      <c r="I1106">
        <v>34</v>
      </c>
      <c r="J1106" t="b">
        <v>0</v>
      </c>
      <c r="K1106">
        <f>YEAR(Table1[[#This Row],[Patient Admission Date]])</f>
        <v>2024</v>
      </c>
      <c r="L1106" t="str">
        <f>TEXT(Table1[[#This Row],[Patient Admission Date]],"mmm")</f>
        <v>Jul</v>
      </c>
      <c r="M1106" t="str">
        <f>TEXT(Table1[[#This Row],[Patient Admission Date]],"ddd")</f>
        <v>Thu</v>
      </c>
      <c r="N1106" t="str">
        <f>TEXT(INT(HOUR(Table1[[#This Row],[Patient Admission Date]])/3)*3,"00")&amp;"-"&amp;TEXT(INT(HOUR(Table1[[#This Row],[Patient Admission Date]])/3)*3+3,"00")</f>
        <v>15-18</v>
      </c>
      <c r="O1106" t="str" cm="1">
        <f t="array" ref="O1106">_xlfn.IFS(Table1[[#This Row],[Patient Age]]&lt;=14,"0-14",Table1[[#This Row],[Patient Age]]&lt;=29,"15-29",Table1[[#This Row],[Patient Age]]&lt;=44,"30-44",Table1[[#This Row],[Patient Age]]&lt;=59,"45-59",Table1[[#This Row],[Patient Age]]&lt;=74,"60-74",TRUE,"75+")</f>
        <v>60-74</v>
      </c>
      <c r="P1106" t="str" cm="1">
        <f t="array" ref="P1106">_xlfn.IFS(Table1[[#This Row],[Patient Waittime]]&lt;=15,"0-15",Table1[[#This Row],[Patient Waittime]]&lt;=30,"16-30",Table1[[#This Row],[Patient Waittime]]&lt;=45,"31-45",Table1[[#This Row],[Patient Waittime]]&lt;=60,"46-60",TRUE,"60+")</f>
        <v>31-45</v>
      </c>
      <c r="Q1106">
        <f>--(Table1[[#This Row],[Patient Waittime]]&lt;=30)</f>
        <v>0</v>
      </c>
      <c r="R1106">
        <f>--Table1[[#This Row],[Patient Admission Flag]]</f>
        <v>0</v>
      </c>
      <c r="S1106">
        <f>--AND(Table1[[#This Row],[WithinTarget]]=1,Table1[[#This Row],[Patient Satisfaction Score]]&gt;=7)</f>
        <v>0</v>
      </c>
      <c r="T1106" t="str">
        <f>IF(LEFT(Table1[[#This Row],[Patient Gender]],1)="F","Female","Male")</f>
        <v>Female</v>
      </c>
    </row>
    <row r="1107" spans="1:20" x14ac:dyDescent="0.3">
      <c r="A1107" t="s">
        <v>1211</v>
      </c>
      <c r="B1107" s="1">
        <v>45574.048611111109</v>
      </c>
      <c r="C1107" t="s">
        <v>13</v>
      </c>
      <c r="D1107">
        <v>13</v>
      </c>
      <c r="E1107" t="s">
        <v>14</v>
      </c>
      <c r="F1107" t="s">
        <v>26</v>
      </c>
      <c r="G1107" t="b">
        <v>0</v>
      </c>
      <c r="I1107">
        <v>46</v>
      </c>
      <c r="J1107" t="b">
        <v>0</v>
      </c>
      <c r="K1107">
        <f>YEAR(Table1[[#This Row],[Patient Admission Date]])</f>
        <v>2024</v>
      </c>
      <c r="L1107" t="str">
        <f>TEXT(Table1[[#This Row],[Patient Admission Date]],"mmm")</f>
        <v>Oct</v>
      </c>
      <c r="M1107" t="str">
        <f>TEXT(Table1[[#This Row],[Patient Admission Date]],"ddd")</f>
        <v>Wed</v>
      </c>
      <c r="N1107" t="str">
        <f>TEXT(INT(HOUR(Table1[[#This Row],[Patient Admission Date]])/3)*3,"00")&amp;"-"&amp;TEXT(INT(HOUR(Table1[[#This Row],[Patient Admission Date]])/3)*3+3,"00")</f>
        <v>00-03</v>
      </c>
      <c r="O1107" t="str" cm="1">
        <f t="array" ref="O1107">_xlfn.IFS(Table1[[#This Row],[Patient Age]]&lt;=14,"0-14",Table1[[#This Row],[Patient Age]]&lt;=29,"15-29",Table1[[#This Row],[Patient Age]]&lt;=44,"30-44",Table1[[#This Row],[Patient Age]]&lt;=59,"45-59",Table1[[#This Row],[Patient Age]]&lt;=74,"60-74",TRUE,"75+")</f>
        <v>0-14</v>
      </c>
      <c r="P1107" t="str" cm="1">
        <f t="array" ref="P1107">_xlfn.IFS(Table1[[#This Row],[Patient Waittime]]&lt;=15,"0-15",Table1[[#This Row],[Patient Waittime]]&lt;=30,"16-30",Table1[[#This Row],[Patient Waittime]]&lt;=45,"31-45",Table1[[#This Row],[Patient Waittime]]&lt;=60,"46-60",TRUE,"60+")</f>
        <v>46-60</v>
      </c>
      <c r="Q1107">
        <f>--(Table1[[#This Row],[Patient Waittime]]&lt;=30)</f>
        <v>0</v>
      </c>
      <c r="R1107">
        <f>--Table1[[#This Row],[Patient Admission Flag]]</f>
        <v>0</v>
      </c>
      <c r="S1107">
        <f>--AND(Table1[[#This Row],[WithinTarget]]=1,Table1[[#This Row],[Patient Satisfaction Score]]&gt;=7)</f>
        <v>0</v>
      </c>
      <c r="T1107" t="str">
        <f>IF(LEFT(Table1[[#This Row],[Patient Gender]],1)="F","Female","Male")</f>
        <v>Female</v>
      </c>
    </row>
    <row r="1108" spans="1:20" x14ac:dyDescent="0.3">
      <c r="A1108" t="s">
        <v>1212</v>
      </c>
      <c r="B1108" s="1">
        <v>45485.572916666664</v>
      </c>
      <c r="C1108" t="s">
        <v>13</v>
      </c>
      <c r="D1108">
        <v>59</v>
      </c>
      <c r="E1108" t="s">
        <v>14</v>
      </c>
      <c r="F1108" t="s">
        <v>26</v>
      </c>
      <c r="G1108" t="b">
        <v>0</v>
      </c>
      <c r="I1108">
        <v>58</v>
      </c>
      <c r="J1108" t="b">
        <v>0</v>
      </c>
      <c r="K1108">
        <f>YEAR(Table1[[#This Row],[Patient Admission Date]])</f>
        <v>2024</v>
      </c>
      <c r="L1108" t="str">
        <f>TEXT(Table1[[#This Row],[Patient Admission Date]],"mmm")</f>
        <v>Jul</v>
      </c>
      <c r="M1108" t="str">
        <f>TEXT(Table1[[#This Row],[Patient Admission Date]],"ddd")</f>
        <v>Fri</v>
      </c>
      <c r="N1108" t="str">
        <f>TEXT(INT(HOUR(Table1[[#This Row],[Patient Admission Date]])/3)*3,"00")&amp;"-"&amp;TEXT(INT(HOUR(Table1[[#This Row],[Patient Admission Date]])/3)*3+3,"00")</f>
        <v>12-15</v>
      </c>
      <c r="O1108" t="str" cm="1">
        <f t="array" ref="O1108">_xlfn.IFS(Table1[[#This Row],[Patient Age]]&lt;=14,"0-14",Table1[[#This Row],[Patient Age]]&lt;=29,"15-29",Table1[[#This Row],[Patient Age]]&lt;=44,"30-44",Table1[[#This Row],[Patient Age]]&lt;=59,"45-59",Table1[[#This Row],[Patient Age]]&lt;=74,"60-74",TRUE,"75+")</f>
        <v>45-59</v>
      </c>
      <c r="P1108" t="str" cm="1">
        <f t="array" ref="P1108">_xlfn.IFS(Table1[[#This Row],[Patient Waittime]]&lt;=15,"0-15",Table1[[#This Row],[Patient Waittime]]&lt;=30,"16-30",Table1[[#This Row],[Patient Waittime]]&lt;=45,"31-45",Table1[[#This Row],[Patient Waittime]]&lt;=60,"46-60",TRUE,"60+")</f>
        <v>46-60</v>
      </c>
      <c r="Q1108">
        <f>--(Table1[[#This Row],[Patient Waittime]]&lt;=30)</f>
        <v>0</v>
      </c>
      <c r="R1108">
        <f>--Table1[[#This Row],[Patient Admission Flag]]</f>
        <v>0</v>
      </c>
      <c r="S1108">
        <f>--AND(Table1[[#This Row],[WithinTarget]]=1,Table1[[#This Row],[Patient Satisfaction Score]]&gt;=7)</f>
        <v>0</v>
      </c>
      <c r="T1108" t="str">
        <f>IF(LEFT(Table1[[#This Row],[Patient Gender]],1)="F","Female","Male")</f>
        <v>Female</v>
      </c>
    </row>
    <row r="1109" spans="1:20" x14ac:dyDescent="0.3">
      <c r="A1109" t="s">
        <v>1213</v>
      </c>
      <c r="B1109" s="1">
        <v>45250.185416666667</v>
      </c>
      <c r="C1109" t="s">
        <v>13</v>
      </c>
      <c r="D1109">
        <v>41</v>
      </c>
      <c r="E1109" t="s">
        <v>14</v>
      </c>
      <c r="F1109" t="s">
        <v>26</v>
      </c>
      <c r="G1109" t="b">
        <v>0</v>
      </c>
      <c r="I1109">
        <v>23</v>
      </c>
      <c r="J1109" t="b">
        <v>0</v>
      </c>
      <c r="K1109">
        <f>YEAR(Table1[[#This Row],[Patient Admission Date]])</f>
        <v>2023</v>
      </c>
      <c r="L1109" t="str">
        <f>TEXT(Table1[[#This Row],[Patient Admission Date]],"mmm")</f>
        <v>Nov</v>
      </c>
      <c r="M1109" t="str">
        <f>TEXT(Table1[[#This Row],[Patient Admission Date]],"ddd")</f>
        <v>Mon</v>
      </c>
      <c r="N1109" t="str">
        <f>TEXT(INT(HOUR(Table1[[#This Row],[Patient Admission Date]])/3)*3,"00")&amp;"-"&amp;TEXT(INT(HOUR(Table1[[#This Row],[Patient Admission Date]])/3)*3+3,"00")</f>
        <v>03-06</v>
      </c>
      <c r="O1109" t="str" cm="1">
        <f t="array" ref="O1109">_xlfn.IFS(Table1[[#This Row],[Patient Age]]&lt;=14,"0-14",Table1[[#This Row],[Patient Age]]&lt;=29,"15-29",Table1[[#This Row],[Patient Age]]&lt;=44,"30-44",Table1[[#This Row],[Patient Age]]&lt;=59,"45-59",Table1[[#This Row],[Patient Age]]&lt;=74,"60-74",TRUE,"75+")</f>
        <v>30-44</v>
      </c>
      <c r="P1109" t="str" cm="1">
        <f t="array" ref="P1109">_xlfn.IFS(Table1[[#This Row],[Patient Waittime]]&lt;=15,"0-15",Table1[[#This Row],[Patient Waittime]]&lt;=30,"16-30",Table1[[#This Row],[Patient Waittime]]&lt;=45,"31-45",Table1[[#This Row],[Patient Waittime]]&lt;=60,"46-60",TRUE,"60+")</f>
        <v>16-30</v>
      </c>
      <c r="Q1109">
        <f>--(Table1[[#This Row],[Patient Waittime]]&lt;=30)</f>
        <v>1</v>
      </c>
      <c r="R1109">
        <f>--Table1[[#This Row],[Patient Admission Flag]]</f>
        <v>0</v>
      </c>
      <c r="S1109">
        <f>--AND(Table1[[#This Row],[WithinTarget]]=1,Table1[[#This Row],[Patient Satisfaction Score]]&gt;=7)</f>
        <v>0</v>
      </c>
      <c r="T1109" t="str">
        <f>IF(LEFT(Table1[[#This Row],[Patient Gender]],1)="F","Female","Male")</f>
        <v>Female</v>
      </c>
    </row>
    <row r="1110" spans="1:20" x14ac:dyDescent="0.3">
      <c r="A1110" t="s">
        <v>1214</v>
      </c>
      <c r="B1110" s="1">
        <v>45378.882638888892</v>
      </c>
      <c r="C1110" t="s">
        <v>13</v>
      </c>
      <c r="D1110">
        <v>31</v>
      </c>
      <c r="E1110" t="s">
        <v>14</v>
      </c>
      <c r="F1110" t="s">
        <v>26</v>
      </c>
      <c r="G1110" t="b">
        <v>0</v>
      </c>
      <c r="I1110">
        <v>54</v>
      </c>
      <c r="J1110" t="b">
        <v>0</v>
      </c>
      <c r="K1110">
        <f>YEAR(Table1[[#This Row],[Patient Admission Date]])</f>
        <v>2024</v>
      </c>
      <c r="L1110" t="str">
        <f>TEXT(Table1[[#This Row],[Patient Admission Date]],"mmm")</f>
        <v>Mar</v>
      </c>
      <c r="M1110" t="str">
        <f>TEXT(Table1[[#This Row],[Patient Admission Date]],"ddd")</f>
        <v>Wed</v>
      </c>
      <c r="N1110" t="str">
        <f>TEXT(INT(HOUR(Table1[[#This Row],[Patient Admission Date]])/3)*3,"00")&amp;"-"&amp;TEXT(INT(HOUR(Table1[[#This Row],[Patient Admission Date]])/3)*3+3,"00")</f>
        <v>21-24</v>
      </c>
      <c r="O1110" t="str" cm="1">
        <f t="array" ref="O1110">_xlfn.IFS(Table1[[#This Row],[Patient Age]]&lt;=14,"0-14",Table1[[#This Row],[Patient Age]]&lt;=29,"15-29",Table1[[#This Row],[Patient Age]]&lt;=44,"30-44",Table1[[#This Row],[Patient Age]]&lt;=59,"45-59",Table1[[#This Row],[Patient Age]]&lt;=74,"60-74",TRUE,"75+")</f>
        <v>30-44</v>
      </c>
      <c r="P1110" t="str" cm="1">
        <f t="array" ref="P1110">_xlfn.IFS(Table1[[#This Row],[Patient Waittime]]&lt;=15,"0-15",Table1[[#This Row],[Patient Waittime]]&lt;=30,"16-30",Table1[[#This Row],[Patient Waittime]]&lt;=45,"31-45",Table1[[#This Row],[Patient Waittime]]&lt;=60,"46-60",TRUE,"60+")</f>
        <v>46-60</v>
      </c>
      <c r="Q1110">
        <f>--(Table1[[#This Row],[Patient Waittime]]&lt;=30)</f>
        <v>0</v>
      </c>
      <c r="R1110">
        <f>--Table1[[#This Row],[Patient Admission Flag]]</f>
        <v>0</v>
      </c>
      <c r="S1110">
        <f>--AND(Table1[[#This Row],[WithinTarget]]=1,Table1[[#This Row],[Patient Satisfaction Score]]&gt;=7)</f>
        <v>0</v>
      </c>
      <c r="T1110" t="str">
        <f>IF(LEFT(Table1[[#This Row],[Patient Gender]],1)="F","Female","Male")</f>
        <v>Female</v>
      </c>
    </row>
    <row r="1111" spans="1:20" x14ac:dyDescent="0.3">
      <c r="A1111" t="s">
        <v>1215</v>
      </c>
      <c r="B1111" s="1">
        <v>45163.912499999999</v>
      </c>
      <c r="C1111" t="s">
        <v>13</v>
      </c>
      <c r="D1111">
        <v>5</v>
      </c>
      <c r="E1111" t="s">
        <v>14</v>
      </c>
      <c r="F1111" t="s">
        <v>26</v>
      </c>
      <c r="G1111" t="b">
        <v>0</v>
      </c>
      <c r="H1111">
        <v>8</v>
      </c>
      <c r="I1111">
        <v>48</v>
      </c>
      <c r="J1111" t="b">
        <v>0</v>
      </c>
      <c r="K1111">
        <f>YEAR(Table1[[#This Row],[Patient Admission Date]])</f>
        <v>2023</v>
      </c>
      <c r="L1111" t="str">
        <f>TEXT(Table1[[#This Row],[Patient Admission Date]],"mmm")</f>
        <v>Aug</v>
      </c>
      <c r="M1111" t="str">
        <f>TEXT(Table1[[#This Row],[Patient Admission Date]],"ddd")</f>
        <v>Fri</v>
      </c>
      <c r="N1111" t="str">
        <f>TEXT(INT(HOUR(Table1[[#This Row],[Patient Admission Date]])/3)*3,"00")&amp;"-"&amp;TEXT(INT(HOUR(Table1[[#This Row],[Patient Admission Date]])/3)*3+3,"00")</f>
        <v>21-24</v>
      </c>
      <c r="O1111" t="str" cm="1">
        <f t="array" ref="O1111">_xlfn.IFS(Table1[[#This Row],[Patient Age]]&lt;=14,"0-14",Table1[[#This Row],[Patient Age]]&lt;=29,"15-29",Table1[[#This Row],[Patient Age]]&lt;=44,"30-44",Table1[[#This Row],[Patient Age]]&lt;=59,"45-59",Table1[[#This Row],[Patient Age]]&lt;=74,"60-74",TRUE,"75+")</f>
        <v>0-14</v>
      </c>
      <c r="P1111" t="str" cm="1">
        <f t="array" ref="P1111">_xlfn.IFS(Table1[[#This Row],[Patient Waittime]]&lt;=15,"0-15",Table1[[#This Row],[Patient Waittime]]&lt;=30,"16-30",Table1[[#This Row],[Patient Waittime]]&lt;=45,"31-45",Table1[[#This Row],[Patient Waittime]]&lt;=60,"46-60",TRUE,"60+")</f>
        <v>46-60</v>
      </c>
      <c r="Q1111">
        <f>--(Table1[[#This Row],[Patient Waittime]]&lt;=30)</f>
        <v>0</v>
      </c>
      <c r="R1111">
        <f>--Table1[[#This Row],[Patient Admission Flag]]</f>
        <v>0</v>
      </c>
      <c r="S1111">
        <f>--AND(Table1[[#This Row],[WithinTarget]]=1,Table1[[#This Row],[Patient Satisfaction Score]]&gt;=7)</f>
        <v>0</v>
      </c>
      <c r="T1111" t="str">
        <f>IF(LEFT(Table1[[#This Row],[Patient Gender]],1)="F","Female","Male")</f>
        <v>Female</v>
      </c>
    </row>
    <row r="1112" spans="1:20" x14ac:dyDescent="0.3">
      <c r="A1112" t="s">
        <v>1216</v>
      </c>
      <c r="B1112" s="1">
        <v>45383.582638888889</v>
      </c>
      <c r="C1112" t="s">
        <v>13</v>
      </c>
      <c r="D1112">
        <v>11</v>
      </c>
      <c r="E1112" t="s">
        <v>14</v>
      </c>
      <c r="F1112" t="s">
        <v>11</v>
      </c>
      <c r="G1112" t="b">
        <v>0</v>
      </c>
      <c r="I1112">
        <v>20</v>
      </c>
      <c r="J1112" t="b">
        <v>0</v>
      </c>
      <c r="K1112">
        <f>YEAR(Table1[[#This Row],[Patient Admission Date]])</f>
        <v>2024</v>
      </c>
      <c r="L1112" t="str">
        <f>TEXT(Table1[[#This Row],[Patient Admission Date]],"mmm")</f>
        <v>Apr</v>
      </c>
      <c r="M1112" t="str">
        <f>TEXT(Table1[[#This Row],[Patient Admission Date]],"ddd")</f>
        <v>Mon</v>
      </c>
      <c r="N1112" t="str">
        <f>TEXT(INT(HOUR(Table1[[#This Row],[Patient Admission Date]])/3)*3,"00")&amp;"-"&amp;TEXT(INT(HOUR(Table1[[#This Row],[Patient Admission Date]])/3)*3+3,"00")</f>
        <v>12-15</v>
      </c>
      <c r="O1112" t="str" cm="1">
        <f t="array" ref="O1112">_xlfn.IFS(Table1[[#This Row],[Patient Age]]&lt;=14,"0-14",Table1[[#This Row],[Patient Age]]&lt;=29,"15-29",Table1[[#This Row],[Patient Age]]&lt;=44,"30-44",Table1[[#This Row],[Patient Age]]&lt;=59,"45-59",Table1[[#This Row],[Patient Age]]&lt;=74,"60-74",TRUE,"75+")</f>
        <v>0-14</v>
      </c>
      <c r="P1112" t="str" cm="1">
        <f t="array" ref="P1112">_xlfn.IFS(Table1[[#This Row],[Patient Waittime]]&lt;=15,"0-15",Table1[[#This Row],[Patient Waittime]]&lt;=30,"16-30",Table1[[#This Row],[Patient Waittime]]&lt;=45,"31-45",Table1[[#This Row],[Patient Waittime]]&lt;=60,"46-60",TRUE,"60+")</f>
        <v>16-30</v>
      </c>
      <c r="Q1112">
        <f>--(Table1[[#This Row],[Patient Waittime]]&lt;=30)</f>
        <v>1</v>
      </c>
      <c r="R1112">
        <f>--Table1[[#This Row],[Patient Admission Flag]]</f>
        <v>0</v>
      </c>
      <c r="S1112">
        <f>--AND(Table1[[#This Row],[WithinTarget]]=1,Table1[[#This Row],[Patient Satisfaction Score]]&gt;=7)</f>
        <v>0</v>
      </c>
      <c r="T1112" t="str">
        <f>IF(LEFT(Table1[[#This Row],[Patient Gender]],1)="F","Female","Male")</f>
        <v>Female</v>
      </c>
    </row>
    <row r="1113" spans="1:20" x14ac:dyDescent="0.3">
      <c r="A1113" t="s">
        <v>1217</v>
      </c>
      <c r="B1113" s="1">
        <v>45178.938194444447</v>
      </c>
      <c r="C1113" t="s">
        <v>13</v>
      </c>
      <c r="D1113">
        <v>21</v>
      </c>
      <c r="E1113" t="s">
        <v>14</v>
      </c>
      <c r="F1113" t="s">
        <v>11</v>
      </c>
      <c r="G1113" t="b">
        <v>0</v>
      </c>
      <c r="I1113">
        <v>23</v>
      </c>
      <c r="J1113" t="b">
        <v>0</v>
      </c>
      <c r="K1113">
        <f>YEAR(Table1[[#This Row],[Patient Admission Date]])</f>
        <v>2023</v>
      </c>
      <c r="L1113" t="str">
        <f>TEXT(Table1[[#This Row],[Patient Admission Date]],"mmm")</f>
        <v>Sep</v>
      </c>
      <c r="M1113" t="str">
        <f>TEXT(Table1[[#This Row],[Patient Admission Date]],"ddd")</f>
        <v>Sat</v>
      </c>
      <c r="N1113" t="str">
        <f>TEXT(INT(HOUR(Table1[[#This Row],[Patient Admission Date]])/3)*3,"00")&amp;"-"&amp;TEXT(INT(HOUR(Table1[[#This Row],[Patient Admission Date]])/3)*3+3,"00")</f>
        <v>21-24</v>
      </c>
      <c r="O1113" t="str" cm="1">
        <f t="array" ref="O1113">_xlfn.IFS(Table1[[#This Row],[Patient Age]]&lt;=14,"0-14",Table1[[#This Row],[Patient Age]]&lt;=29,"15-29",Table1[[#This Row],[Patient Age]]&lt;=44,"30-44",Table1[[#This Row],[Patient Age]]&lt;=59,"45-59",Table1[[#This Row],[Patient Age]]&lt;=74,"60-74",TRUE,"75+")</f>
        <v>15-29</v>
      </c>
      <c r="P1113" t="str" cm="1">
        <f t="array" ref="P1113">_xlfn.IFS(Table1[[#This Row],[Patient Waittime]]&lt;=15,"0-15",Table1[[#This Row],[Patient Waittime]]&lt;=30,"16-30",Table1[[#This Row],[Patient Waittime]]&lt;=45,"31-45",Table1[[#This Row],[Patient Waittime]]&lt;=60,"46-60",TRUE,"60+")</f>
        <v>16-30</v>
      </c>
      <c r="Q1113">
        <f>--(Table1[[#This Row],[Patient Waittime]]&lt;=30)</f>
        <v>1</v>
      </c>
      <c r="R1113">
        <f>--Table1[[#This Row],[Patient Admission Flag]]</f>
        <v>0</v>
      </c>
      <c r="S1113">
        <f>--AND(Table1[[#This Row],[WithinTarget]]=1,Table1[[#This Row],[Patient Satisfaction Score]]&gt;=7)</f>
        <v>0</v>
      </c>
      <c r="T1113" t="str">
        <f>IF(LEFT(Table1[[#This Row],[Patient Gender]],1)="F","Female","Male")</f>
        <v>Female</v>
      </c>
    </row>
    <row r="1114" spans="1:20" x14ac:dyDescent="0.3">
      <c r="A1114" t="s">
        <v>1218</v>
      </c>
      <c r="B1114" s="1">
        <v>45522.680555555555</v>
      </c>
      <c r="C1114" t="s">
        <v>13</v>
      </c>
      <c r="D1114">
        <v>34</v>
      </c>
      <c r="E1114" t="s">
        <v>14</v>
      </c>
      <c r="F1114" t="s">
        <v>11</v>
      </c>
      <c r="G1114" t="b">
        <v>0</v>
      </c>
      <c r="I1114">
        <v>30</v>
      </c>
      <c r="J1114" t="b">
        <v>0</v>
      </c>
      <c r="K1114">
        <f>YEAR(Table1[[#This Row],[Patient Admission Date]])</f>
        <v>2024</v>
      </c>
      <c r="L1114" t="str">
        <f>TEXT(Table1[[#This Row],[Patient Admission Date]],"mmm")</f>
        <v>Aug</v>
      </c>
      <c r="M1114" t="str">
        <f>TEXT(Table1[[#This Row],[Patient Admission Date]],"ddd")</f>
        <v>Sun</v>
      </c>
      <c r="N1114" t="str">
        <f>TEXT(INT(HOUR(Table1[[#This Row],[Patient Admission Date]])/3)*3,"00")&amp;"-"&amp;TEXT(INT(HOUR(Table1[[#This Row],[Patient Admission Date]])/3)*3+3,"00")</f>
        <v>15-18</v>
      </c>
      <c r="O1114" t="str" cm="1">
        <f t="array" ref="O1114">_xlfn.IFS(Table1[[#This Row],[Patient Age]]&lt;=14,"0-14",Table1[[#This Row],[Patient Age]]&lt;=29,"15-29",Table1[[#This Row],[Patient Age]]&lt;=44,"30-44",Table1[[#This Row],[Patient Age]]&lt;=59,"45-59",Table1[[#This Row],[Patient Age]]&lt;=74,"60-74",TRUE,"75+")</f>
        <v>30-44</v>
      </c>
      <c r="P1114" t="str" cm="1">
        <f t="array" ref="P1114">_xlfn.IFS(Table1[[#This Row],[Patient Waittime]]&lt;=15,"0-15",Table1[[#This Row],[Patient Waittime]]&lt;=30,"16-30",Table1[[#This Row],[Patient Waittime]]&lt;=45,"31-45",Table1[[#This Row],[Patient Waittime]]&lt;=60,"46-60",TRUE,"60+")</f>
        <v>16-30</v>
      </c>
      <c r="Q1114">
        <f>--(Table1[[#This Row],[Patient Waittime]]&lt;=30)</f>
        <v>1</v>
      </c>
      <c r="R1114">
        <f>--Table1[[#This Row],[Patient Admission Flag]]</f>
        <v>0</v>
      </c>
      <c r="S1114">
        <f>--AND(Table1[[#This Row],[WithinTarget]]=1,Table1[[#This Row],[Patient Satisfaction Score]]&gt;=7)</f>
        <v>0</v>
      </c>
      <c r="T1114" t="str">
        <f>IF(LEFT(Table1[[#This Row],[Patient Gender]],1)="F","Female","Male")</f>
        <v>Female</v>
      </c>
    </row>
    <row r="1115" spans="1:20" x14ac:dyDescent="0.3">
      <c r="A1115" t="s">
        <v>1219</v>
      </c>
      <c r="B1115" s="1">
        <v>45154.067361111112</v>
      </c>
      <c r="C1115" t="s">
        <v>13</v>
      </c>
      <c r="D1115">
        <v>71</v>
      </c>
      <c r="E1115" t="s">
        <v>14</v>
      </c>
      <c r="F1115" t="s">
        <v>11</v>
      </c>
      <c r="G1115" t="b">
        <v>0</v>
      </c>
      <c r="I1115">
        <v>41</v>
      </c>
      <c r="J1115" t="b">
        <v>0</v>
      </c>
      <c r="K1115">
        <f>YEAR(Table1[[#This Row],[Patient Admission Date]])</f>
        <v>2023</v>
      </c>
      <c r="L1115" t="str">
        <f>TEXT(Table1[[#This Row],[Patient Admission Date]],"mmm")</f>
        <v>Aug</v>
      </c>
      <c r="M1115" t="str">
        <f>TEXT(Table1[[#This Row],[Patient Admission Date]],"ddd")</f>
        <v>Wed</v>
      </c>
      <c r="N1115" t="str">
        <f>TEXT(INT(HOUR(Table1[[#This Row],[Patient Admission Date]])/3)*3,"00")&amp;"-"&amp;TEXT(INT(HOUR(Table1[[#This Row],[Patient Admission Date]])/3)*3+3,"00")</f>
        <v>00-03</v>
      </c>
      <c r="O1115" t="str" cm="1">
        <f t="array" ref="O1115">_xlfn.IFS(Table1[[#This Row],[Patient Age]]&lt;=14,"0-14",Table1[[#This Row],[Patient Age]]&lt;=29,"15-29",Table1[[#This Row],[Patient Age]]&lt;=44,"30-44",Table1[[#This Row],[Patient Age]]&lt;=59,"45-59",Table1[[#This Row],[Patient Age]]&lt;=74,"60-74",TRUE,"75+")</f>
        <v>60-74</v>
      </c>
      <c r="P1115" t="str" cm="1">
        <f t="array" ref="P1115">_xlfn.IFS(Table1[[#This Row],[Patient Waittime]]&lt;=15,"0-15",Table1[[#This Row],[Patient Waittime]]&lt;=30,"16-30",Table1[[#This Row],[Patient Waittime]]&lt;=45,"31-45",Table1[[#This Row],[Patient Waittime]]&lt;=60,"46-60",TRUE,"60+")</f>
        <v>31-45</v>
      </c>
      <c r="Q1115">
        <f>--(Table1[[#This Row],[Patient Waittime]]&lt;=30)</f>
        <v>0</v>
      </c>
      <c r="R1115">
        <f>--Table1[[#This Row],[Patient Admission Flag]]</f>
        <v>0</v>
      </c>
      <c r="S1115">
        <f>--AND(Table1[[#This Row],[WithinTarget]]=1,Table1[[#This Row],[Patient Satisfaction Score]]&gt;=7)</f>
        <v>0</v>
      </c>
      <c r="T1115" t="str">
        <f>IF(LEFT(Table1[[#This Row],[Patient Gender]],1)="F","Female","Male")</f>
        <v>Female</v>
      </c>
    </row>
    <row r="1116" spans="1:20" x14ac:dyDescent="0.3">
      <c r="A1116" t="s">
        <v>1220</v>
      </c>
      <c r="B1116" s="1">
        <v>45233.511111111111</v>
      </c>
      <c r="C1116" t="s">
        <v>13</v>
      </c>
      <c r="D1116">
        <v>30</v>
      </c>
      <c r="E1116" t="s">
        <v>14</v>
      </c>
      <c r="F1116" t="s">
        <v>11</v>
      </c>
      <c r="G1116" t="b">
        <v>0</v>
      </c>
      <c r="I1116">
        <v>54</v>
      </c>
      <c r="J1116" t="b">
        <v>0</v>
      </c>
      <c r="K1116">
        <f>YEAR(Table1[[#This Row],[Patient Admission Date]])</f>
        <v>2023</v>
      </c>
      <c r="L1116" t="str">
        <f>TEXT(Table1[[#This Row],[Patient Admission Date]],"mmm")</f>
        <v>Nov</v>
      </c>
      <c r="M1116" t="str">
        <f>TEXT(Table1[[#This Row],[Patient Admission Date]],"ddd")</f>
        <v>Fri</v>
      </c>
      <c r="N1116" t="str">
        <f>TEXT(INT(HOUR(Table1[[#This Row],[Patient Admission Date]])/3)*3,"00")&amp;"-"&amp;TEXT(INT(HOUR(Table1[[#This Row],[Patient Admission Date]])/3)*3+3,"00")</f>
        <v>12-15</v>
      </c>
      <c r="O1116" t="str" cm="1">
        <f t="array" ref="O1116">_xlfn.IFS(Table1[[#This Row],[Patient Age]]&lt;=14,"0-14",Table1[[#This Row],[Patient Age]]&lt;=29,"15-29",Table1[[#This Row],[Patient Age]]&lt;=44,"30-44",Table1[[#This Row],[Patient Age]]&lt;=59,"45-59",Table1[[#This Row],[Patient Age]]&lt;=74,"60-74",TRUE,"75+")</f>
        <v>30-44</v>
      </c>
      <c r="P1116" t="str" cm="1">
        <f t="array" ref="P1116">_xlfn.IFS(Table1[[#This Row],[Patient Waittime]]&lt;=15,"0-15",Table1[[#This Row],[Patient Waittime]]&lt;=30,"16-30",Table1[[#This Row],[Patient Waittime]]&lt;=45,"31-45",Table1[[#This Row],[Patient Waittime]]&lt;=60,"46-60",TRUE,"60+")</f>
        <v>46-60</v>
      </c>
      <c r="Q1116">
        <f>--(Table1[[#This Row],[Patient Waittime]]&lt;=30)</f>
        <v>0</v>
      </c>
      <c r="R1116">
        <f>--Table1[[#This Row],[Patient Admission Flag]]</f>
        <v>0</v>
      </c>
      <c r="S1116">
        <f>--AND(Table1[[#This Row],[WithinTarget]]=1,Table1[[#This Row],[Patient Satisfaction Score]]&gt;=7)</f>
        <v>0</v>
      </c>
      <c r="T1116" t="str">
        <f>IF(LEFT(Table1[[#This Row],[Patient Gender]],1)="F","Female","Male")</f>
        <v>Female</v>
      </c>
    </row>
    <row r="1117" spans="1:20" x14ac:dyDescent="0.3">
      <c r="A1117" t="s">
        <v>1221</v>
      </c>
      <c r="B1117" s="1">
        <v>45025.336111111108</v>
      </c>
      <c r="C1117" t="s">
        <v>13</v>
      </c>
      <c r="D1117">
        <v>6</v>
      </c>
      <c r="E1117" t="s">
        <v>14</v>
      </c>
      <c r="F1117" t="s">
        <v>11</v>
      </c>
      <c r="G1117" t="b">
        <v>0</v>
      </c>
      <c r="I1117">
        <v>11</v>
      </c>
      <c r="J1117" t="b">
        <v>0</v>
      </c>
      <c r="K1117">
        <f>YEAR(Table1[[#This Row],[Patient Admission Date]])</f>
        <v>2023</v>
      </c>
      <c r="L1117" t="str">
        <f>TEXT(Table1[[#This Row],[Patient Admission Date]],"mmm")</f>
        <v>Apr</v>
      </c>
      <c r="M1117" t="str">
        <f>TEXT(Table1[[#This Row],[Patient Admission Date]],"ddd")</f>
        <v>Sun</v>
      </c>
      <c r="N1117" t="str">
        <f>TEXT(INT(HOUR(Table1[[#This Row],[Patient Admission Date]])/3)*3,"00")&amp;"-"&amp;TEXT(INT(HOUR(Table1[[#This Row],[Patient Admission Date]])/3)*3+3,"00")</f>
        <v>06-09</v>
      </c>
      <c r="O1117" t="str" cm="1">
        <f t="array" ref="O1117">_xlfn.IFS(Table1[[#This Row],[Patient Age]]&lt;=14,"0-14",Table1[[#This Row],[Patient Age]]&lt;=29,"15-29",Table1[[#This Row],[Patient Age]]&lt;=44,"30-44",Table1[[#This Row],[Patient Age]]&lt;=59,"45-59",Table1[[#This Row],[Patient Age]]&lt;=74,"60-74",TRUE,"75+")</f>
        <v>0-14</v>
      </c>
      <c r="P1117" t="str" cm="1">
        <f t="array" ref="P1117">_xlfn.IFS(Table1[[#This Row],[Patient Waittime]]&lt;=15,"0-15",Table1[[#This Row],[Patient Waittime]]&lt;=30,"16-30",Table1[[#This Row],[Patient Waittime]]&lt;=45,"31-45",Table1[[#This Row],[Patient Waittime]]&lt;=60,"46-60",TRUE,"60+")</f>
        <v>0-15</v>
      </c>
      <c r="Q1117">
        <f>--(Table1[[#This Row],[Patient Waittime]]&lt;=30)</f>
        <v>1</v>
      </c>
      <c r="R1117">
        <f>--Table1[[#This Row],[Patient Admission Flag]]</f>
        <v>0</v>
      </c>
      <c r="S1117">
        <f>--AND(Table1[[#This Row],[WithinTarget]]=1,Table1[[#This Row],[Patient Satisfaction Score]]&gt;=7)</f>
        <v>0</v>
      </c>
      <c r="T1117" t="str">
        <f>IF(LEFT(Table1[[#This Row],[Patient Gender]],1)="F","Female","Male")</f>
        <v>Female</v>
      </c>
    </row>
    <row r="1118" spans="1:20" x14ac:dyDescent="0.3">
      <c r="A1118" t="s">
        <v>1222</v>
      </c>
      <c r="B1118" s="1">
        <v>45360.559027777781</v>
      </c>
      <c r="C1118" t="s">
        <v>13</v>
      </c>
      <c r="D1118">
        <v>77</v>
      </c>
      <c r="E1118" t="s">
        <v>14</v>
      </c>
      <c r="F1118" t="s">
        <v>11</v>
      </c>
      <c r="G1118" t="b">
        <v>0</v>
      </c>
      <c r="I1118">
        <v>14</v>
      </c>
      <c r="J1118" t="b">
        <v>0</v>
      </c>
      <c r="K1118">
        <f>YEAR(Table1[[#This Row],[Patient Admission Date]])</f>
        <v>2024</v>
      </c>
      <c r="L1118" t="str">
        <f>TEXT(Table1[[#This Row],[Patient Admission Date]],"mmm")</f>
        <v>Mar</v>
      </c>
      <c r="M1118" t="str">
        <f>TEXT(Table1[[#This Row],[Patient Admission Date]],"ddd")</f>
        <v>Sat</v>
      </c>
      <c r="N1118" t="str">
        <f>TEXT(INT(HOUR(Table1[[#This Row],[Patient Admission Date]])/3)*3,"00")&amp;"-"&amp;TEXT(INT(HOUR(Table1[[#This Row],[Patient Admission Date]])/3)*3+3,"00")</f>
        <v>12-15</v>
      </c>
      <c r="O1118" t="str" cm="1">
        <f t="array" ref="O1118">_xlfn.IFS(Table1[[#This Row],[Patient Age]]&lt;=14,"0-14",Table1[[#This Row],[Patient Age]]&lt;=29,"15-29",Table1[[#This Row],[Patient Age]]&lt;=44,"30-44",Table1[[#This Row],[Patient Age]]&lt;=59,"45-59",Table1[[#This Row],[Patient Age]]&lt;=74,"60-74",TRUE,"75+")</f>
        <v>75+</v>
      </c>
      <c r="P1118" t="str" cm="1">
        <f t="array" ref="P1118">_xlfn.IFS(Table1[[#This Row],[Patient Waittime]]&lt;=15,"0-15",Table1[[#This Row],[Patient Waittime]]&lt;=30,"16-30",Table1[[#This Row],[Patient Waittime]]&lt;=45,"31-45",Table1[[#This Row],[Patient Waittime]]&lt;=60,"46-60",TRUE,"60+")</f>
        <v>0-15</v>
      </c>
      <c r="Q1118">
        <f>--(Table1[[#This Row],[Patient Waittime]]&lt;=30)</f>
        <v>1</v>
      </c>
      <c r="R1118">
        <f>--Table1[[#This Row],[Patient Admission Flag]]</f>
        <v>0</v>
      </c>
      <c r="S1118">
        <f>--AND(Table1[[#This Row],[WithinTarget]]=1,Table1[[#This Row],[Patient Satisfaction Score]]&gt;=7)</f>
        <v>0</v>
      </c>
      <c r="T1118" t="str">
        <f>IF(LEFT(Table1[[#This Row],[Patient Gender]],1)="F","Female","Male")</f>
        <v>Female</v>
      </c>
    </row>
    <row r="1119" spans="1:20" x14ac:dyDescent="0.3">
      <c r="A1119" t="s">
        <v>1223</v>
      </c>
      <c r="B1119" s="1">
        <v>45269.906944444447</v>
      </c>
      <c r="C1119" t="s">
        <v>13</v>
      </c>
      <c r="D1119">
        <v>31</v>
      </c>
      <c r="E1119" t="s">
        <v>14</v>
      </c>
      <c r="F1119" t="s">
        <v>11</v>
      </c>
      <c r="G1119" t="b">
        <v>0</v>
      </c>
      <c r="I1119">
        <v>17</v>
      </c>
      <c r="J1119" t="b">
        <v>0</v>
      </c>
      <c r="K1119">
        <f>YEAR(Table1[[#This Row],[Patient Admission Date]])</f>
        <v>2023</v>
      </c>
      <c r="L1119" t="str">
        <f>TEXT(Table1[[#This Row],[Patient Admission Date]],"mmm")</f>
        <v>Dec</v>
      </c>
      <c r="M1119" t="str">
        <f>TEXT(Table1[[#This Row],[Patient Admission Date]],"ddd")</f>
        <v>Sat</v>
      </c>
      <c r="N1119" t="str">
        <f>TEXT(INT(HOUR(Table1[[#This Row],[Patient Admission Date]])/3)*3,"00")&amp;"-"&amp;TEXT(INT(HOUR(Table1[[#This Row],[Patient Admission Date]])/3)*3+3,"00")</f>
        <v>21-24</v>
      </c>
      <c r="O1119" t="str" cm="1">
        <f t="array" ref="O1119">_xlfn.IFS(Table1[[#This Row],[Patient Age]]&lt;=14,"0-14",Table1[[#This Row],[Patient Age]]&lt;=29,"15-29",Table1[[#This Row],[Patient Age]]&lt;=44,"30-44",Table1[[#This Row],[Patient Age]]&lt;=59,"45-59",Table1[[#This Row],[Patient Age]]&lt;=74,"60-74",TRUE,"75+")</f>
        <v>30-44</v>
      </c>
      <c r="P1119" t="str" cm="1">
        <f t="array" ref="P1119">_xlfn.IFS(Table1[[#This Row],[Patient Waittime]]&lt;=15,"0-15",Table1[[#This Row],[Patient Waittime]]&lt;=30,"16-30",Table1[[#This Row],[Patient Waittime]]&lt;=45,"31-45",Table1[[#This Row],[Patient Waittime]]&lt;=60,"46-60",TRUE,"60+")</f>
        <v>16-30</v>
      </c>
      <c r="Q1119">
        <f>--(Table1[[#This Row],[Patient Waittime]]&lt;=30)</f>
        <v>1</v>
      </c>
      <c r="R1119">
        <f>--Table1[[#This Row],[Patient Admission Flag]]</f>
        <v>0</v>
      </c>
      <c r="S1119">
        <f>--AND(Table1[[#This Row],[WithinTarget]]=1,Table1[[#This Row],[Patient Satisfaction Score]]&gt;=7)</f>
        <v>0</v>
      </c>
      <c r="T1119" t="str">
        <f>IF(LEFT(Table1[[#This Row],[Patient Gender]],1)="F","Female","Male")</f>
        <v>Female</v>
      </c>
    </row>
    <row r="1120" spans="1:20" x14ac:dyDescent="0.3">
      <c r="A1120" t="s">
        <v>1224</v>
      </c>
      <c r="B1120" s="1">
        <v>45251.175694444442</v>
      </c>
      <c r="C1120" t="s">
        <v>13</v>
      </c>
      <c r="D1120">
        <v>22</v>
      </c>
      <c r="E1120" t="s">
        <v>14</v>
      </c>
      <c r="F1120" t="s">
        <v>11</v>
      </c>
      <c r="G1120" t="b">
        <v>0</v>
      </c>
      <c r="I1120">
        <v>48</v>
      </c>
      <c r="J1120" t="b">
        <v>0</v>
      </c>
      <c r="K1120">
        <f>YEAR(Table1[[#This Row],[Patient Admission Date]])</f>
        <v>2023</v>
      </c>
      <c r="L1120" t="str">
        <f>TEXT(Table1[[#This Row],[Patient Admission Date]],"mmm")</f>
        <v>Nov</v>
      </c>
      <c r="M1120" t="str">
        <f>TEXT(Table1[[#This Row],[Patient Admission Date]],"ddd")</f>
        <v>Tue</v>
      </c>
      <c r="N1120" t="str">
        <f>TEXT(INT(HOUR(Table1[[#This Row],[Patient Admission Date]])/3)*3,"00")&amp;"-"&amp;TEXT(INT(HOUR(Table1[[#This Row],[Patient Admission Date]])/3)*3+3,"00")</f>
        <v>03-06</v>
      </c>
      <c r="O1120" t="str" cm="1">
        <f t="array" ref="O1120">_xlfn.IFS(Table1[[#This Row],[Patient Age]]&lt;=14,"0-14",Table1[[#This Row],[Patient Age]]&lt;=29,"15-29",Table1[[#This Row],[Patient Age]]&lt;=44,"30-44",Table1[[#This Row],[Patient Age]]&lt;=59,"45-59",Table1[[#This Row],[Patient Age]]&lt;=74,"60-74",TRUE,"75+")</f>
        <v>15-29</v>
      </c>
      <c r="P1120" t="str" cm="1">
        <f t="array" ref="P1120">_xlfn.IFS(Table1[[#This Row],[Patient Waittime]]&lt;=15,"0-15",Table1[[#This Row],[Patient Waittime]]&lt;=30,"16-30",Table1[[#This Row],[Patient Waittime]]&lt;=45,"31-45",Table1[[#This Row],[Patient Waittime]]&lt;=60,"46-60",TRUE,"60+")</f>
        <v>46-60</v>
      </c>
      <c r="Q1120">
        <f>--(Table1[[#This Row],[Patient Waittime]]&lt;=30)</f>
        <v>0</v>
      </c>
      <c r="R1120">
        <f>--Table1[[#This Row],[Patient Admission Flag]]</f>
        <v>0</v>
      </c>
      <c r="S1120">
        <f>--AND(Table1[[#This Row],[WithinTarget]]=1,Table1[[#This Row],[Patient Satisfaction Score]]&gt;=7)</f>
        <v>0</v>
      </c>
      <c r="T1120" t="str">
        <f>IF(LEFT(Table1[[#This Row],[Patient Gender]],1)="F","Female","Male")</f>
        <v>Female</v>
      </c>
    </row>
    <row r="1121" spans="1:20" x14ac:dyDescent="0.3">
      <c r="A1121" t="s">
        <v>1225</v>
      </c>
      <c r="B1121" s="1">
        <v>45319.276388888888</v>
      </c>
      <c r="C1121" t="s">
        <v>13</v>
      </c>
      <c r="D1121">
        <v>52</v>
      </c>
      <c r="E1121" t="s">
        <v>14</v>
      </c>
      <c r="F1121" t="s">
        <v>11</v>
      </c>
      <c r="G1121" t="b">
        <v>0</v>
      </c>
      <c r="I1121">
        <v>18</v>
      </c>
      <c r="J1121" t="b">
        <v>0</v>
      </c>
      <c r="K1121">
        <f>YEAR(Table1[[#This Row],[Patient Admission Date]])</f>
        <v>2024</v>
      </c>
      <c r="L1121" t="str">
        <f>TEXT(Table1[[#This Row],[Patient Admission Date]],"mmm")</f>
        <v>Jan</v>
      </c>
      <c r="M1121" t="str">
        <f>TEXT(Table1[[#This Row],[Patient Admission Date]],"ddd")</f>
        <v>Sun</v>
      </c>
      <c r="N1121" t="str">
        <f>TEXT(INT(HOUR(Table1[[#This Row],[Patient Admission Date]])/3)*3,"00")&amp;"-"&amp;TEXT(INT(HOUR(Table1[[#This Row],[Patient Admission Date]])/3)*3+3,"00")</f>
        <v>06-09</v>
      </c>
      <c r="O1121" t="str" cm="1">
        <f t="array" ref="O1121">_xlfn.IFS(Table1[[#This Row],[Patient Age]]&lt;=14,"0-14",Table1[[#This Row],[Patient Age]]&lt;=29,"15-29",Table1[[#This Row],[Patient Age]]&lt;=44,"30-44",Table1[[#This Row],[Patient Age]]&lt;=59,"45-59",Table1[[#This Row],[Patient Age]]&lt;=74,"60-74",TRUE,"75+")</f>
        <v>45-59</v>
      </c>
      <c r="P1121" t="str" cm="1">
        <f t="array" ref="P1121">_xlfn.IFS(Table1[[#This Row],[Patient Waittime]]&lt;=15,"0-15",Table1[[#This Row],[Patient Waittime]]&lt;=30,"16-30",Table1[[#This Row],[Patient Waittime]]&lt;=45,"31-45",Table1[[#This Row],[Patient Waittime]]&lt;=60,"46-60",TRUE,"60+")</f>
        <v>16-30</v>
      </c>
      <c r="Q1121">
        <f>--(Table1[[#This Row],[Patient Waittime]]&lt;=30)</f>
        <v>1</v>
      </c>
      <c r="R1121">
        <f>--Table1[[#This Row],[Patient Admission Flag]]</f>
        <v>0</v>
      </c>
      <c r="S1121">
        <f>--AND(Table1[[#This Row],[WithinTarget]]=1,Table1[[#This Row],[Patient Satisfaction Score]]&gt;=7)</f>
        <v>0</v>
      </c>
      <c r="T1121" t="str">
        <f>IF(LEFT(Table1[[#This Row],[Patient Gender]],1)="F","Female","Male")</f>
        <v>Female</v>
      </c>
    </row>
    <row r="1122" spans="1:20" x14ac:dyDescent="0.3">
      <c r="A1122" t="s">
        <v>1226</v>
      </c>
      <c r="B1122" s="1">
        <v>45175.561111111114</v>
      </c>
      <c r="C1122" t="s">
        <v>13</v>
      </c>
      <c r="D1122">
        <v>14</v>
      </c>
      <c r="E1122" t="s">
        <v>14</v>
      </c>
      <c r="F1122" t="s">
        <v>11</v>
      </c>
      <c r="G1122" t="b">
        <v>0</v>
      </c>
      <c r="I1122">
        <v>21</v>
      </c>
      <c r="J1122" t="b">
        <v>0</v>
      </c>
      <c r="K1122">
        <f>YEAR(Table1[[#This Row],[Patient Admission Date]])</f>
        <v>2023</v>
      </c>
      <c r="L1122" t="str">
        <f>TEXT(Table1[[#This Row],[Patient Admission Date]],"mmm")</f>
        <v>Sep</v>
      </c>
      <c r="M1122" t="str">
        <f>TEXT(Table1[[#This Row],[Patient Admission Date]],"ddd")</f>
        <v>Wed</v>
      </c>
      <c r="N1122" t="str">
        <f>TEXT(INT(HOUR(Table1[[#This Row],[Patient Admission Date]])/3)*3,"00")&amp;"-"&amp;TEXT(INT(HOUR(Table1[[#This Row],[Patient Admission Date]])/3)*3+3,"00")</f>
        <v>12-15</v>
      </c>
      <c r="O1122" t="str" cm="1">
        <f t="array" ref="O1122">_xlfn.IFS(Table1[[#This Row],[Patient Age]]&lt;=14,"0-14",Table1[[#This Row],[Patient Age]]&lt;=29,"15-29",Table1[[#This Row],[Patient Age]]&lt;=44,"30-44",Table1[[#This Row],[Patient Age]]&lt;=59,"45-59",Table1[[#This Row],[Patient Age]]&lt;=74,"60-74",TRUE,"75+")</f>
        <v>0-14</v>
      </c>
      <c r="P1122" t="str" cm="1">
        <f t="array" ref="P1122">_xlfn.IFS(Table1[[#This Row],[Patient Waittime]]&lt;=15,"0-15",Table1[[#This Row],[Patient Waittime]]&lt;=30,"16-30",Table1[[#This Row],[Patient Waittime]]&lt;=45,"31-45",Table1[[#This Row],[Patient Waittime]]&lt;=60,"46-60",TRUE,"60+")</f>
        <v>16-30</v>
      </c>
      <c r="Q1122">
        <f>--(Table1[[#This Row],[Patient Waittime]]&lt;=30)</f>
        <v>1</v>
      </c>
      <c r="R1122">
        <f>--Table1[[#This Row],[Patient Admission Flag]]</f>
        <v>0</v>
      </c>
      <c r="S1122">
        <f>--AND(Table1[[#This Row],[WithinTarget]]=1,Table1[[#This Row],[Patient Satisfaction Score]]&gt;=7)</f>
        <v>0</v>
      </c>
      <c r="T1122" t="str">
        <f>IF(LEFT(Table1[[#This Row],[Patient Gender]],1)="F","Female","Male")</f>
        <v>Female</v>
      </c>
    </row>
    <row r="1123" spans="1:20" x14ac:dyDescent="0.3">
      <c r="A1123" t="s">
        <v>1227</v>
      </c>
      <c r="B1123" s="1">
        <v>45480.470833333333</v>
      </c>
      <c r="C1123" t="s">
        <v>13</v>
      </c>
      <c r="D1123">
        <v>8</v>
      </c>
      <c r="E1123" t="s">
        <v>14</v>
      </c>
      <c r="F1123" t="s">
        <v>11</v>
      </c>
      <c r="G1123" t="b">
        <v>0</v>
      </c>
      <c r="I1123">
        <v>35</v>
      </c>
      <c r="J1123" t="b">
        <v>0</v>
      </c>
      <c r="K1123">
        <f>YEAR(Table1[[#This Row],[Patient Admission Date]])</f>
        <v>2024</v>
      </c>
      <c r="L1123" t="str">
        <f>TEXT(Table1[[#This Row],[Patient Admission Date]],"mmm")</f>
        <v>Jul</v>
      </c>
      <c r="M1123" t="str">
        <f>TEXT(Table1[[#This Row],[Patient Admission Date]],"ddd")</f>
        <v>Sun</v>
      </c>
      <c r="N1123" t="str">
        <f>TEXT(INT(HOUR(Table1[[#This Row],[Patient Admission Date]])/3)*3,"00")&amp;"-"&amp;TEXT(INT(HOUR(Table1[[#This Row],[Patient Admission Date]])/3)*3+3,"00")</f>
        <v>09-12</v>
      </c>
      <c r="O1123" t="str" cm="1">
        <f t="array" ref="O1123">_xlfn.IFS(Table1[[#This Row],[Patient Age]]&lt;=14,"0-14",Table1[[#This Row],[Patient Age]]&lt;=29,"15-29",Table1[[#This Row],[Patient Age]]&lt;=44,"30-44",Table1[[#This Row],[Patient Age]]&lt;=59,"45-59",Table1[[#This Row],[Patient Age]]&lt;=74,"60-74",TRUE,"75+")</f>
        <v>0-14</v>
      </c>
      <c r="P1123" t="str" cm="1">
        <f t="array" ref="P1123">_xlfn.IFS(Table1[[#This Row],[Patient Waittime]]&lt;=15,"0-15",Table1[[#This Row],[Patient Waittime]]&lt;=30,"16-30",Table1[[#This Row],[Patient Waittime]]&lt;=45,"31-45",Table1[[#This Row],[Patient Waittime]]&lt;=60,"46-60",TRUE,"60+")</f>
        <v>31-45</v>
      </c>
      <c r="Q1123">
        <f>--(Table1[[#This Row],[Patient Waittime]]&lt;=30)</f>
        <v>0</v>
      </c>
      <c r="R1123">
        <f>--Table1[[#This Row],[Patient Admission Flag]]</f>
        <v>0</v>
      </c>
      <c r="S1123">
        <f>--AND(Table1[[#This Row],[WithinTarget]]=1,Table1[[#This Row],[Patient Satisfaction Score]]&gt;=7)</f>
        <v>0</v>
      </c>
      <c r="T1123" t="str">
        <f>IF(LEFT(Table1[[#This Row],[Patient Gender]],1)="F","Female","Male")</f>
        <v>Female</v>
      </c>
    </row>
    <row r="1124" spans="1:20" x14ac:dyDescent="0.3">
      <c r="A1124" t="s">
        <v>1228</v>
      </c>
      <c r="B1124" s="1">
        <v>45582.686805555553</v>
      </c>
      <c r="C1124" t="s">
        <v>13</v>
      </c>
      <c r="D1124">
        <v>77</v>
      </c>
      <c r="E1124" t="s">
        <v>14</v>
      </c>
      <c r="F1124" t="s">
        <v>11</v>
      </c>
      <c r="G1124" t="b">
        <v>0</v>
      </c>
      <c r="I1124">
        <v>40</v>
      </c>
      <c r="J1124" t="b">
        <v>0</v>
      </c>
      <c r="K1124">
        <f>YEAR(Table1[[#This Row],[Patient Admission Date]])</f>
        <v>2024</v>
      </c>
      <c r="L1124" t="str">
        <f>TEXT(Table1[[#This Row],[Patient Admission Date]],"mmm")</f>
        <v>Oct</v>
      </c>
      <c r="M1124" t="str">
        <f>TEXT(Table1[[#This Row],[Patient Admission Date]],"ddd")</f>
        <v>Thu</v>
      </c>
      <c r="N1124" t="str">
        <f>TEXT(INT(HOUR(Table1[[#This Row],[Patient Admission Date]])/3)*3,"00")&amp;"-"&amp;TEXT(INT(HOUR(Table1[[#This Row],[Patient Admission Date]])/3)*3+3,"00")</f>
        <v>15-18</v>
      </c>
      <c r="O1124" t="str" cm="1">
        <f t="array" ref="O1124">_xlfn.IFS(Table1[[#This Row],[Patient Age]]&lt;=14,"0-14",Table1[[#This Row],[Patient Age]]&lt;=29,"15-29",Table1[[#This Row],[Patient Age]]&lt;=44,"30-44",Table1[[#This Row],[Patient Age]]&lt;=59,"45-59",Table1[[#This Row],[Patient Age]]&lt;=74,"60-74",TRUE,"75+")</f>
        <v>75+</v>
      </c>
      <c r="P1124" t="str" cm="1">
        <f t="array" ref="P1124">_xlfn.IFS(Table1[[#This Row],[Patient Waittime]]&lt;=15,"0-15",Table1[[#This Row],[Patient Waittime]]&lt;=30,"16-30",Table1[[#This Row],[Patient Waittime]]&lt;=45,"31-45",Table1[[#This Row],[Patient Waittime]]&lt;=60,"46-60",TRUE,"60+")</f>
        <v>31-45</v>
      </c>
      <c r="Q1124">
        <f>--(Table1[[#This Row],[Patient Waittime]]&lt;=30)</f>
        <v>0</v>
      </c>
      <c r="R1124">
        <f>--Table1[[#This Row],[Patient Admission Flag]]</f>
        <v>0</v>
      </c>
      <c r="S1124">
        <f>--AND(Table1[[#This Row],[WithinTarget]]=1,Table1[[#This Row],[Patient Satisfaction Score]]&gt;=7)</f>
        <v>0</v>
      </c>
      <c r="T1124" t="str">
        <f>IF(LEFT(Table1[[#This Row],[Patient Gender]],1)="F","Female","Male")</f>
        <v>Female</v>
      </c>
    </row>
    <row r="1125" spans="1:20" x14ac:dyDescent="0.3">
      <c r="A1125" t="s">
        <v>1229</v>
      </c>
      <c r="B1125" s="1">
        <v>45309.401388888888</v>
      </c>
      <c r="C1125" t="s">
        <v>13</v>
      </c>
      <c r="D1125">
        <v>13</v>
      </c>
      <c r="E1125" t="s">
        <v>14</v>
      </c>
      <c r="F1125" t="s">
        <v>11</v>
      </c>
      <c r="G1125" t="b">
        <v>0</v>
      </c>
      <c r="I1125">
        <v>54</v>
      </c>
      <c r="J1125" t="b">
        <v>0</v>
      </c>
      <c r="K1125">
        <f>YEAR(Table1[[#This Row],[Patient Admission Date]])</f>
        <v>2024</v>
      </c>
      <c r="L1125" t="str">
        <f>TEXT(Table1[[#This Row],[Patient Admission Date]],"mmm")</f>
        <v>Jan</v>
      </c>
      <c r="M1125" t="str">
        <f>TEXT(Table1[[#This Row],[Patient Admission Date]],"ddd")</f>
        <v>Thu</v>
      </c>
      <c r="N1125" t="str">
        <f>TEXT(INT(HOUR(Table1[[#This Row],[Patient Admission Date]])/3)*3,"00")&amp;"-"&amp;TEXT(INT(HOUR(Table1[[#This Row],[Patient Admission Date]])/3)*3+3,"00")</f>
        <v>09-12</v>
      </c>
      <c r="O1125" t="str" cm="1">
        <f t="array" ref="O1125">_xlfn.IFS(Table1[[#This Row],[Patient Age]]&lt;=14,"0-14",Table1[[#This Row],[Patient Age]]&lt;=29,"15-29",Table1[[#This Row],[Patient Age]]&lt;=44,"30-44",Table1[[#This Row],[Patient Age]]&lt;=59,"45-59",Table1[[#This Row],[Patient Age]]&lt;=74,"60-74",TRUE,"75+")</f>
        <v>0-14</v>
      </c>
      <c r="P1125" t="str" cm="1">
        <f t="array" ref="P1125">_xlfn.IFS(Table1[[#This Row],[Patient Waittime]]&lt;=15,"0-15",Table1[[#This Row],[Patient Waittime]]&lt;=30,"16-30",Table1[[#This Row],[Patient Waittime]]&lt;=45,"31-45",Table1[[#This Row],[Patient Waittime]]&lt;=60,"46-60",TRUE,"60+")</f>
        <v>46-60</v>
      </c>
      <c r="Q1125">
        <f>--(Table1[[#This Row],[Patient Waittime]]&lt;=30)</f>
        <v>0</v>
      </c>
      <c r="R1125">
        <f>--Table1[[#This Row],[Patient Admission Flag]]</f>
        <v>0</v>
      </c>
      <c r="S1125">
        <f>--AND(Table1[[#This Row],[WithinTarget]]=1,Table1[[#This Row],[Patient Satisfaction Score]]&gt;=7)</f>
        <v>0</v>
      </c>
      <c r="T1125" t="str">
        <f>IF(LEFT(Table1[[#This Row],[Patient Gender]],1)="F","Female","Male")</f>
        <v>Female</v>
      </c>
    </row>
    <row r="1126" spans="1:20" x14ac:dyDescent="0.3">
      <c r="A1126" t="s">
        <v>1230</v>
      </c>
      <c r="B1126" s="1">
        <v>45039.738194444442</v>
      </c>
      <c r="C1126" t="s">
        <v>13</v>
      </c>
      <c r="D1126">
        <v>14</v>
      </c>
      <c r="E1126" t="s">
        <v>14</v>
      </c>
      <c r="F1126" t="s">
        <v>11</v>
      </c>
      <c r="G1126" t="b">
        <v>0</v>
      </c>
      <c r="I1126">
        <v>22</v>
      </c>
      <c r="J1126" t="b">
        <v>0</v>
      </c>
      <c r="K1126">
        <f>YEAR(Table1[[#This Row],[Patient Admission Date]])</f>
        <v>2023</v>
      </c>
      <c r="L1126" t="str">
        <f>TEXT(Table1[[#This Row],[Patient Admission Date]],"mmm")</f>
        <v>Apr</v>
      </c>
      <c r="M1126" t="str">
        <f>TEXT(Table1[[#This Row],[Patient Admission Date]],"ddd")</f>
        <v>Sun</v>
      </c>
      <c r="N1126" t="str">
        <f>TEXT(INT(HOUR(Table1[[#This Row],[Patient Admission Date]])/3)*3,"00")&amp;"-"&amp;TEXT(INT(HOUR(Table1[[#This Row],[Patient Admission Date]])/3)*3+3,"00")</f>
        <v>15-18</v>
      </c>
      <c r="O1126" t="str" cm="1">
        <f t="array" ref="O1126">_xlfn.IFS(Table1[[#This Row],[Patient Age]]&lt;=14,"0-14",Table1[[#This Row],[Patient Age]]&lt;=29,"15-29",Table1[[#This Row],[Patient Age]]&lt;=44,"30-44",Table1[[#This Row],[Patient Age]]&lt;=59,"45-59",Table1[[#This Row],[Patient Age]]&lt;=74,"60-74",TRUE,"75+")</f>
        <v>0-14</v>
      </c>
      <c r="P1126" t="str" cm="1">
        <f t="array" ref="P1126">_xlfn.IFS(Table1[[#This Row],[Patient Waittime]]&lt;=15,"0-15",Table1[[#This Row],[Patient Waittime]]&lt;=30,"16-30",Table1[[#This Row],[Patient Waittime]]&lt;=45,"31-45",Table1[[#This Row],[Patient Waittime]]&lt;=60,"46-60",TRUE,"60+")</f>
        <v>16-30</v>
      </c>
      <c r="Q1126">
        <f>--(Table1[[#This Row],[Patient Waittime]]&lt;=30)</f>
        <v>1</v>
      </c>
      <c r="R1126">
        <f>--Table1[[#This Row],[Patient Admission Flag]]</f>
        <v>0</v>
      </c>
      <c r="S1126">
        <f>--AND(Table1[[#This Row],[WithinTarget]]=1,Table1[[#This Row],[Patient Satisfaction Score]]&gt;=7)</f>
        <v>0</v>
      </c>
      <c r="T1126" t="str">
        <f>IF(LEFT(Table1[[#This Row],[Patient Gender]],1)="F","Female","Male")</f>
        <v>Female</v>
      </c>
    </row>
    <row r="1127" spans="1:20" x14ac:dyDescent="0.3">
      <c r="A1127" t="s">
        <v>1231</v>
      </c>
      <c r="B1127" s="1">
        <v>45282.367361111108</v>
      </c>
      <c r="C1127" t="s">
        <v>13</v>
      </c>
      <c r="D1127">
        <v>79</v>
      </c>
      <c r="E1127" t="s">
        <v>14</v>
      </c>
      <c r="F1127" t="s">
        <v>11</v>
      </c>
      <c r="G1127" t="b">
        <v>0</v>
      </c>
      <c r="I1127">
        <v>31</v>
      </c>
      <c r="J1127" t="b">
        <v>0</v>
      </c>
      <c r="K1127">
        <f>YEAR(Table1[[#This Row],[Patient Admission Date]])</f>
        <v>2023</v>
      </c>
      <c r="L1127" t="str">
        <f>TEXT(Table1[[#This Row],[Patient Admission Date]],"mmm")</f>
        <v>Dec</v>
      </c>
      <c r="M1127" t="str">
        <f>TEXT(Table1[[#This Row],[Patient Admission Date]],"ddd")</f>
        <v>Fri</v>
      </c>
      <c r="N1127" t="str">
        <f>TEXT(INT(HOUR(Table1[[#This Row],[Patient Admission Date]])/3)*3,"00")&amp;"-"&amp;TEXT(INT(HOUR(Table1[[#This Row],[Patient Admission Date]])/3)*3+3,"00")</f>
        <v>06-09</v>
      </c>
      <c r="O1127" t="str" cm="1">
        <f t="array" ref="O1127">_xlfn.IFS(Table1[[#This Row],[Patient Age]]&lt;=14,"0-14",Table1[[#This Row],[Patient Age]]&lt;=29,"15-29",Table1[[#This Row],[Patient Age]]&lt;=44,"30-44",Table1[[#This Row],[Patient Age]]&lt;=59,"45-59",Table1[[#This Row],[Patient Age]]&lt;=74,"60-74",TRUE,"75+")</f>
        <v>75+</v>
      </c>
      <c r="P1127" t="str" cm="1">
        <f t="array" ref="P1127">_xlfn.IFS(Table1[[#This Row],[Patient Waittime]]&lt;=15,"0-15",Table1[[#This Row],[Patient Waittime]]&lt;=30,"16-30",Table1[[#This Row],[Patient Waittime]]&lt;=45,"31-45",Table1[[#This Row],[Patient Waittime]]&lt;=60,"46-60",TRUE,"60+")</f>
        <v>31-45</v>
      </c>
      <c r="Q1127">
        <f>--(Table1[[#This Row],[Patient Waittime]]&lt;=30)</f>
        <v>0</v>
      </c>
      <c r="R1127">
        <f>--Table1[[#This Row],[Patient Admission Flag]]</f>
        <v>0</v>
      </c>
      <c r="S1127">
        <f>--AND(Table1[[#This Row],[WithinTarget]]=1,Table1[[#This Row],[Patient Satisfaction Score]]&gt;=7)</f>
        <v>0</v>
      </c>
      <c r="T1127" t="str">
        <f>IF(LEFT(Table1[[#This Row],[Patient Gender]],1)="F","Female","Male")</f>
        <v>Female</v>
      </c>
    </row>
    <row r="1128" spans="1:20" x14ac:dyDescent="0.3">
      <c r="A1128" t="s">
        <v>1232</v>
      </c>
      <c r="B1128" s="1">
        <v>45128.473611111112</v>
      </c>
      <c r="C1128" t="s">
        <v>13</v>
      </c>
      <c r="D1128">
        <v>39</v>
      </c>
      <c r="E1128" t="s">
        <v>14</v>
      </c>
      <c r="F1128" t="s">
        <v>11</v>
      </c>
      <c r="G1128" t="b">
        <v>0</v>
      </c>
      <c r="I1128">
        <v>36</v>
      </c>
      <c r="J1128" t="b">
        <v>0</v>
      </c>
      <c r="K1128">
        <f>YEAR(Table1[[#This Row],[Patient Admission Date]])</f>
        <v>2023</v>
      </c>
      <c r="L1128" t="str">
        <f>TEXT(Table1[[#This Row],[Patient Admission Date]],"mmm")</f>
        <v>Jul</v>
      </c>
      <c r="M1128" t="str">
        <f>TEXT(Table1[[#This Row],[Patient Admission Date]],"ddd")</f>
        <v>Fri</v>
      </c>
      <c r="N1128" t="str">
        <f>TEXT(INT(HOUR(Table1[[#This Row],[Patient Admission Date]])/3)*3,"00")&amp;"-"&amp;TEXT(INT(HOUR(Table1[[#This Row],[Patient Admission Date]])/3)*3+3,"00")</f>
        <v>09-12</v>
      </c>
      <c r="O1128" t="str" cm="1">
        <f t="array" ref="O1128">_xlfn.IFS(Table1[[#This Row],[Patient Age]]&lt;=14,"0-14",Table1[[#This Row],[Patient Age]]&lt;=29,"15-29",Table1[[#This Row],[Patient Age]]&lt;=44,"30-44",Table1[[#This Row],[Patient Age]]&lt;=59,"45-59",Table1[[#This Row],[Patient Age]]&lt;=74,"60-74",TRUE,"75+")</f>
        <v>30-44</v>
      </c>
      <c r="P1128" t="str" cm="1">
        <f t="array" ref="P1128">_xlfn.IFS(Table1[[#This Row],[Patient Waittime]]&lt;=15,"0-15",Table1[[#This Row],[Patient Waittime]]&lt;=30,"16-30",Table1[[#This Row],[Patient Waittime]]&lt;=45,"31-45",Table1[[#This Row],[Patient Waittime]]&lt;=60,"46-60",TRUE,"60+")</f>
        <v>31-45</v>
      </c>
      <c r="Q1128">
        <f>--(Table1[[#This Row],[Patient Waittime]]&lt;=30)</f>
        <v>0</v>
      </c>
      <c r="R1128">
        <f>--Table1[[#This Row],[Patient Admission Flag]]</f>
        <v>0</v>
      </c>
      <c r="S1128">
        <f>--AND(Table1[[#This Row],[WithinTarget]]=1,Table1[[#This Row],[Patient Satisfaction Score]]&gt;=7)</f>
        <v>0</v>
      </c>
      <c r="T1128" t="str">
        <f>IF(LEFT(Table1[[#This Row],[Patient Gender]],1)="F","Female","Male")</f>
        <v>Female</v>
      </c>
    </row>
    <row r="1129" spans="1:20" x14ac:dyDescent="0.3">
      <c r="A1129" t="s">
        <v>1233</v>
      </c>
      <c r="B1129" s="1">
        <v>45085.007638888892</v>
      </c>
      <c r="C1129" t="s">
        <v>13</v>
      </c>
      <c r="D1129">
        <v>69</v>
      </c>
      <c r="E1129" t="s">
        <v>14</v>
      </c>
      <c r="F1129" t="s">
        <v>11</v>
      </c>
      <c r="G1129" t="b">
        <v>0</v>
      </c>
      <c r="I1129">
        <v>24</v>
      </c>
      <c r="J1129" t="b">
        <v>0</v>
      </c>
      <c r="K1129">
        <f>YEAR(Table1[[#This Row],[Patient Admission Date]])</f>
        <v>2023</v>
      </c>
      <c r="L1129" t="str">
        <f>TEXT(Table1[[#This Row],[Patient Admission Date]],"mmm")</f>
        <v>Jun</v>
      </c>
      <c r="M1129" t="str">
        <f>TEXT(Table1[[#This Row],[Patient Admission Date]],"ddd")</f>
        <v>Thu</v>
      </c>
      <c r="N1129" t="str">
        <f>TEXT(INT(HOUR(Table1[[#This Row],[Patient Admission Date]])/3)*3,"00")&amp;"-"&amp;TEXT(INT(HOUR(Table1[[#This Row],[Patient Admission Date]])/3)*3+3,"00")</f>
        <v>00-03</v>
      </c>
      <c r="O1129" t="str" cm="1">
        <f t="array" ref="O1129">_xlfn.IFS(Table1[[#This Row],[Patient Age]]&lt;=14,"0-14",Table1[[#This Row],[Patient Age]]&lt;=29,"15-29",Table1[[#This Row],[Patient Age]]&lt;=44,"30-44",Table1[[#This Row],[Patient Age]]&lt;=59,"45-59",Table1[[#This Row],[Patient Age]]&lt;=74,"60-74",TRUE,"75+")</f>
        <v>60-74</v>
      </c>
      <c r="P1129" t="str" cm="1">
        <f t="array" ref="P1129">_xlfn.IFS(Table1[[#This Row],[Patient Waittime]]&lt;=15,"0-15",Table1[[#This Row],[Patient Waittime]]&lt;=30,"16-30",Table1[[#This Row],[Patient Waittime]]&lt;=45,"31-45",Table1[[#This Row],[Patient Waittime]]&lt;=60,"46-60",TRUE,"60+")</f>
        <v>16-30</v>
      </c>
      <c r="Q1129">
        <f>--(Table1[[#This Row],[Patient Waittime]]&lt;=30)</f>
        <v>1</v>
      </c>
      <c r="R1129">
        <f>--Table1[[#This Row],[Patient Admission Flag]]</f>
        <v>0</v>
      </c>
      <c r="S1129">
        <f>--AND(Table1[[#This Row],[WithinTarget]]=1,Table1[[#This Row],[Patient Satisfaction Score]]&gt;=7)</f>
        <v>0</v>
      </c>
      <c r="T1129" t="str">
        <f>IF(LEFT(Table1[[#This Row],[Patient Gender]],1)="F","Female","Male")</f>
        <v>Female</v>
      </c>
    </row>
    <row r="1130" spans="1:20" x14ac:dyDescent="0.3">
      <c r="A1130" t="s">
        <v>1234</v>
      </c>
      <c r="B1130" s="1">
        <v>45148.876388888886</v>
      </c>
      <c r="C1130" t="s">
        <v>13</v>
      </c>
      <c r="D1130">
        <v>31</v>
      </c>
      <c r="E1130" t="s">
        <v>14</v>
      </c>
      <c r="F1130" t="s">
        <v>11</v>
      </c>
      <c r="G1130" t="b">
        <v>0</v>
      </c>
      <c r="I1130">
        <v>27</v>
      </c>
      <c r="J1130" t="b">
        <v>0</v>
      </c>
      <c r="K1130">
        <f>YEAR(Table1[[#This Row],[Patient Admission Date]])</f>
        <v>2023</v>
      </c>
      <c r="L1130" t="str">
        <f>TEXT(Table1[[#This Row],[Patient Admission Date]],"mmm")</f>
        <v>Aug</v>
      </c>
      <c r="M1130" t="str">
        <f>TEXT(Table1[[#This Row],[Patient Admission Date]],"ddd")</f>
        <v>Thu</v>
      </c>
      <c r="N1130" t="str">
        <f>TEXT(INT(HOUR(Table1[[#This Row],[Patient Admission Date]])/3)*3,"00")&amp;"-"&amp;TEXT(INT(HOUR(Table1[[#This Row],[Patient Admission Date]])/3)*3+3,"00")</f>
        <v>21-24</v>
      </c>
      <c r="O1130" t="str" cm="1">
        <f t="array" ref="O1130">_xlfn.IFS(Table1[[#This Row],[Patient Age]]&lt;=14,"0-14",Table1[[#This Row],[Patient Age]]&lt;=29,"15-29",Table1[[#This Row],[Patient Age]]&lt;=44,"30-44",Table1[[#This Row],[Patient Age]]&lt;=59,"45-59",Table1[[#This Row],[Patient Age]]&lt;=74,"60-74",TRUE,"75+")</f>
        <v>30-44</v>
      </c>
      <c r="P1130" t="str" cm="1">
        <f t="array" ref="P1130">_xlfn.IFS(Table1[[#This Row],[Patient Waittime]]&lt;=15,"0-15",Table1[[#This Row],[Patient Waittime]]&lt;=30,"16-30",Table1[[#This Row],[Patient Waittime]]&lt;=45,"31-45",Table1[[#This Row],[Patient Waittime]]&lt;=60,"46-60",TRUE,"60+")</f>
        <v>16-30</v>
      </c>
      <c r="Q1130">
        <f>--(Table1[[#This Row],[Patient Waittime]]&lt;=30)</f>
        <v>1</v>
      </c>
      <c r="R1130">
        <f>--Table1[[#This Row],[Patient Admission Flag]]</f>
        <v>0</v>
      </c>
      <c r="S1130">
        <f>--AND(Table1[[#This Row],[WithinTarget]]=1,Table1[[#This Row],[Patient Satisfaction Score]]&gt;=7)</f>
        <v>0</v>
      </c>
      <c r="T1130" t="str">
        <f>IF(LEFT(Table1[[#This Row],[Patient Gender]],1)="F","Female","Male")</f>
        <v>Female</v>
      </c>
    </row>
    <row r="1131" spans="1:20" x14ac:dyDescent="0.3">
      <c r="A1131" t="s">
        <v>1235</v>
      </c>
      <c r="B1131" s="1">
        <v>45479.657638888886</v>
      </c>
      <c r="C1131" t="s">
        <v>13</v>
      </c>
      <c r="D1131">
        <v>58</v>
      </c>
      <c r="E1131" t="s">
        <v>14</v>
      </c>
      <c r="F1131" t="s">
        <v>11</v>
      </c>
      <c r="G1131" t="b">
        <v>0</v>
      </c>
      <c r="I1131">
        <v>31</v>
      </c>
      <c r="J1131" t="b">
        <v>0</v>
      </c>
      <c r="K1131">
        <f>YEAR(Table1[[#This Row],[Patient Admission Date]])</f>
        <v>2024</v>
      </c>
      <c r="L1131" t="str">
        <f>TEXT(Table1[[#This Row],[Patient Admission Date]],"mmm")</f>
        <v>Jul</v>
      </c>
      <c r="M1131" t="str">
        <f>TEXT(Table1[[#This Row],[Patient Admission Date]],"ddd")</f>
        <v>Sat</v>
      </c>
      <c r="N1131" t="str">
        <f>TEXT(INT(HOUR(Table1[[#This Row],[Patient Admission Date]])/3)*3,"00")&amp;"-"&amp;TEXT(INT(HOUR(Table1[[#This Row],[Patient Admission Date]])/3)*3+3,"00")</f>
        <v>15-18</v>
      </c>
      <c r="O1131" t="str" cm="1">
        <f t="array" ref="O1131">_xlfn.IFS(Table1[[#This Row],[Patient Age]]&lt;=14,"0-14",Table1[[#This Row],[Patient Age]]&lt;=29,"15-29",Table1[[#This Row],[Patient Age]]&lt;=44,"30-44",Table1[[#This Row],[Patient Age]]&lt;=59,"45-59",Table1[[#This Row],[Patient Age]]&lt;=74,"60-74",TRUE,"75+")</f>
        <v>45-59</v>
      </c>
      <c r="P1131" t="str" cm="1">
        <f t="array" ref="P1131">_xlfn.IFS(Table1[[#This Row],[Patient Waittime]]&lt;=15,"0-15",Table1[[#This Row],[Patient Waittime]]&lt;=30,"16-30",Table1[[#This Row],[Patient Waittime]]&lt;=45,"31-45",Table1[[#This Row],[Patient Waittime]]&lt;=60,"46-60",TRUE,"60+")</f>
        <v>31-45</v>
      </c>
      <c r="Q1131">
        <f>--(Table1[[#This Row],[Patient Waittime]]&lt;=30)</f>
        <v>0</v>
      </c>
      <c r="R1131">
        <f>--Table1[[#This Row],[Patient Admission Flag]]</f>
        <v>0</v>
      </c>
      <c r="S1131">
        <f>--AND(Table1[[#This Row],[WithinTarget]]=1,Table1[[#This Row],[Patient Satisfaction Score]]&gt;=7)</f>
        <v>0</v>
      </c>
      <c r="T1131" t="str">
        <f>IF(LEFT(Table1[[#This Row],[Patient Gender]],1)="F","Female","Male")</f>
        <v>Female</v>
      </c>
    </row>
    <row r="1132" spans="1:20" x14ac:dyDescent="0.3">
      <c r="A1132" t="s">
        <v>1236</v>
      </c>
      <c r="B1132" s="1">
        <v>45465.138194444444</v>
      </c>
      <c r="C1132" t="s">
        <v>13</v>
      </c>
      <c r="D1132">
        <v>56</v>
      </c>
      <c r="E1132" t="s">
        <v>14</v>
      </c>
      <c r="F1132" t="s">
        <v>11</v>
      </c>
      <c r="G1132" t="b">
        <v>0</v>
      </c>
      <c r="I1132">
        <v>32</v>
      </c>
      <c r="J1132" t="b">
        <v>0</v>
      </c>
      <c r="K1132">
        <f>YEAR(Table1[[#This Row],[Patient Admission Date]])</f>
        <v>2024</v>
      </c>
      <c r="L1132" t="str">
        <f>TEXT(Table1[[#This Row],[Patient Admission Date]],"mmm")</f>
        <v>Jun</v>
      </c>
      <c r="M1132" t="str">
        <f>TEXT(Table1[[#This Row],[Patient Admission Date]],"ddd")</f>
        <v>Sat</v>
      </c>
      <c r="N1132" t="str">
        <f>TEXT(INT(HOUR(Table1[[#This Row],[Patient Admission Date]])/3)*3,"00")&amp;"-"&amp;TEXT(INT(HOUR(Table1[[#This Row],[Patient Admission Date]])/3)*3+3,"00")</f>
        <v>03-06</v>
      </c>
      <c r="O1132" t="str" cm="1">
        <f t="array" ref="O1132">_xlfn.IFS(Table1[[#This Row],[Patient Age]]&lt;=14,"0-14",Table1[[#This Row],[Patient Age]]&lt;=29,"15-29",Table1[[#This Row],[Patient Age]]&lt;=44,"30-44",Table1[[#This Row],[Patient Age]]&lt;=59,"45-59",Table1[[#This Row],[Patient Age]]&lt;=74,"60-74",TRUE,"75+")</f>
        <v>45-59</v>
      </c>
      <c r="P1132" t="str" cm="1">
        <f t="array" ref="P1132">_xlfn.IFS(Table1[[#This Row],[Patient Waittime]]&lt;=15,"0-15",Table1[[#This Row],[Patient Waittime]]&lt;=30,"16-30",Table1[[#This Row],[Patient Waittime]]&lt;=45,"31-45",Table1[[#This Row],[Patient Waittime]]&lt;=60,"46-60",TRUE,"60+")</f>
        <v>31-45</v>
      </c>
      <c r="Q1132">
        <f>--(Table1[[#This Row],[Patient Waittime]]&lt;=30)</f>
        <v>0</v>
      </c>
      <c r="R1132">
        <f>--Table1[[#This Row],[Patient Admission Flag]]</f>
        <v>0</v>
      </c>
      <c r="S1132">
        <f>--AND(Table1[[#This Row],[WithinTarget]]=1,Table1[[#This Row],[Patient Satisfaction Score]]&gt;=7)</f>
        <v>0</v>
      </c>
      <c r="T1132" t="str">
        <f>IF(LEFT(Table1[[#This Row],[Patient Gender]],1)="F","Female","Male")</f>
        <v>Female</v>
      </c>
    </row>
    <row r="1133" spans="1:20" x14ac:dyDescent="0.3">
      <c r="A1133" t="s">
        <v>1237</v>
      </c>
      <c r="B1133" s="1">
        <v>45553.167361111111</v>
      </c>
      <c r="C1133" t="s">
        <v>13</v>
      </c>
      <c r="D1133">
        <v>69</v>
      </c>
      <c r="E1133" t="s">
        <v>14</v>
      </c>
      <c r="F1133" t="s">
        <v>11</v>
      </c>
      <c r="G1133" t="b">
        <v>0</v>
      </c>
      <c r="I1133">
        <v>36</v>
      </c>
      <c r="J1133" t="b">
        <v>0</v>
      </c>
      <c r="K1133">
        <f>YEAR(Table1[[#This Row],[Patient Admission Date]])</f>
        <v>2024</v>
      </c>
      <c r="L1133" t="str">
        <f>TEXT(Table1[[#This Row],[Patient Admission Date]],"mmm")</f>
        <v>Sep</v>
      </c>
      <c r="M1133" t="str">
        <f>TEXT(Table1[[#This Row],[Patient Admission Date]],"ddd")</f>
        <v>Wed</v>
      </c>
      <c r="N1133" t="str">
        <f>TEXT(INT(HOUR(Table1[[#This Row],[Patient Admission Date]])/3)*3,"00")&amp;"-"&amp;TEXT(INT(HOUR(Table1[[#This Row],[Patient Admission Date]])/3)*3+3,"00")</f>
        <v>03-06</v>
      </c>
      <c r="O1133" t="str" cm="1">
        <f t="array" ref="O1133">_xlfn.IFS(Table1[[#This Row],[Patient Age]]&lt;=14,"0-14",Table1[[#This Row],[Patient Age]]&lt;=29,"15-29",Table1[[#This Row],[Patient Age]]&lt;=44,"30-44",Table1[[#This Row],[Patient Age]]&lt;=59,"45-59",Table1[[#This Row],[Patient Age]]&lt;=74,"60-74",TRUE,"75+")</f>
        <v>60-74</v>
      </c>
      <c r="P1133" t="str" cm="1">
        <f t="array" ref="P1133">_xlfn.IFS(Table1[[#This Row],[Patient Waittime]]&lt;=15,"0-15",Table1[[#This Row],[Patient Waittime]]&lt;=30,"16-30",Table1[[#This Row],[Patient Waittime]]&lt;=45,"31-45",Table1[[#This Row],[Patient Waittime]]&lt;=60,"46-60",TRUE,"60+")</f>
        <v>31-45</v>
      </c>
      <c r="Q1133">
        <f>--(Table1[[#This Row],[Patient Waittime]]&lt;=30)</f>
        <v>0</v>
      </c>
      <c r="R1133">
        <f>--Table1[[#This Row],[Patient Admission Flag]]</f>
        <v>0</v>
      </c>
      <c r="S1133">
        <f>--AND(Table1[[#This Row],[WithinTarget]]=1,Table1[[#This Row],[Patient Satisfaction Score]]&gt;=7)</f>
        <v>0</v>
      </c>
      <c r="T1133" t="str">
        <f>IF(LEFT(Table1[[#This Row],[Patient Gender]],1)="F","Female","Male")</f>
        <v>Female</v>
      </c>
    </row>
    <row r="1134" spans="1:20" x14ac:dyDescent="0.3">
      <c r="A1134" t="s">
        <v>1238</v>
      </c>
      <c r="B1134" s="1">
        <v>45480.979861111111</v>
      </c>
      <c r="C1134" t="s">
        <v>13</v>
      </c>
      <c r="D1134">
        <v>24</v>
      </c>
      <c r="E1134" t="s">
        <v>14</v>
      </c>
      <c r="F1134" t="s">
        <v>11</v>
      </c>
      <c r="G1134" t="b">
        <v>0</v>
      </c>
      <c r="I1134">
        <v>41</v>
      </c>
      <c r="J1134" t="b">
        <v>0</v>
      </c>
      <c r="K1134">
        <f>YEAR(Table1[[#This Row],[Patient Admission Date]])</f>
        <v>2024</v>
      </c>
      <c r="L1134" t="str">
        <f>TEXT(Table1[[#This Row],[Patient Admission Date]],"mmm")</f>
        <v>Jul</v>
      </c>
      <c r="M1134" t="str">
        <f>TEXT(Table1[[#This Row],[Patient Admission Date]],"ddd")</f>
        <v>Sun</v>
      </c>
      <c r="N1134" t="str">
        <f>TEXT(INT(HOUR(Table1[[#This Row],[Patient Admission Date]])/3)*3,"00")&amp;"-"&amp;TEXT(INT(HOUR(Table1[[#This Row],[Patient Admission Date]])/3)*3+3,"00")</f>
        <v>21-24</v>
      </c>
      <c r="O1134" t="str" cm="1">
        <f t="array" ref="O1134">_xlfn.IFS(Table1[[#This Row],[Patient Age]]&lt;=14,"0-14",Table1[[#This Row],[Patient Age]]&lt;=29,"15-29",Table1[[#This Row],[Patient Age]]&lt;=44,"30-44",Table1[[#This Row],[Patient Age]]&lt;=59,"45-59",Table1[[#This Row],[Patient Age]]&lt;=74,"60-74",TRUE,"75+")</f>
        <v>15-29</v>
      </c>
      <c r="P1134" t="str" cm="1">
        <f t="array" ref="P1134">_xlfn.IFS(Table1[[#This Row],[Patient Waittime]]&lt;=15,"0-15",Table1[[#This Row],[Patient Waittime]]&lt;=30,"16-30",Table1[[#This Row],[Patient Waittime]]&lt;=45,"31-45",Table1[[#This Row],[Patient Waittime]]&lt;=60,"46-60",TRUE,"60+")</f>
        <v>31-45</v>
      </c>
      <c r="Q1134">
        <f>--(Table1[[#This Row],[Patient Waittime]]&lt;=30)</f>
        <v>0</v>
      </c>
      <c r="R1134">
        <f>--Table1[[#This Row],[Patient Admission Flag]]</f>
        <v>0</v>
      </c>
      <c r="S1134">
        <f>--AND(Table1[[#This Row],[WithinTarget]]=1,Table1[[#This Row],[Patient Satisfaction Score]]&gt;=7)</f>
        <v>0</v>
      </c>
      <c r="T1134" t="str">
        <f>IF(LEFT(Table1[[#This Row],[Patient Gender]],1)="F","Female","Male")</f>
        <v>Female</v>
      </c>
    </row>
    <row r="1135" spans="1:20" x14ac:dyDescent="0.3">
      <c r="A1135" t="s">
        <v>1239</v>
      </c>
      <c r="B1135" s="1">
        <v>45098.125694444447</v>
      </c>
      <c r="C1135" t="s">
        <v>13</v>
      </c>
      <c r="D1135">
        <v>68</v>
      </c>
      <c r="E1135" t="s">
        <v>14</v>
      </c>
      <c r="F1135" t="s">
        <v>11</v>
      </c>
      <c r="G1135" t="b">
        <v>0</v>
      </c>
      <c r="I1135">
        <v>47</v>
      </c>
      <c r="J1135" t="b">
        <v>0</v>
      </c>
      <c r="K1135">
        <f>YEAR(Table1[[#This Row],[Patient Admission Date]])</f>
        <v>2023</v>
      </c>
      <c r="L1135" t="str">
        <f>TEXT(Table1[[#This Row],[Patient Admission Date]],"mmm")</f>
        <v>Jun</v>
      </c>
      <c r="M1135" t="str">
        <f>TEXT(Table1[[#This Row],[Patient Admission Date]],"ddd")</f>
        <v>Wed</v>
      </c>
      <c r="N1135" t="str">
        <f>TEXT(INT(HOUR(Table1[[#This Row],[Patient Admission Date]])/3)*3,"00")&amp;"-"&amp;TEXT(INT(HOUR(Table1[[#This Row],[Patient Admission Date]])/3)*3+3,"00")</f>
        <v>03-06</v>
      </c>
      <c r="O1135" t="str" cm="1">
        <f t="array" ref="O1135">_xlfn.IFS(Table1[[#This Row],[Patient Age]]&lt;=14,"0-14",Table1[[#This Row],[Patient Age]]&lt;=29,"15-29",Table1[[#This Row],[Patient Age]]&lt;=44,"30-44",Table1[[#This Row],[Patient Age]]&lt;=59,"45-59",Table1[[#This Row],[Patient Age]]&lt;=74,"60-74",TRUE,"75+")</f>
        <v>60-74</v>
      </c>
      <c r="P1135" t="str" cm="1">
        <f t="array" ref="P1135">_xlfn.IFS(Table1[[#This Row],[Patient Waittime]]&lt;=15,"0-15",Table1[[#This Row],[Patient Waittime]]&lt;=30,"16-30",Table1[[#This Row],[Patient Waittime]]&lt;=45,"31-45",Table1[[#This Row],[Patient Waittime]]&lt;=60,"46-60",TRUE,"60+")</f>
        <v>46-60</v>
      </c>
      <c r="Q1135">
        <f>--(Table1[[#This Row],[Patient Waittime]]&lt;=30)</f>
        <v>0</v>
      </c>
      <c r="R1135">
        <f>--Table1[[#This Row],[Patient Admission Flag]]</f>
        <v>0</v>
      </c>
      <c r="S1135">
        <f>--AND(Table1[[#This Row],[WithinTarget]]=1,Table1[[#This Row],[Patient Satisfaction Score]]&gt;=7)</f>
        <v>0</v>
      </c>
      <c r="T1135" t="str">
        <f>IF(LEFT(Table1[[#This Row],[Patient Gender]],1)="F","Female","Male")</f>
        <v>Female</v>
      </c>
    </row>
    <row r="1136" spans="1:20" x14ac:dyDescent="0.3">
      <c r="A1136" t="s">
        <v>1240</v>
      </c>
      <c r="B1136" s="1">
        <v>45527.188194444447</v>
      </c>
      <c r="C1136" t="s">
        <v>13</v>
      </c>
      <c r="D1136">
        <v>19</v>
      </c>
      <c r="E1136" t="s">
        <v>14</v>
      </c>
      <c r="F1136" t="s">
        <v>11</v>
      </c>
      <c r="G1136" t="b">
        <v>0</v>
      </c>
      <c r="I1136">
        <v>50</v>
      </c>
      <c r="J1136" t="b">
        <v>0</v>
      </c>
      <c r="K1136">
        <f>YEAR(Table1[[#This Row],[Patient Admission Date]])</f>
        <v>2024</v>
      </c>
      <c r="L1136" t="str">
        <f>TEXT(Table1[[#This Row],[Patient Admission Date]],"mmm")</f>
        <v>Aug</v>
      </c>
      <c r="M1136" t="str">
        <f>TEXT(Table1[[#This Row],[Patient Admission Date]],"ddd")</f>
        <v>Fri</v>
      </c>
      <c r="N1136" t="str">
        <f>TEXT(INT(HOUR(Table1[[#This Row],[Patient Admission Date]])/3)*3,"00")&amp;"-"&amp;TEXT(INT(HOUR(Table1[[#This Row],[Patient Admission Date]])/3)*3+3,"00")</f>
        <v>03-06</v>
      </c>
      <c r="O1136" t="str" cm="1">
        <f t="array" ref="O1136">_xlfn.IFS(Table1[[#This Row],[Patient Age]]&lt;=14,"0-14",Table1[[#This Row],[Patient Age]]&lt;=29,"15-29",Table1[[#This Row],[Patient Age]]&lt;=44,"30-44",Table1[[#This Row],[Patient Age]]&lt;=59,"45-59",Table1[[#This Row],[Patient Age]]&lt;=74,"60-74",TRUE,"75+")</f>
        <v>15-29</v>
      </c>
      <c r="P1136" t="str" cm="1">
        <f t="array" ref="P1136">_xlfn.IFS(Table1[[#This Row],[Patient Waittime]]&lt;=15,"0-15",Table1[[#This Row],[Patient Waittime]]&lt;=30,"16-30",Table1[[#This Row],[Patient Waittime]]&lt;=45,"31-45",Table1[[#This Row],[Patient Waittime]]&lt;=60,"46-60",TRUE,"60+")</f>
        <v>46-60</v>
      </c>
      <c r="Q1136">
        <f>--(Table1[[#This Row],[Patient Waittime]]&lt;=30)</f>
        <v>0</v>
      </c>
      <c r="R1136">
        <f>--Table1[[#This Row],[Patient Admission Flag]]</f>
        <v>0</v>
      </c>
      <c r="S1136">
        <f>--AND(Table1[[#This Row],[WithinTarget]]=1,Table1[[#This Row],[Patient Satisfaction Score]]&gt;=7)</f>
        <v>0</v>
      </c>
      <c r="T1136" t="str">
        <f>IF(LEFT(Table1[[#This Row],[Patient Gender]],1)="F","Female","Male")</f>
        <v>Female</v>
      </c>
    </row>
    <row r="1137" spans="1:20" x14ac:dyDescent="0.3">
      <c r="A1137" t="s">
        <v>1241</v>
      </c>
      <c r="B1137" s="1">
        <v>45281.617361111108</v>
      </c>
      <c r="C1137" t="s">
        <v>13</v>
      </c>
      <c r="D1137">
        <v>79</v>
      </c>
      <c r="E1137" t="s">
        <v>14</v>
      </c>
      <c r="F1137" t="s">
        <v>11</v>
      </c>
      <c r="G1137" t="b">
        <v>0</v>
      </c>
      <c r="I1137">
        <v>51</v>
      </c>
      <c r="J1137" t="b">
        <v>0</v>
      </c>
      <c r="K1137">
        <f>YEAR(Table1[[#This Row],[Patient Admission Date]])</f>
        <v>2023</v>
      </c>
      <c r="L1137" t="str">
        <f>TEXT(Table1[[#This Row],[Patient Admission Date]],"mmm")</f>
        <v>Dec</v>
      </c>
      <c r="M1137" t="str">
        <f>TEXT(Table1[[#This Row],[Patient Admission Date]],"ddd")</f>
        <v>Thu</v>
      </c>
      <c r="N1137" t="str">
        <f>TEXT(INT(HOUR(Table1[[#This Row],[Patient Admission Date]])/3)*3,"00")&amp;"-"&amp;TEXT(INT(HOUR(Table1[[#This Row],[Patient Admission Date]])/3)*3+3,"00")</f>
        <v>12-15</v>
      </c>
      <c r="O1137" t="str" cm="1">
        <f t="array" ref="O1137">_xlfn.IFS(Table1[[#This Row],[Patient Age]]&lt;=14,"0-14",Table1[[#This Row],[Patient Age]]&lt;=29,"15-29",Table1[[#This Row],[Patient Age]]&lt;=44,"30-44",Table1[[#This Row],[Patient Age]]&lt;=59,"45-59",Table1[[#This Row],[Patient Age]]&lt;=74,"60-74",TRUE,"75+")</f>
        <v>75+</v>
      </c>
      <c r="P1137" t="str" cm="1">
        <f t="array" ref="P1137">_xlfn.IFS(Table1[[#This Row],[Patient Waittime]]&lt;=15,"0-15",Table1[[#This Row],[Patient Waittime]]&lt;=30,"16-30",Table1[[#This Row],[Patient Waittime]]&lt;=45,"31-45",Table1[[#This Row],[Patient Waittime]]&lt;=60,"46-60",TRUE,"60+")</f>
        <v>46-60</v>
      </c>
      <c r="Q1137">
        <f>--(Table1[[#This Row],[Patient Waittime]]&lt;=30)</f>
        <v>0</v>
      </c>
      <c r="R1137">
        <f>--Table1[[#This Row],[Patient Admission Flag]]</f>
        <v>0</v>
      </c>
      <c r="S1137">
        <f>--AND(Table1[[#This Row],[WithinTarget]]=1,Table1[[#This Row],[Patient Satisfaction Score]]&gt;=7)</f>
        <v>0</v>
      </c>
      <c r="T1137" t="str">
        <f>IF(LEFT(Table1[[#This Row],[Patient Gender]],1)="F","Female","Male")</f>
        <v>Female</v>
      </c>
    </row>
    <row r="1138" spans="1:20" x14ac:dyDescent="0.3">
      <c r="A1138" t="s">
        <v>1242</v>
      </c>
      <c r="B1138" s="1">
        <v>45559.40347222222</v>
      </c>
      <c r="C1138" t="s">
        <v>13</v>
      </c>
      <c r="D1138">
        <v>8</v>
      </c>
      <c r="E1138" t="s">
        <v>14</v>
      </c>
      <c r="F1138" t="s">
        <v>11</v>
      </c>
      <c r="G1138" t="b">
        <v>0</v>
      </c>
      <c r="I1138">
        <v>55</v>
      </c>
      <c r="J1138" t="b">
        <v>0</v>
      </c>
      <c r="K1138">
        <f>YEAR(Table1[[#This Row],[Patient Admission Date]])</f>
        <v>2024</v>
      </c>
      <c r="L1138" t="str">
        <f>TEXT(Table1[[#This Row],[Patient Admission Date]],"mmm")</f>
        <v>Sep</v>
      </c>
      <c r="M1138" t="str">
        <f>TEXT(Table1[[#This Row],[Patient Admission Date]],"ddd")</f>
        <v>Tue</v>
      </c>
      <c r="N1138" t="str">
        <f>TEXT(INT(HOUR(Table1[[#This Row],[Patient Admission Date]])/3)*3,"00")&amp;"-"&amp;TEXT(INT(HOUR(Table1[[#This Row],[Patient Admission Date]])/3)*3+3,"00")</f>
        <v>09-12</v>
      </c>
      <c r="O1138" t="str" cm="1">
        <f t="array" ref="O1138">_xlfn.IFS(Table1[[#This Row],[Patient Age]]&lt;=14,"0-14",Table1[[#This Row],[Patient Age]]&lt;=29,"15-29",Table1[[#This Row],[Patient Age]]&lt;=44,"30-44",Table1[[#This Row],[Patient Age]]&lt;=59,"45-59",Table1[[#This Row],[Patient Age]]&lt;=74,"60-74",TRUE,"75+")</f>
        <v>0-14</v>
      </c>
      <c r="P1138" t="str" cm="1">
        <f t="array" ref="P1138">_xlfn.IFS(Table1[[#This Row],[Patient Waittime]]&lt;=15,"0-15",Table1[[#This Row],[Patient Waittime]]&lt;=30,"16-30",Table1[[#This Row],[Patient Waittime]]&lt;=45,"31-45",Table1[[#This Row],[Patient Waittime]]&lt;=60,"46-60",TRUE,"60+")</f>
        <v>46-60</v>
      </c>
      <c r="Q1138">
        <f>--(Table1[[#This Row],[Patient Waittime]]&lt;=30)</f>
        <v>0</v>
      </c>
      <c r="R1138">
        <f>--Table1[[#This Row],[Patient Admission Flag]]</f>
        <v>0</v>
      </c>
      <c r="S1138">
        <f>--AND(Table1[[#This Row],[WithinTarget]]=1,Table1[[#This Row],[Patient Satisfaction Score]]&gt;=7)</f>
        <v>0</v>
      </c>
      <c r="T1138" t="str">
        <f>IF(LEFT(Table1[[#This Row],[Patient Gender]],1)="F","Female","Male")</f>
        <v>Female</v>
      </c>
    </row>
    <row r="1139" spans="1:20" x14ac:dyDescent="0.3">
      <c r="A1139" t="s">
        <v>1243</v>
      </c>
      <c r="B1139" s="1">
        <v>45231.602083333331</v>
      </c>
      <c r="C1139" t="s">
        <v>13</v>
      </c>
      <c r="D1139">
        <v>33</v>
      </c>
      <c r="E1139" t="s">
        <v>14</v>
      </c>
      <c r="F1139" t="s">
        <v>11</v>
      </c>
      <c r="G1139" t="b">
        <v>0</v>
      </c>
      <c r="I1139">
        <v>30</v>
      </c>
      <c r="J1139" t="b">
        <v>0</v>
      </c>
      <c r="K1139">
        <f>YEAR(Table1[[#This Row],[Patient Admission Date]])</f>
        <v>2023</v>
      </c>
      <c r="L1139" t="str">
        <f>TEXT(Table1[[#This Row],[Patient Admission Date]],"mmm")</f>
        <v>Nov</v>
      </c>
      <c r="M1139" t="str">
        <f>TEXT(Table1[[#This Row],[Patient Admission Date]],"ddd")</f>
        <v>Wed</v>
      </c>
      <c r="N1139" t="str">
        <f>TEXT(INT(HOUR(Table1[[#This Row],[Patient Admission Date]])/3)*3,"00")&amp;"-"&amp;TEXT(INT(HOUR(Table1[[#This Row],[Patient Admission Date]])/3)*3+3,"00")</f>
        <v>12-15</v>
      </c>
      <c r="O1139" t="str" cm="1">
        <f t="array" ref="O1139">_xlfn.IFS(Table1[[#This Row],[Patient Age]]&lt;=14,"0-14",Table1[[#This Row],[Patient Age]]&lt;=29,"15-29",Table1[[#This Row],[Patient Age]]&lt;=44,"30-44",Table1[[#This Row],[Patient Age]]&lt;=59,"45-59",Table1[[#This Row],[Patient Age]]&lt;=74,"60-74",TRUE,"75+")</f>
        <v>30-44</v>
      </c>
      <c r="P1139" t="str" cm="1">
        <f t="array" ref="P1139">_xlfn.IFS(Table1[[#This Row],[Patient Waittime]]&lt;=15,"0-15",Table1[[#This Row],[Patient Waittime]]&lt;=30,"16-30",Table1[[#This Row],[Patient Waittime]]&lt;=45,"31-45",Table1[[#This Row],[Patient Waittime]]&lt;=60,"46-60",TRUE,"60+")</f>
        <v>16-30</v>
      </c>
      <c r="Q1139">
        <f>--(Table1[[#This Row],[Patient Waittime]]&lt;=30)</f>
        <v>1</v>
      </c>
      <c r="R1139">
        <f>--Table1[[#This Row],[Patient Admission Flag]]</f>
        <v>0</v>
      </c>
      <c r="S1139">
        <f>--AND(Table1[[#This Row],[WithinTarget]]=1,Table1[[#This Row],[Patient Satisfaction Score]]&gt;=7)</f>
        <v>0</v>
      </c>
      <c r="T1139" t="str">
        <f>IF(LEFT(Table1[[#This Row],[Patient Gender]],1)="F","Female","Male")</f>
        <v>Female</v>
      </c>
    </row>
    <row r="1140" spans="1:20" x14ac:dyDescent="0.3">
      <c r="A1140" t="s">
        <v>1244</v>
      </c>
      <c r="B1140" s="1">
        <v>45309.769444444442</v>
      </c>
      <c r="C1140" t="s">
        <v>13</v>
      </c>
      <c r="D1140">
        <v>61</v>
      </c>
      <c r="E1140" t="s">
        <v>14</v>
      </c>
      <c r="F1140" t="s">
        <v>11</v>
      </c>
      <c r="G1140" t="b">
        <v>0</v>
      </c>
      <c r="I1140">
        <v>30</v>
      </c>
      <c r="J1140" t="b">
        <v>0</v>
      </c>
      <c r="K1140">
        <f>YEAR(Table1[[#This Row],[Patient Admission Date]])</f>
        <v>2024</v>
      </c>
      <c r="L1140" t="str">
        <f>TEXT(Table1[[#This Row],[Patient Admission Date]],"mmm")</f>
        <v>Jan</v>
      </c>
      <c r="M1140" t="str">
        <f>TEXT(Table1[[#This Row],[Patient Admission Date]],"ddd")</f>
        <v>Thu</v>
      </c>
      <c r="N1140" t="str">
        <f>TEXT(INT(HOUR(Table1[[#This Row],[Patient Admission Date]])/3)*3,"00")&amp;"-"&amp;TEXT(INT(HOUR(Table1[[#This Row],[Patient Admission Date]])/3)*3+3,"00")</f>
        <v>18-21</v>
      </c>
      <c r="O1140" t="str" cm="1">
        <f t="array" ref="O1140">_xlfn.IFS(Table1[[#This Row],[Patient Age]]&lt;=14,"0-14",Table1[[#This Row],[Patient Age]]&lt;=29,"15-29",Table1[[#This Row],[Patient Age]]&lt;=44,"30-44",Table1[[#This Row],[Patient Age]]&lt;=59,"45-59",Table1[[#This Row],[Patient Age]]&lt;=74,"60-74",TRUE,"75+")</f>
        <v>60-74</v>
      </c>
      <c r="P1140" t="str" cm="1">
        <f t="array" ref="P1140">_xlfn.IFS(Table1[[#This Row],[Patient Waittime]]&lt;=15,"0-15",Table1[[#This Row],[Patient Waittime]]&lt;=30,"16-30",Table1[[#This Row],[Patient Waittime]]&lt;=45,"31-45",Table1[[#This Row],[Patient Waittime]]&lt;=60,"46-60",TRUE,"60+")</f>
        <v>16-30</v>
      </c>
      <c r="Q1140">
        <f>--(Table1[[#This Row],[Patient Waittime]]&lt;=30)</f>
        <v>1</v>
      </c>
      <c r="R1140">
        <f>--Table1[[#This Row],[Patient Admission Flag]]</f>
        <v>0</v>
      </c>
      <c r="S1140">
        <f>--AND(Table1[[#This Row],[WithinTarget]]=1,Table1[[#This Row],[Patient Satisfaction Score]]&gt;=7)</f>
        <v>0</v>
      </c>
      <c r="T1140" t="str">
        <f>IF(LEFT(Table1[[#This Row],[Patient Gender]],1)="F","Female","Male")</f>
        <v>Female</v>
      </c>
    </row>
    <row r="1141" spans="1:20" x14ac:dyDescent="0.3">
      <c r="A1141" t="s">
        <v>1245</v>
      </c>
      <c r="B1141" s="1">
        <v>45279.730555555558</v>
      </c>
      <c r="C1141" t="s">
        <v>13</v>
      </c>
      <c r="D1141">
        <v>19</v>
      </c>
      <c r="E1141" t="s">
        <v>14</v>
      </c>
      <c r="F1141" t="s">
        <v>11</v>
      </c>
      <c r="G1141" t="b">
        <v>0</v>
      </c>
      <c r="I1141">
        <v>32</v>
      </c>
      <c r="J1141" t="b">
        <v>0</v>
      </c>
      <c r="K1141">
        <f>YEAR(Table1[[#This Row],[Patient Admission Date]])</f>
        <v>2023</v>
      </c>
      <c r="L1141" t="str">
        <f>TEXT(Table1[[#This Row],[Patient Admission Date]],"mmm")</f>
        <v>Dec</v>
      </c>
      <c r="M1141" t="str">
        <f>TEXT(Table1[[#This Row],[Patient Admission Date]],"ddd")</f>
        <v>Tue</v>
      </c>
      <c r="N1141" t="str">
        <f>TEXT(INT(HOUR(Table1[[#This Row],[Patient Admission Date]])/3)*3,"00")&amp;"-"&amp;TEXT(INT(HOUR(Table1[[#This Row],[Patient Admission Date]])/3)*3+3,"00")</f>
        <v>15-18</v>
      </c>
      <c r="O1141" t="str" cm="1">
        <f t="array" ref="O1141">_xlfn.IFS(Table1[[#This Row],[Patient Age]]&lt;=14,"0-14",Table1[[#This Row],[Patient Age]]&lt;=29,"15-29",Table1[[#This Row],[Patient Age]]&lt;=44,"30-44",Table1[[#This Row],[Patient Age]]&lt;=59,"45-59",Table1[[#This Row],[Patient Age]]&lt;=74,"60-74",TRUE,"75+")</f>
        <v>15-29</v>
      </c>
      <c r="P1141" t="str" cm="1">
        <f t="array" ref="P1141">_xlfn.IFS(Table1[[#This Row],[Patient Waittime]]&lt;=15,"0-15",Table1[[#This Row],[Patient Waittime]]&lt;=30,"16-30",Table1[[#This Row],[Patient Waittime]]&lt;=45,"31-45",Table1[[#This Row],[Patient Waittime]]&lt;=60,"46-60",TRUE,"60+")</f>
        <v>31-45</v>
      </c>
      <c r="Q1141">
        <f>--(Table1[[#This Row],[Patient Waittime]]&lt;=30)</f>
        <v>0</v>
      </c>
      <c r="R1141">
        <f>--Table1[[#This Row],[Patient Admission Flag]]</f>
        <v>0</v>
      </c>
      <c r="S1141">
        <f>--AND(Table1[[#This Row],[WithinTarget]]=1,Table1[[#This Row],[Patient Satisfaction Score]]&gt;=7)</f>
        <v>0</v>
      </c>
      <c r="T1141" t="str">
        <f>IF(LEFT(Table1[[#This Row],[Patient Gender]],1)="F","Female","Male")</f>
        <v>Female</v>
      </c>
    </row>
    <row r="1142" spans="1:20" x14ac:dyDescent="0.3">
      <c r="A1142" t="s">
        <v>1246</v>
      </c>
      <c r="B1142" s="1">
        <v>45198.052083333336</v>
      </c>
      <c r="C1142" t="s">
        <v>13</v>
      </c>
      <c r="D1142">
        <v>63</v>
      </c>
      <c r="E1142" t="s">
        <v>14</v>
      </c>
      <c r="F1142" t="s">
        <v>11</v>
      </c>
      <c r="G1142" t="b">
        <v>0</v>
      </c>
      <c r="I1142">
        <v>33</v>
      </c>
      <c r="J1142" t="b">
        <v>0</v>
      </c>
      <c r="K1142">
        <f>YEAR(Table1[[#This Row],[Patient Admission Date]])</f>
        <v>2023</v>
      </c>
      <c r="L1142" t="str">
        <f>TEXT(Table1[[#This Row],[Patient Admission Date]],"mmm")</f>
        <v>Sep</v>
      </c>
      <c r="M1142" t="str">
        <f>TEXT(Table1[[#This Row],[Patient Admission Date]],"ddd")</f>
        <v>Fri</v>
      </c>
      <c r="N1142" t="str">
        <f>TEXT(INT(HOUR(Table1[[#This Row],[Patient Admission Date]])/3)*3,"00")&amp;"-"&amp;TEXT(INT(HOUR(Table1[[#This Row],[Patient Admission Date]])/3)*3+3,"00")</f>
        <v>00-03</v>
      </c>
      <c r="O1142" t="str" cm="1">
        <f t="array" ref="O1142">_xlfn.IFS(Table1[[#This Row],[Patient Age]]&lt;=14,"0-14",Table1[[#This Row],[Patient Age]]&lt;=29,"15-29",Table1[[#This Row],[Patient Age]]&lt;=44,"30-44",Table1[[#This Row],[Patient Age]]&lt;=59,"45-59",Table1[[#This Row],[Patient Age]]&lt;=74,"60-74",TRUE,"75+")</f>
        <v>60-74</v>
      </c>
      <c r="P1142" t="str" cm="1">
        <f t="array" ref="P1142">_xlfn.IFS(Table1[[#This Row],[Patient Waittime]]&lt;=15,"0-15",Table1[[#This Row],[Patient Waittime]]&lt;=30,"16-30",Table1[[#This Row],[Patient Waittime]]&lt;=45,"31-45",Table1[[#This Row],[Patient Waittime]]&lt;=60,"46-60",TRUE,"60+")</f>
        <v>31-45</v>
      </c>
      <c r="Q1142">
        <f>--(Table1[[#This Row],[Patient Waittime]]&lt;=30)</f>
        <v>0</v>
      </c>
      <c r="R1142">
        <f>--Table1[[#This Row],[Patient Admission Flag]]</f>
        <v>0</v>
      </c>
      <c r="S1142">
        <f>--AND(Table1[[#This Row],[WithinTarget]]=1,Table1[[#This Row],[Patient Satisfaction Score]]&gt;=7)</f>
        <v>0</v>
      </c>
      <c r="T1142" t="str">
        <f>IF(LEFT(Table1[[#This Row],[Patient Gender]],1)="F","Female","Male")</f>
        <v>Female</v>
      </c>
    </row>
    <row r="1143" spans="1:20" x14ac:dyDescent="0.3">
      <c r="A1143" t="s">
        <v>1247</v>
      </c>
      <c r="B1143" s="1">
        <v>45171.263194444444</v>
      </c>
      <c r="C1143" t="s">
        <v>13</v>
      </c>
      <c r="D1143">
        <v>41</v>
      </c>
      <c r="E1143" t="s">
        <v>14</v>
      </c>
      <c r="F1143" t="s">
        <v>11</v>
      </c>
      <c r="G1143" t="b">
        <v>0</v>
      </c>
      <c r="I1143">
        <v>34</v>
      </c>
      <c r="J1143" t="b">
        <v>0</v>
      </c>
      <c r="K1143">
        <f>YEAR(Table1[[#This Row],[Patient Admission Date]])</f>
        <v>2023</v>
      </c>
      <c r="L1143" t="str">
        <f>TEXT(Table1[[#This Row],[Patient Admission Date]],"mmm")</f>
        <v>Sep</v>
      </c>
      <c r="M1143" t="str">
        <f>TEXT(Table1[[#This Row],[Patient Admission Date]],"ddd")</f>
        <v>Sat</v>
      </c>
      <c r="N1143" t="str">
        <f>TEXT(INT(HOUR(Table1[[#This Row],[Patient Admission Date]])/3)*3,"00")&amp;"-"&amp;TEXT(INT(HOUR(Table1[[#This Row],[Patient Admission Date]])/3)*3+3,"00")</f>
        <v>06-09</v>
      </c>
      <c r="O1143" t="str" cm="1">
        <f t="array" ref="O1143">_xlfn.IFS(Table1[[#This Row],[Patient Age]]&lt;=14,"0-14",Table1[[#This Row],[Patient Age]]&lt;=29,"15-29",Table1[[#This Row],[Patient Age]]&lt;=44,"30-44",Table1[[#This Row],[Patient Age]]&lt;=59,"45-59",Table1[[#This Row],[Patient Age]]&lt;=74,"60-74",TRUE,"75+")</f>
        <v>30-44</v>
      </c>
      <c r="P1143" t="str" cm="1">
        <f t="array" ref="P1143">_xlfn.IFS(Table1[[#This Row],[Patient Waittime]]&lt;=15,"0-15",Table1[[#This Row],[Patient Waittime]]&lt;=30,"16-30",Table1[[#This Row],[Patient Waittime]]&lt;=45,"31-45",Table1[[#This Row],[Patient Waittime]]&lt;=60,"46-60",TRUE,"60+")</f>
        <v>31-45</v>
      </c>
      <c r="Q1143">
        <f>--(Table1[[#This Row],[Patient Waittime]]&lt;=30)</f>
        <v>0</v>
      </c>
      <c r="R1143">
        <f>--Table1[[#This Row],[Patient Admission Flag]]</f>
        <v>0</v>
      </c>
      <c r="S1143">
        <f>--AND(Table1[[#This Row],[WithinTarget]]=1,Table1[[#This Row],[Patient Satisfaction Score]]&gt;=7)</f>
        <v>0</v>
      </c>
      <c r="T1143" t="str">
        <f>IF(LEFT(Table1[[#This Row],[Patient Gender]],1)="F","Female","Male")</f>
        <v>Female</v>
      </c>
    </row>
    <row r="1144" spans="1:20" x14ac:dyDescent="0.3">
      <c r="A1144" t="s">
        <v>1248</v>
      </c>
      <c r="B1144" s="1">
        <v>45551.768750000003</v>
      </c>
      <c r="C1144" t="s">
        <v>13</v>
      </c>
      <c r="D1144">
        <v>72</v>
      </c>
      <c r="E1144" t="s">
        <v>14</v>
      </c>
      <c r="F1144" t="s">
        <v>11</v>
      </c>
      <c r="G1144" t="b">
        <v>0</v>
      </c>
      <c r="I1144">
        <v>42</v>
      </c>
      <c r="J1144" t="b">
        <v>0</v>
      </c>
      <c r="K1144">
        <f>YEAR(Table1[[#This Row],[Patient Admission Date]])</f>
        <v>2024</v>
      </c>
      <c r="L1144" t="str">
        <f>TEXT(Table1[[#This Row],[Patient Admission Date]],"mmm")</f>
        <v>Sep</v>
      </c>
      <c r="M1144" t="str">
        <f>TEXT(Table1[[#This Row],[Patient Admission Date]],"ddd")</f>
        <v>Mon</v>
      </c>
      <c r="N1144" t="str">
        <f>TEXT(INT(HOUR(Table1[[#This Row],[Patient Admission Date]])/3)*3,"00")&amp;"-"&amp;TEXT(INT(HOUR(Table1[[#This Row],[Patient Admission Date]])/3)*3+3,"00")</f>
        <v>18-21</v>
      </c>
      <c r="O1144" t="str" cm="1">
        <f t="array" ref="O1144">_xlfn.IFS(Table1[[#This Row],[Patient Age]]&lt;=14,"0-14",Table1[[#This Row],[Patient Age]]&lt;=29,"15-29",Table1[[#This Row],[Patient Age]]&lt;=44,"30-44",Table1[[#This Row],[Patient Age]]&lt;=59,"45-59",Table1[[#This Row],[Patient Age]]&lt;=74,"60-74",TRUE,"75+")</f>
        <v>60-74</v>
      </c>
      <c r="P1144" t="str" cm="1">
        <f t="array" ref="P1144">_xlfn.IFS(Table1[[#This Row],[Patient Waittime]]&lt;=15,"0-15",Table1[[#This Row],[Patient Waittime]]&lt;=30,"16-30",Table1[[#This Row],[Patient Waittime]]&lt;=45,"31-45",Table1[[#This Row],[Patient Waittime]]&lt;=60,"46-60",TRUE,"60+")</f>
        <v>31-45</v>
      </c>
      <c r="Q1144">
        <f>--(Table1[[#This Row],[Patient Waittime]]&lt;=30)</f>
        <v>0</v>
      </c>
      <c r="R1144">
        <f>--Table1[[#This Row],[Patient Admission Flag]]</f>
        <v>0</v>
      </c>
      <c r="S1144">
        <f>--AND(Table1[[#This Row],[WithinTarget]]=1,Table1[[#This Row],[Patient Satisfaction Score]]&gt;=7)</f>
        <v>0</v>
      </c>
      <c r="T1144" t="str">
        <f>IF(LEFT(Table1[[#This Row],[Patient Gender]],1)="F","Female","Male")</f>
        <v>Female</v>
      </c>
    </row>
    <row r="1145" spans="1:20" x14ac:dyDescent="0.3">
      <c r="A1145" t="s">
        <v>1249</v>
      </c>
      <c r="B1145" s="1">
        <v>45467.581944444442</v>
      </c>
      <c r="C1145" t="s">
        <v>13</v>
      </c>
      <c r="D1145">
        <v>39</v>
      </c>
      <c r="E1145" t="s">
        <v>14</v>
      </c>
      <c r="F1145" t="s">
        <v>11</v>
      </c>
      <c r="G1145" t="b">
        <v>0</v>
      </c>
      <c r="I1145">
        <v>44</v>
      </c>
      <c r="J1145" t="b">
        <v>0</v>
      </c>
      <c r="K1145">
        <f>YEAR(Table1[[#This Row],[Patient Admission Date]])</f>
        <v>2024</v>
      </c>
      <c r="L1145" t="str">
        <f>TEXT(Table1[[#This Row],[Patient Admission Date]],"mmm")</f>
        <v>Jun</v>
      </c>
      <c r="M1145" t="str">
        <f>TEXT(Table1[[#This Row],[Patient Admission Date]],"ddd")</f>
        <v>Mon</v>
      </c>
      <c r="N1145" t="str">
        <f>TEXT(INT(HOUR(Table1[[#This Row],[Patient Admission Date]])/3)*3,"00")&amp;"-"&amp;TEXT(INT(HOUR(Table1[[#This Row],[Patient Admission Date]])/3)*3+3,"00")</f>
        <v>12-15</v>
      </c>
      <c r="O1145" t="str" cm="1">
        <f t="array" ref="O1145">_xlfn.IFS(Table1[[#This Row],[Patient Age]]&lt;=14,"0-14",Table1[[#This Row],[Patient Age]]&lt;=29,"15-29",Table1[[#This Row],[Patient Age]]&lt;=44,"30-44",Table1[[#This Row],[Patient Age]]&lt;=59,"45-59",Table1[[#This Row],[Patient Age]]&lt;=74,"60-74",TRUE,"75+")</f>
        <v>30-44</v>
      </c>
      <c r="P1145" t="str" cm="1">
        <f t="array" ref="P1145">_xlfn.IFS(Table1[[#This Row],[Patient Waittime]]&lt;=15,"0-15",Table1[[#This Row],[Patient Waittime]]&lt;=30,"16-30",Table1[[#This Row],[Patient Waittime]]&lt;=45,"31-45",Table1[[#This Row],[Patient Waittime]]&lt;=60,"46-60",TRUE,"60+")</f>
        <v>31-45</v>
      </c>
      <c r="Q1145">
        <f>--(Table1[[#This Row],[Patient Waittime]]&lt;=30)</f>
        <v>0</v>
      </c>
      <c r="R1145">
        <f>--Table1[[#This Row],[Patient Admission Flag]]</f>
        <v>0</v>
      </c>
      <c r="S1145">
        <f>--AND(Table1[[#This Row],[WithinTarget]]=1,Table1[[#This Row],[Patient Satisfaction Score]]&gt;=7)</f>
        <v>0</v>
      </c>
      <c r="T1145" t="str">
        <f>IF(LEFT(Table1[[#This Row],[Patient Gender]],1)="F","Female","Male")</f>
        <v>Female</v>
      </c>
    </row>
    <row r="1146" spans="1:20" x14ac:dyDescent="0.3">
      <c r="A1146" t="s">
        <v>1250</v>
      </c>
      <c r="B1146" s="1">
        <v>45197.580555555556</v>
      </c>
      <c r="C1146" t="s">
        <v>13</v>
      </c>
      <c r="D1146">
        <v>44</v>
      </c>
      <c r="E1146" t="s">
        <v>14</v>
      </c>
      <c r="F1146" t="s">
        <v>11</v>
      </c>
      <c r="G1146" t="b">
        <v>0</v>
      </c>
      <c r="I1146">
        <v>49</v>
      </c>
      <c r="J1146" t="b">
        <v>0</v>
      </c>
      <c r="K1146">
        <f>YEAR(Table1[[#This Row],[Patient Admission Date]])</f>
        <v>2023</v>
      </c>
      <c r="L1146" t="str">
        <f>TEXT(Table1[[#This Row],[Patient Admission Date]],"mmm")</f>
        <v>Sep</v>
      </c>
      <c r="M1146" t="str">
        <f>TEXT(Table1[[#This Row],[Patient Admission Date]],"ddd")</f>
        <v>Thu</v>
      </c>
      <c r="N1146" t="str">
        <f>TEXT(INT(HOUR(Table1[[#This Row],[Patient Admission Date]])/3)*3,"00")&amp;"-"&amp;TEXT(INT(HOUR(Table1[[#This Row],[Patient Admission Date]])/3)*3+3,"00")</f>
        <v>12-15</v>
      </c>
      <c r="O1146" t="str" cm="1">
        <f t="array" ref="O1146">_xlfn.IFS(Table1[[#This Row],[Patient Age]]&lt;=14,"0-14",Table1[[#This Row],[Patient Age]]&lt;=29,"15-29",Table1[[#This Row],[Patient Age]]&lt;=44,"30-44",Table1[[#This Row],[Patient Age]]&lt;=59,"45-59",Table1[[#This Row],[Patient Age]]&lt;=74,"60-74",TRUE,"75+")</f>
        <v>30-44</v>
      </c>
      <c r="P1146" t="str" cm="1">
        <f t="array" ref="P1146">_xlfn.IFS(Table1[[#This Row],[Patient Waittime]]&lt;=15,"0-15",Table1[[#This Row],[Patient Waittime]]&lt;=30,"16-30",Table1[[#This Row],[Patient Waittime]]&lt;=45,"31-45",Table1[[#This Row],[Patient Waittime]]&lt;=60,"46-60",TRUE,"60+")</f>
        <v>46-60</v>
      </c>
      <c r="Q1146">
        <f>--(Table1[[#This Row],[Patient Waittime]]&lt;=30)</f>
        <v>0</v>
      </c>
      <c r="R1146">
        <f>--Table1[[#This Row],[Patient Admission Flag]]</f>
        <v>0</v>
      </c>
      <c r="S1146">
        <f>--AND(Table1[[#This Row],[WithinTarget]]=1,Table1[[#This Row],[Patient Satisfaction Score]]&gt;=7)</f>
        <v>0</v>
      </c>
      <c r="T1146" t="str">
        <f>IF(LEFT(Table1[[#This Row],[Patient Gender]],1)="F","Female","Male")</f>
        <v>Female</v>
      </c>
    </row>
    <row r="1147" spans="1:20" x14ac:dyDescent="0.3">
      <c r="A1147" t="s">
        <v>1251</v>
      </c>
      <c r="B1147" s="1">
        <v>45403.37777777778</v>
      </c>
      <c r="C1147" t="s">
        <v>13</v>
      </c>
      <c r="D1147">
        <v>28</v>
      </c>
      <c r="E1147" t="s">
        <v>14</v>
      </c>
      <c r="F1147" t="s">
        <v>11</v>
      </c>
      <c r="G1147" t="b">
        <v>0</v>
      </c>
      <c r="I1147">
        <v>50</v>
      </c>
      <c r="J1147" t="b">
        <v>0</v>
      </c>
      <c r="K1147">
        <f>YEAR(Table1[[#This Row],[Patient Admission Date]])</f>
        <v>2024</v>
      </c>
      <c r="L1147" t="str">
        <f>TEXT(Table1[[#This Row],[Patient Admission Date]],"mmm")</f>
        <v>Apr</v>
      </c>
      <c r="M1147" t="str">
        <f>TEXT(Table1[[#This Row],[Patient Admission Date]],"ddd")</f>
        <v>Sun</v>
      </c>
      <c r="N1147" t="str">
        <f>TEXT(INT(HOUR(Table1[[#This Row],[Patient Admission Date]])/3)*3,"00")&amp;"-"&amp;TEXT(INT(HOUR(Table1[[#This Row],[Patient Admission Date]])/3)*3+3,"00")</f>
        <v>09-12</v>
      </c>
      <c r="O1147" t="str" cm="1">
        <f t="array" ref="O1147">_xlfn.IFS(Table1[[#This Row],[Patient Age]]&lt;=14,"0-14",Table1[[#This Row],[Patient Age]]&lt;=29,"15-29",Table1[[#This Row],[Patient Age]]&lt;=44,"30-44",Table1[[#This Row],[Patient Age]]&lt;=59,"45-59",Table1[[#This Row],[Patient Age]]&lt;=74,"60-74",TRUE,"75+")</f>
        <v>15-29</v>
      </c>
      <c r="P1147" t="str" cm="1">
        <f t="array" ref="P1147">_xlfn.IFS(Table1[[#This Row],[Patient Waittime]]&lt;=15,"0-15",Table1[[#This Row],[Patient Waittime]]&lt;=30,"16-30",Table1[[#This Row],[Patient Waittime]]&lt;=45,"31-45",Table1[[#This Row],[Patient Waittime]]&lt;=60,"46-60",TRUE,"60+")</f>
        <v>46-60</v>
      </c>
      <c r="Q1147">
        <f>--(Table1[[#This Row],[Patient Waittime]]&lt;=30)</f>
        <v>0</v>
      </c>
      <c r="R1147">
        <f>--Table1[[#This Row],[Patient Admission Flag]]</f>
        <v>0</v>
      </c>
      <c r="S1147">
        <f>--AND(Table1[[#This Row],[WithinTarget]]=1,Table1[[#This Row],[Patient Satisfaction Score]]&gt;=7)</f>
        <v>0</v>
      </c>
      <c r="T1147" t="str">
        <f>IF(LEFT(Table1[[#This Row],[Patient Gender]],1)="F","Female","Male")</f>
        <v>Female</v>
      </c>
    </row>
    <row r="1148" spans="1:20" x14ac:dyDescent="0.3">
      <c r="A1148" t="s">
        <v>1252</v>
      </c>
      <c r="B1148" s="1">
        <v>45152.870138888888</v>
      </c>
      <c r="C1148" t="s">
        <v>13</v>
      </c>
      <c r="D1148">
        <v>39</v>
      </c>
      <c r="E1148" t="s">
        <v>14</v>
      </c>
      <c r="F1148" t="s">
        <v>11</v>
      </c>
      <c r="G1148" t="b">
        <v>0</v>
      </c>
      <c r="I1148">
        <v>51</v>
      </c>
      <c r="J1148" t="b">
        <v>0</v>
      </c>
      <c r="K1148">
        <f>YEAR(Table1[[#This Row],[Patient Admission Date]])</f>
        <v>2023</v>
      </c>
      <c r="L1148" t="str">
        <f>TEXT(Table1[[#This Row],[Patient Admission Date]],"mmm")</f>
        <v>Aug</v>
      </c>
      <c r="M1148" t="str">
        <f>TEXT(Table1[[#This Row],[Patient Admission Date]],"ddd")</f>
        <v>Mon</v>
      </c>
      <c r="N1148" t="str">
        <f>TEXT(INT(HOUR(Table1[[#This Row],[Patient Admission Date]])/3)*3,"00")&amp;"-"&amp;TEXT(INT(HOUR(Table1[[#This Row],[Patient Admission Date]])/3)*3+3,"00")</f>
        <v>18-21</v>
      </c>
      <c r="O1148" t="str" cm="1">
        <f t="array" ref="O1148">_xlfn.IFS(Table1[[#This Row],[Patient Age]]&lt;=14,"0-14",Table1[[#This Row],[Patient Age]]&lt;=29,"15-29",Table1[[#This Row],[Patient Age]]&lt;=44,"30-44",Table1[[#This Row],[Patient Age]]&lt;=59,"45-59",Table1[[#This Row],[Patient Age]]&lt;=74,"60-74",TRUE,"75+")</f>
        <v>30-44</v>
      </c>
      <c r="P1148" t="str" cm="1">
        <f t="array" ref="P1148">_xlfn.IFS(Table1[[#This Row],[Patient Waittime]]&lt;=15,"0-15",Table1[[#This Row],[Patient Waittime]]&lt;=30,"16-30",Table1[[#This Row],[Patient Waittime]]&lt;=45,"31-45",Table1[[#This Row],[Patient Waittime]]&lt;=60,"46-60",TRUE,"60+")</f>
        <v>46-60</v>
      </c>
      <c r="Q1148">
        <f>--(Table1[[#This Row],[Patient Waittime]]&lt;=30)</f>
        <v>0</v>
      </c>
      <c r="R1148">
        <f>--Table1[[#This Row],[Patient Admission Flag]]</f>
        <v>0</v>
      </c>
      <c r="S1148">
        <f>--AND(Table1[[#This Row],[WithinTarget]]=1,Table1[[#This Row],[Patient Satisfaction Score]]&gt;=7)</f>
        <v>0</v>
      </c>
      <c r="T1148" t="str">
        <f>IF(LEFT(Table1[[#This Row],[Patient Gender]],1)="F","Female","Male")</f>
        <v>Female</v>
      </c>
    </row>
    <row r="1149" spans="1:20" x14ac:dyDescent="0.3">
      <c r="A1149" t="s">
        <v>1253</v>
      </c>
      <c r="B1149" s="1">
        <v>45512.476388888892</v>
      </c>
      <c r="C1149" t="s">
        <v>13</v>
      </c>
      <c r="D1149">
        <v>77</v>
      </c>
      <c r="E1149" t="s">
        <v>14</v>
      </c>
      <c r="F1149" t="s">
        <v>11</v>
      </c>
      <c r="G1149" t="b">
        <v>0</v>
      </c>
      <c r="I1149">
        <v>52</v>
      </c>
      <c r="J1149" t="b">
        <v>0</v>
      </c>
      <c r="K1149">
        <f>YEAR(Table1[[#This Row],[Patient Admission Date]])</f>
        <v>2024</v>
      </c>
      <c r="L1149" t="str">
        <f>TEXT(Table1[[#This Row],[Patient Admission Date]],"mmm")</f>
        <v>Aug</v>
      </c>
      <c r="M1149" t="str">
        <f>TEXT(Table1[[#This Row],[Patient Admission Date]],"ddd")</f>
        <v>Thu</v>
      </c>
      <c r="N1149" t="str">
        <f>TEXT(INT(HOUR(Table1[[#This Row],[Patient Admission Date]])/3)*3,"00")&amp;"-"&amp;TEXT(INT(HOUR(Table1[[#This Row],[Patient Admission Date]])/3)*3+3,"00")</f>
        <v>09-12</v>
      </c>
      <c r="O1149" t="str" cm="1">
        <f t="array" ref="O1149">_xlfn.IFS(Table1[[#This Row],[Patient Age]]&lt;=14,"0-14",Table1[[#This Row],[Patient Age]]&lt;=29,"15-29",Table1[[#This Row],[Patient Age]]&lt;=44,"30-44",Table1[[#This Row],[Patient Age]]&lt;=59,"45-59",Table1[[#This Row],[Patient Age]]&lt;=74,"60-74",TRUE,"75+")</f>
        <v>75+</v>
      </c>
      <c r="P1149" t="str" cm="1">
        <f t="array" ref="P1149">_xlfn.IFS(Table1[[#This Row],[Patient Waittime]]&lt;=15,"0-15",Table1[[#This Row],[Patient Waittime]]&lt;=30,"16-30",Table1[[#This Row],[Patient Waittime]]&lt;=45,"31-45",Table1[[#This Row],[Patient Waittime]]&lt;=60,"46-60",TRUE,"60+")</f>
        <v>46-60</v>
      </c>
      <c r="Q1149">
        <f>--(Table1[[#This Row],[Patient Waittime]]&lt;=30)</f>
        <v>0</v>
      </c>
      <c r="R1149">
        <f>--Table1[[#This Row],[Patient Admission Flag]]</f>
        <v>0</v>
      </c>
      <c r="S1149">
        <f>--AND(Table1[[#This Row],[WithinTarget]]=1,Table1[[#This Row],[Patient Satisfaction Score]]&gt;=7)</f>
        <v>0</v>
      </c>
      <c r="T1149" t="str">
        <f>IF(LEFT(Table1[[#This Row],[Patient Gender]],1)="F","Female","Male")</f>
        <v>Female</v>
      </c>
    </row>
    <row r="1150" spans="1:20" x14ac:dyDescent="0.3">
      <c r="A1150" t="s">
        <v>1254</v>
      </c>
      <c r="B1150" s="1">
        <v>45490.365277777775</v>
      </c>
      <c r="C1150" t="s">
        <v>13</v>
      </c>
      <c r="D1150">
        <v>42</v>
      </c>
      <c r="E1150" t="s">
        <v>14</v>
      </c>
      <c r="F1150" t="s">
        <v>11</v>
      </c>
      <c r="G1150" t="b">
        <v>0</v>
      </c>
      <c r="I1150">
        <v>54</v>
      </c>
      <c r="J1150" t="b">
        <v>0</v>
      </c>
      <c r="K1150">
        <f>YEAR(Table1[[#This Row],[Patient Admission Date]])</f>
        <v>2024</v>
      </c>
      <c r="L1150" t="str">
        <f>TEXT(Table1[[#This Row],[Patient Admission Date]],"mmm")</f>
        <v>Jul</v>
      </c>
      <c r="M1150" t="str">
        <f>TEXT(Table1[[#This Row],[Patient Admission Date]],"ddd")</f>
        <v>Wed</v>
      </c>
      <c r="N1150" t="str">
        <f>TEXT(INT(HOUR(Table1[[#This Row],[Patient Admission Date]])/3)*3,"00")&amp;"-"&amp;TEXT(INT(HOUR(Table1[[#This Row],[Patient Admission Date]])/3)*3+3,"00")</f>
        <v>06-09</v>
      </c>
      <c r="O1150" t="str" cm="1">
        <f t="array" ref="O1150">_xlfn.IFS(Table1[[#This Row],[Patient Age]]&lt;=14,"0-14",Table1[[#This Row],[Patient Age]]&lt;=29,"15-29",Table1[[#This Row],[Patient Age]]&lt;=44,"30-44",Table1[[#This Row],[Patient Age]]&lt;=59,"45-59",Table1[[#This Row],[Patient Age]]&lt;=74,"60-74",TRUE,"75+")</f>
        <v>30-44</v>
      </c>
      <c r="P1150" t="str" cm="1">
        <f t="array" ref="P1150">_xlfn.IFS(Table1[[#This Row],[Patient Waittime]]&lt;=15,"0-15",Table1[[#This Row],[Patient Waittime]]&lt;=30,"16-30",Table1[[#This Row],[Patient Waittime]]&lt;=45,"31-45",Table1[[#This Row],[Patient Waittime]]&lt;=60,"46-60",TRUE,"60+")</f>
        <v>46-60</v>
      </c>
      <c r="Q1150">
        <f>--(Table1[[#This Row],[Patient Waittime]]&lt;=30)</f>
        <v>0</v>
      </c>
      <c r="R1150">
        <f>--Table1[[#This Row],[Patient Admission Flag]]</f>
        <v>0</v>
      </c>
      <c r="S1150">
        <f>--AND(Table1[[#This Row],[WithinTarget]]=1,Table1[[#This Row],[Patient Satisfaction Score]]&gt;=7)</f>
        <v>0</v>
      </c>
      <c r="T1150" t="str">
        <f>IF(LEFT(Table1[[#This Row],[Patient Gender]],1)="F","Female","Male")</f>
        <v>Female</v>
      </c>
    </row>
    <row r="1151" spans="1:20" x14ac:dyDescent="0.3">
      <c r="A1151" t="s">
        <v>1255</v>
      </c>
      <c r="B1151" s="1">
        <v>45515.276388888888</v>
      </c>
      <c r="C1151" t="s">
        <v>13</v>
      </c>
      <c r="D1151">
        <v>61</v>
      </c>
      <c r="E1151" t="s">
        <v>14</v>
      </c>
      <c r="F1151" t="s">
        <v>11</v>
      </c>
      <c r="G1151" t="b">
        <v>0</v>
      </c>
      <c r="I1151">
        <v>39</v>
      </c>
      <c r="J1151" t="b">
        <v>0</v>
      </c>
      <c r="K1151">
        <f>YEAR(Table1[[#This Row],[Patient Admission Date]])</f>
        <v>2024</v>
      </c>
      <c r="L1151" t="str">
        <f>TEXT(Table1[[#This Row],[Patient Admission Date]],"mmm")</f>
        <v>Aug</v>
      </c>
      <c r="M1151" t="str">
        <f>TEXT(Table1[[#This Row],[Patient Admission Date]],"ddd")</f>
        <v>Sun</v>
      </c>
      <c r="N1151" t="str">
        <f>TEXT(INT(HOUR(Table1[[#This Row],[Patient Admission Date]])/3)*3,"00")&amp;"-"&amp;TEXT(INT(HOUR(Table1[[#This Row],[Patient Admission Date]])/3)*3+3,"00")</f>
        <v>06-09</v>
      </c>
      <c r="O1151" t="str" cm="1">
        <f t="array" ref="O1151">_xlfn.IFS(Table1[[#This Row],[Patient Age]]&lt;=14,"0-14",Table1[[#This Row],[Patient Age]]&lt;=29,"15-29",Table1[[#This Row],[Patient Age]]&lt;=44,"30-44",Table1[[#This Row],[Patient Age]]&lt;=59,"45-59",Table1[[#This Row],[Patient Age]]&lt;=74,"60-74",TRUE,"75+")</f>
        <v>60-74</v>
      </c>
      <c r="P1151" t="str" cm="1">
        <f t="array" ref="P1151">_xlfn.IFS(Table1[[#This Row],[Patient Waittime]]&lt;=15,"0-15",Table1[[#This Row],[Patient Waittime]]&lt;=30,"16-30",Table1[[#This Row],[Patient Waittime]]&lt;=45,"31-45",Table1[[#This Row],[Patient Waittime]]&lt;=60,"46-60",TRUE,"60+")</f>
        <v>31-45</v>
      </c>
      <c r="Q1151">
        <f>--(Table1[[#This Row],[Patient Waittime]]&lt;=30)</f>
        <v>0</v>
      </c>
      <c r="R1151">
        <f>--Table1[[#This Row],[Patient Admission Flag]]</f>
        <v>0</v>
      </c>
      <c r="S1151">
        <f>--AND(Table1[[#This Row],[WithinTarget]]=1,Table1[[#This Row],[Patient Satisfaction Score]]&gt;=7)</f>
        <v>0</v>
      </c>
      <c r="T1151" t="str">
        <f>IF(LEFT(Table1[[#This Row],[Patient Gender]],1)="F","Female","Male")</f>
        <v>Female</v>
      </c>
    </row>
    <row r="1152" spans="1:20" x14ac:dyDescent="0.3">
      <c r="A1152" t="s">
        <v>1256</v>
      </c>
      <c r="B1152" s="1">
        <v>45093.886805555558</v>
      </c>
      <c r="C1152" t="s">
        <v>13</v>
      </c>
      <c r="D1152">
        <v>60</v>
      </c>
      <c r="E1152" t="s">
        <v>14</v>
      </c>
      <c r="F1152" t="s">
        <v>11</v>
      </c>
      <c r="G1152" t="b">
        <v>0</v>
      </c>
      <c r="I1152">
        <v>40</v>
      </c>
      <c r="J1152" t="b">
        <v>0</v>
      </c>
      <c r="K1152">
        <f>YEAR(Table1[[#This Row],[Patient Admission Date]])</f>
        <v>2023</v>
      </c>
      <c r="L1152" t="str">
        <f>TEXT(Table1[[#This Row],[Patient Admission Date]],"mmm")</f>
        <v>Jun</v>
      </c>
      <c r="M1152" t="str">
        <f>TEXT(Table1[[#This Row],[Patient Admission Date]],"ddd")</f>
        <v>Fri</v>
      </c>
      <c r="N1152" t="str">
        <f>TEXT(INT(HOUR(Table1[[#This Row],[Patient Admission Date]])/3)*3,"00")&amp;"-"&amp;TEXT(INT(HOUR(Table1[[#This Row],[Patient Admission Date]])/3)*3+3,"00")</f>
        <v>21-24</v>
      </c>
      <c r="O1152" t="str" cm="1">
        <f t="array" ref="O1152">_xlfn.IFS(Table1[[#This Row],[Patient Age]]&lt;=14,"0-14",Table1[[#This Row],[Patient Age]]&lt;=29,"15-29",Table1[[#This Row],[Patient Age]]&lt;=44,"30-44",Table1[[#This Row],[Patient Age]]&lt;=59,"45-59",Table1[[#This Row],[Patient Age]]&lt;=74,"60-74",TRUE,"75+")</f>
        <v>60-74</v>
      </c>
      <c r="P1152" t="str" cm="1">
        <f t="array" ref="P1152">_xlfn.IFS(Table1[[#This Row],[Patient Waittime]]&lt;=15,"0-15",Table1[[#This Row],[Patient Waittime]]&lt;=30,"16-30",Table1[[#This Row],[Patient Waittime]]&lt;=45,"31-45",Table1[[#This Row],[Patient Waittime]]&lt;=60,"46-60",TRUE,"60+")</f>
        <v>31-45</v>
      </c>
      <c r="Q1152">
        <f>--(Table1[[#This Row],[Patient Waittime]]&lt;=30)</f>
        <v>0</v>
      </c>
      <c r="R1152">
        <f>--Table1[[#This Row],[Patient Admission Flag]]</f>
        <v>0</v>
      </c>
      <c r="S1152">
        <f>--AND(Table1[[#This Row],[WithinTarget]]=1,Table1[[#This Row],[Patient Satisfaction Score]]&gt;=7)</f>
        <v>0</v>
      </c>
      <c r="T1152" t="str">
        <f>IF(LEFT(Table1[[#This Row],[Patient Gender]],1)="F","Female","Male")</f>
        <v>Female</v>
      </c>
    </row>
    <row r="1153" spans="1:20" x14ac:dyDescent="0.3">
      <c r="A1153" t="s">
        <v>1257</v>
      </c>
      <c r="B1153" s="1">
        <v>45285.552777777775</v>
      </c>
      <c r="C1153" t="s">
        <v>13</v>
      </c>
      <c r="D1153">
        <v>53</v>
      </c>
      <c r="E1153" t="s">
        <v>14</v>
      </c>
      <c r="F1153" t="s">
        <v>11</v>
      </c>
      <c r="G1153" t="b">
        <v>0</v>
      </c>
      <c r="I1153">
        <v>44</v>
      </c>
      <c r="J1153" t="b">
        <v>0</v>
      </c>
      <c r="K1153">
        <f>YEAR(Table1[[#This Row],[Patient Admission Date]])</f>
        <v>2023</v>
      </c>
      <c r="L1153" t="str">
        <f>TEXT(Table1[[#This Row],[Patient Admission Date]],"mmm")</f>
        <v>Dec</v>
      </c>
      <c r="M1153" t="str">
        <f>TEXT(Table1[[#This Row],[Patient Admission Date]],"ddd")</f>
        <v>Mon</v>
      </c>
      <c r="N1153" t="str">
        <f>TEXT(INT(HOUR(Table1[[#This Row],[Patient Admission Date]])/3)*3,"00")&amp;"-"&amp;TEXT(INT(HOUR(Table1[[#This Row],[Patient Admission Date]])/3)*3+3,"00")</f>
        <v>12-15</v>
      </c>
      <c r="O1153" t="str" cm="1">
        <f t="array" ref="O1153">_xlfn.IFS(Table1[[#This Row],[Patient Age]]&lt;=14,"0-14",Table1[[#This Row],[Patient Age]]&lt;=29,"15-29",Table1[[#This Row],[Patient Age]]&lt;=44,"30-44",Table1[[#This Row],[Patient Age]]&lt;=59,"45-59",Table1[[#This Row],[Patient Age]]&lt;=74,"60-74",TRUE,"75+")</f>
        <v>45-59</v>
      </c>
      <c r="P1153" t="str" cm="1">
        <f t="array" ref="P1153">_xlfn.IFS(Table1[[#This Row],[Patient Waittime]]&lt;=15,"0-15",Table1[[#This Row],[Patient Waittime]]&lt;=30,"16-30",Table1[[#This Row],[Patient Waittime]]&lt;=45,"31-45",Table1[[#This Row],[Patient Waittime]]&lt;=60,"46-60",TRUE,"60+")</f>
        <v>31-45</v>
      </c>
      <c r="Q1153">
        <f>--(Table1[[#This Row],[Patient Waittime]]&lt;=30)</f>
        <v>0</v>
      </c>
      <c r="R1153">
        <f>--Table1[[#This Row],[Patient Admission Flag]]</f>
        <v>0</v>
      </c>
      <c r="S1153">
        <f>--AND(Table1[[#This Row],[WithinTarget]]=1,Table1[[#This Row],[Patient Satisfaction Score]]&gt;=7)</f>
        <v>0</v>
      </c>
      <c r="T1153" t="str">
        <f>IF(LEFT(Table1[[#This Row],[Patient Gender]],1)="F","Female","Male")</f>
        <v>Female</v>
      </c>
    </row>
    <row r="1154" spans="1:20" x14ac:dyDescent="0.3">
      <c r="A1154" t="s">
        <v>1258</v>
      </c>
      <c r="B1154" s="1">
        <v>45592.070833333331</v>
      </c>
      <c r="C1154" t="s">
        <v>13</v>
      </c>
      <c r="D1154">
        <v>33</v>
      </c>
      <c r="E1154" t="s">
        <v>14</v>
      </c>
      <c r="F1154" t="s">
        <v>11</v>
      </c>
      <c r="G1154" t="b">
        <v>0</v>
      </c>
      <c r="I1154">
        <v>14</v>
      </c>
      <c r="J1154" t="b">
        <v>0</v>
      </c>
      <c r="K1154">
        <f>YEAR(Table1[[#This Row],[Patient Admission Date]])</f>
        <v>2024</v>
      </c>
      <c r="L1154" t="str">
        <f>TEXT(Table1[[#This Row],[Patient Admission Date]],"mmm")</f>
        <v>Oct</v>
      </c>
      <c r="M1154" t="str">
        <f>TEXT(Table1[[#This Row],[Patient Admission Date]],"ddd")</f>
        <v>Sun</v>
      </c>
      <c r="N1154" t="str">
        <f>TEXT(INT(HOUR(Table1[[#This Row],[Patient Admission Date]])/3)*3,"00")&amp;"-"&amp;TEXT(INT(HOUR(Table1[[#This Row],[Patient Admission Date]])/3)*3+3,"00")</f>
        <v>00-03</v>
      </c>
      <c r="O1154" t="str" cm="1">
        <f t="array" ref="O1154">_xlfn.IFS(Table1[[#This Row],[Patient Age]]&lt;=14,"0-14",Table1[[#This Row],[Patient Age]]&lt;=29,"15-29",Table1[[#This Row],[Patient Age]]&lt;=44,"30-44",Table1[[#This Row],[Patient Age]]&lt;=59,"45-59",Table1[[#This Row],[Patient Age]]&lt;=74,"60-74",TRUE,"75+")</f>
        <v>30-44</v>
      </c>
      <c r="P1154" t="str" cm="1">
        <f t="array" ref="P1154">_xlfn.IFS(Table1[[#This Row],[Patient Waittime]]&lt;=15,"0-15",Table1[[#This Row],[Patient Waittime]]&lt;=30,"16-30",Table1[[#This Row],[Patient Waittime]]&lt;=45,"31-45",Table1[[#This Row],[Patient Waittime]]&lt;=60,"46-60",TRUE,"60+")</f>
        <v>0-15</v>
      </c>
      <c r="Q1154">
        <f>--(Table1[[#This Row],[Patient Waittime]]&lt;=30)</f>
        <v>1</v>
      </c>
      <c r="R1154">
        <f>--Table1[[#This Row],[Patient Admission Flag]]</f>
        <v>0</v>
      </c>
      <c r="S1154">
        <f>--AND(Table1[[#This Row],[WithinTarget]]=1,Table1[[#This Row],[Patient Satisfaction Score]]&gt;=7)</f>
        <v>0</v>
      </c>
      <c r="T1154" t="str">
        <f>IF(LEFT(Table1[[#This Row],[Patient Gender]],1)="F","Female","Male")</f>
        <v>Female</v>
      </c>
    </row>
    <row r="1155" spans="1:20" x14ac:dyDescent="0.3">
      <c r="A1155" t="s">
        <v>1259</v>
      </c>
      <c r="B1155" s="1">
        <v>45204.69027777778</v>
      </c>
      <c r="C1155" t="s">
        <v>13</v>
      </c>
      <c r="D1155">
        <v>65</v>
      </c>
      <c r="E1155" t="s">
        <v>14</v>
      </c>
      <c r="F1155" t="s">
        <v>11</v>
      </c>
      <c r="G1155" t="b">
        <v>0</v>
      </c>
      <c r="I1155">
        <v>16</v>
      </c>
      <c r="J1155" t="b">
        <v>0</v>
      </c>
      <c r="K1155">
        <f>YEAR(Table1[[#This Row],[Patient Admission Date]])</f>
        <v>2023</v>
      </c>
      <c r="L1155" t="str">
        <f>TEXT(Table1[[#This Row],[Patient Admission Date]],"mmm")</f>
        <v>Oct</v>
      </c>
      <c r="M1155" t="str">
        <f>TEXT(Table1[[#This Row],[Patient Admission Date]],"ddd")</f>
        <v>Thu</v>
      </c>
      <c r="N1155" t="str">
        <f>TEXT(INT(HOUR(Table1[[#This Row],[Patient Admission Date]])/3)*3,"00")&amp;"-"&amp;TEXT(INT(HOUR(Table1[[#This Row],[Patient Admission Date]])/3)*3+3,"00")</f>
        <v>15-18</v>
      </c>
      <c r="O1155" t="str" cm="1">
        <f t="array" ref="O1155">_xlfn.IFS(Table1[[#This Row],[Patient Age]]&lt;=14,"0-14",Table1[[#This Row],[Patient Age]]&lt;=29,"15-29",Table1[[#This Row],[Patient Age]]&lt;=44,"30-44",Table1[[#This Row],[Patient Age]]&lt;=59,"45-59",Table1[[#This Row],[Patient Age]]&lt;=74,"60-74",TRUE,"75+")</f>
        <v>60-74</v>
      </c>
      <c r="P1155" t="str" cm="1">
        <f t="array" ref="P1155">_xlfn.IFS(Table1[[#This Row],[Patient Waittime]]&lt;=15,"0-15",Table1[[#This Row],[Patient Waittime]]&lt;=30,"16-30",Table1[[#This Row],[Patient Waittime]]&lt;=45,"31-45",Table1[[#This Row],[Patient Waittime]]&lt;=60,"46-60",TRUE,"60+")</f>
        <v>16-30</v>
      </c>
      <c r="Q1155">
        <f>--(Table1[[#This Row],[Patient Waittime]]&lt;=30)</f>
        <v>1</v>
      </c>
      <c r="R1155">
        <f>--Table1[[#This Row],[Patient Admission Flag]]</f>
        <v>0</v>
      </c>
      <c r="S1155">
        <f>--AND(Table1[[#This Row],[WithinTarget]]=1,Table1[[#This Row],[Patient Satisfaction Score]]&gt;=7)</f>
        <v>0</v>
      </c>
      <c r="T1155" t="str">
        <f>IF(LEFT(Table1[[#This Row],[Patient Gender]],1)="F","Female","Male")</f>
        <v>Female</v>
      </c>
    </row>
    <row r="1156" spans="1:20" x14ac:dyDescent="0.3">
      <c r="A1156" t="s">
        <v>1260</v>
      </c>
      <c r="B1156" s="1">
        <v>45047.972222222219</v>
      </c>
      <c r="C1156" t="s">
        <v>13</v>
      </c>
      <c r="D1156">
        <v>41</v>
      </c>
      <c r="E1156" t="s">
        <v>14</v>
      </c>
      <c r="F1156" t="s">
        <v>11</v>
      </c>
      <c r="G1156" t="b">
        <v>0</v>
      </c>
      <c r="I1156">
        <v>17</v>
      </c>
      <c r="J1156" t="b">
        <v>0</v>
      </c>
      <c r="K1156">
        <f>YEAR(Table1[[#This Row],[Patient Admission Date]])</f>
        <v>2023</v>
      </c>
      <c r="L1156" t="str">
        <f>TEXT(Table1[[#This Row],[Patient Admission Date]],"mmm")</f>
        <v>May</v>
      </c>
      <c r="M1156" t="str">
        <f>TEXT(Table1[[#This Row],[Patient Admission Date]],"ddd")</f>
        <v>Mon</v>
      </c>
      <c r="N1156" t="str">
        <f>TEXT(INT(HOUR(Table1[[#This Row],[Patient Admission Date]])/3)*3,"00")&amp;"-"&amp;TEXT(INT(HOUR(Table1[[#This Row],[Patient Admission Date]])/3)*3+3,"00")</f>
        <v>21-24</v>
      </c>
      <c r="O1156" t="str" cm="1">
        <f t="array" ref="O1156">_xlfn.IFS(Table1[[#This Row],[Patient Age]]&lt;=14,"0-14",Table1[[#This Row],[Patient Age]]&lt;=29,"15-29",Table1[[#This Row],[Patient Age]]&lt;=44,"30-44",Table1[[#This Row],[Patient Age]]&lt;=59,"45-59",Table1[[#This Row],[Patient Age]]&lt;=74,"60-74",TRUE,"75+")</f>
        <v>30-44</v>
      </c>
      <c r="P1156" t="str" cm="1">
        <f t="array" ref="P1156">_xlfn.IFS(Table1[[#This Row],[Patient Waittime]]&lt;=15,"0-15",Table1[[#This Row],[Patient Waittime]]&lt;=30,"16-30",Table1[[#This Row],[Patient Waittime]]&lt;=45,"31-45",Table1[[#This Row],[Patient Waittime]]&lt;=60,"46-60",TRUE,"60+")</f>
        <v>16-30</v>
      </c>
      <c r="Q1156">
        <f>--(Table1[[#This Row],[Patient Waittime]]&lt;=30)</f>
        <v>1</v>
      </c>
      <c r="R1156">
        <f>--Table1[[#This Row],[Patient Admission Flag]]</f>
        <v>0</v>
      </c>
      <c r="S1156">
        <f>--AND(Table1[[#This Row],[WithinTarget]]=1,Table1[[#This Row],[Patient Satisfaction Score]]&gt;=7)</f>
        <v>0</v>
      </c>
      <c r="T1156" t="str">
        <f>IF(LEFT(Table1[[#This Row],[Patient Gender]],1)="F","Female","Male")</f>
        <v>Female</v>
      </c>
    </row>
    <row r="1157" spans="1:20" x14ac:dyDescent="0.3">
      <c r="A1157" t="s">
        <v>1261</v>
      </c>
      <c r="B1157" s="1">
        <v>45288.087500000001</v>
      </c>
      <c r="C1157" t="s">
        <v>13</v>
      </c>
      <c r="D1157">
        <v>55</v>
      </c>
      <c r="E1157" t="s">
        <v>14</v>
      </c>
      <c r="F1157" t="s">
        <v>11</v>
      </c>
      <c r="G1157" t="b">
        <v>0</v>
      </c>
      <c r="I1157">
        <v>24</v>
      </c>
      <c r="J1157" t="b">
        <v>0</v>
      </c>
      <c r="K1157">
        <f>YEAR(Table1[[#This Row],[Patient Admission Date]])</f>
        <v>2023</v>
      </c>
      <c r="L1157" t="str">
        <f>TEXT(Table1[[#This Row],[Patient Admission Date]],"mmm")</f>
        <v>Dec</v>
      </c>
      <c r="M1157" t="str">
        <f>TEXT(Table1[[#This Row],[Patient Admission Date]],"ddd")</f>
        <v>Thu</v>
      </c>
      <c r="N1157" t="str">
        <f>TEXT(INT(HOUR(Table1[[#This Row],[Patient Admission Date]])/3)*3,"00")&amp;"-"&amp;TEXT(INT(HOUR(Table1[[#This Row],[Patient Admission Date]])/3)*3+3,"00")</f>
        <v>00-03</v>
      </c>
      <c r="O1157" t="str" cm="1">
        <f t="array" ref="O1157">_xlfn.IFS(Table1[[#This Row],[Patient Age]]&lt;=14,"0-14",Table1[[#This Row],[Patient Age]]&lt;=29,"15-29",Table1[[#This Row],[Patient Age]]&lt;=44,"30-44",Table1[[#This Row],[Patient Age]]&lt;=59,"45-59",Table1[[#This Row],[Patient Age]]&lt;=74,"60-74",TRUE,"75+")</f>
        <v>45-59</v>
      </c>
      <c r="P1157" t="str" cm="1">
        <f t="array" ref="P1157">_xlfn.IFS(Table1[[#This Row],[Patient Waittime]]&lt;=15,"0-15",Table1[[#This Row],[Patient Waittime]]&lt;=30,"16-30",Table1[[#This Row],[Patient Waittime]]&lt;=45,"31-45",Table1[[#This Row],[Patient Waittime]]&lt;=60,"46-60",TRUE,"60+")</f>
        <v>16-30</v>
      </c>
      <c r="Q1157">
        <f>--(Table1[[#This Row],[Patient Waittime]]&lt;=30)</f>
        <v>1</v>
      </c>
      <c r="R1157">
        <f>--Table1[[#This Row],[Patient Admission Flag]]</f>
        <v>0</v>
      </c>
      <c r="S1157">
        <f>--AND(Table1[[#This Row],[WithinTarget]]=1,Table1[[#This Row],[Patient Satisfaction Score]]&gt;=7)</f>
        <v>0</v>
      </c>
      <c r="T1157" t="str">
        <f>IF(LEFT(Table1[[#This Row],[Patient Gender]],1)="F","Female","Male")</f>
        <v>Female</v>
      </c>
    </row>
    <row r="1158" spans="1:20" x14ac:dyDescent="0.3">
      <c r="A1158" t="s">
        <v>1262</v>
      </c>
      <c r="B1158" s="1">
        <v>45098.614583333336</v>
      </c>
      <c r="C1158" t="s">
        <v>13</v>
      </c>
      <c r="D1158">
        <v>23</v>
      </c>
      <c r="E1158" t="s">
        <v>14</v>
      </c>
      <c r="F1158" t="s">
        <v>11</v>
      </c>
      <c r="G1158" t="b">
        <v>0</v>
      </c>
      <c r="I1158">
        <v>25</v>
      </c>
      <c r="J1158" t="b">
        <v>0</v>
      </c>
      <c r="K1158">
        <f>YEAR(Table1[[#This Row],[Patient Admission Date]])</f>
        <v>2023</v>
      </c>
      <c r="L1158" t="str">
        <f>TEXT(Table1[[#This Row],[Patient Admission Date]],"mmm")</f>
        <v>Jun</v>
      </c>
      <c r="M1158" t="str">
        <f>TEXT(Table1[[#This Row],[Patient Admission Date]],"ddd")</f>
        <v>Wed</v>
      </c>
      <c r="N1158" t="str">
        <f>TEXT(INT(HOUR(Table1[[#This Row],[Patient Admission Date]])/3)*3,"00")&amp;"-"&amp;TEXT(INT(HOUR(Table1[[#This Row],[Patient Admission Date]])/3)*3+3,"00")</f>
        <v>12-15</v>
      </c>
      <c r="O1158" t="str" cm="1">
        <f t="array" ref="O1158">_xlfn.IFS(Table1[[#This Row],[Patient Age]]&lt;=14,"0-14",Table1[[#This Row],[Patient Age]]&lt;=29,"15-29",Table1[[#This Row],[Patient Age]]&lt;=44,"30-44",Table1[[#This Row],[Patient Age]]&lt;=59,"45-59",Table1[[#This Row],[Patient Age]]&lt;=74,"60-74",TRUE,"75+")</f>
        <v>15-29</v>
      </c>
      <c r="P1158" t="str" cm="1">
        <f t="array" ref="P1158">_xlfn.IFS(Table1[[#This Row],[Patient Waittime]]&lt;=15,"0-15",Table1[[#This Row],[Patient Waittime]]&lt;=30,"16-30",Table1[[#This Row],[Patient Waittime]]&lt;=45,"31-45",Table1[[#This Row],[Patient Waittime]]&lt;=60,"46-60",TRUE,"60+")</f>
        <v>16-30</v>
      </c>
      <c r="Q1158">
        <f>--(Table1[[#This Row],[Patient Waittime]]&lt;=30)</f>
        <v>1</v>
      </c>
      <c r="R1158">
        <f>--Table1[[#This Row],[Patient Admission Flag]]</f>
        <v>0</v>
      </c>
      <c r="S1158">
        <f>--AND(Table1[[#This Row],[WithinTarget]]=1,Table1[[#This Row],[Patient Satisfaction Score]]&gt;=7)</f>
        <v>0</v>
      </c>
      <c r="T1158" t="str">
        <f>IF(LEFT(Table1[[#This Row],[Patient Gender]],1)="F","Female","Male")</f>
        <v>Female</v>
      </c>
    </row>
    <row r="1159" spans="1:20" x14ac:dyDescent="0.3">
      <c r="A1159" t="s">
        <v>1263</v>
      </c>
      <c r="B1159" s="1">
        <v>45319.357638888891</v>
      </c>
      <c r="C1159" t="s">
        <v>13</v>
      </c>
      <c r="D1159">
        <v>17</v>
      </c>
      <c r="E1159" t="s">
        <v>14</v>
      </c>
      <c r="F1159" t="s">
        <v>11</v>
      </c>
      <c r="G1159" t="b">
        <v>0</v>
      </c>
      <c r="I1159">
        <v>42</v>
      </c>
      <c r="J1159" t="b">
        <v>0</v>
      </c>
      <c r="K1159">
        <f>YEAR(Table1[[#This Row],[Patient Admission Date]])</f>
        <v>2024</v>
      </c>
      <c r="L1159" t="str">
        <f>TEXT(Table1[[#This Row],[Patient Admission Date]],"mmm")</f>
        <v>Jan</v>
      </c>
      <c r="M1159" t="str">
        <f>TEXT(Table1[[#This Row],[Patient Admission Date]],"ddd")</f>
        <v>Sun</v>
      </c>
      <c r="N1159" t="str">
        <f>TEXT(INT(HOUR(Table1[[#This Row],[Patient Admission Date]])/3)*3,"00")&amp;"-"&amp;TEXT(INT(HOUR(Table1[[#This Row],[Patient Admission Date]])/3)*3+3,"00")</f>
        <v>06-09</v>
      </c>
      <c r="O1159" t="str" cm="1">
        <f t="array" ref="O1159">_xlfn.IFS(Table1[[#This Row],[Patient Age]]&lt;=14,"0-14",Table1[[#This Row],[Patient Age]]&lt;=29,"15-29",Table1[[#This Row],[Patient Age]]&lt;=44,"30-44",Table1[[#This Row],[Patient Age]]&lt;=59,"45-59",Table1[[#This Row],[Patient Age]]&lt;=74,"60-74",TRUE,"75+")</f>
        <v>15-29</v>
      </c>
      <c r="P1159" t="str" cm="1">
        <f t="array" ref="P1159">_xlfn.IFS(Table1[[#This Row],[Patient Waittime]]&lt;=15,"0-15",Table1[[#This Row],[Patient Waittime]]&lt;=30,"16-30",Table1[[#This Row],[Patient Waittime]]&lt;=45,"31-45",Table1[[#This Row],[Patient Waittime]]&lt;=60,"46-60",TRUE,"60+")</f>
        <v>31-45</v>
      </c>
      <c r="Q1159">
        <f>--(Table1[[#This Row],[Patient Waittime]]&lt;=30)</f>
        <v>0</v>
      </c>
      <c r="R1159">
        <f>--Table1[[#This Row],[Patient Admission Flag]]</f>
        <v>0</v>
      </c>
      <c r="S1159">
        <f>--AND(Table1[[#This Row],[WithinTarget]]=1,Table1[[#This Row],[Patient Satisfaction Score]]&gt;=7)</f>
        <v>0</v>
      </c>
      <c r="T1159" t="str">
        <f>IF(LEFT(Table1[[#This Row],[Patient Gender]],1)="F","Female","Male")</f>
        <v>Female</v>
      </c>
    </row>
    <row r="1160" spans="1:20" x14ac:dyDescent="0.3">
      <c r="A1160" t="s">
        <v>1264</v>
      </c>
      <c r="B1160" s="1">
        <v>45375.380555555559</v>
      </c>
      <c r="C1160" t="s">
        <v>13</v>
      </c>
      <c r="D1160">
        <v>55</v>
      </c>
      <c r="E1160" t="s">
        <v>14</v>
      </c>
      <c r="F1160" t="s">
        <v>11</v>
      </c>
      <c r="G1160" t="b">
        <v>0</v>
      </c>
      <c r="I1160">
        <v>52</v>
      </c>
      <c r="J1160" t="b">
        <v>0</v>
      </c>
      <c r="K1160">
        <f>YEAR(Table1[[#This Row],[Patient Admission Date]])</f>
        <v>2024</v>
      </c>
      <c r="L1160" t="str">
        <f>TEXT(Table1[[#This Row],[Patient Admission Date]],"mmm")</f>
        <v>Mar</v>
      </c>
      <c r="M1160" t="str">
        <f>TEXT(Table1[[#This Row],[Patient Admission Date]],"ddd")</f>
        <v>Sun</v>
      </c>
      <c r="N1160" t="str">
        <f>TEXT(INT(HOUR(Table1[[#This Row],[Patient Admission Date]])/3)*3,"00")&amp;"-"&amp;TEXT(INT(HOUR(Table1[[#This Row],[Patient Admission Date]])/3)*3+3,"00")</f>
        <v>09-12</v>
      </c>
      <c r="O1160" t="str" cm="1">
        <f t="array" ref="O1160">_xlfn.IFS(Table1[[#This Row],[Patient Age]]&lt;=14,"0-14",Table1[[#This Row],[Patient Age]]&lt;=29,"15-29",Table1[[#This Row],[Patient Age]]&lt;=44,"30-44",Table1[[#This Row],[Patient Age]]&lt;=59,"45-59",Table1[[#This Row],[Patient Age]]&lt;=74,"60-74",TRUE,"75+")</f>
        <v>45-59</v>
      </c>
      <c r="P1160" t="str" cm="1">
        <f t="array" ref="P1160">_xlfn.IFS(Table1[[#This Row],[Patient Waittime]]&lt;=15,"0-15",Table1[[#This Row],[Patient Waittime]]&lt;=30,"16-30",Table1[[#This Row],[Patient Waittime]]&lt;=45,"31-45",Table1[[#This Row],[Patient Waittime]]&lt;=60,"46-60",TRUE,"60+")</f>
        <v>46-60</v>
      </c>
      <c r="Q1160">
        <f>--(Table1[[#This Row],[Patient Waittime]]&lt;=30)</f>
        <v>0</v>
      </c>
      <c r="R1160">
        <f>--Table1[[#This Row],[Patient Admission Flag]]</f>
        <v>0</v>
      </c>
      <c r="S1160">
        <f>--AND(Table1[[#This Row],[WithinTarget]]=1,Table1[[#This Row],[Patient Satisfaction Score]]&gt;=7)</f>
        <v>0</v>
      </c>
      <c r="T1160" t="str">
        <f>IF(LEFT(Table1[[#This Row],[Patient Gender]],1)="F","Female","Male")</f>
        <v>Female</v>
      </c>
    </row>
    <row r="1161" spans="1:20" x14ac:dyDescent="0.3">
      <c r="A1161" t="s">
        <v>1265</v>
      </c>
      <c r="B1161" s="1">
        <v>45378.442361111112</v>
      </c>
      <c r="C1161" t="s">
        <v>13</v>
      </c>
      <c r="D1161">
        <v>64</v>
      </c>
      <c r="E1161" t="s">
        <v>14</v>
      </c>
      <c r="F1161" t="s">
        <v>11</v>
      </c>
      <c r="G1161" t="b">
        <v>0</v>
      </c>
      <c r="I1161">
        <v>52</v>
      </c>
      <c r="J1161" t="b">
        <v>0</v>
      </c>
      <c r="K1161">
        <f>YEAR(Table1[[#This Row],[Patient Admission Date]])</f>
        <v>2024</v>
      </c>
      <c r="L1161" t="str">
        <f>TEXT(Table1[[#This Row],[Patient Admission Date]],"mmm")</f>
        <v>Mar</v>
      </c>
      <c r="M1161" t="str">
        <f>TEXT(Table1[[#This Row],[Patient Admission Date]],"ddd")</f>
        <v>Wed</v>
      </c>
      <c r="N1161" t="str">
        <f>TEXT(INT(HOUR(Table1[[#This Row],[Patient Admission Date]])/3)*3,"00")&amp;"-"&amp;TEXT(INT(HOUR(Table1[[#This Row],[Patient Admission Date]])/3)*3+3,"00")</f>
        <v>09-12</v>
      </c>
      <c r="O1161" t="str" cm="1">
        <f t="array" ref="O1161">_xlfn.IFS(Table1[[#This Row],[Patient Age]]&lt;=14,"0-14",Table1[[#This Row],[Patient Age]]&lt;=29,"15-29",Table1[[#This Row],[Patient Age]]&lt;=44,"30-44",Table1[[#This Row],[Patient Age]]&lt;=59,"45-59",Table1[[#This Row],[Patient Age]]&lt;=74,"60-74",TRUE,"75+")</f>
        <v>60-74</v>
      </c>
      <c r="P1161" t="str" cm="1">
        <f t="array" ref="P1161">_xlfn.IFS(Table1[[#This Row],[Patient Waittime]]&lt;=15,"0-15",Table1[[#This Row],[Patient Waittime]]&lt;=30,"16-30",Table1[[#This Row],[Patient Waittime]]&lt;=45,"31-45",Table1[[#This Row],[Patient Waittime]]&lt;=60,"46-60",TRUE,"60+")</f>
        <v>46-60</v>
      </c>
      <c r="Q1161">
        <f>--(Table1[[#This Row],[Patient Waittime]]&lt;=30)</f>
        <v>0</v>
      </c>
      <c r="R1161">
        <f>--Table1[[#This Row],[Patient Admission Flag]]</f>
        <v>0</v>
      </c>
      <c r="S1161">
        <f>--AND(Table1[[#This Row],[WithinTarget]]=1,Table1[[#This Row],[Patient Satisfaction Score]]&gt;=7)</f>
        <v>0</v>
      </c>
      <c r="T1161" t="str">
        <f>IF(LEFT(Table1[[#This Row],[Patient Gender]],1)="F","Female","Male")</f>
        <v>Female</v>
      </c>
    </row>
    <row r="1162" spans="1:20" x14ac:dyDescent="0.3">
      <c r="A1162" t="s">
        <v>1266</v>
      </c>
      <c r="B1162" s="1">
        <v>45423.401388888888</v>
      </c>
      <c r="C1162" t="s">
        <v>13</v>
      </c>
      <c r="D1162">
        <v>39</v>
      </c>
      <c r="E1162" t="s">
        <v>14</v>
      </c>
      <c r="F1162" t="s">
        <v>11</v>
      </c>
      <c r="G1162" t="b">
        <v>0</v>
      </c>
      <c r="I1162">
        <v>10</v>
      </c>
      <c r="J1162" t="b">
        <v>0</v>
      </c>
      <c r="K1162">
        <f>YEAR(Table1[[#This Row],[Patient Admission Date]])</f>
        <v>2024</v>
      </c>
      <c r="L1162" t="str">
        <f>TEXT(Table1[[#This Row],[Patient Admission Date]],"mmm")</f>
        <v>May</v>
      </c>
      <c r="M1162" t="str">
        <f>TEXT(Table1[[#This Row],[Patient Admission Date]],"ddd")</f>
        <v>Sat</v>
      </c>
      <c r="N1162" t="str">
        <f>TEXT(INT(HOUR(Table1[[#This Row],[Patient Admission Date]])/3)*3,"00")&amp;"-"&amp;TEXT(INT(HOUR(Table1[[#This Row],[Patient Admission Date]])/3)*3+3,"00")</f>
        <v>09-12</v>
      </c>
      <c r="O1162" t="str" cm="1">
        <f t="array" ref="O1162">_xlfn.IFS(Table1[[#This Row],[Patient Age]]&lt;=14,"0-14",Table1[[#This Row],[Patient Age]]&lt;=29,"15-29",Table1[[#This Row],[Patient Age]]&lt;=44,"30-44",Table1[[#This Row],[Patient Age]]&lt;=59,"45-59",Table1[[#This Row],[Patient Age]]&lt;=74,"60-74",TRUE,"75+")</f>
        <v>30-44</v>
      </c>
      <c r="P1162" t="str" cm="1">
        <f t="array" ref="P1162">_xlfn.IFS(Table1[[#This Row],[Patient Waittime]]&lt;=15,"0-15",Table1[[#This Row],[Patient Waittime]]&lt;=30,"16-30",Table1[[#This Row],[Patient Waittime]]&lt;=45,"31-45",Table1[[#This Row],[Patient Waittime]]&lt;=60,"46-60",TRUE,"60+")</f>
        <v>0-15</v>
      </c>
      <c r="Q1162">
        <f>--(Table1[[#This Row],[Patient Waittime]]&lt;=30)</f>
        <v>1</v>
      </c>
      <c r="R1162">
        <f>--Table1[[#This Row],[Patient Admission Flag]]</f>
        <v>0</v>
      </c>
      <c r="S1162">
        <f>--AND(Table1[[#This Row],[WithinTarget]]=1,Table1[[#This Row],[Patient Satisfaction Score]]&gt;=7)</f>
        <v>0</v>
      </c>
      <c r="T1162" t="str">
        <f>IF(LEFT(Table1[[#This Row],[Patient Gender]],1)="F","Female","Male")</f>
        <v>Female</v>
      </c>
    </row>
    <row r="1163" spans="1:20" x14ac:dyDescent="0.3">
      <c r="A1163" t="s">
        <v>1267</v>
      </c>
      <c r="B1163" s="1">
        <v>45165.753472222219</v>
      </c>
      <c r="C1163" t="s">
        <v>13</v>
      </c>
      <c r="D1163">
        <v>33</v>
      </c>
      <c r="E1163" t="s">
        <v>14</v>
      </c>
      <c r="F1163" t="s">
        <v>11</v>
      </c>
      <c r="G1163" t="b">
        <v>0</v>
      </c>
      <c r="I1163">
        <v>15</v>
      </c>
      <c r="J1163" t="b">
        <v>0</v>
      </c>
      <c r="K1163">
        <f>YEAR(Table1[[#This Row],[Patient Admission Date]])</f>
        <v>2023</v>
      </c>
      <c r="L1163" t="str">
        <f>TEXT(Table1[[#This Row],[Patient Admission Date]],"mmm")</f>
        <v>Aug</v>
      </c>
      <c r="M1163" t="str">
        <f>TEXT(Table1[[#This Row],[Patient Admission Date]],"ddd")</f>
        <v>Sun</v>
      </c>
      <c r="N1163" t="str">
        <f>TEXT(INT(HOUR(Table1[[#This Row],[Patient Admission Date]])/3)*3,"00")&amp;"-"&amp;TEXT(INT(HOUR(Table1[[#This Row],[Patient Admission Date]])/3)*3+3,"00")</f>
        <v>18-21</v>
      </c>
      <c r="O1163" t="str" cm="1">
        <f t="array" ref="O1163">_xlfn.IFS(Table1[[#This Row],[Patient Age]]&lt;=14,"0-14",Table1[[#This Row],[Patient Age]]&lt;=29,"15-29",Table1[[#This Row],[Patient Age]]&lt;=44,"30-44",Table1[[#This Row],[Patient Age]]&lt;=59,"45-59",Table1[[#This Row],[Patient Age]]&lt;=74,"60-74",TRUE,"75+")</f>
        <v>30-44</v>
      </c>
      <c r="P1163" t="str" cm="1">
        <f t="array" ref="P1163">_xlfn.IFS(Table1[[#This Row],[Patient Waittime]]&lt;=15,"0-15",Table1[[#This Row],[Patient Waittime]]&lt;=30,"16-30",Table1[[#This Row],[Patient Waittime]]&lt;=45,"31-45",Table1[[#This Row],[Patient Waittime]]&lt;=60,"46-60",TRUE,"60+")</f>
        <v>0-15</v>
      </c>
      <c r="Q1163">
        <f>--(Table1[[#This Row],[Patient Waittime]]&lt;=30)</f>
        <v>1</v>
      </c>
      <c r="R1163">
        <f>--Table1[[#This Row],[Patient Admission Flag]]</f>
        <v>0</v>
      </c>
      <c r="S1163">
        <f>--AND(Table1[[#This Row],[WithinTarget]]=1,Table1[[#This Row],[Patient Satisfaction Score]]&gt;=7)</f>
        <v>0</v>
      </c>
      <c r="T1163" t="str">
        <f>IF(LEFT(Table1[[#This Row],[Patient Gender]],1)="F","Female","Male")</f>
        <v>Female</v>
      </c>
    </row>
    <row r="1164" spans="1:20" x14ac:dyDescent="0.3">
      <c r="A1164" t="s">
        <v>1268</v>
      </c>
      <c r="B1164" s="1">
        <v>45036.435416666667</v>
      </c>
      <c r="C1164" t="s">
        <v>13</v>
      </c>
      <c r="D1164">
        <v>77</v>
      </c>
      <c r="E1164" t="s">
        <v>14</v>
      </c>
      <c r="F1164" t="s">
        <v>11</v>
      </c>
      <c r="G1164" t="b">
        <v>0</v>
      </c>
      <c r="I1164">
        <v>24</v>
      </c>
      <c r="J1164" t="b">
        <v>0</v>
      </c>
      <c r="K1164">
        <f>YEAR(Table1[[#This Row],[Patient Admission Date]])</f>
        <v>2023</v>
      </c>
      <c r="L1164" t="str">
        <f>TEXT(Table1[[#This Row],[Patient Admission Date]],"mmm")</f>
        <v>Apr</v>
      </c>
      <c r="M1164" t="str">
        <f>TEXT(Table1[[#This Row],[Patient Admission Date]],"ddd")</f>
        <v>Thu</v>
      </c>
      <c r="N1164" t="str">
        <f>TEXT(INT(HOUR(Table1[[#This Row],[Patient Admission Date]])/3)*3,"00")&amp;"-"&amp;TEXT(INT(HOUR(Table1[[#This Row],[Patient Admission Date]])/3)*3+3,"00")</f>
        <v>09-12</v>
      </c>
      <c r="O1164" t="str" cm="1">
        <f t="array" ref="O1164">_xlfn.IFS(Table1[[#This Row],[Patient Age]]&lt;=14,"0-14",Table1[[#This Row],[Patient Age]]&lt;=29,"15-29",Table1[[#This Row],[Patient Age]]&lt;=44,"30-44",Table1[[#This Row],[Patient Age]]&lt;=59,"45-59",Table1[[#This Row],[Patient Age]]&lt;=74,"60-74",TRUE,"75+")</f>
        <v>75+</v>
      </c>
      <c r="P1164" t="str" cm="1">
        <f t="array" ref="P1164">_xlfn.IFS(Table1[[#This Row],[Patient Waittime]]&lt;=15,"0-15",Table1[[#This Row],[Patient Waittime]]&lt;=30,"16-30",Table1[[#This Row],[Patient Waittime]]&lt;=45,"31-45",Table1[[#This Row],[Patient Waittime]]&lt;=60,"46-60",TRUE,"60+")</f>
        <v>16-30</v>
      </c>
      <c r="Q1164">
        <f>--(Table1[[#This Row],[Patient Waittime]]&lt;=30)</f>
        <v>1</v>
      </c>
      <c r="R1164">
        <f>--Table1[[#This Row],[Patient Admission Flag]]</f>
        <v>0</v>
      </c>
      <c r="S1164">
        <f>--AND(Table1[[#This Row],[WithinTarget]]=1,Table1[[#This Row],[Patient Satisfaction Score]]&gt;=7)</f>
        <v>0</v>
      </c>
      <c r="T1164" t="str">
        <f>IF(LEFT(Table1[[#This Row],[Patient Gender]],1)="F","Female","Male")</f>
        <v>Female</v>
      </c>
    </row>
    <row r="1165" spans="1:20" x14ac:dyDescent="0.3">
      <c r="A1165" t="s">
        <v>1269</v>
      </c>
      <c r="B1165" s="1">
        <v>45186.490277777775</v>
      </c>
      <c r="C1165" t="s">
        <v>13</v>
      </c>
      <c r="D1165">
        <v>77</v>
      </c>
      <c r="E1165" t="s">
        <v>14</v>
      </c>
      <c r="F1165" t="s">
        <v>11</v>
      </c>
      <c r="G1165" t="b">
        <v>0</v>
      </c>
      <c r="I1165">
        <v>25</v>
      </c>
      <c r="J1165" t="b">
        <v>0</v>
      </c>
      <c r="K1165">
        <f>YEAR(Table1[[#This Row],[Patient Admission Date]])</f>
        <v>2023</v>
      </c>
      <c r="L1165" t="str">
        <f>TEXT(Table1[[#This Row],[Patient Admission Date]],"mmm")</f>
        <v>Sep</v>
      </c>
      <c r="M1165" t="str">
        <f>TEXT(Table1[[#This Row],[Patient Admission Date]],"ddd")</f>
        <v>Sun</v>
      </c>
      <c r="N1165" t="str">
        <f>TEXT(INT(HOUR(Table1[[#This Row],[Patient Admission Date]])/3)*3,"00")&amp;"-"&amp;TEXT(INT(HOUR(Table1[[#This Row],[Patient Admission Date]])/3)*3+3,"00")</f>
        <v>09-12</v>
      </c>
      <c r="O1165" t="str" cm="1">
        <f t="array" ref="O1165">_xlfn.IFS(Table1[[#This Row],[Patient Age]]&lt;=14,"0-14",Table1[[#This Row],[Patient Age]]&lt;=29,"15-29",Table1[[#This Row],[Patient Age]]&lt;=44,"30-44",Table1[[#This Row],[Patient Age]]&lt;=59,"45-59",Table1[[#This Row],[Patient Age]]&lt;=74,"60-74",TRUE,"75+")</f>
        <v>75+</v>
      </c>
      <c r="P1165" t="str" cm="1">
        <f t="array" ref="P1165">_xlfn.IFS(Table1[[#This Row],[Patient Waittime]]&lt;=15,"0-15",Table1[[#This Row],[Patient Waittime]]&lt;=30,"16-30",Table1[[#This Row],[Patient Waittime]]&lt;=45,"31-45",Table1[[#This Row],[Patient Waittime]]&lt;=60,"46-60",TRUE,"60+")</f>
        <v>16-30</v>
      </c>
      <c r="Q1165">
        <f>--(Table1[[#This Row],[Patient Waittime]]&lt;=30)</f>
        <v>1</v>
      </c>
      <c r="R1165">
        <f>--Table1[[#This Row],[Patient Admission Flag]]</f>
        <v>0</v>
      </c>
      <c r="S1165">
        <f>--AND(Table1[[#This Row],[WithinTarget]]=1,Table1[[#This Row],[Patient Satisfaction Score]]&gt;=7)</f>
        <v>0</v>
      </c>
      <c r="T1165" t="str">
        <f>IF(LEFT(Table1[[#This Row],[Patient Gender]],1)="F","Female","Male")</f>
        <v>Female</v>
      </c>
    </row>
    <row r="1166" spans="1:20" x14ac:dyDescent="0.3">
      <c r="A1166" t="s">
        <v>1270</v>
      </c>
      <c r="B1166" s="1">
        <v>45370.584027777775</v>
      </c>
      <c r="C1166" t="s">
        <v>13</v>
      </c>
      <c r="D1166">
        <v>28</v>
      </c>
      <c r="E1166" t="s">
        <v>14</v>
      </c>
      <c r="F1166" t="s">
        <v>11</v>
      </c>
      <c r="G1166" t="b">
        <v>0</v>
      </c>
      <c r="I1166">
        <v>45</v>
      </c>
      <c r="J1166" t="b">
        <v>0</v>
      </c>
      <c r="K1166">
        <f>YEAR(Table1[[#This Row],[Patient Admission Date]])</f>
        <v>2024</v>
      </c>
      <c r="L1166" t="str">
        <f>TEXT(Table1[[#This Row],[Patient Admission Date]],"mmm")</f>
        <v>Mar</v>
      </c>
      <c r="M1166" t="str">
        <f>TEXT(Table1[[#This Row],[Patient Admission Date]],"ddd")</f>
        <v>Tue</v>
      </c>
      <c r="N1166" t="str">
        <f>TEXT(INT(HOUR(Table1[[#This Row],[Patient Admission Date]])/3)*3,"00")&amp;"-"&amp;TEXT(INT(HOUR(Table1[[#This Row],[Patient Admission Date]])/3)*3+3,"00")</f>
        <v>12-15</v>
      </c>
      <c r="O1166" t="str" cm="1">
        <f t="array" ref="O1166">_xlfn.IFS(Table1[[#This Row],[Patient Age]]&lt;=14,"0-14",Table1[[#This Row],[Patient Age]]&lt;=29,"15-29",Table1[[#This Row],[Patient Age]]&lt;=44,"30-44",Table1[[#This Row],[Patient Age]]&lt;=59,"45-59",Table1[[#This Row],[Patient Age]]&lt;=74,"60-74",TRUE,"75+")</f>
        <v>15-29</v>
      </c>
      <c r="P1166" t="str" cm="1">
        <f t="array" ref="P1166">_xlfn.IFS(Table1[[#This Row],[Patient Waittime]]&lt;=15,"0-15",Table1[[#This Row],[Patient Waittime]]&lt;=30,"16-30",Table1[[#This Row],[Patient Waittime]]&lt;=45,"31-45",Table1[[#This Row],[Patient Waittime]]&lt;=60,"46-60",TRUE,"60+")</f>
        <v>31-45</v>
      </c>
      <c r="Q1166">
        <f>--(Table1[[#This Row],[Patient Waittime]]&lt;=30)</f>
        <v>0</v>
      </c>
      <c r="R1166">
        <f>--Table1[[#This Row],[Patient Admission Flag]]</f>
        <v>0</v>
      </c>
      <c r="S1166">
        <f>--AND(Table1[[#This Row],[WithinTarget]]=1,Table1[[#This Row],[Patient Satisfaction Score]]&gt;=7)</f>
        <v>0</v>
      </c>
      <c r="T1166" t="str">
        <f>IF(LEFT(Table1[[#This Row],[Patient Gender]],1)="F","Female","Male")</f>
        <v>Female</v>
      </c>
    </row>
    <row r="1167" spans="1:20" x14ac:dyDescent="0.3">
      <c r="A1167" t="s">
        <v>1271</v>
      </c>
      <c r="B1167" s="1">
        <v>45576.508333333331</v>
      </c>
      <c r="C1167" t="s">
        <v>13</v>
      </c>
      <c r="D1167">
        <v>65</v>
      </c>
      <c r="E1167" t="s">
        <v>14</v>
      </c>
      <c r="F1167" t="s">
        <v>11</v>
      </c>
      <c r="G1167" t="b">
        <v>0</v>
      </c>
      <c r="I1167">
        <v>45</v>
      </c>
      <c r="J1167" t="b">
        <v>0</v>
      </c>
      <c r="K1167">
        <f>YEAR(Table1[[#This Row],[Patient Admission Date]])</f>
        <v>2024</v>
      </c>
      <c r="L1167" t="str">
        <f>TEXT(Table1[[#This Row],[Patient Admission Date]],"mmm")</f>
        <v>Oct</v>
      </c>
      <c r="M1167" t="str">
        <f>TEXT(Table1[[#This Row],[Patient Admission Date]],"ddd")</f>
        <v>Fri</v>
      </c>
      <c r="N1167" t="str">
        <f>TEXT(INT(HOUR(Table1[[#This Row],[Patient Admission Date]])/3)*3,"00")&amp;"-"&amp;TEXT(INT(HOUR(Table1[[#This Row],[Patient Admission Date]])/3)*3+3,"00")</f>
        <v>12-15</v>
      </c>
      <c r="O1167" t="str" cm="1">
        <f t="array" ref="O1167">_xlfn.IFS(Table1[[#This Row],[Patient Age]]&lt;=14,"0-14",Table1[[#This Row],[Patient Age]]&lt;=29,"15-29",Table1[[#This Row],[Patient Age]]&lt;=44,"30-44",Table1[[#This Row],[Patient Age]]&lt;=59,"45-59",Table1[[#This Row],[Patient Age]]&lt;=74,"60-74",TRUE,"75+")</f>
        <v>60-74</v>
      </c>
      <c r="P1167" t="str" cm="1">
        <f t="array" ref="P1167">_xlfn.IFS(Table1[[#This Row],[Patient Waittime]]&lt;=15,"0-15",Table1[[#This Row],[Patient Waittime]]&lt;=30,"16-30",Table1[[#This Row],[Patient Waittime]]&lt;=45,"31-45",Table1[[#This Row],[Patient Waittime]]&lt;=60,"46-60",TRUE,"60+")</f>
        <v>31-45</v>
      </c>
      <c r="Q1167">
        <f>--(Table1[[#This Row],[Patient Waittime]]&lt;=30)</f>
        <v>0</v>
      </c>
      <c r="R1167">
        <f>--Table1[[#This Row],[Patient Admission Flag]]</f>
        <v>0</v>
      </c>
      <c r="S1167">
        <f>--AND(Table1[[#This Row],[WithinTarget]]=1,Table1[[#This Row],[Patient Satisfaction Score]]&gt;=7)</f>
        <v>0</v>
      </c>
      <c r="T1167" t="str">
        <f>IF(LEFT(Table1[[#This Row],[Patient Gender]],1)="F","Female","Male")</f>
        <v>Female</v>
      </c>
    </row>
    <row r="1168" spans="1:20" x14ac:dyDescent="0.3">
      <c r="A1168" t="s">
        <v>1272</v>
      </c>
      <c r="B1168" s="1">
        <v>45048.327777777777</v>
      </c>
      <c r="C1168" t="s">
        <v>13</v>
      </c>
      <c r="D1168">
        <v>11</v>
      </c>
      <c r="E1168" t="s">
        <v>14</v>
      </c>
      <c r="F1168" t="s">
        <v>11</v>
      </c>
      <c r="G1168" t="b">
        <v>0</v>
      </c>
      <c r="I1168">
        <v>48</v>
      </c>
      <c r="J1168" t="b">
        <v>0</v>
      </c>
      <c r="K1168">
        <f>YEAR(Table1[[#This Row],[Patient Admission Date]])</f>
        <v>2023</v>
      </c>
      <c r="L1168" t="str">
        <f>TEXT(Table1[[#This Row],[Patient Admission Date]],"mmm")</f>
        <v>May</v>
      </c>
      <c r="M1168" t="str">
        <f>TEXT(Table1[[#This Row],[Patient Admission Date]],"ddd")</f>
        <v>Tue</v>
      </c>
      <c r="N1168" t="str">
        <f>TEXT(INT(HOUR(Table1[[#This Row],[Patient Admission Date]])/3)*3,"00")&amp;"-"&amp;TEXT(INT(HOUR(Table1[[#This Row],[Patient Admission Date]])/3)*3+3,"00")</f>
        <v>06-09</v>
      </c>
      <c r="O1168" t="str" cm="1">
        <f t="array" ref="O1168">_xlfn.IFS(Table1[[#This Row],[Patient Age]]&lt;=14,"0-14",Table1[[#This Row],[Patient Age]]&lt;=29,"15-29",Table1[[#This Row],[Patient Age]]&lt;=44,"30-44",Table1[[#This Row],[Patient Age]]&lt;=59,"45-59",Table1[[#This Row],[Patient Age]]&lt;=74,"60-74",TRUE,"75+")</f>
        <v>0-14</v>
      </c>
      <c r="P1168" t="str" cm="1">
        <f t="array" ref="P1168">_xlfn.IFS(Table1[[#This Row],[Patient Waittime]]&lt;=15,"0-15",Table1[[#This Row],[Patient Waittime]]&lt;=30,"16-30",Table1[[#This Row],[Patient Waittime]]&lt;=45,"31-45",Table1[[#This Row],[Patient Waittime]]&lt;=60,"46-60",TRUE,"60+")</f>
        <v>46-60</v>
      </c>
      <c r="Q1168">
        <f>--(Table1[[#This Row],[Patient Waittime]]&lt;=30)</f>
        <v>0</v>
      </c>
      <c r="R1168">
        <f>--Table1[[#This Row],[Patient Admission Flag]]</f>
        <v>0</v>
      </c>
      <c r="S1168">
        <f>--AND(Table1[[#This Row],[WithinTarget]]=1,Table1[[#This Row],[Patient Satisfaction Score]]&gt;=7)</f>
        <v>0</v>
      </c>
      <c r="T1168" t="str">
        <f>IF(LEFT(Table1[[#This Row],[Patient Gender]],1)="F","Female","Male")</f>
        <v>Female</v>
      </c>
    </row>
    <row r="1169" spans="1:20" x14ac:dyDescent="0.3">
      <c r="A1169" t="s">
        <v>1273</v>
      </c>
      <c r="B1169" s="1">
        <v>45360.587500000001</v>
      </c>
      <c r="C1169" t="s">
        <v>13</v>
      </c>
      <c r="D1169">
        <v>48</v>
      </c>
      <c r="E1169" t="s">
        <v>14</v>
      </c>
      <c r="F1169" t="s">
        <v>11</v>
      </c>
      <c r="G1169" t="b">
        <v>0</v>
      </c>
      <c r="I1169">
        <v>16</v>
      </c>
      <c r="J1169" t="b">
        <v>0</v>
      </c>
      <c r="K1169">
        <f>YEAR(Table1[[#This Row],[Patient Admission Date]])</f>
        <v>2024</v>
      </c>
      <c r="L1169" t="str">
        <f>TEXT(Table1[[#This Row],[Patient Admission Date]],"mmm")</f>
        <v>Mar</v>
      </c>
      <c r="M1169" t="str">
        <f>TEXT(Table1[[#This Row],[Patient Admission Date]],"ddd")</f>
        <v>Sat</v>
      </c>
      <c r="N1169" t="str">
        <f>TEXT(INT(HOUR(Table1[[#This Row],[Patient Admission Date]])/3)*3,"00")&amp;"-"&amp;TEXT(INT(HOUR(Table1[[#This Row],[Patient Admission Date]])/3)*3+3,"00")</f>
        <v>12-15</v>
      </c>
      <c r="O1169" t="str" cm="1">
        <f t="array" ref="O1169">_xlfn.IFS(Table1[[#This Row],[Patient Age]]&lt;=14,"0-14",Table1[[#This Row],[Patient Age]]&lt;=29,"15-29",Table1[[#This Row],[Patient Age]]&lt;=44,"30-44",Table1[[#This Row],[Patient Age]]&lt;=59,"45-59",Table1[[#This Row],[Patient Age]]&lt;=74,"60-74",TRUE,"75+")</f>
        <v>45-59</v>
      </c>
      <c r="P1169" t="str" cm="1">
        <f t="array" ref="P1169">_xlfn.IFS(Table1[[#This Row],[Patient Waittime]]&lt;=15,"0-15",Table1[[#This Row],[Patient Waittime]]&lt;=30,"16-30",Table1[[#This Row],[Patient Waittime]]&lt;=45,"31-45",Table1[[#This Row],[Patient Waittime]]&lt;=60,"46-60",TRUE,"60+")</f>
        <v>16-30</v>
      </c>
      <c r="Q1169">
        <f>--(Table1[[#This Row],[Patient Waittime]]&lt;=30)</f>
        <v>1</v>
      </c>
      <c r="R1169">
        <f>--Table1[[#This Row],[Patient Admission Flag]]</f>
        <v>0</v>
      </c>
      <c r="S1169">
        <f>--AND(Table1[[#This Row],[WithinTarget]]=1,Table1[[#This Row],[Patient Satisfaction Score]]&gt;=7)</f>
        <v>0</v>
      </c>
      <c r="T1169" t="str">
        <f>IF(LEFT(Table1[[#This Row],[Patient Gender]],1)="F","Female","Male")</f>
        <v>Female</v>
      </c>
    </row>
    <row r="1170" spans="1:20" x14ac:dyDescent="0.3">
      <c r="A1170" t="s">
        <v>1274</v>
      </c>
      <c r="B1170" s="1">
        <v>45231</v>
      </c>
      <c r="C1170" t="s">
        <v>13</v>
      </c>
      <c r="D1170">
        <v>41</v>
      </c>
      <c r="E1170" t="s">
        <v>14</v>
      </c>
      <c r="F1170" t="s">
        <v>11</v>
      </c>
      <c r="G1170" t="b">
        <v>0</v>
      </c>
      <c r="I1170">
        <v>22</v>
      </c>
      <c r="J1170" t="b">
        <v>0</v>
      </c>
      <c r="K1170">
        <f>YEAR(Table1[[#This Row],[Patient Admission Date]])</f>
        <v>2023</v>
      </c>
      <c r="L1170" t="str">
        <f>TEXT(Table1[[#This Row],[Patient Admission Date]],"mmm")</f>
        <v>Nov</v>
      </c>
      <c r="M1170" t="str">
        <f>TEXT(Table1[[#This Row],[Patient Admission Date]],"ddd")</f>
        <v>Wed</v>
      </c>
      <c r="N1170" t="str">
        <f>TEXT(INT(HOUR(Table1[[#This Row],[Patient Admission Date]])/3)*3,"00")&amp;"-"&amp;TEXT(INT(HOUR(Table1[[#This Row],[Patient Admission Date]])/3)*3+3,"00")</f>
        <v>00-03</v>
      </c>
      <c r="O1170" t="str" cm="1">
        <f t="array" ref="O1170">_xlfn.IFS(Table1[[#This Row],[Patient Age]]&lt;=14,"0-14",Table1[[#This Row],[Patient Age]]&lt;=29,"15-29",Table1[[#This Row],[Patient Age]]&lt;=44,"30-44",Table1[[#This Row],[Patient Age]]&lt;=59,"45-59",Table1[[#This Row],[Patient Age]]&lt;=74,"60-74",TRUE,"75+")</f>
        <v>30-44</v>
      </c>
      <c r="P1170" t="str" cm="1">
        <f t="array" ref="P1170">_xlfn.IFS(Table1[[#This Row],[Patient Waittime]]&lt;=15,"0-15",Table1[[#This Row],[Patient Waittime]]&lt;=30,"16-30",Table1[[#This Row],[Patient Waittime]]&lt;=45,"31-45",Table1[[#This Row],[Patient Waittime]]&lt;=60,"46-60",TRUE,"60+")</f>
        <v>16-30</v>
      </c>
      <c r="Q1170">
        <f>--(Table1[[#This Row],[Patient Waittime]]&lt;=30)</f>
        <v>1</v>
      </c>
      <c r="R1170">
        <f>--Table1[[#This Row],[Patient Admission Flag]]</f>
        <v>0</v>
      </c>
      <c r="S1170">
        <f>--AND(Table1[[#This Row],[WithinTarget]]=1,Table1[[#This Row],[Patient Satisfaction Score]]&gt;=7)</f>
        <v>0</v>
      </c>
      <c r="T1170" t="str">
        <f>IF(LEFT(Table1[[#This Row],[Patient Gender]],1)="F","Female","Male")</f>
        <v>Female</v>
      </c>
    </row>
    <row r="1171" spans="1:20" x14ac:dyDescent="0.3">
      <c r="A1171" t="s">
        <v>1275</v>
      </c>
      <c r="B1171" s="1">
        <v>45214.434027777781</v>
      </c>
      <c r="C1171" t="s">
        <v>13</v>
      </c>
      <c r="D1171">
        <v>78</v>
      </c>
      <c r="E1171" t="s">
        <v>14</v>
      </c>
      <c r="F1171" t="s">
        <v>11</v>
      </c>
      <c r="G1171" t="b">
        <v>0</v>
      </c>
      <c r="I1171">
        <v>30</v>
      </c>
      <c r="J1171" t="b">
        <v>0</v>
      </c>
      <c r="K1171">
        <f>YEAR(Table1[[#This Row],[Patient Admission Date]])</f>
        <v>2023</v>
      </c>
      <c r="L1171" t="str">
        <f>TEXT(Table1[[#This Row],[Patient Admission Date]],"mmm")</f>
        <v>Oct</v>
      </c>
      <c r="M1171" t="str">
        <f>TEXT(Table1[[#This Row],[Patient Admission Date]],"ddd")</f>
        <v>Sun</v>
      </c>
      <c r="N1171" t="str">
        <f>TEXT(INT(HOUR(Table1[[#This Row],[Patient Admission Date]])/3)*3,"00")&amp;"-"&amp;TEXT(INT(HOUR(Table1[[#This Row],[Patient Admission Date]])/3)*3+3,"00")</f>
        <v>09-12</v>
      </c>
      <c r="O1171" t="str" cm="1">
        <f t="array" ref="O1171">_xlfn.IFS(Table1[[#This Row],[Patient Age]]&lt;=14,"0-14",Table1[[#This Row],[Patient Age]]&lt;=29,"15-29",Table1[[#This Row],[Patient Age]]&lt;=44,"30-44",Table1[[#This Row],[Patient Age]]&lt;=59,"45-59",Table1[[#This Row],[Patient Age]]&lt;=74,"60-74",TRUE,"75+")</f>
        <v>75+</v>
      </c>
      <c r="P1171" t="str" cm="1">
        <f t="array" ref="P1171">_xlfn.IFS(Table1[[#This Row],[Patient Waittime]]&lt;=15,"0-15",Table1[[#This Row],[Patient Waittime]]&lt;=30,"16-30",Table1[[#This Row],[Patient Waittime]]&lt;=45,"31-45",Table1[[#This Row],[Patient Waittime]]&lt;=60,"46-60",TRUE,"60+")</f>
        <v>16-30</v>
      </c>
      <c r="Q1171">
        <f>--(Table1[[#This Row],[Patient Waittime]]&lt;=30)</f>
        <v>1</v>
      </c>
      <c r="R1171">
        <f>--Table1[[#This Row],[Patient Admission Flag]]</f>
        <v>0</v>
      </c>
      <c r="S1171">
        <f>--AND(Table1[[#This Row],[WithinTarget]]=1,Table1[[#This Row],[Patient Satisfaction Score]]&gt;=7)</f>
        <v>0</v>
      </c>
      <c r="T1171" t="str">
        <f>IF(LEFT(Table1[[#This Row],[Patient Gender]],1)="F","Female","Male")</f>
        <v>Female</v>
      </c>
    </row>
    <row r="1172" spans="1:20" x14ac:dyDescent="0.3">
      <c r="A1172" t="s">
        <v>1276</v>
      </c>
      <c r="B1172" s="1">
        <v>45508.277083333334</v>
      </c>
      <c r="C1172" t="s">
        <v>13</v>
      </c>
      <c r="D1172">
        <v>69</v>
      </c>
      <c r="E1172" t="s">
        <v>14</v>
      </c>
      <c r="F1172" t="s">
        <v>11</v>
      </c>
      <c r="G1172" t="b">
        <v>0</v>
      </c>
      <c r="I1172">
        <v>44</v>
      </c>
      <c r="J1172" t="b">
        <v>0</v>
      </c>
      <c r="K1172">
        <f>YEAR(Table1[[#This Row],[Patient Admission Date]])</f>
        <v>2024</v>
      </c>
      <c r="L1172" t="str">
        <f>TEXT(Table1[[#This Row],[Patient Admission Date]],"mmm")</f>
        <v>Aug</v>
      </c>
      <c r="M1172" t="str">
        <f>TEXT(Table1[[#This Row],[Patient Admission Date]],"ddd")</f>
        <v>Sun</v>
      </c>
      <c r="N1172" t="str">
        <f>TEXT(INT(HOUR(Table1[[#This Row],[Patient Admission Date]])/3)*3,"00")&amp;"-"&amp;TEXT(INT(HOUR(Table1[[#This Row],[Patient Admission Date]])/3)*3+3,"00")</f>
        <v>06-09</v>
      </c>
      <c r="O1172" t="str" cm="1">
        <f t="array" ref="O1172">_xlfn.IFS(Table1[[#This Row],[Patient Age]]&lt;=14,"0-14",Table1[[#This Row],[Patient Age]]&lt;=29,"15-29",Table1[[#This Row],[Patient Age]]&lt;=44,"30-44",Table1[[#This Row],[Patient Age]]&lt;=59,"45-59",Table1[[#This Row],[Patient Age]]&lt;=74,"60-74",TRUE,"75+")</f>
        <v>60-74</v>
      </c>
      <c r="P1172" t="str" cm="1">
        <f t="array" ref="P1172">_xlfn.IFS(Table1[[#This Row],[Patient Waittime]]&lt;=15,"0-15",Table1[[#This Row],[Patient Waittime]]&lt;=30,"16-30",Table1[[#This Row],[Patient Waittime]]&lt;=45,"31-45",Table1[[#This Row],[Patient Waittime]]&lt;=60,"46-60",TRUE,"60+")</f>
        <v>31-45</v>
      </c>
      <c r="Q1172">
        <f>--(Table1[[#This Row],[Patient Waittime]]&lt;=30)</f>
        <v>0</v>
      </c>
      <c r="R1172">
        <f>--Table1[[#This Row],[Patient Admission Flag]]</f>
        <v>0</v>
      </c>
      <c r="S1172">
        <f>--AND(Table1[[#This Row],[WithinTarget]]=1,Table1[[#This Row],[Patient Satisfaction Score]]&gt;=7)</f>
        <v>0</v>
      </c>
      <c r="T1172" t="str">
        <f>IF(LEFT(Table1[[#This Row],[Patient Gender]],1)="F","Female","Male")</f>
        <v>Female</v>
      </c>
    </row>
    <row r="1173" spans="1:20" x14ac:dyDescent="0.3">
      <c r="A1173" t="s">
        <v>1277</v>
      </c>
      <c r="B1173" s="1">
        <v>45089.961111111108</v>
      </c>
      <c r="C1173" t="s">
        <v>13</v>
      </c>
      <c r="D1173">
        <v>68</v>
      </c>
      <c r="E1173" t="s">
        <v>14</v>
      </c>
      <c r="F1173" t="s">
        <v>11</v>
      </c>
      <c r="G1173" t="b">
        <v>0</v>
      </c>
      <c r="I1173">
        <v>49</v>
      </c>
      <c r="J1173" t="b">
        <v>0</v>
      </c>
      <c r="K1173">
        <f>YEAR(Table1[[#This Row],[Patient Admission Date]])</f>
        <v>2023</v>
      </c>
      <c r="L1173" t="str">
        <f>TEXT(Table1[[#This Row],[Patient Admission Date]],"mmm")</f>
        <v>Jun</v>
      </c>
      <c r="M1173" t="str">
        <f>TEXT(Table1[[#This Row],[Patient Admission Date]],"ddd")</f>
        <v>Mon</v>
      </c>
      <c r="N1173" t="str">
        <f>TEXT(INT(HOUR(Table1[[#This Row],[Patient Admission Date]])/3)*3,"00")&amp;"-"&amp;TEXT(INT(HOUR(Table1[[#This Row],[Patient Admission Date]])/3)*3+3,"00")</f>
        <v>21-24</v>
      </c>
      <c r="O1173" t="str" cm="1">
        <f t="array" ref="O1173">_xlfn.IFS(Table1[[#This Row],[Patient Age]]&lt;=14,"0-14",Table1[[#This Row],[Patient Age]]&lt;=29,"15-29",Table1[[#This Row],[Patient Age]]&lt;=44,"30-44",Table1[[#This Row],[Patient Age]]&lt;=59,"45-59",Table1[[#This Row],[Patient Age]]&lt;=74,"60-74",TRUE,"75+")</f>
        <v>60-74</v>
      </c>
      <c r="P1173" t="str" cm="1">
        <f t="array" ref="P1173">_xlfn.IFS(Table1[[#This Row],[Patient Waittime]]&lt;=15,"0-15",Table1[[#This Row],[Patient Waittime]]&lt;=30,"16-30",Table1[[#This Row],[Patient Waittime]]&lt;=45,"31-45",Table1[[#This Row],[Patient Waittime]]&lt;=60,"46-60",TRUE,"60+")</f>
        <v>46-60</v>
      </c>
      <c r="Q1173">
        <f>--(Table1[[#This Row],[Patient Waittime]]&lt;=30)</f>
        <v>0</v>
      </c>
      <c r="R1173">
        <f>--Table1[[#This Row],[Patient Admission Flag]]</f>
        <v>0</v>
      </c>
      <c r="S1173">
        <f>--AND(Table1[[#This Row],[WithinTarget]]=1,Table1[[#This Row],[Patient Satisfaction Score]]&gt;=7)</f>
        <v>0</v>
      </c>
      <c r="T1173" t="str">
        <f>IF(LEFT(Table1[[#This Row],[Patient Gender]],1)="F","Female","Male")</f>
        <v>Female</v>
      </c>
    </row>
    <row r="1174" spans="1:20" x14ac:dyDescent="0.3">
      <c r="A1174" t="s">
        <v>1278</v>
      </c>
      <c r="B1174" s="1">
        <v>45571.996527777781</v>
      </c>
      <c r="C1174" t="s">
        <v>13</v>
      </c>
      <c r="D1174">
        <v>77</v>
      </c>
      <c r="E1174" t="s">
        <v>14</v>
      </c>
      <c r="F1174" t="s">
        <v>11</v>
      </c>
      <c r="G1174" t="b">
        <v>0</v>
      </c>
      <c r="I1174">
        <v>54</v>
      </c>
      <c r="J1174" t="b">
        <v>0</v>
      </c>
      <c r="K1174">
        <f>YEAR(Table1[[#This Row],[Patient Admission Date]])</f>
        <v>2024</v>
      </c>
      <c r="L1174" t="str">
        <f>TEXT(Table1[[#This Row],[Patient Admission Date]],"mmm")</f>
        <v>Oct</v>
      </c>
      <c r="M1174" t="str">
        <f>TEXT(Table1[[#This Row],[Patient Admission Date]],"ddd")</f>
        <v>Sun</v>
      </c>
      <c r="N1174" t="str">
        <f>TEXT(INT(HOUR(Table1[[#This Row],[Patient Admission Date]])/3)*3,"00")&amp;"-"&amp;TEXT(INT(HOUR(Table1[[#This Row],[Patient Admission Date]])/3)*3+3,"00")</f>
        <v>21-24</v>
      </c>
      <c r="O1174" t="str" cm="1">
        <f t="array" ref="O1174">_xlfn.IFS(Table1[[#This Row],[Patient Age]]&lt;=14,"0-14",Table1[[#This Row],[Patient Age]]&lt;=29,"15-29",Table1[[#This Row],[Patient Age]]&lt;=44,"30-44",Table1[[#This Row],[Patient Age]]&lt;=59,"45-59",Table1[[#This Row],[Patient Age]]&lt;=74,"60-74",TRUE,"75+")</f>
        <v>75+</v>
      </c>
      <c r="P1174" t="str" cm="1">
        <f t="array" ref="P1174">_xlfn.IFS(Table1[[#This Row],[Patient Waittime]]&lt;=15,"0-15",Table1[[#This Row],[Patient Waittime]]&lt;=30,"16-30",Table1[[#This Row],[Patient Waittime]]&lt;=45,"31-45",Table1[[#This Row],[Patient Waittime]]&lt;=60,"46-60",TRUE,"60+")</f>
        <v>46-60</v>
      </c>
      <c r="Q1174">
        <f>--(Table1[[#This Row],[Patient Waittime]]&lt;=30)</f>
        <v>0</v>
      </c>
      <c r="R1174">
        <f>--Table1[[#This Row],[Patient Admission Flag]]</f>
        <v>0</v>
      </c>
      <c r="S1174">
        <f>--AND(Table1[[#This Row],[WithinTarget]]=1,Table1[[#This Row],[Patient Satisfaction Score]]&gt;=7)</f>
        <v>0</v>
      </c>
      <c r="T1174" t="str">
        <f>IF(LEFT(Table1[[#This Row],[Patient Gender]],1)="F","Female","Male")</f>
        <v>Female</v>
      </c>
    </row>
    <row r="1175" spans="1:20" x14ac:dyDescent="0.3">
      <c r="A1175" t="s">
        <v>1279</v>
      </c>
      <c r="B1175" s="1">
        <v>45116.922222222223</v>
      </c>
      <c r="C1175" t="s">
        <v>13</v>
      </c>
      <c r="D1175">
        <v>27</v>
      </c>
      <c r="E1175" t="s">
        <v>14</v>
      </c>
      <c r="F1175" t="s">
        <v>11</v>
      </c>
      <c r="G1175" t="b">
        <v>0</v>
      </c>
      <c r="I1175">
        <v>11</v>
      </c>
      <c r="J1175" t="b">
        <v>0</v>
      </c>
      <c r="K1175">
        <f>YEAR(Table1[[#This Row],[Patient Admission Date]])</f>
        <v>2023</v>
      </c>
      <c r="L1175" t="str">
        <f>TEXT(Table1[[#This Row],[Patient Admission Date]],"mmm")</f>
        <v>Jul</v>
      </c>
      <c r="M1175" t="str">
        <f>TEXT(Table1[[#This Row],[Patient Admission Date]],"ddd")</f>
        <v>Sun</v>
      </c>
      <c r="N1175" t="str">
        <f>TEXT(INT(HOUR(Table1[[#This Row],[Patient Admission Date]])/3)*3,"00")&amp;"-"&amp;TEXT(INT(HOUR(Table1[[#This Row],[Patient Admission Date]])/3)*3+3,"00")</f>
        <v>21-24</v>
      </c>
      <c r="O1175" t="str" cm="1">
        <f t="array" ref="O1175">_xlfn.IFS(Table1[[#This Row],[Patient Age]]&lt;=14,"0-14",Table1[[#This Row],[Patient Age]]&lt;=29,"15-29",Table1[[#This Row],[Patient Age]]&lt;=44,"30-44",Table1[[#This Row],[Patient Age]]&lt;=59,"45-59",Table1[[#This Row],[Patient Age]]&lt;=74,"60-74",TRUE,"75+")</f>
        <v>15-29</v>
      </c>
      <c r="P1175" t="str" cm="1">
        <f t="array" ref="P1175">_xlfn.IFS(Table1[[#This Row],[Patient Waittime]]&lt;=15,"0-15",Table1[[#This Row],[Patient Waittime]]&lt;=30,"16-30",Table1[[#This Row],[Patient Waittime]]&lt;=45,"31-45",Table1[[#This Row],[Patient Waittime]]&lt;=60,"46-60",TRUE,"60+")</f>
        <v>0-15</v>
      </c>
      <c r="Q1175">
        <f>--(Table1[[#This Row],[Patient Waittime]]&lt;=30)</f>
        <v>1</v>
      </c>
      <c r="R1175">
        <f>--Table1[[#This Row],[Patient Admission Flag]]</f>
        <v>0</v>
      </c>
      <c r="S1175">
        <f>--AND(Table1[[#This Row],[WithinTarget]]=1,Table1[[#This Row],[Patient Satisfaction Score]]&gt;=7)</f>
        <v>0</v>
      </c>
      <c r="T1175" t="str">
        <f>IF(LEFT(Table1[[#This Row],[Patient Gender]],1)="F","Female","Male")</f>
        <v>Female</v>
      </c>
    </row>
    <row r="1176" spans="1:20" x14ac:dyDescent="0.3">
      <c r="A1176" t="s">
        <v>1280</v>
      </c>
      <c r="B1176" s="1">
        <v>45357.254861111112</v>
      </c>
      <c r="C1176" t="s">
        <v>13</v>
      </c>
      <c r="D1176">
        <v>40</v>
      </c>
      <c r="E1176" t="s">
        <v>14</v>
      </c>
      <c r="F1176" t="s">
        <v>11</v>
      </c>
      <c r="G1176" t="b">
        <v>0</v>
      </c>
      <c r="I1176">
        <v>21</v>
      </c>
      <c r="J1176" t="b">
        <v>0</v>
      </c>
      <c r="K1176">
        <f>YEAR(Table1[[#This Row],[Patient Admission Date]])</f>
        <v>2024</v>
      </c>
      <c r="L1176" t="str">
        <f>TEXT(Table1[[#This Row],[Patient Admission Date]],"mmm")</f>
        <v>Mar</v>
      </c>
      <c r="M1176" t="str">
        <f>TEXT(Table1[[#This Row],[Patient Admission Date]],"ddd")</f>
        <v>Wed</v>
      </c>
      <c r="N1176" t="str">
        <f>TEXT(INT(HOUR(Table1[[#This Row],[Patient Admission Date]])/3)*3,"00")&amp;"-"&amp;TEXT(INT(HOUR(Table1[[#This Row],[Patient Admission Date]])/3)*3+3,"00")</f>
        <v>06-09</v>
      </c>
      <c r="O1176" t="str" cm="1">
        <f t="array" ref="O1176">_xlfn.IFS(Table1[[#This Row],[Patient Age]]&lt;=14,"0-14",Table1[[#This Row],[Patient Age]]&lt;=29,"15-29",Table1[[#This Row],[Patient Age]]&lt;=44,"30-44",Table1[[#This Row],[Patient Age]]&lt;=59,"45-59",Table1[[#This Row],[Patient Age]]&lt;=74,"60-74",TRUE,"75+")</f>
        <v>30-44</v>
      </c>
      <c r="P1176" t="str" cm="1">
        <f t="array" ref="P1176">_xlfn.IFS(Table1[[#This Row],[Patient Waittime]]&lt;=15,"0-15",Table1[[#This Row],[Patient Waittime]]&lt;=30,"16-30",Table1[[#This Row],[Patient Waittime]]&lt;=45,"31-45",Table1[[#This Row],[Patient Waittime]]&lt;=60,"46-60",TRUE,"60+")</f>
        <v>16-30</v>
      </c>
      <c r="Q1176">
        <f>--(Table1[[#This Row],[Patient Waittime]]&lt;=30)</f>
        <v>1</v>
      </c>
      <c r="R1176">
        <f>--Table1[[#This Row],[Patient Admission Flag]]</f>
        <v>0</v>
      </c>
      <c r="S1176">
        <f>--AND(Table1[[#This Row],[WithinTarget]]=1,Table1[[#This Row],[Patient Satisfaction Score]]&gt;=7)</f>
        <v>0</v>
      </c>
      <c r="T1176" t="str">
        <f>IF(LEFT(Table1[[#This Row],[Patient Gender]],1)="F","Female","Male")</f>
        <v>Female</v>
      </c>
    </row>
    <row r="1177" spans="1:20" x14ac:dyDescent="0.3">
      <c r="A1177" t="s">
        <v>1281</v>
      </c>
      <c r="B1177" s="1">
        <v>45384.248611111114</v>
      </c>
      <c r="C1177" t="s">
        <v>13</v>
      </c>
      <c r="D1177">
        <v>71</v>
      </c>
      <c r="E1177" t="s">
        <v>14</v>
      </c>
      <c r="F1177" t="s">
        <v>11</v>
      </c>
      <c r="G1177" t="b">
        <v>0</v>
      </c>
      <c r="I1177">
        <v>22</v>
      </c>
      <c r="J1177" t="b">
        <v>0</v>
      </c>
      <c r="K1177">
        <f>YEAR(Table1[[#This Row],[Patient Admission Date]])</f>
        <v>2024</v>
      </c>
      <c r="L1177" t="str">
        <f>TEXT(Table1[[#This Row],[Patient Admission Date]],"mmm")</f>
        <v>Apr</v>
      </c>
      <c r="M1177" t="str">
        <f>TEXT(Table1[[#This Row],[Patient Admission Date]],"ddd")</f>
        <v>Tue</v>
      </c>
      <c r="N1177" t="str">
        <f>TEXT(INT(HOUR(Table1[[#This Row],[Patient Admission Date]])/3)*3,"00")&amp;"-"&amp;TEXT(INT(HOUR(Table1[[#This Row],[Patient Admission Date]])/3)*3+3,"00")</f>
        <v>03-06</v>
      </c>
      <c r="O1177" t="str" cm="1">
        <f t="array" ref="O1177">_xlfn.IFS(Table1[[#This Row],[Patient Age]]&lt;=14,"0-14",Table1[[#This Row],[Patient Age]]&lt;=29,"15-29",Table1[[#This Row],[Patient Age]]&lt;=44,"30-44",Table1[[#This Row],[Patient Age]]&lt;=59,"45-59",Table1[[#This Row],[Patient Age]]&lt;=74,"60-74",TRUE,"75+")</f>
        <v>60-74</v>
      </c>
      <c r="P1177" t="str" cm="1">
        <f t="array" ref="P1177">_xlfn.IFS(Table1[[#This Row],[Patient Waittime]]&lt;=15,"0-15",Table1[[#This Row],[Patient Waittime]]&lt;=30,"16-30",Table1[[#This Row],[Patient Waittime]]&lt;=45,"31-45",Table1[[#This Row],[Patient Waittime]]&lt;=60,"46-60",TRUE,"60+")</f>
        <v>16-30</v>
      </c>
      <c r="Q1177">
        <f>--(Table1[[#This Row],[Patient Waittime]]&lt;=30)</f>
        <v>1</v>
      </c>
      <c r="R1177">
        <f>--Table1[[#This Row],[Patient Admission Flag]]</f>
        <v>0</v>
      </c>
      <c r="S1177">
        <f>--AND(Table1[[#This Row],[WithinTarget]]=1,Table1[[#This Row],[Patient Satisfaction Score]]&gt;=7)</f>
        <v>0</v>
      </c>
      <c r="T1177" t="str">
        <f>IF(LEFT(Table1[[#This Row],[Patient Gender]],1)="F","Female","Male")</f>
        <v>Female</v>
      </c>
    </row>
    <row r="1178" spans="1:20" x14ac:dyDescent="0.3">
      <c r="A1178" t="s">
        <v>1282</v>
      </c>
      <c r="B1178" s="1">
        <v>45357.59652777778</v>
      </c>
      <c r="C1178" t="s">
        <v>13</v>
      </c>
      <c r="D1178">
        <v>56</v>
      </c>
      <c r="E1178" t="s">
        <v>14</v>
      </c>
      <c r="F1178" t="s">
        <v>11</v>
      </c>
      <c r="G1178" t="b">
        <v>0</v>
      </c>
      <c r="I1178">
        <v>30</v>
      </c>
      <c r="J1178" t="b">
        <v>0</v>
      </c>
      <c r="K1178">
        <f>YEAR(Table1[[#This Row],[Patient Admission Date]])</f>
        <v>2024</v>
      </c>
      <c r="L1178" t="str">
        <f>TEXT(Table1[[#This Row],[Patient Admission Date]],"mmm")</f>
        <v>Mar</v>
      </c>
      <c r="M1178" t="str">
        <f>TEXT(Table1[[#This Row],[Patient Admission Date]],"ddd")</f>
        <v>Wed</v>
      </c>
      <c r="N1178" t="str">
        <f>TEXT(INT(HOUR(Table1[[#This Row],[Patient Admission Date]])/3)*3,"00")&amp;"-"&amp;TEXT(INT(HOUR(Table1[[#This Row],[Patient Admission Date]])/3)*3+3,"00")</f>
        <v>12-15</v>
      </c>
      <c r="O1178" t="str" cm="1">
        <f t="array" ref="O1178">_xlfn.IFS(Table1[[#This Row],[Patient Age]]&lt;=14,"0-14",Table1[[#This Row],[Patient Age]]&lt;=29,"15-29",Table1[[#This Row],[Patient Age]]&lt;=44,"30-44",Table1[[#This Row],[Patient Age]]&lt;=59,"45-59",Table1[[#This Row],[Patient Age]]&lt;=74,"60-74",TRUE,"75+")</f>
        <v>45-59</v>
      </c>
      <c r="P1178" t="str" cm="1">
        <f t="array" ref="P1178">_xlfn.IFS(Table1[[#This Row],[Patient Waittime]]&lt;=15,"0-15",Table1[[#This Row],[Patient Waittime]]&lt;=30,"16-30",Table1[[#This Row],[Patient Waittime]]&lt;=45,"31-45",Table1[[#This Row],[Patient Waittime]]&lt;=60,"46-60",TRUE,"60+")</f>
        <v>16-30</v>
      </c>
      <c r="Q1178">
        <f>--(Table1[[#This Row],[Patient Waittime]]&lt;=30)</f>
        <v>1</v>
      </c>
      <c r="R1178">
        <f>--Table1[[#This Row],[Patient Admission Flag]]</f>
        <v>0</v>
      </c>
      <c r="S1178">
        <f>--AND(Table1[[#This Row],[WithinTarget]]=1,Table1[[#This Row],[Patient Satisfaction Score]]&gt;=7)</f>
        <v>0</v>
      </c>
      <c r="T1178" t="str">
        <f>IF(LEFT(Table1[[#This Row],[Patient Gender]],1)="F","Female","Male")</f>
        <v>Female</v>
      </c>
    </row>
    <row r="1179" spans="1:20" x14ac:dyDescent="0.3">
      <c r="A1179" t="s">
        <v>1283</v>
      </c>
      <c r="B1179" s="1">
        <v>45201.587500000001</v>
      </c>
      <c r="C1179" t="s">
        <v>13</v>
      </c>
      <c r="D1179">
        <v>25</v>
      </c>
      <c r="E1179" t="s">
        <v>14</v>
      </c>
      <c r="F1179" t="s">
        <v>11</v>
      </c>
      <c r="G1179" t="b">
        <v>0</v>
      </c>
      <c r="I1179">
        <v>34</v>
      </c>
      <c r="J1179" t="b">
        <v>0</v>
      </c>
      <c r="K1179">
        <f>YEAR(Table1[[#This Row],[Patient Admission Date]])</f>
        <v>2023</v>
      </c>
      <c r="L1179" t="str">
        <f>TEXT(Table1[[#This Row],[Patient Admission Date]],"mmm")</f>
        <v>Oct</v>
      </c>
      <c r="M1179" t="str">
        <f>TEXT(Table1[[#This Row],[Patient Admission Date]],"ddd")</f>
        <v>Mon</v>
      </c>
      <c r="N1179" t="str">
        <f>TEXT(INT(HOUR(Table1[[#This Row],[Patient Admission Date]])/3)*3,"00")&amp;"-"&amp;TEXT(INT(HOUR(Table1[[#This Row],[Patient Admission Date]])/3)*3+3,"00")</f>
        <v>12-15</v>
      </c>
      <c r="O1179" t="str" cm="1">
        <f t="array" ref="O1179">_xlfn.IFS(Table1[[#This Row],[Patient Age]]&lt;=14,"0-14",Table1[[#This Row],[Patient Age]]&lt;=29,"15-29",Table1[[#This Row],[Patient Age]]&lt;=44,"30-44",Table1[[#This Row],[Patient Age]]&lt;=59,"45-59",Table1[[#This Row],[Patient Age]]&lt;=74,"60-74",TRUE,"75+")</f>
        <v>15-29</v>
      </c>
      <c r="P1179" t="str" cm="1">
        <f t="array" ref="P1179">_xlfn.IFS(Table1[[#This Row],[Patient Waittime]]&lt;=15,"0-15",Table1[[#This Row],[Patient Waittime]]&lt;=30,"16-30",Table1[[#This Row],[Patient Waittime]]&lt;=45,"31-45",Table1[[#This Row],[Patient Waittime]]&lt;=60,"46-60",TRUE,"60+")</f>
        <v>31-45</v>
      </c>
      <c r="Q1179">
        <f>--(Table1[[#This Row],[Patient Waittime]]&lt;=30)</f>
        <v>0</v>
      </c>
      <c r="R1179">
        <f>--Table1[[#This Row],[Patient Admission Flag]]</f>
        <v>0</v>
      </c>
      <c r="S1179">
        <f>--AND(Table1[[#This Row],[WithinTarget]]=1,Table1[[#This Row],[Patient Satisfaction Score]]&gt;=7)</f>
        <v>0</v>
      </c>
      <c r="T1179" t="str">
        <f>IF(LEFT(Table1[[#This Row],[Patient Gender]],1)="F","Female","Male")</f>
        <v>Female</v>
      </c>
    </row>
    <row r="1180" spans="1:20" x14ac:dyDescent="0.3">
      <c r="A1180" t="s">
        <v>1284</v>
      </c>
      <c r="B1180" s="1">
        <v>45048.572222222225</v>
      </c>
      <c r="C1180" t="s">
        <v>13</v>
      </c>
      <c r="D1180">
        <v>73</v>
      </c>
      <c r="E1180" t="s">
        <v>14</v>
      </c>
      <c r="F1180" t="s">
        <v>11</v>
      </c>
      <c r="G1180" t="b">
        <v>0</v>
      </c>
      <c r="I1180">
        <v>58</v>
      </c>
      <c r="J1180" t="b">
        <v>0</v>
      </c>
      <c r="K1180">
        <f>YEAR(Table1[[#This Row],[Patient Admission Date]])</f>
        <v>2023</v>
      </c>
      <c r="L1180" t="str">
        <f>TEXT(Table1[[#This Row],[Patient Admission Date]],"mmm")</f>
        <v>May</v>
      </c>
      <c r="M1180" t="str">
        <f>TEXT(Table1[[#This Row],[Patient Admission Date]],"ddd")</f>
        <v>Tue</v>
      </c>
      <c r="N1180" t="str">
        <f>TEXT(INT(HOUR(Table1[[#This Row],[Patient Admission Date]])/3)*3,"00")&amp;"-"&amp;TEXT(INT(HOUR(Table1[[#This Row],[Patient Admission Date]])/3)*3+3,"00")</f>
        <v>12-15</v>
      </c>
      <c r="O1180" t="str" cm="1">
        <f t="array" ref="O1180">_xlfn.IFS(Table1[[#This Row],[Patient Age]]&lt;=14,"0-14",Table1[[#This Row],[Patient Age]]&lt;=29,"15-29",Table1[[#This Row],[Patient Age]]&lt;=44,"30-44",Table1[[#This Row],[Patient Age]]&lt;=59,"45-59",Table1[[#This Row],[Patient Age]]&lt;=74,"60-74",TRUE,"75+")</f>
        <v>60-74</v>
      </c>
      <c r="P1180" t="str" cm="1">
        <f t="array" ref="P1180">_xlfn.IFS(Table1[[#This Row],[Patient Waittime]]&lt;=15,"0-15",Table1[[#This Row],[Patient Waittime]]&lt;=30,"16-30",Table1[[#This Row],[Patient Waittime]]&lt;=45,"31-45",Table1[[#This Row],[Patient Waittime]]&lt;=60,"46-60",TRUE,"60+")</f>
        <v>46-60</v>
      </c>
      <c r="Q1180">
        <f>--(Table1[[#This Row],[Patient Waittime]]&lt;=30)</f>
        <v>0</v>
      </c>
      <c r="R1180">
        <f>--Table1[[#This Row],[Patient Admission Flag]]</f>
        <v>0</v>
      </c>
      <c r="S1180">
        <f>--AND(Table1[[#This Row],[WithinTarget]]=1,Table1[[#This Row],[Patient Satisfaction Score]]&gt;=7)</f>
        <v>0</v>
      </c>
      <c r="T1180" t="str">
        <f>IF(LEFT(Table1[[#This Row],[Patient Gender]],1)="F","Female","Male")</f>
        <v>Female</v>
      </c>
    </row>
    <row r="1181" spans="1:20" x14ac:dyDescent="0.3">
      <c r="A1181" t="s">
        <v>1285</v>
      </c>
      <c r="B1181" s="1">
        <v>45104.374305555553</v>
      </c>
      <c r="C1181" t="s">
        <v>13</v>
      </c>
      <c r="D1181">
        <v>79</v>
      </c>
      <c r="E1181" t="s">
        <v>14</v>
      </c>
      <c r="F1181" t="s">
        <v>11</v>
      </c>
      <c r="G1181" t="b">
        <v>0</v>
      </c>
      <c r="I1181">
        <v>37</v>
      </c>
      <c r="J1181" t="b">
        <v>0</v>
      </c>
      <c r="K1181">
        <f>YEAR(Table1[[#This Row],[Patient Admission Date]])</f>
        <v>2023</v>
      </c>
      <c r="L1181" t="str">
        <f>TEXT(Table1[[#This Row],[Patient Admission Date]],"mmm")</f>
        <v>Jun</v>
      </c>
      <c r="M1181" t="str">
        <f>TEXT(Table1[[#This Row],[Patient Admission Date]],"ddd")</f>
        <v>Tue</v>
      </c>
      <c r="N1181" t="str">
        <f>TEXT(INT(HOUR(Table1[[#This Row],[Patient Admission Date]])/3)*3,"00")&amp;"-"&amp;TEXT(INT(HOUR(Table1[[#This Row],[Patient Admission Date]])/3)*3+3,"00")</f>
        <v>06-09</v>
      </c>
      <c r="O1181" t="str" cm="1">
        <f t="array" ref="O1181">_xlfn.IFS(Table1[[#This Row],[Patient Age]]&lt;=14,"0-14",Table1[[#This Row],[Patient Age]]&lt;=29,"15-29",Table1[[#This Row],[Patient Age]]&lt;=44,"30-44",Table1[[#This Row],[Patient Age]]&lt;=59,"45-59",Table1[[#This Row],[Patient Age]]&lt;=74,"60-74",TRUE,"75+")</f>
        <v>75+</v>
      </c>
      <c r="P1181" t="str" cm="1">
        <f t="array" ref="P1181">_xlfn.IFS(Table1[[#This Row],[Patient Waittime]]&lt;=15,"0-15",Table1[[#This Row],[Patient Waittime]]&lt;=30,"16-30",Table1[[#This Row],[Patient Waittime]]&lt;=45,"31-45",Table1[[#This Row],[Patient Waittime]]&lt;=60,"46-60",TRUE,"60+")</f>
        <v>31-45</v>
      </c>
      <c r="Q1181">
        <f>--(Table1[[#This Row],[Patient Waittime]]&lt;=30)</f>
        <v>0</v>
      </c>
      <c r="R1181">
        <f>--Table1[[#This Row],[Patient Admission Flag]]</f>
        <v>0</v>
      </c>
      <c r="S1181">
        <f>--AND(Table1[[#This Row],[WithinTarget]]=1,Table1[[#This Row],[Patient Satisfaction Score]]&gt;=7)</f>
        <v>0</v>
      </c>
      <c r="T1181" t="str">
        <f>IF(LEFT(Table1[[#This Row],[Patient Gender]],1)="F","Female","Male")</f>
        <v>Female</v>
      </c>
    </row>
    <row r="1182" spans="1:20" x14ac:dyDescent="0.3">
      <c r="A1182" t="s">
        <v>1286</v>
      </c>
      <c r="B1182" s="1">
        <v>45113.102777777778</v>
      </c>
      <c r="C1182" t="s">
        <v>13</v>
      </c>
      <c r="D1182">
        <v>10</v>
      </c>
      <c r="E1182" t="s">
        <v>14</v>
      </c>
      <c r="F1182" t="s">
        <v>11</v>
      </c>
      <c r="G1182" t="b">
        <v>0</v>
      </c>
      <c r="I1182">
        <v>38</v>
      </c>
      <c r="J1182" t="b">
        <v>0</v>
      </c>
      <c r="K1182">
        <f>YEAR(Table1[[#This Row],[Patient Admission Date]])</f>
        <v>2023</v>
      </c>
      <c r="L1182" t="str">
        <f>TEXT(Table1[[#This Row],[Patient Admission Date]],"mmm")</f>
        <v>Jul</v>
      </c>
      <c r="M1182" t="str">
        <f>TEXT(Table1[[#This Row],[Patient Admission Date]],"ddd")</f>
        <v>Thu</v>
      </c>
      <c r="N1182" t="str">
        <f>TEXT(INT(HOUR(Table1[[#This Row],[Patient Admission Date]])/3)*3,"00")&amp;"-"&amp;TEXT(INT(HOUR(Table1[[#This Row],[Patient Admission Date]])/3)*3+3,"00")</f>
        <v>00-03</v>
      </c>
      <c r="O1182" t="str" cm="1">
        <f t="array" ref="O1182">_xlfn.IFS(Table1[[#This Row],[Patient Age]]&lt;=14,"0-14",Table1[[#This Row],[Patient Age]]&lt;=29,"15-29",Table1[[#This Row],[Patient Age]]&lt;=44,"30-44",Table1[[#This Row],[Patient Age]]&lt;=59,"45-59",Table1[[#This Row],[Patient Age]]&lt;=74,"60-74",TRUE,"75+")</f>
        <v>0-14</v>
      </c>
      <c r="P1182" t="str" cm="1">
        <f t="array" ref="P1182">_xlfn.IFS(Table1[[#This Row],[Patient Waittime]]&lt;=15,"0-15",Table1[[#This Row],[Patient Waittime]]&lt;=30,"16-30",Table1[[#This Row],[Patient Waittime]]&lt;=45,"31-45",Table1[[#This Row],[Patient Waittime]]&lt;=60,"46-60",TRUE,"60+")</f>
        <v>31-45</v>
      </c>
      <c r="Q1182">
        <f>--(Table1[[#This Row],[Patient Waittime]]&lt;=30)</f>
        <v>0</v>
      </c>
      <c r="R1182">
        <f>--Table1[[#This Row],[Patient Admission Flag]]</f>
        <v>0</v>
      </c>
      <c r="S1182">
        <f>--AND(Table1[[#This Row],[WithinTarget]]=1,Table1[[#This Row],[Patient Satisfaction Score]]&gt;=7)</f>
        <v>0</v>
      </c>
      <c r="T1182" t="str">
        <f>IF(LEFT(Table1[[#This Row],[Patient Gender]],1)="F","Female","Male")</f>
        <v>Female</v>
      </c>
    </row>
    <row r="1183" spans="1:20" x14ac:dyDescent="0.3">
      <c r="A1183" t="s">
        <v>1287</v>
      </c>
      <c r="B1183" s="1">
        <v>45246.245138888888</v>
      </c>
      <c r="C1183" t="s">
        <v>13</v>
      </c>
      <c r="D1183">
        <v>43</v>
      </c>
      <c r="E1183" t="s">
        <v>14</v>
      </c>
      <c r="F1183" t="s">
        <v>11</v>
      </c>
      <c r="G1183" t="b">
        <v>0</v>
      </c>
      <c r="I1183">
        <v>32</v>
      </c>
      <c r="J1183" t="b">
        <v>0</v>
      </c>
      <c r="K1183">
        <f>YEAR(Table1[[#This Row],[Patient Admission Date]])</f>
        <v>2023</v>
      </c>
      <c r="L1183" t="str">
        <f>TEXT(Table1[[#This Row],[Patient Admission Date]],"mmm")</f>
        <v>Nov</v>
      </c>
      <c r="M1183" t="str">
        <f>TEXT(Table1[[#This Row],[Patient Admission Date]],"ddd")</f>
        <v>Thu</v>
      </c>
      <c r="N1183" t="str">
        <f>TEXT(INT(HOUR(Table1[[#This Row],[Patient Admission Date]])/3)*3,"00")&amp;"-"&amp;TEXT(INT(HOUR(Table1[[#This Row],[Patient Admission Date]])/3)*3+3,"00")</f>
        <v>03-06</v>
      </c>
      <c r="O1183" t="str" cm="1">
        <f t="array" ref="O1183">_xlfn.IFS(Table1[[#This Row],[Patient Age]]&lt;=14,"0-14",Table1[[#This Row],[Patient Age]]&lt;=29,"15-29",Table1[[#This Row],[Patient Age]]&lt;=44,"30-44",Table1[[#This Row],[Patient Age]]&lt;=59,"45-59",Table1[[#This Row],[Patient Age]]&lt;=74,"60-74",TRUE,"75+")</f>
        <v>30-44</v>
      </c>
      <c r="P1183" t="str" cm="1">
        <f t="array" ref="P1183">_xlfn.IFS(Table1[[#This Row],[Patient Waittime]]&lt;=15,"0-15",Table1[[#This Row],[Patient Waittime]]&lt;=30,"16-30",Table1[[#This Row],[Patient Waittime]]&lt;=45,"31-45",Table1[[#This Row],[Patient Waittime]]&lt;=60,"46-60",TRUE,"60+")</f>
        <v>31-45</v>
      </c>
      <c r="Q1183">
        <f>--(Table1[[#This Row],[Patient Waittime]]&lt;=30)</f>
        <v>0</v>
      </c>
      <c r="R1183">
        <f>--Table1[[#This Row],[Patient Admission Flag]]</f>
        <v>0</v>
      </c>
      <c r="S1183">
        <f>--AND(Table1[[#This Row],[WithinTarget]]=1,Table1[[#This Row],[Patient Satisfaction Score]]&gt;=7)</f>
        <v>0</v>
      </c>
      <c r="T1183" t="str">
        <f>IF(LEFT(Table1[[#This Row],[Patient Gender]],1)="F","Female","Male")</f>
        <v>Female</v>
      </c>
    </row>
    <row r="1184" spans="1:20" x14ac:dyDescent="0.3">
      <c r="A1184" t="s">
        <v>1288</v>
      </c>
      <c r="B1184" s="1">
        <v>45178.280555555553</v>
      </c>
      <c r="C1184" t="s">
        <v>13</v>
      </c>
      <c r="D1184">
        <v>31</v>
      </c>
      <c r="E1184" t="s">
        <v>14</v>
      </c>
      <c r="F1184" t="s">
        <v>11</v>
      </c>
      <c r="G1184" t="b">
        <v>0</v>
      </c>
      <c r="I1184">
        <v>43</v>
      </c>
      <c r="J1184" t="b">
        <v>0</v>
      </c>
      <c r="K1184">
        <f>YEAR(Table1[[#This Row],[Patient Admission Date]])</f>
        <v>2023</v>
      </c>
      <c r="L1184" t="str">
        <f>TEXT(Table1[[#This Row],[Patient Admission Date]],"mmm")</f>
        <v>Sep</v>
      </c>
      <c r="M1184" t="str">
        <f>TEXT(Table1[[#This Row],[Patient Admission Date]],"ddd")</f>
        <v>Sat</v>
      </c>
      <c r="N1184" t="str">
        <f>TEXT(INT(HOUR(Table1[[#This Row],[Patient Admission Date]])/3)*3,"00")&amp;"-"&amp;TEXT(INT(HOUR(Table1[[#This Row],[Patient Admission Date]])/3)*3+3,"00")</f>
        <v>06-09</v>
      </c>
      <c r="O1184" t="str" cm="1">
        <f t="array" ref="O1184">_xlfn.IFS(Table1[[#This Row],[Patient Age]]&lt;=14,"0-14",Table1[[#This Row],[Patient Age]]&lt;=29,"15-29",Table1[[#This Row],[Patient Age]]&lt;=44,"30-44",Table1[[#This Row],[Patient Age]]&lt;=59,"45-59",Table1[[#This Row],[Patient Age]]&lt;=74,"60-74",TRUE,"75+")</f>
        <v>30-44</v>
      </c>
      <c r="P1184" t="str" cm="1">
        <f t="array" ref="P1184">_xlfn.IFS(Table1[[#This Row],[Patient Waittime]]&lt;=15,"0-15",Table1[[#This Row],[Patient Waittime]]&lt;=30,"16-30",Table1[[#This Row],[Patient Waittime]]&lt;=45,"31-45",Table1[[#This Row],[Patient Waittime]]&lt;=60,"46-60",TRUE,"60+")</f>
        <v>31-45</v>
      </c>
      <c r="Q1184">
        <f>--(Table1[[#This Row],[Patient Waittime]]&lt;=30)</f>
        <v>0</v>
      </c>
      <c r="R1184">
        <f>--Table1[[#This Row],[Patient Admission Flag]]</f>
        <v>0</v>
      </c>
      <c r="S1184">
        <f>--AND(Table1[[#This Row],[WithinTarget]]=1,Table1[[#This Row],[Patient Satisfaction Score]]&gt;=7)</f>
        <v>0</v>
      </c>
      <c r="T1184" t="str">
        <f>IF(LEFT(Table1[[#This Row],[Patient Gender]],1)="F","Female","Male")</f>
        <v>Female</v>
      </c>
    </row>
    <row r="1185" spans="1:20" x14ac:dyDescent="0.3">
      <c r="A1185" t="s">
        <v>1289</v>
      </c>
      <c r="B1185" s="1">
        <v>45050.306944444441</v>
      </c>
      <c r="C1185" t="s">
        <v>13</v>
      </c>
      <c r="D1185">
        <v>20</v>
      </c>
      <c r="E1185" t="s">
        <v>14</v>
      </c>
      <c r="F1185" t="s">
        <v>11</v>
      </c>
      <c r="G1185" t="b">
        <v>0</v>
      </c>
      <c r="I1185">
        <v>49</v>
      </c>
      <c r="J1185" t="b">
        <v>0</v>
      </c>
      <c r="K1185">
        <f>YEAR(Table1[[#This Row],[Patient Admission Date]])</f>
        <v>2023</v>
      </c>
      <c r="L1185" t="str">
        <f>TEXT(Table1[[#This Row],[Patient Admission Date]],"mmm")</f>
        <v>May</v>
      </c>
      <c r="M1185" t="str">
        <f>TEXT(Table1[[#This Row],[Patient Admission Date]],"ddd")</f>
        <v>Thu</v>
      </c>
      <c r="N1185" t="str">
        <f>TEXT(INT(HOUR(Table1[[#This Row],[Patient Admission Date]])/3)*3,"00")&amp;"-"&amp;TEXT(INT(HOUR(Table1[[#This Row],[Patient Admission Date]])/3)*3+3,"00")</f>
        <v>06-09</v>
      </c>
      <c r="O1185" t="str" cm="1">
        <f t="array" ref="O1185">_xlfn.IFS(Table1[[#This Row],[Patient Age]]&lt;=14,"0-14",Table1[[#This Row],[Patient Age]]&lt;=29,"15-29",Table1[[#This Row],[Patient Age]]&lt;=44,"30-44",Table1[[#This Row],[Patient Age]]&lt;=59,"45-59",Table1[[#This Row],[Patient Age]]&lt;=74,"60-74",TRUE,"75+")</f>
        <v>15-29</v>
      </c>
      <c r="P1185" t="str" cm="1">
        <f t="array" ref="P1185">_xlfn.IFS(Table1[[#This Row],[Patient Waittime]]&lt;=15,"0-15",Table1[[#This Row],[Patient Waittime]]&lt;=30,"16-30",Table1[[#This Row],[Patient Waittime]]&lt;=45,"31-45",Table1[[#This Row],[Patient Waittime]]&lt;=60,"46-60",TRUE,"60+")</f>
        <v>46-60</v>
      </c>
      <c r="Q1185">
        <f>--(Table1[[#This Row],[Patient Waittime]]&lt;=30)</f>
        <v>0</v>
      </c>
      <c r="R1185">
        <f>--Table1[[#This Row],[Patient Admission Flag]]</f>
        <v>0</v>
      </c>
      <c r="S1185">
        <f>--AND(Table1[[#This Row],[WithinTarget]]=1,Table1[[#This Row],[Patient Satisfaction Score]]&gt;=7)</f>
        <v>0</v>
      </c>
      <c r="T1185" t="str">
        <f>IF(LEFT(Table1[[#This Row],[Patient Gender]],1)="F","Female","Male")</f>
        <v>Female</v>
      </c>
    </row>
    <row r="1186" spans="1:20" x14ac:dyDescent="0.3">
      <c r="A1186" t="s">
        <v>1290</v>
      </c>
      <c r="B1186" s="1">
        <v>45375.770138888889</v>
      </c>
      <c r="C1186" t="s">
        <v>13</v>
      </c>
      <c r="D1186">
        <v>37</v>
      </c>
      <c r="E1186" t="s">
        <v>14</v>
      </c>
      <c r="F1186" t="s">
        <v>11</v>
      </c>
      <c r="G1186" t="b">
        <v>0</v>
      </c>
      <c r="I1186">
        <v>52</v>
      </c>
      <c r="J1186" t="b">
        <v>0</v>
      </c>
      <c r="K1186">
        <f>YEAR(Table1[[#This Row],[Patient Admission Date]])</f>
        <v>2024</v>
      </c>
      <c r="L1186" t="str">
        <f>TEXT(Table1[[#This Row],[Patient Admission Date]],"mmm")</f>
        <v>Mar</v>
      </c>
      <c r="M1186" t="str">
        <f>TEXT(Table1[[#This Row],[Patient Admission Date]],"ddd")</f>
        <v>Sun</v>
      </c>
      <c r="N1186" t="str">
        <f>TEXT(INT(HOUR(Table1[[#This Row],[Patient Admission Date]])/3)*3,"00")&amp;"-"&amp;TEXT(INT(HOUR(Table1[[#This Row],[Patient Admission Date]])/3)*3+3,"00")</f>
        <v>18-21</v>
      </c>
      <c r="O1186" t="str" cm="1">
        <f t="array" ref="O1186">_xlfn.IFS(Table1[[#This Row],[Patient Age]]&lt;=14,"0-14",Table1[[#This Row],[Patient Age]]&lt;=29,"15-29",Table1[[#This Row],[Patient Age]]&lt;=44,"30-44",Table1[[#This Row],[Patient Age]]&lt;=59,"45-59",Table1[[#This Row],[Patient Age]]&lt;=74,"60-74",TRUE,"75+")</f>
        <v>30-44</v>
      </c>
      <c r="P1186" t="str" cm="1">
        <f t="array" ref="P1186">_xlfn.IFS(Table1[[#This Row],[Patient Waittime]]&lt;=15,"0-15",Table1[[#This Row],[Patient Waittime]]&lt;=30,"16-30",Table1[[#This Row],[Patient Waittime]]&lt;=45,"31-45",Table1[[#This Row],[Patient Waittime]]&lt;=60,"46-60",TRUE,"60+")</f>
        <v>46-60</v>
      </c>
      <c r="Q1186">
        <f>--(Table1[[#This Row],[Patient Waittime]]&lt;=30)</f>
        <v>0</v>
      </c>
      <c r="R1186">
        <f>--Table1[[#This Row],[Patient Admission Flag]]</f>
        <v>0</v>
      </c>
      <c r="S1186">
        <f>--AND(Table1[[#This Row],[WithinTarget]]=1,Table1[[#This Row],[Patient Satisfaction Score]]&gt;=7)</f>
        <v>0</v>
      </c>
      <c r="T1186" t="str">
        <f>IF(LEFT(Table1[[#This Row],[Patient Gender]],1)="F","Female","Male")</f>
        <v>Female</v>
      </c>
    </row>
    <row r="1187" spans="1:20" x14ac:dyDescent="0.3">
      <c r="A1187" t="s">
        <v>1291</v>
      </c>
      <c r="B1187" s="1">
        <v>45497.055555555555</v>
      </c>
      <c r="C1187" t="s">
        <v>13</v>
      </c>
      <c r="D1187">
        <v>78</v>
      </c>
      <c r="E1187" t="s">
        <v>14</v>
      </c>
      <c r="F1187" t="s">
        <v>11</v>
      </c>
      <c r="G1187" t="b">
        <v>0</v>
      </c>
      <c r="I1187">
        <v>55</v>
      </c>
      <c r="J1187" t="b">
        <v>0</v>
      </c>
      <c r="K1187">
        <f>YEAR(Table1[[#This Row],[Patient Admission Date]])</f>
        <v>2024</v>
      </c>
      <c r="L1187" t="str">
        <f>TEXT(Table1[[#This Row],[Patient Admission Date]],"mmm")</f>
        <v>Jul</v>
      </c>
      <c r="M1187" t="str">
        <f>TEXT(Table1[[#This Row],[Patient Admission Date]],"ddd")</f>
        <v>Wed</v>
      </c>
      <c r="N1187" t="str">
        <f>TEXT(INT(HOUR(Table1[[#This Row],[Patient Admission Date]])/3)*3,"00")&amp;"-"&amp;TEXT(INT(HOUR(Table1[[#This Row],[Patient Admission Date]])/3)*3+3,"00")</f>
        <v>00-03</v>
      </c>
      <c r="O1187" t="str" cm="1">
        <f t="array" ref="O1187">_xlfn.IFS(Table1[[#This Row],[Patient Age]]&lt;=14,"0-14",Table1[[#This Row],[Patient Age]]&lt;=29,"15-29",Table1[[#This Row],[Patient Age]]&lt;=44,"30-44",Table1[[#This Row],[Patient Age]]&lt;=59,"45-59",Table1[[#This Row],[Patient Age]]&lt;=74,"60-74",TRUE,"75+")</f>
        <v>75+</v>
      </c>
      <c r="P1187" t="str" cm="1">
        <f t="array" ref="P1187">_xlfn.IFS(Table1[[#This Row],[Patient Waittime]]&lt;=15,"0-15",Table1[[#This Row],[Patient Waittime]]&lt;=30,"16-30",Table1[[#This Row],[Patient Waittime]]&lt;=45,"31-45",Table1[[#This Row],[Patient Waittime]]&lt;=60,"46-60",TRUE,"60+")</f>
        <v>46-60</v>
      </c>
      <c r="Q1187">
        <f>--(Table1[[#This Row],[Patient Waittime]]&lt;=30)</f>
        <v>0</v>
      </c>
      <c r="R1187">
        <f>--Table1[[#This Row],[Patient Admission Flag]]</f>
        <v>0</v>
      </c>
      <c r="S1187">
        <f>--AND(Table1[[#This Row],[WithinTarget]]=1,Table1[[#This Row],[Patient Satisfaction Score]]&gt;=7)</f>
        <v>0</v>
      </c>
      <c r="T1187" t="str">
        <f>IF(LEFT(Table1[[#This Row],[Patient Gender]],1)="F","Female","Male")</f>
        <v>Female</v>
      </c>
    </row>
    <row r="1188" spans="1:20" x14ac:dyDescent="0.3">
      <c r="A1188" t="s">
        <v>1292</v>
      </c>
      <c r="B1188" s="1">
        <v>45517.086111111108</v>
      </c>
      <c r="C1188" t="s">
        <v>13</v>
      </c>
      <c r="D1188">
        <v>2</v>
      </c>
      <c r="E1188" t="s">
        <v>14</v>
      </c>
      <c r="F1188" t="s">
        <v>11</v>
      </c>
      <c r="G1188" t="b">
        <v>0</v>
      </c>
      <c r="I1188">
        <v>59</v>
      </c>
      <c r="J1188" t="b">
        <v>0</v>
      </c>
      <c r="K1188">
        <f>YEAR(Table1[[#This Row],[Patient Admission Date]])</f>
        <v>2024</v>
      </c>
      <c r="L1188" t="str">
        <f>TEXT(Table1[[#This Row],[Patient Admission Date]],"mmm")</f>
        <v>Aug</v>
      </c>
      <c r="M1188" t="str">
        <f>TEXT(Table1[[#This Row],[Patient Admission Date]],"ddd")</f>
        <v>Tue</v>
      </c>
      <c r="N1188" t="str">
        <f>TEXT(INT(HOUR(Table1[[#This Row],[Patient Admission Date]])/3)*3,"00")&amp;"-"&amp;TEXT(INT(HOUR(Table1[[#This Row],[Patient Admission Date]])/3)*3+3,"00")</f>
        <v>00-03</v>
      </c>
      <c r="O1188" t="str" cm="1">
        <f t="array" ref="O1188">_xlfn.IFS(Table1[[#This Row],[Patient Age]]&lt;=14,"0-14",Table1[[#This Row],[Patient Age]]&lt;=29,"15-29",Table1[[#This Row],[Patient Age]]&lt;=44,"30-44",Table1[[#This Row],[Patient Age]]&lt;=59,"45-59",Table1[[#This Row],[Patient Age]]&lt;=74,"60-74",TRUE,"75+")</f>
        <v>0-14</v>
      </c>
      <c r="P1188" t="str" cm="1">
        <f t="array" ref="P1188">_xlfn.IFS(Table1[[#This Row],[Patient Waittime]]&lt;=15,"0-15",Table1[[#This Row],[Patient Waittime]]&lt;=30,"16-30",Table1[[#This Row],[Patient Waittime]]&lt;=45,"31-45",Table1[[#This Row],[Patient Waittime]]&lt;=60,"46-60",TRUE,"60+")</f>
        <v>46-60</v>
      </c>
      <c r="Q1188">
        <f>--(Table1[[#This Row],[Patient Waittime]]&lt;=30)</f>
        <v>0</v>
      </c>
      <c r="R1188">
        <f>--Table1[[#This Row],[Patient Admission Flag]]</f>
        <v>0</v>
      </c>
      <c r="S1188">
        <f>--AND(Table1[[#This Row],[WithinTarget]]=1,Table1[[#This Row],[Patient Satisfaction Score]]&gt;=7)</f>
        <v>0</v>
      </c>
      <c r="T1188" t="str">
        <f>IF(LEFT(Table1[[#This Row],[Patient Gender]],1)="F","Female","Male")</f>
        <v>Female</v>
      </c>
    </row>
    <row r="1189" spans="1:20" x14ac:dyDescent="0.3">
      <c r="A1189" t="s">
        <v>1293</v>
      </c>
      <c r="B1189" s="1">
        <v>45296.466666666667</v>
      </c>
      <c r="C1189" t="s">
        <v>13</v>
      </c>
      <c r="D1189">
        <v>20</v>
      </c>
      <c r="E1189" t="s">
        <v>14</v>
      </c>
      <c r="F1189" t="s">
        <v>11</v>
      </c>
      <c r="G1189" t="b">
        <v>0</v>
      </c>
      <c r="I1189">
        <v>16</v>
      </c>
      <c r="J1189" t="b">
        <v>0</v>
      </c>
      <c r="K1189">
        <f>YEAR(Table1[[#This Row],[Patient Admission Date]])</f>
        <v>2024</v>
      </c>
      <c r="L1189" t="str">
        <f>TEXT(Table1[[#This Row],[Patient Admission Date]],"mmm")</f>
        <v>Jan</v>
      </c>
      <c r="M1189" t="str">
        <f>TEXT(Table1[[#This Row],[Patient Admission Date]],"ddd")</f>
        <v>Fri</v>
      </c>
      <c r="N1189" t="str">
        <f>TEXT(INT(HOUR(Table1[[#This Row],[Patient Admission Date]])/3)*3,"00")&amp;"-"&amp;TEXT(INT(HOUR(Table1[[#This Row],[Patient Admission Date]])/3)*3+3,"00")</f>
        <v>09-12</v>
      </c>
      <c r="O1189" t="str" cm="1">
        <f t="array" ref="O1189">_xlfn.IFS(Table1[[#This Row],[Patient Age]]&lt;=14,"0-14",Table1[[#This Row],[Patient Age]]&lt;=29,"15-29",Table1[[#This Row],[Patient Age]]&lt;=44,"30-44",Table1[[#This Row],[Patient Age]]&lt;=59,"45-59",Table1[[#This Row],[Patient Age]]&lt;=74,"60-74",TRUE,"75+")</f>
        <v>15-29</v>
      </c>
      <c r="P1189" t="str" cm="1">
        <f t="array" ref="P1189">_xlfn.IFS(Table1[[#This Row],[Patient Waittime]]&lt;=15,"0-15",Table1[[#This Row],[Patient Waittime]]&lt;=30,"16-30",Table1[[#This Row],[Patient Waittime]]&lt;=45,"31-45",Table1[[#This Row],[Patient Waittime]]&lt;=60,"46-60",TRUE,"60+")</f>
        <v>16-30</v>
      </c>
      <c r="Q1189">
        <f>--(Table1[[#This Row],[Patient Waittime]]&lt;=30)</f>
        <v>1</v>
      </c>
      <c r="R1189">
        <f>--Table1[[#This Row],[Patient Admission Flag]]</f>
        <v>0</v>
      </c>
      <c r="S1189">
        <f>--AND(Table1[[#This Row],[WithinTarget]]=1,Table1[[#This Row],[Patient Satisfaction Score]]&gt;=7)</f>
        <v>0</v>
      </c>
      <c r="T1189" t="str">
        <f>IF(LEFT(Table1[[#This Row],[Patient Gender]],1)="F","Female","Male")</f>
        <v>Female</v>
      </c>
    </row>
    <row r="1190" spans="1:20" x14ac:dyDescent="0.3">
      <c r="A1190" t="s">
        <v>1294</v>
      </c>
      <c r="B1190" s="1">
        <v>45167.915277777778</v>
      </c>
      <c r="C1190" t="s">
        <v>13</v>
      </c>
      <c r="D1190">
        <v>54</v>
      </c>
      <c r="E1190" t="s">
        <v>14</v>
      </c>
      <c r="F1190" t="s">
        <v>11</v>
      </c>
      <c r="G1190" t="b">
        <v>0</v>
      </c>
      <c r="I1190">
        <v>17</v>
      </c>
      <c r="J1190" t="b">
        <v>0</v>
      </c>
      <c r="K1190">
        <f>YEAR(Table1[[#This Row],[Patient Admission Date]])</f>
        <v>2023</v>
      </c>
      <c r="L1190" t="str">
        <f>TEXT(Table1[[#This Row],[Patient Admission Date]],"mmm")</f>
        <v>Aug</v>
      </c>
      <c r="M1190" t="str">
        <f>TEXT(Table1[[#This Row],[Patient Admission Date]],"ddd")</f>
        <v>Tue</v>
      </c>
      <c r="N1190" t="str">
        <f>TEXT(INT(HOUR(Table1[[#This Row],[Patient Admission Date]])/3)*3,"00")&amp;"-"&amp;TEXT(INT(HOUR(Table1[[#This Row],[Patient Admission Date]])/3)*3+3,"00")</f>
        <v>21-24</v>
      </c>
      <c r="O1190" t="str" cm="1">
        <f t="array" ref="O1190">_xlfn.IFS(Table1[[#This Row],[Patient Age]]&lt;=14,"0-14",Table1[[#This Row],[Patient Age]]&lt;=29,"15-29",Table1[[#This Row],[Patient Age]]&lt;=44,"30-44",Table1[[#This Row],[Patient Age]]&lt;=59,"45-59",Table1[[#This Row],[Patient Age]]&lt;=74,"60-74",TRUE,"75+")</f>
        <v>45-59</v>
      </c>
      <c r="P1190" t="str" cm="1">
        <f t="array" ref="P1190">_xlfn.IFS(Table1[[#This Row],[Patient Waittime]]&lt;=15,"0-15",Table1[[#This Row],[Patient Waittime]]&lt;=30,"16-30",Table1[[#This Row],[Patient Waittime]]&lt;=45,"31-45",Table1[[#This Row],[Patient Waittime]]&lt;=60,"46-60",TRUE,"60+")</f>
        <v>16-30</v>
      </c>
      <c r="Q1190">
        <f>--(Table1[[#This Row],[Patient Waittime]]&lt;=30)</f>
        <v>1</v>
      </c>
      <c r="R1190">
        <f>--Table1[[#This Row],[Patient Admission Flag]]</f>
        <v>0</v>
      </c>
      <c r="S1190">
        <f>--AND(Table1[[#This Row],[WithinTarget]]=1,Table1[[#This Row],[Patient Satisfaction Score]]&gt;=7)</f>
        <v>0</v>
      </c>
      <c r="T1190" t="str">
        <f>IF(LEFT(Table1[[#This Row],[Patient Gender]],1)="F","Female","Male")</f>
        <v>Female</v>
      </c>
    </row>
    <row r="1191" spans="1:20" x14ac:dyDescent="0.3">
      <c r="A1191" t="s">
        <v>1295</v>
      </c>
      <c r="B1191" s="1">
        <v>45225.10833333333</v>
      </c>
      <c r="C1191" t="s">
        <v>13</v>
      </c>
      <c r="D1191">
        <v>11</v>
      </c>
      <c r="E1191" t="s">
        <v>14</v>
      </c>
      <c r="F1191" t="s">
        <v>11</v>
      </c>
      <c r="G1191" t="b">
        <v>0</v>
      </c>
      <c r="I1191">
        <v>18</v>
      </c>
      <c r="J1191" t="b">
        <v>0</v>
      </c>
      <c r="K1191">
        <f>YEAR(Table1[[#This Row],[Patient Admission Date]])</f>
        <v>2023</v>
      </c>
      <c r="L1191" t="str">
        <f>TEXT(Table1[[#This Row],[Patient Admission Date]],"mmm")</f>
        <v>Oct</v>
      </c>
      <c r="M1191" t="str">
        <f>TEXT(Table1[[#This Row],[Patient Admission Date]],"ddd")</f>
        <v>Thu</v>
      </c>
      <c r="N1191" t="str">
        <f>TEXT(INT(HOUR(Table1[[#This Row],[Patient Admission Date]])/3)*3,"00")&amp;"-"&amp;TEXT(INT(HOUR(Table1[[#This Row],[Patient Admission Date]])/3)*3+3,"00")</f>
        <v>00-03</v>
      </c>
      <c r="O1191" t="str" cm="1">
        <f t="array" ref="O1191">_xlfn.IFS(Table1[[#This Row],[Patient Age]]&lt;=14,"0-14",Table1[[#This Row],[Patient Age]]&lt;=29,"15-29",Table1[[#This Row],[Patient Age]]&lt;=44,"30-44",Table1[[#This Row],[Patient Age]]&lt;=59,"45-59",Table1[[#This Row],[Patient Age]]&lt;=74,"60-74",TRUE,"75+")</f>
        <v>0-14</v>
      </c>
      <c r="P1191" t="str" cm="1">
        <f t="array" ref="P1191">_xlfn.IFS(Table1[[#This Row],[Patient Waittime]]&lt;=15,"0-15",Table1[[#This Row],[Patient Waittime]]&lt;=30,"16-30",Table1[[#This Row],[Patient Waittime]]&lt;=45,"31-45",Table1[[#This Row],[Patient Waittime]]&lt;=60,"46-60",TRUE,"60+")</f>
        <v>16-30</v>
      </c>
      <c r="Q1191">
        <f>--(Table1[[#This Row],[Patient Waittime]]&lt;=30)</f>
        <v>1</v>
      </c>
      <c r="R1191">
        <f>--Table1[[#This Row],[Patient Admission Flag]]</f>
        <v>0</v>
      </c>
      <c r="S1191">
        <f>--AND(Table1[[#This Row],[WithinTarget]]=1,Table1[[#This Row],[Patient Satisfaction Score]]&gt;=7)</f>
        <v>0</v>
      </c>
      <c r="T1191" t="str">
        <f>IF(LEFT(Table1[[#This Row],[Patient Gender]],1)="F","Female","Male")</f>
        <v>Female</v>
      </c>
    </row>
    <row r="1192" spans="1:20" x14ac:dyDescent="0.3">
      <c r="A1192" t="s">
        <v>1296</v>
      </c>
      <c r="B1192" s="1">
        <v>45404.23541666667</v>
      </c>
      <c r="C1192" t="s">
        <v>13</v>
      </c>
      <c r="D1192">
        <v>47</v>
      </c>
      <c r="E1192" t="s">
        <v>14</v>
      </c>
      <c r="F1192" t="s">
        <v>11</v>
      </c>
      <c r="G1192" t="b">
        <v>0</v>
      </c>
      <c r="I1192">
        <v>24</v>
      </c>
      <c r="J1192" t="b">
        <v>0</v>
      </c>
      <c r="K1192">
        <f>YEAR(Table1[[#This Row],[Patient Admission Date]])</f>
        <v>2024</v>
      </c>
      <c r="L1192" t="str">
        <f>TEXT(Table1[[#This Row],[Patient Admission Date]],"mmm")</f>
        <v>Apr</v>
      </c>
      <c r="M1192" t="str">
        <f>TEXT(Table1[[#This Row],[Patient Admission Date]],"ddd")</f>
        <v>Mon</v>
      </c>
      <c r="N1192" t="str">
        <f>TEXT(INT(HOUR(Table1[[#This Row],[Patient Admission Date]])/3)*3,"00")&amp;"-"&amp;TEXT(INT(HOUR(Table1[[#This Row],[Patient Admission Date]])/3)*3+3,"00")</f>
        <v>03-06</v>
      </c>
      <c r="O1192" t="str" cm="1">
        <f t="array" ref="O1192">_xlfn.IFS(Table1[[#This Row],[Patient Age]]&lt;=14,"0-14",Table1[[#This Row],[Patient Age]]&lt;=29,"15-29",Table1[[#This Row],[Patient Age]]&lt;=44,"30-44",Table1[[#This Row],[Patient Age]]&lt;=59,"45-59",Table1[[#This Row],[Patient Age]]&lt;=74,"60-74",TRUE,"75+")</f>
        <v>45-59</v>
      </c>
      <c r="P1192" t="str" cm="1">
        <f t="array" ref="P1192">_xlfn.IFS(Table1[[#This Row],[Patient Waittime]]&lt;=15,"0-15",Table1[[#This Row],[Patient Waittime]]&lt;=30,"16-30",Table1[[#This Row],[Patient Waittime]]&lt;=45,"31-45",Table1[[#This Row],[Patient Waittime]]&lt;=60,"46-60",TRUE,"60+")</f>
        <v>16-30</v>
      </c>
      <c r="Q1192">
        <f>--(Table1[[#This Row],[Patient Waittime]]&lt;=30)</f>
        <v>1</v>
      </c>
      <c r="R1192">
        <f>--Table1[[#This Row],[Patient Admission Flag]]</f>
        <v>0</v>
      </c>
      <c r="S1192">
        <f>--AND(Table1[[#This Row],[WithinTarget]]=1,Table1[[#This Row],[Patient Satisfaction Score]]&gt;=7)</f>
        <v>0</v>
      </c>
      <c r="T1192" t="str">
        <f>IF(LEFT(Table1[[#This Row],[Patient Gender]],1)="F","Female","Male")</f>
        <v>Female</v>
      </c>
    </row>
    <row r="1193" spans="1:20" x14ac:dyDescent="0.3">
      <c r="A1193" t="s">
        <v>1297</v>
      </c>
      <c r="B1193" s="1">
        <v>45520.69027777778</v>
      </c>
      <c r="C1193" t="s">
        <v>13</v>
      </c>
      <c r="D1193">
        <v>55</v>
      </c>
      <c r="E1193" t="s">
        <v>14</v>
      </c>
      <c r="F1193" t="s">
        <v>11</v>
      </c>
      <c r="G1193" t="b">
        <v>0</v>
      </c>
      <c r="I1193">
        <v>35</v>
      </c>
      <c r="J1193" t="b">
        <v>0</v>
      </c>
      <c r="K1193">
        <f>YEAR(Table1[[#This Row],[Patient Admission Date]])</f>
        <v>2024</v>
      </c>
      <c r="L1193" t="str">
        <f>TEXT(Table1[[#This Row],[Patient Admission Date]],"mmm")</f>
        <v>Aug</v>
      </c>
      <c r="M1193" t="str">
        <f>TEXT(Table1[[#This Row],[Patient Admission Date]],"ddd")</f>
        <v>Fri</v>
      </c>
      <c r="N1193" t="str">
        <f>TEXT(INT(HOUR(Table1[[#This Row],[Patient Admission Date]])/3)*3,"00")&amp;"-"&amp;TEXT(INT(HOUR(Table1[[#This Row],[Patient Admission Date]])/3)*3+3,"00")</f>
        <v>15-18</v>
      </c>
      <c r="O1193" t="str" cm="1">
        <f t="array" ref="O1193">_xlfn.IFS(Table1[[#This Row],[Patient Age]]&lt;=14,"0-14",Table1[[#This Row],[Patient Age]]&lt;=29,"15-29",Table1[[#This Row],[Patient Age]]&lt;=44,"30-44",Table1[[#This Row],[Patient Age]]&lt;=59,"45-59",Table1[[#This Row],[Patient Age]]&lt;=74,"60-74",TRUE,"75+")</f>
        <v>45-59</v>
      </c>
      <c r="P1193" t="str" cm="1">
        <f t="array" ref="P1193">_xlfn.IFS(Table1[[#This Row],[Patient Waittime]]&lt;=15,"0-15",Table1[[#This Row],[Patient Waittime]]&lt;=30,"16-30",Table1[[#This Row],[Patient Waittime]]&lt;=45,"31-45",Table1[[#This Row],[Patient Waittime]]&lt;=60,"46-60",TRUE,"60+")</f>
        <v>31-45</v>
      </c>
      <c r="Q1193">
        <f>--(Table1[[#This Row],[Patient Waittime]]&lt;=30)</f>
        <v>0</v>
      </c>
      <c r="R1193">
        <f>--Table1[[#This Row],[Patient Admission Flag]]</f>
        <v>0</v>
      </c>
      <c r="S1193">
        <f>--AND(Table1[[#This Row],[WithinTarget]]=1,Table1[[#This Row],[Patient Satisfaction Score]]&gt;=7)</f>
        <v>0</v>
      </c>
      <c r="T1193" t="str">
        <f>IF(LEFT(Table1[[#This Row],[Patient Gender]],1)="F","Female","Male")</f>
        <v>Female</v>
      </c>
    </row>
    <row r="1194" spans="1:20" x14ac:dyDescent="0.3">
      <c r="A1194" t="s">
        <v>1298</v>
      </c>
      <c r="B1194" s="1">
        <v>45418.342361111114</v>
      </c>
      <c r="C1194" t="s">
        <v>13</v>
      </c>
      <c r="D1194">
        <v>58</v>
      </c>
      <c r="E1194" t="s">
        <v>14</v>
      </c>
      <c r="F1194" t="s">
        <v>11</v>
      </c>
      <c r="G1194" t="b">
        <v>0</v>
      </c>
      <c r="I1194">
        <v>41</v>
      </c>
      <c r="J1194" t="b">
        <v>0</v>
      </c>
      <c r="K1194">
        <f>YEAR(Table1[[#This Row],[Patient Admission Date]])</f>
        <v>2024</v>
      </c>
      <c r="L1194" t="str">
        <f>TEXT(Table1[[#This Row],[Patient Admission Date]],"mmm")</f>
        <v>May</v>
      </c>
      <c r="M1194" t="str">
        <f>TEXT(Table1[[#This Row],[Patient Admission Date]],"ddd")</f>
        <v>Mon</v>
      </c>
      <c r="N1194" t="str">
        <f>TEXT(INT(HOUR(Table1[[#This Row],[Patient Admission Date]])/3)*3,"00")&amp;"-"&amp;TEXT(INT(HOUR(Table1[[#This Row],[Patient Admission Date]])/3)*3+3,"00")</f>
        <v>06-09</v>
      </c>
      <c r="O1194" t="str" cm="1">
        <f t="array" ref="O1194">_xlfn.IFS(Table1[[#This Row],[Patient Age]]&lt;=14,"0-14",Table1[[#This Row],[Patient Age]]&lt;=29,"15-29",Table1[[#This Row],[Patient Age]]&lt;=44,"30-44",Table1[[#This Row],[Patient Age]]&lt;=59,"45-59",Table1[[#This Row],[Patient Age]]&lt;=74,"60-74",TRUE,"75+")</f>
        <v>45-59</v>
      </c>
      <c r="P1194" t="str" cm="1">
        <f t="array" ref="P1194">_xlfn.IFS(Table1[[#This Row],[Patient Waittime]]&lt;=15,"0-15",Table1[[#This Row],[Patient Waittime]]&lt;=30,"16-30",Table1[[#This Row],[Patient Waittime]]&lt;=45,"31-45",Table1[[#This Row],[Patient Waittime]]&lt;=60,"46-60",TRUE,"60+")</f>
        <v>31-45</v>
      </c>
      <c r="Q1194">
        <f>--(Table1[[#This Row],[Patient Waittime]]&lt;=30)</f>
        <v>0</v>
      </c>
      <c r="R1194">
        <f>--Table1[[#This Row],[Patient Admission Flag]]</f>
        <v>0</v>
      </c>
      <c r="S1194">
        <f>--AND(Table1[[#This Row],[WithinTarget]]=1,Table1[[#This Row],[Patient Satisfaction Score]]&gt;=7)</f>
        <v>0</v>
      </c>
      <c r="T1194" t="str">
        <f>IF(LEFT(Table1[[#This Row],[Patient Gender]],1)="F","Female","Male")</f>
        <v>Female</v>
      </c>
    </row>
    <row r="1195" spans="1:20" x14ac:dyDescent="0.3">
      <c r="A1195" t="s">
        <v>1299</v>
      </c>
      <c r="B1195" s="1">
        <v>45141.462500000001</v>
      </c>
      <c r="C1195" t="s">
        <v>13</v>
      </c>
      <c r="D1195">
        <v>11</v>
      </c>
      <c r="E1195" t="s">
        <v>14</v>
      </c>
      <c r="F1195" t="s">
        <v>11</v>
      </c>
      <c r="G1195" t="b">
        <v>0</v>
      </c>
      <c r="I1195">
        <v>45</v>
      </c>
      <c r="J1195" t="b">
        <v>0</v>
      </c>
      <c r="K1195">
        <f>YEAR(Table1[[#This Row],[Patient Admission Date]])</f>
        <v>2023</v>
      </c>
      <c r="L1195" t="str">
        <f>TEXT(Table1[[#This Row],[Patient Admission Date]],"mmm")</f>
        <v>Aug</v>
      </c>
      <c r="M1195" t="str">
        <f>TEXT(Table1[[#This Row],[Patient Admission Date]],"ddd")</f>
        <v>Thu</v>
      </c>
      <c r="N1195" t="str">
        <f>TEXT(INT(HOUR(Table1[[#This Row],[Patient Admission Date]])/3)*3,"00")&amp;"-"&amp;TEXT(INT(HOUR(Table1[[#This Row],[Patient Admission Date]])/3)*3+3,"00")</f>
        <v>09-12</v>
      </c>
      <c r="O1195" t="str" cm="1">
        <f t="array" ref="O1195">_xlfn.IFS(Table1[[#This Row],[Patient Age]]&lt;=14,"0-14",Table1[[#This Row],[Patient Age]]&lt;=29,"15-29",Table1[[#This Row],[Patient Age]]&lt;=44,"30-44",Table1[[#This Row],[Patient Age]]&lt;=59,"45-59",Table1[[#This Row],[Patient Age]]&lt;=74,"60-74",TRUE,"75+")</f>
        <v>0-14</v>
      </c>
      <c r="P1195" t="str" cm="1">
        <f t="array" ref="P1195">_xlfn.IFS(Table1[[#This Row],[Patient Waittime]]&lt;=15,"0-15",Table1[[#This Row],[Patient Waittime]]&lt;=30,"16-30",Table1[[#This Row],[Patient Waittime]]&lt;=45,"31-45",Table1[[#This Row],[Patient Waittime]]&lt;=60,"46-60",TRUE,"60+")</f>
        <v>31-45</v>
      </c>
      <c r="Q1195">
        <f>--(Table1[[#This Row],[Patient Waittime]]&lt;=30)</f>
        <v>0</v>
      </c>
      <c r="R1195">
        <f>--Table1[[#This Row],[Patient Admission Flag]]</f>
        <v>0</v>
      </c>
      <c r="S1195">
        <f>--AND(Table1[[#This Row],[WithinTarget]]=1,Table1[[#This Row],[Patient Satisfaction Score]]&gt;=7)</f>
        <v>0</v>
      </c>
      <c r="T1195" t="str">
        <f>IF(LEFT(Table1[[#This Row],[Patient Gender]],1)="F","Female","Male")</f>
        <v>Female</v>
      </c>
    </row>
    <row r="1196" spans="1:20" x14ac:dyDescent="0.3">
      <c r="A1196" t="s">
        <v>1300</v>
      </c>
      <c r="B1196" s="1">
        <v>45071.866666666669</v>
      </c>
      <c r="C1196" t="s">
        <v>13</v>
      </c>
      <c r="D1196">
        <v>27</v>
      </c>
      <c r="E1196" t="s">
        <v>14</v>
      </c>
      <c r="F1196" t="s">
        <v>11</v>
      </c>
      <c r="G1196" t="b">
        <v>0</v>
      </c>
      <c r="I1196">
        <v>52</v>
      </c>
      <c r="J1196" t="b">
        <v>0</v>
      </c>
      <c r="K1196">
        <f>YEAR(Table1[[#This Row],[Patient Admission Date]])</f>
        <v>2023</v>
      </c>
      <c r="L1196" t="str">
        <f>TEXT(Table1[[#This Row],[Patient Admission Date]],"mmm")</f>
        <v>May</v>
      </c>
      <c r="M1196" t="str">
        <f>TEXT(Table1[[#This Row],[Patient Admission Date]],"ddd")</f>
        <v>Thu</v>
      </c>
      <c r="N1196" t="str">
        <f>TEXT(INT(HOUR(Table1[[#This Row],[Patient Admission Date]])/3)*3,"00")&amp;"-"&amp;TEXT(INT(HOUR(Table1[[#This Row],[Patient Admission Date]])/3)*3+3,"00")</f>
        <v>18-21</v>
      </c>
      <c r="O1196" t="str" cm="1">
        <f t="array" ref="O1196">_xlfn.IFS(Table1[[#This Row],[Patient Age]]&lt;=14,"0-14",Table1[[#This Row],[Patient Age]]&lt;=29,"15-29",Table1[[#This Row],[Patient Age]]&lt;=44,"30-44",Table1[[#This Row],[Patient Age]]&lt;=59,"45-59",Table1[[#This Row],[Patient Age]]&lt;=74,"60-74",TRUE,"75+")</f>
        <v>15-29</v>
      </c>
      <c r="P1196" t="str" cm="1">
        <f t="array" ref="P1196">_xlfn.IFS(Table1[[#This Row],[Patient Waittime]]&lt;=15,"0-15",Table1[[#This Row],[Patient Waittime]]&lt;=30,"16-30",Table1[[#This Row],[Patient Waittime]]&lt;=45,"31-45",Table1[[#This Row],[Patient Waittime]]&lt;=60,"46-60",TRUE,"60+")</f>
        <v>46-60</v>
      </c>
      <c r="Q1196">
        <f>--(Table1[[#This Row],[Patient Waittime]]&lt;=30)</f>
        <v>0</v>
      </c>
      <c r="R1196">
        <f>--Table1[[#This Row],[Patient Admission Flag]]</f>
        <v>0</v>
      </c>
      <c r="S1196">
        <f>--AND(Table1[[#This Row],[WithinTarget]]=1,Table1[[#This Row],[Patient Satisfaction Score]]&gt;=7)</f>
        <v>0</v>
      </c>
      <c r="T1196" t="str">
        <f>IF(LEFT(Table1[[#This Row],[Patient Gender]],1)="F","Female","Male")</f>
        <v>Female</v>
      </c>
    </row>
    <row r="1197" spans="1:20" x14ac:dyDescent="0.3">
      <c r="A1197" t="s">
        <v>1301</v>
      </c>
      <c r="B1197" s="1">
        <v>45414.942361111112</v>
      </c>
      <c r="C1197" t="s">
        <v>13</v>
      </c>
      <c r="D1197">
        <v>36</v>
      </c>
      <c r="E1197" t="s">
        <v>14</v>
      </c>
      <c r="F1197" t="s">
        <v>11</v>
      </c>
      <c r="G1197" t="b">
        <v>0</v>
      </c>
      <c r="I1197">
        <v>35</v>
      </c>
      <c r="J1197" t="b">
        <v>0</v>
      </c>
      <c r="K1197">
        <f>YEAR(Table1[[#This Row],[Patient Admission Date]])</f>
        <v>2024</v>
      </c>
      <c r="L1197" t="str">
        <f>TEXT(Table1[[#This Row],[Patient Admission Date]],"mmm")</f>
        <v>May</v>
      </c>
      <c r="M1197" t="str">
        <f>TEXT(Table1[[#This Row],[Patient Admission Date]],"ddd")</f>
        <v>Thu</v>
      </c>
      <c r="N1197" t="str">
        <f>TEXT(INT(HOUR(Table1[[#This Row],[Patient Admission Date]])/3)*3,"00")&amp;"-"&amp;TEXT(INT(HOUR(Table1[[#This Row],[Patient Admission Date]])/3)*3+3,"00")</f>
        <v>21-24</v>
      </c>
      <c r="O1197" t="str" cm="1">
        <f t="array" ref="O1197">_xlfn.IFS(Table1[[#This Row],[Patient Age]]&lt;=14,"0-14",Table1[[#This Row],[Patient Age]]&lt;=29,"15-29",Table1[[#This Row],[Patient Age]]&lt;=44,"30-44",Table1[[#This Row],[Patient Age]]&lt;=59,"45-59",Table1[[#This Row],[Patient Age]]&lt;=74,"60-74",TRUE,"75+")</f>
        <v>30-44</v>
      </c>
      <c r="P1197" t="str" cm="1">
        <f t="array" ref="P1197">_xlfn.IFS(Table1[[#This Row],[Patient Waittime]]&lt;=15,"0-15",Table1[[#This Row],[Patient Waittime]]&lt;=30,"16-30",Table1[[#This Row],[Patient Waittime]]&lt;=45,"31-45",Table1[[#This Row],[Patient Waittime]]&lt;=60,"46-60",TRUE,"60+")</f>
        <v>31-45</v>
      </c>
      <c r="Q1197">
        <f>--(Table1[[#This Row],[Patient Waittime]]&lt;=30)</f>
        <v>0</v>
      </c>
      <c r="R1197">
        <f>--Table1[[#This Row],[Patient Admission Flag]]</f>
        <v>0</v>
      </c>
      <c r="S1197">
        <f>--AND(Table1[[#This Row],[WithinTarget]]=1,Table1[[#This Row],[Patient Satisfaction Score]]&gt;=7)</f>
        <v>0</v>
      </c>
      <c r="T1197" t="str">
        <f>IF(LEFT(Table1[[#This Row],[Patient Gender]],1)="F","Female","Male")</f>
        <v>Female</v>
      </c>
    </row>
    <row r="1198" spans="1:20" x14ac:dyDescent="0.3">
      <c r="A1198" t="s">
        <v>1302</v>
      </c>
      <c r="B1198" s="1">
        <v>45124.627083333333</v>
      </c>
      <c r="C1198" t="s">
        <v>13</v>
      </c>
      <c r="D1198">
        <v>61</v>
      </c>
      <c r="E1198" t="s">
        <v>14</v>
      </c>
      <c r="F1198" t="s">
        <v>11</v>
      </c>
      <c r="G1198" t="b">
        <v>0</v>
      </c>
      <c r="I1198">
        <v>50</v>
      </c>
      <c r="J1198" t="b">
        <v>0</v>
      </c>
      <c r="K1198">
        <f>YEAR(Table1[[#This Row],[Patient Admission Date]])</f>
        <v>2023</v>
      </c>
      <c r="L1198" t="str">
        <f>TEXT(Table1[[#This Row],[Patient Admission Date]],"mmm")</f>
        <v>Jul</v>
      </c>
      <c r="M1198" t="str">
        <f>TEXT(Table1[[#This Row],[Patient Admission Date]],"ddd")</f>
        <v>Mon</v>
      </c>
      <c r="N1198" t="str">
        <f>TEXT(INT(HOUR(Table1[[#This Row],[Patient Admission Date]])/3)*3,"00")&amp;"-"&amp;TEXT(INT(HOUR(Table1[[#This Row],[Patient Admission Date]])/3)*3+3,"00")</f>
        <v>15-18</v>
      </c>
      <c r="O1198" t="str" cm="1">
        <f t="array" ref="O1198">_xlfn.IFS(Table1[[#This Row],[Patient Age]]&lt;=14,"0-14",Table1[[#This Row],[Patient Age]]&lt;=29,"15-29",Table1[[#This Row],[Patient Age]]&lt;=44,"30-44",Table1[[#This Row],[Patient Age]]&lt;=59,"45-59",Table1[[#This Row],[Patient Age]]&lt;=74,"60-74",TRUE,"75+")</f>
        <v>60-74</v>
      </c>
      <c r="P1198" t="str" cm="1">
        <f t="array" ref="P1198">_xlfn.IFS(Table1[[#This Row],[Patient Waittime]]&lt;=15,"0-15",Table1[[#This Row],[Patient Waittime]]&lt;=30,"16-30",Table1[[#This Row],[Patient Waittime]]&lt;=45,"31-45",Table1[[#This Row],[Patient Waittime]]&lt;=60,"46-60",TRUE,"60+")</f>
        <v>46-60</v>
      </c>
      <c r="Q1198">
        <f>--(Table1[[#This Row],[Patient Waittime]]&lt;=30)</f>
        <v>0</v>
      </c>
      <c r="R1198">
        <f>--Table1[[#This Row],[Patient Admission Flag]]</f>
        <v>0</v>
      </c>
      <c r="S1198">
        <f>--AND(Table1[[#This Row],[WithinTarget]]=1,Table1[[#This Row],[Patient Satisfaction Score]]&gt;=7)</f>
        <v>0</v>
      </c>
      <c r="T1198" t="str">
        <f>IF(LEFT(Table1[[#This Row],[Patient Gender]],1)="F","Female","Male")</f>
        <v>Female</v>
      </c>
    </row>
    <row r="1199" spans="1:20" x14ac:dyDescent="0.3">
      <c r="A1199" t="s">
        <v>1303</v>
      </c>
      <c r="B1199" s="1">
        <v>45331.410416666666</v>
      </c>
      <c r="C1199" t="s">
        <v>13</v>
      </c>
      <c r="D1199">
        <v>48</v>
      </c>
      <c r="E1199" t="s">
        <v>14</v>
      </c>
      <c r="F1199" t="s">
        <v>11</v>
      </c>
      <c r="G1199" t="b">
        <v>0</v>
      </c>
      <c r="I1199">
        <v>14</v>
      </c>
      <c r="J1199" t="b">
        <v>0</v>
      </c>
      <c r="K1199">
        <f>YEAR(Table1[[#This Row],[Patient Admission Date]])</f>
        <v>2024</v>
      </c>
      <c r="L1199" t="str">
        <f>TEXT(Table1[[#This Row],[Patient Admission Date]],"mmm")</f>
        <v>Feb</v>
      </c>
      <c r="M1199" t="str">
        <f>TEXT(Table1[[#This Row],[Patient Admission Date]],"ddd")</f>
        <v>Fri</v>
      </c>
      <c r="N1199" t="str">
        <f>TEXT(INT(HOUR(Table1[[#This Row],[Patient Admission Date]])/3)*3,"00")&amp;"-"&amp;TEXT(INT(HOUR(Table1[[#This Row],[Patient Admission Date]])/3)*3+3,"00")</f>
        <v>09-12</v>
      </c>
      <c r="O1199" t="str" cm="1">
        <f t="array" ref="O1199">_xlfn.IFS(Table1[[#This Row],[Patient Age]]&lt;=14,"0-14",Table1[[#This Row],[Patient Age]]&lt;=29,"15-29",Table1[[#This Row],[Patient Age]]&lt;=44,"30-44",Table1[[#This Row],[Patient Age]]&lt;=59,"45-59",Table1[[#This Row],[Patient Age]]&lt;=74,"60-74",TRUE,"75+")</f>
        <v>45-59</v>
      </c>
      <c r="P1199" t="str" cm="1">
        <f t="array" ref="P1199">_xlfn.IFS(Table1[[#This Row],[Patient Waittime]]&lt;=15,"0-15",Table1[[#This Row],[Patient Waittime]]&lt;=30,"16-30",Table1[[#This Row],[Patient Waittime]]&lt;=45,"31-45",Table1[[#This Row],[Patient Waittime]]&lt;=60,"46-60",TRUE,"60+")</f>
        <v>0-15</v>
      </c>
      <c r="Q1199">
        <f>--(Table1[[#This Row],[Patient Waittime]]&lt;=30)</f>
        <v>1</v>
      </c>
      <c r="R1199">
        <f>--Table1[[#This Row],[Patient Admission Flag]]</f>
        <v>0</v>
      </c>
      <c r="S1199">
        <f>--AND(Table1[[#This Row],[WithinTarget]]=1,Table1[[#This Row],[Patient Satisfaction Score]]&gt;=7)</f>
        <v>0</v>
      </c>
      <c r="T1199" t="str">
        <f>IF(LEFT(Table1[[#This Row],[Patient Gender]],1)="F","Female","Male")</f>
        <v>Female</v>
      </c>
    </row>
    <row r="1200" spans="1:20" x14ac:dyDescent="0.3">
      <c r="A1200" t="s">
        <v>1304</v>
      </c>
      <c r="B1200" s="1">
        <v>45572.742361111108</v>
      </c>
      <c r="C1200" t="s">
        <v>13</v>
      </c>
      <c r="D1200">
        <v>52</v>
      </c>
      <c r="E1200" t="s">
        <v>14</v>
      </c>
      <c r="F1200" t="s">
        <v>11</v>
      </c>
      <c r="G1200" t="b">
        <v>0</v>
      </c>
      <c r="I1200">
        <v>25</v>
      </c>
      <c r="J1200" t="b">
        <v>0</v>
      </c>
      <c r="K1200">
        <f>YEAR(Table1[[#This Row],[Patient Admission Date]])</f>
        <v>2024</v>
      </c>
      <c r="L1200" t="str">
        <f>TEXT(Table1[[#This Row],[Patient Admission Date]],"mmm")</f>
        <v>Oct</v>
      </c>
      <c r="M1200" t="str">
        <f>TEXT(Table1[[#This Row],[Patient Admission Date]],"ddd")</f>
        <v>Mon</v>
      </c>
      <c r="N1200" t="str">
        <f>TEXT(INT(HOUR(Table1[[#This Row],[Patient Admission Date]])/3)*3,"00")&amp;"-"&amp;TEXT(INT(HOUR(Table1[[#This Row],[Patient Admission Date]])/3)*3+3,"00")</f>
        <v>15-18</v>
      </c>
      <c r="O1200" t="str" cm="1">
        <f t="array" ref="O1200">_xlfn.IFS(Table1[[#This Row],[Patient Age]]&lt;=14,"0-14",Table1[[#This Row],[Patient Age]]&lt;=29,"15-29",Table1[[#This Row],[Patient Age]]&lt;=44,"30-44",Table1[[#This Row],[Patient Age]]&lt;=59,"45-59",Table1[[#This Row],[Patient Age]]&lt;=74,"60-74",TRUE,"75+")</f>
        <v>45-59</v>
      </c>
      <c r="P1200" t="str" cm="1">
        <f t="array" ref="P1200">_xlfn.IFS(Table1[[#This Row],[Patient Waittime]]&lt;=15,"0-15",Table1[[#This Row],[Patient Waittime]]&lt;=30,"16-30",Table1[[#This Row],[Patient Waittime]]&lt;=45,"31-45",Table1[[#This Row],[Patient Waittime]]&lt;=60,"46-60",TRUE,"60+")</f>
        <v>16-30</v>
      </c>
      <c r="Q1200">
        <f>--(Table1[[#This Row],[Patient Waittime]]&lt;=30)</f>
        <v>1</v>
      </c>
      <c r="R1200">
        <f>--Table1[[#This Row],[Patient Admission Flag]]</f>
        <v>0</v>
      </c>
      <c r="S1200">
        <f>--AND(Table1[[#This Row],[WithinTarget]]=1,Table1[[#This Row],[Patient Satisfaction Score]]&gt;=7)</f>
        <v>0</v>
      </c>
      <c r="T1200" t="str">
        <f>IF(LEFT(Table1[[#This Row],[Patient Gender]],1)="F","Female","Male")</f>
        <v>Female</v>
      </c>
    </row>
    <row r="1201" spans="1:20" x14ac:dyDescent="0.3">
      <c r="A1201" t="s">
        <v>1305</v>
      </c>
      <c r="B1201" s="1">
        <v>45473.611111111109</v>
      </c>
      <c r="C1201" t="s">
        <v>13</v>
      </c>
      <c r="D1201">
        <v>69</v>
      </c>
      <c r="E1201" t="s">
        <v>14</v>
      </c>
      <c r="F1201" t="s">
        <v>11</v>
      </c>
      <c r="G1201" t="b">
        <v>0</v>
      </c>
      <c r="I1201">
        <v>32</v>
      </c>
      <c r="J1201" t="b">
        <v>0</v>
      </c>
      <c r="K1201">
        <f>YEAR(Table1[[#This Row],[Patient Admission Date]])</f>
        <v>2024</v>
      </c>
      <c r="L1201" t="str">
        <f>TEXT(Table1[[#This Row],[Patient Admission Date]],"mmm")</f>
        <v>Jun</v>
      </c>
      <c r="M1201" t="str">
        <f>TEXT(Table1[[#This Row],[Patient Admission Date]],"ddd")</f>
        <v>Sun</v>
      </c>
      <c r="N1201" t="str">
        <f>TEXT(INT(HOUR(Table1[[#This Row],[Patient Admission Date]])/3)*3,"00")&amp;"-"&amp;TEXT(INT(HOUR(Table1[[#This Row],[Patient Admission Date]])/3)*3+3,"00")</f>
        <v>12-15</v>
      </c>
      <c r="O1201" t="str" cm="1">
        <f t="array" ref="O1201">_xlfn.IFS(Table1[[#This Row],[Patient Age]]&lt;=14,"0-14",Table1[[#This Row],[Patient Age]]&lt;=29,"15-29",Table1[[#This Row],[Patient Age]]&lt;=44,"30-44",Table1[[#This Row],[Patient Age]]&lt;=59,"45-59",Table1[[#This Row],[Patient Age]]&lt;=74,"60-74",TRUE,"75+")</f>
        <v>60-74</v>
      </c>
      <c r="P1201" t="str" cm="1">
        <f t="array" ref="P1201">_xlfn.IFS(Table1[[#This Row],[Patient Waittime]]&lt;=15,"0-15",Table1[[#This Row],[Patient Waittime]]&lt;=30,"16-30",Table1[[#This Row],[Patient Waittime]]&lt;=45,"31-45",Table1[[#This Row],[Patient Waittime]]&lt;=60,"46-60",TRUE,"60+")</f>
        <v>31-45</v>
      </c>
      <c r="Q1201">
        <f>--(Table1[[#This Row],[Patient Waittime]]&lt;=30)</f>
        <v>0</v>
      </c>
      <c r="R1201">
        <f>--Table1[[#This Row],[Patient Admission Flag]]</f>
        <v>0</v>
      </c>
      <c r="S1201">
        <f>--AND(Table1[[#This Row],[WithinTarget]]=1,Table1[[#This Row],[Patient Satisfaction Score]]&gt;=7)</f>
        <v>0</v>
      </c>
      <c r="T1201" t="str">
        <f>IF(LEFT(Table1[[#This Row],[Patient Gender]],1)="F","Female","Male")</f>
        <v>Female</v>
      </c>
    </row>
    <row r="1202" spans="1:20" x14ac:dyDescent="0.3">
      <c r="A1202" t="s">
        <v>1306</v>
      </c>
      <c r="B1202" s="1">
        <v>45305.37222222222</v>
      </c>
      <c r="C1202" t="s">
        <v>13</v>
      </c>
      <c r="D1202">
        <v>77</v>
      </c>
      <c r="E1202" t="s">
        <v>14</v>
      </c>
      <c r="F1202" t="s">
        <v>11</v>
      </c>
      <c r="G1202" t="b">
        <v>0</v>
      </c>
      <c r="I1202">
        <v>34</v>
      </c>
      <c r="J1202" t="b">
        <v>0</v>
      </c>
      <c r="K1202">
        <f>YEAR(Table1[[#This Row],[Patient Admission Date]])</f>
        <v>2024</v>
      </c>
      <c r="L1202" t="str">
        <f>TEXT(Table1[[#This Row],[Patient Admission Date]],"mmm")</f>
        <v>Jan</v>
      </c>
      <c r="M1202" t="str">
        <f>TEXT(Table1[[#This Row],[Patient Admission Date]],"ddd")</f>
        <v>Sun</v>
      </c>
      <c r="N1202" t="str">
        <f>TEXT(INT(HOUR(Table1[[#This Row],[Patient Admission Date]])/3)*3,"00")&amp;"-"&amp;TEXT(INT(HOUR(Table1[[#This Row],[Patient Admission Date]])/3)*3+3,"00")</f>
        <v>06-09</v>
      </c>
      <c r="O1202" t="str" cm="1">
        <f t="array" ref="O1202">_xlfn.IFS(Table1[[#This Row],[Patient Age]]&lt;=14,"0-14",Table1[[#This Row],[Patient Age]]&lt;=29,"15-29",Table1[[#This Row],[Patient Age]]&lt;=44,"30-44",Table1[[#This Row],[Patient Age]]&lt;=59,"45-59",Table1[[#This Row],[Patient Age]]&lt;=74,"60-74",TRUE,"75+")</f>
        <v>75+</v>
      </c>
      <c r="P1202" t="str" cm="1">
        <f t="array" ref="P1202">_xlfn.IFS(Table1[[#This Row],[Patient Waittime]]&lt;=15,"0-15",Table1[[#This Row],[Patient Waittime]]&lt;=30,"16-30",Table1[[#This Row],[Patient Waittime]]&lt;=45,"31-45",Table1[[#This Row],[Patient Waittime]]&lt;=60,"46-60",TRUE,"60+")</f>
        <v>31-45</v>
      </c>
      <c r="Q1202">
        <f>--(Table1[[#This Row],[Patient Waittime]]&lt;=30)</f>
        <v>0</v>
      </c>
      <c r="R1202">
        <f>--Table1[[#This Row],[Patient Admission Flag]]</f>
        <v>0</v>
      </c>
      <c r="S1202">
        <f>--AND(Table1[[#This Row],[WithinTarget]]=1,Table1[[#This Row],[Patient Satisfaction Score]]&gt;=7)</f>
        <v>0</v>
      </c>
      <c r="T1202" t="str">
        <f>IF(LEFT(Table1[[#This Row],[Patient Gender]],1)="F","Female","Male")</f>
        <v>Female</v>
      </c>
    </row>
    <row r="1203" spans="1:20" x14ac:dyDescent="0.3">
      <c r="A1203" t="s">
        <v>1307</v>
      </c>
      <c r="B1203" s="1">
        <v>45213.479861111111</v>
      </c>
      <c r="C1203" t="s">
        <v>13</v>
      </c>
      <c r="D1203">
        <v>47</v>
      </c>
      <c r="E1203" t="s">
        <v>14</v>
      </c>
      <c r="F1203" t="s">
        <v>11</v>
      </c>
      <c r="G1203" t="b">
        <v>0</v>
      </c>
      <c r="I1203">
        <v>44</v>
      </c>
      <c r="J1203" t="b">
        <v>0</v>
      </c>
      <c r="K1203">
        <f>YEAR(Table1[[#This Row],[Patient Admission Date]])</f>
        <v>2023</v>
      </c>
      <c r="L1203" t="str">
        <f>TEXT(Table1[[#This Row],[Patient Admission Date]],"mmm")</f>
        <v>Oct</v>
      </c>
      <c r="M1203" t="str">
        <f>TEXT(Table1[[#This Row],[Patient Admission Date]],"ddd")</f>
        <v>Sat</v>
      </c>
      <c r="N1203" t="str">
        <f>TEXT(INT(HOUR(Table1[[#This Row],[Patient Admission Date]])/3)*3,"00")&amp;"-"&amp;TEXT(INT(HOUR(Table1[[#This Row],[Patient Admission Date]])/3)*3+3,"00")</f>
        <v>09-12</v>
      </c>
      <c r="O1203" t="str" cm="1">
        <f t="array" ref="O1203">_xlfn.IFS(Table1[[#This Row],[Patient Age]]&lt;=14,"0-14",Table1[[#This Row],[Patient Age]]&lt;=29,"15-29",Table1[[#This Row],[Patient Age]]&lt;=44,"30-44",Table1[[#This Row],[Patient Age]]&lt;=59,"45-59",Table1[[#This Row],[Patient Age]]&lt;=74,"60-74",TRUE,"75+")</f>
        <v>45-59</v>
      </c>
      <c r="P1203" t="str" cm="1">
        <f t="array" ref="P1203">_xlfn.IFS(Table1[[#This Row],[Patient Waittime]]&lt;=15,"0-15",Table1[[#This Row],[Patient Waittime]]&lt;=30,"16-30",Table1[[#This Row],[Patient Waittime]]&lt;=45,"31-45",Table1[[#This Row],[Patient Waittime]]&lt;=60,"46-60",TRUE,"60+")</f>
        <v>31-45</v>
      </c>
      <c r="Q1203">
        <f>--(Table1[[#This Row],[Patient Waittime]]&lt;=30)</f>
        <v>0</v>
      </c>
      <c r="R1203">
        <f>--Table1[[#This Row],[Patient Admission Flag]]</f>
        <v>0</v>
      </c>
      <c r="S1203">
        <f>--AND(Table1[[#This Row],[WithinTarget]]=1,Table1[[#This Row],[Patient Satisfaction Score]]&gt;=7)</f>
        <v>0</v>
      </c>
      <c r="T1203" t="str">
        <f>IF(LEFT(Table1[[#This Row],[Patient Gender]],1)="F","Female","Male")</f>
        <v>Female</v>
      </c>
    </row>
    <row r="1204" spans="1:20" x14ac:dyDescent="0.3">
      <c r="A1204" t="s">
        <v>1308</v>
      </c>
      <c r="B1204" s="1">
        <v>45576.984027777777</v>
      </c>
      <c r="C1204" t="s">
        <v>13</v>
      </c>
      <c r="D1204">
        <v>76</v>
      </c>
      <c r="E1204" t="s">
        <v>14</v>
      </c>
      <c r="F1204" t="s">
        <v>11</v>
      </c>
      <c r="G1204" t="b">
        <v>0</v>
      </c>
      <c r="I1204">
        <v>47</v>
      </c>
      <c r="J1204" t="b">
        <v>0</v>
      </c>
      <c r="K1204">
        <f>YEAR(Table1[[#This Row],[Patient Admission Date]])</f>
        <v>2024</v>
      </c>
      <c r="L1204" t="str">
        <f>TEXT(Table1[[#This Row],[Patient Admission Date]],"mmm")</f>
        <v>Oct</v>
      </c>
      <c r="M1204" t="str">
        <f>TEXT(Table1[[#This Row],[Patient Admission Date]],"ddd")</f>
        <v>Fri</v>
      </c>
      <c r="N1204" t="str">
        <f>TEXT(INT(HOUR(Table1[[#This Row],[Patient Admission Date]])/3)*3,"00")&amp;"-"&amp;TEXT(INT(HOUR(Table1[[#This Row],[Patient Admission Date]])/3)*3+3,"00")</f>
        <v>21-24</v>
      </c>
      <c r="O1204" t="str" cm="1">
        <f t="array" ref="O1204">_xlfn.IFS(Table1[[#This Row],[Patient Age]]&lt;=14,"0-14",Table1[[#This Row],[Patient Age]]&lt;=29,"15-29",Table1[[#This Row],[Patient Age]]&lt;=44,"30-44",Table1[[#This Row],[Patient Age]]&lt;=59,"45-59",Table1[[#This Row],[Patient Age]]&lt;=74,"60-74",TRUE,"75+")</f>
        <v>75+</v>
      </c>
      <c r="P1204" t="str" cm="1">
        <f t="array" ref="P1204">_xlfn.IFS(Table1[[#This Row],[Patient Waittime]]&lt;=15,"0-15",Table1[[#This Row],[Patient Waittime]]&lt;=30,"16-30",Table1[[#This Row],[Patient Waittime]]&lt;=45,"31-45",Table1[[#This Row],[Patient Waittime]]&lt;=60,"46-60",TRUE,"60+")</f>
        <v>46-60</v>
      </c>
      <c r="Q1204">
        <f>--(Table1[[#This Row],[Patient Waittime]]&lt;=30)</f>
        <v>0</v>
      </c>
      <c r="R1204">
        <f>--Table1[[#This Row],[Patient Admission Flag]]</f>
        <v>0</v>
      </c>
      <c r="S1204">
        <f>--AND(Table1[[#This Row],[WithinTarget]]=1,Table1[[#This Row],[Patient Satisfaction Score]]&gt;=7)</f>
        <v>0</v>
      </c>
      <c r="T1204" t="str">
        <f>IF(LEFT(Table1[[#This Row],[Patient Gender]],1)="F","Female","Male")</f>
        <v>Female</v>
      </c>
    </row>
    <row r="1205" spans="1:20" x14ac:dyDescent="0.3">
      <c r="A1205" t="s">
        <v>1309</v>
      </c>
      <c r="B1205" s="1">
        <v>45433.238888888889</v>
      </c>
      <c r="C1205" t="s">
        <v>13</v>
      </c>
      <c r="D1205">
        <v>5</v>
      </c>
      <c r="E1205" t="s">
        <v>14</v>
      </c>
      <c r="F1205" t="s">
        <v>11</v>
      </c>
      <c r="G1205" t="b">
        <v>0</v>
      </c>
      <c r="I1205">
        <v>14</v>
      </c>
      <c r="J1205" t="b">
        <v>0</v>
      </c>
      <c r="K1205">
        <f>YEAR(Table1[[#This Row],[Patient Admission Date]])</f>
        <v>2024</v>
      </c>
      <c r="L1205" t="str">
        <f>TEXT(Table1[[#This Row],[Patient Admission Date]],"mmm")</f>
        <v>May</v>
      </c>
      <c r="M1205" t="str">
        <f>TEXT(Table1[[#This Row],[Patient Admission Date]],"ddd")</f>
        <v>Tue</v>
      </c>
      <c r="N1205" t="str">
        <f>TEXT(INT(HOUR(Table1[[#This Row],[Patient Admission Date]])/3)*3,"00")&amp;"-"&amp;TEXT(INT(HOUR(Table1[[#This Row],[Patient Admission Date]])/3)*3+3,"00")</f>
        <v>03-06</v>
      </c>
      <c r="O1205" t="str" cm="1">
        <f t="array" ref="O1205">_xlfn.IFS(Table1[[#This Row],[Patient Age]]&lt;=14,"0-14",Table1[[#This Row],[Patient Age]]&lt;=29,"15-29",Table1[[#This Row],[Patient Age]]&lt;=44,"30-44",Table1[[#This Row],[Patient Age]]&lt;=59,"45-59",Table1[[#This Row],[Patient Age]]&lt;=74,"60-74",TRUE,"75+")</f>
        <v>0-14</v>
      </c>
      <c r="P1205" t="str" cm="1">
        <f t="array" ref="P1205">_xlfn.IFS(Table1[[#This Row],[Patient Waittime]]&lt;=15,"0-15",Table1[[#This Row],[Patient Waittime]]&lt;=30,"16-30",Table1[[#This Row],[Patient Waittime]]&lt;=45,"31-45",Table1[[#This Row],[Patient Waittime]]&lt;=60,"46-60",TRUE,"60+")</f>
        <v>0-15</v>
      </c>
      <c r="Q1205">
        <f>--(Table1[[#This Row],[Patient Waittime]]&lt;=30)</f>
        <v>1</v>
      </c>
      <c r="R1205">
        <f>--Table1[[#This Row],[Patient Admission Flag]]</f>
        <v>0</v>
      </c>
      <c r="S1205">
        <f>--AND(Table1[[#This Row],[WithinTarget]]=1,Table1[[#This Row],[Patient Satisfaction Score]]&gt;=7)</f>
        <v>0</v>
      </c>
      <c r="T1205" t="str">
        <f>IF(LEFT(Table1[[#This Row],[Patient Gender]],1)="F","Female","Male")</f>
        <v>Female</v>
      </c>
    </row>
    <row r="1206" spans="1:20" x14ac:dyDescent="0.3">
      <c r="A1206" t="s">
        <v>1310</v>
      </c>
      <c r="B1206" s="1">
        <v>45217.615277777775</v>
      </c>
      <c r="C1206" t="s">
        <v>13</v>
      </c>
      <c r="D1206">
        <v>6</v>
      </c>
      <c r="E1206" t="s">
        <v>14</v>
      </c>
      <c r="F1206" t="s">
        <v>11</v>
      </c>
      <c r="G1206" t="b">
        <v>0</v>
      </c>
      <c r="I1206">
        <v>26</v>
      </c>
      <c r="J1206" t="b">
        <v>0</v>
      </c>
      <c r="K1206">
        <f>YEAR(Table1[[#This Row],[Patient Admission Date]])</f>
        <v>2023</v>
      </c>
      <c r="L1206" t="str">
        <f>TEXT(Table1[[#This Row],[Patient Admission Date]],"mmm")</f>
        <v>Oct</v>
      </c>
      <c r="M1206" t="str">
        <f>TEXT(Table1[[#This Row],[Patient Admission Date]],"ddd")</f>
        <v>Wed</v>
      </c>
      <c r="N1206" t="str">
        <f>TEXT(INT(HOUR(Table1[[#This Row],[Patient Admission Date]])/3)*3,"00")&amp;"-"&amp;TEXT(INT(HOUR(Table1[[#This Row],[Patient Admission Date]])/3)*3+3,"00")</f>
        <v>12-15</v>
      </c>
      <c r="O1206" t="str" cm="1">
        <f t="array" ref="O1206">_xlfn.IFS(Table1[[#This Row],[Patient Age]]&lt;=14,"0-14",Table1[[#This Row],[Patient Age]]&lt;=29,"15-29",Table1[[#This Row],[Patient Age]]&lt;=44,"30-44",Table1[[#This Row],[Patient Age]]&lt;=59,"45-59",Table1[[#This Row],[Patient Age]]&lt;=74,"60-74",TRUE,"75+")</f>
        <v>0-14</v>
      </c>
      <c r="P1206" t="str" cm="1">
        <f t="array" ref="P1206">_xlfn.IFS(Table1[[#This Row],[Patient Waittime]]&lt;=15,"0-15",Table1[[#This Row],[Patient Waittime]]&lt;=30,"16-30",Table1[[#This Row],[Patient Waittime]]&lt;=45,"31-45",Table1[[#This Row],[Patient Waittime]]&lt;=60,"46-60",TRUE,"60+")</f>
        <v>16-30</v>
      </c>
      <c r="Q1206">
        <f>--(Table1[[#This Row],[Patient Waittime]]&lt;=30)</f>
        <v>1</v>
      </c>
      <c r="R1206">
        <f>--Table1[[#This Row],[Patient Admission Flag]]</f>
        <v>0</v>
      </c>
      <c r="S1206">
        <f>--AND(Table1[[#This Row],[WithinTarget]]=1,Table1[[#This Row],[Patient Satisfaction Score]]&gt;=7)</f>
        <v>0</v>
      </c>
      <c r="T1206" t="str">
        <f>IF(LEFT(Table1[[#This Row],[Patient Gender]],1)="F","Female","Male")</f>
        <v>Female</v>
      </c>
    </row>
    <row r="1207" spans="1:20" x14ac:dyDescent="0.3">
      <c r="A1207" t="s">
        <v>1311</v>
      </c>
      <c r="B1207" s="1">
        <v>45185.25</v>
      </c>
      <c r="C1207" t="s">
        <v>13</v>
      </c>
      <c r="D1207">
        <v>44</v>
      </c>
      <c r="E1207" t="s">
        <v>14</v>
      </c>
      <c r="F1207" t="s">
        <v>11</v>
      </c>
      <c r="G1207" t="b">
        <v>0</v>
      </c>
      <c r="I1207">
        <v>33</v>
      </c>
      <c r="J1207" t="b">
        <v>0</v>
      </c>
      <c r="K1207">
        <f>YEAR(Table1[[#This Row],[Patient Admission Date]])</f>
        <v>2023</v>
      </c>
      <c r="L1207" t="str">
        <f>TEXT(Table1[[#This Row],[Patient Admission Date]],"mmm")</f>
        <v>Sep</v>
      </c>
      <c r="M1207" t="str">
        <f>TEXT(Table1[[#This Row],[Patient Admission Date]],"ddd")</f>
        <v>Sat</v>
      </c>
      <c r="N1207" t="str">
        <f>TEXT(INT(HOUR(Table1[[#This Row],[Patient Admission Date]])/3)*3,"00")&amp;"-"&amp;TEXT(INT(HOUR(Table1[[#This Row],[Patient Admission Date]])/3)*3+3,"00")</f>
        <v>06-09</v>
      </c>
      <c r="O1207" t="str" cm="1">
        <f t="array" ref="O1207">_xlfn.IFS(Table1[[#This Row],[Patient Age]]&lt;=14,"0-14",Table1[[#This Row],[Patient Age]]&lt;=29,"15-29",Table1[[#This Row],[Patient Age]]&lt;=44,"30-44",Table1[[#This Row],[Patient Age]]&lt;=59,"45-59",Table1[[#This Row],[Patient Age]]&lt;=74,"60-74",TRUE,"75+")</f>
        <v>30-44</v>
      </c>
      <c r="P1207" t="str" cm="1">
        <f t="array" ref="P1207">_xlfn.IFS(Table1[[#This Row],[Patient Waittime]]&lt;=15,"0-15",Table1[[#This Row],[Patient Waittime]]&lt;=30,"16-30",Table1[[#This Row],[Patient Waittime]]&lt;=45,"31-45",Table1[[#This Row],[Patient Waittime]]&lt;=60,"46-60",TRUE,"60+")</f>
        <v>31-45</v>
      </c>
      <c r="Q1207">
        <f>--(Table1[[#This Row],[Patient Waittime]]&lt;=30)</f>
        <v>0</v>
      </c>
      <c r="R1207">
        <f>--Table1[[#This Row],[Patient Admission Flag]]</f>
        <v>0</v>
      </c>
      <c r="S1207">
        <f>--AND(Table1[[#This Row],[WithinTarget]]=1,Table1[[#This Row],[Patient Satisfaction Score]]&gt;=7)</f>
        <v>0</v>
      </c>
      <c r="T1207" t="str">
        <f>IF(LEFT(Table1[[#This Row],[Patient Gender]],1)="F","Female","Male")</f>
        <v>Female</v>
      </c>
    </row>
    <row r="1208" spans="1:20" x14ac:dyDescent="0.3">
      <c r="A1208" t="s">
        <v>1312</v>
      </c>
      <c r="B1208" s="1">
        <v>45189.113888888889</v>
      </c>
      <c r="C1208" t="s">
        <v>13</v>
      </c>
      <c r="D1208">
        <v>2</v>
      </c>
      <c r="E1208" t="s">
        <v>14</v>
      </c>
      <c r="F1208" t="s">
        <v>11</v>
      </c>
      <c r="G1208" t="b">
        <v>0</v>
      </c>
      <c r="I1208">
        <v>34</v>
      </c>
      <c r="J1208" t="b">
        <v>0</v>
      </c>
      <c r="K1208">
        <f>YEAR(Table1[[#This Row],[Patient Admission Date]])</f>
        <v>2023</v>
      </c>
      <c r="L1208" t="str">
        <f>TEXT(Table1[[#This Row],[Patient Admission Date]],"mmm")</f>
        <v>Sep</v>
      </c>
      <c r="M1208" t="str">
        <f>TEXT(Table1[[#This Row],[Patient Admission Date]],"ddd")</f>
        <v>Wed</v>
      </c>
      <c r="N1208" t="str">
        <f>TEXT(INT(HOUR(Table1[[#This Row],[Patient Admission Date]])/3)*3,"00")&amp;"-"&amp;TEXT(INT(HOUR(Table1[[#This Row],[Patient Admission Date]])/3)*3+3,"00")</f>
        <v>00-03</v>
      </c>
      <c r="O1208" t="str" cm="1">
        <f t="array" ref="O1208">_xlfn.IFS(Table1[[#This Row],[Patient Age]]&lt;=14,"0-14",Table1[[#This Row],[Patient Age]]&lt;=29,"15-29",Table1[[#This Row],[Patient Age]]&lt;=44,"30-44",Table1[[#This Row],[Patient Age]]&lt;=59,"45-59",Table1[[#This Row],[Patient Age]]&lt;=74,"60-74",TRUE,"75+")</f>
        <v>0-14</v>
      </c>
      <c r="P1208" t="str" cm="1">
        <f t="array" ref="P1208">_xlfn.IFS(Table1[[#This Row],[Patient Waittime]]&lt;=15,"0-15",Table1[[#This Row],[Patient Waittime]]&lt;=30,"16-30",Table1[[#This Row],[Patient Waittime]]&lt;=45,"31-45",Table1[[#This Row],[Patient Waittime]]&lt;=60,"46-60",TRUE,"60+")</f>
        <v>31-45</v>
      </c>
      <c r="Q1208">
        <f>--(Table1[[#This Row],[Patient Waittime]]&lt;=30)</f>
        <v>0</v>
      </c>
      <c r="R1208">
        <f>--Table1[[#This Row],[Patient Admission Flag]]</f>
        <v>0</v>
      </c>
      <c r="S1208">
        <f>--AND(Table1[[#This Row],[WithinTarget]]=1,Table1[[#This Row],[Patient Satisfaction Score]]&gt;=7)</f>
        <v>0</v>
      </c>
      <c r="T1208" t="str">
        <f>IF(LEFT(Table1[[#This Row],[Patient Gender]],1)="F","Female","Male")</f>
        <v>Female</v>
      </c>
    </row>
    <row r="1209" spans="1:20" x14ac:dyDescent="0.3">
      <c r="A1209" t="s">
        <v>1313</v>
      </c>
      <c r="B1209" s="1">
        <v>45319.623611111114</v>
      </c>
      <c r="C1209" t="s">
        <v>13</v>
      </c>
      <c r="D1209">
        <v>25</v>
      </c>
      <c r="E1209" t="s">
        <v>14</v>
      </c>
      <c r="F1209" t="s">
        <v>11</v>
      </c>
      <c r="G1209" t="b">
        <v>0</v>
      </c>
      <c r="I1209">
        <v>36</v>
      </c>
      <c r="J1209" t="b">
        <v>0</v>
      </c>
      <c r="K1209">
        <f>YEAR(Table1[[#This Row],[Patient Admission Date]])</f>
        <v>2024</v>
      </c>
      <c r="L1209" t="str">
        <f>TEXT(Table1[[#This Row],[Patient Admission Date]],"mmm")</f>
        <v>Jan</v>
      </c>
      <c r="M1209" t="str">
        <f>TEXT(Table1[[#This Row],[Patient Admission Date]],"ddd")</f>
        <v>Sun</v>
      </c>
      <c r="N1209" t="str">
        <f>TEXT(INT(HOUR(Table1[[#This Row],[Patient Admission Date]])/3)*3,"00")&amp;"-"&amp;TEXT(INT(HOUR(Table1[[#This Row],[Patient Admission Date]])/3)*3+3,"00")</f>
        <v>12-15</v>
      </c>
      <c r="O1209" t="str" cm="1">
        <f t="array" ref="O1209">_xlfn.IFS(Table1[[#This Row],[Patient Age]]&lt;=14,"0-14",Table1[[#This Row],[Patient Age]]&lt;=29,"15-29",Table1[[#This Row],[Patient Age]]&lt;=44,"30-44",Table1[[#This Row],[Patient Age]]&lt;=59,"45-59",Table1[[#This Row],[Patient Age]]&lt;=74,"60-74",TRUE,"75+")</f>
        <v>15-29</v>
      </c>
      <c r="P1209" t="str" cm="1">
        <f t="array" ref="P1209">_xlfn.IFS(Table1[[#This Row],[Patient Waittime]]&lt;=15,"0-15",Table1[[#This Row],[Patient Waittime]]&lt;=30,"16-30",Table1[[#This Row],[Patient Waittime]]&lt;=45,"31-45",Table1[[#This Row],[Patient Waittime]]&lt;=60,"46-60",TRUE,"60+")</f>
        <v>31-45</v>
      </c>
      <c r="Q1209">
        <f>--(Table1[[#This Row],[Patient Waittime]]&lt;=30)</f>
        <v>0</v>
      </c>
      <c r="R1209">
        <f>--Table1[[#This Row],[Patient Admission Flag]]</f>
        <v>0</v>
      </c>
      <c r="S1209">
        <f>--AND(Table1[[#This Row],[WithinTarget]]=1,Table1[[#This Row],[Patient Satisfaction Score]]&gt;=7)</f>
        <v>0</v>
      </c>
      <c r="T1209" t="str">
        <f>IF(LEFT(Table1[[#This Row],[Patient Gender]],1)="F","Female","Male")</f>
        <v>Female</v>
      </c>
    </row>
    <row r="1210" spans="1:20" x14ac:dyDescent="0.3">
      <c r="A1210" t="s">
        <v>1314</v>
      </c>
      <c r="B1210" s="1">
        <v>45236.161111111112</v>
      </c>
      <c r="C1210" t="s">
        <v>13</v>
      </c>
      <c r="D1210">
        <v>53</v>
      </c>
      <c r="E1210" t="s">
        <v>14</v>
      </c>
      <c r="F1210" t="s">
        <v>11</v>
      </c>
      <c r="G1210" t="b">
        <v>0</v>
      </c>
      <c r="I1210">
        <v>54</v>
      </c>
      <c r="J1210" t="b">
        <v>0</v>
      </c>
      <c r="K1210">
        <f>YEAR(Table1[[#This Row],[Patient Admission Date]])</f>
        <v>2023</v>
      </c>
      <c r="L1210" t="str">
        <f>TEXT(Table1[[#This Row],[Patient Admission Date]],"mmm")</f>
        <v>Nov</v>
      </c>
      <c r="M1210" t="str">
        <f>TEXT(Table1[[#This Row],[Patient Admission Date]],"ddd")</f>
        <v>Mon</v>
      </c>
      <c r="N1210" t="str">
        <f>TEXT(INT(HOUR(Table1[[#This Row],[Patient Admission Date]])/3)*3,"00")&amp;"-"&amp;TEXT(INT(HOUR(Table1[[#This Row],[Patient Admission Date]])/3)*3+3,"00")</f>
        <v>03-06</v>
      </c>
      <c r="O1210" t="str" cm="1">
        <f t="array" ref="O1210">_xlfn.IFS(Table1[[#This Row],[Patient Age]]&lt;=14,"0-14",Table1[[#This Row],[Patient Age]]&lt;=29,"15-29",Table1[[#This Row],[Patient Age]]&lt;=44,"30-44",Table1[[#This Row],[Patient Age]]&lt;=59,"45-59",Table1[[#This Row],[Patient Age]]&lt;=74,"60-74",TRUE,"75+")</f>
        <v>45-59</v>
      </c>
      <c r="P1210" t="str" cm="1">
        <f t="array" ref="P1210">_xlfn.IFS(Table1[[#This Row],[Patient Waittime]]&lt;=15,"0-15",Table1[[#This Row],[Patient Waittime]]&lt;=30,"16-30",Table1[[#This Row],[Patient Waittime]]&lt;=45,"31-45",Table1[[#This Row],[Patient Waittime]]&lt;=60,"46-60",TRUE,"60+")</f>
        <v>46-60</v>
      </c>
      <c r="Q1210">
        <f>--(Table1[[#This Row],[Patient Waittime]]&lt;=30)</f>
        <v>0</v>
      </c>
      <c r="R1210">
        <f>--Table1[[#This Row],[Patient Admission Flag]]</f>
        <v>0</v>
      </c>
      <c r="S1210">
        <f>--AND(Table1[[#This Row],[WithinTarget]]=1,Table1[[#This Row],[Patient Satisfaction Score]]&gt;=7)</f>
        <v>0</v>
      </c>
      <c r="T1210" t="str">
        <f>IF(LEFT(Table1[[#This Row],[Patient Gender]],1)="F","Female","Male")</f>
        <v>Female</v>
      </c>
    </row>
    <row r="1211" spans="1:20" x14ac:dyDescent="0.3">
      <c r="A1211" t="s">
        <v>1315</v>
      </c>
      <c r="B1211" s="1">
        <v>45486.122916666667</v>
      </c>
      <c r="C1211" t="s">
        <v>13</v>
      </c>
      <c r="D1211">
        <v>17</v>
      </c>
      <c r="E1211" t="s">
        <v>14</v>
      </c>
      <c r="F1211" t="s">
        <v>11</v>
      </c>
      <c r="G1211" t="b">
        <v>0</v>
      </c>
      <c r="I1211">
        <v>56</v>
      </c>
      <c r="J1211" t="b">
        <v>0</v>
      </c>
      <c r="K1211">
        <f>YEAR(Table1[[#This Row],[Patient Admission Date]])</f>
        <v>2024</v>
      </c>
      <c r="L1211" t="str">
        <f>TEXT(Table1[[#This Row],[Patient Admission Date]],"mmm")</f>
        <v>Jul</v>
      </c>
      <c r="M1211" t="str">
        <f>TEXT(Table1[[#This Row],[Patient Admission Date]],"ddd")</f>
        <v>Sat</v>
      </c>
      <c r="N1211" t="str">
        <f>TEXT(INT(HOUR(Table1[[#This Row],[Patient Admission Date]])/3)*3,"00")&amp;"-"&amp;TEXT(INT(HOUR(Table1[[#This Row],[Patient Admission Date]])/3)*3+3,"00")</f>
        <v>00-03</v>
      </c>
      <c r="O1211" t="str" cm="1">
        <f t="array" ref="O1211">_xlfn.IFS(Table1[[#This Row],[Patient Age]]&lt;=14,"0-14",Table1[[#This Row],[Patient Age]]&lt;=29,"15-29",Table1[[#This Row],[Patient Age]]&lt;=44,"30-44",Table1[[#This Row],[Patient Age]]&lt;=59,"45-59",Table1[[#This Row],[Patient Age]]&lt;=74,"60-74",TRUE,"75+")</f>
        <v>15-29</v>
      </c>
      <c r="P1211" t="str" cm="1">
        <f t="array" ref="P1211">_xlfn.IFS(Table1[[#This Row],[Patient Waittime]]&lt;=15,"0-15",Table1[[#This Row],[Patient Waittime]]&lt;=30,"16-30",Table1[[#This Row],[Patient Waittime]]&lt;=45,"31-45",Table1[[#This Row],[Patient Waittime]]&lt;=60,"46-60",TRUE,"60+")</f>
        <v>46-60</v>
      </c>
      <c r="Q1211">
        <f>--(Table1[[#This Row],[Patient Waittime]]&lt;=30)</f>
        <v>0</v>
      </c>
      <c r="R1211">
        <f>--Table1[[#This Row],[Patient Admission Flag]]</f>
        <v>0</v>
      </c>
      <c r="S1211">
        <f>--AND(Table1[[#This Row],[WithinTarget]]=1,Table1[[#This Row],[Patient Satisfaction Score]]&gt;=7)</f>
        <v>0</v>
      </c>
      <c r="T1211" t="str">
        <f>IF(LEFT(Table1[[#This Row],[Patient Gender]],1)="F","Female","Male")</f>
        <v>Female</v>
      </c>
    </row>
    <row r="1212" spans="1:20" x14ac:dyDescent="0.3">
      <c r="A1212" t="s">
        <v>1316</v>
      </c>
      <c r="B1212" s="1">
        <v>45208.488194444442</v>
      </c>
      <c r="C1212" t="s">
        <v>13</v>
      </c>
      <c r="D1212">
        <v>38</v>
      </c>
      <c r="E1212" t="s">
        <v>14</v>
      </c>
      <c r="F1212" t="s">
        <v>11</v>
      </c>
      <c r="G1212" t="b">
        <v>0</v>
      </c>
      <c r="I1212">
        <v>57</v>
      </c>
      <c r="J1212" t="b">
        <v>0</v>
      </c>
      <c r="K1212">
        <f>YEAR(Table1[[#This Row],[Patient Admission Date]])</f>
        <v>2023</v>
      </c>
      <c r="L1212" t="str">
        <f>TEXT(Table1[[#This Row],[Patient Admission Date]],"mmm")</f>
        <v>Oct</v>
      </c>
      <c r="M1212" t="str">
        <f>TEXT(Table1[[#This Row],[Patient Admission Date]],"ddd")</f>
        <v>Mon</v>
      </c>
      <c r="N1212" t="str">
        <f>TEXT(INT(HOUR(Table1[[#This Row],[Patient Admission Date]])/3)*3,"00")&amp;"-"&amp;TEXT(INT(HOUR(Table1[[#This Row],[Patient Admission Date]])/3)*3+3,"00")</f>
        <v>09-12</v>
      </c>
      <c r="O1212" t="str" cm="1">
        <f t="array" ref="O1212">_xlfn.IFS(Table1[[#This Row],[Patient Age]]&lt;=14,"0-14",Table1[[#This Row],[Patient Age]]&lt;=29,"15-29",Table1[[#This Row],[Patient Age]]&lt;=44,"30-44",Table1[[#This Row],[Patient Age]]&lt;=59,"45-59",Table1[[#This Row],[Patient Age]]&lt;=74,"60-74",TRUE,"75+")</f>
        <v>30-44</v>
      </c>
      <c r="P1212" t="str" cm="1">
        <f t="array" ref="P1212">_xlfn.IFS(Table1[[#This Row],[Patient Waittime]]&lt;=15,"0-15",Table1[[#This Row],[Patient Waittime]]&lt;=30,"16-30",Table1[[#This Row],[Patient Waittime]]&lt;=45,"31-45",Table1[[#This Row],[Patient Waittime]]&lt;=60,"46-60",TRUE,"60+")</f>
        <v>46-60</v>
      </c>
      <c r="Q1212">
        <f>--(Table1[[#This Row],[Patient Waittime]]&lt;=30)</f>
        <v>0</v>
      </c>
      <c r="R1212">
        <f>--Table1[[#This Row],[Patient Admission Flag]]</f>
        <v>0</v>
      </c>
      <c r="S1212">
        <f>--AND(Table1[[#This Row],[WithinTarget]]=1,Table1[[#This Row],[Patient Satisfaction Score]]&gt;=7)</f>
        <v>0</v>
      </c>
      <c r="T1212" t="str">
        <f>IF(LEFT(Table1[[#This Row],[Patient Gender]],1)="F","Female","Male")</f>
        <v>Female</v>
      </c>
    </row>
    <row r="1213" spans="1:20" x14ac:dyDescent="0.3">
      <c r="A1213" t="s">
        <v>1317</v>
      </c>
      <c r="B1213" s="1">
        <v>45091.229166666664</v>
      </c>
      <c r="C1213" t="s">
        <v>13</v>
      </c>
      <c r="D1213">
        <v>76</v>
      </c>
      <c r="E1213" t="s">
        <v>14</v>
      </c>
      <c r="F1213" t="s">
        <v>11</v>
      </c>
      <c r="G1213" t="b">
        <v>0</v>
      </c>
      <c r="I1213">
        <v>60</v>
      </c>
      <c r="J1213" t="b">
        <v>0</v>
      </c>
      <c r="K1213">
        <f>YEAR(Table1[[#This Row],[Patient Admission Date]])</f>
        <v>2023</v>
      </c>
      <c r="L1213" t="str">
        <f>TEXT(Table1[[#This Row],[Patient Admission Date]],"mmm")</f>
        <v>Jun</v>
      </c>
      <c r="M1213" t="str">
        <f>TEXT(Table1[[#This Row],[Patient Admission Date]],"ddd")</f>
        <v>Wed</v>
      </c>
      <c r="N1213" t="str">
        <f>TEXT(INT(HOUR(Table1[[#This Row],[Patient Admission Date]])/3)*3,"00")&amp;"-"&amp;TEXT(INT(HOUR(Table1[[#This Row],[Patient Admission Date]])/3)*3+3,"00")</f>
        <v>03-06</v>
      </c>
      <c r="O1213" t="str" cm="1">
        <f t="array" ref="O1213">_xlfn.IFS(Table1[[#This Row],[Patient Age]]&lt;=14,"0-14",Table1[[#This Row],[Patient Age]]&lt;=29,"15-29",Table1[[#This Row],[Patient Age]]&lt;=44,"30-44",Table1[[#This Row],[Patient Age]]&lt;=59,"45-59",Table1[[#This Row],[Patient Age]]&lt;=74,"60-74",TRUE,"75+")</f>
        <v>75+</v>
      </c>
      <c r="P1213" t="str" cm="1">
        <f t="array" ref="P1213">_xlfn.IFS(Table1[[#This Row],[Patient Waittime]]&lt;=15,"0-15",Table1[[#This Row],[Patient Waittime]]&lt;=30,"16-30",Table1[[#This Row],[Patient Waittime]]&lt;=45,"31-45",Table1[[#This Row],[Patient Waittime]]&lt;=60,"46-60",TRUE,"60+")</f>
        <v>46-60</v>
      </c>
      <c r="Q1213">
        <f>--(Table1[[#This Row],[Patient Waittime]]&lt;=30)</f>
        <v>0</v>
      </c>
      <c r="R1213">
        <f>--Table1[[#This Row],[Patient Admission Flag]]</f>
        <v>0</v>
      </c>
      <c r="S1213">
        <f>--AND(Table1[[#This Row],[WithinTarget]]=1,Table1[[#This Row],[Patient Satisfaction Score]]&gt;=7)</f>
        <v>0</v>
      </c>
      <c r="T1213" t="str">
        <f>IF(LEFT(Table1[[#This Row],[Patient Gender]],1)="F","Female","Male")</f>
        <v>Female</v>
      </c>
    </row>
    <row r="1214" spans="1:20" x14ac:dyDescent="0.3">
      <c r="A1214" t="s">
        <v>1318</v>
      </c>
      <c r="B1214" s="1">
        <v>45142.253472222219</v>
      </c>
      <c r="C1214" t="s">
        <v>13</v>
      </c>
      <c r="D1214">
        <v>48</v>
      </c>
      <c r="E1214" t="s">
        <v>14</v>
      </c>
      <c r="F1214" t="s">
        <v>11</v>
      </c>
      <c r="G1214" t="b">
        <v>0</v>
      </c>
      <c r="I1214">
        <v>28</v>
      </c>
      <c r="J1214" t="b">
        <v>0</v>
      </c>
      <c r="K1214">
        <f>YEAR(Table1[[#This Row],[Patient Admission Date]])</f>
        <v>2023</v>
      </c>
      <c r="L1214" t="str">
        <f>TEXT(Table1[[#This Row],[Patient Admission Date]],"mmm")</f>
        <v>Aug</v>
      </c>
      <c r="M1214" t="str">
        <f>TEXT(Table1[[#This Row],[Patient Admission Date]],"ddd")</f>
        <v>Fri</v>
      </c>
      <c r="N1214" t="str">
        <f>TEXT(INT(HOUR(Table1[[#This Row],[Patient Admission Date]])/3)*3,"00")&amp;"-"&amp;TEXT(INT(HOUR(Table1[[#This Row],[Patient Admission Date]])/3)*3+3,"00")</f>
        <v>06-09</v>
      </c>
      <c r="O1214" t="str" cm="1">
        <f t="array" ref="O1214">_xlfn.IFS(Table1[[#This Row],[Patient Age]]&lt;=14,"0-14",Table1[[#This Row],[Patient Age]]&lt;=29,"15-29",Table1[[#This Row],[Patient Age]]&lt;=44,"30-44",Table1[[#This Row],[Patient Age]]&lt;=59,"45-59",Table1[[#This Row],[Patient Age]]&lt;=74,"60-74",TRUE,"75+")</f>
        <v>45-59</v>
      </c>
      <c r="P1214" t="str" cm="1">
        <f t="array" ref="P1214">_xlfn.IFS(Table1[[#This Row],[Patient Waittime]]&lt;=15,"0-15",Table1[[#This Row],[Patient Waittime]]&lt;=30,"16-30",Table1[[#This Row],[Patient Waittime]]&lt;=45,"31-45",Table1[[#This Row],[Patient Waittime]]&lt;=60,"46-60",TRUE,"60+")</f>
        <v>16-30</v>
      </c>
      <c r="Q1214">
        <f>--(Table1[[#This Row],[Patient Waittime]]&lt;=30)</f>
        <v>1</v>
      </c>
      <c r="R1214">
        <f>--Table1[[#This Row],[Patient Admission Flag]]</f>
        <v>0</v>
      </c>
      <c r="S1214">
        <f>--AND(Table1[[#This Row],[WithinTarget]]=1,Table1[[#This Row],[Patient Satisfaction Score]]&gt;=7)</f>
        <v>0</v>
      </c>
      <c r="T1214" t="str">
        <f>IF(LEFT(Table1[[#This Row],[Patient Gender]],1)="F","Female","Male")</f>
        <v>Female</v>
      </c>
    </row>
    <row r="1215" spans="1:20" x14ac:dyDescent="0.3">
      <c r="A1215" t="s">
        <v>1319</v>
      </c>
      <c r="B1215" s="1">
        <v>45223.526388888888</v>
      </c>
      <c r="C1215" t="s">
        <v>13</v>
      </c>
      <c r="D1215">
        <v>41</v>
      </c>
      <c r="E1215" t="s">
        <v>14</v>
      </c>
      <c r="F1215" t="s">
        <v>11</v>
      </c>
      <c r="G1215" t="b">
        <v>0</v>
      </c>
      <c r="I1215">
        <v>32</v>
      </c>
      <c r="J1215" t="b">
        <v>0</v>
      </c>
      <c r="K1215">
        <f>YEAR(Table1[[#This Row],[Patient Admission Date]])</f>
        <v>2023</v>
      </c>
      <c r="L1215" t="str">
        <f>TEXT(Table1[[#This Row],[Patient Admission Date]],"mmm")</f>
        <v>Oct</v>
      </c>
      <c r="M1215" t="str">
        <f>TEXT(Table1[[#This Row],[Patient Admission Date]],"ddd")</f>
        <v>Tue</v>
      </c>
      <c r="N1215" t="str">
        <f>TEXT(INT(HOUR(Table1[[#This Row],[Patient Admission Date]])/3)*3,"00")&amp;"-"&amp;TEXT(INT(HOUR(Table1[[#This Row],[Patient Admission Date]])/3)*3+3,"00")</f>
        <v>12-15</v>
      </c>
      <c r="O1215" t="str" cm="1">
        <f t="array" ref="O1215">_xlfn.IFS(Table1[[#This Row],[Patient Age]]&lt;=14,"0-14",Table1[[#This Row],[Patient Age]]&lt;=29,"15-29",Table1[[#This Row],[Patient Age]]&lt;=44,"30-44",Table1[[#This Row],[Patient Age]]&lt;=59,"45-59",Table1[[#This Row],[Patient Age]]&lt;=74,"60-74",TRUE,"75+")</f>
        <v>30-44</v>
      </c>
      <c r="P1215" t="str" cm="1">
        <f t="array" ref="P1215">_xlfn.IFS(Table1[[#This Row],[Patient Waittime]]&lt;=15,"0-15",Table1[[#This Row],[Patient Waittime]]&lt;=30,"16-30",Table1[[#This Row],[Patient Waittime]]&lt;=45,"31-45",Table1[[#This Row],[Patient Waittime]]&lt;=60,"46-60",TRUE,"60+")</f>
        <v>31-45</v>
      </c>
      <c r="Q1215">
        <f>--(Table1[[#This Row],[Patient Waittime]]&lt;=30)</f>
        <v>0</v>
      </c>
      <c r="R1215">
        <f>--Table1[[#This Row],[Patient Admission Flag]]</f>
        <v>0</v>
      </c>
      <c r="S1215">
        <f>--AND(Table1[[#This Row],[WithinTarget]]=1,Table1[[#This Row],[Patient Satisfaction Score]]&gt;=7)</f>
        <v>0</v>
      </c>
      <c r="T1215" t="str">
        <f>IF(LEFT(Table1[[#This Row],[Patient Gender]],1)="F","Female","Male")</f>
        <v>Female</v>
      </c>
    </row>
    <row r="1216" spans="1:20" x14ac:dyDescent="0.3">
      <c r="A1216" t="s">
        <v>1320</v>
      </c>
      <c r="B1216" s="1">
        <v>45071.395138888889</v>
      </c>
      <c r="C1216" t="s">
        <v>13</v>
      </c>
      <c r="D1216">
        <v>1</v>
      </c>
      <c r="E1216" t="s">
        <v>14</v>
      </c>
      <c r="F1216" t="s">
        <v>11</v>
      </c>
      <c r="G1216" t="b">
        <v>0</v>
      </c>
      <c r="I1216">
        <v>35</v>
      </c>
      <c r="J1216" t="b">
        <v>0</v>
      </c>
      <c r="K1216">
        <f>YEAR(Table1[[#This Row],[Patient Admission Date]])</f>
        <v>2023</v>
      </c>
      <c r="L1216" t="str">
        <f>TEXT(Table1[[#This Row],[Patient Admission Date]],"mmm")</f>
        <v>May</v>
      </c>
      <c r="M1216" t="str">
        <f>TEXT(Table1[[#This Row],[Patient Admission Date]],"ddd")</f>
        <v>Thu</v>
      </c>
      <c r="N1216" t="str">
        <f>TEXT(INT(HOUR(Table1[[#This Row],[Patient Admission Date]])/3)*3,"00")&amp;"-"&amp;TEXT(INT(HOUR(Table1[[#This Row],[Patient Admission Date]])/3)*3+3,"00")</f>
        <v>09-12</v>
      </c>
      <c r="O1216" t="str" cm="1">
        <f t="array" ref="O1216">_xlfn.IFS(Table1[[#This Row],[Patient Age]]&lt;=14,"0-14",Table1[[#This Row],[Patient Age]]&lt;=29,"15-29",Table1[[#This Row],[Patient Age]]&lt;=44,"30-44",Table1[[#This Row],[Patient Age]]&lt;=59,"45-59",Table1[[#This Row],[Patient Age]]&lt;=74,"60-74",TRUE,"75+")</f>
        <v>0-14</v>
      </c>
      <c r="P1216" t="str" cm="1">
        <f t="array" ref="P1216">_xlfn.IFS(Table1[[#This Row],[Patient Waittime]]&lt;=15,"0-15",Table1[[#This Row],[Patient Waittime]]&lt;=30,"16-30",Table1[[#This Row],[Patient Waittime]]&lt;=45,"31-45",Table1[[#This Row],[Patient Waittime]]&lt;=60,"46-60",TRUE,"60+")</f>
        <v>31-45</v>
      </c>
      <c r="Q1216">
        <f>--(Table1[[#This Row],[Patient Waittime]]&lt;=30)</f>
        <v>0</v>
      </c>
      <c r="R1216">
        <f>--Table1[[#This Row],[Patient Admission Flag]]</f>
        <v>0</v>
      </c>
      <c r="S1216">
        <f>--AND(Table1[[#This Row],[WithinTarget]]=1,Table1[[#This Row],[Patient Satisfaction Score]]&gt;=7)</f>
        <v>0</v>
      </c>
      <c r="T1216" t="str">
        <f>IF(LEFT(Table1[[#This Row],[Patient Gender]],1)="F","Female","Male")</f>
        <v>Female</v>
      </c>
    </row>
    <row r="1217" spans="1:20" x14ac:dyDescent="0.3">
      <c r="A1217" t="s">
        <v>1321</v>
      </c>
      <c r="B1217" s="1">
        <v>45572.696527777778</v>
      </c>
      <c r="C1217" t="s">
        <v>13</v>
      </c>
      <c r="D1217">
        <v>77</v>
      </c>
      <c r="E1217" t="s">
        <v>14</v>
      </c>
      <c r="F1217" t="s">
        <v>11</v>
      </c>
      <c r="G1217" t="b">
        <v>0</v>
      </c>
      <c r="I1217">
        <v>46</v>
      </c>
      <c r="J1217" t="b">
        <v>0</v>
      </c>
      <c r="K1217">
        <f>YEAR(Table1[[#This Row],[Patient Admission Date]])</f>
        <v>2024</v>
      </c>
      <c r="L1217" t="str">
        <f>TEXT(Table1[[#This Row],[Patient Admission Date]],"mmm")</f>
        <v>Oct</v>
      </c>
      <c r="M1217" t="str">
        <f>TEXT(Table1[[#This Row],[Patient Admission Date]],"ddd")</f>
        <v>Mon</v>
      </c>
      <c r="N1217" t="str">
        <f>TEXT(INT(HOUR(Table1[[#This Row],[Patient Admission Date]])/3)*3,"00")&amp;"-"&amp;TEXT(INT(HOUR(Table1[[#This Row],[Patient Admission Date]])/3)*3+3,"00")</f>
        <v>15-18</v>
      </c>
      <c r="O1217" t="str" cm="1">
        <f t="array" ref="O1217">_xlfn.IFS(Table1[[#This Row],[Patient Age]]&lt;=14,"0-14",Table1[[#This Row],[Patient Age]]&lt;=29,"15-29",Table1[[#This Row],[Patient Age]]&lt;=44,"30-44",Table1[[#This Row],[Patient Age]]&lt;=59,"45-59",Table1[[#This Row],[Patient Age]]&lt;=74,"60-74",TRUE,"75+")</f>
        <v>75+</v>
      </c>
      <c r="P1217" t="str" cm="1">
        <f t="array" ref="P1217">_xlfn.IFS(Table1[[#This Row],[Patient Waittime]]&lt;=15,"0-15",Table1[[#This Row],[Patient Waittime]]&lt;=30,"16-30",Table1[[#This Row],[Patient Waittime]]&lt;=45,"31-45",Table1[[#This Row],[Patient Waittime]]&lt;=60,"46-60",TRUE,"60+")</f>
        <v>46-60</v>
      </c>
      <c r="Q1217">
        <f>--(Table1[[#This Row],[Patient Waittime]]&lt;=30)</f>
        <v>0</v>
      </c>
      <c r="R1217">
        <f>--Table1[[#This Row],[Patient Admission Flag]]</f>
        <v>0</v>
      </c>
      <c r="S1217">
        <f>--AND(Table1[[#This Row],[WithinTarget]]=1,Table1[[#This Row],[Patient Satisfaction Score]]&gt;=7)</f>
        <v>0</v>
      </c>
      <c r="T1217" t="str">
        <f>IF(LEFT(Table1[[#This Row],[Patient Gender]],1)="F","Female","Male")</f>
        <v>Female</v>
      </c>
    </row>
    <row r="1218" spans="1:20" x14ac:dyDescent="0.3">
      <c r="A1218" t="s">
        <v>1322</v>
      </c>
      <c r="B1218" s="1">
        <v>45447.422222222223</v>
      </c>
      <c r="C1218" t="s">
        <v>13</v>
      </c>
      <c r="D1218">
        <v>35</v>
      </c>
      <c r="E1218" t="s">
        <v>14</v>
      </c>
      <c r="F1218" t="s">
        <v>11</v>
      </c>
      <c r="G1218" t="b">
        <v>0</v>
      </c>
      <c r="I1218">
        <v>10</v>
      </c>
      <c r="J1218" t="b">
        <v>0</v>
      </c>
      <c r="K1218">
        <f>YEAR(Table1[[#This Row],[Patient Admission Date]])</f>
        <v>2024</v>
      </c>
      <c r="L1218" t="str">
        <f>TEXT(Table1[[#This Row],[Patient Admission Date]],"mmm")</f>
        <v>Jun</v>
      </c>
      <c r="M1218" t="str">
        <f>TEXT(Table1[[#This Row],[Patient Admission Date]],"ddd")</f>
        <v>Tue</v>
      </c>
      <c r="N1218" t="str">
        <f>TEXT(INT(HOUR(Table1[[#This Row],[Patient Admission Date]])/3)*3,"00")&amp;"-"&amp;TEXT(INT(HOUR(Table1[[#This Row],[Patient Admission Date]])/3)*3+3,"00")</f>
        <v>09-12</v>
      </c>
      <c r="O1218" t="str" cm="1">
        <f t="array" ref="O1218">_xlfn.IFS(Table1[[#This Row],[Patient Age]]&lt;=14,"0-14",Table1[[#This Row],[Patient Age]]&lt;=29,"15-29",Table1[[#This Row],[Patient Age]]&lt;=44,"30-44",Table1[[#This Row],[Patient Age]]&lt;=59,"45-59",Table1[[#This Row],[Patient Age]]&lt;=74,"60-74",TRUE,"75+")</f>
        <v>30-44</v>
      </c>
      <c r="P1218" t="str" cm="1">
        <f t="array" ref="P1218">_xlfn.IFS(Table1[[#This Row],[Patient Waittime]]&lt;=15,"0-15",Table1[[#This Row],[Patient Waittime]]&lt;=30,"16-30",Table1[[#This Row],[Patient Waittime]]&lt;=45,"31-45",Table1[[#This Row],[Patient Waittime]]&lt;=60,"46-60",TRUE,"60+")</f>
        <v>0-15</v>
      </c>
      <c r="Q1218">
        <f>--(Table1[[#This Row],[Patient Waittime]]&lt;=30)</f>
        <v>1</v>
      </c>
      <c r="R1218">
        <f>--Table1[[#This Row],[Patient Admission Flag]]</f>
        <v>0</v>
      </c>
      <c r="S1218">
        <f>--AND(Table1[[#This Row],[WithinTarget]]=1,Table1[[#This Row],[Patient Satisfaction Score]]&gt;=7)</f>
        <v>0</v>
      </c>
      <c r="T1218" t="str">
        <f>IF(LEFT(Table1[[#This Row],[Patient Gender]],1)="F","Female","Male")</f>
        <v>Female</v>
      </c>
    </row>
    <row r="1219" spans="1:20" x14ac:dyDescent="0.3">
      <c r="A1219" t="s">
        <v>1323</v>
      </c>
      <c r="B1219" s="1">
        <v>45288.119444444441</v>
      </c>
      <c r="C1219" t="s">
        <v>13</v>
      </c>
      <c r="D1219">
        <v>73</v>
      </c>
      <c r="E1219" t="s">
        <v>14</v>
      </c>
      <c r="F1219" t="s">
        <v>11</v>
      </c>
      <c r="G1219" t="b">
        <v>0</v>
      </c>
      <c r="I1219">
        <v>11</v>
      </c>
      <c r="J1219" t="b">
        <v>0</v>
      </c>
      <c r="K1219">
        <f>YEAR(Table1[[#This Row],[Patient Admission Date]])</f>
        <v>2023</v>
      </c>
      <c r="L1219" t="str">
        <f>TEXT(Table1[[#This Row],[Patient Admission Date]],"mmm")</f>
        <v>Dec</v>
      </c>
      <c r="M1219" t="str">
        <f>TEXT(Table1[[#This Row],[Patient Admission Date]],"ddd")</f>
        <v>Thu</v>
      </c>
      <c r="N1219" t="str">
        <f>TEXT(INT(HOUR(Table1[[#This Row],[Patient Admission Date]])/3)*3,"00")&amp;"-"&amp;TEXT(INT(HOUR(Table1[[#This Row],[Patient Admission Date]])/3)*3+3,"00")</f>
        <v>00-03</v>
      </c>
      <c r="O1219" t="str" cm="1">
        <f t="array" ref="O1219">_xlfn.IFS(Table1[[#This Row],[Patient Age]]&lt;=14,"0-14",Table1[[#This Row],[Patient Age]]&lt;=29,"15-29",Table1[[#This Row],[Patient Age]]&lt;=44,"30-44",Table1[[#This Row],[Patient Age]]&lt;=59,"45-59",Table1[[#This Row],[Patient Age]]&lt;=74,"60-74",TRUE,"75+")</f>
        <v>60-74</v>
      </c>
      <c r="P1219" t="str" cm="1">
        <f t="array" ref="P1219">_xlfn.IFS(Table1[[#This Row],[Patient Waittime]]&lt;=15,"0-15",Table1[[#This Row],[Patient Waittime]]&lt;=30,"16-30",Table1[[#This Row],[Patient Waittime]]&lt;=45,"31-45",Table1[[#This Row],[Patient Waittime]]&lt;=60,"46-60",TRUE,"60+")</f>
        <v>0-15</v>
      </c>
      <c r="Q1219">
        <f>--(Table1[[#This Row],[Patient Waittime]]&lt;=30)</f>
        <v>1</v>
      </c>
      <c r="R1219">
        <f>--Table1[[#This Row],[Patient Admission Flag]]</f>
        <v>0</v>
      </c>
      <c r="S1219">
        <f>--AND(Table1[[#This Row],[WithinTarget]]=1,Table1[[#This Row],[Patient Satisfaction Score]]&gt;=7)</f>
        <v>0</v>
      </c>
      <c r="T1219" t="str">
        <f>IF(LEFT(Table1[[#This Row],[Patient Gender]],1)="F","Female","Male")</f>
        <v>Female</v>
      </c>
    </row>
    <row r="1220" spans="1:20" x14ac:dyDescent="0.3">
      <c r="A1220" t="s">
        <v>1324</v>
      </c>
      <c r="B1220" s="1">
        <v>45105.477083333331</v>
      </c>
      <c r="C1220" t="s">
        <v>13</v>
      </c>
      <c r="D1220">
        <v>64</v>
      </c>
      <c r="E1220" t="s">
        <v>14</v>
      </c>
      <c r="F1220" t="s">
        <v>11</v>
      </c>
      <c r="G1220" t="b">
        <v>0</v>
      </c>
      <c r="I1220">
        <v>12</v>
      </c>
      <c r="J1220" t="b">
        <v>0</v>
      </c>
      <c r="K1220">
        <f>YEAR(Table1[[#This Row],[Patient Admission Date]])</f>
        <v>2023</v>
      </c>
      <c r="L1220" t="str">
        <f>TEXT(Table1[[#This Row],[Patient Admission Date]],"mmm")</f>
        <v>Jun</v>
      </c>
      <c r="M1220" t="str">
        <f>TEXT(Table1[[#This Row],[Patient Admission Date]],"ddd")</f>
        <v>Wed</v>
      </c>
      <c r="N1220" t="str">
        <f>TEXT(INT(HOUR(Table1[[#This Row],[Patient Admission Date]])/3)*3,"00")&amp;"-"&amp;TEXT(INT(HOUR(Table1[[#This Row],[Patient Admission Date]])/3)*3+3,"00")</f>
        <v>09-12</v>
      </c>
      <c r="O1220" t="str" cm="1">
        <f t="array" ref="O1220">_xlfn.IFS(Table1[[#This Row],[Patient Age]]&lt;=14,"0-14",Table1[[#This Row],[Patient Age]]&lt;=29,"15-29",Table1[[#This Row],[Patient Age]]&lt;=44,"30-44",Table1[[#This Row],[Patient Age]]&lt;=59,"45-59",Table1[[#This Row],[Patient Age]]&lt;=74,"60-74",TRUE,"75+")</f>
        <v>60-74</v>
      </c>
      <c r="P1220" t="str" cm="1">
        <f t="array" ref="P1220">_xlfn.IFS(Table1[[#This Row],[Patient Waittime]]&lt;=15,"0-15",Table1[[#This Row],[Patient Waittime]]&lt;=30,"16-30",Table1[[#This Row],[Patient Waittime]]&lt;=45,"31-45",Table1[[#This Row],[Patient Waittime]]&lt;=60,"46-60",TRUE,"60+")</f>
        <v>0-15</v>
      </c>
      <c r="Q1220">
        <f>--(Table1[[#This Row],[Patient Waittime]]&lt;=30)</f>
        <v>1</v>
      </c>
      <c r="R1220">
        <f>--Table1[[#This Row],[Patient Admission Flag]]</f>
        <v>0</v>
      </c>
      <c r="S1220">
        <f>--AND(Table1[[#This Row],[WithinTarget]]=1,Table1[[#This Row],[Patient Satisfaction Score]]&gt;=7)</f>
        <v>0</v>
      </c>
      <c r="T1220" t="str">
        <f>IF(LEFT(Table1[[#This Row],[Patient Gender]],1)="F","Female","Male")</f>
        <v>Female</v>
      </c>
    </row>
    <row r="1221" spans="1:20" x14ac:dyDescent="0.3">
      <c r="A1221" t="s">
        <v>1325</v>
      </c>
      <c r="B1221" s="1">
        <v>45420.732638888891</v>
      </c>
      <c r="C1221" t="s">
        <v>13</v>
      </c>
      <c r="D1221">
        <v>8</v>
      </c>
      <c r="E1221" t="s">
        <v>14</v>
      </c>
      <c r="F1221" t="s">
        <v>11</v>
      </c>
      <c r="G1221" t="b">
        <v>0</v>
      </c>
      <c r="I1221">
        <v>37</v>
      </c>
      <c r="J1221" t="b">
        <v>0</v>
      </c>
      <c r="K1221">
        <f>YEAR(Table1[[#This Row],[Patient Admission Date]])</f>
        <v>2024</v>
      </c>
      <c r="L1221" t="str">
        <f>TEXT(Table1[[#This Row],[Patient Admission Date]],"mmm")</f>
        <v>May</v>
      </c>
      <c r="M1221" t="str">
        <f>TEXT(Table1[[#This Row],[Patient Admission Date]],"ddd")</f>
        <v>Wed</v>
      </c>
      <c r="N1221" t="str">
        <f>TEXT(INT(HOUR(Table1[[#This Row],[Patient Admission Date]])/3)*3,"00")&amp;"-"&amp;TEXT(INT(HOUR(Table1[[#This Row],[Patient Admission Date]])/3)*3+3,"00")</f>
        <v>15-18</v>
      </c>
      <c r="O1221" t="str" cm="1">
        <f t="array" ref="O1221">_xlfn.IFS(Table1[[#This Row],[Patient Age]]&lt;=14,"0-14",Table1[[#This Row],[Patient Age]]&lt;=29,"15-29",Table1[[#This Row],[Patient Age]]&lt;=44,"30-44",Table1[[#This Row],[Patient Age]]&lt;=59,"45-59",Table1[[#This Row],[Patient Age]]&lt;=74,"60-74",TRUE,"75+")</f>
        <v>0-14</v>
      </c>
      <c r="P1221" t="str" cm="1">
        <f t="array" ref="P1221">_xlfn.IFS(Table1[[#This Row],[Patient Waittime]]&lt;=15,"0-15",Table1[[#This Row],[Patient Waittime]]&lt;=30,"16-30",Table1[[#This Row],[Patient Waittime]]&lt;=45,"31-45",Table1[[#This Row],[Patient Waittime]]&lt;=60,"46-60",TRUE,"60+")</f>
        <v>31-45</v>
      </c>
      <c r="Q1221">
        <f>--(Table1[[#This Row],[Patient Waittime]]&lt;=30)</f>
        <v>0</v>
      </c>
      <c r="R1221">
        <f>--Table1[[#This Row],[Patient Admission Flag]]</f>
        <v>0</v>
      </c>
      <c r="S1221">
        <f>--AND(Table1[[#This Row],[WithinTarget]]=1,Table1[[#This Row],[Patient Satisfaction Score]]&gt;=7)</f>
        <v>0</v>
      </c>
      <c r="T1221" t="str">
        <f>IF(LEFT(Table1[[#This Row],[Patient Gender]],1)="F","Female","Male")</f>
        <v>Female</v>
      </c>
    </row>
    <row r="1222" spans="1:20" x14ac:dyDescent="0.3">
      <c r="A1222" t="s">
        <v>1326</v>
      </c>
      <c r="B1222" s="1">
        <v>45128.306944444441</v>
      </c>
      <c r="C1222" t="s">
        <v>13</v>
      </c>
      <c r="D1222">
        <v>7</v>
      </c>
      <c r="E1222" t="s">
        <v>14</v>
      </c>
      <c r="F1222" t="s">
        <v>11</v>
      </c>
      <c r="G1222" t="b">
        <v>0</v>
      </c>
      <c r="I1222">
        <v>44</v>
      </c>
      <c r="J1222" t="b">
        <v>0</v>
      </c>
      <c r="K1222">
        <f>YEAR(Table1[[#This Row],[Patient Admission Date]])</f>
        <v>2023</v>
      </c>
      <c r="L1222" t="str">
        <f>TEXT(Table1[[#This Row],[Patient Admission Date]],"mmm")</f>
        <v>Jul</v>
      </c>
      <c r="M1222" t="str">
        <f>TEXT(Table1[[#This Row],[Patient Admission Date]],"ddd")</f>
        <v>Fri</v>
      </c>
      <c r="N1222" t="str">
        <f>TEXT(INT(HOUR(Table1[[#This Row],[Patient Admission Date]])/3)*3,"00")&amp;"-"&amp;TEXT(INT(HOUR(Table1[[#This Row],[Patient Admission Date]])/3)*3+3,"00")</f>
        <v>06-09</v>
      </c>
      <c r="O1222" t="str" cm="1">
        <f t="array" ref="O1222">_xlfn.IFS(Table1[[#This Row],[Patient Age]]&lt;=14,"0-14",Table1[[#This Row],[Patient Age]]&lt;=29,"15-29",Table1[[#This Row],[Patient Age]]&lt;=44,"30-44",Table1[[#This Row],[Patient Age]]&lt;=59,"45-59",Table1[[#This Row],[Patient Age]]&lt;=74,"60-74",TRUE,"75+")</f>
        <v>0-14</v>
      </c>
      <c r="P1222" t="str" cm="1">
        <f t="array" ref="P1222">_xlfn.IFS(Table1[[#This Row],[Patient Waittime]]&lt;=15,"0-15",Table1[[#This Row],[Patient Waittime]]&lt;=30,"16-30",Table1[[#This Row],[Patient Waittime]]&lt;=45,"31-45",Table1[[#This Row],[Patient Waittime]]&lt;=60,"46-60",TRUE,"60+")</f>
        <v>31-45</v>
      </c>
      <c r="Q1222">
        <f>--(Table1[[#This Row],[Patient Waittime]]&lt;=30)</f>
        <v>0</v>
      </c>
      <c r="R1222">
        <f>--Table1[[#This Row],[Patient Admission Flag]]</f>
        <v>0</v>
      </c>
      <c r="S1222">
        <f>--AND(Table1[[#This Row],[WithinTarget]]=1,Table1[[#This Row],[Patient Satisfaction Score]]&gt;=7)</f>
        <v>0</v>
      </c>
      <c r="T1222" t="str">
        <f>IF(LEFT(Table1[[#This Row],[Patient Gender]],1)="F","Female","Male")</f>
        <v>Female</v>
      </c>
    </row>
    <row r="1223" spans="1:20" x14ac:dyDescent="0.3">
      <c r="A1223" t="s">
        <v>1327</v>
      </c>
      <c r="B1223" s="1">
        <v>45296.248611111114</v>
      </c>
      <c r="C1223" t="s">
        <v>13</v>
      </c>
      <c r="D1223">
        <v>54</v>
      </c>
      <c r="E1223" t="s">
        <v>14</v>
      </c>
      <c r="F1223" t="s">
        <v>11</v>
      </c>
      <c r="G1223" t="b">
        <v>0</v>
      </c>
      <c r="I1223">
        <v>55</v>
      </c>
      <c r="J1223" t="b">
        <v>0</v>
      </c>
      <c r="K1223">
        <f>YEAR(Table1[[#This Row],[Patient Admission Date]])</f>
        <v>2024</v>
      </c>
      <c r="L1223" t="str">
        <f>TEXT(Table1[[#This Row],[Patient Admission Date]],"mmm")</f>
        <v>Jan</v>
      </c>
      <c r="M1223" t="str">
        <f>TEXT(Table1[[#This Row],[Patient Admission Date]],"ddd")</f>
        <v>Fri</v>
      </c>
      <c r="N1223" t="str">
        <f>TEXT(INT(HOUR(Table1[[#This Row],[Patient Admission Date]])/3)*3,"00")&amp;"-"&amp;TEXT(INT(HOUR(Table1[[#This Row],[Patient Admission Date]])/3)*3+3,"00")</f>
        <v>03-06</v>
      </c>
      <c r="O1223" t="str" cm="1">
        <f t="array" ref="O1223">_xlfn.IFS(Table1[[#This Row],[Patient Age]]&lt;=14,"0-14",Table1[[#This Row],[Patient Age]]&lt;=29,"15-29",Table1[[#This Row],[Patient Age]]&lt;=44,"30-44",Table1[[#This Row],[Patient Age]]&lt;=59,"45-59",Table1[[#This Row],[Patient Age]]&lt;=74,"60-74",TRUE,"75+")</f>
        <v>45-59</v>
      </c>
      <c r="P1223" t="str" cm="1">
        <f t="array" ref="P1223">_xlfn.IFS(Table1[[#This Row],[Patient Waittime]]&lt;=15,"0-15",Table1[[#This Row],[Patient Waittime]]&lt;=30,"16-30",Table1[[#This Row],[Patient Waittime]]&lt;=45,"31-45",Table1[[#This Row],[Patient Waittime]]&lt;=60,"46-60",TRUE,"60+")</f>
        <v>46-60</v>
      </c>
      <c r="Q1223">
        <f>--(Table1[[#This Row],[Patient Waittime]]&lt;=30)</f>
        <v>0</v>
      </c>
      <c r="R1223">
        <f>--Table1[[#This Row],[Patient Admission Flag]]</f>
        <v>0</v>
      </c>
      <c r="S1223">
        <f>--AND(Table1[[#This Row],[WithinTarget]]=1,Table1[[#This Row],[Patient Satisfaction Score]]&gt;=7)</f>
        <v>0</v>
      </c>
      <c r="T1223" t="str">
        <f>IF(LEFT(Table1[[#This Row],[Patient Gender]],1)="F","Female","Male")</f>
        <v>Female</v>
      </c>
    </row>
    <row r="1224" spans="1:20" x14ac:dyDescent="0.3">
      <c r="A1224" t="s">
        <v>1328</v>
      </c>
      <c r="B1224" s="1">
        <v>45094.713194444441</v>
      </c>
      <c r="C1224" t="s">
        <v>13</v>
      </c>
      <c r="D1224">
        <v>61</v>
      </c>
      <c r="E1224" t="s">
        <v>14</v>
      </c>
      <c r="F1224" t="s">
        <v>11</v>
      </c>
      <c r="G1224" t="b">
        <v>0</v>
      </c>
      <c r="I1224">
        <v>56</v>
      </c>
      <c r="J1224" t="b">
        <v>0</v>
      </c>
      <c r="K1224">
        <f>YEAR(Table1[[#This Row],[Patient Admission Date]])</f>
        <v>2023</v>
      </c>
      <c r="L1224" t="str">
        <f>TEXT(Table1[[#This Row],[Patient Admission Date]],"mmm")</f>
        <v>Jun</v>
      </c>
      <c r="M1224" t="str">
        <f>TEXT(Table1[[#This Row],[Patient Admission Date]],"ddd")</f>
        <v>Sat</v>
      </c>
      <c r="N1224" t="str">
        <f>TEXT(INT(HOUR(Table1[[#This Row],[Patient Admission Date]])/3)*3,"00")&amp;"-"&amp;TEXT(INT(HOUR(Table1[[#This Row],[Patient Admission Date]])/3)*3+3,"00")</f>
        <v>15-18</v>
      </c>
      <c r="O1224" t="str" cm="1">
        <f t="array" ref="O1224">_xlfn.IFS(Table1[[#This Row],[Patient Age]]&lt;=14,"0-14",Table1[[#This Row],[Patient Age]]&lt;=29,"15-29",Table1[[#This Row],[Patient Age]]&lt;=44,"30-44",Table1[[#This Row],[Patient Age]]&lt;=59,"45-59",Table1[[#This Row],[Patient Age]]&lt;=74,"60-74",TRUE,"75+")</f>
        <v>60-74</v>
      </c>
      <c r="P1224" t="str" cm="1">
        <f t="array" ref="P1224">_xlfn.IFS(Table1[[#This Row],[Patient Waittime]]&lt;=15,"0-15",Table1[[#This Row],[Patient Waittime]]&lt;=30,"16-30",Table1[[#This Row],[Patient Waittime]]&lt;=45,"31-45",Table1[[#This Row],[Patient Waittime]]&lt;=60,"46-60",TRUE,"60+")</f>
        <v>46-60</v>
      </c>
      <c r="Q1224">
        <f>--(Table1[[#This Row],[Patient Waittime]]&lt;=30)</f>
        <v>0</v>
      </c>
      <c r="R1224">
        <f>--Table1[[#This Row],[Patient Admission Flag]]</f>
        <v>0</v>
      </c>
      <c r="S1224">
        <f>--AND(Table1[[#This Row],[WithinTarget]]=1,Table1[[#This Row],[Patient Satisfaction Score]]&gt;=7)</f>
        <v>0</v>
      </c>
      <c r="T1224" t="str">
        <f>IF(LEFT(Table1[[#This Row],[Patient Gender]],1)="F","Female","Male")</f>
        <v>Female</v>
      </c>
    </row>
    <row r="1225" spans="1:20" x14ac:dyDescent="0.3">
      <c r="A1225" t="s">
        <v>1329</v>
      </c>
      <c r="B1225" s="1">
        <v>45372.348611111112</v>
      </c>
      <c r="C1225" t="s">
        <v>13</v>
      </c>
      <c r="D1225">
        <v>51</v>
      </c>
      <c r="E1225" t="s">
        <v>14</v>
      </c>
      <c r="F1225" t="s">
        <v>11</v>
      </c>
      <c r="G1225" t="b">
        <v>0</v>
      </c>
      <c r="I1225">
        <v>18</v>
      </c>
      <c r="J1225" t="b">
        <v>0</v>
      </c>
      <c r="K1225">
        <f>YEAR(Table1[[#This Row],[Patient Admission Date]])</f>
        <v>2024</v>
      </c>
      <c r="L1225" t="str">
        <f>TEXT(Table1[[#This Row],[Patient Admission Date]],"mmm")</f>
        <v>Mar</v>
      </c>
      <c r="M1225" t="str">
        <f>TEXT(Table1[[#This Row],[Patient Admission Date]],"ddd")</f>
        <v>Thu</v>
      </c>
      <c r="N1225" t="str">
        <f>TEXT(INT(HOUR(Table1[[#This Row],[Patient Admission Date]])/3)*3,"00")&amp;"-"&amp;TEXT(INT(HOUR(Table1[[#This Row],[Patient Admission Date]])/3)*3+3,"00")</f>
        <v>06-09</v>
      </c>
      <c r="O1225" t="str" cm="1">
        <f t="array" ref="O1225">_xlfn.IFS(Table1[[#This Row],[Patient Age]]&lt;=14,"0-14",Table1[[#This Row],[Patient Age]]&lt;=29,"15-29",Table1[[#This Row],[Patient Age]]&lt;=44,"30-44",Table1[[#This Row],[Patient Age]]&lt;=59,"45-59",Table1[[#This Row],[Patient Age]]&lt;=74,"60-74",TRUE,"75+")</f>
        <v>45-59</v>
      </c>
      <c r="P1225" t="str" cm="1">
        <f t="array" ref="P1225">_xlfn.IFS(Table1[[#This Row],[Patient Waittime]]&lt;=15,"0-15",Table1[[#This Row],[Patient Waittime]]&lt;=30,"16-30",Table1[[#This Row],[Patient Waittime]]&lt;=45,"31-45",Table1[[#This Row],[Patient Waittime]]&lt;=60,"46-60",TRUE,"60+")</f>
        <v>16-30</v>
      </c>
      <c r="Q1225">
        <f>--(Table1[[#This Row],[Patient Waittime]]&lt;=30)</f>
        <v>1</v>
      </c>
      <c r="R1225">
        <f>--Table1[[#This Row],[Patient Admission Flag]]</f>
        <v>0</v>
      </c>
      <c r="S1225">
        <f>--AND(Table1[[#This Row],[WithinTarget]]=1,Table1[[#This Row],[Patient Satisfaction Score]]&gt;=7)</f>
        <v>0</v>
      </c>
      <c r="T1225" t="str">
        <f>IF(LEFT(Table1[[#This Row],[Patient Gender]],1)="F","Female","Male")</f>
        <v>Female</v>
      </c>
    </row>
    <row r="1226" spans="1:20" x14ac:dyDescent="0.3">
      <c r="A1226" t="s">
        <v>1330</v>
      </c>
      <c r="B1226" s="1">
        <v>45302.797222222223</v>
      </c>
      <c r="C1226" t="s">
        <v>13</v>
      </c>
      <c r="D1226">
        <v>38</v>
      </c>
      <c r="E1226" t="s">
        <v>14</v>
      </c>
      <c r="F1226" t="s">
        <v>11</v>
      </c>
      <c r="G1226" t="b">
        <v>0</v>
      </c>
      <c r="I1226">
        <v>36</v>
      </c>
      <c r="J1226" t="b">
        <v>0</v>
      </c>
      <c r="K1226">
        <f>YEAR(Table1[[#This Row],[Patient Admission Date]])</f>
        <v>2024</v>
      </c>
      <c r="L1226" t="str">
        <f>TEXT(Table1[[#This Row],[Patient Admission Date]],"mmm")</f>
        <v>Jan</v>
      </c>
      <c r="M1226" t="str">
        <f>TEXT(Table1[[#This Row],[Patient Admission Date]],"ddd")</f>
        <v>Thu</v>
      </c>
      <c r="N1226" t="str">
        <f>TEXT(INT(HOUR(Table1[[#This Row],[Patient Admission Date]])/3)*3,"00")&amp;"-"&amp;TEXT(INT(HOUR(Table1[[#This Row],[Patient Admission Date]])/3)*3+3,"00")</f>
        <v>18-21</v>
      </c>
      <c r="O1226" t="str" cm="1">
        <f t="array" ref="O1226">_xlfn.IFS(Table1[[#This Row],[Patient Age]]&lt;=14,"0-14",Table1[[#This Row],[Patient Age]]&lt;=29,"15-29",Table1[[#This Row],[Patient Age]]&lt;=44,"30-44",Table1[[#This Row],[Patient Age]]&lt;=59,"45-59",Table1[[#This Row],[Patient Age]]&lt;=74,"60-74",TRUE,"75+")</f>
        <v>30-44</v>
      </c>
      <c r="P1226" t="str" cm="1">
        <f t="array" ref="P1226">_xlfn.IFS(Table1[[#This Row],[Patient Waittime]]&lt;=15,"0-15",Table1[[#This Row],[Patient Waittime]]&lt;=30,"16-30",Table1[[#This Row],[Patient Waittime]]&lt;=45,"31-45",Table1[[#This Row],[Patient Waittime]]&lt;=60,"46-60",TRUE,"60+")</f>
        <v>31-45</v>
      </c>
      <c r="Q1226">
        <f>--(Table1[[#This Row],[Patient Waittime]]&lt;=30)</f>
        <v>0</v>
      </c>
      <c r="R1226">
        <f>--Table1[[#This Row],[Patient Admission Flag]]</f>
        <v>0</v>
      </c>
      <c r="S1226">
        <f>--AND(Table1[[#This Row],[WithinTarget]]=1,Table1[[#This Row],[Patient Satisfaction Score]]&gt;=7)</f>
        <v>0</v>
      </c>
      <c r="T1226" t="str">
        <f>IF(LEFT(Table1[[#This Row],[Patient Gender]],1)="F","Female","Male")</f>
        <v>Female</v>
      </c>
    </row>
    <row r="1227" spans="1:20" x14ac:dyDescent="0.3">
      <c r="A1227" t="s">
        <v>1331</v>
      </c>
      <c r="B1227" s="1">
        <v>45221.425000000003</v>
      </c>
      <c r="C1227" t="s">
        <v>13</v>
      </c>
      <c r="D1227">
        <v>61</v>
      </c>
      <c r="E1227" t="s">
        <v>14</v>
      </c>
      <c r="F1227" t="s">
        <v>11</v>
      </c>
      <c r="G1227" t="b">
        <v>0</v>
      </c>
      <c r="I1227">
        <v>43</v>
      </c>
      <c r="J1227" t="b">
        <v>0</v>
      </c>
      <c r="K1227">
        <f>YEAR(Table1[[#This Row],[Patient Admission Date]])</f>
        <v>2023</v>
      </c>
      <c r="L1227" t="str">
        <f>TEXT(Table1[[#This Row],[Patient Admission Date]],"mmm")</f>
        <v>Oct</v>
      </c>
      <c r="M1227" t="str">
        <f>TEXT(Table1[[#This Row],[Patient Admission Date]],"ddd")</f>
        <v>Sun</v>
      </c>
      <c r="N1227" t="str">
        <f>TEXT(INT(HOUR(Table1[[#This Row],[Patient Admission Date]])/3)*3,"00")&amp;"-"&amp;TEXT(INT(HOUR(Table1[[#This Row],[Patient Admission Date]])/3)*3+3,"00")</f>
        <v>09-12</v>
      </c>
      <c r="O1227" t="str" cm="1">
        <f t="array" ref="O1227">_xlfn.IFS(Table1[[#This Row],[Patient Age]]&lt;=14,"0-14",Table1[[#This Row],[Patient Age]]&lt;=29,"15-29",Table1[[#This Row],[Patient Age]]&lt;=44,"30-44",Table1[[#This Row],[Patient Age]]&lt;=59,"45-59",Table1[[#This Row],[Patient Age]]&lt;=74,"60-74",TRUE,"75+")</f>
        <v>60-74</v>
      </c>
      <c r="P1227" t="str" cm="1">
        <f t="array" ref="P1227">_xlfn.IFS(Table1[[#This Row],[Patient Waittime]]&lt;=15,"0-15",Table1[[#This Row],[Patient Waittime]]&lt;=30,"16-30",Table1[[#This Row],[Patient Waittime]]&lt;=45,"31-45",Table1[[#This Row],[Patient Waittime]]&lt;=60,"46-60",TRUE,"60+")</f>
        <v>31-45</v>
      </c>
      <c r="Q1227">
        <f>--(Table1[[#This Row],[Patient Waittime]]&lt;=30)</f>
        <v>0</v>
      </c>
      <c r="R1227">
        <f>--Table1[[#This Row],[Patient Admission Flag]]</f>
        <v>0</v>
      </c>
      <c r="S1227">
        <f>--AND(Table1[[#This Row],[WithinTarget]]=1,Table1[[#This Row],[Patient Satisfaction Score]]&gt;=7)</f>
        <v>0</v>
      </c>
      <c r="T1227" t="str">
        <f>IF(LEFT(Table1[[#This Row],[Patient Gender]],1)="F","Female","Male")</f>
        <v>Female</v>
      </c>
    </row>
    <row r="1228" spans="1:20" x14ac:dyDescent="0.3">
      <c r="A1228" t="s">
        <v>1332</v>
      </c>
      <c r="B1228" s="1">
        <v>45585.893055555556</v>
      </c>
      <c r="C1228" t="s">
        <v>13</v>
      </c>
      <c r="D1228">
        <v>4</v>
      </c>
      <c r="E1228" t="s">
        <v>14</v>
      </c>
      <c r="F1228" t="s">
        <v>11</v>
      </c>
      <c r="G1228" t="b">
        <v>0</v>
      </c>
      <c r="I1228">
        <v>47</v>
      </c>
      <c r="J1228" t="b">
        <v>0</v>
      </c>
      <c r="K1228">
        <f>YEAR(Table1[[#This Row],[Patient Admission Date]])</f>
        <v>2024</v>
      </c>
      <c r="L1228" t="str">
        <f>TEXT(Table1[[#This Row],[Patient Admission Date]],"mmm")</f>
        <v>Oct</v>
      </c>
      <c r="M1228" t="str">
        <f>TEXT(Table1[[#This Row],[Patient Admission Date]],"ddd")</f>
        <v>Sun</v>
      </c>
      <c r="N1228" t="str">
        <f>TEXT(INT(HOUR(Table1[[#This Row],[Patient Admission Date]])/3)*3,"00")&amp;"-"&amp;TEXT(INT(HOUR(Table1[[#This Row],[Patient Admission Date]])/3)*3+3,"00")</f>
        <v>21-24</v>
      </c>
      <c r="O1228" t="str" cm="1">
        <f t="array" ref="O1228">_xlfn.IFS(Table1[[#This Row],[Patient Age]]&lt;=14,"0-14",Table1[[#This Row],[Patient Age]]&lt;=29,"15-29",Table1[[#This Row],[Patient Age]]&lt;=44,"30-44",Table1[[#This Row],[Patient Age]]&lt;=59,"45-59",Table1[[#This Row],[Patient Age]]&lt;=74,"60-74",TRUE,"75+")</f>
        <v>0-14</v>
      </c>
      <c r="P1228" t="str" cm="1">
        <f t="array" ref="P1228">_xlfn.IFS(Table1[[#This Row],[Patient Waittime]]&lt;=15,"0-15",Table1[[#This Row],[Patient Waittime]]&lt;=30,"16-30",Table1[[#This Row],[Patient Waittime]]&lt;=45,"31-45",Table1[[#This Row],[Patient Waittime]]&lt;=60,"46-60",TRUE,"60+")</f>
        <v>46-60</v>
      </c>
      <c r="Q1228">
        <f>--(Table1[[#This Row],[Patient Waittime]]&lt;=30)</f>
        <v>0</v>
      </c>
      <c r="R1228">
        <f>--Table1[[#This Row],[Patient Admission Flag]]</f>
        <v>0</v>
      </c>
      <c r="S1228">
        <f>--AND(Table1[[#This Row],[WithinTarget]]=1,Table1[[#This Row],[Patient Satisfaction Score]]&gt;=7)</f>
        <v>0</v>
      </c>
      <c r="T1228" t="str">
        <f>IF(LEFT(Table1[[#This Row],[Patient Gender]],1)="F","Female","Male")</f>
        <v>Female</v>
      </c>
    </row>
    <row r="1229" spans="1:20" x14ac:dyDescent="0.3">
      <c r="A1229" t="s">
        <v>1333</v>
      </c>
      <c r="B1229" s="1">
        <v>45382.04791666667</v>
      </c>
      <c r="C1229" t="s">
        <v>13</v>
      </c>
      <c r="D1229">
        <v>48</v>
      </c>
      <c r="E1229" t="s">
        <v>14</v>
      </c>
      <c r="F1229" t="s">
        <v>11</v>
      </c>
      <c r="G1229" t="b">
        <v>0</v>
      </c>
      <c r="I1229">
        <v>60</v>
      </c>
      <c r="J1229" t="b">
        <v>0</v>
      </c>
      <c r="K1229">
        <f>YEAR(Table1[[#This Row],[Patient Admission Date]])</f>
        <v>2024</v>
      </c>
      <c r="L1229" t="str">
        <f>TEXT(Table1[[#This Row],[Patient Admission Date]],"mmm")</f>
        <v>Mar</v>
      </c>
      <c r="M1229" t="str">
        <f>TEXT(Table1[[#This Row],[Patient Admission Date]],"ddd")</f>
        <v>Sun</v>
      </c>
      <c r="N1229" t="str">
        <f>TEXT(INT(HOUR(Table1[[#This Row],[Patient Admission Date]])/3)*3,"00")&amp;"-"&amp;TEXT(INT(HOUR(Table1[[#This Row],[Patient Admission Date]])/3)*3+3,"00")</f>
        <v>00-03</v>
      </c>
      <c r="O1229" t="str" cm="1">
        <f t="array" ref="O1229">_xlfn.IFS(Table1[[#This Row],[Patient Age]]&lt;=14,"0-14",Table1[[#This Row],[Patient Age]]&lt;=29,"15-29",Table1[[#This Row],[Patient Age]]&lt;=44,"30-44",Table1[[#This Row],[Patient Age]]&lt;=59,"45-59",Table1[[#This Row],[Patient Age]]&lt;=74,"60-74",TRUE,"75+")</f>
        <v>45-59</v>
      </c>
      <c r="P1229" t="str" cm="1">
        <f t="array" ref="P1229">_xlfn.IFS(Table1[[#This Row],[Patient Waittime]]&lt;=15,"0-15",Table1[[#This Row],[Patient Waittime]]&lt;=30,"16-30",Table1[[#This Row],[Patient Waittime]]&lt;=45,"31-45",Table1[[#This Row],[Patient Waittime]]&lt;=60,"46-60",TRUE,"60+")</f>
        <v>46-60</v>
      </c>
      <c r="Q1229">
        <f>--(Table1[[#This Row],[Patient Waittime]]&lt;=30)</f>
        <v>0</v>
      </c>
      <c r="R1229">
        <f>--Table1[[#This Row],[Patient Admission Flag]]</f>
        <v>0</v>
      </c>
      <c r="S1229">
        <f>--AND(Table1[[#This Row],[WithinTarget]]=1,Table1[[#This Row],[Patient Satisfaction Score]]&gt;=7)</f>
        <v>0</v>
      </c>
      <c r="T1229" t="str">
        <f>IF(LEFT(Table1[[#This Row],[Patient Gender]],1)="F","Female","Male")</f>
        <v>Female</v>
      </c>
    </row>
    <row r="1230" spans="1:20" x14ac:dyDescent="0.3">
      <c r="A1230" t="s">
        <v>1334</v>
      </c>
      <c r="B1230" s="1">
        <v>45056.597916666666</v>
      </c>
      <c r="C1230" t="s">
        <v>13</v>
      </c>
      <c r="D1230">
        <v>55</v>
      </c>
      <c r="E1230" t="s">
        <v>14</v>
      </c>
      <c r="F1230" t="s">
        <v>11</v>
      </c>
      <c r="G1230" t="b">
        <v>0</v>
      </c>
      <c r="I1230">
        <v>17</v>
      </c>
      <c r="J1230" t="b">
        <v>0</v>
      </c>
      <c r="K1230">
        <f>YEAR(Table1[[#This Row],[Patient Admission Date]])</f>
        <v>2023</v>
      </c>
      <c r="L1230" t="str">
        <f>TEXT(Table1[[#This Row],[Patient Admission Date]],"mmm")</f>
        <v>May</v>
      </c>
      <c r="M1230" t="str">
        <f>TEXT(Table1[[#This Row],[Patient Admission Date]],"ddd")</f>
        <v>Wed</v>
      </c>
      <c r="N1230" t="str">
        <f>TEXT(INT(HOUR(Table1[[#This Row],[Patient Admission Date]])/3)*3,"00")&amp;"-"&amp;TEXT(INT(HOUR(Table1[[#This Row],[Patient Admission Date]])/3)*3+3,"00")</f>
        <v>12-15</v>
      </c>
      <c r="O1230" t="str" cm="1">
        <f t="array" ref="O1230">_xlfn.IFS(Table1[[#This Row],[Patient Age]]&lt;=14,"0-14",Table1[[#This Row],[Patient Age]]&lt;=29,"15-29",Table1[[#This Row],[Patient Age]]&lt;=44,"30-44",Table1[[#This Row],[Patient Age]]&lt;=59,"45-59",Table1[[#This Row],[Patient Age]]&lt;=74,"60-74",TRUE,"75+")</f>
        <v>45-59</v>
      </c>
      <c r="P1230" t="str" cm="1">
        <f t="array" ref="P1230">_xlfn.IFS(Table1[[#This Row],[Patient Waittime]]&lt;=15,"0-15",Table1[[#This Row],[Patient Waittime]]&lt;=30,"16-30",Table1[[#This Row],[Patient Waittime]]&lt;=45,"31-45",Table1[[#This Row],[Patient Waittime]]&lt;=60,"46-60",TRUE,"60+")</f>
        <v>16-30</v>
      </c>
      <c r="Q1230">
        <f>--(Table1[[#This Row],[Patient Waittime]]&lt;=30)</f>
        <v>1</v>
      </c>
      <c r="R1230">
        <f>--Table1[[#This Row],[Patient Admission Flag]]</f>
        <v>0</v>
      </c>
      <c r="S1230">
        <f>--AND(Table1[[#This Row],[WithinTarget]]=1,Table1[[#This Row],[Patient Satisfaction Score]]&gt;=7)</f>
        <v>0</v>
      </c>
      <c r="T1230" t="str">
        <f>IF(LEFT(Table1[[#This Row],[Patient Gender]],1)="F","Female","Male")</f>
        <v>Female</v>
      </c>
    </row>
    <row r="1231" spans="1:20" x14ac:dyDescent="0.3">
      <c r="A1231" t="s">
        <v>1335</v>
      </c>
      <c r="B1231" s="1">
        <v>45312.602777777778</v>
      </c>
      <c r="C1231" t="s">
        <v>13</v>
      </c>
      <c r="D1231">
        <v>5</v>
      </c>
      <c r="E1231" t="s">
        <v>14</v>
      </c>
      <c r="F1231" t="s">
        <v>11</v>
      </c>
      <c r="G1231" t="b">
        <v>0</v>
      </c>
      <c r="I1231">
        <v>39</v>
      </c>
      <c r="J1231" t="b">
        <v>0</v>
      </c>
      <c r="K1231">
        <f>YEAR(Table1[[#This Row],[Patient Admission Date]])</f>
        <v>2024</v>
      </c>
      <c r="L1231" t="str">
        <f>TEXT(Table1[[#This Row],[Patient Admission Date]],"mmm")</f>
        <v>Jan</v>
      </c>
      <c r="M1231" t="str">
        <f>TEXT(Table1[[#This Row],[Patient Admission Date]],"ddd")</f>
        <v>Sun</v>
      </c>
      <c r="N1231" t="str">
        <f>TEXT(INT(HOUR(Table1[[#This Row],[Patient Admission Date]])/3)*3,"00")&amp;"-"&amp;TEXT(INT(HOUR(Table1[[#This Row],[Patient Admission Date]])/3)*3+3,"00")</f>
        <v>12-15</v>
      </c>
      <c r="O1231" t="str" cm="1">
        <f t="array" ref="O1231">_xlfn.IFS(Table1[[#This Row],[Patient Age]]&lt;=14,"0-14",Table1[[#This Row],[Patient Age]]&lt;=29,"15-29",Table1[[#This Row],[Patient Age]]&lt;=44,"30-44",Table1[[#This Row],[Patient Age]]&lt;=59,"45-59",Table1[[#This Row],[Patient Age]]&lt;=74,"60-74",TRUE,"75+")</f>
        <v>0-14</v>
      </c>
      <c r="P1231" t="str" cm="1">
        <f t="array" ref="P1231">_xlfn.IFS(Table1[[#This Row],[Patient Waittime]]&lt;=15,"0-15",Table1[[#This Row],[Patient Waittime]]&lt;=30,"16-30",Table1[[#This Row],[Patient Waittime]]&lt;=45,"31-45",Table1[[#This Row],[Patient Waittime]]&lt;=60,"46-60",TRUE,"60+")</f>
        <v>31-45</v>
      </c>
      <c r="Q1231">
        <f>--(Table1[[#This Row],[Patient Waittime]]&lt;=30)</f>
        <v>0</v>
      </c>
      <c r="R1231">
        <f>--Table1[[#This Row],[Patient Admission Flag]]</f>
        <v>0</v>
      </c>
      <c r="S1231">
        <f>--AND(Table1[[#This Row],[WithinTarget]]=1,Table1[[#This Row],[Patient Satisfaction Score]]&gt;=7)</f>
        <v>0</v>
      </c>
      <c r="T1231" t="str">
        <f>IF(LEFT(Table1[[#This Row],[Patient Gender]],1)="F","Female","Male")</f>
        <v>Female</v>
      </c>
    </row>
    <row r="1232" spans="1:20" x14ac:dyDescent="0.3">
      <c r="A1232" t="s">
        <v>1336</v>
      </c>
      <c r="B1232" s="1">
        <v>45236.852777777778</v>
      </c>
      <c r="C1232" t="s">
        <v>13</v>
      </c>
      <c r="D1232">
        <v>38</v>
      </c>
      <c r="E1232" t="s">
        <v>14</v>
      </c>
      <c r="F1232" t="s">
        <v>11</v>
      </c>
      <c r="G1232" t="b">
        <v>0</v>
      </c>
      <c r="I1232">
        <v>55</v>
      </c>
      <c r="J1232" t="b">
        <v>0</v>
      </c>
      <c r="K1232">
        <f>YEAR(Table1[[#This Row],[Patient Admission Date]])</f>
        <v>2023</v>
      </c>
      <c r="L1232" t="str">
        <f>TEXT(Table1[[#This Row],[Patient Admission Date]],"mmm")</f>
        <v>Nov</v>
      </c>
      <c r="M1232" t="str">
        <f>TEXT(Table1[[#This Row],[Patient Admission Date]],"ddd")</f>
        <v>Mon</v>
      </c>
      <c r="N1232" t="str">
        <f>TEXT(INT(HOUR(Table1[[#This Row],[Patient Admission Date]])/3)*3,"00")&amp;"-"&amp;TEXT(INT(HOUR(Table1[[#This Row],[Patient Admission Date]])/3)*3+3,"00")</f>
        <v>18-21</v>
      </c>
      <c r="O1232" t="str" cm="1">
        <f t="array" ref="O1232">_xlfn.IFS(Table1[[#This Row],[Patient Age]]&lt;=14,"0-14",Table1[[#This Row],[Patient Age]]&lt;=29,"15-29",Table1[[#This Row],[Patient Age]]&lt;=44,"30-44",Table1[[#This Row],[Patient Age]]&lt;=59,"45-59",Table1[[#This Row],[Patient Age]]&lt;=74,"60-74",TRUE,"75+")</f>
        <v>30-44</v>
      </c>
      <c r="P1232" t="str" cm="1">
        <f t="array" ref="P1232">_xlfn.IFS(Table1[[#This Row],[Patient Waittime]]&lt;=15,"0-15",Table1[[#This Row],[Patient Waittime]]&lt;=30,"16-30",Table1[[#This Row],[Patient Waittime]]&lt;=45,"31-45",Table1[[#This Row],[Patient Waittime]]&lt;=60,"46-60",TRUE,"60+")</f>
        <v>46-60</v>
      </c>
      <c r="Q1232">
        <f>--(Table1[[#This Row],[Patient Waittime]]&lt;=30)</f>
        <v>0</v>
      </c>
      <c r="R1232">
        <f>--Table1[[#This Row],[Patient Admission Flag]]</f>
        <v>0</v>
      </c>
      <c r="S1232">
        <f>--AND(Table1[[#This Row],[WithinTarget]]=1,Table1[[#This Row],[Patient Satisfaction Score]]&gt;=7)</f>
        <v>0</v>
      </c>
      <c r="T1232" t="str">
        <f>IF(LEFT(Table1[[#This Row],[Patient Gender]],1)="F","Female","Male")</f>
        <v>Female</v>
      </c>
    </row>
    <row r="1233" spans="1:20" x14ac:dyDescent="0.3">
      <c r="A1233" t="s">
        <v>1337</v>
      </c>
      <c r="B1233" s="1">
        <v>45391.417361111111</v>
      </c>
      <c r="C1233" t="s">
        <v>13</v>
      </c>
      <c r="D1233">
        <v>45</v>
      </c>
      <c r="E1233" t="s">
        <v>14</v>
      </c>
      <c r="F1233" t="s">
        <v>11</v>
      </c>
      <c r="G1233" t="b">
        <v>0</v>
      </c>
      <c r="I1233">
        <v>19</v>
      </c>
      <c r="J1233" t="b">
        <v>0</v>
      </c>
      <c r="K1233">
        <f>YEAR(Table1[[#This Row],[Patient Admission Date]])</f>
        <v>2024</v>
      </c>
      <c r="L1233" t="str">
        <f>TEXT(Table1[[#This Row],[Patient Admission Date]],"mmm")</f>
        <v>Apr</v>
      </c>
      <c r="M1233" t="str">
        <f>TEXT(Table1[[#This Row],[Patient Admission Date]],"ddd")</f>
        <v>Tue</v>
      </c>
      <c r="N1233" t="str">
        <f>TEXT(INT(HOUR(Table1[[#This Row],[Patient Admission Date]])/3)*3,"00")&amp;"-"&amp;TEXT(INT(HOUR(Table1[[#This Row],[Patient Admission Date]])/3)*3+3,"00")</f>
        <v>09-12</v>
      </c>
      <c r="O1233" t="str" cm="1">
        <f t="array" ref="O1233">_xlfn.IFS(Table1[[#This Row],[Patient Age]]&lt;=14,"0-14",Table1[[#This Row],[Patient Age]]&lt;=29,"15-29",Table1[[#This Row],[Patient Age]]&lt;=44,"30-44",Table1[[#This Row],[Patient Age]]&lt;=59,"45-59",Table1[[#This Row],[Patient Age]]&lt;=74,"60-74",TRUE,"75+")</f>
        <v>45-59</v>
      </c>
      <c r="P1233" t="str" cm="1">
        <f t="array" ref="P1233">_xlfn.IFS(Table1[[#This Row],[Patient Waittime]]&lt;=15,"0-15",Table1[[#This Row],[Patient Waittime]]&lt;=30,"16-30",Table1[[#This Row],[Patient Waittime]]&lt;=45,"31-45",Table1[[#This Row],[Patient Waittime]]&lt;=60,"46-60",TRUE,"60+")</f>
        <v>16-30</v>
      </c>
      <c r="Q1233">
        <f>--(Table1[[#This Row],[Patient Waittime]]&lt;=30)</f>
        <v>1</v>
      </c>
      <c r="R1233">
        <f>--Table1[[#This Row],[Patient Admission Flag]]</f>
        <v>0</v>
      </c>
      <c r="S1233">
        <f>--AND(Table1[[#This Row],[WithinTarget]]=1,Table1[[#This Row],[Patient Satisfaction Score]]&gt;=7)</f>
        <v>0</v>
      </c>
      <c r="T1233" t="str">
        <f>IF(LEFT(Table1[[#This Row],[Patient Gender]],1)="F","Female","Male")</f>
        <v>Female</v>
      </c>
    </row>
    <row r="1234" spans="1:20" x14ac:dyDescent="0.3">
      <c r="A1234" t="s">
        <v>1338</v>
      </c>
      <c r="B1234" s="1">
        <v>45263.65347222222</v>
      </c>
      <c r="C1234" t="s">
        <v>13</v>
      </c>
      <c r="D1234">
        <v>52</v>
      </c>
      <c r="E1234" t="s">
        <v>14</v>
      </c>
      <c r="F1234" t="s">
        <v>11</v>
      </c>
      <c r="G1234" t="b">
        <v>0</v>
      </c>
      <c r="I1234">
        <v>22</v>
      </c>
      <c r="J1234" t="b">
        <v>0</v>
      </c>
      <c r="K1234">
        <f>YEAR(Table1[[#This Row],[Patient Admission Date]])</f>
        <v>2023</v>
      </c>
      <c r="L1234" t="str">
        <f>TEXT(Table1[[#This Row],[Patient Admission Date]],"mmm")</f>
        <v>Dec</v>
      </c>
      <c r="M1234" t="str">
        <f>TEXT(Table1[[#This Row],[Patient Admission Date]],"ddd")</f>
        <v>Sun</v>
      </c>
      <c r="N1234" t="str">
        <f>TEXT(INT(HOUR(Table1[[#This Row],[Patient Admission Date]])/3)*3,"00")&amp;"-"&amp;TEXT(INT(HOUR(Table1[[#This Row],[Patient Admission Date]])/3)*3+3,"00")</f>
        <v>15-18</v>
      </c>
      <c r="O1234" t="str" cm="1">
        <f t="array" ref="O1234">_xlfn.IFS(Table1[[#This Row],[Patient Age]]&lt;=14,"0-14",Table1[[#This Row],[Patient Age]]&lt;=29,"15-29",Table1[[#This Row],[Patient Age]]&lt;=44,"30-44",Table1[[#This Row],[Patient Age]]&lt;=59,"45-59",Table1[[#This Row],[Patient Age]]&lt;=74,"60-74",TRUE,"75+")</f>
        <v>45-59</v>
      </c>
      <c r="P1234" t="str" cm="1">
        <f t="array" ref="P1234">_xlfn.IFS(Table1[[#This Row],[Patient Waittime]]&lt;=15,"0-15",Table1[[#This Row],[Patient Waittime]]&lt;=30,"16-30",Table1[[#This Row],[Patient Waittime]]&lt;=45,"31-45",Table1[[#This Row],[Patient Waittime]]&lt;=60,"46-60",TRUE,"60+")</f>
        <v>16-30</v>
      </c>
      <c r="Q1234">
        <f>--(Table1[[#This Row],[Patient Waittime]]&lt;=30)</f>
        <v>1</v>
      </c>
      <c r="R1234">
        <f>--Table1[[#This Row],[Patient Admission Flag]]</f>
        <v>0</v>
      </c>
      <c r="S1234">
        <f>--AND(Table1[[#This Row],[WithinTarget]]=1,Table1[[#This Row],[Patient Satisfaction Score]]&gt;=7)</f>
        <v>0</v>
      </c>
      <c r="T1234" t="str">
        <f>IF(LEFT(Table1[[#This Row],[Patient Gender]],1)="F","Female","Male")</f>
        <v>Female</v>
      </c>
    </row>
    <row r="1235" spans="1:20" x14ac:dyDescent="0.3">
      <c r="A1235" t="s">
        <v>1339</v>
      </c>
      <c r="B1235" s="1">
        <v>45086.85833333333</v>
      </c>
      <c r="C1235" t="s">
        <v>13</v>
      </c>
      <c r="D1235">
        <v>78</v>
      </c>
      <c r="E1235" t="s">
        <v>14</v>
      </c>
      <c r="F1235" t="s">
        <v>11</v>
      </c>
      <c r="G1235" t="b">
        <v>0</v>
      </c>
      <c r="I1235">
        <v>35</v>
      </c>
      <c r="J1235" t="b">
        <v>0</v>
      </c>
      <c r="K1235">
        <f>YEAR(Table1[[#This Row],[Patient Admission Date]])</f>
        <v>2023</v>
      </c>
      <c r="L1235" t="str">
        <f>TEXT(Table1[[#This Row],[Patient Admission Date]],"mmm")</f>
        <v>Jun</v>
      </c>
      <c r="M1235" t="str">
        <f>TEXT(Table1[[#This Row],[Patient Admission Date]],"ddd")</f>
        <v>Fri</v>
      </c>
      <c r="N1235" t="str">
        <f>TEXT(INT(HOUR(Table1[[#This Row],[Patient Admission Date]])/3)*3,"00")&amp;"-"&amp;TEXT(INT(HOUR(Table1[[#This Row],[Patient Admission Date]])/3)*3+3,"00")</f>
        <v>18-21</v>
      </c>
      <c r="O1235" t="str" cm="1">
        <f t="array" ref="O1235">_xlfn.IFS(Table1[[#This Row],[Patient Age]]&lt;=14,"0-14",Table1[[#This Row],[Patient Age]]&lt;=29,"15-29",Table1[[#This Row],[Patient Age]]&lt;=44,"30-44",Table1[[#This Row],[Patient Age]]&lt;=59,"45-59",Table1[[#This Row],[Patient Age]]&lt;=74,"60-74",TRUE,"75+")</f>
        <v>75+</v>
      </c>
      <c r="P1235" t="str" cm="1">
        <f t="array" ref="P1235">_xlfn.IFS(Table1[[#This Row],[Patient Waittime]]&lt;=15,"0-15",Table1[[#This Row],[Patient Waittime]]&lt;=30,"16-30",Table1[[#This Row],[Patient Waittime]]&lt;=45,"31-45",Table1[[#This Row],[Patient Waittime]]&lt;=60,"46-60",TRUE,"60+")</f>
        <v>31-45</v>
      </c>
      <c r="Q1235">
        <f>--(Table1[[#This Row],[Patient Waittime]]&lt;=30)</f>
        <v>0</v>
      </c>
      <c r="R1235">
        <f>--Table1[[#This Row],[Patient Admission Flag]]</f>
        <v>0</v>
      </c>
      <c r="S1235">
        <f>--AND(Table1[[#This Row],[WithinTarget]]=1,Table1[[#This Row],[Patient Satisfaction Score]]&gt;=7)</f>
        <v>0</v>
      </c>
      <c r="T1235" t="str">
        <f>IF(LEFT(Table1[[#This Row],[Patient Gender]],1)="F","Female","Male")</f>
        <v>Female</v>
      </c>
    </row>
    <row r="1236" spans="1:20" x14ac:dyDescent="0.3">
      <c r="A1236" t="s">
        <v>1340</v>
      </c>
      <c r="B1236" s="1">
        <v>45553.310416666667</v>
      </c>
      <c r="C1236" t="s">
        <v>13</v>
      </c>
      <c r="D1236">
        <v>28</v>
      </c>
      <c r="E1236" t="s">
        <v>14</v>
      </c>
      <c r="F1236" t="s">
        <v>11</v>
      </c>
      <c r="G1236" t="b">
        <v>0</v>
      </c>
      <c r="I1236">
        <v>39</v>
      </c>
      <c r="J1236" t="b">
        <v>0</v>
      </c>
      <c r="K1236">
        <f>YEAR(Table1[[#This Row],[Patient Admission Date]])</f>
        <v>2024</v>
      </c>
      <c r="L1236" t="str">
        <f>TEXT(Table1[[#This Row],[Patient Admission Date]],"mmm")</f>
        <v>Sep</v>
      </c>
      <c r="M1236" t="str">
        <f>TEXT(Table1[[#This Row],[Patient Admission Date]],"ddd")</f>
        <v>Wed</v>
      </c>
      <c r="N1236" t="str">
        <f>TEXT(INT(HOUR(Table1[[#This Row],[Patient Admission Date]])/3)*3,"00")&amp;"-"&amp;TEXT(INT(HOUR(Table1[[#This Row],[Patient Admission Date]])/3)*3+3,"00")</f>
        <v>06-09</v>
      </c>
      <c r="O1236" t="str" cm="1">
        <f t="array" ref="O1236">_xlfn.IFS(Table1[[#This Row],[Patient Age]]&lt;=14,"0-14",Table1[[#This Row],[Patient Age]]&lt;=29,"15-29",Table1[[#This Row],[Patient Age]]&lt;=44,"30-44",Table1[[#This Row],[Patient Age]]&lt;=59,"45-59",Table1[[#This Row],[Patient Age]]&lt;=74,"60-74",TRUE,"75+")</f>
        <v>15-29</v>
      </c>
      <c r="P1236" t="str" cm="1">
        <f t="array" ref="P1236">_xlfn.IFS(Table1[[#This Row],[Patient Waittime]]&lt;=15,"0-15",Table1[[#This Row],[Patient Waittime]]&lt;=30,"16-30",Table1[[#This Row],[Patient Waittime]]&lt;=45,"31-45",Table1[[#This Row],[Patient Waittime]]&lt;=60,"46-60",TRUE,"60+")</f>
        <v>31-45</v>
      </c>
      <c r="Q1236">
        <f>--(Table1[[#This Row],[Patient Waittime]]&lt;=30)</f>
        <v>0</v>
      </c>
      <c r="R1236">
        <f>--Table1[[#This Row],[Patient Admission Flag]]</f>
        <v>0</v>
      </c>
      <c r="S1236">
        <f>--AND(Table1[[#This Row],[WithinTarget]]=1,Table1[[#This Row],[Patient Satisfaction Score]]&gt;=7)</f>
        <v>0</v>
      </c>
      <c r="T1236" t="str">
        <f>IF(LEFT(Table1[[#This Row],[Patient Gender]],1)="F","Female","Male")</f>
        <v>Female</v>
      </c>
    </row>
    <row r="1237" spans="1:20" x14ac:dyDescent="0.3">
      <c r="A1237" t="s">
        <v>1341</v>
      </c>
      <c r="B1237" s="1">
        <v>45446.963194444441</v>
      </c>
      <c r="C1237" t="s">
        <v>13</v>
      </c>
      <c r="D1237">
        <v>72</v>
      </c>
      <c r="E1237" t="s">
        <v>14</v>
      </c>
      <c r="F1237" t="s">
        <v>11</v>
      </c>
      <c r="G1237" t="b">
        <v>0</v>
      </c>
      <c r="I1237">
        <v>44</v>
      </c>
      <c r="J1237" t="b">
        <v>0</v>
      </c>
      <c r="K1237">
        <f>YEAR(Table1[[#This Row],[Patient Admission Date]])</f>
        <v>2024</v>
      </c>
      <c r="L1237" t="str">
        <f>TEXT(Table1[[#This Row],[Patient Admission Date]],"mmm")</f>
        <v>Jun</v>
      </c>
      <c r="M1237" t="str">
        <f>TEXT(Table1[[#This Row],[Patient Admission Date]],"ddd")</f>
        <v>Mon</v>
      </c>
      <c r="N1237" t="str">
        <f>TEXT(INT(HOUR(Table1[[#This Row],[Patient Admission Date]])/3)*3,"00")&amp;"-"&amp;TEXT(INT(HOUR(Table1[[#This Row],[Patient Admission Date]])/3)*3+3,"00")</f>
        <v>21-24</v>
      </c>
      <c r="O1237" t="str" cm="1">
        <f t="array" ref="O1237">_xlfn.IFS(Table1[[#This Row],[Patient Age]]&lt;=14,"0-14",Table1[[#This Row],[Patient Age]]&lt;=29,"15-29",Table1[[#This Row],[Patient Age]]&lt;=44,"30-44",Table1[[#This Row],[Patient Age]]&lt;=59,"45-59",Table1[[#This Row],[Patient Age]]&lt;=74,"60-74",TRUE,"75+")</f>
        <v>60-74</v>
      </c>
      <c r="P1237" t="str" cm="1">
        <f t="array" ref="P1237">_xlfn.IFS(Table1[[#This Row],[Patient Waittime]]&lt;=15,"0-15",Table1[[#This Row],[Patient Waittime]]&lt;=30,"16-30",Table1[[#This Row],[Patient Waittime]]&lt;=45,"31-45",Table1[[#This Row],[Patient Waittime]]&lt;=60,"46-60",TRUE,"60+")</f>
        <v>31-45</v>
      </c>
      <c r="Q1237">
        <f>--(Table1[[#This Row],[Patient Waittime]]&lt;=30)</f>
        <v>0</v>
      </c>
      <c r="R1237">
        <f>--Table1[[#This Row],[Patient Admission Flag]]</f>
        <v>0</v>
      </c>
      <c r="S1237">
        <f>--AND(Table1[[#This Row],[WithinTarget]]=1,Table1[[#This Row],[Patient Satisfaction Score]]&gt;=7)</f>
        <v>0</v>
      </c>
      <c r="T1237" t="str">
        <f>IF(LEFT(Table1[[#This Row],[Patient Gender]],1)="F","Female","Male")</f>
        <v>Female</v>
      </c>
    </row>
    <row r="1238" spans="1:20" x14ac:dyDescent="0.3">
      <c r="A1238" t="s">
        <v>1342</v>
      </c>
      <c r="B1238" s="1">
        <v>45101.707638888889</v>
      </c>
      <c r="C1238" t="s">
        <v>13</v>
      </c>
      <c r="D1238">
        <v>9</v>
      </c>
      <c r="E1238" t="s">
        <v>14</v>
      </c>
      <c r="F1238" t="s">
        <v>11</v>
      </c>
      <c r="G1238" t="b">
        <v>0</v>
      </c>
      <c r="I1238">
        <v>47</v>
      </c>
      <c r="J1238" t="b">
        <v>0</v>
      </c>
      <c r="K1238">
        <f>YEAR(Table1[[#This Row],[Patient Admission Date]])</f>
        <v>2023</v>
      </c>
      <c r="L1238" t="str">
        <f>TEXT(Table1[[#This Row],[Patient Admission Date]],"mmm")</f>
        <v>Jun</v>
      </c>
      <c r="M1238" t="str">
        <f>TEXT(Table1[[#This Row],[Patient Admission Date]],"ddd")</f>
        <v>Sat</v>
      </c>
      <c r="N1238" t="str">
        <f>TEXT(INT(HOUR(Table1[[#This Row],[Patient Admission Date]])/3)*3,"00")&amp;"-"&amp;TEXT(INT(HOUR(Table1[[#This Row],[Patient Admission Date]])/3)*3+3,"00")</f>
        <v>15-18</v>
      </c>
      <c r="O1238" t="str" cm="1">
        <f t="array" ref="O1238">_xlfn.IFS(Table1[[#This Row],[Patient Age]]&lt;=14,"0-14",Table1[[#This Row],[Patient Age]]&lt;=29,"15-29",Table1[[#This Row],[Patient Age]]&lt;=44,"30-44",Table1[[#This Row],[Patient Age]]&lt;=59,"45-59",Table1[[#This Row],[Patient Age]]&lt;=74,"60-74",TRUE,"75+")</f>
        <v>0-14</v>
      </c>
      <c r="P1238" t="str" cm="1">
        <f t="array" ref="P1238">_xlfn.IFS(Table1[[#This Row],[Patient Waittime]]&lt;=15,"0-15",Table1[[#This Row],[Patient Waittime]]&lt;=30,"16-30",Table1[[#This Row],[Patient Waittime]]&lt;=45,"31-45",Table1[[#This Row],[Patient Waittime]]&lt;=60,"46-60",TRUE,"60+")</f>
        <v>46-60</v>
      </c>
      <c r="Q1238">
        <f>--(Table1[[#This Row],[Patient Waittime]]&lt;=30)</f>
        <v>0</v>
      </c>
      <c r="R1238">
        <f>--Table1[[#This Row],[Patient Admission Flag]]</f>
        <v>0</v>
      </c>
      <c r="S1238">
        <f>--AND(Table1[[#This Row],[WithinTarget]]=1,Table1[[#This Row],[Patient Satisfaction Score]]&gt;=7)</f>
        <v>0</v>
      </c>
      <c r="T1238" t="str">
        <f>IF(LEFT(Table1[[#This Row],[Patient Gender]],1)="F","Female","Male")</f>
        <v>Female</v>
      </c>
    </row>
    <row r="1239" spans="1:20" x14ac:dyDescent="0.3">
      <c r="A1239" t="s">
        <v>1343</v>
      </c>
      <c r="B1239" s="1">
        <v>45327.347916666666</v>
      </c>
      <c r="C1239" t="s">
        <v>13</v>
      </c>
      <c r="D1239">
        <v>1</v>
      </c>
      <c r="E1239" t="s">
        <v>14</v>
      </c>
      <c r="F1239" t="s">
        <v>11</v>
      </c>
      <c r="G1239" t="b">
        <v>0</v>
      </c>
      <c r="I1239">
        <v>56</v>
      </c>
      <c r="J1239" t="b">
        <v>0</v>
      </c>
      <c r="K1239">
        <f>YEAR(Table1[[#This Row],[Patient Admission Date]])</f>
        <v>2024</v>
      </c>
      <c r="L1239" t="str">
        <f>TEXT(Table1[[#This Row],[Patient Admission Date]],"mmm")</f>
        <v>Feb</v>
      </c>
      <c r="M1239" t="str">
        <f>TEXT(Table1[[#This Row],[Patient Admission Date]],"ddd")</f>
        <v>Mon</v>
      </c>
      <c r="N1239" t="str">
        <f>TEXT(INT(HOUR(Table1[[#This Row],[Patient Admission Date]])/3)*3,"00")&amp;"-"&amp;TEXT(INT(HOUR(Table1[[#This Row],[Patient Admission Date]])/3)*3+3,"00")</f>
        <v>06-09</v>
      </c>
      <c r="O1239" t="str" cm="1">
        <f t="array" ref="O1239">_xlfn.IFS(Table1[[#This Row],[Patient Age]]&lt;=14,"0-14",Table1[[#This Row],[Patient Age]]&lt;=29,"15-29",Table1[[#This Row],[Patient Age]]&lt;=44,"30-44",Table1[[#This Row],[Patient Age]]&lt;=59,"45-59",Table1[[#This Row],[Patient Age]]&lt;=74,"60-74",TRUE,"75+")</f>
        <v>0-14</v>
      </c>
      <c r="P1239" t="str" cm="1">
        <f t="array" ref="P1239">_xlfn.IFS(Table1[[#This Row],[Patient Waittime]]&lt;=15,"0-15",Table1[[#This Row],[Patient Waittime]]&lt;=30,"16-30",Table1[[#This Row],[Patient Waittime]]&lt;=45,"31-45",Table1[[#This Row],[Patient Waittime]]&lt;=60,"46-60",TRUE,"60+")</f>
        <v>46-60</v>
      </c>
      <c r="Q1239">
        <f>--(Table1[[#This Row],[Patient Waittime]]&lt;=30)</f>
        <v>0</v>
      </c>
      <c r="R1239">
        <f>--Table1[[#This Row],[Patient Admission Flag]]</f>
        <v>0</v>
      </c>
      <c r="S1239">
        <f>--AND(Table1[[#This Row],[WithinTarget]]=1,Table1[[#This Row],[Patient Satisfaction Score]]&gt;=7)</f>
        <v>0</v>
      </c>
      <c r="T1239" t="str">
        <f>IF(LEFT(Table1[[#This Row],[Patient Gender]],1)="F","Female","Male")</f>
        <v>Female</v>
      </c>
    </row>
    <row r="1240" spans="1:20" x14ac:dyDescent="0.3">
      <c r="A1240" t="s">
        <v>1344</v>
      </c>
      <c r="B1240" s="1">
        <v>45124.818055555559</v>
      </c>
      <c r="C1240" t="s">
        <v>13</v>
      </c>
      <c r="D1240">
        <v>38</v>
      </c>
      <c r="E1240" t="s">
        <v>14</v>
      </c>
      <c r="F1240" t="s">
        <v>11</v>
      </c>
      <c r="G1240" t="b">
        <v>0</v>
      </c>
      <c r="I1240">
        <v>15</v>
      </c>
      <c r="J1240" t="b">
        <v>0</v>
      </c>
      <c r="K1240">
        <f>YEAR(Table1[[#This Row],[Patient Admission Date]])</f>
        <v>2023</v>
      </c>
      <c r="L1240" t="str">
        <f>TEXT(Table1[[#This Row],[Patient Admission Date]],"mmm")</f>
        <v>Jul</v>
      </c>
      <c r="M1240" t="str">
        <f>TEXT(Table1[[#This Row],[Patient Admission Date]],"ddd")</f>
        <v>Mon</v>
      </c>
      <c r="N1240" t="str">
        <f>TEXT(INT(HOUR(Table1[[#This Row],[Patient Admission Date]])/3)*3,"00")&amp;"-"&amp;TEXT(INT(HOUR(Table1[[#This Row],[Patient Admission Date]])/3)*3+3,"00")</f>
        <v>18-21</v>
      </c>
      <c r="O1240" t="str" cm="1">
        <f t="array" ref="O1240">_xlfn.IFS(Table1[[#This Row],[Patient Age]]&lt;=14,"0-14",Table1[[#This Row],[Patient Age]]&lt;=29,"15-29",Table1[[#This Row],[Patient Age]]&lt;=44,"30-44",Table1[[#This Row],[Patient Age]]&lt;=59,"45-59",Table1[[#This Row],[Patient Age]]&lt;=74,"60-74",TRUE,"75+")</f>
        <v>30-44</v>
      </c>
      <c r="P1240" t="str" cm="1">
        <f t="array" ref="P1240">_xlfn.IFS(Table1[[#This Row],[Patient Waittime]]&lt;=15,"0-15",Table1[[#This Row],[Patient Waittime]]&lt;=30,"16-30",Table1[[#This Row],[Patient Waittime]]&lt;=45,"31-45",Table1[[#This Row],[Patient Waittime]]&lt;=60,"46-60",TRUE,"60+")</f>
        <v>0-15</v>
      </c>
      <c r="Q1240">
        <f>--(Table1[[#This Row],[Patient Waittime]]&lt;=30)</f>
        <v>1</v>
      </c>
      <c r="R1240">
        <f>--Table1[[#This Row],[Patient Admission Flag]]</f>
        <v>0</v>
      </c>
      <c r="S1240">
        <f>--AND(Table1[[#This Row],[WithinTarget]]=1,Table1[[#This Row],[Patient Satisfaction Score]]&gt;=7)</f>
        <v>0</v>
      </c>
      <c r="T1240" t="str">
        <f>IF(LEFT(Table1[[#This Row],[Patient Gender]],1)="F","Female","Male")</f>
        <v>Female</v>
      </c>
    </row>
    <row r="1241" spans="1:20" x14ac:dyDescent="0.3">
      <c r="A1241" t="s">
        <v>1345</v>
      </c>
      <c r="B1241" s="1">
        <v>45213.615972222222</v>
      </c>
      <c r="C1241" t="s">
        <v>13</v>
      </c>
      <c r="D1241">
        <v>52</v>
      </c>
      <c r="E1241" t="s">
        <v>14</v>
      </c>
      <c r="F1241" t="s">
        <v>11</v>
      </c>
      <c r="G1241" t="b">
        <v>0</v>
      </c>
      <c r="I1241">
        <v>17</v>
      </c>
      <c r="J1241" t="b">
        <v>0</v>
      </c>
      <c r="K1241">
        <f>YEAR(Table1[[#This Row],[Patient Admission Date]])</f>
        <v>2023</v>
      </c>
      <c r="L1241" t="str">
        <f>TEXT(Table1[[#This Row],[Patient Admission Date]],"mmm")</f>
        <v>Oct</v>
      </c>
      <c r="M1241" t="str">
        <f>TEXT(Table1[[#This Row],[Patient Admission Date]],"ddd")</f>
        <v>Sat</v>
      </c>
      <c r="N1241" t="str">
        <f>TEXT(INT(HOUR(Table1[[#This Row],[Patient Admission Date]])/3)*3,"00")&amp;"-"&amp;TEXT(INT(HOUR(Table1[[#This Row],[Patient Admission Date]])/3)*3+3,"00")</f>
        <v>12-15</v>
      </c>
      <c r="O1241" t="str" cm="1">
        <f t="array" ref="O1241">_xlfn.IFS(Table1[[#This Row],[Patient Age]]&lt;=14,"0-14",Table1[[#This Row],[Patient Age]]&lt;=29,"15-29",Table1[[#This Row],[Patient Age]]&lt;=44,"30-44",Table1[[#This Row],[Patient Age]]&lt;=59,"45-59",Table1[[#This Row],[Patient Age]]&lt;=74,"60-74",TRUE,"75+")</f>
        <v>45-59</v>
      </c>
      <c r="P1241" t="str" cm="1">
        <f t="array" ref="P1241">_xlfn.IFS(Table1[[#This Row],[Patient Waittime]]&lt;=15,"0-15",Table1[[#This Row],[Patient Waittime]]&lt;=30,"16-30",Table1[[#This Row],[Patient Waittime]]&lt;=45,"31-45",Table1[[#This Row],[Patient Waittime]]&lt;=60,"46-60",TRUE,"60+")</f>
        <v>16-30</v>
      </c>
      <c r="Q1241">
        <f>--(Table1[[#This Row],[Patient Waittime]]&lt;=30)</f>
        <v>1</v>
      </c>
      <c r="R1241">
        <f>--Table1[[#This Row],[Patient Admission Flag]]</f>
        <v>0</v>
      </c>
      <c r="S1241">
        <f>--AND(Table1[[#This Row],[WithinTarget]]=1,Table1[[#This Row],[Patient Satisfaction Score]]&gt;=7)</f>
        <v>0</v>
      </c>
      <c r="T1241" t="str">
        <f>IF(LEFT(Table1[[#This Row],[Patient Gender]],1)="F","Female","Male")</f>
        <v>Female</v>
      </c>
    </row>
    <row r="1242" spans="1:20" x14ac:dyDescent="0.3">
      <c r="A1242" t="s">
        <v>1346</v>
      </c>
      <c r="B1242" s="1">
        <v>45238.657638888886</v>
      </c>
      <c r="C1242" t="s">
        <v>13</v>
      </c>
      <c r="D1242">
        <v>12</v>
      </c>
      <c r="E1242" t="s">
        <v>14</v>
      </c>
      <c r="F1242" t="s">
        <v>11</v>
      </c>
      <c r="G1242" t="b">
        <v>0</v>
      </c>
      <c r="I1242">
        <v>18</v>
      </c>
      <c r="J1242" t="b">
        <v>0</v>
      </c>
      <c r="K1242">
        <f>YEAR(Table1[[#This Row],[Patient Admission Date]])</f>
        <v>2023</v>
      </c>
      <c r="L1242" t="str">
        <f>TEXT(Table1[[#This Row],[Patient Admission Date]],"mmm")</f>
        <v>Nov</v>
      </c>
      <c r="M1242" t="str">
        <f>TEXT(Table1[[#This Row],[Patient Admission Date]],"ddd")</f>
        <v>Wed</v>
      </c>
      <c r="N1242" t="str">
        <f>TEXT(INT(HOUR(Table1[[#This Row],[Patient Admission Date]])/3)*3,"00")&amp;"-"&amp;TEXT(INT(HOUR(Table1[[#This Row],[Patient Admission Date]])/3)*3+3,"00")</f>
        <v>15-18</v>
      </c>
      <c r="O1242" t="str" cm="1">
        <f t="array" ref="O1242">_xlfn.IFS(Table1[[#This Row],[Patient Age]]&lt;=14,"0-14",Table1[[#This Row],[Patient Age]]&lt;=29,"15-29",Table1[[#This Row],[Patient Age]]&lt;=44,"30-44",Table1[[#This Row],[Patient Age]]&lt;=59,"45-59",Table1[[#This Row],[Patient Age]]&lt;=74,"60-74",TRUE,"75+")</f>
        <v>0-14</v>
      </c>
      <c r="P1242" t="str" cm="1">
        <f t="array" ref="P1242">_xlfn.IFS(Table1[[#This Row],[Patient Waittime]]&lt;=15,"0-15",Table1[[#This Row],[Patient Waittime]]&lt;=30,"16-30",Table1[[#This Row],[Patient Waittime]]&lt;=45,"31-45",Table1[[#This Row],[Patient Waittime]]&lt;=60,"46-60",TRUE,"60+")</f>
        <v>16-30</v>
      </c>
      <c r="Q1242">
        <f>--(Table1[[#This Row],[Patient Waittime]]&lt;=30)</f>
        <v>1</v>
      </c>
      <c r="R1242">
        <f>--Table1[[#This Row],[Patient Admission Flag]]</f>
        <v>0</v>
      </c>
      <c r="S1242">
        <f>--AND(Table1[[#This Row],[WithinTarget]]=1,Table1[[#This Row],[Patient Satisfaction Score]]&gt;=7)</f>
        <v>0</v>
      </c>
      <c r="T1242" t="str">
        <f>IF(LEFT(Table1[[#This Row],[Patient Gender]],1)="F","Female","Male")</f>
        <v>Female</v>
      </c>
    </row>
    <row r="1243" spans="1:20" x14ac:dyDescent="0.3">
      <c r="A1243" t="s">
        <v>1347</v>
      </c>
      <c r="B1243" s="1">
        <v>45140.762499999997</v>
      </c>
      <c r="C1243" t="s">
        <v>13</v>
      </c>
      <c r="D1243">
        <v>8</v>
      </c>
      <c r="E1243" t="s">
        <v>14</v>
      </c>
      <c r="F1243" t="s">
        <v>11</v>
      </c>
      <c r="G1243" t="b">
        <v>0</v>
      </c>
      <c r="I1243">
        <v>19</v>
      </c>
      <c r="J1243" t="b">
        <v>0</v>
      </c>
      <c r="K1243">
        <f>YEAR(Table1[[#This Row],[Patient Admission Date]])</f>
        <v>2023</v>
      </c>
      <c r="L1243" t="str">
        <f>TEXT(Table1[[#This Row],[Patient Admission Date]],"mmm")</f>
        <v>Aug</v>
      </c>
      <c r="M1243" t="str">
        <f>TEXT(Table1[[#This Row],[Patient Admission Date]],"ddd")</f>
        <v>Wed</v>
      </c>
      <c r="N1243" t="str">
        <f>TEXT(INT(HOUR(Table1[[#This Row],[Patient Admission Date]])/3)*3,"00")&amp;"-"&amp;TEXT(INT(HOUR(Table1[[#This Row],[Patient Admission Date]])/3)*3+3,"00")</f>
        <v>18-21</v>
      </c>
      <c r="O1243" t="str" cm="1">
        <f t="array" ref="O1243">_xlfn.IFS(Table1[[#This Row],[Patient Age]]&lt;=14,"0-14",Table1[[#This Row],[Patient Age]]&lt;=29,"15-29",Table1[[#This Row],[Patient Age]]&lt;=44,"30-44",Table1[[#This Row],[Patient Age]]&lt;=59,"45-59",Table1[[#This Row],[Patient Age]]&lt;=74,"60-74",TRUE,"75+")</f>
        <v>0-14</v>
      </c>
      <c r="P1243" t="str" cm="1">
        <f t="array" ref="P1243">_xlfn.IFS(Table1[[#This Row],[Patient Waittime]]&lt;=15,"0-15",Table1[[#This Row],[Patient Waittime]]&lt;=30,"16-30",Table1[[#This Row],[Patient Waittime]]&lt;=45,"31-45",Table1[[#This Row],[Patient Waittime]]&lt;=60,"46-60",TRUE,"60+")</f>
        <v>16-30</v>
      </c>
      <c r="Q1243">
        <f>--(Table1[[#This Row],[Patient Waittime]]&lt;=30)</f>
        <v>1</v>
      </c>
      <c r="R1243">
        <f>--Table1[[#This Row],[Patient Admission Flag]]</f>
        <v>0</v>
      </c>
      <c r="S1243">
        <f>--AND(Table1[[#This Row],[WithinTarget]]=1,Table1[[#This Row],[Patient Satisfaction Score]]&gt;=7)</f>
        <v>0</v>
      </c>
      <c r="T1243" t="str">
        <f>IF(LEFT(Table1[[#This Row],[Patient Gender]],1)="F","Female","Male")</f>
        <v>Female</v>
      </c>
    </row>
    <row r="1244" spans="1:20" x14ac:dyDescent="0.3">
      <c r="A1244" t="s">
        <v>1348</v>
      </c>
      <c r="B1244" s="1">
        <v>45559.195138888892</v>
      </c>
      <c r="C1244" t="s">
        <v>13</v>
      </c>
      <c r="D1244">
        <v>56</v>
      </c>
      <c r="E1244" t="s">
        <v>14</v>
      </c>
      <c r="F1244" t="s">
        <v>11</v>
      </c>
      <c r="G1244" t="b">
        <v>0</v>
      </c>
      <c r="I1244">
        <v>20</v>
      </c>
      <c r="J1244" t="b">
        <v>0</v>
      </c>
      <c r="K1244">
        <f>YEAR(Table1[[#This Row],[Patient Admission Date]])</f>
        <v>2024</v>
      </c>
      <c r="L1244" t="str">
        <f>TEXT(Table1[[#This Row],[Patient Admission Date]],"mmm")</f>
        <v>Sep</v>
      </c>
      <c r="M1244" t="str">
        <f>TEXT(Table1[[#This Row],[Patient Admission Date]],"ddd")</f>
        <v>Tue</v>
      </c>
      <c r="N1244" t="str">
        <f>TEXT(INT(HOUR(Table1[[#This Row],[Patient Admission Date]])/3)*3,"00")&amp;"-"&amp;TEXT(INT(HOUR(Table1[[#This Row],[Patient Admission Date]])/3)*3+3,"00")</f>
        <v>03-06</v>
      </c>
      <c r="O1244" t="str" cm="1">
        <f t="array" ref="O1244">_xlfn.IFS(Table1[[#This Row],[Patient Age]]&lt;=14,"0-14",Table1[[#This Row],[Patient Age]]&lt;=29,"15-29",Table1[[#This Row],[Patient Age]]&lt;=44,"30-44",Table1[[#This Row],[Patient Age]]&lt;=59,"45-59",Table1[[#This Row],[Patient Age]]&lt;=74,"60-74",TRUE,"75+")</f>
        <v>45-59</v>
      </c>
      <c r="P1244" t="str" cm="1">
        <f t="array" ref="P1244">_xlfn.IFS(Table1[[#This Row],[Patient Waittime]]&lt;=15,"0-15",Table1[[#This Row],[Patient Waittime]]&lt;=30,"16-30",Table1[[#This Row],[Patient Waittime]]&lt;=45,"31-45",Table1[[#This Row],[Patient Waittime]]&lt;=60,"46-60",TRUE,"60+")</f>
        <v>16-30</v>
      </c>
      <c r="Q1244">
        <f>--(Table1[[#This Row],[Patient Waittime]]&lt;=30)</f>
        <v>1</v>
      </c>
      <c r="R1244">
        <f>--Table1[[#This Row],[Patient Admission Flag]]</f>
        <v>0</v>
      </c>
      <c r="S1244">
        <f>--AND(Table1[[#This Row],[WithinTarget]]=1,Table1[[#This Row],[Patient Satisfaction Score]]&gt;=7)</f>
        <v>0</v>
      </c>
      <c r="T1244" t="str">
        <f>IF(LEFT(Table1[[#This Row],[Patient Gender]],1)="F","Female","Male")</f>
        <v>Female</v>
      </c>
    </row>
    <row r="1245" spans="1:20" x14ac:dyDescent="0.3">
      <c r="A1245" t="s">
        <v>1349</v>
      </c>
      <c r="B1245" s="1">
        <v>45543.634027777778</v>
      </c>
      <c r="C1245" t="s">
        <v>13</v>
      </c>
      <c r="D1245">
        <v>39</v>
      </c>
      <c r="E1245" t="s">
        <v>14</v>
      </c>
      <c r="F1245" t="s">
        <v>11</v>
      </c>
      <c r="G1245" t="b">
        <v>0</v>
      </c>
      <c r="I1245">
        <v>21</v>
      </c>
      <c r="J1245" t="b">
        <v>0</v>
      </c>
      <c r="K1245">
        <f>YEAR(Table1[[#This Row],[Patient Admission Date]])</f>
        <v>2024</v>
      </c>
      <c r="L1245" t="str">
        <f>TEXT(Table1[[#This Row],[Patient Admission Date]],"mmm")</f>
        <v>Sep</v>
      </c>
      <c r="M1245" t="str">
        <f>TEXT(Table1[[#This Row],[Patient Admission Date]],"ddd")</f>
        <v>Sun</v>
      </c>
      <c r="N1245" t="str">
        <f>TEXT(INT(HOUR(Table1[[#This Row],[Patient Admission Date]])/3)*3,"00")&amp;"-"&amp;TEXT(INT(HOUR(Table1[[#This Row],[Patient Admission Date]])/3)*3+3,"00")</f>
        <v>15-18</v>
      </c>
      <c r="O1245" t="str" cm="1">
        <f t="array" ref="O1245">_xlfn.IFS(Table1[[#This Row],[Patient Age]]&lt;=14,"0-14",Table1[[#This Row],[Patient Age]]&lt;=29,"15-29",Table1[[#This Row],[Patient Age]]&lt;=44,"30-44",Table1[[#This Row],[Patient Age]]&lt;=59,"45-59",Table1[[#This Row],[Patient Age]]&lt;=74,"60-74",TRUE,"75+")</f>
        <v>30-44</v>
      </c>
      <c r="P1245" t="str" cm="1">
        <f t="array" ref="P1245">_xlfn.IFS(Table1[[#This Row],[Patient Waittime]]&lt;=15,"0-15",Table1[[#This Row],[Patient Waittime]]&lt;=30,"16-30",Table1[[#This Row],[Patient Waittime]]&lt;=45,"31-45",Table1[[#This Row],[Patient Waittime]]&lt;=60,"46-60",TRUE,"60+")</f>
        <v>16-30</v>
      </c>
      <c r="Q1245">
        <f>--(Table1[[#This Row],[Patient Waittime]]&lt;=30)</f>
        <v>1</v>
      </c>
      <c r="R1245">
        <f>--Table1[[#This Row],[Patient Admission Flag]]</f>
        <v>0</v>
      </c>
      <c r="S1245">
        <f>--AND(Table1[[#This Row],[WithinTarget]]=1,Table1[[#This Row],[Patient Satisfaction Score]]&gt;=7)</f>
        <v>0</v>
      </c>
      <c r="T1245" t="str">
        <f>IF(LEFT(Table1[[#This Row],[Patient Gender]],1)="F","Female","Male")</f>
        <v>Female</v>
      </c>
    </row>
    <row r="1246" spans="1:20" x14ac:dyDescent="0.3">
      <c r="A1246" t="s">
        <v>1350</v>
      </c>
      <c r="B1246" s="1">
        <v>45099.849305555559</v>
      </c>
      <c r="C1246" t="s">
        <v>13</v>
      </c>
      <c r="D1246">
        <v>2</v>
      </c>
      <c r="E1246" t="s">
        <v>14</v>
      </c>
      <c r="F1246" t="s">
        <v>11</v>
      </c>
      <c r="G1246" t="b">
        <v>0</v>
      </c>
      <c r="I1246">
        <v>27</v>
      </c>
      <c r="J1246" t="b">
        <v>0</v>
      </c>
      <c r="K1246">
        <f>YEAR(Table1[[#This Row],[Patient Admission Date]])</f>
        <v>2023</v>
      </c>
      <c r="L1246" t="str">
        <f>TEXT(Table1[[#This Row],[Patient Admission Date]],"mmm")</f>
        <v>Jun</v>
      </c>
      <c r="M1246" t="str">
        <f>TEXT(Table1[[#This Row],[Patient Admission Date]],"ddd")</f>
        <v>Thu</v>
      </c>
      <c r="N1246" t="str">
        <f>TEXT(INT(HOUR(Table1[[#This Row],[Patient Admission Date]])/3)*3,"00")&amp;"-"&amp;TEXT(INT(HOUR(Table1[[#This Row],[Patient Admission Date]])/3)*3+3,"00")</f>
        <v>18-21</v>
      </c>
      <c r="O1246" t="str" cm="1">
        <f t="array" ref="O1246">_xlfn.IFS(Table1[[#This Row],[Patient Age]]&lt;=14,"0-14",Table1[[#This Row],[Patient Age]]&lt;=29,"15-29",Table1[[#This Row],[Patient Age]]&lt;=44,"30-44",Table1[[#This Row],[Patient Age]]&lt;=59,"45-59",Table1[[#This Row],[Patient Age]]&lt;=74,"60-74",TRUE,"75+")</f>
        <v>0-14</v>
      </c>
      <c r="P1246" t="str" cm="1">
        <f t="array" ref="P1246">_xlfn.IFS(Table1[[#This Row],[Patient Waittime]]&lt;=15,"0-15",Table1[[#This Row],[Patient Waittime]]&lt;=30,"16-30",Table1[[#This Row],[Patient Waittime]]&lt;=45,"31-45",Table1[[#This Row],[Patient Waittime]]&lt;=60,"46-60",TRUE,"60+")</f>
        <v>16-30</v>
      </c>
      <c r="Q1246">
        <f>--(Table1[[#This Row],[Patient Waittime]]&lt;=30)</f>
        <v>1</v>
      </c>
      <c r="R1246">
        <f>--Table1[[#This Row],[Patient Admission Flag]]</f>
        <v>0</v>
      </c>
      <c r="S1246">
        <f>--AND(Table1[[#This Row],[WithinTarget]]=1,Table1[[#This Row],[Patient Satisfaction Score]]&gt;=7)</f>
        <v>0</v>
      </c>
      <c r="T1246" t="str">
        <f>IF(LEFT(Table1[[#This Row],[Patient Gender]],1)="F","Female","Male")</f>
        <v>Female</v>
      </c>
    </row>
    <row r="1247" spans="1:20" x14ac:dyDescent="0.3">
      <c r="A1247" t="s">
        <v>1351</v>
      </c>
      <c r="B1247" s="1">
        <v>45299.230555555558</v>
      </c>
      <c r="C1247" t="s">
        <v>13</v>
      </c>
      <c r="D1247">
        <v>58</v>
      </c>
      <c r="E1247" t="s">
        <v>14</v>
      </c>
      <c r="F1247" t="s">
        <v>11</v>
      </c>
      <c r="G1247" t="b">
        <v>0</v>
      </c>
      <c r="I1247">
        <v>28</v>
      </c>
      <c r="J1247" t="b">
        <v>0</v>
      </c>
      <c r="K1247">
        <f>YEAR(Table1[[#This Row],[Patient Admission Date]])</f>
        <v>2024</v>
      </c>
      <c r="L1247" t="str">
        <f>TEXT(Table1[[#This Row],[Patient Admission Date]],"mmm")</f>
        <v>Jan</v>
      </c>
      <c r="M1247" t="str">
        <f>TEXT(Table1[[#This Row],[Patient Admission Date]],"ddd")</f>
        <v>Mon</v>
      </c>
      <c r="N1247" t="str">
        <f>TEXT(INT(HOUR(Table1[[#This Row],[Patient Admission Date]])/3)*3,"00")&amp;"-"&amp;TEXT(INT(HOUR(Table1[[#This Row],[Patient Admission Date]])/3)*3+3,"00")</f>
        <v>03-06</v>
      </c>
      <c r="O1247" t="str" cm="1">
        <f t="array" ref="O1247">_xlfn.IFS(Table1[[#This Row],[Patient Age]]&lt;=14,"0-14",Table1[[#This Row],[Patient Age]]&lt;=29,"15-29",Table1[[#This Row],[Patient Age]]&lt;=44,"30-44",Table1[[#This Row],[Patient Age]]&lt;=59,"45-59",Table1[[#This Row],[Patient Age]]&lt;=74,"60-74",TRUE,"75+")</f>
        <v>45-59</v>
      </c>
      <c r="P1247" t="str" cm="1">
        <f t="array" ref="P1247">_xlfn.IFS(Table1[[#This Row],[Patient Waittime]]&lt;=15,"0-15",Table1[[#This Row],[Patient Waittime]]&lt;=30,"16-30",Table1[[#This Row],[Patient Waittime]]&lt;=45,"31-45",Table1[[#This Row],[Patient Waittime]]&lt;=60,"46-60",TRUE,"60+")</f>
        <v>16-30</v>
      </c>
      <c r="Q1247">
        <f>--(Table1[[#This Row],[Patient Waittime]]&lt;=30)</f>
        <v>1</v>
      </c>
      <c r="R1247">
        <f>--Table1[[#This Row],[Patient Admission Flag]]</f>
        <v>0</v>
      </c>
      <c r="S1247">
        <f>--AND(Table1[[#This Row],[WithinTarget]]=1,Table1[[#This Row],[Patient Satisfaction Score]]&gt;=7)</f>
        <v>0</v>
      </c>
      <c r="T1247" t="str">
        <f>IF(LEFT(Table1[[#This Row],[Patient Gender]],1)="F","Female","Male")</f>
        <v>Female</v>
      </c>
    </row>
    <row r="1248" spans="1:20" x14ac:dyDescent="0.3">
      <c r="A1248" t="s">
        <v>1352</v>
      </c>
      <c r="B1248" s="1">
        <v>45279.989583333336</v>
      </c>
      <c r="C1248" t="s">
        <v>13</v>
      </c>
      <c r="D1248">
        <v>56</v>
      </c>
      <c r="E1248" t="s">
        <v>14</v>
      </c>
      <c r="F1248" t="s">
        <v>11</v>
      </c>
      <c r="G1248" t="b">
        <v>0</v>
      </c>
      <c r="I1248">
        <v>30</v>
      </c>
      <c r="J1248" t="b">
        <v>0</v>
      </c>
      <c r="K1248">
        <f>YEAR(Table1[[#This Row],[Patient Admission Date]])</f>
        <v>2023</v>
      </c>
      <c r="L1248" t="str">
        <f>TEXT(Table1[[#This Row],[Patient Admission Date]],"mmm")</f>
        <v>Dec</v>
      </c>
      <c r="M1248" t="str">
        <f>TEXT(Table1[[#This Row],[Patient Admission Date]],"ddd")</f>
        <v>Tue</v>
      </c>
      <c r="N1248" t="str">
        <f>TEXT(INT(HOUR(Table1[[#This Row],[Patient Admission Date]])/3)*3,"00")&amp;"-"&amp;TEXT(INT(HOUR(Table1[[#This Row],[Patient Admission Date]])/3)*3+3,"00")</f>
        <v>21-24</v>
      </c>
      <c r="O1248" t="str" cm="1">
        <f t="array" ref="O1248">_xlfn.IFS(Table1[[#This Row],[Patient Age]]&lt;=14,"0-14",Table1[[#This Row],[Patient Age]]&lt;=29,"15-29",Table1[[#This Row],[Patient Age]]&lt;=44,"30-44",Table1[[#This Row],[Patient Age]]&lt;=59,"45-59",Table1[[#This Row],[Patient Age]]&lt;=74,"60-74",TRUE,"75+")</f>
        <v>45-59</v>
      </c>
      <c r="P1248" t="str" cm="1">
        <f t="array" ref="P1248">_xlfn.IFS(Table1[[#This Row],[Patient Waittime]]&lt;=15,"0-15",Table1[[#This Row],[Patient Waittime]]&lt;=30,"16-30",Table1[[#This Row],[Patient Waittime]]&lt;=45,"31-45",Table1[[#This Row],[Patient Waittime]]&lt;=60,"46-60",TRUE,"60+")</f>
        <v>16-30</v>
      </c>
      <c r="Q1248">
        <f>--(Table1[[#This Row],[Patient Waittime]]&lt;=30)</f>
        <v>1</v>
      </c>
      <c r="R1248">
        <f>--Table1[[#This Row],[Patient Admission Flag]]</f>
        <v>0</v>
      </c>
      <c r="S1248">
        <f>--AND(Table1[[#This Row],[WithinTarget]]=1,Table1[[#This Row],[Patient Satisfaction Score]]&gt;=7)</f>
        <v>0</v>
      </c>
      <c r="T1248" t="str">
        <f>IF(LEFT(Table1[[#This Row],[Patient Gender]],1)="F","Female","Male")</f>
        <v>Female</v>
      </c>
    </row>
    <row r="1249" spans="1:20" x14ac:dyDescent="0.3">
      <c r="A1249" t="s">
        <v>1353</v>
      </c>
      <c r="B1249" s="1">
        <v>45189.263194444444</v>
      </c>
      <c r="C1249" t="s">
        <v>13</v>
      </c>
      <c r="D1249">
        <v>75</v>
      </c>
      <c r="E1249" t="s">
        <v>14</v>
      </c>
      <c r="F1249" t="s">
        <v>11</v>
      </c>
      <c r="G1249" t="b">
        <v>0</v>
      </c>
      <c r="I1249">
        <v>56</v>
      </c>
      <c r="J1249" t="b">
        <v>0</v>
      </c>
      <c r="K1249">
        <f>YEAR(Table1[[#This Row],[Patient Admission Date]])</f>
        <v>2023</v>
      </c>
      <c r="L1249" t="str">
        <f>TEXT(Table1[[#This Row],[Patient Admission Date]],"mmm")</f>
        <v>Sep</v>
      </c>
      <c r="M1249" t="str">
        <f>TEXT(Table1[[#This Row],[Patient Admission Date]],"ddd")</f>
        <v>Wed</v>
      </c>
      <c r="N1249" t="str">
        <f>TEXT(INT(HOUR(Table1[[#This Row],[Patient Admission Date]])/3)*3,"00")&amp;"-"&amp;TEXT(INT(HOUR(Table1[[#This Row],[Patient Admission Date]])/3)*3+3,"00")</f>
        <v>06-09</v>
      </c>
      <c r="O1249" t="str" cm="1">
        <f t="array" ref="O1249">_xlfn.IFS(Table1[[#This Row],[Patient Age]]&lt;=14,"0-14",Table1[[#This Row],[Patient Age]]&lt;=29,"15-29",Table1[[#This Row],[Patient Age]]&lt;=44,"30-44",Table1[[#This Row],[Patient Age]]&lt;=59,"45-59",Table1[[#This Row],[Patient Age]]&lt;=74,"60-74",TRUE,"75+")</f>
        <v>75+</v>
      </c>
      <c r="P1249" t="str" cm="1">
        <f t="array" ref="P1249">_xlfn.IFS(Table1[[#This Row],[Patient Waittime]]&lt;=15,"0-15",Table1[[#This Row],[Patient Waittime]]&lt;=30,"16-30",Table1[[#This Row],[Patient Waittime]]&lt;=45,"31-45",Table1[[#This Row],[Patient Waittime]]&lt;=60,"46-60",TRUE,"60+")</f>
        <v>46-60</v>
      </c>
      <c r="Q1249">
        <f>--(Table1[[#This Row],[Patient Waittime]]&lt;=30)</f>
        <v>0</v>
      </c>
      <c r="R1249">
        <f>--Table1[[#This Row],[Patient Admission Flag]]</f>
        <v>0</v>
      </c>
      <c r="S1249">
        <f>--AND(Table1[[#This Row],[WithinTarget]]=1,Table1[[#This Row],[Patient Satisfaction Score]]&gt;=7)</f>
        <v>0</v>
      </c>
      <c r="T1249" t="str">
        <f>IF(LEFT(Table1[[#This Row],[Patient Gender]],1)="F","Female","Male")</f>
        <v>Female</v>
      </c>
    </row>
    <row r="1250" spans="1:20" x14ac:dyDescent="0.3">
      <c r="A1250" t="s">
        <v>1354</v>
      </c>
      <c r="B1250" s="1">
        <v>45045.105555555558</v>
      </c>
      <c r="C1250" t="s">
        <v>13</v>
      </c>
      <c r="D1250">
        <v>42</v>
      </c>
      <c r="E1250" t="s">
        <v>14</v>
      </c>
      <c r="F1250" t="s">
        <v>11</v>
      </c>
      <c r="G1250" t="b">
        <v>0</v>
      </c>
      <c r="I1250">
        <v>59</v>
      </c>
      <c r="J1250" t="b">
        <v>0</v>
      </c>
      <c r="K1250">
        <f>YEAR(Table1[[#This Row],[Patient Admission Date]])</f>
        <v>2023</v>
      </c>
      <c r="L1250" t="str">
        <f>TEXT(Table1[[#This Row],[Patient Admission Date]],"mmm")</f>
        <v>Apr</v>
      </c>
      <c r="M1250" t="str">
        <f>TEXT(Table1[[#This Row],[Patient Admission Date]],"ddd")</f>
        <v>Sat</v>
      </c>
      <c r="N1250" t="str">
        <f>TEXT(INT(HOUR(Table1[[#This Row],[Patient Admission Date]])/3)*3,"00")&amp;"-"&amp;TEXT(INT(HOUR(Table1[[#This Row],[Patient Admission Date]])/3)*3+3,"00")</f>
        <v>00-03</v>
      </c>
      <c r="O1250" t="str" cm="1">
        <f t="array" ref="O1250">_xlfn.IFS(Table1[[#This Row],[Patient Age]]&lt;=14,"0-14",Table1[[#This Row],[Patient Age]]&lt;=29,"15-29",Table1[[#This Row],[Patient Age]]&lt;=44,"30-44",Table1[[#This Row],[Patient Age]]&lt;=59,"45-59",Table1[[#This Row],[Patient Age]]&lt;=74,"60-74",TRUE,"75+")</f>
        <v>30-44</v>
      </c>
      <c r="P1250" t="str" cm="1">
        <f t="array" ref="P1250">_xlfn.IFS(Table1[[#This Row],[Patient Waittime]]&lt;=15,"0-15",Table1[[#This Row],[Patient Waittime]]&lt;=30,"16-30",Table1[[#This Row],[Patient Waittime]]&lt;=45,"31-45",Table1[[#This Row],[Patient Waittime]]&lt;=60,"46-60",TRUE,"60+")</f>
        <v>46-60</v>
      </c>
      <c r="Q1250">
        <f>--(Table1[[#This Row],[Patient Waittime]]&lt;=30)</f>
        <v>0</v>
      </c>
      <c r="R1250">
        <f>--Table1[[#This Row],[Patient Admission Flag]]</f>
        <v>0</v>
      </c>
      <c r="S1250">
        <f>--AND(Table1[[#This Row],[WithinTarget]]=1,Table1[[#This Row],[Patient Satisfaction Score]]&gt;=7)</f>
        <v>0</v>
      </c>
      <c r="T1250" t="str">
        <f>IF(LEFT(Table1[[#This Row],[Patient Gender]],1)="F","Female","Male")</f>
        <v>Female</v>
      </c>
    </row>
    <row r="1251" spans="1:20" x14ac:dyDescent="0.3">
      <c r="A1251" t="s">
        <v>1355</v>
      </c>
      <c r="B1251" s="1">
        <v>45527.286111111112</v>
      </c>
      <c r="C1251" t="s">
        <v>13</v>
      </c>
      <c r="D1251">
        <v>7</v>
      </c>
      <c r="E1251" t="s">
        <v>14</v>
      </c>
      <c r="F1251" t="s">
        <v>11</v>
      </c>
      <c r="G1251" t="b">
        <v>0</v>
      </c>
      <c r="I1251">
        <v>13</v>
      </c>
      <c r="J1251" t="b">
        <v>0</v>
      </c>
      <c r="K1251">
        <f>YEAR(Table1[[#This Row],[Patient Admission Date]])</f>
        <v>2024</v>
      </c>
      <c r="L1251" t="str">
        <f>TEXT(Table1[[#This Row],[Patient Admission Date]],"mmm")</f>
        <v>Aug</v>
      </c>
      <c r="M1251" t="str">
        <f>TEXT(Table1[[#This Row],[Patient Admission Date]],"ddd")</f>
        <v>Fri</v>
      </c>
      <c r="N1251" t="str">
        <f>TEXT(INT(HOUR(Table1[[#This Row],[Patient Admission Date]])/3)*3,"00")&amp;"-"&amp;TEXT(INT(HOUR(Table1[[#This Row],[Patient Admission Date]])/3)*3+3,"00")</f>
        <v>06-09</v>
      </c>
      <c r="O1251" t="str" cm="1">
        <f t="array" ref="O1251">_xlfn.IFS(Table1[[#This Row],[Patient Age]]&lt;=14,"0-14",Table1[[#This Row],[Patient Age]]&lt;=29,"15-29",Table1[[#This Row],[Patient Age]]&lt;=44,"30-44",Table1[[#This Row],[Patient Age]]&lt;=59,"45-59",Table1[[#This Row],[Patient Age]]&lt;=74,"60-74",TRUE,"75+")</f>
        <v>0-14</v>
      </c>
      <c r="P1251" t="str" cm="1">
        <f t="array" ref="P1251">_xlfn.IFS(Table1[[#This Row],[Patient Waittime]]&lt;=15,"0-15",Table1[[#This Row],[Patient Waittime]]&lt;=30,"16-30",Table1[[#This Row],[Patient Waittime]]&lt;=45,"31-45",Table1[[#This Row],[Patient Waittime]]&lt;=60,"46-60",TRUE,"60+")</f>
        <v>0-15</v>
      </c>
      <c r="Q1251">
        <f>--(Table1[[#This Row],[Patient Waittime]]&lt;=30)</f>
        <v>1</v>
      </c>
      <c r="R1251">
        <f>--Table1[[#This Row],[Patient Admission Flag]]</f>
        <v>0</v>
      </c>
      <c r="S1251">
        <f>--AND(Table1[[#This Row],[WithinTarget]]=1,Table1[[#This Row],[Patient Satisfaction Score]]&gt;=7)</f>
        <v>0</v>
      </c>
      <c r="T1251" t="str">
        <f>IF(LEFT(Table1[[#This Row],[Patient Gender]],1)="F","Female","Male")</f>
        <v>Female</v>
      </c>
    </row>
    <row r="1252" spans="1:20" x14ac:dyDescent="0.3">
      <c r="A1252" t="s">
        <v>1356</v>
      </c>
      <c r="B1252" s="1">
        <v>45333.51458333333</v>
      </c>
      <c r="C1252" t="s">
        <v>13</v>
      </c>
      <c r="D1252">
        <v>30</v>
      </c>
      <c r="E1252" t="s">
        <v>14</v>
      </c>
      <c r="F1252" t="s">
        <v>11</v>
      </c>
      <c r="G1252" t="b">
        <v>0</v>
      </c>
      <c r="I1252">
        <v>19</v>
      </c>
      <c r="J1252" t="b">
        <v>0</v>
      </c>
      <c r="K1252">
        <f>YEAR(Table1[[#This Row],[Patient Admission Date]])</f>
        <v>2024</v>
      </c>
      <c r="L1252" t="str">
        <f>TEXT(Table1[[#This Row],[Patient Admission Date]],"mmm")</f>
        <v>Feb</v>
      </c>
      <c r="M1252" t="str">
        <f>TEXT(Table1[[#This Row],[Patient Admission Date]],"ddd")</f>
        <v>Sun</v>
      </c>
      <c r="N1252" t="str">
        <f>TEXT(INT(HOUR(Table1[[#This Row],[Patient Admission Date]])/3)*3,"00")&amp;"-"&amp;TEXT(INT(HOUR(Table1[[#This Row],[Patient Admission Date]])/3)*3+3,"00")</f>
        <v>12-15</v>
      </c>
      <c r="O1252" t="str" cm="1">
        <f t="array" ref="O1252">_xlfn.IFS(Table1[[#This Row],[Patient Age]]&lt;=14,"0-14",Table1[[#This Row],[Patient Age]]&lt;=29,"15-29",Table1[[#This Row],[Patient Age]]&lt;=44,"30-44",Table1[[#This Row],[Patient Age]]&lt;=59,"45-59",Table1[[#This Row],[Patient Age]]&lt;=74,"60-74",TRUE,"75+")</f>
        <v>30-44</v>
      </c>
      <c r="P1252" t="str" cm="1">
        <f t="array" ref="P1252">_xlfn.IFS(Table1[[#This Row],[Patient Waittime]]&lt;=15,"0-15",Table1[[#This Row],[Patient Waittime]]&lt;=30,"16-30",Table1[[#This Row],[Patient Waittime]]&lt;=45,"31-45",Table1[[#This Row],[Patient Waittime]]&lt;=60,"46-60",TRUE,"60+")</f>
        <v>16-30</v>
      </c>
      <c r="Q1252">
        <f>--(Table1[[#This Row],[Patient Waittime]]&lt;=30)</f>
        <v>1</v>
      </c>
      <c r="R1252">
        <f>--Table1[[#This Row],[Patient Admission Flag]]</f>
        <v>0</v>
      </c>
      <c r="S1252">
        <f>--AND(Table1[[#This Row],[WithinTarget]]=1,Table1[[#This Row],[Patient Satisfaction Score]]&gt;=7)</f>
        <v>0</v>
      </c>
      <c r="T1252" t="str">
        <f>IF(LEFT(Table1[[#This Row],[Patient Gender]],1)="F","Female","Male")</f>
        <v>Female</v>
      </c>
    </row>
    <row r="1253" spans="1:20" x14ac:dyDescent="0.3">
      <c r="A1253" t="s">
        <v>1357</v>
      </c>
      <c r="B1253" s="1">
        <v>45042.87777777778</v>
      </c>
      <c r="C1253" t="s">
        <v>13</v>
      </c>
      <c r="D1253">
        <v>73</v>
      </c>
      <c r="E1253" t="s">
        <v>14</v>
      </c>
      <c r="F1253" t="s">
        <v>11</v>
      </c>
      <c r="G1253" t="b">
        <v>0</v>
      </c>
      <c r="I1253">
        <v>32</v>
      </c>
      <c r="J1253" t="b">
        <v>0</v>
      </c>
      <c r="K1253">
        <f>YEAR(Table1[[#This Row],[Patient Admission Date]])</f>
        <v>2023</v>
      </c>
      <c r="L1253" t="str">
        <f>TEXT(Table1[[#This Row],[Patient Admission Date]],"mmm")</f>
        <v>Apr</v>
      </c>
      <c r="M1253" t="str">
        <f>TEXT(Table1[[#This Row],[Patient Admission Date]],"ddd")</f>
        <v>Wed</v>
      </c>
      <c r="N1253" t="str">
        <f>TEXT(INT(HOUR(Table1[[#This Row],[Patient Admission Date]])/3)*3,"00")&amp;"-"&amp;TEXT(INT(HOUR(Table1[[#This Row],[Patient Admission Date]])/3)*3+3,"00")</f>
        <v>21-24</v>
      </c>
      <c r="O1253" t="str" cm="1">
        <f t="array" ref="O1253">_xlfn.IFS(Table1[[#This Row],[Patient Age]]&lt;=14,"0-14",Table1[[#This Row],[Patient Age]]&lt;=29,"15-29",Table1[[#This Row],[Patient Age]]&lt;=44,"30-44",Table1[[#This Row],[Patient Age]]&lt;=59,"45-59",Table1[[#This Row],[Patient Age]]&lt;=74,"60-74",TRUE,"75+")</f>
        <v>60-74</v>
      </c>
      <c r="P1253" t="str" cm="1">
        <f t="array" ref="P1253">_xlfn.IFS(Table1[[#This Row],[Patient Waittime]]&lt;=15,"0-15",Table1[[#This Row],[Patient Waittime]]&lt;=30,"16-30",Table1[[#This Row],[Patient Waittime]]&lt;=45,"31-45",Table1[[#This Row],[Patient Waittime]]&lt;=60,"46-60",TRUE,"60+")</f>
        <v>31-45</v>
      </c>
      <c r="Q1253">
        <f>--(Table1[[#This Row],[Patient Waittime]]&lt;=30)</f>
        <v>0</v>
      </c>
      <c r="R1253">
        <f>--Table1[[#This Row],[Patient Admission Flag]]</f>
        <v>0</v>
      </c>
      <c r="S1253">
        <f>--AND(Table1[[#This Row],[WithinTarget]]=1,Table1[[#This Row],[Patient Satisfaction Score]]&gt;=7)</f>
        <v>0</v>
      </c>
      <c r="T1253" t="str">
        <f>IF(LEFT(Table1[[#This Row],[Patient Gender]],1)="F","Female","Male")</f>
        <v>Female</v>
      </c>
    </row>
    <row r="1254" spans="1:20" x14ac:dyDescent="0.3">
      <c r="A1254" t="s">
        <v>1358</v>
      </c>
      <c r="B1254" s="1">
        <v>45186.909722222219</v>
      </c>
      <c r="C1254" t="s">
        <v>13</v>
      </c>
      <c r="D1254">
        <v>47</v>
      </c>
      <c r="E1254" t="s">
        <v>14</v>
      </c>
      <c r="F1254" t="s">
        <v>11</v>
      </c>
      <c r="G1254" t="b">
        <v>0</v>
      </c>
      <c r="I1254">
        <v>19</v>
      </c>
      <c r="J1254" t="b">
        <v>0</v>
      </c>
      <c r="K1254">
        <f>YEAR(Table1[[#This Row],[Patient Admission Date]])</f>
        <v>2023</v>
      </c>
      <c r="L1254" t="str">
        <f>TEXT(Table1[[#This Row],[Patient Admission Date]],"mmm")</f>
        <v>Sep</v>
      </c>
      <c r="M1254" t="str">
        <f>TEXT(Table1[[#This Row],[Patient Admission Date]],"ddd")</f>
        <v>Sun</v>
      </c>
      <c r="N1254" t="str">
        <f>TEXT(INT(HOUR(Table1[[#This Row],[Patient Admission Date]])/3)*3,"00")&amp;"-"&amp;TEXT(INT(HOUR(Table1[[#This Row],[Patient Admission Date]])/3)*3+3,"00")</f>
        <v>21-24</v>
      </c>
      <c r="O1254" t="str" cm="1">
        <f t="array" ref="O1254">_xlfn.IFS(Table1[[#This Row],[Patient Age]]&lt;=14,"0-14",Table1[[#This Row],[Patient Age]]&lt;=29,"15-29",Table1[[#This Row],[Patient Age]]&lt;=44,"30-44",Table1[[#This Row],[Patient Age]]&lt;=59,"45-59",Table1[[#This Row],[Patient Age]]&lt;=74,"60-74",TRUE,"75+")</f>
        <v>45-59</v>
      </c>
      <c r="P1254" t="str" cm="1">
        <f t="array" ref="P1254">_xlfn.IFS(Table1[[#This Row],[Patient Waittime]]&lt;=15,"0-15",Table1[[#This Row],[Patient Waittime]]&lt;=30,"16-30",Table1[[#This Row],[Patient Waittime]]&lt;=45,"31-45",Table1[[#This Row],[Patient Waittime]]&lt;=60,"46-60",TRUE,"60+")</f>
        <v>16-30</v>
      </c>
      <c r="Q1254">
        <f>--(Table1[[#This Row],[Patient Waittime]]&lt;=30)</f>
        <v>1</v>
      </c>
      <c r="R1254">
        <f>--Table1[[#This Row],[Patient Admission Flag]]</f>
        <v>0</v>
      </c>
      <c r="S1254">
        <f>--AND(Table1[[#This Row],[WithinTarget]]=1,Table1[[#This Row],[Patient Satisfaction Score]]&gt;=7)</f>
        <v>0</v>
      </c>
      <c r="T1254" t="str">
        <f>IF(LEFT(Table1[[#This Row],[Patient Gender]],1)="F","Female","Male")</f>
        <v>Female</v>
      </c>
    </row>
    <row r="1255" spans="1:20" x14ac:dyDescent="0.3">
      <c r="A1255" t="s">
        <v>1359</v>
      </c>
      <c r="B1255" s="1">
        <v>45407.645138888889</v>
      </c>
      <c r="C1255" t="s">
        <v>13</v>
      </c>
      <c r="D1255">
        <v>36</v>
      </c>
      <c r="E1255" t="s">
        <v>14</v>
      </c>
      <c r="F1255" t="s">
        <v>11</v>
      </c>
      <c r="G1255" t="b">
        <v>0</v>
      </c>
      <c r="I1255">
        <v>24</v>
      </c>
      <c r="J1255" t="b">
        <v>0</v>
      </c>
      <c r="K1255">
        <f>YEAR(Table1[[#This Row],[Patient Admission Date]])</f>
        <v>2024</v>
      </c>
      <c r="L1255" t="str">
        <f>TEXT(Table1[[#This Row],[Patient Admission Date]],"mmm")</f>
        <v>Apr</v>
      </c>
      <c r="M1255" t="str">
        <f>TEXT(Table1[[#This Row],[Patient Admission Date]],"ddd")</f>
        <v>Thu</v>
      </c>
      <c r="N1255" t="str">
        <f>TEXT(INT(HOUR(Table1[[#This Row],[Patient Admission Date]])/3)*3,"00")&amp;"-"&amp;TEXT(INT(HOUR(Table1[[#This Row],[Patient Admission Date]])/3)*3+3,"00")</f>
        <v>15-18</v>
      </c>
      <c r="O1255" t="str" cm="1">
        <f t="array" ref="O1255">_xlfn.IFS(Table1[[#This Row],[Patient Age]]&lt;=14,"0-14",Table1[[#This Row],[Patient Age]]&lt;=29,"15-29",Table1[[#This Row],[Patient Age]]&lt;=44,"30-44",Table1[[#This Row],[Patient Age]]&lt;=59,"45-59",Table1[[#This Row],[Patient Age]]&lt;=74,"60-74",TRUE,"75+")</f>
        <v>30-44</v>
      </c>
      <c r="P1255" t="str" cm="1">
        <f t="array" ref="P1255">_xlfn.IFS(Table1[[#This Row],[Patient Waittime]]&lt;=15,"0-15",Table1[[#This Row],[Patient Waittime]]&lt;=30,"16-30",Table1[[#This Row],[Patient Waittime]]&lt;=45,"31-45",Table1[[#This Row],[Patient Waittime]]&lt;=60,"46-60",TRUE,"60+")</f>
        <v>16-30</v>
      </c>
      <c r="Q1255">
        <f>--(Table1[[#This Row],[Patient Waittime]]&lt;=30)</f>
        <v>1</v>
      </c>
      <c r="R1255">
        <f>--Table1[[#This Row],[Patient Admission Flag]]</f>
        <v>0</v>
      </c>
      <c r="S1255">
        <f>--AND(Table1[[#This Row],[WithinTarget]]=1,Table1[[#This Row],[Patient Satisfaction Score]]&gt;=7)</f>
        <v>0</v>
      </c>
      <c r="T1255" t="str">
        <f>IF(LEFT(Table1[[#This Row],[Patient Gender]],1)="F","Female","Male")</f>
        <v>Female</v>
      </c>
    </row>
    <row r="1256" spans="1:20" x14ac:dyDescent="0.3">
      <c r="A1256" t="s">
        <v>1360</v>
      </c>
      <c r="B1256" s="1">
        <v>45165.036805555559</v>
      </c>
      <c r="C1256" t="s">
        <v>13</v>
      </c>
      <c r="D1256">
        <v>61</v>
      </c>
      <c r="E1256" t="s">
        <v>14</v>
      </c>
      <c r="F1256" t="s">
        <v>11</v>
      </c>
      <c r="G1256" t="b">
        <v>0</v>
      </c>
      <c r="I1256">
        <v>42</v>
      </c>
      <c r="J1256" t="b">
        <v>0</v>
      </c>
      <c r="K1256">
        <f>YEAR(Table1[[#This Row],[Patient Admission Date]])</f>
        <v>2023</v>
      </c>
      <c r="L1256" t="str">
        <f>TEXT(Table1[[#This Row],[Patient Admission Date]],"mmm")</f>
        <v>Aug</v>
      </c>
      <c r="M1256" t="str">
        <f>TEXT(Table1[[#This Row],[Patient Admission Date]],"ddd")</f>
        <v>Sun</v>
      </c>
      <c r="N1256" t="str">
        <f>TEXT(INT(HOUR(Table1[[#This Row],[Patient Admission Date]])/3)*3,"00")&amp;"-"&amp;TEXT(INT(HOUR(Table1[[#This Row],[Patient Admission Date]])/3)*3+3,"00")</f>
        <v>00-03</v>
      </c>
      <c r="O1256" t="str" cm="1">
        <f t="array" ref="O1256">_xlfn.IFS(Table1[[#This Row],[Patient Age]]&lt;=14,"0-14",Table1[[#This Row],[Patient Age]]&lt;=29,"15-29",Table1[[#This Row],[Patient Age]]&lt;=44,"30-44",Table1[[#This Row],[Patient Age]]&lt;=59,"45-59",Table1[[#This Row],[Patient Age]]&lt;=74,"60-74",TRUE,"75+")</f>
        <v>60-74</v>
      </c>
      <c r="P1256" t="str" cm="1">
        <f t="array" ref="P1256">_xlfn.IFS(Table1[[#This Row],[Patient Waittime]]&lt;=15,"0-15",Table1[[#This Row],[Patient Waittime]]&lt;=30,"16-30",Table1[[#This Row],[Patient Waittime]]&lt;=45,"31-45",Table1[[#This Row],[Patient Waittime]]&lt;=60,"46-60",TRUE,"60+")</f>
        <v>31-45</v>
      </c>
      <c r="Q1256">
        <f>--(Table1[[#This Row],[Patient Waittime]]&lt;=30)</f>
        <v>0</v>
      </c>
      <c r="R1256">
        <f>--Table1[[#This Row],[Patient Admission Flag]]</f>
        <v>0</v>
      </c>
      <c r="S1256">
        <f>--AND(Table1[[#This Row],[WithinTarget]]=1,Table1[[#This Row],[Patient Satisfaction Score]]&gt;=7)</f>
        <v>0</v>
      </c>
      <c r="T1256" t="str">
        <f>IF(LEFT(Table1[[#This Row],[Patient Gender]],1)="F","Female","Male")</f>
        <v>Female</v>
      </c>
    </row>
    <row r="1257" spans="1:20" x14ac:dyDescent="0.3">
      <c r="A1257" t="s">
        <v>1361</v>
      </c>
      <c r="B1257" s="1">
        <v>45052.845833333333</v>
      </c>
      <c r="C1257" t="s">
        <v>13</v>
      </c>
      <c r="D1257">
        <v>36</v>
      </c>
      <c r="E1257" t="s">
        <v>14</v>
      </c>
      <c r="F1257" t="s">
        <v>11</v>
      </c>
      <c r="G1257" t="b">
        <v>0</v>
      </c>
      <c r="I1257">
        <v>49</v>
      </c>
      <c r="J1257" t="b">
        <v>0</v>
      </c>
      <c r="K1257">
        <f>YEAR(Table1[[#This Row],[Patient Admission Date]])</f>
        <v>2023</v>
      </c>
      <c r="L1257" t="str">
        <f>TEXT(Table1[[#This Row],[Patient Admission Date]],"mmm")</f>
        <v>May</v>
      </c>
      <c r="M1257" t="str">
        <f>TEXT(Table1[[#This Row],[Patient Admission Date]],"ddd")</f>
        <v>Sat</v>
      </c>
      <c r="N1257" t="str">
        <f>TEXT(INT(HOUR(Table1[[#This Row],[Patient Admission Date]])/3)*3,"00")&amp;"-"&amp;TEXT(INT(HOUR(Table1[[#This Row],[Patient Admission Date]])/3)*3+3,"00")</f>
        <v>18-21</v>
      </c>
      <c r="O1257" t="str" cm="1">
        <f t="array" ref="O1257">_xlfn.IFS(Table1[[#This Row],[Patient Age]]&lt;=14,"0-14",Table1[[#This Row],[Patient Age]]&lt;=29,"15-29",Table1[[#This Row],[Patient Age]]&lt;=44,"30-44",Table1[[#This Row],[Patient Age]]&lt;=59,"45-59",Table1[[#This Row],[Patient Age]]&lt;=74,"60-74",TRUE,"75+")</f>
        <v>30-44</v>
      </c>
      <c r="P1257" t="str" cm="1">
        <f t="array" ref="P1257">_xlfn.IFS(Table1[[#This Row],[Patient Waittime]]&lt;=15,"0-15",Table1[[#This Row],[Patient Waittime]]&lt;=30,"16-30",Table1[[#This Row],[Patient Waittime]]&lt;=45,"31-45",Table1[[#This Row],[Patient Waittime]]&lt;=60,"46-60",TRUE,"60+")</f>
        <v>46-60</v>
      </c>
      <c r="Q1257">
        <f>--(Table1[[#This Row],[Patient Waittime]]&lt;=30)</f>
        <v>0</v>
      </c>
      <c r="R1257">
        <f>--Table1[[#This Row],[Patient Admission Flag]]</f>
        <v>0</v>
      </c>
      <c r="S1257">
        <f>--AND(Table1[[#This Row],[WithinTarget]]=1,Table1[[#This Row],[Patient Satisfaction Score]]&gt;=7)</f>
        <v>0</v>
      </c>
      <c r="T1257" t="str">
        <f>IF(LEFT(Table1[[#This Row],[Patient Gender]],1)="F","Female","Male")</f>
        <v>Female</v>
      </c>
    </row>
    <row r="1258" spans="1:20" x14ac:dyDescent="0.3">
      <c r="A1258" t="s">
        <v>1362</v>
      </c>
      <c r="B1258" s="1">
        <v>45319.80972222222</v>
      </c>
      <c r="C1258" t="s">
        <v>13</v>
      </c>
      <c r="D1258">
        <v>6</v>
      </c>
      <c r="E1258" t="s">
        <v>14</v>
      </c>
      <c r="F1258" t="s">
        <v>11</v>
      </c>
      <c r="G1258" t="b">
        <v>0</v>
      </c>
      <c r="I1258">
        <v>50</v>
      </c>
      <c r="J1258" t="b">
        <v>0</v>
      </c>
      <c r="K1258">
        <f>YEAR(Table1[[#This Row],[Patient Admission Date]])</f>
        <v>2024</v>
      </c>
      <c r="L1258" t="str">
        <f>TEXT(Table1[[#This Row],[Patient Admission Date]],"mmm")</f>
        <v>Jan</v>
      </c>
      <c r="M1258" t="str">
        <f>TEXT(Table1[[#This Row],[Patient Admission Date]],"ddd")</f>
        <v>Sun</v>
      </c>
      <c r="N1258" t="str">
        <f>TEXT(INT(HOUR(Table1[[#This Row],[Patient Admission Date]])/3)*3,"00")&amp;"-"&amp;TEXT(INT(HOUR(Table1[[#This Row],[Patient Admission Date]])/3)*3+3,"00")</f>
        <v>18-21</v>
      </c>
      <c r="O1258" t="str" cm="1">
        <f t="array" ref="O1258">_xlfn.IFS(Table1[[#This Row],[Patient Age]]&lt;=14,"0-14",Table1[[#This Row],[Patient Age]]&lt;=29,"15-29",Table1[[#This Row],[Patient Age]]&lt;=44,"30-44",Table1[[#This Row],[Patient Age]]&lt;=59,"45-59",Table1[[#This Row],[Patient Age]]&lt;=74,"60-74",TRUE,"75+")</f>
        <v>0-14</v>
      </c>
      <c r="P1258" t="str" cm="1">
        <f t="array" ref="P1258">_xlfn.IFS(Table1[[#This Row],[Patient Waittime]]&lt;=15,"0-15",Table1[[#This Row],[Patient Waittime]]&lt;=30,"16-30",Table1[[#This Row],[Patient Waittime]]&lt;=45,"31-45",Table1[[#This Row],[Patient Waittime]]&lt;=60,"46-60",TRUE,"60+")</f>
        <v>46-60</v>
      </c>
      <c r="Q1258">
        <f>--(Table1[[#This Row],[Patient Waittime]]&lt;=30)</f>
        <v>0</v>
      </c>
      <c r="R1258">
        <f>--Table1[[#This Row],[Patient Admission Flag]]</f>
        <v>0</v>
      </c>
      <c r="S1258">
        <f>--AND(Table1[[#This Row],[WithinTarget]]=1,Table1[[#This Row],[Patient Satisfaction Score]]&gt;=7)</f>
        <v>0</v>
      </c>
      <c r="T1258" t="str">
        <f>IF(LEFT(Table1[[#This Row],[Patient Gender]],1)="F","Female","Male")</f>
        <v>Female</v>
      </c>
    </row>
    <row r="1259" spans="1:20" x14ac:dyDescent="0.3">
      <c r="A1259" t="s">
        <v>1363</v>
      </c>
      <c r="B1259" s="1">
        <v>45246.74722222222</v>
      </c>
      <c r="C1259" t="s">
        <v>13</v>
      </c>
      <c r="D1259">
        <v>4</v>
      </c>
      <c r="E1259" t="s">
        <v>14</v>
      </c>
      <c r="F1259" t="s">
        <v>11</v>
      </c>
      <c r="G1259" t="b">
        <v>0</v>
      </c>
      <c r="I1259">
        <v>59</v>
      </c>
      <c r="J1259" t="b">
        <v>0</v>
      </c>
      <c r="K1259">
        <f>YEAR(Table1[[#This Row],[Patient Admission Date]])</f>
        <v>2023</v>
      </c>
      <c r="L1259" t="str">
        <f>TEXT(Table1[[#This Row],[Patient Admission Date]],"mmm")</f>
        <v>Nov</v>
      </c>
      <c r="M1259" t="str">
        <f>TEXT(Table1[[#This Row],[Patient Admission Date]],"ddd")</f>
        <v>Thu</v>
      </c>
      <c r="N1259" t="str">
        <f>TEXT(INT(HOUR(Table1[[#This Row],[Patient Admission Date]])/3)*3,"00")&amp;"-"&amp;TEXT(INT(HOUR(Table1[[#This Row],[Patient Admission Date]])/3)*3+3,"00")</f>
        <v>15-18</v>
      </c>
      <c r="O1259" t="str" cm="1">
        <f t="array" ref="O1259">_xlfn.IFS(Table1[[#This Row],[Patient Age]]&lt;=14,"0-14",Table1[[#This Row],[Patient Age]]&lt;=29,"15-29",Table1[[#This Row],[Patient Age]]&lt;=44,"30-44",Table1[[#This Row],[Patient Age]]&lt;=59,"45-59",Table1[[#This Row],[Patient Age]]&lt;=74,"60-74",TRUE,"75+")</f>
        <v>0-14</v>
      </c>
      <c r="P1259" t="str" cm="1">
        <f t="array" ref="P1259">_xlfn.IFS(Table1[[#This Row],[Patient Waittime]]&lt;=15,"0-15",Table1[[#This Row],[Patient Waittime]]&lt;=30,"16-30",Table1[[#This Row],[Patient Waittime]]&lt;=45,"31-45",Table1[[#This Row],[Patient Waittime]]&lt;=60,"46-60",TRUE,"60+")</f>
        <v>46-60</v>
      </c>
      <c r="Q1259">
        <f>--(Table1[[#This Row],[Patient Waittime]]&lt;=30)</f>
        <v>0</v>
      </c>
      <c r="R1259">
        <f>--Table1[[#This Row],[Patient Admission Flag]]</f>
        <v>0</v>
      </c>
      <c r="S1259">
        <f>--AND(Table1[[#This Row],[WithinTarget]]=1,Table1[[#This Row],[Patient Satisfaction Score]]&gt;=7)</f>
        <v>0</v>
      </c>
      <c r="T1259" t="str">
        <f>IF(LEFT(Table1[[#This Row],[Patient Gender]],1)="F","Female","Male")</f>
        <v>Female</v>
      </c>
    </row>
    <row r="1260" spans="1:20" x14ac:dyDescent="0.3">
      <c r="A1260" t="s">
        <v>1364</v>
      </c>
      <c r="B1260" s="1">
        <v>45190.906944444447</v>
      </c>
      <c r="C1260" t="s">
        <v>13</v>
      </c>
      <c r="D1260">
        <v>22</v>
      </c>
      <c r="E1260" t="s">
        <v>14</v>
      </c>
      <c r="F1260" t="s">
        <v>11</v>
      </c>
      <c r="G1260" t="b">
        <v>0</v>
      </c>
      <c r="I1260">
        <v>60</v>
      </c>
      <c r="J1260" t="b">
        <v>0</v>
      </c>
      <c r="K1260">
        <f>YEAR(Table1[[#This Row],[Patient Admission Date]])</f>
        <v>2023</v>
      </c>
      <c r="L1260" t="str">
        <f>TEXT(Table1[[#This Row],[Patient Admission Date]],"mmm")</f>
        <v>Sep</v>
      </c>
      <c r="M1260" t="str">
        <f>TEXT(Table1[[#This Row],[Patient Admission Date]],"ddd")</f>
        <v>Thu</v>
      </c>
      <c r="N1260" t="str">
        <f>TEXT(INT(HOUR(Table1[[#This Row],[Patient Admission Date]])/3)*3,"00")&amp;"-"&amp;TEXT(INT(HOUR(Table1[[#This Row],[Patient Admission Date]])/3)*3+3,"00")</f>
        <v>21-24</v>
      </c>
      <c r="O1260" t="str" cm="1">
        <f t="array" ref="O1260">_xlfn.IFS(Table1[[#This Row],[Patient Age]]&lt;=14,"0-14",Table1[[#This Row],[Patient Age]]&lt;=29,"15-29",Table1[[#This Row],[Patient Age]]&lt;=44,"30-44",Table1[[#This Row],[Patient Age]]&lt;=59,"45-59",Table1[[#This Row],[Patient Age]]&lt;=74,"60-74",TRUE,"75+")</f>
        <v>15-29</v>
      </c>
      <c r="P1260" t="str" cm="1">
        <f t="array" ref="P1260">_xlfn.IFS(Table1[[#This Row],[Patient Waittime]]&lt;=15,"0-15",Table1[[#This Row],[Patient Waittime]]&lt;=30,"16-30",Table1[[#This Row],[Patient Waittime]]&lt;=45,"31-45",Table1[[#This Row],[Patient Waittime]]&lt;=60,"46-60",TRUE,"60+")</f>
        <v>46-60</v>
      </c>
      <c r="Q1260">
        <f>--(Table1[[#This Row],[Patient Waittime]]&lt;=30)</f>
        <v>0</v>
      </c>
      <c r="R1260">
        <f>--Table1[[#This Row],[Patient Admission Flag]]</f>
        <v>0</v>
      </c>
      <c r="S1260">
        <f>--AND(Table1[[#This Row],[WithinTarget]]=1,Table1[[#This Row],[Patient Satisfaction Score]]&gt;=7)</f>
        <v>0</v>
      </c>
      <c r="T1260" t="str">
        <f>IF(LEFT(Table1[[#This Row],[Patient Gender]],1)="F","Female","Male")</f>
        <v>Female</v>
      </c>
    </row>
    <row r="1261" spans="1:20" x14ac:dyDescent="0.3">
      <c r="A1261" t="s">
        <v>1365</v>
      </c>
      <c r="B1261" s="1">
        <v>45081.319444444445</v>
      </c>
      <c r="C1261" t="s">
        <v>13</v>
      </c>
      <c r="D1261">
        <v>78</v>
      </c>
      <c r="E1261" t="s">
        <v>14</v>
      </c>
      <c r="F1261" t="s">
        <v>11</v>
      </c>
      <c r="G1261" t="b">
        <v>0</v>
      </c>
      <c r="I1261">
        <v>60</v>
      </c>
      <c r="J1261" t="b">
        <v>0</v>
      </c>
      <c r="K1261">
        <f>YEAR(Table1[[#This Row],[Patient Admission Date]])</f>
        <v>2023</v>
      </c>
      <c r="L1261" t="str">
        <f>TEXT(Table1[[#This Row],[Patient Admission Date]],"mmm")</f>
        <v>Jun</v>
      </c>
      <c r="M1261" t="str">
        <f>TEXT(Table1[[#This Row],[Patient Admission Date]],"ddd")</f>
        <v>Sun</v>
      </c>
      <c r="N1261" t="str">
        <f>TEXT(INT(HOUR(Table1[[#This Row],[Patient Admission Date]])/3)*3,"00")&amp;"-"&amp;TEXT(INT(HOUR(Table1[[#This Row],[Patient Admission Date]])/3)*3+3,"00")</f>
        <v>06-09</v>
      </c>
      <c r="O1261" t="str" cm="1">
        <f t="array" ref="O1261">_xlfn.IFS(Table1[[#This Row],[Patient Age]]&lt;=14,"0-14",Table1[[#This Row],[Patient Age]]&lt;=29,"15-29",Table1[[#This Row],[Patient Age]]&lt;=44,"30-44",Table1[[#This Row],[Patient Age]]&lt;=59,"45-59",Table1[[#This Row],[Patient Age]]&lt;=74,"60-74",TRUE,"75+")</f>
        <v>75+</v>
      </c>
      <c r="P1261" t="str" cm="1">
        <f t="array" ref="P1261">_xlfn.IFS(Table1[[#This Row],[Patient Waittime]]&lt;=15,"0-15",Table1[[#This Row],[Patient Waittime]]&lt;=30,"16-30",Table1[[#This Row],[Patient Waittime]]&lt;=45,"31-45",Table1[[#This Row],[Patient Waittime]]&lt;=60,"46-60",TRUE,"60+")</f>
        <v>46-60</v>
      </c>
      <c r="Q1261">
        <f>--(Table1[[#This Row],[Patient Waittime]]&lt;=30)</f>
        <v>0</v>
      </c>
      <c r="R1261">
        <f>--Table1[[#This Row],[Patient Admission Flag]]</f>
        <v>0</v>
      </c>
      <c r="S1261">
        <f>--AND(Table1[[#This Row],[WithinTarget]]=1,Table1[[#This Row],[Patient Satisfaction Score]]&gt;=7)</f>
        <v>0</v>
      </c>
      <c r="T1261" t="str">
        <f>IF(LEFT(Table1[[#This Row],[Patient Gender]],1)="F","Female","Male")</f>
        <v>Female</v>
      </c>
    </row>
    <row r="1262" spans="1:20" x14ac:dyDescent="0.3">
      <c r="A1262" t="s">
        <v>1366</v>
      </c>
      <c r="B1262" s="1">
        <v>45111.216666666667</v>
      </c>
      <c r="C1262" t="s">
        <v>13</v>
      </c>
      <c r="D1262">
        <v>53</v>
      </c>
      <c r="E1262" t="s">
        <v>14</v>
      </c>
      <c r="F1262" t="s">
        <v>11</v>
      </c>
      <c r="G1262" t="b">
        <v>0</v>
      </c>
      <c r="H1262">
        <v>0</v>
      </c>
      <c r="I1262">
        <v>10</v>
      </c>
      <c r="J1262" t="b">
        <v>0</v>
      </c>
      <c r="K1262">
        <f>YEAR(Table1[[#This Row],[Patient Admission Date]])</f>
        <v>2023</v>
      </c>
      <c r="L1262" t="str">
        <f>TEXT(Table1[[#This Row],[Patient Admission Date]],"mmm")</f>
        <v>Jul</v>
      </c>
      <c r="M1262" t="str">
        <f>TEXT(Table1[[#This Row],[Patient Admission Date]],"ddd")</f>
        <v>Tue</v>
      </c>
      <c r="N1262" t="str">
        <f>TEXT(INT(HOUR(Table1[[#This Row],[Patient Admission Date]])/3)*3,"00")&amp;"-"&amp;TEXT(INT(HOUR(Table1[[#This Row],[Patient Admission Date]])/3)*3+3,"00")</f>
        <v>03-06</v>
      </c>
      <c r="O1262" t="str" cm="1">
        <f t="array" ref="O1262">_xlfn.IFS(Table1[[#This Row],[Patient Age]]&lt;=14,"0-14",Table1[[#This Row],[Patient Age]]&lt;=29,"15-29",Table1[[#This Row],[Patient Age]]&lt;=44,"30-44",Table1[[#This Row],[Patient Age]]&lt;=59,"45-59",Table1[[#This Row],[Patient Age]]&lt;=74,"60-74",TRUE,"75+")</f>
        <v>45-59</v>
      </c>
      <c r="P1262" t="str" cm="1">
        <f t="array" ref="P1262">_xlfn.IFS(Table1[[#This Row],[Patient Waittime]]&lt;=15,"0-15",Table1[[#This Row],[Patient Waittime]]&lt;=30,"16-30",Table1[[#This Row],[Patient Waittime]]&lt;=45,"31-45",Table1[[#This Row],[Patient Waittime]]&lt;=60,"46-60",TRUE,"60+")</f>
        <v>0-15</v>
      </c>
      <c r="Q1262">
        <f>--(Table1[[#This Row],[Patient Waittime]]&lt;=30)</f>
        <v>1</v>
      </c>
      <c r="R1262">
        <f>--Table1[[#This Row],[Patient Admission Flag]]</f>
        <v>0</v>
      </c>
      <c r="S1262">
        <f>--AND(Table1[[#This Row],[WithinTarget]]=1,Table1[[#This Row],[Patient Satisfaction Score]]&gt;=7)</f>
        <v>0</v>
      </c>
      <c r="T1262" t="str">
        <f>IF(LEFT(Table1[[#This Row],[Patient Gender]],1)="F","Female","Male")</f>
        <v>Female</v>
      </c>
    </row>
    <row r="1263" spans="1:20" x14ac:dyDescent="0.3">
      <c r="A1263" t="s">
        <v>1367</v>
      </c>
      <c r="B1263" s="1">
        <v>45286.433333333334</v>
      </c>
      <c r="C1263" t="s">
        <v>13</v>
      </c>
      <c r="D1263">
        <v>54</v>
      </c>
      <c r="E1263" t="s">
        <v>14</v>
      </c>
      <c r="F1263" t="s">
        <v>11</v>
      </c>
      <c r="G1263" t="b">
        <v>0</v>
      </c>
      <c r="H1263">
        <v>0</v>
      </c>
      <c r="I1263">
        <v>21</v>
      </c>
      <c r="J1263" t="b">
        <v>0</v>
      </c>
      <c r="K1263">
        <f>YEAR(Table1[[#This Row],[Patient Admission Date]])</f>
        <v>2023</v>
      </c>
      <c r="L1263" t="str">
        <f>TEXT(Table1[[#This Row],[Patient Admission Date]],"mmm")</f>
        <v>Dec</v>
      </c>
      <c r="M1263" t="str">
        <f>TEXT(Table1[[#This Row],[Patient Admission Date]],"ddd")</f>
        <v>Tue</v>
      </c>
      <c r="N1263" t="str">
        <f>TEXT(INT(HOUR(Table1[[#This Row],[Patient Admission Date]])/3)*3,"00")&amp;"-"&amp;TEXT(INT(HOUR(Table1[[#This Row],[Patient Admission Date]])/3)*3+3,"00")</f>
        <v>09-12</v>
      </c>
      <c r="O1263" t="str" cm="1">
        <f t="array" ref="O1263">_xlfn.IFS(Table1[[#This Row],[Patient Age]]&lt;=14,"0-14",Table1[[#This Row],[Patient Age]]&lt;=29,"15-29",Table1[[#This Row],[Patient Age]]&lt;=44,"30-44",Table1[[#This Row],[Patient Age]]&lt;=59,"45-59",Table1[[#This Row],[Patient Age]]&lt;=74,"60-74",TRUE,"75+")</f>
        <v>45-59</v>
      </c>
      <c r="P1263" t="str" cm="1">
        <f t="array" ref="P1263">_xlfn.IFS(Table1[[#This Row],[Patient Waittime]]&lt;=15,"0-15",Table1[[#This Row],[Patient Waittime]]&lt;=30,"16-30",Table1[[#This Row],[Patient Waittime]]&lt;=45,"31-45",Table1[[#This Row],[Patient Waittime]]&lt;=60,"46-60",TRUE,"60+")</f>
        <v>16-30</v>
      </c>
      <c r="Q1263">
        <f>--(Table1[[#This Row],[Patient Waittime]]&lt;=30)</f>
        <v>1</v>
      </c>
      <c r="R1263">
        <f>--Table1[[#This Row],[Patient Admission Flag]]</f>
        <v>0</v>
      </c>
      <c r="S1263">
        <f>--AND(Table1[[#This Row],[WithinTarget]]=1,Table1[[#This Row],[Patient Satisfaction Score]]&gt;=7)</f>
        <v>0</v>
      </c>
      <c r="T1263" t="str">
        <f>IF(LEFT(Table1[[#This Row],[Patient Gender]],1)="F","Female","Male")</f>
        <v>Female</v>
      </c>
    </row>
    <row r="1264" spans="1:20" x14ac:dyDescent="0.3">
      <c r="A1264" t="s">
        <v>1368</v>
      </c>
      <c r="B1264" s="1">
        <v>45099.943749999999</v>
      </c>
      <c r="C1264" t="s">
        <v>13</v>
      </c>
      <c r="D1264">
        <v>24</v>
      </c>
      <c r="E1264" t="s">
        <v>14</v>
      </c>
      <c r="F1264" t="s">
        <v>11</v>
      </c>
      <c r="G1264" t="b">
        <v>0</v>
      </c>
      <c r="H1264">
        <v>0</v>
      </c>
      <c r="I1264">
        <v>29</v>
      </c>
      <c r="J1264" t="b">
        <v>0</v>
      </c>
      <c r="K1264">
        <f>YEAR(Table1[[#This Row],[Patient Admission Date]])</f>
        <v>2023</v>
      </c>
      <c r="L1264" t="str">
        <f>TEXT(Table1[[#This Row],[Patient Admission Date]],"mmm")</f>
        <v>Jun</v>
      </c>
      <c r="M1264" t="str">
        <f>TEXT(Table1[[#This Row],[Patient Admission Date]],"ddd")</f>
        <v>Thu</v>
      </c>
      <c r="N1264" t="str">
        <f>TEXT(INT(HOUR(Table1[[#This Row],[Patient Admission Date]])/3)*3,"00")&amp;"-"&amp;TEXT(INT(HOUR(Table1[[#This Row],[Patient Admission Date]])/3)*3+3,"00")</f>
        <v>21-24</v>
      </c>
      <c r="O1264" t="str" cm="1">
        <f t="array" ref="O1264">_xlfn.IFS(Table1[[#This Row],[Patient Age]]&lt;=14,"0-14",Table1[[#This Row],[Patient Age]]&lt;=29,"15-29",Table1[[#This Row],[Patient Age]]&lt;=44,"30-44",Table1[[#This Row],[Patient Age]]&lt;=59,"45-59",Table1[[#This Row],[Patient Age]]&lt;=74,"60-74",TRUE,"75+")</f>
        <v>15-29</v>
      </c>
      <c r="P1264" t="str" cm="1">
        <f t="array" ref="P1264">_xlfn.IFS(Table1[[#This Row],[Patient Waittime]]&lt;=15,"0-15",Table1[[#This Row],[Patient Waittime]]&lt;=30,"16-30",Table1[[#This Row],[Patient Waittime]]&lt;=45,"31-45",Table1[[#This Row],[Patient Waittime]]&lt;=60,"46-60",TRUE,"60+")</f>
        <v>16-30</v>
      </c>
      <c r="Q1264">
        <f>--(Table1[[#This Row],[Patient Waittime]]&lt;=30)</f>
        <v>1</v>
      </c>
      <c r="R1264">
        <f>--Table1[[#This Row],[Patient Admission Flag]]</f>
        <v>0</v>
      </c>
      <c r="S1264">
        <f>--AND(Table1[[#This Row],[WithinTarget]]=1,Table1[[#This Row],[Patient Satisfaction Score]]&gt;=7)</f>
        <v>0</v>
      </c>
      <c r="T1264" t="str">
        <f>IF(LEFT(Table1[[#This Row],[Patient Gender]],1)="F","Female","Male")</f>
        <v>Female</v>
      </c>
    </row>
    <row r="1265" spans="1:20" x14ac:dyDescent="0.3">
      <c r="A1265" t="s">
        <v>1369</v>
      </c>
      <c r="B1265" s="1">
        <v>45265.561111111114</v>
      </c>
      <c r="C1265" t="s">
        <v>13</v>
      </c>
      <c r="D1265">
        <v>9</v>
      </c>
      <c r="E1265" t="s">
        <v>14</v>
      </c>
      <c r="F1265" t="s">
        <v>11</v>
      </c>
      <c r="G1265" t="b">
        <v>0</v>
      </c>
      <c r="H1265">
        <v>1</v>
      </c>
      <c r="I1265">
        <v>29</v>
      </c>
      <c r="J1265" t="b">
        <v>0</v>
      </c>
      <c r="K1265">
        <f>YEAR(Table1[[#This Row],[Patient Admission Date]])</f>
        <v>2023</v>
      </c>
      <c r="L1265" t="str">
        <f>TEXT(Table1[[#This Row],[Patient Admission Date]],"mmm")</f>
        <v>Dec</v>
      </c>
      <c r="M1265" t="str">
        <f>TEXT(Table1[[#This Row],[Patient Admission Date]],"ddd")</f>
        <v>Tue</v>
      </c>
      <c r="N1265" t="str">
        <f>TEXT(INT(HOUR(Table1[[#This Row],[Patient Admission Date]])/3)*3,"00")&amp;"-"&amp;TEXT(INT(HOUR(Table1[[#This Row],[Patient Admission Date]])/3)*3+3,"00")</f>
        <v>12-15</v>
      </c>
      <c r="O1265" t="str" cm="1">
        <f t="array" ref="O1265">_xlfn.IFS(Table1[[#This Row],[Patient Age]]&lt;=14,"0-14",Table1[[#This Row],[Patient Age]]&lt;=29,"15-29",Table1[[#This Row],[Patient Age]]&lt;=44,"30-44",Table1[[#This Row],[Patient Age]]&lt;=59,"45-59",Table1[[#This Row],[Patient Age]]&lt;=74,"60-74",TRUE,"75+")</f>
        <v>0-14</v>
      </c>
      <c r="P1265" t="str" cm="1">
        <f t="array" ref="P1265">_xlfn.IFS(Table1[[#This Row],[Patient Waittime]]&lt;=15,"0-15",Table1[[#This Row],[Patient Waittime]]&lt;=30,"16-30",Table1[[#This Row],[Patient Waittime]]&lt;=45,"31-45",Table1[[#This Row],[Patient Waittime]]&lt;=60,"46-60",TRUE,"60+")</f>
        <v>16-30</v>
      </c>
      <c r="Q1265">
        <f>--(Table1[[#This Row],[Patient Waittime]]&lt;=30)</f>
        <v>1</v>
      </c>
      <c r="R1265">
        <f>--Table1[[#This Row],[Patient Admission Flag]]</f>
        <v>0</v>
      </c>
      <c r="S1265">
        <f>--AND(Table1[[#This Row],[WithinTarget]]=1,Table1[[#This Row],[Patient Satisfaction Score]]&gt;=7)</f>
        <v>0</v>
      </c>
      <c r="T1265" t="str">
        <f>IF(LEFT(Table1[[#This Row],[Patient Gender]],1)="F","Female","Male")</f>
        <v>Female</v>
      </c>
    </row>
    <row r="1266" spans="1:20" x14ac:dyDescent="0.3">
      <c r="A1266" t="s">
        <v>1370</v>
      </c>
      <c r="B1266" s="1">
        <v>45325.34375</v>
      </c>
      <c r="C1266" t="s">
        <v>13</v>
      </c>
      <c r="D1266">
        <v>77</v>
      </c>
      <c r="E1266" t="s">
        <v>14</v>
      </c>
      <c r="F1266" t="s">
        <v>11</v>
      </c>
      <c r="G1266" t="b">
        <v>0</v>
      </c>
      <c r="H1266">
        <v>1</v>
      </c>
      <c r="I1266">
        <v>25</v>
      </c>
      <c r="J1266" t="b">
        <v>0</v>
      </c>
      <c r="K1266">
        <f>YEAR(Table1[[#This Row],[Patient Admission Date]])</f>
        <v>2024</v>
      </c>
      <c r="L1266" t="str">
        <f>TEXT(Table1[[#This Row],[Patient Admission Date]],"mmm")</f>
        <v>Feb</v>
      </c>
      <c r="M1266" t="str">
        <f>TEXT(Table1[[#This Row],[Patient Admission Date]],"ddd")</f>
        <v>Sat</v>
      </c>
      <c r="N1266" t="str">
        <f>TEXT(INT(HOUR(Table1[[#This Row],[Patient Admission Date]])/3)*3,"00")&amp;"-"&amp;TEXT(INT(HOUR(Table1[[#This Row],[Patient Admission Date]])/3)*3+3,"00")</f>
        <v>06-09</v>
      </c>
      <c r="O1266" t="str" cm="1">
        <f t="array" ref="O1266">_xlfn.IFS(Table1[[#This Row],[Patient Age]]&lt;=14,"0-14",Table1[[#This Row],[Patient Age]]&lt;=29,"15-29",Table1[[#This Row],[Patient Age]]&lt;=44,"30-44",Table1[[#This Row],[Patient Age]]&lt;=59,"45-59",Table1[[#This Row],[Patient Age]]&lt;=74,"60-74",TRUE,"75+")</f>
        <v>75+</v>
      </c>
      <c r="P1266" t="str" cm="1">
        <f t="array" ref="P1266">_xlfn.IFS(Table1[[#This Row],[Patient Waittime]]&lt;=15,"0-15",Table1[[#This Row],[Patient Waittime]]&lt;=30,"16-30",Table1[[#This Row],[Patient Waittime]]&lt;=45,"31-45",Table1[[#This Row],[Patient Waittime]]&lt;=60,"46-60",TRUE,"60+")</f>
        <v>16-30</v>
      </c>
      <c r="Q1266">
        <f>--(Table1[[#This Row],[Patient Waittime]]&lt;=30)</f>
        <v>1</v>
      </c>
      <c r="R1266">
        <f>--Table1[[#This Row],[Patient Admission Flag]]</f>
        <v>0</v>
      </c>
      <c r="S1266">
        <f>--AND(Table1[[#This Row],[WithinTarget]]=1,Table1[[#This Row],[Patient Satisfaction Score]]&gt;=7)</f>
        <v>0</v>
      </c>
      <c r="T1266" t="str">
        <f>IF(LEFT(Table1[[#This Row],[Patient Gender]],1)="F","Female","Male")</f>
        <v>Female</v>
      </c>
    </row>
    <row r="1267" spans="1:20" x14ac:dyDescent="0.3">
      <c r="A1267" t="s">
        <v>1371</v>
      </c>
      <c r="B1267" s="1">
        <v>45446.817361111112</v>
      </c>
      <c r="C1267" t="s">
        <v>13</v>
      </c>
      <c r="D1267">
        <v>67</v>
      </c>
      <c r="E1267" t="s">
        <v>14</v>
      </c>
      <c r="F1267" t="s">
        <v>11</v>
      </c>
      <c r="G1267" t="b">
        <v>0</v>
      </c>
      <c r="H1267">
        <v>1</v>
      </c>
      <c r="I1267">
        <v>40</v>
      </c>
      <c r="J1267" t="b">
        <v>0</v>
      </c>
      <c r="K1267">
        <f>YEAR(Table1[[#This Row],[Patient Admission Date]])</f>
        <v>2024</v>
      </c>
      <c r="L1267" t="str">
        <f>TEXT(Table1[[#This Row],[Patient Admission Date]],"mmm")</f>
        <v>Jun</v>
      </c>
      <c r="M1267" t="str">
        <f>TEXT(Table1[[#This Row],[Patient Admission Date]],"ddd")</f>
        <v>Mon</v>
      </c>
      <c r="N1267" t="str">
        <f>TEXT(INT(HOUR(Table1[[#This Row],[Patient Admission Date]])/3)*3,"00")&amp;"-"&amp;TEXT(INT(HOUR(Table1[[#This Row],[Patient Admission Date]])/3)*3+3,"00")</f>
        <v>18-21</v>
      </c>
      <c r="O1267" t="str" cm="1">
        <f t="array" ref="O1267">_xlfn.IFS(Table1[[#This Row],[Patient Age]]&lt;=14,"0-14",Table1[[#This Row],[Patient Age]]&lt;=29,"15-29",Table1[[#This Row],[Patient Age]]&lt;=44,"30-44",Table1[[#This Row],[Patient Age]]&lt;=59,"45-59",Table1[[#This Row],[Patient Age]]&lt;=74,"60-74",TRUE,"75+")</f>
        <v>60-74</v>
      </c>
      <c r="P1267" t="str" cm="1">
        <f t="array" ref="P1267">_xlfn.IFS(Table1[[#This Row],[Patient Waittime]]&lt;=15,"0-15",Table1[[#This Row],[Patient Waittime]]&lt;=30,"16-30",Table1[[#This Row],[Patient Waittime]]&lt;=45,"31-45",Table1[[#This Row],[Patient Waittime]]&lt;=60,"46-60",TRUE,"60+")</f>
        <v>31-45</v>
      </c>
      <c r="Q1267">
        <f>--(Table1[[#This Row],[Patient Waittime]]&lt;=30)</f>
        <v>0</v>
      </c>
      <c r="R1267">
        <f>--Table1[[#This Row],[Patient Admission Flag]]</f>
        <v>0</v>
      </c>
      <c r="S1267">
        <f>--AND(Table1[[#This Row],[WithinTarget]]=1,Table1[[#This Row],[Patient Satisfaction Score]]&gt;=7)</f>
        <v>0</v>
      </c>
      <c r="T1267" t="str">
        <f>IF(LEFT(Table1[[#This Row],[Patient Gender]],1)="F","Female","Male")</f>
        <v>Female</v>
      </c>
    </row>
    <row r="1268" spans="1:20" x14ac:dyDescent="0.3">
      <c r="A1268" t="s">
        <v>1372</v>
      </c>
      <c r="B1268" s="1">
        <v>45505.518750000003</v>
      </c>
      <c r="C1268" t="s">
        <v>13</v>
      </c>
      <c r="D1268">
        <v>62</v>
      </c>
      <c r="E1268" t="s">
        <v>14</v>
      </c>
      <c r="F1268" t="s">
        <v>11</v>
      </c>
      <c r="G1268" t="b">
        <v>0</v>
      </c>
      <c r="H1268">
        <v>1</v>
      </c>
      <c r="I1268">
        <v>35</v>
      </c>
      <c r="J1268" t="b">
        <v>0</v>
      </c>
      <c r="K1268">
        <f>YEAR(Table1[[#This Row],[Patient Admission Date]])</f>
        <v>2024</v>
      </c>
      <c r="L1268" t="str">
        <f>TEXT(Table1[[#This Row],[Patient Admission Date]],"mmm")</f>
        <v>Aug</v>
      </c>
      <c r="M1268" t="str">
        <f>TEXT(Table1[[#This Row],[Patient Admission Date]],"ddd")</f>
        <v>Thu</v>
      </c>
      <c r="N1268" t="str">
        <f>TEXT(INT(HOUR(Table1[[#This Row],[Patient Admission Date]])/3)*3,"00")&amp;"-"&amp;TEXT(INT(HOUR(Table1[[#This Row],[Patient Admission Date]])/3)*3+3,"00")</f>
        <v>12-15</v>
      </c>
      <c r="O1268" t="str" cm="1">
        <f t="array" ref="O1268">_xlfn.IFS(Table1[[#This Row],[Patient Age]]&lt;=14,"0-14",Table1[[#This Row],[Patient Age]]&lt;=29,"15-29",Table1[[#This Row],[Patient Age]]&lt;=44,"30-44",Table1[[#This Row],[Patient Age]]&lt;=59,"45-59",Table1[[#This Row],[Patient Age]]&lt;=74,"60-74",TRUE,"75+")</f>
        <v>60-74</v>
      </c>
      <c r="P1268" t="str" cm="1">
        <f t="array" ref="P1268">_xlfn.IFS(Table1[[#This Row],[Patient Waittime]]&lt;=15,"0-15",Table1[[#This Row],[Patient Waittime]]&lt;=30,"16-30",Table1[[#This Row],[Patient Waittime]]&lt;=45,"31-45",Table1[[#This Row],[Patient Waittime]]&lt;=60,"46-60",TRUE,"60+")</f>
        <v>31-45</v>
      </c>
      <c r="Q1268">
        <f>--(Table1[[#This Row],[Patient Waittime]]&lt;=30)</f>
        <v>0</v>
      </c>
      <c r="R1268">
        <f>--Table1[[#This Row],[Patient Admission Flag]]</f>
        <v>0</v>
      </c>
      <c r="S1268">
        <f>--AND(Table1[[#This Row],[WithinTarget]]=1,Table1[[#This Row],[Patient Satisfaction Score]]&gt;=7)</f>
        <v>0</v>
      </c>
      <c r="T1268" t="str">
        <f>IF(LEFT(Table1[[#This Row],[Patient Gender]],1)="F","Female","Male")</f>
        <v>Female</v>
      </c>
    </row>
    <row r="1269" spans="1:20" x14ac:dyDescent="0.3">
      <c r="A1269" t="s">
        <v>1373</v>
      </c>
      <c r="B1269" s="1">
        <v>45076.709722222222</v>
      </c>
      <c r="C1269" t="s">
        <v>13</v>
      </c>
      <c r="D1269">
        <v>36</v>
      </c>
      <c r="E1269" t="s">
        <v>14</v>
      </c>
      <c r="F1269" t="s">
        <v>11</v>
      </c>
      <c r="G1269" t="b">
        <v>0</v>
      </c>
      <c r="H1269">
        <v>1</v>
      </c>
      <c r="I1269">
        <v>14</v>
      </c>
      <c r="J1269" t="b">
        <v>0</v>
      </c>
      <c r="K1269">
        <f>YEAR(Table1[[#This Row],[Patient Admission Date]])</f>
        <v>2023</v>
      </c>
      <c r="L1269" t="str">
        <f>TEXT(Table1[[#This Row],[Patient Admission Date]],"mmm")</f>
        <v>May</v>
      </c>
      <c r="M1269" t="str">
        <f>TEXT(Table1[[#This Row],[Patient Admission Date]],"ddd")</f>
        <v>Tue</v>
      </c>
      <c r="N1269" t="str">
        <f>TEXT(INT(HOUR(Table1[[#This Row],[Patient Admission Date]])/3)*3,"00")&amp;"-"&amp;TEXT(INT(HOUR(Table1[[#This Row],[Patient Admission Date]])/3)*3+3,"00")</f>
        <v>15-18</v>
      </c>
      <c r="O1269" t="str" cm="1">
        <f t="array" ref="O1269">_xlfn.IFS(Table1[[#This Row],[Patient Age]]&lt;=14,"0-14",Table1[[#This Row],[Patient Age]]&lt;=29,"15-29",Table1[[#This Row],[Patient Age]]&lt;=44,"30-44",Table1[[#This Row],[Patient Age]]&lt;=59,"45-59",Table1[[#This Row],[Patient Age]]&lt;=74,"60-74",TRUE,"75+")</f>
        <v>30-44</v>
      </c>
      <c r="P1269" t="str" cm="1">
        <f t="array" ref="P1269">_xlfn.IFS(Table1[[#This Row],[Patient Waittime]]&lt;=15,"0-15",Table1[[#This Row],[Patient Waittime]]&lt;=30,"16-30",Table1[[#This Row],[Patient Waittime]]&lt;=45,"31-45",Table1[[#This Row],[Patient Waittime]]&lt;=60,"46-60",TRUE,"60+")</f>
        <v>0-15</v>
      </c>
      <c r="Q1269">
        <f>--(Table1[[#This Row],[Patient Waittime]]&lt;=30)</f>
        <v>1</v>
      </c>
      <c r="R1269">
        <f>--Table1[[#This Row],[Patient Admission Flag]]</f>
        <v>0</v>
      </c>
      <c r="S1269">
        <f>--AND(Table1[[#This Row],[WithinTarget]]=1,Table1[[#This Row],[Patient Satisfaction Score]]&gt;=7)</f>
        <v>0</v>
      </c>
      <c r="T1269" t="str">
        <f>IF(LEFT(Table1[[#This Row],[Patient Gender]],1)="F","Female","Male")</f>
        <v>Female</v>
      </c>
    </row>
    <row r="1270" spans="1:20" x14ac:dyDescent="0.3">
      <c r="A1270" t="s">
        <v>1374</v>
      </c>
      <c r="B1270" s="1">
        <v>45078.595138888886</v>
      </c>
      <c r="C1270" t="s">
        <v>13</v>
      </c>
      <c r="D1270">
        <v>70</v>
      </c>
      <c r="E1270" t="s">
        <v>14</v>
      </c>
      <c r="F1270" t="s">
        <v>11</v>
      </c>
      <c r="G1270" t="b">
        <v>0</v>
      </c>
      <c r="H1270">
        <v>1</v>
      </c>
      <c r="I1270">
        <v>37</v>
      </c>
      <c r="J1270" t="b">
        <v>0</v>
      </c>
      <c r="K1270">
        <f>YEAR(Table1[[#This Row],[Patient Admission Date]])</f>
        <v>2023</v>
      </c>
      <c r="L1270" t="str">
        <f>TEXT(Table1[[#This Row],[Patient Admission Date]],"mmm")</f>
        <v>Jun</v>
      </c>
      <c r="M1270" t="str">
        <f>TEXT(Table1[[#This Row],[Patient Admission Date]],"ddd")</f>
        <v>Thu</v>
      </c>
      <c r="N1270" t="str">
        <f>TEXT(INT(HOUR(Table1[[#This Row],[Patient Admission Date]])/3)*3,"00")&amp;"-"&amp;TEXT(INT(HOUR(Table1[[#This Row],[Patient Admission Date]])/3)*3+3,"00")</f>
        <v>12-15</v>
      </c>
      <c r="O1270" t="str" cm="1">
        <f t="array" ref="O1270">_xlfn.IFS(Table1[[#This Row],[Patient Age]]&lt;=14,"0-14",Table1[[#This Row],[Patient Age]]&lt;=29,"15-29",Table1[[#This Row],[Patient Age]]&lt;=44,"30-44",Table1[[#This Row],[Patient Age]]&lt;=59,"45-59",Table1[[#This Row],[Patient Age]]&lt;=74,"60-74",TRUE,"75+")</f>
        <v>60-74</v>
      </c>
      <c r="P1270" t="str" cm="1">
        <f t="array" ref="P1270">_xlfn.IFS(Table1[[#This Row],[Patient Waittime]]&lt;=15,"0-15",Table1[[#This Row],[Patient Waittime]]&lt;=30,"16-30",Table1[[#This Row],[Patient Waittime]]&lt;=45,"31-45",Table1[[#This Row],[Patient Waittime]]&lt;=60,"46-60",TRUE,"60+")</f>
        <v>31-45</v>
      </c>
      <c r="Q1270">
        <f>--(Table1[[#This Row],[Patient Waittime]]&lt;=30)</f>
        <v>0</v>
      </c>
      <c r="R1270">
        <f>--Table1[[#This Row],[Patient Admission Flag]]</f>
        <v>0</v>
      </c>
      <c r="S1270">
        <f>--AND(Table1[[#This Row],[WithinTarget]]=1,Table1[[#This Row],[Patient Satisfaction Score]]&gt;=7)</f>
        <v>0</v>
      </c>
      <c r="T1270" t="str">
        <f>IF(LEFT(Table1[[#This Row],[Patient Gender]],1)="F","Female","Male")</f>
        <v>Female</v>
      </c>
    </row>
    <row r="1271" spans="1:20" x14ac:dyDescent="0.3">
      <c r="A1271" t="s">
        <v>1375</v>
      </c>
      <c r="B1271" s="1">
        <v>45293.719444444447</v>
      </c>
      <c r="C1271" t="s">
        <v>13</v>
      </c>
      <c r="D1271">
        <v>16</v>
      </c>
      <c r="E1271" t="s">
        <v>14</v>
      </c>
      <c r="F1271" t="s">
        <v>11</v>
      </c>
      <c r="G1271" t="b">
        <v>0</v>
      </c>
      <c r="H1271">
        <v>1</v>
      </c>
      <c r="I1271">
        <v>29</v>
      </c>
      <c r="J1271" t="b">
        <v>0</v>
      </c>
      <c r="K1271">
        <f>YEAR(Table1[[#This Row],[Patient Admission Date]])</f>
        <v>2024</v>
      </c>
      <c r="L1271" t="str">
        <f>TEXT(Table1[[#This Row],[Patient Admission Date]],"mmm")</f>
        <v>Jan</v>
      </c>
      <c r="M1271" t="str">
        <f>TEXT(Table1[[#This Row],[Patient Admission Date]],"ddd")</f>
        <v>Tue</v>
      </c>
      <c r="N1271" t="str">
        <f>TEXT(INT(HOUR(Table1[[#This Row],[Patient Admission Date]])/3)*3,"00")&amp;"-"&amp;TEXT(INT(HOUR(Table1[[#This Row],[Patient Admission Date]])/3)*3+3,"00")</f>
        <v>15-18</v>
      </c>
      <c r="O1271" t="str" cm="1">
        <f t="array" ref="O1271">_xlfn.IFS(Table1[[#This Row],[Patient Age]]&lt;=14,"0-14",Table1[[#This Row],[Patient Age]]&lt;=29,"15-29",Table1[[#This Row],[Patient Age]]&lt;=44,"30-44",Table1[[#This Row],[Patient Age]]&lt;=59,"45-59",Table1[[#This Row],[Patient Age]]&lt;=74,"60-74",TRUE,"75+")</f>
        <v>15-29</v>
      </c>
      <c r="P1271" t="str" cm="1">
        <f t="array" ref="P1271">_xlfn.IFS(Table1[[#This Row],[Patient Waittime]]&lt;=15,"0-15",Table1[[#This Row],[Patient Waittime]]&lt;=30,"16-30",Table1[[#This Row],[Patient Waittime]]&lt;=45,"31-45",Table1[[#This Row],[Patient Waittime]]&lt;=60,"46-60",TRUE,"60+")</f>
        <v>16-30</v>
      </c>
      <c r="Q1271">
        <f>--(Table1[[#This Row],[Patient Waittime]]&lt;=30)</f>
        <v>1</v>
      </c>
      <c r="R1271">
        <f>--Table1[[#This Row],[Patient Admission Flag]]</f>
        <v>0</v>
      </c>
      <c r="S1271">
        <f>--AND(Table1[[#This Row],[WithinTarget]]=1,Table1[[#This Row],[Patient Satisfaction Score]]&gt;=7)</f>
        <v>0</v>
      </c>
      <c r="T1271" t="str">
        <f>IF(LEFT(Table1[[#This Row],[Patient Gender]],1)="F","Female","Male")</f>
        <v>Female</v>
      </c>
    </row>
    <row r="1272" spans="1:20" x14ac:dyDescent="0.3">
      <c r="A1272" t="s">
        <v>1376</v>
      </c>
      <c r="B1272" s="1">
        <v>45084.14166666667</v>
      </c>
      <c r="C1272" t="s">
        <v>13</v>
      </c>
      <c r="D1272">
        <v>72</v>
      </c>
      <c r="E1272" t="s">
        <v>14</v>
      </c>
      <c r="F1272" t="s">
        <v>11</v>
      </c>
      <c r="G1272" t="b">
        <v>0</v>
      </c>
      <c r="H1272">
        <v>1</v>
      </c>
      <c r="I1272">
        <v>48</v>
      </c>
      <c r="J1272" t="b">
        <v>0</v>
      </c>
      <c r="K1272">
        <f>YEAR(Table1[[#This Row],[Patient Admission Date]])</f>
        <v>2023</v>
      </c>
      <c r="L1272" t="str">
        <f>TEXT(Table1[[#This Row],[Patient Admission Date]],"mmm")</f>
        <v>Jun</v>
      </c>
      <c r="M1272" t="str">
        <f>TEXT(Table1[[#This Row],[Patient Admission Date]],"ddd")</f>
        <v>Wed</v>
      </c>
      <c r="N1272" t="str">
        <f>TEXT(INT(HOUR(Table1[[#This Row],[Patient Admission Date]])/3)*3,"00")&amp;"-"&amp;TEXT(INT(HOUR(Table1[[#This Row],[Patient Admission Date]])/3)*3+3,"00")</f>
        <v>03-06</v>
      </c>
      <c r="O1272" t="str" cm="1">
        <f t="array" ref="O1272">_xlfn.IFS(Table1[[#This Row],[Patient Age]]&lt;=14,"0-14",Table1[[#This Row],[Patient Age]]&lt;=29,"15-29",Table1[[#This Row],[Patient Age]]&lt;=44,"30-44",Table1[[#This Row],[Patient Age]]&lt;=59,"45-59",Table1[[#This Row],[Patient Age]]&lt;=74,"60-74",TRUE,"75+")</f>
        <v>60-74</v>
      </c>
      <c r="P1272" t="str" cm="1">
        <f t="array" ref="P1272">_xlfn.IFS(Table1[[#This Row],[Patient Waittime]]&lt;=15,"0-15",Table1[[#This Row],[Patient Waittime]]&lt;=30,"16-30",Table1[[#This Row],[Patient Waittime]]&lt;=45,"31-45",Table1[[#This Row],[Patient Waittime]]&lt;=60,"46-60",TRUE,"60+")</f>
        <v>46-60</v>
      </c>
      <c r="Q1272">
        <f>--(Table1[[#This Row],[Patient Waittime]]&lt;=30)</f>
        <v>0</v>
      </c>
      <c r="R1272">
        <f>--Table1[[#This Row],[Patient Admission Flag]]</f>
        <v>0</v>
      </c>
      <c r="S1272">
        <f>--AND(Table1[[#This Row],[WithinTarget]]=1,Table1[[#This Row],[Patient Satisfaction Score]]&gt;=7)</f>
        <v>0</v>
      </c>
      <c r="T1272" t="str">
        <f>IF(LEFT(Table1[[#This Row],[Patient Gender]],1)="F","Female","Male")</f>
        <v>Female</v>
      </c>
    </row>
    <row r="1273" spans="1:20" x14ac:dyDescent="0.3">
      <c r="A1273" t="s">
        <v>1377</v>
      </c>
      <c r="B1273" s="1">
        <v>45240.12777777778</v>
      </c>
      <c r="C1273" t="s">
        <v>13</v>
      </c>
      <c r="D1273">
        <v>11</v>
      </c>
      <c r="E1273" t="s">
        <v>14</v>
      </c>
      <c r="F1273" t="s">
        <v>11</v>
      </c>
      <c r="G1273" t="b">
        <v>0</v>
      </c>
      <c r="H1273">
        <v>2</v>
      </c>
      <c r="I1273">
        <v>11</v>
      </c>
      <c r="J1273" t="b">
        <v>0</v>
      </c>
      <c r="K1273">
        <f>YEAR(Table1[[#This Row],[Patient Admission Date]])</f>
        <v>2023</v>
      </c>
      <c r="L1273" t="str">
        <f>TEXT(Table1[[#This Row],[Patient Admission Date]],"mmm")</f>
        <v>Nov</v>
      </c>
      <c r="M1273" t="str">
        <f>TEXT(Table1[[#This Row],[Patient Admission Date]],"ddd")</f>
        <v>Fri</v>
      </c>
      <c r="N1273" t="str">
        <f>TEXT(INT(HOUR(Table1[[#This Row],[Patient Admission Date]])/3)*3,"00")&amp;"-"&amp;TEXT(INT(HOUR(Table1[[#This Row],[Patient Admission Date]])/3)*3+3,"00")</f>
        <v>03-06</v>
      </c>
      <c r="O1273" t="str" cm="1">
        <f t="array" ref="O1273">_xlfn.IFS(Table1[[#This Row],[Patient Age]]&lt;=14,"0-14",Table1[[#This Row],[Patient Age]]&lt;=29,"15-29",Table1[[#This Row],[Patient Age]]&lt;=44,"30-44",Table1[[#This Row],[Patient Age]]&lt;=59,"45-59",Table1[[#This Row],[Patient Age]]&lt;=74,"60-74",TRUE,"75+")</f>
        <v>0-14</v>
      </c>
      <c r="P1273" t="str" cm="1">
        <f t="array" ref="P1273">_xlfn.IFS(Table1[[#This Row],[Patient Waittime]]&lt;=15,"0-15",Table1[[#This Row],[Patient Waittime]]&lt;=30,"16-30",Table1[[#This Row],[Patient Waittime]]&lt;=45,"31-45",Table1[[#This Row],[Patient Waittime]]&lt;=60,"46-60",TRUE,"60+")</f>
        <v>0-15</v>
      </c>
      <c r="Q1273">
        <f>--(Table1[[#This Row],[Patient Waittime]]&lt;=30)</f>
        <v>1</v>
      </c>
      <c r="R1273">
        <f>--Table1[[#This Row],[Patient Admission Flag]]</f>
        <v>0</v>
      </c>
      <c r="S1273">
        <f>--AND(Table1[[#This Row],[WithinTarget]]=1,Table1[[#This Row],[Patient Satisfaction Score]]&gt;=7)</f>
        <v>0</v>
      </c>
      <c r="T1273" t="str">
        <f>IF(LEFT(Table1[[#This Row],[Patient Gender]],1)="F","Female","Male")</f>
        <v>Female</v>
      </c>
    </row>
    <row r="1274" spans="1:20" x14ac:dyDescent="0.3">
      <c r="A1274" t="s">
        <v>1378</v>
      </c>
      <c r="B1274" s="1">
        <v>45483.801388888889</v>
      </c>
      <c r="C1274" t="s">
        <v>13</v>
      </c>
      <c r="D1274">
        <v>19</v>
      </c>
      <c r="E1274" t="s">
        <v>14</v>
      </c>
      <c r="F1274" t="s">
        <v>11</v>
      </c>
      <c r="G1274" t="b">
        <v>0</v>
      </c>
      <c r="H1274">
        <v>2</v>
      </c>
      <c r="I1274">
        <v>30</v>
      </c>
      <c r="J1274" t="b">
        <v>0</v>
      </c>
      <c r="K1274">
        <f>YEAR(Table1[[#This Row],[Patient Admission Date]])</f>
        <v>2024</v>
      </c>
      <c r="L1274" t="str">
        <f>TEXT(Table1[[#This Row],[Patient Admission Date]],"mmm")</f>
        <v>Jul</v>
      </c>
      <c r="M1274" t="str">
        <f>TEXT(Table1[[#This Row],[Patient Admission Date]],"ddd")</f>
        <v>Wed</v>
      </c>
      <c r="N1274" t="str">
        <f>TEXT(INT(HOUR(Table1[[#This Row],[Patient Admission Date]])/3)*3,"00")&amp;"-"&amp;TEXT(INT(HOUR(Table1[[#This Row],[Patient Admission Date]])/3)*3+3,"00")</f>
        <v>18-21</v>
      </c>
      <c r="O1274" t="str" cm="1">
        <f t="array" ref="O1274">_xlfn.IFS(Table1[[#This Row],[Patient Age]]&lt;=14,"0-14",Table1[[#This Row],[Patient Age]]&lt;=29,"15-29",Table1[[#This Row],[Patient Age]]&lt;=44,"30-44",Table1[[#This Row],[Patient Age]]&lt;=59,"45-59",Table1[[#This Row],[Patient Age]]&lt;=74,"60-74",TRUE,"75+")</f>
        <v>15-29</v>
      </c>
      <c r="P1274" t="str" cm="1">
        <f t="array" ref="P1274">_xlfn.IFS(Table1[[#This Row],[Patient Waittime]]&lt;=15,"0-15",Table1[[#This Row],[Patient Waittime]]&lt;=30,"16-30",Table1[[#This Row],[Patient Waittime]]&lt;=45,"31-45",Table1[[#This Row],[Patient Waittime]]&lt;=60,"46-60",TRUE,"60+")</f>
        <v>16-30</v>
      </c>
      <c r="Q1274">
        <f>--(Table1[[#This Row],[Patient Waittime]]&lt;=30)</f>
        <v>1</v>
      </c>
      <c r="R1274">
        <f>--Table1[[#This Row],[Patient Admission Flag]]</f>
        <v>0</v>
      </c>
      <c r="S1274">
        <f>--AND(Table1[[#This Row],[WithinTarget]]=1,Table1[[#This Row],[Patient Satisfaction Score]]&gt;=7)</f>
        <v>0</v>
      </c>
      <c r="T1274" t="str">
        <f>IF(LEFT(Table1[[#This Row],[Patient Gender]],1)="F","Female","Male")</f>
        <v>Female</v>
      </c>
    </row>
    <row r="1275" spans="1:20" x14ac:dyDescent="0.3">
      <c r="A1275" t="s">
        <v>1379</v>
      </c>
      <c r="B1275" s="1">
        <v>45108.449305555558</v>
      </c>
      <c r="C1275" t="s">
        <v>13</v>
      </c>
      <c r="D1275">
        <v>4</v>
      </c>
      <c r="E1275" t="s">
        <v>14</v>
      </c>
      <c r="F1275" t="s">
        <v>11</v>
      </c>
      <c r="G1275" t="b">
        <v>0</v>
      </c>
      <c r="H1275">
        <v>2</v>
      </c>
      <c r="I1275">
        <v>26</v>
      </c>
      <c r="J1275" t="b">
        <v>0</v>
      </c>
      <c r="K1275">
        <f>YEAR(Table1[[#This Row],[Patient Admission Date]])</f>
        <v>2023</v>
      </c>
      <c r="L1275" t="str">
        <f>TEXT(Table1[[#This Row],[Patient Admission Date]],"mmm")</f>
        <v>Jul</v>
      </c>
      <c r="M1275" t="str">
        <f>TEXT(Table1[[#This Row],[Patient Admission Date]],"ddd")</f>
        <v>Sat</v>
      </c>
      <c r="N1275" t="str">
        <f>TEXT(INT(HOUR(Table1[[#This Row],[Patient Admission Date]])/3)*3,"00")&amp;"-"&amp;TEXT(INT(HOUR(Table1[[#This Row],[Patient Admission Date]])/3)*3+3,"00")</f>
        <v>09-12</v>
      </c>
      <c r="O1275" t="str" cm="1">
        <f t="array" ref="O1275">_xlfn.IFS(Table1[[#This Row],[Patient Age]]&lt;=14,"0-14",Table1[[#This Row],[Patient Age]]&lt;=29,"15-29",Table1[[#This Row],[Patient Age]]&lt;=44,"30-44",Table1[[#This Row],[Patient Age]]&lt;=59,"45-59",Table1[[#This Row],[Patient Age]]&lt;=74,"60-74",TRUE,"75+")</f>
        <v>0-14</v>
      </c>
      <c r="P1275" t="str" cm="1">
        <f t="array" ref="P1275">_xlfn.IFS(Table1[[#This Row],[Patient Waittime]]&lt;=15,"0-15",Table1[[#This Row],[Patient Waittime]]&lt;=30,"16-30",Table1[[#This Row],[Patient Waittime]]&lt;=45,"31-45",Table1[[#This Row],[Patient Waittime]]&lt;=60,"46-60",TRUE,"60+")</f>
        <v>16-30</v>
      </c>
      <c r="Q1275">
        <f>--(Table1[[#This Row],[Patient Waittime]]&lt;=30)</f>
        <v>1</v>
      </c>
      <c r="R1275">
        <f>--Table1[[#This Row],[Patient Admission Flag]]</f>
        <v>0</v>
      </c>
      <c r="S1275">
        <f>--AND(Table1[[#This Row],[WithinTarget]]=1,Table1[[#This Row],[Patient Satisfaction Score]]&gt;=7)</f>
        <v>0</v>
      </c>
      <c r="T1275" t="str">
        <f>IF(LEFT(Table1[[#This Row],[Patient Gender]],1)="F","Female","Male")</f>
        <v>Female</v>
      </c>
    </row>
    <row r="1276" spans="1:20" x14ac:dyDescent="0.3">
      <c r="A1276" t="s">
        <v>1380</v>
      </c>
      <c r="B1276" s="1">
        <v>45410.713888888888</v>
      </c>
      <c r="C1276" t="s">
        <v>13</v>
      </c>
      <c r="D1276">
        <v>10</v>
      </c>
      <c r="E1276" t="s">
        <v>14</v>
      </c>
      <c r="F1276" t="s">
        <v>11</v>
      </c>
      <c r="G1276" t="b">
        <v>0</v>
      </c>
      <c r="H1276">
        <v>2</v>
      </c>
      <c r="I1276">
        <v>40</v>
      </c>
      <c r="J1276" t="b">
        <v>0</v>
      </c>
      <c r="K1276">
        <f>YEAR(Table1[[#This Row],[Patient Admission Date]])</f>
        <v>2024</v>
      </c>
      <c r="L1276" t="str">
        <f>TEXT(Table1[[#This Row],[Patient Admission Date]],"mmm")</f>
        <v>Apr</v>
      </c>
      <c r="M1276" t="str">
        <f>TEXT(Table1[[#This Row],[Patient Admission Date]],"ddd")</f>
        <v>Sun</v>
      </c>
      <c r="N1276" t="str">
        <f>TEXT(INT(HOUR(Table1[[#This Row],[Patient Admission Date]])/3)*3,"00")&amp;"-"&amp;TEXT(INT(HOUR(Table1[[#This Row],[Patient Admission Date]])/3)*3+3,"00")</f>
        <v>15-18</v>
      </c>
      <c r="O1276" t="str" cm="1">
        <f t="array" ref="O1276">_xlfn.IFS(Table1[[#This Row],[Patient Age]]&lt;=14,"0-14",Table1[[#This Row],[Patient Age]]&lt;=29,"15-29",Table1[[#This Row],[Patient Age]]&lt;=44,"30-44",Table1[[#This Row],[Patient Age]]&lt;=59,"45-59",Table1[[#This Row],[Patient Age]]&lt;=74,"60-74",TRUE,"75+")</f>
        <v>0-14</v>
      </c>
      <c r="P1276" t="str" cm="1">
        <f t="array" ref="P1276">_xlfn.IFS(Table1[[#This Row],[Patient Waittime]]&lt;=15,"0-15",Table1[[#This Row],[Patient Waittime]]&lt;=30,"16-30",Table1[[#This Row],[Patient Waittime]]&lt;=45,"31-45",Table1[[#This Row],[Patient Waittime]]&lt;=60,"46-60",TRUE,"60+")</f>
        <v>31-45</v>
      </c>
      <c r="Q1276">
        <f>--(Table1[[#This Row],[Patient Waittime]]&lt;=30)</f>
        <v>0</v>
      </c>
      <c r="R1276">
        <f>--Table1[[#This Row],[Patient Admission Flag]]</f>
        <v>0</v>
      </c>
      <c r="S1276">
        <f>--AND(Table1[[#This Row],[WithinTarget]]=1,Table1[[#This Row],[Patient Satisfaction Score]]&gt;=7)</f>
        <v>0</v>
      </c>
      <c r="T1276" t="str">
        <f>IF(LEFT(Table1[[#This Row],[Patient Gender]],1)="F","Female","Male")</f>
        <v>Female</v>
      </c>
    </row>
    <row r="1277" spans="1:20" x14ac:dyDescent="0.3">
      <c r="A1277" t="s">
        <v>1381</v>
      </c>
      <c r="B1277" s="1">
        <v>45576.46597222222</v>
      </c>
      <c r="C1277" t="s">
        <v>13</v>
      </c>
      <c r="D1277">
        <v>59</v>
      </c>
      <c r="E1277" t="s">
        <v>14</v>
      </c>
      <c r="F1277" t="s">
        <v>11</v>
      </c>
      <c r="G1277" t="b">
        <v>0</v>
      </c>
      <c r="H1277">
        <v>2</v>
      </c>
      <c r="I1277">
        <v>13</v>
      </c>
      <c r="J1277" t="b">
        <v>0</v>
      </c>
      <c r="K1277">
        <f>YEAR(Table1[[#This Row],[Patient Admission Date]])</f>
        <v>2024</v>
      </c>
      <c r="L1277" t="str">
        <f>TEXT(Table1[[#This Row],[Patient Admission Date]],"mmm")</f>
        <v>Oct</v>
      </c>
      <c r="M1277" t="str">
        <f>TEXT(Table1[[#This Row],[Patient Admission Date]],"ddd")</f>
        <v>Fri</v>
      </c>
      <c r="N1277" t="str">
        <f>TEXT(INT(HOUR(Table1[[#This Row],[Patient Admission Date]])/3)*3,"00")&amp;"-"&amp;TEXT(INT(HOUR(Table1[[#This Row],[Patient Admission Date]])/3)*3+3,"00")</f>
        <v>09-12</v>
      </c>
      <c r="O1277" t="str" cm="1">
        <f t="array" ref="O1277">_xlfn.IFS(Table1[[#This Row],[Patient Age]]&lt;=14,"0-14",Table1[[#This Row],[Patient Age]]&lt;=29,"15-29",Table1[[#This Row],[Patient Age]]&lt;=44,"30-44",Table1[[#This Row],[Patient Age]]&lt;=59,"45-59",Table1[[#This Row],[Patient Age]]&lt;=74,"60-74",TRUE,"75+")</f>
        <v>45-59</v>
      </c>
      <c r="P1277" t="str" cm="1">
        <f t="array" ref="P1277">_xlfn.IFS(Table1[[#This Row],[Patient Waittime]]&lt;=15,"0-15",Table1[[#This Row],[Patient Waittime]]&lt;=30,"16-30",Table1[[#This Row],[Patient Waittime]]&lt;=45,"31-45",Table1[[#This Row],[Patient Waittime]]&lt;=60,"46-60",TRUE,"60+")</f>
        <v>0-15</v>
      </c>
      <c r="Q1277">
        <f>--(Table1[[#This Row],[Patient Waittime]]&lt;=30)</f>
        <v>1</v>
      </c>
      <c r="R1277">
        <f>--Table1[[#This Row],[Patient Admission Flag]]</f>
        <v>0</v>
      </c>
      <c r="S1277">
        <f>--AND(Table1[[#This Row],[WithinTarget]]=1,Table1[[#This Row],[Patient Satisfaction Score]]&gt;=7)</f>
        <v>0</v>
      </c>
      <c r="T1277" t="str">
        <f>IF(LEFT(Table1[[#This Row],[Patient Gender]],1)="F","Female","Male")</f>
        <v>Female</v>
      </c>
    </row>
    <row r="1278" spans="1:20" x14ac:dyDescent="0.3">
      <c r="A1278" t="s">
        <v>1382</v>
      </c>
      <c r="B1278" s="1">
        <v>45111.558333333334</v>
      </c>
      <c r="C1278" t="s">
        <v>13</v>
      </c>
      <c r="D1278">
        <v>26</v>
      </c>
      <c r="E1278" t="s">
        <v>14</v>
      </c>
      <c r="F1278" t="s">
        <v>11</v>
      </c>
      <c r="G1278" t="b">
        <v>0</v>
      </c>
      <c r="H1278">
        <v>3</v>
      </c>
      <c r="I1278">
        <v>48</v>
      </c>
      <c r="J1278" t="b">
        <v>0</v>
      </c>
      <c r="K1278">
        <f>YEAR(Table1[[#This Row],[Patient Admission Date]])</f>
        <v>2023</v>
      </c>
      <c r="L1278" t="str">
        <f>TEXT(Table1[[#This Row],[Patient Admission Date]],"mmm")</f>
        <v>Jul</v>
      </c>
      <c r="M1278" t="str">
        <f>TEXT(Table1[[#This Row],[Patient Admission Date]],"ddd")</f>
        <v>Tue</v>
      </c>
      <c r="N1278" t="str">
        <f>TEXT(INT(HOUR(Table1[[#This Row],[Patient Admission Date]])/3)*3,"00")&amp;"-"&amp;TEXT(INT(HOUR(Table1[[#This Row],[Patient Admission Date]])/3)*3+3,"00")</f>
        <v>12-15</v>
      </c>
      <c r="O1278" t="str" cm="1">
        <f t="array" ref="O1278">_xlfn.IFS(Table1[[#This Row],[Patient Age]]&lt;=14,"0-14",Table1[[#This Row],[Patient Age]]&lt;=29,"15-29",Table1[[#This Row],[Patient Age]]&lt;=44,"30-44",Table1[[#This Row],[Patient Age]]&lt;=59,"45-59",Table1[[#This Row],[Patient Age]]&lt;=74,"60-74",TRUE,"75+")</f>
        <v>15-29</v>
      </c>
      <c r="P1278" t="str" cm="1">
        <f t="array" ref="P1278">_xlfn.IFS(Table1[[#This Row],[Patient Waittime]]&lt;=15,"0-15",Table1[[#This Row],[Patient Waittime]]&lt;=30,"16-30",Table1[[#This Row],[Patient Waittime]]&lt;=45,"31-45",Table1[[#This Row],[Patient Waittime]]&lt;=60,"46-60",TRUE,"60+")</f>
        <v>46-60</v>
      </c>
      <c r="Q1278">
        <f>--(Table1[[#This Row],[Patient Waittime]]&lt;=30)</f>
        <v>0</v>
      </c>
      <c r="R1278">
        <f>--Table1[[#This Row],[Patient Admission Flag]]</f>
        <v>0</v>
      </c>
      <c r="S1278">
        <f>--AND(Table1[[#This Row],[WithinTarget]]=1,Table1[[#This Row],[Patient Satisfaction Score]]&gt;=7)</f>
        <v>0</v>
      </c>
      <c r="T1278" t="str">
        <f>IF(LEFT(Table1[[#This Row],[Patient Gender]],1)="F","Female","Male")</f>
        <v>Female</v>
      </c>
    </row>
    <row r="1279" spans="1:20" x14ac:dyDescent="0.3">
      <c r="A1279" t="s">
        <v>1383</v>
      </c>
      <c r="B1279" s="1">
        <v>45179.793055555558</v>
      </c>
      <c r="C1279" t="s">
        <v>13</v>
      </c>
      <c r="D1279">
        <v>42</v>
      </c>
      <c r="E1279" t="s">
        <v>14</v>
      </c>
      <c r="F1279" t="s">
        <v>11</v>
      </c>
      <c r="G1279" t="b">
        <v>0</v>
      </c>
      <c r="H1279">
        <v>3</v>
      </c>
      <c r="I1279">
        <v>13</v>
      </c>
      <c r="J1279" t="b">
        <v>0</v>
      </c>
      <c r="K1279">
        <f>YEAR(Table1[[#This Row],[Patient Admission Date]])</f>
        <v>2023</v>
      </c>
      <c r="L1279" t="str">
        <f>TEXT(Table1[[#This Row],[Patient Admission Date]],"mmm")</f>
        <v>Sep</v>
      </c>
      <c r="M1279" t="str">
        <f>TEXT(Table1[[#This Row],[Patient Admission Date]],"ddd")</f>
        <v>Sun</v>
      </c>
      <c r="N1279" t="str">
        <f>TEXT(INT(HOUR(Table1[[#This Row],[Patient Admission Date]])/3)*3,"00")&amp;"-"&amp;TEXT(INT(HOUR(Table1[[#This Row],[Patient Admission Date]])/3)*3+3,"00")</f>
        <v>18-21</v>
      </c>
      <c r="O1279" t="str" cm="1">
        <f t="array" ref="O1279">_xlfn.IFS(Table1[[#This Row],[Patient Age]]&lt;=14,"0-14",Table1[[#This Row],[Patient Age]]&lt;=29,"15-29",Table1[[#This Row],[Patient Age]]&lt;=44,"30-44",Table1[[#This Row],[Patient Age]]&lt;=59,"45-59",Table1[[#This Row],[Patient Age]]&lt;=74,"60-74",TRUE,"75+")</f>
        <v>30-44</v>
      </c>
      <c r="P1279" t="str" cm="1">
        <f t="array" ref="P1279">_xlfn.IFS(Table1[[#This Row],[Patient Waittime]]&lt;=15,"0-15",Table1[[#This Row],[Patient Waittime]]&lt;=30,"16-30",Table1[[#This Row],[Patient Waittime]]&lt;=45,"31-45",Table1[[#This Row],[Patient Waittime]]&lt;=60,"46-60",TRUE,"60+")</f>
        <v>0-15</v>
      </c>
      <c r="Q1279">
        <f>--(Table1[[#This Row],[Patient Waittime]]&lt;=30)</f>
        <v>1</v>
      </c>
      <c r="R1279">
        <f>--Table1[[#This Row],[Patient Admission Flag]]</f>
        <v>0</v>
      </c>
      <c r="S1279">
        <f>--AND(Table1[[#This Row],[WithinTarget]]=1,Table1[[#This Row],[Patient Satisfaction Score]]&gt;=7)</f>
        <v>0</v>
      </c>
      <c r="T1279" t="str">
        <f>IF(LEFT(Table1[[#This Row],[Patient Gender]],1)="F","Female","Male")</f>
        <v>Female</v>
      </c>
    </row>
    <row r="1280" spans="1:20" x14ac:dyDescent="0.3">
      <c r="A1280" t="s">
        <v>1384</v>
      </c>
      <c r="B1280" s="1">
        <v>45590.21597222222</v>
      </c>
      <c r="C1280" t="s">
        <v>13</v>
      </c>
      <c r="D1280">
        <v>37</v>
      </c>
      <c r="E1280" t="s">
        <v>14</v>
      </c>
      <c r="F1280" t="s">
        <v>11</v>
      </c>
      <c r="G1280" t="b">
        <v>0</v>
      </c>
      <c r="H1280">
        <v>3</v>
      </c>
      <c r="I1280">
        <v>24</v>
      </c>
      <c r="J1280" t="b">
        <v>0</v>
      </c>
      <c r="K1280">
        <f>YEAR(Table1[[#This Row],[Patient Admission Date]])</f>
        <v>2024</v>
      </c>
      <c r="L1280" t="str">
        <f>TEXT(Table1[[#This Row],[Patient Admission Date]],"mmm")</f>
        <v>Oct</v>
      </c>
      <c r="M1280" t="str">
        <f>TEXT(Table1[[#This Row],[Patient Admission Date]],"ddd")</f>
        <v>Fri</v>
      </c>
      <c r="N1280" t="str">
        <f>TEXT(INT(HOUR(Table1[[#This Row],[Patient Admission Date]])/3)*3,"00")&amp;"-"&amp;TEXT(INT(HOUR(Table1[[#This Row],[Patient Admission Date]])/3)*3+3,"00")</f>
        <v>03-06</v>
      </c>
      <c r="O1280" t="str" cm="1">
        <f t="array" ref="O1280">_xlfn.IFS(Table1[[#This Row],[Patient Age]]&lt;=14,"0-14",Table1[[#This Row],[Patient Age]]&lt;=29,"15-29",Table1[[#This Row],[Patient Age]]&lt;=44,"30-44",Table1[[#This Row],[Patient Age]]&lt;=59,"45-59",Table1[[#This Row],[Patient Age]]&lt;=74,"60-74",TRUE,"75+")</f>
        <v>30-44</v>
      </c>
      <c r="P1280" t="str" cm="1">
        <f t="array" ref="P1280">_xlfn.IFS(Table1[[#This Row],[Patient Waittime]]&lt;=15,"0-15",Table1[[#This Row],[Patient Waittime]]&lt;=30,"16-30",Table1[[#This Row],[Patient Waittime]]&lt;=45,"31-45",Table1[[#This Row],[Patient Waittime]]&lt;=60,"46-60",TRUE,"60+")</f>
        <v>16-30</v>
      </c>
      <c r="Q1280">
        <f>--(Table1[[#This Row],[Patient Waittime]]&lt;=30)</f>
        <v>1</v>
      </c>
      <c r="R1280">
        <f>--Table1[[#This Row],[Patient Admission Flag]]</f>
        <v>0</v>
      </c>
      <c r="S1280">
        <f>--AND(Table1[[#This Row],[WithinTarget]]=1,Table1[[#This Row],[Patient Satisfaction Score]]&gt;=7)</f>
        <v>0</v>
      </c>
      <c r="T1280" t="str">
        <f>IF(LEFT(Table1[[#This Row],[Patient Gender]],1)="F","Female","Male")</f>
        <v>Female</v>
      </c>
    </row>
    <row r="1281" spans="1:20" x14ac:dyDescent="0.3">
      <c r="A1281" t="s">
        <v>1385</v>
      </c>
      <c r="B1281" s="1">
        <v>45178.519444444442</v>
      </c>
      <c r="C1281" t="s">
        <v>13</v>
      </c>
      <c r="D1281">
        <v>17</v>
      </c>
      <c r="E1281" t="s">
        <v>14</v>
      </c>
      <c r="F1281" t="s">
        <v>11</v>
      </c>
      <c r="G1281" t="b">
        <v>0</v>
      </c>
      <c r="H1281">
        <v>3</v>
      </c>
      <c r="I1281">
        <v>37</v>
      </c>
      <c r="J1281" t="b">
        <v>0</v>
      </c>
      <c r="K1281">
        <f>YEAR(Table1[[#This Row],[Patient Admission Date]])</f>
        <v>2023</v>
      </c>
      <c r="L1281" t="str">
        <f>TEXT(Table1[[#This Row],[Patient Admission Date]],"mmm")</f>
        <v>Sep</v>
      </c>
      <c r="M1281" t="str">
        <f>TEXT(Table1[[#This Row],[Patient Admission Date]],"ddd")</f>
        <v>Sat</v>
      </c>
      <c r="N1281" t="str">
        <f>TEXT(INT(HOUR(Table1[[#This Row],[Patient Admission Date]])/3)*3,"00")&amp;"-"&amp;TEXT(INT(HOUR(Table1[[#This Row],[Patient Admission Date]])/3)*3+3,"00")</f>
        <v>12-15</v>
      </c>
      <c r="O1281" t="str" cm="1">
        <f t="array" ref="O1281">_xlfn.IFS(Table1[[#This Row],[Patient Age]]&lt;=14,"0-14",Table1[[#This Row],[Patient Age]]&lt;=29,"15-29",Table1[[#This Row],[Patient Age]]&lt;=44,"30-44",Table1[[#This Row],[Patient Age]]&lt;=59,"45-59",Table1[[#This Row],[Patient Age]]&lt;=74,"60-74",TRUE,"75+")</f>
        <v>15-29</v>
      </c>
      <c r="P1281" t="str" cm="1">
        <f t="array" ref="P1281">_xlfn.IFS(Table1[[#This Row],[Patient Waittime]]&lt;=15,"0-15",Table1[[#This Row],[Patient Waittime]]&lt;=30,"16-30",Table1[[#This Row],[Patient Waittime]]&lt;=45,"31-45",Table1[[#This Row],[Patient Waittime]]&lt;=60,"46-60",TRUE,"60+")</f>
        <v>31-45</v>
      </c>
      <c r="Q1281">
        <f>--(Table1[[#This Row],[Patient Waittime]]&lt;=30)</f>
        <v>0</v>
      </c>
      <c r="R1281">
        <f>--Table1[[#This Row],[Patient Admission Flag]]</f>
        <v>0</v>
      </c>
      <c r="S1281">
        <f>--AND(Table1[[#This Row],[WithinTarget]]=1,Table1[[#This Row],[Patient Satisfaction Score]]&gt;=7)</f>
        <v>0</v>
      </c>
      <c r="T1281" t="str">
        <f>IF(LEFT(Table1[[#This Row],[Patient Gender]],1)="F","Female","Male")</f>
        <v>Female</v>
      </c>
    </row>
    <row r="1282" spans="1:20" x14ac:dyDescent="0.3">
      <c r="A1282" t="s">
        <v>1386</v>
      </c>
      <c r="B1282" s="1">
        <v>45230.825694444444</v>
      </c>
      <c r="C1282" t="s">
        <v>13</v>
      </c>
      <c r="D1282">
        <v>65</v>
      </c>
      <c r="E1282" t="s">
        <v>14</v>
      </c>
      <c r="F1282" t="s">
        <v>11</v>
      </c>
      <c r="G1282" t="b">
        <v>0</v>
      </c>
      <c r="H1282">
        <v>3</v>
      </c>
      <c r="I1282">
        <v>39</v>
      </c>
      <c r="J1282" t="b">
        <v>0</v>
      </c>
      <c r="K1282">
        <f>YEAR(Table1[[#This Row],[Patient Admission Date]])</f>
        <v>2023</v>
      </c>
      <c r="L1282" t="str">
        <f>TEXT(Table1[[#This Row],[Patient Admission Date]],"mmm")</f>
        <v>Oct</v>
      </c>
      <c r="M1282" t="str">
        <f>TEXT(Table1[[#This Row],[Patient Admission Date]],"ddd")</f>
        <v>Tue</v>
      </c>
      <c r="N1282" t="str">
        <f>TEXT(INT(HOUR(Table1[[#This Row],[Patient Admission Date]])/3)*3,"00")&amp;"-"&amp;TEXT(INT(HOUR(Table1[[#This Row],[Patient Admission Date]])/3)*3+3,"00")</f>
        <v>18-21</v>
      </c>
      <c r="O1282" t="str" cm="1">
        <f t="array" ref="O1282">_xlfn.IFS(Table1[[#This Row],[Patient Age]]&lt;=14,"0-14",Table1[[#This Row],[Patient Age]]&lt;=29,"15-29",Table1[[#This Row],[Patient Age]]&lt;=44,"30-44",Table1[[#This Row],[Patient Age]]&lt;=59,"45-59",Table1[[#This Row],[Patient Age]]&lt;=74,"60-74",TRUE,"75+")</f>
        <v>60-74</v>
      </c>
      <c r="P1282" t="str" cm="1">
        <f t="array" ref="P1282">_xlfn.IFS(Table1[[#This Row],[Patient Waittime]]&lt;=15,"0-15",Table1[[#This Row],[Patient Waittime]]&lt;=30,"16-30",Table1[[#This Row],[Patient Waittime]]&lt;=45,"31-45",Table1[[#This Row],[Patient Waittime]]&lt;=60,"46-60",TRUE,"60+")</f>
        <v>31-45</v>
      </c>
      <c r="Q1282">
        <f>--(Table1[[#This Row],[Patient Waittime]]&lt;=30)</f>
        <v>0</v>
      </c>
      <c r="R1282">
        <f>--Table1[[#This Row],[Patient Admission Flag]]</f>
        <v>0</v>
      </c>
      <c r="S1282">
        <f>--AND(Table1[[#This Row],[WithinTarget]]=1,Table1[[#This Row],[Patient Satisfaction Score]]&gt;=7)</f>
        <v>0</v>
      </c>
      <c r="T1282" t="str">
        <f>IF(LEFT(Table1[[#This Row],[Patient Gender]],1)="F","Female","Male")</f>
        <v>Female</v>
      </c>
    </row>
    <row r="1283" spans="1:20" x14ac:dyDescent="0.3">
      <c r="A1283" t="s">
        <v>1387</v>
      </c>
      <c r="B1283" s="1">
        <v>45152.834722222222</v>
      </c>
      <c r="C1283" t="s">
        <v>13</v>
      </c>
      <c r="D1283">
        <v>57</v>
      </c>
      <c r="E1283" t="s">
        <v>14</v>
      </c>
      <c r="F1283" t="s">
        <v>11</v>
      </c>
      <c r="G1283" t="b">
        <v>0</v>
      </c>
      <c r="H1283">
        <v>4</v>
      </c>
      <c r="I1283">
        <v>58</v>
      </c>
      <c r="J1283" t="b">
        <v>0</v>
      </c>
      <c r="K1283">
        <f>YEAR(Table1[[#This Row],[Patient Admission Date]])</f>
        <v>2023</v>
      </c>
      <c r="L1283" t="str">
        <f>TEXT(Table1[[#This Row],[Patient Admission Date]],"mmm")</f>
        <v>Aug</v>
      </c>
      <c r="M1283" t="str">
        <f>TEXT(Table1[[#This Row],[Patient Admission Date]],"ddd")</f>
        <v>Mon</v>
      </c>
      <c r="N1283" t="str">
        <f>TEXT(INT(HOUR(Table1[[#This Row],[Patient Admission Date]])/3)*3,"00")&amp;"-"&amp;TEXT(INT(HOUR(Table1[[#This Row],[Patient Admission Date]])/3)*3+3,"00")</f>
        <v>18-21</v>
      </c>
      <c r="O1283" t="str" cm="1">
        <f t="array" ref="O1283">_xlfn.IFS(Table1[[#This Row],[Patient Age]]&lt;=14,"0-14",Table1[[#This Row],[Patient Age]]&lt;=29,"15-29",Table1[[#This Row],[Patient Age]]&lt;=44,"30-44",Table1[[#This Row],[Patient Age]]&lt;=59,"45-59",Table1[[#This Row],[Patient Age]]&lt;=74,"60-74",TRUE,"75+")</f>
        <v>45-59</v>
      </c>
      <c r="P1283" t="str" cm="1">
        <f t="array" ref="P1283">_xlfn.IFS(Table1[[#This Row],[Patient Waittime]]&lt;=15,"0-15",Table1[[#This Row],[Patient Waittime]]&lt;=30,"16-30",Table1[[#This Row],[Patient Waittime]]&lt;=45,"31-45",Table1[[#This Row],[Patient Waittime]]&lt;=60,"46-60",TRUE,"60+")</f>
        <v>46-60</v>
      </c>
      <c r="Q1283">
        <f>--(Table1[[#This Row],[Patient Waittime]]&lt;=30)</f>
        <v>0</v>
      </c>
      <c r="R1283">
        <f>--Table1[[#This Row],[Patient Admission Flag]]</f>
        <v>0</v>
      </c>
      <c r="S1283">
        <f>--AND(Table1[[#This Row],[WithinTarget]]=1,Table1[[#This Row],[Patient Satisfaction Score]]&gt;=7)</f>
        <v>0</v>
      </c>
      <c r="T1283" t="str">
        <f>IF(LEFT(Table1[[#This Row],[Patient Gender]],1)="F","Female","Male")</f>
        <v>Female</v>
      </c>
    </row>
    <row r="1284" spans="1:20" x14ac:dyDescent="0.3">
      <c r="A1284" t="s">
        <v>1388</v>
      </c>
      <c r="B1284" s="1">
        <v>45395.322916666664</v>
      </c>
      <c r="C1284" t="s">
        <v>13</v>
      </c>
      <c r="D1284">
        <v>36</v>
      </c>
      <c r="E1284" t="s">
        <v>14</v>
      </c>
      <c r="F1284" t="s">
        <v>11</v>
      </c>
      <c r="G1284" t="b">
        <v>0</v>
      </c>
      <c r="H1284">
        <v>4</v>
      </c>
      <c r="I1284">
        <v>15</v>
      </c>
      <c r="J1284" t="b">
        <v>0</v>
      </c>
      <c r="K1284">
        <f>YEAR(Table1[[#This Row],[Patient Admission Date]])</f>
        <v>2024</v>
      </c>
      <c r="L1284" t="str">
        <f>TEXT(Table1[[#This Row],[Patient Admission Date]],"mmm")</f>
        <v>Apr</v>
      </c>
      <c r="M1284" t="str">
        <f>TEXT(Table1[[#This Row],[Patient Admission Date]],"ddd")</f>
        <v>Sat</v>
      </c>
      <c r="N1284" t="str">
        <f>TEXT(INT(HOUR(Table1[[#This Row],[Patient Admission Date]])/3)*3,"00")&amp;"-"&amp;TEXT(INT(HOUR(Table1[[#This Row],[Patient Admission Date]])/3)*3+3,"00")</f>
        <v>06-09</v>
      </c>
      <c r="O1284" t="str" cm="1">
        <f t="array" ref="O1284">_xlfn.IFS(Table1[[#This Row],[Patient Age]]&lt;=14,"0-14",Table1[[#This Row],[Patient Age]]&lt;=29,"15-29",Table1[[#This Row],[Patient Age]]&lt;=44,"30-44",Table1[[#This Row],[Patient Age]]&lt;=59,"45-59",Table1[[#This Row],[Patient Age]]&lt;=74,"60-74",TRUE,"75+")</f>
        <v>30-44</v>
      </c>
      <c r="P1284" t="str" cm="1">
        <f t="array" ref="P1284">_xlfn.IFS(Table1[[#This Row],[Patient Waittime]]&lt;=15,"0-15",Table1[[#This Row],[Patient Waittime]]&lt;=30,"16-30",Table1[[#This Row],[Patient Waittime]]&lt;=45,"31-45",Table1[[#This Row],[Patient Waittime]]&lt;=60,"46-60",TRUE,"60+")</f>
        <v>0-15</v>
      </c>
      <c r="Q1284">
        <f>--(Table1[[#This Row],[Patient Waittime]]&lt;=30)</f>
        <v>1</v>
      </c>
      <c r="R1284">
        <f>--Table1[[#This Row],[Patient Admission Flag]]</f>
        <v>0</v>
      </c>
      <c r="S1284">
        <f>--AND(Table1[[#This Row],[WithinTarget]]=1,Table1[[#This Row],[Patient Satisfaction Score]]&gt;=7)</f>
        <v>0</v>
      </c>
      <c r="T1284" t="str">
        <f>IF(LEFT(Table1[[#This Row],[Patient Gender]],1)="F","Female","Male")</f>
        <v>Female</v>
      </c>
    </row>
    <row r="1285" spans="1:20" x14ac:dyDescent="0.3">
      <c r="A1285" t="s">
        <v>1389</v>
      </c>
      <c r="B1285" s="1">
        <v>45095.926388888889</v>
      </c>
      <c r="C1285" t="s">
        <v>13</v>
      </c>
      <c r="D1285">
        <v>10</v>
      </c>
      <c r="E1285" t="s">
        <v>14</v>
      </c>
      <c r="F1285" t="s">
        <v>11</v>
      </c>
      <c r="G1285" t="b">
        <v>0</v>
      </c>
      <c r="H1285">
        <v>4</v>
      </c>
      <c r="I1285">
        <v>26</v>
      </c>
      <c r="J1285" t="b">
        <v>0</v>
      </c>
      <c r="K1285">
        <f>YEAR(Table1[[#This Row],[Patient Admission Date]])</f>
        <v>2023</v>
      </c>
      <c r="L1285" t="str">
        <f>TEXT(Table1[[#This Row],[Patient Admission Date]],"mmm")</f>
        <v>Jun</v>
      </c>
      <c r="M1285" t="str">
        <f>TEXT(Table1[[#This Row],[Patient Admission Date]],"ddd")</f>
        <v>Sun</v>
      </c>
      <c r="N1285" t="str">
        <f>TEXT(INT(HOUR(Table1[[#This Row],[Patient Admission Date]])/3)*3,"00")&amp;"-"&amp;TEXT(INT(HOUR(Table1[[#This Row],[Patient Admission Date]])/3)*3+3,"00")</f>
        <v>21-24</v>
      </c>
      <c r="O1285" t="str" cm="1">
        <f t="array" ref="O1285">_xlfn.IFS(Table1[[#This Row],[Patient Age]]&lt;=14,"0-14",Table1[[#This Row],[Patient Age]]&lt;=29,"15-29",Table1[[#This Row],[Patient Age]]&lt;=44,"30-44",Table1[[#This Row],[Patient Age]]&lt;=59,"45-59",Table1[[#This Row],[Patient Age]]&lt;=74,"60-74",TRUE,"75+")</f>
        <v>0-14</v>
      </c>
      <c r="P1285" t="str" cm="1">
        <f t="array" ref="P1285">_xlfn.IFS(Table1[[#This Row],[Patient Waittime]]&lt;=15,"0-15",Table1[[#This Row],[Patient Waittime]]&lt;=30,"16-30",Table1[[#This Row],[Patient Waittime]]&lt;=45,"31-45",Table1[[#This Row],[Patient Waittime]]&lt;=60,"46-60",TRUE,"60+")</f>
        <v>16-30</v>
      </c>
      <c r="Q1285">
        <f>--(Table1[[#This Row],[Patient Waittime]]&lt;=30)</f>
        <v>1</v>
      </c>
      <c r="R1285">
        <f>--Table1[[#This Row],[Patient Admission Flag]]</f>
        <v>0</v>
      </c>
      <c r="S1285">
        <f>--AND(Table1[[#This Row],[WithinTarget]]=1,Table1[[#This Row],[Patient Satisfaction Score]]&gt;=7)</f>
        <v>0</v>
      </c>
      <c r="T1285" t="str">
        <f>IF(LEFT(Table1[[#This Row],[Patient Gender]],1)="F","Female","Male")</f>
        <v>Female</v>
      </c>
    </row>
    <row r="1286" spans="1:20" x14ac:dyDescent="0.3">
      <c r="A1286" t="s">
        <v>1390</v>
      </c>
      <c r="B1286" s="1">
        <v>45081.456250000003</v>
      </c>
      <c r="C1286" t="s">
        <v>13</v>
      </c>
      <c r="D1286">
        <v>71</v>
      </c>
      <c r="E1286" t="s">
        <v>14</v>
      </c>
      <c r="F1286" t="s">
        <v>11</v>
      </c>
      <c r="G1286" t="b">
        <v>0</v>
      </c>
      <c r="H1286">
        <v>4</v>
      </c>
      <c r="I1286">
        <v>54</v>
      </c>
      <c r="J1286" t="b">
        <v>0</v>
      </c>
      <c r="K1286">
        <f>YEAR(Table1[[#This Row],[Patient Admission Date]])</f>
        <v>2023</v>
      </c>
      <c r="L1286" t="str">
        <f>TEXT(Table1[[#This Row],[Patient Admission Date]],"mmm")</f>
        <v>Jun</v>
      </c>
      <c r="M1286" t="str">
        <f>TEXT(Table1[[#This Row],[Patient Admission Date]],"ddd")</f>
        <v>Sun</v>
      </c>
      <c r="N1286" t="str">
        <f>TEXT(INT(HOUR(Table1[[#This Row],[Patient Admission Date]])/3)*3,"00")&amp;"-"&amp;TEXT(INT(HOUR(Table1[[#This Row],[Patient Admission Date]])/3)*3+3,"00")</f>
        <v>09-12</v>
      </c>
      <c r="O1286" t="str" cm="1">
        <f t="array" ref="O1286">_xlfn.IFS(Table1[[#This Row],[Patient Age]]&lt;=14,"0-14",Table1[[#This Row],[Patient Age]]&lt;=29,"15-29",Table1[[#This Row],[Patient Age]]&lt;=44,"30-44",Table1[[#This Row],[Patient Age]]&lt;=59,"45-59",Table1[[#This Row],[Patient Age]]&lt;=74,"60-74",TRUE,"75+")</f>
        <v>60-74</v>
      </c>
      <c r="P1286" t="str" cm="1">
        <f t="array" ref="P1286">_xlfn.IFS(Table1[[#This Row],[Patient Waittime]]&lt;=15,"0-15",Table1[[#This Row],[Patient Waittime]]&lt;=30,"16-30",Table1[[#This Row],[Patient Waittime]]&lt;=45,"31-45",Table1[[#This Row],[Patient Waittime]]&lt;=60,"46-60",TRUE,"60+")</f>
        <v>46-60</v>
      </c>
      <c r="Q1286">
        <f>--(Table1[[#This Row],[Patient Waittime]]&lt;=30)</f>
        <v>0</v>
      </c>
      <c r="R1286">
        <f>--Table1[[#This Row],[Patient Admission Flag]]</f>
        <v>0</v>
      </c>
      <c r="S1286">
        <f>--AND(Table1[[#This Row],[WithinTarget]]=1,Table1[[#This Row],[Patient Satisfaction Score]]&gt;=7)</f>
        <v>0</v>
      </c>
      <c r="T1286" t="str">
        <f>IF(LEFT(Table1[[#This Row],[Patient Gender]],1)="F","Female","Male")</f>
        <v>Female</v>
      </c>
    </row>
    <row r="1287" spans="1:20" x14ac:dyDescent="0.3">
      <c r="A1287" t="s">
        <v>1391</v>
      </c>
      <c r="B1287" s="1">
        <v>45277.98541666667</v>
      </c>
      <c r="C1287" t="s">
        <v>13</v>
      </c>
      <c r="D1287">
        <v>49</v>
      </c>
      <c r="E1287" t="s">
        <v>14</v>
      </c>
      <c r="F1287" t="s">
        <v>11</v>
      </c>
      <c r="G1287" t="b">
        <v>0</v>
      </c>
      <c r="H1287">
        <v>5</v>
      </c>
      <c r="I1287">
        <v>33</v>
      </c>
      <c r="J1287" t="b">
        <v>0</v>
      </c>
      <c r="K1287">
        <f>YEAR(Table1[[#This Row],[Patient Admission Date]])</f>
        <v>2023</v>
      </c>
      <c r="L1287" t="str">
        <f>TEXT(Table1[[#This Row],[Patient Admission Date]],"mmm")</f>
        <v>Dec</v>
      </c>
      <c r="M1287" t="str">
        <f>TEXT(Table1[[#This Row],[Patient Admission Date]],"ddd")</f>
        <v>Sun</v>
      </c>
      <c r="N1287" t="str">
        <f>TEXT(INT(HOUR(Table1[[#This Row],[Patient Admission Date]])/3)*3,"00")&amp;"-"&amp;TEXT(INT(HOUR(Table1[[#This Row],[Patient Admission Date]])/3)*3+3,"00")</f>
        <v>21-24</v>
      </c>
      <c r="O1287" t="str" cm="1">
        <f t="array" ref="O1287">_xlfn.IFS(Table1[[#This Row],[Patient Age]]&lt;=14,"0-14",Table1[[#This Row],[Patient Age]]&lt;=29,"15-29",Table1[[#This Row],[Patient Age]]&lt;=44,"30-44",Table1[[#This Row],[Patient Age]]&lt;=59,"45-59",Table1[[#This Row],[Patient Age]]&lt;=74,"60-74",TRUE,"75+")</f>
        <v>45-59</v>
      </c>
      <c r="P1287" t="str" cm="1">
        <f t="array" ref="P1287">_xlfn.IFS(Table1[[#This Row],[Patient Waittime]]&lt;=15,"0-15",Table1[[#This Row],[Patient Waittime]]&lt;=30,"16-30",Table1[[#This Row],[Patient Waittime]]&lt;=45,"31-45",Table1[[#This Row],[Patient Waittime]]&lt;=60,"46-60",TRUE,"60+")</f>
        <v>31-45</v>
      </c>
      <c r="Q1287">
        <f>--(Table1[[#This Row],[Patient Waittime]]&lt;=30)</f>
        <v>0</v>
      </c>
      <c r="R1287">
        <f>--Table1[[#This Row],[Patient Admission Flag]]</f>
        <v>0</v>
      </c>
      <c r="S1287">
        <f>--AND(Table1[[#This Row],[WithinTarget]]=1,Table1[[#This Row],[Patient Satisfaction Score]]&gt;=7)</f>
        <v>0</v>
      </c>
      <c r="T1287" t="str">
        <f>IF(LEFT(Table1[[#This Row],[Patient Gender]],1)="F","Female","Male")</f>
        <v>Female</v>
      </c>
    </row>
    <row r="1288" spans="1:20" x14ac:dyDescent="0.3">
      <c r="A1288" t="s">
        <v>1392</v>
      </c>
      <c r="B1288" s="1">
        <v>45306.646527777775</v>
      </c>
      <c r="C1288" t="s">
        <v>13</v>
      </c>
      <c r="D1288">
        <v>39</v>
      </c>
      <c r="E1288" t="s">
        <v>14</v>
      </c>
      <c r="F1288" t="s">
        <v>11</v>
      </c>
      <c r="G1288" t="b">
        <v>0</v>
      </c>
      <c r="H1288">
        <v>5</v>
      </c>
      <c r="I1288">
        <v>28</v>
      </c>
      <c r="J1288" t="b">
        <v>0</v>
      </c>
      <c r="K1288">
        <f>YEAR(Table1[[#This Row],[Patient Admission Date]])</f>
        <v>2024</v>
      </c>
      <c r="L1288" t="str">
        <f>TEXT(Table1[[#This Row],[Patient Admission Date]],"mmm")</f>
        <v>Jan</v>
      </c>
      <c r="M1288" t="str">
        <f>TEXT(Table1[[#This Row],[Patient Admission Date]],"ddd")</f>
        <v>Mon</v>
      </c>
      <c r="N1288" t="str">
        <f>TEXT(INT(HOUR(Table1[[#This Row],[Patient Admission Date]])/3)*3,"00")&amp;"-"&amp;TEXT(INT(HOUR(Table1[[#This Row],[Patient Admission Date]])/3)*3+3,"00")</f>
        <v>15-18</v>
      </c>
      <c r="O1288" t="str" cm="1">
        <f t="array" ref="O1288">_xlfn.IFS(Table1[[#This Row],[Patient Age]]&lt;=14,"0-14",Table1[[#This Row],[Patient Age]]&lt;=29,"15-29",Table1[[#This Row],[Patient Age]]&lt;=44,"30-44",Table1[[#This Row],[Patient Age]]&lt;=59,"45-59",Table1[[#This Row],[Patient Age]]&lt;=74,"60-74",TRUE,"75+")</f>
        <v>30-44</v>
      </c>
      <c r="P1288" t="str" cm="1">
        <f t="array" ref="P1288">_xlfn.IFS(Table1[[#This Row],[Patient Waittime]]&lt;=15,"0-15",Table1[[#This Row],[Patient Waittime]]&lt;=30,"16-30",Table1[[#This Row],[Patient Waittime]]&lt;=45,"31-45",Table1[[#This Row],[Patient Waittime]]&lt;=60,"46-60",TRUE,"60+")</f>
        <v>16-30</v>
      </c>
      <c r="Q1288">
        <f>--(Table1[[#This Row],[Patient Waittime]]&lt;=30)</f>
        <v>1</v>
      </c>
      <c r="R1288">
        <f>--Table1[[#This Row],[Patient Admission Flag]]</f>
        <v>0</v>
      </c>
      <c r="S1288">
        <f>--AND(Table1[[#This Row],[WithinTarget]]=1,Table1[[#This Row],[Patient Satisfaction Score]]&gt;=7)</f>
        <v>0</v>
      </c>
      <c r="T1288" t="str">
        <f>IF(LEFT(Table1[[#This Row],[Patient Gender]],1)="F","Female","Male")</f>
        <v>Female</v>
      </c>
    </row>
    <row r="1289" spans="1:20" x14ac:dyDescent="0.3">
      <c r="A1289" t="s">
        <v>1393</v>
      </c>
      <c r="B1289" s="1">
        <v>45583.085416666669</v>
      </c>
      <c r="C1289" t="s">
        <v>13</v>
      </c>
      <c r="D1289">
        <v>6</v>
      </c>
      <c r="E1289" t="s">
        <v>14</v>
      </c>
      <c r="F1289" t="s">
        <v>11</v>
      </c>
      <c r="G1289" t="b">
        <v>0</v>
      </c>
      <c r="H1289">
        <v>5</v>
      </c>
      <c r="I1289">
        <v>56</v>
      </c>
      <c r="J1289" t="b">
        <v>0</v>
      </c>
      <c r="K1289">
        <f>YEAR(Table1[[#This Row],[Patient Admission Date]])</f>
        <v>2024</v>
      </c>
      <c r="L1289" t="str">
        <f>TEXT(Table1[[#This Row],[Patient Admission Date]],"mmm")</f>
        <v>Oct</v>
      </c>
      <c r="M1289" t="str">
        <f>TEXT(Table1[[#This Row],[Patient Admission Date]],"ddd")</f>
        <v>Fri</v>
      </c>
      <c r="N1289" t="str">
        <f>TEXT(INT(HOUR(Table1[[#This Row],[Patient Admission Date]])/3)*3,"00")&amp;"-"&amp;TEXT(INT(HOUR(Table1[[#This Row],[Patient Admission Date]])/3)*3+3,"00")</f>
        <v>00-03</v>
      </c>
      <c r="O1289" t="str" cm="1">
        <f t="array" ref="O1289">_xlfn.IFS(Table1[[#This Row],[Patient Age]]&lt;=14,"0-14",Table1[[#This Row],[Patient Age]]&lt;=29,"15-29",Table1[[#This Row],[Patient Age]]&lt;=44,"30-44",Table1[[#This Row],[Patient Age]]&lt;=59,"45-59",Table1[[#This Row],[Patient Age]]&lt;=74,"60-74",TRUE,"75+")</f>
        <v>0-14</v>
      </c>
      <c r="P1289" t="str" cm="1">
        <f t="array" ref="P1289">_xlfn.IFS(Table1[[#This Row],[Patient Waittime]]&lt;=15,"0-15",Table1[[#This Row],[Patient Waittime]]&lt;=30,"16-30",Table1[[#This Row],[Patient Waittime]]&lt;=45,"31-45",Table1[[#This Row],[Patient Waittime]]&lt;=60,"46-60",TRUE,"60+")</f>
        <v>46-60</v>
      </c>
      <c r="Q1289">
        <f>--(Table1[[#This Row],[Patient Waittime]]&lt;=30)</f>
        <v>0</v>
      </c>
      <c r="R1289">
        <f>--Table1[[#This Row],[Patient Admission Flag]]</f>
        <v>0</v>
      </c>
      <c r="S1289">
        <f>--AND(Table1[[#This Row],[WithinTarget]]=1,Table1[[#This Row],[Patient Satisfaction Score]]&gt;=7)</f>
        <v>0</v>
      </c>
      <c r="T1289" t="str">
        <f>IF(LEFT(Table1[[#This Row],[Patient Gender]],1)="F","Female","Male")</f>
        <v>Female</v>
      </c>
    </row>
    <row r="1290" spans="1:20" x14ac:dyDescent="0.3">
      <c r="A1290" t="s">
        <v>1394</v>
      </c>
      <c r="B1290" s="1">
        <v>45310.144444444442</v>
      </c>
      <c r="C1290" t="s">
        <v>13</v>
      </c>
      <c r="D1290">
        <v>19</v>
      </c>
      <c r="E1290" t="s">
        <v>14</v>
      </c>
      <c r="F1290" t="s">
        <v>11</v>
      </c>
      <c r="G1290" t="b">
        <v>0</v>
      </c>
      <c r="H1290">
        <v>5</v>
      </c>
      <c r="I1290">
        <v>42</v>
      </c>
      <c r="J1290" t="b">
        <v>0</v>
      </c>
      <c r="K1290">
        <f>YEAR(Table1[[#This Row],[Patient Admission Date]])</f>
        <v>2024</v>
      </c>
      <c r="L1290" t="str">
        <f>TEXT(Table1[[#This Row],[Patient Admission Date]],"mmm")</f>
        <v>Jan</v>
      </c>
      <c r="M1290" t="str">
        <f>TEXT(Table1[[#This Row],[Patient Admission Date]],"ddd")</f>
        <v>Fri</v>
      </c>
      <c r="N1290" t="str">
        <f>TEXT(INT(HOUR(Table1[[#This Row],[Patient Admission Date]])/3)*3,"00")&amp;"-"&amp;TEXT(INT(HOUR(Table1[[#This Row],[Patient Admission Date]])/3)*3+3,"00")</f>
        <v>03-06</v>
      </c>
      <c r="O1290" t="str" cm="1">
        <f t="array" ref="O1290">_xlfn.IFS(Table1[[#This Row],[Patient Age]]&lt;=14,"0-14",Table1[[#This Row],[Patient Age]]&lt;=29,"15-29",Table1[[#This Row],[Patient Age]]&lt;=44,"30-44",Table1[[#This Row],[Patient Age]]&lt;=59,"45-59",Table1[[#This Row],[Patient Age]]&lt;=74,"60-74",TRUE,"75+")</f>
        <v>15-29</v>
      </c>
      <c r="P1290" t="str" cm="1">
        <f t="array" ref="P1290">_xlfn.IFS(Table1[[#This Row],[Patient Waittime]]&lt;=15,"0-15",Table1[[#This Row],[Patient Waittime]]&lt;=30,"16-30",Table1[[#This Row],[Patient Waittime]]&lt;=45,"31-45",Table1[[#This Row],[Patient Waittime]]&lt;=60,"46-60",TRUE,"60+")</f>
        <v>31-45</v>
      </c>
      <c r="Q1290">
        <f>--(Table1[[#This Row],[Patient Waittime]]&lt;=30)</f>
        <v>0</v>
      </c>
      <c r="R1290">
        <f>--Table1[[#This Row],[Patient Admission Flag]]</f>
        <v>0</v>
      </c>
      <c r="S1290">
        <f>--AND(Table1[[#This Row],[WithinTarget]]=1,Table1[[#This Row],[Patient Satisfaction Score]]&gt;=7)</f>
        <v>0</v>
      </c>
      <c r="T1290" t="str">
        <f>IF(LEFT(Table1[[#This Row],[Patient Gender]],1)="F","Female","Male")</f>
        <v>Female</v>
      </c>
    </row>
    <row r="1291" spans="1:20" x14ac:dyDescent="0.3">
      <c r="A1291" t="s">
        <v>1395</v>
      </c>
      <c r="B1291" s="1">
        <v>45040.136111111111</v>
      </c>
      <c r="C1291" t="s">
        <v>13</v>
      </c>
      <c r="D1291">
        <v>27</v>
      </c>
      <c r="E1291" t="s">
        <v>14</v>
      </c>
      <c r="F1291" t="s">
        <v>11</v>
      </c>
      <c r="G1291" t="b">
        <v>0</v>
      </c>
      <c r="H1291">
        <v>5</v>
      </c>
      <c r="I1291">
        <v>32</v>
      </c>
      <c r="J1291" t="b">
        <v>0</v>
      </c>
      <c r="K1291">
        <f>YEAR(Table1[[#This Row],[Patient Admission Date]])</f>
        <v>2023</v>
      </c>
      <c r="L1291" t="str">
        <f>TEXT(Table1[[#This Row],[Patient Admission Date]],"mmm")</f>
        <v>Apr</v>
      </c>
      <c r="M1291" t="str">
        <f>TEXT(Table1[[#This Row],[Patient Admission Date]],"ddd")</f>
        <v>Mon</v>
      </c>
      <c r="N1291" t="str">
        <f>TEXT(INT(HOUR(Table1[[#This Row],[Patient Admission Date]])/3)*3,"00")&amp;"-"&amp;TEXT(INT(HOUR(Table1[[#This Row],[Patient Admission Date]])/3)*3+3,"00")</f>
        <v>03-06</v>
      </c>
      <c r="O1291" t="str" cm="1">
        <f t="array" ref="O1291">_xlfn.IFS(Table1[[#This Row],[Patient Age]]&lt;=14,"0-14",Table1[[#This Row],[Patient Age]]&lt;=29,"15-29",Table1[[#This Row],[Patient Age]]&lt;=44,"30-44",Table1[[#This Row],[Patient Age]]&lt;=59,"45-59",Table1[[#This Row],[Patient Age]]&lt;=74,"60-74",TRUE,"75+")</f>
        <v>15-29</v>
      </c>
      <c r="P1291" t="str" cm="1">
        <f t="array" ref="P1291">_xlfn.IFS(Table1[[#This Row],[Patient Waittime]]&lt;=15,"0-15",Table1[[#This Row],[Patient Waittime]]&lt;=30,"16-30",Table1[[#This Row],[Patient Waittime]]&lt;=45,"31-45",Table1[[#This Row],[Patient Waittime]]&lt;=60,"46-60",TRUE,"60+")</f>
        <v>31-45</v>
      </c>
      <c r="Q1291">
        <f>--(Table1[[#This Row],[Patient Waittime]]&lt;=30)</f>
        <v>0</v>
      </c>
      <c r="R1291">
        <f>--Table1[[#This Row],[Patient Admission Flag]]</f>
        <v>0</v>
      </c>
      <c r="S1291">
        <f>--AND(Table1[[#This Row],[WithinTarget]]=1,Table1[[#This Row],[Patient Satisfaction Score]]&gt;=7)</f>
        <v>0</v>
      </c>
      <c r="T1291" t="str">
        <f>IF(LEFT(Table1[[#This Row],[Patient Gender]],1)="F","Female","Male")</f>
        <v>Female</v>
      </c>
    </row>
    <row r="1292" spans="1:20" x14ac:dyDescent="0.3">
      <c r="A1292" t="s">
        <v>1396</v>
      </c>
      <c r="B1292" s="1">
        <v>45539.327777777777</v>
      </c>
      <c r="C1292" t="s">
        <v>13</v>
      </c>
      <c r="D1292">
        <v>68</v>
      </c>
      <c r="E1292" t="s">
        <v>14</v>
      </c>
      <c r="F1292" t="s">
        <v>11</v>
      </c>
      <c r="G1292" t="b">
        <v>0</v>
      </c>
      <c r="H1292">
        <v>5</v>
      </c>
      <c r="I1292">
        <v>42</v>
      </c>
      <c r="J1292" t="b">
        <v>0</v>
      </c>
      <c r="K1292">
        <f>YEAR(Table1[[#This Row],[Patient Admission Date]])</f>
        <v>2024</v>
      </c>
      <c r="L1292" t="str">
        <f>TEXT(Table1[[#This Row],[Patient Admission Date]],"mmm")</f>
        <v>Sep</v>
      </c>
      <c r="M1292" t="str">
        <f>TEXT(Table1[[#This Row],[Patient Admission Date]],"ddd")</f>
        <v>Wed</v>
      </c>
      <c r="N1292" t="str">
        <f>TEXT(INT(HOUR(Table1[[#This Row],[Patient Admission Date]])/3)*3,"00")&amp;"-"&amp;TEXT(INT(HOUR(Table1[[#This Row],[Patient Admission Date]])/3)*3+3,"00")</f>
        <v>06-09</v>
      </c>
      <c r="O1292" t="str" cm="1">
        <f t="array" ref="O1292">_xlfn.IFS(Table1[[#This Row],[Patient Age]]&lt;=14,"0-14",Table1[[#This Row],[Patient Age]]&lt;=29,"15-29",Table1[[#This Row],[Patient Age]]&lt;=44,"30-44",Table1[[#This Row],[Patient Age]]&lt;=59,"45-59",Table1[[#This Row],[Patient Age]]&lt;=74,"60-74",TRUE,"75+")</f>
        <v>60-74</v>
      </c>
      <c r="P1292" t="str" cm="1">
        <f t="array" ref="P1292">_xlfn.IFS(Table1[[#This Row],[Patient Waittime]]&lt;=15,"0-15",Table1[[#This Row],[Patient Waittime]]&lt;=30,"16-30",Table1[[#This Row],[Patient Waittime]]&lt;=45,"31-45",Table1[[#This Row],[Patient Waittime]]&lt;=60,"46-60",TRUE,"60+")</f>
        <v>31-45</v>
      </c>
      <c r="Q1292">
        <f>--(Table1[[#This Row],[Patient Waittime]]&lt;=30)</f>
        <v>0</v>
      </c>
      <c r="R1292">
        <f>--Table1[[#This Row],[Patient Admission Flag]]</f>
        <v>0</v>
      </c>
      <c r="S1292">
        <f>--AND(Table1[[#This Row],[WithinTarget]]=1,Table1[[#This Row],[Patient Satisfaction Score]]&gt;=7)</f>
        <v>0</v>
      </c>
      <c r="T1292" t="str">
        <f>IF(LEFT(Table1[[#This Row],[Patient Gender]],1)="F","Female","Male")</f>
        <v>Female</v>
      </c>
    </row>
    <row r="1293" spans="1:20" x14ac:dyDescent="0.3">
      <c r="A1293" t="s">
        <v>1397</v>
      </c>
      <c r="B1293" s="1">
        <v>45166.573611111111</v>
      </c>
      <c r="C1293" t="s">
        <v>13</v>
      </c>
      <c r="D1293">
        <v>37</v>
      </c>
      <c r="E1293" t="s">
        <v>14</v>
      </c>
      <c r="F1293" t="s">
        <v>11</v>
      </c>
      <c r="G1293" t="b">
        <v>0</v>
      </c>
      <c r="H1293">
        <v>5</v>
      </c>
      <c r="I1293">
        <v>22</v>
      </c>
      <c r="J1293" t="b">
        <v>0</v>
      </c>
      <c r="K1293">
        <f>YEAR(Table1[[#This Row],[Patient Admission Date]])</f>
        <v>2023</v>
      </c>
      <c r="L1293" t="str">
        <f>TEXT(Table1[[#This Row],[Patient Admission Date]],"mmm")</f>
        <v>Aug</v>
      </c>
      <c r="M1293" t="str">
        <f>TEXT(Table1[[#This Row],[Patient Admission Date]],"ddd")</f>
        <v>Mon</v>
      </c>
      <c r="N1293" t="str">
        <f>TEXT(INT(HOUR(Table1[[#This Row],[Patient Admission Date]])/3)*3,"00")&amp;"-"&amp;TEXT(INT(HOUR(Table1[[#This Row],[Patient Admission Date]])/3)*3+3,"00")</f>
        <v>12-15</v>
      </c>
      <c r="O1293" t="str" cm="1">
        <f t="array" ref="O1293">_xlfn.IFS(Table1[[#This Row],[Patient Age]]&lt;=14,"0-14",Table1[[#This Row],[Patient Age]]&lt;=29,"15-29",Table1[[#This Row],[Patient Age]]&lt;=44,"30-44",Table1[[#This Row],[Patient Age]]&lt;=59,"45-59",Table1[[#This Row],[Patient Age]]&lt;=74,"60-74",TRUE,"75+")</f>
        <v>30-44</v>
      </c>
      <c r="P1293" t="str" cm="1">
        <f t="array" ref="P1293">_xlfn.IFS(Table1[[#This Row],[Patient Waittime]]&lt;=15,"0-15",Table1[[#This Row],[Patient Waittime]]&lt;=30,"16-30",Table1[[#This Row],[Patient Waittime]]&lt;=45,"31-45",Table1[[#This Row],[Patient Waittime]]&lt;=60,"46-60",TRUE,"60+")</f>
        <v>16-30</v>
      </c>
      <c r="Q1293">
        <f>--(Table1[[#This Row],[Patient Waittime]]&lt;=30)</f>
        <v>1</v>
      </c>
      <c r="R1293">
        <f>--Table1[[#This Row],[Patient Admission Flag]]</f>
        <v>0</v>
      </c>
      <c r="S1293">
        <f>--AND(Table1[[#This Row],[WithinTarget]]=1,Table1[[#This Row],[Patient Satisfaction Score]]&gt;=7)</f>
        <v>0</v>
      </c>
      <c r="T1293" t="str">
        <f>IF(LEFT(Table1[[#This Row],[Patient Gender]],1)="F","Female","Male")</f>
        <v>Female</v>
      </c>
    </row>
    <row r="1294" spans="1:20" x14ac:dyDescent="0.3">
      <c r="A1294" t="s">
        <v>1398</v>
      </c>
      <c r="B1294" s="1">
        <v>45524.750694444447</v>
      </c>
      <c r="C1294" t="s">
        <v>13</v>
      </c>
      <c r="D1294">
        <v>70</v>
      </c>
      <c r="E1294" t="s">
        <v>14</v>
      </c>
      <c r="F1294" t="s">
        <v>11</v>
      </c>
      <c r="G1294" t="b">
        <v>0</v>
      </c>
      <c r="H1294">
        <v>5</v>
      </c>
      <c r="I1294">
        <v>32</v>
      </c>
      <c r="J1294" t="b">
        <v>0</v>
      </c>
      <c r="K1294">
        <f>YEAR(Table1[[#This Row],[Patient Admission Date]])</f>
        <v>2024</v>
      </c>
      <c r="L1294" t="str">
        <f>TEXT(Table1[[#This Row],[Patient Admission Date]],"mmm")</f>
        <v>Aug</v>
      </c>
      <c r="M1294" t="str">
        <f>TEXT(Table1[[#This Row],[Patient Admission Date]],"ddd")</f>
        <v>Tue</v>
      </c>
      <c r="N1294" t="str">
        <f>TEXT(INT(HOUR(Table1[[#This Row],[Patient Admission Date]])/3)*3,"00")&amp;"-"&amp;TEXT(INT(HOUR(Table1[[#This Row],[Patient Admission Date]])/3)*3+3,"00")</f>
        <v>18-21</v>
      </c>
      <c r="O1294" t="str" cm="1">
        <f t="array" ref="O1294">_xlfn.IFS(Table1[[#This Row],[Patient Age]]&lt;=14,"0-14",Table1[[#This Row],[Patient Age]]&lt;=29,"15-29",Table1[[#This Row],[Patient Age]]&lt;=44,"30-44",Table1[[#This Row],[Patient Age]]&lt;=59,"45-59",Table1[[#This Row],[Patient Age]]&lt;=74,"60-74",TRUE,"75+")</f>
        <v>60-74</v>
      </c>
      <c r="P1294" t="str" cm="1">
        <f t="array" ref="P1294">_xlfn.IFS(Table1[[#This Row],[Patient Waittime]]&lt;=15,"0-15",Table1[[#This Row],[Patient Waittime]]&lt;=30,"16-30",Table1[[#This Row],[Patient Waittime]]&lt;=45,"31-45",Table1[[#This Row],[Patient Waittime]]&lt;=60,"46-60",TRUE,"60+")</f>
        <v>31-45</v>
      </c>
      <c r="Q1294">
        <f>--(Table1[[#This Row],[Patient Waittime]]&lt;=30)</f>
        <v>0</v>
      </c>
      <c r="R1294">
        <f>--Table1[[#This Row],[Patient Admission Flag]]</f>
        <v>0</v>
      </c>
      <c r="S1294">
        <f>--AND(Table1[[#This Row],[WithinTarget]]=1,Table1[[#This Row],[Patient Satisfaction Score]]&gt;=7)</f>
        <v>0</v>
      </c>
      <c r="T1294" t="str">
        <f>IF(LEFT(Table1[[#This Row],[Patient Gender]],1)="F","Female","Male")</f>
        <v>Female</v>
      </c>
    </row>
    <row r="1295" spans="1:20" x14ac:dyDescent="0.3">
      <c r="A1295" t="s">
        <v>1399</v>
      </c>
      <c r="B1295" s="1">
        <v>45544.392361111109</v>
      </c>
      <c r="C1295" t="s">
        <v>13</v>
      </c>
      <c r="D1295">
        <v>63</v>
      </c>
      <c r="E1295" t="s">
        <v>14</v>
      </c>
      <c r="F1295" t="s">
        <v>11</v>
      </c>
      <c r="G1295" t="b">
        <v>0</v>
      </c>
      <c r="H1295">
        <v>5</v>
      </c>
      <c r="I1295">
        <v>32</v>
      </c>
      <c r="J1295" t="b">
        <v>0</v>
      </c>
      <c r="K1295">
        <f>YEAR(Table1[[#This Row],[Patient Admission Date]])</f>
        <v>2024</v>
      </c>
      <c r="L1295" t="str">
        <f>TEXT(Table1[[#This Row],[Patient Admission Date]],"mmm")</f>
        <v>Sep</v>
      </c>
      <c r="M1295" t="str">
        <f>TEXT(Table1[[#This Row],[Patient Admission Date]],"ddd")</f>
        <v>Mon</v>
      </c>
      <c r="N1295" t="str">
        <f>TEXT(INT(HOUR(Table1[[#This Row],[Patient Admission Date]])/3)*3,"00")&amp;"-"&amp;TEXT(INT(HOUR(Table1[[#This Row],[Patient Admission Date]])/3)*3+3,"00")</f>
        <v>09-12</v>
      </c>
      <c r="O1295" t="str" cm="1">
        <f t="array" ref="O1295">_xlfn.IFS(Table1[[#This Row],[Patient Age]]&lt;=14,"0-14",Table1[[#This Row],[Patient Age]]&lt;=29,"15-29",Table1[[#This Row],[Patient Age]]&lt;=44,"30-44",Table1[[#This Row],[Patient Age]]&lt;=59,"45-59",Table1[[#This Row],[Patient Age]]&lt;=74,"60-74",TRUE,"75+")</f>
        <v>60-74</v>
      </c>
      <c r="P1295" t="str" cm="1">
        <f t="array" ref="P1295">_xlfn.IFS(Table1[[#This Row],[Patient Waittime]]&lt;=15,"0-15",Table1[[#This Row],[Patient Waittime]]&lt;=30,"16-30",Table1[[#This Row],[Patient Waittime]]&lt;=45,"31-45",Table1[[#This Row],[Patient Waittime]]&lt;=60,"46-60",TRUE,"60+")</f>
        <v>31-45</v>
      </c>
      <c r="Q1295">
        <f>--(Table1[[#This Row],[Patient Waittime]]&lt;=30)</f>
        <v>0</v>
      </c>
      <c r="R1295">
        <f>--Table1[[#This Row],[Patient Admission Flag]]</f>
        <v>0</v>
      </c>
      <c r="S1295">
        <f>--AND(Table1[[#This Row],[WithinTarget]]=1,Table1[[#This Row],[Patient Satisfaction Score]]&gt;=7)</f>
        <v>0</v>
      </c>
      <c r="T1295" t="str">
        <f>IF(LEFT(Table1[[#This Row],[Patient Gender]],1)="F","Female","Male")</f>
        <v>Female</v>
      </c>
    </row>
    <row r="1296" spans="1:20" x14ac:dyDescent="0.3">
      <c r="A1296" t="s">
        <v>1400</v>
      </c>
      <c r="B1296" s="1">
        <v>45538.787499999999</v>
      </c>
      <c r="C1296" t="s">
        <v>13</v>
      </c>
      <c r="D1296">
        <v>27</v>
      </c>
      <c r="E1296" t="s">
        <v>14</v>
      </c>
      <c r="F1296" t="s">
        <v>11</v>
      </c>
      <c r="G1296" t="b">
        <v>0</v>
      </c>
      <c r="H1296">
        <v>5</v>
      </c>
      <c r="I1296">
        <v>18</v>
      </c>
      <c r="J1296" t="b">
        <v>0</v>
      </c>
      <c r="K1296">
        <f>YEAR(Table1[[#This Row],[Patient Admission Date]])</f>
        <v>2024</v>
      </c>
      <c r="L1296" t="str">
        <f>TEXT(Table1[[#This Row],[Patient Admission Date]],"mmm")</f>
        <v>Sep</v>
      </c>
      <c r="M1296" t="str">
        <f>TEXT(Table1[[#This Row],[Patient Admission Date]],"ddd")</f>
        <v>Tue</v>
      </c>
      <c r="N1296" t="str">
        <f>TEXT(INT(HOUR(Table1[[#This Row],[Patient Admission Date]])/3)*3,"00")&amp;"-"&amp;TEXT(INT(HOUR(Table1[[#This Row],[Patient Admission Date]])/3)*3+3,"00")</f>
        <v>18-21</v>
      </c>
      <c r="O1296" t="str" cm="1">
        <f t="array" ref="O1296">_xlfn.IFS(Table1[[#This Row],[Patient Age]]&lt;=14,"0-14",Table1[[#This Row],[Patient Age]]&lt;=29,"15-29",Table1[[#This Row],[Patient Age]]&lt;=44,"30-44",Table1[[#This Row],[Patient Age]]&lt;=59,"45-59",Table1[[#This Row],[Patient Age]]&lt;=74,"60-74",TRUE,"75+")</f>
        <v>15-29</v>
      </c>
      <c r="P1296" t="str" cm="1">
        <f t="array" ref="P1296">_xlfn.IFS(Table1[[#This Row],[Patient Waittime]]&lt;=15,"0-15",Table1[[#This Row],[Patient Waittime]]&lt;=30,"16-30",Table1[[#This Row],[Patient Waittime]]&lt;=45,"31-45",Table1[[#This Row],[Patient Waittime]]&lt;=60,"46-60",TRUE,"60+")</f>
        <v>16-30</v>
      </c>
      <c r="Q1296">
        <f>--(Table1[[#This Row],[Patient Waittime]]&lt;=30)</f>
        <v>1</v>
      </c>
      <c r="R1296">
        <f>--Table1[[#This Row],[Patient Admission Flag]]</f>
        <v>0</v>
      </c>
      <c r="S1296">
        <f>--AND(Table1[[#This Row],[WithinTarget]]=1,Table1[[#This Row],[Patient Satisfaction Score]]&gt;=7)</f>
        <v>0</v>
      </c>
      <c r="T1296" t="str">
        <f>IF(LEFT(Table1[[#This Row],[Patient Gender]],1)="F","Female","Male")</f>
        <v>Female</v>
      </c>
    </row>
    <row r="1297" spans="1:20" x14ac:dyDescent="0.3">
      <c r="A1297" t="s">
        <v>1401</v>
      </c>
      <c r="B1297" s="1">
        <v>45424.097916666666</v>
      </c>
      <c r="C1297" t="s">
        <v>13</v>
      </c>
      <c r="D1297">
        <v>56</v>
      </c>
      <c r="E1297" t="s">
        <v>14</v>
      </c>
      <c r="F1297" t="s">
        <v>11</v>
      </c>
      <c r="G1297" t="b">
        <v>0</v>
      </c>
      <c r="H1297">
        <v>5</v>
      </c>
      <c r="I1297">
        <v>60</v>
      </c>
      <c r="J1297" t="b">
        <v>0</v>
      </c>
      <c r="K1297">
        <f>YEAR(Table1[[#This Row],[Patient Admission Date]])</f>
        <v>2024</v>
      </c>
      <c r="L1297" t="str">
        <f>TEXT(Table1[[#This Row],[Patient Admission Date]],"mmm")</f>
        <v>May</v>
      </c>
      <c r="M1297" t="str">
        <f>TEXT(Table1[[#This Row],[Patient Admission Date]],"ddd")</f>
        <v>Sun</v>
      </c>
      <c r="N1297" t="str">
        <f>TEXT(INT(HOUR(Table1[[#This Row],[Patient Admission Date]])/3)*3,"00")&amp;"-"&amp;TEXT(INT(HOUR(Table1[[#This Row],[Patient Admission Date]])/3)*3+3,"00")</f>
        <v>00-03</v>
      </c>
      <c r="O1297" t="str" cm="1">
        <f t="array" ref="O1297">_xlfn.IFS(Table1[[#This Row],[Patient Age]]&lt;=14,"0-14",Table1[[#This Row],[Patient Age]]&lt;=29,"15-29",Table1[[#This Row],[Patient Age]]&lt;=44,"30-44",Table1[[#This Row],[Patient Age]]&lt;=59,"45-59",Table1[[#This Row],[Patient Age]]&lt;=74,"60-74",TRUE,"75+")</f>
        <v>45-59</v>
      </c>
      <c r="P1297" t="str" cm="1">
        <f t="array" ref="P1297">_xlfn.IFS(Table1[[#This Row],[Patient Waittime]]&lt;=15,"0-15",Table1[[#This Row],[Patient Waittime]]&lt;=30,"16-30",Table1[[#This Row],[Patient Waittime]]&lt;=45,"31-45",Table1[[#This Row],[Patient Waittime]]&lt;=60,"46-60",TRUE,"60+")</f>
        <v>46-60</v>
      </c>
      <c r="Q1297">
        <f>--(Table1[[#This Row],[Patient Waittime]]&lt;=30)</f>
        <v>0</v>
      </c>
      <c r="R1297">
        <f>--Table1[[#This Row],[Patient Admission Flag]]</f>
        <v>0</v>
      </c>
      <c r="S1297">
        <f>--AND(Table1[[#This Row],[WithinTarget]]=1,Table1[[#This Row],[Patient Satisfaction Score]]&gt;=7)</f>
        <v>0</v>
      </c>
      <c r="T1297" t="str">
        <f>IF(LEFT(Table1[[#This Row],[Patient Gender]],1)="F","Female","Male")</f>
        <v>Female</v>
      </c>
    </row>
    <row r="1298" spans="1:20" x14ac:dyDescent="0.3">
      <c r="A1298" t="s">
        <v>1402</v>
      </c>
      <c r="B1298" s="1">
        <v>45314.011805555558</v>
      </c>
      <c r="C1298" t="s">
        <v>13</v>
      </c>
      <c r="D1298">
        <v>66</v>
      </c>
      <c r="E1298" t="s">
        <v>14</v>
      </c>
      <c r="F1298" t="s">
        <v>11</v>
      </c>
      <c r="G1298" t="b">
        <v>0</v>
      </c>
      <c r="H1298">
        <v>6</v>
      </c>
      <c r="I1298">
        <v>45</v>
      </c>
      <c r="J1298" t="b">
        <v>0</v>
      </c>
      <c r="K1298">
        <f>YEAR(Table1[[#This Row],[Patient Admission Date]])</f>
        <v>2024</v>
      </c>
      <c r="L1298" t="str">
        <f>TEXT(Table1[[#This Row],[Patient Admission Date]],"mmm")</f>
        <v>Jan</v>
      </c>
      <c r="M1298" t="str">
        <f>TEXT(Table1[[#This Row],[Patient Admission Date]],"ddd")</f>
        <v>Tue</v>
      </c>
      <c r="N1298" t="str">
        <f>TEXT(INT(HOUR(Table1[[#This Row],[Patient Admission Date]])/3)*3,"00")&amp;"-"&amp;TEXT(INT(HOUR(Table1[[#This Row],[Patient Admission Date]])/3)*3+3,"00")</f>
        <v>00-03</v>
      </c>
      <c r="O1298" t="str" cm="1">
        <f t="array" ref="O1298">_xlfn.IFS(Table1[[#This Row],[Patient Age]]&lt;=14,"0-14",Table1[[#This Row],[Patient Age]]&lt;=29,"15-29",Table1[[#This Row],[Patient Age]]&lt;=44,"30-44",Table1[[#This Row],[Patient Age]]&lt;=59,"45-59",Table1[[#This Row],[Patient Age]]&lt;=74,"60-74",TRUE,"75+")</f>
        <v>60-74</v>
      </c>
      <c r="P1298" t="str" cm="1">
        <f t="array" ref="P1298">_xlfn.IFS(Table1[[#This Row],[Patient Waittime]]&lt;=15,"0-15",Table1[[#This Row],[Patient Waittime]]&lt;=30,"16-30",Table1[[#This Row],[Patient Waittime]]&lt;=45,"31-45",Table1[[#This Row],[Patient Waittime]]&lt;=60,"46-60",TRUE,"60+")</f>
        <v>31-45</v>
      </c>
      <c r="Q1298">
        <f>--(Table1[[#This Row],[Patient Waittime]]&lt;=30)</f>
        <v>0</v>
      </c>
      <c r="R1298">
        <f>--Table1[[#This Row],[Patient Admission Flag]]</f>
        <v>0</v>
      </c>
      <c r="S1298">
        <f>--AND(Table1[[#This Row],[WithinTarget]]=1,Table1[[#This Row],[Patient Satisfaction Score]]&gt;=7)</f>
        <v>0</v>
      </c>
      <c r="T1298" t="str">
        <f>IF(LEFT(Table1[[#This Row],[Patient Gender]],1)="F","Female","Male")</f>
        <v>Female</v>
      </c>
    </row>
    <row r="1299" spans="1:20" x14ac:dyDescent="0.3">
      <c r="A1299" t="s">
        <v>1403</v>
      </c>
      <c r="B1299" s="1">
        <v>45351.365277777775</v>
      </c>
      <c r="C1299" t="s">
        <v>13</v>
      </c>
      <c r="D1299">
        <v>40</v>
      </c>
      <c r="E1299" t="s">
        <v>14</v>
      </c>
      <c r="F1299" t="s">
        <v>11</v>
      </c>
      <c r="G1299" t="b">
        <v>0</v>
      </c>
      <c r="H1299">
        <v>6</v>
      </c>
      <c r="I1299">
        <v>32</v>
      </c>
      <c r="J1299" t="b">
        <v>0</v>
      </c>
      <c r="K1299">
        <f>YEAR(Table1[[#This Row],[Patient Admission Date]])</f>
        <v>2024</v>
      </c>
      <c r="L1299" t="str">
        <f>TEXT(Table1[[#This Row],[Patient Admission Date]],"mmm")</f>
        <v>Feb</v>
      </c>
      <c r="M1299" t="str">
        <f>TEXT(Table1[[#This Row],[Patient Admission Date]],"ddd")</f>
        <v>Thu</v>
      </c>
      <c r="N1299" t="str">
        <f>TEXT(INT(HOUR(Table1[[#This Row],[Patient Admission Date]])/3)*3,"00")&amp;"-"&amp;TEXT(INT(HOUR(Table1[[#This Row],[Patient Admission Date]])/3)*3+3,"00")</f>
        <v>06-09</v>
      </c>
      <c r="O1299" t="str" cm="1">
        <f t="array" ref="O1299">_xlfn.IFS(Table1[[#This Row],[Patient Age]]&lt;=14,"0-14",Table1[[#This Row],[Patient Age]]&lt;=29,"15-29",Table1[[#This Row],[Patient Age]]&lt;=44,"30-44",Table1[[#This Row],[Patient Age]]&lt;=59,"45-59",Table1[[#This Row],[Patient Age]]&lt;=74,"60-74",TRUE,"75+")</f>
        <v>30-44</v>
      </c>
      <c r="P1299" t="str" cm="1">
        <f t="array" ref="P1299">_xlfn.IFS(Table1[[#This Row],[Patient Waittime]]&lt;=15,"0-15",Table1[[#This Row],[Patient Waittime]]&lt;=30,"16-30",Table1[[#This Row],[Patient Waittime]]&lt;=45,"31-45",Table1[[#This Row],[Patient Waittime]]&lt;=60,"46-60",TRUE,"60+")</f>
        <v>31-45</v>
      </c>
      <c r="Q1299">
        <f>--(Table1[[#This Row],[Patient Waittime]]&lt;=30)</f>
        <v>0</v>
      </c>
      <c r="R1299">
        <f>--Table1[[#This Row],[Patient Admission Flag]]</f>
        <v>0</v>
      </c>
      <c r="S1299">
        <f>--AND(Table1[[#This Row],[WithinTarget]]=1,Table1[[#This Row],[Patient Satisfaction Score]]&gt;=7)</f>
        <v>0</v>
      </c>
      <c r="T1299" t="str">
        <f>IF(LEFT(Table1[[#This Row],[Patient Gender]],1)="F","Female","Male")</f>
        <v>Female</v>
      </c>
    </row>
    <row r="1300" spans="1:20" x14ac:dyDescent="0.3">
      <c r="A1300" t="s">
        <v>1404</v>
      </c>
      <c r="B1300" s="1">
        <v>45095.857638888891</v>
      </c>
      <c r="C1300" t="s">
        <v>13</v>
      </c>
      <c r="D1300">
        <v>24</v>
      </c>
      <c r="E1300" t="s">
        <v>14</v>
      </c>
      <c r="F1300" t="s">
        <v>11</v>
      </c>
      <c r="G1300" t="b">
        <v>0</v>
      </c>
      <c r="H1300">
        <v>6</v>
      </c>
      <c r="I1300">
        <v>54</v>
      </c>
      <c r="J1300" t="b">
        <v>0</v>
      </c>
      <c r="K1300">
        <f>YEAR(Table1[[#This Row],[Patient Admission Date]])</f>
        <v>2023</v>
      </c>
      <c r="L1300" t="str">
        <f>TEXT(Table1[[#This Row],[Patient Admission Date]],"mmm")</f>
        <v>Jun</v>
      </c>
      <c r="M1300" t="str">
        <f>TEXT(Table1[[#This Row],[Patient Admission Date]],"ddd")</f>
        <v>Sun</v>
      </c>
      <c r="N1300" t="str">
        <f>TEXT(INT(HOUR(Table1[[#This Row],[Patient Admission Date]])/3)*3,"00")&amp;"-"&amp;TEXT(INT(HOUR(Table1[[#This Row],[Patient Admission Date]])/3)*3+3,"00")</f>
        <v>18-21</v>
      </c>
      <c r="O1300" t="str" cm="1">
        <f t="array" ref="O1300">_xlfn.IFS(Table1[[#This Row],[Patient Age]]&lt;=14,"0-14",Table1[[#This Row],[Patient Age]]&lt;=29,"15-29",Table1[[#This Row],[Patient Age]]&lt;=44,"30-44",Table1[[#This Row],[Patient Age]]&lt;=59,"45-59",Table1[[#This Row],[Patient Age]]&lt;=74,"60-74",TRUE,"75+")</f>
        <v>15-29</v>
      </c>
      <c r="P1300" t="str" cm="1">
        <f t="array" ref="P1300">_xlfn.IFS(Table1[[#This Row],[Patient Waittime]]&lt;=15,"0-15",Table1[[#This Row],[Patient Waittime]]&lt;=30,"16-30",Table1[[#This Row],[Patient Waittime]]&lt;=45,"31-45",Table1[[#This Row],[Patient Waittime]]&lt;=60,"46-60",TRUE,"60+")</f>
        <v>46-60</v>
      </c>
      <c r="Q1300">
        <f>--(Table1[[#This Row],[Patient Waittime]]&lt;=30)</f>
        <v>0</v>
      </c>
      <c r="R1300">
        <f>--Table1[[#This Row],[Patient Admission Flag]]</f>
        <v>0</v>
      </c>
      <c r="S1300">
        <f>--AND(Table1[[#This Row],[WithinTarget]]=1,Table1[[#This Row],[Patient Satisfaction Score]]&gt;=7)</f>
        <v>0</v>
      </c>
      <c r="T1300" t="str">
        <f>IF(LEFT(Table1[[#This Row],[Patient Gender]],1)="F","Female","Male")</f>
        <v>Female</v>
      </c>
    </row>
    <row r="1301" spans="1:20" x14ac:dyDescent="0.3">
      <c r="A1301" t="s">
        <v>1405</v>
      </c>
      <c r="B1301" s="1">
        <v>45455.327777777777</v>
      </c>
      <c r="C1301" t="s">
        <v>13</v>
      </c>
      <c r="D1301">
        <v>28</v>
      </c>
      <c r="E1301" t="s">
        <v>14</v>
      </c>
      <c r="F1301" t="s">
        <v>11</v>
      </c>
      <c r="G1301" t="b">
        <v>0</v>
      </c>
      <c r="H1301">
        <v>6</v>
      </c>
      <c r="I1301">
        <v>19</v>
      </c>
      <c r="J1301" t="b">
        <v>0</v>
      </c>
      <c r="K1301">
        <f>YEAR(Table1[[#This Row],[Patient Admission Date]])</f>
        <v>2024</v>
      </c>
      <c r="L1301" t="str">
        <f>TEXT(Table1[[#This Row],[Patient Admission Date]],"mmm")</f>
        <v>Jun</v>
      </c>
      <c r="M1301" t="str">
        <f>TEXT(Table1[[#This Row],[Patient Admission Date]],"ddd")</f>
        <v>Wed</v>
      </c>
      <c r="N1301" t="str">
        <f>TEXT(INT(HOUR(Table1[[#This Row],[Patient Admission Date]])/3)*3,"00")&amp;"-"&amp;TEXT(INT(HOUR(Table1[[#This Row],[Patient Admission Date]])/3)*3+3,"00")</f>
        <v>06-09</v>
      </c>
      <c r="O1301" t="str" cm="1">
        <f t="array" ref="O1301">_xlfn.IFS(Table1[[#This Row],[Patient Age]]&lt;=14,"0-14",Table1[[#This Row],[Patient Age]]&lt;=29,"15-29",Table1[[#This Row],[Patient Age]]&lt;=44,"30-44",Table1[[#This Row],[Patient Age]]&lt;=59,"45-59",Table1[[#This Row],[Patient Age]]&lt;=74,"60-74",TRUE,"75+")</f>
        <v>15-29</v>
      </c>
      <c r="P1301" t="str" cm="1">
        <f t="array" ref="P1301">_xlfn.IFS(Table1[[#This Row],[Patient Waittime]]&lt;=15,"0-15",Table1[[#This Row],[Patient Waittime]]&lt;=30,"16-30",Table1[[#This Row],[Patient Waittime]]&lt;=45,"31-45",Table1[[#This Row],[Patient Waittime]]&lt;=60,"46-60",TRUE,"60+")</f>
        <v>16-30</v>
      </c>
      <c r="Q1301">
        <f>--(Table1[[#This Row],[Patient Waittime]]&lt;=30)</f>
        <v>1</v>
      </c>
      <c r="R1301">
        <f>--Table1[[#This Row],[Patient Admission Flag]]</f>
        <v>0</v>
      </c>
      <c r="S1301">
        <f>--AND(Table1[[#This Row],[WithinTarget]]=1,Table1[[#This Row],[Patient Satisfaction Score]]&gt;=7)</f>
        <v>0</v>
      </c>
      <c r="T1301" t="str">
        <f>IF(LEFT(Table1[[#This Row],[Patient Gender]],1)="F","Female","Male")</f>
        <v>Female</v>
      </c>
    </row>
    <row r="1302" spans="1:20" x14ac:dyDescent="0.3">
      <c r="A1302" t="s">
        <v>1406</v>
      </c>
      <c r="B1302" s="1">
        <v>45284.743750000001</v>
      </c>
      <c r="C1302" t="s">
        <v>13</v>
      </c>
      <c r="D1302">
        <v>17</v>
      </c>
      <c r="E1302" t="s">
        <v>14</v>
      </c>
      <c r="F1302" t="s">
        <v>11</v>
      </c>
      <c r="G1302" t="b">
        <v>0</v>
      </c>
      <c r="H1302">
        <v>6</v>
      </c>
      <c r="I1302">
        <v>41</v>
      </c>
      <c r="J1302" t="b">
        <v>0</v>
      </c>
      <c r="K1302">
        <f>YEAR(Table1[[#This Row],[Patient Admission Date]])</f>
        <v>2023</v>
      </c>
      <c r="L1302" t="str">
        <f>TEXT(Table1[[#This Row],[Patient Admission Date]],"mmm")</f>
        <v>Dec</v>
      </c>
      <c r="M1302" t="str">
        <f>TEXT(Table1[[#This Row],[Patient Admission Date]],"ddd")</f>
        <v>Sun</v>
      </c>
      <c r="N1302" t="str">
        <f>TEXT(INT(HOUR(Table1[[#This Row],[Patient Admission Date]])/3)*3,"00")&amp;"-"&amp;TEXT(INT(HOUR(Table1[[#This Row],[Patient Admission Date]])/3)*3+3,"00")</f>
        <v>15-18</v>
      </c>
      <c r="O1302" t="str" cm="1">
        <f t="array" ref="O1302">_xlfn.IFS(Table1[[#This Row],[Patient Age]]&lt;=14,"0-14",Table1[[#This Row],[Patient Age]]&lt;=29,"15-29",Table1[[#This Row],[Patient Age]]&lt;=44,"30-44",Table1[[#This Row],[Patient Age]]&lt;=59,"45-59",Table1[[#This Row],[Patient Age]]&lt;=74,"60-74",TRUE,"75+")</f>
        <v>15-29</v>
      </c>
      <c r="P1302" t="str" cm="1">
        <f t="array" ref="P1302">_xlfn.IFS(Table1[[#This Row],[Patient Waittime]]&lt;=15,"0-15",Table1[[#This Row],[Patient Waittime]]&lt;=30,"16-30",Table1[[#This Row],[Patient Waittime]]&lt;=45,"31-45",Table1[[#This Row],[Patient Waittime]]&lt;=60,"46-60",TRUE,"60+")</f>
        <v>31-45</v>
      </c>
      <c r="Q1302">
        <f>--(Table1[[#This Row],[Patient Waittime]]&lt;=30)</f>
        <v>0</v>
      </c>
      <c r="R1302">
        <f>--Table1[[#This Row],[Patient Admission Flag]]</f>
        <v>0</v>
      </c>
      <c r="S1302">
        <f>--AND(Table1[[#This Row],[WithinTarget]]=1,Table1[[#This Row],[Patient Satisfaction Score]]&gt;=7)</f>
        <v>0</v>
      </c>
      <c r="T1302" t="str">
        <f>IF(LEFT(Table1[[#This Row],[Patient Gender]],1)="F","Female","Male")</f>
        <v>Female</v>
      </c>
    </row>
    <row r="1303" spans="1:20" x14ac:dyDescent="0.3">
      <c r="A1303" t="s">
        <v>1407</v>
      </c>
      <c r="B1303" s="1">
        <v>45063.754166666666</v>
      </c>
      <c r="C1303" t="s">
        <v>13</v>
      </c>
      <c r="D1303">
        <v>13</v>
      </c>
      <c r="E1303" t="s">
        <v>14</v>
      </c>
      <c r="F1303" t="s">
        <v>11</v>
      </c>
      <c r="G1303" t="b">
        <v>0</v>
      </c>
      <c r="H1303">
        <v>6</v>
      </c>
      <c r="I1303">
        <v>50</v>
      </c>
      <c r="J1303" t="b">
        <v>0</v>
      </c>
      <c r="K1303">
        <f>YEAR(Table1[[#This Row],[Patient Admission Date]])</f>
        <v>2023</v>
      </c>
      <c r="L1303" t="str">
        <f>TEXT(Table1[[#This Row],[Patient Admission Date]],"mmm")</f>
        <v>May</v>
      </c>
      <c r="M1303" t="str">
        <f>TEXT(Table1[[#This Row],[Patient Admission Date]],"ddd")</f>
        <v>Wed</v>
      </c>
      <c r="N1303" t="str">
        <f>TEXT(INT(HOUR(Table1[[#This Row],[Patient Admission Date]])/3)*3,"00")&amp;"-"&amp;TEXT(INT(HOUR(Table1[[#This Row],[Patient Admission Date]])/3)*3+3,"00")</f>
        <v>18-21</v>
      </c>
      <c r="O1303" t="str" cm="1">
        <f t="array" ref="O1303">_xlfn.IFS(Table1[[#This Row],[Patient Age]]&lt;=14,"0-14",Table1[[#This Row],[Patient Age]]&lt;=29,"15-29",Table1[[#This Row],[Patient Age]]&lt;=44,"30-44",Table1[[#This Row],[Patient Age]]&lt;=59,"45-59",Table1[[#This Row],[Patient Age]]&lt;=74,"60-74",TRUE,"75+")</f>
        <v>0-14</v>
      </c>
      <c r="P1303" t="str" cm="1">
        <f t="array" ref="P1303">_xlfn.IFS(Table1[[#This Row],[Patient Waittime]]&lt;=15,"0-15",Table1[[#This Row],[Patient Waittime]]&lt;=30,"16-30",Table1[[#This Row],[Patient Waittime]]&lt;=45,"31-45",Table1[[#This Row],[Patient Waittime]]&lt;=60,"46-60",TRUE,"60+")</f>
        <v>46-60</v>
      </c>
      <c r="Q1303">
        <f>--(Table1[[#This Row],[Patient Waittime]]&lt;=30)</f>
        <v>0</v>
      </c>
      <c r="R1303">
        <f>--Table1[[#This Row],[Patient Admission Flag]]</f>
        <v>0</v>
      </c>
      <c r="S1303">
        <f>--AND(Table1[[#This Row],[WithinTarget]]=1,Table1[[#This Row],[Patient Satisfaction Score]]&gt;=7)</f>
        <v>0</v>
      </c>
      <c r="T1303" t="str">
        <f>IF(LEFT(Table1[[#This Row],[Patient Gender]],1)="F","Female","Male")</f>
        <v>Female</v>
      </c>
    </row>
    <row r="1304" spans="1:20" x14ac:dyDescent="0.3">
      <c r="A1304" t="s">
        <v>1408</v>
      </c>
      <c r="B1304" s="1">
        <v>45463.114583333336</v>
      </c>
      <c r="C1304" t="s">
        <v>13</v>
      </c>
      <c r="D1304">
        <v>23</v>
      </c>
      <c r="E1304" t="s">
        <v>14</v>
      </c>
      <c r="F1304" t="s">
        <v>11</v>
      </c>
      <c r="G1304" t="b">
        <v>0</v>
      </c>
      <c r="H1304">
        <v>7</v>
      </c>
      <c r="I1304">
        <v>22</v>
      </c>
      <c r="J1304" t="b">
        <v>0</v>
      </c>
      <c r="K1304">
        <f>YEAR(Table1[[#This Row],[Patient Admission Date]])</f>
        <v>2024</v>
      </c>
      <c r="L1304" t="str">
        <f>TEXT(Table1[[#This Row],[Patient Admission Date]],"mmm")</f>
        <v>Jun</v>
      </c>
      <c r="M1304" t="str">
        <f>TEXT(Table1[[#This Row],[Patient Admission Date]],"ddd")</f>
        <v>Thu</v>
      </c>
      <c r="N1304" t="str">
        <f>TEXT(INT(HOUR(Table1[[#This Row],[Patient Admission Date]])/3)*3,"00")&amp;"-"&amp;TEXT(INT(HOUR(Table1[[#This Row],[Patient Admission Date]])/3)*3+3,"00")</f>
        <v>00-03</v>
      </c>
      <c r="O1304" t="str" cm="1">
        <f t="array" ref="O1304">_xlfn.IFS(Table1[[#This Row],[Patient Age]]&lt;=14,"0-14",Table1[[#This Row],[Patient Age]]&lt;=29,"15-29",Table1[[#This Row],[Patient Age]]&lt;=44,"30-44",Table1[[#This Row],[Patient Age]]&lt;=59,"45-59",Table1[[#This Row],[Patient Age]]&lt;=74,"60-74",TRUE,"75+")</f>
        <v>15-29</v>
      </c>
      <c r="P1304" t="str" cm="1">
        <f t="array" ref="P1304">_xlfn.IFS(Table1[[#This Row],[Patient Waittime]]&lt;=15,"0-15",Table1[[#This Row],[Patient Waittime]]&lt;=30,"16-30",Table1[[#This Row],[Patient Waittime]]&lt;=45,"31-45",Table1[[#This Row],[Patient Waittime]]&lt;=60,"46-60",TRUE,"60+")</f>
        <v>16-30</v>
      </c>
      <c r="Q1304">
        <f>--(Table1[[#This Row],[Patient Waittime]]&lt;=30)</f>
        <v>1</v>
      </c>
      <c r="R1304">
        <f>--Table1[[#This Row],[Patient Admission Flag]]</f>
        <v>0</v>
      </c>
      <c r="S1304">
        <f>--AND(Table1[[#This Row],[WithinTarget]]=1,Table1[[#This Row],[Patient Satisfaction Score]]&gt;=7)</f>
        <v>1</v>
      </c>
      <c r="T1304" t="str">
        <f>IF(LEFT(Table1[[#This Row],[Patient Gender]],1)="F","Female","Male")</f>
        <v>Female</v>
      </c>
    </row>
    <row r="1305" spans="1:20" x14ac:dyDescent="0.3">
      <c r="A1305" t="s">
        <v>1409</v>
      </c>
      <c r="B1305" s="1">
        <v>45070.712500000001</v>
      </c>
      <c r="C1305" t="s">
        <v>13</v>
      </c>
      <c r="D1305">
        <v>39</v>
      </c>
      <c r="E1305" t="s">
        <v>14</v>
      </c>
      <c r="F1305" t="s">
        <v>11</v>
      </c>
      <c r="G1305" t="b">
        <v>0</v>
      </c>
      <c r="H1305">
        <v>7</v>
      </c>
      <c r="I1305">
        <v>37</v>
      </c>
      <c r="J1305" t="b">
        <v>0</v>
      </c>
      <c r="K1305">
        <f>YEAR(Table1[[#This Row],[Patient Admission Date]])</f>
        <v>2023</v>
      </c>
      <c r="L1305" t="str">
        <f>TEXT(Table1[[#This Row],[Patient Admission Date]],"mmm")</f>
        <v>May</v>
      </c>
      <c r="M1305" t="str">
        <f>TEXT(Table1[[#This Row],[Patient Admission Date]],"ddd")</f>
        <v>Wed</v>
      </c>
      <c r="N1305" t="str">
        <f>TEXT(INT(HOUR(Table1[[#This Row],[Patient Admission Date]])/3)*3,"00")&amp;"-"&amp;TEXT(INT(HOUR(Table1[[#This Row],[Patient Admission Date]])/3)*3+3,"00")</f>
        <v>15-18</v>
      </c>
      <c r="O1305" t="str" cm="1">
        <f t="array" ref="O1305">_xlfn.IFS(Table1[[#This Row],[Patient Age]]&lt;=14,"0-14",Table1[[#This Row],[Patient Age]]&lt;=29,"15-29",Table1[[#This Row],[Patient Age]]&lt;=44,"30-44",Table1[[#This Row],[Patient Age]]&lt;=59,"45-59",Table1[[#This Row],[Patient Age]]&lt;=74,"60-74",TRUE,"75+")</f>
        <v>30-44</v>
      </c>
      <c r="P1305" t="str" cm="1">
        <f t="array" ref="P1305">_xlfn.IFS(Table1[[#This Row],[Patient Waittime]]&lt;=15,"0-15",Table1[[#This Row],[Patient Waittime]]&lt;=30,"16-30",Table1[[#This Row],[Patient Waittime]]&lt;=45,"31-45",Table1[[#This Row],[Patient Waittime]]&lt;=60,"46-60",TRUE,"60+")</f>
        <v>31-45</v>
      </c>
      <c r="Q1305">
        <f>--(Table1[[#This Row],[Patient Waittime]]&lt;=30)</f>
        <v>0</v>
      </c>
      <c r="R1305">
        <f>--Table1[[#This Row],[Patient Admission Flag]]</f>
        <v>0</v>
      </c>
      <c r="S1305">
        <f>--AND(Table1[[#This Row],[WithinTarget]]=1,Table1[[#This Row],[Patient Satisfaction Score]]&gt;=7)</f>
        <v>0</v>
      </c>
      <c r="T1305" t="str">
        <f>IF(LEFT(Table1[[#This Row],[Patient Gender]],1)="F","Female","Male")</f>
        <v>Female</v>
      </c>
    </row>
    <row r="1306" spans="1:20" x14ac:dyDescent="0.3">
      <c r="A1306" t="s">
        <v>1410</v>
      </c>
      <c r="B1306" s="1">
        <v>45466.981249999997</v>
      </c>
      <c r="C1306" t="s">
        <v>13</v>
      </c>
      <c r="D1306">
        <v>45</v>
      </c>
      <c r="E1306" t="s">
        <v>14</v>
      </c>
      <c r="F1306" t="s">
        <v>11</v>
      </c>
      <c r="G1306" t="b">
        <v>0</v>
      </c>
      <c r="H1306">
        <v>8</v>
      </c>
      <c r="I1306">
        <v>10</v>
      </c>
      <c r="J1306" t="b">
        <v>0</v>
      </c>
      <c r="K1306">
        <f>YEAR(Table1[[#This Row],[Patient Admission Date]])</f>
        <v>2024</v>
      </c>
      <c r="L1306" t="str">
        <f>TEXT(Table1[[#This Row],[Patient Admission Date]],"mmm")</f>
        <v>Jun</v>
      </c>
      <c r="M1306" t="str">
        <f>TEXT(Table1[[#This Row],[Patient Admission Date]],"ddd")</f>
        <v>Sun</v>
      </c>
      <c r="N1306" t="str">
        <f>TEXT(INT(HOUR(Table1[[#This Row],[Patient Admission Date]])/3)*3,"00")&amp;"-"&amp;TEXT(INT(HOUR(Table1[[#This Row],[Patient Admission Date]])/3)*3+3,"00")</f>
        <v>21-24</v>
      </c>
      <c r="O1306" t="str" cm="1">
        <f t="array" ref="O1306">_xlfn.IFS(Table1[[#This Row],[Patient Age]]&lt;=14,"0-14",Table1[[#This Row],[Patient Age]]&lt;=29,"15-29",Table1[[#This Row],[Patient Age]]&lt;=44,"30-44",Table1[[#This Row],[Patient Age]]&lt;=59,"45-59",Table1[[#This Row],[Patient Age]]&lt;=74,"60-74",TRUE,"75+")</f>
        <v>45-59</v>
      </c>
      <c r="P1306" t="str" cm="1">
        <f t="array" ref="P1306">_xlfn.IFS(Table1[[#This Row],[Patient Waittime]]&lt;=15,"0-15",Table1[[#This Row],[Patient Waittime]]&lt;=30,"16-30",Table1[[#This Row],[Patient Waittime]]&lt;=45,"31-45",Table1[[#This Row],[Patient Waittime]]&lt;=60,"46-60",TRUE,"60+")</f>
        <v>0-15</v>
      </c>
      <c r="Q1306">
        <f>--(Table1[[#This Row],[Patient Waittime]]&lt;=30)</f>
        <v>1</v>
      </c>
      <c r="R1306">
        <f>--Table1[[#This Row],[Patient Admission Flag]]</f>
        <v>0</v>
      </c>
      <c r="S1306">
        <f>--AND(Table1[[#This Row],[WithinTarget]]=1,Table1[[#This Row],[Patient Satisfaction Score]]&gt;=7)</f>
        <v>1</v>
      </c>
      <c r="T1306" t="str">
        <f>IF(LEFT(Table1[[#This Row],[Patient Gender]],1)="F","Female","Male")</f>
        <v>Female</v>
      </c>
    </row>
    <row r="1307" spans="1:20" x14ac:dyDescent="0.3">
      <c r="A1307" t="s">
        <v>1411</v>
      </c>
      <c r="B1307" s="1">
        <v>45062.863888888889</v>
      </c>
      <c r="C1307" t="s">
        <v>13</v>
      </c>
      <c r="D1307">
        <v>33</v>
      </c>
      <c r="E1307" t="s">
        <v>14</v>
      </c>
      <c r="F1307" t="s">
        <v>11</v>
      </c>
      <c r="G1307" t="b">
        <v>0</v>
      </c>
      <c r="H1307">
        <v>8</v>
      </c>
      <c r="I1307">
        <v>28</v>
      </c>
      <c r="J1307" t="b">
        <v>0</v>
      </c>
      <c r="K1307">
        <f>YEAR(Table1[[#This Row],[Patient Admission Date]])</f>
        <v>2023</v>
      </c>
      <c r="L1307" t="str">
        <f>TEXT(Table1[[#This Row],[Patient Admission Date]],"mmm")</f>
        <v>May</v>
      </c>
      <c r="M1307" t="str">
        <f>TEXT(Table1[[#This Row],[Patient Admission Date]],"ddd")</f>
        <v>Tue</v>
      </c>
      <c r="N1307" t="str">
        <f>TEXT(INT(HOUR(Table1[[#This Row],[Patient Admission Date]])/3)*3,"00")&amp;"-"&amp;TEXT(INT(HOUR(Table1[[#This Row],[Patient Admission Date]])/3)*3+3,"00")</f>
        <v>18-21</v>
      </c>
      <c r="O1307" t="str" cm="1">
        <f t="array" ref="O1307">_xlfn.IFS(Table1[[#This Row],[Patient Age]]&lt;=14,"0-14",Table1[[#This Row],[Patient Age]]&lt;=29,"15-29",Table1[[#This Row],[Patient Age]]&lt;=44,"30-44",Table1[[#This Row],[Patient Age]]&lt;=59,"45-59",Table1[[#This Row],[Patient Age]]&lt;=74,"60-74",TRUE,"75+")</f>
        <v>30-44</v>
      </c>
      <c r="P1307" t="str" cm="1">
        <f t="array" ref="P1307">_xlfn.IFS(Table1[[#This Row],[Patient Waittime]]&lt;=15,"0-15",Table1[[#This Row],[Patient Waittime]]&lt;=30,"16-30",Table1[[#This Row],[Patient Waittime]]&lt;=45,"31-45",Table1[[#This Row],[Patient Waittime]]&lt;=60,"46-60",TRUE,"60+")</f>
        <v>16-30</v>
      </c>
      <c r="Q1307">
        <f>--(Table1[[#This Row],[Patient Waittime]]&lt;=30)</f>
        <v>1</v>
      </c>
      <c r="R1307">
        <f>--Table1[[#This Row],[Patient Admission Flag]]</f>
        <v>0</v>
      </c>
      <c r="S1307">
        <f>--AND(Table1[[#This Row],[WithinTarget]]=1,Table1[[#This Row],[Patient Satisfaction Score]]&gt;=7)</f>
        <v>1</v>
      </c>
      <c r="T1307" t="str">
        <f>IF(LEFT(Table1[[#This Row],[Patient Gender]],1)="F","Female","Male")</f>
        <v>Female</v>
      </c>
    </row>
    <row r="1308" spans="1:20" x14ac:dyDescent="0.3">
      <c r="A1308" t="s">
        <v>1412</v>
      </c>
      <c r="B1308" s="1">
        <v>45277.159722222219</v>
      </c>
      <c r="C1308" t="s">
        <v>13</v>
      </c>
      <c r="D1308">
        <v>41</v>
      </c>
      <c r="E1308" t="s">
        <v>14</v>
      </c>
      <c r="F1308" t="s">
        <v>11</v>
      </c>
      <c r="G1308" t="b">
        <v>0</v>
      </c>
      <c r="H1308">
        <v>8</v>
      </c>
      <c r="I1308">
        <v>32</v>
      </c>
      <c r="J1308" t="b">
        <v>0</v>
      </c>
      <c r="K1308">
        <f>YEAR(Table1[[#This Row],[Patient Admission Date]])</f>
        <v>2023</v>
      </c>
      <c r="L1308" t="str">
        <f>TEXT(Table1[[#This Row],[Patient Admission Date]],"mmm")</f>
        <v>Dec</v>
      </c>
      <c r="M1308" t="str">
        <f>TEXT(Table1[[#This Row],[Patient Admission Date]],"ddd")</f>
        <v>Sun</v>
      </c>
      <c r="N1308" t="str">
        <f>TEXT(INT(HOUR(Table1[[#This Row],[Patient Admission Date]])/3)*3,"00")&amp;"-"&amp;TEXT(INT(HOUR(Table1[[#This Row],[Patient Admission Date]])/3)*3+3,"00")</f>
        <v>03-06</v>
      </c>
      <c r="O1308" t="str" cm="1">
        <f t="array" ref="O1308">_xlfn.IFS(Table1[[#This Row],[Patient Age]]&lt;=14,"0-14",Table1[[#This Row],[Patient Age]]&lt;=29,"15-29",Table1[[#This Row],[Patient Age]]&lt;=44,"30-44",Table1[[#This Row],[Patient Age]]&lt;=59,"45-59",Table1[[#This Row],[Patient Age]]&lt;=74,"60-74",TRUE,"75+")</f>
        <v>30-44</v>
      </c>
      <c r="P1308" t="str" cm="1">
        <f t="array" ref="P1308">_xlfn.IFS(Table1[[#This Row],[Patient Waittime]]&lt;=15,"0-15",Table1[[#This Row],[Patient Waittime]]&lt;=30,"16-30",Table1[[#This Row],[Patient Waittime]]&lt;=45,"31-45",Table1[[#This Row],[Patient Waittime]]&lt;=60,"46-60",TRUE,"60+")</f>
        <v>31-45</v>
      </c>
      <c r="Q1308">
        <f>--(Table1[[#This Row],[Patient Waittime]]&lt;=30)</f>
        <v>0</v>
      </c>
      <c r="R1308">
        <f>--Table1[[#This Row],[Patient Admission Flag]]</f>
        <v>0</v>
      </c>
      <c r="S1308">
        <f>--AND(Table1[[#This Row],[WithinTarget]]=1,Table1[[#This Row],[Patient Satisfaction Score]]&gt;=7)</f>
        <v>0</v>
      </c>
      <c r="T1308" t="str">
        <f>IF(LEFT(Table1[[#This Row],[Patient Gender]],1)="F","Female","Male")</f>
        <v>Female</v>
      </c>
    </row>
    <row r="1309" spans="1:20" x14ac:dyDescent="0.3">
      <c r="A1309" t="s">
        <v>1413</v>
      </c>
      <c r="B1309" s="1">
        <v>45241.938888888886</v>
      </c>
      <c r="C1309" t="s">
        <v>13</v>
      </c>
      <c r="D1309">
        <v>23</v>
      </c>
      <c r="E1309" t="s">
        <v>14</v>
      </c>
      <c r="F1309" t="s">
        <v>11</v>
      </c>
      <c r="G1309" t="b">
        <v>0</v>
      </c>
      <c r="H1309">
        <v>9</v>
      </c>
      <c r="I1309">
        <v>54</v>
      </c>
      <c r="J1309" t="b">
        <v>0</v>
      </c>
      <c r="K1309">
        <f>YEAR(Table1[[#This Row],[Patient Admission Date]])</f>
        <v>2023</v>
      </c>
      <c r="L1309" t="str">
        <f>TEXT(Table1[[#This Row],[Patient Admission Date]],"mmm")</f>
        <v>Nov</v>
      </c>
      <c r="M1309" t="str">
        <f>TEXT(Table1[[#This Row],[Patient Admission Date]],"ddd")</f>
        <v>Sat</v>
      </c>
      <c r="N1309" t="str">
        <f>TEXT(INT(HOUR(Table1[[#This Row],[Patient Admission Date]])/3)*3,"00")&amp;"-"&amp;TEXT(INT(HOUR(Table1[[#This Row],[Patient Admission Date]])/3)*3+3,"00")</f>
        <v>21-24</v>
      </c>
      <c r="O1309" t="str" cm="1">
        <f t="array" ref="O1309">_xlfn.IFS(Table1[[#This Row],[Patient Age]]&lt;=14,"0-14",Table1[[#This Row],[Patient Age]]&lt;=29,"15-29",Table1[[#This Row],[Patient Age]]&lt;=44,"30-44",Table1[[#This Row],[Patient Age]]&lt;=59,"45-59",Table1[[#This Row],[Patient Age]]&lt;=74,"60-74",TRUE,"75+")</f>
        <v>15-29</v>
      </c>
      <c r="P1309" t="str" cm="1">
        <f t="array" ref="P1309">_xlfn.IFS(Table1[[#This Row],[Patient Waittime]]&lt;=15,"0-15",Table1[[#This Row],[Patient Waittime]]&lt;=30,"16-30",Table1[[#This Row],[Patient Waittime]]&lt;=45,"31-45",Table1[[#This Row],[Patient Waittime]]&lt;=60,"46-60",TRUE,"60+")</f>
        <v>46-60</v>
      </c>
      <c r="Q1309">
        <f>--(Table1[[#This Row],[Patient Waittime]]&lt;=30)</f>
        <v>0</v>
      </c>
      <c r="R1309">
        <f>--Table1[[#This Row],[Patient Admission Flag]]</f>
        <v>0</v>
      </c>
      <c r="S1309">
        <f>--AND(Table1[[#This Row],[WithinTarget]]=1,Table1[[#This Row],[Patient Satisfaction Score]]&gt;=7)</f>
        <v>0</v>
      </c>
      <c r="T1309" t="str">
        <f>IF(LEFT(Table1[[#This Row],[Patient Gender]],1)="F","Female","Male")</f>
        <v>Female</v>
      </c>
    </row>
    <row r="1310" spans="1:20" x14ac:dyDescent="0.3">
      <c r="A1310" t="s">
        <v>1414</v>
      </c>
      <c r="B1310" s="1">
        <v>45109.686111111114</v>
      </c>
      <c r="C1310" t="s">
        <v>13</v>
      </c>
      <c r="D1310">
        <v>74</v>
      </c>
      <c r="E1310" t="s">
        <v>14</v>
      </c>
      <c r="F1310" t="s">
        <v>11</v>
      </c>
      <c r="G1310" t="b">
        <v>0</v>
      </c>
      <c r="H1310">
        <v>9</v>
      </c>
      <c r="I1310">
        <v>25</v>
      </c>
      <c r="J1310" t="b">
        <v>0</v>
      </c>
      <c r="K1310">
        <f>YEAR(Table1[[#This Row],[Patient Admission Date]])</f>
        <v>2023</v>
      </c>
      <c r="L1310" t="str">
        <f>TEXT(Table1[[#This Row],[Patient Admission Date]],"mmm")</f>
        <v>Jul</v>
      </c>
      <c r="M1310" t="str">
        <f>TEXT(Table1[[#This Row],[Patient Admission Date]],"ddd")</f>
        <v>Sun</v>
      </c>
      <c r="N1310" t="str">
        <f>TEXT(INT(HOUR(Table1[[#This Row],[Patient Admission Date]])/3)*3,"00")&amp;"-"&amp;TEXT(INT(HOUR(Table1[[#This Row],[Patient Admission Date]])/3)*3+3,"00")</f>
        <v>15-18</v>
      </c>
      <c r="O1310" t="str" cm="1">
        <f t="array" ref="O1310">_xlfn.IFS(Table1[[#This Row],[Patient Age]]&lt;=14,"0-14",Table1[[#This Row],[Patient Age]]&lt;=29,"15-29",Table1[[#This Row],[Patient Age]]&lt;=44,"30-44",Table1[[#This Row],[Patient Age]]&lt;=59,"45-59",Table1[[#This Row],[Patient Age]]&lt;=74,"60-74",TRUE,"75+")</f>
        <v>60-74</v>
      </c>
      <c r="P1310" t="str" cm="1">
        <f t="array" ref="P1310">_xlfn.IFS(Table1[[#This Row],[Patient Waittime]]&lt;=15,"0-15",Table1[[#This Row],[Patient Waittime]]&lt;=30,"16-30",Table1[[#This Row],[Patient Waittime]]&lt;=45,"31-45",Table1[[#This Row],[Patient Waittime]]&lt;=60,"46-60",TRUE,"60+")</f>
        <v>16-30</v>
      </c>
      <c r="Q1310">
        <f>--(Table1[[#This Row],[Patient Waittime]]&lt;=30)</f>
        <v>1</v>
      </c>
      <c r="R1310">
        <f>--Table1[[#This Row],[Patient Admission Flag]]</f>
        <v>0</v>
      </c>
      <c r="S1310">
        <f>--AND(Table1[[#This Row],[WithinTarget]]=1,Table1[[#This Row],[Patient Satisfaction Score]]&gt;=7)</f>
        <v>1</v>
      </c>
      <c r="T1310" t="str">
        <f>IF(LEFT(Table1[[#This Row],[Patient Gender]],1)="F","Female","Male")</f>
        <v>Female</v>
      </c>
    </row>
    <row r="1311" spans="1:20" x14ac:dyDescent="0.3">
      <c r="A1311" t="s">
        <v>1415</v>
      </c>
      <c r="B1311" s="1">
        <v>45382.379166666666</v>
      </c>
      <c r="C1311" t="s">
        <v>13</v>
      </c>
      <c r="D1311">
        <v>19</v>
      </c>
      <c r="E1311" t="s">
        <v>14</v>
      </c>
      <c r="F1311" t="s">
        <v>11</v>
      </c>
      <c r="G1311" t="b">
        <v>0</v>
      </c>
      <c r="H1311">
        <v>9</v>
      </c>
      <c r="I1311">
        <v>55</v>
      </c>
      <c r="J1311" t="b">
        <v>0</v>
      </c>
      <c r="K1311">
        <f>YEAR(Table1[[#This Row],[Patient Admission Date]])</f>
        <v>2024</v>
      </c>
      <c r="L1311" t="str">
        <f>TEXT(Table1[[#This Row],[Patient Admission Date]],"mmm")</f>
        <v>Mar</v>
      </c>
      <c r="M1311" t="str">
        <f>TEXT(Table1[[#This Row],[Patient Admission Date]],"ddd")</f>
        <v>Sun</v>
      </c>
      <c r="N1311" t="str">
        <f>TEXT(INT(HOUR(Table1[[#This Row],[Patient Admission Date]])/3)*3,"00")&amp;"-"&amp;TEXT(INT(HOUR(Table1[[#This Row],[Patient Admission Date]])/3)*3+3,"00")</f>
        <v>09-12</v>
      </c>
      <c r="O1311" t="str" cm="1">
        <f t="array" ref="O1311">_xlfn.IFS(Table1[[#This Row],[Patient Age]]&lt;=14,"0-14",Table1[[#This Row],[Patient Age]]&lt;=29,"15-29",Table1[[#This Row],[Patient Age]]&lt;=44,"30-44",Table1[[#This Row],[Patient Age]]&lt;=59,"45-59",Table1[[#This Row],[Patient Age]]&lt;=74,"60-74",TRUE,"75+")</f>
        <v>15-29</v>
      </c>
      <c r="P1311" t="str" cm="1">
        <f t="array" ref="P1311">_xlfn.IFS(Table1[[#This Row],[Patient Waittime]]&lt;=15,"0-15",Table1[[#This Row],[Patient Waittime]]&lt;=30,"16-30",Table1[[#This Row],[Patient Waittime]]&lt;=45,"31-45",Table1[[#This Row],[Patient Waittime]]&lt;=60,"46-60",TRUE,"60+")</f>
        <v>46-60</v>
      </c>
      <c r="Q1311">
        <f>--(Table1[[#This Row],[Patient Waittime]]&lt;=30)</f>
        <v>0</v>
      </c>
      <c r="R1311">
        <f>--Table1[[#This Row],[Patient Admission Flag]]</f>
        <v>0</v>
      </c>
      <c r="S1311">
        <f>--AND(Table1[[#This Row],[WithinTarget]]=1,Table1[[#This Row],[Patient Satisfaction Score]]&gt;=7)</f>
        <v>0</v>
      </c>
      <c r="T1311" t="str">
        <f>IF(LEFT(Table1[[#This Row],[Patient Gender]],1)="F","Female","Male")</f>
        <v>Female</v>
      </c>
    </row>
    <row r="1312" spans="1:20" x14ac:dyDescent="0.3">
      <c r="A1312" t="s">
        <v>1416</v>
      </c>
      <c r="B1312" s="1">
        <v>45524.856249999997</v>
      </c>
      <c r="C1312" t="s">
        <v>13</v>
      </c>
      <c r="D1312">
        <v>72</v>
      </c>
      <c r="E1312" t="s">
        <v>14</v>
      </c>
      <c r="F1312" t="s">
        <v>11</v>
      </c>
      <c r="G1312" t="b">
        <v>0</v>
      </c>
      <c r="H1312">
        <v>10</v>
      </c>
      <c r="I1312">
        <v>37</v>
      </c>
      <c r="J1312" t="b">
        <v>0</v>
      </c>
      <c r="K1312">
        <f>YEAR(Table1[[#This Row],[Patient Admission Date]])</f>
        <v>2024</v>
      </c>
      <c r="L1312" t="str">
        <f>TEXT(Table1[[#This Row],[Patient Admission Date]],"mmm")</f>
        <v>Aug</v>
      </c>
      <c r="M1312" t="str">
        <f>TEXT(Table1[[#This Row],[Patient Admission Date]],"ddd")</f>
        <v>Tue</v>
      </c>
      <c r="N1312" t="str">
        <f>TEXT(INT(HOUR(Table1[[#This Row],[Patient Admission Date]])/3)*3,"00")&amp;"-"&amp;TEXT(INT(HOUR(Table1[[#This Row],[Patient Admission Date]])/3)*3+3,"00")</f>
        <v>18-21</v>
      </c>
      <c r="O1312" t="str" cm="1">
        <f t="array" ref="O1312">_xlfn.IFS(Table1[[#This Row],[Patient Age]]&lt;=14,"0-14",Table1[[#This Row],[Patient Age]]&lt;=29,"15-29",Table1[[#This Row],[Patient Age]]&lt;=44,"30-44",Table1[[#This Row],[Patient Age]]&lt;=59,"45-59",Table1[[#This Row],[Patient Age]]&lt;=74,"60-74",TRUE,"75+")</f>
        <v>60-74</v>
      </c>
      <c r="P1312" t="str" cm="1">
        <f t="array" ref="P1312">_xlfn.IFS(Table1[[#This Row],[Patient Waittime]]&lt;=15,"0-15",Table1[[#This Row],[Patient Waittime]]&lt;=30,"16-30",Table1[[#This Row],[Patient Waittime]]&lt;=45,"31-45",Table1[[#This Row],[Patient Waittime]]&lt;=60,"46-60",TRUE,"60+")</f>
        <v>31-45</v>
      </c>
      <c r="Q1312">
        <f>--(Table1[[#This Row],[Patient Waittime]]&lt;=30)</f>
        <v>0</v>
      </c>
      <c r="R1312">
        <f>--Table1[[#This Row],[Patient Admission Flag]]</f>
        <v>0</v>
      </c>
      <c r="S1312">
        <f>--AND(Table1[[#This Row],[WithinTarget]]=1,Table1[[#This Row],[Patient Satisfaction Score]]&gt;=7)</f>
        <v>0</v>
      </c>
      <c r="T1312" t="str">
        <f>IF(LEFT(Table1[[#This Row],[Patient Gender]],1)="F","Female","Male")</f>
        <v>Female</v>
      </c>
    </row>
    <row r="1313" spans="1:20" x14ac:dyDescent="0.3">
      <c r="A1313" t="s">
        <v>1417</v>
      </c>
      <c r="B1313" s="1">
        <v>45500.554166666669</v>
      </c>
      <c r="C1313" t="s">
        <v>13</v>
      </c>
      <c r="D1313">
        <v>31</v>
      </c>
      <c r="E1313" t="s">
        <v>14</v>
      </c>
      <c r="F1313" t="s">
        <v>11</v>
      </c>
      <c r="G1313" t="b">
        <v>0</v>
      </c>
      <c r="H1313">
        <v>10</v>
      </c>
      <c r="I1313">
        <v>57</v>
      </c>
      <c r="J1313" t="b">
        <v>0</v>
      </c>
      <c r="K1313">
        <f>YEAR(Table1[[#This Row],[Patient Admission Date]])</f>
        <v>2024</v>
      </c>
      <c r="L1313" t="str">
        <f>TEXT(Table1[[#This Row],[Patient Admission Date]],"mmm")</f>
        <v>Jul</v>
      </c>
      <c r="M1313" t="str">
        <f>TEXT(Table1[[#This Row],[Patient Admission Date]],"ddd")</f>
        <v>Sat</v>
      </c>
      <c r="N1313" t="str">
        <f>TEXT(INT(HOUR(Table1[[#This Row],[Patient Admission Date]])/3)*3,"00")&amp;"-"&amp;TEXT(INT(HOUR(Table1[[#This Row],[Patient Admission Date]])/3)*3+3,"00")</f>
        <v>12-15</v>
      </c>
      <c r="O1313" t="str" cm="1">
        <f t="array" ref="O1313">_xlfn.IFS(Table1[[#This Row],[Patient Age]]&lt;=14,"0-14",Table1[[#This Row],[Patient Age]]&lt;=29,"15-29",Table1[[#This Row],[Patient Age]]&lt;=44,"30-44",Table1[[#This Row],[Patient Age]]&lt;=59,"45-59",Table1[[#This Row],[Patient Age]]&lt;=74,"60-74",TRUE,"75+")</f>
        <v>30-44</v>
      </c>
      <c r="P1313" t="str" cm="1">
        <f t="array" ref="P1313">_xlfn.IFS(Table1[[#This Row],[Patient Waittime]]&lt;=15,"0-15",Table1[[#This Row],[Patient Waittime]]&lt;=30,"16-30",Table1[[#This Row],[Patient Waittime]]&lt;=45,"31-45",Table1[[#This Row],[Patient Waittime]]&lt;=60,"46-60",TRUE,"60+")</f>
        <v>46-60</v>
      </c>
      <c r="Q1313">
        <f>--(Table1[[#This Row],[Patient Waittime]]&lt;=30)</f>
        <v>0</v>
      </c>
      <c r="R1313">
        <f>--Table1[[#This Row],[Patient Admission Flag]]</f>
        <v>0</v>
      </c>
      <c r="S1313">
        <f>--AND(Table1[[#This Row],[WithinTarget]]=1,Table1[[#This Row],[Patient Satisfaction Score]]&gt;=7)</f>
        <v>0</v>
      </c>
      <c r="T1313" t="str">
        <f>IF(LEFT(Table1[[#This Row],[Patient Gender]],1)="F","Female","Male")</f>
        <v>Female</v>
      </c>
    </row>
    <row r="1314" spans="1:20" x14ac:dyDescent="0.3">
      <c r="A1314" t="s">
        <v>1418</v>
      </c>
      <c r="B1314" s="1">
        <v>45217.29583333333</v>
      </c>
      <c r="C1314" t="s">
        <v>13</v>
      </c>
      <c r="D1314">
        <v>69</v>
      </c>
      <c r="E1314" t="s">
        <v>14</v>
      </c>
      <c r="F1314" t="s">
        <v>11</v>
      </c>
      <c r="G1314" t="b">
        <v>0</v>
      </c>
      <c r="H1314">
        <v>10</v>
      </c>
      <c r="I1314">
        <v>20</v>
      </c>
      <c r="J1314" t="b">
        <v>0</v>
      </c>
      <c r="K1314">
        <f>YEAR(Table1[[#This Row],[Patient Admission Date]])</f>
        <v>2023</v>
      </c>
      <c r="L1314" t="str">
        <f>TEXT(Table1[[#This Row],[Patient Admission Date]],"mmm")</f>
        <v>Oct</v>
      </c>
      <c r="M1314" t="str">
        <f>TEXT(Table1[[#This Row],[Patient Admission Date]],"ddd")</f>
        <v>Wed</v>
      </c>
      <c r="N1314" t="str">
        <f>TEXT(INT(HOUR(Table1[[#This Row],[Patient Admission Date]])/3)*3,"00")&amp;"-"&amp;TEXT(INT(HOUR(Table1[[#This Row],[Patient Admission Date]])/3)*3+3,"00")</f>
        <v>06-09</v>
      </c>
      <c r="O1314" t="str" cm="1">
        <f t="array" ref="O1314">_xlfn.IFS(Table1[[#This Row],[Patient Age]]&lt;=14,"0-14",Table1[[#This Row],[Patient Age]]&lt;=29,"15-29",Table1[[#This Row],[Patient Age]]&lt;=44,"30-44",Table1[[#This Row],[Patient Age]]&lt;=59,"45-59",Table1[[#This Row],[Patient Age]]&lt;=74,"60-74",TRUE,"75+")</f>
        <v>60-74</v>
      </c>
      <c r="P1314" t="str" cm="1">
        <f t="array" ref="P1314">_xlfn.IFS(Table1[[#This Row],[Patient Waittime]]&lt;=15,"0-15",Table1[[#This Row],[Patient Waittime]]&lt;=30,"16-30",Table1[[#This Row],[Patient Waittime]]&lt;=45,"31-45",Table1[[#This Row],[Patient Waittime]]&lt;=60,"46-60",TRUE,"60+")</f>
        <v>16-30</v>
      </c>
      <c r="Q1314">
        <f>--(Table1[[#This Row],[Patient Waittime]]&lt;=30)</f>
        <v>1</v>
      </c>
      <c r="R1314">
        <f>--Table1[[#This Row],[Patient Admission Flag]]</f>
        <v>0</v>
      </c>
      <c r="S1314">
        <f>--AND(Table1[[#This Row],[WithinTarget]]=1,Table1[[#This Row],[Patient Satisfaction Score]]&gt;=7)</f>
        <v>1</v>
      </c>
      <c r="T1314" t="str">
        <f>IF(LEFT(Table1[[#This Row],[Patient Gender]],1)="F","Female","Male")</f>
        <v>Female</v>
      </c>
    </row>
    <row r="1315" spans="1:20" x14ac:dyDescent="0.3">
      <c r="A1315" t="s">
        <v>1419</v>
      </c>
      <c r="B1315" s="1">
        <v>45275.234722222223</v>
      </c>
      <c r="C1315" t="s">
        <v>13</v>
      </c>
      <c r="D1315">
        <v>8</v>
      </c>
      <c r="E1315" t="s">
        <v>14</v>
      </c>
      <c r="F1315" t="s">
        <v>11</v>
      </c>
      <c r="G1315" t="b">
        <v>0</v>
      </c>
      <c r="H1315">
        <v>10</v>
      </c>
      <c r="I1315">
        <v>42</v>
      </c>
      <c r="J1315" t="b">
        <v>0</v>
      </c>
      <c r="K1315">
        <f>YEAR(Table1[[#This Row],[Patient Admission Date]])</f>
        <v>2023</v>
      </c>
      <c r="L1315" t="str">
        <f>TEXT(Table1[[#This Row],[Patient Admission Date]],"mmm")</f>
        <v>Dec</v>
      </c>
      <c r="M1315" t="str">
        <f>TEXT(Table1[[#This Row],[Patient Admission Date]],"ddd")</f>
        <v>Fri</v>
      </c>
      <c r="N1315" t="str">
        <f>TEXT(INT(HOUR(Table1[[#This Row],[Patient Admission Date]])/3)*3,"00")&amp;"-"&amp;TEXT(INT(HOUR(Table1[[#This Row],[Patient Admission Date]])/3)*3+3,"00")</f>
        <v>03-06</v>
      </c>
      <c r="O1315" t="str" cm="1">
        <f t="array" ref="O1315">_xlfn.IFS(Table1[[#This Row],[Patient Age]]&lt;=14,"0-14",Table1[[#This Row],[Patient Age]]&lt;=29,"15-29",Table1[[#This Row],[Patient Age]]&lt;=44,"30-44",Table1[[#This Row],[Patient Age]]&lt;=59,"45-59",Table1[[#This Row],[Patient Age]]&lt;=74,"60-74",TRUE,"75+")</f>
        <v>0-14</v>
      </c>
      <c r="P1315" t="str" cm="1">
        <f t="array" ref="P1315">_xlfn.IFS(Table1[[#This Row],[Patient Waittime]]&lt;=15,"0-15",Table1[[#This Row],[Patient Waittime]]&lt;=30,"16-30",Table1[[#This Row],[Patient Waittime]]&lt;=45,"31-45",Table1[[#This Row],[Patient Waittime]]&lt;=60,"46-60",TRUE,"60+")</f>
        <v>31-45</v>
      </c>
      <c r="Q1315">
        <f>--(Table1[[#This Row],[Patient Waittime]]&lt;=30)</f>
        <v>0</v>
      </c>
      <c r="R1315">
        <f>--Table1[[#This Row],[Patient Admission Flag]]</f>
        <v>0</v>
      </c>
      <c r="S1315">
        <f>--AND(Table1[[#This Row],[WithinTarget]]=1,Table1[[#This Row],[Patient Satisfaction Score]]&gt;=7)</f>
        <v>0</v>
      </c>
      <c r="T1315" t="str">
        <f>IF(LEFT(Table1[[#This Row],[Patient Gender]],1)="F","Female","Male")</f>
        <v>Female</v>
      </c>
    </row>
    <row r="1316" spans="1:20" x14ac:dyDescent="0.3">
      <c r="A1316" t="s">
        <v>1420</v>
      </c>
      <c r="B1316" s="1">
        <v>45281.368055555555</v>
      </c>
      <c r="C1316" t="s">
        <v>13</v>
      </c>
      <c r="D1316">
        <v>46</v>
      </c>
      <c r="E1316" t="s">
        <v>14</v>
      </c>
      <c r="F1316" t="s">
        <v>11</v>
      </c>
      <c r="G1316" t="b">
        <v>0</v>
      </c>
      <c r="H1316">
        <v>10</v>
      </c>
      <c r="I1316">
        <v>34</v>
      </c>
      <c r="J1316" t="b">
        <v>0</v>
      </c>
      <c r="K1316">
        <f>YEAR(Table1[[#This Row],[Patient Admission Date]])</f>
        <v>2023</v>
      </c>
      <c r="L1316" t="str">
        <f>TEXT(Table1[[#This Row],[Patient Admission Date]],"mmm")</f>
        <v>Dec</v>
      </c>
      <c r="M1316" t="str">
        <f>TEXT(Table1[[#This Row],[Patient Admission Date]],"ddd")</f>
        <v>Thu</v>
      </c>
      <c r="N1316" t="str">
        <f>TEXT(INT(HOUR(Table1[[#This Row],[Patient Admission Date]])/3)*3,"00")&amp;"-"&amp;TEXT(INT(HOUR(Table1[[#This Row],[Patient Admission Date]])/3)*3+3,"00")</f>
        <v>06-09</v>
      </c>
      <c r="O1316" t="str" cm="1">
        <f t="array" ref="O1316">_xlfn.IFS(Table1[[#This Row],[Patient Age]]&lt;=14,"0-14",Table1[[#This Row],[Patient Age]]&lt;=29,"15-29",Table1[[#This Row],[Patient Age]]&lt;=44,"30-44",Table1[[#This Row],[Patient Age]]&lt;=59,"45-59",Table1[[#This Row],[Patient Age]]&lt;=74,"60-74",TRUE,"75+")</f>
        <v>45-59</v>
      </c>
      <c r="P1316" t="str" cm="1">
        <f t="array" ref="P1316">_xlfn.IFS(Table1[[#This Row],[Patient Waittime]]&lt;=15,"0-15",Table1[[#This Row],[Patient Waittime]]&lt;=30,"16-30",Table1[[#This Row],[Patient Waittime]]&lt;=45,"31-45",Table1[[#This Row],[Patient Waittime]]&lt;=60,"46-60",TRUE,"60+")</f>
        <v>31-45</v>
      </c>
      <c r="Q1316">
        <f>--(Table1[[#This Row],[Patient Waittime]]&lt;=30)</f>
        <v>0</v>
      </c>
      <c r="R1316">
        <f>--Table1[[#This Row],[Patient Admission Flag]]</f>
        <v>0</v>
      </c>
      <c r="S1316">
        <f>--AND(Table1[[#This Row],[WithinTarget]]=1,Table1[[#This Row],[Patient Satisfaction Score]]&gt;=7)</f>
        <v>0</v>
      </c>
      <c r="T1316" t="str">
        <f>IF(LEFT(Table1[[#This Row],[Patient Gender]],1)="F","Female","Male")</f>
        <v>Female</v>
      </c>
    </row>
    <row r="1317" spans="1:20" x14ac:dyDescent="0.3">
      <c r="A1317" t="s">
        <v>1421</v>
      </c>
      <c r="B1317" s="1">
        <v>45143.64166666667</v>
      </c>
      <c r="C1317" t="s">
        <v>13</v>
      </c>
      <c r="D1317">
        <v>39</v>
      </c>
      <c r="E1317" t="s">
        <v>14</v>
      </c>
      <c r="F1317" t="s">
        <v>11</v>
      </c>
      <c r="G1317" t="b">
        <v>0</v>
      </c>
      <c r="H1317">
        <v>10</v>
      </c>
      <c r="I1317">
        <v>54</v>
      </c>
      <c r="J1317" t="b">
        <v>0</v>
      </c>
      <c r="K1317">
        <f>YEAR(Table1[[#This Row],[Patient Admission Date]])</f>
        <v>2023</v>
      </c>
      <c r="L1317" t="str">
        <f>TEXT(Table1[[#This Row],[Patient Admission Date]],"mmm")</f>
        <v>Aug</v>
      </c>
      <c r="M1317" t="str">
        <f>TEXT(Table1[[#This Row],[Patient Admission Date]],"ddd")</f>
        <v>Sat</v>
      </c>
      <c r="N1317" t="str">
        <f>TEXT(INT(HOUR(Table1[[#This Row],[Patient Admission Date]])/3)*3,"00")&amp;"-"&amp;TEXT(INT(HOUR(Table1[[#This Row],[Patient Admission Date]])/3)*3+3,"00")</f>
        <v>15-18</v>
      </c>
      <c r="O1317" t="str" cm="1">
        <f t="array" ref="O1317">_xlfn.IFS(Table1[[#This Row],[Patient Age]]&lt;=14,"0-14",Table1[[#This Row],[Patient Age]]&lt;=29,"15-29",Table1[[#This Row],[Patient Age]]&lt;=44,"30-44",Table1[[#This Row],[Patient Age]]&lt;=59,"45-59",Table1[[#This Row],[Patient Age]]&lt;=74,"60-74",TRUE,"75+")</f>
        <v>30-44</v>
      </c>
      <c r="P1317" t="str" cm="1">
        <f t="array" ref="P1317">_xlfn.IFS(Table1[[#This Row],[Patient Waittime]]&lt;=15,"0-15",Table1[[#This Row],[Patient Waittime]]&lt;=30,"16-30",Table1[[#This Row],[Patient Waittime]]&lt;=45,"31-45",Table1[[#This Row],[Patient Waittime]]&lt;=60,"46-60",TRUE,"60+")</f>
        <v>46-60</v>
      </c>
      <c r="Q1317">
        <f>--(Table1[[#This Row],[Patient Waittime]]&lt;=30)</f>
        <v>0</v>
      </c>
      <c r="R1317">
        <f>--Table1[[#This Row],[Patient Admission Flag]]</f>
        <v>0</v>
      </c>
      <c r="S1317">
        <f>--AND(Table1[[#This Row],[WithinTarget]]=1,Table1[[#This Row],[Patient Satisfaction Score]]&gt;=7)</f>
        <v>0</v>
      </c>
      <c r="T1317" t="str">
        <f>IF(LEFT(Table1[[#This Row],[Patient Gender]],1)="F","Female","Male")</f>
        <v>Female</v>
      </c>
    </row>
    <row r="1318" spans="1:20" x14ac:dyDescent="0.3">
      <c r="A1318" t="s">
        <v>1422</v>
      </c>
      <c r="B1318" s="1">
        <v>45021.267361111109</v>
      </c>
      <c r="C1318" t="s">
        <v>13</v>
      </c>
      <c r="D1318">
        <v>26</v>
      </c>
      <c r="E1318" t="s">
        <v>14</v>
      </c>
      <c r="F1318" t="s">
        <v>11</v>
      </c>
      <c r="G1318" t="b">
        <v>0</v>
      </c>
      <c r="H1318">
        <v>10</v>
      </c>
      <c r="I1318">
        <v>46</v>
      </c>
      <c r="J1318" t="b">
        <v>0</v>
      </c>
      <c r="K1318">
        <f>YEAR(Table1[[#This Row],[Patient Admission Date]])</f>
        <v>2023</v>
      </c>
      <c r="L1318" t="str">
        <f>TEXT(Table1[[#This Row],[Patient Admission Date]],"mmm")</f>
        <v>Apr</v>
      </c>
      <c r="M1318" t="str">
        <f>TEXT(Table1[[#This Row],[Patient Admission Date]],"ddd")</f>
        <v>Wed</v>
      </c>
      <c r="N1318" t="str">
        <f>TEXT(INT(HOUR(Table1[[#This Row],[Patient Admission Date]])/3)*3,"00")&amp;"-"&amp;TEXT(INT(HOUR(Table1[[#This Row],[Patient Admission Date]])/3)*3+3,"00")</f>
        <v>06-09</v>
      </c>
      <c r="O1318" t="str" cm="1">
        <f t="array" ref="O1318">_xlfn.IFS(Table1[[#This Row],[Patient Age]]&lt;=14,"0-14",Table1[[#This Row],[Patient Age]]&lt;=29,"15-29",Table1[[#This Row],[Patient Age]]&lt;=44,"30-44",Table1[[#This Row],[Patient Age]]&lt;=59,"45-59",Table1[[#This Row],[Patient Age]]&lt;=74,"60-74",TRUE,"75+")</f>
        <v>15-29</v>
      </c>
      <c r="P1318" t="str" cm="1">
        <f t="array" ref="P1318">_xlfn.IFS(Table1[[#This Row],[Patient Waittime]]&lt;=15,"0-15",Table1[[#This Row],[Patient Waittime]]&lt;=30,"16-30",Table1[[#This Row],[Patient Waittime]]&lt;=45,"31-45",Table1[[#This Row],[Patient Waittime]]&lt;=60,"46-60",TRUE,"60+")</f>
        <v>46-60</v>
      </c>
      <c r="Q1318">
        <f>--(Table1[[#This Row],[Patient Waittime]]&lt;=30)</f>
        <v>0</v>
      </c>
      <c r="R1318">
        <f>--Table1[[#This Row],[Patient Admission Flag]]</f>
        <v>0</v>
      </c>
      <c r="S1318">
        <f>--AND(Table1[[#This Row],[WithinTarget]]=1,Table1[[#This Row],[Patient Satisfaction Score]]&gt;=7)</f>
        <v>0</v>
      </c>
      <c r="T1318" t="str">
        <f>IF(LEFT(Table1[[#This Row],[Patient Gender]],1)="F","Female","Male")</f>
        <v>Female</v>
      </c>
    </row>
    <row r="1319" spans="1:20" x14ac:dyDescent="0.3">
      <c r="A1319" t="s">
        <v>1423</v>
      </c>
      <c r="B1319" s="1">
        <v>45083.743750000001</v>
      </c>
      <c r="C1319" t="s">
        <v>13</v>
      </c>
      <c r="D1319">
        <v>79</v>
      </c>
      <c r="E1319" t="s">
        <v>14</v>
      </c>
      <c r="F1319" t="s">
        <v>11</v>
      </c>
      <c r="G1319" t="b">
        <v>0</v>
      </c>
      <c r="H1319">
        <v>10</v>
      </c>
      <c r="I1319">
        <v>15</v>
      </c>
      <c r="J1319" t="b">
        <v>0</v>
      </c>
      <c r="K1319">
        <f>YEAR(Table1[[#This Row],[Patient Admission Date]])</f>
        <v>2023</v>
      </c>
      <c r="L1319" t="str">
        <f>TEXT(Table1[[#This Row],[Patient Admission Date]],"mmm")</f>
        <v>Jun</v>
      </c>
      <c r="M1319" t="str">
        <f>TEXT(Table1[[#This Row],[Patient Admission Date]],"ddd")</f>
        <v>Tue</v>
      </c>
      <c r="N1319" t="str">
        <f>TEXT(INT(HOUR(Table1[[#This Row],[Patient Admission Date]])/3)*3,"00")&amp;"-"&amp;TEXT(INT(HOUR(Table1[[#This Row],[Patient Admission Date]])/3)*3+3,"00")</f>
        <v>15-18</v>
      </c>
      <c r="O1319" t="str" cm="1">
        <f t="array" ref="O1319">_xlfn.IFS(Table1[[#This Row],[Patient Age]]&lt;=14,"0-14",Table1[[#This Row],[Patient Age]]&lt;=29,"15-29",Table1[[#This Row],[Patient Age]]&lt;=44,"30-44",Table1[[#This Row],[Patient Age]]&lt;=59,"45-59",Table1[[#This Row],[Patient Age]]&lt;=74,"60-74",TRUE,"75+")</f>
        <v>75+</v>
      </c>
      <c r="P1319" t="str" cm="1">
        <f t="array" ref="P1319">_xlfn.IFS(Table1[[#This Row],[Patient Waittime]]&lt;=15,"0-15",Table1[[#This Row],[Patient Waittime]]&lt;=30,"16-30",Table1[[#This Row],[Patient Waittime]]&lt;=45,"31-45",Table1[[#This Row],[Patient Waittime]]&lt;=60,"46-60",TRUE,"60+")</f>
        <v>0-15</v>
      </c>
      <c r="Q1319">
        <f>--(Table1[[#This Row],[Patient Waittime]]&lt;=30)</f>
        <v>1</v>
      </c>
      <c r="R1319">
        <f>--Table1[[#This Row],[Patient Admission Flag]]</f>
        <v>0</v>
      </c>
      <c r="S1319">
        <f>--AND(Table1[[#This Row],[WithinTarget]]=1,Table1[[#This Row],[Patient Satisfaction Score]]&gt;=7)</f>
        <v>1</v>
      </c>
      <c r="T1319" t="str">
        <f>IF(LEFT(Table1[[#This Row],[Patient Gender]],1)="F","Female","Male")</f>
        <v>Female</v>
      </c>
    </row>
    <row r="1320" spans="1:20" x14ac:dyDescent="0.3">
      <c r="A1320" t="s">
        <v>1424</v>
      </c>
      <c r="B1320" s="1">
        <v>45529.321527777778</v>
      </c>
      <c r="C1320" t="s">
        <v>13</v>
      </c>
      <c r="D1320">
        <v>67</v>
      </c>
      <c r="E1320" t="s">
        <v>14</v>
      </c>
      <c r="F1320" t="s">
        <v>11</v>
      </c>
      <c r="G1320" t="b">
        <v>0</v>
      </c>
      <c r="H1320">
        <v>10</v>
      </c>
      <c r="I1320">
        <v>20</v>
      </c>
      <c r="J1320" t="b">
        <v>0</v>
      </c>
      <c r="K1320">
        <f>YEAR(Table1[[#This Row],[Patient Admission Date]])</f>
        <v>2024</v>
      </c>
      <c r="L1320" t="str">
        <f>TEXT(Table1[[#This Row],[Patient Admission Date]],"mmm")</f>
        <v>Aug</v>
      </c>
      <c r="M1320" t="str">
        <f>TEXT(Table1[[#This Row],[Patient Admission Date]],"ddd")</f>
        <v>Sun</v>
      </c>
      <c r="N1320" t="str">
        <f>TEXT(INT(HOUR(Table1[[#This Row],[Patient Admission Date]])/3)*3,"00")&amp;"-"&amp;TEXT(INT(HOUR(Table1[[#This Row],[Patient Admission Date]])/3)*3+3,"00")</f>
        <v>06-09</v>
      </c>
      <c r="O1320" t="str" cm="1">
        <f t="array" ref="O1320">_xlfn.IFS(Table1[[#This Row],[Patient Age]]&lt;=14,"0-14",Table1[[#This Row],[Patient Age]]&lt;=29,"15-29",Table1[[#This Row],[Patient Age]]&lt;=44,"30-44",Table1[[#This Row],[Patient Age]]&lt;=59,"45-59",Table1[[#This Row],[Patient Age]]&lt;=74,"60-74",TRUE,"75+")</f>
        <v>60-74</v>
      </c>
      <c r="P1320" t="str" cm="1">
        <f t="array" ref="P1320">_xlfn.IFS(Table1[[#This Row],[Patient Waittime]]&lt;=15,"0-15",Table1[[#This Row],[Patient Waittime]]&lt;=30,"16-30",Table1[[#This Row],[Patient Waittime]]&lt;=45,"31-45",Table1[[#This Row],[Patient Waittime]]&lt;=60,"46-60",TRUE,"60+")</f>
        <v>16-30</v>
      </c>
      <c r="Q1320">
        <f>--(Table1[[#This Row],[Patient Waittime]]&lt;=30)</f>
        <v>1</v>
      </c>
      <c r="R1320">
        <f>--Table1[[#This Row],[Patient Admission Flag]]</f>
        <v>0</v>
      </c>
      <c r="S1320">
        <f>--AND(Table1[[#This Row],[WithinTarget]]=1,Table1[[#This Row],[Patient Satisfaction Score]]&gt;=7)</f>
        <v>1</v>
      </c>
      <c r="T1320" t="str">
        <f>IF(LEFT(Table1[[#This Row],[Patient Gender]],1)="F","Female","Male")</f>
        <v>Female</v>
      </c>
    </row>
    <row r="1321" spans="1:20" x14ac:dyDescent="0.3">
      <c r="A1321" t="s">
        <v>1425</v>
      </c>
      <c r="B1321" s="1">
        <v>45379.390277777777</v>
      </c>
      <c r="C1321" t="s">
        <v>13</v>
      </c>
      <c r="D1321">
        <v>47</v>
      </c>
      <c r="E1321" t="s">
        <v>14</v>
      </c>
      <c r="F1321" t="s">
        <v>17</v>
      </c>
      <c r="G1321" t="b">
        <v>0</v>
      </c>
      <c r="I1321">
        <v>30</v>
      </c>
      <c r="J1321" t="b">
        <v>0</v>
      </c>
      <c r="K1321">
        <f>YEAR(Table1[[#This Row],[Patient Admission Date]])</f>
        <v>2024</v>
      </c>
      <c r="L1321" t="str">
        <f>TEXT(Table1[[#This Row],[Patient Admission Date]],"mmm")</f>
        <v>Mar</v>
      </c>
      <c r="M1321" t="str">
        <f>TEXT(Table1[[#This Row],[Patient Admission Date]],"ddd")</f>
        <v>Thu</v>
      </c>
      <c r="N1321" t="str">
        <f>TEXT(INT(HOUR(Table1[[#This Row],[Patient Admission Date]])/3)*3,"00")&amp;"-"&amp;TEXT(INT(HOUR(Table1[[#This Row],[Patient Admission Date]])/3)*3+3,"00")</f>
        <v>09-12</v>
      </c>
      <c r="O1321" t="str" cm="1">
        <f t="array" ref="O1321">_xlfn.IFS(Table1[[#This Row],[Patient Age]]&lt;=14,"0-14",Table1[[#This Row],[Patient Age]]&lt;=29,"15-29",Table1[[#This Row],[Patient Age]]&lt;=44,"30-44",Table1[[#This Row],[Patient Age]]&lt;=59,"45-59",Table1[[#This Row],[Patient Age]]&lt;=74,"60-74",TRUE,"75+")</f>
        <v>45-59</v>
      </c>
      <c r="P1321" t="str" cm="1">
        <f t="array" ref="P1321">_xlfn.IFS(Table1[[#This Row],[Patient Waittime]]&lt;=15,"0-15",Table1[[#This Row],[Patient Waittime]]&lt;=30,"16-30",Table1[[#This Row],[Patient Waittime]]&lt;=45,"31-45",Table1[[#This Row],[Patient Waittime]]&lt;=60,"46-60",TRUE,"60+")</f>
        <v>16-30</v>
      </c>
      <c r="Q1321">
        <f>--(Table1[[#This Row],[Patient Waittime]]&lt;=30)</f>
        <v>1</v>
      </c>
      <c r="R1321">
        <f>--Table1[[#This Row],[Patient Admission Flag]]</f>
        <v>0</v>
      </c>
      <c r="S1321">
        <f>--AND(Table1[[#This Row],[WithinTarget]]=1,Table1[[#This Row],[Patient Satisfaction Score]]&gt;=7)</f>
        <v>0</v>
      </c>
      <c r="T1321" t="str">
        <f>IF(LEFT(Table1[[#This Row],[Patient Gender]],1)="F","Female","Male")</f>
        <v>Female</v>
      </c>
    </row>
    <row r="1322" spans="1:20" x14ac:dyDescent="0.3">
      <c r="A1322" t="s">
        <v>1426</v>
      </c>
      <c r="B1322" s="1">
        <v>45378.663194444445</v>
      </c>
      <c r="C1322" t="s">
        <v>13</v>
      </c>
      <c r="D1322">
        <v>4</v>
      </c>
      <c r="E1322" t="s">
        <v>14</v>
      </c>
      <c r="F1322" t="s">
        <v>17</v>
      </c>
      <c r="G1322" t="b">
        <v>0</v>
      </c>
      <c r="I1322">
        <v>45</v>
      </c>
      <c r="J1322" t="b">
        <v>0</v>
      </c>
      <c r="K1322">
        <f>YEAR(Table1[[#This Row],[Patient Admission Date]])</f>
        <v>2024</v>
      </c>
      <c r="L1322" t="str">
        <f>TEXT(Table1[[#This Row],[Patient Admission Date]],"mmm")</f>
        <v>Mar</v>
      </c>
      <c r="M1322" t="str">
        <f>TEXT(Table1[[#This Row],[Patient Admission Date]],"ddd")</f>
        <v>Wed</v>
      </c>
      <c r="N1322" t="str">
        <f>TEXT(INT(HOUR(Table1[[#This Row],[Patient Admission Date]])/3)*3,"00")&amp;"-"&amp;TEXT(INT(HOUR(Table1[[#This Row],[Patient Admission Date]])/3)*3+3,"00")</f>
        <v>15-18</v>
      </c>
      <c r="O1322" t="str" cm="1">
        <f t="array" ref="O1322">_xlfn.IFS(Table1[[#This Row],[Patient Age]]&lt;=14,"0-14",Table1[[#This Row],[Patient Age]]&lt;=29,"15-29",Table1[[#This Row],[Patient Age]]&lt;=44,"30-44",Table1[[#This Row],[Patient Age]]&lt;=59,"45-59",Table1[[#This Row],[Patient Age]]&lt;=74,"60-74",TRUE,"75+")</f>
        <v>0-14</v>
      </c>
      <c r="P1322" t="str" cm="1">
        <f t="array" ref="P1322">_xlfn.IFS(Table1[[#This Row],[Patient Waittime]]&lt;=15,"0-15",Table1[[#This Row],[Patient Waittime]]&lt;=30,"16-30",Table1[[#This Row],[Patient Waittime]]&lt;=45,"31-45",Table1[[#This Row],[Patient Waittime]]&lt;=60,"46-60",TRUE,"60+")</f>
        <v>31-45</v>
      </c>
      <c r="Q1322">
        <f>--(Table1[[#This Row],[Patient Waittime]]&lt;=30)</f>
        <v>0</v>
      </c>
      <c r="R1322">
        <f>--Table1[[#This Row],[Patient Admission Flag]]</f>
        <v>0</v>
      </c>
      <c r="S1322">
        <f>--AND(Table1[[#This Row],[WithinTarget]]=1,Table1[[#This Row],[Patient Satisfaction Score]]&gt;=7)</f>
        <v>0</v>
      </c>
      <c r="T1322" t="str">
        <f>IF(LEFT(Table1[[#This Row],[Patient Gender]],1)="F","Female","Male")</f>
        <v>Female</v>
      </c>
    </row>
    <row r="1323" spans="1:20" x14ac:dyDescent="0.3">
      <c r="A1323" t="s">
        <v>1427</v>
      </c>
      <c r="B1323" s="1">
        <v>45024.992361111108</v>
      </c>
      <c r="C1323" t="s">
        <v>13</v>
      </c>
      <c r="D1323">
        <v>15</v>
      </c>
      <c r="E1323" t="s">
        <v>14</v>
      </c>
      <c r="F1323" t="s">
        <v>17</v>
      </c>
      <c r="G1323" t="b">
        <v>0</v>
      </c>
      <c r="I1323">
        <v>33</v>
      </c>
      <c r="J1323" t="b">
        <v>0</v>
      </c>
      <c r="K1323">
        <f>YEAR(Table1[[#This Row],[Patient Admission Date]])</f>
        <v>2023</v>
      </c>
      <c r="L1323" t="str">
        <f>TEXT(Table1[[#This Row],[Patient Admission Date]],"mmm")</f>
        <v>Apr</v>
      </c>
      <c r="M1323" t="str">
        <f>TEXT(Table1[[#This Row],[Patient Admission Date]],"ddd")</f>
        <v>Sat</v>
      </c>
      <c r="N1323" t="str">
        <f>TEXT(INT(HOUR(Table1[[#This Row],[Patient Admission Date]])/3)*3,"00")&amp;"-"&amp;TEXT(INT(HOUR(Table1[[#This Row],[Patient Admission Date]])/3)*3+3,"00")</f>
        <v>21-24</v>
      </c>
      <c r="O1323" t="str" cm="1">
        <f t="array" ref="O1323">_xlfn.IFS(Table1[[#This Row],[Patient Age]]&lt;=14,"0-14",Table1[[#This Row],[Patient Age]]&lt;=29,"15-29",Table1[[#This Row],[Patient Age]]&lt;=44,"30-44",Table1[[#This Row],[Patient Age]]&lt;=59,"45-59",Table1[[#This Row],[Patient Age]]&lt;=74,"60-74",TRUE,"75+")</f>
        <v>15-29</v>
      </c>
      <c r="P1323" t="str" cm="1">
        <f t="array" ref="P1323">_xlfn.IFS(Table1[[#This Row],[Patient Waittime]]&lt;=15,"0-15",Table1[[#This Row],[Patient Waittime]]&lt;=30,"16-30",Table1[[#This Row],[Patient Waittime]]&lt;=45,"31-45",Table1[[#This Row],[Patient Waittime]]&lt;=60,"46-60",TRUE,"60+")</f>
        <v>31-45</v>
      </c>
      <c r="Q1323">
        <f>--(Table1[[#This Row],[Patient Waittime]]&lt;=30)</f>
        <v>0</v>
      </c>
      <c r="R1323">
        <f>--Table1[[#This Row],[Patient Admission Flag]]</f>
        <v>0</v>
      </c>
      <c r="S1323">
        <f>--AND(Table1[[#This Row],[WithinTarget]]=1,Table1[[#This Row],[Patient Satisfaction Score]]&gt;=7)</f>
        <v>0</v>
      </c>
      <c r="T1323" t="str">
        <f>IF(LEFT(Table1[[#This Row],[Patient Gender]],1)="F","Female","Male")</f>
        <v>Female</v>
      </c>
    </row>
    <row r="1324" spans="1:20" x14ac:dyDescent="0.3">
      <c r="A1324" t="s">
        <v>1428</v>
      </c>
      <c r="B1324" s="1">
        <v>45434.682638888888</v>
      </c>
      <c r="C1324" t="s">
        <v>13</v>
      </c>
      <c r="D1324">
        <v>60</v>
      </c>
      <c r="E1324" t="s">
        <v>14</v>
      </c>
      <c r="F1324" t="s">
        <v>17</v>
      </c>
      <c r="G1324" t="b">
        <v>0</v>
      </c>
      <c r="I1324">
        <v>47</v>
      </c>
      <c r="J1324" t="b">
        <v>0</v>
      </c>
      <c r="K1324">
        <f>YEAR(Table1[[#This Row],[Patient Admission Date]])</f>
        <v>2024</v>
      </c>
      <c r="L1324" t="str">
        <f>TEXT(Table1[[#This Row],[Patient Admission Date]],"mmm")</f>
        <v>May</v>
      </c>
      <c r="M1324" t="str">
        <f>TEXT(Table1[[#This Row],[Patient Admission Date]],"ddd")</f>
        <v>Wed</v>
      </c>
      <c r="N1324" t="str">
        <f>TEXT(INT(HOUR(Table1[[#This Row],[Patient Admission Date]])/3)*3,"00")&amp;"-"&amp;TEXT(INT(HOUR(Table1[[#This Row],[Patient Admission Date]])/3)*3+3,"00")</f>
        <v>15-18</v>
      </c>
      <c r="O1324" t="str" cm="1">
        <f t="array" ref="O1324">_xlfn.IFS(Table1[[#This Row],[Patient Age]]&lt;=14,"0-14",Table1[[#This Row],[Patient Age]]&lt;=29,"15-29",Table1[[#This Row],[Patient Age]]&lt;=44,"30-44",Table1[[#This Row],[Patient Age]]&lt;=59,"45-59",Table1[[#This Row],[Patient Age]]&lt;=74,"60-74",TRUE,"75+")</f>
        <v>60-74</v>
      </c>
      <c r="P1324" t="str" cm="1">
        <f t="array" ref="P1324">_xlfn.IFS(Table1[[#This Row],[Patient Waittime]]&lt;=15,"0-15",Table1[[#This Row],[Patient Waittime]]&lt;=30,"16-30",Table1[[#This Row],[Patient Waittime]]&lt;=45,"31-45",Table1[[#This Row],[Patient Waittime]]&lt;=60,"46-60",TRUE,"60+")</f>
        <v>46-60</v>
      </c>
      <c r="Q1324">
        <f>--(Table1[[#This Row],[Patient Waittime]]&lt;=30)</f>
        <v>0</v>
      </c>
      <c r="R1324">
        <f>--Table1[[#This Row],[Patient Admission Flag]]</f>
        <v>0</v>
      </c>
      <c r="S1324">
        <f>--AND(Table1[[#This Row],[WithinTarget]]=1,Table1[[#This Row],[Patient Satisfaction Score]]&gt;=7)</f>
        <v>0</v>
      </c>
      <c r="T1324" t="str">
        <f>IF(LEFT(Table1[[#This Row],[Patient Gender]],1)="F","Female","Male")</f>
        <v>Female</v>
      </c>
    </row>
    <row r="1325" spans="1:20" x14ac:dyDescent="0.3">
      <c r="A1325" t="s">
        <v>1429</v>
      </c>
      <c r="B1325" s="1">
        <v>45232.605555555558</v>
      </c>
      <c r="C1325" t="s">
        <v>13</v>
      </c>
      <c r="D1325">
        <v>20</v>
      </c>
      <c r="E1325" t="s">
        <v>14</v>
      </c>
      <c r="F1325" t="s">
        <v>17</v>
      </c>
      <c r="G1325" t="b">
        <v>0</v>
      </c>
      <c r="I1325">
        <v>52</v>
      </c>
      <c r="J1325" t="b">
        <v>0</v>
      </c>
      <c r="K1325">
        <f>YEAR(Table1[[#This Row],[Patient Admission Date]])</f>
        <v>2023</v>
      </c>
      <c r="L1325" t="str">
        <f>TEXT(Table1[[#This Row],[Patient Admission Date]],"mmm")</f>
        <v>Nov</v>
      </c>
      <c r="M1325" t="str">
        <f>TEXT(Table1[[#This Row],[Patient Admission Date]],"ddd")</f>
        <v>Thu</v>
      </c>
      <c r="N1325" t="str">
        <f>TEXT(INT(HOUR(Table1[[#This Row],[Patient Admission Date]])/3)*3,"00")&amp;"-"&amp;TEXT(INT(HOUR(Table1[[#This Row],[Patient Admission Date]])/3)*3+3,"00")</f>
        <v>12-15</v>
      </c>
      <c r="O1325" t="str" cm="1">
        <f t="array" ref="O1325">_xlfn.IFS(Table1[[#This Row],[Patient Age]]&lt;=14,"0-14",Table1[[#This Row],[Patient Age]]&lt;=29,"15-29",Table1[[#This Row],[Patient Age]]&lt;=44,"30-44",Table1[[#This Row],[Patient Age]]&lt;=59,"45-59",Table1[[#This Row],[Patient Age]]&lt;=74,"60-74",TRUE,"75+")</f>
        <v>15-29</v>
      </c>
      <c r="P1325" t="str" cm="1">
        <f t="array" ref="P1325">_xlfn.IFS(Table1[[#This Row],[Patient Waittime]]&lt;=15,"0-15",Table1[[#This Row],[Patient Waittime]]&lt;=30,"16-30",Table1[[#This Row],[Patient Waittime]]&lt;=45,"31-45",Table1[[#This Row],[Patient Waittime]]&lt;=60,"46-60",TRUE,"60+")</f>
        <v>46-60</v>
      </c>
      <c r="Q1325">
        <f>--(Table1[[#This Row],[Patient Waittime]]&lt;=30)</f>
        <v>0</v>
      </c>
      <c r="R1325">
        <f>--Table1[[#This Row],[Patient Admission Flag]]</f>
        <v>0</v>
      </c>
      <c r="S1325">
        <f>--AND(Table1[[#This Row],[WithinTarget]]=1,Table1[[#This Row],[Patient Satisfaction Score]]&gt;=7)</f>
        <v>0</v>
      </c>
      <c r="T1325" t="str">
        <f>IF(LEFT(Table1[[#This Row],[Patient Gender]],1)="F","Female","Male")</f>
        <v>Female</v>
      </c>
    </row>
    <row r="1326" spans="1:20" x14ac:dyDescent="0.3">
      <c r="A1326" t="s">
        <v>1430</v>
      </c>
      <c r="B1326" s="1">
        <v>45153.288194444445</v>
      </c>
      <c r="C1326" t="s">
        <v>13</v>
      </c>
      <c r="D1326">
        <v>74</v>
      </c>
      <c r="E1326" t="s">
        <v>14</v>
      </c>
      <c r="F1326" t="s">
        <v>17</v>
      </c>
      <c r="G1326" t="b">
        <v>0</v>
      </c>
      <c r="I1326">
        <v>13</v>
      </c>
      <c r="J1326" t="b">
        <v>0</v>
      </c>
      <c r="K1326">
        <f>YEAR(Table1[[#This Row],[Patient Admission Date]])</f>
        <v>2023</v>
      </c>
      <c r="L1326" t="str">
        <f>TEXT(Table1[[#This Row],[Patient Admission Date]],"mmm")</f>
        <v>Aug</v>
      </c>
      <c r="M1326" t="str">
        <f>TEXT(Table1[[#This Row],[Patient Admission Date]],"ddd")</f>
        <v>Tue</v>
      </c>
      <c r="N1326" t="str">
        <f>TEXT(INT(HOUR(Table1[[#This Row],[Patient Admission Date]])/3)*3,"00")&amp;"-"&amp;TEXT(INT(HOUR(Table1[[#This Row],[Patient Admission Date]])/3)*3+3,"00")</f>
        <v>06-09</v>
      </c>
      <c r="O1326" t="str" cm="1">
        <f t="array" ref="O1326">_xlfn.IFS(Table1[[#This Row],[Patient Age]]&lt;=14,"0-14",Table1[[#This Row],[Patient Age]]&lt;=29,"15-29",Table1[[#This Row],[Patient Age]]&lt;=44,"30-44",Table1[[#This Row],[Patient Age]]&lt;=59,"45-59",Table1[[#This Row],[Patient Age]]&lt;=74,"60-74",TRUE,"75+")</f>
        <v>60-74</v>
      </c>
      <c r="P1326" t="str" cm="1">
        <f t="array" ref="P1326">_xlfn.IFS(Table1[[#This Row],[Patient Waittime]]&lt;=15,"0-15",Table1[[#This Row],[Patient Waittime]]&lt;=30,"16-30",Table1[[#This Row],[Patient Waittime]]&lt;=45,"31-45",Table1[[#This Row],[Patient Waittime]]&lt;=60,"46-60",TRUE,"60+")</f>
        <v>0-15</v>
      </c>
      <c r="Q1326">
        <f>--(Table1[[#This Row],[Patient Waittime]]&lt;=30)</f>
        <v>1</v>
      </c>
      <c r="R1326">
        <f>--Table1[[#This Row],[Patient Admission Flag]]</f>
        <v>0</v>
      </c>
      <c r="S1326">
        <f>--AND(Table1[[#This Row],[WithinTarget]]=1,Table1[[#This Row],[Patient Satisfaction Score]]&gt;=7)</f>
        <v>0</v>
      </c>
      <c r="T1326" t="str">
        <f>IF(LEFT(Table1[[#This Row],[Patient Gender]],1)="F","Female","Male")</f>
        <v>Female</v>
      </c>
    </row>
    <row r="1327" spans="1:20" x14ac:dyDescent="0.3">
      <c r="A1327" t="s">
        <v>1431</v>
      </c>
      <c r="B1327" s="1">
        <v>45044.217361111114</v>
      </c>
      <c r="C1327" t="s">
        <v>13</v>
      </c>
      <c r="D1327">
        <v>34</v>
      </c>
      <c r="E1327" t="s">
        <v>14</v>
      </c>
      <c r="F1327" t="s">
        <v>17</v>
      </c>
      <c r="G1327" t="b">
        <v>0</v>
      </c>
      <c r="I1327">
        <v>27</v>
      </c>
      <c r="J1327" t="b">
        <v>0</v>
      </c>
      <c r="K1327">
        <f>YEAR(Table1[[#This Row],[Patient Admission Date]])</f>
        <v>2023</v>
      </c>
      <c r="L1327" t="str">
        <f>TEXT(Table1[[#This Row],[Patient Admission Date]],"mmm")</f>
        <v>Apr</v>
      </c>
      <c r="M1327" t="str">
        <f>TEXT(Table1[[#This Row],[Patient Admission Date]],"ddd")</f>
        <v>Fri</v>
      </c>
      <c r="N1327" t="str">
        <f>TEXT(INT(HOUR(Table1[[#This Row],[Patient Admission Date]])/3)*3,"00")&amp;"-"&amp;TEXT(INT(HOUR(Table1[[#This Row],[Patient Admission Date]])/3)*3+3,"00")</f>
        <v>03-06</v>
      </c>
      <c r="O1327" t="str" cm="1">
        <f t="array" ref="O1327">_xlfn.IFS(Table1[[#This Row],[Patient Age]]&lt;=14,"0-14",Table1[[#This Row],[Patient Age]]&lt;=29,"15-29",Table1[[#This Row],[Patient Age]]&lt;=44,"30-44",Table1[[#This Row],[Patient Age]]&lt;=59,"45-59",Table1[[#This Row],[Patient Age]]&lt;=74,"60-74",TRUE,"75+")</f>
        <v>30-44</v>
      </c>
      <c r="P1327" t="str" cm="1">
        <f t="array" ref="P1327">_xlfn.IFS(Table1[[#This Row],[Patient Waittime]]&lt;=15,"0-15",Table1[[#This Row],[Patient Waittime]]&lt;=30,"16-30",Table1[[#This Row],[Patient Waittime]]&lt;=45,"31-45",Table1[[#This Row],[Patient Waittime]]&lt;=60,"46-60",TRUE,"60+")</f>
        <v>16-30</v>
      </c>
      <c r="Q1327">
        <f>--(Table1[[#This Row],[Patient Waittime]]&lt;=30)</f>
        <v>1</v>
      </c>
      <c r="R1327">
        <f>--Table1[[#This Row],[Patient Admission Flag]]</f>
        <v>0</v>
      </c>
      <c r="S1327">
        <f>--AND(Table1[[#This Row],[WithinTarget]]=1,Table1[[#This Row],[Patient Satisfaction Score]]&gt;=7)</f>
        <v>0</v>
      </c>
      <c r="T1327" t="str">
        <f>IF(LEFT(Table1[[#This Row],[Patient Gender]],1)="F","Female","Male")</f>
        <v>Female</v>
      </c>
    </row>
    <row r="1328" spans="1:20" x14ac:dyDescent="0.3">
      <c r="A1328" t="s">
        <v>1432</v>
      </c>
      <c r="B1328" s="1">
        <v>45244.310416666667</v>
      </c>
      <c r="C1328" t="s">
        <v>13</v>
      </c>
      <c r="D1328">
        <v>23</v>
      </c>
      <c r="E1328" t="s">
        <v>14</v>
      </c>
      <c r="F1328" t="s">
        <v>17</v>
      </c>
      <c r="G1328" t="b">
        <v>0</v>
      </c>
      <c r="I1328">
        <v>30</v>
      </c>
      <c r="J1328" t="b">
        <v>0</v>
      </c>
      <c r="K1328">
        <f>YEAR(Table1[[#This Row],[Patient Admission Date]])</f>
        <v>2023</v>
      </c>
      <c r="L1328" t="str">
        <f>TEXT(Table1[[#This Row],[Patient Admission Date]],"mmm")</f>
        <v>Nov</v>
      </c>
      <c r="M1328" t="str">
        <f>TEXT(Table1[[#This Row],[Patient Admission Date]],"ddd")</f>
        <v>Tue</v>
      </c>
      <c r="N1328" t="str">
        <f>TEXT(INT(HOUR(Table1[[#This Row],[Patient Admission Date]])/3)*3,"00")&amp;"-"&amp;TEXT(INT(HOUR(Table1[[#This Row],[Patient Admission Date]])/3)*3+3,"00")</f>
        <v>06-09</v>
      </c>
      <c r="O1328" t="str" cm="1">
        <f t="array" ref="O1328">_xlfn.IFS(Table1[[#This Row],[Patient Age]]&lt;=14,"0-14",Table1[[#This Row],[Patient Age]]&lt;=29,"15-29",Table1[[#This Row],[Patient Age]]&lt;=44,"30-44",Table1[[#This Row],[Patient Age]]&lt;=59,"45-59",Table1[[#This Row],[Patient Age]]&lt;=74,"60-74",TRUE,"75+")</f>
        <v>15-29</v>
      </c>
      <c r="P1328" t="str" cm="1">
        <f t="array" ref="P1328">_xlfn.IFS(Table1[[#This Row],[Patient Waittime]]&lt;=15,"0-15",Table1[[#This Row],[Patient Waittime]]&lt;=30,"16-30",Table1[[#This Row],[Patient Waittime]]&lt;=45,"31-45",Table1[[#This Row],[Patient Waittime]]&lt;=60,"46-60",TRUE,"60+")</f>
        <v>16-30</v>
      </c>
      <c r="Q1328">
        <f>--(Table1[[#This Row],[Patient Waittime]]&lt;=30)</f>
        <v>1</v>
      </c>
      <c r="R1328">
        <f>--Table1[[#This Row],[Patient Admission Flag]]</f>
        <v>0</v>
      </c>
      <c r="S1328">
        <f>--AND(Table1[[#This Row],[WithinTarget]]=1,Table1[[#This Row],[Patient Satisfaction Score]]&gt;=7)</f>
        <v>0</v>
      </c>
      <c r="T1328" t="str">
        <f>IF(LEFT(Table1[[#This Row],[Patient Gender]],1)="F","Female","Male")</f>
        <v>Female</v>
      </c>
    </row>
    <row r="1329" spans="1:20" x14ac:dyDescent="0.3">
      <c r="A1329" t="s">
        <v>1433</v>
      </c>
      <c r="B1329" s="1">
        <v>45347.626388888886</v>
      </c>
      <c r="C1329" t="s">
        <v>13</v>
      </c>
      <c r="D1329">
        <v>65</v>
      </c>
      <c r="E1329" t="s">
        <v>14</v>
      </c>
      <c r="F1329" t="s">
        <v>17</v>
      </c>
      <c r="G1329" t="b">
        <v>0</v>
      </c>
      <c r="I1329">
        <v>29</v>
      </c>
      <c r="J1329" t="b">
        <v>0</v>
      </c>
      <c r="K1329">
        <f>YEAR(Table1[[#This Row],[Patient Admission Date]])</f>
        <v>2024</v>
      </c>
      <c r="L1329" t="str">
        <f>TEXT(Table1[[#This Row],[Patient Admission Date]],"mmm")</f>
        <v>Feb</v>
      </c>
      <c r="M1329" t="str">
        <f>TEXT(Table1[[#This Row],[Patient Admission Date]],"ddd")</f>
        <v>Sun</v>
      </c>
      <c r="N1329" t="str">
        <f>TEXT(INT(HOUR(Table1[[#This Row],[Patient Admission Date]])/3)*3,"00")&amp;"-"&amp;TEXT(INT(HOUR(Table1[[#This Row],[Patient Admission Date]])/3)*3+3,"00")</f>
        <v>15-18</v>
      </c>
      <c r="O1329" t="str" cm="1">
        <f t="array" ref="O1329">_xlfn.IFS(Table1[[#This Row],[Patient Age]]&lt;=14,"0-14",Table1[[#This Row],[Patient Age]]&lt;=29,"15-29",Table1[[#This Row],[Patient Age]]&lt;=44,"30-44",Table1[[#This Row],[Patient Age]]&lt;=59,"45-59",Table1[[#This Row],[Patient Age]]&lt;=74,"60-74",TRUE,"75+")</f>
        <v>60-74</v>
      </c>
      <c r="P1329" t="str" cm="1">
        <f t="array" ref="P1329">_xlfn.IFS(Table1[[#This Row],[Patient Waittime]]&lt;=15,"0-15",Table1[[#This Row],[Patient Waittime]]&lt;=30,"16-30",Table1[[#This Row],[Patient Waittime]]&lt;=45,"31-45",Table1[[#This Row],[Patient Waittime]]&lt;=60,"46-60",TRUE,"60+")</f>
        <v>16-30</v>
      </c>
      <c r="Q1329">
        <f>--(Table1[[#This Row],[Patient Waittime]]&lt;=30)</f>
        <v>1</v>
      </c>
      <c r="R1329">
        <f>--Table1[[#This Row],[Patient Admission Flag]]</f>
        <v>0</v>
      </c>
      <c r="S1329">
        <f>--AND(Table1[[#This Row],[WithinTarget]]=1,Table1[[#This Row],[Patient Satisfaction Score]]&gt;=7)</f>
        <v>0</v>
      </c>
      <c r="T1329" t="str">
        <f>IF(LEFT(Table1[[#This Row],[Patient Gender]],1)="F","Female","Male")</f>
        <v>Female</v>
      </c>
    </row>
    <row r="1330" spans="1:20" x14ac:dyDescent="0.3">
      <c r="A1330" t="s">
        <v>1434</v>
      </c>
      <c r="B1330" s="1">
        <v>45239.498611111114</v>
      </c>
      <c r="C1330" t="s">
        <v>13</v>
      </c>
      <c r="D1330">
        <v>43</v>
      </c>
      <c r="E1330" t="s">
        <v>14</v>
      </c>
      <c r="F1330" t="s">
        <v>17</v>
      </c>
      <c r="G1330" t="b">
        <v>0</v>
      </c>
      <c r="I1330">
        <v>43</v>
      </c>
      <c r="J1330" t="b">
        <v>0</v>
      </c>
      <c r="K1330">
        <f>YEAR(Table1[[#This Row],[Patient Admission Date]])</f>
        <v>2023</v>
      </c>
      <c r="L1330" t="str">
        <f>TEXT(Table1[[#This Row],[Patient Admission Date]],"mmm")</f>
        <v>Nov</v>
      </c>
      <c r="M1330" t="str">
        <f>TEXT(Table1[[#This Row],[Patient Admission Date]],"ddd")</f>
        <v>Thu</v>
      </c>
      <c r="N1330" t="str">
        <f>TEXT(INT(HOUR(Table1[[#This Row],[Patient Admission Date]])/3)*3,"00")&amp;"-"&amp;TEXT(INT(HOUR(Table1[[#This Row],[Patient Admission Date]])/3)*3+3,"00")</f>
        <v>09-12</v>
      </c>
      <c r="O1330" t="str" cm="1">
        <f t="array" ref="O1330">_xlfn.IFS(Table1[[#This Row],[Patient Age]]&lt;=14,"0-14",Table1[[#This Row],[Patient Age]]&lt;=29,"15-29",Table1[[#This Row],[Patient Age]]&lt;=44,"30-44",Table1[[#This Row],[Patient Age]]&lt;=59,"45-59",Table1[[#This Row],[Patient Age]]&lt;=74,"60-74",TRUE,"75+")</f>
        <v>30-44</v>
      </c>
      <c r="P1330" t="str" cm="1">
        <f t="array" ref="P1330">_xlfn.IFS(Table1[[#This Row],[Patient Waittime]]&lt;=15,"0-15",Table1[[#This Row],[Patient Waittime]]&lt;=30,"16-30",Table1[[#This Row],[Patient Waittime]]&lt;=45,"31-45",Table1[[#This Row],[Patient Waittime]]&lt;=60,"46-60",TRUE,"60+")</f>
        <v>31-45</v>
      </c>
      <c r="Q1330">
        <f>--(Table1[[#This Row],[Patient Waittime]]&lt;=30)</f>
        <v>0</v>
      </c>
      <c r="R1330">
        <f>--Table1[[#This Row],[Patient Admission Flag]]</f>
        <v>0</v>
      </c>
      <c r="S1330">
        <f>--AND(Table1[[#This Row],[WithinTarget]]=1,Table1[[#This Row],[Patient Satisfaction Score]]&gt;=7)</f>
        <v>0</v>
      </c>
      <c r="T1330" t="str">
        <f>IF(LEFT(Table1[[#This Row],[Patient Gender]],1)="F","Female","Male")</f>
        <v>Female</v>
      </c>
    </row>
    <row r="1331" spans="1:20" x14ac:dyDescent="0.3">
      <c r="A1331" t="s">
        <v>1435</v>
      </c>
      <c r="B1331" s="1">
        <v>45022.279166666667</v>
      </c>
      <c r="C1331" t="s">
        <v>13</v>
      </c>
      <c r="D1331">
        <v>10</v>
      </c>
      <c r="E1331" t="s">
        <v>14</v>
      </c>
      <c r="F1331" t="s">
        <v>17</v>
      </c>
      <c r="G1331" t="b">
        <v>0</v>
      </c>
      <c r="I1331">
        <v>21</v>
      </c>
      <c r="J1331" t="b">
        <v>0</v>
      </c>
      <c r="K1331">
        <f>YEAR(Table1[[#This Row],[Patient Admission Date]])</f>
        <v>2023</v>
      </c>
      <c r="L1331" t="str">
        <f>TEXT(Table1[[#This Row],[Patient Admission Date]],"mmm")</f>
        <v>Apr</v>
      </c>
      <c r="M1331" t="str">
        <f>TEXT(Table1[[#This Row],[Patient Admission Date]],"ddd")</f>
        <v>Thu</v>
      </c>
      <c r="N1331" t="str">
        <f>TEXT(INT(HOUR(Table1[[#This Row],[Patient Admission Date]])/3)*3,"00")&amp;"-"&amp;TEXT(INT(HOUR(Table1[[#This Row],[Patient Admission Date]])/3)*3+3,"00")</f>
        <v>06-09</v>
      </c>
      <c r="O1331" t="str" cm="1">
        <f t="array" ref="O1331">_xlfn.IFS(Table1[[#This Row],[Patient Age]]&lt;=14,"0-14",Table1[[#This Row],[Patient Age]]&lt;=29,"15-29",Table1[[#This Row],[Patient Age]]&lt;=44,"30-44",Table1[[#This Row],[Patient Age]]&lt;=59,"45-59",Table1[[#This Row],[Patient Age]]&lt;=74,"60-74",TRUE,"75+")</f>
        <v>0-14</v>
      </c>
      <c r="P1331" t="str" cm="1">
        <f t="array" ref="P1331">_xlfn.IFS(Table1[[#This Row],[Patient Waittime]]&lt;=15,"0-15",Table1[[#This Row],[Patient Waittime]]&lt;=30,"16-30",Table1[[#This Row],[Patient Waittime]]&lt;=45,"31-45",Table1[[#This Row],[Patient Waittime]]&lt;=60,"46-60",TRUE,"60+")</f>
        <v>16-30</v>
      </c>
      <c r="Q1331">
        <f>--(Table1[[#This Row],[Patient Waittime]]&lt;=30)</f>
        <v>1</v>
      </c>
      <c r="R1331">
        <f>--Table1[[#This Row],[Patient Admission Flag]]</f>
        <v>0</v>
      </c>
      <c r="S1331">
        <f>--AND(Table1[[#This Row],[WithinTarget]]=1,Table1[[#This Row],[Patient Satisfaction Score]]&gt;=7)</f>
        <v>0</v>
      </c>
      <c r="T1331" t="str">
        <f>IF(LEFT(Table1[[#This Row],[Patient Gender]],1)="F","Female","Male")</f>
        <v>Female</v>
      </c>
    </row>
    <row r="1332" spans="1:20" x14ac:dyDescent="0.3">
      <c r="A1332" t="s">
        <v>1436</v>
      </c>
      <c r="B1332" s="1">
        <v>45470.26458333333</v>
      </c>
      <c r="C1332" t="s">
        <v>13</v>
      </c>
      <c r="D1332">
        <v>48</v>
      </c>
      <c r="E1332" t="s">
        <v>14</v>
      </c>
      <c r="F1332" t="s">
        <v>17</v>
      </c>
      <c r="G1332" t="b">
        <v>0</v>
      </c>
      <c r="I1332">
        <v>54</v>
      </c>
      <c r="J1332" t="b">
        <v>0</v>
      </c>
      <c r="K1332">
        <f>YEAR(Table1[[#This Row],[Patient Admission Date]])</f>
        <v>2024</v>
      </c>
      <c r="L1332" t="str">
        <f>TEXT(Table1[[#This Row],[Patient Admission Date]],"mmm")</f>
        <v>Jun</v>
      </c>
      <c r="M1332" t="str">
        <f>TEXT(Table1[[#This Row],[Patient Admission Date]],"ddd")</f>
        <v>Thu</v>
      </c>
      <c r="N1332" t="str">
        <f>TEXT(INT(HOUR(Table1[[#This Row],[Patient Admission Date]])/3)*3,"00")&amp;"-"&amp;TEXT(INT(HOUR(Table1[[#This Row],[Patient Admission Date]])/3)*3+3,"00")</f>
        <v>06-09</v>
      </c>
      <c r="O1332" t="str" cm="1">
        <f t="array" ref="O1332">_xlfn.IFS(Table1[[#This Row],[Patient Age]]&lt;=14,"0-14",Table1[[#This Row],[Patient Age]]&lt;=29,"15-29",Table1[[#This Row],[Patient Age]]&lt;=44,"30-44",Table1[[#This Row],[Patient Age]]&lt;=59,"45-59",Table1[[#This Row],[Patient Age]]&lt;=74,"60-74",TRUE,"75+")</f>
        <v>45-59</v>
      </c>
      <c r="P1332" t="str" cm="1">
        <f t="array" ref="P1332">_xlfn.IFS(Table1[[#This Row],[Patient Waittime]]&lt;=15,"0-15",Table1[[#This Row],[Patient Waittime]]&lt;=30,"16-30",Table1[[#This Row],[Patient Waittime]]&lt;=45,"31-45",Table1[[#This Row],[Patient Waittime]]&lt;=60,"46-60",TRUE,"60+")</f>
        <v>46-60</v>
      </c>
      <c r="Q1332">
        <f>--(Table1[[#This Row],[Patient Waittime]]&lt;=30)</f>
        <v>0</v>
      </c>
      <c r="R1332">
        <f>--Table1[[#This Row],[Patient Admission Flag]]</f>
        <v>0</v>
      </c>
      <c r="S1332">
        <f>--AND(Table1[[#This Row],[WithinTarget]]=1,Table1[[#This Row],[Patient Satisfaction Score]]&gt;=7)</f>
        <v>0</v>
      </c>
      <c r="T1332" t="str">
        <f>IF(LEFT(Table1[[#This Row],[Patient Gender]],1)="F","Female","Male")</f>
        <v>Female</v>
      </c>
    </row>
    <row r="1333" spans="1:20" x14ac:dyDescent="0.3">
      <c r="A1333" t="s">
        <v>1437</v>
      </c>
      <c r="B1333" s="1">
        <v>45078.823611111111</v>
      </c>
      <c r="C1333" t="s">
        <v>13</v>
      </c>
      <c r="D1333">
        <v>60</v>
      </c>
      <c r="E1333" t="s">
        <v>14</v>
      </c>
      <c r="F1333" t="s">
        <v>17</v>
      </c>
      <c r="G1333" t="b">
        <v>0</v>
      </c>
      <c r="I1333">
        <v>58</v>
      </c>
      <c r="J1333" t="b">
        <v>0</v>
      </c>
      <c r="K1333">
        <f>YEAR(Table1[[#This Row],[Patient Admission Date]])</f>
        <v>2023</v>
      </c>
      <c r="L1333" t="str">
        <f>TEXT(Table1[[#This Row],[Patient Admission Date]],"mmm")</f>
        <v>Jun</v>
      </c>
      <c r="M1333" t="str">
        <f>TEXT(Table1[[#This Row],[Patient Admission Date]],"ddd")</f>
        <v>Thu</v>
      </c>
      <c r="N1333" t="str">
        <f>TEXT(INT(HOUR(Table1[[#This Row],[Patient Admission Date]])/3)*3,"00")&amp;"-"&amp;TEXT(INT(HOUR(Table1[[#This Row],[Patient Admission Date]])/3)*3+3,"00")</f>
        <v>18-21</v>
      </c>
      <c r="O1333" t="str" cm="1">
        <f t="array" ref="O1333">_xlfn.IFS(Table1[[#This Row],[Patient Age]]&lt;=14,"0-14",Table1[[#This Row],[Patient Age]]&lt;=29,"15-29",Table1[[#This Row],[Patient Age]]&lt;=44,"30-44",Table1[[#This Row],[Patient Age]]&lt;=59,"45-59",Table1[[#This Row],[Patient Age]]&lt;=74,"60-74",TRUE,"75+")</f>
        <v>60-74</v>
      </c>
      <c r="P1333" t="str" cm="1">
        <f t="array" ref="P1333">_xlfn.IFS(Table1[[#This Row],[Patient Waittime]]&lt;=15,"0-15",Table1[[#This Row],[Patient Waittime]]&lt;=30,"16-30",Table1[[#This Row],[Patient Waittime]]&lt;=45,"31-45",Table1[[#This Row],[Patient Waittime]]&lt;=60,"46-60",TRUE,"60+")</f>
        <v>46-60</v>
      </c>
      <c r="Q1333">
        <f>--(Table1[[#This Row],[Patient Waittime]]&lt;=30)</f>
        <v>0</v>
      </c>
      <c r="R1333">
        <f>--Table1[[#This Row],[Patient Admission Flag]]</f>
        <v>0</v>
      </c>
      <c r="S1333">
        <f>--AND(Table1[[#This Row],[WithinTarget]]=1,Table1[[#This Row],[Patient Satisfaction Score]]&gt;=7)</f>
        <v>0</v>
      </c>
      <c r="T1333" t="str">
        <f>IF(LEFT(Table1[[#This Row],[Patient Gender]],1)="F","Female","Male")</f>
        <v>Female</v>
      </c>
    </row>
    <row r="1334" spans="1:20" x14ac:dyDescent="0.3">
      <c r="A1334" t="s">
        <v>1438</v>
      </c>
      <c r="B1334" s="1">
        <v>45466.683333333334</v>
      </c>
      <c r="C1334" t="s">
        <v>13</v>
      </c>
      <c r="D1334">
        <v>73</v>
      </c>
      <c r="E1334" t="s">
        <v>14</v>
      </c>
      <c r="F1334" t="s">
        <v>17</v>
      </c>
      <c r="G1334" t="b">
        <v>0</v>
      </c>
      <c r="I1334">
        <v>14</v>
      </c>
      <c r="J1334" t="b">
        <v>0</v>
      </c>
      <c r="K1334">
        <f>YEAR(Table1[[#This Row],[Patient Admission Date]])</f>
        <v>2024</v>
      </c>
      <c r="L1334" t="str">
        <f>TEXT(Table1[[#This Row],[Patient Admission Date]],"mmm")</f>
        <v>Jun</v>
      </c>
      <c r="M1334" t="str">
        <f>TEXT(Table1[[#This Row],[Patient Admission Date]],"ddd")</f>
        <v>Sun</v>
      </c>
      <c r="N1334" t="str">
        <f>TEXT(INT(HOUR(Table1[[#This Row],[Patient Admission Date]])/3)*3,"00")&amp;"-"&amp;TEXT(INT(HOUR(Table1[[#This Row],[Patient Admission Date]])/3)*3+3,"00")</f>
        <v>15-18</v>
      </c>
      <c r="O1334" t="str" cm="1">
        <f t="array" ref="O1334">_xlfn.IFS(Table1[[#This Row],[Patient Age]]&lt;=14,"0-14",Table1[[#This Row],[Patient Age]]&lt;=29,"15-29",Table1[[#This Row],[Patient Age]]&lt;=44,"30-44",Table1[[#This Row],[Patient Age]]&lt;=59,"45-59",Table1[[#This Row],[Patient Age]]&lt;=74,"60-74",TRUE,"75+")</f>
        <v>60-74</v>
      </c>
      <c r="P1334" t="str" cm="1">
        <f t="array" ref="P1334">_xlfn.IFS(Table1[[#This Row],[Patient Waittime]]&lt;=15,"0-15",Table1[[#This Row],[Patient Waittime]]&lt;=30,"16-30",Table1[[#This Row],[Patient Waittime]]&lt;=45,"31-45",Table1[[#This Row],[Patient Waittime]]&lt;=60,"46-60",TRUE,"60+")</f>
        <v>0-15</v>
      </c>
      <c r="Q1334">
        <f>--(Table1[[#This Row],[Patient Waittime]]&lt;=30)</f>
        <v>1</v>
      </c>
      <c r="R1334">
        <f>--Table1[[#This Row],[Patient Admission Flag]]</f>
        <v>0</v>
      </c>
      <c r="S1334">
        <f>--AND(Table1[[#This Row],[WithinTarget]]=1,Table1[[#This Row],[Patient Satisfaction Score]]&gt;=7)</f>
        <v>0</v>
      </c>
      <c r="T1334" t="str">
        <f>IF(LEFT(Table1[[#This Row],[Patient Gender]],1)="F","Female","Male")</f>
        <v>Female</v>
      </c>
    </row>
    <row r="1335" spans="1:20" x14ac:dyDescent="0.3">
      <c r="A1335" t="s">
        <v>1439</v>
      </c>
      <c r="B1335" s="1">
        <v>45074.951388888891</v>
      </c>
      <c r="C1335" t="s">
        <v>13</v>
      </c>
      <c r="D1335">
        <v>16</v>
      </c>
      <c r="E1335" t="s">
        <v>14</v>
      </c>
      <c r="F1335" t="s">
        <v>17</v>
      </c>
      <c r="G1335" t="b">
        <v>0</v>
      </c>
      <c r="I1335">
        <v>17</v>
      </c>
      <c r="J1335" t="b">
        <v>0</v>
      </c>
      <c r="K1335">
        <f>YEAR(Table1[[#This Row],[Patient Admission Date]])</f>
        <v>2023</v>
      </c>
      <c r="L1335" t="str">
        <f>TEXT(Table1[[#This Row],[Patient Admission Date]],"mmm")</f>
        <v>May</v>
      </c>
      <c r="M1335" t="str">
        <f>TEXT(Table1[[#This Row],[Patient Admission Date]],"ddd")</f>
        <v>Sun</v>
      </c>
      <c r="N1335" t="str">
        <f>TEXT(INT(HOUR(Table1[[#This Row],[Patient Admission Date]])/3)*3,"00")&amp;"-"&amp;TEXT(INT(HOUR(Table1[[#This Row],[Patient Admission Date]])/3)*3+3,"00")</f>
        <v>21-24</v>
      </c>
      <c r="O1335" t="str" cm="1">
        <f t="array" ref="O1335">_xlfn.IFS(Table1[[#This Row],[Patient Age]]&lt;=14,"0-14",Table1[[#This Row],[Patient Age]]&lt;=29,"15-29",Table1[[#This Row],[Patient Age]]&lt;=44,"30-44",Table1[[#This Row],[Patient Age]]&lt;=59,"45-59",Table1[[#This Row],[Patient Age]]&lt;=74,"60-74",TRUE,"75+")</f>
        <v>15-29</v>
      </c>
      <c r="P1335" t="str" cm="1">
        <f t="array" ref="P1335">_xlfn.IFS(Table1[[#This Row],[Patient Waittime]]&lt;=15,"0-15",Table1[[#This Row],[Patient Waittime]]&lt;=30,"16-30",Table1[[#This Row],[Patient Waittime]]&lt;=45,"31-45",Table1[[#This Row],[Patient Waittime]]&lt;=60,"46-60",TRUE,"60+")</f>
        <v>16-30</v>
      </c>
      <c r="Q1335">
        <f>--(Table1[[#This Row],[Patient Waittime]]&lt;=30)</f>
        <v>1</v>
      </c>
      <c r="R1335">
        <f>--Table1[[#This Row],[Patient Admission Flag]]</f>
        <v>0</v>
      </c>
      <c r="S1335">
        <f>--AND(Table1[[#This Row],[WithinTarget]]=1,Table1[[#This Row],[Patient Satisfaction Score]]&gt;=7)</f>
        <v>0</v>
      </c>
      <c r="T1335" t="str">
        <f>IF(LEFT(Table1[[#This Row],[Patient Gender]],1)="F","Female","Male")</f>
        <v>Female</v>
      </c>
    </row>
    <row r="1336" spans="1:20" x14ac:dyDescent="0.3">
      <c r="A1336" t="s">
        <v>1440</v>
      </c>
      <c r="B1336" s="1">
        <v>45325.441666666666</v>
      </c>
      <c r="C1336" t="s">
        <v>13</v>
      </c>
      <c r="D1336">
        <v>54</v>
      </c>
      <c r="E1336" t="s">
        <v>14</v>
      </c>
      <c r="F1336" t="s">
        <v>17</v>
      </c>
      <c r="G1336" t="b">
        <v>0</v>
      </c>
      <c r="I1336">
        <v>19</v>
      </c>
      <c r="J1336" t="b">
        <v>0</v>
      </c>
      <c r="K1336">
        <f>YEAR(Table1[[#This Row],[Patient Admission Date]])</f>
        <v>2024</v>
      </c>
      <c r="L1336" t="str">
        <f>TEXT(Table1[[#This Row],[Patient Admission Date]],"mmm")</f>
        <v>Feb</v>
      </c>
      <c r="M1336" t="str">
        <f>TEXT(Table1[[#This Row],[Patient Admission Date]],"ddd")</f>
        <v>Sat</v>
      </c>
      <c r="N1336" t="str">
        <f>TEXT(INT(HOUR(Table1[[#This Row],[Patient Admission Date]])/3)*3,"00")&amp;"-"&amp;TEXT(INT(HOUR(Table1[[#This Row],[Patient Admission Date]])/3)*3+3,"00")</f>
        <v>09-12</v>
      </c>
      <c r="O1336" t="str" cm="1">
        <f t="array" ref="O1336">_xlfn.IFS(Table1[[#This Row],[Patient Age]]&lt;=14,"0-14",Table1[[#This Row],[Patient Age]]&lt;=29,"15-29",Table1[[#This Row],[Patient Age]]&lt;=44,"30-44",Table1[[#This Row],[Patient Age]]&lt;=59,"45-59",Table1[[#This Row],[Patient Age]]&lt;=74,"60-74",TRUE,"75+")</f>
        <v>45-59</v>
      </c>
      <c r="P1336" t="str" cm="1">
        <f t="array" ref="P1336">_xlfn.IFS(Table1[[#This Row],[Patient Waittime]]&lt;=15,"0-15",Table1[[#This Row],[Patient Waittime]]&lt;=30,"16-30",Table1[[#This Row],[Patient Waittime]]&lt;=45,"31-45",Table1[[#This Row],[Patient Waittime]]&lt;=60,"46-60",TRUE,"60+")</f>
        <v>16-30</v>
      </c>
      <c r="Q1336">
        <f>--(Table1[[#This Row],[Patient Waittime]]&lt;=30)</f>
        <v>1</v>
      </c>
      <c r="R1336">
        <f>--Table1[[#This Row],[Patient Admission Flag]]</f>
        <v>0</v>
      </c>
      <c r="S1336">
        <f>--AND(Table1[[#This Row],[WithinTarget]]=1,Table1[[#This Row],[Patient Satisfaction Score]]&gt;=7)</f>
        <v>0</v>
      </c>
      <c r="T1336" t="str">
        <f>IF(LEFT(Table1[[#This Row],[Patient Gender]],1)="F","Female","Male")</f>
        <v>Female</v>
      </c>
    </row>
    <row r="1337" spans="1:20" x14ac:dyDescent="0.3">
      <c r="A1337" t="s">
        <v>1441</v>
      </c>
      <c r="B1337" s="1">
        <v>45248.809027777781</v>
      </c>
      <c r="C1337" t="s">
        <v>13</v>
      </c>
      <c r="D1337">
        <v>4</v>
      </c>
      <c r="E1337" t="s">
        <v>14</v>
      </c>
      <c r="F1337" t="s">
        <v>17</v>
      </c>
      <c r="G1337" t="b">
        <v>0</v>
      </c>
      <c r="I1337">
        <v>26</v>
      </c>
      <c r="J1337" t="b">
        <v>0</v>
      </c>
      <c r="K1337">
        <f>YEAR(Table1[[#This Row],[Patient Admission Date]])</f>
        <v>2023</v>
      </c>
      <c r="L1337" t="str">
        <f>TEXT(Table1[[#This Row],[Patient Admission Date]],"mmm")</f>
        <v>Nov</v>
      </c>
      <c r="M1337" t="str">
        <f>TEXT(Table1[[#This Row],[Patient Admission Date]],"ddd")</f>
        <v>Sat</v>
      </c>
      <c r="N1337" t="str">
        <f>TEXT(INT(HOUR(Table1[[#This Row],[Patient Admission Date]])/3)*3,"00")&amp;"-"&amp;TEXT(INT(HOUR(Table1[[#This Row],[Patient Admission Date]])/3)*3+3,"00")</f>
        <v>18-21</v>
      </c>
      <c r="O1337" t="str" cm="1">
        <f t="array" ref="O1337">_xlfn.IFS(Table1[[#This Row],[Patient Age]]&lt;=14,"0-14",Table1[[#This Row],[Patient Age]]&lt;=29,"15-29",Table1[[#This Row],[Patient Age]]&lt;=44,"30-44",Table1[[#This Row],[Patient Age]]&lt;=59,"45-59",Table1[[#This Row],[Patient Age]]&lt;=74,"60-74",TRUE,"75+")</f>
        <v>0-14</v>
      </c>
      <c r="P1337" t="str" cm="1">
        <f t="array" ref="P1337">_xlfn.IFS(Table1[[#This Row],[Patient Waittime]]&lt;=15,"0-15",Table1[[#This Row],[Patient Waittime]]&lt;=30,"16-30",Table1[[#This Row],[Patient Waittime]]&lt;=45,"31-45",Table1[[#This Row],[Patient Waittime]]&lt;=60,"46-60",TRUE,"60+")</f>
        <v>16-30</v>
      </c>
      <c r="Q1337">
        <f>--(Table1[[#This Row],[Patient Waittime]]&lt;=30)</f>
        <v>1</v>
      </c>
      <c r="R1337">
        <f>--Table1[[#This Row],[Patient Admission Flag]]</f>
        <v>0</v>
      </c>
      <c r="S1337">
        <f>--AND(Table1[[#This Row],[WithinTarget]]=1,Table1[[#This Row],[Patient Satisfaction Score]]&gt;=7)</f>
        <v>0</v>
      </c>
      <c r="T1337" t="str">
        <f>IF(LEFT(Table1[[#This Row],[Patient Gender]],1)="F","Female","Male")</f>
        <v>Female</v>
      </c>
    </row>
    <row r="1338" spans="1:20" x14ac:dyDescent="0.3">
      <c r="A1338" t="s">
        <v>1442</v>
      </c>
      <c r="B1338" s="1">
        <v>45353.668749999997</v>
      </c>
      <c r="C1338" t="s">
        <v>13</v>
      </c>
      <c r="D1338">
        <v>63</v>
      </c>
      <c r="E1338" t="s">
        <v>14</v>
      </c>
      <c r="F1338" t="s">
        <v>17</v>
      </c>
      <c r="G1338" t="b">
        <v>0</v>
      </c>
      <c r="I1338">
        <v>49</v>
      </c>
      <c r="J1338" t="b">
        <v>0</v>
      </c>
      <c r="K1338">
        <f>YEAR(Table1[[#This Row],[Patient Admission Date]])</f>
        <v>2024</v>
      </c>
      <c r="L1338" t="str">
        <f>TEXT(Table1[[#This Row],[Patient Admission Date]],"mmm")</f>
        <v>Mar</v>
      </c>
      <c r="M1338" t="str">
        <f>TEXT(Table1[[#This Row],[Patient Admission Date]],"ddd")</f>
        <v>Sat</v>
      </c>
      <c r="N1338" t="str">
        <f>TEXT(INT(HOUR(Table1[[#This Row],[Patient Admission Date]])/3)*3,"00")&amp;"-"&amp;TEXT(INT(HOUR(Table1[[#This Row],[Patient Admission Date]])/3)*3+3,"00")</f>
        <v>15-18</v>
      </c>
      <c r="O1338" t="str" cm="1">
        <f t="array" ref="O1338">_xlfn.IFS(Table1[[#This Row],[Patient Age]]&lt;=14,"0-14",Table1[[#This Row],[Patient Age]]&lt;=29,"15-29",Table1[[#This Row],[Patient Age]]&lt;=44,"30-44",Table1[[#This Row],[Patient Age]]&lt;=59,"45-59",Table1[[#This Row],[Patient Age]]&lt;=74,"60-74",TRUE,"75+")</f>
        <v>60-74</v>
      </c>
      <c r="P1338" t="str" cm="1">
        <f t="array" ref="P1338">_xlfn.IFS(Table1[[#This Row],[Patient Waittime]]&lt;=15,"0-15",Table1[[#This Row],[Patient Waittime]]&lt;=30,"16-30",Table1[[#This Row],[Patient Waittime]]&lt;=45,"31-45",Table1[[#This Row],[Patient Waittime]]&lt;=60,"46-60",TRUE,"60+")</f>
        <v>46-60</v>
      </c>
      <c r="Q1338">
        <f>--(Table1[[#This Row],[Patient Waittime]]&lt;=30)</f>
        <v>0</v>
      </c>
      <c r="R1338">
        <f>--Table1[[#This Row],[Patient Admission Flag]]</f>
        <v>0</v>
      </c>
      <c r="S1338">
        <f>--AND(Table1[[#This Row],[WithinTarget]]=1,Table1[[#This Row],[Patient Satisfaction Score]]&gt;=7)</f>
        <v>0</v>
      </c>
      <c r="T1338" t="str">
        <f>IF(LEFT(Table1[[#This Row],[Patient Gender]],1)="F","Female","Male")</f>
        <v>Female</v>
      </c>
    </row>
    <row r="1339" spans="1:20" x14ac:dyDescent="0.3">
      <c r="A1339" t="s">
        <v>1443</v>
      </c>
      <c r="B1339" s="1">
        <v>45322.686111111114</v>
      </c>
      <c r="C1339" t="s">
        <v>13</v>
      </c>
      <c r="D1339">
        <v>32</v>
      </c>
      <c r="E1339" t="s">
        <v>14</v>
      </c>
      <c r="F1339" t="s">
        <v>17</v>
      </c>
      <c r="G1339" t="b">
        <v>0</v>
      </c>
      <c r="I1339">
        <v>33</v>
      </c>
      <c r="J1339" t="b">
        <v>0</v>
      </c>
      <c r="K1339">
        <f>YEAR(Table1[[#This Row],[Patient Admission Date]])</f>
        <v>2024</v>
      </c>
      <c r="L1339" t="str">
        <f>TEXT(Table1[[#This Row],[Patient Admission Date]],"mmm")</f>
        <v>Jan</v>
      </c>
      <c r="M1339" t="str">
        <f>TEXT(Table1[[#This Row],[Patient Admission Date]],"ddd")</f>
        <v>Wed</v>
      </c>
      <c r="N1339" t="str">
        <f>TEXT(INT(HOUR(Table1[[#This Row],[Patient Admission Date]])/3)*3,"00")&amp;"-"&amp;TEXT(INT(HOUR(Table1[[#This Row],[Patient Admission Date]])/3)*3+3,"00")</f>
        <v>15-18</v>
      </c>
      <c r="O1339" t="str" cm="1">
        <f t="array" ref="O1339">_xlfn.IFS(Table1[[#This Row],[Patient Age]]&lt;=14,"0-14",Table1[[#This Row],[Patient Age]]&lt;=29,"15-29",Table1[[#This Row],[Patient Age]]&lt;=44,"30-44",Table1[[#This Row],[Patient Age]]&lt;=59,"45-59",Table1[[#This Row],[Patient Age]]&lt;=74,"60-74",TRUE,"75+")</f>
        <v>30-44</v>
      </c>
      <c r="P1339" t="str" cm="1">
        <f t="array" ref="P1339">_xlfn.IFS(Table1[[#This Row],[Patient Waittime]]&lt;=15,"0-15",Table1[[#This Row],[Patient Waittime]]&lt;=30,"16-30",Table1[[#This Row],[Patient Waittime]]&lt;=45,"31-45",Table1[[#This Row],[Patient Waittime]]&lt;=60,"46-60",TRUE,"60+")</f>
        <v>31-45</v>
      </c>
      <c r="Q1339">
        <f>--(Table1[[#This Row],[Patient Waittime]]&lt;=30)</f>
        <v>0</v>
      </c>
      <c r="R1339">
        <f>--Table1[[#This Row],[Patient Admission Flag]]</f>
        <v>0</v>
      </c>
      <c r="S1339">
        <f>--AND(Table1[[#This Row],[WithinTarget]]=1,Table1[[#This Row],[Patient Satisfaction Score]]&gt;=7)</f>
        <v>0</v>
      </c>
      <c r="T1339" t="str">
        <f>IF(LEFT(Table1[[#This Row],[Patient Gender]],1)="F","Female","Male")</f>
        <v>Female</v>
      </c>
    </row>
    <row r="1340" spans="1:20" x14ac:dyDescent="0.3">
      <c r="A1340" t="s">
        <v>1444</v>
      </c>
      <c r="B1340" s="1">
        <v>45488.700694444444</v>
      </c>
      <c r="C1340" t="s">
        <v>13</v>
      </c>
      <c r="D1340">
        <v>6</v>
      </c>
      <c r="E1340" t="s">
        <v>14</v>
      </c>
      <c r="F1340" t="s">
        <v>17</v>
      </c>
      <c r="G1340" t="b">
        <v>0</v>
      </c>
      <c r="I1340">
        <v>44</v>
      </c>
      <c r="J1340" t="b">
        <v>0</v>
      </c>
      <c r="K1340">
        <f>YEAR(Table1[[#This Row],[Patient Admission Date]])</f>
        <v>2024</v>
      </c>
      <c r="L1340" t="str">
        <f>TEXT(Table1[[#This Row],[Patient Admission Date]],"mmm")</f>
        <v>Jul</v>
      </c>
      <c r="M1340" t="str">
        <f>TEXT(Table1[[#This Row],[Patient Admission Date]],"ddd")</f>
        <v>Mon</v>
      </c>
      <c r="N1340" t="str">
        <f>TEXT(INT(HOUR(Table1[[#This Row],[Patient Admission Date]])/3)*3,"00")&amp;"-"&amp;TEXT(INT(HOUR(Table1[[#This Row],[Patient Admission Date]])/3)*3+3,"00")</f>
        <v>15-18</v>
      </c>
      <c r="O1340" t="str" cm="1">
        <f t="array" ref="O1340">_xlfn.IFS(Table1[[#This Row],[Patient Age]]&lt;=14,"0-14",Table1[[#This Row],[Patient Age]]&lt;=29,"15-29",Table1[[#This Row],[Patient Age]]&lt;=44,"30-44",Table1[[#This Row],[Patient Age]]&lt;=59,"45-59",Table1[[#This Row],[Patient Age]]&lt;=74,"60-74",TRUE,"75+")</f>
        <v>0-14</v>
      </c>
      <c r="P1340" t="str" cm="1">
        <f t="array" ref="P1340">_xlfn.IFS(Table1[[#This Row],[Patient Waittime]]&lt;=15,"0-15",Table1[[#This Row],[Patient Waittime]]&lt;=30,"16-30",Table1[[#This Row],[Patient Waittime]]&lt;=45,"31-45",Table1[[#This Row],[Patient Waittime]]&lt;=60,"46-60",TRUE,"60+")</f>
        <v>31-45</v>
      </c>
      <c r="Q1340">
        <f>--(Table1[[#This Row],[Patient Waittime]]&lt;=30)</f>
        <v>0</v>
      </c>
      <c r="R1340">
        <f>--Table1[[#This Row],[Patient Admission Flag]]</f>
        <v>0</v>
      </c>
      <c r="S1340">
        <f>--AND(Table1[[#This Row],[WithinTarget]]=1,Table1[[#This Row],[Patient Satisfaction Score]]&gt;=7)</f>
        <v>0</v>
      </c>
      <c r="T1340" t="str">
        <f>IF(LEFT(Table1[[#This Row],[Patient Gender]],1)="F","Female","Male")</f>
        <v>Female</v>
      </c>
    </row>
    <row r="1341" spans="1:20" x14ac:dyDescent="0.3">
      <c r="A1341" t="s">
        <v>1445</v>
      </c>
      <c r="B1341" s="1">
        <v>45574.030555555553</v>
      </c>
      <c r="C1341" t="s">
        <v>13</v>
      </c>
      <c r="D1341">
        <v>23</v>
      </c>
      <c r="E1341" t="s">
        <v>14</v>
      </c>
      <c r="F1341" t="s">
        <v>17</v>
      </c>
      <c r="G1341" t="b">
        <v>0</v>
      </c>
      <c r="I1341">
        <v>33</v>
      </c>
      <c r="J1341" t="b">
        <v>0</v>
      </c>
      <c r="K1341">
        <f>YEAR(Table1[[#This Row],[Patient Admission Date]])</f>
        <v>2024</v>
      </c>
      <c r="L1341" t="str">
        <f>TEXT(Table1[[#This Row],[Patient Admission Date]],"mmm")</f>
        <v>Oct</v>
      </c>
      <c r="M1341" t="str">
        <f>TEXT(Table1[[#This Row],[Patient Admission Date]],"ddd")</f>
        <v>Wed</v>
      </c>
      <c r="N1341" t="str">
        <f>TEXT(INT(HOUR(Table1[[#This Row],[Patient Admission Date]])/3)*3,"00")&amp;"-"&amp;TEXT(INT(HOUR(Table1[[#This Row],[Patient Admission Date]])/3)*3+3,"00")</f>
        <v>00-03</v>
      </c>
      <c r="O1341" t="str" cm="1">
        <f t="array" ref="O1341">_xlfn.IFS(Table1[[#This Row],[Patient Age]]&lt;=14,"0-14",Table1[[#This Row],[Patient Age]]&lt;=29,"15-29",Table1[[#This Row],[Patient Age]]&lt;=44,"30-44",Table1[[#This Row],[Patient Age]]&lt;=59,"45-59",Table1[[#This Row],[Patient Age]]&lt;=74,"60-74",TRUE,"75+")</f>
        <v>15-29</v>
      </c>
      <c r="P1341" t="str" cm="1">
        <f t="array" ref="P1341">_xlfn.IFS(Table1[[#This Row],[Patient Waittime]]&lt;=15,"0-15",Table1[[#This Row],[Patient Waittime]]&lt;=30,"16-30",Table1[[#This Row],[Patient Waittime]]&lt;=45,"31-45",Table1[[#This Row],[Patient Waittime]]&lt;=60,"46-60",TRUE,"60+")</f>
        <v>31-45</v>
      </c>
      <c r="Q1341">
        <f>--(Table1[[#This Row],[Patient Waittime]]&lt;=30)</f>
        <v>0</v>
      </c>
      <c r="R1341">
        <f>--Table1[[#This Row],[Patient Admission Flag]]</f>
        <v>0</v>
      </c>
      <c r="S1341">
        <f>--AND(Table1[[#This Row],[WithinTarget]]=1,Table1[[#This Row],[Patient Satisfaction Score]]&gt;=7)</f>
        <v>0</v>
      </c>
      <c r="T1341" t="str">
        <f>IF(LEFT(Table1[[#This Row],[Patient Gender]],1)="F","Female","Male")</f>
        <v>Female</v>
      </c>
    </row>
    <row r="1342" spans="1:20" x14ac:dyDescent="0.3">
      <c r="A1342" t="s">
        <v>1446</v>
      </c>
      <c r="B1342" s="1">
        <v>45213.134722222225</v>
      </c>
      <c r="C1342" t="s">
        <v>13</v>
      </c>
      <c r="D1342">
        <v>55</v>
      </c>
      <c r="E1342" t="s">
        <v>14</v>
      </c>
      <c r="F1342" t="s">
        <v>17</v>
      </c>
      <c r="G1342" t="b">
        <v>0</v>
      </c>
      <c r="I1342">
        <v>11</v>
      </c>
      <c r="J1342" t="b">
        <v>0</v>
      </c>
      <c r="K1342">
        <f>YEAR(Table1[[#This Row],[Patient Admission Date]])</f>
        <v>2023</v>
      </c>
      <c r="L1342" t="str">
        <f>TEXT(Table1[[#This Row],[Patient Admission Date]],"mmm")</f>
        <v>Oct</v>
      </c>
      <c r="M1342" t="str">
        <f>TEXT(Table1[[#This Row],[Patient Admission Date]],"ddd")</f>
        <v>Sat</v>
      </c>
      <c r="N1342" t="str">
        <f>TEXT(INT(HOUR(Table1[[#This Row],[Patient Admission Date]])/3)*3,"00")&amp;"-"&amp;TEXT(INT(HOUR(Table1[[#This Row],[Patient Admission Date]])/3)*3+3,"00")</f>
        <v>03-06</v>
      </c>
      <c r="O1342" t="str" cm="1">
        <f t="array" ref="O1342">_xlfn.IFS(Table1[[#This Row],[Patient Age]]&lt;=14,"0-14",Table1[[#This Row],[Patient Age]]&lt;=29,"15-29",Table1[[#This Row],[Patient Age]]&lt;=44,"30-44",Table1[[#This Row],[Patient Age]]&lt;=59,"45-59",Table1[[#This Row],[Patient Age]]&lt;=74,"60-74",TRUE,"75+")</f>
        <v>45-59</v>
      </c>
      <c r="P1342" t="str" cm="1">
        <f t="array" ref="P1342">_xlfn.IFS(Table1[[#This Row],[Patient Waittime]]&lt;=15,"0-15",Table1[[#This Row],[Patient Waittime]]&lt;=30,"16-30",Table1[[#This Row],[Patient Waittime]]&lt;=45,"31-45",Table1[[#This Row],[Patient Waittime]]&lt;=60,"46-60",TRUE,"60+")</f>
        <v>0-15</v>
      </c>
      <c r="Q1342">
        <f>--(Table1[[#This Row],[Patient Waittime]]&lt;=30)</f>
        <v>1</v>
      </c>
      <c r="R1342">
        <f>--Table1[[#This Row],[Patient Admission Flag]]</f>
        <v>0</v>
      </c>
      <c r="S1342">
        <f>--AND(Table1[[#This Row],[WithinTarget]]=1,Table1[[#This Row],[Patient Satisfaction Score]]&gt;=7)</f>
        <v>0</v>
      </c>
      <c r="T1342" t="str">
        <f>IF(LEFT(Table1[[#This Row],[Patient Gender]],1)="F","Female","Male")</f>
        <v>Female</v>
      </c>
    </row>
    <row r="1343" spans="1:20" x14ac:dyDescent="0.3">
      <c r="A1343" t="s">
        <v>1447</v>
      </c>
      <c r="B1343" s="1">
        <v>45260.347222222219</v>
      </c>
      <c r="C1343" t="s">
        <v>13</v>
      </c>
      <c r="D1343">
        <v>5</v>
      </c>
      <c r="E1343" t="s">
        <v>14</v>
      </c>
      <c r="F1343" t="s">
        <v>17</v>
      </c>
      <c r="G1343" t="b">
        <v>0</v>
      </c>
      <c r="I1343">
        <v>14</v>
      </c>
      <c r="J1343" t="b">
        <v>0</v>
      </c>
      <c r="K1343">
        <f>YEAR(Table1[[#This Row],[Patient Admission Date]])</f>
        <v>2023</v>
      </c>
      <c r="L1343" t="str">
        <f>TEXT(Table1[[#This Row],[Patient Admission Date]],"mmm")</f>
        <v>Nov</v>
      </c>
      <c r="M1343" t="str">
        <f>TEXT(Table1[[#This Row],[Patient Admission Date]],"ddd")</f>
        <v>Thu</v>
      </c>
      <c r="N1343" t="str">
        <f>TEXT(INT(HOUR(Table1[[#This Row],[Patient Admission Date]])/3)*3,"00")&amp;"-"&amp;TEXT(INT(HOUR(Table1[[#This Row],[Patient Admission Date]])/3)*3+3,"00")</f>
        <v>06-09</v>
      </c>
      <c r="O1343" t="str" cm="1">
        <f t="array" ref="O1343">_xlfn.IFS(Table1[[#This Row],[Patient Age]]&lt;=14,"0-14",Table1[[#This Row],[Patient Age]]&lt;=29,"15-29",Table1[[#This Row],[Patient Age]]&lt;=44,"30-44",Table1[[#This Row],[Patient Age]]&lt;=59,"45-59",Table1[[#This Row],[Patient Age]]&lt;=74,"60-74",TRUE,"75+")</f>
        <v>0-14</v>
      </c>
      <c r="P1343" t="str" cm="1">
        <f t="array" ref="P1343">_xlfn.IFS(Table1[[#This Row],[Patient Waittime]]&lt;=15,"0-15",Table1[[#This Row],[Patient Waittime]]&lt;=30,"16-30",Table1[[#This Row],[Patient Waittime]]&lt;=45,"31-45",Table1[[#This Row],[Patient Waittime]]&lt;=60,"46-60",TRUE,"60+")</f>
        <v>0-15</v>
      </c>
      <c r="Q1343">
        <f>--(Table1[[#This Row],[Patient Waittime]]&lt;=30)</f>
        <v>1</v>
      </c>
      <c r="R1343">
        <f>--Table1[[#This Row],[Patient Admission Flag]]</f>
        <v>0</v>
      </c>
      <c r="S1343">
        <f>--AND(Table1[[#This Row],[WithinTarget]]=1,Table1[[#This Row],[Patient Satisfaction Score]]&gt;=7)</f>
        <v>0</v>
      </c>
      <c r="T1343" t="str">
        <f>IF(LEFT(Table1[[#This Row],[Patient Gender]],1)="F","Female","Male")</f>
        <v>Female</v>
      </c>
    </row>
    <row r="1344" spans="1:20" x14ac:dyDescent="0.3">
      <c r="A1344" t="s">
        <v>1448</v>
      </c>
      <c r="B1344" s="1">
        <v>45565.829861111109</v>
      </c>
      <c r="C1344" t="s">
        <v>13</v>
      </c>
      <c r="D1344">
        <v>2</v>
      </c>
      <c r="E1344" t="s">
        <v>14</v>
      </c>
      <c r="F1344" t="s">
        <v>17</v>
      </c>
      <c r="G1344" t="b">
        <v>0</v>
      </c>
      <c r="I1344">
        <v>23</v>
      </c>
      <c r="J1344" t="b">
        <v>0</v>
      </c>
      <c r="K1344">
        <f>YEAR(Table1[[#This Row],[Patient Admission Date]])</f>
        <v>2024</v>
      </c>
      <c r="L1344" t="str">
        <f>TEXT(Table1[[#This Row],[Patient Admission Date]],"mmm")</f>
        <v>Sep</v>
      </c>
      <c r="M1344" t="str">
        <f>TEXT(Table1[[#This Row],[Patient Admission Date]],"ddd")</f>
        <v>Mon</v>
      </c>
      <c r="N1344" t="str">
        <f>TEXT(INT(HOUR(Table1[[#This Row],[Patient Admission Date]])/3)*3,"00")&amp;"-"&amp;TEXT(INT(HOUR(Table1[[#This Row],[Patient Admission Date]])/3)*3+3,"00")</f>
        <v>18-21</v>
      </c>
      <c r="O1344" t="str" cm="1">
        <f t="array" ref="O1344">_xlfn.IFS(Table1[[#This Row],[Patient Age]]&lt;=14,"0-14",Table1[[#This Row],[Patient Age]]&lt;=29,"15-29",Table1[[#This Row],[Patient Age]]&lt;=44,"30-44",Table1[[#This Row],[Patient Age]]&lt;=59,"45-59",Table1[[#This Row],[Patient Age]]&lt;=74,"60-74",TRUE,"75+")</f>
        <v>0-14</v>
      </c>
      <c r="P1344" t="str" cm="1">
        <f t="array" ref="P1344">_xlfn.IFS(Table1[[#This Row],[Patient Waittime]]&lt;=15,"0-15",Table1[[#This Row],[Patient Waittime]]&lt;=30,"16-30",Table1[[#This Row],[Patient Waittime]]&lt;=45,"31-45",Table1[[#This Row],[Patient Waittime]]&lt;=60,"46-60",TRUE,"60+")</f>
        <v>16-30</v>
      </c>
      <c r="Q1344">
        <f>--(Table1[[#This Row],[Patient Waittime]]&lt;=30)</f>
        <v>1</v>
      </c>
      <c r="R1344">
        <f>--Table1[[#This Row],[Patient Admission Flag]]</f>
        <v>0</v>
      </c>
      <c r="S1344">
        <f>--AND(Table1[[#This Row],[WithinTarget]]=1,Table1[[#This Row],[Patient Satisfaction Score]]&gt;=7)</f>
        <v>0</v>
      </c>
      <c r="T1344" t="str">
        <f>IF(LEFT(Table1[[#This Row],[Patient Gender]],1)="F","Female","Male")</f>
        <v>Female</v>
      </c>
    </row>
    <row r="1345" spans="1:20" x14ac:dyDescent="0.3">
      <c r="A1345" t="s">
        <v>1449</v>
      </c>
      <c r="B1345" s="1">
        <v>45086.210416666669</v>
      </c>
      <c r="C1345" t="s">
        <v>13</v>
      </c>
      <c r="D1345">
        <v>10</v>
      </c>
      <c r="E1345" t="s">
        <v>14</v>
      </c>
      <c r="F1345" t="s">
        <v>17</v>
      </c>
      <c r="G1345" t="b">
        <v>0</v>
      </c>
      <c r="I1345">
        <v>46</v>
      </c>
      <c r="J1345" t="b">
        <v>0</v>
      </c>
      <c r="K1345">
        <f>YEAR(Table1[[#This Row],[Patient Admission Date]])</f>
        <v>2023</v>
      </c>
      <c r="L1345" t="str">
        <f>TEXT(Table1[[#This Row],[Patient Admission Date]],"mmm")</f>
        <v>Jun</v>
      </c>
      <c r="M1345" t="str">
        <f>TEXT(Table1[[#This Row],[Patient Admission Date]],"ddd")</f>
        <v>Fri</v>
      </c>
      <c r="N1345" t="str">
        <f>TEXT(INT(HOUR(Table1[[#This Row],[Patient Admission Date]])/3)*3,"00")&amp;"-"&amp;TEXT(INT(HOUR(Table1[[#This Row],[Patient Admission Date]])/3)*3+3,"00")</f>
        <v>03-06</v>
      </c>
      <c r="O1345" t="str" cm="1">
        <f t="array" ref="O1345">_xlfn.IFS(Table1[[#This Row],[Patient Age]]&lt;=14,"0-14",Table1[[#This Row],[Patient Age]]&lt;=29,"15-29",Table1[[#This Row],[Patient Age]]&lt;=44,"30-44",Table1[[#This Row],[Patient Age]]&lt;=59,"45-59",Table1[[#This Row],[Patient Age]]&lt;=74,"60-74",TRUE,"75+")</f>
        <v>0-14</v>
      </c>
      <c r="P1345" t="str" cm="1">
        <f t="array" ref="P1345">_xlfn.IFS(Table1[[#This Row],[Patient Waittime]]&lt;=15,"0-15",Table1[[#This Row],[Patient Waittime]]&lt;=30,"16-30",Table1[[#This Row],[Patient Waittime]]&lt;=45,"31-45",Table1[[#This Row],[Patient Waittime]]&lt;=60,"46-60",TRUE,"60+")</f>
        <v>46-60</v>
      </c>
      <c r="Q1345">
        <f>--(Table1[[#This Row],[Patient Waittime]]&lt;=30)</f>
        <v>0</v>
      </c>
      <c r="R1345">
        <f>--Table1[[#This Row],[Patient Admission Flag]]</f>
        <v>0</v>
      </c>
      <c r="S1345">
        <f>--AND(Table1[[#This Row],[WithinTarget]]=1,Table1[[#This Row],[Patient Satisfaction Score]]&gt;=7)</f>
        <v>0</v>
      </c>
      <c r="T1345" t="str">
        <f>IF(LEFT(Table1[[#This Row],[Patient Gender]],1)="F","Female","Male")</f>
        <v>Female</v>
      </c>
    </row>
    <row r="1346" spans="1:20" x14ac:dyDescent="0.3">
      <c r="A1346" t="s">
        <v>1450</v>
      </c>
      <c r="B1346" s="1">
        <v>45415.434027777781</v>
      </c>
      <c r="C1346" t="s">
        <v>13</v>
      </c>
      <c r="D1346">
        <v>74</v>
      </c>
      <c r="E1346" t="s">
        <v>14</v>
      </c>
      <c r="F1346" t="s">
        <v>17</v>
      </c>
      <c r="G1346" t="b">
        <v>0</v>
      </c>
      <c r="I1346">
        <v>43</v>
      </c>
      <c r="J1346" t="b">
        <v>0</v>
      </c>
      <c r="K1346">
        <f>YEAR(Table1[[#This Row],[Patient Admission Date]])</f>
        <v>2024</v>
      </c>
      <c r="L1346" t="str">
        <f>TEXT(Table1[[#This Row],[Patient Admission Date]],"mmm")</f>
        <v>May</v>
      </c>
      <c r="M1346" t="str">
        <f>TEXT(Table1[[#This Row],[Patient Admission Date]],"ddd")</f>
        <v>Fri</v>
      </c>
      <c r="N1346" t="str">
        <f>TEXT(INT(HOUR(Table1[[#This Row],[Patient Admission Date]])/3)*3,"00")&amp;"-"&amp;TEXT(INT(HOUR(Table1[[#This Row],[Patient Admission Date]])/3)*3+3,"00")</f>
        <v>09-12</v>
      </c>
      <c r="O1346" t="str" cm="1">
        <f t="array" ref="O1346">_xlfn.IFS(Table1[[#This Row],[Patient Age]]&lt;=14,"0-14",Table1[[#This Row],[Patient Age]]&lt;=29,"15-29",Table1[[#This Row],[Patient Age]]&lt;=44,"30-44",Table1[[#This Row],[Patient Age]]&lt;=59,"45-59",Table1[[#This Row],[Patient Age]]&lt;=74,"60-74",TRUE,"75+")</f>
        <v>60-74</v>
      </c>
      <c r="P1346" t="str" cm="1">
        <f t="array" ref="P1346">_xlfn.IFS(Table1[[#This Row],[Patient Waittime]]&lt;=15,"0-15",Table1[[#This Row],[Patient Waittime]]&lt;=30,"16-30",Table1[[#This Row],[Patient Waittime]]&lt;=45,"31-45",Table1[[#This Row],[Patient Waittime]]&lt;=60,"46-60",TRUE,"60+")</f>
        <v>31-45</v>
      </c>
      <c r="Q1346">
        <f>--(Table1[[#This Row],[Patient Waittime]]&lt;=30)</f>
        <v>0</v>
      </c>
      <c r="R1346">
        <f>--Table1[[#This Row],[Patient Admission Flag]]</f>
        <v>0</v>
      </c>
      <c r="S1346">
        <f>--AND(Table1[[#This Row],[WithinTarget]]=1,Table1[[#This Row],[Patient Satisfaction Score]]&gt;=7)</f>
        <v>0</v>
      </c>
      <c r="T1346" t="str">
        <f>IF(LEFT(Table1[[#This Row],[Patient Gender]],1)="F","Female","Male")</f>
        <v>Female</v>
      </c>
    </row>
    <row r="1347" spans="1:20" x14ac:dyDescent="0.3">
      <c r="A1347" t="s">
        <v>1451</v>
      </c>
      <c r="B1347" s="1">
        <v>45332.979861111111</v>
      </c>
      <c r="C1347" t="s">
        <v>13</v>
      </c>
      <c r="D1347">
        <v>42</v>
      </c>
      <c r="E1347" t="s">
        <v>14</v>
      </c>
      <c r="F1347" t="s">
        <v>17</v>
      </c>
      <c r="G1347" t="b">
        <v>0</v>
      </c>
      <c r="I1347">
        <v>56</v>
      </c>
      <c r="J1347" t="b">
        <v>0</v>
      </c>
      <c r="K1347">
        <f>YEAR(Table1[[#This Row],[Patient Admission Date]])</f>
        <v>2024</v>
      </c>
      <c r="L1347" t="str">
        <f>TEXT(Table1[[#This Row],[Patient Admission Date]],"mmm")</f>
        <v>Feb</v>
      </c>
      <c r="M1347" t="str">
        <f>TEXT(Table1[[#This Row],[Patient Admission Date]],"ddd")</f>
        <v>Sat</v>
      </c>
      <c r="N1347" t="str">
        <f>TEXT(INT(HOUR(Table1[[#This Row],[Patient Admission Date]])/3)*3,"00")&amp;"-"&amp;TEXT(INT(HOUR(Table1[[#This Row],[Patient Admission Date]])/3)*3+3,"00")</f>
        <v>21-24</v>
      </c>
      <c r="O1347" t="str" cm="1">
        <f t="array" ref="O1347">_xlfn.IFS(Table1[[#This Row],[Patient Age]]&lt;=14,"0-14",Table1[[#This Row],[Patient Age]]&lt;=29,"15-29",Table1[[#This Row],[Patient Age]]&lt;=44,"30-44",Table1[[#This Row],[Patient Age]]&lt;=59,"45-59",Table1[[#This Row],[Patient Age]]&lt;=74,"60-74",TRUE,"75+")</f>
        <v>30-44</v>
      </c>
      <c r="P1347" t="str" cm="1">
        <f t="array" ref="P1347">_xlfn.IFS(Table1[[#This Row],[Patient Waittime]]&lt;=15,"0-15",Table1[[#This Row],[Patient Waittime]]&lt;=30,"16-30",Table1[[#This Row],[Patient Waittime]]&lt;=45,"31-45",Table1[[#This Row],[Patient Waittime]]&lt;=60,"46-60",TRUE,"60+")</f>
        <v>46-60</v>
      </c>
      <c r="Q1347">
        <f>--(Table1[[#This Row],[Patient Waittime]]&lt;=30)</f>
        <v>0</v>
      </c>
      <c r="R1347">
        <f>--Table1[[#This Row],[Patient Admission Flag]]</f>
        <v>0</v>
      </c>
      <c r="S1347">
        <f>--AND(Table1[[#This Row],[WithinTarget]]=1,Table1[[#This Row],[Patient Satisfaction Score]]&gt;=7)</f>
        <v>0</v>
      </c>
      <c r="T1347" t="str">
        <f>IF(LEFT(Table1[[#This Row],[Patient Gender]],1)="F","Female","Male")</f>
        <v>Female</v>
      </c>
    </row>
    <row r="1348" spans="1:20" x14ac:dyDescent="0.3">
      <c r="A1348" t="s">
        <v>1452</v>
      </c>
      <c r="B1348" s="1">
        <v>45587.188888888886</v>
      </c>
      <c r="C1348" t="s">
        <v>13</v>
      </c>
      <c r="D1348">
        <v>44</v>
      </c>
      <c r="E1348" t="s">
        <v>14</v>
      </c>
      <c r="F1348" t="s">
        <v>17</v>
      </c>
      <c r="G1348" t="b">
        <v>0</v>
      </c>
      <c r="I1348">
        <v>38</v>
      </c>
      <c r="J1348" t="b">
        <v>0</v>
      </c>
      <c r="K1348">
        <f>YEAR(Table1[[#This Row],[Patient Admission Date]])</f>
        <v>2024</v>
      </c>
      <c r="L1348" t="str">
        <f>TEXT(Table1[[#This Row],[Patient Admission Date]],"mmm")</f>
        <v>Oct</v>
      </c>
      <c r="M1348" t="str">
        <f>TEXT(Table1[[#This Row],[Patient Admission Date]],"ddd")</f>
        <v>Tue</v>
      </c>
      <c r="N1348" t="str">
        <f>TEXT(INT(HOUR(Table1[[#This Row],[Patient Admission Date]])/3)*3,"00")&amp;"-"&amp;TEXT(INT(HOUR(Table1[[#This Row],[Patient Admission Date]])/3)*3+3,"00")</f>
        <v>03-06</v>
      </c>
      <c r="O1348" t="str" cm="1">
        <f t="array" ref="O1348">_xlfn.IFS(Table1[[#This Row],[Patient Age]]&lt;=14,"0-14",Table1[[#This Row],[Patient Age]]&lt;=29,"15-29",Table1[[#This Row],[Patient Age]]&lt;=44,"30-44",Table1[[#This Row],[Patient Age]]&lt;=59,"45-59",Table1[[#This Row],[Patient Age]]&lt;=74,"60-74",TRUE,"75+")</f>
        <v>30-44</v>
      </c>
      <c r="P1348" t="str" cm="1">
        <f t="array" ref="P1348">_xlfn.IFS(Table1[[#This Row],[Patient Waittime]]&lt;=15,"0-15",Table1[[#This Row],[Patient Waittime]]&lt;=30,"16-30",Table1[[#This Row],[Patient Waittime]]&lt;=45,"31-45",Table1[[#This Row],[Patient Waittime]]&lt;=60,"46-60",TRUE,"60+")</f>
        <v>31-45</v>
      </c>
      <c r="Q1348">
        <f>--(Table1[[#This Row],[Patient Waittime]]&lt;=30)</f>
        <v>0</v>
      </c>
      <c r="R1348">
        <f>--Table1[[#This Row],[Patient Admission Flag]]</f>
        <v>0</v>
      </c>
      <c r="S1348">
        <f>--AND(Table1[[#This Row],[WithinTarget]]=1,Table1[[#This Row],[Patient Satisfaction Score]]&gt;=7)</f>
        <v>0</v>
      </c>
      <c r="T1348" t="str">
        <f>IF(LEFT(Table1[[#This Row],[Patient Gender]],1)="F","Female","Male")</f>
        <v>Female</v>
      </c>
    </row>
    <row r="1349" spans="1:20" x14ac:dyDescent="0.3">
      <c r="A1349" t="s">
        <v>1453</v>
      </c>
      <c r="B1349" s="1">
        <v>45446.180555555555</v>
      </c>
      <c r="C1349" t="s">
        <v>13</v>
      </c>
      <c r="D1349">
        <v>64</v>
      </c>
      <c r="E1349" t="s">
        <v>14</v>
      </c>
      <c r="F1349" t="s">
        <v>17</v>
      </c>
      <c r="G1349" t="b">
        <v>0</v>
      </c>
      <c r="I1349">
        <v>43</v>
      </c>
      <c r="J1349" t="b">
        <v>0</v>
      </c>
      <c r="K1349">
        <f>YEAR(Table1[[#This Row],[Patient Admission Date]])</f>
        <v>2024</v>
      </c>
      <c r="L1349" t="str">
        <f>TEXT(Table1[[#This Row],[Patient Admission Date]],"mmm")</f>
        <v>Jun</v>
      </c>
      <c r="M1349" t="str">
        <f>TEXT(Table1[[#This Row],[Patient Admission Date]],"ddd")</f>
        <v>Mon</v>
      </c>
      <c r="N1349" t="str">
        <f>TEXT(INT(HOUR(Table1[[#This Row],[Patient Admission Date]])/3)*3,"00")&amp;"-"&amp;TEXT(INT(HOUR(Table1[[#This Row],[Patient Admission Date]])/3)*3+3,"00")</f>
        <v>03-06</v>
      </c>
      <c r="O1349" t="str" cm="1">
        <f t="array" ref="O1349">_xlfn.IFS(Table1[[#This Row],[Patient Age]]&lt;=14,"0-14",Table1[[#This Row],[Patient Age]]&lt;=29,"15-29",Table1[[#This Row],[Patient Age]]&lt;=44,"30-44",Table1[[#This Row],[Patient Age]]&lt;=59,"45-59",Table1[[#This Row],[Patient Age]]&lt;=74,"60-74",TRUE,"75+")</f>
        <v>60-74</v>
      </c>
      <c r="P1349" t="str" cm="1">
        <f t="array" ref="P1349">_xlfn.IFS(Table1[[#This Row],[Patient Waittime]]&lt;=15,"0-15",Table1[[#This Row],[Patient Waittime]]&lt;=30,"16-30",Table1[[#This Row],[Patient Waittime]]&lt;=45,"31-45",Table1[[#This Row],[Patient Waittime]]&lt;=60,"46-60",TRUE,"60+")</f>
        <v>31-45</v>
      </c>
      <c r="Q1349">
        <f>--(Table1[[#This Row],[Patient Waittime]]&lt;=30)</f>
        <v>0</v>
      </c>
      <c r="R1349">
        <f>--Table1[[#This Row],[Patient Admission Flag]]</f>
        <v>0</v>
      </c>
      <c r="S1349">
        <f>--AND(Table1[[#This Row],[WithinTarget]]=1,Table1[[#This Row],[Patient Satisfaction Score]]&gt;=7)</f>
        <v>0</v>
      </c>
      <c r="T1349" t="str">
        <f>IF(LEFT(Table1[[#This Row],[Patient Gender]],1)="F","Female","Male")</f>
        <v>Female</v>
      </c>
    </row>
    <row r="1350" spans="1:20" x14ac:dyDescent="0.3">
      <c r="A1350" t="s">
        <v>1454</v>
      </c>
      <c r="B1350" s="1">
        <v>45130.741666666669</v>
      </c>
      <c r="C1350" t="s">
        <v>13</v>
      </c>
      <c r="D1350">
        <v>46</v>
      </c>
      <c r="E1350" t="s">
        <v>14</v>
      </c>
      <c r="F1350" t="s">
        <v>17</v>
      </c>
      <c r="G1350" t="b">
        <v>0</v>
      </c>
      <c r="I1350">
        <v>30</v>
      </c>
      <c r="J1350" t="b">
        <v>0</v>
      </c>
      <c r="K1350">
        <f>YEAR(Table1[[#This Row],[Patient Admission Date]])</f>
        <v>2023</v>
      </c>
      <c r="L1350" t="str">
        <f>TEXT(Table1[[#This Row],[Patient Admission Date]],"mmm")</f>
        <v>Jul</v>
      </c>
      <c r="M1350" t="str">
        <f>TEXT(Table1[[#This Row],[Patient Admission Date]],"ddd")</f>
        <v>Sun</v>
      </c>
      <c r="N1350" t="str">
        <f>TEXT(INT(HOUR(Table1[[#This Row],[Patient Admission Date]])/3)*3,"00")&amp;"-"&amp;TEXT(INT(HOUR(Table1[[#This Row],[Patient Admission Date]])/3)*3+3,"00")</f>
        <v>15-18</v>
      </c>
      <c r="O1350" t="str" cm="1">
        <f t="array" ref="O1350">_xlfn.IFS(Table1[[#This Row],[Patient Age]]&lt;=14,"0-14",Table1[[#This Row],[Patient Age]]&lt;=29,"15-29",Table1[[#This Row],[Patient Age]]&lt;=44,"30-44",Table1[[#This Row],[Patient Age]]&lt;=59,"45-59",Table1[[#This Row],[Patient Age]]&lt;=74,"60-74",TRUE,"75+")</f>
        <v>45-59</v>
      </c>
      <c r="P1350" t="str" cm="1">
        <f t="array" ref="P1350">_xlfn.IFS(Table1[[#This Row],[Patient Waittime]]&lt;=15,"0-15",Table1[[#This Row],[Patient Waittime]]&lt;=30,"16-30",Table1[[#This Row],[Patient Waittime]]&lt;=45,"31-45",Table1[[#This Row],[Patient Waittime]]&lt;=60,"46-60",TRUE,"60+")</f>
        <v>16-30</v>
      </c>
      <c r="Q1350">
        <f>--(Table1[[#This Row],[Patient Waittime]]&lt;=30)</f>
        <v>1</v>
      </c>
      <c r="R1350">
        <f>--Table1[[#This Row],[Patient Admission Flag]]</f>
        <v>0</v>
      </c>
      <c r="S1350">
        <f>--AND(Table1[[#This Row],[WithinTarget]]=1,Table1[[#This Row],[Patient Satisfaction Score]]&gt;=7)</f>
        <v>0</v>
      </c>
      <c r="T1350" t="str">
        <f>IF(LEFT(Table1[[#This Row],[Patient Gender]],1)="F","Female","Male")</f>
        <v>Female</v>
      </c>
    </row>
    <row r="1351" spans="1:20" x14ac:dyDescent="0.3">
      <c r="A1351" t="s">
        <v>1455</v>
      </c>
      <c r="B1351" s="1">
        <v>45573.929166666669</v>
      </c>
      <c r="C1351" t="s">
        <v>13</v>
      </c>
      <c r="D1351">
        <v>38</v>
      </c>
      <c r="E1351" t="s">
        <v>14</v>
      </c>
      <c r="F1351" t="s">
        <v>17</v>
      </c>
      <c r="G1351" t="b">
        <v>0</v>
      </c>
      <c r="I1351">
        <v>35</v>
      </c>
      <c r="J1351" t="b">
        <v>0</v>
      </c>
      <c r="K1351">
        <f>YEAR(Table1[[#This Row],[Patient Admission Date]])</f>
        <v>2024</v>
      </c>
      <c r="L1351" t="str">
        <f>TEXT(Table1[[#This Row],[Patient Admission Date]],"mmm")</f>
        <v>Oct</v>
      </c>
      <c r="M1351" t="str">
        <f>TEXT(Table1[[#This Row],[Patient Admission Date]],"ddd")</f>
        <v>Tue</v>
      </c>
      <c r="N1351" t="str">
        <f>TEXT(INT(HOUR(Table1[[#This Row],[Patient Admission Date]])/3)*3,"00")&amp;"-"&amp;TEXT(INT(HOUR(Table1[[#This Row],[Patient Admission Date]])/3)*3+3,"00")</f>
        <v>21-24</v>
      </c>
      <c r="O1351" t="str" cm="1">
        <f t="array" ref="O1351">_xlfn.IFS(Table1[[#This Row],[Patient Age]]&lt;=14,"0-14",Table1[[#This Row],[Patient Age]]&lt;=29,"15-29",Table1[[#This Row],[Patient Age]]&lt;=44,"30-44",Table1[[#This Row],[Patient Age]]&lt;=59,"45-59",Table1[[#This Row],[Patient Age]]&lt;=74,"60-74",TRUE,"75+")</f>
        <v>30-44</v>
      </c>
      <c r="P1351" t="str" cm="1">
        <f t="array" ref="P1351">_xlfn.IFS(Table1[[#This Row],[Patient Waittime]]&lt;=15,"0-15",Table1[[#This Row],[Patient Waittime]]&lt;=30,"16-30",Table1[[#This Row],[Patient Waittime]]&lt;=45,"31-45",Table1[[#This Row],[Patient Waittime]]&lt;=60,"46-60",TRUE,"60+")</f>
        <v>31-45</v>
      </c>
      <c r="Q1351">
        <f>--(Table1[[#This Row],[Patient Waittime]]&lt;=30)</f>
        <v>0</v>
      </c>
      <c r="R1351">
        <f>--Table1[[#This Row],[Patient Admission Flag]]</f>
        <v>0</v>
      </c>
      <c r="S1351">
        <f>--AND(Table1[[#This Row],[WithinTarget]]=1,Table1[[#This Row],[Patient Satisfaction Score]]&gt;=7)</f>
        <v>0</v>
      </c>
      <c r="T1351" t="str">
        <f>IF(LEFT(Table1[[#This Row],[Patient Gender]],1)="F","Female","Male")</f>
        <v>Female</v>
      </c>
    </row>
    <row r="1352" spans="1:20" x14ac:dyDescent="0.3">
      <c r="A1352" t="s">
        <v>1456</v>
      </c>
      <c r="B1352" s="1">
        <v>45227.493750000001</v>
      </c>
      <c r="C1352" t="s">
        <v>13</v>
      </c>
      <c r="D1352">
        <v>79</v>
      </c>
      <c r="E1352" t="s">
        <v>14</v>
      </c>
      <c r="F1352" t="s">
        <v>17</v>
      </c>
      <c r="G1352" t="b">
        <v>0</v>
      </c>
      <c r="I1352">
        <v>41</v>
      </c>
      <c r="J1352" t="b">
        <v>0</v>
      </c>
      <c r="K1352">
        <f>YEAR(Table1[[#This Row],[Patient Admission Date]])</f>
        <v>2023</v>
      </c>
      <c r="L1352" t="str">
        <f>TEXT(Table1[[#This Row],[Patient Admission Date]],"mmm")</f>
        <v>Oct</v>
      </c>
      <c r="M1352" t="str">
        <f>TEXT(Table1[[#This Row],[Patient Admission Date]],"ddd")</f>
        <v>Sat</v>
      </c>
      <c r="N1352" t="str">
        <f>TEXT(INT(HOUR(Table1[[#This Row],[Patient Admission Date]])/3)*3,"00")&amp;"-"&amp;TEXT(INT(HOUR(Table1[[#This Row],[Patient Admission Date]])/3)*3+3,"00")</f>
        <v>09-12</v>
      </c>
      <c r="O1352" t="str" cm="1">
        <f t="array" ref="O1352">_xlfn.IFS(Table1[[#This Row],[Patient Age]]&lt;=14,"0-14",Table1[[#This Row],[Patient Age]]&lt;=29,"15-29",Table1[[#This Row],[Patient Age]]&lt;=44,"30-44",Table1[[#This Row],[Patient Age]]&lt;=59,"45-59",Table1[[#This Row],[Patient Age]]&lt;=74,"60-74",TRUE,"75+")</f>
        <v>75+</v>
      </c>
      <c r="P1352" t="str" cm="1">
        <f t="array" ref="P1352">_xlfn.IFS(Table1[[#This Row],[Patient Waittime]]&lt;=15,"0-15",Table1[[#This Row],[Patient Waittime]]&lt;=30,"16-30",Table1[[#This Row],[Patient Waittime]]&lt;=45,"31-45",Table1[[#This Row],[Patient Waittime]]&lt;=60,"46-60",TRUE,"60+")</f>
        <v>31-45</v>
      </c>
      <c r="Q1352">
        <f>--(Table1[[#This Row],[Patient Waittime]]&lt;=30)</f>
        <v>0</v>
      </c>
      <c r="R1352">
        <f>--Table1[[#This Row],[Patient Admission Flag]]</f>
        <v>0</v>
      </c>
      <c r="S1352">
        <f>--AND(Table1[[#This Row],[WithinTarget]]=1,Table1[[#This Row],[Patient Satisfaction Score]]&gt;=7)</f>
        <v>0</v>
      </c>
      <c r="T1352" t="str">
        <f>IF(LEFT(Table1[[#This Row],[Patient Gender]],1)="F","Female","Male")</f>
        <v>Female</v>
      </c>
    </row>
    <row r="1353" spans="1:20" x14ac:dyDescent="0.3">
      <c r="A1353" t="s">
        <v>1457</v>
      </c>
      <c r="B1353" s="1">
        <v>45354.953472222223</v>
      </c>
      <c r="C1353" t="s">
        <v>13</v>
      </c>
      <c r="D1353">
        <v>8</v>
      </c>
      <c r="E1353" t="s">
        <v>14</v>
      </c>
      <c r="F1353" t="s">
        <v>17</v>
      </c>
      <c r="G1353" t="b">
        <v>0</v>
      </c>
      <c r="I1353">
        <v>51</v>
      </c>
      <c r="J1353" t="b">
        <v>0</v>
      </c>
      <c r="K1353">
        <f>YEAR(Table1[[#This Row],[Patient Admission Date]])</f>
        <v>2024</v>
      </c>
      <c r="L1353" t="str">
        <f>TEXT(Table1[[#This Row],[Patient Admission Date]],"mmm")</f>
        <v>Mar</v>
      </c>
      <c r="M1353" t="str">
        <f>TEXT(Table1[[#This Row],[Patient Admission Date]],"ddd")</f>
        <v>Sun</v>
      </c>
      <c r="N1353" t="str">
        <f>TEXT(INT(HOUR(Table1[[#This Row],[Patient Admission Date]])/3)*3,"00")&amp;"-"&amp;TEXT(INT(HOUR(Table1[[#This Row],[Patient Admission Date]])/3)*3+3,"00")</f>
        <v>21-24</v>
      </c>
      <c r="O1353" t="str" cm="1">
        <f t="array" ref="O1353">_xlfn.IFS(Table1[[#This Row],[Patient Age]]&lt;=14,"0-14",Table1[[#This Row],[Patient Age]]&lt;=29,"15-29",Table1[[#This Row],[Patient Age]]&lt;=44,"30-44",Table1[[#This Row],[Patient Age]]&lt;=59,"45-59",Table1[[#This Row],[Patient Age]]&lt;=74,"60-74",TRUE,"75+")</f>
        <v>0-14</v>
      </c>
      <c r="P1353" t="str" cm="1">
        <f t="array" ref="P1353">_xlfn.IFS(Table1[[#This Row],[Patient Waittime]]&lt;=15,"0-15",Table1[[#This Row],[Patient Waittime]]&lt;=30,"16-30",Table1[[#This Row],[Patient Waittime]]&lt;=45,"31-45",Table1[[#This Row],[Patient Waittime]]&lt;=60,"46-60",TRUE,"60+")</f>
        <v>46-60</v>
      </c>
      <c r="Q1353">
        <f>--(Table1[[#This Row],[Patient Waittime]]&lt;=30)</f>
        <v>0</v>
      </c>
      <c r="R1353">
        <f>--Table1[[#This Row],[Patient Admission Flag]]</f>
        <v>0</v>
      </c>
      <c r="S1353">
        <f>--AND(Table1[[#This Row],[WithinTarget]]=1,Table1[[#This Row],[Patient Satisfaction Score]]&gt;=7)</f>
        <v>0</v>
      </c>
      <c r="T1353" t="str">
        <f>IF(LEFT(Table1[[#This Row],[Patient Gender]],1)="F","Female","Male")</f>
        <v>Female</v>
      </c>
    </row>
    <row r="1354" spans="1:20" x14ac:dyDescent="0.3">
      <c r="A1354" t="s">
        <v>1458</v>
      </c>
      <c r="B1354" s="1">
        <v>45521.897916666669</v>
      </c>
      <c r="C1354" t="s">
        <v>13</v>
      </c>
      <c r="D1354">
        <v>66</v>
      </c>
      <c r="E1354" t="s">
        <v>14</v>
      </c>
      <c r="F1354" t="s">
        <v>17</v>
      </c>
      <c r="G1354" t="b">
        <v>0</v>
      </c>
      <c r="I1354">
        <v>52</v>
      </c>
      <c r="J1354" t="b">
        <v>0</v>
      </c>
      <c r="K1354">
        <f>YEAR(Table1[[#This Row],[Patient Admission Date]])</f>
        <v>2024</v>
      </c>
      <c r="L1354" t="str">
        <f>TEXT(Table1[[#This Row],[Patient Admission Date]],"mmm")</f>
        <v>Aug</v>
      </c>
      <c r="M1354" t="str">
        <f>TEXT(Table1[[#This Row],[Patient Admission Date]],"ddd")</f>
        <v>Sat</v>
      </c>
      <c r="N1354" t="str">
        <f>TEXT(INT(HOUR(Table1[[#This Row],[Patient Admission Date]])/3)*3,"00")&amp;"-"&amp;TEXT(INT(HOUR(Table1[[#This Row],[Patient Admission Date]])/3)*3+3,"00")</f>
        <v>21-24</v>
      </c>
      <c r="O1354" t="str" cm="1">
        <f t="array" ref="O1354">_xlfn.IFS(Table1[[#This Row],[Patient Age]]&lt;=14,"0-14",Table1[[#This Row],[Patient Age]]&lt;=29,"15-29",Table1[[#This Row],[Patient Age]]&lt;=44,"30-44",Table1[[#This Row],[Patient Age]]&lt;=59,"45-59",Table1[[#This Row],[Patient Age]]&lt;=74,"60-74",TRUE,"75+")</f>
        <v>60-74</v>
      </c>
      <c r="P1354" t="str" cm="1">
        <f t="array" ref="P1354">_xlfn.IFS(Table1[[#This Row],[Patient Waittime]]&lt;=15,"0-15",Table1[[#This Row],[Patient Waittime]]&lt;=30,"16-30",Table1[[#This Row],[Patient Waittime]]&lt;=45,"31-45",Table1[[#This Row],[Patient Waittime]]&lt;=60,"46-60",TRUE,"60+")</f>
        <v>46-60</v>
      </c>
      <c r="Q1354">
        <f>--(Table1[[#This Row],[Patient Waittime]]&lt;=30)</f>
        <v>0</v>
      </c>
      <c r="R1354">
        <f>--Table1[[#This Row],[Patient Admission Flag]]</f>
        <v>0</v>
      </c>
      <c r="S1354">
        <f>--AND(Table1[[#This Row],[WithinTarget]]=1,Table1[[#This Row],[Patient Satisfaction Score]]&gt;=7)</f>
        <v>0</v>
      </c>
      <c r="T1354" t="str">
        <f>IF(LEFT(Table1[[#This Row],[Patient Gender]],1)="F","Female","Male")</f>
        <v>Female</v>
      </c>
    </row>
    <row r="1355" spans="1:20" x14ac:dyDescent="0.3">
      <c r="A1355" t="s">
        <v>1459</v>
      </c>
      <c r="B1355" s="1">
        <v>45430.818749999999</v>
      </c>
      <c r="C1355" t="s">
        <v>13</v>
      </c>
      <c r="D1355">
        <v>4</v>
      </c>
      <c r="E1355" t="s">
        <v>14</v>
      </c>
      <c r="F1355" t="s">
        <v>17</v>
      </c>
      <c r="G1355" t="b">
        <v>0</v>
      </c>
      <c r="I1355">
        <v>38</v>
      </c>
      <c r="J1355" t="b">
        <v>0</v>
      </c>
      <c r="K1355">
        <f>YEAR(Table1[[#This Row],[Patient Admission Date]])</f>
        <v>2024</v>
      </c>
      <c r="L1355" t="str">
        <f>TEXT(Table1[[#This Row],[Patient Admission Date]],"mmm")</f>
        <v>May</v>
      </c>
      <c r="M1355" t="str">
        <f>TEXT(Table1[[#This Row],[Patient Admission Date]],"ddd")</f>
        <v>Sat</v>
      </c>
      <c r="N1355" t="str">
        <f>TEXT(INT(HOUR(Table1[[#This Row],[Patient Admission Date]])/3)*3,"00")&amp;"-"&amp;TEXT(INT(HOUR(Table1[[#This Row],[Patient Admission Date]])/3)*3+3,"00")</f>
        <v>18-21</v>
      </c>
      <c r="O1355" t="str" cm="1">
        <f t="array" ref="O1355">_xlfn.IFS(Table1[[#This Row],[Patient Age]]&lt;=14,"0-14",Table1[[#This Row],[Patient Age]]&lt;=29,"15-29",Table1[[#This Row],[Patient Age]]&lt;=44,"30-44",Table1[[#This Row],[Patient Age]]&lt;=59,"45-59",Table1[[#This Row],[Patient Age]]&lt;=74,"60-74",TRUE,"75+")</f>
        <v>0-14</v>
      </c>
      <c r="P1355" t="str" cm="1">
        <f t="array" ref="P1355">_xlfn.IFS(Table1[[#This Row],[Patient Waittime]]&lt;=15,"0-15",Table1[[#This Row],[Patient Waittime]]&lt;=30,"16-30",Table1[[#This Row],[Patient Waittime]]&lt;=45,"31-45",Table1[[#This Row],[Patient Waittime]]&lt;=60,"46-60",TRUE,"60+")</f>
        <v>31-45</v>
      </c>
      <c r="Q1355">
        <f>--(Table1[[#This Row],[Patient Waittime]]&lt;=30)</f>
        <v>0</v>
      </c>
      <c r="R1355">
        <f>--Table1[[#This Row],[Patient Admission Flag]]</f>
        <v>0</v>
      </c>
      <c r="S1355">
        <f>--AND(Table1[[#This Row],[WithinTarget]]=1,Table1[[#This Row],[Patient Satisfaction Score]]&gt;=7)</f>
        <v>0</v>
      </c>
      <c r="T1355" t="str">
        <f>IF(LEFT(Table1[[#This Row],[Patient Gender]],1)="F","Female","Male")</f>
        <v>Female</v>
      </c>
    </row>
    <row r="1356" spans="1:20" x14ac:dyDescent="0.3">
      <c r="A1356" t="s">
        <v>1460</v>
      </c>
      <c r="B1356" s="1">
        <v>45492.268750000003</v>
      </c>
      <c r="C1356" t="s">
        <v>13</v>
      </c>
      <c r="D1356">
        <v>4</v>
      </c>
      <c r="E1356" t="s">
        <v>14</v>
      </c>
      <c r="F1356" t="s">
        <v>17</v>
      </c>
      <c r="G1356" t="b">
        <v>0</v>
      </c>
      <c r="I1356">
        <v>58</v>
      </c>
      <c r="J1356" t="b">
        <v>0</v>
      </c>
      <c r="K1356">
        <f>YEAR(Table1[[#This Row],[Patient Admission Date]])</f>
        <v>2024</v>
      </c>
      <c r="L1356" t="str">
        <f>TEXT(Table1[[#This Row],[Patient Admission Date]],"mmm")</f>
        <v>Jul</v>
      </c>
      <c r="M1356" t="str">
        <f>TEXT(Table1[[#This Row],[Patient Admission Date]],"ddd")</f>
        <v>Fri</v>
      </c>
      <c r="N1356" t="str">
        <f>TEXT(INT(HOUR(Table1[[#This Row],[Patient Admission Date]])/3)*3,"00")&amp;"-"&amp;TEXT(INT(HOUR(Table1[[#This Row],[Patient Admission Date]])/3)*3+3,"00")</f>
        <v>06-09</v>
      </c>
      <c r="O1356" t="str" cm="1">
        <f t="array" ref="O1356">_xlfn.IFS(Table1[[#This Row],[Patient Age]]&lt;=14,"0-14",Table1[[#This Row],[Patient Age]]&lt;=29,"15-29",Table1[[#This Row],[Patient Age]]&lt;=44,"30-44",Table1[[#This Row],[Patient Age]]&lt;=59,"45-59",Table1[[#This Row],[Patient Age]]&lt;=74,"60-74",TRUE,"75+")</f>
        <v>0-14</v>
      </c>
      <c r="P1356" t="str" cm="1">
        <f t="array" ref="P1356">_xlfn.IFS(Table1[[#This Row],[Patient Waittime]]&lt;=15,"0-15",Table1[[#This Row],[Patient Waittime]]&lt;=30,"16-30",Table1[[#This Row],[Patient Waittime]]&lt;=45,"31-45",Table1[[#This Row],[Patient Waittime]]&lt;=60,"46-60",TRUE,"60+")</f>
        <v>46-60</v>
      </c>
      <c r="Q1356">
        <f>--(Table1[[#This Row],[Patient Waittime]]&lt;=30)</f>
        <v>0</v>
      </c>
      <c r="R1356">
        <f>--Table1[[#This Row],[Patient Admission Flag]]</f>
        <v>0</v>
      </c>
      <c r="S1356">
        <f>--AND(Table1[[#This Row],[WithinTarget]]=1,Table1[[#This Row],[Patient Satisfaction Score]]&gt;=7)</f>
        <v>0</v>
      </c>
      <c r="T1356" t="str">
        <f>IF(LEFT(Table1[[#This Row],[Patient Gender]],1)="F","Female","Male")</f>
        <v>Female</v>
      </c>
    </row>
    <row r="1357" spans="1:20" x14ac:dyDescent="0.3">
      <c r="A1357" t="s">
        <v>1461</v>
      </c>
      <c r="B1357" s="1">
        <v>45239.536111111112</v>
      </c>
      <c r="C1357" t="s">
        <v>13</v>
      </c>
      <c r="D1357">
        <v>3</v>
      </c>
      <c r="E1357" t="s">
        <v>14</v>
      </c>
      <c r="F1357" t="s">
        <v>17</v>
      </c>
      <c r="G1357" t="b">
        <v>0</v>
      </c>
      <c r="I1357">
        <v>32</v>
      </c>
      <c r="J1357" t="b">
        <v>0</v>
      </c>
      <c r="K1357">
        <f>YEAR(Table1[[#This Row],[Patient Admission Date]])</f>
        <v>2023</v>
      </c>
      <c r="L1357" t="str">
        <f>TEXT(Table1[[#This Row],[Patient Admission Date]],"mmm")</f>
        <v>Nov</v>
      </c>
      <c r="M1357" t="str">
        <f>TEXT(Table1[[#This Row],[Patient Admission Date]],"ddd")</f>
        <v>Thu</v>
      </c>
      <c r="N1357" t="str">
        <f>TEXT(INT(HOUR(Table1[[#This Row],[Patient Admission Date]])/3)*3,"00")&amp;"-"&amp;TEXT(INT(HOUR(Table1[[#This Row],[Patient Admission Date]])/3)*3+3,"00")</f>
        <v>12-15</v>
      </c>
      <c r="O1357" t="str" cm="1">
        <f t="array" ref="O1357">_xlfn.IFS(Table1[[#This Row],[Patient Age]]&lt;=14,"0-14",Table1[[#This Row],[Patient Age]]&lt;=29,"15-29",Table1[[#This Row],[Patient Age]]&lt;=44,"30-44",Table1[[#This Row],[Patient Age]]&lt;=59,"45-59",Table1[[#This Row],[Patient Age]]&lt;=74,"60-74",TRUE,"75+")</f>
        <v>0-14</v>
      </c>
      <c r="P1357" t="str" cm="1">
        <f t="array" ref="P1357">_xlfn.IFS(Table1[[#This Row],[Patient Waittime]]&lt;=15,"0-15",Table1[[#This Row],[Patient Waittime]]&lt;=30,"16-30",Table1[[#This Row],[Patient Waittime]]&lt;=45,"31-45",Table1[[#This Row],[Patient Waittime]]&lt;=60,"46-60",TRUE,"60+")</f>
        <v>31-45</v>
      </c>
      <c r="Q1357">
        <f>--(Table1[[#This Row],[Patient Waittime]]&lt;=30)</f>
        <v>0</v>
      </c>
      <c r="R1357">
        <f>--Table1[[#This Row],[Patient Admission Flag]]</f>
        <v>0</v>
      </c>
      <c r="S1357">
        <f>--AND(Table1[[#This Row],[WithinTarget]]=1,Table1[[#This Row],[Patient Satisfaction Score]]&gt;=7)</f>
        <v>0</v>
      </c>
      <c r="T1357" t="str">
        <f>IF(LEFT(Table1[[#This Row],[Patient Gender]],1)="F","Female","Male")</f>
        <v>Female</v>
      </c>
    </row>
    <row r="1358" spans="1:20" x14ac:dyDescent="0.3">
      <c r="A1358" t="s">
        <v>1462</v>
      </c>
      <c r="B1358" s="1">
        <v>45371.40625</v>
      </c>
      <c r="C1358" t="s">
        <v>13</v>
      </c>
      <c r="D1358">
        <v>70</v>
      </c>
      <c r="E1358" t="s">
        <v>14</v>
      </c>
      <c r="F1358" t="s">
        <v>17</v>
      </c>
      <c r="G1358" t="b">
        <v>0</v>
      </c>
      <c r="I1358">
        <v>33</v>
      </c>
      <c r="J1358" t="b">
        <v>0</v>
      </c>
      <c r="K1358">
        <f>YEAR(Table1[[#This Row],[Patient Admission Date]])</f>
        <v>2024</v>
      </c>
      <c r="L1358" t="str">
        <f>TEXT(Table1[[#This Row],[Patient Admission Date]],"mmm")</f>
        <v>Mar</v>
      </c>
      <c r="M1358" t="str">
        <f>TEXT(Table1[[#This Row],[Patient Admission Date]],"ddd")</f>
        <v>Wed</v>
      </c>
      <c r="N1358" t="str">
        <f>TEXT(INT(HOUR(Table1[[#This Row],[Patient Admission Date]])/3)*3,"00")&amp;"-"&amp;TEXT(INT(HOUR(Table1[[#This Row],[Patient Admission Date]])/3)*3+3,"00")</f>
        <v>09-12</v>
      </c>
      <c r="O1358" t="str" cm="1">
        <f t="array" ref="O1358">_xlfn.IFS(Table1[[#This Row],[Patient Age]]&lt;=14,"0-14",Table1[[#This Row],[Patient Age]]&lt;=29,"15-29",Table1[[#This Row],[Patient Age]]&lt;=44,"30-44",Table1[[#This Row],[Patient Age]]&lt;=59,"45-59",Table1[[#This Row],[Patient Age]]&lt;=74,"60-74",TRUE,"75+")</f>
        <v>60-74</v>
      </c>
      <c r="P1358" t="str" cm="1">
        <f t="array" ref="P1358">_xlfn.IFS(Table1[[#This Row],[Patient Waittime]]&lt;=15,"0-15",Table1[[#This Row],[Patient Waittime]]&lt;=30,"16-30",Table1[[#This Row],[Patient Waittime]]&lt;=45,"31-45",Table1[[#This Row],[Patient Waittime]]&lt;=60,"46-60",TRUE,"60+")</f>
        <v>31-45</v>
      </c>
      <c r="Q1358">
        <f>--(Table1[[#This Row],[Patient Waittime]]&lt;=30)</f>
        <v>0</v>
      </c>
      <c r="R1358">
        <f>--Table1[[#This Row],[Patient Admission Flag]]</f>
        <v>0</v>
      </c>
      <c r="S1358">
        <f>--AND(Table1[[#This Row],[WithinTarget]]=1,Table1[[#This Row],[Patient Satisfaction Score]]&gt;=7)</f>
        <v>0</v>
      </c>
      <c r="T1358" t="str">
        <f>IF(LEFT(Table1[[#This Row],[Patient Gender]],1)="F","Female","Male")</f>
        <v>Female</v>
      </c>
    </row>
    <row r="1359" spans="1:20" x14ac:dyDescent="0.3">
      <c r="A1359" t="s">
        <v>1463</v>
      </c>
      <c r="B1359" s="1">
        <v>45030.689583333333</v>
      </c>
      <c r="C1359" t="s">
        <v>13</v>
      </c>
      <c r="D1359">
        <v>12</v>
      </c>
      <c r="E1359" t="s">
        <v>14</v>
      </c>
      <c r="F1359" t="s">
        <v>17</v>
      </c>
      <c r="G1359" t="b">
        <v>0</v>
      </c>
      <c r="I1359">
        <v>12</v>
      </c>
      <c r="J1359" t="b">
        <v>0</v>
      </c>
      <c r="K1359">
        <f>YEAR(Table1[[#This Row],[Patient Admission Date]])</f>
        <v>2023</v>
      </c>
      <c r="L1359" t="str">
        <f>TEXT(Table1[[#This Row],[Patient Admission Date]],"mmm")</f>
        <v>Apr</v>
      </c>
      <c r="M1359" t="str">
        <f>TEXT(Table1[[#This Row],[Patient Admission Date]],"ddd")</f>
        <v>Fri</v>
      </c>
      <c r="N1359" t="str">
        <f>TEXT(INT(HOUR(Table1[[#This Row],[Patient Admission Date]])/3)*3,"00")&amp;"-"&amp;TEXT(INT(HOUR(Table1[[#This Row],[Patient Admission Date]])/3)*3+3,"00")</f>
        <v>15-18</v>
      </c>
      <c r="O1359" t="str" cm="1">
        <f t="array" ref="O1359">_xlfn.IFS(Table1[[#This Row],[Patient Age]]&lt;=14,"0-14",Table1[[#This Row],[Patient Age]]&lt;=29,"15-29",Table1[[#This Row],[Patient Age]]&lt;=44,"30-44",Table1[[#This Row],[Patient Age]]&lt;=59,"45-59",Table1[[#This Row],[Patient Age]]&lt;=74,"60-74",TRUE,"75+")</f>
        <v>0-14</v>
      </c>
      <c r="P1359" t="str" cm="1">
        <f t="array" ref="P1359">_xlfn.IFS(Table1[[#This Row],[Patient Waittime]]&lt;=15,"0-15",Table1[[#This Row],[Patient Waittime]]&lt;=30,"16-30",Table1[[#This Row],[Patient Waittime]]&lt;=45,"31-45",Table1[[#This Row],[Patient Waittime]]&lt;=60,"46-60",TRUE,"60+")</f>
        <v>0-15</v>
      </c>
      <c r="Q1359">
        <f>--(Table1[[#This Row],[Patient Waittime]]&lt;=30)</f>
        <v>1</v>
      </c>
      <c r="R1359">
        <f>--Table1[[#This Row],[Patient Admission Flag]]</f>
        <v>0</v>
      </c>
      <c r="S1359">
        <f>--AND(Table1[[#This Row],[WithinTarget]]=1,Table1[[#This Row],[Patient Satisfaction Score]]&gt;=7)</f>
        <v>0</v>
      </c>
      <c r="T1359" t="str">
        <f>IF(LEFT(Table1[[#This Row],[Patient Gender]],1)="F","Female","Male")</f>
        <v>Female</v>
      </c>
    </row>
    <row r="1360" spans="1:20" x14ac:dyDescent="0.3">
      <c r="A1360" t="s">
        <v>1464</v>
      </c>
      <c r="B1360" s="1">
        <v>45384.252083333333</v>
      </c>
      <c r="C1360" t="s">
        <v>13</v>
      </c>
      <c r="D1360">
        <v>7</v>
      </c>
      <c r="E1360" t="s">
        <v>14</v>
      </c>
      <c r="F1360" t="s">
        <v>17</v>
      </c>
      <c r="G1360" t="b">
        <v>0</v>
      </c>
      <c r="I1360">
        <v>54</v>
      </c>
      <c r="J1360" t="b">
        <v>0</v>
      </c>
      <c r="K1360">
        <f>YEAR(Table1[[#This Row],[Patient Admission Date]])</f>
        <v>2024</v>
      </c>
      <c r="L1360" t="str">
        <f>TEXT(Table1[[#This Row],[Patient Admission Date]],"mmm")</f>
        <v>Apr</v>
      </c>
      <c r="M1360" t="str">
        <f>TEXT(Table1[[#This Row],[Patient Admission Date]],"ddd")</f>
        <v>Tue</v>
      </c>
      <c r="N1360" t="str">
        <f>TEXT(INT(HOUR(Table1[[#This Row],[Patient Admission Date]])/3)*3,"00")&amp;"-"&amp;TEXT(INT(HOUR(Table1[[#This Row],[Patient Admission Date]])/3)*3+3,"00")</f>
        <v>06-09</v>
      </c>
      <c r="O1360" t="str" cm="1">
        <f t="array" ref="O1360">_xlfn.IFS(Table1[[#This Row],[Patient Age]]&lt;=14,"0-14",Table1[[#This Row],[Patient Age]]&lt;=29,"15-29",Table1[[#This Row],[Patient Age]]&lt;=44,"30-44",Table1[[#This Row],[Patient Age]]&lt;=59,"45-59",Table1[[#This Row],[Patient Age]]&lt;=74,"60-74",TRUE,"75+")</f>
        <v>0-14</v>
      </c>
      <c r="P1360" t="str" cm="1">
        <f t="array" ref="P1360">_xlfn.IFS(Table1[[#This Row],[Patient Waittime]]&lt;=15,"0-15",Table1[[#This Row],[Patient Waittime]]&lt;=30,"16-30",Table1[[#This Row],[Patient Waittime]]&lt;=45,"31-45",Table1[[#This Row],[Patient Waittime]]&lt;=60,"46-60",TRUE,"60+")</f>
        <v>46-60</v>
      </c>
      <c r="Q1360">
        <f>--(Table1[[#This Row],[Patient Waittime]]&lt;=30)</f>
        <v>0</v>
      </c>
      <c r="R1360">
        <f>--Table1[[#This Row],[Patient Admission Flag]]</f>
        <v>0</v>
      </c>
      <c r="S1360">
        <f>--AND(Table1[[#This Row],[WithinTarget]]=1,Table1[[#This Row],[Patient Satisfaction Score]]&gt;=7)</f>
        <v>0</v>
      </c>
      <c r="T1360" t="str">
        <f>IF(LEFT(Table1[[#This Row],[Patient Gender]],1)="F","Female","Male")</f>
        <v>Female</v>
      </c>
    </row>
    <row r="1361" spans="1:20" x14ac:dyDescent="0.3">
      <c r="A1361" t="s">
        <v>1465</v>
      </c>
      <c r="B1361" s="1">
        <v>45409.105555555558</v>
      </c>
      <c r="C1361" t="s">
        <v>13</v>
      </c>
      <c r="D1361">
        <v>50</v>
      </c>
      <c r="E1361" t="s">
        <v>14</v>
      </c>
      <c r="F1361" t="s">
        <v>17</v>
      </c>
      <c r="G1361" t="b">
        <v>0</v>
      </c>
      <c r="H1361">
        <v>0</v>
      </c>
      <c r="I1361">
        <v>51</v>
      </c>
      <c r="J1361" t="b">
        <v>0</v>
      </c>
      <c r="K1361">
        <f>YEAR(Table1[[#This Row],[Patient Admission Date]])</f>
        <v>2024</v>
      </c>
      <c r="L1361" t="str">
        <f>TEXT(Table1[[#This Row],[Patient Admission Date]],"mmm")</f>
        <v>Apr</v>
      </c>
      <c r="M1361" t="str">
        <f>TEXT(Table1[[#This Row],[Patient Admission Date]],"ddd")</f>
        <v>Sat</v>
      </c>
      <c r="N1361" t="str">
        <f>TEXT(INT(HOUR(Table1[[#This Row],[Patient Admission Date]])/3)*3,"00")&amp;"-"&amp;TEXT(INT(HOUR(Table1[[#This Row],[Patient Admission Date]])/3)*3+3,"00")</f>
        <v>00-03</v>
      </c>
      <c r="O1361" t="str" cm="1">
        <f t="array" ref="O1361">_xlfn.IFS(Table1[[#This Row],[Patient Age]]&lt;=14,"0-14",Table1[[#This Row],[Patient Age]]&lt;=29,"15-29",Table1[[#This Row],[Patient Age]]&lt;=44,"30-44",Table1[[#This Row],[Patient Age]]&lt;=59,"45-59",Table1[[#This Row],[Patient Age]]&lt;=74,"60-74",TRUE,"75+")</f>
        <v>45-59</v>
      </c>
      <c r="P1361" t="str" cm="1">
        <f t="array" ref="P1361">_xlfn.IFS(Table1[[#This Row],[Patient Waittime]]&lt;=15,"0-15",Table1[[#This Row],[Patient Waittime]]&lt;=30,"16-30",Table1[[#This Row],[Patient Waittime]]&lt;=45,"31-45",Table1[[#This Row],[Patient Waittime]]&lt;=60,"46-60",TRUE,"60+")</f>
        <v>46-60</v>
      </c>
      <c r="Q1361">
        <f>--(Table1[[#This Row],[Patient Waittime]]&lt;=30)</f>
        <v>0</v>
      </c>
      <c r="R1361">
        <f>--Table1[[#This Row],[Patient Admission Flag]]</f>
        <v>0</v>
      </c>
      <c r="S1361">
        <f>--AND(Table1[[#This Row],[WithinTarget]]=1,Table1[[#This Row],[Patient Satisfaction Score]]&gt;=7)</f>
        <v>0</v>
      </c>
      <c r="T1361" t="str">
        <f>IF(LEFT(Table1[[#This Row],[Patient Gender]],1)="F","Female","Male")</f>
        <v>Female</v>
      </c>
    </row>
    <row r="1362" spans="1:20" x14ac:dyDescent="0.3">
      <c r="A1362" t="s">
        <v>1466</v>
      </c>
      <c r="B1362" s="1">
        <v>45102.834722222222</v>
      </c>
      <c r="C1362" t="s">
        <v>13</v>
      </c>
      <c r="D1362">
        <v>33</v>
      </c>
      <c r="E1362" t="s">
        <v>14</v>
      </c>
      <c r="F1362" t="s">
        <v>17</v>
      </c>
      <c r="G1362" t="b">
        <v>0</v>
      </c>
      <c r="H1362">
        <v>0</v>
      </c>
      <c r="I1362">
        <v>32</v>
      </c>
      <c r="J1362" t="b">
        <v>0</v>
      </c>
      <c r="K1362">
        <f>YEAR(Table1[[#This Row],[Patient Admission Date]])</f>
        <v>2023</v>
      </c>
      <c r="L1362" t="str">
        <f>TEXT(Table1[[#This Row],[Patient Admission Date]],"mmm")</f>
        <v>Jun</v>
      </c>
      <c r="M1362" t="str">
        <f>TEXT(Table1[[#This Row],[Patient Admission Date]],"ddd")</f>
        <v>Sun</v>
      </c>
      <c r="N1362" t="str">
        <f>TEXT(INT(HOUR(Table1[[#This Row],[Patient Admission Date]])/3)*3,"00")&amp;"-"&amp;TEXT(INT(HOUR(Table1[[#This Row],[Patient Admission Date]])/3)*3+3,"00")</f>
        <v>18-21</v>
      </c>
      <c r="O1362" t="str" cm="1">
        <f t="array" ref="O1362">_xlfn.IFS(Table1[[#This Row],[Patient Age]]&lt;=14,"0-14",Table1[[#This Row],[Patient Age]]&lt;=29,"15-29",Table1[[#This Row],[Patient Age]]&lt;=44,"30-44",Table1[[#This Row],[Patient Age]]&lt;=59,"45-59",Table1[[#This Row],[Patient Age]]&lt;=74,"60-74",TRUE,"75+")</f>
        <v>30-44</v>
      </c>
      <c r="P1362" t="str" cm="1">
        <f t="array" ref="P1362">_xlfn.IFS(Table1[[#This Row],[Patient Waittime]]&lt;=15,"0-15",Table1[[#This Row],[Patient Waittime]]&lt;=30,"16-30",Table1[[#This Row],[Patient Waittime]]&lt;=45,"31-45",Table1[[#This Row],[Patient Waittime]]&lt;=60,"46-60",TRUE,"60+")</f>
        <v>31-45</v>
      </c>
      <c r="Q1362">
        <f>--(Table1[[#This Row],[Patient Waittime]]&lt;=30)</f>
        <v>0</v>
      </c>
      <c r="R1362">
        <f>--Table1[[#This Row],[Patient Admission Flag]]</f>
        <v>0</v>
      </c>
      <c r="S1362">
        <f>--AND(Table1[[#This Row],[WithinTarget]]=1,Table1[[#This Row],[Patient Satisfaction Score]]&gt;=7)</f>
        <v>0</v>
      </c>
      <c r="T1362" t="str">
        <f>IF(LEFT(Table1[[#This Row],[Patient Gender]],1)="F","Female","Male")</f>
        <v>Female</v>
      </c>
    </row>
    <row r="1363" spans="1:20" x14ac:dyDescent="0.3">
      <c r="A1363" t="s">
        <v>1467</v>
      </c>
      <c r="B1363" s="1">
        <v>45323.282638888886</v>
      </c>
      <c r="C1363" t="s">
        <v>13</v>
      </c>
      <c r="D1363">
        <v>66</v>
      </c>
      <c r="E1363" t="s">
        <v>14</v>
      </c>
      <c r="F1363" t="s">
        <v>17</v>
      </c>
      <c r="G1363" t="b">
        <v>0</v>
      </c>
      <c r="H1363">
        <v>1</v>
      </c>
      <c r="I1363">
        <v>16</v>
      </c>
      <c r="J1363" t="b">
        <v>0</v>
      </c>
      <c r="K1363">
        <f>YEAR(Table1[[#This Row],[Patient Admission Date]])</f>
        <v>2024</v>
      </c>
      <c r="L1363" t="str">
        <f>TEXT(Table1[[#This Row],[Patient Admission Date]],"mmm")</f>
        <v>Feb</v>
      </c>
      <c r="M1363" t="str">
        <f>TEXT(Table1[[#This Row],[Patient Admission Date]],"ddd")</f>
        <v>Thu</v>
      </c>
      <c r="N1363" t="str">
        <f>TEXT(INT(HOUR(Table1[[#This Row],[Patient Admission Date]])/3)*3,"00")&amp;"-"&amp;TEXT(INT(HOUR(Table1[[#This Row],[Patient Admission Date]])/3)*3+3,"00")</f>
        <v>06-09</v>
      </c>
      <c r="O1363" t="str" cm="1">
        <f t="array" ref="O1363">_xlfn.IFS(Table1[[#This Row],[Patient Age]]&lt;=14,"0-14",Table1[[#This Row],[Patient Age]]&lt;=29,"15-29",Table1[[#This Row],[Patient Age]]&lt;=44,"30-44",Table1[[#This Row],[Patient Age]]&lt;=59,"45-59",Table1[[#This Row],[Patient Age]]&lt;=74,"60-74",TRUE,"75+")</f>
        <v>60-74</v>
      </c>
      <c r="P1363" t="str" cm="1">
        <f t="array" ref="P1363">_xlfn.IFS(Table1[[#This Row],[Patient Waittime]]&lt;=15,"0-15",Table1[[#This Row],[Patient Waittime]]&lt;=30,"16-30",Table1[[#This Row],[Patient Waittime]]&lt;=45,"31-45",Table1[[#This Row],[Patient Waittime]]&lt;=60,"46-60",TRUE,"60+")</f>
        <v>16-30</v>
      </c>
      <c r="Q1363">
        <f>--(Table1[[#This Row],[Patient Waittime]]&lt;=30)</f>
        <v>1</v>
      </c>
      <c r="R1363">
        <f>--Table1[[#This Row],[Patient Admission Flag]]</f>
        <v>0</v>
      </c>
      <c r="S1363">
        <f>--AND(Table1[[#This Row],[WithinTarget]]=1,Table1[[#This Row],[Patient Satisfaction Score]]&gt;=7)</f>
        <v>0</v>
      </c>
      <c r="T1363" t="str">
        <f>IF(LEFT(Table1[[#This Row],[Patient Gender]],1)="F","Female","Male")</f>
        <v>Female</v>
      </c>
    </row>
    <row r="1364" spans="1:20" x14ac:dyDescent="0.3">
      <c r="A1364" t="s">
        <v>1468</v>
      </c>
      <c r="B1364" s="1">
        <v>45041.472916666666</v>
      </c>
      <c r="C1364" t="s">
        <v>13</v>
      </c>
      <c r="D1364">
        <v>47</v>
      </c>
      <c r="E1364" t="s">
        <v>14</v>
      </c>
      <c r="F1364" t="s">
        <v>17</v>
      </c>
      <c r="G1364" t="b">
        <v>0</v>
      </c>
      <c r="H1364">
        <v>1</v>
      </c>
      <c r="I1364">
        <v>55</v>
      </c>
      <c r="J1364" t="b">
        <v>0</v>
      </c>
      <c r="K1364">
        <f>YEAR(Table1[[#This Row],[Patient Admission Date]])</f>
        <v>2023</v>
      </c>
      <c r="L1364" t="str">
        <f>TEXT(Table1[[#This Row],[Patient Admission Date]],"mmm")</f>
        <v>Apr</v>
      </c>
      <c r="M1364" t="str">
        <f>TEXT(Table1[[#This Row],[Patient Admission Date]],"ddd")</f>
        <v>Tue</v>
      </c>
      <c r="N1364" t="str">
        <f>TEXT(INT(HOUR(Table1[[#This Row],[Patient Admission Date]])/3)*3,"00")&amp;"-"&amp;TEXT(INT(HOUR(Table1[[#This Row],[Patient Admission Date]])/3)*3+3,"00")</f>
        <v>09-12</v>
      </c>
      <c r="O1364" t="str" cm="1">
        <f t="array" ref="O1364">_xlfn.IFS(Table1[[#This Row],[Patient Age]]&lt;=14,"0-14",Table1[[#This Row],[Patient Age]]&lt;=29,"15-29",Table1[[#This Row],[Patient Age]]&lt;=44,"30-44",Table1[[#This Row],[Patient Age]]&lt;=59,"45-59",Table1[[#This Row],[Patient Age]]&lt;=74,"60-74",TRUE,"75+")</f>
        <v>45-59</v>
      </c>
      <c r="P1364" t="str" cm="1">
        <f t="array" ref="P1364">_xlfn.IFS(Table1[[#This Row],[Patient Waittime]]&lt;=15,"0-15",Table1[[#This Row],[Patient Waittime]]&lt;=30,"16-30",Table1[[#This Row],[Patient Waittime]]&lt;=45,"31-45",Table1[[#This Row],[Patient Waittime]]&lt;=60,"46-60",TRUE,"60+")</f>
        <v>46-60</v>
      </c>
      <c r="Q1364">
        <f>--(Table1[[#This Row],[Patient Waittime]]&lt;=30)</f>
        <v>0</v>
      </c>
      <c r="R1364">
        <f>--Table1[[#This Row],[Patient Admission Flag]]</f>
        <v>0</v>
      </c>
      <c r="S1364">
        <f>--AND(Table1[[#This Row],[WithinTarget]]=1,Table1[[#This Row],[Patient Satisfaction Score]]&gt;=7)</f>
        <v>0</v>
      </c>
      <c r="T1364" t="str">
        <f>IF(LEFT(Table1[[#This Row],[Patient Gender]],1)="F","Female","Male")</f>
        <v>Female</v>
      </c>
    </row>
    <row r="1365" spans="1:20" x14ac:dyDescent="0.3">
      <c r="A1365" t="s">
        <v>1469</v>
      </c>
      <c r="B1365" s="1">
        <v>45099.245138888888</v>
      </c>
      <c r="C1365" t="s">
        <v>13</v>
      </c>
      <c r="D1365">
        <v>67</v>
      </c>
      <c r="E1365" t="s">
        <v>14</v>
      </c>
      <c r="F1365" t="s">
        <v>17</v>
      </c>
      <c r="G1365" t="b">
        <v>0</v>
      </c>
      <c r="H1365">
        <v>2</v>
      </c>
      <c r="I1365">
        <v>60</v>
      </c>
      <c r="J1365" t="b">
        <v>0</v>
      </c>
      <c r="K1365">
        <f>YEAR(Table1[[#This Row],[Patient Admission Date]])</f>
        <v>2023</v>
      </c>
      <c r="L1365" t="str">
        <f>TEXT(Table1[[#This Row],[Patient Admission Date]],"mmm")</f>
        <v>Jun</v>
      </c>
      <c r="M1365" t="str">
        <f>TEXT(Table1[[#This Row],[Patient Admission Date]],"ddd")</f>
        <v>Thu</v>
      </c>
      <c r="N1365" t="str">
        <f>TEXT(INT(HOUR(Table1[[#This Row],[Patient Admission Date]])/3)*3,"00")&amp;"-"&amp;TEXT(INT(HOUR(Table1[[#This Row],[Patient Admission Date]])/3)*3+3,"00")</f>
        <v>03-06</v>
      </c>
      <c r="O1365" t="str" cm="1">
        <f t="array" ref="O1365">_xlfn.IFS(Table1[[#This Row],[Patient Age]]&lt;=14,"0-14",Table1[[#This Row],[Patient Age]]&lt;=29,"15-29",Table1[[#This Row],[Patient Age]]&lt;=44,"30-44",Table1[[#This Row],[Patient Age]]&lt;=59,"45-59",Table1[[#This Row],[Patient Age]]&lt;=74,"60-74",TRUE,"75+")</f>
        <v>60-74</v>
      </c>
      <c r="P1365" t="str" cm="1">
        <f t="array" ref="P1365">_xlfn.IFS(Table1[[#This Row],[Patient Waittime]]&lt;=15,"0-15",Table1[[#This Row],[Patient Waittime]]&lt;=30,"16-30",Table1[[#This Row],[Patient Waittime]]&lt;=45,"31-45",Table1[[#This Row],[Patient Waittime]]&lt;=60,"46-60",TRUE,"60+")</f>
        <v>46-60</v>
      </c>
      <c r="Q1365">
        <f>--(Table1[[#This Row],[Patient Waittime]]&lt;=30)</f>
        <v>0</v>
      </c>
      <c r="R1365">
        <f>--Table1[[#This Row],[Patient Admission Flag]]</f>
        <v>0</v>
      </c>
      <c r="S1365">
        <f>--AND(Table1[[#This Row],[WithinTarget]]=1,Table1[[#This Row],[Patient Satisfaction Score]]&gt;=7)</f>
        <v>0</v>
      </c>
      <c r="T1365" t="str">
        <f>IF(LEFT(Table1[[#This Row],[Patient Gender]],1)="F","Female","Male")</f>
        <v>Female</v>
      </c>
    </row>
    <row r="1366" spans="1:20" x14ac:dyDescent="0.3">
      <c r="A1366" t="s">
        <v>1470</v>
      </c>
      <c r="B1366" s="1">
        <v>45399.40902777778</v>
      </c>
      <c r="C1366" t="s">
        <v>13</v>
      </c>
      <c r="D1366">
        <v>10</v>
      </c>
      <c r="E1366" t="s">
        <v>14</v>
      </c>
      <c r="F1366" t="s">
        <v>17</v>
      </c>
      <c r="G1366" t="b">
        <v>0</v>
      </c>
      <c r="H1366">
        <v>2</v>
      </c>
      <c r="I1366">
        <v>30</v>
      </c>
      <c r="J1366" t="b">
        <v>0</v>
      </c>
      <c r="K1366">
        <f>YEAR(Table1[[#This Row],[Patient Admission Date]])</f>
        <v>2024</v>
      </c>
      <c r="L1366" t="str">
        <f>TEXT(Table1[[#This Row],[Patient Admission Date]],"mmm")</f>
        <v>Apr</v>
      </c>
      <c r="M1366" t="str">
        <f>TEXT(Table1[[#This Row],[Patient Admission Date]],"ddd")</f>
        <v>Wed</v>
      </c>
      <c r="N1366" t="str">
        <f>TEXT(INT(HOUR(Table1[[#This Row],[Patient Admission Date]])/3)*3,"00")&amp;"-"&amp;TEXT(INT(HOUR(Table1[[#This Row],[Patient Admission Date]])/3)*3+3,"00")</f>
        <v>09-12</v>
      </c>
      <c r="O1366" t="str" cm="1">
        <f t="array" ref="O1366">_xlfn.IFS(Table1[[#This Row],[Patient Age]]&lt;=14,"0-14",Table1[[#This Row],[Patient Age]]&lt;=29,"15-29",Table1[[#This Row],[Patient Age]]&lt;=44,"30-44",Table1[[#This Row],[Patient Age]]&lt;=59,"45-59",Table1[[#This Row],[Patient Age]]&lt;=74,"60-74",TRUE,"75+")</f>
        <v>0-14</v>
      </c>
      <c r="P1366" t="str" cm="1">
        <f t="array" ref="P1366">_xlfn.IFS(Table1[[#This Row],[Patient Waittime]]&lt;=15,"0-15",Table1[[#This Row],[Patient Waittime]]&lt;=30,"16-30",Table1[[#This Row],[Patient Waittime]]&lt;=45,"31-45",Table1[[#This Row],[Patient Waittime]]&lt;=60,"46-60",TRUE,"60+")</f>
        <v>16-30</v>
      </c>
      <c r="Q1366">
        <f>--(Table1[[#This Row],[Patient Waittime]]&lt;=30)</f>
        <v>1</v>
      </c>
      <c r="R1366">
        <f>--Table1[[#This Row],[Patient Admission Flag]]</f>
        <v>0</v>
      </c>
      <c r="S1366">
        <f>--AND(Table1[[#This Row],[WithinTarget]]=1,Table1[[#This Row],[Patient Satisfaction Score]]&gt;=7)</f>
        <v>0</v>
      </c>
      <c r="T1366" t="str">
        <f>IF(LEFT(Table1[[#This Row],[Patient Gender]],1)="F","Female","Male")</f>
        <v>Female</v>
      </c>
    </row>
    <row r="1367" spans="1:20" x14ac:dyDescent="0.3">
      <c r="A1367" t="s">
        <v>1471</v>
      </c>
      <c r="B1367" s="1">
        <v>45532.939583333333</v>
      </c>
      <c r="C1367" t="s">
        <v>13</v>
      </c>
      <c r="D1367">
        <v>64</v>
      </c>
      <c r="E1367" t="s">
        <v>14</v>
      </c>
      <c r="F1367" t="s">
        <v>17</v>
      </c>
      <c r="G1367" t="b">
        <v>0</v>
      </c>
      <c r="H1367">
        <v>3</v>
      </c>
      <c r="I1367">
        <v>34</v>
      </c>
      <c r="J1367" t="b">
        <v>0</v>
      </c>
      <c r="K1367">
        <f>YEAR(Table1[[#This Row],[Patient Admission Date]])</f>
        <v>2024</v>
      </c>
      <c r="L1367" t="str">
        <f>TEXT(Table1[[#This Row],[Patient Admission Date]],"mmm")</f>
        <v>Aug</v>
      </c>
      <c r="M1367" t="str">
        <f>TEXT(Table1[[#This Row],[Patient Admission Date]],"ddd")</f>
        <v>Wed</v>
      </c>
      <c r="N1367" t="str">
        <f>TEXT(INT(HOUR(Table1[[#This Row],[Patient Admission Date]])/3)*3,"00")&amp;"-"&amp;TEXT(INT(HOUR(Table1[[#This Row],[Patient Admission Date]])/3)*3+3,"00")</f>
        <v>21-24</v>
      </c>
      <c r="O1367" t="str" cm="1">
        <f t="array" ref="O1367">_xlfn.IFS(Table1[[#This Row],[Patient Age]]&lt;=14,"0-14",Table1[[#This Row],[Patient Age]]&lt;=29,"15-29",Table1[[#This Row],[Patient Age]]&lt;=44,"30-44",Table1[[#This Row],[Patient Age]]&lt;=59,"45-59",Table1[[#This Row],[Patient Age]]&lt;=74,"60-74",TRUE,"75+")</f>
        <v>60-74</v>
      </c>
      <c r="P1367" t="str" cm="1">
        <f t="array" ref="P1367">_xlfn.IFS(Table1[[#This Row],[Patient Waittime]]&lt;=15,"0-15",Table1[[#This Row],[Patient Waittime]]&lt;=30,"16-30",Table1[[#This Row],[Patient Waittime]]&lt;=45,"31-45",Table1[[#This Row],[Patient Waittime]]&lt;=60,"46-60",TRUE,"60+")</f>
        <v>31-45</v>
      </c>
      <c r="Q1367">
        <f>--(Table1[[#This Row],[Patient Waittime]]&lt;=30)</f>
        <v>0</v>
      </c>
      <c r="R1367">
        <f>--Table1[[#This Row],[Patient Admission Flag]]</f>
        <v>0</v>
      </c>
      <c r="S1367">
        <f>--AND(Table1[[#This Row],[WithinTarget]]=1,Table1[[#This Row],[Patient Satisfaction Score]]&gt;=7)</f>
        <v>0</v>
      </c>
      <c r="T1367" t="str">
        <f>IF(LEFT(Table1[[#This Row],[Patient Gender]],1)="F","Female","Male")</f>
        <v>Female</v>
      </c>
    </row>
    <row r="1368" spans="1:20" x14ac:dyDescent="0.3">
      <c r="A1368" t="s">
        <v>1472</v>
      </c>
      <c r="B1368" s="1">
        <v>45133.104166666664</v>
      </c>
      <c r="C1368" t="s">
        <v>13</v>
      </c>
      <c r="D1368">
        <v>15</v>
      </c>
      <c r="E1368" t="s">
        <v>14</v>
      </c>
      <c r="F1368" t="s">
        <v>17</v>
      </c>
      <c r="G1368" t="b">
        <v>0</v>
      </c>
      <c r="H1368">
        <v>4</v>
      </c>
      <c r="I1368">
        <v>28</v>
      </c>
      <c r="J1368" t="b">
        <v>0</v>
      </c>
      <c r="K1368">
        <f>YEAR(Table1[[#This Row],[Patient Admission Date]])</f>
        <v>2023</v>
      </c>
      <c r="L1368" t="str">
        <f>TEXT(Table1[[#This Row],[Patient Admission Date]],"mmm")</f>
        <v>Jul</v>
      </c>
      <c r="M1368" t="str">
        <f>TEXT(Table1[[#This Row],[Patient Admission Date]],"ddd")</f>
        <v>Wed</v>
      </c>
      <c r="N1368" t="str">
        <f>TEXT(INT(HOUR(Table1[[#This Row],[Patient Admission Date]])/3)*3,"00")&amp;"-"&amp;TEXT(INT(HOUR(Table1[[#This Row],[Patient Admission Date]])/3)*3+3,"00")</f>
        <v>00-03</v>
      </c>
      <c r="O1368" t="str" cm="1">
        <f t="array" ref="O1368">_xlfn.IFS(Table1[[#This Row],[Patient Age]]&lt;=14,"0-14",Table1[[#This Row],[Patient Age]]&lt;=29,"15-29",Table1[[#This Row],[Patient Age]]&lt;=44,"30-44",Table1[[#This Row],[Patient Age]]&lt;=59,"45-59",Table1[[#This Row],[Patient Age]]&lt;=74,"60-74",TRUE,"75+")</f>
        <v>15-29</v>
      </c>
      <c r="P1368" t="str" cm="1">
        <f t="array" ref="P1368">_xlfn.IFS(Table1[[#This Row],[Patient Waittime]]&lt;=15,"0-15",Table1[[#This Row],[Patient Waittime]]&lt;=30,"16-30",Table1[[#This Row],[Patient Waittime]]&lt;=45,"31-45",Table1[[#This Row],[Patient Waittime]]&lt;=60,"46-60",TRUE,"60+")</f>
        <v>16-30</v>
      </c>
      <c r="Q1368">
        <f>--(Table1[[#This Row],[Patient Waittime]]&lt;=30)</f>
        <v>1</v>
      </c>
      <c r="R1368">
        <f>--Table1[[#This Row],[Patient Admission Flag]]</f>
        <v>0</v>
      </c>
      <c r="S1368">
        <f>--AND(Table1[[#This Row],[WithinTarget]]=1,Table1[[#This Row],[Patient Satisfaction Score]]&gt;=7)</f>
        <v>0</v>
      </c>
      <c r="T1368" t="str">
        <f>IF(LEFT(Table1[[#This Row],[Patient Gender]],1)="F","Female","Male")</f>
        <v>Female</v>
      </c>
    </row>
    <row r="1369" spans="1:20" x14ac:dyDescent="0.3">
      <c r="A1369" t="s">
        <v>1473</v>
      </c>
      <c r="B1369" s="1">
        <v>45217.470138888886</v>
      </c>
      <c r="C1369" t="s">
        <v>13</v>
      </c>
      <c r="D1369">
        <v>34</v>
      </c>
      <c r="E1369" t="s">
        <v>14</v>
      </c>
      <c r="F1369" t="s">
        <v>17</v>
      </c>
      <c r="G1369" t="b">
        <v>0</v>
      </c>
      <c r="H1369">
        <v>5</v>
      </c>
      <c r="I1369">
        <v>21</v>
      </c>
      <c r="J1369" t="b">
        <v>0</v>
      </c>
      <c r="K1369">
        <f>YEAR(Table1[[#This Row],[Patient Admission Date]])</f>
        <v>2023</v>
      </c>
      <c r="L1369" t="str">
        <f>TEXT(Table1[[#This Row],[Patient Admission Date]],"mmm")</f>
        <v>Oct</v>
      </c>
      <c r="M1369" t="str">
        <f>TEXT(Table1[[#This Row],[Patient Admission Date]],"ddd")</f>
        <v>Wed</v>
      </c>
      <c r="N1369" t="str">
        <f>TEXT(INT(HOUR(Table1[[#This Row],[Patient Admission Date]])/3)*3,"00")&amp;"-"&amp;TEXT(INT(HOUR(Table1[[#This Row],[Patient Admission Date]])/3)*3+3,"00")</f>
        <v>09-12</v>
      </c>
      <c r="O1369" t="str" cm="1">
        <f t="array" ref="O1369">_xlfn.IFS(Table1[[#This Row],[Patient Age]]&lt;=14,"0-14",Table1[[#This Row],[Patient Age]]&lt;=29,"15-29",Table1[[#This Row],[Patient Age]]&lt;=44,"30-44",Table1[[#This Row],[Patient Age]]&lt;=59,"45-59",Table1[[#This Row],[Patient Age]]&lt;=74,"60-74",TRUE,"75+")</f>
        <v>30-44</v>
      </c>
      <c r="P1369" t="str" cm="1">
        <f t="array" ref="P1369">_xlfn.IFS(Table1[[#This Row],[Patient Waittime]]&lt;=15,"0-15",Table1[[#This Row],[Patient Waittime]]&lt;=30,"16-30",Table1[[#This Row],[Patient Waittime]]&lt;=45,"31-45",Table1[[#This Row],[Patient Waittime]]&lt;=60,"46-60",TRUE,"60+")</f>
        <v>16-30</v>
      </c>
      <c r="Q1369">
        <f>--(Table1[[#This Row],[Patient Waittime]]&lt;=30)</f>
        <v>1</v>
      </c>
      <c r="R1369">
        <f>--Table1[[#This Row],[Patient Admission Flag]]</f>
        <v>0</v>
      </c>
      <c r="S1369">
        <f>--AND(Table1[[#This Row],[WithinTarget]]=1,Table1[[#This Row],[Patient Satisfaction Score]]&gt;=7)</f>
        <v>0</v>
      </c>
      <c r="T1369" t="str">
        <f>IF(LEFT(Table1[[#This Row],[Patient Gender]],1)="F","Female","Male")</f>
        <v>Female</v>
      </c>
    </row>
    <row r="1370" spans="1:20" x14ac:dyDescent="0.3">
      <c r="A1370" t="s">
        <v>1474</v>
      </c>
      <c r="B1370" s="1">
        <v>45478.025000000001</v>
      </c>
      <c r="C1370" t="s">
        <v>13</v>
      </c>
      <c r="D1370">
        <v>29</v>
      </c>
      <c r="E1370" t="s">
        <v>14</v>
      </c>
      <c r="F1370" t="s">
        <v>17</v>
      </c>
      <c r="G1370" t="b">
        <v>0</v>
      </c>
      <c r="H1370">
        <v>7</v>
      </c>
      <c r="I1370">
        <v>55</v>
      </c>
      <c r="J1370" t="b">
        <v>0</v>
      </c>
      <c r="K1370">
        <f>YEAR(Table1[[#This Row],[Patient Admission Date]])</f>
        <v>2024</v>
      </c>
      <c r="L1370" t="str">
        <f>TEXT(Table1[[#This Row],[Patient Admission Date]],"mmm")</f>
        <v>Jul</v>
      </c>
      <c r="M1370" t="str">
        <f>TEXT(Table1[[#This Row],[Patient Admission Date]],"ddd")</f>
        <v>Fri</v>
      </c>
      <c r="N1370" t="str">
        <f>TEXT(INT(HOUR(Table1[[#This Row],[Patient Admission Date]])/3)*3,"00")&amp;"-"&amp;TEXT(INT(HOUR(Table1[[#This Row],[Patient Admission Date]])/3)*3+3,"00")</f>
        <v>00-03</v>
      </c>
      <c r="O1370" t="str" cm="1">
        <f t="array" ref="O1370">_xlfn.IFS(Table1[[#This Row],[Patient Age]]&lt;=14,"0-14",Table1[[#This Row],[Patient Age]]&lt;=29,"15-29",Table1[[#This Row],[Patient Age]]&lt;=44,"30-44",Table1[[#This Row],[Patient Age]]&lt;=59,"45-59",Table1[[#This Row],[Patient Age]]&lt;=74,"60-74",TRUE,"75+")</f>
        <v>15-29</v>
      </c>
      <c r="P1370" t="str" cm="1">
        <f t="array" ref="P1370">_xlfn.IFS(Table1[[#This Row],[Patient Waittime]]&lt;=15,"0-15",Table1[[#This Row],[Patient Waittime]]&lt;=30,"16-30",Table1[[#This Row],[Patient Waittime]]&lt;=45,"31-45",Table1[[#This Row],[Patient Waittime]]&lt;=60,"46-60",TRUE,"60+")</f>
        <v>46-60</v>
      </c>
      <c r="Q1370">
        <f>--(Table1[[#This Row],[Patient Waittime]]&lt;=30)</f>
        <v>0</v>
      </c>
      <c r="R1370">
        <f>--Table1[[#This Row],[Patient Admission Flag]]</f>
        <v>0</v>
      </c>
      <c r="S1370">
        <f>--AND(Table1[[#This Row],[WithinTarget]]=1,Table1[[#This Row],[Patient Satisfaction Score]]&gt;=7)</f>
        <v>0</v>
      </c>
      <c r="T1370" t="str">
        <f>IF(LEFT(Table1[[#This Row],[Patient Gender]],1)="F","Female","Male")</f>
        <v>Female</v>
      </c>
    </row>
    <row r="1371" spans="1:20" x14ac:dyDescent="0.3">
      <c r="A1371" t="s">
        <v>1475</v>
      </c>
      <c r="B1371" s="1">
        <v>45076.172222222223</v>
      </c>
      <c r="C1371" t="s">
        <v>13</v>
      </c>
      <c r="D1371">
        <v>47</v>
      </c>
      <c r="E1371" t="s">
        <v>14</v>
      </c>
      <c r="F1371" t="s">
        <v>17</v>
      </c>
      <c r="G1371" t="b">
        <v>0</v>
      </c>
      <c r="H1371">
        <v>7</v>
      </c>
      <c r="I1371">
        <v>37</v>
      </c>
      <c r="J1371" t="b">
        <v>0</v>
      </c>
      <c r="K1371">
        <f>YEAR(Table1[[#This Row],[Patient Admission Date]])</f>
        <v>2023</v>
      </c>
      <c r="L1371" t="str">
        <f>TEXT(Table1[[#This Row],[Patient Admission Date]],"mmm")</f>
        <v>May</v>
      </c>
      <c r="M1371" t="str">
        <f>TEXT(Table1[[#This Row],[Patient Admission Date]],"ddd")</f>
        <v>Tue</v>
      </c>
      <c r="N1371" t="str">
        <f>TEXT(INT(HOUR(Table1[[#This Row],[Patient Admission Date]])/3)*3,"00")&amp;"-"&amp;TEXT(INT(HOUR(Table1[[#This Row],[Patient Admission Date]])/3)*3+3,"00")</f>
        <v>03-06</v>
      </c>
      <c r="O1371" t="str" cm="1">
        <f t="array" ref="O1371">_xlfn.IFS(Table1[[#This Row],[Patient Age]]&lt;=14,"0-14",Table1[[#This Row],[Patient Age]]&lt;=29,"15-29",Table1[[#This Row],[Patient Age]]&lt;=44,"30-44",Table1[[#This Row],[Patient Age]]&lt;=59,"45-59",Table1[[#This Row],[Patient Age]]&lt;=74,"60-74",TRUE,"75+")</f>
        <v>45-59</v>
      </c>
      <c r="P1371" t="str" cm="1">
        <f t="array" ref="P1371">_xlfn.IFS(Table1[[#This Row],[Patient Waittime]]&lt;=15,"0-15",Table1[[#This Row],[Patient Waittime]]&lt;=30,"16-30",Table1[[#This Row],[Patient Waittime]]&lt;=45,"31-45",Table1[[#This Row],[Patient Waittime]]&lt;=60,"46-60",TRUE,"60+")</f>
        <v>31-45</v>
      </c>
      <c r="Q1371">
        <f>--(Table1[[#This Row],[Patient Waittime]]&lt;=30)</f>
        <v>0</v>
      </c>
      <c r="R1371">
        <f>--Table1[[#This Row],[Patient Admission Flag]]</f>
        <v>0</v>
      </c>
      <c r="S1371">
        <f>--AND(Table1[[#This Row],[WithinTarget]]=1,Table1[[#This Row],[Patient Satisfaction Score]]&gt;=7)</f>
        <v>0</v>
      </c>
      <c r="T1371" t="str">
        <f>IF(LEFT(Table1[[#This Row],[Patient Gender]],1)="F","Female","Male")</f>
        <v>Female</v>
      </c>
    </row>
    <row r="1372" spans="1:20" x14ac:dyDescent="0.3">
      <c r="A1372" t="s">
        <v>1476</v>
      </c>
      <c r="B1372" s="1">
        <v>45107.627083333333</v>
      </c>
      <c r="C1372" t="s">
        <v>13</v>
      </c>
      <c r="D1372">
        <v>3</v>
      </c>
      <c r="E1372" t="s">
        <v>14</v>
      </c>
      <c r="F1372" t="s">
        <v>17</v>
      </c>
      <c r="G1372" t="b">
        <v>0</v>
      </c>
      <c r="H1372">
        <v>9</v>
      </c>
      <c r="I1372">
        <v>53</v>
      </c>
      <c r="J1372" t="b">
        <v>0</v>
      </c>
      <c r="K1372">
        <f>YEAR(Table1[[#This Row],[Patient Admission Date]])</f>
        <v>2023</v>
      </c>
      <c r="L1372" t="str">
        <f>TEXT(Table1[[#This Row],[Patient Admission Date]],"mmm")</f>
        <v>Jun</v>
      </c>
      <c r="M1372" t="str">
        <f>TEXT(Table1[[#This Row],[Patient Admission Date]],"ddd")</f>
        <v>Fri</v>
      </c>
      <c r="N1372" t="str">
        <f>TEXT(INT(HOUR(Table1[[#This Row],[Patient Admission Date]])/3)*3,"00")&amp;"-"&amp;TEXT(INT(HOUR(Table1[[#This Row],[Patient Admission Date]])/3)*3+3,"00")</f>
        <v>15-18</v>
      </c>
      <c r="O1372" t="str" cm="1">
        <f t="array" ref="O1372">_xlfn.IFS(Table1[[#This Row],[Patient Age]]&lt;=14,"0-14",Table1[[#This Row],[Patient Age]]&lt;=29,"15-29",Table1[[#This Row],[Patient Age]]&lt;=44,"30-44",Table1[[#This Row],[Patient Age]]&lt;=59,"45-59",Table1[[#This Row],[Patient Age]]&lt;=74,"60-74",TRUE,"75+")</f>
        <v>0-14</v>
      </c>
      <c r="P1372" t="str" cm="1">
        <f t="array" ref="P1372">_xlfn.IFS(Table1[[#This Row],[Patient Waittime]]&lt;=15,"0-15",Table1[[#This Row],[Patient Waittime]]&lt;=30,"16-30",Table1[[#This Row],[Patient Waittime]]&lt;=45,"31-45",Table1[[#This Row],[Patient Waittime]]&lt;=60,"46-60",TRUE,"60+")</f>
        <v>46-60</v>
      </c>
      <c r="Q1372">
        <f>--(Table1[[#This Row],[Patient Waittime]]&lt;=30)</f>
        <v>0</v>
      </c>
      <c r="R1372">
        <f>--Table1[[#This Row],[Patient Admission Flag]]</f>
        <v>0</v>
      </c>
      <c r="S1372">
        <f>--AND(Table1[[#This Row],[WithinTarget]]=1,Table1[[#This Row],[Patient Satisfaction Score]]&gt;=7)</f>
        <v>0</v>
      </c>
      <c r="T1372" t="str">
        <f>IF(LEFT(Table1[[#This Row],[Patient Gender]],1)="F","Female","Male")</f>
        <v>Female</v>
      </c>
    </row>
    <row r="1373" spans="1:20" x14ac:dyDescent="0.3">
      <c r="A1373" t="s">
        <v>1477</v>
      </c>
      <c r="B1373" s="1">
        <v>45167.872916666667</v>
      </c>
      <c r="C1373" t="s">
        <v>13</v>
      </c>
      <c r="D1373">
        <v>30</v>
      </c>
      <c r="E1373" t="s">
        <v>14</v>
      </c>
      <c r="F1373" t="s">
        <v>17</v>
      </c>
      <c r="G1373" t="b">
        <v>0</v>
      </c>
      <c r="H1373">
        <v>9</v>
      </c>
      <c r="I1373">
        <v>24</v>
      </c>
      <c r="J1373" t="b">
        <v>0</v>
      </c>
      <c r="K1373">
        <f>YEAR(Table1[[#This Row],[Patient Admission Date]])</f>
        <v>2023</v>
      </c>
      <c r="L1373" t="str">
        <f>TEXT(Table1[[#This Row],[Patient Admission Date]],"mmm")</f>
        <v>Aug</v>
      </c>
      <c r="M1373" t="str">
        <f>TEXT(Table1[[#This Row],[Patient Admission Date]],"ddd")</f>
        <v>Tue</v>
      </c>
      <c r="N1373" t="str">
        <f>TEXT(INT(HOUR(Table1[[#This Row],[Patient Admission Date]])/3)*3,"00")&amp;"-"&amp;TEXT(INT(HOUR(Table1[[#This Row],[Patient Admission Date]])/3)*3+3,"00")</f>
        <v>18-21</v>
      </c>
      <c r="O1373" t="str" cm="1">
        <f t="array" ref="O1373">_xlfn.IFS(Table1[[#This Row],[Patient Age]]&lt;=14,"0-14",Table1[[#This Row],[Patient Age]]&lt;=29,"15-29",Table1[[#This Row],[Patient Age]]&lt;=44,"30-44",Table1[[#This Row],[Patient Age]]&lt;=59,"45-59",Table1[[#This Row],[Patient Age]]&lt;=74,"60-74",TRUE,"75+")</f>
        <v>30-44</v>
      </c>
      <c r="P1373" t="str" cm="1">
        <f t="array" ref="P1373">_xlfn.IFS(Table1[[#This Row],[Patient Waittime]]&lt;=15,"0-15",Table1[[#This Row],[Patient Waittime]]&lt;=30,"16-30",Table1[[#This Row],[Patient Waittime]]&lt;=45,"31-45",Table1[[#This Row],[Patient Waittime]]&lt;=60,"46-60",TRUE,"60+")</f>
        <v>16-30</v>
      </c>
      <c r="Q1373">
        <f>--(Table1[[#This Row],[Patient Waittime]]&lt;=30)</f>
        <v>1</v>
      </c>
      <c r="R1373">
        <f>--Table1[[#This Row],[Patient Admission Flag]]</f>
        <v>0</v>
      </c>
      <c r="S1373">
        <f>--AND(Table1[[#This Row],[WithinTarget]]=1,Table1[[#This Row],[Patient Satisfaction Score]]&gt;=7)</f>
        <v>1</v>
      </c>
      <c r="T1373" t="str">
        <f>IF(LEFT(Table1[[#This Row],[Patient Gender]],1)="F","Female","Male")</f>
        <v>Female</v>
      </c>
    </row>
    <row r="1374" spans="1:20" x14ac:dyDescent="0.3">
      <c r="A1374" t="s">
        <v>1478</v>
      </c>
      <c r="B1374" s="1">
        <v>45386.307638888888</v>
      </c>
      <c r="C1374" t="s">
        <v>13</v>
      </c>
      <c r="D1374">
        <v>34</v>
      </c>
      <c r="E1374" t="s">
        <v>14</v>
      </c>
      <c r="F1374" t="s">
        <v>17</v>
      </c>
      <c r="G1374" t="b">
        <v>0</v>
      </c>
      <c r="H1374">
        <v>10</v>
      </c>
      <c r="I1374">
        <v>49</v>
      </c>
      <c r="J1374" t="b">
        <v>0</v>
      </c>
      <c r="K1374">
        <f>YEAR(Table1[[#This Row],[Patient Admission Date]])</f>
        <v>2024</v>
      </c>
      <c r="L1374" t="str">
        <f>TEXT(Table1[[#This Row],[Patient Admission Date]],"mmm")</f>
        <v>Apr</v>
      </c>
      <c r="M1374" t="str">
        <f>TEXT(Table1[[#This Row],[Patient Admission Date]],"ddd")</f>
        <v>Thu</v>
      </c>
      <c r="N1374" t="str">
        <f>TEXT(INT(HOUR(Table1[[#This Row],[Patient Admission Date]])/3)*3,"00")&amp;"-"&amp;TEXT(INT(HOUR(Table1[[#This Row],[Patient Admission Date]])/3)*3+3,"00")</f>
        <v>06-09</v>
      </c>
      <c r="O1374" t="str" cm="1">
        <f t="array" ref="O1374">_xlfn.IFS(Table1[[#This Row],[Patient Age]]&lt;=14,"0-14",Table1[[#This Row],[Patient Age]]&lt;=29,"15-29",Table1[[#This Row],[Patient Age]]&lt;=44,"30-44",Table1[[#This Row],[Patient Age]]&lt;=59,"45-59",Table1[[#This Row],[Patient Age]]&lt;=74,"60-74",TRUE,"75+")</f>
        <v>30-44</v>
      </c>
      <c r="P1374" t="str" cm="1">
        <f t="array" ref="P1374">_xlfn.IFS(Table1[[#This Row],[Patient Waittime]]&lt;=15,"0-15",Table1[[#This Row],[Patient Waittime]]&lt;=30,"16-30",Table1[[#This Row],[Patient Waittime]]&lt;=45,"31-45",Table1[[#This Row],[Patient Waittime]]&lt;=60,"46-60",TRUE,"60+")</f>
        <v>46-60</v>
      </c>
      <c r="Q1374">
        <f>--(Table1[[#This Row],[Patient Waittime]]&lt;=30)</f>
        <v>0</v>
      </c>
      <c r="R1374">
        <f>--Table1[[#This Row],[Patient Admission Flag]]</f>
        <v>0</v>
      </c>
      <c r="S1374">
        <f>--AND(Table1[[#This Row],[WithinTarget]]=1,Table1[[#This Row],[Patient Satisfaction Score]]&gt;=7)</f>
        <v>0</v>
      </c>
      <c r="T1374" t="str">
        <f>IF(LEFT(Table1[[#This Row],[Patient Gender]],1)="F","Female","Male")</f>
        <v>Female</v>
      </c>
    </row>
    <row r="1375" spans="1:20" x14ac:dyDescent="0.3">
      <c r="A1375" t="s">
        <v>1479</v>
      </c>
      <c r="B1375" s="1">
        <v>45418.030555555553</v>
      </c>
      <c r="C1375" t="s">
        <v>13</v>
      </c>
      <c r="D1375">
        <v>67</v>
      </c>
      <c r="E1375" t="s">
        <v>14</v>
      </c>
      <c r="F1375" t="s">
        <v>23</v>
      </c>
      <c r="G1375" t="b">
        <v>0</v>
      </c>
      <c r="I1375">
        <v>56</v>
      </c>
      <c r="J1375" t="b">
        <v>0</v>
      </c>
      <c r="K1375">
        <f>YEAR(Table1[[#This Row],[Patient Admission Date]])</f>
        <v>2024</v>
      </c>
      <c r="L1375" t="str">
        <f>TEXT(Table1[[#This Row],[Patient Admission Date]],"mmm")</f>
        <v>May</v>
      </c>
      <c r="M1375" t="str">
        <f>TEXT(Table1[[#This Row],[Patient Admission Date]],"ddd")</f>
        <v>Mon</v>
      </c>
      <c r="N1375" t="str">
        <f>TEXT(INT(HOUR(Table1[[#This Row],[Patient Admission Date]])/3)*3,"00")&amp;"-"&amp;TEXT(INT(HOUR(Table1[[#This Row],[Patient Admission Date]])/3)*3+3,"00")</f>
        <v>00-03</v>
      </c>
      <c r="O1375" t="str" cm="1">
        <f t="array" ref="O1375">_xlfn.IFS(Table1[[#This Row],[Patient Age]]&lt;=14,"0-14",Table1[[#This Row],[Patient Age]]&lt;=29,"15-29",Table1[[#This Row],[Patient Age]]&lt;=44,"30-44",Table1[[#This Row],[Patient Age]]&lt;=59,"45-59",Table1[[#This Row],[Patient Age]]&lt;=74,"60-74",TRUE,"75+")</f>
        <v>60-74</v>
      </c>
      <c r="P1375" t="str" cm="1">
        <f t="array" ref="P1375">_xlfn.IFS(Table1[[#This Row],[Patient Waittime]]&lt;=15,"0-15",Table1[[#This Row],[Patient Waittime]]&lt;=30,"16-30",Table1[[#This Row],[Patient Waittime]]&lt;=45,"31-45",Table1[[#This Row],[Patient Waittime]]&lt;=60,"46-60",TRUE,"60+")</f>
        <v>46-60</v>
      </c>
      <c r="Q1375">
        <f>--(Table1[[#This Row],[Patient Waittime]]&lt;=30)</f>
        <v>0</v>
      </c>
      <c r="R1375">
        <f>--Table1[[#This Row],[Patient Admission Flag]]</f>
        <v>0</v>
      </c>
      <c r="S1375">
        <f>--AND(Table1[[#This Row],[WithinTarget]]=1,Table1[[#This Row],[Patient Satisfaction Score]]&gt;=7)</f>
        <v>0</v>
      </c>
      <c r="T1375" t="str">
        <f>IF(LEFT(Table1[[#This Row],[Patient Gender]],1)="F","Female","Male")</f>
        <v>Female</v>
      </c>
    </row>
    <row r="1376" spans="1:20" x14ac:dyDescent="0.3">
      <c r="A1376" t="s">
        <v>1480</v>
      </c>
      <c r="B1376" s="1">
        <v>45258.147916666669</v>
      </c>
      <c r="C1376" t="s">
        <v>13</v>
      </c>
      <c r="D1376">
        <v>18</v>
      </c>
      <c r="E1376" t="s">
        <v>14</v>
      </c>
      <c r="F1376" t="s">
        <v>23</v>
      </c>
      <c r="G1376" t="b">
        <v>0</v>
      </c>
      <c r="I1376">
        <v>25</v>
      </c>
      <c r="J1376" t="b">
        <v>0</v>
      </c>
      <c r="K1376">
        <f>YEAR(Table1[[#This Row],[Patient Admission Date]])</f>
        <v>2023</v>
      </c>
      <c r="L1376" t="str">
        <f>TEXT(Table1[[#This Row],[Patient Admission Date]],"mmm")</f>
        <v>Nov</v>
      </c>
      <c r="M1376" t="str">
        <f>TEXT(Table1[[#This Row],[Patient Admission Date]],"ddd")</f>
        <v>Tue</v>
      </c>
      <c r="N1376" t="str">
        <f>TEXT(INT(HOUR(Table1[[#This Row],[Patient Admission Date]])/3)*3,"00")&amp;"-"&amp;TEXT(INT(HOUR(Table1[[#This Row],[Patient Admission Date]])/3)*3+3,"00")</f>
        <v>03-06</v>
      </c>
      <c r="O1376" t="str" cm="1">
        <f t="array" ref="O1376">_xlfn.IFS(Table1[[#This Row],[Patient Age]]&lt;=14,"0-14",Table1[[#This Row],[Patient Age]]&lt;=29,"15-29",Table1[[#This Row],[Patient Age]]&lt;=44,"30-44",Table1[[#This Row],[Patient Age]]&lt;=59,"45-59",Table1[[#This Row],[Patient Age]]&lt;=74,"60-74",TRUE,"75+")</f>
        <v>15-29</v>
      </c>
      <c r="P1376" t="str" cm="1">
        <f t="array" ref="P1376">_xlfn.IFS(Table1[[#This Row],[Patient Waittime]]&lt;=15,"0-15",Table1[[#This Row],[Patient Waittime]]&lt;=30,"16-30",Table1[[#This Row],[Patient Waittime]]&lt;=45,"31-45",Table1[[#This Row],[Patient Waittime]]&lt;=60,"46-60",TRUE,"60+")</f>
        <v>16-30</v>
      </c>
      <c r="Q1376">
        <f>--(Table1[[#This Row],[Patient Waittime]]&lt;=30)</f>
        <v>1</v>
      </c>
      <c r="R1376">
        <f>--Table1[[#This Row],[Patient Admission Flag]]</f>
        <v>0</v>
      </c>
      <c r="S1376">
        <f>--AND(Table1[[#This Row],[WithinTarget]]=1,Table1[[#This Row],[Patient Satisfaction Score]]&gt;=7)</f>
        <v>0</v>
      </c>
      <c r="T1376" t="str">
        <f>IF(LEFT(Table1[[#This Row],[Patient Gender]],1)="F","Female","Male")</f>
        <v>Female</v>
      </c>
    </row>
    <row r="1377" spans="1:20" x14ac:dyDescent="0.3">
      <c r="A1377" t="s">
        <v>1481</v>
      </c>
      <c r="B1377" s="1">
        <v>45129.369444444441</v>
      </c>
      <c r="C1377" t="s">
        <v>13</v>
      </c>
      <c r="D1377">
        <v>26</v>
      </c>
      <c r="E1377" t="s">
        <v>14</v>
      </c>
      <c r="F1377" t="s">
        <v>23</v>
      </c>
      <c r="G1377" t="b">
        <v>0</v>
      </c>
      <c r="I1377">
        <v>40</v>
      </c>
      <c r="J1377" t="b">
        <v>0</v>
      </c>
      <c r="K1377">
        <f>YEAR(Table1[[#This Row],[Patient Admission Date]])</f>
        <v>2023</v>
      </c>
      <c r="L1377" t="str">
        <f>TEXT(Table1[[#This Row],[Patient Admission Date]],"mmm")</f>
        <v>Jul</v>
      </c>
      <c r="M1377" t="str">
        <f>TEXT(Table1[[#This Row],[Patient Admission Date]],"ddd")</f>
        <v>Sat</v>
      </c>
      <c r="N1377" t="str">
        <f>TEXT(INT(HOUR(Table1[[#This Row],[Patient Admission Date]])/3)*3,"00")&amp;"-"&amp;TEXT(INT(HOUR(Table1[[#This Row],[Patient Admission Date]])/3)*3+3,"00")</f>
        <v>06-09</v>
      </c>
      <c r="O1377" t="str" cm="1">
        <f t="array" ref="O1377">_xlfn.IFS(Table1[[#This Row],[Patient Age]]&lt;=14,"0-14",Table1[[#This Row],[Patient Age]]&lt;=29,"15-29",Table1[[#This Row],[Patient Age]]&lt;=44,"30-44",Table1[[#This Row],[Patient Age]]&lt;=59,"45-59",Table1[[#This Row],[Patient Age]]&lt;=74,"60-74",TRUE,"75+")</f>
        <v>15-29</v>
      </c>
      <c r="P1377" t="str" cm="1">
        <f t="array" ref="P1377">_xlfn.IFS(Table1[[#This Row],[Patient Waittime]]&lt;=15,"0-15",Table1[[#This Row],[Patient Waittime]]&lt;=30,"16-30",Table1[[#This Row],[Patient Waittime]]&lt;=45,"31-45",Table1[[#This Row],[Patient Waittime]]&lt;=60,"46-60",TRUE,"60+")</f>
        <v>31-45</v>
      </c>
      <c r="Q1377">
        <f>--(Table1[[#This Row],[Patient Waittime]]&lt;=30)</f>
        <v>0</v>
      </c>
      <c r="R1377">
        <f>--Table1[[#This Row],[Patient Admission Flag]]</f>
        <v>0</v>
      </c>
      <c r="S1377">
        <f>--AND(Table1[[#This Row],[WithinTarget]]=1,Table1[[#This Row],[Patient Satisfaction Score]]&gt;=7)</f>
        <v>0</v>
      </c>
      <c r="T1377" t="str">
        <f>IF(LEFT(Table1[[#This Row],[Patient Gender]],1)="F","Female","Male")</f>
        <v>Female</v>
      </c>
    </row>
    <row r="1378" spans="1:20" x14ac:dyDescent="0.3">
      <c r="A1378" t="s">
        <v>1482</v>
      </c>
      <c r="B1378" s="1">
        <v>45048.145138888889</v>
      </c>
      <c r="C1378" t="s">
        <v>13</v>
      </c>
      <c r="D1378">
        <v>18</v>
      </c>
      <c r="E1378" t="s">
        <v>14</v>
      </c>
      <c r="F1378" t="s">
        <v>23</v>
      </c>
      <c r="G1378" t="b">
        <v>0</v>
      </c>
      <c r="I1378">
        <v>11</v>
      </c>
      <c r="J1378" t="b">
        <v>0</v>
      </c>
      <c r="K1378">
        <f>YEAR(Table1[[#This Row],[Patient Admission Date]])</f>
        <v>2023</v>
      </c>
      <c r="L1378" t="str">
        <f>TEXT(Table1[[#This Row],[Patient Admission Date]],"mmm")</f>
        <v>May</v>
      </c>
      <c r="M1378" t="str">
        <f>TEXT(Table1[[#This Row],[Patient Admission Date]],"ddd")</f>
        <v>Tue</v>
      </c>
      <c r="N1378" t="str">
        <f>TEXT(INT(HOUR(Table1[[#This Row],[Patient Admission Date]])/3)*3,"00")&amp;"-"&amp;TEXT(INT(HOUR(Table1[[#This Row],[Patient Admission Date]])/3)*3+3,"00")</f>
        <v>03-06</v>
      </c>
      <c r="O1378" t="str" cm="1">
        <f t="array" ref="O1378">_xlfn.IFS(Table1[[#This Row],[Patient Age]]&lt;=14,"0-14",Table1[[#This Row],[Patient Age]]&lt;=29,"15-29",Table1[[#This Row],[Patient Age]]&lt;=44,"30-44",Table1[[#This Row],[Patient Age]]&lt;=59,"45-59",Table1[[#This Row],[Patient Age]]&lt;=74,"60-74",TRUE,"75+")</f>
        <v>15-29</v>
      </c>
      <c r="P1378" t="str" cm="1">
        <f t="array" ref="P1378">_xlfn.IFS(Table1[[#This Row],[Patient Waittime]]&lt;=15,"0-15",Table1[[#This Row],[Patient Waittime]]&lt;=30,"16-30",Table1[[#This Row],[Patient Waittime]]&lt;=45,"31-45",Table1[[#This Row],[Patient Waittime]]&lt;=60,"46-60",TRUE,"60+")</f>
        <v>0-15</v>
      </c>
      <c r="Q1378">
        <f>--(Table1[[#This Row],[Patient Waittime]]&lt;=30)</f>
        <v>1</v>
      </c>
      <c r="R1378">
        <f>--Table1[[#This Row],[Patient Admission Flag]]</f>
        <v>0</v>
      </c>
      <c r="S1378">
        <f>--AND(Table1[[#This Row],[WithinTarget]]=1,Table1[[#This Row],[Patient Satisfaction Score]]&gt;=7)</f>
        <v>0</v>
      </c>
      <c r="T1378" t="str">
        <f>IF(LEFT(Table1[[#This Row],[Patient Gender]],1)="F","Female","Male")</f>
        <v>Female</v>
      </c>
    </row>
    <row r="1379" spans="1:20" x14ac:dyDescent="0.3">
      <c r="A1379" t="s">
        <v>1483</v>
      </c>
      <c r="B1379" s="1">
        <v>45227.459027777775</v>
      </c>
      <c r="C1379" t="s">
        <v>13</v>
      </c>
      <c r="D1379">
        <v>40</v>
      </c>
      <c r="E1379" t="s">
        <v>14</v>
      </c>
      <c r="F1379" t="s">
        <v>23</v>
      </c>
      <c r="G1379" t="b">
        <v>0</v>
      </c>
      <c r="I1379">
        <v>18</v>
      </c>
      <c r="J1379" t="b">
        <v>0</v>
      </c>
      <c r="K1379">
        <f>YEAR(Table1[[#This Row],[Patient Admission Date]])</f>
        <v>2023</v>
      </c>
      <c r="L1379" t="str">
        <f>TEXT(Table1[[#This Row],[Patient Admission Date]],"mmm")</f>
        <v>Oct</v>
      </c>
      <c r="M1379" t="str">
        <f>TEXT(Table1[[#This Row],[Patient Admission Date]],"ddd")</f>
        <v>Sat</v>
      </c>
      <c r="N1379" t="str">
        <f>TEXT(INT(HOUR(Table1[[#This Row],[Patient Admission Date]])/3)*3,"00")&amp;"-"&amp;TEXT(INT(HOUR(Table1[[#This Row],[Patient Admission Date]])/3)*3+3,"00")</f>
        <v>09-12</v>
      </c>
      <c r="O1379" t="str" cm="1">
        <f t="array" ref="O1379">_xlfn.IFS(Table1[[#This Row],[Patient Age]]&lt;=14,"0-14",Table1[[#This Row],[Patient Age]]&lt;=29,"15-29",Table1[[#This Row],[Patient Age]]&lt;=44,"30-44",Table1[[#This Row],[Patient Age]]&lt;=59,"45-59",Table1[[#This Row],[Patient Age]]&lt;=74,"60-74",TRUE,"75+")</f>
        <v>30-44</v>
      </c>
      <c r="P1379" t="str" cm="1">
        <f t="array" ref="P1379">_xlfn.IFS(Table1[[#This Row],[Patient Waittime]]&lt;=15,"0-15",Table1[[#This Row],[Patient Waittime]]&lt;=30,"16-30",Table1[[#This Row],[Patient Waittime]]&lt;=45,"31-45",Table1[[#This Row],[Patient Waittime]]&lt;=60,"46-60",TRUE,"60+")</f>
        <v>16-30</v>
      </c>
      <c r="Q1379">
        <f>--(Table1[[#This Row],[Patient Waittime]]&lt;=30)</f>
        <v>1</v>
      </c>
      <c r="R1379">
        <f>--Table1[[#This Row],[Patient Admission Flag]]</f>
        <v>0</v>
      </c>
      <c r="S1379">
        <f>--AND(Table1[[#This Row],[WithinTarget]]=1,Table1[[#This Row],[Patient Satisfaction Score]]&gt;=7)</f>
        <v>0</v>
      </c>
      <c r="T1379" t="str">
        <f>IF(LEFT(Table1[[#This Row],[Patient Gender]],1)="F","Female","Male")</f>
        <v>Female</v>
      </c>
    </row>
    <row r="1380" spans="1:20" x14ac:dyDescent="0.3">
      <c r="A1380" t="s">
        <v>1484</v>
      </c>
      <c r="B1380" s="1">
        <v>45593.702777777777</v>
      </c>
      <c r="C1380" t="s">
        <v>13</v>
      </c>
      <c r="D1380">
        <v>6</v>
      </c>
      <c r="E1380" t="s">
        <v>14</v>
      </c>
      <c r="F1380" t="s">
        <v>23</v>
      </c>
      <c r="G1380" t="b">
        <v>0</v>
      </c>
      <c r="I1380">
        <v>57</v>
      </c>
      <c r="J1380" t="b">
        <v>0</v>
      </c>
      <c r="K1380">
        <f>YEAR(Table1[[#This Row],[Patient Admission Date]])</f>
        <v>2024</v>
      </c>
      <c r="L1380" t="str">
        <f>TEXT(Table1[[#This Row],[Patient Admission Date]],"mmm")</f>
        <v>Oct</v>
      </c>
      <c r="M1380" t="str">
        <f>TEXT(Table1[[#This Row],[Patient Admission Date]],"ddd")</f>
        <v>Mon</v>
      </c>
      <c r="N1380" t="str">
        <f>TEXT(INT(HOUR(Table1[[#This Row],[Patient Admission Date]])/3)*3,"00")&amp;"-"&amp;TEXT(INT(HOUR(Table1[[#This Row],[Patient Admission Date]])/3)*3+3,"00")</f>
        <v>15-18</v>
      </c>
      <c r="O1380" t="str" cm="1">
        <f t="array" ref="O1380">_xlfn.IFS(Table1[[#This Row],[Patient Age]]&lt;=14,"0-14",Table1[[#This Row],[Patient Age]]&lt;=29,"15-29",Table1[[#This Row],[Patient Age]]&lt;=44,"30-44",Table1[[#This Row],[Patient Age]]&lt;=59,"45-59",Table1[[#This Row],[Patient Age]]&lt;=74,"60-74",TRUE,"75+")</f>
        <v>0-14</v>
      </c>
      <c r="P1380" t="str" cm="1">
        <f t="array" ref="P1380">_xlfn.IFS(Table1[[#This Row],[Patient Waittime]]&lt;=15,"0-15",Table1[[#This Row],[Patient Waittime]]&lt;=30,"16-30",Table1[[#This Row],[Patient Waittime]]&lt;=45,"31-45",Table1[[#This Row],[Patient Waittime]]&lt;=60,"46-60",TRUE,"60+")</f>
        <v>46-60</v>
      </c>
      <c r="Q1380">
        <f>--(Table1[[#This Row],[Patient Waittime]]&lt;=30)</f>
        <v>0</v>
      </c>
      <c r="R1380">
        <f>--Table1[[#This Row],[Patient Admission Flag]]</f>
        <v>0</v>
      </c>
      <c r="S1380">
        <f>--AND(Table1[[#This Row],[WithinTarget]]=1,Table1[[#This Row],[Patient Satisfaction Score]]&gt;=7)</f>
        <v>0</v>
      </c>
      <c r="T1380" t="str">
        <f>IF(LEFT(Table1[[#This Row],[Patient Gender]],1)="F","Female","Male")</f>
        <v>Female</v>
      </c>
    </row>
    <row r="1381" spans="1:20" x14ac:dyDescent="0.3">
      <c r="A1381" t="s">
        <v>1485</v>
      </c>
      <c r="B1381" s="1">
        <v>45473.556944444441</v>
      </c>
      <c r="C1381" t="s">
        <v>13</v>
      </c>
      <c r="D1381">
        <v>22</v>
      </c>
      <c r="E1381" t="s">
        <v>14</v>
      </c>
      <c r="F1381" t="s">
        <v>23</v>
      </c>
      <c r="G1381" t="b">
        <v>0</v>
      </c>
      <c r="I1381">
        <v>46</v>
      </c>
      <c r="J1381" t="b">
        <v>0</v>
      </c>
      <c r="K1381">
        <f>YEAR(Table1[[#This Row],[Patient Admission Date]])</f>
        <v>2024</v>
      </c>
      <c r="L1381" t="str">
        <f>TEXT(Table1[[#This Row],[Patient Admission Date]],"mmm")</f>
        <v>Jun</v>
      </c>
      <c r="M1381" t="str">
        <f>TEXT(Table1[[#This Row],[Patient Admission Date]],"ddd")</f>
        <v>Sun</v>
      </c>
      <c r="N1381" t="str">
        <f>TEXT(INT(HOUR(Table1[[#This Row],[Patient Admission Date]])/3)*3,"00")&amp;"-"&amp;TEXT(INT(HOUR(Table1[[#This Row],[Patient Admission Date]])/3)*3+3,"00")</f>
        <v>12-15</v>
      </c>
      <c r="O1381" t="str" cm="1">
        <f t="array" ref="O1381">_xlfn.IFS(Table1[[#This Row],[Patient Age]]&lt;=14,"0-14",Table1[[#This Row],[Patient Age]]&lt;=29,"15-29",Table1[[#This Row],[Patient Age]]&lt;=44,"30-44",Table1[[#This Row],[Patient Age]]&lt;=59,"45-59",Table1[[#This Row],[Patient Age]]&lt;=74,"60-74",TRUE,"75+")</f>
        <v>15-29</v>
      </c>
      <c r="P1381" t="str" cm="1">
        <f t="array" ref="P1381">_xlfn.IFS(Table1[[#This Row],[Patient Waittime]]&lt;=15,"0-15",Table1[[#This Row],[Patient Waittime]]&lt;=30,"16-30",Table1[[#This Row],[Patient Waittime]]&lt;=45,"31-45",Table1[[#This Row],[Patient Waittime]]&lt;=60,"46-60",TRUE,"60+")</f>
        <v>46-60</v>
      </c>
      <c r="Q1381">
        <f>--(Table1[[#This Row],[Patient Waittime]]&lt;=30)</f>
        <v>0</v>
      </c>
      <c r="R1381">
        <f>--Table1[[#This Row],[Patient Admission Flag]]</f>
        <v>0</v>
      </c>
      <c r="S1381">
        <f>--AND(Table1[[#This Row],[WithinTarget]]=1,Table1[[#This Row],[Patient Satisfaction Score]]&gt;=7)</f>
        <v>0</v>
      </c>
      <c r="T1381" t="str">
        <f>IF(LEFT(Table1[[#This Row],[Patient Gender]],1)="F","Female","Male")</f>
        <v>Female</v>
      </c>
    </row>
    <row r="1382" spans="1:20" x14ac:dyDescent="0.3">
      <c r="A1382" t="s">
        <v>1486</v>
      </c>
      <c r="B1382" s="1">
        <v>45315.590277777781</v>
      </c>
      <c r="C1382" t="s">
        <v>13</v>
      </c>
      <c r="D1382">
        <v>56</v>
      </c>
      <c r="E1382" t="s">
        <v>14</v>
      </c>
      <c r="F1382" t="s">
        <v>23</v>
      </c>
      <c r="G1382" t="b">
        <v>0</v>
      </c>
      <c r="H1382">
        <v>0</v>
      </c>
      <c r="I1382">
        <v>17</v>
      </c>
      <c r="J1382" t="b">
        <v>0</v>
      </c>
      <c r="K1382">
        <f>YEAR(Table1[[#This Row],[Patient Admission Date]])</f>
        <v>2024</v>
      </c>
      <c r="L1382" t="str">
        <f>TEXT(Table1[[#This Row],[Patient Admission Date]],"mmm")</f>
        <v>Jan</v>
      </c>
      <c r="M1382" t="str">
        <f>TEXT(Table1[[#This Row],[Patient Admission Date]],"ddd")</f>
        <v>Wed</v>
      </c>
      <c r="N1382" t="str">
        <f>TEXT(INT(HOUR(Table1[[#This Row],[Patient Admission Date]])/3)*3,"00")&amp;"-"&amp;TEXT(INT(HOUR(Table1[[#This Row],[Patient Admission Date]])/3)*3+3,"00")</f>
        <v>12-15</v>
      </c>
      <c r="O1382" t="str" cm="1">
        <f t="array" ref="O1382">_xlfn.IFS(Table1[[#This Row],[Patient Age]]&lt;=14,"0-14",Table1[[#This Row],[Patient Age]]&lt;=29,"15-29",Table1[[#This Row],[Patient Age]]&lt;=44,"30-44",Table1[[#This Row],[Patient Age]]&lt;=59,"45-59",Table1[[#This Row],[Patient Age]]&lt;=74,"60-74",TRUE,"75+")</f>
        <v>45-59</v>
      </c>
      <c r="P1382" t="str" cm="1">
        <f t="array" ref="P1382">_xlfn.IFS(Table1[[#This Row],[Patient Waittime]]&lt;=15,"0-15",Table1[[#This Row],[Patient Waittime]]&lt;=30,"16-30",Table1[[#This Row],[Patient Waittime]]&lt;=45,"31-45",Table1[[#This Row],[Patient Waittime]]&lt;=60,"46-60",TRUE,"60+")</f>
        <v>16-30</v>
      </c>
      <c r="Q1382">
        <f>--(Table1[[#This Row],[Patient Waittime]]&lt;=30)</f>
        <v>1</v>
      </c>
      <c r="R1382">
        <f>--Table1[[#This Row],[Patient Admission Flag]]</f>
        <v>0</v>
      </c>
      <c r="S1382">
        <f>--AND(Table1[[#This Row],[WithinTarget]]=1,Table1[[#This Row],[Patient Satisfaction Score]]&gt;=7)</f>
        <v>0</v>
      </c>
      <c r="T1382" t="str">
        <f>IF(LEFT(Table1[[#This Row],[Patient Gender]],1)="F","Female","Male")</f>
        <v>Female</v>
      </c>
    </row>
    <row r="1383" spans="1:20" x14ac:dyDescent="0.3">
      <c r="A1383" t="s">
        <v>1487</v>
      </c>
      <c r="B1383" s="1">
        <v>45115.988888888889</v>
      </c>
      <c r="C1383" t="s">
        <v>13</v>
      </c>
      <c r="D1383">
        <v>28</v>
      </c>
      <c r="E1383" t="s">
        <v>14</v>
      </c>
      <c r="F1383" t="s">
        <v>23</v>
      </c>
      <c r="G1383" t="b">
        <v>0</v>
      </c>
      <c r="H1383">
        <v>4</v>
      </c>
      <c r="I1383">
        <v>49</v>
      </c>
      <c r="J1383" t="b">
        <v>0</v>
      </c>
      <c r="K1383">
        <f>YEAR(Table1[[#This Row],[Patient Admission Date]])</f>
        <v>2023</v>
      </c>
      <c r="L1383" t="str">
        <f>TEXT(Table1[[#This Row],[Patient Admission Date]],"mmm")</f>
        <v>Jul</v>
      </c>
      <c r="M1383" t="str">
        <f>TEXT(Table1[[#This Row],[Patient Admission Date]],"ddd")</f>
        <v>Sat</v>
      </c>
      <c r="N1383" t="str">
        <f>TEXT(INT(HOUR(Table1[[#This Row],[Patient Admission Date]])/3)*3,"00")&amp;"-"&amp;TEXT(INT(HOUR(Table1[[#This Row],[Patient Admission Date]])/3)*3+3,"00")</f>
        <v>21-24</v>
      </c>
      <c r="O1383" t="str" cm="1">
        <f t="array" ref="O1383">_xlfn.IFS(Table1[[#This Row],[Patient Age]]&lt;=14,"0-14",Table1[[#This Row],[Patient Age]]&lt;=29,"15-29",Table1[[#This Row],[Patient Age]]&lt;=44,"30-44",Table1[[#This Row],[Patient Age]]&lt;=59,"45-59",Table1[[#This Row],[Patient Age]]&lt;=74,"60-74",TRUE,"75+")</f>
        <v>15-29</v>
      </c>
      <c r="P1383" t="str" cm="1">
        <f t="array" ref="P1383">_xlfn.IFS(Table1[[#This Row],[Patient Waittime]]&lt;=15,"0-15",Table1[[#This Row],[Patient Waittime]]&lt;=30,"16-30",Table1[[#This Row],[Patient Waittime]]&lt;=45,"31-45",Table1[[#This Row],[Patient Waittime]]&lt;=60,"46-60",TRUE,"60+")</f>
        <v>46-60</v>
      </c>
      <c r="Q1383">
        <f>--(Table1[[#This Row],[Patient Waittime]]&lt;=30)</f>
        <v>0</v>
      </c>
      <c r="R1383">
        <f>--Table1[[#This Row],[Patient Admission Flag]]</f>
        <v>0</v>
      </c>
      <c r="S1383">
        <f>--AND(Table1[[#This Row],[WithinTarget]]=1,Table1[[#This Row],[Patient Satisfaction Score]]&gt;=7)</f>
        <v>0</v>
      </c>
      <c r="T1383" t="str">
        <f>IF(LEFT(Table1[[#This Row],[Patient Gender]],1)="F","Female","Male")</f>
        <v>Female</v>
      </c>
    </row>
    <row r="1384" spans="1:20" x14ac:dyDescent="0.3">
      <c r="A1384" t="s">
        <v>1488</v>
      </c>
      <c r="B1384" s="1">
        <v>45255.447916666664</v>
      </c>
      <c r="C1384" t="s">
        <v>13</v>
      </c>
      <c r="D1384">
        <v>43</v>
      </c>
      <c r="E1384" t="s">
        <v>14</v>
      </c>
      <c r="F1384" t="s">
        <v>28</v>
      </c>
      <c r="G1384" t="b">
        <v>0</v>
      </c>
      <c r="I1384">
        <v>59</v>
      </c>
      <c r="J1384" t="b">
        <v>0</v>
      </c>
      <c r="K1384">
        <f>YEAR(Table1[[#This Row],[Patient Admission Date]])</f>
        <v>2023</v>
      </c>
      <c r="L1384" t="str">
        <f>TEXT(Table1[[#This Row],[Patient Admission Date]],"mmm")</f>
        <v>Nov</v>
      </c>
      <c r="M1384" t="str">
        <f>TEXT(Table1[[#This Row],[Patient Admission Date]],"ddd")</f>
        <v>Sat</v>
      </c>
      <c r="N1384" t="str">
        <f>TEXT(INT(HOUR(Table1[[#This Row],[Patient Admission Date]])/3)*3,"00")&amp;"-"&amp;TEXT(INT(HOUR(Table1[[#This Row],[Patient Admission Date]])/3)*3+3,"00")</f>
        <v>09-12</v>
      </c>
      <c r="O1384" t="str" cm="1">
        <f t="array" ref="O1384">_xlfn.IFS(Table1[[#This Row],[Patient Age]]&lt;=14,"0-14",Table1[[#This Row],[Patient Age]]&lt;=29,"15-29",Table1[[#This Row],[Patient Age]]&lt;=44,"30-44",Table1[[#This Row],[Patient Age]]&lt;=59,"45-59",Table1[[#This Row],[Patient Age]]&lt;=74,"60-74",TRUE,"75+")</f>
        <v>30-44</v>
      </c>
      <c r="P1384" t="str" cm="1">
        <f t="array" ref="P1384">_xlfn.IFS(Table1[[#This Row],[Patient Waittime]]&lt;=15,"0-15",Table1[[#This Row],[Patient Waittime]]&lt;=30,"16-30",Table1[[#This Row],[Patient Waittime]]&lt;=45,"31-45",Table1[[#This Row],[Patient Waittime]]&lt;=60,"46-60",TRUE,"60+")</f>
        <v>46-60</v>
      </c>
      <c r="Q1384">
        <f>--(Table1[[#This Row],[Patient Waittime]]&lt;=30)</f>
        <v>0</v>
      </c>
      <c r="R1384">
        <f>--Table1[[#This Row],[Patient Admission Flag]]</f>
        <v>0</v>
      </c>
      <c r="S1384">
        <f>--AND(Table1[[#This Row],[WithinTarget]]=1,Table1[[#This Row],[Patient Satisfaction Score]]&gt;=7)</f>
        <v>0</v>
      </c>
      <c r="T1384" t="str">
        <f>IF(LEFT(Table1[[#This Row],[Patient Gender]],1)="F","Female","Male")</f>
        <v>Female</v>
      </c>
    </row>
    <row r="1385" spans="1:20" x14ac:dyDescent="0.3">
      <c r="A1385" t="s">
        <v>1489</v>
      </c>
      <c r="B1385" s="1">
        <v>45433.300694444442</v>
      </c>
      <c r="C1385" t="s">
        <v>13</v>
      </c>
      <c r="D1385">
        <v>16</v>
      </c>
      <c r="E1385" t="s">
        <v>14</v>
      </c>
      <c r="F1385" t="s">
        <v>28</v>
      </c>
      <c r="G1385" t="b">
        <v>0</v>
      </c>
      <c r="I1385">
        <v>11</v>
      </c>
      <c r="J1385" t="b">
        <v>0</v>
      </c>
      <c r="K1385">
        <f>YEAR(Table1[[#This Row],[Patient Admission Date]])</f>
        <v>2024</v>
      </c>
      <c r="L1385" t="str">
        <f>TEXT(Table1[[#This Row],[Patient Admission Date]],"mmm")</f>
        <v>May</v>
      </c>
      <c r="M1385" t="str">
        <f>TEXT(Table1[[#This Row],[Patient Admission Date]],"ddd")</f>
        <v>Tue</v>
      </c>
      <c r="N1385" t="str">
        <f>TEXT(INT(HOUR(Table1[[#This Row],[Patient Admission Date]])/3)*3,"00")&amp;"-"&amp;TEXT(INT(HOUR(Table1[[#This Row],[Patient Admission Date]])/3)*3+3,"00")</f>
        <v>06-09</v>
      </c>
      <c r="O1385" t="str" cm="1">
        <f t="array" ref="O1385">_xlfn.IFS(Table1[[#This Row],[Patient Age]]&lt;=14,"0-14",Table1[[#This Row],[Patient Age]]&lt;=29,"15-29",Table1[[#This Row],[Patient Age]]&lt;=44,"30-44",Table1[[#This Row],[Patient Age]]&lt;=59,"45-59",Table1[[#This Row],[Patient Age]]&lt;=74,"60-74",TRUE,"75+")</f>
        <v>15-29</v>
      </c>
      <c r="P1385" t="str" cm="1">
        <f t="array" ref="P1385">_xlfn.IFS(Table1[[#This Row],[Patient Waittime]]&lt;=15,"0-15",Table1[[#This Row],[Patient Waittime]]&lt;=30,"16-30",Table1[[#This Row],[Patient Waittime]]&lt;=45,"31-45",Table1[[#This Row],[Patient Waittime]]&lt;=60,"46-60",TRUE,"60+")</f>
        <v>0-15</v>
      </c>
      <c r="Q1385">
        <f>--(Table1[[#This Row],[Patient Waittime]]&lt;=30)</f>
        <v>1</v>
      </c>
      <c r="R1385">
        <f>--Table1[[#This Row],[Patient Admission Flag]]</f>
        <v>0</v>
      </c>
      <c r="S1385">
        <f>--AND(Table1[[#This Row],[WithinTarget]]=1,Table1[[#This Row],[Patient Satisfaction Score]]&gt;=7)</f>
        <v>0</v>
      </c>
      <c r="T1385" t="str">
        <f>IF(LEFT(Table1[[#This Row],[Patient Gender]],1)="F","Female","Male")</f>
        <v>Female</v>
      </c>
    </row>
    <row r="1386" spans="1:20" x14ac:dyDescent="0.3">
      <c r="A1386" t="s">
        <v>1490</v>
      </c>
      <c r="B1386" s="1">
        <v>45551.727083333331</v>
      </c>
      <c r="C1386" t="s">
        <v>13</v>
      </c>
      <c r="D1386">
        <v>77</v>
      </c>
      <c r="E1386" t="s">
        <v>14</v>
      </c>
      <c r="F1386" t="s">
        <v>28</v>
      </c>
      <c r="G1386" t="b">
        <v>0</v>
      </c>
      <c r="I1386">
        <v>43</v>
      </c>
      <c r="J1386" t="b">
        <v>0</v>
      </c>
      <c r="K1386">
        <f>YEAR(Table1[[#This Row],[Patient Admission Date]])</f>
        <v>2024</v>
      </c>
      <c r="L1386" t="str">
        <f>TEXT(Table1[[#This Row],[Patient Admission Date]],"mmm")</f>
        <v>Sep</v>
      </c>
      <c r="M1386" t="str">
        <f>TEXT(Table1[[#This Row],[Patient Admission Date]],"ddd")</f>
        <v>Mon</v>
      </c>
      <c r="N1386" t="str">
        <f>TEXT(INT(HOUR(Table1[[#This Row],[Patient Admission Date]])/3)*3,"00")&amp;"-"&amp;TEXT(INT(HOUR(Table1[[#This Row],[Patient Admission Date]])/3)*3+3,"00")</f>
        <v>15-18</v>
      </c>
      <c r="O1386" t="str" cm="1">
        <f t="array" ref="O1386">_xlfn.IFS(Table1[[#This Row],[Patient Age]]&lt;=14,"0-14",Table1[[#This Row],[Patient Age]]&lt;=29,"15-29",Table1[[#This Row],[Patient Age]]&lt;=44,"30-44",Table1[[#This Row],[Patient Age]]&lt;=59,"45-59",Table1[[#This Row],[Patient Age]]&lt;=74,"60-74",TRUE,"75+")</f>
        <v>75+</v>
      </c>
      <c r="P1386" t="str" cm="1">
        <f t="array" ref="P1386">_xlfn.IFS(Table1[[#This Row],[Patient Waittime]]&lt;=15,"0-15",Table1[[#This Row],[Patient Waittime]]&lt;=30,"16-30",Table1[[#This Row],[Patient Waittime]]&lt;=45,"31-45",Table1[[#This Row],[Patient Waittime]]&lt;=60,"46-60",TRUE,"60+")</f>
        <v>31-45</v>
      </c>
      <c r="Q1386">
        <f>--(Table1[[#This Row],[Patient Waittime]]&lt;=30)</f>
        <v>0</v>
      </c>
      <c r="R1386">
        <f>--Table1[[#This Row],[Patient Admission Flag]]</f>
        <v>0</v>
      </c>
      <c r="S1386">
        <f>--AND(Table1[[#This Row],[WithinTarget]]=1,Table1[[#This Row],[Patient Satisfaction Score]]&gt;=7)</f>
        <v>0</v>
      </c>
      <c r="T1386" t="str">
        <f>IF(LEFT(Table1[[#This Row],[Patient Gender]],1)="F","Female","Male")</f>
        <v>Female</v>
      </c>
    </row>
    <row r="1387" spans="1:20" x14ac:dyDescent="0.3">
      <c r="A1387" t="s">
        <v>1491</v>
      </c>
      <c r="B1387" s="1">
        <v>45272.367361111108</v>
      </c>
      <c r="C1387" t="s">
        <v>13</v>
      </c>
      <c r="D1387">
        <v>12</v>
      </c>
      <c r="E1387" t="s">
        <v>14</v>
      </c>
      <c r="F1387" t="s">
        <v>28</v>
      </c>
      <c r="G1387" t="b">
        <v>0</v>
      </c>
      <c r="I1387">
        <v>28</v>
      </c>
      <c r="J1387" t="b">
        <v>0</v>
      </c>
      <c r="K1387">
        <f>YEAR(Table1[[#This Row],[Patient Admission Date]])</f>
        <v>2023</v>
      </c>
      <c r="L1387" t="str">
        <f>TEXT(Table1[[#This Row],[Patient Admission Date]],"mmm")</f>
        <v>Dec</v>
      </c>
      <c r="M1387" t="str">
        <f>TEXT(Table1[[#This Row],[Patient Admission Date]],"ddd")</f>
        <v>Tue</v>
      </c>
      <c r="N1387" t="str">
        <f>TEXT(INT(HOUR(Table1[[#This Row],[Patient Admission Date]])/3)*3,"00")&amp;"-"&amp;TEXT(INT(HOUR(Table1[[#This Row],[Patient Admission Date]])/3)*3+3,"00")</f>
        <v>06-09</v>
      </c>
      <c r="O1387" t="str" cm="1">
        <f t="array" ref="O1387">_xlfn.IFS(Table1[[#This Row],[Patient Age]]&lt;=14,"0-14",Table1[[#This Row],[Patient Age]]&lt;=29,"15-29",Table1[[#This Row],[Patient Age]]&lt;=44,"30-44",Table1[[#This Row],[Patient Age]]&lt;=59,"45-59",Table1[[#This Row],[Patient Age]]&lt;=74,"60-74",TRUE,"75+")</f>
        <v>0-14</v>
      </c>
      <c r="P1387" t="str" cm="1">
        <f t="array" ref="P1387">_xlfn.IFS(Table1[[#This Row],[Patient Waittime]]&lt;=15,"0-15",Table1[[#This Row],[Patient Waittime]]&lt;=30,"16-30",Table1[[#This Row],[Patient Waittime]]&lt;=45,"31-45",Table1[[#This Row],[Patient Waittime]]&lt;=60,"46-60",TRUE,"60+")</f>
        <v>16-30</v>
      </c>
      <c r="Q1387">
        <f>--(Table1[[#This Row],[Patient Waittime]]&lt;=30)</f>
        <v>1</v>
      </c>
      <c r="R1387">
        <f>--Table1[[#This Row],[Patient Admission Flag]]</f>
        <v>0</v>
      </c>
      <c r="S1387">
        <f>--AND(Table1[[#This Row],[WithinTarget]]=1,Table1[[#This Row],[Patient Satisfaction Score]]&gt;=7)</f>
        <v>0</v>
      </c>
      <c r="T1387" t="str">
        <f>IF(LEFT(Table1[[#This Row],[Patient Gender]],1)="F","Female","Male")</f>
        <v>Female</v>
      </c>
    </row>
    <row r="1388" spans="1:20" x14ac:dyDescent="0.3">
      <c r="A1388" t="s">
        <v>1492</v>
      </c>
      <c r="B1388" s="1">
        <v>45200.677083333336</v>
      </c>
      <c r="C1388" t="s">
        <v>13</v>
      </c>
      <c r="D1388">
        <v>38</v>
      </c>
      <c r="E1388" t="s">
        <v>14</v>
      </c>
      <c r="F1388" t="s">
        <v>28</v>
      </c>
      <c r="G1388" t="b">
        <v>0</v>
      </c>
      <c r="I1388">
        <v>20</v>
      </c>
      <c r="J1388" t="b">
        <v>0</v>
      </c>
      <c r="K1388">
        <f>YEAR(Table1[[#This Row],[Patient Admission Date]])</f>
        <v>2023</v>
      </c>
      <c r="L1388" t="str">
        <f>TEXT(Table1[[#This Row],[Patient Admission Date]],"mmm")</f>
        <v>Oct</v>
      </c>
      <c r="M1388" t="str">
        <f>TEXT(Table1[[#This Row],[Patient Admission Date]],"ddd")</f>
        <v>Sun</v>
      </c>
      <c r="N1388" t="str">
        <f>TEXT(INT(HOUR(Table1[[#This Row],[Patient Admission Date]])/3)*3,"00")&amp;"-"&amp;TEXT(INT(HOUR(Table1[[#This Row],[Patient Admission Date]])/3)*3+3,"00")</f>
        <v>15-18</v>
      </c>
      <c r="O1388" t="str" cm="1">
        <f t="array" ref="O1388">_xlfn.IFS(Table1[[#This Row],[Patient Age]]&lt;=14,"0-14",Table1[[#This Row],[Patient Age]]&lt;=29,"15-29",Table1[[#This Row],[Patient Age]]&lt;=44,"30-44",Table1[[#This Row],[Patient Age]]&lt;=59,"45-59",Table1[[#This Row],[Patient Age]]&lt;=74,"60-74",TRUE,"75+")</f>
        <v>30-44</v>
      </c>
      <c r="P1388" t="str" cm="1">
        <f t="array" ref="P1388">_xlfn.IFS(Table1[[#This Row],[Patient Waittime]]&lt;=15,"0-15",Table1[[#This Row],[Patient Waittime]]&lt;=30,"16-30",Table1[[#This Row],[Patient Waittime]]&lt;=45,"31-45",Table1[[#This Row],[Patient Waittime]]&lt;=60,"46-60",TRUE,"60+")</f>
        <v>16-30</v>
      </c>
      <c r="Q1388">
        <f>--(Table1[[#This Row],[Patient Waittime]]&lt;=30)</f>
        <v>1</v>
      </c>
      <c r="R1388">
        <f>--Table1[[#This Row],[Patient Admission Flag]]</f>
        <v>0</v>
      </c>
      <c r="S1388">
        <f>--AND(Table1[[#This Row],[WithinTarget]]=1,Table1[[#This Row],[Patient Satisfaction Score]]&gt;=7)</f>
        <v>0</v>
      </c>
      <c r="T1388" t="str">
        <f>IF(LEFT(Table1[[#This Row],[Patient Gender]],1)="F","Female","Male")</f>
        <v>Female</v>
      </c>
    </row>
    <row r="1389" spans="1:20" x14ac:dyDescent="0.3">
      <c r="A1389" t="s">
        <v>1493</v>
      </c>
      <c r="B1389" s="1">
        <v>45560.415972222225</v>
      </c>
      <c r="C1389" t="s">
        <v>13</v>
      </c>
      <c r="D1389">
        <v>17</v>
      </c>
      <c r="E1389" t="s">
        <v>14</v>
      </c>
      <c r="F1389" t="s">
        <v>28</v>
      </c>
      <c r="G1389" t="b">
        <v>0</v>
      </c>
      <c r="H1389">
        <v>4</v>
      </c>
      <c r="I1389">
        <v>25</v>
      </c>
      <c r="J1389" t="b">
        <v>0</v>
      </c>
      <c r="K1389">
        <f>YEAR(Table1[[#This Row],[Patient Admission Date]])</f>
        <v>2024</v>
      </c>
      <c r="L1389" t="str">
        <f>TEXT(Table1[[#This Row],[Patient Admission Date]],"mmm")</f>
        <v>Sep</v>
      </c>
      <c r="M1389" t="str">
        <f>TEXT(Table1[[#This Row],[Patient Admission Date]],"ddd")</f>
        <v>Wed</v>
      </c>
      <c r="N1389" t="str">
        <f>TEXT(INT(HOUR(Table1[[#This Row],[Patient Admission Date]])/3)*3,"00")&amp;"-"&amp;TEXT(INT(HOUR(Table1[[#This Row],[Patient Admission Date]])/3)*3+3,"00")</f>
        <v>09-12</v>
      </c>
      <c r="O1389" t="str" cm="1">
        <f t="array" ref="O1389">_xlfn.IFS(Table1[[#This Row],[Patient Age]]&lt;=14,"0-14",Table1[[#This Row],[Patient Age]]&lt;=29,"15-29",Table1[[#This Row],[Patient Age]]&lt;=44,"30-44",Table1[[#This Row],[Patient Age]]&lt;=59,"45-59",Table1[[#This Row],[Patient Age]]&lt;=74,"60-74",TRUE,"75+")</f>
        <v>15-29</v>
      </c>
      <c r="P1389" t="str" cm="1">
        <f t="array" ref="P1389">_xlfn.IFS(Table1[[#This Row],[Patient Waittime]]&lt;=15,"0-15",Table1[[#This Row],[Patient Waittime]]&lt;=30,"16-30",Table1[[#This Row],[Patient Waittime]]&lt;=45,"31-45",Table1[[#This Row],[Patient Waittime]]&lt;=60,"46-60",TRUE,"60+")</f>
        <v>16-30</v>
      </c>
      <c r="Q1389">
        <f>--(Table1[[#This Row],[Patient Waittime]]&lt;=30)</f>
        <v>1</v>
      </c>
      <c r="R1389">
        <f>--Table1[[#This Row],[Patient Admission Flag]]</f>
        <v>0</v>
      </c>
      <c r="S1389">
        <f>--AND(Table1[[#This Row],[WithinTarget]]=1,Table1[[#This Row],[Patient Satisfaction Score]]&gt;=7)</f>
        <v>0</v>
      </c>
      <c r="T1389" t="str">
        <f>IF(LEFT(Table1[[#This Row],[Patient Gender]],1)="F","Female","Male")</f>
        <v>Female</v>
      </c>
    </row>
    <row r="1390" spans="1:20" x14ac:dyDescent="0.3">
      <c r="A1390" t="s">
        <v>1494</v>
      </c>
      <c r="B1390" s="1">
        <v>45304.954861111109</v>
      </c>
      <c r="C1390" t="s">
        <v>13</v>
      </c>
      <c r="D1390">
        <v>32</v>
      </c>
      <c r="E1390" t="s">
        <v>18</v>
      </c>
      <c r="F1390" t="s">
        <v>27</v>
      </c>
      <c r="G1390" t="b">
        <v>0</v>
      </c>
      <c r="I1390">
        <v>35</v>
      </c>
      <c r="J1390" t="b">
        <v>0</v>
      </c>
      <c r="K1390">
        <f>YEAR(Table1[[#This Row],[Patient Admission Date]])</f>
        <v>2024</v>
      </c>
      <c r="L1390" t="str">
        <f>TEXT(Table1[[#This Row],[Patient Admission Date]],"mmm")</f>
        <v>Jan</v>
      </c>
      <c r="M1390" t="str">
        <f>TEXT(Table1[[#This Row],[Patient Admission Date]],"ddd")</f>
        <v>Sat</v>
      </c>
      <c r="N1390" t="str">
        <f>TEXT(INT(HOUR(Table1[[#This Row],[Patient Admission Date]])/3)*3,"00")&amp;"-"&amp;TEXT(INT(HOUR(Table1[[#This Row],[Patient Admission Date]])/3)*3+3,"00")</f>
        <v>21-24</v>
      </c>
      <c r="O1390" t="str" cm="1">
        <f t="array" ref="O1390">_xlfn.IFS(Table1[[#This Row],[Patient Age]]&lt;=14,"0-14",Table1[[#This Row],[Patient Age]]&lt;=29,"15-29",Table1[[#This Row],[Patient Age]]&lt;=44,"30-44",Table1[[#This Row],[Patient Age]]&lt;=59,"45-59",Table1[[#This Row],[Patient Age]]&lt;=74,"60-74",TRUE,"75+")</f>
        <v>30-44</v>
      </c>
      <c r="P1390" t="str" cm="1">
        <f t="array" ref="P1390">_xlfn.IFS(Table1[[#This Row],[Patient Waittime]]&lt;=15,"0-15",Table1[[#This Row],[Patient Waittime]]&lt;=30,"16-30",Table1[[#This Row],[Patient Waittime]]&lt;=45,"31-45",Table1[[#This Row],[Patient Waittime]]&lt;=60,"46-60",TRUE,"60+")</f>
        <v>31-45</v>
      </c>
      <c r="Q1390">
        <f>--(Table1[[#This Row],[Patient Waittime]]&lt;=30)</f>
        <v>0</v>
      </c>
      <c r="R1390">
        <f>--Table1[[#This Row],[Patient Admission Flag]]</f>
        <v>0</v>
      </c>
      <c r="S1390">
        <f>--AND(Table1[[#This Row],[WithinTarget]]=1,Table1[[#This Row],[Patient Satisfaction Score]]&gt;=7)</f>
        <v>0</v>
      </c>
      <c r="T1390" t="str">
        <f>IF(LEFT(Table1[[#This Row],[Patient Gender]],1)="F","Female","Male")</f>
        <v>Female</v>
      </c>
    </row>
    <row r="1391" spans="1:20" x14ac:dyDescent="0.3">
      <c r="A1391" t="s">
        <v>1495</v>
      </c>
      <c r="B1391" s="1">
        <v>45549.208333333336</v>
      </c>
      <c r="C1391" t="s">
        <v>13</v>
      </c>
      <c r="D1391">
        <v>41</v>
      </c>
      <c r="E1391" t="s">
        <v>18</v>
      </c>
      <c r="F1391" t="s">
        <v>27</v>
      </c>
      <c r="G1391" t="b">
        <v>0</v>
      </c>
      <c r="I1391">
        <v>20</v>
      </c>
      <c r="J1391" t="b">
        <v>0</v>
      </c>
      <c r="K1391">
        <f>YEAR(Table1[[#This Row],[Patient Admission Date]])</f>
        <v>2024</v>
      </c>
      <c r="L1391" t="str">
        <f>TEXT(Table1[[#This Row],[Patient Admission Date]],"mmm")</f>
        <v>Sep</v>
      </c>
      <c r="M1391" t="str">
        <f>TEXT(Table1[[#This Row],[Patient Admission Date]],"ddd")</f>
        <v>Sat</v>
      </c>
      <c r="N1391" t="str">
        <f>TEXT(INT(HOUR(Table1[[#This Row],[Patient Admission Date]])/3)*3,"00")&amp;"-"&amp;TEXT(INT(HOUR(Table1[[#This Row],[Patient Admission Date]])/3)*3+3,"00")</f>
        <v>03-06</v>
      </c>
      <c r="O1391" t="str" cm="1">
        <f t="array" ref="O1391">_xlfn.IFS(Table1[[#This Row],[Patient Age]]&lt;=14,"0-14",Table1[[#This Row],[Patient Age]]&lt;=29,"15-29",Table1[[#This Row],[Patient Age]]&lt;=44,"30-44",Table1[[#This Row],[Patient Age]]&lt;=59,"45-59",Table1[[#This Row],[Patient Age]]&lt;=74,"60-74",TRUE,"75+")</f>
        <v>30-44</v>
      </c>
      <c r="P1391" t="str" cm="1">
        <f t="array" ref="P1391">_xlfn.IFS(Table1[[#This Row],[Patient Waittime]]&lt;=15,"0-15",Table1[[#This Row],[Patient Waittime]]&lt;=30,"16-30",Table1[[#This Row],[Patient Waittime]]&lt;=45,"31-45",Table1[[#This Row],[Patient Waittime]]&lt;=60,"46-60",TRUE,"60+")</f>
        <v>16-30</v>
      </c>
      <c r="Q1391">
        <f>--(Table1[[#This Row],[Patient Waittime]]&lt;=30)</f>
        <v>1</v>
      </c>
      <c r="R1391">
        <f>--Table1[[#This Row],[Patient Admission Flag]]</f>
        <v>0</v>
      </c>
      <c r="S1391">
        <f>--AND(Table1[[#This Row],[WithinTarget]]=1,Table1[[#This Row],[Patient Satisfaction Score]]&gt;=7)</f>
        <v>0</v>
      </c>
      <c r="T1391" t="str">
        <f>IF(LEFT(Table1[[#This Row],[Patient Gender]],1)="F","Female","Male")</f>
        <v>Female</v>
      </c>
    </row>
    <row r="1392" spans="1:20" x14ac:dyDescent="0.3">
      <c r="A1392" t="s">
        <v>1496</v>
      </c>
      <c r="B1392" s="1">
        <v>45357.678472222222</v>
      </c>
      <c r="C1392" t="s">
        <v>13</v>
      </c>
      <c r="D1392">
        <v>60</v>
      </c>
      <c r="E1392" t="s">
        <v>18</v>
      </c>
      <c r="F1392" t="s">
        <v>27</v>
      </c>
      <c r="G1392" t="b">
        <v>0</v>
      </c>
      <c r="H1392">
        <v>1</v>
      </c>
      <c r="I1392">
        <v>56</v>
      </c>
      <c r="J1392" t="b">
        <v>0</v>
      </c>
      <c r="K1392">
        <f>YEAR(Table1[[#This Row],[Patient Admission Date]])</f>
        <v>2024</v>
      </c>
      <c r="L1392" t="str">
        <f>TEXT(Table1[[#This Row],[Patient Admission Date]],"mmm")</f>
        <v>Mar</v>
      </c>
      <c r="M1392" t="str">
        <f>TEXT(Table1[[#This Row],[Patient Admission Date]],"ddd")</f>
        <v>Wed</v>
      </c>
      <c r="N1392" t="str">
        <f>TEXT(INT(HOUR(Table1[[#This Row],[Patient Admission Date]])/3)*3,"00")&amp;"-"&amp;TEXT(INT(HOUR(Table1[[#This Row],[Patient Admission Date]])/3)*3+3,"00")</f>
        <v>15-18</v>
      </c>
      <c r="O1392" t="str" cm="1">
        <f t="array" ref="O1392">_xlfn.IFS(Table1[[#This Row],[Patient Age]]&lt;=14,"0-14",Table1[[#This Row],[Patient Age]]&lt;=29,"15-29",Table1[[#This Row],[Patient Age]]&lt;=44,"30-44",Table1[[#This Row],[Patient Age]]&lt;=59,"45-59",Table1[[#This Row],[Patient Age]]&lt;=74,"60-74",TRUE,"75+")</f>
        <v>60-74</v>
      </c>
      <c r="P1392" t="str" cm="1">
        <f t="array" ref="P1392">_xlfn.IFS(Table1[[#This Row],[Patient Waittime]]&lt;=15,"0-15",Table1[[#This Row],[Patient Waittime]]&lt;=30,"16-30",Table1[[#This Row],[Patient Waittime]]&lt;=45,"31-45",Table1[[#This Row],[Patient Waittime]]&lt;=60,"46-60",TRUE,"60+")</f>
        <v>46-60</v>
      </c>
      <c r="Q1392">
        <f>--(Table1[[#This Row],[Patient Waittime]]&lt;=30)</f>
        <v>0</v>
      </c>
      <c r="R1392">
        <f>--Table1[[#This Row],[Patient Admission Flag]]</f>
        <v>0</v>
      </c>
      <c r="S1392">
        <f>--AND(Table1[[#This Row],[WithinTarget]]=1,Table1[[#This Row],[Patient Satisfaction Score]]&gt;=7)</f>
        <v>0</v>
      </c>
      <c r="T1392" t="str">
        <f>IF(LEFT(Table1[[#This Row],[Patient Gender]],1)="F","Female","Male")</f>
        <v>Female</v>
      </c>
    </row>
    <row r="1393" spans="1:20" x14ac:dyDescent="0.3">
      <c r="A1393" t="s">
        <v>1497</v>
      </c>
      <c r="B1393" s="1">
        <v>45327.433333333334</v>
      </c>
      <c r="C1393" t="s">
        <v>13</v>
      </c>
      <c r="D1393">
        <v>9</v>
      </c>
      <c r="E1393" t="s">
        <v>18</v>
      </c>
      <c r="F1393" t="s">
        <v>27</v>
      </c>
      <c r="G1393" t="b">
        <v>0</v>
      </c>
      <c r="H1393">
        <v>3</v>
      </c>
      <c r="I1393">
        <v>49</v>
      </c>
      <c r="J1393" t="b">
        <v>0</v>
      </c>
      <c r="K1393">
        <f>YEAR(Table1[[#This Row],[Patient Admission Date]])</f>
        <v>2024</v>
      </c>
      <c r="L1393" t="str">
        <f>TEXT(Table1[[#This Row],[Patient Admission Date]],"mmm")</f>
        <v>Feb</v>
      </c>
      <c r="M1393" t="str">
        <f>TEXT(Table1[[#This Row],[Patient Admission Date]],"ddd")</f>
        <v>Mon</v>
      </c>
      <c r="N1393" t="str">
        <f>TEXT(INT(HOUR(Table1[[#This Row],[Patient Admission Date]])/3)*3,"00")&amp;"-"&amp;TEXT(INT(HOUR(Table1[[#This Row],[Patient Admission Date]])/3)*3+3,"00")</f>
        <v>09-12</v>
      </c>
      <c r="O1393" t="str" cm="1">
        <f t="array" ref="O1393">_xlfn.IFS(Table1[[#This Row],[Patient Age]]&lt;=14,"0-14",Table1[[#This Row],[Patient Age]]&lt;=29,"15-29",Table1[[#This Row],[Patient Age]]&lt;=44,"30-44",Table1[[#This Row],[Patient Age]]&lt;=59,"45-59",Table1[[#This Row],[Patient Age]]&lt;=74,"60-74",TRUE,"75+")</f>
        <v>0-14</v>
      </c>
      <c r="P1393" t="str" cm="1">
        <f t="array" ref="P1393">_xlfn.IFS(Table1[[#This Row],[Patient Waittime]]&lt;=15,"0-15",Table1[[#This Row],[Patient Waittime]]&lt;=30,"16-30",Table1[[#This Row],[Patient Waittime]]&lt;=45,"31-45",Table1[[#This Row],[Patient Waittime]]&lt;=60,"46-60",TRUE,"60+")</f>
        <v>46-60</v>
      </c>
      <c r="Q1393">
        <f>--(Table1[[#This Row],[Patient Waittime]]&lt;=30)</f>
        <v>0</v>
      </c>
      <c r="R1393">
        <f>--Table1[[#This Row],[Patient Admission Flag]]</f>
        <v>0</v>
      </c>
      <c r="S1393">
        <f>--AND(Table1[[#This Row],[WithinTarget]]=1,Table1[[#This Row],[Patient Satisfaction Score]]&gt;=7)</f>
        <v>0</v>
      </c>
      <c r="T1393" t="str">
        <f>IF(LEFT(Table1[[#This Row],[Patient Gender]],1)="F","Female","Male")</f>
        <v>Female</v>
      </c>
    </row>
    <row r="1394" spans="1:20" x14ac:dyDescent="0.3">
      <c r="A1394" t="s">
        <v>1498</v>
      </c>
      <c r="B1394" s="1">
        <v>45444.263194444444</v>
      </c>
      <c r="C1394" t="s">
        <v>13</v>
      </c>
      <c r="D1394">
        <v>36</v>
      </c>
      <c r="E1394" t="s">
        <v>18</v>
      </c>
      <c r="F1394" t="s">
        <v>27</v>
      </c>
      <c r="G1394" t="b">
        <v>0</v>
      </c>
      <c r="H1394">
        <v>5</v>
      </c>
      <c r="I1394">
        <v>15</v>
      </c>
      <c r="J1394" t="b">
        <v>0</v>
      </c>
      <c r="K1394">
        <f>YEAR(Table1[[#This Row],[Patient Admission Date]])</f>
        <v>2024</v>
      </c>
      <c r="L1394" t="str">
        <f>TEXT(Table1[[#This Row],[Patient Admission Date]],"mmm")</f>
        <v>Jun</v>
      </c>
      <c r="M1394" t="str">
        <f>TEXT(Table1[[#This Row],[Patient Admission Date]],"ddd")</f>
        <v>Sat</v>
      </c>
      <c r="N1394" t="str">
        <f>TEXT(INT(HOUR(Table1[[#This Row],[Patient Admission Date]])/3)*3,"00")&amp;"-"&amp;TEXT(INT(HOUR(Table1[[#This Row],[Patient Admission Date]])/3)*3+3,"00")</f>
        <v>06-09</v>
      </c>
      <c r="O1394" t="str" cm="1">
        <f t="array" ref="O1394">_xlfn.IFS(Table1[[#This Row],[Patient Age]]&lt;=14,"0-14",Table1[[#This Row],[Patient Age]]&lt;=29,"15-29",Table1[[#This Row],[Patient Age]]&lt;=44,"30-44",Table1[[#This Row],[Patient Age]]&lt;=59,"45-59",Table1[[#This Row],[Patient Age]]&lt;=74,"60-74",TRUE,"75+")</f>
        <v>30-44</v>
      </c>
      <c r="P1394" t="str" cm="1">
        <f t="array" ref="P1394">_xlfn.IFS(Table1[[#This Row],[Patient Waittime]]&lt;=15,"0-15",Table1[[#This Row],[Patient Waittime]]&lt;=30,"16-30",Table1[[#This Row],[Patient Waittime]]&lt;=45,"31-45",Table1[[#This Row],[Patient Waittime]]&lt;=60,"46-60",TRUE,"60+")</f>
        <v>0-15</v>
      </c>
      <c r="Q1394">
        <f>--(Table1[[#This Row],[Patient Waittime]]&lt;=30)</f>
        <v>1</v>
      </c>
      <c r="R1394">
        <f>--Table1[[#This Row],[Patient Admission Flag]]</f>
        <v>0</v>
      </c>
      <c r="S1394">
        <f>--AND(Table1[[#This Row],[WithinTarget]]=1,Table1[[#This Row],[Patient Satisfaction Score]]&gt;=7)</f>
        <v>0</v>
      </c>
      <c r="T1394" t="str">
        <f>IF(LEFT(Table1[[#This Row],[Patient Gender]],1)="F","Female","Male")</f>
        <v>Female</v>
      </c>
    </row>
    <row r="1395" spans="1:20" x14ac:dyDescent="0.3">
      <c r="A1395" t="s">
        <v>1499</v>
      </c>
      <c r="B1395" s="1">
        <v>45542.668055555558</v>
      </c>
      <c r="C1395" t="s">
        <v>13</v>
      </c>
      <c r="D1395">
        <v>58</v>
      </c>
      <c r="E1395" t="s">
        <v>18</v>
      </c>
      <c r="F1395" t="s">
        <v>27</v>
      </c>
      <c r="G1395" t="b">
        <v>0</v>
      </c>
      <c r="H1395">
        <v>7</v>
      </c>
      <c r="I1395">
        <v>10</v>
      </c>
      <c r="J1395" t="b">
        <v>0</v>
      </c>
      <c r="K1395">
        <f>YEAR(Table1[[#This Row],[Patient Admission Date]])</f>
        <v>2024</v>
      </c>
      <c r="L1395" t="str">
        <f>TEXT(Table1[[#This Row],[Patient Admission Date]],"mmm")</f>
        <v>Sep</v>
      </c>
      <c r="M1395" t="str">
        <f>TEXT(Table1[[#This Row],[Patient Admission Date]],"ddd")</f>
        <v>Sat</v>
      </c>
      <c r="N1395" t="str">
        <f>TEXT(INT(HOUR(Table1[[#This Row],[Patient Admission Date]])/3)*3,"00")&amp;"-"&amp;TEXT(INT(HOUR(Table1[[#This Row],[Patient Admission Date]])/3)*3+3,"00")</f>
        <v>15-18</v>
      </c>
      <c r="O1395" t="str" cm="1">
        <f t="array" ref="O1395">_xlfn.IFS(Table1[[#This Row],[Patient Age]]&lt;=14,"0-14",Table1[[#This Row],[Patient Age]]&lt;=29,"15-29",Table1[[#This Row],[Patient Age]]&lt;=44,"30-44",Table1[[#This Row],[Patient Age]]&lt;=59,"45-59",Table1[[#This Row],[Patient Age]]&lt;=74,"60-74",TRUE,"75+")</f>
        <v>45-59</v>
      </c>
      <c r="P1395" t="str" cm="1">
        <f t="array" ref="P1395">_xlfn.IFS(Table1[[#This Row],[Patient Waittime]]&lt;=15,"0-15",Table1[[#This Row],[Patient Waittime]]&lt;=30,"16-30",Table1[[#This Row],[Patient Waittime]]&lt;=45,"31-45",Table1[[#This Row],[Patient Waittime]]&lt;=60,"46-60",TRUE,"60+")</f>
        <v>0-15</v>
      </c>
      <c r="Q1395">
        <f>--(Table1[[#This Row],[Patient Waittime]]&lt;=30)</f>
        <v>1</v>
      </c>
      <c r="R1395">
        <f>--Table1[[#This Row],[Patient Admission Flag]]</f>
        <v>0</v>
      </c>
      <c r="S1395">
        <f>--AND(Table1[[#This Row],[WithinTarget]]=1,Table1[[#This Row],[Patient Satisfaction Score]]&gt;=7)</f>
        <v>1</v>
      </c>
      <c r="T1395" t="str">
        <f>IF(LEFT(Table1[[#This Row],[Patient Gender]],1)="F","Female","Male")</f>
        <v>Female</v>
      </c>
    </row>
    <row r="1396" spans="1:20" x14ac:dyDescent="0.3">
      <c r="A1396" t="s">
        <v>1500</v>
      </c>
      <c r="B1396" s="1">
        <v>45152.240277777775</v>
      </c>
      <c r="C1396" t="s">
        <v>13</v>
      </c>
      <c r="D1396">
        <v>66</v>
      </c>
      <c r="E1396" t="s">
        <v>18</v>
      </c>
      <c r="F1396" t="s">
        <v>20</v>
      </c>
      <c r="G1396" t="b">
        <v>0</v>
      </c>
      <c r="I1396">
        <v>49</v>
      </c>
      <c r="J1396" t="b">
        <v>0</v>
      </c>
      <c r="K1396">
        <f>YEAR(Table1[[#This Row],[Patient Admission Date]])</f>
        <v>2023</v>
      </c>
      <c r="L1396" t="str">
        <f>TEXT(Table1[[#This Row],[Patient Admission Date]],"mmm")</f>
        <v>Aug</v>
      </c>
      <c r="M1396" t="str">
        <f>TEXT(Table1[[#This Row],[Patient Admission Date]],"ddd")</f>
        <v>Mon</v>
      </c>
      <c r="N1396" t="str">
        <f>TEXT(INT(HOUR(Table1[[#This Row],[Patient Admission Date]])/3)*3,"00")&amp;"-"&amp;TEXT(INT(HOUR(Table1[[#This Row],[Patient Admission Date]])/3)*3+3,"00")</f>
        <v>03-06</v>
      </c>
      <c r="O1396" t="str" cm="1">
        <f t="array" ref="O1396">_xlfn.IFS(Table1[[#This Row],[Patient Age]]&lt;=14,"0-14",Table1[[#This Row],[Patient Age]]&lt;=29,"15-29",Table1[[#This Row],[Patient Age]]&lt;=44,"30-44",Table1[[#This Row],[Patient Age]]&lt;=59,"45-59",Table1[[#This Row],[Patient Age]]&lt;=74,"60-74",TRUE,"75+")</f>
        <v>60-74</v>
      </c>
      <c r="P1396" t="str" cm="1">
        <f t="array" ref="P1396">_xlfn.IFS(Table1[[#This Row],[Patient Waittime]]&lt;=15,"0-15",Table1[[#This Row],[Patient Waittime]]&lt;=30,"16-30",Table1[[#This Row],[Patient Waittime]]&lt;=45,"31-45",Table1[[#This Row],[Patient Waittime]]&lt;=60,"46-60",TRUE,"60+")</f>
        <v>46-60</v>
      </c>
      <c r="Q1396">
        <f>--(Table1[[#This Row],[Patient Waittime]]&lt;=30)</f>
        <v>0</v>
      </c>
      <c r="R1396">
        <f>--Table1[[#This Row],[Patient Admission Flag]]</f>
        <v>0</v>
      </c>
      <c r="S1396">
        <f>--AND(Table1[[#This Row],[WithinTarget]]=1,Table1[[#This Row],[Patient Satisfaction Score]]&gt;=7)</f>
        <v>0</v>
      </c>
      <c r="T1396" t="str">
        <f>IF(LEFT(Table1[[#This Row],[Patient Gender]],1)="F","Female","Male")</f>
        <v>Female</v>
      </c>
    </row>
    <row r="1397" spans="1:20" x14ac:dyDescent="0.3">
      <c r="A1397" t="s">
        <v>1501</v>
      </c>
      <c r="B1397" s="1">
        <v>45445.332638888889</v>
      </c>
      <c r="C1397" t="s">
        <v>13</v>
      </c>
      <c r="D1397">
        <v>28</v>
      </c>
      <c r="E1397" t="s">
        <v>18</v>
      </c>
      <c r="F1397" t="s">
        <v>20</v>
      </c>
      <c r="G1397" t="b">
        <v>0</v>
      </c>
      <c r="I1397">
        <v>50</v>
      </c>
      <c r="J1397" t="b">
        <v>0</v>
      </c>
      <c r="K1397">
        <f>YEAR(Table1[[#This Row],[Patient Admission Date]])</f>
        <v>2024</v>
      </c>
      <c r="L1397" t="str">
        <f>TEXT(Table1[[#This Row],[Patient Admission Date]],"mmm")</f>
        <v>Jun</v>
      </c>
      <c r="M1397" t="str">
        <f>TEXT(Table1[[#This Row],[Patient Admission Date]],"ddd")</f>
        <v>Sun</v>
      </c>
      <c r="N1397" t="str">
        <f>TEXT(INT(HOUR(Table1[[#This Row],[Patient Admission Date]])/3)*3,"00")&amp;"-"&amp;TEXT(INT(HOUR(Table1[[#This Row],[Patient Admission Date]])/3)*3+3,"00")</f>
        <v>06-09</v>
      </c>
      <c r="O1397" t="str" cm="1">
        <f t="array" ref="O1397">_xlfn.IFS(Table1[[#This Row],[Patient Age]]&lt;=14,"0-14",Table1[[#This Row],[Patient Age]]&lt;=29,"15-29",Table1[[#This Row],[Patient Age]]&lt;=44,"30-44",Table1[[#This Row],[Patient Age]]&lt;=59,"45-59",Table1[[#This Row],[Patient Age]]&lt;=74,"60-74",TRUE,"75+")</f>
        <v>15-29</v>
      </c>
      <c r="P1397" t="str" cm="1">
        <f t="array" ref="P1397">_xlfn.IFS(Table1[[#This Row],[Patient Waittime]]&lt;=15,"0-15",Table1[[#This Row],[Patient Waittime]]&lt;=30,"16-30",Table1[[#This Row],[Patient Waittime]]&lt;=45,"31-45",Table1[[#This Row],[Patient Waittime]]&lt;=60,"46-60",TRUE,"60+")</f>
        <v>46-60</v>
      </c>
      <c r="Q1397">
        <f>--(Table1[[#This Row],[Patient Waittime]]&lt;=30)</f>
        <v>0</v>
      </c>
      <c r="R1397">
        <f>--Table1[[#This Row],[Patient Admission Flag]]</f>
        <v>0</v>
      </c>
      <c r="S1397">
        <f>--AND(Table1[[#This Row],[WithinTarget]]=1,Table1[[#This Row],[Patient Satisfaction Score]]&gt;=7)</f>
        <v>0</v>
      </c>
      <c r="T1397" t="str">
        <f>IF(LEFT(Table1[[#This Row],[Patient Gender]],1)="F","Female","Male")</f>
        <v>Female</v>
      </c>
    </row>
    <row r="1398" spans="1:20" x14ac:dyDescent="0.3">
      <c r="A1398" t="s">
        <v>1502</v>
      </c>
      <c r="B1398" s="1">
        <v>45270.896527777775</v>
      </c>
      <c r="C1398" t="s">
        <v>13</v>
      </c>
      <c r="D1398">
        <v>69</v>
      </c>
      <c r="E1398" t="s">
        <v>18</v>
      </c>
      <c r="F1398" t="s">
        <v>20</v>
      </c>
      <c r="G1398" t="b">
        <v>0</v>
      </c>
      <c r="I1398">
        <v>55</v>
      </c>
      <c r="J1398" t="b">
        <v>0</v>
      </c>
      <c r="K1398">
        <f>YEAR(Table1[[#This Row],[Patient Admission Date]])</f>
        <v>2023</v>
      </c>
      <c r="L1398" t="str">
        <f>TEXT(Table1[[#This Row],[Patient Admission Date]],"mmm")</f>
        <v>Dec</v>
      </c>
      <c r="M1398" t="str">
        <f>TEXT(Table1[[#This Row],[Patient Admission Date]],"ddd")</f>
        <v>Sun</v>
      </c>
      <c r="N1398" t="str">
        <f>TEXT(INT(HOUR(Table1[[#This Row],[Patient Admission Date]])/3)*3,"00")&amp;"-"&amp;TEXT(INT(HOUR(Table1[[#This Row],[Patient Admission Date]])/3)*3+3,"00")</f>
        <v>21-24</v>
      </c>
      <c r="O1398" t="str" cm="1">
        <f t="array" ref="O1398">_xlfn.IFS(Table1[[#This Row],[Patient Age]]&lt;=14,"0-14",Table1[[#This Row],[Patient Age]]&lt;=29,"15-29",Table1[[#This Row],[Patient Age]]&lt;=44,"30-44",Table1[[#This Row],[Patient Age]]&lt;=59,"45-59",Table1[[#This Row],[Patient Age]]&lt;=74,"60-74",TRUE,"75+")</f>
        <v>60-74</v>
      </c>
      <c r="P1398" t="str" cm="1">
        <f t="array" ref="P1398">_xlfn.IFS(Table1[[#This Row],[Patient Waittime]]&lt;=15,"0-15",Table1[[#This Row],[Patient Waittime]]&lt;=30,"16-30",Table1[[#This Row],[Patient Waittime]]&lt;=45,"31-45",Table1[[#This Row],[Patient Waittime]]&lt;=60,"46-60",TRUE,"60+")</f>
        <v>46-60</v>
      </c>
      <c r="Q1398">
        <f>--(Table1[[#This Row],[Patient Waittime]]&lt;=30)</f>
        <v>0</v>
      </c>
      <c r="R1398">
        <f>--Table1[[#This Row],[Patient Admission Flag]]</f>
        <v>0</v>
      </c>
      <c r="S1398">
        <f>--AND(Table1[[#This Row],[WithinTarget]]=1,Table1[[#This Row],[Patient Satisfaction Score]]&gt;=7)</f>
        <v>0</v>
      </c>
      <c r="T1398" t="str">
        <f>IF(LEFT(Table1[[#This Row],[Patient Gender]],1)="F","Female","Male")</f>
        <v>Female</v>
      </c>
    </row>
    <row r="1399" spans="1:20" x14ac:dyDescent="0.3">
      <c r="A1399" t="s">
        <v>1503</v>
      </c>
      <c r="B1399" s="1">
        <v>45017.631944444445</v>
      </c>
      <c r="C1399" t="s">
        <v>13</v>
      </c>
      <c r="D1399">
        <v>20</v>
      </c>
      <c r="E1399" t="s">
        <v>18</v>
      </c>
      <c r="F1399" t="s">
        <v>15</v>
      </c>
      <c r="G1399" t="b">
        <v>0</v>
      </c>
      <c r="I1399">
        <v>30</v>
      </c>
      <c r="J1399" t="b">
        <v>0</v>
      </c>
      <c r="K1399">
        <f>YEAR(Table1[[#This Row],[Patient Admission Date]])</f>
        <v>2023</v>
      </c>
      <c r="L1399" t="str">
        <f>TEXT(Table1[[#This Row],[Patient Admission Date]],"mmm")</f>
        <v>Apr</v>
      </c>
      <c r="M1399" t="str">
        <f>TEXT(Table1[[#This Row],[Patient Admission Date]],"ddd")</f>
        <v>Sat</v>
      </c>
      <c r="N1399" t="str">
        <f>TEXT(INT(HOUR(Table1[[#This Row],[Patient Admission Date]])/3)*3,"00")&amp;"-"&amp;TEXT(INT(HOUR(Table1[[#This Row],[Patient Admission Date]])/3)*3+3,"00")</f>
        <v>15-18</v>
      </c>
      <c r="O1399" t="str" cm="1">
        <f t="array" ref="O1399">_xlfn.IFS(Table1[[#This Row],[Patient Age]]&lt;=14,"0-14",Table1[[#This Row],[Patient Age]]&lt;=29,"15-29",Table1[[#This Row],[Patient Age]]&lt;=44,"30-44",Table1[[#This Row],[Patient Age]]&lt;=59,"45-59",Table1[[#This Row],[Patient Age]]&lt;=74,"60-74",TRUE,"75+")</f>
        <v>15-29</v>
      </c>
      <c r="P1399" t="str" cm="1">
        <f t="array" ref="P1399">_xlfn.IFS(Table1[[#This Row],[Patient Waittime]]&lt;=15,"0-15",Table1[[#This Row],[Patient Waittime]]&lt;=30,"16-30",Table1[[#This Row],[Patient Waittime]]&lt;=45,"31-45",Table1[[#This Row],[Patient Waittime]]&lt;=60,"46-60",TRUE,"60+")</f>
        <v>16-30</v>
      </c>
      <c r="Q1399">
        <f>--(Table1[[#This Row],[Patient Waittime]]&lt;=30)</f>
        <v>1</v>
      </c>
      <c r="R1399">
        <f>--Table1[[#This Row],[Patient Admission Flag]]</f>
        <v>0</v>
      </c>
      <c r="S1399">
        <f>--AND(Table1[[#This Row],[WithinTarget]]=1,Table1[[#This Row],[Patient Satisfaction Score]]&gt;=7)</f>
        <v>0</v>
      </c>
      <c r="T1399" t="str">
        <f>IF(LEFT(Table1[[#This Row],[Patient Gender]],1)="F","Female","Male")</f>
        <v>Female</v>
      </c>
    </row>
    <row r="1400" spans="1:20" x14ac:dyDescent="0.3">
      <c r="A1400" t="s">
        <v>1504</v>
      </c>
      <c r="B1400" s="1">
        <v>45283.504861111112</v>
      </c>
      <c r="C1400" t="s">
        <v>13</v>
      </c>
      <c r="D1400">
        <v>65</v>
      </c>
      <c r="E1400" t="s">
        <v>18</v>
      </c>
      <c r="F1400" t="s">
        <v>15</v>
      </c>
      <c r="G1400" t="b">
        <v>0</v>
      </c>
      <c r="I1400">
        <v>17</v>
      </c>
      <c r="J1400" t="b">
        <v>0</v>
      </c>
      <c r="K1400">
        <f>YEAR(Table1[[#This Row],[Patient Admission Date]])</f>
        <v>2023</v>
      </c>
      <c r="L1400" t="str">
        <f>TEXT(Table1[[#This Row],[Patient Admission Date]],"mmm")</f>
        <v>Dec</v>
      </c>
      <c r="M1400" t="str">
        <f>TEXT(Table1[[#This Row],[Patient Admission Date]],"ddd")</f>
        <v>Sat</v>
      </c>
      <c r="N1400" t="str">
        <f>TEXT(INT(HOUR(Table1[[#This Row],[Patient Admission Date]])/3)*3,"00")&amp;"-"&amp;TEXT(INT(HOUR(Table1[[#This Row],[Patient Admission Date]])/3)*3+3,"00")</f>
        <v>12-15</v>
      </c>
      <c r="O1400" t="str" cm="1">
        <f t="array" ref="O1400">_xlfn.IFS(Table1[[#This Row],[Patient Age]]&lt;=14,"0-14",Table1[[#This Row],[Patient Age]]&lt;=29,"15-29",Table1[[#This Row],[Patient Age]]&lt;=44,"30-44",Table1[[#This Row],[Patient Age]]&lt;=59,"45-59",Table1[[#This Row],[Patient Age]]&lt;=74,"60-74",TRUE,"75+")</f>
        <v>60-74</v>
      </c>
      <c r="P1400" t="str" cm="1">
        <f t="array" ref="P1400">_xlfn.IFS(Table1[[#This Row],[Patient Waittime]]&lt;=15,"0-15",Table1[[#This Row],[Patient Waittime]]&lt;=30,"16-30",Table1[[#This Row],[Patient Waittime]]&lt;=45,"31-45",Table1[[#This Row],[Patient Waittime]]&lt;=60,"46-60",TRUE,"60+")</f>
        <v>16-30</v>
      </c>
      <c r="Q1400">
        <f>--(Table1[[#This Row],[Patient Waittime]]&lt;=30)</f>
        <v>1</v>
      </c>
      <c r="R1400">
        <f>--Table1[[#This Row],[Patient Admission Flag]]</f>
        <v>0</v>
      </c>
      <c r="S1400">
        <f>--AND(Table1[[#This Row],[WithinTarget]]=1,Table1[[#This Row],[Patient Satisfaction Score]]&gt;=7)</f>
        <v>0</v>
      </c>
      <c r="T1400" t="str">
        <f>IF(LEFT(Table1[[#This Row],[Patient Gender]],1)="F","Female","Male")</f>
        <v>Female</v>
      </c>
    </row>
    <row r="1401" spans="1:20" x14ac:dyDescent="0.3">
      <c r="A1401" t="s">
        <v>1505</v>
      </c>
      <c r="B1401" s="1">
        <v>45437.609722222223</v>
      </c>
      <c r="C1401" t="s">
        <v>13</v>
      </c>
      <c r="D1401">
        <v>21</v>
      </c>
      <c r="E1401" t="s">
        <v>18</v>
      </c>
      <c r="F1401" t="s">
        <v>15</v>
      </c>
      <c r="G1401" t="b">
        <v>0</v>
      </c>
      <c r="I1401">
        <v>33</v>
      </c>
      <c r="J1401" t="b">
        <v>0</v>
      </c>
      <c r="K1401">
        <f>YEAR(Table1[[#This Row],[Patient Admission Date]])</f>
        <v>2024</v>
      </c>
      <c r="L1401" t="str">
        <f>TEXT(Table1[[#This Row],[Patient Admission Date]],"mmm")</f>
        <v>May</v>
      </c>
      <c r="M1401" t="str">
        <f>TEXT(Table1[[#This Row],[Patient Admission Date]],"ddd")</f>
        <v>Sat</v>
      </c>
      <c r="N1401" t="str">
        <f>TEXT(INT(HOUR(Table1[[#This Row],[Patient Admission Date]])/3)*3,"00")&amp;"-"&amp;TEXT(INT(HOUR(Table1[[#This Row],[Patient Admission Date]])/3)*3+3,"00")</f>
        <v>12-15</v>
      </c>
      <c r="O1401" t="str" cm="1">
        <f t="array" ref="O1401">_xlfn.IFS(Table1[[#This Row],[Patient Age]]&lt;=14,"0-14",Table1[[#This Row],[Patient Age]]&lt;=29,"15-29",Table1[[#This Row],[Patient Age]]&lt;=44,"30-44",Table1[[#This Row],[Patient Age]]&lt;=59,"45-59",Table1[[#This Row],[Patient Age]]&lt;=74,"60-74",TRUE,"75+")</f>
        <v>15-29</v>
      </c>
      <c r="P1401" t="str" cm="1">
        <f t="array" ref="P1401">_xlfn.IFS(Table1[[#This Row],[Patient Waittime]]&lt;=15,"0-15",Table1[[#This Row],[Patient Waittime]]&lt;=30,"16-30",Table1[[#This Row],[Patient Waittime]]&lt;=45,"31-45",Table1[[#This Row],[Patient Waittime]]&lt;=60,"46-60",TRUE,"60+")</f>
        <v>31-45</v>
      </c>
      <c r="Q1401">
        <f>--(Table1[[#This Row],[Patient Waittime]]&lt;=30)</f>
        <v>0</v>
      </c>
      <c r="R1401">
        <f>--Table1[[#This Row],[Patient Admission Flag]]</f>
        <v>0</v>
      </c>
      <c r="S1401">
        <f>--AND(Table1[[#This Row],[WithinTarget]]=1,Table1[[#This Row],[Patient Satisfaction Score]]&gt;=7)</f>
        <v>0</v>
      </c>
      <c r="T1401" t="str">
        <f>IF(LEFT(Table1[[#This Row],[Patient Gender]],1)="F","Female","Male")</f>
        <v>Female</v>
      </c>
    </row>
    <row r="1402" spans="1:20" x14ac:dyDescent="0.3">
      <c r="A1402" t="s">
        <v>1506</v>
      </c>
      <c r="B1402" s="1">
        <v>45295.041666666664</v>
      </c>
      <c r="C1402" t="s">
        <v>13</v>
      </c>
      <c r="D1402">
        <v>67</v>
      </c>
      <c r="E1402" t="s">
        <v>18</v>
      </c>
      <c r="F1402" t="s">
        <v>15</v>
      </c>
      <c r="G1402" t="b">
        <v>0</v>
      </c>
      <c r="I1402">
        <v>40</v>
      </c>
      <c r="J1402" t="b">
        <v>0</v>
      </c>
      <c r="K1402">
        <f>YEAR(Table1[[#This Row],[Patient Admission Date]])</f>
        <v>2024</v>
      </c>
      <c r="L1402" t="str">
        <f>TEXT(Table1[[#This Row],[Patient Admission Date]],"mmm")</f>
        <v>Jan</v>
      </c>
      <c r="M1402" t="str">
        <f>TEXT(Table1[[#This Row],[Patient Admission Date]],"ddd")</f>
        <v>Thu</v>
      </c>
      <c r="N1402" t="str">
        <f>TEXT(INT(HOUR(Table1[[#This Row],[Patient Admission Date]])/3)*3,"00")&amp;"-"&amp;TEXT(INT(HOUR(Table1[[#This Row],[Patient Admission Date]])/3)*3+3,"00")</f>
        <v>00-03</v>
      </c>
      <c r="O1402" t="str" cm="1">
        <f t="array" ref="O1402">_xlfn.IFS(Table1[[#This Row],[Patient Age]]&lt;=14,"0-14",Table1[[#This Row],[Patient Age]]&lt;=29,"15-29",Table1[[#This Row],[Patient Age]]&lt;=44,"30-44",Table1[[#This Row],[Patient Age]]&lt;=59,"45-59",Table1[[#This Row],[Patient Age]]&lt;=74,"60-74",TRUE,"75+")</f>
        <v>60-74</v>
      </c>
      <c r="P1402" t="str" cm="1">
        <f t="array" ref="P1402">_xlfn.IFS(Table1[[#This Row],[Patient Waittime]]&lt;=15,"0-15",Table1[[#This Row],[Patient Waittime]]&lt;=30,"16-30",Table1[[#This Row],[Patient Waittime]]&lt;=45,"31-45",Table1[[#This Row],[Patient Waittime]]&lt;=60,"46-60",TRUE,"60+")</f>
        <v>31-45</v>
      </c>
      <c r="Q1402">
        <f>--(Table1[[#This Row],[Patient Waittime]]&lt;=30)</f>
        <v>0</v>
      </c>
      <c r="R1402">
        <f>--Table1[[#This Row],[Patient Admission Flag]]</f>
        <v>0</v>
      </c>
      <c r="S1402">
        <f>--AND(Table1[[#This Row],[WithinTarget]]=1,Table1[[#This Row],[Patient Satisfaction Score]]&gt;=7)</f>
        <v>0</v>
      </c>
      <c r="T1402" t="str">
        <f>IF(LEFT(Table1[[#This Row],[Patient Gender]],1)="F","Female","Male")</f>
        <v>Female</v>
      </c>
    </row>
    <row r="1403" spans="1:20" x14ac:dyDescent="0.3">
      <c r="A1403" t="s">
        <v>1507</v>
      </c>
      <c r="B1403" s="1">
        <v>45090.838194444441</v>
      </c>
      <c r="C1403" t="s">
        <v>13</v>
      </c>
      <c r="D1403">
        <v>10</v>
      </c>
      <c r="E1403" t="s">
        <v>18</v>
      </c>
      <c r="F1403" t="s">
        <v>15</v>
      </c>
      <c r="G1403" t="b">
        <v>0</v>
      </c>
      <c r="I1403">
        <v>56</v>
      </c>
      <c r="J1403" t="b">
        <v>0</v>
      </c>
      <c r="K1403">
        <f>YEAR(Table1[[#This Row],[Patient Admission Date]])</f>
        <v>2023</v>
      </c>
      <c r="L1403" t="str">
        <f>TEXT(Table1[[#This Row],[Patient Admission Date]],"mmm")</f>
        <v>Jun</v>
      </c>
      <c r="M1403" t="str">
        <f>TEXT(Table1[[#This Row],[Patient Admission Date]],"ddd")</f>
        <v>Tue</v>
      </c>
      <c r="N1403" t="str">
        <f>TEXT(INT(HOUR(Table1[[#This Row],[Patient Admission Date]])/3)*3,"00")&amp;"-"&amp;TEXT(INT(HOUR(Table1[[#This Row],[Patient Admission Date]])/3)*3+3,"00")</f>
        <v>18-21</v>
      </c>
      <c r="O1403" t="str" cm="1">
        <f t="array" ref="O1403">_xlfn.IFS(Table1[[#This Row],[Patient Age]]&lt;=14,"0-14",Table1[[#This Row],[Patient Age]]&lt;=29,"15-29",Table1[[#This Row],[Patient Age]]&lt;=44,"30-44",Table1[[#This Row],[Patient Age]]&lt;=59,"45-59",Table1[[#This Row],[Patient Age]]&lt;=74,"60-74",TRUE,"75+")</f>
        <v>0-14</v>
      </c>
      <c r="P1403" t="str" cm="1">
        <f t="array" ref="P1403">_xlfn.IFS(Table1[[#This Row],[Patient Waittime]]&lt;=15,"0-15",Table1[[#This Row],[Patient Waittime]]&lt;=30,"16-30",Table1[[#This Row],[Patient Waittime]]&lt;=45,"31-45",Table1[[#This Row],[Patient Waittime]]&lt;=60,"46-60",TRUE,"60+")</f>
        <v>46-60</v>
      </c>
      <c r="Q1403">
        <f>--(Table1[[#This Row],[Patient Waittime]]&lt;=30)</f>
        <v>0</v>
      </c>
      <c r="R1403">
        <f>--Table1[[#This Row],[Patient Admission Flag]]</f>
        <v>0</v>
      </c>
      <c r="S1403">
        <f>--AND(Table1[[#This Row],[WithinTarget]]=1,Table1[[#This Row],[Patient Satisfaction Score]]&gt;=7)</f>
        <v>0</v>
      </c>
      <c r="T1403" t="str">
        <f>IF(LEFT(Table1[[#This Row],[Patient Gender]],1)="F","Female","Male")</f>
        <v>Female</v>
      </c>
    </row>
    <row r="1404" spans="1:20" x14ac:dyDescent="0.3">
      <c r="A1404" t="s">
        <v>1508</v>
      </c>
      <c r="B1404" s="1">
        <v>45234.205555555556</v>
      </c>
      <c r="C1404" t="s">
        <v>13</v>
      </c>
      <c r="D1404">
        <v>30</v>
      </c>
      <c r="E1404" t="s">
        <v>18</v>
      </c>
      <c r="F1404" t="s">
        <v>15</v>
      </c>
      <c r="G1404" t="b">
        <v>0</v>
      </c>
      <c r="I1404">
        <v>20</v>
      </c>
      <c r="J1404" t="b">
        <v>0</v>
      </c>
      <c r="K1404">
        <f>YEAR(Table1[[#This Row],[Patient Admission Date]])</f>
        <v>2023</v>
      </c>
      <c r="L1404" t="str">
        <f>TEXT(Table1[[#This Row],[Patient Admission Date]],"mmm")</f>
        <v>Nov</v>
      </c>
      <c r="M1404" t="str">
        <f>TEXT(Table1[[#This Row],[Patient Admission Date]],"ddd")</f>
        <v>Sat</v>
      </c>
      <c r="N1404" t="str">
        <f>TEXT(INT(HOUR(Table1[[#This Row],[Patient Admission Date]])/3)*3,"00")&amp;"-"&amp;TEXT(INT(HOUR(Table1[[#This Row],[Patient Admission Date]])/3)*3+3,"00")</f>
        <v>03-06</v>
      </c>
      <c r="O1404" t="str" cm="1">
        <f t="array" ref="O1404">_xlfn.IFS(Table1[[#This Row],[Patient Age]]&lt;=14,"0-14",Table1[[#This Row],[Patient Age]]&lt;=29,"15-29",Table1[[#This Row],[Patient Age]]&lt;=44,"30-44",Table1[[#This Row],[Patient Age]]&lt;=59,"45-59",Table1[[#This Row],[Patient Age]]&lt;=74,"60-74",TRUE,"75+")</f>
        <v>30-44</v>
      </c>
      <c r="P1404" t="str" cm="1">
        <f t="array" ref="P1404">_xlfn.IFS(Table1[[#This Row],[Patient Waittime]]&lt;=15,"0-15",Table1[[#This Row],[Patient Waittime]]&lt;=30,"16-30",Table1[[#This Row],[Patient Waittime]]&lt;=45,"31-45",Table1[[#This Row],[Patient Waittime]]&lt;=60,"46-60",TRUE,"60+")</f>
        <v>16-30</v>
      </c>
      <c r="Q1404">
        <f>--(Table1[[#This Row],[Patient Waittime]]&lt;=30)</f>
        <v>1</v>
      </c>
      <c r="R1404">
        <f>--Table1[[#This Row],[Patient Admission Flag]]</f>
        <v>0</v>
      </c>
      <c r="S1404">
        <f>--AND(Table1[[#This Row],[WithinTarget]]=1,Table1[[#This Row],[Patient Satisfaction Score]]&gt;=7)</f>
        <v>0</v>
      </c>
      <c r="T1404" t="str">
        <f>IF(LEFT(Table1[[#This Row],[Patient Gender]],1)="F","Female","Male")</f>
        <v>Female</v>
      </c>
    </row>
    <row r="1405" spans="1:20" x14ac:dyDescent="0.3">
      <c r="A1405" t="s">
        <v>1509</v>
      </c>
      <c r="B1405" s="1">
        <v>45283.696527777778</v>
      </c>
      <c r="C1405" t="s">
        <v>13</v>
      </c>
      <c r="D1405">
        <v>40</v>
      </c>
      <c r="E1405" t="s">
        <v>18</v>
      </c>
      <c r="F1405" t="s">
        <v>15</v>
      </c>
      <c r="G1405" t="b">
        <v>0</v>
      </c>
      <c r="I1405">
        <v>57</v>
      </c>
      <c r="J1405" t="b">
        <v>0</v>
      </c>
      <c r="K1405">
        <f>YEAR(Table1[[#This Row],[Patient Admission Date]])</f>
        <v>2023</v>
      </c>
      <c r="L1405" t="str">
        <f>TEXT(Table1[[#This Row],[Patient Admission Date]],"mmm")</f>
        <v>Dec</v>
      </c>
      <c r="M1405" t="str">
        <f>TEXT(Table1[[#This Row],[Patient Admission Date]],"ddd")</f>
        <v>Sat</v>
      </c>
      <c r="N1405" t="str">
        <f>TEXT(INT(HOUR(Table1[[#This Row],[Patient Admission Date]])/3)*3,"00")&amp;"-"&amp;TEXT(INT(HOUR(Table1[[#This Row],[Patient Admission Date]])/3)*3+3,"00")</f>
        <v>15-18</v>
      </c>
      <c r="O1405" t="str" cm="1">
        <f t="array" ref="O1405">_xlfn.IFS(Table1[[#This Row],[Patient Age]]&lt;=14,"0-14",Table1[[#This Row],[Patient Age]]&lt;=29,"15-29",Table1[[#This Row],[Patient Age]]&lt;=44,"30-44",Table1[[#This Row],[Patient Age]]&lt;=59,"45-59",Table1[[#This Row],[Patient Age]]&lt;=74,"60-74",TRUE,"75+")</f>
        <v>30-44</v>
      </c>
      <c r="P1405" t="str" cm="1">
        <f t="array" ref="P1405">_xlfn.IFS(Table1[[#This Row],[Patient Waittime]]&lt;=15,"0-15",Table1[[#This Row],[Patient Waittime]]&lt;=30,"16-30",Table1[[#This Row],[Patient Waittime]]&lt;=45,"31-45",Table1[[#This Row],[Patient Waittime]]&lt;=60,"46-60",TRUE,"60+")</f>
        <v>46-60</v>
      </c>
      <c r="Q1405">
        <f>--(Table1[[#This Row],[Patient Waittime]]&lt;=30)</f>
        <v>0</v>
      </c>
      <c r="R1405">
        <f>--Table1[[#This Row],[Patient Admission Flag]]</f>
        <v>0</v>
      </c>
      <c r="S1405">
        <f>--AND(Table1[[#This Row],[WithinTarget]]=1,Table1[[#This Row],[Patient Satisfaction Score]]&gt;=7)</f>
        <v>0</v>
      </c>
      <c r="T1405" t="str">
        <f>IF(LEFT(Table1[[#This Row],[Patient Gender]],1)="F","Female","Male")</f>
        <v>Female</v>
      </c>
    </row>
    <row r="1406" spans="1:20" x14ac:dyDescent="0.3">
      <c r="A1406" t="s">
        <v>1510</v>
      </c>
      <c r="B1406" s="1">
        <v>45541.52847222222</v>
      </c>
      <c r="C1406" t="s">
        <v>13</v>
      </c>
      <c r="D1406">
        <v>27</v>
      </c>
      <c r="E1406" t="s">
        <v>18</v>
      </c>
      <c r="F1406" t="s">
        <v>15</v>
      </c>
      <c r="G1406" t="b">
        <v>0</v>
      </c>
      <c r="I1406">
        <v>10</v>
      </c>
      <c r="J1406" t="b">
        <v>0</v>
      </c>
      <c r="K1406">
        <f>YEAR(Table1[[#This Row],[Patient Admission Date]])</f>
        <v>2024</v>
      </c>
      <c r="L1406" t="str">
        <f>TEXT(Table1[[#This Row],[Patient Admission Date]],"mmm")</f>
        <v>Sep</v>
      </c>
      <c r="M1406" t="str">
        <f>TEXT(Table1[[#This Row],[Patient Admission Date]],"ddd")</f>
        <v>Fri</v>
      </c>
      <c r="N1406" t="str">
        <f>TEXT(INT(HOUR(Table1[[#This Row],[Patient Admission Date]])/3)*3,"00")&amp;"-"&amp;TEXT(INT(HOUR(Table1[[#This Row],[Patient Admission Date]])/3)*3+3,"00")</f>
        <v>12-15</v>
      </c>
      <c r="O1406" t="str" cm="1">
        <f t="array" ref="O1406">_xlfn.IFS(Table1[[#This Row],[Patient Age]]&lt;=14,"0-14",Table1[[#This Row],[Patient Age]]&lt;=29,"15-29",Table1[[#This Row],[Patient Age]]&lt;=44,"30-44",Table1[[#This Row],[Patient Age]]&lt;=59,"45-59",Table1[[#This Row],[Patient Age]]&lt;=74,"60-74",TRUE,"75+")</f>
        <v>15-29</v>
      </c>
      <c r="P1406" t="str" cm="1">
        <f t="array" ref="P1406">_xlfn.IFS(Table1[[#This Row],[Patient Waittime]]&lt;=15,"0-15",Table1[[#This Row],[Patient Waittime]]&lt;=30,"16-30",Table1[[#This Row],[Patient Waittime]]&lt;=45,"31-45",Table1[[#This Row],[Patient Waittime]]&lt;=60,"46-60",TRUE,"60+")</f>
        <v>0-15</v>
      </c>
      <c r="Q1406">
        <f>--(Table1[[#This Row],[Patient Waittime]]&lt;=30)</f>
        <v>1</v>
      </c>
      <c r="R1406">
        <f>--Table1[[#This Row],[Patient Admission Flag]]</f>
        <v>0</v>
      </c>
      <c r="S1406">
        <f>--AND(Table1[[#This Row],[WithinTarget]]=1,Table1[[#This Row],[Patient Satisfaction Score]]&gt;=7)</f>
        <v>0</v>
      </c>
      <c r="T1406" t="str">
        <f>IF(LEFT(Table1[[#This Row],[Patient Gender]],1)="F","Female","Male")</f>
        <v>Female</v>
      </c>
    </row>
    <row r="1407" spans="1:20" x14ac:dyDescent="0.3">
      <c r="A1407" t="s">
        <v>1511</v>
      </c>
      <c r="B1407" s="1">
        <v>45411.347222222219</v>
      </c>
      <c r="C1407" t="s">
        <v>13</v>
      </c>
      <c r="D1407">
        <v>45</v>
      </c>
      <c r="E1407" t="s">
        <v>18</v>
      </c>
      <c r="F1407" t="s">
        <v>15</v>
      </c>
      <c r="G1407" t="b">
        <v>0</v>
      </c>
      <c r="I1407">
        <v>14</v>
      </c>
      <c r="J1407" t="b">
        <v>0</v>
      </c>
      <c r="K1407">
        <f>YEAR(Table1[[#This Row],[Patient Admission Date]])</f>
        <v>2024</v>
      </c>
      <c r="L1407" t="str">
        <f>TEXT(Table1[[#This Row],[Patient Admission Date]],"mmm")</f>
        <v>Apr</v>
      </c>
      <c r="M1407" t="str">
        <f>TEXT(Table1[[#This Row],[Patient Admission Date]],"ddd")</f>
        <v>Mon</v>
      </c>
      <c r="N1407" t="str">
        <f>TEXT(INT(HOUR(Table1[[#This Row],[Patient Admission Date]])/3)*3,"00")&amp;"-"&amp;TEXT(INT(HOUR(Table1[[#This Row],[Patient Admission Date]])/3)*3+3,"00")</f>
        <v>06-09</v>
      </c>
      <c r="O1407" t="str" cm="1">
        <f t="array" ref="O1407">_xlfn.IFS(Table1[[#This Row],[Patient Age]]&lt;=14,"0-14",Table1[[#This Row],[Patient Age]]&lt;=29,"15-29",Table1[[#This Row],[Patient Age]]&lt;=44,"30-44",Table1[[#This Row],[Patient Age]]&lt;=59,"45-59",Table1[[#This Row],[Patient Age]]&lt;=74,"60-74",TRUE,"75+")</f>
        <v>45-59</v>
      </c>
      <c r="P1407" t="str" cm="1">
        <f t="array" ref="P1407">_xlfn.IFS(Table1[[#This Row],[Patient Waittime]]&lt;=15,"0-15",Table1[[#This Row],[Patient Waittime]]&lt;=30,"16-30",Table1[[#This Row],[Patient Waittime]]&lt;=45,"31-45",Table1[[#This Row],[Patient Waittime]]&lt;=60,"46-60",TRUE,"60+")</f>
        <v>0-15</v>
      </c>
      <c r="Q1407">
        <f>--(Table1[[#This Row],[Patient Waittime]]&lt;=30)</f>
        <v>1</v>
      </c>
      <c r="R1407">
        <f>--Table1[[#This Row],[Patient Admission Flag]]</f>
        <v>0</v>
      </c>
      <c r="S1407">
        <f>--AND(Table1[[#This Row],[WithinTarget]]=1,Table1[[#This Row],[Patient Satisfaction Score]]&gt;=7)</f>
        <v>0</v>
      </c>
      <c r="T1407" t="str">
        <f>IF(LEFT(Table1[[#This Row],[Patient Gender]],1)="F","Female","Male")</f>
        <v>Female</v>
      </c>
    </row>
    <row r="1408" spans="1:20" x14ac:dyDescent="0.3">
      <c r="A1408" t="s">
        <v>1512</v>
      </c>
      <c r="B1408" s="1">
        <v>45021.763194444444</v>
      </c>
      <c r="C1408" t="s">
        <v>13</v>
      </c>
      <c r="D1408">
        <v>76</v>
      </c>
      <c r="E1408" t="s">
        <v>18</v>
      </c>
      <c r="F1408" t="s">
        <v>15</v>
      </c>
      <c r="G1408" t="b">
        <v>0</v>
      </c>
      <c r="I1408">
        <v>54</v>
      </c>
      <c r="J1408" t="b">
        <v>0</v>
      </c>
      <c r="K1408">
        <f>YEAR(Table1[[#This Row],[Patient Admission Date]])</f>
        <v>2023</v>
      </c>
      <c r="L1408" t="str">
        <f>TEXT(Table1[[#This Row],[Patient Admission Date]],"mmm")</f>
        <v>Apr</v>
      </c>
      <c r="M1408" t="str">
        <f>TEXT(Table1[[#This Row],[Patient Admission Date]],"ddd")</f>
        <v>Wed</v>
      </c>
      <c r="N1408" t="str">
        <f>TEXT(INT(HOUR(Table1[[#This Row],[Patient Admission Date]])/3)*3,"00")&amp;"-"&amp;TEXT(INT(HOUR(Table1[[#This Row],[Patient Admission Date]])/3)*3+3,"00")</f>
        <v>18-21</v>
      </c>
      <c r="O1408" t="str" cm="1">
        <f t="array" ref="O1408">_xlfn.IFS(Table1[[#This Row],[Patient Age]]&lt;=14,"0-14",Table1[[#This Row],[Patient Age]]&lt;=29,"15-29",Table1[[#This Row],[Patient Age]]&lt;=44,"30-44",Table1[[#This Row],[Patient Age]]&lt;=59,"45-59",Table1[[#This Row],[Patient Age]]&lt;=74,"60-74",TRUE,"75+")</f>
        <v>75+</v>
      </c>
      <c r="P1408" t="str" cm="1">
        <f t="array" ref="P1408">_xlfn.IFS(Table1[[#This Row],[Patient Waittime]]&lt;=15,"0-15",Table1[[#This Row],[Patient Waittime]]&lt;=30,"16-30",Table1[[#This Row],[Patient Waittime]]&lt;=45,"31-45",Table1[[#This Row],[Patient Waittime]]&lt;=60,"46-60",TRUE,"60+")</f>
        <v>46-60</v>
      </c>
      <c r="Q1408">
        <f>--(Table1[[#This Row],[Patient Waittime]]&lt;=30)</f>
        <v>0</v>
      </c>
      <c r="R1408">
        <f>--Table1[[#This Row],[Patient Admission Flag]]</f>
        <v>0</v>
      </c>
      <c r="S1408">
        <f>--AND(Table1[[#This Row],[WithinTarget]]=1,Table1[[#This Row],[Patient Satisfaction Score]]&gt;=7)</f>
        <v>0</v>
      </c>
      <c r="T1408" t="str">
        <f>IF(LEFT(Table1[[#This Row],[Patient Gender]],1)="F","Female","Male")</f>
        <v>Female</v>
      </c>
    </row>
    <row r="1409" spans="1:20" x14ac:dyDescent="0.3">
      <c r="A1409" t="s">
        <v>1513</v>
      </c>
      <c r="B1409" s="1">
        <v>45084.179166666669</v>
      </c>
      <c r="C1409" t="s">
        <v>13</v>
      </c>
      <c r="D1409">
        <v>40</v>
      </c>
      <c r="E1409" t="s">
        <v>18</v>
      </c>
      <c r="F1409" t="s">
        <v>15</v>
      </c>
      <c r="G1409" t="b">
        <v>0</v>
      </c>
      <c r="I1409">
        <v>33</v>
      </c>
      <c r="J1409" t="b">
        <v>0</v>
      </c>
      <c r="K1409">
        <f>YEAR(Table1[[#This Row],[Patient Admission Date]])</f>
        <v>2023</v>
      </c>
      <c r="L1409" t="str">
        <f>TEXT(Table1[[#This Row],[Patient Admission Date]],"mmm")</f>
        <v>Jun</v>
      </c>
      <c r="M1409" t="str">
        <f>TEXT(Table1[[#This Row],[Patient Admission Date]],"ddd")</f>
        <v>Wed</v>
      </c>
      <c r="N1409" t="str">
        <f>TEXT(INT(HOUR(Table1[[#This Row],[Patient Admission Date]])/3)*3,"00")&amp;"-"&amp;TEXT(INT(HOUR(Table1[[#This Row],[Patient Admission Date]])/3)*3+3,"00")</f>
        <v>03-06</v>
      </c>
      <c r="O1409" t="str" cm="1">
        <f t="array" ref="O1409">_xlfn.IFS(Table1[[#This Row],[Patient Age]]&lt;=14,"0-14",Table1[[#This Row],[Patient Age]]&lt;=29,"15-29",Table1[[#This Row],[Patient Age]]&lt;=44,"30-44",Table1[[#This Row],[Patient Age]]&lt;=59,"45-59",Table1[[#This Row],[Patient Age]]&lt;=74,"60-74",TRUE,"75+")</f>
        <v>30-44</v>
      </c>
      <c r="P1409" t="str" cm="1">
        <f t="array" ref="P1409">_xlfn.IFS(Table1[[#This Row],[Patient Waittime]]&lt;=15,"0-15",Table1[[#This Row],[Patient Waittime]]&lt;=30,"16-30",Table1[[#This Row],[Patient Waittime]]&lt;=45,"31-45",Table1[[#This Row],[Patient Waittime]]&lt;=60,"46-60",TRUE,"60+")</f>
        <v>31-45</v>
      </c>
      <c r="Q1409">
        <f>--(Table1[[#This Row],[Patient Waittime]]&lt;=30)</f>
        <v>0</v>
      </c>
      <c r="R1409">
        <f>--Table1[[#This Row],[Patient Admission Flag]]</f>
        <v>0</v>
      </c>
      <c r="S1409">
        <f>--AND(Table1[[#This Row],[WithinTarget]]=1,Table1[[#This Row],[Patient Satisfaction Score]]&gt;=7)</f>
        <v>0</v>
      </c>
      <c r="T1409" t="str">
        <f>IF(LEFT(Table1[[#This Row],[Patient Gender]],1)="F","Female","Male")</f>
        <v>Female</v>
      </c>
    </row>
    <row r="1410" spans="1:20" x14ac:dyDescent="0.3">
      <c r="A1410" t="s">
        <v>1514</v>
      </c>
      <c r="B1410" s="1">
        <v>45439.477083333331</v>
      </c>
      <c r="C1410" t="s">
        <v>13</v>
      </c>
      <c r="D1410">
        <v>11</v>
      </c>
      <c r="E1410" t="s">
        <v>18</v>
      </c>
      <c r="F1410" t="s">
        <v>15</v>
      </c>
      <c r="G1410" t="b">
        <v>0</v>
      </c>
      <c r="I1410">
        <v>36</v>
      </c>
      <c r="J1410" t="b">
        <v>0</v>
      </c>
      <c r="K1410">
        <f>YEAR(Table1[[#This Row],[Patient Admission Date]])</f>
        <v>2024</v>
      </c>
      <c r="L1410" t="str">
        <f>TEXT(Table1[[#This Row],[Patient Admission Date]],"mmm")</f>
        <v>May</v>
      </c>
      <c r="M1410" t="str">
        <f>TEXT(Table1[[#This Row],[Patient Admission Date]],"ddd")</f>
        <v>Mon</v>
      </c>
      <c r="N1410" t="str">
        <f>TEXT(INT(HOUR(Table1[[#This Row],[Patient Admission Date]])/3)*3,"00")&amp;"-"&amp;TEXT(INT(HOUR(Table1[[#This Row],[Patient Admission Date]])/3)*3+3,"00")</f>
        <v>09-12</v>
      </c>
      <c r="O1410" t="str" cm="1">
        <f t="array" ref="O1410">_xlfn.IFS(Table1[[#This Row],[Patient Age]]&lt;=14,"0-14",Table1[[#This Row],[Patient Age]]&lt;=29,"15-29",Table1[[#This Row],[Patient Age]]&lt;=44,"30-44",Table1[[#This Row],[Patient Age]]&lt;=59,"45-59",Table1[[#This Row],[Patient Age]]&lt;=74,"60-74",TRUE,"75+")</f>
        <v>0-14</v>
      </c>
      <c r="P1410" t="str" cm="1">
        <f t="array" ref="P1410">_xlfn.IFS(Table1[[#This Row],[Patient Waittime]]&lt;=15,"0-15",Table1[[#This Row],[Patient Waittime]]&lt;=30,"16-30",Table1[[#This Row],[Patient Waittime]]&lt;=45,"31-45",Table1[[#This Row],[Patient Waittime]]&lt;=60,"46-60",TRUE,"60+")</f>
        <v>31-45</v>
      </c>
      <c r="Q1410">
        <f>--(Table1[[#This Row],[Patient Waittime]]&lt;=30)</f>
        <v>0</v>
      </c>
      <c r="R1410">
        <f>--Table1[[#This Row],[Patient Admission Flag]]</f>
        <v>0</v>
      </c>
      <c r="S1410">
        <f>--AND(Table1[[#This Row],[WithinTarget]]=1,Table1[[#This Row],[Patient Satisfaction Score]]&gt;=7)</f>
        <v>0</v>
      </c>
      <c r="T1410" t="str">
        <f>IF(LEFT(Table1[[#This Row],[Patient Gender]],1)="F","Female","Male")</f>
        <v>Female</v>
      </c>
    </row>
    <row r="1411" spans="1:20" x14ac:dyDescent="0.3">
      <c r="A1411" t="s">
        <v>1515</v>
      </c>
      <c r="B1411" s="1">
        <v>45456.133333333331</v>
      </c>
      <c r="C1411" t="s">
        <v>13</v>
      </c>
      <c r="D1411">
        <v>72</v>
      </c>
      <c r="E1411" t="s">
        <v>18</v>
      </c>
      <c r="F1411" t="s">
        <v>15</v>
      </c>
      <c r="G1411" t="b">
        <v>0</v>
      </c>
      <c r="I1411">
        <v>43</v>
      </c>
      <c r="J1411" t="b">
        <v>0</v>
      </c>
      <c r="K1411">
        <f>YEAR(Table1[[#This Row],[Patient Admission Date]])</f>
        <v>2024</v>
      </c>
      <c r="L1411" t="str">
        <f>TEXT(Table1[[#This Row],[Patient Admission Date]],"mmm")</f>
        <v>Jun</v>
      </c>
      <c r="M1411" t="str">
        <f>TEXT(Table1[[#This Row],[Patient Admission Date]],"ddd")</f>
        <v>Thu</v>
      </c>
      <c r="N1411" t="str">
        <f>TEXT(INT(HOUR(Table1[[#This Row],[Patient Admission Date]])/3)*3,"00")&amp;"-"&amp;TEXT(INT(HOUR(Table1[[#This Row],[Patient Admission Date]])/3)*3+3,"00")</f>
        <v>03-06</v>
      </c>
      <c r="O1411" t="str" cm="1">
        <f t="array" ref="O1411">_xlfn.IFS(Table1[[#This Row],[Patient Age]]&lt;=14,"0-14",Table1[[#This Row],[Patient Age]]&lt;=29,"15-29",Table1[[#This Row],[Patient Age]]&lt;=44,"30-44",Table1[[#This Row],[Patient Age]]&lt;=59,"45-59",Table1[[#This Row],[Patient Age]]&lt;=74,"60-74",TRUE,"75+")</f>
        <v>60-74</v>
      </c>
      <c r="P1411" t="str" cm="1">
        <f t="array" ref="P1411">_xlfn.IFS(Table1[[#This Row],[Patient Waittime]]&lt;=15,"0-15",Table1[[#This Row],[Patient Waittime]]&lt;=30,"16-30",Table1[[#This Row],[Patient Waittime]]&lt;=45,"31-45",Table1[[#This Row],[Patient Waittime]]&lt;=60,"46-60",TRUE,"60+")</f>
        <v>31-45</v>
      </c>
      <c r="Q1411">
        <f>--(Table1[[#This Row],[Patient Waittime]]&lt;=30)</f>
        <v>0</v>
      </c>
      <c r="R1411">
        <f>--Table1[[#This Row],[Patient Admission Flag]]</f>
        <v>0</v>
      </c>
      <c r="S1411">
        <f>--AND(Table1[[#This Row],[WithinTarget]]=1,Table1[[#This Row],[Patient Satisfaction Score]]&gt;=7)</f>
        <v>0</v>
      </c>
      <c r="T1411" t="str">
        <f>IF(LEFT(Table1[[#This Row],[Patient Gender]],1)="F","Female","Male")</f>
        <v>Female</v>
      </c>
    </row>
    <row r="1412" spans="1:20" x14ac:dyDescent="0.3">
      <c r="A1412" t="s">
        <v>1516</v>
      </c>
      <c r="B1412" s="1">
        <v>45080.522916666669</v>
      </c>
      <c r="C1412" t="s">
        <v>13</v>
      </c>
      <c r="D1412">
        <v>78</v>
      </c>
      <c r="E1412" t="s">
        <v>18</v>
      </c>
      <c r="F1412" t="s">
        <v>15</v>
      </c>
      <c r="G1412" t="b">
        <v>0</v>
      </c>
      <c r="I1412">
        <v>21</v>
      </c>
      <c r="J1412" t="b">
        <v>0</v>
      </c>
      <c r="K1412">
        <f>YEAR(Table1[[#This Row],[Patient Admission Date]])</f>
        <v>2023</v>
      </c>
      <c r="L1412" t="str">
        <f>TEXT(Table1[[#This Row],[Patient Admission Date]],"mmm")</f>
        <v>Jun</v>
      </c>
      <c r="M1412" t="str">
        <f>TEXT(Table1[[#This Row],[Patient Admission Date]],"ddd")</f>
        <v>Sat</v>
      </c>
      <c r="N1412" t="str">
        <f>TEXT(INT(HOUR(Table1[[#This Row],[Patient Admission Date]])/3)*3,"00")&amp;"-"&amp;TEXT(INT(HOUR(Table1[[#This Row],[Patient Admission Date]])/3)*3+3,"00")</f>
        <v>12-15</v>
      </c>
      <c r="O1412" t="str" cm="1">
        <f t="array" ref="O1412">_xlfn.IFS(Table1[[#This Row],[Patient Age]]&lt;=14,"0-14",Table1[[#This Row],[Patient Age]]&lt;=29,"15-29",Table1[[#This Row],[Patient Age]]&lt;=44,"30-44",Table1[[#This Row],[Patient Age]]&lt;=59,"45-59",Table1[[#This Row],[Patient Age]]&lt;=74,"60-74",TRUE,"75+")</f>
        <v>75+</v>
      </c>
      <c r="P1412" t="str" cm="1">
        <f t="array" ref="P1412">_xlfn.IFS(Table1[[#This Row],[Patient Waittime]]&lt;=15,"0-15",Table1[[#This Row],[Patient Waittime]]&lt;=30,"16-30",Table1[[#This Row],[Patient Waittime]]&lt;=45,"31-45",Table1[[#This Row],[Patient Waittime]]&lt;=60,"46-60",TRUE,"60+")</f>
        <v>16-30</v>
      </c>
      <c r="Q1412">
        <f>--(Table1[[#This Row],[Patient Waittime]]&lt;=30)</f>
        <v>1</v>
      </c>
      <c r="R1412">
        <f>--Table1[[#This Row],[Patient Admission Flag]]</f>
        <v>0</v>
      </c>
      <c r="S1412">
        <f>--AND(Table1[[#This Row],[WithinTarget]]=1,Table1[[#This Row],[Patient Satisfaction Score]]&gt;=7)</f>
        <v>0</v>
      </c>
      <c r="T1412" t="str">
        <f>IF(LEFT(Table1[[#This Row],[Patient Gender]],1)="F","Female","Male")</f>
        <v>Female</v>
      </c>
    </row>
    <row r="1413" spans="1:20" x14ac:dyDescent="0.3">
      <c r="A1413" t="s">
        <v>1517</v>
      </c>
      <c r="B1413" s="1">
        <v>45035.501388888886</v>
      </c>
      <c r="C1413" t="s">
        <v>13</v>
      </c>
      <c r="D1413">
        <v>61</v>
      </c>
      <c r="E1413" t="s">
        <v>18</v>
      </c>
      <c r="F1413" t="s">
        <v>15</v>
      </c>
      <c r="G1413" t="b">
        <v>0</v>
      </c>
      <c r="I1413">
        <v>59</v>
      </c>
      <c r="J1413" t="b">
        <v>0</v>
      </c>
      <c r="K1413">
        <f>YEAR(Table1[[#This Row],[Patient Admission Date]])</f>
        <v>2023</v>
      </c>
      <c r="L1413" t="str">
        <f>TEXT(Table1[[#This Row],[Patient Admission Date]],"mmm")</f>
        <v>Apr</v>
      </c>
      <c r="M1413" t="str">
        <f>TEXT(Table1[[#This Row],[Patient Admission Date]],"ddd")</f>
        <v>Wed</v>
      </c>
      <c r="N1413" t="str">
        <f>TEXT(INT(HOUR(Table1[[#This Row],[Patient Admission Date]])/3)*3,"00")&amp;"-"&amp;TEXT(INT(HOUR(Table1[[#This Row],[Patient Admission Date]])/3)*3+3,"00")</f>
        <v>12-15</v>
      </c>
      <c r="O1413" t="str" cm="1">
        <f t="array" ref="O1413">_xlfn.IFS(Table1[[#This Row],[Patient Age]]&lt;=14,"0-14",Table1[[#This Row],[Patient Age]]&lt;=29,"15-29",Table1[[#This Row],[Patient Age]]&lt;=44,"30-44",Table1[[#This Row],[Patient Age]]&lt;=59,"45-59",Table1[[#This Row],[Patient Age]]&lt;=74,"60-74",TRUE,"75+")</f>
        <v>60-74</v>
      </c>
      <c r="P1413" t="str" cm="1">
        <f t="array" ref="P1413">_xlfn.IFS(Table1[[#This Row],[Patient Waittime]]&lt;=15,"0-15",Table1[[#This Row],[Patient Waittime]]&lt;=30,"16-30",Table1[[#This Row],[Patient Waittime]]&lt;=45,"31-45",Table1[[#This Row],[Patient Waittime]]&lt;=60,"46-60",TRUE,"60+")</f>
        <v>46-60</v>
      </c>
      <c r="Q1413">
        <f>--(Table1[[#This Row],[Patient Waittime]]&lt;=30)</f>
        <v>0</v>
      </c>
      <c r="R1413">
        <f>--Table1[[#This Row],[Patient Admission Flag]]</f>
        <v>0</v>
      </c>
      <c r="S1413">
        <f>--AND(Table1[[#This Row],[WithinTarget]]=1,Table1[[#This Row],[Patient Satisfaction Score]]&gt;=7)</f>
        <v>0</v>
      </c>
      <c r="T1413" t="str">
        <f>IF(LEFT(Table1[[#This Row],[Patient Gender]],1)="F","Female","Male")</f>
        <v>Female</v>
      </c>
    </row>
    <row r="1414" spans="1:20" x14ac:dyDescent="0.3">
      <c r="A1414" t="s">
        <v>1518</v>
      </c>
      <c r="B1414" s="1">
        <v>45060.667361111111</v>
      </c>
      <c r="C1414" t="s">
        <v>13</v>
      </c>
      <c r="D1414">
        <v>34</v>
      </c>
      <c r="E1414" t="s">
        <v>18</v>
      </c>
      <c r="F1414" t="s">
        <v>15</v>
      </c>
      <c r="G1414" t="b">
        <v>0</v>
      </c>
      <c r="H1414">
        <v>0</v>
      </c>
      <c r="I1414">
        <v>50</v>
      </c>
      <c r="J1414" t="b">
        <v>0</v>
      </c>
      <c r="K1414">
        <f>YEAR(Table1[[#This Row],[Patient Admission Date]])</f>
        <v>2023</v>
      </c>
      <c r="L1414" t="str">
        <f>TEXT(Table1[[#This Row],[Patient Admission Date]],"mmm")</f>
        <v>May</v>
      </c>
      <c r="M1414" t="str">
        <f>TEXT(Table1[[#This Row],[Patient Admission Date]],"ddd")</f>
        <v>Sun</v>
      </c>
      <c r="N1414" t="str">
        <f>TEXT(INT(HOUR(Table1[[#This Row],[Patient Admission Date]])/3)*3,"00")&amp;"-"&amp;TEXT(INT(HOUR(Table1[[#This Row],[Patient Admission Date]])/3)*3+3,"00")</f>
        <v>15-18</v>
      </c>
      <c r="O1414" t="str" cm="1">
        <f t="array" ref="O1414">_xlfn.IFS(Table1[[#This Row],[Patient Age]]&lt;=14,"0-14",Table1[[#This Row],[Patient Age]]&lt;=29,"15-29",Table1[[#This Row],[Patient Age]]&lt;=44,"30-44",Table1[[#This Row],[Patient Age]]&lt;=59,"45-59",Table1[[#This Row],[Patient Age]]&lt;=74,"60-74",TRUE,"75+")</f>
        <v>30-44</v>
      </c>
      <c r="P1414" t="str" cm="1">
        <f t="array" ref="P1414">_xlfn.IFS(Table1[[#This Row],[Patient Waittime]]&lt;=15,"0-15",Table1[[#This Row],[Patient Waittime]]&lt;=30,"16-30",Table1[[#This Row],[Patient Waittime]]&lt;=45,"31-45",Table1[[#This Row],[Patient Waittime]]&lt;=60,"46-60",TRUE,"60+")</f>
        <v>46-60</v>
      </c>
      <c r="Q1414">
        <f>--(Table1[[#This Row],[Patient Waittime]]&lt;=30)</f>
        <v>0</v>
      </c>
      <c r="R1414">
        <f>--Table1[[#This Row],[Patient Admission Flag]]</f>
        <v>0</v>
      </c>
      <c r="S1414">
        <f>--AND(Table1[[#This Row],[WithinTarget]]=1,Table1[[#This Row],[Patient Satisfaction Score]]&gt;=7)</f>
        <v>0</v>
      </c>
      <c r="T1414" t="str">
        <f>IF(LEFT(Table1[[#This Row],[Patient Gender]],1)="F","Female","Male")</f>
        <v>Female</v>
      </c>
    </row>
    <row r="1415" spans="1:20" x14ac:dyDescent="0.3">
      <c r="A1415" t="s">
        <v>1519</v>
      </c>
      <c r="B1415" s="1">
        <v>45565.430555555555</v>
      </c>
      <c r="C1415" t="s">
        <v>13</v>
      </c>
      <c r="D1415">
        <v>38</v>
      </c>
      <c r="E1415" t="s">
        <v>18</v>
      </c>
      <c r="F1415" t="s">
        <v>15</v>
      </c>
      <c r="G1415" t="b">
        <v>0</v>
      </c>
      <c r="H1415">
        <v>2</v>
      </c>
      <c r="I1415">
        <v>55</v>
      </c>
      <c r="J1415" t="b">
        <v>0</v>
      </c>
      <c r="K1415">
        <f>YEAR(Table1[[#This Row],[Patient Admission Date]])</f>
        <v>2024</v>
      </c>
      <c r="L1415" t="str">
        <f>TEXT(Table1[[#This Row],[Patient Admission Date]],"mmm")</f>
        <v>Sep</v>
      </c>
      <c r="M1415" t="str">
        <f>TEXT(Table1[[#This Row],[Patient Admission Date]],"ddd")</f>
        <v>Mon</v>
      </c>
      <c r="N1415" t="str">
        <f>TEXT(INT(HOUR(Table1[[#This Row],[Patient Admission Date]])/3)*3,"00")&amp;"-"&amp;TEXT(INT(HOUR(Table1[[#This Row],[Patient Admission Date]])/3)*3+3,"00")</f>
        <v>09-12</v>
      </c>
      <c r="O1415" t="str" cm="1">
        <f t="array" ref="O1415">_xlfn.IFS(Table1[[#This Row],[Patient Age]]&lt;=14,"0-14",Table1[[#This Row],[Patient Age]]&lt;=29,"15-29",Table1[[#This Row],[Patient Age]]&lt;=44,"30-44",Table1[[#This Row],[Patient Age]]&lt;=59,"45-59",Table1[[#This Row],[Patient Age]]&lt;=74,"60-74",TRUE,"75+")</f>
        <v>30-44</v>
      </c>
      <c r="P1415" t="str" cm="1">
        <f t="array" ref="P1415">_xlfn.IFS(Table1[[#This Row],[Patient Waittime]]&lt;=15,"0-15",Table1[[#This Row],[Patient Waittime]]&lt;=30,"16-30",Table1[[#This Row],[Patient Waittime]]&lt;=45,"31-45",Table1[[#This Row],[Patient Waittime]]&lt;=60,"46-60",TRUE,"60+")</f>
        <v>46-60</v>
      </c>
      <c r="Q1415">
        <f>--(Table1[[#This Row],[Patient Waittime]]&lt;=30)</f>
        <v>0</v>
      </c>
      <c r="R1415">
        <f>--Table1[[#This Row],[Patient Admission Flag]]</f>
        <v>0</v>
      </c>
      <c r="S1415">
        <f>--AND(Table1[[#This Row],[WithinTarget]]=1,Table1[[#This Row],[Patient Satisfaction Score]]&gt;=7)</f>
        <v>0</v>
      </c>
      <c r="T1415" t="str">
        <f>IF(LEFT(Table1[[#This Row],[Patient Gender]],1)="F","Female","Male")</f>
        <v>Female</v>
      </c>
    </row>
    <row r="1416" spans="1:20" x14ac:dyDescent="0.3">
      <c r="A1416" t="s">
        <v>1520</v>
      </c>
      <c r="B1416" s="1">
        <v>45265.352777777778</v>
      </c>
      <c r="C1416" t="s">
        <v>13</v>
      </c>
      <c r="D1416">
        <v>61</v>
      </c>
      <c r="E1416" t="s">
        <v>18</v>
      </c>
      <c r="F1416" t="s">
        <v>15</v>
      </c>
      <c r="G1416" t="b">
        <v>0</v>
      </c>
      <c r="H1416">
        <v>5</v>
      </c>
      <c r="I1416">
        <v>22</v>
      </c>
      <c r="J1416" t="b">
        <v>0</v>
      </c>
      <c r="K1416">
        <f>YEAR(Table1[[#This Row],[Patient Admission Date]])</f>
        <v>2023</v>
      </c>
      <c r="L1416" t="str">
        <f>TEXT(Table1[[#This Row],[Patient Admission Date]],"mmm")</f>
        <v>Dec</v>
      </c>
      <c r="M1416" t="str">
        <f>TEXT(Table1[[#This Row],[Patient Admission Date]],"ddd")</f>
        <v>Tue</v>
      </c>
      <c r="N1416" t="str">
        <f>TEXT(INT(HOUR(Table1[[#This Row],[Patient Admission Date]])/3)*3,"00")&amp;"-"&amp;TEXT(INT(HOUR(Table1[[#This Row],[Patient Admission Date]])/3)*3+3,"00")</f>
        <v>06-09</v>
      </c>
      <c r="O1416" t="str" cm="1">
        <f t="array" ref="O1416">_xlfn.IFS(Table1[[#This Row],[Patient Age]]&lt;=14,"0-14",Table1[[#This Row],[Patient Age]]&lt;=29,"15-29",Table1[[#This Row],[Patient Age]]&lt;=44,"30-44",Table1[[#This Row],[Patient Age]]&lt;=59,"45-59",Table1[[#This Row],[Patient Age]]&lt;=74,"60-74",TRUE,"75+")</f>
        <v>60-74</v>
      </c>
      <c r="P1416" t="str" cm="1">
        <f t="array" ref="P1416">_xlfn.IFS(Table1[[#This Row],[Patient Waittime]]&lt;=15,"0-15",Table1[[#This Row],[Patient Waittime]]&lt;=30,"16-30",Table1[[#This Row],[Patient Waittime]]&lt;=45,"31-45",Table1[[#This Row],[Patient Waittime]]&lt;=60,"46-60",TRUE,"60+")</f>
        <v>16-30</v>
      </c>
      <c r="Q1416">
        <f>--(Table1[[#This Row],[Patient Waittime]]&lt;=30)</f>
        <v>1</v>
      </c>
      <c r="R1416">
        <f>--Table1[[#This Row],[Patient Admission Flag]]</f>
        <v>0</v>
      </c>
      <c r="S1416">
        <f>--AND(Table1[[#This Row],[WithinTarget]]=1,Table1[[#This Row],[Patient Satisfaction Score]]&gt;=7)</f>
        <v>0</v>
      </c>
      <c r="T1416" t="str">
        <f>IF(LEFT(Table1[[#This Row],[Patient Gender]],1)="F","Female","Male")</f>
        <v>Female</v>
      </c>
    </row>
    <row r="1417" spans="1:20" x14ac:dyDescent="0.3">
      <c r="A1417" t="s">
        <v>1521</v>
      </c>
      <c r="B1417" s="1">
        <v>45132.050694444442</v>
      </c>
      <c r="C1417" t="s">
        <v>13</v>
      </c>
      <c r="D1417">
        <v>59</v>
      </c>
      <c r="E1417" t="s">
        <v>18</v>
      </c>
      <c r="F1417" t="s">
        <v>15</v>
      </c>
      <c r="G1417" t="b">
        <v>0</v>
      </c>
      <c r="H1417">
        <v>5</v>
      </c>
      <c r="I1417">
        <v>15</v>
      </c>
      <c r="J1417" t="b">
        <v>0</v>
      </c>
      <c r="K1417">
        <f>YEAR(Table1[[#This Row],[Patient Admission Date]])</f>
        <v>2023</v>
      </c>
      <c r="L1417" t="str">
        <f>TEXT(Table1[[#This Row],[Patient Admission Date]],"mmm")</f>
        <v>Jul</v>
      </c>
      <c r="M1417" t="str">
        <f>TEXT(Table1[[#This Row],[Patient Admission Date]],"ddd")</f>
        <v>Tue</v>
      </c>
      <c r="N1417" t="str">
        <f>TEXT(INT(HOUR(Table1[[#This Row],[Patient Admission Date]])/3)*3,"00")&amp;"-"&amp;TEXT(INT(HOUR(Table1[[#This Row],[Patient Admission Date]])/3)*3+3,"00")</f>
        <v>00-03</v>
      </c>
      <c r="O1417" t="str" cm="1">
        <f t="array" ref="O1417">_xlfn.IFS(Table1[[#This Row],[Patient Age]]&lt;=14,"0-14",Table1[[#This Row],[Patient Age]]&lt;=29,"15-29",Table1[[#This Row],[Patient Age]]&lt;=44,"30-44",Table1[[#This Row],[Patient Age]]&lt;=59,"45-59",Table1[[#This Row],[Patient Age]]&lt;=74,"60-74",TRUE,"75+")</f>
        <v>45-59</v>
      </c>
      <c r="P1417" t="str" cm="1">
        <f t="array" ref="P1417">_xlfn.IFS(Table1[[#This Row],[Patient Waittime]]&lt;=15,"0-15",Table1[[#This Row],[Patient Waittime]]&lt;=30,"16-30",Table1[[#This Row],[Patient Waittime]]&lt;=45,"31-45",Table1[[#This Row],[Patient Waittime]]&lt;=60,"46-60",TRUE,"60+")</f>
        <v>0-15</v>
      </c>
      <c r="Q1417">
        <f>--(Table1[[#This Row],[Patient Waittime]]&lt;=30)</f>
        <v>1</v>
      </c>
      <c r="R1417">
        <f>--Table1[[#This Row],[Patient Admission Flag]]</f>
        <v>0</v>
      </c>
      <c r="S1417">
        <f>--AND(Table1[[#This Row],[WithinTarget]]=1,Table1[[#This Row],[Patient Satisfaction Score]]&gt;=7)</f>
        <v>0</v>
      </c>
      <c r="T1417" t="str">
        <f>IF(LEFT(Table1[[#This Row],[Patient Gender]],1)="F","Female","Male")</f>
        <v>Female</v>
      </c>
    </row>
    <row r="1418" spans="1:20" x14ac:dyDescent="0.3">
      <c r="A1418" t="s">
        <v>1522</v>
      </c>
      <c r="B1418" s="1">
        <v>45138.553472222222</v>
      </c>
      <c r="C1418" t="s">
        <v>13</v>
      </c>
      <c r="D1418">
        <v>36</v>
      </c>
      <c r="E1418" t="s">
        <v>18</v>
      </c>
      <c r="F1418" t="s">
        <v>15</v>
      </c>
      <c r="G1418" t="b">
        <v>0</v>
      </c>
      <c r="H1418">
        <v>8</v>
      </c>
      <c r="I1418">
        <v>20</v>
      </c>
      <c r="J1418" t="b">
        <v>0</v>
      </c>
      <c r="K1418">
        <f>YEAR(Table1[[#This Row],[Patient Admission Date]])</f>
        <v>2023</v>
      </c>
      <c r="L1418" t="str">
        <f>TEXT(Table1[[#This Row],[Patient Admission Date]],"mmm")</f>
        <v>Jul</v>
      </c>
      <c r="M1418" t="str">
        <f>TEXT(Table1[[#This Row],[Patient Admission Date]],"ddd")</f>
        <v>Mon</v>
      </c>
      <c r="N1418" t="str">
        <f>TEXT(INT(HOUR(Table1[[#This Row],[Patient Admission Date]])/3)*3,"00")&amp;"-"&amp;TEXT(INT(HOUR(Table1[[#This Row],[Patient Admission Date]])/3)*3+3,"00")</f>
        <v>12-15</v>
      </c>
      <c r="O1418" t="str" cm="1">
        <f t="array" ref="O1418">_xlfn.IFS(Table1[[#This Row],[Patient Age]]&lt;=14,"0-14",Table1[[#This Row],[Patient Age]]&lt;=29,"15-29",Table1[[#This Row],[Patient Age]]&lt;=44,"30-44",Table1[[#This Row],[Patient Age]]&lt;=59,"45-59",Table1[[#This Row],[Patient Age]]&lt;=74,"60-74",TRUE,"75+")</f>
        <v>30-44</v>
      </c>
      <c r="P1418" t="str" cm="1">
        <f t="array" ref="P1418">_xlfn.IFS(Table1[[#This Row],[Patient Waittime]]&lt;=15,"0-15",Table1[[#This Row],[Patient Waittime]]&lt;=30,"16-30",Table1[[#This Row],[Patient Waittime]]&lt;=45,"31-45",Table1[[#This Row],[Patient Waittime]]&lt;=60,"46-60",TRUE,"60+")</f>
        <v>16-30</v>
      </c>
      <c r="Q1418">
        <f>--(Table1[[#This Row],[Patient Waittime]]&lt;=30)</f>
        <v>1</v>
      </c>
      <c r="R1418">
        <f>--Table1[[#This Row],[Patient Admission Flag]]</f>
        <v>0</v>
      </c>
      <c r="S1418">
        <f>--AND(Table1[[#This Row],[WithinTarget]]=1,Table1[[#This Row],[Patient Satisfaction Score]]&gt;=7)</f>
        <v>1</v>
      </c>
      <c r="T1418" t="str">
        <f>IF(LEFT(Table1[[#This Row],[Patient Gender]],1)="F","Female","Male")</f>
        <v>Female</v>
      </c>
    </row>
    <row r="1419" spans="1:20" x14ac:dyDescent="0.3">
      <c r="A1419" t="s">
        <v>1523</v>
      </c>
      <c r="B1419" s="1">
        <v>45230.326388888891</v>
      </c>
      <c r="C1419" t="s">
        <v>13</v>
      </c>
      <c r="D1419">
        <v>54</v>
      </c>
      <c r="E1419" t="s">
        <v>18</v>
      </c>
      <c r="F1419" t="s">
        <v>15</v>
      </c>
      <c r="G1419" t="b">
        <v>0</v>
      </c>
      <c r="H1419">
        <v>9</v>
      </c>
      <c r="I1419">
        <v>31</v>
      </c>
      <c r="J1419" t="b">
        <v>0</v>
      </c>
      <c r="K1419">
        <f>YEAR(Table1[[#This Row],[Patient Admission Date]])</f>
        <v>2023</v>
      </c>
      <c r="L1419" t="str">
        <f>TEXT(Table1[[#This Row],[Patient Admission Date]],"mmm")</f>
        <v>Oct</v>
      </c>
      <c r="M1419" t="str">
        <f>TEXT(Table1[[#This Row],[Patient Admission Date]],"ddd")</f>
        <v>Tue</v>
      </c>
      <c r="N1419" t="str">
        <f>TEXT(INT(HOUR(Table1[[#This Row],[Patient Admission Date]])/3)*3,"00")&amp;"-"&amp;TEXT(INT(HOUR(Table1[[#This Row],[Patient Admission Date]])/3)*3+3,"00")</f>
        <v>06-09</v>
      </c>
      <c r="O1419" t="str" cm="1">
        <f t="array" ref="O1419">_xlfn.IFS(Table1[[#This Row],[Patient Age]]&lt;=14,"0-14",Table1[[#This Row],[Patient Age]]&lt;=29,"15-29",Table1[[#This Row],[Patient Age]]&lt;=44,"30-44",Table1[[#This Row],[Patient Age]]&lt;=59,"45-59",Table1[[#This Row],[Patient Age]]&lt;=74,"60-74",TRUE,"75+")</f>
        <v>45-59</v>
      </c>
      <c r="P1419" t="str" cm="1">
        <f t="array" ref="P1419">_xlfn.IFS(Table1[[#This Row],[Patient Waittime]]&lt;=15,"0-15",Table1[[#This Row],[Patient Waittime]]&lt;=30,"16-30",Table1[[#This Row],[Patient Waittime]]&lt;=45,"31-45",Table1[[#This Row],[Patient Waittime]]&lt;=60,"46-60",TRUE,"60+")</f>
        <v>31-45</v>
      </c>
      <c r="Q1419">
        <f>--(Table1[[#This Row],[Patient Waittime]]&lt;=30)</f>
        <v>0</v>
      </c>
      <c r="R1419">
        <f>--Table1[[#This Row],[Patient Admission Flag]]</f>
        <v>0</v>
      </c>
      <c r="S1419">
        <f>--AND(Table1[[#This Row],[WithinTarget]]=1,Table1[[#This Row],[Patient Satisfaction Score]]&gt;=7)</f>
        <v>0</v>
      </c>
      <c r="T1419" t="str">
        <f>IF(LEFT(Table1[[#This Row],[Patient Gender]],1)="F","Female","Male")</f>
        <v>Female</v>
      </c>
    </row>
    <row r="1420" spans="1:20" x14ac:dyDescent="0.3">
      <c r="A1420" t="s">
        <v>1524</v>
      </c>
      <c r="B1420" s="1">
        <v>45469.338194444441</v>
      </c>
      <c r="C1420" t="s">
        <v>13</v>
      </c>
      <c r="D1420">
        <v>47</v>
      </c>
      <c r="E1420" t="s">
        <v>18</v>
      </c>
      <c r="F1420" t="s">
        <v>15</v>
      </c>
      <c r="G1420" t="b">
        <v>0</v>
      </c>
      <c r="H1420">
        <v>10</v>
      </c>
      <c r="I1420">
        <v>38</v>
      </c>
      <c r="J1420" t="b">
        <v>0</v>
      </c>
      <c r="K1420">
        <f>YEAR(Table1[[#This Row],[Patient Admission Date]])</f>
        <v>2024</v>
      </c>
      <c r="L1420" t="str">
        <f>TEXT(Table1[[#This Row],[Patient Admission Date]],"mmm")</f>
        <v>Jun</v>
      </c>
      <c r="M1420" t="str">
        <f>TEXT(Table1[[#This Row],[Patient Admission Date]],"ddd")</f>
        <v>Wed</v>
      </c>
      <c r="N1420" t="str">
        <f>TEXT(INT(HOUR(Table1[[#This Row],[Patient Admission Date]])/3)*3,"00")&amp;"-"&amp;TEXT(INT(HOUR(Table1[[#This Row],[Patient Admission Date]])/3)*3+3,"00")</f>
        <v>06-09</v>
      </c>
      <c r="O1420" t="str" cm="1">
        <f t="array" ref="O1420">_xlfn.IFS(Table1[[#This Row],[Patient Age]]&lt;=14,"0-14",Table1[[#This Row],[Patient Age]]&lt;=29,"15-29",Table1[[#This Row],[Patient Age]]&lt;=44,"30-44",Table1[[#This Row],[Patient Age]]&lt;=59,"45-59",Table1[[#This Row],[Patient Age]]&lt;=74,"60-74",TRUE,"75+")</f>
        <v>45-59</v>
      </c>
      <c r="P1420" t="str" cm="1">
        <f t="array" ref="P1420">_xlfn.IFS(Table1[[#This Row],[Patient Waittime]]&lt;=15,"0-15",Table1[[#This Row],[Patient Waittime]]&lt;=30,"16-30",Table1[[#This Row],[Patient Waittime]]&lt;=45,"31-45",Table1[[#This Row],[Patient Waittime]]&lt;=60,"46-60",TRUE,"60+")</f>
        <v>31-45</v>
      </c>
      <c r="Q1420">
        <f>--(Table1[[#This Row],[Patient Waittime]]&lt;=30)</f>
        <v>0</v>
      </c>
      <c r="R1420">
        <f>--Table1[[#This Row],[Patient Admission Flag]]</f>
        <v>0</v>
      </c>
      <c r="S1420">
        <f>--AND(Table1[[#This Row],[WithinTarget]]=1,Table1[[#This Row],[Patient Satisfaction Score]]&gt;=7)</f>
        <v>0</v>
      </c>
      <c r="T1420" t="str">
        <f>IF(LEFT(Table1[[#This Row],[Patient Gender]],1)="F","Female","Male")</f>
        <v>Female</v>
      </c>
    </row>
    <row r="1421" spans="1:20" x14ac:dyDescent="0.3">
      <c r="A1421" t="s">
        <v>1525</v>
      </c>
      <c r="B1421" s="1">
        <v>45057.15625</v>
      </c>
      <c r="C1421" t="s">
        <v>13</v>
      </c>
      <c r="D1421">
        <v>33</v>
      </c>
      <c r="E1421" t="s">
        <v>18</v>
      </c>
      <c r="F1421" t="s">
        <v>15</v>
      </c>
      <c r="G1421" t="b">
        <v>0</v>
      </c>
      <c r="H1421">
        <v>10</v>
      </c>
      <c r="I1421">
        <v>37</v>
      </c>
      <c r="J1421" t="b">
        <v>0</v>
      </c>
      <c r="K1421">
        <f>YEAR(Table1[[#This Row],[Patient Admission Date]])</f>
        <v>2023</v>
      </c>
      <c r="L1421" t="str">
        <f>TEXT(Table1[[#This Row],[Patient Admission Date]],"mmm")</f>
        <v>May</v>
      </c>
      <c r="M1421" t="str">
        <f>TEXT(Table1[[#This Row],[Patient Admission Date]],"ddd")</f>
        <v>Thu</v>
      </c>
      <c r="N1421" t="str">
        <f>TEXT(INT(HOUR(Table1[[#This Row],[Patient Admission Date]])/3)*3,"00")&amp;"-"&amp;TEXT(INT(HOUR(Table1[[#This Row],[Patient Admission Date]])/3)*3+3,"00")</f>
        <v>03-06</v>
      </c>
      <c r="O1421" t="str" cm="1">
        <f t="array" ref="O1421">_xlfn.IFS(Table1[[#This Row],[Patient Age]]&lt;=14,"0-14",Table1[[#This Row],[Patient Age]]&lt;=29,"15-29",Table1[[#This Row],[Patient Age]]&lt;=44,"30-44",Table1[[#This Row],[Patient Age]]&lt;=59,"45-59",Table1[[#This Row],[Patient Age]]&lt;=74,"60-74",TRUE,"75+")</f>
        <v>30-44</v>
      </c>
      <c r="P1421" t="str" cm="1">
        <f t="array" ref="P1421">_xlfn.IFS(Table1[[#This Row],[Patient Waittime]]&lt;=15,"0-15",Table1[[#This Row],[Patient Waittime]]&lt;=30,"16-30",Table1[[#This Row],[Patient Waittime]]&lt;=45,"31-45",Table1[[#This Row],[Patient Waittime]]&lt;=60,"46-60",TRUE,"60+")</f>
        <v>31-45</v>
      </c>
      <c r="Q1421">
        <f>--(Table1[[#This Row],[Patient Waittime]]&lt;=30)</f>
        <v>0</v>
      </c>
      <c r="R1421">
        <f>--Table1[[#This Row],[Patient Admission Flag]]</f>
        <v>0</v>
      </c>
      <c r="S1421">
        <f>--AND(Table1[[#This Row],[WithinTarget]]=1,Table1[[#This Row],[Patient Satisfaction Score]]&gt;=7)</f>
        <v>0</v>
      </c>
      <c r="T1421" t="str">
        <f>IF(LEFT(Table1[[#This Row],[Patient Gender]],1)="F","Female","Male")</f>
        <v>Female</v>
      </c>
    </row>
    <row r="1422" spans="1:20" x14ac:dyDescent="0.3">
      <c r="A1422" t="s">
        <v>1526</v>
      </c>
      <c r="B1422" s="1">
        <v>45498.729861111111</v>
      </c>
      <c r="C1422" t="s">
        <v>13</v>
      </c>
      <c r="D1422">
        <v>61</v>
      </c>
      <c r="E1422" t="s">
        <v>18</v>
      </c>
      <c r="F1422" t="s">
        <v>26</v>
      </c>
      <c r="G1422" t="b">
        <v>0</v>
      </c>
      <c r="I1422">
        <v>41</v>
      </c>
      <c r="J1422" t="b">
        <v>0</v>
      </c>
      <c r="K1422">
        <f>YEAR(Table1[[#This Row],[Patient Admission Date]])</f>
        <v>2024</v>
      </c>
      <c r="L1422" t="str">
        <f>TEXT(Table1[[#This Row],[Patient Admission Date]],"mmm")</f>
        <v>Jul</v>
      </c>
      <c r="M1422" t="str">
        <f>TEXT(Table1[[#This Row],[Patient Admission Date]],"ddd")</f>
        <v>Thu</v>
      </c>
      <c r="N1422" t="str">
        <f>TEXT(INT(HOUR(Table1[[#This Row],[Patient Admission Date]])/3)*3,"00")&amp;"-"&amp;TEXT(INT(HOUR(Table1[[#This Row],[Patient Admission Date]])/3)*3+3,"00")</f>
        <v>15-18</v>
      </c>
      <c r="O1422" t="str" cm="1">
        <f t="array" ref="O1422">_xlfn.IFS(Table1[[#This Row],[Patient Age]]&lt;=14,"0-14",Table1[[#This Row],[Patient Age]]&lt;=29,"15-29",Table1[[#This Row],[Patient Age]]&lt;=44,"30-44",Table1[[#This Row],[Patient Age]]&lt;=59,"45-59",Table1[[#This Row],[Patient Age]]&lt;=74,"60-74",TRUE,"75+")</f>
        <v>60-74</v>
      </c>
      <c r="P1422" t="str" cm="1">
        <f t="array" ref="P1422">_xlfn.IFS(Table1[[#This Row],[Patient Waittime]]&lt;=15,"0-15",Table1[[#This Row],[Patient Waittime]]&lt;=30,"16-30",Table1[[#This Row],[Patient Waittime]]&lt;=45,"31-45",Table1[[#This Row],[Patient Waittime]]&lt;=60,"46-60",TRUE,"60+")</f>
        <v>31-45</v>
      </c>
      <c r="Q1422">
        <f>--(Table1[[#This Row],[Patient Waittime]]&lt;=30)</f>
        <v>0</v>
      </c>
      <c r="R1422">
        <f>--Table1[[#This Row],[Patient Admission Flag]]</f>
        <v>0</v>
      </c>
      <c r="S1422">
        <f>--AND(Table1[[#This Row],[WithinTarget]]=1,Table1[[#This Row],[Patient Satisfaction Score]]&gt;=7)</f>
        <v>0</v>
      </c>
      <c r="T1422" t="str">
        <f>IF(LEFT(Table1[[#This Row],[Patient Gender]],1)="F","Female","Male")</f>
        <v>Female</v>
      </c>
    </row>
    <row r="1423" spans="1:20" x14ac:dyDescent="0.3">
      <c r="A1423" t="s">
        <v>1527</v>
      </c>
      <c r="B1423" s="1">
        <v>45229.220833333333</v>
      </c>
      <c r="C1423" t="s">
        <v>13</v>
      </c>
      <c r="D1423">
        <v>36</v>
      </c>
      <c r="E1423" t="s">
        <v>18</v>
      </c>
      <c r="F1423" t="s">
        <v>26</v>
      </c>
      <c r="G1423" t="b">
        <v>0</v>
      </c>
      <c r="I1423">
        <v>22</v>
      </c>
      <c r="J1423" t="b">
        <v>0</v>
      </c>
      <c r="K1423">
        <f>YEAR(Table1[[#This Row],[Patient Admission Date]])</f>
        <v>2023</v>
      </c>
      <c r="L1423" t="str">
        <f>TEXT(Table1[[#This Row],[Patient Admission Date]],"mmm")</f>
        <v>Oct</v>
      </c>
      <c r="M1423" t="str">
        <f>TEXT(Table1[[#This Row],[Patient Admission Date]],"ddd")</f>
        <v>Mon</v>
      </c>
      <c r="N1423" t="str">
        <f>TEXT(INT(HOUR(Table1[[#This Row],[Patient Admission Date]])/3)*3,"00")&amp;"-"&amp;TEXT(INT(HOUR(Table1[[#This Row],[Patient Admission Date]])/3)*3+3,"00")</f>
        <v>03-06</v>
      </c>
      <c r="O1423" t="str" cm="1">
        <f t="array" ref="O1423">_xlfn.IFS(Table1[[#This Row],[Patient Age]]&lt;=14,"0-14",Table1[[#This Row],[Patient Age]]&lt;=29,"15-29",Table1[[#This Row],[Patient Age]]&lt;=44,"30-44",Table1[[#This Row],[Patient Age]]&lt;=59,"45-59",Table1[[#This Row],[Patient Age]]&lt;=74,"60-74",TRUE,"75+")</f>
        <v>30-44</v>
      </c>
      <c r="P1423" t="str" cm="1">
        <f t="array" ref="P1423">_xlfn.IFS(Table1[[#This Row],[Patient Waittime]]&lt;=15,"0-15",Table1[[#This Row],[Patient Waittime]]&lt;=30,"16-30",Table1[[#This Row],[Patient Waittime]]&lt;=45,"31-45",Table1[[#This Row],[Patient Waittime]]&lt;=60,"46-60",TRUE,"60+")</f>
        <v>16-30</v>
      </c>
      <c r="Q1423">
        <f>--(Table1[[#This Row],[Patient Waittime]]&lt;=30)</f>
        <v>1</v>
      </c>
      <c r="R1423">
        <f>--Table1[[#This Row],[Patient Admission Flag]]</f>
        <v>0</v>
      </c>
      <c r="S1423">
        <f>--AND(Table1[[#This Row],[WithinTarget]]=1,Table1[[#This Row],[Patient Satisfaction Score]]&gt;=7)</f>
        <v>0</v>
      </c>
      <c r="T1423" t="str">
        <f>IF(LEFT(Table1[[#This Row],[Patient Gender]],1)="F","Female","Male")</f>
        <v>Female</v>
      </c>
    </row>
    <row r="1424" spans="1:20" x14ac:dyDescent="0.3">
      <c r="A1424" t="s">
        <v>1528</v>
      </c>
      <c r="B1424" s="1">
        <v>45384.01458333333</v>
      </c>
      <c r="C1424" t="s">
        <v>13</v>
      </c>
      <c r="D1424">
        <v>78</v>
      </c>
      <c r="E1424" t="s">
        <v>18</v>
      </c>
      <c r="F1424" t="s">
        <v>26</v>
      </c>
      <c r="G1424" t="b">
        <v>0</v>
      </c>
      <c r="I1424">
        <v>23</v>
      </c>
      <c r="J1424" t="b">
        <v>0</v>
      </c>
      <c r="K1424">
        <f>YEAR(Table1[[#This Row],[Patient Admission Date]])</f>
        <v>2024</v>
      </c>
      <c r="L1424" t="str">
        <f>TEXT(Table1[[#This Row],[Patient Admission Date]],"mmm")</f>
        <v>Apr</v>
      </c>
      <c r="M1424" t="str">
        <f>TEXT(Table1[[#This Row],[Patient Admission Date]],"ddd")</f>
        <v>Tue</v>
      </c>
      <c r="N1424" t="str">
        <f>TEXT(INT(HOUR(Table1[[#This Row],[Patient Admission Date]])/3)*3,"00")&amp;"-"&amp;TEXT(INT(HOUR(Table1[[#This Row],[Patient Admission Date]])/3)*3+3,"00")</f>
        <v>00-03</v>
      </c>
      <c r="O1424" t="str" cm="1">
        <f t="array" ref="O1424">_xlfn.IFS(Table1[[#This Row],[Patient Age]]&lt;=14,"0-14",Table1[[#This Row],[Patient Age]]&lt;=29,"15-29",Table1[[#This Row],[Patient Age]]&lt;=44,"30-44",Table1[[#This Row],[Patient Age]]&lt;=59,"45-59",Table1[[#This Row],[Patient Age]]&lt;=74,"60-74",TRUE,"75+")</f>
        <v>75+</v>
      </c>
      <c r="P1424" t="str" cm="1">
        <f t="array" ref="P1424">_xlfn.IFS(Table1[[#This Row],[Patient Waittime]]&lt;=15,"0-15",Table1[[#This Row],[Patient Waittime]]&lt;=30,"16-30",Table1[[#This Row],[Patient Waittime]]&lt;=45,"31-45",Table1[[#This Row],[Patient Waittime]]&lt;=60,"46-60",TRUE,"60+")</f>
        <v>16-30</v>
      </c>
      <c r="Q1424">
        <f>--(Table1[[#This Row],[Patient Waittime]]&lt;=30)</f>
        <v>1</v>
      </c>
      <c r="R1424">
        <f>--Table1[[#This Row],[Patient Admission Flag]]</f>
        <v>0</v>
      </c>
      <c r="S1424">
        <f>--AND(Table1[[#This Row],[WithinTarget]]=1,Table1[[#This Row],[Patient Satisfaction Score]]&gt;=7)</f>
        <v>0</v>
      </c>
      <c r="T1424" t="str">
        <f>IF(LEFT(Table1[[#This Row],[Patient Gender]],1)="F","Female","Male")</f>
        <v>Female</v>
      </c>
    </row>
    <row r="1425" spans="1:20" x14ac:dyDescent="0.3">
      <c r="A1425" t="s">
        <v>1529</v>
      </c>
      <c r="B1425" s="1">
        <v>45100.180555555555</v>
      </c>
      <c r="C1425" t="s">
        <v>13</v>
      </c>
      <c r="D1425">
        <v>62</v>
      </c>
      <c r="E1425" t="s">
        <v>18</v>
      </c>
      <c r="F1425" t="s">
        <v>26</v>
      </c>
      <c r="G1425" t="b">
        <v>0</v>
      </c>
      <c r="I1425">
        <v>57</v>
      </c>
      <c r="J1425" t="b">
        <v>0</v>
      </c>
      <c r="K1425">
        <f>YEAR(Table1[[#This Row],[Patient Admission Date]])</f>
        <v>2023</v>
      </c>
      <c r="L1425" t="str">
        <f>TEXT(Table1[[#This Row],[Patient Admission Date]],"mmm")</f>
        <v>Jun</v>
      </c>
      <c r="M1425" t="str">
        <f>TEXT(Table1[[#This Row],[Patient Admission Date]],"ddd")</f>
        <v>Fri</v>
      </c>
      <c r="N1425" t="str">
        <f>TEXT(INT(HOUR(Table1[[#This Row],[Patient Admission Date]])/3)*3,"00")&amp;"-"&amp;TEXT(INT(HOUR(Table1[[#This Row],[Patient Admission Date]])/3)*3+3,"00")</f>
        <v>03-06</v>
      </c>
      <c r="O1425" t="str" cm="1">
        <f t="array" ref="O1425">_xlfn.IFS(Table1[[#This Row],[Patient Age]]&lt;=14,"0-14",Table1[[#This Row],[Patient Age]]&lt;=29,"15-29",Table1[[#This Row],[Patient Age]]&lt;=44,"30-44",Table1[[#This Row],[Patient Age]]&lt;=59,"45-59",Table1[[#This Row],[Patient Age]]&lt;=74,"60-74",TRUE,"75+")</f>
        <v>60-74</v>
      </c>
      <c r="P1425" t="str" cm="1">
        <f t="array" ref="P1425">_xlfn.IFS(Table1[[#This Row],[Patient Waittime]]&lt;=15,"0-15",Table1[[#This Row],[Patient Waittime]]&lt;=30,"16-30",Table1[[#This Row],[Patient Waittime]]&lt;=45,"31-45",Table1[[#This Row],[Patient Waittime]]&lt;=60,"46-60",TRUE,"60+")</f>
        <v>46-60</v>
      </c>
      <c r="Q1425">
        <f>--(Table1[[#This Row],[Patient Waittime]]&lt;=30)</f>
        <v>0</v>
      </c>
      <c r="R1425">
        <f>--Table1[[#This Row],[Patient Admission Flag]]</f>
        <v>0</v>
      </c>
      <c r="S1425">
        <f>--AND(Table1[[#This Row],[WithinTarget]]=1,Table1[[#This Row],[Patient Satisfaction Score]]&gt;=7)</f>
        <v>0</v>
      </c>
      <c r="T1425" t="str">
        <f>IF(LEFT(Table1[[#This Row],[Patient Gender]],1)="F","Female","Male")</f>
        <v>Female</v>
      </c>
    </row>
    <row r="1426" spans="1:20" x14ac:dyDescent="0.3">
      <c r="A1426" t="s">
        <v>1530</v>
      </c>
      <c r="B1426" s="1">
        <v>45497.805555555555</v>
      </c>
      <c r="C1426" t="s">
        <v>13</v>
      </c>
      <c r="D1426">
        <v>77</v>
      </c>
      <c r="E1426" t="s">
        <v>18</v>
      </c>
      <c r="F1426" t="s">
        <v>26</v>
      </c>
      <c r="G1426" t="b">
        <v>0</v>
      </c>
      <c r="I1426">
        <v>52</v>
      </c>
      <c r="J1426" t="b">
        <v>0</v>
      </c>
      <c r="K1426">
        <f>YEAR(Table1[[#This Row],[Patient Admission Date]])</f>
        <v>2024</v>
      </c>
      <c r="L1426" t="str">
        <f>TEXT(Table1[[#This Row],[Patient Admission Date]],"mmm")</f>
        <v>Jul</v>
      </c>
      <c r="M1426" t="str">
        <f>TEXT(Table1[[#This Row],[Patient Admission Date]],"ddd")</f>
        <v>Wed</v>
      </c>
      <c r="N1426" t="str">
        <f>TEXT(INT(HOUR(Table1[[#This Row],[Patient Admission Date]])/3)*3,"00")&amp;"-"&amp;TEXT(INT(HOUR(Table1[[#This Row],[Patient Admission Date]])/3)*3+3,"00")</f>
        <v>18-21</v>
      </c>
      <c r="O1426" t="str" cm="1">
        <f t="array" ref="O1426">_xlfn.IFS(Table1[[#This Row],[Patient Age]]&lt;=14,"0-14",Table1[[#This Row],[Patient Age]]&lt;=29,"15-29",Table1[[#This Row],[Patient Age]]&lt;=44,"30-44",Table1[[#This Row],[Patient Age]]&lt;=59,"45-59",Table1[[#This Row],[Patient Age]]&lt;=74,"60-74",TRUE,"75+")</f>
        <v>75+</v>
      </c>
      <c r="P1426" t="str" cm="1">
        <f t="array" ref="P1426">_xlfn.IFS(Table1[[#This Row],[Patient Waittime]]&lt;=15,"0-15",Table1[[#This Row],[Patient Waittime]]&lt;=30,"16-30",Table1[[#This Row],[Patient Waittime]]&lt;=45,"31-45",Table1[[#This Row],[Patient Waittime]]&lt;=60,"46-60",TRUE,"60+")</f>
        <v>46-60</v>
      </c>
      <c r="Q1426">
        <f>--(Table1[[#This Row],[Patient Waittime]]&lt;=30)</f>
        <v>0</v>
      </c>
      <c r="R1426">
        <f>--Table1[[#This Row],[Patient Admission Flag]]</f>
        <v>0</v>
      </c>
      <c r="S1426">
        <f>--AND(Table1[[#This Row],[WithinTarget]]=1,Table1[[#This Row],[Patient Satisfaction Score]]&gt;=7)</f>
        <v>0</v>
      </c>
      <c r="T1426" t="str">
        <f>IF(LEFT(Table1[[#This Row],[Patient Gender]],1)="F","Female","Male")</f>
        <v>Female</v>
      </c>
    </row>
    <row r="1427" spans="1:20" x14ac:dyDescent="0.3">
      <c r="A1427" t="s">
        <v>1531</v>
      </c>
      <c r="B1427" s="1">
        <v>45161.224305555559</v>
      </c>
      <c r="C1427" t="s">
        <v>13</v>
      </c>
      <c r="D1427">
        <v>6</v>
      </c>
      <c r="E1427" t="s">
        <v>18</v>
      </c>
      <c r="F1427" t="s">
        <v>26</v>
      </c>
      <c r="G1427" t="b">
        <v>0</v>
      </c>
      <c r="I1427">
        <v>49</v>
      </c>
      <c r="J1427" t="b">
        <v>0</v>
      </c>
      <c r="K1427">
        <f>YEAR(Table1[[#This Row],[Patient Admission Date]])</f>
        <v>2023</v>
      </c>
      <c r="L1427" t="str">
        <f>TEXT(Table1[[#This Row],[Patient Admission Date]],"mmm")</f>
        <v>Aug</v>
      </c>
      <c r="M1427" t="str">
        <f>TEXT(Table1[[#This Row],[Patient Admission Date]],"ddd")</f>
        <v>Wed</v>
      </c>
      <c r="N1427" t="str">
        <f>TEXT(INT(HOUR(Table1[[#This Row],[Patient Admission Date]])/3)*3,"00")&amp;"-"&amp;TEXT(INT(HOUR(Table1[[#This Row],[Patient Admission Date]])/3)*3+3,"00")</f>
        <v>03-06</v>
      </c>
      <c r="O1427" t="str" cm="1">
        <f t="array" ref="O1427">_xlfn.IFS(Table1[[#This Row],[Patient Age]]&lt;=14,"0-14",Table1[[#This Row],[Patient Age]]&lt;=29,"15-29",Table1[[#This Row],[Patient Age]]&lt;=44,"30-44",Table1[[#This Row],[Patient Age]]&lt;=59,"45-59",Table1[[#This Row],[Patient Age]]&lt;=74,"60-74",TRUE,"75+")</f>
        <v>0-14</v>
      </c>
      <c r="P1427" t="str" cm="1">
        <f t="array" ref="P1427">_xlfn.IFS(Table1[[#This Row],[Patient Waittime]]&lt;=15,"0-15",Table1[[#This Row],[Patient Waittime]]&lt;=30,"16-30",Table1[[#This Row],[Patient Waittime]]&lt;=45,"31-45",Table1[[#This Row],[Patient Waittime]]&lt;=60,"46-60",TRUE,"60+")</f>
        <v>46-60</v>
      </c>
      <c r="Q1427">
        <f>--(Table1[[#This Row],[Patient Waittime]]&lt;=30)</f>
        <v>0</v>
      </c>
      <c r="R1427">
        <f>--Table1[[#This Row],[Patient Admission Flag]]</f>
        <v>0</v>
      </c>
      <c r="S1427">
        <f>--AND(Table1[[#This Row],[WithinTarget]]=1,Table1[[#This Row],[Patient Satisfaction Score]]&gt;=7)</f>
        <v>0</v>
      </c>
      <c r="T1427" t="str">
        <f>IF(LEFT(Table1[[#This Row],[Patient Gender]],1)="F","Female","Male")</f>
        <v>Female</v>
      </c>
    </row>
    <row r="1428" spans="1:20" x14ac:dyDescent="0.3">
      <c r="A1428" t="s">
        <v>1532</v>
      </c>
      <c r="B1428" s="1">
        <v>45201.607638888891</v>
      </c>
      <c r="C1428" t="s">
        <v>13</v>
      </c>
      <c r="D1428">
        <v>66</v>
      </c>
      <c r="E1428" t="s">
        <v>18</v>
      </c>
      <c r="F1428" t="s">
        <v>26</v>
      </c>
      <c r="G1428" t="b">
        <v>0</v>
      </c>
      <c r="H1428">
        <v>6</v>
      </c>
      <c r="I1428">
        <v>45</v>
      </c>
      <c r="J1428" t="b">
        <v>0</v>
      </c>
      <c r="K1428">
        <f>YEAR(Table1[[#This Row],[Patient Admission Date]])</f>
        <v>2023</v>
      </c>
      <c r="L1428" t="str">
        <f>TEXT(Table1[[#This Row],[Patient Admission Date]],"mmm")</f>
        <v>Oct</v>
      </c>
      <c r="M1428" t="str">
        <f>TEXT(Table1[[#This Row],[Patient Admission Date]],"ddd")</f>
        <v>Mon</v>
      </c>
      <c r="N1428" t="str">
        <f>TEXT(INT(HOUR(Table1[[#This Row],[Patient Admission Date]])/3)*3,"00")&amp;"-"&amp;TEXT(INT(HOUR(Table1[[#This Row],[Patient Admission Date]])/3)*3+3,"00")</f>
        <v>12-15</v>
      </c>
      <c r="O1428" t="str" cm="1">
        <f t="array" ref="O1428">_xlfn.IFS(Table1[[#This Row],[Patient Age]]&lt;=14,"0-14",Table1[[#This Row],[Patient Age]]&lt;=29,"15-29",Table1[[#This Row],[Patient Age]]&lt;=44,"30-44",Table1[[#This Row],[Patient Age]]&lt;=59,"45-59",Table1[[#This Row],[Patient Age]]&lt;=74,"60-74",TRUE,"75+")</f>
        <v>60-74</v>
      </c>
      <c r="P1428" t="str" cm="1">
        <f t="array" ref="P1428">_xlfn.IFS(Table1[[#This Row],[Patient Waittime]]&lt;=15,"0-15",Table1[[#This Row],[Patient Waittime]]&lt;=30,"16-30",Table1[[#This Row],[Patient Waittime]]&lt;=45,"31-45",Table1[[#This Row],[Patient Waittime]]&lt;=60,"46-60",TRUE,"60+")</f>
        <v>31-45</v>
      </c>
      <c r="Q1428">
        <f>--(Table1[[#This Row],[Patient Waittime]]&lt;=30)</f>
        <v>0</v>
      </c>
      <c r="R1428">
        <f>--Table1[[#This Row],[Patient Admission Flag]]</f>
        <v>0</v>
      </c>
      <c r="S1428">
        <f>--AND(Table1[[#This Row],[WithinTarget]]=1,Table1[[#This Row],[Patient Satisfaction Score]]&gt;=7)</f>
        <v>0</v>
      </c>
      <c r="T1428" t="str">
        <f>IF(LEFT(Table1[[#This Row],[Patient Gender]],1)="F","Female","Male")</f>
        <v>Female</v>
      </c>
    </row>
    <row r="1429" spans="1:20" x14ac:dyDescent="0.3">
      <c r="A1429" t="s">
        <v>1533</v>
      </c>
      <c r="B1429" s="1">
        <v>45117.271527777775</v>
      </c>
      <c r="C1429" t="s">
        <v>13</v>
      </c>
      <c r="D1429">
        <v>25</v>
      </c>
      <c r="E1429" t="s">
        <v>18</v>
      </c>
      <c r="F1429" t="s">
        <v>26</v>
      </c>
      <c r="G1429" t="b">
        <v>0</v>
      </c>
      <c r="H1429">
        <v>8</v>
      </c>
      <c r="I1429">
        <v>26</v>
      </c>
      <c r="J1429" t="b">
        <v>0</v>
      </c>
      <c r="K1429">
        <f>YEAR(Table1[[#This Row],[Patient Admission Date]])</f>
        <v>2023</v>
      </c>
      <c r="L1429" t="str">
        <f>TEXT(Table1[[#This Row],[Patient Admission Date]],"mmm")</f>
        <v>Jul</v>
      </c>
      <c r="M1429" t="str">
        <f>TEXT(Table1[[#This Row],[Patient Admission Date]],"ddd")</f>
        <v>Mon</v>
      </c>
      <c r="N1429" t="str">
        <f>TEXT(INT(HOUR(Table1[[#This Row],[Patient Admission Date]])/3)*3,"00")&amp;"-"&amp;TEXT(INT(HOUR(Table1[[#This Row],[Patient Admission Date]])/3)*3+3,"00")</f>
        <v>06-09</v>
      </c>
      <c r="O1429" t="str" cm="1">
        <f t="array" ref="O1429">_xlfn.IFS(Table1[[#This Row],[Patient Age]]&lt;=14,"0-14",Table1[[#This Row],[Patient Age]]&lt;=29,"15-29",Table1[[#This Row],[Patient Age]]&lt;=44,"30-44",Table1[[#This Row],[Patient Age]]&lt;=59,"45-59",Table1[[#This Row],[Patient Age]]&lt;=74,"60-74",TRUE,"75+")</f>
        <v>15-29</v>
      </c>
      <c r="P1429" t="str" cm="1">
        <f t="array" ref="P1429">_xlfn.IFS(Table1[[#This Row],[Patient Waittime]]&lt;=15,"0-15",Table1[[#This Row],[Patient Waittime]]&lt;=30,"16-30",Table1[[#This Row],[Patient Waittime]]&lt;=45,"31-45",Table1[[#This Row],[Patient Waittime]]&lt;=60,"46-60",TRUE,"60+")</f>
        <v>16-30</v>
      </c>
      <c r="Q1429">
        <f>--(Table1[[#This Row],[Patient Waittime]]&lt;=30)</f>
        <v>1</v>
      </c>
      <c r="R1429">
        <f>--Table1[[#This Row],[Patient Admission Flag]]</f>
        <v>0</v>
      </c>
      <c r="S1429">
        <f>--AND(Table1[[#This Row],[WithinTarget]]=1,Table1[[#This Row],[Patient Satisfaction Score]]&gt;=7)</f>
        <v>1</v>
      </c>
      <c r="T1429" t="str">
        <f>IF(LEFT(Table1[[#This Row],[Patient Gender]],1)="F","Female","Male")</f>
        <v>Female</v>
      </c>
    </row>
    <row r="1430" spans="1:20" x14ac:dyDescent="0.3">
      <c r="A1430" t="s">
        <v>1534</v>
      </c>
      <c r="B1430" s="1">
        <v>45354.170138888891</v>
      </c>
      <c r="C1430" t="s">
        <v>13</v>
      </c>
      <c r="D1430">
        <v>16</v>
      </c>
      <c r="E1430" t="s">
        <v>18</v>
      </c>
      <c r="F1430" t="s">
        <v>11</v>
      </c>
      <c r="G1430" t="b">
        <v>0</v>
      </c>
      <c r="I1430">
        <v>13</v>
      </c>
      <c r="J1430" t="b">
        <v>0</v>
      </c>
      <c r="K1430">
        <f>YEAR(Table1[[#This Row],[Patient Admission Date]])</f>
        <v>2024</v>
      </c>
      <c r="L1430" t="str">
        <f>TEXT(Table1[[#This Row],[Patient Admission Date]],"mmm")</f>
        <v>Mar</v>
      </c>
      <c r="M1430" t="str">
        <f>TEXT(Table1[[#This Row],[Patient Admission Date]],"ddd")</f>
        <v>Sun</v>
      </c>
      <c r="N1430" t="str">
        <f>TEXT(INT(HOUR(Table1[[#This Row],[Patient Admission Date]])/3)*3,"00")&amp;"-"&amp;TEXT(INT(HOUR(Table1[[#This Row],[Patient Admission Date]])/3)*3+3,"00")</f>
        <v>03-06</v>
      </c>
      <c r="O1430" t="str" cm="1">
        <f t="array" ref="O1430">_xlfn.IFS(Table1[[#This Row],[Patient Age]]&lt;=14,"0-14",Table1[[#This Row],[Patient Age]]&lt;=29,"15-29",Table1[[#This Row],[Patient Age]]&lt;=44,"30-44",Table1[[#This Row],[Patient Age]]&lt;=59,"45-59",Table1[[#This Row],[Patient Age]]&lt;=74,"60-74",TRUE,"75+")</f>
        <v>15-29</v>
      </c>
      <c r="P1430" t="str" cm="1">
        <f t="array" ref="P1430">_xlfn.IFS(Table1[[#This Row],[Patient Waittime]]&lt;=15,"0-15",Table1[[#This Row],[Patient Waittime]]&lt;=30,"16-30",Table1[[#This Row],[Patient Waittime]]&lt;=45,"31-45",Table1[[#This Row],[Patient Waittime]]&lt;=60,"46-60",TRUE,"60+")</f>
        <v>0-15</v>
      </c>
      <c r="Q1430">
        <f>--(Table1[[#This Row],[Patient Waittime]]&lt;=30)</f>
        <v>1</v>
      </c>
      <c r="R1430">
        <f>--Table1[[#This Row],[Patient Admission Flag]]</f>
        <v>0</v>
      </c>
      <c r="S1430">
        <f>--AND(Table1[[#This Row],[WithinTarget]]=1,Table1[[#This Row],[Patient Satisfaction Score]]&gt;=7)</f>
        <v>0</v>
      </c>
      <c r="T1430" t="str">
        <f>IF(LEFT(Table1[[#This Row],[Patient Gender]],1)="F","Female","Male")</f>
        <v>Female</v>
      </c>
    </row>
    <row r="1431" spans="1:20" x14ac:dyDescent="0.3">
      <c r="A1431" t="s">
        <v>1535</v>
      </c>
      <c r="B1431" s="1">
        <v>45047.267361111109</v>
      </c>
      <c r="C1431" t="s">
        <v>13</v>
      </c>
      <c r="D1431">
        <v>36</v>
      </c>
      <c r="E1431" t="s">
        <v>18</v>
      </c>
      <c r="F1431" t="s">
        <v>11</v>
      </c>
      <c r="G1431" t="b">
        <v>0</v>
      </c>
      <c r="I1431">
        <v>13</v>
      </c>
      <c r="J1431" t="b">
        <v>0</v>
      </c>
      <c r="K1431">
        <f>YEAR(Table1[[#This Row],[Patient Admission Date]])</f>
        <v>2023</v>
      </c>
      <c r="L1431" t="str">
        <f>TEXT(Table1[[#This Row],[Patient Admission Date]],"mmm")</f>
        <v>May</v>
      </c>
      <c r="M1431" t="str">
        <f>TEXT(Table1[[#This Row],[Patient Admission Date]],"ddd")</f>
        <v>Mon</v>
      </c>
      <c r="N1431" t="str">
        <f>TEXT(INT(HOUR(Table1[[#This Row],[Patient Admission Date]])/3)*3,"00")&amp;"-"&amp;TEXT(INT(HOUR(Table1[[#This Row],[Patient Admission Date]])/3)*3+3,"00")</f>
        <v>06-09</v>
      </c>
      <c r="O1431" t="str" cm="1">
        <f t="array" ref="O1431">_xlfn.IFS(Table1[[#This Row],[Patient Age]]&lt;=14,"0-14",Table1[[#This Row],[Patient Age]]&lt;=29,"15-29",Table1[[#This Row],[Patient Age]]&lt;=44,"30-44",Table1[[#This Row],[Patient Age]]&lt;=59,"45-59",Table1[[#This Row],[Patient Age]]&lt;=74,"60-74",TRUE,"75+")</f>
        <v>30-44</v>
      </c>
      <c r="P1431" t="str" cm="1">
        <f t="array" ref="P1431">_xlfn.IFS(Table1[[#This Row],[Patient Waittime]]&lt;=15,"0-15",Table1[[#This Row],[Patient Waittime]]&lt;=30,"16-30",Table1[[#This Row],[Patient Waittime]]&lt;=45,"31-45",Table1[[#This Row],[Patient Waittime]]&lt;=60,"46-60",TRUE,"60+")</f>
        <v>0-15</v>
      </c>
      <c r="Q1431">
        <f>--(Table1[[#This Row],[Patient Waittime]]&lt;=30)</f>
        <v>1</v>
      </c>
      <c r="R1431">
        <f>--Table1[[#This Row],[Patient Admission Flag]]</f>
        <v>0</v>
      </c>
      <c r="S1431">
        <f>--AND(Table1[[#This Row],[WithinTarget]]=1,Table1[[#This Row],[Patient Satisfaction Score]]&gt;=7)</f>
        <v>0</v>
      </c>
      <c r="T1431" t="str">
        <f>IF(LEFT(Table1[[#This Row],[Patient Gender]],1)="F","Female","Male")</f>
        <v>Female</v>
      </c>
    </row>
    <row r="1432" spans="1:20" x14ac:dyDescent="0.3">
      <c r="A1432" t="s">
        <v>1536</v>
      </c>
      <c r="B1432" s="1">
        <v>45372.164583333331</v>
      </c>
      <c r="C1432" t="s">
        <v>13</v>
      </c>
      <c r="D1432">
        <v>54</v>
      </c>
      <c r="E1432" t="s">
        <v>18</v>
      </c>
      <c r="F1432" t="s">
        <v>11</v>
      </c>
      <c r="G1432" t="b">
        <v>0</v>
      </c>
      <c r="I1432">
        <v>15</v>
      </c>
      <c r="J1432" t="b">
        <v>0</v>
      </c>
      <c r="K1432">
        <f>YEAR(Table1[[#This Row],[Patient Admission Date]])</f>
        <v>2024</v>
      </c>
      <c r="L1432" t="str">
        <f>TEXT(Table1[[#This Row],[Patient Admission Date]],"mmm")</f>
        <v>Mar</v>
      </c>
      <c r="M1432" t="str">
        <f>TEXT(Table1[[#This Row],[Patient Admission Date]],"ddd")</f>
        <v>Thu</v>
      </c>
      <c r="N1432" t="str">
        <f>TEXT(INT(HOUR(Table1[[#This Row],[Patient Admission Date]])/3)*3,"00")&amp;"-"&amp;TEXT(INT(HOUR(Table1[[#This Row],[Patient Admission Date]])/3)*3+3,"00")</f>
        <v>03-06</v>
      </c>
      <c r="O1432" t="str" cm="1">
        <f t="array" ref="O1432">_xlfn.IFS(Table1[[#This Row],[Patient Age]]&lt;=14,"0-14",Table1[[#This Row],[Patient Age]]&lt;=29,"15-29",Table1[[#This Row],[Patient Age]]&lt;=44,"30-44",Table1[[#This Row],[Patient Age]]&lt;=59,"45-59",Table1[[#This Row],[Patient Age]]&lt;=74,"60-74",TRUE,"75+")</f>
        <v>45-59</v>
      </c>
      <c r="P1432" t="str" cm="1">
        <f t="array" ref="P1432">_xlfn.IFS(Table1[[#This Row],[Patient Waittime]]&lt;=15,"0-15",Table1[[#This Row],[Patient Waittime]]&lt;=30,"16-30",Table1[[#This Row],[Patient Waittime]]&lt;=45,"31-45",Table1[[#This Row],[Patient Waittime]]&lt;=60,"46-60",TRUE,"60+")</f>
        <v>0-15</v>
      </c>
      <c r="Q1432">
        <f>--(Table1[[#This Row],[Patient Waittime]]&lt;=30)</f>
        <v>1</v>
      </c>
      <c r="R1432">
        <f>--Table1[[#This Row],[Patient Admission Flag]]</f>
        <v>0</v>
      </c>
      <c r="S1432">
        <f>--AND(Table1[[#This Row],[WithinTarget]]=1,Table1[[#This Row],[Patient Satisfaction Score]]&gt;=7)</f>
        <v>0</v>
      </c>
      <c r="T1432" t="str">
        <f>IF(LEFT(Table1[[#This Row],[Patient Gender]],1)="F","Female","Male")</f>
        <v>Female</v>
      </c>
    </row>
    <row r="1433" spans="1:20" x14ac:dyDescent="0.3">
      <c r="A1433" t="s">
        <v>1537</v>
      </c>
      <c r="B1433" s="1">
        <v>45492.950694444444</v>
      </c>
      <c r="C1433" t="s">
        <v>13</v>
      </c>
      <c r="D1433">
        <v>74</v>
      </c>
      <c r="E1433" t="s">
        <v>18</v>
      </c>
      <c r="F1433" t="s">
        <v>11</v>
      </c>
      <c r="G1433" t="b">
        <v>0</v>
      </c>
      <c r="I1433">
        <v>51</v>
      </c>
      <c r="J1433" t="b">
        <v>0</v>
      </c>
      <c r="K1433">
        <f>YEAR(Table1[[#This Row],[Patient Admission Date]])</f>
        <v>2024</v>
      </c>
      <c r="L1433" t="str">
        <f>TEXT(Table1[[#This Row],[Patient Admission Date]],"mmm")</f>
        <v>Jul</v>
      </c>
      <c r="M1433" t="str">
        <f>TEXT(Table1[[#This Row],[Patient Admission Date]],"ddd")</f>
        <v>Fri</v>
      </c>
      <c r="N1433" t="str">
        <f>TEXT(INT(HOUR(Table1[[#This Row],[Patient Admission Date]])/3)*3,"00")&amp;"-"&amp;TEXT(INT(HOUR(Table1[[#This Row],[Patient Admission Date]])/3)*3+3,"00")</f>
        <v>21-24</v>
      </c>
      <c r="O1433" t="str" cm="1">
        <f t="array" ref="O1433">_xlfn.IFS(Table1[[#This Row],[Patient Age]]&lt;=14,"0-14",Table1[[#This Row],[Patient Age]]&lt;=29,"15-29",Table1[[#This Row],[Patient Age]]&lt;=44,"30-44",Table1[[#This Row],[Patient Age]]&lt;=59,"45-59",Table1[[#This Row],[Patient Age]]&lt;=74,"60-74",TRUE,"75+")</f>
        <v>60-74</v>
      </c>
      <c r="P1433" t="str" cm="1">
        <f t="array" ref="P1433">_xlfn.IFS(Table1[[#This Row],[Patient Waittime]]&lt;=15,"0-15",Table1[[#This Row],[Patient Waittime]]&lt;=30,"16-30",Table1[[#This Row],[Patient Waittime]]&lt;=45,"31-45",Table1[[#This Row],[Patient Waittime]]&lt;=60,"46-60",TRUE,"60+")</f>
        <v>46-60</v>
      </c>
      <c r="Q1433">
        <f>--(Table1[[#This Row],[Patient Waittime]]&lt;=30)</f>
        <v>0</v>
      </c>
      <c r="R1433">
        <f>--Table1[[#This Row],[Patient Admission Flag]]</f>
        <v>0</v>
      </c>
      <c r="S1433">
        <f>--AND(Table1[[#This Row],[WithinTarget]]=1,Table1[[#This Row],[Patient Satisfaction Score]]&gt;=7)</f>
        <v>0</v>
      </c>
      <c r="T1433" t="str">
        <f>IF(LEFT(Table1[[#This Row],[Patient Gender]],1)="F","Female","Male")</f>
        <v>Female</v>
      </c>
    </row>
    <row r="1434" spans="1:20" x14ac:dyDescent="0.3">
      <c r="A1434" t="s">
        <v>1538</v>
      </c>
      <c r="B1434" s="1">
        <v>45486.974999999999</v>
      </c>
      <c r="C1434" t="s">
        <v>13</v>
      </c>
      <c r="D1434">
        <v>5</v>
      </c>
      <c r="E1434" t="s">
        <v>18</v>
      </c>
      <c r="F1434" t="s">
        <v>11</v>
      </c>
      <c r="G1434" t="b">
        <v>0</v>
      </c>
      <c r="I1434">
        <v>58</v>
      </c>
      <c r="J1434" t="b">
        <v>0</v>
      </c>
      <c r="K1434">
        <f>YEAR(Table1[[#This Row],[Patient Admission Date]])</f>
        <v>2024</v>
      </c>
      <c r="L1434" t="str">
        <f>TEXT(Table1[[#This Row],[Patient Admission Date]],"mmm")</f>
        <v>Jul</v>
      </c>
      <c r="M1434" t="str">
        <f>TEXT(Table1[[#This Row],[Patient Admission Date]],"ddd")</f>
        <v>Sat</v>
      </c>
      <c r="N1434" t="str">
        <f>TEXT(INT(HOUR(Table1[[#This Row],[Patient Admission Date]])/3)*3,"00")&amp;"-"&amp;TEXT(INT(HOUR(Table1[[#This Row],[Patient Admission Date]])/3)*3+3,"00")</f>
        <v>21-24</v>
      </c>
      <c r="O1434" t="str" cm="1">
        <f t="array" ref="O1434">_xlfn.IFS(Table1[[#This Row],[Patient Age]]&lt;=14,"0-14",Table1[[#This Row],[Patient Age]]&lt;=29,"15-29",Table1[[#This Row],[Patient Age]]&lt;=44,"30-44",Table1[[#This Row],[Patient Age]]&lt;=59,"45-59",Table1[[#This Row],[Patient Age]]&lt;=74,"60-74",TRUE,"75+")</f>
        <v>0-14</v>
      </c>
      <c r="P1434" t="str" cm="1">
        <f t="array" ref="P1434">_xlfn.IFS(Table1[[#This Row],[Patient Waittime]]&lt;=15,"0-15",Table1[[#This Row],[Patient Waittime]]&lt;=30,"16-30",Table1[[#This Row],[Patient Waittime]]&lt;=45,"31-45",Table1[[#This Row],[Patient Waittime]]&lt;=60,"46-60",TRUE,"60+")</f>
        <v>46-60</v>
      </c>
      <c r="Q1434">
        <f>--(Table1[[#This Row],[Patient Waittime]]&lt;=30)</f>
        <v>0</v>
      </c>
      <c r="R1434">
        <f>--Table1[[#This Row],[Patient Admission Flag]]</f>
        <v>0</v>
      </c>
      <c r="S1434">
        <f>--AND(Table1[[#This Row],[WithinTarget]]=1,Table1[[#This Row],[Patient Satisfaction Score]]&gt;=7)</f>
        <v>0</v>
      </c>
      <c r="T1434" t="str">
        <f>IF(LEFT(Table1[[#This Row],[Patient Gender]],1)="F","Female","Male")</f>
        <v>Female</v>
      </c>
    </row>
    <row r="1435" spans="1:20" x14ac:dyDescent="0.3">
      <c r="A1435" t="s">
        <v>1539</v>
      </c>
      <c r="B1435" s="1">
        <v>45264.679166666669</v>
      </c>
      <c r="C1435" t="s">
        <v>13</v>
      </c>
      <c r="D1435">
        <v>47</v>
      </c>
      <c r="E1435" t="s">
        <v>18</v>
      </c>
      <c r="F1435" t="s">
        <v>11</v>
      </c>
      <c r="G1435" t="b">
        <v>0</v>
      </c>
      <c r="I1435">
        <v>59</v>
      </c>
      <c r="J1435" t="b">
        <v>0</v>
      </c>
      <c r="K1435">
        <f>YEAR(Table1[[#This Row],[Patient Admission Date]])</f>
        <v>2023</v>
      </c>
      <c r="L1435" t="str">
        <f>TEXT(Table1[[#This Row],[Patient Admission Date]],"mmm")</f>
        <v>Dec</v>
      </c>
      <c r="M1435" t="str">
        <f>TEXT(Table1[[#This Row],[Patient Admission Date]],"ddd")</f>
        <v>Mon</v>
      </c>
      <c r="N1435" t="str">
        <f>TEXT(INT(HOUR(Table1[[#This Row],[Patient Admission Date]])/3)*3,"00")&amp;"-"&amp;TEXT(INT(HOUR(Table1[[#This Row],[Patient Admission Date]])/3)*3+3,"00")</f>
        <v>15-18</v>
      </c>
      <c r="O1435" t="str" cm="1">
        <f t="array" ref="O1435">_xlfn.IFS(Table1[[#This Row],[Patient Age]]&lt;=14,"0-14",Table1[[#This Row],[Patient Age]]&lt;=29,"15-29",Table1[[#This Row],[Patient Age]]&lt;=44,"30-44",Table1[[#This Row],[Patient Age]]&lt;=59,"45-59",Table1[[#This Row],[Patient Age]]&lt;=74,"60-74",TRUE,"75+")</f>
        <v>45-59</v>
      </c>
      <c r="P1435" t="str" cm="1">
        <f t="array" ref="P1435">_xlfn.IFS(Table1[[#This Row],[Patient Waittime]]&lt;=15,"0-15",Table1[[#This Row],[Patient Waittime]]&lt;=30,"16-30",Table1[[#This Row],[Patient Waittime]]&lt;=45,"31-45",Table1[[#This Row],[Patient Waittime]]&lt;=60,"46-60",TRUE,"60+")</f>
        <v>46-60</v>
      </c>
      <c r="Q1435">
        <f>--(Table1[[#This Row],[Patient Waittime]]&lt;=30)</f>
        <v>0</v>
      </c>
      <c r="R1435">
        <f>--Table1[[#This Row],[Patient Admission Flag]]</f>
        <v>0</v>
      </c>
      <c r="S1435">
        <f>--AND(Table1[[#This Row],[WithinTarget]]=1,Table1[[#This Row],[Patient Satisfaction Score]]&gt;=7)</f>
        <v>0</v>
      </c>
      <c r="T1435" t="str">
        <f>IF(LEFT(Table1[[#This Row],[Patient Gender]],1)="F","Female","Male")</f>
        <v>Female</v>
      </c>
    </row>
    <row r="1436" spans="1:20" x14ac:dyDescent="0.3">
      <c r="A1436" t="s">
        <v>1540</v>
      </c>
      <c r="B1436" s="1">
        <v>45358.727777777778</v>
      </c>
      <c r="C1436" t="s">
        <v>13</v>
      </c>
      <c r="D1436">
        <v>1</v>
      </c>
      <c r="E1436" t="s">
        <v>18</v>
      </c>
      <c r="F1436" t="s">
        <v>11</v>
      </c>
      <c r="G1436" t="b">
        <v>0</v>
      </c>
      <c r="I1436">
        <v>17</v>
      </c>
      <c r="J1436" t="b">
        <v>0</v>
      </c>
      <c r="K1436">
        <f>YEAR(Table1[[#This Row],[Patient Admission Date]])</f>
        <v>2024</v>
      </c>
      <c r="L1436" t="str">
        <f>TEXT(Table1[[#This Row],[Patient Admission Date]],"mmm")</f>
        <v>Mar</v>
      </c>
      <c r="M1436" t="str">
        <f>TEXT(Table1[[#This Row],[Patient Admission Date]],"ddd")</f>
        <v>Thu</v>
      </c>
      <c r="N1436" t="str">
        <f>TEXT(INT(HOUR(Table1[[#This Row],[Patient Admission Date]])/3)*3,"00")&amp;"-"&amp;TEXT(INT(HOUR(Table1[[#This Row],[Patient Admission Date]])/3)*3+3,"00")</f>
        <v>15-18</v>
      </c>
      <c r="O1436" t="str" cm="1">
        <f t="array" ref="O1436">_xlfn.IFS(Table1[[#This Row],[Patient Age]]&lt;=14,"0-14",Table1[[#This Row],[Patient Age]]&lt;=29,"15-29",Table1[[#This Row],[Patient Age]]&lt;=44,"30-44",Table1[[#This Row],[Patient Age]]&lt;=59,"45-59",Table1[[#This Row],[Patient Age]]&lt;=74,"60-74",TRUE,"75+")</f>
        <v>0-14</v>
      </c>
      <c r="P1436" t="str" cm="1">
        <f t="array" ref="P1436">_xlfn.IFS(Table1[[#This Row],[Patient Waittime]]&lt;=15,"0-15",Table1[[#This Row],[Patient Waittime]]&lt;=30,"16-30",Table1[[#This Row],[Patient Waittime]]&lt;=45,"31-45",Table1[[#This Row],[Patient Waittime]]&lt;=60,"46-60",TRUE,"60+")</f>
        <v>16-30</v>
      </c>
      <c r="Q1436">
        <f>--(Table1[[#This Row],[Patient Waittime]]&lt;=30)</f>
        <v>1</v>
      </c>
      <c r="R1436">
        <f>--Table1[[#This Row],[Patient Admission Flag]]</f>
        <v>0</v>
      </c>
      <c r="S1436">
        <f>--AND(Table1[[#This Row],[WithinTarget]]=1,Table1[[#This Row],[Patient Satisfaction Score]]&gt;=7)</f>
        <v>0</v>
      </c>
      <c r="T1436" t="str">
        <f>IF(LEFT(Table1[[#This Row],[Patient Gender]],1)="F","Female","Male")</f>
        <v>Female</v>
      </c>
    </row>
    <row r="1437" spans="1:20" x14ac:dyDescent="0.3">
      <c r="A1437" t="s">
        <v>1541</v>
      </c>
      <c r="B1437" s="1">
        <v>45173.470833333333</v>
      </c>
      <c r="C1437" t="s">
        <v>13</v>
      </c>
      <c r="D1437">
        <v>55</v>
      </c>
      <c r="E1437" t="s">
        <v>18</v>
      </c>
      <c r="F1437" t="s">
        <v>11</v>
      </c>
      <c r="G1437" t="b">
        <v>0</v>
      </c>
      <c r="I1437">
        <v>21</v>
      </c>
      <c r="J1437" t="b">
        <v>0</v>
      </c>
      <c r="K1437">
        <f>YEAR(Table1[[#This Row],[Patient Admission Date]])</f>
        <v>2023</v>
      </c>
      <c r="L1437" t="str">
        <f>TEXT(Table1[[#This Row],[Patient Admission Date]],"mmm")</f>
        <v>Sep</v>
      </c>
      <c r="M1437" t="str">
        <f>TEXT(Table1[[#This Row],[Patient Admission Date]],"ddd")</f>
        <v>Mon</v>
      </c>
      <c r="N1437" t="str">
        <f>TEXT(INT(HOUR(Table1[[#This Row],[Patient Admission Date]])/3)*3,"00")&amp;"-"&amp;TEXT(INT(HOUR(Table1[[#This Row],[Patient Admission Date]])/3)*3+3,"00")</f>
        <v>09-12</v>
      </c>
      <c r="O1437" t="str" cm="1">
        <f t="array" ref="O1437">_xlfn.IFS(Table1[[#This Row],[Patient Age]]&lt;=14,"0-14",Table1[[#This Row],[Patient Age]]&lt;=29,"15-29",Table1[[#This Row],[Patient Age]]&lt;=44,"30-44",Table1[[#This Row],[Patient Age]]&lt;=59,"45-59",Table1[[#This Row],[Patient Age]]&lt;=74,"60-74",TRUE,"75+")</f>
        <v>45-59</v>
      </c>
      <c r="P1437" t="str" cm="1">
        <f t="array" ref="P1437">_xlfn.IFS(Table1[[#This Row],[Patient Waittime]]&lt;=15,"0-15",Table1[[#This Row],[Patient Waittime]]&lt;=30,"16-30",Table1[[#This Row],[Patient Waittime]]&lt;=45,"31-45",Table1[[#This Row],[Patient Waittime]]&lt;=60,"46-60",TRUE,"60+")</f>
        <v>16-30</v>
      </c>
      <c r="Q1437">
        <f>--(Table1[[#This Row],[Patient Waittime]]&lt;=30)</f>
        <v>1</v>
      </c>
      <c r="R1437">
        <f>--Table1[[#This Row],[Patient Admission Flag]]</f>
        <v>0</v>
      </c>
      <c r="S1437">
        <f>--AND(Table1[[#This Row],[WithinTarget]]=1,Table1[[#This Row],[Patient Satisfaction Score]]&gt;=7)</f>
        <v>0</v>
      </c>
      <c r="T1437" t="str">
        <f>IF(LEFT(Table1[[#This Row],[Patient Gender]],1)="F","Female","Male")</f>
        <v>Female</v>
      </c>
    </row>
    <row r="1438" spans="1:20" x14ac:dyDescent="0.3">
      <c r="A1438" t="s">
        <v>1542</v>
      </c>
      <c r="B1438" s="1">
        <v>45466.519444444442</v>
      </c>
      <c r="C1438" t="s">
        <v>13</v>
      </c>
      <c r="D1438">
        <v>30</v>
      </c>
      <c r="E1438" t="s">
        <v>18</v>
      </c>
      <c r="F1438" t="s">
        <v>11</v>
      </c>
      <c r="G1438" t="b">
        <v>0</v>
      </c>
      <c r="I1438">
        <v>40</v>
      </c>
      <c r="J1438" t="b">
        <v>0</v>
      </c>
      <c r="K1438">
        <f>YEAR(Table1[[#This Row],[Patient Admission Date]])</f>
        <v>2024</v>
      </c>
      <c r="L1438" t="str">
        <f>TEXT(Table1[[#This Row],[Patient Admission Date]],"mmm")</f>
        <v>Jun</v>
      </c>
      <c r="M1438" t="str">
        <f>TEXT(Table1[[#This Row],[Patient Admission Date]],"ddd")</f>
        <v>Sun</v>
      </c>
      <c r="N1438" t="str">
        <f>TEXT(INT(HOUR(Table1[[#This Row],[Patient Admission Date]])/3)*3,"00")&amp;"-"&amp;TEXT(INT(HOUR(Table1[[#This Row],[Patient Admission Date]])/3)*3+3,"00")</f>
        <v>12-15</v>
      </c>
      <c r="O1438" t="str" cm="1">
        <f t="array" ref="O1438">_xlfn.IFS(Table1[[#This Row],[Patient Age]]&lt;=14,"0-14",Table1[[#This Row],[Patient Age]]&lt;=29,"15-29",Table1[[#This Row],[Patient Age]]&lt;=44,"30-44",Table1[[#This Row],[Patient Age]]&lt;=59,"45-59",Table1[[#This Row],[Patient Age]]&lt;=74,"60-74",TRUE,"75+")</f>
        <v>30-44</v>
      </c>
      <c r="P1438" t="str" cm="1">
        <f t="array" ref="P1438">_xlfn.IFS(Table1[[#This Row],[Patient Waittime]]&lt;=15,"0-15",Table1[[#This Row],[Patient Waittime]]&lt;=30,"16-30",Table1[[#This Row],[Patient Waittime]]&lt;=45,"31-45",Table1[[#This Row],[Patient Waittime]]&lt;=60,"46-60",TRUE,"60+")</f>
        <v>31-45</v>
      </c>
      <c r="Q1438">
        <f>--(Table1[[#This Row],[Patient Waittime]]&lt;=30)</f>
        <v>0</v>
      </c>
      <c r="R1438">
        <f>--Table1[[#This Row],[Patient Admission Flag]]</f>
        <v>0</v>
      </c>
      <c r="S1438">
        <f>--AND(Table1[[#This Row],[WithinTarget]]=1,Table1[[#This Row],[Patient Satisfaction Score]]&gt;=7)</f>
        <v>0</v>
      </c>
      <c r="T1438" t="str">
        <f>IF(LEFT(Table1[[#This Row],[Patient Gender]],1)="F","Female","Male")</f>
        <v>Female</v>
      </c>
    </row>
    <row r="1439" spans="1:20" x14ac:dyDescent="0.3">
      <c r="A1439" t="s">
        <v>1543</v>
      </c>
      <c r="B1439" s="1">
        <v>45564.213888888888</v>
      </c>
      <c r="C1439" t="s">
        <v>13</v>
      </c>
      <c r="D1439">
        <v>36</v>
      </c>
      <c r="E1439" t="s">
        <v>18</v>
      </c>
      <c r="F1439" t="s">
        <v>11</v>
      </c>
      <c r="G1439" t="b">
        <v>0</v>
      </c>
      <c r="I1439">
        <v>55</v>
      </c>
      <c r="J1439" t="b">
        <v>0</v>
      </c>
      <c r="K1439">
        <f>YEAR(Table1[[#This Row],[Patient Admission Date]])</f>
        <v>2024</v>
      </c>
      <c r="L1439" t="str">
        <f>TEXT(Table1[[#This Row],[Patient Admission Date]],"mmm")</f>
        <v>Sep</v>
      </c>
      <c r="M1439" t="str">
        <f>TEXT(Table1[[#This Row],[Patient Admission Date]],"ddd")</f>
        <v>Sun</v>
      </c>
      <c r="N1439" t="str">
        <f>TEXT(INT(HOUR(Table1[[#This Row],[Patient Admission Date]])/3)*3,"00")&amp;"-"&amp;TEXT(INT(HOUR(Table1[[#This Row],[Patient Admission Date]])/3)*3+3,"00")</f>
        <v>03-06</v>
      </c>
      <c r="O1439" t="str" cm="1">
        <f t="array" ref="O1439">_xlfn.IFS(Table1[[#This Row],[Patient Age]]&lt;=14,"0-14",Table1[[#This Row],[Patient Age]]&lt;=29,"15-29",Table1[[#This Row],[Patient Age]]&lt;=44,"30-44",Table1[[#This Row],[Patient Age]]&lt;=59,"45-59",Table1[[#This Row],[Patient Age]]&lt;=74,"60-74",TRUE,"75+")</f>
        <v>30-44</v>
      </c>
      <c r="P1439" t="str" cm="1">
        <f t="array" ref="P1439">_xlfn.IFS(Table1[[#This Row],[Patient Waittime]]&lt;=15,"0-15",Table1[[#This Row],[Patient Waittime]]&lt;=30,"16-30",Table1[[#This Row],[Patient Waittime]]&lt;=45,"31-45",Table1[[#This Row],[Patient Waittime]]&lt;=60,"46-60",TRUE,"60+")</f>
        <v>46-60</v>
      </c>
      <c r="Q1439">
        <f>--(Table1[[#This Row],[Patient Waittime]]&lt;=30)</f>
        <v>0</v>
      </c>
      <c r="R1439">
        <f>--Table1[[#This Row],[Patient Admission Flag]]</f>
        <v>0</v>
      </c>
      <c r="S1439">
        <f>--AND(Table1[[#This Row],[WithinTarget]]=1,Table1[[#This Row],[Patient Satisfaction Score]]&gt;=7)</f>
        <v>0</v>
      </c>
      <c r="T1439" t="str">
        <f>IF(LEFT(Table1[[#This Row],[Patient Gender]],1)="F","Female","Male")</f>
        <v>Female</v>
      </c>
    </row>
    <row r="1440" spans="1:20" x14ac:dyDescent="0.3">
      <c r="A1440" t="s">
        <v>1544</v>
      </c>
      <c r="B1440" s="1">
        <v>45296.593055555553</v>
      </c>
      <c r="C1440" t="s">
        <v>13</v>
      </c>
      <c r="D1440">
        <v>12</v>
      </c>
      <c r="E1440" t="s">
        <v>18</v>
      </c>
      <c r="F1440" t="s">
        <v>11</v>
      </c>
      <c r="G1440" t="b">
        <v>0</v>
      </c>
      <c r="I1440">
        <v>15</v>
      </c>
      <c r="J1440" t="b">
        <v>0</v>
      </c>
      <c r="K1440">
        <f>YEAR(Table1[[#This Row],[Patient Admission Date]])</f>
        <v>2024</v>
      </c>
      <c r="L1440" t="str">
        <f>TEXT(Table1[[#This Row],[Patient Admission Date]],"mmm")</f>
        <v>Jan</v>
      </c>
      <c r="M1440" t="str">
        <f>TEXT(Table1[[#This Row],[Patient Admission Date]],"ddd")</f>
        <v>Fri</v>
      </c>
      <c r="N1440" t="str">
        <f>TEXT(INT(HOUR(Table1[[#This Row],[Patient Admission Date]])/3)*3,"00")&amp;"-"&amp;TEXT(INT(HOUR(Table1[[#This Row],[Patient Admission Date]])/3)*3+3,"00")</f>
        <v>12-15</v>
      </c>
      <c r="O1440" t="str" cm="1">
        <f t="array" ref="O1440">_xlfn.IFS(Table1[[#This Row],[Patient Age]]&lt;=14,"0-14",Table1[[#This Row],[Patient Age]]&lt;=29,"15-29",Table1[[#This Row],[Patient Age]]&lt;=44,"30-44",Table1[[#This Row],[Patient Age]]&lt;=59,"45-59",Table1[[#This Row],[Patient Age]]&lt;=74,"60-74",TRUE,"75+")</f>
        <v>0-14</v>
      </c>
      <c r="P1440" t="str" cm="1">
        <f t="array" ref="P1440">_xlfn.IFS(Table1[[#This Row],[Patient Waittime]]&lt;=15,"0-15",Table1[[#This Row],[Patient Waittime]]&lt;=30,"16-30",Table1[[#This Row],[Patient Waittime]]&lt;=45,"31-45",Table1[[#This Row],[Patient Waittime]]&lt;=60,"46-60",TRUE,"60+")</f>
        <v>0-15</v>
      </c>
      <c r="Q1440">
        <f>--(Table1[[#This Row],[Patient Waittime]]&lt;=30)</f>
        <v>1</v>
      </c>
      <c r="R1440">
        <f>--Table1[[#This Row],[Patient Admission Flag]]</f>
        <v>0</v>
      </c>
      <c r="S1440">
        <f>--AND(Table1[[#This Row],[WithinTarget]]=1,Table1[[#This Row],[Patient Satisfaction Score]]&gt;=7)</f>
        <v>0</v>
      </c>
      <c r="T1440" t="str">
        <f>IF(LEFT(Table1[[#This Row],[Patient Gender]],1)="F","Female","Male")</f>
        <v>Female</v>
      </c>
    </row>
    <row r="1441" spans="1:20" x14ac:dyDescent="0.3">
      <c r="A1441" t="s">
        <v>1545</v>
      </c>
      <c r="B1441" s="1">
        <v>45338.67291666667</v>
      </c>
      <c r="C1441" t="s">
        <v>13</v>
      </c>
      <c r="D1441">
        <v>30</v>
      </c>
      <c r="E1441" t="s">
        <v>18</v>
      </c>
      <c r="F1441" t="s">
        <v>11</v>
      </c>
      <c r="G1441" t="b">
        <v>0</v>
      </c>
      <c r="I1441">
        <v>55</v>
      </c>
      <c r="J1441" t="b">
        <v>0</v>
      </c>
      <c r="K1441">
        <f>YEAR(Table1[[#This Row],[Patient Admission Date]])</f>
        <v>2024</v>
      </c>
      <c r="L1441" t="str">
        <f>TEXT(Table1[[#This Row],[Patient Admission Date]],"mmm")</f>
        <v>Feb</v>
      </c>
      <c r="M1441" t="str">
        <f>TEXT(Table1[[#This Row],[Patient Admission Date]],"ddd")</f>
        <v>Fri</v>
      </c>
      <c r="N1441" t="str">
        <f>TEXT(INT(HOUR(Table1[[#This Row],[Patient Admission Date]])/3)*3,"00")&amp;"-"&amp;TEXT(INT(HOUR(Table1[[#This Row],[Patient Admission Date]])/3)*3+3,"00")</f>
        <v>15-18</v>
      </c>
      <c r="O1441" t="str" cm="1">
        <f t="array" ref="O1441">_xlfn.IFS(Table1[[#This Row],[Patient Age]]&lt;=14,"0-14",Table1[[#This Row],[Patient Age]]&lt;=29,"15-29",Table1[[#This Row],[Patient Age]]&lt;=44,"30-44",Table1[[#This Row],[Patient Age]]&lt;=59,"45-59",Table1[[#This Row],[Patient Age]]&lt;=74,"60-74",TRUE,"75+")</f>
        <v>30-44</v>
      </c>
      <c r="P1441" t="str" cm="1">
        <f t="array" ref="P1441">_xlfn.IFS(Table1[[#This Row],[Patient Waittime]]&lt;=15,"0-15",Table1[[#This Row],[Patient Waittime]]&lt;=30,"16-30",Table1[[#This Row],[Patient Waittime]]&lt;=45,"31-45",Table1[[#This Row],[Patient Waittime]]&lt;=60,"46-60",TRUE,"60+")</f>
        <v>46-60</v>
      </c>
      <c r="Q1441">
        <f>--(Table1[[#This Row],[Patient Waittime]]&lt;=30)</f>
        <v>0</v>
      </c>
      <c r="R1441">
        <f>--Table1[[#This Row],[Patient Admission Flag]]</f>
        <v>0</v>
      </c>
      <c r="S1441">
        <f>--AND(Table1[[#This Row],[WithinTarget]]=1,Table1[[#This Row],[Patient Satisfaction Score]]&gt;=7)</f>
        <v>0</v>
      </c>
      <c r="T1441" t="str">
        <f>IF(LEFT(Table1[[#This Row],[Patient Gender]],1)="F","Female","Male")</f>
        <v>Female</v>
      </c>
    </row>
    <row r="1442" spans="1:20" x14ac:dyDescent="0.3">
      <c r="A1442" t="s">
        <v>1546</v>
      </c>
      <c r="B1442" s="1">
        <v>45169.344444444447</v>
      </c>
      <c r="C1442" t="s">
        <v>13</v>
      </c>
      <c r="D1442">
        <v>58</v>
      </c>
      <c r="E1442" t="s">
        <v>18</v>
      </c>
      <c r="F1442" t="s">
        <v>11</v>
      </c>
      <c r="G1442" t="b">
        <v>0</v>
      </c>
      <c r="I1442">
        <v>59</v>
      </c>
      <c r="J1442" t="b">
        <v>0</v>
      </c>
      <c r="K1442">
        <f>YEAR(Table1[[#This Row],[Patient Admission Date]])</f>
        <v>2023</v>
      </c>
      <c r="L1442" t="str">
        <f>TEXT(Table1[[#This Row],[Patient Admission Date]],"mmm")</f>
        <v>Aug</v>
      </c>
      <c r="M1442" t="str">
        <f>TEXT(Table1[[#This Row],[Patient Admission Date]],"ddd")</f>
        <v>Thu</v>
      </c>
      <c r="N1442" t="str">
        <f>TEXT(INT(HOUR(Table1[[#This Row],[Patient Admission Date]])/3)*3,"00")&amp;"-"&amp;TEXT(INT(HOUR(Table1[[#This Row],[Patient Admission Date]])/3)*3+3,"00")</f>
        <v>06-09</v>
      </c>
      <c r="O1442" t="str" cm="1">
        <f t="array" ref="O1442">_xlfn.IFS(Table1[[#This Row],[Patient Age]]&lt;=14,"0-14",Table1[[#This Row],[Patient Age]]&lt;=29,"15-29",Table1[[#This Row],[Patient Age]]&lt;=44,"30-44",Table1[[#This Row],[Patient Age]]&lt;=59,"45-59",Table1[[#This Row],[Patient Age]]&lt;=74,"60-74",TRUE,"75+")</f>
        <v>45-59</v>
      </c>
      <c r="P1442" t="str" cm="1">
        <f t="array" ref="P1442">_xlfn.IFS(Table1[[#This Row],[Patient Waittime]]&lt;=15,"0-15",Table1[[#This Row],[Patient Waittime]]&lt;=30,"16-30",Table1[[#This Row],[Patient Waittime]]&lt;=45,"31-45",Table1[[#This Row],[Patient Waittime]]&lt;=60,"46-60",TRUE,"60+")</f>
        <v>46-60</v>
      </c>
      <c r="Q1442">
        <f>--(Table1[[#This Row],[Patient Waittime]]&lt;=30)</f>
        <v>0</v>
      </c>
      <c r="R1442">
        <f>--Table1[[#This Row],[Patient Admission Flag]]</f>
        <v>0</v>
      </c>
      <c r="S1442">
        <f>--AND(Table1[[#This Row],[WithinTarget]]=1,Table1[[#This Row],[Patient Satisfaction Score]]&gt;=7)</f>
        <v>0</v>
      </c>
      <c r="T1442" t="str">
        <f>IF(LEFT(Table1[[#This Row],[Patient Gender]],1)="F","Female","Male")</f>
        <v>Female</v>
      </c>
    </row>
    <row r="1443" spans="1:20" x14ac:dyDescent="0.3">
      <c r="A1443" t="s">
        <v>1547</v>
      </c>
      <c r="B1443" s="1">
        <v>45506.238194444442</v>
      </c>
      <c r="C1443" t="s">
        <v>13</v>
      </c>
      <c r="D1443">
        <v>17</v>
      </c>
      <c r="E1443" t="s">
        <v>18</v>
      </c>
      <c r="F1443" t="s">
        <v>11</v>
      </c>
      <c r="G1443" t="b">
        <v>0</v>
      </c>
      <c r="I1443">
        <v>33</v>
      </c>
      <c r="J1443" t="b">
        <v>0</v>
      </c>
      <c r="K1443">
        <f>YEAR(Table1[[#This Row],[Patient Admission Date]])</f>
        <v>2024</v>
      </c>
      <c r="L1443" t="str">
        <f>TEXT(Table1[[#This Row],[Patient Admission Date]],"mmm")</f>
        <v>Aug</v>
      </c>
      <c r="M1443" t="str">
        <f>TEXT(Table1[[#This Row],[Patient Admission Date]],"ddd")</f>
        <v>Fri</v>
      </c>
      <c r="N1443" t="str">
        <f>TEXT(INT(HOUR(Table1[[#This Row],[Patient Admission Date]])/3)*3,"00")&amp;"-"&amp;TEXT(INT(HOUR(Table1[[#This Row],[Patient Admission Date]])/3)*3+3,"00")</f>
        <v>03-06</v>
      </c>
      <c r="O1443" t="str" cm="1">
        <f t="array" ref="O1443">_xlfn.IFS(Table1[[#This Row],[Patient Age]]&lt;=14,"0-14",Table1[[#This Row],[Patient Age]]&lt;=29,"15-29",Table1[[#This Row],[Patient Age]]&lt;=44,"30-44",Table1[[#This Row],[Patient Age]]&lt;=59,"45-59",Table1[[#This Row],[Patient Age]]&lt;=74,"60-74",TRUE,"75+")</f>
        <v>15-29</v>
      </c>
      <c r="P1443" t="str" cm="1">
        <f t="array" ref="P1443">_xlfn.IFS(Table1[[#This Row],[Patient Waittime]]&lt;=15,"0-15",Table1[[#This Row],[Patient Waittime]]&lt;=30,"16-30",Table1[[#This Row],[Patient Waittime]]&lt;=45,"31-45",Table1[[#This Row],[Patient Waittime]]&lt;=60,"46-60",TRUE,"60+")</f>
        <v>31-45</v>
      </c>
      <c r="Q1443">
        <f>--(Table1[[#This Row],[Patient Waittime]]&lt;=30)</f>
        <v>0</v>
      </c>
      <c r="R1443">
        <f>--Table1[[#This Row],[Patient Admission Flag]]</f>
        <v>0</v>
      </c>
      <c r="S1443">
        <f>--AND(Table1[[#This Row],[WithinTarget]]=1,Table1[[#This Row],[Patient Satisfaction Score]]&gt;=7)</f>
        <v>0</v>
      </c>
      <c r="T1443" t="str">
        <f>IF(LEFT(Table1[[#This Row],[Patient Gender]],1)="F","Female","Male")</f>
        <v>Female</v>
      </c>
    </row>
    <row r="1444" spans="1:20" x14ac:dyDescent="0.3">
      <c r="A1444" t="s">
        <v>1548</v>
      </c>
      <c r="B1444" s="1">
        <v>45120.223611111112</v>
      </c>
      <c r="C1444" t="s">
        <v>13</v>
      </c>
      <c r="D1444">
        <v>2</v>
      </c>
      <c r="E1444" t="s">
        <v>18</v>
      </c>
      <c r="F1444" t="s">
        <v>11</v>
      </c>
      <c r="G1444" t="b">
        <v>0</v>
      </c>
      <c r="I1444">
        <v>48</v>
      </c>
      <c r="J1444" t="b">
        <v>0</v>
      </c>
      <c r="K1444">
        <f>YEAR(Table1[[#This Row],[Patient Admission Date]])</f>
        <v>2023</v>
      </c>
      <c r="L1444" t="str">
        <f>TEXT(Table1[[#This Row],[Patient Admission Date]],"mmm")</f>
        <v>Jul</v>
      </c>
      <c r="M1444" t="str">
        <f>TEXT(Table1[[#This Row],[Patient Admission Date]],"ddd")</f>
        <v>Thu</v>
      </c>
      <c r="N1444" t="str">
        <f>TEXT(INT(HOUR(Table1[[#This Row],[Patient Admission Date]])/3)*3,"00")&amp;"-"&amp;TEXT(INT(HOUR(Table1[[#This Row],[Patient Admission Date]])/3)*3+3,"00")</f>
        <v>03-06</v>
      </c>
      <c r="O1444" t="str" cm="1">
        <f t="array" ref="O1444">_xlfn.IFS(Table1[[#This Row],[Patient Age]]&lt;=14,"0-14",Table1[[#This Row],[Patient Age]]&lt;=29,"15-29",Table1[[#This Row],[Patient Age]]&lt;=44,"30-44",Table1[[#This Row],[Patient Age]]&lt;=59,"45-59",Table1[[#This Row],[Patient Age]]&lt;=74,"60-74",TRUE,"75+")</f>
        <v>0-14</v>
      </c>
      <c r="P1444" t="str" cm="1">
        <f t="array" ref="P1444">_xlfn.IFS(Table1[[#This Row],[Patient Waittime]]&lt;=15,"0-15",Table1[[#This Row],[Patient Waittime]]&lt;=30,"16-30",Table1[[#This Row],[Patient Waittime]]&lt;=45,"31-45",Table1[[#This Row],[Patient Waittime]]&lt;=60,"46-60",TRUE,"60+")</f>
        <v>46-60</v>
      </c>
      <c r="Q1444">
        <f>--(Table1[[#This Row],[Patient Waittime]]&lt;=30)</f>
        <v>0</v>
      </c>
      <c r="R1444">
        <f>--Table1[[#This Row],[Patient Admission Flag]]</f>
        <v>0</v>
      </c>
      <c r="S1444">
        <f>--AND(Table1[[#This Row],[WithinTarget]]=1,Table1[[#This Row],[Patient Satisfaction Score]]&gt;=7)</f>
        <v>0</v>
      </c>
      <c r="T1444" t="str">
        <f>IF(LEFT(Table1[[#This Row],[Patient Gender]],1)="F","Female","Male")</f>
        <v>Female</v>
      </c>
    </row>
    <row r="1445" spans="1:20" x14ac:dyDescent="0.3">
      <c r="A1445" t="s">
        <v>1549</v>
      </c>
      <c r="B1445" s="1">
        <v>45460.887499999997</v>
      </c>
      <c r="C1445" t="s">
        <v>13</v>
      </c>
      <c r="D1445">
        <v>8</v>
      </c>
      <c r="E1445" t="s">
        <v>18</v>
      </c>
      <c r="F1445" t="s">
        <v>11</v>
      </c>
      <c r="G1445" t="b">
        <v>0</v>
      </c>
      <c r="I1445">
        <v>23</v>
      </c>
      <c r="J1445" t="b">
        <v>0</v>
      </c>
      <c r="K1445">
        <f>YEAR(Table1[[#This Row],[Patient Admission Date]])</f>
        <v>2024</v>
      </c>
      <c r="L1445" t="str">
        <f>TEXT(Table1[[#This Row],[Patient Admission Date]],"mmm")</f>
        <v>Jun</v>
      </c>
      <c r="M1445" t="str">
        <f>TEXT(Table1[[#This Row],[Patient Admission Date]],"ddd")</f>
        <v>Mon</v>
      </c>
      <c r="N1445" t="str">
        <f>TEXT(INT(HOUR(Table1[[#This Row],[Patient Admission Date]])/3)*3,"00")&amp;"-"&amp;TEXT(INT(HOUR(Table1[[#This Row],[Patient Admission Date]])/3)*3+3,"00")</f>
        <v>21-24</v>
      </c>
      <c r="O1445" t="str" cm="1">
        <f t="array" ref="O1445">_xlfn.IFS(Table1[[#This Row],[Patient Age]]&lt;=14,"0-14",Table1[[#This Row],[Patient Age]]&lt;=29,"15-29",Table1[[#This Row],[Patient Age]]&lt;=44,"30-44",Table1[[#This Row],[Patient Age]]&lt;=59,"45-59",Table1[[#This Row],[Patient Age]]&lt;=74,"60-74",TRUE,"75+")</f>
        <v>0-14</v>
      </c>
      <c r="P1445" t="str" cm="1">
        <f t="array" ref="P1445">_xlfn.IFS(Table1[[#This Row],[Patient Waittime]]&lt;=15,"0-15",Table1[[#This Row],[Patient Waittime]]&lt;=30,"16-30",Table1[[#This Row],[Patient Waittime]]&lt;=45,"31-45",Table1[[#This Row],[Patient Waittime]]&lt;=60,"46-60",TRUE,"60+")</f>
        <v>16-30</v>
      </c>
      <c r="Q1445">
        <f>--(Table1[[#This Row],[Patient Waittime]]&lt;=30)</f>
        <v>1</v>
      </c>
      <c r="R1445">
        <f>--Table1[[#This Row],[Patient Admission Flag]]</f>
        <v>0</v>
      </c>
      <c r="S1445">
        <f>--AND(Table1[[#This Row],[WithinTarget]]=1,Table1[[#This Row],[Patient Satisfaction Score]]&gt;=7)</f>
        <v>0</v>
      </c>
      <c r="T1445" t="str">
        <f>IF(LEFT(Table1[[#This Row],[Patient Gender]],1)="F","Female","Male")</f>
        <v>Female</v>
      </c>
    </row>
    <row r="1446" spans="1:20" x14ac:dyDescent="0.3">
      <c r="A1446" t="s">
        <v>1550</v>
      </c>
      <c r="B1446" s="1">
        <v>45433.280555555553</v>
      </c>
      <c r="C1446" t="s">
        <v>13</v>
      </c>
      <c r="D1446">
        <v>46</v>
      </c>
      <c r="E1446" t="s">
        <v>18</v>
      </c>
      <c r="F1446" t="s">
        <v>11</v>
      </c>
      <c r="G1446" t="b">
        <v>0</v>
      </c>
      <c r="I1446">
        <v>24</v>
      </c>
      <c r="J1446" t="b">
        <v>0</v>
      </c>
      <c r="K1446">
        <f>YEAR(Table1[[#This Row],[Patient Admission Date]])</f>
        <v>2024</v>
      </c>
      <c r="L1446" t="str">
        <f>TEXT(Table1[[#This Row],[Patient Admission Date]],"mmm")</f>
        <v>May</v>
      </c>
      <c r="M1446" t="str">
        <f>TEXT(Table1[[#This Row],[Patient Admission Date]],"ddd")</f>
        <v>Tue</v>
      </c>
      <c r="N1446" t="str">
        <f>TEXT(INT(HOUR(Table1[[#This Row],[Patient Admission Date]])/3)*3,"00")&amp;"-"&amp;TEXT(INT(HOUR(Table1[[#This Row],[Patient Admission Date]])/3)*3+3,"00")</f>
        <v>06-09</v>
      </c>
      <c r="O1446" t="str" cm="1">
        <f t="array" ref="O1446">_xlfn.IFS(Table1[[#This Row],[Patient Age]]&lt;=14,"0-14",Table1[[#This Row],[Patient Age]]&lt;=29,"15-29",Table1[[#This Row],[Patient Age]]&lt;=44,"30-44",Table1[[#This Row],[Patient Age]]&lt;=59,"45-59",Table1[[#This Row],[Patient Age]]&lt;=74,"60-74",TRUE,"75+")</f>
        <v>45-59</v>
      </c>
      <c r="P1446" t="str" cm="1">
        <f t="array" ref="P1446">_xlfn.IFS(Table1[[#This Row],[Patient Waittime]]&lt;=15,"0-15",Table1[[#This Row],[Patient Waittime]]&lt;=30,"16-30",Table1[[#This Row],[Patient Waittime]]&lt;=45,"31-45",Table1[[#This Row],[Patient Waittime]]&lt;=60,"46-60",TRUE,"60+")</f>
        <v>16-30</v>
      </c>
      <c r="Q1446">
        <f>--(Table1[[#This Row],[Patient Waittime]]&lt;=30)</f>
        <v>1</v>
      </c>
      <c r="R1446">
        <f>--Table1[[#This Row],[Patient Admission Flag]]</f>
        <v>0</v>
      </c>
      <c r="S1446">
        <f>--AND(Table1[[#This Row],[WithinTarget]]=1,Table1[[#This Row],[Patient Satisfaction Score]]&gt;=7)</f>
        <v>0</v>
      </c>
      <c r="T1446" t="str">
        <f>IF(LEFT(Table1[[#This Row],[Patient Gender]],1)="F","Female","Male")</f>
        <v>Female</v>
      </c>
    </row>
    <row r="1447" spans="1:20" x14ac:dyDescent="0.3">
      <c r="A1447" t="s">
        <v>1551</v>
      </c>
      <c r="B1447" s="1">
        <v>45482.768750000003</v>
      </c>
      <c r="C1447" t="s">
        <v>13</v>
      </c>
      <c r="D1447">
        <v>56</v>
      </c>
      <c r="E1447" t="s">
        <v>18</v>
      </c>
      <c r="F1447" t="s">
        <v>11</v>
      </c>
      <c r="G1447" t="b">
        <v>0</v>
      </c>
      <c r="I1447">
        <v>43</v>
      </c>
      <c r="J1447" t="b">
        <v>0</v>
      </c>
      <c r="K1447">
        <f>YEAR(Table1[[#This Row],[Patient Admission Date]])</f>
        <v>2024</v>
      </c>
      <c r="L1447" t="str">
        <f>TEXT(Table1[[#This Row],[Patient Admission Date]],"mmm")</f>
        <v>Jul</v>
      </c>
      <c r="M1447" t="str">
        <f>TEXT(Table1[[#This Row],[Patient Admission Date]],"ddd")</f>
        <v>Tue</v>
      </c>
      <c r="N1447" t="str">
        <f>TEXT(INT(HOUR(Table1[[#This Row],[Patient Admission Date]])/3)*3,"00")&amp;"-"&amp;TEXT(INT(HOUR(Table1[[#This Row],[Patient Admission Date]])/3)*3+3,"00")</f>
        <v>18-21</v>
      </c>
      <c r="O1447" t="str" cm="1">
        <f t="array" ref="O1447">_xlfn.IFS(Table1[[#This Row],[Patient Age]]&lt;=14,"0-14",Table1[[#This Row],[Patient Age]]&lt;=29,"15-29",Table1[[#This Row],[Patient Age]]&lt;=44,"30-44",Table1[[#This Row],[Patient Age]]&lt;=59,"45-59",Table1[[#This Row],[Patient Age]]&lt;=74,"60-74",TRUE,"75+")</f>
        <v>45-59</v>
      </c>
      <c r="P1447" t="str" cm="1">
        <f t="array" ref="P1447">_xlfn.IFS(Table1[[#This Row],[Patient Waittime]]&lt;=15,"0-15",Table1[[#This Row],[Patient Waittime]]&lt;=30,"16-30",Table1[[#This Row],[Patient Waittime]]&lt;=45,"31-45",Table1[[#This Row],[Patient Waittime]]&lt;=60,"46-60",TRUE,"60+")</f>
        <v>31-45</v>
      </c>
      <c r="Q1447">
        <f>--(Table1[[#This Row],[Patient Waittime]]&lt;=30)</f>
        <v>0</v>
      </c>
      <c r="R1447">
        <f>--Table1[[#This Row],[Patient Admission Flag]]</f>
        <v>0</v>
      </c>
      <c r="S1447">
        <f>--AND(Table1[[#This Row],[WithinTarget]]=1,Table1[[#This Row],[Patient Satisfaction Score]]&gt;=7)</f>
        <v>0</v>
      </c>
      <c r="T1447" t="str">
        <f>IF(LEFT(Table1[[#This Row],[Patient Gender]],1)="F","Female","Male")</f>
        <v>Female</v>
      </c>
    </row>
    <row r="1448" spans="1:20" x14ac:dyDescent="0.3">
      <c r="A1448" t="s">
        <v>1552</v>
      </c>
      <c r="B1448" s="1">
        <v>45389.552777777775</v>
      </c>
      <c r="C1448" t="s">
        <v>13</v>
      </c>
      <c r="D1448">
        <v>63</v>
      </c>
      <c r="E1448" t="s">
        <v>18</v>
      </c>
      <c r="F1448" t="s">
        <v>11</v>
      </c>
      <c r="G1448" t="b">
        <v>0</v>
      </c>
      <c r="I1448">
        <v>44</v>
      </c>
      <c r="J1448" t="b">
        <v>0</v>
      </c>
      <c r="K1448">
        <f>YEAR(Table1[[#This Row],[Patient Admission Date]])</f>
        <v>2024</v>
      </c>
      <c r="L1448" t="str">
        <f>TEXT(Table1[[#This Row],[Patient Admission Date]],"mmm")</f>
        <v>Apr</v>
      </c>
      <c r="M1448" t="str">
        <f>TEXT(Table1[[#This Row],[Patient Admission Date]],"ddd")</f>
        <v>Sun</v>
      </c>
      <c r="N1448" t="str">
        <f>TEXT(INT(HOUR(Table1[[#This Row],[Patient Admission Date]])/3)*3,"00")&amp;"-"&amp;TEXT(INT(HOUR(Table1[[#This Row],[Patient Admission Date]])/3)*3+3,"00")</f>
        <v>12-15</v>
      </c>
      <c r="O1448" t="str" cm="1">
        <f t="array" ref="O1448">_xlfn.IFS(Table1[[#This Row],[Patient Age]]&lt;=14,"0-14",Table1[[#This Row],[Patient Age]]&lt;=29,"15-29",Table1[[#This Row],[Patient Age]]&lt;=44,"30-44",Table1[[#This Row],[Patient Age]]&lt;=59,"45-59",Table1[[#This Row],[Patient Age]]&lt;=74,"60-74",TRUE,"75+")</f>
        <v>60-74</v>
      </c>
      <c r="P1448" t="str" cm="1">
        <f t="array" ref="P1448">_xlfn.IFS(Table1[[#This Row],[Patient Waittime]]&lt;=15,"0-15",Table1[[#This Row],[Patient Waittime]]&lt;=30,"16-30",Table1[[#This Row],[Patient Waittime]]&lt;=45,"31-45",Table1[[#This Row],[Patient Waittime]]&lt;=60,"46-60",TRUE,"60+")</f>
        <v>31-45</v>
      </c>
      <c r="Q1448">
        <f>--(Table1[[#This Row],[Patient Waittime]]&lt;=30)</f>
        <v>0</v>
      </c>
      <c r="R1448">
        <f>--Table1[[#This Row],[Patient Admission Flag]]</f>
        <v>0</v>
      </c>
      <c r="S1448">
        <f>--AND(Table1[[#This Row],[WithinTarget]]=1,Table1[[#This Row],[Patient Satisfaction Score]]&gt;=7)</f>
        <v>0</v>
      </c>
      <c r="T1448" t="str">
        <f>IF(LEFT(Table1[[#This Row],[Patient Gender]],1)="F","Female","Male")</f>
        <v>Female</v>
      </c>
    </row>
    <row r="1449" spans="1:20" x14ac:dyDescent="0.3">
      <c r="A1449" t="s">
        <v>1553</v>
      </c>
      <c r="B1449" s="1">
        <v>45187.038888888892</v>
      </c>
      <c r="C1449" t="s">
        <v>13</v>
      </c>
      <c r="D1449">
        <v>62</v>
      </c>
      <c r="E1449" t="s">
        <v>18</v>
      </c>
      <c r="F1449" t="s">
        <v>11</v>
      </c>
      <c r="G1449" t="b">
        <v>0</v>
      </c>
      <c r="I1449">
        <v>52</v>
      </c>
      <c r="J1449" t="b">
        <v>0</v>
      </c>
      <c r="K1449">
        <f>YEAR(Table1[[#This Row],[Patient Admission Date]])</f>
        <v>2023</v>
      </c>
      <c r="L1449" t="str">
        <f>TEXT(Table1[[#This Row],[Patient Admission Date]],"mmm")</f>
        <v>Sep</v>
      </c>
      <c r="M1449" t="str">
        <f>TEXT(Table1[[#This Row],[Patient Admission Date]],"ddd")</f>
        <v>Mon</v>
      </c>
      <c r="N1449" t="str">
        <f>TEXT(INT(HOUR(Table1[[#This Row],[Patient Admission Date]])/3)*3,"00")&amp;"-"&amp;TEXT(INT(HOUR(Table1[[#This Row],[Patient Admission Date]])/3)*3+3,"00")</f>
        <v>00-03</v>
      </c>
      <c r="O1449" t="str" cm="1">
        <f t="array" ref="O1449">_xlfn.IFS(Table1[[#This Row],[Patient Age]]&lt;=14,"0-14",Table1[[#This Row],[Patient Age]]&lt;=29,"15-29",Table1[[#This Row],[Patient Age]]&lt;=44,"30-44",Table1[[#This Row],[Patient Age]]&lt;=59,"45-59",Table1[[#This Row],[Patient Age]]&lt;=74,"60-74",TRUE,"75+")</f>
        <v>60-74</v>
      </c>
      <c r="P1449" t="str" cm="1">
        <f t="array" ref="P1449">_xlfn.IFS(Table1[[#This Row],[Patient Waittime]]&lt;=15,"0-15",Table1[[#This Row],[Patient Waittime]]&lt;=30,"16-30",Table1[[#This Row],[Patient Waittime]]&lt;=45,"31-45",Table1[[#This Row],[Patient Waittime]]&lt;=60,"46-60",TRUE,"60+")</f>
        <v>46-60</v>
      </c>
      <c r="Q1449">
        <f>--(Table1[[#This Row],[Patient Waittime]]&lt;=30)</f>
        <v>0</v>
      </c>
      <c r="R1449">
        <f>--Table1[[#This Row],[Patient Admission Flag]]</f>
        <v>0</v>
      </c>
      <c r="S1449">
        <f>--AND(Table1[[#This Row],[WithinTarget]]=1,Table1[[#This Row],[Patient Satisfaction Score]]&gt;=7)</f>
        <v>0</v>
      </c>
      <c r="T1449" t="str">
        <f>IF(LEFT(Table1[[#This Row],[Patient Gender]],1)="F","Female","Male")</f>
        <v>Female</v>
      </c>
    </row>
    <row r="1450" spans="1:20" x14ac:dyDescent="0.3">
      <c r="A1450" t="s">
        <v>1554</v>
      </c>
      <c r="B1450" s="1">
        <v>45267.410416666666</v>
      </c>
      <c r="C1450" t="s">
        <v>13</v>
      </c>
      <c r="D1450">
        <v>25</v>
      </c>
      <c r="E1450" t="s">
        <v>18</v>
      </c>
      <c r="F1450" t="s">
        <v>11</v>
      </c>
      <c r="G1450" t="b">
        <v>0</v>
      </c>
      <c r="I1450">
        <v>59</v>
      </c>
      <c r="J1450" t="b">
        <v>0</v>
      </c>
      <c r="K1450">
        <f>YEAR(Table1[[#This Row],[Patient Admission Date]])</f>
        <v>2023</v>
      </c>
      <c r="L1450" t="str">
        <f>TEXT(Table1[[#This Row],[Patient Admission Date]],"mmm")</f>
        <v>Dec</v>
      </c>
      <c r="M1450" t="str">
        <f>TEXT(Table1[[#This Row],[Patient Admission Date]],"ddd")</f>
        <v>Thu</v>
      </c>
      <c r="N1450" t="str">
        <f>TEXT(INT(HOUR(Table1[[#This Row],[Patient Admission Date]])/3)*3,"00")&amp;"-"&amp;TEXT(INT(HOUR(Table1[[#This Row],[Patient Admission Date]])/3)*3+3,"00")</f>
        <v>09-12</v>
      </c>
      <c r="O1450" t="str" cm="1">
        <f t="array" ref="O1450">_xlfn.IFS(Table1[[#This Row],[Patient Age]]&lt;=14,"0-14",Table1[[#This Row],[Patient Age]]&lt;=29,"15-29",Table1[[#This Row],[Patient Age]]&lt;=44,"30-44",Table1[[#This Row],[Patient Age]]&lt;=59,"45-59",Table1[[#This Row],[Patient Age]]&lt;=74,"60-74",TRUE,"75+")</f>
        <v>15-29</v>
      </c>
      <c r="P1450" t="str" cm="1">
        <f t="array" ref="P1450">_xlfn.IFS(Table1[[#This Row],[Patient Waittime]]&lt;=15,"0-15",Table1[[#This Row],[Patient Waittime]]&lt;=30,"16-30",Table1[[#This Row],[Patient Waittime]]&lt;=45,"31-45",Table1[[#This Row],[Patient Waittime]]&lt;=60,"46-60",TRUE,"60+")</f>
        <v>46-60</v>
      </c>
      <c r="Q1450">
        <f>--(Table1[[#This Row],[Patient Waittime]]&lt;=30)</f>
        <v>0</v>
      </c>
      <c r="R1450">
        <f>--Table1[[#This Row],[Patient Admission Flag]]</f>
        <v>0</v>
      </c>
      <c r="S1450">
        <f>--AND(Table1[[#This Row],[WithinTarget]]=1,Table1[[#This Row],[Patient Satisfaction Score]]&gt;=7)</f>
        <v>0</v>
      </c>
      <c r="T1450" t="str">
        <f>IF(LEFT(Table1[[#This Row],[Patient Gender]],1)="F","Female","Male")</f>
        <v>Female</v>
      </c>
    </row>
    <row r="1451" spans="1:20" x14ac:dyDescent="0.3">
      <c r="A1451" t="s">
        <v>1555</v>
      </c>
      <c r="B1451" s="1">
        <v>45244.056250000001</v>
      </c>
      <c r="C1451" t="s">
        <v>13</v>
      </c>
      <c r="D1451">
        <v>49</v>
      </c>
      <c r="E1451" t="s">
        <v>18</v>
      </c>
      <c r="F1451" t="s">
        <v>11</v>
      </c>
      <c r="G1451" t="b">
        <v>0</v>
      </c>
      <c r="I1451">
        <v>13</v>
      </c>
      <c r="J1451" t="b">
        <v>0</v>
      </c>
      <c r="K1451">
        <f>YEAR(Table1[[#This Row],[Patient Admission Date]])</f>
        <v>2023</v>
      </c>
      <c r="L1451" t="str">
        <f>TEXT(Table1[[#This Row],[Patient Admission Date]],"mmm")</f>
        <v>Nov</v>
      </c>
      <c r="M1451" t="str">
        <f>TEXT(Table1[[#This Row],[Patient Admission Date]],"ddd")</f>
        <v>Tue</v>
      </c>
      <c r="N1451" t="str">
        <f>TEXT(INT(HOUR(Table1[[#This Row],[Patient Admission Date]])/3)*3,"00")&amp;"-"&amp;TEXT(INT(HOUR(Table1[[#This Row],[Patient Admission Date]])/3)*3+3,"00")</f>
        <v>00-03</v>
      </c>
      <c r="O1451" t="str" cm="1">
        <f t="array" ref="O1451">_xlfn.IFS(Table1[[#This Row],[Patient Age]]&lt;=14,"0-14",Table1[[#This Row],[Patient Age]]&lt;=29,"15-29",Table1[[#This Row],[Patient Age]]&lt;=44,"30-44",Table1[[#This Row],[Patient Age]]&lt;=59,"45-59",Table1[[#This Row],[Patient Age]]&lt;=74,"60-74",TRUE,"75+")</f>
        <v>45-59</v>
      </c>
      <c r="P1451" t="str" cm="1">
        <f t="array" ref="P1451">_xlfn.IFS(Table1[[#This Row],[Patient Waittime]]&lt;=15,"0-15",Table1[[#This Row],[Patient Waittime]]&lt;=30,"16-30",Table1[[#This Row],[Patient Waittime]]&lt;=45,"31-45",Table1[[#This Row],[Patient Waittime]]&lt;=60,"46-60",TRUE,"60+")</f>
        <v>0-15</v>
      </c>
      <c r="Q1451">
        <f>--(Table1[[#This Row],[Patient Waittime]]&lt;=30)</f>
        <v>1</v>
      </c>
      <c r="R1451">
        <f>--Table1[[#This Row],[Patient Admission Flag]]</f>
        <v>0</v>
      </c>
      <c r="S1451">
        <f>--AND(Table1[[#This Row],[WithinTarget]]=1,Table1[[#This Row],[Patient Satisfaction Score]]&gt;=7)</f>
        <v>0</v>
      </c>
      <c r="T1451" t="str">
        <f>IF(LEFT(Table1[[#This Row],[Patient Gender]],1)="F","Female","Male")</f>
        <v>Female</v>
      </c>
    </row>
    <row r="1452" spans="1:20" x14ac:dyDescent="0.3">
      <c r="A1452" t="s">
        <v>1556</v>
      </c>
      <c r="B1452" s="1">
        <v>45132.987500000003</v>
      </c>
      <c r="C1452" t="s">
        <v>13</v>
      </c>
      <c r="D1452">
        <v>78</v>
      </c>
      <c r="E1452" t="s">
        <v>18</v>
      </c>
      <c r="F1452" t="s">
        <v>11</v>
      </c>
      <c r="G1452" t="b">
        <v>0</v>
      </c>
      <c r="I1452">
        <v>19</v>
      </c>
      <c r="J1452" t="b">
        <v>0</v>
      </c>
      <c r="K1452">
        <f>YEAR(Table1[[#This Row],[Patient Admission Date]])</f>
        <v>2023</v>
      </c>
      <c r="L1452" t="str">
        <f>TEXT(Table1[[#This Row],[Patient Admission Date]],"mmm")</f>
        <v>Jul</v>
      </c>
      <c r="M1452" t="str">
        <f>TEXT(Table1[[#This Row],[Patient Admission Date]],"ddd")</f>
        <v>Tue</v>
      </c>
      <c r="N1452" t="str">
        <f>TEXT(INT(HOUR(Table1[[#This Row],[Patient Admission Date]])/3)*3,"00")&amp;"-"&amp;TEXT(INT(HOUR(Table1[[#This Row],[Patient Admission Date]])/3)*3+3,"00")</f>
        <v>21-24</v>
      </c>
      <c r="O1452" t="str" cm="1">
        <f t="array" ref="O1452">_xlfn.IFS(Table1[[#This Row],[Patient Age]]&lt;=14,"0-14",Table1[[#This Row],[Patient Age]]&lt;=29,"15-29",Table1[[#This Row],[Patient Age]]&lt;=44,"30-44",Table1[[#This Row],[Patient Age]]&lt;=59,"45-59",Table1[[#This Row],[Patient Age]]&lt;=74,"60-74",TRUE,"75+")</f>
        <v>75+</v>
      </c>
      <c r="P1452" t="str" cm="1">
        <f t="array" ref="P1452">_xlfn.IFS(Table1[[#This Row],[Patient Waittime]]&lt;=15,"0-15",Table1[[#This Row],[Patient Waittime]]&lt;=30,"16-30",Table1[[#This Row],[Patient Waittime]]&lt;=45,"31-45",Table1[[#This Row],[Patient Waittime]]&lt;=60,"46-60",TRUE,"60+")</f>
        <v>16-30</v>
      </c>
      <c r="Q1452">
        <f>--(Table1[[#This Row],[Patient Waittime]]&lt;=30)</f>
        <v>1</v>
      </c>
      <c r="R1452">
        <f>--Table1[[#This Row],[Patient Admission Flag]]</f>
        <v>0</v>
      </c>
      <c r="S1452">
        <f>--AND(Table1[[#This Row],[WithinTarget]]=1,Table1[[#This Row],[Patient Satisfaction Score]]&gt;=7)</f>
        <v>0</v>
      </c>
      <c r="T1452" t="str">
        <f>IF(LEFT(Table1[[#This Row],[Patient Gender]],1)="F","Female","Male")</f>
        <v>Female</v>
      </c>
    </row>
    <row r="1453" spans="1:20" x14ac:dyDescent="0.3">
      <c r="A1453" t="s">
        <v>1557</v>
      </c>
      <c r="B1453" s="1">
        <v>45152.96597222222</v>
      </c>
      <c r="C1453" t="s">
        <v>13</v>
      </c>
      <c r="D1453">
        <v>59</v>
      </c>
      <c r="E1453" t="s">
        <v>18</v>
      </c>
      <c r="F1453" t="s">
        <v>11</v>
      </c>
      <c r="G1453" t="b">
        <v>0</v>
      </c>
      <c r="I1453">
        <v>30</v>
      </c>
      <c r="J1453" t="b">
        <v>0</v>
      </c>
      <c r="K1453">
        <f>YEAR(Table1[[#This Row],[Patient Admission Date]])</f>
        <v>2023</v>
      </c>
      <c r="L1453" t="str">
        <f>TEXT(Table1[[#This Row],[Patient Admission Date]],"mmm")</f>
        <v>Aug</v>
      </c>
      <c r="M1453" t="str">
        <f>TEXT(Table1[[#This Row],[Patient Admission Date]],"ddd")</f>
        <v>Mon</v>
      </c>
      <c r="N1453" t="str">
        <f>TEXT(INT(HOUR(Table1[[#This Row],[Patient Admission Date]])/3)*3,"00")&amp;"-"&amp;TEXT(INT(HOUR(Table1[[#This Row],[Patient Admission Date]])/3)*3+3,"00")</f>
        <v>21-24</v>
      </c>
      <c r="O1453" t="str" cm="1">
        <f t="array" ref="O1453">_xlfn.IFS(Table1[[#This Row],[Patient Age]]&lt;=14,"0-14",Table1[[#This Row],[Patient Age]]&lt;=29,"15-29",Table1[[#This Row],[Patient Age]]&lt;=44,"30-44",Table1[[#This Row],[Patient Age]]&lt;=59,"45-59",Table1[[#This Row],[Patient Age]]&lt;=74,"60-74",TRUE,"75+")</f>
        <v>45-59</v>
      </c>
      <c r="P1453" t="str" cm="1">
        <f t="array" ref="P1453">_xlfn.IFS(Table1[[#This Row],[Patient Waittime]]&lt;=15,"0-15",Table1[[#This Row],[Patient Waittime]]&lt;=30,"16-30",Table1[[#This Row],[Patient Waittime]]&lt;=45,"31-45",Table1[[#This Row],[Patient Waittime]]&lt;=60,"46-60",TRUE,"60+")</f>
        <v>16-30</v>
      </c>
      <c r="Q1453">
        <f>--(Table1[[#This Row],[Patient Waittime]]&lt;=30)</f>
        <v>1</v>
      </c>
      <c r="R1453">
        <f>--Table1[[#This Row],[Patient Admission Flag]]</f>
        <v>0</v>
      </c>
      <c r="S1453">
        <f>--AND(Table1[[#This Row],[WithinTarget]]=1,Table1[[#This Row],[Patient Satisfaction Score]]&gt;=7)</f>
        <v>0</v>
      </c>
      <c r="T1453" t="str">
        <f>IF(LEFT(Table1[[#This Row],[Patient Gender]],1)="F","Female","Male")</f>
        <v>Female</v>
      </c>
    </row>
    <row r="1454" spans="1:20" x14ac:dyDescent="0.3">
      <c r="A1454" t="s">
        <v>1558</v>
      </c>
      <c r="B1454" s="1">
        <v>45274.256249999999</v>
      </c>
      <c r="C1454" t="s">
        <v>13</v>
      </c>
      <c r="D1454">
        <v>31</v>
      </c>
      <c r="E1454" t="s">
        <v>18</v>
      </c>
      <c r="F1454" t="s">
        <v>11</v>
      </c>
      <c r="G1454" t="b">
        <v>0</v>
      </c>
      <c r="I1454">
        <v>38</v>
      </c>
      <c r="J1454" t="b">
        <v>0</v>
      </c>
      <c r="K1454">
        <f>YEAR(Table1[[#This Row],[Patient Admission Date]])</f>
        <v>2023</v>
      </c>
      <c r="L1454" t="str">
        <f>TEXT(Table1[[#This Row],[Patient Admission Date]],"mmm")</f>
        <v>Dec</v>
      </c>
      <c r="M1454" t="str">
        <f>TEXT(Table1[[#This Row],[Patient Admission Date]],"ddd")</f>
        <v>Thu</v>
      </c>
      <c r="N1454" t="str">
        <f>TEXT(INT(HOUR(Table1[[#This Row],[Patient Admission Date]])/3)*3,"00")&amp;"-"&amp;TEXT(INT(HOUR(Table1[[#This Row],[Patient Admission Date]])/3)*3+3,"00")</f>
        <v>06-09</v>
      </c>
      <c r="O1454" t="str" cm="1">
        <f t="array" ref="O1454">_xlfn.IFS(Table1[[#This Row],[Patient Age]]&lt;=14,"0-14",Table1[[#This Row],[Patient Age]]&lt;=29,"15-29",Table1[[#This Row],[Patient Age]]&lt;=44,"30-44",Table1[[#This Row],[Patient Age]]&lt;=59,"45-59",Table1[[#This Row],[Patient Age]]&lt;=74,"60-74",TRUE,"75+")</f>
        <v>30-44</v>
      </c>
      <c r="P1454" t="str" cm="1">
        <f t="array" ref="P1454">_xlfn.IFS(Table1[[#This Row],[Patient Waittime]]&lt;=15,"0-15",Table1[[#This Row],[Patient Waittime]]&lt;=30,"16-30",Table1[[#This Row],[Patient Waittime]]&lt;=45,"31-45",Table1[[#This Row],[Patient Waittime]]&lt;=60,"46-60",TRUE,"60+")</f>
        <v>31-45</v>
      </c>
      <c r="Q1454">
        <f>--(Table1[[#This Row],[Patient Waittime]]&lt;=30)</f>
        <v>0</v>
      </c>
      <c r="R1454">
        <f>--Table1[[#This Row],[Patient Admission Flag]]</f>
        <v>0</v>
      </c>
      <c r="S1454">
        <f>--AND(Table1[[#This Row],[WithinTarget]]=1,Table1[[#This Row],[Patient Satisfaction Score]]&gt;=7)</f>
        <v>0</v>
      </c>
      <c r="T1454" t="str">
        <f>IF(LEFT(Table1[[#This Row],[Patient Gender]],1)="F","Female","Male")</f>
        <v>Female</v>
      </c>
    </row>
    <row r="1455" spans="1:20" x14ac:dyDescent="0.3">
      <c r="A1455" t="s">
        <v>1559</v>
      </c>
      <c r="B1455" s="1">
        <v>45316.231944444444</v>
      </c>
      <c r="C1455" t="s">
        <v>13</v>
      </c>
      <c r="D1455">
        <v>78</v>
      </c>
      <c r="E1455" t="s">
        <v>18</v>
      </c>
      <c r="F1455" t="s">
        <v>11</v>
      </c>
      <c r="G1455" t="b">
        <v>0</v>
      </c>
      <c r="I1455">
        <v>22</v>
      </c>
      <c r="J1455" t="b">
        <v>0</v>
      </c>
      <c r="K1455">
        <f>YEAR(Table1[[#This Row],[Patient Admission Date]])</f>
        <v>2024</v>
      </c>
      <c r="L1455" t="str">
        <f>TEXT(Table1[[#This Row],[Patient Admission Date]],"mmm")</f>
        <v>Jan</v>
      </c>
      <c r="M1455" t="str">
        <f>TEXT(Table1[[#This Row],[Patient Admission Date]],"ddd")</f>
        <v>Thu</v>
      </c>
      <c r="N1455" t="str">
        <f>TEXT(INT(HOUR(Table1[[#This Row],[Patient Admission Date]])/3)*3,"00")&amp;"-"&amp;TEXT(INT(HOUR(Table1[[#This Row],[Patient Admission Date]])/3)*3+3,"00")</f>
        <v>03-06</v>
      </c>
      <c r="O1455" t="str" cm="1">
        <f t="array" ref="O1455">_xlfn.IFS(Table1[[#This Row],[Patient Age]]&lt;=14,"0-14",Table1[[#This Row],[Patient Age]]&lt;=29,"15-29",Table1[[#This Row],[Patient Age]]&lt;=44,"30-44",Table1[[#This Row],[Patient Age]]&lt;=59,"45-59",Table1[[#This Row],[Patient Age]]&lt;=74,"60-74",TRUE,"75+")</f>
        <v>75+</v>
      </c>
      <c r="P1455" t="str" cm="1">
        <f t="array" ref="P1455">_xlfn.IFS(Table1[[#This Row],[Patient Waittime]]&lt;=15,"0-15",Table1[[#This Row],[Patient Waittime]]&lt;=30,"16-30",Table1[[#This Row],[Patient Waittime]]&lt;=45,"31-45",Table1[[#This Row],[Patient Waittime]]&lt;=60,"46-60",TRUE,"60+")</f>
        <v>16-30</v>
      </c>
      <c r="Q1455">
        <f>--(Table1[[#This Row],[Patient Waittime]]&lt;=30)</f>
        <v>1</v>
      </c>
      <c r="R1455">
        <f>--Table1[[#This Row],[Patient Admission Flag]]</f>
        <v>0</v>
      </c>
      <c r="S1455">
        <f>--AND(Table1[[#This Row],[WithinTarget]]=1,Table1[[#This Row],[Patient Satisfaction Score]]&gt;=7)</f>
        <v>0</v>
      </c>
      <c r="T1455" t="str">
        <f>IF(LEFT(Table1[[#This Row],[Patient Gender]],1)="F","Female","Male")</f>
        <v>Female</v>
      </c>
    </row>
    <row r="1456" spans="1:20" x14ac:dyDescent="0.3">
      <c r="A1456" t="s">
        <v>1560</v>
      </c>
      <c r="B1456" s="1">
        <v>45302.162499999999</v>
      </c>
      <c r="C1456" t="s">
        <v>13</v>
      </c>
      <c r="D1456">
        <v>11</v>
      </c>
      <c r="E1456" t="s">
        <v>18</v>
      </c>
      <c r="F1456" t="s">
        <v>11</v>
      </c>
      <c r="G1456" t="b">
        <v>0</v>
      </c>
      <c r="I1456">
        <v>23</v>
      </c>
      <c r="J1456" t="b">
        <v>0</v>
      </c>
      <c r="K1456">
        <f>YEAR(Table1[[#This Row],[Patient Admission Date]])</f>
        <v>2024</v>
      </c>
      <c r="L1456" t="str">
        <f>TEXT(Table1[[#This Row],[Patient Admission Date]],"mmm")</f>
        <v>Jan</v>
      </c>
      <c r="M1456" t="str">
        <f>TEXT(Table1[[#This Row],[Patient Admission Date]],"ddd")</f>
        <v>Thu</v>
      </c>
      <c r="N1456" t="str">
        <f>TEXT(INT(HOUR(Table1[[#This Row],[Patient Admission Date]])/3)*3,"00")&amp;"-"&amp;TEXT(INT(HOUR(Table1[[#This Row],[Patient Admission Date]])/3)*3+3,"00")</f>
        <v>03-06</v>
      </c>
      <c r="O1456" t="str" cm="1">
        <f t="array" ref="O1456">_xlfn.IFS(Table1[[#This Row],[Patient Age]]&lt;=14,"0-14",Table1[[#This Row],[Patient Age]]&lt;=29,"15-29",Table1[[#This Row],[Patient Age]]&lt;=44,"30-44",Table1[[#This Row],[Patient Age]]&lt;=59,"45-59",Table1[[#This Row],[Patient Age]]&lt;=74,"60-74",TRUE,"75+")</f>
        <v>0-14</v>
      </c>
      <c r="P1456" t="str" cm="1">
        <f t="array" ref="P1456">_xlfn.IFS(Table1[[#This Row],[Patient Waittime]]&lt;=15,"0-15",Table1[[#This Row],[Patient Waittime]]&lt;=30,"16-30",Table1[[#This Row],[Patient Waittime]]&lt;=45,"31-45",Table1[[#This Row],[Patient Waittime]]&lt;=60,"46-60",TRUE,"60+")</f>
        <v>16-30</v>
      </c>
      <c r="Q1456">
        <f>--(Table1[[#This Row],[Patient Waittime]]&lt;=30)</f>
        <v>1</v>
      </c>
      <c r="R1456">
        <f>--Table1[[#This Row],[Patient Admission Flag]]</f>
        <v>0</v>
      </c>
      <c r="S1456">
        <f>--AND(Table1[[#This Row],[WithinTarget]]=1,Table1[[#This Row],[Patient Satisfaction Score]]&gt;=7)</f>
        <v>0</v>
      </c>
      <c r="T1456" t="str">
        <f>IF(LEFT(Table1[[#This Row],[Patient Gender]],1)="F","Female","Male")</f>
        <v>Female</v>
      </c>
    </row>
    <row r="1457" spans="1:20" x14ac:dyDescent="0.3">
      <c r="A1457" t="s">
        <v>1561</v>
      </c>
      <c r="B1457" s="1">
        <v>45163.648611111108</v>
      </c>
      <c r="C1457" t="s">
        <v>13</v>
      </c>
      <c r="D1457">
        <v>69</v>
      </c>
      <c r="E1457" t="s">
        <v>18</v>
      </c>
      <c r="F1457" t="s">
        <v>11</v>
      </c>
      <c r="G1457" t="b">
        <v>0</v>
      </c>
      <c r="I1457">
        <v>26</v>
      </c>
      <c r="J1457" t="b">
        <v>0</v>
      </c>
      <c r="K1457">
        <f>YEAR(Table1[[#This Row],[Patient Admission Date]])</f>
        <v>2023</v>
      </c>
      <c r="L1457" t="str">
        <f>TEXT(Table1[[#This Row],[Patient Admission Date]],"mmm")</f>
        <v>Aug</v>
      </c>
      <c r="M1457" t="str">
        <f>TEXT(Table1[[#This Row],[Patient Admission Date]],"ddd")</f>
        <v>Fri</v>
      </c>
      <c r="N1457" t="str">
        <f>TEXT(INT(HOUR(Table1[[#This Row],[Patient Admission Date]])/3)*3,"00")&amp;"-"&amp;TEXT(INT(HOUR(Table1[[#This Row],[Patient Admission Date]])/3)*3+3,"00")</f>
        <v>15-18</v>
      </c>
      <c r="O1457" t="str" cm="1">
        <f t="array" ref="O1457">_xlfn.IFS(Table1[[#This Row],[Patient Age]]&lt;=14,"0-14",Table1[[#This Row],[Patient Age]]&lt;=29,"15-29",Table1[[#This Row],[Patient Age]]&lt;=44,"30-44",Table1[[#This Row],[Patient Age]]&lt;=59,"45-59",Table1[[#This Row],[Patient Age]]&lt;=74,"60-74",TRUE,"75+")</f>
        <v>60-74</v>
      </c>
      <c r="P1457" t="str" cm="1">
        <f t="array" ref="P1457">_xlfn.IFS(Table1[[#This Row],[Patient Waittime]]&lt;=15,"0-15",Table1[[#This Row],[Patient Waittime]]&lt;=30,"16-30",Table1[[#This Row],[Patient Waittime]]&lt;=45,"31-45",Table1[[#This Row],[Patient Waittime]]&lt;=60,"46-60",TRUE,"60+")</f>
        <v>16-30</v>
      </c>
      <c r="Q1457">
        <f>--(Table1[[#This Row],[Patient Waittime]]&lt;=30)</f>
        <v>1</v>
      </c>
      <c r="R1457">
        <f>--Table1[[#This Row],[Patient Admission Flag]]</f>
        <v>0</v>
      </c>
      <c r="S1457">
        <f>--AND(Table1[[#This Row],[WithinTarget]]=1,Table1[[#This Row],[Patient Satisfaction Score]]&gt;=7)</f>
        <v>0</v>
      </c>
      <c r="T1457" t="str">
        <f>IF(LEFT(Table1[[#This Row],[Patient Gender]],1)="F","Female","Male")</f>
        <v>Female</v>
      </c>
    </row>
    <row r="1458" spans="1:20" x14ac:dyDescent="0.3">
      <c r="A1458" t="s">
        <v>1562</v>
      </c>
      <c r="B1458" s="1">
        <v>45235.959027777775</v>
      </c>
      <c r="C1458" t="s">
        <v>13</v>
      </c>
      <c r="D1458">
        <v>49</v>
      </c>
      <c r="E1458" t="s">
        <v>18</v>
      </c>
      <c r="F1458" t="s">
        <v>11</v>
      </c>
      <c r="G1458" t="b">
        <v>0</v>
      </c>
      <c r="I1458">
        <v>31</v>
      </c>
      <c r="J1458" t="b">
        <v>0</v>
      </c>
      <c r="K1458">
        <f>YEAR(Table1[[#This Row],[Patient Admission Date]])</f>
        <v>2023</v>
      </c>
      <c r="L1458" t="str">
        <f>TEXT(Table1[[#This Row],[Patient Admission Date]],"mmm")</f>
        <v>Nov</v>
      </c>
      <c r="M1458" t="str">
        <f>TEXT(Table1[[#This Row],[Patient Admission Date]],"ddd")</f>
        <v>Sun</v>
      </c>
      <c r="N1458" t="str">
        <f>TEXT(INT(HOUR(Table1[[#This Row],[Patient Admission Date]])/3)*3,"00")&amp;"-"&amp;TEXT(INT(HOUR(Table1[[#This Row],[Patient Admission Date]])/3)*3+3,"00")</f>
        <v>21-24</v>
      </c>
      <c r="O1458" t="str" cm="1">
        <f t="array" ref="O1458">_xlfn.IFS(Table1[[#This Row],[Patient Age]]&lt;=14,"0-14",Table1[[#This Row],[Patient Age]]&lt;=29,"15-29",Table1[[#This Row],[Patient Age]]&lt;=44,"30-44",Table1[[#This Row],[Patient Age]]&lt;=59,"45-59",Table1[[#This Row],[Patient Age]]&lt;=74,"60-74",TRUE,"75+")</f>
        <v>45-59</v>
      </c>
      <c r="P1458" t="str" cm="1">
        <f t="array" ref="P1458">_xlfn.IFS(Table1[[#This Row],[Patient Waittime]]&lt;=15,"0-15",Table1[[#This Row],[Patient Waittime]]&lt;=30,"16-30",Table1[[#This Row],[Patient Waittime]]&lt;=45,"31-45",Table1[[#This Row],[Patient Waittime]]&lt;=60,"46-60",TRUE,"60+")</f>
        <v>31-45</v>
      </c>
      <c r="Q1458">
        <f>--(Table1[[#This Row],[Patient Waittime]]&lt;=30)</f>
        <v>0</v>
      </c>
      <c r="R1458">
        <f>--Table1[[#This Row],[Patient Admission Flag]]</f>
        <v>0</v>
      </c>
      <c r="S1458">
        <f>--AND(Table1[[#This Row],[WithinTarget]]=1,Table1[[#This Row],[Patient Satisfaction Score]]&gt;=7)</f>
        <v>0</v>
      </c>
      <c r="T1458" t="str">
        <f>IF(LEFT(Table1[[#This Row],[Patient Gender]],1)="F","Female","Male")</f>
        <v>Female</v>
      </c>
    </row>
    <row r="1459" spans="1:20" x14ac:dyDescent="0.3">
      <c r="A1459" t="s">
        <v>1563</v>
      </c>
      <c r="B1459" s="1">
        <v>45117.133333333331</v>
      </c>
      <c r="C1459" t="s">
        <v>13</v>
      </c>
      <c r="D1459">
        <v>55</v>
      </c>
      <c r="E1459" t="s">
        <v>18</v>
      </c>
      <c r="F1459" t="s">
        <v>11</v>
      </c>
      <c r="G1459" t="b">
        <v>0</v>
      </c>
      <c r="I1459">
        <v>34</v>
      </c>
      <c r="J1459" t="b">
        <v>0</v>
      </c>
      <c r="K1459">
        <f>YEAR(Table1[[#This Row],[Patient Admission Date]])</f>
        <v>2023</v>
      </c>
      <c r="L1459" t="str">
        <f>TEXT(Table1[[#This Row],[Patient Admission Date]],"mmm")</f>
        <v>Jul</v>
      </c>
      <c r="M1459" t="str">
        <f>TEXT(Table1[[#This Row],[Patient Admission Date]],"ddd")</f>
        <v>Mon</v>
      </c>
      <c r="N1459" t="str">
        <f>TEXT(INT(HOUR(Table1[[#This Row],[Patient Admission Date]])/3)*3,"00")&amp;"-"&amp;TEXT(INT(HOUR(Table1[[#This Row],[Patient Admission Date]])/3)*3+3,"00")</f>
        <v>03-06</v>
      </c>
      <c r="O1459" t="str" cm="1">
        <f t="array" ref="O1459">_xlfn.IFS(Table1[[#This Row],[Patient Age]]&lt;=14,"0-14",Table1[[#This Row],[Patient Age]]&lt;=29,"15-29",Table1[[#This Row],[Patient Age]]&lt;=44,"30-44",Table1[[#This Row],[Patient Age]]&lt;=59,"45-59",Table1[[#This Row],[Patient Age]]&lt;=74,"60-74",TRUE,"75+")</f>
        <v>45-59</v>
      </c>
      <c r="P1459" t="str" cm="1">
        <f t="array" ref="P1459">_xlfn.IFS(Table1[[#This Row],[Patient Waittime]]&lt;=15,"0-15",Table1[[#This Row],[Patient Waittime]]&lt;=30,"16-30",Table1[[#This Row],[Patient Waittime]]&lt;=45,"31-45",Table1[[#This Row],[Patient Waittime]]&lt;=60,"46-60",TRUE,"60+")</f>
        <v>31-45</v>
      </c>
      <c r="Q1459">
        <f>--(Table1[[#This Row],[Patient Waittime]]&lt;=30)</f>
        <v>0</v>
      </c>
      <c r="R1459">
        <f>--Table1[[#This Row],[Patient Admission Flag]]</f>
        <v>0</v>
      </c>
      <c r="S1459">
        <f>--AND(Table1[[#This Row],[WithinTarget]]=1,Table1[[#This Row],[Patient Satisfaction Score]]&gt;=7)</f>
        <v>0</v>
      </c>
      <c r="T1459" t="str">
        <f>IF(LEFT(Table1[[#This Row],[Patient Gender]],1)="F","Female","Male")</f>
        <v>Female</v>
      </c>
    </row>
    <row r="1460" spans="1:20" x14ac:dyDescent="0.3">
      <c r="A1460" t="s">
        <v>1564</v>
      </c>
      <c r="B1460" s="1">
        <v>45225.02847222222</v>
      </c>
      <c r="C1460" t="s">
        <v>13</v>
      </c>
      <c r="D1460">
        <v>19</v>
      </c>
      <c r="E1460" t="s">
        <v>18</v>
      </c>
      <c r="F1460" t="s">
        <v>11</v>
      </c>
      <c r="G1460" t="b">
        <v>0</v>
      </c>
      <c r="I1460">
        <v>39</v>
      </c>
      <c r="J1460" t="b">
        <v>0</v>
      </c>
      <c r="K1460">
        <f>YEAR(Table1[[#This Row],[Patient Admission Date]])</f>
        <v>2023</v>
      </c>
      <c r="L1460" t="str">
        <f>TEXT(Table1[[#This Row],[Patient Admission Date]],"mmm")</f>
        <v>Oct</v>
      </c>
      <c r="M1460" t="str">
        <f>TEXT(Table1[[#This Row],[Patient Admission Date]],"ddd")</f>
        <v>Thu</v>
      </c>
      <c r="N1460" t="str">
        <f>TEXT(INT(HOUR(Table1[[#This Row],[Patient Admission Date]])/3)*3,"00")&amp;"-"&amp;TEXT(INT(HOUR(Table1[[#This Row],[Patient Admission Date]])/3)*3+3,"00")</f>
        <v>00-03</v>
      </c>
      <c r="O1460" t="str" cm="1">
        <f t="array" ref="O1460">_xlfn.IFS(Table1[[#This Row],[Patient Age]]&lt;=14,"0-14",Table1[[#This Row],[Patient Age]]&lt;=29,"15-29",Table1[[#This Row],[Patient Age]]&lt;=44,"30-44",Table1[[#This Row],[Patient Age]]&lt;=59,"45-59",Table1[[#This Row],[Patient Age]]&lt;=74,"60-74",TRUE,"75+")</f>
        <v>15-29</v>
      </c>
      <c r="P1460" t="str" cm="1">
        <f t="array" ref="P1460">_xlfn.IFS(Table1[[#This Row],[Patient Waittime]]&lt;=15,"0-15",Table1[[#This Row],[Patient Waittime]]&lt;=30,"16-30",Table1[[#This Row],[Patient Waittime]]&lt;=45,"31-45",Table1[[#This Row],[Patient Waittime]]&lt;=60,"46-60",TRUE,"60+")</f>
        <v>31-45</v>
      </c>
      <c r="Q1460">
        <f>--(Table1[[#This Row],[Patient Waittime]]&lt;=30)</f>
        <v>0</v>
      </c>
      <c r="R1460">
        <f>--Table1[[#This Row],[Patient Admission Flag]]</f>
        <v>0</v>
      </c>
      <c r="S1460">
        <f>--AND(Table1[[#This Row],[WithinTarget]]=1,Table1[[#This Row],[Patient Satisfaction Score]]&gt;=7)</f>
        <v>0</v>
      </c>
      <c r="T1460" t="str">
        <f>IF(LEFT(Table1[[#This Row],[Patient Gender]],1)="F","Female","Male")</f>
        <v>Female</v>
      </c>
    </row>
    <row r="1461" spans="1:20" x14ac:dyDescent="0.3">
      <c r="A1461" t="s">
        <v>1565</v>
      </c>
      <c r="B1461" s="1">
        <v>45524.393750000003</v>
      </c>
      <c r="C1461" t="s">
        <v>13</v>
      </c>
      <c r="D1461">
        <v>15</v>
      </c>
      <c r="E1461" t="s">
        <v>18</v>
      </c>
      <c r="F1461" t="s">
        <v>11</v>
      </c>
      <c r="G1461" t="b">
        <v>0</v>
      </c>
      <c r="I1461">
        <v>55</v>
      </c>
      <c r="J1461" t="b">
        <v>0</v>
      </c>
      <c r="K1461">
        <f>YEAR(Table1[[#This Row],[Patient Admission Date]])</f>
        <v>2024</v>
      </c>
      <c r="L1461" t="str">
        <f>TEXT(Table1[[#This Row],[Patient Admission Date]],"mmm")</f>
        <v>Aug</v>
      </c>
      <c r="M1461" t="str">
        <f>TEXT(Table1[[#This Row],[Patient Admission Date]],"ddd")</f>
        <v>Tue</v>
      </c>
      <c r="N1461" t="str">
        <f>TEXT(INT(HOUR(Table1[[#This Row],[Patient Admission Date]])/3)*3,"00")&amp;"-"&amp;TEXT(INT(HOUR(Table1[[#This Row],[Patient Admission Date]])/3)*3+3,"00")</f>
        <v>09-12</v>
      </c>
      <c r="O1461" t="str" cm="1">
        <f t="array" ref="O1461">_xlfn.IFS(Table1[[#This Row],[Patient Age]]&lt;=14,"0-14",Table1[[#This Row],[Patient Age]]&lt;=29,"15-29",Table1[[#This Row],[Patient Age]]&lt;=44,"30-44",Table1[[#This Row],[Patient Age]]&lt;=59,"45-59",Table1[[#This Row],[Patient Age]]&lt;=74,"60-74",TRUE,"75+")</f>
        <v>15-29</v>
      </c>
      <c r="P1461" t="str" cm="1">
        <f t="array" ref="P1461">_xlfn.IFS(Table1[[#This Row],[Patient Waittime]]&lt;=15,"0-15",Table1[[#This Row],[Patient Waittime]]&lt;=30,"16-30",Table1[[#This Row],[Patient Waittime]]&lt;=45,"31-45",Table1[[#This Row],[Patient Waittime]]&lt;=60,"46-60",TRUE,"60+")</f>
        <v>46-60</v>
      </c>
      <c r="Q1461">
        <f>--(Table1[[#This Row],[Patient Waittime]]&lt;=30)</f>
        <v>0</v>
      </c>
      <c r="R1461">
        <f>--Table1[[#This Row],[Patient Admission Flag]]</f>
        <v>0</v>
      </c>
      <c r="S1461">
        <f>--AND(Table1[[#This Row],[WithinTarget]]=1,Table1[[#This Row],[Patient Satisfaction Score]]&gt;=7)</f>
        <v>0</v>
      </c>
      <c r="T1461" t="str">
        <f>IF(LEFT(Table1[[#This Row],[Patient Gender]],1)="F","Female","Male")</f>
        <v>Female</v>
      </c>
    </row>
    <row r="1462" spans="1:20" x14ac:dyDescent="0.3">
      <c r="A1462" t="s">
        <v>1566</v>
      </c>
      <c r="B1462" s="1">
        <v>45038.394444444442</v>
      </c>
      <c r="C1462" t="s">
        <v>13</v>
      </c>
      <c r="D1462">
        <v>33</v>
      </c>
      <c r="E1462" t="s">
        <v>18</v>
      </c>
      <c r="F1462" t="s">
        <v>11</v>
      </c>
      <c r="G1462" t="b">
        <v>0</v>
      </c>
      <c r="I1462">
        <v>24</v>
      </c>
      <c r="J1462" t="b">
        <v>0</v>
      </c>
      <c r="K1462">
        <f>YEAR(Table1[[#This Row],[Patient Admission Date]])</f>
        <v>2023</v>
      </c>
      <c r="L1462" t="str">
        <f>TEXT(Table1[[#This Row],[Patient Admission Date]],"mmm")</f>
        <v>Apr</v>
      </c>
      <c r="M1462" t="str">
        <f>TEXT(Table1[[#This Row],[Patient Admission Date]],"ddd")</f>
        <v>Sat</v>
      </c>
      <c r="N1462" t="str">
        <f>TEXT(INT(HOUR(Table1[[#This Row],[Patient Admission Date]])/3)*3,"00")&amp;"-"&amp;TEXT(INT(HOUR(Table1[[#This Row],[Patient Admission Date]])/3)*3+3,"00")</f>
        <v>09-12</v>
      </c>
      <c r="O1462" t="str" cm="1">
        <f t="array" ref="O1462">_xlfn.IFS(Table1[[#This Row],[Patient Age]]&lt;=14,"0-14",Table1[[#This Row],[Patient Age]]&lt;=29,"15-29",Table1[[#This Row],[Patient Age]]&lt;=44,"30-44",Table1[[#This Row],[Patient Age]]&lt;=59,"45-59",Table1[[#This Row],[Patient Age]]&lt;=74,"60-74",TRUE,"75+")</f>
        <v>30-44</v>
      </c>
      <c r="P1462" t="str" cm="1">
        <f t="array" ref="P1462">_xlfn.IFS(Table1[[#This Row],[Patient Waittime]]&lt;=15,"0-15",Table1[[#This Row],[Patient Waittime]]&lt;=30,"16-30",Table1[[#This Row],[Patient Waittime]]&lt;=45,"31-45",Table1[[#This Row],[Patient Waittime]]&lt;=60,"46-60",TRUE,"60+")</f>
        <v>16-30</v>
      </c>
      <c r="Q1462">
        <f>--(Table1[[#This Row],[Patient Waittime]]&lt;=30)</f>
        <v>1</v>
      </c>
      <c r="R1462">
        <f>--Table1[[#This Row],[Patient Admission Flag]]</f>
        <v>0</v>
      </c>
      <c r="S1462">
        <f>--AND(Table1[[#This Row],[WithinTarget]]=1,Table1[[#This Row],[Patient Satisfaction Score]]&gt;=7)</f>
        <v>0</v>
      </c>
      <c r="T1462" t="str">
        <f>IF(LEFT(Table1[[#This Row],[Patient Gender]],1)="F","Female","Male")</f>
        <v>Female</v>
      </c>
    </row>
    <row r="1463" spans="1:20" x14ac:dyDescent="0.3">
      <c r="A1463" t="s">
        <v>1567</v>
      </c>
      <c r="B1463" s="1">
        <v>45089.376388888886</v>
      </c>
      <c r="C1463" t="s">
        <v>13</v>
      </c>
      <c r="D1463">
        <v>15</v>
      </c>
      <c r="E1463" t="s">
        <v>18</v>
      </c>
      <c r="F1463" t="s">
        <v>11</v>
      </c>
      <c r="G1463" t="b">
        <v>0</v>
      </c>
      <c r="I1463">
        <v>30</v>
      </c>
      <c r="J1463" t="b">
        <v>0</v>
      </c>
      <c r="K1463">
        <f>YEAR(Table1[[#This Row],[Patient Admission Date]])</f>
        <v>2023</v>
      </c>
      <c r="L1463" t="str">
        <f>TEXT(Table1[[#This Row],[Patient Admission Date]],"mmm")</f>
        <v>Jun</v>
      </c>
      <c r="M1463" t="str">
        <f>TEXT(Table1[[#This Row],[Patient Admission Date]],"ddd")</f>
        <v>Mon</v>
      </c>
      <c r="N1463" t="str">
        <f>TEXT(INT(HOUR(Table1[[#This Row],[Patient Admission Date]])/3)*3,"00")&amp;"-"&amp;TEXT(INT(HOUR(Table1[[#This Row],[Patient Admission Date]])/3)*3+3,"00")</f>
        <v>09-12</v>
      </c>
      <c r="O1463" t="str" cm="1">
        <f t="array" ref="O1463">_xlfn.IFS(Table1[[#This Row],[Patient Age]]&lt;=14,"0-14",Table1[[#This Row],[Patient Age]]&lt;=29,"15-29",Table1[[#This Row],[Patient Age]]&lt;=44,"30-44",Table1[[#This Row],[Patient Age]]&lt;=59,"45-59",Table1[[#This Row],[Patient Age]]&lt;=74,"60-74",TRUE,"75+")</f>
        <v>15-29</v>
      </c>
      <c r="P1463" t="str" cm="1">
        <f t="array" ref="P1463">_xlfn.IFS(Table1[[#This Row],[Patient Waittime]]&lt;=15,"0-15",Table1[[#This Row],[Patient Waittime]]&lt;=30,"16-30",Table1[[#This Row],[Patient Waittime]]&lt;=45,"31-45",Table1[[#This Row],[Patient Waittime]]&lt;=60,"46-60",TRUE,"60+")</f>
        <v>16-30</v>
      </c>
      <c r="Q1463">
        <f>--(Table1[[#This Row],[Patient Waittime]]&lt;=30)</f>
        <v>1</v>
      </c>
      <c r="R1463">
        <f>--Table1[[#This Row],[Patient Admission Flag]]</f>
        <v>0</v>
      </c>
      <c r="S1463">
        <f>--AND(Table1[[#This Row],[WithinTarget]]=1,Table1[[#This Row],[Patient Satisfaction Score]]&gt;=7)</f>
        <v>0</v>
      </c>
      <c r="T1463" t="str">
        <f>IF(LEFT(Table1[[#This Row],[Patient Gender]],1)="F","Female","Male")</f>
        <v>Female</v>
      </c>
    </row>
    <row r="1464" spans="1:20" x14ac:dyDescent="0.3">
      <c r="A1464" t="s">
        <v>1568</v>
      </c>
      <c r="B1464" s="1">
        <v>45195.547222222223</v>
      </c>
      <c r="C1464" t="s">
        <v>13</v>
      </c>
      <c r="D1464">
        <v>79</v>
      </c>
      <c r="E1464" t="s">
        <v>18</v>
      </c>
      <c r="F1464" t="s">
        <v>11</v>
      </c>
      <c r="G1464" t="b">
        <v>0</v>
      </c>
      <c r="I1464">
        <v>43</v>
      </c>
      <c r="J1464" t="b">
        <v>0</v>
      </c>
      <c r="K1464">
        <f>YEAR(Table1[[#This Row],[Patient Admission Date]])</f>
        <v>2023</v>
      </c>
      <c r="L1464" t="str">
        <f>TEXT(Table1[[#This Row],[Patient Admission Date]],"mmm")</f>
        <v>Sep</v>
      </c>
      <c r="M1464" t="str">
        <f>TEXT(Table1[[#This Row],[Patient Admission Date]],"ddd")</f>
        <v>Tue</v>
      </c>
      <c r="N1464" t="str">
        <f>TEXT(INT(HOUR(Table1[[#This Row],[Patient Admission Date]])/3)*3,"00")&amp;"-"&amp;TEXT(INT(HOUR(Table1[[#This Row],[Patient Admission Date]])/3)*3+3,"00")</f>
        <v>12-15</v>
      </c>
      <c r="O1464" t="str" cm="1">
        <f t="array" ref="O1464">_xlfn.IFS(Table1[[#This Row],[Patient Age]]&lt;=14,"0-14",Table1[[#This Row],[Patient Age]]&lt;=29,"15-29",Table1[[#This Row],[Patient Age]]&lt;=44,"30-44",Table1[[#This Row],[Patient Age]]&lt;=59,"45-59",Table1[[#This Row],[Patient Age]]&lt;=74,"60-74",TRUE,"75+")</f>
        <v>75+</v>
      </c>
      <c r="P1464" t="str" cm="1">
        <f t="array" ref="P1464">_xlfn.IFS(Table1[[#This Row],[Patient Waittime]]&lt;=15,"0-15",Table1[[#This Row],[Patient Waittime]]&lt;=30,"16-30",Table1[[#This Row],[Patient Waittime]]&lt;=45,"31-45",Table1[[#This Row],[Patient Waittime]]&lt;=60,"46-60",TRUE,"60+")</f>
        <v>31-45</v>
      </c>
      <c r="Q1464">
        <f>--(Table1[[#This Row],[Patient Waittime]]&lt;=30)</f>
        <v>0</v>
      </c>
      <c r="R1464">
        <f>--Table1[[#This Row],[Patient Admission Flag]]</f>
        <v>0</v>
      </c>
      <c r="S1464">
        <f>--AND(Table1[[#This Row],[WithinTarget]]=1,Table1[[#This Row],[Patient Satisfaction Score]]&gt;=7)</f>
        <v>0</v>
      </c>
      <c r="T1464" t="str">
        <f>IF(LEFT(Table1[[#This Row],[Patient Gender]],1)="F","Female","Male")</f>
        <v>Female</v>
      </c>
    </row>
    <row r="1465" spans="1:20" x14ac:dyDescent="0.3">
      <c r="A1465" t="s">
        <v>1569</v>
      </c>
      <c r="B1465" s="1">
        <v>45475.222222222219</v>
      </c>
      <c r="C1465" t="s">
        <v>13</v>
      </c>
      <c r="D1465">
        <v>46</v>
      </c>
      <c r="E1465" t="s">
        <v>18</v>
      </c>
      <c r="F1465" t="s">
        <v>11</v>
      </c>
      <c r="G1465" t="b">
        <v>0</v>
      </c>
      <c r="I1465">
        <v>38</v>
      </c>
      <c r="J1465" t="b">
        <v>0</v>
      </c>
      <c r="K1465">
        <f>YEAR(Table1[[#This Row],[Patient Admission Date]])</f>
        <v>2024</v>
      </c>
      <c r="L1465" t="str">
        <f>TEXT(Table1[[#This Row],[Patient Admission Date]],"mmm")</f>
        <v>Jul</v>
      </c>
      <c r="M1465" t="str">
        <f>TEXT(Table1[[#This Row],[Patient Admission Date]],"ddd")</f>
        <v>Tue</v>
      </c>
      <c r="N1465" t="str">
        <f>TEXT(INT(HOUR(Table1[[#This Row],[Patient Admission Date]])/3)*3,"00")&amp;"-"&amp;TEXT(INT(HOUR(Table1[[#This Row],[Patient Admission Date]])/3)*3+3,"00")</f>
        <v>03-06</v>
      </c>
      <c r="O1465" t="str" cm="1">
        <f t="array" ref="O1465">_xlfn.IFS(Table1[[#This Row],[Patient Age]]&lt;=14,"0-14",Table1[[#This Row],[Patient Age]]&lt;=29,"15-29",Table1[[#This Row],[Patient Age]]&lt;=44,"30-44",Table1[[#This Row],[Patient Age]]&lt;=59,"45-59",Table1[[#This Row],[Patient Age]]&lt;=74,"60-74",TRUE,"75+")</f>
        <v>45-59</v>
      </c>
      <c r="P1465" t="str" cm="1">
        <f t="array" ref="P1465">_xlfn.IFS(Table1[[#This Row],[Patient Waittime]]&lt;=15,"0-15",Table1[[#This Row],[Patient Waittime]]&lt;=30,"16-30",Table1[[#This Row],[Patient Waittime]]&lt;=45,"31-45",Table1[[#This Row],[Patient Waittime]]&lt;=60,"46-60",TRUE,"60+")</f>
        <v>31-45</v>
      </c>
      <c r="Q1465">
        <f>--(Table1[[#This Row],[Patient Waittime]]&lt;=30)</f>
        <v>0</v>
      </c>
      <c r="R1465">
        <f>--Table1[[#This Row],[Patient Admission Flag]]</f>
        <v>0</v>
      </c>
      <c r="S1465">
        <f>--AND(Table1[[#This Row],[WithinTarget]]=1,Table1[[#This Row],[Patient Satisfaction Score]]&gt;=7)</f>
        <v>0</v>
      </c>
      <c r="T1465" t="str">
        <f>IF(LEFT(Table1[[#This Row],[Patient Gender]],1)="F","Female","Male")</f>
        <v>Female</v>
      </c>
    </row>
    <row r="1466" spans="1:20" x14ac:dyDescent="0.3">
      <c r="A1466" t="s">
        <v>1570</v>
      </c>
      <c r="B1466" s="1">
        <v>45173.040277777778</v>
      </c>
      <c r="C1466" t="s">
        <v>13</v>
      </c>
      <c r="D1466">
        <v>59</v>
      </c>
      <c r="E1466" t="s">
        <v>18</v>
      </c>
      <c r="F1466" t="s">
        <v>11</v>
      </c>
      <c r="G1466" t="b">
        <v>0</v>
      </c>
      <c r="I1466">
        <v>45</v>
      </c>
      <c r="J1466" t="b">
        <v>0</v>
      </c>
      <c r="K1466">
        <f>YEAR(Table1[[#This Row],[Patient Admission Date]])</f>
        <v>2023</v>
      </c>
      <c r="L1466" t="str">
        <f>TEXT(Table1[[#This Row],[Patient Admission Date]],"mmm")</f>
        <v>Sep</v>
      </c>
      <c r="M1466" t="str">
        <f>TEXT(Table1[[#This Row],[Patient Admission Date]],"ddd")</f>
        <v>Mon</v>
      </c>
      <c r="N1466" t="str">
        <f>TEXT(INT(HOUR(Table1[[#This Row],[Patient Admission Date]])/3)*3,"00")&amp;"-"&amp;TEXT(INT(HOUR(Table1[[#This Row],[Patient Admission Date]])/3)*3+3,"00")</f>
        <v>00-03</v>
      </c>
      <c r="O1466" t="str" cm="1">
        <f t="array" ref="O1466">_xlfn.IFS(Table1[[#This Row],[Patient Age]]&lt;=14,"0-14",Table1[[#This Row],[Patient Age]]&lt;=29,"15-29",Table1[[#This Row],[Patient Age]]&lt;=44,"30-44",Table1[[#This Row],[Patient Age]]&lt;=59,"45-59",Table1[[#This Row],[Patient Age]]&lt;=74,"60-74",TRUE,"75+")</f>
        <v>45-59</v>
      </c>
      <c r="P1466" t="str" cm="1">
        <f t="array" ref="P1466">_xlfn.IFS(Table1[[#This Row],[Patient Waittime]]&lt;=15,"0-15",Table1[[#This Row],[Patient Waittime]]&lt;=30,"16-30",Table1[[#This Row],[Patient Waittime]]&lt;=45,"31-45",Table1[[#This Row],[Patient Waittime]]&lt;=60,"46-60",TRUE,"60+")</f>
        <v>31-45</v>
      </c>
      <c r="Q1466">
        <f>--(Table1[[#This Row],[Patient Waittime]]&lt;=30)</f>
        <v>0</v>
      </c>
      <c r="R1466">
        <f>--Table1[[#This Row],[Patient Admission Flag]]</f>
        <v>0</v>
      </c>
      <c r="S1466">
        <f>--AND(Table1[[#This Row],[WithinTarget]]=1,Table1[[#This Row],[Patient Satisfaction Score]]&gt;=7)</f>
        <v>0</v>
      </c>
      <c r="T1466" t="str">
        <f>IF(LEFT(Table1[[#This Row],[Patient Gender]],1)="F","Female","Male")</f>
        <v>Female</v>
      </c>
    </row>
    <row r="1467" spans="1:20" x14ac:dyDescent="0.3">
      <c r="A1467" t="s">
        <v>1571</v>
      </c>
      <c r="B1467" s="1">
        <v>45470.977083333331</v>
      </c>
      <c r="C1467" t="s">
        <v>13</v>
      </c>
      <c r="D1467">
        <v>8</v>
      </c>
      <c r="E1467" t="s">
        <v>18</v>
      </c>
      <c r="F1467" t="s">
        <v>11</v>
      </c>
      <c r="G1467" t="b">
        <v>0</v>
      </c>
      <c r="I1467">
        <v>54</v>
      </c>
      <c r="J1467" t="b">
        <v>0</v>
      </c>
      <c r="K1467">
        <f>YEAR(Table1[[#This Row],[Patient Admission Date]])</f>
        <v>2024</v>
      </c>
      <c r="L1467" t="str">
        <f>TEXT(Table1[[#This Row],[Patient Admission Date]],"mmm")</f>
        <v>Jun</v>
      </c>
      <c r="M1467" t="str">
        <f>TEXT(Table1[[#This Row],[Patient Admission Date]],"ddd")</f>
        <v>Thu</v>
      </c>
      <c r="N1467" t="str">
        <f>TEXT(INT(HOUR(Table1[[#This Row],[Patient Admission Date]])/3)*3,"00")&amp;"-"&amp;TEXT(INT(HOUR(Table1[[#This Row],[Patient Admission Date]])/3)*3+3,"00")</f>
        <v>21-24</v>
      </c>
      <c r="O1467" t="str" cm="1">
        <f t="array" ref="O1467">_xlfn.IFS(Table1[[#This Row],[Patient Age]]&lt;=14,"0-14",Table1[[#This Row],[Patient Age]]&lt;=29,"15-29",Table1[[#This Row],[Patient Age]]&lt;=44,"30-44",Table1[[#This Row],[Patient Age]]&lt;=59,"45-59",Table1[[#This Row],[Patient Age]]&lt;=74,"60-74",TRUE,"75+")</f>
        <v>0-14</v>
      </c>
      <c r="P1467" t="str" cm="1">
        <f t="array" ref="P1467">_xlfn.IFS(Table1[[#This Row],[Patient Waittime]]&lt;=15,"0-15",Table1[[#This Row],[Patient Waittime]]&lt;=30,"16-30",Table1[[#This Row],[Patient Waittime]]&lt;=45,"31-45",Table1[[#This Row],[Patient Waittime]]&lt;=60,"46-60",TRUE,"60+")</f>
        <v>46-60</v>
      </c>
      <c r="Q1467">
        <f>--(Table1[[#This Row],[Patient Waittime]]&lt;=30)</f>
        <v>0</v>
      </c>
      <c r="R1467">
        <f>--Table1[[#This Row],[Patient Admission Flag]]</f>
        <v>0</v>
      </c>
      <c r="S1467">
        <f>--AND(Table1[[#This Row],[WithinTarget]]=1,Table1[[#This Row],[Patient Satisfaction Score]]&gt;=7)</f>
        <v>0</v>
      </c>
      <c r="T1467" t="str">
        <f>IF(LEFT(Table1[[#This Row],[Patient Gender]],1)="F","Female","Male")</f>
        <v>Female</v>
      </c>
    </row>
    <row r="1468" spans="1:20" x14ac:dyDescent="0.3">
      <c r="A1468" t="s">
        <v>1572</v>
      </c>
      <c r="B1468" s="1">
        <v>45450.143750000003</v>
      </c>
      <c r="C1468" t="s">
        <v>13</v>
      </c>
      <c r="D1468">
        <v>74</v>
      </c>
      <c r="E1468" t="s">
        <v>18</v>
      </c>
      <c r="F1468" t="s">
        <v>11</v>
      </c>
      <c r="G1468" t="b">
        <v>0</v>
      </c>
      <c r="I1468">
        <v>59</v>
      </c>
      <c r="J1468" t="b">
        <v>0</v>
      </c>
      <c r="K1468">
        <f>YEAR(Table1[[#This Row],[Patient Admission Date]])</f>
        <v>2024</v>
      </c>
      <c r="L1468" t="str">
        <f>TEXT(Table1[[#This Row],[Patient Admission Date]],"mmm")</f>
        <v>Jun</v>
      </c>
      <c r="M1468" t="str">
        <f>TEXT(Table1[[#This Row],[Patient Admission Date]],"ddd")</f>
        <v>Fri</v>
      </c>
      <c r="N1468" t="str">
        <f>TEXT(INT(HOUR(Table1[[#This Row],[Patient Admission Date]])/3)*3,"00")&amp;"-"&amp;TEXT(INT(HOUR(Table1[[#This Row],[Patient Admission Date]])/3)*3+3,"00")</f>
        <v>03-06</v>
      </c>
      <c r="O1468" t="str" cm="1">
        <f t="array" ref="O1468">_xlfn.IFS(Table1[[#This Row],[Patient Age]]&lt;=14,"0-14",Table1[[#This Row],[Patient Age]]&lt;=29,"15-29",Table1[[#This Row],[Patient Age]]&lt;=44,"30-44",Table1[[#This Row],[Patient Age]]&lt;=59,"45-59",Table1[[#This Row],[Patient Age]]&lt;=74,"60-74",TRUE,"75+")</f>
        <v>60-74</v>
      </c>
      <c r="P1468" t="str" cm="1">
        <f t="array" ref="P1468">_xlfn.IFS(Table1[[#This Row],[Patient Waittime]]&lt;=15,"0-15",Table1[[#This Row],[Patient Waittime]]&lt;=30,"16-30",Table1[[#This Row],[Patient Waittime]]&lt;=45,"31-45",Table1[[#This Row],[Patient Waittime]]&lt;=60,"46-60",TRUE,"60+")</f>
        <v>46-60</v>
      </c>
      <c r="Q1468">
        <f>--(Table1[[#This Row],[Patient Waittime]]&lt;=30)</f>
        <v>0</v>
      </c>
      <c r="R1468">
        <f>--Table1[[#This Row],[Patient Admission Flag]]</f>
        <v>0</v>
      </c>
      <c r="S1468">
        <f>--AND(Table1[[#This Row],[WithinTarget]]=1,Table1[[#This Row],[Patient Satisfaction Score]]&gt;=7)</f>
        <v>0</v>
      </c>
      <c r="T1468" t="str">
        <f>IF(LEFT(Table1[[#This Row],[Patient Gender]],1)="F","Female","Male")</f>
        <v>Female</v>
      </c>
    </row>
    <row r="1469" spans="1:20" x14ac:dyDescent="0.3">
      <c r="A1469" t="s">
        <v>1573</v>
      </c>
      <c r="B1469" s="1">
        <v>45205.823611111111</v>
      </c>
      <c r="C1469" t="s">
        <v>13</v>
      </c>
      <c r="D1469">
        <v>3</v>
      </c>
      <c r="E1469" t="s">
        <v>18</v>
      </c>
      <c r="F1469" t="s">
        <v>11</v>
      </c>
      <c r="G1469" t="b">
        <v>0</v>
      </c>
      <c r="I1469">
        <v>11</v>
      </c>
      <c r="J1469" t="b">
        <v>0</v>
      </c>
      <c r="K1469">
        <f>YEAR(Table1[[#This Row],[Patient Admission Date]])</f>
        <v>2023</v>
      </c>
      <c r="L1469" t="str">
        <f>TEXT(Table1[[#This Row],[Patient Admission Date]],"mmm")</f>
        <v>Oct</v>
      </c>
      <c r="M1469" t="str">
        <f>TEXT(Table1[[#This Row],[Patient Admission Date]],"ddd")</f>
        <v>Fri</v>
      </c>
      <c r="N1469" t="str">
        <f>TEXT(INT(HOUR(Table1[[#This Row],[Patient Admission Date]])/3)*3,"00")&amp;"-"&amp;TEXT(INT(HOUR(Table1[[#This Row],[Patient Admission Date]])/3)*3+3,"00")</f>
        <v>18-21</v>
      </c>
      <c r="O1469" t="str" cm="1">
        <f t="array" ref="O1469">_xlfn.IFS(Table1[[#This Row],[Patient Age]]&lt;=14,"0-14",Table1[[#This Row],[Patient Age]]&lt;=29,"15-29",Table1[[#This Row],[Patient Age]]&lt;=44,"30-44",Table1[[#This Row],[Patient Age]]&lt;=59,"45-59",Table1[[#This Row],[Patient Age]]&lt;=74,"60-74",TRUE,"75+")</f>
        <v>0-14</v>
      </c>
      <c r="P1469" t="str" cm="1">
        <f t="array" ref="P1469">_xlfn.IFS(Table1[[#This Row],[Patient Waittime]]&lt;=15,"0-15",Table1[[#This Row],[Patient Waittime]]&lt;=30,"16-30",Table1[[#This Row],[Patient Waittime]]&lt;=45,"31-45",Table1[[#This Row],[Patient Waittime]]&lt;=60,"46-60",TRUE,"60+")</f>
        <v>0-15</v>
      </c>
      <c r="Q1469">
        <f>--(Table1[[#This Row],[Patient Waittime]]&lt;=30)</f>
        <v>1</v>
      </c>
      <c r="R1469">
        <f>--Table1[[#This Row],[Patient Admission Flag]]</f>
        <v>0</v>
      </c>
      <c r="S1469">
        <f>--AND(Table1[[#This Row],[WithinTarget]]=1,Table1[[#This Row],[Patient Satisfaction Score]]&gt;=7)</f>
        <v>0</v>
      </c>
      <c r="T1469" t="str">
        <f>IF(LEFT(Table1[[#This Row],[Patient Gender]],1)="F","Female","Male")</f>
        <v>Female</v>
      </c>
    </row>
    <row r="1470" spans="1:20" x14ac:dyDescent="0.3">
      <c r="A1470" t="s">
        <v>1574</v>
      </c>
      <c r="B1470" s="1">
        <v>45583.448611111111</v>
      </c>
      <c r="C1470" t="s">
        <v>13</v>
      </c>
      <c r="D1470">
        <v>22</v>
      </c>
      <c r="E1470" t="s">
        <v>18</v>
      </c>
      <c r="F1470" t="s">
        <v>11</v>
      </c>
      <c r="G1470" t="b">
        <v>0</v>
      </c>
      <c r="I1470">
        <v>13</v>
      </c>
      <c r="J1470" t="b">
        <v>0</v>
      </c>
      <c r="K1470">
        <f>YEAR(Table1[[#This Row],[Patient Admission Date]])</f>
        <v>2024</v>
      </c>
      <c r="L1470" t="str">
        <f>TEXT(Table1[[#This Row],[Patient Admission Date]],"mmm")</f>
        <v>Oct</v>
      </c>
      <c r="M1470" t="str">
        <f>TEXT(Table1[[#This Row],[Patient Admission Date]],"ddd")</f>
        <v>Fri</v>
      </c>
      <c r="N1470" t="str">
        <f>TEXT(INT(HOUR(Table1[[#This Row],[Patient Admission Date]])/3)*3,"00")&amp;"-"&amp;TEXT(INT(HOUR(Table1[[#This Row],[Patient Admission Date]])/3)*3+3,"00")</f>
        <v>09-12</v>
      </c>
      <c r="O1470" t="str" cm="1">
        <f t="array" ref="O1470">_xlfn.IFS(Table1[[#This Row],[Patient Age]]&lt;=14,"0-14",Table1[[#This Row],[Patient Age]]&lt;=29,"15-29",Table1[[#This Row],[Patient Age]]&lt;=44,"30-44",Table1[[#This Row],[Patient Age]]&lt;=59,"45-59",Table1[[#This Row],[Patient Age]]&lt;=74,"60-74",TRUE,"75+")</f>
        <v>15-29</v>
      </c>
      <c r="P1470" t="str" cm="1">
        <f t="array" ref="P1470">_xlfn.IFS(Table1[[#This Row],[Patient Waittime]]&lt;=15,"0-15",Table1[[#This Row],[Patient Waittime]]&lt;=30,"16-30",Table1[[#This Row],[Patient Waittime]]&lt;=45,"31-45",Table1[[#This Row],[Patient Waittime]]&lt;=60,"46-60",TRUE,"60+")</f>
        <v>0-15</v>
      </c>
      <c r="Q1470">
        <f>--(Table1[[#This Row],[Patient Waittime]]&lt;=30)</f>
        <v>1</v>
      </c>
      <c r="R1470">
        <f>--Table1[[#This Row],[Patient Admission Flag]]</f>
        <v>0</v>
      </c>
      <c r="S1470">
        <f>--AND(Table1[[#This Row],[WithinTarget]]=1,Table1[[#This Row],[Patient Satisfaction Score]]&gt;=7)</f>
        <v>0</v>
      </c>
      <c r="T1470" t="str">
        <f>IF(LEFT(Table1[[#This Row],[Patient Gender]],1)="F","Female","Male")</f>
        <v>Female</v>
      </c>
    </row>
    <row r="1471" spans="1:20" x14ac:dyDescent="0.3">
      <c r="A1471" t="s">
        <v>1575</v>
      </c>
      <c r="B1471" s="1">
        <v>45234.732638888891</v>
      </c>
      <c r="C1471" t="s">
        <v>13</v>
      </c>
      <c r="D1471">
        <v>5</v>
      </c>
      <c r="E1471" t="s">
        <v>18</v>
      </c>
      <c r="F1471" t="s">
        <v>11</v>
      </c>
      <c r="G1471" t="b">
        <v>0</v>
      </c>
      <c r="I1471">
        <v>14</v>
      </c>
      <c r="J1471" t="b">
        <v>0</v>
      </c>
      <c r="K1471">
        <f>YEAR(Table1[[#This Row],[Patient Admission Date]])</f>
        <v>2023</v>
      </c>
      <c r="L1471" t="str">
        <f>TEXT(Table1[[#This Row],[Patient Admission Date]],"mmm")</f>
        <v>Nov</v>
      </c>
      <c r="M1471" t="str">
        <f>TEXT(Table1[[#This Row],[Patient Admission Date]],"ddd")</f>
        <v>Sat</v>
      </c>
      <c r="N1471" t="str">
        <f>TEXT(INT(HOUR(Table1[[#This Row],[Patient Admission Date]])/3)*3,"00")&amp;"-"&amp;TEXT(INT(HOUR(Table1[[#This Row],[Patient Admission Date]])/3)*3+3,"00")</f>
        <v>15-18</v>
      </c>
      <c r="O1471" t="str" cm="1">
        <f t="array" ref="O1471">_xlfn.IFS(Table1[[#This Row],[Patient Age]]&lt;=14,"0-14",Table1[[#This Row],[Patient Age]]&lt;=29,"15-29",Table1[[#This Row],[Patient Age]]&lt;=44,"30-44",Table1[[#This Row],[Patient Age]]&lt;=59,"45-59",Table1[[#This Row],[Patient Age]]&lt;=74,"60-74",TRUE,"75+")</f>
        <v>0-14</v>
      </c>
      <c r="P1471" t="str" cm="1">
        <f t="array" ref="P1471">_xlfn.IFS(Table1[[#This Row],[Patient Waittime]]&lt;=15,"0-15",Table1[[#This Row],[Patient Waittime]]&lt;=30,"16-30",Table1[[#This Row],[Patient Waittime]]&lt;=45,"31-45",Table1[[#This Row],[Patient Waittime]]&lt;=60,"46-60",TRUE,"60+")</f>
        <v>0-15</v>
      </c>
      <c r="Q1471">
        <f>--(Table1[[#This Row],[Patient Waittime]]&lt;=30)</f>
        <v>1</v>
      </c>
      <c r="R1471">
        <f>--Table1[[#This Row],[Patient Admission Flag]]</f>
        <v>0</v>
      </c>
      <c r="S1471">
        <f>--AND(Table1[[#This Row],[WithinTarget]]=1,Table1[[#This Row],[Patient Satisfaction Score]]&gt;=7)</f>
        <v>0</v>
      </c>
      <c r="T1471" t="str">
        <f>IF(LEFT(Table1[[#This Row],[Patient Gender]],1)="F","Female","Male")</f>
        <v>Female</v>
      </c>
    </row>
    <row r="1472" spans="1:20" x14ac:dyDescent="0.3">
      <c r="A1472" t="s">
        <v>1576</v>
      </c>
      <c r="B1472" s="1">
        <v>45336.004166666666</v>
      </c>
      <c r="C1472" t="s">
        <v>13</v>
      </c>
      <c r="D1472">
        <v>78</v>
      </c>
      <c r="E1472" t="s">
        <v>18</v>
      </c>
      <c r="F1472" t="s">
        <v>11</v>
      </c>
      <c r="G1472" t="b">
        <v>0</v>
      </c>
      <c r="I1472">
        <v>20</v>
      </c>
      <c r="J1472" t="b">
        <v>0</v>
      </c>
      <c r="K1472">
        <f>YEAR(Table1[[#This Row],[Patient Admission Date]])</f>
        <v>2024</v>
      </c>
      <c r="L1472" t="str">
        <f>TEXT(Table1[[#This Row],[Patient Admission Date]],"mmm")</f>
        <v>Feb</v>
      </c>
      <c r="M1472" t="str">
        <f>TEXT(Table1[[#This Row],[Patient Admission Date]],"ddd")</f>
        <v>Wed</v>
      </c>
      <c r="N1472" t="str">
        <f>TEXT(INT(HOUR(Table1[[#This Row],[Patient Admission Date]])/3)*3,"00")&amp;"-"&amp;TEXT(INT(HOUR(Table1[[#This Row],[Patient Admission Date]])/3)*3+3,"00")</f>
        <v>00-03</v>
      </c>
      <c r="O1472" t="str" cm="1">
        <f t="array" ref="O1472">_xlfn.IFS(Table1[[#This Row],[Patient Age]]&lt;=14,"0-14",Table1[[#This Row],[Patient Age]]&lt;=29,"15-29",Table1[[#This Row],[Patient Age]]&lt;=44,"30-44",Table1[[#This Row],[Patient Age]]&lt;=59,"45-59",Table1[[#This Row],[Patient Age]]&lt;=74,"60-74",TRUE,"75+")</f>
        <v>75+</v>
      </c>
      <c r="P1472" t="str" cm="1">
        <f t="array" ref="P1472">_xlfn.IFS(Table1[[#This Row],[Patient Waittime]]&lt;=15,"0-15",Table1[[#This Row],[Patient Waittime]]&lt;=30,"16-30",Table1[[#This Row],[Patient Waittime]]&lt;=45,"31-45",Table1[[#This Row],[Patient Waittime]]&lt;=60,"46-60",TRUE,"60+")</f>
        <v>16-30</v>
      </c>
      <c r="Q1472">
        <f>--(Table1[[#This Row],[Patient Waittime]]&lt;=30)</f>
        <v>1</v>
      </c>
      <c r="R1472">
        <f>--Table1[[#This Row],[Patient Admission Flag]]</f>
        <v>0</v>
      </c>
      <c r="S1472">
        <f>--AND(Table1[[#This Row],[WithinTarget]]=1,Table1[[#This Row],[Patient Satisfaction Score]]&gt;=7)</f>
        <v>0</v>
      </c>
      <c r="T1472" t="str">
        <f>IF(LEFT(Table1[[#This Row],[Patient Gender]],1)="F","Female","Male")</f>
        <v>Female</v>
      </c>
    </row>
    <row r="1473" spans="1:20" x14ac:dyDescent="0.3">
      <c r="A1473" t="s">
        <v>1577</v>
      </c>
      <c r="B1473" s="1">
        <v>45320.886111111111</v>
      </c>
      <c r="C1473" t="s">
        <v>13</v>
      </c>
      <c r="D1473">
        <v>25</v>
      </c>
      <c r="E1473" t="s">
        <v>18</v>
      </c>
      <c r="F1473" t="s">
        <v>11</v>
      </c>
      <c r="G1473" t="b">
        <v>0</v>
      </c>
      <c r="I1473">
        <v>42</v>
      </c>
      <c r="J1473" t="b">
        <v>0</v>
      </c>
      <c r="K1473">
        <f>YEAR(Table1[[#This Row],[Patient Admission Date]])</f>
        <v>2024</v>
      </c>
      <c r="L1473" t="str">
        <f>TEXT(Table1[[#This Row],[Patient Admission Date]],"mmm")</f>
        <v>Jan</v>
      </c>
      <c r="M1473" t="str">
        <f>TEXT(Table1[[#This Row],[Patient Admission Date]],"ddd")</f>
        <v>Mon</v>
      </c>
      <c r="N1473" t="str">
        <f>TEXT(INT(HOUR(Table1[[#This Row],[Patient Admission Date]])/3)*3,"00")&amp;"-"&amp;TEXT(INT(HOUR(Table1[[#This Row],[Patient Admission Date]])/3)*3+3,"00")</f>
        <v>21-24</v>
      </c>
      <c r="O1473" t="str" cm="1">
        <f t="array" ref="O1473">_xlfn.IFS(Table1[[#This Row],[Patient Age]]&lt;=14,"0-14",Table1[[#This Row],[Patient Age]]&lt;=29,"15-29",Table1[[#This Row],[Patient Age]]&lt;=44,"30-44",Table1[[#This Row],[Patient Age]]&lt;=59,"45-59",Table1[[#This Row],[Patient Age]]&lt;=74,"60-74",TRUE,"75+")</f>
        <v>15-29</v>
      </c>
      <c r="P1473" t="str" cm="1">
        <f t="array" ref="P1473">_xlfn.IFS(Table1[[#This Row],[Patient Waittime]]&lt;=15,"0-15",Table1[[#This Row],[Patient Waittime]]&lt;=30,"16-30",Table1[[#This Row],[Patient Waittime]]&lt;=45,"31-45",Table1[[#This Row],[Patient Waittime]]&lt;=60,"46-60",TRUE,"60+")</f>
        <v>31-45</v>
      </c>
      <c r="Q1473">
        <f>--(Table1[[#This Row],[Patient Waittime]]&lt;=30)</f>
        <v>0</v>
      </c>
      <c r="R1473">
        <f>--Table1[[#This Row],[Patient Admission Flag]]</f>
        <v>0</v>
      </c>
      <c r="S1473">
        <f>--AND(Table1[[#This Row],[WithinTarget]]=1,Table1[[#This Row],[Patient Satisfaction Score]]&gt;=7)</f>
        <v>0</v>
      </c>
      <c r="T1473" t="str">
        <f>IF(LEFT(Table1[[#This Row],[Patient Gender]],1)="F","Female","Male")</f>
        <v>Female</v>
      </c>
    </row>
    <row r="1474" spans="1:20" x14ac:dyDescent="0.3">
      <c r="A1474" t="s">
        <v>1578</v>
      </c>
      <c r="B1474" s="1">
        <v>45366.057638888888</v>
      </c>
      <c r="C1474" t="s">
        <v>13</v>
      </c>
      <c r="D1474">
        <v>38</v>
      </c>
      <c r="E1474" t="s">
        <v>18</v>
      </c>
      <c r="F1474" t="s">
        <v>11</v>
      </c>
      <c r="G1474" t="b">
        <v>0</v>
      </c>
      <c r="I1474">
        <v>11</v>
      </c>
      <c r="J1474" t="b">
        <v>0</v>
      </c>
      <c r="K1474">
        <f>YEAR(Table1[[#This Row],[Patient Admission Date]])</f>
        <v>2024</v>
      </c>
      <c r="L1474" t="str">
        <f>TEXT(Table1[[#This Row],[Patient Admission Date]],"mmm")</f>
        <v>Mar</v>
      </c>
      <c r="M1474" t="str">
        <f>TEXT(Table1[[#This Row],[Patient Admission Date]],"ddd")</f>
        <v>Fri</v>
      </c>
      <c r="N1474" t="str">
        <f>TEXT(INT(HOUR(Table1[[#This Row],[Patient Admission Date]])/3)*3,"00")&amp;"-"&amp;TEXT(INT(HOUR(Table1[[#This Row],[Patient Admission Date]])/3)*3+3,"00")</f>
        <v>00-03</v>
      </c>
      <c r="O1474" t="str" cm="1">
        <f t="array" ref="O1474">_xlfn.IFS(Table1[[#This Row],[Patient Age]]&lt;=14,"0-14",Table1[[#This Row],[Patient Age]]&lt;=29,"15-29",Table1[[#This Row],[Patient Age]]&lt;=44,"30-44",Table1[[#This Row],[Patient Age]]&lt;=59,"45-59",Table1[[#This Row],[Patient Age]]&lt;=74,"60-74",TRUE,"75+")</f>
        <v>30-44</v>
      </c>
      <c r="P1474" t="str" cm="1">
        <f t="array" ref="P1474">_xlfn.IFS(Table1[[#This Row],[Patient Waittime]]&lt;=15,"0-15",Table1[[#This Row],[Patient Waittime]]&lt;=30,"16-30",Table1[[#This Row],[Patient Waittime]]&lt;=45,"31-45",Table1[[#This Row],[Patient Waittime]]&lt;=60,"46-60",TRUE,"60+")</f>
        <v>0-15</v>
      </c>
      <c r="Q1474">
        <f>--(Table1[[#This Row],[Patient Waittime]]&lt;=30)</f>
        <v>1</v>
      </c>
      <c r="R1474">
        <f>--Table1[[#This Row],[Patient Admission Flag]]</f>
        <v>0</v>
      </c>
      <c r="S1474">
        <f>--AND(Table1[[#This Row],[WithinTarget]]=1,Table1[[#This Row],[Patient Satisfaction Score]]&gt;=7)</f>
        <v>0</v>
      </c>
      <c r="T1474" t="str">
        <f>IF(LEFT(Table1[[#This Row],[Patient Gender]],1)="F","Female","Male")</f>
        <v>Female</v>
      </c>
    </row>
    <row r="1475" spans="1:20" x14ac:dyDescent="0.3">
      <c r="A1475" t="s">
        <v>1579</v>
      </c>
      <c r="B1475" s="1">
        <v>45089.301388888889</v>
      </c>
      <c r="C1475" t="s">
        <v>13</v>
      </c>
      <c r="D1475">
        <v>64</v>
      </c>
      <c r="E1475" t="s">
        <v>18</v>
      </c>
      <c r="F1475" t="s">
        <v>11</v>
      </c>
      <c r="G1475" t="b">
        <v>0</v>
      </c>
      <c r="I1475">
        <v>16</v>
      </c>
      <c r="J1475" t="b">
        <v>0</v>
      </c>
      <c r="K1475">
        <f>YEAR(Table1[[#This Row],[Patient Admission Date]])</f>
        <v>2023</v>
      </c>
      <c r="L1475" t="str">
        <f>TEXT(Table1[[#This Row],[Patient Admission Date]],"mmm")</f>
        <v>Jun</v>
      </c>
      <c r="M1475" t="str">
        <f>TEXT(Table1[[#This Row],[Patient Admission Date]],"ddd")</f>
        <v>Mon</v>
      </c>
      <c r="N1475" t="str">
        <f>TEXT(INT(HOUR(Table1[[#This Row],[Patient Admission Date]])/3)*3,"00")&amp;"-"&amp;TEXT(INT(HOUR(Table1[[#This Row],[Patient Admission Date]])/3)*3+3,"00")</f>
        <v>06-09</v>
      </c>
      <c r="O1475" t="str" cm="1">
        <f t="array" ref="O1475">_xlfn.IFS(Table1[[#This Row],[Patient Age]]&lt;=14,"0-14",Table1[[#This Row],[Patient Age]]&lt;=29,"15-29",Table1[[#This Row],[Patient Age]]&lt;=44,"30-44",Table1[[#This Row],[Patient Age]]&lt;=59,"45-59",Table1[[#This Row],[Patient Age]]&lt;=74,"60-74",TRUE,"75+")</f>
        <v>60-74</v>
      </c>
      <c r="P1475" t="str" cm="1">
        <f t="array" ref="P1475">_xlfn.IFS(Table1[[#This Row],[Patient Waittime]]&lt;=15,"0-15",Table1[[#This Row],[Patient Waittime]]&lt;=30,"16-30",Table1[[#This Row],[Patient Waittime]]&lt;=45,"31-45",Table1[[#This Row],[Patient Waittime]]&lt;=60,"46-60",TRUE,"60+")</f>
        <v>16-30</v>
      </c>
      <c r="Q1475">
        <f>--(Table1[[#This Row],[Patient Waittime]]&lt;=30)</f>
        <v>1</v>
      </c>
      <c r="R1475">
        <f>--Table1[[#This Row],[Patient Admission Flag]]</f>
        <v>0</v>
      </c>
      <c r="S1475">
        <f>--AND(Table1[[#This Row],[WithinTarget]]=1,Table1[[#This Row],[Patient Satisfaction Score]]&gt;=7)</f>
        <v>0</v>
      </c>
      <c r="T1475" t="str">
        <f>IF(LEFT(Table1[[#This Row],[Patient Gender]],1)="F","Female","Male")</f>
        <v>Female</v>
      </c>
    </row>
    <row r="1476" spans="1:20" x14ac:dyDescent="0.3">
      <c r="A1476" t="s">
        <v>1580</v>
      </c>
      <c r="B1476" s="1">
        <v>45450.977083333331</v>
      </c>
      <c r="C1476" t="s">
        <v>13</v>
      </c>
      <c r="D1476">
        <v>39</v>
      </c>
      <c r="E1476" t="s">
        <v>18</v>
      </c>
      <c r="F1476" t="s">
        <v>11</v>
      </c>
      <c r="G1476" t="b">
        <v>0</v>
      </c>
      <c r="I1476">
        <v>46</v>
      </c>
      <c r="J1476" t="b">
        <v>0</v>
      </c>
      <c r="K1476">
        <f>YEAR(Table1[[#This Row],[Patient Admission Date]])</f>
        <v>2024</v>
      </c>
      <c r="L1476" t="str">
        <f>TEXT(Table1[[#This Row],[Patient Admission Date]],"mmm")</f>
        <v>Jun</v>
      </c>
      <c r="M1476" t="str">
        <f>TEXT(Table1[[#This Row],[Patient Admission Date]],"ddd")</f>
        <v>Fri</v>
      </c>
      <c r="N1476" t="str">
        <f>TEXT(INT(HOUR(Table1[[#This Row],[Patient Admission Date]])/3)*3,"00")&amp;"-"&amp;TEXT(INT(HOUR(Table1[[#This Row],[Patient Admission Date]])/3)*3+3,"00")</f>
        <v>21-24</v>
      </c>
      <c r="O1476" t="str" cm="1">
        <f t="array" ref="O1476">_xlfn.IFS(Table1[[#This Row],[Patient Age]]&lt;=14,"0-14",Table1[[#This Row],[Patient Age]]&lt;=29,"15-29",Table1[[#This Row],[Patient Age]]&lt;=44,"30-44",Table1[[#This Row],[Patient Age]]&lt;=59,"45-59",Table1[[#This Row],[Patient Age]]&lt;=74,"60-74",TRUE,"75+")</f>
        <v>30-44</v>
      </c>
      <c r="P1476" t="str" cm="1">
        <f t="array" ref="P1476">_xlfn.IFS(Table1[[#This Row],[Patient Waittime]]&lt;=15,"0-15",Table1[[#This Row],[Patient Waittime]]&lt;=30,"16-30",Table1[[#This Row],[Patient Waittime]]&lt;=45,"31-45",Table1[[#This Row],[Patient Waittime]]&lt;=60,"46-60",TRUE,"60+")</f>
        <v>46-60</v>
      </c>
      <c r="Q1476">
        <f>--(Table1[[#This Row],[Patient Waittime]]&lt;=30)</f>
        <v>0</v>
      </c>
      <c r="R1476">
        <f>--Table1[[#This Row],[Patient Admission Flag]]</f>
        <v>0</v>
      </c>
      <c r="S1476">
        <f>--AND(Table1[[#This Row],[WithinTarget]]=1,Table1[[#This Row],[Patient Satisfaction Score]]&gt;=7)</f>
        <v>0</v>
      </c>
      <c r="T1476" t="str">
        <f>IF(LEFT(Table1[[#This Row],[Patient Gender]],1)="F","Female","Male")</f>
        <v>Female</v>
      </c>
    </row>
    <row r="1477" spans="1:20" x14ac:dyDescent="0.3">
      <c r="A1477" t="s">
        <v>1581</v>
      </c>
      <c r="B1477" s="1">
        <v>45454.761111111111</v>
      </c>
      <c r="C1477" t="s">
        <v>13</v>
      </c>
      <c r="D1477">
        <v>26</v>
      </c>
      <c r="E1477" t="s">
        <v>18</v>
      </c>
      <c r="F1477" t="s">
        <v>11</v>
      </c>
      <c r="G1477" t="b">
        <v>0</v>
      </c>
      <c r="I1477">
        <v>52</v>
      </c>
      <c r="J1477" t="b">
        <v>0</v>
      </c>
      <c r="K1477">
        <f>YEAR(Table1[[#This Row],[Patient Admission Date]])</f>
        <v>2024</v>
      </c>
      <c r="L1477" t="str">
        <f>TEXT(Table1[[#This Row],[Patient Admission Date]],"mmm")</f>
        <v>Jun</v>
      </c>
      <c r="M1477" t="str">
        <f>TEXT(Table1[[#This Row],[Patient Admission Date]],"ddd")</f>
        <v>Tue</v>
      </c>
      <c r="N1477" t="str">
        <f>TEXT(INT(HOUR(Table1[[#This Row],[Patient Admission Date]])/3)*3,"00")&amp;"-"&amp;TEXT(INT(HOUR(Table1[[#This Row],[Patient Admission Date]])/3)*3+3,"00")</f>
        <v>18-21</v>
      </c>
      <c r="O1477" t="str" cm="1">
        <f t="array" ref="O1477">_xlfn.IFS(Table1[[#This Row],[Patient Age]]&lt;=14,"0-14",Table1[[#This Row],[Patient Age]]&lt;=29,"15-29",Table1[[#This Row],[Patient Age]]&lt;=44,"30-44",Table1[[#This Row],[Patient Age]]&lt;=59,"45-59",Table1[[#This Row],[Patient Age]]&lt;=74,"60-74",TRUE,"75+")</f>
        <v>15-29</v>
      </c>
      <c r="P1477" t="str" cm="1">
        <f t="array" ref="P1477">_xlfn.IFS(Table1[[#This Row],[Patient Waittime]]&lt;=15,"0-15",Table1[[#This Row],[Patient Waittime]]&lt;=30,"16-30",Table1[[#This Row],[Patient Waittime]]&lt;=45,"31-45",Table1[[#This Row],[Patient Waittime]]&lt;=60,"46-60",TRUE,"60+")</f>
        <v>46-60</v>
      </c>
      <c r="Q1477">
        <f>--(Table1[[#This Row],[Patient Waittime]]&lt;=30)</f>
        <v>0</v>
      </c>
      <c r="R1477">
        <f>--Table1[[#This Row],[Patient Admission Flag]]</f>
        <v>0</v>
      </c>
      <c r="S1477">
        <f>--AND(Table1[[#This Row],[WithinTarget]]=1,Table1[[#This Row],[Patient Satisfaction Score]]&gt;=7)</f>
        <v>0</v>
      </c>
      <c r="T1477" t="str">
        <f>IF(LEFT(Table1[[#This Row],[Patient Gender]],1)="F","Female","Male")</f>
        <v>Female</v>
      </c>
    </row>
    <row r="1478" spans="1:20" x14ac:dyDescent="0.3">
      <c r="A1478" t="s">
        <v>1582</v>
      </c>
      <c r="B1478" s="1">
        <v>45275.490277777775</v>
      </c>
      <c r="C1478" t="s">
        <v>13</v>
      </c>
      <c r="D1478">
        <v>42</v>
      </c>
      <c r="E1478" t="s">
        <v>18</v>
      </c>
      <c r="F1478" t="s">
        <v>11</v>
      </c>
      <c r="G1478" t="b">
        <v>0</v>
      </c>
      <c r="I1478">
        <v>52</v>
      </c>
      <c r="J1478" t="b">
        <v>0</v>
      </c>
      <c r="K1478">
        <f>YEAR(Table1[[#This Row],[Patient Admission Date]])</f>
        <v>2023</v>
      </c>
      <c r="L1478" t="str">
        <f>TEXT(Table1[[#This Row],[Patient Admission Date]],"mmm")</f>
        <v>Dec</v>
      </c>
      <c r="M1478" t="str">
        <f>TEXT(Table1[[#This Row],[Patient Admission Date]],"ddd")</f>
        <v>Fri</v>
      </c>
      <c r="N1478" t="str">
        <f>TEXT(INT(HOUR(Table1[[#This Row],[Patient Admission Date]])/3)*3,"00")&amp;"-"&amp;TEXT(INT(HOUR(Table1[[#This Row],[Patient Admission Date]])/3)*3+3,"00")</f>
        <v>09-12</v>
      </c>
      <c r="O1478" t="str" cm="1">
        <f t="array" ref="O1478">_xlfn.IFS(Table1[[#This Row],[Patient Age]]&lt;=14,"0-14",Table1[[#This Row],[Patient Age]]&lt;=29,"15-29",Table1[[#This Row],[Patient Age]]&lt;=44,"30-44",Table1[[#This Row],[Patient Age]]&lt;=59,"45-59",Table1[[#This Row],[Patient Age]]&lt;=74,"60-74",TRUE,"75+")</f>
        <v>30-44</v>
      </c>
      <c r="P1478" t="str" cm="1">
        <f t="array" ref="P1478">_xlfn.IFS(Table1[[#This Row],[Patient Waittime]]&lt;=15,"0-15",Table1[[#This Row],[Patient Waittime]]&lt;=30,"16-30",Table1[[#This Row],[Patient Waittime]]&lt;=45,"31-45",Table1[[#This Row],[Patient Waittime]]&lt;=60,"46-60",TRUE,"60+")</f>
        <v>46-60</v>
      </c>
      <c r="Q1478">
        <f>--(Table1[[#This Row],[Patient Waittime]]&lt;=30)</f>
        <v>0</v>
      </c>
      <c r="R1478">
        <f>--Table1[[#This Row],[Patient Admission Flag]]</f>
        <v>0</v>
      </c>
      <c r="S1478">
        <f>--AND(Table1[[#This Row],[WithinTarget]]=1,Table1[[#This Row],[Patient Satisfaction Score]]&gt;=7)</f>
        <v>0</v>
      </c>
      <c r="T1478" t="str">
        <f>IF(LEFT(Table1[[#This Row],[Patient Gender]],1)="F","Female","Male")</f>
        <v>Female</v>
      </c>
    </row>
    <row r="1479" spans="1:20" x14ac:dyDescent="0.3">
      <c r="A1479" t="s">
        <v>1583</v>
      </c>
      <c r="B1479" s="1">
        <v>45422.256249999999</v>
      </c>
      <c r="C1479" t="s">
        <v>13</v>
      </c>
      <c r="D1479">
        <v>2</v>
      </c>
      <c r="E1479" t="s">
        <v>18</v>
      </c>
      <c r="F1479" t="s">
        <v>11</v>
      </c>
      <c r="G1479" t="b">
        <v>0</v>
      </c>
      <c r="I1479">
        <v>12</v>
      </c>
      <c r="J1479" t="b">
        <v>0</v>
      </c>
      <c r="K1479">
        <f>YEAR(Table1[[#This Row],[Patient Admission Date]])</f>
        <v>2024</v>
      </c>
      <c r="L1479" t="str">
        <f>TEXT(Table1[[#This Row],[Patient Admission Date]],"mmm")</f>
        <v>May</v>
      </c>
      <c r="M1479" t="str">
        <f>TEXT(Table1[[#This Row],[Patient Admission Date]],"ddd")</f>
        <v>Fri</v>
      </c>
      <c r="N1479" t="str">
        <f>TEXT(INT(HOUR(Table1[[#This Row],[Patient Admission Date]])/3)*3,"00")&amp;"-"&amp;TEXT(INT(HOUR(Table1[[#This Row],[Patient Admission Date]])/3)*3+3,"00")</f>
        <v>06-09</v>
      </c>
      <c r="O1479" t="str" cm="1">
        <f t="array" ref="O1479">_xlfn.IFS(Table1[[#This Row],[Patient Age]]&lt;=14,"0-14",Table1[[#This Row],[Patient Age]]&lt;=29,"15-29",Table1[[#This Row],[Patient Age]]&lt;=44,"30-44",Table1[[#This Row],[Patient Age]]&lt;=59,"45-59",Table1[[#This Row],[Patient Age]]&lt;=74,"60-74",TRUE,"75+")</f>
        <v>0-14</v>
      </c>
      <c r="P1479" t="str" cm="1">
        <f t="array" ref="P1479">_xlfn.IFS(Table1[[#This Row],[Patient Waittime]]&lt;=15,"0-15",Table1[[#This Row],[Patient Waittime]]&lt;=30,"16-30",Table1[[#This Row],[Patient Waittime]]&lt;=45,"31-45",Table1[[#This Row],[Patient Waittime]]&lt;=60,"46-60",TRUE,"60+")</f>
        <v>0-15</v>
      </c>
      <c r="Q1479">
        <f>--(Table1[[#This Row],[Patient Waittime]]&lt;=30)</f>
        <v>1</v>
      </c>
      <c r="R1479">
        <f>--Table1[[#This Row],[Patient Admission Flag]]</f>
        <v>0</v>
      </c>
      <c r="S1479">
        <f>--AND(Table1[[#This Row],[WithinTarget]]=1,Table1[[#This Row],[Patient Satisfaction Score]]&gt;=7)</f>
        <v>0</v>
      </c>
      <c r="T1479" t="str">
        <f>IF(LEFT(Table1[[#This Row],[Patient Gender]],1)="F","Female","Male")</f>
        <v>Female</v>
      </c>
    </row>
    <row r="1480" spans="1:20" x14ac:dyDescent="0.3">
      <c r="A1480" t="s">
        <v>1584</v>
      </c>
      <c r="B1480" s="1">
        <v>45531.697222222225</v>
      </c>
      <c r="C1480" t="s">
        <v>13</v>
      </c>
      <c r="D1480">
        <v>71</v>
      </c>
      <c r="E1480" t="s">
        <v>18</v>
      </c>
      <c r="F1480" t="s">
        <v>11</v>
      </c>
      <c r="G1480" t="b">
        <v>0</v>
      </c>
      <c r="I1480">
        <v>26</v>
      </c>
      <c r="J1480" t="b">
        <v>0</v>
      </c>
      <c r="K1480">
        <f>YEAR(Table1[[#This Row],[Patient Admission Date]])</f>
        <v>2024</v>
      </c>
      <c r="L1480" t="str">
        <f>TEXT(Table1[[#This Row],[Patient Admission Date]],"mmm")</f>
        <v>Aug</v>
      </c>
      <c r="M1480" t="str">
        <f>TEXT(Table1[[#This Row],[Patient Admission Date]],"ddd")</f>
        <v>Tue</v>
      </c>
      <c r="N1480" t="str">
        <f>TEXT(INT(HOUR(Table1[[#This Row],[Patient Admission Date]])/3)*3,"00")&amp;"-"&amp;TEXT(INT(HOUR(Table1[[#This Row],[Patient Admission Date]])/3)*3+3,"00")</f>
        <v>15-18</v>
      </c>
      <c r="O1480" t="str" cm="1">
        <f t="array" ref="O1480">_xlfn.IFS(Table1[[#This Row],[Patient Age]]&lt;=14,"0-14",Table1[[#This Row],[Patient Age]]&lt;=29,"15-29",Table1[[#This Row],[Patient Age]]&lt;=44,"30-44",Table1[[#This Row],[Patient Age]]&lt;=59,"45-59",Table1[[#This Row],[Patient Age]]&lt;=74,"60-74",TRUE,"75+")</f>
        <v>60-74</v>
      </c>
      <c r="P1480" t="str" cm="1">
        <f t="array" ref="P1480">_xlfn.IFS(Table1[[#This Row],[Patient Waittime]]&lt;=15,"0-15",Table1[[#This Row],[Patient Waittime]]&lt;=30,"16-30",Table1[[#This Row],[Patient Waittime]]&lt;=45,"31-45",Table1[[#This Row],[Patient Waittime]]&lt;=60,"46-60",TRUE,"60+")</f>
        <v>16-30</v>
      </c>
      <c r="Q1480">
        <f>--(Table1[[#This Row],[Patient Waittime]]&lt;=30)</f>
        <v>1</v>
      </c>
      <c r="R1480">
        <f>--Table1[[#This Row],[Patient Admission Flag]]</f>
        <v>0</v>
      </c>
      <c r="S1480">
        <f>--AND(Table1[[#This Row],[WithinTarget]]=1,Table1[[#This Row],[Patient Satisfaction Score]]&gt;=7)</f>
        <v>0</v>
      </c>
      <c r="T1480" t="str">
        <f>IF(LEFT(Table1[[#This Row],[Patient Gender]],1)="F","Female","Male")</f>
        <v>Female</v>
      </c>
    </row>
    <row r="1481" spans="1:20" x14ac:dyDescent="0.3">
      <c r="A1481" t="s">
        <v>1585</v>
      </c>
      <c r="B1481" s="1">
        <v>45394.456250000003</v>
      </c>
      <c r="C1481" t="s">
        <v>13</v>
      </c>
      <c r="D1481">
        <v>21</v>
      </c>
      <c r="E1481" t="s">
        <v>18</v>
      </c>
      <c r="F1481" t="s">
        <v>11</v>
      </c>
      <c r="G1481" t="b">
        <v>0</v>
      </c>
      <c r="I1481">
        <v>40</v>
      </c>
      <c r="J1481" t="b">
        <v>0</v>
      </c>
      <c r="K1481">
        <f>YEAR(Table1[[#This Row],[Patient Admission Date]])</f>
        <v>2024</v>
      </c>
      <c r="L1481" t="str">
        <f>TEXT(Table1[[#This Row],[Patient Admission Date]],"mmm")</f>
        <v>Apr</v>
      </c>
      <c r="M1481" t="str">
        <f>TEXT(Table1[[#This Row],[Patient Admission Date]],"ddd")</f>
        <v>Fri</v>
      </c>
      <c r="N1481" t="str">
        <f>TEXT(INT(HOUR(Table1[[#This Row],[Patient Admission Date]])/3)*3,"00")&amp;"-"&amp;TEXT(INT(HOUR(Table1[[#This Row],[Patient Admission Date]])/3)*3+3,"00")</f>
        <v>09-12</v>
      </c>
      <c r="O1481" t="str" cm="1">
        <f t="array" ref="O1481">_xlfn.IFS(Table1[[#This Row],[Patient Age]]&lt;=14,"0-14",Table1[[#This Row],[Patient Age]]&lt;=29,"15-29",Table1[[#This Row],[Patient Age]]&lt;=44,"30-44",Table1[[#This Row],[Patient Age]]&lt;=59,"45-59",Table1[[#This Row],[Patient Age]]&lt;=74,"60-74",TRUE,"75+")</f>
        <v>15-29</v>
      </c>
      <c r="P1481" t="str" cm="1">
        <f t="array" ref="P1481">_xlfn.IFS(Table1[[#This Row],[Patient Waittime]]&lt;=15,"0-15",Table1[[#This Row],[Patient Waittime]]&lt;=30,"16-30",Table1[[#This Row],[Patient Waittime]]&lt;=45,"31-45",Table1[[#This Row],[Patient Waittime]]&lt;=60,"46-60",TRUE,"60+")</f>
        <v>31-45</v>
      </c>
      <c r="Q1481">
        <f>--(Table1[[#This Row],[Patient Waittime]]&lt;=30)</f>
        <v>0</v>
      </c>
      <c r="R1481">
        <f>--Table1[[#This Row],[Patient Admission Flag]]</f>
        <v>0</v>
      </c>
      <c r="S1481">
        <f>--AND(Table1[[#This Row],[WithinTarget]]=1,Table1[[#This Row],[Patient Satisfaction Score]]&gt;=7)</f>
        <v>0</v>
      </c>
      <c r="T1481" t="str">
        <f>IF(LEFT(Table1[[#This Row],[Patient Gender]],1)="F","Female","Male")</f>
        <v>Female</v>
      </c>
    </row>
    <row r="1482" spans="1:20" x14ac:dyDescent="0.3">
      <c r="A1482" t="s">
        <v>1586</v>
      </c>
      <c r="B1482" s="1">
        <v>45558.038194444445</v>
      </c>
      <c r="C1482" t="s">
        <v>13</v>
      </c>
      <c r="D1482">
        <v>69</v>
      </c>
      <c r="E1482" t="s">
        <v>18</v>
      </c>
      <c r="F1482" t="s">
        <v>11</v>
      </c>
      <c r="G1482" t="b">
        <v>0</v>
      </c>
      <c r="I1482">
        <v>40</v>
      </c>
      <c r="J1482" t="b">
        <v>0</v>
      </c>
      <c r="K1482">
        <f>YEAR(Table1[[#This Row],[Patient Admission Date]])</f>
        <v>2024</v>
      </c>
      <c r="L1482" t="str">
        <f>TEXT(Table1[[#This Row],[Patient Admission Date]],"mmm")</f>
        <v>Sep</v>
      </c>
      <c r="M1482" t="str">
        <f>TEXT(Table1[[#This Row],[Patient Admission Date]],"ddd")</f>
        <v>Mon</v>
      </c>
      <c r="N1482" t="str">
        <f>TEXT(INT(HOUR(Table1[[#This Row],[Patient Admission Date]])/3)*3,"00")&amp;"-"&amp;TEXT(INT(HOUR(Table1[[#This Row],[Patient Admission Date]])/3)*3+3,"00")</f>
        <v>00-03</v>
      </c>
      <c r="O1482" t="str" cm="1">
        <f t="array" ref="O1482">_xlfn.IFS(Table1[[#This Row],[Patient Age]]&lt;=14,"0-14",Table1[[#This Row],[Patient Age]]&lt;=29,"15-29",Table1[[#This Row],[Patient Age]]&lt;=44,"30-44",Table1[[#This Row],[Patient Age]]&lt;=59,"45-59",Table1[[#This Row],[Patient Age]]&lt;=74,"60-74",TRUE,"75+")</f>
        <v>60-74</v>
      </c>
      <c r="P1482" t="str" cm="1">
        <f t="array" ref="P1482">_xlfn.IFS(Table1[[#This Row],[Patient Waittime]]&lt;=15,"0-15",Table1[[#This Row],[Patient Waittime]]&lt;=30,"16-30",Table1[[#This Row],[Patient Waittime]]&lt;=45,"31-45",Table1[[#This Row],[Patient Waittime]]&lt;=60,"46-60",TRUE,"60+")</f>
        <v>31-45</v>
      </c>
      <c r="Q1482">
        <f>--(Table1[[#This Row],[Patient Waittime]]&lt;=30)</f>
        <v>0</v>
      </c>
      <c r="R1482">
        <f>--Table1[[#This Row],[Patient Admission Flag]]</f>
        <v>0</v>
      </c>
      <c r="S1482">
        <f>--AND(Table1[[#This Row],[WithinTarget]]=1,Table1[[#This Row],[Patient Satisfaction Score]]&gt;=7)</f>
        <v>0</v>
      </c>
      <c r="T1482" t="str">
        <f>IF(LEFT(Table1[[#This Row],[Patient Gender]],1)="F","Female","Male")</f>
        <v>Female</v>
      </c>
    </row>
    <row r="1483" spans="1:20" x14ac:dyDescent="0.3">
      <c r="A1483" t="s">
        <v>1587</v>
      </c>
      <c r="B1483" s="1">
        <v>45072.022222222222</v>
      </c>
      <c r="C1483" t="s">
        <v>13</v>
      </c>
      <c r="D1483">
        <v>53</v>
      </c>
      <c r="E1483" t="s">
        <v>18</v>
      </c>
      <c r="F1483" t="s">
        <v>11</v>
      </c>
      <c r="G1483" t="b">
        <v>0</v>
      </c>
      <c r="I1483">
        <v>36</v>
      </c>
      <c r="J1483" t="b">
        <v>0</v>
      </c>
      <c r="K1483">
        <f>YEAR(Table1[[#This Row],[Patient Admission Date]])</f>
        <v>2023</v>
      </c>
      <c r="L1483" t="str">
        <f>TEXT(Table1[[#This Row],[Patient Admission Date]],"mmm")</f>
        <v>May</v>
      </c>
      <c r="M1483" t="str">
        <f>TEXT(Table1[[#This Row],[Patient Admission Date]],"ddd")</f>
        <v>Fri</v>
      </c>
      <c r="N1483" t="str">
        <f>TEXT(INT(HOUR(Table1[[#This Row],[Patient Admission Date]])/3)*3,"00")&amp;"-"&amp;TEXT(INT(HOUR(Table1[[#This Row],[Patient Admission Date]])/3)*3+3,"00")</f>
        <v>00-03</v>
      </c>
      <c r="O1483" t="str" cm="1">
        <f t="array" ref="O1483">_xlfn.IFS(Table1[[#This Row],[Patient Age]]&lt;=14,"0-14",Table1[[#This Row],[Patient Age]]&lt;=29,"15-29",Table1[[#This Row],[Patient Age]]&lt;=44,"30-44",Table1[[#This Row],[Patient Age]]&lt;=59,"45-59",Table1[[#This Row],[Patient Age]]&lt;=74,"60-74",TRUE,"75+")</f>
        <v>45-59</v>
      </c>
      <c r="P1483" t="str" cm="1">
        <f t="array" ref="P1483">_xlfn.IFS(Table1[[#This Row],[Patient Waittime]]&lt;=15,"0-15",Table1[[#This Row],[Patient Waittime]]&lt;=30,"16-30",Table1[[#This Row],[Patient Waittime]]&lt;=45,"31-45",Table1[[#This Row],[Patient Waittime]]&lt;=60,"46-60",TRUE,"60+")</f>
        <v>31-45</v>
      </c>
      <c r="Q1483">
        <f>--(Table1[[#This Row],[Patient Waittime]]&lt;=30)</f>
        <v>0</v>
      </c>
      <c r="R1483">
        <f>--Table1[[#This Row],[Patient Admission Flag]]</f>
        <v>0</v>
      </c>
      <c r="S1483">
        <f>--AND(Table1[[#This Row],[WithinTarget]]=1,Table1[[#This Row],[Patient Satisfaction Score]]&gt;=7)</f>
        <v>0</v>
      </c>
      <c r="T1483" t="str">
        <f>IF(LEFT(Table1[[#This Row],[Patient Gender]],1)="F","Female","Male")</f>
        <v>Female</v>
      </c>
    </row>
    <row r="1484" spans="1:20" x14ac:dyDescent="0.3">
      <c r="A1484" t="s">
        <v>1588</v>
      </c>
      <c r="B1484" s="1">
        <v>45229.697916666664</v>
      </c>
      <c r="C1484" t="s">
        <v>13</v>
      </c>
      <c r="D1484">
        <v>23</v>
      </c>
      <c r="E1484" t="s">
        <v>18</v>
      </c>
      <c r="F1484" t="s">
        <v>11</v>
      </c>
      <c r="G1484" t="b">
        <v>0</v>
      </c>
      <c r="I1484">
        <v>40</v>
      </c>
      <c r="J1484" t="b">
        <v>0</v>
      </c>
      <c r="K1484">
        <f>YEAR(Table1[[#This Row],[Patient Admission Date]])</f>
        <v>2023</v>
      </c>
      <c r="L1484" t="str">
        <f>TEXT(Table1[[#This Row],[Patient Admission Date]],"mmm")</f>
        <v>Oct</v>
      </c>
      <c r="M1484" t="str">
        <f>TEXT(Table1[[#This Row],[Patient Admission Date]],"ddd")</f>
        <v>Mon</v>
      </c>
      <c r="N1484" t="str">
        <f>TEXT(INT(HOUR(Table1[[#This Row],[Patient Admission Date]])/3)*3,"00")&amp;"-"&amp;TEXT(INT(HOUR(Table1[[#This Row],[Patient Admission Date]])/3)*3+3,"00")</f>
        <v>15-18</v>
      </c>
      <c r="O1484" t="str" cm="1">
        <f t="array" ref="O1484">_xlfn.IFS(Table1[[#This Row],[Patient Age]]&lt;=14,"0-14",Table1[[#This Row],[Patient Age]]&lt;=29,"15-29",Table1[[#This Row],[Patient Age]]&lt;=44,"30-44",Table1[[#This Row],[Patient Age]]&lt;=59,"45-59",Table1[[#This Row],[Patient Age]]&lt;=74,"60-74",TRUE,"75+")</f>
        <v>15-29</v>
      </c>
      <c r="P1484" t="str" cm="1">
        <f t="array" ref="P1484">_xlfn.IFS(Table1[[#This Row],[Patient Waittime]]&lt;=15,"0-15",Table1[[#This Row],[Patient Waittime]]&lt;=30,"16-30",Table1[[#This Row],[Patient Waittime]]&lt;=45,"31-45",Table1[[#This Row],[Patient Waittime]]&lt;=60,"46-60",TRUE,"60+")</f>
        <v>31-45</v>
      </c>
      <c r="Q1484">
        <f>--(Table1[[#This Row],[Patient Waittime]]&lt;=30)</f>
        <v>0</v>
      </c>
      <c r="R1484">
        <f>--Table1[[#This Row],[Patient Admission Flag]]</f>
        <v>0</v>
      </c>
      <c r="S1484">
        <f>--AND(Table1[[#This Row],[WithinTarget]]=1,Table1[[#This Row],[Patient Satisfaction Score]]&gt;=7)</f>
        <v>0</v>
      </c>
      <c r="T1484" t="str">
        <f>IF(LEFT(Table1[[#This Row],[Patient Gender]],1)="F","Female","Male")</f>
        <v>Female</v>
      </c>
    </row>
    <row r="1485" spans="1:20" x14ac:dyDescent="0.3">
      <c r="A1485" t="s">
        <v>1589</v>
      </c>
      <c r="B1485" s="1">
        <v>45435.68472222222</v>
      </c>
      <c r="C1485" t="s">
        <v>13</v>
      </c>
      <c r="D1485">
        <v>78</v>
      </c>
      <c r="E1485" t="s">
        <v>18</v>
      </c>
      <c r="F1485" t="s">
        <v>11</v>
      </c>
      <c r="G1485" t="b">
        <v>0</v>
      </c>
      <c r="I1485">
        <v>41</v>
      </c>
      <c r="J1485" t="b">
        <v>0</v>
      </c>
      <c r="K1485">
        <f>YEAR(Table1[[#This Row],[Patient Admission Date]])</f>
        <v>2024</v>
      </c>
      <c r="L1485" t="str">
        <f>TEXT(Table1[[#This Row],[Patient Admission Date]],"mmm")</f>
        <v>May</v>
      </c>
      <c r="M1485" t="str">
        <f>TEXT(Table1[[#This Row],[Patient Admission Date]],"ddd")</f>
        <v>Thu</v>
      </c>
      <c r="N1485" t="str">
        <f>TEXT(INT(HOUR(Table1[[#This Row],[Patient Admission Date]])/3)*3,"00")&amp;"-"&amp;TEXT(INT(HOUR(Table1[[#This Row],[Patient Admission Date]])/3)*3+3,"00")</f>
        <v>15-18</v>
      </c>
      <c r="O1485" t="str" cm="1">
        <f t="array" ref="O1485">_xlfn.IFS(Table1[[#This Row],[Patient Age]]&lt;=14,"0-14",Table1[[#This Row],[Patient Age]]&lt;=29,"15-29",Table1[[#This Row],[Patient Age]]&lt;=44,"30-44",Table1[[#This Row],[Patient Age]]&lt;=59,"45-59",Table1[[#This Row],[Patient Age]]&lt;=74,"60-74",TRUE,"75+")</f>
        <v>75+</v>
      </c>
      <c r="P1485" t="str" cm="1">
        <f t="array" ref="P1485">_xlfn.IFS(Table1[[#This Row],[Patient Waittime]]&lt;=15,"0-15",Table1[[#This Row],[Patient Waittime]]&lt;=30,"16-30",Table1[[#This Row],[Patient Waittime]]&lt;=45,"31-45",Table1[[#This Row],[Patient Waittime]]&lt;=60,"46-60",TRUE,"60+")</f>
        <v>31-45</v>
      </c>
      <c r="Q1485">
        <f>--(Table1[[#This Row],[Patient Waittime]]&lt;=30)</f>
        <v>0</v>
      </c>
      <c r="R1485">
        <f>--Table1[[#This Row],[Patient Admission Flag]]</f>
        <v>0</v>
      </c>
      <c r="S1485">
        <f>--AND(Table1[[#This Row],[WithinTarget]]=1,Table1[[#This Row],[Patient Satisfaction Score]]&gt;=7)</f>
        <v>0</v>
      </c>
      <c r="T1485" t="str">
        <f>IF(LEFT(Table1[[#This Row],[Patient Gender]],1)="F","Female","Male")</f>
        <v>Female</v>
      </c>
    </row>
    <row r="1486" spans="1:20" x14ac:dyDescent="0.3">
      <c r="A1486" t="s">
        <v>1590</v>
      </c>
      <c r="B1486" s="1">
        <v>45354.76458333333</v>
      </c>
      <c r="C1486" t="s">
        <v>13</v>
      </c>
      <c r="D1486">
        <v>14</v>
      </c>
      <c r="E1486" t="s">
        <v>18</v>
      </c>
      <c r="F1486" t="s">
        <v>11</v>
      </c>
      <c r="G1486" t="b">
        <v>0</v>
      </c>
      <c r="I1486">
        <v>42</v>
      </c>
      <c r="J1486" t="b">
        <v>0</v>
      </c>
      <c r="K1486">
        <f>YEAR(Table1[[#This Row],[Patient Admission Date]])</f>
        <v>2024</v>
      </c>
      <c r="L1486" t="str">
        <f>TEXT(Table1[[#This Row],[Patient Admission Date]],"mmm")</f>
        <v>Mar</v>
      </c>
      <c r="M1486" t="str">
        <f>TEXT(Table1[[#This Row],[Patient Admission Date]],"ddd")</f>
        <v>Sun</v>
      </c>
      <c r="N1486" t="str">
        <f>TEXT(INT(HOUR(Table1[[#This Row],[Patient Admission Date]])/3)*3,"00")&amp;"-"&amp;TEXT(INT(HOUR(Table1[[#This Row],[Patient Admission Date]])/3)*3+3,"00")</f>
        <v>18-21</v>
      </c>
      <c r="O1486" t="str" cm="1">
        <f t="array" ref="O1486">_xlfn.IFS(Table1[[#This Row],[Patient Age]]&lt;=14,"0-14",Table1[[#This Row],[Patient Age]]&lt;=29,"15-29",Table1[[#This Row],[Patient Age]]&lt;=44,"30-44",Table1[[#This Row],[Patient Age]]&lt;=59,"45-59",Table1[[#This Row],[Patient Age]]&lt;=74,"60-74",TRUE,"75+")</f>
        <v>0-14</v>
      </c>
      <c r="P1486" t="str" cm="1">
        <f t="array" ref="P1486">_xlfn.IFS(Table1[[#This Row],[Patient Waittime]]&lt;=15,"0-15",Table1[[#This Row],[Patient Waittime]]&lt;=30,"16-30",Table1[[#This Row],[Patient Waittime]]&lt;=45,"31-45",Table1[[#This Row],[Patient Waittime]]&lt;=60,"46-60",TRUE,"60+")</f>
        <v>31-45</v>
      </c>
      <c r="Q1486">
        <f>--(Table1[[#This Row],[Patient Waittime]]&lt;=30)</f>
        <v>0</v>
      </c>
      <c r="R1486">
        <f>--Table1[[#This Row],[Patient Admission Flag]]</f>
        <v>0</v>
      </c>
      <c r="S1486">
        <f>--AND(Table1[[#This Row],[WithinTarget]]=1,Table1[[#This Row],[Patient Satisfaction Score]]&gt;=7)</f>
        <v>0</v>
      </c>
      <c r="T1486" t="str">
        <f>IF(LEFT(Table1[[#This Row],[Patient Gender]],1)="F","Female","Male")</f>
        <v>Female</v>
      </c>
    </row>
    <row r="1487" spans="1:20" x14ac:dyDescent="0.3">
      <c r="A1487" t="s">
        <v>1591</v>
      </c>
      <c r="B1487" s="1">
        <v>45156.873611111114</v>
      </c>
      <c r="C1487" t="s">
        <v>13</v>
      </c>
      <c r="D1487">
        <v>7</v>
      </c>
      <c r="E1487" t="s">
        <v>18</v>
      </c>
      <c r="F1487" t="s">
        <v>11</v>
      </c>
      <c r="G1487" t="b">
        <v>0</v>
      </c>
      <c r="I1487">
        <v>58</v>
      </c>
      <c r="J1487" t="b">
        <v>0</v>
      </c>
      <c r="K1487">
        <f>YEAR(Table1[[#This Row],[Patient Admission Date]])</f>
        <v>2023</v>
      </c>
      <c r="L1487" t="str">
        <f>TEXT(Table1[[#This Row],[Patient Admission Date]],"mmm")</f>
        <v>Aug</v>
      </c>
      <c r="M1487" t="str">
        <f>TEXT(Table1[[#This Row],[Patient Admission Date]],"ddd")</f>
        <v>Fri</v>
      </c>
      <c r="N1487" t="str">
        <f>TEXT(INT(HOUR(Table1[[#This Row],[Patient Admission Date]])/3)*3,"00")&amp;"-"&amp;TEXT(INT(HOUR(Table1[[#This Row],[Patient Admission Date]])/3)*3+3,"00")</f>
        <v>18-21</v>
      </c>
      <c r="O1487" t="str" cm="1">
        <f t="array" ref="O1487">_xlfn.IFS(Table1[[#This Row],[Patient Age]]&lt;=14,"0-14",Table1[[#This Row],[Patient Age]]&lt;=29,"15-29",Table1[[#This Row],[Patient Age]]&lt;=44,"30-44",Table1[[#This Row],[Patient Age]]&lt;=59,"45-59",Table1[[#This Row],[Patient Age]]&lt;=74,"60-74",TRUE,"75+")</f>
        <v>0-14</v>
      </c>
      <c r="P1487" t="str" cm="1">
        <f t="array" ref="P1487">_xlfn.IFS(Table1[[#This Row],[Patient Waittime]]&lt;=15,"0-15",Table1[[#This Row],[Patient Waittime]]&lt;=30,"16-30",Table1[[#This Row],[Patient Waittime]]&lt;=45,"31-45",Table1[[#This Row],[Patient Waittime]]&lt;=60,"46-60",TRUE,"60+")</f>
        <v>46-60</v>
      </c>
      <c r="Q1487">
        <f>--(Table1[[#This Row],[Patient Waittime]]&lt;=30)</f>
        <v>0</v>
      </c>
      <c r="R1487">
        <f>--Table1[[#This Row],[Patient Admission Flag]]</f>
        <v>0</v>
      </c>
      <c r="S1487">
        <f>--AND(Table1[[#This Row],[WithinTarget]]=1,Table1[[#This Row],[Patient Satisfaction Score]]&gt;=7)</f>
        <v>0</v>
      </c>
      <c r="T1487" t="str">
        <f>IF(LEFT(Table1[[#This Row],[Patient Gender]],1)="F","Female","Male")</f>
        <v>Female</v>
      </c>
    </row>
    <row r="1488" spans="1:20" x14ac:dyDescent="0.3">
      <c r="A1488" t="s">
        <v>1592</v>
      </c>
      <c r="B1488" s="1">
        <v>45066.372916666667</v>
      </c>
      <c r="C1488" t="s">
        <v>13</v>
      </c>
      <c r="D1488">
        <v>42</v>
      </c>
      <c r="E1488" t="s">
        <v>18</v>
      </c>
      <c r="F1488" t="s">
        <v>11</v>
      </c>
      <c r="G1488" t="b">
        <v>0</v>
      </c>
      <c r="I1488">
        <v>20</v>
      </c>
      <c r="J1488" t="b">
        <v>0</v>
      </c>
      <c r="K1488">
        <f>YEAR(Table1[[#This Row],[Patient Admission Date]])</f>
        <v>2023</v>
      </c>
      <c r="L1488" t="str">
        <f>TEXT(Table1[[#This Row],[Patient Admission Date]],"mmm")</f>
        <v>May</v>
      </c>
      <c r="M1488" t="str">
        <f>TEXT(Table1[[#This Row],[Patient Admission Date]],"ddd")</f>
        <v>Sat</v>
      </c>
      <c r="N1488" t="str">
        <f>TEXT(INT(HOUR(Table1[[#This Row],[Patient Admission Date]])/3)*3,"00")&amp;"-"&amp;TEXT(INT(HOUR(Table1[[#This Row],[Patient Admission Date]])/3)*3+3,"00")</f>
        <v>06-09</v>
      </c>
      <c r="O1488" t="str" cm="1">
        <f t="array" ref="O1488">_xlfn.IFS(Table1[[#This Row],[Patient Age]]&lt;=14,"0-14",Table1[[#This Row],[Patient Age]]&lt;=29,"15-29",Table1[[#This Row],[Patient Age]]&lt;=44,"30-44",Table1[[#This Row],[Patient Age]]&lt;=59,"45-59",Table1[[#This Row],[Patient Age]]&lt;=74,"60-74",TRUE,"75+")</f>
        <v>30-44</v>
      </c>
      <c r="P1488" t="str" cm="1">
        <f t="array" ref="P1488">_xlfn.IFS(Table1[[#This Row],[Patient Waittime]]&lt;=15,"0-15",Table1[[#This Row],[Patient Waittime]]&lt;=30,"16-30",Table1[[#This Row],[Patient Waittime]]&lt;=45,"31-45",Table1[[#This Row],[Patient Waittime]]&lt;=60,"46-60",TRUE,"60+")</f>
        <v>16-30</v>
      </c>
      <c r="Q1488">
        <f>--(Table1[[#This Row],[Patient Waittime]]&lt;=30)</f>
        <v>1</v>
      </c>
      <c r="R1488">
        <f>--Table1[[#This Row],[Patient Admission Flag]]</f>
        <v>0</v>
      </c>
      <c r="S1488">
        <f>--AND(Table1[[#This Row],[WithinTarget]]=1,Table1[[#This Row],[Patient Satisfaction Score]]&gt;=7)</f>
        <v>0</v>
      </c>
      <c r="T1488" t="str">
        <f>IF(LEFT(Table1[[#This Row],[Patient Gender]],1)="F","Female","Male")</f>
        <v>Female</v>
      </c>
    </row>
    <row r="1489" spans="1:20" x14ac:dyDescent="0.3">
      <c r="A1489" t="s">
        <v>1593</v>
      </c>
      <c r="B1489" s="1">
        <v>45451.234722222223</v>
      </c>
      <c r="C1489" t="s">
        <v>13</v>
      </c>
      <c r="D1489">
        <v>15</v>
      </c>
      <c r="E1489" t="s">
        <v>18</v>
      </c>
      <c r="F1489" t="s">
        <v>11</v>
      </c>
      <c r="G1489" t="b">
        <v>0</v>
      </c>
      <c r="I1489">
        <v>32</v>
      </c>
      <c r="J1489" t="b">
        <v>0</v>
      </c>
      <c r="K1489">
        <f>YEAR(Table1[[#This Row],[Patient Admission Date]])</f>
        <v>2024</v>
      </c>
      <c r="L1489" t="str">
        <f>TEXT(Table1[[#This Row],[Patient Admission Date]],"mmm")</f>
        <v>Jun</v>
      </c>
      <c r="M1489" t="str">
        <f>TEXT(Table1[[#This Row],[Patient Admission Date]],"ddd")</f>
        <v>Sat</v>
      </c>
      <c r="N1489" t="str">
        <f>TEXT(INT(HOUR(Table1[[#This Row],[Patient Admission Date]])/3)*3,"00")&amp;"-"&amp;TEXT(INT(HOUR(Table1[[#This Row],[Patient Admission Date]])/3)*3+3,"00")</f>
        <v>03-06</v>
      </c>
      <c r="O1489" t="str" cm="1">
        <f t="array" ref="O1489">_xlfn.IFS(Table1[[#This Row],[Patient Age]]&lt;=14,"0-14",Table1[[#This Row],[Patient Age]]&lt;=29,"15-29",Table1[[#This Row],[Patient Age]]&lt;=44,"30-44",Table1[[#This Row],[Patient Age]]&lt;=59,"45-59",Table1[[#This Row],[Patient Age]]&lt;=74,"60-74",TRUE,"75+")</f>
        <v>15-29</v>
      </c>
      <c r="P1489" t="str" cm="1">
        <f t="array" ref="P1489">_xlfn.IFS(Table1[[#This Row],[Patient Waittime]]&lt;=15,"0-15",Table1[[#This Row],[Patient Waittime]]&lt;=30,"16-30",Table1[[#This Row],[Patient Waittime]]&lt;=45,"31-45",Table1[[#This Row],[Patient Waittime]]&lt;=60,"46-60",TRUE,"60+")</f>
        <v>31-45</v>
      </c>
      <c r="Q1489">
        <f>--(Table1[[#This Row],[Patient Waittime]]&lt;=30)</f>
        <v>0</v>
      </c>
      <c r="R1489">
        <f>--Table1[[#This Row],[Patient Admission Flag]]</f>
        <v>0</v>
      </c>
      <c r="S1489">
        <f>--AND(Table1[[#This Row],[WithinTarget]]=1,Table1[[#This Row],[Patient Satisfaction Score]]&gt;=7)</f>
        <v>0</v>
      </c>
      <c r="T1489" t="str">
        <f>IF(LEFT(Table1[[#This Row],[Patient Gender]],1)="F","Female","Male")</f>
        <v>Female</v>
      </c>
    </row>
    <row r="1490" spans="1:20" x14ac:dyDescent="0.3">
      <c r="A1490" t="s">
        <v>1594</v>
      </c>
      <c r="B1490" s="1">
        <v>45291.06527777778</v>
      </c>
      <c r="C1490" t="s">
        <v>13</v>
      </c>
      <c r="D1490">
        <v>66</v>
      </c>
      <c r="E1490" t="s">
        <v>18</v>
      </c>
      <c r="F1490" t="s">
        <v>11</v>
      </c>
      <c r="G1490" t="b">
        <v>0</v>
      </c>
      <c r="I1490">
        <v>41</v>
      </c>
      <c r="J1490" t="b">
        <v>0</v>
      </c>
      <c r="K1490">
        <f>YEAR(Table1[[#This Row],[Patient Admission Date]])</f>
        <v>2023</v>
      </c>
      <c r="L1490" t="str">
        <f>TEXT(Table1[[#This Row],[Patient Admission Date]],"mmm")</f>
        <v>Dec</v>
      </c>
      <c r="M1490" t="str">
        <f>TEXT(Table1[[#This Row],[Patient Admission Date]],"ddd")</f>
        <v>Sun</v>
      </c>
      <c r="N1490" t="str">
        <f>TEXT(INT(HOUR(Table1[[#This Row],[Patient Admission Date]])/3)*3,"00")&amp;"-"&amp;TEXT(INT(HOUR(Table1[[#This Row],[Patient Admission Date]])/3)*3+3,"00")</f>
        <v>00-03</v>
      </c>
      <c r="O1490" t="str" cm="1">
        <f t="array" ref="O1490">_xlfn.IFS(Table1[[#This Row],[Patient Age]]&lt;=14,"0-14",Table1[[#This Row],[Patient Age]]&lt;=29,"15-29",Table1[[#This Row],[Patient Age]]&lt;=44,"30-44",Table1[[#This Row],[Patient Age]]&lt;=59,"45-59",Table1[[#This Row],[Patient Age]]&lt;=74,"60-74",TRUE,"75+")</f>
        <v>60-74</v>
      </c>
      <c r="P1490" t="str" cm="1">
        <f t="array" ref="P1490">_xlfn.IFS(Table1[[#This Row],[Patient Waittime]]&lt;=15,"0-15",Table1[[#This Row],[Patient Waittime]]&lt;=30,"16-30",Table1[[#This Row],[Patient Waittime]]&lt;=45,"31-45",Table1[[#This Row],[Patient Waittime]]&lt;=60,"46-60",TRUE,"60+")</f>
        <v>31-45</v>
      </c>
      <c r="Q1490">
        <f>--(Table1[[#This Row],[Patient Waittime]]&lt;=30)</f>
        <v>0</v>
      </c>
      <c r="R1490">
        <f>--Table1[[#This Row],[Patient Admission Flag]]</f>
        <v>0</v>
      </c>
      <c r="S1490">
        <f>--AND(Table1[[#This Row],[WithinTarget]]=1,Table1[[#This Row],[Patient Satisfaction Score]]&gt;=7)</f>
        <v>0</v>
      </c>
      <c r="T1490" t="str">
        <f>IF(LEFT(Table1[[#This Row],[Patient Gender]],1)="F","Female","Male")</f>
        <v>Female</v>
      </c>
    </row>
    <row r="1491" spans="1:20" x14ac:dyDescent="0.3">
      <c r="A1491" t="s">
        <v>1595</v>
      </c>
      <c r="B1491" s="1">
        <v>45191.399305555555</v>
      </c>
      <c r="C1491" t="s">
        <v>13</v>
      </c>
      <c r="D1491">
        <v>76</v>
      </c>
      <c r="E1491" t="s">
        <v>18</v>
      </c>
      <c r="F1491" t="s">
        <v>11</v>
      </c>
      <c r="G1491" t="b">
        <v>0</v>
      </c>
      <c r="I1491">
        <v>54</v>
      </c>
      <c r="J1491" t="b">
        <v>0</v>
      </c>
      <c r="K1491">
        <f>YEAR(Table1[[#This Row],[Patient Admission Date]])</f>
        <v>2023</v>
      </c>
      <c r="L1491" t="str">
        <f>TEXT(Table1[[#This Row],[Patient Admission Date]],"mmm")</f>
        <v>Sep</v>
      </c>
      <c r="M1491" t="str">
        <f>TEXT(Table1[[#This Row],[Patient Admission Date]],"ddd")</f>
        <v>Fri</v>
      </c>
      <c r="N1491" t="str">
        <f>TEXT(INT(HOUR(Table1[[#This Row],[Patient Admission Date]])/3)*3,"00")&amp;"-"&amp;TEXT(INT(HOUR(Table1[[#This Row],[Patient Admission Date]])/3)*3+3,"00")</f>
        <v>09-12</v>
      </c>
      <c r="O1491" t="str" cm="1">
        <f t="array" ref="O1491">_xlfn.IFS(Table1[[#This Row],[Patient Age]]&lt;=14,"0-14",Table1[[#This Row],[Patient Age]]&lt;=29,"15-29",Table1[[#This Row],[Patient Age]]&lt;=44,"30-44",Table1[[#This Row],[Patient Age]]&lt;=59,"45-59",Table1[[#This Row],[Patient Age]]&lt;=74,"60-74",TRUE,"75+")</f>
        <v>75+</v>
      </c>
      <c r="P1491" t="str" cm="1">
        <f t="array" ref="P1491">_xlfn.IFS(Table1[[#This Row],[Patient Waittime]]&lt;=15,"0-15",Table1[[#This Row],[Patient Waittime]]&lt;=30,"16-30",Table1[[#This Row],[Patient Waittime]]&lt;=45,"31-45",Table1[[#This Row],[Patient Waittime]]&lt;=60,"46-60",TRUE,"60+")</f>
        <v>46-60</v>
      </c>
      <c r="Q1491">
        <f>--(Table1[[#This Row],[Patient Waittime]]&lt;=30)</f>
        <v>0</v>
      </c>
      <c r="R1491">
        <f>--Table1[[#This Row],[Patient Admission Flag]]</f>
        <v>0</v>
      </c>
      <c r="S1491">
        <f>--AND(Table1[[#This Row],[WithinTarget]]=1,Table1[[#This Row],[Patient Satisfaction Score]]&gt;=7)</f>
        <v>0</v>
      </c>
      <c r="T1491" t="str">
        <f>IF(LEFT(Table1[[#This Row],[Patient Gender]],1)="F","Female","Male")</f>
        <v>Female</v>
      </c>
    </row>
    <row r="1492" spans="1:20" x14ac:dyDescent="0.3">
      <c r="A1492" t="s">
        <v>1596</v>
      </c>
      <c r="B1492" s="1">
        <v>45311.994444444441</v>
      </c>
      <c r="C1492" t="s">
        <v>13</v>
      </c>
      <c r="D1492">
        <v>74</v>
      </c>
      <c r="E1492" t="s">
        <v>18</v>
      </c>
      <c r="F1492" t="s">
        <v>11</v>
      </c>
      <c r="G1492" t="b">
        <v>0</v>
      </c>
      <c r="I1492">
        <v>60</v>
      </c>
      <c r="J1492" t="b">
        <v>0</v>
      </c>
      <c r="K1492">
        <f>YEAR(Table1[[#This Row],[Patient Admission Date]])</f>
        <v>2024</v>
      </c>
      <c r="L1492" t="str">
        <f>TEXT(Table1[[#This Row],[Patient Admission Date]],"mmm")</f>
        <v>Jan</v>
      </c>
      <c r="M1492" t="str">
        <f>TEXT(Table1[[#This Row],[Patient Admission Date]],"ddd")</f>
        <v>Sat</v>
      </c>
      <c r="N1492" t="str">
        <f>TEXT(INT(HOUR(Table1[[#This Row],[Patient Admission Date]])/3)*3,"00")&amp;"-"&amp;TEXT(INT(HOUR(Table1[[#This Row],[Patient Admission Date]])/3)*3+3,"00")</f>
        <v>21-24</v>
      </c>
      <c r="O1492" t="str" cm="1">
        <f t="array" ref="O1492">_xlfn.IFS(Table1[[#This Row],[Patient Age]]&lt;=14,"0-14",Table1[[#This Row],[Patient Age]]&lt;=29,"15-29",Table1[[#This Row],[Patient Age]]&lt;=44,"30-44",Table1[[#This Row],[Patient Age]]&lt;=59,"45-59",Table1[[#This Row],[Patient Age]]&lt;=74,"60-74",TRUE,"75+")</f>
        <v>60-74</v>
      </c>
      <c r="P1492" t="str" cm="1">
        <f t="array" ref="P1492">_xlfn.IFS(Table1[[#This Row],[Patient Waittime]]&lt;=15,"0-15",Table1[[#This Row],[Patient Waittime]]&lt;=30,"16-30",Table1[[#This Row],[Patient Waittime]]&lt;=45,"31-45",Table1[[#This Row],[Patient Waittime]]&lt;=60,"46-60",TRUE,"60+")</f>
        <v>46-60</v>
      </c>
      <c r="Q1492">
        <f>--(Table1[[#This Row],[Patient Waittime]]&lt;=30)</f>
        <v>0</v>
      </c>
      <c r="R1492">
        <f>--Table1[[#This Row],[Patient Admission Flag]]</f>
        <v>0</v>
      </c>
      <c r="S1492">
        <f>--AND(Table1[[#This Row],[WithinTarget]]=1,Table1[[#This Row],[Patient Satisfaction Score]]&gt;=7)</f>
        <v>0</v>
      </c>
      <c r="T1492" t="str">
        <f>IF(LEFT(Table1[[#This Row],[Patient Gender]],1)="F","Female","Male")</f>
        <v>Female</v>
      </c>
    </row>
    <row r="1493" spans="1:20" x14ac:dyDescent="0.3">
      <c r="A1493" t="s">
        <v>1597</v>
      </c>
      <c r="B1493" s="1">
        <v>45397.668055555558</v>
      </c>
      <c r="C1493" t="s">
        <v>13</v>
      </c>
      <c r="D1493">
        <v>56</v>
      </c>
      <c r="E1493" t="s">
        <v>18</v>
      </c>
      <c r="F1493" t="s">
        <v>11</v>
      </c>
      <c r="G1493" t="b">
        <v>0</v>
      </c>
      <c r="I1493">
        <v>16</v>
      </c>
      <c r="J1493" t="b">
        <v>0</v>
      </c>
      <c r="K1493">
        <f>YEAR(Table1[[#This Row],[Patient Admission Date]])</f>
        <v>2024</v>
      </c>
      <c r="L1493" t="str">
        <f>TEXT(Table1[[#This Row],[Patient Admission Date]],"mmm")</f>
        <v>Apr</v>
      </c>
      <c r="M1493" t="str">
        <f>TEXT(Table1[[#This Row],[Patient Admission Date]],"ddd")</f>
        <v>Mon</v>
      </c>
      <c r="N1493" t="str">
        <f>TEXT(INT(HOUR(Table1[[#This Row],[Patient Admission Date]])/3)*3,"00")&amp;"-"&amp;TEXT(INT(HOUR(Table1[[#This Row],[Patient Admission Date]])/3)*3+3,"00")</f>
        <v>15-18</v>
      </c>
      <c r="O1493" t="str" cm="1">
        <f t="array" ref="O1493">_xlfn.IFS(Table1[[#This Row],[Patient Age]]&lt;=14,"0-14",Table1[[#This Row],[Patient Age]]&lt;=29,"15-29",Table1[[#This Row],[Patient Age]]&lt;=44,"30-44",Table1[[#This Row],[Patient Age]]&lt;=59,"45-59",Table1[[#This Row],[Patient Age]]&lt;=74,"60-74",TRUE,"75+")</f>
        <v>45-59</v>
      </c>
      <c r="P1493" t="str" cm="1">
        <f t="array" ref="P1493">_xlfn.IFS(Table1[[#This Row],[Patient Waittime]]&lt;=15,"0-15",Table1[[#This Row],[Patient Waittime]]&lt;=30,"16-30",Table1[[#This Row],[Patient Waittime]]&lt;=45,"31-45",Table1[[#This Row],[Patient Waittime]]&lt;=60,"46-60",TRUE,"60+")</f>
        <v>16-30</v>
      </c>
      <c r="Q1493">
        <f>--(Table1[[#This Row],[Patient Waittime]]&lt;=30)</f>
        <v>1</v>
      </c>
      <c r="R1493">
        <f>--Table1[[#This Row],[Patient Admission Flag]]</f>
        <v>0</v>
      </c>
      <c r="S1493">
        <f>--AND(Table1[[#This Row],[WithinTarget]]=1,Table1[[#This Row],[Patient Satisfaction Score]]&gt;=7)</f>
        <v>0</v>
      </c>
      <c r="T1493" t="str">
        <f>IF(LEFT(Table1[[#This Row],[Patient Gender]],1)="F","Female","Male")</f>
        <v>Female</v>
      </c>
    </row>
    <row r="1494" spans="1:20" x14ac:dyDescent="0.3">
      <c r="A1494" t="s">
        <v>1598</v>
      </c>
      <c r="B1494" s="1">
        <v>45024.001388888886</v>
      </c>
      <c r="C1494" t="s">
        <v>13</v>
      </c>
      <c r="D1494">
        <v>64</v>
      </c>
      <c r="E1494" t="s">
        <v>18</v>
      </c>
      <c r="F1494" t="s">
        <v>11</v>
      </c>
      <c r="G1494" t="b">
        <v>0</v>
      </c>
      <c r="I1494">
        <v>17</v>
      </c>
      <c r="J1494" t="b">
        <v>0</v>
      </c>
      <c r="K1494">
        <f>YEAR(Table1[[#This Row],[Patient Admission Date]])</f>
        <v>2023</v>
      </c>
      <c r="L1494" t="str">
        <f>TEXT(Table1[[#This Row],[Patient Admission Date]],"mmm")</f>
        <v>Apr</v>
      </c>
      <c r="M1494" t="str">
        <f>TEXT(Table1[[#This Row],[Patient Admission Date]],"ddd")</f>
        <v>Sat</v>
      </c>
      <c r="N1494" t="str">
        <f>TEXT(INT(HOUR(Table1[[#This Row],[Patient Admission Date]])/3)*3,"00")&amp;"-"&amp;TEXT(INT(HOUR(Table1[[#This Row],[Patient Admission Date]])/3)*3+3,"00")</f>
        <v>00-03</v>
      </c>
      <c r="O1494" t="str" cm="1">
        <f t="array" ref="O1494">_xlfn.IFS(Table1[[#This Row],[Patient Age]]&lt;=14,"0-14",Table1[[#This Row],[Patient Age]]&lt;=29,"15-29",Table1[[#This Row],[Patient Age]]&lt;=44,"30-44",Table1[[#This Row],[Patient Age]]&lt;=59,"45-59",Table1[[#This Row],[Patient Age]]&lt;=74,"60-74",TRUE,"75+")</f>
        <v>60-74</v>
      </c>
      <c r="P1494" t="str" cm="1">
        <f t="array" ref="P1494">_xlfn.IFS(Table1[[#This Row],[Patient Waittime]]&lt;=15,"0-15",Table1[[#This Row],[Patient Waittime]]&lt;=30,"16-30",Table1[[#This Row],[Patient Waittime]]&lt;=45,"31-45",Table1[[#This Row],[Patient Waittime]]&lt;=60,"46-60",TRUE,"60+")</f>
        <v>16-30</v>
      </c>
      <c r="Q1494">
        <f>--(Table1[[#This Row],[Patient Waittime]]&lt;=30)</f>
        <v>1</v>
      </c>
      <c r="R1494">
        <f>--Table1[[#This Row],[Patient Admission Flag]]</f>
        <v>0</v>
      </c>
      <c r="S1494">
        <f>--AND(Table1[[#This Row],[WithinTarget]]=1,Table1[[#This Row],[Patient Satisfaction Score]]&gt;=7)</f>
        <v>0</v>
      </c>
      <c r="T1494" t="str">
        <f>IF(LEFT(Table1[[#This Row],[Patient Gender]],1)="F","Female","Male")</f>
        <v>Female</v>
      </c>
    </row>
    <row r="1495" spans="1:20" x14ac:dyDescent="0.3">
      <c r="A1495" t="s">
        <v>1599</v>
      </c>
      <c r="B1495" s="1">
        <v>45461.973611111112</v>
      </c>
      <c r="C1495" t="s">
        <v>13</v>
      </c>
      <c r="D1495">
        <v>25</v>
      </c>
      <c r="E1495" t="s">
        <v>18</v>
      </c>
      <c r="F1495" t="s">
        <v>11</v>
      </c>
      <c r="G1495" t="b">
        <v>0</v>
      </c>
      <c r="I1495">
        <v>23</v>
      </c>
      <c r="J1495" t="b">
        <v>0</v>
      </c>
      <c r="K1495">
        <f>YEAR(Table1[[#This Row],[Patient Admission Date]])</f>
        <v>2024</v>
      </c>
      <c r="L1495" t="str">
        <f>TEXT(Table1[[#This Row],[Patient Admission Date]],"mmm")</f>
        <v>Jun</v>
      </c>
      <c r="M1495" t="str">
        <f>TEXT(Table1[[#This Row],[Patient Admission Date]],"ddd")</f>
        <v>Tue</v>
      </c>
      <c r="N1495" t="str">
        <f>TEXT(INT(HOUR(Table1[[#This Row],[Patient Admission Date]])/3)*3,"00")&amp;"-"&amp;TEXT(INT(HOUR(Table1[[#This Row],[Patient Admission Date]])/3)*3+3,"00")</f>
        <v>21-24</v>
      </c>
      <c r="O1495" t="str" cm="1">
        <f t="array" ref="O1495">_xlfn.IFS(Table1[[#This Row],[Patient Age]]&lt;=14,"0-14",Table1[[#This Row],[Patient Age]]&lt;=29,"15-29",Table1[[#This Row],[Patient Age]]&lt;=44,"30-44",Table1[[#This Row],[Patient Age]]&lt;=59,"45-59",Table1[[#This Row],[Patient Age]]&lt;=74,"60-74",TRUE,"75+")</f>
        <v>15-29</v>
      </c>
      <c r="P1495" t="str" cm="1">
        <f t="array" ref="P1495">_xlfn.IFS(Table1[[#This Row],[Patient Waittime]]&lt;=15,"0-15",Table1[[#This Row],[Patient Waittime]]&lt;=30,"16-30",Table1[[#This Row],[Patient Waittime]]&lt;=45,"31-45",Table1[[#This Row],[Patient Waittime]]&lt;=60,"46-60",TRUE,"60+")</f>
        <v>16-30</v>
      </c>
      <c r="Q1495">
        <f>--(Table1[[#This Row],[Patient Waittime]]&lt;=30)</f>
        <v>1</v>
      </c>
      <c r="R1495">
        <f>--Table1[[#This Row],[Patient Admission Flag]]</f>
        <v>0</v>
      </c>
      <c r="S1495">
        <f>--AND(Table1[[#This Row],[WithinTarget]]=1,Table1[[#This Row],[Patient Satisfaction Score]]&gt;=7)</f>
        <v>0</v>
      </c>
      <c r="T1495" t="str">
        <f>IF(LEFT(Table1[[#This Row],[Patient Gender]],1)="F","Female","Male")</f>
        <v>Female</v>
      </c>
    </row>
    <row r="1496" spans="1:20" x14ac:dyDescent="0.3">
      <c r="A1496" t="s">
        <v>1600</v>
      </c>
      <c r="B1496" s="1">
        <v>45571.771527777775</v>
      </c>
      <c r="C1496" t="s">
        <v>13</v>
      </c>
      <c r="D1496">
        <v>67</v>
      </c>
      <c r="E1496" t="s">
        <v>18</v>
      </c>
      <c r="F1496" t="s">
        <v>11</v>
      </c>
      <c r="G1496" t="b">
        <v>0</v>
      </c>
      <c r="I1496">
        <v>25</v>
      </c>
      <c r="J1496" t="b">
        <v>0</v>
      </c>
      <c r="K1496">
        <f>YEAR(Table1[[#This Row],[Patient Admission Date]])</f>
        <v>2024</v>
      </c>
      <c r="L1496" t="str">
        <f>TEXT(Table1[[#This Row],[Patient Admission Date]],"mmm")</f>
        <v>Oct</v>
      </c>
      <c r="M1496" t="str">
        <f>TEXT(Table1[[#This Row],[Patient Admission Date]],"ddd")</f>
        <v>Sun</v>
      </c>
      <c r="N1496" t="str">
        <f>TEXT(INT(HOUR(Table1[[#This Row],[Patient Admission Date]])/3)*3,"00")&amp;"-"&amp;TEXT(INT(HOUR(Table1[[#This Row],[Patient Admission Date]])/3)*3+3,"00")</f>
        <v>18-21</v>
      </c>
      <c r="O1496" t="str" cm="1">
        <f t="array" ref="O1496">_xlfn.IFS(Table1[[#This Row],[Patient Age]]&lt;=14,"0-14",Table1[[#This Row],[Patient Age]]&lt;=29,"15-29",Table1[[#This Row],[Patient Age]]&lt;=44,"30-44",Table1[[#This Row],[Patient Age]]&lt;=59,"45-59",Table1[[#This Row],[Patient Age]]&lt;=74,"60-74",TRUE,"75+")</f>
        <v>60-74</v>
      </c>
      <c r="P1496" t="str" cm="1">
        <f t="array" ref="P1496">_xlfn.IFS(Table1[[#This Row],[Patient Waittime]]&lt;=15,"0-15",Table1[[#This Row],[Patient Waittime]]&lt;=30,"16-30",Table1[[#This Row],[Patient Waittime]]&lt;=45,"31-45",Table1[[#This Row],[Patient Waittime]]&lt;=60,"46-60",TRUE,"60+")</f>
        <v>16-30</v>
      </c>
      <c r="Q1496">
        <f>--(Table1[[#This Row],[Patient Waittime]]&lt;=30)</f>
        <v>1</v>
      </c>
      <c r="R1496">
        <f>--Table1[[#This Row],[Patient Admission Flag]]</f>
        <v>0</v>
      </c>
      <c r="S1496">
        <f>--AND(Table1[[#This Row],[WithinTarget]]=1,Table1[[#This Row],[Patient Satisfaction Score]]&gt;=7)</f>
        <v>0</v>
      </c>
      <c r="T1496" t="str">
        <f>IF(LEFT(Table1[[#This Row],[Patient Gender]],1)="F","Female","Male")</f>
        <v>Female</v>
      </c>
    </row>
    <row r="1497" spans="1:20" x14ac:dyDescent="0.3">
      <c r="A1497" t="s">
        <v>1601</v>
      </c>
      <c r="B1497" s="1">
        <v>45057.144444444442</v>
      </c>
      <c r="C1497" t="s">
        <v>13</v>
      </c>
      <c r="D1497">
        <v>54</v>
      </c>
      <c r="E1497" t="s">
        <v>18</v>
      </c>
      <c r="F1497" t="s">
        <v>11</v>
      </c>
      <c r="G1497" t="b">
        <v>0</v>
      </c>
      <c r="I1497">
        <v>50</v>
      </c>
      <c r="J1497" t="b">
        <v>0</v>
      </c>
      <c r="K1497">
        <f>YEAR(Table1[[#This Row],[Patient Admission Date]])</f>
        <v>2023</v>
      </c>
      <c r="L1497" t="str">
        <f>TEXT(Table1[[#This Row],[Patient Admission Date]],"mmm")</f>
        <v>May</v>
      </c>
      <c r="M1497" t="str">
        <f>TEXT(Table1[[#This Row],[Patient Admission Date]],"ddd")</f>
        <v>Thu</v>
      </c>
      <c r="N1497" t="str">
        <f>TEXT(INT(HOUR(Table1[[#This Row],[Patient Admission Date]])/3)*3,"00")&amp;"-"&amp;TEXT(INT(HOUR(Table1[[#This Row],[Patient Admission Date]])/3)*3+3,"00")</f>
        <v>03-06</v>
      </c>
      <c r="O1497" t="str" cm="1">
        <f t="array" ref="O1497">_xlfn.IFS(Table1[[#This Row],[Patient Age]]&lt;=14,"0-14",Table1[[#This Row],[Patient Age]]&lt;=29,"15-29",Table1[[#This Row],[Patient Age]]&lt;=44,"30-44",Table1[[#This Row],[Patient Age]]&lt;=59,"45-59",Table1[[#This Row],[Patient Age]]&lt;=74,"60-74",TRUE,"75+")</f>
        <v>45-59</v>
      </c>
      <c r="P1497" t="str" cm="1">
        <f t="array" ref="P1497">_xlfn.IFS(Table1[[#This Row],[Patient Waittime]]&lt;=15,"0-15",Table1[[#This Row],[Patient Waittime]]&lt;=30,"16-30",Table1[[#This Row],[Patient Waittime]]&lt;=45,"31-45",Table1[[#This Row],[Patient Waittime]]&lt;=60,"46-60",TRUE,"60+")</f>
        <v>46-60</v>
      </c>
      <c r="Q1497">
        <f>--(Table1[[#This Row],[Patient Waittime]]&lt;=30)</f>
        <v>0</v>
      </c>
      <c r="R1497">
        <f>--Table1[[#This Row],[Patient Admission Flag]]</f>
        <v>0</v>
      </c>
      <c r="S1497">
        <f>--AND(Table1[[#This Row],[WithinTarget]]=1,Table1[[#This Row],[Patient Satisfaction Score]]&gt;=7)</f>
        <v>0</v>
      </c>
      <c r="T1497" t="str">
        <f>IF(LEFT(Table1[[#This Row],[Patient Gender]],1)="F","Female","Male")</f>
        <v>Female</v>
      </c>
    </row>
    <row r="1498" spans="1:20" x14ac:dyDescent="0.3">
      <c r="A1498" t="s">
        <v>1602</v>
      </c>
      <c r="B1498" s="1">
        <v>45098.200694444444</v>
      </c>
      <c r="C1498" t="s">
        <v>13</v>
      </c>
      <c r="D1498">
        <v>46</v>
      </c>
      <c r="E1498" t="s">
        <v>18</v>
      </c>
      <c r="F1498" t="s">
        <v>11</v>
      </c>
      <c r="G1498" t="b">
        <v>0</v>
      </c>
      <c r="I1498">
        <v>25</v>
      </c>
      <c r="J1498" t="b">
        <v>0</v>
      </c>
      <c r="K1498">
        <f>YEAR(Table1[[#This Row],[Patient Admission Date]])</f>
        <v>2023</v>
      </c>
      <c r="L1498" t="str">
        <f>TEXT(Table1[[#This Row],[Patient Admission Date]],"mmm")</f>
        <v>Jun</v>
      </c>
      <c r="M1498" t="str">
        <f>TEXT(Table1[[#This Row],[Patient Admission Date]],"ddd")</f>
        <v>Wed</v>
      </c>
      <c r="N1498" t="str">
        <f>TEXT(INT(HOUR(Table1[[#This Row],[Patient Admission Date]])/3)*3,"00")&amp;"-"&amp;TEXT(INT(HOUR(Table1[[#This Row],[Patient Admission Date]])/3)*3+3,"00")</f>
        <v>03-06</v>
      </c>
      <c r="O1498" t="str" cm="1">
        <f t="array" ref="O1498">_xlfn.IFS(Table1[[#This Row],[Patient Age]]&lt;=14,"0-14",Table1[[#This Row],[Patient Age]]&lt;=29,"15-29",Table1[[#This Row],[Patient Age]]&lt;=44,"30-44",Table1[[#This Row],[Patient Age]]&lt;=59,"45-59",Table1[[#This Row],[Patient Age]]&lt;=74,"60-74",TRUE,"75+")</f>
        <v>45-59</v>
      </c>
      <c r="P1498" t="str" cm="1">
        <f t="array" ref="P1498">_xlfn.IFS(Table1[[#This Row],[Patient Waittime]]&lt;=15,"0-15",Table1[[#This Row],[Patient Waittime]]&lt;=30,"16-30",Table1[[#This Row],[Patient Waittime]]&lt;=45,"31-45",Table1[[#This Row],[Patient Waittime]]&lt;=60,"46-60",TRUE,"60+")</f>
        <v>16-30</v>
      </c>
      <c r="Q1498">
        <f>--(Table1[[#This Row],[Patient Waittime]]&lt;=30)</f>
        <v>1</v>
      </c>
      <c r="R1498">
        <f>--Table1[[#This Row],[Patient Admission Flag]]</f>
        <v>0</v>
      </c>
      <c r="S1498">
        <f>--AND(Table1[[#This Row],[WithinTarget]]=1,Table1[[#This Row],[Patient Satisfaction Score]]&gt;=7)</f>
        <v>0</v>
      </c>
      <c r="T1498" t="str">
        <f>IF(LEFT(Table1[[#This Row],[Patient Gender]],1)="F","Female","Male")</f>
        <v>Female</v>
      </c>
    </row>
    <row r="1499" spans="1:20" x14ac:dyDescent="0.3">
      <c r="A1499" t="s">
        <v>1603</v>
      </c>
      <c r="B1499" s="1">
        <v>45416.700694444444</v>
      </c>
      <c r="C1499" t="s">
        <v>13</v>
      </c>
      <c r="D1499">
        <v>72</v>
      </c>
      <c r="E1499" t="s">
        <v>18</v>
      </c>
      <c r="F1499" t="s">
        <v>11</v>
      </c>
      <c r="G1499" t="b">
        <v>0</v>
      </c>
      <c r="I1499">
        <v>47</v>
      </c>
      <c r="J1499" t="b">
        <v>0</v>
      </c>
      <c r="K1499">
        <f>YEAR(Table1[[#This Row],[Patient Admission Date]])</f>
        <v>2024</v>
      </c>
      <c r="L1499" t="str">
        <f>TEXT(Table1[[#This Row],[Patient Admission Date]],"mmm")</f>
        <v>May</v>
      </c>
      <c r="M1499" t="str">
        <f>TEXT(Table1[[#This Row],[Patient Admission Date]],"ddd")</f>
        <v>Sat</v>
      </c>
      <c r="N1499" t="str">
        <f>TEXT(INT(HOUR(Table1[[#This Row],[Patient Admission Date]])/3)*3,"00")&amp;"-"&amp;TEXT(INT(HOUR(Table1[[#This Row],[Patient Admission Date]])/3)*3+3,"00")</f>
        <v>15-18</v>
      </c>
      <c r="O1499" t="str" cm="1">
        <f t="array" ref="O1499">_xlfn.IFS(Table1[[#This Row],[Patient Age]]&lt;=14,"0-14",Table1[[#This Row],[Patient Age]]&lt;=29,"15-29",Table1[[#This Row],[Patient Age]]&lt;=44,"30-44",Table1[[#This Row],[Patient Age]]&lt;=59,"45-59",Table1[[#This Row],[Patient Age]]&lt;=74,"60-74",TRUE,"75+")</f>
        <v>60-74</v>
      </c>
      <c r="P1499" t="str" cm="1">
        <f t="array" ref="P1499">_xlfn.IFS(Table1[[#This Row],[Patient Waittime]]&lt;=15,"0-15",Table1[[#This Row],[Patient Waittime]]&lt;=30,"16-30",Table1[[#This Row],[Patient Waittime]]&lt;=45,"31-45",Table1[[#This Row],[Patient Waittime]]&lt;=60,"46-60",TRUE,"60+")</f>
        <v>46-60</v>
      </c>
      <c r="Q1499">
        <f>--(Table1[[#This Row],[Patient Waittime]]&lt;=30)</f>
        <v>0</v>
      </c>
      <c r="R1499">
        <f>--Table1[[#This Row],[Patient Admission Flag]]</f>
        <v>0</v>
      </c>
      <c r="S1499">
        <f>--AND(Table1[[#This Row],[WithinTarget]]=1,Table1[[#This Row],[Patient Satisfaction Score]]&gt;=7)</f>
        <v>0</v>
      </c>
      <c r="T1499" t="str">
        <f>IF(LEFT(Table1[[#This Row],[Patient Gender]],1)="F","Female","Male")</f>
        <v>Female</v>
      </c>
    </row>
    <row r="1500" spans="1:20" x14ac:dyDescent="0.3">
      <c r="A1500" t="s">
        <v>1604</v>
      </c>
      <c r="B1500" s="1">
        <v>45258.627083333333</v>
      </c>
      <c r="C1500" t="s">
        <v>13</v>
      </c>
      <c r="D1500">
        <v>52</v>
      </c>
      <c r="E1500" t="s">
        <v>18</v>
      </c>
      <c r="F1500" t="s">
        <v>11</v>
      </c>
      <c r="G1500" t="b">
        <v>0</v>
      </c>
      <c r="I1500">
        <v>11</v>
      </c>
      <c r="J1500" t="b">
        <v>0</v>
      </c>
      <c r="K1500">
        <f>YEAR(Table1[[#This Row],[Patient Admission Date]])</f>
        <v>2023</v>
      </c>
      <c r="L1500" t="str">
        <f>TEXT(Table1[[#This Row],[Patient Admission Date]],"mmm")</f>
        <v>Nov</v>
      </c>
      <c r="M1500" t="str">
        <f>TEXT(Table1[[#This Row],[Patient Admission Date]],"ddd")</f>
        <v>Tue</v>
      </c>
      <c r="N1500" t="str">
        <f>TEXT(INT(HOUR(Table1[[#This Row],[Patient Admission Date]])/3)*3,"00")&amp;"-"&amp;TEXT(INT(HOUR(Table1[[#This Row],[Patient Admission Date]])/3)*3+3,"00")</f>
        <v>15-18</v>
      </c>
      <c r="O1500" t="str" cm="1">
        <f t="array" ref="O1500">_xlfn.IFS(Table1[[#This Row],[Patient Age]]&lt;=14,"0-14",Table1[[#This Row],[Patient Age]]&lt;=29,"15-29",Table1[[#This Row],[Patient Age]]&lt;=44,"30-44",Table1[[#This Row],[Patient Age]]&lt;=59,"45-59",Table1[[#This Row],[Patient Age]]&lt;=74,"60-74",TRUE,"75+")</f>
        <v>45-59</v>
      </c>
      <c r="P1500" t="str" cm="1">
        <f t="array" ref="P1500">_xlfn.IFS(Table1[[#This Row],[Patient Waittime]]&lt;=15,"0-15",Table1[[#This Row],[Patient Waittime]]&lt;=30,"16-30",Table1[[#This Row],[Patient Waittime]]&lt;=45,"31-45",Table1[[#This Row],[Patient Waittime]]&lt;=60,"46-60",TRUE,"60+")</f>
        <v>0-15</v>
      </c>
      <c r="Q1500">
        <f>--(Table1[[#This Row],[Patient Waittime]]&lt;=30)</f>
        <v>1</v>
      </c>
      <c r="R1500">
        <f>--Table1[[#This Row],[Patient Admission Flag]]</f>
        <v>0</v>
      </c>
      <c r="S1500">
        <f>--AND(Table1[[#This Row],[WithinTarget]]=1,Table1[[#This Row],[Patient Satisfaction Score]]&gt;=7)</f>
        <v>0</v>
      </c>
      <c r="T1500" t="str">
        <f>IF(LEFT(Table1[[#This Row],[Patient Gender]],1)="F","Female","Male")</f>
        <v>Female</v>
      </c>
    </row>
    <row r="1501" spans="1:20" x14ac:dyDescent="0.3">
      <c r="A1501" t="s">
        <v>1605</v>
      </c>
      <c r="B1501" s="1">
        <v>45516.918749999997</v>
      </c>
      <c r="C1501" t="s">
        <v>13</v>
      </c>
      <c r="D1501">
        <v>44</v>
      </c>
      <c r="E1501" t="s">
        <v>18</v>
      </c>
      <c r="F1501" t="s">
        <v>11</v>
      </c>
      <c r="G1501" t="b">
        <v>0</v>
      </c>
      <c r="I1501">
        <v>15</v>
      </c>
      <c r="J1501" t="b">
        <v>0</v>
      </c>
      <c r="K1501">
        <f>YEAR(Table1[[#This Row],[Patient Admission Date]])</f>
        <v>2024</v>
      </c>
      <c r="L1501" t="str">
        <f>TEXT(Table1[[#This Row],[Patient Admission Date]],"mmm")</f>
        <v>Aug</v>
      </c>
      <c r="M1501" t="str">
        <f>TEXT(Table1[[#This Row],[Patient Admission Date]],"ddd")</f>
        <v>Mon</v>
      </c>
      <c r="N1501" t="str">
        <f>TEXT(INT(HOUR(Table1[[#This Row],[Patient Admission Date]])/3)*3,"00")&amp;"-"&amp;TEXT(INT(HOUR(Table1[[#This Row],[Patient Admission Date]])/3)*3+3,"00")</f>
        <v>21-24</v>
      </c>
      <c r="O1501" t="str" cm="1">
        <f t="array" ref="O1501">_xlfn.IFS(Table1[[#This Row],[Patient Age]]&lt;=14,"0-14",Table1[[#This Row],[Patient Age]]&lt;=29,"15-29",Table1[[#This Row],[Patient Age]]&lt;=44,"30-44",Table1[[#This Row],[Patient Age]]&lt;=59,"45-59",Table1[[#This Row],[Patient Age]]&lt;=74,"60-74",TRUE,"75+")</f>
        <v>30-44</v>
      </c>
      <c r="P1501" t="str" cm="1">
        <f t="array" ref="P1501">_xlfn.IFS(Table1[[#This Row],[Patient Waittime]]&lt;=15,"0-15",Table1[[#This Row],[Patient Waittime]]&lt;=30,"16-30",Table1[[#This Row],[Patient Waittime]]&lt;=45,"31-45",Table1[[#This Row],[Patient Waittime]]&lt;=60,"46-60",TRUE,"60+")</f>
        <v>0-15</v>
      </c>
      <c r="Q1501">
        <f>--(Table1[[#This Row],[Patient Waittime]]&lt;=30)</f>
        <v>1</v>
      </c>
      <c r="R1501">
        <f>--Table1[[#This Row],[Patient Admission Flag]]</f>
        <v>0</v>
      </c>
      <c r="S1501">
        <f>--AND(Table1[[#This Row],[WithinTarget]]=1,Table1[[#This Row],[Patient Satisfaction Score]]&gt;=7)</f>
        <v>0</v>
      </c>
      <c r="T1501" t="str">
        <f>IF(LEFT(Table1[[#This Row],[Patient Gender]],1)="F","Female","Male")</f>
        <v>Female</v>
      </c>
    </row>
    <row r="1502" spans="1:20" x14ac:dyDescent="0.3">
      <c r="A1502" t="s">
        <v>1606</v>
      </c>
      <c r="B1502" s="1">
        <v>45303.712500000001</v>
      </c>
      <c r="C1502" t="s">
        <v>13</v>
      </c>
      <c r="D1502">
        <v>66</v>
      </c>
      <c r="E1502" t="s">
        <v>18</v>
      </c>
      <c r="F1502" t="s">
        <v>11</v>
      </c>
      <c r="G1502" t="b">
        <v>0</v>
      </c>
      <c r="I1502">
        <v>19</v>
      </c>
      <c r="J1502" t="b">
        <v>0</v>
      </c>
      <c r="K1502">
        <f>YEAR(Table1[[#This Row],[Patient Admission Date]])</f>
        <v>2024</v>
      </c>
      <c r="L1502" t="str">
        <f>TEXT(Table1[[#This Row],[Patient Admission Date]],"mmm")</f>
        <v>Jan</v>
      </c>
      <c r="M1502" t="str">
        <f>TEXT(Table1[[#This Row],[Patient Admission Date]],"ddd")</f>
        <v>Fri</v>
      </c>
      <c r="N1502" t="str">
        <f>TEXT(INT(HOUR(Table1[[#This Row],[Patient Admission Date]])/3)*3,"00")&amp;"-"&amp;TEXT(INT(HOUR(Table1[[#This Row],[Patient Admission Date]])/3)*3+3,"00")</f>
        <v>15-18</v>
      </c>
      <c r="O1502" t="str" cm="1">
        <f t="array" ref="O1502">_xlfn.IFS(Table1[[#This Row],[Patient Age]]&lt;=14,"0-14",Table1[[#This Row],[Patient Age]]&lt;=29,"15-29",Table1[[#This Row],[Patient Age]]&lt;=44,"30-44",Table1[[#This Row],[Patient Age]]&lt;=59,"45-59",Table1[[#This Row],[Patient Age]]&lt;=74,"60-74",TRUE,"75+")</f>
        <v>60-74</v>
      </c>
      <c r="P1502" t="str" cm="1">
        <f t="array" ref="P1502">_xlfn.IFS(Table1[[#This Row],[Patient Waittime]]&lt;=15,"0-15",Table1[[#This Row],[Patient Waittime]]&lt;=30,"16-30",Table1[[#This Row],[Patient Waittime]]&lt;=45,"31-45",Table1[[#This Row],[Patient Waittime]]&lt;=60,"46-60",TRUE,"60+")</f>
        <v>16-30</v>
      </c>
      <c r="Q1502">
        <f>--(Table1[[#This Row],[Patient Waittime]]&lt;=30)</f>
        <v>1</v>
      </c>
      <c r="R1502">
        <f>--Table1[[#This Row],[Patient Admission Flag]]</f>
        <v>0</v>
      </c>
      <c r="S1502">
        <f>--AND(Table1[[#This Row],[WithinTarget]]=1,Table1[[#This Row],[Patient Satisfaction Score]]&gt;=7)</f>
        <v>0</v>
      </c>
      <c r="T1502" t="str">
        <f>IF(LEFT(Table1[[#This Row],[Patient Gender]],1)="F","Female","Male")</f>
        <v>Female</v>
      </c>
    </row>
    <row r="1503" spans="1:20" x14ac:dyDescent="0.3">
      <c r="A1503" t="s">
        <v>1607</v>
      </c>
      <c r="B1503" s="1">
        <v>45523.643750000003</v>
      </c>
      <c r="C1503" t="s">
        <v>13</v>
      </c>
      <c r="D1503">
        <v>41</v>
      </c>
      <c r="E1503" t="s">
        <v>18</v>
      </c>
      <c r="F1503" t="s">
        <v>11</v>
      </c>
      <c r="G1503" t="b">
        <v>0</v>
      </c>
      <c r="I1503">
        <v>48</v>
      </c>
      <c r="J1503" t="b">
        <v>0</v>
      </c>
      <c r="K1503">
        <f>YEAR(Table1[[#This Row],[Patient Admission Date]])</f>
        <v>2024</v>
      </c>
      <c r="L1503" t="str">
        <f>TEXT(Table1[[#This Row],[Patient Admission Date]],"mmm")</f>
        <v>Aug</v>
      </c>
      <c r="M1503" t="str">
        <f>TEXT(Table1[[#This Row],[Patient Admission Date]],"ddd")</f>
        <v>Mon</v>
      </c>
      <c r="N1503" t="str">
        <f>TEXT(INT(HOUR(Table1[[#This Row],[Patient Admission Date]])/3)*3,"00")&amp;"-"&amp;TEXT(INT(HOUR(Table1[[#This Row],[Patient Admission Date]])/3)*3+3,"00")</f>
        <v>15-18</v>
      </c>
      <c r="O1503" t="str" cm="1">
        <f t="array" ref="O1503">_xlfn.IFS(Table1[[#This Row],[Patient Age]]&lt;=14,"0-14",Table1[[#This Row],[Patient Age]]&lt;=29,"15-29",Table1[[#This Row],[Patient Age]]&lt;=44,"30-44",Table1[[#This Row],[Patient Age]]&lt;=59,"45-59",Table1[[#This Row],[Patient Age]]&lt;=74,"60-74",TRUE,"75+")</f>
        <v>30-44</v>
      </c>
      <c r="P1503" t="str" cm="1">
        <f t="array" ref="P1503">_xlfn.IFS(Table1[[#This Row],[Patient Waittime]]&lt;=15,"0-15",Table1[[#This Row],[Patient Waittime]]&lt;=30,"16-30",Table1[[#This Row],[Patient Waittime]]&lt;=45,"31-45",Table1[[#This Row],[Patient Waittime]]&lt;=60,"46-60",TRUE,"60+")</f>
        <v>46-60</v>
      </c>
      <c r="Q1503">
        <f>--(Table1[[#This Row],[Patient Waittime]]&lt;=30)</f>
        <v>0</v>
      </c>
      <c r="R1503">
        <f>--Table1[[#This Row],[Patient Admission Flag]]</f>
        <v>0</v>
      </c>
      <c r="S1503">
        <f>--AND(Table1[[#This Row],[WithinTarget]]=1,Table1[[#This Row],[Patient Satisfaction Score]]&gt;=7)</f>
        <v>0</v>
      </c>
      <c r="T1503" t="str">
        <f>IF(LEFT(Table1[[#This Row],[Patient Gender]],1)="F","Female","Male")</f>
        <v>Female</v>
      </c>
    </row>
    <row r="1504" spans="1:20" x14ac:dyDescent="0.3">
      <c r="A1504" t="s">
        <v>1608</v>
      </c>
      <c r="B1504" s="1">
        <v>45052.390972222223</v>
      </c>
      <c r="C1504" t="s">
        <v>13</v>
      </c>
      <c r="D1504">
        <v>19</v>
      </c>
      <c r="E1504" t="s">
        <v>18</v>
      </c>
      <c r="F1504" t="s">
        <v>11</v>
      </c>
      <c r="G1504" t="b">
        <v>0</v>
      </c>
      <c r="I1504">
        <v>51</v>
      </c>
      <c r="J1504" t="b">
        <v>0</v>
      </c>
      <c r="K1504">
        <f>YEAR(Table1[[#This Row],[Patient Admission Date]])</f>
        <v>2023</v>
      </c>
      <c r="L1504" t="str">
        <f>TEXT(Table1[[#This Row],[Patient Admission Date]],"mmm")</f>
        <v>May</v>
      </c>
      <c r="M1504" t="str">
        <f>TEXT(Table1[[#This Row],[Patient Admission Date]],"ddd")</f>
        <v>Sat</v>
      </c>
      <c r="N1504" t="str">
        <f>TEXT(INT(HOUR(Table1[[#This Row],[Patient Admission Date]])/3)*3,"00")&amp;"-"&amp;TEXT(INT(HOUR(Table1[[#This Row],[Patient Admission Date]])/3)*3+3,"00")</f>
        <v>09-12</v>
      </c>
      <c r="O1504" t="str" cm="1">
        <f t="array" ref="O1504">_xlfn.IFS(Table1[[#This Row],[Patient Age]]&lt;=14,"0-14",Table1[[#This Row],[Patient Age]]&lt;=29,"15-29",Table1[[#This Row],[Patient Age]]&lt;=44,"30-44",Table1[[#This Row],[Patient Age]]&lt;=59,"45-59",Table1[[#This Row],[Patient Age]]&lt;=74,"60-74",TRUE,"75+")</f>
        <v>15-29</v>
      </c>
      <c r="P1504" t="str" cm="1">
        <f t="array" ref="P1504">_xlfn.IFS(Table1[[#This Row],[Patient Waittime]]&lt;=15,"0-15",Table1[[#This Row],[Patient Waittime]]&lt;=30,"16-30",Table1[[#This Row],[Patient Waittime]]&lt;=45,"31-45",Table1[[#This Row],[Patient Waittime]]&lt;=60,"46-60",TRUE,"60+")</f>
        <v>46-60</v>
      </c>
      <c r="Q1504">
        <f>--(Table1[[#This Row],[Patient Waittime]]&lt;=30)</f>
        <v>0</v>
      </c>
      <c r="R1504">
        <f>--Table1[[#This Row],[Patient Admission Flag]]</f>
        <v>0</v>
      </c>
      <c r="S1504">
        <f>--AND(Table1[[#This Row],[WithinTarget]]=1,Table1[[#This Row],[Patient Satisfaction Score]]&gt;=7)</f>
        <v>0</v>
      </c>
      <c r="T1504" t="str">
        <f>IF(LEFT(Table1[[#This Row],[Patient Gender]],1)="F","Female","Male")</f>
        <v>Female</v>
      </c>
    </row>
    <row r="1505" spans="1:20" x14ac:dyDescent="0.3">
      <c r="A1505" t="s">
        <v>1609</v>
      </c>
      <c r="B1505" s="1">
        <v>45035.366666666669</v>
      </c>
      <c r="C1505" t="s">
        <v>13</v>
      </c>
      <c r="D1505">
        <v>19</v>
      </c>
      <c r="E1505" t="s">
        <v>18</v>
      </c>
      <c r="F1505" t="s">
        <v>11</v>
      </c>
      <c r="G1505" t="b">
        <v>0</v>
      </c>
      <c r="I1505">
        <v>54</v>
      </c>
      <c r="J1505" t="b">
        <v>0</v>
      </c>
      <c r="K1505">
        <f>YEAR(Table1[[#This Row],[Patient Admission Date]])</f>
        <v>2023</v>
      </c>
      <c r="L1505" t="str">
        <f>TEXT(Table1[[#This Row],[Patient Admission Date]],"mmm")</f>
        <v>Apr</v>
      </c>
      <c r="M1505" t="str">
        <f>TEXT(Table1[[#This Row],[Patient Admission Date]],"ddd")</f>
        <v>Wed</v>
      </c>
      <c r="N1505" t="str">
        <f>TEXT(INT(HOUR(Table1[[#This Row],[Patient Admission Date]])/3)*3,"00")&amp;"-"&amp;TEXT(INT(HOUR(Table1[[#This Row],[Patient Admission Date]])/3)*3+3,"00")</f>
        <v>06-09</v>
      </c>
      <c r="O1505" t="str" cm="1">
        <f t="array" ref="O1505">_xlfn.IFS(Table1[[#This Row],[Patient Age]]&lt;=14,"0-14",Table1[[#This Row],[Patient Age]]&lt;=29,"15-29",Table1[[#This Row],[Patient Age]]&lt;=44,"30-44",Table1[[#This Row],[Patient Age]]&lt;=59,"45-59",Table1[[#This Row],[Patient Age]]&lt;=74,"60-74",TRUE,"75+")</f>
        <v>15-29</v>
      </c>
      <c r="P1505" t="str" cm="1">
        <f t="array" ref="P1505">_xlfn.IFS(Table1[[#This Row],[Patient Waittime]]&lt;=15,"0-15",Table1[[#This Row],[Patient Waittime]]&lt;=30,"16-30",Table1[[#This Row],[Patient Waittime]]&lt;=45,"31-45",Table1[[#This Row],[Patient Waittime]]&lt;=60,"46-60",TRUE,"60+")</f>
        <v>46-60</v>
      </c>
      <c r="Q1505">
        <f>--(Table1[[#This Row],[Patient Waittime]]&lt;=30)</f>
        <v>0</v>
      </c>
      <c r="R1505">
        <f>--Table1[[#This Row],[Patient Admission Flag]]</f>
        <v>0</v>
      </c>
      <c r="S1505">
        <f>--AND(Table1[[#This Row],[WithinTarget]]=1,Table1[[#This Row],[Patient Satisfaction Score]]&gt;=7)</f>
        <v>0</v>
      </c>
      <c r="T1505" t="str">
        <f>IF(LEFT(Table1[[#This Row],[Patient Gender]],1)="F","Female","Male")</f>
        <v>Female</v>
      </c>
    </row>
    <row r="1506" spans="1:20" x14ac:dyDescent="0.3">
      <c r="A1506" t="s">
        <v>1610</v>
      </c>
      <c r="B1506" s="1">
        <v>45234.40347222222</v>
      </c>
      <c r="C1506" t="s">
        <v>13</v>
      </c>
      <c r="D1506">
        <v>74</v>
      </c>
      <c r="E1506" t="s">
        <v>18</v>
      </c>
      <c r="F1506" t="s">
        <v>11</v>
      </c>
      <c r="G1506" t="b">
        <v>0</v>
      </c>
      <c r="I1506">
        <v>10</v>
      </c>
      <c r="J1506" t="b">
        <v>0</v>
      </c>
      <c r="K1506">
        <f>YEAR(Table1[[#This Row],[Patient Admission Date]])</f>
        <v>2023</v>
      </c>
      <c r="L1506" t="str">
        <f>TEXT(Table1[[#This Row],[Patient Admission Date]],"mmm")</f>
        <v>Nov</v>
      </c>
      <c r="M1506" t="str">
        <f>TEXT(Table1[[#This Row],[Patient Admission Date]],"ddd")</f>
        <v>Sat</v>
      </c>
      <c r="N1506" t="str">
        <f>TEXT(INT(HOUR(Table1[[#This Row],[Patient Admission Date]])/3)*3,"00")&amp;"-"&amp;TEXT(INT(HOUR(Table1[[#This Row],[Patient Admission Date]])/3)*3+3,"00")</f>
        <v>09-12</v>
      </c>
      <c r="O1506" t="str" cm="1">
        <f t="array" ref="O1506">_xlfn.IFS(Table1[[#This Row],[Patient Age]]&lt;=14,"0-14",Table1[[#This Row],[Patient Age]]&lt;=29,"15-29",Table1[[#This Row],[Patient Age]]&lt;=44,"30-44",Table1[[#This Row],[Patient Age]]&lt;=59,"45-59",Table1[[#This Row],[Patient Age]]&lt;=74,"60-74",TRUE,"75+")</f>
        <v>60-74</v>
      </c>
      <c r="P1506" t="str" cm="1">
        <f t="array" ref="P1506">_xlfn.IFS(Table1[[#This Row],[Patient Waittime]]&lt;=15,"0-15",Table1[[#This Row],[Patient Waittime]]&lt;=30,"16-30",Table1[[#This Row],[Patient Waittime]]&lt;=45,"31-45",Table1[[#This Row],[Patient Waittime]]&lt;=60,"46-60",TRUE,"60+")</f>
        <v>0-15</v>
      </c>
      <c r="Q1506">
        <f>--(Table1[[#This Row],[Patient Waittime]]&lt;=30)</f>
        <v>1</v>
      </c>
      <c r="R1506">
        <f>--Table1[[#This Row],[Patient Admission Flag]]</f>
        <v>0</v>
      </c>
      <c r="S1506">
        <f>--AND(Table1[[#This Row],[WithinTarget]]=1,Table1[[#This Row],[Patient Satisfaction Score]]&gt;=7)</f>
        <v>0</v>
      </c>
      <c r="T1506" t="str">
        <f>IF(LEFT(Table1[[#This Row],[Patient Gender]],1)="F","Female","Male")</f>
        <v>Female</v>
      </c>
    </row>
    <row r="1507" spans="1:20" x14ac:dyDescent="0.3">
      <c r="A1507" t="s">
        <v>1611</v>
      </c>
      <c r="B1507" s="1">
        <v>45525.53402777778</v>
      </c>
      <c r="C1507" t="s">
        <v>13</v>
      </c>
      <c r="D1507">
        <v>53</v>
      </c>
      <c r="E1507" t="s">
        <v>18</v>
      </c>
      <c r="F1507" t="s">
        <v>11</v>
      </c>
      <c r="G1507" t="b">
        <v>0</v>
      </c>
      <c r="I1507">
        <v>11</v>
      </c>
      <c r="J1507" t="b">
        <v>0</v>
      </c>
      <c r="K1507">
        <f>YEAR(Table1[[#This Row],[Patient Admission Date]])</f>
        <v>2024</v>
      </c>
      <c r="L1507" t="str">
        <f>TEXT(Table1[[#This Row],[Patient Admission Date]],"mmm")</f>
        <v>Aug</v>
      </c>
      <c r="M1507" t="str">
        <f>TEXT(Table1[[#This Row],[Patient Admission Date]],"ddd")</f>
        <v>Wed</v>
      </c>
      <c r="N1507" t="str">
        <f>TEXT(INT(HOUR(Table1[[#This Row],[Patient Admission Date]])/3)*3,"00")&amp;"-"&amp;TEXT(INT(HOUR(Table1[[#This Row],[Patient Admission Date]])/3)*3+3,"00")</f>
        <v>12-15</v>
      </c>
      <c r="O1507" t="str" cm="1">
        <f t="array" ref="O1507">_xlfn.IFS(Table1[[#This Row],[Patient Age]]&lt;=14,"0-14",Table1[[#This Row],[Patient Age]]&lt;=29,"15-29",Table1[[#This Row],[Patient Age]]&lt;=44,"30-44",Table1[[#This Row],[Patient Age]]&lt;=59,"45-59",Table1[[#This Row],[Patient Age]]&lt;=74,"60-74",TRUE,"75+")</f>
        <v>45-59</v>
      </c>
      <c r="P1507" t="str" cm="1">
        <f t="array" ref="P1507">_xlfn.IFS(Table1[[#This Row],[Patient Waittime]]&lt;=15,"0-15",Table1[[#This Row],[Patient Waittime]]&lt;=30,"16-30",Table1[[#This Row],[Patient Waittime]]&lt;=45,"31-45",Table1[[#This Row],[Patient Waittime]]&lt;=60,"46-60",TRUE,"60+")</f>
        <v>0-15</v>
      </c>
      <c r="Q1507">
        <f>--(Table1[[#This Row],[Patient Waittime]]&lt;=30)</f>
        <v>1</v>
      </c>
      <c r="R1507">
        <f>--Table1[[#This Row],[Patient Admission Flag]]</f>
        <v>0</v>
      </c>
      <c r="S1507">
        <f>--AND(Table1[[#This Row],[WithinTarget]]=1,Table1[[#This Row],[Patient Satisfaction Score]]&gt;=7)</f>
        <v>0</v>
      </c>
      <c r="T1507" t="str">
        <f>IF(LEFT(Table1[[#This Row],[Patient Gender]],1)="F","Female","Male")</f>
        <v>Female</v>
      </c>
    </row>
    <row r="1508" spans="1:20" x14ac:dyDescent="0.3">
      <c r="A1508" t="s">
        <v>1612</v>
      </c>
      <c r="B1508" s="1">
        <v>45155.381249999999</v>
      </c>
      <c r="C1508" t="s">
        <v>13</v>
      </c>
      <c r="D1508">
        <v>31</v>
      </c>
      <c r="E1508" t="s">
        <v>18</v>
      </c>
      <c r="F1508" t="s">
        <v>11</v>
      </c>
      <c r="G1508" t="b">
        <v>0</v>
      </c>
      <c r="I1508">
        <v>45</v>
      </c>
      <c r="J1508" t="b">
        <v>0</v>
      </c>
      <c r="K1508">
        <f>YEAR(Table1[[#This Row],[Patient Admission Date]])</f>
        <v>2023</v>
      </c>
      <c r="L1508" t="str">
        <f>TEXT(Table1[[#This Row],[Patient Admission Date]],"mmm")</f>
        <v>Aug</v>
      </c>
      <c r="M1508" t="str">
        <f>TEXT(Table1[[#This Row],[Patient Admission Date]],"ddd")</f>
        <v>Thu</v>
      </c>
      <c r="N1508" t="str">
        <f>TEXT(INT(HOUR(Table1[[#This Row],[Patient Admission Date]])/3)*3,"00")&amp;"-"&amp;TEXT(INT(HOUR(Table1[[#This Row],[Patient Admission Date]])/3)*3+3,"00")</f>
        <v>09-12</v>
      </c>
      <c r="O1508" t="str" cm="1">
        <f t="array" ref="O1508">_xlfn.IFS(Table1[[#This Row],[Patient Age]]&lt;=14,"0-14",Table1[[#This Row],[Patient Age]]&lt;=29,"15-29",Table1[[#This Row],[Patient Age]]&lt;=44,"30-44",Table1[[#This Row],[Patient Age]]&lt;=59,"45-59",Table1[[#This Row],[Patient Age]]&lt;=74,"60-74",TRUE,"75+")</f>
        <v>30-44</v>
      </c>
      <c r="P1508" t="str" cm="1">
        <f t="array" ref="P1508">_xlfn.IFS(Table1[[#This Row],[Patient Waittime]]&lt;=15,"0-15",Table1[[#This Row],[Patient Waittime]]&lt;=30,"16-30",Table1[[#This Row],[Patient Waittime]]&lt;=45,"31-45",Table1[[#This Row],[Patient Waittime]]&lt;=60,"46-60",TRUE,"60+")</f>
        <v>31-45</v>
      </c>
      <c r="Q1508">
        <f>--(Table1[[#This Row],[Patient Waittime]]&lt;=30)</f>
        <v>0</v>
      </c>
      <c r="R1508">
        <f>--Table1[[#This Row],[Patient Admission Flag]]</f>
        <v>0</v>
      </c>
      <c r="S1508">
        <f>--AND(Table1[[#This Row],[WithinTarget]]=1,Table1[[#This Row],[Patient Satisfaction Score]]&gt;=7)</f>
        <v>0</v>
      </c>
      <c r="T1508" t="str">
        <f>IF(LEFT(Table1[[#This Row],[Patient Gender]],1)="F","Female","Male")</f>
        <v>Female</v>
      </c>
    </row>
    <row r="1509" spans="1:20" x14ac:dyDescent="0.3">
      <c r="A1509" t="s">
        <v>1613</v>
      </c>
      <c r="B1509" s="1">
        <v>45417.98541666667</v>
      </c>
      <c r="C1509" t="s">
        <v>13</v>
      </c>
      <c r="D1509">
        <v>24</v>
      </c>
      <c r="E1509" t="s">
        <v>18</v>
      </c>
      <c r="F1509" t="s">
        <v>11</v>
      </c>
      <c r="G1509" t="b">
        <v>0</v>
      </c>
      <c r="I1509">
        <v>11</v>
      </c>
      <c r="J1509" t="b">
        <v>0</v>
      </c>
      <c r="K1509">
        <f>YEAR(Table1[[#This Row],[Patient Admission Date]])</f>
        <v>2024</v>
      </c>
      <c r="L1509" t="str">
        <f>TEXT(Table1[[#This Row],[Patient Admission Date]],"mmm")</f>
        <v>May</v>
      </c>
      <c r="M1509" t="str">
        <f>TEXT(Table1[[#This Row],[Patient Admission Date]],"ddd")</f>
        <v>Sun</v>
      </c>
      <c r="N1509" t="str">
        <f>TEXT(INT(HOUR(Table1[[#This Row],[Patient Admission Date]])/3)*3,"00")&amp;"-"&amp;TEXT(INT(HOUR(Table1[[#This Row],[Patient Admission Date]])/3)*3+3,"00")</f>
        <v>21-24</v>
      </c>
      <c r="O1509" t="str" cm="1">
        <f t="array" ref="O1509">_xlfn.IFS(Table1[[#This Row],[Patient Age]]&lt;=14,"0-14",Table1[[#This Row],[Patient Age]]&lt;=29,"15-29",Table1[[#This Row],[Patient Age]]&lt;=44,"30-44",Table1[[#This Row],[Patient Age]]&lt;=59,"45-59",Table1[[#This Row],[Patient Age]]&lt;=74,"60-74",TRUE,"75+")</f>
        <v>15-29</v>
      </c>
      <c r="P1509" t="str" cm="1">
        <f t="array" ref="P1509">_xlfn.IFS(Table1[[#This Row],[Patient Waittime]]&lt;=15,"0-15",Table1[[#This Row],[Patient Waittime]]&lt;=30,"16-30",Table1[[#This Row],[Patient Waittime]]&lt;=45,"31-45",Table1[[#This Row],[Patient Waittime]]&lt;=60,"46-60",TRUE,"60+")</f>
        <v>0-15</v>
      </c>
      <c r="Q1509">
        <f>--(Table1[[#This Row],[Patient Waittime]]&lt;=30)</f>
        <v>1</v>
      </c>
      <c r="R1509">
        <f>--Table1[[#This Row],[Patient Admission Flag]]</f>
        <v>0</v>
      </c>
      <c r="S1509">
        <f>--AND(Table1[[#This Row],[WithinTarget]]=1,Table1[[#This Row],[Patient Satisfaction Score]]&gt;=7)</f>
        <v>0</v>
      </c>
      <c r="T1509" t="str">
        <f>IF(LEFT(Table1[[#This Row],[Patient Gender]],1)="F","Female","Male")</f>
        <v>Female</v>
      </c>
    </row>
    <row r="1510" spans="1:20" x14ac:dyDescent="0.3">
      <c r="A1510" t="s">
        <v>1614</v>
      </c>
      <c r="B1510" s="1">
        <v>45349.449305555558</v>
      </c>
      <c r="C1510" t="s">
        <v>13</v>
      </c>
      <c r="D1510">
        <v>77</v>
      </c>
      <c r="E1510" t="s">
        <v>18</v>
      </c>
      <c r="F1510" t="s">
        <v>11</v>
      </c>
      <c r="G1510" t="b">
        <v>0</v>
      </c>
      <c r="I1510">
        <v>12</v>
      </c>
      <c r="J1510" t="b">
        <v>0</v>
      </c>
      <c r="K1510">
        <f>YEAR(Table1[[#This Row],[Patient Admission Date]])</f>
        <v>2024</v>
      </c>
      <c r="L1510" t="str">
        <f>TEXT(Table1[[#This Row],[Patient Admission Date]],"mmm")</f>
        <v>Feb</v>
      </c>
      <c r="M1510" t="str">
        <f>TEXT(Table1[[#This Row],[Patient Admission Date]],"ddd")</f>
        <v>Tue</v>
      </c>
      <c r="N1510" t="str">
        <f>TEXT(INT(HOUR(Table1[[#This Row],[Patient Admission Date]])/3)*3,"00")&amp;"-"&amp;TEXT(INT(HOUR(Table1[[#This Row],[Patient Admission Date]])/3)*3+3,"00")</f>
        <v>09-12</v>
      </c>
      <c r="O1510" t="str" cm="1">
        <f t="array" ref="O1510">_xlfn.IFS(Table1[[#This Row],[Patient Age]]&lt;=14,"0-14",Table1[[#This Row],[Patient Age]]&lt;=29,"15-29",Table1[[#This Row],[Patient Age]]&lt;=44,"30-44",Table1[[#This Row],[Patient Age]]&lt;=59,"45-59",Table1[[#This Row],[Patient Age]]&lt;=74,"60-74",TRUE,"75+")</f>
        <v>75+</v>
      </c>
      <c r="P1510" t="str" cm="1">
        <f t="array" ref="P1510">_xlfn.IFS(Table1[[#This Row],[Patient Waittime]]&lt;=15,"0-15",Table1[[#This Row],[Patient Waittime]]&lt;=30,"16-30",Table1[[#This Row],[Patient Waittime]]&lt;=45,"31-45",Table1[[#This Row],[Patient Waittime]]&lt;=60,"46-60",TRUE,"60+")</f>
        <v>0-15</v>
      </c>
      <c r="Q1510">
        <f>--(Table1[[#This Row],[Patient Waittime]]&lt;=30)</f>
        <v>1</v>
      </c>
      <c r="R1510">
        <f>--Table1[[#This Row],[Patient Admission Flag]]</f>
        <v>0</v>
      </c>
      <c r="S1510">
        <f>--AND(Table1[[#This Row],[WithinTarget]]=1,Table1[[#This Row],[Patient Satisfaction Score]]&gt;=7)</f>
        <v>0</v>
      </c>
      <c r="T1510" t="str">
        <f>IF(LEFT(Table1[[#This Row],[Patient Gender]],1)="F","Female","Male")</f>
        <v>Female</v>
      </c>
    </row>
    <row r="1511" spans="1:20" x14ac:dyDescent="0.3">
      <c r="A1511" t="s">
        <v>1615</v>
      </c>
      <c r="B1511" s="1">
        <v>45583.65</v>
      </c>
      <c r="C1511" t="s">
        <v>13</v>
      </c>
      <c r="D1511">
        <v>3</v>
      </c>
      <c r="E1511" t="s">
        <v>18</v>
      </c>
      <c r="F1511" t="s">
        <v>11</v>
      </c>
      <c r="G1511" t="b">
        <v>0</v>
      </c>
      <c r="I1511">
        <v>15</v>
      </c>
      <c r="J1511" t="b">
        <v>0</v>
      </c>
      <c r="K1511">
        <f>YEAR(Table1[[#This Row],[Patient Admission Date]])</f>
        <v>2024</v>
      </c>
      <c r="L1511" t="str">
        <f>TEXT(Table1[[#This Row],[Patient Admission Date]],"mmm")</f>
        <v>Oct</v>
      </c>
      <c r="M1511" t="str">
        <f>TEXT(Table1[[#This Row],[Patient Admission Date]],"ddd")</f>
        <v>Fri</v>
      </c>
      <c r="N1511" t="str">
        <f>TEXT(INT(HOUR(Table1[[#This Row],[Patient Admission Date]])/3)*3,"00")&amp;"-"&amp;TEXT(INT(HOUR(Table1[[#This Row],[Patient Admission Date]])/3)*3+3,"00")</f>
        <v>15-18</v>
      </c>
      <c r="O1511" t="str" cm="1">
        <f t="array" ref="O1511">_xlfn.IFS(Table1[[#This Row],[Patient Age]]&lt;=14,"0-14",Table1[[#This Row],[Patient Age]]&lt;=29,"15-29",Table1[[#This Row],[Patient Age]]&lt;=44,"30-44",Table1[[#This Row],[Patient Age]]&lt;=59,"45-59",Table1[[#This Row],[Patient Age]]&lt;=74,"60-74",TRUE,"75+")</f>
        <v>0-14</v>
      </c>
      <c r="P1511" t="str" cm="1">
        <f t="array" ref="P1511">_xlfn.IFS(Table1[[#This Row],[Patient Waittime]]&lt;=15,"0-15",Table1[[#This Row],[Patient Waittime]]&lt;=30,"16-30",Table1[[#This Row],[Patient Waittime]]&lt;=45,"31-45",Table1[[#This Row],[Patient Waittime]]&lt;=60,"46-60",TRUE,"60+")</f>
        <v>0-15</v>
      </c>
      <c r="Q1511">
        <f>--(Table1[[#This Row],[Patient Waittime]]&lt;=30)</f>
        <v>1</v>
      </c>
      <c r="R1511">
        <f>--Table1[[#This Row],[Patient Admission Flag]]</f>
        <v>0</v>
      </c>
      <c r="S1511">
        <f>--AND(Table1[[#This Row],[WithinTarget]]=1,Table1[[#This Row],[Patient Satisfaction Score]]&gt;=7)</f>
        <v>0</v>
      </c>
      <c r="T1511" t="str">
        <f>IF(LEFT(Table1[[#This Row],[Patient Gender]],1)="F","Female","Male")</f>
        <v>Female</v>
      </c>
    </row>
    <row r="1512" spans="1:20" x14ac:dyDescent="0.3">
      <c r="A1512" t="s">
        <v>1616</v>
      </c>
      <c r="B1512" s="1">
        <v>45039.42083333333</v>
      </c>
      <c r="C1512" t="s">
        <v>13</v>
      </c>
      <c r="D1512">
        <v>40</v>
      </c>
      <c r="E1512" t="s">
        <v>18</v>
      </c>
      <c r="F1512" t="s">
        <v>11</v>
      </c>
      <c r="G1512" t="b">
        <v>0</v>
      </c>
      <c r="I1512">
        <v>35</v>
      </c>
      <c r="J1512" t="b">
        <v>0</v>
      </c>
      <c r="K1512">
        <f>YEAR(Table1[[#This Row],[Patient Admission Date]])</f>
        <v>2023</v>
      </c>
      <c r="L1512" t="str">
        <f>TEXT(Table1[[#This Row],[Patient Admission Date]],"mmm")</f>
        <v>Apr</v>
      </c>
      <c r="M1512" t="str">
        <f>TEXT(Table1[[#This Row],[Patient Admission Date]],"ddd")</f>
        <v>Sun</v>
      </c>
      <c r="N1512" t="str">
        <f>TEXT(INT(HOUR(Table1[[#This Row],[Patient Admission Date]])/3)*3,"00")&amp;"-"&amp;TEXT(INT(HOUR(Table1[[#This Row],[Patient Admission Date]])/3)*3+3,"00")</f>
        <v>09-12</v>
      </c>
      <c r="O1512" t="str" cm="1">
        <f t="array" ref="O1512">_xlfn.IFS(Table1[[#This Row],[Patient Age]]&lt;=14,"0-14",Table1[[#This Row],[Patient Age]]&lt;=29,"15-29",Table1[[#This Row],[Patient Age]]&lt;=44,"30-44",Table1[[#This Row],[Patient Age]]&lt;=59,"45-59",Table1[[#This Row],[Patient Age]]&lt;=74,"60-74",TRUE,"75+")</f>
        <v>30-44</v>
      </c>
      <c r="P1512" t="str" cm="1">
        <f t="array" ref="P1512">_xlfn.IFS(Table1[[#This Row],[Patient Waittime]]&lt;=15,"0-15",Table1[[#This Row],[Patient Waittime]]&lt;=30,"16-30",Table1[[#This Row],[Patient Waittime]]&lt;=45,"31-45",Table1[[#This Row],[Patient Waittime]]&lt;=60,"46-60",TRUE,"60+")</f>
        <v>31-45</v>
      </c>
      <c r="Q1512">
        <f>--(Table1[[#This Row],[Patient Waittime]]&lt;=30)</f>
        <v>0</v>
      </c>
      <c r="R1512">
        <f>--Table1[[#This Row],[Patient Admission Flag]]</f>
        <v>0</v>
      </c>
      <c r="S1512">
        <f>--AND(Table1[[#This Row],[WithinTarget]]=1,Table1[[#This Row],[Patient Satisfaction Score]]&gt;=7)</f>
        <v>0</v>
      </c>
      <c r="T1512" t="str">
        <f>IF(LEFT(Table1[[#This Row],[Patient Gender]],1)="F","Female","Male")</f>
        <v>Female</v>
      </c>
    </row>
    <row r="1513" spans="1:20" x14ac:dyDescent="0.3">
      <c r="A1513" t="s">
        <v>1617</v>
      </c>
      <c r="B1513" s="1">
        <v>45506.527083333334</v>
      </c>
      <c r="C1513" t="s">
        <v>13</v>
      </c>
      <c r="D1513">
        <v>40</v>
      </c>
      <c r="E1513" t="s">
        <v>18</v>
      </c>
      <c r="F1513" t="s">
        <v>11</v>
      </c>
      <c r="G1513" t="b">
        <v>0</v>
      </c>
      <c r="I1513">
        <v>43</v>
      </c>
      <c r="J1513" t="b">
        <v>0</v>
      </c>
      <c r="K1513">
        <f>YEAR(Table1[[#This Row],[Patient Admission Date]])</f>
        <v>2024</v>
      </c>
      <c r="L1513" t="str">
        <f>TEXT(Table1[[#This Row],[Patient Admission Date]],"mmm")</f>
        <v>Aug</v>
      </c>
      <c r="M1513" t="str">
        <f>TEXT(Table1[[#This Row],[Patient Admission Date]],"ddd")</f>
        <v>Fri</v>
      </c>
      <c r="N1513" t="str">
        <f>TEXT(INT(HOUR(Table1[[#This Row],[Patient Admission Date]])/3)*3,"00")&amp;"-"&amp;TEXT(INT(HOUR(Table1[[#This Row],[Patient Admission Date]])/3)*3+3,"00")</f>
        <v>12-15</v>
      </c>
      <c r="O1513" t="str" cm="1">
        <f t="array" ref="O1513">_xlfn.IFS(Table1[[#This Row],[Patient Age]]&lt;=14,"0-14",Table1[[#This Row],[Patient Age]]&lt;=29,"15-29",Table1[[#This Row],[Patient Age]]&lt;=44,"30-44",Table1[[#This Row],[Patient Age]]&lt;=59,"45-59",Table1[[#This Row],[Patient Age]]&lt;=74,"60-74",TRUE,"75+")</f>
        <v>30-44</v>
      </c>
      <c r="P1513" t="str" cm="1">
        <f t="array" ref="P1513">_xlfn.IFS(Table1[[#This Row],[Patient Waittime]]&lt;=15,"0-15",Table1[[#This Row],[Patient Waittime]]&lt;=30,"16-30",Table1[[#This Row],[Patient Waittime]]&lt;=45,"31-45",Table1[[#This Row],[Patient Waittime]]&lt;=60,"46-60",TRUE,"60+")</f>
        <v>31-45</v>
      </c>
      <c r="Q1513">
        <f>--(Table1[[#This Row],[Patient Waittime]]&lt;=30)</f>
        <v>0</v>
      </c>
      <c r="R1513">
        <f>--Table1[[#This Row],[Patient Admission Flag]]</f>
        <v>0</v>
      </c>
      <c r="S1513">
        <f>--AND(Table1[[#This Row],[WithinTarget]]=1,Table1[[#This Row],[Patient Satisfaction Score]]&gt;=7)</f>
        <v>0</v>
      </c>
      <c r="T1513" t="str">
        <f>IF(LEFT(Table1[[#This Row],[Patient Gender]],1)="F","Female","Male")</f>
        <v>Female</v>
      </c>
    </row>
    <row r="1514" spans="1:20" x14ac:dyDescent="0.3">
      <c r="A1514" t="s">
        <v>1618</v>
      </c>
      <c r="B1514" s="1">
        <v>45034.67291666667</v>
      </c>
      <c r="C1514" t="s">
        <v>13</v>
      </c>
      <c r="D1514">
        <v>29</v>
      </c>
      <c r="E1514" t="s">
        <v>18</v>
      </c>
      <c r="F1514" t="s">
        <v>11</v>
      </c>
      <c r="G1514" t="b">
        <v>0</v>
      </c>
      <c r="I1514">
        <v>26</v>
      </c>
      <c r="J1514" t="b">
        <v>0</v>
      </c>
      <c r="K1514">
        <f>YEAR(Table1[[#This Row],[Patient Admission Date]])</f>
        <v>2023</v>
      </c>
      <c r="L1514" t="str">
        <f>TEXT(Table1[[#This Row],[Patient Admission Date]],"mmm")</f>
        <v>Apr</v>
      </c>
      <c r="M1514" t="str">
        <f>TEXT(Table1[[#This Row],[Patient Admission Date]],"ddd")</f>
        <v>Tue</v>
      </c>
      <c r="N1514" t="str">
        <f>TEXT(INT(HOUR(Table1[[#This Row],[Patient Admission Date]])/3)*3,"00")&amp;"-"&amp;TEXT(INT(HOUR(Table1[[#This Row],[Patient Admission Date]])/3)*3+3,"00")</f>
        <v>15-18</v>
      </c>
      <c r="O1514" t="str" cm="1">
        <f t="array" ref="O1514">_xlfn.IFS(Table1[[#This Row],[Patient Age]]&lt;=14,"0-14",Table1[[#This Row],[Patient Age]]&lt;=29,"15-29",Table1[[#This Row],[Patient Age]]&lt;=44,"30-44",Table1[[#This Row],[Patient Age]]&lt;=59,"45-59",Table1[[#This Row],[Patient Age]]&lt;=74,"60-74",TRUE,"75+")</f>
        <v>15-29</v>
      </c>
      <c r="P1514" t="str" cm="1">
        <f t="array" ref="P1514">_xlfn.IFS(Table1[[#This Row],[Patient Waittime]]&lt;=15,"0-15",Table1[[#This Row],[Patient Waittime]]&lt;=30,"16-30",Table1[[#This Row],[Patient Waittime]]&lt;=45,"31-45",Table1[[#This Row],[Patient Waittime]]&lt;=60,"46-60",TRUE,"60+")</f>
        <v>16-30</v>
      </c>
      <c r="Q1514">
        <f>--(Table1[[#This Row],[Patient Waittime]]&lt;=30)</f>
        <v>1</v>
      </c>
      <c r="R1514">
        <f>--Table1[[#This Row],[Patient Admission Flag]]</f>
        <v>0</v>
      </c>
      <c r="S1514">
        <f>--AND(Table1[[#This Row],[WithinTarget]]=1,Table1[[#This Row],[Patient Satisfaction Score]]&gt;=7)</f>
        <v>0</v>
      </c>
      <c r="T1514" t="str">
        <f>IF(LEFT(Table1[[#This Row],[Patient Gender]],1)="F","Female","Male")</f>
        <v>Female</v>
      </c>
    </row>
    <row r="1515" spans="1:20" x14ac:dyDescent="0.3">
      <c r="A1515" t="s">
        <v>1619</v>
      </c>
      <c r="B1515" s="1">
        <v>45483.856944444444</v>
      </c>
      <c r="C1515" t="s">
        <v>13</v>
      </c>
      <c r="D1515">
        <v>56</v>
      </c>
      <c r="E1515" t="s">
        <v>18</v>
      </c>
      <c r="F1515" t="s">
        <v>11</v>
      </c>
      <c r="G1515" t="b">
        <v>0</v>
      </c>
      <c r="I1515">
        <v>37</v>
      </c>
      <c r="J1515" t="b">
        <v>0</v>
      </c>
      <c r="K1515">
        <f>YEAR(Table1[[#This Row],[Patient Admission Date]])</f>
        <v>2024</v>
      </c>
      <c r="L1515" t="str">
        <f>TEXT(Table1[[#This Row],[Patient Admission Date]],"mmm")</f>
        <v>Jul</v>
      </c>
      <c r="M1515" t="str">
        <f>TEXT(Table1[[#This Row],[Patient Admission Date]],"ddd")</f>
        <v>Wed</v>
      </c>
      <c r="N1515" t="str">
        <f>TEXT(INT(HOUR(Table1[[#This Row],[Patient Admission Date]])/3)*3,"00")&amp;"-"&amp;TEXT(INT(HOUR(Table1[[#This Row],[Patient Admission Date]])/3)*3+3,"00")</f>
        <v>18-21</v>
      </c>
      <c r="O1515" t="str" cm="1">
        <f t="array" ref="O1515">_xlfn.IFS(Table1[[#This Row],[Patient Age]]&lt;=14,"0-14",Table1[[#This Row],[Patient Age]]&lt;=29,"15-29",Table1[[#This Row],[Patient Age]]&lt;=44,"30-44",Table1[[#This Row],[Patient Age]]&lt;=59,"45-59",Table1[[#This Row],[Patient Age]]&lt;=74,"60-74",TRUE,"75+")</f>
        <v>45-59</v>
      </c>
      <c r="P1515" t="str" cm="1">
        <f t="array" ref="P1515">_xlfn.IFS(Table1[[#This Row],[Patient Waittime]]&lt;=15,"0-15",Table1[[#This Row],[Patient Waittime]]&lt;=30,"16-30",Table1[[#This Row],[Patient Waittime]]&lt;=45,"31-45",Table1[[#This Row],[Patient Waittime]]&lt;=60,"46-60",TRUE,"60+")</f>
        <v>31-45</v>
      </c>
      <c r="Q1515">
        <f>--(Table1[[#This Row],[Patient Waittime]]&lt;=30)</f>
        <v>0</v>
      </c>
      <c r="R1515">
        <f>--Table1[[#This Row],[Patient Admission Flag]]</f>
        <v>0</v>
      </c>
      <c r="S1515">
        <f>--AND(Table1[[#This Row],[WithinTarget]]=1,Table1[[#This Row],[Patient Satisfaction Score]]&gt;=7)</f>
        <v>0</v>
      </c>
      <c r="T1515" t="str">
        <f>IF(LEFT(Table1[[#This Row],[Patient Gender]],1)="F","Female","Male")</f>
        <v>Female</v>
      </c>
    </row>
    <row r="1516" spans="1:20" x14ac:dyDescent="0.3">
      <c r="A1516" t="s">
        <v>1620</v>
      </c>
      <c r="B1516" s="1">
        <v>45527.414583333331</v>
      </c>
      <c r="C1516" t="s">
        <v>13</v>
      </c>
      <c r="D1516">
        <v>73</v>
      </c>
      <c r="E1516" t="s">
        <v>18</v>
      </c>
      <c r="F1516" t="s">
        <v>11</v>
      </c>
      <c r="G1516" t="b">
        <v>0</v>
      </c>
      <c r="I1516">
        <v>49</v>
      </c>
      <c r="J1516" t="b">
        <v>0</v>
      </c>
      <c r="K1516">
        <f>YEAR(Table1[[#This Row],[Patient Admission Date]])</f>
        <v>2024</v>
      </c>
      <c r="L1516" t="str">
        <f>TEXT(Table1[[#This Row],[Patient Admission Date]],"mmm")</f>
        <v>Aug</v>
      </c>
      <c r="M1516" t="str">
        <f>TEXT(Table1[[#This Row],[Patient Admission Date]],"ddd")</f>
        <v>Fri</v>
      </c>
      <c r="N1516" t="str">
        <f>TEXT(INT(HOUR(Table1[[#This Row],[Patient Admission Date]])/3)*3,"00")&amp;"-"&amp;TEXT(INT(HOUR(Table1[[#This Row],[Patient Admission Date]])/3)*3+3,"00")</f>
        <v>09-12</v>
      </c>
      <c r="O1516" t="str" cm="1">
        <f t="array" ref="O1516">_xlfn.IFS(Table1[[#This Row],[Patient Age]]&lt;=14,"0-14",Table1[[#This Row],[Patient Age]]&lt;=29,"15-29",Table1[[#This Row],[Patient Age]]&lt;=44,"30-44",Table1[[#This Row],[Patient Age]]&lt;=59,"45-59",Table1[[#This Row],[Patient Age]]&lt;=74,"60-74",TRUE,"75+")</f>
        <v>60-74</v>
      </c>
      <c r="P1516" t="str" cm="1">
        <f t="array" ref="P1516">_xlfn.IFS(Table1[[#This Row],[Patient Waittime]]&lt;=15,"0-15",Table1[[#This Row],[Patient Waittime]]&lt;=30,"16-30",Table1[[#This Row],[Patient Waittime]]&lt;=45,"31-45",Table1[[#This Row],[Patient Waittime]]&lt;=60,"46-60",TRUE,"60+")</f>
        <v>46-60</v>
      </c>
      <c r="Q1516">
        <f>--(Table1[[#This Row],[Patient Waittime]]&lt;=30)</f>
        <v>0</v>
      </c>
      <c r="R1516">
        <f>--Table1[[#This Row],[Patient Admission Flag]]</f>
        <v>0</v>
      </c>
      <c r="S1516">
        <f>--AND(Table1[[#This Row],[WithinTarget]]=1,Table1[[#This Row],[Patient Satisfaction Score]]&gt;=7)</f>
        <v>0</v>
      </c>
      <c r="T1516" t="str">
        <f>IF(LEFT(Table1[[#This Row],[Patient Gender]],1)="F","Female","Male")</f>
        <v>Female</v>
      </c>
    </row>
    <row r="1517" spans="1:20" x14ac:dyDescent="0.3">
      <c r="A1517" t="s">
        <v>1621</v>
      </c>
      <c r="B1517" s="1">
        <v>45154.154861111114</v>
      </c>
      <c r="C1517" t="s">
        <v>13</v>
      </c>
      <c r="D1517">
        <v>48</v>
      </c>
      <c r="E1517" t="s">
        <v>18</v>
      </c>
      <c r="F1517" t="s">
        <v>11</v>
      </c>
      <c r="G1517" t="b">
        <v>0</v>
      </c>
      <c r="I1517">
        <v>51</v>
      </c>
      <c r="J1517" t="b">
        <v>0</v>
      </c>
      <c r="K1517">
        <f>YEAR(Table1[[#This Row],[Patient Admission Date]])</f>
        <v>2023</v>
      </c>
      <c r="L1517" t="str">
        <f>TEXT(Table1[[#This Row],[Patient Admission Date]],"mmm")</f>
        <v>Aug</v>
      </c>
      <c r="M1517" t="str">
        <f>TEXT(Table1[[#This Row],[Patient Admission Date]],"ddd")</f>
        <v>Wed</v>
      </c>
      <c r="N1517" t="str">
        <f>TEXT(INT(HOUR(Table1[[#This Row],[Patient Admission Date]])/3)*3,"00")&amp;"-"&amp;TEXT(INT(HOUR(Table1[[#This Row],[Patient Admission Date]])/3)*3+3,"00")</f>
        <v>03-06</v>
      </c>
      <c r="O1517" t="str" cm="1">
        <f t="array" ref="O1517">_xlfn.IFS(Table1[[#This Row],[Patient Age]]&lt;=14,"0-14",Table1[[#This Row],[Patient Age]]&lt;=29,"15-29",Table1[[#This Row],[Patient Age]]&lt;=44,"30-44",Table1[[#This Row],[Patient Age]]&lt;=59,"45-59",Table1[[#This Row],[Patient Age]]&lt;=74,"60-74",TRUE,"75+")</f>
        <v>45-59</v>
      </c>
      <c r="P1517" t="str" cm="1">
        <f t="array" ref="P1517">_xlfn.IFS(Table1[[#This Row],[Patient Waittime]]&lt;=15,"0-15",Table1[[#This Row],[Patient Waittime]]&lt;=30,"16-30",Table1[[#This Row],[Patient Waittime]]&lt;=45,"31-45",Table1[[#This Row],[Patient Waittime]]&lt;=60,"46-60",TRUE,"60+")</f>
        <v>46-60</v>
      </c>
      <c r="Q1517">
        <f>--(Table1[[#This Row],[Patient Waittime]]&lt;=30)</f>
        <v>0</v>
      </c>
      <c r="R1517">
        <f>--Table1[[#This Row],[Patient Admission Flag]]</f>
        <v>0</v>
      </c>
      <c r="S1517">
        <f>--AND(Table1[[#This Row],[WithinTarget]]=1,Table1[[#This Row],[Patient Satisfaction Score]]&gt;=7)</f>
        <v>0</v>
      </c>
      <c r="T1517" t="str">
        <f>IF(LEFT(Table1[[#This Row],[Patient Gender]],1)="F","Female","Male")</f>
        <v>Female</v>
      </c>
    </row>
    <row r="1518" spans="1:20" x14ac:dyDescent="0.3">
      <c r="A1518" t="s">
        <v>1622</v>
      </c>
      <c r="B1518" s="1">
        <v>45044.977083333331</v>
      </c>
      <c r="C1518" t="s">
        <v>13</v>
      </c>
      <c r="D1518">
        <v>65</v>
      </c>
      <c r="E1518" t="s">
        <v>18</v>
      </c>
      <c r="F1518" t="s">
        <v>11</v>
      </c>
      <c r="G1518" t="b">
        <v>0</v>
      </c>
      <c r="I1518">
        <v>56</v>
      </c>
      <c r="J1518" t="b">
        <v>0</v>
      </c>
      <c r="K1518">
        <f>YEAR(Table1[[#This Row],[Patient Admission Date]])</f>
        <v>2023</v>
      </c>
      <c r="L1518" t="str">
        <f>TEXT(Table1[[#This Row],[Patient Admission Date]],"mmm")</f>
        <v>Apr</v>
      </c>
      <c r="M1518" t="str">
        <f>TEXT(Table1[[#This Row],[Patient Admission Date]],"ddd")</f>
        <v>Fri</v>
      </c>
      <c r="N1518" t="str">
        <f>TEXT(INT(HOUR(Table1[[#This Row],[Patient Admission Date]])/3)*3,"00")&amp;"-"&amp;TEXT(INT(HOUR(Table1[[#This Row],[Patient Admission Date]])/3)*3+3,"00")</f>
        <v>21-24</v>
      </c>
      <c r="O1518" t="str" cm="1">
        <f t="array" ref="O1518">_xlfn.IFS(Table1[[#This Row],[Patient Age]]&lt;=14,"0-14",Table1[[#This Row],[Patient Age]]&lt;=29,"15-29",Table1[[#This Row],[Patient Age]]&lt;=44,"30-44",Table1[[#This Row],[Patient Age]]&lt;=59,"45-59",Table1[[#This Row],[Patient Age]]&lt;=74,"60-74",TRUE,"75+")</f>
        <v>60-74</v>
      </c>
      <c r="P1518" t="str" cm="1">
        <f t="array" ref="P1518">_xlfn.IFS(Table1[[#This Row],[Patient Waittime]]&lt;=15,"0-15",Table1[[#This Row],[Patient Waittime]]&lt;=30,"16-30",Table1[[#This Row],[Patient Waittime]]&lt;=45,"31-45",Table1[[#This Row],[Patient Waittime]]&lt;=60,"46-60",TRUE,"60+")</f>
        <v>46-60</v>
      </c>
      <c r="Q1518">
        <f>--(Table1[[#This Row],[Patient Waittime]]&lt;=30)</f>
        <v>0</v>
      </c>
      <c r="R1518">
        <f>--Table1[[#This Row],[Patient Admission Flag]]</f>
        <v>0</v>
      </c>
      <c r="S1518">
        <f>--AND(Table1[[#This Row],[WithinTarget]]=1,Table1[[#This Row],[Patient Satisfaction Score]]&gt;=7)</f>
        <v>0</v>
      </c>
      <c r="T1518" t="str">
        <f>IF(LEFT(Table1[[#This Row],[Patient Gender]],1)="F","Female","Male")</f>
        <v>Female</v>
      </c>
    </row>
    <row r="1519" spans="1:20" x14ac:dyDescent="0.3">
      <c r="A1519" t="s">
        <v>1623</v>
      </c>
      <c r="B1519" s="1">
        <v>45537.776388888888</v>
      </c>
      <c r="C1519" t="s">
        <v>13</v>
      </c>
      <c r="D1519">
        <v>16</v>
      </c>
      <c r="E1519" t="s">
        <v>18</v>
      </c>
      <c r="F1519" t="s">
        <v>11</v>
      </c>
      <c r="G1519" t="b">
        <v>0</v>
      </c>
      <c r="I1519">
        <v>13</v>
      </c>
      <c r="J1519" t="b">
        <v>0</v>
      </c>
      <c r="K1519">
        <f>YEAR(Table1[[#This Row],[Patient Admission Date]])</f>
        <v>2024</v>
      </c>
      <c r="L1519" t="str">
        <f>TEXT(Table1[[#This Row],[Patient Admission Date]],"mmm")</f>
        <v>Sep</v>
      </c>
      <c r="M1519" t="str">
        <f>TEXT(Table1[[#This Row],[Patient Admission Date]],"ddd")</f>
        <v>Mon</v>
      </c>
      <c r="N1519" t="str">
        <f>TEXT(INT(HOUR(Table1[[#This Row],[Patient Admission Date]])/3)*3,"00")&amp;"-"&amp;TEXT(INT(HOUR(Table1[[#This Row],[Patient Admission Date]])/3)*3+3,"00")</f>
        <v>18-21</v>
      </c>
      <c r="O1519" t="str" cm="1">
        <f t="array" ref="O1519">_xlfn.IFS(Table1[[#This Row],[Patient Age]]&lt;=14,"0-14",Table1[[#This Row],[Patient Age]]&lt;=29,"15-29",Table1[[#This Row],[Patient Age]]&lt;=44,"30-44",Table1[[#This Row],[Patient Age]]&lt;=59,"45-59",Table1[[#This Row],[Patient Age]]&lt;=74,"60-74",TRUE,"75+")</f>
        <v>15-29</v>
      </c>
      <c r="P1519" t="str" cm="1">
        <f t="array" ref="P1519">_xlfn.IFS(Table1[[#This Row],[Patient Waittime]]&lt;=15,"0-15",Table1[[#This Row],[Patient Waittime]]&lt;=30,"16-30",Table1[[#This Row],[Patient Waittime]]&lt;=45,"31-45",Table1[[#This Row],[Patient Waittime]]&lt;=60,"46-60",TRUE,"60+")</f>
        <v>0-15</v>
      </c>
      <c r="Q1519">
        <f>--(Table1[[#This Row],[Patient Waittime]]&lt;=30)</f>
        <v>1</v>
      </c>
      <c r="R1519">
        <f>--Table1[[#This Row],[Patient Admission Flag]]</f>
        <v>0</v>
      </c>
      <c r="S1519">
        <f>--AND(Table1[[#This Row],[WithinTarget]]=1,Table1[[#This Row],[Patient Satisfaction Score]]&gt;=7)</f>
        <v>0</v>
      </c>
      <c r="T1519" t="str">
        <f>IF(LEFT(Table1[[#This Row],[Patient Gender]],1)="F","Female","Male")</f>
        <v>Female</v>
      </c>
    </row>
    <row r="1520" spans="1:20" x14ac:dyDescent="0.3">
      <c r="A1520" t="s">
        <v>1624</v>
      </c>
      <c r="B1520" s="1">
        <v>45050.368055555555</v>
      </c>
      <c r="C1520" t="s">
        <v>13</v>
      </c>
      <c r="D1520">
        <v>35</v>
      </c>
      <c r="E1520" t="s">
        <v>18</v>
      </c>
      <c r="F1520" t="s">
        <v>11</v>
      </c>
      <c r="G1520" t="b">
        <v>0</v>
      </c>
      <c r="I1520">
        <v>13</v>
      </c>
      <c r="J1520" t="b">
        <v>0</v>
      </c>
      <c r="K1520">
        <f>YEAR(Table1[[#This Row],[Patient Admission Date]])</f>
        <v>2023</v>
      </c>
      <c r="L1520" t="str">
        <f>TEXT(Table1[[#This Row],[Patient Admission Date]],"mmm")</f>
        <v>May</v>
      </c>
      <c r="M1520" t="str">
        <f>TEXT(Table1[[#This Row],[Patient Admission Date]],"ddd")</f>
        <v>Thu</v>
      </c>
      <c r="N1520" t="str">
        <f>TEXT(INT(HOUR(Table1[[#This Row],[Patient Admission Date]])/3)*3,"00")&amp;"-"&amp;TEXT(INT(HOUR(Table1[[#This Row],[Patient Admission Date]])/3)*3+3,"00")</f>
        <v>06-09</v>
      </c>
      <c r="O1520" t="str" cm="1">
        <f t="array" ref="O1520">_xlfn.IFS(Table1[[#This Row],[Patient Age]]&lt;=14,"0-14",Table1[[#This Row],[Patient Age]]&lt;=29,"15-29",Table1[[#This Row],[Patient Age]]&lt;=44,"30-44",Table1[[#This Row],[Patient Age]]&lt;=59,"45-59",Table1[[#This Row],[Patient Age]]&lt;=74,"60-74",TRUE,"75+")</f>
        <v>30-44</v>
      </c>
      <c r="P1520" t="str" cm="1">
        <f t="array" ref="P1520">_xlfn.IFS(Table1[[#This Row],[Patient Waittime]]&lt;=15,"0-15",Table1[[#This Row],[Patient Waittime]]&lt;=30,"16-30",Table1[[#This Row],[Patient Waittime]]&lt;=45,"31-45",Table1[[#This Row],[Patient Waittime]]&lt;=60,"46-60",TRUE,"60+")</f>
        <v>0-15</v>
      </c>
      <c r="Q1520">
        <f>--(Table1[[#This Row],[Patient Waittime]]&lt;=30)</f>
        <v>1</v>
      </c>
      <c r="R1520">
        <f>--Table1[[#This Row],[Patient Admission Flag]]</f>
        <v>0</v>
      </c>
      <c r="S1520">
        <f>--AND(Table1[[#This Row],[WithinTarget]]=1,Table1[[#This Row],[Patient Satisfaction Score]]&gt;=7)</f>
        <v>0</v>
      </c>
      <c r="T1520" t="str">
        <f>IF(LEFT(Table1[[#This Row],[Patient Gender]],1)="F","Female","Male")</f>
        <v>Female</v>
      </c>
    </row>
    <row r="1521" spans="1:20" x14ac:dyDescent="0.3">
      <c r="A1521" t="s">
        <v>1625</v>
      </c>
      <c r="B1521" s="1">
        <v>45444.93472222222</v>
      </c>
      <c r="C1521" t="s">
        <v>13</v>
      </c>
      <c r="D1521">
        <v>43</v>
      </c>
      <c r="E1521" t="s">
        <v>18</v>
      </c>
      <c r="F1521" t="s">
        <v>11</v>
      </c>
      <c r="G1521" t="b">
        <v>0</v>
      </c>
      <c r="I1521">
        <v>25</v>
      </c>
      <c r="J1521" t="b">
        <v>0</v>
      </c>
      <c r="K1521">
        <f>YEAR(Table1[[#This Row],[Patient Admission Date]])</f>
        <v>2024</v>
      </c>
      <c r="L1521" t="str">
        <f>TEXT(Table1[[#This Row],[Patient Admission Date]],"mmm")</f>
        <v>Jun</v>
      </c>
      <c r="M1521" t="str">
        <f>TEXT(Table1[[#This Row],[Patient Admission Date]],"ddd")</f>
        <v>Sat</v>
      </c>
      <c r="N1521" t="str">
        <f>TEXT(INT(HOUR(Table1[[#This Row],[Patient Admission Date]])/3)*3,"00")&amp;"-"&amp;TEXT(INT(HOUR(Table1[[#This Row],[Patient Admission Date]])/3)*3+3,"00")</f>
        <v>21-24</v>
      </c>
      <c r="O1521" t="str" cm="1">
        <f t="array" ref="O1521">_xlfn.IFS(Table1[[#This Row],[Patient Age]]&lt;=14,"0-14",Table1[[#This Row],[Patient Age]]&lt;=29,"15-29",Table1[[#This Row],[Patient Age]]&lt;=44,"30-44",Table1[[#This Row],[Patient Age]]&lt;=59,"45-59",Table1[[#This Row],[Patient Age]]&lt;=74,"60-74",TRUE,"75+")</f>
        <v>30-44</v>
      </c>
      <c r="P1521" t="str" cm="1">
        <f t="array" ref="P1521">_xlfn.IFS(Table1[[#This Row],[Patient Waittime]]&lt;=15,"0-15",Table1[[#This Row],[Patient Waittime]]&lt;=30,"16-30",Table1[[#This Row],[Patient Waittime]]&lt;=45,"31-45",Table1[[#This Row],[Patient Waittime]]&lt;=60,"46-60",TRUE,"60+")</f>
        <v>16-30</v>
      </c>
      <c r="Q1521">
        <f>--(Table1[[#This Row],[Patient Waittime]]&lt;=30)</f>
        <v>1</v>
      </c>
      <c r="R1521">
        <f>--Table1[[#This Row],[Patient Admission Flag]]</f>
        <v>0</v>
      </c>
      <c r="S1521">
        <f>--AND(Table1[[#This Row],[WithinTarget]]=1,Table1[[#This Row],[Patient Satisfaction Score]]&gt;=7)</f>
        <v>0</v>
      </c>
      <c r="T1521" t="str">
        <f>IF(LEFT(Table1[[#This Row],[Patient Gender]],1)="F","Female","Male")</f>
        <v>Female</v>
      </c>
    </row>
    <row r="1522" spans="1:20" x14ac:dyDescent="0.3">
      <c r="A1522" t="s">
        <v>1626</v>
      </c>
      <c r="B1522" s="1">
        <v>45444.256944444445</v>
      </c>
      <c r="C1522" t="s">
        <v>13</v>
      </c>
      <c r="D1522">
        <v>79</v>
      </c>
      <c r="E1522" t="s">
        <v>18</v>
      </c>
      <c r="F1522" t="s">
        <v>11</v>
      </c>
      <c r="G1522" t="b">
        <v>0</v>
      </c>
      <c r="I1522">
        <v>37</v>
      </c>
      <c r="J1522" t="b">
        <v>0</v>
      </c>
      <c r="K1522">
        <f>YEAR(Table1[[#This Row],[Patient Admission Date]])</f>
        <v>2024</v>
      </c>
      <c r="L1522" t="str">
        <f>TEXT(Table1[[#This Row],[Patient Admission Date]],"mmm")</f>
        <v>Jun</v>
      </c>
      <c r="M1522" t="str">
        <f>TEXT(Table1[[#This Row],[Patient Admission Date]],"ddd")</f>
        <v>Sat</v>
      </c>
      <c r="N1522" t="str">
        <f>TEXT(INT(HOUR(Table1[[#This Row],[Patient Admission Date]])/3)*3,"00")&amp;"-"&amp;TEXT(INT(HOUR(Table1[[#This Row],[Patient Admission Date]])/3)*3+3,"00")</f>
        <v>06-09</v>
      </c>
      <c r="O1522" t="str" cm="1">
        <f t="array" ref="O1522">_xlfn.IFS(Table1[[#This Row],[Patient Age]]&lt;=14,"0-14",Table1[[#This Row],[Patient Age]]&lt;=29,"15-29",Table1[[#This Row],[Patient Age]]&lt;=44,"30-44",Table1[[#This Row],[Patient Age]]&lt;=59,"45-59",Table1[[#This Row],[Patient Age]]&lt;=74,"60-74",TRUE,"75+")</f>
        <v>75+</v>
      </c>
      <c r="P1522" t="str" cm="1">
        <f t="array" ref="P1522">_xlfn.IFS(Table1[[#This Row],[Patient Waittime]]&lt;=15,"0-15",Table1[[#This Row],[Patient Waittime]]&lt;=30,"16-30",Table1[[#This Row],[Patient Waittime]]&lt;=45,"31-45",Table1[[#This Row],[Patient Waittime]]&lt;=60,"46-60",TRUE,"60+")</f>
        <v>31-45</v>
      </c>
      <c r="Q1522">
        <f>--(Table1[[#This Row],[Patient Waittime]]&lt;=30)</f>
        <v>0</v>
      </c>
      <c r="R1522">
        <f>--Table1[[#This Row],[Patient Admission Flag]]</f>
        <v>0</v>
      </c>
      <c r="S1522">
        <f>--AND(Table1[[#This Row],[WithinTarget]]=1,Table1[[#This Row],[Patient Satisfaction Score]]&gt;=7)</f>
        <v>0</v>
      </c>
      <c r="T1522" t="str">
        <f>IF(LEFT(Table1[[#This Row],[Patient Gender]],1)="F","Female","Male")</f>
        <v>Female</v>
      </c>
    </row>
    <row r="1523" spans="1:20" x14ac:dyDescent="0.3">
      <c r="A1523" t="s">
        <v>1627</v>
      </c>
      <c r="B1523" s="1">
        <v>45035.553472222222</v>
      </c>
      <c r="C1523" t="s">
        <v>13</v>
      </c>
      <c r="D1523">
        <v>76</v>
      </c>
      <c r="E1523" t="s">
        <v>18</v>
      </c>
      <c r="F1523" t="s">
        <v>11</v>
      </c>
      <c r="G1523" t="b">
        <v>0</v>
      </c>
      <c r="I1523">
        <v>48</v>
      </c>
      <c r="J1523" t="b">
        <v>0</v>
      </c>
      <c r="K1523">
        <f>YEAR(Table1[[#This Row],[Patient Admission Date]])</f>
        <v>2023</v>
      </c>
      <c r="L1523" t="str">
        <f>TEXT(Table1[[#This Row],[Patient Admission Date]],"mmm")</f>
        <v>Apr</v>
      </c>
      <c r="M1523" t="str">
        <f>TEXT(Table1[[#This Row],[Patient Admission Date]],"ddd")</f>
        <v>Wed</v>
      </c>
      <c r="N1523" t="str">
        <f>TEXT(INT(HOUR(Table1[[#This Row],[Patient Admission Date]])/3)*3,"00")&amp;"-"&amp;TEXT(INT(HOUR(Table1[[#This Row],[Patient Admission Date]])/3)*3+3,"00")</f>
        <v>12-15</v>
      </c>
      <c r="O1523" t="str" cm="1">
        <f t="array" ref="O1523">_xlfn.IFS(Table1[[#This Row],[Patient Age]]&lt;=14,"0-14",Table1[[#This Row],[Patient Age]]&lt;=29,"15-29",Table1[[#This Row],[Patient Age]]&lt;=44,"30-44",Table1[[#This Row],[Patient Age]]&lt;=59,"45-59",Table1[[#This Row],[Patient Age]]&lt;=74,"60-74",TRUE,"75+")</f>
        <v>75+</v>
      </c>
      <c r="P1523" t="str" cm="1">
        <f t="array" ref="P1523">_xlfn.IFS(Table1[[#This Row],[Patient Waittime]]&lt;=15,"0-15",Table1[[#This Row],[Patient Waittime]]&lt;=30,"16-30",Table1[[#This Row],[Patient Waittime]]&lt;=45,"31-45",Table1[[#This Row],[Patient Waittime]]&lt;=60,"46-60",TRUE,"60+")</f>
        <v>46-60</v>
      </c>
      <c r="Q1523">
        <f>--(Table1[[#This Row],[Patient Waittime]]&lt;=30)</f>
        <v>0</v>
      </c>
      <c r="R1523">
        <f>--Table1[[#This Row],[Patient Admission Flag]]</f>
        <v>0</v>
      </c>
      <c r="S1523">
        <f>--AND(Table1[[#This Row],[WithinTarget]]=1,Table1[[#This Row],[Patient Satisfaction Score]]&gt;=7)</f>
        <v>0</v>
      </c>
      <c r="T1523" t="str">
        <f>IF(LEFT(Table1[[#This Row],[Patient Gender]],1)="F","Female","Male")</f>
        <v>Female</v>
      </c>
    </row>
    <row r="1524" spans="1:20" x14ac:dyDescent="0.3">
      <c r="A1524" t="s">
        <v>1628</v>
      </c>
      <c r="B1524" s="1">
        <v>45264.26458333333</v>
      </c>
      <c r="C1524" t="s">
        <v>13</v>
      </c>
      <c r="D1524">
        <v>46</v>
      </c>
      <c r="E1524" t="s">
        <v>18</v>
      </c>
      <c r="F1524" t="s">
        <v>11</v>
      </c>
      <c r="G1524" t="b">
        <v>0</v>
      </c>
      <c r="I1524">
        <v>51</v>
      </c>
      <c r="J1524" t="b">
        <v>0</v>
      </c>
      <c r="K1524">
        <f>YEAR(Table1[[#This Row],[Patient Admission Date]])</f>
        <v>2023</v>
      </c>
      <c r="L1524" t="str">
        <f>TEXT(Table1[[#This Row],[Patient Admission Date]],"mmm")</f>
        <v>Dec</v>
      </c>
      <c r="M1524" t="str">
        <f>TEXT(Table1[[#This Row],[Patient Admission Date]],"ddd")</f>
        <v>Mon</v>
      </c>
      <c r="N1524" t="str">
        <f>TEXT(INT(HOUR(Table1[[#This Row],[Patient Admission Date]])/3)*3,"00")&amp;"-"&amp;TEXT(INT(HOUR(Table1[[#This Row],[Patient Admission Date]])/3)*3+3,"00")</f>
        <v>06-09</v>
      </c>
      <c r="O1524" t="str" cm="1">
        <f t="array" ref="O1524">_xlfn.IFS(Table1[[#This Row],[Patient Age]]&lt;=14,"0-14",Table1[[#This Row],[Patient Age]]&lt;=29,"15-29",Table1[[#This Row],[Patient Age]]&lt;=44,"30-44",Table1[[#This Row],[Patient Age]]&lt;=59,"45-59",Table1[[#This Row],[Patient Age]]&lt;=74,"60-74",TRUE,"75+")</f>
        <v>45-59</v>
      </c>
      <c r="P1524" t="str" cm="1">
        <f t="array" ref="P1524">_xlfn.IFS(Table1[[#This Row],[Patient Waittime]]&lt;=15,"0-15",Table1[[#This Row],[Patient Waittime]]&lt;=30,"16-30",Table1[[#This Row],[Patient Waittime]]&lt;=45,"31-45",Table1[[#This Row],[Patient Waittime]]&lt;=60,"46-60",TRUE,"60+")</f>
        <v>46-60</v>
      </c>
      <c r="Q1524">
        <f>--(Table1[[#This Row],[Patient Waittime]]&lt;=30)</f>
        <v>0</v>
      </c>
      <c r="R1524">
        <f>--Table1[[#This Row],[Patient Admission Flag]]</f>
        <v>0</v>
      </c>
      <c r="S1524">
        <f>--AND(Table1[[#This Row],[WithinTarget]]=1,Table1[[#This Row],[Patient Satisfaction Score]]&gt;=7)</f>
        <v>0</v>
      </c>
      <c r="T1524" t="str">
        <f>IF(LEFT(Table1[[#This Row],[Patient Gender]],1)="F","Female","Male")</f>
        <v>Female</v>
      </c>
    </row>
    <row r="1525" spans="1:20" x14ac:dyDescent="0.3">
      <c r="A1525" t="s">
        <v>1629</v>
      </c>
      <c r="B1525" s="1">
        <v>45161.518055555556</v>
      </c>
      <c r="C1525" t="s">
        <v>13</v>
      </c>
      <c r="D1525">
        <v>4</v>
      </c>
      <c r="E1525" t="s">
        <v>18</v>
      </c>
      <c r="F1525" t="s">
        <v>11</v>
      </c>
      <c r="G1525" t="b">
        <v>0</v>
      </c>
      <c r="I1525">
        <v>16</v>
      </c>
      <c r="J1525" t="b">
        <v>0</v>
      </c>
      <c r="K1525">
        <f>YEAR(Table1[[#This Row],[Patient Admission Date]])</f>
        <v>2023</v>
      </c>
      <c r="L1525" t="str">
        <f>TEXT(Table1[[#This Row],[Patient Admission Date]],"mmm")</f>
        <v>Aug</v>
      </c>
      <c r="M1525" t="str">
        <f>TEXT(Table1[[#This Row],[Patient Admission Date]],"ddd")</f>
        <v>Wed</v>
      </c>
      <c r="N1525" t="str">
        <f>TEXT(INT(HOUR(Table1[[#This Row],[Patient Admission Date]])/3)*3,"00")&amp;"-"&amp;TEXT(INT(HOUR(Table1[[#This Row],[Patient Admission Date]])/3)*3+3,"00")</f>
        <v>12-15</v>
      </c>
      <c r="O1525" t="str" cm="1">
        <f t="array" ref="O1525">_xlfn.IFS(Table1[[#This Row],[Patient Age]]&lt;=14,"0-14",Table1[[#This Row],[Patient Age]]&lt;=29,"15-29",Table1[[#This Row],[Patient Age]]&lt;=44,"30-44",Table1[[#This Row],[Patient Age]]&lt;=59,"45-59",Table1[[#This Row],[Patient Age]]&lt;=74,"60-74",TRUE,"75+")</f>
        <v>0-14</v>
      </c>
      <c r="P1525" t="str" cm="1">
        <f t="array" ref="P1525">_xlfn.IFS(Table1[[#This Row],[Patient Waittime]]&lt;=15,"0-15",Table1[[#This Row],[Patient Waittime]]&lt;=30,"16-30",Table1[[#This Row],[Patient Waittime]]&lt;=45,"31-45",Table1[[#This Row],[Patient Waittime]]&lt;=60,"46-60",TRUE,"60+")</f>
        <v>16-30</v>
      </c>
      <c r="Q1525">
        <f>--(Table1[[#This Row],[Patient Waittime]]&lt;=30)</f>
        <v>1</v>
      </c>
      <c r="R1525">
        <f>--Table1[[#This Row],[Patient Admission Flag]]</f>
        <v>0</v>
      </c>
      <c r="S1525">
        <f>--AND(Table1[[#This Row],[WithinTarget]]=1,Table1[[#This Row],[Patient Satisfaction Score]]&gt;=7)</f>
        <v>0</v>
      </c>
      <c r="T1525" t="str">
        <f>IF(LEFT(Table1[[#This Row],[Patient Gender]],1)="F","Female","Male")</f>
        <v>Female</v>
      </c>
    </row>
    <row r="1526" spans="1:20" x14ac:dyDescent="0.3">
      <c r="A1526" t="s">
        <v>1630</v>
      </c>
      <c r="B1526" s="1">
        <v>45531.879166666666</v>
      </c>
      <c r="C1526" t="s">
        <v>13</v>
      </c>
      <c r="D1526">
        <v>47</v>
      </c>
      <c r="E1526" t="s">
        <v>18</v>
      </c>
      <c r="F1526" t="s">
        <v>11</v>
      </c>
      <c r="G1526" t="b">
        <v>0</v>
      </c>
      <c r="I1526">
        <v>16</v>
      </c>
      <c r="J1526" t="b">
        <v>0</v>
      </c>
      <c r="K1526">
        <f>YEAR(Table1[[#This Row],[Patient Admission Date]])</f>
        <v>2024</v>
      </c>
      <c r="L1526" t="str">
        <f>TEXT(Table1[[#This Row],[Patient Admission Date]],"mmm")</f>
        <v>Aug</v>
      </c>
      <c r="M1526" t="str">
        <f>TEXT(Table1[[#This Row],[Patient Admission Date]],"ddd")</f>
        <v>Tue</v>
      </c>
      <c r="N1526" t="str">
        <f>TEXT(INT(HOUR(Table1[[#This Row],[Patient Admission Date]])/3)*3,"00")&amp;"-"&amp;TEXT(INT(HOUR(Table1[[#This Row],[Patient Admission Date]])/3)*3+3,"00")</f>
        <v>21-24</v>
      </c>
      <c r="O1526" t="str" cm="1">
        <f t="array" ref="O1526">_xlfn.IFS(Table1[[#This Row],[Patient Age]]&lt;=14,"0-14",Table1[[#This Row],[Patient Age]]&lt;=29,"15-29",Table1[[#This Row],[Patient Age]]&lt;=44,"30-44",Table1[[#This Row],[Patient Age]]&lt;=59,"45-59",Table1[[#This Row],[Patient Age]]&lt;=74,"60-74",TRUE,"75+")</f>
        <v>45-59</v>
      </c>
      <c r="P1526" t="str" cm="1">
        <f t="array" ref="P1526">_xlfn.IFS(Table1[[#This Row],[Patient Waittime]]&lt;=15,"0-15",Table1[[#This Row],[Patient Waittime]]&lt;=30,"16-30",Table1[[#This Row],[Patient Waittime]]&lt;=45,"31-45",Table1[[#This Row],[Patient Waittime]]&lt;=60,"46-60",TRUE,"60+")</f>
        <v>16-30</v>
      </c>
      <c r="Q1526">
        <f>--(Table1[[#This Row],[Patient Waittime]]&lt;=30)</f>
        <v>1</v>
      </c>
      <c r="R1526">
        <f>--Table1[[#This Row],[Patient Admission Flag]]</f>
        <v>0</v>
      </c>
      <c r="S1526">
        <f>--AND(Table1[[#This Row],[WithinTarget]]=1,Table1[[#This Row],[Patient Satisfaction Score]]&gt;=7)</f>
        <v>0</v>
      </c>
      <c r="T1526" t="str">
        <f>IF(LEFT(Table1[[#This Row],[Patient Gender]],1)="F","Female","Male")</f>
        <v>Female</v>
      </c>
    </row>
    <row r="1527" spans="1:20" x14ac:dyDescent="0.3">
      <c r="A1527" t="s">
        <v>1631</v>
      </c>
      <c r="B1527" s="1">
        <v>45154.597222222219</v>
      </c>
      <c r="C1527" t="s">
        <v>13</v>
      </c>
      <c r="D1527">
        <v>58</v>
      </c>
      <c r="E1527" t="s">
        <v>18</v>
      </c>
      <c r="F1527" t="s">
        <v>11</v>
      </c>
      <c r="G1527" t="b">
        <v>0</v>
      </c>
      <c r="I1527">
        <v>21</v>
      </c>
      <c r="J1527" t="b">
        <v>0</v>
      </c>
      <c r="K1527">
        <f>YEAR(Table1[[#This Row],[Patient Admission Date]])</f>
        <v>2023</v>
      </c>
      <c r="L1527" t="str">
        <f>TEXT(Table1[[#This Row],[Patient Admission Date]],"mmm")</f>
        <v>Aug</v>
      </c>
      <c r="M1527" t="str">
        <f>TEXT(Table1[[#This Row],[Patient Admission Date]],"ddd")</f>
        <v>Wed</v>
      </c>
      <c r="N1527" t="str">
        <f>TEXT(INT(HOUR(Table1[[#This Row],[Patient Admission Date]])/3)*3,"00")&amp;"-"&amp;TEXT(INT(HOUR(Table1[[#This Row],[Patient Admission Date]])/3)*3+3,"00")</f>
        <v>12-15</v>
      </c>
      <c r="O1527" t="str" cm="1">
        <f t="array" ref="O1527">_xlfn.IFS(Table1[[#This Row],[Patient Age]]&lt;=14,"0-14",Table1[[#This Row],[Patient Age]]&lt;=29,"15-29",Table1[[#This Row],[Patient Age]]&lt;=44,"30-44",Table1[[#This Row],[Patient Age]]&lt;=59,"45-59",Table1[[#This Row],[Patient Age]]&lt;=74,"60-74",TRUE,"75+")</f>
        <v>45-59</v>
      </c>
      <c r="P1527" t="str" cm="1">
        <f t="array" ref="P1527">_xlfn.IFS(Table1[[#This Row],[Patient Waittime]]&lt;=15,"0-15",Table1[[#This Row],[Patient Waittime]]&lt;=30,"16-30",Table1[[#This Row],[Patient Waittime]]&lt;=45,"31-45",Table1[[#This Row],[Patient Waittime]]&lt;=60,"46-60",TRUE,"60+")</f>
        <v>16-30</v>
      </c>
      <c r="Q1527">
        <f>--(Table1[[#This Row],[Patient Waittime]]&lt;=30)</f>
        <v>1</v>
      </c>
      <c r="R1527">
        <f>--Table1[[#This Row],[Patient Admission Flag]]</f>
        <v>0</v>
      </c>
      <c r="S1527">
        <f>--AND(Table1[[#This Row],[WithinTarget]]=1,Table1[[#This Row],[Patient Satisfaction Score]]&gt;=7)</f>
        <v>0</v>
      </c>
      <c r="T1527" t="str">
        <f>IF(LEFT(Table1[[#This Row],[Patient Gender]],1)="F","Female","Male")</f>
        <v>Female</v>
      </c>
    </row>
    <row r="1528" spans="1:20" x14ac:dyDescent="0.3">
      <c r="A1528" t="s">
        <v>1632</v>
      </c>
      <c r="B1528" s="1">
        <v>45141.327777777777</v>
      </c>
      <c r="C1528" t="s">
        <v>13</v>
      </c>
      <c r="D1528">
        <v>14</v>
      </c>
      <c r="E1528" t="s">
        <v>18</v>
      </c>
      <c r="F1528" t="s">
        <v>11</v>
      </c>
      <c r="G1528" t="b">
        <v>0</v>
      </c>
      <c r="I1528">
        <v>24</v>
      </c>
      <c r="J1528" t="b">
        <v>0</v>
      </c>
      <c r="K1528">
        <f>YEAR(Table1[[#This Row],[Patient Admission Date]])</f>
        <v>2023</v>
      </c>
      <c r="L1528" t="str">
        <f>TEXT(Table1[[#This Row],[Patient Admission Date]],"mmm")</f>
        <v>Aug</v>
      </c>
      <c r="M1528" t="str">
        <f>TEXT(Table1[[#This Row],[Patient Admission Date]],"ddd")</f>
        <v>Thu</v>
      </c>
      <c r="N1528" t="str">
        <f>TEXT(INT(HOUR(Table1[[#This Row],[Patient Admission Date]])/3)*3,"00")&amp;"-"&amp;TEXT(INT(HOUR(Table1[[#This Row],[Patient Admission Date]])/3)*3+3,"00")</f>
        <v>06-09</v>
      </c>
      <c r="O1528" t="str" cm="1">
        <f t="array" ref="O1528">_xlfn.IFS(Table1[[#This Row],[Patient Age]]&lt;=14,"0-14",Table1[[#This Row],[Patient Age]]&lt;=29,"15-29",Table1[[#This Row],[Patient Age]]&lt;=44,"30-44",Table1[[#This Row],[Patient Age]]&lt;=59,"45-59",Table1[[#This Row],[Patient Age]]&lt;=74,"60-74",TRUE,"75+")</f>
        <v>0-14</v>
      </c>
      <c r="P1528" t="str" cm="1">
        <f t="array" ref="P1528">_xlfn.IFS(Table1[[#This Row],[Patient Waittime]]&lt;=15,"0-15",Table1[[#This Row],[Patient Waittime]]&lt;=30,"16-30",Table1[[#This Row],[Patient Waittime]]&lt;=45,"31-45",Table1[[#This Row],[Patient Waittime]]&lt;=60,"46-60",TRUE,"60+")</f>
        <v>16-30</v>
      </c>
      <c r="Q1528">
        <f>--(Table1[[#This Row],[Patient Waittime]]&lt;=30)</f>
        <v>1</v>
      </c>
      <c r="R1528">
        <f>--Table1[[#This Row],[Patient Admission Flag]]</f>
        <v>0</v>
      </c>
      <c r="S1528">
        <f>--AND(Table1[[#This Row],[WithinTarget]]=1,Table1[[#This Row],[Patient Satisfaction Score]]&gt;=7)</f>
        <v>0</v>
      </c>
      <c r="T1528" t="str">
        <f>IF(LEFT(Table1[[#This Row],[Patient Gender]],1)="F","Female","Male")</f>
        <v>Female</v>
      </c>
    </row>
    <row r="1529" spans="1:20" x14ac:dyDescent="0.3">
      <c r="A1529" t="s">
        <v>1633</v>
      </c>
      <c r="B1529" s="1">
        <v>45432.301388888889</v>
      </c>
      <c r="C1529" t="s">
        <v>13</v>
      </c>
      <c r="D1529">
        <v>10</v>
      </c>
      <c r="E1529" t="s">
        <v>18</v>
      </c>
      <c r="F1529" t="s">
        <v>11</v>
      </c>
      <c r="G1529" t="b">
        <v>0</v>
      </c>
      <c r="I1529">
        <v>30</v>
      </c>
      <c r="J1529" t="b">
        <v>0</v>
      </c>
      <c r="K1529">
        <f>YEAR(Table1[[#This Row],[Patient Admission Date]])</f>
        <v>2024</v>
      </c>
      <c r="L1529" t="str">
        <f>TEXT(Table1[[#This Row],[Patient Admission Date]],"mmm")</f>
        <v>May</v>
      </c>
      <c r="M1529" t="str">
        <f>TEXT(Table1[[#This Row],[Patient Admission Date]],"ddd")</f>
        <v>Mon</v>
      </c>
      <c r="N1529" t="str">
        <f>TEXT(INT(HOUR(Table1[[#This Row],[Patient Admission Date]])/3)*3,"00")&amp;"-"&amp;TEXT(INT(HOUR(Table1[[#This Row],[Patient Admission Date]])/3)*3+3,"00")</f>
        <v>06-09</v>
      </c>
      <c r="O1529" t="str" cm="1">
        <f t="array" ref="O1529">_xlfn.IFS(Table1[[#This Row],[Patient Age]]&lt;=14,"0-14",Table1[[#This Row],[Patient Age]]&lt;=29,"15-29",Table1[[#This Row],[Patient Age]]&lt;=44,"30-44",Table1[[#This Row],[Patient Age]]&lt;=59,"45-59",Table1[[#This Row],[Patient Age]]&lt;=74,"60-74",TRUE,"75+")</f>
        <v>0-14</v>
      </c>
      <c r="P1529" t="str" cm="1">
        <f t="array" ref="P1529">_xlfn.IFS(Table1[[#This Row],[Patient Waittime]]&lt;=15,"0-15",Table1[[#This Row],[Patient Waittime]]&lt;=30,"16-30",Table1[[#This Row],[Patient Waittime]]&lt;=45,"31-45",Table1[[#This Row],[Patient Waittime]]&lt;=60,"46-60",TRUE,"60+")</f>
        <v>16-30</v>
      </c>
      <c r="Q1529">
        <f>--(Table1[[#This Row],[Patient Waittime]]&lt;=30)</f>
        <v>1</v>
      </c>
      <c r="R1529">
        <f>--Table1[[#This Row],[Patient Admission Flag]]</f>
        <v>0</v>
      </c>
      <c r="S1529">
        <f>--AND(Table1[[#This Row],[WithinTarget]]=1,Table1[[#This Row],[Patient Satisfaction Score]]&gt;=7)</f>
        <v>0</v>
      </c>
      <c r="T1529" t="str">
        <f>IF(LEFT(Table1[[#This Row],[Patient Gender]],1)="F","Female","Male")</f>
        <v>Female</v>
      </c>
    </row>
    <row r="1530" spans="1:20" x14ac:dyDescent="0.3">
      <c r="A1530" t="s">
        <v>1634</v>
      </c>
      <c r="B1530" s="1">
        <v>45477.267361111109</v>
      </c>
      <c r="C1530" t="s">
        <v>13</v>
      </c>
      <c r="D1530">
        <v>42</v>
      </c>
      <c r="E1530" t="s">
        <v>18</v>
      </c>
      <c r="F1530" t="s">
        <v>11</v>
      </c>
      <c r="G1530" t="b">
        <v>0</v>
      </c>
      <c r="I1530">
        <v>46</v>
      </c>
      <c r="J1530" t="b">
        <v>0</v>
      </c>
      <c r="K1530">
        <f>YEAR(Table1[[#This Row],[Patient Admission Date]])</f>
        <v>2024</v>
      </c>
      <c r="L1530" t="str">
        <f>TEXT(Table1[[#This Row],[Patient Admission Date]],"mmm")</f>
        <v>Jul</v>
      </c>
      <c r="M1530" t="str">
        <f>TEXT(Table1[[#This Row],[Patient Admission Date]],"ddd")</f>
        <v>Thu</v>
      </c>
      <c r="N1530" t="str">
        <f>TEXT(INT(HOUR(Table1[[#This Row],[Patient Admission Date]])/3)*3,"00")&amp;"-"&amp;TEXT(INT(HOUR(Table1[[#This Row],[Patient Admission Date]])/3)*3+3,"00")</f>
        <v>06-09</v>
      </c>
      <c r="O1530" t="str" cm="1">
        <f t="array" ref="O1530">_xlfn.IFS(Table1[[#This Row],[Patient Age]]&lt;=14,"0-14",Table1[[#This Row],[Patient Age]]&lt;=29,"15-29",Table1[[#This Row],[Patient Age]]&lt;=44,"30-44",Table1[[#This Row],[Patient Age]]&lt;=59,"45-59",Table1[[#This Row],[Patient Age]]&lt;=74,"60-74",TRUE,"75+")</f>
        <v>30-44</v>
      </c>
      <c r="P1530" t="str" cm="1">
        <f t="array" ref="P1530">_xlfn.IFS(Table1[[#This Row],[Patient Waittime]]&lt;=15,"0-15",Table1[[#This Row],[Patient Waittime]]&lt;=30,"16-30",Table1[[#This Row],[Patient Waittime]]&lt;=45,"31-45",Table1[[#This Row],[Patient Waittime]]&lt;=60,"46-60",TRUE,"60+")</f>
        <v>46-60</v>
      </c>
      <c r="Q1530">
        <f>--(Table1[[#This Row],[Patient Waittime]]&lt;=30)</f>
        <v>0</v>
      </c>
      <c r="R1530">
        <f>--Table1[[#This Row],[Patient Admission Flag]]</f>
        <v>0</v>
      </c>
      <c r="S1530">
        <f>--AND(Table1[[#This Row],[WithinTarget]]=1,Table1[[#This Row],[Patient Satisfaction Score]]&gt;=7)</f>
        <v>0</v>
      </c>
      <c r="T1530" t="str">
        <f>IF(LEFT(Table1[[#This Row],[Patient Gender]],1)="F","Female","Male")</f>
        <v>Female</v>
      </c>
    </row>
    <row r="1531" spans="1:20" x14ac:dyDescent="0.3">
      <c r="A1531" t="s">
        <v>1635</v>
      </c>
      <c r="B1531" s="1">
        <v>45158.059027777781</v>
      </c>
      <c r="C1531" t="s">
        <v>13</v>
      </c>
      <c r="D1531">
        <v>31</v>
      </c>
      <c r="E1531" t="s">
        <v>18</v>
      </c>
      <c r="F1531" t="s">
        <v>11</v>
      </c>
      <c r="G1531" t="b">
        <v>0</v>
      </c>
      <c r="H1531">
        <v>0</v>
      </c>
      <c r="I1531">
        <v>40</v>
      </c>
      <c r="J1531" t="b">
        <v>0</v>
      </c>
      <c r="K1531">
        <f>YEAR(Table1[[#This Row],[Patient Admission Date]])</f>
        <v>2023</v>
      </c>
      <c r="L1531" t="str">
        <f>TEXT(Table1[[#This Row],[Patient Admission Date]],"mmm")</f>
        <v>Aug</v>
      </c>
      <c r="M1531" t="str">
        <f>TEXT(Table1[[#This Row],[Patient Admission Date]],"ddd")</f>
        <v>Sun</v>
      </c>
      <c r="N1531" t="str">
        <f>TEXT(INT(HOUR(Table1[[#This Row],[Patient Admission Date]])/3)*3,"00")&amp;"-"&amp;TEXT(INT(HOUR(Table1[[#This Row],[Patient Admission Date]])/3)*3+3,"00")</f>
        <v>00-03</v>
      </c>
      <c r="O1531" t="str" cm="1">
        <f t="array" ref="O1531">_xlfn.IFS(Table1[[#This Row],[Patient Age]]&lt;=14,"0-14",Table1[[#This Row],[Patient Age]]&lt;=29,"15-29",Table1[[#This Row],[Patient Age]]&lt;=44,"30-44",Table1[[#This Row],[Patient Age]]&lt;=59,"45-59",Table1[[#This Row],[Patient Age]]&lt;=74,"60-74",TRUE,"75+")</f>
        <v>30-44</v>
      </c>
      <c r="P1531" t="str" cm="1">
        <f t="array" ref="P1531">_xlfn.IFS(Table1[[#This Row],[Patient Waittime]]&lt;=15,"0-15",Table1[[#This Row],[Patient Waittime]]&lt;=30,"16-30",Table1[[#This Row],[Patient Waittime]]&lt;=45,"31-45",Table1[[#This Row],[Patient Waittime]]&lt;=60,"46-60",TRUE,"60+")</f>
        <v>31-45</v>
      </c>
      <c r="Q1531">
        <f>--(Table1[[#This Row],[Patient Waittime]]&lt;=30)</f>
        <v>0</v>
      </c>
      <c r="R1531">
        <f>--Table1[[#This Row],[Patient Admission Flag]]</f>
        <v>0</v>
      </c>
      <c r="S1531">
        <f>--AND(Table1[[#This Row],[WithinTarget]]=1,Table1[[#This Row],[Patient Satisfaction Score]]&gt;=7)</f>
        <v>0</v>
      </c>
      <c r="T1531" t="str">
        <f>IF(LEFT(Table1[[#This Row],[Patient Gender]],1)="F","Female","Male")</f>
        <v>Female</v>
      </c>
    </row>
    <row r="1532" spans="1:20" x14ac:dyDescent="0.3">
      <c r="A1532" t="s">
        <v>1636</v>
      </c>
      <c r="B1532" s="1">
        <v>45184.668055555558</v>
      </c>
      <c r="C1532" t="s">
        <v>13</v>
      </c>
      <c r="D1532">
        <v>12</v>
      </c>
      <c r="E1532" t="s">
        <v>18</v>
      </c>
      <c r="F1532" t="s">
        <v>11</v>
      </c>
      <c r="G1532" t="b">
        <v>0</v>
      </c>
      <c r="H1532">
        <v>0</v>
      </c>
      <c r="I1532">
        <v>45</v>
      </c>
      <c r="J1532" t="b">
        <v>0</v>
      </c>
      <c r="K1532">
        <f>YEAR(Table1[[#This Row],[Patient Admission Date]])</f>
        <v>2023</v>
      </c>
      <c r="L1532" t="str">
        <f>TEXT(Table1[[#This Row],[Patient Admission Date]],"mmm")</f>
        <v>Sep</v>
      </c>
      <c r="M1532" t="str">
        <f>TEXT(Table1[[#This Row],[Patient Admission Date]],"ddd")</f>
        <v>Fri</v>
      </c>
      <c r="N1532" t="str">
        <f>TEXT(INT(HOUR(Table1[[#This Row],[Patient Admission Date]])/3)*3,"00")&amp;"-"&amp;TEXT(INT(HOUR(Table1[[#This Row],[Patient Admission Date]])/3)*3+3,"00")</f>
        <v>15-18</v>
      </c>
      <c r="O1532" t="str" cm="1">
        <f t="array" ref="O1532">_xlfn.IFS(Table1[[#This Row],[Patient Age]]&lt;=14,"0-14",Table1[[#This Row],[Patient Age]]&lt;=29,"15-29",Table1[[#This Row],[Patient Age]]&lt;=44,"30-44",Table1[[#This Row],[Patient Age]]&lt;=59,"45-59",Table1[[#This Row],[Patient Age]]&lt;=74,"60-74",TRUE,"75+")</f>
        <v>0-14</v>
      </c>
      <c r="P1532" t="str" cm="1">
        <f t="array" ref="P1532">_xlfn.IFS(Table1[[#This Row],[Patient Waittime]]&lt;=15,"0-15",Table1[[#This Row],[Patient Waittime]]&lt;=30,"16-30",Table1[[#This Row],[Patient Waittime]]&lt;=45,"31-45",Table1[[#This Row],[Patient Waittime]]&lt;=60,"46-60",TRUE,"60+")</f>
        <v>31-45</v>
      </c>
      <c r="Q1532">
        <f>--(Table1[[#This Row],[Patient Waittime]]&lt;=30)</f>
        <v>0</v>
      </c>
      <c r="R1532">
        <f>--Table1[[#This Row],[Patient Admission Flag]]</f>
        <v>0</v>
      </c>
      <c r="S1532">
        <f>--AND(Table1[[#This Row],[WithinTarget]]=1,Table1[[#This Row],[Patient Satisfaction Score]]&gt;=7)</f>
        <v>0</v>
      </c>
      <c r="T1532" t="str">
        <f>IF(LEFT(Table1[[#This Row],[Patient Gender]],1)="F","Female","Male")</f>
        <v>Female</v>
      </c>
    </row>
    <row r="1533" spans="1:20" x14ac:dyDescent="0.3">
      <c r="A1533" t="s">
        <v>1637</v>
      </c>
      <c r="B1533" s="1">
        <v>45219.899305555555</v>
      </c>
      <c r="C1533" t="s">
        <v>13</v>
      </c>
      <c r="D1533">
        <v>73</v>
      </c>
      <c r="E1533" t="s">
        <v>18</v>
      </c>
      <c r="F1533" t="s">
        <v>11</v>
      </c>
      <c r="G1533" t="b">
        <v>0</v>
      </c>
      <c r="H1533">
        <v>0</v>
      </c>
      <c r="I1533">
        <v>41</v>
      </c>
      <c r="J1533" t="b">
        <v>0</v>
      </c>
      <c r="K1533">
        <f>YEAR(Table1[[#This Row],[Patient Admission Date]])</f>
        <v>2023</v>
      </c>
      <c r="L1533" t="str">
        <f>TEXT(Table1[[#This Row],[Patient Admission Date]],"mmm")</f>
        <v>Oct</v>
      </c>
      <c r="M1533" t="str">
        <f>TEXT(Table1[[#This Row],[Patient Admission Date]],"ddd")</f>
        <v>Fri</v>
      </c>
      <c r="N1533" t="str">
        <f>TEXT(INT(HOUR(Table1[[#This Row],[Patient Admission Date]])/3)*3,"00")&amp;"-"&amp;TEXT(INT(HOUR(Table1[[#This Row],[Patient Admission Date]])/3)*3+3,"00")</f>
        <v>21-24</v>
      </c>
      <c r="O1533" t="str" cm="1">
        <f t="array" ref="O1533">_xlfn.IFS(Table1[[#This Row],[Patient Age]]&lt;=14,"0-14",Table1[[#This Row],[Patient Age]]&lt;=29,"15-29",Table1[[#This Row],[Patient Age]]&lt;=44,"30-44",Table1[[#This Row],[Patient Age]]&lt;=59,"45-59",Table1[[#This Row],[Patient Age]]&lt;=74,"60-74",TRUE,"75+")</f>
        <v>60-74</v>
      </c>
      <c r="P1533" t="str" cm="1">
        <f t="array" ref="P1533">_xlfn.IFS(Table1[[#This Row],[Patient Waittime]]&lt;=15,"0-15",Table1[[#This Row],[Patient Waittime]]&lt;=30,"16-30",Table1[[#This Row],[Patient Waittime]]&lt;=45,"31-45",Table1[[#This Row],[Patient Waittime]]&lt;=60,"46-60",TRUE,"60+")</f>
        <v>31-45</v>
      </c>
      <c r="Q1533">
        <f>--(Table1[[#This Row],[Patient Waittime]]&lt;=30)</f>
        <v>0</v>
      </c>
      <c r="R1533">
        <f>--Table1[[#This Row],[Patient Admission Flag]]</f>
        <v>0</v>
      </c>
      <c r="S1533">
        <f>--AND(Table1[[#This Row],[WithinTarget]]=1,Table1[[#This Row],[Patient Satisfaction Score]]&gt;=7)</f>
        <v>0</v>
      </c>
      <c r="T1533" t="str">
        <f>IF(LEFT(Table1[[#This Row],[Patient Gender]],1)="F","Female","Male")</f>
        <v>Female</v>
      </c>
    </row>
    <row r="1534" spans="1:20" x14ac:dyDescent="0.3">
      <c r="A1534" t="s">
        <v>1638</v>
      </c>
      <c r="B1534" s="1">
        <v>45125.998611111114</v>
      </c>
      <c r="C1534" t="s">
        <v>13</v>
      </c>
      <c r="D1534">
        <v>39</v>
      </c>
      <c r="E1534" t="s">
        <v>18</v>
      </c>
      <c r="F1534" t="s">
        <v>11</v>
      </c>
      <c r="G1534" t="b">
        <v>0</v>
      </c>
      <c r="H1534">
        <v>1</v>
      </c>
      <c r="I1534">
        <v>36</v>
      </c>
      <c r="J1534" t="b">
        <v>0</v>
      </c>
      <c r="K1534">
        <f>YEAR(Table1[[#This Row],[Patient Admission Date]])</f>
        <v>2023</v>
      </c>
      <c r="L1534" t="str">
        <f>TEXT(Table1[[#This Row],[Patient Admission Date]],"mmm")</f>
        <v>Jul</v>
      </c>
      <c r="M1534" t="str">
        <f>TEXT(Table1[[#This Row],[Patient Admission Date]],"ddd")</f>
        <v>Tue</v>
      </c>
      <c r="N1534" t="str">
        <f>TEXT(INT(HOUR(Table1[[#This Row],[Patient Admission Date]])/3)*3,"00")&amp;"-"&amp;TEXT(INT(HOUR(Table1[[#This Row],[Patient Admission Date]])/3)*3+3,"00")</f>
        <v>21-24</v>
      </c>
      <c r="O1534" t="str" cm="1">
        <f t="array" ref="O1534">_xlfn.IFS(Table1[[#This Row],[Patient Age]]&lt;=14,"0-14",Table1[[#This Row],[Patient Age]]&lt;=29,"15-29",Table1[[#This Row],[Patient Age]]&lt;=44,"30-44",Table1[[#This Row],[Patient Age]]&lt;=59,"45-59",Table1[[#This Row],[Patient Age]]&lt;=74,"60-74",TRUE,"75+")</f>
        <v>30-44</v>
      </c>
      <c r="P1534" t="str" cm="1">
        <f t="array" ref="P1534">_xlfn.IFS(Table1[[#This Row],[Patient Waittime]]&lt;=15,"0-15",Table1[[#This Row],[Patient Waittime]]&lt;=30,"16-30",Table1[[#This Row],[Patient Waittime]]&lt;=45,"31-45",Table1[[#This Row],[Patient Waittime]]&lt;=60,"46-60",TRUE,"60+")</f>
        <v>31-45</v>
      </c>
      <c r="Q1534">
        <f>--(Table1[[#This Row],[Patient Waittime]]&lt;=30)</f>
        <v>0</v>
      </c>
      <c r="R1534">
        <f>--Table1[[#This Row],[Patient Admission Flag]]</f>
        <v>0</v>
      </c>
      <c r="S1534">
        <f>--AND(Table1[[#This Row],[WithinTarget]]=1,Table1[[#This Row],[Patient Satisfaction Score]]&gt;=7)</f>
        <v>0</v>
      </c>
      <c r="T1534" t="str">
        <f>IF(LEFT(Table1[[#This Row],[Patient Gender]],1)="F","Female","Male")</f>
        <v>Female</v>
      </c>
    </row>
    <row r="1535" spans="1:20" x14ac:dyDescent="0.3">
      <c r="A1535" t="s">
        <v>1639</v>
      </c>
      <c r="B1535" s="1">
        <v>45487.155555555553</v>
      </c>
      <c r="C1535" t="s">
        <v>13</v>
      </c>
      <c r="D1535">
        <v>61</v>
      </c>
      <c r="E1535" t="s">
        <v>18</v>
      </c>
      <c r="F1535" t="s">
        <v>11</v>
      </c>
      <c r="G1535" t="b">
        <v>0</v>
      </c>
      <c r="H1535">
        <v>1</v>
      </c>
      <c r="I1535">
        <v>48</v>
      </c>
      <c r="J1535" t="b">
        <v>0</v>
      </c>
      <c r="K1535">
        <f>YEAR(Table1[[#This Row],[Patient Admission Date]])</f>
        <v>2024</v>
      </c>
      <c r="L1535" t="str">
        <f>TEXT(Table1[[#This Row],[Patient Admission Date]],"mmm")</f>
        <v>Jul</v>
      </c>
      <c r="M1535" t="str">
        <f>TEXT(Table1[[#This Row],[Patient Admission Date]],"ddd")</f>
        <v>Sun</v>
      </c>
      <c r="N1535" t="str">
        <f>TEXT(INT(HOUR(Table1[[#This Row],[Patient Admission Date]])/3)*3,"00")&amp;"-"&amp;TEXT(INT(HOUR(Table1[[#This Row],[Patient Admission Date]])/3)*3+3,"00")</f>
        <v>03-06</v>
      </c>
      <c r="O1535" t="str" cm="1">
        <f t="array" ref="O1535">_xlfn.IFS(Table1[[#This Row],[Patient Age]]&lt;=14,"0-14",Table1[[#This Row],[Patient Age]]&lt;=29,"15-29",Table1[[#This Row],[Patient Age]]&lt;=44,"30-44",Table1[[#This Row],[Patient Age]]&lt;=59,"45-59",Table1[[#This Row],[Patient Age]]&lt;=74,"60-74",TRUE,"75+")</f>
        <v>60-74</v>
      </c>
      <c r="P1535" t="str" cm="1">
        <f t="array" ref="P1535">_xlfn.IFS(Table1[[#This Row],[Patient Waittime]]&lt;=15,"0-15",Table1[[#This Row],[Patient Waittime]]&lt;=30,"16-30",Table1[[#This Row],[Patient Waittime]]&lt;=45,"31-45",Table1[[#This Row],[Patient Waittime]]&lt;=60,"46-60",TRUE,"60+")</f>
        <v>46-60</v>
      </c>
      <c r="Q1535">
        <f>--(Table1[[#This Row],[Patient Waittime]]&lt;=30)</f>
        <v>0</v>
      </c>
      <c r="R1535">
        <f>--Table1[[#This Row],[Patient Admission Flag]]</f>
        <v>0</v>
      </c>
      <c r="S1535">
        <f>--AND(Table1[[#This Row],[WithinTarget]]=1,Table1[[#This Row],[Patient Satisfaction Score]]&gt;=7)</f>
        <v>0</v>
      </c>
      <c r="T1535" t="str">
        <f>IF(LEFT(Table1[[#This Row],[Patient Gender]],1)="F","Female","Male")</f>
        <v>Female</v>
      </c>
    </row>
    <row r="1536" spans="1:20" x14ac:dyDescent="0.3">
      <c r="A1536" t="s">
        <v>1640</v>
      </c>
      <c r="B1536" s="1">
        <v>45388.413888888892</v>
      </c>
      <c r="C1536" t="s">
        <v>13</v>
      </c>
      <c r="D1536">
        <v>76</v>
      </c>
      <c r="E1536" t="s">
        <v>18</v>
      </c>
      <c r="F1536" t="s">
        <v>11</v>
      </c>
      <c r="G1536" t="b">
        <v>0</v>
      </c>
      <c r="H1536">
        <v>1</v>
      </c>
      <c r="I1536">
        <v>41</v>
      </c>
      <c r="J1536" t="b">
        <v>0</v>
      </c>
      <c r="K1536">
        <f>YEAR(Table1[[#This Row],[Patient Admission Date]])</f>
        <v>2024</v>
      </c>
      <c r="L1536" t="str">
        <f>TEXT(Table1[[#This Row],[Patient Admission Date]],"mmm")</f>
        <v>Apr</v>
      </c>
      <c r="M1536" t="str">
        <f>TEXT(Table1[[#This Row],[Patient Admission Date]],"ddd")</f>
        <v>Sat</v>
      </c>
      <c r="N1536" t="str">
        <f>TEXT(INT(HOUR(Table1[[#This Row],[Patient Admission Date]])/3)*3,"00")&amp;"-"&amp;TEXT(INT(HOUR(Table1[[#This Row],[Patient Admission Date]])/3)*3+3,"00")</f>
        <v>09-12</v>
      </c>
      <c r="O1536" t="str" cm="1">
        <f t="array" ref="O1536">_xlfn.IFS(Table1[[#This Row],[Patient Age]]&lt;=14,"0-14",Table1[[#This Row],[Patient Age]]&lt;=29,"15-29",Table1[[#This Row],[Patient Age]]&lt;=44,"30-44",Table1[[#This Row],[Patient Age]]&lt;=59,"45-59",Table1[[#This Row],[Patient Age]]&lt;=74,"60-74",TRUE,"75+")</f>
        <v>75+</v>
      </c>
      <c r="P1536" t="str" cm="1">
        <f t="array" ref="P1536">_xlfn.IFS(Table1[[#This Row],[Patient Waittime]]&lt;=15,"0-15",Table1[[#This Row],[Patient Waittime]]&lt;=30,"16-30",Table1[[#This Row],[Patient Waittime]]&lt;=45,"31-45",Table1[[#This Row],[Patient Waittime]]&lt;=60,"46-60",TRUE,"60+")</f>
        <v>31-45</v>
      </c>
      <c r="Q1536">
        <f>--(Table1[[#This Row],[Patient Waittime]]&lt;=30)</f>
        <v>0</v>
      </c>
      <c r="R1536">
        <f>--Table1[[#This Row],[Patient Admission Flag]]</f>
        <v>0</v>
      </c>
      <c r="S1536">
        <f>--AND(Table1[[#This Row],[WithinTarget]]=1,Table1[[#This Row],[Patient Satisfaction Score]]&gt;=7)</f>
        <v>0</v>
      </c>
      <c r="T1536" t="str">
        <f>IF(LEFT(Table1[[#This Row],[Patient Gender]],1)="F","Female","Male")</f>
        <v>Female</v>
      </c>
    </row>
    <row r="1537" spans="1:20" x14ac:dyDescent="0.3">
      <c r="A1537" t="s">
        <v>1641</v>
      </c>
      <c r="B1537" s="1">
        <v>45146.944444444445</v>
      </c>
      <c r="C1537" t="s">
        <v>13</v>
      </c>
      <c r="D1537">
        <v>62</v>
      </c>
      <c r="E1537" t="s">
        <v>18</v>
      </c>
      <c r="F1537" t="s">
        <v>11</v>
      </c>
      <c r="G1537" t="b">
        <v>0</v>
      </c>
      <c r="H1537">
        <v>1</v>
      </c>
      <c r="I1537">
        <v>23</v>
      </c>
      <c r="J1537" t="b">
        <v>0</v>
      </c>
      <c r="K1537">
        <f>YEAR(Table1[[#This Row],[Patient Admission Date]])</f>
        <v>2023</v>
      </c>
      <c r="L1537" t="str">
        <f>TEXT(Table1[[#This Row],[Patient Admission Date]],"mmm")</f>
        <v>Aug</v>
      </c>
      <c r="M1537" t="str">
        <f>TEXT(Table1[[#This Row],[Patient Admission Date]],"ddd")</f>
        <v>Tue</v>
      </c>
      <c r="N1537" t="str">
        <f>TEXT(INT(HOUR(Table1[[#This Row],[Patient Admission Date]])/3)*3,"00")&amp;"-"&amp;TEXT(INT(HOUR(Table1[[#This Row],[Patient Admission Date]])/3)*3+3,"00")</f>
        <v>21-24</v>
      </c>
      <c r="O1537" t="str" cm="1">
        <f t="array" ref="O1537">_xlfn.IFS(Table1[[#This Row],[Patient Age]]&lt;=14,"0-14",Table1[[#This Row],[Patient Age]]&lt;=29,"15-29",Table1[[#This Row],[Patient Age]]&lt;=44,"30-44",Table1[[#This Row],[Patient Age]]&lt;=59,"45-59",Table1[[#This Row],[Patient Age]]&lt;=74,"60-74",TRUE,"75+")</f>
        <v>60-74</v>
      </c>
      <c r="P1537" t="str" cm="1">
        <f t="array" ref="P1537">_xlfn.IFS(Table1[[#This Row],[Patient Waittime]]&lt;=15,"0-15",Table1[[#This Row],[Patient Waittime]]&lt;=30,"16-30",Table1[[#This Row],[Patient Waittime]]&lt;=45,"31-45",Table1[[#This Row],[Patient Waittime]]&lt;=60,"46-60",TRUE,"60+")</f>
        <v>16-30</v>
      </c>
      <c r="Q1537">
        <f>--(Table1[[#This Row],[Patient Waittime]]&lt;=30)</f>
        <v>1</v>
      </c>
      <c r="R1537">
        <f>--Table1[[#This Row],[Patient Admission Flag]]</f>
        <v>0</v>
      </c>
      <c r="S1537">
        <f>--AND(Table1[[#This Row],[WithinTarget]]=1,Table1[[#This Row],[Patient Satisfaction Score]]&gt;=7)</f>
        <v>0</v>
      </c>
      <c r="T1537" t="str">
        <f>IF(LEFT(Table1[[#This Row],[Patient Gender]],1)="F","Female","Male")</f>
        <v>Female</v>
      </c>
    </row>
    <row r="1538" spans="1:20" x14ac:dyDescent="0.3">
      <c r="A1538" t="s">
        <v>1642</v>
      </c>
      <c r="B1538" s="1">
        <v>45345.815972222219</v>
      </c>
      <c r="C1538" t="s">
        <v>13</v>
      </c>
      <c r="D1538">
        <v>27</v>
      </c>
      <c r="E1538" t="s">
        <v>18</v>
      </c>
      <c r="F1538" t="s">
        <v>11</v>
      </c>
      <c r="G1538" t="b">
        <v>0</v>
      </c>
      <c r="H1538">
        <v>2</v>
      </c>
      <c r="I1538">
        <v>60</v>
      </c>
      <c r="J1538" t="b">
        <v>0</v>
      </c>
      <c r="K1538">
        <f>YEAR(Table1[[#This Row],[Patient Admission Date]])</f>
        <v>2024</v>
      </c>
      <c r="L1538" t="str">
        <f>TEXT(Table1[[#This Row],[Patient Admission Date]],"mmm")</f>
        <v>Feb</v>
      </c>
      <c r="M1538" t="str">
        <f>TEXT(Table1[[#This Row],[Patient Admission Date]],"ddd")</f>
        <v>Fri</v>
      </c>
      <c r="N1538" t="str">
        <f>TEXT(INT(HOUR(Table1[[#This Row],[Patient Admission Date]])/3)*3,"00")&amp;"-"&amp;TEXT(INT(HOUR(Table1[[#This Row],[Patient Admission Date]])/3)*3+3,"00")</f>
        <v>18-21</v>
      </c>
      <c r="O1538" t="str" cm="1">
        <f t="array" ref="O1538">_xlfn.IFS(Table1[[#This Row],[Patient Age]]&lt;=14,"0-14",Table1[[#This Row],[Patient Age]]&lt;=29,"15-29",Table1[[#This Row],[Patient Age]]&lt;=44,"30-44",Table1[[#This Row],[Patient Age]]&lt;=59,"45-59",Table1[[#This Row],[Patient Age]]&lt;=74,"60-74",TRUE,"75+")</f>
        <v>15-29</v>
      </c>
      <c r="P1538" t="str" cm="1">
        <f t="array" ref="P1538">_xlfn.IFS(Table1[[#This Row],[Patient Waittime]]&lt;=15,"0-15",Table1[[#This Row],[Patient Waittime]]&lt;=30,"16-30",Table1[[#This Row],[Patient Waittime]]&lt;=45,"31-45",Table1[[#This Row],[Patient Waittime]]&lt;=60,"46-60",TRUE,"60+")</f>
        <v>46-60</v>
      </c>
      <c r="Q1538">
        <f>--(Table1[[#This Row],[Patient Waittime]]&lt;=30)</f>
        <v>0</v>
      </c>
      <c r="R1538">
        <f>--Table1[[#This Row],[Patient Admission Flag]]</f>
        <v>0</v>
      </c>
      <c r="S1538">
        <f>--AND(Table1[[#This Row],[WithinTarget]]=1,Table1[[#This Row],[Patient Satisfaction Score]]&gt;=7)</f>
        <v>0</v>
      </c>
      <c r="T1538" t="str">
        <f>IF(LEFT(Table1[[#This Row],[Patient Gender]],1)="F","Female","Male")</f>
        <v>Female</v>
      </c>
    </row>
    <row r="1539" spans="1:20" x14ac:dyDescent="0.3">
      <c r="A1539" t="s">
        <v>1643</v>
      </c>
      <c r="B1539" s="1">
        <v>45504.585416666669</v>
      </c>
      <c r="C1539" t="s">
        <v>13</v>
      </c>
      <c r="D1539">
        <v>18</v>
      </c>
      <c r="E1539" t="s">
        <v>18</v>
      </c>
      <c r="F1539" t="s">
        <v>11</v>
      </c>
      <c r="G1539" t="b">
        <v>0</v>
      </c>
      <c r="H1539">
        <v>3</v>
      </c>
      <c r="I1539">
        <v>44</v>
      </c>
      <c r="J1539" t="b">
        <v>0</v>
      </c>
      <c r="K1539">
        <f>YEAR(Table1[[#This Row],[Patient Admission Date]])</f>
        <v>2024</v>
      </c>
      <c r="L1539" t="str">
        <f>TEXT(Table1[[#This Row],[Patient Admission Date]],"mmm")</f>
        <v>Jul</v>
      </c>
      <c r="M1539" t="str">
        <f>TEXT(Table1[[#This Row],[Patient Admission Date]],"ddd")</f>
        <v>Wed</v>
      </c>
      <c r="N1539" t="str">
        <f>TEXT(INT(HOUR(Table1[[#This Row],[Patient Admission Date]])/3)*3,"00")&amp;"-"&amp;TEXT(INT(HOUR(Table1[[#This Row],[Patient Admission Date]])/3)*3+3,"00")</f>
        <v>12-15</v>
      </c>
      <c r="O1539" t="str" cm="1">
        <f t="array" ref="O1539">_xlfn.IFS(Table1[[#This Row],[Patient Age]]&lt;=14,"0-14",Table1[[#This Row],[Patient Age]]&lt;=29,"15-29",Table1[[#This Row],[Patient Age]]&lt;=44,"30-44",Table1[[#This Row],[Patient Age]]&lt;=59,"45-59",Table1[[#This Row],[Patient Age]]&lt;=74,"60-74",TRUE,"75+")</f>
        <v>15-29</v>
      </c>
      <c r="P1539" t="str" cm="1">
        <f t="array" ref="P1539">_xlfn.IFS(Table1[[#This Row],[Patient Waittime]]&lt;=15,"0-15",Table1[[#This Row],[Patient Waittime]]&lt;=30,"16-30",Table1[[#This Row],[Patient Waittime]]&lt;=45,"31-45",Table1[[#This Row],[Patient Waittime]]&lt;=60,"46-60",TRUE,"60+")</f>
        <v>31-45</v>
      </c>
      <c r="Q1539">
        <f>--(Table1[[#This Row],[Patient Waittime]]&lt;=30)</f>
        <v>0</v>
      </c>
      <c r="R1539">
        <f>--Table1[[#This Row],[Patient Admission Flag]]</f>
        <v>0</v>
      </c>
      <c r="S1539">
        <f>--AND(Table1[[#This Row],[WithinTarget]]=1,Table1[[#This Row],[Patient Satisfaction Score]]&gt;=7)</f>
        <v>0</v>
      </c>
      <c r="T1539" t="str">
        <f>IF(LEFT(Table1[[#This Row],[Patient Gender]],1)="F","Female","Male")</f>
        <v>Female</v>
      </c>
    </row>
    <row r="1540" spans="1:20" x14ac:dyDescent="0.3">
      <c r="A1540" t="s">
        <v>1644</v>
      </c>
      <c r="B1540" s="1">
        <v>45448.061805555553</v>
      </c>
      <c r="C1540" t="s">
        <v>13</v>
      </c>
      <c r="D1540">
        <v>18</v>
      </c>
      <c r="E1540" t="s">
        <v>18</v>
      </c>
      <c r="F1540" t="s">
        <v>11</v>
      </c>
      <c r="G1540" t="b">
        <v>0</v>
      </c>
      <c r="H1540">
        <v>3</v>
      </c>
      <c r="I1540">
        <v>15</v>
      </c>
      <c r="J1540" t="b">
        <v>0</v>
      </c>
      <c r="K1540">
        <f>YEAR(Table1[[#This Row],[Patient Admission Date]])</f>
        <v>2024</v>
      </c>
      <c r="L1540" t="str">
        <f>TEXT(Table1[[#This Row],[Patient Admission Date]],"mmm")</f>
        <v>Jun</v>
      </c>
      <c r="M1540" t="str">
        <f>TEXT(Table1[[#This Row],[Patient Admission Date]],"ddd")</f>
        <v>Wed</v>
      </c>
      <c r="N1540" t="str">
        <f>TEXT(INT(HOUR(Table1[[#This Row],[Patient Admission Date]])/3)*3,"00")&amp;"-"&amp;TEXT(INT(HOUR(Table1[[#This Row],[Patient Admission Date]])/3)*3+3,"00")</f>
        <v>00-03</v>
      </c>
      <c r="O1540" t="str" cm="1">
        <f t="array" ref="O1540">_xlfn.IFS(Table1[[#This Row],[Patient Age]]&lt;=14,"0-14",Table1[[#This Row],[Patient Age]]&lt;=29,"15-29",Table1[[#This Row],[Patient Age]]&lt;=44,"30-44",Table1[[#This Row],[Patient Age]]&lt;=59,"45-59",Table1[[#This Row],[Patient Age]]&lt;=74,"60-74",TRUE,"75+")</f>
        <v>15-29</v>
      </c>
      <c r="P1540" t="str" cm="1">
        <f t="array" ref="P1540">_xlfn.IFS(Table1[[#This Row],[Patient Waittime]]&lt;=15,"0-15",Table1[[#This Row],[Patient Waittime]]&lt;=30,"16-30",Table1[[#This Row],[Patient Waittime]]&lt;=45,"31-45",Table1[[#This Row],[Patient Waittime]]&lt;=60,"46-60",TRUE,"60+")</f>
        <v>0-15</v>
      </c>
      <c r="Q1540">
        <f>--(Table1[[#This Row],[Patient Waittime]]&lt;=30)</f>
        <v>1</v>
      </c>
      <c r="R1540">
        <f>--Table1[[#This Row],[Patient Admission Flag]]</f>
        <v>0</v>
      </c>
      <c r="S1540">
        <f>--AND(Table1[[#This Row],[WithinTarget]]=1,Table1[[#This Row],[Patient Satisfaction Score]]&gt;=7)</f>
        <v>0</v>
      </c>
      <c r="T1540" t="str">
        <f>IF(LEFT(Table1[[#This Row],[Patient Gender]],1)="F","Female","Male")</f>
        <v>Female</v>
      </c>
    </row>
    <row r="1541" spans="1:20" x14ac:dyDescent="0.3">
      <c r="A1541" t="s">
        <v>1645</v>
      </c>
      <c r="B1541" s="1">
        <v>45502.913194444445</v>
      </c>
      <c r="C1541" t="s">
        <v>13</v>
      </c>
      <c r="D1541">
        <v>18</v>
      </c>
      <c r="E1541" t="s">
        <v>18</v>
      </c>
      <c r="F1541" t="s">
        <v>11</v>
      </c>
      <c r="G1541" t="b">
        <v>0</v>
      </c>
      <c r="H1541">
        <v>3</v>
      </c>
      <c r="I1541">
        <v>35</v>
      </c>
      <c r="J1541" t="b">
        <v>0</v>
      </c>
      <c r="K1541">
        <f>YEAR(Table1[[#This Row],[Patient Admission Date]])</f>
        <v>2024</v>
      </c>
      <c r="L1541" t="str">
        <f>TEXT(Table1[[#This Row],[Patient Admission Date]],"mmm")</f>
        <v>Jul</v>
      </c>
      <c r="M1541" t="str">
        <f>TEXT(Table1[[#This Row],[Patient Admission Date]],"ddd")</f>
        <v>Mon</v>
      </c>
      <c r="N1541" t="str">
        <f>TEXT(INT(HOUR(Table1[[#This Row],[Patient Admission Date]])/3)*3,"00")&amp;"-"&amp;TEXT(INT(HOUR(Table1[[#This Row],[Patient Admission Date]])/3)*3+3,"00")</f>
        <v>21-24</v>
      </c>
      <c r="O1541" t="str" cm="1">
        <f t="array" ref="O1541">_xlfn.IFS(Table1[[#This Row],[Patient Age]]&lt;=14,"0-14",Table1[[#This Row],[Patient Age]]&lt;=29,"15-29",Table1[[#This Row],[Patient Age]]&lt;=44,"30-44",Table1[[#This Row],[Patient Age]]&lt;=59,"45-59",Table1[[#This Row],[Patient Age]]&lt;=74,"60-74",TRUE,"75+")</f>
        <v>15-29</v>
      </c>
      <c r="P1541" t="str" cm="1">
        <f t="array" ref="P1541">_xlfn.IFS(Table1[[#This Row],[Patient Waittime]]&lt;=15,"0-15",Table1[[#This Row],[Patient Waittime]]&lt;=30,"16-30",Table1[[#This Row],[Patient Waittime]]&lt;=45,"31-45",Table1[[#This Row],[Patient Waittime]]&lt;=60,"46-60",TRUE,"60+")</f>
        <v>31-45</v>
      </c>
      <c r="Q1541">
        <f>--(Table1[[#This Row],[Patient Waittime]]&lt;=30)</f>
        <v>0</v>
      </c>
      <c r="R1541">
        <f>--Table1[[#This Row],[Patient Admission Flag]]</f>
        <v>0</v>
      </c>
      <c r="S1541">
        <f>--AND(Table1[[#This Row],[WithinTarget]]=1,Table1[[#This Row],[Patient Satisfaction Score]]&gt;=7)</f>
        <v>0</v>
      </c>
      <c r="T1541" t="str">
        <f>IF(LEFT(Table1[[#This Row],[Patient Gender]],1)="F","Female","Male")</f>
        <v>Female</v>
      </c>
    </row>
    <row r="1542" spans="1:20" x14ac:dyDescent="0.3">
      <c r="A1542" t="s">
        <v>1646</v>
      </c>
      <c r="B1542" s="1">
        <v>45436.42291666667</v>
      </c>
      <c r="C1542" t="s">
        <v>13</v>
      </c>
      <c r="D1542">
        <v>28</v>
      </c>
      <c r="E1542" t="s">
        <v>18</v>
      </c>
      <c r="F1542" t="s">
        <v>11</v>
      </c>
      <c r="G1542" t="b">
        <v>0</v>
      </c>
      <c r="H1542">
        <v>3</v>
      </c>
      <c r="I1542">
        <v>53</v>
      </c>
      <c r="J1542" t="b">
        <v>0</v>
      </c>
      <c r="K1542">
        <f>YEAR(Table1[[#This Row],[Patient Admission Date]])</f>
        <v>2024</v>
      </c>
      <c r="L1542" t="str">
        <f>TEXT(Table1[[#This Row],[Patient Admission Date]],"mmm")</f>
        <v>May</v>
      </c>
      <c r="M1542" t="str">
        <f>TEXT(Table1[[#This Row],[Patient Admission Date]],"ddd")</f>
        <v>Fri</v>
      </c>
      <c r="N1542" t="str">
        <f>TEXT(INT(HOUR(Table1[[#This Row],[Patient Admission Date]])/3)*3,"00")&amp;"-"&amp;TEXT(INT(HOUR(Table1[[#This Row],[Patient Admission Date]])/3)*3+3,"00")</f>
        <v>09-12</v>
      </c>
      <c r="O1542" t="str" cm="1">
        <f t="array" ref="O1542">_xlfn.IFS(Table1[[#This Row],[Patient Age]]&lt;=14,"0-14",Table1[[#This Row],[Patient Age]]&lt;=29,"15-29",Table1[[#This Row],[Patient Age]]&lt;=44,"30-44",Table1[[#This Row],[Patient Age]]&lt;=59,"45-59",Table1[[#This Row],[Patient Age]]&lt;=74,"60-74",TRUE,"75+")</f>
        <v>15-29</v>
      </c>
      <c r="P1542" t="str" cm="1">
        <f t="array" ref="P1542">_xlfn.IFS(Table1[[#This Row],[Patient Waittime]]&lt;=15,"0-15",Table1[[#This Row],[Patient Waittime]]&lt;=30,"16-30",Table1[[#This Row],[Patient Waittime]]&lt;=45,"31-45",Table1[[#This Row],[Patient Waittime]]&lt;=60,"46-60",TRUE,"60+")</f>
        <v>46-60</v>
      </c>
      <c r="Q1542">
        <f>--(Table1[[#This Row],[Patient Waittime]]&lt;=30)</f>
        <v>0</v>
      </c>
      <c r="R1542">
        <f>--Table1[[#This Row],[Patient Admission Flag]]</f>
        <v>0</v>
      </c>
      <c r="S1542">
        <f>--AND(Table1[[#This Row],[WithinTarget]]=1,Table1[[#This Row],[Patient Satisfaction Score]]&gt;=7)</f>
        <v>0</v>
      </c>
      <c r="T1542" t="str">
        <f>IF(LEFT(Table1[[#This Row],[Patient Gender]],1)="F","Female","Male")</f>
        <v>Female</v>
      </c>
    </row>
    <row r="1543" spans="1:20" x14ac:dyDescent="0.3">
      <c r="A1543" t="s">
        <v>1647</v>
      </c>
      <c r="B1543" s="1">
        <v>45502.443055555559</v>
      </c>
      <c r="C1543" t="s">
        <v>13</v>
      </c>
      <c r="D1543">
        <v>13</v>
      </c>
      <c r="E1543" t="s">
        <v>18</v>
      </c>
      <c r="F1543" t="s">
        <v>11</v>
      </c>
      <c r="G1543" t="b">
        <v>0</v>
      </c>
      <c r="H1543">
        <v>3</v>
      </c>
      <c r="I1543">
        <v>45</v>
      </c>
      <c r="J1543" t="b">
        <v>0</v>
      </c>
      <c r="K1543">
        <f>YEAR(Table1[[#This Row],[Patient Admission Date]])</f>
        <v>2024</v>
      </c>
      <c r="L1543" t="str">
        <f>TEXT(Table1[[#This Row],[Patient Admission Date]],"mmm")</f>
        <v>Jul</v>
      </c>
      <c r="M1543" t="str">
        <f>TEXT(Table1[[#This Row],[Patient Admission Date]],"ddd")</f>
        <v>Mon</v>
      </c>
      <c r="N1543" t="str">
        <f>TEXT(INT(HOUR(Table1[[#This Row],[Patient Admission Date]])/3)*3,"00")&amp;"-"&amp;TEXT(INT(HOUR(Table1[[#This Row],[Patient Admission Date]])/3)*3+3,"00")</f>
        <v>09-12</v>
      </c>
      <c r="O1543" t="str" cm="1">
        <f t="array" ref="O1543">_xlfn.IFS(Table1[[#This Row],[Patient Age]]&lt;=14,"0-14",Table1[[#This Row],[Patient Age]]&lt;=29,"15-29",Table1[[#This Row],[Patient Age]]&lt;=44,"30-44",Table1[[#This Row],[Patient Age]]&lt;=59,"45-59",Table1[[#This Row],[Patient Age]]&lt;=74,"60-74",TRUE,"75+")</f>
        <v>0-14</v>
      </c>
      <c r="P1543" t="str" cm="1">
        <f t="array" ref="P1543">_xlfn.IFS(Table1[[#This Row],[Patient Waittime]]&lt;=15,"0-15",Table1[[#This Row],[Patient Waittime]]&lt;=30,"16-30",Table1[[#This Row],[Patient Waittime]]&lt;=45,"31-45",Table1[[#This Row],[Patient Waittime]]&lt;=60,"46-60",TRUE,"60+")</f>
        <v>31-45</v>
      </c>
      <c r="Q1543">
        <f>--(Table1[[#This Row],[Patient Waittime]]&lt;=30)</f>
        <v>0</v>
      </c>
      <c r="R1543">
        <f>--Table1[[#This Row],[Patient Admission Flag]]</f>
        <v>0</v>
      </c>
      <c r="S1543">
        <f>--AND(Table1[[#This Row],[WithinTarget]]=1,Table1[[#This Row],[Patient Satisfaction Score]]&gt;=7)</f>
        <v>0</v>
      </c>
      <c r="T1543" t="str">
        <f>IF(LEFT(Table1[[#This Row],[Patient Gender]],1)="F","Female","Male")</f>
        <v>Female</v>
      </c>
    </row>
    <row r="1544" spans="1:20" x14ac:dyDescent="0.3">
      <c r="A1544" t="s">
        <v>1648</v>
      </c>
      <c r="B1544" s="1">
        <v>45184.756249999999</v>
      </c>
      <c r="C1544" t="s">
        <v>13</v>
      </c>
      <c r="D1544">
        <v>51</v>
      </c>
      <c r="E1544" t="s">
        <v>18</v>
      </c>
      <c r="F1544" t="s">
        <v>11</v>
      </c>
      <c r="G1544" t="b">
        <v>0</v>
      </c>
      <c r="H1544">
        <v>3</v>
      </c>
      <c r="I1544">
        <v>26</v>
      </c>
      <c r="J1544" t="b">
        <v>0</v>
      </c>
      <c r="K1544">
        <f>YEAR(Table1[[#This Row],[Patient Admission Date]])</f>
        <v>2023</v>
      </c>
      <c r="L1544" t="str">
        <f>TEXT(Table1[[#This Row],[Patient Admission Date]],"mmm")</f>
        <v>Sep</v>
      </c>
      <c r="M1544" t="str">
        <f>TEXT(Table1[[#This Row],[Patient Admission Date]],"ddd")</f>
        <v>Fri</v>
      </c>
      <c r="N1544" t="str">
        <f>TEXT(INT(HOUR(Table1[[#This Row],[Patient Admission Date]])/3)*3,"00")&amp;"-"&amp;TEXT(INT(HOUR(Table1[[#This Row],[Patient Admission Date]])/3)*3+3,"00")</f>
        <v>18-21</v>
      </c>
      <c r="O1544" t="str" cm="1">
        <f t="array" ref="O1544">_xlfn.IFS(Table1[[#This Row],[Patient Age]]&lt;=14,"0-14",Table1[[#This Row],[Patient Age]]&lt;=29,"15-29",Table1[[#This Row],[Patient Age]]&lt;=44,"30-44",Table1[[#This Row],[Patient Age]]&lt;=59,"45-59",Table1[[#This Row],[Patient Age]]&lt;=74,"60-74",TRUE,"75+")</f>
        <v>45-59</v>
      </c>
      <c r="P1544" t="str" cm="1">
        <f t="array" ref="P1544">_xlfn.IFS(Table1[[#This Row],[Patient Waittime]]&lt;=15,"0-15",Table1[[#This Row],[Patient Waittime]]&lt;=30,"16-30",Table1[[#This Row],[Patient Waittime]]&lt;=45,"31-45",Table1[[#This Row],[Patient Waittime]]&lt;=60,"46-60",TRUE,"60+")</f>
        <v>16-30</v>
      </c>
      <c r="Q1544">
        <f>--(Table1[[#This Row],[Patient Waittime]]&lt;=30)</f>
        <v>1</v>
      </c>
      <c r="R1544">
        <f>--Table1[[#This Row],[Patient Admission Flag]]</f>
        <v>0</v>
      </c>
      <c r="S1544">
        <f>--AND(Table1[[#This Row],[WithinTarget]]=1,Table1[[#This Row],[Patient Satisfaction Score]]&gt;=7)</f>
        <v>0</v>
      </c>
      <c r="T1544" t="str">
        <f>IF(LEFT(Table1[[#This Row],[Patient Gender]],1)="F","Female","Male")</f>
        <v>Female</v>
      </c>
    </row>
    <row r="1545" spans="1:20" x14ac:dyDescent="0.3">
      <c r="A1545" t="s">
        <v>1649</v>
      </c>
      <c r="B1545" s="1">
        <v>45502.507638888892</v>
      </c>
      <c r="C1545" t="s">
        <v>13</v>
      </c>
      <c r="D1545">
        <v>68</v>
      </c>
      <c r="E1545" t="s">
        <v>18</v>
      </c>
      <c r="F1545" t="s">
        <v>11</v>
      </c>
      <c r="G1545" t="b">
        <v>0</v>
      </c>
      <c r="H1545">
        <v>3</v>
      </c>
      <c r="I1545">
        <v>45</v>
      </c>
      <c r="J1545" t="b">
        <v>0</v>
      </c>
      <c r="K1545">
        <f>YEAR(Table1[[#This Row],[Patient Admission Date]])</f>
        <v>2024</v>
      </c>
      <c r="L1545" t="str">
        <f>TEXT(Table1[[#This Row],[Patient Admission Date]],"mmm")</f>
        <v>Jul</v>
      </c>
      <c r="M1545" t="str">
        <f>TEXT(Table1[[#This Row],[Patient Admission Date]],"ddd")</f>
        <v>Mon</v>
      </c>
      <c r="N1545" t="str">
        <f>TEXT(INT(HOUR(Table1[[#This Row],[Patient Admission Date]])/3)*3,"00")&amp;"-"&amp;TEXT(INT(HOUR(Table1[[#This Row],[Patient Admission Date]])/3)*3+3,"00")</f>
        <v>12-15</v>
      </c>
      <c r="O1545" t="str" cm="1">
        <f t="array" ref="O1545">_xlfn.IFS(Table1[[#This Row],[Patient Age]]&lt;=14,"0-14",Table1[[#This Row],[Patient Age]]&lt;=29,"15-29",Table1[[#This Row],[Patient Age]]&lt;=44,"30-44",Table1[[#This Row],[Patient Age]]&lt;=59,"45-59",Table1[[#This Row],[Patient Age]]&lt;=74,"60-74",TRUE,"75+")</f>
        <v>60-74</v>
      </c>
      <c r="P1545" t="str" cm="1">
        <f t="array" ref="P1545">_xlfn.IFS(Table1[[#This Row],[Patient Waittime]]&lt;=15,"0-15",Table1[[#This Row],[Patient Waittime]]&lt;=30,"16-30",Table1[[#This Row],[Patient Waittime]]&lt;=45,"31-45",Table1[[#This Row],[Patient Waittime]]&lt;=60,"46-60",TRUE,"60+")</f>
        <v>31-45</v>
      </c>
      <c r="Q1545">
        <f>--(Table1[[#This Row],[Patient Waittime]]&lt;=30)</f>
        <v>0</v>
      </c>
      <c r="R1545">
        <f>--Table1[[#This Row],[Patient Admission Flag]]</f>
        <v>0</v>
      </c>
      <c r="S1545">
        <f>--AND(Table1[[#This Row],[WithinTarget]]=1,Table1[[#This Row],[Patient Satisfaction Score]]&gt;=7)</f>
        <v>0</v>
      </c>
      <c r="T1545" t="str">
        <f>IF(LEFT(Table1[[#This Row],[Patient Gender]],1)="F","Female","Male")</f>
        <v>Female</v>
      </c>
    </row>
    <row r="1546" spans="1:20" x14ac:dyDescent="0.3">
      <c r="A1546" t="s">
        <v>1650</v>
      </c>
      <c r="B1546" s="1">
        <v>45040.183333333334</v>
      </c>
      <c r="C1546" t="s">
        <v>13</v>
      </c>
      <c r="D1546">
        <v>78</v>
      </c>
      <c r="E1546" t="s">
        <v>18</v>
      </c>
      <c r="F1546" t="s">
        <v>11</v>
      </c>
      <c r="G1546" t="b">
        <v>0</v>
      </c>
      <c r="H1546">
        <v>4</v>
      </c>
      <c r="I1546">
        <v>22</v>
      </c>
      <c r="J1546" t="b">
        <v>0</v>
      </c>
      <c r="K1546">
        <f>YEAR(Table1[[#This Row],[Patient Admission Date]])</f>
        <v>2023</v>
      </c>
      <c r="L1546" t="str">
        <f>TEXT(Table1[[#This Row],[Patient Admission Date]],"mmm")</f>
        <v>Apr</v>
      </c>
      <c r="M1546" t="str">
        <f>TEXT(Table1[[#This Row],[Patient Admission Date]],"ddd")</f>
        <v>Mon</v>
      </c>
      <c r="N1546" t="str">
        <f>TEXT(INT(HOUR(Table1[[#This Row],[Patient Admission Date]])/3)*3,"00")&amp;"-"&amp;TEXT(INT(HOUR(Table1[[#This Row],[Patient Admission Date]])/3)*3+3,"00")</f>
        <v>03-06</v>
      </c>
      <c r="O1546" t="str" cm="1">
        <f t="array" ref="O1546">_xlfn.IFS(Table1[[#This Row],[Patient Age]]&lt;=14,"0-14",Table1[[#This Row],[Patient Age]]&lt;=29,"15-29",Table1[[#This Row],[Patient Age]]&lt;=44,"30-44",Table1[[#This Row],[Patient Age]]&lt;=59,"45-59",Table1[[#This Row],[Patient Age]]&lt;=74,"60-74",TRUE,"75+")</f>
        <v>75+</v>
      </c>
      <c r="P1546" t="str" cm="1">
        <f t="array" ref="P1546">_xlfn.IFS(Table1[[#This Row],[Patient Waittime]]&lt;=15,"0-15",Table1[[#This Row],[Patient Waittime]]&lt;=30,"16-30",Table1[[#This Row],[Patient Waittime]]&lt;=45,"31-45",Table1[[#This Row],[Patient Waittime]]&lt;=60,"46-60",TRUE,"60+")</f>
        <v>16-30</v>
      </c>
      <c r="Q1546">
        <f>--(Table1[[#This Row],[Patient Waittime]]&lt;=30)</f>
        <v>1</v>
      </c>
      <c r="R1546">
        <f>--Table1[[#This Row],[Patient Admission Flag]]</f>
        <v>0</v>
      </c>
      <c r="S1546">
        <f>--AND(Table1[[#This Row],[WithinTarget]]=1,Table1[[#This Row],[Patient Satisfaction Score]]&gt;=7)</f>
        <v>0</v>
      </c>
      <c r="T1546" t="str">
        <f>IF(LEFT(Table1[[#This Row],[Patient Gender]],1)="F","Female","Male")</f>
        <v>Female</v>
      </c>
    </row>
    <row r="1547" spans="1:20" x14ac:dyDescent="0.3">
      <c r="A1547" t="s">
        <v>1651</v>
      </c>
      <c r="B1547" s="1">
        <v>45106.597916666666</v>
      </c>
      <c r="C1547" t="s">
        <v>13</v>
      </c>
      <c r="D1547">
        <v>58</v>
      </c>
      <c r="E1547" t="s">
        <v>18</v>
      </c>
      <c r="F1547" t="s">
        <v>11</v>
      </c>
      <c r="G1547" t="b">
        <v>0</v>
      </c>
      <c r="H1547">
        <v>5</v>
      </c>
      <c r="I1547">
        <v>43</v>
      </c>
      <c r="J1547" t="b">
        <v>0</v>
      </c>
      <c r="K1547">
        <f>YEAR(Table1[[#This Row],[Patient Admission Date]])</f>
        <v>2023</v>
      </c>
      <c r="L1547" t="str">
        <f>TEXT(Table1[[#This Row],[Patient Admission Date]],"mmm")</f>
        <v>Jun</v>
      </c>
      <c r="M1547" t="str">
        <f>TEXT(Table1[[#This Row],[Patient Admission Date]],"ddd")</f>
        <v>Thu</v>
      </c>
      <c r="N1547" t="str">
        <f>TEXT(INT(HOUR(Table1[[#This Row],[Patient Admission Date]])/3)*3,"00")&amp;"-"&amp;TEXT(INT(HOUR(Table1[[#This Row],[Patient Admission Date]])/3)*3+3,"00")</f>
        <v>12-15</v>
      </c>
      <c r="O1547" t="str" cm="1">
        <f t="array" ref="O1547">_xlfn.IFS(Table1[[#This Row],[Patient Age]]&lt;=14,"0-14",Table1[[#This Row],[Patient Age]]&lt;=29,"15-29",Table1[[#This Row],[Patient Age]]&lt;=44,"30-44",Table1[[#This Row],[Patient Age]]&lt;=59,"45-59",Table1[[#This Row],[Patient Age]]&lt;=74,"60-74",TRUE,"75+")</f>
        <v>45-59</v>
      </c>
      <c r="P1547" t="str" cm="1">
        <f t="array" ref="P1547">_xlfn.IFS(Table1[[#This Row],[Patient Waittime]]&lt;=15,"0-15",Table1[[#This Row],[Patient Waittime]]&lt;=30,"16-30",Table1[[#This Row],[Patient Waittime]]&lt;=45,"31-45",Table1[[#This Row],[Patient Waittime]]&lt;=60,"46-60",TRUE,"60+")</f>
        <v>31-45</v>
      </c>
      <c r="Q1547">
        <f>--(Table1[[#This Row],[Patient Waittime]]&lt;=30)</f>
        <v>0</v>
      </c>
      <c r="R1547">
        <f>--Table1[[#This Row],[Patient Admission Flag]]</f>
        <v>0</v>
      </c>
      <c r="S1547">
        <f>--AND(Table1[[#This Row],[WithinTarget]]=1,Table1[[#This Row],[Patient Satisfaction Score]]&gt;=7)</f>
        <v>0</v>
      </c>
      <c r="T1547" t="str">
        <f>IF(LEFT(Table1[[#This Row],[Patient Gender]],1)="F","Female","Male")</f>
        <v>Female</v>
      </c>
    </row>
    <row r="1548" spans="1:20" x14ac:dyDescent="0.3">
      <c r="A1548" t="s">
        <v>1652</v>
      </c>
      <c r="B1548" s="1">
        <v>45076.685416666667</v>
      </c>
      <c r="C1548" t="s">
        <v>13</v>
      </c>
      <c r="D1548">
        <v>10</v>
      </c>
      <c r="E1548" t="s">
        <v>18</v>
      </c>
      <c r="F1548" t="s">
        <v>11</v>
      </c>
      <c r="G1548" t="b">
        <v>0</v>
      </c>
      <c r="H1548">
        <v>5</v>
      </c>
      <c r="I1548">
        <v>24</v>
      </c>
      <c r="J1548" t="b">
        <v>0</v>
      </c>
      <c r="K1548">
        <f>YEAR(Table1[[#This Row],[Patient Admission Date]])</f>
        <v>2023</v>
      </c>
      <c r="L1548" t="str">
        <f>TEXT(Table1[[#This Row],[Patient Admission Date]],"mmm")</f>
        <v>May</v>
      </c>
      <c r="M1548" t="str">
        <f>TEXT(Table1[[#This Row],[Patient Admission Date]],"ddd")</f>
        <v>Tue</v>
      </c>
      <c r="N1548" t="str">
        <f>TEXT(INT(HOUR(Table1[[#This Row],[Patient Admission Date]])/3)*3,"00")&amp;"-"&amp;TEXT(INT(HOUR(Table1[[#This Row],[Patient Admission Date]])/3)*3+3,"00")</f>
        <v>15-18</v>
      </c>
      <c r="O1548" t="str" cm="1">
        <f t="array" ref="O1548">_xlfn.IFS(Table1[[#This Row],[Patient Age]]&lt;=14,"0-14",Table1[[#This Row],[Patient Age]]&lt;=29,"15-29",Table1[[#This Row],[Patient Age]]&lt;=44,"30-44",Table1[[#This Row],[Patient Age]]&lt;=59,"45-59",Table1[[#This Row],[Patient Age]]&lt;=74,"60-74",TRUE,"75+")</f>
        <v>0-14</v>
      </c>
      <c r="P1548" t="str" cm="1">
        <f t="array" ref="P1548">_xlfn.IFS(Table1[[#This Row],[Patient Waittime]]&lt;=15,"0-15",Table1[[#This Row],[Patient Waittime]]&lt;=30,"16-30",Table1[[#This Row],[Patient Waittime]]&lt;=45,"31-45",Table1[[#This Row],[Patient Waittime]]&lt;=60,"46-60",TRUE,"60+")</f>
        <v>16-30</v>
      </c>
      <c r="Q1548">
        <f>--(Table1[[#This Row],[Patient Waittime]]&lt;=30)</f>
        <v>1</v>
      </c>
      <c r="R1548">
        <f>--Table1[[#This Row],[Patient Admission Flag]]</f>
        <v>0</v>
      </c>
      <c r="S1548">
        <f>--AND(Table1[[#This Row],[WithinTarget]]=1,Table1[[#This Row],[Patient Satisfaction Score]]&gt;=7)</f>
        <v>0</v>
      </c>
      <c r="T1548" t="str">
        <f>IF(LEFT(Table1[[#This Row],[Patient Gender]],1)="F","Female","Male")</f>
        <v>Female</v>
      </c>
    </row>
    <row r="1549" spans="1:20" x14ac:dyDescent="0.3">
      <c r="A1549" t="s">
        <v>1653</v>
      </c>
      <c r="B1549" s="1">
        <v>45259.253472222219</v>
      </c>
      <c r="C1549" t="s">
        <v>13</v>
      </c>
      <c r="D1549">
        <v>4</v>
      </c>
      <c r="E1549" t="s">
        <v>18</v>
      </c>
      <c r="F1549" t="s">
        <v>11</v>
      </c>
      <c r="G1549" t="b">
        <v>0</v>
      </c>
      <c r="H1549">
        <v>6</v>
      </c>
      <c r="I1549">
        <v>23</v>
      </c>
      <c r="J1549" t="b">
        <v>0</v>
      </c>
      <c r="K1549">
        <f>YEAR(Table1[[#This Row],[Patient Admission Date]])</f>
        <v>2023</v>
      </c>
      <c r="L1549" t="str">
        <f>TEXT(Table1[[#This Row],[Patient Admission Date]],"mmm")</f>
        <v>Nov</v>
      </c>
      <c r="M1549" t="str">
        <f>TEXT(Table1[[#This Row],[Patient Admission Date]],"ddd")</f>
        <v>Wed</v>
      </c>
      <c r="N1549" t="str">
        <f>TEXT(INT(HOUR(Table1[[#This Row],[Patient Admission Date]])/3)*3,"00")&amp;"-"&amp;TEXT(INT(HOUR(Table1[[#This Row],[Patient Admission Date]])/3)*3+3,"00")</f>
        <v>06-09</v>
      </c>
      <c r="O1549" t="str" cm="1">
        <f t="array" ref="O1549">_xlfn.IFS(Table1[[#This Row],[Patient Age]]&lt;=14,"0-14",Table1[[#This Row],[Patient Age]]&lt;=29,"15-29",Table1[[#This Row],[Patient Age]]&lt;=44,"30-44",Table1[[#This Row],[Patient Age]]&lt;=59,"45-59",Table1[[#This Row],[Patient Age]]&lt;=74,"60-74",TRUE,"75+")</f>
        <v>0-14</v>
      </c>
      <c r="P1549" t="str" cm="1">
        <f t="array" ref="P1549">_xlfn.IFS(Table1[[#This Row],[Patient Waittime]]&lt;=15,"0-15",Table1[[#This Row],[Patient Waittime]]&lt;=30,"16-30",Table1[[#This Row],[Patient Waittime]]&lt;=45,"31-45",Table1[[#This Row],[Patient Waittime]]&lt;=60,"46-60",TRUE,"60+")</f>
        <v>16-30</v>
      </c>
      <c r="Q1549">
        <f>--(Table1[[#This Row],[Patient Waittime]]&lt;=30)</f>
        <v>1</v>
      </c>
      <c r="R1549">
        <f>--Table1[[#This Row],[Patient Admission Flag]]</f>
        <v>0</v>
      </c>
      <c r="S1549">
        <f>--AND(Table1[[#This Row],[WithinTarget]]=1,Table1[[#This Row],[Patient Satisfaction Score]]&gt;=7)</f>
        <v>0</v>
      </c>
      <c r="T1549" t="str">
        <f>IF(LEFT(Table1[[#This Row],[Patient Gender]],1)="F","Female","Male")</f>
        <v>Female</v>
      </c>
    </row>
    <row r="1550" spans="1:20" x14ac:dyDescent="0.3">
      <c r="A1550" t="s">
        <v>1654</v>
      </c>
      <c r="B1550" s="1">
        <v>45304.458333333336</v>
      </c>
      <c r="C1550" t="s">
        <v>13</v>
      </c>
      <c r="D1550">
        <v>71</v>
      </c>
      <c r="E1550" t="s">
        <v>18</v>
      </c>
      <c r="F1550" t="s">
        <v>11</v>
      </c>
      <c r="G1550" t="b">
        <v>0</v>
      </c>
      <c r="H1550">
        <v>6</v>
      </c>
      <c r="I1550">
        <v>42</v>
      </c>
      <c r="J1550" t="b">
        <v>0</v>
      </c>
      <c r="K1550">
        <f>YEAR(Table1[[#This Row],[Patient Admission Date]])</f>
        <v>2024</v>
      </c>
      <c r="L1550" t="str">
        <f>TEXT(Table1[[#This Row],[Patient Admission Date]],"mmm")</f>
        <v>Jan</v>
      </c>
      <c r="M1550" t="str">
        <f>TEXT(Table1[[#This Row],[Patient Admission Date]],"ddd")</f>
        <v>Sat</v>
      </c>
      <c r="N1550" t="str">
        <f>TEXT(INT(HOUR(Table1[[#This Row],[Patient Admission Date]])/3)*3,"00")&amp;"-"&amp;TEXT(INT(HOUR(Table1[[#This Row],[Patient Admission Date]])/3)*3+3,"00")</f>
        <v>09-12</v>
      </c>
      <c r="O1550" t="str" cm="1">
        <f t="array" ref="O1550">_xlfn.IFS(Table1[[#This Row],[Patient Age]]&lt;=14,"0-14",Table1[[#This Row],[Patient Age]]&lt;=29,"15-29",Table1[[#This Row],[Patient Age]]&lt;=44,"30-44",Table1[[#This Row],[Patient Age]]&lt;=59,"45-59",Table1[[#This Row],[Patient Age]]&lt;=74,"60-74",TRUE,"75+")</f>
        <v>60-74</v>
      </c>
      <c r="P1550" t="str" cm="1">
        <f t="array" ref="P1550">_xlfn.IFS(Table1[[#This Row],[Patient Waittime]]&lt;=15,"0-15",Table1[[#This Row],[Patient Waittime]]&lt;=30,"16-30",Table1[[#This Row],[Patient Waittime]]&lt;=45,"31-45",Table1[[#This Row],[Patient Waittime]]&lt;=60,"46-60",TRUE,"60+")</f>
        <v>31-45</v>
      </c>
      <c r="Q1550">
        <f>--(Table1[[#This Row],[Patient Waittime]]&lt;=30)</f>
        <v>0</v>
      </c>
      <c r="R1550">
        <f>--Table1[[#This Row],[Patient Admission Flag]]</f>
        <v>0</v>
      </c>
      <c r="S1550">
        <f>--AND(Table1[[#This Row],[WithinTarget]]=1,Table1[[#This Row],[Patient Satisfaction Score]]&gt;=7)</f>
        <v>0</v>
      </c>
      <c r="T1550" t="str">
        <f>IF(LEFT(Table1[[#This Row],[Patient Gender]],1)="F","Female","Male")</f>
        <v>Female</v>
      </c>
    </row>
    <row r="1551" spans="1:20" x14ac:dyDescent="0.3">
      <c r="A1551" t="s">
        <v>1655</v>
      </c>
      <c r="B1551" s="1">
        <v>45297.418055555558</v>
      </c>
      <c r="C1551" t="s">
        <v>13</v>
      </c>
      <c r="D1551">
        <v>8</v>
      </c>
      <c r="E1551" t="s">
        <v>18</v>
      </c>
      <c r="F1551" t="s">
        <v>11</v>
      </c>
      <c r="G1551" t="b">
        <v>0</v>
      </c>
      <c r="H1551">
        <v>6</v>
      </c>
      <c r="I1551">
        <v>30</v>
      </c>
      <c r="J1551" t="b">
        <v>0</v>
      </c>
      <c r="K1551">
        <f>YEAR(Table1[[#This Row],[Patient Admission Date]])</f>
        <v>2024</v>
      </c>
      <c r="L1551" t="str">
        <f>TEXT(Table1[[#This Row],[Patient Admission Date]],"mmm")</f>
        <v>Jan</v>
      </c>
      <c r="M1551" t="str">
        <f>TEXT(Table1[[#This Row],[Patient Admission Date]],"ddd")</f>
        <v>Sat</v>
      </c>
      <c r="N1551" t="str">
        <f>TEXT(INT(HOUR(Table1[[#This Row],[Patient Admission Date]])/3)*3,"00")&amp;"-"&amp;TEXT(INT(HOUR(Table1[[#This Row],[Patient Admission Date]])/3)*3+3,"00")</f>
        <v>09-12</v>
      </c>
      <c r="O1551" t="str" cm="1">
        <f t="array" ref="O1551">_xlfn.IFS(Table1[[#This Row],[Patient Age]]&lt;=14,"0-14",Table1[[#This Row],[Patient Age]]&lt;=29,"15-29",Table1[[#This Row],[Patient Age]]&lt;=44,"30-44",Table1[[#This Row],[Patient Age]]&lt;=59,"45-59",Table1[[#This Row],[Patient Age]]&lt;=74,"60-74",TRUE,"75+")</f>
        <v>0-14</v>
      </c>
      <c r="P1551" t="str" cm="1">
        <f t="array" ref="P1551">_xlfn.IFS(Table1[[#This Row],[Patient Waittime]]&lt;=15,"0-15",Table1[[#This Row],[Patient Waittime]]&lt;=30,"16-30",Table1[[#This Row],[Patient Waittime]]&lt;=45,"31-45",Table1[[#This Row],[Patient Waittime]]&lt;=60,"46-60",TRUE,"60+")</f>
        <v>16-30</v>
      </c>
      <c r="Q1551">
        <f>--(Table1[[#This Row],[Patient Waittime]]&lt;=30)</f>
        <v>1</v>
      </c>
      <c r="R1551">
        <f>--Table1[[#This Row],[Patient Admission Flag]]</f>
        <v>0</v>
      </c>
      <c r="S1551">
        <f>--AND(Table1[[#This Row],[WithinTarget]]=1,Table1[[#This Row],[Patient Satisfaction Score]]&gt;=7)</f>
        <v>0</v>
      </c>
      <c r="T1551" t="str">
        <f>IF(LEFT(Table1[[#This Row],[Patient Gender]],1)="F","Female","Male")</f>
        <v>Female</v>
      </c>
    </row>
    <row r="1552" spans="1:20" x14ac:dyDescent="0.3">
      <c r="A1552" t="s">
        <v>1656</v>
      </c>
      <c r="B1552" s="1">
        <v>45283.668749999997</v>
      </c>
      <c r="C1552" t="s">
        <v>13</v>
      </c>
      <c r="D1552">
        <v>37</v>
      </c>
      <c r="E1552" t="s">
        <v>18</v>
      </c>
      <c r="F1552" t="s">
        <v>11</v>
      </c>
      <c r="G1552" t="b">
        <v>0</v>
      </c>
      <c r="H1552">
        <v>6</v>
      </c>
      <c r="I1552">
        <v>58</v>
      </c>
      <c r="J1552" t="b">
        <v>0</v>
      </c>
      <c r="K1552">
        <f>YEAR(Table1[[#This Row],[Patient Admission Date]])</f>
        <v>2023</v>
      </c>
      <c r="L1552" t="str">
        <f>TEXT(Table1[[#This Row],[Patient Admission Date]],"mmm")</f>
        <v>Dec</v>
      </c>
      <c r="M1552" t="str">
        <f>TEXT(Table1[[#This Row],[Patient Admission Date]],"ddd")</f>
        <v>Sat</v>
      </c>
      <c r="N1552" t="str">
        <f>TEXT(INT(HOUR(Table1[[#This Row],[Patient Admission Date]])/3)*3,"00")&amp;"-"&amp;TEXT(INT(HOUR(Table1[[#This Row],[Patient Admission Date]])/3)*3+3,"00")</f>
        <v>15-18</v>
      </c>
      <c r="O1552" t="str" cm="1">
        <f t="array" ref="O1552">_xlfn.IFS(Table1[[#This Row],[Patient Age]]&lt;=14,"0-14",Table1[[#This Row],[Patient Age]]&lt;=29,"15-29",Table1[[#This Row],[Patient Age]]&lt;=44,"30-44",Table1[[#This Row],[Patient Age]]&lt;=59,"45-59",Table1[[#This Row],[Patient Age]]&lt;=74,"60-74",TRUE,"75+")</f>
        <v>30-44</v>
      </c>
      <c r="P1552" t="str" cm="1">
        <f t="array" ref="P1552">_xlfn.IFS(Table1[[#This Row],[Patient Waittime]]&lt;=15,"0-15",Table1[[#This Row],[Patient Waittime]]&lt;=30,"16-30",Table1[[#This Row],[Patient Waittime]]&lt;=45,"31-45",Table1[[#This Row],[Patient Waittime]]&lt;=60,"46-60",TRUE,"60+")</f>
        <v>46-60</v>
      </c>
      <c r="Q1552">
        <f>--(Table1[[#This Row],[Patient Waittime]]&lt;=30)</f>
        <v>0</v>
      </c>
      <c r="R1552">
        <f>--Table1[[#This Row],[Patient Admission Flag]]</f>
        <v>0</v>
      </c>
      <c r="S1552">
        <f>--AND(Table1[[#This Row],[WithinTarget]]=1,Table1[[#This Row],[Patient Satisfaction Score]]&gt;=7)</f>
        <v>0</v>
      </c>
      <c r="T1552" t="str">
        <f>IF(LEFT(Table1[[#This Row],[Patient Gender]],1)="F","Female","Male")</f>
        <v>Female</v>
      </c>
    </row>
    <row r="1553" spans="1:20" x14ac:dyDescent="0.3">
      <c r="A1553" t="s">
        <v>1657</v>
      </c>
      <c r="B1553" s="1">
        <v>45210.080555555556</v>
      </c>
      <c r="C1553" t="s">
        <v>13</v>
      </c>
      <c r="D1553">
        <v>29</v>
      </c>
      <c r="E1553" t="s">
        <v>18</v>
      </c>
      <c r="F1553" t="s">
        <v>11</v>
      </c>
      <c r="G1553" t="b">
        <v>0</v>
      </c>
      <c r="H1553">
        <v>6</v>
      </c>
      <c r="I1553">
        <v>52</v>
      </c>
      <c r="J1553" t="b">
        <v>0</v>
      </c>
      <c r="K1553">
        <f>YEAR(Table1[[#This Row],[Patient Admission Date]])</f>
        <v>2023</v>
      </c>
      <c r="L1553" t="str">
        <f>TEXT(Table1[[#This Row],[Patient Admission Date]],"mmm")</f>
        <v>Oct</v>
      </c>
      <c r="M1553" t="str">
        <f>TEXT(Table1[[#This Row],[Patient Admission Date]],"ddd")</f>
        <v>Wed</v>
      </c>
      <c r="N1553" t="str">
        <f>TEXT(INT(HOUR(Table1[[#This Row],[Patient Admission Date]])/3)*3,"00")&amp;"-"&amp;TEXT(INT(HOUR(Table1[[#This Row],[Patient Admission Date]])/3)*3+3,"00")</f>
        <v>00-03</v>
      </c>
      <c r="O1553" t="str" cm="1">
        <f t="array" ref="O1553">_xlfn.IFS(Table1[[#This Row],[Patient Age]]&lt;=14,"0-14",Table1[[#This Row],[Patient Age]]&lt;=29,"15-29",Table1[[#This Row],[Patient Age]]&lt;=44,"30-44",Table1[[#This Row],[Patient Age]]&lt;=59,"45-59",Table1[[#This Row],[Patient Age]]&lt;=74,"60-74",TRUE,"75+")</f>
        <v>15-29</v>
      </c>
      <c r="P1553" t="str" cm="1">
        <f t="array" ref="P1553">_xlfn.IFS(Table1[[#This Row],[Patient Waittime]]&lt;=15,"0-15",Table1[[#This Row],[Patient Waittime]]&lt;=30,"16-30",Table1[[#This Row],[Patient Waittime]]&lt;=45,"31-45",Table1[[#This Row],[Patient Waittime]]&lt;=60,"46-60",TRUE,"60+")</f>
        <v>46-60</v>
      </c>
      <c r="Q1553">
        <f>--(Table1[[#This Row],[Patient Waittime]]&lt;=30)</f>
        <v>0</v>
      </c>
      <c r="R1553">
        <f>--Table1[[#This Row],[Patient Admission Flag]]</f>
        <v>0</v>
      </c>
      <c r="S1553">
        <f>--AND(Table1[[#This Row],[WithinTarget]]=1,Table1[[#This Row],[Patient Satisfaction Score]]&gt;=7)</f>
        <v>0</v>
      </c>
      <c r="T1553" t="str">
        <f>IF(LEFT(Table1[[#This Row],[Patient Gender]],1)="F","Female","Male")</f>
        <v>Female</v>
      </c>
    </row>
    <row r="1554" spans="1:20" x14ac:dyDescent="0.3">
      <c r="A1554" t="s">
        <v>1658</v>
      </c>
      <c r="B1554" s="1">
        <v>45345.700694444444</v>
      </c>
      <c r="C1554" t="s">
        <v>13</v>
      </c>
      <c r="D1554">
        <v>50</v>
      </c>
      <c r="E1554" t="s">
        <v>18</v>
      </c>
      <c r="F1554" t="s">
        <v>11</v>
      </c>
      <c r="G1554" t="b">
        <v>0</v>
      </c>
      <c r="H1554">
        <v>6</v>
      </c>
      <c r="I1554">
        <v>55</v>
      </c>
      <c r="J1554" t="b">
        <v>0</v>
      </c>
      <c r="K1554">
        <f>YEAR(Table1[[#This Row],[Patient Admission Date]])</f>
        <v>2024</v>
      </c>
      <c r="L1554" t="str">
        <f>TEXT(Table1[[#This Row],[Patient Admission Date]],"mmm")</f>
        <v>Feb</v>
      </c>
      <c r="M1554" t="str">
        <f>TEXT(Table1[[#This Row],[Patient Admission Date]],"ddd")</f>
        <v>Fri</v>
      </c>
      <c r="N1554" t="str">
        <f>TEXT(INT(HOUR(Table1[[#This Row],[Patient Admission Date]])/3)*3,"00")&amp;"-"&amp;TEXT(INT(HOUR(Table1[[#This Row],[Patient Admission Date]])/3)*3+3,"00")</f>
        <v>15-18</v>
      </c>
      <c r="O1554" t="str" cm="1">
        <f t="array" ref="O1554">_xlfn.IFS(Table1[[#This Row],[Patient Age]]&lt;=14,"0-14",Table1[[#This Row],[Patient Age]]&lt;=29,"15-29",Table1[[#This Row],[Patient Age]]&lt;=44,"30-44",Table1[[#This Row],[Patient Age]]&lt;=59,"45-59",Table1[[#This Row],[Patient Age]]&lt;=74,"60-74",TRUE,"75+")</f>
        <v>45-59</v>
      </c>
      <c r="P1554" t="str" cm="1">
        <f t="array" ref="P1554">_xlfn.IFS(Table1[[#This Row],[Patient Waittime]]&lt;=15,"0-15",Table1[[#This Row],[Patient Waittime]]&lt;=30,"16-30",Table1[[#This Row],[Patient Waittime]]&lt;=45,"31-45",Table1[[#This Row],[Patient Waittime]]&lt;=60,"46-60",TRUE,"60+")</f>
        <v>46-60</v>
      </c>
      <c r="Q1554">
        <f>--(Table1[[#This Row],[Patient Waittime]]&lt;=30)</f>
        <v>0</v>
      </c>
      <c r="R1554">
        <f>--Table1[[#This Row],[Patient Admission Flag]]</f>
        <v>0</v>
      </c>
      <c r="S1554">
        <f>--AND(Table1[[#This Row],[WithinTarget]]=1,Table1[[#This Row],[Patient Satisfaction Score]]&gt;=7)</f>
        <v>0</v>
      </c>
      <c r="T1554" t="str">
        <f>IF(LEFT(Table1[[#This Row],[Patient Gender]],1)="F","Female","Male")</f>
        <v>Female</v>
      </c>
    </row>
    <row r="1555" spans="1:20" x14ac:dyDescent="0.3">
      <c r="A1555" t="s">
        <v>1659</v>
      </c>
      <c r="B1555" s="1">
        <v>45042.081250000003</v>
      </c>
      <c r="C1555" t="s">
        <v>13</v>
      </c>
      <c r="D1555">
        <v>54</v>
      </c>
      <c r="E1555" t="s">
        <v>18</v>
      </c>
      <c r="F1555" t="s">
        <v>11</v>
      </c>
      <c r="G1555" t="b">
        <v>0</v>
      </c>
      <c r="H1555">
        <v>7</v>
      </c>
      <c r="I1555">
        <v>43</v>
      </c>
      <c r="J1555" t="b">
        <v>0</v>
      </c>
      <c r="K1555">
        <f>YEAR(Table1[[#This Row],[Patient Admission Date]])</f>
        <v>2023</v>
      </c>
      <c r="L1555" t="str">
        <f>TEXT(Table1[[#This Row],[Patient Admission Date]],"mmm")</f>
        <v>Apr</v>
      </c>
      <c r="M1555" t="str">
        <f>TEXT(Table1[[#This Row],[Patient Admission Date]],"ddd")</f>
        <v>Wed</v>
      </c>
      <c r="N1555" t="str">
        <f>TEXT(INT(HOUR(Table1[[#This Row],[Patient Admission Date]])/3)*3,"00")&amp;"-"&amp;TEXT(INT(HOUR(Table1[[#This Row],[Patient Admission Date]])/3)*3+3,"00")</f>
        <v>00-03</v>
      </c>
      <c r="O1555" t="str" cm="1">
        <f t="array" ref="O1555">_xlfn.IFS(Table1[[#This Row],[Patient Age]]&lt;=14,"0-14",Table1[[#This Row],[Patient Age]]&lt;=29,"15-29",Table1[[#This Row],[Patient Age]]&lt;=44,"30-44",Table1[[#This Row],[Patient Age]]&lt;=59,"45-59",Table1[[#This Row],[Patient Age]]&lt;=74,"60-74",TRUE,"75+")</f>
        <v>45-59</v>
      </c>
      <c r="P1555" t="str" cm="1">
        <f t="array" ref="P1555">_xlfn.IFS(Table1[[#This Row],[Patient Waittime]]&lt;=15,"0-15",Table1[[#This Row],[Patient Waittime]]&lt;=30,"16-30",Table1[[#This Row],[Patient Waittime]]&lt;=45,"31-45",Table1[[#This Row],[Patient Waittime]]&lt;=60,"46-60",TRUE,"60+")</f>
        <v>31-45</v>
      </c>
      <c r="Q1555">
        <f>--(Table1[[#This Row],[Patient Waittime]]&lt;=30)</f>
        <v>0</v>
      </c>
      <c r="R1555">
        <f>--Table1[[#This Row],[Patient Admission Flag]]</f>
        <v>0</v>
      </c>
      <c r="S1555">
        <f>--AND(Table1[[#This Row],[WithinTarget]]=1,Table1[[#This Row],[Patient Satisfaction Score]]&gt;=7)</f>
        <v>0</v>
      </c>
      <c r="T1555" t="str">
        <f>IF(LEFT(Table1[[#This Row],[Patient Gender]],1)="F","Female","Male")</f>
        <v>Female</v>
      </c>
    </row>
    <row r="1556" spans="1:20" x14ac:dyDescent="0.3">
      <c r="A1556" t="s">
        <v>1660</v>
      </c>
      <c r="B1556" s="1">
        <v>45501.789583333331</v>
      </c>
      <c r="C1556" t="s">
        <v>13</v>
      </c>
      <c r="D1556">
        <v>67</v>
      </c>
      <c r="E1556" t="s">
        <v>18</v>
      </c>
      <c r="F1556" t="s">
        <v>11</v>
      </c>
      <c r="G1556" t="b">
        <v>0</v>
      </c>
      <c r="H1556">
        <v>7</v>
      </c>
      <c r="I1556">
        <v>14</v>
      </c>
      <c r="J1556" t="b">
        <v>0</v>
      </c>
      <c r="K1556">
        <f>YEAR(Table1[[#This Row],[Patient Admission Date]])</f>
        <v>2024</v>
      </c>
      <c r="L1556" t="str">
        <f>TEXT(Table1[[#This Row],[Patient Admission Date]],"mmm")</f>
        <v>Jul</v>
      </c>
      <c r="M1556" t="str">
        <f>TEXT(Table1[[#This Row],[Patient Admission Date]],"ddd")</f>
        <v>Sun</v>
      </c>
      <c r="N1556" t="str">
        <f>TEXT(INT(HOUR(Table1[[#This Row],[Patient Admission Date]])/3)*3,"00")&amp;"-"&amp;TEXT(INT(HOUR(Table1[[#This Row],[Patient Admission Date]])/3)*3+3,"00")</f>
        <v>18-21</v>
      </c>
      <c r="O1556" t="str" cm="1">
        <f t="array" ref="O1556">_xlfn.IFS(Table1[[#This Row],[Patient Age]]&lt;=14,"0-14",Table1[[#This Row],[Patient Age]]&lt;=29,"15-29",Table1[[#This Row],[Patient Age]]&lt;=44,"30-44",Table1[[#This Row],[Patient Age]]&lt;=59,"45-59",Table1[[#This Row],[Patient Age]]&lt;=74,"60-74",TRUE,"75+")</f>
        <v>60-74</v>
      </c>
      <c r="P1556" t="str" cm="1">
        <f t="array" ref="P1556">_xlfn.IFS(Table1[[#This Row],[Patient Waittime]]&lt;=15,"0-15",Table1[[#This Row],[Patient Waittime]]&lt;=30,"16-30",Table1[[#This Row],[Patient Waittime]]&lt;=45,"31-45",Table1[[#This Row],[Patient Waittime]]&lt;=60,"46-60",TRUE,"60+")</f>
        <v>0-15</v>
      </c>
      <c r="Q1556">
        <f>--(Table1[[#This Row],[Patient Waittime]]&lt;=30)</f>
        <v>1</v>
      </c>
      <c r="R1556">
        <f>--Table1[[#This Row],[Patient Admission Flag]]</f>
        <v>0</v>
      </c>
      <c r="S1556">
        <f>--AND(Table1[[#This Row],[WithinTarget]]=1,Table1[[#This Row],[Patient Satisfaction Score]]&gt;=7)</f>
        <v>1</v>
      </c>
      <c r="T1556" t="str">
        <f>IF(LEFT(Table1[[#This Row],[Patient Gender]],1)="F","Female","Male")</f>
        <v>Female</v>
      </c>
    </row>
    <row r="1557" spans="1:20" x14ac:dyDescent="0.3">
      <c r="A1557" t="s">
        <v>1661</v>
      </c>
      <c r="B1557" s="1">
        <v>45077.828472222223</v>
      </c>
      <c r="C1557" t="s">
        <v>13</v>
      </c>
      <c r="D1557">
        <v>3</v>
      </c>
      <c r="E1557" t="s">
        <v>18</v>
      </c>
      <c r="F1557" t="s">
        <v>11</v>
      </c>
      <c r="G1557" t="b">
        <v>0</v>
      </c>
      <c r="H1557">
        <v>7</v>
      </c>
      <c r="I1557">
        <v>53</v>
      </c>
      <c r="J1557" t="b">
        <v>0</v>
      </c>
      <c r="K1557">
        <f>YEAR(Table1[[#This Row],[Patient Admission Date]])</f>
        <v>2023</v>
      </c>
      <c r="L1557" t="str">
        <f>TEXT(Table1[[#This Row],[Patient Admission Date]],"mmm")</f>
        <v>May</v>
      </c>
      <c r="M1557" t="str">
        <f>TEXT(Table1[[#This Row],[Patient Admission Date]],"ddd")</f>
        <v>Wed</v>
      </c>
      <c r="N1557" t="str">
        <f>TEXT(INT(HOUR(Table1[[#This Row],[Patient Admission Date]])/3)*3,"00")&amp;"-"&amp;TEXT(INT(HOUR(Table1[[#This Row],[Patient Admission Date]])/3)*3+3,"00")</f>
        <v>18-21</v>
      </c>
      <c r="O1557" t="str" cm="1">
        <f t="array" ref="O1557">_xlfn.IFS(Table1[[#This Row],[Patient Age]]&lt;=14,"0-14",Table1[[#This Row],[Patient Age]]&lt;=29,"15-29",Table1[[#This Row],[Patient Age]]&lt;=44,"30-44",Table1[[#This Row],[Patient Age]]&lt;=59,"45-59",Table1[[#This Row],[Patient Age]]&lt;=74,"60-74",TRUE,"75+")</f>
        <v>0-14</v>
      </c>
      <c r="P1557" t="str" cm="1">
        <f t="array" ref="P1557">_xlfn.IFS(Table1[[#This Row],[Patient Waittime]]&lt;=15,"0-15",Table1[[#This Row],[Patient Waittime]]&lt;=30,"16-30",Table1[[#This Row],[Patient Waittime]]&lt;=45,"31-45",Table1[[#This Row],[Patient Waittime]]&lt;=60,"46-60",TRUE,"60+")</f>
        <v>46-60</v>
      </c>
      <c r="Q1557">
        <f>--(Table1[[#This Row],[Patient Waittime]]&lt;=30)</f>
        <v>0</v>
      </c>
      <c r="R1557">
        <f>--Table1[[#This Row],[Patient Admission Flag]]</f>
        <v>0</v>
      </c>
      <c r="S1557">
        <f>--AND(Table1[[#This Row],[WithinTarget]]=1,Table1[[#This Row],[Patient Satisfaction Score]]&gt;=7)</f>
        <v>0</v>
      </c>
      <c r="T1557" t="str">
        <f>IF(LEFT(Table1[[#This Row],[Patient Gender]],1)="F","Female","Male")</f>
        <v>Female</v>
      </c>
    </row>
    <row r="1558" spans="1:20" x14ac:dyDescent="0.3">
      <c r="A1558" t="s">
        <v>1662</v>
      </c>
      <c r="B1558" s="1">
        <v>45153.407638888886</v>
      </c>
      <c r="C1558" t="s">
        <v>13</v>
      </c>
      <c r="D1558">
        <v>2</v>
      </c>
      <c r="E1558" t="s">
        <v>18</v>
      </c>
      <c r="F1558" t="s">
        <v>11</v>
      </c>
      <c r="G1558" t="b">
        <v>0</v>
      </c>
      <c r="H1558">
        <v>8</v>
      </c>
      <c r="I1558">
        <v>24</v>
      </c>
      <c r="J1558" t="b">
        <v>0</v>
      </c>
      <c r="K1558">
        <f>YEAR(Table1[[#This Row],[Patient Admission Date]])</f>
        <v>2023</v>
      </c>
      <c r="L1558" t="str">
        <f>TEXT(Table1[[#This Row],[Patient Admission Date]],"mmm")</f>
        <v>Aug</v>
      </c>
      <c r="M1558" t="str">
        <f>TEXT(Table1[[#This Row],[Patient Admission Date]],"ddd")</f>
        <v>Tue</v>
      </c>
      <c r="N1558" t="str">
        <f>TEXT(INT(HOUR(Table1[[#This Row],[Patient Admission Date]])/3)*3,"00")&amp;"-"&amp;TEXT(INT(HOUR(Table1[[#This Row],[Patient Admission Date]])/3)*3+3,"00")</f>
        <v>09-12</v>
      </c>
      <c r="O1558" t="str" cm="1">
        <f t="array" ref="O1558">_xlfn.IFS(Table1[[#This Row],[Patient Age]]&lt;=14,"0-14",Table1[[#This Row],[Patient Age]]&lt;=29,"15-29",Table1[[#This Row],[Patient Age]]&lt;=44,"30-44",Table1[[#This Row],[Patient Age]]&lt;=59,"45-59",Table1[[#This Row],[Patient Age]]&lt;=74,"60-74",TRUE,"75+")</f>
        <v>0-14</v>
      </c>
      <c r="P1558" t="str" cm="1">
        <f t="array" ref="P1558">_xlfn.IFS(Table1[[#This Row],[Patient Waittime]]&lt;=15,"0-15",Table1[[#This Row],[Patient Waittime]]&lt;=30,"16-30",Table1[[#This Row],[Patient Waittime]]&lt;=45,"31-45",Table1[[#This Row],[Patient Waittime]]&lt;=60,"46-60",TRUE,"60+")</f>
        <v>16-30</v>
      </c>
      <c r="Q1558">
        <f>--(Table1[[#This Row],[Patient Waittime]]&lt;=30)</f>
        <v>1</v>
      </c>
      <c r="R1558">
        <f>--Table1[[#This Row],[Patient Admission Flag]]</f>
        <v>0</v>
      </c>
      <c r="S1558">
        <f>--AND(Table1[[#This Row],[WithinTarget]]=1,Table1[[#This Row],[Patient Satisfaction Score]]&gt;=7)</f>
        <v>1</v>
      </c>
      <c r="T1558" t="str">
        <f>IF(LEFT(Table1[[#This Row],[Patient Gender]],1)="F","Female","Male")</f>
        <v>Female</v>
      </c>
    </row>
    <row r="1559" spans="1:20" x14ac:dyDescent="0.3">
      <c r="A1559" t="s">
        <v>1663</v>
      </c>
      <c r="B1559" s="1">
        <v>45566.343055555553</v>
      </c>
      <c r="C1559" t="s">
        <v>13</v>
      </c>
      <c r="D1559">
        <v>18</v>
      </c>
      <c r="E1559" t="s">
        <v>18</v>
      </c>
      <c r="F1559" t="s">
        <v>11</v>
      </c>
      <c r="G1559" t="b">
        <v>0</v>
      </c>
      <c r="H1559">
        <v>9</v>
      </c>
      <c r="I1559">
        <v>30</v>
      </c>
      <c r="J1559" t="b">
        <v>0</v>
      </c>
      <c r="K1559">
        <f>YEAR(Table1[[#This Row],[Patient Admission Date]])</f>
        <v>2024</v>
      </c>
      <c r="L1559" t="str">
        <f>TEXT(Table1[[#This Row],[Patient Admission Date]],"mmm")</f>
        <v>Oct</v>
      </c>
      <c r="M1559" t="str">
        <f>TEXT(Table1[[#This Row],[Patient Admission Date]],"ddd")</f>
        <v>Tue</v>
      </c>
      <c r="N1559" t="str">
        <f>TEXT(INT(HOUR(Table1[[#This Row],[Patient Admission Date]])/3)*3,"00")&amp;"-"&amp;TEXT(INT(HOUR(Table1[[#This Row],[Patient Admission Date]])/3)*3+3,"00")</f>
        <v>06-09</v>
      </c>
      <c r="O1559" t="str" cm="1">
        <f t="array" ref="O1559">_xlfn.IFS(Table1[[#This Row],[Patient Age]]&lt;=14,"0-14",Table1[[#This Row],[Patient Age]]&lt;=29,"15-29",Table1[[#This Row],[Patient Age]]&lt;=44,"30-44",Table1[[#This Row],[Patient Age]]&lt;=59,"45-59",Table1[[#This Row],[Patient Age]]&lt;=74,"60-74",TRUE,"75+")</f>
        <v>15-29</v>
      </c>
      <c r="P1559" t="str" cm="1">
        <f t="array" ref="P1559">_xlfn.IFS(Table1[[#This Row],[Patient Waittime]]&lt;=15,"0-15",Table1[[#This Row],[Patient Waittime]]&lt;=30,"16-30",Table1[[#This Row],[Patient Waittime]]&lt;=45,"31-45",Table1[[#This Row],[Patient Waittime]]&lt;=60,"46-60",TRUE,"60+")</f>
        <v>16-30</v>
      </c>
      <c r="Q1559">
        <f>--(Table1[[#This Row],[Patient Waittime]]&lt;=30)</f>
        <v>1</v>
      </c>
      <c r="R1559">
        <f>--Table1[[#This Row],[Patient Admission Flag]]</f>
        <v>0</v>
      </c>
      <c r="S1559">
        <f>--AND(Table1[[#This Row],[WithinTarget]]=1,Table1[[#This Row],[Patient Satisfaction Score]]&gt;=7)</f>
        <v>1</v>
      </c>
      <c r="T1559" t="str">
        <f>IF(LEFT(Table1[[#This Row],[Patient Gender]],1)="F","Female","Male")</f>
        <v>Female</v>
      </c>
    </row>
    <row r="1560" spans="1:20" x14ac:dyDescent="0.3">
      <c r="A1560" t="s">
        <v>1664</v>
      </c>
      <c r="B1560" s="1">
        <v>45339.72152777778</v>
      </c>
      <c r="C1560" t="s">
        <v>13</v>
      </c>
      <c r="D1560">
        <v>6</v>
      </c>
      <c r="E1560" t="s">
        <v>18</v>
      </c>
      <c r="F1560" t="s">
        <v>11</v>
      </c>
      <c r="G1560" t="b">
        <v>0</v>
      </c>
      <c r="H1560">
        <v>9</v>
      </c>
      <c r="I1560">
        <v>42</v>
      </c>
      <c r="J1560" t="b">
        <v>0</v>
      </c>
      <c r="K1560">
        <f>YEAR(Table1[[#This Row],[Patient Admission Date]])</f>
        <v>2024</v>
      </c>
      <c r="L1560" t="str">
        <f>TEXT(Table1[[#This Row],[Patient Admission Date]],"mmm")</f>
        <v>Feb</v>
      </c>
      <c r="M1560" t="str">
        <f>TEXT(Table1[[#This Row],[Patient Admission Date]],"ddd")</f>
        <v>Sat</v>
      </c>
      <c r="N1560" t="str">
        <f>TEXT(INT(HOUR(Table1[[#This Row],[Patient Admission Date]])/3)*3,"00")&amp;"-"&amp;TEXT(INT(HOUR(Table1[[#This Row],[Patient Admission Date]])/3)*3+3,"00")</f>
        <v>15-18</v>
      </c>
      <c r="O1560" t="str" cm="1">
        <f t="array" ref="O1560">_xlfn.IFS(Table1[[#This Row],[Patient Age]]&lt;=14,"0-14",Table1[[#This Row],[Patient Age]]&lt;=29,"15-29",Table1[[#This Row],[Patient Age]]&lt;=44,"30-44",Table1[[#This Row],[Patient Age]]&lt;=59,"45-59",Table1[[#This Row],[Patient Age]]&lt;=74,"60-74",TRUE,"75+")</f>
        <v>0-14</v>
      </c>
      <c r="P1560" t="str" cm="1">
        <f t="array" ref="P1560">_xlfn.IFS(Table1[[#This Row],[Patient Waittime]]&lt;=15,"0-15",Table1[[#This Row],[Patient Waittime]]&lt;=30,"16-30",Table1[[#This Row],[Patient Waittime]]&lt;=45,"31-45",Table1[[#This Row],[Patient Waittime]]&lt;=60,"46-60",TRUE,"60+")</f>
        <v>31-45</v>
      </c>
      <c r="Q1560">
        <f>--(Table1[[#This Row],[Patient Waittime]]&lt;=30)</f>
        <v>0</v>
      </c>
      <c r="R1560">
        <f>--Table1[[#This Row],[Patient Admission Flag]]</f>
        <v>0</v>
      </c>
      <c r="S1560">
        <f>--AND(Table1[[#This Row],[WithinTarget]]=1,Table1[[#This Row],[Patient Satisfaction Score]]&gt;=7)</f>
        <v>0</v>
      </c>
      <c r="T1560" t="str">
        <f>IF(LEFT(Table1[[#This Row],[Patient Gender]],1)="F","Female","Male")</f>
        <v>Female</v>
      </c>
    </row>
    <row r="1561" spans="1:20" x14ac:dyDescent="0.3">
      <c r="A1561" t="s">
        <v>1665</v>
      </c>
      <c r="B1561" s="1">
        <v>45478.772222222222</v>
      </c>
      <c r="C1561" t="s">
        <v>13</v>
      </c>
      <c r="D1561">
        <v>6</v>
      </c>
      <c r="E1561" t="s">
        <v>18</v>
      </c>
      <c r="F1561" t="s">
        <v>11</v>
      </c>
      <c r="G1561" t="b">
        <v>0</v>
      </c>
      <c r="H1561">
        <v>9</v>
      </c>
      <c r="I1561">
        <v>52</v>
      </c>
      <c r="J1561" t="b">
        <v>0</v>
      </c>
      <c r="K1561">
        <f>YEAR(Table1[[#This Row],[Patient Admission Date]])</f>
        <v>2024</v>
      </c>
      <c r="L1561" t="str">
        <f>TEXT(Table1[[#This Row],[Patient Admission Date]],"mmm")</f>
        <v>Jul</v>
      </c>
      <c r="M1561" t="str">
        <f>TEXT(Table1[[#This Row],[Patient Admission Date]],"ddd")</f>
        <v>Fri</v>
      </c>
      <c r="N1561" t="str">
        <f>TEXT(INT(HOUR(Table1[[#This Row],[Patient Admission Date]])/3)*3,"00")&amp;"-"&amp;TEXT(INT(HOUR(Table1[[#This Row],[Patient Admission Date]])/3)*3+3,"00")</f>
        <v>18-21</v>
      </c>
      <c r="O1561" t="str" cm="1">
        <f t="array" ref="O1561">_xlfn.IFS(Table1[[#This Row],[Patient Age]]&lt;=14,"0-14",Table1[[#This Row],[Patient Age]]&lt;=29,"15-29",Table1[[#This Row],[Patient Age]]&lt;=44,"30-44",Table1[[#This Row],[Patient Age]]&lt;=59,"45-59",Table1[[#This Row],[Patient Age]]&lt;=74,"60-74",TRUE,"75+")</f>
        <v>0-14</v>
      </c>
      <c r="P1561" t="str" cm="1">
        <f t="array" ref="P1561">_xlfn.IFS(Table1[[#This Row],[Patient Waittime]]&lt;=15,"0-15",Table1[[#This Row],[Patient Waittime]]&lt;=30,"16-30",Table1[[#This Row],[Patient Waittime]]&lt;=45,"31-45",Table1[[#This Row],[Patient Waittime]]&lt;=60,"46-60",TRUE,"60+")</f>
        <v>46-60</v>
      </c>
      <c r="Q1561">
        <f>--(Table1[[#This Row],[Patient Waittime]]&lt;=30)</f>
        <v>0</v>
      </c>
      <c r="R1561">
        <f>--Table1[[#This Row],[Patient Admission Flag]]</f>
        <v>0</v>
      </c>
      <c r="S1561">
        <f>--AND(Table1[[#This Row],[WithinTarget]]=1,Table1[[#This Row],[Patient Satisfaction Score]]&gt;=7)</f>
        <v>0</v>
      </c>
      <c r="T1561" t="str">
        <f>IF(LEFT(Table1[[#This Row],[Patient Gender]],1)="F","Female","Male")</f>
        <v>Female</v>
      </c>
    </row>
    <row r="1562" spans="1:20" x14ac:dyDescent="0.3">
      <c r="A1562" t="s">
        <v>1666</v>
      </c>
      <c r="B1562" s="1">
        <v>45523.095138888886</v>
      </c>
      <c r="C1562" t="s">
        <v>13</v>
      </c>
      <c r="D1562">
        <v>43</v>
      </c>
      <c r="E1562" t="s">
        <v>18</v>
      </c>
      <c r="F1562" t="s">
        <v>11</v>
      </c>
      <c r="G1562" t="b">
        <v>0</v>
      </c>
      <c r="H1562">
        <v>9</v>
      </c>
      <c r="I1562">
        <v>47</v>
      </c>
      <c r="J1562" t="b">
        <v>0</v>
      </c>
      <c r="K1562">
        <f>YEAR(Table1[[#This Row],[Patient Admission Date]])</f>
        <v>2024</v>
      </c>
      <c r="L1562" t="str">
        <f>TEXT(Table1[[#This Row],[Patient Admission Date]],"mmm")</f>
        <v>Aug</v>
      </c>
      <c r="M1562" t="str">
        <f>TEXT(Table1[[#This Row],[Patient Admission Date]],"ddd")</f>
        <v>Mon</v>
      </c>
      <c r="N1562" t="str">
        <f>TEXT(INT(HOUR(Table1[[#This Row],[Patient Admission Date]])/3)*3,"00")&amp;"-"&amp;TEXT(INT(HOUR(Table1[[#This Row],[Patient Admission Date]])/3)*3+3,"00")</f>
        <v>00-03</v>
      </c>
      <c r="O1562" t="str" cm="1">
        <f t="array" ref="O1562">_xlfn.IFS(Table1[[#This Row],[Patient Age]]&lt;=14,"0-14",Table1[[#This Row],[Patient Age]]&lt;=29,"15-29",Table1[[#This Row],[Patient Age]]&lt;=44,"30-44",Table1[[#This Row],[Patient Age]]&lt;=59,"45-59",Table1[[#This Row],[Patient Age]]&lt;=74,"60-74",TRUE,"75+")</f>
        <v>30-44</v>
      </c>
      <c r="P1562" t="str" cm="1">
        <f t="array" ref="P1562">_xlfn.IFS(Table1[[#This Row],[Patient Waittime]]&lt;=15,"0-15",Table1[[#This Row],[Patient Waittime]]&lt;=30,"16-30",Table1[[#This Row],[Patient Waittime]]&lt;=45,"31-45",Table1[[#This Row],[Patient Waittime]]&lt;=60,"46-60",TRUE,"60+")</f>
        <v>46-60</v>
      </c>
      <c r="Q1562">
        <f>--(Table1[[#This Row],[Patient Waittime]]&lt;=30)</f>
        <v>0</v>
      </c>
      <c r="R1562">
        <f>--Table1[[#This Row],[Patient Admission Flag]]</f>
        <v>0</v>
      </c>
      <c r="S1562">
        <f>--AND(Table1[[#This Row],[WithinTarget]]=1,Table1[[#This Row],[Patient Satisfaction Score]]&gt;=7)</f>
        <v>0</v>
      </c>
      <c r="T1562" t="str">
        <f>IF(LEFT(Table1[[#This Row],[Patient Gender]],1)="F","Female","Male")</f>
        <v>Female</v>
      </c>
    </row>
    <row r="1563" spans="1:20" x14ac:dyDescent="0.3">
      <c r="A1563" t="s">
        <v>1667</v>
      </c>
      <c r="B1563" s="1">
        <v>45585.656944444447</v>
      </c>
      <c r="C1563" t="s">
        <v>13</v>
      </c>
      <c r="D1563">
        <v>25</v>
      </c>
      <c r="E1563" t="s">
        <v>18</v>
      </c>
      <c r="F1563" t="s">
        <v>11</v>
      </c>
      <c r="G1563" t="b">
        <v>0</v>
      </c>
      <c r="H1563">
        <v>9</v>
      </c>
      <c r="I1563">
        <v>19</v>
      </c>
      <c r="J1563" t="b">
        <v>0</v>
      </c>
      <c r="K1563">
        <f>YEAR(Table1[[#This Row],[Patient Admission Date]])</f>
        <v>2024</v>
      </c>
      <c r="L1563" t="str">
        <f>TEXT(Table1[[#This Row],[Patient Admission Date]],"mmm")</f>
        <v>Oct</v>
      </c>
      <c r="M1563" t="str">
        <f>TEXT(Table1[[#This Row],[Patient Admission Date]],"ddd")</f>
        <v>Sun</v>
      </c>
      <c r="N1563" t="str">
        <f>TEXT(INT(HOUR(Table1[[#This Row],[Patient Admission Date]])/3)*3,"00")&amp;"-"&amp;TEXT(INT(HOUR(Table1[[#This Row],[Patient Admission Date]])/3)*3+3,"00")</f>
        <v>15-18</v>
      </c>
      <c r="O1563" t="str" cm="1">
        <f t="array" ref="O1563">_xlfn.IFS(Table1[[#This Row],[Patient Age]]&lt;=14,"0-14",Table1[[#This Row],[Patient Age]]&lt;=29,"15-29",Table1[[#This Row],[Patient Age]]&lt;=44,"30-44",Table1[[#This Row],[Patient Age]]&lt;=59,"45-59",Table1[[#This Row],[Patient Age]]&lt;=74,"60-74",TRUE,"75+")</f>
        <v>15-29</v>
      </c>
      <c r="P1563" t="str" cm="1">
        <f t="array" ref="P1563">_xlfn.IFS(Table1[[#This Row],[Patient Waittime]]&lt;=15,"0-15",Table1[[#This Row],[Patient Waittime]]&lt;=30,"16-30",Table1[[#This Row],[Patient Waittime]]&lt;=45,"31-45",Table1[[#This Row],[Patient Waittime]]&lt;=60,"46-60",TRUE,"60+")</f>
        <v>16-30</v>
      </c>
      <c r="Q1563">
        <f>--(Table1[[#This Row],[Patient Waittime]]&lt;=30)</f>
        <v>1</v>
      </c>
      <c r="R1563">
        <f>--Table1[[#This Row],[Patient Admission Flag]]</f>
        <v>0</v>
      </c>
      <c r="S1563">
        <f>--AND(Table1[[#This Row],[WithinTarget]]=1,Table1[[#This Row],[Patient Satisfaction Score]]&gt;=7)</f>
        <v>1</v>
      </c>
      <c r="T1563" t="str">
        <f>IF(LEFT(Table1[[#This Row],[Patient Gender]],1)="F","Female","Male")</f>
        <v>Female</v>
      </c>
    </row>
    <row r="1564" spans="1:20" x14ac:dyDescent="0.3">
      <c r="A1564" t="s">
        <v>1668</v>
      </c>
      <c r="B1564" s="1">
        <v>45413.152083333334</v>
      </c>
      <c r="C1564" t="s">
        <v>13</v>
      </c>
      <c r="D1564">
        <v>20</v>
      </c>
      <c r="E1564" t="s">
        <v>18</v>
      </c>
      <c r="F1564" t="s">
        <v>11</v>
      </c>
      <c r="G1564" t="b">
        <v>0</v>
      </c>
      <c r="H1564">
        <v>10</v>
      </c>
      <c r="I1564">
        <v>17</v>
      </c>
      <c r="J1564" t="b">
        <v>0</v>
      </c>
      <c r="K1564">
        <f>YEAR(Table1[[#This Row],[Patient Admission Date]])</f>
        <v>2024</v>
      </c>
      <c r="L1564" t="str">
        <f>TEXT(Table1[[#This Row],[Patient Admission Date]],"mmm")</f>
        <v>May</v>
      </c>
      <c r="M1564" t="str">
        <f>TEXT(Table1[[#This Row],[Patient Admission Date]],"ddd")</f>
        <v>Wed</v>
      </c>
      <c r="N1564" t="str">
        <f>TEXT(INT(HOUR(Table1[[#This Row],[Patient Admission Date]])/3)*3,"00")&amp;"-"&amp;TEXT(INT(HOUR(Table1[[#This Row],[Patient Admission Date]])/3)*3+3,"00")</f>
        <v>03-06</v>
      </c>
      <c r="O1564" t="str" cm="1">
        <f t="array" ref="O1564">_xlfn.IFS(Table1[[#This Row],[Patient Age]]&lt;=14,"0-14",Table1[[#This Row],[Patient Age]]&lt;=29,"15-29",Table1[[#This Row],[Patient Age]]&lt;=44,"30-44",Table1[[#This Row],[Patient Age]]&lt;=59,"45-59",Table1[[#This Row],[Patient Age]]&lt;=74,"60-74",TRUE,"75+")</f>
        <v>15-29</v>
      </c>
      <c r="P1564" t="str" cm="1">
        <f t="array" ref="P1564">_xlfn.IFS(Table1[[#This Row],[Patient Waittime]]&lt;=15,"0-15",Table1[[#This Row],[Patient Waittime]]&lt;=30,"16-30",Table1[[#This Row],[Patient Waittime]]&lt;=45,"31-45",Table1[[#This Row],[Patient Waittime]]&lt;=60,"46-60",TRUE,"60+")</f>
        <v>16-30</v>
      </c>
      <c r="Q1564">
        <f>--(Table1[[#This Row],[Patient Waittime]]&lt;=30)</f>
        <v>1</v>
      </c>
      <c r="R1564">
        <f>--Table1[[#This Row],[Patient Admission Flag]]</f>
        <v>0</v>
      </c>
      <c r="S1564">
        <f>--AND(Table1[[#This Row],[WithinTarget]]=1,Table1[[#This Row],[Patient Satisfaction Score]]&gt;=7)</f>
        <v>1</v>
      </c>
      <c r="T1564" t="str">
        <f>IF(LEFT(Table1[[#This Row],[Patient Gender]],1)="F","Female","Male")</f>
        <v>Female</v>
      </c>
    </row>
    <row r="1565" spans="1:20" x14ac:dyDescent="0.3">
      <c r="A1565" t="s">
        <v>1669</v>
      </c>
      <c r="B1565" s="1">
        <v>45574.068055555559</v>
      </c>
      <c r="C1565" t="s">
        <v>13</v>
      </c>
      <c r="D1565">
        <v>77</v>
      </c>
      <c r="E1565" t="s">
        <v>18</v>
      </c>
      <c r="F1565" t="s">
        <v>17</v>
      </c>
      <c r="G1565" t="b">
        <v>0</v>
      </c>
      <c r="I1565">
        <v>26</v>
      </c>
      <c r="J1565" t="b">
        <v>0</v>
      </c>
      <c r="K1565">
        <f>YEAR(Table1[[#This Row],[Patient Admission Date]])</f>
        <v>2024</v>
      </c>
      <c r="L1565" t="str">
        <f>TEXT(Table1[[#This Row],[Patient Admission Date]],"mmm")</f>
        <v>Oct</v>
      </c>
      <c r="M1565" t="str">
        <f>TEXT(Table1[[#This Row],[Patient Admission Date]],"ddd")</f>
        <v>Wed</v>
      </c>
      <c r="N1565" t="str">
        <f>TEXT(INT(HOUR(Table1[[#This Row],[Patient Admission Date]])/3)*3,"00")&amp;"-"&amp;TEXT(INT(HOUR(Table1[[#This Row],[Patient Admission Date]])/3)*3+3,"00")</f>
        <v>00-03</v>
      </c>
      <c r="O1565" t="str" cm="1">
        <f t="array" ref="O1565">_xlfn.IFS(Table1[[#This Row],[Patient Age]]&lt;=14,"0-14",Table1[[#This Row],[Patient Age]]&lt;=29,"15-29",Table1[[#This Row],[Patient Age]]&lt;=44,"30-44",Table1[[#This Row],[Patient Age]]&lt;=59,"45-59",Table1[[#This Row],[Patient Age]]&lt;=74,"60-74",TRUE,"75+")</f>
        <v>75+</v>
      </c>
      <c r="P1565" t="str" cm="1">
        <f t="array" ref="P1565">_xlfn.IFS(Table1[[#This Row],[Patient Waittime]]&lt;=15,"0-15",Table1[[#This Row],[Patient Waittime]]&lt;=30,"16-30",Table1[[#This Row],[Patient Waittime]]&lt;=45,"31-45",Table1[[#This Row],[Patient Waittime]]&lt;=60,"46-60",TRUE,"60+")</f>
        <v>16-30</v>
      </c>
      <c r="Q1565">
        <f>--(Table1[[#This Row],[Patient Waittime]]&lt;=30)</f>
        <v>1</v>
      </c>
      <c r="R1565">
        <f>--Table1[[#This Row],[Patient Admission Flag]]</f>
        <v>0</v>
      </c>
      <c r="S1565">
        <f>--AND(Table1[[#This Row],[WithinTarget]]=1,Table1[[#This Row],[Patient Satisfaction Score]]&gt;=7)</f>
        <v>0</v>
      </c>
      <c r="T1565" t="str">
        <f>IF(LEFT(Table1[[#This Row],[Patient Gender]],1)="F","Female","Male")</f>
        <v>Female</v>
      </c>
    </row>
    <row r="1566" spans="1:20" x14ac:dyDescent="0.3">
      <c r="A1566" t="s">
        <v>1670</v>
      </c>
      <c r="B1566" s="1">
        <v>45472.497916666667</v>
      </c>
      <c r="C1566" t="s">
        <v>13</v>
      </c>
      <c r="D1566">
        <v>37</v>
      </c>
      <c r="E1566" t="s">
        <v>18</v>
      </c>
      <c r="F1566" t="s">
        <v>17</v>
      </c>
      <c r="G1566" t="b">
        <v>0</v>
      </c>
      <c r="I1566">
        <v>24</v>
      </c>
      <c r="J1566" t="b">
        <v>0</v>
      </c>
      <c r="K1566">
        <f>YEAR(Table1[[#This Row],[Patient Admission Date]])</f>
        <v>2024</v>
      </c>
      <c r="L1566" t="str">
        <f>TEXT(Table1[[#This Row],[Patient Admission Date]],"mmm")</f>
        <v>Jun</v>
      </c>
      <c r="M1566" t="str">
        <f>TEXT(Table1[[#This Row],[Patient Admission Date]],"ddd")</f>
        <v>Sat</v>
      </c>
      <c r="N1566" t="str">
        <f>TEXT(INT(HOUR(Table1[[#This Row],[Patient Admission Date]])/3)*3,"00")&amp;"-"&amp;TEXT(INT(HOUR(Table1[[#This Row],[Patient Admission Date]])/3)*3+3,"00")</f>
        <v>09-12</v>
      </c>
      <c r="O1566" t="str" cm="1">
        <f t="array" ref="O1566">_xlfn.IFS(Table1[[#This Row],[Patient Age]]&lt;=14,"0-14",Table1[[#This Row],[Patient Age]]&lt;=29,"15-29",Table1[[#This Row],[Patient Age]]&lt;=44,"30-44",Table1[[#This Row],[Patient Age]]&lt;=59,"45-59",Table1[[#This Row],[Patient Age]]&lt;=74,"60-74",TRUE,"75+")</f>
        <v>30-44</v>
      </c>
      <c r="P1566" t="str" cm="1">
        <f t="array" ref="P1566">_xlfn.IFS(Table1[[#This Row],[Patient Waittime]]&lt;=15,"0-15",Table1[[#This Row],[Patient Waittime]]&lt;=30,"16-30",Table1[[#This Row],[Patient Waittime]]&lt;=45,"31-45",Table1[[#This Row],[Patient Waittime]]&lt;=60,"46-60",TRUE,"60+")</f>
        <v>16-30</v>
      </c>
      <c r="Q1566">
        <f>--(Table1[[#This Row],[Patient Waittime]]&lt;=30)</f>
        <v>1</v>
      </c>
      <c r="R1566">
        <f>--Table1[[#This Row],[Patient Admission Flag]]</f>
        <v>0</v>
      </c>
      <c r="S1566">
        <f>--AND(Table1[[#This Row],[WithinTarget]]=1,Table1[[#This Row],[Patient Satisfaction Score]]&gt;=7)</f>
        <v>0</v>
      </c>
      <c r="T1566" t="str">
        <f>IF(LEFT(Table1[[#This Row],[Patient Gender]],1)="F","Female","Male")</f>
        <v>Female</v>
      </c>
    </row>
    <row r="1567" spans="1:20" x14ac:dyDescent="0.3">
      <c r="A1567" t="s">
        <v>1671</v>
      </c>
      <c r="B1567" s="1">
        <v>45231.57916666667</v>
      </c>
      <c r="C1567" t="s">
        <v>13</v>
      </c>
      <c r="D1567">
        <v>33</v>
      </c>
      <c r="E1567" t="s">
        <v>18</v>
      </c>
      <c r="F1567" t="s">
        <v>17</v>
      </c>
      <c r="G1567" t="b">
        <v>0</v>
      </c>
      <c r="I1567">
        <v>49</v>
      </c>
      <c r="J1567" t="b">
        <v>0</v>
      </c>
      <c r="K1567">
        <f>YEAR(Table1[[#This Row],[Patient Admission Date]])</f>
        <v>2023</v>
      </c>
      <c r="L1567" t="str">
        <f>TEXT(Table1[[#This Row],[Patient Admission Date]],"mmm")</f>
        <v>Nov</v>
      </c>
      <c r="M1567" t="str">
        <f>TEXT(Table1[[#This Row],[Patient Admission Date]],"ddd")</f>
        <v>Wed</v>
      </c>
      <c r="N1567" t="str">
        <f>TEXT(INT(HOUR(Table1[[#This Row],[Patient Admission Date]])/3)*3,"00")&amp;"-"&amp;TEXT(INT(HOUR(Table1[[#This Row],[Patient Admission Date]])/3)*3+3,"00")</f>
        <v>12-15</v>
      </c>
      <c r="O1567" t="str" cm="1">
        <f t="array" ref="O1567">_xlfn.IFS(Table1[[#This Row],[Patient Age]]&lt;=14,"0-14",Table1[[#This Row],[Patient Age]]&lt;=29,"15-29",Table1[[#This Row],[Patient Age]]&lt;=44,"30-44",Table1[[#This Row],[Patient Age]]&lt;=59,"45-59",Table1[[#This Row],[Patient Age]]&lt;=74,"60-74",TRUE,"75+")</f>
        <v>30-44</v>
      </c>
      <c r="P1567" t="str" cm="1">
        <f t="array" ref="P1567">_xlfn.IFS(Table1[[#This Row],[Patient Waittime]]&lt;=15,"0-15",Table1[[#This Row],[Patient Waittime]]&lt;=30,"16-30",Table1[[#This Row],[Patient Waittime]]&lt;=45,"31-45",Table1[[#This Row],[Patient Waittime]]&lt;=60,"46-60",TRUE,"60+")</f>
        <v>46-60</v>
      </c>
      <c r="Q1567">
        <f>--(Table1[[#This Row],[Patient Waittime]]&lt;=30)</f>
        <v>0</v>
      </c>
      <c r="R1567">
        <f>--Table1[[#This Row],[Patient Admission Flag]]</f>
        <v>0</v>
      </c>
      <c r="S1567">
        <f>--AND(Table1[[#This Row],[WithinTarget]]=1,Table1[[#This Row],[Patient Satisfaction Score]]&gt;=7)</f>
        <v>0</v>
      </c>
      <c r="T1567" t="str">
        <f>IF(LEFT(Table1[[#This Row],[Patient Gender]],1)="F","Female","Male")</f>
        <v>Female</v>
      </c>
    </row>
    <row r="1568" spans="1:20" x14ac:dyDescent="0.3">
      <c r="A1568" t="s">
        <v>1672</v>
      </c>
      <c r="B1568" s="1">
        <v>45408.097916666666</v>
      </c>
      <c r="C1568" t="s">
        <v>13</v>
      </c>
      <c r="D1568">
        <v>33</v>
      </c>
      <c r="E1568" t="s">
        <v>18</v>
      </c>
      <c r="F1568" t="s">
        <v>17</v>
      </c>
      <c r="G1568" t="b">
        <v>0</v>
      </c>
      <c r="I1568">
        <v>35</v>
      </c>
      <c r="J1568" t="b">
        <v>0</v>
      </c>
      <c r="K1568">
        <f>YEAR(Table1[[#This Row],[Patient Admission Date]])</f>
        <v>2024</v>
      </c>
      <c r="L1568" t="str">
        <f>TEXT(Table1[[#This Row],[Patient Admission Date]],"mmm")</f>
        <v>Apr</v>
      </c>
      <c r="M1568" t="str">
        <f>TEXT(Table1[[#This Row],[Patient Admission Date]],"ddd")</f>
        <v>Fri</v>
      </c>
      <c r="N1568" t="str">
        <f>TEXT(INT(HOUR(Table1[[#This Row],[Patient Admission Date]])/3)*3,"00")&amp;"-"&amp;TEXT(INT(HOUR(Table1[[#This Row],[Patient Admission Date]])/3)*3+3,"00")</f>
        <v>00-03</v>
      </c>
      <c r="O1568" t="str" cm="1">
        <f t="array" ref="O1568">_xlfn.IFS(Table1[[#This Row],[Patient Age]]&lt;=14,"0-14",Table1[[#This Row],[Patient Age]]&lt;=29,"15-29",Table1[[#This Row],[Patient Age]]&lt;=44,"30-44",Table1[[#This Row],[Patient Age]]&lt;=59,"45-59",Table1[[#This Row],[Patient Age]]&lt;=74,"60-74",TRUE,"75+")</f>
        <v>30-44</v>
      </c>
      <c r="P1568" t="str" cm="1">
        <f t="array" ref="P1568">_xlfn.IFS(Table1[[#This Row],[Patient Waittime]]&lt;=15,"0-15",Table1[[#This Row],[Patient Waittime]]&lt;=30,"16-30",Table1[[#This Row],[Patient Waittime]]&lt;=45,"31-45",Table1[[#This Row],[Patient Waittime]]&lt;=60,"46-60",TRUE,"60+")</f>
        <v>31-45</v>
      </c>
      <c r="Q1568">
        <f>--(Table1[[#This Row],[Patient Waittime]]&lt;=30)</f>
        <v>0</v>
      </c>
      <c r="R1568">
        <f>--Table1[[#This Row],[Patient Admission Flag]]</f>
        <v>0</v>
      </c>
      <c r="S1568">
        <f>--AND(Table1[[#This Row],[WithinTarget]]=1,Table1[[#This Row],[Patient Satisfaction Score]]&gt;=7)</f>
        <v>0</v>
      </c>
      <c r="T1568" t="str">
        <f>IF(LEFT(Table1[[#This Row],[Patient Gender]],1)="F","Female","Male")</f>
        <v>Female</v>
      </c>
    </row>
    <row r="1569" spans="1:20" x14ac:dyDescent="0.3">
      <c r="A1569" t="s">
        <v>1673</v>
      </c>
      <c r="B1569" s="1">
        <v>45519.236805555556</v>
      </c>
      <c r="C1569" t="s">
        <v>13</v>
      </c>
      <c r="D1569">
        <v>69</v>
      </c>
      <c r="E1569" t="s">
        <v>18</v>
      </c>
      <c r="F1569" t="s">
        <v>17</v>
      </c>
      <c r="G1569" t="b">
        <v>0</v>
      </c>
      <c r="I1569">
        <v>45</v>
      </c>
      <c r="J1569" t="b">
        <v>0</v>
      </c>
      <c r="K1569">
        <f>YEAR(Table1[[#This Row],[Patient Admission Date]])</f>
        <v>2024</v>
      </c>
      <c r="L1569" t="str">
        <f>TEXT(Table1[[#This Row],[Patient Admission Date]],"mmm")</f>
        <v>Aug</v>
      </c>
      <c r="M1569" t="str">
        <f>TEXT(Table1[[#This Row],[Patient Admission Date]],"ddd")</f>
        <v>Thu</v>
      </c>
      <c r="N1569" t="str">
        <f>TEXT(INT(HOUR(Table1[[#This Row],[Patient Admission Date]])/3)*3,"00")&amp;"-"&amp;TEXT(INT(HOUR(Table1[[#This Row],[Patient Admission Date]])/3)*3+3,"00")</f>
        <v>03-06</v>
      </c>
      <c r="O1569" t="str" cm="1">
        <f t="array" ref="O1569">_xlfn.IFS(Table1[[#This Row],[Patient Age]]&lt;=14,"0-14",Table1[[#This Row],[Patient Age]]&lt;=29,"15-29",Table1[[#This Row],[Patient Age]]&lt;=44,"30-44",Table1[[#This Row],[Patient Age]]&lt;=59,"45-59",Table1[[#This Row],[Patient Age]]&lt;=74,"60-74",TRUE,"75+")</f>
        <v>60-74</v>
      </c>
      <c r="P1569" t="str" cm="1">
        <f t="array" ref="P1569">_xlfn.IFS(Table1[[#This Row],[Patient Waittime]]&lt;=15,"0-15",Table1[[#This Row],[Patient Waittime]]&lt;=30,"16-30",Table1[[#This Row],[Patient Waittime]]&lt;=45,"31-45",Table1[[#This Row],[Patient Waittime]]&lt;=60,"46-60",TRUE,"60+")</f>
        <v>31-45</v>
      </c>
      <c r="Q1569">
        <f>--(Table1[[#This Row],[Patient Waittime]]&lt;=30)</f>
        <v>0</v>
      </c>
      <c r="R1569">
        <f>--Table1[[#This Row],[Patient Admission Flag]]</f>
        <v>0</v>
      </c>
      <c r="S1569">
        <f>--AND(Table1[[#This Row],[WithinTarget]]=1,Table1[[#This Row],[Patient Satisfaction Score]]&gt;=7)</f>
        <v>0</v>
      </c>
      <c r="T1569" t="str">
        <f>IF(LEFT(Table1[[#This Row],[Patient Gender]],1)="F","Female","Male")</f>
        <v>Female</v>
      </c>
    </row>
    <row r="1570" spans="1:20" x14ac:dyDescent="0.3">
      <c r="A1570" t="s">
        <v>1674</v>
      </c>
      <c r="B1570" s="1">
        <v>45092.65</v>
      </c>
      <c r="C1570" t="s">
        <v>13</v>
      </c>
      <c r="D1570">
        <v>19</v>
      </c>
      <c r="E1570" t="s">
        <v>18</v>
      </c>
      <c r="F1570" t="s">
        <v>17</v>
      </c>
      <c r="G1570" t="b">
        <v>0</v>
      </c>
      <c r="I1570">
        <v>39</v>
      </c>
      <c r="J1570" t="b">
        <v>0</v>
      </c>
      <c r="K1570">
        <f>YEAR(Table1[[#This Row],[Patient Admission Date]])</f>
        <v>2023</v>
      </c>
      <c r="L1570" t="str">
        <f>TEXT(Table1[[#This Row],[Patient Admission Date]],"mmm")</f>
        <v>Jun</v>
      </c>
      <c r="M1570" t="str">
        <f>TEXT(Table1[[#This Row],[Patient Admission Date]],"ddd")</f>
        <v>Thu</v>
      </c>
      <c r="N1570" t="str">
        <f>TEXT(INT(HOUR(Table1[[#This Row],[Patient Admission Date]])/3)*3,"00")&amp;"-"&amp;TEXT(INT(HOUR(Table1[[#This Row],[Patient Admission Date]])/3)*3+3,"00")</f>
        <v>15-18</v>
      </c>
      <c r="O1570" t="str" cm="1">
        <f t="array" ref="O1570">_xlfn.IFS(Table1[[#This Row],[Patient Age]]&lt;=14,"0-14",Table1[[#This Row],[Patient Age]]&lt;=29,"15-29",Table1[[#This Row],[Patient Age]]&lt;=44,"30-44",Table1[[#This Row],[Patient Age]]&lt;=59,"45-59",Table1[[#This Row],[Patient Age]]&lt;=74,"60-74",TRUE,"75+")</f>
        <v>15-29</v>
      </c>
      <c r="P1570" t="str" cm="1">
        <f t="array" ref="P1570">_xlfn.IFS(Table1[[#This Row],[Patient Waittime]]&lt;=15,"0-15",Table1[[#This Row],[Patient Waittime]]&lt;=30,"16-30",Table1[[#This Row],[Patient Waittime]]&lt;=45,"31-45",Table1[[#This Row],[Patient Waittime]]&lt;=60,"46-60",TRUE,"60+")</f>
        <v>31-45</v>
      </c>
      <c r="Q1570">
        <f>--(Table1[[#This Row],[Patient Waittime]]&lt;=30)</f>
        <v>0</v>
      </c>
      <c r="R1570">
        <f>--Table1[[#This Row],[Patient Admission Flag]]</f>
        <v>0</v>
      </c>
      <c r="S1570">
        <f>--AND(Table1[[#This Row],[WithinTarget]]=1,Table1[[#This Row],[Patient Satisfaction Score]]&gt;=7)</f>
        <v>0</v>
      </c>
      <c r="T1570" t="str">
        <f>IF(LEFT(Table1[[#This Row],[Patient Gender]],1)="F","Female","Male")</f>
        <v>Female</v>
      </c>
    </row>
    <row r="1571" spans="1:20" x14ac:dyDescent="0.3">
      <c r="A1571" t="s">
        <v>1675</v>
      </c>
      <c r="B1571" s="1">
        <v>45493.56527777778</v>
      </c>
      <c r="C1571" t="s">
        <v>13</v>
      </c>
      <c r="D1571">
        <v>3</v>
      </c>
      <c r="E1571" t="s">
        <v>18</v>
      </c>
      <c r="F1571" t="s">
        <v>17</v>
      </c>
      <c r="G1571" t="b">
        <v>0</v>
      </c>
      <c r="I1571">
        <v>30</v>
      </c>
      <c r="J1571" t="b">
        <v>0</v>
      </c>
      <c r="K1571">
        <f>YEAR(Table1[[#This Row],[Patient Admission Date]])</f>
        <v>2024</v>
      </c>
      <c r="L1571" t="str">
        <f>TEXT(Table1[[#This Row],[Patient Admission Date]],"mmm")</f>
        <v>Jul</v>
      </c>
      <c r="M1571" t="str">
        <f>TEXT(Table1[[#This Row],[Patient Admission Date]],"ddd")</f>
        <v>Sat</v>
      </c>
      <c r="N1571" t="str">
        <f>TEXT(INT(HOUR(Table1[[#This Row],[Patient Admission Date]])/3)*3,"00")&amp;"-"&amp;TEXT(INT(HOUR(Table1[[#This Row],[Patient Admission Date]])/3)*3+3,"00")</f>
        <v>12-15</v>
      </c>
      <c r="O1571" t="str" cm="1">
        <f t="array" ref="O1571">_xlfn.IFS(Table1[[#This Row],[Patient Age]]&lt;=14,"0-14",Table1[[#This Row],[Patient Age]]&lt;=29,"15-29",Table1[[#This Row],[Patient Age]]&lt;=44,"30-44",Table1[[#This Row],[Patient Age]]&lt;=59,"45-59",Table1[[#This Row],[Patient Age]]&lt;=74,"60-74",TRUE,"75+")</f>
        <v>0-14</v>
      </c>
      <c r="P1571" t="str" cm="1">
        <f t="array" ref="P1571">_xlfn.IFS(Table1[[#This Row],[Patient Waittime]]&lt;=15,"0-15",Table1[[#This Row],[Patient Waittime]]&lt;=30,"16-30",Table1[[#This Row],[Patient Waittime]]&lt;=45,"31-45",Table1[[#This Row],[Patient Waittime]]&lt;=60,"46-60",TRUE,"60+")</f>
        <v>16-30</v>
      </c>
      <c r="Q1571">
        <f>--(Table1[[#This Row],[Patient Waittime]]&lt;=30)</f>
        <v>1</v>
      </c>
      <c r="R1571">
        <f>--Table1[[#This Row],[Patient Admission Flag]]</f>
        <v>0</v>
      </c>
      <c r="S1571">
        <f>--AND(Table1[[#This Row],[WithinTarget]]=1,Table1[[#This Row],[Patient Satisfaction Score]]&gt;=7)</f>
        <v>0</v>
      </c>
      <c r="T1571" t="str">
        <f>IF(LEFT(Table1[[#This Row],[Patient Gender]],1)="F","Female","Male")</f>
        <v>Female</v>
      </c>
    </row>
    <row r="1572" spans="1:20" x14ac:dyDescent="0.3">
      <c r="A1572" t="s">
        <v>1676</v>
      </c>
      <c r="B1572" s="1">
        <v>45305.915972222225</v>
      </c>
      <c r="C1572" t="s">
        <v>13</v>
      </c>
      <c r="D1572">
        <v>74</v>
      </c>
      <c r="E1572" t="s">
        <v>18</v>
      </c>
      <c r="F1572" t="s">
        <v>17</v>
      </c>
      <c r="G1572" t="b">
        <v>0</v>
      </c>
      <c r="I1572">
        <v>59</v>
      </c>
      <c r="J1572" t="b">
        <v>0</v>
      </c>
      <c r="K1572">
        <f>YEAR(Table1[[#This Row],[Patient Admission Date]])</f>
        <v>2024</v>
      </c>
      <c r="L1572" t="str">
        <f>TEXT(Table1[[#This Row],[Patient Admission Date]],"mmm")</f>
        <v>Jan</v>
      </c>
      <c r="M1572" t="str">
        <f>TEXT(Table1[[#This Row],[Patient Admission Date]],"ddd")</f>
        <v>Sun</v>
      </c>
      <c r="N1572" t="str">
        <f>TEXT(INT(HOUR(Table1[[#This Row],[Patient Admission Date]])/3)*3,"00")&amp;"-"&amp;TEXT(INT(HOUR(Table1[[#This Row],[Patient Admission Date]])/3)*3+3,"00")</f>
        <v>21-24</v>
      </c>
      <c r="O1572" t="str" cm="1">
        <f t="array" ref="O1572">_xlfn.IFS(Table1[[#This Row],[Patient Age]]&lt;=14,"0-14",Table1[[#This Row],[Patient Age]]&lt;=29,"15-29",Table1[[#This Row],[Patient Age]]&lt;=44,"30-44",Table1[[#This Row],[Patient Age]]&lt;=59,"45-59",Table1[[#This Row],[Patient Age]]&lt;=74,"60-74",TRUE,"75+")</f>
        <v>60-74</v>
      </c>
      <c r="P1572" t="str" cm="1">
        <f t="array" ref="P1572">_xlfn.IFS(Table1[[#This Row],[Patient Waittime]]&lt;=15,"0-15",Table1[[#This Row],[Patient Waittime]]&lt;=30,"16-30",Table1[[#This Row],[Patient Waittime]]&lt;=45,"31-45",Table1[[#This Row],[Patient Waittime]]&lt;=60,"46-60",TRUE,"60+")</f>
        <v>46-60</v>
      </c>
      <c r="Q1572">
        <f>--(Table1[[#This Row],[Patient Waittime]]&lt;=30)</f>
        <v>0</v>
      </c>
      <c r="R1572">
        <f>--Table1[[#This Row],[Patient Admission Flag]]</f>
        <v>0</v>
      </c>
      <c r="S1572">
        <f>--AND(Table1[[#This Row],[WithinTarget]]=1,Table1[[#This Row],[Patient Satisfaction Score]]&gt;=7)</f>
        <v>0</v>
      </c>
      <c r="T1572" t="str">
        <f>IF(LEFT(Table1[[#This Row],[Patient Gender]],1)="F","Female","Male")</f>
        <v>Female</v>
      </c>
    </row>
    <row r="1573" spans="1:20" x14ac:dyDescent="0.3">
      <c r="A1573" t="s">
        <v>1677</v>
      </c>
      <c r="B1573" s="1">
        <v>45053.251388888886</v>
      </c>
      <c r="C1573" t="s">
        <v>13</v>
      </c>
      <c r="D1573">
        <v>59</v>
      </c>
      <c r="E1573" t="s">
        <v>18</v>
      </c>
      <c r="F1573" t="s">
        <v>17</v>
      </c>
      <c r="G1573" t="b">
        <v>0</v>
      </c>
      <c r="I1573">
        <v>19</v>
      </c>
      <c r="J1573" t="b">
        <v>0</v>
      </c>
      <c r="K1573">
        <f>YEAR(Table1[[#This Row],[Patient Admission Date]])</f>
        <v>2023</v>
      </c>
      <c r="L1573" t="str">
        <f>TEXT(Table1[[#This Row],[Patient Admission Date]],"mmm")</f>
        <v>May</v>
      </c>
      <c r="M1573" t="str">
        <f>TEXT(Table1[[#This Row],[Patient Admission Date]],"ddd")</f>
        <v>Sun</v>
      </c>
      <c r="N1573" t="str">
        <f>TEXT(INT(HOUR(Table1[[#This Row],[Patient Admission Date]])/3)*3,"00")&amp;"-"&amp;TEXT(INT(HOUR(Table1[[#This Row],[Patient Admission Date]])/3)*3+3,"00")</f>
        <v>06-09</v>
      </c>
      <c r="O1573" t="str" cm="1">
        <f t="array" ref="O1573">_xlfn.IFS(Table1[[#This Row],[Patient Age]]&lt;=14,"0-14",Table1[[#This Row],[Patient Age]]&lt;=29,"15-29",Table1[[#This Row],[Patient Age]]&lt;=44,"30-44",Table1[[#This Row],[Patient Age]]&lt;=59,"45-59",Table1[[#This Row],[Patient Age]]&lt;=74,"60-74",TRUE,"75+")</f>
        <v>45-59</v>
      </c>
      <c r="P1573" t="str" cm="1">
        <f t="array" ref="P1573">_xlfn.IFS(Table1[[#This Row],[Patient Waittime]]&lt;=15,"0-15",Table1[[#This Row],[Patient Waittime]]&lt;=30,"16-30",Table1[[#This Row],[Patient Waittime]]&lt;=45,"31-45",Table1[[#This Row],[Patient Waittime]]&lt;=60,"46-60",TRUE,"60+")</f>
        <v>16-30</v>
      </c>
      <c r="Q1573">
        <f>--(Table1[[#This Row],[Patient Waittime]]&lt;=30)</f>
        <v>1</v>
      </c>
      <c r="R1573">
        <f>--Table1[[#This Row],[Patient Admission Flag]]</f>
        <v>0</v>
      </c>
      <c r="S1573">
        <f>--AND(Table1[[#This Row],[WithinTarget]]=1,Table1[[#This Row],[Patient Satisfaction Score]]&gt;=7)</f>
        <v>0</v>
      </c>
      <c r="T1573" t="str">
        <f>IF(LEFT(Table1[[#This Row],[Patient Gender]],1)="F","Female","Male")</f>
        <v>Female</v>
      </c>
    </row>
    <row r="1574" spans="1:20" x14ac:dyDescent="0.3">
      <c r="A1574" t="s">
        <v>1678</v>
      </c>
      <c r="B1574" s="1">
        <v>45465.981944444444</v>
      </c>
      <c r="C1574" t="s">
        <v>13</v>
      </c>
      <c r="D1574">
        <v>12</v>
      </c>
      <c r="E1574" t="s">
        <v>18</v>
      </c>
      <c r="F1574" t="s">
        <v>17</v>
      </c>
      <c r="G1574" t="b">
        <v>0</v>
      </c>
      <c r="I1574">
        <v>56</v>
      </c>
      <c r="J1574" t="b">
        <v>0</v>
      </c>
      <c r="K1574">
        <f>YEAR(Table1[[#This Row],[Patient Admission Date]])</f>
        <v>2024</v>
      </c>
      <c r="L1574" t="str">
        <f>TEXT(Table1[[#This Row],[Patient Admission Date]],"mmm")</f>
        <v>Jun</v>
      </c>
      <c r="M1574" t="str">
        <f>TEXT(Table1[[#This Row],[Patient Admission Date]],"ddd")</f>
        <v>Sat</v>
      </c>
      <c r="N1574" t="str">
        <f>TEXT(INT(HOUR(Table1[[#This Row],[Patient Admission Date]])/3)*3,"00")&amp;"-"&amp;TEXT(INT(HOUR(Table1[[#This Row],[Patient Admission Date]])/3)*3+3,"00")</f>
        <v>21-24</v>
      </c>
      <c r="O1574" t="str" cm="1">
        <f t="array" ref="O1574">_xlfn.IFS(Table1[[#This Row],[Patient Age]]&lt;=14,"0-14",Table1[[#This Row],[Patient Age]]&lt;=29,"15-29",Table1[[#This Row],[Patient Age]]&lt;=44,"30-44",Table1[[#This Row],[Patient Age]]&lt;=59,"45-59",Table1[[#This Row],[Patient Age]]&lt;=74,"60-74",TRUE,"75+")</f>
        <v>0-14</v>
      </c>
      <c r="P1574" t="str" cm="1">
        <f t="array" ref="P1574">_xlfn.IFS(Table1[[#This Row],[Patient Waittime]]&lt;=15,"0-15",Table1[[#This Row],[Patient Waittime]]&lt;=30,"16-30",Table1[[#This Row],[Patient Waittime]]&lt;=45,"31-45",Table1[[#This Row],[Patient Waittime]]&lt;=60,"46-60",TRUE,"60+")</f>
        <v>46-60</v>
      </c>
      <c r="Q1574">
        <f>--(Table1[[#This Row],[Patient Waittime]]&lt;=30)</f>
        <v>0</v>
      </c>
      <c r="R1574">
        <f>--Table1[[#This Row],[Patient Admission Flag]]</f>
        <v>0</v>
      </c>
      <c r="S1574">
        <f>--AND(Table1[[#This Row],[WithinTarget]]=1,Table1[[#This Row],[Patient Satisfaction Score]]&gt;=7)</f>
        <v>0</v>
      </c>
      <c r="T1574" t="str">
        <f>IF(LEFT(Table1[[#This Row],[Patient Gender]],1)="F","Female","Male")</f>
        <v>Female</v>
      </c>
    </row>
    <row r="1575" spans="1:20" x14ac:dyDescent="0.3">
      <c r="A1575" t="s">
        <v>1679</v>
      </c>
      <c r="B1575" s="1">
        <v>45309.097222222219</v>
      </c>
      <c r="C1575" t="s">
        <v>13</v>
      </c>
      <c r="D1575">
        <v>25</v>
      </c>
      <c r="E1575" t="s">
        <v>18</v>
      </c>
      <c r="F1575" t="s">
        <v>17</v>
      </c>
      <c r="G1575" t="b">
        <v>0</v>
      </c>
      <c r="I1575">
        <v>44</v>
      </c>
      <c r="J1575" t="b">
        <v>0</v>
      </c>
      <c r="K1575">
        <f>YEAR(Table1[[#This Row],[Patient Admission Date]])</f>
        <v>2024</v>
      </c>
      <c r="L1575" t="str">
        <f>TEXT(Table1[[#This Row],[Patient Admission Date]],"mmm")</f>
        <v>Jan</v>
      </c>
      <c r="M1575" t="str">
        <f>TEXT(Table1[[#This Row],[Patient Admission Date]],"ddd")</f>
        <v>Thu</v>
      </c>
      <c r="N1575" t="str">
        <f>TEXT(INT(HOUR(Table1[[#This Row],[Patient Admission Date]])/3)*3,"00")&amp;"-"&amp;TEXT(INT(HOUR(Table1[[#This Row],[Patient Admission Date]])/3)*3+3,"00")</f>
        <v>00-03</v>
      </c>
      <c r="O1575" t="str" cm="1">
        <f t="array" ref="O1575">_xlfn.IFS(Table1[[#This Row],[Patient Age]]&lt;=14,"0-14",Table1[[#This Row],[Patient Age]]&lt;=29,"15-29",Table1[[#This Row],[Patient Age]]&lt;=44,"30-44",Table1[[#This Row],[Patient Age]]&lt;=59,"45-59",Table1[[#This Row],[Patient Age]]&lt;=74,"60-74",TRUE,"75+")</f>
        <v>15-29</v>
      </c>
      <c r="P1575" t="str" cm="1">
        <f t="array" ref="P1575">_xlfn.IFS(Table1[[#This Row],[Patient Waittime]]&lt;=15,"0-15",Table1[[#This Row],[Patient Waittime]]&lt;=30,"16-30",Table1[[#This Row],[Patient Waittime]]&lt;=45,"31-45",Table1[[#This Row],[Patient Waittime]]&lt;=60,"46-60",TRUE,"60+")</f>
        <v>31-45</v>
      </c>
      <c r="Q1575">
        <f>--(Table1[[#This Row],[Patient Waittime]]&lt;=30)</f>
        <v>0</v>
      </c>
      <c r="R1575">
        <f>--Table1[[#This Row],[Patient Admission Flag]]</f>
        <v>0</v>
      </c>
      <c r="S1575">
        <f>--AND(Table1[[#This Row],[WithinTarget]]=1,Table1[[#This Row],[Patient Satisfaction Score]]&gt;=7)</f>
        <v>0</v>
      </c>
      <c r="T1575" t="str">
        <f>IF(LEFT(Table1[[#This Row],[Patient Gender]],1)="F","Female","Male")</f>
        <v>Female</v>
      </c>
    </row>
    <row r="1576" spans="1:20" x14ac:dyDescent="0.3">
      <c r="A1576" t="s">
        <v>1680</v>
      </c>
      <c r="B1576" s="1">
        <v>45247.928472222222</v>
      </c>
      <c r="C1576" t="s">
        <v>13</v>
      </c>
      <c r="D1576">
        <v>72</v>
      </c>
      <c r="E1576" t="s">
        <v>18</v>
      </c>
      <c r="F1576" t="s">
        <v>17</v>
      </c>
      <c r="G1576" t="b">
        <v>0</v>
      </c>
      <c r="I1576">
        <v>55</v>
      </c>
      <c r="J1576" t="b">
        <v>0</v>
      </c>
      <c r="K1576">
        <f>YEAR(Table1[[#This Row],[Patient Admission Date]])</f>
        <v>2023</v>
      </c>
      <c r="L1576" t="str">
        <f>TEXT(Table1[[#This Row],[Patient Admission Date]],"mmm")</f>
        <v>Nov</v>
      </c>
      <c r="M1576" t="str">
        <f>TEXT(Table1[[#This Row],[Patient Admission Date]],"ddd")</f>
        <v>Fri</v>
      </c>
      <c r="N1576" t="str">
        <f>TEXT(INT(HOUR(Table1[[#This Row],[Patient Admission Date]])/3)*3,"00")&amp;"-"&amp;TEXT(INT(HOUR(Table1[[#This Row],[Patient Admission Date]])/3)*3+3,"00")</f>
        <v>21-24</v>
      </c>
      <c r="O1576" t="str" cm="1">
        <f t="array" ref="O1576">_xlfn.IFS(Table1[[#This Row],[Patient Age]]&lt;=14,"0-14",Table1[[#This Row],[Patient Age]]&lt;=29,"15-29",Table1[[#This Row],[Patient Age]]&lt;=44,"30-44",Table1[[#This Row],[Patient Age]]&lt;=59,"45-59",Table1[[#This Row],[Patient Age]]&lt;=74,"60-74",TRUE,"75+")</f>
        <v>60-74</v>
      </c>
      <c r="P1576" t="str" cm="1">
        <f t="array" ref="P1576">_xlfn.IFS(Table1[[#This Row],[Patient Waittime]]&lt;=15,"0-15",Table1[[#This Row],[Patient Waittime]]&lt;=30,"16-30",Table1[[#This Row],[Patient Waittime]]&lt;=45,"31-45",Table1[[#This Row],[Patient Waittime]]&lt;=60,"46-60",TRUE,"60+")</f>
        <v>46-60</v>
      </c>
      <c r="Q1576">
        <f>--(Table1[[#This Row],[Patient Waittime]]&lt;=30)</f>
        <v>0</v>
      </c>
      <c r="R1576">
        <f>--Table1[[#This Row],[Patient Admission Flag]]</f>
        <v>0</v>
      </c>
      <c r="S1576">
        <f>--AND(Table1[[#This Row],[WithinTarget]]=1,Table1[[#This Row],[Patient Satisfaction Score]]&gt;=7)</f>
        <v>0</v>
      </c>
      <c r="T1576" t="str">
        <f>IF(LEFT(Table1[[#This Row],[Patient Gender]],1)="F","Female","Male")</f>
        <v>Female</v>
      </c>
    </row>
    <row r="1577" spans="1:20" x14ac:dyDescent="0.3">
      <c r="A1577" t="s">
        <v>1681</v>
      </c>
      <c r="B1577" s="1">
        <v>45094.620833333334</v>
      </c>
      <c r="C1577" t="s">
        <v>13</v>
      </c>
      <c r="D1577">
        <v>45</v>
      </c>
      <c r="E1577" t="s">
        <v>18</v>
      </c>
      <c r="F1577" t="s">
        <v>17</v>
      </c>
      <c r="G1577" t="b">
        <v>0</v>
      </c>
      <c r="I1577">
        <v>29</v>
      </c>
      <c r="J1577" t="b">
        <v>0</v>
      </c>
      <c r="K1577">
        <f>YEAR(Table1[[#This Row],[Patient Admission Date]])</f>
        <v>2023</v>
      </c>
      <c r="L1577" t="str">
        <f>TEXT(Table1[[#This Row],[Patient Admission Date]],"mmm")</f>
        <v>Jun</v>
      </c>
      <c r="M1577" t="str">
        <f>TEXT(Table1[[#This Row],[Patient Admission Date]],"ddd")</f>
        <v>Sat</v>
      </c>
      <c r="N1577" t="str">
        <f>TEXT(INT(HOUR(Table1[[#This Row],[Patient Admission Date]])/3)*3,"00")&amp;"-"&amp;TEXT(INT(HOUR(Table1[[#This Row],[Patient Admission Date]])/3)*3+3,"00")</f>
        <v>12-15</v>
      </c>
      <c r="O1577" t="str" cm="1">
        <f t="array" ref="O1577">_xlfn.IFS(Table1[[#This Row],[Patient Age]]&lt;=14,"0-14",Table1[[#This Row],[Patient Age]]&lt;=29,"15-29",Table1[[#This Row],[Patient Age]]&lt;=44,"30-44",Table1[[#This Row],[Patient Age]]&lt;=59,"45-59",Table1[[#This Row],[Patient Age]]&lt;=74,"60-74",TRUE,"75+")</f>
        <v>45-59</v>
      </c>
      <c r="P1577" t="str" cm="1">
        <f t="array" ref="P1577">_xlfn.IFS(Table1[[#This Row],[Patient Waittime]]&lt;=15,"0-15",Table1[[#This Row],[Patient Waittime]]&lt;=30,"16-30",Table1[[#This Row],[Patient Waittime]]&lt;=45,"31-45",Table1[[#This Row],[Patient Waittime]]&lt;=60,"46-60",TRUE,"60+")</f>
        <v>16-30</v>
      </c>
      <c r="Q1577">
        <f>--(Table1[[#This Row],[Patient Waittime]]&lt;=30)</f>
        <v>1</v>
      </c>
      <c r="R1577">
        <f>--Table1[[#This Row],[Patient Admission Flag]]</f>
        <v>0</v>
      </c>
      <c r="S1577">
        <f>--AND(Table1[[#This Row],[WithinTarget]]=1,Table1[[#This Row],[Patient Satisfaction Score]]&gt;=7)</f>
        <v>0</v>
      </c>
      <c r="T1577" t="str">
        <f>IF(LEFT(Table1[[#This Row],[Patient Gender]],1)="F","Female","Male")</f>
        <v>Female</v>
      </c>
    </row>
    <row r="1578" spans="1:20" x14ac:dyDescent="0.3">
      <c r="A1578" t="s">
        <v>1682</v>
      </c>
      <c r="B1578" s="1">
        <v>45336.348611111112</v>
      </c>
      <c r="C1578" t="s">
        <v>13</v>
      </c>
      <c r="D1578">
        <v>25</v>
      </c>
      <c r="E1578" t="s">
        <v>18</v>
      </c>
      <c r="F1578" t="s">
        <v>17</v>
      </c>
      <c r="G1578" t="b">
        <v>0</v>
      </c>
      <c r="I1578">
        <v>52</v>
      </c>
      <c r="J1578" t="b">
        <v>0</v>
      </c>
      <c r="K1578">
        <f>YEAR(Table1[[#This Row],[Patient Admission Date]])</f>
        <v>2024</v>
      </c>
      <c r="L1578" t="str">
        <f>TEXT(Table1[[#This Row],[Patient Admission Date]],"mmm")</f>
        <v>Feb</v>
      </c>
      <c r="M1578" t="str">
        <f>TEXT(Table1[[#This Row],[Patient Admission Date]],"ddd")</f>
        <v>Wed</v>
      </c>
      <c r="N1578" t="str">
        <f>TEXT(INT(HOUR(Table1[[#This Row],[Patient Admission Date]])/3)*3,"00")&amp;"-"&amp;TEXT(INT(HOUR(Table1[[#This Row],[Patient Admission Date]])/3)*3+3,"00")</f>
        <v>06-09</v>
      </c>
      <c r="O1578" t="str" cm="1">
        <f t="array" ref="O1578">_xlfn.IFS(Table1[[#This Row],[Patient Age]]&lt;=14,"0-14",Table1[[#This Row],[Patient Age]]&lt;=29,"15-29",Table1[[#This Row],[Patient Age]]&lt;=44,"30-44",Table1[[#This Row],[Patient Age]]&lt;=59,"45-59",Table1[[#This Row],[Patient Age]]&lt;=74,"60-74",TRUE,"75+")</f>
        <v>15-29</v>
      </c>
      <c r="P1578" t="str" cm="1">
        <f t="array" ref="P1578">_xlfn.IFS(Table1[[#This Row],[Patient Waittime]]&lt;=15,"0-15",Table1[[#This Row],[Patient Waittime]]&lt;=30,"16-30",Table1[[#This Row],[Patient Waittime]]&lt;=45,"31-45",Table1[[#This Row],[Patient Waittime]]&lt;=60,"46-60",TRUE,"60+")</f>
        <v>46-60</v>
      </c>
      <c r="Q1578">
        <f>--(Table1[[#This Row],[Patient Waittime]]&lt;=30)</f>
        <v>0</v>
      </c>
      <c r="R1578">
        <f>--Table1[[#This Row],[Patient Admission Flag]]</f>
        <v>0</v>
      </c>
      <c r="S1578">
        <f>--AND(Table1[[#This Row],[WithinTarget]]=1,Table1[[#This Row],[Patient Satisfaction Score]]&gt;=7)</f>
        <v>0</v>
      </c>
      <c r="T1578" t="str">
        <f>IF(LEFT(Table1[[#This Row],[Patient Gender]],1)="F","Female","Male")</f>
        <v>Female</v>
      </c>
    </row>
    <row r="1579" spans="1:20" x14ac:dyDescent="0.3">
      <c r="A1579" t="s">
        <v>1683</v>
      </c>
      <c r="B1579" s="1">
        <v>45461.300694444442</v>
      </c>
      <c r="C1579" t="s">
        <v>13</v>
      </c>
      <c r="D1579">
        <v>54</v>
      </c>
      <c r="E1579" t="s">
        <v>18</v>
      </c>
      <c r="F1579" t="s">
        <v>17</v>
      </c>
      <c r="G1579" t="b">
        <v>0</v>
      </c>
      <c r="I1579">
        <v>23</v>
      </c>
      <c r="J1579" t="b">
        <v>0</v>
      </c>
      <c r="K1579">
        <f>YEAR(Table1[[#This Row],[Patient Admission Date]])</f>
        <v>2024</v>
      </c>
      <c r="L1579" t="str">
        <f>TEXT(Table1[[#This Row],[Patient Admission Date]],"mmm")</f>
        <v>Jun</v>
      </c>
      <c r="M1579" t="str">
        <f>TEXT(Table1[[#This Row],[Patient Admission Date]],"ddd")</f>
        <v>Tue</v>
      </c>
      <c r="N1579" t="str">
        <f>TEXT(INT(HOUR(Table1[[#This Row],[Patient Admission Date]])/3)*3,"00")&amp;"-"&amp;TEXT(INT(HOUR(Table1[[#This Row],[Patient Admission Date]])/3)*3+3,"00")</f>
        <v>06-09</v>
      </c>
      <c r="O1579" t="str" cm="1">
        <f t="array" ref="O1579">_xlfn.IFS(Table1[[#This Row],[Patient Age]]&lt;=14,"0-14",Table1[[#This Row],[Patient Age]]&lt;=29,"15-29",Table1[[#This Row],[Patient Age]]&lt;=44,"30-44",Table1[[#This Row],[Patient Age]]&lt;=59,"45-59",Table1[[#This Row],[Patient Age]]&lt;=74,"60-74",TRUE,"75+")</f>
        <v>45-59</v>
      </c>
      <c r="P1579" t="str" cm="1">
        <f t="array" ref="P1579">_xlfn.IFS(Table1[[#This Row],[Patient Waittime]]&lt;=15,"0-15",Table1[[#This Row],[Patient Waittime]]&lt;=30,"16-30",Table1[[#This Row],[Patient Waittime]]&lt;=45,"31-45",Table1[[#This Row],[Patient Waittime]]&lt;=60,"46-60",TRUE,"60+")</f>
        <v>16-30</v>
      </c>
      <c r="Q1579">
        <f>--(Table1[[#This Row],[Patient Waittime]]&lt;=30)</f>
        <v>1</v>
      </c>
      <c r="R1579">
        <f>--Table1[[#This Row],[Patient Admission Flag]]</f>
        <v>0</v>
      </c>
      <c r="S1579">
        <f>--AND(Table1[[#This Row],[WithinTarget]]=1,Table1[[#This Row],[Patient Satisfaction Score]]&gt;=7)</f>
        <v>0</v>
      </c>
      <c r="T1579" t="str">
        <f>IF(LEFT(Table1[[#This Row],[Patient Gender]],1)="F","Female","Male")</f>
        <v>Female</v>
      </c>
    </row>
    <row r="1580" spans="1:20" x14ac:dyDescent="0.3">
      <c r="A1580" t="s">
        <v>1684</v>
      </c>
      <c r="B1580" s="1">
        <v>45352.822222222225</v>
      </c>
      <c r="C1580" t="s">
        <v>13</v>
      </c>
      <c r="D1580">
        <v>53</v>
      </c>
      <c r="E1580" t="s">
        <v>18</v>
      </c>
      <c r="F1580" t="s">
        <v>17</v>
      </c>
      <c r="G1580" t="b">
        <v>0</v>
      </c>
      <c r="I1580">
        <v>48</v>
      </c>
      <c r="J1580" t="b">
        <v>0</v>
      </c>
      <c r="K1580">
        <f>YEAR(Table1[[#This Row],[Patient Admission Date]])</f>
        <v>2024</v>
      </c>
      <c r="L1580" t="str">
        <f>TEXT(Table1[[#This Row],[Patient Admission Date]],"mmm")</f>
        <v>Mar</v>
      </c>
      <c r="M1580" t="str">
        <f>TEXT(Table1[[#This Row],[Patient Admission Date]],"ddd")</f>
        <v>Fri</v>
      </c>
      <c r="N1580" t="str">
        <f>TEXT(INT(HOUR(Table1[[#This Row],[Patient Admission Date]])/3)*3,"00")&amp;"-"&amp;TEXT(INT(HOUR(Table1[[#This Row],[Patient Admission Date]])/3)*3+3,"00")</f>
        <v>18-21</v>
      </c>
      <c r="O1580" t="str" cm="1">
        <f t="array" ref="O1580">_xlfn.IFS(Table1[[#This Row],[Patient Age]]&lt;=14,"0-14",Table1[[#This Row],[Patient Age]]&lt;=29,"15-29",Table1[[#This Row],[Patient Age]]&lt;=44,"30-44",Table1[[#This Row],[Patient Age]]&lt;=59,"45-59",Table1[[#This Row],[Patient Age]]&lt;=74,"60-74",TRUE,"75+")</f>
        <v>45-59</v>
      </c>
      <c r="P1580" t="str" cm="1">
        <f t="array" ref="P1580">_xlfn.IFS(Table1[[#This Row],[Patient Waittime]]&lt;=15,"0-15",Table1[[#This Row],[Patient Waittime]]&lt;=30,"16-30",Table1[[#This Row],[Patient Waittime]]&lt;=45,"31-45",Table1[[#This Row],[Patient Waittime]]&lt;=60,"46-60",TRUE,"60+")</f>
        <v>46-60</v>
      </c>
      <c r="Q1580">
        <f>--(Table1[[#This Row],[Patient Waittime]]&lt;=30)</f>
        <v>0</v>
      </c>
      <c r="R1580">
        <f>--Table1[[#This Row],[Patient Admission Flag]]</f>
        <v>0</v>
      </c>
      <c r="S1580">
        <f>--AND(Table1[[#This Row],[WithinTarget]]=1,Table1[[#This Row],[Patient Satisfaction Score]]&gt;=7)</f>
        <v>0</v>
      </c>
      <c r="T1580" t="str">
        <f>IF(LEFT(Table1[[#This Row],[Patient Gender]],1)="F","Female","Male")</f>
        <v>Female</v>
      </c>
    </row>
    <row r="1581" spans="1:20" x14ac:dyDescent="0.3">
      <c r="A1581" t="s">
        <v>1685</v>
      </c>
      <c r="B1581" s="1">
        <v>45221.599305555559</v>
      </c>
      <c r="C1581" t="s">
        <v>13</v>
      </c>
      <c r="D1581">
        <v>41</v>
      </c>
      <c r="E1581" t="s">
        <v>18</v>
      </c>
      <c r="F1581" t="s">
        <v>17</v>
      </c>
      <c r="G1581" t="b">
        <v>0</v>
      </c>
      <c r="I1581">
        <v>19</v>
      </c>
      <c r="J1581" t="b">
        <v>0</v>
      </c>
      <c r="K1581">
        <f>YEAR(Table1[[#This Row],[Patient Admission Date]])</f>
        <v>2023</v>
      </c>
      <c r="L1581" t="str">
        <f>TEXT(Table1[[#This Row],[Patient Admission Date]],"mmm")</f>
        <v>Oct</v>
      </c>
      <c r="M1581" t="str">
        <f>TEXT(Table1[[#This Row],[Patient Admission Date]],"ddd")</f>
        <v>Sun</v>
      </c>
      <c r="N1581" t="str">
        <f>TEXT(INT(HOUR(Table1[[#This Row],[Patient Admission Date]])/3)*3,"00")&amp;"-"&amp;TEXT(INT(HOUR(Table1[[#This Row],[Patient Admission Date]])/3)*3+3,"00")</f>
        <v>12-15</v>
      </c>
      <c r="O1581" t="str" cm="1">
        <f t="array" ref="O1581">_xlfn.IFS(Table1[[#This Row],[Patient Age]]&lt;=14,"0-14",Table1[[#This Row],[Patient Age]]&lt;=29,"15-29",Table1[[#This Row],[Patient Age]]&lt;=44,"30-44",Table1[[#This Row],[Patient Age]]&lt;=59,"45-59",Table1[[#This Row],[Patient Age]]&lt;=74,"60-74",TRUE,"75+")</f>
        <v>30-44</v>
      </c>
      <c r="P1581" t="str" cm="1">
        <f t="array" ref="P1581">_xlfn.IFS(Table1[[#This Row],[Patient Waittime]]&lt;=15,"0-15",Table1[[#This Row],[Patient Waittime]]&lt;=30,"16-30",Table1[[#This Row],[Patient Waittime]]&lt;=45,"31-45",Table1[[#This Row],[Patient Waittime]]&lt;=60,"46-60",TRUE,"60+")</f>
        <v>16-30</v>
      </c>
      <c r="Q1581">
        <f>--(Table1[[#This Row],[Patient Waittime]]&lt;=30)</f>
        <v>1</v>
      </c>
      <c r="R1581">
        <f>--Table1[[#This Row],[Patient Admission Flag]]</f>
        <v>0</v>
      </c>
      <c r="S1581">
        <f>--AND(Table1[[#This Row],[WithinTarget]]=1,Table1[[#This Row],[Patient Satisfaction Score]]&gt;=7)</f>
        <v>0</v>
      </c>
      <c r="T1581" t="str">
        <f>IF(LEFT(Table1[[#This Row],[Patient Gender]],1)="F","Female","Male")</f>
        <v>Female</v>
      </c>
    </row>
    <row r="1582" spans="1:20" x14ac:dyDescent="0.3">
      <c r="A1582" t="s">
        <v>1686</v>
      </c>
      <c r="B1582" s="1">
        <v>45037.279861111114</v>
      </c>
      <c r="C1582" t="s">
        <v>13</v>
      </c>
      <c r="D1582">
        <v>38</v>
      </c>
      <c r="E1582" t="s">
        <v>18</v>
      </c>
      <c r="F1582" t="s">
        <v>17</v>
      </c>
      <c r="G1582" t="b">
        <v>0</v>
      </c>
      <c r="I1582">
        <v>33</v>
      </c>
      <c r="J1582" t="b">
        <v>0</v>
      </c>
      <c r="K1582">
        <f>YEAR(Table1[[#This Row],[Patient Admission Date]])</f>
        <v>2023</v>
      </c>
      <c r="L1582" t="str">
        <f>TEXT(Table1[[#This Row],[Patient Admission Date]],"mmm")</f>
        <v>Apr</v>
      </c>
      <c r="M1582" t="str">
        <f>TEXT(Table1[[#This Row],[Patient Admission Date]],"ddd")</f>
        <v>Fri</v>
      </c>
      <c r="N1582" t="str">
        <f>TEXT(INT(HOUR(Table1[[#This Row],[Patient Admission Date]])/3)*3,"00")&amp;"-"&amp;TEXT(INT(HOUR(Table1[[#This Row],[Patient Admission Date]])/3)*3+3,"00")</f>
        <v>06-09</v>
      </c>
      <c r="O1582" t="str" cm="1">
        <f t="array" ref="O1582">_xlfn.IFS(Table1[[#This Row],[Patient Age]]&lt;=14,"0-14",Table1[[#This Row],[Patient Age]]&lt;=29,"15-29",Table1[[#This Row],[Patient Age]]&lt;=44,"30-44",Table1[[#This Row],[Patient Age]]&lt;=59,"45-59",Table1[[#This Row],[Patient Age]]&lt;=74,"60-74",TRUE,"75+")</f>
        <v>30-44</v>
      </c>
      <c r="P1582" t="str" cm="1">
        <f t="array" ref="P1582">_xlfn.IFS(Table1[[#This Row],[Patient Waittime]]&lt;=15,"0-15",Table1[[#This Row],[Patient Waittime]]&lt;=30,"16-30",Table1[[#This Row],[Patient Waittime]]&lt;=45,"31-45",Table1[[#This Row],[Patient Waittime]]&lt;=60,"46-60",TRUE,"60+")</f>
        <v>31-45</v>
      </c>
      <c r="Q1582">
        <f>--(Table1[[#This Row],[Patient Waittime]]&lt;=30)</f>
        <v>0</v>
      </c>
      <c r="R1582">
        <f>--Table1[[#This Row],[Patient Admission Flag]]</f>
        <v>0</v>
      </c>
      <c r="S1582">
        <f>--AND(Table1[[#This Row],[WithinTarget]]=1,Table1[[#This Row],[Patient Satisfaction Score]]&gt;=7)</f>
        <v>0</v>
      </c>
      <c r="T1582" t="str">
        <f>IF(LEFT(Table1[[#This Row],[Patient Gender]],1)="F","Female","Male")</f>
        <v>Female</v>
      </c>
    </row>
    <row r="1583" spans="1:20" x14ac:dyDescent="0.3">
      <c r="A1583" t="s">
        <v>1687</v>
      </c>
      <c r="B1583" s="1">
        <v>45337.397916666669</v>
      </c>
      <c r="C1583" t="s">
        <v>13</v>
      </c>
      <c r="D1583">
        <v>47</v>
      </c>
      <c r="E1583" t="s">
        <v>18</v>
      </c>
      <c r="F1583" t="s">
        <v>17</v>
      </c>
      <c r="G1583" t="b">
        <v>0</v>
      </c>
      <c r="H1583">
        <v>0</v>
      </c>
      <c r="I1583">
        <v>24</v>
      </c>
      <c r="J1583" t="b">
        <v>0</v>
      </c>
      <c r="K1583">
        <f>YEAR(Table1[[#This Row],[Patient Admission Date]])</f>
        <v>2024</v>
      </c>
      <c r="L1583" t="str">
        <f>TEXT(Table1[[#This Row],[Patient Admission Date]],"mmm")</f>
        <v>Feb</v>
      </c>
      <c r="M1583" t="str">
        <f>TEXT(Table1[[#This Row],[Patient Admission Date]],"ddd")</f>
        <v>Thu</v>
      </c>
      <c r="N1583" t="str">
        <f>TEXT(INT(HOUR(Table1[[#This Row],[Patient Admission Date]])/3)*3,"00")&amp;"-"&amp;TEXT(INT(HOUR(Table1[[#This Row],[Patient Admission Date]])/3)*3+3,"00")</f>
        <v>09-12</v>
      </c>
      <c r="O1583" t="str" cm="1">
        <f t="array" ref="O1583">_xlfn.IFS(Table1[[#This Row],[Patient Age]]&lt;=14,"0-14",Table1[[#This Row],[Patient Age]]&lt;=29,"15-29",Table1[[#This Row],[Patient Age]]&lt;=44,"30-44",Table1[[#This Row],[Patient Age]]&lt;=59,"45-59",Table1[[#This Row],[Patient Age]]&lt;=74,"60-74",TRUE,"75+")</f>
        <v>45-59</v>
      </c>
      <c r="P1583" t="str" cm="1">
        <f t="array" ref="P1583">_xlfn.IFS(Table1[[#This Row],[Patient Waittime]]&lt;=15,"0-15",Table1[[#This Row],[Patient Waittime]]&lt;=30,"16-30",Table1[[#This Row],[Patient Waittime]]&lt;=45,"31-45",Table1[[#This Row],[Patient Waittime]]&lt;=60,"46-60",TRUE,"60+")</f>
        <v>16-30</v>
      </c>
      <c r="Q1583">
        <f>--(Table1[[#This Row],[Patient Waittime]]&lt;=30)</f>
        <v>1</v>
      </c>
      <c r="R1583">
        <f>--Table1[[#This Row],[Patient Admission Flag]]</f>
        <v>0</v>
      </c>
      <c r="S1583">
        <f>--AND(Table1[[#This Row],[WithinTarget]]=1,Table1[[#This Row],[Patient Satisfaction Score]]&gt;=7)</f>
        <v>0</v>
      </c>
      <c r="T1583" t="str">
        <f>IF(LEFT(Table1[[#This Row],[Patient Gender]],1)="F","Female","Male")</f>
        <v>Female</v>
      </c>
    </row>
    <row r="1584" spans="1:20" x14ac:dyDescent="0.3">
      <c r="A1584" t="s">
        <v>1688</v>
      </c>
      <c r="B1584" s="1">
        <v>45211.214583333334</v>
      </c>
      <c r="C1584" t="s">
        <v>13</v>
      </c>
      <c r="D1584">
        <v>56</v>
      </c>
      <c r="E1584" t="s">
        <v>18</v>
      </c>
      <c r="F1584" t="s">
        <v>17</v>
      </c>
      <c r="G1584" t="b">
        <v>0</v>
      </c>
      <c r="H1584">
        <v>2</v>
      </c>
      <c r="I1584">
        <v>16</v>
      </c>
      <c r="J1584" t="b">
        <v>0</v>
      </c>
      <c r="K1584">
        <f>YEAR(Table1[[#This Row],[Patient Admission Date]])</f>
        <v>2023</v>
      </c>
      <c r="L1584" t="str">
        <f>TEXT(Table1[[#This Row],[Patient Admission Date]],"mmm")</f>
        <v>Oct</v>
      </c>
      <c r="M1584" t="str">
        <f>TEXT(Table1[[#This Row],[Patient Admission Date]],"ddd")</f>
        <v>Thu</v>
      </c>
      <c r="N1584" t="str">
        <f>TEXT(INT(HOUR(Table1[[#This Row],[Patient Admission Date]])/3)*3,"00")&amp;"-"&amp;TEXT(INT(HOUR(Table1[[#This Row],[Patient Admission Date]])/3)*3+3,"00")</f>
        <v>03-06</v>
      </c>
      <c r="O1584" t="str" cm="1">
        <f t="array" ref="O1584">_xlfn.IFS(Table1[[#This Row],[Patient Age]]&lt;=14,"0-14",Table1[[#This Row],[Patient Age]]&lt;=29,"15-29",Table1[[#This Row],[Patient Age]]&lt;=44,"30-44",Table1[[#This Row],[Patient Age]]&lt;=59,"45-59",Table1[[#This Row],[Patient Age]]&lt;=74,"60-74",TRUE,"75+")</f>
        <v>45-59</v>
      </c>
      <c r="P1584" t="str" cm="1">
        <f t="array" ref="P1584">_xlfn.IFS(Table1[[#This Row],[Patient Waittime]]&lt;=15,"0-15",Table1[[#This Row],[Patient Waittime]]&lt;=30,"16-30",Table1[[#This Row],[Patient Waittime]]&lt;=45,"31-45",Table1[[#This Row],[Patient Waittime]]&lt;=60,"46-60",TRUE,"60+")</f>
        <v>16-30</v>
      </c>
      <c r="Q1584">
        <f>--(Table1[[#This Row],[Patient Waittime]]&lt;=30)</f>
        <v>1</v>
      </c>
      <c r="R1584">
        <f>--Table1[[#This Row],[Patient Admission Flag]]</f>
        <v>0</v>
      </c>
      <c r="S1584">
        <f>--AND(Table1[[#This Row],[WithinTarget]]=1,Table1[[#This Row],[Patient Satisfaction Score]]&gt;=7)</f>
        <v>0</v>
      </c>
      <c r="T1584" t="str">
        <f>IF(LEFT(Table1[[#This Row],[Patient Gender]],1)="F","Female","Male")</f>
        <v>Female</v>
      </c>
    </row>
    <row r="1585" spans="1:20" x14ac:dyDescent="0.3">
      <c r="A1585" t="s">
        <v>1689</v>
      </c>
      <c r="B1585" s="1">
        <v>45457.780555555553</v>
      </c>
      <c r="C1585" t="s">
        <v>13</v>
      </c>
      <c r="D1585">
        <v>56</v>
      </c>
      <c r="E1585" t="s">
        <v>18</v>
      </c>
      <c r="F1585" t="s">
        <v>17</v>
      </c>
      <c r="G1585" t="b">
        <v>0</v>
      </c>
      <c r="H1585">
        <v>3</v>
      </c>
      <c r="I1585">
        <v>45</v>
      </c>
      <c r="J1585" t="b">
        <v>0</v>
      </c>
      <c r="K1585">
        <f>YEAR(Table1[[#This Row],[Patient Admission Date]])</f>
        <v>2024</v>
      </c>
      <c r="L1585" t="str">
        <f>TEXT(Table1[[#This Row],[Patient Admission Date]],"mmm")</f>
        <v>Jun</v>
      </c>
      <c r="M1585" t="str">
        <f>TEXT(Table1[[#This Row],[Patient Admission Date]],"ddd")</f>
        <v>Fri</v>
      </c>
      <c r="N1585" t="str">
        <f>TEXT(INT(HOUR(Table1[[#This Row],[Patient Admission Date]])/3)*3,"00")&amp;"-"&amp;TEXT(INT(HOUR(Table1[[#This Row],[Patient Admission Date]])/3)*3+3,"00")</f>
        <v>18-21</v>
      </c>
      <c r="O1585" t="str" cm="1">
        <f t="array" ref="O1585">_xlfn.IFS(Table1[[#This Row],[Patient Age]]&lt;=14,"0-14",Table1[[#This Row],[Patient Age]]&lt;=29,"15-29",Table1[[#This Row],[Patient Age]]&lt;=44,"30-44",Table1[[#This Row],[Patient Age]]&lt;=59,"45-59",Table1[[#This Row],[Patient Age]]&lt;=74,"60-74",TRUE,"75+")</f>
        <v>45-59</v>
      </c>
      <c r="P1585" t="str" cm="1">
        <f t="array" ref="P1585">_xlfn.IFS(Table1[[#This Row],[Patient Waittime]]&lt;=15,"0-15",Table1[[#This Row],[Patient Waittime]]&lt;=30,"16-30",Table1[[#This Row],[Patient Waittime]]&lt;=45,"31-45",Table1[[#This Row],[Patient Waittime]]&lt;=60,"46-60",TRUE,"60+")</f>
        <v>31-45</v>
      </c>
      <c r="Q1585">
        <f>--(Table1[[#This Row],[Patient Waittime]]&lt;=30)</f>
        <v>0</v>
      </c>
      <c r="R1585">
        <f>--Table1[[#This Row],[Patient Admission Flag]]</f>
        <v>0</v>
      </c>
      <c r="S1585">
        <f>--AND(Table1[[#This Row],[WithinTarget]]=1,Table1[[#This Row],[Patient Satisfaction Score]]&gt;=7)</f>
        <v>0</v>
      </c>
      <c r="T1585" t="str">
        <f>IF(LEFT(Table1[[#This Row],[Patient Gender]],1)="F","Female","Male")</f>
        <v>Female</v>
      </c>
    </row>
    <row r="1586" spans="1:20" x14ac:dyDescent="0.3">
      <c r="A1586" t="s">
        <v>1690</v>
      </c>
      <c r="B1586" s="1">
        <v>45175.539583333331</v>
      </c>
      <c r="C1586" t="s">
        <v>13</v>
      </c>
      <c r="D1586">
        <v>76</v>
      </c>
      <c r="E1586" t="s">
        <v>18</v>
      </c>
      <c r="F1586" t="s">
        <v>17</v>
      </c>
      <c r="G1586" t="b">
        <v>0</v>
      </c>
      <c r="H1586">
        <v>4</v>
      </c>
      <c r="I1586">
        <v>60</v>
      </c>
      <c r="J1586" t="b">
        <v>0</v>
      </c>
      <c r="K1586">
        <f>YEAR(Table1[[#This Row],[Patient Admission Date]])</f>
        <v>2023</v>
      </c>
      <c r="L1586" t="str">
        <f>TEXT(Table1[[#This Row],[Patient Admission Date]],"mmm")</f>
        <v>Sep</v>
      </c>
      <c r="M1586" t="str">
        <f>TEXT(Table1[[#This Row],[Patient Admission Date]],"ddd")</f>
        <v>Wed</v>
      </c>
      <c r="N1586" t="str">
        <f>TEXT(INT(HOUR(Table1[[#This Row],[Patient Admission Date]])/3)*3,"00")&amp;"-"&amp;TEXT(INT(HOUR(Table1[[#This Row],[Patient Admission Date]])/3)*3+3,"00")</f>
        <v>12-15</v>
      </c>
      <c r="O1586" t="str" cm="1">
        <f t="array" ref="O1586">_xlfn.IFS(Table1[[#This Row],[Patient Age]]&lt;=14,"0-14",Table1[[#This Row],[Patient Age]]&lt;=29,"15-29",Table1[[#This Row],[Patient Age]]&lt;=44,"30-44",Table1[[#This Row],[Patient Age]]&lt;=59,"45-59",Table1[[#This Row],[Patient Age]]&lt;=74,"60-74",TRUE,"75+")</f>
        <v>75+</v>
      </c>
      <c r="P1586" t="str" cm="1">
        <f t="array" ref="P1586">_xlfn.IFS(Table1[[#This Row],[Patient Waittime]]&lt;=15,"0-15",Table1[[#This Row],[Patient Waittime]]&lt;=30,"16-30",Table1[[#This Row],[Patient Waittime]]&lt;=45,"31-45",Table1[[#This Row],[Patient Waittime]]&lt;=60,"46-60",TRUE,"60+")</f>
        <v>46-60</v>
      </c>
      <c r="Q1586">
        <f>--(Table1[[#This Row],[Patient Waittime]]&lt;=30)</f>
        <v>0</v>
      </c>
      <c r="R1586">
        <f>--Table1[[#This Row],[Patient Admission Flag]]</f>
        <v>0</v>
      </c>
      <c r="S1586">
        <f>--AND(Table1[[#This Row],[WithinTarget]]=1,Table1[[#This Row],[Patient Satisfaction Score]]&gt;=7)</f>
        <v>0</v>
      </c>
      <c r="T1586" t="str">
        <f>IF(LEFT(Table1[[#This Row],[Patient Gender]],1)="F","Female","Male")</f>
        <v>Female</v>
      </c>
    </row>
    <row r="1587" spans="1:20" x14ac:dyDescent="0.3">
      <c r="A1587" t="s">
        <v>1691</v>
      </c>
      <c r="B1587" s="1">
        <v>45085.870833333334</v>
      </c>
      <c r="C1587" t="s">
        <v>13</v>
      </c>
      <c r="D1587">
        <v>68</v>
      </c>
      <c r="E1587" t="s">
        <v>18</v>
      </c>
      <c r="F1587" t="s">
        <v>17</v>
      </c>
      <c r="G1587" t="b">
        <v>0</v>
      </c>
      <c r="H1587">
        <v>9</v>
      </c>
      <c r="I1587">
        <v>11</v>
      </c>
      <c r="J1587" t="b">
        <v>0</v>
      </c>
      <c r="K1587">
        <f>YEAR(Table1[[#This Row],[Patient Admission Date]])</f>
        <v>2023</v>
      </c>
      <c r="L1587" t="str">
        <f>TEXT(Table1[[#This Row],[Patient Admission Date]],"mmm")</f>
        <v>Jun</v>
      </c>
      <c r="M1587" t="str">
        <f>TEXT(Table1[[#This Row],[Patient Admission Date]],"ddd")</f>
        <v>Thu</v>
      </c>
      <c r="N1587" t="str">
        <f>TEXT(INT(HOUR(Table1[[#This Row],[Patient Admission Date]])/3)*3,"00")&amp;"-"&amp;TEXT(INT(HOUR(Table1[[#This Row],[Patient Admission Date]])/3)*3+3,"00")</f>
        <v>18-21</v>
      </c>
      <c r="O1587" t="str" cm="1">
        <f t="array" ref="O1587">_xlfn.IFS(Table1[[#This Row],[Patient Age]]&lt;=14,"0-14",Table1[[#This Row],[Patient Age]]&lt;=29,"15-29",Table1[[#This Row],[Patient Age]]&lt;=44,"30-44",Table1[[#This Row],[Patient Age]]&lt;=59,"45-59",Table1[[#This Row],[Patient Age]]&lt;=74,"60-74",TRUE,"75+")</f>
        <v>60-74</v>
      </c>
      <c r="P1587" t="str" cm="1">
        <f t="array" ref="P1587">_xlfn.IFS(Table1[[#This Row],[Patient Waittime]]&lt;=15,"0-15",Table1[[#This Row],[Patient Waittime]]&lt;=30,"16-30",Table1[[#This Row],[Patient Waittime]]&lt;=45,"31-45",Table1[[#This Row],[Patient Waittime]]&lt;=60,"46-60",TRUE,"60+")</f>
        <v>0-15</v>
      </c>
      <c r="Q1587">
        <f>--(Table1[[#This Row],[Patient Waittime]]&lt;=30)</f>
        <v>1</v>
      </c>
      <c r="R1587">
        <f>--Table1[[#This Row],[Patient Admission Flag]]</f>
        <v>0</v>
      </c>
      <c r="S1587">
        <f>--AND(Table1[[#This Row],[WithinTarget]]=1,Table1[[#This Row],[Patient Satisfaction Score]]&gt;=7)</f>
        <v>1</v>
      </c>
      <c r="T1587" t="str">
        <f>IF(LEFT(Table1[[#This Row],[Patient Gender]],1)="F","Female","Male")</f>
        <v>Female</v>
      </c>
    </row>
    <row r="1588" spans="1:20" x14ac:dyDescent="0.3">
      <c r="A1588" t="s">
        <v>1692</v>
      </c>
      <c r="B1588" s="1">
        <v>45353.960416666669</v>
      </c>
      <c r="C1588" t="s">
        <v>13</v>
      </c>
      <c r="D1588">
        <v>34</v>
      </c>
      <c r="E1588" t="s">
        <v>18</v>
      </c>
      <c r="F1588" t="s">
        <v>23</v>
      </c>
      <c r="G1588" t="b">
        <v>0</v>
      </c>
      <c r="I1588">
        <v>30</v>
      </c>
      <c r="J1588" t="b">
        <v>0</v>
      </c>
      <c r="K1588">
        <f>YEAR(Table1[[#This Row],[Patient Admission Date]])</f>
        <v>2024</v>
      </c>
      <c r="L1588" t="str">
        <f>TEXT(Table1[[#This Row],[Patient Admission Date]],"mmm")</f>
        <v>Mar</v>
      </c>
      <c r="M1588" t="str">
        <f>TEXT(Table1[[#This Row],[Patient Admission Date]],"ddd")</f>
        <v>Sat</v>
      </c>
      <c r="N1588" t="str">
        <f>TEXT(INT(HOUR(Table1[[#This Row],[Patient Admission Date]])/3)*3,"00")&amp;"-"&amp;TEXT(INT(HOUR(Table1[[#This Row],[Patient Admission Date]])/3)*3+3,"00")</f>
        <v>21-24</v>
      </c>
      <c r="O1588" t="str" cm="1">
        <f t="array" ref="O1588">_xlfn.IFS(Table1[[#This Row],[Patient Age]]&lt;=14,"0-14",Table1[[#This Row],[Patient Age]]&lt;=29,"15-29",Table1[[#This Row],[Patient Age]]&lt;=44,"30-44",Table1[[#This Row],[Patient Age]]&lt;=59,"45-59",Table1[[#This Row],[Patient Age]]&lt;=74,"60-74",TRUE,"75+")</f>
        <v>30-44</v>
      </c>
      <c r="P1588" t="str" cm="1">
        <f t="array" ref="P1588">_xlfn.IFS(Table1[[#This Row],[Patient Waittime]]&lt;=15,"0-15",Table1[[#This Row],[Patient Waittime]]&lt;=30,"16-30",Table1[[#This Row],[Patient Waittime]]&lt;=45,"31-45",Table1[[#This Row],[Patient Waittime]]&lt;=60,"46-60",TRUE,"60+")</f>
        <v>16-30</v>
      </c>
      <c r="Q1588">
        <f>--(Table1[[#This Row],[Patient Waittime]]&lt;=30)</f>
        <v>1</v>
      </c>
      <c r="R1588">
        <f>--Table1[[#This Row],[Patient Admission Flag]]</f>
        <v>0</v>
      </c>
      <c r="S1588">
        <f>--AND(Table1[[#This Row],[WithinTarget]]=1,Table1[[#This Row],[Patient Satisfaction Score]]&gt;=7)</f>
        <v>0</v>
      </c>
      <c r="T1588" t="str">
        <f>IF(LEFT(Table1[[#This Row],[Patient Gender]],1)="F","Female","Male")</f>
        <v>Female</v>
      </c>
    </row>
    <row r="1589" spans="1:20" x14ac:dyDescent="0.3">
      <c r="A1589" t="s">
        <v>1693</v>
      </c>
      <c r="B1589" s="1">
        <v>45398.637499999997</v>
      </c>
      <c r="C1589" t="s">
        <v>13</v>
      </c>
      <c r="D1589">
        <v>21</v>
      </c>
      <c r="E1589" t="s">
        <v>18</v>
      </c>
      <c r="F1589" t="s">
        <v>23</v>
      </c>
      <c r="G1589" t="b">
        <v>0</v>
      </c>
      <c r="I1589">
        <v>47</v>
      </c>
      <c r="J1589" t="b">
        <v>0</v>
      </c>
      <c r="K1589">
        <f>YEAR(Table1[[#This Row],[Patient Admission Date]])</f>
        <v>2024</v>
      </c>
      <c r="L1589" t="str">
        <f>TEXT(Table1[[#This Row],[Patient Admission Date]],"mmm")</f>
        <v>Apr</v>
      </c>
      <c r="M1589" t="str">
        <f>TEXT(Table1[[#This Row],[Patient Admission Date]],"ddd")</f>
        <v>Tue</v>
      </c>
      <c r="N1589" t="str">
        <f>TEXT(INT(HOUR(Table1[[#This Row],[Patient Admission Date]])/3)*3,"00")&amp;"-"&amp;TEXT(INT(HOUR(Table1[[#This Row],[Patient Admission Date]])/3)*3+3,"00")</f>
        <v>15-18</v>
      </c>
      <c r="O1589" t="str" cm="1">
        <f t="array" ref="O1589">_xlfn.IFS(Table1[[#This Row],[Patient Age]]&lt;=14,"0-14",Table1[[#This Row],[Patient Age]]&lt;=29,"15-29",Table1[[#This Row],[Patient Age]]&lt;=44,"30-44",Table1[[#This Row],[Patient Age]]&lt;=59,"45-59",Table1[[#This Row],[Patient Age]]&lt;=74,"60-74",TRUE,"75+")</f>
        <v>15-29</v>
      </c>
      <c r="P1589" t="str" cm="1">
        <f t="array" ref="P1589">_xlfn.IFS(Table1[[#This Row],[Patient Waittime]]&lt;=15,"0-15",Table1[[#This Row],[Patient Waittime]]&lt;=30,"16-30",Table1[[#This Row],[Patient Waittime]]&lt;=45,"31-45",Table1[[#This Row],[Patient Waittime]]&lt;=60,"46-60",TRUE,"60+")</f>
        <v>46-60</v>
      </c>
      <c r="Q1589">
        <f>--(Table1[[#This Row],[Patient Waittime]]&lt;=30)</f>
        <v>0</v>
      </c>
      <c r="R1589">
        <f>--Table1[[#This Row],[Patient Admission Flag]]</f>
        <v>0</v>
      </c>
      <c r="S1589">
        <f>--AND(Table1[[#This Row],[WithinTarget]]=1,Table1[[#This Row],[Patient Satisfaction Score]]&gt;=7)</f>
        <v>0</v>
      </c>
      <c r="T1589" t="str">
        <f>IF(LEFT(Table1[[#This Row],[Patient Gender]],1)="F","Female","Male")</f>
        <v>Female</v>
      </c>
    </row>
    <row r="1590" spans="1:20" x14ac:dyDescent="0.3">
      <c r="A1590" t="s">
        <v>1694</v>
      </c>
      <c r="B1590" s="1">
        <v>45306.12222222222</v>
      </c>
      <c r="C1590" t="s">
        <v>13</v>
      </c>
      <c r="D1590">
        <v>10</v>
      </c>
      <c r="E1590" t="s">
        <v>18</v>
      </c>
      <c r="F1590" t="s">
        <v>23</v>
      </c>
      <c r="G1590" t="b">
        <v>0</v>
      </c>
      <c r="I1590">
        <v>48</v>
      </c>
      <c r="J1590" t="b">
        <v>0</v>
      </c>
      <c r="K1590">
        <f>YEAR(Table1[[#This Row],[Patient Admission Date]])</f>
        <v>2024</v>
      </c>
      <c r="L1590" t="str">
        <f>TEXT(Table1[[#This Row],[Patient Admission Date]],"mmm")</f>
        <v>Jan</v>
      </c>
      <c r="M1590" t="str">
        <f>TEXT(Table1[[#This Row],[Patient Admission Date]],"ddd")</f>
        <v>Mon</v>
      </c>
      <c r="N1590" t="str">
        <f>TEXT(INT(HOUR(Table1[[#This Row],[Patient Admission Date]])/3)*3,"00")&amp;"-"&amp;TEXT(INT(HOUR(Table1[[#This Row],[Patient Admission Date]])/3)*3+3,"00")</f>
        <v>00-03</v>
      </c>
      <c r="O1590" t="str" cm="1">
        <f t="array" ref="O1590">_xlfn.IFS(Table1[[#This Row],[Patient Age]]&lt;=14,"0-14",Table1[[#This Row],[Patient Age]]&lt;=29,"15-29",Table1[[#This Row],[Patient Age]]&lt;=44,"30-44",Table1[[#This Row],[Patient Age]]&lt;=59,"45-59",Table1[[#This Row],[Patient Age]]&lt;=74,"60-74",TRUE,"75+")</f>
        <v>0-14</v>
      </c>
      <c r="P1590" t="str" cm="1">
        <f t="array" ref="P1590">_xlfn.IFS(Table1[[#This Row],[Patient Waittime]]&lt;=15,"0-15",Table1[[#This Row],[Patient Waittime]]&lt;=30,"16-30",Table1[[#This Row],[Patient Waittime]]&lt;=45,"31-45",Table1[[#This Row],[Patient Waittime]]&lt;=60,"46-60",TRUE,"60+")</f>
        <v>46-60</v>
      </c>
      <c r="Q1590">
        <f>--(Table1[[#This Row],[Patient Waittime]]&lt;=30)</f>
        <v>0</v>
      </c>
      <c r="R1590">
        <f>--Table1[[#This Row],[Patient Admission Flag]]</f>
        <v>0</v>
      </c>
      <c r="S1590">
        <f>--AND(Table1[[#This Row],[WithinTarget]]=1,Table1[[#This Row],[Patient Satisfaction Score]]&gt;=7)</f>
        <v>0</v>
      </c>
      <c r="T1590" t="str">
        <f>IF(LEFT(Table1[[#This Row],[Patient Gender]],1)="F","Female","Male")</f>
        <v>Female</v>
      </c>
    </row>
    <row r="1591" spans="1:20" x14ac:dyDescent="0.3">
      <c r="A1591" t="s">
        <v>1695</v>
      </c>
      <c r="B1591" s="1">
        <v>45243.772222222222</v>
      </c>
      <c r="C1591" t="s">
        <v>13</v>
      </c>
      <c r="D1591">
        <v>19</v>
      </c>
      <c r="E1591" t="s">
        <v>18</v>
      </c>
      <c r="F1591" t="s">
        <v>23</v>
      </c>
      <c r="G1591" t="b">
        <v>0</v>
      </c>
      <c r="I1591">
        <v>20</v>
      </c>
      <c r="J1591" t="b">
        <v>0</v>
      </c>
      <c r="K1591">
        <f>YEAR(Table1[[#This Row],[Patient Admission Date]])</f>
        <v>2023</v>
      </c>
      <c r="L1591" t="str">
        <f>TEXT(Table1[[#This Row],[Patient Admission Date]],"mmm")</f>
        <v>Nov</v>
      </c>
      <c r="M1591" t="str">
        <f>TEXT(Table1[[#This Row],[Patient Admission Date]],"ddd")</f>
        <v>Mon</v>
      </c>
      <c r="N1591" t="str">
        <f>TEXT(INT(HOUR(Table1[[#This Row],[Patient Admission Date]])/3)*3,"00")&amp;"-"&amp;TEXT(INT(HOUR(Table1[[#This Row],[Patient Admission Date]])/3)*3+3,"00")</f>
        <v>18-21</v>
      </c>
      <c r="O1591" t="str" cm="1">
        <f t="array" ref="O1591">_xlfn.IFS(Table1[[#This Row],[Patient Age]]&lt;=14,"0-14",Table1[[#This Row],[Patient Age]]&lt;=29,"15-29",Table1[[#This Row],[Patient Age]]&lt;=44,"30-44",Table1[[#This Row],[Patient Age]]&lt;=59,"45-59",Table1[[#This Row],[Patient Age]]&lt;=74,"60-74",TRUE,"75+")</f>
        <v>15-29</v>
      </c>
      <c r="P1591" t="str" cm="1">
        <f t="array" ref="P1591">_xlfn.IFS(Table1[[#This Row],[Patient Waittime]]&lt;=15,"0-15",Table1[[#This Row],[Patient Waittime]]&lt;=30,"16-30",Table1[[#This Row],[Patient Waittime]]&lt;=45,"31-45",Table1[[#This Row],[Patient Waittime]]&lt;=60,"46-60",TRUE,"60+")</f>
        <v>16-30</v>
      </c>
      <c r="Q1591">
        <f>--(Table1[[#This Row],[Patient Waittime]]&lt;=30)</f>
        <v>1</v>
      </c>
      <c r="R1591">
        <f>--Table1[[#This Row],[Patient Admission Flag]]</f>
        <v>0</v>
      </c>
      <c r="S1591">
        <f>--AND(Table1[[#This Row],[WithinTarget]]=1,Table1[[#This Row],[Patient Satisfaction Score]]&gt;=7)</f>
        <v>0</v>
      </c>
      <c r="T1591" t="str">
        <f>IF(LEFT(Table1[[#This Row],[Patient Gender]],1)="F","Female","Male")</f>
        <v>Female</v>
      </c>
    </row>
    <row r="1592" spans="1:20" x14ac:dyDescent="0.3">
      <c r="A1592" t="s">
        <v>1696</v>
      </c>
      <c r="B1592" s="1">
        <v>45121.53125</v>
      </c>
      <c r="C1592" t="s">
        <v>13</v>
      </c>
      <c r="D1592">
        <v>22</v>
      </c>
      <c r="E1592" t="s">
        <v>18</v>
      </c>
      <c r="F1592" t="s">
        <v>23</v>
      </c>
      <c r="G1592" t="b">
        <v>0</v>
      </c>
      <c r="I1592">
        <v>14</v>
      </c>
      <c r="J1592" t="b">
        <v>0</v>
      </c>
      <c r="K1592">
        <f>YEAR(Table1[[#This Row],[Patient Admission Date]])</f>
        <v>2023</v>
      </c>
      <c r="L1592" t="str">
        <f>TEXT(Table1[[#This Row],[Patient Admission Date]],"mmm")</f>
        <v>Jul</v>
      </c>
      <c r="M1592" t="str">
        <f>TEXT(Table1[[#This Row],[Patient Admission Date]],"ddd")</f>
        <v>Fri</v>
      </c>
      <c r="N1592" t="str">
        <f>TEXT(INT(HOUR(Table1[[#This Row],[Patient Admission Date]])/3)*3,"00")&amp;"-"&amp;TEXT(INT(HOUR(Table1[[#This Row],[Patient Admission Date]])/3)*3+3,"00")</f>
        <v>12-15</v>
      </c>
      <c r="O1592" t="str" cm="1">
        <f t="array" ref="O1592">_xlfn.IFS(Table1[[#This Row],[Patient Age]]&lt;=14,"0-14",Table1[[#This Row],[Patient Age]]&lt;=29,"15-29",Table1[[#This Row],[Patient Age]]&lt;=44,"30-44",Table1[[#This Row],[Patient Age]]&lt;=59,"45-59",Table1[[#This Row],[Patient Age]]&lt;=74,"60-74",TRUE,"75+")</f>
        <v>15-29</v>
      </c>
      <c r="P1592" t="str" cm="1">
        <f t="array" ref="P1592">_xlfn.IFS(Table1[[#This Row],[Patient Waittime]]&lt;=15,"0-15",Table1[[#This Row],[Patient Waittime]]&lt;=30,"16-30",Table1[[#This Row],[Patient Waittime]]&lt;=45,"31-45",Table1[[#This Row],[Patient Waittime]]&lt;=60,"46-60",TRUE,"60+")</f>
        <v>0-15</v>
      </c>
      <c r="Q1592">
        <f>--(Table1[[#This Row],[Patient Waittime]]&lt;=30)</f>
        <v>1</v>
      </c>
      <c r="R1592">
        <f>--Table1[[#This Row],[Patient Admission Flag]]</f>
        <v>0</v>
      </c>
      <c r="S1592">
        <f>--AND(Table1[[#This Row],[WithinTarget]]=1,Table1[[#This Row],[Patient Satisfaction Score]]&gt;=7)</f>
        <v>0</v>
      </c>
      <c r="T1592" t="str">
        <f>IF(LEFT(Table1[[#This Row],[Patient Gender]],1)="F","Female","Male")</f>
        <v>Female</v>
      </c>
    </row>
    <row r="1593" spans="1:20" x14ac:dyDescent="0.3">
      <c r="A1593" t="s">
        <v>1697</v>
      </c>
      <c r="B1593" s="1">
        <v>45380.563194444447</v>
      </c>
      <c r="C1593" t="s">
        <v>13</v>
      </c>
      <c r="D1593">
        <v>74</v>
      </c>
      <c r="E1593" t="s">
        <v>18</v>
      </c>
      <c r="F1593" t="s">
        <v>23</v>
      </c>
      <c r="G1593" t="b">
        <v>0</v>
      </c>
      <c r="I1593">
        <v>33</v>
      </c>
      <c r="J1593" t="b">
        <v>0</v>
      </c>
      <c r="K1593">
        <f>YEAR(Table1[[#This Row],[Patient Admission Date]])</f>
        <v>2024</v>
      </c>
      <c r="L1593" t="str">
        <f>TEXT(Table1[[#This Row],[Patient Admission Date]],"mmm")</f>
        <v>Mar</v>
      </c>
      <c r="M1593" t="str">
        <f>TEXT(Table1[[#This Row],[Patient Admission Date]],"ddd")</f>
        <v>Fri</v>
      </c>
      <c r="N1593" t="str">
        <f>TEXT(INT(HOUR(Table1[[#This Row],[Patient Admission Date]])/3)*3,"00")&amp;"-"&amp;TEXT(INT(HOUR(Table1[[#This Row],[Patient Admission Date]])/3)*3+3,"00")</f>
        <v>12-15</v>
      </c>
      <c r="O1593" t="str" cm="1">
        <f t="array" ref="O1593">_xlfn.IFS(Table1[[#This Row],[Patient Age]]&lt;=14,"0-14",Table1[[#This Row],[Patient Age]]&lt;=29,"15-29",Table1[[#This Row],[Patient Age]]&lt;=44,"30-44",Table1[[#This Row],[Patient Age]]&lt;=59,"45-59",Table1[[#This Row],[Patient Age]]&lt;=74,"60-74",TRUE,"75+")</f>
        <v>60-74</v>
      </c>
      <c r="P1593" t="str" cm="1">
        <f t="array" ref="P1593">_xlfn.IFS(Table1[[#This Row],[Patient Waittime]]&lt;=15,"0-15",Table1[[#This Row],[Patient Waittime]]&lt;=30,"16-30",Table1[[#This Row],[Patient Waittime]]&lt;=45,"31-45",Table1[[#This Row],[Patient Waittime]]&lt;=60,"46-60",TRUE,"60+")</f>
        <v>31-45</v>
      </c>
      <c r="Q1593">
        <f>--(Table1[[#This Row],[Patient Waittime]]&lt;=30)</f>
        <v>0</v>
      </c>
      <c r="R1593">
        <f>--Table1[[#This Row],[Patient Admission Flag]]</f>
        <v>0</v>
      </c>
      <c r="S1593">
        <f>--AND(Table1[[#This Row],[WithinTarget]]=1,Table1[[#This Row],[Patient Satisfaction Score]]&gt;=7)</f>
        <v>0</v>
      </c>
      <c r="T1593" t="str">
        <f>IF(LEFT(Table1[[#This Row],[Patient Gender]],1)="F","Female","Male")</f>
        <v>Female</v>
      </c>
    </row>
    <row r="1594" spans="1:20" x14ac:dyDescent="0.3">
      <c r="A1594" t="s">
        <v>1698</v>
      </c>
      <c r="B1594" s="1">
        <v>45193.572222222225</v>
      </c>
      <c r="C1594" t="s">
        <v>13</v>
      </c>
      <c r="D1594">
        <v>77</v>
      </c>
      <c r="E1594" t="s">
        <v>18</v>
      </c>
      <c r="F1594" t="s">
        <v>23</v>
      </c>
      <c r="G1594" t="b">
        <v>0</v>
      </c>
      <c r="I1594">
        <v>58</v>
      </c>
      <c r="J1594" t="b">
        <v>0</v>
      </c>
      <c r="K1594">
        <f>YEAR(Table1[[#This Row],[Patient Admission Date]])</f>
        <v>2023</v>
      </c>
      <c r="L1594" t="str">
        <f>TEXT(Table1[[#This Row],[Patient Admission Date]],"mmm")</f>
        <v>Sep</v>
      </c>
      <c r="M1594" t="str">
        <f>TEXT(Table1[[#This Row],[Patient Admission Date]],"ddd")</f>
        <v>Sun</v>
      </c>
      <c r="N1594" t="str">
        <f>TEXT(INT(HOUR(Table1[[#This Row],[Patient Admission Date]])/3)*3,"00")&amp;"-"&amp;TEXT(INT(HOUR(Table1[[#This Row],[Patient Admission Date]])/3)*3+3,"00")</f>
        <v>12-15</v>
      </c>
      <c r="O1594" t="str" cm="1">
        <f t="array" ref="O1594">_xlfn.IFS(Table1[[#This Row],[Patient Age]]&lt;=14,"0-14",Table1[[#This Row],[Patient Age]]&lt;=29,"15-29",Table1[[#This Row],[Patient Age]]&lt;=44,"30-44",Table1[[#This Row],[Patient Age]]&lt;=59,"45-59",Table1[[#This Row],[Patient Age]]&lt;=74,"60-74",TRUE,"75+")</f>
        <v>75+</v>
      </c>
      <c r="P1594" t="str" cm="1">
        <f t="array" ref="P1594">_xlfn.IFS(Table1[[#This Row],[Patient Waittime]]&lt;=15,"0-15",Table1[[#This Row],[Patient Waittime]]&lt;=30,"16-30",Table1[[#This Row],[Patient Waittime]]&lt;=45,"31-45",Table1[[#This Row],[Patient Waittime]]&lt;=60,"46-60",TRUE,"60+")</f>
        <v>46-60</v>
      </c>
      <c r="Q1594">
        <f>--(Table1[[#This Row],[Patient Waittime]]&lt;=30)</f>
        <v>0</v>
      </c>
      <c r="R1594">
        <f>--Table1[[#This Row],[Patient Admission Flag]]</f>
        <v>0</v>
      </c>
      <c r="S1594">
        <f>--AND(Table1[[#This Row],[WithinTarget]]=1,Table1[[#This Row],[Patient Satisfaction Score]]&gt;=7)</f>
        <v>0</v>
      </c>
      <c r="T1594" t="str">
        <f>IF(LEFT(Table1[[#This Row],[Patient Gender]],1)="F","Female","Male")</f>
        <v>Female</v>
      </c>
    </row>
    <row r="1595" spans="1:20" x14ac:dyDescent="0.3">
      <c r="A1595" t="s">
        <v>1699</v>
      </c>
      <c r="B1595" s="1">
        <v>45471.631944444445</v>
      </c>
      <c r="C1595" t="s">
        <v>13</v>
      </c>
      <c r="D1595">
        <v>1</v>
      </c>
      <c r="E1595" t="s">
        <v>18</v>
      </c>
      <c r="F1595" t="s">
        <v>23</v>
      </c>
      <c r="G1595" t="b">
        <v>0</v>
      </c>
      <c r="I1595">
        <v>32</v>
      </c>
      <c r="J1595" t="b">
        <v>0</v>
      </c>
      <c r="K1595">
        <f>YEAR(Table1[[#This Row],[Patient Admission Date]])</f>
        <v>2024</v>
      </c>
      <c r="L1595" t="str">
        <f>TEXT(Table1[[#This Row],[Patient Admission Date]],"mmm")</f>
        <v>Jun</v>
      </c>
      <c r="M1595" t="str">
        <f>TEXT(Table1[[#This Row],[Patient Admission Date]],"ddd")</f>
        <v>Fri</v>
      </c>
      <c r="N1595" t="str">
        <f>TEXT(INT(HOUR(Table1[[#This Row],[Patient Admission Date]])/3)*3,"00")&amp;"-"&amp;TEXT(INT(HOUR(Table1[[#This Row],[Patient Admission Date]])/3)*3+3,"00")</f>
        <v>15-18</v>
      </c>
      <c r="O1595" t="str" cm="1">
        <f t="array" ref="O1595">_xlfn.IFS(Table1[[#This Row],[Patient Age]]&lt;=14,"0-14",Table1[[#This Row],[Patient Age]]&lt;=29,"15-29",Table1[[#This Row],[Patient Age]]&lt;=44,"30-44",Table1[[#This Row],[Patient Age]]&lt;=59,"45-59",Table1[[#This Row],[Patient Age]]&lt;=74,"60-74",TRUE,"75+")</f>
        <v>0-14</v>
      </c>
      <c r="P1595" t="str" cm="1">
        <f t="array" ref="P1595">_xlfn.IFS(Table1[[#This Row],[Patient Waittime]]&lt;=15,"0-15",Table1[[#This Row],[Patient Waittime]]&lt;=30,"16-30",Table1[[#This Row],[Patient Waittime]]&lt;=45,"31-45",Table1[[#This Row],[Patient Waittime]]&lt;=60,"46-60",TRUE,"60+")</f>
        <v>31-45</v>
      </c>
      <c r="Q1595">
        <f>--(Table1[[#This Row],[Patient Waittime]]&lt;=30)</f>
        <v>0</v>
      </c>
      <c r="R1595">
        <f>--Table1[[#This Row],[Patient Admission Flag]]</f>
        <v>0</v>
      </c>
      <c r="S1595">
        <f>--AND(Table1[[#This Row],[WithinTarget]]=1,Table1[[#This Row],[Patient Satisfaction Score]]&gt;=7)</f>
        <v>0</v>
      </c>
      <c r="T1595" t="str">
        <f>IF(LEFT(Table1[[#This Row],[Patient Gender]],1)="F","Female","Male")</f>
        <v>Female</v>
      </c>
    </row>
    <row r="1596" spans="1:20" x14ac:dyDescent="0.3">
      <c r="A1596" t="s">
        <v>1700</v>
      </c>
      <c r="B1596" s="1">
        <v>45062.318055555559</v>
      </c>
      <c r="C1596" t="s">
        <v>13</v>
      </c>
      <c r="D1596">
        <v>70</v>
      </c>
      <c r="E1596" t="s">
        <v>18</v>
      </c>
      <c r="F1596" t="s">
        <v>23</v>
      </c>
      <c r="G1596" t="b">
        <v>0</v>
      </c>
      <c r="I1596">
        <v>11</v>
      </c>
      <c r="J1596" t="b">
        <v>0</v>
      </c>
      <c r="K1596">
        <f>YEAR(Table1[[#This Row],[Patient Admission Date]])</f>
        <v>2023</v>
      </c>
      <c r="L1596" t="str">
        <f>TEXT(Table1[[#This Row],[Patient Admission Date]],"mmm")</f>
        <v>May</v>
      </c>
      <c r="M1596" t="str">
        <f>TEXT(Table1[[#This Row],[Patient Admission Date]],"ddd")</f>
        <v>Tue</v>
      </c>
      <c r="N1596" t="str">
        <f>TEXT(INT(HOUR(Table1[[#This Row],[Patient Admission Date]])/3)*3,"00")&amp;"-"&amp;TEXT(INT(HOUR(Table1[[#This Row],[Patient Admission Date]])/3)*3+3,"00")</f>
        <v>06-09</v>
      </c>
      <c r="O1596" t="str" cm="1">
        <f t="array" ref="O1596">_xlfn.IFS(Table1[[#This Row],[Patient Age]]&lt;=14,"0-14",Table1[[#This Row],[Patient Age]]&lt;=29,"15-29",Table1[[#This Row],[Patient Age]]&lt;=44,"30-44",Table1[[#This Row],[Patient Age]]&lt;=59,"45-59",Table1[[#This Row],[Patient Age]]&lt;=74,"60-74",TRUE,"75+")</f>
        <v>60-74</v>
      </c>
      <c r="P1596" t="str" cm="1">
        <f t="array" ref="P1596">_xlfn.IFS(Table1[[#This Row],[Patient Waittime]]&lt;=15,"0-15",Table1[[#This Row],[Patient Waittime]]&lt;=30,"16-30",Table1[[#This Row],[Patient Waittime]]&lt;=45,"31-45",Table1[[#This Row],[Patient Waittime]]&lt;=60,"46-60",TRUE,"60+")</f>
        <v>0-15</v>
      </c>
      <c r="Q1596">
        <f>--(Table1[[#This Row],[Patient Waittime]]&lt;=30)</f>
        <v>1</v>
      </c>
      <c r="R1596">
        <f>--Table1[[#This Row],[Patient Admission Flag]]</f>
        <v>0</v>
      </c>
      <c r="S1596">
        <f>--AND(Table1[[#This Row],[WithinTarget]]=1,Table1[[#This Row],[Patient Satisfaction Score]]&gt;=7)</f>
        <v>0</v>
      </c>
      <c r="T1596" t="str">
        <f>IF(LEFT(Table1[[#This Row],[Patient Gender]],1)="F","Female","Male")</f>
        <v>Female</v>
      </c>
    </row>
    <row r="1597" spans="1:20" x14ac:dyDescent="0.3">
      <c r="A1597" t="s">
        <v>1701</v>
      </c>
      <c r="B1597" s="1">
        <v>45066.213194444441</v>
      </c>
      <c r="C1597" t="s">
        <v>13</v>
      </c>
      <c r="D1597">
        <v>56</v>
      </c>
      <c r="E1597" t="s">
        <v>18</v>
      </c>
      <c r="F1597" t="s">
        <v>23</v>
      </c>
      <c r="G1597" t="b">
        <v>0</v>
      </c>
      <c r="H1597">
        <v>0</v>
      </c>
      <c r="I1597">
        <v>50</v>
      </c>
      <c r="J1597" t="b">
        <v>0</v>
      </c>
      <c r="K1597">
        <f>YEAR(Table1[[#This Row],[Patient Admission Date]])</f>
        <v>2023</v>
      </c>
      <c r="L1597" t="str">
        <f>TEXT(Table1[[#This Row],[Patient Admission Date]],"mmm")</f>
        <v>May</v>
      </c>
      <c r="M1597" t="str">
        <f>TEXT(Table1[[#This Row],[Patient Admission Date]],"ddd")</f>
        <v>Sat</v>
      </c>
      <c r="N1597" t="str">
        <f>TEXT(INT(HOUR(Table1[[#This Row],[Patient Admission Date]])/3)*3,"00")&amp;"-"&amp;TEXT(INT(HOUR(Table1[[#This Row],[Patient Admission Date]])/3)*3+3,"00")</f>
        <v>03-06</v>
      </c>
      <c r="O1597" t="str" cm="1">
        <f t="array" ref="O1597">_xlfn.IFS(Table1[[#This Row],[Patient Age]]&lt;=14,"0-14",Table1[[#This Row],[Patient Age]]&lt;=29,"15-29",Table1[[#This Row],[Patient Age]]&lt;=44,"30-44",Table1[[#This Row],[Patient Age]]&lt;=59,"45-59",Table1[[#This Row],[Patient Age]]&lt;=74,"60-74",TRUE,"75+")</f>
        <v>45-59</v>
      </c>
      <c r="P1597" t="str" cm="1">
        <f t="array" ref="P1597">_xlfn.IFS(Table1[[#This Row],[Patient Waittime]]&lt;=15,"0-15",Table1[[#This Row],[Patient Waittime]]&lt;=30,"16-30",Table1[[#This Row],[Patient Waittime]]&lt;=45,"31-45",Table1[[#This Row],[Patient Waittime]]&lt;=60,"46-60",TRUE,"60+")</f>
        <v>46-60</v>
      </c>
      <c r="Q1597">
        <f>--(Table1[[#This Row],[Patient Waittime]]&lt;=30)</f>
        <v>0</v>
      </c>
      <c r="R1597">
        <f>--Table1[[#This Row],[Patient Admission Flag]]</f>
        <v>0</v>
      </c>
      <c r="S1597">
        <f>--AND(Table1[[#This Row],[WithinTarget]]=1,Table1[[#This Row],[Patient Satisfaction Score]]&gt;=7)</f>
        <v>0</v>
      </c>
      <c r="T1597" t="str">
        <f>IF(LEFT(Table1[[#This Row],[Patient Gender]],1)="F","Female","Male")</f>
        <v>Female</v>
      </c>
    </row>
    <row r="1598" spans="1:20" x14ac:dyDescent="0.3">
      <c r="A1598" t="s">
        <v>1702</v>
      </c>
      <c r="B1598" s="1">
        <v>45442.15</v>
      </c>
      <c r="C1598" t="s">
        <v>13</v>
      </c>
      <c r="D1598">
        <v>59</v>
      </c>
      <c r="E1598" t="s">
        <v>18</v>
      </c>
      <c r="F1598" t="s">
        <v>23</v>
      </c>
      <c r="G1598" t="b">
        <v>0</v>
      </c>
      <c r="H1598">
        <v>8</v>
      </c>
      <c r="I1598">
        <v>46</v>
      </c>
      <c r="J1598" t="b">
        <v>0</v>
      </c>
      <c r="K1598">
        <f>YEAR(Table1[[#This Row],[Patient Admission Date]])</f>
        <v>2024</v>
      </c>
      <c r="L1598" t="str">
        <f>TEXT(Table1[[#This Row],[Patient Admission Date]],"mmm")</f>
        <v>May</v>
      </c>
      <c r="M1598" t="str">
        <f>TEXT(Table1[[#This Row],[Patient Admission Date]],"ddd")</f>
        <v>Thu</v>
      </c>
      <c r="N1598" t="str">
        <f>TEXT(INT(HOUR(Table1[[#This Row],[Patient Admission Date]])/3)*3,"00")&amp;"-"&amp;TEXT(INT(HOUR(Table1[[#This Row],[Patient Admission Date]])/3)*3+3,"00")</f>
        <v>03-06</v>
      </c>
      <c r="O1598" t="str" cm="1">
        <f t="array" ref="O1598">_xlfn.IFS(Table1[[#This Row],[Patient Age]]&lt;=14,"0-14",Table1[[#This Row],[Patient Age]]&lt;=29,"15-29",Table1[[#This Row],[Patient Age]]&lt;=44,"30-44",Table1[[#This Row],[Patient Age]]&lt;=59,"45-59",Table1[[#This Row],[Patient Age]]&lt;=74,"60-74",TRUE,"75+")</f>
        <v>45-59</v>
      </c>
      <c r="P1598" t="str" cm="1">
        <f t="array" ref="P1598">_xlfn.IFS(Table1[[#This Row],[Patient Waittime]]&lt;=15,"0-15",Table1[[#This Row],[Patient Waittime]]&lt;=30,"16-30",Table1[[#This Row],[Patient Waittime]]&lt;=45,"31-45",Table1[[#This Row],[Patient Waittime]]&lt;=60,"46-60",TRUE,"60+")</f>
        <v>46-60</v>
      </c>
      <c r="Q1598">
        <f>--(Table1[[#This Row],[Patient Waittime]]&lt;=30)</f>
        <v>0</v>
      </c>
      <c r="R1598">
        <f>--Table1[[#This Row],[Patient Admission Flag]]</f>
        <v>0</v>
      </c>
      <c r="S1598">
        <f>--AND(Table1[[#This Row],[WithinTarget]]=1,Table1[[#This Row],[Patient Satisfaction Score]]&gt;=7)</f>
        <v>0</v>
      </c>
      <c r="T1598" t="str">
        <f>IF(LEFT(Table1[[#This Row],[Patient Gender]],1)="F","Female","Male")</f>
        <v>Female</v>
      </c>
    </row>
    <row r="1599" spans="1:20" x14ac:dyDescent="0.3">
      <c r="A1599" t="s">
        <v>1703</v>
      </c>
      <c r="B1599" s="1">
        <v>45373.90902777778</v>
      </c>
      <c r="C1599" t="s">
        <v>13</v>
      </c>
      <c r="D1599">
        <v>37</v>
      </c>
      <c r="E1599" t="s">
        <v>18</v>
      </c>
      <c r="F1599" t="s">
        <v>23</v>
      </c>
      <c r="G1599" t="b">
        <v>0</v>
      </c>
      <c r="H1599">
        <v>8</v>
      </c>
      <c r="I1599">
        <v>41</v>
      </c>
      <c r="J1599" t="b">
        <v>0</v>
      </c>
      <c r="K1599">
        <f>YEAR(Table1[[#This Row],[Patient Admission Date]])</f>
        <v>2024</v>
      </c>
      <c r="L1599" t="str">
        <f>TEXT(Table1[[#This Row],[Patient Admission Date]],"mmm")</f>
        <v>Mar</v>
      </c>
      <c r="M1599" t="str">
        <f>TEXT(Table1[[#This Row],[Patient Admission Date]],"ddd")</f>
        <v>Fri</v>
      </c>
      <c r="N1599" t="str">
        <f>TEXT(INT(HOUR(Table1[[#This Row],[Patient Admission Date]])/3)*3,"00")&amp;"-"&amp;TEXT(INT(HOUR(Table1[[#This Row],[Patient Admission Date]])/3)*3+3,"00")</f>
        <v>21-24</v>
      </c>
      <c r="O1599" t="str" cm="1">
        <f t="array" ref="O1599">_xlfn.IFS(Table1[[#This Row],[Patient Age]]&lt;=14,"0-14",Table1[[#This Row],[Patient Age]]&lt;=29,"15-29",Table1[[#This Row],[Patient Age]]&lt;=44,"30-44",Table1[[#This Row],[Patient Age]]&lt;=59,"45-59",Table1[[#This Row],[Patient Age]]&lt;=74,"60-74",TRUE,"75+")</f>
        <v>30-44</v>
      </c>
      <c r="P1599" t="str" cm="1">
        <f t="array" ref="P1599">_xlfn.IFS(Table1[[#This Row],[Patient Waittime]]&lt;=15,"0-15",Table1[[#This Row],[Patient Waittime]]&lt;=30,"16-30",Table1[[#This Row],[Patient Waittime]]&lt;=45,"31-45",Table1[[#This Row],[Patient Waittime]]&lt;=60,"46-60",TRUE,"60+")</f>
        <v>31-45</v>
      </c>
      <c r="Q1599">
        <f>--(Table1[[#This Row],[Patient Waittime]]&lt;=30)</f>
        <v>0</v>
      </c>
      <c r="R1599">
        <f>--Table1[[#This Row],[Patient Admission Flag]]</f>
        <v>0</v>
      </c>
      <c r="S1599">
        <f>--AND(Table1[[#This Row],[WithinTarget]]=1,Table1[[#This Row],[Patient Satisfaction Score]]&gt;=7)</f>
        <v>0</v>
      </c>
      <c r="T1599" t="str">
        <f>IF(LEFT(Table1[[#This Row],[Patient Gender]],1)="F","Female","Male")</f>
        <v>Female</v>
      </c>
    </row>
    <row r="1600" spans="1:20" x14ac:dyDescent="0.3">
      <c r="A1600" t="s">
        <v>1704</v>
      </c>
      <c r="B1600" s="1">
        <v>45507.166666666664</v>
      </c>
      <c r="C1600" t="s">
        <v>13</v>
      </c>
      <c r="D1600">
        <v>19</v>
      </c>
      <c r="E1600" t="s">
        <v>18</v>
      </c>
      <c r="F1600" t="s">
        <v>23</v>
      </c>
      <c r="G1600" t="b">
        <v>0</v>
      </c>
      <c r="H1600">
        <v>9</v>
      </c>
      <c r="I1600">
        <v>56</v>
      </c>
      <c r="J1600" t="b">
        <v>0</v>
      </c>
      <c r="K1600">
        <f>YEAR(Table1[[#This Row],[Patient Admission Date]])</f>
        <v>2024</v>
      </c>
      <c r="L1600" t="str">
        <f>TEXT(Table1[[#This Row],[Patient Admission Date]],"mmm")</f>
        <v>Aug</v>
      </c>
      <c r="M1600" t="str">
        <f>TEXT(Table1[[#This Row],[Patient Admission Date]],"ddd")</f>
        <v>Sat</v>
      </c>
      <c r="N1600" t="str">
        <f>TEXT(INT(HOUR(Table1[[#This Row],[Patient Admission Date]])/3)*3,"00")&amp;"-"&amp;TEXT(INT(HOUR(Table1[[#This Row],[Patient Admission Date]])/3)*3+3,"00")</f>
        <v>03-06</v>
      </c>
      <c r="O1600" t="str" cm="1">
        <f t="array" ref="O1600">_xlfn.IFS(Table1[[#This Row],[Patient Age]]&lt;=14,"0-14",Table1[[#This Row],[Patient Age]]&lt;=29,"15-29",Table1[[#This Row],[Patient Age]]&lt;=44,"30-44",Table1[[#This Row],[Patient Age]]&lt;=59,"45-59",Table1[[#This Row],[Patient Age]]&lt;=74,"60-74",TRUE,"75+")</f>
        <v>15-29</v>
      </c>
      <c r="P1600" t="str" cm="1">
        <f t="array" ref="P1600">_xlfn.IFS(Table1[[#This Row],[Patient Waittime]]&lt;=15,"0-15",Table1[[#This Row],[Patient Waittime]]&lt;=30,"16-30",Table1[[#This Row],[Patient Waittime]]&lt;=45,"31-45",Table1[[#This Row],[Patient Waittime]]&lt;=60,"46-60",TRUE,"60+")</f>
        <v>46-60</v>
      </c>
      <c r="Q1600">
        <f>--(Table1[[#This Row],[Patient Waittime]]&lt;=30)</f>
        <v>0</v>
      </c>
      <c r="R1600">
        <f>--Table1[[#This Row],[Patient Admission Flag]]</f>
        <v>0</v>
      </c>
      <c r="S1600">
        <f>--AND(Table1[[#This Row],[WithinTarget]]=1,Table1[[#This Row],[Patient Satisfaction Score]]&gt;=7)</f>
        <v>0</v>
      </c>
      <c r="T1600" t="str">
        <f>IF(LEFT(Table1[[#This Row],[Patient Gender]],1)="F","Female","Male")</f>
        <v>Female</v>
      </c>
    </row>
    <row r="1601" spans="1:20" x14ac:dyDescent="0.3">
      <c r="A1601" t="s">
        <v>1705</v>
      </c>
      <c r="B1601" s="1">
        <v>45585.409722222219</v>
      </c>
      <c r="C1601" t="s">
        <v>13</v>
      </c>
      <c r="D1601">
        <v>77</v>
      </c>
      <c r="E1601" t="s">
        <v>18</v>
      </c>
      <c r="F1601" t="s">
        <v>23</v>
      </c>
      <c r="G1601" t="b">
        <v>0</v>
      </c>
      <c r="H1601">
        <v>10</v>
      </c>
      <c r="I1601">
        <v>42</v>
      </c>
      <c r="J1601" t="b">
        <v>0</v>
      </c>
      <c r="K1601">
        <f>YEAR(Table1[[#This Row],[Patient Admission Date]])</f>
        <v>2024</v>
      </c>
      <c r="L1601" t="str">
        <f>TEXT(Table1[[#This Row],[Patient Admission Date]],"mmm")</f>
        <v>Oct</v>
      </c>
      <c r="M1601" t="str">
        <f>TEXT(Table1[[#This Row],[Patient Admission Date]],"ddd")</f>
        <v>Sun</v>
      </c>
      <c r="N1601" t="str">
        <f>TEXT(INT(HOUR(Table1[[#This Row],[Patient Admission Date]])/3)*3,"00")&amp;"-"&amp;TEXT(INT(HOUR(Table1[[#This Row],[Patient Admission Date]])/3)*3+3,"00")</f>
        <v>09-12</v>
      </c>
      <c r="O1601" t="str" cm="1">
        <f t="array" ref="O1601">_xlfn.IFS(Table1[[#This Row],[Patient Age]]&lt;=14,"0-14",Table1[[#This Row],[Patient Age]]&lt;=29,"15-29",Table1[[#This Row],[Patient Age]]&lt;=44,"30-44",Table1[[#This Row],[Patient Age]]&lt;=59,"45-59",Table1[[#This Row],[Patient Age]]&lt;=74,"60-74",TRUE,"75+")</f>
        <v>75+</v>
      </c>
      <c r="P1601" t="str" cm="1">
        <f t="array" ref="P1601">_xlfn.IFS(Table1[[#This Row],[Patient Waittime]]&lt;=15,"0-15",Table1[[#This Row],[Patient Waittime]]&lt;=30,"16-30",Table1[[#This Row],[Patient Waittime]]&lt;=45,"31-45",Table1[[#This Row],[Patient Waittime]]&lt;=60,"46-60",TRUE,"60+")</f>
        <v>31-45</v>
      </c>
      <c r="Q1601">
        <f>--(Table1[[#This Row],[Patient Waittime]]&lt;=30)</f>
        <v>0</v>
      </c>
      <c r="R1601">
        <f>--Table1[[#This Row],[Patient Admission Flag]]</f>
        <v>0</v>
      </c>
      <c r="S1601">
        <f>--AND(Table1[[#This Row],[WithinTarget]]=1,Table1[[#This Row],[Patient Satisfaction Score]]&gt;=7)</f>
        <v>0</v>
      </c>
      <c r="T1601" t="str">
        <f>IF(LEFT(Table1[[#This Row],[Patient Gender]],1)="F","Female","Male")</f>
        <v>Female</v>
      </c>
    </row>
    <row r="1602" spans="1:20" x14ac:dyDescent="0.3">
      <c r="A1602" t="s">
        <v>1706</v>
      </c>
      <c r="B1602" s="1">
        <v>45179.14166666667</v>
      </c>
      <c r="C1602" t="s">
        <v>13</v>
      </c>
      <c r="D1602">
        <v>30</v>
      </c>
      <c r="E1602" t="s">
        <v>18</v>
      </c>
      <c r="F1602" t="s">
        <v>28</v>
      </c>
      <c r="G1602" t="b">
        <v>0</v>
      </c>
      <c r="I1602">
        <v>10</v>
      </c>
      <c r="J1602" t="b">
        <v>0</v>
      </c>
      <c r="K1602">
        <f>YEAR(Table1[[#This Row],[Patient Admission Date]])</f>
        <v>2023</v>
      </c>
      <c r="L1602" t="str">
        <f>TEXT(Table1[[#This Row],[Patient Admission Date]],"mmm")</f>
        <v>Sep</v>
      </c>
      <c r="M1602" t="str">
        <f>TEXT(Table1[[#This Row],[Patient Admission Date]],"ddd")</f>
        <v>Sun</v>
      </c>
      <c r="N1602" t="str">
        <f>TEXT(INT(HOUR(Table1[[#This Row],[Patient Admission Date]])/3)*3,"00")&amp;"-"&amp;TEXT(INT(HOUR(Table1[[#This Row],[Patient Admission Date]])/3)*3+3,"00")</f>
        <v>03-06</v>
      </c>
      <c r="O1602" t="str" cm="1">
        <f t="array" ref="O1602">_xlfn.IFS(Table1[[#This Row],[Patient Age]]&lt;=14,"0-14",Table1[[#This Row],[Patient Age]]&lt;=29,"15-29",Table1[[#This Row],[Patient Age]]&lt;=44,"30-44",Table1[[#This Row],[Patient Age]]&lt;=59,"45-59",Table1[[#This Row],[Patient Age]]&lt;=74,"60-74",TRUE,"75+")</f>
        <v>30-44</v>
      </c>
      <c r="P1602" t="str" cm="1">
        <f t="array" ref="P1602">_xlfn.IFS(Table1[[#This Row],[Patient Waittime]]&lt;=15,"0-15",Table1[[#This Row],[Patient Waittime]]&lt;=30,"16-30",Table1[[#This Row],[Patient Waittime]]&lt;=45,"31-45",Table1[[#This Row],[Patient Waittime]]&lt;=60,"46-60",TRUE,"60+")</f>
        <v>0-15</v>
      </c>
      <c r="Q1602">
        <f>--(Table1[[#This Row],[Patient Waittime]]&lt;=30)</f>
        <v>1</v>
      </c>
      <c r="R1602">
        <f>--Table1[[#This Row],[Patient Admission Flag]]</f>
        <v>0</v>
      </c>
      <c r="S1602">
        <f>--AND(Table1[[#This Row],[WithinTarget]]=1,Table1[[#This Row],[Patient Satisfaction Score]]&gt;=7)</f>
        <v>0</v>
      </c>
      <c r="T1602" t="str">
        <f>IF(LEFT(Table1[[#This Row],[Patient Gender]],1)="F","Female","Male")</f>
        <v>Female</v>
      </c>
    </row>
    <row r="1603" spans="1:20" x14ac:dyDescent="0.3">
      <c r="A1603" t="s">
        <v>1707</v>
      </c>
      <c r="B1603" s="1">
        <v>45278.626388888886</v>
      </c>
      <c r="C1603" t="s">
        <v>13</v>
      </c>
      <c r="D1603">
        <v>24</v>
      </c>
      <c r="E1603" t="s">
        <v>18</v>
      </c>
      <c r="F1603" t="s">
        <v>28</v>
      </c>
      <c r="G1603" t="b">
        <v>0</v>
      </c>
      <c r="I1603">
        <v>37</v>
      </c>
      <c r="J1603" t="b">
        <v>0</v>
      </c>
      <c r="K1603">
        <f>YEAR(Table1[[#This Row],[Patient Admission Date]])</f>
        <v>2023</v>
      </c>
      <c r="L1603" t="str">
        <f>TEXT(Table1[[#This Row],[Patient Admission Date]],"mmm")</f>
        <v>Dec</v>
      </c>
      <c r="M1603" t="str">
        <f>TEXT(Table1[[#This Row],[Patient Admission Date]],"ddd")</f>
        <v>Mon</v>
      </c>
      <c r="N1603" t="str">
        <f>TEXT(INT(HOUR(Table1[[#This Row],[Patient Admission Date]])/3)*3,"00")&amp;"-"&amp;TEXT(INT(HOUR(Table1[[#This Row],[Patient Admission Date]])/3)*3+3,"00")</f>
        <v>15-18</v>
      </c>
      <c r="O1603" t="str" cm="1">
        <f t="array" ref="O1603">_xlfn.IFS(Table1[[#This Row],[Patient Age]]&lt;=14,"0-14",Table1[[#This Row],[Patient Age]]&lt;=29,"15-29",Table1[[#This Row],[Patient Age]]&lt;=44,"30-44",Table1[[#This Row],[Patient Age]]&lt;=59,"45-59",Table1[[#This Row],[Patient Age]]&lt;=74,"60-74",TRUE,"75+")</f>
        <v>15-29</v>
      </c>
      <c r="P1603" t="str" cm="1">
        <f t="array" ref="P1603">_xlfn.IFS(Table1[[#This Row],[Patient Waittime]]&lt;=15,"0-15",Table1[[#This Row],[Patient Waittime]]&lt;=30,"16-30",Table1[[#This Row],[Patient Waittime]]&lt;=45,"31-45",Table1[[#This Row],[Patient Waittime]]&lt;=60,"46-60",TRUE,"60+")</f>
        <v>31-45</v>
      </c>
      <c r="Q1603">
        <f>--(Table1[[#This Row],[Patient Waittime]]&lt;=30)</f>
        <v>0</v>
      </c>
      <c r="R1603">
        <f>--Table1[[#This Row],[Patient Admission Flag]]</f>
        <v>0</v>
      </c>
      <c r="S1603">
        <f>--AND(Table1[[#This Row],[WithinTarget]]=1,Table1[[#This Row],[Patient Satisfaction Score]]&gt;=7)</f>
        <v>0</v>
      </c>
      <c r="T1603" t="str">
        <f>IF(LEFT(Table1[[#This Row],[Patient Gender]],1)="F","Female","Male")</f>
        <v>Female</v>
      </c>
    </row>
    <row r="1604" spans="1:20" x14ac:dyDescent="0.3">
      <c r="A1604" t="s">
        <v>1708</v>
      </c>
      <c r="B1604" s="1">
        <v>45299.73333333333</v>
      </c>
      <c r="C1604" t="s">
        <v>13</v>
      </c>
      <c r="D1604">
        <v>28</v>
      </c>
      <c r="E1604" t="s">
        <v>22</v>
      </c>
      <c r="F1604" t="s">
        <v>27</v>
      </c>
      <c r="G1604" t="b">
        <v>0</v>
      </c>
      <c r="I1604">
        <v>18</v>
      </c>
      <c r="J1604" t="b">
        <v>0</v>
      </c>
      <c r="K1604">
        <f>YEAR(Table1[[#This Row],[Patient Admission Date]])</f>
        <v>2024</v>
      </c>
      <c r="L1604" t="str">
        <f>TEXT(Table1[[#This Row],[Patient Admission Date]],"mmm")</f>
        <v>Jan</v>
      </c>
      <c r="M1604" t="str">
        <f>TEXT(Table1[[#This Row],[Patient Admission Date]],"ddd")</f>
        <v>Mon</v>
      </c>
      <c r="N1604" t="str">
        <f>TEXT(INT(HOUR(Table1[[#This Row],[Patient Admission Date]])/3)*3,"00")&amp;"-"&amp;TEXT(INT(HOUR(Table1[[#This Row],[Patient Admission Date]])/3)*3+3,"00")</f>
        <v>15-18</v>
      </c>
      <c r="O1604" t="str" cm="1">
        <f t="array" ref="O1604">_xlfn.IFS(Table1[[#This Row],[Patient Age]]&lt;=14,"0-14",Table1[[#This Row],[Patient Age]]&lt;=29,"15-29",Table1[[#This Row],[Patient Age]]&lt;=44,"30-44",Table1[[#This Row],[Patient Age]]&lt;=59,"45-59",Table1[[#This Row],[Patient Age]]&lt;=74,"60-74",TRUE,"75+")</f>
        <v>15-29</v>
      </c>
      <c r="P1604" t="str" cm="1">
        <f t="array" ref="P1604">_xlfn.IFS(Table1[[#This Row],[Patient Waittime]]&lt;=15,"0-15",Table1[[#This Row],[Patient Waittime]]&lt;=30,"16-30",Table1[[#This Row],[Patient Waittime]]&lt;=45,"31-45",Table1[[#This Row],[Patient Waittime]]&lt;=60,"46-60",TRUE,"60+")</f>
        <v>16-30</v>
      </c>
      <c r="Q1604">
        <f>--(Table1[[#This Row],[Patient Waittime]]&lt;=30)</f>
        <v>1</v>
      </c>
      <c r="R1604">
        <f>--Table1[[#This Row],[Patient Admission Flag]]</f>
        <v>0</v>
      </c>
      <c r="S1604">
        <f>--AND(Table1[[#This Row],[WithinTarget]]=1,Table1[[#This Row],[Patient Satisfaction Score]]&gt;=7)</f>
        <v>0</v>
      </c>
      <c r="T1604" t="str">
        <f>IF(LEFT(Table1[[#This Row],[Patient Gender]],1)="F","Female","Male")</f>
        <v>Female</v>
      </c>
    </row>
    <row r="1605" spans="1:20" x14ac:dyDescent="0.3">
      <c r="A1605" t="s">
        <v>1709</v>
      </c>
      <c r="B1605" s="1">
        <v>45453.5625</v>
      </c>
      <c r="C1605" t="s">
        <v>13</v>
      </c>
      <c r="D1605">
        <v>58</v>
      </c>
      <c r="E1605" t="s">
        <v>22</v>
      </c>
      <c r="F1605" t="s">
        <v>27</v>
      </c>
      <c r="G1605" t="b">
        <v>0</v>
      </c>
      <c r="I1605">
        <v>35</v>
      </c>
      <c r="J1605" t="b">
        <v>0</v>
      </c>
      <c r="K1605">
        <f>YEAR(Table1[[#This Row],[Patient Admission Date]])</f>
        <v>2024</v>
      </c>
      <c r="L1605" t="str">
        <f>TEXT(Table1[[#This Row],[Patient Admission Date]],"mmm")</f>
        <v>Jun</v>
      </c>
      <c r="M1605" t="str">
        <f>TEXT(Table1[[#This Row],[Patient Admission Date]],"ddd")</f>
        <v>Mon</v>
      </c>
      <c r="N1605" t="str">
        <f>TEXT(INT(HOUR(Table1[[#This Row],[Patient Admission Date]])/3)*3,"00")&amp;"-"&amp;TEXT(INT(HOUR(Table1[[#This Row],[Patient Admission Date]])/3)*3+3,"00")</f>
        <v>12-15</v>
      </c>
      <c r="O1605" t="str" cm="1">
        <f t="array" ref="O1605">_xlfn.IFS(Table1[[#This Row],[Patient Age]]&lt;=14,"0-14",Table1[[#This Row],[Patient Age]]&lt;=29,"15-29",Table1[[#This Row],[Patient Age]]&lt;=44,"30-44",Table1[[#This Row],[Patient Age]]&lt;=59,"45-59",Table1[[#This Row],[Patient Age]]&lt;=74,"60-74",TRUE,"75+")</f>
        <v>45-59</v>
      </c>
      <c r="P1605" t="str" cm="1">
        <f t="array" ref="P1605">_xlfn.IFS(Table1[[#This Row],[Patient Waittime]]&lt;=15,"0-15",Table1[[#This Row],[Patient Waittime]]&lt;=30,"16-30",Table1[[#This Row],[Patient Waittime]]&lt;=45,"31-45",Table1[[#This Row],[Patient Waittime]]&lt;=60,"46-60",TRUE,"60+")</f>
        <v>31-45</v>
      </c>
      <c r="Q1605">
        <f>--(Table1[[#This Row],[Patient Waittime]]&lt;=30)</f>
        <v>0</v>
      </c>
      <c r="R1605">
        <f>--Table1[[#This Row],[Patient Admission Flag]]</f>
        <v>0</v>
      </c>
      <c r="S1605">
        <f>--AND(Table1[[#This Row],[WithinTarget]]=1,Table1[[#This Row],[Patient Satisfaction Score]]&gt;=7)</f>
        <v>0</v>
      </c>
      <c r="T1605" t="str">
        <f>IF(LEFT(Table1[[#This Row],[Patient Gender]],1)="F","Female","Male")</f>
        <v>Female</v>
      </c>
    </row>
    <row r="1606" spans="1:20" x14ac:dyDescent="0.3">
      <c r="A1606" t="s">
        <v>1710</v>
      </c>
      <c r="B1606" s="1">
        <v>45401.34375</v>
      </c>
      <c r="C1606" t="s">
        <v>13</v>
      </c>
      <c r="D1606">
        <v>39</v>
      </c>
      <c r="E1606" t="s">
        <v>22</v>
      </c>
      <c r="F1606" t="s">
        <v>27</v>
      </c>
      <c r="G1606" t="b">
        <v>0</v>
      </c>
      <c r="I1606">
        <v>13</v>
      </c>
      <c r="J1606" t="b">
        <v>0</v>
      </c>
      <c r="K1606">
        <f>YEAR(Table1[[#This Row],[Patient Admission Date]])</f>
        <v>2024</v>
      </c>
      <c r="L1606" t="str">
        <f>TEXT(Table1[[#This Row],[Patient Admission Date]],"mmm")</f>
        <v>Apr</v>
      </c>
      <c r="M1606" t="str">
        <f>TEXT(Table1[[#This Row],[Patient Admission Date]],"ddd")</f>
        <v>Fri</v>
      </c>
      <c r="N1606" t="str">
        <f>TEXT(INT(HOUR(Table1[[#This Row],[Patient Admission Date]])/3)*3,"00")&amp;"-"&amp;TEXT(INT(HOUR(Table1[[#This Row],[Patient Admission Date]])/3)*3+3,"00")</f>
        <v>06-09</v>
      </c>
      <c r="O1606" t="str" cm="1">
        <f t="array" ref="O1606">_xlfn.IFS(Table1[[#This Row],[Patient Age]]&lt;=14,"0-14",Table1[[#This Row],[Patient Age]]&lt;=29,"15-29",Table1[[#This Row],[Patient Age]]&lt;=44,"30-44",Table1[[#This Row],[Patient Age]]&lt;=59,"45-59",Table1[[#This Row],[Patient Age]]&lt;=74,"60-74",TRUE,"75+")</f>
        <v>30-44</v>
      </c>
      <c r="P1606" t="str" cm="1">
        <f t="array" ref="P1606">_xlfn.IFS(Table1[[#This Row],[Patient Waittime]]&lt;=15,"0-15",Table1[[#This Row],[Patient Waittime]]&lt;=30,"16-30",Table1[[#This Row],[Patient Waittime]]&lt;=45,"31-45",Table1[[#This Row],[Patient Waittime]]&lt;=60,"46-60",TRUE,"60+")</f>
        <v>0-15</v>
      </c>
      <c r="Q1606">
        <f>--(Table1[[#This Row],[Patient Waittime]]&lt;=30)</f>
        <v>1</v>
      </c>
      <c r="R1606">
        <f>--Table1[[#This Row],[Patient Admission Flag]]</f>
        <v>0</v>
      </c>
      <c r="S1606">
        <f>--AND(Table1[[#This Row],[WithinTarget]]=1,Table1[[#This Row],[Patient Satisfaction Score]]&gt;=7)</f>
        <v>0</v>
      </c>
      <c r="T1606" t="str">
        <f>IF(LEFT(Table1[[#This Row],[Patient Gender]],1)="F","Female","Male")</f>
        <v>Female</v>
      </c>
    </row>
    <row r="1607" spans="1:20" x14ac:dyDescent="0.3">
      <c r="A1607" t="s">
        <v>1711</v>
      </c>
      <c r="B1607" s="1">
        <v>45196.511111111111</v>
      </c>
      <c r="C1607" t="s">
        <v>13</v>
      </c>
      <c r="D1607">
        <v>19</v>
      </c>
      <c r="E1607" t="s">
        <v>22</v>
      </c>
      <c r="F1607" t="s">
        <v>27</v>
      </c>
      <c r="G1607" t="b">
        <v>0</v>
      </c>
      <c r="I1607">
        <v>30</v>
      </c>
      <c r="J1607" t="b">
        <v>0</v>
      </c>
      <c r="K1607">
        <f>YEAR(Table1[[#This Row],[Patient Admission Date]])</f>
        <v>2023</v>
      </c>
      <c r="L1607" t="str">
        <f>TEXT(Table1[[#This Row],[Patient Admission Date]],"mmm")</f>
        <v>Sep</v>
      </c>
      <c r="M1607" t="str">
        <f>TEXT(Table1[[#This Row],[Patient Admission Date]],"ddd")</f>
        <v>Wed</v>
      </c>
      <c r="N1607" t="str">
        <f>TEXT(INT(HOUR(Table1[[#This Row],[Patient Admission Date]])/3)*3,"00")&amp;"-"&amp;TEXT(INT(HOUR(Table1[[#This Row],[Patient Admission Date]])/3)*3+3,"00")</f>
        <v>12-15</v>
      </c>
      <c r="O1607" t="str" cm="1">
        <f t="array" ref="O1607">_xlfn.IFS(Table1[[#This Row],[Patient Age]]&lt;=14,"0-14",Table1[[#This Row],[Patient Age]]&lt;=29,"15-29",Table1[[#This Row],[Patient Age]]&lt;=44,"30-44",Table1[[#This Row],[Patient Age]]&lt;=59,"45-59",Table1[[#This Row],[Patient Age]]&lt;=74,"60-74",TRUE,"75+")</f>
        <v>15-29</v>
      </c>
      <c r="P1607" t="str" cm="1">
        <f t="array" ref="P1607">_xlfn.IFS(Table1[[#This Row],[Patient Waittime]]&lt;=15,"0-15",Table1[[#This Row],[Patient Waittime]]&lt;=30,"16-30",Table1[[#This Row],[Patient Waittime]]&lt;=45,"31-45",Table1[[#This Row],[Patient Waittime]]&lt;=60,"46-60",TRUE,"60+")</f>
        <v>16-30</v>
      </c>
      <c r="Q1607">
        <f>--(Table1[[#This Row],[Patient Waittime]]&lt;=30)</f>
        <v>1</v>
      </c>
      <c r="R1607">
        <f>--Table1[[#This Row],[Patient Admission Flag]]</f>
        <v>0</v>
      </c>
      <c r="S1607">
        <f>--AND(Table1[[#This Row],[WithinTarget]]=1,Table1[[#This Row],[Patient Satisfaction Score]]&gt;=7)</f>
        <v>0</v>
      </c>
      <c r="T1607" t="str">
        <f>IF(LEFT(Table1[[#This Row],[Patient Gender]],1)="F","Female","Male")</f>
        <v>Female</v>
      </c>
    </row>
    <row r="1608" spans="1:20" x14ac:dyDescent="0.3">
      <c r="A1608" t="s">
        <v>1712</v>
      </c>
      <c r="B1608" s="1">
        <v>45520.305555555555</v>
      </c>
      <c r="C1608" t="s">
        <v>13</v>
      </c>
      <c r="D1608">
        <v>29</v>
      </c>
      <c r="E1608" t="s">
        <v>22</v>
      </c>
      <c r="F1608" t="s">
        <v>27</v>
      </c>
      <c r="G1608" t="b">
        <v>0</v>
      </c>
      <c r="I1608">
        <v>39</v>
      </c>
      <c r="J1608" t="b">
        <v>0</v>
      </c>
      <c r="K1608">
        <f>YEAR(Table1[[#This Row],[Patient Admission Date]])</f>
        <v>2024</v>
      </c>
      <c r="L1608" t="str">
        <f>TEXT(Table1[[#This Row],[Patient Admission Date]],"mmm")</f>
        <v>Aug</v>
      </c>
      <c r="M1608" t="str">
        <f>TEXT(Table1[[#This Row],[Patient Admission Date]],"ddd")</f>
        <v>Fri</v>
      </c>
      <c r="N1608" t="str">
        <f>TEXT(INT(HOUR(Table1[[#This Row],[Patient Admission Date]])/3)*3,"00")&amp;"-"&amp;TEXT(INT(HOUR(Table1[[#This Row],[Patient Admission Date]])/3)*3+3,"00")</f>
        <v>06-09</v>
      </c>
      <c r="O1608" t="str" cm="1">
        <f t="array" ref="O1608">_xlfn.IFS(Table1[[#This Row],[Patient Age]]&lt;=14,"0-14",Table1[[#This Row],[Patient Age]]&lt;=29,"15-29",Table1[[#This Row],[Patient Age]]&lt;=44,"30-44",Table1[[#This Row],[Patient Age]]&lt;=59,"45-59",Table1[[#This Row],[Patient Age]]&lt;=74,"60-74",TRUE,"75+")</f>
        <v>15-29</v>
      </c>
      <c r="P1608" t="str" cm="1">
        <f t="array" ref="P1608">_xlfn.IFS(Table1[[#This Row],[Patient Waittime]]&lt;=15,"0-15",Table1[[#This Row],[Patient Waittime]]&lt;=30,"16-30",Table1[[#This Row],[Patient Waittime]]&lt;=45,"31-45",Table1[[#This Row],[Patient Waittime]]&lt;=60,"46-60",TRUE,"60+")</f>
        <v>31-45</v>
      </c>
      <c r="Q1608">
        <f>--(Table1[[#This Row],[Patient Waittime]]&lt;=30)</f>
        <v>0</v>
      </c>
      <c r="R1608">
        <f>--Table1[[#This Row],[Patient Admission Flag]]</f>
        <v>0</v>
      </c>
      <c r="S1608">
        <f>--AND(Table1[[#This Row],[WithinTarget]]=1,Table1[[#This Row],[Patient Satisfaction Score]]&gt;=7)</f>
        <v>0</v>
      </c>
      <c r="T1608" t="str">
        <f>IF(LEFT(Table1[[#This Row],[Patient Gender]],1)="F","Female","Male")</f>
        <v>Female</v>
      </c>
    </row>
    <row r="1609" spans="1:20" x14ac:dyDescent="0.3">
      <c r="A1609" t="s">
        <v>1713</v>
      </c>
      <c r="B1609" s="1">
        <v>45327.320138888892</v>
      </c>
      <c r="C1609" t="s">
        <v>13</v>
      </c>
      <c r="D1609">
        <v>32</v>
      </c>
      <c r="E1609" t="s">
        <v>22</v>
      </c>
      <c r="F1609" t="s">
        <v>27</v>
      </c>
      <c r="G1609" t="b">
        <v>0</v>
      </c>
      <c r="H1609">
        <v>1</v>
      </c>
      <c r="I1609">
        <v>11</v>
      </c>
      <c r="J1609" t="b">
        <v>0</v>
      </c>
      <c r="K1609">
        <f>YEAR(Table1[[#This Row],[Patient Admission Date]])</f>
        <v>2024</v>
      </c>
      <c r="L1609" t="str">
        <f>TEXT(Table1[[#This Row],[Patient Admission Date]],"mmm")</f>
        <v>Feb</v>
      </c>
      <c r="M1609" t="str">
        <f>TEXT(Table1[[#This Row],[Patient Admission Date]],"ddd")</f>
        <v>Mon</v>
      </c>
      <c r="N1609" t="str">
        <f>TEXT(INT(HOUR(Table1[[#This Row],[Patient Admission Date]])/3)*3,"00")&amp;"-"&amp;TEXT(INT(HOUR(Table1[[#This Row],[Patient Admission Date]])/3)*3+3,"00")</f>
        <v>06-09</v>
      </c>
      <c r="O1609" t="str" cm="1">
        <f t="array" ref="O1609">_xlfn.IFS(Table1[[#This Row],[Patient Age]]&lt;=14,"0-14",Table1[[#This Row],[Patient Age]]&lt;=29,"15-29",Table1[[#This Row],[Patient Age]]&lt;=44,"30-44",Table1[[#This Row],[Patient Age]]&lt;=59,"45-59",Table1[[#This Row],[Patient Age]]&lt;=74,"60-74",TRUE,"75+")</f>
        <v>30-44</v>
      </c>
      <c r="P1609" t="str" cm="1">
        <f t="array" ref="P1609">_xlfn.IFS(Table1[[#This Row],[Patient Waittime]]&lt;=15,"0-15",Table1[[#This Row],[Patient Waittime]]&lt;=30,"16-30",Table1[[#This Row],[Patient Waittime]]&lt;=45,"31-45",Table1[[#This Row],[Patient Waittime]]&lt;=60,"46-60",TRUE,"60+")</f>
        <v>0-15</v>
      </c>
      <c r="Q1609">
        <f>--(Table1[[#This Row],[Patient Waittime]]&lt;=30)</f>
        <v>1</v>
      </c>
      <c r="R1609">
        <f>--Table1[[#This Row],[Patient Admission Flag]]</f>
        <v>0</v>
      </c>
      <c r="S1609">
        <f>--AND(Table1[[#This Row],[WithinTarget]]=1,Table1[[#This Row],[Patient Satisfaction Score]]&gt;=7)</f>
        <v>0</v>
      </c>
      <c r="T1609" t="str">
        <f>IF(LEFT(Table1[[#This Row],[Patient Gender]],1)="F","Female","Male")</f>
        <v>Female</v>
      </c>
    </row>
    <row r="1610" spans="1:20" x14ac:dyDescent="0.3">
      <c r="A1610" t="s">
        <v>1714</v>
      </c>
      <c r="B1610" s="1">
        <v>45241.359027777777</v>
      </c>
      <c r="C1610" t="s">
        <v>13</v>
      </c>
      <c r="D1610">
        <v>37</v>
      </c>
      <c r="E1610" t="s">
        <v>22</v>
      </c>
      <c r="F1610" t="s">
        <v>20</v>
      </c>
      <c r="G1610" t="b">
        <v>0</v>
      </c>
      <c r="I1610">
        <v>57</v>
      </c>
      <c r="J1610" t="b">
        <v>0</v>
      </c>
      <c r="K1610">
        <f>YEAR(Table1[[#This Row],[Patient Admission Date]])</f>
        <v>2023</v>
      </c>
      <c r="L1610" t="str">
        <f>TEXT(Table1[[#This Row],[Patient Admission Date]],"mmm")</f>
        <v>Nov</v>
      </c>
      <c r="M1610" t="str">
        <f>TEXT(Table1[[#This Row],[Patient Admission Date]],"ddd")</f>
        <v>Sat</v>
      </c>
      <c r="N1610" t="str">
        <f>TEXT(INT(HOUR(Table1[[#This Row],[Patient Admission Date]])/3)*3,"00")&amp;"-"&amp;TEXT(INT(HOUR(Table1[[#This Row],[Patient Admission Date]])/3)*3+3,"00")</f>
        <v>06-09</v>
      </c>
      <c r="O1610" t="str" cm="1">
        <f t="array" ref="O1610">_xlfn.IFS(Table1[[#This Row],[Patient Age]]&lt;=14,"0-14",Table1[[#This Row],[Patient Age]]&lt;=29,"15-29",Table1[[#This Row],[Patient Age]]&lt;=44,"30-44",Table1[[#This Row],[Patient Age]]&lt;=59,"45-59",Table1[[#This Row],[Patient Age]]&lt;=74,"60-74",TRUE,"75+")</f>
        <v>30-44</v>
      </c>
      <c r="P1610" t="str" cm="1">
        <f t="array" ref="P1610">_xlfn.IFS(Table1[[#This Row],[Patient Waittime]]&lt;=15,"0-15",Table1[[#This Row],[Patient Waittime]]&lt;=30,"16-30",Table1[[#This Row],[Patient Waittime]]&lt;=45,"31-45",Table1[[#This Row],[Patient Waittime]]&lt;=60,"46-60",TRUE,"60+")</f>
        <v>46-60</v>
      </c>
      <c r="Q1610">
        <f>--(Table1[[#This Row],[Patient Waittime]]&lt;=30)</f>
        <v>0</v>
      </c>
      <c r="R1610">
        <f>--Table1[[#This Row],[Patient Admission Flag]]</f>
        <v>0</v>
      </c>
      <c r="S1610">
        <f>--AND(Table1[[#This Row],[WithinTarget]]=1,Table1[[#This Row],[Patient Satisfaction Score]]&gt;=7)</f>
        <v>0</v>
      </c>
      <c r="T1610" t="str">
        <f>IF(LEFT(Table1[[#This Row],[Patient Gender]],1)="F","Female","Male")</f>
        <v>Female</v>
      </c>
    </row>
    <row r="1611" spans="1:20" x14ac:dyDescent="0.3">
      <c r="A1611" t="s">
        <v>1715</v>
      </c>
      <c r="B1611" s="1">
        <v>45528.525000000001</v>
      </c>
      <c r="C1611" t="s">
        <v>13</v>
      </c>
      <c r="D1611">
        <v>50</v>
      </c>
      <c r="E1611" t="s">
        <v>22</v>
      </c>
      <c r="F1611" t="s">
        <v>20</v>
      </c>
      <c r="G1611" t="b">
        <v>0</v>
      </c>
      <c r="I1611">
        <v>42</v>
      </c>
      <c r="J1611" t="b">
        <v>0</v>
      </c>
      <c r="K1611">
        <f>YEAR(Table1[[#This Row],[Patient Admission Date]])</f>
        <v>2024</v>
      </c>
      <c r="L1611" t="str">
        <f>TEXT(Table1[[#This Row],[Patient Admission Date]],"mmm")</f>
        <v>Aug</v>
      </c>
      <c r="M1611" t="str">
        <f>TEXT(Table1[[#This Row],[Patient Admission Date]],"ddd")</f>
        <v>Sat</v>
      </c>
      <c r="N1611" t="str">
        <f>TEXT(INT(HOUR(Table1[[#This Row],[Patient Admission Date]])/3)*3,"00")&amp;"-"&amp;TEXT(INT(HOUR(Table1[[#This Row],[Patient Admission Date]])/3)*3+3,"00")</f>
        <v>12-15</v>
      </c>
      <c r="O1611" t="str" cm="1">
        <f t="array" ref="O1611">_xlfn.IFS(Table1[[#This Row],[Patient Age]]&lt;=14,"0-14",Table1[[#This Row],[Patient Age]]&lt;=29,"15-29",Table1[[#This Row],[Patient Age]]&lt;=44,"30-44",Table1[[#This Row],[Patient Age]]&lt;=59,"45-59",Table1[[#This Row],[Patient Age]]&lt;=74,"60-74",TRUE,"75+")</f>
        <v>45-59</v>
      </c>
      <c r="P1611" t="str" cm="1">
        <f t="array" ref="P1611">_xlfn.IFS(Table1[[#This Row],[Patient Waittime]]&lt;=15,"0-15",Table1[[#This Row],[Patient Waittime]]&lt;=30,"16-30",Table1[[#This Row],[Patient Waittime]]&lt;=45,"31-45",Table1[[#This Row],[Patient Waittime]]&lt;=60,"46-60",TRUE,"60+")</f>
        <v>31-45</v>
      </c>
      <c r="Q1611">
        <f>--(Table1[[#This Row],[Patient Waittime]]&lt;=30)</f>
        <v>0</v>
      </c>
      <c r="R1611">
        <f>--Table1[[#This Row],[Patient Admission Flag]]</f>
        <v>0</v>
      </c>
      <c r="S1611">
        <f>--AND(Table1[[#This Row],[WithinTarget]]=1,Table1[[#This Row],[Patient Satisfaction Score]]&gt;=7)</f>
        <v>0</v>
      </c>
      <c r="T1611" t="str">
        <f>IF(LEFT(Table1[[#This Row],[Patient Gender]],1)="F","Female","Male")</f>
        <v>Female</v>
      </c>
    </row>
    <row r="1612" spans="1:20" x14ac:dyDescent="0.3">
      <c r="A1612" t="s">
        <v>1716</v>
      </c>
      <c r="B1612" s="1">
        <v>45531.395138888889</v>
      </c>
      <c r="C1612" t="s">
        <v>13</v>
      </c>
      <c r="D1612">
        <v>51</v>
      </c>
      <c r="E1612" t="s">
        <v>22</v>
      </c>
      <c r="F1612" t="s">
        <v>20</v>
      </c>
      <c r="G1612" t="b">
        <v>0</v>
      </c>
      <c r="I1612">
        <v>60</v>
      </c>
      <c r="J1612" t="b">
        <v>0</v>
      </c>
      <c r="K1612">
        <f>YEAR(Table1[[#This Row],[Patient Admission Date]])</f>
        <v>2024</v>
      </c>
      <c r="L1612" t="str">
        <f>TEXT(Table1[[#This Row],[Patient Admission Date]],"mmm")</f>
        <v>Aug</v>
      </c>
      <c r="M1612" t="str">
        <f>TEXT(Table1[[#This Row],[Patient Admission Date]],"ddd")</f>
        <v>Tue</v>
      </c>
      <c r="N1612" t="str">
        <f>TEXT(INT(HOUR(Table1[[#This Row],[Patient Admission Date]])/3)*3,"00")&amp;"-"&amp;TEXT(INT(HOUR(Table1[[#This Row],[Patient Admission Date]])/3)*3+3,"00")</f>
        <v>09-12</v>
      </c>
      <c r="O1612" t="str" cm="1">
        <f t="array" ref="O1612">_xlfn.IFS(Table1[[#This Row],[Patient Age]]&lt;=14,"0-14",Table1[[#This Row],[Patient Age]]&lt;=29,"15-29",Table1[[#This Row],[Patient Age]]&lt;=44,"30-44",Table1[[#This Row],[Patient Age]]&lt;=59,"45-59",Table1[[#This Row],[Patient Age]]&lt;=74,"60-74",TRUE,"75+")</f>
        <v>45-59</v>
      </c>
      <c r="P1612" t="str" cm="1">
        <f t="array" ref="P1612">_xlfn.IFS(Table1[[#This Row],[Patient Waittime]]&lt;=15,"0-15",Table1[[#This Row],[Patient Waittime]]&lt;=30,"16-30",Table1[[#This Row],[Patient Waittime]]&lt;=45,"31-45",Table1[[#This Row],[Patient Waittime]]&lt;=60,"46-60",TRUE,"60+")</f>
        <v>46-60</v>
      </c>
      <c r="Q1612">
        <f>--(Table1[[#This Row],[Patient Waittime]]&lt;=30)</f>
        <v>0</v>
      </c>
      <c r="R1612">
        <f>--Table1[[#This Row],[Patient Admission Flag]]</f>
        <v>0</v>
      </c>
      <c r="S1612">
        <f>--AND(Table1[[#This Row],[WithinTarget]]=1,Table1[[#This Row],[Patient Satisfaction Score]]&gt;=7)</f>
        <v>0</v>
      </c>
      <c r="T1612" t="str">
        <f>IF(LEFT(Table1[[#This Row],[Patient Gender]],1)="F","Female","Male")</f>
        <v>Female</v>
      </c>
    </row>
    <row r="1613" spans="1:20" x14ac:dyDescent="0.3">
      <c r="A1613" t="s">
        <v>1717</v>
      </c>
      <c r="B1613" s="1">
        <v>45528.678472222222</v>
      </c>
      <c r="C1613" t="s">
        <v>13</v>
      </c>
      <c r="D1613">
        <v>2</v>
      </c>
      <c r="E1613" t="s">
        <v>22</v>
      </c>
      <c r="F1613" t="s">
        <v>20</v>
      </c>
      <c r="G1613" t="b">
        <v>0</v>
      </c>
      <c r="I1613">
        <v>15</v>
      </c>
      <c r="J1613" t="b">
        <v>0</v>
      </c>
      <c r="K1613">
        <f>YEAR(Table1[[#This Row],[Patient Admission Date]])</f>
        <v>2024</v>
      </c>
      <c r="L1613" t="str">
        <f>TEXT(Table1[[#This Row],[Patient Admission Date]],"mmm")</f>
        <v>Aug</v>
      </c>
      <c r="M1613" t="str">
        <f>TEXT(Table1[[#This Row],[Patient Admission Date]],"ddd")</f>
        <v>Sat</v>
      </c>
      <c r="N1613" t="str">
        <f>TEXT(INT(HOUR(Table1[[#This Row],[Patient Admission Date]])/3)*3,"00")&amp;"-"&amp;TEXT(INT(HOUR(Table1[[#This Row],[Patient Admission Date]])/3)*3+3,"00")</f>
        <v>15-18</v>
      </c>
      <c r="O1613" t="str" cm="1">
        <f t="array" ref="O1613">_xlfn.IFS(Table1[[#This Row],[Patient Age]]&lt;=14,"0-14",Table1[[#This Row],[Patient Age]]&lt;=29,"15-29",Table1[[#This Row],[Patient Age]]&lt;=44,"30-44",Table1[[#This Row],[Patient Age]]&lt;=59,"45-59",Table1[[#This Row],[Patient Age]]&lt;=74,"60-74",TRUE,"75+")</f>
        <v>0-14</v>
      </c>
      <c r="P1613" t="str" cm="1">
        <f t="array" ref="P1613">_xlfn.IFS(Table1[[#This Row],[Patient Waittime]]&lt;=15,"0-15",Table1[[#This Row],[Patient Waittime]]&lt;=30,"16-30",Table1[[#This Row],[Patient Waittime]]&lt;=45,"31-45",Table1[[#This Row],[Patient Waittime]]&lt;=60,"46-60",TRUE,"60+")</f>
        <v>0-15</v>
      </c>
      <c r="Q1613">
        <f>--(Table1[[#This Row],[Patient Waittime]]&lt;=30)</f>
        <v>1</v>
      </c>
      <c r="R1613">
        <f>--Table1[[#This Row],[Patient Admission Flag]]</f>
        <v>0</v>
      </c>
      <c r="S1613">
        <f>--AND(Table1[[#This Row],[WithinTarget]]=1,Table1[[#This Row],[Patient Satisfaction Score]]&gt;=7)</f>
        <v>0</v>
      </c>
      <c r="T1613" t="str">
        <f>IF(LEFT(Table1[[#This Row],[Patient Gender]],1)="F","Female","Male")</f>
        <v>Female</v>
      </c>
    </row>
    <row r="1614" spans="1:20" x14ac:dyDescent="0.3">
      <c r="A1614" t="s">
        <v>1718</v>
      </c>
      <c r="B1614" s="1">
        <v>45593.070138888892</v>
      </c>
      <c r="C1614" t="s">
        <v>13</v>
      </c>
      <c r="D1614">
        <v>47</v>
      </c>
      <c r="E1614" t="s">
        <v>22</v>
      </c>
      <c r="F1614" t="s">
        <v>20</v>
      </c>
      <c r="G1614" t="b">
        <v>0</v>
      </c>
      <c r="I1614">
        <v>19</v>
      </c>
      <c r="J1614" t="b">
        <v>0</v>
      </c>
      <c r="K1614">
        <f>YEAR(Table1[[#This Row],[Patient Admission Date]])</f>
        <v>2024</v>
      </c>
      <c r="L1614" t="str">
        <f>TEXT(Table1[[#This Row],[Patient Admission Date]],"mmm")</f>
        <v>Oct</v>
      </c>
      <c r="M1614" t="str">
        <f>TEXT(Table1[[#This Row],[Patient Admission Date]],"ddd")</f>
        <v>Mon</v>
      </c>
      <c r="N1614" t="str">
        <f>TEXT(INT(HOUR(Table1[[#This Row],[Patient Admission Date]])/3)*3,"00")&amp;"-"&amp;TEXT(INT(HOUR(Table1[[#This Row],[Patient Admission Date]])/3)*3+3,"00")</f>
        <v>00-03</v>
      </c>
      <c r="O1614" t="str" cm="1">
        <f t="array" ref="O1614">_xlfn.IFS(Table1[[#This Row],[Patient Age]]&lt;=14,"0-14",Table1[[#This Row],[Patient Age]]&lt;=29,"15-29",Table1[[#This Row],[Patient Age]]&lt;=44,"30-44",Table1[[#This Row],[Patient Age]]&lt;=59,"45-59",Table1[[#This Row],[Patient Age]]&lt;=74,"60-74",TRUE,"75+")</f>
        <v>45-59</v>
      </c>
      <c r="P1614" t="str" cm="1">
        <f t="array" ref="P1614">_xlfn.IFS(Table1[[#This Row],[Patient Waittime]]&lt;=15,"0-15",Table1[[#This Row],[Patient Waittime]]&lt;=30,"16-30",Table1[[#This Row],[Patient Waittime]]&lt;=45,"31-45",Table1[[#This Row],[Patient Waittime]]&lt;=60,"46-60",TRUE,"60+")</f>
        <v>16-30</v>
      </c>
      <c r="Q1614">
        <f>--(Table1[[#This Row],[Patient Waittime]]&lt;=30)</f>
        <v>1</v>
      </c>
      <c r="R1614">
        <f>--Table1[[#This Row],[Patient Admission Flag]]</f>
        <v>0</v>
      </c>
      <c r="S1614">
        <f>--AND(Table1[[#This Row],[WithinTarget]]=1,Table1[[#This Row],[Patient Satisfaction Score]]&gt;=7)</f>
        <v>0</v>
      </c>
      <c r="T1614" t="str">
        <f>IF(LEFT(Table1[[#This Row],[Patient Gender]],1)="F","Female","Male")</f>
        <v>Female</v>
      </c>
    </row>
    <row r="1615" spans="1:20" x14ac:dyDescent="0.3">
      <c r="A1615" t="s">
        <v>1719</v>
      </c>
      <c r="B1615" s="1">
        <v>45256.627083333333</v>
      </c>
      <c r="C1615" t="s">
        <v>13</v>
      </c>
      <c r="D1615">
        <v>4</v>
      </c>
      <c r="E1615" t="s">
        <v>22</v>
      </c>
      <c r="F1615" t="s">
        <v>20</v>
      </c>
      <c r="G1615" t="b">
        <v>0</v>
      </c>
      <c r="I1615">
        <v>57</v>
      </c>
      <c r="J1615" t="b">
        <v>0</v>
      </c>
      <c r="K1615">
        <f>YEAR(Table1[[#This Row],[Patient Admission Date]])</f>
        <v>2023</v>
      </c>
      <c r="L1615" t="str">
        <f>TEXT(Table1[[#This Row],[Patient Admission Date]],"mmm")</f>
        <v>Nov</v>
      </c>
      <c r="M1615" t="str">
        <f>TEXT(Table1[[#This Row],[Patient Admission Date]],"ddd")</f>
        <v>Sun</v>
      </c>
      <c r="N1615" t="str">
        <f>TEXT(INT(HOUR(Table1[[#This Row],[Patient Admission Date]])/3)*3,"00")&amp;"-"&amp;TEXT(INT(HOUR(Table1[[#This Row],[Patient Admission Date]])/3)*3+3,"00")</f>
        <v>15-18</v>
      </c>
      <c r="O1615" t="str" cm="1">
        <f t="array" ref="O1615">_xlfn.IFS(Table1[[#This Row],[Patient Age]]&lt;=14,"0-14",Table1[[#This Row],[Patient Age]]&lt;=29,"15-29",Table1[[#This Row],[Patient Age]]&lt;=44,"30-44",Table1[[#This Row],[Patient Age]]&lt;=59,"45-59",Table1[[#This Row],[Patient Age]]&lt;=74,"60-74",TRUE,"75+")</f>
        <v>0-14</v>
      </c>
      <c r="P1615" t="str" cm="1">
        <f t="array" ref="P1615">_xlfn.IFS(Table1[[#This Row],[Patient Waittime]]&lt;=15,"0-15",Table1[[#This Row],[Patient Waittime]]&lt;=30,"16-30",Table1[[#This Row],[Patient Waittime]]&lt;=45,"31-45",Table1[[#This Row],[Patient Waittime]]&lt;=60,"46-60",TRUE,"60+")</f>
        <v>46-60</v>
      </c>
      <c r="Q1615">
        <f>--(Table1[[#This Row],[Patient Waittime]]&lt;=30)</f>
        <v>0</v>
      </c>
      <c r="R1615">
        <f>--Table1[[#This Row],[Patient Admission Flag]]</f>
        <v>0</v>
      </c>
      <c r="S1615">
        <f>--AND(Table1[[#This Row],[WithinTarget]]=1,Table1[[#This Row],[Patient Satisfaction Score]]&gt;=7)</f>
        <v>0</v>
      </c>
      <c r="T1615" t="str">
        <f>IF(LEFT(Table1[[#This Row],[Patient Gender]],1)="F","Female","Male")</f>
        <v>Female</v>
      </c>
    </row>
    <row r="1616" spans="1:20" x14ac:dyDescent="0.3">
      <c r="A1616" t="s">
        <v>1720</v>
      </c>
      <c r="B1616" s="1">
        <v>45496.20416666667</v>
      </c>
      <c r="C1616" t="s">
        <v>13</v>
      </c>
      <c r="D1616">
        <v>14</v>
      </c>
      <c r="E1616" t="s">
        <v>22</v>
      </c>
      <c r="F1616" t="s">
        <v>20</v>
      </c>
      <c r="G1616" t="b">
        <v>0</v>
      </c>
      <c r="I1616">
        <v>36</v>
      </c>
      <c r="J1616" t="b">
        <v>0</v>
      </c>
      <c r="K1616">
        <f>YEAR(Table1[[#This Row],[Patient Admission Date]])</f>
        <v>2024</v>
      </c>
      <c r="L1616" t="str">
        <f>TEXT(Table1[[#This Row],[Patient Admission Date]],"mmm")</f>
        <v>Jul</v>
      </c>
      <c r="M1616" t="str">
        <f>TEXT(Table1[[#This Row],[Patient Admission Date]],"ddd")</f>
        <v>Tue</v>
      </c>
      <c r="N1616" t="str">
        <f>TEXT(INT(HOUR(Table1[[#This Row],[Patient Admission Date]])/3)*3,"00")&amp;"-"&amp;TEXT(INT(HOUR(Table1[[#This Row],[Patient Admission Date]])/3)*3+3,"00")</f>
        <v>03-06</v>
      </c>
      <c r="O1616" t="str" cm="1">
        <f t="array" ref="O1616">_xlfn.IFS(Table1[[#This Row],[Patient Age]]&lt;=14,"0-14",Table1[[#This Row],[Patient Age]]&lt;=29,"15-29",Table1[[#This Row],[Patient Age]]&lt;=44,"30-44",Table1[[#This Row],[Patient Age]]&lt;=59,"45-59",Table1[[#This Row],[Patient Age]]&lt;=74,"60-74",TRUE,"75+")</f>
        <v>0-14</v>
      </c>
      <c r="P1616" t="str" cm="1">
        <f t="array" ref="P1616">_xlfn.IFS(Table1[[#This Row],[Patient Waittime]]&lt;=15,"0-15",Table1[[#This Row],[Patient Waittime]]&lt;=30,"16-30",Table1[[#This Row],[Patient Waittime]]&lt;=45,"31-45",Table1[[#This Row],[Patient Waittime]]&lt;=60,"46-60",TRUE,"60+")</f>
        <v>31-45</v>
      </c>
      <c r="Q1616">
        <f>--(Table1[[#This Row],[Patient Waittime]]&lt;=30)</f>
        <v>0</v>
      </c>
      <c r="R1616">
        <f>--Table1[[#This Row],[Patient Admission Flag]]</f>
        <v>0</v>
      </c>
      <c r="S1616">
        <f>--AND(Table1[[#This Row],[WithinTarget]]=1,Table1[[#This Row],[Patient Satisfaction Score]]&gt;=7)</f>
        <v>0</v>
      </c>
      <c r="T1616" t="str">
        <f>IF(LEFT(Table1[[#This Row],[Patient Gender]],1)="F","Female","Male")</f>
        <v>Female</v>
      </c>
    </row>
    <row r="1617" spans="1:20" x14ac:dyDescent="0.3">
      <c r="A1617" t="s">
        <v>1721</v>
      </c>
      <c r="B1617" s="1">
        <v>45547.555555555555</v>
      </c>
      <c r="C1617" t="s">
        <v>13</v>
      </c>
      <c r="D1617">
        <v>65</v>
      </c>
      <c r="E1617" t="s">
        <v>22</v>
      </c>
      <c r="F1617" t="s">
        <v>20</v>
      </c>
      <c r="G1617" t="b">
        <v>0</v>
      </c>
      <c r="I1617">
        <v>11</v>
      </c>
      <c r="J1617" t="b">
        <v>0</v>
      </c>
      <c r="K1617">
        <f>YEAR(Table1[[#This Row],[Patient Admission Date]])</f>
        <v>2024</v>
      </c>
      <c r="L1617" t="str">
        <f>TEXT(Table1[[#This Row],[Patient Admission Date]],"mmm")</f>
        <v>Sep</v>
      </c>
      <c r="M1617" t="str">
        <f>TEXT(Table1[[#This Row],[Patient Admission Date]],"ddd")</f>
        <v>Thu</v>
      </c>
      <c r="N1617" t="str">
        <f>TEXT(INT(HOUR(Table1[[#This Row],[Patient Admission Date]])/3)*3,"00")&amp;"-"&amp;TEXT(INT(HOUR(Table1[[#This Row],[Patient Admission Date]])/3)*3+3,"00")</f>
        <v>12-15</v>
      </c>
      <c r="O1617" t="str" cm="1">
        <f t="array" ref="O1617">_xlfn.IFS(Table1[[#This Row],[Patient Age]]&lt;=14,"0-14",Table1[[#This Row],[Patient Age]]&lt;=29,"15-29",Table1[[#This Row],[Patient Age]]&lt;=44,"30-44",Table1[[#This Row],[Patient Age]]&lt;=59,"45-59",Table1[[#This Row],[Patient Age]]&lt;=74,"60-74",TRUE,"75+")</f>
        <v>60-74</v>
      </c>
      <c r="P1617" t="str" cm="1">
        <f t="array" ref="P1617">_xlfn.IFS(Table1[[#This Row],[Patient Waittime]]&lt;=15,"0-15",Table1[[#This Row],[Patient Waittime]]&lt;=30,"16-30",Table1[[#This Row],[Patient Waittime]]&lt;=45,"31-45",Table1[[#This Row],[Patient Waittime]]&lt;=60,"46-60",TRUE,"60+")</f>
        <v>0-15</v>
      </c>
      <c r="Q1617">
        <f>--(Table1[[#This Row],[Patient Waittime]]&lt;=30)</f>
        <v>1</v>
      </c>
      <c r="R1617">
        <f>--Table1[[#This Row],[Patient Admission Flag]]</f>
        <v>0</v>
      </c>
      <c r="S1617">
        <f>--AND(Table1[[#This Row],[WithinTarget]]=1,Table1[[#This Row],[Patient Satisfaction Score]]&gt;=7)</f>
        <v>0</v>
      </c>
      <c r="T1617" t="str">
        <f>IF(LEFT(Table1[[#This Row],[Patient Gender]],1)="F","Female","Male")</f>
        <v>Female</v>
      </c>
    </row>
    <row r="1618" spans="1:20" x14ac:dyDescent="0.3">
      <c r="A1618" t="s">
        <v>1722</v>
      </c>
      <c r="B1618" s="1">
        <v>45171.181250000001</v>
      </c>
      <c r="C1618" t="s">
        <v>13</v>
      </c>
      <c r="D1618">
        <v>33</v>
      </c>
      <c r="E1618" t="s">
        <v>22</v>
      </c>
      <c r="F1618" t="s">
        <v>20</v>
      </c>
      <c r="G1618" t="b">
        <v>0</v>
      </c>
      <c r="I1618">
        <v>50</v>
      </c>
      <c r="J1618" t="b">
        <v>0</v>
      </c>
      <c r="K1618">
        <f>YEAR(Table1[[#This Row],[Patient Admission Date]])</f>
        <v>2023</v>
      </c>
      <c r="L1618" t="str">
        <f>TEXT(Table1[[#This Row],[Patient Admission Date]],"mmm")</f>
        <v>Sep</v>
      </c>
      <c r="M1618" t="str">
        <f>TEXT(Table1[[#This Row],[Patient Admission Date]],"ddd")</f>
        <v>Sat</v>
      </c>
      <c r="N1618" t="str">
        <f>TEXT(INT(HOUR(Table1[[#This Row],[Patient Admission Date]])/3)*3,"00")&amp;"-"&amp;TEXT(INT(HOUR(Table1[[#This Row],[Patient Admission Date]])/3)*3+3,"00")</f>
        <v>03-06</v>
      </c>
      <c r="O1618" t="str" cm="1">
        <f t="array" ref="O1618">_xlfn.IFS(Table1[[#This Row],[Patient Age]]&lt;=14,"0-14",Table1[[#This Row],[Patient Age]]&lt;=29,"15-29",Table1[[#This Row],[Patient Age]]&lt;=44,"30-44",Table1[[#This Row],[Patient Age]]&lt;=59,"45-59",Table1[[#This Row],[Patient Age]]&lt;=74,"60-74",TRUE,"75+")</f>
        <v>30-44</v>
      </c>
      <c r="P1618" t="str" cm="1">
        <f t="array" ref="P1618">_xlfn.IFS(Table1[[#This Row],[Patient Waittime]]&lt;=15,"0-15",Table1[[#This Row],[Patient Waittime]]&lt;=30,"16-30",Table1[[#This Row],[Patient Waittime]]&lt;=45,"31-45",Table1[[#This Row],[Patient Waittime]]&lt;=60,"46-60",TRUE,"60+")</f>
        <v>46-60</v>
      </c>
      <c r="Q1618">
        <f>--(Table1[[#This Row],[Patient Waittime]]&lt;=30)</f>
        <v>0</v>
      </c>
      <c r="R1618">
        <f>--Table1[[#This Row],[Patient Admission Flag]]</f>
        <v>0</v>
      </c>
      <c r="S1618">
        <f>--AND(Table1[[#This Row],[WithinTarget]]=1,Table1[[#This Row],[Patient Satisfaction Score]]&gt;=7)</f>
        <v>0</v>
      </c>
      <c r="T1618" t="str">
        <f>IF(LEFT(Table1[[#This Row],[Patient Gender]],1)="F","Female","Male")</f>
        <v>Female</v>
      </c>
    </row>
    <row r="1619" spans="1:20" x14ac:dyDescent="0.3">
      <c r="A1619" t="s">
        <v>1723</v>
      </c>
      <c r="B1619" s="1">
        <v>45460.961111111108</v>
      </c>
      <c r="C1619" t="s">
        <v>13</v>
      </c>
      <c r="D1619">
        <v>78</v>
      </c>
      <c r="E1619" t="s">
        <v>22</v>
      </c>
      <c r="F1619" t="s">
        <v>20</v>
      </c>
      <c r="G1619" t="b">
        <v>0</v>
      </c>
      <c r="H1619">
        <v>6</v>
      </c>
      <c r="I1619">
        <v>32</v>
      </c>
      <c r="J1619" t="b">
        <v>0</v>
      </c>
      <c r="K1619">
        <f>YEAR(Table1[[#This Row],[Patient Admission Date]])</f>
        <v>2024</v>
      </c>
      <c r="L1619" t="str">
        <f>TEXT(Table1[[#This Row],[Patient Admission Date]],"mmm")</f>
        <v>Jun</v>
      </c>
      <c r="M1619" t="str">
        <f>TEXT(Table1[[#This Row],[Patient Admission Date]],"ddd")</f>
        <v>Mon</v>
      </c>
      <c r="N1619" t="str">
        <f>TEXT(INT(HOUR(Table1[[#This Row],[Patient Admission Date]])/3)*3,"00")&amp;"-"&amp;TEXT(INT(HOUR(Table1[[#This Row],[Patient Admission Date]])/3)*3+3,"00")</f>
        <v>21-24</v>
      </c>
      <c r="O1619" t="str" cm="1">
        <f t="array" ref="O1619">_xlfn.IFS(Table1[[#This Row],[Patient Age]]&lt;=14,"0-14",Table1[[#This Row],[Patient Age]]&lt;=29,"15-29",Table1[[#This Row],[Patient Age]]&lt;=44,"30-44",Table1[[#This Row],[Patient Age]]&lt;=59,"45-59",Table1[[#This Row],[Patient Age]]&lt;=74,"60-74",TRUE,"75+")</f>
        <v>75+</v>
      </c>
      <c r="P1619" t="str" cm="1">
        <f t="array" ref="P1619">_xlfn.IFS(Table1[[#This Row],[Patient Waittime]]&lt;=15,"0-15",Table1[[#This Row],[Patient Waittime]]&lt;=30,"16-30",Table1[[#This Row],[Patient Waittime]]&lt;=45,"31-45",Table1[[#This Row],[Patient Waittime]]&lt;=60,"46-60",TRUE,"60+")</f>
        <v>31-45</v>
      </c>
      <c r="Q1619">
        <f>--(Table1[[#This Row],[Patient Waittime]]&lt;=30)</f>
        <v>0</v>
      </c>
      <c r="R1619">
        <f>--Table1[[#This Row],[Patient Admission Flag]]</f>
        <v>0</v>
      </c>
      <c r="S1619">
        <f>--AND(Table1[[#This Row],[WithinTarget]]=1,Table1[[#This Row],[Patient Satisfaction Score]]&gt;=7)</f>
        <v>0</v>
      </c>
      <c r="T1619" t="str">
        <f>IF(LEFT(Table1[[#This Row],[Patient Gender]],1)="F","Female","Male")</f>
        <v>Female</v>
      </c>
    </row>
    <row r="1620" spans="1:20" x14ac:dyDescent="0.3">
      <c r="A1620" t="s">
        <v>1724</v>
      </c>
      <c r="B1620" s="1">
        <v>45164.222222222219</v>
      </c>
      <c r="C1620" t="s">
        <v>13</v>
      </c>
      <c r="D1620">
        <v>38</v>
      </c>
      <c r="E1620" t="s">
        <v>22</v>
      </c>
      <c r="F1620" t="s">
        <v>15</v>
      </c>
      <c r="G1620" t="b">
        <v>0</v>
      </c>
      <c r="I1620">
        <v>18</v>
      </c>
      <c r="J1620" t="b">
        <v>0</v>
      </c>
      <c r="K1620">
        <f>YEAR(Table1[[#This Row],[Patient Admission Date]])</f>
        <v>2023</v>
      </c>
      <c r="L1620" t="str">
        <f>TEXT(Table1[[#This Row],[Patient Admission Date]],"mmm")</f>
        <v>Aug</v>
      </c>
      <c r="M1620" t="str">
        <f>TEXT(Table1[[#This Row],[Patient Admission Date]],"ddd")</f>
        <v>Sat</v>
      </c>
      <c r="N1620" t="str">
        <f>TEXT(INT(HOUR(Table1[[#This Row],[Patient Admission Date]])/3)*3,"00")&amp;"-"&amp;TEXT(INT(HOUR(Table1[[#This Row],[Patient Admission Date]])/3)*3+3,"00")</f>
        <v>03-06</v>
      </c>
      <c r="O1620" t="str" cm="1">
        <f t="array" ref="O1620">_xlfn.IFS(Table1[[#This Row],[Patient Age]]&lt;=14,"0-14",Table1[[#This Row],[Patient Age]]&lt;=29,"15-29",Table1[[#This Row],[Patient Age]]&lt;=44,"30-44",Table1[[#This Row],[Patient Age]]&lt;=59,"45-59",Table1[[#This Row],[Patient Age]]&lt;=74,"60-74",TRUE,"75+")</f>
        <v>30-44</v>
      </c>
      <c r="P1620" t="str" cm="1">
        <f t="array" ref="P1620">_xlfn.IFS(Table1[[#This Row],[Patient Waittime]]&lt;=15,"0-15",Table1[[#This Row],[Patient Waittime]]&lt;=30,"16-30",Table1[[#This Row],[Patient Waittime]]&lt;=45,"31-45",Table1[[#This Row],[Patient Waittime]]&lt;=60,"46-60",TRUE,"60+")</f>
        <v>16-30</v>
      </c>
      <c r="Q1620">
        <f>--(Table1[[#This Row],[Patient Waittime]]&lt;=30)</f>
        <v>1</v>
      </c>
      <c r="R1620">
        <f>--Table1[[#This Row],[Patient Admission Flag]]</f>
        <v>0</v>
      </c>
      <c r="S1620">
        <f>--AND(Table1[[#This Row],[WithinTarget]]=1,Table1[[#This Row],[Patient Satisfaction Score]]&gt;=7)</f>
        <v>0</v>
      </c>
      <c r="T1620" t="str">
        <f>IF(LEFT(Table1[[#This Row],[Patient Gender]],1)="F","Female","Male")</f>
        <v>Female</v>
      </c>
    </row>
    <row r="1621" spans="1:20" x14ac:dyDescent="0.3">
      <c r="A1621" t="s">
        <v>1725</v>
      </c>
      <c r="B1621" s="1">
        <v>45125.786805555559</v>
      </c>
      <c r="C1621" t="s">
        <v>13</v>
      </c>
      <c r="D1621">
        <v>51</v>
      </c>
      <c r="E1621" t="s">
        <v>22</v>
      </c>
      <c r="F1621" t="s">
        <v>15</v>
      </c>
      <c r="G1621" t="b">
        <v>0</v>
      </c>
      <c r="I1621">
        <v>51</v>
      </c>
      <c r="J1621" t="b">
        <v>0</v>
      </c>
      <c r="K1621">
        <f>YEAR(Table1[[#This Row],[Patient Admission Date]])</f>
        <v>2023</v>
      </c>
      <c r="L1621" t="str">
        <f>TEXT(Table1[[#This Row],[Patient Admission Date]],"mmm")</f>
        <v>Jul</v>
      </c>
      <c r="M1621" t="str">
        <f>TEXT(Table1[[#This Row],[Patient Admission Date]],"ddd")</f>
        <v>Tue</v>
      </c>
      <c r="N1621" t="str">
        <f>TEXT(INT(HOUR(Table1[[#This Row],[Patient Admission Date]])/3)*3,"00")&amp;"-"&amp;TEXT(INT(HOUR(Table1[[#This Row],[Patient Admission Date]])/3)*3+3,"00")</f>
        <v>18-21</v>
      </c>
      <c r="O1621" t="str" cm="1">
        <f t="array" ref="O1621">_xlfn.IFS(Table1[[#This Row],[Patient Age]]&lt;=14,"0-14",Table1[[#This Row],[Patient Age]]&lt;=29,"15-29",Table1[[#This Row],[Patient Age]]&lt;=44,"30-44",Table1[[#This Row],[Patient Age]]&lt;=59,"45-59",Table1[[#This Row],[Patient Age]]&lt;=74,"60-74",TRUE,"75+")</f>
        <v>45-59</v>
      </c>
      <c r="P1621" t="str" cm="1">
        <f t="array" ref="P1621">_xlfn.IFS(Table1[[#This Row],[Patient Waittime]]&lt;=15,"0-15",Table1[[#This Row],[Patient Waittime]]&lt;=30,"16-30",Table1[[#This Row],[Patient Waittime]]&lt;=45,"31-45",Table1[[#This Row],[Patient Waittime]]&lt;=60,"46-60",TRUE,"60+")</f>
        <v>46-60</v>
      </c>
      <c r="Q1621">
        <f>--(Table1[[#This Row],[Patient Waittime]]&lt;=30)</f>
        <v>0</v>
      </c>
      <c r="R1621">
        <f>--Table1[[#This Row],[Patient Admission Flag]]</f>
        <v>0</v>
      </c>
      <c r="S1621">
        <f>--AND(Table1[[#This Row],[WithinTarget]]=1,Table1[[#This Row],[Patient Satisfaction Score]]&gt;=7)</f>
        <v>0</v>
      </c>
      <c r="T1621" t="str">
        <f>IF(LEFT(Table1[[#This Row],[Patient Gender]],1)="F","Female","Male")</f>
        <v>Female</v>
      </c>
    </row>
    <row r="1622" spans="1:20" x14ac:dyDescent="0.3">
      <c r="A1622" t="s">
        <v>1726</v>
      </c>
      <c r="B1622" s="1">
        <v>45174.275000000001</v>
      </c>
      <c r="C1622" t="s">
        <v>13</v>
      </c>
      <c r="D1622">
        <v>50</v>
      </c>
      <c r="E1622" t="s">
        <v>22</v>
      </c>
      <c r="F1622" t="s">
        <v>15</v>
      </c>
      <c r="G1622" t="b">
        <v>0</v>
      </c>
      <c r="I1622">
        <v>10</v>
      </c>
      <c r="J1622" t="b">
        <v>0</v>
      </c>
      <c r="K1622">
        <f>YEAR(Table1[[#This Row],[Patient Admission Date]])</f>
        <v>2023</v>
      </c>
      <c r="L1622" t="str">
        <f>TEXT(Table1[[#This Row],[Patient Admission Date]],"mmm")</f>
        <v>Sep</v>
      </c>
      <c r="M1622" t="str">
        <f>TEXT(Table1[[#This Row],[Patient Admission Date]],"ddd")</f>
        <v>Tue</v>
      </c>
      <c r="N1622" t="str">
        <f>TEXT(INT(HOUR(Table1[[#This Row],[Patient Admission Date]])/3)*3,"00")&amp;"-"&amp;TEXT(INT(HOUR(Table1[[#This Row],[Patient Admission Date]])/3)*3+3,"00")</f>
        <v>06-09</v>
      </c>
      <c r="O1622" t="str" cm="1">
        <f t="array" ref="O1622">_xlfn.IFS(Table1[[#This Row],[Patient Age]]&lt;=14,"0-14",Table1[[#This Row],[Patient Age]]&lt;=29,"15-29",Table1[[#This Row],[Patient Age]]&lt;=44,"30-44",Table1[[#This Row],[Patient Age]]&lt;=59,"45-59",Table1[[#This Row],[Patient Age]]&lt;=74,"60-74",TRUE,"75+")</f>
        <v>45-59</v>
      </c>
      <c r="P1622" t="str" cm="1">
        <f t="array" ref="P1622">_xlfn.IFS(Table1[[#This Row],[Patient Waittime]]&lt;=15,"0-15",Table1[[#This Row],[Patient Waittime]]&lt;=30,"16-30",Table1[[#This Row],[Patient Waittime]]&lt;=45,"31-45",Table1[[#This Row],[Patient Waittime]]&lt;=60,"46-60",TRUE,"60+")</f>
        <v>0-15</v>
      </c>
      <c r="Q1622">
        <f>--(Table1[[#This Row],[Patient Waittime]]&lt;=30)</f>
        <v>1</v>
      </c>
      <c r="R1622">
        <f>--Table1[[#This Row],[Patient Admission Flag]]</f>
        <v>0</v>
      </c>
      <c r="S1622">
        <f>--AND(Table1[[#This Row],[WithinTarget]]=1,Table1[[#This Row],[Patient Satisfaction Score]]&gt;=7)</f>
        <v>0</v>
      </c>
      <c r="T1622" t="str">
        <f>IF(LEFT(Table1[[#This Row],[Patient Gender]],1)="F","Female","Male")</f>
        <v>Female</v>
      </c>
    </row>
    <row r="1623" spans="1:20" x14ac:dyDescent="0.3">
      <c r="A1623" t="s">
        <v>1727</v>
      </c>
      <c r="B1623" s="1">
        <v>45549.419444444444</v>
      </c>
      <c r="C1623" t="s">
        <v>13</v>
      </c>
      <c r="D1623">
        <v>15</v>
      </c>
      <c r="E1623" t="s">
        <v>22</v>
      </c>
      <c r="F1623" t="s">
        <v>15</v>
      </c>
      <c r="G1623" t="b">
        <v>0</v>
      </c>
      <c r="I1623">
        <v>40</v>
      </c>
      <c r="J1623" t="b">
        <v>0</v>
      </c>
      <c r="K1623">
        <f>YEAR(Table1[[#This Row],[Patient Admission Date]])</f>
        <v>2024</v>
      </c>
      <c r="L1623" t="str">
        <f>TEXT(Table1[[#This Row],[Patient Admission Date]],"mmm")</f>
        <v>Sep</v>
      </c>
      <c r="M1623" t="str">
        <f>TEXT(Table1[[#This Row],[Patient Admission Date]],"ddd")</f>
        <v>Sat</v>
      </c>
      <c r="N1623" t="str">
        <f>TEXT(INT(HOUR(Table1[[#This Row],[Patient Admission Date]])/3)*3,"00")&amp;"-"&amp;TEXT(INT(HOUR(Table1[[#This Row],[Patient Admission Date]])/3)*3+3,"00")</f>
        <v>09-12</v>
      </c>
      <c r="O1623" t="str" cm="1">
        <f t="array" ref="O1623">_xlfn.IFS(Table1[[#This Row],[Patient Age]]&lt;=14,"0-14",Table1[[#This Row],[Patient Age]]&lt;=29,"15-29",Table1[[#This Row],[Patient Age]]&lt;=44,"30-44",Table1[[#This Row],[Patient Age]]&lt;=59,"45-59",Table1[[#This Row],[Patient Age]]&lt;=74,"60-74",TRUE,"75+")</f>
        <v>15-29</v>
      </c>
      <c r="P1623" t="str" cm="1">
        <f t="array" ref="P1623">_xlfn.IFS(Table1[[#This Row],[Patient Waittime]]&lt;=15,"0-15",Table1[[#This Row],[Patient Waittime]]&lt;=30,"16-30",Table1[[#This Row],[Patient Waittime]]&lt;=45,"31-45",Table1[[#This Row],[Patient Waittime]]&lt;=60,"46-60",TRUE,"60+")</f>
        <v>31-45</v>
      </c>
      <c r="Q1623">
        <f>--(Table1[[#This Row],[Patient Waittime]]&lt;=30)</f>
        <v>0</v>
      </c>
      <c r="R1623">
        <f>--Table1[[#This Row],[Patient Admission Flag]]</f>
        <v>0</v>
      </c>
      <c r="S1623">
        <f>--AND(Table1[[#This Row],[WithinTarget]]=1,Table1[[#This Row],[Patient Satisfaction Score]]&gt;=7)</f>
        <v>0</v>
      </c>
      <c r="T1623" t="str">
        <f>IF(LEFT(Table1[[#This Row],[Patient Gender]],1)="F","Female","Male")</f>
        <v>Female</v>
      </c>
    </row>
    <row r="1624" spans="1:20" x14ac:dyDescent="0.3">
      <c r="A1624" t="s">
        <v>1728</v>
      </c>
      <c r="B1624" s="1">
        <v>45108.504861111112</v>
      </c>
      <c r="C1624" t="s">
        <v>13</v>
      </c>
      <c r="D1624">
        <v>51</v>
      </c>
      <c r="E1624" t="s">
        <v>22</v>
      </c>
      <c r="F1624" t="s">
        <v>15</v>
      </c>
      <c r="G1624" t="b">
        <v>0</v>
      </c>
      <c r="I1624">
        <v>40</v>
      </c>
      <c r="J1624" t="b">
        <v>0</v>
      </c>
      <c r="K1624">
        <f>YEAR(Table1[[#This Row],[Patient Admission Date]])</f>
        <v>2023</v>
      </c>
      <c r="L1624" t="str">
        <f>TEXT(Table1[[#This Row],[Patient Admission Date]],"mmm")</f>
        <v>Jul</v>
      </c>
      <c r="M1624" t="str">
        <f>TEXT(Table1[[#This Row],[Patient Admission Date]],"ddd")</f>
        <v>Sat</v>
      </c>
      <c r="N1624" t="str">
        <f>TEXT(INT(HOUR(Table1[[#This Row],[Patient Admission Date]])/3)*3,"00")&amp;"-"&amp;TEXT(INT(HOUR(Table1[[#This Row],[Patient Admission Date]])/3)*3+3,"00")</f>
        <v>12-15</v>
      </c>
      <c r="O1624" t="str" cm="1">
        <f t="array" ref="O1624">_xlfn.IFS(Table1[[#This Row],[Patient Age]]&lt;=14,"0-14",Table1[[#This Row],[Patient Age]]&lt;=29,"15-29",Table1[[#This Row],[Patient Age]]&lt;=44,"30-44",Table1[[#This Row],[Patient Age]]&lt;=59,"45-59",Table1[[#This Row],[Patient Age]]&lt;=74,"60-74",TRUE,"75+")</f>
        <v>45-59</v>
      </c>
      <c r="P1624" t="str" cm="1">
        <f t="array" ref="P1624">_xlfn.IFS(Table1[[#This Row],[Patient Waittime]]&lt;=15,"0-15",Table1[[#This Row],[Patient Waittime]]&lt;=30,"16-30",Table1[[#This Row],[Patient Waittime]]&lt;=45,"31-45",Table1[[#This Row],[Patient Waittime]]&lt;=60,"46-60",TRUE,"60+")</f>
        <v>31-45</v>
      </c>
      <c r="Q1624">
        <f>--(Table1[[#This Row],[Patient Waittime]]&lt;=30)</f>
        <v>0</v>
      </c>
      <c r="R1624">
        <f>--Table1[[#This Row],[Patient Admission Flag]]</f>
        <v>0</v>
      </c>
      <c r="S1624">
        <f>--AND(Table1[[#This Row],[WithinTarget]]=1,Table1[[#This Row],[Patient Satisfaction Score]]&gt;=7)</f>
        <v>0</v>
      </c>
      <c r="T1624" t="str">
        <f>IF(LEFT(Table1[[#This Row],[Patient Gender]],1)="F","Female","Male")</f>
        <v>Female</v>
      </c>
    </row>
    <row r="1625" spans="1:20" x14ac:dyDescent="0.3">
      <c r="A1625" t="s">
        <v>1729</v>
      </c>
      <c r="B1625" s="1">
        <v>45528.667361111111</v>
      </c>
      <c r="C1625" t="s">
        <v>13</v>
      </c>
      <c r="D1625">
        <v>8</v>
      </c>
      <c r="E1625" t="s">
        <v>22</v>
      </c>
      <c r="F1625" t="s">
        <v>15</v>
      </c>
      <c r="G1625" t="b">
        <v>0</v>
      </c>
      <c r="I1625">
        <v>41</v>
      </c>
      <c r="J1625" t="b">
        <v>0</v>
      </c>
      <c r="K1625">
        <f>YEAR(Table1[[#This Row],[Patient Admission Date]])</f>
        <v>2024</v>
      </c>
      <c r="L1625" t="str">
        <f>TEXT(Table1[[#This Row],[Patient Admission Date]],"mmm")</f>
        <v>Aug</v>
      </c>
      <c r="M1625" t="str">
        <f>TEXT(Table1[[#This Row],[Patient Admission Date]],"ddd")</f>
        <v>Sat</v>
      </c>
      <c r="N1625" t="str">
        <f>TEXT(INT(HOUR(Table1[[#This Row],[Patient Admission Date]])/3)*3,"00")&amp;"-"&amp;TEXT(INT(HOUR(Table1[[#This Row],[Patient Admission Date]])/3)*3+3,"00")</f>
        <v>15-18</v>
      </c>
      <c r="O1625" t="str" cm="1">
        <f t="array" ref="O1625">_xlfn.IFS(Table1[[#This Row],[Patient Age]]&lt;=14,"0-14",Table1[[#This Row],[Patient Age]]&lt;=29,"15-29",Table1[[#This Row],[Patient Age]]&lt;=44,"30-44",Table1[[#This Row],[Patient Age]]&lt;=59,"45-59",Table1[[#This Row],[Patient Age]]&lt;=74,"60-74",TRUE,"75+")</f>
        <v>0-14</v>
      </c>
      <c r="P1625" t="str" cm="1">
        <f t="array" ref="P1625">_xlfn.IFS(Table1[[#This Row],[Patient Waittime]]&lt;=15,"0-15",Table1[[#This Row],[Patient Waittime]]&lt;=30,"16-30",Table1[[#This Row],[Patient Waittime]]&lt;=45,"31-45",Table1[[#This Row],[Patient Waittime]]&lt;=60,"46-60",TRUE,"60+")</f>
        <v>31-45</v>
      </c>
      <c r="Q1625">
        <f>--(Table1[[#This Row],[Patient Waittime]]&lt;=30)</f>
        <v>0</v>
      </c>
      <c r="R1625">
        <f>--Table1[[#This Row],[Patient Admission Flag]]</f>
        <v>0</v>
      </c>
      <c r="S1625">
        <f>--AND(Table1[[#This Row],[WithinTarget]]=1,Table1[[#This Row],[Patient Satisfaction Score]]&gt;=7)</f>
        <v>0</v>
      </c>
      <c r="T1625" t="str">
        <f>IF(LEFT(Table1[[#This Row],[Patient Gender]],1)="F","Female","Male")</f>
        <v>Female</v>
      </c>
    </row>
    <row r="1626" spans="1:20" x14ac:dyDescent="0.3">
      <c r="A1626" t="s">
        <v>1730</v>
      </c>
      <c r="B1626" s="1">
        <v>45550.29583333333</v>
      </c>
      <c r="C1626" t="s">
        <v>13</v>
      </c>
      <c r="D1626">
        <v>18</v>
      </c>
      <c r="E1626" t="s">
        <v>22</v>
      </c>
      <c r="F1626" t="s">
        <v>15</v>
      </c>
      <c r="G1626" t="b">
        <v>0</v>
      </c>
      <c r="I1626">
        <v>56</v>
      </c>
      <c r="J1626" t="b">
        <v>0</v>
      </c>
      <c r="K1626">
        <f>YEAR(Table1[[#This Row],[Patient Admission Date]])</f>
        <v>2024</v>
      </c>
      <c r="L1626" t="str">
        <f>TEXT(Table1[[#This Row],[Patient Admission Date]],"mmm")</f>
        <v>Sep</v>
      </c>
      <c r="M1626" t="str">
        <f>TEXT(Table1[[#This Row],[Patient Admission Date]],"ddd")</f>
        <v>Sun</v>
      </c>
      <c r="N1626" t="str">
        <f>TEXT(INT(HOUR(Table1[[#This Row],[Patient Admission Date]])/3)*3,"00")&amp;"-"&amp;TEXT(INT(HOUR(Table1[[#This Row],[Patient Admission Date]])/3)*3+3,"00")</f>
        <v>06-09</v>
      </c>
      <c r="O1626" t="str" cm="1">
        <f t="array" ref="O1626">_xlfn.IFS(Table1[[#This Row],[Patient Age]]&lt;=14,"0-14",Table1[[#This Row],[Patient Age]]&lt;=29,"15-29",Table1[[#This Row],[Patient Age]]&lt;=44,"30-44",Table1[[#This Row],[Patient Age]]&lt;=59,"45-59",Table1[[#This Row],[Patient Age]]&lt;=74,"60-74",TRUE,"75+")</f>
        <v>15-29</v>
      </c>
      <c r="P1626" t="str" cm="1">
        <f t="array" ref="P1626">_xlfn.IFS(Table1[[#This Row],[Patient Waittime]]&lt;=15,"0-15",Table1[[#This Row],[Patient Waittime]]&lt;=30,"16-30",Table1[[#This Row],[Patient Waittime]]&lt;=45,"31-45",Table1[[#This Row],[Patient Waittime]]&lt;=60,"46-60",TRUE,"60+")</f>
        <v>46-60</v>
      </c>
      <c r="Q1626">
        <f>--(Table1[[#This Row],[Patient Waittime]]&lt;=30)</f>
        <v>0</v>
      </c>
      <c r="R1626">
        <f>--Table1[[#This Row],[Patient Admission Flag]]</f>
        <v>0</v>
      </c>
      <c r="S1626">
        <f>--AND(Table1[[#This Row],[WithinTarget]]=1,Table1[[#This Row],[Patient Satisfaction Score]]&gt;=7)</f>
        <v>0</v>
      </c>
      <c r="T1626" t="str">
        <f>IF(LEFT(Table1[[#This Row],[Patient Gender]],1)="F","Female","Male")</f>
        <v>Female</v>
      </c>
    </row>
    <row r="1627" spans="1:20" x14ac:dyDescent="0.3">
      <c r="A1627" t="s">
        <v>1731</v>
      </c>
      <c r="B1627" s="1">
        <v>45409.492361111108</v>
      </c>
      <c r="C1627" t="s">
        <v>13</v>
      </c>
      <c r="D1627">
        <v>63</v>
      </c>
      <c r="E1627" t="s">
        <v>22</v>
      </c>
      <c r="F1627" t="s">
        <v>15</v>
      </c>
      <c r="G1627" t="b">
        <v>0</v>
      </c>
      <c r="I1627">
        <v>60</v>
      </c>
      <c r="J1627" t="b">
        <v>0</v>
      </c>
      <c r="K1627">
        <f>YEAR(Table1[[#This Row],[Patient Admission Date]])</f>
        <v>2024</v>
      </c>
      <c r="L1627" t="str">
        <f>TEXT(Table1[[#This Row],[Patient Admission Date]],"mmm")</f>
        <v>Apr</v>
      </c>
      <c r="M1627" t="str">
        <f>TEXT(Table1[[#This Row],[Patient Admission Date]],"ddd")</f>
        <v>Sat</v>
      </c>
      <c r="N1627" t="str">
        <f>TEXT(INT(HOUR(Table1[[#This Row],[Patient Admission Date]])/3)*3,"00")&amp;"-"&amp;TEXT(INT(HOUR(Table1[[#This Row],[Patient Admission Date]])/3)*3+3,"00")</f>
        <v>09-12</v>
      </c>
      <c r="O1627" t="str" cm="1">
        <f t="array" ref="O1627">_xlfn.IFS(Table1[[#This Row],[Patient Age]]&lt;=14,"0-14",Table1[[#This Row],[Patient Age]]&lt;=29,"15-29",Table1[[#This Row],[Patient Age]]&lt;=44,"30-44",Table1[[#This Row],[Patient Age]]&lt;=59,"45-59",Table1[[#This Row],[Patient Age]]&lt;=74,"60-74",TRUE,"75+")</f>
        <v>60-74</v>
      </c>
      <c r="P1627" t="str" cm="1">
        <f t="array" ref="P1627">_xlfn.IFS(Table1[[#This Row],[Patient Waittime]]&lt;=15,"0-15",Table1[[#This Row],[Patient Waittime]]&lt;=30,"16-30",Table1[[#This Row],[Patient Waittime]]&lt;=45,"31-45",Table1[[#This Row],[Patient Waittime]]&lt;=60,"46-60",TRUE,"60+")</f>
        <v>46-60</v>
      </c>
      <c r="Q1627">
        <f>--(Table1[[#This Row],[Patient Waittime]]&lt;=30)</f>
        <v>0</v>
      </c>
      <c r="R1627">
        <f>--Table1[[#This Row],[Patient Admission Flag]]</f>
        <v>0</v>
      </c>
      <c r="S1627">
        <f>--AND(Table1[[#This Row],[WithinTarget]]=1,Table1[[#This Row],[Patient Satisfaction Score]]&gt;=7)</f>
        <v>0</v>
      </c>
      <c r="T1627" t="str">
        <f>IF(LEFT(Table1[[#This Row],[Patient Gender]],1)="F","Female","Male")</f>
        <v>Female</v>
      </c>
    </row>
    <row r="1628" spans="1:20" x14ac:dyDescent="0.3">
      <c r="A1628" t="s">
        <v>1732</v>
      </c>
      <c r="B1628" s="1">
        <v>45462.093055555553</v>
      </c>
      <c r="C1628" t="s">
        <v>13</v>
      </c>
      <c r="D1628">
        <v>3</v>
      </c>
      <c r="E1628" t="s">
        <v>22</v>
      </c>
      <c r="F1628" t="s">
        <v>15</v>
      </c>
      <c r="G1628" t="b">
        <v>0</v>
      </c>
      <c r="I1628">
        <v>40</v>
      </c>
      <c r="J1628" t="b">
        <v>0</v>
      </c>
      <c r="K1628">
        <f>YEAR(Table1[[#This Row],[Patient Admission Date]])</f>
        <v>2024</v>
      </c>
      <c r="L1628" t="str">
        <f>TEXT(Table1[[#This Row],[Patient Admission Date]],"mmm")</f>
        <v>Jun</v>
      </c>
      <c r="M1628" t="str">
        <f>TEXT(Table1[[#This Row],[Patient Admission Date]],"ddd")</f>
        <v>Wed</v>
      </c>
      <c r="N1628" t="str">
        <f>TEXT(INT(HOUR(Table1[[#This Row],[Patient Admission Date]])/3)*3,"00")&amp;"-"&amp;TEXT(INT(HOUR(Table1[[#This Row],[Patient Admission Date]])/3)*3+3,"00")</f>
        <v>00-03</v>
      </c>
      <c r="O1628" t="str" cm="1">
        <f t="array" ref="O1628">_xlfn.IFS(Table1[[#This Row],[Patient Age]]&lt;=14,"0-14",Table1[[#This Row],[Patient Age]]&lt;=29,"15-29",Table1[[#This Row],[Patient Age]]&lt;=44,"30-44",Table1[[#This Row],[Patient Age]]&lt;=59,"45-59",Table1[[#This Row],[Patient Age]]&lt;=74,"60-74",TRUE,"75+")</f>
        <v>0-14</v>
      </c>
      <c r="P1628" t="str" cm="1">
        <f t="array" ref="P1628">_xlfn.IFS(Table1[[#This Row],[Patient Waittime]]&lt;=15,"0-15",Table1[[#This Row],[Patient Waittime]]&lt;=30,"16-30",Table1[[#This Row],[Patient Waittime]]&lt;=45,"31-45",Table1[[#This Row],[Patient Waittime]]&lt;=60,"46-60",TRUE,"60+")</f>
        <v>31-45</v>
      </c>
      <c r="Q1628">
        <f>--(Table1[[#This Row],[Patient Waittime]]&lt;=30)</f>
        <v>0</v>
      </c>
      <c r="R1628">
        <f>--Table1[[#This Row],[Patient Admission Flag]]</f>
        <v>0</v>
      </c>
      <c r="S1628">
        <f>--AND(Table1[[#This Row],[WithinTarget]]=1,Table1[[#This Row],[Patient Satisfaction Score]]&gt;=7)</f>
        <v>0</v>
      </c>
      <c r="T1628" t="str">
        <f>IF(LEFT(Table1[[#This Row],[Patient Gender]],1)="F","Female","Male")</f>
        <v>Female</v>
      </c>
    </row>
    <row r="1629" spans="1:20" x14ac:dyDescent="0.3">
      <c r="A1629" t="s">
        <v>1733</v>
      </c>
      <c r="B1629" s="1">
        <v>45411.195138888892</v>
      </c>
      <c r="C1629" t="s">
        <v>13</v>
      </c>
      <c r="D1629">
        <v>64</v>
      </c>
      <c r="E1629" t="s">
        <v>22</v>
      </c>
      <c r="F1629" t="s">
        <v>15</v>
      </c>
      <c r="G1629" t="b">
        <v>0</v>
      </c>
      <c r="I1629">
        <v>53</v>
      </c>
      <c r="J1629" t="b">
        <v>0</v>
      </c>
      <c r="K1629">
        <f>YEAR(Table1[[#This Row],[Patient Admission Date]])</f>
        <v>2024</v>
      </c>
      <c r="L1629" t="str">
        <f>TEXT(Table1[[#This Row],[Patient Admission Date]],"mmm")</f>
        <v>Apr</v>
      </c>
      <c r="M1629" t="str">
        <f>TEXT(Table1[[#This Row],[Patient Admission Date]],"ddd")</f>
        <v>Mon</v>
      </c>
      <c r="N1629" t="str">
        <f>TEXT(INT(HOUR(Table1[[#This Row],[Patient Admission Date]])/3)*3,"00")&amp;"-"&amp;TEXT(INT(HOUR(Table1[[#This Row],[Patient Admission Date]])/3)*3+3,"00")</f>
        <v>03-06</v>
      </c>
      <c r="O1629" t="str" cm="1">
        <f t="array" ref="O1629">_xlfn.IFS(Table1[[#This Row],[Patient Age]]&lt;=14,"0-14",Table1[[#This Row],[Patient Age]]&lt;=29,"15-29",Table1[[#This Row],[Patient Age]]&lt;=44,"30-44",Table1[[#This Row],[Patient Age]]&lt;=59,"45-59",Table1[[#This Row],[Patient Age]]&lt;=74,"60-74",TRUE,"75+")</f>
        <v>60-74</v>
      </c>
      <c r="P1629" t="str" cm="1">
        <f t="array" ref="P1629">_xlfn.IFS(Table1[[#This Row],[Patient Waittime]]&lt;=15,"0-15",Table1[[#This Row],[Patient Waittime]]&lt;=30,"16-30",Table1[[#This Row],[Patient Waittime]]&lt;=45,"31-45",Table1[[#This Row],[Patient Waittime]]&lt;=60,"46-60",TRUE,"60+")</f>
        <v>46-60</v>
      </c>
      <c r="Q1629">
        <f>--(Table1[[#This Row],[Patient Waittime]]&lt;=30)</f>
        <v>0</v>
      </c>
      <c r="R1629">
        <f>--Table1[[#This Row],[Patient Admission Flag]]</f>
        <v>0</v>
      </c>
      <c r="S1629">
        <f>--AND(Table1[[#This Row],[WithinTarget]]=1,Table1[[#This Row],[Patient Satisfaction Score]]&gt;=7)</f>
        <v>0</v>
      </c>
      <c r="T1629" t="str">
        <f>IF(LEFT(Table1[[#This Row],[Patient Gender]],1)="F","Female","Male")</f>
        <v>Female</v>
      </c>
    </row>
    <row r="1630" spans="1:20" x14ac:dyDescent="0.3">
      <c r="A1630" t="s">
        <v>1734</v>
      </c>
      <c r="B1630" s="1">
        <v>45103.224305555559</v>
      </c>
      <c r="C1630" t="s">
        <v>13</v>
      </c>
      <c r="D1630">
        <v>66</v>
      </c>
      <c r="E1630" t="s">
        <v>22</v>
      </c>
      <c r="F1630" t="s">
        <v>15</v>
      </c>
      <c r="G1630" t="b">
        <v>0</v>
      </c>
      <c r="I1630">
        <v>43</v>
      </c>
      <c r="J1630" t="b">
        <v>0</v>
      </c>
      <c r="K1630">
        <f>YEAR(Table1[[#This Row],[Patient Admission Date]])</f>
        <v>2023</v>
      </c>
      <c r="L1630" t="str">
        <f>TEXT(Table1[[#This Row],[Patient Admission Date]],"mmm")</f>
        <v>Jun</v>
      </c>
      <c r="M1630" t="str">
        <f>TEXT(Table1[[#This Row],[Patient Admission Date]],"ddd")</f>
        <v>Mon</v>
      </c>
      <c r="N1630" t="str">
        <f>TEXT(INT(HOUR(Table1[[#This Row],[Patient Admission Date]])/3)*3,"00")&amp;"-"&amp;TEXT(INT(HOUR(Table1[[#This Row],[Patient Admission Date]])/3)*3+3,"00")</f>
        <v>03-06</v>
      </c>
      <c r="O1630" t="str" cm="1">
        <f t="array" ref="O1630">_xlfn.IFS(Table1[[#This Row],[Patient Age]]&lt;=14,"0-14",Table1[[#This Row],[Patient Age]]&lt;=29,"15-29",Table1[[#This Row],[Patient Age]]&lt;=44,"30-44",Table1[[#This Row],[Patient Age]]&lt;=59,"45-59",Table1[[#This Row],[Patient Age]]&lt;=74,"60-74",TRUE,"75+")</f>
        <v>60-74</v>
      </c>
      <c r="P1630" t="str" cm="1">
        <f t="array" ref="P1630">_xlfn.IFS(Table1[[#This Row],[Patient Waittime]]&lt;=15,"0-15",Table1[[#This Row],[Patient Waittime]]&lt;=30,"16-30",Table1[[#This Row],[Patient Waittime]]&lt;=45,"31-45",Table1[[#This Row],[Patient Waittime]]&lt;=60,"46-60",TRUE,"60+")</f>
        <v>31-45</v>
      </c>
      <c r="Q1630">
        <f>--(Table1[[#This Row],[Patient Waittime]]&lt;=30)</f>
        <v>0</v>
      </c>
      <c r="R1630">
        <f>--Table1[[#This Row],[Patient Admission Flag]]</f>
        <v>0</v>
      </c>
      <c r="S1630">
        <f>--AND(Table1[[#This Row],[WithinTarget]]=1,Table1[[#This Row],[Patient Satisfaction Score]]&gt;=7)</f>
        <v>0</v>
      </c>
      <c r="T1630" t="str">
        <f>IF(LEFT(Table1[[#This Row],[Patient Gender]],1)="F","Female","Male")</f>
        <v>Female</v>
      </c>
    </row>
    <row r="1631" spans="1:20" x14ac:dyDescent="0.3">
      <c r="A1631" t="s">
        <v>1735</v>
      </c>
      <c r="B1631" s="1">
        <v>45399.177777777775</v>
      </c>
      <c r="C1631" t="s">
        <v>13</v>
      </c>
      <c r="D1631">
        <v>66</v>
      </c>
      <c r="E1631" t="s">
        <v>22</v>
      </c>
      <c r="F1631" t="s">
        <v>15</v>
      </c>
      <c r="G1631" t="b">
        <v>0</v>
      </c>
      <c r="I1631">
        <v>36</v>
      </c>
      <c r="J1631" t="b">
        <v>0</v>
      </c>
      <c r="K1631">
        <f>YEAR(Table1[[#This Row],[Patient Admission Date]])</f>
        <v>2024</v>
      </c>
      <c r="L1631" t="str">
        <f>TEXT(Table1[[#This Row],[Patient Admission Date]],"mmm")</f>
        <v>Apr</v>
      </c>
      <c r="M1631" t="str">
        <f>TEXT(Table1[[#This Row],[Patient Admission Date]],"ddd")</f>
        <v>Wed</v>
      </c>
      <c r="N1631" t="str">
        <f>TEXT(INT(HOUR(Table1[[#This Row],[Patient Admission Date]])/3)*3,"00")&amp;"-"&amp;TEXT(INT(HOUR(Table1[[#This Row],[Patient Admission Date]])/3)*3+3,"00")</f>
        <v>03-06</v>
      </c>
      <c r="O1631" t="str" cm="1">
        <f t="array" ref="O1631">_xlfn.IFS(Table1[[#This Row],[Patient Age]]&lt;=14,"0-14",Table1[[#This Row],[Patient Age]]&lt;=29,"15-29",Table1[[#This Row],[Patient Age]]&lt;=44,"30-44",Table1[[#This Row],[Patient Age]]&lt;=59,"45-59",Table1[[#This Row],[Patient Age]]&lt;=74,"60-74",TRUE,"75+")</f>
        <v>60-74</v>
      </c>
      <c r="P1631" t="str" cm="1">
        <f t="array" ref="P1631">_xlfn.IFS(Table1[[#This Row],[Patient Waittime]]&lt;=15,"0-15",Table1[[#This Row],[Patient Waittime]]&lt;=30,"16-30",Table1[[#This Row],[Patient Waittime]]&lt;=45,"31-45",Table1[[#This Row],[Patient Waittime]]&lt;=60,"46-60",TRUE,"60+")</f>
        <v>31-45</v>
      </c>
      <c r="Q1631">
        <f>--(Table1[[#This Row],[Patient Waittime]]&lt;=30)</f>
        <v>0</v>
      </c>
      <c r="R1631">
        <f>--Table1[[#This Row],[Patient Admission Flag]]</f>
        <v>0</v>
      </c>
      <c r="S1631">
        <f>--AND(Table1[[#This Row],[WithinTarget]]=1,Table1[[#This Row],[Patient Satisfaction Score]]&gt;=7)</f>
        <v>0</v>
      </c>
      <c r="T1631" t="str">
        <f>IF(LEFT(Table1[[#This Row],[Patient Gender]],1)="F","Female","Male")</f>
        <v>Female</v>
      </c>
    </row>
    <row r="1632" spans="1:20" x14ac:dyDescent="0.3">
      <c r="A1632" t="s">
        <v>1736</v>
      </c>
      <c r="B1632" s="1">
        <v>45027.575694444444</v>
      </c>
      <c r="C1632" t="s">
        <v>13</v>
      </c>
      <c r="D1632">
        <v>51</v>
      </c>
      <c r="E1632" t="s">
        <v>22</v>
      </c>
      <c r="F1632" t="s">
        <v>15</v>
      </c>
      <c r="G1632" t="b">
        <v>0</v>
      </c>
      <c r="I1632">
        <v>53</v>
      </c>
      <c r="J1632" t="b">
        <v>0</v>
      </c>
      <c r="K1632">
        <f>YEAR(Table1[[#This Row],[Patient Admission Date]])</f>
        <v>2023</v>
      </c>
      <c r="L1632" t="str">
        <f>TEXT(Table1[[#This Row],[Patient Admission Date]],"mmm")</f>
        <v>Apr</v>
      </c>
      <c r="M1632" t="str">
        <f>TEXT(Table1[[#This Row],[Patient Admission Date]],"ddd")</f>
        <v>Tue</v>
      </c>
      <c r="N1632" t="str">
        <f>TEXT(INT(HOUR(Table1[[#This Row],[Patient Admission Date]])/3)*3,"00")&amp;"-"&amp;TEXT(INT(HOUR(Table1[[#This Row],[Patient Admission Date]])/3)*3+3,"00")</f>
        <v>12-15</v>
      </c>
      <c r="O1632" t="str" cm="1">
        <f t="array" ref="O1632">_xlfn.IFS(Table1[[#This Row],[Patient Age]]&lt;=14,"0-14",Table1[[#This Row],[Patient Age]]&lt;=29,"15-29",Table1[[#This Row],[Patient Age]]&lt;=44,"30-44",Table1[[#This Row],[Patient Age]]&lt;=59,"45-59",Table1[[#This Row],[Patient Age]]&lt;=74,"60-74",TRUE,"75+")</f>
        <v>45-59</v>
      </c>
      <c r="P1632" t="str" cm="1">
        <f t="array" ref="P1632">_xlfn.IFS(Table1[[#This Row],[Patient Waittime]]&lt;=15,"0-15",Table1[[#This Row],[Patient Waittime]]&lt;=30,"16-30",Table1[[#This Row],[Patient Waittime]]&lt;=45,"31-45",Table1[[#This Row],[Patient Waittime]]&lt;=60,"46-60",TRUE,"60+")</f>
        <v>46-60</v>
      </c>
      <c r="Q1632">
        <f>--(Table1[[#This Row],[Patient Waittime]]&lt;=30)</f>
        <v>0</v>
      </c>
      <c r="R1632">
        <f>--Table1[[#This Row],[Patient Admission Flag]]</f>
        <v>0</v>
      </c>
      <c r="S1632">
        <f>--AND(Table1[[#This Row],[WithinTarget]]=1,Table1[[#This Row],[Patient Satisfaction Score]]&gt;=7)</f>
        <v>0</v>
      </c>
      <c r="T1632" t="str">
        <f>IF(LEFT(Table1[[#This Row],[Patient Gender]],1)="F","Female","Male")</f>
        <v>Female</v>
      </c>
    </row>
    <row r="1633" spans="1:20" x14ac:dyDescent="0.3">
      <c r="A1633" t="s">
        <v>1737</v>
      </c>
      <c r="B1633" s="1">
        <v>45409.842361111114</v>
      </c>
      <c r="C1633" t="s">
        <v>13</v>
      </c>
      <c r="D1633">
        <v>26</v>
      </c>
      <c r="E1633" t="s">
        <v>22</v>
      </c>
      <c r="F1633" t="s">
        <v>15</v>
      </c>
      <c r="G1633" t="b">
        <v>0</v>
      </c>
      <c r="I1633">
        <v>60</v>
      </c>
      <c r="J1633" t="b">
        <v>0</v>
      </c>
      <c r="K1633">
        <f>YEAR(Table1[[#This Row],[Patient Admission Date]])</f>
        <v>2024</v>
      </c>
      <c r="L1633" t="str">
        <f>TEXT(Table1[[#This Row],[Patient Admission Date]],"mmm")</f>
        <v>Apr</v>
      </c>
      <c r="M1633" t="str">
        <f>TEXT(Table1[[#This Row],[Patient Admission Date]],"ddd")</f>
        <v>Sat</v>
      </c>
      <c r="N1633" t="str">
        <f>TEXT(INT(HOUR(Table1[[#This Row],[Patient Admission Date]])/3)*3,"00")&amp;"-"&amp;TEXT(INT(HOUR(Table1[[#This Row],[Patient Admission Date]])/3)*3+3,"00")</f>
        <v>18-21</v>
      </c>
      <c r="O1633" t="str" cm="1">
        <f t="array" ref="O1633">_xlfn.IFS(Table1[[#This Row],[Patient Age]]&lt;=14,"0-14",Table1[[#This Row],[Patient Age]]&lt;=29,"15-29",Table1[[#This Row],[Patient Age]]&lt;=44,"30-44",Table1[[#This Row],[Patient Age]]&lt;=59,"45-59",Table1[[#This Row],[Patient Age]]&lt;=74,"60-74",TRUE,"75+")</f>
        <v>15-29</v>
      </c>
      <c r="P1633" t="str" cm="1">
        <f t="array" ref="P1633">_xlfn.IFS(Table1[[#This Row],[Patient Waittime]]&lt;=15,"0-15",Table1[[#This Row],[Patient Waittime]]&lt;=30,"16-30",Table1[[#This Row],[Patient Waittime]]&lt;=45,"31-45",Table1[[#This Row],[Patient Waittime]]&lt;=60,"46-60",TRUE,"60+")</f>
        <v>46-60</v>
      </c>
      <c r="Q1633">
        <f>--(Table1[[#This Row],[Patient Waittime]]&lt;=30)</f>
        <v>0</v>
      </c>
      <c r="R1633">
        <f>--Table1[[#This Row],[Patient Admission Flag]]</f>
        <v>0</v>
      </c>
      <c r="S1633">
        <f>--AND(Table1[[#This Row],[WithinTarget]]=1,Table1[[#This Row],[Patient Satisfaction Score]]&gt;=7)</f>
        <v>0</v>
      </c>
      <c r="T1633" t="str">
        <f>IF(LEFT(Table1[[#This Row],[Patient Gender]],1)="F","Female","Male")</f>
        <v>Female</v>
      </c>
    </row>
    <row r="1634" spans="1:20" x14ac:dyDescent="0.3">
      <c r="A1634" t="s">
        <v>1738</v>
      </c>
      <c r="B1634" s="1">
        <v>45439.25277777778</v>
      </c>
      <c r="C1634" t="s">
        <v>13</v>
      </c>
      <c r="D1634">
        <v>46</v>
      </c>
      <c r="E1634" t="s">
        <v>22</v>
      </c>
      <c r="F1634" t="s">
        <v>15</v>
      </c>
      <c r="G1634" t="b">
        <v>0</v>
      </c>
      <c r="I1634">
        <v>17</v>
      </c>
      <c r="J1634" t="b">
        <v>0</v>
      </c>
      <c r="K1634">
        <f>YEAR(Table1[[#This Row],[Patient Admission Date]])</f>
        <v>2024</v>
      </c>
      <c r="L1634" t="str">
        <f>TEXT(Table1[[#This Row],[Patient Admission Date]],"mmm")</f>
        <v>May</v>
      </c>
      <c r="M1634" t="str">
        <f>TEXT(Table1[[#This Row],[Patient Admission Date]],"ddd")</f>
        <v>Mon</v>
      </c>
      <c r="N1634" t="str">
        <f>TEXT(INT(HOUR(Table1[[#This Row],[Patient Admission Date]])/3)*3,"00")&amp;"-"&amp;TEXT(INT(HOUR(Table1[[#This Row],[Patient Admission Date]])/3)*3+3,"00")</f>
        <v>06-09</v>
      </c>
      <c r="O1634" t="str" cm="1">
        <f t="array" ref="O1634">_xlfn.IFS(Table1[[#This Row],[Patient Age]]&lt;=14,"0-14",Table1[[#This Row],[Patient Age]]&lt;=29,"15-29",Table1[[#This Row],[Patient Age]]&lt;=44,"30-44",Table1[[#This Row],[Patient Age]]&lt;=59,"45-59",Table1[[#This Row],[Patient Age]]&lt;=74,"60-74",TRUE,"75+")</f>
        <v>45-59</v>
      </c>
      <c r="P1634" t="str" cm="1">
        <f t="array" ref="P1634">_xlfn.IFS(Table1[[#This Row],[Patient Waittime]]&lt;=15,"0-15",Table1[[#This Row],[Patient Waittime]]&lt;=30,"16-30",Table1[[#This Row],[Patient Waittime]]&lt;=45,"31-45",Table1[[#This Row],[Patient Waittime]]&lt;=60,"46-60",TRUE,"60+")</f>
        <v>16-30</v>
      </c>
      <c r="Q1634">
        <f>--(Table1[[#This Row],[Patient Waittime]]&lt;=30)</f>
        <v>1</v>
      </c>
      <c r="R1634">
        <f>--Table1[[#This Row],[Patient Admission Flag]]</f>
        <v>0</v>
      </c>
      <c r="S1634">
        <f>--AND(Table1[[#This Row],[WithinTarget]]=1,Table1[[#This Row],[Patient Satisfaction Score]]&gt;=7)</f>
        <v>0</v>
      </c>
      <c r="T1634" t="str">
        <f>IF(LEFT(Table1[[#This Row],[Patient Gender]],1)="F","Female","Male")</f>
        <v>Female</v>
      </c>
    </row>
    <row r="1635" spans="1:20" x14ac:dyDescent="0.3">
      <c r="A1635" t="s">
        <v>1739</v>
      </c>
      <c r="B1635" s="1">
        <v>45167.586805555555</v>
      </c>
      <c r="C1635" t="s">
        <v>13</v>
      </c>
      <c r="D1635">
        <v>26</v>
      </c>
      <c r="E1635" t="s">
        <v>22</v>
      </c>
      <c r="F1635" t="s">
        <v>15</v>
      </c>
      <c r="G1635" t="b">
        <v>0</v>
      </c>
      <c r="I1635">
        <v>18</v>
      </c>
      <c r="J1635" t="b">
        <v>0</v>
      </c>
      <c r="K1635">
        <f>YEAR(Table1[[#This Row],[Patient Admission Date]])</f>
        <v>2023</v>
      </c>
      <c r="L1635" t="str">
        <f>TEXT(Table1[[#This Row],[Patient Admission Date]],"mmm")</f>
        <v>Aug</v>
      </c>
      <c r="M1635" t="str">
        <f>TEXT(Table1[[#This Row],[Patient Admission Date]],"ddd")</f>
        <v>Tue</v>
      </c>
      <c r="N1635" t="str">
        <f>TEXT(INT(HOUR(Table1[[#This Row],[Patient Admission Date]])/3)*3,"00")&amp;"-"&amp;TEXT(INT(HOUR(Table1[[#This Row],[Patient Admission Date]])/3)*3+3,"00")</f>
        <v>12-15</v>
      </c>
      <c r="O1635" t="str" cm="1">
        <f t="array" ref="O1635">_xlfn.IFS(Table1[[#This Row],[Patient Age]]&lt;=14,"0-14",Table1[[#This Row],[Patient Age]]&lt;=29,"15-29",Table1[[#This Row],[Patient Age]]&lt;=44,"30-44",Table1[[#This Row],[Patient Age]]&lt;=59,"45-59",Table1[[#This Row],[Patient Age]]&lt;=74,"60-74",TRUE,"75+")</f>
        <v>15-29</v>
      </c>
      <c r="P1635" t="str" cm="1">
        <f t="array" ref="P1635">_xlfn.IFS(Table1[[#This Row],[Patient Waittime]]&lt;=15,"0-15",Table1[[#This Row],[Patient Waittime]]&lt;=30,"16-30",Table1[[#This Row],[Patient Waittime]]&lt;=45,"31-45",Table1[[#This Row],[Patient Waittime]]&lt;=60,"46-60",TRUE,"60+")</f>
        <v>16-30</v>
      </c>
      <c r="Q1635">
        <f>--(Table1[[#This Row],[Patient Waittime]]&lt;=30)</f>
        <v>1</v>
      </c>
      <c r="R1635">
        <f>--Table1[[#This Row],[Patient Admission Flag]]</f>
        <v>0</v>
      </c>
      <c r="S1635">
        <f>--AND(Table1[[#This Row],[WithinTarget]]=1,Table1[[#This Row],[Patient Satisfaction Score]]&gt;=7)</f>
        <v>0</v>
      </c>
      <c r="T1635" t="str">
        <f>IF(LEFT(Table1[[#This Row],[Patient Gender]],1)="F","Female","Male")</f>
        <v>Female</v>
      </c>
    </row>
    <row r="1636" spans="1:20" x14ac:dyDescent="0.3">
      <c r="A1636" t="s">
        <v>1740</v>
      </c>
      <c r="B1636" s="1">
        <v>45227.827777777777</v>
      </c>
      <c r="C1636" t="s">
        <v>13</v>
      </c>
      <c r="D1636">
        <v>51</v>
      </c>
      <c r="E1636" t="s">
        <v>22</v>
      </c>
      <c r="F1636" t="s">
        <v>15</v>
      </c>
      <c r="G1636" t="b">
        <v>0</v>
      </c>
      <c r="I1636">
        <v>55</v>
      </c>
      <c r="J1636" t="b">
        <v>0</v>
      </c>
      <c r="K1636">
        <f>YEAR(Table1[[#This Row],[Patient Admission Date]])</f>
        <v>2023</v>
      </c>
      <c r="L1636" t="str">
        <f>TEXT(Table1[[#This Row],[Patient Admission Date]],"mmm")</f>
        <v>Oct</v>
      </c>
      <c r="M1636" t="str">
        <f>TEXT(Table1[[#This Row],[Patient Admission Date]],"ddd")</f>
        <v>Sat</v>
      </c>
      <c r="N1636" t="str">
        <f>TEXT(INT(HOUR(Table1[[#This Row],[Patient Admission Date]])/3)*3,"00")&amp;"-"&amp;TEXT(INT(HOUR(Table1[[#This Row],[Patient Admission Date]])/3)*3+3,"00")</f>
        <v>18-21</v>
      </c>
      <c r="O1636" t="str" cm="1">
        <f t="array" ref="O1636">_xlfn.IFS(Table1[[#This Row],[Patient Age]]&lt;=14,"0-14",Table1[[#This Row],[Patient Age]]&lt;=29,"15-29",Table1[[#This Row],[Patient Age]]&lt;=44,"30-44",Table1[[#This Row],[Patient Age]]&lt;=59,"45-59",Table1[[#This Row],[Patient Age]]&lt;=74,"60-74",TRUE,"75+")</f>
        <v>45-59</v>
      </c>
      <c r="P1636" t="str" cm="1">
        <f t="array" ref="P1636">_xlfn.IFS(Table1[[#This Row],[Patient Waittime]]&lt;=15,"0-15",Table1[[#This Row],[Patient Waittime]]&lt;=30,"16-30",Table1[[#This Row],[Patient Waittime]]&lt;=45,"31-45",Table1[[#This Row],[Patient Waittime]]&lt;=60,"46-60",TRUE,"60+")</f>
        <v>46-60</v>
      </c>
      <c r="Q1636">
        <f>--(Table1[[#This Row],[Patient Waittime]]&lt;=30)</f>
        <v>0</v>
      </c>
      <c r="R1636">
        <f>--Table1[[#This Row],[Patient Admission Flag]]</f>
        <v>0</v>
      </c>
      <c r="S1636">
        <f>--AND(Table1[[#This Row],[WithinTarget]]=1,Table1[[#This Row],[Patient Satisfaction Score]]&gt;=7)</f>
        <v>0</v>
      </c>
      <c r="T1636" t="str">
        <f>IF(LEFT(Table1[[#This Row],[Patient Gender]],1)="F","Female","Male")</f>
        <v>Female</v>
      </c>
    </row>
    <row r="1637" spans="1:20" x14ac:dyDescent="0.3">
      <c r="A1637" t="s">
        <v>1741</v>
      </c>
      <c r="B1637" s="1">
        <v>45069.23333333333</v>
      </c>
      <c r="C1637" t="s">
        <v>13</v>
      </c>
      <c r="D1637">
        <v>61</v>
      </c>
      <c r="E1637" t="s">
        <v>22</v>
      </c>
      <c r="F1637" t="s">
        <v>15</v>
      </c>
      <c r="G1637" t="b">
        <v>0</v>
      </c>
      <c r="I1637">
        <v>21</v>
      </c>
      <c r="J1637" t="b">
        <v>0</v>
      </c>
      <c r="K1637">
        <f>YEAR(Table1[[#This Row],[Patient Admission Date]])</f>
        <v>2023</v>
      </c>
      <c r="L1637" t="str">
        <f>TEXT(Table1[[#This Row],[Patient Admission Date]],"mmm")</f>
        <v>May</v>
      </c>
      <c r="M1637" t="str">
        <f>TEXT(Table1[[#This Row],[Patient Admission Date]],"ddd")</f>
        <v>Tue</v>
      </c>
      <c r="N1637" t="str">
        <f>TEXT(INT(HOUR(Table1[[#This Row],[Patient Admission Date]])/3)*3,"00")&amp;"-"&amp;TEXT(INT(HOUR(Table1[[#This Row],[Patient Admission Date]])/3)*3+3,"00")</f>
        <v>03-06</v>
      </c>
      <c r="O1637" t="str" cm="1">
        <f t="array" ref="O1637">_xlfn.IFS(Table1[[#This Row],[Patient Age]]&lt;=14,"0-14",Table1[[#This Row],[Patient Age]]&lt;=29,"15-29",Table1[[#This Row],[Patient Age]]&lt;=44,"30-44",Table1[[#This Row],[Patient Age]]&lt;=59,"45-59",Table1[[#This Row],[Patient Age]]&lt;=74,"60-74",TRUE,"75+")</f>
        <v>60-74</v>
      </c>
      <c r="P1637" t="str" cm="1">
        <f t="array" ref="P1637">_xlfn.IFS(Table1[[#This Row],[Patient Waittime]]&lt;=15,"0-15",Table1[[#This Row],[Patient Waittime]]&lt;=30,"16-30",Table1[[#This Row],[Patient Waittime]]&lt;=45,"31-45",Table1[[#This Row],[Patient Waittime]]&lt;=60,"46-60",TRUE,"60+")</f>
        <v>16-30</v>
      </c>
      <c r="Q1637">
        <f>--(Table1[[#This Row],[Patient Waittime]]&lt;=30)</f>
        <v>1</v>
      </c>
      <c r="R1637">
        <f>--Table1[[#This Row],[Patient Admission Flag]]</f>
        <v>0</v>
      </c>
      <c r="S1637">
        <f>--AND(Table1[[#This Row],[WithinTarget]]=1,Table1[[#This Row],[Patient Satisfaction Score]]&gt;=7)</f>
        <v>0</v>
      </c>
      <c r="T1637" t="str">
        <f>IF(LEFT(Table1[[#This Row],[Patient Gender]],1)="F","Female","Male")</f>
        <v>Female</v>
      </c>
    </row>
    <row r="1638" spans="1:20" x14ac:dyDescent="0.3">
      <c r="A1638" t="s">
        <v>1742</v>
      </c>
      <c r="B1638" s="1">
        <v>45323.271527777775</v>
      </c>
      <c r="C1638" t="s">
        <v>13</v>
      </c>
      <c r="D1638">
        <v>48</v>
      </c>
      <c r="E1638" t="s">
        <v>22</v>
      </c>
      <c r="F1638" t="s">
        <v>15</v>
      </c>
      <c r="G1638" t="b">
        <v>0</v>
      </c>
      <c r="I1638">
        <v>25</v>
      </c>
      <c r="J1638" t="b">
        <v>0</v>
      </c>
      <c r="K1638">
        <f>YEAR(Table1[[#This Row],[Patient Admission Date]])</f>
        <v>2024</v>
      </c>
      <c r="L1638" t="str">
        <f>TEXT(Table1[[#This Row],[Patient Admission Date]],"mmm")</f>
        <v>Feb</v>
      </c>
      <c r="M1638" t="str">
        <f>TEXT(Table1[[#This Row],[Patient Admission Date]],"ddd")</f>
        <v>Thu</v>
      </c>
      <c r="N1638" t="str">
        <f>TEXT(INT(HOUR(Table1[[#This Row],[Patient Admission Date]])/3)*3,"00")&amp;"-"&amp;TEXT(INT(HOUR(Table1[[#This Row],[Patient Admission Date]])/3)*3+3,"00")</f>
        <v>06-09</v>
      </c>
      <c r="O1638" t="str" cm="1">
        <f t="array" ref="O1638">_xlfn.IFS(Table1[[#This Row],[Patient Age]]&lt;=14,"0-14",Table1[[#This Row],[Patient Age]]&lt;=29,"15-29",Table1[[#This Row],[Patient Age]]&lt;=44,"30-44",Table1[[#This Row],[Patient Age]]&lt;=59,"45-59",Table1[[#This Row],[Patient Age]]&lt;=74,"60-74",TRUE,"75+")</f>
        <v>45-59</v>
      </c>
      <c r="P1638" t="str" cm="1">
        <f t="array" ref="P1638">_xlfn.IFS(Table1[[#This Row],[Patient Waittime]]&lt;=15,"0-15",Table1[[#This Row],[Patient Waittime]]&lt;=30,"16-30",Table1[[#This Row],[Patient Waittime]]&lt;=45,"31-45",Table1[[#This Row],[Patient Waittime]]&lt;=60,"46-60",TRUE,"60+")</f>
        <v>16-30</v>
      </c>
      <c r="Q1638">
        <f>--(Table1[[#This Row],[Patient Waittime]]&lt;=30)</f>
        <v>1</v>
      </c>
      <c r="R1638">
        <f>--Table1[[#This Row],[Patient Admission Flag]]</f>
        <v>0</v>
      </c>
      <c r="S1638">
        <f>--AND(Table1[[#This Row],[WithinTarget]]=1,Table1[[#This Row],[Patient Satisfaction Score]]&gt;=7)</f>
        <v>0</v>
      </c>
      <c r="T1638" t="str">
        <f>IF(LEFT(Table1[[#This Row],[Patient Gender]],1)="F","Female","Male")</f>
        <v>Female</v>
      </c>
    </row>
    <row r="1639" spans="1:20" x14ac:dyDescent="0.3">
      <c r="A1639" t="s">
        <v>1743</v>
      </c>
      <c r="B1639" s="1">
        <v>45573.020833333336</v>
      </c>
      <c r="C1639" t="s">
        <v>13</v>
      </c>
      <c r="D1639">
        <v>9</v>
      </c>
      <c r="E1639" t="s">
        <v>22</v>
      </c>
      <c r="F1639" t="s">
        <v>15</v>
      </c>
      <c r="G1639" t="b">
        <v>0</v>
      </c>
      <c r="I1639">
        <v>49</v>
      </c>
      <c r="J1639" t="b">
        <v>0</v>
      </c>
      <c r="K1639">
        <f>YEAR(Table1[[#This Row],[Patient Admission Date]])</f>
        <v>2024</v>
      </c>
      <c r="L1639" t="str">
        <f>TEXT(Table1[[#This Row],[Patient Admission Date]],"mmm")</f>
        <v>Oct</v>
      </c>
      <c r="M1639" t="str">
        <f>TEXT(Table1[[#This Row],[Patient Admission Date]],"ddd")</f>
        <v>Tue</v>
      </c>
      <c r="N1639" t="str">
        <f>TEXT(INT(HOUR(Table1[[#This Row],[Patient Admission Date]])/3)*3,"00")&amp;"-"&amp;TEXT(INT(HOUR(Table1[[#This Row],[Patient Admission Date]])/3)*3+3,"00")</f>
        <v>00-03</v>
      </c>
      <c r="O1639" t="str" cm="1">
        <f t="array" ref="O1639">_xlfn.IFS(Table1[[#This Row],[Patient Age]]&lt;=14,"0-14",Table1[[#This Row],[Patient Age]]&lt;=29,"15-29",Table1[[#This Row],[Patient Age]]&lt;=44,"30-44",Table1[[#This Row],[Patient Age]]&lt;=59,"45-59",Table1[[#This Row],[Patient Age]]&lt;=74,"60-74",TRUE,"75+")</f>
        <v>0-14</v>
      </c>
      <c r="P1639" t="str" cm="1">
        <f t="array" ref="P1639">_xlfn.IFS(Table1[[#This Row],[Patient Waittime]]&lt;=15,"0-15",Table1[[#This Row],[Patient Waittime]]&lt;=30,"16-30",Table1[[#This Row],[Patient Waittime]]&lt;=45,"31-45",Table1[[#This Row],[Patient Waittime]]&lt;=60,"46-60",TRUE,"60+")</f>
        <v>46-60</v>
      </c>
      <c r="Q1639">
        <f>--(Table1[[#This Row],[Patient Waittime]]&lt;=30)</f>
        <v>0</v>
      </c>
      <c r="R1639">
        <f>--Table1[[#This Row],[Patient Admission Flag]]</f>
        <v>0</v>
      </c>
      <c r="S1639">
        <f>--AND(Table1[[#This Row],[WithinTarget]]=1,Table1[[#This Row],[Patient Satisfaction Score]]&gt;=7)</f>
        <v>0</v>
      </c>
      <c r="T1639" t="str">
        <f>IF(LEFT(Table1[[#This Row],[Patient Gender]],1)="F","Female","Male")</f>
        <v>Female</v>
      </c>
    </row>
    <row r="1640" spans="1:20" x14ac:dyDescent="0.3">
      <c r="A1640" t="s">
        <v>1744</v>
      </c>
      <c r="B1640" s="1">
        <v>45417.591666666667</v>
      </c>
      <c r="C1640" t="s">
        <v>13</v>
      </c>
      <c r="D1640">
        <v>1</v>
      </c>
      <c r="E1640" t="s">
        <v>22</v>
      </c>
      <c r="F1640" t="s">
        <v>15</v>
      </c>
      <c r="G1640" t="b">
        <v>0</v>
      </c>
      <c r="I1640">
        <v>35</v>
      </c>
      <c r="J1640" t="b">
        <v>0</v>
      </c>
      <c r="K1640">
        <f>YEAR(Table1[[#This Row],[Patient Admission Date]])</f>
        <v>2024</v>
      </c>
      <c r="L1640" t="str">
        <f>TEXT(Table1[[#This Row],[Patient Admission Date]],"mmm")</f>
        <v>May</v>
      </c>
      <c r="M1640" t="str">
        <f>TEXT(Table1[[#This Row],[Patient Admission Date]],"ddd")</f>
        <v>Sun</v>
      </c>
      <c r="N1640" t="str">
        <f>TEXT(INT(HOUR(Table1[[#This Row],[Patient Admission Date]])/3)*3,"00")&amp;"-"&amp;TEXT(INT(HOUR(Table1[[#This Row],[Patient Admission Date]])/3)*3+3,"00")</f>
        <v>12-15</v>
      </c>
      <c r="O1640" t="str" cm="1">
        <f t="array" ref="O1640">_xlfn.IFS(Table1[[#This Row],[Patient Age]]&lt;=14,"0-14",Table1[[#This Row],[Patient Age]]&lt;=29,"15-29",Table1[[#This Row],[Patient Age]]&lt;=44,"30-44",Table1[[#This Row],[Patient Age]]&lt;=59,"45-59",Table1[[#This Row],[Patient Age]]&lt;=74,"60-74",TRUE,"75+")</f>
        <v>0-14</v>
      </c>
      <c r="P1640" t="str" cm="1">
        <f t="array" ref="P1640">_xlfn.IFS(Table1[[#This Row],[Patient Waittime]]&lt;=15,"0-15",Table1[[#This Row],[Patient Waittime]]&lt;=30,"16-30",Table1[[#This Row],[Patient Waittime]]&lt;=45,"31-45",Table1[[#This Row],[Patient Waittime]]&lt;=60,"46-60",TRUE,"60+")</f>
        <v>31-45</v>
      </c>
      <c r="Q1640">
        <f>--(Table1[[#This Row],[Patient Waittime]]&lt;=30)</f>
        <v>0</v>
      </c>
      <c r="R1640">
        <f>--Table1[[#This Row],[Patient Admission Flag]]</f>
        <v>0</v>
      </c>
      <c r="S1640">
        <f>--AND(Table1[[#This Row],[WithinTarget]]=1,Table1[[#This Row],[Patient Satisfaction Score]]&gt;=7)</f>
        <v>0</v>
      </c>
      <c r="T1640" t="str">
        <f>IF(LEFT(Table1[[#This Row],[Patient Gender]],1)="F","Female","Male")</f>
        <v>Female</v>
      </c>
    </row>
    <row r="1641" spans="1:20" x14ac:dyDescent="0.3">
      <c r="A1641" t="s">
        <v>1745</v>
      </c>
      <c r="B1641" s="1">
        <v>45461</v>
      </c>
      <c r="C1641" t="s">
        <v>13</v>
      </c>
      <c r="D1641">
        <v>39</v>
      </c>
      <c r="E1641" t="s">
        <v>22</v>
      </c>
      <c r="F1641" t="s">
        <v>15</v>
      </c>
      <c r="G1641" t="b">
        <v>0</v>
      </c>
      <c r="I1641">
        <v>49</v>
      </c>
      <c r="J1641" t="b">
        <v>0</v>
      </c>
      <c r="K1641">
        <f>YEAR(Table1[[#This Row],[Patient Admission Date]])</f>
        <v>2024</v>
      </c>
      <c r="L1641" t="str">
        <f>TEXT(Table1[[#This Row],[Patient Admission Date]],"mmm")</f>
        <v>Jun</v>
      </c>
      <c r="M1641" t="str">
        <f>TEXT(Table1[[#This Row],[Patient Admission Date]],"ddd")</f>
        <v>Tue</v>
      </c>
      <c r="N1641" t="str">
        <f>TEXT(INT(HOUR(Table1[[#This Row],[Patient Admission Date]])/3)*3,"00")&amp;"-"&amp;TEXT(INT(HOUR(Table1[[#This Row],[Patient Admission Date]])/3)*3+3,"00")</f>
        <v>00-03</v>
      </c>
      <c r="O1641" t="str" cm="1">
        <f t="array" ref="O1641">_xlfn.IFS(Table1[[#This Row],[Patient Age]]&lt;=14,"0-14",Table1[[#This Row],[Patient Age]]&lt;=29,"15-29",Table1[[#This Row],[Patient Age]]&lt;=44,"30-44",Table1[[#This Row],[Patient Age]]&lt;=59,"45-59",Table1[[#This Row],[Patient Age]]&lt;=74,"60-74",TRUE,"75+")</f>
        <v>30-44</v>
      </c>
      <c r="P1641" t="str" cm="1">
        <f t="array" ref="P1641">_xlfn.IFS(Table1[[#This Row],[Patient Waittime]]&lt;=15,"0-15",Table1[[#This Row],[Patient Waittime]]&lt;=30,"16-30",Table1[[#This Row],[Patient Waittime]]&lt;=45,"31-45",Table1[[#This Row],[Patient Waittime]]&lt;=60,"46-60",TRUE,"60+")</f>
        <v>46-60</v>
      </c>
      <c r="Q1641">
        <f>--(Table1[[#This Row],[Patient Waittime]]&lt;=30)</f>
        <v>0</v>
      </c>
      <c r="R1641">
        <f>--Table1[[#This Row],[Patient Admission Flag]]</f>
        <v>0</v>
      </c>
      <c r="S1641">
        <f>--AND(Table1[[#This Row],[WithinTarget]]=1,Table1[[#This Row],[Patient Satisfaction Score]]&gt;=7)</f>
        <v>0</v>
      </c>
      <c r="T1641" t="str">
        <f>IF(LEFT(Table1[[#This Row],[Patient Gender]],1)="F","Female","Male")</f>
        <v>Female</v>
      </c>
    </row>
    <row r="1642" spans="1:20" x14ac:dyDescent="0.3">
      <c r="A1642" t="s">
        <v>1746</v>
      </c>
      <c r="B1642" s="1">
        <v>45253.243055555555</v>
      </c>
      <c r="C1642" t="s">
        <v>13</v>
      </c>
      <c r="D1642">
        <v>67</v>
      </c>
      <c r="E1642" t="s">
        <v>22</v>
      </c>
      <c r="F1642" t="s">
        <v>15</v>
      </c>
      <c r="G1642" t="b">
        <v>0</v>
      </c>
      <c r="I1642">
        <v>33</v>
      </c>
      <c r="J1642" t="b">
        <v>0</v>
      </c>
      <c r="K1642">
        <f>YEAR(Table1[[#This Row],[Patient Admission Date]])</f>
        <v>2023</v>
      </c>
      <c r="L1642" t="str">
        <f>TEXT(Table1[[#This Row],[Patient Admission Date]],"mmm")</f>
        <v>Nov</v>
      </c>
      <c r="M1642" t="str">
        <f>TEXT(Table1[[#This Row],[Patient Admission Date]],"ddd")</f>
        <v>Thu</v>
      </c>
      <c r="N1642" t="str">
        <f>TEXT(INT(HOUR(Table1[[#This Row],[Patient Admission Date]])/3)*3,"00")&amp;"-"&amp;TEXT(INT(HOUR(Table1[[#This Row],[Patient Admission Date]])/3)*3+3,"00")</f>
        <v>03-06</v>
      </c>
      <c r="O1642" t="str" cm="1">
        <f t="array" ref="O1642">_xlfn.IFS(Table1[[#This Row],[Patient Age]]&lt;=14,"0-14",Table1[[#This Row],[Patient Age]]&lt;=29,"15-29",Table1[[#This Row],[Patient Age]]&lt;=44,"30-44",Table1[[#This Row],[Patient Age]]&lt;=59,"45-59",Table1[[#This Row],[Patient Age]]&lt;=74,"60-74",TRUE,"75+")</f>
        <v>60-74</v>
      </c>
      <c r="P1642" t="str" cm="1">
        <f t="array" ref="P1642">_xlfn.IFS(Table1[[#This Row],[Patient Waittime]]&lt;=15,"0-15",Table1[[#This Row],[Patient Waittime]]&lt;=30,"16-30",Table1[[#This Row],[Patient Waittime]]&lt;=45,"31-45",Table1[[#This Row],[Patient Waittime]]&lt;=60,"46-60",TRUE,"60+")</f>
        <v>31-45</v>
      </c>
      <c r="Q1642">
        <f>--(Table1[[#This Row],[Patient Waittime]]&lt;=30)</f>
        <v>0</v>
      </c>
      <c r="R1642">
        <f>--Table1[[#This Row],[Patient Admission Flag]]</f>
        <v>0</v>
      </c>
      <c r="S1642">
        <f>--AND(Table1[[#This Row],[WithinTarget]]=1,Table1[[#This Row],[Patient Satisfaction Score]]&gt;=7)</f>
        <v>0</v>
      </c>
      <c r="T1642" t="str">
        <f>IF(LEFT(Table1[[#This Row],[Patient Gender]],1)="F","Female","Male")</f>
        <v>Female</v>
      </c>
    </row>
    <row r="1643" spans="1:20" x14ac:dyDescent="0.3">
      <c r="A1643" t="s">
        <v>1747</v>
      </c>
      <c r="B1643" s="1">
        <v>45436.029861111114</v>
      </c>
      <c r="C1643" t="s">
        <v>13</v>
      </c>
      <c r="D1643">
        <v>46</v>
      </c>
      <c r="E1643" t="s">
        <v>22</v>
      </c>
      <c r="F1643" t="s">
        <v>15</v>
      </c>
      <c r="G1643" t="b">
        <v>0</v>
      </c>
      <c r="I1643">
        <v>34</v>
      </c>
      <c r="J1643" t="b">
        <v>0</v>
      </c>
      <c r="K1643">
        <f>YEAR(Table1[[#This Row],[Patient Admission Date]])</f>
        <v>2024</v>
      </c>
      <c r="L1643" t="str">
        <f>TEXT(Table1[[#This Row],[Patient Admission Date]],"mmm")</f>
        <v>May</v>
      </c>
      <c r="M1643" t="str">
        <f>TEXT(Table1[[#This Row],[Patient Admission Date]],"ddd")</f>
        <v>Fri</v>
      </c>
      <c r="N1643" t="str">
        <f>TEXT(INT(HOUR(Table1[[#This Row],[Patient Admission Date]])/3)*3,"00")&amp;"-"&amp;TEXT(INT(HOUR(Table1[[#This Row],[Patient Admission Date]])/3)*3+3,"00")</f>
        <v>00-03</v>
      </c>
      <c r="O1643" t="str" cm="1">
        <f t="array" ref="O1643">_xlfn.IFS(Table1[[#This Row],[Patient Age]]&lt;=14,"0-14",Table1[[#This Row],[Patient Age]]&lt;=29,"15-29",Table1[[#This Row],[Patient Age]]&lt;=44,"30-44",Table1[[#This Row],[Patient Age]]&lt;=59,"45-59",Table1[[#This Row],[Patient Age]]&lt;=74,"60-74",TRUE,"75+")</f>
        <v>45-59</v>
      </c>
      <c r="P1643" t="str" cm="1">
        <f t="array" ref="P1643">_xlfn.IFS(Table1[[#This Row],[Patient Waittime]]&lt;=15,"0-15",Table1[[#This Row],[Patient Waittime]]&lt;=30,"16-30",Table1[[#This Row],[Patient Waittime]]&lt;=45,"31-45",Table1[[#This Row],[Patient Waittime]]&lt;=60,"46-60",TRUE,"60+")</f>
        <v>31-45</v>
      </c>
      <c r="Q1643">
        <f>--(Table1[[#This Row],[Patient Waittime]]&lt;=30)</f>
        <v>0</v>
      </c>
      <c r="R1643">
        <f>--Table1[[#This Row],[Patient Admission Flag]]</f>
        <v>0</v>
      </c>
      <c r="S1643">
        <f>--AND(Table1[[#This Row],[WithinTarget]]=1,Table1[[#This Row],[Patient Satisfaction Score]]&gt;=7)</f>
        <v>0</v>
      </c>
      <c r="T1643" t="str">
        <f>IF(LEFT(Table1[[#This Row],[Patient Gender]],1)="F","Female","Male")</f>
        <v>Female</v>
      </c>
    </row>
    <row r="1644" spans="1:20" x14ac:dyDescent="0.3">
      <c r="A1644" t="s">
        <v>1748</v>
      </c>
      <c r="B1644" s="1">
        <v>45230.484027777777</v>
      </c>
      <c r="C1644" t="s">
        <v>13</v>
      </c>
      <c r="D1644">
        <v>50</v>
      </c>
      <c r="E1644" t="s">
        <v>22</v>
      </c>
      <c r="F1644" t="s">
        <v>15</v>
      </c>
      <c r="G1644" t="b">
        <v>0</v>
      </c>
      <c r="I1644">
        <v>14</v>
      </c>
      <c r="J1644" t="b">
        <v>0</v>
      </c>
      <c r="K1644">
        <f>YEAR(Table1[[#This Row],[Patient Admission Date]])</f>
        <v>2023</v>
      </c>
      <c r="L1644" t="str">
        <f>TEXT(Table1[[#This Row],[Patient Admission Date]],"mmm")</f>
        <v>Oct</v>
      </c>
      <c r="M1644" t="str">
        <f>TEXT(Table1[[#This Row],[Patient Admission Date]],"ddd")</f>
        <v>Tue</v>
      </c>
      <c r="N1644" t="str">
        <f>TEXT(INT(HOUR(Table1[[#This Row],[Patient Admission Date]])/3)*3,"00")&amp;"-"&amp;TEXT(INT(HOUR(Table1[[#This Row],[Patient Admission Date]])/3)*3+3,"00")</f>
        <v>09-12</v>
      </c>
      <c r="O1644" t="str" cm="1">
        <f t="array" ref="O1644">_xlfn.IFS(Table1[[#This Row],[Patient Age]]&lt;=14,"0-14",Table1[[#This Row],[Patient Age]]&lt;=29,"15-29",Table1[[#This Row],[Patient Age]]&lt;=44,"30-44",Table1[[#This Row],[Patient Age]]&lt;=59,"45-59",Table1[[#This Row],[Patient Age]]&lt;=74,"60-74",TRUE,"75+")</f>
        <v>45-59</v>
      </c>
      <c r="P1644" t="str" cm="1">
        <f t="array" ref="P1644">_xlfn.IFS(Table1[[#This Row],[Patient Waittime]]&lt;=15,"0-15",Table1[[#This Row],[Patient Waittime]]&lt;=30,"16-30",Table1[[#This Row],[Patient Waittime]]&lt;=45,"31-45",Table1[[#This Row],[Patient Waittime]]&lt;=60,"46-60",TRUE,"60+")</f>
        <v>0-15</v>
      </c>
      <c r="Q1644">
        <f>--(Table1[[#This Row],[Patient Waittime]]&lt;=30)</f>
        <v>1</v>
      </c>
      <c r="R1644">
        <f>--Table1[[#This Row],[Patient Admission Flag]]</f>
        <v>0</v>
      </c>
      <c r="S1644">
        <f>--AND(Table1[[#This Row],[WithinTarget]]=1,Table1[[#This Row],[Patient Satisfaction Score]]&gt;=7)</f>
        <v>0</v>
      </c>
      <c r="T1644" t="str">
        <f>IF(LEFT(Table1[[#This Row],[Patient Gender]],1)="F","Female","Male")</f>
        <v>Female</v>
      </c>
    </row>
    <row r="1645" spans="1:20" x14ac:dyDescent="0.3">
      <c r="A1645" t="s">
        <v>1749</v>
      </c>
      <c r="B1645" s="1">
        <v>45516.786111111112</v>
      </c>
      <c r="C1645" t="s">
        <v>13</v>
      </c>
      <c r="D1645">
        <v>63</v>
      </c>
      <c r="E1645" t="s">
        <v>22</v>
      </c>
      <c r="F1645" t="s">
        <v>15</v>
      </c>
      <c r="G1645" t="b">
        <v>0</v>
      </c>
      <c r="I1645">
        <v>26</v>
      </c>
      <c r="J1645" t="b">
        <v>0</v>
      </c>
      <c r="K1645">
        <f>YEAR(Table1[[#This Row],[Patient Admission Date]])</f>
        <v>2024</v>
      </c>
      <c r="L1645" t="str">
        <f>TEXT(Table1[[#This Row],[Patient Admission Date]],"mmm")</f>
        <v>Aug</v>
      </c>
      <c r="M1645" t="str">
        <f>TEXT(Table1[[#This Row],[Patient Admission Date]],"ddd")</f>
        <v>Mon</v>
      </c>
      <c r="N1645" t="str">
        <f>TEXT(INT(HOUR(Table1[[#This Row],[Patient Admission Date]])/3)*3,"00")&amp;"-"&amp;TEXT(INT(HOUR(Table1[[#This Row],[Patient Admission Date]])/3)*3+3,"00")</f>
        <v>18-21</v>
      </c>
      <c r="O1645" t="str" cm="1">
        <f t="array" ref="O1645">_xlfn.IFS(Table1[[#This Row],[Patient Age]]&lt;=14,"0-14",Table1[[#This Row],[Patient Age]]&lt;=29,"15-29",Table1[[#This Row],[Patient Age]]&lt;=44,"30-44",Table1[[#This Row],[Patient Age]]&lt;=59,"45-59",Table1[[#This Row],[Patient Age]]&lt;=74,"60-74",TRUE,"75+")</f>
        <v>60-74</v>
      </c>
      <c r="P1645" t="str" cm="1">
        <f t="array" ref="P1645">_xlfn.IFS(Table1[[#This Row],[Patient Waittime]]&lt;=15,"0-15",Table1[[#This Row],[Patient Waittime]]&lt;=30,"16-30",Table1[[#This Row],[Patient Waittime]]&lt;=45,"31-45",Table1[[#This Row],[Patient Waittime]]&lt;=60,"46-60",TRUE,"60+")</f>
        <v>16-30</v>
      </c>
      <c r="Q1645">
        <f>--(Table1[[#This Row],[Patient Waittime]]&lt;=30)</f>
        <v>1</v>
      </c>
      <c r="R1645">
        <f>--Table1[[#This Row],[Patient Admission Flag]]</f>
        <v>0</v>
      </c>
      <c r="S1645">
        <f>--AND(Table1[[#This Row],[WithinTarget]]=1,Table1[[#This Row],[Patient Satisfaction Score]]&gt;=7)</f>
        <v>0</v>
      </c>
      <c r="T1645" t="str">
        <f>IF(LEFT(Table1[[#This Row],[Patient Gender]],1)="F","Female","Male")</f>
        <v>Female</v>
      </c>
    </row>
    <row r="1646" spans="1:20" x14ac:dyDescent="0.3">
      <c r="A1646" t="s">
        <v>1750</v>
      </c>
      <c r="B1646" s="1">
        <v>45317.259027777778</v>
      </c>
      <c r="C1646" t="s">
        <v>13</v>
      </c>
      <c r="D1646">
        <v>60</v>
      </c>
      <c r="E1646" t="s">
        <v>22</v>
      </c>
      <c r="F1646" t="s">
        <v>15</v>
      </c>
      <c r="G1646" t="b">
        <v>0</v>
      </c>
      <c r="I1646">
        <v>51</v>
      </c>
      <c r="J1646" t="b">
        <v>0</v>
      </c>
      <c r="K1646">
        <f>YEAR(Table1[[#This Row],[Patient Admission Date]])</f>
        <v>2024</v>
      </c>
      <c r="L1646" t="str">
        <f>TEXT(Table1[[#This Row],[Patient Admission Date]],"mmm")</f>
        <v>Jan</v>
      </c>
      <c r="M1646" t="str">
        <f>TEXT(Table1[[#This Row],[Patient Admission Date]],"ddd")</f>
        <v>Fri</v>
      </c>
      <c r="N1646" t="str">
        <f>TEXT(INT(HOUR(Table1[[#This Row],[Patient Admission Date]])/3)*3,"00")&amp;"-"&amp;TEXT(INT(HOUR(Table1[[#This Row],[Patient Admission Date]])/3)*3+3,"00")</f>
        <v>06-09</v>
      </c>
      <c r="O1646" t="str" cm="1">
        <f t="array" ref="O1646">_xlfn.IFS(Table1[[#This Row],[Patient Age]]&lt;=14,"0-14",Table1[[#This Row],[Patient Age]]&lt;=29,"15-29",Table1[[#This Row],[Patient Age]]&lt;=44,"30-44",Table1[[#This Row],[Patient Age]]&lt;=59,"45-59",Table1[[#This Row],[Patient Age]]&lt;=74,"60-74",TRUE,"75+")</f>
        <v>60-74</v>
      </c>
      <c r="P1646" t="str" cm="1">
        <f t="array" ref="P1646">_xlfn.IFS(Table1[[#This Row],[Patient Waittime]]&lt;=15,"0-15",Table1[[#This Row],[Patient Waittime]]&lt;=30,"16-30",Table1[[#This Row],[Patient Waittime]]&lt;=45,"31-45",Table1[[#This Row],[Patient Waittime]]&lt;=60,"46-60",TRUE,"60+")</f>
        <v>46-60</v>
      </c>
      <c r="Q1646">
        <f>--(Table1[[#This Row],[Patient Waittime]]&lt;=30)</f>
        <v>0</v>
      </c>
      <c r="R1646">
        <f>--Table1[[#This Row],[Patient Admission Flag]]</f>
        <v>0</v>
      </c>
      <c r="S1646">
        <f>--AND(Table1[[#This Row],[WithinTarget]]=1,Table1[[#This Row],[Patient Satisfaction Score]]&gt;=7)</f>
        <v>0</v>
      </c>
      <c r="T1646" t="str">
        <f>IF(LEFT(Table1[[#This Row],[Patient Gender]],1)="F","Female","Male")</f>
        <v>Female</v>
      </c>
    </row>
    <row r="1647" spans="1:20" x14ac:dyDescent="0.3">
      <c r="A1647" t="s">
        <v>1751</v>
      </c>
      <c r="B1647" s="1">
        <v>45404.974305555559</v>
      </c>
      <c r="C1647" t="s">
        <v>13</v>
      </c>
      <c r="D1647">
        <v>72</v>
      </c>
      <c r="E1647" t="s">
        <v>22</v>
      </c>
      <c r="F1647" t="s">
        <v>15</v>
      </c>
      <c r="G1647" t="b">
        <v>0</v>
      </c>
      <c r="I1647">
        <v>16</v>
      </c>
      <c r="J1647" t="b">
        <v>0</v>
      </c>
      <c r="K1647">
        <f>YEAR(Table1[[#This Row],[Patient Admission Date]])</f>
        <v>2024</v>
      </c>
      <c r="L1647" t="str">
        <f>TEXT(Table1[[#This Row],[Patient Admission Date]],"mmm")</f>
        <v>Apr</v>
      </c>
      <c r="M1647" t="str">
        <f>TEXT(Table1[[#This Row],[Patient Admission Date]],"ddd")</f>
        <v>Mon</v>
      </c>
      <c r="N1647" t="str">
        <f>TEXT(INT(HOUR(Table1[[#This Row],[Patient Admission Date]])/3)*3,"00")&amp;"-"&amp;TEXT(INT(HOUR(Table1[[#This Row],[Patient Admission Date]])/3)*3+3,"00")</f>
        <v>21-24</v>
      </c>
      <c r="O1647" t="str" cm="1">
        <f t="array" ref="O1647">_xlfn.IFS(Table1[[#This Row],[Patient Age]]&lt;=14,"0-14",Table1[[#This Row],[Patient Age]]&lt;=29,"15-29",Table1[[#This Row],[Patient Age]]&lt;=44,"30-44",Table1[[#This Row],[Patient Age]]&lt;=59,"45-59",Table1[[#This Row],[Patient Age]]&lt;=74,"60-74",TRUE,"75+")</f>
        <v>60-74</v>
      </c>
      <c r="P1647" t="str" cm="1">
        <f t="array" ref="P1647">_xlfn.IFS(Table1[[#This Row],[Patient Waittime]]&lt;=15,"0-15",Table1[[#This Row],[Patient Waittime]]&lt;=30,"16-30",Table1[[#This Row],[Patient Waittime]]&lt;=45,"31-45",Table1[[#This Row],[Patient Waittime]]&lt;=60,"46-60",TRUE,"60+")</f>
        <v>16-30</v>
      </c>
      <c r="Q1647">
        <f>--(Table1[[#This Row],[Patient Waittime]]&lt;=30)</f>
        <v>1</v>
      </c>
      <c r="R1647">
        <f>--Table1[[#This Row],[Patient Admission Flag]]</f>
        <v>0</v>
      </c>
      <c r="S1647">
        <f>--AND(Table1[[#This Row],[WithinTarget]]=1,Table1[[#This Row],[Patient Satisfaction Score]]&gt;=7)</f>
        <v>0</v>
      </c>
      <c r="T1647" t="str">
        <f>IF(LEFT(Table1[[#This Row],[Patient Gender]],1)="F","Female","Male")</f>
        <v>Female</v>
      </c>
    </row>
    <row r="1648" spans="1:20" x14ac:dyDescent="0.3">
      <c r="A1648" t="s">
        <v>1752</v>
      </c>
      <c r="B1648" s="1">
        <v>45372.345138888886</v>
      </c>
      <c r="C1648" t="s">
        <v>13</v>
      </c>
      <c r="D1648">
        <v>73</v>
      </c>
      <c r="E1648" t="s">
        <v>22</v>
      </c>
      <c r="F1648" t="s">
        <v>15</v>
      </c>
      <c r="G1648" t="b">
        <v>0</v>
      </c>
      <c r="I1648">
        <v>21</v>
      </c>
      <c r="J1648" t="b">
        <v>0</v>
      </c>
      <c r="K1648">
        <f>YEAR(Table1[[#This Row],[Patient Admission Date]])</f>
        <v>2024</v>
      </c>
      <c r="L1648" t="str">
        <f>TEXT(Table1[[#This Row],[Patient Admission Date]],"mmm")</f>
        <v>Mar</v>
      </c>
      <c r="M1648" t="str">
        <f>TEXT(Table1[[#This Row],[Patient Admission Date]],"ddd")</f>
        <v>Thu</v>
      </c>
      <c r="N1648" t="str">
        <f>TEXT(INT(HOUR(Table1[[#This Row],[Patient Admission Date]])/3)*3,"00")&amp;"-"&amp;TEXT(INT(HOUR(Table1[[#This Row],[Patient Admission Date]])/3)*3+3,"00")</f>
        <v>06-09</v>
      </c>
      <c r="O1648" t="str" cm="1">
        <f t="array" ref="O1648">_xlfn.IFS(Table1[[#This Row],[Patient Age]]&lt;=14,"0-14",Table1[[#This Row],[Patient Age]]&lt;=29,"15-29",Table1[[#This Row],[Patient Age]]&lt;=44,"30-44",Table1[[#This Row],[Patient Age]]&lt;=59,"45-59",Table1[[#This Row],[Patient Age]]&lt;=74,"60-74",TRUE,"75+")</f>
        <v>60-74</v>
      </c>
      <c r="P1648" t="str" cm="1">
        <f t="array" ref="P1648">_xlfn.IFS(Table1[[#This Row],[Patient Waittime]]&lt;=15,"0-15",Table1[[#This Row],[Patient Waittime]]&lt;=30,"16-30",Table1[[#This Row],[Patient Waittime]]&lt;=45,"31-45",Table1[[#This Row],[Patient Waittime]]&lt;=60,"46-60",TRUE,"60+")</f>
        <v>16-30</v>
      </c>
      <c r="Q1648">
        <f>--(Table1[[#This Row],[Patient Waittime]]&lt;=30)</f>
        <v>1</v>
      </c>
      <c r="R1648">
        <f>--Table1[[#This Row],[Patient Admission Flag]]</f>
        <v>0</v>
      </c>
      <c r="S1648">
        <f>--AND(Table1[[#This Row],[WithinTarget]]=1,Table1[[#This Row],[Patient Satisfaction Score]]&gt;=7)</f>
        <v>0</v>
      </c>
      <c r="T1648" t="str">
        <f>IF(LEFT(Table1[[#This Row],[Patient Gender]],1)="F","Female","Male")</f>
        <v>Female</v>
      </c>
    </row>
    <row r="1649" spans="1:20" x14ac:dyDescent="0.3">
      <c r="A1649" t="s">
        <v>1753</v>
      </c>
      <c r="B1649" s="1">
        <v>45556.825694444444</v>
      </c>
      <c r="C1649" t="s">
        <v>13</v>
      </c>
      <c r="D1649">
        <v>61</v>
      </c>
      <c r="E1649" t="s">
        <v>22</v>
      </c>
      <c r="F1649" t="s">
        <v>15</v>
      </c>
      <c r="G1649" t="b">
        <v>0</v>
      </c>
      <c r="I1649">
        <v>21</v>
      </c>
      <c r="J1649" t="b">
        <v>0</v>
      </c>
      <c r="K1649">
        <f>YEAR(Table1[[#This Row],[Patient Admission Date]])</f>
        <v>2024</v>
      </c>
      <c r="L1649" t="str">
        <f>TEXT(Table1[[#This Row],[Patient Admission Date]],"mmm")</f>
        <v>Sep</v>
      </c>
      <c r="M1649" t="str">
        <f>TEXT(Table1[[#This Row],[Patient Admission Date]],"ddd")</f>
        <v>Sat</v>
      </c>
      <c r="N1649" t="str">
        <f>TEXT(INT(HOUR(Table1[[#This Row],[Patient Admission Date]])/3)*3,"00")&amp;"-"&amp;TEXT(INT(HOUR(Table1[[#This Row],[Patient Admission Date]])/3)*3+3,"00")</f>
        <v>18-21</v>
      </c>
      <c r="O1649" t="str" cm="1">
        <f t="array" ref="O1649">_xlfn.IFS(Table1[[#This Row],[Patient Age]]&lt;=14,"0-14",Table1[[#This Row],[Patient Age]]&lt;=29,"15-29",Table1[[#This Row],[Patient Age]]&lt;=44,"30-44",Table1[[#This Row],[Patient Age]]&lt;=59,"45-59",Table1[[#This Row],[Patient Age]]&lt;=74,"60-74",TRUE,"75+")</f>
        <v>60-74</v>
      </c>
      <c r="P1649" t="str" cm="1">
        <f t="array" ref="P1649">_xlfn.IFS(Table1[[#This Row],[Patient Waittime]]&lt;=15,"0-15",Table1[[#This Row],[Patient Waittime]]&lt;=30,"16-30",Table1[[#This Row],[Patient Waittime]]&lt;=45,"31-45",Table1[[#This Row],[Patient Waittime]]&lt;=60,"46-60",TRUE,"60+")</f>
        <v>16-30</v>
      </c>
      <c r="Q1649">
        <f>--(Table1[[#This Row],[Patient Waittime]]&lt;=30)</f>
        <v>1</v>
      </c>
      <c r="R1649">
        <f>--Table1[[#This Row],[Patient Admission Flag]]</f>
        <v>0</v>
      </c>
      <c r="S1649">
        <f>--AND(Table1[[#This Row],[WithinTarget]]=1,Table1[[#This Row],[Patient Satisfaction Score]]&gt;=7)</f>
        <v>0</v>
      </c>
      <c r="T1649" t="str">
        <f>IF(LEFT(Table1[[#This Row],[Patient Gender]],1)="F","Female","Male")</f>
        <v>Female</v>
      </c>
    </row>
    <row r="1650" spans="1:20" x14ac:dyDescent="0.3">
      <c r="A1650" t="s">
        <v>1754</v>
      </c>
      <c r="B1650" s="1">
        <v>45326.03125</v>
      </c>
      <c r="C1650" t="s">
        <v>13</v>
      </c>
      <c r="D1650">
        <v>52</v>
      </c>
      <c r="E1650" t="s">
        <v>22</v>
      </c>
      <c r="F1650" t="s">
        <v>15</v>
      </c>
      <c r="G1650" t="b">
        <v>0</v>
      </c>
      <c r="I1650">
        <v>52</v>
      </c>
      <c r="J1650" t="b">
        <v>0</v>
      </c>
      <c r="K1650">
        <f>YEAR(Table1[[#This Row],[Patient Admission Date]])</f>
        <v>2024</v>
      </c>
      <c r="L1650" t="str">
        <f>TEXT(Table1[[#This Row],[Patient Admission Date]],"mmm")</f>
        <v>Feb</v>
      </c>
      <c r="M1650" t="str">
        <f>TEXT(Table1[[#This Row],[Patient Admission Date]],"ddd")</f>
        <v>Sun</v>
      </c>
      <c r="N1650" t="str">
        <f>TEXT(INT(HOUR(Table1[[#This Row],[Patient Admission Date]])/3)*3,"00")&amp;"-"&amp;TEXT(INT(HOUR(Table1[[#This Row],[Patient Admission Date]])/3)*3+3,"00")</f>
        <v>00-03</v>
      </c>
      <c r="O1650" t="str" cm="1">
        <f t="array" ref="O1650">_xlfn.IFS(Table1[[#This Row],[Patient Age]]&lt;=14,"0-14",Table1[[#This Row],[Patient Age]]&lt;=29,"15-29",Table1[[#This Row],[Patient Age]]&lt;=44,"30-44",Table1[[#This Row],[Patient Age]]&lt;=59,"45-59",Table1[[#This Row],[Patient Age]]&lt;=74,"60-74",TRUE,"75+")</f>
        <v>45-59</v>
      </c>
      <c r="P1650" t="str" cm="1">
        <f t="array" ref="P1650">_xlfn.IFS(Table1[[#This Row],[Patient Waittime]]&lt;=15,"0-15",Table1[[#This Row],[Patient Waittime]]&lt;=30,"16-30",Table1[[#This Row],[Patient Waittime]]&lt;=45,"31-45",Table1[[#This Row],[Patient Waittime]]&lt;=60,"46-60",TRUE,"60+")</f>
        <v>46-60</v>
      </c>
      <c r="Q1650">
        <f>--(Table1[[#This Row],[Patient Waittime]]&lt;=30)</f>
        <v>0</v>
      </c>
      <c r="R1650">
        <f>--Table1[[#This Row],[Patient Admission Flag]]</f>
        <v>0</v>
      </c>
      <c r="S1650">
        <f>--AND(Table1[[#This Row],[WithinTarget]]=1,Table1[[#This Row],[Patient Satisfaction Score]]&gt;=7)</f>
        <v>0</v>
      </c>
      <c r="T1650" t="str">
        <f>IF(LEFT(Table1[[#This Row],[Patient Gender]],1)="F","Female","Male")</f>
        <v>Female</v>
      </c>
    </row>
    <row r="1651" spans="1:20" x14ac:dyDescent="0.3">
      <c r="A1651" t="s">
        <v>1755</v>
      </c>
      <c r="B1651" s="1">
        <v>45308.482638888891</v>
      </c>
      <c r="C1651" t="s">
        <v>13</v>
      </c>
      <c r="D1651">
        <v>52</v>
      </c>
      <c r="E1651" t="s">
        <v>22</v>
      </c>
      <c r="F1651" t="s">
        <v>15</v>
      </c>
      <c r="G1651" t="b">
        <v>0</v>
      </c>
      <c r="I1651">
        <v>60</v>
      </c>
      <c r="J1651" t="b">
        <v>0</v>
      </c>
      <c r="K1651">
        <f>YEAR(Table1[[#This Row],[Patient Admission Date]])</f>
        <v>2024</v>
      </c>
      <c r="L1651" t="str">
        <f>TEXT(Table1[[#This Row],[Patient Admission Date]],"mmm")</f>
        <v>Jan</v>
      </c>
      <c r="M1651" t="str">
        <f>TEXT(Table1[[#This Row],[Patient Admission Date]],"ddd")</f>
        <v>Wed</v>
      </c>
      <c r="N1651" t="str">
        <f>TEXT(INT(HOUR(Table1[[#This Row],[Patient Admission Date]])/3)*3,"00")&amp;"-"&amp;TEXT(INT(HOUR(Table1[[#This Row],[Patient Admission Date]])/3)*3+3,"00")</f>
        <v>09-12</v>
      </c>
      <c r="O1651" t="str" cm="1">
        <f t="array" ref="O1651">_xlfn.IFS(Table1[[#This Row],[Patient Age]]&lt;=14,"0-14",Table1[[#This Row],[Patient Age]]&lt;=29,"15-29",Table1[[#This Row],[Patient Age]]&lt;=44,"30-44",Table1[[#This Row],[Patient Age]]&lt;=59,"45-59",Table1[[#This Row],[Patient Age]]&lt;=74,"60-74",TRUE,"75+")</f>
        <v>45-59</v>
      </c>
      <c r="P1651" t="str" cm="1">
        <f t="array" ref="P1651">_xlfn.IFS(Table1[[#This Row],[Patient Waittime]]&lt;=15,"0-15",Table1[[#This Row],[Patient Waittime]]&lt;=30,"16-30",Table1[[#This Row],[Patient Waittime]]&lt;=45,"31-45",Table1[[#This Row],[Patient Waittime]]&lt;=60,"46-60",TRUE,"60+")</f>
        <v>46-60</v>
      </c>
      <c r="Q1651">
        <f>--(Table1[[#This Row],[Patient Waittime]]&lt;=30)</f>
        <v>0</v>
      </c>
      <c r="R1651">
        <f>--Table1[[#This Row],[Patient Admission Flag]]</f>
        <v>0</v>
      </c>
      <c r="S1651">
        <f>--AND(Table1[[#This Row],[WithinTarget]]=1,Table1[[#This Row],[Patient Satisfaction Score]]&gt;=7)</f>
        <v>0</v>
      </c>
      <c r="T1651" t="str">
        <f>IF(LEFT(Table1[[#This Row],[Patient Gender]],1)="F","Female","Male")</f>
        <v>Female</v>
      </c>
    </row>
    <row r="1652" spans="1:20" x14ac:dyDescent="0.3">
      <c r="A1652" t="s">
        <v>1756</v>
      </c>
      <c r="B1652" s="1">
        <v>45296.383333333331</v>
      </c>
      <c r="C1652" t="s">
        <v>13</v>
      </c>
      <c r="D1652">
        <v>51</v>
      </c>
      <c r="E1652" t="s">
        <v>22</v>
      </c>
      <c r="F1652" t="s">
        <v>15</v>
      </c>
      <c r="G1652" t="b">
        <v>0</v>
      </c>
      <c r="I1652">
        <v>16</v>
      </c>
      <c r="J1652" t="b">
        <v>0</v>
      </c>
      <c r="K1652">
        <f>YEAR(Table1[[#This Row],[Patient Admission Date]])</f>
        <v>2024</v>
      </c>
      <c r="L1652" t="str">
        <f>TEXT(Table1[[#This Row],[Patient Admission Date]],"mmm")</f>
        <v>Jan</v>
      </c>
      <c r="M1652" t="str">
        <f>TEXT(Table1[[#This Row],[Patient Admission Date]],"ddd")</f>
        <v>Fri</v>
      </c>
      <c r="N1652" t="str">
        <f>TEXT(INT(HOUR(Table1[[#This Row],[Patient Admission Date]])/3)*3,"00")&amp;"-"&amp;TEXT(INT(HOUR(Table1[[#This Row],[Patient Admission Date]])/3)*3+3,"00")</f>
        <v>09-12</v>
      </c>
      <c r="O1652" t="str" cm="1">
        <f t="array" ref="O1652">_xlfn.IFS(Table1[[#This Row],[Patient Age]]&lt;=14,"0-14",Table1[[#This Row],[Patient Age]]&lt;=29,"15-29",Table1[[#This Row],[Patient Age]]&lt;=44,"30-44",Table1[[#This Row],[Patient Age]]&lt;=59,"45-59",Table1[[#This Row],[Patient Age]]&lt;=74,"60-74",TRUE,"75+")</f>
        <v>45-59</v>
      </c>
      <c r="P1652" t="str" cm="1">
        <f t="array" ref="P1652">_xlfn.IFS(Table1[[#This Row],[Patient Waittime]]&lt;=15,"0-15",Table1[[#This Row],[Patient Waittime]]&lt;=30,"16-30",Table1[[#This Row],[Patient Waittime]]&lt;=45,"31-45",Table1[[#This Row],[Patient Waittime]]&lt;=60,"46-60",TRUE,"60+")</f>
        <v>16-30</v>
      </c>
      <c r="Q1652">
        <f>--(Table1[[#This Row],[Patient Waittime]]&lt;=30)</f>
        <v>1</v>
      </c>
      <c r="R1652">
        <f>--Table1[[#This Row],[Patient Admission Flag]]</f>
        <v>0</v>
      </c>
      <c r="S1652">
        <f>--AND(Table1[[#This Row],[WithinTarget]]=1,Table1[[#This Row],[Patient Satisfaction Score]]&gt;=7)</f>
        <v>0</v>
      </c>
      <c r="T1652" t="str">
        <f>IF(LEFT(Table1[[#This Row],[Patient Gender]],1)="F","Female","Male")</f>
        <v>Female</v>
      </c>
    </row>
    <row r="1653" spans="1:20" x14ac:dyDescent="0.3">
      <c r="A1653" t="s">
        <v>1757</v>
      </c>
      <c r="B1653" s="1">
        <v>45422.449305555558</v>
      </c>
      <c r="C1653" t="s">
        <v>13</v>
      </c>
      <c r="D1653">
        <v>38</v>
      </c>
      <c r="E1653" t="s">
        <v>22</v>
      </c>
      <c r="F1653" t="s">
        <v>15</v>
      </c>
      <c r="G1653" t="b">
        <v>0</v>
      </c>
      <c r="I1653">
        <v>59</v>
      </c>
      <c r="J1653" t="b">
        <v>0</v>
      </c>
      <c r="K1653">
        <f>YEAR(Table1[[#This Row],[Patient Admission Date]])</f>
        <v>2024</v>
      </c>
      <c r="L1653" t="str">
        <f>TEXT(Table1[[#This Row],[Patient Admission Date]],"mmm")</f>
        <v>May</v>
      </c>
      <c r="M1653" t="str">
        <f>TEXT(Table1[[#This Row],[Patient Admission Date]],"ddd")</f>
        <v>Fri</v>
      </c>
      <c r="N1653" t="str">
        <f>TEXT(INT(HOUR(Table1[[#This Row],[Patient Admission Date]])/3)*3,"00")&amp;"-"&amp;TEXT(INT(HOUR(Table1[[#This Row],[Patient Admission Date]])/3)*3+3,"00")</f>
        <v>09-12</v>
      </c>
      <c r="O1653" t="str" cm="1">
        <f t="array" ref="O1653">_xlfn.IFS(Table1[[#This Row],[Patient Age]]&lt;=14,"0-14",Table1[[#This Row],[Patient Age]]&lt;=29,"15-29",Table1[[#This Row],[Patient Age]]&lt;=44,"30-44",Table1[[#This Row],[Patient Age]]&lt;=59,"45-59",Table1[[#This Row],[Patient Age]]&lt;=74,"60-74",TRUE,"75+")</f>
        <v>30-44</v>
      </c>
      <c r="P1653" t="str" cm="1">
        <f t="array" ref="P1653">_xlfn.IFS(Table1[[#This Row],[Patient Waittime]]&lt;=15,"0-15",Table1[[#This Row],[Patient Waittime]]&lt;=30,"16-30",Table1[[#This Row],[Patient Waittime]]&lt;=45,"31-45",Table1[[#This Row],[Patient Waittime]]&lt;=60,"46-60",TRUE,"60+")</f>
        <v>46-60</v>
      </c>
      <c r="Q1653">
        <f>--(Table1[[#This Row],[Patient Waittime]]&lt;=30)</f>
        <v>0</v>
      </c>
      <c r="R1653">
        <f>--Table1[[#This Row],[Patient Admission Flag]]</f>
        <v>0</v>
      </c>
      <c r="S1653">
        <f>--AND(Table1[[#This Row],[WithinTarget]]=1,Table1[[#This Row],[Patient Satisfaction Score]]&gt;=7)</f>
        <v>0</v>
      </c>
      <c r="T1653" t="str">
        <f>IF(LEFT(Table1[[#This Row],[Patient Gender]],1)="F","Female","Male")</f>
        <v>Female</v>
      </c>
    </row>
    <row r="1654" spans="1:20" x14ac:dyDescent="0.3">
      <c r="A1654" t="s">
        <v>1758</v>
      </c>
      <c r="B1654" s="1">
        <v>45493.008333333331</v>
      </c>
      <c r="C1654" t="s">
        <v>13</v>
      </c>
      <c r="D1654">
        <v>30</v>
      </c>
      <c r="E1654" t="s">
        <v>22</v>
      </c>
      <c r="F1654" t="s">
        <v>15</v>
      </c>
      <c r="G1654" t="b">
        <v>0</v>
      </c>
      <c r="H1654">
        <v>0</v>
      </c>
      <c r="I1654">
        <v>14</v>
      </c>
      <c r="J1654" t="b">
        <v>0</v>
      </c>
      <c r="K1654">
        <f>YEAR(Table1[[#This Row],[Patient Admission Date]])</f>
        <v>2024</v>
      </c>
      <c r="L1654" t="str">
        <f>TEXT(Table1[[#This Row],[Patient Admission Date]],"mmm")</f>
        <v>Jul</v>
      </c>
      <c r="M1654" t="str">
        <f>TEXT(Table1[[#This Row],[Patient Admission Date]],"ddd")</f>
        <v>Sat</v>
      </c>
      <c r="N1654" t="str">
        <f>TEXT(INT(HOUR(Table1[[#This Row],[Patient Admission Date]])/3)*3,"00")&amp;"-"&amp;TEXT(INT(HOUR(Table1[[#This Row],[Patient Admission Date]])/3)*3+3,"00")</f>
        <v>00-03</v>
      </c>
      <c r="O1654" t="str" cm="1">
        <f t="array" ref="O1654">_xlfn.IFS(Table1[[#This Row],[Patient Age]]&lt;=14,"0-14",Table1[[#This Row],[Patient Age]]&lt;=29,"15-29",Table1[[#This Row],[Patient Age]]&lt;=44,"30-44",Table1[[#This Row],[Patient Age]]&lt;=59,"45-59",Table1[[#This Row],[Patient Age]]&lt;=74,"60-74",TRUE,"75+")</f>
        <v>30-44</v>
      </c>
      <c r="P1654" t="str" cm="1">
        <f t="array" ref="P1654">_xlfn.IFS(Table1[[#This Row],[Patient Waittime]]&lt;=15,"0-15",Table1[[#This Row],[Patient Waittime]]&lt;=30,"16-30",Table1[[#This Row],[Patient Waittime]]&lt;=45,"31-45",Table1[[#This Row],[Patient Waittime]]&lt;=60,"46-60",TRUE,"60+")</f>
        <v>0-15</v>
      </c>
      <c r="Q1654">
        <f>--(Table1[[#This Row],[Patient Waittime]]&lt;=30)</f>
        <v>1</v>
      </c>
      <c r="R1654">
        <f>--Table1[[#This Row],[Patient Admission Flag]]</f>
        <v>0</v>
      </c>
      <c r="S1654">
        <f>--AND(Table1[[#This Row],[WithinTarget]]=1,Table1[[#This Row],[Patient Satisfaction Score]]&gt;=7)</f>
        <v>0</v>
      </c>
      <c r="T1654" t="str">
        <f>IF(LEFT(Table1[[#This Row],[Patient Gender]],1)="F","Female","Male")</f>
        <v>Female</v>
      </c>
    </row>
    <row r="1655" spans="1:20" x14ac:dyDescent="0.3">
      <c r="A1655" t="s">
        <v>1759</v>
      </c>
      <c r="B1655" s="1">
        <v>45057.334027777775</v>
      </c>
      <c r="C1655" t="s">
        <v>13</v>
      </c>
      <c r="D1655">
        <v>57</v>
      </c>
      <c r="E1655" t="s">
        <v>22</v>
      </c>
      <c r="F1655" t="s">
        <v>15</v>
      </c>
      <c r="G1655" t="b">
        <v>0</v>
      </c>
      <c r="H1655">
        <v>1</v>
      </c>
      <c r="I1655">
        <v>15</v>
      </c>
      <c r="J1655" t="b">
        <v>0</v>
      </c>
      <c r="K1655">
        <f>YEAR(Table1[[#This Row],[Patient Admission Date]])</f>
        <v>2023</v>
      </c>
      <c r="L1655" t="str">
        <f>TEXT(Table1[[#This Row],[Patient Admission Date]],"mmm")</f>
        <v>May</v>
      </c>
      <c r="M1655" t="str">
        <f>TEXT(Table1[[#This Row],[Patient Admission Date]],"ddd")</f>
        <v>Thu</v>
      </c>
      <c r="N1655" t="str">
        <f>TEXT(INT(HOUR(Table1[[#This Row],[Patient Admission Date]])/3)*3,"00")&amp;"-"&amp;TEXT(INT(HOUR(Table1[[#This Row],[Patient Admission Date]])/3)*3+3,"00")</f>
        <v>06-09</v>
      </c>
      <c r="O1655" t="str" cm="1">
        <f t="array" ref="O1655">_xlfn.IFS(Table1[[#This Row],[Patient Age]]&lt;=14,"0-14",Table1[[#This Row],[Patient Age]]&lt;=29,"15-29",Table1[[#This Row],[Patient Age]]&lt;=44,"30-44",Table1[[#This Row],[Patient Age]]&lt;=59,"45-59",Table1[[#This Row],[Patient Age]]&lt;=74,"60-74",TRUE,"75+")</f>
        <v>45-59</v>
      </c>
      <c r="P1655" t="str" cm="1">
        <f t="array" ref="P1655">_xlfn.IFS(Table1[[#This Row],[Patient Waittime]]&lt;=15,"0-15",Table1[[#This Row],[Patient Waittime]]&lt;=30,"16-30",Table1[[#This Row],[Patient Waittime]]&lt;=45,"31-45",Table1[[#This Row],[Patient Waittime]]&lt;=60,"46-60",TRUE,"60+")</f>
        <v>0-15</v>
      </c>
      <c r="Q1655">
        <f>--(Table1[[#This Row],[Patient Waittime]]&lt;=30)</f>
        <v>1</v>
      </c>
      <c r="R1655">
        <f>--Table1[[#This Row],[Patient Admission Flag]]</f>
        <v>0</v>
      </c>
      <c r="S1655">
        <f>--AND(Table1[[#This Row],[WithinTarget]]=1,Table1[[#This Row],[Patient Satisfaction Score]]&gt;=7)</f>
        <v>0</v>
      </c>
      <c r="T1655" t="str">
        <f>IF(LEFT(Table1[[#This Row],[Patient Gender]],1)="F","Female","Male")</f>
        <v>Female</v>
      </c>
    </row>
    <row r="1656" spans="1:20" x14ac:dyDescent="0.3">
      <c r="A1656" t="s">
        <v>1760</v>
      </c>
      <c r="B1656" s="1">
        <v>45187.021527777775</v>
      </c>
      <c r="C1656" t="s">
        <v>13</v>
      </c>
      <c r="D1656">
        <v>11</v>
      </c>
      <c r="E1656" t="s">
        <v>22</v>
      </c>
      <c r="F1656" t="s">
        <v>15</v>
      </c>
      <c r="G1656" t="b">
        <v>0</v>
      </c>
      <c r="H1656">
        <v>1</v>
      </c>
      <c r="I1656">
        <v>40</v>
      </c>
      <c r="J1656" t="b">
        <v>0</v>
      </c>
      <c r="K1656">
        <f>YEAR(Table1[[#This Row],[Patient Admission Date]])</f>
        <v>2023</v>
      </c>
      <c r="L1656" t="str">
        <f>TEXT(Table1[[#This Row],[Patient Admission Date]],"mmm")</f>
        <v>Sep</v>
      </c>
      <c r="M1656" t="str">
        <f>TEXT(Table1[[#This Row],[Patient Admission Date]],"ddd")</f>
        <v>Mon</v>
      </c>
      <c r="N1656" t="str">
        <f>TEXT(INT(HOUR(Table1[[#This Row],[Patient Admission Date]])/3)*3,"00")&amp;"-"&amp;TEXT(INT(HOUR(Table1[[#This Row],[Patient Admission Date]])/3)*3+3,"00")</f>
        <v>00-03</v>
      </c>
      <c r="O1656" t="str" cm="1">
        <f t="array" ref="O1656">_xlfn.IFS(Table1[[#This Row],[Patient Age]]&lt;=14,"0-14",Table1[[#This Row],[Patient Age]]&lt;=29,"15-29",Table1[[#This Row],[Patient Age]]&lt;=44,"30-44",Table1[[#This Row],[Patient Age]]&lt;=59,"45-59",Table1[[#This Row],[Patient Age]]&lt;=74,"60-74",TRUE,"75+")</f>
        <v>0-14</v>
      </c>
      <c r="P1656" t="str" cm="1">
        <f t="array" ref="P1656">_xlfn.IFS(Table1[[#This Row],[Patient Waittime]]&lt;=15,"0-15",Table1[[#This Row],[Patient Waittime]]&lt;=30,"16-30",Table1[[#This Row],[Patient Waittime]]&lt;=45,"31-45",Table1[[#This Row],[Patient Waittime]]&lt;=60,"46-60",TRUE,"60+")</f>
        <v>31-45</v>
      </c>
      <c r="Q1656">
        <f>--(Table1[[#This Row],[Patient Waittime]]&lt;=30)</f>
        <v>0</v>
      </c>
      <c r="R1656">
        <f>--Table1[[#This Row],[Patient Admission Flag]]</f>
        <v>0</v>
      </c>
      <c r="S1656">
        <f>--AND(Table1[[#This Row],[WithinTarget]]=1,Table1[[#This Row],[Patient Satisfaction Score]]&gt;=7)</f>
        <v>0</v>
      </c>
      <c r="T1656" t="str">
        <f>IF(LEFT(Table1[[#This Row],[Patient Gender]],1)="F","Female","Male")</f>
        <v>Female</v>
      </c>
    </row>
    <row r="1657" spans="1:20" x14ac:dyDescent="0.3">
      <c r="A1657" t="s">
        <v>1761</v>
      </c>
      <c r="B1657" s="1">
        <v>45191.145833333336</v>
      </c>
      <c r="C1657" t="s">
        <v>13</v>
      </c>
      <c r="D1657">
        <v>55</v>
      </c>
      <c r="E1657" t="s">
        <v>22</v>
      </c>
      <c r="F1657" t="s">
        <v>15</v>
      </c>
      <c r="G1657" t="b">
        <v>0</v>
      </c>
      <c r="H1657">
        <v>2</v>
      </c>
      <c r="I1657">
        <v>27</v>
      </c>
      <c r="J1657" t="b">
        <v>0</v>
      </c>
      <c r="K1657">
        <f>YEAR(Table1[[#This Row],[Patient Admission Date]])</f>
        <v>2023</v>
      </c>
      <c r="L1657" t="str">
        <f>TEXT(Table1[[#This Row],[Patient Admission Date]],"mmm")</f>
        <v>Sep</v>
      </c>
      <c r="M1657" t="str">
        <f>TEXT(Table1[[#This Row],[Patient Admission Date]],"ddd")</f>
        <v>Fri</v>
      </c>
      <c r="N1657" t="str">
        <f>TEXT(INT(HOUR(Table1[[#This Row],[Patient Admission Date]])/3)*3,"00")&amp;"-"&amp;TEXT(INT(HOUR(Table1[[#This Row],[Patient Admission Date]])/3)*3+3,"00")</f>
        <v>03-06</v>
      </c>
      <c r="O1657" t="str" cm="1">
        <f t="array" ref="O1657">_xlfn.IFS(Table1[[#This Row],[Patient Age]]&lt;=14,"0-14",Table1[[#This Row],[Patient Age]]&lt;=29,"15-29",Table1[[#This Row],[Patient Age]]&lt;=44,"30-44",Table1[[#This Row],[Patient Age]]&lt;=59,"45-59",Table1[[#This Row],[Patient Age]]&lt;=74,"60-74",TRUE,"75+")</f>
        <v>45-59</v>
      </c>
      <c r="P1657" t="str" cm="1">
        <f t="array" ref="P1657">_xlfn.IFS(Table1[[#This Row],[Patient Waittime]]&lt;=15,"0-15",Table1[[#This Row],[Patient Waittime]]&lt;=30,"16-30",Table1[[#This Row],[Patient Waittime]]&lt;=45,"31-45",Table1[[#This Row],[Patient Waittime]]&lt;=60,"46-60",TRUE,"60+")</f>
        <v>16-30</v>
      </c>
      <c r="Q1657">
        <f>--(Table1[[#This Row],[Patient Waittime]]&lt;=30)</f>
        <v>1</v>
      </c>
      <c r="R1657">
        <f>--Table1[[#This Row],[Patient Admission Flag]]</f>
        <v>0</v>
      </c>
      <c r="S1657">
        <f>--AND(Table1[[#This Row],[WithinTarget]]=1,Table1[[#This Row],[Patient Satisfaction Score]]&gt;=7)</f>
        <v>0</v>
      </c>
      <c r="T1657" t="str">
        <f>IF(LEFT(Table1[[#This Row],[Patient Gender]],1)="F","Female","Male")</f>
        <v>Female</v>
      </c>
    </row>
    <row r="1658" spans="1:20" x14ac:dyDescent="0.3">
      <c r="A1658" t="s">
        <v>1762</v>
      </c>
      <c r="B1658" s="1">
        <v>45535.668749999997</v>
      </c>
      <c r="C1658" t="s">
        <v>13</v>
      </c>
      <c r="D1658">
        <v>24</v>
      </c>
      <c r="E1658" t="s">
        <v>22</v>
      </c>
      <c r="F1658" t="s">
        <v>15</v>
      </c>
      <c r="G1658" t="b">
        <v>0</v>
      </c>
      <c r="H1658">
        <v>3</v>
      </c>
      <c r="I1658">
        <v>53</v>
      </c>
      <c r="J1658" t="b">
        <v>0</v>
      </c>
      <c r="K1658">
        <f>YEAR(Table1[[#This Row],[Patient Admission Date]])</f>
        <v>2024</v>
      </c>
      <c r="L1658" t="str">
        <f>TEXT(Table1[[#This Row],[Patient Admission Date]],"mmm")</f>
        <v>Aug</v>
      </c>
      <c r="M1658" t="str">
        <f>TEXT(Table1[[#This Row],[Patient Admission Date]],"ddd")</f>
        <v>Sat</v>
      </c>
      <c r="N1658" t="str">
        <f>TEXT(INT(HOUR(Table1[[#This Row],[Patient Admission Date]])/3)*3,"00")&amp;"-"&amp;TEXT(INT(HOUR(Table1[[#This Row],[Patient Admission Date]])/3)*3+3,"00")</f>
        <v>15-18</v>
      </c>
      <c r="O1658" t="str" cm="1">
        <f t="array" ref="O1658">_xlfn.IFS(Table1[[#This Row],[Patient Age]]&lt;=14,"0-14",Table1[[#This Row],[Patient Age]]&lt;=29,"15-29",Table1[[#This Row],[Patient Age]]&lt;=44,"30-44",Table1[[#This Row],[Patient Age]]&lt;=59,"45-59",Table1[[#This Row],[Patient Age]]&lt;=74,"60-74",TRUE,"75+")</f>
        <v>15-29</v>
      </c>
      <c r="P1658" t="str" cm="1">
        <f t="array" ref="P1658">_xlfn.IFS(Table1[[#This Row],[Patient Waittime]]&lt;=15,"0-15",Table1[[#This Row],[Patient Waittime]]&lt;=30,"16-30",Table1[[#This Row],[Patient Waittime]]&lt;=45,"31-45",Table1[[#This Row],[Patient Waittime]]&lt;=60,"46-60",TRUE,"60+")</f>
        <v>46-60</v>
      </c>
      <c r="Q1658">
        <f>--(Table1[[#This Row],[Patient Waittime]]&lt;=30)</f>
        <v>0</v>
      </c>
      <c r="R1658">
        <f>--Table1[[#This Row],[Patient Admission Flag]]</f>
        <v>0</v>
      </c>
      <c r="S1658">
        <f>--AND(Table1[[#This Row],[WithinTarget]]=1,Table1[[#This Row],[Patient Satisfaction Score]]&gt;=7)</f>
        <v>0</v>
      </c>
      <c r="T1658" t="str">
        <f>IF(LEFT(Table1[[#This Row],[Patient Gender]],1)="F","Female","Male")</f>
        <v>Female</v>
      </c>
    </row>
    <row r="1659" spans="1:20" x14ac:dyDescent="0.3">
      <c r="A1659" t="s">
        <v>1763</v>
      </c>
      <c r="B1659" s="1">
        <v>45304.905555555553</v>
      </c>
      <c r="C1659" t="s">
        <v>13</v>
      </c>
      <c r="D1659">
        <v>63</v>
      </c>
      <c r="E1659" t="s">
        <v>22</v>
      </c>
      <c r="F1659" t="s">
        <v>15</v>
      </c>
      <c r="G1659" t="b">
        <v>0</v>
      </c>
      <c r="H1659">
        <v>3</v>
      </c>
      <c r="I1659">
        <v>13</v>
      </c>
      <c r="J1659" t="b">
        <v>0</v>
      </c>
      <c r="K1659">
        <f>YEAR(Table1[[#This Row],[Patient Admission Date]])</f>
        <v>2024</v>
      </c>
      <c r="L1659" t="str">
        <f>TEXT(Table1[[#This Row],[Patient Admission Date]],"mmm")</f>
        <v>Jan</v>
      </c>
      <c r="M1659" t="str">
        <f>TEXT(Table1[[#This Row],[Patient Admission Date]],"ddd")</f>
        <v>Sat</v>
      </c>
      <c r="N1659" t="str">
        <f>TEXT(INT(HOUR(Table1[[#This Row],[Patient Admission Date]])/3)*3,"00")&amp;"-"&amp;TEXT(INT(HOUR(Table1[[#This Row],[Patient Admission Date]])/3)*3+3,"00")</f>
        <v>21-24</v>
      </c>
      <c r="O1659" t="str" cm="1">
        <f t="array" ref="O1659">_xlfn.IFS(Table1[[#This Row],[Patient Age]]&lt;=14,"0-14",Table1[[#This Row],[Patient Age]]&lt;=29,"15-29",Table1[[#This Row],[Patient Age]]&lt;=44,"30-44",Table1[[#This Row],[Patient Age]]&lt;=59,"45-59",Table1[[#This Row],[Patient Age]]&lt;=74,"60-74",TRUE,"75+")</f>
        <v>60-74</v>
      </c>
      <c r="P1659" t="str" cm="1">
        <f t="array" ref="P1659">_xlfn.IFS(Table1[[#This Row],[Patient Waittime]]&lt;=15,"0-15",Table1[[#This Row],[Patient Waittime]]&lt;=30,"16-30",Table1[[#This Row],[Patient Waittime]]&lt;=45,"31-45",Table1[[#This Row],[Patient Waittime]]&lt;=60,"46-60",TRUE,"60+")</f>
        <v>0-15</v>
      </c>
      <c r="Q1659">
        <f>--(Table1[[#This Row],[Patient Waittime]]&lt;=30)</f>
        <v>1</v>
      </c>
      <c r="R1659">
        <f>--Table1[[#This Row],[Patient Admission Flag]]</f>
        <v>0</v>
      </c>
      <c r="S1659">
        <f>--AND(Table1[[#This Row],[WithinTarget]]=1,Table1[[#This Row],[Patient Satisfaction Score]]&gt;=7)</f>
        <v>0</v>
      </c>
      <c r="T1659" t="str">
        <f>IF(LEFT(Table1[[#This Row],[Patient Gender]],1)="F","Female","Male")</f>
        <v>Female</v>
      </c>
    </row>
    <row r="1660" spans="1:20" x14ac:dyDescent="0.3">
      <c r="A1660" t="s">
        <v>1764</v>
      </c>
      <c r="B1660" s="1">
        <v>45410.057638888888</v>
      </c>
      <c r="C1660" t="s">
        <v>13</v>
      </c>
      <c r="D1660">
        <v>47</v>
      </c>
      <c r="E1660" t="s">
        <v>22</v>
      </c>
      <c r="F1660" t="s">
        <v>15</v>
      </c>
      <c r="G1660" t="b">
        <v>0</v>
      </c>
      <c r="H1660">
        <v>5</v>
      </c>
      <c r="I1660">
        <v>35</v>
      </c>
      <c r="J1660" t="b">
        <v>0</v>
      </c>
      <c r="K1660">
        <f>YEAR(Table1[[#This Row],[Patient Admission Date]])</f>
        <v>2024</v>
      </c>
      <c r="L1660" t="str">
        <f>TEXT(Table1[[#This Row],[Patient Admission Date]],"mmm")</f>
        <v>Apr</v>
      </c>
      <c r="M1660" t="str">
        <f>TEXT(Table1[[#This Row],[Patient Admission Date]],"ddd")</f>
        <v>Sun</v>
      </c>
      <c r="N1660" t="str">
        <f>TEXT(INT(HOUR(Table1[[#This Row],[Patient Admission Date]])/3)*3,"00")&amp;"-"&amp;TEXT(INT(HOUR(Table1[[#This Row],[Patient Admission Date]])/3)*3+3,"00")</f>
        <v>00-03</v>
      </c>
      <c r="O1660" t="str" cm="1">
        <f t="array" ref="O1660">_xlfn.IFS(Table1[[#This Row],[Patient Age]]&lt;=14,"0-14",Table1[[#This Row],[Patient Age]]&lt;=29,"15-29",Table1[[#This Row],[Patient Age]]&lt;=44,"30-44",Table1[[#This Row],[Patient Age]]&lt;=59,"45-59",Table1[[#This Row],[Patient Age]]&lt;=74,"60-74",TRUE,"75+")</f>
        <v>45-59</v>
      </c>
      <c r="P1660" t="str" cm="1">
        <f t="array" ref="P1660">_xlfn.IFS(Table1[[#This Row],[Patient Waittime]]&lt;=15,"0-15",Table1[[#This Row],[Patient Waittime]]&lt;=30,"16-30",Table1[[#This Row],[Patient Waittime]]&lt;=45,"31-45",Table1[[#This Row],[Patient Waittime]]&lt;=60,"46-60",TRUE,"60+")</f>
        <v>31-45</v>
      </c>
      <c r="Q1660">
        <f>--(Table1[[#This Row],[Patient Waittime]]&lt;=30)</f>
        <v>0</v>
      </c>
      <c r="R1660">
        <f>--Table1[[#This Row],[Patient Admission Flag]]</f>
        <v>0</v>
      </c>
      <c r="S1660">
        <f>--AND(Table1[[#This Row],[WithinTarget]]=1,Table1[[#This Row],[Patient Satisfaction Score]]&gt;=7)</f>
        <v>0</v>
      </c>
      <c r="T1660" t="str">
        <f>IF(LEFT(Table1[[#This Row],[Patient Gender]],1)="F","Female","Male")</f>
        <v>Female</v>
      </c>
    </row>
    <row r="1661" spans="1:20" x14ac:dyDescent="0.3">
      <c r="A1661" t="s">
        <v>1765</v>
      </c>
      <c r="B1661" s="1">
        <v>45189.408333333333</v>
      </c>
      <c r="C1661" t="s">
        <v>13</v>
      </c>
      <c r="D1661">
        <v>28</v>
      </c>
      <c r="E1661" t="s">
        <v>22</v>
      </c>
      <c r="F1661" t="s">
        <v>15</v>
      </c>
      <c r="G1661" t="b">
        <v>0</v>
      </c>
      <c r="H1661">
        <v>5</v>
      </c>
      <c r="I1661">
        <v>25</v>
      </c>
      <c r="J1661" t="b">
        <v>0</v>
      </c>
      <c r="K1661">
        <f>YEAR(Table1[[#This Row],[Patient Admission Date]])</f>
        <v>2023</v>
      </c>
      <c r="L1661" t="str">
        <f>TEXT(Table1[[#This Row],[Patient Admission Date]],"mmm")</f>
        <v>Sep</v>
      </c>
      <c r="M1661" t="str">
        <f>TEXT(Table1[[#This Row],[Patient Admission Date]],"ddd")</f>
        <v>Wed</v>
      </c>
      <c r="N1661" t="str">
        <f>TEXT(INT(HOUR(Table1[[#This Row],[Patient Admission Date]])/3)*3,"00")&amp;"-"&amp;TEXT(INT(HOUR(Table1[[#This Row],[Patient Admission Date]])/3)*3+3,"00")</f>
        <v>09-12</v>
      </c>
      <c r="O1661" t="str" cm="1">
        <f t="array" ref="O1661">_xlfn.IFS(Table1[[#This Row],[Patient Age]]&lt;=14,"0-14",Table1[[#This Row],[Patient Age]]&lt;=29,"15-29",Table1[[#This Row],[Patient Age]]&lt;=44,"30-44",Table1[[#This Row],[Patient Age]]&lt;=59,"45-59",Table1[[#This Row],[Patient Age]]&lt;=74,"60-74",TRUE,"75+")</f>
        <v>15-29</v>
      </c>
      <c r="P1661" t="str" cm="1">
        <f t="array" ref="P1661">_xlfn.IFS(Table1[[#This Row],[Patient Waittime]]&lt;=15,"0-15",Table1[[#This Row],[Patient Waittime]]&lt;=30,"16-30",Table1[[#This Row],[Patient Waittime]]&lt;=45,"31-45",Table1[[#This Row],[Patient Waittime]]&lt;=60,"46-60",TRUE,"60+")</f>
        <v>16-30</v>
      </c>
      <c r="Q1661">
        <f>--(Table1[[#This Row],[Patient Waittime]]&lt;=30)</f>
        <v>1</v>
      </c>
      <c r="R1661">
        <f>--Table1[[#This Row],[Patient Admission Flag]]</f>
        <v>0</v>
      </c>
      <c r="S1661">
        <f>--AND(Table1[[#This Row],[WithinTarget]]=1,Table1[[#This Row],[Patient Satisfaction Score]]&gt;=7)</f>
        <v>0</v>
      </c>
      <c r="T1661" t="str">
        <f>IF(LEFT(Table1[[#This Row],[Patient Gender]],1)="F","Female","Male")</f>
        <v>Female</v>
      </c>
    </row>
    <row r="1662" spans="1:20" x14ac:dyDescent="0.3">
      <c r="A1662" t="s">
        <v>1766</v>
      </c>
      <c r="B1662" s="1">
        <v>45540.726388888892</v>
      </c>
      <c r="C1662" t="s">
        <v>13</v>
      </c>
      <c r="D1662">
        <v>68</v>
      </c>
      <c r="E1662" t="s">
        <v>22</v>
      </c>
      <c r="F1662" t="s">
        <v>15</v>
      </c>
      <c r="G1662" t="b">
        <v>0</v>
      </c>
      <c r="H1662">
        <v>5</v>
      </c>
      <c r="I1662">
        <v>38</v>
      </c>
      <c r="J1662" t="b">
        <v>0</v>
      </c>
      <c r="K1662">
        <f>YEAR(Table1[[#This Row],[Patient Admission Date]])</f>
        <v>2024</v>
      </c>
      <c r="L1662" t="str">
        <f>TEXT(Table1[[#This Row],[Patient Admission Date]],"mmm")</f>
        <v>Sep</v>
      </c>
      <c r="M1662" t="str">
        <f>TEXT(Table1[[#This Row],[Patient Admission Date]],"ddd")</f>
        <v>Thu</v>
      </c>
      <c r="N1662" t="str">
        <f>TEXT(INT(HOUR(Table1[[#This Row],[Patient Admission Date]])/3)*3,"00")&amp;"-"&amp;TEXT(INT(HOUR(Table1[[#This Row],[Patient Admission Date]])/3)*3+3,"00")</f>
        <v>15-18</v>
      </c>
      <c r="O1662" t="str" cm="1">
        <f t="array" ref="O1662">_xlfn.IFS(Table1[[#This Row],[Patient Age]]&lt;=14,"0-14",Table1[[#This Row],[Patient Age]]&lt;=29,"15-29",Table1[[#This Row],[Patient Age]]&lt;=44,"30-44",Table1[[#This Row],[Patient Age]]&lt;=59,"45-59",Table1[[#This Row],[Patient Age]]&lt;=74,"60-74",TRUE,"75+")</f>
        <v>60-74</v>
      </c>
      <c r="P1662" t="str" cm="1">
        <f t="array" ref="P1662">_xlfn.IFS(Table1[[#This Row],[Patient Waittime]]&lt;=15,"0-15",Table1[[#This Row],[Patient Waittime]]&lt;=30,"16-30",Table1[[#This Row],[Patient Waittime]]&lt;=45,"31-45",Table1[[#This Row],[Patient Waittime]]&lt;=60,"46-60",TRUE,"60+")</f>
        <v>31-45</v>
      </c>
      <c r="Q1662">
        <f>--(Table1[[#This Row],[Patient Waittime]]&lt;=30)</f>
        <v>0</v>
      </c>
      <c r="R1662">
        <f>--Table1[[#This Row],[Patient Admission Flag]]</f>
        <v>0</v>
      </c>
      <c r="S1662">
        <f>--AND(Table1[[#This Row],[WithinTarget]]=1,Table1[[#This Row],[Patient Satisfaction Score]]&gt;=7)</f>
        <v>0</v>
      </c>
      <c r="T1662" t="str">
        <f>IF(LEFT(Table1[[#This Row],[Patient Gender]],1)="F","Female","Male")</f>
        <v>Female</v>
      </c>
    </row>
    <row r="1663" spans="1:20" x14ac:dyDescent="0.3">
      <c r="A1663" t="s">
        <v>1767</v>
      </c>
      <c r="B1663" s="1">
        <v>45514.319444444445</v>
      </c>
      <c r="C1663" t="s">
        <v>13</v>
      </c>
      <c r="D1663">
        <v>75</v>
      </c>
      <c r="E1663" t="s">
        <v>22</v>
      </c>
      <c r="F1663" t="s">
        <v>15</v>
      </c>
      <c r="G1663" t="b">
        <v>0</v>
      </c>
      <c r="H1663">
        <v>6</v>
      </c>
      <c r="I1663">
        <v>59</v>
      </c>
      <c r="J1663" t="b">
        <v>0</v>
      </c>
      <c r="K1663">
        <f>YEAR(Table1[[#This Row],[Patient Admission Date]])</f>
        <v>2024</v>
      </c>
      <c r="L1663" t="str">
        <f>TEXT(Table1[[#This Row],[Patient Admission Date]],"mmm")</f>
        <v>Aug</v>
      </c>
      <c r="M1663" t="str">
        <f>TEXT(Table1[[#This Row],[Patient Admission Date]],"ddd")</f>
        <v>Sat</v>
      </c>
      <c r="N1663" t="str">
        <f>TEXT(INT(HOUR(Table1[[#This Row],[Patient Admission Date]])/3)*3,"00")&amp;"-"&amp;TEXT(INT(HOUR(Table1[[#This Row],[Patient Admission Date]])/3)*3+3,"00")</f>
        <v>06-09</v>
      </c>
      <c r="O1663" t="str" cm="1">
        <f t="array" ref="O1663">_xlfn.IFS(Table1[[#This Row],[Patient Age]]&lt;=14,"0-14",Table1[[#This Row],[Patient Age]]&lt;=29,"15-29",Table1[[#This Row],[Patient Age]]&lt;=44,"30-44",Table1[[#This Row],[Patient Age]]&lt;=59,"45-59",Table1[[#This Row],[Patient Age]]&lt;=74,"60-74",TRUE,"75+")</f>
        <v>75+</v>
      </c>
      <c r="P1663" t="str" cm="1">
        <f t="array" ref="P1663">_xlfn.IFS(Table1[[#This Row],[Patient Waittime]]&lt;=15,"0-15",Table1[[#This Row],[Patient Waittime]]&lt;=30,"16-30",Table1[[#This Row],[Patient Waittime]]&lt;=45,"31-45",Table1[[#This Row],[Patient Waittime]]&lt;=60,"46-60",TRUE,"60+")</f>
        <v>46-60</v>
      </c>
      <c r="Q1663">
        <f>--(Table1[[#This Row],[Patient Waittime]]&lt;=30)</f>
        <v>0</v>
      </c>
      <c r="R1663">
        <f>--Table1[[#This Row],[Patient Admission Flag]]</f>
        <v>0</v>
      </c>
      <c r="S1663">
        <f>--AND(Table1[[#This Row],[WithinTarget]]=1,Table1[[#This Row],[Patient Satisfaction Score]]&gt;=7)</f>
        <v>0</v>
      </c>
      <c r="T1663" t="str">
        <f>IF(LEFT(Table1[[#This Row],[Patient Gender]],1)="F","Female","Male")</f>
        <v>Female</v>
      </c>
    </row>
    <row r="1664" spans="1:20" x14ac:dyDescent="0.3">
      <c r="A1664" t="s">
        <v>1768</v>
      </c>
      <c r="B1664" s="1">
        <v>45490.438888888886</v>
      </c>
      <c r="C1664" t="s">
        <v>13</v>
      </c>
      <c r="D1664">
        <v>2</v>
      </c>
      <c r="E1664" t="s">
        <v>22</v>
      </c>
      <c r="F1664" t="s">
        <v>15</v>
      </c>
      <c r="G1664" t="b">
        <v>0</v>
      </c>
      <c r="H1664">
        <v>7</v>
      </c>
      <c r="I1664">
        <v>17</v>
      </c>
      <c r="J1664" t="b">
        <v>0</v>
      </c>
      <c r="K1664">
        <f>YEAR(Table1[[#This Row],[Patient Admission Date]])</f>
        <v>2024</v>
      </c>
      <c r="L1664" t="str">
        <f>TEXT(Table1[[#This Row],[Patient Admission Date]],"mmm")</f>
        <v>Jul</v>
      </c>
      <c r="M1664" t="str">
        <f>TEXT(Table1[[#This Row],[Patient Admission Date]],"ddd")</f>
        <v>Wed</v>
      </c>
      <c r="N1664" t="str">
        <f>TEXT(INT(HOUR(Table1[[#This Row],[Patient Admission Date]])/3)*3,"00")&amp;"-"&amp;TEXT(INT(HOUR(Table1[[#This Row],[Patient Admission Date]])/3)*3+3,"00")</f>
        <v>09-12</v>
      </c>
      <c r="O1664" t="str" cm="1">
        <f t="array" ref="O1664">_xlfn.IFS(Table1[[#This Row],[Patient Age]]&lt;=14,"0-14",Table1[[#This Row],[Patient Age]]&lt;=29,"15-29",Table1[[#This Row],[Patient Age]]&lt;=44,"30-44",Table1[[#This Row],[Patient Age]]&lt;=59,"45-59",Table1[[#This Row],[Patient Age]]&lt;=74,"60-74",TRUE,"75+")</f>
        <v>0-14</v>
      </c>
      <c r="P1664" t="str" cm="1">
        <f t="array" ref="P1664">_xlfn.IFS(Table1[[#This Row],[Patient Waittime]]&lt;=15,"0-15",Table1[[#This Row],[Patient Waittime]]&lt;=30,"16-30",Table1[[#This Row],[Patient Waittime]]&lt;=45,"31-45",Table1[[#This Row],[Patient Waittime]]&lt;=60,"46-60",TRUE,"60+")</f>
        <v>16-30</v>
      </c>
      <c r="Q1664">
        <f>--(Table1[[#This Row],[Patient Waittime]]&lt;=30)</f>
        <v>1</v>
      </c>
      <c r="R1664">
        <f>--Table1[[#This Row],[Patient Admission Flag]]</f>
        <v>0</v>
      </c>
      <c r="S1664">
        <f>--AND(Table1[[#This Row],[WithinTarget]]=1,Table1[[#This Row],[Patient Satisfaction Score]]&gt;=7)</f>
        <v>1</v>
      </c>
      <c r="T1664" t="str">
        <f>IF(LEFT(Table1[[#This Row],[Patient Gender]],1)="F","Female","Male")</f>
        <v>Female</v>
      </c>
    </row>
    <row r="1665" spans="1:20" x14ac:dyDescent="0.3">
      <c r="A1665" t="s">
        <v>1769</v>
      </c>
      <c r="B1665" s="1">
        <v>45069.193749999999</v>
      </c>
      <c r="C1665" t="s">
        <v>13</v>
      </c>
      <c r="D1665">
        <v>61</v>
      </c>
      <c r="E1665" t="s">
        <v>22</v>
      </c>
      <c r="F1665" t="s">
        <v>15</v>
      </c>
      <c r="G1665" t="b">
        <v>0</v>
      </c>
      <c r="H1665">
        <v>10</v>
      </c>
      <c r="I1665">
        <v>59</v>
      </c>
      <c r="J1665" t="b">
        <v>0</v>
      </c>
      <c r="K1665">
        <f>YEAR(Table1[[#This Row],[Patient Admission Date]])</f>
        <v>2023</v>
      </c>
      <c r="L1665" t="str">
        <f>TEXT(Table1[[#This Row],[Patient Admission Date]],"mmm")</f>
        <v>May</v>
      </c>
      <c r="M1665" t="str">
        <f>TEXT(Table1[[#This Row],[Patient Admission Date]],"ddd")</f>
        <v>Tue</v>
      </c>
      <c r="N1665" t="str">
        <f>TEXT(INT(HOUR(Table1[[#This Row],[Patient Admission Date]])/3)*3,"00")&amp;"-"&amp;TEXT(INT(HOUR(Table1[[#This Row],[Patient Admission Date]])/3)*3+3,"00")</f>
        <v>03-06</v>
      </c>
      <c r="O1665" t="str" cm="1">
        <f t="array" ref="O1665">_xlfn.IFS(Table1[[#This Row],[Patient Age]]&lt;=14,"0-14",Table1[[#This Row],[Patient Age]]&lt;=29,"15-29",Table1[[#This Row],[Patient Age]]&lt;=44,"30-44",Table1[[#This Row],[Patient Age]]&lt;=59,"45-59",Table1[[#This Row],[Patient Age]]&lt;=74,"60-74",TRUE,"75+")</f>
        <v>60-74</v>
      </c>
      <c r="P1665" t="str" cm="1">
        <f t="array" ref="P1665">_xlfn.IFS(Table1[[#This Row],[Patient Waittime]]&lt;=15,"0-15",Table1[[#This Row],[Patient Waittime]]&lt;=30,"16-30",Table1[[#This Row],[Patient Waittime]]&lt;=45,"31-45",Table1[[#This Row],[Patient Waittime]]&lt;=60,"46-60",TRUE,"60+")</f>
        <v>46-60</v>
      </c>
      <c r="Q1665">
        <f>--(Table1[[#This Row],[Patient Waittime]]&lt;=30)</f>
        <v>0</v>
      </c>
      <c r="R1665">
        <f>--Table1[[#This Row],[Patient Admission Flag]]</f>
        <v>0</v>
      </c>
      <c r="S1665">
        <f>--AND(Table1[[#This Row],[WithinTarget]]=1,Table1[[#This Row],[Patient Satisfaction Score]]&gt;=7)</f>
        <v>0</v>
      </c>
      <c r="T1665" t="str">
        <f>IF(LEFT(Table1[[#This Row],[Patient Gender]],1)="F","Female","Male")</f>
        <v>Female</v>
      </c>
    </row>
    <row r="1666" spans="1:20" x14ac:dyDescent="0.3">
      <c r="A1666" t="s">
        <v>1770</v>
      </c>
      <c r="B1666" s="1">
        <v>45023.163888888892</v>
      </c>
      <c r="C1666" t="s">
        <v>13</v>
      </c>
      <c r="D1666">
        <v>11</v>
      </c>
      <c r="E1666" t="s">
        <v>22</v>
      </c>
      <c r="F1666" t="s">
        <v>26</v>
      </c>
      <c r="G1666" t="b">
        <v>0</v>
      </c>
      <c r="I1666">
        <v>15</v>
      </c>
      <c r="J1666" t="b">
        <v>0</v>
      </c>
      <c r="K1666">
        <f>YEAR(Table1[[#This Row],[Patient Admission Date]])</f>
        <v>2023</v>
      </c>
      <c r="L1666" t="str">
        <f>TEXT(Table1[[#This Row],[Patient Admission Date]],"mmm")</f>
        <v>Apr</v>
      </c>
      <c r="M1666" t="str">
        <f>TEXT(Table1[[#This Row],[Patient Admission Date]],"ddd")</f>
        <v>Fri</v>
      </c>
      <c r="N1666" t="str">
        <f>TEXT(INT(HOUR(Table1[[#This Row],[Patient Admission Date]])/3)*3,"00")&amp;"-"&amp;TEXT(INT(HOUR(Table1[[#This Row],[Patient Admission Date]])/3)*3+3,"00")</f>
        <v>03-06</v>
      </c>
      <c r="O1666" t="str" cm="1">
        <f t="array" ref="O1666">_xlfn.IFS(Table1[[#This Row],[Patient Age]]&lt;=14,"0-14",Table1[[#This Row],[Patient Age]]&lt;=29,"15-29",Table1[[#This Row],[Patient Age]]&lt;=44,"30-44",Table1[[#This Row],[Patient Age]]&lt;=59,"45-59",Table1[[#This Row],[Patient Age]]&lt;=74,"60-74",TRUE,"75+")</f>
        <v>0-14</v>
      </c>
      <c r="P1666" t="str" cm="1">
        <f t="array" ref="P1666">_xlfn.IFS(Table1[[#This Row],[Patient Waittime]]&lt;=15,"0-15",Table1[[#This Row],[Patient Waittime]]&lt;=30,"16-30",Table1[[#This Row],[Patient Waittime]]&lt;=45,"31-45",Table1[[#This Row],[Patient Waittime]]&lt;=60,"46-60",TRUE,"60+")</f>
        <v>0-15</v>
      </c>
      <c r="Q1666">
        <f>--(Table1[[#This Row],[Patient Waittime]]&lt;=30)</f>
        <v>1</v>
      </c>
      <c r="R1666">
        <f>--Table1[[#This Row],[Patient Admission Flag]]</f>
        <v>0</v>
      </c>
      <c r="S1666">
        <f>--AND(Table1[[#This Row],[WithinTarget]]=1,Table1[[#This Row],[Patient Satisfaction Score]]&gt;=7)</f>
        <v>0</v>
      </c>
      <c r="T1666" t="str">
        <f>IF(LEFT(Table1[[#This Row],[Patient Gender]],1)="F","Female","Male")</f>
        <v>Female</v>
      </c>
    </row>
    <row r="1667" spans="1:20" x14ac:dyDescent="0.3">
      <c r="A1667" t="s">
        <v>1771</v>
      </c>
      <c r="B1667" s="1">
        <v>45150.745138888888</v>
      </c>
      <c r="C1667" t="s">
        <v>13</v>
      </c>
      <c r="D1667">
        <v>73</v>
      </c>
      <c r="E1667" t="s">
        <v>22</v>
      </c>
      <c r="F1667" t="s">
        <v>26</v>
      </c>
      <c r="G1667" t="b">
        <v>0</v>
      </c>
      <c r="I1667">
        <v>16</v>
      </c>
      <c r="J1667" t="b">
        <v>0</v>
      </c>
      <c r="K1667">
        <f>YEAR(Table1[[#This Row],[Patient Admission Date]])</f>
        <v>2023</v>
      </c>
      <c r="L1667" t="str">
        <f>TEXT(Table1[[#This Row],[Patient Admission Date]],"mmm")</f>
        <v>Aug</v>
      </c>
      <c r="M1667" t="str">
        <f>TEXT(Table1[[#This Row],[Patient Admission Date]],"ddd")</f>
        <v>Sat</v>
      </c>
      <c r="N1667" t="str">
        <f>TEXT(INT(HOUR(Table1[[#This Row],[Patient Admission Date]])/3)*3,"00")&amp;"-"&amp;TEXT(INT(HOUR(Table1[[#This Row],[Patient Admission Date]])/3)*3+3,"00")</f>
        <v>15-18</v>
      </c>
      <c r="O1667" t="str" cm="1">
        <f t="array" ref="O1667">_xlfn.IFS(Table1[[#This Row],[Patient Age]]&lt;=14,"0-14",Table1[[#This Row],[Patient Age]]&lt;=29,"15-29",Table1[[#This Row],[Patient Age]]&lt;=44,"30-44",Table1[[#This Row],[Patient Age]]&lt;=59,"45-59",Table1[[#This Row],[Patient Age]]&lt;=74,"60-74",TRUE,"75+")</f>
        <v>60-74</v>
      </c>
      <c r="P1667" t="str" cm="1">
        <f t="array" ref="P1667">_xlfn.IFS(Table1[[#This Row],[Patient Waittime]]&lt;=15,"0-15",Table1[[#This Row],[Patient Waittime]]&lt;=30,"16-30",Table1[[#This Row],[Patient Waittime]]&lt;=45,"31-45",Table1[[#This Row],[Patient Waittime]]&lt;=60,"46-60",TRUE,"60+")</f>
        <v>16-30</v>
      </c>
      <c r="Q1667">
        <f>--(Table1[[#This Row],[Patient Waittime]]&lt;=30)</f>
        <v>1</v>
      </c>
      <c r="R1667">
        <f>--Table1[[#This Row],[Patient Admission Flag]]</f>
        <v>0</v>
      </c>
      <c r="S1667">
        <f>--AND(Table1[[#This Row],[WithinTarget]]=1,Table1[[#This Row],[Patient Satisfaction Score]]&gt;=7)</f>
        <v>0</v>
      </c>
      <c r="T1667" t="str">
        <f>IF(LEFT(Table1[[#This Row],[Patient Gender]],1)="F","Female","Male")</f>
        <v>Female</v>
      </c>
    </row>
    <row r="1668" spans="1:20" x14ac:dyDescent="0.3">
      <c r="A1668" t="s">
        <v>1772</v>
      </c>
      <c r="B1668" s="1">
        <v>45320.765277777777</v>
      </c>
      <c r="C1668" t="s">
        <v>13</v>
      </c>
      <c r="D1668">
        <v>16</v>
      </c>
      <c r="E1668" t="s">
        <v>22</v>
      </c>
      <c r="F1668" t="s">
        <v>26</v>
      </c>
      <c r="G1668" t="b">
        <v>0</v>
      </c>
      <c r="I1668">
        <v>30</v>
      </c>
      <c r="J1668" t="b">
        <v>0</v>
      </c>
      <c r="K1668">
        <f>YEAR(Table1[[#This Row],[Patient Admission Date]])</f>
        <v>2024</v>
      </c>
      <c r="L1668" t="str">
        <f>TEXT(Table1[[#This Row],[Patient Admission Date]],"mmm")</f>
        <v>Jan</v>
      </c>
      <c r="M1668" t="str">
        <f>TEXT(Table1[[#This Row],[Patient Admission Date]],"ddd")</f>
        <v>Mon</v>
      </c>
      <c r="N1668" t="str">
        <f>TEXT(INT(HOUR(Table1[[#This Row],[Patient Admission Date]])/3)*3,"00")&amp;"-"&amp;TEXT(INT(HOUR(Table1[[#This Row],[Patient Admission Date]])/3)*3+3,"00")</f>
        <v>18-21</v>
      </c>
      <c r="O1668" t="str" cm="1">
        <f t="array" ref="O1668">_xlfn.IFS(Table1[[#This Row],[Patient Age]]&lt;=14,"0-14",Table1[[#This Row],[Patient Age]]&lt;=29,"15-29",Table1[[#This Row],[Patient Age]]&lt;=44,"30-44",Table1[[#This Row],[Patient Age]]&lt;=59,"45-59",Table1[[#This Row],[Patient Age]]&lt;=74,"60-74",TRUE,"75+")</f>
        <v>15-29</v>
      </c>
      <c r="P1668" t="str" cm="1">
        <f t="array" ref="P1668">_xlfn.IFS(Table1[[#This Row],[Patient Waittime]]&lt;=15,"0-15",Table1[[#This Row],[Patient Waittime]]&lt;=30,"16-30",Table1[[#This Row],[Patient Waittime]]&lt;=45,"31-45",Table1[[#This Row],[Patient Waittime]]&lt;=60,"46-60",TRUE,"60+")</f>
        <v>16-30</v>
      </c>
      <c r="Q1668">
        <f>--(Table1[[#This Row],[Patient Waittime]]&lt;=30)</f>
        <v>1</v>
      </c>
      <c r="R1668">
        <f>--Table1[[#This Row],[Patient Admission Flag]]</f>
        <v>0</v>
      </c>
      <c r="S1668">
        <f>--AND(Table1[[#This Row],[WithinTarget]]=1,Table1[[#This Row],[Patient Satisfaction Score]]&gt;=7)</f>
        <v>0</v>
      </c>
      <c r="T1668" t="str">
        <f>IF(LEFT(Table1[[#This Row],[Patient Gender]],1)="F","Female","Male")</f>
        <v>Female</v>
      </c>
    </row>
    <row r="1669" spans="1:20" x14ac:dyDescent="0.3">
      <c r="A1669" t="s">
        <v>1773</v>
      </c>
      <c r="B1669" s="1">
        <v>45042.292361111111</v>
      </c>
      <c r="C1669" t="s">
        <v>13</v>
      </c>
      <c r="D1669">
        <v>16</v>
      </c>
      <c r="E1669" t="s">
        <v>22</v>
      </c>
      <c r="F1669" t="s">
        <v>26</v>
      </c>
      <c r="G1669" t="b">
        <v>0</v>
      </c>
      <c r="I1669">
        <v>38</v>
      </c>
      <c r="J1669" t="b">
        <v>0</v>
      </c>
      <c r="K1669">
        <f>YEAR(Table1[[#This Row],[Patient Admission Date]])</f>
        <v>2023</v>
      </c>
      <c r="L1669" t="str">
        <f>TEXT(Table1[[#This Row],[Patient Admission Date]],"mmm")</f>
        <v>Apr</v>
      </c>
      <c r="M1669" t="str">
        <f>TEXT(Table1[[#This Row],[Patient Admission Date]],"ddd")</f>
        <v>Wed</v>
      </c>
      <c r="N1669" t="str">
        <f>TEXT(INT(HOUR(Table1[[#This Row],[Patient Admission Date]])/3)*3,"00")&amp;"-"&amp;TEXT(INT(HOUR(Table1[[#This Row],[Patient Admission Date]])/3)*3+3,"00")</f>
        <v>06-09</v>
      </c>
      <c r="O1669" t="str" cm="1">
        <f t="array" ref="O1669">_xlfn.IFS(Table1[[#This Row],[Patient Age]]&lt;=14,"0-14",Table1[[#This Row],[Patient Age]]&lt;=29,"15-29",Table1[[#This Row],[Patient Age]]&lt;=44,"30-44",Table1[[#This Row],[Patient Age]]&lt;=59,"45-59",Table1[[#This Row],[Patient Age]]&lt;=74,"60-74",TRUE,"75+")</f>
        <v>15-29</v>
      </c>
      <c r="P1669" t="str" cm="1">
        <f t="array" ref="P1669">_xlfn.IFS(Table1[[#This Row],[Patient Waittime]]&lt;=15,"0-15",Table1[[#This Row],[Patient Waittime]]&lt;=30,"16-30",Table1[[#This Row],[Patient Waittime]]&lt;=45,"31-45",Table1[[#This Row],[Patient Waittime]]&lt;=60,"46-60",TRUE,"60+")</f>
        <v>31-45</v>
      </c>
      <c r="Q1669">
        <f>--(Table1[[#This Row],[Patient Waittime]]&lt;=30)</f>
        <v>0</v>
      </c>
      <c r="R1669">
        <f>--Table1[[#This Row],[Patient Admission Flag]]</f>
        <v>0</v>
      </c>
      <c r="S1669">
        <f>--AND(Table1[[#This Row],[WithinTarget]]=1,Table1[[#This Row],[Patient Satisfaction Score]]&gt;=7)</f>
        <v>0</v>
      </c>
      <c r="T1669" t="str">
        <f>IF(LEFT(Table1[[#This Row],[Patient Gender]],1)="F","Female","Male")</f>
        <v>Female</v>
      </c>
    </row>
    <row r="1670" spans="1:20" x14ac:dyDescent="0.3">
      <c r="A1670" t="s">
        <v>1774</v>
      </c>
      <c r="B1670" s="1">
        <v>45528.1</v>
      </c>
      <c r="C1670" t="s">
        <v>13</v>
      </c>
      <c r="D1670">
        <v>29</v>
      </c>
      <c r="E1670" t="s">
        <v>22</v>
      </c>
      <c r="F1670" t="s">
        <v>26</v>
      </c>
      <c r="G1670" t="b">
        <v>0</v>
      </c>
      <c r="I1670">
        <v>32</v>
      </c>
      <c r="J1670" t="b">
        <v>0</v>
      </c>
      <c r="K1670">
        <f>YEAR(Table1[[#This Row],[Patient Admission Date]])</f>
        <v>2024</v>
      </c>
      <c r="L1670" t="str">
        <f>TEXT(Table1[[#This Row],[Patient Admission Date]],"mmm")</f>
        <v>Aug</v>
      </c>
      <c r="M1670" t="str">
        <f>TEXT(Table1[[#This Row],[Patient Admission Date]],"ddd")</f>
        <v>Sat</v>
      </c>
      <c r="N1670" t="str">
        <f>TEXT(INT(HOUR(Table1[[#This Row],[Patient Admission Date]])/3)*3,"00")&amp;"-"&amp;TEXT(INT(HOUR(Table1[[#This Row],[Patient Admission Date]])/3)*3+3,"00")</f>
        <v>00-03</v>
      </c>
      <c r="O1670" t="str" cm="1">
        <f t="array" ref="O1670">_xlfn.IFS(Table1[[#This Row],[Patient Age]]&lt;=14,"0-14",Table1[[#This Row],[Patient Age]]&lt;=29,"15-29",Table1[[#This Row],[Patient Age]]&lt;=44,"30-44",Table1[[#This Row],[Patient Age]]&lt;=59,"45-59",Table1[[#This Row],[Patient Age]]&lt;=74,"60-74",TRUE,"75+")</f>
        <v>15-29</v>
      </c>
      <c r="P1670" t="str" cm="1">
        <f t="array" ref="P1670">_xlfn.IFS(Table1[[#This Row],[Patient Waittime]]&lt;=15,"0-15",Table1[[#This Row],[Patient Waittime]]&lt;=30,"16-30",Table1[[#This Row],[Patient Waittime]]&lt;=45,"31-45",Table1[[#This Row],[Patient Waittime]]&lt;=60,"46-60",TRUE,"60+")</f>
        <v>31-45</v>
      </c>
      <c r="Q1670">
        <f>--(Table1[[#This Row],[Patient Waittime]]&lt;=30)</f>
        <v>0</v>
      </c>
      <c r="R1670">
        <f>--Table1[[#This Row],[Patient Admission Flag]]</f>
        <v>0</v>
      </c>
      <c r="S1670">
        <f>--AND(Table1[[#This Row],[WithinTarget]]=1,Table1[[#This Row],[Patient Satisfaction Score]]&gt;=7)</f>
        <v>0</v>
      </c>
      <c r="T1670" t="str">
        <f>IF(LEFT(Table1[[#This Row],[Patient Gender]],1)="F","Female","Male")</f>
        <v>Female</v>
      </c>
    </row>
    <row r="1671" spans="1:20" x14ac:dyDescent="0.3">
      <c r="A1671" t="s">
        <v>1775</v>
      </c>
      <c r="B1671" s="1">
        <v>45404.453472222223</v>
      </c>
      <c r="C1671" t="s">
        <v>13</v>
      </c>
      <c r="D1671">
        <v>30</v>
      </c>
      <c r="E1671" t="s">
        <v>22</v>
      </c>
      <c r="F1671" t="s">
        <v>26</v>
      </c>
      <c r="G1671" t="b">
        <v>0</v>
      </c>
      <c r="I1671">
        <v>48</v>
      </c>
      <c r="J1671" t="b">
        <v>0</v>
      </c>
      <c r="K1671">
        <f>YEAR(Table1[[#This Row],[Patient Admission Date]])</f>
        <v>2024</v>
      </c>
      <c r="L1671" t="str">
        <f>TEXT(Table1[[#This Row],[Patient Admission Date]],"mmm")</f>
        <v>Apr</v>
      </c>
      <c r="M1671" t="str">
        <f>TEXT(Table1[[#This Row],[Patient Admission Date]],"ddd")</f>
        <v>Mon</v>
      </c>
      <c r="N1671" t="str">
        <f>TEXT(INT(HOUR(Table1[[#This Row],[Patient Admission Date]])/3)*3,"00")&amp;"-"&amp;TEXT(INT(HOUR(Table1[[#This Row],[Patient Admission Date]])/3)*3+3,"00")</f>
        <v>09-12</v>
      </c>
      <c r="O1671" t="str" cm="1">
        <f t="array" ref="O1671">_xlfn.IFS(Table1[[#This Row],[Patient Age]]&lt;=14,"0-14",Table1[[#This Row],[Patient Age]]&lt;=29,"15-29",Table1[[#This Row],[Patient Age]]&lt;=44,"30-44",Table1[[#This Row],[Patient Age]]&lt;=59,"45-59",Table1[[#This Row],[Patient Age]]&lt;=74,"60-74",TRUE,"75+")</f>
        <v>30-44</v>
      </c>
      <c r="P1671" t="str" cm="1">
        <f t="array" ref="P1671">_xlfn.IFS(Table1[[#This Row],[Patient Waittime]]&lt;=15,"0-15",Table1[[#This Row],[Patient Waittime]]&lt;=30,"16-30",Table1[[#This Row],[Patient Waittime]]&lt;=45,"31-45",Table1[[#This Row],[Patient Waittime]]&lt;=60,"46-60",TRUE,"60+")</f>
        <v>46-60</v>
      </c>
      <c r="Q1671">
        <f>--(Table1[[#This Row],[Patient Waittime]]&lt;=30)</f>
        <v>0</v>
      </c>
      <c r="R1671">
        <f>--Table1[[#This Row],[Patient Admission Flag]]</f>
        <v>0</v>
      </c>
      <c r="S1671">
        <f>--AND(Table1[[#This Row],[WithinTarget]]=1,Table1[[#This Row],[Patient Satisfaction Score]]&gt;=7)</f>
        <v>0</v>
      </c>
      <c r="T1671" t="str">
        <f>IF(LEFT(Table1[[#This Row],[Patient Gender]],1)="F","Female","Male")</f>
        <v>Female</v>
      </c>
    </row>
    <row r="1672" spans="1:20" x14ac:dyDescent="0.3">
      <c r="A1672" t="s">
        <v>1776</v>
      </c>
      <c r="B1672" s="1">
        <v>45385.554861111108</v>
      </c>
      <c r="C1672" t="s">
        <v>13</v>
      </c>
      <c r="D1672">
        <v>25</v>
      </c>
      <c r="E1672" t="s">
        <v>22</v>
      </c>
      <c r="F1672" t="s">
        <v>26</v>
      </c>
      <c r="G1672" t="b">
        <v>0</v>
      </c>
      <c r="H1672">
        <v>6</v>
      </c>
      <c r="I1672">
        <v>52</v>
      </c>
      <c r="J1672" t="b">
        <v>0</v>
      </c>
      <c r="K1672">
        <f>YEAR(Table1[[#This Row],[Patient Admission Date]])</f>
        <v>2024</v>
      </c>
      <c r="L1672" t="str">
        <f>TEXT(Table1[[#This Row],[Patient Admission Date]],"mmm")</f>
        <v>Apr</v>
      </c>
      <c r="M1672" t="str">
        <f>TEXT(Table1[[#This Row],[Patient Admission Date]],"ddd")</f>
        <v>Wed</v>
      </c>
      <c r="N1672" t="str">
        <f>TEXT(INT(HOUR(Table1[[#This Row],[Patient Admission Date]])/3)*3,"00")&amp;"-"&amp;TEXT(INT(HOUR(Table1[[#This Row],[Patient Admission Date]])/3)*3+3,"00")</f>
        <v>12-15</v>
      </c>
      <c r="O1672" t="str" cm="1">
        <f t="array" ref="O1672">_xlfn.IFS(Table1[[#This Row],[Patient Age]]&lt;=14,"0-14",Table1[[#This Row],[Patient Age]]&lt;=29,"15-29",Table1[[#This Row],[Patient Age]]&lt;=44,"30-44",Table1[[#This Row],[Patient Age]]&lt;=59,"45-59",Table1[[#This Row],[Patient Age]]&lt;=74,"60-74",TRUE,"75+")</f>
        <v>15-29</v>
      </c>
      <c r="P1672" t="str" cm="1">
        <f t="array" ref="P1672">_xlfn.IFS(Table1[[#This Row],[Patient Waittime]]&lt;=15,"0-15",Table1[[#This Row],[Patient Waittime]]&lt;=30,"16-30",Table1[[#This Row],[Patient Waittime]]&lt;=45,"31-45",Table1[[#This Row],[Patient Waittime]]&lt;=60,"46-60",TRUE,"60+")</f>
        <v>46-60</v>
      </c>
      <c r="Q1672">
        <f>--(Table1[[#This Row],[Patient Waittime]]&lt;=30)</f>
        <v>0</v>
      </c>
      <c r="R1672">
        <f>--Table1[[#This Row],[Patient Admission Flag]]</f>
        <v>0</v>
      </c>
      <c r="S1672">
        <f>--AND(Table1[[#This Row],[WithinTarget]]=1,Table1[[#This Row],[Patient Satisfaction Score]]&gt;=7)</f>
        <v>0</v>
      </c>
      <c r="T1672" t="str">
        <f>IF(LEFT(Table1[[#This Row],[Patient Gender]],1)="F","Female","Male")</f>
        <v>Female</v>
      </c>
    </row>
    <row r="1673" spans="1:20" x14ac:dyDescent="0.3">
      <c r="A1673" t="s">
        <v>1777</v>
      </c>
      <c r="B1673" s="1">
        <v>45250.076388888891</v>
      </c>
      <c r="C1673" t="s">
        <v>13</v>
      </c>
      <c r="D1673">
        <v>35</v>
      </c>
      <c r="E1673" t="s">
        <v>22</v>
      </c>
      <c r="F1673" t="s">
        <v>11</v>
      </c>
      <c r="G1673" t="b">
        <v>0</v>
      </c>
      <c r="I1673">
        <v>13</v>
      </c>
      <c r="J1673" t="b">
        <v>0</v>
      </c>
      <c r="K1673">
        <f>YEAR(Table1[[#This Row],[Patient Admission Date]])</f>
        <v>2023</v>
      </c>
      <c r="L1673" t="str">
        <f>TEXT(Table1[[#This Row],[Patient Admission Date]],"mmm")</f>
        <v>Nov</v>
      </c>
      <c r="M1673" t="str">
        <f>TEXT(Table1[[#This Row],[Patient Admission Date]],"ddd")</f>
        <v>Mon</v>
      </c>
      <c r="N1673" t="str">
        <f>TEXT(INT(HOUR(Table1[[#This Row],[Patient Admission Date]])/3)*3,"00")&amp;"-"&amp;TEXT(INT(HOUR(Table1[[#This Row],[Patient Admission Date]])/3)*3+3,"00")</f>
        <v>00-03</v>
      </c>
      <c r="O1673" t="str" cm="1">
        <f t="array" ref="O1673">_xlfn.IFS(Table1[[#This Row],[Patient Age]]&lt;=14,"0-14",Table1[[#This Row],[Patient Age]]&lt;=29,"15-29",Table1[[#This Row],[Patient Age]]&lt;=44,"30-44",Table1[[#This Row],[Patient Age]]&lt;=59,"45-59",Table1[[#This Row],[Patient Age]]&lt;=74,"60-74",TRUE,"75+")</f>
        <v>30-44</v>
      </c>
      <c r="P1673" t="str" cm="1">
        <f t="array" ref="P1673">_xlfn.IFS(Table1[[#This Row],[Patient Waittime]]&lt;=15,"0-15",Table1[[#This Row],[Patient Waittime]]&lt;=30,"16-30",Table1[[#This Row],[Patient Waittime]]&lt;=45,"31-45",Table1[[#This Row],[Patient Waittime]]&lt;=60,"46-60",TRUE,"60+")</f>
        <v>0-15</v>
      </c>
      <c r="Q1673">
        <f>--(Table1[[#This Row],[Patient Waittime]]&lt;=30)</f>
        <v>1</v>
      </c>
      <c r="R1673">
        <f>--Table1[[#This Row],[Patient Admission Flag]]</f>
        <v>0</v>
      </c>
      <c r="S1673">
        <f>--AND(Table1[[#This Row],[WithinTarget]]=1,Table1[[#This Row],[Patient Satisfaction Score]]&gt;=7)</f>
        <v>0</v>
      </c>
      <c r="T1673" t="str">
        <f>IF(LEFT(Table1[[#This Row],[Patient Gender]],1)="F","Female","Male")</f>
        <v>Female</v>
      </c>
    </row>
    <row r="1674" spans="1:20" x14ac:dyDescent="0.3">
      <c r="A1674" t="s">
        <v>1778</v>
      </c>
      <c r="B1674" s="1">
        <v>45423.394444444442</v>
      </c>
      <c r="C1674" t="s">
        <v>13</v>
      </c>
      <c r="D1674">
        <v>32</v>
      </c>
      <c r="E1674" t="s">
        <v>22</v>
      </c>
      <c r="F1674" t="s">
        <v>11</v>
      </c>
      <c r="G1674" t="b">
        <v>0</v>
      </c>
      <c r="I1674">
        <v>18</v>
      </c>
      <c r="J1674" t="b">
        <v>0</v>
      </c>
      <c r="K1674">
        <f>YEAR(Table1[[#This Row],[Patient Admission Date]])</f>
        <v>2024</v>
      </c>
      <c r="L1674" t="str">
        <f>TEXT(Table1[[#This Row],[Patient Admission Date]],"mmm")</f>
        <v>May</v>
      </c>
      <c r="M1674" t="str">
        <f>TEXT(Table1[[#This Row],[Patient Admission Date]],"ddd")</f>
        <v>Sat</v>
      </c>
      <c r="N1674" t="str">
        <f>TEXT(INT(HOUR(Table1[[#This Row],[Patient Admission Date]])/3)*3,"00")&amp;"-"&amp;TEXT(INT(HOUR(Table1[[#This Row],[Patient Admission Date]])/3)*3+3,"00")</f>
        <v>09-12</v>
      </c>
      <c r="O1674" t="str" cm="1">
        <f t="array" ref="O1674">_xlfn.IFS(Table1[[#This Row],[Patient Age]]&lt;=14,"0-14",Table1[[#This Row],[Patient Age]]&lt;=29,"15-29",Table1[[#This Row],[Patient Age]]&lt;=44,"30-44",Table1[[#This Row],[Patient Age]]&lt;=59,"45-59",Table1[[#This Row],[Patient Age]]&lt;=74,"60-74",TRUE,"75+")</f>
        <v>30-44</v>
      </c>
      <c r="P1674" t="str" cm="1">
        <f t="array" ref="P1674">_xlfn.IFS(Table1[[#This Row],[Patient Waittime]]&lt;=15,"0-15",Table1[[#This Row],[Patient Waittime]]&lt;=30,"16-30",Table1[[#This Row],[Patient Waittime]]&lt;=45,"31-45",Table1[[#This Row],[Patient Waittime]]&lt;=60,"46-60",TRUE,"60+")</f>
        <v>16-30</v>
      </c>
      <c r="Q1674">
        <f>--(Table1[[#This Row],[Patient Waittime]]&lt;=30)</f>
        <v>1</v>
      </c>
      <c r="R1674">
        <f>--Table1[[#This Row],[Patient Admission Flag]]</f>
        <v>0</v>
      </c>
      <c r="S1674">
        <f>--AND(Table1[[#This Row],[WithinTarget]]=1,Table1[[#This Row],[Patient Satisfaction Score]]&gt;=7)</f>
        <v>0</v>
      </c>
      <c r="T1674" t="str">
        <f>IF(LEFT(Table1[[#This Row],[Patient Gender]],1)="F","Female","Male")</f>
        <v>Female</v>
      </c>
    </row>
    <row r="1675" spans="1:20" x14ac:dyDescent="0.3">
      <c r="A1675" t="s">
        <v>1779</v>
      </c>
      <c r="B1675" s="1">
        <v>45079.672222222223</v>
      </c>
      <c r="C1675" t="s">
        <v>13</v>
      </c>
      <c r="D1675">
        <v>47</v>
      </c>
      <c r="E1675" t="s">
        <v>22</v>
      </c>
      <c r="F1675" t="s">
        <v>11</v>
      </c>
      <c r="G1675" t="b">
        <v>0</v>
      </c>
      <c r="I1675">
        <v>23</v>
      </c>
      <c r="J1675" t="b">
        <v>0</v>
      </c>
      <c r="K1675">
        <f>YEAR(Table1[[#This Row],[Patient Admission Date]])</f>
        <v>2023</v>
      </c>
      <c r="L1675" t="str">
        <f>TEXT(Table1[[#This Row],[Patient Admission Date]],"mmm")</f>
        <v>Jun</v>
      </c>
      <c r="M1675" t="str">
        <f>TEXT(Table1[[#This Row],[Patient Admission Date]],"ddd")</f>
        <v>Fri</v>
      </c>
      <c r="N1675" t="str">
        <f>TEXT(INT(HOUR(Table1[[#This Row],[Patient Admission Date]])/3)*3,"00")&amp;"-"&amp;TEXT(INT(HOUR(Table1[[#This Row],[Patient Admission Date]])/3)*3+3,"00")</f>
        <v>15-18</v>
      </c>
      <c r="O1675" t="str" cm="1">
        <f t="array" ref="O1675">_xlfn.IFS(Table1[[#This Row],[Patient Age]]&lt;=14,"0-14",Table1[[#This Row],[Patient Age]]&lt;=29,"15-29",Table1[[#This Row],[Patient Age]]&lt;=44,"30-44",Table1[[#This Row],[Patient Age]]&lt;=59,"45-59",Table1[[#This Row],[Patient Age]]&lt;=74,"60-74",TRUE,"75+")</f>
        <v>45-59</v>
      </c>
      <c r="P1675" t="str" cm="1">
        <f t="array" ref="P1675">_xlfn.IFS(Table1[[#This Row],[Patient Waittime]]&lt;=15,"0-15",Table1[[#This Row],[Patient Waittime]]&lt;=30,"16-30",Table1[[#This Row],[Patient Waittime]]&lt;=45,"31-45",Table1[[#This Row],[Patient Waittime]]&lt;=60,"46-60",TRUE,"60+")</f>
        <v>16-30</v>
      </c>
      <c r="Q1675">
        <f>--(Table1[[#This Row],[Patient Waittime]]&lt;=30)</f>
        <v>1</v>
      </c>
      <c r="R1675">
        <f>--Table1[[#This Row],[Patient Admission Flag]]</f>
        <v>0</v>
      </c>
      <c r="S1675">
        <f>--AND(Table1[[#This Row],[WithinTarget]]=1,Table1[[#This Row],[Patient Satisfaction Score]]&gt;=7)</f>
        <v>0</v>
      </c>
      <c r="T1675" t="str">
        <f>IF(LEFT(Table1[[#This Row],[Patient Gender]],1)="F","Female","Male")</f>
        <v>Female</v>
      </c>
    </row>
    <row r="1676" spans="1:20" x14ac:dyDescent="0.3">
      <c r="A1676" t="s">
        <v>1780</v>
      </c>
      <c r="B1676" s="1">
        <v>45051.241666666669</v>
      </c>
      <c r="C1676" t="s">
        <v>13</v>
      </c>
      <c r="D1676">
        <v>23</v>
      </c>
      <c r="E1676" t="s">
        <v>22</v>
      </c>
      <c r="F1676" t="s">
        <v>11</v>
      </c>
      <c r="G1676" t="b">
        <v>0</v>
      </c>
      <c r="I1676">
        <v>30</v>
      </c>
      <c r="J1676" t="b">
        <v>0</v>
      </c>
      <c r="K1676">
        <f>YEAR(Table1[[#This Row],[Patient Admission Date]])</f>
        <v>2023</v>
      </c>
      <c r="L1676" t="str">
        <f>TEXT(Table1[[#This Row],[Patient Admission Date]],"mmm")</f>
        <v>May</v>
      </c>
      <c r="M1676" t="str">
        <f>TEXT(Table1[[#This Row],[Patient Admission Date]],"ddd")</f>
        <v>Fri</v>
      </c>
      <c r="N1676" t="str">
        <f>TEXT(INT(HOUR(Table1[[#This Row],[Patient Admission Date]])/3)*3,"00")&amp;"-"&amp;TEXT(INT(HOUR(Table1[[#This Row],[Patient Admission Date]])/3)*3+3,"00")</f>
        <v>03-06</v>
      </c>
      <c r="O1676" t="str" cm="1">
        <f t="array" ref="O1676">_xlfn.IFS(Table1[[#This Row],[Patient Age]]&lt;=14,"0-14",Table1[[#This Row],[Patient Age]]&lt;=29,"15-29",Table1[[#This Row],[Patient Age]]&lt;=44,"30-44",Table1[[#This Row],[Patient Age]]&lt;=59,"45-59",Table1[[#This Row],[Patient Age]]&lt;=74,"60-74",TRUE,"75+")</f>
        <v>15-29</v>
      </c>
      <c r="P1676" t="str" cm="1">
        <f t="array" ref="P1676">_xlfn.IFS(Table1[[#This Row],[Patient Waittime]]&lt;=15,"0-15",Table1[[#This Row],[Patient Waittime]]&lt;=30,"16-30",Table1[[#This Row],[Patient Waittime]]&lt;=45,"31-45",Table1[[#This Row],[Patient Waittime]]&lt;=60,"46-60",TRUE,"60+")</f>
        <v>16-30</v>
      </c>
      <c r="Q1676">
        <f>--(Table1[[#This Row],[Patient Waittime]]&lt;=30)</f>
        <v>1</v>
      </c>
      <c r="R1676">
        <f>--Table1[[#This Row],[Patient Admission Flag]]</f>
        <v>0</v>
      </c>
      <c r="S1676">
        <f>--AND(Table1[[#This Row],[WithinTarget]]=1,Table1[[#This Row],[Patient Satisfaction Score]]&gt;=7)</f>
        <v>0</v>
      </c>
      <c r="T1676" t="str">
        <f>IF(LEFT(Table1[[#This Row],[Patient Gender]],1)="F","Female","Male")</f>
        <v>Female</v>
      </c>
    </row>
    <row r="1677" spans="1:20" x14ac:dyDescent="0.3">
      <c r="A1677" t="s">
        <v>1781</v>
      </c>
      <c r="B1677" s="1">
        <v>45383.15</v>
      </c>
      <c r="C1677" t="s">
        <v>13</v>
      </c>
      <c r="D1677">
        <v>21</v>
      </c>
      <c r="E1677" t="s">
        <v>22</v>
      </c>
      <c r="F1677" t="s">
        <v>11</v>
      </c>
      <c r="G1677" t="b">
        <v>0</v>
      </c>
      <c r="I1677">
        <v>40</v>
      </c>
      <c r="J1677" t="b">
        <v>0</v>
      </c>
      <c r="K1677">
        <f>YEAR(Table1[[#This Row],[Patient Admission Date]])</f>
        <v>2024</v>
      </c>
      <c r="L1677" t="str">
        <f>TEXT(Table1[[#This Row],[Patient Admission Date]],"mmm")</f>
        <v>Apr</v>
      </c>
      <c r="M1677" t="str">
        <f>TEXT(Table1[[#This Row],[Patient Admission Date]],"ddd")</f>
        <v>Mon</v>
      </c>
      <c r="N1677" t="str">
        <f>TEXT(INT(HOUR(Table1[[#This Row],[Patient Admission Date]])/3)*3,"00")&amp;"-"&amp;TEXT(INT(HOUR(Table1[[#This Row],[Patient Admission Date]])/3)*3+3,"00")</f>
        <v>03-06</v>
      </c>
      <c r="O1677" t="str" cm="1">
        <f t="array" ref="O1677">_xlfn.IFS(Table1[[#This Row],[Patient Age]]&lt;=14,"0-14",Table1[[#This Row],[Patient Age]]&lt;=29,"15-29",Table1[[#This Row],[Patient Age]]&lt;=44,"30-44",Table1[[#This Row],[Patient Age]]&lt;=59,"45-59",Table1[[#This Row],[Patient Age]]&lt;=74,"60-74",TRUE,"75+")</f>
        <v>15-29</v>
      </c>
      <c r="P1677" t="str" cm="1">
        <f t="array" ref="P1677">_xlfn.IFS(Table1[[#This Row],[Patient Waittime]]&lt;=15,"0-15",Table1[[#This Row],[Patient Waittime]]&lt;=30,"16-30",Table1[[#This Row],[Patient Waittime]]&lt;=45,"31-45",Table1[[#This Row],[Patient Waittime]]&lt;=60,"46-60",TRUE,"60+")</f>
        <v>31-45</v>
      </c>
      <c r="Q1677">
        <f>--(Table1[[#This Row],[Patient Waittime]]&lt;=30)</f>
        <v>0</v>
      </c>
      <c r="R1677">
        <f>--Table1[[#This Row],[Patient Admission Flag]]</f>
        <v>0</v>
      </c>
      <c r="S1677">
        <f>--AND(Table1[[#This Row],[WithinTarget]]=1,Table1[[#This Row],[Patient Satisfaction Score]]&gt;=7)</f>
        <v>0</v>
      </c>
      <c r="T1677" t="str">
        <f>IF(LEFT(Table1[[#This Row],[Patient Gender]],1)="F","Female","Male")</f>
        <v>Female</v>
      </c>
    </row>
    <row r="1678" spans="1:20" x14ac:dyDescent="0.3">
      <c r="A1678" t="s">
        <v>1782</v>
      </c>
      <c r="B1678" s="1">
        <v>45057.75</v>
      </c>
      <c r="C1678" t="s">
        <v>13</v>
      </c>
      <c r="D1678">
        <v>45</v>
      </c>
      <c r="E1678" t="s">
        <v>22</v>
      </c>
      <c r="F1678" t="s">
        <v>11</v>
      </c>
      <c r="G1678" t="b">
        <v>0</v>
      </c>
      <c r="I1678">
        <v>57</v>
      </c>
      <c r="J1678" t="b">
        <v>0</v>
      </c>
      <c r="K1678">
        <f>YEAR(Table1[[#This Row],[Patient Admission Date]])</f>
        <v>2023</v>
      </c>
      <c r="L1678" t="str">
        <f>TEXT(Table1[[#This Row],[Patient Admission Date]],"mmm")</f>
        <v>May</v>
      </c>
      <c r="M1678" t="str">
        <f>TEXT(Table1[[#This Row],[Patient Admission Date]],"ddd")</f>
        <v>Thu</v>
      </c>
      <c r="N1678" t="str">
        <f>TEXT(INT(HOUR(Table1[[#This Row],[Patient Admission Date]])/3)*3,"00")&amp;"-"&amp;TEXT(INT(HOUR(Table1[[#This Row],[Patient Admission Date]])/3)*3+3,"00")</f>
        <v>18-21</v>
      </c>
      <c r="O1678" t="str" cm="1">
        <f t="array" ref="O1678">_xlfn.IFS(Table1[[#This Row],[Patient Age]]&lt;=14,"0-14",Table1[[#This Row],[Patient Age]]&lt;=29,"15-29",Table1[[#This Row],[Patient Age]]&lt;=44,"30-44",Table1[[#This Row],[Patient Age]]&lt;=59,"45-59",Table1[[#This Row],[Patient Age]]&lt;=74,"60-74",TRUE,"75+")</f>
        <v>45-59</v>
      </c>
      <c r="P1678" t="str" cm="1">
        <f t="array" ref="P1678">_xlfn.IFS(Table1[[#This Row],[Patient Waittime]]&lt;=15,"0-15",Table1[[#This Row],[Patient Waittime]]&lt;=30,"16-30",Table1[[#This Row],[Patient Waittime]]&lt;=45,"31-45",Table1[[#This Row],[Patient Waittime]]&lt;=60,"46-60",TRUE,"60+")</f>
        <v>46-60</v>
      </c>
      <c r="Q1678">
        <f>--(Table1[[#This Row],[Patient Waittime]]&lt;=30)</f>
        <v>0</v>
      </c>
      <c r="R1678">
        <f>--Table1[[#This Row],[Patient Admission Flag]]</f>
        <v>0</v>
      </c>
      <c r="S1678">
        <f>--AND(Table1[[#This Row],[WithinTarget]]=1,Table1[[#This Row],[Patient Satisfaction Score]]&gt;=7)</f>
        <v>0</v>
      </c>
      <c r="T1678" t="str">
        <f>IF(LEFT(Table1[[#This Row],[Patient Gender]],1)="F","Female","Male")</f>
        <v>Female</v>
      </c>
    </row>
    <row r="1679" spans="1:20" x14ac:dyDescent="0.3">
      <c r="A1679" t="s">
        <v>1783</v>
      </c>
      <c r="B1679" s="1">
        <v>45530.138888888891</v>
      </c>
      <c r="C1679" t="s">
        <v>13</v>
      </c>
      <c r="D1679">
        <v>65</v>
      </c>
      <c r="E1679" t="s">
        <v>22</v>
      </c>
      <c r="F1679" t="s">
        <v>11</v>
      </c>
      <c r="G1679" t="b">
        <v>0</v>
      </c>
      <c r="I1679">
        <v>20</v>
      </c>
      <c r="J1679" t="b">
        <v>0</v>
      </c>
      <c r="K1679">
        <f>YEAR(Table1[[#This Row],[Patient Admission Date]])</f>
        <v>2024</v>
      </c>
      <c r="L1679" t="str">
        <f>TEXT(Table1[[#This Row],[Patient Admission Date]],"mmm")</f>
        <v>Aug</v>
      </c>
      <c r="M1679" t="str">
        <f>TEXT(Table1[[#This Row],[Patient Admission Date]],"ddd")</f>
        <v>Mon</v>
      </c>
      <c r="N1679" t="str">
        <f>TEXT(INT(HOUR(Table1[[#This Row],[Patient Admission Date]])/3)*3,"00")&amp;"-"&amp;TEXT(INT(HOUR(Table1[[#This Row],[Patient Admission Date]])/3)*3+3,"00")</f>
        <v>03-06</v>
      </c>
      <c r="O1679" t="str" cm="1">
        <f t="array" ref="O1679">_xlfn.IFS(Table1[[#This Row],[Patient Age]]&lt;=14,"0-14",Table1[[#This Row],[Patient Age]]&lt;=29,"15-29",Table1[[#This Row],[Patient Age]]&lt;=44,"30-44",Table1[[#This Row],[Patient Age]]&lt;=59,"45-59",Table1[[#This Row],[Patient Age]]&lt;=74,"60-74",TRUE,"75+")</f>
        <v>60-74</v>
      </c>
      <c r="P1679" t="str" cm="1">
        <f t="array" ref="P1679">_xlfn.IFS(Table1[[#This Row],[Patient Waittime]]&lt;=15,"0-15",Table1[[#This Row],[Patient Waittime]]&lt;=30,"16-30",Table1[[#This Row],[Patient Waittime]]&lt;=45,"31-45",Table1[[#This Row],[Patient Waittime]]&lt;=60,"46-60",TRUE,"60+")</f>
        <v>16-30</v>
      </c>
      <c r="Q1679">
        <f>--(Table1[[#This Row],[Patient Waittime]]&lt;=30)</f>
        <v>1</v>
      </c>
      <c r="R1679">
        <f>--Table1[[#This Row],[Patient Admission Flag]]</f>
        <v>0</v>
      </c>
      <c r="S1679">
        <f>--AND(Table1[[#This Row],[WithinTarget]]=1,Table1[[#This Row],[Patient Satisfaction Score]]&gt;=7)</f>
        <v>0</v>
      </c>
      <c r="T1679" t="str">
        <f>IF(LEFT(Table1[[#This Row],[Patient Gender]],1)="F","Female","Male")</f>
        <v>Female</v>
      </c>
    </row>
    <row r="1680" spans="1:20" x14ac:dyDescent="0.3">
      <c r="A1680" t="s">
        <v>1784</v>
      </c>
      <c r="B1680" s="1">
        <v>45321.803472222222</v>
      </c>
      <c r="C1680" t="s">
        <v>13</v>
      </c>
      <c r="D1680">
        <v>57</v>
      </c>
      <c r="E1680" t="s">
        <v>22</v>
      </c>
      <c r="F1680" t="s">
        <v>11</v>
      </c>
      <c r="G1680" t="b">
        <v>0</v>
      </c>
      <c r="I1680">
        <v>23</v>
      </c>
      <c r="J1680" t="b">
        <v>0</v>
      </c>
      <c r="K1680">
        <f>YEAR(Table1[[#This Row],[Patient Admission Date]])</f>
        <v>2024</v>
      </c>
      <c r="L1680" t="str">
        <f>TEXT(Table1[[#This Row],[Patient Admission Date]],"mmm")</f>
        <v>Jan</v>
      </c>
      <c r="M1680" t="str">
        <f>TEXT(Table1[[#This Row],[Patient Admission Date]],"ddd")</f>
        <v>Tue</v>
      </c>
      <c r="N1680" t="str">
        <f>TEXT(INT(HOUR(Table1[[#This Row],[Patient Admission Date]])/3)*3,"00")&amp;"-"&amp;TEXT(INT(HOUR(Table1[[#This Row],[Patient Admission Date]])/3)*3+3,"00")</f>
        <v>18-21</v>
      </c>
      <c r="O1680" t="str" cm="1">
        <f t="array" ref="O1680">_xlfn.IFS(Table1[[#This Row],[Patient Age]]&lt;=14,"0-14",Table1[[#This Row],[Patient Age]]&lt;=29,"15-29",Table1[[#This Row],[Patient Age]]&lt;=44,"30-44",Table1[[#This Row],[Patient Age]]&lt;=59,"45-59",Table1[[#This Row],[Patient Age]]&lt;=74,"60-74",TRUE,"75+")</f>
        <v>45-59</v>
      </c>
      <c r="P1680" t="str" cm="1">
        <f t="array" ref="P1680">_xlfn.IFS(Table1[[#This Row],[Patient Waittime]]&lt;=15,"0-15",Table1[[#This Row],[Patient Waittime]]&lt;=30,"16-30",Table1[[#This Row],[Patient Waittime]]&lt;=45,"31-45",Table1[[#This Row],[Patient Waittime]]&lt;=60,"46-60",TRUE,"60+")</f>
        <v>16-30</v>
      </c>
      <c r="Q1680">
        <f>--(Table1[[#This Row],[Patient Waittime]]&lt;=30)</f>
        <v>1</v>
      </c>
      <c r="R1680">
        <f>--Table1[[#This Row],[Patient Admission Flag]]</f>
        <v>0</v>
      </c>
      <c r="S1680">
        <f>--AND(Table1[[#This Row],[WithinTarget]]=1,Table1[[#This Row],[Patient Satisfaction Score]]&gt;=7)</f>
        <v>0</v>
      </c>
      <c r="T1680" t="str">
        <f>IF(LEFT(Table1[[#This Row],[Patient Gender]],1)="F","Female","Male")</f>
        <v>Female</v>
      </c>
    </row>
    <row r="1681" spans="1:20" x14ac:dyDescent="0.3">
      <c r="A1681" t="s">
        <v>1785</v>
      </c>
      <c r="B1681" s="1">
        <v>45121.724999999999</v>
      </c>
      <c r="C1681" t="s">
        <v>13</v>
      </c>
      <c r="D1681">
        <v>6</v>
      </c>
      <c r="E1681" t="s">
        <v>22</v>
      </c>
      <c r="F1681" t="s">
        <v>11</v>
      </c>
      <c r="G1681" t="b">
        <v>0</v>
      </c>
      <c r="I1681">
        <v>35</v>
      </c>
      <c r="J1681" t="b">
        <v>0</v>
      </c>
      <c r="K1681">
        <f>YEAR(Table1[[#This Row],[Patient Admission Date]])</f>
        <v>2023</v>
      </c>
      <c r="L1681" t="str">
        <f>TEXT(Table1[[#This Row],[Patient Admission Date]],"mmm")</f>
        <v>Jul</v>
      </c>
      <c r="M1681" t="str">
        <f>TEXT(Table1[[#This Row],[Patient Admission Date]],"ddd")</f>
        <v>Fri</v>
      </c>
      <c r="N1681" t="str">
        <f>TEXT(INT(HOUR(Table1[[#This Row],[Patient Admission Date]])/3)*3,"00")&amp;"-"&amp;TEXT(INT(HOUR(Table1[[#This Row],[Patient Admission Date]])/3)*3+3,"00")</f>
        <v>15-18</v>
      </c>
      <c r="O1681" t="str" cm="1">
        <f t="array" ref="O1681">_xlfn.IFS(Table1[[#This Row],[Patient Age]]&lt;=14,"0-14",Table1[[#This Row],[Patient Age]]&lt;=29,"15-29",Table1[[#This Row],[Patient Age]]&lt;=44,"30-44",Table1[[#This Row],[Patient Age]]&lt;=59,"45-59",Table1[[#This Row],[Patient Age]]&lt;=74,"60-74",TRUE,"75+")</f>
        <v>0-14</v>
      </c>
      <c r="P1681" t="str" cm="1">
        <f t="array" ref="P1681">_xlfn.IFS(Table1[[#This Row],[Patient Waittime]]&lt;=15,"0-15",Table1[[#This Row],[Patient Waittime]]&lt;=30,"16-30",Table1[[#This Row],[Patient Waittime]]&lt;=45,"31-45",Table1[[#This Row],[Patient Waittime]]&lt;=60,"46-60",TRUE,"60+")</f>
        <v>31-45</v>
      </c>
      <c r="Q1681">
        <f>--(Table1[[#This Row],[Patient Waittime]]&lt;=30)</f>
        <v>0</v>
      </c>
      <c r="R1681">
        <f>--Table1[[#This Row],[Patient Admission Flag]]</f>
        <v>0</v>
      </c>
      <c r="S1681">
        <f>--AND(Table1[[#This Row],[WithinTarget]]=1,Table1[[#This Row],[Patient Satisfaction Score]]&gt;=7)</f>
        <v>0</v>
      </c>
      <c r="T1681" t="str">
        <f>IF(LEFT(Table1[[#This Row],[Patient Gender]],1)="F","Female","Male")</f>
        <v>Female</v>
      </c>
    </row>
    <row r="1682" spans="1:20" x14ac:dyDescent="0.3">
      <c r="A1682" t="s">
        <v>1786</v>
      </c>
      <c r="B1682" s="1">
        <v>45322.059027777781</v>
      </c>
      <c r="C1682" t="s">
        <v>13</v>
      </c>
      <c r="D1682">
        <v>41</v>
      </c>
      <c r="E1682" t="s">
        <v>22</v>
      </c>
      <c r="F1682" t="s">
        <v>11</v>
      </c>
      <c r="G1682" t="b">
        <v>0</v>
      </c>
      <c r="I1682">
        <v>46</v>
      </c>
      <c r="J1682" t="b">
        <v>0</v>
      </c>
      <c r="K1682">
        <f>YEAR(Table1[[#This Row],[Patient Admission Date]])</f>
        <v>2024</v>
      </c>
      <c r="L1682" t="str">
        <f>TEXT(Table1[[#This Row],[Patient Admission Date]],"mmm")</f>
        <v>Jan</v>
      </c>
      <c r="M1682" t="str">
        <f>TEXT(Table1[[#This Row],[Patient Admission Date]],"ddd")</f>
        <v>Wed</v>
      </c>
      <c r="N1682" t="str">
        <f>TEXT(INT(HOUR(Table1[[#This Row],[Patient Admission Date]])/3)*3,"00")&amp;"-"&amp;TEXT(INT(HOUR(Table1[[#This Row],[Patient Admission Date]])/3)*3+3,"00")</f>
        <v>00-03</v>
      </c>
      <c r="O1682" t="str" cm="1">
        <f t="array" ref="O1682">_xlfn.IFS(Table1[[#This Row],[Patient Age]]&lt;=14,"0-14",Table1[[#This Row],[Patient Age]]&lt;=29,"15-29",Table1[[#This Row],[Patient Age]]&lt;=44,"30-44",Table1[[#This Row],[Patient Age]]&lt;=59,"45-59",Table1[[#This Row],[Patient Age]]&lt;=74,"60-74",TRUE,"75+")</f>
        <v>30-44</v>
      </c>
      <c r="P1682" t="str" cm="1">
        <f t="array" ref="P1682">_xlfn.IFS(Table1[[#This Row],[Patient Waittime]]&lt;=15,"0-15",Table1[[#This Row],[Patient Waittime]]&lt;=30,"16-30",Table1[[#This Row],[Patient Waittime]]&lt;=45,"31-45",Table1[[#This Row],[Patient Waittime]]&lt;=60,"46-60",TRUE,"60+")</f>
        <v>46-60</v>
      </c>
      <c r="Q1682">
        <f>--(Table1[[#This Row],[Patient Waittime]]&lt;=30)</f>
        <v>0</v>
      </c>
      <c r="R1682">
        <f>--Table1[[#This Row],[Patient Admission Flag]]</f>
        <v>0</v>
      </c>
      <c r="S1682">
        <f>--AND(Table1[[#This Row],[WithinTarget]]=1,Table1[[#This Row],[Patient Satisfaction Score]]&gt;=7)</f>
        <v>0</v>
      </c>
      <c r="T1682" t="str">
        <f>IF(LEFT(Table1[[#This Row],[Patient Gender]],1)="F","Female","Male")</f>
        <v>Female</v>
      </c>
    </row>
    <row r="1683" spans="1:20" x14ac:dyDescent="0.3">
      <c r="A1683" t="s">
        <v>1787</v>
      </c>
      <c r="B1683" s="1">
        <v>45065.433333333334</v>
      </c>
      <c r="C1683" t="s">
        <v>13</v>
      </c>
      <c r="D1683">
        <v>74</v>
      </c>
      <c r="E1683" t="s">
        <v>22</v>
      </c>
      <c r="F1683" t="s">
        <v>11</v>
      </c>
      <c r="G1683" t="b">
        <v>0</v>
      </c>
      <c r="I1683">
        <v>53</v>
      </c>
      <c r="J1683" t="b">
        <v>0</v>
      </c>
      <c r="K1683">
        <f>YEAR(Table1[[#This Row],[Patient Admission Date]])</f>
        <v>2023</v>
      </c>
      <c r="L1683" t="str">
        <f>TEXT(Table1[[#This Row],[Patient Admission Date]],"mmm")</f>
        <v>May</v>
      </c>
      <c r="M1683" t="str">
        <f>TEXT(Table1[[#This Row],[Patient Admission Date]],"ddd")</f>
        <v>Fri</v>
      </c>
      <c r="N1683" t="str">
        <f>TEXT(INT(HOUR(Table1[[#This Row],[Patient Admission Date]])/3)*3,"00")&amp;"-"&amp;TEXT(INT(HOUR(Table1[[#This Row],[Patient Admission Date]])/3)*3+3,"00")</f>
        <v>09-12</v>
      </c>
      <c r="O1683" t="str" cm="1">
        <f t="array" ref="O1683">_xlfn.IFS(Table1[[#This Row],[Patient Age]]&lt;=14,"0-14",Table1[[#This Row],[Patient Age]]&lt;=29,"15-29",Table1[[#This Row],[Patient Age]]&lt;=44,"30-44",Table1[[#This Row],[Patient Age]]&lt;=59,"45-59",Table1[[#This Row],[Patient Age]]&lt;=74,"60-74",TRUE,"75+")</f>
        <v>60-74</v>
      </c>
      <c r="P1683" t="str" cm="1">
        <f t="array" ref="P1683">_xlfn.IFS(Table1[[#This Row],[Patient Waittime]]&lt;=15,"0-15",Table1[[#This Row],[Patient Waittime]]&lt;=30,"16-30",Table1[[#This Row],[Patient Waittime]]&lt;=45,"31-45",Table1[[#This Row],[Patient Waittime]]&lt;=60,"46-60",TRUE,"60+")</f>
        <v>46-60</v>
      </c>
      <c r="Q1683">
        <f>--(Table1[[#This Row],[Patient Waittime]]&lt;=30)</f>
        <v>0</v>
      </c>
      <c r="R1683">
        <f>--Table1[[#This Row],[Patient Admission Flag]]</f>
        <v>0</v>
      </c>
      <c r="S1683">
        <f>--AND(Table1[[#This Row],[WithinTarget]]=1,Table1[[#This Row],[Patient Satisfaction Score]]&gt;=7)</f>
        <v>0</v>
      </c>
      <c r="T1683" t="str">
        <f>IF(LEFT(Table1[[#This Row],[Patient Gender]],1)="F","Female","Male")</f>
        <v>Female</v>
      </c>
    </row>
    <row r="1684" spans="1:20" x14ac:dyDescent="0.3">
      <c r="A1684" t="s">
        <v>1788</v>
      </c>
      <c r="B1684" s="1">
        <v>45490.038888888892</v>
      </c>
      <c r="C1684" t="s">
        <v>13</v>
      </c>
      <c r="D1684">
        <v>57</v>
      </c>
      <c r="E1684" t="s">
        <v>22</v>
      </c>
      <c r="F1684" t="s">
        <v>11</v>
      </c>
      <c r="G1684" t="b">
        <v>0</v>
      </c>
      <c r="I1684">
        <v>26</v>
      </c>
      <c r="J1684" t="b">
        <v>0</v>
      </c>
      <c r="K1684">
        <f>YEAR(Table1[[#This Row],[Patient Admission Date]])</f>
        <v>2024</v>
      </c>
      <c r="L1684" t="str">
        <f>TEXT(Table1[[#This Row],[Patient Admission Date]],"mmm")</f>
        <v>Jul</v>
      </c>
      <c r="M1684" t="str">
        <f>TEXT(Table1[[#This Row],[Patient Admission Date]],"ddd")</f>
        <v>Wed</v>
      </c>
      <c r="N1684" t="str">
        <f>TEXT(INT(HOUR(Table1[[#This Row],[Patient Admission Date]])/3)*3,"00")&amp;"-"&amp;TEXT(INT(HOUR(Table1[[#This Row],[Patient Admission Date]])/3)*3+3,"00")</f>
        <v>00-03</v>
      </c>
      <c r="O1684" t="str" cm="1">
        <f t="array" ref="O1684">_xlfn.IFS(Table1[[#This Row],[Patient Age]]&lt;=14,"0-14",Table1[[#This Row],[Patient Age]]&lt;=29,"15-29",Table1[[#This Row],[Patient Age]]&lt;=44,"30-44",Table1[[#This Row],[Patient Age]]&lt;=59,"45-59",Table1[[#This Row],[Patient Age]]&lt;=74,"60-74",TRUE,"75+")</f>
        <v>45-59</v>
      </c>
      <c r="P1684" t="str" cm="1">
        <f t="array" ref="P1684">_xlfn.IFS(Table1[[#This Row],[Patient Waittime]]&lt;=15,"0-15",Table1[[#This Row],[Patient Waittime]]&lt;=30,"16-30",Table1[[#This Row],[Patient Waittime]]&lt;=45,"31-45",Table1[[#This Row],[Patient Waittime]]&lt;=60,"46-60",TRUE,"60+")</f>
        <v>16-30</v>
      </c>
      <c r="Q1684">
        <f>--(Table1[[#This Row],[Patient Waittime]]&lt;=30)</f>
        <v>1</v>
      </c>
      <c r="R1684">
        <f>--Table1[[#This Row],[Patient Admission Flag]]</f>
        <v>0</v>
      </c>
      <c r="S1684">
        <f>--AND(Table1[[#This Row],[WithinTarget]]=1,Table1[[#This Row],[Patient Satisfaction Score]]&gt;=7)</f>
        <v>0</v>
      </c>
      <c r="T1684" t="str">
        <f>IF(LEFT(Table1[[#This Row],[Patient Gender]],1)="F","Female","Male")</f>
        <v>Female</v>
      </c>
    </row>
    <row r="1685" spans="1:20" x14ac:dyDescent="0.3">
      <c r="A1685" t="s">
        <v>1789</v>
      </c>
      <c r="B1685" s="1">
        <v>45273.309027777781</v>
      </c>
      <c r="C1685" t="s">
        <v>13</v>
      </c>
      <c r="D1685">
        <v>32</v>
      </c>
      <c r="E1685" t="s">
        <v>22</v>
      </c>
      <c r="F1685" t="s">
        <v>11</v>
      </c>
      <c r="G1685" t="b">
        <v>0</v>
      </c>
      <c r="I1685">
        <v>27</v>
      </c>
      <c r="J1685" t="b">
        <v>0</v>
      </c>
      <c r="K1685">
        <f>YEAR(Table1[[#This Row],[Patient Admission Date]])</f>
        <v>2023</v>
      </c>
      <c r="L1685" t="str">
        <f>TEXT(Table1[[#This Row],[Patient Admission Date]],"mmm")</f>
        <v>Dec</v>
      </c>
      <c r="M1685" t="str">
        <f>TEXT(Table1[[#This Row],[Patient Admission Date]],"ddd")</f>
        <v>Wed</v>
      </c>
      <c r="N1685" t="str">
        <f>TEXT(INT(HOUR(Table1[[#This Row],[Patient Admission Date]])/3)*3,"00")&amp;"-"&amp;TEXT(INT(HOUR(Table1[[#This Row],[Patient Admission Date]])/3)*3+3,"00")</f>
        <v>06-09</v>
      </c>
      <c r="O1685" t="str" cm="1">
        <f t="array" ref="O1685">_xlfn.IFS(Table1[[#This Row],[Patient Age]]&lt;=14,"0-14",Table1[[#This Row],[Patient Age]]&lt;=29,"15-29",Table1[[#This Row],[Patient Age]]&lt;=44,"30-44",Table1[[#This Row],[Patient Age]]&lt;=59,"45-59",Table1[[#This Row],[Patient Age]]&lt;=74,"60-74",TRUE,"75+")</f>
        <v>30-44</v>
      </c>
      <c r="P1685" t="str" cm="1">
        <f t="array" ref="P1685">_xlfn.IFS(Table1[[#This Row],[Patient Waittime]]&lt;=15,"0-15",Table1[[#This Row],[Patient Waittime]]&lt;=30,"16-30",Table1[[#This Row],[Patient Waittime]]&lt;=45,"31-45",Table1[[#This Row],[Patient Waittime]]&lt;=60,"46-60",TRUE,"60+")</f>
        <v>16-30</v>
      </c>
      <c r="Q1685">
        <f>--(Table1[[#This Row],[Patient Waittime]]&lt;=30)</f>
        <v>1</v>
      </c>
      <c r="R1685">
        <f>--Table1[[#This Row],[Patient Admission Flag]]</f>
        <v>0</v>
      </c>
      <c r="S1685">
        <f>--AND(Table1[[#This Row],[WithinTarget]]=1,Table1[[#This Row],[Patient Satisfaction Score]]&gt;=7)</f>
        <v>0</v>
      </c>
      <c r="T1685" t="str">
        <f>IF(LEFT(Table1[[#This Row],[Patient Gender]],1)="F","Female","Male")</f>
        <v>Female</v>
      </c>
    </row>
    <row r="1686" spans="1:20" x14ac:dyDescent="0.3">
      <c r="A1686" t="s">
        <v>1790</v>
      </c>
      <c r="B1686" s="1">
        <v>45506.093055555553</v>
      </c>
      <c r="C1686" t="s">
        <v>13</v>
      </c>
      <c r="D1686">
        <v>24</v>
      </c>
      <c r="E1686" t="s">
        <v>22</v>
      </c>
      <c r="F1686" t="s">
        <v>11</v>
      </c>
      <c r="G1686" t="b">
        <v>0</v>
      </c>
      <c r="I1686">
        <v>34</v>
      </c>
      <c r="J1686" t="b">
        <v>0</v>
      </c>
      <c r="K1686">
        <f>YEAR(Table1[[#This Row],[Patient Admission Date]])</f>
        <v>2024</v>
      </c>
      <c r="L1686" t="str">
        <f>TEXT(Table1[[#This Row],[Patient Admission Date]],"mmm")</f>
        <v>Aug</v>
      </c>
      <c r="M1686" t="str">
        <f>TEXT(Table1[[#This Row],[Patient Admission Date]],"ddd")</f>
        <v>Fri</v>
      </c>
      <c r="N1686" t="str">
        <f>TEXT(INT(HOUR(Table1[[#This Row],[Patient Admission Date]])/3)*3,"00")&amp;"-"&amp;TEXT(INT(HOUR(Table1[[#This Row],[Patient Admission Date]])/3)*3+3,"00")</f>
        <v>00-03</v>
      </c>
      <c r="O1686" t="str" cm="1">
        <f t="array" ref="O1686">_xlfn.IFS(Table1[[#This Row],[Patient Age]]&lt;=14,"0-14",Table1[[#This Row],[Patient Age]]&lt;=29,"15-29",Table1[[#This Row],[Patient Age]]&lt;=44,"30-44",Table1[[#This Row],[Patient Age]]&lt;=59,"45-59",Table1[[#This Row],[Patient Age]]&lt;=74,"60-74",TRUE,"75+")</f>
        <v>15-29</v>
      </c>
      <c r="P1686" t="str" cm="1">
        <f t="array" ref="P1686">_xlfn.IFS(Table1[[#This Row],[Patient Waittime]]&lt;=15,"0-15",Table1[[#This Row],[Patient Waittime]]&lt;=30,"16-30",Table1[[#This Row],[Patient Waittime]]&lt;=45,"31-45",Table1[[#This Row],[Patient Waittime]]&lt;=60,"46-60",TRUE,"60+")</f>
        <v>31-45</v>
      </c>
      <c r="Q1686">
        <f>--(Table1[[#This Row],[Patient Waittime]]&lt;=30)</f>
        <v>0</v>
      </c>
      <c r="R1686">
        <f>--Table1[[#This Row],[Patient Admission Flag]]</f>
        <v>0</v>
      </c>
      <c r="S1686">
        <f>--AND(Table1[[#This Row],[WithinTarget]]=1,Table1[[#This Row],[Patient Satisfaction Score]]&gt;=7)</f>
        <v>0</v>
      </c>
      <c r="T1686" t="str">
        <f>IF(LEFT(Table1[[#This Row],[Patient Gender]],1)="F","Female","Male")</f>
        <v>Female</v>
      </c>
    </row>
    <row r="1687" spans="1:20" x14ac:dyDescent="0.3">
      <c r="A1687" t="s">
        <v>1791</v>
      </c>
      <c r="B1687" s="1">
        <v>45411.815972222219</v>
      </c>
      <c r="C1687" t="s">
        <v>13</v>
      </c>
      <c r="D1687">
        <v>21</v>
      </c>
      <c r="E1687" t="s">
        <v>22</v>
      </c>
      <c r="F1687" t="s">
        <v>11</v>
      </c>
      <c r="G1687" t="b">
        <v>0</v>
      </c>
      <c r="I1687">
        <v>36</v>
      </c>
      <c r="J1687" t="b">
        <v>0</v>
      </c>
      <c r="K1687">
        <f>YEAR(Table1[[#This Row],[Patient Admission Date]])</f>
        <v>2024</v>
      </c>
      <c r="L1687" t="str">
        <f>TEXT(Table1[[#This Row],[Patient Admission Date]],"mmm")</f>
        <v>Apr</v>
      </c>
      <c r="M1687" t="str">
        <f>TEXT(Table1[[#This Row],[Patient Admission Date]],"ddd")</f>
        <v>Mon</v>
      </c>
      <c r="N1687" t="str">
        <f>TEXT(INT(HOUR(Table1[[#This Row],[Patient Admission Date]])/3)*3,"00")&amp;"-"&amp;TEXT(INT(HOUR(Table1[[#This Row],[Patient Admission Date]])/3)*3+3,"00")</f>
        <v>18-21</v>
      </c>
      <c r="O1687" t="str" cm="1">
        <f t="array" ref="O1687">_xlfn.IFS(Table1[[#This Row],[Patient Age]]&lt;=14,"0-14",Table1[[#This Row],[Patient Age]]&lt;=29,"15-29",Table1[[#This Row],[Patient Age]]&lt;=44,"30-44",Table1[[#This Row],[Patient Age]]&lt;=59,"45-59",Table1[[#This Row],[Patient Age]]&lt;=74,"60-74",TRUE,"75+")</f>
        <v>15-29</v>
      </c>
      <c r="P1687" t="str" cm="1">
        <f t="array" ref="P1687">_xlfn.IFS(Table1[[#This Row],[Patient Waittime]]&lt;=15,"0-15",Table1[[#This Row],[Patient Waittime]]&lt;=30,"16-30",Table1[[#This Row],[Patient Waittime]]&lt;=45,"31-45",Table1[[#This Row],[Patient Waittime]]&lt;=60,"46-60",TRUE,"60+")</f>
        <v>31-45</v>
      </c>
      <c r="Q1687">
        <f>--(Table1[[#This Row],[Patient Waittime]]&lt;=30)</f>
        <v>0</v>
      </c>
      <c r="R1687">
        <f>--Table1[[#This Row],[Patient Admission Flag]]</f>
        <v>0</v>
      </c>
      <c r="S1687">
        <f>--AND(Table1[[#This Row],[WithinTarget]]=1,Table1[[#This Row],[Patient Satisfaction Score]]&gt;=7)</f>
        <v>0</v>
      </c>
      <c r="T1687" t="str">
        <f>IF(LEFT(Table1[[#This Row],[Patient Gender]],1)="F","Female","Male")</f>
        <v>Female</v>
      </c>
    </row>
    <row r="1688" spans="1:20" x14ac:dyDescent="0.3">
      <c r="A1688" t="s">
        <v>1792</v>
      </c>
      <c r="B1688" s="1">
        <v>45364.404166666667</v>
      </c>
      <c r="C1688" t="s">
        <v>13</v>
      </c>
      <c r="D1688">
        <v>45</v>
      </c>
      <c r="E1688" t="s">
        <v>22</v>
      </c>
      <c r="F1688" t="s">
        <v>11</v>
      </c>
      <c r="G1688" t="b">
        <v>0</v>
      </c>
      <c r="I1688">
        <v>26</v>
      </c>
      <c r="J1688" t="b">
        <v>0</v>
      </c>
      <c r="K1688">
        <f>YEAR(Table1[[#This Row],[Patient Admission Date]])</f>
        <v>2024</v>
      </c>
      <c r="L1688" t="str">
        <f>TEXT(Table1[[#This Row],[Patient Admission Date]],"mmm")</f>
        <v>Mar</v>
      </c>
      <c r="M1688" t="str">
        <f>TEXT(Table1[[#This Row],[Patient Admission Date]],"ddd")</f>
        <v>Wed</v>
      </c>
      <c r="N1688" t="str">
        <f>TEXT(INT(HOUR(Table1[[#This Row],[Patient Admission Date]])/3)*3,"00")&amp;"-"&amp;TEXT(INT(HOUR(Table1[[#This Row],[Patient Admission Date]])/3)*3+3,"00")</f>
        <v>09-12</v>
      </c>
      <c r="O1688" t="str" cm="1">
        <f t="array" ref="O1688">_xlfn.IFS(Table1[[#This Row],[Patient Age]]&lt;=14,"0-14",Table1[[#This Row],[Patient Age]]&lt;=29,"15-29",Table1[[#This Row],[Patient Age]]&lt;=44,"30-44",Table1[[#This Row],[Patient Age]]&lt;=59,"45-59",Table1[[#This Row],[Patient Age]]&lt;=74,"60-74",TRUE,"75+")</f>
        <v>45-59</v>
      </c>
      <c r="P1688" t="str" cm="1">
        <f t="array" ref="P1688">_xlfn.IFS(Table1[[#This Row],[Patient Waittime]]&lt;=15,"0-15",Table1[[#This Row],[Patient Waittime]]&lt;=30,"16-30",Table1[[#This Row],[Patient Waittime]]&lt;=45,"31-45",Table1[[#This Row],[Patient Waittime]]&lt;=60,"46-60",TRUE,"60+")</f>
        <v>16-30</v>
      </c>
      <c r="Q1688">
        <f>--(Table1[[#This Row],[Patient Waittime]]&lt;=30)</f>
        <v>1</v>
      </c>
      <c r="R1688">
        <f>--Table1[[#This Row],[Patient Admission Flag]]</f>
        <v>0</v>
      </c>
      <c r="S1688">
        <f>--AND(Table1[[#This Row],[WithinTarget]]=1,Table1[[#This Row],[Patient Satisfaction Score]]&gt;=7)</f>
        <v>0</v>
      </c>
      <c r="T1688" t="str">
        <f>IF(LEFT(Table1[[#This Row],[Patient Gender]],1)="F","Female","Male")</f>
        <v>Female</v>
      </c>
    </row>
    <row r="1689" spans="1:20" x14ac:dyDescent="0.3">
      <c r="A1689" t="s">
        <v>1793</v>
      </c>
      <c r="B1689" s="1">
        <v>45306.2</v>
      </c>
      <c r="C1689" t="s">
        <v>13</v>
      </c>
      <c r="D1689">
        <v>12</v>
      </c>
      <c r="E1689" t="s">
        <v>22</v>
      </c>
      <c r="F1689" t="s">
        <v>11</v>
      </c>
      <c r="G1689" t="b">
        <v>0</v>
      </c>
      <c r="I1689">
        <v>43</v>
      </c>
      <c r="J1689" t="b">
        <v>0</v>
      </c>
      <c r="K1689">
        <f>YEAR(Table1[[#This Row],[Patient Admission Date]])</f>
        <v>2024</v>
      </c>
      <c r="L1689" t="str">
        <f>TEXT(Table1[[#This Row],[Patient Admission Date]],"mmm")</f>
        <v>Jan</v>
      </c>
      <c r="M1689" t="str">
        <f>TEXT(Table1[[#This Row],[Patient Admission Date]],"ddd")</f>
        <v>Mon</v>
      </c>
      <c r="N1689" t="str">
        <f>TEXT(INT(HOUR(Table1[[#This Row],[Patient Admission Date]])/3)*3,"00")&amp;"-"&amp;TEXT(INT(HOUR(Table1[[#This Row],[Patient Admission Date]])/3)*3+3,"00")</f>
        <v>03-06</v>
      </c>
      <c r="O1689" t="str" cm="1">
        <f t="array" ref="O1689">_xlfn.IFS(Table1[[#This Row],[Patient Age]]&lt;=14,"0-14",Table1[[#This Row],[Patient Age]]&lt;=29,"15-29",Table1[[#This Row],[Patient Age]]&lt;=44,"30-44",Table1[[#This Row],[Patient Age]]&lt;=59,"45-59",Table1[[#This Row],[Patient Age]]&lt;=74,"60-74",TRUE,"75+")</f>
        <v>0-14</v>
      </c>
      <c r="P1689" t="str" cm="1">
        <f t="array" ref="P1689">_xlfn.IFS(Table1[[#This Row],[Patient Waittime]]&lt;=15,"0-15",Table1[[#This Row],[Patient Waittime]]&lt;=30,"16-30",Table1[[#This Row],[Patient Waittime]]&lt;=45,"31-45",Table1[[#This Row],[Patient Waittime]]&lt;=60,"46-60",TRUE,"60+")</f>
        <v>31-45</v>
      </c>
      <c r="Q1689">
        <f>--(Table1[[#This Row],[Patient Waittime]]&lt;=30)</f>
        <v>0</v>
      </c>
      <c r="R1689">
        <f>--Table1[[#This Row],[Patient Admission Flag]]</f>
        <v>0</v>
      </c>
      <c r="S1689">
        <f>--AND(Table1[[#This Row],[WithinTarget]]=1,Table1[[#This Row],[Patient Satisfaction Score]]&gt;=7)</f>
        <v>0</v>
      </c>
      <c r="T1689" t="str">
        <f>IF(LEFT(Table1[[#This Row],[Patient Gender]],1)="F","Female","Male")</f>
        <v>Female</v>
      </c>
    </row>
    <row r="1690" spans="1:20" x14ac:dyDescent="0.3">
      <c r="A1690" t="s">
        <v>1794</v>
      </c>
      <c r="B1690" s="1">
        <v>45152.791666666664</v>
      </c>
      <c r="C1690" t="s">
        <v>13</v>
      </c>
      <c r="D1690">
        <v>28</v>
      </c>
      <c r="E1690" t="s">
        <v>22</v>
      </c>
      <c r="F1690" t="s">
        <v>11</v>
      </c>
      <c r="G1690" t="b">
        <v>0</v>
      </c>
      <c r="I1690">
        <v>57</v>
      </c>
      <c r="J1690" t="b">
        <v>0</v>
      </c>
      <c r="K1690">
        <f>YEAR(Table1[[#This Row],[Patient Admission Date]])</f>
        <v>2023</v>
      </c>
      <c r="L1690" t="str">
        <f>TEXT(Table1[[#This Row],[Patient Admission Date]],"mmm")</f>
        <v>Aug</v>
      </c>
      <c r="M1690" t="str">
        <f>TEXT(Table1[[#This Row],[Patient Admission Date]],"ddd")</f>
        <v>Mon</v>
      </c>
      <c r="N1690" t="str">
        <f>TEXT(INT(HOUR(Table1[[#This Row],[Patient Admission Date]])/3)*3,"00")&amp;"-"&amp;TEXT(INT(HOUR(Table1[[#This Row],[Patient Admission Date]])/3)*3+3,"00")</f>
        <v>18-21</v>
      </c>
      <c r="O1690" t="str" cm="1">
        <f t="array" ref="O1690">_xlfn.IFS(Table1[[#This Row],[Patient Age]]&lt;=14,"0-14",Table1[[#This Row],[Patient Age]]&lt;=29,"15-29",Table1[[#This Row],[Patient Age]]&lt;=44,"30-44",Table1[[#This Row],[Patient Age]]&lt;=59,"45-59",Table1[[#This Row],[Patient Age]]&lt;=74,"60-74",TRUE,"75+")</f>
        <v>15-29</v>
      </c>
      <c r="P1690" t="str" cm="1">
        <f t="array" ref="P1690">_xlfn.IFS(Table1[[#This Row],[Patient Waittime]]&lt;=15,"0-15",Table1[[#This Row],[Patient Waittime]]&lt;=30,"16-30",Table1[[#This Row],[Patient Waittime]]&lt;=45,"31-45",Table1[[#This Row],[Patient Waittime]]&lt;=60,"46-60",TRUE,"60+")</f>
        <v>46-60</v>
      </c>
      <c r="Q1690">
        <f>--(Table1[[#This Row],[Patient Waittime]]&lt;=30)</f>
        <v>0</v>
      </c>
      <c r="R1690">
        <f>--Table1[[#This Row],[Patient Admission Flag]]</f>
        <v>0</v>
      </c>
      <c r="S1690">
        <f>--AND(Table1[[#This Row],[WithinTarget]]=1,Table1[[#This Row],[Patient Satisfaction Score]]&gt;=7)</f>
        <v>0</v>
      </c>
      <c r="T1690" t="str">
        <f>IF(LEFT(Table1[[#This Row],[Patient Gender]],1)="F","Female","Male")</f>
        <v>Female</v>
      </c>
    </row>
    <row r="1691" spans="1:20" x14ac:dyDescent="0.3">
      <c r="A1691" t="s">
        <v>1795</v>
      </c>
      <c r="B1691" s="1">
        <v>45220.086111111108</v>
      </c>
      <c r="C1691" t="s">
        <v>13</v>
      </c>
      <c r="D1691">
        <v>8</v>
      </c>
      <c r="E1691" t="s">
        <v>22</v>
      </c>
      <c r="F1691" t="s">
        <v>11</v>
      </c>
      <c r="G1691" t="b">
        <v>0</v>
      </c>
      <c r="I1691">
        <v>58</v>
      </c>
      <c r="J1691" t="b">
        <v>0</v>
      </c>
      <c r="K1691">
        <f>YEAR(Table1[[#This Row],[Patient Admission Date]])</f>
        <v>2023</v>
      </c>
      <c r="L1691" t="str">
        <f>TEXT(Table1[[#This Row],[Patient Admission Date]],"mmm")</f>
        <v>Oct</v>
      </c>
      <c r="M1691" t="str">
        <f>TEXT(Table1[[#This Row],[Patient Admission Date]],"ddd")</f>
        <v>Sat</v>
      </c>
      <c r="N1691" t="str">
        <f>TEXT(INT(HOUR(Table1[[#This Row],[Patient Admission Date]])/3)*3,"00")&amp;"-"&amp;TEXT(INT(HOUR(Table1[[#This Row],[Patient Admission Date]])/3)*3+3,"00")</f>
        <v>00-03</v>
      </c>
      <c r="O1691" t="str" cm="1">
        <f t="array" ref="O1691">_xlfn.IFS(Table1[[#This Row],[Patient Age]]&lt;=14,"0-14",Table1[[#This Row],[Patient Age]]&lt;=29,"15-29",Table1[[#This Row],[Patient Age]]&lt;=44,"30-44",Table1[[#This Row],[Patient Age]]&lt;=59,"45-59",Table1[[#This Row],[Patient Age]]&lt;=74,"60-74",TRUE,"75+")</f>
        <v>0-14</v>
      </c>
      <c r="P1691" t="str" cm="1">
        <f t="array" ref="P1691">_xlfn.IFS(Table1[[#This Row],[Patient Waittime]]&lt;=15,"0-15",Table1[[#This Row],[Patient Waittime]]&lt;=30,"16-30",Table1[[#This Row],[Patient Waittime]]&lt;=45,"31-45",Table1[[#This Row],[Patient Waittime]]&lt;=60,"46-60",TRUE,"60+")</f>
        <v>46-60</v>
      </c>
      <c r="Q1691">
        <f>--(Table1[[#This Row],[Patient Waittime]]&lt;=30)</f>
        <v>0</v>
      </c>
      <c r="R1691">
        <f>--Table1[[#This Row],[Patient Admission Flag]]</f>
        <v>0</v>
      </c>
      <c r="S1691">
        <f>--AND(Table1[[#This Row],[WithinTarget]]=1,Table1[[#This Row],[Patient Satisfaction Score]]&gt;=7)</f>
        <v>0</v>
      </c>
      <c r="T1691" t="str">
        <f>IF(LEFT(Table1[[#This Row],[Patient Gender]],1)="F","Female","Male")</f>
        <v>Female</v>
      </c>
    </row>
    <row r="1692" spans="1:20" x14ac:dyDescent="0.3">
      <c r="A1692" t="s">
        <v>1796</v>
      </c>
      <c r="B1692" s="1">
        <v>45549.314583333333</v>
      </c>
      <c r="C1692" t="s">
        <v>13</v>
      </c>
      <c r="D1692">
        <v>75</v>
      </c>
      <c r="E1692" t="s">
        <v>22</v>
      </c>
      <c r="F1692" t="s">
        <v>11</v>
      </c>
      <c r="G1692" t="b">
        <v>0</v>
      </c>
      <c r="I1692">
        <v>44</v>
      </c>
      <c r="J1692" t="b">
        <v>0</v>
      </c>
      <c r="K1692">
        <f>YEAR(Table1[[#This Row],[Patient Admission Date]])</f>
        <v>2024</v>
      </c>
      <c r="L1692" t="str">
        <f>TEXT(Table1[[#This Row],[Patient Admission Date]],"mmm")</f>
        <v>Sep</v>
      </c>
      <c r="M1692" t="str">
        <f>TEXT(Table1[[#This Row],[Patient Admission Date]],"ddd")</f>
        <v>Sat</v>
      </c>
      <c r="N1692" t="str">
        <f>TEXT(INT(HOUR(Table1[[#This Row],[Patient Admission Date]])/3)*3,"00")&amp;"-"&amp;TEXT(INT(HOUR(Table1[[#This Row],[Patient Admission Date]])/3)*3+3,"00")</f>
        <v>06-09</v>
      </c>
      <c r="O1692" t="str" cm="1">
        <f t="array" ref="O1692">_xlfn.IFS(Table1[[#This Row],[Patient Age]]&lt;=14,"0-14",Table1[[#This Row],[Patient Age]]&lt;=29,"15-29",Table1[[#This Row],[Patient Age]]&lt;=44,"30-44",Table1[[#This Row],[Patient Age]]&lt;=59,"45-59",Table1[[#This Row],[Patient Age]]&lt;=74,"60-74",TRUE,"75+")</f>
        <v>75+</v>
      </c>
      <c r="P1692" t="str" cm="1">
        <f t="array" ref="P1692">_xlfn.IFS(Table1[[#This Row],[Patient Waittime]]&lt;=15,"0-15",Table1[[#This Row],[Patient Waittime]]&lt;=30,"16-30",Table1[[#This Row],[Patient Waittime]]&lt;=45,"31-45",Table1[[#This Row],[Patient Waittime]]&lt;=60,"46-60",TRUE,"60+")</f>
        <v>31-45</v>
      </c>
      <c r="Q1692">
        <f>--(Table1[[#This Row],[Patient Waittime]]&lt;=30)</f>
        <v>0</v>
      </c>
      <c r="R1692">
        <f>--Table1[[#This Row],[Patient Admission Flag]]</f>
        <v>0</v>
      </c>
      <c r="S1692">
        <f>--AND(Table1[[#This Row],[WithinTarget]]=1,Table1[[#This Row],[Patient Satisfaction Score]]&gt;=7)</f>
        <v>0</v>
      </c>
      <c r="T1692" t="str">
        <f>IF(LEFT(Table1[[#This Row],[Patient Gender]],1)="F","Female","Male")</f>
        <v>Female</v>
      </c>
    </row>
    <row r="1693" spans="1:20" x14ac:dyDescent="0.3">
      <c r="A1693" t="s">
        <v>1797</v>
      </c>
      <c r="B1693" s="1">
        <v>45387.3</v>
      </c>
      <c r="C1693" t="s">
        <v>13</v>
      </c>
      <c r="D1693">
        <v>33</v>
      </c>
      <c r="E1693" t="s">
        <v>22</v>
      </c>
      <c r="F1693" t="s">
        <v>11</v>
      </c>
      <c r="G1693" t="b">
        <v>0</v>
      </c>
      <c r="I1693">
        <v>47</v>
      </c>
      <c r="J1693" t="b">
        <v>0</v>
      </c>
      <c r="K1693">
        <f>YEAR(Table1[[#This Row],[Patient Admission Date]])</f>
        <v>2024</v>
      </c>
      <c r="L1693" t="str">
        <f>TEXT(Table1[[#This Row],[Patient Admission Date]],"mmm")</f>
        <v>Apr</v>
      </c>
      <c r="M1693" t="str">
        <f>TEXT(Table1[[#This Row],[Patient Admission Date]],"ddd")</f>
        <v>Fri</v>
      </c>
      <c r="N1693" t="str">
        <f>TEXT(INT(HOUR(Table1[[#This Row],[Patient Admission Date]])/3)*3,"00")&amp;"-"&amp;TEXT(INT(HOUR(Table1[[#This Row],[Patient Admission Date]])/3)*3+3,"00")</f>
        <v>06-09</v>
      </c>
      <c r="O1693" t="str" cm="1">
        <f t="array" ref="O1693">_xlfn.IFS(Table1[[#This Row],[Patient Age]]&lt;=14,"0-14",Table1[[#This Row],[Patient Age]]&lt;=29,"15-29",Table1[[#This Row],[Patient Age]]&lt;=44,"30-44",Table1[[#This Row],[Patient Age]]&lt;=59,"45-59",Table1[[#This Row],[Patient Age]]&lt;=74,"60-74",TRUE,"75+")</f>
        <v>30-44</v>
      </c>
      <c r="P1693" t="str" cm="1">
        <f t="array" ref="P1693">_xlfn.IFS(Table1[[#This Row],[Patient Waittime]]&lt;=15,"0-15",Table1[[#This Row],[Patient Waittime]]&lt;=30,"16-30",Table1[[#This Row],[Patient Waittime]]&lt;=45,"31-45",Table1[[#This Row],[Patient Waittime]]&lt;=60,"46-60",TRUE,"60+")</f>
        <v>46-60</v>
      </c>
      <c r="Q1693">
        <f>--(Table1[[#This Row],[Patient Waittime]]&lt;=30)</f>
        <v>0</v>
      </c>
      <c r="R1693">
        <f>--Table1[[#This Row],[Patient Admission Flag]]</f>
        <v>0</v>
      </c>
      <c r="S1693">
        <f>--AND(Table1[[#This Row],[WithinTarget]]=1,Table1[[#This Row],[Patient Satisfaction Score]]&gt;=7)</f>
        <v>0</v>
      </c>
      <c r="T1693" t="str">
        <f>IF(LEFT(Table1[[#This Row],[Patient Gender]],1)="F","Female","Male")</f>
        <v>Female</v>
      </c>
    </row>
    <row r="1694" spans="1:20" x14ac:dyDescent="0.3">
      <c r="A1694" t="s">
        <v>1798</v>
      </c>
      <c r="B1694" s="1">
        <v>45080.09375</v>
      </c>
      <c r="C1694" t="s">
        <v>13</v>
      </c>
      <c r="D1694">
        <v>31</v>
      </c>
      <c r="E1694" t="s">
        <v>22</v>
      </c>
      <c r="F1694" t="s">
        <v>11</v>
      </c>
      <c r="G1694" t="b">
        <v>0</v>
      </c>
      <c r="I1694">
        <v>52</v>
      </c>
      <c r="J1694" t="b">
        <v>0</v>
      </c>
      <c r="K1694">
        <f>YEAR(Table1[[#This Row],[Patient Admission Date]])</f>
        <v>2023</v>
      </c>
      <c r="L1694" t="str">
        <f>TEXT(Table1[[#This Row],[Patient Admission Date]],"mmm")</f>
        <v>Jun</v>
      </c>
      <c r="M1694" t="str">
        <f>TEXT(Table1[[#This Row],[Patient Admission Date]],"ddd")</f>
        <v>Sat</v>
      </c>
      <c r="N1694" t="str">
        <f>TEXT(INT(HOUR(Table1[[#This Row],[Patient Admission Date]])/3)*3,"00")&amp;"-"&amp;TEXT(INT(HOUR(Table1[[#This Row],[Patient Admission Date]])/3)*3+3,"00")</f>
        <v>00-03</v>
      </c>
      <c r="O1694" t="str" cm="1">
        <f t="array" ref="O1694">_xlfn.IFS(Table1[[#This Row],[Patient Age]]&lt;=14,"0-14",Table1[[#This Row],[Patient Age]]&lt;=29,"15-29",Table1[[#This Row],[Patient Age]]&lt;=44,"30-44",Table1[[#This Row],[Patient Age]]&lt;=59,"45-59",Table1[[#This Row],[Patient Age]]&lt;=74,"60-74",TRUE,"75+")</f>
        <v>30-44</v>
      </c>
      <c r="P1694" t="str" cm="1">
        <f t="array" ref="P1694">_xlfn.IFS(Table1[[#This Row],[Patient Waittime]]&lt;=15,"0-15",Table1[[#This Row],[Patient Waittime]]&lt;=30,"16-30",Table1[[#This Row],[Patient Waittime]]&lt;=45,"31-45",Table1[[#This Row],[Patient Waittime]]&lt;=60,"46-60",TRUE,"60+")</f>
        <v>46-60</v>
      </c>
      <c r="Q1694">
        <f>--(Table1[[#This Row],[Patient Waittime]]&lt;=30)</f>
        <v>0</v>
      </c>
      <c r="R1694">
        <f>--Table1[[#This Row],[Patient Admission Flag]]</f>
        <v>0</v>
      </c>
      <c r="S1694">
        <f>--AND(Table1[[#This Row],[WithinTarget]]=1,Table1[[#This Row],[Patient Satisfaction Score]]&gt;=7)</f>
        <v>0</v>
      </c>
      <c r="T1694" t="str">
        <f>IF(LEFT(Table1[[#This Row],[Patient Gender]],1)="F","Female","Male")</f>
        <v>Female</v>
      </c>
    </row>
    <row r="1695" spans="1:20" x14ac:dyDescent="0.3">
      <c r="A1695" t="s">
        <v>1799</v>
      </c>
      <c r="B1695" s="1">
        <v>45295.273611111108</v>
      </c>
      <c r="C1695" t="s">
        <v>13</v>
      </c>
      <c r="D1695">
        <v>9</v>
      </c>
      <c r="E1695" t="s">
        <v>22</v>
      </c>
      <c r="F1695" t="s">
        <v>11</v>
      </c>
      <c r="G1695" t="b">
        <v>0</v>
      </c>
      <c r="I1695">
        <v>30</v>
      </c>
      <c r="J1695" t="b">
        <v>0</v>
      </c>
      <c r="K1695">
        <f>YEAR(Table1[[#This Row],[Patient Admission Date]])</f>
        <v>2024</v>
      </c>
      <c r="L1695" t="str">
        <f>TEXT(Table1[[#This Row],[Patient Admission Date]],"mmm")</f>
        <v>Jan</v>
      </c>
      <c r="M1695" t="str">
        <f>TEXT(Table1[[#This Row],[Patient Admission Date]],"ddd")</f>
        <v>Thu</v>
      </c>
      <c r="N1695" t="str">
        <f>TEXT(INT(HOUR(Table1[[#This Row],[Patient Admission Date]])/3)*3,"00")&amp;"-"&amp;TEXT(INT(HOUR(Table1[[#This Row],[Patient Admission Date]])/3)*3+3,"00")</f>
        <v>06-09</v>
      </c>
      <c r="O1695" t="str" cm="1">
        <f t="array" ref="O1695">_xlfn.IFS(Table1[[#This Row],[Patient Age]]&lt;=14,"0-14",Table1[[#This Row],[Patient Age]]&lt;=29,"15-29",Table1[[#This Row],[Patient Age]]&lt;=44,"30-44",Table1[[#This Row],[Patient Age]]&lt;=59,"45-59",Table1[[#This Row],[Patient Age]]&lt;=74,"60-74",TRUE,"75+")</f>
        <v>0-14</v>
      </c>
      <c r="P1695" t="str" cm="1">
        <f t="array" ref="P1695">_xlfn.IFS(Table1[[#This Row],[Patient Waittime]]&lt;=15,"0-15",Table1[[#This Row],[Patient Waittime]]&lt;=30,"16-30",Table1[[#This Row],[Patient Waittime]]&lt;=45,"31-45",Table1[[#This Row],[Patient Waittime]]&lt;=60,"46-60",TRUE,"60+")</f>
        <v>16-30</v>
      </c>
      <c r="Q1695">
        <f>--(Table1[[#This Row],[Patient Waittime]]&lt;=30)</f>
        <v>1</v>
      </c>
      <c r="R1695">
        <f>--Table1[[#This Row],[Patient Admission Flag]]</f>
        <v>0</v>
      </c>
      <c r="S1695">
        <f>--AND(Table1[[#This Row],[WithinTarget]]=1,Table1[[#This Row],[Patient Satisfaction Score]]&gt;=7)</f>
        <v>0</v>
      </c>
      <c r="T1695" t="str">
        <f>IF(LEFT(Table1[[#This Row],[Patient Gender]],1)="F","Female","Male")</f>
        <v>Female</v>
      </c>
    </row>
    <row r="1696" spans="1:20" x14ac:dyDescent="0.3">
      <c r="A1696" t="s">
        <v>1800</v>
      </c>
      <c r="B1696" s="1">
        <v>45534.299305555556</v>
      </c>
      <c r="C1696" t="s">
        <v>13</v>
      </c>
      <c r="D1696">
        <v>43</v>
      </c>
      <c r="E1696" t="s">
        <v>22</v>
      </c>
      <c r="F1696" t="s">
        <v>11</v>
      </c>
      <c r="G1696" t="b">
        <v>0</v>
      </c>
      <c r="I1696">
        <v>43</v>
      </c>
      <c r="J1696" t="b">
        <v>0</v>
      </c>
      <c r="K1696">
        <f>YEAR(Table1[[#This Row],[Patient Admission Date]])</f>
        <v>2024</v>
      </c>
      <c r="L1696" t="str">
        <f>TEXT(Table1[[#This Row],[Patient Admission Date]],"mmm")</f>
        <v>Aug</v>
      </c>
      <c r="M1696" t="str">
        <f>TEXT(Table1[[#This Row],[Patient Admission Date]],"ddd")</f>
        <v>Fri</v>
      </c>
      <c r="N1696" t="str">
        <f>TEXT(INT(HOUR(Table1[[#This Row],[Patient Admission Date]])/3)*3,"00")&amp;"-"&amp;TEXT(INT(HOUR(Table1[[#This Row],[Patient Admission Date]])/3)*3+3,"00")</f>
        <v>06-09</v>
      </c>
      <c r="O1696" t="str" cm="1">
        <f t="array" ref="O1696">_xlfn.IFS(Table1[[#This Row],[Patient Age]]&lt;=14,"0-14",Table1[[#This Row],[Patient Age]]&lt;=29,"15-29",Table1[[#This Row],[Patient Age]]&lt;=44,"30-44",Table1[[#This Row],[Patient Age]]&lt;=59,"45-59",Table1[[#This Row],[Patient Age]]&lt;=74,"60-74",TRUE,"75+")</f>
        <v>30-44</v>
      </c>
      <c r="P1696" t="str" cm="1">
        <f t="array" ref="P1696">_xlfn.IFS(Table1[[#This Row],[Patient Waittime]]&lt;=15,"0-15",Table1[[#This Row],[Patient Waittime]]&lt;=30,"16-30",Table1[[#This Row],[Patient Waittime]]&lt;=45,"31-45",Table1[[#This Row],[Patient Waittime]]&lt;=60,"46-60",TRUE,"60+")</f>
        <v>31-45</v>
      </c>
      <c r="Q1696">
        <f>--(Table1[[#This Row],[Patient Waittime]]&lt;=30)</f>
        <v>0</v>
      </c>
      <c r="R1696">
        <f>--Table1[[#This Row],[Patient Admission Flag]]</f>
        <v>0</v>
      </c>
      <c r="S1696">
        <f>--AND(Table1[[#This Row],[WithinTarget]]=1,Table1[[#This Row],[Patient Satisfaction Score]]&gt;=7)</f>
        <v>0</v>
      </c>
      <c r="T1696" t="str">
        <f>IF(LEFT(Table1[[#This Row],[Patient Gender]],1)="F","Female","Male")</f>
        <v>Female</v>
      </c>
    </row>
    <row r="1697" spans="1:20" x14ac:dyDescent="0.3">
      <c r="A1697" t="s">
        <v>1801</v>
      </c>
      <c r="B1697" s="1">
        <v>45208.347916666666</v>
      </c>
      <c r="C1697" t="s">
        <v>13</v>
      </c>
      <c r="D1697">
        <v>41</v>
      </c>
      <c r="E1697" t="s">
        <v>22</v>
      </c>
      <c r="F1697" t="s">
        <v>11</v>
      </c>
      <c r="G1697" t="b">
        <v>0</v>
      </c>
      <c r="I1697">
        <v>48</v>
      </c>
      <c r="J1697" t="b">
        <v>0</v>
      </c>
      <c r="K1697">
        <f>YEAR(Table1[[#This Row],[Patient Admission Date]])</f>
        <v>2023</v>
      </c>
      <c r="L1697" t="str">
        <f>TEXT(Table1[[#This Row],[Patient Admission Date]],"mmm")</f>
        <v>Oct</v>
      </c>
      <c r="M1697" t="str">
        <f>TEXT(Table1[[#This Row],[Patient Admission Date]],"ddd")</f>
        <v>Mon</v>
      </c>
      <c r="N1697" t="str">
        <f>TEXT(INT(HOUR(Table1[[#This Row],[Patient Admission Date]])/3)*3,"00")&amp;"-"&amp;TEXT(INT(HOUR(Table1[[#This Row],[Patient Admission Date]])/3)*3+3,"00")</f>
        <v>06-09</v>
      </c>
      <c r="O1697" t="str" cm="1">
        <f t="array" ref="O1697">_xlfn.IFS(Table1[[#This Row],[Patient Age]]&lt;=14,"0-14",Table1[[#This Row],[Patient Age]]&lt;=29,"15-29",Table1[[#This Row],[Patient Age]]&lt;=44,"30-44",Table1[[#This Row],[Patient Age]]&lt;=59,"45-59",Table1[[#This Row],[Patient Age]]&lt;=74,"60-74",TRUE,"75+")</f>
        <v>30-44</v>
      </c>
      <c r="P1697" t="str" cm="1">
        <f t="array" ref="P1697">_xlfn.IFS(Table1[[#This Row],[Patient Waittime]]&lt;=15,"0-15",Table1[[#This Row],[Patient Waittime]]&lt;=30,"16-30",Table1[[#This Row],[Patient Waittime]]&lt;=45,"31-45",Table1[[#This Row],[Patient Waittime]]&lt;=60,"46-60",TRUE,"60+")</f>
        <v>46-60</v>
      </c>
      <c r="Q1697">
        <f>--(Table1[[#This Row],[Patient Waittime]]&lt;=30)</f>
        <v>0</v>
      </c>
      <c r="R1697">
        <f>--Table1[[#This Row],[Patient Admission Flag]]</f>
        <v>0</v>
      </c>
      <c r="S1697">
        <f>--AND(Table1[[#This Row],[WithinTarget]]=1,Table1[[#This Row],[Patient Satisfaction Score]]&gt;=7)</f>
        <v>0</v>
      </c>
      <c r="T1697" t="str">
        <f>IF(LEFT(Table1[[#This Row],[Patient Gender]],1)="F","Female","Male")</f>
        <v>Female</v>
      </c>
    </row>
    <row r="1698" spans="1:20" x14ac:dyDescent="0.3">
      <c r="A1698" t="s">
        <v>1802</v>
      </c>
      <c r="B1698" s="1">
        <v>45462.643055555556</v>
      </c>
      <c r="C1698" t="s">
        <v>13</v>
      </c>
      <c r="D1698">
        <v>52</v>
      </c>
      <c r="E1698" t="s">
        <v>22</v>
      </c>
      <c r="F1698" t="s">
        <v>11</v>
      </c>
      <c r="G1698" t="b">
        <v>0</v>
      </c>
      <c r="I1698">
        <v>55</v>
      </c>
      <c r="J1698" t="b">
        <v>0</v>
      </c>
      <c r="K1698">
        <f>YEAR(Table1[[#This Row],[Patient Admission Date]])</f>
        <v>2024</v>
      </c>
      <c r="L1698" t="str">
        <f>TEXT(Table1[[#This Row],[Patient Admission Date]],"mmm")</f>
        <v>Jun</v>
      </c>
      <c r="M1698" t="str">
        <f>TEXT(Table1[[#This Row],[Patient Admission Date]],"ddd")</f>
        <v>Wed</v>
      </c>
      <c r="N1698" t="str">
        <f>TEXT(INT(HOUR(Table1[[#This Row],[Patient Admission Date]])/3)*3,"00")&amp;"-"&amp;TEXT(INT(HOUR(Table1[[#This Row],[Patient Admission Date]])/3)*3+3,"00")</f>
        <v>15-18</v>
      </c>
      <c r="O1698" t="str" cm="1">
        <f t="array" ref="O1698">_xlfn.IFS(Table1[[#This Row],[Patient Age]]&lt;=14,"0-14",Table1[[#This Row],[Patient Age]]&lt;=29,"15-29",Table1[[#This Row],[Patient Age]]&lt;=44,"30-44",Table1[[#This Row],[Patient Age]]&lt;=59,"45-59",Table1[[#This Row],[Patient Age]]&lt;=74,"60-74",TRUE,"75+")</f>
        <v>45-59</v>
      </c>
      <c r="P1698" t="str" cm="1">
        <f t="array" ref="P1698">_xlfn.IFS(Table1[[#This Row],[Patient Waittime]]&lt;=15,"0-15",Table1[[#This Row],[Patient Waittime]]&lt;=30,"16-30",Table1[[#This Row],[Patient Waittime]]&lt;=45,"31-45",Table1[[#This Row],[Patient Waittime]]&lt;=60,"46-60",TRUE,"60+")</f>
        <v>46-60</v>
      </c>
      <c r="Q1698">
        <f>--(Table1[[#This Row],[Patient Waittime]]&lt;=30)</f>
        <v>0</v>
      </c>
      <c r="R1698">
        <f>--Table1[[#This Row],[Patient Admission Flag]]</f>
        <v>0</v>
      </c>
      <c r="S1698">
        <f>--AND(Table1[[#This Row],[WithinTarget]]=1,Table1[[#This Row],[Patient Satisfaction Score]]&gt;=7)</f>
        <v>0</v>
      </c>
      <c r="T1698" t="str">
        <f>IF(LEFT(Table1[[#This Row],[Patient Gender]],1)="F","Female","Male")</f>
        <v>Female</v>
      </c>
    </row>
    <row r="1699" spans="1:20" x14ac:dyDescent="0.3">
      <c r="A1699" t="s">
        <v>1803</v>
      </c>
      <c r="B1699" s="1">
        <v>45314.420138888891</v>
      </c>
      <c r="C1699" t="s">
        <v>13</v>
      </c>
      <c r="D1699">
        <v>67</v>
      </c>
      <c r="E1699" t="s">
        <v>22</v>
      </c>
      <c r="F1699" t="s">
        <v>11</v>
      </c>
      <c r="G1699" t="b">
        <v>0</v>
      </c>
      <c r="I1699">
        <v>15</v>
      </c>
      <c r="J1699" t="b">
        <v>0</v>
      </c>
      <c r="K1699">
        <f>YEAR(Table1[[#This Row],[Patient Admission Date]])</f>
        <v>2024</v>
      </c>
      <c r="L1699" t="str">
        <f>TEXT(Table1[[#This Row],[Patient Admission Date]],"mmm")</f>
        <v>Jan</v>
      </c>
      <c r="M1699" t="str">
        <f>TEXT(Table1[[#This Row],[Patient Admission Date]],"ddd")</f>
        <v>Tue</v>
      </c>
      <c r="N1699" t="str">
        <f>TEXT(INT(HOUR(Table1[[#This Row],[Patient Admission Date]])/3)*3,"00")&amp;"-"&amp;TEXT(INT(HOUR(Table1[[#This Row],[Patient Admission Date]])/3)*3+3,"00")</f>
        <v>09-12</v>
      </c>
      <c r="O1699" t="str" cm="1">
        <f t="array" ref="O1699">_xlfn.IFS(Table1[[#This Row],[Patient Age]]&lt;=14,"0-14",Table1[[#This Row],[Patient Age]]&lt;=29,"15-29",Table1[[#This Row],[Patient Age]]&lt;=44,"30-44",Table1[[#This Row],[Patient Age]]&lt;=59,"45-59",Table1[[#This Row],[Patient Age]]&lt;=74,"60-74",TRUE,"75+")</f>
        <v>60-74</v>
      </c>
      <c r="P1699" t="str" cm="1">
        <f t="array" ref="P1699">_xlfn.IFS(Table1[[#This Row],[Patient Waittime]]&lt;=15,"0-15",Table1[[#This Row],[Patient Waittime]]&lt;=30,"16-30",Table1[[#This Row],[Patient Waittime]]&lt;=45,"31-45",Table1[[#This Row],[Patient Waittime]]&lt;=60,"46-60",TRUE,"60+")</f>
        <v>0-15</v>
      </c>
      <c r="Q1699">
        <f>--(Table1[[#This Row],[Patient Waittime]]&lt;=30)</f>
        <v>1</v>
      </c>
      <c r="R1699">
        <f>--Table1[[#This Row],[Patient Admission Flag]]</f>
        <v>0</v>
      </c>
      <c r="S1699">
        <f>--AND(Table1[[#This Row],[WithinTarget]]=1,Table1[[#This Row],[Patient Satisfaction Score]]&gt;=7)</f>
        <v>0</v>
      </c>
      <c r="T1699" t="str">
        <f>IF(LEFT(Table1[[#This Row],[Patient Gender]],1)="F","Female","Male")</f>
        <v>Female</v>
      </c>
    </row>
    <row r="1700" spans="1:20" x14ac:dyDescent="0.3">
      <c r="A1700" t="s">
        <v>1804</v>
      </c>
      <c r="B1700" s="1">
        <v>45137.40625</v>
      </c>
      <c r="C1700" t="s">
        <v>13</v>
      </c>
      <c r="D1700">
        <v>57</v>
      </c>
      <c r="E1700" t="s">
        <v>22</v>
      </c>
      <c r="F1700" t="s">
        <v>11</v>
      </c>
      <c r="G1700" t="b">
        <v>0</v>
      </c>
      <c r="I1700">
        <v>31</v>
      </c>
      <c r="J1700" t="b">
        <v>0</v>
      </c>
      <c r="K1700">
        <f>YEAR(Table1[[#This Row],[Patient Admission Date]])</f>
        <v>2023</v>
      </c>
      <c r="L1700" t="str">
        <f>TEXT(Table1[[#This Row],[Patient Admission Date]],"mmm")</f>
        <v>Jul</v>
      </c>
      <c r="M1700" t="str">
        <f>TEXT(Table1[[#This Row],[Patient Admission Date]],"ddd")</f>
        <v>Sun</v>
      </c>
      <c r="N1700" t="str">
        <f>TEXT(INT(HOUR(Table1[[#This Row],[Patient Admission Date]])/3)*3,"00")&amp;"-"&amp;TEXT(INT(HOUR(Table1[[#This Row],[Patient Admission Date]])/3)*3+3,"00")</f>
        <v>09-12</v>
      </c>
      <c r="O1700" t="str" cm="1">
        <f t="array" ref="O1700">_xlfn.IFS(Table1[[#This Row],[Patient Age]]&lt;=14,"0-14",Table1[[#This Row],[Patient Age]]&lt;=29,"15-29",Table1[[#This Row],[Patient Age]]&lt;=44,"30-44",Table1[[#This Row],[Patient Age]]&lt;=59,"45-59",Table1[[#This Row],[Patient Age]]&lt;=74,"60-74",TRUE,"75+")</f>
        <v>45-59</v>
      </c>
      <c r="P1700" t="str" cm="1">
        <f t="array" ref="P1700">_xlfn.IFS(Table1[[#This Row],[Patient Waittime]]&lt;=15,"0-15",Table1[[#This Row],[Patient Waittime]]&lt;=30,"16-30",Table1[[#This Row],[Patient Waittime]]&lt;=45,"31-45",Table1[[#This Row],[Patient Waittime]]&lt;=60,"46-60",TRUE,"60+")</f>
        <v>31-45</v>
      </c>
      <c r="Q1700">
        <f>--(Table1[[#This Row],[Patient Waittime]]&lt;=30)</f>
        <v>0</v>
      </c>
      <c r="R1700">
        <f>--Table1[[#This Row],[Patient Admission Flag]]</f>
        <v>0</v>
      </c>
      <c r="S1700">
        <f>--AND(Table1[[#This Row],[WithinTarget]]=1,Table1[[#This Row],[Patient Satisfaction Score]]&gt;=7)</f>
        <v>0</v>
      </c>
      <c r="T1700" t="str">
        <f>IF(LEFT(Table1[[#This Row],[Patient Gender]],1)="F","Female","Male")</f>
        <v>Female</v>
      </c>
    </row>
    <row r="1701" spans="1:20" x14ac:dyDescent="0.3">
      <c r="A1701" t="s">
        <v>1805</v>
      </c>
      <c r="B1701" s="1">
        <v>45406.90625</v>
      </c>
      <c r="C1701" t="s">
        <v>13</v>
      </c>
      <c r="D1701">
        <v>68</v>
      </c>
      <c r="E1701" t="s">
        <v>22</v>
      </c>
      <c r="F1701" t="s">
        <v>11</v>
      </c>
      <c r="G1701" t="b">
        <v>0</v>
      </c>
      <c r="I1701">
        <v>47</v>
      </c>
      <c r="J1701" t="b">
        <v>0</v>
      </c>
      <c r="K1701">
        <f>YEAR(Table1[[#This Row],[Patient Admission Date]])</f>
        <v>2024</v>
      </c>
      <c r="L1701" t="str">
        <f>TEXT(Table1[[#This Row],[Patient Admission Date]],"mmm")</f>
        <v>Apr</v>
      </c>
      <c r="M1701" t="str">
        <f>TEXT(Table1[[#This Row],[Patient Admission Date]],"ddd")</f>
        <v>Wed</v>
      </c>
      <c r="N1701" t="str">
        <f>TEXT(INT(HOUR(Table1[[#This Row],[Patient Admission Date]])/3)*3,"00")&amp;"-"&amp;TEXT(INT(HOUR(Table1[[#This Row],[Patient Admission Date]])/3)*3+3,"00")</f>
        <v>21-24</v>
      </c>
      <c r="O1701" t="str" cm="1">
        <f t="array" ref="O1701">_xlfn.IFS(Table1[[#This Row],[Patient Age]]&lt;=14,"0-14",Table1[[#This Row],[Patient Age]]&lt;=29,"15-29",Table1[[#This Row],[Patient Age]]&lt;=44,"30-44",Table1[[#This Row],[Patient Age]]&lt;=59,"45-59",Table1[[#This Row],[Patient Age]]&lt;=74,"60-74",TRUE,"75+")</f>
        <v>60-74</v>
      </c>
      <c r="P1701" t="str" cm="1">
        <f t="array" ref="P1701">_xlfn.IFS(Table1[[#This Row],[Patient Waittime]]&lt;=15,"0-15",Table1[[#This Row],[Patient Waittime]]&lt;=30,"16-30",Table1[[#This Row],[Patient Waittime]]&lt;=45,"31-45",Table1[[#This Row],[Patient Waittime]]&lt;=60,"46-60",TRUE,"60+")</f>
        <v>46-60</v>
      </c>
      <c r="Q1701">
        <f>--(Table1[[#This Row],[Patient Waittime]]&lt;=30)</f>
        <v>0</v>
      </c>
      <c r="R1701">
        <f>--Table1[[#This Row],[Patient Admission Flag]]</f>
        <v>0</v>
      </c>
      <c r="S1701">
        <f>--AND(Table1[[#This Row],[WithinTarget]]=1,Table1[[#This Row],[Patient Satisfaction Score]]&gt;=7)</f>
        <v>0</v>
      </c>
      <c r="T1701" t="str">
        <f>IF(LEFT(Table1[[#This Row],[Patient Gender]],1)="F","Female","Male")</f>
        <v>Female</v>
      </c>
    </row>
    <row r="1702" spans="1:20" x14ac:dyDescent="0.3">
      <c r="A1702" t="s">
        <v>1806</v>
      </c>
      <c r="B1702" s="1">
        <v>45401.099305555559</v>
      </c>
      <c r="C1702" t="s">
        <v>13</v>
      </c>
      <c r="D1702">
        <v>39</v>
      </c>
      <c r="E1702" t="s">
        <v>22</v>
      </c>
      <c r="F1702" t="s">
        <v>11</v>
      </c>
      <c r="G1702" t="b">
        <v>0</v>
      </c>
      <c r="I1702">
        <v>14</v>
      </c>
      <c r="J1702" t="b">
        <v>0</v>
      </c>
      <c r="K1702">
        <f>YEAR(Table1[[#This Row],[Patient Admission Date]])</f>
        <v>2024</v>
      </c>
      <c r="L1702" t="str">
        <f>TEXT(Table1[[#This Row],[Patient Admission Date]],"mmm")</f>
        <v>Apr</v>
      </c>
      <c r="M1702" t="str">
        <f>TEXT(Table1[[#This Row],[Patient Admission Date]],"ddd")</f>
        <v>Fri</v>
      </c>
      <c r="N1702" t="str">
        <f>TEXT(INT(HOUR(Table1[[#This Row],[Patient Admission Date]])/3)*3,"00")&amp;"-"&amp;TEXT(INT(HOUR(Table1[[#This Row],[Patient Admission Date]])/3)*3+3,"00")</f>
        <v>00-03</v>
      </c>
      <c r="O1702" t="str" cm="1">
        <f t="array" ref="O1702">_xlfn.IFS(Table1[[#This Row],[Patient Age]]&lt;=14,"0-14",Table1[[#This Row],[Patient Age]]&lt;=29,"15-29",Table1[[#This Row],[Patient Age]]&lt;=44,"30-44",Table1[[#This Row],[Patient Age]]&lt;=59,"45-59",Table1[[#This Row],[Patient Age]]&lt;=74,"60-74",TRUE,"75+")</f>
        <v>30-44</v>
      </c>
      <c r="P1702" t="str" cm="1">
        <f t="array" ref="P1702">_xlfn.IFS(Table1[[#This Row],[Patient Waittime]]&lt;=15,"0-15",Table1[[#This Row],[Patient Waittime]]&lt;=30,"16-30",Table1[[#This Row],[Patient Waittime]]&lt;=45,"31-45",Table1[[#This Row],[Patient Waittime]]&lt;=60,"46-60",TRUE,"60+")</f>
        <v>0-15</v>
      </c>
      <c r="Q1702">
        <f>--(Table1[[#This Row],[Patient Waittime]]&lt;=30)</f>
        <v>1</v>
      </c>
      <c r="R1702">
        <f>--Table1[[#This Row],[Patient Admission Flag]]</f>
        <v>0</v>
      </c>
      <c r="S1702">
        <f>--AND(Table1[[#This Row],[WithinTarget]]=1,Table1[[#This Row],[Patient Satisfaction Score]]&gt;=7)</f>
        <v>0</v>
      </c>
      <c r="T1702" t="str">
        <f>IF(LEFT(Table1[[#This Row],[Patient Gender]],1)="F","Female","Male")</f>
        <v>Female</v>
      </c>
    </row>
    <row r="1703" spans="1:20" x14ac:dyDescent="0.3">
      <c r="A1703" t="s">
        <v>1807</v>
      </c>
      <c r="B1703" s="1">
        <v>45102.599305555559</v>
      </c>
      <c r="C1703" t="s">
        <v>13</v>
      </c>
      <c r="D1703">
        <v>2</v>
      </c>
      <c r="E1703" t="s">
        <v>22</v>
      </c>
      <c r="F1703" t="s">
        <v>11</v>
      </c>
      <c r="G1703" t="b">
        <v>0</v>
      </c>
      <c r="I1703">
        <v>25</v>
      </c>
      <c r="J1703" t="b">
        <v>0</v>
      </c>
      <c r="K1703">
        <f>YEAR(Table1[[#This Row],[Patient Admission Date]])</f>
        <v>2023</v>
      </c>
      <c r="L1703" t="str">
        <f>TEXT(Table1[[#This Row],[Patient Admission Date]],"mmm")</f>
        <v>Jun</v>
      </c>
      <c r="M1703" t="str">
        <f>TEXT(Table1[[#This Row],[Patient Admission Date]],"ddd")</f>
        <v>Sun</v>
      </c>
      <c r="N1703" t="str">
        <f>TEXT(INT(HOUR(Table1[[#This Row],[Patient Admission Date]])/3)*3,"00")&amp;"-"&amp;TEXT(INT(HOUR(Table1[[#This Row],[Patient Admission Date]])/3)*3+3,"00")</f>
        <v>12-15</v>
      </c>
      <c r="O1703" t="str" cm="1">
        <f t="array" ref="O1703">_xlfn.IFS(Table1[[#This Row],[Patient Age]]&lt;=14,"0-14",Table1[[#This Row],[Patient Age]]&lt;=29,"15-29",Table1[[#This Row],[Patient Age]]&lt;=44,"30-44",Table1[[#This Row],[Patient Age]]&lt;=59,"45-59",Table1[[#This Row],[Patient Age]]&lt;=74,"60-74",TRUE,"75+")</f>
        <v>0-14</v>
      </c>
      <c r="P1703" t="str" cm="1">
        <f t="array" ref="P1703">_xlfn.IFS(Table1[[#This Row],[Patient Waittime]]&lt;=15,"0-15",Table1[[#This Row],[Patient Waittime]]&lt;=30,"16-30",Table1[[#This Row],[Patient Waittime]]&lt;=45,"31-45",Table1[[#This Row],[Patient Waittime]]&lt;=60,"46-60",TRUE,"60+")</f>
        <v>16-30</v>
      </c>
      <c r="Q1703">
        <f>--(Table1[[#This Row],[Patient Waittime]]&lt;=30)</f>
        <v>1</v>
      </c>
      <c r="R1703">
        <f>--Table1[[#This Row],[Patient Admission Flag]]</f>
        <v>0</v>
      </c>
      <c r="S1703">
        <f>--AND(Table1[[#This Row],[WithinTarget]]=1,Table1[[#This Row],[Patient Satisfaction Score]]&gt;=7)</f>
        <v>0</v>
      </c>
      <c r="T1703" t="str">
        <f>IF(LEFT(Table1[[#This Row],[Patient Gender]],1)="F","Female","Male")</f>
        <v>Female</v>
      </c>
    </row>
    <row r="1704" spans="1:20" x14ac:dyDescent="0.3">
      <c r="A1704" t="s">
        <v>1808</v>
      </c>
      <c r="B1704" s="1">
        <v>45415.955555555556</v>
      </c>
      <c r="C1704" t="s">
        <v>13</v>
      </c>
      <c r="D1704">
        <v>26</v>
      </c>
      <c r="E1704" t="s">
        <v>22</v>
      </c>
      <c r="F1704" t="s">
        <v>11</v>
      </c>
      <c r="G1704" t="b">
        <v>0</v>
      </c>
      <c r="I1704">
        <v>42</v>
      </c>
      <c r="J1704" t="b">
        <v>0</v>
      </c>
      <c r="K1704">
        <f>YEAR(Table1[[#This Row],[Patient Admission Date]])</f>
        <v>2024</v>
      </c>
      <c r="L1704" t="str">
        <f>TEXT(Table1[[#This Row],[Patient Admission Date]],"mmm")</f>
        <v>May</v>
      </c>
      <c r="M1704" t="str">
        <f>TEXT(Table1[[#This Row],[Patient Admission Date]],"ddd")</f>
        <v>Fri</v>
      </c>
      <c r="N1704" t="str">
        <f>TEXT(INT(HOUR(Table1[[#This Row],[Patient Admission Date]])/3)*3,"00")&amp;"-"&amp;TEXT(INT(HOUR(Table1[[#This Row],[Patient Admission Date]])/3)*3+3,"00")</f>
        <v>21-24</v>
      </c>
      <c r="O1704" t="str" cm="1">
        <f t="array" ref="O1704">_xlfn.IFS(Table1[[#This Row],[Patient Age]]&lt;=14,"0-14",Table1[[#This Row],[Patient Age]]&lt;=29,"15-29",Table1[[#This Row],[Patient Age]]&lt;=44,"30-44",Table1[[#This Row],[Patient Age]]&lt;=59,"45-59",Table1[[#This Row],[Patient Age]]&lt;=74,"60-74",TRUE,"75+")</f>
        <v>15-29</v>
      </c>
      <c r="P1704" t="str" cm="1">
        <f t="array" ref="P1704">_xlfn.IFS(Table1[[#This Row],[Patient Waittime]]&lt;=15,"0-15",Table1[[#This Row],[Patient Waittime]]&lt;=30,"16-30",Table1[[#This Row],[Patient Waittime]]&lt;=45,"31-45",Table1[[#This Row],[Patient Waittime]]&lt;=60,"46-60",TRUE,"60+")</f>
        <v>31-45</v>
      </c>
      <c r="Q1704">
        <f>--(Table1[[#This Row],[Patient Waittime]]&lt;=30)</f>
        <v>0</v>
      </c>
      <c r="R1704">
        <f>--Table1[[#This Row],[Patient Admission Flag]]</f>
        <v>0</v>
      </c>
      <c r="S1704">
        <f>--AND(Table1[[#This Row],[WithinTarget]]=1,Table1[[#This Row],[Patient Satisfaction Score]]&gt;=7)</f>
        <v>0</v>
      </c>
      <c r="T1704" t="str">
        <f>IF(LEFT(Table1[[#This Row],[Patient Gender]],1)="F","Female","Male")</f>
        <v>Female</v>
      </c>
    </row>
    <row r="1705" spans="1:20" x14ac:dyDescent="0.3">
      <c r="A1705" t="s">
        <v>1809</v>
      </c>
      <c r="B1705" s="1">
        <v>45236.077777777777</v>
      </c>
      <c r="C1705" t="s">
        <v>13</v>
      </c>
      <c r="D1705">
        <v>76</v>
      </c>
      <c r="E1705" t="s">
        <v>22</v>
      </c>
      <c r="F1705" t="s">
        <v>11</v>
      </c>
      <c r="G1705" t="b">
        <v>0</v>
      </c>
      <c r="I1705">
        <v>50</v>
      </c>
      <c r="J1705" t="b">
        <v>0</v>
      </c>
      <c r="K1705">
        <f>YEAR(Table1[[#This Row],[Patient Admission Date]])</f>
        <v>2023</v>
      </c>
      <c r="L1705" t="str">
        <f>TEXT(Table1[[#This Row],[Patient Admission Date]],"mmm")</f>
        <v>Nov</v>
      </c>
      <c r="M1705" t="str">
        <f>TEXT(Table1[[#This Row],[Patient Admission Date]],"ddd")</f>
        <v>Mon</v>
      </c>
      <c r="N1705" t="str">
        <f>TEXT(INT(HOUR(Table1[[#This Row],[Patient Admission Date]])/3)*3,"00")&amp;"-"&amp;TEXT(INT(HOUR(Table1[[#This Row],[Patient Admission Date]])/3)*3+3,"00")</f>
        <v>00-03</v>
      </c>
      <c r="O1705" t="str" cm="1">
        <f t="array" ref="O1705">_xlfn.IFS(Table1[[#This Row],[Patient Age]]&lt;=14,"0-14",Table1[[#This Row],[Patient Age]]&lt;=29,"15-29",Table1[[#This Row],[Patient Age]]&lt;=44,"30-44",Table1[[#This Row],[Patient Age]]&lt;=59,"45-59",Table1[[#This Row],[Patient Age]]&lt;=74,"60-74",TRUE,"75+")</f>
        <v>75+</v>
      </c>
      <c r="P1705" t="str" cm="1">
        <f t="array" ref="P1705">_xlfn.IFS(Table1[[#This Row],[Patient Waittime]]&lt;=15,"0-15",Table1[[#This Row],[Patient Waittime]]&lt;=30,"16-30",Table1[[#This Row],[Patient Waittime]]&lt;=45,"31-45",Table1[[#This Row],[Patient Waittime]]&lt;=60,"46-60",TRUE,"60+")</f>
        <v>46-60</v>
      </c>
      <c r="Q1705">
        <f>--(Table1[[#This Row],[Patient Waittime]]&lt;=30)</f>
        <v>0</v>
      </c>
      <c r="R1705">
        <f>--Table1[[#This Row],[Patient Admission Flag]]</f>
        <v>0</v>
      </c>
      <c r="S1705">
        <f>--AND(Table1[[#This Row],[WithinTarget]]=1,Table1[[#This Row],[Patient Satisfaction Score]]&gt;=7)</f>
        <v>0</v>
      </c>
      <c r="T1705" t="str">
        <f>IF(LEFT(Table1[[#This Row],[Patient Gender]],1)="F","Female","Male")</f>
        <v>Female</v>
      </c>
    </row>
    <row r="1706" spans="1:20" x14ac:dyDescent="0.3">
      <c r="A1706" t="s">
        <v>1810</v>
      </c>
      <c r="B1706" s="1">
        <v>45424.768750000003</v>
      </c>
      <c r="C1706" t="s">
        <v>13</v>
      </c>
      <c r="D1706">
        <v>64</v>
      </c>
      <c r="E1706" t="s">
        <v>22</v>
      </c>
      <c r="F1706" t="s">
        <v>11</v>
      </c>
      <c r="G1706" t="b">
        <v>0</v>
      </c>
      <c r="I1706">
        <v>58</v>
      </c>
      <c r="J1706" t="b">
        <v>0</v>
      </c>
      <c r="K1706">
        <f>YEAR(Table1[[#This Row],[Patient Admission Date]])</f>
        <v>2024</v>
      </c>
      <c r="L1706" t="str">
        <f>TEXT(Table1[[#This Row],[Patient Admission Date]],"mmm")</f>
        <v>May</v>
      </c>
      <c r="M1706" t="str">
        <f>TEXT(Table1[[#This Row],[Patient Admission Date]],"ddd")</f>
        <v>Sun</v>
      </c>
      <c r="N1706" t="str">
        <f>TEXT(INT(HOUR(Table1[[#This Row],[Patient Admission Date]])/3)*3,"00")&amp;"-"&amp;TEXT(INT(HOUR(Table1[[#This Row],[Patient Admission Date]])/3)*3+3,"00")</f>
        <v>18-21</v>
      </c>
      <c r="O1706" t="str" cm="1">
        <f t="array" ref="O1706">_xlfn.IFS(Table1[[#This Row],[Patient Age]]&lt;=14,"0-14",Table1[[#This Row],[Patient Age]]&lt;=29,"15-29",Table1[[#This Row],[Patient Age]]&lt;=44,"30-44",Table1[[#This Row],[Patient Age]]&lt;=59,"45-59",Table1[[#This Row],[Patient Age]]&lt;=74,"60-74",TRUE,"75+")</f>
        <v>60-74</v>
      </c>
      <c r="P1706" t="str" cm="1">
        <f t="array" ref="P1706">_xlfn.IFS(Table1[[#This Row],[Patient Waittime]]&lt;=15,"0-15",Table1[[#This Row],[Patient Waittime]]&lt;=30,"16-30",Table1[[#This Row],[Patient Waittime]]&lt;=45,"31-45",Table1[[#This Row],[Patient Waittime]]&lt;=60,"46-60",TRUE,"60+")</f>
        <v>46-60</v>
      </c>
      <c r="Q1706">
        <f>--(Table1[[#This Row],[Patient Waittime]]&lt;=30)</f>
        <v>0</v>
      </c>
      <c r="R1706">
        <f>--Table1[[#This Row],[Patient Admission Flag]]</f>
        <v>0</v>
      </c>
      <c r="S1706">
        <f>--AND(Table1[[#This Row],[WithinTarget]]=1,Table1[[#This Row],[Patient Satisfaction Score]]&gt;=7)</f>
        <v>0</v>
      </c>
      <c r="T1706" t="str">
        <f>IF(LEFT(Table1[[#This Row],[Patient Gender]],1)="F","Female","Male")</f>
        <v>Female</v>
      </c>
    </row>
    <row r="1707" spans="1:20" x14ac:dyDescent="0.3">
      <c r="A1707" t="s">
        <v>1811</v>
      </c>
      <c r="B1707" s="1">
        <v>45331.099305555559</v>
      </c>
      <c r="C1707" t="s">
        <v>13</v>
      </c>
      <c r="D1707">
        <v>22</v>
      </c>
      <c r="E1707" t="s">
        <v>22</v>
      </c>
      <c r="F1707" t="s">
        <v>11</v>
      </c>
      <c r="G1707" t="b">
        <v>0</v>
      </c>
      <c r="I1707">
        <v>22</v>
      </c>
      <c r="J1707" t="b">
        <v>0</v>
      </c>
      <c r="K1707">
        <f>YEAR(Table1[[#This Row],[Patient Admission Date]])</f>
        <v>2024</v>
      </c>
      <c r="L1707" t="str">
        <f>TEXT(Table1[[#This Row],[Patient Admission Date]],"mmm")</f>
        <v>Feb</v>
      </c>
      <c r="M1707" t="str">
        <f>TEXT(Table1[[#This Row],[Patient Admission Date]],"ddd")</f>
        <v>Fri</v>
      </c>
      <c r="N1707" t="str">
        <f>TEXT(INT(HOUR(Table1[[#This Row],[Patient Admission Date]])/3)*3,"00")&amp;"-"&amp;TEXT(INT(HOUR(Table1[[#This Row],[Patient Admission Date]])/3)*3+3,"00")</f>
        <v>00-03</v>
      </c>
      <c r="O1707" t="str" cm="1">
        <f t="array" ref="O1707">_xlfn.IFS(Table1[[#This Row],[Patient Age]]&lt;=14,"0-14",Table1[[#This Row],[Patient Age]]&lt;=29,"15-29",Table1[[#This Row],[Patient Age]]&lt;=44,"30-44",Table1[[#This Row],[Patient Age]]&lt;=59,"45-59",Table1[[#This Row],[Patient Age]]&lt;=74,"60-74",TRUE,"75+")</f>
        <v>15-29</v>
      </c>
      <c r="P1707" t="str" cm="1">
        <f t="array" ref="P1707">_xlfn.IFS(Table1[[#This Row],[Patient Waittime]]&lt;=15,"0-15",Table1[[#This Row],[Patient Waittime]]&lt;=30,"16-30",Table1[[#This Row],[Patient Waittime]]&lt;=45,"31-45",Table1[[#This Row],[Patient Waittime]]&lt;=60,"46-60",TRUE,"60+")</f>
        <v>16-30</v>
      </c>
      <c r="Q1707">
        <f>--(Table1[[#This Row],[Patient Waittime]]&lt;=30)</f>
        <v>1</v>
      </c>
      <c r="R1707">
        <f>--Table1[[#This Row],[Patient Admission Flag]]</f>
        <v>0</v>
      </c>
      <c r="S1707">
        <f>--AND(Table1[[#This Row],[WithinTarget]]=1,Table1[[#This Row],[Patient Satisfaction Score]]&gt;=7)</f>
        <v>0</v>
      </c>
      <c r="T1707" t="str">
        <f>IF(LEFT(Table1[[#This Row],[Patient Gender]],1)="F","Female","Male")</f>
        <v>Female</v>
      </c>
    </row>
    <row r="1708" spans="1:20" x14ac:dyDescent="0.3">
      <c r="A1708" t="s">
        <v>1812</v>
      </c>
      <c r="B1708" s="1">
        <v>45555.868055555555</v>
      </c>
      <c r="C1708" t="s">
        <v>13</v>
      </c>
      <c r="D1708">
        <v>32</v>
      </c>
      <c r="E1708" t="s">
        <v>22</v>
      </c>
      <c r="F1708" t="s">
        <v>11</v>
      </c>
      <c r="G1708" t="b">
        <v>0</v>
      </c>
      <c r="I1708">
        <v>23</v>
      </c>
      <c r="J1708" t="b">
        <v>0</v>
      </c>
      <c r="K1708">
        <f>YEAR(Table1[[#This Row],[Patient Admission Date]])</f>
        <v>2024</v>
      </c>
      <c r="L1708" t="str">
        <f>TEXT(Table1[[#This Row],[Patient Admission Date]],"mmm")</f>
        <v>Sep</v>
      </c>
      <c r="M1708" t="str">
        <f>TEXT(Table1[[#This Row],[Patient Admission Date]],"ddd")</f>
        <v>Fri</v>
      </c>
      <c r="N1708" t="str">
        <f>TEXT(INT(HOUR(Table1[[#This Row],[Patient Admission Date]])/3)*3,"00")&amp;"-"&amp;TEXT(INT(HOUR(Table1[[#This Row],[Patient Admission Date]])/3)*3+3,"00")</f>
        <v>18-21</v>
      </c>
      <c r="O1708" t="str" cm="1">
        <f t="array" ref="O1708">_xlfn.IFS(Table1[[#This Row],[Patient Age]]&lt;=14,"0-14",Table1[[#This Row],[Patient Age]]&lt;=29,"15-29",Table1[[#This Row],[Patient Age]]&lt;=44,"30-44",Table1[[#This Row],[Patient Age]]&lt;=59,"45-59",Table1[[#This Row],[Patient Age]]&lt;=74,"60-74",TRUE,"75+")</f>
        <v>30-44</v>
      </c>
      <c r="P1708" t="str" cm="1">
        <f t="array" ref="P1708">_xlfn.IFS(Table1[[#This Row],[Patient Waittime]]&lt;=15,"0-15",Table1[[#This Row],[Patient Waittime]]&lt;=30,"16-30",Table1[[#This Row],[Patient Waittime]]&lt;=45,"31-45",Table1[[#This Row],[Patient Waittime]]&lt;=60,"46-60",TRUE,"60+")</f>
        <v>16-30</v>
      </c>
      <c r="Q1708">
        <f>--(Table1[[#This Row],[Patient Waittime]]&lt;=30)</f>
        <v>1</v>
      </c>
      <c r="R1708">
        <f>--Table1[[#This Row],[Patient Admission Flag]]</f>
        <v>0</v>
      </c>
      <c r="S1708">
        <f>--AND(Table1[[#This Row],[WithinTarget]]=1,Table1[[#This Row],[Patient Satisfaction Score]]&gt;=7)</f>
        <v>0</v>
      </c>
      <c r="T1708" t="str">
        <f>IF(LEFT(Table1[[#This Row],[Patient Gender]],1)="F","Female","Male")</f>
        <v>Female</v>
      </c>
    </row>
    <row r="1709" spans="1:20" x14ac:dyDescent="0.3">
      <c r="A1709" t="s">
        <v>1813</v>
      </c>
      <c r="B1709" s="1">
        <v>45402.945833333331</v>
      </c>
      <c r="C1709" t="s">
        <v>13</v>
      </c>
      <c r="D1709">
        <v>4</v>
      </c>
      <c r="E1709" t="s">
        <v>22</v>
      </c>
      <c r="F1709" t="s">
        <v>11</v>
      </c>
      <c r="G1709" t="b">
        <v>0</v>
      </c>
      <c r="I1709">
        <v>45</v>
      </c>
      <c r="J1709" t="b">
        <v>0</v>
      </c>
      <c r="K1709">
        <f>YEAR(Table1[[#This Row],[Patient Admission Date]])</f>
        <v>2024</v>
      </c>
      <c r="L1709" t="str">
        <f>TEXT(Table1[[#This Row],[Patient Admission Date]],"mmm")</f>
        <v>Apr</v>
      </c>
      <c r="M1709" t="str">
        <f>TEXT(Table1[[#This Row],[Patient Admission Date]],"ddd")</f>
        <v>Sat</v>
      </c>
      <c r="N1709" t="str">
        <f>TEXT(INT(HOUR(Table1[[#This Row],[Patient Admission Date]])/3)*3,"00")&amp;"-"&amp;TEXT(INT(HOUR(Table1[[#This Row],[Patient Admission Date]])/3)*3+3,"00")</f>
        <v>21-24</v>
      </c>
      <c r="O1709" t="str" cm="1">
        <f t="array" ref="O1709">_xlfn.IFS(Table1[[#This Row],[Patient Age]]&lt;=14,"0-14",Table1[[#This Row],[Patient Age]]&lt;=29,"15-29",Table1[[#This Row],[Patient Age]]&lt;=44,"30-44",Table1[[#This Row],[Patient Age]]&lt;=59,"45-59",Table1[[#This Row],[Patient Age]]&lt;=74,"60-74",TRUE,"75+")</f>
        <v>0-14</v>
      </c>
      <c r="P1709" t="str" cm="1">
        <f t="array" ref="P1709">_xlfn.IFS(Table1[[#This Row],[Patient Waittime]]&lt;=15,"0-15",Table1[[#This Row],[Patient Waittime]]&lt;=30,"16-30",Table1[[#This Row],[Patient Waittime]]&lt;=45,"31-45",Table1[[#This Row],[Patient Waittime]]&lt;=60,"46-60",TRUE,"60+")</f>
        <v>31-45</v>
      </c>
      <c r="Q1709">
        <f>--(Table1[[#This Row],[Patient Waittime]]&lt;=30)</f>
        <v>0</v>
      </c>
      <c r="R1709">
        <f>--Table1[[#This Row],[Patient Admission Flag]]</f>
        <v>0</v>
      </c>
      <c r="S1709">
        <f>--AND(Table1[[#This Row],[WithinTarget]]=1,Table1[[#This Row],[Patient Satisfaction Score]]&gt;=7)</f>
        <v>0</v>
      </c>
      <c r="T1709" t="str">
        <f>IF(LEFT(Table1[[#This Row],[Patient Gender]],1)="F","Female","Male")</f>
        <v>Female</v>
      </c>
    </row>
    <row r="1710" spans="1:20" x14ac:dyDescent="0.3">
      <c r="A1710" t="s">
        <v>1814</v>
      </c>
      <c r="B1710" s="1">
        <v>45373.845138888886</v>
      </c>
      <c r="C1710" t="s">
        <v>13</v>
      </c>
      <c r="D1710">
        <v>8</v>
      </c>
      <c r="E1710" t="s">
        <v>22</v>
      </c>
      <c r="F1710" t="s">
        <v>11</v>
      </c>
      <c r="G1710" t="b">
        <v>0</v>
      </c>
      <c r="I1710">
        <v>48</v>
      </c>
      <c r="J1710" t="b">
        <v>0</v>
      </c>
      <c r="K1710">
        <f>YEAR(Table1[[#This Row],[Patient Admission Date]])</f>
        <v>2024</v>
      </c>
      <c r="L1710" t="str">
        <f>TEXT(Table1[[#This Row],[Patient Admission Date]],"mmm")</f>
        <v>Mar</v>
      </c>
      <c r="M1710" t="str">
        <f>TEXT(Table1[[#This Row],[Patient Admission Date]],"ddd")</f>
        <v>Fri</v>
      </c>
      <c r="N1710" t="str">
        <f>TEXT(INT(HOUR(Table1[[#This Row],[Patient Admission Date]])/3)*3,"00")&amp;"-"&amp;TEXT(INT(HOUR(Table1[[#This Row],[Patient Admission Date]])/3)*3+3,"00")</f>
        <v>18-21</v>
      </c>
      <c r="O1710" t="str" cm="1">
        <f t="array" ref="O1710">_xlfn.IFS(Table1[[#This Row],[Patient Age]]&lt;=14,"0-14",Table1[[#This Row],[Patient Age]]&lt;=29,"15-29",Table1[[#This Row],[Patient Age]]&lt;=44,"30-44",Table1[[#This Row],[Patient Age]]&lt;=59,"45-59",Table1[[#This Row],[Patient Age]]&lt;=74,"60-74",TRUE,"75+")</f>
        <v>0-14</v>
      </c>
      <c r="P1710" t="str" cm="1">
        <f t="array" ref="P1710">_xlfn.IFS(Table1[[#This Row],[Patient Waittime]]&lt;=15,"0-15",Table1[[#This Row],[Patient Waittime]]&lt;=30,"16-30",Table1[[#This Row],[Patient Waittime]]&lt;=45,"31-45",Table1[[#This Row],[Patient Waittime]]&lt;=60,"46-60",TRUE,"60+")</f>
        <v>46-60</v>
      </c>
      <c r="Q1710">
        <f>--(Table1[[#This Row],[Patient Waittime]]&lt;=30)</f>
        <v>0</v>
      </c>
      <c r="R1710">
        <f>--Table1[[#This Row],[Patient Admission Flag]]</f>
        <v>0</v>
      </c>
      <c r="S1710">
        <f>--AND(Table1[[#This Row],[WithinTarget]]=1,Table1[[#This Row],[Patient Satisfaction Score]]&gt;=7)</f>
        <v>0</v>
      </c>
      <c r="T1710" t="str">
        <f>IF(LEFT(Table1[[#This Row],[Patient Gender]],1)="F","Female","Male")</f>
        <v>Female</v>
      </c>
    </row>
    <row r="1711" spans="1:20" x14ac:dyDescent="0.3">
      <c r="A1711" t="s">
        <v>1815</v>
      </c>
      <c r="B1711" s="1">
        <v>45350.102083333331</v>
      </c>
      <c r="C1711" t="s">
        <v>13</v>
      </c>
      <c r="D1711">
        <v>15</v>
      </c>
      <c r="E1711" t="s">
        <v>22</v>
      </c>
      <c r="F1711" t="s">
        <v>11</v>
      </c>
      <c r="G1711" t="b">
        <v>0</v>
      </c>
      <c r="I1711">
        <v>54</v>
      </c>
      <c r="J1711" t="b">
        <v>0</v>
      </c>
      <c r="K1711">
        <f>YEAR(Table1[[#This Row],[Patient Admission Date]])</f>
        <v>2024</v>
      </c>
      <c r="L1711" t="str">
        <f>TEXT(Table1[[#This Row],[Patient Admission Date]],"mmm")</f>
        <v>Feb</v>
      </c>
      <c r="M1711" t="str">
        <f>TEXT(Table1[[#This Row],[Patient Admission Date]],"ddd")</f>
        <v>Wed</v>
      </c>
      <c r="N1711" t="str">
        <f>TEXT(INT(HOUR(Table1[[#This Row],[Patient Admission Date]])/3)*3,"00")&amp;"-"&amp;TEXT(INT(HOUR(Table1[[#This Row],[Patient Admission Date]])/3)*3+3,"00")</f>
        <v>00-03</v>
      </c>
      <c r="O1711" t="str" cm="1">
        <f t="array" ref="O1711">_xlfn.IFS(Table1[[#This Row],[Patient Age]]&lt;=14,"0-14",Table1[[#This Row],[Patient Age]]&lt;=29,"15-29",Table1[[#This Row],[Patient Age]]&lt;=44,"30-44",Table1[[#This Row],[Patient Age]]&lt;=59,"45-59",Table1[[#This Row],[Patient Age]]&lt;=74,"60-74",TRUE,"75+")</f>
        <v>15-29</v>
      </c>
      <c r="P1711" t="str" cm="1">
        <f t="array" ref="P1711">_xlfn.IFS(Table1[[#This Row],[Patient Waittime]]&lt;=15,"0-15",Table1[[#This Row],[Patient Waittime]]&lt;=30,"16-30",Table1[[#This Row],[Patient Waittime]]&lt;=45,"31-45",Table1[[#This Row],[Patient Waittime]]&lt;=60,"46-60",TRUE,"60+")</f>
        <v>46-60</v>
      </c>
      <c r="Q1711">
        <f>--(Table1[[#This Row],[Patient Waittime]]&lt;=30)</f>
        <v>0</v>
      </c>
      <c r="R1711">
        <f>--Table1[[#This Row],[Patient Admission Flag]]</f>
        <v>0</v>
      </c>
      <c r="S1711">
        <f>--AND(Table1[[#This Row],[WithinTarget]]=1,Table1[[#This Row],[Patient Satisfaction Score]]&gt;=7)</f>
        <v>0</v>
      </c>
      <c r="T1711" t="str">
        <f>IF(LEFT(Table1[[#This Row],[Patient Gender]],1)="F","Female","Male")</f>
        <v>Female</v>
      </c>
    </row>
    <row r="1712" spans="1:20" x14ac:dyDescent="0.3">
      <c r="A1712" t="s">
        <v>1816</v>
      </c>
      <c r="B1712" s="1">
        <v>45358.612500000003</v>
      </c>
      <c r="C1712" t="s">
        <v>13</v>
      </c>
      <c r="D1712">
        <v>4</v>
      </c>
      <c r="E1712" t="s">
        <v>22</v>
      </c>
      <c r="F1712" t="s">
        <v>11</v>
      </c>
      <c r="G1712" t="b">
        <v>0</v>
      </c>
      <c r="I1712">
        <v>56</v>
      </c>
      <c r="J1712" t="b">
        <v>0</v>
      </c>
      <c r="K1712">
        <f>YEAR(Table1[[#This Row],[Patient Admission Date]])</f>
        <v>2024</v>
      </c>
      <c r="L1712" t="str">
        <f>TEXT(Table1[[#This Row],[Patient Admission Date]],"mmm")</f>
        <v>Mar</v>
      </c>
      <c r="M1712" t="str">
        <f>TEXT(Table1[[#This Row],[Patient Admission Date]],"ddd")</f>
        <v>Thu</v>
      </c>
      <c r="N1712" t="str">
        <f>TEXT(INT(HOUR(Table1[[#This Row],[Patient Admission Date]])/3)*3,"00")&amp;"-"&amp;TEXT(INT(HOUR(Table1[[#This Row],[Patient Admission Date]])/3)*3+3,"00")</f>
        <v>12-15</v>
      </c>
      <c r="O1712" t="str" cm="1">
        <f t="array" ref="O1712">_xlfn.IFS(Table1[[#This Row],[Patient Age]]&lt;=14,"0-14",Table1[[#This Row],[Patient Age]]&lt;=29,"15-29",Table1[[#This Row],[Patient Age]]&lt;=44,"30-44",Table1[[#This Row],[Patient Age]]&lt;=59,"45-59",Table1[[#This Row],[Patient Age]]&lt;=74,"60-74",TRUE,"75+")</f>
        <v>0-14</v>
      </c>
      <c r="P1712" t="str" cm="1">
        <f t="array" ref="P1712">_xlfn.IFS(Table1[[#This Row],[Patient Waittime]]&lt;=15,"0-15",Table1[[#This Row],[Patient Waittime]]&lt;=30,"16-30",Table1[[#This Row],[Patient Waittime]]&lt;=45,"31-45",Table1[[#This Row],[Patient Waittime]]&lt;=60,"46-60",TRUE,"60+")</f>
        <v>46-60</v>
      </c>
      <c r="Q1712">
        <f>--(Table1[[#This Row],[Patient Waittime]]&lt;=30)</f>
        <v>0</v>
      </c>
      <c r="R1712">
        <f>--Table1[[#This Row],[Patient Admission Flag]]</f>
        <v>0</v>
      </c>
      <c r="S1712">
        <f>--AND(Table1[[#This Row],[WithinTarget]]=1,Table1[[#This Row],[Patient Satisfaction Score]]&gt;=7)</f>
        <v>0</v>
      </c>
      <c r="T1712" t="str">
        <f>IF(LEFT(Table1[[#This Row],[Patient Gender]],1)="F","Female","Male")</f>
        <v>Female</v>
      </c>
    </row>
    <row r="1713" spans="1:20" x14ac:dyDescent="0.3">
      <c r="A1713" t="s">
        <v>1817</v>
      </c>
      <c r="B1713" s="1">
        <v>45171.302083333336</v>
      </c>
      <c r="C1713" t="s">
        <v>13</v>
      </c>
      <c r="D1713">
        <v>2</v>
      </c>
      <c r="E1713" t="s">
        <v>22</v>
      </c>
      <c r="F1713" t="s">
        <v>11</v>
      </c>
      <c r="G1713" t="b">
        <v>0</v>
      </c>
      <c r="I1713">
        <v>27</v>
      </c>
      <c r="J1713" t="b">
        <v>0</v>
      </c>
      <c r="K1713">
        <f>YEAR(Table1[[#This Row],[Patient Admission Date]])</f>
        <v>2023</v>
      </c>
      <c r="L1713" t="str">
        <f>TEXT(Table1[[#This Row],[Patient Admission Date]],"mmm")</f>
        <v>Sep</v>
      </c>
      <c r="M1713" t="str">
        <f>TEXT(Table1[[#This Row],[Patient Admission Date]],"ddd")</f>
        <v>Sat</v>
      </c>
      <c r="N1713" t="str">
        <f>TEXT(INT(HOUR(Table1[[#This Row],[Patient Admission Date]])/3)*3,"00")&amp;"-"&amp;TEXT(INT(HOUR(Table1[[#This Row],[Patient Admission Date]])/3)*3+3,"00")</f>
        <v>06-09</v>
      </c>
      <c r="O1713" t="str" cm="1">
        <f t="array" ref="O1713">_xlfn.IFS(Table1[[#This Row],[Patient Age]]&lt;=14,"0-14",Table1[[#This Row],[Patient Age]]&lt;=29,"15-29",Table1[[#This Row],[Patient Age]]&lt;=44,"30-44",Table1[[#This Row],[Patient Age]]&lt;=59,"45-59",Table1[[#This Row],[Patient Age]]&lt;=74,"60-74",TRUE,"75+")</f>
        <v>0-14</v>
      </c>
      <c r="P1713" t="str" cm="1">
        <f t="array" ref="P1713">_xlfn.IFS(Table1[[#This Row],[Patient Waittime]]&lt;=15,"0-15",Table1[[#This Row],[Patient Waittime]]&lt;=30,"16-30",Table1[[#This Row],[Patient Waittime]]&lt;=45,"31-45",Table1[[#This Row],[Patient Waittime]]&lt;=60,"46-60",TRUE,"60+")</f>
        <v>16-30</v>
      </c>
      <c r="Q1713">
        <f>--(Table1[[#This Row],[Patient Waittime]]&lt;=30)</f>
        <v>1</v>
      </c>
      <c r="R1713">
        <f>--Table1[[#This Row],[Patient Admission Flag]]</f>
        <v>0</v>
      </c>
      <c r="S1713">
        <f>--AND(Table1[[#This Row],[WithinTarget]]=1,Table1[[#This Row],[Patient Satisfaction Score]]&gt;=7)</f>
        <v>0</v>
      </c>
      <c r="T1713" t="str">
        <f>IF(LEFT(Table1[[#This Row],[Patient Gender]],1)="F","Female","Male")</f>
        <v>Female</v>
      </c>
    </row>
    <row r="1714" spans="1:20" x14ac:dyDescent="0.3">
      <c r="A1714" t="s">
        <v>1818</v>
      </c>
      <c r="B1714" s="1">
        <v>45103.190972222219</v>
      </c>
      <c r="C1714" t="s">
        <v>13</v>
      </c>
      <c r="D1714">
        <v>37</v>
      </c>
      <c r="E1714" t="s">
        <v>22</v>
      </c>
      <c r="F1714" t="s">
        <v>11</v>
      </c>
      <c r="G1714" t="b">
        <v>0</v>
      </c>
      <c r="I1714">
        <v>32</v>
      </c>
      <c r="J1714" t="b">
        <v>0</v>
      </c>
      <c r="K1714">
        <f>YEAR(Table1[[#This Row],[Patient Admission Date]])</f>
        <v>2023</v>
      </c>
      <c r="L1714" t="str">
        <f>TEXT(Table1[[#This Row],[Patient Admission Date]],"mmm")</f>
        <v>Jun</v>
      </c>
      <c r="M1714" t="str">
        <f>TEXT(Table1[[#This Row],[Patient Admission Date]],"ddd")</f>
        <v>Mon</v>
      </c>
      <c r="N1714" t="str">
        <f>TEXT(INT(HOUR(Table1[[#This Row],[Patient Admission Date]])/3)*3,"00")&amp;"-"&amp;TEXT(INT(HOUR(Table1[[#This Row],[Patient Admission Date]])/3)*3+3,"00")</f>
        <v>03-06</v>
      </c>
      <c r="O1714" t="str" cm="1">
        <f t="array" ref="O1714">_xlfn.IFS(Table1[[#This Row],[Patient Age]]&lt;=14,"0-14",Table1[[#This Row],[Patient Age]]&lt;=29,"15-29",Table1[[#This Row],[Patient Age]]&lt;=44,"30-44",Table1[[#This Row],[Patient Age]]&lt;=59,"45-59",Table1[[#This Row],[Patient Age]]&lt;=74,"60-74",TRUE,"75+")</f>
        <v>30-44</v>
      </c>
      <c r="P1714" t="str" cm="1">
        <f t="array" ref="P1714">_xlfn.IFS(Table1[[#This Row],[Patient Waittime]]&lt;=15,"0-15",Table1[[#This Row],[Patient Waittime]]&lt;=30,"16-30",Table1[[#This Row],[Patient Waittime]]&lt;=45,"31-45",Table1[[#This Row],[Patient Waittime]]&lt;=60,"46-60",TRUE,"60+")</f>
        <v>31-45</v>
      </c>
      <c r="Q1714">
        <f>--(Table1[[#This Row],[Patient Waittime]]&lt;=30)</f>
        <v>0</v>
      </c>
      <c r="R1714">
        <f>--Table1[[#This Row],[Patient Admission Flag]]</f>
        <v>0</v>
      </c>
      <c r="S1714">
        <f>--AND(Table1[[#This Row],[WithinTarget]]=1,Table1[[#This Row],[Patient Satisfaction Score]]&gt;=7)</f>
        <v>0</v>
      </c>
      <c r="T1714" t="str">
        <f>IF(LEFT(Table1[[#This Row],[Patient Gender]],1)="F","Female","Male")</f>
        <v>Female</v>
      </c>
    </row>
    <row r="1715" spans="1:20" x14ac:dyDescent="0.3">
      <c r="A1715" t="s">
        <v>1819</v>
      </c>
      <c r="B1715" s="1">
        <v>45132.177083333336</v>
      </c>
      <c r="C1715" t="s">
        <v>13</v>
      </c>
      <c r="D1715">
        <v>76</v>
      </c>
      <c r="E1715" t="s">
        <v>22</v>
      </c>
      <c r="F1715" t="s">
        <v>11</v>
      </c>
      <c r="G1715" t="b">
        <v>0</v>
      </c>
      <c r="I1715">
        <v>53</v>
      </c>
      <c r="J1715" t="b">
        <v>0</v>
      </c>
      <c r="K1715">
        <f>YEAR(Table1[[#This Row],[Patient Admission Date]])</f>
        <v>2023</v>
      </c>
      <c r="L1715" t="str">
        <f>TEXT(Table1[[#This Row],[Patient Admission Date]],"mmm")</f>
        <v>Jul</v>
      </c>
      <c r="M1715" t="str">
        <f>TEXT(Table1[[#This Row],[Patient Admission Date]],"ddd")</f>
        <v>Tue</v>
      </c>
      <c r="N1715" t="str">
        <f>TEXT(INT(HOUR(Table1[[#This Row],[Patient Admission Date]])/3)*3,"00")&amp;"-"&amp;TEXT(INT(HOUR(Table1[[#This Row],[Patient Admission Date]])/3)*3+3,"00")</f>
        <v>03-06</v>
      </c>
      <c r="O1715" t="str" cm="1">
        <f t="array" ref="O1715">_xlfn.IFS(Table1[[#This Row],[Patient Age]]&lt;=14,"0-14",Table1[[#This Row],[Patient Age]]&lt;=29,"15-29",Table1[[#This Row],[Patient Age]]&lt;=44,"30-44",Table1[[#This Row],[Patient Age]]&lt;=59,"45-59",Table1[[#This Row],[Patient Age]]&lt;=74,"60-74",TRUE,"75+")</f>
        <v>75+</v>
      </c>
      <c r="P1715" t="str" cm="1">
        <f t="array" ref="P1715">_xlfn.IFS(Table1[[#This Row],[Patient Waittime]]&lt;=15,"0-15",Table1[[#This Row],[Patient Waittime]]&lt;=30,"16-30",Table1[[#This Row],[Patient Waittime]]&lt;=45,"31-45",Table1[[#This Row],[Patient Waittime]]&lt;=60,"46-60",TRUE,"60+")</f>
        <v>46-60</v>
      </c>
      <c r="Q1715">
        <f>--(Table1[[#This Row],[Patient Waittime]]&lt;=30)</f>
        <v>0</v>
      </c>
      <c r="R1715">
        <f>--Table1[[#This Row],[Patient Admission Flag]]</f>
        <v>0</v>
      </c>
      <c r="S1715">
        <f>--AND(Table1[[#This Row],[WithinTarget]]=1,Table1[[#This Row],[Patient Satisfaction Score]]&gt;=7)</f>
        <v>0</v>
      </c>
      <c r="T1715" t="str">
        <f>IF(LEFT(Table1[[#This Row],[Patient Gender]],1)="F","Female","Male")</f>
        <v>Female</v>
      </c>
    </row>
    <row r="1716" spans="1:20" x14ac:dyDescent="0.3">
      <c r="A1716" t="s">
        <v>1820</v>
      </c>
      <c r="B1716" s="1">
        <v>45361.81527777778</v>
      </c>
      <c r="C1716" t="s">
        <v>13</v>
      </c>
      <c r="D1716">
        <v>77</v>
      </c>
      <c r="E1716" t="s">
        <v>22</v>
      </c>
      <c r="F1716" t="s">
        <v>11</v>
      </c>
      <c r="G1716" t="b">
        <v>0</v>
      </c>
      <c r="I1716">
        <v>34</v>
      </c>
      <c r="J1716" t="b">
        <v>0</v>
      </c>
      <c r="K1716">
        <f>YEAR(Table1[[#This Row],[Patient Admission Date]])</f>
        <v>2024</v>
      </c>
      <c r="L1716" t="str">
        <f>TEXT(Table1[[#This Row],[Patient Admission Date]],"mmm")</f>
        <v>Mar</v>
      </c>
      <c r="M1716" t="str">
        <f>TEXT(Table1[[#This Row],[Patient Admission Date]],"ddd")</f>
        <v>Sun</v>
      </c>
      <c r="N1716" t="str">
        <f>TEXT(INT(HOUR(Table1[[#This Row],[Patient Admission Date]])/3)*3,"00")&amp;"-"&amp;TEXT(INT(HOUR(Table1[[#This Row],[Patient Admission Date]])/3)*3+3,"00")</f>
        <v>18-21</v>
      </c>
      <c r="O1716" t="str" cm="1">
        <f t="array" ref="O1716">_xlfn.IFS(Table1[[#This Row],[Patient Age]]&lt;=14,"0-14",Table1[[#This Row],[Patient Age]]&lt;=29,"15-29",Table1[[#This Row],[Patient Age]]&lt;=44,"30-44",Table1[[#This Row],[Patient Age]]&lt;=59,"45-59",Table1[[#This Row],[Patient Age]]&lt;=74,"60-74",TRUE,"75+")</f>
        <v>75+</v>
      </c>
      <c r="P1716" t="str" cm="1">
        <f t="array" ref="P1716">_xlfn.IFS(Table1[[#This Row],[Patient Waittime]]&lt;=15,"0-15",Table1[[#This Row],[Patient Waittime]]&lt;=30,"16-30",Table1[[#This Row],[Patient Waittime]]&lt;=45,"31-45",Table1[[#This Row],[Patient Waittime]]&lt;=60,"46-60",TRUE,"60+")</f>
        <v>31-45</v>
      </c>
      <c r="Q1716">
        <f>--(Table1[[#This Row],[Patient Waittime]]&lt;=30)</f>
        <v>0</v>
      </c>
      <c r="R1716">
        <f>--Table1[[#This Row],[Patient Admission Flag]]</f>
        <v>0</v>
      </c>
      <c r="S1716">
        <f>--AND(Table1[[#This Row],[WithinTarget]]=1,Table1[[#This Row],[Patient Satisfaction Score]]&gt;=7)</f>
        <v>0</v>
      </c>
      <c r="T1716" t="str">
        <f>IF(LEFT(Table1[[#This Row],[Patient Gender]],1)="F","Female","Male")</f>
        <v>Female</v>
      </c>
    </row>
    <row r="1717" spans="1:20" x14ac:dyDescent="0.3">
      <c r="A1717" t="s">
        <v>1821</v>
      </c>
      <c r="B1717" s="1">
        <v>45415.362500000003</v>
      </c>
      <c r="C1717" t="s">
        <v>13</v>
      </c>
      <c r="D1717">
        <v>54</v>
      </c>
      <c r="E1717" t="s">
        <v>22</v>
      </c>
      <c r="F1717" t="s">
        <v>11</v>
      </c>
      <c r="G1717" t="b">
        <v>0</v>
      </c>
      <c r="I1717">
        <v>42</v>
      </c>
      <c r="J1717" t="b">
        <v>0</v>
      </c>
      <c r="K1717">
        <f>YEAR(Table1[[#This Row],[Patient Admission Date]])</f>
        <v>2024</v>
      </c>
      <c r="L1717" t="str">
        <f>TEXT(Table1[[#This Row],[Patient Admission Date]],"mmm")</f>
        <v>May</v>
      </c>
      <c r="M1717" t="str">
        <f>TEXT(Table1[[#This Row],[Patient Admission Date]],"ddd")</f>
        <v>Fri</v>
      </c>
      <c r="N1717" t="str">
        <f>TEXT(INT(HOUR(Table1[[#This Row],[Patient Admission Date]])/3)*3,"00")&amp;"-"&amp;TEXT(INT(HOUR(Table1[[#This Row],[Patient Admission Date]])/3)*3+3,"00")</f>
        <v>06-09</v>
      </c>
      <c r="O1717" t="str" cm="1">
        <f t="array" ref="O1717">_xlfn.IFS(Table1[[#This Row],[Patient Age]]&lt;=14,"0-14",Table1[[#This Row],[Patient Age]]&lt;=29,"15-29",Table1[[#This Row],[Patient Age]]&lt;=44,"30-44",Table1[[#This Row],[Patient Age]]&lt;=59,"45-59",Table1[[#This Row],[Patient Age]]&lt;=74,"60-74",TRUE,"75+")</f>
        <v>45-59</v>
      </c>
      <c r="P1717" t="str" cm="1">
        <f t="array" ref="P1717">_xlfn.IFS(Table1[[#This Row],[Patient Waittime]]&lt;=15,"0-15",Table1[[#This Row],[Patient Waittime]]&lt;=30,"16-30",Table1[[#This Row],[Patient Waittime]]&lt;=45,"31-45",Table1[[#This Row],[Patient Waittime]]&lt;=60,"46-60",TRUE,"60+")</f>
        <v>31-45</v>
      </c>
      <c r="Q1717">
        <f>--(Table1[[#This Row],[Patient Waittime]]&lt;=30)</f>
        <v>0</v>
      </c>
      <c r="R1717">
        <f>--Table1[[#This Row],[Patient Admission Flag]]</f>
        <v>0</v>
      </c>
      <c r="S1717">
        <f>--AND(Table1[[#This Row],[WithinTarget]]=1,Table1[[#This Row],[Patient Satisfaction Score]]&gt;=7)</f>
        <v>0</v>
      </c>
      <c r="T1717" t="str">
        <f>IF(LEFT(Table1[[#This Row],[Patient Gender]],1)="F","Female","Male")</f>
        <v>Female</v>
      </c>
    </row>
    <row r="1718" spans="1:20" x14ac:dyDescent="0.3">
      <c r="A1718" t="s">
        <v>1822</v>
      </c>
      <c r="B1718" s="1">
        <v>45388.827777777777</v>
      </c>
      <c r="C1718" t="s">
        <v>13</v>
      </c>
      <c r="D1718">
        <v>28</v>
      </c>
      <c r="E1718" t="s">
        <v>22</v>
      </c>
      <c r="F1718" t="s">
        <v>11</v>
      </c>
      <c r="G1718" t="b">
        <v>0</v>
      </c>
      <c r="I1718">
        <v>57</v>
      </c>
      <c r="J1718" t="b">
        <v>0</v>
      </c>
      <c r="K1718">
        <f>YEAR(Table1[[#This Row],[Patient Admission Date]])</f>
        <v>2024</v>
      </c>
      <c r="L1718" t="str">
        <f>TEXT(Table1[[#This Row],[Patient Admission Date]],"mmm")</f>
        <v>Apr</v>
      </c>
      <c r="M1718" t="str">
        <f>TEXT(Table1[[#This Row],[Patient Admission Date]],"ddd")</f>
        <v>Sat</v>
      </c>
      <c r="N1718" t="str">
        <f>TEXT(INT(HOUR(Table1[[#This Row],[Patient Admission Date]])/3)*3,"00")&amp;"-"&amp;TEXT(INT(HOUR(Table1[[#This Row],[Patient Admission Date]])/3)*3+3,"00")</f>
        <v>18-21</v>
      </c>
      <c r="O1718" t="str" cm="1">
        <f t="array" ref="O1718">_xlfn.IFS(Table1[[#This Row],[Patient Age]]&lt;=14,"0-14",Table1[[#This Row],[Patient Age]]&lt;=29,"15-29",Table1[[#This Row],[Patient Age]]&lt;=44,"30-44",Table1[[#This Row],[Patient Age]]&lt;=59,"45-59",Table1[[#This Row],[Patient Age]]&lt;=74,"60-74",TRUE,"75+")</f>
        <v>15-29</v>
      </c>
      <c r="P1718" t="str" cm="1">
        <f t="array" ref="P1718">_xlfn.IFS(Table1[[#This Row],[Patient Waittime]]&lt;=15,"0-15",Table1[[#This Row],[Patient Waittime]]&lt;=30,"16-30",Table1[[#This Row],[Patient Waittime]]&lt;=45,"31-45",Table1[[#This Row],[Patient Waittime]]&lt;=60,"46-60",TRUE,"60+")</f>
        <v>46-60</v>
      </c>
      <c r="Q1718">
        <f>--(Table1[[#This Row],[Patient Waittime]]&lt;=30)</f>
        <v>0</v>
      </c>
      <c r="R1718">
        <f>--Table1[[#This Row],[Patient Admission Flag]]</f>
        <v>0</v>
      </c>
      <c r="S1718">
        <f>--AND(Table1[[#This Row],[WithinTarget]]=1,Table1[[#This Row],[Patient Satisfaction Score]]&gt;=7)</f>
        <v>0</v>
      </c>
      <c r="T1718" t="str">
        <f>IF(LEFT(Table1[[#This Row],[Patient Gender]],1)="F","Female","Male")</f>
        <v>Female</v>
      </c>
    </row>
    <row r="1719" spans="1:20" x14ac:dyDescent="0.3">
      <c r="A1719" t="s">
        <v>1823</v>
      </c>
      <c r="B1719" s="1">
        <v>45482.743750000001</v>
      </c>
      <c r="C1719" t="s">
        <v>13</v>
      </c>
      <c r="D1719">
        <v>41</v>
      </c>
      <c r="E1719" t="s">
        <v>22</v>
      </c>
      <c r="F1719" t="s">
        <v>11</v>
      </c>
      <c r="G1719" t="b">
        <v>0</v>
      </c>
      <c r="I1719">
        <v>36</v>
      </c>
      <c r="J1719" t="b">
        <v>0</v>
      </c>
      <c r="K1719">
        <f>YEAR(Table1[[#This Row],[Patient Admission Date]])</f>
        <v>2024</v>
      </c>
      <c r="L1719" t="str">
        <f>TEXT(Table1[[#This Row],[Patient Admission Date]],"mmm")</f>
        <v>Jul</v>
      </c>
      <c r="M1719" t="str">
        <f>TEXT(Table1[[#This Row],[Patient Admission Date]],"ddd")</f>
        <v>Tue</v>
      </c>
      <c r="N1719" t="str">
        <f>TEXT(INT(HOUR(Table1[[#This Row],[Patient Admission Date]])/3)*3,"00")&amp;"-"&amp;TEXT(INT(HOUR(Table1[[#This Row],[Patient Admission Date]])/3)*3+3,"00")</f>
        <v>15-18</v>
      </c>
      <c r="O1719" t="str" cm="1">
        <f t="array" ref="O1719">_xlfn.IFS(Table1[[#This Row],[Patient Age]]&lt;=14,"0-14",Table1[[#This Row],[Patient Age]]&lt;=29,"15-29",Table1[[#This Row],[Patient Age]]&lt;=44,"30-44",Table1[[#This Row],[Patient Age]]&lt;=59,"45-59",Table1[[#This Row],[Patient Age]]&lt;=74,"60-74",TRUE,"75+")</f>
        <v>30-44</v>
      </c>
      <c r="P1719" t="str" cm="1">
        <f t="array" ref="P1719">_xlfn.IFS(Table1[[#This Row],[Patient Waittime]]&lt;=15,"0-15",Table1[[#This Row],[Patient Waittime]]&lt;=30,"16-30",Table1[[#This Row],[Patient Waittime]]&lt;=45,"31-45",Table1[[#This Row],[Patient Waittime]]&lt;=60,"46-60",TRUE,"60+")</f>
        <v>31-45</v>
      </c>
      <c r="Q1719">
        <f>--(Table1[[#This Row],[Patient Waittime]]&lt;=30)</f>
        <v>0</v>
      </c>
      <c r="R1719">
        <f>--Table1[[#This Row],[Patient Admission Flag]]</f>
        <v>0</v>
      </c>
      <c r="S1719">
        <f>--AND(Table1[[#This Row],[WithinTarget]]=1,Table1[[#This Row],[Patient Satisfaction Score]]&gt;=7)</f>
        <v>0</v>
      </c>
      <c r="T1719" t="str">
        <f>IF(LEFT(Table1[[#This Row],[Patient Gender]],1)="F","Female","Male")</f>
        <v>Female</v>
      </c>
    </row>
    <row r="1720" spans="1:20" x14ac:dyDescent="0.3">
      <c r="A1720" t="s">
        <v>1824</v>
      </c>
      <c r="B1720" s="1">
        <v>45431.506249999999</v>
      </c>
      <c r="C1720" t="s">
        <v>13</v>
      </c>
      <c r="D1720">
        <v>40</v>
      </c>
      <c r="E1720" t="s">
        <v>22</v>
      </c>
      <c r="F1720" t="s">
        <v>11</v>
      </c>
      <c r="G1720" t="b">
        <v>0</v>
      </c>
      <c r="I1720">
        <v>49</v>
      </c>
      <c r="J1720" t="b">
        <v>0</v>
      </c>
      <c r="K1720">
        <f>YEAR(Table1[[#This Row],[Patient Admission Date]])</f>
        <v>2024</v>
      </c>
      <c r="L1720" t="str">
        <f>TEXT(Table1[[#This Row],[Patient Admission Date]],"mmm")</f>
        <v>May</v>
      </c>
      <c r="M1720" t="str">
        <f>TEXT(Table1[[#This Row],[Patient Admission Date]],"ddd")</f>
        <v>Sun</v>
      </c>
      <c r="N1720" t="str">
        <f>TEXT(INT(HOUR(Table1[[#This Row],[Patient Admission Date]])/3)*3,"00")&amp;"-"&amp;TEXT(INT(HOUR(Table1[[#This Row],[Patient Admission Date]])/3)*3+3,"00")</f>
        <v>12-15</v>
      </c>
      <c r="O1720" t="str" cm="1">
        <f t="array" ref="O1720">_xlfn.IFS(Table1[[#This Row],[Patient Age]]&lt;=14,"0-14",Table1[[#This Row],[Patient Age]]&lt;=29,"15-29",Table1[[#This Row],[Patient Age]]&lt;=44,"30-44",Table1[[#This Row],[Patient Age]]&lt;=59,"45-59",Table1[[#This Row],[Patient Age]]&lt;=74,"60-74",TRUE,"75+")</f>
        <v>30-44</v>
      </c>
      <c r="P1720" t="str" cm="1">
        <f t="array" ref="P1720">_xlfn.IFS(Table1[[#This Row],[Patient Waittime]]&lt;=15,"0-15",Table1[[#This Row],[Patient Waittime]]&lt;=30,"16-30",Table1[[#This Row],[Patient Waittime]]&lt;=45,"31-45",Table1[[#This Row],[Patient Waittime]]&lt;=60,"46-60",TRUE,"60+")</f>
        <v>46-60</v>
      </c>
      <c r="Q1720">
        <f>--(Table1[[#This Row],[Patient Waittime]]&lt;=30)</f>
        <v>0</v>
      </c>
      <c r="R1720">
        <f>--Table1[[#This Row],[Patient Admission Flag]]</f>
        <v>0</v>
      </c>
      <c r="S1720">
        <f>--AND(Table1[[#This Row],[WithinTarget]]=1,Table1[[#This Row],[Patient Satisfaction Score]]&gt;=7)</f>
        <v>0</v>
      </c>
      <c r="T1720" t="str">
        <f>IF(LEFT(Table1[[#This Row],[Patient Gender]],1)="F","Female","Male")</f>
        <v>Female</v>
      </c>
    </row>
    <row r="1721" spans="1:20" x14ac:dyDescent="0.3">
      <c r="A1721" t="s">
        <v>1825</v>
      </c>
      <c r="B1721" s="1">
        <v>45517.679166666669</v>
      </c>
      <c r="C1721" t="s">
        <v>13</v>
      </c>
      <c r="D1721">
        <v>19</v>
      </c>
      <c r="E1721" t="s">
        <v>22</v>
      </c>
      <c r="F1721" t="s">
        <v>11</v>
      </c>
      <c r="G1721" t="b">
        <v>0</v>
      </c>
      <c r="I1721">
        <v>27</v>
      </c>
      <c r="J1721" t="b">
        <v>0</v>
      </c>
      <c r="K1721">
        <f>YEAR(Table1[[#This Row],[Patient Admission Date]])</f>
        <v>2024</v>
      </c>
      <c r="L1721" t="str">
        <f>TEXT(Table1[[#This Row],[Patient Admission Date]],"mmm")</f>
        <v>Aug</v>
      </c>
      <c r="M1721" t="str">
        <f>TEXT(Table1[[#This Row],[Patient Admission Date]],"ddd")</f>
        <v>Tue</v>
      </c>
      <c r="N1721" t="str">
        <f>TEXT(INT(HOUR(Table1[[#This Row],[Patient Admission Date]])/3)*3,"00")&amp;"-"&amp;TEXT(INT(HOUR(Table1[[#This Row],[Patient Admission Date]])/3)*3+3,"00")</f>
        <v>15-18</v>
      </c>
      <c r="O1721" t="str" cm="1">
        <f t="array" ref="O1721">_xlfn.IFS(Table1[[#This Row],[Patient Age]]&lt;=14,"0-14",Table1[[#This Row],[Patient Age]]&lt;=29,"15-29",Table1[[#This Row],[Patient Age]]&lt;=44,"30-44",Table1[[#This Row],[Patient Age]]&lt;=59,"45-59",Table1[[#This Row],[Patient Age]]&lt;=74,"60-74",TRUE,"75+")</f>
        <v>15-29</v>
      </c>
      <c r="P1721" t="str" cm="1">
        <f t="array" ref="P1721">_xlfn.IFS(Table1[[#This Row],[Patient Waittime]]&lt;=15,"0-15",Table1[[#This Row],[Patient Waittime]]&lt;=30,"16-30",Table1[[#This Row],[Patient Waittime]]&lt;=45,"31-45",Table1[[#This Row],[Patient Waittime]]&lt;=60,"46-60",TRUE,"60+")</f>
        <v>16-30</v>
      </c>
      <c r="Q1721">
        <f>--(Table1[[#This Row],[Patient Waittime]]&lt;=30)</f>
        <v>1</v>
      </c>
      <c r="R1721">
        <f>--Table1[[#This Row],[Patient Admission Flag]]</f>
        <v>0</v>
      </c>
      <c r="S1721">
        <f>--AND(Table1[[#This Row],[WithinTarget]]=1,Table1[[#This Row],[Patient Satisfaction Score]]&gt;=7)</f>
        <v>0</v>
      </c>
      <c r="T1721" t="str">
        <f>IF(LEFT(Table1[[#This Row],[Patient Gender]],1)="F","Female","Male")</f>
        <v>Female</v>
      </c>
    </row>
    <row r="1722" spans="1:20" x14ac:dyDescent="0.3">
      <c r="A1722" t="s">
        <v>1826</v>
      </c>
      <c r="B1722" s="1">
        <v>45125.547222222223</v>
      </c>
      <c r="C1722" t="s">
        <v>13</v>
      </c>
      <c r="D1722">
        <v>3</v>
      </c>
      <c r="E1722" t="s">
        <v>22</v>
      </c>
      <c r="F1722" t="s">
        <v>11</v>
      </c>
      <c r="G1722" t="b">
        <v>0</v>
      </c>
      <c r="I1722">
        <v>33</v>
      </c>
      <c r="J1722" t="b">
        <v>0</v>
      </c>
      <c r="K1722">
        <f>YEAR(Table1[[#This Row],[Patient Admission Date]])</f>
        <v>2023</v>
      </c>
      <c r="L1722" t="str">
        <f>TEXT(Table1[[#This Row],[Patient Admission Date]],"mmm")</f>
        <v>Jul</v>
      </c>
      <c r="M1722" t="str">
        <f>TEXT(Table1[[#This Row],[Patient Admission Date]],"ddd")</f>
        <v>Tue</v>
      </c>
      <c r="N1722" t="str">
        <f>TEXT(INT(HOUR(Table1[[#This Row],[Patient Admission Date]])/3)*3,"00")&amp;"-"&amp;TEXT(INT(HOUR(Table1[[#This Row],[Patient Admission Date]])/3)*3+3,"00")</f>
        <v>12-15</v>
      </c>
      <c r="O1722" t="str" cm="1">
        <f t="array" ref="O1722">_xlfn.IFS(Table1[[#This Row],[Patient Age]]&lt;=14,"0-14",Table1[[#This Row],[Patient Age]]&lt;=29,"15-29",Table1[[#This Row],[Patient Age]]&lt;=44,"30-44",Table1[[#This Row],[Patient Age]]&lt;=59,"45-59",Table1[[#This Row],[Patient Age]]&lt;=74,"60-74",TRUE,"75+")</f>
        <v>0-14</v>
      </c>
      <c r="P1722" t="str" cm="1">
        <f t="array" ref="P1722">_xlfn.IFS(Table1[[#This Row],[Patient Waittime]]&lt;=15,"0-15",Table1[[#This Row],[Patient Waittime]]&lt;=30,"16-30",Table1[[#This Row],[Patient Waittime]]&lt;=45,"31-45",Table1[[#This Row],[Patient Waittime]]&lt;=60,"46-60",TRUE,"60+")</f>
        <v>31-45</v>
      </c>
      <c r="Q1722">
        <f>--(Table1[[#This Row],[Patient Waittime]]&lt;=30)</f>
        <v>0</v>
      </c>
      <c r="R1722">
        <f>--Table1[[#This Row],[Patient Admission Flag]]</f>
        <v>0</v>
      </c>
      <c r="S1722">
        <f>--AND(Table1[[#This Row],[WithinTarget]]=1,Table1[[#This Row],[Patient Satisfaction Score]]&gt;=7)</f>
        <v>0</v>
      </c>
      <c r="T1722" t="str">
        <f>IF(LEFT(Table1[[#This Row],[Patient Gender]],1)="F","Female","Male")</f>
        <v>Female</v>
      </c>
    </row>
    <row r="1723" spans="1:20" x14ac:dyDescent="0.3">
      <c r="A1723" t="s">
        <v>1827</v>
      </c>
      <c r="B1723" s="1">
        <v>45403.720138888886</v>
      </c>
      <c r="C1723" t="s">
        <v>13</v>
      </c>
      <c r="D1723">
        <v>25</v>
      </c>
      <c r="E1723" t="s">
        <v>22</v>
      </c>
      <c r="F1723" t="s">
        <v>11</v>
      </c>
      <c r="G1723" t="b">
        <v>0</v>
      </c>
      <c r="I1723">
        <v>36</v>
      </c>
      <c r="J1723" t="b">
        <v>0</v>
      </c>
      <c r="K1723">
        <f>YEAR(Table1[[#This Row],[Patient Admission Date]])</f>
        <v>2024</v>
      </c>
      <c r="L1723" t="str">
        <f>TEXT(Table1[[#This Row],[Patient Admission Date]],"mmm")</f>
        <v>Apr</v>
      </c>
      <c r="M1723" t="str">
        <f>TEXT(Table1[[#This Row],[Patient Admission Date]],"ddd")</f>
        <v>Sun</v>
      </c>
      <c r="N1723" t="str">
        <f>TEXT(INT(HOUR(Table1[[#This Row],[Patient Admission Date]])/3)*3,"00")&amp;"-"&amp;TEXT(INT(HOUR(Table1[[#This Row],[Patient Admission Date]])/3)*3+3,"00")</f>
        <v>15-18</v>
      </c>
      <c r="O1723" t="str" cm="1">
        <f t="array" ref="O1723">_xlfn.IFS(Table1[[#This Row],[Patient Age]]&lt;=14,"0-14",Table1[[#This Row],[Patient Age]]&lt;=29,"15-29",Table1[[#This Row],[Patient Age]]&lt;=44,"30-44",Table1[[#This Row],[Patient Age]]&lt;=59,"45-59",Table1[[#This Row],[Patient Age]]&lt;=74,"60-74",TRUE,"75+")</f>
        <v>15-29</v>
      </c>
      <c r="P1723" t="str" cm="1">
        <f t="array" ref="P1723">_xlfn.IFS(Table1[[#This Row],[Patient Waittime]]&lt;=15,"0-15",Table1[[#This Row],[Patient Waittime]]&lt;=30,"16-30",Table1[[#This Row],[Patient Waittime]]&lt;=45,"31-45",Table1[[#This Row],[Patient Waittime]]&lt;=60,"46-60",TRUE,"60+")</f>
        <v>31-45</v>
      </c>
      <c r="Q1723">
        <f>--(Table1[[#This Row],[Patient Waittime]]&lt;=30)</f>
        <v>0</v>
      </c>
      <c r="R1723">
        <f>--Table1[[#This Row],[Patient Admission Flag]]</f>
        <v>0</v>
      </c>
      <c r="S1723">
        <f>--AND(Table1[[#This Row],[WithinTarget]]=1,Table1[[#This Row],[Patient Satisfaction Score]]&gt;=7)</f>
        <v>0</v>
      </c>
      <c r="T1723" t="str">
        <f>IF(LEFT(Table1[[#This Row],[Patient Gender]],1)="F","Female","Male")</f>
        <v>Female</v>
      </c>
    </row>
    <row r="1724" spans="1:20" x14ac:dyDescent="0.3">
      <c r="A1724" t="s">
        <v>1828</v>
      </c>
      <c r="B1724" s="1">
        <v>45494.080555555556</v>
      </c>
      <c r="C1724" t="s">
        <v>13</v>
      </c>
      <c r="D1724">
        <v>5</v>
      </c>
      <c r="E1724" t="s">
        <v>22</v>
      </c>
      <c r="F1724" t="s">
        <v>11</v>
      </c>
      <c r="G1724" t="b">
        <v>0</v>
      </c>
      <c r="I1724">
        <v>38</v>
      </c>
      <c r="J1724" t="b">
        <v>0</v>
      </c>
      <c r="K1724">
        <f>YEAR(Table1[[#This Row],[Patient Admission Date]])</f>
        <v>2024</v>
      </c>
      <c r="L1724" t="str">
        <f>TEXT(Table1[[#This Row],[Patient Admission Date]],"mmm")</f>
        <v>Jul</v>
      </c>
      <c r="M1724" t="str">
        <f>TEXT(Table1[[#This Row],[Patient Admission Date]],"ddd")</f>
        <v>Sun</v>
      </c>
      <c r="N1724" t="str">
        <f>TEXT(INT(HOUR(Table1[[#This Row],[Patient Admission Date]])/3)*3,"00")&amp;"-"&amp;TEXT(INT(HOUR(Table1[[#This Row],[Patient Admission Date]])/3)*3+3,"00")</f>
        <v>00-03</v>
      </c>
      <c r="O1724" t="str" cm="1">
        <f t="array" ref="O1724">_xlfn.IFS(Table1[[#This Row],[Patient Age]]&lt;=14,"0-14",Table1[[#This Row],[Patient Age]]&lt;=29,"15-29",Table1[[#This Row],[Patient Age]]&lt;=44,"30-44",Table1[[#This Row],[Patient Age]]&lt;=59,"45-59",Table1[[#This Row],[Patient Age]]&lt;=74,"60-74",TRUE,"75+")</f>
        <v>0-14</v>
      </c>
      <c r="P1724" t="str" cm="1">
        <f t="array" ref="P1724">_xlfn.IFS(Table1[[#This Row],[Patient Waittime]]&lt;=15,"0-15",Table1[[#This Row],[Patient Waittime]]&lt;=30,"16-30",Table1[[#This Row],[Patient Waittime]]&lt;=45,"31-45",Table1[[#This Row],[Patient Waittime]]&lt;=60,"46-60",TRUE,"60+")</f>
        <v>31-45</v>
      </c>
      <c r="Q1724">
        <f>--(Table1[[#This Row],[Patient Waittime]]&lt;=30)</f>
        <v>0</v>
      </c>
      <c r="R1724">
        <f>--Table1[[#This Row],[Patient Admission Flag]]</f>
        <v>0</v>
      </c>
      <c r="S1724">
        <f>--AND(Table1[[#This Row],[WithinTarget]]=1,Table1[[#This Row],[Patient Satisfaction Score]]&gt;=7)</f>
        <v>0</v>
      </c>
      <c r="T1724" t="str">
        <f>IF(LEFT(Table1[[#This Row],[Patient Gender]],1)="F","Female","Male")</f>
        <v>Female</v>
      </c>
    </row>
    <row r="1725" spans="1:20" x14ac:dyDescent="0.3">
      <c r="A1725" t="s">
        <v>1829</v>
      </c>
      <c r="B1725" s="1">
        <v>45482.381944444445</v>
      </c>
      <c r="C1725" t="s">
        <v>13</v>
      </c>
      <c r="D1725">
        <v>23</v>
      </c>
      <c r="E1725" t="s">
        <v>22</v>
      </c>
      <c r="F1725" t="s">
        <v>11</v>
      </c>
      <c r="G1725" t="b">
        <v>0</v>
      </c>
      <c r="I1725">
        <v>43</v>
      </c>
      <c r="J1725" t="b">
        <v>0</v>
      </c>
      <c r="K1725">
        <f>YEAR(Table1[[#This Row],[Patient Admission Date]])</f>
        <v>2024</v>
      </c>
      <c r="L1725" t="str">
        <f>TEXT(Table1[[#This Row],[Patient Admission Date]],"mmm")</f>
        <v>Jul</v>
      </c>
      <c r="M1725" t="str">
        <f>TEXT(Table1[[#This Row],[Patient Admission Date]],"ddd")</f>
        <v>Tue</v>
      </c>
      <c r="N1725" t="str">
        <f>TEXT(INT(HOUR(Table1[[#This Row],[Patient Admission Date]])/3)*3,"00")&amp;"-"&amp;TEXT(INT(HOUR(Table1[[#This Row],[Patient Admission Date]])/3)*3+3,"00")</f>
        <v>09-12</v>
      </c>
      <c r="O1725" t="str" cm="1">
        <f t="array" ref="O1725">_xlfn.IFS(Table1[[#This Row],[Patient Age]]&lt;=14,"0-14",Table1[[#This Row],[Patient Age]]&lt;=29,"15-29",Table1[[#This Row],[Patient Age]]&lt;=44,"30-44",Table1[[#This Row],[Patient Age]]&lt;=59,"45-59",Table1[[#This Row],[Patient Age]]&lt;=74,"60-74",TRUE,"75+")</f>
        <v>15-29</v>
      </c>
      <c r="P1725" t="str" cm="1">
        <f t="array" ref="P1725">_xlfn.IFS(Table1[[#This Row],[Patient Waittime]]&lt;=15,"0-15",Table1[[#This Row],[Patient Waittime]]&lt;=30,"16-30",Table1[[#This Row],[Patient Waittime]]&lt;=45,"31-45",Table1[[#This Row],[Patient Waittime]]&lt;=60,"46-60",TRUE,"60+")</f>
        <v>31-45</v>
      </c>
      <c r="Q1725">
        <f>--(Table1[[#This Row],[Patient Waittime]]&lt;=30)</f>
        <v>0</v>
      </c>
      <c r="R1725">
        <f>--Table1[[#This Row],[Patient Admission Flag]]</f>
        <v>0</v>
      </c>
      <c r="S1725">
        <f>--AND(Table1[[#This Row],[WithinTarget]]=1,Table1[[#This Row],[Patient Satisfaction Score]]&gt;=7)</f>
        <v>0</v>
      </c>
      <c r="T1725" t="str">
        <f>IF(LEFT(Table1[[#This Row],[Patient Gender]],1)="F","Female","Male")</f>
        <v>Female</v>
      </c>
    </row>
    <row r="1726" spans="1:20" x14ac:dyDescent="0.3">
      <c r="A1726" t="s">
        <v>1830</v>
      </c>
      <c r="B1726" s="1">
        <v>45361.556250000001</v>
      </c>
      <c r="C1726" t="s">
        <v>13</v>
      </c>
      <c r="D1726">
        <v>10</v>
      </c>
      <c r="E1726" t="s">
        <v>22</v>
      </c>
      <c r="F1726" t="s">
        <v>11</v>
      </c>
      <c r="G1726" t="b">
        <v>0</v>
      </c>
      <c r="I1726">
        <v>35</v>
      </c>
      <c r="J1726" t="b">
        <v>0</v>
      </c>
      <c r="K1726">
        <f>YEAR(Table1[[#This Row],[Patient Admission Date]])</f>
        <v>2024</v>
      </c>
      <c r="L1726" t="str">
        <f>TEXT(Table1[[#This Row],[Patient Admission Date]],"mmm")</f>
        <v>Mar</v>
      </c>
      <c r="M1726" t="str">
        <f>TEXT(Table1[[#This Row],[Patient Admission Date]],"ddd")</f>
        <v>Sun</v>
      </c>
      <c r="N1726" t="str">
        <f>TEXT(INT(HOUR(Table1[[#This Row],[Patient Admission Date]])/3)*3,"00")&amp;"-"&amp;TEXT(INT(HOUR(Table1[[#This Row],[Patient Admission Date]])/3)*3+3,"00")</f>
        <v>12-15</v>
      </c>
      <c r="O1726" t="str" cm="1">
        <f t="array" ref="O1726">_xlfn.IFS(Table1[[#This Row],[Patient Age]]&lt;=14,"0-14",Table1[[#This Row],[Patient Age]]&lt;=29,"15-29",Table1[[#This Row],[Patient Age]]&lt;=44,"30-44",Table1[[#This Row],[Patient Age]]&lt;=59,"45-59",Table1[[#This Row],[Patient Age]]&lt;=74,"60-74",TRUE,"75+")</f>
        <v>0-14</v>
      </c>
      <c r="P1726" t="str" cm="1">
        <f t="array" ref="P1726">_xlfn.IFS(Table1[[#This Row],[Patient Waittime]]&lt;=15,"0-15",Table1[[#This Row],[Patient Waittime]]&lt;=30,"16-30",Table1[[#This Row],[Patient Waittime]]&lt;=45,"31-45",Table1[[#This Row],[Patient Waittime]]&lt;=60,"46-60",TRUE,"60+")</f>
        <v>31-45</v>
      </c>
      <c r="Q1726">
        <f>--(Table1[[#This Row],[Patient Waittime]]&lt;=30)</f>
        <v>0</v>
      </c>
      <c r="R1726">
        <f>--Table1[[#This Row],[Patient Admission Flag]]</f>
        <v>0</v>
      </c>
      <c r="S1726">
        <f>--AND(Table1[[#This Row],[WithinTarget]]=1,Table1[[#This Row],[Patient Satisfaction Score]]&gt;=7)</f>
        <v>0</v>
      </c>
      <c r="T1726" t="str">
        <f>IF(LEFT(Table1[[#This Row],[Patient Gender]],1)="F","Female","Male")</f>
        <v>Female</v>
      </c>
    </row>
    <row r="1727" spans="1:20" x14ac:dyDescent="0.3">
      <c r="A1727" t="s">
        <v>1831</v>
      </c>
      <c r="B1727" s="1">
        <v>45393.279861111114</v>
      </c>
      <c r="C1727" t="s">
        <v>13</v>
      </c>
      <c r="D1727">
        <v>38</v>
      </c>
      <c r="E1727" t="s">
        <v>22</v>
      </c>
      <c r="F1727" t="s">
        <v>11</v>
      </c>
      <c r="G1727" t="b">
        <v>0</v>
      </c>
      <c r="I1727">
        <v>19</v>
      </c>
      <c r="J1727" t="b">
        <v>0</v>
      </c>
      <c r="K1727">
        <f>YEAR(Table1[[#This Row],[Patient Admission Date]])</f>
        <v>2024</v>
      </c>
      <c r="L1727" t="str">
        <f>TEXT(Table1[[#This Row],[Patient Admission Date]],"mmm")</f>
        <v>Apr</v>
      </c>
      <c r="M1727" t="str">
        <f>TEXT(Table1[[#This Row],[Patient Admission Date]],"ddd")</f>
        <v>Thu</v>
      </c>
      <c r="N1727" t="str">
        <f>TEXT(INT(HOUR(Table1[[#This Row],[Patient Admission Date]])/3)*3,"00")&amp;"-"&amp;TEXT(INT(HOUR(Table1[[#This Row],[Patient Admission Date]])/3)*3+3,"00")</f>
        <v>06-09</v>
      </c>
      <c r="O1727" t="str" cm="1">
        <f t="array" ref="O1727">_xlfn.IFS(Table1[[#This Row],[Patient Age]]&lt;=14,"0-14",Table1[[#This Row],[Patient Age]]&lt;=29,"15-29",Table1[[#This Row],[Patient Age]]&lt;=44,"30-44",Table1[[#This Row],[Patient Age]]&lt;=59,"45-59",Table1[[#This Row],[Patient Age]]&lt;=74,"60-74",TRUE,"75+")</f>
        <v>30-44</v>
      </c>
      <c r="P1727" t="str" cm="1">
        <f t="array" ref="P1727">_xlfn.IFS(Table1[[#This Row],[Patient Waittime]]&lt;=15,"0-15",Table1[[#This Row],[Patient Waittime]]&lt;=30,"16-30",Table1[[#This Row],[Patient Waittime]]&lt;=45,"31-45",Table1[[#This Row],[Patient Waittime]]&lt;=60,"46-60",TRUE,"60+")</f>
        <v>16-30</v>
      </c>
      <c r="Q1727">
        <f>--(Table1[[#This Row],[Patient Waittime]]&lt;=30)</f>
        <v>1</v>
      </c>
      <c r="R1727">
        <f>--Table1[[#This Row],[Patient Admission Flag]]</f>
        <v>0</v>
      </c>
      <c r="S1727">
        <f>--AND(Table1[[#This Row],[WithinTarget]]=1,Table1[[#This Row],[Patient Satisfaction Score]]&gt;=7)</f>
        <v>0</v>
      </c>
      <c r="T1727" t="str">
        <f>IF(LEFT(Table1[[#This Row],[Patient Gender]],1)="F","Female","Male")</f>
        <v>Female</v>
      </c>
    </row>
    <row r="1728" spans="1:20" x14ac:dyDescent="0.3">
      <c r="A1728" t="s">
        <v>1832</v>
      </c>
      <c r="B1728" s="1">
        <v>45193.786111111112</v>
      </c>
      <c r="C1728" t="s">
        <v>13</v>
      </c>
      <c r="D1728">
        <v>26</v>
      </c>
      <c r="E1728" t="s">
        <v>22</v>
      </c>
      <c r="F1728" t="s">
        <v>11</v>
      </c>
      <c r="G1728" t="b">
        <v>0</v>
      </c>
      <c r="I1728">
        <v>27</v>
      </c>
      <c r="J1728" t="b">
        <v>0</v>
      </c>
      <c r="K1728">
        <f>YEAR(Table1[[#This Row],[Patient Admission Date]])</f>
        <v>2023</v>
      </c>
      <c r="L1728" t="str">
        <f>TEXT(Table1[[#This Row],[Patient Admission Date]],"mmm")</f>
        <v>Sep</v>
      </c>
      <c r="M1728" t="str">
        <f>TEXT(Table1[[#This Row],[Patient Admission Date]],"ddd")</f>
        <v>Sun</v>
      </c>
      <c r="N1728" t="str">
        <f>TEXT(INT(HOUR(Table1[[#This Row],[Patient Admission Date]])/3)*3,"00")&amp;"-"&amp;TEXT(INT(HOUR(Table1[[#This Row],[Patient Admission Date]])/3)*3+3,"00")</f>
        <v>18-21</v>
      </c>
      <c r="O1728" t="str" cm="1">
        <f t="array" ref="O1728">_xlfn.IFS(Table1[[#This Row],[Patient Age]]&lt;=14,"0-14",Table1[[#This Row],[Patient Age]]&lt;=29,"15-29",Table1[[#This Row],[Patient Age]]&lt;=44,"30-44",Table1[[#This Row],[Patient Age]]&lt;=59,"45-59",Table1[[#This Row],[Patient Age]]&lt;=74,"60-74",TRUE,"75+")</f>
        <v>15-29</v>
      </c>
      <c r="P1728" t="str" cm="1">
        <f t="array" ref="P1728">_xlfn.IFS(Table1[[#This Row],[Patient Waittime]]&lt;=15,"0-15",Table1[[#This Row],[Patient Waittime]]&lt;=30,"16-30",Table1[[#This Row],[Patient Waittime]]&lt;=45,"31-45",Table1[[#This Row],[Patient Waittime]]&lt;=60,"46-60",TRUE,"60+")</f>
        <v>16-30</v>
      </c>
      <c r="Q1728">
        <f>--(Table1[[#This Row],[Patient Waittime]]&lt;=30)</f>
        <v>1</v>
      </c>
      <c r="R1728">
        <f>--Table1[[#This Row],[Patient Admission Flag]]</f>
        <v>0</v>
      </c>
      <c r="S1728">
        <f>--AND(Table1[[#This Row],[WithinTarget]]=1,Table1[[#This Row],[Patient Satisfaction Score]]&gt;=7)</f>
        <v>0</v>
      </c>
      <c r="T1728" t="str">
        <f>IF(LEFT(Table1[[#This Row],[Patient Gender]],1)="F","Female","Male")</f>
        <v>Female</v>
      </c>
    </row>
    <row r="1729" spans="1:20" x14ac:dyDescent="0.3">
      <c r="A1729" t="s">
        <v>1833</v>
      </c>
      <c r="B1729" s="1">
        <v>45554.993055555555</v>
      </c>
      <c r="C1729" t="s">
        <v>13</v>
      </c>
      <c r="D1729">
        <v>5</v>
      </c>
      <c r="E1729" t="s">
        <v>22</v>
      </c>
      <c r="F1729" t="s">
        <v>11</v>
      </c>
      <c r="G1729" t="b">
        <v>0</v>
      </c>
      <c r="I1729">
        <v>31</v>
      </c>
      <c r="J1729" t="b">
        <v>0</v>
      </c>
      <c r="K1729">
        <f>YEAR(Table1[[#This Row],[Patient Admission Date]])</f>
        <v>2024</v>
      </c>
      <c r="L1729" t="str">
        <f>TEXT(Table1[[#This Row],[Patient Admission Date]],"mmm")</f>
        <v>Sep</v>
      </c>
      <c r="M1729" t="str">
        <f>TEXT(Table1[[#This Row],[Patient Admission Date]],"ddd")</f>
        <v>Thu</v>
      </c>
      <c r="N1729" t="str">
        <f>TEXT(INT(HOUR(Table1[[#This Row],[Patient Admission Date]])/3)*3,"00")&amp;"-"&amp;TEXT(INT(HOUR(Table1[[#This Row],[Patient Admission Date]])/3)*3+3,"00")</f>
        <v>21-24</v>
      </c>
      <c r="O1729" t="str" cm="1">
        <f t="array" ref="O1729">_xlfn.IFS(Table1[[#This Row],[Patient Age]]&lt;=14,"0-14",Table1[[#This Row],[Patient Age]]&lt;=29,"15-29",Table1[[#This Row],[Patient Age]]&lt;=44,"30-44",Table1[[#This Row],[Patient Age]]&lt;=59,"45-59",Table1[[#This Row],[Patient Age]]&lt;=74,"60-74",TRUE,"75+")</f>
        <v>0-14</v>
      </c>
      <c r="P1729" t="str" cm="1">
        <f t="array" ref="P1729">_xlfn.IFS(Table1[[#This Row],[Patient Waittime]]&lt;=15,"0-15",Table1[[#This Row],[Patient Waittime]]&lt;=30,"16-30",Table1[[#This Row],[Patient Waittime]]&lt;=45,"31-45",Table1[[#This Row],[Patient Waittime]]&lt;=60,"46-60",TRUE,"60+")</f>
        <v>31-45</v>
      </c>
      <c r="Q1729">
        <f>--(Table1[[#This Row],[Patient Waittime]]&lt;=30)</f>
        <v>0</v>
      </c>
      <c r="R1729">
        <f>--Table1[[#This Row],[Patient Admission Flag]]</f>
        <v>0</v>
      </c>
      <c r="S1729">
        <f>--AND(Table1[[#This Row],[WithinTarget]]=1,Table1[[#This Row],[Patient Satisfaction Score]]&gt;=7)</f>
        <v>0</v>
      </c>
      <c r="T1729" t="str">
        <f>IF(LEFT(Table1[[#This Row],[Patient Gender]],1)="F","Female","Male")</f>
        <v>Female</v>
      </c>
    </row>
    <row r="1730" spans="1:20" x14ac:dyDescent="0.3">
      <c r="A1730" t="s">
        <v>1834</v>
      </c>
      <c r="B1730" s="1">
        <v>45343.65</v>
      </c>
      <c r="C1730" t="s">
        <v>13</v>
      </c>
      <c r="D1730">
        <v>49</v>
      </c>
      <c r="E1730" t="s">
        <v>22</v>
      </c>
      <c r="F1730" t="s">
        <v>11</v>
      </c>
      <c r="G1730" t="b">
        <v>0</v>
      </c>
      <c r="I1730">
        <v>34</v>
      </c>
      <c r="J1730" t="b">
        <v>0</v>
      </c>
      <c r="K1730">
        <f>YEAR(Table1[[#This Row],[Patient Admission Date]])</f>
        <v>2024</v>
      </c>
      <c r="L1730" t="str">
        <f>TEXT(Table1[[#This Row],[Patient Admission Date]],"mmm")</f>
        <v>Feb</v>
      </c>
      <c r="M1730" t="str">
        <f>TEXT(Table1[[#This Row],[Patient Admission Date]],"ddd")</f>
        <v>Wed</v>
      </c>
      <c r="N1730" t="str">
        <f>TEXT(INT(HOUR(Table1[[#This Row],[Patient Admission Date]])/3)*3,"00")&amp;"-"&amp;TEXT(INT(HOUR(Table1[[#This Row],[Patient Admission Date]])/3)*3+3,"00")</f>
        <v>15-18</v>
      </c>
      <c r="O1730" t="str" cm="1">
        <f t="array" ref="O1730">_xlfn.IFS(Table1[[#This Row],[Patient Age]]&lt;=14,"0-14",Table1[[#This Row],[Patient Age]]&lt;=29,"15-29",Table1[[#This Row],[Patient Age]]&lt;=44,"30-44",Table1[[#This Row],[Patient Age]]&lt;=59,"45-59",Table1[[#This Row],[Patient Age]]&lt;=74,"60-74",TRUE,"75+")</f>
        <v>45-59</v>
      </c>
      <c r="P1730" t="str" cm="1">
        <f t="array" ref="P1730">_xlfn.IFS(Table1[[#This Row],[Patient Waittime]]&lt;=15,"0-15",Table1[[#This Row],[Patient Waittime]]&lt;=30,"16-30",Table1[[#This Row],[Patient Waittime]]&lt;=45,"31-45",Table1[[#This Row],[Patient Waittime]]&lt;=60,"46-60",TRUE,"60+")</f>
        <v>31-45</v>
      </c>
      <c r="Q1730">
        <f>--(Table1[[#This Row],[Patient Waittime]]&lt;=30)</f>
        <v>0</v>
      </c>
      <c r="R1730">
        <f>--Table1[[#This Row],[Patient Admission Flag]]</f>
        <v>0</v>
      </c>
      <c r="S1730">
        <f>--AND(Table1[[#This Row],[WithinTarget]]=1,Table1[[#This Row],[Patient Satisfaction Score]]&gt;=7)</f>
        <v>0</v>
      </c>
      <c r="T1730" t="str">
        <f>IF(LEFT(Table1[[#This Row],[Patient Gender]],1)="F","Female","Male")</f>
        <v>Female</v>
      </c>
    </row>
    <row r="1731" spans="1:20" x14ac:dyDescent="0.3">
      <c r="A1731" t="s">
        <v>1835</v>
      </c>
      <c r="B1731" s="1">
        <v>45237.379861111112</v>
      </c>
      <c r="C1731" t="s">
        <v>13</v>
      </c>
      <c r="D1731">
        <v>7</v>
      </c>
      <c r="E1731" t="s">
        <v>22</v>
      </c>
      <c r="F1731" t="s">
        <v>11</v>
      </c>
      <c r="G1731" t="b">
        <v>0</v>
      </c>
      <c r="I1731">
        <v>42</v>
      </c>
      <c r="J1731" t="b">
        <v>0</v>
      </c>
      <c r="K1731">
        <f>YEAR(Table1[[#This Row],[Patient Admission Date]])</f>
        <v>2023</v>
      </c>
      <c r="L1731" t="str">
        <f>TEXT(Table1[[#This Row],[Patient Admission Date]],"mmm")</f>
        <v>Nov</v>
      </c>
      <c r="M1731" t="str">
        <f>TEXT(Table1[[#This Row],[Patient Admission Date]],"ddd")</f>
        <v>Tue</v>
      </c>
      <c r="N1731" t="str">
        <f>TEXT(INT(HOUR(Table1[[#This Row],[Patient Admission Date]])/3)*3,"00")&amp;"-"&amp;TEXT(INT(HOUR(Table1[[#This Row],[Patient Admission Date]])/3)*3+3,"00")</f>
        <v>09-12</v>
      </c>
      <c r="O1731" t="str" cm="1">
        <f t="array" ref="O1731">_xlfn.IFS(Table1[[#This Row],[Patient Age]]&lt;=14,"0-14",Table1[[#This Row],[Patient Age]]&lt;=29,"15-29",Table1[[#This Row],[Patient Age]]&lt;=44,"30-44",Table1[[#This Row],[Patient Age]]&lt;=59,"45-59",Table1[[#This Row],[Patient Age]]&lt;=74,"60-74",TRUE,"75+")</f>
        <v>0-14</v>
      </c>
      <c r="P1731" t="str" cm="1">
        <f t="array" ref="P1731">_xlfn.IFS(Table1[[#This Row],[Patient Waittime]]&lt;=15,"0-15",Table1[[#This Row],[Patient Waittime]]&lt;=30,"16-30",Table1[[#This Row],[Patient Waittime]]&lt;=45,"31-45",Table1[[#This Row],[Patient Waittime]]&lt;=60,"46-60",TRUE,"60+")</f>
        <v>31-45</v>
      </c>
      <c r="Q1731">
        <f>--(Table1[[#This Row],[Patient Waittime]]&lt;=30)</f>
        <v>0</v>
      </c>
      <c r="R1731">
        <f>--Table1[[#This Row],[Patient Admission Flag]]</f>
        <v>0</v>
      </c>
      <c r="S1731">
        <f>--AND(Table1[[#This Row],[WithinTarget]]=1,Table1[[#This Row],[Patient Satisfaction Score]]&gt;=7)</f>
        <v>0</v>
      </c>
      <c r="T1731" t="str">
        <f>IF(LEFT(Table1[[#This Row],[Patient Gender]],1)="F","Female","Male")</f>
        <v>Female</v>
      </c>
    </row>
    <row r="1732" spans="1:20" x14ac:dyDescent="0.3">
      <c r="A1732" t="s">
        <v>1836</v>
      </c>
      <c r="B1732" s="1">
        <v>45129.00277777778</v>
      </c>
      <c r="C1732" t="s">
        <v>13</v>
      </c>
      <c r="D1732">
        <v>79</v>
      </c>
      <c r="E1732" t="s">
        <v>22</v>
      </c>
      <c r="F1732" t="s">
        <v>11</v>
      </c>
      <c r="G1732" t="b">
        <v>0</v>
      </c>
      <c r="I1732">
        <v>44</v>
      </c>
      <c r="J1732" t="b">
        <v>0</v>
      </c>
      <c r="K1732">
        <f>YEAR(Table1[[#This Row],[Patient Admission Date]])</f>
        <v>2023</v>
      </c>
      <c r="L1732" t="str">
        <f>TEXT(Table1[[#This Row],[Patient Admission Date]],"mmm")</f>
        <v>Jul</v>
      </c>
      <c r="M1732" t="str">
        <f>TEXT(Table1[[#This Row],[Patient Admission Date]],"ddd")</f>
        <v>Sat</v>
      </c>
      <c r="N1732" t="str">
        <f>TEXT(INT(HOUR(Table1[[#This Row],[Patient Admission Date]])/3)*3,"00")&amp;"-"&amp;TEXT(INT(HOUR(Table1[[#This Row],[Patient Admission Date]])/3)*3+3,"00")</f>
        <v>00-03</v>
      </c>
      <c r="O1732" t="str" cm="1">
        <f t="array" ref="O1732">_xlfn.IFS(Table1[[#This Row],[Patient Age]]&lt;=14,"0-14",Table1[[#This Row],[Patient Age]]&lt;=29,"15-29",Table1[[#This Row],[Patient Age]]&lt;=44,"30-44",Table1[[#This Row],[Patient Age]]&lt;=59,"45-59",Table1[[#This Row],[Patient Age]]&lt;=74,"60-74",TRUE,"75+")</f>
        <v>75+</v>
      </c>
      <c r="P1732" t="str" cm="1">
        <f t="array" ref="P1732">_xlfn.IFS(Table1[[#This Row],[Patient Waittime]]&lt;=15,"0-15",Table1[[#This Row],[Patient Waittime]]&lt;=30,"16-30",Table1[[#This Row],[Patient Waittime]]&lt;=45,"31-45",Table1[[#This Row],[Patient Waittime]]&lt;=60,"46-60",TRUE,"60+")</f>
        <v>31-45</v>
      </c>
      <c r="Q1732">
        <f>--(Table1[[#This Row],[Patient Waittime]]&lt;=30)</f>
        <v>0</v>
      </c>
      <c r="R1732">
        <f>--Table1[[#This Row],[Patient Admission Flag]]</f>
        <v>0</v>
      </c>
      <c r="S1732">
        <f>--AND(Table1[[#This Row],[WithinTarget]]=1,Table1[[#This Row],[Patient Satisfaction Score]]&gt;=7)</f>
        <v>0</v>
      </c>
      <c r="T1732" t="str">
        <f>IF(LEFT(Table1[[#This Row],[Patient Gender]],1)="F","Female","Male")</f>
        <v>Female</v>
      </c>
    </row>
    <row r="1733" spans="1:20" x14ac:dyDescent="0.3">
      <c r="A1733" t="s">
        <v>1837</v>
      </c>
      <c r="B1733" s="1">
        <v>45056.396527777775</v>
      </c>
      <c r="C1733" t="s">
        <v>13</v>
      </c>
      <c r="D1733">
        <v>71</v>
      </c>
      <c r="E1733" t="s">
        <v>22</v>
      </c>
      <c r="F1733" t="s">
        <v>11</v>
      </c>
      <c r="G1733" t="b">
        <v>0</v>
      </c>
      <c r="I1733">
        <v>46</v>
      </c>
      <c r="J1733" t="b">
        <v>0</v>
      </c>
      <c r="K1733">
        <f>YEAR(Table1[[#This Row],[Patient Admission Date]])</f>
        <v>2023</v>
      </c>
      <c r="L1733" t="str">
        <f>TEXT(Table1[[#This Row],[Patient Admission Date]],"mmm")</f>
        <v>May</v>
      </c>
      <c r="M1733" t="str">
        <f>TEXT(Table1[[#This Row],[Patient Admission Date]],"ddd")</f>
        <v>Wed</v>
      </c>
      <c r="N1733" t="str">
        <f>TEXT(INT(HOUR(Table1[[#This Row],[Patient Admission Date]])/3)*3,"00")&amp;"-"&amp;TEXT(INT(HOUR(Table1[[#This Row],[Patient Admission Date]])/3)*3+3,"00")</f>
        <v>09-12</v>
      </c>
      <c r="O1733" t="str" cm="1">
        <f t="array" ref="O1733">_xlfn.IFS(Table1[[#This Row],[Patient Age]]&lt;=14,"0-14",Table1[[#This Row],[Patient Age]]&lt;=29,"15-29",Table1[[#This Row],[Patient Age]]&lt;=44,"30-44",Table1[[#This Row],[Patient Age]]&lt;=59,"45-59",Table1[[#This Row],[Patient Age]]&lt;=74,"60-74",TRUE,"75+")</f>
        <v>60-74</v>
      </c>
      <c r="P1733" t="str" cm="1">
        <f t="array" ref="P1733">_xlfn.IFS(Table1[[#This Row],[Patient Waittime]]&lt;=15,"0-15",Table1[[#This Row],[Patient Waittime]]&lt;=30,"16-30",Table1[[#This Row],[Patient Waittime]]&lt;=45,"31-45",Table1[[#This Row],[Patient Waittime]]&lt;=60,"46-60",TRUE,"60+")</f>
        <v>46-60</v>
      </c>
      <c r="Q1733">
        <f>--(Table1[[#This Row],[Patient Waittime]]&lt;=30)</f>
        <v>0</v>
      </c>
      <c r="R1733">
        <f>--Table1[[#This Row],[Patient Admission Flag]]</f>
        <v>0</v>
      </c>
      <c r="S1733">
        <f>--AND(Table1[[#This Row],[WithinTarget]]=1,Table1[[#This Row],[Patient Satisfaction Score]]&gt;=7)</f>
        <v>0</v>
      </c>
      <c r="T1733" t="str">
        <f>IF(LEFT(Table1[[#This Row],[Patient Gender]],1)="F","Female","Male")</f>
        <v>Female</v>
      </c>
    </row>
    <row r="1734" spans="1:20" x14ac:dyDescent="0.3">
      <c r="A1734" t="s">
        <v>1838</v>
      </c>
      <c r="B1734" s="1">
        <v>45595.224305555559</v>
      </c>
      <c r="C1734" t="s">
        <v>13</v>
      </c>
      <c r="D1734">
        <v>48</v>
      </c>
      <c r="E1734" t="s">
        <v>22</v>
      </c>
      <c r="F1734" t="s">
        <v>11</v>
      </c>
      <c r="G1734" t="b">
        <v>0</v>
      </c>
      <c r="I1734">
        <v>47</v>
      </c>
      <c r="J1734" t="b">
        <v>0</v>
      </c>
      <c r="K1734">
        <f>YEAR(Table1[[#This Row],[Patient Admission Date]])</f>
        <v>2024</v>
      </c>
      <c r="L1734" t="str">
        <f>TEXT(Table1[[#This Row],[Patient Admission Date]],"mmm")</f>
        <v>Oct</v>
      </c>
      <c r="M1734" t="str">
        <f>TEXT(Table1[[#This Row],[Patient Admission Date]],"ddd")</f>
        <v>Wed</v>
      </c>
      <c r="N1734" t="str">
        <f>TEXT(INT(HOUR(Table1[[#This Row],[Patient Admission Date]])/3)*3,"00")&amp;"-"&amp;TEXT(INT(HOUR(Table1[[#This Row],[Patient Admission Date]])/3)*3+3,"00")</f>
        <v>03-06</v>
      </c>
      <c r="O1734" t="str" cm="1">
        <f t="array" ref="O1734">_xlfn.IFS(Table1[[#This Row],[Patient Age]]&lt;=14,"0-14",Table1[[#This Row],[Patient Age]]&lt;=29,"15-29",Table1[[#This Row],[Patient Age]]&lt;=44,"30-44",Table1[[#This Row],[Patient Age]]&lt;=59,"45-59",Table1[[#This Row],[Patient Age]]&lt;=74,"60-74",TRUE,"75+")</f>
        <v>45-59</v>
      </c>
      <c r="P1734" t="str" cm="1">
        <f t="array" ref="P1734">_xlfn.IFS(Table1[[#This Row],[Patient Waittime]]&lt;=15,"0-15",Table1[[#This Row],[Patient Waittime]]&lt;=30,"16-30",Table1[[#This Row],[Patient Waittime]]&lt;=45,"31-45",Table1[[#This Row],[Patient Waittime]]&lt;=60,"46-60",TRUE,"60+")</f>
        <v>46-60</v>
      </c>
      <c r="Q1734">
        <f>--(Table1[[#This Row],[Patient Waittime]]&lt;=30)</f>
        <v>0</v>
      </c>
      <c r="R1734">
        <f>--Table1[[#This Row],[Patient Admission Flag]]</f>
        <v>0</v>
      </c>
      <c r="S1734">
        <f>--AND(Table1[[#This Row],[WithinTarget]]=1,Table1[[#This Row],[Patient Satisfaction Score]]&gt;=7)</f>
        <v>0</v>
      </c>
      <c r="T1734" t="str">
        <f>IF(LEFT(Table1[[#This Row],[Patient Gender]],1)="F","Female","Male")</f>
        <v>Female</v>
      </c>
    </row>
    <row r="1735" spans="1:20" x14ac:dyDescent="0.3">
      <c r="A1735" t="s">
        <v>1839</v>
      </c>
      <c r="B1735" s="1">
        <v>45480.719444444447</v>
      </c>
      <c r="C1735" t="s">
        <v>13</v>
      </c>
      <c r="D1735">
        <v>58</v>
      </c>
      <c r="E1735" t="s">
        <v>22</v>
      </c>
      <c r="F1735" t="s">
        <v>11</v>
      </c>
      <c r="G1735" t="b">
        <v>0</v>
      </c>
      <c r="I1735">
        <v>16</v>
      </c>
      <c r="J1735" t="b">
        <v>0</v>
      </c>
      <c r="K1735">
        <f>YEAR(Table1[[#This Row],[Patient Admission Date]])</f>
        <v>2024</v>
      </c>
      <c r="L1735" t="str">
        <f>TEXT(Table1[[#This Row],[Patient Admission Date]],"mmm")</f>
        <v>Jul</v>
      </c>
      <c r="M1735" t="str">
        <f>TEXT(Table1[[#This Row],[Patient Admission Date]],"ddd")</f>
        <v>Sun</v>
      </c>
      <c r="N1735" t="str">
        <f>TEXT(INT(HOUR(Table1[[#This Row],[Patient Admission Date]])/3)*3,"00")&amp;"-"&amp;TEXT(INT(HOUR(Table1[[#This Row],[Patient Admission Date]])/3)*3+3,"00")</f>
        <v>15-18</v>
      </c>
      <c r="O1735" t="str" cm="1">
        <f t="array" ref="O1735">_xlfn.IFS(Table1[[#This Row],[Patient Age]]&lt;=14,"0-14",Table1[[#This Row],[Patient Age]]&lt;=29,"15-29",Table1[[#This Row],[Patient Age]]&lt;=44,"30-44",Table1[[#This Row],[Patient Age]]&lt;=59,"45-59",Table1[[#This Row],[Patient Age]]&lt;=74,"60-74",TRUE,"75+")</f>
        <v>45-59</v>
      </c>
      <c r="P1735" t="str" cm="1">
        <f t="array" ref="P1735">_xlfn.IFS(Table1[[#This Row],[Patient Waittime]]&lt;=15,"0-15",Table1[[#This Row],[Patient Waittime]]&lt;=30,"16-30",Table1[[#This Row],[Patient Waittime]]&lt;=45,"31-45",Table1[[#This Row],[Patient Waittime]]&lt;=60,"46-60",TRUE,"60+")</f>
        <v>16-30</v>
      </c>
      <c r="Q1735">
        <f>--(Table1[[#This Row],[Patient Waittime]]&lt;=30)</f>
        <v>1</v>
      </c>
      <c r="R1735">
        <f>--Table1[[#This Row],[Patient Admission Flag]]</f>
        <v>0</v>
      </c>
      <c r="S1735">
        <f>--AND(Table1[[#This Row],[WithinTarget]]=1,Table1[[#This Row],[Patient Satisfaction Score]]&gt;=7)</f>
        <v>0</v>
      </c>
      <c r="T1735" t="str">
        <f>IF(LEFT(Table1[[#This Row],[Patient Gender]],1)="F","Female","Male")</f>
        <v>Female</v>
      </c>
    </row>
    <row r="1736" spans="1:20" x14ac:dyDescent="0.3">
      <c r="A1736" t="s">
        <v>1840</v>
      </c>
      <c r="B1736" s="1">
        <v>45148.045138888891</v>
      </c>
      <c r="C1736" t="s">
        <v>13</v>
      </c>
      <c r="D1736">
        <v>26</v>
      </c>
      <c r="E1736" t="s">
        <v>22</v>
      </c>
      <c r="F1736" t="s">
        <v>11</v>
      </c>
      <c r="G1736" t="b">
        <v>0</v>
      </c>
      <c r="I1736">
        <v>31</v>
      </c>
      <c r="J1736" t="b">
        <v>0</v>
      </c>
      <c r="K1736">
        <f>YEAR(Table1[[#This Row],[Patient Admission Date]])</f>
        <v>2023</v>
      </c>
      <c r="L1736" t="str">
        <f>TEXT(Table1[[#This Row],[Patient Admission Date]],"mmm")</f>
        <v>Aug</v>
      </c>
      <c r="M1736" t="str">
        <f>TEXT(Table1[[#This Row],[Patient Admission Date]],"ddd")</f>
        <v>Thu</v>
      </c>
      <c r="N1736" t="str">
        <f>TEXT(INT(HOUR(Table1[[#This Row],[Patient Admission Date]])/3)*3,"00")&amp;"-"&amp;TEXT(INT(HOUR(Table1[[#This Row],[Patient Admission Date]])/3)*3+3,"00")</f>
        <v>00-03</v>
      </c>
      <c r="O1736" t="str" cm="1">
        <f t="array" ref="O1736">_xlfn.IFS(Table1[[#This Row],[Patient Age]]&lt;=14,"0-14",Table1[[#This Row],[Patient Age]]&lt;=29,"15-29",Table1[[#This Row],[Patient Age]]&lt;=44,"30-44",Table1[[#This Row],[Patient Age]]&lt;=59,"45-59",Table1[[#This Row],[Patient Age]]&lt;=74,"60-74",TRUE,"75+")</f>
        <v>15-29</v>
      </c>
      <c r="P1736" t="str" cm="1">
        <f t="array" ref="P1736">_xlfn.IFS(Table1[[#This Row],[Patient Waittime]]&lt;=15,"0-15",Table1[[#This Row],[Patient Waittime]]&lt;=30,"16-30",Table1[[#This Row],[Patient Waittime]]&lt;=45,"31-45",Table1[[#This Row],[Patient Waittime]]&lt;=60,"46-60",TRUE,"60+")</f>
        <v>31-45</v>
      </c>
      <c r="Q1736">
        <f>--(Table1[[#This Row],[Patient Waittime]]&lt;=30)</f>
        <v>0</v>
      </c>
      <c r="R1736">
        <f>--Table1[[#This Row],[Patient Admission Flag]]</f>
        <v>0</v>
      </c>
      <c r="S1736">
        <f>--AND(Table1[[#This Row],[WithinTarget]]=1,Table1[[#This Row],[Patient Satisfaction Score]]&gt;=7)</f>
        <v>0</v>
      </c>
      <c r="T1736" t="str">
        <f>IF(LEFT(Table1[[#This Row],[Patient Gender]],1)="F","Female","Male")</f>
        <v>Female</v>
      </c>
    </row>
    <row r="1737" spans="1:20" x14ac:dyDescent="0.3">
      <c r="A1737" t="s">
        <v>1841</v>
      </c>
      <c r="B1737" s="1">
        <v>45195.81527777778</v>
      </c>
      <c r="C1737" t="s">
        <v>13</v>
      </c>
      <c r="D1737">
        <v>6</v>
      </c>
      <c r="E1737" t="s">
        <v>22</v>
      </c>
      <c r="F1737" t="s">
        <v>11</v>
      </c>
      <c r="G1737" t="b">
        <v>0</v>
      </c>
      <c r="I1737">
        <v>32</v>
      </c>
      <c r="J1737" t="b">
        <v>0</v>
      </c>
      <c r="K1737">
        <f>YEAR(Table1[[#This Row],[Patient Admission Date]])</f>
        <v>2023</v>
      </c>
      <c r="L1737" t="str">
        <f>TEXT(Table1[[#This Row],[Patient Admission Date]],"mmm")</f>
        <v>Sep</v>
      </c>
      <c r="M1737" t="str">
        <f>TEXT(Table1[[#This Row],[Patient Admission Date]],"ddd")</f>
        <v>Tue</v>
      </c>
      <c r="N1737" t="str">
        <f>TEXT(INT(HOUR(Table1[[#This Row],[Patient Admission Date]])/3)*3,"00")&amp;"-"&amp;TEXT(INT(HOUR(Table1[[#This Row],[Patient Admission Date]])/3)*3+3,"00")</f>
        <v>18-21</v>
      </c>
      <c r="O1737" t="str" cm="1">
        <f t="array" ref="O1737">_xlfn.IFS(Table1[[#This Row],[Patient Age]]&lt;=14,"0-14",Table1[[#This Row],[Patient Age]]&lt;=29,"15-29",Table1[[#This Row],[Patient Age]]&lt;=44,"30-44",Table1[[#This Row],[Patient Age]]&lt;=59,"45-59",Table1[[#This Row],[Patient Age]]&lt;=74,"60-74",TRUE,"75+")</f>
        <v>0-14</v>
      </c>
      <c r="P1737" t="str" cm="1">
        <f t="array" ref="P1737">_xlfn.IFS(Table1[[#This Row],[Patient Waittime]]&lt;=15,"0-15",Table1[[#This Row],[Patient Waittime]]&lt;=30,"16-30",Table1[[#This Row],[Patient Waittime]]&lt;=45,"31-45",Table1[[#This Row],[Patient Waittime]]&lt;=60,"46-60",TRUE,"60+")</f>
        <v>31-45</v>
      </c>
      <c r="Q1737">
        <f>--(Table1[[#This Row],[Patient Waittime]]&lt;=30)</f>
        <v>0</v>
      </c>
      <c r="R1737">
        <f>--Table1[[#This Row],[Patient Admission Flag]]</f>
        <v>0</v>
      </c>
      <c r="S1737">
        <f>--AND(Table1[[#This Row],[WithinTarget]]=1,Table1[[#This Row],[Patient Satisfaction Score]]&gt;=7)</f>
        <v>0</v>
      </c>
      <c r="T1737" t="str">
        <f>IF(LEFT(Table1[[#This Row],[Patient Gender]],1)="F","Female","Male")</f>
        <v>Female</v>
      </c>
    </row>
    <row r="1738" spans="1:20" x14ac:dyDescent="0.3">
      <c r="A1738" t="s">
        <v>1842</v>
      </c>
      <c r="B1738" s="1">
        <v>45511.482638888891</v>
      </c>
      <c r="C1738" t="s">
        <v>13</v>
      </c>
      <c r="D1738">
        <v>16</v>
      </c>
      <c r="E1738" t="s">
        <v>22</v>
      </c>
      <c r="F1738" t="s">
        <v>11</v>
      </c>
      <c r="G1738" t="b">
        <v>0</v>
      </c>
      <c r="I1738">
        <v>47</v>
      </c>
      <c r="J1738" t="b">
        <v>0</v>
      </c>
      <c r="K1738">
        <f>YEAR(Table1[[#This Row],[Patient Admission Date]])</f>
        <v>2024</v>
      </c>
      <c r="L1738" t="str">
        <f>TEXT(Table1[[#This Row],[Patient Admission Date]],"mmm")</f>
        <v>Aug</v>
      </c>
      <c r="M1738" t="str">
        <f>TEXT(Table1[[#This Row],[Patient Admission Date]],"ddd")</f>
        <v>Wed</v>
      </c>
      <c r="N1738" t="str">
        <f>TEXT(INT(HOUR(Table1[[#This Row],[Patient Admission Date]])/3)*3,"00")&amp;"-"&amp;TEXT(INT(HOUR(Table1[[#This Row],[Patient Admission Date]])/3)*3+3,"00")</f>
        <v>09-12</v>
      </c>
      <c r="O1738" t="str" cm="1">
        <f t="array" ref="O1738">_xlfn.IFS(Table1[[#This Row],[Patient Age]]&lt;=14,"0-14",Table1[[#This Row],[Patient Age]]&lt;=29,"15-29",Table1[[#This Row],[Patient Age]]&lt;=44,"30-44",Table1[[#This Row],[Patient Age]]&lt;=59,"45-59",Table1[[#This Row],[Patient Age]]&lt;=74,"60-74",TRUE,"75+")</f>
        <v>15-29</v>
      </c>
      <c r="P1738" t="str" cm="1">
        <f t="array" ref="P1738">_xlfn.IFS(Table1[[#This Row],[Patient Waittime]]&lt;=15,"0-15",Table1[[#This Row],[Patient Waittime]]&lt;=30,"16-30",Table1[[#This Row],[Patient Waittime]]&lt;=45,"31-45",Table1[[#This Row],[Patient Waittime]]&lt;=60,"46-60",TRUE,"60+")</f>
        <v>46-60</v>
      </c>
      <c r="Q1738">
        <f>--(Table1[[#This Row],[Patient Waittime]]&lt;=30)</f>
        <v>0</v>
      </c>
      <c r="R1738">
        <f>--Table1[[#This Row],[Patient Admission Flag]]</f>
        <v>0</v>
      </c>
      <c r="S1738">
        <f>--AND(Table1[[#This Row],[WithinTarget]]=1,Table1[[#This Row],[Patient Satisfaction Score]]&gt;=7)</f>
        <v>0</v>
      </c>
      <c r="T1738" t="str">
        <f>IF(LEFT(Table1[[#This Row],[Patient Gender]],1)="F","Female","Male")</f>
        <v>Female</v>
      </c>
    </row>
    <row r="1739" spans="1:20" x14ac:dyDescent="0.3">
      <c r="A1739" t="s">
        <v>1843</v>
      </c>
      <c r="B1739" s="1">
        <v>45412.681944444441</v>
      </c>
      <c r="C1739" t="s">
        <v>13</v>
      </c>
      <c r="D1739">
        <v>45</v>
      </c>
      <c r="E1739" t="s">
        <v>22</v>
      </c>
      <c r="F1739" t="s">
        <v>11</v>
      </c>
      <c r="G1739" t="b">
        <v>0</v>
      </c>
      <c r="I1739">
        <v>56</v>
      </c>
      <c r="J1739" t="b">
        <v>0</v>
      </c>
      <c r="K1739">
        <f>YEAR(Table1[[#This Row],[Patient Admission Date]])</f>
        <v>2024</v>
      </c>
      <c r="L1739" t="str">
        <f>TEXT(Table1[[#This Row],[Patient Admission Date]],"mmm")</f>
        <v>Apr</v>
      </c>
      <c r="M1739" t="str">
        <f>TEXT(Table1[[#This Row],[Patient Admission Date]],"ddd")</f>
        <v>Tue</v>
      </c>
      <c r="N1739" t="str">
        <f>TEXT(INT(HOUR(Table1[[#This Row],[Patient Admission Date]])/3)*3,"00")&amp;"-"&amp;TEXT(INT(HOUR(Table1[[#This Row],[Patient Admission Date]])/3)*3+3,"00")</f>
        <v>15-18</v>
      </c>
      <c r="O1739" t="str" cm="1">
        <f t="array" ref="O1739">_xlfn.IFS(Table1[[#This Row],[Patient Age]]&lt;=14,"0-14",Table1[[#This Row],[Patient Age]]&lt;=29,"15-29",Table1[[#This Row],[Patient Age]]&lt;=44,"30-44",Table1[[#This Row],[Patient Age]]&lt;=59,"45-59",Table1[[#This Row],[Patient Age]]&lt;=74,"60-74",TRUE,"75+")</f>
        <v>45-59</v>
      </c>
      <c r="P1739" t="str" cm="1">
        <f t="array" ref="P1739">_xlfn.IFS(Table1[[#This Row],[Patient Waittime]]&lt;=15,"0-15",Table1[[#This Row],[Patient Waittime]]&lt;=30,"16-30",Table1[[#This Row],[Patient Waittime]]&lt;=45,"31-45",Table1[[#This Row],[Patient Waittime]]&lt;=60,"46-60",TRUE,"60+")</f>
        <v>46-60</v>
      </c>
      <c r="Q1739">
        <f>--(Table1[[#This Row],[Patient Waittime]]&lt;=30)</f>
        <v>0</v>
      </c>
      <c r="R1739">
        <f>--Table1[[#This Row],[Patient Admission Flag]]</f>
        <v>0</v>
      </c>
      <c r="S1739">
        <f>--AND(Table1[[#This Row],[WithinTarget]]=1,Table1[[#This Row],[Patient Satisfaction Score]]&gt;=7)</f>
        <v>0</v>
      </c>
      <c r="T1739" t="str">
        <f>IF(LEFT(Table1[[#This Row],[Patient Gender]],1)="F","Female","Male")</f>
        <v>Female</v>
      </c>
    </row>
    <row r="1740" spans="1:20" x14ac:dyDescent="0.3">
      <c r="A1740" t="s">
        <v>1844</v>
      </c>
      <c r="B1740" s="1">
        <v>45055.231944444444</v>
      </c>
      <c r="C1740" t="s">
        <v>13</v>
      </c>
      <c r="D1740">
        <v>50</v>
      </c>
      <c r="E1740" t="s">
        <v>22</v>
      </c>
      <c r="F1740" t="s">
        <v>11</v>
      </c>
      <c r="G1740" t="b">
        <v>0</v>
      </c>
      <c r="I1740">
        <v>14</v>
      </c>
      <c r="J1740" t="b">
        <v>0</v>
      </c>
      <c r="K1740">
        <f>YEAR(Table1[[#This Row],[Patient Admission Date]])</f>
        <v>2023</v>
      </c>
      <c r="L1740" t="str">
        <f>TEXT(Table1[[#This Row],[Patient Admission Date]],"mmm")</f>
        <v>May</v>
      </c>
      <c r="M1740" t="str">
        <f>TEXT(Table1[[#This Row],[Patient Admission Date]],"ddd")</f>
        <v>Tue</v>
      </c>
      <c r="N1740" t="str">
        <f>TEXT(INT(HOUR(Table1[[#This Row],[Patient Admission Date]])/3)*3,"00")&amp;"-"&amp;TEXT(INT(HOUR(Table1[[#This Row],[Patient Admission Date]])/3)*3+3,"00")</f>
        <v>03-06</v>
      </c>
      <c r="O1740" t="str" cm="1">
        <f t="array" ref="O1740">_xlfn.IFS(Table1[[#This Row],[Patient Age]]&lt;=14,"0-14",Table1[[#This Row],[Patient Age]]&lt;=29,"15-29",Table1[[#This Row],[Patient Age]]&lt;=44,"30-44",Table1[[#This Row],[Patient Age]]&lt;=59,"45-59",Table1[[#This Row],[Patient Age]]&lt;=74,"60-74",TRUE,"75+")</f>
        <v>45-59</v>
      </c>
      <c r="P1740" t="str" cm="1">
        <f t="array" ref="P1740">_xlfn.IFS(Table1[[#This Row],[Patient Waittime]]&lt;=15,"0-15",Table1[[#This Row],[Patient Waittime]]&lt;=30,"16-30",Table1[[#This Row],[Patient Waittime]]&lt;=45,"31-45",Table1[[#This Row],[Patient Waittime]]&lt;=60,"46-60",TRUE,"60+")</f>
        <v>0-15</v>
      </c>
      <c r="Q1740">
        <f>--(Table1[[#This Row],[Patient Waittime]]&lt;=30)</f>
        <v>1</v>
      </c>
      <c r="R1740">
        <f>--Table1[[#This Row],[Patient Admission Flag]]</f>
        <v>0</v>
      </c>
      <c r="S1740">
        <f>--AND(Table1[[#This Row],[WithinTarget]]=1,Table1[[#This Row],[Patient Satisfaction Score]]&gt;=7)</f>
        <v>0</v>
      </c>
      <c r="T1740" t="str">
        <f>IF(LEFT(Table1[[#This Row],[Patient Gender]],1)="F","Female","Male")</f>
        <v>Female</v>
      </c>
    </row>
    <row r="1741" spans="1:20" x14ac:dyDescent="0.3">
      <c r="A1741" t="s">
        <v>1845</v>
      </c>
      <c r="B1741" s="1">
        <v>45427.925000000003</v>
      </c>
      <c r="C1741" t="s">
        <v>13</v>
      </c>
      <c r="D1741">
        <v>35</v>
      </c>
      <c r="E1741" t="s">
        <v>22</v>
      </c>
      <c r="F1741" t="s">
        <v>11</v>
      </c>
      <c r="G1741" t="b">
        <v>0</v>
      </c>
      <c r="I1741">
        <v>38</v>
      </c>
      <c r="J1741" t="b">
        <v>0</v>
      </c>
      <c r="K1741">
        <f>YEAR(Table1[[#This Row],[Patient Admission Date]])</f>
        <v>2024</v>
      </c>
      <c r="L1741" t="str">
        <f>TEXT(Table1[[#This Row],[Patient Admission Date]],"mmm")</f>
        <v>May</v>
      </c>
      <c r="M1741" t="str">
        <f>TEXT(Table1[[#This Row],[Patient Admission Date]],"ddd")</f>
        <v>Wed</v>
      </c>
      <c r="N1741" t="str">
        <f>TEXT(INT(HOUR(Table1[[#This Row],[Patient Admission Date]])/3)*3,"00")&amp;"-"&amp;TEXT(INT(HOUR(Table1[[#This Row],[Patient Admission Date]])/3)*3+3,"00")</f>
        <v>21-24</v>
      </c>
      <c r="O1741" t="str" cm="1">
        <f t="array" ref="O1741">_xlfn.IFS(Table1[[#This Row],[Patient Age]]&lt;=14,"0-14",Table1[[#This Row],[Patient Age]]&lt;=29,"15-29",Table1[[#This Row],[Patient Age]]&lt;=44,"30-44",Table1[[#This Row],[Patient Age]]&lt;=59,"45-59",Table1[[#This Row],[Patient Age]]&lt;=74,"60-74",TRUE,"75+")</f>
        <v>30-44</v>
      </c>
      <c r="P1741" t="str" cm="1">
        <f t="array" ref="P1741">_xlfn.IFS(Table1[[#This Row],[Patient Waittime]]&lt;=15,"0-15",Table1[[#This Row],[Patient Waittime]]&lt;=30,"16-30",Table1[[#This Row],[Patient Waittime]]&lt;=45,"31-45",Table1[[#This Row],[Patient Waittime]]&lt;=60,"46-60",TRUE,"60+")</f>
        <v>31-45</v>
      </c>
      <c r="Q1741">
        <f>--(Table1[[#This Row],[Patient Waittime]]&lt;=30)</f>
        <v>0</v>
      </c>
      <c r="R1741">
        <f>--Table1[[#This Row],[Patient Admission Flag]]</f>
        <v>0</v>
      </c>
      <c r="S1741">
        <f>--AND(Table1[[#This Row],[WithinTarget]]=1,Table1[[#This Row],[Patient Satisfaction Score]]&gt;=7)</f>
        <v>0</v>
      </c>
      <c r="T1741" t="str">
        <f>IF(LEFT(Table1[[#This Row],[Patient Gender]],1)="F","Female","Male")</f>
        <v>Female</v>
      </c>
    </row>
    <row r="1742" spans="1:20" x14ac:dyDescent="0.3">
      <c r="A1742" t="s">
        <v>1846</v>
      </c>
      <c r="B1742" s="1">
        <v>45490.570833333331</v>
      </c>
      <c r="C1742" t="s">
        <v>13</v>
      </c>
      <c r="D1742">
        <v>54</v>
      </c>
      <c r="E1742" t="s">
        <v>22</v>
      </c>
      <c r="F1742" t="s">
        <v>11</v>
      </c>
      <c r="G1742" t="b">
        <v>0</v>
      </c>
      <c r="I1742">
        <v>56</v>
      </c>
      <c r="J1742" t="b">
        <v>0</v>
      </c>
      <c r="K1742">
        <f>YEAR(Table1[[#This Row],[Patient Admission Date]])</f>
        <v>2024</v>
      </c>
      <c r="L1742" t="str">
        <f>TEXT(Table1[[#This Row],[Patient Admission Date]],"mmm")</f>
        <v>Jul</v>
      </c>
      <c r="M1742" t="str">
        <f>TEXT(Table1[[#This Row],[Patient Admission Date]],"ddd")</f>
        <v>Wed</v>
      </c>
      <c r="N1742" t="str">
        <f>TEXT(INT(HOUR(Table1[[#This Row],[Patient Admission Date]])/3)*3,"00")&amp;"-"&amp;TEXT(INT(HOUR(Table1[[#This Row],[Patient Admission Date]])/3)*3+3,"00")</f>
        <v>12-15</v>
      </c>
      <c r="O1742" t="str" cm="1">
        <f t="array" ref="O1742">_xlfn.IFS(Table1[[#This Row],[Patient Age]]&lt;=14,"0-14",Table1[[#This Row],[Patient Age]]&lt;=29,"15-29",Table1[[#This Row],[Patient Age]]&lt;=44,"30-44",Table1[[#This Row],[Patient Age]]&lt;=59,"45-59",Table1[[#This Row],[Patient Age]]&lt;=74,"60-74",TRUE,"75+")</f>
        <v>45-59</v>
      </c>
      <c r="P1742" t="str" cm="1">
        <f t="array" ref="P1742">_xlfn.IFS(Table1[[#This Row],[Patient Waittime]]&lt;=15,"0-15",Table1[[#This Row],[Patient Waittime]]&lt;=30,"16-30",Table1[[#This Row],[Patient Waittime]]&lt;=45,"31-45",Table1[[#This Row],[Patient Waittime]]&lt;=60,"46-60",TRUE,"60+")</f>
        <v>46-60</v>
      </c>
      <c r="Q1742">
        <f>--(Table1[[#This Row],[Patient Waittime]]&lt;=30)</f>
        <v>0</v>
      </c>
      <c r="R1742">
        <f>--Table1[[#This Row],[Patient Admission Flag]]</f>
        <v>0</v>
      </c>
      <c r="S1742">
        <f>--AND(Table1[[#This Row],[WithinTarget]]=1,Table1[[#This Row],[Patient Satisfaction Score]]&gt;=7)</f>
        <v>0</v>
      </c>
      <c r="T1742" t="str">
        <f>IF(LEFT(Table1[[#This Row],[Patient Gender]],1)="F","Female","Male")</f>
        <v>Female</v>
      </c>
    </row>
    <row r="1743" spans="1:20" x14ac:dyDescent="0.3">
      <c r="A1743" t="s">
        <v>1847</v>
      </c>
      <c r="B1743" s="1">
        <v>45424.259722222225</v>
      </c>
      <c r="C1743" t="s">
        <v>13</v>
      </c>
      <c r="D1743">
        <v>49</v>
      </c>
      <c r="E1743" t="s">
        <v>22</v>
      </c>
      <c r="F1743" t="s">
        <v>11</v>
      </c>
      <c r="G1743" t="b">
        <v>0</v>
      </c>
      <c r="I1743">
        <v>59</v>
      </c>
      <c r="J1743" t="b">
        <v>0</v>
      </c>
      <c r="K1743">
        <f>YEAR(Table1[[#This Row],[Patient Admission Date]])</f>
        <v>2024</v>
      </c>
      <c r="L1743" t="str">
        <f>TEXT(Table1[[#This Row],[Patient Admission Date]],"mmm")</f>
        <v>May</v>
      </c>
      <c r="M1743" t="str">
        <f>TEXT(Table1[[#This Row],[Patient Admission Date]],"ddd")</f>
        <v>Sun</v>
      </c>
      <c r="N1743" t="str">
        <f>TEXT(INT(HOUR(Table1[[#This Row],[Patient Admission Date]])/3)*3,"00")&amp;"-"&amp;TEXT(INT(HOUR(Table1[[#This Row],[Patient Admission Date]])/3)*3+3,"00")</f>
        <v>06-09</v>
      </c>
      <c r="O1743" t="str" cm="1">
        <f t="array" ref="O1743">_xlfn.IFS(Table1[[#This Row],[Patient Age]]&lt;=14,"0-14",Table1[[#This Row],[Patient Age]]&lt;=29,"15-29",Table1[[#This Row],[Patient Age]]&lt;=44,"30-44",Table1[[#This Row],[Patient Age]]&lt;=59,"45-59",Table1[[#This Row],[Patient Age]]&lt;=74,"60-74",TRUE,"75+")</f>
        <v>45-59</v>
      </c>
      <c r="P1743" t="str" cm="1">
        <f t="array" ref="P1743">_xlfn.IFS(Table1[[#This Row],[Patient Waittime]]&lt;=15,"0-15",Table1[[#This Row],[Patient Waittime]]&lt;=30,"16-30",Table1[[#This Row],[Patient Waittime]]&lt;=45,"31-45",Table1[[#This Row],[Patient Waittime]]&lt;=60,"46-60",TRUE,"60+")</f>
        <v>46-60</v>
      </c>
      <c r="Q1743">
        <f>--(Table1[[#This Row],[Patient Waittime]]&lt;=30)</f>
        <v>0</v>
      </c>
      <c r="R1743">
        <f>--Table1[[#This Row],[Patient Admission Flag]]</f>
        <v>0</v>
      </c>
      <c r="S1743">
        <f>--AND(Table1[[#This Row],[WithinTarget]]=1,Table1[[#This Row],[Patient Satisfaction Score]]&gt;=7)</f>
        <v>0</v>
      </c>
      <c r="T1743" t="str">
        <f>IF(LEFT(Table1[[#This Row],[Patient Gender]],1)="F","Female","Male")</f>
        <v>Female</v>
      </c>
    </row>
    <row r="1744" spans="1:20" x14ac:dyDescent="0.3">
      <c r="A1744" t="s">
        <v>1848</v>
      </c>
      <c r="B1744" s="1">
        <v>45118.001388888886</v>
      </c>
      <c r="C1744" t="s">
        <v>13</v>
      </c>
      <c r="D1744">
        <v>32</v>
      </c>
      <c r="E1744" t="s">
        <v>22</v>
      </c>
      <c r="F1744" t="s">
        <v>11</v>
      </c>
      <c r="G1744" t="b">
        <v>0</v>
      </c>
      <c r="I1744">
        <v>29</v>
      </c>
      <c r="J1744" t="b">
        <v>0</v>
      </c>
      <c r="K1744">
        <f>YEAR(Table1[[#This Row],[Patient Admission Date]])</f>
        <v>2023</v>
      </c>
      <c r="L1744" t="str">
        <f>TEXT(Table1[[#This Row],[Patient Admission Date]],"mmm")</f>
        <v>Jul</v>
      </c>
      <c r="M1744" t="str">
        <f>TEXT(Table1[[#This Row],[Patient Admission Date]],"ddd")</f>
        <v>Tue</v>
      </c>
      <c r="N1744" t="str">
        <f>TEXT(INT(HOUR(Table1[[#This Row],[Patient Admission Date]])/3)*3,"00")&amp;"-"&amp;TEXT(INT(HOUR(Table1[[#This Row],[Patient Admission Date]])/3)*3+3,"00")</f>
        <v>00-03</v>
      </c>
      <c r="O1744" t="str" cm="1">
        <f t="array" ref="O1744">_xlfn.IFS(Table1[[#This Row],[Patient Age]]&lt;=14,"0-14",Table1[[#This Row],[Patient Age]]&lt;=29,"15-29",Table1[[#This Row],[Patient Age]]&lt;=44,"30-44",Table1[[#This Row],[Patient Age]]&lt;=59,"45-59",Table1[[#This Row],[Patient Age]]&lt;=74,"60-74",TRUE,"75+")</f>
        <v>30-44</v>
      </c>
      <c r="P1744" t="str" cm="1">
        <f t="array" ref="P1744">_xlfn.IFS(Table1[[#This Row],[Patient Waittime]]&lt;=15,"0-15",Table1[[#This Row],[Patient Waittime]]&lt;=30,"16-30",Table1[[#This Row],[Patient Waittime]]&lt;=45,"31-45",Table1[[#This Row],[Patient Waittime]]&lt;=60,"46-60",TRUE,"60+")</f>
        <v>16-30</v>
      </c>
      <c r="Q1744">
        <f>--(Table1[[#This Row],[Patient Waittime]]&lt;=30)</f>
        <v>1</v>
      </c>
      <c r="R1744">
        <f>--Table1[[#This Row],[Patient Admission Flag]]</f>
        <v>0</v>
      </c>
      <c r="S1744">
        <f>--AND(Table1[[#This Row],[WithinTarget]]=1,Table1[[#This Row],[Patient Satisfaction Score]]&gt;=7)</f>
        <v>0</v>
      </c>
      <c r="T1744" t="str">
        <f>IF(LEFT(Table1[[#This Row],[Patient Gender]],1)="F","Female","Male")</f>
        <v>Female</v>
      </c>
    </row>
    <row r="1745" spans="1:20" x14ac:dyDescent="0.3">
      <c r="A1745" t="s">
        <v>1849</v>
      </c>
      <c r="B1745" s="1">
        <v>45548.615972222222</v>
      </c>
      <c r="C1745" t="s">
        <v>13</v>
      </c>
      <c r="D1745">
        <v>69</v>
      </c>
      <c r="E1745" t="s">
        <v>22</v>
      </c>
      <c r="F1745" t="s">
        <v>11</v>
      </c>
      <c r="G1745" t="b">
        <v>0</v>
      </c>
      <c r="I1745">
        <v>33</v>
      </c>
      <c r="J1745" t="b">
        <v>0</v>
      </c>
      <c r="K1745">
        <f>YEAR(Table1[[#This Row],[Patient Admission Date]])</f>
        <v>2024</v>
      </c>
      <c r="L1745" t="str">
        <f>TEXT(Table1[[#This Row],[Patient Admission Date]],"mmm")</f>
        <v>Sep</v>
      </c>
      <c r="M1745" t="str">
        <f>TEXT(Table1[[#This Row],[Patient Admission Date]],"ddd")</f>
        <v>Fri</v>
      </c>
      <c r="N1745" t="str">
        <f>TEXT(INT(HOUR(Table1[[#This Row],[Patient Admission Date]])/3)*3,"00")&amp;"-"&amp;TEXT(INT(HOUR(Table1[[#This Row],[Patient Admission Date]])/3)*3+3,"00")</f>
        <v>12-15</v>
      </c>
      <c r="O1745" t="str" cm="1">
        <f t="array" ref="O1745">_xlfn.IFS(Table1[[#This Row],[Patient Age]]&lt;=14,"0-14",Table1[[#This Row],[Patient Age]]&lt;=29,"15-29",Table1[[#This Row],[Patient Age]]&lt;=44,"30-44",Table1[[#This Row],[Patient Age]]&lt;=59,"45-59",Table1[[#This Row],[Patient Age]]&lt;=74,"60-74",TRUE,"75+")</f>
        <v>60-74</v>
      </c>
      <c r="P1745" t="str" cm="1">
        <f t="array" ref="P1745">_xlfn.IFS(Table1[[#This Row],[Patient Waittime]]&lt;=15,"0-15",Table1[[#This Row],[Patient Waittime]]&lt;=30,"16-30",Table1[[#This Row],[Patient Waittime]]&lt;=45,"31-45",Table1[[#This Row],[Patient Waittime]]&lt;=60,"46-60",TRUE,"60+")</f>
        <v>31-45</v>
      </c>
      <c r="Q1745">
        <f>--(Table1[[#This Row],[Patient Waittime]]&lt;=30)</f>
        <v>0</v>
      </c>
      <c r="R1745">
        <f>--Table1[[#This Row],[Patient Admission Flag]]</f>
        <v>0</v>
      </c>
      <c r="S1745">
        <f>--AND(Table1[[#This Row],[WithinTarget]]=1,Table1[[#This Row],[Patient Satisfaction Score]]&gt;=7)</f>
        <v>0</v>
      </c>
      <c r="T1745" t="str">
        <f>IF(LEFT(Table1[[#This Row],[Patient Gender]],1)="F","Female","Male")</f>
        <v>Female</v>
      </c>
    </row>
    <row r="1746" spans="1:20" x14ac:dyDescent="0.3">
      <c r="A1746" t="s">
        <v>1850</v>
      </c>
      <c r="B1746" s="1">
        <v>45125.384722222225</v>
      </c>
      <c r="C1746" t="s">
        <v>13</v>
      </c>
      <c r="D1746">
        <v>56</v>
      </c>
      <c r="E1746" t="s">
        <v>22</v>
      </c>
      <c r="F1746" t="s">
        <v>11</v>
      </c>
      <c r="G1746" t="b">
        <v>0</v>
      </c>
      <c r="I1746">
        <v>51</v>
      </c>
      <c r="J1746" t="b">
        <v>0</v>
      </c>
      <c r="K1746">
        <f>YEAR(Table1[[#This Row],[Patient Admission Date]])</f>
        <v>2023</v>
      </c>
      <c r="L1746" t="str">
        <f>TEXT(Table1[[#This Row],[Patient Admission Date]],"mmm")</f>
        <v>Jul</v>
      </c>
      <c r="M1746" t="str">
        <f>TEXT(Table1[[#This Row],[Patient Admission Date]],"ddd")</f>
        <v>Tue</v>
      </c>
      <c r="N1746" t="str">
        <f>TEXT(INT(HOUR(Table1[[#This Row],[Patient Admission Date]])/3)*3,"00")&amp;"-"&amp;TEXT(INT(HOUR(Table1[[#This Row],[Patient Admission Date]])/3)*3+3,"00")</f>
        <v>09-12</v>
      </c>
      <c r="O1746" t="str" cm="1">
        <f t="array" ref="O1746">_xlfn.IFS(Table1[[#This Row],[Patient Age]]&lt;=14,"0-14",Table1[[#This Row],[Patient Age]]&lt;=29,"15-29",Table1[[#This Row],[Patient Age]]&lt;=44,"30-44",Table1[[#This Row],[Patient Age]]&lt;=59,"45-59",Table1[[#This Row],[Patient Age]]&lt;=74,"60-74",TRUE,"75+")</f>
        <v>45-59</v>
      </c>
      <c r="P1746" t="str" cm="1">
        <f t="array" ref="P1746">_xlfn.IFS(Table1[[#This Row],[Patient Waittime]]&lt;=15,"0-15",Table1[[#This Row],[Patient Waittime]]&lt;=30,"16-30",Table1[[#This Row],[Patient Waittime]]&lt;=45,"31-45",Table1[[#This Row],[Patient Waittime]]&lt;=60,"46-60",TRUE,"60+")</f>
        <v>46-60</v>
      </c>
      <c r="Q1746">
        <f>--(Table1[[#This Row],[Patient Waittime]]&lt;=30)</f>
        <v>0</v>
      </c>
      <c r="R1746">
        <f>--Table1[[#This Row],[Patient Admission Flag]]</f>
        <v>0</v>
      </c>
      <c r="S1746">
        <f>--AND(Table1[[#This Row],[WithinTarget]]=1,Table1[[#This Row],[Patient Satisfaction Score]]&gt;=7)</f>
        <v>0</v>
      </c>
      <c r="T1746" t="str">
        <f>IF(LEFT(Table1[[#This Row],[Patient Gender]],1)="F","Female","Male")</f>
        <v>Female</v>
      </c>
    </row>
    <row r="1747" spans="1:20" x14ac:dyDescent="0.3">
      <c r="A1747" t="s">
        <v>1851</v>
      </c>
      <c r="B1747" s="1">
        <v>45049.916666666664</v>
      </c>
      <c r="C1747" t="s">
        <v>13</v>
      </c>
      <c r="D1747">
        <v>48</v>
      </c>
      <c r="E1747" t="s">
        <v>22</v>
      </c>
      <c r="F1747" t="s">
        <v>11</v>
      </c>
      <c r="G1747" t="b">
        <v>0</v>
      </c>
      <c r="I1747">
        <v>53</v>
      </c>
      <c r="J1747" t="b">
        <v>0</v>
      </c>
      <c r="K1747">
        <f>YEAR(Table1[[#This Row],[Patient Admission Date]])</f>
        <v>2023</v>
      </c>
      <c r="L1747" t="str">
        <f>TEXT(Table1[[#This Row],[Patient Admission Date]],"mmm")</f>
        <v>May</v>
      </c>
      <c r="M1747" t="str">
        <f>TEXT(Table1[[#This Row],[Patient Admission Date]],"ddd")</f>
        <v>Wed</v>
      </c>
      <c r="N1747" t="str">
        <f>TEXT(INT(HOUR(Table1[[#This Row],[Patient Admission Date]])/3)*3,"00")&amp;"-"&amp;TEXT(INT(HOUR(Table1[[#This Row],[Patient Admission Date]])/3)*3+3,"00")</f>
        <v>21-24</v>
      </c>
      <c r="O1747" t="str" cm="1">
        <f t="array" ref="O1747">_xlfn.IFS(Table1[[#This Row],[Patient Age]]&lt;=14,"0-14",Table1[[#This Row],[Patient Age]]&lt;=29,"15-29",Table1[[#This Row],[Patient Age]]&lt;=44,"30-44",Table1[[#This Row],[Patient Age]]&lt;=59,"45-59",Table1[[#This Row],[Patient Age]]&lt;=74,"60-74",TRUE,"75+")</f>
        <v>45-59</v>
      </c>
      <c r="P1747" t="str" cm="1">
        <f t="array" ref="P1747">_xlfn.IFS(Table1[[#This Row],[Patient Waittime]]&lt;=15,"0-15",Table1[[#This Row],[Patient Waittime]]&lt;=30,"16-30",Table1[[#This Row],[Patient Waittime]]&lt;=45,"31-45",Table1[[#This Row],[Patient Waittime]]&lt;=60,"46-60",TRUE,"60+")</f>
        <v>46-60</v>
      </c>
      <c r="Q1747">
        <f>--(Table1[[#This Row],[Patient Waittime]]&lt;=30)</f>
        <v>0</v>
      </c>
      <c r="R1747">
        <f>--Table1[[#This Row],[Patient Admission Flag]]</f>
        <v>0</v>
      </c>
      <c r="S1747">
        <f>--AND(Table1[[#This Row],[WithinTarget]]=1,Table1[[#This Row],[Patient Satisfaction Score]]&gt;=7)</f>
        <v>0</v>
      </c>
      <c r="T1747" t="str">
        <f>IF(LEFT(Table1[[#This Row],[Patient Gender]],1)="F","Female","Male")</f>
        <v>Female</v>
      </c>
    </row>
    <row r="1748" spans="1:20" x14ac:dyDescent="0.3">
      <c r="A1748" t="s">
        <v>1852</v>
      </c>
      <c r="B1748" s="1">
        <v>45467.717361111114</v>
      </c>
      <c r="C1748" t="s">
        <v>13</v>
      </c>
      <c r="D1748">
        <v>62</v>
      </c>
      <c r="E1748" t="s">
        <v>22</v>
      </c>
      <c r="F1748" t="s">
        <v>11</v>
      </c>
      <c r="G1748" t="b">
        <v>0</v>
      </c>
      <c r="I1748">
        <v>48</v>
      </c>
      <c r="J1748" t="b">
        <v>0</v>
      </c>
      <c r="K1748">
        <f>YEAR(Table1[[#This Row],[Patient Admission Date]])</f>
        <v>2024</v>
      </c>
      <c r="L1748" t="str">
        <f>TEXT(Table1[[#This Row],[Patient Admission Date]],"mmm")</f>
        <v>Jun</v>
      </c>
      <c r="M1748" t="str">
        <f>TEXT(Table1[[#This Row],[Patient Admission Date]],"ddd")</f>
        <v>Mon</v>
      </c>
      <c r="N1748" t="str">
        <f>TEXT(INT(HOUR(Table1[[#This Row],[Patient Admission Date]])/3)*3,"00")&amp;"-"&amp;TEXT(INT(HOUR(Table1[[#This Row],[Patient Admission Date]])/3)*3+3,"00")</f>
        <v>15-18</v>
      </c>
      <c r="O1748" t="str" cm="1">
        <f t="array" ref="O1748">_xlfn.IFS(Table1[[#This Row],[Patient Age]]&lt;=14,"0-14",Table1[[#This Row],[Patient Age]]&lt;=29,"15-29",Table1[[#This Row],[Patient Age]]&lt;=44,"30-44",Table1[[#This Row],[Patient Age]]&lt;=59,"45-59",Table1[[#This Row],[Patient Age]]&lt;=74,"60-74",TRUE,"75+")</f>
        <v>60-74</v>
      </c>
      <c r="P1748" t="str" cm="1">
        <f t="array" ref="P1748">_xlfn.IFS(Table1[[#This Row],[Patient Waittime]]&lt;=15,"0-15",Table1[[#This Row],[Patient Waittime]]&lt;=30,"16-30",Table1[[#This Row],[Patient Waittime]]&lt;=45,"31-45",Table1[[#This Row],[Patient Waittime]]&lt;=60,"46-60",TRUE,"60+")</f>
        <v>46-60</v>
      </c>
      <c r="Q1748">
        <f>--(Table1[[#This Row],[Patient Waittime]]&lt;=30)</f>
        <v>0</v>
      </c>
      <c r="R1748">
        <f>--Table1[[#This Row],[Patient Admission Flag]]</f>
        <v>0</v>
      </c>
      <c r="S1748">
        <f>--AND(Table1[[#This Row],[WithinTarget]]=1,Table1[[#This Row],[Patient Satisfaction Score]]&gt;=7)</f>
        <v>0</v>
      </c>
      <c r="T1748" t="str">
        <f>IF(LEFT(Table1[[#This Row],[Patient Gender]],1)="F","Female","Male")</f>
        <v>Female</v>
      </c>
    </row>
    <row r="1749" spans="1:20" x14ac:dyDescent="0.3">
      <c r="A1749" t="s">
        <v>1853</v>
      </c>
      <c r="B1749" s="1">
        <v>45160.161805555559</v>
      </c>
      <c r="C1749" t="s">
        <v>13</v>
      </c>
      <c r="D1749">
        <v>18</v>
      </c>
      <c r="E1749" t="s">
        <v>22</v>
      </c>
      <c r="F1749" t="s">
        <v>11</v>
      </c>
      <c r="G1749" t="b">
        <v>0</v>
      </c>
      <c r="I1749">
        <v>10</v>
      </c>
      <c r="J1749" t="b">
        <v>0</v>
      </c>
      <c r="K1749">
        <f>YEAR(Table1[[#This Row],[Patient Admission Date]])</f>
        <v>2023</v>
      </c>
      <c r="L1749" t="str">
        <f>TEXT(Table1[[#This Row],[Patient Admission Date]],"mmm")</f>
        <v>Aug</v>
      </c>
      <c r="M1749" t="str">
        <f>TEXT(Table1[[#This Row],[Patient Admission Date]],"ddd")</f>
        <v>Tue</v>
      </c>
      <c r="N1749" t="str">
        <f>TEXT(INT(HOUR(Table1[[#This Row],[Patient Admission Date]])/3)*3,"00")&amp;"-"&amp;TEXT(INT(HOUR(Table1[[#This Row],[Patient Admission Date]])/3)*3+3,"00")</f>
        <v>03-06</v>
      </c>
      <c r="O1749" t="str" cm="1">
        <f t="array" ref="O1749">_xlfn.IFS(Table1[[#This Row],[Patient Age]]&lt;=14,"0-14",Table1[[#This Row],[Patient Age]]&lt;=29,"15-29",Table1[[#This Row],[Patient Age]]&lt;=44,"30-44",Table1[[#This Row],[Patient Age]]&lt;=59,"45-59",Table1[[#This Row],[Patient Age]]&lt;=74,"60-74",TRUE,"75+")</f>
        <v>15-29</v>
      </c>
      <c r="P1749" t="str" cm="1">
        <f t="array" ref="P1749">_xlfn.IFS(Table1[[#This Row],[Patient Waittime]]&lt;=15,"0-15",Table1[[#This Row],[Patient Waittime]]&lt;=30,"16-30",Table1[[#This Row],[Patient Waittime]]&lt;=45,"31-45",Table1[[#This Row],[Patient Waittime]]&lt;=60,"46-60",TRUE,"60+")</f>
        <v>0-15</v>
      </c>
      <c r="Q1749">
        <f>--(Table1[[#This Row],[Patient Waittime]]&lt;=30)</f>
        <v>1</v>
      </c>
      <c r="R1749">
        <f>--Table1[[#This Row],[Patient Admission Flag]]</f>
        <v>0</v>
      </c>
      <c r="S1749">
        <f>--AND(Table1[[#This Row],[WithinTarget]]=1,Table1[[#This Row],[Patient Satisfaction Score]]&gt;=7)</f>
        <v>0</v>
      </c>
      <c r="T1749" t="str">
        <f>IF(LEFT(Table1[[#This Row],[Patient Gender]],1)="F","Female","Male")</f>
        <v>Female</v>
      </c>
    </row>
    <row r="1750" spans="1:20" x14ac:dyDescent="0.3">
      <c r="A1750" t="s">
        <v>1854</v>
      </c>
      <c r="B1750" s="1">
        <v>45507.064583333333</v>
      </c>
      <c r="C1750" t="s">
        <v>13</v>
      </c>
      <c r="D1750">
        <v>66</v>
      </c>
      <c r="E1750" t="s">
        <v>22</v>
      </c>
      <c r="F1750" t="s">
        <v>11</v>
      </c>
      <c r="G1750" t="b">
        <v>0</v>
      </c>
      <c r="I1750">
        <v>11</v>
      </c>
      <c r="J1750" t="b">
        <v>0</v>
      </c>
      <c r="K1750">
        <f>YEAR(Table1[[#This Row],[Patient Admission Date]])</f>
        <v>2024</v>
      </c>
      <c r="L1750" t="str">
        <f>TEXT(Table1[[#This Row],[Patient Admission Date]],"mmm")</f>
        <v>Aug</v>
      </c>
      <c r="M1750" t="str">
        <f>TEXT(Table1[[#This Row],[Patient Admission Date]],"ddd")</f>
        <v>Sat</v>
      </c>
      <c r="N1750" t="str">
        <f>TEXT(INT(HOUR(Table1[[#This Row],[Patient Admission Date]])/3)*3,"00")&amp;"-"&amp;TEXT(INT(HOUR(Table1[[#This Row],[Patient Admission Date]])/3)*3+3,"00")</f>
        <v>00-03</v>
      </c>
      <c r="O1750" t="str" cm="1">
        <f t="array" ref="O1750">_xlfn.IFS(Table1[[#This Row],[Patient Age]]&lt;=14,"0-14",Table1[[#This Row],[Patient Age]]&lt;=29,"15-29",Table1[[#This Row],[Patient Age]]&lt;=44,"30-44",Table1[[#This Row],[Patient Age]]&lt;=59,"45-59",Table1[[#This Row],[Patient Age]]&lt;=74,"60-74",TRUE,"75+")</f>
        <v>60-74</v>
      </c>
      <c r="P1750" t="str" cm="1">
        <f t="array" ref="P1750">_xlfn.IFS(Table1[[#This Row],[Patient Waittime]]&lt;=15,"0-15",Table1[[#This Row],[Patient Waittime]]&lt;=30,"16-30",Table1[[#This Row],[Patient Waittime]]&lt;=45,"31-45",Table1[[#This Row],[Patient Waittime]]&lt;=60,"46-60",TRUE,"60+")</f>
        <v>0-15</v>
      </c>
      <c r="Q1750">
        <f>--(Table1[[#This Row],[Patient Waittime]]&lt;=30)</f>
        <v>1</v>
      </c>
      <c r="R1750">
        <f>--Table1[[#This Row],[Patient Admission Flag]]</f>
        <v>0</v>
      </c>
      <c r="S1750">
        <f>--AND(Table1[[#This Row],[WithinTarget]]=1,Table1[[#This Row],[Patient Satisfaction Score]]&gt;=7)</f>
        <v>0</v>
      </c>
      <c r="T1750" t="str">
        <f>IF(LEFT(Table1[[#This Row],[Patient Gender]],1)="F","Female","Male")</f>
        <v>Female</v>
      </c>
    </row>
    <row r="1751" spans="1:20" x14ac:dyDescent="0.3">
      <c r="A1751" t="s">
        <v>1855</v>
      </c>
      <c r="B1751" s="1">
        <v>45147.236805555556</v>
      </c>
      <c r="C1751" t="s">
        <v>13</v>
      </c>
      <c r="D1751">
        <v>39</v>
      </c>
      <c r="E1751" t="s">
        <v>22</v>
      </c>
      <c r="F1751" t="s">
        <v>11</v>
      </c>
      <c r="G1751" t="b">
        <v>0</v>
      </c>
      <c r="I1751">
        <v>23</v>
      </c>
      <c r="J1751" t="b">
        <v>0</v>
      </c>
      <c r="K1751">
        <f>YEAR(Table1[[#This Row],[Patient Admission Date]])</f>
        <v>2023</v>
      </c>
      <c r="L1751" t="str">
        <f>TEXT(Table1[[#This Row],[Patient Admission Date]],"mmm")</f>
        <v>Aug</v>
      </c>
      <c r="M1751" t="str">
        <f>TEXT(Table1[[#This Row],[Patient Admission Date]],"ddd")</f>
        <v>Wed</v>
      </c>
      <c r="N1751" t="str">
        <f>TEXT(INT(HOUR(Table1[[#This Row],[Patient Admission Date]])/3)*3,"00")&amp;"-"&amp;TEXT(INT(HOUR(Table1[[#This Row],[Patient Admission Date]])/3)*3+3,"00")</f>
        <v>03-06</v>
      </c>
      <c r="O1751" t="str" cm="1">
        <f t="array" ref="O1751">_xlfn.IFS(Table1[[#This Row],[Patient Age]]&lt;=14,"0-14",Table1[[#This Row],[Patient Age]]&lt;=29,"15-29",Table1[[#This Row],[Patient Age]]&lt;=44,"30-44",Table1[[#This Row],[Patient Age]]&lt;=59,"45-59",Table1[[#This Row],[Patient Age]]&lt;=74,"60-74",TRUE,"75+")</f>
        <v>30-44</v>
      </c>
      <c r="P1751" t="str" cm="1">
        <f t="array" ref="P1751">_xlfn.IFS(Table1[[#This Row],[Patient Waittime]]&lt;=15,"0-15",Table1[[#This Row],[Patient Waittime]]&lt;=30,"16-30",Table1[[#This Row],[Patient Waittime]]&lt;=45,"31-45",Table1[[#This Row],[Patient Waittime]]&lt;=60,"46-60",TRUE,"60+")</f>
        <v>16-30</v>
      </c>
      <c r="Q1751">
        <f>--(Table1[[#This Row],[Patient Waittime]]&lt;=30)</f>
        <v>1</v>
      </c>
      <c r="R1751">
        <f>--Table1[[#This Row],[Patient Admission Flag]]</f>
        <v>0</v>
      </c>
      <c r="S1751">
        <f>--AND(Table1[[#This Row],[WithinTarget]]=1,Table1[[#This Row],[Patient Satisfaction Score]]&gt;=7)</f>
        <v>0</v>
      </c>
      <c r="T1751" t="str">
        <f>IF(LEFT(Table1[[#This Row],[Patient Gender]],1)="F","Female","Male")</f>
        <v>Female</v>
      </c>
    </row>
    <row r="1752" spans="1:20" x14ac:dyDescent="0.3">
      <c r="A1752" t="s">
        <v>1856</v>
      </c>
      <c r="B1752" s="1">
        <v>45520.686805555553</v>
      </c>
      <c r="C1752" t="s">
        <v>13</v>
      </c>
      <c r="D1752">
        <v>2</v>
      </c>
      <c r="E1752" t="s">
        <v>22</v>
      </c>
      <c r="F1752" t="s">
        <v>11</v>
      </c>
      <c r="G1752" t="b">
        <v>0</v>
      </c>
      <c r="I1752">
        <v>33</v>
      </c>
      <c r="J1752" t="b">
        <v>0</v>
      </c>
      <c r="K1752">
        <f>YEAR(Table1[[#This Row],[Patient Admission Date]])</f>
        <v>2024</v>
      </c>
      <c r="L1752" t="str">
        <f>TEXT(Table1[[#This Row],[Patient Admission Date]],"mmm")</f>
        <v>Aug</v>
      </c>
      <c r="M1752" t="str">
        <f>TEXT(Table1[[#This Row],[Patient Admission Date]],"ddd")</f>
        <v>Fri</v>
      </c>
      <c r="N1752" t="str">
        <f>TEXT(INT(HOUR(Table1[[#This Row],[Patient Admission Date]])/3)*3,"00")&amp;"-"&amp;TEXT(INT(HOUR(Table1[[#This Row],[Patient Admission Date]])/3)*3+3,"00")</f>
        <v>15-18</v>
      </c>
      <c r="O1752" t="str" cm="1">
        <f t="array" ref="O1752">_xlfn.IFS(Table1[[#This Row],[Patient Age]]&lt;=14,"0-14",Table1[[#This Row],[Patient Age]]&lt;=29,"15-29",Table1[[#This Row],[Patient Age]]&lt;=44,"30-44",Table1[[#This Row],[Patient Age]]&lt;=59,"45-59",Table1[[#This Row],[Patient Age]]&lt;=74,"60-74",TRUE,"75+")</f>
        <v>0-14</v>
      </c>
      <c r="P1752" t="str" cm="1">
        <f t="array" ref="P1752">_xlfn.IFS(Table1[[#This Row],[Patient Waittime]]&lt;=15,"0-15",Table1[[#This Row],[Patient Waittime]]&lt;=30,"16-30",Table1[[#This Row],[Patient Waittime]]&lt;=45,"31-45",Table1[[#This Row],[Patient Waittime]]&lt;=60,"46-60",TRUE,"60+")</f>
        <v>31-45</v>
      </c>
      <c r="Q1752">
        <f>--(Table1[[#This Row],[Patient Waittime]]&lt;=30)</f>
        <v>0</v>
      </c>
      <c r="R1752">
        <f>--Table1[[#This Row],[Patient Admission Flag]]</f>
        <v>0</v>
      </c>
      <c r="S1752">
        <f>--AND(Table1[[#This Row],[WithinTarget]]=1,Table1[[#This Row],[Patient Satisfaction Score]]&gt;=7)</f>
        <v>0</v>
      </c>
      <c r="T1752" t="str">
        <f>IF(LEFT(Table1[[#This Row],[Patient Gender]],1)="F","Female","Male")</f>
        <v>Female</v>
      </c>
    </row>
    <row r="1753" spans="1:20" x14ac:dyDescent="0.3">
      <c r="A1753" t="s">
        <v>1857</v>
      </c>
      <c r="B1753" s="1">
        <v>45578.040277777778</v>
      </c>
      <c r="C1753" t="s">
        <v>13</v>
      </c>
      <c r="D1753">
        <v>6</v>
      </c>
      <c r="E1753" t="s">
        <v>22</v>
      </c>
      <c r="F1753" t="s">
        <v>11</v>
      </c>
      <c r="G1753" t="b">
        <v>0</v>
      </c>
      <c r="I1753">
        <v>38</v>
      </c>
      <c r="J1753" t="b">
        <v>0</v>
      </c>
      <c r="K1753">
        <f>YEAR(Table1[[#This Row],[Patient Admission Date]])</f>
        <v>2024</v>
      </c>
      <c r="L1753" t="str">
        <f>TEXT(Table1[[#This Row],[Patient Admission Date]],"mmm")</f>
        <v>Oct</v>
      </c>
      <c r="M1753" t="str">
        <f>TEXT(Table1[[#This Row],[Patient Admission Date]],"ddd")</f>
        <v>Sun</v>
      </c>
      <c r="N1753" t="str">
        <f>TEXT(INT(HOUR(Table1[[#This Row],[Patient Admission Date]])/3)*3,"00")&amp;"-"&amp;TEXT(INT(HOUR(Table1[[#This Row],[Patient Admission Date]])/3)*3+3,"00")</f>
        <v>00-03</v>
      </c>
      <c r="O1753" t="str" cm="1">
        <f t="array" ref="O1753">_xlfn.IFS(Table1[[#This Row],[Patient Age]]&lt;=14,"0-14",Table1[[#This Row],[Patient Age]]&lt;=29,"15-29",Table1[[#This Row],[Patient Age]]&lt;=44,"30-44",Table1[[#This Row],[Patient Age]]&lt;=59,"45-59",Table1[[#This Row],[Patient Age]]&lt;=74,"60-74",TRUE,"75+")</f>
        <v>0-14</v>
      </c>
      <c r="P1753" t="str" cm="1">
        <f t="array" ref="P1753">_xlfn.IFS(Table1[[#This Row],[Patient Waittime]]&lt;=15,"0-15",Table1[[#This Row],[Patient Waittime]]&lt;=30,"16-30",Table1[[#This Row],[Patient Waittime]]&lt;=45,"31-45",Table1[[#This Row],[Patient Waittime]]&lt;=60,"46-60",TRUE,"60+")</f>
        <v>31-45</v>
      </c>
      <c r="Q1753">
        <f>--(Table1[[#This Row],[Patient Waittime]]&lt;=30)</f>
        <v>0</v>
      </c>
      <c r="R1753">
        <f>--Table1[[#This Row],[Patient Admission Flag]]</f>
        <v>0</v>
      </c>
      <c r="S1753">
        <f>--AND(Table1[[#This Row],[WithinTarget]]=1,Table1[[#This Row],[Patient Satisfaction Score]]&gt;=7)</f>
        <v>0</v>
      </c>
      <c r="T1753" t="str">
        <f>IF(LEFT(Table1[[#This Row],[Patient Gender]],1)="F","Female","Male")</f>
        <v>Female</v>
      </c>
    </row>
    <row r="1754" spans="1:20" x14ac:dyDescent="0.3">
      <c r="A1754" t="s">
        <v>1858</v>
      </c>
      <c r="B1754" s="1">
        <v>45547.767361111109</v>
      </c>
      <c r="C1754" t="s">
        <v>13</v>
      </c>
      <c r="D1754">
        <v>50</v>
      </c>
      <c r="E1754" t="s">
        <v>22</v>
      </c>
      <c r="F1754" t="s">
        <v>11</v>
      </c>
      <c r="G1754" t="b">
        <v>0</v>
      </c>
      <c r="I1754">
        <v>41</v>
      </c>
      <c r="J1754" t="b">
        <v>0</v>
      </c>
      <c r="K1754">
        <f>YEAR(Table1[[#This Row],[Patient Admission Date]])</f>
        <v>2024</v>
      </c>
      <c r="L1754" t="str">
        <f>TEXT(Table1[[#This Row],[Patient Admission Date]],"mmm")</f>
        <v>Sep</v>
      </c>
      <c r="M1754" t="str">
        <f>TEXT(Table1[[#This Row],[Patient Admission Date]],"ddd")</f>
        <v>Thu</v>
      </c>
      <c r="N1754" t="str">
        <f>TEXT(INT(HOUR(Table1[[#This Row],[Patient Admission Date]])/3)*3,"00")&amp;"-"&amp;TEXT(INT(HOUR(Table1[[#This Row],[Patient Admission Date]])/3)*3+3,"00")</f>
        <v>18-21</v>
      </c>
      <c r="O1754" t="str" cm="1">
        <f t="array" ref="O1754">_xlfn.IFS(Table1[[#This Row],[Patient Age]]&lt;=14,"0-14",Table1[[#This Row],[Patient Age]]&lt;=29,"15-29",Table1[[#This Row],[Patient Age]]&lt;=44,"30-44",Table1[[#This Row],[Patient Age]]&lt;=59,"45-59",Table1[[#This Row],[Patient Age]]&lt;=74,"60-74",TRUE,"75+")</f>
        <v>45-59</v>
      </c>
      <c r="P1754" t="str" cm="1">
        <f t="array" ref="P1754">_xlfn.IFS(Table1[[#This Row],[Patient Waittime]]&lt;=15,"0-15",Table1[[#This Row],[Patient Waittime]]&lt;=30,"16-30",Table1[[#This Row],[Patient Waittime]]&lt;=45,"31-45",Table1[[#This Row],[Patient Waittime]]&lt;=60,"46-60",TRUE,"60+")</f>
        <v>31-45</v>
      </c>
      <c r="Q1754">
        <f>--(Table1[[#This Row],[Patient Waittime]]&lt;=30)</f>
        <v>0</v>
      </c>
      <c r="R1754">
        <f>--Table1[[#This Row],[Patient Admission Flag]]</f>
        <v>0</v>
      </c>
      <c r="S1754">
        <f>--AND(Table1[[#This Row],[WithinTarget]]=1,Table1[[#This Row],[Patient Satisfaction Score]]&gt;=7)</f>
        <v>0</v>
      </c>
      <c r="T1754" t="str">
        <f>IF(LEFT(Table1[[#This Row],[Patient Gender]],1)="F","Female","Male")</f>
        <v>Female</v>
      </c>
    </row>
    <row r="1755" spans="1:20" x14ac:dyDescent="0.3">
      <c r="A1755" t="s">
        <v>1859</v>
      </c>
      <c r="B1755" s="1">
        <v>45101.486805555556</v>
      </c>
      <c r="C1755" t="s">
        <v>13</v>
      </c>
      <c r="D1755">
        <v>8</v>
      </c>
      <c r="E1755" t="s">
        <v>22</v>
      </c>
      <c r="F1755" t="s">
        <v>11</v>
      </c>
      <c r="G1755" t="b">
        <v>0</v>
      </c>
      <c r="I1755">
        <v>42</v>
      </c>
      <c r="J1755" t="b">
        <v>0</v>
      </c>
      <c r="K1755">
        <f>YEAR(Table1[[#This Row],[Patient Admission Date]])</f>
        <v>2023</v>
      </c>
      <c r="L1755" t="str">
        <f>TEXT(Table1[[#This Row],[Patient Admission Date]],"mmm")</f>
        <v>Jun</v>
      </c>
      <c r="M1755" t="str">
        <f>TEXT(Table1[[#This Row],[Patient Admission Date]],"ddd")</f>
        <v>Sat</v>
      </c>
      <c r="N1755" t="str">
        <f>TEXT(INT(HOUR(Table1[[#This Row],[Patient Admission Date]])/3)*3,"00")&amp;"-"&amp;TEXT(INT(HOUR(Table1[[#This Row],[Patient Admission Date]])/3)*3+3,"00")</f>
        <v>09-12</v>
      </c>
      <c r="O1755" t="str" cm="1">
        <f t="array" ref="O1755">_xlfn.IFS(Table1[[#This Row],[Patient Age]]&lt;=14,"0-14",Table1[[#This Row],[Patient Age]]&lt;=29,"15-29",Table1[[#This Row],[Patient Age]]&lt;=44,"30-44",Table1[[#This Row],[Patient Age]]&lt;=59,"45-59",Table1[[#This Row],[Patient Age]]&lt;=74,"60-74",TRUE,"75+")</f>
        <v>0-14</v>
      </c>
      <c r="P1755" t="str" cm="1">
        <f t="array" ref="P1755">_xlfn.IFS(Table1[[#This Row],[Patient Waittime]]&lt;=15,"0-15",Table1[[#This Row],[Patient Waittime]]&lt;=30,"16-30",Table1[[#This Row],[Patient Waittime]]&lt;=45,"31-45",Table1[[#This Row],[Patient Waittime]]&lt;=60,"46-60",TRUE,"60+")</f>
        <v>31-45</v>
      </c>
      <c r="Q1755">
        <f>--(Table1[[#This Row],[Patient Waittime]]&lt;=30)</f>
        <v>0</v>
      </c>
      <c r="R1755">
        <f>--Table1[[#This Row],[Patient Admission Flag]]</f>
        <v>0</v>
      </c>
      <c r="S1755">
        <f>--AND(Table1[[#This Row],[WithinTarget]]=1,Table1[[#This Row],[Patient Satisfaction Score]]&gt;=7)</f>
        <v>0</v>
      </c>
      <c r="T1755" t="str">
        <f>IF(LEFT(Table1[[#This Row],[Patient Gender]],1)="F","Female","Male")</f>
        <v>Female</v>
      </c>
    </row>
    <row r="1756" spans="1:20" x14ac:dyDescent="0.3">
      <c r="A1756" t="s">
        <v>1860</v>
      </c>
      <c r="B1756" s="1">
        <v>45414.544444444444</v>
      </c>
      <c r="C1756" t="s">
        <v>13</v>
      </c>
      <c r="D1756">
        <v>25</v>
      </c>
      <c r="E1756" t="s">
        <v>22</v>
      </c>
      <c r="F1756" t="s">
        <v>11</v>
      </c>
      <c r="G1756" t="b">
        <v>0</v>
      </c>
      <c r="I1756">
        <v>42</v>
      </c>
      <c r="J1756" t="b">
        <v>0</v>
      </c>
      <c r="K1756">
        <f>YEAR(Table1[[#This Row],[Patient Admission Date]])</f>
        <v>2024</v>
      </c>
      <c r="L1756" t="str">
        <f>TEXT(Table1[[#This Row],[Patient Admission Date]],"mmm")</f>
        <v>May</v>
      </c>
      <c r="M1756" t="str">
        <f>TEXT(Table1[[#This Row],[Patient Admission Date]],"ddd")</f>
        <v>Thu</v>
      </c>
      <c r="N1756" t="str">
        <f>TEXT(INT(HOUR(Table1[[#This Row],[Patient Admission Date]])/3)*3,"00")&amp;"-"&amp;TEXT(INT(HOUR(Table1[[#This Row],[Patient Admission Date]])/3)*3+3,"00")</f>
        <v>12-15</v>
      </c>
      <c r="O1756" t="str" cm="1">
        <f t="array" ref="O1756">_xlfn.IFS(Table1[[#This Row],[Patient Age]]&lt;=14,"0-14",Table1[[#This Row],[Patient Age]]&lt;=29,"15-29",Table1[[#This Row],[Patient Age]]&lt;=44,"30-44",Table1[[#This Row],[Patient Age]]&lt;=59,"45-59",Table1[[#This Row],[Patient Age]]&lt;=74,"60-74",TRUE,"75+")</f>
        <v>15-29</v>
      </c>
      <c r="P1756" t="str" cm="1">
        <f t="array" ref="P1756">_xlfn.IFS(Table1[[#This Row],[Patient Waittime]]&lt;=15,"0-15",Table1[[#This Row],[Patient Waittime]]&lt;=30,"16-30",Table1[[#This Row],[Patient Waittime]]&lt;=45,"31-45",Table1[[#This Row],[Patient Waittime]]&lt;=60,"46-60",TRUE,"60+")</f>
        <v>31-45</v>
      </c>
      <c r="Q1756">
        <f>--(Table1[[#This Row],[Patient Waittime]]&lt;=30)</f>
        <v>0</v>
      </c>
      <c r="R1756">
        <f>--Table1[[#This Row],[Patient Admission Flag]]</f>
        <v>0</v>
      </c>
      <c r="S1756">
        <f>--AND(Table1[[#This Row],[WithinTarget]]=1,Table1[[#This Row],[Patient Satisfaction Score]]&gt;=7)</f>
        <v>0</v>
      </c>
      <c r="T1756" t="str">
        <f>IF(LEFT(Table1[[#This Row],[Patient Gender]],1)="F","Female","Male")</f>
        <v>Female</v>
      </c>
    </row>
    <row r="1757" spans="1:20" x14ac:dyDescent="0.3">
      <c r="A1757" t="s">
        <v>1861</v>
      </c>
      <c r="B1757" s="1">
        <v>45353.974305555559</v>
      </c>
      <c r="C1757" t="s">
        <v>13</v>
      </c>
      <c r="D1757">
        <v>34</v>
      </c>
      <c r="E1757" t="s">
        <v>22</v>
      </c>
      <c r="F1757" t="s">
        <v>11</v>
      </c>
      <c r="G1757" t="b">
        <v>0</v>
      </c>
      <c r="I1757">
        <v>48</v>
      </c>
      <c r="J1757" t="b">
        <v>0</v>
      </c>
      <c r="K1757">
        <f>YEAR(Table1[[#This Row],[Patient Admission Date]])</f>
        <v>2024</v>
      </c>
      <c r="L1757" t="str">
        <f>TEXT(Table1[[#This Row],[Patient Admission Date]],"mmm")</f>
        <v>Mar</v>
      </c>
      <c r="M1757" t="str">
        <f>TEXT(Table1[[#This Row],[Patient Admission Date]],"ddd")</f>
        <v>Sat</v>
      </c>
      <c r="N1757" t="str">
        <f>TEXT(INT(HOUR(Table1[[#This Row],[Patient Admission Date]])/3)*3,"00")&amp;"-"&amp;TEXT(INT(HOUR(Table1[[#This Row],[Patient Admission Date]])/3)*3+3,"00")</f>
        <v>21-24</v>
      </c>
      <c r="O1757" t="str" cm="1">
        <f t="array" ref="O1757">_xlfn.IFS(Table1[[#This Row],[Patient Age]]&lt;=14,"0-14",Table1[[#This Row],[Patient Age]]&lt;=29,"15-29",Table1[[#This Row],[Patient Age]]&lt;=44,"30-44",Table1[[#This Row],[Patient Age]]&lt;=59,"45-59",Table1[[#This Row],[Patient Age]]&lt;=74,"60-74",TRUE,"75+")</f>
        <v>30-44</v>
      </c>
      <c r="P1757" t="str" cm="1">
        <f t="array" ref="P1757">_xlfn.IFS(Table1[[#This Row],[Patient Waittime]]&lt;=15,"0-15",Table1[[#This Row],[Patient Waittime]]&lt;=30,"16-30",Table1[[#This Row],[Patient Waittime]]&lt;=45,"31-45",Table1[[#This Row],[Patient Waittime]]&lt;=60,"46-60",TRUE,"60+")</f>
        <v>46-60</v>
      </c>
      <c r="Q1757">
        <f>--(Table1[[#This Row],[Patient Waittime]]&lt;=30)</f>
        <v>0</v>
      </c>
      <c r="R1757">
        <f>--Table1[[#This Row],[Patient Admission Flag]]</f>
        <v>0</v>
      </c>
      <c r="S1757">
        <f>--AND(Table1[[#This Row],[WithinTarget]]=1,Table1[[#This Row],[Patient Satisfaction Score]]&gt;=7)</f>
        <v>0</v>
      </c>
      <c r="T1757" t="str">
        <f>IF(LEFT(Table1[[#This Row],[Patient Gender]],1)="F","Female","Male")</f>
        <v>Female</v>
      </c>
    </row>
    <row r="1758" spans="1:20" x14ac:dyDescent="0.3">
      <c r="A1758" t="s">
        <v>1862</v>
      </c>
      <c r="B1758" s="1">
        <v>45590.647222222222</v>
      </c>
      <c r="C1758" t="s">
        <v>13</v>
      </c>
      <c r="D1758">
        <v>67</v>
      </c>
      <c r="E1758" t="s">
        <v>22</v>
      </c>
      <c r="F1758" t="s">
        <v>11</v>
      </c>
      <c r="G1758" t="b">
        <v>0</v>
      </c>
      <c r="I1758">
        <v>11</v>
      </c>
      <c r="J1758" t="b">
        <v>0</v>
      </c>
      <c r="K1758">
        <f>YEAR(Table1[[#This Row],[Patient Admission Date]])</f>
        <v>2024</v>
      </c>
      <c r="L1758" t="str">
        <f>TEXT(Table1[[#This Row],[Patient Admission Date]],"mmm")</f>
        <v>Oct</v>
      </c>
      <c r="M1758" t="str">
        <f>TEXT(Table1[[#This Row],[Patient Admission Date]],"ddd")</f>
        <v>Fri</v>
      </c>
      <c r="N1758" t="str">
        <f>TEXT(INT(HOUR(Table1[[#This Row],[Patient Admission Date]])/3)*3,"00")&amp;"-"&amp;TEXT(INT(HOUR(Table1[[#This Row],[Patient Admission Date]])/3)*3+3,"00")</f>
        <v>15-18</v>
      </c>
      <c r="O1758" t="str" cm="1">
        <f t="array" ref="O1758">_xlfn.IFS(Table1[[#This Row],[Patient Age]]&lt;=14,"0-14",Table1[[#This Row],[Patient Age]]&lt;=29,"15-29",Table1[[#This Row],[Patient Age]]&lt;=44,"30-44",Table1[[#This Row],[Patient Age]]&lt;=59,"45-59",Table1[[#This Row],[Patient Age]]&lt;=74,"60-74",TRUE,"75+")</f>
        <v>60-74</v>
      </c>
      <c r="P1758" t="str" cm="1">
        <f t="array" ref="P1758">_xlfn.IFS(Table1[[#This Row],[Patient Waittime]]&lt;=15,"0-15",Table1[[#This Row],[Patient Waittime]]&lt;=30,"16-30",Table1[[#This Row],[Patient Waittime]]&lt;=45,"31-45",Table1[[#This Row],[Patient Waittime]]&lt;=60,"46-60",TRUE,"60+")</f>
        <v>0-15</v>
      </c>
      <c r="Q1758">
        <f>--(Table1[[#This Row],[Patient Waittime]]&lt;=30)</f>
        <v>1</v>
      </c>
      <c r="R1758">
        <f>--Table1[[#This Row],[Patient Admission Flag]]</f>
        <v>0</v>
      </c>
      <c r="S1758">
        <f>--AND(Table1[[#This Row],[WithinTarget]]=1,Table1[[#This Row],[Patient Satisfaction Score]]&gt;=7)</f>
        <v>0</v>
      </c>
      <c r="T1758" t="str">
        <f>IF(LEFT(Table1[[#This Row],[Patient Gender]],1)="F","Female","Male")</f>
        <v>Female</v>
      </c>
    </row>
    <row r="1759" spans="1:20" x14ac:dyDescent="0.3">
      <c r="A1759" t="s">
        <v>1863</v>
      </c>
      <c r="B1759" s="1">
        <v>45359.324305555558</v>
      </c>
      <c r="C1759" t="s">
        <v>13</v>
      </c>
      <c r="D1759">
        <v>74</v>
      </c>
      <c r="E1759" t="s">
        <v>22</v>
      </c>
      <c r="F1759" t="s">
        <v>11</v>
      </c>
      <c r="G1759" t="b">
        <v>0</v>
      </c>
      <c r="I1759">
        <v>16</v>
      </c>
      <c r="J1759" t="b">
        <v>0</v>
      </c>
      <c r="K1759">
        <f>YEAR(Table1[[#This Row],[Patient Admission Date]])</f>
        <v>2024</v>
      </c>
      <c r="L1759" t="str">
        <f>TEXT(Table1[[#This Row],[Patient Admission Date]],"mmm")</f>
        <v>Mar</v>
      </c>
      <c r="M1759" t="str">
        <f>TEXT(Table1[[#This Row],[Patient Admission Date]],"ddd")</f>
        <v>Fri</v>
      </c>
      <c r="N1759" t="str">
        <f>TEXT(INT(HOUR(Table1[[#This Row],[Patient Admission Date]])/3)*3,"00")&amp;"-"&amp;TEXT(INT(HOUR(Table1[[#This Row],[Patient Admission Date]])/3)*3+3,"00")</f>
        <v>06-09</v>
      </c>
      <c r="O1759" t="str" cm="1">
        <f t="array" ref="O1759">_xlfn.IFS(Table1[[#This Row],[Patient Age]]&lt;=14,"0-14",Table1[[#This Row],[Patient Age]]&lt;=29,"15-29",Table1[[#This Row],[Patient Age]]&lt;=44,"30-44",Table1[[#This Row],[Patient Age]]&lt;=59,"45-59",Table1[[#This Row],[Patient Age]]&lt;=74,"60-74",TRUE,"75+")</f>
        <v>60-74</v>
      </c>
      <c r="P1759" t="str" cm="1">
        <f t="array" ref="P1759">_xlfn.IFS(Table1[[#This Row],[Patient Waittime]]&lt;=15,"0-15",Table1[[#This Row],[Patient Waittime]]&lt;=30,"16-30",Table1[[#This Row],[Patient Waittime]]&lt;=45,"31-45",Table1[[#This Row],[Patient Waittime]]&lt;=60,"46-60",TRUE,"60+")</f>
        <v>16-30</v>
      </c>
      <c r="Q1759">
        <f>--(Table1[[#This Row],[Patient Waittime]]&lt;=30)</f>
        <v>1</v>
      </c>
      <c r="R1759">
        <f>--Table1[[#This Row],[Patient Admission Flag]]</f>
        <v>0</v>
      </c>
      <c r="S1759">
        <f>--AND(Table1[[#This Row],[WithinTarget]]=1,Table1[[#This Row],[Patient Satisfaction Score]]&gt;=7)</f>
        <v>0</v>
      </c>
      <c r="T1759" t="str">
        <f>IF(LEFT(Table1[[#This Row],[Patient Gender]],1)="F","Female","Male")</f>
        <v>Female</v>
      </c>
    </row>
    <row r="1760" spans="1:20" x14ac:dyDescent="0.3">
      <c r="A1760" t="s">
        <v>1864</v>
      </c>
      <c r="B1760" s="1">
        <v>45544.039583333331</v>
      </c>
      <c r="C1760" t="s">
        <v>13</v>
      </c>
      <c r="D1760">
        <v>1</v>
      </c>
      <c r="E1760" t="s">
        <v>22</v>
      </c>
      <c r="F1760" t="s">
        <v>11</v>
      </c>
      <c r="G1760" t="b">
        <v>0</v>
      </c>
      <c r="I1760">
        <v>17</v>
      </c>
      <c r="J1760" t="b">
        <v>0</v>
      </c>
      <c r="K1760">
        <f>YEAR(Table1[[#This Row],[Patient Admission Date]])</f>
        <v>2024</v>
      </c>
      <c r="L1760" t="str">
        <f>TEXT(Table1[[#This Row],[Patient Admission Date]],"mmm")</f>
        <v>Sep</v>
      </c>
      <c r="M1760" t="str">
        <f>TEXT(Table1[[#This Row],[Patient Admission Date]],"ddd")</f>
        <v>Mon</v>
      </c>
      <c r="N1760" t="str">
        <f>TEXT(INT(HOUR(Table1[[#This Row],[Patient Admission Date]])/3)*3,"00")&amp;"-"&amp;TEXT(INT(HOUR(Table1[[#This Row],[Patient Admission Date]])/3)*3+3,"00")</f>
        <v>00-03</v>
      </c>
      <c r="O1760" t="str" cm="1">
        <f t="array" ref="O1760">_xlfn.IFS(Table1[[#This Row],[Patient Age]]&lt;=14,"0-14",Table1[[#This Row],[Patient Age]]&lt;=29,"15-29",Table1[[#This Row],[Patient Age]]&lt;=44,"30-44",Table1[[#This Row],[Patient Age]]&lt;=59,"45-59",Table1[[#This Row],[Patient Age]]&lt;=74,"60-74",TRUE,"75+")</f>
        <v>0-14</v>
      </c>
      <c r="P1760" t="str" cm="1">
        <f t="array" ref="P1760">_xlfn.IFS(Table1[[#This Row],[Patient Waittime]]&lt;=15,"0-15",Table1[[#This Row],[Patient Waittime]]&lt;=30,"16-30",Table1[[#This Row],[Patient Waittime]]&lt;=45,"31-45",Table1[[#This Row],[Patient Waittime]]&lt;=60,"46-60",TRUE,"60+")</f>
        <v>16-30</v>
      </c>
      <c r="Q1760">
        <f>--(Table1[[#This Row],[Patient Waittime]]&lt;=30)</f>
        <v>1</v>
      </c>
      <c r="R1760">
        <f>--Table1[[#This Row],[Patient Admission Flag]]</f>
        <v>0</v>
      </c>
      <c r="S1760">
        <f>--AND(Table1[[#This Row],[WithinTarget]]=1,Table1[[#This Row],[Patient Satisfaction Score]]&gt;=7)</f>
        <v>0</v>
      </c>
      <c r="T1760" t="str">
        <f>IF(LEFT(Table1[[#This Row],[Patient Gender]],1)="F","Female","Male")</f>
        <v>Female</v>
      </c>
    </row>
    <row r="1761" spans="1:20" x14ac:dyDescent="0.3">
      <c r="A1761" t="s">
        <v>1865</v>
      </c>
      <c r="B1761" s="1">
        <v>45430.268055555556</v>
      </c>
      <c r="C1761" t="s">
        <v>13</v>
      </c>
      <c r="D1761">
        <v>69</v>
      </c>
      <c r="E1761" t="s">
        <v>22</v>
      </c>
      <c r="F1761" t="s">
        <v>11</v>
      </c>
      <c r="G1761" t="b">
        <v>0</v>
      </c>
      <c r="I1761">
        <v>17</v>
      </c>
      <c r="J1761" t="b">
        <v>0</v>
      </c>
      <c r="K1761">
        <f>YEAR(Table1[[#This Row],[Patient Admission Date]])</f>
        <v>2024</v>
      </c>
      <c r="L1761" t="str">
        <f>TEXT(Table1[[#This Row],[Patient Admission Date]],"mmm")</f>
        <v>May</v>
      </c>
      <c r="M1761" t="str">
        <f>TEXT(Table1[[#This Row],[Patient Admission Date]],"ddd")</f>
        <v>Sat</v>
      </c>
      <c r="N1761" t="str">
        <f>TEXT(INT(HOUR(Table1[[#This Row],[Patient Admission Date]])/3)*3,"00")&amp;"-"&amp;TEXT(INT(HOUR(Table1[[#This Row],[Patient Admission Date]])/3)*3+3,"00")</f>
        <v>06-09</v>
      </c>
      <c r="O1761" t="str" cm="1">
        <f t="array" ref="O1761">_xlfn.IFS(Table1[[#This Row],[Patient Age]]&lt;=14,"0-14",Table1[[#This Row],[Patient Age]]&lt;=29,"15-29",Table1[[#This Row],[Patient Age]]&lt;=44,"30-44",Table1[[#This Row],[Patient Age]]&lt;=59,"45-59",Table1[[#This Row],[Patient Age]]&lt;=74,"60-74",TRUE,"75+")</f>
        <v>60-74</v>
      </c>
      <c r="P1761" t="str" cm="1">
        <f t="array" ref="P1761">_xlfn.IFS(Table1[[#This Row],[Patient Waittime]]&lt;=15,"0-15",Table1[[#This Row],[Patient Waittime]]&lt;=30,"16-30",Table1[[#This Row],[Patient Waittime]]&lt;=45,"31-45",Table1[[#This Row],[Patient Waittime]]&lt;=60,"46-60",TRUE,"60+")</f>
        <v>16-30</v>
      </c>
      <c r="Q1761">
        <f>--(Table1[[#This Row],[Patient Waittime]]&lt;=30)</f>
        <v>1</v>
      </c>
      <c r="R1761">
        <f>--Table1[[#This Row],[Patient Admission Flag]]</f>
        <v>0</v>
      </c>
      <c r="S1761">
        <f>--AND(Table1[[#This Row],[WithinTarget]]=1,Table1[[#This Row],[Patient Satisfaction Score]]&gt;=7)</f>
        <v>0</v>
      </c>
      <c r="T1761" t="str">
        <f>IF(LEFT(Table1[[#This Row],[Patient Gender]],1)="F","Female","Male")</f>
        <v>Female</v>
      </c>
    </row>
    <row r="1762" spans="1:20" x14ac:dyDescent="0.3">
      <c r="A1762" t="s">
        <v>1866</v>
      </c>
      <c r="B1762" s="1">
        <v>45070.309027777781</v>
      </c>
      <c r="C1762" t="s">
        <v>13</v>
      </c>
      <c r="D1762">
        <v>77</v>
      </c>
      <c r="E1762" t="s">
        <v>22</v>
      </c>
      <c r="F1762" t="s">
        <v>11</v>
      </c>
      <c r="G1762" t="b">
        <v>0</v>
      </c>
      <c r="I1762">
        <v>20</v>
      </c>
      <c r="J1762" t="b">
        <v>0</v>
      </c>
      <c r="K1762">
        <f>YEAR(Table1[[#This Row],[Patient Admission Date]])</f>
        <v>2023</v>
      </c>
      <c r="L1762" t="str">
        <f>TEXT(Table1[[#This Row],[Patient Admission Date]],"mmm")</f>
        <v>May</v>
      </c>
      <c r="M1762" t="str">
        <f>TEXT(Table1[[#This Row],[Patient Admission Date]],"ddd")</f>
        <v>Wed</v>
      </c>
      <c r="N1762" t="str">
        <f>TEXT(INT(HOUR(Table1[[#This Row],[Patient Admission Date]])/3)*3,"00")&amp;"-"&amp;TEXT(INT(HOUR(Table1[[#This Row],[Patient Admission Date]])/3)*3+3,"00")</f>
        <v>06-09</v>
      </c>
      <c r="O1762" t="str" cm="1">
        <f t="array" ref="O1762">_xlfn.IFS(Table1[[#This Row],[Patient Age]]&lt;=14,"0-14",Table1[[#This Row],[Patient Age]]&lt;=29,"15-29",Table1[[#This Row],[Patient Age]]&lt;=44,"30-44",Table1[[#This Row],[Patient Age]]&lt;=59,"45-59",Table1[[#This Row],[Patient Age]]&lt;=74,"60-74",TRUE,"75+")</f>
        <v>75+</v>
      </c>
      <c r="P1762" t="str" cm="1">
        <f t="array" ref="P1762">_xlfn.IFS(Table1[[#This Row],[Patient Waittime]]&lt;=15,"0-15",Table1[[#This Row],[Patient Waittime]]&lt;=30,"16-30",Table1[[#This Row],[Patient Waittime]]&lt;=45,"31-45",Table1[[#This Row],[Patient Waittime]]&lt;=60,"46-60",TRUE,"60+")</f>
        <v>16-30</v>
      </c>
      <c r="Q1762">
        <f>--(Table1[[#This Row],[Patient Waittime]]&lt;=30)</f>
        <v>1</v>
      </c>
      <c r="R1762">
        <f>--Table1[[#This Row],[Patient Admission Flag]]</f>
        <v>0</v>
      </c>
      <c r="S1762">
        <f>--AND(Table1[[#This Row],[WithinTarget]]=1,Table1[[#This Row],[Patient Satisfaction Score]]&gt;=7)</f>
        <v>0</v>
      </c>
      <c r="T1762" t="str">
        <f>IF(LEFT(Table1[[#This Row],[Patient Gender]],1)="F","Female","Male")</f>
        <v>Female</v>
      </c>
    </row>
    <row r="1763" spans="1:20" x14ac:dyDescent="0.3">
      <c r="A1763" t="s">
        <v>1867</v>
      </c>
      <c r="B1763" s="1">
        <v>45311.567361111112</v>
      </c>
      <c r="C1763" t="s">
        <v>13</v>
      </c>
      <c r="D1763">
        <v>55</v>
      </c>
      <c r="E1763" t="s">
        <v>22</v>
      </c>
      <c r="F1763" t="s">
        <v>11</v>
      </c>
      <c r="G1763" t="b">
        <v>0</v>
      </c>
      <c r="I1763">
        <v>29</v>
      </c>
      <c r="J1763" t="b">
        <v>0</v>
      </c>
      <c r="K1763">
        <f>YEAR(Table1[[#This Row],[Patient Admission Date]])</f>
        <v>2024</v>
      </c>
      <c r="L1763" t="str">
        <f>TEXT(Table1[[#This Row],[Patient Admission Date]],"mmm")</f>
        <v>Jan</v>
      </c>
      <c r="M1763" t="str">
        <f>TEXT(Table1[[#This Row],[Patient Admission Date]],"ddd")</f>
        <v>Sat</v>
      </c>
      <c r="N1763" t="str">
        <f>TEXT(INT(HOUR(Table1[[#This Row],[Patient Admission Date]])/3)*3,"00")&amp;"-"&amp;TEXT(INT(HOUR(Table1[[#This Row],[Patient Admission Date]])/3)*3+3,"00")</f>
        <v>12-15</v>
      </c>
      <c r="O1763" t="str" cm="1">
        <f t="array" ref="O1763">_xlfn.IFS(Table1[[#This Row],[Patient Age]]&lt;=14,"0-14",Table1[[#This Row],[Patient Age]]&lt;=29,"15-29",Table1[[#This Row],[Patient Age]]&lt;=44,"30-44",Table1[[#This Row],[Patient Age]]&lt;=59,"45-59",Table1[[#This Row],[Patient Age]]&lt;=74,"60-74",TRUE,"75+")</f>
        <v>45-59</v>
      </c>
      <c r="P1763" t="str" cm="1">
        <f t="array" ref="P1763">_xlfn.IFS(Table1[[#This Row],[Patient Waittime]]&lt;=15,"0-15",Table1[[#This Row],[Patient Waittime]]&lt;=30,"16-30",Table1[[#This Row],[Patient Waittime]]&lt;=45,"31-45",Table1[[#This Row],[Patient Waittime]]&lt;=60,"46-60",TRUE,"60+")</f>
        <v>16-30</v>
      </c>
      <c r="Q1763">
        <f>--(Table1[[#This Row],[Patient Waittime]]&lt;=30)</f>
        <v>1</v>
      </c>
      <c r="R1763">
        <f>--Table1[[#This Row],[Patient Admission Flag]]</f>
        <v>0</v>
      </c>
      <c r="S1763">
        <f>--AND(Table1[[#This Row],[WithinTarget]]=1,Table1[[#This Row],[Patient Satisfaction Score]]&gt;=7)</f>
        <v>0</v>
      </c>
      <c r="T1763" t="str">
        <f>IF(LEFT(Table1[[#This Row],[Patient Gender]],1)="F","Female","Male")</f>
        <v>Female</v>
      </c>
    </row>
    <row r="1764" spans="1:20" x14ac:dyDescent="0.3">
      <c r="A1764" t="s">
        <v>1868</v>
      </c>
      <c r="B1764" s="1">
        <v>45584.095833333333</v>
      </c>
      <c r="C1764" t="s">
        <v>13</v>
      </c>
      <c r="D1764">
        <v>55</v>
      </c>
      <c r="E1764" t="s">
        <v>22</v>
      </c>
      <c r="F1764" t="s">
        <v>11</v>
      </c>
      <c r="G1764" t="b">
        <v>0</v>
      </c>
      <c r="I1764">
        <v>58</v>
      </c>
      <c r="J1764" t="b">
        <v>0</v>
      </c>
      <c r="K1764">
        <f>YEAR(Table1[[#This Row],[Patient Admission Date]])</f>
        <v>2024</v>
      </c>
      <c r="L1764" t="str">
        <f>TEXT(Table1[[#This Row],[Patient Admission Date]],"mmm")</f>
        <v>Oct</v>
      </c>
      <c r="M1764" t="str">
        <f>TEXT(Table1[[#This Row],[Patient Admission Date]],"ddd")</f>
        <v>Sat</v>
      </c>
      <c r="N1764" t="str">
        <f>TEXT(INT(HOUR(Table1[[#This Row],[Patient Admission Date]])/3)*3,"00")&amp;"-"&amp;TEXT(INT(HOUR(Table1[[#This Row],[Patient Admission Date]])/3)*3+3,"00")</f>
        <v>00-03</v>
      </c>
      <c r="O1764" t="str" cm="1">
        <f t="array" ref="O1764">_xlfn.IFS(Table1[[#This Row],[Patient Age]]&lt;=14,"0-14",Table1[[#This Row],[Patient Age]]&lt;=29,"15-29",Table1[[#This Row],[Patient Age]]&lt;=44,"30-44",Table1[[#This Row],[Patient Age]]&lt;=59,"45-59",Table1[[#This Row],[Patient Age]]&lt;=74,"60-74",TRUE,"75+")</f>
        <v>45-59</v>
      </c>
      <c r="P1764" t="str" cm="1">
        <f t="array" ref="P1764">_xlfn.IFS(Table1[[#This Row],[Patient Waittime]]&lt;=15,"0-15",Table1[[#This Row],[Patient Waittime]]&lt;=30,"16-30",Table1[[#This Row],[Patient Waittime]]&lt;=45,"31-45",Table1[[#This Row],[Patient Waittime]]&lt;=60,"46-60",TRUE,"60+")</f>
        <v>46-60</v>
      </c>
      <c r="Q1764">
        <f>--(Table1[[#This Row],[Patient Waittime]]&lt;=30)</f>
        <v>0</v>
      </c>
      <c r="R1764">
        <f>--Table1[[#This Row],[Patient Admission Flag]]</f>
        <v>0</v>
      </c>
      <c r="S1764">
        <f>--AND(Table1[[#This Row],[WithinTarget]]=1,Table1[[#This Row],[Patient Satisfaction Score]]&gt;=7)</f>
        <v>0</v>
      </c>
      <c r="T1764" t="str">
        <f>IF(LEFT(Table1[[#This Row],[Patient Gender]],1)="F","Female","Male")</f>
        <v>Female</v>
      </c>
    </row>
    <row r="1765" spans="1:20" x14ac:dyDescent="0.3">
      <c r="A1765" t="s">
        <v>1869</v>
      </c>
      <c r="B1765" s="1">
        <v>45521.51458333333</v>
      </c>
      <c r="C1765" t="s">
        <v>13</v>
      </c>
      <c r="D1765">
        <v>73</v>
      </c>
      <c r="E1765" t="s">
        <v>22</v>
      </c>
      <c r="F1765" t="s">
        <v>11</v>
      </c>
      <c r="G1765" t="b">
        <v>0</v>
      </c>
      <c r="I1765">
        <v>37</v>
      </c>
      <c r="J1765" t="b">
        <v>0</v>
      </c>
      <c r="K1765">
        <f>YEAR(Table1[[#This Row],[Patient Admission Date]])</f>
        <v>2024</v>
      </c>
      <c r="L1765" t="str">
        <f>TEXT(Table1[[#This Row],[Patient Admission Date]],"mmm")</f>
        <v>Aug</v>
      </c>
      <c r="M1765" t="str">
        <f>TEXT(Table1[[#This Row],[Patient Admission Date]],"ddd")</f>
        <v>Sat</v>
      </c>
      <c r="N1765" t="str">
        <f>TEXT(INT(HOUR(Table1[[#This Row],[Patient Admission Date]])/3)*3,"00")&amp;"-"&amp;TEXT(INT(HOUR(Table1[[#This Row],[Patient Admission Date]])/3)*3+3,"00")</f>
        <v>12-15</v>
      </c>
      <c r="O1765" t="str" cm="1">
        <f t="array" ref="O1765">_xlfn.IFS(Table1[[#This Row],[Patient Age]]&lt;=14,"0-14",Table1[[#This Row],[Patient Age]]&lt;=29,"15-29",Table1[[#This Row],[Patient Age]]&lt;=44,"30-44",Table1[[#This Row],[Patient Age]]&lt;=59,"45-59",Table1[[#This Row],[Patient Age]]&lt;=74,"60-74",TRUE,"75+")</f>
        <v>60-74</v>
      </c>
      <c r="P1765" t="str" cm="1">
        <f t="array" ref="P1765">_xlfn.IFS(Table1[[#This Row],[Patient Waittime]]&lt;=15,"0-15",Table1[[#This Row],[Patient Waittime]]&lt;=30,"16-30",Table1[[#This Row],[Patient Waittime]]&lt;=45,"31-45",Table1[[#This Row],[Patient Waittime]]&lt;=60,"46-60",TRUE,"60+")</f>
        <v>31-45</v>
      </c>
      <c r="Q1765">
        <f>--(Table1[[#This Row],[Patient Waittime]]&lt;=30)</f>
        <v>0</v>
      </c>
      <c r="R1765">
        <f>--Table1[[#This Row],[Patient Admission Flag]]</f>
        <v>0</v>
      </c>
      <c r="S1765">
        <f>--AND(Table1[[#This Row],[WithinTarget]]=1,Table1[[#This Row],[Patient Satisfaction Score]]&gt;=7)</f>
        <v>0</v>
      </c>
      <c r="T1765" t="str">
        <f>IF(LEFT(Table1[[#This Row],[Patient Gender]],1)="F","Female","Male")</f>
        <v>Female</v>
      </c>
    </row>
    <row r="1766" spans="1:20" x14ac:dyDescent="0.3">
      <c r="A1766" t="s">
        <v>1870</v>
      </c>
      <c r="B1766" s="1">
        <v>45376.254861111112</v>
      </c>
      <c r="C1766" t="s">
        <v>13</v>
      </c>
      <c r="D1766">
        <v>26</v>
      </c>
      <c r="E1766" t="s">
        <v>22</v>
      </c>
      <c r="F1766" t="s">
        <v>11</v>
      </c>
      <c r="G1766" t="b">
        <v>0</v>
      </c>
      <c r="I1766">
        <v>39</v>
      </c>
      <c r="J1766" t="b">
        <v>0</v>
      </c>
      <c r="K1766">
        <f>YEAR(Table1[[#This Row],[Patient Admission Date]])</f>
        <v>2024</v>
      </c>
      <c r="L1766" t="str">
        <f>TEXT(Table1[[#This Row],[Patient Admission Date]],"mmm")</f>
        <v>Mar</v>
      </c>
      <c r="M1766" t="str">
        <f>TEXT(Table1[[#This Row],[Patient Admission Date]],"ddd")</f>
        <v>Mon</v>
      </c>
      <c r="N1766" t="str">
        <f>TEXT(INT(HOUR(Table1[[#This Row],[Patient Admission Date]])/3)*3,"00")&amp;"-"&amp;TEXT(INT(HOUR(Table1[[#This Row],[Patient Admission Date]])/3)*3+3,"00")</f>
        <v>06-09</v>
      </c>
      <c r="O1766" t="str" cm="1">
        <f t="array" ref="O1766">_xlfn.IFS(Table1[[#This Row],[Patient Age]]&lt;=14,"0-14",Table1[[#This Row],[Patient Age]]&lt;=29,"15-29",Table1[[#This Row],[Patient Age]]&lt;=44,"30-44",Table1[[#This Row],[Patient Age]]&lt;=59,"45-59",Table1[[#This Row],[Patient Age]]&lt;=74,"60-74",TRUE,"75+")</f>
        <v>15-29</v>
      </c>
      <c r="P1766" t="str" cm="1">
        <f t="array" ref="P1766">_xlfn.IFS(Table1[[#This Row],[Patient Waittime]]&lt;=15,"0-15",Table1[[#This Row],[Patient Waittime]]&lt;=30,"16-30",Table1[[#This Row],[Patient Waittime]]&lt;=45,"31-45",Table1[[#This Row],[Patient Waittime]]&lt;=60,"46-60",TRUE,"60+")</f>
        <v>31-45</v>
      </c>
      <c r="Q1766">
        <f>--(Table1[[#This Row],[Patient Waittime]]&lt;=30)</f>
        <v>0</v>
      </c>
      <c r="R1766">
        <f>--Table1[[#This Row],[Patient Admission Flag]]</f>
        <v>0</v>
      </c>
      <c r="S1766">
        <f>--AND(Table1[[#This Row],[WithinTarget]]=1,Table1[[#This Row],[Patient Satisfaction Score]]&gt;=7)</f>
        <v>0</v>
      </c>
      <c r="T1766" t="str">
        <f>IF(LEFT(Table1[[#This Row],[Patient Gender]],1)="F","Female","Male")</f>
        <v>Female</v>
      </c>
    </row>
    <row r="1767" spans="1:20" x14ac:dyDescent="0.3">
      <c r="A1767" t="s">
        <v>1871</v>
      </c>
      <c r="B1767" s="1">
        <v>45085.664583333331</v>
      </c>
      <c r="C1767" t="s">
        <v>13</v>
      </c>
      <c r="D1767">
        <v>35</v>
      </c>
      <c r="E1767" t="s">
        <v>22</v>
      </c>
      <c r="F1767" t="s">
        <v>11</v>
      </c>
      <c r="G1767" t="b">
        <v>0</v>
      </c>
      <c r="I1767">
        <v>53</v>
      </c>
      <c r="J1767" t="b">
        <v>0</v>
      </c>
      <c r="K1767">
        <f>YEAR(Table1[[#This Row],[Patient Admission Date]])</f>
        <v>2023</v>
      </c>
      <c r="L1767" t="str">
        <f>TEXT(Table1[[#This Row],[Patient Admission Date]],"mmm")</f>
        <v>Jun</v>
      </c>
      <c r="M1767" t="str">
        <f>TEXT(Table1[[#This Row],[Patient Admission Date]],"ddd")</f>
        <v>Thu</v>
      </c>
      <c r="N1767" t="str">
        <f>TEXT(INT(HOUR(Table1[[#This Row],[Patient Admission Date]])/3)*3,"00")&amp;"-"&amp;TEXT(INT(HOUR(Table1[[#This Row],[Patient Admission Date]])/3)*3+3,"00")</f>
        <v>15-18</v>
      </c>
      <c r="O1767" t="str" cm="1">
        <f t="array" ref="O1767">_xlfn.IFS(Table1[[#This Row],[Patient Age]]&lt;=14,"0-14",Table1[[#This Row],[Patient Age]]&lt;=29,"15-29",Table1[[#This Row],[Patient Age]]&lt;=44,"30-44",Table1[[#This Row],[Patient Age]]&lt;=59,"45-59",Table1[[#This Row],[Patient Age]]&lt;=74,"60-74",TRUE,"75+")</f>
        <v>30-44</v>
      </c>
      <c r="P1767" t="str" cm="1">
        <f t="array" ref="P1767">_xlfn.IFS(Table1[[#This Row],[Patient Waittime]]&lt;=15,"0-15",Table1[[#This Row],[Patient Waittime]]&lt;=30,"16-30",Table1[[#This Row],[Patient Waittime]]&lt;=45,"31-45",Table1[[#This Row],[Patient Waittime]]&lt;=60,"46-60",TRUE,"60+")</f>
        <v>46-60</v>
      </c>
      <c r="Q1767">
        <f>--(Table1[[#This Row],[Patient Waittime]]&lt;=30)</f>
        <v>0</v>
      </c>
      <c r="R1767">
        <f>--Table1[[#This Row],[Patient Admission Flag]]</f>
        <v>0</v>
      </c>
      <c r="S1767">
        <f>--AND(Table1[[#This Row],[WithinTarget]]=1,Table1[[#This Row],[Patient Satisfaction Score]]&gt;=7)</f>
        <v>0</v>
      </c>
      <c r="T1767" t="str">
        <f>IF(LEFT(Table1[[#This Row],[Patient Gender]],1)="F","Female","Male")</f>
        <v>Female</v>
      </c>
    </row>
    <row r="1768" spans="1:20" x14ac:dyDescent="0.3">
      <c r="A1768" t="s">
        <v>1872</v>
      </c>
      <c r="B1768" s="1">
        <v>45522.282638888886</v>
      </c>
      <c r="C1768" t="s">
        <v>13</v>
      </c>
      <c r="D1768">
        <v>5</v>
      </c>
      <c r="E1768" t="s">
        <v>22</v>
      </c>
      <c r="F1768" t="s">
        <v>11</v>
      </c>
      <c r="G1768" t="b">
        <v>0</v>
      </c>
      <c r="I1768">
        <v>24</v>
      </c>
      <c r="J1768" t="b">
        <v>0</v>
      </c>
      <c r="K1768">
        <f>YEAR(Table1[[#This Row],[Patient Admission Date]])</f>
        <v>2024</v>
      </c>
      <c r="L1768" t="str">
        <f>TEXT(Table1[[#This Row],[Patient Admission Date]],"mmm")</f>
        <v>Aug</v>
      </c>
      <c r="M1768" t="str">
        <f>TEXT(Table1[[#This Row],[Patient Admission Date]],"ddd")</f>
        <v>Sun</v>
      </c>
      <c r="N1768" t="str">
        <f>TEXT(INT(HOUR(Table1[[#This Row],[Patient Admission Date]])/3)*3,"00")&amp;"-"&amp;TEXT(INT(HOUR(Table1[[#This Row],[Patient Admission Date]])/3)*3+3,"00")</f>
        <v>06-09</v>
      </c>
      <c r="O1768" t="str" cm="1">
        <f t="array" ref="O1768">_xlfn.IFS(Table1[[#This Row],[Patient Age]]&lt;=14,"0-14",Table1[[#This Row],[Patient Age]]&lt;=29,"15-29",Table1[[#This Row],[Patient Age]]&lt;=44,"30-44",Table1[[#This Row],[Patient Age]]&lt;=59,"45-59",Table1[[#This Row],[Patient Age]]&lt;=74,"60-74",TRUE,"75+")</f>
        <v>0-14</v>
      </c>
      <c r="P1768" t="str" cm="1">
        <f t="array" ref="P1768">_xlfn.IFS(Table1[[#This Row],[Patient Waittime]]&lt;=15,"0-15",Table1[[#This Row],[Patient Waittime]]&lt;=30,"16-30",Table1[[#This Row],[Patient Waittime]]&lt;=45,"31-45",Table1[[#This Row],[Patient Waittime]]&lt;=60,"46-60",TRUE,"60+")</f>
        <v>16-30</v>
      </c>
      <c r="Q1768">
        <f>--(Table1[[#This Row],[Patient Waittime]]&lt;=30)</f>
        <v>1</v>
      </c>
      <c r="R1768">
        <f>--Table1[[#This Row],[Patient Admission Flag]]</f>
        <v>0</v>
      </c>
      <c r="S1768">
        <f>--AND(Table1[[#This Row],[WithinTarget]]=1,Table1[[#This Row],[Patient Satisfaction Score]]&gt;=7)</f>
        <v>0</v>
      </c>
      <c r="T1768" t="str">
        <f>IF(LEFT(Table1[[#This Row],[Patient Gender]],1)="F","Female","Male")</f>
        <v>Female</v>
      </c>
    </row>
    <row r="1769" spans="1:20" x14ac:dyDescent="0.3">
      <c r="A1769" t="s">
        <v>1873</v>
      </c>
      <c r="B1769" s="1">
        <v>45523.055555555555</v>
      </c>
      <c r="C1769" t="s">
        <v>13</v>
      </c>
      <c r="D1769">
        <v>70</v>
      </c>
      <c r="E1769" t="s">
        <v>22</v>
      </c>
      <c r="F1769" t="s">
        <v>11</v>
      </c>
      <c r="G1769" t="b">
        <v>0</v>
      </c>
      <c r="I1769">
        <v>27</v>
      </c>
      <c r="J1769" t="b">
        <v>0</v>
      </c>
      <c r="K1769">
        <f>YEAR(Table1[[#This Row],[Patient Admission Date]])</f>
        <v>2024</v>
      </c>
      <c r="L1769" t="str">
        <f>TEXT(Table1[[#This Row],[Patient Admission Date]],"mmm")</f>
        <v>Aug</v>
      </c>
      <c r="M1769" t="str">
        <f>TEXT(Table1[[#This Row],[Patient Admission Date]],"ddd")</f>
        <v>Mon</v>
      </c>
      <c r="N1769" t="str">
        <f>TEXT(INT(HOUR(Table1[[#This Row],[Patient Admission Date]])/3)*3,"00")&amp;"-"&amp;TEXT(INT(HOUR(Table1[[#This Row],[Patient Admission Date]])/3)*3+3,"00")</f>
        <v>00-03</v>
      </c>
      <c r="O1769" t="str" cm="1">
        <f t="array" ref="O1769">_xlfn.IFS(Table1[[#This Row],[Patient Age]]&lt;=14,"0-14",Table1[[#This Row],[Patient Age]]&lt;=29,"15-29",Table1[[#This Row],[Patient Age]]&lt;=44,"30-44",Table1[[#This Row],[Patient Age]]&lt;=59,"45-59",Table1[[#This Row],[Patient Age]]&lt;=74,"60-74",TRUE,"75+")</f>
        <v>60-74</v>
      </c>
      <c r="P1769" t="str" cm="1">
        <f t="array" ref="P1769">_xlfn.IFS(Table1[[#This Row],[Patient Waittime]]&lt;=15,"0-15",Table1[[#This Row],[Patient Waittime]]&lt;=30,"16-30",Table1[[#This Row],[Patient Waittime]]&lt;=45,"31-45",Table1[[#This Row],[Patient Waittime]]&lt;=60,"46-60",TRUE,"60+")</f>
        <v>16-30</v>
      </c>
      <c r="Q1769">
        <f>--(Table1[[#This Row],[Patient Waittime]]&lt;=30)</f>
        <v>1</v>
      </c>
      <c r="R1769">
        <f>--Table1[[#This Row],[Patient Admission Flag]]</f>
        <v>0</v>
      </c>
      <c r="S1769">
        <f>--AND(Table1[[#This Row],[WithinTarget]]=1,Table1[[#This Row],[Patient Satisfaction Score]]&gt;=7)</f>
        <v>0</v>
      </c>
      <c r="T1769" t="str">
        <f>IF(LEFT(Table1[[#This Row],[Patient Gender]],1)="F","Female","Male")</f>
        <v>Female</v>
      </c>
    </row>
    <row r="1770" spans="1:20" x14ac:dyDescent="0.3">
      <c r="A1770" t="s">
        <v>1874</v>
      </c>
      <c r="B1770" s="1">
        <v>45387.691666666666</v>
      </c>
      <c r="C1770" t="s">
        <v>13</v>
      </c>
      <c r="D1770">
        <v>69</v>
      </c>
      <c r="E1770" t="s">
        <v>22</v>
      </c>
      <c r="F1770" t="s">
        <v>11</v>
      </c>
      <c r="G1770" t="b">
        <v>0</v>
      </c>
      <c r="I1770">
        <v>32</v>
      </c>
      <c r="J1770" t="b">
        <v>0</v>
      </c>
      <c r="K1770">
        <f>YEAR(Table1[[#This Row],[Patient Admission Date]])</f>
        <v>2024</v>
      </c>
      <c r="L1770" t="str">
        <f>TEXT(Table1[[#This Row],[Patient Admission Date]],"mmm")</f>
        <v>Apr</v>
      </c>
      <c r="M1770" t="str">
        <f>TEXT(Table1[[#This Row],[Patient Admission Date]],"ddd")</f>
        <v>Fri</v>
      </c>
      <c r="N1770" t="str">
        <f>TEXT(INT(HOUR(Table1[[#This Row],[Patient Admission Date]])/3)*3,"00")&amp;"-"&amp;TEXT(INT(HOUR(Table1[[#This Row],[Patient Admission Date]])/3)*3+3,"00")</f>
        <v>15-18</v>
      </c>
      <c r="O1770" t="str" cm="1">
        <f t="array" ref="O1770">_xlfn.IFS(Table1[[#This Row],[Patient Age]]&lt;=14,"0-14",Table1[[#This Row],[Patient Age]]&lt;=29,"15-29",Table1[[#This Row],[Patient Age]]&lt;=44,"30-44",Table1[[#This Row],[Patient Age]]&lt;=59,"45-59",Table1[[#This Row],[Patient Age]]&lt;=74,"60-74",TRUE,"75+")</f>
        <v>60-74</v>
      </c>
      <c r="P1770" t="str" cm="1">
        <f t="array" ref="P1770">_xlfn.IFS(Table1[[#This Row],[Patient Waittime]]&lt;=15,"0-15",Table1[[#This Row],[Patient Waittime]]&lt;=30,"16-30",Table1[[#This Row],[Patient Waittime]]&lt;=45,"31-45",Table1[[#This Row],[Patient Waittime]]&lt;=60,"46-60",TRUE,"60+")</f>
        <v>31-45</v>
      </c>
      <c r="Q1770">
        <f>--(Table1[[#This Row],[Patient Waittime]]&lt;=30)</f>
        <v>0</v>
      </c>
      <c r="R1770">
        <f>--Table1[[#This Row],[Patient Admission Flag]]</f>
        <v>0</v>
      </c>
      <c r="S1770">
        <f>--AND(Table1[[#This Row],[WithinTarget]]=1,Table1[[#This Row],[Patient Satisfaction Score]]&gt;=7)</f>
        <v>0</v>
      </c>
      <c r="T1770" t="str">
        <f>IF(LEFT(Table1[[#This Row],[Patient Gender]],1)="F","Female","Male")</f>
        <v>Female</v>
      </c>
    </row>
    <row r="1771" spans="1:20" x14ac:dyDescent="0.3">
      <c r="A1771" t="s">
        <v>1875</v>
      </c>
      <c r="B1771" s="1">
        <v>45525.629166666666</v>
      </c>
      <c r="C1771" t="s">
        <v>13</v>
      </c>
      <c r="D1771">
        <v>20</v>
      </c>
      <c r="E1771" t="s">
        <v>22</v>
      </c>
      <c r="F1771" t="s">
        <v>11</v>
      </c>
      <c r="G1771" t="b">
        <v>0</v>
      </c>
      <c r="I1771">
        <v>41</v>
      </c>
      <c r="J1771" t="b">
        <v>0</v>
      </c>
      <c r="K1771">
        <f>YEAR(Table1[[#This Row],[Patient Admission Date]])</f>
        <v>2024</v>
      </c>
      <c r="L1771" t="str">
        <f>TEXT(Table1[[#This Row],[Patient Admission Date]],"mmm")</f>
        <v>Aug</v>
      </c>
      <c r="M1771" t="str">
        <f>TEXT(Table1[[#This Row],[Patient Admission Date]],"ddd")</f>
        <v>Wed</v>
      </c>
      <c r="N1771" t="str">
        <f>TEXT(INT(HOUR(Table1[[#This Row],[Patient Admission Date]])/3)*3,"00")&amp;"-"&amp;TEXT(INT(HOUR(Table1[[#This Row],[Patient Admission Date]])/3)*3+3,"00")</f>
        <v>15-18</v>
      </c>
      <c r="O1771" t="str" cm="1">
        <f t="array" ref="O1771">_xlfn.IFS(Table1[[#This Row],[Patient Age]]&lt;=14,"0-14",Table1[[#This Row],[Patient Age]]&lt;=29,"15-29",Table1[[#This Row],[Patient Age]]&lt;=44,"30-44",Table1[[#This Row],[Patient Age]]&lt;=59,"45-59",Table1[[#This Row],[Patient Age]]&lt;=74,"60-74",TRUE,"75+")</f>
        <v>15-29</v>
      </c>
      <c r="P1771" t="str" cm="1">
        <f t="array" ref="P1771">_xlfn.IFS(Table1[[#This Row],[Patient Waittime]]&lt;=15,"0-15",Table1[[#This Row],[Patient Waittime]]&lt;=30,"16-30",Table1[[#This Row],[Patient Waittime]]&lt;=45,"31-45",Table1[[#This Row],[Patient Waittime]]&lt;=60,"46-60",TRUE,"60+")</f>
        <v>31-45</v>
      </c>
      <c r="Q1771">
        <f>--(Table1[[#This Row],[Patient Waittime]]&lt;=30)</f>
        <v>0</v>
      </c>
      <c r="R1771">
        <f>--Table1[[#This Row],[Patient Admission Flag]]</f>
        <v>0</v>
      </c>
      <c r="S1771">
        <f>--AND(Table1[[#This Row],[WithinTarget]]=1,Table1[[#This Row],[Patient Satisfaction Score]]&gt;=7)</f>
        <v>0</v>
      </c>
      <c r="T1771" t="str">
        <f>IF(LEFT(Table1[[#This Row],[Patient Gender]],1)="F","Female","Male")</f>
        <v>Female</v>
      </c>
    </row>
    <row r="1772" spans="1:20" x14ac:dyDescent="0.3">
      <c r="A1772" t="s">
        <v>1876</v>
      </c>
      <c r="B1772" s="1">
        <v>45407.584722222222</v>
      </c>
      <c r="C1772" t="s">
        <v>13</v>
      </c>
      <c r="D1772">
        <v>17</v>
      </c>
      <c r="E1772" t="s">
        <v>22</v>
      </c>
      <c r="F1772" t="s">
        <v>11</v>
      </c>
      <c r="G1772" t="b">
        <v>0</v>
      </c>
      <c r="H1772">
        <v>0</v>
      </c>
      <c r="I1772">
        <v>21</v>
      </c>
      <c r="J1772" t="b">
        <v>0</v>
      </c>
      <c r="K1772">
        <f>YEAR(Table1[[#This Row],[Patient Admission Date]])</f>
        <v>2024</v>
      </c>
      <c r="L1772" t="str">
        <f>TEXT(Table1[[#This Row],[Patient Admission Date]],"mmm")</f>
        <v>Apr</v>
      </c>
      <c r="M1772" t="str">
        <f>TEXT(Table1[[#This Row],[Patient Admission Date]],"ddd")</f>
        <v>Thu</v>
      </c>
      <c r="N1772" t="str">
        <f>TEXT(INT(HOUR(Table1[[#This Row],[Patient Admission Date]])/3)*3,"00")&amp;"-"&amp;TEXT(INT(HOUR(Table1[[#This Row],[Patient Admission Date]])/3)*3+3,"00")</f>
        <v>12-15</v>
      </c>
      <c r="O1772" t="str" cm="1">
        <f t="array" ref="O1772">_xlfn.IFS(Table1[[#This Row],[Patient Age]]&lt;=14,"0-14",Table1[[#This Row],[Patient Age]]&lt;=29,"15-29",Table1[[#This Row],[Patient Age]]&lt;=44,"30-44",Table1[[#This Row],[Patient Age]]&lt;=59,"45-59",Table1[[#This Row],[Patient Age]]&lt;=74,"60-74",TRUE,"75+")</f>
        <v>15-29</v>
      </c>
      <c r="P1772" t="str" cm="1">
        <f t="array" ref="P1772">_xlfn.IFS(Table1[[#This Row],[Patient Waittime]]&lt;=15,"0-15",Table1[[#This Row],[Patient Waittime]]&lt;=30,"16-30",Table1[[#This Row],[Patient Waittime]]&lt;=45,"31-45",Table1[[#This Row],[Patient Waittime]]&lt;=60,"46-60",TRUE,"60+")</f>
        <v>16-30</v>
      </c>
      <c r="Q1772">
        <f>--(Table1[[#This Row],[Patient Waittime]]&lt;=30)</f>
        <v>1</v>
      </c>
      <c r="R1772">
        <f>--Table1[[#This Row],[Patient Admission Flag]]</f>
        <v>0</v>
      </c>
      <c r="S1772">
        <f>--AND(Table1[[#This Row],[WithinTarget]]=1,Table1[[#This Row],[Patient Satisfaction Score]]&gt;=7)</f>
        <v>0</v>
      </c>
      <c r="T1772" t="str">
        <f>IF(LEFT(Table1[[#This Row],[Patient Gender]],1)="F","Female","Male")</f>
        <v>Female</v>
      </c>
    </row>
    <row r="1773" spans="1:20" x14ac:dyDescent="0.3">
      <c r="A1773" t="s">
        <v>1877</v>
      </c>
      <c r="B1773" s="1">
        <v>45517.254861111112</v>
      </c>
      <c r="C1773" t="s">
        <v>13</v>
      </c>
      <c r="D1773">
        <v>47</v>
      </c>
      <c r="E1773" t="s">
        <v>22</v>
      </c>
      <c r="F1773" t="s">
        <v>11</v>
      </c>
      <c r="G1773" t="b">
        <v>0</v>
      </c>
      <c r="H1773">
        <v>1</v>
      </c>
      <c r="I1773">
        <v>25</v>
      </c>
      <c r="J1773" t="b">
        <v>0</v>
      </c>
      <c r="K1773">
        <f>YEAR(Table1[[#This Row],[Patient Admission Date]])</f>
        <v>2024</v>
      </c>
      <c r="L1773" t="str">
        <f>TEXT(Table1[[#This Row],[Patient Admission Date]],"mmm")</f>
        <v>Aug</v>
      </c>
      <c r="M1773" t="str">
        <f>TEXT(Table1[[#This Row],[Patient Admission Date]],"ddd")</f>
        <v>Tue</v>
      </c>
      <c r="N1773" t="str">
        <f>TEXT(INT(HOUR(Table1[[#This Row],[Patient Admission Date]])/3)*3,"00")&amp;"-"&amp;TEXT(INT(HOUR(Table1[[#This Row],[Patient Admission Date]])/3)*3+3,"00")</f>
        <v>06-09</v>
      </c>
      <c r="O1773" t="str" cm="1">
        <f t="array" ref="O1773">_xlfn.IFS(Table1[[#This Row],[Patient Age]]&lt;=14,"0-14",Table1[[#This Row],[Patient Age]]&lt;=29,"15-29",Table1[[#This Row],[Patient Age]]&lt;=44,"30-44",Table1[[#This Row],[Patient Age]]&lt;=59,"45-59",Table1[[#This Row],[Patient Age]]&lt;=74,"60-74",TRUE,"75+")</f>
        <v>45-59</v>
      </c>
      <c r="P1773" t="str" cm="1">
        <f t="array" ref="P1773">_xlfn.IFS(Table1[[#This Row],[Patient Waittime]]&lt;=15,"0-15",Table1[[#This Row],[Patient Waittime]]&lt;=30,"16-30",Table1[[#This Row],[Patient Waittime]]&lt;=45,"31-45",Table1[[#This Row],[Patient Waittime]]&lt;=60,"46-60",TRUE,"60+")</f>
        <v>16-30</v>
      </c>
      <c r="Q1773">
        <f>--(Table1[[#This Row],[Patient Waittime]]&lt;=30)</f>
        <v>1</v>
      </c>
      <c r="R1773">
        <f>--Table1[[#This Row],[Patient Admission Flag]]</f>
        <v>0</v>
      </c>
      <c r="S1773">
        <f>--AND(Table1[[#This Row],[WithinTarget]]=1,Table1[[#This Row],[Patient Satisfaction Score]]&gt;=7)</f>
        <v>0</v>
      </c>
      <c r="T1773" t="str">
        <f>IF(LEFT(Table1[[#This Row],[Patient Gender]],1)="F","Female","Male")</f>
        <v>Female</v>
      </c>
    </row>
    <row r="1774" spans="1:20" x14ac:dyDescent="0.3">
      <c r="A1774" t="s">
        <v>1878</v>
      </c>
      <c r="B1774" s="1">
        <v>45221.022916666669</v>
      </c>
      <c r="C1774" t="s">
        <v>13</v>
      </c>
      <c r="D1774">
        <v>66</v>
      </c>
      <c r="E1774" t="s">
        <v>22</v>
      </c>
      <c r="F1774" t="s">
        <v>11</v>
      </c>
      <c r="G1774" t="b">
        <v>0</v>
      </c>
      <c r="H1774">
        <v>1</v>
      </c>
      <c r="I1774">
        <v>56</v>
      </c>
      <c r="J1774" t="b">
        <v>0</v>
      </c>
      <c r="K1774">
        <f>YEAR(Table1[[#This Row],[Patient Admission Date]])</f>
        <v>2023</v>
      </c>
      <c r="L1774" t="str">
        <f>TEXT(Table1[[#This Row],[Patient Admission Date]],"mmm")</f>
        <v>Oct</v>
      </c>
      <c r="M1774" t="str">
        <f>TEXT(Table1[[#This Row],[Patient Admission Date]],"ddd")</f>
        <v>Sun</v>
      </c>
      <c r="N1774" t="str">
        <f>TEXT(INT(HOUR(Table1[[#This Row],[Patient Admission Date]])/3)*3,"00")&amp;"-"&amp;TEXT(INT(HOUR(Table1[[#This Row],[Patient Admission Date]])/3)*3+3,"00")</f>
        <v>00-03</v>
      </c>
      <c r="O1774" t="str" cm="1">
        <f t="array" ref="O1774">_xlfn.IFS(Table1[[#This Row],[Patient Age]]&lt;=14,"0-14",Table1[[#This Row],[Patient Age]]&lt;=29,"15-29",Table1[[#This Row],[Patient Age]]&lt;=44,"30-44",Table1[[#This Row],[Patient Age]]&lt;=59,"45-59",Table1[[#This Row],[Patient Age]]&lt;=74,"60-74",TRUE,"75+")</f>
        <v>60-74</v>
      </c>
      <c r="P1774" t="str" cm="1">
        <f t="array" ref="P1774">_xlfn.IFS(Table1[[#This Row],[Patient Waittime]]&lt;=15,"0-15",Table1[[#This Row],[Patient Waittime]]&lt;=30,"16-30",Table1[[#This Row],[Patient Waittime]]&lt;=45,"31-45",Table1[[#This Row],[Patient Waittime]]&lt;=60,"46-60",TRUE,"60+")</f>
        <v>46-60</v>
      </c>
      <c r="Q1774">
        <f>--(Table1[[#This Row],[Patient Waittime]]&lt;=30)</f>
        <v>0</v>
      </c>
      <c r="R1774">
        <f>--Table1[[#This Row],[Patient Admission Flag]]</f>
        <v>0</v>
      </c>
      <c r="S1774">
        <f>--AND(Table1[[#This Row],[WithinTarget]]=1,Table1[[#This Row],[Patient Satisfaction Score]]&gt;=7)</f>
        <v>0</v>
      </c>
      <c r="T1774" t="str">
        <f>IF(LEFT(Table1[[#This Row],[Patient Gender]],1)="F","Female","Male")</f>
        <v>Female</v>
      </c>
    </row>
    <row r="1775" spans="1:20" x14ac:dyDescent="0.3">
      <c r="A1775" t="s">
        <v>1879</v>
      </c>
      <c r="B1775" s="1">
        <v>45558.767361111109</v>
      </c>
      <c r="C1775" t="s">
        <v>13</v>
      </c>
      <c r="D1775">
        <v>79</v>
      </c>
      <c r="E1775" t="s">
        <v>22</v>
      </c>
      <c r="F1775" t="s">
        <v>11</v>
      </c>
      <c r="G1775" t="b">
        <v>0</v>
      </c>
      <c r="H1775">
        <v>1</v>
      </c>
      <c r="I1775">
        <v>56</v>
      </c>
      <c r="J1775" t="b">
        <v>0</v>
      </c>
      <c r="K1775">
        <f>YEAR(Table1[[#This Row],[Patient Admission Date]])</f>
        <v>2024</v>
      </c>
      <c r="L1775" t="str">
        <f>TEXT(Table1[[#This Row],[Patient Admission Date]],"mmm")</f>
        <v>Sep</v>
      </c>
      <c r="M1775" t="str">
        <f>TEXT(Table1[[#This Row],[Patient Admission Date]],"ddd")</f>
        <v>Mon</v>
      </c>
      <c r="N1775" t="str">
        <f>TEXT(INT(HOUR(Table1[[#This Row],[Patient Admission Date]])/3)*3,"00")&amp;"-"&amp;TEXT(INT(HOUR(Table1[[#This Row],[Patient Admission Date]])/3)*3+3,"00")</f>
        <v>18-21</v>
      </c>
      <c r="O1775" t="str" cm="1">
        <f t="array" ref="O1775">_xlfn.IFS(Table1[[#This Row],[Patient Age]]&lt;=14,"0-14",Table1[[#This Row],[Patient Age]]&lt;=29,"15-29",Table1[[#This Row],[Patient Age]]&lt;=44,"30-44",Table1[[#This Row],[Patient Age]]&lt;=59,"45-59",Table1[[#This Row],[Patient Age]]&lt;=74,"60-74",TRUE,"75+")</f>
        <v>75+</v>
      </c>
      <c r="P1775" t="str" cm="1">
        <f t="array" ref="P1775">_xlfn.IFS(Table1[[#This Row],[Patient Waittime]]&lt;=15,"0-15",Table1[[#This Row],[Patient Waittime]]&lt;=30,"16-30",Table1[[#This Row],[Patient Waittime]]&lt;=45,"31-45",Table1[[#This Row],[Patient Waittime]]&lt;=60,"46-60",TRUE,"60+")</f>
        <v>46-60</v>
      </c>
      <c r="Q1775">
        <f>--(Table1[[#This Row],[Patient Waittime]]&lt;=30)</f>
        <v>0</v>
      </c>
      <c r="R1775">
        <f>--Table1[[#This Row],[Patient Admission Flag]]</f>
        <v>0</v>
      </c>
      <c r="S1775">
        <f>--AND(Table1[[#This Row],[WithinTarget]]=1,Table1[[#This Row],[Patient Satisfaction Score]]&gt;=7)</f>
        <v>0</v>
      </c>
      <c r="T1775" t="str">
        <f>IF(LEFT(Table1[[#This Row],[Patient Gender]],1)="F","Female","Male")</f>
        <v>Female</v>
      </c>
    </row>
    <row r="1776" spans="1:20" x14ac:dyDescent="0.3">
      <c r="A1776" t="s">
        <v>1880</v>
      </c>
      <c r="B1776" s="1">
        <v>45345.786805555559</v>
      </c>
      <c r="C1776" t="s">
        <v>13</v>
      </c>
      <c r="D1776">
        <v>46</v>
      </c>
      <c r="E1776" t="s">
        <v>22</v>
      </c>
      <c r="F1776" t="s">
        <v>11</v>
      </c>
      <c r="G1776" t="b">
        <v>0</v>
      </c>
      <c r="H1776">
        <v>1</v>
      </c>
      <c r="I1776">
        <v>51</v>
      </c>
      <c r="J1776" t="b">
        <v>0</v>
      </c>
      <c r="K1776">
        <f>YEAR(Table1[[#This Row],[Patient Admission Date]])</f>
        <v>2024</v>
      </c>
      <c r="L1776" t="str">
        <f>TEXT(Table1[[#This Row],[Patient Admission Date]],"mmm")</f>
        <v>Feb</v>
      </c>
      <c r="M1776" t="str">
        <f>TEXT(Table1[[#This Row],[Patient Admission Date]],"ddd")</f>
        <v>Fri</v>
      </c>
      <c r="N1776" t="str">
        <f>TEXT(INT(HOUR(Table1[[#This Row],[Patient Admission Date]])/3)*3,"00")&amp;"-"&amp;TEXT(INT(HOUR(Table1[[#This Row],[Patient Admission Date]])/3)*3+3,"00")</f>
        <v>18-21</v>
      </c>
      <c r="O1776" t="str" cm="1">
        <f t="array" ref="O1776">_xlfn.IFS(Table1[[#This Row],[Patient Age]]&lt;=14,"0-14",Table1[[#This Row],[Patient Age]]&lt;=29,"15-29",Table1[[#This Row],[Patient Age]]&lt;=44,"30-44",Table1[[#This Row],[Patient Age]]&lt;=59,"45-59",Table1[[#This Row],[Patient Age]]&lt;=74,"60-74",TRUE,"75+")</f>
        <v>45-59</v>
      </c>
      <c r="P1776" t="str" cm="1">
        <f t="array" ref="P1776">_xlfn.IFS(Table1[[#This Row],[Patient Waittime]]&lt;=15,"0-15",Table1[[#This Row],[Patient Waittime]]&lt;=30,"16-30",Table1[[#This Row],[Patient Waittime]]&lt;=45,"31-45",Table1[[#This Row],[Patient Waittime]]&lt;=60,"46-60",TRUE,"60+")</f>
        <v>46-60</v>
      </c>
      <c r="Q1776">
        <f>--(Table1[[#This Row],[Patient Waittime]]&lt;=30)</f>
        <v>0</v>
      </c>
      <c r="R1776">
        <f>--Table1[[#This Row],[Patient Admission Flag]]</f>
        <v>0</v>
      </c>
      <c r="S1776">
        <f>--AND(Table1[[#This Row],[WithinTarget]]=1,Table1[[#This Row],[Patient Satisfaction Score]]&gt;=7)</f>
        <v>0</v>
      </c>
      <c r="T1776" t="str">
        <f>IF(LEFT(Table1[[#This Row],[Patient Gender]],1)="F","Female","Male")</f>
        <v>Female</v>
      </c>
    </row>
    <row r="1777" spans="1:20" x14ac:dyDescent="0.3">
      <c r="A1777" t="s">
        <v>1881</v>
      </c>
      <c r="B1777" s="1">
        <v>45231.336111111108</v>
      </c>
      <c r="C1777" t="s">
        <v>13</v>
      </c>
      <c r="D1777">
        <v>77</v>
      </c>
      <c r="E1777" t="s">
        <v>22</v>
      </c>
      <c r="F1777" t="s">
        <v>11</v>
      </c>
      <c r="G1777" t="b">
        <v>0</v>
      </c>
      <c r="H1777">
        <v>3</v>
      </c>
      <c r="I1777">
        <v>10</v>
      </c>
      <c r="J1777" t="b">
        <v>0</v>
      </c>
      <c r="K1777">
        <f>YEAR(Table1[[#This Row],[Patient Admission Date]])</f>
        <v>2023</v>
      </c>
      <c r="L1777" t="str">
        <f>TEXT(Table1[[#This Row],[Patient Admission Date]],"mmm")</f>
        <v>Nov</v>
      </c>
      <c r="M1777" t="str">
        <f>TEXT(Table1[[#This Row],[Patient Admission Date]],"ddd")</f>
        <v>Wed</v>
      </c>
      <c r="N1777" t="str">
        <f>TEXT(INT(HOUR(Table1[[#This Row],[Patient Admission Date]])/3)*3,"00")&amp;"-"&amp;TEXT(INT(HOUR(Table1[[#This Row],[Patient Admission Date]])/3)*3+3,"00")</f>
        <v>06-09</v>
      </c>
      <c r="O1777" t="str" cm="1">
        <f t="array" ref="O1777">_xlfn.IFS(Table1[[#This Row],[Patient Age]]&lt;=14,"0-14",Table1[[#This Row],[Patient Age]]&lt;=29,"15-29",Table1[[#This Row],[Patient Age]]&lt;=44,"30-44",Table1[[#This Row],[Patient Age]]&lt;=59,"45-59",Table1[[#This Row],[Patient Age]]&lt;=74,"60-74",TRUE,"75+")</f>
        <v>75+</v>
      </c>
      <c r="P1777" t="str" cm="1">
        <f t="array" ref="P1777">_xlfn.IFS(Table1[[#This Row],[Patient Waittime]]&lt;=15,"0-15",Table1[[#This Row],[Patient Waittime]]&lt;=30,"16-30",Table1[[#This Row],[Patient Waittime]]&lt;=45,"31-45",Table1[[#This Row],[Patient Waittime]]&lt;=60,"46-60",TRUE,"60+")</f>
        <v>0-15</v>
      </c>
      <c r="Q1777">
        <f>--(Table1[[#This Row],[Patient Waittime]]&lt;=30)</f>
        <v>1</v>
      </c>
      <c r="R1777">
        <f>--Table1[[#This Row],[Patient Admission Flag]]</f>
        <v>0</v>
      </c>
      <c r="S1777">
        <f>--AND(Table1[[#This Row],[WithinTarget]]=1,Table1[[#This Row],[Patient Satisfaction Score]]&gt;=7)</f>
        <v>0</v>
      </c>
      <c r="T1777" t="str">
        <f>IF(LEFT(Table1[[#This Row],[Patient Gender]],1)="F","Female","Male")</f>
        <v>Female</v>
      </c>
    </row>
    <row r="1778" spans="1:20" x14ac:dyDescent="0.3">
      <c r="A1778" t="s">
        <v>1882</v>
      </c>
      <c r="B1778" s="1">
        <v>45224.771527777775</v>
      </c>
      <c r="C1778" t="s">
        <v>13</v>
      </c>
      <c r="D1778">
        <v>39</v>
      </c>
      <c r="E1778" t="s">
        <v>22</v>
      </c>
      <c r="F1778" t="s">
        <v>11</v>
      </c>
      <c r="G1778" t="b">
        <v>0</v>
      </c>
      <c r="H1778">
        <v>3</v>
      </c>
      <c r="I1778">
        <v>20</v>
      </c>
      <c r="J1778" t="b">
        <v>0</v>
      </c>
      <c r="K1778">
        <f>YEAR(Table1[[#This Row],[Patient Admission Date]])</f>
        <v>2023</v>
      </c>
      <c r="L1778" t="str">
        <f>TEXT(Table1[[#This Row],[Patient Admission Date]],"mmm")</f>
        <v>Oct</v>
      </c>
      <c r="M1778" t="str">
        <f>TEXT(Table1[[#This Row],[Patient Admission Date]],"ddd")</f>
        <v>Wed</v>
      </c>
      <c r="N1778" t="str">
        <f>TEXT(INT(HOUR(Table1[[#This Row],[Patient Admission Date]])/3)*3,"00")&amp;"-"&amp;TEXT(INT(HOUR(Table1[[#This Row],[Patient Admission Date]])/3)*3+3,"00")</f>
        <v>18-21</v>
      </c>
      <c r="O1778" t="str" cm="1">
        <f t="array" ref="O1778">_xlfn.IFS(Table1[[#This Row],[Patient Age]]&lt;=14,"0-14",Table1[[#This Row],[Patient Age]]&lt;=29,"15-29",Table1[[#This Row],[Patient Age]]&lt;=44,"30-44",Table1[[#This Row],[Patient Age]]&lt;=59,"45-59",Table1[[#This Row],[Patient Age]]&lt;=74,"60-74",TRUE,"75+")</f>
        <v>30-44</v>
      </c>
      <c r="P1778" t="str" cm="1">
        <f t="array" ref="P1778">_xlfn.IFS(Table1[[#This Row],[Patient Waittime]]&lt;=15,"0-15",Table1[[#This Row],[Patient Waittime]]&lt;=30,"16-30",Table1[[#This Row],[Patient Waittime]]&lt;=45,"31-45",Table1[[#This Row],[Patient Waittime]]&lt;=60,"46-60",TRUE,"60+")</f>
        <v>16-30</v>
      </c>
      <c r="Q1778">
        <f>--(Table1[[#This Row],[Patient Waittime]]&lt;=30)</f>
        <v>1</v>
      </c>
      <c r="R1778">
        <f>--Table1[[#This Row],[Patient Admission Flag]]</f>
        <v>0</v>
      </c>
      <c r="S1778">
        <f>--AND(Table1[[#This Row],[WithinTarget]]=1,Table1[[#This Row],[Patient Satisfaction Score]]&gt;=7)</f>
        <v>0</v>
      </c>
      <c r="T1778" t="str">
        <f>IF(LEFT(Table1[[#This Row],[Patient Gender]],1)="F","Female","Male")</f>
        <v>Female</v>
      </c>
    </row>
    <row r="1779" spans="1:20" x14ac:dyDescent="0.3">
      <c r="A1779" t="s">
        <v>1883</v>
      </c>
      <c r="B1779" s="1">
        <v>45361.57708333333</v>
      </c>
      <c r="C1779" t="s">
        <v>13</v>
      </c>
      <c r="D1779">
        <v>53</v>
      </c>
      <c r="E1779" t="s">
        <v>22</v>
      </c>
      <c r="F1779" t="s">
        <v>11</v>
      </c>
      <c r="G1779" t="b">
        <v>0</v>
      </c>
      <c r="H1779">
        <v>3</v>
      </c>
      <c r="I1779">
        <v>42</v>
      </c>
      <c r="J1779" t="b">
        <v>0</v>
      </c>
      <c r="K1779">
        <f>YEAR(Table1[[#This Row],[Patient Admission Date]])</f>
        <v>2024</v>
      </c>
      <c r="L1779" t="str">
        <f>TEXT(Table1[[#This Row],[Patient Admission Date]],"mmm")</f>
        <v>Mar</v>
      </c>
      <c r="M1779" t="str">
        <f>TEXT(Table1[[#This Row],[Patient Admission Date]],"ddd")</f>
        <v>Sun</v>
      </c>
      <c r="N1779" t="str">
        <f>TEXT(INT(HOUR(Table1[[#This Row],[Patient Admission Date]])/3)*3,"00")&amp;"-"&amp;TEXT(INT(HOUR(Table1[[#This Row],[Patient Admission Date]])/3)*3+3,"00")</f>
        <v>12-15</v>
      </c>
      <c r="O1779" t="str" cm="1">
        <f t="array" ref="O1779">_xlfn.IFS(Table1[[#This Row],[Patient Age]]&lt;=14,"0-14",Table1[[#This Row],[Patient Age]]&lt;=29,"15-29",Table1[[#This Row],[Patient Age]]&lt;=44,"30-44",Table1[[#This Row],[Patient Age]]&lt;=59,"45-59",Table1[[#This Row],[Patient Age]]&lt;=74,"60-74",TRUE,"75+")</f>
        <v>45-59</v>
      </c>
      <c r="P1779" t="str" cm="1">
        <f t="array" ref="P1779">_xlfn.IFS(Table1[[#This Row],[Patient Waittime]]&lt;=15,"0-15",Table1[[#This Row],[Patient Waittime]]&lt;=30,"16-30",Table1[[#This Row],[Patient Waittime]]&lt;=45,"31-45",Table1[[#This Row],[Patient Waittime]]&lt;=60,"46-60",TRUE,"60+")</f>
        <v>31-45</v>
      </c>
      <c r="Q1779">
        <f>--(Table1[[#This Row],[Patient Waittime]]&lt;=30)</f>
        <v>0</v>
      </c>
      <c r="R1779">
        <f>--Table1[[#This Row],[Patient Admission Flag]]</f>
        <v>0</v>
      </c>
      <c r="S1779">
        <f>--AND(Table1[[#This Row],[WithinTarget]]=1,Table1[[#This Row],[Patient Satisfaction Score]]&gt;=7)</f>
        <v>0</v>
      </c>
      <c r="T1779" t="str">
        <f>IF(LEFT(Table1[[#This Row],[Patient Gender]],1)="F","Female","Male")</f>
        <v>Female</v>
      </c>
    </row>
    <row r="1780" spans="1:20" x14ac:dyDescent="0.3">
      <c r="A1780" t="s">
        <v>1884</v>
      </c>
      <c r="B1780" s="1">
        <v>45485.814583333333</v>
      </c>
      <c r="C1780" t="s">
        <v>13</v>
      </c>
      <c r="D1780">
        <v>48</v>
      </c>
      <c r="E1780" t="s">
        <v>22</v>
      </c>
      <c r="F1780" t="s">
        <v>11</v>
      </c>
      <c r="G1780" t="b">
        <v>0</v>
      </c>
      <c r="H1780">
        <v>4</v>
      </c>
      <c r="I1780">
        <v>42</v>
      </c>
      <c r="J1780" t="b">
        <v>0</v>
      </c>
      <c r="K1780">
        <f>YEAR(Table1[[#This Row],[Patient Admission Date]])</f>
        <v>2024</v>
      </c>
      <c r="L1780" t="str">
        <f>TEXT(Table1[[#This Row],[Patient Admission Date]],"mmm")</f>
        <v>Jul</v>
      </c>
      <c r="M1780" t="str">
        <f>TEXT(Table1[[#This Row],[Patient Admission Date]],"ddd")</f>
        <v>Fri</v>
      </c>
      <c r="N1780" t="str">
        <f>TEXT(INT(HOUR(Table1[[#This Row],[Patient Admission Date]])/3)*3,"00")&amp;"-"&amp;TEXT(INT(HOUR(Table1[[#This Row],[Patient Admission Date]])/3)*3+3,"00")</f>
        <v>18-21</v>
      </c>
      <c r="O1780" t="str" cm="1">
        <f t="array" ref="O1780">_xlfn.IFS(Table1[[#This Row],[Patient Age]]&lt;=14,"0-14",Table1[[#This Row],[Patient Age]]&lt;=29,"15-29",Table1[[#This Row],[Patient Age]]&lt;=44,"30-44",Table1[[#This Row],[Patient Age]]&lt;=59,"45-59",Table1[[#This Row],[Patient Age]]&lt;=74,"60-74",TRUE,"75+")</f>
        <v>45-59</v>
      </c>
      <c r="P1780" t="str" cm="1">
        <f t="array" ref="P1780">_xlfn.IFS(Table1[[#This Row],[Patient Waittime]]&lt;=15,"0-15",Table1[[#This Row],[Patient Waittime]]&lt;=30,"16-30",Table1[[#This Row],[Patient Waittime]]&lt;=45,"31-45",Table1[[#This Row],[Patient Waittime]]&lt;=60,"46-60",TRUE,"60+")</f>
        <v>31-45</v>
      </c>
      <c r="Q1780">
        <f>--(Table1[[#This Row],[Patient Waittime]]&lt;=30)</f>
        <v>0</v>
      </c>
      <c r="R1780">
        <f>--Table1[[#This Row],[Patient Admission Flag]]</f>
        <v>0</v>
      </c>
      <c r="S1780">
        <f>--AND(Table1[[#This Row],[WithinTarget]]=1,Table1[[#This Row],[Patient Satisfaction Score]]&gt;=7)</f>
        <v>0</v>
      </c>
      <c r="T1780" t="str">
        <f>IF(LEFT(Table1[[#This Row],[Patient Gender]],1)="F","Female","Male")</f>
        <v>Female</v>
      </c>
    </row>
    <row r="1781" spans="1:20" x14ac:dyDescent="0.3">
      <c r="A1781" t="s">
        <v>1885</v>
      </c>
      <c r="B1781" s="1">
        <v>45581.265972222223</v>
      </c>
      <c r="C1781" t="s">
        <v>13</v>
      </c>
      <c r="D1781">
        <v>52</v>
      </c>
      <c r="E1781" t="s">
        <v>22</v>
      </c>
      <c r="F1781" t="s">
        <v>11</v>
      </c>
      <c r="G1781" t="b">
        <v>0</v>
      </c>
      <c r="H1781">
        <v>4</v>
      </c>
      <c r="I1781">
        <v>20</v>
      </c>
      <c r="J1781" t="b">
        <v>0</v>
      </c>
      <c r="K1781">
        <f>YEAR(Table1[[#This Row],[Patient Admission Date]])</f>
        <v>2024</v>
      </c>
      <c r="L1781" t="str">
        <f>TEXT(Table1[[#This Row],[Patient Admission Date]],"mmm")</f>
        <v>Oct</v>
      </c>
      <c r="M1781" t="str">
        <f>TEXT(Table1[[#This Row],[Patient Admission Date]],"ddd")</f>
        <v>Wed</v>
      </c>
      <c r="N1781" t="str">
        <f>TEXT(INT(HOUR(Table1[[#This Row],[Patient Admission Date]])/3)*3,"00")&amp;"-"&amp;TEXT(INT(HOUR(Table1[[#This Row],[Patient Admission Date]])/3)*3+3,"00")</f>
        <v>06-09</v>
      </c>
      <c r="O1781" t="str" cm="1">
        <f t="array" ref="O1781">_xlfn.IFS(Table1[[#This Row],[Patient Age]]&lt;=14,"0-14",Table1[[#This Row],[Patient Age]]&lt;=29,"15-29",Table1[[#This Row],[Patient Age]]&lt;=44,"30-44",Table1[[#This Row],[Patient Age]]&lt;=59,"45-59",Table1[[#This Row],[Patient Age]]&lt;=74,"60-74",TRUE,"75+")</f>
        <v>45-59</v>
      </c>
      <c r="P1781" t="str" cm="1">
        <f t="array" ref="P1781">_xlfn.IFS(Table1[[#This Row],[Patient Waittime]]&lt;=15,"0-15",Table1[[#This Row],[Patient Waittime]]&lt;=30,"16-30",Table1[[#This Row],[Patient Waittime]]&lt;=45,"31-45",Table1[[#This Row],[Patient Waittime]]&lt;=60,"46-60",TRUE,"60+")</f>
        <v>16-30</v>
      </c>
      <c r="Q1781">
        <f>--(Table1[[#This Row],[Patient Waittime]]&lt;=30)</f>
        <v>1</v>
      </c>
      <c r="R1781">
        <f>--Table1[[#This Row],[Patient Admission Flag]]</f>
        <v>0</v>
      </c>
      <c r="S1781">
        <f>--AND(Table1[[#This Row],[WithinTarget]]=1,Table1[[#This Row],[Patient Satisfaction Score]]&gt;=7)</f>
        <v>0</v>
      </c>
      <c r="T1781" t="str">
        <f>IF(LEFT(Table1[[#This Row],[Patient Gender]],1)="F","Female","Male")</f>
        <v>Female</v>
      </c>
    </row>
    <row r="1782" spans="1:20" x14ac:dyDescent="0.3">
      <c r="A1782" t="s">
        <v>1886</v>
      </c>
      <c r="B1782" s="1">
        <v>45156.402083333334</v>
      </c>
      <c r="C1782" t="s">
        <v>13</v>
      </c>
      <c r="D1782">
        <v>69</v>
      </c>
      <c r="E1782" t="s">
        <v>22</v>
      </c>
      <c r="F1782" t="s">
        <v>11</v>
      </c>
      <c r="G1782" t="b">
        <v>0</v>
      </c>
      <c r="H1782">
        <v>4</v>
      </c>
      <c r="I1782">
        <v>41</v>
      </c>
      <c r="J1782" t="b">
        <v>0</v>
      </c>
      <c r="K1782">
        <f>YEAR(Table1[[#This Row],[Patient Admission Date]])</f>
        <v>2023</v>
      </c>
      <c r="L1782" t="str">
        <f>TEXT(Table1[[#This Row],[Patient Admission Date]],"mmm")</f>
        <v>Aug</v>
      </c>
      <c r="M1782" t="str">
        <f>TEXT(Table1[[#This Row],[Patient Admission Date]],"ddd")</f>
        <v>Fri</v>
      </c>
      <c r="N1782" t="str">
        <f>TEXT(INT(HOUR(Table1[[#This Row],[Patient Admission Date]])/3)*3,"00")&amp;"-"&amp;TEXT(INT(HOUR(Table1[[#This Row],[Patient Admission Date]])/3)*3+3,"00")</f>
        <v>09-12</v>
      </c>
      <c r="O1782" t="str" cm="1">
        <f t="array" ref="O1782">_xlfn.IFS(Table1[[#This Row],[Patient Age]]&lt;=14,"0-14",Table1[[#This Row],[Patient Age]]&lt;=29,"15-29",Table1[[#This Row],[Patient Age]]&lt;=44,"30-44",Table1[[#This Row],[Patient Age]]&lt;=59,"45-59",Table1[[#This Row],[Patient Age]]&lt;=74,"60-74",TRUE,"75+")</f>
        <v>60-74</v>
      </c>
      <c r="P1782" t="str" cm="1">
        <f t="array" ref="P1782">_xlfn.IFS(Table1[[#This Row],[Patient Waittime]]&lt;=15,"0-15",Table1[[#This Row],[Patient Waittime]]&lt;=30,"16-30",Table1[[#This Row],[Patient Waittime]]&lt;=45,"31-45",Table1[[#This Row],[Patient Waittime]]&lt;=60,"46-60",TRUE,"60+")</f>
        <v>31-45</v>
      </c>
      <c r="Q1782">
        <f>--(Table1[[#This Row],[Patient Waittime]]&lt;=30)</f>
        <v>0</v>
      </c>
      <c r="R1782">
        <f>--Table1[[#This Row],[Patient Admission Flag]]</f>
        <v>0</v>
      </c>
      <c r="S1782">
        <f>--AND(Table1[[#This Row],[WithinTarget]]=1,Table1[[#This Row],[Patient Satisfaction Score]]&gt;=7)</f>
        <v>0</v>
      </c>
      <c r="T1782" t="str">
        <f>IF(LEFT(Table1[[#This Row],[Patient Gender]],1)="F","Female","Male")</f>
        <v>Female</v>
      </c>
    </row>
    <row r="1783" spans="1:20" x14ac:dyDescent="0.3">
      <c r="A1783" t="s">
        <v>1887</v>
      </c>
      <c r="B1783" s="1">
        <v>45442.993750000001</v>
      </c>
      <c r="C1783" t="s">
        <v>13</v>
      </c>
      <c r="D1783">
        <v>15</v>
      </c>
      <c r="E1783" t="s">
        <v>22</v>
      </c>
      <c r="F1783" t="s">
        <v>11</v>
      </c>
      <c r="G1783" t="b">
        <v>0</v>
      </c>
      <c r="H1783">
        <v>4</v>
      </c>
      <c r="I1783">
        <v>15</v>
      </c>
      <c r="J1783" t="b">
        <v>0</v>
      </c>
      <c r="K1783">
        <f>YEAR(Table1[[#This Row],[Patient Admission Date]])</f>
        <v>2024</v>
      </c>
      <c r="L1783" t="str">
        <f>TEXT(Table1[[#This Row],[Patient Admission Date]],"mmm")</f>
        <v>May</v>
      </c>
      <c r="M1783" t="str">
        <f>TEXT(Table1[[#This Row],[Patient Admission Date]],"ddd")</f>
        <v>Thu</v>
      </c>
      <c r="N1783" t="str">
        <f>TEXT(INT(HOUR(Table1[[#This Row],[Patient Admission Date]])/3)*3,"00")&amp;"-"&amp;TEXT(INT(HOUR(Table1[[#This Row],[Patient Admission Date]])/3)*3+3,"00")</f>
        <v>21-24</v>
      </c>
      <c r="O1783" t="str" cm="1">
        <f t="array" ref="O1783">_xlfn.IFS(Table1[[#This Row],[Patient Age]]&lt;=14,"0-14",Table1[[#This Row],[Patient Age]]&lt;=29,"15-29",Table1[[#This Row],[Patient Age]]&lt;=44,"30-44",Table1[[#This Row],[Patient Age]]&lt;=59,"45-59",Table1[[#This Row],[Patient Age]]&lt;=74,"60-74",TRUE,"75+")</f>
        <v>15-29</v>
      </c>
      <c r="P1783" t="str" cm="1">
        <f t="array" ref="P1783">_xlfn.IFS(Table1[[#This Row],[Patient Waittime]]&lt;=15,"0-15",Table1[[#This Row],[Patient Waittime]]&lt;=30,"16-30",Table1[[#This Row],[Patient Waittime]]&lt;=45,"31-45",Table1[[#This Row],[Patient Waittime]]&lt;=60,"46-60",TRUE,"60+")</f>
        <v>0-15</v>
      </c>
      <c r="Q1783">
        <f>--(Table1[[#This Row],[Patient Waittime]]&lt;=30)</f>
        <v>1</v>
      </c>
      <c r="R1783">
        <f>--Table1[[#This Row],[Patient Admission Flag]]</f>
        <v>0</v>
      </c>
      <c r="S1783">
        <f>--AND(Table1[[#This Row],[WithinTarget]]=1,Table1[[#This Row],[Patient Satisfaction Score]]&gt;=7)</f>
        <v>0</v>
      </c>
      <c r="T1783" t="str">
        <f>IF(LEFT(Table1[[#This Row],[Patient Gender]],1)="F","Female","Male")</f>
        <v>Female</v>
      </c>
    </row>
    <row r="1784" spans="1:20" x14ac:dyDescent="0.3">
      <c r="A1784" t="s">
        <v>1888</v>
      </c>
      <c r="B1784" s="1">
        <v>45374.40625</v>
      </c>
      <c r="C1784" t="s">
        <v>13</v>
      </c>
      <c r="D1784">
        <v>27</v>
      </c>
      <c r="E1784" t="s">
        <v>22</v>
      </c>
      <c r="F1784" t="s">
        <v>11</v>
      </c>
      <c r="G1784" t="b">
        <v>0</v>
      </c>
      <c r="H1784">
        <v>4</v>
      </c>
      <c r="I1784">
        <v>18</v>
      </c>
      <c r="J1784" t="b">
        <v>0</v>
      </c>
      <c r="K1784">
        <f>YEAR(Table1[[#This Row],[Patient Admission Date]])</f>
        <v>2024</v>
      </c>
      <c r="L1784" t="str">
        <f>TEXT(Table1[[#This Row],[Patient Admission Date]],"mmm")</f>
        <v>Mar</v>
      </c>
      <c r="M1784" t="str">
        <f>TEXT(Table1[[#This Row],[Patient Admission Date]],"ddd")</f>
        <v>Sat</v>
      </c>
      <c r="N1784" t="str">
        <f>TEXT(INT(HOUR(Table1[[#This Row],[Patient Admission Date]])/3)*3,"00")&amp;"-"&amp;TEXT(INT(HOUR(Table1[[#This Row],[Patient Admission Date]])/3)*3+3,"00")</f>
        <v>09-12</v>
      </c>
      <c r="O1784" t="str" cm="1">
        <f t="array" ref="O1784">_xlfn.IFS(Table1[[#This Row],[Patient Age]]&lt;=14,"0-14",Table1[[#This Row],[Patient Age]]&lt;=29,"15-29",Table1[[#This Row],[Patient Age]]&lt;=44,"30-44",Table1[[#This Row],[Patient Age]]&lt;=59,"45-59",Table1[[#This Row],[Patient Age]]&lt;=74,"60-74",TRUE,"75+")</f>
        <v>15-29</v>
      </c>
      <c r="P1784" t="str" cm="1">
        <f t="array" ref="P1784">_xlfn.IFS(Table1[[#This Row],[Patient Waittime]]&lt;=15,"0-15",Table1[[#This Row],[Patient Waittime]]&lt;=30,"16-30",Table1[[#This Row],[Patient Waittime]]&lt;=45,"31-45",Table1[[#This Row],[Patient Waittime]]&lt;=60,"46-60",TRUE,"60+")</f>
        <v>16-30</v>
      </c>
      <c r="Q1784">
        <f>--(Table1[[#This Row],[Patient Waittime]]&lt;=30)</f>
        <v>1</v>
      </c>
      <c r="R1784">
        <f>--Table1[[#This Row],[Patient Admission Flag]]</f>
        <v>0</v>
      </c>
      <c r="S1784">
        <f>--AND(Table1[[#This Row],[WithinTarget]]=1,Table1[[#This Row],[Patient Satisfaction Score]]&gt;=7)</f>
        <v>0</v>
      </c>
      <c r="T1784" t="str">
        <f>IF(LEFT(Table1[[#This Row],[Patient Gender]],1)="F","Female","Male")</f>
        <v>Female</v>
      </c>
    </row>
    <row r="1785" spans="1:20" x14ac:dyDescent="0.3">
      <c r="A1785" t="s">
        <v>1889</v>
      </c>
      <c r="B1785" s="1">
        <v>45562.534722222219</v>
      </c>
      <c r="C1785" t="s">
        <v>13</v>
      </c>
      <c r="D1785">
        <v>38</v>
      </c>
      <c r="E1785" t="s">
        <v>22</v>
      </c>
      <c r="F1785" t="s">
        <v>11</v>
      </c>
      <c r="G1785" t="b">
        <v>0</v>
      </c>
      <c r="H1785">
        <v>4</v>
      </c>
      <c r="I1785">
        <v>19</v>
      </c>
      <c r="J1785" t="b">
        <v>0</v>
      </c>
      <c r="K1785">
        <f>YEAR(Table1[[#This Row],[Patient Admission Date]])</f>
        <v>2024</v>
      </c>
      <c r="L1785" t="str">
        <f>TEXT(Table1[[#This Row],[Patient Admission Date]],"mmm")</f>
        <v>Sep</v>
      </c>
      <c r="M1785" t="str">
        <f>TEXT(Table1[[#This Row],[Patient Admission Date]],"ddd")</f>
        <v>Fri</v>
      </c>
      <c r="N1785" t="str">
        <f>TEXT(INT(HOUR(Table1[[#This Row],[Patient Admission Date]])/3)*3,"00")&amp;"-"&amp;TEXT(INT(HOUR(Table1[[#This Row],[Patient Admission Date]])/3)*3+3,"00")</f>
        <v>12-15</v>
      </c>
      <c r="O1785" t="str" cm="1">
        <f t="array" ref="O1785">_xlfn.IFS(Table1[[#This Row],[Patient Age]]&lt;=14,"0-14",Table1[[#This Row],[Patient Age]]&lt;=29,"15-29",Table1[[#This Row],[Patient Age]]&lt;=44,"30-44",Table1[[#This Row],[Patient Age]]&lt;=59,"45-59",Table1[[#This Row],[Patient Age]]&lt;=74,"60-74",TRUE,"75+")</f>
        <v>30-44</v>
      </c>
      <c r="P1785" t="str" cm="1">
        <f t="array" ref="P1785">_xlfn.IFS(Table1[[#This Row],[Patient Waittime]]&lt;=15,"0-15",Table1[[#This Row],[Patient Waittime]]&lt;=30,"16-30",Table1[[#This Row],[Patient Waittime]]&lt;=45,"31-45",Table1[[#This Row],[Patient Waittime]]&lt;=60,"46-60",TRUE,"60+")</f>
        <v>16-30</v>
      </c>
      <c r="Q1785">
        <f>--(Table1[[#This Row],[Patient Waittime]]&lt;=30)</f>
        <v>1</v>
      </c>
      <c r="R1785">
        <f>--Table1[[#This Row],[Patient Admission Flag]]</f>
        <v>0</v>
      </c>
      <c r="S1785">
        <f>--AND(Table1[[#This Row],[WithinTarget]]=1,Table1[[#This Row],[Patient Satisfaction Score]]&gt;=7)</f>
        <v>0</v>
      </c>
      <c r="T1785" t="str">
        <f>IF(LEFT(Table1[[#This Row],[Patient Gender]],1)="F","Female","Male")</f>
        <v>Female</v>
      </c>
    </row>
    <row r="1786" spans="1:20" x14ac:dyDescent="0.3">
      <c r="A1786" t="s">
        <v>1890</v>
      </c>
      <c r="B1786" s="1">
        <v>45194.290972222225</v>
      </c>
      <c r="C1786" t="s">
        <v>13</v>
      </c>
      <c r="D1786">
        <v>19</v>
      </c>
      <c r="E1786" t="s">
        <v>22</v>
      </c>
      <c r="F1786" t="s">
        <v>11</v>
      </c>
      <c r="G1786" t="b">
        <v>0</v>
      </c>
      <c r="H1786">
        <v>4</v>
      </c>
      <c r="I1786">
        <v>56</v>
      </c>
      <c r="J1786" t="b">
        <v>0</v>
      </c>
      <c r="K1786">
        <f>YEAR(Table1[[#This Row],[Patient Admission Date]])</f>
        <v>2023</v>
      </c>
      <c r="L1786" t="str">
        <f>TEXT(Table1[[#This Row],[Patient Admission Date]],"mmm")</f>
        <v>Sep</v>
      </c>
      <c r="M1786" t="str">
        <f>TEXT(Table1[[#This Row],[Patient Admission Date]],"ddd")</f>
        <v>Mon</v>
      </c>
      <c r="N1786" t="str">
        <f>TEXT(INT(HOUR(Table1[[#This Row],[Patient Admission Date]])/3)*3,"00")&amp;"-"&amp;TEXT(INT(HOUR(Table1[[#This Row],[Patient Admission Date]])/3)*3+3,"00")</f>
        <v>06-09</v>
      </c>
      <c r="O1786" t="str" cm="1">
        <f t="array" ref="O1786">_xlfn.IFS(Table1[[#This Row],[Patient Age]]&lt;=14,"0-14",Table1[[#This Row],[Patient Age]]&lt;=29,"15-29",Table1[[#This Row],[Patient Age]]&lt;=44,"30-44",Table1[[#This Row],[Patient Age]]&lt;=59,"45-59",Table1[[#This Row],[Patient Age]]&lt;=74,"60-74",TRUE,"75+")</f>
        <v>15-29</v>
      </c>
      <c r="P1786" t="str" cm="1">
        <f t="array" ref="P1786">_xlfn.IFS(Table1[[#This Row],[Patient Waittime]]&lt;=15,"0-15",Table1[[#This Row],[Patient Waittime]]&lt;=30,"16-30",Table1[[#This Row],[Patient Waittime]]&lt;=45,"31-45",Table1[[#This Row],[Patient Waittime]]&lt;=60,"46-60",TRUE,"60+")</f>
        <v>46-60</v>
      </c>
      <c r="Q1786">
        <f>--(Table1[[#This Row],[Patient Waittime]]&lt;=30)</f>
        <v>0</v>
      </c>
      <c r="R1786">
        <f>--Table1[[#This Row],[Patient Admission Flag]]</f>
        <v>0</v>
      </c>
      <c r="S1786">
        <f>--AND(Table1[[#This Row],[WithinTarget]]=1,Table1[[#This Row],[Patient Satisfaction Score]]&gt;=7)</f>
        <v>0</v>
      </c>
      <c r="T1786" t="str">
        <f>IF(LEFT(Table1[[#This Row],[Patient Gender]],1)="F","Female","Male")</f>
        <v>Female</v>
      </c>
    </row>
    <row r="1787" spans="1:20" x14ac:dyDescent="0.3">
      <c r="A1787" t="s">
        <v>1891</v>
      </c>
      <c r="B1787" s="1">
        <v>45524.438194444447</v>
      </c>
      <c r="C1787" t="s">
        <v>13</v>
      </c>
      <c r="D1787">
        <v>22</v>
      </c>
      <c r="E1787" t="s">
        <v>22</v>
      </c>
      <c r="F1787" t="s">
        <v>11</v>
      </c>
      <c r="G1787" t="b">
        <v>0</v>
      </c>
      <c r="H1787">
        <v>5</v>
      </c>
      <c r="I1787">
        <v>31</v>
      </c>
      <c r="J1787" t="b">
        <v>0</v>
      </c>
      <c r="K1787">
        <f>YEAR(Table1[[#This Row],[Patient Admission Date]])</f>
        <v>2024</v>
      </c>
      <c r="L1787" t="str">
        <f>TEXT(Table1[[#This Row],[Patient Admission Date]],"mmm")</f>
        <v>Aug</v>
      </c>
      <c r="M1787" t="str">
        <f>TEXT(Table1[[#This Row],[Patient Admission Date]],"ddd")</f>
        <v>Tue</v>
      </c>
      <c r="N1787" t="str">
        <f>TEXT(INT(HOUR(Table1[[#This Row],[Patient Admission Date]])/3)*3,"00")&amp;"-"&amp;TEXT(INT(HOUR(Table1[[#This Row],[Patient Admission Date]])/3)*3+3,"00")</f>
        <v>09-12</v>
      </c>
      <c r="O1787" t="str" cm="1">
        <f t="array" ref="O1787">_xlfn.IFS(Table1[[#This Row],[Patient Age]]&lt;=14,"0-14",Table1[[#This Row],[Patient Age]]&lt;=29,"15-29",Table1[[#This Row],[Patient Age]]&lt;=44,"30-44",Table1[[#This Row],[Patient Age]]&lt;=59,"45-59",Table1[[#This Row],[Patient Age]]&lt;=74,"60-74",TRUE,"75+")</f>
        <v>15-29</v>
      </c>
      <c r="P1787" t="str" cm="1">
        <f t="array" ref="P1787">_xlfn.IFS(Table1[[#This Row],[Patient Waittime]]&lt;=15,"0-15",Table1[[#This Row],[Patient Waittime]]&lt;=30,"16-30",Table1[[#This Row],[Patient Waittime]]&lt;=45,"31-45",Table1[[#This Row],[Patient Waittime]]&lt;=60,"46-60",TRUE,"60+")</f>
        <v>31-45</v>
      </c>
      <c r="Q1787">
        <f>--(Table1[[#This Row],[Patient Waittime]]&lt;=30)</f>
        <v>0</v>
      </c>
      <c r="R1787">
        <f>--Table1[[#This Row],[Patient Admission Flag]]</f>
        <v>0</v>
      </c>
      <c r="S1787">
        <f>--AND(Table1[[#This Row],[WithinTarget]]=1,Table1[[#This Row],[Patient Satisfaction Score]]&gt;=7)</f>
        <v>0</v>
      </c>
      <c r="T1787" t="str">
        <f>IF(LEFT(Table1[[#This Row],[Patient Gender]],1)="F","Female","Male")</f>
        <v>Female</v>
      </c>
    </row>
    <row r="1788" spans="1:20" x14ac:dyDescent="0.3">
      <c r="A1788" t="s">
        <v>1892</v>
      </c>
      <c r="B1788" s="1">
        <v>45459.022916666669</v>
      </c>
      <c r="C1788" t="s">
        <v>13</v>
      </c>
      <c r="D1788">
        <v>10</v>
      </c>
      <c r="E1788" t="s">
        <v>22</v>
      </c>
      <c r="F1788" t="s">
        <v>11</v>
      </c>
      <c r="G1788" t="b">
        <v>0</v>
      </c>
      <c r="H1788">
        <v>5</v>
      </c>
      <c r="I1788">
        <v>41</v>
      </c>
      <c r="J1788" t="b">
        <v>0</v>
      </c>
      <c r="K1788">
        <f>YEAR(Table1[[#This Row],[Patient Admission Date]])</f>
        <v>2024</v>
      </c>
      <c r="L1788" t="str">
        <f>TEXT(Table1[[#This Row],[Patient Admission Date]],"mmm")</f>
        <v>Jun</v>
      </c>
      <c r="M1788" t="str">
        <f>TEXT(Table1[[#This Row],[Patient Admission Date]],"ddd")</f>
        <v>Sun</v>
      </c>
      <c r="N1788" t="str">
        <f>TEXT(INT(HOUR(Table1[[#This Row],[Patient Admission Date]])/3)*3,"00")&amp;"-"&amp;TEXT(INT(HOUR(Table1[[#This Row],[Patient Admission Date]])/3)*3+3,"00")</f>
        <v>00-03</v>
      </c>
      <c r="O1788" t="str" cm="1">
        <f t="array" ref="O1788">_xlfn.IFS(Table1[[#This Row],[Patient Age]]&lt;=14,"0-14",Table1[[#This Row],[Patient Age]]&lt;=29,"15-29",Table1[[#This Row],[Patient Age]]&lt;=44,"30-44",Table1[[#This Row],[Patient Age]]&lt;=59,"45-59",Table1[[#This Row],[Patient Age]]&lt;=74,"60-74",TRUE,"75+")</f>
        <v>0-14</v>
      </c>
      <c r="P1788" t="str" cm="1">
        <f t="array" ref="P1788">_xlfn.IFS(Table1[[#This Row],[Patient Waittime]]&lt;=15,"0-15",Table1[[#This Row],[Patient Waittime]]&lt;=30,"16-30",Table1[[#This Row],[Patient Waittime]]&lt;=45,"31-45",Table1[[#This Row],[Patient Waittime]]&lt;=60,"46-60",TRUE,"60+")</f>
        <v>31-45</v>
      </c>
      <c r="Q1788">
        <f>--(Table1[[#This Row],[Patient Waittime]]&lt;=30)</f>
        <v>0</v>
      </c>
      <c r="R1788">
        <f>--Table1[[#This Row],[Patient Admission Flag]]</f>
        <v>0</v>
      </c>
      <c r="S1788">
        <f>--AND(Table1[[#This Row],[WithinTarget]]=1,Table1[[#This Row],[Patient Satisfaction Score]]&gt;=7)</f>
        <v>0</v>
      </c>
      <c r="T1788" t="str">
        <f>IF(LEFT(Table1[[#This Row],[Patient Gender]],1)="F","Female","Male")</f>
        <v>Female</v>
      </c>
    </row>
    <row r="1789" spans="1:20" x14ac:dyDescent="0.3">
      <c r="A1789" t="s">
        <v>1893</v>
      </c>
      <c r="B1789" s="1">
        <v>45577.972222222219</v>
      </c>
      <c r="C1789" t="s">
        <v>13</v>
      </c>
      <c r="D1789">
        <v>35</v>
      </c>
      <c r="E1789" t="s">
        <v>22</v>
      </c>
      <c r="F1789" t="s">
        <v>11</v>
      </c>
      <c r="G1789" t="b">
        <v>0</v>
      </c>
      <c r="H1789">
        <v>5</v>
      </c>
      <c r="I1789">
        <v>52</v>
      </c>
      <c r="J1789" t="b">
        <v>0</v>
      </c>
      <c r="K1789">
        <f>YEAR(Table1[[#This Row],[Patient Admission Date]])</f>
        <v>2024</v>
      </c>
      <c r="L1789" t="str">
        <f>TEXT(Table1[[#This Row],[Patient Admission Date]],"mmm")</f>
        <v>Oct</v>
      </c>
      <c r="M1789" t="str">
        <f>TEXT(Table1[[#This Row],[Patient Admission Date]],"ddd")</f>
        <v>Sat</v>
      </c>
      <c r="N1789" t="str">
        <f>TEXT(INT(HOUR(Table1[[#This Row],[Patient Admission Date]])/3)*3,"00")&amp;"-"&amp;TEXT(INT(HOUR(Table1[[#This Row],[Patient Admission Date]])/3)*3+3,"00")</f>
        <v>21-24</v>
      </c>
      <c r="O1789" t="str" cm="1">
        <f t="array" ref="O1789">_xlfn.IFS(Table1[[#This Row],[Patient Age]]&lt;=14,"0-14",Table1[[#This Row],[Patient Age]]&lt;=29,"15-29",Table1[[#This Row],[Patient Age]]&lt;=44,"30-44",Table1[[#This Row],[Patient Age]]&lt;=59,"45-59",Table1[[#This Row],[Patient Age]]&lt;=74,"60-74",TRUE,"75+")</f>
        <v>30-44</v>
      </c>
      <c r="P1789" t="str" cm="1">
        <f t="array" ref="P1789">_xlfn.IFS(Table1[[#This Row],[Patient Waittime]]&lt;=15,"0-15",Table1[[#This Row],[Patient Waittime]]&lt;=30,"16-30",Table1[[#This Row],[Patient Waittime]]&lt;=45,"31-45",Table1[[#This Row],[Patient Waittime]]&lt;=60,"46-60",TRUE,"60+")</f>
        <v>46-60</v>
      </c>
      <c r="Q1789">
        <f>--(Table1[[#This Row],[Patient Waittime]]&lt;=30)</f>
        <v>0</v>
      </c>
      <c r="R1789">
        <f>--Table1[[#This Row],[Patient Admission Flag]]</f>
        <v>0</v>
      </c>
      <c r="S1789">
        <f>--AND(Table1[[#This Row],[WithinTarget]]=1,Table1[[#This Row],[Patient Satisfaction Score]]&gt;=7)</f>
        <v>0</v>
      </c>
      <c r="T1789" t="str">
        <f>IF(LEFT(Table1[[#This Row],[Patient Gender]],1)="F","Female","Male")</f>
        <v>Female</v>
      </c>
    </row>
    <row r="1790" spans="1:20" x14ac:dyDescent="0.3">
      <c r="A1790" t="s">
        <v>1894</v>
      </c>
      <c r="B1790" s="1">
        <v>45094.121527777781</v>
      </c>
      <c r="C1790" t="s">
        <v>13</v>
      </c>
      <c r="D1790">
        <v>79</v>
      </c>
      <c r="E1790" t="s">
        <v>22</v>
      </c>
      <c r="F1790" t="s">
        <v>11</v>
      </c>
      <c r="G1790" t="b">
        <v>0</v>
      </c>
      <c r="H1790">
        <v>5</v>
      </c>
      <c r="I1790">
        <v>27</v>
      </c>
      <c r="J1790" t="b">
        <v>0</v>
      </c>
      <c r="K1790">
        <f>YEAR(Table1[[#This Row],[Patient Admission Date]])</f>
        <v>2023</v>
      </c>
      <c r="L1790" t="str">
        <f>TEXT(Table1[[#This Row],[Patient Admission Date]],"mmm")</f>
        <v>Jun</v>
      </c>
      <c r="M1790" t="str">
        <f>TEXT(Table1[[#This Row],[Patient Admission Date]],"ddd")</f>
        <v>Sat</v>
      </c>
      <c r="N1790" t="str">
        <f>TEXT(INT(HOUR(Table1[[#This Row],[Patient Admission Date]])/3)*3,"00")&amp;"-"&amp;TEXT(INT(HOUR(Table1[[#This Row],[Patient Admission Date]])/3)*3+3,"00")</f>
        <v>00-03</v>
      </c>
      <c r="O1790" t="str" cm="1">
        <f t="array" ref="O1790">_xlfn.IFS(Table1[[#This Row],[Patient Age]]&lt;=14,"0-14",Table1[[#This Row],[Patient Age]]&lt;=29,"15-29",Table1[[#This Row],[Patient Age]]&lt;=44,"30-44",Table1[[#This Row],[Patient Age]]&lt;=59,"45-59",Table1[[#This Row],[Patient Age]]&lt;=74,"60-74",TRUE,"75+")</f>
        <v>75+</v>
      </c>
      <c r="P1790" t="str" cm="1">
        <f t="array" ref="P1790">_xlfn.IFS(Table1[[#This Row],[Patient Waittime]]&lt;=15,"0-15",Table1[[#This Row],[Patient Waittime]]&lt;=30,"16-30",Table1[[#This Row],[Patient Waittime]]&lt;=45,"31-45",Table1[[#This Row],[Patient Waittime]]&lt;=60,"46-60",TRUE,"60+")</f>
        <v>16-30</v>
      </c>
      <c r="Q1790">
        <f>--(Table1[[#This Row],[Patient Waittime]]&lt;=30)</f>
        <v>1</v>
      </c>
      <c r="R1790">
        <f>--Table1[[#This Row],[Patient Admission Flag]]</f>
        <v>0</v>
      </c>
      <c r="S1790">
        <f>--AND(Table1[[#This Row],[WithinTarget]]=1,Table1[[#This Row],[Patient Satisfaction Score]]&gt;=7)</f>
        <v>0</v>
      </c>
      <c r="T1790" t="str">
        <f>IF(LEFT(Table1[[#This Row],[Patient Gender]],1)="F","Female","Male")</f>
        <v>Female</v>
      </c>
    </row>
    <row r="1791" spans="1:20" x14ac:dyDescent="0.3">
      <c r="A1791" t="s">
        <v>1895</v>
      </c>
      <c r="B1791" s="1">
        <v>45126.659722222219</v>
      </c>
      <c r="C1791" t="s">
        <v>13</v>
      </c>
      <c r="D1791">
        <v>28</v>
      </c>
      <c r="E1791" t="s">
        <v>22</v>
      </c>
      <c r="F1791" t="s">
        <v>11</v>
      </c>
      <c r="G1791" t="b">
        <v>0</v>
      </c>
      <c r="H1791">
        <v>6</v>
      </c>
      <c r="I1791">
        <v>48</v>
      </c>
      <c r="J1791" t="b">
        <v>0</v>
      </c>
      <c r="K1791">
        <f>YEAR(Table1[[#This Row],[Patient Admission Date]])</f>
        <v>2023</v>
      </c>
      <c r="L1791" t="str">
        <f>TEXT(Table1[[#This Row],[Patient Admission Date]],"mmm")</f>
        <v>Jul</v>
      </c>
      <c r="M1791" t="str">
        <f>TEXT(Table1[[#This Row],[Patient Admission Date]],"ddd")</f>
        <v>Wed</v>
      </c>
      <c r="N1791" t="str">
        <f>TEXT(INT(HOUR(Table1[[#This Row],[Patient Admission Date]])/3)*3,"00")&amp;"-"&amp;TEXT(INT(HOUR(Table1[[#This Row],[Patient Admission Date]])/3)*3+3,"00")</f>
        <v>15-18</v>
      </c>
      <c r="O1791" t="str" cm="1">
        <f t="array" ref="O1791">_xlfn.IFS(Table1[[#This Row],[Patient Age]]&lt;=14,"0-14",Table1[[#This Row],[Patient Age]]&lt;=29,"15-29",Table1[[#This Row],[Patient Age]]&lt;=44,"30-44",Table1[[#This Row],[Patient Age]]&lt;=59,"45-59",Table1[[#This Row],[Patient Age]]&lt;=74,"60-74",TRUE,"75+")</f>
        <v>15-29</v>
      </c>
      <c r="P1791" t="str" cm="1">
        <f t="array" ref="P1791">_xlfn.IFS(Table1[[#This Row],[Patient Waittime]]&lt;=15,"0-15",Table1[[#This Row],[Patient Waittime]]&lt;=30,"16-30",Table1[[#This Row],[Patient Waittime]]&lt;=45,"31-45",Table1[[#This Row],[Patient Waittime]]&lt;=60,"46-60",TRUE,"60+")</f>
        <v>46-60</v>
      </c>
      <c r="Q1791">
        <f>--(Table1[[#This Row],[Patient Waittime]]&lt;=30)</f>
        <v>0</v>
      </c>
      <c r="R1791">
        <f>--Table1[[#This Row],[Patient Admission Flag]]</f>
        <v>0</v>
      </c>
      <c r="S1791">
        <f>--AND(Table1[[#This Row],[WithinTarget]]=1,Table1[[#This Row],[Patient Satisfaction Score]]&gt;=7)</f>
        <v>0</v>
      </c>
      <c r="T1791" t="str">
        <f>IF(LEFT(Table1[[#This Row],[Patient Gender]],1)="F","Female","Male")</f>
        <v>Female</v>
      </c>
    </row>
    <row r="1792" spans="1:20" x14ac:dyDescent="0.3">
      <c r="A1792" t="s">
        <v>1896</v>
      </c>
      <c r="B1792" s="1">
        <v>45372.717361111114</v>
      </c>
      <c r="C1792" t="s">
        <v>13</v>
      </c>
      <c r="D1792">
        <v>13</v>
      </c>
      <c r="E1792" t="s">
        <v>22</v>
      </c>
      <c r="F1792" t="s">
        <v>11</v>
      </c>
      <c r="G1792" t="b">
        <v>0</v>
      </c>
      <c r="H1792">
        <v>6</v>
      </c>
      <c r="I1792">
        <v>17</v>
      </c>
      <c r="J1792" t="b">
        <v>0</v>
      </c>
      <c r="K1792">
        <f>YEAR(Table1[[#This Row],[Patient Admission Date]])</f>
        <v>2024</v>
      </c>
      <c r="L1792" t="str">
        <f>TEXT(Table1[[#This Row],[Patient Admission Date]],"mmm")</f>
        <v>Mar</v>
      </c>
      <c r="M1792" t="str">
        <f>TEXT(Table1[[#This Row],[Patient Admission Date]],"ddd")</f>
        <v>Thu</v>
      </c>
      <c r="N1792" t="str">
        <f>TEXT(INT(HOUR(Table1[[#This Row],[Patient Admission Date]])/3)*3,"00")&amp;"-"&amp;TEXT(INT(HOUR(Table1[[#This Row],[Patient Admission Date]])/3)*3+3,"00")</f>
        <v>15-18</v>
      </c>
      <c r="O1792" t="str" cm="1">
        <f t="array" ref="O1792">_xlfn.IFS(Table1[[#This Row],[Patient Age]]&lt;=14,"0-14",Table1[[#This Row],[Patient Age]]&lt;=29,"15-29",Table1[[#This Row],[Patient Age]]&lt;=44,"30-44",Table1[[#This Row],[Patient Age]]&lt;=59,"45-59",Table1[[#This Row],[Patient Age]]&lt;=74,"60-74",TRUE,"75+")</f>
        <v>0-14</v>
      </c>
      <c r="P1792" t="str" cm="1">
        <f t="array" ref="P1792">_xlfn.IFS(Table1[[#This Row],[Patient Waittime]]&lt;=15,"0-15",Table1[[#This Row],[Patient Waittime]]&lt;=30,"16-30",Table1[[#This Row],[Patient Waittime]]&lt;=45,"31-45",Table1[[#This Row],[Patient Waittime]]&lt;=60,"46-60",TRUE,"60+")</f>
        <v>16-30</v>
      </c>
      <c r="Q1792">
        <f>--(Table1[[#This Row],[Patient Waittime]]&lt;=30)</f>
        <v>1</v>
      </c>
      <c r="R1792">
        <f>--Table1[[#This Row],[Patient Admission Flag]]</f>
        <v>0</v>
      </c>
      <c r="S1792">
        <f>--AND(Table1[[#This Row],[WithinTarget]]=1,Table1[[#This Row],[Patient Satisfaction Score]]&gt;=7)</f>
        <v>0</v>
      </c>
      <c r="T1792" t="str">
        <f>IF(LEFT(Table1[[#This Row],[Patient Gender]],1)="F","Female","Male")</f>
        <v>Female</v>
      </c>
    </row>
    <row r="1793" spans="1:20" x14ac:dyDescent="0.3">
      <c r="A1793" t="s">
        <v>1897</v>
      </c>
      <c r="B1793" s="1">
        <v>45371.247916666667</v>
      </c>
      <c r="C1793" t="s">
        <v>13</v>
      </c>
      <c r="D1793">
        <v>6</v>
      </c>
      <c r="E1793" t="s">
        <v>22</v>
      </c>
      <c r="F1793" t="s">
        <v>11</v>
      </c>
      <c r="G1793" t="b">
        <v>0</v>
      </c>
      <c r="H1793">
        <v>6</v>
      </c>
      <c r="I1793">
        <v>35</v>
      </c>
      <c r="J1793" t="b">
        <v>0</v>
      </c>
      <c r="K1793">
        <f>YEAR(Table1[[#This Row],[Patient Admission Date]])</f>
        <v>2024</v>
      </c>
      <c r="L1793" t="str">
        <f>TEXT(Table1[[#This Row],[Patient Admission Date]],"mmm")</f>
        <v>Mar</v>
      </c>
      <c r="M1793" t="str">
        <f>TEXT(Table1[[#This Row],[Patient Admission Date]],"ddd")</f>
        <v>Wed</v>
      </c>
      <c r="N1793" t="str">
        <f>TEXT(INT(HOUR(Table1[[#This Row],[Patient Admission Date]])/3)*3,"00")&amp;"-"&amp;TEXT(INT(HOUR(Table1[[#This Row],[Patient Admission Date]])/3)*3+3,"00")</f>
        <v>03-06</v>
      </c>
      <c r="O1793" t="str" cm="1">
        <f t="array" ref="O1793">_xlfn.IFS(Table1[[#This Row],[Patient Age]]&lt;=14,"0-14",Table1[[#This Row],[Patient Age]]&lt;=29,"15-29",Table1[[#This Row],[Patient Age]]&lt;=44,"30-44",Table1[[#This Row],[Patient Age]]&lt;=59,"45-59",Table1[[#This Row],[Patient Age]]&lt;=74,"60-74",TRUE,"75+")</f>
        <v>0-14</v>
      </c>
      <c r="P1793" t="str" cm="1">
        <f t="array" ref="P1793">_xlfn.IFS(Table1[[#This Row],[Patient Waittime]]&lt;=15,"0-15",Table1[[#This Row],[Patient Waittime]]&lt;=30,"16-30",Table1[[#This Row],[Patient Waittime]]&lt;=45,"31-45",Table1[[#This Row],[Patient Waittime]]&lt;=60,"46-60",TRUE,"60+")</f>
        <v>31-45</v>
      </c>
      <c r="Q1793">
        <f>--(Table1[[#This Row],[Patient Waittime]]&lt;=30)</f>
        <v>0</v>
      </c>
      <c r="R1793">
        <f>--Table1[[#This Row],[Patient Admission Flag]]</f>
        <v>0</v>
      </c>
      <c r="S1793">
        <f>--AND(Table1[[#This Row],[WithinTarget]]=1,Table1[[#This Row],[Patient Satisfaction Score]]&gt;=7)</f>
        <v>0</v>
      </c>
      <c r="T1793" t="str">
        <f>IF(LEFT(Table1[[#This Row],[Patient Gender]],1)="F","Female","Male")</f>
        <v>Female</v>
      </c>
    </row>
    <row r="1794" spans="1:20" x14ac:dyDescent="0.3">
      <c r="A1794" t="s">
        <v>1898</v>
      </c>
      <c r="B1794" s="1">
        <v>45308.449305555558</v>
      </c>
      <c r="C1794" t="s">
        <v>13</v>
      </c>
      <c r="D1794">
        <v>63</v>
      </c>
      <c r="E1794" t="s">
        <v>22</v>
      </c>
      <c r="F1794" t="s">
        <v>11</v>
      </c>
      <c r="G1794" t="b">
        <v>0</v>
      </c>
      <c r="H1794">
        <v>6</v>
      </c>
      <c r="I1794">
        <v>27</v>
      </c>
      <c r="J1794" t="b">
        <v>0</v>
      </c>
      <c r="K1794">
        <f>YEAR(Table1[[#This Row],[Patient Admission Date]])</f>
        <v>2024</v>
      </c>
      <c r="L1794" t="str">
        <f>TEXT(Table1[[#This Row],[Patient Admission Date]],"mmm")</f>
        <v>Jan</v>
      </c>
      <c r="M1794" t="str">
        <f>TEXT(Table1[[#This Row],[Patient Admission Date]],"ddd")</f>
        <v>Wed</v>
      </c>
      <c r="N1794" t="str">
        <f>TEXT(INT(HOUR(Table1[[#This Row],[Patient Admission Date]])/3)*3,"00")&amp;"-"&amp;TEXT(INT(HOUR(Table1[[#This Row],[Patient Admission Date]])/3)*3+3,"00")</f>
        <v>09-12</v>
      </c>
      <c r="O1794" t="str" cm="1">
        <f t="array" ref="O1794">_xlfn.IFS(Table1[[#This Row],[Patient Age]]&lt;=14,"0-14",Table1[[#This Row],[Patient Age]]&lt;=29,"15-29",Table1[[#This Row],[Patient Age]]&lt;=44,"30-44",Table1[[#This Row],[Patient Age]]&lt;=59,"45-59",Table1[[#This Row],[Patient Age]]&lt;=74,"60-74",TRUE,"75+")</f>
        <v>60-74</v>
      </c>
      <c r="P1794" t="str" cm="1">
        <f t="array" ref="P1794">_xlfn.IFS(Table1[[#This Row],[Patient Waittime]]&lt;=15,"0-15",Table1[[#This Row],[Patient Waittime]]&lt;=30,"16-30",Table1[[#This Row],[Patient Waittime]]&lt;=45,"31-45",Table1[[#This Row],[Patient Waittime]]&lt;=60,"46-60",TRUE,"60+")</f>
        <v>16-30</v>
      </c>
      <c r="Q1794">
        <f>--(Table1[[#This Row],[Patient Waittime]]&lt;=30)</f>
        <v>1</v>
      </c>
      <c r="R1794">
        <f>--Table1[[#This Row],[Patient Admission Flag]]</f>
        <v>0</v>
      </c>
      <c r="S1794">
        <f>--AND(Table1[[#This Row],[WithinTarget]]=1,Table1[[#This Row],[Patient Satisfaction Score]]&gt;=7)</f>
        <v>0</v>
      </c>
      <c r="T1794" t="str">
        <f>IF(LEFT(Table1[[#This Row],[Patient Gender]],1)="F","Female","Male")</f>
        <v>Female</v>
      </c>
    </row>
    <row r="1795" spans="1:20" x14ac:dyDescent="0.3">
      <c r="A1795" t="s">
        <v>1899</v>
      </c>
      <c r="B1795" s="1">
        <v>45388.767361111109</v>
      </c>
      <c r="C1795" t="s">
        <v>13</v>
      </c>
      <c r="D1795">
        <v>4</v>
      </c>
      <c r="E1795" t="s">
        <v>22</v>
      </c>
      <c r="F1795" t="s">
        <v>11</v>
      </c>
      <c r="G1795" t="b">
        <v>0</v>
      </c>
      <c r="H1795">
        <v>7</v>
      </c>
      <c r="I1795">
        <v>42</v>
      </c>
      <c r="J1795" t="b">
        <v>0</v>
      </c>
      <c r="K1795">
        <f>YEAR(Table1[[#This Row],[Patient Admission Date]])</f>
        <v>2024</v>
      </c>
      <c r="L1795" t="str">
        <f>TEXT(Table1[[#This Row],[Patient Admission Date]],"mmm")</f>
        <v>Apr</v>
      </c>
      <c r="M1795" t="str">
        <f>TEXT(Table1[[#This Row],[Patient Admission Date]],"ddd")</f>
        <v>Sat</v>
      </c>
      <c r="N1795" t="str">
        <f>TEXT(INT(HOUR(Table1[[#This Row],[Patient Admission Date]])/3)*3,"00")&amp;"-"&amp;TEXT(INT(HOUR(Table1[[#This Row],[Patient Admission Date]])/3)*3+3,"00")</f>
        <v>18-21</v>
      </c>
      <c r="O1795" t="str" cm="1">
        <f t="array" ref="O1795">_xlfn.IFS(Table1[[#This Row],[Patient Age]]&lt;=14,"0-14",Table1[[#This Row],[Patient Age]]&lt;=29,"15-29",Table1[[#This Row],[Patient Age]]&lt;=44,"30-44",Table1[[#This Row],[Patient Age]]&lt;=59,"45-59",Table1[[#This Row],[Patient Age]]&lt;=74,"60-74",TRUE,"75+")</f>
        <v>0-14</v>
      </c>
      <c r="P1795" t="str" cm="1">
        <f t="array" ref="P1795">_xlfn.IFS(Table1[[#This Row],[Patient Waittime]]&lt;=15,"0-15",Table1[[#This Row],[Patient Waittime]]&lt;=30,"16-30",Table1[[#This Row],[Patient Waittime]]&lt;=45,"31-45",Table1[[#This Row],[Patient Waittime]]&lt;=60,"46-60",TRUE,"60+")</f>
        <v>31-45</v>
      </c>
      <c r="Q1795">
        <f>--(Table1[[#This Row],[Patient Waittime]]&lt;=30)</f>
        <v>0</v>
      </c>
      <c r="R1795">
        <f>--Table1[[#This Row],[Patient Admission Flag]]</f>
        <v>0</v>
      </c>
      <c r="S1795">
        <f>--AND(Table1[[#This Row],[WithinTarget]]=1,Table1[[#This Row],[Patient Satisfaction Score]]&gt;=7)</f>
        <v>0</v>
      </c>
      <c r="T1795" t="str">
        <f>IF(LEFT(Table1[[#This Row],[Patient Gender]],1)="F","Female","Male")</f>
        <v>Female</v>
      </c>
    </row>
    <row r="1796" spans="1:20" x14ac:dyDescent="0.3">
      <c r="A1796" t="s">
        <v>1900</v>
      </c>
      <c r="B1796" s="1">
        <v>45416.82708333333</v>
      </c>
      <c r="C1796" t="s">
        <v>13</v>
      </c>
      <c r="D1796">
        <v>1</v>
      </c>
      <c r="E1796" t="s">
        <v>22</v>
      </c>
      <c r="F1796" t="s">
        <v>11</v>
      </c>
      <c r="G1796" t="b">
        <v>0</v>
      </c>
      <c r="H1796">
        <v>7</v>
      </c>
      <c r="I1796">
        <v>46</v>
      </c>
      <c r="J1796" t="b">
        <v>0</v>
      </c>
      <c r="K1796">
        <f>YEAR(Table1[[#This Row],[Patient Admission Date]])</f>
        <v>2024</v>
      </c>
      <c r="L1796" t="str">
        <f>TEXT(Table1[[#This Row],[Patient Admission Date]],"mmm")</f>
        <v>May</v>
      </c>
      <c r="M1796" t="str">
        <f>TEXT(Table1[[#This Row],[Patient Admission Date]],"ddd")</f>
        <v>Sat</v>
      </c>
      <c r="N1796" t="str">
        <f>TEXT(INT(HOUR(Table1[[#This Row],[Patient Admission Date]])/3)*3,"00")&amp;"-"&amp;TEXT(INT(HOUR(Table1[[#This Row],[Patient Admission Date]])/3)*3+3,"00")</f>
        <v>18-21</v>
      </c>
      <c r="O1796" t="str" cm="1">
        <f t="array" ref="O1796">_xlfn.IFS(Table1[[#This Row],[Patient Age]]&lt;=14,"0-14",Table1[[#This Row],[Patient Age]]&lt;=29,"15-29",Table1[[#This Row],[Patient Age]]&lt;=44,"30-44",Table1[[#This Row],[Patient Age]]&lt;=59,"45-59",Table1[[#This Row],[Patient Age]]&lt;=74,"60-74",TRUE,"75+")</f>
        <v>0-14</v>
      </c>
      <c r="P1796" t="str" cm="1">
        <f t="array" ref="P1796">_xlfn.IFS(Table1[[#This Row],[Patient Waittime]]&lt;=15,"0-15",Table1[[#This Row],[Patient Waittime]]&lt;=30,"16-30",Table1[[#This Row],[Patient Waittime]]&lt;=45,"31-45",Table1[[#This Row],[Patient Waittime]]&lt;=60,"46-60",TRUE,"60+")</f>
        <v>46-60</v>
      </c>
      <c r="Q1796">
        <f>--(Table1[[#This Row],[Patient Waittime]]&lt;=30)</f>
        <v>0</v>
      </c>
      <c r="R1796">
        <f>--Table1[[#This Row],[Patient Admission Flag]]</f>
        <v>0</v>
      </c>
      <c r="S1796">
        <f>--AND(Table1[[#This Row],[WithinTarget]]=1,Table1[[#This Row],[Patient Satisfaction Score]]&gt;=7)</f>
        <v>0</v>
      </c>
      <c r="T1796" t="str">
        <f>IF(LEFT(Table1[[#This Row],[Patient Gender]],1)="F","Female","Male")</f>
        <v>Female</v>
      </c>
    </row>
    <row r="1797" spans="1:20" x14ac:dyDescent="0.3">
      <c r="A1797" t="s">
        <v>1901</v>
      </c>
      <c r="B1797" s="1">
        <v>45095.963194444441</v>
      </c>
      <c r="C1797" t="s">
        <v>13</v>
      </c>
      <c r="D1797">
        <v>73</v>
      </c>
      <c r="E1797" t="s">
        <v>22</v>
      </c>
      <c r="F1797" t="s">
        <v>11</v>
      </c>
      <c r="G1797" t="b">
        <v>0</v>
      </c>
      <c r="H1797">
        <v>7</v>
      </c>
      <c r="I1797">
        <v>27</v>
      </c>
      <c r="J1797" t="b">
        <v>0</v>
      </c>
      <c r="K1797">
        <f>YEAR(Table1[[#This Row],[Patient Admission Date]])</f>
        <v>2023</v>
      </c>
      <c r="L1797" t="str">
        <f>TEXT(Table1[[#This Row],[Patient Admission Date]],"mmm")</f>
        <v>Jun</v>
      </c>
      <c r="M1797" t="str">
        <f>TEXT(Table1[[#This Row],[Patient Admission Date]],"ddd")</f>
        <v>Sun</v>
      </c>
      <c r="N1797" t="str">
        <f>TEXT(INT(HOUR(Table1[[#This Row],[Patient Admission Date]])/3)*3,"00")&amp;"-"&amp;TEXT(INT(HOUR(Table1[[#This Row],[Patient Admission Date]])/3)*3+3,"00")</f>
        <v>21-24</v>
      </c>
      <c r="O1797" t="str" cm="1">
        <f t="array" ref="O1797">_xlfn.IFS(Table1[[#This Row],[Patient Age]]&lt;=14,"0-14",Table1[[#This Row],[Patient Age]]&lt;=29,"15-29",Table1[[#This Row],[Patient Age]]&lt;=44,"30-44",Table1[[#This Row],[Patient Age]]&lt;=59,"45-59",Table1[[#This Row],[Patient Age]]&lt;=74,"60-74",TRUE,"75+")</f>
        <v>60-74</v>
      </c>
      <c r="P1797" t="str" cm="1">
        <f t="array" ref="P1797">_xlfn.IFS(Table1[[#This Row],[Patient Waittime]]&lt;=15,"0-15",Table1[[#This Row],[Patient Waittime]]&lt;=30,"16-30",Table1[[#This Row],[Patient Waittime]]&lt;=45,"31-45",Table1[[#This Row],[Patient Waittime]]&lt;=60,"46-60",TRUE,"60+")</f>
        <v>16-30</v>
      </c>
      <c r="Q1797">
        <f>--(Table1[[#This Row],[Patient Waittime]]&lt;=30)</f>
        <v>1</v>
      </c>
      <c r="R1797">
        <f>--Table1[[#This Row],[Patient Admission Flag]]</f>
        <v>0</v>
      </c>
      <c r="S1797">
        <f>--AND(Table1[[#This Row],[WithinTarget]]=1,Table1[[#This Row],[Patient Satisfaction Score]]&gt;=7)</f>
        <v>1</v>
      </c>
      <c r="T1797" t="str">
        <f>IF(LEFT(Table1[[#This Row],[Patient Gender]],1)="F","Female","Male")</f>
        <v>Female</v>
      </c>
    </row>
    <row r="1798" spans="1:20" x14ac:dyDescent="0.3">
      <c r="A1798" t="s">
        <v>1902</v>
      </c>
      <c r="B1798" s="1">
        <v>45547.368750000001</v>
      </c>
      <c r="C1798" t="s">
        <v>13</v>
      </c>
      <c r="D1798">
        <v>28</v>
      </c>
      <c r="E1798" t="s">
        <v>22</v>
      </c>
      <c r="F1798" t="s">
        <v>11</v>
      </c>
      <c r="G1798" t="b">
        <v>0</v>
      </c>
      <c r="H1798">
        <v>7</v>
      </c>
      <c r="I1798">
        <v>43</v>
      </c>
      <c r="J1798" t="b">
        <v>0</v>
      </c>
      <c r="K1798">
        <f>YEAR(Table1[[#This Row],[Patient Admission Date]])</f>
        <v>2024</v>
      </c>
      <c r="L1798" t="str">
        <f>TEXT(Table1[[#This Row],[Patient Admission Date]],"mmm")</f>
        <v>Sep</v>
      </c>
      <c r="M1798" t="str">
        <f>TEXT(Table1[[#This Row],[Patient Admission Date]],"ddd")</f>
        <v>Thu</v>
      </c>
      <c r="N1798" t="str">
        <f>TEXT(INT(HOUR(Table1[[#This Row],[Patient Admission Date]])/3)*3,"00")&amp;"-"&amp;TEXT(INT(HOUR(Table1[[#This Row],[Patient Admission Date]])/3)*3+3,"00")</f>
        <v>06-09</v>
      </c>
      <c r="O1798" t="str" cm="1">
        <f t="array" ref="O1798">_xlfn.IFS(Table1[[#This Row],[Patient Age]]&lt;=14,"0-14",Table1[[#This Row],[Patient Age]]&lt;=29,"15-29",Table1[[#This Row],[Patient Age]]&lt;=44,"30-44",Table1[[#This Row],[Patient Age]]&lt;=59,"45-59",Table1[[#This Row],[Patient Age]]&lt;=74,"60-74",TRUE,"75+")</f>
        <v>15-29</v>
      </c>
      <c r="P1798" t="str" cm="1">
        <f t="array" ref="P1798">_xlfn.IFS(Table1[[#This Row],[Patient Waittime]]&lt;=15,"0-15",Table1[[#This Row],[Patient Waittime]]&lt;=30,"16-30",Table1[[#This Row],[Patient Waittime]]&lt;=45,"31-45",Table1[[#This Row],[Patient Waittime]]&lt;=60,"46-60",TRUE,"60+")</f>
        <v>31-45</v>
      </c>
      <c r="Q1798">
        <f>--(Table1[[#This Row],[Patient Waittime]]&lt;=30)</f>
        <v>0</v>
      </c>
      <c r="R1798">
        <f>--Table1[[#This Row],[Patient Admission Flag]]</f>
        <v>0</v>
      </c>
      <c r="S1798">
        <f>--AND(Table1[[#This Row],[WithinTarget]]=1,Table1[[#This Row],[Patient Satisfaction Score]]&gt;=7)</f>
        <v>0</v>
      </c>
      <c r="T1798" t="str">
        <f>IF(LEFT(Table1[[#This Row],[Patient Gender]],1)="F","Female","Male")</f>
        <v>Female</v>
      </c>
    </row>
    <row r="1799" spans="1:20" x14ac:dyDescent="0.3">
      <c r="A1799" t="s">
        <v>1903</v>
      </c>
      <c r="B1799" s="1">
        <v>45315.956250000003</v>
      </c>
      <c r="C1799" t="s">
        <v>13</v>
      </c>
      <c r="D1799">
        <v>79</v>
      </c>
      <c r="E1799" t="s">
        <v>22</v>
      </c>
      <c r="F1799" t="s">
        <v>11</v>
      </c>
      <c r="G1799" t="b">
        <v>0</v>
      </c>
      <c r="H1799">
        <v>7</v>
      </c>
      <c r="I1799">
        <v>49</v>
      </c>
      <c r="J1799" t="b">
        <v>0</v>
      </c>
      <c r="K1799">
        <f>YEAR(Table1[[#This Row],[Patient Admission Date]])</f>
        <v>2024</v>
      </c>
      <c r="L1799" t="str">
        <f>TEXT(Table1[[#This Row],[Patient Admission Date]],"mmm")</f>
        <v>Jan</v>
      </c>
      <c r="M1799" t="str">
        <f>TEXT(Table1[[#This Row],[Patient Admission Date]],"ddd")</f>
        <v>Wed</v>
      </c>
      <c r="N1799" t="str">
        <f>TEXT(INT(HOUR(Table1[[#This Row],[Patient Admission Date]])/3)*3,"00")&amp;"-"&amp;TEXT(INT(HOUR(Table1[[#This Row],[Patient Admission Date]])/3)*3+3,"00")</f>
        <v>21-24</v>
      </c>
      <c r="O1799" t="str" cm="1">
        <f t="array" ref="O1799">_xlfn.IFS(Table1[[#This Row],[Patient Age]]&lt;=14,"0-14",Table1[[#This Row],[Patient Age]]&lt;=29,"15-29",Table1[[#This Row],[Patient Age]]&lt;=44,"30-44",Table1[[#This Row],[Patient Age]]&lt;=59,"45-59",Table1[[#This Row],[Patient Age]]&lt;=74,"60-74",TRUE,"75+")</f>
        <v>75+</v>
      </c>
      <c r="P1799" t="str" cm="1">
        <f t="array" ref="P1799">_xlfn.IFS(Table1[[#This Row],[Patient Waittime]]&lt;=15,"0-15",Table1[[#This Row],[Patient Waittime]]&lt;=30,"16-30",Table1[[#This Row],[Patient Waittime]]&lt;=45,"31-45",Table1[[#This Row],[Patient Waittime]]&lt;=60,"46-60",TRUE,"60+")</f>
        <v>46-60</v>
      </c>
      <c r="Q1799">
        <f>--(Table1[[#This Row],[Patient Waittime]]&lt;=30)</f>
        <v>0</v>
      </c>
      <c r="R1799">
        <f>--Table1[[#This Row],[Patient Admission Flag]]</f>
        <v>0</v>
      </c>
      <c r="S1799">
        <f>--AND(Table1[[#This Row],[WithinTarget]]=1,Table1[[#This Row],[Patient Satisfaction Score]]&gt;=7)</f>
        <v>0</v>
      </c>
      <c r="T1799" t="str">
        <f>IF(LEFT(Table1[[#This Row],[Patient Gender]],1)="F","Female","Male")</f>
        <v>Female</v>
      </c>
    </row>
    <row r="1800" spans="1:20" x14ac:dyDescent="0.3">
      <c r="A1800" t="s">
        <v>1904</v>
      </c>
      <c r="B1800" s="1">
        <v>45075.820138888892</v>
      </c>
      <c r="C1800" t="s">
        <v>13</v>
      </c>
      <c r="D1800">
        <v>67</v>
      </c>
      <c r="E1800" t="s">
        <v>22</v>
      </c>
      <c r="F1800" t="s">
        <v>11</v>
      </c>
      <c r="G1800" t="b">
        <v>0</v>
      </c>
      <c r="H1800">
        <v>7</v>
      </c>
      <c r="I1800">
        <v>16</v>
      </c>
      <c r="J1800" t="b">
        <v>0</v>
      </c>
      <c r="K1800">
        <f>YEAR(Table1[[#This Row],[Patient Admission Date]])</f>
        <v>2023</v>
      </c>
      <c r="L1800" t="str">
        <f>TEXT(Table1[[#This Row],[Patient Admission Date]],"mmm")</f>
        <v>May</v>
      </c>
      <c r="M1800" t="str">
        <f>TEXT(Table1[[#This Row],[Patient Admission Date]],"ddd")</f>
        <v>Mon</v>
      </c>
      <c r="N1800" t="str">
        <f>TEXT(INT(HOUR(Table1[[#This Row],[Patient Admission Date]])/3)*3,"00")&amp;"-"&amp;TEXT(INT(HOUR(Table1[[#This Row],[Patient Admission Date]])/3)*3+3,"00")</f>
        <v>18-21</v>
      </c>
      <c r="O1800" t="str" cm="1">
        <f t="array" ref="O1800">_xlfn.IFS(Table1[[#This Row],[Patient Age]]&lt;=14,"0-14",Table1[[#This Row],[Patient Age]]&lt;=29,"15-29",Table1[[#This Row],[Patient Age]]&lt;=44,"30-44",Table1[[#This Row],[Patient Age]]&lt;=59,"45-59",Table1[[#This Row],[Patient Age]]&lt;=74,"60-74",TRUE,"75+")</f>
        <v>60-74</v>
      </c>
      <c r="P1800" t="str" cm="1">
        <f t="array" ref="P1800">_xlfn.IFS(Table1[[#This Row],[Patient Waittime]]&lt;=15,"0-15",Table1[[#This Row],[Patient Waittime]]&lt;=30,"16-30",Table1[[#This Row],[Patient Waittime]]&lt;=45,"31-45",Table1[[#This Row],[Patient Waittime]]&lt;=60,"46-60",TRUE,"60+")</f>
        <v>16-30</v>
      </c>
      <c r="Q1800">
        <f>--(Table1[[#This Row],[Patient Waittime]]&lt;=30)</f>
        <v>1</v>
      </c>
      <c r="R1800">
        <f>--Table1[[#This Row],[Patient Admission Flag]]</f>
        <v>0</v>
      </c>
      <c r="S1800">
        <f>--AND(Table1[[#This Row],[WithinTarget]]=1,Table1[[#This Row],[Patient Satisfaction Score]]&gt;=7)</f>
        <v>1</v>
      </c>
      <c r="T1800" t="str">
        <f>IF(LEFT(Table1[[#This Row],[Patient Gender]],1)="F","Female","Male")</f>
        <v>Female</v>
      </c>
    </row>
    <row r="1801" spans="1:20" x14ac:dyDescent="0.3">
      <c r="A1801" t="s">
        <v>1905</v>
      </c>
      <c r="B1801" s="1">
        <v>45017.563194444447</v>
      </c>
      <c r="C1801" t="s">
        <v>13</v>
      </c>
      <c r="D1801">
        <v>26</v>
      </c>
      <c r="E1801" t="s">
        <v>22</v>
      </c>
      <c r="F1801" t="s">
        <v>11</v>
      </c>
      <c r="G1801" t="b">
        <v>0</v>
      </c>
      <c r="H1801">
        <v>8</v>
      </c>
      <c r="I1801">
        <v>44</v>
      </c>
      <c r="J1801" t="b">
        <v>0</v>
      </c>
      <c r="K1801">
        <f>YEAR(Table1[[#This Row],[Patient Admission Date]])</f>
        <v>2023</v>
      </c>
      <c r="L1801" t="str">
        <f>TEXT(Table1[[#This Row],[Patient Admission Date]],"mmm")</f>
        <v>Apr</v>
      </c>
      <c r="M1801" t="str">
        <f>TEXT(Table1[[#This Row],[Patient Admission Date]],"ddd")</f>
        <v>Sat</v>
      </c>
      <c r="N1801" t="str">
        <f>TEXT(INT(HOUR(Table1[[#This Row],[Patient Admission Date]])/3)*3,"00")&amp;"-"&amp;TEXT(INT(HOUR(Table1[[#This Row],[Patient Admission Date]])/3)*3+3,"00")</f>
        <v>12-15</v>
      </c>
      <c r="O1801" t="str" cm="1">
        <f t="array" ref="O1801">_xlfn.IFS(Table1[[#This Row],[Patient Age]]&lt;=14,"0-14",Table1[[#This Row],[Patient Age]]&lt;=29,"15-29",Table1[[#This Row],[Patient Age]]&lt;=44,"30-44",Table1[[#This Row],[Patient Age]]&lt;=59,"45-59",Table1[[#This Row],[Patient Age]]&lt;=74,"60-74",TRUE,"75+")</f>
        <v>15-29</v>
      </c>
      <c r="P1801" t="str" cm="1">
        <f t="array" ref="P1801">_xlfn.IFS(Table1[[#This Row],[Patient Waittime]]&lt;=15,"0-15",Table1[[#This Row],[Patient Waittime]]&lt;=30,"16-30",Table1[[#This Row],[Patient Waittime]]&lt;=45,"31-45",Table1[[#This Row],[Patient Waittime]]&lt;=60,"46-60",TRUE,"60+")</f>
        <v>31-45</v>
      </c>
      <c r="Q1801">
        <f>--(Table1[[#This Row],[Patient Waittime]]&lt;=30)</f>
        <v>0</v>
      </c>
      <c r="R1801">
        <f>--Table1[[#This Row],[Patient Admission Flag]]</f>
        <v>0</v>
      </c>
      <c r="S1801">
        <f>--AND(Table1[[#This Row],[WithinTarget]]=1,Table1[[#This Row],[Patient Satisfaction Score]]&gt;=7)</f>
        <v>0</v>
      </c>
      <c r="T1801" t="str">
        <f>IF(LEFT(Table1[[#This Row],[Patient Gender]],1)="F","Female","Male")</f>
        <v>Female</v>
      </c>
    </row>
    <row r="1802" spans="1:20" x14ac:dyDescent="0.3">
      <c r="A1802" t="s">
        <v>1906</v>
      </c>
      <c r="B1802" s="1">
        <v>45329.668055555558</v>
      </c>
      <c r="C1802" t="s">
        <v>13</v>
      </c>
      <c r="D1802">
        <v>38</v>
      </c>
      <c r="E1802" t="s">
        <v>22</v>
      </c>
      <c r="F1802" t="s">
        <v>11</v>
      </c>
      <c r="G1802" t="b">
        <v>0</v>
      </c>
      <c r="H1802">
        <v>9</v>
      </c>
      <c r="I1802">
        <v>23</v>
      </c>
      <c r="J1802" t="b">
        <v>0</v>
      </c>
      <c r="K1802">
        <f>YEAR(Table1[[#This Row],[Patient Admission Date]])</f>
        <v>2024</v>
      </c>
      <c r="L1802" t="str">
        <f>TEXT(Table1[[#This Row],[Patient Admission Date]],"mmm")</f>
        <v>Feb</v>
      </c>
      <c r="M1802" t="str">
        <f>TEXT(Table1[[#This Row],[Patient Admission Date]],"ddd")</f>
        <v>Wed</v>
      </c>
      <c r="N1802" t="str">
        <f>TEXT(INT(HOUR(Table1[[#This Row],[Patient Admission Date]])/3)*3,"00")&amp;"-"&amp;TEXT(INT(HOUR(Table1[[#This Row],[Patient Admission Date]])/3)*3+3,"00")</f>
        <v>15-18</v>
      </c>
      <c r="O1802" t="str" cm="1">
        <f t="array" ref="O1802">_xlfn.IFS(Table1[[#This Row],[Patient Age]]&lt;=14,"0-14",Table1[[#This Row],[Patient Age]]&lt;=29,"15-29",Table1[[#This Row],[Patient Age]]&lt;=44,"30-44",Table1[[#This Row],[Patient Age]]&lt;=59,"45-59",Table1[[#This Row],[Patient Age]]&lt;=74,"60-74",TRUE,"75+")</f>
        <v>30-44</v>
      </c>
      <c r="P1802" t="str" cm="1">
        <f t="array" ref="P1802">_xlfn.IFS(Table1[[#This Row],[Patient Waittime]]&lt;=15,"0-15",Table1[[#This Row],[Patient Waittime]]&lt;=30,"16-30",Table1[[#This Row],[Patient Waittime]]&lt;=45,"31-45",Table1[[#This Row],[Patient Waittime]]&lt;=60,"46-60",TRUE,"60+")</f>
        <v>16-30</v>
      </c>
      <c r="Q1802">
        <f>--(Table1[[#This Row],[Patient Waittime]]&lt;=30)</f>
        <v>1</v>
      </c>
      <c r="R1802">
        <f>--Table1[[#This Row],[Patient Admission Flag]]</f>
        <v>0</v>
      </c>
      <c r="S1802">
        <f>--AND(Table1[[#This Row],[WithinTarget]]=1,Table1[[#This Row],[Patient Satisfaction Score]]&gt;=7)</f>
        <v>1</v>
      </c>
      <c r="T1802" t="str">
        <f>IF(LEFT(Table1[[#This Row],[Patient Gender]],1)="F","Female","Male")</f>
        <v>Female</v>
      </c>
    </row>
    <row r="1803" spans="1:20" x14ac:dyDescent="0.3">
      <c r="A1803" t="s">
        <v>1907</v>
      </c>
      <c r="B1803" s="1">
        <v>45137.883333333331</v>
      </c>
      <c r="C1803" t="s">
        <v>13</v>
      </c>
      <c r="D1803">
        <v>49</v>
      </c>
      <c r="E1803" t="s">
        <v>22</v>
      </c>
      <c r="F1803" t="s">
        <v>11</v>
      </c>
      <c r="G1803" t="b">
        <v>0</v>
      </c>
      <c r="H1803">
        <v>9</v>
      </c>
      <c r="I1803">
        <v>36</v>
      </c>
      <c r="J1803" t="b">
        <v>0</v>
      </c>
      <c r="K1803">
        <f>YEAR(Table1[[#This Row],[Patient Admission Date]])</f>
        <v>2023</v>
      </c>
      <c r="L1803" t="str">
        <f>TEXT(Table1[[#This Row],[Patient Admission Date]],"mmm")</f>
        <v>Jul</v>
      </c>
      <c r="M1803" t="str">
        <f>TEXT(Table1[[#This Row],[Patient Admission Date]],"ddd")</f>
        <v>Sun</v>
      </c>
      <c r="N1803" t="str">
        <f>TEXT(INT(HOUR(Table1[[#This Row],[Patient Admission Date]])/3)*3,"00")&amp;"-"&amp;TEXT(INT(HOUR(Table1[[#This Row],[Patient Admission Date]])/3)*3+3,"00")</f>
        <v>21-24</v>
      </c>
      <c r="O1803" t="str" cm="1">
        <f t="array" ref="O1803">_xlfn.IFS(Table1[[#This Row],[Patient Age]]&lt;=14,"0-14",Table1[[#This Row],[Patient Age]]&lt;=29,"15-29",Table1[[#This Row],[Patient Age]]&lt;=44,"30-44",Table1[[#This Row],[Patient Age]]&lt;=59,"45-59",Table1[[#This Row],[Patient Age]]&lt;=74,"60-74",TRUE,"75+")</f>
        <v>45-59</v>
      </c>
      <c r="P1803" t="str" cm="1">
        <f t="array" ref="P1803">_xlfn.IFS(Table1[[#This Row],[Patient Waittime]]&lt;=15,"0-15",Table1[[#This Row],[Patient Waittime]]&lt;=30,"16-30",Table1[[#This Row],[Patient Waittime]]&lt;=45,"31-45",Table1[[#This Row],[Patient Waittime]]&lt;=60,"46-60",TRUE,"60+")</f>
        <v>31-45</v>
      </c>
      <c r="Q1803">
        <f>--(Table1[[#This Row],[Patient Waittime]]&lt;=30)</f>
        <v>0</v>
      </c>
      <c r="R1803">
        <f>--Table1[[#This Row],[Patient Admission Flag]]</f>
        <v>0</v>
      </c>
      <c r="S1803">
        <f>--AND(Table1[[#This Row],[WithinTarget]]=1,Table1[[#This Row],[Patient Satisfaction Score]]&gt;=7)</f>
        <v>0</v>
      </c>
      <c r="T1803" t="str">
        <f>IF(LEFT(Table1[[#This Row],[Patient Gender]],1)="F","Female","Male")</f>
        <v>Female</v>
      </c>
    </row>
    <row r="1804" spans="1:20" x14ac:dyDescent="0.3">
      <c r="A1804" t="s">
        <v>1908</v>
      </c>
      <c r="B1804" s="1">
        <v>45532.152083333334</v>
      </c>
      <c r="C1804" t="s">
        <v>13</v>
      </c>
      <c r="D1804">
        <v>62</v>
      </c>
      <c r="E1804" t="s">
        <v>22</v>
      </c>
      <c r="F1804" t="s">
        <v>11</v>
      </c>
      <c r="G1804" t="b">
        <v>0</v>
      </c>
      <c r="H1804">
        <v>9</v>
      </c>
      <c r="I1804">
        <v>57</v>
      </c>
      <c r="J1804" t="b">
        <v>0</v>
      </c>
      <c r="K1804">
        <f>YEAR(Table1[[#This Row],[Patient Admission Date]])</f>
        <v>2024</v>
      </c>
      <c r="L1804" t="str">
        <f>TEXT(Table1[[#This Row],[Patient Admission Date]],"mmm")</f>
        <v>Aug</v>
      </c>
      <c r="M1804" t="str">
        <f>TEXT(Table1[[#This Row],[Patient Admission Date]],"ddd")</f>
        <v>Wed</v>
      </c>
      <c r="N1804" t="str">
        <f>TEXT(INT(HOUR(Table1[[#This Row],[Patient Admission Date]])/3)*3,"00")&amp;"-"&amp;TEXT(INT(HOUR(Table1[[#This Row],[Patient Admission Date]])/3)*3+3,"00")</f>
        <v>03-06</v>
      </c>
      <c r="O1804" t="str" cm="1">
        <f t="array" ref="O1804">_xlfn.IFS(Table1[[#This Row],[Patient Age]]&lt;=14,"0-14",Table1[[#This Row],[Patient Age]]&lt;=29,"15-29",Table1[[#This Row],[Patient Age]]&lt;=44,"30-44",Table1[[#This Row],[Patient Age]]&lt;=59,"45-59",Table1[[#This Row],[Patient Age]]&lt;=74,"60-74",TRUE,"75+")</f>
        <v>60-74</v>
      </c>
      <c r="P1804" t="str" cm="1">
        <f t="array" ref="P1804">_xlfn.IFS(Table1[[#This Row],[Patient Waittime]]&lt;=15,"0-15",Table1[[#This Row],[Patient Waittime]]&lt;=30,"16-30",Table1[[#This Row],[Patient Waittime]]&lt;=45,"31-45",Table1[[#This Row],[Patient Waittime]]&lt;=60,"46-60",TRUE,"60+")</f>
        <v>46-60</v>
      </c>
      <c r="Q1804">
        <f>--(Table1[[#This Row],[Patient Waittime]]&lt;=30)</f>
        <v>0</v>
      </c>
      <c r="R1804">
        <f>--Table1[[#This Row],[Patient Admission Flag]]</f>
        <v>0</v>
      </c>
      <c r="S1804">
        <f>--AND(Table1[[#This Row],[WithinTarget]]=1,Table1[[#This Row],[Patient Satisfaction Score]]&gt;=7)</f>
        <v>0</v>
      </c>
      <c r="T1804" t="str">
        <f>IF(LEFT(Table1[[#This Row],[Patient Gender]],1)="F","Female","Male")</f>
        <v>Female</v>
      </c>
    </row>
    <row r="1805" spans="1:20" x14ac:dyDescent="0.3">
      <c r="A1805" t="s">
        <v>1909</v>
      </c>
      <c r="B1805" s="1">
        <v>45420.661805555559</v>
      </c>
      <c r="C1805" t="s">
        <v>13</v>
      </c>
      <c r="D1805">
        <v>13</v>
      </c>
      <c r="E1805" t="s">
        <v>22</v>
      </c>
      <c r="F1805" t="s">
        <v>11</v>
      </c>
      <c r="G1805" t="b">
        <v>0</v>
      </c>
      <c r="H1805">
        <v>10</v>
      </c>
      <c r="I1805">
        <v>18</v>
      </c>
      <c r="J1805" t="b">
        <v>0</v>
      </c>
      <c r="K1805">
        <f>YEAR(Table1[[#This Row],[Patient Admission Date]])</f>
        <v>2024</v>
      </c>
      <c r="L1805" t="str">
        <f>TEXT(Table1[[#This Row],[Patient Admission Date]],"mmm")</f>
        <v>May</v>
      </c>
      <c r="M1805" t="str">
        <f>TEXT(Table1[[#This Row],[Patient Admission Date]],"ddd")</f>
        <v>Wed</v>
      </c>
      <c r="N1805" t="str">
        <f>TEXT(INT(HOUR(Table1[[#This Row],[Patient Admission Date]])/3)*3,"00")&amp;"-"&amp;TEXT(INT(HOUR(Table1[[#This Row],[Patient Admission Date]])/3)*3+3,"00")</f>
        <v>15-18</v>
      </c>
      <c r="O1805" t="str" cm="1">
        <f t="array" ref="O1805">_xlfn.IFS(Table1[[#This Row],[Patient Age]]&lt;=14,"0-14",Table1[[#This Row],[Patient Age]]&lt;=29,"15-29",Table1[[#This Row],[Patient Age]]&lt;=44,"30-44",Table1[[#This Row],[Patient Age]]&lt;=59,"45-59",Table1[[#This Row],[Patient Age]]&lt;=74,"60-74",TRUE,"75+")</f>
        <v>0-14</v>
      </c>
      <c r="P1805" t="str" cm="1">
        <f t="array" ref="P1805">_xlfn.IFS(Table1[[#This Row],[Patient Waittime]]&lt;=15,"0-15",Table1[[#This Row],[Patient Waittime]]&lt;=30,"16-30",Table1[[#This Row],[Patient Waittime]]&lt;=45,"31-45",Table1[[#This Row],[Patient Waittime]]&lt;=60,"46-60",TRUE,"60+")</f>
        <v>16-30</v>
      </c>
      <c r="Q1805">
        <f>--(Table1[[#This Row],[Patient Waittime]]&lt;=30)</f>
        <v>1</v>
      </c>
      <c r="R1805">
        <f>--Table1[[#This Row],[Patient Admission Flag]]</f>
        <v>0</v>
      </c>
      <c r="S1805">
        <f>--AND(Table1[[#This Row],[WithinTarget]]=1,Table1[[#This Row],[Patient Satisfaction Score]]&gt;=7)</f>
        <v>1</v>
      </c>
      <c r="T1805" t="str">
        <f>IF(LEFT(Table1[[#This Row],[Patient Gender]],1)="F","Female","Male")</f>
        <v>Female</v>
      </c>
    </row>
    <row r="1806" spans="1:20" x14ac:dyDescent="0.3">
      <c r="A1806" t="s">
        <v>1910</v>
      </c>
      <c r="B1806" s="1">
        <v>45043.607638888891</v>
      </c>
      <c r="C1806" t="s">
        <v>13</v>
      </c>
      <c r="D1806">
        <v>48</v>
      </c>
      <c r="E1806" t="s">
        <v>22</v>
      </c>
      <c r="F1806" t="s">
        <v>11</v>
      </c>
      <c r="G1806" t="b">
        <v>0</v>
      </c>
      <c r="H1806">
        <v>10</v>
      </c>
      <c r="I1806">
        <v>21</v>
      </c>
      <c r="J1806" t="b">
        <v>0</v>
      </c>
      <c r="K1806">
        <f>YEAR(Table1[[#This Row],[Patient Admission Date]])</f>
        <v>2023</v>
      </c>
      <c r="L1806" t="str">
        <f>TEXT(Table1[[#This Row],[Patient Admission Date]],"mmm")</f>
        <v>Apr</v>
      </c>
      <c r="M1806" t="str">
        <f>TEXT(Table1[[#This Row],[Patient Admission Date]],"ddd")</f>
        <v>Thu</v>
      </c>
      <c r="N1806" t="str">
        <f>TEXT(INT(HOUR(Table1[[#This Row],[Patient Admission Date]])/3)*3,"00")&amp;"-"&amp;TEXT(INT(HOUR(Table1[[#This Row],[Patient Admission Date]])/3)*3+3,"00")</f>
        <v>12-15</v>
      </c>
      <c r="O1806" t="str" cm="1">
        <f t="array" ref="O1806">_xlfn.IFS(Table1[[#This Row],[Patient Age]]&lt;=14,"0-14",Table1[[#This Row],[Patient Age]]&lt;=29,"15-29",Table1[[#This Row],[Patient Age]]&lt;=44,"30-44",Table1[[#This Row],[Patient Age]]&lt;=59,"45-59",Table1[[#This Row],[Patient Age]]&lt;=74,"60-74",TRUE,"75+")</f>
        <v>45-59</v>
      </c>
      <c r="P1806" t="str" cm="1">
        <f t="array" ref="P1806">_xlfn.IFS(Table1[[#This Row],[Patient Waittime]]&lt;=15,"0-15",Table1[[#This Row],[Patient Waittime]]&lt;=30,"16-30",Table1[[#This Row],[Patient Waittime]]&lt;=45,"31-45",Table1[[#This Row],[Patient Waittime]]&lt;=60,"46-60",TRUE,"60+")</f>
        <v>16-30</v>
      </c>
      <c r="Q1806">
        <f>--(Table1[[#This Row],[Patient Waittime]]&lt;=30)</f>
        <v>1</v>
      </c>
      <c r="R1806">
        <f>--Table1[[#This Row],[Patient Admission Flag]]</f>
        <v>0</v>
      </c>
      <c r="S1806">
        <f>--AND(Table1[[#This Row],[WithinTarget]]=1,Table1[[#This Row],[Patient Satisfaction Score]]&gt;=7)</f>
        <v>1</v>
      </c>
      <c r="T1806" t="str">
        <f>IF(LEFT(Table1[[#This Row],[Patient Gender]],1)="F","Female","Male")</f>
        <v>Female</v>
      </c>
    </row>
    <row r="1807" spans="1:20" x14ac:dyDescent="0.3">
      <c r="A1807" t="s">
        <v>1911</v>
      </c>
      <c r="B1807" s="1">
        <v>45304.061111111114</v>
      </c>
      <c r="C1807" t="s">
        <v>13</v>
      </c>
      <c r="D1807">
        <v>5</v>
      </c>
      <c r="E1807" t="s">
        <v>22</v>
      </c>
      <c r="F1807" t="s">
        <v>17</v>
      </c>
      <c r="G1807" t="b">
        <v>0</v>
      </c>
      <c r="I1807">
        <v>30</v>
      </c>
      <c r="J1807" t="b">
        <v>0</v>
      </c>
      <c r="K1807">
        <f>YEAR(Table1[[#This Row],[Patient Admission Date]])</f>
        <v>2024</v>
      </c>
      <c r="L1807" t="str">
        <f>TEXT(Table1[[#This Row],[Patient Admission Date]],"mmm")</f>
        <v>Jan</v>
      </c>
      <c r="M1807" t="str">
        <f>TEXT(Table1[[#This Row],[Patient Admission Date]],"ddd")</f>
        <v>Sat</v>
      </c>
      <c r="N1807" t="str">
        <f>TEXT(INT(HOUR(Table1[[#This Row],[Patient Admission Date]])/3)*3,"00")&amp;"-"&amp;TEXT(INT(HOUR(Table1[[#This Row],[Patient Admission Date]])/3)*3+3,"00")</f>
        <v>00-03</v>
      </c>
      <c r="O1807" t="str" cm="1">
        <f t="array" ref="O1807">_xlfn.IFS(Table1[[#This Row],[Patient Age]]&lt;=14,"0-14",Table1[[#This Row],[Patient Age]]&lt;=29,"15-29",Table1[[#This Row],[Patient Age]]&lt;=44,"30-44",Table1[[#This Row],[Patient Age]]&lt;=59,"45-59",Table1[[#This Row],[Patient Age]]&lt;=74,"60-74",TRUE,"75+")</f>
        <v>0-14</v>
      </c>
      <c r="P1807" t="str" cm="1">
        <f t="array" ref="P1807">_xlfn.IFS(Table1[[#This Row],[Patient Waittime]]&lt;=15,"0-15",Table1[[#This Row],[Patient Waittime]]&lt;=30,"16-30",Table1[[#This Row],[Patient Waittime]]&lt;=45,"31-45",Table1[[#This Row],[Patient Waittime]]&lt;=60,"46-60",TRUE,"60+")</f>
        <v>16-30</v>
      </c>
      <c r="Q1807">
        <f>--(Table1[[#This Row],[Patient Waittime]]&lt;=30)</f>
        <v>1</v>
      </c>
      <c r="R1807">
        <f>--Table1[[#This Row],[Patient Admission Flag]]</f>
        <v>0</v>
      </c>
      <c r="S1807">
        <f>--AND(Table1[[#This Row],[WithinTarget]]=1,Table1[[#This Row],[Patient Satisfaction Score]]&gt;=7)</f>
        <v>0</v>
      </c>
      <c r="T1807" t="str">
        <f>IF(LEFT(Table1[[#This Row],[Patient Gender]],1)="F","Female","Male")</f>
        <v>Female</v>
      </c>
    </row>
    <row r="1808" spans="1:20" x14ac:dyDescent="0.3">
      <c r="A1808" t="s">
        <v>1912</v>
      </c>
      <c r="B1808" s="1">
        <v>45024.712500000001</v>
      </c>
      <c r="C1808" t="s">
        <v>13</v>
      </c>
      <c r="D1808">
        <v>1</v>
      </c>
      <c r="E1808" t="s">
        <v>22</v>
      </c>
      <c r="F1808" t="s">
        <v>17</v>
      </c>
      <c r="G1808" t="b">
        <v>0</v>
      </c>
      <c r="I1808">
        <v>50</v>
      </c>
      <c r="J1808" t="b">
        <v>0</v>
      </c>
      <c r="K1808">
        <f>YEAR(Table1[[#This Row],[Patient Admission Date]])</f>
        <v>2023</v>
      </c>
      <c r="L1808" t="str">
        <f>TEXT(Table1[[#This Row],[Patient Admission Date]],"mmm")</f>
        <v>Apr</v>
      </c>
      <c r="M1808" t="str">
        <f>TEXT(Table1[[#This Row],[Patient Admission Date]],"ddd")</f>
        <v>Sat</v>
      </c>
      <c r="N1808" t="str">
        <f>TEXT(INT(HOUR(Table1[[#This Row],[Patient Admission Date]])/3)*3,"00")&amp;"-"&amp;TEXT(INT(HOUR(Table1[[#This Row],[Patient Admission Date]])/3)*3+3,"00")</f>
        <v>15-18</v>
      </c>
      <c r="O1808" t="str" cm="1">
        <f t="array" ref="O1808">_xlfn.IFS(Table1[[#This Row],[Patient Age]]&lt;=14,"0-14",Table1[[#This Row],[Patient Age]]&lt;=29,"15-29",Table1[[#This Row],[Patient Age]]&lt;=44,"30-44",Table1[[#This Row],[Patient Age]]&lt;=59,"45-59",Table1[[#This Row],[Patient Age]]&lt;=74,"60-74",TRUE,"75+")</f>
        <v>0-14</v>
      </c>
      <c r="P1808" t="str" cm="1">
        <f t="array" ref="P1808">_xlfn.IFS(Table1[[#This Row],[Patient Waittime]]&lt;=15,"0-15",Table1[[#This Row],[Patient Waittime]]&lt;=30,"16-30",Table1[[#This Row],[Patient Waittime]]&lt;=45,"31-45",Table1[[#This Row],[Patient Waittime]]&lt;=60,"46-60",TRUE,"60+")</f>
        <v>46-60</v>
      </c>
      <c r="Q1808">
        <f>--(Table1[[#This Row],[Patient Waittime]]&lt;=30)</f>
        <v>0</v>
      </c>
      <c r="R1808">
        <f>--Table1[[#This Row],[Patient Admission Flag]]</f>
        <v>0</v>
      </c>
      <c r="S1808">
        <f>--AND(Table1[[#This Row],[WithinTarget]]=1,Table1[[#This Row],[Patient Satisfaction Score]]&gt;=7)</f>
        <v>0</v>
      </c>
      <c r="T1808" t="str">
        <f>IF(LEFT(Table1[[#This Row],[Patient Gender]],1)="F","Female","Male")</f>
        <v>Female</v>
      </c>
    </row>
    <row r="1809" spans="1:20" x14ac:dyDescent="0.3">
      <c r="A1809" t="s">
        <v>1913</v>
      </c>
      <c r="B1809" s="1">
        <v>45312.661805555559</v>
      </c>
      <c r="C1809" t="s">
        <v>13</v>
      </c>
      <c r="D1809">
        <v>31</v>
      </c>
      <c r="E1809" t="s">
        <v>22</v>
      </c>
      <c r="F1809" t="s">
        <v>17</v>
      </c>
      <c r="G1809" t="b">
        <v>0</v>
      </c>
      <c r="I1809">
        <v>22</v>
      </c>
      <c r="J1809" t="b">
        <v>0</v>
      </c>
      <c r="K1809">
        <f>YEAR(Table1[[#This Row],[Patient Admission Date]])</f>
        <v>2024</v>
      </c>
      <c r="L1809" t="str">
        <f>TEXT(Table1[[#This Row],[Patient Admission Date]],"mmm")</f>
        <v>Jan</v>
      </c>
      <c r="M1809" t="str">
        <f>TEXT(Table1[[#This Row],[Patient Admission Date]],"ddd")</f>
        <v>Sun</v>
      </c>
      <c r="N1809" t="str">
        <f>TEXT(INT(HOUR(Table1[[#This Row],[Patient Admission Date]])/3)*3,"00")&amp;"-"&amp;TEXT(INT(HOUR(Table1[[#This Row],[Patient Admission Date]])/3)*3+3,"00")</f>
        <v>15-18</v>
      </c>
      <c r="O1809" t="str" cm="1">
        <f t="array" ref="O1809">_xlfn.IFS(Table1[[#This Row],[Patient Age]]&lt;=14,"0-14",Table1[[#This Row],[Patient Age]]&lt;=29,"15-29",Table1[[#This Row],[Patient Age]]&lt;=44,"30-44",Table1[[#This Row],[Patient Age]]&lt;=59,"45-59",Table1[[#This Row],[Patient Age]]&lt;=74,"60-74",TRUE,"75+")</f>
        <v>30-44</v>
      </c>
      <c r="P1809" t="str" cm="1">
        <f t="array" ref="P1809">_xlfn.IFS(Table1[[#This Row],[Patient Waittime]]&lt;=15,"0-15",Table1[[#This Row],[Patient Waittime]]&lt;=30,"16-30",Table1[[#This Row],[Patient Waittime]]&lt;=45,"31-45",Table1[[#This Row],[Patient Waittime]]&lt;=60,"46-60",TRUE,"60+")</f>
        <v>16-30</v>
      </c>
      <c r="Q1809">
        <f>--(Table1[[#This Row],[Patient Waittime]]&lt;=30)</f>
        <v>1</v>
      </c>
      <c r="R1809">
        <f>--Table1[[#This Row],[Patient Admission Flag]]</f>
        <v>0</v>
      </c>
      <c r="S1809">
        <f>--AND(Table1[[#This Row],[WithinTarget]]=1,Table1[[#This Row],[Patient Satisfaction Score]]&gt;=7)</f>
        <v>0</v>
      </c>
      <c r="T1809" t="str">
        <f>IF(LEFT(Table1[[#This Row],[Patient Gender]],1)="F","Female","Male")</f>
        <v>Female</v>
      </c>
    </row>
    <row r="1810" spans="1:20" x14ac:dyDescent="0.3">
      <c r="A1810" t="s">
        <v>1914</v>
      </c>
      <c r="B1810" s="1">
        <v>45052.559027777781</v>
      </c>
      <c r="C1810" t="s">
        <v>13</v>
      </c>
      <c r="D1810">
        <v>52</v>
      </c>
      <c r="E1810" t="s">
        <v>22</v>
      </c>
      <c r="F1810" t="s">
        <v>17</v>
      </c>
      <c r="G1810" t="b">
        <v>0</v>
      </c>
      <c r="I1810">
        <v>11</v>
      </c>
      <c r="J1810" t="b">
        <v>0</v>
      </c>
      <c r="K1810">
        <f>YEAR(Table1[[#This Row],[Patient Admission Date]])</f>
        <v>2023</v>
      </c>
      <c r="L1810" t="str">
        <f>TEXT(Table1[[#This Row],[Patient Admission Date]],"mmm")</f>
        <v>May</v>
      </c>
      <c r="M1810" t="str">
        <f>TEXT(Table1[[#This Row],[Patient Admission Date]],"ddd")</f>
        <v>Sat</v>
      </c>
      <c r="N1810" t="str">
        <f>TEXT(INT(HOUR(Table1[[#This Row],[Patient Admission Date]])/3)*3,"00")&amp;"-"&amp;TEXT(INT(HOUR(Table1[[#This Row],[Patient Admission Date]])/3)*3+3,"00")</f>
        <v>12-15</v>
      </c>
      <c r="O1810" t="str" cm="1">
        <f t="array" ref="O1810">_xlfn.IFS(Table1[[#This Row],[Patient Age]]&lt;=14,"0-14",Table1[[#This Row],[Patient Age]]&lt;=29,"15-29",Table1[[#This Row],[Patient Age]]&lt;=44,"30-44",Table1[[#This Row],[Patient Age]]&lt;=59,"45-59",Table1[[#This Row],[Patient Age]]&lt;=74,"60-74",TRUE,"75+")</f>
        <v>45-59</v>
      </c>
      <c r="P1810" t="str" cm="1">
        <f t="array" ref="P1810">_xlfn.IFS(Table1[[#This Row],[Patient Waittime]]&lt;=15,"0-15",Table1[[#This Row],[Patient Waittime]]&lt;=30,"16-30",Table1[[#This Row],[Patient Waittime]]&lt;=45,"31-45",Table1[[#This Row],[Patient Waittime]]&lt;=60,"46-60",TRUE,"60+")</f>
        <v>0-15</v>
      </c>
      <c r="Q1810">
        <f>--(Table1[[#This Row],[Patient Waittime]]&lt;=30)</f>
        <v>1</v>
      </c>
      <c r="R1810">
        <f>--Table1[[#This Row],[Patient Admission Flag]]</f>
        <v>0</v>
      </c>
      <c r="S1810">
        <f>--AND(Table1[[#This Row],[WithinTarget]]=1,Table1[[#This Row],[Patient Satisfaction Score]]&gt;=7)</f>
        <v>0</v>
      </c>
      <c r="T1810" t="str">
        <f>IF(LEFT(Table1[[#This Row],[Patient Gender]],1)="F","Female","Male")</f>
        <v>Female</v>
      </c>
    </row>
    <row r="1811" spans="1:20" x14ac:dyDescent="0.3">
      <c r="A1811" t="s">
        <v>1915</v>
      </c>
      <c r="B1811" s="1">
        <v>45388.431944444441</v>
      </c>
      <c r="C1811" t="s">
        <v>13</v>
      </c>
      <c r="D1811">
        <v>34</v>
      </c>
      <c r="E1811" t="s">
        <v>22</v>
      </c>
      <c r="F1811" t="s">
        <v>17</v>
      </c>
      <c r="G1811" t="b">
        <v>0</v>
      </c>
      <c r="I1811">
        <v>50</v>
      </c>
      <c r="J1811" t="b">
        <v>0</v>
      </c>
      <c r="K1811">
        <f>YEAR(Table1[[#This Row],[Patient Admission Date]])</f>
        <v>2024</v>
      </c>
      <c r="L1811" t="str">
        <f>TEXT(Table1[[#This Row],[Patient Admission Date]],"mmm")</f>
        <v>Apr</v>
      </c>
      <c r="M1811" t="str">
        <f>TEXT(Table1[[#This Row],[Patient Admission Date]],"ddd")</f>
        <v>Sat</v>
      </c>
      <c r="N1811" t="str">
        <f>TEXT(INT(HOUR(Table1[[#This Row],[Patient Admission Date]])/3)*3,"00")&amp;"-"&amp;TEXT(INT(HOUR(Table1[[#This Row],[Patient Admission Date]])/3)*3+3,"00")</f>
        <v>09-12</v>
      </c>
      <c r="O1811" t="str" cm="1">
        <f t="array" ref="O1811">_xlfn.IFS(Table1[[#This Row],[Patient Age]]&lt;=14,"0-14",Table1[[#This Row],[Patient Age]]&lt;=29,"15-29",Table1[[#This Row],[Patient Age]]&lt;=44,"30-44",Table1[[#This Row],[Patient Age]]&lt;=59,"45-59",Table1[[#This Row],[Patient Age]]&lt;=74,"60-74",TRUE,"75+")</f>
        <v>30-44</v>
      </c>
      <c r="P1811" t="str" cm="1">
        <f t="array" ref="P1811">_xlfn.IFS(Table1[[#This Row],[Patient Waittime]]&lt;=15,"0-15",Table1[[#This Row],[Patient Waittime]]&lt;=30,"16-30",Table1[[#This Row],[Patient Waittime]]&lt;=45,"31-45",Table1[[#This Row],[Patient Waittime]]&lt;=60,"46-60",TRUE,"60+")</f>
        <v>46-60</v>
      </c>
      <c r="Q1811">
        <f>--(Table1[[#This Row],[Patient Waittime]]&lt;=30)</f>
        <v>0</v>
      </c>
      <c r="R1811">
        <f>--Table1[[#This Row],[Patient Admission Flag]]</f>
        <v>0</v>
      </c>
      <c r="S1811">
        <f>--AND(Table1[[#This Row],[WithinTarget]]=1,Table1[[#This Row],[Patient Satisfaction Score]]&gt;=7)</f>
        <v>0</v>
      </c>
      <c r="T1811" t="str">
        <f>IF(LEFT(Table1[[#This Row],[Patient Gender]],1)="F","Female","Male")</f>
        <v>Female</v>
      </c>
    </row>
    <row r="1812" spans="1:20" x14ac:dyDescent="0.3">
      <c r="A1812" t="s">
        <v>1916</v>
      </c>
      <c r="B1812" s="1">
        <v>45506.004166666666</v>
      </c>
      <c r="C1812" t="s">
        <v>13</v>
      </c>
      <c r="D1812">
        <v>50</v>
      </c>
      <c r="E1812" t="s">
        <v>22</v>
      </c>
      <c r="F1812" t="s">
        <v>17</v>
      </c>
      <c r="G1812" t="b">
        <v>0</v>
      </c>
      <c r="I1812">
        <v>26</v>
      </c>
      <c r="J1812" t="b">
        <v>0</v>
      </c>
      <c r="K1812">
        <f>YEAR(Table1[[#This Row],[Patient Admission Date]])</f>
        <v>2024</v>
      </c>
      <c r="L1812" t="str">
        <f>TEXT(Table1[[#This Row],[Patient Admission Date]],"mmm")</f>
        <v>Aug</v>
      </c>
      <c r="M1812" t="str">
        <f>TEXT(Table1[[#This Row],[Patient Admission Date]],"ddd")</f>
        <v>Fri</v>
      </c>
      <c r="N1812" t="str">
        <f>TEXT(INT(HOUR(Table1[[#This Row],[Patient Admission Date]])/3)*3,"00")&amp;"-"&amp;TEXT(INT(HOUR(Table1[[#This Row],[Patient Admission Date]])/3)*3+3,"00")</f>
        <v>00-03</v>
      </c>
      <c r="O1812" t="str" cm="1">
        <f t="array" ref="O1812">_xlfn.IFS(Table1[[#This Row],[Patient Age]]&lt;=14,"0-14",Table1[[#This Row],[Patient Age]]&lt;=29,"15-29",Table1[[#This Row],[Patient Age]]&lt;=44,"30-44",Table1[[#This Row],[Patient Age]]&lt;=59,"45-59",Table1[[#This Row],[Patient Age]]&lt;=74,"60-74",TRUE,"75+")</f>
        <v>45-59</v>
      </c>
      <c r="P1812" t="str" cm="1">
        <f t="array" ref="P1812">_xlfn.IFS(Table1[[#This Row],[Patient Waittime]]&lt;=15,"0-15",Table1[[#This Row],[Patient Waittime]]&lt;=30,"16-30",Table1[[#This Row],[Patient Waittime]]&lt;=45,"31-45",Table1[[#This Row],[Patient Waittime]]&lt;=60,"46-60",TRUE,"60+")</f>
        <v>16-30</v>
      </c>
      <c r="Q1812">
        <f>--(Table1[[#This Row],[Patient Waittime]]&lt;=30)</f>
        <v>1</v>
      </c>
      <c r="R1812">
        <f>--Table1[[#This Row],[Patient Admission Flag]]</f>
        <v>0</v>
      </c>
      <c r="S1812">
        <f>--AND(Table1[[#This Row],[WithinTarget]]=1,Table1[[#This Row],[Patient Satisfaction Score]]&gt;=7)</f>
        <v>0</v>
      </c>
      <c r="T1812" t="str">
        <f>IF(LEFT(Table1[[#This Row],[Patient Gender]],1)="F","Female","Male")</f>
        <v>Female</v>
      </c>
    </row>
    <row r="1813" spans="1:20" x14ac:dyDescent="0.3">
      <c r="A1813" t="s">
        <v>1917</v>
      </c>
      <c r="B1813" s="1">
        <v>45202.533333333333</v>
      </c>
      <c r="C1813" t="s">
        <v>13</v>
      </c>
      <c r="D1813">
        <v>27</v>
      </c>
      <c r="E1813" t="s">
        <v>22</v>
      </c>
      <c r="F1813" t="s">
        <v>17</v>
      </c>
      <c r="G1813" t="b">
        <v>0</v>
      </c>
      <c r="I1813">
        <v>25</v>
      </c>
      <c r="J1813" t="b">
        <v>0</v>
      </c>
      <c r="K1813">
        <f>YEAR(Table1[[#This Row],[Patient Admission Date]])</f>
        <v>2023</v>
      </c>
      <c r="L1813" t="str">
        <f>TEXT(Table1[[#This Row],[Patient Admission Date]],"mmm")</f>
        <v>Oct</v>
      </c>
      <c r="M1813" t="str">
        <f>TEXT(Table1[[#This Row],[Patient Admission Date]],"ddd")</f>
        <v>Tue</v>
      </c>
      <c r="N1813" t="str">
        <f>TEXT(INT(HOUR(Table1[[#This Row],[Patient Admission Date]])/3)*3,"00")&amp;"-"&amp;TEXT(INT(HOUR(Table1[[#This Row],[Patient Admission Date]])/3)*3+3,"00")</f>
        <v>12-15</v>
      </c>
      <c r="O1813" t="str" cm="1">
        <f t="array" ref="O1813">_xlfn.IFS(Table1[[#This Row],[Patient Age]]&lt;=14,"0-14",Table1[[#This Row],[Patient Age]]&lt;=29,"15-29",Table1[[#This Row],[Patient Age]]&lt;=44,"30-44",Table1[[#This Row],[Patient Age]]&lt;=59,"45-59",Table1[[#This Row],[Patient Age]]&lt;=74,"60-74",TRUE,"75+")</f>
        <v>15-29</v>
      </c>
      <c r="P1813" t="str" cm="1">
        <f t="array" ref="P1813">_xlfn.IFS(Table1[[#This Row],[Patient Waittime]]&lt;=15,"0-15",Table1[[#This Row],[Patient Waittime]]&lt;=30,"16-30",Table1[[#This Row],[Patient Waittime]]&lt;=45,"31-45",Table1[[#This Row],[Patient Waittime]]&lt;=60,"46-60",TRUE,"60+")</f>
        <v>16-30</v>
      </c>
      <c r="Q1813">
        <f>--(Table1[[#This Row],[Patient Waittime]]&lt;=30)</f>
        <v>1</v>
      </c>
      <c r="R1813">
        <f>--Table1[[#This Row],[Patient Admission Flag]]</f>
        <v>0</v>
      </c>
      <c r="S1813">
        <f>--AND(Table1[[#This Row],[WithinTarget]]=1,Table1[[#This Row],[Patient Satisfaction Score]]&gt;=7)</f>
        <v>0</v>
      </c>
      <c r="T1813" t="str">
        <f>IF(LEFT(Table1[[#This Row],[Patient Gender]],1)="F","Female","Male")</f>
        <v>Female</v>
      </c>
    </row>
    <row r="1814" spans="1:20" x14ac:dyDescent="0.3">
      <c r="A1814" t="s">
        <v>1918</v>
      </c>
      <c r="B1814" s="1">
        <v>45164.611805555556</v>
      </c>
      <c r="C1814" t="s">
        <v>13</v>
      </c>
      <c r="D1814">
        <v>56</v>
      </c>
      <c r="E1814" t="s">
        <v>22</v>
      </c>
      <c r="F1814" t="s">
        <v>17</v>
      </c>
      <c r="G1814" t="b">
        <v>0</v>
      </c>
      <c r="I1814">
        <v>13</v>
      </c>
      <c r="J1814" t="b">
        <v>0</v>
      </c>
      <c r="K1814">
        <f>YEAR(Table1[[#This Row],[Patient Admission Date]])</f>
        <v>2023</v>
      </c>
      <c r="L1814" t="str">
        <f>TEXT(Table1[[#This Row],[Patient Admission Date]],"mmm")</f>
        <v>Aug</v>
      </c>
      <c r="M1814" t="str">
        <f>TEXT(Table1[[#This Row],[Patient Admission Date]],"ddd")</f>
        <v>Sat</v>
      </c>
      <c r="N1814" t="str">
        <f>TEXT(INT(HOUR(Table1[[#This Row],[Patient Admission Date]])/3)*3,"00")&amp;"-"&amp;TEXT(INT(HOUR(Table1[[#This Row],[Patient Admission Date]])/3)*3+3,"00")</f>
        <v>12-15</v>
      </c>
      <c r="O1814" t="str" cm="1">
        <f t="array" ref="O1814">_xlfn.IFS(Table1[[#This Row],[Patient Age]]&lt;=14,"0-14",Table1[[#This Row],[Patient Age]]&lt;=29,"15-29",Table1[[#This Row],[Patient Age]]&lt;=44,"30-44",Table1[[#This Row],[Patient Age]]&lt;=59,"45-59",Table1[[#This Row],[Patient Age]]&lt;=74,"60-74",TRUE,"75+")</f>
        <v>45-59</v>
      </c>
      <c r="P1814" t="str" cm="1">
        <f t="array" ref="P1814">_xlfn.IFS(Table1[[#This Row],[Patient Waittime]]&lt;=15,"0-15",Table1[[#This Row],[Patient Waittime]]&lt;=30,"16-30",Table1[[#This Row],[Patient Waittime]]&lt;=45,"31-45",Table1[[#This Row],[Patient Waittime]]&lt;=60,"46-60",TRUE,"60+")</f>
        <v>0-15</v>
      </c>
      <c r="Q1814">
        <f>--(Table1[[#This Row],[Patient Waittime]]&lt;=30)</f>
        <v>1</v>
      </c>
      <c r="R1814">
        <f>--Table1[[#This Row],[Patient Admission Flag]]</f>
        <v>0</v>
      </c>
      <c r="S1814">
        <f>--AND(Table1[[#This Row],[WithinTarget]]=1,Table1[[#This Row],[Patient Satisfaction Score]]&gt;=7)</f>
        <v>0</v>
      </c>
      <c r="T1814" t="str">
        <f>IF(LEFT(Table1[[#This Row],[Patient Gender]],1)="F","Female","Male")</f>
        <v>Female</v>
      </c>
    </row>
    <row r="1815" spans="1:20" x14ac:dyDescent="0.3">
      <c r="A1815" t="s">
        <v>1919</v>
      </c>
      <c r="B1815" s="1">
        <v>45309.484722222223</v>
      </c>
      <c r="C1815" t="s">
        <v>13</v>
      </c>
      <c r="D1815">
        <v>22</v>
      </c>
      <c r="E1815" t="s">
        <v>22</v>
      </c>
      <c r="F1815" t="s">
        <v>17</v>
      </c>
      <c r="G1815" t="b">
        <v>0</v>
      </c>
      <c r="I1815">
        <v>25</v>
      </c>
      <c r="J1815" t="b">
        <v>0</v>
      </c>
      <c r="K1815">
        <f>YEAR(Table1[[#This Row],[Patient Admission Date]])</f>
        <v>2024</v>
      </c>
      <c r="L1815" t="str">
        <f>TEXT(Table1[[#This Row],[Patient Admission Date]],"mmm")</f>
        <v>Jan</v>
      </c>
      <c r="M1815" t="str">
        <f>TEXT(Table1[[#This Row],[Patient Admission Date]],"ddd")</f>
        <v>Thu</v>
      </c>
      <c r="N1815" t="str">
        <f>TEXT(INT(HOUR(Table1[[#This Row],[Patient Admission Date]])/3)*3,"00")&amp;"-"&amp;TEXT(INT(HOUR(Table1[[#This Row],[Patient Admission Date]])/3)*3+3,"00")</f>
        <v>09-12</v>
      </c>
      <c r="O1815" t="str" cm="1">
        <f t="array" ref="O1815">_xlfn.IFS(Table1[[#This Row],[Patient Age]]&lt;=14,"0-14",Table1[[#This Row],[Patient Age]]&lt;=29,"15-29",Table1[[#This Row],[Patient Age]]&lt;=44,"30-44",Table1[[#This Row],[Patient Age]]&lt;=59,"45-59",Table1[[#This Row],[Patient Age]]&lt;=74,"60-74",TRUE,"75+")</f>
        <v>15-29</v>
      </c>
      <c r="P1815" t="str" cm="1">
        <f t="array" ref="P1815">_xlfn.IFS(Table1[[#This Row],[Patient Waittime]]&lt;=15,"0-15",Table1[[#This Row],[Patient Waittime]]&lt;=30,"16-30",Table1[[#This Row],[Patient Waittime]]&lt;=45,"31-45",Table1[[#This Row],[Patient Waittime]]&lt;=60,"46-60",TRUE,"60+")</f>
        <v>16-30</v>
      </c>
      <c r="Q1815">
        <f>--(Table1[[#This Row],[Patient Waittime]]&lt;=30)</f>
        <v>1</v>
      </c>
      <c r="R1815">
        <f>--Table1[[#This Row],[Patient Admission Flag]]</f>
        <v>0</v>
      </c>
      <c r="S1815">
        <f>--AND(Table1[[#This Row],[WithinTarget]]=1,Table1[[#This Row],[Patient Satisfaction Score]]&gt;=7)</f>
        <v>0</v>
      </c>
      <c r="T1815" t="str">
        <f>IF(LEFT(Table1[[#This Row],[Patient Gender]],1)="F","Female","Male")</f>
        <v>Female</v>
      </c>
    </row>
    <row r="1816" spans="1:20" x14ac:dyDescent="0.3">
      <c r="A1816" t="s">
        <v>1920</v>
      </c>
      <c r="B1816" s="1">
        <v>45159.969444444447</v>
      </c>
      <c r="C1816" t="s">
        <v>13</v>
      </c>
      <c r="D1816">
        <v>5</v>
      </c>
      <c r="E1816" t="s">
        <v>22</v>
      </c>
      <c r="F1816" t="s">
        <v>17</v>
      </c>
      <c r="G1816" t="b">
        <v>0</v>
      </c>
      <c r="I1816">
        <v>33</v>
      </c>
      <c r="J1816" t="b">
        <v>0</v>
      </c>
      <c r="K1816">
        <f>YEAR(Table1[[#This Row],[Patient Admission Date]])</f>
        <v>2023</v>
      </c>
      <c r="L1816" t="str">
        <f>TEXT(Table1[[#This Row],[Patient Admission Date]],"mmm")</f>
        <v>Aug</v>
      </c>
      <c r="M1816" t="str">
        <f>TEXT(Table1[[#This Row],[Patient Admission Date]],"ddd")</f>
        <v>Mon</v>
      </c>
      <c r="N1816" t="str">
        <f>TEXT(INT(HOUR(Table1[[#This Row],[Patient Admission Date]])/3)*3,"00")&amp;"-"&amp;TEXT(INT(HOUR(Table1[[#This Row],[Patient Admission Date]])/3)*3+3,"00")</f>
        <v>21-24</v>
      </c>
      <c r="O1816" t="str" cm="1">
        <f t="array" ref="O1816">_xlfn.IFS(Table1[[#This Row],[Patient Age]]&lt;=14,"0-14",Table1[[#This Row],[Patient Age]]&lt;=29,"15-29",Table1[[#This Row],[Patient Age]]&lt;=44,"30-44",Table1[[#This Row],[Patient Age]]&lt;=59,"45-59",Table1[[#This Row],[Patient Age]]&lt;=74,"60-74",TRUE,"75+")</f>
        <v>0-14</v>
      </c>
      <c r="P1816" t="str" cm="1">
        <f t="array" ref="P1816">_xlfn.IFS(Table1[[#This Row],[Patient Waittime]]&lt;=15,"0-15",Table1[[#This Row],[Patient Waittime]]&lt;=30,"16-30",Table1[[#This Row],[Patient Waittime]]&lt;=45,"31-45",Table1[[#This Row],[Patient Waittime]]&lt;=60,"46-60",TRUE,"60+")</f>
        <v>31-45</v>
      </c>
      <c r="Q1816">
        <f>--(Table1[[#This Row],[Patient Waittime]]&lt;=30)</f>
        <v>0</v>
      </c>
      <c r="R1816">
        <f>--Table1[[#This Row],[Patient Admission Flag]]</f>
        <v>0</v>
      </c>
      <c r="S1816">
        <f>--AND(Table1[[#This Row],[WithinTarget]]=1,Table1[[#This Row],[Patient Satisfaction Score]]&gt;=7)</f>
        <v>0</v>
      </c>
      <c r="T1816" t="str">
        <f>IF(LEFT(Table1[[#This Row],[Patient Gender]],1)="F","Female","Male")</f>
        <v>Female</v>
      </c>
    </row>
    <row r="1817" spans="1:20" x14ac:dyDescent="0.3">
      <c r="A1817" t="s">
        <v>1921</v>
      </c>
      <c r="B1817" s="1">
        <v>45502.579861111109</v>
      </c>
      <c r="C1817" t="s">
        <v>13</v>
      </c>
      <c r="D1817">
        <v>74</v>
      </c>
      <c r="E1817" t="s">
        <v>22</v>
      </c>
      <c r="F1817" t="s">
        <v>17</v>
      </c>
      <c r="G1817" t="b">
        <v>0</v>
      </c>
      <c r="I1817">
        <v>49</v>
      </c>
      <c r="J1817" t="b">
        <v>0</v>
      </c>
      <c r="K1817">
        <f>YEAR(Table1[[#This Row],[Patient Admission Date]])</f>
        <v>2024</v>
      </c>
      <c r="L1817" t="str">
        <f>TEXT(Table1[[#This Row],[Patient Admission Date]],"mmm")</f>
        <v>Jul</v>
      </c>
      <c r="M1817" t="str">
        <f>TEXT(Table1[[#This Row],[Patient Admission Date]],"ddd")</f>
        <v>Mon</v>
      </c>
      <c r="N1817" t="str">
        <f>TEXT(INT(HOUR(Table1[[#This Row],[Patient Admission Date]])/3)*3,"00")&amp;"-"&amp;TEXT(INT(HOUR(Table1[[#This Row],[Patient Admission Date]])/3)*3+3,"00")</f>
        <v>12-15</v>
      </c>
      <c r="O1817" t="str" cm="1">
        <f t="array" ref="O1817">_xlfn.IFS(Table1[[#This Row],[Patient Age]]&lt;=14,"0-14",Table1[[#This Row],[Patient Age]]&lt;=29,"15-29",Table1[[#This Row],[Patient Age]]&lt;=44,"30-44",Table1[[#This Row],[Patient Age]]&lt;=59,"45-59",Table1[[#This Row],[Patient Age]]&lt;=74,"60-74",TRUE,"75+")</f>
        <v>60-74</v>
      </c>
      <c r="P1817" t="str" cm="1">
        <f t="array" ref="P1817">_xlfn.IFS(Table1[[#This Row],[Patient Waittime]]&lt;=15,"0-15",Table1[[#This Row],[Patient Waittime]]&lt;=30,"16-30",Table1[[#This Row],[Patient Waittime]]&lt;=45,"31-45",Table1[[#This Row],[Patient Waittime]]&lt;=60,"46-60",TRUE,"60+")</f>
        <v>46-60</v>
      </c>
      <c r="Q1817">
        <f>--(Table1[[#This Row],[Patient Waittime]]&lt;=30)</f>
        <v>0</v>
      </c>
      <c r="R1817">
        <f>--Table1[[#This Row],[Patient Admission Flag]]</f>
        <v>0</v>
      </c>
      <c r="S1817">
        <f>--AND(Table1[[#This Row],[WithinTarget]]=1,Table1[[#This Row],[Patient Satisfaction Score]]&gt;=7)</f>
        <v>0</v>
      </c>
      <c r="T1817" t="str">
        <f>IF(LEFT(Table1[[#This Row],[Patient Gender]],1)="F","Female","Male")</f>
        <v>Female</v>
      </c>
    </row>
    <row r="1818" spans="1:20" x14ac:dyDescent="0.3">
      <c r="A1818" t="s">
        <v>1922</v>
      </c>
      <c r="B1818" s="1">
        <v>45261.132638888892</v>
      </c>
      <c r="C1818" t="s">
        <v>13</v>
      </c>
      <c r="D1818">
        <v>12</v>
      </c>
      <c r="E1818" t="s">
        <v>22</v>
      </c>
      <c r="F1818" t="s">
        <v>17</v>
      </c>
      <c r="G1818" t="b">
        <v>0</v>
      </c>
      <c r="I1818">
        <v>35</v>
      </c>
      <c r="J1818" t="b">
        <v>0</v>
      </c>
      <c r="K1818">
        <f>YEAR(Table1[[#This Row],[Patient Admission Date]])</f>
        <v>2023</v>
      </c>
      <c r="L1818" t="str">
        <f>TEXT(Table1[[#This Row],[Patient Admission Date]],"mmm")</f>
        <v>Dec</v>
      </c>
      <c r="M1818" t="str">
        <f>TEXT(Table1[[#This Row],[Patient Admission Date]],"ddd")</f>
        <v>Fri</v>
      </c>
      <c r="N1818" t="str">
        <f>TEXT(INT(HOUR(Table1[[#This Row],[Patient Admission Date]])/3)*3,"00")&amp;"-"&amp;TEXT(INT(HOUR(Table1[[#This Row],[Patient Admission Date]])/3)*3+3,"00")</f>
        <v>03-06</v>
      </c>
      <c r="O1818" t="str" cm="1">
        <f t="array" ref="O1818">_xlfn.IFS(Table1[[#This Row],[Patient Age]]&lt;=14,"0-14",Table1[[#This Row],[Patient Age]]&lt;=29,"15-29",Table1[[#This Row],[Patient Age]]&lt;=44,"30-44",Table1[[#This Row],[Patient Age]]&lt;=59,"45-59",Table1[[#This Row],[Patient Age]]&lt;=74,"60-74",TRUE,"75+")</f>
        <v>0-14</v>
      </c>
      <c r="P1818" t="str" cm="1">
        <f t="array" ref="P1818">_xlfn.IFS(Table1[[#This Row],[Patient Waittime]]&lt;=15,"0-15",Table1[[#This Row],[Patient Waittime]]&lt;=30,"16-30",Table1[[#This Row],[Patient Waittime]]&lt;=45,"31-45",Table1[[#This Row],[Patient Waittime]]&lt;=60,"46-60",TRUE,"60+")</f>
        <v>31-45</v>
      </c>
      <c r="Q1818">
        <f>--(Table1[[#This Row],[Patient Waittime]]&lt;=30)</f>
        <v>0</v>
      </c>
      <c r="R1818">
        <f>--Table1[[#This Row],[Patient Admission Flag]]</f>
        <v>0</v>
      </c>
      <c r="S1818">
        <f>--AND(Table1[[#This Row],[WithinTarget]]=1,Table1[[#This Row],[Patient Satisfaction Score]]&gt;=7)</f>
        <v>0</v>
      </c>
      <c r="T1818" t="str">
        <f>IF(LEFT(Table1[[#This Row],[Patient Gender]],1)="F","Female","Male")</f>
        <v>Female</v>
      </c>
    </row>
    <row r="1819" spans="1:20" x14ac:dyDescent="0.3">
      <c r="A1819" t="s">
        <v>1923</v>
      </c>
      <c r="B1819" s="1">
        <v>45558.790972222225</v>
      </c>
      <c r="C1819" t="s">
        <v>13</v>
      </c>
      <c r="D1819">
        <v>37</v>
      </c>
      <c r="E1819" t="s">
        <v>22</v>
      </c>
      <c r="F1819" t="s">
        <v>17</v>
      </c>
      <c r="G1819" t="b">
        <v>0</v>
      </c>
      <c r="I1819">
        <v>59</v>
      </c>
      <c r="J1819" t="b">
        <v>0</v>
      </c>
      <c r="K1819">
        <f>YEAR(Table1[[#This Row],[Patient Admission Date]])</f>
        <v>2024</v>
      </c>
      <c r="L1819" t="str">
        <f>TEXT(Table1[[#This Row],[Patient Admission Date]],"mmm")</f>
        <v>Sep</v>
      </c>
      <c r="M1819" t="str">
        <f>TEXT(Table1[[#This Row],[Patient Admission Date]],"ddd")</f>
        <v>Mon</v>
      </c>
      <c r="N1819" t="str">
        <f>TEXT(INT(HOUR(Table1[[#This Row],[Patient Admission Date]])/3)*3,"00")&amp;"-"&amp;TEXT(INT(HOUR(Table1[[#This Row],[Patient Admission Date]])/3)*3+3,"00")</f>
        <v>18-21</v>
      </c>
      <c r="O1819" t="str" cm="1">
        <f t="array" ref="O1819">_xlfn.IFS(Table1[[#This Row],[Patient Age]]&lt;=14,"0-14",Table1[[#This Row],[Patient Age]]&lt;=29,"15-29",Table1[[#This Row],[Patient Age]]&lt;=44,"30-44",Table1[[#This Row],[Patient Age]]&lt;=59,"45-59",Table1[[#This Row],[Patient Age]]&lt;=74,"60-74",TRUE,"75+")</f>
        <v>30-44</v>
      </c>
      <c r="P1819" t="str" cm="1">
        <f t="array" ref="P1819">_xlfn.IFS(Table1[[#This Row],[Patient Waittime]]&lt;=15,"0-15",Table1[[#This Row],[Patient Waittime]]&lt;=30,"16-30",Table1[[#This Row],[Patient Waittime]]&lt;=45,"31-45",Table1[[#This Row],[Patient Waittime]]&lt;=60,"46-60",TRUE,"60+")</f>
        <v>46-60</v>
      </c>
      <c r="Q1819">
        <f>--(Table1[[#This Row],[Patient Waittime]]&lt;=30)</f>
        <v>0</v>
      </c>
      <c r="R1819">
        <f>--Table1[[#This Row],[Patient Admission Flag]]</f>
        <v>0</v>
      </c>
      <c r="S1819">
        <f>--AND(Table1[[#This Row],[WithinTarget]]=1,Table1[[#This Row],[Patient Satisfaction Score]]&gt;=7)</f>
        <v>0</v>
      </c>
      <c r="T1819" t="str">
        <f>IF(LEFT(Table1[[#This Row],[Patient Gender]],1)="F","Female","Male")</f>
        <v>Female</v>
      </c>
    </row>
    <row r="1820" spans="1:20" x14ac:dyDescent="0.3">
      <c r="A1820" t="s">
        <v>1924</v>
      </c>
      <c r="B1820" s="1">
        <v>45489.09375</v>
      </c>
      <c r="C1820" t="s">
        <v>13</v>
      </c>
      <c r="D1820">
        <v>78</v>
      </c>
      <c r="E1820" t="s">
        <v>22</v>
      </c>
      <c r="F1820" t="s">
        <v>17</v>
      </c>
      <c r="G1820" t="b">
        <v>0</v>
      </c>
      <c r="I1820">
        <v>51</v>
      </c>
      <c r="J1820" t="b">
        <v>0</v>
      </c>
      <c r="K1820">
        <f>YEAR(Table1[[#This Row],[Patient Admission Date]])</f>
        <v>2024</v>
      </c>
      <c r="L1820" t="str">
        <f>TEXT(Table1[[#This Row],[Patient Admission Date]],"mmm")</f>
        <v>Jul</v>
      </c>
      <c r="M1820" t="str">
        <f>TEXT(Table1[[#This Row],[Patient Admission Date]],"ddd")</f>
        <v>Tue</v>
      </c>
      <c r="N1820" t="str">
        <f>TEXT(INT(HOUR(Table1[[#This Row],[Patient Admission Date]])/3)*3,"00")&amp;"-"&amp;TEXT(INT(HOUR(Table1[[#This Row],[Patient Admission Date]])/3)*3+3,"00")</f>
        <v>00-03</v>
      </c>
      <c r="O1820" t="str" cm="1">
        <f t="array" ref="O1820">_xlfn.IFS(Table1[[#This Row],[Patient Age]]&lt;=14,"0-14",Table1[[#This Row],[Patient Age]]&lt;=29,"15-29",Table1[[#This Row],[Patient Age]]&lt;=44,"30-44",Table1[[#This Row],[Patient Age]]&lt;=59,"45-59",Table1[[#This Row],[Patient Age]]&lt;=74,"60-74",TRUE,"75+")</f>
        <v>75+</v>
      </c>
      <c r="P1820" t="str" cm="1">
        <f t="array" ref="P1820">_xlfn.IFS(Table1[[#This Row],[Patient Waittime]]&lt;=15,"0-15",Table1[[#This Row],[Patient Waittime]]&lt;=30,"16-30",Table1[[#This Row],[Patient Waittime]]&lt;=45,"31-45",Table1[[#This Row],[Patient Waittime]]&lt;=60,"46-60",TRUE,"60+")</f>
        <v>46-60</v>
      </c>
      <c r="Q1820">
        <f>--(Table1[[#This Row],[Patient Waittime]]&lt;=30)</f>
        <v>0</v>
      </c>
      <c r="R1820">
        <f>--Table1[[#This Row],[Patient Admission Flag]]</f>
        <v>0</v>
      </c>
      <c r="S1820">
        <f>--AND(Table1[[#This Row],[WithinTarget]]=1,Table1[[#This Row],[Patient Satisfaction Score]]&gt;=7)</f>
        <v>0</v>
      </c>
      <c r="T1820" t="str">
        <f>IF(LEFT(Table1[[#This Row],[Patient Gender]],1)="F","Female","Male")</f>
        <v>Female</v>
      </c>
    </row>
    <row r="1821" spans="1:20" x14ac:dyDescent="0.3">
      <c r="A1821" t="s">
        <v>1925</v>
      </c>
      <c r="B1821" s="1">
        <v>45017.936805555553</v>
      </c>
      <c r="C1821" t="s">
        <v>13</v>
      </c>
      <c r="D1821">
        <v>43</v>
      </c>
      <c r="E1821" t="s">
        <v>22</v>
      </c>
      <c r="F1821" t="s">
        <v>17</v>
      </c>
      <c r="G1821" t="b">
        <v>0</v>
      </c>
      <c r="I1821">
        <v>47</v>
      </c>
      <c r="J1821" t="b">
        <v>0</v>
      </c>
      <c r="K1821">
        <f>YEAR(Table1[[#This Row],[Patient Admission Date]])</f>
        <v>2023</v>
      </c>
      <c r="L1821" t="str">
        <f>TEXT(Table1[[#This Row],[Patient Admission Date]],"mmm")</f>
        <v>Apr</v>
      </c>
      <c r="M1821" t="str">
        <f>TEXT(Table1[[#This Row],[Patient Admission Date]],"ddd")</f>
        <v>Sat</v>
      </c>
      <c r="N1821" t="str">
        <f>TEXT(INT(HOUR(Table1[[#This Row],[Patient Admission Date]])/3)*3,"00")&amp;"-"&amp;TEXT(INT(HOUR(Table1[[#This Row],[Patient Admission Date]])/3)*3+3,"00")</f>
        <v>21-24</v>
      </c>
      <c r="O1821" t="str" cm="1">
        <f t="array" ref="O1821">_xlfn.IFS(Table1[[#This Row],[Patient Age]]&lt;=14,"0-14",Table1[[#This Row],[Patient Age]]&lt;=29,"15-29",Table1[[#This Row],[Patient Age]]&lt;=44,"30-44",Table1[[#This Row],[Patient Age]]&lt;=59,"45-59",Table1[[#This Row],[Patient Age]]&lt;=74,"60-74",TRUE,"75+")</f>
        <v>30-44</v>
      </c>
      <c r="P1821" t="str" cm="1">
        <f t="array" ref="P1821">_xlfn.IFS(Table1[[#This Row],[Patient Waittime]]&lt;=15,"0-15",Table1[[#This Row],[Patient Waittime]]&lt;=30,"16-30",Table1[[#This Row],[Patient Waittime]]&lt;=45,"31-45",Table1[[#This Row],[Patient Waittime]]&lt;=60,"46-60",TRUE,"60+")</f>
        <v>46-60</v>
      </c>
      <c r="Q1821">
        <f>--(Table1[[#This Row],[Patient Waittime]]&lt;=30)</f>
        <v>0</v>
      </c>
      <c r="R1821">
        <f>--Table1[[#This Row],[Patient Admission Flag]]</f>
        <v>0</v>
      </c>
      <c r="S1821">
        <f>--AND(Table1[[#This Row],[WithinTarget]]=1,Table1[[#This Row],[Patient Satisfaction Score]]&gt;=7)</f>
        <v>0</v>
      </c>
      <c r="T1821" t="str">
        <f>IF(LEFT(Table1[[#This Row],[Patient Gender]],1)="F","Female","Male")</f>
        <v>Female</v>
      </c>
    </row>
    <row r="1822" spans="1:20" x14ac:dyDescent="0.3">
      <c r="A1822" t="s">
        <v>1926</v>
      </c>
      <c r="B1822" s="1">
        <v>45085.856249999997</v>
      </c>
      <c r="C1822" t="s">
        <v>13</v>
      </c>
      <c r="D1822">
        <v>41</v>
      </c>
      <c r="E1822" t="s">
        <v>22</v>
      </c>
      <c r="F1822" t="s">
        <v>17</v>
      </c>
      <c r="G1822" t="b">
        <v>0</v>
      </c>
      <c r="I1822">
        <v>35</v>
      </c>
      <c r="J1822" t="b">
        <v>0</v>
      </c>
      <c r="K1822">
        <f>YEAR(Table1[[#This Row],[Patient Admission Date]])</f>
        <v>2023</v>
      </c>
      <c r="L1822" t="str">
        <f>TEXT(Table1[[#This Row],[Patient Admission Date]],"mmm")</f>
        <v>Jun</v>
      </c>
      <c r="M1822" t="str">
        <f>TEXT(Table1[[#This Row],[Patient Admission Date]],"ddd")</f>
        <v>Thu</v>
      </c>
      <c r="N1822" t="str">
        <f>TEXT(INT(HOUR(Table1[[#This Row],[Patient Admission Date]])/3)*3,"00")&amp;"-"&amp;TEXT(INT(HOUR(Table1[[#This Row],[Patient Admission Date]])/3)*3+3,"00")</f>
        <v>18-21</v>
      </c>
      <c r="O1822" t="str" cm="1">
        <f t="array" ref="O1822">_xlfn.IFS(Table1[[#This Row],[Patient Age]]&lt;=14,"0-14",Table1[[#This Row],[Patient Age]]&lt;=29,"15-29",Table1[[#This Row],[Patient Age]]&lt;=44,"30-44",Table1[[#This Row],[Patient Age]]&lt;=59,"45-59",Table1[[#This Row],[Patient Age]]&lt;=74,"60-74",TRUE,"75+")</f>
        <v>30-44</v>
      </c>
      <c r="P1822" t="str" cm="1">
        <f t="array" ref="P1822">_xlfn.IFS(Table1[[#This Row],[Patient Waittime]]&lt;=15,"0-15",Table1[[#This Row],[Patient Waittime]]&lt;=30,"16-30",Table1[[#This Row],[Patient Waittime]]&lt;=45,"31-45",Table1[[#This Row],[Patient Waittime]]&lt;=60,"46-60",TRUE,"60+")</f>
        <v>31-45</v>
      </c>
      <c r="Q1822">
        <f>--(Table1[[#This Row],[Patient Waittime]]&lt;=30)</f>
        <v>0</v>
      </c>
      <c r="R1822">
        <f>--Table1[[#This Row],[Patient Admission Flag]]</f>
        <v>0</v>
      </c>
      <c r="S1822">
        <f>--AND(Table1[[#This Row],[WithinTarget]]=1,Table1[[#This Row],[Patient Satisfaction Score]]&gt;=7)</f>
        <v>0</v>
      </c>
      <c r="T1822" t="str">
        <f>IF(LEFT(Table1[[#This Row],[Patient Gender]],1)="F","Female","Male")</f>
        <v>Female</v>
      </c>
    </row>
    <row r="1823" spans="1:20" x14ac:dyDescent="0.3">
      <c r="A1823" t="s">
        <v>1927</v>
      </c>
      <c r="B1823" s="1">
        <v>45541.417361111111</v>
      </c>
      <c r="C1823" t="s">
        <v>13</v>
      </c>
      <c r="D1823">
        <v>38</v>
      </c>
      <c r="E1823" t="s">
        <v>22</v>
      </c>
      <c r="F1823" t="s">
        <v>17</v>
      </c>
      <c r="G1823" t="b">
        <v>0</v>
      </c>
      <c r="I1823">
        <v>21</v>
      </c>
      <c r="J1823" t="b">
        <v>0</v>
      </c>
      <c r="K1823">
        <f>YEAR(Table1[[#This Row],[Patient Admission Date]])</f>
        <v>2024</v>
      </c>
      <c r="L1823" t="str">
        <f>TEXT(Table1[[#This Row],[Patient Admission Date]],"mmm")</f>
        <v>Sep</v>
      </c>
      <c r="M1823" t="str">
        <f>TEXT(Table1[[#This Row],[Patient Admission Date]],"ddd")</f>
        <v>Fri</v>
      </c>
      <c r="N1823" t="str">
        <f>TEXT(INT(HOUR(Table1[[#This Row],[Patient Admission Date]])/3)*3,"00")&amp;"-"&amp;TEXT(INT(HOUR(Table1[[#This Row],[Patient Admission Date]])/3)*3+3,"00")</f>
        <v>09-12</v>
      </c>
      <c r="O1823" t="str" cm="1">
        <f t="array" ref="O1823">_xlfn.IFS(Table1[[#This Row],[Patient Age]]&lt;=14,"0-14",Table1[[#This Row],[Patient Age]]&lt;=29,"15-29",Table1[[#This Row],[Patient Age]]&lt;=44,"30-44",Table1[[#This Row],[Patient Age]]&lt;=59,"45-59",Table1[[#This Row],[Patient Age]]&lt;=74,"60-74",TRUE,"75+")</f>
        <v>30-44</v>
      </c>
      <c r="P1823" t="str" cm="1">
        <f t="array" ref="P1823">_xlfn.IFS(Table1[[#This Row],[Patient Waittime]]&lt;=15,"0-15",Table1[[#This Row],[Patient Waittime]]&lt;=30,"16-30",Table1[[#This Row],[Patient Waittime]]&lt;=45,"31-45",Table1[[#This Row],[Patient Waittime]]&lt;=60,"46-60",TRUE,"60+")</f>
        <v>16-30</v>
      </c>
      <c r="Q1823">
        <f>--(Table1[[#This Row],[Patient Waittime]]&lt;=30)</f>
        <v>1</v>
      </c>
      <c r="R1823">
        <f>--Table1[[#This Row],[Patient Admission Flag]]</f>
        <v>0</v>
      </c>
      <c r="S1823">
        <f>--AND(Table1[[#This Row],[WithinTarget]]=1,Table1[[#This Row],[Patient Satisfaction Score]]&gt;=7)</f>
        <v>0</v>
      </c>
      <c r="T1823" t="str">
        <f>IF(LEFT(Table1[[#This Row],[Patient Gender]],1)="F","Female","Male")</f>
        <v>Female</v>
      </c>
    </row>
    <row r="1824" spans="1:20" x14ac:dyDescent="0.3">
      <c r="A1824" t="s">
        <v>1928</v>
      </c>
      <c r="B1824" s="1">
        <v>45446.186805555553</v>
      </c>
      <c r="C1824" t="s">
        <v>13</v>
      </c>
      <c r="D1824">
        <v>12</v>
      </c>
      <c r="E1824" t="s">
        <v>22</v>
      </c>
      <c r="F1824" t="s">
        <v>17</v>
      </c>
      <c r="G1824" t="b">
        <v>0</v>
      </c>
      <c r="H1824">
        <v>0</v>
      </c>
      <c r="I1824">
        <v>57</v>
      </c>
      <c r="J1824" t="b">
        <v>0</v>
      </c>
      <c r="K1824">
        <f>YEAR(Table1[[#This Row],[Patient Admission Date]])</f>
        <v>2024</v>
      </c>
      <c r="L1824" t="str">
        <f>TEXT(Table1[[#This Row],[Patient Admission Date]],"mmm")</f>
        <v>Jun</v>
      </c>
      <c r="M1824" t="str">
        <f>TEXT(Table1[[#This Row],[Patient Admission Date]],"ddd")</f>
        <v>Mon</v>
      </c>
      <c r="N1824" t="str">
        <f>TEXT(INT(HOUR(Table1[[#This Row],[Patient Admission Date]])/3)*3,"00")&amp;"-"&amp;TEXT(INT(HOUR(Table1[[#This Row],[Patient Admission Date]])/3)*3+3,"00")</f>
        <v>03-06</v>
      </c>
      <c r="O1824" t="str" cm="1">
        <f t="array" ref="O1824">_xlfn.IFS(Table1[[#This Row],[Patient Age]]&lt;=14,"0-14",Table1[[#This Row],[Patient Age]]&lt;=29,"15-29",Table1[[#This Row],[Patient Age]]&lt;=44,"30-44",Table1[[#This Row],[Patient Age]]&lt;=59,"45-59",Table1[[#This Row],[Patient Age]]&lt;=74,"60-74",TRUE,"75+")</f>
        <v>0-14</v>
      </c>
      <c r="P1824" t="str" cm="1">
        <f t="array" ref="P1824">_xlfn.IFS(Table1[[#This Row],[Patient Waittime]]&lt;=15,"0-15",Table1[[#This Row],[Patient Waittime]]&lt;=30,"16-30",Table1[[#This Row],[Patient Waittime]]&lt;=45,"31-45",Table1[[#This Row],[Patient Waittime]]&lt;=60,"46-60",TRUE,"60+")</f>
        <v>46-60</v>
      </c>
      <c r="Q1824">
        <f>--(Table1[[#This Row],[Patient Waittime]]&lt;=30)</f>
        <v>0</v>
      </c>
      <c r="R1824">
        <f>--Table1[[#This Row],[Patient Admission Flag]]</f>
        <v>0</v>
      </c>
      <c r="S1824">
        <f>--AND(Table1[[#This Row],[WithinTarget]]=1,Table1[[#This Row],[Patient Satisfaction Score]]&gt;=7)</f>
        <v>0</v>
      </c>
      <c r="T1824" t="str">
        <f>IF(LEFT(Table1[[#This Row],[Patient Gender]],1)="F","Female","Male")</f>
        <v>Female</v>
      </c>
    </row>
    <row r="1825" spans="1:20" x14ac:dyDescent="0.3">
      <c r="A1825" t="s">
        <v>1929</v>
      </c>
      <c r="B1825" s="1">
        <v>45575.488888888889</v>
      </c>
      <c r="C1825" t="s">
        <v>13</v>
      </c>
      <c r="D1825">
        <v>16</v>
      </c>
      <c r="E1825" t="s">
        <v>22</v>
      </c>
      <c r="F1825" t="s">
        <v>23</v>
      </c>
      <c r="G1825" t="b">
        <v>0</v>
      </c>
      <c r="I1825">
        <v>14</v>
      </c>
      <c r="J1825" t="b">
        <v>0</v>
      </c>
      <c r="K1825">
        <f>YEAR(Table1[[#This Row],[Patient Admission Date]])</f>
        <v>2024</v>
      </c>
      <c r="L1825" t="str">
        <f>TEXT(Table1[[#This Row],[Patient Admission Date]],"mmm")</f>
        <v>Oct</v>
      </c>
      <c r="M1825" t="str">
        <f>TEXT(Table1[[#This Row],[Patient Admission Date]],"ddd")</f>
        <v>Thu</v>
      </c>
      <c r="N1825" t="str">
        <f>TEXT(INT(HOUR(Table1[[#This Row],[Patient Admission Date]])/3)*3,"00")&amp;"-"&amp;TEXT(INT(HOUR(Table1[[#This Row],[Patient Admission Date]])/3)*3+3,"00")</f>
        <v>09-12</v>
      </c>
      <c r="O1825" t="str" cm="1">
        <f t="array" ref="O1825">_xlfn.IFS(Table1[[#This Row],[Patient Age]]&lt;=14,"0-14",Table1[[#This Row],[Patient Age]]&lt;=29,"15-29",Table1[[#This Row],[Patient Age]]&lt;=44,"30-44",Table1[[#This Row],[Patient Age]]&lt;=59,"45-59",Table1[[#This Row],[Patient Age]]&lt;=74,"60-74",TRUE,"75+")</f>
        <v>15-29</v>
      </c>
      <c r="P1825" t="str" cm="1">
        <f t="array" ref="P1825">_xlfn.IFS(Table1[[#This Row],[Patient Waittime]]&lt;=15,"0-15",Table1[[#This Row],[Patient Waittime]]&lt;=30,"16-30",Table1[[#This Row],[Patient Waittime]]&lt;=45,"31-45",Table1[[#This Row],[Patient Waittime]]&lt;=60,"46-60",TRUE,"60+")</f>
        <v>0-15</v>
      </c>
      <c r="Q1825">
        <f>--(Table1[[#This Row],[Patient Waittime]]&lt;=30)</f>
        <v>1</v>
      </c>
      <c r="R1825">
        <f>--Table1[[#This Row],[Patient Admission Flag]]</f>
        <v>0</v>
      </c>
      <c r="S1825">
        <f>--AND(Table1[[#This Row],[WithinTarget]]=1,Table1[[#This Row],[Patient Satisfaction Score]]&gt;=7)</f>
        <v>0</v>
      </c>
      <c r="T1825" t="str">
        <f>IF(LEFT(Table1[[#This Row],[Patient Gender]],1)="F","Female","Male")</f>
        <v>Female</v>
      </c>
    </row>
    <row r="1826" spans="1:20" x14ac:dyDescent="0.3">
      <c r="A1826" t="s">
        <v>1930</v>
      </c>
      <c r="B1826" s="1">
        <v>45460.988888888889</v>
      </c>
      <c r="C1826" t="s">
        <v>13</v>
      </c>
      <c r="D1826">
        <v>26</v>
      </c>
      <c r="E1826" t="s">
        <v>22</v>
      </c>
      <c r="F1826" t="s">
        <v>23</v>
      </c>
      <c r="G1826" t="b">
        <v>0</v>
      </c>
      <c r="I1826">
        <v>17</v>
      </c>
      <c r="J1826" t="b">
        <v>0</v>
      </c>
      <c r="K1826">
        <f>YEAR(Table1[[#This Row],[Patient Admission Date]])</f>
        <v>2024</v>
      </c>
      <c r="L1826" t="str">
        <f>TEXT(Table1[[#This Row],[Patient Admission Date]],"mmm")</f>
        <v>Jun</v>
      </c>
      <c r="M1826" t="str">
        <f>TEXT(Table1[[#This Row],[Patient Admission Date]],"ddd")</f>
        <v>Mon</v>
      </c>
      <c r="N1826" t="str">
        <f>TEXT(INT(HOUR(Table1[[#This Row],[Patient Admission Date]])/3)*3,"00")&amp;"-"&amp;TEXT(INT(HOUR(Table1[[#This Row],[Patient Admission Date]])/3)*3+3,"00")</f>
        <v>21-24</v>
      </c>
      <c r="O1826" t="str" cm="1">
        <f t="array" ref="O1826">_xlfn.IFS(Table1[[#This Row],[Patient Age]]&lt;=14,"0-14",Table1[[#This Row],[Patient Age]]&lt;=29,"15-29",Table1[[#This Row],[Patient Age]]&lt;=44,"30-44",Table1[[#This Row],[Patient Age]]&lt;=59,"45-59",Table1[[#This Row],[Patient Age]]&lt;=74,"60-74",TRUE,"75+")</f>
        <v>15-29</v>
      </c>
      <c r="P1826" t="str" cm="1">
        <f t="array" ref="P1826">_xlfn.IFS(Table1[[#This Row],[Patient Waittime]]&lt;=15,"0-15",Table1[[#This Row],[Patient Waittime]]&lt;=30,"16-30",Table1[[#This Row],[Patient Waittime]]&lt;=45,"31-45",Table1[[#This Row],[Patient Waittime]]&lt;=60,"46-60",TRUE,"60+")</f>
        <v>16-30</v>
      </c>
      <c r="Q1826">
        <f>--(Table1[[#This Row],[Patient Waittime]]&lt;=30)</f>
        <v>1</v>
      </c>
      <c r="R1826">
        <f>--Table1[[#This Row],[Patient Admission Flag]]</f>
        <v>0</v>
      </c>
      <c r="S1826">
        <f>--AND(Table1[[#This Row],[WithinTarget]]=1,Table1[[#This Row],[Patient Satisfaction Score]]&gt;=7)</f>
        <v>0</v>
      </c>
      <c r="T1826" t="str">
        <f>IF(LEFT(Table1[[#This Row],[Patient Gender]],1)="F","Female","Male")</f>
        <v>Female</v>
      </c>
    </row>
    <row r="1827" spans="1:20" x14ac:dyDescent="0.3">
      <c r="A1827" t="s">
        <v>1931</v>
      </c>
      <c r="B1827" s="1">
        <v>45227.285416666666</v>
      </c>
      <c r="C1827" t="s">
        <v>13</v>
      </c>
      <c r="D1827">
        <v>62</v>
      </c>
      <c r="E1827" t="s">
        <v>22</v>
      </c>
      <c r="F1827" t="s">
        <v>23</v>
      </c>
      <c r="G1827" t="b">
        <v>0</v>
      </c>
      <c r="I1827">
        <v>23</v>
      </c>
      <c r="J1827" t="b">
        <v>0</v>
      </c>
      <c r="K1827">
        <f>YEAR(Table1[[#This Row],[Patient Admission Date]])</f>
        <v>2023</v>
      </c>
      <c r="L1827" t="str">
        <f>TEXT(Table1[[#This Row],[Patient Admission Date]],"mmm")</f>
        <v>Oct</v>
      </c>
      <c r="M1827" t="str">
        <f>TEXT(Table1[[#This Row],[Patient Admission Date]],"ddd")</f>
        <v>Sat</v>
      </c>
      <c r="N1827" t="str">
        <f>TEXT(INT(HOUR(Table1[[#This Row],[Patient Admission Date]])/3)*3,"00")&amp;"-"&amp;TEXT(INT(HOUR(Table1[[#This Row],[Patient Admission Date]])/3)*3+3,"00")</f>
        <v>06-09</v>
      </c>
      <c r="O1827" t="str" cm="1">
        <f t="array" ref="O1827">_xlfn.IFS(Table1[[#This Row],[Patient Age]]&lt;=14,"0-14",Table1[[#This Row],[Patient Age]]&lt;=29,"15-29",Table1[[#This Row],[Patient Age]]&lt;=44,"30-44",Table1[[#This Row],[Patient Age]]&lt;=59,"45-59",Table1[[#This Row],[Patient Age]]&lt;=74,"60-74",TRUE,"75+")</f>
        <v>60-74</v>
      </c>
      <c r="P1827" t="str" cm="1">
        <f t="array" ref="P1827">_xlfn.IFS(Table1[[#This Row],[Patient Waittime]]&lt;=15,"0-15",Table1[[#This Row],[Patient Waittime]]&lt;=30,"16-30",Table1[[#This Row],[Patient Waittime]]&lt;=45,"31-45",Table1[[#This Row],[Patient Waittime]]&lt;=60,"46-60",TRUE,"60+")</f>
        <v>16-30</v>
      </c>
      <c r="Q1827">
        <f>--(Table1[[#This Row],[Patient Waittime]]&lt;=30)</f>
        <v>1</v>
      </c>
      <c r="R1827">
        <f>--Table1[[#This Row],[Patient Admission Flag]]</f>
        <v>0</v>
      </c>
      <c r="S1827">
        <f>--AND(Table1[[#This Row],[WithinTarget]]=1,Table1[[#This Row],[Patient Satisfaction Score]]&gt;=7)</f>
        <v>0</v>
      </c>
      <c r="T1827" t="str">
        <f>IF(LEFT(Table1[[#This Row],[Patient Gender]],1)="F","Female","Male")</f>
        <v>Female</v>
      </c>
    </row>
    <row r="1828" spans="1:20" x14ac:dyDescent="0.3">
      <c r="A1828" t="s">
        <v>1932</v>
      </c>
      <c r="B1828" s="1">
        <v>45539.254861111112</v>
      </c>
      <c r="C1828" t="s">
        <v>13</v>
      </c>
      <c r="D1828">
        <v>66</v>
      </c>
      <c r="E1828" t="s">
        <v>22</v>
      </c>
      <c r="F1828" t="s">
        <v>23</v>
      </c>
      <c r="G1828" t="b">
        <v>0</v>
      </c>
      <c r="I1828">
        <v>40</v>
      </c>
      <c r="J1828" t="b">
        <v>0</v>
      </c>
      <c r="K1828">
        <f>YEAR(Table1[[#This Row],[Patient Admission Date]])</f>
        <v>2024</v>
      </c>
      <c r="L1828" t="str">
        <f>TEXT(Table1[[#This Row],[Patient Admission Date]],"mmm")</f>
        <v>Sep</v>
      </c>
      <c r="M1828" t="str">
        <f>TEXT(Table1[[#This Row],[Patient Admission Date]],"ddd")</f>
        <v>Wed</v>
      </c>
      <c r="N1828" t="str">
        <f>TEXT(INT(HOUR(Table1[[#This Row],[Patient Admission Date]])/3)*3,"00")&amp;"-"&amp;TEXT(INT(HOUR(Table1[[#This Row],[Patient Admission Date]])/3)*3+3,"00")</f>
        <v>06-09</v>
      </c>
      <c r="O1828" t="str" cm="1">
        <f t="array" ref="O1828">_xlfn.IFS(Table1[[#This Row],[Patient Age]]&lt;=14,"0-14",Table1[[#This Row],[Patient Age]]&lt;=29,"15-29",Table1[[#This Row],[Patient Age]]&lt;=44,"30-44",Table1[[#This Row],[Patient Age]]&lt;=59,"45-59",Table1[[#This Row],[Patient Age]]&lt;=74,"60-74",TRUE,"75+")</f>
        <v>60-74</v>
      </c>
      <c r="P1828" t="str" cm="1">
        <f t="array" ref="P1828">_xlfn.IFS(Table1[[#This Row],[Patient Waittime]]&lt;=15,"0-15",Table1[[#This Row],[Patient Waittime]]&lt;=30,"16-30",Table1[[#This Row],[Patient Waittime]]&lt;=45,"31-45",Table1[[#This Row],[Patient Waittime]]&lt;=60,"46-60",TRUE,"60+")</f>
        <v>31-45</v>
      </c>
      <c r="Q1828">
        <f>--(Table1[[#This Row],[Patient Waittime]]&lt;=30)</f>
        <v>0</v>
      </c>
      <c r="R1828">
        <f>--Table1[[#This Row],[Patient Admission Flag]]</f>
        <v>0</v>
      </c>
      <c r="S1828">
        <f>--AND(Table1[[#This Row],[WithinTarget]]=1,Table1[[#This Row],[Patient Satisfaction Score]]&gt;=7)</f>
        <v>0</v>
      </c>
      <c r="T1828" t="str">
        <f>IF(LEFT(Table1[[#This Row],[Patient Gender]],1)="F","Female","Male")</f>
        <v>Female</v>
      </c>
    </row>
    <row r="1829" spans="1:20" x14ac:dyDescent="0.3">
      <c r="A1829" t="s">
        <v>1933</v>
      </c>
      <c r="B1829" s="1">
        <v>45406.475694444445</v>
      </c>
      <c r="C1829" t="s">
        <v>13</v>
      </c>
      <c r="D1829">
        <v>4</v>
      </c>
      <c r="E1829" t="s">
        <v>22</v>
      </c>
      <c r="F1829" t="s">
        <v>23</v>
      </c>
      <c r="G1829" t="b">
        <v>0</v>
      </c>
      <c r="I1829">
        <v>22</v>
      </c>
      <c r="J1829" t="b">
        <v>0</v>
      </c>
      <c r="K1829">
        <f>YEAR(Table1[[#This Row],[Patient Admission Date]])</f>
        <v>2024</v>
      </c>
      <c r="L1829" t="str">
        <f>TEXT(Table1[[#This Row],[Patient Admission Date]],"mmm")</f>
        <v>Apr</v>
      </c>
      <c r="M1829" t="str">
        <f>TEXT(Table1[[#This Row],[Patient Admission Date]],"ddd")</f>
        <v>Wed</v>
      </c>
      <c r="N1829" t="str">
        <f>TEXT(INT(HOUR(Table1[[#This Row],[Patient Admission Date]])/3)*3,"00")&amp;"-"&amp;TEXT(INT(HOUR(Table1[[#This Row],[Patient Admission Date]])/3)*3+3,"00")</f>
        <v>09-12</v>
      </c>
      <c r="O1829" t="str" cm="1">
        <f t="array" ref="O1829">_xlfn.IFS(Table1[[#This Row],[Patient Age]]&lt;=14,"0-14",Table1[[#This Row],[Patient Age]]&lt;=29,"15-29",Table1[[#This Row],[Patient Age]]&lt;=44,"30-44",Table1[[#This Row],[Patient Age]]&lt;=59,"45-59",Table1[[#This Row],[Patient Age]]&lt;=74,"60-74",TRUE,"75+")</f>
        <v>0-14</v>
      </c>
      <c r="P1829" t="str" cm="1">
        <f t="array" ref="P1829">_xlfn.IFS(Table1[[#This Row],[Patient Waittime]]&lt;=15,"0-15",Table1[[#This Row],[Patient Waittime]]&lt;=30,"16-30",Table1[[#This Row],[Patient Waittime]]&lt;=45,"31-45",Table1[[#This Row],[Patient Waittime]]&lt;=60,"46-60",TRUE,"60+")</f>
        <v>16-30</v>
      </c>
      <c r="Q1829">
        <f>--(Table1[[#This Row],[Patient Waittime]]&lt;=30)</f>
        <v>1</v>
      </c>
      <c r="R1829">
        <f>--Table1[[#This Row],[Patient Admission Flag]]</f>
        <v>0</v>
      </c>
      <c r="S1829">
        <f>--AND(Table1[[#This Row],[WithinTarget]]=1,Table1[[#This Row],[Patient Satisfaction Score]]&gt;=7)</f>
        <v>0</v>
      </c>
      <c r="T1829" t="str">
        <f>IF(LEFT(Table1[[#This Row],[Patient Gender]],1)="F","Female","Male")</f>
        <v>Female</v>
      </c>
    </row>
    <row r="1830" spans="1:20" x14ac:dyDescent="0.3">
      <c r="A1830" t="s">
        <v>1934</v>
      </c>
      <c r="B1830" s="1">
        <v>45570.802083333336</v>
      </c>
      <c r="C1830" t="s">
        <v>13</v>
      </c>
      <c r="D1830">
        <v>7</v>
      </c>
      <c r="E1830" t="s">
        <v>22</v>
      </c>
      <c r="F1830" t="s">
        <v>23</v>
      </c>
      <c r="G1830" t="b">
        <v>0</v>
      </c>
      <c r="I1830">
        <v>37</v>
      </c>
      <c r="J1830" t="b">
        <v>0</v>
      </c>
      <c r="K1830">
        <f>YEAR(Table1[[#This Row],[Patient Admission Date]])</f>
        <v>2024</v>
      </c>
      <c r="L1830" t="str">
        <f>TEXT(Table1[[#This Row],[Patient Admission Date]],"mmm")</f>
        <v>Oct</v>
      </c>
      <c r="M1830" t="str">
        <f>TEXT(Table1[[#This Row],[Patient Admission Date]],"ddd")</f>
        <v>Sat</v>
      </c>
      <c r="N1830" t="str">
        <f>TEXT(INT(HOUR(Table1[[#This Row],[Patient Admission Date]])/3)*3,"00")&amp;"-"&amp;TEXT(INT(HOUR(Table1[[#This Row],[Patient Admission Date]])/3)*3+3,"00")</f>
        <v>18-21</v>
      </c>
      <c r="O1830" t="str" cm="1">
        <f t="array" ref="O1830">_xlfn.IFS(Table1[[#This Row],[Patient Age]]&lt;=14,"0-14",Table1[[#This Row],[Patient Age]]&lt;=29,"15-29",Table1[[#This Row],[Patient Age]]&lt;=44,"30-44",Table1[[#This Row],[Patient Age]]&lt;=59,"45-59",Table1[[#This Row],[Patient Age]]&lt;=74,"60-74",TRUE,"75+")</f>
        <v>0-14</v>
      </c>
      <c r="P1830" t="str" cm="1">
        <f t="array" ref="P1830">_xlfn.IFS(Table1[[#This Row],[Patient Waittime]]&lt;=15,"0-15",Table1[[#This Row],[Patient Waittime]]&lt;=30,"16-30",Table1[[#This Row],[Patient Waittime]]&lt;=45,"31-45",Table1[[#This Row],[Patient Waittime]]&lt;=60,"46-60",TRUE,"60+")</f>
        <v>31-45</v>
      </c>
      <c r="Q1830">
        <f>--(Table1[[#This Row],[Patient Waittime]]&lt;=30)</f>
        <v>0</v>
      </c>
      <c r="R1830">
        <f>--Table1[[#This Row],[Patient Admission Flag]]</f>
        <v>0</v>
      </c>
      <c r="S1830">
        <f>--AND(Table1[[#This Row],[WithinTarget]]=1,Table1[[#This Row],[Patient Satisfaction Score]]&gt;=7)</f>
        <v>0</v>
      </c>
      <c r="T1830" t="str">
        <f>IF(LEFT(Table1[[#This Row],[Patient Gender]],1)="F","Female","Male")</f>
        <v>Female</v>
      </c>
    </row>
    <row r="1831" spans="1:20" x14ac:dyDescent="0.3">
      <c r="A1831" t="s">
        <v>1935</v>
      </c>
      <c r="B1831" s="1">
        <v>45185.267361111109</v>
      </c>
      <c r="C1831" t="s">
        <v>13</v>
      </c>
      <c r="D1831">
        <v>56</v>
      </c>
      <c r="E1831" t="s">
        <v>22</v>
      </c>
      <c r="F1831" t="s">
        <v>23</v>
      </c>
      <c r="G1831" t="b">
        <v>0</v>
      </c>
      <c r="I1831">
        <v>55</v>
      </c>
      <c r="J1831" t="b">
        <v>0</v>
      </c>
      <c r="K1831">
        <f>YEAR(Table1[[#This Row],[Patient Admission Date]])</f>
        <v>2023</v>
      </c>
      <c r="L1831" t="str">
        <f>TEXT(Table1[[#This Row],[Patient Admission Date]],"mmm")</f>
        <v>Sep</v>
      </c>
      <c r="M1831" t="str">
        <f>TEXT(Table1[[#This Row],[Patient Admission Date]],"ddd")</f>
        <v>Sat</v>
      </c>
      <c r="N1831" t="str">
        <f>TEXT(INT(HOUR(Table1[[#This Row],[Patient Admission Date]])/3)*3,"00")&amp;"-"&amp;TEXT(INT(HOUR(Table1[[#This Row],[Patient Admission Date]])/3)*3+3,"00")</f>
        <v>06-09</v>
      </c>
      <c r="O1831" t="str" cm="1">
        <f t="array" ref="O1831">_xlfn.IFS(Table1[[#This Row],[Patient Age]]&lt;=14,"0-14",Table1[[#This Row],[Patient Age]]&lt;=29,"15-29",Table1[[#This Row],[Patient Age]]&lt;=44,"30-44",Table1[[#This Row],[Patient Age]]&lt;=59,"45-59",Table1[[#This Row],[Patient Age]]&lt;=74,"60-74",TRUE,"75+")</f>
        <v>45-59</v>
      </c>
      <c r="P1831" t="str" cm="1">
        <f t="array" ref="P1831">_xlfn.IFS(Table1[[#This Row],[Patient Waittime]]&lt;=15,"0-15",Table1[[#This Row],[Patient Waittime]]&lt;=30,"16-30",Table1[[#This Row],[Patient Waittime]]&lt;=45,"31-45",Table1[[#This Row],[Patient Waittime]]&lt;=60,"46-60",TRUE,"60+")</f>
        <v>46-60</v>
      </c>
      <c r="Q1831">
        <f>--(Table1[[#This Row],[Patient Waittime]]&lt;=30)</f>
        <v>0</v>
      </c>
      <c r="R1831">
        <f>--Table1[[#This Row],[Patient Admission Flag]]</f>
        <v>0</v>
      </c>
      <c r="S1831">
        <f>--AND(Table1[[#This Row],[WithinTarget]]=1,Table1[[#This Row],[Patient Satisfaction Score]]&gt;=7)</f>
        <v>0</v>
      </c>
      <c r="T1831" t="str">
        <f>IF(LEFT(Table1[[#This Row],[Patient Gender]],1)="F","Female","Male")</f>
        <v>Female</v>
      </c>
    </row>
    <row r="1832" spans="1:20" x14ac:dyDescent="0.3">
      <c r="A1832" t="s">
        <v>1936</v>
      </c>
      <c r="B1832" s="1">
        <v>45405.160416666666</v>
      </c>
      <c r="C1832" t="s">
        <v>13</v>
      </c>
      <c r="D1832">
        <v>53</v>
      </c>
      <c r="E1832" t="s">
        <v>22</v>
      </c>
      <c r="F1832" t="s">
        <v>23</v>
      </c>
      <c r="G1832" t="b">
        <v>0</v>
      </c>
      <c r="I1832">
        <v>20</v>
      </c>
      <c r="J1832" t="b">
        <v>0</v>
      </c>
      <c r="K1832">
        <f>YEAR(Table1[[#This Row],[Patient Admission Date]])</f>
        <v>2024</v>
      </c>
      <c r="L1832" t="str">
        <f>TEXT(Table1[[#This Row],[Patient Admission Date]],"mmm")</f>
        <v>Apr</v>
      </c>
      <c r="M1832" t="str">
        <f>TEXT(Table1[[#This Row],[Patient Admission Date]],"ddd")</f>
        <v>Tue</v>
      </c>
      <c r="N1832" t="str">
        <f>TEXT(INT(HOUR(Table1[[#This Row],[Patient Admission Date]])/3)*3,"00")&amp;"-"&amp;TEXT(INT(HOUR(Table1[[#This Row],[Patient Admission Date]])/3)*3+3,"00")</f>
        <v>03-06</v>
      </c>
      <c r="O1832" t="str" cm="1">
        <f t="array" ref="O1832">_xlfn.IFS(Table1[[#This Row],[Patient Age]]&lt;=14,"0-14",Table1[[#This Row],[Patient Age]]&lt;=29,"15-29",Table1[[#This Row],[Patient Age]]&lt;=44,"30-44",Table1[[#This Row],[Patient Age]]&lt;=59,"45-59",Table1[[#This Row],[Patient Age]]&lt;=74,"60-74",TRUE,"75+")</f>
        <v>45-59</v>
      </c>
      <c r="P1832" t="str" cm="1">
        <f t="array" ref="P1832">_xlfn.IFS(Table1[[#This Row],[Patient Waittime]]&lt;=15,"0-15",Table1[[#This Row],[Patient Waittime]]&lt;=30,"16-30",Table1[[#This Row],[Patient Waittime]]&lt;=45,"31-45",Table1[[#This Row],[Patient Waittime]]&lt;=60,"46-60",TRUE,"60+")</f>
        <v>16-30</v>
      </c>
      <c r="Q1832">
        <f>--(Table1[[#This Row],[Patient Waittime]]&lt;=30)</f>
        <v>1</v>
      </c>
      <c r="R1832">
        <f>--Table1[[#This Row],[Patient Admission Flag]]</f>
        <v>0</v>
      </c>
      <c r="S1832">
        <f>--AND(Table1[[#This Row],[WithinTarget]]=1,Table1[[#This Row],[Patient Satisfaction Score]]&gt;=7)</f>
        <v>0</v>
      </c>
      <c r="T1832" t="str">
        <f>IF(LEFT(Table1[[#This Row],[Patient Gender]],1)="F","Female","Male")</f>
        <v>Female</v>
      </c>
    </row>
    <row r="1833" spans="1:20" x14ac:dyDescent="0.3">
      <c r="A1833" t="s">
        <v>1937</v>
      </c>
      <c r="B1833" s="1">
        <v>45414.007638888892</v>
      </c>
      <c r="C1833" t="s">
        <v>13</v>
      </c>
      <c r="D1833">
        <v>57</v>
      </c>
      <c r="E1833" t="s">
        <v>22</v>
      </c>
      <c r="F1833" t="s">
        <v>23</v>
      </c>
      <c r="G1833" t="b">
        <v>0</v>
      </c>
      <c r="I1833">
        <v>28</v>
      </c>
      <c r="J1833" t="b">
        <v>0</v>
      </c>
      <c r="K1833">
        <f>YEAR(Table1[[#This Row],[Patient Admission Date]])</f>
        <v>2024</v>
      </c>
      <c r="L1833" t="str">
        <f>TEXT(Table1[[#This Row],[Patient Admission Date]],"mmm")</f>
        <v>May</v>
      </c>
      <c r="M1833" t="str">
        <f>TEXT(Table1[[#This Row],[Patient Admission Date]],"ddd")</f>
        <v>Thu</v>
      </c>
      <c r="N1833" t="str">
        <f>TEXT(INT(HOUR(Table1[[#This Row],[Patient Admission Date]])/3)*3,"00")&amp;"-"&amp;TEXT(INT(HOUR(Table1[[#This Row],[Patient Admission Date]])/3)*3+3,"00")</f>
        <v>00-03</v>
      </c>
      <c r="O1833" t="str" cm="1">
        <f t="array" ref="O1833">_xlfn.IFS(Table1[[#This Row],[Patient Age]]&lt;=14,"0-14",Table1[[#This Row],[Patient Age]]&lt;=29,"15-29",Table1[[#This Row],[Patient Age]]&lt;=44,"30-44",Table1[[#This Row],[Patient Age]]&lt;=59,"45-59",Table1[[#This Row],[Patient Age]]&lt;=74,"60-74",TRUE,"75+")</f>
        <v>45-59</v>
      </c>
      <c r="P1833" t="str" cm="1">
        <f t="array" ref="P1833">_xlfn.IFS(Table1[[#This Row],[Patient Waittime]]&lt;=15,"0-15",Table1[[#This Row],[Patient Waittime]]&lt;=30,"16-30",Table1[[#This Row],[Patient Waittime]]&lt;=45,"31-45",Table1[[#This Row],[Patient Waittime]]&lt;=60,"46-60",TRUE,"60+")</f>
        <v>16-30</v>
      </c>
      <c r="Q1833">
        <f>--(Table1[[#This Row],[Patient Waittime]]&lt;=30)</f>
        <v>1</v>
      </c>
      <c r="R1833">
        <f>--Table1[[#This Row],[Patient Admission Flag]]</f>
        <v>0</v>
      </c>
      <c r="S1833">
        <f>--AND(Table1[[#This Row],[WithinTarget]]=1,Table1[[#This Row],[Patient Satisfaction Score]]&gt;=7)</f>
        <v>0</v>
      </c>
      <c r="T1833" t="str">
        <f>IF(LEFT(Table1[[#This Row],[Patient Gender]],1)="F","Female","Male")</f>
        <v>Female</v>
      </c>
    </row>
    <row r="1834" spans="1:20" x14ac:dyDescent="0.3">
      <c r="A1834" t="s">
        <v>1938</v>
      </c>
      <c r="B1834" s="1">
        <v>45025.041666666664</v>
      </c>
      <c r="C1834" t="s">
        <v>13</v>
      </c>
      <c r="D1834">
        <v>48</v>
      </c>
      <c r="E1834" t="s">
        <v>22</v>
      </c>
      <c r="F1834" t="s">
        <v>23</v>
      </c>
      <c r="G1834" t="b">
        <v>0</v>
      </c>
      <c r="H1834">
        <v>4</v>
      </c>
      <c r="I1834">
        <v>60</v>
      </c>
      <c r="J1834" t="b">
        <v>0</v>
      </c>
      <c r="K1834">
        <f>YEAR(Table1[[#This Row],[Patient Admission Date]])</f>
        <v>2023</v>
      </c>
      <c r="L1834" t="str">
        <f>TEXT(Table1[[#This Row],[Patient Admission Date]],"mmm")</f>
        <v>Apr</v>
      </c>
      <c r="M1834" t="str">
        <f>TEXT(Table1[[#This Row],[Patient Admission Date]],"ddd")</f>
        <v>Sun</v>
      </c>
      <c r="N1834" t="str">
        <f>TEXT(INT(HOUR(Table1[[#This Row],[Patient Admission Date]])/3)*3,"00")&amp;"-"&amp;TEXT(INT(HOUR(Table1[[#This Row],[Patient Admission Date]])/3)*3+3,"00")</f>
        <v>00-03</v>
      </c>
      <c r="O1834" t="str" cm="1">
        <f t="array" ref="O1834">_xlfn.IFS(Table1[[#This Row],[Patient Age]]&lt;=14,"0-14",Table1[[#This Row],[Patient Age]]&lt;=29,"15-29",Table1[[#This Row],[Patient Age]]&lt;=44,"30-44",Table1[[#This Row],[Patient Age]]&lt;=59,"45-59",Table1[[#This Row],[Patient Age]]&lt;=74,"60-74",TRUE,"75+")</f>
        <v>45-59</v>
      </c>
      <c r="P1834" t="str" cm="1">
        <f t="array" ref="P1834">_xlfn.IFS(Table1[[#This Row],[Patient Waittime]]&lt;=15,"0-15",Table1[[#This Row],[Patient Waittime]]&lt;=30,"16-30",Table1[[#This Row],[Patient Waittime]]&lt;=45,"31-45",Table1[[#This Row],[Patient Waittime]]&lt;=60,"46-60",TRUE,"60+")</f>
        <v>46-60</v>
      </c>
      <c r="Q1834">
        <f>--(Table1[[#This Row],[Patient Waittime]]&lt;=30)</f>
        <v>0</v>
      </c>
      <c r="R1834">
        <f>--Table1[[#This Row],[Patient Admission Flag]]</f>
        <v>0</v>
      </c>
      <c r="S1834">
        <f>--AND(Table1[[#This Row],[WithinTarget]]=1,Table1[[#This Row],[Patient Satisfaction Score]]&gt;=7)</f>
        <v>0</v>
      </c>
      <c r="T1834" t="str">
        <f>IF(LEFT(Table1[[#This Row],[Patient Gender]],1)="F","Female","Male")</f>
        <v>Female</v>
      </c>
    </row>
    <row r="1835" spans="1:20" x14ac:dyDescent="0.3">
      <c r="A1835" t="s">
        <v>1939</v>
      </c>
      <c r="B1835" s="1">
        <v>45055.463888888888</v>
      </c>
      <c r="C1835" t="s">
        <v>13</v>
      </c>
      <c r="D1835">
        <v>7</v>
      </c>
      <c r="E1835" t="s">
        <v>22</v>
      </c>
      <c r="F1835" t="s">
        <v>23</v>
      </c>
      <c r="G1835" t="b">
        <v>0</v>
      </c>
      <c r="H1835">
        <v>6</v>
      </c>
      <c r="I1835">
        <v>37</v>
      </c>
      <c r="J1835" t="b">
        <v>0</v>
      </c>
      <c r="K1835">
        <f>YEAR(Table1[[#This Row],[Patient Admission Date]])</f>
        <v>2023</v>
      </c>
      <c r="L1835" t="str">
        <f>TEXT(Table1[[#This Row],[Patient Admission Date]],"mmm")</f>
        <v>May</v>
      </c>
      <c r="M1835" t="str">
        <f>TEXT(Table1[[#This Row],[Patient Admission Date]],"ddd")</f>
        <v>Tue</v>
      </c>
      <c r="N1835" t="str">
        <f>TEXT(INT(HOUR(Table1[[#This Row],[Patient Admission Date]])/3)*3,"00")&amp;"-"&amp;TEXT(INT(HOUR(Table1[[#This Row],[Patient Admission Date]])/3)*3+3,"00")</f>
        <v>09-12</v>
      </c>
      <c r="O1835" t="str" cm="1">
        <f t="array" ref="O1835">_xlfn.IFS(Table1[[#This Row],[Patient Age]]&lt;=14,"0-14",Table1[[#This Row],[Patient Age]]&lt;=29,"15-29",Table1[[#This Row],[Patient Age]]&lt;=44,"30-44",Table1[[#This Row],[Patient Age]]&lt;=59,"45-59",Table1[[#This Row],[Patient Age]]&lt;=74,"60-74",TRUE,"75+")</f>
        <v>0-14</v>
      </c>
      <c r="P1835" t="str" cm="1">
        <f t="array" ref="P1835">_xlfn.IFS(Table1[[#This Row],[Patient Waittime]]&lt;=15,"0-15",Table1[[#This Row],[Patient Waittime]]&lt;=30,"16-30",Table1[[#This Row],[Patient Waittime]]&lt;=45,"31-45",Table1[[#This Row],[Patient Waittime]]&lt;=60,"46-60",TRUE,"60+")</f>
        <v>31-45</v>
      </c>
      <c r="Q1835">
        <f>--(Table1[[#This Row],[Patient Waittime]]&lt;=30)</f>
        <v>0</v>
      </c>
      <c r="R1835">
        <f>--Table1[[#This Row],[Patient Admission Flag]]</f>
        <v>0</v>
      </c>
      <c r="S1835">
        <f>--AND(Table1[[#This Row],[WithinTarget]]=1,Table1[[#This Row],[Patient Satisfaction Score]]&gt;=7)</f>
        <v>0</v>
      </c>
      <c r="T1835" t="str">
        <f>IF(LEFT(Table1[[#This Row],[Patient Gender]],1)="F","Female","Male")</f>
        <v>Female</v>
      </c>
    </row>
    <row r="1836" spans="1:20" x14ac:dyDescent="0.3">
      <c r="A1836" t="s">
        <v>1940</v>
      </c>
      <c r="B1836" s="1">
        <v>45554.450694444444</v>
      </c>
      <c r="C1836" t="s">
        <v>13</v>
      </c>
      <c r="D1836">
        <v>55</v>
      </c>
      <c r="E1836" t="s">
        <v>22</v>
      </c>
      <c r="F1836" t="s">
        <v>28</v>
      </c>
      <c r="G1836" t="b">
        <v>0</v>
      </c>
      <c r="I1836">
        <v>18</v>
      </c>
      <c r="J1836" t="b">
        <v>0</v>
      </c>
      <c r="K1836">
        <f>YEAR(Table1[[#This Row],[Patient Admission Date]])</f>
        <v>2024</v>
      </c>
      <c r="L1836" t="str">
        <f>TEXT(Table1[[#This Row],[Patient Admission Date]],"mmm")</f>
        <v>Sep</v>
      </c>
      <c r="M1836" t="str">
        <f>TEXT(Table1[[#This Row],[Patient Admission Date]],"ddd")</f>
        <v>Thu</v>
      </c>
      <c r="N1836" t="str">
        <f>TEXT(INT(HOUR(Table1[[#This Row],[Patient Admission Date]])/3)*3,"00")&amp;"-"&amp;TEXT(INT(HOUR(Table1[[#This Row],[Patient Admission Date]])/3)*3+3,"00")</f>
        <v>09-12</v>
      </c>
      <c r="O1836" t="str" cm="1">
        <f t="array" ref="O1836">_xlfn.IFS(Table1[[#This Row],[Patient Age]]&lt;=14,"0-14",Table1[[#This Row],[Patient Age]]&lt;=29,"15-29",Table1[[#This Row],[Patient Age]]&lt;=44,"30-44",Table1[[#This Row],[Patient Age]]&lt;=59,"45-59",Table1[[#This Row],[Patient Age]]&lt;=74,"60-74",TRUE,"75+")</f>
        <v>45-59</v>
      </c>
      <c r="P1836" t="str" cm="1">
        <f t="array" ref="P1836">_xlfn.IFS(Table1[[#This Row],[Patient Waittime]]&lt;=15,"0-15",Table1[[#This Row],[Patient Waittime]]&lt;=30,"16-30",Table1[[#This Row],[Patient Waittime]]&lt;=45,"31-45",Table1[[#This Row],[Patient Waittime]]&lt;=60,"46-60",TRUE,"60+")</f>
        <v>16-30</v>
      </c>
      <c r="Q1836">
        <f>--(Table1[[#This Row],[Patient Waittime]]&lt;=30)</f>
        <v>1</v>
      </c>
      <c r="R1836">
        <f>--Table1[[#This Row],[Patient Admission Flag]]</f>
        <v>0</v>
      </c>
      <c r="S1836">
        <f>--AND(Table1[[#This Row],[WithinTarget]]=1,Table1[[#This Row],[Patient Satisfaction Score]]&gt;=7)</f>
        <v>0</v>
      </c>
      <c r="T1836" t="str">
        <f>IF(LEFT(Table1[[#This Row],[Patient Gender]],1)="F","Female","Male")</f>
        <v>Female</v>
      </c>
    </row>
    <row r="1837" spans="1:20" x14ac:dyDescent="0.3">
      <c r="A1837" t="s">
        <v>1941</v>
      </c>
      <c r="B1837" s="1">
        <v>45465.254861111112</v>
      </c>
      <c r="C1837" t="s">
        <v>13</v>
      </c>
      <c r="D1837">
        <v>34</v>
      </c>
      <c r="E1837" t="s">
        <v>22</v>
      </c>
      <c r="F1837" t="s">
        <v>28</v>
      </c>
      <c r="G1837" t="b">
        <v>0</v>
      </c>
      <c r="H1837">
        <v>5</v>
      </c>
      <c r="I1837">
        <v>50</v>
      </c>
      <c r="J1837" t="b">
        <v>0</v>
      </c>
      <c r="K1837">
        <f>YEAR(Table1[[#This Row],[Patient Admission Date]])</f>
        <v>2024</v>
      </c>
      <c r="L1837" t="str">
        <f>TEXT(Table1[[#This Row],[Patient Admission Date]],"mmm")</f>
        <v>Jun</v>
      </c>
      <c r="M1837" t="str">
        <f>TEXT(Table1[[#This Row],[Patient Admission Date]],"ddd")</f>
        <v>Sat</v>
      </c>
      <c r="N1837" t="str">
        <f>TEXT(INT(HOUR(Table1[[#This Row],[Patient Admission Date]])/3)*3,"00")&amp;"-"&amp;TEXT(INT(HOUR(Table1[[#This Row],[Patient Admission Date]])/3)*3+3,"00")</f>
        <v>06-09</v>
      </c>
      <c r="O1837" t="str" cm="1">
        <f t="array" ref="O1837">_xlfn.IFS(Table1[[#This Row],[Patient Age]]&lt;=14,"0-14",Table1[[#This Row],[Patient Age]]&lt;=29,"15-29",Table1[[#This Row],[Patient Age]]&lt;=44,"30-44",Table1[[#This Row],[Patient Age]]&lt;=59,"45-59",Table1[[#This Row],[Patient Age]]&lt;=74,"60-74",TRUE,"75+")</f>
        <v>30-44</v>
      </c>
      <c r="P1837" t="str" cm="1">
        <f t="array" ref="P1837">_xlfn.IFS(Table1[[#This Row],[Patient Waittime]]&lt;=15,"0-15",Table1[[#This Row],[Patient Waittime]]&lt;=30,"16-30",Table1[[#This Row],[Patient Waittime]]&lt;=45,"31-45",Table1[[#This Row],[Patient Waittime]]&lt;=60,"46-60",TRUE,"60+")</f>
        <v>46-60</v>
      </c>
      <c r="Q1837">
        <f>--(Table1[[#This Row],[Patient Waittime]]&lt;=30)</f>
        <v>0</v>
      </c>
      <c r="R1837">
        <f>--Table1[[#This Row],[Patient Admission Flag]]</f>
        <v>0</v>
      </c>
      <c r="S1837">
        <f>--AND(Table1[[#This Row],[WithinTarget]]=1,Table1[[#This Row],[Patient Satisfaction Score]]&gt;=7)</f>
        <v>0</v>
      </c>
      <c r="T1837" t="str">
        <f>IF(LEFT(Table1[[#This Row],[Patient Gender]],1)="F","Female","Male")</f>
        <v>Female</v>
      </c>
    </row>
    <row r="1838" spans="1:20" x14ac:dyDescent="0.3">
      <c r="A1838" t="s">
        <v>1942</v>
      </c>
      <c r="B1838" s="1">
        <v>45422.240277777775</v>
      </c>
      <c r="C1838" t="s">
        <v>13</v>
      </c>
      <c r="D1838">
        <v>54</v>
      </c>
      <c r="E1838" t="s">
        <v>12</v>
      </c>
      <c r="F1838" t="s">
        <v>27</v>
      </c>
      <c r="G1838" t="b">
        <v>0</v>
      </c>
      <c r="I1838">
        <v>21</v>
      </c>
      <c r="J1838" t="b">
        <v>0</v>
      </c>
      <c r="K1838">
        <f>YEAR(Table1[[#This Row],[Patient Admission Date]])</f>
        <v>2024</v>
      </c>
      <c r="L1838" t="str">
        <f>TEXT(Table1[[#This Row],[Patient Admission Date]],"mmm")</f>
        <v>May</v>
      </c>
      <c r="M1838" t="str">
        <f>TEXT(Table1[[#This Row],[Patient Admission Date]],"ddd")</f>
        <v>Fri</v>
      </c>
      <c r="N1838" t="str">
        <f>TEXT(INT(HOUR(Table1[[#This Row],[Patient Admission Date]])/3)*3,"00")&amp;"-"&amp;TEXT(INT(HOUR(Table1[[#This Row],[Patient Admission Date]])/3)*3+3,"00")</f>
        <v>03-06</v>
      </c>
      <c r="O1838" t="str" cm="1">
        <f t="array" ref="O1838">_xlfn.IFS(Table1[[#This Row],[Patient Age]]&lt;=14,"0-14",Table1[[#This Row],[Patient Age]]&lt;=29,"15-29",Table1[[#This Row],[Patient Age]]&lt;=44,"30-44",Table1[[#This Row],[Patient Age]]&lt;=59,"45-59",Table1[[#This Row],[Patient Age]]&lt;=74,"60-74",TRUE,"75+")</f>
        <v>45-59</v>
      </c>
      <c r="P1838" t="str" cm="1">
        <f t="array" ref="P1838">_xlfn.IFS(Table1[[#This Row],[Patient Waittime]]&lt;=15,"0-15",Table1[[#This Row],[Patient Waittime]]&lt;=30,"16-30",Table1[[#This Row],[Patient Waittime]]&lt;=45,"31-45",Table1[[#This Row],[Patient Waittime]]&lt;=60,"46-60",TRUE,"60+")</f>
        <v>16-30</v>
      </c>
      <c r="Q1838">
        <f>--(Table1[[#This Row],[Patient Waittime]]&lt;=30)</f>
        <v>1</v>
      </c>
      <c r="R1838">
        <f>--Table1[[#This Row],[Patient Admission Flag]]</f>
        <v>0</v>
      </c>
      <c r="S1838">
        <f>--AND(Table1[[#This Row],[WithinTarget]]=1,Table1[[#This Row],[Patient Satisfaction Score]]&gt;=7)</f>
        <v>0</v>
      </c>
      <c r="T1838" t="str">
        <f>IF(LEFT(Table1[[#This Row],[Patient Gender]],1)="F","Female","Male")</f>
        <v>Female</v>
      </c>
    </row>
    <row r="1839" spans="1:20" x14ac:dyDescent="0.3">
      <c r="A1839" t="s">
        <v>1943</v>
      </c>
      <c r="B1839" s="1">
        <v>45366.404861111114</v>
      </c>
      <c r="C1839" t="s">
        <v>13</v>
      </c>
      <c r="D1839">
        <v>62</v>
      </c>
      <c r="E1839" t="s">
        <v>12</v>
      </c>
      <c r="F1839" t="s">
        <v>27</v>
      </c>
      <c r="G1839" t="b">
        <v>0</v>
      </c>
      <c r="I1839">
        <v>32</v>
      </c>
      <c r="J1839" t="b">
        <v>0</v>
      </c>
      <c r="K1839">
        <f>YEAR(Table1[[#This Row],[Patient Admission Date]])</f>
        <v>2024</v>
      </c>
      <c r="L1839" t="str">
        <f>TEXT(Table1[[#This Row],[Patient Admission Date]],"mmm")</f>
        <v>Mar</v>
      </c>
      <c r="M1839" t="str">
        <f>TEXT(Table1[[#This Row],[Patient Admission Date]],"ddd")</f>
        <v>Fri</v>
      </c>
      <c r="N1839" t="str">
        <f>TEXT(INT(HOUR(Table1[[#This Row],[Patient Admission Date]])/3)*3,"00")&amp;"-"&amp;TEXT(INT(HOUR(Table1[[#This Row],[Patient Admission Date]])/3)*3+3,"00")</f>
        <v>09-12</v>
      </c>
      <c r="O1839" t="str" cm="1">
        <f t="array" ref="O1839">_xlfn.IFS(Table1[[#This Row],[Patient Age]]&lt;=14,"0-14",Table1[[#This Row],[Patient Age]]&lt;=29,"15-29",Table1[[#This Row],[Patient Age]]&lt;=44,"30-44",Table1[[#This Row],[Patient Age]]&lt;=59,"45-59",Table1[[#This Row],[Patient Age]]&lt;=74,"60-74",TRUE,"75+")</f>
        <v>60-74</v>
      </c>
      <c r="P1839" t="str" cm="1">
        <f t="array" ref="P1839">_xlfn.IFS(Table1[[#This Row],[Patient Waittime]]&lt;=15,"0-15",Table1[[#This Row],[Patient Waittime]]&lt;=30,"16-30",Table1[[#This Row],[Patient Waittime]]&lt;=45,"31-45",Table1[[#This Row],[Patient Waittime]]&lt;=60,"46-60",TRUE,"60+")</f>
        <v>31-45</v>
      </c>
      <c r="Q1839">
        <f>--(Table1[[#This Row],[Patient Waittime]]&lt;=30)</f>
        <v>0</v>
      </c>
      <c r="R1839">
        <f>--Table1[[#This Row],[Patient Admission Flag]]</f>
        <v>0</v>
      </c>
      <c r="S1839">
        <f>--AND(Table1[[#This Row],[WithinTarget]]=1,Table1[[#This Row],[Patient Satisfaction Score]]&gt;=7)</f>
        <v>0</v>
      </c>
      <c r="T1839" t="str">
        <f>IF(LEFT(Table1[[#This Row],[Patient Gender]],1)="F","Female","Male")</f>
        <v>Female</v>
      </c>
    </row>
    <row r="1840" spans="1:20" x14ac:dyDescent="0.3">
      <c r="A1840" t="s">
        <v>1944</v>
      </c>
      <c r="B1840" s="1">
        <v>45037.821527777778</v>
      </c>
      <c r="C1840" t="s">
        <v>13</v>
      </c>
      <c r="D1840">
        <v>70</v>
      </c>
      <c r="E1840" t="s">
        <v>12</v>
      </c>
      <c r="F1840" t="s">
        <v>27</v>
      </c>
      <c r="G1840" t="b">
        <v>0</v>
      </c>
      <c r="I1840">
        <v>50</v>
      </c>
      <c r="J1840" t="b">
        <v>0</v>
      </c>
      <c r="K1840">
        <f>YEAR(Table1[[#This Row],[Patient Admission Date]])</f>
        <v>2023</v>
      </c>
      <c r="L1840" t="str">
        <f>TEXT(Table1[[#This Row],[Patient Admission Date]],"mmm")</f>
        <v>Apr</v>
      </c>
      <c r="M1840" t="str">
        <f>TEXT(Table1[[#This Row],[Patient Admission Date]],"ddd")</f>
        <v>Fri</v>
      </c>
      <c r="N1840" t="str">
        <f>TEXT(INT(HOUR(Table1[[#This Row],[Patient Admission Date]])/3)*3,"00")&amp;"-"&amp;TEXT(INT(HOUR(Table1[[#This Row],[Patient Admission Date]])/3)*3+3,"00")</f>
        <v>18-21</v>
      </c>
      <c r="O1840" t="str" cm="1">
        <f t="array" ref="O1840">_xlfn.IFS(Table1[[#This Row],[Patient Age]]&lt;=14,"0-14",Table1[[#This Row],[Patient Age]]&lt;=29,"15-29",Table1[[#This Row],[Patient Age]]&lt;=44,"30-44",Table1[[#This Row],[Patient Age]]&lt;=59,"45-59",Table1[[#This Row],[Patient Age]]&lt;=74,"60-74",TRUE,"75+")</f>
        <v>60-74</v>
      </c>
      <c r="P1840" t="str" cm="1">
        <f t="array" ref="P1840">_xlfn.IFS(Table1[[#This Row],[Patient Waittime]]&lt;=15,"0-15",Table1[[#This Row],[Patient Waittime]]&lt;=30,"16-30",Table1[[#This Row],[Patient Waittime]]&lt;=45,"31-45",Table1[[#This Row],[Patient Waittime]]&lt;=60,"46-60",TRUE,"60+")</f>
        <v>46-60</v>
      </c>
      <c r="Q1840">
        <f>--(Table1[[#This Row],[Patient Waittime]]&lt;=30)</f>
        <v>0</v>
      </c>
      <c r="R1840">
        <f>--Table1[[#This Row],[Patient Admission Flag]]</f>
        <v>0</v>
      </c>
      <c r="S1840">
        <f>--AND(Table1[[#This Row],[WithinTarget]]=1,Table1[[#This Row],[Patient Satisfaction Score]]&gt;=7)</f>
        <v>0</v>
      </c>
      <c r="T1840" t="str">
        <f>IF(LEFT(Table1[[#This Row],[Patient Gender]],1)="F","Female","Male")</f>
        <v>Female</v>
      </c>
    </row>
    <row r="1841" spans="1:20" x14ac:dyDescent="0.3">
      <c r="A1841" t="s">
        <v>1945</v>
      </c>
      <c r="B1841" s="1">
        <v>45460.747916666667</v>
      </c>
      <c r="C1841" t="s">
        <v>13</v>
      </c>
      <c r="D1841">
        <v>59</v>
      </c>
      <c r="E1841" t="s">
        <v>12</v>
      </c>
      <c r="F1841" t="s">
        <v>27</v>
      </c>
      <c r="G1841" t="b">
        <v>0</v>
      </c>
      <c r="I1841">
        <v>42</v>
      </c>
      <c r="J1841" t="b">
        <v>0</v>
      </c>
      <c r="K1841">
        <f>YEAR(Table1[[#This Row],[Patient Admission Date]])</f>
        <v>2024</v>
      </c>
      <c r="L1841" t="str">
        <f>TEXT(Table1[[#This Row],[Patient Admission Date]],"mmm")</f>
        <v>Jun</v>
      </c>
      <c r="M1841" t="str">
        <f>TEXT(Table1[[#This Row],[Patient Admission Date]],"ddd")</f>
        <v>Mon</v>
      </c>
      <c r="N1841" t="str">
        <f>TEXT(INT(HOUR(Table1[[#This Row],[Patient Admission Date]])/3)*3,"00")&amp;"-"&amp;TEXT(INT(HOUR(Table1[[#This Row],[Patient Admission Date]])/3)*3+3,"00")</f>
        <v>15-18</v>
      </c>
      <c r="O1841" t="str" cm="1">
        <f t="array" ref="O1841">_xlfn.IFS(Table1[[#This Row],[Patient Age]]&lt;=14,"0-14",Table1[[#This Row],[Patient Age]]&lt;=29,"15-29",Table1[[#This Row],[Patient Age]]&lt;=44,"30-44",Table1[[#This Row],[Patient Age]]&lt;=59,"45-59",Table1[[#This Row],[Patient Age]]&lt;=74,"60-74",TRUE,"75+")</f>
        <v>45-59</v>
      </c>
      <c r="P1841" t="str" cm="1">
        <f t="array" ref="P1841">_xlfn.IFS(Table1[[#This Row],[Patient Waittime]]&lt;=15,"0-15",Table1[[#This Row],[Patient Waittime]]&lt;=30,"16-30",Table1[[#This Row],[Patient Waittime]]&lt;=45,"31-45",Table1[[#This Row],[Patient Waittime]]&lt;=60,"46-60",TRUE,"60+")</f>
        <v>31-45</v>
      </c>
      <c r="Q1841">
        <f>--(Table1[[#This Row],[Patient Waittime]]&lt;=30)</f>
        <v>0</v>
      </c>
      <c r="R1841">
        <f>--Table1[[#This Row],[Patient Admission Flag]]</f>
        <v>0</v>
      </c>
      <c r="S1841">
        <f>--AND(Table1[[#This Row],[WithinTarget]]=1,Table1[[#This Row],[Patient Satisfaction Score]]&gt;=7)</f>
        <v>0</v>
      </c>
      <c r="T1841" t="str">
        <f>IF(LEFT(Table1[[#This Row],[Patient Gender]],1)="F","Female","Male")</f>
        <v>Female</v>
      </c>
    </row>
    <row r="1842" spans="1:20" x14ac:dyDescent="0.3">
      <c r="A1842" t="s">
        <v>1946</v>
      </c>
      <c r="B1842" s="1">
        <v>45031.984722222223</v>
      </c>
      <c r="C1842" t="s">
        <v>13</v>
      </c>
      <c r="D1842">
        <v>44</v>
      </c>
      <c r="E1842" t="s">
        <v>12</v>
      </c>
      <c r="F1842" t="s">
        <v>27</v>
      </c>
      <c r="G1842" t="b">
        <v>0</v>
      </c>
      <c r="I1842">
        <v>18</v>
      </c>
      <c r="J1842" t="b">
        <v>0</v>
      </c>
      <c r="K1842">
        <f>YEAR(Table1[[#This Row],[Patient Admission Date]])</f>
        <v>2023</v>
      </c>
      <c r="L1842" t="str">
        <f>TEXT(Table1[[#This Row],[Patient Admission Date]],"mmm")</f>
        <v>Apr</v>
      </c>
      <c r="M1842" t="str">
        <f>TEXT(Table1[[#This Row],[Patient Admission Date]],"ddd")</f>
        <v>Sat</v>
      </c>
      <c r="N1842" t="str">
        <f>TEXT(INT(HOUR(Table1[[#This Row],[Patient Admission Date]])/3)*3,"00")&amp;"-"&amp;TEXT(INT(HOUR(Table1[[#This Row],[Patient Admission Date]])/3)*3+3,"00")</f>
        <v>21-24</v>
      </c>
      <c r="O1842" t="str" cm="1">
        <f t="array" ref="O1842">_xlfn.IFS(Table1[[#This Row],[Patient Age]]&lt;=14,"0-14",Table1[[#This Row],[Patient Age]]&lt;=29,"15-29",Table1[[#This Row],[Patient Age]]&lt;=44,"30-44",Table1[[#This Row],[Patient Age]]&lt;=59,"45-59",Table1[[#This Row],[Patient Age]]&lt;=74,"60-74",TRUE,"75+")</f>
        <v>30-44</v>
      </c>
      <c r="P1842" t="str" cm="1">
        <f t="array" ref="P1842">_xlfn.IFS(Table1[[#This Row],[Patient Waittime]]&lt;=15,"0-15",Table1[[#This Row],[Patient Waittime]]&lt;=30,"16-30",Table1[[#This Row],[Patient Waittime]]&lt;=45,"31-45",Table1[[#This Row],[Patient Waittime]]&lt;=60,"46-60",TRUE,"60+")</f>
        <v>16-30</v>
      </c>
      <c r="Q1842">
        <f>--(Table1[[#This Row],[Patient Waittime]]&lt;=30)</f>
        <v>1</v>
      </c>
      <c r="R1842">
        <f>--Table1[[#This Row],[Patient Admission Flag]]</f>
        <v>0</v>
      </c>
      <c r="S1842">
        <f>--AND(Table1[[#This Row],[WithinTarget]]=1,Table1[[#This Row],[Patient Satisfaction Score]]&gt;=7)</f>
        <v>0</v>
      </c>
      <c r="T1842" t="str">
        <f>IF(LEFT(Table1[[#This Row],[Patient Gender]],1)="F","Female","Male")</f>
        <v>Female</v>
      </c>
    </row>
    <row r="1843" spans="1:20" x14ac:dyDescent="0.3">
      <c r="A1843" t="s">
        <v>1947</v>
      </c>
      <c r="B1843" s="1">
        <v>45319.711111111108</v>
      </c>
      <c r="C1843" t="s">
        <v>13</v>
      </c>
      <c r="D1843">
        <v>6</v>
      </c>
      <c r="E1843" t="s">
        <v>12</v>
      </c>
      <c r="F1843" t="s">
        <v>20</v>
      </c>
      <c r="G1843" t="b">
        <v>0</v>
      </c>
      <c r="I1843">
        <v>22</v>
      </c>
      <c r="J1843" t="b">
        <v>0</v>
      </c>
      <c r="K1843">
        <f>YEAR(Table1[[#This Row],[Patient Admission Date]])</f>
        <v>2024</v>
      </c>
      <c r="L1843" t="str">
        <f>TEXT(Table1[[#This Row],[Patient Admission Date]],"mmm")</f>
        <v>Jan</v>
      </c>
      <c r="M1843" t="str">
        <f>TEXT(Table1[[#This Row],[Patient Admission Date]],"ddd")</f>
        <v>Sun</v>
      </c>
      <c r="N1843" t="str">
        <f>TEXT(INT(HOUR(Table1[[#This Row],[Patient Admission Date]])/3)*3,"00")&amp;"-"&amp;TEXT(INT(HOUR(Table1[[#This Row],[Patient Admission Date]])/3)*3+3,"00")</f>
        <v>15-18</v>
      </c>
      <c r="O1843" t="str" cm="1">
        <f t="array" ref="O1843">_xlfn.IFS(Table1[[#This Row],[Patient Age]]&lt;=14,"0-14",Table1[[#This Row],[Patient Age]]&lt;=29,"15-29",Table1[[#This Row],[Patient Age]]&lt;=44,"30-44",Table1[[#This Row],[Patient Age]]&lt;=59,"45-59",Table1[[#This Row],[Patient Age]]&lt;=74,"60-74",TRUE,"75+")</f>
        <v>0-14</v>
      </c>
      <c r="P1843" t="str" cm="1">
        <f t="array" ref="P1843">_xlfn.IFS(Table1[[#This Row],[Patient Waittime]]&lt;=15,"0-15",Table1[[#This Row],[Patient Waittime]]&lt;=30,"16-30",Table1[[#This Row],[Patient Waittime]]&lt;=45,"31-45",Table1[[#This Row],[Patient Waittime]]&lt;=60,"46-60",TRUE,"60+")</f>
        <v>16-30</v>
      </c>
      <c r="Q1843">
        <f>--(Table1[[#This Row],[Patient Waittime]]&lt;=30)</f>
        <v>1</v>
      </c>
      <c r="R1843">
        <f>--Table1[[#This Row],[Patient Admission Flag]]</f>
        <v>0</v>
      </c>
      <c r="S1843">
        <f>--AND(Table1[[#This Row],[WithinTarget]]=1,Table1[[#This Row],[Patient Satisfaction Score]]&gt;=7)</f>
        <v>0</v>
      </c>
      <c r="T1843" t="str">
        <f>IF(LEFT(Table1[[#This Row],[Patient Gender]],1)="F","Female","Male")</f>
        <v>Female</v>
      </c>
    </row>
    <row r="1844" spans="1:20" x14ac:dyDescent="0.3">
      <c r="A1844" t="s">
        <v>1948</v>
      </c>
      <c r="B1844" s="1">
        <v>45505.836805555555</v>
      </c>
      <c r="C1844" t="s">
        <v>13</v>
      </c>
      <c r="D1844">
        <v>39</v>
      </c>
      <c r="E1844" t="s">
        <v>12</v>
      </c>
      <c r="F1844" t="s">
        <v>20</v>
      </c>
      <c r="G1844" t="b">
        <v>0</v>
      </c>
      <c r="I1844">
        <v>15</v>
      </c>
      <c r="J1844" t="b">
        <v>0</v>
      </c>
      <c r="K1844">
        <f>YEAR(Table1[[#This Row],[Patient Admission Date]])</f>
        <v>2024</v>
      </c>
      <c r="L1844" t="str">
        <f>TEXT(Table1[[#This Row],[Patient Admission Date]],"mmm")</f>
        <v>Aug</v>
      </c>
      <c r="M1844" t="str">
        <f>TEXT(Table1[[#This Row],[Patient Admission Date]],"ddd")</f>
        <v>Thu</v>
      </c>
      <c r="N1844" t="str">
        <f>TEXT(INT(HOUR(Table1[[#This Row],[Patient Admission Date]])/3)*3,"00")&amp;"-"&amp;TEXT(INT(HOUR(Table1[[#This Row],[Patient Admission Date]])/3)*3+3,"00")</f>
        <v>18-21</v>
      </c>
      <c r="O1844" t="str" cm="1">
        <f t="array" ref="O1844">_xlfn.IFS(Table1[[#This Row],[Patient Age]]&lt;=14,"0-14",Table1[[#This Row],[Patient Age]]&lt;=29,"15-29",Table1[[#This Row],[Patient Age]]&lt;=44,"30-44",Table1[[#This Row],[Patient Age]]&lt;=59,"45-59",Table1[[#This Row],[Patient Age]]&lt;=74,"60-74",TRUE,"75+")</f>
        <v>30-44</v>
      </c>
      <c r="P1844" t="str" cm="1">
        <f t="array" ref="P1844">_xlfn.IFS(Table1[[#This Row],[Patient Waittime]]&lt;=15,"0-15",Table1[[#This Row],[Patient Waittime]]&lt;=30,"16-30",Table1[[#This Row],[Patient Waittime]]&lt;=45,"31-45",Table1[[#This Row],[Patient Waittime]]&lt;=60,"46-60",TRUE,"60+")</f>
        <v>0-15</v>
      </c>
      <c r="Q1844">
        <f>--(Table1[[#This Row],[Patient Waittime]]&lt;=30)</f>
        <v>1</v>
      </c>
      <c r="R1844">
        <f>--Table1[[#This Row],[Patient Admission Flag]]</f>
        <v>0</v>
      </c>
      <c r="S1844">
        <f>--AND(Table1[[#This Row],[WithinTarget]]=1,Table1[[#This Row],[Patient Satisfaction Score]]&gt;=7)</f>
        <v>0</v>
      </c>
      <c r="T1844" t="str">
        <f>IF(LEFT(Table1[[#This Row],[Patient Gender]],1)="F","Female","Male")</f>
        <v>Female</v>
      </c>
    </row>
    <row r="1845" spans="1:20" x14ac:dyDescent="0.3">
      <c r="A1845" t="s">
        <v>1949</v>
      </c>
      <c r="B1845" s="1">
        <v>45375.848611111112</v>
      </c>
      <c r="C1845" t="s">
        <v>13</v>
      </c>
      <c r="D1845">
        <v>51</v>
      </c>
      <c r="E1845" t="s">
        <v>12</v>
      </c>
      <c r="F1845" t="s">
        <v>20</v>
      </c>
      <c r="G1845" t="b">
        <v>0</v>
      </c>
      <c r="I1845">
        <v>44</v>
      </c>
      <c r="J1845" t="b">
        <v>0</v>
      </c>
      <c r="K1845">
        <f>YEAR(Table1[[#This Row],[Patient Admission Date]])</f>
        <v>2024</v>
      </c>
      <c r="L1845" t="str">
        <f>TEXT(Table1[[#This Row],[Patient Admission Date]],"mmm")</f>
        <v>Mar</v>
      </c>
      <c r="M1845" t="str">
        <f>TEXT(Table1[[#This Row],[Patient Admission Date]],"ddd")</f>
        <v>Sun</v>
      </c>
      <c r="N1845" t="str">
        <f>TEXT(INT(HOUR(Table1[[#This Row],[Patient Admission Date]])/3)*3,"00")&amp;"-"&amp;TEXT(INT(HOUR(Table1[[#This Row],[Patient Admission Date]])/3)*3+3,"00")</f>
        <v>18-21</v>
      </c>
      <c r="O1845" t="str" cm="1">
        <f t="array" ref="O1845">_xlfn.IFS(Table1[[#This Row],[Patient Age]]&lt;=14,"0-14",Table1[[#This Row],[Patient Age]]&lt;=29,"15-29",Table1[[#This Row],[Patient Age]]&lt;=44,"30-44",Table1[[#This Row],[Patient Age]]&lt;=59,"45-59",Table1[[#This Row],[Patient Age]]&lt;=74,"60-74",TRUE,"75+")</f>
        <v>45-59</v>
      </c>
      <c r="P1845" t="str" cm="1">
        <f t="array" ref="P1845">_xlfn.IFS(Table1[[#This Row],[Patient Waittime]]&lt;=15,"0-15",Table1[[#This Row],[Patient Waittime]]&lt;=30,"16-30",Table1[[#This Row],[Patient Waittime]]&lt;=45,"31-45",Table1[[#This Row],[Patient Waittime]]&lt;=60,"46-60",TRUE,"60+")</f>
        <v>31-45</v>
      </c>
      <c r="Q1845">
        <f>--(Table1[[#This Row],[Patient Waittime]]&lt;=30)</f>
        <v>0</v>
      </c>
      <c r="R1845">
        <f>--Table1[[#This Row],[Patient Admission Flag]]</f>
        <v>0</v>
      </c>
      <c r="S1845">
        <f>--AND(Table1[[#This Row],[WithinTarget]]=1,Table1[[#This Row],[Patient Satisfaction Score]]&gt;=7)</f>
        <v>0</v>
      </c>
      <c r="T1845" t="str">
        <f>IF(LEFT(Table1[[#This Row],[Patient Gender]],1)="F","Female","Male")</f>
        <v>Female</v>
      </c>
    </row>
    <row r="1846" spans="1:20" x14ac:dyDescent="0.3">
      <c r="A1846" t="s">
        <v>1950</v>
      </c>
      <c r="B1846" s="1">
        <v>45166.758333333331</v>
      </c>
      <c r="C1846" t="s">
        <v>13</v>
      </c>
      <c r="D1846">
        <v>58</v>
      </c>
      <c r="E1846" t="s">
        <v>12</v>
      </c>
      <c r="F1846" t="s">
        <v>20</v>
      </c>
      <c r="G1846" t="b">
        <v>0</v>
      </c>
      <c r="I1846">
        <v>42</v>
      </c>
      <c r="J1846" t="b">
        <v>0</v>
      </c>
      <c r="K1846">
        <f>YEAR(Table1[[#This Row],[Patient Admission Date]])</f>
        <v>2023</v>
      </c>
      <c r="L1846" t="str">
        <f>TEXT(Table1[[#This Row],[Patient Admission Date]],"mmm")</f>
        <v>Aug</v>
      </c>
      <c r="M1846" t="str">
        <f>TEXT(Table1[[#This Row],[Patient Admission Date]],"ddd")</f>
        <v>Mon</v>
      </c>
      <c r="N1846" t="str">
        <f>TEXT(INT(HOUR(Table1[[#This Row],[Patient Admission Date]])/3)*3,"00")&amp;"-"&amp;TEXT(INT(HOUR(Table1[[#This Row],[Patient Admission Date]])/3)*3+3,"00")</f>
        <v>18-21</v>
      </c>
      <c r="O1846" t="str" cm="1">
        <f t="array" ref="O1846">_xlfn.IFS(Table1[[#This Row],[Patient Age]]&lt;=14,"0-14",Table1[[#This Row],[Patient Age]]&lt;=29,"15-29",Table1[[#This Row],[Patient Age]]&lt;=44,"30-44",Table1[[#This Row],[Patient Age]]&lt;=59,"45-59",Table1[[#This Row],[Patient Age]]&lt;=74,"60-74",TRUE,"75+")</f>
        <v>45-59</v>
      </c>
      <c r="P1846" t="str" cm="1">
        <f t="array" ref="P1846">_xlfn.IFS(Table1[[#This Row],[Patient Waittime]]&lt;=15,"0-15",Table1[[#This Row],[Patient Waittime]]&lt;=30,"16-30",Table1[[#This Row],[Patient Waittime]]&lt;=45,"31-45",Table1[[#This Row],[Patient Waittime]]&lt;=60,"46-60",TRUE,"60+")</f>
        <v>31-45</v>
      </c>
      <c r="Q1846">
        <f>--(Table1[[#This Row],[Patient Waittime]]&lt;=30)</f>
        <v>0</v>
      </c>
      <c r="R1846">
        <f>--Table1[[#This Row],[Patient Admission Flag]]</f>
        <v>0</v>
      </c>
      <c r="S1846">
        <f>--AND(Table1[[#This Row],[WithinTarget]]=1,Table1[[#This Row],[Patient Satisfaction Score]]&gt;=7)</f>
        <v>0</v>
      </c>
      <c r="T1846" t="str">
        <f>IF(LEFT(Table1[[#This Row],[Patient Gender]],1)="F","Female","Male")</f>
        <v>Female</v>
      </c>
    </row>
    <row r="1847" spans="1:20" x14ac:dyDescent="0.3">
      <c r="A1847" t="s">
        <v>1951</v>
      </c>
      <c r="B1847" s="1">
        <v>45228.534722222219</v>
      </c>
      <c r="C1847" t="s">
        <v>13</v>
      </c>
      <c r="D1847">
        <v>56</v>
      </c>
      <c r="E1847" t="s">
        <v>12</v>
      </c>
      <c r="F1847" t="s">
        <v>20</v>
      </c>
      <c r="G1847" t="b">
        <v>0</v>
      </c>
      <c r="I1847">
        <v>60</v>
      </c>
      <c r="J1847" t="b">
        <v>0</v>
      </c>
      <c r="K1847">
        <f>YEAR(Table1[[#This Row],[Patient Admission Date]])</f>
        <v>2023</v>
      </c>
      <c r="L1847" t="str">
        <f>TEXT(Table1[[#This Row],[Patient Admission Date]],"mmm")</f>
        <v>Oct</v>
      </c>
      <c r="M1847" t="str">
        <f>TEXT(Table1[[#This Row],[Patient Admission Date]],"ddd")</f>
        <v>Sun</v>
      </c>
      <c r="N1847" t="str">
        <f>TEXT(INT(HOUR(Table1[[#This Row],[Patient Admission Date]])/3)*3,"00")&amp;"-"&amp;TEXT(INT(HOUR(Table1[[#This Row],[Patient Admission Date]])/3)*3+3,"00")</f>
        <v>12-15</v>
      </c>
      <c r="O1847" t="str" cm="1">
        <f t="array" ref="O1847">_xlfn.IFS(Table1[[#This Row],[Patient Age]]&lt;=14,"0-14",Table1[[#This Row],[Patient Age]]&lt;=29,"15-29",Table1[[#This Row],[Patient Age]]&lt;=44,"30-44",Table1[[#This Row],[Patient Age]]&lt;=59,"45-59",Table1[[#This Row],[Patient Age]]&lt;=74,"60-74",TRUE,"75+")</f>
        <v>45-59</v>
      </c>
      <c r="P1847" t="str" cm="1">
        <f t="array" ref="P1847">_xlfn.IFS(Table1[[#This Row],[Patient Waittime]]&lt;=15,"0-15",Table1[[#This Row],[Patient Waittime]]&lt;=30,"16-30",Table1[[#This Row],[Patient Waittime]]&lt;=45,"31-45",Table1[[#This Row],[Patient Waittime]]&lt;=60,"46-60",TRUE,"60+")</f>
        <v>46-60</v>
      </c>
      <c r="Q1847">
        <f>--(Table1[[#This Row],[Patient Waittime]]&lt;=30)</f>
        <v>0</v>
      </c>
      <c r="R1847">
        <f>--Table1[[#This Row],[Patient Admission Flag]]</f>
        <v>0</v>
      </c>
      <c r="S1847">
        <f>--AND(Table1[[#This Row],[WithinTarget]]=1,Table1[[#This Row],[Patient Satisfaction Score]]&gt;=7)</f>
        <v>0</v>
      </c>
      <c r="T1847" t="str">
        <f>IF(LEFT(Table1[[#This Row],[Patient Gender]],1)="F","Female","Male")</f>
        <v>Female</v>
      </c>
    </row>
    <row r="1848" spans="1:20" x14ac:dyDescent="0.3">
      <c r="A1848" t="s">
        <v>1952</v>
      </c>
      <c r="B1848" s="1">
        <v>45296.769444444442</v>
      </c>
      <c r="C1848" t="s">
        <v>13</v>
      </c>
      <c r="D1848">
        <v>24</v>
      </c>
      <c r="E1848" t="s">
        <v>12</v>
      </c>
      <c r="F1848" t="s">
        <v>20</v>
      </c>
      <c r="G1848" t="b">
        <v>0</v>
      </c>
      <c r="I1848">
        <v>27</v>
      </c>
      <c r="J1848" t="b">
        <v>0</v>
      </c>
      <c r="K1848">
        <f>YEAR(Table1[[#This Row],[Patient Admission Date]])</f>
        <v>2024</v>
      </c>
      <c r="L1848" t="str">
        <f>TEXT(Table1[[#This Row],[Patient Admission Date]],"mmm")</f>
        <v>Jan</v>
      </c>
      <c r="M1848" t="str">
        <f>TEXT(Table1[[#This Row],[Patient Admission Date]],"ddd")</f>
        <v>Fri</v>
      </c>
      <c r="N1848" t="str">
        <f>TEXT(INT(HOUR(Table1[[#This Row],[Patient Admission Date]])/3)*3,"00")&amp;"-"&amp;TEXT(INT(HOUR(Table1[[#This Row],[Patient Admission Date]])/3)*3+3,"00")</f>
        <v>18-21</v>
      </c>
      <c r="O1848" t="str" cm="1">
        <f t="array" ref="O1848">_xlfn.IFS(Table1[[#This Row],[Patient Age]]&lt;=14,"0-14",Table1[[#This Row],[Patient Age]]&lt;=29,"15-29",Table1[[#This Row],[Patient Age]]&lt;=44,"30-44",Table1[[#This Row],[Patient Age]]&lt;=59,"45-59",Table1[[#This Row],[Patient Age]]&lt;=74,"60-74",TRUE,"75+")</f>
        <v>15-29</v>
      </c>
      <c r="P1848" t="str" cm="1">
        <f t="array" ref="P1848">_xlfn.IFS(Table1[[#This Row],[Patient Waittime]]&lt;=15,"0-15",Table1[[#This Row],[Patient Waittime]]&lt;=30,"16-30",Table1[[#This Row],[Patient Waittime]]&lt;=45,"31-45",Table1[[#This Row],[Patient Waittime]]&lt;=60,"46-60",TRUE,"60+")</f>
        <v>16-30</v>
      </c>
      <c r="Q1848">
        <f>--(Table1[[#This Row],[Patient Waittime]]&lt;=30)</f>
        <v>1</v>
      </c>
      <c r="R1848">
        <f>--Table1[[#This Row],[Patient Admission Flag]]</f>
        <v>0</v>
      </c>
      <c r="S1848">
        <f>--AND(Table1[[#This Row],[WithinTarget]]=1,Table1[[#This Row],[Patient Satisfaction Score]]&gt;=7)</f>
        <v>0</v>
      </c>
      <c r="T1848" t="str">
        <f>IF(LEFT(Table1[[#This Row],[Patient Gender]],1)="F","Female","Male")</f>
        <v>Female</v>
      </c>
    </row>
    <row r="1849" spans="1:20" x14ac:dyDescent="0.3">
      <c r="A1849" t="s">
        <v>1953</v>
      </c>
      <c r="B1849" s="1">
        <v>45409.347222222219</v>
      </c>
      <c r="C1849" t="s">
        <v>13</v>
      </c>
      <c r="D1849">
        <v>51</v>
      </c>
      <c r="E1849" t="s">
        <v>12</v>
      </c>
      <c r="F1849" t="s">
        <v>15</v>
      </c>
      <c r="G1849" t="b">
        <v>0</v>
      </c>
      <c r="I1849">
        <v>57</v>
      </c>
      <c r="J1849" t="b">
        <v>0</v>
      </c>
      <c r="K1849">
        <f>YEAR(Table1[[#This Row],[Patient Admission Date]])</f>
        <v>2024</v>
      </c>
      <c r="L1849" t="str">
        <f>TEXT(Table1[[#This Row],[Patient Admission Date]],"mmm")</f>
        <v>Apr</v>
      </c>
      <c r="M1849" t="str">
        <f>TEXT(Table1[[#This Row],[Patient Admission Date]],"ddd")</f>
        <v>Sat</v>
      </c>
      <c r="N1849" t="str">
        <f>TEXT(INT(HOUR(Table1[[#This Row],[Patient Admission Date]])/3)*3,"00")&amp;"-"&amp;TEXT(INT(HOUR(Table1[[#This Row],[Patient Admission Date]])/3)*3+3,"00")</f>
        <v>06-09</v>
      </c>
      <c r="O1849" t="str" cm="1">
        <f t="array" ref="O1849">_xlfn.IFS(Table1[[#This Row],[Patient Age]]&lt;=14,"0-14",Table1[[#This Row],[Patient Age]]&lt;=29,"15-29",Table1[[#This Row],[Patient Age]]&lt;=44,"30-44",Table1[[#This Row],[Patient Age]]&lt;=59,"45-59",Table1[[#This Row],[Patient Age]]&lt;=74,"60-74",TRUE,"75+")</f>
        <v>45-59</v>
      </c>
      <c r="P1849" t="str" cm="1">
        <f t="array" ref="P1849">_xlfn.IFS(Table1[[#This Row],[Patient Waittime]]&lt;=15,"0-15",Table1[[#This Row],[Patient Waittime]]&lt;=30,"16-30",Table1[[#This Row],[Patient Waittime]]&lt;=45,"31-45",Table1[[#This Row],[Patient Waittime]]&lt;=60,"46-60",TRUE,"60+")</f>
        <v>46-60</v>
      </c>
      <c r="Q1849">
        <f>--(Table1[[#This Row],[Patient Waittime]]&lt;=30)</f>
        <v>0</v>
      </c>
      <c r="R1849">
        <f>--Table1[[#This Row],[Patient Admission Flag]]</f>
        <v>0</v>
      </c>
      <c r="S1849">
        <f>--AND(Table1[[#This Row],[WithinTarget]]=1,Table1[[#This Row],[Patient Satisfaction Score]]&gt;=7)</f>
        <v>0</v>
      </c>
      <c r="T1849" t="str">
        <f>IF(LEFT(Table1[[#This Row],[Patient Gender]],1)="F","Female","Male")</f>
        <v>Female</v>
      </c>
    </row>
    <row r="1850" spans="1:20" x14ac:dyDescent="0.3">
      <c r="A1850" t="s">
        <v>1954</v>
      </c>
      <c r="B1850" s="1">
        <v>45270.304861111108</v>
      </c>
      <c r="C1850" t="s">
        <v>13</v>
      </c>
      <c r="D1850">
        <v>2</v>
      </c>
      <c r="E1850" t="s">
        <v>12</v>
      </c>
      <c r="F1850" t="s">
        <v>15</v>
      </c>
      <c r="G1850" t="b">
        <v>0</v>
      </c>
      <c r="I1850">
        <v>20</v>
      </c>
      <c r="J1850" t="b">
        <v>0</v>
      </c>
      <c r="K1850">
        <f>YEAR(Table1[[#This Row],[Patient Admission Date]])</f>
        <v>2023</v>
      </c>
      <c r="L1850" t="str">
        <f>TEXT(Table1[[#This Row],[Patient Admission Date]],"mmm")</f>
        <v>Dec</v>
      </c>
      <c r="M1850" t="str">
        <f>TEXT(Table1[[#This Row],[Patient Admission Date]],"ddd")</f>
        <v>Sun</v>
      </c>
      <c r="N1850" t="str">
        <f>TEXT(INT(HOUR(Table1[[#This Row],[Patient Admission Date]])/3)*3,"00")&amp;"-"&amp;TEXT(INT(HOUR(Table1[[#This Row],[Patient Admission Date]])/3)*3+3,"00")</f>
        <v>06-09</v>
      </c>
      <c r="O1850" t="str" cm="1">
        <f t="array" ref="O1850">_xlfn.IFS(Table1[[#This Row],[Patient Age]]&lt;=14,"0-14",Table1[[#This Row],[Patient Age]]&lt;=29,"15-29",Table1[[#This Row],[Patient Age]]&lt;=44,"30-44",Table1[[#This Row],[Patient Age]]&lt;=59,"45-59",Table1[[#This Row],[Patient Age]]&lt;=74,"60-74",TRUE,"75+")</f>
        <v>0-14</v>
      </c>
      <c r="P1850" t="str" cm="1">
        <f t="array" ref="P1850">_xlfn.IFS(Table1[[#This Row],[Patient Waittime]]&lt;=15,"0-15",Table1[[#This Row],[Patient Waittime]]&lt;=30,"16-30",Table1[[#This Row],[Patient Waittime]]&lt;=45,"31-45",Table1[[#This Row],[Patient Waittime]]&lt;=60,"46-60",TRUE,"60+")</f>
        <v>16-30</v>
      </c>
      <c r="Q1850">
        <f>--(Table1[[#This Row],[Patient Waittime]]&lt;=30)</f>
        <v>1</v>
      </c>
      <c r="R1850">
        <f>--Table1[[#This Row],[Patient Admission Flag]]</f>
        <v>0</v>
      </c>
      <c r="S1850">
        <f>--AND(Table1[[#This Row],[WithinTarget]]=1,Table1[[#This Row],[Patient Satisfaction Score]]&gt;=7)</f>
        <v>0</v>
      </c>
      <c r="T1850" t="str">
        <f>IF(LEFT(Table1[[#This Row],[Patient Gender]],1)="F","Female","Male")</f>
        <v>Female</v>
      </c>
    </row>
    <row r="1851" spans="1:20" x14ac:dyDescent="0.3">
      <c r="A1851" t="s">
        <v>1955</v>
      </c>
      <c r="B1851" s="1">
        <v>45076.289583333331</v>
      </c>
      <c r="C1851" t="s">
        <v>13</v>
      </c>
      <c r="D1851">
        <v>20</v>
      </c>
      <c r="E1851" t="s">
        <v>12</v>
      </c>
      <c r="F1851" t="s">
        <v>15</v>
      </c>
      <c r="G1851" t="b">
        <v>0</v>
      </c>
      <c r="I1851">
        <v>16</v>
      </c>
      <c r="J1851" t="b">
        <v>0</v>
      </c>
      <c r="K1851">
        <f>YEAR(Table1[[#This Row],[Patient Admission Date]])</f>
        <v>2023</v>
      </c>
      <c r="L1851" t="str">
        <f>TEXT(Table1[[#This Row],[Patient Admission Date]],"mmm")</f>
        <v>May</v>
      </c>
      <c r="M1851" t="str">
        <f>TEXT(Table1[[#This Row],[Patient Admission Date]],"ddd")</f>
        <v>Tue</v>
      </c>
      <c r="N1851" t="str">
        <f>TEXT(INT(HOUR(Table1[[#This Row],[Patient Admission Date]])/3)*3,"00")&amp;"-"&amp;TEXT(INT(HOUR(Table1[[#This Row],[Patient Admission Date]])/3)*3+3,"00")</f>
        <v>06-09</v>
      </c>
      <c r="O1851" t="str" cm="1">
        <f t="array" ref="O1851">_xlfn.IFS(Table1[[#This Row],[Patient Age]]&lt;=14,"0-14",Table1[[#This Row],[Patient Age]]&lt;=29,"15-29",Table1[[#This Row],[Patient Age]]&lt;=44,"30-44",Table1[[#This Row],[Patient Age]]&lt;=59,"45-59",Table1[[#This Row],[Patient Age]]&lt;=74,"60-74",TRUE,"75+")</f>
        <v>15-29</v>
      </c>
      <c r="P1851" t="str" cm="1">
        <f t="array" ref="P1851">_xlfn.IFS(Table1[[#This Row],[Patient Waittime]]&lt;=15,"0-15",Table1[[#This Row],[Patient Waittime]]&lt;=30,"16-30",Table1[[#This Row],[Patient Waittime]]&lt;=45,"31-45",Table1[[#This Row],[Patient Waittime]]&lt;=60,"46-60",TRUE,"60+")</f>
        <v>16-30</v>
      </c>
      <c r="Q1851">
        <f>--(Table1[[#This Row],[Patient Waittime]]&lt;=30)</f>
        <v>1</v>
      </c>
      <c r="R1851">
        <f>--Table1[[#This Row],[Patient Admission Flag]]</f>
        <v>0</v>
      </c>
      <c r="S1851">
        <f>--AND(Table1[[#This Row],[WithinTarget]]=1,Table1[[#This Row],[Patient Satisfaction Score]]&gt;=7)</f>
        <v>0</v>
      </c>
      <c r="T1851" t="str">
        <f>IF(LEFT(Table1[[#This Row],[Patient Gender]],1)="F","Female","Male")</f>
        <v>Female</v>
      </c>
    </row>
    <row r="1852" spans="1:20" x14ac:dyDescent="0.3">
      <c r="A1852" t="s">
        <v>1956</v>
      </c>
      <c r="B1852" s="1">
        <v>45310.950694444444</v>
      </c>
      <c r="C1852" t="s">
        <v>13</v>
      </c>
      <c r="D1852">
        <v>64</v>
      </c>
      <c r="E1852" t="s">
        <v>12</v>
      </c>
      <c r="F1852" t="s">
        <v>15</v>
      </c>
      <c r="G1852" t="b">
        <v>0</v>
      </c>
      <c r="I1852">
        <v>47</v>
      </c>
      <c r="J1852" t="b">
        <v>0</v>
      </c>
      <c r="K1852">
        <f>YEAR(Table1[[#This Row],[Patient Admission Date]])</f>
        <v>2024</v>
      </c>
      <c r="L1852" t="str">
        <f>TEXT(Table1[[#This Row],[Patient Admission Date]],"mmm")</f>
        <v>Jan</v>
      </c>
      <c r="M1852" t="str">
        <f>TEXT(Table1[[#This Row],[Patient Admission Date]],"ddd")</f>
        <v>Fri</v>
      </c>
      <c r="N1852" t="str">
        <f>TEXT(INT(HOUR(Table1[[#This Row],[Patient Admission Date]])/3)*3,"00")&amp;"-"&amp;TEXT(INT(HOUR(Table1[[#This Row],[Patient Admission Date]])/3)*3+3,"00")</f>
        <v>21-24</v>
      </c>
      <c r="O1852" t="str" cm="1">
        <f t="array" ref="O1852">_xlfn.IFS(Table1[[#This Row],[Patient Age]]&lt;=14,"0-14",Table1[[#This Row],[Patient Age]]&lt;=29,"15-29",Table1[[#This Row],[Patient Age]]&lt;=44,"30-44",Table1[[#This Row],[Patient Age]]&lt;=59,"45-59",Table1[[#This Row],[Patient Age]]&lt;=74,"60-74",TRUE,"75+")</f>
        <v>60-74</v>
      </c>
      <c r="P1852" t="str" cm="1">
        <f t="array" ref="P1852">_xlfn.IFS(Table1[[#This Row],[Patient Waittime]]&lt;=15,"0-15",Table1[[#This Row],[Patient Waittime]]&lt;=30,"16-30",Table1[[#This Row],[Patient Waittime]]&lt;=45,"31-45",Table1[[#This Row],[Patient Waittime]]&lt;=60,"46-60",TRUE,"60+")</f>
        <v>46-60</v>
      </c>
      <c r="Q1852">
        <f>--(Table1[[#This Row],[Patient Waittime]]&lt;=30)</f>
        <v>0</v>
      </c>
      <c r="R1852">
        <f>--Table1[[#This Row],[Patient Admission Flag]]</f>
        <v>0</v>
      </c>
      <c r="S1852">
        <f>--AND(Table1[[#This Row],[WithinTarget]]=1,Table1[[#This Row],[Patient Satisfaction Score]]&gt;=7)</f>
        <v>0</v>
      </c>
      <c r="T1852" t="str">
        <f>IF(LEFT(Table1[[#This Row],[Patient Gender]],1)="F","Female","Male")</f>
        <v>Female</v>
      </c>
    </row>
    <row r="1853" spans="1:20" x14ac:dyDescent="0.3">
      <c r="A1853" t="s">
        <v>1957</v>
      </c>
      <c r="B1853" s="1">
        <v>45051.036111111112</v>
      </c>
      <c r="C1853" t="s">
        <v>13</v>
      </c>
      <c r="D1853">
        <v>42</v>
      </c>
      <c r="E1853" t="s">
        <v>12</v>
      </c>
      <c r="F1853" t="s">
        <v>15</v>
      </c>
      <c r="G1853" t="b">
        <v>0</v>
      </c>
      <c r="I1853">
        <v>11</v>
      </c>
      <c r="J1853" t="b">
        <v>0</v>
      </c>
      <c r="K1853">
        <f>YEAR(Table1[[#This Row],[Patient Admission Date]])</f>
        <v>2023</v>
      </c>
      <c r="L1853" t="str">
        <f>TEXT(Table1[[#This Row],[Patient Admission Date]],"mmm")</f>
        <v>May</v>
      </c>
      <c r="M1853" t="str">
        <f>TEXT(Table1[[#This Row],[Patient Admission Date]],"ddd")</f>
        <v>Fri</v>
      </c>
      <c r="N1853" t="str">
        <f>TEXT(INT(HOUR(Table1[[#This Row],[Patient Admission Date]])/3)*3,"00")&amp;"-"&amp;TEXT(INT(HOUR(Table1[[#This Row],[Patient Admission Date]])/3)*3+3,"00")</f>
        <v>00-03</v>
      </c>
      <c r="O1853" t="str" cm="1">
        <f t="array" ref="O1853">_xlfn.IFS(Table1[[#This Row],[Patient Age]]&lt;=14,"0-14",Table1[[#This Row],[Patient Age]]&lt;=29,"15-29",Table1[[#This Row],[Patient Age]]&lt;=44,"30-44",Table1[[#This Row],[Patient Age]]&lt;=59,"45-59",Table1[[#This Row],[Patient Age]]&lt;=74,"60-74",TRUE,"75+")</f>
        <v>30-44</v>
      </c>
      <c r="P1853" t="str" cm="1">
        <f t="array" ref="P1853">_xlfn.IFS(Table1[[#This Row],[Patient Waittime]]&lt;=15,"0-15",Table1[[#This Row],[Patient Waittime]]&lt;=30,"16-30",Table1[[#This Row],[Patient Waittime]]&lt;=45,"31-45",Table1[[#This Row],[Patient Waittime]]&lt;=60,"46-60",TRUE,"60+")</f>
        <v>0-15</v>
      </c>
      <c r="Q1853">
        <f>--(Table1[[#This Row],[Patient Waittime]]&lt;=30)</f>
        <v>1</v>
      </c>
      <c r="R1853">
        <f>--Table1[[#This Row],[Patient Admission Flag]]</f>
        <v>0</v>
      </c>
      <c r="S1853">
        <f>--AND(Table1[[#This Row],[WithinTarget]]=1,Table1[[#This Row],[Patient Satisfaction Score]]&gt;=7)</f>
        <v>0</v>
      </c>
      <c r="T1853" t="str">
        <f>IF(LEFT(Table1[[#This Row],[Patient Gender]],1)="F","Female","Male")</f>
        <v>Female</v>
      </c>
    </row>
    <row r="1854" spans="1:20" x14ac:dyDescent="0.3">
      <c r="A1854" t="s">
        <v>1958</v>
      </c>
      <c r="B1854" s="1">
        <v>45495.164583333331</v>
      </c>
      <c r="C1854" t="s">
        <v>13</v>
      </c>
      <c r="D1854">
        <v>64</v>
      </c>
      <c r="E1854" t="s">
        <v>12</v>
      </c>
      <c r="F1854" t="s">
        <v>15</v>
      </c>
      <c r="G1854" t="b">
        <v>0</v>
      </c>
      <c r="I1854">
        <v>22</v>
      </c>
      <c r="J1854" t="b">
        <v>0</v>
      </c>
      <c r="K1854">
        <f>YEAR(Table1[[#This Row],[Patient Admission Date]])</f>
        <v>2024</v>
      </c>
      <c r="L1854" t="str">
        <f>TEXT(Table1[[#This Row],[Patient Admission Date]],"mmm")</f>
        <v>Jul</v>
      </c>
      <c r="M1854" t="str">
        <f>TEXT(Table1[[#This Row],[Patient Admission Date]],"ddd")</f>
        <v>Mon</v>
      </c>
      <c r="N1854" t="str">
        <f>TEXT(INT(HOUR(Table1[[#This Row],[Patient Admission Date]])/3)*3,"00")&amp;"-"&amp;TEXT(INT(HOUR(Table1[[#This Row],[Patient Admission Date]])/3)*3+3,"00")</f>
        <v>03-06</v>
      </c>
      <c r="O1854" t="str" cm="1">
        <f t="array" ref="O1854">_xlfn.IFS(Table1[[#This Row],[Patient Age]]&lt;=14,"0-14",Table1[[#This Row],[Patient Age]]&lt;=29,"15-29",Table1[[#This Row],[Patient Age]]&lt;=44,"30-44",Table1[[#This Row],[Patient Age]]&lt;=59,"45-59",Table1[[#This Row],[Patient Age]]&lt;=74,"60-74",TRUE,"75+")</f>
        <v>60-74</v>
      </c>
      <c r="P1854" t="str" cm="1">
        <f t="array" ref="P1854">_xlfn.IFS(Table1[[#This Row],[Patient Waittime]]&lt;=15,"0-15",Table1[[#This Row],[Patient Waittime]]&lt;=30,"16-30",Table1[[#This Row],[Patient Waittime]]&lt;=45,"31-45",Table1[[#This Row],[Patient Waittime]]&lt;=60,"46-60",TRUE,"60+")</f>
        <v>16-30</v>
      </c>
      <c r="Q1854">
        <f>--(Table1[[#This Row],[Patient Waittime]]&lt;=30)</f>
        <v>1</v>
      </c>
      <c r="R1854">
        <f>--Table1[[#This Row],[Patient Admission Flag]]</f>
        <v>0</v>
      </c>
      <c r="S1854">
        <f>--AND(Table1[[#This Row],[WithinTarget]]=1,Table1[[#This Row],[Patient Satisfaction Score]]&gt;=7)</f>
        <v>0</v>
      </c>
      <c r="T1854" t="str">
        <f>IF(LEFT(Table1[[#This Row],[Patient Gender]],1)="F","Female","Male")</f>
        <v>Female</v>
      </c>
    </row>
    <row r="1855" spans="1:20" x14ac:dyDescent="0.3">
      <c r="A1855" t="s">
        <v>1959</v>
      </c>
      <c r="B1855" s="1">
        <v>45245.857638888891</v>
      </c>
      <c r="C1855" t="s">
        <v>13</v>
      </c>
      <c r="D1855">
        <v>38</v>
      </c>
      <c r="E1855" t="s">
        <v>12</v>
      </c>
      <c r="F1855" t="s">
        <v>15</v>
      </c>
      <c r="G1855" t="b">
        <v>0</v>
      </c>
      <c r="I1855">
        <v>25</v>
      </c>
      <c r="J1855" t="b">
        <v>0</v>
      </c>
      <c r="K1855">
        <f>YEAR(Table1[[#This Row],[Patient Admission Date]])</f>
        <v>2023</v>
      </c>
      <c r="L1855" t="str">
        <f>TEXT(Table1[[#This Row],[Patient Admission Date]],"mmm")</f>
        <v>Nov</v>
      </c>
      <c r="M1855" t="str">
        <f>TEXT(Table1[[#This Row],[Patient Admission Date]],"ddd")</f>
        <v>Wed</v>
      </c>
      <c r="N1855" t="str">
        <f>TEXT(INT(HOUR(Table1[[#This Row],[Patient Admission Date]])/3)*3,"00")&amp;"-"&amp;TEXT(INT(HOUR(Table1[[#This Row],[Patient Admission Date]])/3)*3+3,"00")</f>
        <v>18-21</v>
      </c>
      <c r="O1855" t="str" cm="1">
        <f t="array" ref="O1855">_xlfn.IFS(Table1[[#This Row],[Patient Age]]&lt;=14,"0-14",Table1[[#This Row],[Patient Age]]&lt;=29,"15-29",Table1[[#This Row],[Patient Age]]&lt;=44,"30-44",Table1[[#This Row],[Patient Age]]&lt;=59,"45-59",Table1[[#This Row],[Patient Age]]&lt;=74,"60-74",TRUE,"75+")</f>
        <v>30-44</v>
      </c>
      <c r="P1855" t="str" cm="1">
        <f t="array" ref="P1855">_xlfn.IFS(Table1[[#This Row],[Patient Waittime]]&lt;=15,"0-15",Table1[[#This Row],[Patient Waittime]]&lt;=30,"16-30",Table1[[#This Row],[Patient Waittime]]&lt;=45,"31-45",Table1[[#This Row],[Patient Waittime]]&lt;=60,"46-60",TRUE,"60+")</f>
        <v>16-30</v>
      </c>
      <c r="Q1855">
        <f>--(Table1[[#This Row],[Patient Waittime]]&lt;=30)</f>
        <v>1</v>
      </c>
      <c r="R1855">
        <f>--Table1[[#This Row],[Patient Admission Flag]]</f>
        <v>0</v>
      </c>
      <c r="S1855">
        <f>--AND(Table1[[#This Row],[WithinTarget]]=1,Table1[[#This Row],[Patient Satisfaction Score]]&gt;=7)</f>
        <v>0</v>
      </c>
      <c r="T1855" t="str">
        <f>IF(LEFT(Table1[[#This Row],[Patient Gender]],1)="F","Female","Male")</f>
        <v>Female</v>
      </c>
    </row>
    <row r="1856" spans="1:20" x14ac:dyDescent="0.3">
      <c r="A1856" t="s">
        <v>1960</v>
      </c>
      <c r="B1856" s="1">
        <v>45230.461111111108</v>
      </c>
      <c r="C1856" t="s">
        <v>13</v>
      </c>
      <c r="D1856">
        <v>17</v>
      </c>
      <c r="E1856" t="s">
        <v>12</v>
      </c>
      <c r="F1856" t="s">
        <v>15</v>
      </c>
      <c r="G1856" t="b">
        <v>0</v>
      </c>
      <c r="I1856">
        <v>40</v>
      </c>
      <c r="J1856" t="b">
        <v>0</v>
      </c>
      <c r="K1856">
        <f>YEAR(Table1[[#This Row],[Patient Admission Date]])</f>
        <v>2023</v>
      </c>
      <c r="L1856" t="str">
        <f>TEXT(Table1[[#This Row],[Patient Admission Date]],"mmm")</f>
        <v>Oct</v>
      </c>
      <c r="M1856" t="str">
        <f>TEXT(Table1[[#This Row],[Patient Admission Date]],"ddd")</f>
        <v>Tue</v>
      </c>
      <c r="N1856" t="str">
        <f>TEXT(INT(HOUR(Table1[[#This Row],[Patient Admission Date]])/3)*3,"00")&amp;"-"&amp;TEXT(INT(HOUR(Table1[[#This Row],[Patient Admission Date]])/3)*3+3,"00")</f>
        <v>09-12</v>
      </c>
      <c r="O1856" t="str" cm="1">
        <f t="array" ref="O1856">_xlfn.IFS(Table1[[#This Row],[Patient Age]]&lt;=14,"0-14",Table1[[#This Row],[Patient Age]]&lt;=29,"15-29",Table1[[#This Row],[Patient Age]]&lt;=44,"30-44",Table1[[#This Row],[Patient Age]]&lt;=59,"45-59",Table1[[#This Row],[Patient Age]]&lt;=74,"60-74",TRUE,"75+")</f>
        <v>15-29</v>
      </c>
      <c r="P1856" t="str" cm="1">
        <f t="array" ref="P1856">_xlfn.IFS(Table1[[#This Row],[Patient Waittime]]&lt;=15,"0-15",Table1[[#This Row],[Patient Waittime]]&lt;=30,"16-30",Table1[[#This Row],[Patient Waittime]]&lt;=45,"31-45",Table1[[#This Row],[Patient Waittime]]&lt;=60,"46-60",TRUE,"60+")</f>
        <v>31-45</v>
      </c>
      <c r="Q1856">
        <f>--(Table1[[#This Row],[Patient Waittime]]&lt;=30)</f>
        <v>0</v>
      </c>
      <c r="R1856">
        <f>--Table1[[#This Row],[Patient Admission Flag]]</f>
        <v>0</v>
      </c>
      <c r="S1856">
        <f>--AND(Table1[[#This Row],[WithinTarget]]=1,Table1[[#This Row],[Patient Satisfaction Score]]&gt;=7)</f>
        <v>0</v>
      </c>
      <c r="T1856" t="str">
        <f>IF(LEFT(Table1[[#This Row],[Patient Gender]],1)="F","Female","Male")</f>
        <v>Female</v>
      </c>
    </row>
    <row r="1857" spans="1:20" x14ac:dyDescent="0.3">
      <c r="A1857" t="s">
        <v>1961</v>
      </c>
      <c r="B1857" s="1">
        <v>45191.820833333331</v>
      </c>
      <c r="C1857" t="s">
        <v>13</v>
      </c>
      <c r="D1857">
        <v>12</v>
      </c>
      <c r="E1857" t="s">
        <v>12</v>
      </c>
      <c r="F1857" t="s">
        <v>15</v>
      </c>
      <c r="G1857" t="b">
        <v>0</v>
      </c>
      <c r="I1857">
        <v>53</v>
      </c>
      <c r="J1857" t="b">
        <v>0</v>
      </c>
      <c r="K1857">
        <f>YEAR(Table1[[#This Row],[Patient Admission Date]])</f>
        <v>2023</v>
      </c>
      <c r="L1857" t="str">
        <f>TEXT(Table1[[#This Row],[Patient Admission Date]],"mmm")</f>
        <v>Sep</v>
      </c>
      <c r="M1857" t="str">
        <f>TEXT(Table1[[#This Row],[Patient Admission Date]],"ddd")</f>
        <v>Fri</v>
      </c>
      <c r="N1857" t="str">
        <f>TEXT(INT(HOUR(Table1[[#This Row],[Patient Admission Date]])/3)*3,"00")&amp;"-"&amp;TEXT(INT(HOUR(Table1[[#This Row],[Patient Admission Date]])/3)*3+3,"00")</f>
        <v>18-21</v>
      </c>
      <c r="O1857" t="str" cm="1">
        <f t="array" ref="O1857">_xlfn.IFS(Table1[[#This Row],[Patient Age]]&lt;=14,"0-14",Table1[[#This Row],[Patient Age]]&lt;=29,"15-29",Table1[[#This Row],[Patient Age]]&lt;=44,"30-44",Table1[[#This Row],[Patient Age]]&lt;=59,"45-59",Table1[[#This Row],[Patient Age]]&lt;=74,"60-74",TRUE,"75+")</f>
        <v>0-14</v>
      </c>
      <c r="P1857" t="str" cm="1">
        <f t="array" ref="P1857">_xlfn.IFS(Table1[[#This Row],[Patient Waittime]]&lt;=15,"0-15",Table1[[#This Row],[Patient Waittime]]&lt;=30,"16-30",Table1[[#This Row],[Patient Waittime]]&lt;=45,"31-45",Table1[[#This Row],[Patient Waittime]]&lt;=60,"46-60",TRUE,"60+")</f>
        <v>46-60</v>
      </c>
      <c r="Q1857">
        <f>--(Table1[[#This Row],[Patient Waittime]]&lt;=30)</f>
        <v>0</v>
      </c>
      <c r="R1857">
        <f>--Table1[[#This Row],[Patient Admission Flag]]</f>
        <v>0</v>
      </c>
      <c r="S1857">
        <f>--AND(Table1[[#This Row],[WithinTarget]]=1,Table1[[#This Row],[Patient Satisfaction Score]]&gt;=7)</f>
        <v>0</v>
      </c>
      <c r="T1857" t="str">
        <f>IF(LEFT(Table1[[#This Row],[Patient Gender]],1)="F","Female","Male")</f>
        <v>Female</v>
      </c>
    </row>
    <row r="1858" spans="1:20" x14ac:dyDescent="0.3">
      <c r="A1858" t="s">
        <v>1962</v>
      </c>
      <c r="B1858" s="1">
        <v>45564.107638888891</v>
      </c>
      <c r="C1858" t="s">
        <v>13</v>
      </c>
      <c r="D1858">
        <v>9</v>
      </c>
      <c r="E1858" t="s">
        <v>12</v>
      </c>
      <c r="F1858" t="s">
        <v>15</v>
      </c>
      <c r="G1858" t="b">
        <v>0</v>
      </c>
      <c r="I1858">
        <v>51</v>
      </c>
      <c r="J1858" t="b">
        <v>0</v>
      </c>
      <c r="K1858">
        <f>YEAR(Table1[[#This Row],[Patient Admission Date]])</f>
        <v>2024</v>
      </c>
      <c r="L1858" t="str">
        <f>TEXT(Table1[[#This Row],[Patient Admission Date]],"mmm")</f>
        <v>Sep</v>
      </c>
      <c r="M1858" t="str">
        <f>TEXT(Table1[[#This Row],[Patient Admission Date]],"ddd")</f>
        <v>Sun</v>
      </c>
      <c r="N1858" t="str">
        <f>TEXT(INT(HOUR(Table1[[#This Row],[Patient Admission Date]])/3)*3,"00")&amp;"-"&amp;TEXT(INT(HOUR(Table1[[#This Row],[Patient Admission Date]])/3)*3+3,"00")</f>
        <v>00-03</v>
      </c>
      <c r="O1858" t="str" cm="1">
        <f t="array" ref="O1858">_xlfn.IFS(Table1[[#This Row],[Patient Age]]&lt;=14,"0-14",Table1[[#This Row],[Patient Age]]&lt;=29,"15-29",Table1[[#This Row],[Patient Age]]&lt;=44,"30-44",Table1[[#This Row],[Patient Age]]&lt;=59,"45-59",Table1[[#This Row],[Patient Age]]&lt;=74,"60-74",TRUE,"75+")</f>
        <v>0-14</v>
      </c>
      <c r="P1858" t="str" cm="1">
        <f t="array" ref="P1858">_xlfn.IFS(Table1[[#This Row],[Patient Waittime]]&lt;=15,"0-15",Table1[[#This Row],[Patient Waittime]]&lt;=30,"16-30",Table1[[#This Row],[Patient Waittime]]&lt;=45,"31-45",Table1[[#This Row],[Patient Waittime]]&lt;=60,"46-60",TRUE,"60+")</f>
        <v>46-60</v>
      </c>
      <c r="Q1858">
        <f>--(Table1[[#This Row],[Patient Waittime]]&lt;=30)</f>
        <v>0</v>
      </c>
      <c r="R1858">
        <f>--Table1[[#This Row],[Patient Admission Flag]]</f>
        <v>0</v>
      </c>
      <c r="S1858">
        <f>--AND(Table1[[#This Row],[WithinTarget]]=1,Table1[[#This Row],[Patient Satisfaction Score]]&gt;=7)</f>
        <v>0</v>
      </c>
      <c r="T1858" t="str">
        <f>IF(LEFT(Table1[[#This Row],[Patient Gender]],1)="F","Female","Male")</f>
        <v>Female</v>
      </c>
    </row>
    <row r="1859" spans="1:20" x14ac:dyDescent="0.3">
      <c r="A1859" t="s">
        <v>1963</v>
      </c>
      <c r="B1859" s="1">
        <v>45584.695833333331</v>
      </c>
      <c r="C1859" t="s">
        <v>13</v>
      </c>
      <c r="D1859">
        <v>12</v>
      </c>
      <c r="E1859" t="s">
        <v>12</v>
      </c>
      <c r="F1859" t="s">
        <v>15</v>
      </c>
      <c r="G1859" t="b">
        <v>0</v>
      </c>
      <c r="I1859">
        <v>26</v>
      </c>
      <c r="J1859" t="b">
        <v>0</v>
      </c>
      <c r="K1859">
        <f>YEAR(Table1[[#This Row],[Patient Admission Date]])</f>
        <v>2024</v>
      </c>
      <c r="L1859" t="str">
        <f>TEXT(Table1[[#This Row],[Patient Admission Date]],"mmm")</f>
        <v>Oct</v>
      </c>
      <c r="M1859" t="str">
        <f>TEXT(Table1[[#This Row],[Patient Admission Date]],"ddd")</f>
        <v>Sat</v>
      </c>
      <c r="N1859" t="str">
        <f>TEXT(INT(HOUR(Table1[[#This Row],[Patient Admission Date]])/3)*3,"00")&amp;"-"&amp;TEXT(INT(HOUR(Table1[[#This Row],[Patient Admission Date]])/3)*3+3,"00")</f>
        <v>15-18</v>
      </c>
      <c r="O1859" t="str" cm="1">
        <f t="array" ref="O1859">_xlfn.IFS(Table1[[#This Row],[Patient Age]]&lt;=14,"0-14",Table1[[#This Row],[Patient Age]]&lt;=29,"15-29",Table1[[#This Row],[Patient Age]]&lt;=44,"30-44",Table1[[#This Row],[Patient Age]]&lt;=59,"45-59",Table1[[#This Row],[Patient Age]]&lt;=74,"60-74",TRUE,"75+")</f>
        <v>0-14</v>
      </c>
      <c r="P1859" t="str" cm="1">
        <f t="array" ref="P1859">_xlfn.IFS(Table1[[#This Row],[Patient Waittime]]&lt;=15,"0-15",Table1[[#This Row],[Patient Waittime]]&lt;=30,"16-30",Table1[[#This Row],[Patient Waittime]]&lt;=45,"31-45",Table1[[#This Row],[Patient Waittime]]&lt;=60,"46-60",TRUE,"60+")</f>
        <v>16-30</v>
      </c>
      <c r="Q1859">
        <f>--(Table1[[#This Row],[Patient Waittime]]&lt;=30)</f>
        <v>1</v>
      </c>
      <c r="R1859">
        <f>--Table1[[#This Row],[Patient Admission Flag]]</f>
        <v>0</v>
      </c>
      <c r="S1859">
        <f>--AND(Table1[[#This Row],[WithinTarget]]=1,Table1[[#This Row],[Patient Satisfaction Score]]&gt;=7)</f>
        <v>0</v>
      </c>
      <c r="T1859" t="str">
        <f>IF(LEFT(Table1[[#This Row],[Patient Gender]],1)="F","Female","Male")</f>
        <v>Female</v>
      </c>
    </row>
    <row r="1860" spans="1:20" x14ac:dyDescent="0.3">
      <c r="A1860" t="s">
        <v>1964</v>
      </c>
      <c r="B1860" s="1">
        <v>45404.815972222219</v>
      </c>
      <c r="C1860" t="s">
        <v>13</v>
      </c>
      <c r="D1860">
        <v>18</v>
      </c>
      <c r="E1860" t="s">
        <v>12</v>
      </c>
      <c r="F1860" t="s">
        <v>15</v>
      </c>
      <c r="G1860" t="b">
        <v>0</v>
      </c>
      <c r="I1860">
        <v>12</v>
      </c>
      <c r="J1860" t="b">
        <v>0</v>
      </c>
      <c r="K1860">
        <f>YEAR(Table1[[#This Row],[Patient Admission Date]])</f>
        <v>2024</v>
      </c>
      <c r="L1860" t="str">
        <f>TEXT(Table1[[#This Row],[Patient Admission Date]],"mmm")</f>
        <v>Apr</v>
      </c>
      <c r="M1860" t="str">
        <f>TEXT(Table1[[#This Row],[Patient Admission Date]],"ddd")</f>
        <v>Mon</v>
      </c>
      <c r="N1860" t="str">
        <f>TEXT(INT(HOUR(Table1[[#This Row],[Patient Admission Date]])/3)*3,"00")&amp;"-"&amp;TEXT(INT(HOUR(Table1[[#This Row],[Patient Admission Date]])/3)*3+3,"00")</f>
        <v>18-21</v>
      </c>
      <c r="O1860" t="str" cm="1">
        <f t="array" ref="O1860">_xlfn.IFS(Table1[[#This Row],[Patient Age]]&lt;=14,"0-14",Table1[[#This Row],[Patient Age]]&lt;=29,"15-29",Table1[[#This Row],[Patient Age]]&lt;=44,"30-44",Table1[[#This Row],[Patient Age]]&lt;=59,"45-59",Table1[[#This Row],[Patient Age]]&lt;=74,"60-74",TRUE,"75+")</f>
        <v>15-29</v>
      </c>
      <c r="P1860" t="str" cm="1">
        <f t="array" ref="P1860">_xlfn.IFS(Table1[[#This Row],[Patient Waittime]]&lt;=15,"0-15",Table1[[#This Row],[Patient Waittime]]&lt;=30,"16-30",Table1[[#This Row],[Patient Waittime]]&lt;=45,"31-45",Table1[[#This Row],[Patient Waittime]]&lt;=60,"46-60",TRUE,"60+")</f>
        <v>0-15</v>
      </c>
      <c r="Q1860">
        <f>--(Table1[[#This Row],[Patient Waittime]]&lt;=30)</f>
        <v>1</v>
      </c>
      <c r="R1860">
        <f>--Table1[[#This Row],[Patient Admission Flag]]</f>
        <v>0</v>
      </c>
      <c r="S1860">
        <f>--AND(Table1[[#This Row],[WithinTarget]]=1,Table1[[#This Row],[Patient Satisfaction Score]]&gt;=7)</f>
        <v>0</v>
      </c>
      <c r="T1860" t="str">
        <f>IF(LEFT(Table1[[#This Row],[Patient Gender]],1)="F","Female","Male")</f>
        <v>Female</v>
      </c>
    </row>
    <row r="1861" spans="1:20" x14ac:dyDescent="0.3">
      <c r="A1861" t="s">
        <v>1965</v>
      </c>
      <c r="B1861" s="1">
        <v>45201.947916666664</v>
      </c>
      <c r="C1861" t="s">
        <v>13</v>
      </c>
      <c r="D1861">
        <v>70</v>
      </c>
      <c r="E1861" t="s">
        <v>12</v>
      </c>
      <c r="F1861" t="s">
        <v>15</v>
      </c>
      <c r="G1861" t="b">
        <v>0</v>
      </c>
      <c r="I1861">
        <v>25</v>
      </c>
      <c r="J1861" t="b">
        <v>0</v>
      </c>
      <c r="K1861">
        <f>YEAR(Table1[[#This Row],[Patient Admission Date]])</f>
        <v>2023</v>
      </c>
      <c r="L1861" t="str">
        <f>TEXT(Table1[[#This Row],[Patient Admission Date]],"mmm")</f>
        <v>Oct</v>
      </c>
      <c r="M1861" t="str">
        <f>TEXT(Table1[[#This Row],[Patient Admission Date]],"ddd")</f>
        <v>Mon</v>
      </c>
      <c r="N1861" t="str">
        <f>TEXT(INT(HOUR(Table1[[#This Row],[Patient Admission Date]])/3)*3,"00")&amp;"-"&amp;TEXT(INT(HOUR(Table1[[#This Row],[Patient Admission Date]])/3)*3+3,"00")</f>
        <v>21-24</v>
      </c>
      <c r="O1861" t="str" cm="1">
        <f t="array" ref="O1861">_xlfn.IFS(Table1[[#This Row],[Patient Age]]&lt;=14,"0-14",Table1[[#This Row],[Patient Age]]&lt;=29,"15-29",Table1[[#This Row],[Patient Age]]&lt;=44,"30-44",Table1[[#This Row],[Patient Age]]&lt;=59,"45-59",Table1[[#This Row],[Patient Age]]&lt;=74,"60-74",TRUE,"75+")</f>
        <v>60-74</v>
      </c>
      <c r="P1861" t="str" cm="1">
        <f t="array" ref="P1861">_xlfn.IFS(Table1[[#This Row],[Patient Waittime]]&lt;=15,"0-15",Table1[[#This Row],[Patient Waittime]]&lt;=30,"16-30",Table1[[#This Row],[Patient Waittime]]&lt;=45,"31-45",Table1[[#This Row],[Patient Waittime]]&lt;=60,"46-60",TRUE,"60+")</f>
        <v>16-30</v>
      </c>
      <c r="Q1861">
        <f>--(Table1[[#This Row],[Patient Waittime]]&lt;=30)</f>
        <v>1</v>
      </c>
      <c r="R1861">
        <f>--Table1[[#This Row],[Patient Admission Flag]]</f>
        <v>0</v>
      </c>
      <c r="S1861">
        <f>--AND(Table1[[#This Row],[WithinTarget]]=1,Table1[[#This Row],[Patient Satisfaction Score]]&gt;=7)</f>
        <v>0</v>
      </c>
      <c r="T1861" t="str">
        <f>IF(LEFT(Table1[[#This Row],[Patient Gender]],1)="F","Female","Male")</f>
        <v>Female</v>
      </c>
    </row>
    <row r="1862" spans="1:20" x14ac:dyDescent="0.3">
      <c r="A1862" t="s">
        <v>1966</v>
      </c>
      <c r="B1862" s="1">
        <v>45588.65625</v>
      </c>
      <c r="C1862" t="s">
        <v>13</v>
      </c>
      <c r="D1862">
        <v>6</v>
      </c>
      <c r="E1862" t="s">
        <v>12</v>
      </c>
      <c r="F1862" t="s">
        <v>15</v>
      </c>
      <c r="G1862" t="b">
        <v>0</v>
      </c>
      <c r="I1862">
        <v>27</v>
      </c>
      <c r="J1862" t="b">
        <v>0</v>
      </c>
      <c r="K1862">
        <f>YEAR(Table1[[#This Row],[Patient Admission Date]])</f>
        <v>2024</v>
      </c>
      <c r="L1862" t="str">
        <f>TEXT(Table1[[#This Row],[Patient Admission Date]],"mmm")</f>
        <v>Oct</v>
      </c>
      <c r="M1862" t="str">
        <f>TEXT(Table1[[#This Row],[Patient Admission Date]],"ddd")</f>
        <v>Wed</v>
      </c>
      <c r="N1862" t="str">
        <f>TEXT(INT(HOUR(Table1[[#This Row],[Patient Admission Date]])/3)*3,"00")&amp;"-"&amp;TEXT(INT(HOUR(Table1[[#This Row],[Patient Admission Date]])/3)*3+3,"00")</f>
        <v>15-18</v>
      </c>
      <c r="O1862" t="str" cm="1">
        <f t="array" ref="O1862">_xlfn.IFS(Table1[[#This Row],[Patient Age]]&lt;=14,"0-14",Table1[[#This Row],[Patient Age]]&lt;=29,"15-29",Table1[[#This Row],[Patient Age]]&lt;=44,"30-44",Table1[[#This Row],[Patient Age]]&lt;=59,"45-59",Table1[[#This Row],[Patient Age]]&lt;=74,"60-74",TRUE,"75+")</f>
        <v>0-14</v>
      </c>
      <c r="P1862" t="str" cm="1">
        <f t="array" ref="P1862">_xlfn.IFS(Table1[[#This Row],[Patient Waittime]]&lt;=15,"0-15",Table1[[#This Row],[Patient Waittime]]&lt;=30,"16-30",Table1[[#This Row],[Patient Waittime]]&lt;=45,"31-45",Table1[[#This Row],[Patient Waittime]]&lt;=60,"46-60",TRUE,"60+")</f>
        <v>16-30</v>
      </c>
      <c r="Q1862">
        <f>--(Table1[[#This Row],[Patient Waittime]]&lt;=30)</f>
        <v>1</v>
      </c>
      <c r="R1862">
        <f>--Table1[[#This Row],[Patient Admission Flag]]</f>
        <v>0</v>
      </c>
      <c r="S1862">
        <f>--AND(Table1[[#This Row],[WithinTarget]]=1,Table1[[#This Row],[Patient Satisfaction Score]]&gt;=7)</f>
        <v>0</v>
      </c>
      <c r="T1862" t="str">
        <f>IF(LEFT(Table1[[#This Row],[Patient Gender]],1)="F","Female","Male")</f>
        <v>Female</v>
      </c>
    </row>
    <row r="1863" spans="1:20" x14ac:dyDescent="0.3">
      <c r="A1863" t="s">
        <v>1967</v>
      </c>
      <c r="B1863" s="1">
        <v>45076.359722222223</v>
      </c>
      <c r="C1863" t="s">
        <v>13</v>
      </c>
      <c r="D1863">
        <v>18</v>
      </c>
      <c r="E1863" t="s">
        <v>12</v>
      </c>
      <c r="F1863" t="s">
        <v>15</v>
      </c>
      <c r="G1863" t="b">
        <v>0</v>
      </c>
      <c r="I1863">
        <v>48</v>
      </c>
      <c r="J1863" t="b">
        <v>0</v>
      </c>
      <c r="K1863">
        <f>YEAR(Table1[[#This Row],[Patient Admission Date]])</f>
        <v>2023</v>
      </c>
      <c r="L1863" t="str">
        <f>TEXT(Table1[[#This Row],[Patient Admission Date]],"mmm")</f>
        <v>May</v>
      </c>
      <c r="M1863" t="str">
        <f>TEXT(Table1[[#This Row],[Patient Admission Date]],"ddd")</f>
        <v>Tue</v>
      </c>
      <c r="N1863" t="str">
        <f>TEXT(INT(HOUR(Table1[[#This Row],[Patient Admission Date]])/3)*3,"00")&amp;"-"&amp;TEXT(INT(HOUR(Table1[[#This Row],[Patient Admission Date]])/3)*3+3,"00")</f>
        <v>06-09</v>
      </c>
      <c r="O1863" t="str" cm="1">
        <f t="array" ref="O1863">_xlfn.IFS(Table1[[#This Row],[Patient Age]]&lt;=14,"0-14",Table1[[#This Row],[Patient Age]]&lt;=29,"15-29",Table1[[#This Row],[Patient Age]]&lt;=44,"30-44",Table1[[#This Row],[Patient Age]]&lt;=59,"45-59",Table1[[#This Row],[Patient Age]]&lt;=74,"60-74",TRUE,"75+")</f>
        <v>15-29</v>
      </c>
      <c r="P1863" t="str" cm="1">
        <f t="array" ref="P1863">_xlfn.IFS(Table1[[#This Row],[Patient Waittime]]&lt;=15,"0-15",Table1[[#This Row],[Patient Waittime]]&lt;=30,"16-30",Table1[[#This Row],[Patient Waittime]]&lt;=45,"31-45",Table1[[#This Row],[Patient Waittime]]&lt;=60,"46-60",TRUE,"60+")</f>
        <v>46-60</v>
      </c>
      <c r="Q1863">
        <f>--(Table1[[#This Row],[Patient Waittime]]&lt;=30)</f>
        <v>0</v>
      </c>
      <c r="R1863">
        <f>--Table1[[#This Row],[Patient Admission Flag]]</f>
        <v>0</v>
      </c>
      <c r="S1863">
        <f>--AND(Table1[[#This Row],[WithinTarget]]=1,Table1[[#This Row],[Patient Satisfaction Score]]&gt;=7)</f>
        <v>0</v>
      </c>
      <c r="T1863" t="str">
        <f>IF(LEFT(Table1[[#This Row],[Patient Gender]],1)="F","Female","Male")</f>
        <v>Female</v>
      </c>
    </row>
    <row r="1864" spans="1:20" x14ac:dyDescent="0.3">
      <c r="A1864" t="s">
        <v>1968</v>
      </c>
      <c r="B1864" s="1">
        <v>45438.321527777778</v>
      </c>
      <c r="C1864" t="s">
        <v>13</v>
      </c>
      <c r="D1864">
        <v>38</v>
      </c>
      <c r="E1864" t="s">
        <v>12</v>
      </c>
      <c r="F1864" t="s">
        <v>15</v>
      </c>
      <c r="G1864" t="b">
        <v>0</v>
      </c>
      <c r="I1864">
        <v>44</v>
      </c>
      <c r="J1864" t="b">
        <v>0</v>
      </c>
      <c r="K1864">
        <f>YEAR(Table1[[#This Row],[Patient Admission Date]])</f>
        <v>2024</v>
      </c>
      <c r="L1864" t="str">
        <f>TEXT(Table1[[#This Row],[Patient Admission Date]],"mmm")</f>
        <v>May</v>
      </c>
      <c r="M1864" t="str">
        <f>TEXT(Table1[[#This Row],[Patient Admission Date]],"ddd")</f>
        <v>Sun</v>
      </c>
      <c r="N1864" t="str">
        <f>TEXT(INT(HOUR(Table1[[#This Row],[Patient Admission Date]])/3)*3,"00")&amp;"-"&amp;TEXT(INT(HOUR(Table1[[#This Row],[Patient Admission Date]])/3)*3+3,"00")</f>
        <v>06-09</v>
      </c>
      <c r="O1864" t="str" cm="1">
        <f t="array" ref="O1864">_xlfn.IFS(Table1[[#This Row],[Patient Age]]&lt;=14,"0-14",Table1[[#This Row],[Patient Age]]&lt;=29,"15-29",Table1[[#This Row],[Patient Age]]&lt;=44,"30-44",Table1[[#This Row],[Patient Age]]&lt;=59,"45-59",Table1[[#This Row],[Patient Age]]&lt;=74,"60-74",TRUE,"75+")</f>
        <v>30-44</v>
      </c>
      <c r="P1864" t="str" cm="1">
        <f t="array" ref="P1864">_xlfn.IFS(Table1[[#This Row],[Patient Waittime]]&lt;=15,"0-15",Table1[[#This Row],[Patient Waittime]]&lt;=30,"16-30",Table1[[#This Row],[Patient Waittime]]&lt;=45,"31-45",Table1[[#This Row],[Patient Waittime]]&lt;=60,"46-60",TRUE,"60+")</f>
        <v>31-45</v>
      </c>
      <c r="Q1864">
        <f>--(Table1[[#This Row],[Patient Waittime]]&lt;=30)</f>
        <v>0</v>
      </c>
      <c r="R1864">
        <f>--Table1[[#This Row],[Patient Admission Flag]]</f>
        <v>0</v>
      </c>
      <c r="S1864">
        <f>--AND(Table1[[#This Row],[WithinTarget]]=1,Table1[[#This Row],[Patient Satisfaction Score]]&gt;=7)</f>
        <v>0</v>
      </c>
      <c r="T1864" t="str">
        <f>IF(LEFT(Table1[[#This Row],[Patient Gender]],1)="F","Female","Male")</f>
        <v>Female</v>
      </c>
    </row>
    <row r="1865" spans="1:20" x14ac:dyDescent="0.3">
      <c r="A1865" t="s">
        <v>1969</v>
      </c>
      <c r="B1865" s="1">
        <v>45034.268055555556</v>
      </c>
      <c r="C1865" t="s">
        <v>13</v>
      </c>
      <c r="D1865">
        <v>68</v>
      </c>
      <c r="E1865" t="s">
        <v>12</v>
      </c>
      <c r="F1865" t="s">
        <v>15</v>
      </c>
      <c r="G1865" t="b">
        <v>0</v>
      </c>
      <c r="I1865">
        <v>49</v>
      </c>
      <c r="J1865" t="b">
        <v>0</v>
      </c>
      <c r="K1865">
        <f>YEAR(Table1[[#This Row],[Patient Admission Date]])</f>
        <v>2023</v>
      </c>
      <c r="L1865" t="str">
        <f>TEXT(Table1[[#This Row],[Patient Admission Date]],"mmm")</f>
        <v>Apr</v>
      </c>
      <c r="M1865" t="str">
        <f>TEXT(Table1[[#This Row],[Patient Admission Date]],"ddd")</f>
        <v>Tue</v>
      </c>
      <c r="N1865" t="str">
        <f>TEXT(INT(HOUR(Table1[[#This Row],[Patient Admission Date]])/3)*3,"00")&amp;"-"&amp;TEXT(INT(HOUR(Table1[[#This Row],[Patient Admission Date]])/3)*3+3,"00")</f>
        <v>06-09</v>
      </c>
      <c r="O1865" t="str" cm="1">
        <f t="array" ref="O1865">_xlfn.IFS(Table1[[#This Row],[Patient Age]]&lt;=14,"0-14",Table1[[#This Row],[Patient Age]]&lt;=29,"15-29",Table1[[#This Row],[Patient Age]]&lt;=44,"30-44",Table1[[#This Row],[Patient Age]]&lt;=59,"45-59",Table1[[#This Row],[Patient Age]]&lt;=74,"60-74",TRUE,"75+")</f>
        <v>60-74</v>
      </c>
      <c r="P1865" t="str" cm="1">
        <f t="array" ref="P1865">_xlfn.IFS(Table1[[#This Row],[Patient Waittime]]&lt;=15,"0-15",Table1[[#This Row],[Patient Waittime]]&lt;=30,"16-30",Table1[[#This Row],[Patient Waittime]]&lt;=45,"31-45",Table1[[#This Row],[Patient Waittime]]&lt;=60,"46-60",TRUE,"60+")</f>
        <v>46-60</v>
      </c>
      <c r="Q1865">
        <f>--(Table1[[#This Row],[Patient Waittime]]&lt;=30)</f>
        <v>0</v>
      </c>
      <c r="R1865">
        <f>--Table1[[#This Row],[Patient Admission Flag]]</f>
        <v>0</v>
      </c>
      <c r="S1865">
        <f>--AND(Table1[[#This Row],[WithinTarget]]=1,Table1[[#This Row],[Patient Satisfaction Score]]&gt;=7)</f>
        <v>0</v>
      </c>
      <c r="T1865" t="str">
        <f>IF(LEFT(Table1[[#This Row],[Patient Gender]],1)="F","Female","Male")</f>
        <v>Female</v>
      </c>
    </row>
    <row r="1866" spans="1:20" x14ac:dyDescent="0.3">
      <c r="A1866" t="s">
        <v>1970</v>
      </c>
      <c r="B1866" s="1">
        <v>45123.008333333331</v>
      </c>
      <c r="C1866" t="s">
        <v>13</v>
      </c>
      <c r="D1866">
        <v>21</v>
      </c>
      <c r="E1866" t="s">
        <v>12</v>
      </c>
      <c r="F1866" t="s">
        <v>15</v>
      </c>
      <c r="G1866" t="b">
        <v>0</v>
      </c>
      <c r="I1866">
        <v>14</v>
      </c>
      <c r="J1866" t="b">
        <v>0</v>
      </c>
      <c r="K1866">
        <f>YEAR(Table1[[#This Row],[Patient Admission Date]])</f>
        <v>2023</v>
      </c>
      <c r="L1866" t="str">
        <f>TEXT(Table1[[#This Row],[Patient Admission Date]],"mmm")</f>
        <v>Jul</v>
      </c>
      <c r="M1866" t="str">
        <f>TEXT(Table1[[#This Row],[Patient Admission Date]],"ddd")</f>
        <v>Sun</v>
      </c>
      <c r="N1866" t="str">
        <f>TEXT(INT(HOUR(Table1[[#This Row],[Patient Admission Date]])/3)*3,"00")&amp;"-"&amp;TEXT(INT(HOUR(Table1[[#This Row],[Patient Admission Date]])/3)*3+3,"00")</f>
        <v>00-03</v>
      </c>
      <c r="O1866" t="str" cm="1">
        <f t="array" ref="O1866">_xlfn.IFS(Table1[[#This Row],[Patient Age]]&lt;=14,"0-14",Table1[[#This Row],[Patient Age]]&lt;=29,"15-29",Table1[[#This Row],[Patient Age]]&lt;=44,"30-44",Table1[[#This Row],[Patient Age]]&lt;=59,"45-59",Table1[[#This Row],[Patient Age]]&lt;=74,"60-74",TRUE,"75+")</f>
        <v>15-29</v>
      </c>
      <c r="P1866" t="str" cm="1">
        <f t="array" ref="P1866">_xlfn.IFS(Table1[[#This Row],[Patient Waittime]]&lt;=15,"0-15",Table1[[#This Row],[Patient Waittime]]&lt;=30,"16-30",Table1[[#This Row],[Patient Waittime]]&lt;=45,"31-45",Table1[[#This Row],[Patient Waittime]]&lt;=60,"46-60",TRUE,"60+")</f>
        <v>0-15</v>
      </c>
      <c r="Q1866">
        <f>--(Table1[[#This Row],[Patient Waittime]]&lt;=30)</f>
        <v>1</v>
      </c>
      <c r="R1866">
        <f>--Table1[[#This Row],[Patient Admission Flag]]</f>
        <v>0</v>
      </c>
      <c r="S1866">
        <f>--AND(Table1[[#This Row],[WithinTarget]]=1,Table1[[#This Row],[Patient Satisfaction Score]]&gt;=7)</f>
        <v>0</v>
      </c>
      <c r="T1866" t="str">
        <f>IF(LEFT(Table1[[#This Row],[Patient Gender]],1)="F","Female","Male")</f>
        <v>Female</v>
      </c>
    </row>
    <row r="1867" spans="1:20" x14ac:dyDescent="0.3">
      <c r="A1867" t="s">
        <v>1971</v>
      </c>
      <c r="B1867" s="1">
        <v>45085.895138888889</v>
      </c>
      <c r="C1867" t="s">
        <v>13</v>
      </c>
      <c r="D1867">
        <v>73</v>
      </c>
      <c r="E1867" t="s">
        <v>12</v>
      </c>
      <c r="F1867" t="s">
        <v>15</v>
      </c>
      <c r="G1867" t="b">
        <v>0</v>
      </c>
      <c r="I1867">
        <v>35</v>
      </c>
      <c r="J1867" t="b">
        <v>0</v>
      </c>
      <c r="K1867">
        <f>YEAR(Table1[[#This Row],[Patient Admission Date]])</f>
        <v>2023</v>
      </c>
      <c r="L1867" t="str">
        <f>TEXT(Table1[[#This Row],[Patient Admission Date]],"mmm")</f>
        <v>Jun</v>
      </c>
      <c r="M1867" t="str">
        <f>TEXT(Table1[[#This Row],[Patient Admission Date]],"ddd")</f>
        <v>Thu</v>
      </c>
      <c r="N1867" t="str">
        <f>TEXT(INT(HOUR(Table1[[#This Row],[Patient Admission Date]])/3)*3,"00")&amp;"-"&amp;TEXT(INT(HOUR(Table1[[#This Row],[Patient Admission Date]])/3)*3+3,"00")</f>
        <v>21-24</v>
      </c>
      <c r="O1867" t="str" cm="1">
        <f t="array" ref="O1867">_xlfn.IFS(Table1[[#This Row],[Patient Age]]&lt;=14,"0-14",Table1[[#This Row],[Patient Age]]&lt;=29,"15-29",Table1[[#This Row],[Patient Age]]&lt;=44,"30-44",Table1[[#This Row],[Patient Age]]&lt;=59,"45-59",Table1[[#This Row],[Patient Age]]&lt;=74,"60-74",TRUE,"75+")</f>
        <v>60-74</v>
      </c>
      <c r="P1867" t="str" cm="1">
        <f t="array" ref="P1867">_xlfn.IFS(Table1[[#This Row],[Patient Waittime]]&lt;=15,"0-15",Table1[[#This Row],[Patient Waittime]]&lt;=30,"16-30",Table1[[#This Row],[Patient Waittime]]&lt;=45,"31-45",Table1[[#This Row],[Patient Waittime]]&lt;=60,"46-60",TRUE,"60+")</f>
        <v>31-45</v>
      </c>
      <c r="Q1867">
        <f>--(Table1[[#This Row],[Patient Waittime]]&lt;=30)</f>
        <v>0</v>
      </c>
      <c r="R1867">
        <f>--Table1[[#This Row],[Patient Admission Flag]]</f>
        <v>0</v>
      </c>
      <c r="S1867">
        <f>--AND(Table1[[#This Row],[WithinTarget]]=1,Table1[[#This Row],[Patient Satisfaction Score]]&gt;=7)</f>
        <v>0</v>
      </c>
      <c r="T1867" t="str">
        <f>IF(LEFT(Table1[[#This Row],[Patient Gender]],1)="F","Female","Male")</f>
        <v>Female</v>
      </c>
    </row>
    <row r="1868" spans="1:20" x14ac:dyDescent="0.3">
      <c r="A1868" t="s">
        <v>1972</v>
      </c>
      <c r="B1868" s="1">
        <v>45441.512499999997</v>
      </c>
      <c r="C1868" t="s">
        <v>13</v>
      </c>
      <c r="D1868">
        <v>49</v>
      </c>
      <c r="E1868" t="s">
        <v>12</v>
      </c>
      <c r="F1868" t="s">
        <v>15</v>
      </c>
      <c r="G1868" t="b">
        <v>0</v>
      </c>
      <c r="I1868">
        <v>22</v>
      </c>
      <c r="J1868" t="b">
        <v>0</v>
      </c>
      <c r="K1868">
        <f>YEAR(Table1[[#This Row],[Patient Admission Date]])</f>
        <v>2024</v>
      </c>
      <c r="L1868" t="str">
        <f>TEXT(Table1[[#This Row],[Patient Admission Date]],"mmm")</f>
        <v>May</v>
      </c>
      <c r="M1868" t="str">
        <f>TEXT(Table1[[#This Row],[Patient Admission Date]],"ddd")</f>
        <v>Wed</v>
      </c>
      <c r="N1868" t="str">
        <f>TEXT(INT(HOUR(Table1[[#This Row],[Patient Admission Date]])/3)*3,"00")&amp;"-"&amp;TEXT(INT(HOUR(Table1[[#This Row],[Patient Admission Date]])/3)*3+3,"00")</f>
        <v>12-15</v>
      </c>
      <c r="O1868" t="str" cm="1">
        <f t="array" ref="O1868">_xlfn.IFS(Table1[[#This Row],[Patient Age]]&lt;=14,"0-14",Table1[[#This Row],[Patient Age]]&lt;=29,"15-29",Table1[[#This Row],[Patient Age]]&lt;=44,"30-44",Table1[[#This Row],[Patient Age]]&lt;=59,"45-59",Table1[[#This Row],[Patient Age]]&lt;=74,"60-74",TRUE,"75+")</f>
        <v>45-59</v>
      </c>
      <c r="P1868" t="str" cm="1">
        <f t="array" ref="P1868">_xlfn.IFS(Table1[[#This Row],[Patient Waittime]]&lt;=15,"0-15",Table1[[#This Row],[Patient Waittime]]&lt;=30,"16-30",Table1[[#This Row],[Patient Waittime]]&lt;=45,"31-45",Table1[[#This Row],[Patient Waittime]]&lt;=60,"46-60",TRUE,"60+")</f>
        <v>16-30</v>
      </c>
      <c r="Q1868">
        <f>--(Table1[[#This Row],[Patient Waittime]]&lt;=30)</f>
        <v>1</v>
      </c>
      <c r="R1868">
        <f>--Table1[[#This Row],[Patient Admission Flag]]</f>
        <v>0</v>
      </c>
      <c r="S1868">
        <f>--AND(Table1[[#This Row],[WithinTarget]]=1,Table1[[#This Row],[Patient Satisfaction Score]]&gt;=7)</f>
        <v>0</v>
      </c>
      <c r="T1868" t="str">
        <f>IF(LEFT(Table1[[#This Row],[Patient Gender]],1)="F","Female","Male")</f>
        <v>Female</v>
      </c>
    </row>
    <row r="1869" spans="1:20" x14ac:dyDescent="0.3">
      <c r="A1869" t="s">
        <v>1973</v>
      </c>
      <c r="B1869" s="1">
        <v>45335.575694444444</v>
      </c>
      <c r="C1869" t="s">
        <v>13</v>
      </c>
      <c r="D1869">
        <v>35</v>
      </c>
      <c r="E1869" t="s">
        <v>12</v>
      </c>
      <c r="F1869" t="s">
        <v>15</v>
      </c>
      <c r="G1869" t="b">
        <v>0</v>
      </c>
      <c r="I1869">
        <v>33</v>
      </c>
      <c r="J1869" t="b">
        <v>0</v>
      </c>
      <c r="K1869">
        <f>YEAR(Table1[[#This Row],[Patient Admission Date]])</f>
        <v>2024</v>
      </c>
      <c r="L1869" t="str">
        <f>TEXT(Table1[[#This Row],[Patient Admission Date]],"mmm")</f>
        <v>Feb</v>
      </c>
      <c r="M1869" t="str">
        <f>TEXT(Table1[[#This Row],[Patient Admission Date]],"ddd")</f>
        <v>Tue</v>
      </c>
      <c r="N1869" t="str">
        <f>TEXT(INT(HOUR(Table1[[#This Row],[Patient Admission Date]])/3)*3,"00")&amp;"-"&amp;TEXT(INT(HOUR(Table1[[#This Row],[Patient Admission Date]])/3)*3+3,"00")</f>
        <v>12-15</v>
      </c>
      <c r="O1869" t="str" cm="1">
        <f t="array" ref="O1869">_xlfn.IFS(Table1[[#This Row],[Patient Age]]&lt;=14,"0-14",Table1[[#This Row],[Patient Age]]&lt;=29,"15-29",Table1[[#This Row],[Patient Age]]&lt;=44,"30-44",Table1[[#This Row],[Patient Age]]&lt;=59,"45-59",Table1[[#This Row],[Patient Age]]&lt;=74,"60-74",TRUE,"75+")</f>
        <v>30-44</v>
      </c>
      <c r="P1869" t="str" cm="1">
        <f t="array" ref="P1869">_xlfn.IFS(Table1[[#This Row],[Patient Waittime]]&lt;=15,"0-15",Table1[[#This Row],[Patient Waittime]]&lt;=30,"16-30",Table1[[#This Row],[Patient Waittime]]&lt;=45,"31-45",Table1[[#This Row],[Patient Waittime]]&lt;=60,"46-60",TRUE,"60+")</f>
        <v>31-45</v>
      </c>
      <c r="Q1869">
        <f>--(Table1[[#This Row],[Patient Waittime]]&lt;=30)</f>
        <v>0</v>
      </c>
      <c r="R1869">
        <f>--Table1[[#This Row],[Patient Admission Flag]]</f>
        <v>0</v>
      </c>
      <c r="S1869">
        <f>--AND(Table1[[#This Row],[WithinTarget]]=1,Table1[[#This Row],[Patient Satisfaction Score]]&gt;=7)</f>
        <v>0</v>
      </c>
      <c r="T1869" t="str">
        <f>IF(LEFT(Table1[[#This Row],[Patient Gender]],1)="F","Female","Male")</f>
        <v>Female</v>
      </c>
    </row>
    <row r="1870" spans="1:20" x14ac:dyDescent="0.3">
      <c r="A1870" t="s">
        <v>1974</v>
      </c>
      <c r="B1870" s="1">
        <v>45055.680555555555</v>
      </c>
      <c r="C1870" t="s">
        <v>13</v>
      </c>
      <c r="D1870">
        <v>54</v>
      </c>
      <c r="E1870" t="s">
        <v>12</v>
      </c>
      <c r="F1870" t="s">
        <v>15</v>
      </c>
      <c r="G1870" t="b">
        <v>0</v>
      </c>
      <c r="I1870">
        <v>43</v>
      </c>
      <c r="J1870" t="b">
        <v>0</v>
      </c>
      <c r="K1870">
        <f>YEAR(Table1[[#This Row],[Patient Admission Date]])</f>
        <v>2023</v>
      </c>
      <c r="L1870" t="str">
        <f>TEXT(Table1[[#This Row],[Patient Admission Date]],"mmm")</f>
        <v>May</v>
      </c>
      <c r="M1870" t="str">
        <f>TEXT(Table1[[#This Row],[Patient Admission Date]],"ddd")</f>
        <v>Tue</v>
      </c>
      <c r="N1870" t="str">
        <f>TEXT(INT(HOUR(Table1[[#This Row],[Patient Admission Date]])/3)*3,"00")&amp;"-"&amp;TEXT(INT(HOUR(Table1[[#This Row],[Patient Admission Date]])/3)*3+3,"00")</f>
        <v>15-18</v>
      </c>
      <c r="O1870" t="str" cm="1">
        <f t="array" ref="O1870">_xlfn.IFS(Table1[[#This Row],[Patient Age]]&lt;=14,"0-14",Table1[[#This Row],[Patient Age]]&lt;=29,"15-29",Table1[[#This Row],[Patient Age]]&lt;=44,"30-44",Table1[[#This Row],[Patient Age]]&lt;=59,"45-59",Table1[[#This Row],[Patient Age]]&lt;=74,"60-74",TRUE,"75+")</f>
        <v>45-59</v>
      </c>
      <c r="P1870" t="str" cm="1">
        <f t="array" ref="P1870">_xlfn.IFS(Table1[[#This Row],[Patient Waittime]]&lt;=15,"0-15",Table1[[#This Row],[Patient Waittime]]&lt;=30,"16-30",Table1[[#This Row],[Patient Waittime]]&lt;=45,"31-45",Table1[[#This Row],[Patient Waittime]]&lt;=60,"46-60",TRUE,"60+")</f>
        <v>31-45</v>
      </c>
      <c r="Q1870">
        <f>--(Table1[[#This Row],[Patient Waittime]]&lt;=30)</f>
        <v>0</v>
      </c>
      <c r="R1870">
        <f>--Table1[[#This Row],[Patient Admission Flag]]</f>
        <v>0</v>
      </c>
      <c r="S1870">
        <f>--AND(Table1[[#This Row],[WithinTarget]]=1,Table1[[#This Row],[Patient Satisfaction Score]]&gt;=7)</f>
        <v>0</v>
      </c>
      <c r="T1870" t="str">
        <f>IF(LEFT(Table1[[#This Row],[Patient Gender]],1)="F","Female","Male")</f>
        <v>Female</v>
      </c>
    </row>
    <row r="1871" spans="1:20" x14ac:dyDescent="0.3">
      <c r="A1871" t="s">
        <v>1975</v>
      </c>
      <c r="B1871" s="1">
        <v>45453.10833333333</v>
      </c>
      <c r="C1871" t="s">
        <v>13</v>
      </c>
      <c r="D1871">
        <v>59</v>
      </c>
      <c r="E1871" t="s">
        <v>12</v>
      </c>
      <c r="F1871" t="s">
        <v>15</v>
      </c>
      <c r="G1871" t="b">
        <v>0</v>
      </c>
      <c r="I1871">
        <v>43</v>
      </c>
      <c r="J1871" t="b">
        <v>0</v>
      </c>
      <c r="K1871">
        <f>YEAR(Table1[[#This Row],[Patient Admission Date]])</f>
        <v>2024</v>
      </c>
      <c r="L1871" t="str">
        <f>TEXT(Table1[[#This Row],[Patient Admission Date]],"mmm")</f>
        <v>Jun</v>
      </c>
      <c r="M1871" t="str">
        <f>TEXT(Table1[[#This Row],[Patient Admission Date]],"ddd")</f>
        <v>Mon</v>
      </c>
      <c r="N1871" t="str">
        <f>TEXT(INT(HOUR(Table1[[#This Row],[Patient Admission Date]])/3)*3,"00")&amp;"-"&amp;TEXT(INT(HOUR(Table1[[#This Row],[Patient Admission Date]])/3)*3+3,"00")</f>
        <v>00-03</v>
      </c>
      <c r="O1871" t="str" cm="1">
        <f t="array" ref="O1871">_xlfn.IFS(Table1[[#This Row],[Patient Age]]&lt;=14,"0-14",Table1[[#This Row],[Patient Age]]&lt;=29,"15-29",Table1[[#This Row],[Patient Age]]&lt;=44,"30-44",Table1[[#This Row],[Patient Age]]&lt;=59,"45-59",Table1[[#This Row],[Patient Age]]&lt;=74,"60-74",TRUE,"75+")</f>
        <v>45-59</v>
      </c>
      <c r="P1871" t="str" cm="1">
        <f t="array" ref="P1871">_xlfn.IFS(Table1[[#This Row],[Patient Waittime]]&lt;=15,"0-15",Table1[[#This Row],[Patient Waittime]]&lt;=30,"16-30",Table1[[#This Row],[Patient Waittime]]&lt;=45,"31-45",Table1[[#This Row],[Patient Waittime]]&lt;=60,"46-60",TRUE,"60+")</f>
        <v>31-45</v>
      </c>
      <c r="Q1871">
        <f>--(Table1[[#This Row],[Patient Waittime]]&lt;=30)</f>
        <v>0</v>
      </c>
      <c r="R1871">
        <f>--Table1[[#This Row],[Patient Admission Flag]]</f>
        <v>0</v>
      </c>
      <c r="S1871">
        <f>--AND(Table1[[#This Row],[WithinTarget]]=1,Table1[[#This Row],[Patient Satisfaction Score]]&gt;=7)</f>
        <v>0</v>
      </c>
      <c r="T1871" t="str">
        <f>IF(LEFT(Table1[[#This Row],[Patient Gender]],1)="F","Female","Male")</f>
        <v>Female</v>
      </c>
    </row>
    <row r="1872" spans="1:20" x14ac:dyDescent="0.3">
      <c r="A1872" t="s">
        <v>1976</v>
      </c>
      <c r="B1872" s="1">
        <v>45229.659722222219</v>
      </c>
      <c r="C1872" t="s">
        <v>13</v>
      </c>
      <c r="D1872">
        <v>44</v>
      </c>
      <c r="E1872" t="s">
        <v>12</v>
      </c>
      <c r="F1872" t="s">
        <v>15</v>
      </c>
      <c r="G1872" t="b">
        <v>0</v>
      </c>
      <c r="I1872">
        <v>20</v>
      </c>
      <c r="J1872" t="b">
        <v>0</v>
      </c>
      <c r="K1872">
        <f>YEAR(Table1[[#This Row],[Patient Admission Date]])</f>
        <v>2023</v>
      </c>
      <c r="L1872" t="str">
        <f>TEXT(Table1[[#This Row],[Patient Admission Date]],"mmm")</f>
        <v>Oct</v>
      </c>
      <c r="M1872" t="str">
        <f>TEXT(Table1[[#This Row],[Patient Admission Date]],"ddd")</f>
        <v>Mon</v>
      </c>
      <c r="N1872" t="str">
        <f>TEXT(INT(HOUR(Table1[[#This Row],[Patient Admission Date]])/3)*3,"00")&amp;"-"&amp;TEXT(INT(HOUR(Table1[[#This Row],[Patient Admission Date]])/3)*3+3,"00")</f>
        <v>15-18</v>
      </c>
      <c r="O1872" t="str" cm="1">
        <f t="array" ref="O1872">_xlfn.IFS(Table1[[#This Row],[Patient Age]]&lt;=14,"0-14",Table1[[#This Row],[Patient Age]]&lt;=29,"15-29",Table1[[#This Row],[Patient Age]]&lt;=44,"30-44",Table1[[#This Row],[Patient Age]]&lt;=59,"45-59",Table1[[#This Row],[Patient Age]]&lt;=74,"60-74",TRUE,"75+")</f>
        <v>30-44</v>
      </c>
      <c r="P1872" t="str" cm="1">
        <f t="array" ref="P1872">_xlfn.IFS(Table1[[#This Row],[Patient Waittime]]&lt;=15,"0-15",Table1[[#This Row],[Patient Waittime]]&lt;=30,"16-30",Table1[[#This Row],[Patient Waittime]]&lt;=45,"31-45",Table1[[#This Row],[Patient Waittime]]&lt;=60,"46-60",TRUE,"60+")</f>
        <v>16-30</v>
      </c>
      <c r="Q1872">
        <f>--(Table1[[#This Row],[Patient Waittime]]&lt;=30)</f>
        <v>1</v>
      </c>
      <c r="R1872">
        <f>--Table1[[#This Row],[Patient Admission Flag]]</f>
        <v>0</v>
      </c>
      <c r="S1872">
        <f>--AND(Table1[[#This Row],[WithinTarget]]=1,Table1[[#This Row],[Patient Satisfaction Score]]&gt;=7)</f>
        <v>0</v>
      </c>
      <c r="T1872" t="str">
        <f>IF(LEFT(Table1[[#This Row],[Patient Gender]],1)="F","Female","Male")</f>
        <v>Female</v>
      </c>
    </row>
    <row r="1873" spans="1:20" x14ac:dyDescent="0.3">
      <c r="A1873" t="s">
        <v>1977</v>
      </c>
      <c r="B1873" s="1">
        <v>45369.1875</v>
      </c>
      <c r="C1873" t="s">
        <v>13</v>
      </c>
      <c r="D1873">
        <v>13</v>
      </c>
      <c r="E1873" t="s">
        <v>12</v>
      </c>
      <c r="F1873" t="s">
        <v>15</v>
      </c>
      <c r="G1873" t="b">
        <v>0</v>
      </c>
      <c r="I1873">
        <v>45</v>
      </c>
      <c r="J1873" t="b">
        <v>0</v>
      </c>
      <c r="K1873">
        <f>YEAR(Table1[[#This Row],[Patient Admission Date]])</f>
        <v>2024</v>
      </c>
      <c r="L1873" t="str">
        <f>TEXT(Table1[[#This Row],[Patient Admission Date]],"mmm")</f>
        <v>Mar</v>
      </c>
      <c r="M1873" t="str">
        <f>TEXT(Table1[[#This Row],[Patient Admission Date]],"ddd")</f>
        <v>Mon</v>
      </c>
      <c r="N1873" t="str">
        <f>TEXT(INT(HOUR(Table1[[#This Row],[Patient Admission Date]])/3)*3,"00")&amp;"-"&amp;TEXT(INT(HOUR(Table1[[#This Row],[Patient Admission Date]])/3)*3+3,"00")</f>
        <v>03-06</v>
      </c>
      <c r="O1873" t="str" cm="1">
        <f t="array" ref="O1873">_xlfn.IFS(Table1[[#This Row],[Patient Age]]&lt;=14,"0-14",Table1[[#This Row],[Patient Age]]&lt;=29,"15-29",Table1[[#This Row],[Patient Age]]&lt;=44,"30-44",Table1[[#This Row],[Patient Age]]&lt;=59,"45-59",Table1[[#This Row],[Patient Age]]&lt;=74,"60-74",TRUE,"75+")</f>
        <v>0-14</v>
      </c>
      <c r="P1873" t="str" cm="1">
        <f t="array" ref="P1873">_xlfn.IFS(Table1[[#This Row],[Patient Waittime]]&lt;=15,"0-15",Table1[[#This Row],[Patient Waittime]]&lt;=30,"16-30",Table1[[#This Row],[Patient Waittime]]&lt;=45,"31-45",Table1[[#This Row],[Patient Waittime]]&lt;=60,"46-60",TRUE,"60+")</f>
        <v>31-45</v>
      </c>
      <c r="Q1873">
        <f>--(Table1[[#This Row],[Patient Waittime]]&lt;=30)</f>
        <v>0</v>
      </c>
      <c r="R1873">
        <f>--Table1[[#This Row],[Patient Admission Flag]]</f>
        <v>0</v>
      </c>
      <c r="S1873">
        <f>--AND(Table1[[#This Row],[WithinTarget]]=1,Table1[[#This Row],[Patient Satisfaction Score]]&gt;=7)</f>
        <v>0</v>
      </c>
      <c r="T1873" t="str">
        <f>IF(LEFT(Table1[[#This Row],[Patient Gender]],1)="F","Female","Male")</f>
        <v>Female</v>
      </c>
    </row>
    <row r="1874" spans="1:20" x14ac:dyDescent="0.3">
      <c r="A1874" t="s">
        <v>1978</v>
      </c>
      <c r="B1874" s="1">
        <v>45219.578472222223</v>
      </c>
      <c r="C1874" t="s">
        <v>13</v>
      </c>
      <c r="D1874">
        <v>8</v>
      </c>
      <c r="E1874" t="s">
        <v>12</v>
      </c>
      <c r="F1874" t="s">
        <v>15</v>
      </c>
      <c r="G1874" t="b">
        <v>0</v>
      </c>
      <c r="H1874">
        <v>2</v>
      </c>
      <c r="I1874">
        <v>16</v>
      </c>
      <c r="J1874" t="b">
        <v>0</v>
      </c>
      <c r="K1874">
        <f>YEAR(Table1[[#This Row],[Patient Admission Date]])</f>
        <v>2023</v>
      </c>
      <c r="L1874" t="str">
        <f>TEXT(Table1[[#This Row],[Patient Admission Date]],"mmm")</f>
        <v>Oct</v>
      </c>
      <c r="M1874" t="str">
        <f>TEXT(Table1[[#This Row],[Patient Admission Date]],"ddd")</f>
        <v>Fri</v>
      </c>
      <c r="N1874" t="str">
        <f>TEXT(INT(HOUR(Table1[[#This Row],[Patient Admission Date]])/3)*3,"00")&amp;"-"&amp;TEXT(INT(HOUR(Table1[[#This Row],[Patient Admission Date]])/3)*3+3,"00")</f>
        <v>12-15</v>
      </c>
      <c r="O1874" t="str" cm="1">
        <f t="array" ref="O1874">_xlfn.IFS(Table1[[#This Row],[Patient Age]]&lt;=14,"0-14",Table1[[#This Row],[Patient Age]]&lt;=29,"15-29",Table1[[#This Row],[Patient Age]]&lt;=44,"30-44",Table1[[#This Row],[Patient Age]]&lt;=59,"45-59",Table1[[#This Row],[Patient Age]]&lt;=74,"60-74",TRUE,"75+")</f>
        <v>0-14</v>
      </c>
      <c r="P1874" t="str" cm="1">
        <f t="array" ref="P1874">_xlfn.IFS(Table1[[#This Row],[Patient Waittime]]&lt;=15,"0-15",Table1[[#This Row],[Patient Waittime]]&lt;=30,"16-30",Table1[[#This Row],[Patient Waittime]]&lt;=45,"31-45",Table1[[#This Row],[Patient Waittime]]&lt;=60,"46-60",TRUE,"60+")</f>
        <v>16-30</v>
      </c>
      <c r="Q1874">
        <f>--(Table1[[#This Row],[Patient Waittime]]&lt;=30)</f>
        <v>1</v>
      </c>
      <c r="R1874">
        <f>--Table1[[#This Row],[Patient Admission Flag]]</f>
        <v>0</v>
      </c>
      <c r="S1874">
        <f>--AND(Table1[[#This Row],[WithinTarget]]=1,Table1[[#This Row],[Patient Satisfaction Score]]&gt;=7)</f>
        <v>0</v>
      </c>
      <c r="T1874" t="str">
        <f>IF(LEFT(Table1[[#This Row],[Patient Gender]],1)="F","Female","Male")</f>
        <v>Female</v>
      </c>
    </row>
    <row r="1875" spans="1:20" x14ac:dyDescent="0.3">
      <c r="A1875" t="s">
        <v>1979</v>
      </c>
      <c r="B1875" s="1">
        <v>45194.025000000001</v>
      </c>
      <c r="C1875" t="s">
        <v>13</v>
      </c>
      <c r="D1875">
        <v>21</v>
      </c>
      <c r="E1875" t="s">
        <v>12</v>
      </c>
      <c r="F1875" t="s">
        <v>15</v>
      </c>
      <c r="G1875" t="b">
        <v>0</v>
      </c>
      <c r="H1875">
        <v>5</v>
      </c>
      <c r="I1875">
        <v>43</v>
      </c>
      <c r="J1875" t="b">
        <v>0</v>
      </c>
      <c r="K1875">
        <f>YEAR(Table1[[#This Row],[Patient Admission Date]])</f>
        <v>2023</v>
      </c>
      <c r="L1875" t="str">
        <f>TEXT(Table1[[#This Row],[Patient Admission Date]],"mmm")</f>
        <v>Sep</v>
      </c>
      <c r="M1875" t="str">
        <f>TEXT(Table1[[#This Row],[Patient Admission Date]],"ddd")</f>
        <v>Mon</v>
      </c>
      <c r="N1875" t="str">
        <f>TEXT(INT(HOUR(Table1[[#This Row],[Patient Admission Date]])/3)*3,"00")&amp;"-"&amp;TEXT(INT(HOUR(Table1[[#This Row],[Patient Admission Date]])/3)*3+3,"00")</f>
        <v>00-03</v>
      </c>
      <c r="O1875" t="str" cm="1">
        <f t="array" ref="O1875">_xlfn.IFS(Table1[[#This Row],[Patient Age]]&lt;=14,"0-14",Table1[[#This Row],[Patient Age]]&lt;=29,"15-29",Table1[[#This Row],[Patient Age]]&lt;=44,"30-44",Table1[[#This Row],[Patient Age]]&lt;=59,"45-59",Table1[[#This Row],[Patient Age]]&lt;=74,"60-74",TRUE,"75+")</f>
        <v>15-29</v>
      </c>
      <c r="P1875" t="str" cm="1">
        <f t="array" ref="P1875">_xlfn.IFS(Table1[[#This Row],[Patient Waittime]]&lt;=15,"0-15",Table1[[#This Row],[Patient Waittime]]&lt;=30,"16-30",Table1[[#This Row],[Patient Waittime]]&lt;=45,"31-45",Table1[[#This Row],[Patient Waittime]]&lt;=60,"46-60",TRUE,"60+")</f>
        <v>31-45</v>
      </c>
      <c r="Q1875">
        <f>--(Table1[[#This Row],[Patient Waittime]]&lt;=30)</f>
        <v>0</v>
      </c>
      <c r="R1875">
        <f>--Table1[[#This Row],[Patient Admission Flag]]</f>
        <v>0</v>
      </c>
      <c r="S1875">
        <f>--AND(Table1[[#This Row],[WithinTarget]]=1,Table1[[#This Row],[Patient Satisfaction Score]]&gt;=7)</f>
        <v>0</v>
      </c>
      <c r="T1875" t="str">
        <f>IF(LEFT(Table1[[#This Row],[Patient Gender]],1)="F","Female","Male")</f>
        <v>Female</v>
      </c>
    </row>
    <row r="1876" spans="1:20" x14ac:dyDescent="0.3">
      <c r="A1876" t="s">
        <v>1980</v>
      </c>
      <c r="B1876" s="1">
        <v>45083.772222222222</v>
      </c>
      <c r="C1876" t="s">
        <v>13</v>
      </c>
      <c r="D1876">
        <v>72</v>
      </c>
      <c r="E1876" t="s">
        <v>12</v>
      </c>
      <c r="F1876" t="s">
        <v>15</v>
      </c>
      <c r="G1876" t="b">
        <v>0</v>
      </c>
      <c r="H1876">
        <v>6</v>
      </c>
      <c r="I1876">
        <v>24</v>
      </c>
      <c r="J1876" t="b">
        <v>0</v>
      </c>
      <c r="K1876">
        <f>YEAR(Table1[[#This Row],[Patient Admission Date]])</f>
        <v>2023</v>
      </c>
      <c r="L1876" t="str">
        <f>TEXT(Table1[[#This Row],[Patient Admission Date]],"mmm")</f>
        <v>Jun</v>
      </c>
      <c r="M1876" t="str">
        <f>TEXT(Table1[[#This Row],[Patient Admission Date]],"ddd")</f>
        <v>Tue</v>
      </c>
      <c r="N1876" t="str">
        <f>TEXT(INT(HOUR(Table1[[#This Row],[Patient Admission Date]])/3)*3,"00")&amp;"-"&amp;TEXT(INT(HOUR(Table1[[#This Row],[Patient Admission Date]])/3)*3+3,"00")</f>
        <v>18-21</v>
      </c>
      <c r="O1876" t="str" cm="1">
        <f t="array" ref="O1876">_xlfn.IFS(Table1[[#This Row],[Patient Age]]&lt;=14,"0-14",Table1[[#This Row],[Patient Age]]&lt;=29,"15-29",Table1[[#This Row],[Patient Age]]&lt;=44,"30-44",Table1[[#This Row],[Patient Age]]&lt;=59,"45-59",Table1[[#This Row],[Patient Age]]&lt;=74,"60-74",TRUE,"75+")</f>
        <v>60-74</v>
      </c>
      <c r="P1876" t="str" cm="1">
        <f t="array" ref="P1876">_xlfn.IFS(Table1[[#This Row],[Patient Waittime]]&lt;=15,"0-15",Table1[[#This Row],[Patient Waittime]]&lt;=30,"16-30",Table1[[#This Row],[Patient Waittime]]&lt;=45,"31-45",Table1[[#This Row],[Patient Waittime]]&lt;=60,"46-60",TRUE,"60+")</f>
        <v>16-30</v>
      </c>
      <c r="Q1876">
        <f>--(Table1[[#This Row],[Patient Waittime]]&lt;=30)</f>
        <v>1</v>
      </c>
      <c r="R1876">
        <f>--Table1[[#This Row],[Patient Admission Flag]]</f>
        <v>0</v>
      </c>
      <c r="S1876">
        <f>--AND(Table1[[#This Row],[WithinTarget]]=1,Table1[[#This Row],[Patient Satisfaction Score]]&gt;=7)</f>
        <v>0</v>
      </c>
      <c r="T1876" t="str">
        <f>IF(LEFT(Table1[[#This Row],[Patient Gender]],1)="F","Female","Male")</f>
        <v>Female</v>
      </c>
    </row>
    <row r="1877" spans="1:20" x14ac:dyDescent="0.3">
      <c r="A1877" t="s">
        <v>1981</v>
      </c>
      <c r="B1877" s="1">
        <v>45187.556250000001</v>
      </c>
      <c r="C1877" t="s">
        <v>13</v>
      </c>
      <c r="D1877">
        <v>17</v>
      </c>
      <c r="E1877" t="s">
        <v>12</v>
      </c>
      <c r="F1877" t="s">
        <v>15</v>
      </c>
      <c r="G1877" t="b">
        <v>0</v>
      </c>
      <c r="H1877">
        <v>7</v>
      </c>
      <c r="I1877">
        <v>10</v>
      </c>
      <c r="J1877" t="b">
        <v>0</v>
      </c>
      <c r="K1877">
        <f>YEAR(Table1[[#This Row],[Patient Admission Date]])</f>
        <v>2023</v>
      </c>
      <c r="L1877" t="str">
        <f>TEXT(Table1[[#This Row],[Patient Admission Date]],"mmm")</f>
        <v>Sep</v>
      </c>
      <c r="M1877" t="str">
        <f>TEXT(Table1[[#This Row],[Patient Admission Date]],"ddd")</f>
        <v>Mon</v>
      </c>
      <c r="N1877" t="str">
        <f>TEXT(INT(HOUR(Table1[[#This Row],[Patient Admission Date]])/3)*3,"00")&amp;"-"&amp;TEXT(INT(HOUR(Table1[[#This Row],[Patient Admission Date]])/3)*3+3,"00")</f>
        <v>12-15</v>
      </c>
      <c r="O1877" t="str" cm="1">
        <f t="array" ref="O1877">_xlfn.IFS(Table1[[#This Row],[Patient Age]]&lt;=14,"0-14",Table1[[#This Row],[Patient Age]]&lt;=29,"15-29",Table1[[#This Row],[Patient Age]]&lt;=44,"30-44",Table1[[#This Row],[Patient Age]]&lt;=59,"45-59",Table1[[#This Row],[Patient Age]]&lt;=74,"60-74",TRUE,"75+")</f>
        <v>15-29</v>
      </c>
      <c r="P1877" t="str" cm="1">
        <f t="array" ref="P1877">_xlfn.IFS(Table1[[#This Row],[Patient Waittime]]&lt;=15,"0-15",Table1[[#This Row],[Patient Waittime]]&lt;=30,"16-30",Table1[[#This Row],[Patient Waittime]]&lt;=45,"31-45",Table1[[#This Row],[Patient Waittime]]&lt;=60,"46-60",TRUE,"60+")</f>
        <v>0-15</v>
      </c>
      <c r="Q1877">
        <f>--(Table1[[#This Row],[Patient Waittime]]&lt;=30)</f>
        <v>1</v>
      </c>
      <c r="R1877">
        <f>--Table1[[#This Row],[Patient Admission Flag]]</f>
        <v>0</v>
      </c>
      <c r="S1877">
        <f>--AND(Table1[[#This Row],[WithinTarget]]=1,Table1[[#This Row],[Patient Satisfaction Score]]&gt;=7)</f>
        <v>1</v>
      </c>
      <c r="T1877" t="str">
        <f>IF(LEFT(Table1[[#This Row],[Patient Gender]],1)="F","Female","Male")</f>
        <v>Female</v>
      </c>
    </row>
    <row r="1878" spans="1:20" x14ac:dyDescent="0.3">
      <c r="A1878" t="s">
        <v>1982</v>
      </c>
      <c r="B1878" s="1">
        <v>45359.771527777775</v>
      </c>
      <c r="C1878" t="s">
        <v>13</v>
      </c>
      <c r="D1878">
        <v>3</v>
      </c>
      <c r="E1878" t="s">
        <v>12</v>
      </c>
      <c r="F1878" t="s">
        <v>15</v>
      </c>
      <c r="G1878" t="b">
        <v>0</v>
      </c>
      <c r="H1878">
        <v>8</v>
      </c>
      <c r="I1878">
        <v>26</v>
      </c>
      <c r="J1878" t="b">
        <v>0</v>
      </c>
      <c r="K1878">
        <f>YEAR(Table1[[#This Row],[Patient Admission Date]])</f>
        <v>2024</v>
      </c>
      <c r="L1878" t="str">
        <f>TEXT(Table1[[#This Row],[Patient Admission Date]],"mmm")</f>
        <v>Mar</v>
      </c>
      <c r="M1878" t="str">
        <f>TEXT(Table1[[#This Row],[Patient Admission Date]],"ddd")</f>
        <v>Fri</v>
      </c>
      <c r="N1878" t="str">
        <f>TEXT(INT(HOUR(Table1[[#This Row],[Patient Admission Date]])/3)*3,"00")&amp;"-"&amp;TEXT(INT(HOUR(Table1[[#This Row],[Patient Admission Date]])/3)*3+3,"00")</f>
        <v>18-21</v>
      </c>
      <c r="O1878" t="str" cm="1">
        <f t="array" ref="O1878">_xlfn.IFS(Table1[[#This Row],[Patient Age]]&lt;=14,"0-14",Table1[[#This Row],[Patient Age]]&lt;=29,"15-29",Table1[[#This Row],[Patient Age]]&lt;=44,"30-44",Table1[[#This Row],[Patient Age]]&lt;=59,"45-59",Table1[[#This Row],[Patient Age]]&lt;=74,"60-74",TRUE,"75+")</f>
        <v>0-14</v>
      </c>
      <c r="P1878" t="str" cm="1">
        <f t="array" ref="P1878">_xlfn.IFS(Table1[[#This Row],[Patient Waittime]]&lt;=15,"0-15",Table1[[#This Row],[Patient Waittime]]&lt;=30,"16-30",Table1[[#This Row],[Patient Waittime]]&lt;=45,"31-45",Table1[[#This Row],[Patient Waittime]]&lt;=60,"46-60",TRUE,"60+")</f>
        <v>16-30</v>
      </c>
      <c r="Q1878">
        <f>--(Table1[[#This Row],[Patient Waittime]]&lt;=30)</f>
        <v>1</v>
      </c>
      <c r="R1878">
        <f>--Table1[[#This Row],[Patient Admission Flag]]</f>
        <v>0</v>
      </c>
      <c r="S1878">
        <f>--AND(Table1[[#This Row],[WithinTarget]]=1,Table1[[#This Row],[Patient Satisfaction Score]]&gt;=7)</f>
        <v>1</v>
      </c>
      <c r="T1878" t="str">
        <f>IF(LEFT(Table1[[#This Row],[Patient Gender]],1)="F","Female","Male")</f>
        <v>Female</v>
      </c>
    </row>
    <row r="1879" spans="1:20" x14ac:dyDescent="0.3">
      <c r="A1879" t="s">
        <v>1983</v>
      </c>
      <c r="B1879" s="1">
        <v>45588.462500000001</v>
      </c>
      <c r="C1879" t="s">
        <v>13</v>
      </c>
      <c r="D1879">
        <v>25</v>
      </c>
      <c r="E1879" t="s">
        <v>12</v>
      </c>
      <c r="F1879" t="s">
        <v>15</v>
      </c>
      <c r="G1879" t="b">
        <v>0</v>
      </c>
      <c r="H1879">
        <v>8</v>
      </c>
      <c r="I1879">
        <v>31</v>
      </c>
      <c r="J1879" t="b">
        <v>0</v>
      </c>
      <c r="K1879">
        <f>YEAR(Table1[[#This Row],[Patient Admission Date]])</f>
        <v>2024</v>
      </c>
      <c r="L1879" t="str">
        <f>TEXT(Table1[[#This Row],[Patient Admission Date]],"mmm")</f>
        <v>Oct</v>
      </c>
      <c r="M1879" t="str">
        <f>TEXT(Table1[[#This Row],[Patient Admission Date]],"ddd")</f>
        <v>Wed</v>
      </c>
      <c r="N1879" t="str">
        <f>TEXT(INT(HOUR(Table1[[#This Row],[Patient Admission Date]])/3)*3,"00")&amp;"-"&amp;TEXT(INT(HOUR(Table1[[#This Row],[Patient Admission Date]])/3)*3+3,"00")</f>
        <v>09-12</v>
      </c>
      <c r="O1879" t="str" cm="1">
        <f t="array" ref="O1879">_xlfn.IFS(Table1[[#This Row],[Patient Age]]&lt;=14,"0-14",Table1[[#This Row],[Patient Age]]&lt;=29,"15-29",Table1[[#This Row],[Patient Age]]&lt;=44,"30-44",Table1[[#This Row],[Patient Age]]&lt;=59,"45-59",Table1[[#This Row],[Patient Age]]&lt;=74,"60-74",TRUE,"75+")</f>
        <v>15-29</v>
      </c>
      <c r="P1879" t="str" cm="1">
        <f t="array" ref="P1879">_xlfn.IFS(Table1[[#This Row],[Patient Waittime]]&lt;=15,"0-15",Table1[[#This Row],[Patient Waittime]]&lt;=30,"16-30",Table1[[#This Row],[Patient Waittime]]&lt;=45,"31-45",Table1[[#This Row],[Patient Waittime]]&lt;=60,"46-60",TRUE,"60+")</f>
        <v>31-45</v>
      </c>
      <c r="Q1879">
        <f>--(Table1[[#This Row],[Patient Waittime]]&lt;=30)</f>
        <v>0</v>
      </c>
      <c r="R1879">
        <f>--Table1[[#This Row],[Patient Admission Flag]]</f>
        <v>0</v>
      </c>
      <c r="S1879">
        <f>--AND(Table1[[#This Row],[WithinTarget]]=1,Table1[[#This Row],[Patient Satisfaction Score]]&gt;=7)</f>
        <v>0</v>
      </c>
      <c r="T1879" t="str">
        <f>IF(LEFT(Table1[[#This Row],[Patient Gender]],1)="F","Female","Male")</f>
        <v>Female</v>
      </c>
    </row>
    <row r="1880" spans="1:20" x14ac:dyDescent="0.3">
      <c r="A1880" t="s">
        <v>1984</v>
      </c>
      <c r="B1880" s="1">
        <v>45422.104166666664</v>
      </c>
      <c r="C1880" t="s">
        <v>13</v>
      </c>
      <c r="D1880">
        <v>22</v>
      </c>
      <c r="E1880" t="s">
        <v>12</v>
      </c>
      <c r="F1880" t="s">
        <v>15</v>
      </c>
      <c r="G1880" t="b">
        <v>0</v>
      </c>
      <c r="H1880">
        <v>10</v>
      </c>
      <c r="I1880">
        <v>43</v>
      </c>
      <c r="J1880" t="b">
        <v>0</v>
      </c>
      <c r="K1880">
        <f>YEAR(Table1[[#This Row],[Patient Admission Date]])</f>
        <v>2024</v>
      </c>
      <c r="L1880" t="str">
        <f>TEXT(Table1[[#This Row],[Patient Admission Date]],"mmm")</f>
        <v>May</v>
      </c>
      <c r="M1880" t="str">
        <f>TEXT(Table1[[#This Row],[Patient Admission Date]],"ddd")</f>
        <v>Fri</v>
      </c>
      <c r="N1880" t="str">
        <f>TEXT(INT(HOUR(Table1[[#This Row],[Patient Admission Date]])/3)*3,"00")&amp;"-"&amp;TEXT(INT(HOUR(Table1[[#This Row],[Patient Admission Date]])/3)*3+3,"00")</f>
        <v>00-03</v>
      </c>
      <c r="O1880" t="str" cm="1">
        <f t="array" ref="O1880">_xlfn.IFS(Table1[[#This Row],[Patient Age]]&lt;=14,"0-14",Table1[[#This Row],[Patient Age]]&lt;=29,"15-29",Table1[[#This Row],[Patient Age]]&lt;=44,"30-44",Table1[[#This Row],[Patient Age]]&lt;=59,"45-59",Table1[[#This Row],[Patient Age]]&lt;=74,"60-74",TRUE,"75+")</f>
        <v>15-29</v>
      </c>
      <c r="P1880" t="str" cm="1">
        <f t="array" ref="P1880">_xlfn.IFS(Table1[[#This Row],[Patient Waittime]]&lt;=15,"0-15",Table1[[#This Row],[Patient Waittime]]&lt;=30,"16-30",Table1[[#This Row],[Patient Waittime]]&lt;=45,"31-45",Table1[[#This Row],[Patient Waittime]]&lt;=60,"46-60",TRUE,"60+")</f>
        <v>31-45</v>
      </c>
      <c r="Q1880">
        <f>--(Table1[[#This Row],[Patient Waittime]]&lt;=30)</f>
        <v>0</v>
      </c>
      <c r="R1880">
        <f>--Table1[[#This Row],[Patient Admission Flag]]</f>
        <v>0</v>
      </c>
      <c r="S1880">
        <f>--AND(Table1[[#This Row],[WithinTarget]]=1,Table1[[#This Row],[Patient Satisfaction Score]]&gt;=7)</f>
        <v>0</v>
      </c>
      <c r="T1880" t="str">
        <f>IF(LEFT(Table1[[#This Row],[Patient Gender]],1)="F","Female","Male")</f>
        <v>Female</v>
      </c>
    </row>
    <row r="1881" spans="1:20" x14ac:dyDescent="0.3">
      <c r="A1881" t="s">
        <v>1985</v>
      </c>
      <c r="B1881" s="1">
        <v>45261.76458333333</v>
      </c>
      <c r="C1881" t="s">
        <v>13</v>
      </c>
      <c r="D1881">
        <v>59</v>
      </c>
      <c r="E1881" t="s">
        <v>12</v>
      </c>
      <c r="F1881" t="s">
        <v>26</v>
      </c>
      <c r="G1881" t="b">
        <v>0</v>
      </c>
      <c r="I1881">
        <v>24</v>
      </c>
      <c r="J1881" t="b">
        <v>0</v>
      </c>
      <c r="K1881">
        <f>YEAR(Table1[[#This Row],[Patient Admission Date]])</f>
        <v>2023</v>
      </c>
      <c r="L1881" t="str">
        <f>TEXT(Table1[[#This Row],[Patient Admission Date]],"mmm")</f>
        <v>Dec</v>
      </c>
      <c r="M1881" t="str">
        <f>TEXT(Table1[[#This Row],[Patient Admission Date]],"ddd")</f>
        <v>Fri</v>
      </c>
      <c r="N1881" t="str">
        <f>TEXT(INT(HOUR(Table1[[#This Row],[Patient Admission Date]])/3)*3,"00")&amp;"-"&amp;TEXT(INT(HOUR(Table1[[#This Row],[Patient Admission Date]])/3)*3+3,"00")</f>
        <v>18-21</v>
      </c>
      <c r="O1881" t="str" cm="1">
        <f t="array" ref="O1881">_xlfn.IFS(Table1[[#This Row],[Patient Age]]&lt;=14,"0-14",Table1[[#This Row],[Patient Age]]&lt;=29,"15-29",Table1[[#This Row],[Patient Age]]&lt;=44,"30-44",Table1[[#This Row],[Patient Age]]&lt;=59,"45-59",Table1[[#This Row],[Patient Age]]&lt;=74,"60-74",TRUE,"75+")</f>
        <v>45-59</v>
      </c>
      <c r="P1881" t="str" cm="1">
        <f t="array" ref="P1881">_xlfn.IFS(Table1[[#This Row],[Patient Waittime]]&lt;=15,"0-15",Table1[[#This Row],[Patient Waittime]]&lt;=30,"16-30",Table1[[#This Row],[Patient Waittime]]&lt;=45,"31-45",Table1[[#This Row],[Patient Waittime]]&lt;=60,"46-60",TRUE,"60+")</f>
        <v>16-30</v>
      </c>
      <c r="Q1881">
        <f>--(Table1[[#This Row],[Patient Waittime]]&lt;=30)</f>
        <v>1</v>
      </c>
      <c r="R1881">
        <f>--Table1[[#This Row],[Patient Admission Flag]]</f>
        <v>0</v>
      </c>
      <c r="S1881">
        <f>--AND(Table1[[#This Row],[WithinTarget]]=1,Table1[[#This Row],[Patient Satisfaction Score]]&gt;=7)</f>
        <v>0</v>
      </c>
      <c r="T1881" t="str">
        <f>IF(LEFT(Table1[[#This Row],[Patient Gender]],1)="F","Female","Male")</f>
        <v>Female</v>
      </c>
    </row>
    <row r="1882" spans="1:20" x14ac:dyDescent="0.3">
      <c r="A1882" t="s">
        <v>1986</v>
      </c>
      <c r="B1882" s="1">
        <v>45046.526388888888</v>
      </c>
      <c r="C1882" t="s">
        <v>13</v>
      </c>
      <c r="D1882">
        <v>56</v>
      </c>
      <c r="E1882" t="s">
        <v>12</v>
      </c>
      <c r="F1882" t="s">
        <v>26</v>
      </c>
      <c r="G1882" t="b">
        <v>0</v>
      </c>
      <c r="I1882">
        <v>46</v>
      </c>
      <c r="J1882" t="b">
        <v>0</v>
      </c>
      <c r="K1882">
        <f>YEAR(Table1[[#This Row],[Patient Admission Date]])</f>
        <v>2023</v>
      </c>
      <c r="L1882" t="str">
        <f>TEXT(Table1[[#This Row],[Patient Admission Date]],"mmm")</f>
        <v>Apr</v>
      </c>
      <c r="M1882" t="str">
        <f>TEXT(Table1[[#This Row],[Patient Admission Date]],"ddd")</f>
        <v>Sun</v>
      </c>
      <c r="N1882" t="str">
        <f>TEXT(INT(HOUR(Table1[[#This Row],[Patient Admission Date]])/3)*3,"00")&amp;"-"&amp;TEXT(INT(HOUR(Table1[[#This Row],[Patient Admission Date]])/3)*3+3,"00")</f>
        <v>12-15</v>
      </c>
      <c r="O1882" t="str" cm="1">
        <f t="array" ref="O1882">_xlfn.IFS(Table1[[#This Row],[Patient Age]]&lt;=14,"0-14",Table1[[#This Row],[Patient Age]]&lt;=29,"15-29",Table1[[#This Row],[Patient Age]]&lt;=44,"30-44",Table1[[#This Row],[Patient Age]]&lt;=59,"45-59",Table1[[#This Row],[Patient Age]]&lt;=74,"60-74",TRUE,"75+")</f>
        <v>45-59</v>
      </c>
      <c r="P1882" t="str" cm="1">
        <f t="array" ref="P1882">_xlfn.IFS(Table1[[#This Row],[Patient Waittime]]&lt;=15,"0-15",Table1[[#This Row],[Patient Waittime]]&lt;=30,"16-30",Table1[[#This Row],[Patient Waittime]]&lt;=45,"31-45",Table1[[#This Row],[Patient Waittime]]&lt;=60,"46-60",TRUE,"60+")</f>
        <v>46-60</v>
      </c>
      <c r="Q1882">
        <f>--(Table1[[#This Row],[Patient Waittime]]&lt;=30)</f>
        <v>0</v>
      </c>
      <c r="R1882">
        <f>--Table1[[#This Row],[Patient Admission Flag]]</f>
        <v>0</v>
      </c>
      <c r="S1882">
        <f>--AND(Table1[[#This Row],[WithinTarget]]=1,Table1[[#This Row],[Patient Satisfaction Score]]&gt;=7)</f>
        <v>0</v>
      </c>
      <c r="T1882" t="str">
        <f>IF(LEFT(Table1[[#This Row],[Patient Gender]],1)="F","Female","Male")</f>
        <v>Female</v>
      </c>
    </row>
    <row r="1883" spans="1:20" x14ac:dyDescent="0.3">
      <c r="A1883" t="s">
        <v>1987</v>
      </c>
      <c r="B1883" s="1">
        <v>45028.954861111109</v>
      </c>
      <c r="C1883" t="s">
        <v>13</v>
      </c>
      <c r="D1883">
        <v>69</v>
      </c>
      <c r="E1883" t="s">
        <v>12</v>
      </c>
      <c r="F1883" t="s">
        <v>26</v>
      </c>
      <c r="G1883" t="b">
        <v>0</v>
      </c>
      <c r="I1883">
        <v>53</v>
      </c>
      <c r="J1883" t="b">
        <v>0</v>
      </c>
      <c r="K1883">
        <f>YEAR(Table1[[#This Row],[Patient Admission Date]])</f>
        <v>2023</v>
      </c>
      <c r="L1883" t="str">
        <f>TEXT(Table1[[#This Row],[Patient Admission Date]],"mmm")</f>
        <v>Apr</v>
      </c>
      <c r="M1883" t="str">
        <f>TEXT(Table1[[#This Row],[Patient Admission Date]],"ddd")</f>
        <v>Wed</v>
      </c>
      <c r="N1883" t="str">
        <f>TEXT(INT(HOUR(Table1[[#This Row],[Patient Admission Date]])/3)*3,"00")&amp;"-"&amp;TEXT(INT(HOUR(Table1[[#This Row],[Patient Admission Date]])/3)*3+3,"00")</f>
        <v>21-24</v>
      </c>
      <c r="O1883" t="str" cm="1">
        <f t="array" ref="O1883">_xlfn.IFS(Table1[[#This Row],[Patient Age]]&lt;=14,"0-14",Table1[[#This Row],[Patient Age]]&lt;=29,"15-29",Table1[[#This Row],[Patient Age]]&lt;=44,"30-44",Table1[[#This Row],[Patient Age]]&lt;=59,"45-59",Table1[[#This Row],[Patient Age]]&lt;=74,"60-74",TRUE,"75+")</f>
        <v>60-74</v>
      </c>
      <c r="P1883" t="str" cm="1">
        <f t="array" ref="P1883">_xlfn.IFS(Table1[[#This Row],[Patient Waittime]]&lt;=15,"0-15",Table1[[#This Row],[Patient Waittime]]&lt;=30,"16-30",Table1[[#This Row],[Patient Waittime]]&lt;=45,"31-45",Table1[[#This Row],[Patient Waittime]]&lt;=60,"46-60",TRUE,"60+")</f>
        <v>46-60</v>
      </c>
      <c r="Q1883">
        <f>--(Table1[[#This Row],[Patient Waittime]]&lt;=30)</f>
        <v>0</v>
      </c>
      <c r="R1883">
        <f>--Table1[[#This Row],[Patient Admission Flag]]</f>
        <v>0</v>
      </c>
      <c r="S1883">
        <f>--AND(Table1[[#This Row],[WithinTarget]]=1,Table1[[#This Row],[Patient Satisfaction Score]]&gt;=7)</f>
        <v>0</v>
      </c>
      <c r="T1883" t="str">
        <f>IF(LEFT(Table1[[#This Row],[Patient Gender]],1)="F","Female","Male")</f>
        <v>Female</v>
      </c>
    </row>
    <row r="1884" spans="1:20" x14ac:dyDescent="0.3">
      <c r="A1884" t="s">
        <v>1988</v>
      </c>
      <c r="B1884" s="1">
        <v>45473.85</v>
      </c>
      <c r="C1884" t="s">
        <v>13</v>
      </c>
      <c r="D1884">
        <v>57</v>
      </c>
      <c r="E1884" t="s">
        <v>12</v>
      </c>
      <c r="F1884" t="s">
        <v>26</v>
      </c>
      <c r="G1884" t="b">
        <v>0</v>
      </c>
      <c r="I1884">
        <v>44</v>
      </c>
      <c r="J1884" t="b">
        <v>0</v>
      </c>
      <c r="K1884">
        <f>YEAR(Table1[[#This Row],[Patient Admission Date]])</f>
        <v>2024</v>
      </c>
      <c r="L1884" t="str">
        <f>TEXT(Table1[[#This Row],[Patient Admission Date]],"mmm")</f>
        <v>Jun</v>
      </c>
      <c r="M1884" t="str">
        <f>TEXT(Table1[[#This Row],[Patient Admission Date]],"ddd")</f>
        <v>Sun</v>
      </c>
      <c r="N1884" t="str">
        <f>TEXT(INT(HOUR(Table1[[#This Row],[Patient Admission Date]])/3)*3,"00")&amp;"-"&amp;TEXT(INT(HOUR(Table1[[#This Row],[Patient Admission Date]])/3)*3+3,"00")</f>
        <v>18-21</v>
      </c>
      <c r="O1884" t="str" cm="1">
        <f t="array" ref="O1884">_xlfn.IFS(Table1[[#This Row],[Patient Age]]&lt;=14,"0-14",Table1[[#This Row],[Patient Age]]&lt;=29,"15-29",Table1[[#This Row],[Patient Age]]&lt;=44,"30-44",Table1[[#This Row],[Patient Age]]&lt;=59,"45-59",Table1[[#This Row],[Patient Age]]&lt;=74,"60-74",TRUE,"75+")</f>
        <v>45-59</v>
      </c>
      <c r="P1884" t="str" cm="1">
        <f t="array" ref="P1884">_xlfn.IFS(Table1[[#This Row],[Patient Waittime]]&lt;=15,"0-15",Table1[[#This Row],[Patient Waittime]]&lt;=30,"16-30",Table1[[#This Row],[Patient Waittime]]&lt;=45,"31-45",Table1[[#This Row],[Patient Waittime]]&lt;=60,"46-60",TRUE,"60+")</f>
        <v>31-45</v>
      </c>
      <c r="Q1884">
        <f>--(Table1[[#This Row],[Patient Waittime]]&lt;=30)</f>
        <v>0</v>
      </c>
      <c r="R1884">
        <f>--Table1[[#This Row],[Patient Admission Flag]]</f>
        <v>0</v>
      </c>
      <c r="S1884">
        <f>--AND(Table1[[#This Row],[WithinTarget]]=1,Table1[[#This Row],[Patient Satisfaction Score]]&gt;=7)</f>
        <v>0</v>
      </c>
      <c r="T1884" t="str">
        <f>IF(LEFT(Table1[[#This Row],[Patient Gender]],1)="F","Female","Male")</f>
        <v>Female</v>
      </c>
    </row>
    <row r="1885" spans="1:20" x14ac:dyDescent="0.3">
      <c r="A1885" t="s">
        <v>1989</v>
      </c>
      <c r="B1885" s="1">
        <v>45135.763888888891</v>
      </c>
      <c r="C1885" t="s">
        <v>13</v>
      </c>
      <c r="D1885">
        <v>73</v>
      </c>
      <c r="E1885" t="s">
        <v>12</v>
      </c>
      <c r="F1885" t="s">
        <v>11</v>
      </c>
      <c r="G1885" t="b">
        <v>0</v>
      </c>
      <c r="I1885">
        <v>18</v>
      </c>
      <c r="J1885" t="b">
        <v>0</v>
      </c>
      <c r="K1885">
        <f>YEAR(Table1[[#This Row],[Patient Admission Date]])</f>
        <v>2023</v>
      </c>
      <c r="L1885" t="str">
        <f>TEXT(Table1[[#This Row],[Patient Admission Date]],"mmm")</f>
        <v>Jul</v>
      </c>
      <c r="M1885" t="str">
        <f>TEXT(Table1[[#This Row],[Patient Admission Date]],"ddd")</f>
        <v>Fri</v>
      </c>
      <c r="N1885" t="str">
        <f>TEXT(INT(HOUR(Table1[[#This Row],[Patient Admission Date]])/3)*3,"00")&amp;"-"&amp;TEXT(INT(HOUR(Table1[[#This Row],[Patient Admission Date]])/3)*3+3,"00")</f>
        <v>18-21</v>
      </c>
      <c r="O1885" t="str" cm="1">
        <f t="array" ref="O1885">_xlfn.IFS(Table1[[#This Row],[Patient Age]]&lt;=14,"0-14",Table1[[#This Row],[Patient Age]]&lt;=29,"15-29",Table1[[#This Row],[Patient Age]]&lt;=44,"30-44",Table1[[#This Row],[Patient Age]]&lt;=59,"45-59",Table1[[#This Row],[Patient Age]]&lt;=74,"60-74",TRUE,"75+")</f>
        <v>60-74</v>
      </c>
      <c r="P1885" t="str" cm="1">
        <f t="array" ref="P1885">_xlfn.IFS(Table1[[#This Row],[Patient Waittime]]&lt;=15,"0-15",Table1[[#This Row],[Patient Waittime]]&lt;=30,"16-30",Table1[[#This Row],[Patient Waittime]]&lt;=45,"31-45",Table1[[#This Row],[Patient Waittime]]&lt;=60,"46-60",TRUE,"60+")</f>
        <v>16-30</v>
      </c>
      <c r="Q1885">
        <f>--(Table1[[#This Row],[Patient Waittime]]&lt;=30)</f>
        <v>1</v>
      </c>
      <c r="R1885">
        <f>--Table1[[#This Row],[Patient Admission Flag]]</f>
        <v>0</v>
      </c>
      <c r="S1885">
        <f>--AND(Table1[[#This Row],[WithinTarget]]=1,Table1[[#This Row],[Patient Satisfaction Score]]&gt;=7)</f>
        <v>0</v>
      </c>
      <c r="T1885" t="str">
        <f>IF(LEFT(Table1[[#This Row],[Patient Gender]],1)="F","Female","Male")</f>
        <v>Female</v>
      </c>
    </row>
    <row r="1886" spans="1:20" x14ac:dyDescent="0.3">
      <c r="A1886" t="s">
        <v>1990</v>
      </c>
      <c r="B1886" s="1">
        <v>45287.741666666669</v>
      </c>
      <c r="C1886" t="s">
        <v>13</v>
      </c>
      <c r="D1886">
        <v>1</v>
      </c>
      <c r="E1886" t="s">
        <v>12</v>
      </c>
      <c r="F1886" t="s">
        <v>11</v>
      </c>
      <c r="G1886" t="b">
        <v>0</v>
      </c>
      <c r="I1886">
        <v>31</v>
      </c>
      <c r="J1886" t="b">
        <v>0</v>
      </c>
      <c r="K1886">
        <f>YEAR(Table1[[#This Row],[Patient Admission Date]])</f>
        <v>2023</v>
      </c>
      <c r="L1886" t="str">
        <f>TEXT(Table1[[#This Row],[Patient Admission Date]],"mmm")</f>
        <v>Dec</v>
      </c>
      <c r="M1886" t="str">
        <f>TEXT(Table1[[#This Row],[Patient Admission Date]],"ddd")</f>
        <v>Wed</v>
      </c>
      <c r="N1886" t="str">
        <f>TEXT(INT(HOUR(Table1[[#This Row],[Patient Admission Date]])/3)*3,"00")&amp;"-"&amp;TEXT(INT(HOUR(Table1[[#This Row],[Patient Admission Date]])/3)*3+3,"00")</f>
        <v>15-18</v>
      </c>
      <c r="O1886" t="str" cm="1">
        <f t="array" ref="O1886">_xlfn.IFS(Table1[[#This Row],[Patient Age]]&lt;=14,"0-14",Table1[[#This Row],[Patient Age]]&lt;=29,"15-29",Table1[[#This Row],[Patient Age]]&lt;=44,"30-44",Table1[[#This Row],[Patient Age]]&lt;=59,"45-59",Table1[[#This Row],[Patient Age]]&lt;=74,"60-74",TRUE,"75+")</f>
        <v>0-14</v>
      </c>
      <c r="P1886" t="str" cm="1">
        <f t="array" ref="P1886">_xlfn.IFS(Table1[[#This Row],[Patient Waittime]]&lt;=15,"0-15",Table1[[#This Row],[Patient Waittime]]&lt;=30,"16-30",Table1[[#This Row],[Patient Waittime]]&lt;=45,"31-45",Table1[[#This Row],[Patient Waittime]]&lt;=60,"46-60",TRUE,"60+")</f>
        <v>31-45</v>
      </c>
      <c r="Q1886">
        <f>--(Table1[[#This Row],[Patient Waittime]]&lt;=30)</f>
        <v>0</v>
      </c>
      <c r="R1886">
        <f>--Table1[[#This Row],[Patient Admission Flag]]</f>
        <v>0</v>
      </c>
      <c r="S1886">
        <f>--AND(Table1[[#This Row],[WithinTarget]]=1,Table1[[#This Row],[Patient Satisfaction Score]]&gt;=7)</f>
        <v>0</v>
      </c>
      <c r="T1886" t="str">
        <f>IF(LEFT(Table1[[#This Row],[Patient Gender]],1)="F","Female","Male")</f>
        <v>Female</v>
      </c>
    </row>
    <row r="1887" spans="1:20" x14ac:dyDescent="0.3">
      <c r="A1887" t="s">
        <v>1991</v>
      </c>
      <c r="B1887" s="1">
        <v>45073.027777777781</v>
      </c>
      <c r="C1887" t="s">
        <v>13</v>
      </c>
      <c r="D1887">
        <v>42</v>
      </c>
      <c r="E1887" t="s">
        <v>12</v>
      </c>
      <c r="F1887" t="s">
        <v>11</v>
      </c>
      <c r="G1887" t="b">
        <v>0</v>
      </c>
      <c r="I1887">
        <v>44</v>
      </c>
      <c r="J1887" t="b">
        <v>0</v>
      </c>
      <c r="K1887">
        <f>YEAR(Table1[[#This Row],[Patient Admission Date]])</f>
        <v>2023</v>
      </c>
      <c r="L1887" t="str">
        <f>TEXT(Table1[[#This Row],[Patient Admission Date]],"mmm")</f>
        <v>May</v>
      </c>
      <c r="M1887" t="str">
        <f>TEXT(Table1[[#This Row],[Patient Admission Date]],"ddd")</f>
        <v>Sat</v>
      </c>
      <c r="N1887" t="str">
        <f>TEXT(INT(HOUR(Table1[[#This Row],[Patient Admission Date]])/3)*3,"00")&amp;"-"&amp;TEXT(INT(HOUR(Table1[[#This Row],[Patient Admission Date]])/3)*3+3,"00")</f>
        <v>00-03</v>
      </c>
      <c r="O1887" t="str" cm="1">
        <f t="array" ref="O1887">_xlfn.IFS(Table1[[#This Row],[Patient Age]]&lt;=14,"0-14",Table1[[#This Row],[Patient Age]]&lt;=29,"15-29",Table1[[#This Row],[Patient Age]]&lt;=44,"30-44",Table1[[#This Row],[Patient Age]]&lt;=59,"45-59",Table1[[#This Row],[Patient Age]]&lt;=74,"60-74",TRUE,"75+")</f>
        <v>30-44</v>
      </c>
      <c r="P1887" t="str" cm="1">
        <f t="array" ref="P1887">_xlfn.IFS(Table1[[#This Row],[Patient Waittime]]&lt;=15,"0-15",Table1[[#This Row],[Patient Waittime]]&lt;=30,"16-30",Table1[[#This Row],[Patient Waittime]]&lt;=45,"31-45",Table1[[#This Row],[Patient Waittime]]&lt;=60,"46-60",TRUE,"60+")</f>
        <v>31-45</v>
      </c>
      <c r="Q1887">
        <f>--(Table1[[#This Row],[Patient Waittime]]&lt;=30)</f>
        <v>0</v>
      </c>
      <c r="R1887">
        <f>--Table1[[#This Row],[Patient Admission Flag]]</f>
        <v>0</v>
      </c>
      <c r="S1887">
        <f>--AND(Table1[[#This Row],[WithinTarget]]=1,Table1[[#This Row],[Patient Satisfaction Score]]&gt;=7)</f>
        <v>0</v>
      </c>
      <c r="T1887" t="str">
        <f>IF(LEFT(Table1[[#This Row],[Patient Gender]],1)="F","Female","Male")</f>
        <v>Female</v>
      </c>
    </row>
    <row r="1888" spans="1:20" x14ac:dyDescent="0.3">
      <c r="A1888" t="s">
        <v>1992</v>
      </c>
      <c r="B1888" s="1">
        <v>45364.218055555553</v>
      </c>
      <c r="C1888" t="s">
        <v>13</v>
      </c>
      <c r="D1888">
        <v>55</v>
      </c>
      <c r="E1888" t="s">
        <v>12</v>
      </c>
      <c r="F1888" t="s">
        <v>11</v>
      </c>
      <c r="G1888" t="b">
        <v>0</v>
      </c>
      <c r="I1888">
        <v>47</v>
      </c>
      <c r="J1888" t="b">
        <v>0</v>
      </c>
      <c r="K1888">
        <f>YEAR(Table1[[#This Row],[Patient Admission Date]])</f>
        <v>2024</v>
      </c>
      <c r="L1888" t="str">
        <f>TEXT(Table1[[#This Row],[Patient Admission Date]],"mmm")</f>
        <v>Mar</v>
      </c>
      <c r="M1888" t="str">
        <f>TEXT(Table1[[#This Row],[Patient Admission Date]],"ddd")</f>
        <v>Wed</v>
      </c>
      <c r="N1888" t="str">
        <f>TEXT(INT(HOUR(Table1[[#This Row],[Patient Admission Date]])/3)*3,"00")&amp;"-"&amp;TEXT(INT(HOUR(Table1[[#This Row],[Patient Admission Date]])/3)*3+3,"00")</f>
        <v>03-06</v>
      </c>
      <c r="O1888" t="str" cm="1">
        <f t="array" ref="O1888">_xlfn.IFS(Table1[[#This Row],[Patient Age]]&lt;=14,"0-14",Table1[[#This Row],[Patient Age]]&lt;=29,"15-29",Table1[[#This Row],[Patient Age]]&lt;=44,"30-44",Table1[[#This Row],[Patient Age]]&lt;=59,"45-59",Table1[[#This Row],[Patient Age]]&lt;=74,"60-74",TRUE,"75+")</f>
        <v>45-59</v>
      </c>
      <c r="P1888" t="str" cm="1">
        <f t="array" ref="P1888">_xlfn.IFS(Table1[[#This Row],[Patient Waittime]]&lt;=15,"0-15",Table1[[#This Row],[Patient Waittime]]&lt;=30,"16-30",Table1[[#This Row],[Patient Waittime]]&lt;=45,"31-45",Table1[[#This Row],[Patient Waittime]]&lt;=60,"46-60",TRUE,"60+")</f>
        <v>46-60</v>
      </c>
      <c r="Q1888">
        <f>--(Table1[[#This Row],[Patient Waittime]]&lt;=30)</f>
        <v>0</v>
      </c>
      <c r="R1888">
        <f>--Table1[[#This Row],[Patient Admission Flag]]</f>
        <v>0</v>
      </c>
      <c r="S1888">
        <f>--AND(Table1[[#This Row],[WithinTarget]]=1,Table1[[#This Row],[Patient Satisfaction Score]]&gt;=7)</f>
        <v>0</v>
      </c>
      <c r="T1888" t="str">
        <f>IF(LEFT(Table1[[#This Row],[Patient Gender]],1)="F","Female","Male")</f>
        <v>Female</v>
      </c>
    </row>
    <row r="1889" spans="1:20" x14ac:dyDescent="0.3">
      <c r="A1889" t="s">
        <v>1993</v>
      </c>
      <c r="B1889" s="1">
        <v>45049.022916666669</v>
      </c>
      <c r="C1889" t="s">
        <v>13</v>
      </c>
      <c r="D1889">
        <v>15</v>
      </c>
      <c r="E1889" t="s">
        <v>12</v>
      </c>
      <c r="F1889" t="s">
        <v>11</v>
      </c>
      <c r="G1889" t="b">
        <v>0</v>
      </c>
      <c r="I1889">
        <v>49</v>
      </c>
      <c r="J1889" t="b">
        <v>0</v>
      </c>
      <c r="K1889">
        <f>YEAR(Table1[[#This Row],[Patient Admission Date]])</f>
        <v>2023</v>
      </c>
      <c r="L1889" t="str">
        <f>TEXT(Table1[[#This Row],[Patient Admission Date]],"mmm")</f>
        <v>May</v>
      </c>
      <c r="M1889" t="str">
        <f>TEXT(Table1[[#This Row],[Patient Admission Date]],"ddd")</f>
        <v>Wed</v>
      </c>
      <c r="N1889" t="str">
        <f>TEXT(INT(HOUR(Table1[[#This Row],[Patient Admission Date]])/3)*3,"00")&amp;"-"&amp;TEXT(INT(HOUR(Table1[[#This Row],[Patient Admission Date]])/3)*3+3,"00")</f>
        <v>00-03</v>
      </c>
      <c r="O1889" t="str" cm="1">
        <f t="array" ref="O1889">_xlfn.IFS(Table1[[#This Row],[Patient Age]]&lt;=14,"0-14",Table1[[#This Row],[Patient Age]]&lt;=29,"15-29",Table1[[#This Row],[Patient Age]]&lt;=44,"30-44",Table1[[#This Row],[Patient Age]]&lt;=59,"45-59",Table1[[#This Row],[Patient Age]]&lt;=74,"60-74",TRUE,"75+")</f>
        <v>15-29</v>
      </c>
      <c r="P1889" t="str" cm="1">
        <f t="array" ref="P1889">_xlfn.IFS(Table1[[#This Row],[Patient Waittime]]&lt;=15,"0-15",Table1[[#This Row],[Patient Waittime]]&lt;=30,"16-30",Table1[[#This Row],[Patient Waittime]]&lt;=45,"31-45",Table1[[#This Row],[Patient Waittime]]&lt;=60,"46-60",TRUE,"60+")</f>
        <v>46-60</v>
      </c>
      <c r="Q1889">
        <f>--(Table1[[#This Row],[Patient Waittime]]&lt;=30)</f>
        <v>0</v>
      </c>
      <c r="R1889">
        <f>--Table1[[#This Row],[Patient Admission Flag]]</f>
        <v>0</v>
      </c>
      <c r="S1889">
        <f>--AND(Table1[[#This Row],[WithinTarget]]=1,Table1[[#This Row],[Patient Satisfaction Score]]&gt;=7)</f>
        <v>0</v>
      </c>
      <c r="T1889" t="str">
        <f>IF(LEFT(Table1[[#This Row],[Patient Gender]],1)="F","Female","Male")</f>
        <v>Female</v>
      </c>
    </row>
    <row r="1890" spans="1:20" x14ac:dyDescent="0.3">
      <c r="A1890" t="s">
        <v>1994</v>
      </c>
      <c r="B1890" s="1">
        <v>45112.583333333336</v>
      </c>
      <c r="C1890" t="s">
        <v>13</v>
      </c>
      <c r="D1890">
        <v>39</v>
      </c>
      <c r="E1890" t="s">
        <v>12</v>
      </c>
      <c r="F1890" t="s">
        <v>11</v>
      </c>
      <c r="G1890" t="b">
        <v>0</v>
      </c>
      <c r="I1890">
        <v>19</v>
      </c>
      <c r="J1890" t="b">
        <v>0</v>
      </c>
      <c r="K1890">
        <f>YEAR(Table1[[#This Row],[Patient Admission Date]])</f>
        <v>2023</v>
      </c>
      <c r="L1890" t="str">
        <f>TEXT(Table1[[#This Row],[Patient Admission Date]],"mmm")</f>
        <v>Jul</v>
      </c>
      <c r="M1890" t="str">
        <f>TEXT(Table1[[#This Row],[Patient Admission Date]],"ddd")</f>
        <v>Wed</v>
      </c>
      <c r="N1890" t="str">
        <f>TEXT(INT(HOUR(Table1[[#This Row],[Patient Admission Date]])/3)*3,"00")&amp;"-"&amp;TEXT(INT(HOUR(Table1[[#This Row],[Patient Admission Date]])/3)*3+3,"00")</f>
        <v>12-15</v>
      </c>
      <c r="O1890" t="str" cm="1">
        <f t="array" ref="O1890">_xlfn.IFS(Table1[[#This Row],[Patient Age]]&lt;=14,"0-14",Table1[[#This Row],[Patient Age]]&lt;=29,"15-29",Table1[[#This Row],[Patient Age]]&lt;=44,"30-44",Table1[[#This Row],[Patient Age]]&lt;=59,"45-59",Table1[[#This Row],[Patient Age]]&lt;=74,"60-74",TRUE,"75+")</f>
        <v>30-44</v>
      </c>
      <c r="P1890" t="str" cm="1">
        <f t="array" ref="P1890">_xlfn.IFS(Table1[[#This Row],[Patient Waittime]]&lt;=15,"0-15",Table1[[#This Row],[Patient Waittime]]&lt;=30,"16-30",Table1[[#This Row],[Patient Waittime]]&lt;=45,"31-45",Table1[[#This Row],[Patient Waittime]]&lt;=60,"46-60",TRUE,"60+")</f>
        <v>16-30</v>
      </c>
      <c r="Q1890">
        <f>--(Table1[[#This Row],[Patient Waittime]]&lt;=30)</f>
        <v>1</v>
      </c>
      <c r="R1890">
        <f>--Table1[[#This Row],[Patient Admission Flag]]</f>
        <v>0</v>
      </c>
      <c r="S1890">
        <f>--AND(Table1[[#This Row],[WithinTarget]]=1,Table1[[#This Row],[Patient Satisfaction Score]]&gt;=7)</f>
        <v>0</v>
      </c>
      <c r="T1890" t="str">
        <f>IF(LEFT(Table1[[#This Row],[Patient Gender]],1)="F","Female","Male")</f>
        <v>Female</v>
      </c>
    </row>
    <row r="1891" spans="1:20" x14ac:dyDescent="0.3">
      <c r="A1891" t="s">
        <v>1995</v>
      </c>
      <c r="B1891" s="1">
        <v>45032.654166666667</v>
      </c>
      <c r="C1891" t="s">
        <v>13</v>
      </c>
      <c r="D1891">
        <v>27</v>
      </c>
      <c r="E1891" t="s">
        <v>12</v>
      </c>
      <c r="F1891" t="s">
        <v>11</v>
      </c>
      <c r="G1891" t="b">
        <v>0</v>
      </c>
      <c r="I1891">
        <v>32</v>
      </c>
      <c r="J1891" t="b">
        <v>0</v>
      </c>
      <c r="K1891">
        <f>YEAR(Table1[[#This Row],[Patient Admission Date]])</f>
        <v>2023</v>
      </c>
      <c r="L1891" t="str">
        <f>TEXT(Table1[[#This Row],[Patient Admission Date]],"mmm")</f>
        <v>Apr</v>
      </c>
      <c r="M1891" t="str">
        <f>TEXT(Table1[[#This Row],[Patient Admission Date]],"ddd")</f>
        <v>Sun</v>
      </c>
      <c r="N1891" t="str">
        <f>TEXT(INT(HOUR(Table1[[#This Row],[Patient Admission Date]])/3)*3,"00")&amp;"-"&amp;TEXT(INT(HOUR(Table1[[#This Row],[Patient Admission Date]])/3)*3+3,"00")</f>
        <v>15-18</v>
      </c>
      <c r="O1891" t="str" cm="1">
        <f t="array" ref="O1891">_xlfn.IFS(Table1[[#This Row],[Patient Age]]&lt;=14,"0-14",Table1[[#This Row],[Patient Age]]&lt;=29,"15-29",Table1[[#This Row],[Patient Age]]&lt;=44,"30-44",Table1[[#This Row],[Patient Age]]&lt;=59,"45-59",Table1[[#This Row],[Patient Age]]&lt;=74,"60-74",TRUE,"75+")</f>
        <v>15-29</v>
      </c>
      <c r="P1891" t="str" cm="1">
        <f t="array" ref="P1891">_xlfn.IFS(Table1[[#This Row],[Patient Waittime]]&lt;=15,"0-15",Table1[[#This Row],[Patient Waittime]]&lt;=30,"16-30",Table1[[#This Row],[Patient Waittime]]&lt;=45,"31-45",Table1[[#This Row],[Patient Waittime]]&lt;=60,"46-60",TRUE,"60+")</f>
        <v>31-45</v>
      </c>
      <c r="Q1891">
        <f>--(Table1[[#This Row],[Patient Waittime]]&lt;=30)</f>
        <v>0</v>
      </c>
      <c r="R1891">
        <f>--Table1[[#This Row],[Patient Admission Flag]]</f>
        <v>0</v>
      </c>
      <c r="S1891">
        <f>--AND(Table1[[#This Row],[WithinTarget]]=1,Table1[[#This Row],[Patient Satisfaction Score]]&gt;=7)</f>
        <v>0</v>
      </c>
      <c r="T1891" t="str">
        <f>IF(LEFT(Table1[[#This Row],[Patient Gender]],1)="F","Female","Male")</f>
        <v>Female</v>
      </c>
    </row>
    <row r="1892" spans="1:20" x14ac:dyDescent="0.3">
      <c r="A1892" t="s">
        <v>1996</v>
      </c>
      <c r="B1892" s="1">
        <v>45345.869444444441</v>
      </c>
      <c r="C1892" t="s">
        <v>13</v>
      </c>
      <c r="D1892">
        <v>33</v>
      </c>
      <c r="E1892" t="s">
        <v>12</v>
      </c>
      <c r="F1892" t="s">
        <v>11</v>
      </c>
      <c r="G1892" t="b">
        <v>0</v>
      </c>
      <c r="I1892">
        <v>37</v>
      </c>
      <c r="J1892" t="b">
        <v>0</v>
      </c>
      <c r="K1892">
        <f>YEAR(Table1[[#This Row],[Patient Admission Date]])</f>
        <v>2024</v>
      </c>
      <c r="L1892" t="str">
        <f>TEXT(Table1[[#This Row],[Patient Admission Date]],"mmm")</f>
        <v>Feb</v>
      </c>
      <c r="M1892" t="str">
        <f>TEXT(Table1[[#This Row],[Patient Admission Date]],"ddd")</f>
        <v>Fri</v>
      </c>
      <c r="N1892" t="str">
        <f>TEXT(INT(HOUR(Table1[[#This Row],[Patient Admission Date]])/3)*3,"00")&amp;"-"&amp;TEXT(INT(HOUR(Table1[[#This Row],[Patient Admission Date]])/3)*3+3,"00")</f>
        <v>18-21</v>
      </c>
      <c r="O1892" t="str" cm="1">
        <f t="array" ref="O1892">_xlfn.IFS(Table1[[#This Row],[Patient Age]]&lt;=14,"0-14",Table1[[#This Row],[Patient Age]]&lt;=29,"15-29",Table1[[#This Row],[Patient Age]]&lt;=44,"30-44",Table1[[#This Row],[Patient Age]]&lt;=59,"45-59",Table1[[#This Row],[Patient Age]]&lt;=74,"60-74",TRUE,"75+")</f>
        <v>30-44</v>
      </c>
      <c r="P1892" t="str" cm="1">
        <f t="array" ref="P1892">_xlfn.IFS(Table1[[#This Row],[Patient Waittime]]&lt;=15,"0-15",Table1[[#This Row],[Patient Waittime]]&lt;=30,"16-30",Table1[[#This Row],[Patient Waittime]]&lt;=45,"31-45",Table1[[#This Row],[Patient Waittime]]&lt;=60,"46-60",TRUE,"60+")</f>
        <v>31-45</v>
      </c>
      <c r="Q1892">
        <f>--(Table1[[#This Row],[Patient Waittime]]&lt;=30)</f>
        <v>0</v>
      </c>
      <c r="R1892">
        <f>--Table1[[#This Row],[Patient Admission Flag]]</f>
        <v>0</v>
      </c>
      <c r="S1892">
        <f>--AND(Table1[[#This Row],[WithinTarget]]=1,Table1[[#This Row],[Patient Satisfaction Score]]&gt;=7)</f>
        <v>0</v>
      </c>
      <c r="T1892" t="str">
        <f>IF(LEFT(Table1[[#This Row],[Patient Gender]],1)="F","Female","Male")</f>
        <v>Female</v>
      </c>
    </row>
    <row r="1893" spans="1:20" x14ac:dyDescent="0.3">
      <c r="A1893" t="s">
        <v>1997</v>
      </c>
      <c r="B1893" s="1">
        <v>45578.991666666669</v>
      </c>
      <c r="C1893" t="s">
        <v>13</v>
      </c>
      <c r="D1893">
        <v>64</v>
      </c>
      <c r="E1893" t="s">
        <v>12</v>
      </c>
      <c r="F1893" t="s">
        <v>11</v>
      </c>
      <c r="G1893" t="b">
        <v>0</v>
      </c>
      <c r="I1893">
        <v>34</v>
      </c>
      <c r="J1893" t="b">
        <v>0</v>
      </c>
      <c r="K1893">
        <f>YEAR(Table1[[#This Row],[Patient Admission Date]])</f>
        <v>2024</v>
      </c>
      <c r="L1893" t="str">
        <f>TEXT(Table1[[#This Row],[Patient Admission Date]],"mmm")</f>
        <v>Oct</v>
      </c>
      <c r="M1893" t="str">
        <f>TEXT(Table1[[#This Row],[Patient Admission Date]],"ddd")</f>
        <v>Sun</v>
      </c>
      <c r="N1893" t="str">
        <f>TEXT(INT(HOUR(Table1[[#This Row],[Patient Admission Date]])/3)*3,"00")&amp;"-"&amp;TEXT(INT(HOUR(Table1[[#This Row],[Patient Admission Date]])/3)*3+3,"00")</f>
        <v>21-24</v>
      </c>
      <c r="O1893" t="str" cm="1">
        <f t="array" ref="O1893">_xlfn.IFS(Table1[[#This Row],[Patient Age]]&lt;=14,"0-14",Table1[[#This Row],[Patient Age]]&lt;=29,"15-29",Table1[[#This Row],[Patient Age]]&lt;=44,"30-44",Table1[[#This Row],[Patient Age]]&lt;=59,"45-59",Table1[[#This Row],[Patient Age]]&lt;=74,"60-74",TRUE,"75+")</f>
        <v>60-74</v>
      </c>
      <c r="P1893" t="str" cm="1">
        <f t="array" ref="P1893">_xlfn.IFS(Table1[[#This Row],[Patient Waittime]]&lt;=15,"0-15",Table1[[#This Row],[Patient Waittime]]&lt;=30,"16-30",Table1[[#This Row],[Patient Waittime]]&lt;=45,"31-45",Table1[[#This Row],[Patient Waittime]]&lt;=60,"46-60",TRUE,"60+")</f>
        <v>31-45</v>
      </c>
      <c r="Q1893">
        <f>--(Table1[[#This Row],[Patient Waittime]]&lt;=30)</f>
        <v>0</v>
      </c>
      <c r="R1893">
        <f>--Table1[[#This Row],[Patient Admission Flag]]</f>
        <v>0</v>
      </c>
      <c r="S1893">
        <f>--AND(Table1[[#This Row],[WithinTarget]]=1,Table1[[#This Row],[Patient Satisfaction Score]]&gt;=7)</f>
        <v>0</v>
      </c>
      <c r="T1893" t="str">
        <f>IF(LEFT(Table1[[#This Row],[Patient Gender]],1)="F","Female","Male")</f>
        <v>Female</v>
      </c>
    </row>
    <row r="1894" spans="1:20" x14ac:dyDescent="0.3">
      <c r="A1894" t="s">
        <v>1998</v>
      </c>
      <c r="B1894" s="1">
        <v>45093.498611111114</v>
      </c>
      <c r="C1894" t="s">
        <v>13</v>
      </c>
      <c r="D1894">
        <v>8</v>
      </c>
      <c r="E1894" t="s">
        <v>12</v>
      </c>
      <c r="F1894" t="s">
        <v>11</v>
      </c>
      <c r="G1894" t="b">
        <v>0</v>
      </c>
      <c r="I1894">
        <v>16</v>
      </c>
      <c r="J1894" t="b">
        <v>0</v>
      </c>
      <c r="K1894">
        <f>YEAR(Table1[[#This Row],[Patient Admission Date]])</f>
        <v>2023</v>
      </c>
      <c r="L1894" t="str">
        <f>TEXT(Table1[[#This Row],[Patient Admission Date]],"mmm")</f>
        <v>Jun</v>
      </c>
      <c r="M1894" t="str">
        <f>TEXT(Table1[[#This Row],[Patient Admission Date]],"ddd")</f>
        <v>Fri</v>
      </c>
      <c r="N1894" t="str">
        <f>TEXT(INT(HOUR(Table1[[#This Row],[Patient Admission Date]])/3)*3,"00")&amp;"-"&amp;TEXT(INT(HOUR(Table1[[#This Row],[Patient Admission Date]])/3)*3+3,"00")</f>
        <v>09-12</v>
      </c>
      <c r="O1894" t="str" cm="1">
        <f t="array" ref="O1894">_xlfn.IFS(Table1[[#This Row],[Patient Age]]&lt;=14,"0-14",Table1[[#This Row],[Patient Age]]&lt;=29,"15-29",Table1[[#This Row],[Patient Age]]&lt;=44,"30-44",Table1[[#This Row],[Patient Age]]&lt;=59,"45-59",Table1[[#This Row],[Patient Age]]&lt;=74,"60-74",TRUE,"75+")</f>
        <v>0-14</v>
      </c>
      <c r="P1894" t="str" cm="1">
        <f t="array" ref="P1894">_xlfn.IFS(Table1[[#This Row],[Patient Waittime]]&lt;=15,"0-15",Table1[[#This Row],[Patient Waittime]]&lt;=30,"16-30",Table1[[#This Row],[Patient Waittime]]&lt;=45,"31-45",Table1[[#This Row],[Patient Waittime]]&lt;=60,"46-60",TRUE,"60+")</f>
        <v>16-30</v>
      </c>
      <c r="Q1894">
        <f>--(Table1[[#This Row],[Patient Waittime]]&lt;=30)</f>
        <v>1</v>
      </c>
      <c r="R1894">
        <f>--Table1[[#This Row],[Patient Admission Flag]]</f>
        <v>0</v>
      </c>
      <c r="S1894">
        <f>--AND(Table1[[#This Row],[WithinTarget]]=1,Table1[[#This Row],[Patient Satisfaction Score]]&gt;=7)</f>
        <v>0</v>
      </c>
      <c r="T1894" t="str">
        <f>IF(LEFT(Table1[[#This Row],[Patient Gender]],1)="F","Female","Male")</f>
        <v>Female</v>
      </c>
    </row>
    <row r="1895" spans="1:20" x14ac:dyDescent="0.3">
      <c r="A1895" t="s">
        <v>1999</v>
      </c>
      <c r="B1895" s="1">
        <v>45162.606249999997</v>
      </c>
      <c r="C1895" t="s">
        <v>13</v>
      </c>
      <c r="D1895">
        <v>37</v>
      </c>
      <c r="E1895" t="s">
        <v>12</v>
      </c>
      <c r="F1895" t="s">
        <v>11</v>
      </c>
      <c r="G1895" t="b">
        <v>0</v>
      </c>
      <c r="I1895">
        <v>41</v>
      </c>
      <c r="J1895" t="b">
        <v>0</v>
      </c>
      <c r="K1895">
        <f>YEAR(Table1[[#This Row],[Patient Admission Date]])</f>
        <v>2023</v>
      </c>
      <c r="L1895" t="str">
        <f>TEXT(Table1[[#This Row],[Patient Admission Date]],"mmm")</f>
        <v>Aug</v>
      </c>
      <c r="M1895" t="str">
        <f>TEXT(Table1[[#This Row],[Patient Admission Date]],"ddd")</f>
        <v>Thu</v>
      </c>
      <c r="N1895" t="str">
        <f>TEXT(INT(HOUR(Table1[[#This Row],[Patient Admission Date]])/3)*3,"00")&amp;"-"&amp;TEXT(INT(HOUR(Table1[[#This Row],[Patient Admission Date]])/3)*3+3,"00")</f>
        <v>12-15</v>
      </c>
      <c r="O1895" t="str" cm="1">
        <f t="array" ref="O1895">_xlfn.IFS(Table1[[#This Row],[Patient Age]]&lt;=14,"0-14",Table1[[#This Row],[Patient Age]]&lt;=29,"15-29",Table1[[#This Row],[Patient Age]]&lt;=44,"30-44",Table1[[#This Row],[Patient Age]]&lt;=59,"45-59",Table1[[#This Row],[Patient Age]]&lt;=74,"60-74",TRUE,"75+")</f>
        <v>30-44</v>
      </c>
      <c r="P1895" t="str" cm="1">
        <f t="array" ref="P1895">_xlfn.IFS(Table1[[#This Row],[Patient Waittime]]&lt;=15,"0-15",Table1[[#This Row],[Patient Waittime]]&lt;=30,"16-30",Table1[[#This Row],[Patient Waittime]]&lt;=45,"31-45",Table1[[#This Row],[Patient Waittime]]&lt;=60,"46-60",TRUE,"60+")</f>
        <v>31-45</v>
      </c>
      <c r="Q1895">
        <f>--(Table1[[#This Row],[Patient Waittime]]&lt;=30)</f>
        <v>0</v>
      </c>
      <c r="R1895">
        <f>--Table1[[#This Row],[Patient Admission Flag]]</f>
        <v>0</v>
      </c>
      <c r="S1895">
        <f>--AND(Table1[[#This Row],[WithinTarget]]=1,Table1[[#This Row],[Patient Satisfaction Score]]&gt;=7)</f>
        <v>0</v>
      </c>
      <c r="T1895" t="str">
        <f>IF(LEFT(Table1[[#This Row],[Patient Gender]],1)="F","Female","Male")</f>
        <v>Female</v>
      </c>
    </row>
    <row r="1896" spans="1:20" x14ac:dyDescent="0.3">
      <c r="A1896" t="s">
        <v>2000</v>
      </c>
      <c r="B1896" s="1">
        <v>45551.509722222225</v>
      </c>
      <c r="C1896" t="s">
        <v>13</v>
      </c>
      <c r="D1896">
        <v>48</v>
      </c>
      <c r="E1896" t="s">
        <v>12</v>
      </c>
      <c r="F1896" t="s">
        <v>11</v>
      </c>
      <c r="G1896" t="b">
        <v>0</v>
      </c>
      <c r="I1896">
        <v>24</v>
      </c>
      <c r="J1896" t="b">
        <v>0</v>
      </c>
      <c r="K1896">
        <f>YEAR(Table1[[#This Row],[Patient Admission Date]])</f>
        <v>2024</v>
      </c>
      <c r="L1896" t="str">
        <f>TEXT(Table1[[#This Row],[Patient Admission Date]],"mmm")</f>
        <v>Sep</v>
      </c>
      <c r="M1896" t="str">
        <f>TEXT(Table1[[#This Row],[Patient Admission Date]],"ddd")</f>
        <v>Mon</v>
      </c>
      <c r="N1896" t="str">
        <f>TEXT(INT(HOUR(Table1[[#This Row],[Patient Admission Date]])/3)*3,"00")&amp;"-"&amp;TEXT(INT(HOUR(Table1[[#This Row],[Patient Admission Date]])/3)*3+3,"00")</f>
        <v>12-15</v>
      </c>
      <c r="O1896" t="str" cm="1">
        <f t="array" ref="O1896">_xlfn.IFS(Table1[[#This Row],[Patient Age]]&lt;=14,"0-14",Table1[[#This Row],[Patient Age]]&lt;=29,"15-29",Table1[[#This Row],[Patient Age]]&lt;=44,"30-44",Table1[[#This Row],[Patient Age]]&lt;=59,"45-59",Table1[[#This Row],[Patient Age]]&lt;=74,"60-74",TRUE,"75+")</f>
        <v>45-59</v>
      </c>
      <c r="P1896" t="str" cm="1">
        <f t="array" ref="P1896">_xlfn.IFS(Table1[[#This Row],[Patient Waittime]]&lt;=15,"0-15",Table1[[#This Row],[Patient Waittime]]&lt;=30,"16-30",Table1[[#This Row],[Patient Waittime]]&lt;=45,"31-45",Table1[[#This Row],[Patient Waittime]]&lt;=60,"46-60",TRUE,"60+")</f>
        <v>16-30</v>
      </c>
      <c r="Q1896">
        <f>--(Table1[[#This Row],[Patient Waittime]]&lt;=30)</f>
        <v>1</v>
      </c>
      <c r="R1896">
        <f>--Table1[[#This Row],[Patient Admission Flag]]</f>
        <v>0</v>
      </c>
      <c r="S1896">
        <f>--AND(Table1[[#This Row],[WithinTarget]]=1,Table1[[#This Row],[Patient Satisfaction Score]]&gt;=7)</f>
        <v>0</v>
      </c>
      <c r="T1896" t="str">
        <f>IF(LEFT(Table1[[#This Row],[Patient Gender]],1)="F","Female","Male")</f>
        <v>Female</v>
      </c>
    </row>
    <row r="1897" spans="1:20" x14ac:dyDescent="0.3">
      <c r="A1897" t="s">
        <v>2001</v>
      </c>
      <c r="B1897" s="1">
        <v>45274.451388888891</v>
      </c>
      <c r="C1897" t="s">
        <v>13</v>
      </c>
      <c r="D1897">
        <v>6</v>
      </c>
      <c r="E1897" t="s">
        <v>12</v>
      </c>
      <c r="F1897" t="s">
        <v>11</v>
      </c>
      <c r="G1897" t="b">
        <v>0</v>
      </c>
      <c r="I1897">
        <v>47</v>
      </c>
      <c r="J1897" t="b">
        <v>0</v>
      </c>
      <c r="K1897">
        <f>YEAR(Table1[[#This Row],[Patient Admission Date]])</f>
        <v>2023</v>
      </c>
      <c r="L1897" t="str">
        <f>TEXT(Table1[[#This Row],[Patient Admission Date]],"mmm")</f>
        <v>Dec</v>
      </c>
      <c r="M1897" t="str">
        <f>TEXT(Table1[[#This Row],[Patient Admission Date]],"ddd")</f>
        <v>Thu</v>
      </c>
      <c r="N1897" t="str">
        <f>TEXT(INT(HOUR(Table1[[#This Row],[Patient Admission Date]])/3)*3,"00")&amp;"-"&amp;TEXT(INT(HOUR(Table1[[#This Row],[Patient Admission Date]])/3)*3+3,"00")</f>
        <v>09-12</v>
      </c>
      <c r="O1897" t="str" cm="1">
        <f t="array" ref="O1897">_xlfn.IFS(Table1[[#This Row],[Patient Age]]&lt;=14,"0-14",Table1[[#This Row],[Patient Age]]&lt;=29,"15-29",Table1[[#This Row],[Patient Age]]&lt;=44,"30-44",Table1[[#This Row],[Patient Age]]&lt;=59,"45-59",Table1[[#This Row],[Patient Age]]&lt;=74,"60-74",TRUE,"75+")</f>
        <v>0-14</v>
      </c>
      <c r="P1897" t="str" cm="1">
        <f t="array" ref="P1897">_xlfn.IFS(Table1[[#This Row],[Patient Waittime]]&lt;=15,"0-15",Table1[[#This Row],[Patient Waittime]]&lt;=30,"16-30",Table1[[#This Row],[Patient Waittime]]&lt;=45,"31-45",Table1[[#This Row],[Patient Waittime]]&lt;=60,"46-60",TRUE,"60+")</f>
        <v>46-60</v>
      </c>
      <c r="Q1897">
        <f>--(Table1[[#This Row],[Patient Waittime]]&lt;=30)</f>
        <v>0</v>
      </c>
      <c r="R1897">
        <f>--Table1[[#This Row],[Patient Admission Flag]]</f>
        <v>0</v>
      </c>
      <c r="S1897">
        <f>--AND(Table1[[#This Row],[WithinTarget]]=1,Table1[[#This Row],[Patient Satisfaction Score]]&gt;=7)</f>
        <v>0</v>
      </c>
      <c r="T1897" t="str">
        <f>IF(LEFT(Table1[[#This Row],[Patient Gender]],1)="F","Female","Male")</f>
        <v>Female</v>
      </c>
    </row>
    <row r="1898" spans="1:20" x14ac:dyDescent="0.3">
      <c r="A1898" t="s">
        <v>2002</v>
      </c>
      <c r="B1898" s="1">
        <v>45582.331944444442</v>
      </c>
      <c r="C1898" t="s">
        <v>13</v>
      </c>
      <c r="D1898">
        <v>58</v>
      </c>
      <c r="E1898" t="s">
        <v>12</v>
      </c>
      <c r="F1898" t="s">
        <v>11</v>
      </c>
      <c r="G1898" t="b">
        <v>0</v>
      </c>
      <c r="I1898">
        <v>55</v>
      </c>
      <c r="J1898" t="b">
        <v>0</v>
      </c>
      <c r="K1898">
        <f>YEAR(Table1[[#This Row],[Patient Admission Date]])</f>
        <v>2024</v>
      </c>
      <c r="L1898" t="str">
        <f>TEXT(Table1[[#This Row],[Patient Admission Date]],"mmm")</f>
        <v>Oct</v>
      </c>
      <c r="M1898" t="str">
        <f>TEXT(Table1[[#This Row],[Patient Admission Date]],"ddd")</f>
        <v>Thu</v>
      </c>
      <c r="N1898" t="str">
        <f>TEXT(INT(HOUR(Table1[[#This Row],[Patient Admission Date]])/3)*3,"00")&amp;"-"&amp;TEXT(INT(HOUR(Table1[[#This Row],[Patient Admission Date]])/3)*3+3,"00")</f>
        <v>06-09</v>
      </c>
      <c r="O1898" t="str" cm="1">
        <f t="array" ref="O1898">_xlfn.IFS(Table1[[#This Row],[Patient Age]]&lt;=14,"0-14",Table1[[#This Row],[Patient Age]]&lt;=29,"15-29",Table1[[#This Row],[Patient Age]]&lt;=44,"30-44",Table1[[#This Row],[Patient Age]]&lt;=59,"45-59",Table1[[#This Row],[Patient Age]]&lt;=74,"60-74",TRUE,"75+")</f>
        <v>45-59</v>
      </c>
      <c r="P1898" t="str" cm="1">
        <f t="array" ref="P1898">_xlfn.IFS(Table1[[#This Row],[Patient Waittime]]&lt;=15,"0-15",Table1[[#This Row],[Patient Waittime]]&lt;=30,"16-30",Table1[[#This Row],[Patient Waittime]]&lt;=45,"31-45",Table1[[#This Row],[Patient Waittime]]&lt;=60,"46-60",TRUE,"60+")</f>
        <v>46-60</v>
      </c>
      <c r="Q1898">
        <f>--(Table1[[#This Row],[Patient Waittime]]&lt;=30)</f>
        <v>0</v>
      </c>
      <c r="R1898">
        <f>--Table1[[#This Row],[Patient Admission Flag]]</f>
        <v>0</v>
      </c>
      <c r="S1898">
        <f>--AND(Table1[[#This Row],[WithinTarget]]=1,Table1[[#This Row],[Patient Satisfaction Score]]&gt;=7)</f>
        <v>0</v>
      </c>
      <c r="T1898" t="str">
        <f>IF(LEFT(Table1[[#This Row],[Patient Gender]],1)="F","Female","Male")</f>
        <v>Female</v>
      </c>
    </row>
    <row r="1899" spans="1:20" x14ac:dyDescent="0.3">
      <c r="A1899" t="s">
        <v>2003</v>
      </c>
      <c r="B1899" s="1">
        <v>45546.513194444444</v>
      </c>
      <c r="C1899" t="s">
        <v>13</v>
      </c>
      <c r="D1899">
        <v>21</v>
      </c>
      <c r="E1899" t="s">
        <v>12</v>
      </c>
      <c r="F1899" t="s">
        <v>11</v>
      </c>
      <c r="G1899" t="b">
        <v>0</v>
      </c>
      <c r="I1899">
        <v>57</v>
      </c>
      <c r="J1899" t="b">
        <v>0</v>
      </c>
      <c r="K1899">
        <f>YEAR(Table1[[#This Row],[Patient Admission Date]])</f>
        <v>2024</v>
      </c>
      <c r="L1899" t="str">
        <f>TEXT(Table1[[#This Row],[Patient Admission Date]],"mmm")</f>
        <v>Sep</v>
      </c>
      <c r="M1899" t="str">
        <f>TEXT(Table1[[#This Row],[Patient Admission Date]],"ddd")</f>
        <v>Wed</v>
      </c>
      <c r="N1899" t="str">
        <f>TEXT(INT(HOUR(Table1[[#This Row],[Patient Admission Date]])/3)*3,"00")&amp;"-"&amp;TEXT(INT(HOUR(Table1[[#This Row],[Patient Admission Date]])/3)*3+3,"00")</f>
        <v>12-15</v>
      </c>
      <c r="O1899" t="str" cm="1">
        <f t="array" ref="O1899">_xlfn.IFS(Table1[[#This Row],[Patient Age]]&lt;=14,"0-14",Table1[[#This Row],[Patient Age]]&lt;=29,"15-29",Table1[[#This Row],[Patient Age]]&lt;=44,"30-44",Table1[[#This Row],[Patient Age]]&lt;=59,"45-59",Table1[[#This Row],[Patient Age]]&lt;=74,"60-74",TRUE,"75+")</f>
        <v>15-29</v>
      </c>
      <c r="P1899" t="str" cm="1">
        <f t="array" ref="P1899">_xlfn.IFS(Table1[[#This Row],[Patient Waittime]]&lt;=15,"0-15",Table1[[#This Row],[Patient Waittime]]&lt;=30,"16-30",Table1[[#This Row],[Patient Waittime]]&lt;=45,"31-45",Table1[[#This Row],[Patient Waittime]]&lt;=60,"46-60",TRUE,"60+")</f>
        <v>46-60</v>
      </c>
      <c r="Q1899">
        <f>--(Table1[[#This Row],[Patient Waittime]]&lt;=30)</f>
        <v>0</v>
      </c>
      <c r="R1899">
        <f>--Table1[[#This Row],[Patient Admission Flag]]</f>
        <v>0</v>
      </c>
      <c r="S1899">
        <f>--AND(Table1[[#This Row],[WithinTarget]]=1,Table1[[#This Row],[Patient Satisfaction Score]]&gt;=7)</f>
        <v>0</v>
      </c>
      <c r="T1899" t="str">
        <f>IF(LEFT(Table1[[#This Row],[Patient Gender]],1)="F","Female","Male")</f>
        <v>Female</v>
      </c>
    </row>
    <row r="1900" spans="1:20" x14ac:dyDescent="0.3">
      <c r="A1900" t="s">
        <v>2004</v>
      </c>
      <c r="B1900" s="1">
        <v>45299.57708333333</v>
      </c>
      <c r="C1900" t="s">
        <v>13</v>
      </c>
      <c r="D1900">
        <v>29</v>
      </c>
      <c r="E1900" t="s">
        <v>12</v>
      </c>
      <c r="F1900" t="s">
        <v>11</v>
      </c>
      <c r="G1900" t="b">
        <v>0</v>
      </c>
      <c r="I1900">
        <v>57</v>
      </c>
      <c r="J1900" t="b">
        <v>0</v>
      </c>
      <c r="K1900">
        <f>YEAR(Table1[[#This Row],[Patient Admission Date]])</f>
        <v>2024</v>
      </c>
      <c r="L1900" t="str">
        <f>TEXT(Table1[[#This Row],[Patient Admission Date]],"mmm")</f>
        <v>Jan</v>
      </c>
      <c r="M1900" t="str">
        <f>TEXT(Table1[[#This Row],[Patient Admission Date]],"ddd")</f>
        <v>Mon</v>
      </c>
      <c r="N1900" t="str">
        <f>TEXT(INT(HOUR(Table1[[#This Row],[Patient Admission Date]])/3)*3,"00")&amp;"-"&amp;TEXT(INT(HOUR(Table1[[#This Row],[Patient Admission Date]])/3)*3+3,"00")</f>
        <v>12-15</v>
      </c>
      <c r="O1900" t="str" cm="1">
        <f t="array" ref="O1900">_xlfn.IFS(Table1[[#This Row],[Patient Age]]&lt;=14,"0-14",Table1[[#This Row],[Patient Age]]&lt;=29,"15-29",Table1[[#This Row],[Patient Age]]&lt;=44,"30-44",Table1[[#This Row],[Patient Age]]&lt;=59,"45-59",Table1[[#This Row],[Patient Age]]&lt;=74,"60-74",TRUE,"75+")</f>
        <v>15-29</v>
      </c>
      <c r="P1900" t="str" cm="1">
        <f t="array" ref="P1900">_xlfn.IFS(Table1[[#This Row],[Patient Waittime]]&lt;=15,"0-15",Table1[[#This Row],[Patient Waittime]]&lt;=30,"16-30",Table1[[#This Row],[Patient Waittime]]&lt;=45,"31-45",Table1[[#This Row],[Patient Waittime]]&lt;=60,"46-60",TRUE,"60+")</f>
        <v>46-60</v>
      </c>
      <c r="Q1900">
        <f>--(Table1[[#This Row],[Patient Waittime]]&lt;=30)</f>
        <v>0</v>
      </c>
      <c r="R1900">
        <f>--Table1[[#This Row],[Patient Admission Flag]]</f>
        <v>0</v>
      </c>
      <c r="S1900">
        <f>--AND(Table1[[#This Row],[WithinTarget]]=1,Table1[[#This Row],[Patient Satisfaction Score]]&gt;=7)</f>
        <v>0</v>
      </c>
      <c r="T1900" t="str">
        <f>IF(LEFT(Table1[[#This Row],[Patient Gender]],1)="F","Female","Male")</f>
        <v>Female</v>
      </c>
    </row>
    <row r="1901" spans="1:20" x14ac:dyDescent="0.3">
      <c r="A1901" t="s">
        <v>2005</v>
      </c>
      <c r="B1901" s="1">
        <v>45219.556944444441</v>
      </c>
      <c r="C1901" t="s">
        <v>13</v>
      </c>
      <c r="D1901">
        <v>46</v>
      </c>
      <c r="E1901" t="s">
        <v>12</v>
      </c>
      <c r="F1901" t="s">
        <v>11</v>
      </c>
      <c r="G1901" t="b">
        <v>0</v>
      </c>
      <c r="I1901">
        <v>45</v>
      </c>
      <c r="J1901" t="b">
        <v>0</v>
      </c>
      <c r="K1901">
        <f>YEAR(Table1[[#This Row],[Patient Admission Date]])</f>
        <v>2023</v>
      </c>
      <c r="L1901" t="str">
        <f>TEXT(Table1[[#This Row],[Patient Admission Date]],"mmm")</f>
        <v>Oct</v>
      </c>
      <c r="M1901" t="str">
        <f>TEXT(Table1[[#This Row],[Patient Admission Date]],"ddd")</f>
        <v>Fri</v>
      </c>
      <c r="N1901" t="str">
        <f>TEXT(INT(HOUR(Table1[[#This Row],[Patient Admission Date]])/3)*3,"00")&amp;"-"&amp;TEXT(INT(HOUR(Table1[[#This Row],[Patient Admission Date]])/3)*3+3,"00")</f>
        <v>12-15</v>
      </c>
      <c r="O1901" t="str" cm="1">
        <f t="array" ref="O1901">_xlfn.IFS(Table1[[#This Row],[Patient Age]]&lt;=14,"0-14",Table1[[#This Row],[Patient Age]]&lt;=29,"15-29",Table1[[#This Row],[Patient Age]]&lt;=44,"30-44",Table1[[#This Row],[Patient Age]]&lt;=59,"45-59",Table1[[#This Row],[Patient Age]]&lt;=74,"60-74",TRUE,"75+")</f>
        <v>45-59</v>
      </c>
      <c r="P1901" t="str" cm="1">
        <f t="array" ref="P1901">_xlfn.IFS(Table1[[#This Row],[Patient Waittime]]&lt;=15,"0-15",Table1[[#This Row],[Patient Waittime]]&lt;=30,"16-30",Table1[[#This Row],[Patient Waittime]]&lt;=45,"31-45",Table1[[#This Row],[Patient Waittime]]&lt;=60,"46-60",TRUE,"60+")</f>
        <v>31-45</v>
      </c>
      <c r="Q1901">
        <f>--(Table1[[#This Row],[Patient Waittime]]&lt;=30)</f>
        <v>0</v>
      </c>
      <c r="R1901">
        <f>--Table1[[#This Row],[Patient Admission Flag]]</f>
        <v>0</v>
      </c>
      <c r="S1901">
        <f>--AND(Table1[[#This Row],[WithinTarget]]=1,Table1[[#This Row],[Patient Satisfaction Score]]&gt;=7)</f>
        <v>0</v>
      </c>
      <c r="T1901" t="str">
        <f>IF(LEFT(Table1[[#This Row],[Patient Gender]],1)="F","Female","Male")</f>
        <v>Female</v>
      </c>
    </row>
    <row r="1902" spans="1:20" x14ac:dyDescent="0.3">
      <c r="A1902" t="s">
        <v>2006</v>
      </c>
      <c r="B1902" s="1">
        <v>45523.930555555555</v>
      </c>
      <c r="C1902" t="s">
        <v>13</v>
      </c>
      <c r="D1902">
        <v>71</v>
      </c>
      <c r="E1902" t="s">
        <v>12</v>
      </c>
      <c r="F1902" t="s">
        <v>11</v>
      </c>
      <c r="G1902" t="b">
        <v>0</v>
      </c>
      <c r="I1902">
        <v>45</v>
      </c>
      <c r="J1902" t="b">
        <v>0</v>
      </c>
      <c r="K1902">
        <f>YEAR(Table1[[#This Row],[Patient Admission Date]])</f>
        <v>2024</v>
      </c>
      <c r="L1902" t="str">
        <f>TEXT(Table1[[#This Row],[Patient Admission Date]],"mmm")</f>
        <v>Aug</v>
      </c>
      <c r="M1902" t="str">
        <f>TEXT(Table1[[#This Row],[Patient Admission Date]],"ddd")</f>
        <v>Mon</v>
      </c>
      <c r="N1902" t="str">
        <f>TEXT(INT(HOUR(Table1[[#This Row],[Patient Admission Date]])/3)*3,"00")&amp;"-"&amp;TEXT(INT(HOUR(Table1[[#This Row],[Patient Admission Date]])/3)*3+3,"00")</f>
        <v>21-24</v>
      </c>
      <c r="O1902" t="str" cm="1">
        <f t="array" ref="O1902">_xlfn.IFS(Table1[[#This Row],[Patient Age]]&lt;=14,"0-14",Table1[[#This Row],[Patient Age]]&lt;=29,"15-29",Table1[[#This Row],[Patient Age]]&lt;=44,"30-44",Table1[[#This Row],[Patient Age]]&lt;=59,"45-59",Table1[[#This Row],[Patient Age]]&lt;=74,"60-74",TRUE,"75+")</f>
        <v>60-74</v>
      </c>
      <c r="P1902" t="str" cm="1">
        <f t="array" ref="P1902">_xlfn.IFS(Table1[[#This Row],[Patient Waittime]]&lt;=15,"0-15",Table1[[#This Row],[Patient Waittime]]&lt;=30,"16-30",Table1[[#This Row],[Patient Waittime]]&lt;=45,"31-45",Table1[[#This Row],[Patient Waittime]]&lt;=60,"46-60",TRUE,"60+")</f>
        <v>31-45</v>
      </c>
      <c r="Q1902">
        <f>--(Table1[[#This Row],[Patient Waittime]]&lt;=30)</f>
        <v>0</v>
      </c>
      <c r="R1902">
        <f>--Table1[[#This Row],[Patient Admission Flag]]</f>
        <v>0</v>
      </c>
      <c r="S1902">
        <f>--AND(Table1[[#This Row],[WithinTarget]]=1,Table1[[#This Row],[Patient Satisfaction Score]]&gt;=7)</f>
        <v>0</v>
      </c>
      <c r="T1902" t="str">
        <f>IF(LEFT(Table1[[#This Row],[Patient Gender]],1)="F","Female","Male")</f>
        <v>Female</v>
      </c>
    </row>
    <row r="1903" spans="1:20" x14ac:dyDescent="0.3">
      <c r="A1903" t="s">
        <v>2007</v>
      </c>
      <c r="B1903" s="1">
        <v>45516.714583333334</v>
      </c>
      <c r="C1903" t="s">
        <v>13</v>
      </c>
      <c r="D1903">
        <v>33</v>
      </c>
      <c r="E1903" t="s">
        <v>12</v>
      </c>
      <c r="F1903" t="s">
        <v>11</v>
      </c>
      <c r="G1903" t="b">
        <v>0</v>
      </c>
      <c r="I1903">
        <v>46</v>
      </c>
      <c r="J1903" t="b">
        <v>0</v>
      </c>
      <c r="K1903">
        <f>YEAR(Table1[[#This Row],[Patient Admission Date]])</f>
        <v>2024</v>
      </c>
      <c r="L1903" t="str">
        <f>TEXT(Table1[[#This Row],[Patient Admission Date]],"mmm")</f>
        <v>Aug</v>
      </c>
      <c r="M1903" t="str">
        <f>TEXT(Table1[[#This Row],[Patient Admission Date]],"ddd")</f>
        <v>Mon</v>
      </c>
      <c r="N1903" t="str">
        <f>TEXT(INT(HOUR(Table1[[#This Row],[Patient Admission Date]])/3)*3,"00")&amp;"-"&amp;TEXT(INT(HOUR(Table1[[#This Row],[Patient Admission Date]])/3)*3+3,"00")</f>
        <v>15-18</v>
      </c>
      <c r="O1903" t="str" cm="1">
        <f t="array" ref="O1903">_xlfn.IFS(Table1[[#This Row],[Patient Age]]&lt;=14,"0-14",Table1[[#This Row],[Patient Age]]&lt;=29,"15-29",Table1[[#This Row],[Patient Age]]&lt;=44,"30-44",Table1[[#This Row],[Patient Age]]&lt;=59,"45-59",Table1[[#This Row],[Patient Age]]&lt;=74,"60-74",TRUE,"75+")</f>
        <v>30-44</v>
      </c>
      <c r="P1903" t="str" cm="1">
        <f t="array" ref="P1903">_xlfn.IFS(Table1[[#This Row],[Patient Waittime]]&lt;=15,"0-15",Table1[[#This Row],[Patient Waittime]]&lt;=30,"16-30",Table1[[#This Row],[Patient Waittime]]&lt;=45,"31-45",Table1[[#This Row],[Patient Waittime]]&lt;=60,"46-60",TRUE,"60+")</f>
        <v>46-60</v>
      </c>
      <c r="Q1903">
        <f>--(Table1[[#This Row],[Patient Waittime]]&lt;=30)</f>
        <v>0</v>
      </c>
      <c r="R1903">
        <f>--Table1[[#This Row],[Patient Admission Flag]]</f>
        <v>0</v>
      </c>
      <c r="S1903">
        <f>--AND(Table1[[#This Row],[WithinTarget]]=1,Table1[[#This Row],[Patient Satisfaction Score]]&gt;=7)</f>
        <v>0</v>
      </c>
      <c r="T1903" t="str">
        <f>IF(LEFT(Table1[[#This Row],[Patient Gender]],1)="F","Female","Male")</f>
        <v>Female</v>
      </c>
    </row>
    <row r="1904" spans="1:20" x14ac:dyDescent="0.3">
      <c r="A1904" t="s">
        <v>2008</v>
      </c>
      <c r="B1904" s="1">
        <v>45093.434027777781</v>
      </c>
      <c r="C1904" t="s">
        <v>13</v>
      </c>
      <c r="D1904">
        <v>44</v>
      </c>
      <c r="E1904" t="s">
        <v>12</v>
      </c>
      <c r="F1904" t="s">
        <v>11</v>
      </c>
      <c r="G1904" t="b">
        <v>0</v>
      </c>
      <c r="I1904">
        <v>21</v>
      </c>
      <c r="J1904" t="b">
        <v>0</v>
      </c>
      <c r="K1904">
        <f>YEAR(Table1[[#This Row],[Patient Admission Date]])</f>
        <v>2023</v>
      </c>
      <c r="L1904" t="str">
        <f>TEXT(Table1[[#This Row],[Patient Admission Date]],"mmm")</f>
        <v>Jun</v>
      </c>
      <c r="M1904" t="str">
        <f>TEXT(Table1[[#This Row],[Patient Admission Date]],"ddd")</f>
        <v>Fri</v>
      </c>
      <c r="N1904" t="str">
        <f>TEXT(INT(HOUR(Table1[[#This Row],[Patient Admission Date]])/3)*3,"00")&amp;"-"&amp;TEXT(INT(HOUR(Table1[[#This Row],[Patient Admission Date]])/3)*3+3,"00")</f>
        <v>09-12</v>
      </c>
      <c r="O1904" t="str" cm="1">
        <f t="array" ref="O1904">_xlfn.IFS(Table1[[#This Row],[Patient Age]]&lt;=14,"0-14",Table1[[#This Row],[Patient Age]]&lt;=29,"15-29",Table1[[#This Row],[Patient Age]]&lt;=44,"30-44",Table1[[#This Row],[Patient Age]]&lt;=59,"45-59",Table1[[#This Row],[Patient Age]]&lt;=74,"60-74",TRUE,"75+")</f>
        <v>30-44</v>
      </c>
      <c r="P1904" t="str" cm="1">
        <f t="array" ref="P1904">_xlfn.IFS(Table1[[#This Row],[Patient Waittime]]&lt;=15,"0-15",Table1[[#This Row],[Patient Waittime]]&lt;=30,"16-30",Table1[[#This Row],[Patient Waittime]]&lt;=45,"31-45",Table1[[#This Row],[Patient Waittime]]&lt;=60,"46-60",TRUE,"60+")</f>
        <v>16-30</v>
      </c>
      <c r="Q1904">
        <f>--(Table1[[#This Row],[Patient Waittime]]&lt;=30)</f>
        <v>1</v>
      </c>
      <c r="R1904">
        <f>--Table1[[#This Row],[Patient Admission Flag]]</f>
        <v>0</v>
      </c>
      <c r="S1904">
        <f>--AND(Table1[[#This Row],[WithinTarget]]=1,Table1[[#This Row],[Patient Satisfaction Score]]&gt;=7)</f>
        <v>0</v>
      </c>
      <c r="T1904" t="str">
        <f>IF(LEFT(Table1[[#This Row],[Patient Gender]],1)="F","Female","Male")</f>
        <v>Female</v>
      </c>
    </row>
    <row r="1905" spans="1:20" x14ac:dyDescent="0.3">
      <c r="A1905" t="s">
        <v>2009</v>
      </c>
      <c r="B1905" s="1">
        <v>45262.89166666667</v>
      </c>
      <c r="C1905" t="s">
        <v>13</v>
      </c>
      <c r="D1905">
        <v>22</v>
      </c>
      <c r="E1905" t="s">
        <v>12</v>
      </c>
      <c r="F1905" t="s">
        <v>11</v>
      </c>
      <c r="G1905" t="b">
        <v>0</v>
      </c>
      <c r="I1905">
        <v>35</v>
      </c>
      <c r="J1905" t="b">
        <v>0</v>
      </c>
      <c r="K1905">
        <f>YEAR(Table1[[#This Row],[Patient Admission Date]])</f>
        <v>2023</v>
      </c>
      <c r="L1905" t="str">
        <f>TEXT(Table1[[#This Row],[Patient Admission Date]],"mmm")</f>
        <v>Dec</v>
      </c>
      <c r="M1905" t="str">
        <f>TEXT(Table1[[#This Row],[Patient Admission Date]],"ddd")</f>
        <v>Sat</v>
      </c>
      <c r="N1905" t="str">
        <f>TEXT(INT(HOUR(Table1[[#This Row],[Patient Admission Date]])/3)*3,"00")&amp;"-"&amp;TEXT(INT(HOUR(Table1[[#This Row],[Patient Admission Date]])/3)*3+3,"00")</f>
        <v>21-24</v>
      </c>
      <c r="O1905" t="str" cm="1">
        <f t="array" ref="O1905">_xlfn.IFS(Table1[[#This Row],[Patient Age]]&lt;=14,"0-14",Table1[[#This Row],[Patient Age]]&lt;=29,"15-29",Table1[[#This Row],[Patient Age]]&lt;=44,"30-44",Table1[[#This Row],[Patient Age]]&lt;=59,"45-59",Table1[[#This Row],[Patient Age]]&lt;=74,"60-74",TRUE,"75+")</f>
        <v>15-29</v>
      </c>
      <c r="P1905" t="str" cm="1">
        <f t="array" ref="P1905">_xlfn.IFS(Table1[[#This Row],[Patient Waittime]]&lt;=15,"0-15",Table1[[#This Row],[Patient Waittime]]&lt;=30,"16-30",Table1[[#This Row],[Patient Waittime]]&lt;=45,"31-45",Table1[[#This Row],[Patient Waittime]]&lt;=60,"46-60",TRUE,"60+")</f>
        <v>31-45</v>
      </c>
      <c r="Q1905">
        <f>--(Table1[[#This Row],[Patient Waittime]]&lt;=30)</f>
        <v>0</v>
      </c>
      <c r="R1905">
        <f>--Table1[[#This Row],[Patient Admission Flag]]</f>
        <v>0</v>
      </c>
      <c r="S1905">
        <f>--AND(Table1[[#This Row],[WithinTarget]]=1,Table1[[#This Row],[Patient Satisfaction Score]]&gt;=7)</f>
        <v>0</v>
      </c>
      <c r="T1905" t="str">
        <f>IF(LEFT(Table1[[#This Row],[Patient Gender]],1)="F","Female","Male")</f>
        <v>Female</v>
      </c>
    </row>
    <row r="1906" spans="1:20" x14ac:dyDescent="0.3">
      <c r="A1906" t="s">
        <v>2010</v>
      </c>
      <c r="B1906" s="1">
        <v>45203.021527777775</v>
      </c>
      <c r="C1906" t="s">
        <v>13</v>
      </c>
      <c r="D1906">
        <v>74</v>
      </c>
      <c r="E1906" t="s">
        <v>12</v>
      </c>
      <c r="F1906" t="s">
        <v>11</v>
      </c>
      <c r="G1906" t="b">
        <v>0</v>
      </c>
      <c r="I1906">
        <v>32</v>
      </c>
      <c r="J1906" t="b">
        <v>0</v>
      </c>
      <c r="K1906">
        <f>YEAR(Table1[[#This Row],[Patient Admission Date]])</f>
        <v>2023</v>
      </c>
      <c r="L1906" t="str">
        <f>TEXT(Table1[[#This Row],[Patient Admission Date]],"mmm")</f>
        <v>Oct</v>
      </c>
      <c r="M1906" t="str">
        <f>TEXT(Table1[[#This Row],[Patient Admission Date]],"ddd")</f>
        <v>Wed</v>
      </c>
      <c r="N1906" t="str">
        <f>TEXT(INT(HOUR(Table1[[#This Row],[Patient Admission Date]])/3)*3,"00")&amp;"-"&amp;TEXT(INT(HOUR(Table1[[#This Row],[Patient Admission Date]])/3)*3+3,"00")</f>
        <v>00-03</v>
      </c>
      <c r="O1906" t="str" cm="1">
        <f t="array" ref="O1906">_xlfn.IFS(Table1[[#This Row],[Patient Age]]&lt;=14,"0-14",Table1[[#This Row],[Patient Age]]&lt;=29,"15-29",Table1[[#This Row],[Patient Age]]&lt;=44,"30-44",Table1[[#This Row],[Patient Age]]&lt;=59,"45-59",Table1[[#This Row],[Patient Age]]&lt;=74,"60-74",TRUE,"75+")</f>
        <v>60-74</v>
      </c>
      <c r="P1906" t="str" cm="1">
        <f t="array" ref="P1906">_xlfn.IFS(Table1[[#This Row],[Patient Waittime]]&lt;=15,"0-15",Table1[[#This Row],[Patient Waittime]]&lt;=30,"16-30",Table1[[#This Row],[Patient Waittime]]&lt;=45,"31-45",Table1[[#This Row],[Patient Waittime]]&lt;=60,"46-60",TRUE,"60+")</f>
        <v>31-45</v>
      </c>
      <c r="Q1906">
        <f>--(Table1[[#This Row],[Patient Waittime]]&lt;=30)</f>
        <v>0</v>
      </c>
      <c r="R1906">
        <f>--Table1[[#This Row],[Patient Admission Flag]]</f>
        <v>0</v>
      </c>
      <c r="S1906">
        <f>--AND(Table1[[#This Row],[WithinTarget]]=1,Table1[[#This Row],[Patient Satisfaction Score]]&gt;=7)</f>
        <v>0</v>
      </c>
      <c r="T1906" t="str">
        <f>IF(LEFT(Table1[[#This Row],[Patient Gender]],1)="F","Female","Male")</f>
        <v>Female</v>
      </c>
    </row>
    <row r="1907" spans="1:20" x14ac:dyDescent="0.3">
      <c r="A1907" t="s">
        <v>2011</v>
      </c>
      <c r="B1907" s="1">
        <v>45028.637499999997</v>
      </c>
      <c r="C1907" t="s">
        <v>13</v>
      </c>
      <c r="D1907">
        <v>73</v>
      </c>
      <c r="E1907" t="s">
        <v>12</v>
      </c>
      <c r="F1907" t="s">
        <v>11</v>
      </c>
      <c r="G1907" t="b">
        <v>0</v>
      </c>
      <c r="I1907">
        <v>59</v>
      </c>
      <c r="J1907" t="b">
        <v>0</v>
      </c>
      <c r="K1907">
        <f>YEAR(Table1[[#This Row],[Patient Admission Date]])</f>
        <v>2023</v>
      </c>
      <c r="L1907" t="str">
        <f>TEXT(Table1[[#This Row],[Patient Admission Date]],"mmm")</f>
        <v>Apr</v>
      </c>
      <c r="M1907" t="str">
        <f>TEXT(Table1[[#This Row],[Patient Admission Date]],"ddd")</f>
        <v>Wed</v>
      </c>
      <c r="N1907" t="str">
        <f>TEXT(INT(HOUR(Table1[[#This Row],[Patient Admission Date]])/3)*3,"00")&amp;"-"&amp;TEXT(INT(HOUR(Table1[[#This Row],[Patient Admission Date]])/3)*3+3,"00")</f>
        <v>15-18</v>
      </c>
      <c r="O1907" t="str" cm="1">
        <f t="array" ref="O1907">_xlfn.IFS(Table1[[#This Row],[Patient Age]]&lt;=14,"0-14",Table1[[#This Row],[Patient Age]]&lt;=29,"15-29",Table1[[#This Row],[Patient Age]]&lt;=44,"30-44",Table1[[#This Row],[Patient Age]]&lt;=59,"45-59",Table1[[#This Row],[Patient Age]]&lt;=74,"60-74",TRUE,"75+")</f>
        <v>60-74</v>
      </c>
      <c r="P1907" t="str" cm="1">
        <f t="array" ref="P1907">_xlfn.IFS(Table1[[#This Row],[Patient Waittime]]&lt;=15,"0-15",Table1[[#This Row],[Patient Waittime]]&lt;=30,"16-30",Table1[[#This Row],[Patient Waittime]]&lt;=45,"31-45",Table1[[#This Row],[Patient Waittime]]&lt;=60,"46-60",TRUE,"60+")</f>
        <v>46-60</v>
      </c>
      <c r="Q1907">
        <f>--(Table1[[#This Row],[Patient Waittime]]&lt;=30)</f>
        <v>0</v>
      </c>
      <c r="R1907">
        <f>--Table1[[#This Row],[Patient Admission Flag]]</f>
        <v>0</v>
      </c>
      <c r="S1907">
        <f>--AND(Table1[[#This Row],[WithinTarget]]=1,Table1[[#This Row],[Patient Satisfaction Score]]&gt;=7)</f>
        <v>0</v>
      </c>
      <c r="T1907" t="str">
        <f>IF(LEFT(Table1[[#This Row],[Patient Gender]],1)="F","Female","Male")</f>
        <v>Female</v>
      </c>
    </row>
    <row r="1908" spans="1:20" x14ac:dyDescent="0.3">
      <c r="A1908" t="s">
        <v>2012</v>
      </c>
      <c r="B1908" s="1">
        <v>45458.077777777777</v>
      </c>
      <c r="C1908" t="s">
        <v>13</v>
      </c>
      <c r="D1908">
        <v>41</v>
      </c>
      <c r="E1908" t="s">
        <v>12</v>
      </c>
      <c r="F1908" t="s">
        <v>11</v>
      </c>
      <c r="G1908" t="b">
        <v>0</v>
      </c>
      <c r="I1908">
        <v>22</v>
      </c>
      <c r="J1908" t="b">
        <v>0</v>
      </c>
      <c r="K1908">
        <f>YEAR(Table1[[#This Row],[Patient Admission Date]])</f>
        <v>2024</v>
      </c>
      <c r="L1908" t="str">
        <f>TEXT(Table1[[#This Row],[Patient Admission Date]],"mmm")</f>
        <v>Jun</v>
      </c>
      <c r="M1908" t="str">
        <f>TEXT(Table1[[#This Row],[Patient Admission Date]],"ddd")</f>
        <v>Sat</v>
      </c>
      <c r="N1908" t="str">
        <f>TEXT(INT(HOUR(Table1[[#This Row],[Patient Admission Date]])/3)*3,"00")&amp;"-"&amp;TEXT(INT(HOUR(Table1[[#This Row],[Patient Admission Date]])/3)*3+3,"00")</f>
        <v>00-03</v>
      </c>
      <c r="O1908" t="str" cm="1">
        <f t="array" ref="O1908">_xlfn.IFS(Table1[[#This Row],[Patient Age]]&lt;=14,"0-14",Table1[[#This Row],[Patient Age]]&lt;=29,"15-29",Table1[[#This Row],[Patient Age]]&lt;=44,"30-44",Table1[[#This Row],[Patient Age]]&lt;=59,"45-59",Table1[[#This Row],[Patient Age]]&lt;=74,"60-74",TRUE,"75+")</f>
        <v>30-44</v>
      </c>
      <c r="P1908" t="str" cm="1">
        <f t="array" ref="P1908">_xlfn.IFS(Table1[[#This Row],[Patient Waittime]]&lt;=15,"0-15",Table1[[#This Row],[Patient Waittime]]&lt;=30,"16-30",Table1[[#This Row],[Patient Waittime]]&lt;=45,"31-45",Table1[[#This Row],[Patient Waittime]]&lt;=60,"46-60",TRUE,"60+")</f>
        <v>16-30</v>
      </c>
      <c r="Q1908">
        <f>--(Table1[[#This Row],[Patient Waittime]]&lt;=30)</f>
        <v>1</v>
      </c>
      <c r="R1908">
        <f>--Table1[[#This Row],[Patient Admission Flag]]</f>
        <v>0</v>
      </c>
      <c r="S1908">
        <f>--AND(Table1[[#This Row],[WithinTarget]]=1,Table1[[#This Row],[Patient Satisfaction Score]]&gt;=7)</f>
        <v>0</v>
      </c>
      <c r="T1908" t="str">
        <f>IF(LEFT(Table1[[#This Row],[Patient Gender]],1)="F","Female","Male")</f>
        <v>Female</v>
      </c>
    </row>
    <row r="1909" spans="1:20" x14ac:dyDescent="0.3">
      <c r="A1909" t="s">
        <v>2013</v>
      </c>
      <c r="B1909" s="1">
        <v>45218.170138888891</v>
      </c>
      <c r="C1909" t="s">
        <v>13</v>
      </c>
      <c r="D1909">
        <v>6</v>
      </c>
      <c r="E1909" t="s">
        <v>12</v>
      </c>
      <c r="F1909" t="s">
        <v>11</v>
      </c>
      <c r="G1909" t="b">
        <v>0</v>
      </c>
      <c r="I1909">
        <v>40</v>
      </c>
      <c r="J1909" t="b">
        <v>0</v>
      </c>
      <c r="K1909">
        <f>YEAR(Table1[[#This Row],[Patient Admission Date]])</f>
        <v>2023</v>
      </c>
      <c r="L1909" t="str">
        <f>TEXT(Table1[[#This Row],[Patient Admission Date]],"mmm")</f>
        <v>Oct</v>
      </c>
      <c r="M1909" t="str">
        <f>TEXT(Table1[[#This Row],[Patient Admission Date]],"ddd")</f>
        <v>Thu</v>
      </c>
      <c r="N1909" t="str">
        <f>TEXT(INT(HOUR(Table1[[#This Row],[Patient Admission Date]])/3)*3,"00")&amp;"-"&amp;TEXT(INT(HOUR(Table1[[#This Row],[Patient Admission Date]])/3)*3+3,"00")</f>
        <v>03-06</v>
      </c>
      <c r="O1909" t="str" cm="1">
        <f t="array" ref="O1909">_xlfn.IFS(Table1[[#This Row],[Patient Age]]&lt;=14,"0-14",Table1[[#This Row],[Patient Age]]&lt;=29,"15-29",Table1[[#This Row],[Patient Age]]&lt;=44,"30-44",Table1[[#This Row],[Patient Age]]&lt;=59,"45-59",Table1[[#This Row],[Patient Age]]&lt;=74,"60-74",TRUE,"75+")</f>
        <v>0-14</v>
      </c>
      <c r="P1909" t="str" cm="1">
        <f t="array" ref="P1909">_xlfn.IFS(Table1[[#This Row],[Patient Waittime]]&lt;=15,"0-15",Table1[[#This Row],[Patient Waittime]]&lt;=30,"16-30",Table1[[#This Row],[Patient Waittime]]&lt;=45,"31-45",Table1[[#This Row],[Patient Waittime]]&lt;=60,"46-60",TRUE,"60+")</f>
        <v>31-45</v>
      </c>
      <c r="Q1909">
        <f>--(Table1[[#This Row],[Patient Waittime]]&lt;=30)</f>
        <v>0</v>
      </c>
      <c r="R1909">
        <f>--Table1[[#This Row],[Patient Admission Flag]]</f>
        <v>0</v>
      </c>
      <c r="S1909">
        <f>--AND(Table1[[#This Row],[WithinTarget]]=1,Table1[[#This Row],[Patient Satisfaction Score]]&gt;=7)</f>
        <v>0</v>
      </c>
      <c r="T1909" t="str">
        <f>IF(LEFT(Table1[[#This Row],[Patient Gender]],1)="F","Female","Male")</f>
        <v>Female</v>
      </c>
    </row>
    <row r="1910" spans="1:20" x14ac:dyDescent="0.3">
      <c r="A1910" t="s">
        <v>2014</v>
      </c>
      <c r="B1910" s="1">
        <v>45160.466666666667</v>
      </c>
      <c r="C1910" t="s">
        <v>13</v>
      </c>
      <c r="D1910">
        <v>40</v>
      </c>
      <c r="E1910" t="s">
        <v>12</v>
      </c>
      <c r="F1910" t="s">
        <v>11</v>
      </c>
      <c r="G1910" t="b">
        <v>0</v>
      </c>
      <c r="I1910">
        <v>53</v>
      </c>
      <c r="J1910" t="b">
        <v>0</v>
      </c>
      <c r="K1910">
        <f>YEAR(Table1[[#This Row],[Patient Admission Date]])</f>
        <v>2023</v>
      </c>
      <c r="L1910" t="str">
        <f>TEXT(Table1[[#This Row],[Patient Admission Date]],"mmm")</f>
        <v>Aug</v>
      </c>
      <c r="M1910" t="str">
        <f>TEXT(Table1[[#This Row],[Patient Admission Date]],"ddd")</f>
        <v>Tue</v>
      </c>
      <c r="N1910" t="str">
        <f>TEXT(INT(HOUR(Table1[[#This Row],[Patient Admission Date]])/3)*3,"00")&amp;"-"&amp;TEXT(INT(HOUR(Table1[[#This Row],[Patient Admission Date]])/3)*3+3,"00")</f>
        <v>09-12</v>
      </c>
      <c r="O1910" t="str" cm="1">
        <f t="array" ref="O1910">_xlfn.IFS(Table1[[#This Row],[Patient Age]]&lt;=14,"0-14",Table1[[#This Row],[Patient Age]]&lt;=29,"15-29",Table1[[#This Row],[Patient Age]]&lt;=44,"30-44",Table1[[#This Row],[Patient Age]]&lt;=59,"45-59",Table1[[#This Row],[Patient Age]]&lt;=74,"60-74",TRUE,"75+")</f>
        <v>30-44</v>
      </c>
      <c r="P1910" t="str" cm="1">
        <f t="array" ref="P1910">_xlfn.IFS(Table1[[#This Row],[Patient Waittime]]&lt;=15,"0-15",Table1[[#This Row],[Patient Waittime]]&lt;=30,"16-30",Table1[[#This Row],[Patient Waittime]]&lt;=45,"31-45",Table1[[#This Row],[Patient Waittime]]&lt;=60,"46-60",TRUE,"60+")</f>
        <v>46-60</v>
      </c>
      <c r="Q1910">
        <f>--(Table1[[#This Row],[Patient Waittime]]&lt;=30)</f>
        <v>0</v>
      </c>
      <c r="R1910">
        <f>--Table1[[#This Row],[Patient Admission Flag]]</f>
        <v>0</v>
      </c>
      <c r="S1910">
        <f>--AND(Table1[[#This Row],[WithinTarget]]=1,Table1[[#This Row],[Patient Satisfaction Score]]&gt;=7)</f>
        <v>0</v>
      </c>
      <c r="T1910" t="str">
        <f>IF(LEFT(Table1[[#This Row],[Patient Gender]],1)="F","Female","Male")</f>
        <v>Female</v>
      </c>
    </row>
    <row r="1911" spans="1:20" x14ac:dyDescent="0.3">
      <c r="A1911" t="s">
        <v>2015</v>
      </c>
      <c r="B1911" s="1">
        <v>45259.019444444442</v>
      </c>
      <c r="C1911" t="s">
        <v>13</v>
      </c>
      <c r="D1911">
        <v>55</v>
      </c>
      <c r="E1911" t="s">
        <v>12</v>
      </c>
      <c r="F1911" t="s">
        <v>11</v>
      </c>
      <c r="G1911" t="b">
        <v>0</v>
      </c>
      <c r="I1911">
        <v>56</v>
      </c>
      <c r="J1911" t="b">
        <v>0</v>
      </c>
      <c r="K1911">
        <f>YEAR(Table1[[#This Row],[Patient Admission Date]])</f>
        <v>2023</v>
      </c>
      <c r="L1911" t="str">
        <f>TEXT(Table1[[#This Row],[Patient Admission Date]],"mmm")</f>
        <v>Nov</v>
      </c>
      <c r="M1911" t="str">
        <f>TEXT(Table1[[#This Row],[Patient Admission Date]],"ddd")</f>
        <v>Wed</v>
      </c>
      <c r="N1911" t="str">
        <f>TEXT(INT(HOUR(Table1[[#This Row],[Patient Admission Date]])/3)*3,"00")&amp;"-"&amp;TEXT(INT(HOUR(Table1[[#This Row],[Patient Admission Date]])/3)*3+3,"00")</f>
        <v>00-03</v>
      </c>
      <c r="O1911" t="str" cm="1">
        <f t="array" ref="O1911">_xlfn.IFS(Table1[[#This Row],[Patient Age]]&lt;=14,"0-14",Table1[[#This Row],[Patient Age]]&lt;=29,"15-29",Table1[[#This Row],[Patient Age]]&lt;=44,"30-44",Table1[[#This Row],[Patient Age]]&lt;=59,"45-59",Table1[[#This Row],[Patient Age]]&lt;=74,"60-74",TRUE,"75+")</f>
        <v>45-59</v>
      </c>
      <c r="P1911" t="str" cm="1">
        <f t="array" ref="P1911">_xlfn.IFS(Table1[[#This Row],[Patient Waittime]]&lt;=15,"0-15",Table1[[#This Row],[Patient Waittime]]&lt;=30,"16-30",Table1[[#This Row],[Patient Waittime]]&lt;=45,"31-45",Table1[[#This Row],[Patient Waittime]]&lt;=60,"46-60",TRUE,"60+")</f>
        <v>46-60</v>
      </c>
      <c r="Q1911">
        <f>--(Table1[[#This Row],[Patient Waittime]]&lt;=30)</f>
        <v>0</v>
      </c>
      <c r="R1911">
        <f>--Table1[[#This Row],[Patient Admission Flag]]</f>
        <v>0</v>
      </c>
      <c r="S1911">
        <f>--AND(Table1[[#This Row],[WithinTarget]]=1,Table1[[#This Row],[Patient Satisfaction Score]]&gt;=7)</f>
        <v>0</v>
      </c>
      <c r="T1911" t="str">
        <f>IF(LEFT(Table1[[#This Row],[Patient Gender]],1)="F","Female","Male")</f>
        <v>Female</v>
      </c>
    </row>
    <row r="1912" spans="1:20" x14ac:dyDescent="0.3">
      <c r="A1912" t="s">
        <v>2016</v>
      </c>
      <c r="B1912" s="1">
        <v>45502.306250000001</v>
      </c>
      <c r="C1912" t="s">
        <v>13</v>
      </c>
      <c r="D1912">
        <v>10</v>
      </c>
      <c r="E1912" t="s">
        <v>12</v>
      </c>
      <c r="F1912" t="s">
        <v>11</v>
      </c>
      <c r="G1912" t="b">
        <v>0</v>
      </c>
      <c r="I1912">
        <v>54</v>
      </c>
      <c r="J1912" t="b">
        <v>0</v>
      </c>
      <c r="K1912">
        <f>YEAR(Table1[[#This Row],[Patient Admission Date]])</f>
        <v>2024</v>
      </c>
      <c r="L1912" t="str">
        <f>TEXT(Table1[[#This Row],[Patient Admission Date]],"mmm")</f>
        <v>Jul</v>
      </c>
      <c r="M1912" t="str">
        <f>TEXT(Table1[[#This Row],[Patient Admission Date]],"ddd")</f>
        <v>Mon</v>
      </c>
      <c r="N1912" t="str">
        <f>TEXT(INT(HOUR(Table1[[#This Row],[Patient Admission Date]])/3)*3,"00")&amp;"-"&amp;TEXT(INT(HOUR(Table1[[#This Row],[Patient Admission Date]])/3)*3+3,"00")</f>
        <v>06-09</v>
      </c>
      <c r="O1912" t="str" cm="1">
        <f t="array" ref="O1912">_xlfn.IFS(Table1[[#This Row],[Patient Age]]&lt;=14,"0-14",Table1[[#This Row],[Patient Age]]&lt;=29,"15-29",Table1[[#This Row],[Patient Age]]&lt;=44,"30-44",Table1[[#This Row],[Patient Age]]&lt;=59,"45-59",Table1[[#This Row],[Patient Age]]&lt;=74,"60-74",TRUE,"75+")</f>
        <v>0-14</v>
      </c>
      <c r="P1912" t="str" cm="1">
        <f t="array" ref="P1912">_xlfn.IFS(Table1[[#This Row],[Patient Waittime]]&lt;=15,"0-15",Table1[[#This Row],[Patient Waittime]]&lt;=30,"16-30",Table1[[#This Row],[Patient Waittime]]&lt;=45,"31-45",Table1[[#This Row],[Patient Waittime]]&lt;=60,"46-60",TRUE,"60+")</f>
        <v>46-60</v>
      </c>
      <c r="Q1912">
        <f>--(Table1[[#This Row],[Patient Waittime]]&lt;=30)</f>
        <v>0</v>
      </c>
      <c r="R1912">
        <f>--Table1[[#This Row],[Patient Admission Flag]]</f>
        <v>0</v>
      </c>
      <c r="S1912">
        <f>--AND(Table1[[#This Row],[WithinTarget]]=1,Table1[[#This Row],[Patient Satisfaction Score]]&gt;=7)</f>
        <v>0</v>
      </c>
      <c r="T1912" t="str">
        <f>IF(LEFT(Table1[[#This Row],[Patient Gender]],1)="F","Female","Male")</f>
        <v>Female</v>
      </c>
    </row>
    <row r="1913" spans="1:20" x14ac:dyDescent="0.3">
      <c r="A1913" t="s">
        <v>2017</v>
      </c>
      <c r="B1913" s="1">
        <v>45348.970833333333</v>
      </c>
      <c r="C1913" t="s">
        <v>13</v>
      </c>
      <c r="D1913">
        <v>41</v>
      </c>
      <c r="E1913" t="s">
        <v>12</v>
      </c>
      <c r="F1913" t="s">
        <v>11</v>
      </c>
      <c r="G1913" t="b">
        <v>0</v>
      </c>
      <c r="I1913">
        <v>55</v>
      </c>
      <c r="J1913" t="b">
        <v>0</v>
      </c>
      <c r="K1913">
        <f>YEAR(Table1[[#This Row],[Patient Admission Date]])</f>
        <v>2024</v>
      </c>
      <c r="L1913" t="str">
        <f>TEXT(Table1[[#This Row],[Patient Admission Date]],"mmm")</f>
        <v>Feb</v>
      </c>
      <c r="M1913" t="str">
        <f>TEXT(Table1[[#This Row],[Patient Admission Date]],"ddd")</f>
        <v>Mon</v>
      </c>
      <c r="N1913" t="str">
        <f>TEXT(INT(HOUR(Table1[[#This Row],[Patient Admission Date]])/3)*3,"00")&amp;"-"&amp;TEXT(INT(HOUR(Table1[[#This Row],[Patient Admission Date]])/3)*3+3,"00")</f>
        <v>21-24</v>
      </c>
      <c r="O1913" t="str" cm="1">
        <f t="array" ref="O1913">_xlfn.IFS(Table1[[#This Row],[Patient Age]]&lt;=14,"0-14",Table1[[#This Row],[Patient Age]]&lt;=29,"15-29",Table1[[#This Row],[Patient Age]]&lt;=44,"30-44",Table1[[#This Row],[Patient Age]]&lt;=59,"45-59",Table1[[#This Row],[Patient Age]]&lt;=74,"60-74",TRUE,"75+")</f>
        <v>30-44</v>
      </c>
      <c r="P1913" t="str" cm="1">
        <f t="array" ref="P1913">_xlfn.IFS(Table1[[#This Row],[Patient Waittime]]&lt;=15,"0-15",Table1[[#This Row],[Patient Waittime]]&lt;=30,"16-30",Table1[[#This Row],[Patient Waittime]]&lt;=45,"31-45",Table1[[#This Row],[Patient Waittime]]&lt;=60,"46-60",TRUE,"60+")</f>
        <v>46-60</v>
      </c>
      <c r="Q1913">
        <f>--(Table1[[#This Row],[Patient Waittime]]&lt;=30)</f>
        <v>0</v>
      </c>
      <c r="R1913">
        <f>--Table1[[#This Row],[Patient Admission Flag]]</f>
        <v>0</v>
      </c>
      <c r="S1913">
        <f>--AND(Table1[[#This Row],[WithinTarget]]=1,Table1[[#This Row],[Patient Satisfaction Score]]&gt;=7)</f>
        <v>0</v>
      </c>
      <c r="T1913" t="str">
        <f>IF(LEFT(Table1[[#This Row],[Patient Gender]],1)="F","Female","Male")</f>
        <v>Female</v>
      </c>
    </row>
    <row r="1914" spans="1:20" x14ac:dyDescent="0.3">
      <c r="A1914" t="s">
        <v>2018</v>
      </c>
      <c r="B1914" s="1">
        <v>45526.746527777781</v>
      </c>
      <c r="C1914" t="s">
        <v>13</v>
      </c>
      <c r="D1914">
        <v>61</v>
      </c>
      <c r="E1914" t="s">
        <v>12</v>
      </c>
      <c r="F1914" t="s">
        <v>11</v>
      </c>
      <c r="G1914" t="b">
        <v>0</v>
      </c>
      <c r="I1914">
        <v>15</v>
      </c>
      <c r="J1914" t="b">
        <v>0</v>
      </c>
      <c r="K1914">
        <f>YEAR(Table1[[#This Row],[Patient Admission Date]])</f>
        <v>2024</v>
      </c>
      <c r="L1914" t="str">
        <f>TEXT(Table1[[#This Row],[Patient Admission Date]],"mmm")</f>
        <v>Aug</v>
      </c>
      <c r="M1914" t="str">
        <f>TEXT(Table1[[#This Row],[Patient Admission Date]],"ddd")</f>
        <v>Thu</v>
      </c>
      <c r="N1914" t="str">
        <f>TEXT(INT(HOUR(Table1[[#This Row],[Patient Admission Date]])/3)*3,"00")&amp;"-"&amp;TEXT(INT(HOUR(Table1[[#This Row],[Patient Admission Date]])/3)*3+3,"00")</f>
        <v>15-18</v>
      </c>
      <c r="O1914" t="str" cm="1">
        <f t="array" ref="O1914">_xlfn.IFS(Table1[[#This Row],[Patient Age]]&lt;=14,"0-14",Table1[[#This Row],[Patient Age]]&lt;=29,"15-29",Table1[[#This Row],[Patient Age]]&lt;=44,"30-44",Table1[[#This Row],[Patient Age]]&lt;=59,"45-59",Table1[[#This Row],[Patient Age]]&lt;=74,"60-74",TRUE,"75+")</f>
        <v>60-74</v>
      </c>
      <c r="P1914" t="str" cm="1">
        <f t="array" ref="P1914">_xlfn.IFS(Table1[[#This Row],[Patient Waittime]]&lt;=15,"0-15",Table1[[#This Row],[Patient Waittime]]&lt;=30,"16-30",Table1[[#This Row],[Patient Waittime]]&lt;=45,"31-45",Table1[[#This Row],[Patient Waittime]]&lt;=60,"46-60",TRUE,"60+")</f>
        <v>0-15</v>
      </c>
      <c r="Q1914">
        <f>--(Table1[[#This Row],[Patient Waittime]]&lt;=30)</f>
        <v>1</v>
      </c>
      <c r="R1914">
        <f>--Table1[[#This Row],[Patient Admission Flag]]</f>
        <v>0</v>
      </c>
      <c r="S1914">
        <f>--AND(Table1[[#This Row],[WithinTarget]]=1,Table1[[#This Row],[Patient Satisfaction Score]]&gt;=7)</f>
        <v>0</v>
      </c>
      <c r="T1914" t="str">
        <f>IF(LEFT(Table1[[#This Row],[Patient Gender]],1)="F","Female","Male")</f>
        <v>Female</v>
      </c>
    </row>
    <row r="1915" spans="1:20" x14ac:dyDescent="0.3">
      <c r="A1915" t="s">
        <v>2019</v>
      </c>
      <c r="B1915" s="1">
        <v>45388.162499999999</v>
      </c>
      <c r="C1915" t="s">
        <v>13</v>
      </c>
      <c r="D1915">
        <v>52</v>
      </c>
      <c r="E1915" t="s">
        <v>12</v>
      </c>
      <c r="F1915" t="s">
        <v>11</v>
      </c>
      <c r="G1915" t="b">
        <v>0</v>
      </c>
      <c r="I1915">
        <v>36</v>
      </c>
      <c r="J1915" t="b">
        <v>0</v>
      </c>
      <c r="K1915">
        <f>YEAR(Table1[[#This Row],[Patient Admission Date]])</f>
        <v>2024</v>
      </c>
      <c r="L1915" t="str">
        <f>TEXT(Table1[[#This Row],[Patient Admission Date]],"mmm")</f>
        <v>Apr</v>
      </c>
      <c r="M1915" t="str">
        <f>TEXT(Table1[[#This Row],[Patient Admission Date]],"ddd")</f>
        <v>Sat</v>
      </c>
      <c r="N1915" t="str">
        <f>TEXT(INT(HOUR(Table1[[#This Row],[Patient Admission Date]])/3)*3,"00")&amp;"-"&amp;TEXT(INT(HOUR(Table1[[#This Row],[Patient Admission Date]])/3)*3+3,"00")</f>
        <v>03-06</v>
      </c>
      <c r="O1915" t="str" cm="1">
        <f t="array" ref="O1915">_xlfn.IFS(Table1[[#This Row],[Patient Age]]&lt;=14,"0-14",Table1[[#This Row],[Patient Age]]&lt;=29,"15-29",Table1[[#This Row],[Patient Age]]&lt;=44,"30-44",Table1[[#This Row],[Patient Age]]&lt;=59,"45-59",Table1[[#This Row],[Patient Age]]&lt;=74,"60-74",TRUE,"75+")</f>
        <v>45-59</v>
      </c>
      <c r="P1915" t="str" cm="1">
        <f t="array" ref="P1915">_xlfn.IFS(Table1[[#This Row],[Patient Waittime]]&lt;=15,"0-15",Table1[[#This Row],[Patient Waittime]]&lt;=30,"16-30",Table1[[#This Row],[Patient Waittime]]&lt;=45,"31-45",Table1[[#This Row],[Patient Waittime]]&lt;=60,"46-60",TRUE,"60+")</f>
        <v>31-45</v>
      </c>
      <c r="Q1915">
        <f>--(Table1[[#This Row],[Patient Waittime]]&lt;=30)</f>
        <v>0</v>
      </c>
      <c r="R1915">
        <f>--Table1[[#This Row],[Patient Admission Flag]]</f>
        <v>0</v>
      </c>
      <c r="S1915">
        <f>--AND(Table1[[#This Row],[WithinTarget]]=1,Table1[[#This Row],[Patient Satisfaction Score]]&gt;=7)</f>
        <v>0</v>
      </c>
      <c r="T1915" t="str">
        <f>IF(LEFT(Table1[[#This Row],[Patient Gender]],1)="F","Female","Male")</f>
        <v>Female</v>
      </c>
    </row>
    <row r="1916" spans="1:20" x14ac:dyDescent="0.3">
      <c r="A1916" t="s">
        <v>2020</v>
      </c>
      <c r="B1916" s="1">
        <v>45186.765277777777</v>
      </c>
      <c r="C1916" t="s">
        <v>13</v>
      </c>
      <c r="D1916">
        <v>9</v>
      </c>
      <c r="E1916" t="s">
        <v>12</v>
      </c>
      <c r="F1916" t="s">
        <v>11</v>
      </c>
      <c r="G1916" t="b">
        <v>0</v>
      </c>
      <c r="I1916">
        <v>41</v>
      </c>
      <c r="J1916" t="b">
        <v>0</v>
      </c>
      <c r="K1916">
        <f>YEAR(Table1[[#This Row],[Patient Admission Date]])</f>
        <v>2023</v>
      </c>
      <c r="L1916" t="str">
        <f>TEXT(Table1[[#This Row],[Patient Admission Date]],"mmm")</f>
        <v>Sep</v>
      </c>
      <c r="M1916" t="str">
        <f>TEXT(Table1[[#This Row],[Patient Admission Date]],"ddd")</f>
        <v>Sun</v>
      </c>
      <c r="N1916" t="str">
        <f>TEXT(INT(HOUR(Table1[[#This Row],[Patient Admission Date]])/3)*3,"00")&amp;"-"&amp;TEXT(INT(HOUR(Table1[[#This Row],[Patient Admission Date]])/3)*3+3,"00")</f>
        <v>18-21</v>
      </c>
      <c r="O1916" t="str" cm="1">
        <f t="array" ref="O1916">_xlfn.IFS(Table1[[#This Row],[Patient Age]]&lt;=14,"0-14",Table1[[#This Row],[Patient Age]]&lt;=29,"15-29",Table1[[#This Row],[Patient Age]]&lt;=44,"30-44",Table1[[#This Row],[Patient Age]]&lt;=59,"45-59",Table1[[#This Row],[Patient Age]]&lt;=74,"60-74",TRUE,"75+")</f>
        <v>0-14</v>
      </c>
      <c r="P1916" t="str" cm="1">
        <f t="array" ref="P1916">_xlfn.IFS(Table1[[#This Row],[Patient Waittime]]&lt;=15,"0-15",Table1[[#This Row],[Patient Waittime]]&lt;=30,"16-30",Table1[[#This Row],[Patient Waittime]]&lt;=45,"31-45",Table1[[#This Row],[Patient Waittime]]&lt;=60,"46-60",TRUE,"60+")</f>
        <v>31-45</v>
      </c>
      <c r="Q1916">
        <f>--(Table1[[#This Row],[Patient Waittime]]&lt;=30)</f>
        <v>0</v>
      </c>
      <c r="R1916">
        <f>--Table1[[#This Row],[Patient Admission Flag]]</f>
        <v>0</v>
      </c>
      <c r="S1916">
        <f>--AND(Table1[[#This Row],[WithinTarget]]=1,Table1[[#This Row],[Patient Satisfaction Score]]&gt;=7)</f>
        <v>0</v>
      </c>
      <c r="T1916" t="str">
        <f>IF(LEFT(Table1[[#This Row],[Patient Gender]],1)="F","Female","Male")</f>
        <v>Female</v>
      </c>
    </row>
    <row r="1917" spans="1:20" x14ac:dyDescent="0.3">
      <c r="A1917" t="s">
        <v>2021</v>
      </c>
      <c r="B1917" s="1">
        <v>45172.592361111114</v>
      </c>
      <c r="C1917" t="s">
        <v>13</v>
      </c>
      <c r="D1917">
        <v>76</v>
      </c>
      <c r="E1917" t="s">
        <v>12</v>
      </c>
      <c r="F1917" t="s">
        <v>11</v>
      </c>
      <c r="G1917" t="b">
        <v>0</v>
      </c>
      <c r="I1917">
        <v>50</v>
      </c>
      <c r="J1917" t="b">
        <v>0</v>
      </c>
      <c r="K1917">
        <f>YEAR(Table1[[#This Row],[Patient Admission Date]])</f>
        <v>2023</v>
      </c>
      <c r="L1917" t="str">
        <f>TEXT(Table1[[#This Row],[Patient Admission Date]],"mmm")</f>
        <v>Sep</v>
      </c>
      <c r="M1917" t="str">
        <f>TEXT(Table1[[#This Row],[Patient Admission Date]],"ddd")</f>
        <v>Sun</v>
      </c>
      <c r="N1917" t="str">
        <f>TEXT(INT(HOUR(Table1[[#This Row],[Patient Admission Date]])/3)*3,"00")&amp;"-"&amp;TEXT(INT(HOUR(Table1[[#This Row],[Patient Admission Date]])/3)*3+3,"00")</f>
        <v>12-15</v>
      </c>
      <c r="O1917" t="str" cm="1">
        <f t="array" ref="O1917">_xlfn.IFS(Table1[[#This Row],[Patient Age]]&lt;=14,"0-14",Table1[[#This Row],[Patient Age]]&lt;=29,"15-29",Table1[[#This Row],[Patient Age]]&lt;=44,"30-44",Table1[[#This Row],[Patient Age]]&lt;=59,"45-59",Table1[[#This Row],[Patient Age]]&lt;=74,"60-74",TRUE,"75+")</f>
        <v>75+</v>
      </c>
      <c r="P1917" t="str" cm="1">
        <f t="array" ref="P1917">_xlfn.IFS(Table1[[#This Row],[Patient Waittime]]&lt;=15,"0-15",Table1[[#This Row],[Patient Waittime]]&lt;=30,"16-30",Table1[[#This Row],[Patient Waittime]]&lt;=45,"31-45",Table1[[#This Row],[Patient Waittime]]&lt;=60,"46-60",TRUE,"60+")</f>
        <v>46-60</v>
      </c>
      <c r="Q1917">
        <f>--(Table1[[#This Row],[Patient Waittime]]&lt;=30)</f>
        <v>0</v>
      </c>
      <c r="R1917">
        <f>--Table1[[#This Row],[Patient Admission Flag]]</f>
        <v>0</v>
      </c>
      <c r="S1917">
        <f>--AND(Table1[[#This Row],[WithinTarget]]=1,Table1[[#This Row],[Patient Satisfaction Score]]&gt;=7)</f>
        <v>0</v>
      </c>
      <c r="T1917" t="str">
        <f>IF(LEFT(Table1[[#This Row],[Patient Gender]],1)="F","Female","Male")</f>
        <v>Female</v>
      </c>
    </row>
    <row r="1918" spans="1:20" x14ac:dyDescent="0.3">
      <c r="A1918" t="s">
        <v>2022</v>
      </c>
      <c r="B1918" s="1">
        <v>45486.626388888886</v>
      </c>
      <c r="C1918" t="s">
        <v>13</v>
      </c>
      <c r="D1918">
        <v>43</v>
      </c>
      <c r="E1918" t="s">
        <v>12</v>
      </c>
      <c r="F1918" t="s">
        <v>11</v>
      </c>
      <c r="G1918" t="b">
        <v>0</v>
      </c>
      <c r="I1918">
        <v>36</v>
      </c>
      <c r="J1918" t="b">
        <v>0</v>
      </c>
      <c r="K1918">
        <f>YEAR(Table1[[#This Row],[Patient Admission Date]])</f>
        <v>2024</v>
      </c>
      <c r="L1918" t="str">
        <f>TEXT(Table1[[#This Row],[Patient Admission Date]],"mmm")</f>
        <v>Jul</v>
      </c>
      <c r="M1918" t="str">
        <f>TEXT(Table1[[#This Row],[Patient Admission Date]],"ddd")</f>
        <v>Sat</v>
      </c>
      <c r="N1918" t="str">
        <f>TEXT(INT(HOUR(Table1[[#This Row],[Patient Admission Date]])/3)*3,"00")&amp;"-"&amp;TEXT(INT(HOUR(Table1[[#This Row],[Patient Admission Date]])/3)*3+3,"00")</f>
        <v>15-18</v>
      </c>
      <c r="O1918" t="str" cm="1">
        <f t="array" ref="O1918">_xlfn.IFS(Table1[[#This Row],[Patient Age]]&lt;=14,"0-14",Table1[[#This Row],[Patient Age]]&lt;=29,"15-29",Table1[[#This Row],[Patient Age]]&lt;=44,"30-44",Table1[[#This Row],[Patient Age]]&lt;=59,"45-59",Table1[[#This Row],[Patient Age]]&lt;=74,"60-74",TRUE,"75+")</f>
        <v>30-44</v>
      </c>
      <c r="P1918" t="str" cm="1">
        <f t="array" ref="P1918">_xlfn.IFS(Table1[[#This Row],[Patient Waittime]]&lt;=15,"0-15",Table1[[#This Row],[Patient Waittime]]&lt;=30,"16-30",Table1[[#This Row],[Patient Waittime]]&lt;=45,"31-45",Table1[[#This Row],[Patient Waittime]]&lt;=60,"46-60",TRUE,"60+")</f>
        <v>31-45</v>
      </c>
      <c r="Q1918">
        <f>--(Table1[[#This Row],[Patient Waittime]]&lt;=30)</f>
        <v>0</v>
      </c>
      <c r="R1918">
        <f>--Table1[[#This Row],[Patient Admission Flag]]</f>
        <v>0</v>
      </c>
      <c r="S1918">
        <f>--AND(Table1[[#This Row],[WithinTarget]]=1,Table1[[#This Row],[Patient Satisfaction Score]]&gt;=7)</f>
        <v>0</v>
      </c>
      <c r="T1918" t="str">
        <f>IF(LEFT(Table1[[#This Row],[Patient Gender]],1)="F","Female","Male")</f>
        <v>Female</v>
      </c>
    </row>
    <row r="1919" spans="1:20" x14ac:dyDescent="0.3">
      <c r="A1919" t="s">
        <v>2023</v>
      </c>
      <c r="B1919" s="1">
        <v>45577.862500000003</v>
      </c>
      <c r="C1919" t="s">
        <v>13</v>
      </c>
      <c r="D1919">
        <v>15</v>
      </c>
      <c r="E1919" t="s">
        <v>12</v>
      </c>
      <c r="F1919" t="s">
        <v>11</v>
      </c>
      <c r="G1919" t="b">
        <v>0</v>
      </c>
      <c r="I1919">
        <v>48</v>
      </c>
      <c r="J1919" t="b">
        <v>0</v>
      </c>
      <c r="K1919">
        <f>YEAR(Table1[[#This Row],[Patient Admission Date]])</f>
        <v>2024</v>
      </c>
      <c r="L1919" t="str">
        <f>TEXT(Table1[[#This Row],[Patient Admission Date]],"mmm")</f>
        <v>Oct</v>
      </c>
      <c r="M1919" t="str">
        <f>TEXT(Table1[[#This Row],[Patient Admission Date]],"ddd")</f>
        <v>Sat</v>
      </c>
      <c r="N1919" t="str">
        <f>TEXT(INT(HOUR(Table1[[#This Row],[Patient Admission Date]])/3)*3,"00")&amp;"-"&amp;TEXT(INT(HOUR(Table1[[#This Row],[Patient Admission Date]])/3)*3+3,"00")</f>
        <v>18-21</v>
      </c>
      <c r="O1919" t="str" cm="1">
        <f t="array" ref="O1919">_xlfn.IFS(Table1[[#This Row],[Patient Age]]&lt;=14,"0-14",Table1[[#This Row],[Patient Age]]&lt;=29,"15-29",Table1[[#This Row],[Patient Age]]&lt;=44,"30-44",Table1[[#This Row],[Patient Age]]&lt;=59,"45-59",Table1[[#This Row],[Patient Age]]&lt;=74,"60-74",TRUE,"75+")</f>
        <v>15-29</v>
      </c>
      <c r="P1919" t="str" cm="1">
        <f t="array" ref="P1919">_xlfn.IFS(Table1[[#This Row],[Patient Waittime]]&lt;=15,"0-15",Table1[[#This Row],[Patient Waittime]]&lt;=30,"16-30",Table1[[#This Row],[Patient Waittime]]&lt;=45,"31-45",Table1[[#This Row],[Patient Waittime]]&lt;=60,"46-60",TRUE,"60+")</f>
        <v>46-60</v>
      </c>
      <c r="Q1919">
        <f>--(Table1[[#This Row],[Patient Waittime]]&lt;=30)</f>
        <v>0</v>
      </c>
      <c r="R1919">
        <f>--Table1[[#This Row],[Patient Admission Flag]]</f>
        <v>0</v>
      </c>
      <c r="S1919">
        <f>--AND(Table1[[#This Row],[WithinTarget]]=1,Table1[[#This Row],[Patient Satisfaction Score]]&gt;=7)</f>
        <v>0</v>
      </c>
      <c r="T1919" t="str">
        <f>IF(LEFT(Table1[[#This Row],[Patient Gender]],1)="F","Female","Male")</f>
        <v>Female</v>
      </c>
    </row>
    <row r="1920" spans="1:20" x14ac:dyDescent="0.3">
      <c r="A1920" t="s">
        <v>2024</v>
      </c>
      <c r="B1920" s="1">
        <v>45428.692361111112</v>
      </c>
      <c r="C1920" t="s">
        <v>13</v>
      </c>
      <c r="D1920">
        <v>40</v>
      </c>
      <c r="E1920" t="s">
        <v>12</v>
      </c>
      <c r="F1920" t="s">
        <v>11</v>
      </c>
      <c r="G1920" t="b">
        <v>0</v>
      </c>
      <c r="I1920">
        <v>52</v>
      </c>
      <c r="J1920" t="b">
        <v>0</v>
      </c>
      <c r="K1920">
        <f>YEAR(Table1[[#This Row],[Patient Admission Date]])</f>
        <v>2024</v>
      </c>
      <c r="L1920" t="str">
        <f>TEXT(Table1[[#This Row],[Patient Admission Date]],"mmm")</f>
        <v>May</v>
      </c>
      <c r="M1920" t="str">
        <f>TEXT(Table1[[#This Row],[Patient Admission Date]],"ddd")</f>
        <v>Thu</v>
      </c>
      <c r="N1920" t="str">
        <f>TEXT(INT(HOUR(Table1[[#This Row],[Patient Admission Date]])/3)*3,"00")&amp;"-"&amp;TEXT(INT(HOUR(Table1[[#This Row],[Patient Admission Date]])/3)*3+3,"00")</f>
        <v>15-18</v>
      </c>
      <c r="O1920" t="str" cm="1">
        <f t="array" ref="O1920">_xlfn.IFS(Table1[[#This Row],[Patient Age]]&lt;=14,"0-14",Table1[[#This Row],[Patient Age]]&lt;=29,"15-29",Table1[[#This Row],[Patient Age]]&lt;=44,"30-44",Table1[[#This Row],[Patient Age]]&lt;=59,"45-59",Table1[[#This Row],[Patient Age]]&lt;=74,"60-74",TRUE,"75+")</f>
        <v>30-44</v>
      </c>
      <c r="P1920" t="str" cm="1">
        <f t="array" ref="P1920">_xlfn.IFS(Table1[[#This Row],[Patient Waittime]]&lt;=15,"0-15",Table1[[#This Row],[Patient Waittime]]&lt;=30,"16-30",Table1[[#This Row],[Patient Waittime]]&lt;=45,"31-45",Table1[[#This Row],[Patient Waittime]]&lt;=60,"46-60",TRUE,"60+")</f>
        <v>46-60</v>
      </c>
      <c r="Q1920">
        <f>--(Table1[[#This Row],[Patient Waittime]]&lt;=30)</f>
        <v>0</v>
      </c>
      <c r="R1920">
        <f>--Table1[[#This Row],[Patient Admission Flag]]</f>
        <v>0</v>
      </c>
      <c r="S1920">
        <f>--AND(Table1[[#This Row],[WithinTarget]]=1,Table1[[#This Row],[Patient Satisfaction Score]]&gt;=7)</f>
        <v>0</v>
      </c>
      <c r="T1920" t="str">
        <f>IF(LEFT(Table1[[#This Row],[Patient Gender]],1)="F","Female","Male")</f>
        <v>Female</v>
      </c>
    </row>
    <row r="1921" spans="1:20" x14ac:dyDescent="0.3">
      <c r="A1921" t="s">
        <v>2025</v>
      </c>
      <c r="B1921" s="1">
        <v>45367.240972222222</v>
      </c>
      <c r="C1921" t="s">
        <v>13</v>
      </c>
      <c r="D1921">
        <v>49</v>
      </c>
      <c r="E1921" t="s">
        <v>12</v>
      </c>
      <c r="F1921" t="s">
        <v>11</v>
      </c>
      <c r="G1921" t="b">
        <v>0</v>
      </c>
      <c r="I1921">
        <v>52</v>
      </c>
      <c r="J1921" t="b">
        <v>0</v>
      </c>
      <c r="K1921">
        <f>YEAR(Table1[[#This Row],[Patient Admission Date]])</f>
        <v>2024</v>
      </c>
      <c r="L1921" t="str">
        <f>TEXT(Table1[[#This Row],[Patient Admission Date]],"mmm")</f>
        <v>Mar</v>
      </c>
      <c r="M1921" t="str">
        <f>TEXT(Table1[[#This Row],[Patient Admission Date]],"ddd")</f>
        <v>Sat</v>
      </c>
      <c r="N1921" t="str">
        <f>TEXT(INT(HOUR(Table1[[#This Row],[Patient Admission Date]])/3)*3,"00")&amp;"-"&amp;TEXT(INT(HOUR(Table1[[#This Row],[Patient Admission Date]])/3)*3+3,"00")</f>
        <v>03-06</v>
      </c>
      <c r="O1921" t="str" cm="1">
        <f t="array" ref="O1921">_xlfn.IFS(Table1[[#This Row],[Patient Age]]&lt;=14,"0-14",Table1[[#This Row],[Patient Age]]&lt;=29,"15-29",Table1[[#This Row],[Patient Age]]&lt;=44,"30-44",Table1[[#This Row],[Patient Age]]&lt;=59,"45-59",Table1[[#This Row],[Patient Age]]&lt;=74,"60-74",TRUE,"75+")</f>
        <v>45-59</v>
      </c>
      <c r="P1921" t="str" cm="1">
        <f t="array" ref="P1921">_xlfn.IFS(Table1[[#This Row],[Patient Waittime]]&lt;=15,"0-15",Table1[[#This Row],[Patient Waittime]]&lt;=30,"16-30",Table1[[#This Row],[Patient Waittime]]&lt;=45,"31-45",Table1[[#This Row],[Patient Waittime]]&lt;=60,"46-60",TRUE,"60+")</f>
        <v>46-60</v>
      </c>
      <c r="Q1921">
        <f>--(Table1[[#This Row],[Patient Waittime]]&lt;=30)</f>
        <v>0</v>
      </c>
      <c r="R1921">
        <f>--Table1[[#This Row],[Patient Admission Flag]]</f>
        <v>0</v>
      </c>
      <c r="S1921">
        <f>--AND(Table1[[#This Row],[WithinTarget]]=1,Table1[[#This Row],[Patient Satisfaction Score]]&gt;=7)</f>
        <v>0</v>
      </c>
      <c r="T1921" t="str">
        <f>IF(LEFT(Table1[[#This Row],[Patient Gender]],1)="F","Female","Male")</f>
        <v>Female</v>
      </c>
    </row>
    <row r="1922" spans="1:20" x14ac:dyDescent="0.3">
      <c r="A1922" t="s">
        <v>2026</v>
      </c>
      <c r="B1922" s="1">
        <v>45570.747916666667</v>
      </c>
      <c r="C1922" t="s">
        <v>13</v>
      </c>
      <c r="D1922">
        <v>56</v>
      </c>
      <c r="E1922" t="s">
        <v>12</v>
      </c>
      <c r="F1922" t="s">
        <v>11</v>
      </c>
      <c r="G1922" t="b">
        <v>0</v>
      </c>
      <c r="I1922">
        <v>15</v>
      </c>
      <c r="J1922" t="b">
        <v>0</v>
      </c>
      <c r="K1922">
        <f>YEAR(Table1[[#This Row],[Patient Admission Date]])</f>
        <v>2024</v>
      </c>
      <c r="L1922" t="str">
        <f>TEXT(Table1[[#This Row],[Patient Admission Date]],"mmm")</f>
        <v>Oct</v>
      </c>
      <c r="M1922" t="str">
        <f>TEXT(Table1[[#This Row],[Patient Admission Date]],"ddd")</f>
        <v>Sat</v>
      </c>
      <c r="N1922" t="str">
        <f>TEXT(INT(HOUR(Table1[[#This Row],[Patient Admission Date]])/3)*3,"00")&amp;"-"&amp;TEXT(INT(HOUR(Table1[[#This Row],[Patient Admission Date]])/3)*3+3,"00")</f>
        <v>15-18</v>
      </c>
      <c r="O1922" t="str" cm="1">
        <f t="array" ref="O1922">_xlfn.IFS(Table1[[#This Row],[Patient Age]]&lt;=14,"0-14",Table1[[#This Row],[Patient Age]]&lt;=29,"15-29",Table1[[#This Row],[Patient Age]]&lt;=44,"30-44",Table1[[#This Row],[Patient Age]]&lt;=59,"45-59",Table1[[#This Row],[Patient Age]]&lt;=74,"60-74",TRUE,"75+")</f>
        <v>45-59</v>
      </c>
      <c r="P1922" t="str" cm="1">
        <f t="array" ref="P1922">_xlfn.IFS(Table1[[#This Row],[Patient Waittime]]&lt;=15,"0-15",Table1[[#This Row],[Patient Waittime]]&lt;=30,"16-30",Table1[[#This Row],[Patient Waittime]]&lt;=45,"31-45",Table1[[#This Row],[Patient Waittime]]&lt;=60,"46-60",TRUE,"60+")</f>
        <v>0-15</v>
      </c>
      <c r="Q1922">
        <f>--(Table1[[#This Row],[Patient Waittime]]&lt;=30)</f>
        <v>1</v>
      </c>
      <c r="R1922">
        <f>--Table1[[#This Row],[Patient Admission Flag]]</f>
        <v>0</v>
      </c>
      <c r="S1922">
        <f>--AND(Table1[[#This Row],[WithinTarget]]=1,Table1[[#This Row],[Patient Satisfaction Score]]&gt;=7)</f>
        <v>0</v>
      </c>
      <c r="T1922" t="str">
        <f>IF(LEFT(Table1[[#This Row],[Patient Gender]],1)="F","Female","Male")</f>
        <v>Female</v>
      </c>
    </row>
    <row r="1923" spans="1:20" x14ac:dyDescent="0.3">
      <c r="A1923" t="s">
        <v>2027</v>
      </c>
      <c r="B1923" s="1">
        <v>45092.165972222225</v>
      </c>
      <c r="C1923" t="s">
        <v>13</v>
      </c>
      <c r="D1923">
        <v>7</v>
      </c>
      <c r="E1923" t="s">
        <v>12</v>
      </c>
      <c r="F1923" t="s">
        <v>11</v>
      </c>
      <c r="G1923" t="b">
        <v>0</v>
      </c>
      <c r="I1923">
        <v>29</v>
      </c>
      <c r="J1923" t="b">
        <v>0</v>
      </c>
      <c r="K1923">
        <f>YEAR(Table1[[#This Row],[Patient Admission Date]])</f>
        <v>2023</v>
      </c>
      <c r="L1923" t="str">
        <f>TEXT(Table1[[#This Row],[Patient Admission Date]],"mmm")</f>
        <v>Jun</v>
      </c>
      <c r="M1923" t="str">
        <f>TEXT(Table1[[#This Row],[Patient Admission Date]],"ddd")</f>
        <v>Thu</v>
      </c>
      <c r="N1923" t="str">
        <f>TEXT(INT(HOUR(Table1[[#This Row],[Patient Admission Date]])/3)*3,"00")&amp;"-"&amp;TEXT(INT(HOUR(Table1[[#This Row],[Patient Admission Date]])/3)*3+3,"00")</f>
        <v>03-06</v>
      </c>
      <c r="O1923" t="str" cm="1">
        <f t="array" ref="O1923">_xlfn.IFS(Table1[[#This Row],[Patient Age]]&lt;=14,"0-14",Table1[[#This Row],[Patient Age]]&lt;=29,"15-29",Table1[[#This Row],[Patient Age]]&lt;=44,"30-44",Table1[[#This Row],[Patient Age]]&lt;=59,"45-59",Table1[[#This Row],[Patient Age]]&lt;=74,"60-74",TRUE,"75+")</f>
        <v>0-14</v>
      </c>
      <c r="P1923" t="str" cm="1">
        <f t="array" ref="P1923">_xlfn.IFS(Table1[[#This Row],[Patient Waittime]]&lt;=15,"0-15",Table1[[#This Row],[Patient Waittime]]&lt;=30,"16-30",Table1[[#This Row],[Patient Waittime]]&lt;=45,"31-45",Table1[[#This Row],[Patient Waittime]]&lt;=60,"46-60",TRUE,"60+")</f>
        <v>16-30</v>
      </c>
      <c r="Q1923">
        <f>--(Table1[[#This Row],[Patient Waittime]]&lt;=30)</f>
        <v>1</v>
      </c>
      <c r="R1923">
        <f>--Table1[[#This Row],[Patient Admission Flag]]</f>
        <v>0</v>
      </c>
      <c r="S1923">
        <f>--AND(Table1[[#This Row],[WithinTarget]]=1,Table1[[#This Row],[Patient Satisfaction Score]]&gt;=7)</f>
        <v>0</v>
      </c>
      <c r="T1923" t="str">
        <f>IF(LEFT(Table1[[#This Row],[Patient Gender]],1)="F","Female","Male")</f>
        <v>Female</v>
      </c>
    </row>
    <row r="1924" spans="1:20" x14ac:dyDescent="0.3">
      <c r="A1924" t="s">
        <v>2028</v>
      </c>
      <c r="B1924" s="1">
        <v>45546.348611111112</v>
      </c>
      <c r="C1924" t="s">
        <v>13</v>
      </c>
      <c r="D1924">
        <v>75</v>
      </c>
      <c r="E1924" t="s">
        <v>12</v>
      </c>
      <c r="F1924" t="s">
        <v>11</v>
      </c>
      <c r="G1924" t="b">
        <v>0</v>
      </c>
      <c r="I1924">
        <v>53</v>
      </c>
      <c r="J1924" t="b">
        <v>0</v>
      </c>
      <c r="K1924">
        <f>YEAR(Table1[[#This Row],[Patient Admission Date]])</f>
        <v>2024</v>
      </c>
      <c r="L1924" t="str">
        <f>TEXT(Table1[[#This Row],[Patient Admission Date]],"mmm")</f>
        <v>Sep</v>
      </c>
      <c r="M1924" t="str">
        <f>TEXT(Table1[[#This Row],[Patient Admission Date]],"ddd")</f>
        <v>Wed</v>
      </c>
      <c r="N1924" t="str">
        <f>TEXT(INT(HOUR(Table1[[#This Row],[Patient Admission Date]])/3)*3,"00")&amp;"-"&amp;TEXT(INT(HOUR(Table1[[#This Row],[Patient Admission Date]])/3)*3+3,"00")</f>
        <v>06-09</v>
      </c>
      <c r="O1924" t="str" cm="1">
        <f t="array" ref="O1924">_xlfn.IFS(Table1[[#This Row],[Patient Age]]&lt;=14,"0-14",Table1[[#This Row],[Patient Age]]&lt;=29,"15-29",Table1[[#This Row],[Patient Age]]&lt;=44,"30-44",Table1[[#This Row],[Patient Age]]&lt;=59,"45-59",Table1[[#This Row],[Patient Age]]&lt;=74,"60-74",TRUE,"75+")</f>
        <v>75+</v>
      </c>
      <c r="P1924" t="str" cm="1">
        <f t="array" ref="P1924">_xlfn.IFS(Table1[[#This Row],[Patient Waittime]]&lt;=15,"0-15",Table1[[#This Row],[Patient Waittime]]&lt;=30,"16-30",Table1[[#This Row],[Patient Waittime]]&lt;=45,"31-45",Table1[[#This Row],[Patient Waittime]]&lt;=60,"46-60",TRUE,"60+")</f>
        <v>46-60</v>
      </c>
      <c r="Q1924">
        <f>--(Table1[[#This Row],[Patient Waittime]]&lt;=30)</f>
        <v>0</v>
      </c>
      <c r="R1924">
        <f>--Table1[[#This Row],[Patient Admission Flag]]</f>
        <v>0</v>
      </c>
      <c r="S1924">
        <f>--AND(Table1[[#This Row],[WithinTarget]]=1,Table1[[#This Row],[Patient Satisfaction Score]]&gt;=7)</f>
        <v>0</v>
      </c>
      <c r="T1924" t="str">
        <f>IF(LEFT(Table1[[#This Row],[Patient Gender]],1)="F","Female","Male")</f>
        <v>Female</v>
      </c>
    </row>
    <row r="1925" spans="1:20" x14ac:dyDescent="0.3">
      <c r="A1925" t="s">
        <v>2029</v>
      </c>
      <c r="B1925" s="1">
        <v>45263.42291666667</v>
      </c>
      <c r="C1925" t="s">
        <v>13</v>
      </c>
      <c r="D1925">
        <v>35</v>
      </c>
      <c r="E1925" t="s">
        <v>12</v>
      </c>
      <c r="F1925" t="s">
        <v>11</v>
      </c>
      <c r="G1925" t="b">
        <v>0</v>
      </c>
      <c r="I1925">
        <v>60</v>
      </c>
      <c r="J1925" t="b">
        <v>0</v>
      </c>
      <c r="K1925">
        <f>YEAR(Table1[[#This Row],[Patient Admission Date]])</f>
        <v>2023</v>
      </c>
      <c r="L1925" t="str">
        <f>TEXT(Table1[[#This Row],[Patient Admission Date]],"mmm")</f>
        <v>Dec</v>
      </c>
      <c r="M1925" t="str">
        <f>TEXT(Table1[[#This Row],[Patient Admission Date]],"ddd")</f>
        <v>Sun</v>
      </c>
      <c r="N1925" t="str">
        <f>TEXT(INT(HOUR(Table1[[#This Row],[Patient Admission Date]])/3)*3,"00")&amp;"-"&amp;TEXT(INT(HOUR(Table1[[#This Row],[Patient Admission Date]])/3)*3+3,"00")</f>
        <v>09-12</v>
      </c>
      <c r="O1925" t="str" cm="1">
        <f t="array" ref="O1925">_xlfn.IFS(Table1[[#This Row],[Patient Age]]&lt;=14,"0-14",Table1[[#This Row],[Patient Age]]&lt;=29,"15-29",Table1[[#This Row],[Patient Age]]&lt;=44,"30-44",Table1[[#This Row],[Patient Age]]&lt;=59,"45-59",Table1[[#This Row],[Patient Age]]&lt;=74,"60-74",TRUE,"75+")</f>
        <v>30-44</v>
      </c>
      <c r="P1925" t="str" cm="1">
        <f t="array" ref="P1925">_xlfn.IFS(Table1[[#This Row],[Patient Waittime]]&lt;=15,"0-15",Table1[[#This Row],[Patient Waittime]]&lt;=30,"16-30",Table1[[#This Row],[Patient Waittime]]&lt;=45,"31-45",Table1[[#This Row],[Patient Waittime]]&lt;=60,"46-60",TRUE,"60+")</f>
        <v>46-60</v>
      </c>
      <c r="Q1925">
        <f>--(Table1[[#This Row],[Patient Waittime]]&lt;=30)</f>
        <v>0</v>
      </c>
      <c r="R1925">
        <f>--Table1[[#This Row],[Patient Admission Flag]]</f>
        <v>0</v>
      </c>
      <c r="S1925">
        <f>--AND(Table1[[#This Row],[WithinTarget]]=1,Table1[[#This Row],[Patient Satisfaction Score]]&gt;=7)</f>
        <v>0</v>
      </c>
      <c r="T1925" t="str">
        <f>IF(LEFT(Table1[[#This Row],[Patient Gender]],1)="F","Female","Male")</f>
        <v>Female</v>
      </c>
    </row>
    <row r="1926" spans="1:20" x14ac:dyDescent="0.3">
      <c r="A1926" t="s">
        <v>2030</v>
      </c>
      <c r="B1926" s="1">
        <v>45334.06527777778</v>
      </c>
      <c r="C1926" t="s">
        <v>13</v>
      </c>
      <c r="D1926">
        <v>57</v>
      </c>
      <c r="E1926" t="s">
        <v>12</v>
      </c>
      <c r="F1926" t="s">
        <v>11</v>
      </c>
      <c r="G1926" t="b">
        <v>0</v>
      </c>
      <c r="I1926">
        <v>11</v>
      </c>
      <c r="J1926" t="b">
        <v>0</v>
      </c>
      <c r="K1926">
        <f>YEAR(Table1[[#This Row],[Patient Admission Date]])</f>
        <v>2024</v>
      </c>
      <c r="L1926" t="str">
        <f>TEXT(Table1[[#This Row],[Patient Admission Date]],"mmm")</f>
        <v>Feb</v>
      </c>
      <c r="M1926" t="str">
        <f>TEXT(Table1[[#This Row],[Patient Admission Date]],"ddd")</f>
        <v>Mon</v>
      </c>
      <c r="N1926" t="str">
        <f>TEXT(INT(HOUR(Table1[[#This Row],[Patient Admission Date]])/3)*3,"00")&amp;"-"&amp;TEXT(INT(HOUR(Table1[[#This Row],[Patient Admission Date]])/3)*3+3,"00")</f>
        <v>00-03</v>
      </c>
      <c r="O1926" t="str" cm="1">
        <f t="array" ref="O1926">_xlfn.IFS(Table1[[#This Row],[Patient Age]]&lt;=14,"0-14",Table1[[#This Row],[Patient Age]]&lt;=29,"15-29",Table1[[#This Row],[Patient Age]]&lt;=44,"30-44",Table1[[#This Row],[Patient Age]]&lt;=59,"45-59",Table1[[#This Row],[Patient Age]]&lt;=74,"60-74",TRUE,"75+")</f>
        <v>45-59</v>
      </c>
      <c r="P1926" t="str" cm="1">
        <f t="array" ref="P1926">_xlfn.IFS(Table1[[#This Row],[Patient Waittime]]&lt;=15,"0-15",Table1[[#This Row],[Patient Waittime]]&lt;=30,"16-30",Table1[[#This Row],[Patient Waittime]]&lt;=45,"31-45",Table1[[#This Row],[Patient Waittime]]&lt;=60,"46-60",TRUE,"60+")</f>
        <v>0-15</v>
      </c>
      <c r="Q1926">
        <f>--(Table1[[#This Row],[Patient Waittime]]&lt;=30)</f>
        <v>1</v>
      </c>
      <c r="R1926">
        <f>--Table1[[#This Row],[Patient Admission Flag]]</f>
        <v>0</v>
      </c>
      <c r="S1926">
        <f>--AND(Table1[[#This Row],[WithinTarget]]=1,Table1[[#This Row],[Patient Satisfaction Score]]&gt;=7)</f>
        <v>0</v>
      </c>
      <c r="T1926" t="str">
        <f>IF(LEFT(Table1[[#This Row],[Patient Gender]],1)="F","Female","Male")</f>
        <v>Female</v>
      </c>
    </row>
    <row r="1927" spans="1:20" x14ac:dyDescent="0.3">
      <c r="A1927" t="s">
        <v>2031</v>
      </c>
      <c r="B1927" s="1">
        <v>45082.595833333333</v>
      </c>
      <c r="C1927" t="s">
        <v>13</v>
      </c>
      <c r="D1927">
        <v>68</v>
      </c>
      <c r="E1927" t="s">
        <v>12</v>
      </c>
      <c r="F1927" t="s">
        <v>11</v>
      </c>
      <c r="G1927" t="b">
        <v>0</v>
      </c>
      <c r="I1927">
        <v>23</v>
      </c>
      <c r="J1927" t="b">
        <v>0</v>
      </c>
      <c r="K1927">
        <f>YEAR(Table1[[#This Row],[Patient Admission Date]])</f>
        <v>2023</v>
      </c>
      <c r="L1927" t="str">
        <f>TEXT(Table1[[#This Row],[Patient Admission Date]],"mmm")</f>
        <v>Jun</v>
      </c>
      <c r="M1927" t="str">
        <f>TEXT(Table1[[#This Row],[Patient Admission Date]],"ddd")</f>
        <v>Mon</v>
      </c>
      <c r="N1927" t="str">
        <f>TEXT(INT(HOUR(Table1[[#This Row],[Patient Admission Date]])/3)*3,"00")&amp;"-"&amp;TEXT(INT(HOUR(Table1[[#This Row],[Patient Admission Date]])/3)*3+3,"00")</f>
        <v>12-15</v>
      </c>
      <c r="O1927" t="str" cm="1">
        <f t="array" ref="O1927">_xlfn.IFS(Table1[[#This Row],[Patient Age]]&lt;=14,"0-14",Table1[[#This Row],[Patient Age]]&lt;=29,"15-29",Table1[[#This Row],[Patient Age]]&lt;=44,"30-44",Table1[[#This Row],[Patient Age]]&lt;=59,"45-59",Table1[[#This Row],[Patient Age]]&lt;=74,"60-74",TRUE,"75+")</f>
        <v>60-74</v>
      </c>
      <c r="P1927" t="str" cm="1">
        <f t="array" ref="P1927">_xlfn.IFS(Table1[[#This Row],[Patient Waittime]]&lt;=15,"0-15",Table1[[#This Row],[Patient Waittime]]&lt;=30,"16-30",Table1[[#This Row],[Patient Waittime]]&lt;=45,"31-45",Table1[[#This Row],[Patient Waittime]]&lt;=60,"46-60",TRUE,"60+")</f>
        <v>16-30</v>
      </c>
      <c r="Q1927">
        <f>--(Table1[[#This Row],[Patient Waittime]]&lt;=30)</f>
        <v>1</v>
      </c>
      <c r="R1927">
        <f>--Table1[[#This Row],[Patient Admission Flag]]</f>
        <v>0</v>
      </c>
      <c r="S1927">
        <f>--AND(Table1[[#This Row],[WithinTarget]]=1,Table1[[#This Row],[Patient Satisfaction Score]]&gt;=7)</f>
        <v>0</v>
      </c>
      <c r="T1927" t="str">
        <f>IF(LEFT(Table1[[#This Row],[Patient Gender]],1)="F","Female","Male")</f>
        <v>Female</v>
      </c>
    </row>
    <row r="1928" spans="1:20" x14ac:dyDescent="0.3">
      <c r="A1928" t="s">
        <v>2032</v>
      </c>
      <c r="B1928" s="1">
        <v>45567.853472222225</v>
      </c>
      <c r="C1928" t="s">
        <v>13</v>
      </c>
      <c r="D1928">
        <v>20</v>
      </c>
      <c r="E1928" t="s">
        <v>12</v>
      </c>
      <c r="F1928" t="s">
        <v>11</v>
      </c>
      <c r="G1928" t="b">
        <v>0</v>
      </c>
      <c r="I1928">
        <v>28</v>
      </c>
      <c r="J1928" t="b">
        <v>0</v>
      </c>
      <c r="K1928">
        <f>YEAR(Table1[[#This Row],[Patient Admission Date]])</f>
        <v>2024</v>
      </c>
      <c r="L1928" t="str">
        <f>TEXT(Table1[[#This Row],[Patient Admission Date]],"mmm")</f>
        <v>Oct</v>
      </c>
      <c r="M1928" t="str">
        <f>TEXT(Table1[[#This Row],[Patient Admission Date]],"ddd")</f>
        <v>Wed</v>
      </c>
      <c r="N1928" t="str">
        <f>TEXT(INT(HOUR(Table1[[#This Row],[Patient Admission Date]])/3)*3,"00")&amp;"-"&amp;TEXT(INT(HOUR(Table1[[#This Row],[Patient Admission Date]])/3)*3+3,"00")</f>
        <v>18-21</v>
      </c>
      <c r="O1928" t="str" cm="1">
        <f t="array" ref="O1928">_xlfn.IFS(Table1[[#This Row],[Patient Age]]&lt;=14,"0-14",Table1[[#This Row],[Patient Age]]&lt;=29,"15-29",Table1[[#This Row],[Patient Age]]&lt;=44,"30-44",Table1[[#This Row],[Patient Age]]&lt;=59,"45-59",Table1[[#This Row],[Patient Age]]&lt;=74,"60-74",TRUE,"75+")</f>
        <v>15-29</v>
      </c>
      <c r="P1928" t="str" cm="1">
        <f t="array" ref="P1928">_xlfn.IFS(Table1[[#This Row],[Patient Waittime]]&lt;=15,"0-15",Table1[[#This Row],[Patient Waittime]]&lt;=30,"16-30",Table1[[#This Row],[Patient Waittime]]&lt;=45,"31-45",Table1[[#This Row],[Patient Waittime]]&lt;=60,"46-60",TRUE,"60+")</f>
        <v>16-30</v>
      </c>
      <c r="Q1928">
        <f>--(Table1[[#This Row],[Patient Waittime]]&lt;=30)</f>
        <v>1</v>
      </c>
      <c r="R1928">
        <f>--Table1[[#This Row],[Patient Admission Flag]]</f>
        <v>0</v>
      </c>
      <c r="S1928">
        <f>--AND(Table1[[#This Row],[WithinTarget]]=1,Table1[[#This Row],[Patient Satisfaction Score]]&gt;=7)</f>
        <v>0</v>
      </c>
      <c r="T1928" t="str">
        <f>IF(LEFT(Table1[[#This Row],[Patient Gender]],1)="F","Female","Male")</f>
        <v>Female</v>
      </c>
    </row>
    <row r="1929" spans="1:20" x14ac:dyDescent="0.3">
      <c r="A1929" t="s">
        <v>2033</v>
      </c>
      <c r="B1929" s="1">
        <v>45417.711805555555</v>
      </c>
      <c r="C1929" t="s">
        <v>13</v>
      </c>
      <c r="D1929">
        <v>2</v>
      </c>
      <c r="E1929" t="s">
        <v>12</v>
      </c>
      <c r="F1929" t="s">
        <v>11</v>
      </c>
      <c r="G1929" t="b">
        <v>0</v>
      </c>
      <c r="I1929">
        <v>48</v>
      </c>
      <c r="J1929" t="b">
        <v>0</v>
      </c>
      <c r="K1929">
        <f>YEAR(Table1[[#This Row],[Patient Admission Date]])</f>
        <v>2024</v>
      </c>
      <c r="L1929" t="str">
        <f>TEXT(Table1[[#This Row],[Patient Admission Date]],"mmm")</f>
        <v>May</v>
      </c>
      <c r="M1929" t="str">
        <f>TEXT(Table1[[#This Row],[Patient Admission Date]],"ddd")</f>
        <v>Sun</v>
      </c>
      <c r="N1929" t="str">
        <f>TEXT(INT(HOUR(Table1[[#This Row],[Patient Admission Date]])/3)*3,"00")&amp;"-"&amp;TEXT(INT(HOUR(Table1[[#This Row],[Patient Admission Date]])/3)*3+3,"00")</f>
        <v>15-18</v>
      </c>
      <c r="O1929" t="str" cm="1">
        <f t="array" ref="O1929">_xlfn.IFS(Table1[[#This Row],[Patient Age]]&lt;=14,"0-14",Table1[[#This Row],[Patient Age]]&lt;=29,"15-29",Table1[[#This Row],[Patient Age]]&lt;=44,"30-44",Table1[[#This Row],[Patient Age]]&lt;=59,"45-59",Table1[[#This Row],[Patient Age]]&lt;=74,"60-74",TRUE,"75+")</f>
        <v>0-14</v>
      </c>
      <c r="P1929" t="str" cm="1">
        <f t="array" ref="P1929">_xlfn.IFS(Table1[[#This Row],[Patient Waittime]]&lt;=15,"0-15",Table1[[#This Row],[Patient Waittime]]&lt;=30,"16-30",Table1[[#This Row],[Patient Waittime]]&lt;=45,"31-45",Table1[[#This Row],[Patient Waittime]]&lt;=60,"46-60",TRUE,"60+")</f>
        <v>46-60</v>
      </c>
      <c r="Q1929">
        <f>--(Table1[[#This Row],[Patient Waittime]]&lt;=30)</f>
        <v>0</v>
      </c>
      <c r="R1929">
        <f>--Table1[[#This Row],[Patient Admission Flag]]</f>
        <v>0</v>
      </c>
      <c r="S1929">
        <f>--AND(Table1[[#This Row],[WithinTarget]]=1,Table1[[#This Row],[Patient Satisfaction Score]]&gt;=7)</f>
        <v>0</v>
      </c>
      <c r="T1929" t="str">
        <f>IF(LEFT(Table1[[#This Row],[Patient Gender]],1)="F","Female","Male")</f>
        <v>Female</v>
      </c>
    </row>
    <row r="1930" spans="1:20" x14ac:dyDescent="0.3">
      <c r="A1930" t="s">
        <v>2034</v>
      </c>
      <c r="B1930" s="1">
        <v>45536.52847222222</v>
      </c>
      <c r="C1930" t="s">
        <v>13</v>
      </c>
      <c r="D1930">
        <v>49</v>
      </c>
      <c r="E1930" t="s">
        <v>12</v>
      </c>
      <c r="F1930" t="s">
        <v>11</v>
      </c>
      <c r="G1930" t="b">
        <v>0</v>
      </c>
      <c r="I1930">
        <v>48</v>
      </c>
      <c r="J1930" t="b">
        <v>0</v>
      </c>
      <c r="K1930">
        <f>YEAR(Table1[[#This Row],[Patient Admission Date]])</f>
        <v>2024</v>
      </c>
      <c r="L1930" t="str">
        <f>TEXT(Table1[[#This Row],[Patient Admission Date]],"mmm")</f>
        <v>Sep</v>
      </c>
      <c r="M1930" t="str">
        <f>TEXT(Table1[[#This Row],[Patient Admission Date]],"ddd")</f>
        <v>Sun</v>
      </c>
      <c r="N1930" t="str">
        <f>TEXT(INT(HOUR(Table1[[#This Row],[Patient Admission Date]])/3)*3,"00")&amp;"-"&amp;TEXT(INT(HOUR(Table1[[#This Row],[Patient Admission Date]])/3)*3+3,"00")</f>
        <v>12-15</v>
      </c>
      <c r="O1930" t="str" cm="1">
        <f t="array" ref="O1930">_xlfn.IFS(Table1[[#This Row],[Patient Age]]&lt;=14,"0-14",Table1[[#This Row],[Patient Age]]&lt;=29,"15-29",Table1[[#This Row],[Patient Age]]&lt;=44,"30-44",Table1[[#This Row],[Patient Age]]&lt;=59,"45-59",Table1[[#This Row],[Patient Age]]&lt;=74,"60-74",TRUE,"75+")</f>
        <v>45-59</v>
      </c>
      <c r="P1930" t="str" cm="1">
        <f t="array" ref="P1930">_xlfn.IFS(Table1[[#This Row],[Patient Waittime]]&lt;=15,"0-15",Table1[[#This Row],[Patient Waittime]]&lt;=30,"16-30",Table1[[#This Row],[Patient Waittime]]&lt;=45,"31-45",Table1[[#This Row],[Patient Waittime]]&lt;=60,"46-60",TRUE,"60+")</f>
        <v>46-60</v>
      </c>
      <c r="Q1930">
        <f>--(Table1[[#This Row],[Patient Waittime]]&lt;=30)</f>
        <v>0</v>
      </c>
      <c r="R1930">
        <f>--Table1[[#This Row],[Patient Admission Flag]]</f>
        <v>0</v>
      </c>
      <c r="S1930">
        <f>--AND(Table1[[#This Row],[WithinTarget]]=1,Table1[[#This Row],[Patient Satisfaction Score]]&gt;=7)</f>
        <v>0</v>
      </c>
      <c r="T1930" t="str">
        <f>IF(LEFT(Table1[[#This Row],[Patient Gender]],1)="F","Female","Male")</f>
        <v>Female</v>
      </c>
    </row>
    <row r="1931" spans="1:20" x14ac:dyDescent="0.3">
      <c r="A1931" t="s">
        <v>2035</v>
      </c>
      <c r="B1931" s="1">
        <v>45202.436805555553</v>
      </c>
      <c r="C1931" t="s">
        <v>13</v>
      </c>
      <c r="D1931">
        <v>43</v>
      </c>
      <c r="E1931" t="s">
        <v>12</v>
      </c>
      <c r="F1931" t="s">
        <v>11</v>
      </c>
      <c r="G1931" t="b">
        <v>0</v>
      </c>
      <c r="H1931">
        <v>0</v>
      </c>
      <c r="I1931">
        <v>45</v>
      </c>
      <c r="J1931" t="b">
        <v>0</v>
      </c>
      <c r="K1931">
        <f>YEAR(Table1[[#This Row],[Patient Admission Date]])</f>
        <v>2023</v>
      </c>
      <c r="L1931" t="str">
        <f>TEXT(Table1[[#This Row],[Patient Admission Date]],"mmm")</f>
        <v>Oct</v>
      </c>
      <c r="M1931" t="str">
        <f>TEXT(Table1[[#This Row],[Patient Admission Date]],"ddd")</f>
        <v>Tue</v>
      </c>
      <c r="N1931" t="str">
        <f>TEXT(INT(HOUR(Table1[[#This Row],[Patient Admission Date]])/3)*3,"00")&amp;"-"&amp;TEXT(INT(HOUR(Table1[[#This Row],[Patient Admission Date]])/3)*3+3,"00")</f>
        <v>09-12</v>
      </c>
      <c r="O1931" t="str" cm="1">
        <f t="array" ref="O1931">_xlfn.IFS(Table1[[#This Row],[Patient Age]]&lt;=14,"0-14",Table1[[#This Row],[Patient Age]]&lt;=29,"15-29",Table1[[#This Row],[Patient Age]]&lt;=44,"30-44",Table1[[#This Row],[Patient Age]]&lt;=59,"45-59",Table1[[#This Row],[Patient Age]]&lt;=74,"60-74",TRUE,"75+")</f>
        <v>30-44</v>
      </c>
      <c r="P1931" t="str" cm="1">
        <f t="array" ref="P1931">_xlfn.IFS(Table1[[#This Row],[Patient Waittime]]&lt;=15,"0-15",Table1[[#This Row],[Patient Waittime]]&lt;=30,"16-30",Table1[[#This Row],[Patient Waittime]]&lt;=45,"31-45",Table1[[#This Row],[Patient Waittime]]&lt;=60,"46-60",TRUE,"60+")</f>
        <v>31-45</v>
      </c>
      <c r="Q1931">
        <f>--(Table1[[#This Row],[Patient Waittime]]&lt;=30)</f>
        <v>0</v>
      </c>
      <c r="R1931">
        <f>--Table1[[#This Row],[Patient Admission Flag]]</f>
        <v>0</v>
      </c>
      <c r="S1931">
        <f>--AND(Table1[[#This Row],[WithinTarget]]=1,Table1[[#This Row],[Patient Satisfaction Score]]&gt;=7)</f>
        <v>0</v>
      </c>
      <c r="T1931" t="str">
        <f>IF(LEFT(Table1[[#This Row],[Patient Gender]],1)="F","Female","Male")</f>
        <v>Female</v>
      </c>
    </row>
    <row r="1932" spans="1:20" x14ac:dyDescent="0.3">
      <c r="A1932" t="s">
        <v>2036</v>
      </c>
      <c r="B1932" s="1">
        <v>45037.965277777781</v>
      </c>
      <c r="C1932" t="s">
        <v>13</v>
      </c>
      <c r="D1932">
        <v>64</v>
      </c>
      <c r="E1932" t="s">
        <v>12</v>
      </c>
      <c r="F1932" t="s">
        <v>11</v>
      </c>
      <c r="G1932" t="b">
        <v>0</v>
      </c>
      <c r="H1932">
        <v>0</v>
      </c>
      <c r="I1932">
        <v>29</v>
      </c>
      <c r="J1932" t="b">
        <v>0</v>
      </c>
      <c r="K1932">
        <f>YEAR(Table1[[#This Row],[Patient Admission Date]])</f>
        <v>2023</v>
      </c>
      <c r="L1932" t="str">
        <f>TEXT(Table1[[#This Row],[Patient Admission Date]],"mmm")</f>
        <v>Apr</v>
      </c>
      <c r="M1932" t="str">
        <f>TEXT(Table1[[#This Row],[Patient Admission Date]],"ddd")</f>
        <v>Fri</v>
      </c>
      <c r="N1932" t="str">
        <f>TEXT(INT(HOUR(Table1[[#This Row],[Patient Admission Date]])/3)*3,"00")&amp;"-"&amp;TEXT(INT(HOUR(Table1[[#This Row],[Patient Admission Date]])/3)*3+3,"00")</f>
        <v>21-24</v>
      </c>
      <c r="O1932" t="str" cm="1">
        <f t="array" ref="O1932">_xlfn.IFS(Table1[[#This Row],[Patient Age]]&lt;=14,"0-14",Table1[[#This Row],[Patient Age]]&lt;=29,"15-29",Table1[[#This Row],[Patient Age]]&lt;=44,"30-44",Table1[[#This Row],[Patient Age]]&lt;=59,"45-59",Table1[[#This Row],[Patient Age]]&lt;=74,"60-74",TRUE,"75+")</f>
        <v>60-74</v>
      </c>
      <c r="P1932" t="str" cm="1">
        <f t="array" ref="P1932">_xlfn.IFS(Table1[[#This Row],[Patient Waittime]]&lt;=15,"0-15",Table1[[#This Row],[Patient Waittime]]&lt;=30,"16-30",Table1[[#This Row],[Patient Waittime]]&lt;=45,"31-45",Table1[[#This Row],[Patient Waittime]]&lt;=60,"46-60",TRUE,"60+")</f>
        <v>16-30</v>
      </c>
      <c r="Q1932">
        <f>--(Table1[[#This Row],[Patient Waittime]]&lt;=30)</f>
        <v>1</v>
      </c>
      <c r="R1932">
        <f>--Table1[[#This Row],[Patient Admission Flag]]</f>
        <v>0</v>
      </c>
      <c r="S1932">
        <f>--AND(Table1[[#This Row],[WithinTarget]]=1,Table1[[#This Row],[Patient Satisfaction Score]]&gt;=7)</f>
        <v>0</v>
      </c>
      <c r="T1932" t="str">
        <f>IF(LEFT(Table1[[#This Row],[Patient Gender]],1)="F","Female","Male")</f>
        <v>Female</v>
      </c>
    </row>
    <row r="1933" spans="1:20" x14ac:dyDescent="0.3">
      <c r="A1933" t="s">
        <v>2037</v>
      </c>
      <c r="B1933" s="1">
        <v>45207.520138888889</v>
      </c>
      <c r="C1933" t="s">
        <v>13</v>
      </c>
      <c r="D1933">
        <v>63</v>
      </c>
      <c r="E1933" t="s">
        <v>12</v>
      </c>
      <c r="F1933" t="s">
        <v>11</v>
      </c>
      <c r="G1933" t="b">
        <v>0</v>
      </c>
      <c r="H1933">
        <v>1</v>
      </c>
      <c r="I1933">
        <v>35</v>
      </c>
      <c r="J1933" t="b">
        <v>0</v>
      </c>
      <c r="K1933">
        <f>YEAR(Table1[[#This Row],[Patient Admission Date]])</f>
        <v>2023</v>
      </c>
      <c r="L1933" t="str">
        <f>TEXT(Table1[[#This Row],[Patient Admission Date]],"mmm")</f>
        <v>Oct</v>
      </c>
      <c r="M1933" t="str">
        <f>TEXT(Table1[[#This Row],[Patient Admission Date]],"ddd")</f>
        <v>Sun</v>
      </c>
      <c r="N1933" t="str">
        <f>TEXT(INT(HOUR(Table1[[#This Row],[Patient Admission Date]])/3)*3,"00")&amp;"-"&amp;TEXT(INT(HOUR(Table1[[#This Row],[Patient Admission Date]])/3)*3+3,"00")</f>
        <v>12-15</v>
      </c>
      <c r="O1933" t="str" cm="1">
        <f t="array" ref="O1933">_xlfn.IFS(Table1[[#This Row],[Patient Age]]&lt;=14,"0-14",Table1[[#This Row],[Patient Age]]&lt;=29,"15-29",Table1[[#This Row],[Patient Age]]&lt;=44,"30-44",Table1[[#This Row],[Patient Age]]&lt;=59,"45-59",Table1[[#This Row],[Patient Age]]&lt;=74,"60-74",TRUE,"75+")</f>
        <v>60-74</v>
      </c>
      <c r="P1933" t="str" cm="1">
        <f t="array" ref="P1933">_xlfn.IFS(Table1[[#This Row],[Patient Waittime]]&lt;=15,"0-15",Table1[[#This Row],[Patient Waittime]]&lt;=30,"16-30",Table1[[#This Row],[Patient Waittime]]&lt;=45,"31-45",Table1[[#This Row],[Patient Waittime]]&lt;=60,"46-60",TRUE,"60+")</f>
        <v>31-45</v>
      </c>
      <c r="Q1933">
        <f>--(Table1[[#This Row],[Patient Waittime]]&lt;=30)</f>
        <v>0</v>
      </c>
      <c r="R1933">
        <f>--Table1[[#This Row],[Patient Admission Flag]]</f>
        <v>0</v>
      </c>
      <c r="S1933">
        <f>--AND(Table1[[#This Row],[WithinTarget]]=1,Table1[[#This Row],[Patient Satisfaction Score]]&gt;=7)</f>
        <v>0</v>
      </c>
      <c r="T1933" t="str">
        <f>IF(LEFT(Table1[[#This Row],[Patient Gender]],1)="F","Female","Male")</f>
        <v>Female</v>
      </c>
    </row>
    <row r="1934" spans="1:20" x14ac:dyDescent="0.3">
      <c r="A1934" t="s">
        <v>2038</v>
      </c>
      <c r="B1934" s="1">
        <v>45045.409722222219</v>
      </c>
      <c r="C1934" t="s">
        <v>13</v>
      </c>
      <c r="D1934">
        <v>12</v>
      </c>
      <c r="E1934" t="s">
        <v>12</v>
      </c>
      <c r="F1934" t="s">
        <v>11</v>
      </c>
      <c r="G1934" t="b">
        <v>0</v>
      </c>
      <c r="H1934">
        <v>1</v>
      </c>
      <c r="I1934">
        <v>39</v>
      </c>
      <c r="J1934" t="b">
        <v>0</v>
      </c>
      <c r="K1934">
        <f>YEAR(Table1[[#This Row],[Patient Admission Date]])</f>
        <v>2023</v>
      </c>
      <c r="L1934" t="str">
        <f>TEXT(Table1[[#This Row],[Patient Admission Date]],"mmm")</f>
        <v>Apr</v>
      </c>
      <c r="M1934" t="str">
        <f>TEXT(Table1[[#This Row],[Patient Admission Date]],"ddd")</f>
        <v>Sat</v>
      </c>
      <c r="N1934" t="str">
        <f>TEXT(INT(HOUR(Table1[[#This Row],[Patient Admission Date]])/3)*3,"00")&amp;"-"&amp;TEXT(INT(HOUR(Table1[[#This Row],[Patient Admission Date]])/3)*3+3,"00")</f>
        <v>09-12</v>
      </c>
      <c r="O1934" t="str" cm="1">
        <f t="array" ref="O1934">_xlfn.IFS(Table1[[#This Row],[Patient Age]]&lt;=14,"0-14",Table1[[#This Row],[Patient Age]]&lt;=29,"15-29",Table1[[#This Row],[Patient Age]]&lt;=44,"30-44",Table1[[#This Row],[Patient Age]]&lt;=59,"45-59",Table1[[#This Row],[Patient Age]]&lt;=74,"60-74",TRUE,"75+")</f>
        <v>0-14</v>
      </c>
      <c r="P1934" t="str" cm="1">
        <f t="array" ref="P1934">_xlfn.IFS(Table1[[#This Row],[Patient Waittime]]&lt;=15,"0-15",Table1[[#This Row],[Patient Waittime]]&lt;=30,"16-30",Table1[[#This Row],[Patient Waittime]]&lt;=45,"31-45",Table1[[#This Row],[Patient Waittime]]&lt;=60,"46-60",TRUE,"60+")</f>
        <v>31-45</v>
      </c>
      <c r="Q1934">
        <f>--(Table1[[#This Row],[Patient Waittime]]&lt;=30)</f>
        <v>0</v>
      </c>
      <c r="R1934">
        <f>--Table1[[#This Row],[Patient Admission Flag]]</f>
        <v>0</v>
      </c>
      <c r="S1934">
        <f>--AND(Table1[[#This Row],[WithinTarget]]=1,Table1[[#This Row],[Patient Satisfaction Score]]&gt;=7)</f>
        <v>0</v>
      </c>
      <c r="T1934" t="str">
        <f>IF(LEFT(Table1[[#This Row],[Patient Gender]],1)="F","Female","Male")</f>
        <v>Female</v>
      </c>
    </row>
    <row r="1935" spans="1:20" x14ac:dyDescent="0.3">
      <c r="A1935" t="s">
        <v>2039</v>
      </c>
      <c r="B1935" s="1">
        <v>45544.449305555558</v>
      </c>
      <c r="C1935" t="s">
        <v>13</v>
      </c>
      <c r="D1935">
        <v>33</v>
      </c>
      <c r="E1935" t="s">
        <v>12</v>
      </c>
      <c r="F1935" t="s">
        <v>11</v>
      </c>
      <c r="G1935" t="b">
        <v>0</v>
      </c>
      <c r="H1935">
        <v>2</v>
      </c>
      <c r="I1935">
        <v>42</v>
      </c>
      <c r="J1935" t="b">
        <v>0</v>
      </c>
      <c r="K1935">
        <f>YEAR(Table1[[#This Row],[Patient Admission Date]])</f>
        <v>2024</v>
      </c>
      <c r="L1935" t="str">
        <f>TEXT(Table1[[#This Row],[Patient Admission Date]],"mmm")</f>
        <v>Sep</v>
      </c>
      <c r="M1935" t="str">
        <f>TEXT(Table1[[#This Row],[Patient Admission Date]],"ddd")</f>
        <v>Mon</v>
      </c>
      <c r="N1935" t="str">
        <f>TEXT(INT(HOUR(Table1[[#This Row],[Patient Admission Date]])/3)*3,"00")&amp;"-"&amp;TEXT(INT(HOUR(Table1[[#This Row],[Patient Admission Date]])/3)*3+3,"00")</f>
        <v>09-12</v>
      </c>
      <c r="O1935" t="str" cm="1">
        <f t="array" ref="O1935">_xlfn.IFS(Table1[[#This Row],[Patient Age]]&lt;=14,"0-14",Table1[[#This Row],[Patient Age]]&lt;=29,"15-29",Table1[[#This Row],[Patient Age]]&lt;=44,"30-44",Table1[[#This Row],[Patient Age]]&lt;=59,"45-59",Table1[[#This Row],[Patient Age]]&lt;=74,"60-74",TRUE,"75+")</f>
        <v>30-44</v>
      </c>
      <c r="P1935" t="str" cm="1">
        <f t="array" ref="P1935">_xlfn.IFS(Table1[[#This Row],[Patient Waittime]]&lt;=15,"0-15",Table1[[#This Row],[Patient Waittime]]&lt;=30,"16-30",Table1[[#This Row],[Patient Waittime]]&lt;=45,"31-45",Table1[[#This Row],[Patient Waittime]]&lt;=60,"46-60",TRUE,"60+")</f>
        <v>31-45</v>
      </c>
      <c r="Q1935">
        <f>--(Table1[[#This Row],[Patient Waittime]]&lt;=30)</f>
        <v>0</v>
      </c>
      <c r="R1935">
        <f>--Table1[[#This Row],[Patient Admission Flag]]</f>
        <v>0</v>
      </c>
      <c r="S1935">
        <f>--AND(Table1[[#This Row],[WithinTarget]]=1,Table1[[#This Row],[Patient Satisfaction Score]]&gt;=7)</f>
        <v>0</v>
      </c>
      <c r="T1935" t="str">
        <f>IF(LEFT(Table1[[#This Row],[Patient Gender]],1)="F","Female","Male")</f>
        <v>Female</v>
      </c>
    </row>
    <row r="1936" spans="1:20" x14ac:dyDescent="0.3">
      <c r="A1936" t="s">
        <v>2040</v>
      </c>
      <c r="B1936" s="1">
        <v>45398.058333333334</v>
      </c>
      <c r="C1936" t="s">
        <v>13</v>
      </c>
      <c r="D1936">
        <v>14</v>
      </c>
      <c r="E1936" t="s">
        <v>12</v>
      </c>
      <c r="F1936" t="s">
        <v>11</v>
      </c>
      <c r="G1936" t="b">
        <v>0</v>
      </c>
      <c r="H1936">
        <v>2</v>
      </c>
      <c r="I1936">
        <v>37</v>
      </c>
      <c r="J1936" t="b">
        <v>0</v>
      </c>
      <c r="K1936">
        <f>YEAR(Table1[[#This Row],[Patient Admission Date]])</f>
        <v>2024</v>
      </c>
      <c r="L1936" t="str">
        <f>TEXT(Table1[[#This Row],[Patient Admission Date]],"mmm")</f>
        <v>Apr</v>
      </c>
      <c r="M1936" t="str">
        <f>TEXT(Table1[[#This Row],[Patient Admission Date]],"ddd")</f>
        <v>Tue</v>
      </c>
      <c r="N1936" t="str">
        <f>TEXT(INT(HOUR(Table1[[#This Row],[Patient Admission Date]])/3)*3,"00")&amp;"-"&amp;TEXT(INT(HOUR(Table1[[#This Row],[Patient Admission Date]])/3)*3+3,"00")</f>
        <v>00-03</v>
      </c>
      <c r="O1936" t="str" cm="1">
        <f t="array" ref="O1936">_xlfn.IFS(Table1[[#This Row],[Patient Age]]&lt;=14,"0-14",Table1[[#This Row],[Patient Age]]&lt;=29,"15-29",Table1[[#This Row],[Patient Age]]&lt;=44,"30-44",Table1[[#This Row],[Patient Age]]&lt;=59,"45-59",Table1[[#This Row],[Patient Age]]&lt;=74,"60-74",TRUE,"75+")</f>
        <v>0-14</v>
      </c>
      <c r="P1936" t="str" cm="1">
        <f t="array" ref="P1936">_xlfn.IFS(Table1[[#This Row],[Patient Waittime]]&lt;=15,"0-15",Table1[[#This Row],[Patient Waittime]]&lt;=30,"16-30",Table1[[#This Row],[Patient Waittime]]&lt;=45,"31-45",Table1[[#This Row],[Patient Waittime]]&lt;=60,"46-60",TRUE,"60+")</f>
        <v>31-45</v>
      </c>
      <c r="Q1936">
        <f>--(Table1[[#This Row],[Patient Waittime]]&lt;=30)</f>
        <v>0</v>
      </c>
      <c r="R1936">
        <f>--Table1[[#This Row],[Patient Admission Flag]]</f>
        <v>0</v>
      </c>
      <c r="S1936">
        <f>--AND(Table1[[#This Row],[WithinTarget]]=1,Table1[[#This Row],[Patient Satisfaction Score]]&gt;=7)</f>
        <v>0</v>
      </c>
      <c r="T1936" t="str">
        <f>IF(LEFT(Table1[[#This Row],[Patient Gender]],1)="F","Female","Male")</f>
        <v>Female</v>
      </c>
    </row>
    <row r="1937" spans="1:20" x14ac:dyDescent="0.3">
      <c r="A1937" t="s">
        <v>2041</v>
      </c>
      <c r="B1937" s="1">
        <v>45542.162499999999</v>
      </c>
      <c r="C1937" t="s">
        <v>13</v>
      </c>
      <c r="D1937">
        <v>19</v>
      </c>
      <c r="E1937" t="s">
        <v>12</v>
      </c>
      <c r="F1937" t="s">
        <v>11</v>
      </c>
      <c r="G1937" t="b">
        <v>0</v>
      </c>
      <c r="H1937">
        <v>2</v>
      </c>
      <c r="I1937">
        <v>53</v>
      </c>
      <c r="J1937" t="b">
        <v>0</v>
      </c>
      <c r="K1937">
        <f>YEAR(Table1[[#This Row],[Patient Admission Date]])</f>
        <v>2024</v>
      </c>
      <c r="L1937" t="str">
        <f>TEXT(Table1[[#This Row],[Patient Admission Date]],"mmm")</f>
        <v>Sep</v>
      </c>
      <c r="M1937" t="str">
        <f>TEXT(Table1[[#This Row],[Patient Admission Date]],"ddd")</f>
        <v>Sat</v>
      </c>
      <c r="N1937" t="str">
        <f>TEXT(INT(HOUR(Table1[[#This Row],[Patient Admission Date]])/3)*3,"00")&amp;"-"&amp;TEXT(INT(HOUR(Table1[[#This Row],[Patient Admission Date]])/3)*3+3,"00")</f>
        <v>03-06</v>
      </c>
      <c r="O1937" t="str" cm="1">
        <f t="array" ref="O1937">_xlfn.IFS(Table1[[#This Row],[Patient Age]]&lt;=14,"0-14",Table1[[#This Row],[Patient Age]]&lt;=29,"15-29",Table1[[#This Row],[Patient Age]]&lt;=44,"30-44",Table1[[#This Row],[Patient Age]]&lt;=59,"45-59",Table1[[#This Row],[Patient Age]]&lt;=74,"60-74",TRUE,"75+")</f>
        <v>15-29</v>
      </c>
      <c r="P1937" t="str" cm="1">
        <f t="array" ref="P1937">_xlfn.IFS(Table1[[#This Row],[Patient Waittime]]&lt;=15,"0-15",Table1[[#This Row],[Patient Waittime]]&lt;=30,"16-30",Table1[[#This Row],[Patient Waittime]]&lt;=45,"31-45",Table1[[#This Row],[Patient Waittime]]&lt;=60,"46-60",TRUE,"60+")</f>
        <v>46-60</v>
      </c>
      <c r="Q1937">
        <f>--(Table1[[#This Row],[Patient Waittime]]&lt;=30)</f>
        <v>0</v>
      </c>
      <c r="R1937">
        <f>--Table1[[#This Row],[Patient Admission Flag]]</f>
        <v>0</v>
      </c>
      <c r="S1937">
        <f>--AND(Table1[[#This Row],[WithinTarget]]=1,Table1[[#This Row],[Patient Satisfaction Score]]&gt;=7)</f>
        <v>0</v>
      </c>
      <c r="T1937" t="str">
        <f>IF(LEFT(Table1[[#This Row],[Patient Gender]],1)="F","Female","Male")</f>
        <v>Female</v>
      </c>
    </row>
    <row r="1938" spans="1:20" x14ac:dyDescent="0.3">
      <c r="A1938" t="s">
        <v>2042</v>
      </c>
      <c r="B1938" s="1">
        <v>45190.561805555553</v>
      </c>
      <c r="C1938" t="s">
        <v>13</v>
      </c>
      <c r="D1938">
        <v>19</v>
      </c>
      <c r="E1938" t="s">
        <v>12</v>
      </c>
      <c r="F1938" t="s">
        <v>11</v>
      </c>
      <c r="G1938" t="b">
        <v>0</v>
      </c>
      <c r="H1938">
        <v>5</v>
      </c>
      <c r="I1938">
        <v>53</v>
      </c>
      <c r="J1938" t="b">
        <v>0</v>
      </c>
      <c r="K1938">
        <f>YEAR(Table1[[#This Row],[Patient Admission Date]])</f>
        <v>2023</v>
      </c>
      <c r="L1938" t="str">
        <f>TEXT(Table1[[#This Row],[Patient Admission Date]],"mmm")</f>
        <v>Sep</v>
      </c>
      <c r="M1938" t="str">
        <f>TEXT(Table1[[#This Row],[Patient Admission Date]],"ddd")</f>
        <v>Thu</v>
      </c>
      <c r="N1938" t="str">
        <f>TEXT(INT(HOUR(Table1[[#This Row],[Patient Admission Date]])/3)*3,"00")&amp;"-"&amp;TEXT(INT(HOUR(Table1[[#This Row],[Patient Admission Date]])/3)*3+3,"00")</f>
        <v>12-15</v>
      </c>
      <c r="O1938" t="str" cm="1">
        <f t="array" ref="O1938">_xlfn.IFS(Table1[[#This Row],[Patient Age]]&lt;=14,"0-14",Table1[[#This Row],[Patient Age]]&lt;=29,"15-29",Table1[[#This Row],[Patient Age]]&lt;=44,"30-44",Table1[[#This Row],[Patient Age]]&lt;=59,"45-59",Table1[[#This Row],[Patient Age]]&lt;=74,"60-74",TRUE,"75+")</f>
        <v>15-29</v>
      </c>
      <c r="P1938" t="str" cm="1">
        <f t="array" ref="P1938">_xlfn.IFS(Table1[[#This Row],[Patient Waittime]]&lt;=15,"0-15",Table1[[#This Row],[Patient Waittime]]&lt;=30,"16-30",Table1[[#This Row],[Patient Waittime]]&lt;=45,"31-45",Table1[[#This Row],[Patient Waittime]]&lt;=60,"46-60",TRUE,"60+")</f>
        <v>46-60</v>
      </c>
      <c r="Q1938">
        <f>--(Table1[[#This Row],[Patient Waittime]]&lt;=30)</f>
        <v>0</v>
      </c>
      <c r="R1938">
        <f>--Table1[[#This Row],[Patient Admission Flag]]</f>
        <v>0</v>
      </c>
      <c r="S1938">
        <f>--AND(Table1[[#This Row],[WithinTarget]]=1,Table1[[#This Row],[Patient Satisfaction Score]]&gt;=7)</f>
        <v>0</v>
      </c>
      <c r="T1938" t="str">
        <f>IF(LEFT(Table1[[#This Row],[Patient Gender]],1)="F","Female","Male")</f>
        <v>Female</v>
      </c>
    </row>
    <row r="1939" spans="1:20" x14ac:dyDescent="0.3">
      <c r="A1939" t="s">
        <v>2043</v>
      </c>
      <c r="B1939" s="1">
        <v>45194.261111111111</v>
      </c>
      <c r="C1939" t="s">
        <v>13</v>
      </c>
      <c r="D1939">
        <v>27</v>
      </c>
      <c r="E1939" t="s">
        <v>12</v>
      </c>
      <c r="F1939" t="s">
        <v>11</v>
      </c>
      <c r="G1939" t="b">
        <v>0</v>
      </c>
      <c r="H1939">
        <v>6</v>
      </c>
      <c r="I1939">
        <v>50</v>
      </c>
      <c r="J1939" t="b">
        <v>0</v>
      </c>
      <c r="K1939">
        <f>YEAR(Table1[[#This Row],[Patient Admission Date]])</f>
        <v>2023</v>
      </c>
      <c r="L1939" t="str">
        <f>TEXT(Table1[[#This Row],[Patient Admission Date]],"mmm")</f>
        <v>Sep</v>
      </c>
      <c r="M1939" t="str">
        <f>TEXT(Table1[[#This Row],[Patient Admission Date]],"ddd")</f>
        <v>Mon</v>
      </c>
      <c r="N1939" t="str">
        <f>TEXT(INT(HOUR(Table1[[#This Row],[Patient Admission Date]])/3)*3,"00")&amp;"-"&amp;TEXT(INT(HOUR(Table1[[#This Row],[Patient Admission Date]])/3)*3+3,"00")</f>
        <v>06-09</v>
      </c>
      <c r="O1939" t="str" cm="1">
        <f t="array" ref="O1939">_xlfn.IFS(Table1[[#This Row],[Patient Age]]&lt;=14,"0-14",Table1[[#This Row],[Patient Age]]&lt;=29,"15-29",Table1[[#This Row],[Patient Age]]&lt;=44,"30-44",Table1[[#This Row],[Patient Age]]&lt;=59,"45-59",Table1[[#This Row],[Patient Age]]&lt;=74,"60-74",TRUE,"75+")</f>
        <v>15-29</v>
      </c>
      <c r="P1939" t="str" cm="1">
        <f t="array" ref="P1939">_xlfn.IFS(Table1[[#This Row],[Patient Waittime]]&lt;=15,"0-15",Table1[[#This Row],[Patient Waittime]]&lt;=30,"16-30",Table1[[#This Row],[Patient Waittime]]&lt;=45,"31-45",Table1[[#This Row],[Patient Waittime]]&lt;=60,"46-60",TRUE,"60+")</f>
        <v>46-60</v>
      </c>
      <c r="Q1939">
        <f>--(Table1[[#This Row],[Patient Waittime]]&lt;=30)</f>
        <v>0</v>
      </c>
      <c r="R1939">
        <f>--Table1[[#This Row],[Patient Admission Flag]]</f>
        <v>0</v>
      </c>
      <c r="S1939">
        <f>--AND(Table1[[#This Row],[WithinTarget]]=1,Table1[[#This Row],[Patient Satisfaction Score]]&gt;=7)</f>
        <v>0</v>
      </c>
      <c r="T1939" t="str">
        <f>IF(LEFT(Table1[[#This Row],[Patient Gender]],1)="F","Female","Male")</f>
        <v>Female</v>
      </c>
    </row>
    <row r="1940" spans="1:20" x14ac:dyDescent="0.3">
      <c r="A1940" t="s">
        <v>2044</v>
      </c>
      <c r="B1940" s="1">
        <v>45289.178472222222</v>
      </c>
      <c r="C1940" t="s">
        <v>13</v>
      </c>
      <c r="D1940">
        <v>44</v>
      </c>
      <c r="E1940" t="s">
        <v>12</v>
      </c>
      <c r="F1940" t="s">
        <v>11</v>
      </c>
      <c r="G1940" t="b">
        <v>0</v>
      </c>
      <c r="H1940">
        <v>6</v>
      </c>
      <c r="I1940">
        <v>52</v>
      </c>
      <c r="J1940" t="b">
        <v>0</v>
      </c>
      <c r="K1940">
        <f>YEAR(Table1[[#This Row],[Patient Admission Date]])</f>
        <v>2023</v>
      </c>
      <c r="L1940" t="str">
        <f>TEXT(Table1[[#This Row],[Patient Admission Date]],"mmm")</f>
        <v>Dec</v>
      </c>
      <c r="M1940" t="str">
        <f>TEXT(Table1[[#This Row],[Patient Admission Date]],"ddd")</f>
        <v>Fri</v>
      </c>
      <c r="N1940" t="str">
        <f>TEXT(INT(HOUR(Table1[[#This Row],[Patient Admission Date]])/3)*3,"00")&amp;"-"&amp;TEXT(INT(HOUR(Table1[[#This Row],[Patient Admission Date]])/3)*3+3,"00")</f>
        <v>03-06</v>
      </c>
      <c r="O1940" t="str" cm="1">
        <f t="array" ref="O1940">_xlfn.IFS(Table1[[#This Row],[Patient Age]]&lt;=14,"0-14",Table1[[#This Row],[Patient Age]]&lt;=29,"15-29",Table1[[#This Row],[Patient Age]]&lt;=44,"30-44",Table1[[#This Row],[Patient Age]]&lt;=59,"45-59",Table1[[#This Row],[Patient Age]]&lt;=74,"60-74",TRUE,"75+")</f>
        <v>30-44</v>
      </c>
      <c r="P1940" t="str" cm="1">
        <f t="array" ref="P1940">_xlfn.IFS(Table1[[#This Row],[Patient Waittime]]&lt;=15,"0-15",Table1[[#This Row],[Patient Waittime]]&lt;=30,"16-30",Table1[[#This Row],[Patient Waittime]]&lt;=45,"31-45",Table1[[#This Row],[Patient Waittime]]&lt;=60,"46-60",TRUE,"60+")</f>
        <v>46-60</v>
      </c>
      <c r="Q1940">
        <f>--(Table1[[#This Row],[Patient Waittime]]&lt;=30)</f>
        <v>0</v>
      </c>
      <c r="R1940">
        <f>--Table1[[#This Row],[Patient Admission Flag]]</f>
        <v>0</v>
      </c>
      <c r="S1940">
        <f>--AND(Table1[[#This Row],[WithinTarget]]=1,Table1[[#This Row],[Patient Satisfaction Score]]&gt;=7)</f>
        <v>0</v>
      </c>
      <c r="T1940" t="str">
        <f>IF(LEFT(Table1[[#This Row],[Patient Gender]],1)="F","Female","Male")</f>
        <v>Female</v>
      </c>
    </row>
    <row r="1941" spans="1:20" x14ac:dyDescent="0.3">
      <c r="A1941" t="s">
        <v>2045</v>
      </c>
      <c r="B1941" s="1">
        <v>45548.052777777775</v>
      </c>
      <c r="C1941" t="s">
        <v>13</v>
      </c>
      <c r="D1941">
        <v>22</v>
      </c>
      <c r="E1941" t="s">
        <v>12</v>
      </c>
      <c r="F1941" t="s">
        <v>11</v>
      </c>
      <c r="G1941" t="b">
        <v>0</v>
      </c>
      <c r="H1941">
        <v>7</v>
      </c>
      <c r="I1941">
        <v>28</v>
      </c>
      <c r="J1941" t="b">
        <v>0</v>
      </c>
      <c r="K1941">
        <f>YEAR(Table1[[#This Row],[Patient Admission Date]])</f>
        <v>2024</v>
      </c>
      <c r="L1941" t="str">
        <f>TEXT(Table1[[#This Row],[Patient Admission Date]],"mmm")</f>
        <v>Sep</v>
      </c>
      <c r="M1941" t="str">
        <f>TEXT(Table1[[#This Row],[Patient Admission Date]],"ddd")</f>
        <v>Fri</v>
      </c>
      <c r="N1941" t="str">
        <f>TEXT(INT(HOUR(Table1[[#This Row],[Patient Admission Date]])/3)*3,"00")&amp;"-"&amp;TEXT(INT(HOUR(Table1[[#This Row],[Patient Admission Date]])/3)*3+3,"00")</f>
        <v>00-03</v>
      </c>
      <c r="O1941" t="str" cm="1">
        <f t="array" ref="O1941">_xlfn.IFS(Table1[[#This Row],[Patient Age]]&lt;=14,"0-14",Table1[[#This Row],[Patient Age]]&lt;=29,"15-29",Table1[[#This Row],[Patient Age]]&lt;=44,"30-44",Table1[[#This Row],[Patient Age]]&lt;=59,"45-59",Table1[[#This Row],[Patient Age]]&lt;=74,"60-74",TRUE,"75+")</f>
        <v>15-29</v>
      </c>
      <c r="P1941" t="str" cm="1">
        <f t="array" ref="P1941">_xlfn.IFS(Table1[[#This Row],[Patient Waittime]]&lt;=15,"0-15",Table1[[#This Row],[Patient Waittime]]&lt;=30,"16-30",Table1[[#This Row],[Patient Waittime]]&lt;=45,"31-45",Table1[[#This Row],[Patient Waittime]]&lt;=60,"46-60",TRUE,"60+")</f>
        <v>16-30</v>
      </c>
      <c r="Q1941">
        <f>--(Table1[[#This Row],[Patient Waittime]]&lt;=30)</f>
        <v>1</v>
      </c>
      <c r="R1941">
        <f>--Table1[[#This Row],[Patient Admission Flag]]</f>
        <v>0</v>
      </c>
      <c r="S1941">
        <f>--AND(Table1[[#This Row],[WithinTarget]]=1,Table1[[#This Row],[Patient Satisfaction Score]]&gt;=7)</f>
        <v>1</v>
      </c>
      <c r="T1941" t="str">
        <f>IF(LEFT(Table1[[#This Row],[Patient Gender]],1)="F","Female","Male")</f>
        <v>Female</v>
      </c>
    </row>
    <row r="1942" spans="1:20" x14ac:dyDescent="0.3">
      <c r="A1942" t="s">
        <v>2046</v>
      </c>
      <c r="B1942" s="1">
        <v>45249.510416666664</v>
      </c>
      <c r="C1942" t="s">
        <v>13</v>
      </c>
      <c r="D1942">
        <v>56</v>
      </c>
      <c r="E1942" t="s">
        <v>12</v>
      </c>
      <c r="F1942" t="s">
        <v>11</v>
      </c>
      <c r="G1942" t="b">
        <v>0</v>
      </c>
      <c r="H1942">
        <v>7</v>
      </c>
      <c r="I1942">
        <v>24</v>
      </c>
      <c r="J1942" t="b">
        <v>0</v>
      </c>
      <c r="K1942">
        <f>YEAR(Table1[[#This Row],[Patient Admission Date]])</f>
        <v>2023</v>
      </c>
      <c r="L1942" t="str">
        <f>TEXT(Table1[[#This Row],[Patient Admission Date]],"mmm")</f>
        <v>Nov</v>
      </c>
      <c r="M1942" t="str">
        <f>TEXT(Table1[[#This Row],[Patient Admission Date]],"ddd")</f>
        <v>Sun</v>
      </c>
      <c r="N1942" t="str">
        <f>TEXT(INT(HOUR(Table1[[#This Row],[Patient Admission Date]])/3)*3,"00")&amp;"-"&amp;TEXT(INT(HOUR(Table1[[#This Row],[Patient Admission Date]])/3)*3+3,"00")</f>
        <v>12-15</v>
      </c>
      <c r="O1942" t="str" cm="1">
        <f t="array" ref="O1942">_xlfn.IFS(Table1[[#This Row],[Patient Age]]&lt;=14,"0-14",Table1[[#This Row],[Patient Age]]&lt;=29,"15-29",Table1[[#This Row],[Patient Age]]&lt;=44,"30-44",Table1[[#This Row],[Patient Age]]&lt;=59,"45-59",Table1[[#This Row],[Patient Age]]&lt;=74,"60-74",TRUE,"75+")</f>
        <v>45-59</v>
      </c>
      <c r="P1942" t="str" cm="1">
        <f t="array" ref="P1942">_xlfn.IFS(Table1[[#This Row],[Patient Waittime]]&lt;=15,"0-15",Table1[[#This Row],[Patient Waittime]]&lt;=30,"16-30",Table1[[#This Row],[Patient Waittime]]&lt;=45,"31-45",Table1[[#This Row],[Patient Waittime]]&lt;=60,"46-60",TRUE,"60+")</f>
        <v>16-30</v>
      </c>
      <c r="Q1942">
        <f>--(Table1[[#This Row],[Patient Waittime]]&lt;=30)</f>
        <v>1</v>
      </c>
      <c r="R1942">
        <f>--Table1[[#This Row],[Patient Admission Flag]]</f>
        <v>0</v>
      </c>
      <c r="S1942">
        <f>--AND(Table1[[#This Row],[WithinTarget]]=1,Table1[[#This Row],[Patient Satisfaction Score]]&gt;=7)</f>
        <v>1</v>
      </c>
      <c r="T1942" t="str">
        <f>IF(LEFT(Table1[[#This Row],[Patient Gender]],1)="F","Female","Male")</f>
        <v>Female</v>
      </c>
    </row>
    <row r="1943" spans="1:20" x14ac:dyDescent="0.3">
      <c r="A1943" t="s">
        <v>2047</v>
      </c>
      <c r="B1943" s="1">
        <v>45026.07708333333</v>
      </c>
      <c r="C1943" t="s">
        <v>13</v>
      </c>
      <c r="D1943">
        <v>55</v>
      </c>
      <c r="E1943" t="s">
        <v>12</v>
      </c>
      <c r="F1943" t="s">
        <v>11</v>
      </c>
      <c r="G1943" t="b">
        <v>0</v>
      </c>
      <c r="H1943">
        <v>7</v>
      </c>
      <c r="I1943">
        <v>18</v>
      </c>
      <c r="J1943" t="b">
        <v>0</v>
      </c>
      <c r="K1943">
        <f>YEAR(Table1[[#This Row],[Patient Admission Date]])</f>
        <v>2023</v>
      </c>
      <c r="L1943" t="str">
        <f>TEXT(Table1[[#This Row],[Patient Admission Date]],"mmm")</f>
        <v>Apr</v>
      </c>
      <c r="M1943" t="str">
        <f>TEXT(Table1[[#This Row],[Patient Admission Date]],"ddd")</f>
        <v>Mon</v>
      </c>
      <c r="N1943" t="str">
        <f>TEXT(INT(HOUR(Table1[[#This Row],[Patient Admission Date]])/3)*3,"00")&amp;"-"&amp;TEXT(INT(HOUR(Table1[[#This Row],[Patient Admission Date]])/3)*3+3,"00")</f>
        <v>00-03</v>
      </c>
      <c r="O1943" t="str" cm="1">
        <f t="array" ref="O1943">_xlfn.IFS(Table1[[#This Row],[Patient Age]]&lt;=14,"0-14",Table1[[#This Row],[Patient Age]]&lt;=29,"15-29",Table1[[#This Row],[Patient Age]]&lt;=44,"30-44",Table1[[#This Row],[Patient Age]]&lt;=59,"45-59",Table1[[#This Row],[Patient Age]]&lt;=74,"60-74",TRUE,"75+")</f>
        <v>45-59</v>
      </c>
      <c r="P1943" t="str" cm="1">
        <f t="array" ref="P1943">_xlfn.IFS(Table1[[#This Row],[Patient Waittime]]&lt;=15,"0-15",Table1[[#This Row],[Patient Waittime]]&lt;=30,"16-30",Table1[[#This Row],[Patient Waittime]]&lt;=45,"31-45",Table1[[#This Row],[Patient Waittime]]&lt;=60,"46-60",TRUE,"60+")</f>
        <v>16-30</v>
      </c>
      <c r="Q1943">
        <f>--(Table1[[#This Row],[Patient Waittime]]&lt;=30)</f>
        <v>1</v>
      </c>
      <c r="R1943">
        <f>--Table1[[#This Row],[Patient Admission Flag]]</f>
        <v>0</v>
      </c>
      <c r="S1943">
        <f>--AND(Table1[[#This Row],[WithinTarget]]=1,Table1[[#This Row],[Patient Satisfaction Score]]&gt;=7)</f>
        <v>1</v>
      </c>
      <c r="T1943" t="str">
        <f>IF(LEFT(Table1[[#This Row],[Patient Gender]],1)="F","Female","Male")</f>
        <v>Female</v>
      </c>
    </row>
    <row r="1944" spans="1:20" x14ac:dyDescent="0.3">
      <c r="A1944" t="s">
        <v>2048</v>
      </c>
      <c r="B1944" s="1">
        <v>45476.109722222223</v>
      </c>
      <c r="C1944" t="s">
        <v>13</v>
      </c>
      <c r="D1944">
        <v>75</v>
      </c>
      <c r="E1944" t="s">
        <v>12</v>
      </c>
      <c r="F1944" t="s">
        <v>11</v>
      </c>
      <c r="G1944" t="b">
        <v>0</v>
      </c>
      <c r="H1944">
        <v>8</v>
      </c>
      <c r="I1944">
        <v>14</v>
      </c>
      <c r="J1944" t="b">
        <v>0</v>
      </c>
      <c r="K1944">
        <f>YEAR(Table1[[#This Row],[Patient Admission Date]])</f>
        <v>2024</v>
      </c>
      <c r="L1944" t="str">
        <f>TEXT(Table1[[#This Row],[Patient Admission Date]],"mmm")</f>
        <v>Jul</v>
      </c>
      <c r="M1944" t="str">
        <f>TEXT(Table1[[#This Row],[Patient Admission Date]],"ddd")</f>
        <v>Wed</v>
      </c>
      <c r="N1944" t="str">
        <f>TEXT(INT(HOUR(Table1[[#This Row],[Patient Admission Date]])/3)*3,"00")&amp;"-"&amp;TEXT(INT(HOUR(Table1[[#This Row],[Patient Admission Date]])/3)*3+3,"00")</f>
        <v>00-03</v>
      </c>
      <c r="O1944" t="str" cm="1">
        <f t="array" ref="O1944">_xlfn.IFS(Table1[[#This Row],[Patient Age]]&lt;=14,"0-14",Table1[[#This Row],[Patient Age]]&lt;=29,"15-29",Table1[[#This Row],[Patient Age]]&lt;=44,"30-44",Table1[[#This Row],[Patient Age]]&lt;=59,"45-59",Table1[[#This Row],[Patient Age]]&lt;=74,"60-74",TRUE,"75+")</f>
        <v>75+</v>
      </c>
      <c r="P1944" t="str" cm="1">
        <f t="array" ref="P1944">_xlfn.IFS(Table1[[#This Row],[Patient Waittime]]&lt;=15,"0-15",Table1[[#This Row],[Patient Waittime]]&lt;=30,"16-30",Table1[[#This Row],[Patient Waittime]]&lt;=45,"31-45",Table1[[#This Row],[Patient Waittime]]&lt;=60,"46-60",TRUE,"60+")</f>
        <v>0-15</v>
      </c>
      <c r="Q1944">
        <f>--(Table1[[#This Row],[Patient Waittime]]&lt;=30)</f>
        <v>1</v>
      </c>
      <c r="R1944">
        <f>--Table1[[#This Row],[Patient Admission Flag]]</f>
        <v>0</v>
      </c>
      <c r="S1944">
        <f>--AND(Table1[[#This Row],[WithinTarget]]=1,Table1[[#This Row],[Patient Satisfaction Score]]&gt;=7)</f>
        <v>1</v>
      </c>
      <c r="T1944" t="str">
        <f>IF(LEFT(Table1[[#This Row],[Patient Gender]],1)="F","Female","Male")</f>
        <v>Female</v>
      </c>
    </row>
    <row r="1945" spans="1:20" x14ac:dyDescent="0.3">
      <c r="A1945" t="s">
        <v>2049</v>
      </c>
      <c r="B1945" s="1">
        <v>45287.763194444444</v>
      </c>
      <c r="C1945" t="s">
        <v>13</v>
      </c>
      <c r="D1945">
        <v>21</v>
      </c>
      <c r="E1945" t="s">
        <v>12</v>
      </c>
      <c r="F1945" t="s">
        <v>11</v>
      </c>
      <c r="G1945" t="b">
        <v>0</v>
      </c>
      <c r="H1945">
        <v>8</v>
      </c>
      <c r="I1945">
        <v>18</v>
      </c>
      <c r="J1945" t="b">
        <v>0</v>
      </c>
      <c r="K1945">
        <f>YEAR(Table1[[#This Row],[Patient Admission Date]])</f>
        <v>2023</v>
      </c>
      <c r="L1945" t="str">
        <f>TEXT(Table1[[#This Row],[Patient Admission Date]],"mmm")</f>
        <v>Dec</v>
      </c>
      <c r="M1945" t="str">
        <f>TEXT(Table1[[#This Row],[Patient Admission Date]],"ddd")</f>
        <v>Wed</v>
      </c>
      <c r="N1945" t="str">
        <f>TEXT(INT(HOUR(Table1[[#This Row],[Patient Admission Date]])/3)*3,"00")&amp;"-"&amp;TEXT(INT(HOUR(Table1[[#This Row],[Patient Admission Date]])/3)*3+3,"00")</f>
        <v>18-21</v>
      </c>
      <c r="O1945" t="str" cm="1">
        <f t="array" ref="O1945">_xlfn.IFS(Table1[[#This Row],[Patient Age]]&lt;=14,"0-14",Table1[[#This Row],[Patient Age]]&lt;=29,"15-29",Table1[[#This Row],[Patient Age]]&lt;=44,"30-44",Table1[[#This Row],[Patient Age]]&lt;=59,"45-59",Table1[[#This Row],[Patient Age]]&lt;=74,"60-74",TRUE,"75+")</f>
        <v>15-29</v>
      </c>
      <c r="P1945" t="str" cm="1">
        <f t="array" ref="P1945">_xlfn.IFS(Table1[[#This Row],[Patient Waittime]]&lt;=15,"0-15",Table1[[#This Row],[Patient Waittime]]&lt;=30,"16-30",Table1[[#This Row],[Patient Waittime]]&lt;=45,"31-45",Table1[[#This Row],[Patient Waittime]]&lt;=60,"46-60",TRUE,"60+")</f>
        <v>16-30</v>
      </c>
      <c r="Q1945">
        <f>--(Table1[[#This Row],[Patient Waittime]]&lt;=30)</f>
        <v>1</v>
      </c>
      <c r="R1945">
        <f>--Table1[[#This Row],[Patient Admission Flag]]</f>
        <v>0</v>
      </c>
      <c r="S1945">
        <f>--AND(Table1[[#This Row],[WithinTarget]]=1,Table1[[#This Row],[Patient Satisfaction Score]]&gt;=7)</f>
        <v>1</v>
      </c>
      <c r="T1945" t="str">
        <f>IF(LEFT(Table1[[#This Row],[Patient Gender]],1)="F","Female","Male")</f>
        <v>Female</v>
      </c>
    </row>
    <row r="1946" spans="1:20" x14ac:dyDescent="0.3">
      <c r="A1946" t="s">
        <v>2050</v>
      </c>
      <c r="B1946" s="1">
        <v>45105.152777777781</v>
      </c>
      <c r="C1946" t="s">
        <v>13</v>
      </c>
      <c r="D1946">
        <v>21</v>
      </c>
      <c r="E1946" t="s">
        <v>12</v>
      </c>
      <c r="F1946" t="s">
        <v>11</v>
      </c>
      <c r="G1946" t="b">
        <v>0</v>
      </c>
      <c r="H1946">
        <v>9</v>
      </c>
      <c r="I1946">
        <v>47</v>
      </c>
      <c r="J1946" t="b">
        <v>0</v>
      </c>
      <c r="K1946">
        <f>YEAR(Table1[[#This Row],[Patient Admission Date]])</f>
        <v>2023</v>
      </c>
      <c r="L1946" t="str">
        <f>TEXT(Table1[[#This Row],[Patient Admission Date]],"mmm")</f>
        <v>Jun</v>
      </c>
      <c r="M1946" t="str">
        <f>TEXT(Table1[[#This Row],[Patient Admission Date]],"ddd")</f>
        <v>Wed</v>
      </c>
      <c r="N1946" t="str">
        <f>TEXT(INT(HOUR(Table1[[#This Row],[Patient Admission Date]])/3)*3,"00")&amp;"-"&amp;TEXT(INT(HOUR(Table1[[#This Row],[Patient Admission Date]])/3)*3+3,"00")</f>
        <v>03-06</v>
      </c>
      <c r="O1946" t="str" cm="1">
        <f t="array" ref="O1946">_xlfn.IFS(Table1[[#This Row],[Patient Age]]&lt;=14,"0-14",Table1[[#This Row],[Patient Age]]&lt;=29,"15-29",Table1[[#This Row],[Patient Age]]&lt;=44,"30-44",Table1[[#This Row],[Patient Age]]&lt;=59,"45-59",Table1[[#This Row],[Patient Age]]&lt;=74,"60-74",TRUE,"75+")</f>
        <v>15-29</v>
      </c>
      <c r="P1946" t="str" cm="1">
        <f t="array" ref="P1946">_xlfn.IFS(Table1[[#This Row],[Patient Waittime]]&lt;=15,"0-15",Table1[[#This Row],[Patient Waittime]]&lt;=30,"16-30",Table1[[#This Row],[Patient Waittime]]&lt;=45,"31-45",Table1[[#This Row],[Patient Waittime]]&lt;=60,"46-60",TRUE,"60+")</f>
        <v>46-60</v>
      </c>
      <c r="Q1946">
        <f>--(Table1[[#This Row],[Patient Waittime]]&lt;=30)</f>
        <v>0</v>
      </c>
      <c r="R1946">
        <f>--Table1[[#This Row],[Patient Admission Flag]]</f>
        <v>0</v>
      </c>
      <c r="S1946">
        <f>--AND(Table1[[#This Row],[WithinTarget]]=1,Table1[[#This Row],[Patient Satisfaction Score]]&gt;=7)</f>
        <v>0</v>
      </c>
      <c r="T1946" t="str">
        <f>IF(LEFT(Table1[[#This Row],[Patient Gender]],1)="F","Female","Male")</f>
        <v>Female</v>
      </c>
    </row>
    <row r="1947" spans="1:20" x14ac:dyDescent="0.3">
      <c r="A1947" t="s">
        <v>2051</v>
      </c>
      <c r="B1947" s="1">
        <v>45087.068749999999</v>
      </c>
      <c r="C1947" t="s">
        <v>13</v>
      </c>
      <c r="D1947">
        <v>51</v>
      </c>
      <c r="E1947" t="s">
        <v>12</v>
      </c>
      <c r="F1947" t="s">
        <v>11</v>
      </c>
      <c r="G1947" t="b">
        <v>0</v>
      </c>
      <c r="H1947">
        <v>10</v>
      </c>
      <c r="I1947">
        <v>11</v>
      </c>
      <c r="J1947" t="b">
        <v>0</v>
      </c>
      <c r="K1947">
        <f>YEAR(Table1[[#This Row],[Patient Admission Date]])</f>
        <v>2023</v>
      </c>
      <c r="L1947" t="str">
        <f>TEXT(Table1[[#This Row],[Patient Admission Date]],"mmm")</f>
        <v>Jun</v>
      </c>
      <c r="M1947" t="str">
        <f>TEXT(Table1[[#This Row],[Patient Admission Date]],"ddd")</f>
        <v>Sat</v>
      </c>
      <c r="N1947" t="str">
        <f>TEXT(INT(HOUR(Table1[[#This Row],[Patient Admission Date]])/3)*3,"00")&amp;"-"&amp;TEXT(INT(HOUR(Table1[[#This Row],[Patient Admission Date]])/3)*3+3,"00")</f>
        <v>00-03</v>
      </c>
      <c r="O1947" t="str" cm="1">
        <f t="array" ref="O1947">_xlfn.IFS(Table1[[#This Row],[Patient Age]]&lt;=14,"0-14",Table1[[#This Row],[Patient Age]]&lt;=29,"15-29",Table1[[#This Row],[Patient Age]]&lt;=44,"30-44",Table1[[#This Row],[Patient Age]]&lt;=59,"45-59",Table1[[#This Row],[Patient Age]]&lt;=74,"60-74",TRUE,"75+")</f>
        <v>45-59</v>
      </c>
      <c r="P1947" t="str" cm="1">
        <f t="array" ref="P1947">_xlfn.IFS(Table1[[#This Row],[Patient Waittime]]&lt;=15,"0-15",Table1[[#This Row],[Patient Waittime]]&lt;=30,"16-30",Table1[[#This Row],[Patient Waittime]]&lt;=45,"31-45",Table1[[#This Row],[Patient Waittime]]&lt;=60,"46-60",TRUE,"60+")</f>
        <v>0-15</v>
      </c>
      <c r="Q1947">
        <f>--(Table1[[#This Row],[Patient Waittime]]&lt;=30)</f>
        <v>1</v>
      </c>
      <c r="R1947">
        <f>--Table1[[#This Row],[Patient Admission Flag]]</f>
        <v>0</v>
      </c>
      <c r="S1947">
        <f>--AND(Table1[[#This Row],[WithinTarget]]=1,Table1[[#This Row],[Patient Satisfaction Score]]&gt;=7)</f>
        <v>1</v>
      </c>
      <c r="T1947" t="str">
        <f>IF(LEFT(Table1[[#This Row],[Patient Gender]],1)="F","Female","Male")</f>
        <v>Female</v>
      </c>
    </row>
    <row r="1948" spans="1:20" x14ac:dyDescent="0.3">
      <c r="A1948" t="s">
        <v>2052</v>
      </c>
      <c r="B1948" s="1">
        <v>45030.795138888891</v>
      </c>
      <c r="C1948" t="s">
        <v>13</v>
      </c>
      <c r="D1948">
        <v>10</v>
      </c>
      <c r="E1948" t="s">
        <v>12</v>
      </c>
      <c r="F1948" t="s">
        <v>11</v>
      </c>
      <c r="G1948" t="b">
        <v>0</v>
      </c>
      <c r="H1948">
        <v>10</v>
      </c>
      <c r="I1948">
        <v>22</v>
      </c>
      <c r="J1948" t="b">
        <v>0</v>
      </c>
      <c r="K1948">
        <f>YEAR(Table1[[#This Row],[Patient Admission Date]])</f>
        <v>2023</v>
      </c>
      <c r="L1948" t="str">
        <f>TEXT(Table1[[#This Row],[Patient Admission Date]],"mmm")</f>
        <v>Apr</v>
      </c>
      <c r="M1948" t="str">
        <f>TEXT(Table1[[#This Row],[Patient Admission Date]],"ddd")</f>
        <v>Fri</v>
      </c>
      <c r="N1948" t="str">
        <f>TEXT(INT(HOUR(Table1[[#This Row],[Patient Admission Date]])/3)*3,"00")&amp;"-"&amp;TEXT(INT(HOUR(Table1[[#This Row],[Patient Admission Date]])/3)*3+3,"00")</f>
        <v>18-21</v>
      </c>
      <c r="O1948" t="str" cm="1">
        <f t="array" ref="O1948">_xlfn.IFS(Table1[[#This Row],[Patient Age]]&lt;=14,"0-14",Table1[[#This Row],[Patient Age]]&lt;=29,"15-29",Table1[[#This Row],[Patient Age]]&lt;=44,"30-44",Table1[[#This Row],[Patient Age]]&lt;=59,"45-59",Table1[[#This Row],[Patient Age]]&lt;=74,"60-74",TRUE,"75+")</f>
        <v>0-14</v>
      </c>
      <c r="P1948" t="str" cm="1">
        <f t="array" ref="P1948">_xlfn.IFS(Table1[[#This Row],[Patient Waittime]]&lt;=15,"0-15",Table1[[#This Row],[Patient Waittime]]&lt;=30,"16-30",Table1[[#This Row],[Patient Waittime]]&lt;=45,"31-45",Table1[[#This Row],[Patient Waittime]]&lt;=60,"46-60",TRUE,"60+")</f>
        <v>16-30</v>
      </c>
      <c r="Q1948">
        <f>--(Table1[[#This Row],[Patient Waittime]]&lt;=30)</f>
        <v>1</v>
      </c>
      <c r="R1948">
        <f>--Table1[[#This Row],[Patient Admission Flag]]</f>
        <v>0</v>
      </c>
      <c r="S1948">
        <f>--AND(Table1[[#This Row],[WithinTarget]]=1,Table1[[#This Row],[Patient Satisfaction Score]]&gt;=7)</f>
        <v>1</v>
      </c>
      <c r="T1948" t="str">
        <f>IF(LEFT(Table1[[#This Row],[Patient Gender]],1)="F","Female","Male")</f>
        <v>Female</v>
      </c>
    </row>
    <row r="1949" spans="1:20" x14ac:dyDescent="0.3">
      <c r="A1949" t="s">
        <v>2053</v>
      </c>
      <c r="B1949" s="1">
        <v>45518.248611111114</v>
      </c>
      <c r="C1949" t="s">
        <v>13</v>
      </c>
      <c r="D1949">
        <v>59</v>
      </c>
      <c r="E1949" t="s">
        <v>12</v>
      </c>
      <c r="F1949" t="s">
        <v>17</v>
      </c>
      <c r="G1949" t="b">
        <v>0</v>
      </c>
      <c r="I1949">
        <v>35</v>
      </c>
      <c r="J1949" t="b">
        <v>0</v>
      </c>
      <c r="K1949">
        <f>YEAR(Table1[[#This Row],[Patient Admission Date]])</f>
        <v>2024</v>
      </c>
      <c r="L1949" t="str">
        <f>TEXT(Table1[[#This Row],[Patient Admission Date]],"mmm")</f>
        <v>Aug</v>
      </c>
      <c r="M1949" t="str">
        <f>TEXT(Table1[[#This Row],[Patient Admission Date]],"ddd")</f>
        <v>Wed</v>
      </c>
      <c r="N1949" t="str">
        <f>TEXT(INT(HOUR(Table1[[#This Row],[Patient Admission Date]])/3)*3,"00")&amp;"-"&amp;TEXT(INT(HOUR(Table1[[#This Row],[Patient Admission Date]])/3)*3+3,"00")</f>
        <v>03-06</v>
      </c>
      <c r="O1949" t="str" cm="1">
        <f t="array" ref="O1949">_xlfn.IFS(Table1[[#This Row],[Patient Age]]&lt;=14,"0-14",Table1[[#This Row],[Patient Age]]&lt;=29,"15-29",Table1[[#This Row],[Patient Age]]&lt;=44,"30-44",Table1[[#This Row],[Patient Age]]&lt;=59,"45-59",Table1[[#This Row],[Patient Age]]&lt;=74,"60-74",TRUE,"75+")</f>
        <v>45-59</v>
      </c>
      <c r="P1949" t="str" cm="1">
        <f t="array" ref="P1949">_xlfn.IFS(Table1[[#This Row],[Patient Waittime]]&lt;=15,"0-15",Table1[[#This Row],[Patient Waittime]]&lt;=30,"16-30",Table1[[#This Row],[Patient Waittime]]&lt;=45,"31-45",Table1[[#This Row],[Patient Waittime]]&lt;=60,"46-60",TRUE,"60+")</f>
        <v>31-45</v>
      </c>
      <c r="Q1949">
        <f>--(Table1[[#This Row],[Patient Waittime]]&lt;=30)</f>
        <v>0</v>
      </c>
      <c r="R1949">
        <f>--Table1[[#This Row],[Patient Admission Flag]]</f>
        <v>0</v>
      </c>
      <c r="S1949">
        <f>--AND(Table1[[#This Row],[WithinTarget]]=1,Table1[[#This Row],[Patient Satisfaction Score]]&gt;=7)</f>
        <v>0</v>
      </c>
      <c r="T1949" t="str">
        <f>IF(LEFT(Table1[[#This Row],[Patient Gender]],1)="F","Female","Male")</f>
        <v>Female</v>
      </c>
    </row>
    <row r="1950" spans="1:20" x14ac:dyDescent="0.3">
      <c r="A1950" t="s">
        <v>2054</v>
      </c>
      <c r="B1950" s="1">
        <v>45044.320833333331</v>
      </c>
      <c r="C1950" t="s">
        <v>13</v>
      </c>
      <c r="D1950">
        <v>11</v>
      </c>
      <c r="E1950" t="s">
        <v>12</v>
      </c>
      <c r="F1950" t="s">
        <v>17</v>
      </c>
      <c r="G1950" t="b">
        <v>0</v>
      </c>
      <c r="I1950">
        <v>20</v>
      </c>
      <c r="J1950" t="b">
        <v>0</v>
      </c>
      <c r="K1950">
        <f>YEAR(Table1[[#This Row],[Patient Admission Date]])</f>
        <v>2023</v>
      </c>
      <c r="L1950" t="str">
        <f>TEXT(Table1[[#This Row],[Patient Admission Date]],"mmm")</f>
        <v>Apr</v>
      </c>
      <c r="M1950" t="str">
        <f>TEXT(Table1[[#This Row],[Patient Admission Date]],"ddd")</f>
        <v>Fri</v>
      </c>
      <c r="N1950" t="str">
        <f>TEXT(INT(HOUR(Table1[[#This Row],[Patient Admission Date]])/3)*3,"00")&amp;"-"&amp;TEXT(INT(HOUR(Table1[[#This Row],[Patient Admission Date]])/3)*3+3,"00")</f>
        <v>06-09</v>
      </c>
      <c r="O1950" t="str" cm="1">
        <f t="array" ref="O1950">_xlfn.IFS(Table1[[#This Row],[Patient Age]]&lt;=14,"0-14",Table1[[#This Row],[Patient Age]]&lt;=29,"15-29",Table1[[#This Row],[Patient Age]]&lt;=44,"30-44",Table1[[#This Row],[Patient Age]]&lt;=59,"45-59",Table1[[#This Row],[Patient Age]]&lt;=74,"60-74",TRUE,"75+")</f>
        <v>0-14</v>
      </c>
      <c r="P1950" t="str" cm="1">
        <f t="array" ref="P1950">_xlfn.IFS(Table1[[#This Row],[Patient Waittime]]&lt;=15,"0-15",Table1[[#This Row],[Patient Waittime]]&lt;=30,"16-30",Table1[[#This Row],[Patient Waittime]]&lt;=45,"31-45",Table1[[#This Row],[Patient Waittime]]&lt;=60,"46-60",TRUE,"60+")</f>
        <v>16-30</v>
      </c>
      <c r="Q1950">
        <f>--(Table1[[#This Row],[Patient Waittime]]&lt;=30)</f>
        <v>1</v>
      </c>
      <c r="R1950">
        <f>--Table1[[#This Row],[Patient Admission Flag]]</f>
        <v>0</v>
      </c>
      <c r="S1950">
        <f>--AND(Table1[[#This Row],[WithinTarget]]=1,Table1[[#This Row],[Patient Satisfaction Score]]&gt;=7)</f>
        <v>0</v>
      </c>
      <c r="T1950" t="str">
        <f>IF(LEFT(Table1[[#This Row],[Patient Gender]],1)="F","Female","Male")</f>
        <v>Female</v>
      </c>
    </row>
    <row r="1951" spans="1:20" x14ac:dyDescent="0.3">
      <c r="A1951" t="s">
        <v>2055</v>
      </c>
      <c r="B1951" s="1">
        <v>45242.112500000003</v>
      </c>
      <c r="C1951" t="s">
        <v>13</v>
      </c>
      <c r="D1951">
        <v>4</v>
      </c>
      <c r="E1951" t="s">
        <v>12</v>
      </c>
      <c r="F1951" t="s">
        <v>17</v>
      </c>
      <c r="G1951" t="b">
        <v>0</v>
      </c>
      <c r="I1951">
        <v>34</v>
      </c>
      <c r="J1951" t="b">
        <v>0</v>
      </c>
      <c r="K1951">
        <f>YEAR(Table1[[#This Row],[Patient Admission Date]])</f>
        <v>2023</v>
      </c>
      <c r="L1951" t="str">
        <f>TEXT(Table1[[#This Row],[Patient Admission Date]],"mmm")</f>
        <v>Nov</v>
      </c>
      <c r="M1951" t="str">
        <f>TEXT(Table1[[#This Row],[Patient Admission Date]],"ddd")</f>
        <v>Sun</v>
      </c>
      <c r="N1951" t="str">
        <f>TEXT(INT(HOUR(Table1[[#This Row],[Patient Admission Date]])/3)*3,"00")&amp;"-"&amp;TEXT(INT(HOUR(Table1[[#This Row],[Patient Admission Date]])/3)*3+3,"00")</f>
        <v>00-03</v>
      </c>
      <c r="O1951" t="str" cm="1">
        <f t="array" ref="O1951">_xlfn.IFS(Table1[[#This Row],[Patient Age]]&lt;=14,"0-14",Table1[[#This Row],[Patient Age]]&lt;=29,"15-29",Table1[[#This Row],[Patient Age]]&lt;=44,"30-44",Table1[[#This Row],[Patient Age]]&lt;=59,"45-59",Table1[[#This Row],[Patient Age]]&lt;=74,"60-74",TRUE,"75+")</f>
        <v>0-14</v>
      </c>
      <c r="P1951" t="str" cm="1">
        <f t="array" ref="P1951">_xlfn.IFS(Table1[[#This Row],[Patient Waittime]]&lt;=15,"0-15",Table1[[#This Row],[Patient Waittime]]&lt;=30,"16-30",Table1[[#This Row],[Patient Waittime]]&lt;=45,"31-45",Table1[[#This Row],[Patient Waittime]]&lt;=60,"46-60",TRUE,"60+")</f>
        <v>31-45</v>
      </c>
      <c r="Q1951">
        <f>--(Table1[[#This Row],[Patient Waittime]]&lt;=30)</f>
        <v>0</v>
      </c>
      <c r="R1951">
        <f>--Table1[[#This Row],[Patient Admission Flag]]</f>
        <v>0</v>
      </c>
      <c r="S1951">
        <f>--AND(Table1[[#This Row],[WithinTarget]]=1,Table1[[#This Row],[Patient Satisfaction Score]]&gt;=7)</f>
        <v>0</v>
      </c>
      <c r="T1951" t="str">
        <f>IF(LEFT(Table1[[#This Row],[Patient Gender]],1)="F","Female","Male")</f>
        <v>Female</v>
      </c>
    </row>
    <row r="1952" spans="1:20" x14ac:dyDescent="0.3">
      <c r="A1952" t="s">
        <v>2056</v>
      </c>
      <c r="B1952" s="1">
        <v>45364.197916666664</v>
      </c>
      <c r="C1952" t="s">
        <v>13</v>
      </c>
      <c r="D1952">
        <v>30</v>
      </c>
      <c r="E1952" t="s">
        <v>12</v>
      </c>
      <c r="F1952" t="s">
        <v>17</v>
      </c>
      <c r="G1952" t="b">
        <v>0</v>
      </c>
      <c r="I1952">
        <v>36</v>
      </c>
      <c r="J1952" t="b">
        <v>0</v>
      </c>
      <c r="K1952">
        <f>YEAR(Table1[[#This Row],[Patient Admission Date]])</f>
        <v>2024</v>
      </c>
      <c r="L1952" t="str">
        <f>TEXT(Table1[[#This Row],[Patient Admission Date]],"mmm")</f>
        <v>Mar</v>
      </c>
      <c r="M1952" t="str">
        <f>TEXT(Table1[[#This Row],[Patient Admission Date]],"ddd")</f>
        <v>Wed</v>
      </c>
      <c r="N1952" t="str">
        <f>TEXT(INT(HOUR(Table1[[#This Row],[Patient Admission Date]])/3)*3,"00")&amp;"-"&amp;TEXT(INT(HOUR(Table1[[#This Row],[Patient Admission Date]])/3)*3+3,"00")</f>
        <v>03-06</v>
      </c>
      <c r="O1952" t="str" cm="1">
        <f t="array" ref="O1952">_xlfn.IFS(Table1[[#This Row],[Patient Age]]&lt;=14,"0-14",Table1[[#This Row],[Patient Age]]&lt;=29,"15-29",Table1[[#This Row],[Patient Age]]&lt;=44,"30-44",Table1[[#This Row],[Patient Age]]&lt;=59,"45-59",Table1[[#This Row],[Patient Age]]&lt;=74,"60-74",TRUE,"75+")</f>
        <v>30-44</v>
      </c>
      <c r="P1952" t="str" cm="1">
        <f t="array" ref="P1952">_xlfn.IFS(Table1[[#This Row],[Patient Waittime]]&lt;=15,"0-15",Table1[[#This Row],[Patient Waittime]]&lt;=30,"16-30",Table1[[#This Row],[Patient Waittime]]&lt;=45,"31-45",Table1[[#This Row],[Patient Waittime]]&lt;=60,"46-60",TRUE,"60+")</f>
        <v>31-45</v>
      </c>
      <c r="Q1952">
        <f>--(Table1[[#This Row],[Patient Waittime]]&lt;=30)</f>
        <v>0</v>
      </c>
      <c r="R1952">
        <f>--Table1[[#This Row],[Patient Admission Flag]]</f>
        <v>0</v>
      </c>
      <c r="S1952">
        <f>--AND(Table1[[#This Row],[WithinTarget]]=1,Table1[[#This Row],[Patient Satisfaction Score]]&gt;=7)</f>
        <v>0</v>
      </c>
      <c r="T1952" t="str">
        <f>IF(LEFT(Table1[[#This Row],[Patient Gender]],1)="F","Female","Male")</f>
        <v>Female</v>
      </c>
    </row>
    <row r="1953" spans="1:20" x14ac:dyDescent="0.3">
      <c r="A1953" t="s">
        <v>2057</v>
      </c>
      <c r="B1953" s="1">
        <v>45472.131249999999</v>
      </c>
      <c r="C1953" t="s">
        <v>13</v>
      </c>
      <c r="D1953">
        <v>60</v>
      </c>
      <c r="E1953" t="s">
        <v>12</v>
      </c>
      <c r="F1953" t="s">
        <v>17</v>
      </c>
      <c r="G1953" t="b">
        <v>0</v>
      </c>
      <c r="I1953">
        <v>58</v>
      </c>
      <c r="J1953" t="b">
        <v>0</v>
      </c>
      <c r="K1953">
        <f>YEAR(Table1[[#This Row],[Patient Admission Date]])</f>
        <v>2024</v>
      </c>
      <c r="L1953" t="str">
        <f>TEXT(Table1[[#This Row],[Patient Admission Date]],"mmm")</f>
        <v>Jun</v>
      </c>
      <c r="M1953" t="str">
        <f>TEXT(Table1[[#This Row],[Patient Admission Date]],"ddd")</f>
        <v>Sat</v>
      </c>
      <c r="N1953" t="str">
        <f>TEXT(INT(HOUR(Table1[[#This Row],[Patient Admission Date]])/3)*3,"00")&amp;"-"&amp;TEXT(INT(HOUR(Table1[[#This Row],[Patient Admission Date]])/3)*3+3,"00")</f>
        <v>03-06</v>
      </c>
      <c r="O1953" t="str" cm="1">
        <f t="array" ref="O1953">_xlfn.IFS(Table1[[#This Row],[Patient Age]]&lt;=14,"0-14",Table1[[#This Row],[Patient Age]]&lt;=29,"15-29",Table1[[#This Row],[Patient Age]]&lt;=44,"30-44",Table1[[#This Row],[Patient Age]]&lt;=59,"45-59",Table1[[#This Row],[Patient Age]]&lt;=74,"60-74",TRUE,"75+")</f>
        <v>60-74</v>
      </c>
      <c r="P1953" t="str" cm="1">
        <f t="array" ref="P1953">_xlfn.IFS(Table1[[#This Row],[Patient Waittime]]&lt;=15,"0-15",Table1[[#This Row],[Patient Waittime]]&lt;=30,"16-30",Table1[[#This Row],[Patient Waittime]]&lt;=45,"31-45",Table1[[#This Row],[Patient Waittime]]&lt;=60,"46-60",TRUE,"60+")</f>
        <v>46-60</v>
      </c>
      <c r="Q1953">
        <f>--(Table1[[#This Row],[Patient Waittime]]&lt;=30)</f>
        <v>0</v>
      </c>
      <c r="R1953">
        <f>--Table1[[#This Row],[Patient Admission Flag]]</f>
        <v>0</v>
      </c>
      <c r="S1953">
        <f>--AND(Table1[[#This Row],[WithinTarget]]=1,Table1[[#This Row],[Patient Satisfaction Score]]&gt;=7)</f>
        <v>0</v>
      </c>
      <c r="T1953" t="str">
        <f>IF(LEFT(Table1[[#This Row],[Patient Gender]],1)="F","Female","Male")</f>
        <v>Female</v>
      </c>
    </row>
    <row r="1954" spans="1:20" x14ac:dyDescent="0.3">
      <c r="A1954" t="s">
        <v>2058</v>
      </c>
      <c r="B1954" s="1">
        <v>45029.575694444444</v>
      </c>
      <c r="C1954" t="s">
        <v>13</v>
      </c>
      <c r="D1954">
        <v>16</v>
      </c>
      <c r="E1954" t="s">
        <v>12</v>
      </c>
      <c r="F1954" t="s">
        <v>17</v>
      </c>
      <c r="G1954" t="b">
        <v>0</v>
      </c>
      <c r="I1954">
        <v>39</v>
      </c>
      <c r="J1954" t="b">
        <v>0</v>
      </c>
      <c r="K1954">
        <f>YEAR(Table1[[#This Row],[Patient Admission Date]])</f>
        <v>2023</v>
      </c>
      <c r="L1954" t="str">
        <f>TEXT(Table1[[#This Row],[Patient Admission Date]],"mmm")</f>
        <v>Apr</v>
      </c>
      <c r="M1954" t="str">
        <f>TEXT(Table1[[#This Row],[Patient Admission Date]],"ddd")</f>
        <v>Thu</v>
      </c>
      <c r="N1954" t="str">
        <f>TEXT(INT(HOUR(Table1[[#This Row],[Patient Admission Date]])/3)*3,"00")&amp;"-"&amp;TEXT(INT(HOUR(Table1[[#This Row],[Patient Admission Date]])/3)*3+3,"00")</f>
        <v>12-15</v>
      </c>
      <c r="O1954" t="str" cm="1">
        <f t="array" ref="O1954">_xlfn.IFS(Table1[[#This Row],[Patient Age]]&lt;=14,"0-14",Table1[[#This Row],[Patient Age]]&lt;=29,"15-29",Table1[[#This Row],[Patient Age]]&lt;=44,"30-44",Table1[[#This Row],[Patient Age]]&lt;=59,"45-59",Table1[[#This Row],[Patient Age]]&lt;=74,"60-74",TRUE,"75+")</f>
        <v>15-29</v>
      </c>
      <c r="P1954" t="str" cm="1">
        <f t="array" ref="P1954">_xlfn.IFS(Table1[[#This Row],[Patient Waittime]]&lt;=15,"0-15",Table1[[#This Row],[Patient Waittime]]&lt;=30,"16-30",Table1[[#This Row],[Patient Waittime]]&lt;=45,"31-45",Table1[[#This Row],[Patient Waittime]]&lt;=60,"46-60",TRUE,"60+")</f>
        <v>31-45</v>
      </c>
      <c r="Q1954">
        <f>--(Table1[[#This Row],[Patient Waittime]]&lt;=30)</f>
        <v>0</v>
      </c>
      <c r="R1954">
        <f>--Table1[[#This Row],[Patient Admission Flag]]</f>
        <v>0</v>
      </c>
      <c r="S1954">
        <f>--AND(Table1[[#This Row],[WithinTarget]]=1,Table1[[#This Row],[Patient Satisfaction Score]]&gt;=7)</f>
        <v>0</v>
      </c>
      <c r="T1954" t="str">
        <f>IF(LEFT(Table1[[#This Row],[Patient Gender]],1)="F","Female","Male")</f>
        <v>Female</v>
      </c>
    </row>
    <row r="1955" spans="1:20" x14ac:dyDescent="0.3">
      <c r="A1955" t="s">
        <v>2059</v>
      </c>
      <c r="B1955" s="1">
        <v>45476.611111111109</v>
      </c>
      <c r="C1955" t="s">
        <v>13</v>
      </c>
      <c r="D1955">
        <v>23</v>
      </c>
      <c r="E1955" t="s">
        <v>12</v>
      </c>
      <c r="F1955" t="s">
        <v>17</v>
      </c>
      <c r="G1955" t="b">
        <v>0</v>
      </c>
      <c r="I1955">
        <v>11</v>
      </c>
      <c r="J1955" t="b">
        <v>0</v>
      </c>
      <c r="K1955">
        <f>YEAR(Table1[[#This Row],[Patient Admission Date]])</f>
        <v>2024</v>
      </c>
      <c r="L1955" t="str">
        <f>TEXT(Table1[[#This Row],[Patient Admission Date]],"mmm")</f>
        <v>Jul</v>
      </c>
      <c r="M1955" t="str">
        <f>TEXT(Table1[[#This Row],[Patient Admission Date]],"ddd")</f>
        <v>Wed</v>
      </c>
      <c r="N1955" t="str">
        <f>TEXT(INT(HOUR(Table1[[#This Row],[Patient Admission Date]])/3)*3,"00")&amp;"-"&amp;TEXT(INT(HOUR(Table1[[#This Row],[Patient Admission Date]])/3)*3+3,"00")</f>
        <v>12-15</v>
      </c>
      <c r="O1955" t="str" cm="1">
        <f t="array" ref="O1955">_xlfn.IFS(Table1[[#This Row],[Patient Age]]&lt;=14,"0-14",Table1[[#This Row],[Patient Age]]&lt;=29,"15-29",Table1[[#This Row],[Patient Age]]&lt;=44,"30-44",Table1[[#This Row],[Patient Age]]&lt;=59,"45-59",Table1[[#This Row],[Patient Age]]&lt;=74,"60-74",TRUE,"75+")</f>
        <v>15-29</v>
      </c>
      <c r="P1955" t="str" cm="1">
        <f t="array" ref="P1955">_xlfn.IFS(Table1[[#This Row],[Patient Waittime]]&lt;=15,"0-15",Table1[[#This Row],[Patient Waittime]]&lt;=30,"16-30",Table1[[#This Row],[Patient Waittime]]&lt;=45,"31-45",Table1[[#This Row],[Patient Waittime]]&lt;=60,"46-60",TRUE,"60+")</f>
        <v>0-15</v>
      </c>
      <c r="Q1955">
        <f>--(Table1[[#This Row],[Patient Waittime]]&lt;=30)</f>
        <v>1</v>
      </c>
      <c r="R1955">
        <f>--Table1[[#This Row],[Patient Admission Flag]]</f>
        <v>0</v>
      </c>
      <c r="S1955">
        <f>--AND(Table1[[#This Row],[WithinTarget]]=1,Table1[[#This Row],[Patient Satisfaction Score]]&gt;=7)</f>
        <v>0</v>
      </c>
      <c r="T1955" t="str">
        <f>IF(LEFT(Table1[[#This Row],[Patient Gender]],1)="F","Female","Male")</f>
        <v>Female</v>
      </c>
    </row>
    <row r="1956" spans="1:20" x14ac:dyDescent="0.3">
      <c r="A1956" t="s">
        <v>2060</v>
      </c>
      <c r="B1956" s="1">
        <v>45566.37222222222</v>
      </c>
      <c r="C1956" t="s">
        <v>13</v>
      </c>
      <c r="D1956">
        <v>33</v>
      </c>
      <c r="E1956" t="s">
        <v>12</v>
      </c>
      <c r="F1956" t="s">
        <v>17</v>
      </c>
      <c r="G1956" t="b">
        <v>0</v>
      </c>
      <c r="I1956">
        <v>17</v>
      </c>
      <c r="J1956" t="b">
        <v>0</v>
      </c>
      <c r="K1956">
        <f>YEAR(Table1[[#This Row],[Patient Admission Date]])</f>
        <v>2024</v>
      </c>
      <c r="L1956" t="str">
        <f>TEXT(Table1[[#This Row],[Patient Admission Date]],"mmm")</f>
        <v>Oct</v>
      </c>
      <c r="M1956" t="str">
        <f>TEXT(Table1[[#This Row],[Patient Admission Date]],"ddd")</f>
        <v>Tue</v>
      </c>
      <c r="N1956" t="str">
        <f>TEXT(INT(HOUR(Table1[[#This Row],[Patient Admission Date]])/3)*3,"00")&amp;"-"&amp;TEXT(INT(HOUR(Table1[[#This Row],[Patient Admission Date]])/3)*3+3,"00")</f>
        <v>06-09</v>
      </c>
      <c r="O1956" t="str" cm="1">
        <f t="array" ref="O1956">_xlfn.IFS(Table1[[#This Row],[Patient Age]]&lt;=14,"0-14",Table1[[#This Row],[Patient Age]]&lt;=29,"15-29",Table1[[#This Row],[Patient Age]]&lt;=44,"30-44",Table1[[#This Row],[Patient Age]]&lt;=59,"45-59",Table1[[#This Row],[Patient Age]]&lt;=74,"60-74",TRUE,"75+")</f>
        <v>30-44</v>
      </c>
      <c r="P1956" t="str" cm="1">
        <f t="array" ref="P1956">_xlfn.IFS(Table1[[#This Row],[Patient Waittime]]&lt;=15,"0-15",Table1[[#This Row],[Patient Waittime]]&lt;=30,"16-30",Table1[[#This Row],[Patient Waittime]]&lt;=45,"31-45",Table1[[#This Row],[Patient Waittime]]&lt;=60,"46-60",TRUE,"60+")</f>
        <v>16-30</v>
      </c>
      <c r="Q1956">
        <f>--(Table1[[#This Row],[Patient Waittime]]&lt;=30)</f>
        <v>1</v>
      </c>
      <c r="R1956">
        <f>--Table1[[#This Row],[Patient Admission Flag]]</f>
        <v>0</v>
      </c>
      <c r="S1956">
        <f>--AND(Table1[[#This Row],[WithinTarget]]=1,Table1[[#This Row],[Patient Satisfaction Score]]&gt;=7)</f>
        <v>0</v>
      </c>
      <c r="T1956" t="str">
        <f>IF(LEFT(Table1[[#This Row],[Patient Gender]],1)="F","Female","Male")</f>
        <v>Female</v>
      </c>
    </row>
    <row r="1957" spans="1:20" x14ac:dyDescent="0.3">
      <c r="A1957" t="s">
        <v>2061</v>
      </c>
      <c r="B1957" s="1">
        <v>45483.1</v>
      </c>
      <c r="C1957" t="s">
        <v>13</v>
      </c>
      <c r="D1957">
        <v>13</v>
      </c>
      <c r="E1957" t="s">
        <v>12</v>
      </c>
      <c r="F1957" t="s">
        <v>17</v>
      </c>
      <c r="G1957" t="b">
        <v>0</v>
      </c>
      <c r="I1957">
        <v>30</v>
      </c>
      <c r="J1957" t="b">
        <v>0</v>
      </c>
      <c r="K1957">
        <f>YEAR(Table1[[#This Row],[Patient Admission Date]])</f>
        <v>2024</v>
      </c>
      <c r="L1957" t="str">
        <f>TEXT(Table1[[#This Row],[Patient Admission Date]],"mmm")</f>
        <v>Jul</v>
      </c>
      <c r="M1957" t="str">
        <f>TEXT(Table1[[#This Row],[Patient Admission Date]],"ddd")</f>
        <v>Wed</v>
      </c>
      <c r="N1957" t="str">
        <f>TEXT(INT(HOUR(Table1[[#This Row],[Patient Admission Date]])/3)*3,"00")&amp;"-"&amp;TEXT(INT(HOUR(Table1[[#This Row],[Patient Admission Date]])/3)*3+3,"00")</f>
        <v>00-03</v>
      </c>
      <c r="O1957" t="str" cm="1">
        <f t="array" ref="O1957">_xlfn.IFS(Table1[[#This Row],[Patient Age]]&lt;=14,"0-14",Table1[[#This Row],[Patient Age]]&lt;=29,"15-29",Table1[[#This Row],[Patient Age]]&lt;=44,"30-44",Table1[[#This Row],[Patient Age]]&lt;=59,"45-59",Table1[[#This Row],[Patient Age]]&lt;=74,"60-74",TRUE,"75+")</f>
        <v>0-14</v>
      </c>
      <c r="P1957" t="str" cm="1">
        <f t="array" ref="P1957">_xlfn.IFS(Table1[[#This Row],[Patient Waittime]]&lt;=15,"0-15",Table1[[#This Row],[Patient Waittime]]&lt;=30,"16-30",Table1[[#This Row],[Patient Waittime]]&lt;=45,"31-45",Table1[[#This Row],[Patient Waittime]]&lt;=60,"46-60",TRUE,"60+")</f>
        <v>16-30</v>
      </c>
      <c r="Q1957">
        <f>--(Table1[[#This Row],[Patient Waittime]]&lt;=30)</f>
        <v>1</v>
      </c>
      <c r="R1957">
        <f>--Table1[[#This Row],[Patient Admission Flag]]</f>
        <v>0</v>
      </c>
      <c r="S1957">
        <f>--AND(Table1[[#This Row],[WithinTarget]]=1,Table1[[#This Row],[Patient Satisfaction Score]]&gt;=7)</f>
        <v>0</v>
      </c>
      <c r="T1957" t="str">
        <f>IF(LEFT(Table1[[#This Row],[Patient Gender]],1)="F","Female","Male")</f>
        <v>Female</v>
      </c>
    </row>
    <row r="1958" spans="1:20" x14ac:dyDescent="0.3">
      <c r="A1958" t="s">
        <v>2062</v>
      </c>
      <c r="B1958" s="1">
        <v>45446.511111111111</v>
      </c>
      <c r="C1958" t="s">
        <v>13</v>
      </c>
      <c r="D1958">
        <v>25</v>
      </c>
      <c r="E1958" t="s">
        <v>12</v>
      </c>
      <c r="F1958" t="s">
        <v>17</v>
      </c>
      <c r="G1958" t="b">
        <v>0</v>
      </c>
      <c r="H1958">
        <v>0</v>
      </c>
      <c r="I1958">
        <v>32</v>
      </c>
      <c r="J1958" t="b">
        <v>0</v>
      </c>
      <c r="K1958">
        <f>YEAR(Table1[[#This Row],[Patient Admission Date]])</f>
        <v>2024</v>
      </c>
      <c r="L1958" t="str">
        <f>TEXT(Table1[[#This Row],[Patient Admission Date]],"mmm")</f>
        <v>Jun</v>
      </c>
      <c r="M1958" t="str">
        <f>TEXT(Table1[[#This Row],[Patient Admission Date]],"ddd")</f>
        <v>Mon</v>
      </c>
      <c r="N1958" t="str">
        <f>TEXT(INT(HOUR(Table1[[#This Row],[Patient Admission Date]])/3)*3,"00")&amp;"-"&amp;TEXT(INT(HOUR(Table1[[#This Row],[Patient Admission Date]])/3)*3+3,"00")</f>
        <v>12-15</v>
      </c>
      <c r="O1958" t="str" cm="1">
        <f t="array" ref="O1958">_xlfn.IFS(Table1[[#This Row],[Patient Age]]&lt;=14,"0-14",Table1[[#This Row],[Patient Age]]&lt;=29,"15-29",Table1[[#This Row],[Patient Age]]&lt;=44,"30-44",Table1[[#This Row],[Patient Age]]&lt;=59,"45-59",Table1[[#This Row],[Patient Age]]&lt;=74,"60-74",TRUE,"75+")</f>
        <v>15-29</v>
      </c>
      <c r="P1958" t="str" cm="1">
        <f t="array" ref="P1958">_xlfn.IFS(Table1[[#This Row],[Patient Waittime]]&lt;=15,"0-15",Table1[[#This Row],[Patient Waittime]]&lt;=30,"16-30",Table1[[#This Row],[Patient Waittime]]&lt;=45,"31-45",Table1[[#This Row],[Patient Waittime]]&lt;=60,"46-60",TRUE,"60+")</f>
        <v>31-45</v>
      </c>
      <c r="Q1958">
        <f>--(Table1[[#This Row],[Patient Waittime]]&lt;=30)</f>
        <v>0</v>
      </c>
      <c r="R1958">
        <f>--Table1[[#This Row],[Patient Admission Flag]]</f>
        <v>0</v>
      </c>
      <c r="S1958">
        <f>--AND(Table1[[#This Row],[WithinTarget]]=1,Table1[[#This Row],[Patient Satisfaction Score]]&gt;=7)</f>
        <v>0</v>
      </c>
      <c r="T1958" t="str">
        <f>IF(LEFT(Table1[[#This Row],[Patient Gender]],1)="F","Female","Male")</f>
        <v>Female</v>
      </c>
    </row>
    <row r="1959" spans="1:20" x14ac:dyDescent="0.3">
      <c r="A1959" t="s">
        <v>2063</v>
      </c>
      <c r="B1959" s="1">
        <v>45578.099305555559</v>
      </c>
      <c r="C1959" t="s">
        <v>13</v>
      </c>
      <c r="D1959">
        <v>64</v>
      </c>
      <c r="E1959" t="s">
        <v>12</v>
      </c>
      <c r="F1959" t="s">
        <v>17</v>
      </c>
      <c r="G1959" t="b">
        <v>0</v>
      </c>
      <c r="H1959">
        <v>2</v>
      </c>
      <c r="I1959">
        <v>50</v>
      </c>
      <c r="J1959" t="b">
        <v>0</v>
      </c>
      <c r="K1959">
        <f>YEAR(Table1[[#This Row],[Patient Admission Date]])</f>
        <v>2024</v>
      </c>
      <c r="L1959" t="str">
        <f>TEXT(Table1[[#This Row],[Patient Admission Date]],"mmm")</f>
        <v>Oct</v>
      </c>
      <c r="M1959" t="str">
        <f>TEXT(Table1[[#This Row],[Patient Admission Date]],"ddd")</f>
        <v>Sun</v>
      </c>
      <c r="N1959" t="str">
        <f>TEXT(INT(HOUR(Table1[[#This Row],[Patient Admission Date]])/3)*3,"00")&amp;"-"&amp;TEXT(INT(HOUR(Table1[[#This Row],[Patient Admission Date]])/3)*3+3,"00")</f>
        <v>00-03</v>
      </c>
      <c r="O1959" t="str" cm="1">
        <f t="array" ref="O1959">_xlfn.IFS(Table1[[#This Row],[Patient Age]]&lt;=14,"0-14",Table1[[#This Row],[Patient Age]]&lt;=29,"15-29",Table1[[#This Row],[Patient Age]]&lt;=44,"30-44",Table1[[#This Row],[Patient Age]]&lt;=59,"45-59",Table1[[#This Row],[Patient Age]]&lt;=74,"60-74",TRUE,"75+")</f>
        <v>60-74</v>
      </c>
      <c r="P1959" t="str" cm="1">
        <f t="array" ref="P1959">_xlfn.IFS(Table1[[#This Row],[Patient Waittime]]&lt;=15,"0-15",Table1[[#This Row],[Patient Waittime]]&lt;=30,"16-30",Table1[[#This Row],[Patient Waittime]]&lt;=45,"31-45",Table1[[#This Row],[Patient Waittime]]&lt;=60,"46-60",TRUE,"60+")</f>
        <v>46-60</v>
      </c>
      <c r="Q1959">
        <f>--(Table1[[#This Row],[Patient Waittime]]&lt;=30)</f>
        <v>0</v>
      </c>
      <c r="R1959">
        <f>--Table1[[#This Row],[Patient Admission Flag]]</f>
        <v>0</v>
      </c>
      <c r="S1959">
        <f>--AND(Table1[[#This Row],[WithinTarget]]=1,Table1[[#This Row],[Patient Satisfaction Score]]&gt;=7)</f>
        <v>0</v>
      </c>
      <c r="T1959" t="str">
        <f>IF(LEFT(Table1[[#This Row],[Patient Gender]],1)="F","Female","Male")</f>
        <v>Female</v>
      </c>
    </row>
    <row r="1960" spans="1:20" x14ac:dyDescent="0.3">
      <c r="A1960" t="s">
        <v>2064</v>
      </c>
      <c r="B1960" s="1">
        <v>45097.337500000001</v>
      </c>
      <c r="C1960" t="s">
        <v>13</v>
      </c>
      <c r="D1960">
        <v>44</v>
      </c>
      <c r="E1960" t="s">
        <v>12</v>
      </c>
      <c r="F1960" t="s">
        <v>17</v>
      </c>
      <c r="G1960" t="b">
        <v>0</v>
      </c>
      <c r="H1960">
        <v>3</v>
      </c>
      <c r="I1960">
        <v>34</v>
      </c>
      <c r="J1960" t="b">
        <v>0</v>
      </c>
      <c r="K1960">
        <f>YEAR(Table1[[#This Row],[Patient Admission Date]])</f>
        <v>2023</v>
      </c>
      <c r="L1960" t="str">
        <f>TEXT(Table1[[#This Row],[Patient Admission Date]],"mmm")</f>
        <v>Jun</v>
      </c>
      <c r="M1960" t="str">
        <f>TEXT(Table1[[#This Row],[Patient Admission Date]],"ddd")</f>
        <v>Tue</v>
      </c>
      <c r="N1960" t="str">
        <f>TEXT(INT(HOUR(Table1[[#This Row],[Patient Admission Date]])/3)*3,"00")&amp;"-"&amp;TEXT(INT(HOUR(Table1[[#This Row],[Patient Admission Date]])/3)*3+3,"00")</f>
        <v>06-09</v>
      </c>
      <c r="O1960" t="str" cm="1">
        <f t="array" ref="O1960">_xlfn.IFS(Table1[[#This Row],[Patient Age]]&lt;=14,"0-14",Table1[[#This Row],[Patient Age]]&lt;=29,"15-29",Table1[[#This Row],[Patient Age]]&lt;=44,"30-44",Table1[[#This Row],[Patient Age]]&lt;=59,"45-59",Table1[[#This Row],[Patient Age]]&lt;=74,"60-74",TRUE,"75+")</f>
        <v>30-44</v>
      </c>
      <c r="P1960" t="str" cm="1">
        <f t="array" ref="P1960">_xlfn.IFS(Table1[[#This Row],[Patient Waittime]]&lt;=15,"0-15",Table1[[#This Row],[Patient Waittime]]&lt;=30,"16-30",Table1[[#This Row],[Patient Waittime]]&lt;=45,"31-45",Table1[[#This Row],[Patient Waittime]]&lt;=60,"46-60",TRUE,"60+")</f>
        <v>31-45</v>
      </c>
      <c r="Q1960">
        <f>--(Table1[[#This Row],[Patient Waittime]]&lt;=30)</f>
        <v>0</v>
      </c>
      <c r="R1960">
        <f>--Table1[[#This Row],[Patient Admission Flag]]</f>
        <v>0</v>
      </c>
      <c r="S1960">
        <f>--AND(Table1[[#This Row],[WithinTarget]]=1,Table1[[#This Row],[Patient Satisfaction Score]]&gt;=7)</f>
        <v>0</v>
      </c>
      <c r="T1960" t="str">
        <f>IF(LEFT(Table1[[#This Row],[Patient Gender]],1)="F","Female","Male")</f>
        <v>Female</v>
      </c>
    </row>
    <row r="1961" spans="1:20" x14ac:dyDescent="0.3">
      <c r="A1961" t="s">
        <v>2065</v>
      </c>
      <c r="B1961" s="1">
        <v>45505.371527777781</v>
      </c>
      <c r="C1961" t="s">
        <v>13</v>
      </c>
      <c r="D1961">
        <v>7</v>
      </c>
      <c r="E1961" t="s">
        <v>12</v>
      </c>
      <c r="F1961" t="s">
        <v>17</v>
      </c>
      <c r="G1961" t="b">
        <v>0</v>
      </c>
      <c r="H1961">
        <v>6</v>
      </c>
      <c r="I1961">
        <v>15</v>
      </c>
      <c r="J1961" t="b">
        <v>0</v>
      </c>
      <c r="K1961">
        <f>YEAR(Table1[[#This Row],[Patient Admission Date]])</f>
        <v>2024</v>
      </c>
      <c r="L1961" t="str">
        <f>TEXT(Table1[[#This Row],[Patient Admission Date]],"mmm")</f>
        <v>Aug</v>
      </c>
      <c r="M1961" t="str">
        <f>TEXT(Table1[[#This Row],[Patient Admission Date]],"ddd")</f>
        <v>Thu</v>
      </c>
      <c r="N1961" t="str">
        <f>TEXT(INT(HOUR(Table1[[#This Row],[Patient Admission Date]])/3)*3,"00")&amp;"-"&amp;TEXT(INT(HOUR(Table1[[#This Row],[Patient Admission Date]])/3)*3+3,"00")</f>
        <v>06-09</v>
      </c>
      <c r="O1961" t="str" cm="1">
        <f t="array" ref="O1961">_xlfn.IFS(Table1[[#This Row],[Patient Age]]&lt;=14,"0-14",Table1[[#This Row],[Patient Age]]&lt;=29,"15-29",Table1[[#This Row],[Patient Age]]&lt;=44,"30-44",Table1[[#This Row],[Patient Age]]&lt;=59,"45-59",Table1[[#This Row],[Patient Age]]&lt;=74,"60-74",TRUE,"75+")</f>
        <v>0-14</v>
      </c>
      <c r="P1961" t="str" cm="1">
        <f t="array" ref="P1961">_xlfn.IFS(Table1[[#This Row],[Patient Waittime]]&lt;=15,"0-15",Table1[[#This Row],[Patient Waittime]]&lt;=30,"16-30",Table1[[#This Row],[Patient Waittime]]&lt;=45,"31-45",Table1[[#This Row],[Patient Waittime]]&lt;=60,"46-60",TRUE,"60+")</f>
        <v>0-15</v>
      </c>
      <c r="Q1961">
        <f>--(Table1[[#This Row],[Patient Waittime]]&lt;=30)</f>
        <v>1</v>
      </c>
      <c r="R1961">
        <f>--Table1[[#This Row],[Patient Admission Flag]]</f>
        <v>0</v>
      </c>
      <c r="S1961">
        <f>--AND(Table1[[#This Row],[WithinTarget]]=1,Table1[[#This Row],[Patient Satisfaction Score]]&gt;=7)</f>
        <v>0</v>
      </c>
      <c r="T1961" t="str">
        <f>IF(LEFT(Table1[[#This Row],[Patient Gender]],1)="F","Female","Male")</f>
        <v>Female</v>
      </c>
    </row>
    <row r="1962" spans="1:20" x14ac:dyDescent="0.3">
      <c r="A1962" t="s">
        <v>2066</v>
      </c>
      <c r="B1962" s="1">
        <v>45387.907638888886</v>
      </c>
      <c r="C1962" t="s">
        <v>13</v>
      </c>
      <c r="D1962">
        <v>78</v>
      </c>
      <c r="E1962" t="s">
        <v>12</v>
      </c>
      <c r="F1962" t="s">
        <v>17</v>
      </c>
      <c r="G1962" t="b">
        <v>0</v>
      </c>
      <c r="H1962">
        <v>7</v>
      </c>
      <c r="I1962">
        <v>54</v>
      </c>
      <c r="J1962" t="b">
        <v>0</v>
      </c>
      <c r="K1962">
        <f>YEAR(Table1[[#This Row],[Patient Admission Date]])</f>
        <v>2024</v>
      </c>
      <c r="L1962" t="str">
        <f>TEXT(Table1[[#This Row],[Patient Admission Date]],"mmm")</f>
        <v>Apr</v>
      </c>
      <c r="M1962" t="str">
        <f>TEXT(Table1[[#This Row],[Patient Admission Date]],"ddd")</f>
        <v>Fri</v>
      </c>
      <c r="N1962" t="str">
        <f>TEXT(INT(HOUR(Table1[[#This Row],[Patient Admission Date]])/3)*3,"00")&amp;"-"&amp;TEXT(INT(HOUR(Table1[[#This Row],[Patient Admission Date]])/3)*3+3,"00")</f>
        <v>21-24</v>
      </c>
      <c r="O1962" t="str" cm="1">
        <f t="array" ref="O1962">_xlfn.IFS(Table1[[#This Row],[Patient Age]]&lt;=14,"0-14",Table1[[#This Row],[Patient Age]]&lt;=29,"15-29",Table1[[#This Row],[Patient Age]]&lt;=44,"30-44",Table1[[#This Row],[Patient Age]]&lt;=59,"45-59",Table1[[#This Row],[Patient Age]]&lt;=74,"60-74",TRUE,"75+")</f>
        <v>75+</v>
      </c>
      <c r="P1962" t="str" cm="1">
        <f t="array" ref="P1962">_xlfn.IFS(Table1[[#This Row],[Patient Waittime]]&lt;=15,"0-15",Table1[[#This Row],[Patient Waittime]]&lt;=30,"16-30",Table1[[#This Row],[Patient Waittime]]&lt;=45,"31-45",Table1[[#This Row],[Patient Waittime]]&lt;=60,"46-60",TRUE,"60+")</f>
        <v>46-60</v>
      </c>
      <c r="Q1962">
        <f>--(Table1[[#This Row],[Patient Waittime]]&lt;=30)</f>
        <v>0</v>
      </c>
      <c r="R1962">
        <f>--Table1[[#This Row],[Patient Admission Flag]]</f>
        <v>0</v>
      </c>
      <c r="S1962">
        <f>--AND(Table1[[#This Row],[WithinTarget]]=1,Table1[[#This Row],[Patient Satisfaction Score]]&gt;=7)</f>
        <v>0</v>
      </c>
      <c r="T1962" t="str">
        <f>IF(LEFT(Table1[[#This Row],[Patient Gender]],1)="F","Female","Male")</f>
        <v>Female</v>
      </c>
    </row>
    <row r="1963" spans="1:20" x14ac:dyDescent="0.3">
      <c r="A1963" t="s">
        <v>2067</v>
      </c>
      <c r="B1963" s="1">
        <v>45542.938888888886</v>
      </c>
      <c r="C1963" t="s">
        <v>13</v>
      </c>
      <c r="D1963">
        <v>33</v>
      </c>
      <c r="E1963" t="s">
        <v>12</v>
      </c>
      <c r="F1963" t="s">
        <v>28</v>
      </c>
      <c r="G1963" t="b">
        <v>0</v>
      </c>
      <c r="I1963">
        <v>31</v>
      </c>
      <c r="J1963" t="b">
        <v>0</v>
      </c>
      <c r="K1963">
        <f>YEAR(Table1[[#This Row],[Patient Admission Date]])</f>
        <v>2024</v>
      </c>
      <c r="L1963" t="str">
        <f>TEXT(Table1[[#This Row],[Patient Admission Date]],"mmm")</f>
        <v>Sep</v>
      </c>
      <c r="M1963" t="str">
        <f>TEXT(Table1[[#This Row],[Patient Admission Date]],"ddd")</f>
        <v>Sat</v>
      </c>
      <c r="N1963" t="str">
        <f>TEXT(INT(HOUR(Table1[[#This Row],[Patient Admission Date]])/3)*3,"00")&amp;"-"&amp;TEXT(INT(HOUR(Table1[[#This Row],[Patient Admission Date]])/3)*3+3,"00")</f>
        <v>21-24</v>
      </c>
      <c r="O1963" t="str" cm="1">
        <f t="array" ref="O1963">_xlfn.IFS(Table1[[#This Row],[Patient Age]]&lt;=14,"0-14",Table1[[#This Row],[Patient Age]]&lt;=29,"15-29",Table1[[#This Row],[Patient Age]]&lt;=44,"30-44",Table1[[#This Row],[Patient Age]]&lt;=59,"45-59",Table1[[#This Row],[Patient Age]]&lt;=74,"60-74",TRUE,"75+")</f>
        <v>30-44</v>
      </c>
      <c r="P1963" t="str" cm="1">
        <f t="array" ref="P1963">_xlfn.IFS(Table1[[#This Row],[Patient Waittime]]&lt;=15,"0-15",Table1[[#This Row],[Patient Waittime]]&lt;=30,"16-30",Table1[[#This Row],[Patient Waittime]]&lt;=45,"31-45",Table1[[#This Row],[Patient Waittime]]&lt;=60,"46-60",TRUE,"60+")</f>
        <v>31-45</v>
      </c>
      <c r="Q1963">
        <f>--(Table1[[#This Row],[Patient Waittime]]&lt;=30)</f>
        <v>0</v>
      </c>
      <c r="R1963">
        <f>--Table1[[#This Row],[Patient Admission Flag]]</f>
        <v>0</v>
      </c>
      <c r="S1963">
        <f>--AND(Table1[[#This Row],[WithinTarget]]=1,Table1[[#This Row],[Patient Satisfaction Score]]&gt;=7)</f>
        <v>0</v>
      </c>
      <c r="T1963" t="str">
        <f>IF(LEFT(Table1[[#This Row],[Patient Gender]],1)="F","Female","Male")</f>
        <v>Female</v>
      </c>
    </row>
    <row r="1964" spans="1:20" x14ac:dyDescent="0.3">
      <c r="A1964" t="s">
        <v>2068</v>
      </c>
      <c r="B1964" s="1">
        <v>45033.172222222223</v>
      </c>
      <c r="C1964" t="s">
        <v>13</v>
      </c>
      <c r="D1964">
        <v>19</v>
      </c>
      <c r="E1964" t="s">
        <v>21</v>
      </c>
      <c r="F1964" t="s">
        <v>27</v>
      </c>
      <c r="G1964" t="b">
        <v>0</v>
      </c>
      <c r="I1964">
        <v>34</v>
      </c>
      <c r="J1964" t="b">
        <v>0</v>
      </c>
      <c r="K1964">
        <f>YEAR(Table1[[#This Row],[Patient Admission Date]])</f>
        <v>2023</v>
      </c>
      <c r="L1964" t="str">
        <f>TEXT(Table1[[#This Row],[Patient Admission Date]],"mmm")</f>
        <v>Apr</v>
      </c>
      <c r="M1964" t="str">
        <f>TEXT(Table1[[#This Row],[Patient Admission Date]],"ddd")</f>
        <v>Mon</v>
      </c>
      <c r="N1964" t="str">
        <f>TEXT(INT(HOUR(Table1[[#This Row],[Patient Admission Date]])/3)*3,"00")&amp;"-"&amp;TEXT(INT(HOUR(Table1[[#This Row],[Patient Admission Date]])/3)*3+3,"00")</f>
        <v>03-06</v>
      </c>
      <c r="O1964" t="str" cm="1">
        <f t="array" ref="O1964">_xlfn.IFS(Table1[[#This Row],[Patient Age]]&lt;=14,"0-14",Table1[[#This Row],[Patient Age]]&lt;=29,"15-29",Table1[[#This Row],[Patient Age]]&lt;=44,"30-44",Table1[[#This Row],[Patient Age]]&lt;=59,"45-59",Table1[[#This Row],[Patient Age]]&lt;=74,"60-74",TRUE,"75+")</f>
        <v>15-29</v>
      </c>
      <c r="P1964" t="str" cm="1">
        <f t="array" ref="P1964">_xlfn.IFS(Table1[[#This Row],[Patient Waittime]]&lt;=15,"0-15",Table1[[#This Row],[Patient Waittime]]&lt;=30,"16-30",Table1[[#This Row],[Patient Waittime]]&lt;=45,"31-45",Table1[[#This Row],[Patient Waittime]]&lt;=60,"46-60",TRUE,"60+")</f>
        <v>31-45</v>
      </c>
      <c r="Q1964">
        <f>--(Table1[[#This Row],[Patient Waittime]]&lt;=30)</f>
        <v>0</v>
      </c>
      <c r="R1964">
        <f>--Table1[[#This Row],[Patient Admission Flag]]</f>
        <v>0</v>
      </c>
      <c r="S1964">
        <f>--AND(Table1[[#This Row],[WithinTarget]]=1,Table1[[#This Row],[Patient Satisfaction Score]]&gt;=7)</f>
        <v>0</v>
      </c>
      <c r="T1964" t="str">
        <f>IF(LEFT(Table1[[#This Row],[Patient Gender]],1)="F","Female","Male")</f>
        <v>Female</v>
      </c>
    </row>
    <row r="1965" spans="1:20" x14ac:dyDescent="0.3">
      <c r="A1965" t="s">
        <v>2069</v>
      </c>
      <c r="B1965" s="1">
        <v>45340.171527777777</v>
      </c>
      <c r="C1965" t="s">
        <v>13</v>
      </c>
      <c r="D1965">
        <v>22</v>
      </c>
      <c r="E1965" t="s">
        <v>21</v>
      </c>
      <c r="F1965" t="s">
        <v>20</v>
      </c>
      <c r="G1965" t="b">
        <v>0</v>
      </c>
      <c r="I1965">
        <v>13</v>
      </c>
      <c r="J1965" t="b">
        <v>0</v>
      </c>
      <c r="K1965">
        <f>YEAR(Table1[[#This Row],[Patient Admission Date]])</f>
        <v>2024</v>
      </c>
      <c r="L1965" t="str">
        <f>TEXT(Table1[[#This Row],[Patient Admission Date]],"mmm")</f>
        <v>Feb</v>
      </c>
      <c r="M1965" t="str">
        <f>TEXT(Table1[[#This Row],[Patient Admission Date]],"ddd")</f>
        <v>Sun</v>
      </c>
      <c r="N1965" t="str">
        <f>TEXT(INT(HOUR(Table1[[#This Row],[Patient Admission Date]])/3)*3,"00")&amp;"-"&amp;TEXT(INT(HOUR(Table1[[#This Row],[Patient Admission Date]])/3)*3+3,"00")</f>
        <v>03-06</v>
      </c>
      <c r="O1965" t="str" cm="1">
        <f t="array" ref="O1965">_xlfn.IFS(Table1[[#This Row],[Patient Age]]&lt;=14,"0-14",Table1[[#This Row],[Patient Age]]&lt;=29,"15-29",Table1[[#This Row],[Patient Age]]&lt;=44,"30-44",Table1[[#This Row],[Patient Age]]&lt;=59,"45-59",Table1[[#This Row],[Patient Age]]&lt;=74,"60-74",TRUE,"75+")</f>
        <v>15-29</v>
      </c>
      <c r="P1965" t="str" cm="1">
        <f t="array" ref="P1965">_xlfn.IFS(Table1[[#This Row],[Patient Waittime]]&lt;=15,"0-15",Table1[[#This Row],[Patient Waittime]]&lt;=30,"16-30",Table1[[#This Row],[Patient Waittime]]&lt;=45,"31-45",Table1[[#This Row],[Patient Waittime]]&lt;=60,"46-60",TRUE,"60+")</f>
        <v>0-15</v>
      </c>
      <c r="Q1965">
        <f>--(Table1[[#This Row],[Patient Waittime]]&lt;=30)</f>
        <v>1</v>
      </c>
      <c r="R1965">
        <f>--Table1[[#This Row],[Patient Admission Flag]]</f>
        <v>0</v>
      </c>
      <c r="S1965">
        <f>--AND(Table1[[#This Row],[WithinTarget]]=1,Table1[[#This Row],[Patient Satisfaction Score]]&gt;=7)</f>
        <v>0</v>
      </c>
      <c r="T1965" t="str">
        <f>IF(LEFT(Table1[[#This Row],[Patient Gender]],1)="F","Female","Male")</f>
        <v>Female</v>
      </c>
    </row>
    <row r="1966" spans="1:20" x14ac:dyDescent="0.3">
      <c r="A1966" t="s">
        <v>2070</v>
      </c>
      <c r="B1966" s="1">
        <v>45593.293749999997</v>
      </c>
      <c r="C1966" t="s">
        <v>13</v>
      </c>
      <c r="D1966">
        <v>57</v>
      </c>
      <c r="E1966" t="s">
        <v>21</v>
      </c>
      <c r="F1966" t="s">
        <v>20</v>
      </c>
      <c r="G1966" t="b">
        <v>0</v>
      </c>
      <c r="I1966">
        <v>23</v>
      </c>
      <c r="J1966" t="b">
        <v>0</v>
      </c>
      <c r="K1966">
        <f>YEAR(Table1[[#This Row],[Patient Admission Date]])</f>
        <v>2024</v>
      </c>
      <c r="L1966" t="str">
        <f>TEXT(Table1[[#This Row],[Patient Admission Date]],"mmm")</f>
        <v>Oct</v>
      </c>
      <c r="M1966" t="str">
        <f>TEXT(Table1[[#This Row],[Patient Admission Date]],"ddd")</f>
        <v>Mon</v>
      </c>
      <c r="N1966" t="str">
        <f>TEXT(INT(HOUR(Table1[[#This Row],[Patient Admission Date]])/3)*3,"00")&amp;"-"&amp;TEXT(INT(HOUR(Table1[[#This Row],[Patient Admission Date]])/3)*3+3,"00")</f>
        <v>06-09</v>
      </c>
      <c r="O1966" t="str" cm="1">
        <f t="array" ref="O1966">_xlfn.IFS(Table1[[#This Row],[Patient Age]]&lt;=14,"0-14",Table1[[#This Row],[Patient Age]]&lt;=29,"15-29",Table1[[#This Row],[Patient Age]]&lt;=44,"30-44",Table1[[#This Row],[Patient Age]]&lt;=59,"45-59",Table1[[#This Row],[Patient Age]]&lt;=74,"60-74",TRUE,"75+")</f>
        <v>45-59</v>
      </c>
      <c r="P1966" t="str" cm="1">
        <f t="array" ref="P1966">_xlfn.IFS(Table1[[#This Row],[Patient Waittime]]&lt;=15,"0-15",Table1[[#This Row],[Patient Waittime]]&lt;=30,"16-30",Table1[[#This Row],[Patient Waittime]]&lt;=45,"31-45",Table1[[#This Row],[Patient Waittime]]&lt;=60,"46-60",TRUE,"60+")</f>
        <v>16-30</v>
      </c>
      <c r="Q1966">
        <f>--(Table1[[#This Row],[Patient Waittime]]&lt;=30)</f>
        <v>1</v>
      </c>
      <c r="R1966">
        <f>--Table1[[#This Row],[Patient Admission Flag]]</f>
        <v>0</v>
      </c>
      <c r="S1966">
        <f>--AND(Table1[[#This Row],[WithinTarget]]=1,Table1[[#This Row],[Patient Satisfaction Score]]&gt;=7)</f>
        <v>0</v>
      </c>
      <c r="T1966" t="str">
        <f>IF(LEFT(Table1[[#This Row],[Patient Gender]],1)="F","Female","Male")</f>
        <v>Female</v>
      </c>
    </row>
    <row r="1967" spans="1:20" x14ac:dyDescent="0.3">
      <c r="A1967" t="s">
        <v>2071</v>
      </c>
      <c r="B1967" s="1">
        <v>45078.474999999999</v>
      </c>
      <c r="C1967" t="s">
        <v>13</v>
      </c>
      <c r="D1967">
        <v>65</v>
      </c>
      <c r="E1967" t="s">
        <v>21</v>
      </c>
      <c r="F1967" t="s">
        <v>20</v>
      </c>
      <c r="G1967" t="b">
        <v>0</v>
      </c>
      <c r="H1967">
        <v>10</v>
      </c>
      <c r="I1967">
        <v>53</v>
      </c>
      <c r="J1967" t="b">
        <v>0</v>
      </c>
      <c r="K1967">
        <f>YEAR(Table1[[#This Row],[Patient Admission Date]])</f>
        <v>2023</v>
      </c>
      <c r="L1967" t="str">
        <f>TEXT(Table1[[#This Row],[Patient Admission Date]],"mmm")</f>
        <v>Jun</v>
      </c>
      <c r="M1967" t="str">
        <f>TEXT(Table1[[#This Row],[Patient Admission Date]],"ddd")</f>
        <v>Thu</v>
      </c>
      <c r="N1967" t="str">
        <f>TEXT(INT(HOUR(Table1[[#This Row],[Patient Admission Date]])/3)*3,"00")&amp;"-"&amp;TEXT(INT(HOUR(Table1[[#This Row],[Patient Admission Date]])/3)*3+3,"00")</f>
        <v>09-12</v>
      </c>
      <c r="O1967" t="str" cm="1">
        <f t="array" ref="O1967">_xlfn.IFS(Table1[[#This Row],[Patient Age]]&lt;=14,"0-14",Table1[[#This Row],[Patient Age]]&lt;=29,"15-29",Table1[[#This Row],[Patient Age]]&lt;=44,"30-44",Table1[[#This Row],[Patient Age]]&lt;=59,"45-59",Table1[[#This Row],[Patient Age]]&lt;=74,"60-74",TRUE,"75+")</f>
        <v>60-74</v>
      </c>
      <c r="P1967" t="str" cm="1">
        <f t="array" ref="P1967">_xlfn.IFS(Table1[[#This Row],[Patient Waittime]]&lt;=15,"0-15",Table1[[#This Row],[Patient Waittime]]&lt;=30,"16-30",Table1[[#This Row],[Patient Waittime]]&lt;=45,"31-45",Table1[[#This Row],[Patient Waittime]]&lt;=60,"46-60",TRUE,"60+")</f>
        <v>46-60</v>
      </c>
      <c r="Q1967">
        <f>--(Table1[[#This Row],[Patient Waittime]]&lt;=30)</f>
        <v>0</v>
      </c>
      <c r="R1967">
        <f>--Table1[[#This Row],[Patient Admission Flag]]</f>
        <v>0</v>
      </c>
      <c r="S1967">
        <f>--AND(Table1[[#This Row],[WithinTarget]]=1,Table1[[#This Row],[Patient Satisfaction Score]]&gt;=7)</f>
        <v>0</v>
      </c>
      <c r="T1967" t="str">
        <f>IF(LEFT(Table1[[#This Row],[Patient Gender]],1)="F","Female","Male")</f>
        <v>Female</v>
      </c>
    </row>
    <row r="1968" spans="1:20" x14ac:dyDescent="0.3">
      <c r="A1968" t="s">
        <v>2072</v>
      </c>
      <c r="B1968" s="1">
        <v>45239.647916666669</v>
      </c>
      <c r="C1968" t="s">
        <v>13</v>
      </c>
      <c r="D1968">
        <v>12</v>
      </c>
      <c r="E1968" t="s">
        <v>21</v>
      </c>
      <c r="F1968" t="s">
        <v>15</v>
      </c>
      <c r="G1968" t="b">
        <v>0</v>
      </c>
      <c r="I1968">
        <v>56</v>
      </c>
      <c r="J1968" t="b">
        <v>0</v>
      </c>
      <c r="K1968">
        <f>YEAR(Table1[[#This Row],[Patient Admission Date]])</f>
        <v>2023</v>
      </c>
      <c r="L1968" t="str">
        <f>TEXT(Table1[[#This Row],[Patient Admission Date]],"mmm")</f>
        <v>Nov</v>
      </c>
      <c r="M1968" t="str">
        <f>TEXT(Table1[[#This Row],[Patient Admission Date]],"ddd")</f>
        <v>Thu</v>
      </c>
      <c r="N1968" t="str">
        <f>TEXT(INT(HOUR(Table1[[#This Row],[Patient Admission Date]])/3)*3,"00")&amp;"-"&amp;TEXT(INT(HOUR(Table1[[#This Row],[Patient Admission Date]])/3)*3+3,"00")</f>
        <v>15-18</v>
      </c>
      <c r="O1968" t="str" cm="1">
        <f t="array" ref="O1968">_xlfn.IFS(Table1[[#This Row],[Patient Age]]&lt;=14,"0-14",Table1[[#This Row],[Patient Age]]&lt;=29,"15-29",Table1[[#This Row],[Patient Age]]&lt;=44,"30-44",Table1[[#This Row],[Patient Age]]&lt;=59,"45-59",Table1[[#This Row],[Patient Age]]&lt;=74,"60-74",TRUE,"75+")</f>
        <v>0-14</v>
      </c>
      <c r="P1968" t="str" cm="1">
        <f t="array" ref="P1968">_xlfn.IFS(Table1[[#This Row],[Patient Waittime]]&lt;=15,"0-15",Table1[[#This Row],[Patient Waittime]]&lt;=30,"16-30",Table1[[#This Row],[Patient Waittime]]&lt;=45,"31-45",Table1[[#This Row],[Patient Waittime]]&lt;=60,"46-60",TRUE,"60+")</f>
        <v>46-60</v>
      </c>
      <c r="Q1968">
        <f>--(Table1[[#This Row],[Patient Waittime]]&lt;=30)</f>
        <v>0</v>
      </c>
      <c r="R1968">
        <f>--Table1[[#This Row],[Patient Admission Flag]]</f>
        <v>0</v>
      </c>
      <c r="S1968">
        <f>--AND(Table1[[#This Row],[WithinTarget]]=1,Table1[[#This Row],[Patient Satisfaction Score]]&gt;=7)</f>
        <v>0</v>
      </c>
      <c r="T1968" t="str">
        <f>IF(LEFT(Table1[[#This Row],[Patient Gender]],1)="F","Female","Male")</f>
        <v>Female</v>
      </c>
    </row>
    <row r="1969" spans="1:20" x14ac:dyDescent="0.3">
      <c r="A1969" t="s">
        <v>2073</v>
      </c>
      <c r="B1969" s="1">
        <v>45382.043749999997</v>
      </c>
      <c r="C1969" t="s">
        <v>13</v>
      </c>
      <c r="D1969">
        <v>29</v>
      </c>
      <c r="E1969" t="s">
        <v>21</v>
      </c>
      <c r="F1969" t="s">
        <v>15</v>
      </c>
      <c r="G1969" t="b">
        <v>0</v>
      </c>
      <c r="I1969">
        <v>58</v>
      </c>
      <c r="J1969" t="b">
        <v>0</v>
      </c>
      <c r="K1969">
        <f>YEAR(Table1[[#This Row],[Patient Admission Date]])</f>
        <v>2024</v>
      </c>
      <c r="L1969" t="str">
        <f>TEXT(Table1[[#This Row],[Patient Admission Date]],"mmm")</f>
        <v>Mar</v>
      </c>
      <c r="M1969" t="str">
        <f>TEXT(Table1[[#This Row],[Patient Admission Date]],"ddd")</f>
        <v>Sun</v>
      </c>
      <c r="N1969" t="str">
        <f>TEXT(INT(HOUR(Table1[[#This Row],[Patient Admission Date]])/3)*3,"00")&amp;"-"&amp;TEXT(INT(HOUR(Table1[[#This Row],[Patient Admission Date]])/3)*3+3,"00")</f>
        <v>00-03</v>
      </c>
      <c r="O1969" t="str" cm="1">
        <f t="array" ref="O1969">_xlfn.IFS(Table1[[#This Row],[Patient Age]]&lt;=14,"0-14",Table1[[#This Row],[Patient Age]]&lt;=29,"15-29",Table1[[#This Row],[Patient Age]]&lt;=44,"30-44",Table1[[#This Row],[Patient Age]]&lt;=59,"45-59",Table1[[#This Row],[Patient Age]]&lt;=74,"60-74",TRUE,"75+")</f>
        <v>15-29</v>
      </c>
      <c r="P1969" t="str" cm="1">
        <f t="array" ref="P1969">_xlfn.IFS(Table1[[#This Row],[Patient Waittime]]&lt;=15,"0-15",Table1[[#This Row],[Patient Waittime]]&lt;=30,"16-30",Table1[[#This Row],[Patient Waittime]]&lt;=45,"31-45",Table1[[#This Row],[Patient Waittime]]&lt;=60,"46-60",TRUE,"60+")</f>
        <v>46-60</v>
      </c>
      <c r="Q1969">
        <f>--(Table1[[#This Row],[Patient Waittime]]&lt;=30)</f>
        <v>0</v>
      </c>
      <c r="R1969">
        <f>--Table1[[#This Row],[Patient Admission Flag]]</f>
        <v>0</v>
      </c>
      <c r="S1969">
        <f>--AND(Table1[[#This Row],[WithinTarget]]=1,Table1[[#This Row],[Patient Satisfaction Score]]&gt;=7)</f>
        <v>0</v>
      </c>
      <c r="T1969" t="str">
        <f>IF(LEFT(Table1[[#This Row],[Patient Gender]],1)="F","Female","Male")</f>
        <v>Female</v>
      </c>
    </row>
    <row r="1970" spans="1:20" x14ac:dyDescent="0.3">
      <c r="A1970" t="s">
        <v>2074</v>
      </c>
      <c r="B1970" s="1">
        <v>45408.791666666664</v>
      </c>
      <c r="C1970" t="s">
        <v>13</v>
      </c>
      <c r="D1970">
        <v>13</v>
      </c>
      <c r="E1970" t="s">
        <v>21</v>
      </c>
      <c r="F1970" t="s">
        <v>15</v>
      </c>
      <c r="G1970" t="b">
        <v>0</v>
      </c>
      <c r="I1970">
        <v>59</v>
      </c>
      <c r="J1970" t="b">
        <v>0</v>
      </c>
      <c r="K1970">
        <f>YEAR(Table1[[#This Row],[Patient Admission Date]])</f>
        <v>2024</v>
      </c>
      <c r="L1970" t="str">
        <f>TEXT(Table1[[#This Row],[Patient Admission Date]],"mmm")</f>
        <v>Apr</v>
      </c>
      <c r="M1970" t="str">
        <f>TEXT(Table1[[#This Row],[Patient Admission Date]],"ddd")</f>
        <v>Fri</v>
      </c>
      <c r="N1970" t="str">
        <f>TEXT(INT(HOUR(Table1[[#This Row],[Patient Admission Date]])/3)*3,"00")&amp;"-"&amp;TEXT(INT(HOUR(Table1[[#This Row],[Patient Admission Date]])/3)*3+3,"00")</f>
        <v>18-21</v>
      </c>
      <c r="O1970" t="str" cm="1">
        <f t="array" ref="O1970">_xlfn.IFS(Table1[[#This Row],[Patient Age]]&lt;=14,"0-14",Table1[[#This Row],[Patient Age]]&lt;=29,"15-29",Table1[[#This Row],[Patient Age]]&lt;=44,"30-44",Table1[[#This Row],[Patient Age]]&lt;=59,"45-59",Table1[[#This Row],[Patient Age]]&lt;=74,"60-74",TRUE,"75+")</f>
        <v>0-14</v>
      </c>
      <c r="P1970" t="str" cm="1">
        <f t="array" ref="P1970">_xlfn.IFS(Table1[[#This Row],[Patient Waittime]]&lt;=15,"0-15",Table1[[#This Row],[Patient Waittime]]&lt;=30,"16-30",Table1[[#This Row],[Patient Waittime]]&lt;=45,"31-45",Table1[[#This Row],[Patient Waittime]]&lt;=60,"46-60",TRUE,"60+")</f>
        <v>46-60</v>
      </c>
      <c r="Q1970">
        <f>--(Table1[[#This Row],[Patient Waittime]]&lt;=30)</f>
        <v>0</v>
      </c>
      <c r="R1970">
        <f>--Table1[[#This Row],[Patient Admission Flag]]</f>
        <v>0</v>
      </c>
      <c r="S1970">
        <f>--AND(Table1[[#This Row],[WithinTarget]]=1,Table1[[#This Row],[Patient Satisfaction Score]]&gt;=7)</f>
        <v>0</v>
      </c>
      <c r="T1970" t="str">
        <f>IF(LEFT(Table1[[#This Row],[Patient Gender]],1)="F","Female","Male")</f>
        <v>Female</v>
      </c>
    </row>
    <row r="1971" spans="1:20" x14ac:dyDescent="0.3">
      <c r="A1971" t="s">
        <v>2075</v>
      </c>
      <c r="B1971" s="1">
        <v>45227.675694444442</v>
      </c>
      <c r="C1971" t="s">
        <v>13</v>
      </c>
      <c r="D1971">
        <v>78</v>
      </c>
      <c r="E1971" t="s">
        <v>21</v>
      </c>
      <c r="F1971" t="s">
        <v>15</v>
      </c>
      <c r="G1971" t="b">
        <v>0</v>
      </c>
      <c r="I1971">
        <v>53</v>
      </c>
      <c r="J1971" t="b">
        <v>0</v>
      </c>
      <c r="K1971">
        <f>YEAR(Table1[[#This Row],[Patient Admission Date]])</f>
        <v>2023</v>
      </c>
      <c r="L1971" t="str">
        <f>TEXT(Table1[[#This Row],[Patient Admission Date]],"mmm")</f>
        <v>Oct</v>
      </c>
      <c r="M1971" t="str">
        <f>TEXT(Table1[[#This Row],[Patient Admission Date]],"ddd")</f>
        <v>Sat</v>
      </c>
      <c r="N1971" t="str">
        <f>TEXT(INT(HOUR(Table1[[#This Row],[Patient Admission Date]])/3)*3,"00")&amp;"-"&amp;TEXT(INT(HOUR(Table1[[#This Row],[Patient Admission Date]])/3)*3+3,"00")</f>
        <v>15-18</v>
      </c>
      <c r="O1971" t="str" cm="1">
        <f t="array" ref="O1971">_xlfn.IFS(Table1[[#This Row],[Patient Age]]&lt;=14,"0-14",Table1[[#This Row],[Patient Age]]&lt;=29,"15-29",Table1[[#This Row],[Patient Age]]&lt;=44,"30-44",Table1[[#This Row],[Patient Age]]&lt;=59,"45-59",Table1[[#This Row],[Patient Age]]&lt;=74,"60-74",TRUE,"75+")</f>
        <v>75+</v>
      </c>
      <c r="P1971" t="str" cm="1">
        <f t="array" ref="P1971">_xlfn.IFS(Table1[[#This Row],[Patient Waittime]]&lt;=15,"0-15",Table1[[#This Row],[Patient Waittime]]&lt;=30,"16-30",Table1[[#This Row],[Patient Waittime]]&lt;=45,"31-45",Table1[[#This Row],[Patient Waittime]]&lt;=60,"46-60",TRUE,"60+")</f>
        <v>46-60</v>
      </c>
      <c r="Q1971">
        <f>--(Table1[[#This Row],[Patient Waittime]]&lt;=30)</f>
        <v>0</v>
      </c>
      <c r="R1971">
        <f>--Table1[[#This Row],[Patient Admission Flag]]</f>
        <v>0</v>
      </c>
      <c r="S1971">
        <f>--AND(Table1[[#This Row],[WithinTarget]]=1,Table1[[#This Row],[Patient Satisfaction Score]]&gt;=7)</f>
        <v>0</v>
      </c>
      <c r="T1971" t="str">
        <f>IF(LEFT(Table1[[#This Row],[Patient Gender]],1)="F","Female","Male")</f>
        <v>Female</v>
      </c>
    </row>
    <row r="1972" spans="1:20" x14ac:dyDescent="0.3">
      <c r="A1972" t="s">
        <v>2076</v>
      </c>
      <c r="B1972" s="1">
        <v>45407.760416666664</v>
      </c>
      <c r="C1972" t="s">
        <v>13</v>
      </c>
      <c r="D1972">
        <v>65</v>
      </c>
      <c r="E1972" t="s">
        <v>21</v>
      </c>
      <c r="F1972" t="s">
        <v>15</v>
      </c>
      <c r="G1972" t="b">
        <v>0</v>
      </c>
      <c r="I1972">
        <v>36</v>
      </c>
      <c r="J1972" t="b">
        <v>0</v>
      </c>
      <c r="K1972">
        <f>YEAR(Table1[[#This Row],[Patient Admission Date]])</f>
        <v>2024</v>
      </c>
      <c r="L1972" t="str">
        <f>TEXT(Table1[[#This Row],[Patient Admission Date]],"mmm")</f>
        <v>Apr</v>
      </c>
      <c r="M1972" t="str">
        <f>TEXT(Table1[[#This Row],[Patient Admission Date]],"ddd")</f>
        <v>Thu</v>
      </c>
      <c r="N1972" t="str">
        <f>TEXT(INT(HOUR(Table1[[#This Row],[Patient Admission Date]])/3)*3,"00")&amp;"-"&amp;TEXT(INT(HOUR(Table1[[#This Row],[Patient Admission Date]])/3)*3+3,"00")</f>
        <v>18-21</v>
      </c>
      <c r="O1972" t="str" cm="1">
        <f t="array" ref="O1972">_xlfn.IFS(Table1[[#This Row],[Patient Age]]&lt;=14,"0-14",Table1[[#This Row],[Patient Age]]&lt;=29,"15-29",Table1[[#This Row],[Patient Age]]&lt;=44,"30-44",Table1[[#This Row],[Patient Age]]&lt;=59,"45-59",Table1[[#This Row],[Patient Age]]&lt;=74,"60-74",TRUE,"75+")</f>
        <v>60-74</v>
      </c>
      <c r="P1972" t="str" cm="1">
        <f t="array" ref="P1972">_xlfn.IFS(Table1[[#This Row],[Patient Waittime]]&lt;=15,"0-15",Table1[[#This Row],[Patient Waittime]]&lt;=30,"16-30",Table1[[#This Row],[Patient Waittime]]&lt;=45,"31-45",Table1[[#This Row],[Patient Waittime]]&lt;=60,"46-60",TRUE,"60+")</f>
        <v>31-45</v>
      </c>
      <c r="Q1972">
        <f>--(Table1[[#This Row],[Patient Waittime]]&lt;=30)</f>
        <v>0</v>
      </c>
      <c r="R1972">
        <f>--Table1[[#This Row],[Patient Admission Flag]]</f>
        <v>0</v>
      </c>
      <c r="S1972">
        <f>--AND(Table1[[#This Row],[WithinTarget]]=1,Table1[[#This Row],[Patient Satisfaction Score]]&gt;=7)</f>
        <v>0</v>
      </c>
      <c r="T1972" t="str">
        <f>IF(LEFT(Table1[[#This Row],[Patient Gender]],1)="F","Female","Male")</f>
        <v>Female</v>
      </c>
    </row>
    <row r="1973" spans="1:20" x14ac:dyDescent="0.3">
      <c r="A1973" t="s">
        <v>2077</v>
      </c>
      <c r="B1973" s="1">
        <v>45295.552777777775</v>
      </c>
      <c r="C1973" t="s">
        <v>13</v>
      </c>
      <c r="D1973">
        <v>1</v>
      </c>
      <c r="E1973" t="s">
        <v>21</v>
      </c>
      <c r="F1973" t="s">
        <v>15</v>
      </c>
      <c r="G1973" t="b">
        <v>0</v>
      </c>
      <c r="I1973">
        <v>25</v>
      </c>
      <c r="J1973" t="b">
        <v>0</v>
      </c>
      <c r="K1973">
        <f>YEAR(Table1[[#This Row],[Patient Admission Date]])</f>
        <v>2024</v>
      </c>
      <c r="L1973" t="str">
        <f>TEXT(Table1[[#This Row],[Patient Admission Date]],"mmm")</f>
        <v>Jan</v>
      </c>
      <c r="M1973" t="str">
        <f>TEXT(Table1[[#This Row],[Patient Admission Date]],"ddd")</f>
        <v>Thu</v>
      </c>
      <c r="N1973" t="str">
        <f>TEXT(INT(HOUR(Table1[[#This Row],[Patient Admission Date]])/3)*3,"00")&amp;"-"&amp;TEXT(INT(HOUR(Table1[[#This Row],[Patient Admission Date]])/3)*3+3,"00")</f>
        <v>12-15</v>
      </c>
      <c r="O1973" t="str" cm="1">
        <f t="array" ref="O1973">_xlfn.IFS(Table1[[#This Row],[Patient Age]]&lt;=14,"0-14",Table1[[#This Row],[Patient Age]]&lt;=29,"15-29",Table1[[#This Row],[Patient Age]]&lt;=44,"30-44",Table1[[#This Row],[Patient Age]]&lt;=59,"45-59",Table1[[#This Row],[Patient Age]]&lt;=74,"60-74",TRUE,"75+")</f>
        <v>0-14</v>
      </c>
      <c r="P1973" t="str" cm="1">
        <f t="array" ref="P1973">_xlfn.IFS(Table1[[#This Row],[Patient Waittime]]&lt;=15,"0-15",Table1[[#This Row],[Patient Waittime]]&lt;=30,"16-30",Table1[[#This Row],[Patient Waittime]]&lt;=45,"31-45",Table1[[#This Row],[Patient Waittime]]&lt;=60,"46-60",TRUE,"60+")</f>
        <v>16-30</v>
      </c>
      <c r="Q1973">
        <f>--(Table1[[#This Row],[Patient Waittime]]&lt;=30)</f>
        <v>1</v>
      </c>
      <c r="R1973">
        <f>--Table1[[#This Row],[Patient Admission Flag]]</f>
        <v>0</v>
      </c>
      <c r="S1973">
        <f>--AND(Table1[[#This Row],[WithinTarget]]=1,Table1[[#This Row],[Patient Satisfaction Score]]&gt;=7)</f>
        <v>0</v>
      </c>
      <c r="T1973" t="str">
        <f>IF(LEFT(Table1[[#This Row],[Patient Gender]],1)="F","Female","Male")</f>
        <v>Female</v>
      </c>
    </row>
    <row r="1974" spans="1:20" x14ac:dyDescent="0.3">
      <c r="A1974" t="s">
        <v>2078</v>
      </c>
      <c r="B1974" s="1">
        <v>45467.343055555553</v>
      </c>
      <c r="C1974" t="s">
        <v>13</v>
      </c>
      <c r="D1974">
        <v>55</v>
      </c>
      <c r="E1974" t="s">
        <v>21</v>
      </c>
      <c r="F1974" t="s">
        <v>15</v>
      </c>
      <c r="G1974" t="b">
        <v>0</v>
      </c>
      <c r="I1974">
        <v>42</v>
      </c>
      <c r="J1974" t="b">
        <v>0</v>
      </c>
      <c r="K1974">
        <f>YEAR(Table1[[#This Row],[Patient Admission Date]])</f>
        <v>2024</v>
      </c>
      <c r="L1974" t="str">
        <f>TEXT(Table1[[#This Row],[Patient Admission Date]],"mmm")</f>
        <v>Jun</v>
      </c>
      <c r="M1974" t="str">
        <f>TEXT(Table1[[#This Row],[Patient Admission Date]],"ddd")</f>
        <v>Mon</v>
      </c>
      <c r="N1974" t="str">
        <f>TEXT(INT(HOUR(Table1[[#This Row],[Patient Admission Date]])/3)*3,"00")&amp;"-"&amp;TEXT(INT(HOUR(Table1[[#This Row],[Patient Admission Date]])/3)*3+3,"00")</f>
        <v>06-09</v>
      </c>
      <c r="O1974" t="str" cm="1">
        <f t="array" ref="O1974">_xlfn.IFS(Table1[[#This Row],[Patient Age]]&lt;=14,"0-14",Table1[[#This Row],[Patient Age]]&lt;=29,"15-29",Table1[[#This Row],[Patient Age]]&lt;=44,"30-44",Table1[[#This Row],[Patient Age]]&lt;=59,"45-59",Table1[[#This Row],[Patient Age]]&lt;=74,"60-74",TRUE,"75+")</f>
        <v>45-59</v>
      </c>
      <c r="P1974" t="str" cm="1">
        <f t="array" ref="P1974">_xlfn.IFS(Table1[[#This Row],[Patient Waittime]]&lt;=15,"0-15",Table1[[#This Row],[Patient Waittime]]&lt;=30,"16-30",Table1[[#This Row],[Patient Waittime]]&lt;=45,"31-45",Table1[[#This Row],[Patient Waittime]]&lt;=60,"46-60",TRUE,"60+")</f>
        <v>31-45</v>
      </c>
      <c r="Q1974">
        <f>--(Table1[[#This Row],[Patient Waittime]]&lt;=30)</f>
        <v>0</v>
      </c>
      <c r="R1974">
        <f>--Table1[[#This Row],[Patient Admission Flag]]</f>
        <v>0</v>
      </c>
      <c r="S1974">
        <f>--AND(Table1[[#This Row],[WithinTarget]]=1,Table1[[#This Row],[Patient Satisfaction Score]]&gt;=7)</f>
        <v>0</v>
      </c>
      <c r="T1974" t="str">
        <f>IF(LEFT(Table1[[#This Row],[Patient Gender]],1)="F","Female","Male")</f>
        <v>Female</v>
      </c>
    </row>
    <row r="1975" spans="1:20" x14ac:dyDescent="0.3">
      <c r="A1975" t="s">
        <v>2079</v>
      </c>
      <c r="B1975" s="1">
        <v>45290.486111111109</v>
      </c>
      <c r="C1975" t="s">
        <v>13</v>
      </c>
      <c r="D1975">
        <v>5</v>
      </c>
      <c r="E1975" t="s">
        <v>21</v>
      </c>
      <c r="F1975" t="s">
        <v>15</v>
      </c>
      <c r="G1975" t="b">
        <v>0</v>
      </c>
      <c r="I1975">
        <v>49</v>
      </c>
      <c r="J1975" t="b">
        <v>0</v>
      </c>
      <c r="K1975">
        <f>YEAR(Table1[[#This Row],[Patient Admission Date]])</f>
        <v>2023</v>
      </c>
      <c r="L1975" t="str">
        <f>TEXT(Table1[[#This Row],[Patient Admission Date]],"mmm")</f>
        <v>Dec</v>
      </c>
      <c r="M1975" t="str">
        <f>TEXT(Table1[[#This Row],[Patient Admission Date]],"ddd")</f>
        <v>Sat</v>
      </c>
      <c r="N1975" t="str">
        <f>TEXT(INT(HOUR(Table1[[#This Row],[Patient Admission Date]])/3)*3,"00")&amp;"-"&amp;TEXT(INT(HOUR(Table1[[#This Row],[Patient Admission Date]])/3)*3+3,"00")</f>
        <v>09-12</v>
      </c>
      <c r="O1975" t="str" cm="1">
        <f t="array" ref="O1975">_xlfn.IFS(Table1[[#This Row],[Patient Age]]&lt;=14,"0-14",Table1[[#This Row],[Patient Age]]&lt;=29,"15-29",Table1[[#This Row],[Patient Age]]&lt;=44,"30-44",Table1[[#This Row],[Patient Age]]&lt;=59,"45-59",Table1[[#This Row],[Patient Age]]&lt;=74,"60-74",TRUE,"75+")</f>
        <v>0-14</v>
      </c>
      <c r="P1975" t="str" cm="1">
        <f t="array" ref="P1975">_xlfn.IFS(Table1[[#This Row],[Patient Waittime]]&lt;=15,"0-15",Table1[[#This Row],[Patient Waittime]]&lt;=30,"16-30",Table1[[#This Row],[Patient Waittime]]&lt;=45,"31-45",Table1[[#This Row],[Patient Waittime]]&lt;=60,"46-60",TRUE,"60+")</f>
        <v>46-60</v>
      </c>
      <c r="Q1975">
        <f>--(Table1[[#This Row],[Patient Waittime]]&lt;=30)</f>
        <v>0</v>
      </c>
      <c r="R1975">
        <f>--Table1[[#This Row],[Patient Admission Flag]]</f>
        <v>0</v>
      </c>
      <c r="S1975">
        <f>--AND(Table1[[#This Row],[WithinTarget]]=1,Table1[[#This Row],[Patient Satisfaction Score]]&gt;=7)</f>
        <v>0</v>
      </c>
      <c r="T1975" t="str">
        <f>IF(LEFT(Table1[[#This Row],[Patient Gender]],1)="F","Female","Male")</f>
        <v>Female</v>
      </c>
    </row>
    <row r="1976" spans="1:20" x14ac:dyDescent="0.3">
      <c r="A1976" t="s">
        <v>2080</v>
      </c>
      <c r="B1976" s="1">
        <v>45171.213888888888</v>
      </c>
      <c r="C1976" t="s">
        <v>13</v>
      </c>
      <c r="D1976">
        <v>42</v>
      </c>
      <c r="E1976" t="s">
        <v>21</v>
      </c>
      <c r="F1976" t="s">
        <v>15</v>
      </c>
      <c r="G1976" t="b">
        <v>0</v>
      </c>
      <c r="I1976">
        <v>14</v>
      </c>
      <c r="J1976" t="b">
        <v>0</v>
      </c>
      <c r="K1976">
        <f>YEAR(Table1[[#This Row],[Patient Admission Date]])</f>
        <v>2023</v>
      </c>
      <c r="L1976" t="str">
        <f>TEXT(Table1[[#This Row],[Patient Admission Date]],"mmm")</f>
        <v>Sep</v>
      </c>
      <c r="M1976" t="str">
        <f>TEXT(Table1[[#This Row],[Patient Admission Date]],"ddd")</f>
        <v>Sat</v>
      </c>
      <c r="N1976" t="str">
        <f>TEXT(INT(HOUR(Table1[[#This Row],[Patient Admission Date]])/3)*3,"00")&amp;"-"&amp;TEXT(INT(HOUR(Table1[[#This Row],[Patient Admission Date]])/3)*3+3,"00")</f>
        <v>03-06</v>
      </c>
      <c r="O1976" t="str" cm="1">
        <f t="array" ref="O1976">_xlfn.IFS(Table1[[#This Row],[Patient Age]]&lt;=14,"0-14",Table1[[#This Row],[Patient Age]]&lt;=29,"15-29",Table1[[#This Row],[Patient Age]]&lt;=44,"30-44",Table1[[#This Row],[Patient Age]]&lt;=59,"45-59",Table1[[#This Row],[Patient Age]]&lt;=74,"60-74",TRUE,"75+")</f>
        <v>30-44</v>
      </c>
      <c r="P1976" t="str" cm="1">
        <f t="array" ref="P1976">_xlfn.IFS(Table1[[#This Row],[Patient Waittime]]&lt;=15,"0-15",Table1[[#This Row],[Patient Waittime]]&lt;=30,"16-30",Table1[[#This Row],[Patient Waittime]]&lt;=45,"31-45",Table1[[#This Row],[Patient Waittime]]&lt;=60,"46-60",TRUE,"60+")</f>
        <v>0-15</v>
      </c>
      <c r="Q1976">
        <f>--(Table1[[#This Row],[Patient Waittime]]&lt;=30)</f>
        <v>1</v>
      </c>
      <c r="R1976">
        <f>--Table1[[#This Row],[Patient Admission Flag]]</f>
        <v>0</v>
      </c>
      <c r="S1976">
        <f>--AND(Table1[[#This Row],[WithinTarget]]=1,Table1[[#This Row],[Patient Satisfaction Score]]&gt;=7)</f>
        <v>0</v>
      </c>
      <c r="T1976" t="str">
        <f>IF(LEFT(Table1[[#This Row],[Patient Gender]],1)="F","Female","Male")</f>
        <v>Female</v>
      </c>
    </row>
    <row r="1977" spans="1:20" x14ac:dyDescent="0.3">
      <c r="A1977" t="s">
        <v>2081</v>
      </c>
      <c r="B1977" s="1">
        <v>45438.261805555558</v>
      </c>
      <c r="C1977" t="s">
        <v>13</v>
      </c>
      <c r="D1977">
        <v>41</v>
      </c>
      <c r="E1977" t="s">
        <v>21</v>
      </c>
      <c r="F1977" t="s">
        <v>15</v>
      </c>
      <c r="G1977" t="b">
        <v>0</v>
      </c>
      <c r="I1977">
        <v>34</v>
      </c>
      <c r="J1977" t="b">
        <v>0</v>
      </c>
      <c r="K1977">
        <f>YEAR(Table1[[#This Row],[Patient Admission Date]])</f>
        <v>2024</v>
      </c>
      <c r="L1977" t="str">
        <f>TEXT(Table1[[#This Row],[Patient Admission Date]],"mmm")</f>
        <v>May</v>
      </c>
      <c r="M1977" t="str">
        <f>TEXT(Table1[[#This Row],[Patient Admission Date]],"ddd")</f>
        <v>Sun</v>
      </c>
      <c r="N1977" t="str">
        <f>TEXT(INT(HOUR(Table1[[#This Row],[Patient Admission Date]])/3)*3,"00")&amp;"-"&amp;TEXT(INT(HOUR(Table1[[#This Row],[Patient Admission Date]])/3)*3+3,"00")</f>
        <v>06-09</v>
      </c>
      <c r="O1977" t="str" cm="1">
        <f t="array" ref="O1977">_xlfn.IFS(Table1[[#This Row],[Patient Age]]&lt;=14,"0-14",Table1[[#This Row],[Patient Age]]&lt;=29,"15-29",Table1[[#This Row],[Patient Age]]&lt;=44,"30-44",Table1[[#This Row],[Patient Age]]&lt;=59,"45-59",Table1[[#This Row],[Patient Age]]&lt;=74,"60-74",TRUE,"75+")</f>
        <v>30-44</v>
      </c>
      <c r="P1977" t="str" cm="1">
        <f t="array" ref="P1977">_xlfn.IFS(Table1[[#This Row],[Patient Waittime]]&lt;=15,"0-15",Table1[[#This Row],[Patient Waittime]]&lt;=30,"16-30",Table1[[#This Row],[Patient Waittime]]&lt;=45,"31-45",Table1[[#This Row],[Patient Waittime]]&lt;=60,"46-60",TRUE,"60+")</f>
        <v>31-45</v>
      </c>
      <c r="Q1977">
        <f>--(Table1[[#This Row],[Patient Waittime]]&lt;=30)</f>
        <v>0</v>
      </c>
      <c r="R1977">
        <f>--Table1[[#This Row],[Patient Admission Flag]]</f>
        <v>0</v>
      </c>
      <c r="S1977">
        <f>--AND(Table1[[#This Row],[WithinTarget]]=1,Table1[[#This Row],[Patient Satisfaction Score]]&gt;=7)</f>
        <v>0</v>
      </c>
      <c r="T1977" t="str">
        <f>IF(LEFT(Table1[[#This Row],[Patient Gender]],1)="F","Female","Male")</f>
        <v>Female</v>
      </c>
    </row>
    <row r="1978" spans="1:20" x14ac:dyDescent="0.3">
      <c r="A1978" t="s">
        <v>2082</v>
      </c>
      <c r="B1978" s="1">
        <v>45591.328472222223</v>
      </c>
      <c r="C1978" t="s">
        <v>13</v>
      </c>
      <c r="D1978">
        <v>10</v>
      </c>
      <c r="E1978" t="s">
        <v>21</v>
      </c>
      <c r="F1978" t="s">
        <v>15</v>
      </c>
      <c r="G1978" t="b">
        <v>0</v>
      </c>
      <c r="I1978">
        <v>15</v>
      </c>
      <c r="J1978" t="b">
        <v>0</v>
      </c>
      <c r="K1978">
        <f>YEAR(Table1[[#This Row],[Patient Admission Date]])</f>
        <v>2024</v>
      </c>
      <c r="L1978" t="str">
        <f>TEXT(Table1[[#This Row],[Patient Admission Date]],"mmm")</f>
        <v>Oct</v>
      </c>
      <c r="M1978" t="str">
        <f>TEXT(Table1[[#This Row],[Patient Admission Date]],"ddd")</f>
        <v>Sat</v>
      </c>
      <c r="N1978" t="str">
        <f>TEXT(INT(HOUR(Table1[[#This Row],[Patient Admission Date]])/3)*3,"00")&amp;"-"&amp;TEXT(INT(HOUR(Table1[[#This Row],[Patient Admission Date]])/3)*3+3,"00")</f>
        <v>06-09</v>
      </c>
      <c r="O1978" t="str" cm="1">
        <f t="array" ref="O1978">_xlfn.IFS(Table1[[#This Row],[Patient Age]]&lt;=14,"0-14",Table1[[#This Row],[Patient Age]]&lt;=29,"15-29",Table1[[#This Row],[Patient Age]]&lt;=44,"30-44",Table1[[#This Row],[Patient Age]]&lt;=59,"45-59",Table1[[#This Row],[Patient Age]]&lt;=74,"60-74",TRUE,"75+")</f>
        <v>0-14</v>
      </c>
      <c r="P1978" t="str" cm="1">
        <f t="array" ref="P1978">_xlfn.IFS(Table1[[#This Row],[Patient Waittime]]&lt;=15,"0-15",Table1[[#This Row],[Patient Waittime]]&lt;=30,"16-30",Table1[[#This Row],[Patient Waittime]]&lt;=45,"31-45",Table1[[#This Row],[Patient Waittime]]&lt;=60,"46-60",TRUE,"60+")</f>
        <v>0-15</v>
      </c>
      <c r="Q1978">
        <f>--(Table1[[#This Row],[Patient Waittime]]&lt;=30)</f>
        <v>1</v>
      </c>
      <c r="R1978">
        <f>--Table1[[#This Row],[Patient Admission Flag]]</f>
        <v>0</v>
      </c>
      <c r="S1978">
        <f>--AND(Table1[[#This Row],[WithinTarget]]=1,Table1[[#This Row],[Patient Satisfaction Score]]&gt;=7)</f>
        <v>0</v>
      </c>
      <c r="T1978" t="str">
        <f>IF(LEFT(Table1[[#This Row],[Patient Gender]],1)="F","Female","Male")</f>
        <v>Female</v>
      </c>
    </row>
    <row r="1979" spans="1:20" x14ac:dyDescent="0.3">
      <c r="A1979" t="s">
        <v>2083</v>
      </c>
      <c r="B1979" s="1">
        <v>45358.711805555555</v>
      </c>
      <c r="C1979" t="s">
        <v>13</v>
      </c>
      <c r="D1979">
        <v>30</v>
      </c>
      <c r="E1979" t="s">
        <v>21</v>
      </c>
      <c r="F1979" t="s">
        <v>15</v>
      </c>
      <c r="G1979" t="b">
        <v>0</v>
      </c>
      <c r="H1979">
        <v>0</v>
      </c>
      <c r="I1979">
        <v>57</v>
      </c>
      <c r="J1979" t="b">
        <v>0</v>
      </c>
      <c r="K1979">
        <f>YEAR(Table1[[#This Row],[Patient Admission Date]])</f>
        <v>2024</v>
      </c>
      <c r="L1979" t="str">
        <f>TEXT(Table1[[#This Row],[Patient Admission Date]],"mmm")</f>
        <v>Mar</v>
      </c>
      <c r="M1979" t="str">
        <f>TEXT(Table1[[#This Row],[Patient Admission Date]],"ddd")</f>
        <v>Thu</v>
      </c>
      <c r="N1979" t="str">
        <f>TEXT(INT(HOUR(Table1[[#This Row],[Patient Admission Date]])/3)*3,"00")&amp;"-"&amp;TEXT(INT(HOUR(Table1[[#This Row],[Patient Admission Date]])/3)*3+3,"00")</f>
        <v>15-18</v>
      </c>
      <c r="O1979" t="str" cm="1">
        <f t="array" ref="O1979">_xlfn.IFS(Table1[[#This Row],[Patient Age]]&lt;=14,"0-14",Table1[[#This Row],[Patient Age]]&lt;=29,"15-29",Table1[[#This Row],[Patient Age]]&lt;=44,"30-44",Table1[[#This Row],[Patient Age]]&lt;=59,"45-59",Table1[[#This Row],[Patient Age]]&lt;=74,"60-74",TRUE,"75+")</f>
        <v>30-44</v>
      </c>
      <c r="P1979" t="str" cm="1">
        <f t="array" ref="P1979">_xlfn.IFS(Table1[[#This Row],[Patient Waittime]]&lt;=15,"0-15",Table1[[#This Row],[Patient Waittime]]&lt;=30,"16-30",Table1[[#This Row],[Patient Waittime]]&lt;=45,"31-45",Table1[[#This Row],[Patient Waittime]]&lt;=60,"46-60",TRUE,"60+")</f>
        <v>46-60</v>
      </c>
      <c r="Q1979">
        <f>--(Table1[[#This Row],[Patient Waittime]]&lt;=30)</f>
        <v>0</v>
      </c>
      <c r="R1979">
        <f>--Table1[[#This Row],[Patient Admission Flag]]</f>
        <v>0</v>
      </c>
      <c r="S1979">
        <f>--AND(Table1[[#This Row],[WithinTarget]]=1,Table1[[#This Row],[Patient Satisfaction Score]]&gt;=7)</f>
        <v>0</v>
      </c>
      <c r="T1979" t="str">
        <f>IF(LEFT(Table1[[#This Row],[Patient Gender]],1)="F","Female","Male")</f>
        <v>Female</v>
      </c>
    </row>
    <row r="1980" spans="1:20" x14ac:dyDescent="0.3">
      <c r="A1980" t="s">
        <v>2084</v>
      </c>
      <c r="B1980" s="1">
        <v>45304.359722222223</v>
      </c>
      <c r="C1980" t="s">
        <v>13</v>
      </c>
      <c r="D1980">
        <v>66</v>
      </c>
      <c r="E1980" t="s">
        <v>21</v>
      </c>
      <c r="F1980" t="s">
        <v>15</v>
      </c>
      <c r="G1980" t="b">
        <v>0</v>
      </c>
      <c r="H1980">
        <v>3</v>
      </c>
      <c r="I1980">
        <v>44</v>
      </c>
      <c r="J1980" t="b">
        <v>0</v>
      </c>
      <c r="K1980">
        <f>YEAR(Table1[[#This Row],[Patient Admission Date]])</f>
        <v>2024</v>
      </c>
      <c r="L1980" t="str">
        <f>TEXT(Table1[[#This Row],[Patient Admission Date]],"mmm")</f>
        <v>Jan</v>
      </c>
      <c r="M1980" t="str">
        <f>TEXT(Table1[[#This Row],[Patient Admission Date]],"ddd")</f>
        <v>Sat</v>
      </c>
      <c r="N1980" t="str">
        <f>TEXT(INT(HOUR(Table1[[#This Row],[Patient Admission Date]])/3)*3,"00")&amp;"-"&amp;TEXT(INT(HOUR(Table1[[#This Row],[Patient Admission Date]])/3)*3+3,"00")</f>
        <v>06-09</v>
      </c>
      <c r="O1980" t="str" cm="1">
        <f t="array" ref="O1980">_xlfn.IFS(Table1[[#This Row],[Patient Age]]&lt;=14,"0-14",Table1[[#This Row],[Patient Age]]&lt;=29,"15-29",Table1[[#This Row],[Patient Age]]&lt;=44,"30-44",Table1[[#This Row],[Patient Age]]&lt;=59,"45-59",Table1[[#This Row],[Patient Age]]&lt;=74,"60-74",TRUE,"75+")</f>
        <v>60-74</v>
      </c>
      <c r="P1980" t="str" cm="1">
        <f t="array" ref="P1980">_xlfn.IFS(Table1[[#This Row],[Patient Waittime]]&lt;=15,"0-15",Table1[[#This Row],[Patient Waittime]]&lt;=30,"16-30",Table1[[#This Row],[Patient Waittime]]&lt;=45,"31-45",Table1[[#This Row],[Patient Waittime]]&lt;=60,"46-60",TRUE,"60+")</f>
        <v>31-45</v>
      </c>
      <c r="Q1980">
        <f>--(Table1[[#This Row],[Patient Waittime]]&lt;=30)</f>
        <v>0</v>
      </c>
      <c r="R1980">
        <f>--Table1[[#This Row],[Patient Admission Flag]]</f>
        <v>0</v>
      </c>
      <c r="S1980">
        <f>--AND(Table1[[#This Row],[WithinTarget]]=1,Table1[[#This Row],[Patient Satisfaction Score]]&gt;=7)</f>
        <v>0</v>
      </c>
      <c r="T1980" t="str">
        <f>IF(LEFT(Table1[[#This Row],[Patient Gender]],1)="F","Female","Male")</f>
        <v>Female</v>
      </c>
    </row>
    <row r="1981" spans="1:20" x14ac:dyDescent="0.3">
      <c r="A1981" t="s">
        <v>2085</v>
      </c>
      <c r="B1981" s="1">
        <v>45259.815972222219</v>
      </c>
      <c r="C1981" t="s">
        <v>13</v>
      </c>
      <c r="D1981">
        <v>3</v>
      </c>
      <c r="E1981" t="s">
        <v>21</v>
      </c>
      <c r="F1981" t="s">
        <v>15</v>
      </c>
      <c r="G1981" t="b">
        <v>0</v>
      </c>
      <c r="H1981">
        <v>5</v>
      </c>
      <c r="I1981">
        <v>43</v>
      </c>
      <c r="J1981" t="b">
        <v>0</v>
      </c>
      <c r="K1981">
        <f>YEAR(Table1[[#This Row],[Patient Admission Date]])</f>
        <v>2023</v>
      </c>
      <c r="L1981" t="str">
        <f>TEXT(Table1[[#This Row],[Patient Admission Date]],"mmm")</f>
        <v>Nov</v>
      </c>
      <c r="M1981" t="str">
        <f>TEXT(Table1[[#This Row],[Patient Admission Date]],"ddd")</f>
        <v>Wed</v>
      </c>
      <c r="N1981" t="str">
        <f>TEXT(INT(HOUR(Table1[[#This Row],[Patient Admission Date]])/3)*3,"00")&amp;"-"&amp;TEXT(INT(HOUR(Table1[[#This Row],[Patient Admission Date]])/3)*3+3,"00")</f>
        <v>18-21</v>
      </c>
      <c r="O1981" t="str" cm="1">
        <f t="array" ref="O1981">_xlfn.IFS(Table1[[#This Row],[Patient Age]]&lt;=14,"0-14",Table1[[#This Row],[Patient Age]]&lt;=29,"15-29",Table1[[#This Row],[Patient Age]]&lt;=44,"30-44",Table1[[#This Row],[Patient Age]]&lt;=59,"45-59",Table1[[#This Row],[Patient Age]]&lt;=74,"60-74",TRUE,"75+")</f>
        <v>0-14</v>
      </c>
      <c r="P1981" t="str" cm="1">
        <f t="array" ref="P1981">_xlfn.IFS(Table1[[#This Row],[Patient Waittime]]&lt;=15,"0-15",Table1[[#This Row],[Patient Waittime]]&lt;=30,"16-30",Table1[[#This Row],[Patient Waittime]]&lt;=45,"31-45",Table1[[#This Row],[Patient Waittime]]&lt;=60,"46-60",TRUE,"60+")</f>
        <v>31-45</v>
      </c>
      <c r="Q1981">
        <f>--(Table1[[#This Row],[Patient Waittime]]&lt;=30)</f>
        <v>0</v>
      </c>
      <c r="R1981">
        <f>--Table1[[#This Row],[Patient Admission Flag]]</f>
        <v>0</v>
      </c>
      <c r="S1981">
        <f>--AND(Table1[[#This Row],[WithinTarget]]=1,Table1[[#This Row],[Patient Satisfaction Score]]&gt;=7)</f>
        <v>0</v>
      </c>
      <c r="T1981" t="str">
        <f>IF(LEFT(Table1[[#This Row],[Patient Gender]],1)="F","Female","Male")</f>
        <v>Female</v>
      </c>
    </row>
    <row r="1982" spans="1:20" x14ac:dyDescent="0.3">
      <c r="A1982" t="s">
        <v>2086</v>
      </c>
      <c r="B1982" s="1">
        <v>45190.665972222225</v>
      </c>
      <c r="C1982" t="s">
        <v>13</v>
      </c>
      <c r="D1982">
        <v>65</v>
      </c>
      <c r="E1982" t="s">
        <v>21</v>
      </c>
      <c r="F1982" t="s">
        <v>15</v>
      </c>
      <c r="G1982" t="b">
        <v>0</v>
      </c>
      <c r="H1982">
        <v>8</v>
      </c>
      <c r="I1982">
        <v>47</v>
      </c>
      <c r="J1982" t="b">
        <v>0</v>
      </c>
      <c r="K1982">
        <f>YEAR(Table1[[#This Row],[Patient Admission Date]])</f>
        <v>2023</v>
      </c>
      <c r="L1982" t="str">
        <f>TEXT(Table1[[#This Row],[Patient Admission Date]],"mmm")</f>
        <v>Sep</v>
      </c>
      <c r="M1982" t="str">
        <f>TEXT(Table1[[#This Row],[Patient Admission Date]],"ddd")</f>
        <v>Thu</v>
      </c>
      <c r="N1982" t="str">
        <f>TEXT(INT(HOUR(Table1[[#This Row],[Patient Admission Date]])/3)*3,"00")&amp;"-"&amp;TEXT(INT(HOUR(Table1[[#This Row],[Patient Admission Date]])/3)*3+3,"00")</f>
        <v>15-18</v>
      </c>
      <c r="O1982" t="str" cm="1">
        <f t="array" ref="O1982">_xlfn.IFS(Table1[[#This Row],[Patient Age]]&lt;=14,"0-14",Table1[[#This Row],[Patient Age]]&lt;=29,"15-29",Table1[[#This Row],[Patient Age]]&lt;=44,"30-44",Table1[[#This Row],[Patient Age]]&lt;=59,"45-59",Table1[[#This Row],[Patient Age]]&lt;=74,"60-74",TRUE,"75+")</f>
        <v>60-74</v>
      </c>
      <c r="P1982" t="str" cm="1">
        <f t="array" ref="P1982">_xlfn.IFS(Table1[[#This Row],[Patient Waittime]]&lt;=15,"0-15",Table1[[#This Row],[Patient Waittime]]&lt;=30,"16-30",Table1[[#This Row],[Patient Waittime]]&lt;=45,"31-45",Table1[[#This Row],[Patient Waittime]]&lt;=60,"46-60",TRUE,"60+")</f>
        <v>46-60</v>
      </c>
      <c r="Q1982">
        <f>--(Table1[[#This Row],[Patient Waittime]]&lt;=30)</f>
        <v>0</v>
      </c>
      <c r="R1982">
        <f>--Table1[[#This Row],[Patient Admission Flag]]</f>
        <v>0</v>
      </c>
      <c r="S1982">
        <f>--AND(Table1[[#This Row],[WithinTarget]]=1,Table1[[#This Row],[Patient Satisfaction Score]]&gt;=7)</f>
        <v>0</v>
      </c>
      <c r="T1982" t="str">
        <f>IF(LEFT(Table1[[#This Row],[Patient Gender]],1)="F","Female","Male")</f>
        <v>Female</v>
      </c>
    </row>
    <row r="1983" spans="1:20" x14ac:dyDescent="0.3">
      <c r="A1983" t="s">
        <v>2087</v>
      </c>
      <c r="B1983" s="1">
        <v>45470.88958333333</v>
      </c>
      <c r="C1983" t="s">
        <v>13</v>
      </c>
      <c r="D1983">
        <v>5</v>
      </c>
      <c r="E1983" t="s">
        <v>21</v>
      </c>
      <c r="F1983" t="s">
        <v>26</v>
      </c>
      <c r="G1983" t="b">
        <v>0</v>
      </c>
      <c r="I1983">
        <v>33</v>
      </c>
      <c r="J1983" t="b">
        <v>0</v>
      </c>
      <c r="K1983">
        <f>YEAR(Table1[[#This Row],[Patient Admission Date]])</f>
        <v>2024</v>
      </c>
      <c r="L1983" t="str">
        <f>TEXT(Table1[[#This Row],[Patient Admission Date]],"mmm")</f>
        <v>Jun</v>
      </c>
      <c r="M1983" t="str">
        <f>TEXT(Table1[[#This Row],[Patient Admission Date]],"ddd")</f>
        <v>Thu</v>
      </c>
      <c r="N1983" t="str">
        <f>TEXT(INT(HOUR(Table1[[#This Row],[Patient Admission Date]])/3)*3,"00")&amp;"-"&amp;TEXT(INT(HOUR(Table1[[#This Row],[Patient Admission Date]])/3)*3+3,"00")</f>
        <v>21-24</v>
      </c>
      <c r="O1983" t="str" cm="1">
        <f t="array" ref="O1983">_xlfn.IFS(Table1[[#This Row],[Patient Age]]&lt;=14,"0-14",Table1[[#This Row],[Patient Age]]&lt;=29,"15-29",Table1[[#This Row],[Patient Age]]&lt;=44,"30-44",Table1[[#This Row],[Patient Age]]&lt;=59,"45-59",Table1[[#This Row],[Patient Age]]&lt;=74,"60-74",TRUE,"75+")</f>
        <v>0-14</v>
      </c>
      <c r="P1983" t="str" cm="1">
        <f t="array" ref="P1983">_xlfn.IFS(Table1[[#This Row],[Patient Waittime]]&lt;=15,"0-15",Table1[[#This Row],[Patient Waittime]]&lt;=30,"16-30",Table1[[#This Row],[Patient Waittime]]&lt;=45,"31-45",Table1[[#This Row],[Patient Waittime]]&lt;=60,"46-60",TRUE,"60+")</f>
        <v>31-45</v>
      </c>
      <c r="Q1983">
        <f>--(Table1[[#This Row],[Patient Waittime]]&lt;=30)</f>
        <v>0</v>
      </c>
      <c r="R1983">
        <f>--Table1[[#This Row],[Patient Admission Flag]]</f>
        <v>0</v>
      </c>
      <c r="S1983">
        <f>--AND(Table1[[#This Row],[WithinTarget]]=1,Table1[[#This Row],[Patient Satisfaction Score]]&gt;=7)</f>
        <v>0</v>
      </c>
      <c r="T1983" t="str">
        <f>IF(LEFT(Table1[[#This Row],[Patient Gender]],1)="F","Female","Male")</f>
        <v>Female</v>
      </c>
    </row>
    <row r="1984" spans="1:20" x14ac:dyDescent="0.3">
      <c r="A1984" t="s">
        <v>2088</v>
      </c>
      <c r="B1984" s="1">
        <v>45291.038194444445</v>
      </c>
      <c r="C1984" t="s">
        <v>13</v>
      </c>
      <c r="D1984">
        <v>56</v>
      </c>
      <c r="E1984" t="s">
        <v>21</v>
      </c>
      <c r="F1984" t="s">
        <v>26</v>
      </c>
      <c r="G1984" t="b">
        <v>0</v>
      </c>
      <c r="I1984">
        <v>56</v>
      </c>
      <c r="J1984" t="b">
        <v>0</v>
      </c>
      <c r="K1984">
        <f>YEAR(Table1[[#This Row],[Patient Admission Date]])</f>
        <v>2023</v>
      </c>
      <c r="L1984" t="str">
        <f>TEXT(Table1[[#This Row],[Patient Admission Date]],"mmm")</f>
        <v>Dec</v>
      </c>
      <c r="M1984" t="str">
        <f>TEXT(Table1[[#This Row],[Patient Admission Date]],"ddd")</f>
        <v>Sun</v>
      </c>
      <c r="N1984" t="str">
        <f>TEXT(INT(HOUR(Table1[[#This Row],[Patient Admission Date]])/3)*3,"00")&amp;"-"&amp;TEXT(INT(HOUR(Table1[[#This Row],[Patient Admission Date]])/3)*3+3,"00")</f>
        <v>00-03</v>
      </c>
      <c r="O1984" t="str" cm="1">
        <f t="array" ref="O1984">_xlfn.IFS(Table1[[#This Row],[Patient Age]]&lt;=14,"0-14",Table1[[#This Row],[Patient Age]]&lt;=29,"15-29",Table1[[#This Row],[Patient Age]]&lt;=44,"30-44",Table1[[#This Row],[Patient Age]]&lt;=59,"45-59",Table1[[#This Row],[Patient Age]]&lt;=74,"60-74",TRUE,"75+")</f>
        <v>45-59</v>
      </c>
      <c r="P1984" t="str" cm="1">
        <f t="array" ref="P1984">_xlfn.IFS(Table1[[#This Row],[Patient Waittime]]&lt;=15,"0-15",Table1[[#This Row],[Patient Waittime]]&lt;=30,"16-30",Table1[[#This Row],[Patient Waittime]]&lt;=45,"31-45",Table1[[#This Row],[Patient Waittime]]&lt;=60,"46-60",TRUE,"60+")</f>
        <v>46-60</v>
      </c>
      <c r="Q1984">
        <f>--(Table1[[#This Row],[Patient Waittime]]&lt;=30)</f>
        <v>0</v>
      </c>
      <c r="R1984">
        <f>--Table1[[#This Row],[Patient Admission Flag]]</f>
        <v>0</v>
      </c>
      <c r="S1984">
        <f>--AND(Table1[[#This Row],[WithinTarget]]=1,Table1[[#This Row],[Patient Satisfaction Score]]&gt;=7)</f>
        <v>0</v>
      </c>
      <c r="T1984" t="str">
        <f>IF(LEFT(Table1[[#This Row],[Patient Gender]],1)="F","Female","Male")</f>
        <v>Female</v>
      </c>
    </row>
    <row r="1985" spans="1:20" x14ac:dyDescent="0.3">
      <c r="A1985" t="s">
        <v>2089</v>
      </c>
      <c r="B1985" s="1">
        <v>45439.157638888886</v>
      </c>
      <c r="C1985" t="s">
        <v>13</v>
      </c>
      <c r="D1985">
        <v>56</v>
      </c>
      <c r="E1985" t="s">
        <v>21</v>
      </c>
      <c r="F1985" t="s">
        <v>11</v>
      </c>
      <c r="G1985" t="b">
        <v>0</v>
      </c>
      <c r="I1985">
        <v>28</v>
      </c>
      <c r="J1985" t="b">
        <v>0</v>
      </c>
      <c r="K1985">
        <f>YEAR(Table1[[#This Row],[Patient Admission Date]])</f>
        <v>2024</v>
      </c>
      <c r="L1985" t="str">
        <f>TEXT(Table1[[#This Row],[Patient Admission Date]],"mmm")</f>
        <v>May</v>
      </c>
      <c r="M1985" t="str">
        <f>TEXT(Table1[[#This Row],[Patient Admission Date]],"ddd")</f>
        <v>Mon</v>
      </c>
      <c r="N1985" t="str">
        <f>TEXT(INT(HOUR(Table1[[#This Row],[Patient Admission Date]])/3)*3,"00")&amp;"-"&amp;TEXT(INT(HOUR(Table1[[#This Row],[Patient Admission Date]])/3)*3+3,"00")</f>
        <v>03-06</v>
      </c>
      <c r="O1985" t="str" cm="1">
        <f t="array" ref="O1985">_xlfn.IFS(Table1[[#This Row],[Patient Age]]&lt;=14,"0-14",Table1[[#This Row],[Patient Age]]&lt;=29,"15-29",Table1[[#This Row],[Patient Age]]&lt;=44,"30-44",Table1[[#This Row],[Patient Age]]&lt;=59,"45-59",Table1[[#This Row],[Patient Age]]&lt;=74,"60-74",TRUE,"75+")</f>
        <v>45-59</v>
      </c>
      <c r="P1985" t="str" cm="1">
        <f t="array" ref="P1985">_xlfn.IFS(Table1[[#This Row],[Patient Waittime]]&lt;=15,"0-15",Table1[[#This Row],[Patient Waittime]]&lt;=30,"16-30",Table1[[#This Row],[Patient Waittime]]&lt;=45,"31-45",Table1[[#This Row],[Patient Waittime]]&lt;=60,"46-60",TRUE,"60+")</f>
        <v>16-30</v>
      </c>
      <c r="Q1985">
        <f>--(Table1[[#This Row],[Patient Waittime]]&lt;=30)</f>
        <v>1</v>
      </c>
      <c r="R1985">
        <f>--Table1[[#This Row],[Patient Admission Flag]]</f>
        <v>0</v>
      </c>
      <c r="S1985">
        <f>--AND(Table1[[#This Row],[WithinTarget]]=1,Table1[[#This Row],[Patient Satisfaction Score]]&gt;=7)</f>
        <v>0</v>
      </c>
      <c r="T1985" t="str">
        <f>IF(LEFT(Table1[[#This Row],[Patient Gender]],1)="F","Female","Male")</f>
        <v>Female</v>
      </c>
    </row>
    <row r="1986" spans="1:20" x14ac:dyDescent="0.3">
      <c r="A1986" t="s">
        <v>2090</v>
      </c>
      <c r="B1986" s="1">
        <v>45365.213194444441</v>
      </c>
      <c r="C1986" t="s">
        <v>13</v>
      </c>
      <c r="D1986">
        <v>8</v>
      </c>
      <c r="E1986" t="s">
        <v>21</v>
      </c>
      <c r="F1986" t="s">
        <v>11</v>
      </c>
      <c r="G1986" t="b">
        <v>0</v>
      </c>
      <c r="I1986">
        <v>34</v>
      </c>
      <c r="J1986" t="b">
        <v>0</v>
      </c>
      <c r="K1986">
        <f>YEAR(Table1[[#This Row],[Patient Admission Date]])</f>
        <v>2024</v>
      </c>
      <c r="L1986" t="str">
        <f>TEXT(Table1[[#This Row],[Patient Admission Date]],"mmm")</f>
        <v>Mar</v>
      </c>
      <c r="M1986" t="str">
        <f>TEXT(Table1[[#This Row],[Patient Admission Date]],"ddd")</f>
        <v>Thu</v>
      </c>
      <c r="N1986" t="str">
        <f>TEXT(INT(HOUR(Table1[[#This Row],[Patient Admission Date]])/3)*3,"00")&amp;"-"&amp;TEXT(INT(HOUR(Table1[[#This Row],[Patient Admission Date]])/3)*3+3,"00")</f>
        <v>03-06</v>
      </c>
      <c r="O1986" t="str" cm="1">
        <f t="array" ref="O1986">_xlfn.IFS(Table1[[#This Row],[Patient Age]]&lt;=14,"0-14",Table1[[#This Row],[Patient Age]]&lt;=29,"15-29",Table1[[#This Row],[Patient Age]]&lt;=44,"30-44",Table1[[#This Row],[Patient Age]]&lt;=59,"45-59",Table1[[#This Row],[Patient Age]]&lt;=74,"60-74",TRUE,"75+")</f>
        <v>0-14</v>
      </c>
      <c r="P1986" t="str" cm="1">
        <f t="array" ref="P1986">_xlfn.IFS(Table1[[#This Row],[Patient Waittime]]&lt;=15,"0-15",Table1[[#This Row],[Patient Waittime]]&lt;=30,"16-30",Table1[[#This Row],[Patient Waittime]]&lt;=45,"31-45",Table1[[#This Row],[Patient Waittime]]&lt;=60,"46-60",TRUE,"60+")</f>
        <v>31-45</v>
      </c>
      <c r="Q1986">
        <f>--(Table1[[#This Row],[Patient Waittime]]&lt;=30)</f>
        <v>0</v>
      </c>
      <c r="R1986">
        <f>--Table1[[#This Row],[Patient Admission Flag]]</f>
        <v>0</v>
      </c>
      <c r="S1986">
        <f>--AND(Table1[[#This Row],[WithinTarget]]=1,Table1[[#This Row],[Patient Satisfaction Score]]&gt;=7)</f>
        <v>0</v>
      </c>
      <c r="T1986" t="str">
        <f>IF(LEFT(Table1[[#This Row],[Patient Gender]],1)="F","Female","Male")</f>
        <v>Female</v>
      </c>
    </row>
    <row r="1987" spans="1:20" x14ac:dyDescent="0.3">
      <c r="A1987" t="s">
        <v>2091</v>
      </c>
      <c r="B1987" s="1">
        <v>45270.454861111109</v>
      </c>
      <c r="C1987" t="s">
        <v>13</v>
      </c>
      <c r="D1987">
        <v>27</v>
      </c>
      <c r="E1987" t="s">
        <v>21</v>
      </c>
      <c r="F1987" t="s">
        <v>11</v>
      </c>
      <c r="G1987" t="b">
        <v>0</v>
      </c>
      <c r="I1987">
        <v>46</v>
      </c>
      <c r="J1987" t="b">
        <v>0</v>
      </c>
      <c r="K1987">
        <f>YEAR(Table1[[#This Row],[Patient Admission Date]])</f>
        <v>2023</v>
      </c>
      <c r="L1987" t="str">
        <f>TEXT(Table1[[#This Row],[Patient Admission Date]],"mmm")</f>
        <v>Dec</v>
      </c>
      <c r="M1987" t="str">
        <f>TEXT(Table1[[#This Row],[Patient Admission Date]],"ddd")</f>
        <v>Sun</v>
      </c>
      <c r="N1987" t="str">
        <f>TEXT(INT(HOUR(Table1[[#This Row],[Patient Admission Date]])/3)*3,"00")&amp;"-"&amp;TEXT(INT(HOUR(Table1[[#This Row],[Patient Admission Date]])/3)*3+3,"00")</f>
        <v>09-12</v>
      </c>
      <c r="O1987" t="str" cm="1">
        <f t="array" ref="O1987">_xlfn.IFS(Table1[[#This Row],[Patient Age]]&lt;=14,"0-14",Table1[[#This Row],[Patient Age]]&lt;=29,"15-29",Table1[[#This Row],[Patient Age]]&lt;=44,"30-44",Table1[[#This Row],[Patient Age]]&lt;=59,"45-59",Table1[[#This Row],[Patient Age]]&lt;=74,"60-74",TRUE,"75+")</f>
        <v>15-29</v>
      </c>
      <c r="P1987" t="str" cm="1">
        <f t="array" ref="P1987">_xlfn.IFS(Table1[[#This Row],[Patient Waittime]]&lt;=15,"0-15",Table1[[#This Row],[Patient Waittime]]&lt;=30,"16-30",Table1[[#This Row],[Patient Waittime]]&lt;=45,"31-45",Table1[[#This Row],[Patient Waittime]]&lt;=60,"46-60",TRUE,"60+")</f>
        <v>46-60</v>
      </c>
      <c r="Q1987">
        <f>--(Table1[[#This Row],[Patient Waittime]]&lt;=30)</f>
        <v>0</v>
      </c>
      <c r="R1987">
        <f>--Table1[[#This Row],[Patient Admission Flag]]</f>
        <v>0</v>
      </c>
      <c r="S1987">
        <f>--AND(Table1[[#This Row],[WithinTarget]]=1,Table1[[#This Row],[Patient Satisfaction Score]]&gt;=7)</f>
        <v>0</v>
      </c>
      <c r="T1987" t="str">
        <f>IF(LEFT(Table1[[#This Row],[Patient Gender]],1)="F","Female","Male")</f>
        <v>Female</v>
      </c>
    </row>
    <row r="1988" spans="1:20" x14ac:dyDescent="0.3">
      <c r="A1988" t="s">
        <v>2092</v>
      </c>
      <c r="B1988" s="1">
        <v>45438.642361111109</v>
      </c>
      <c r="C1988" t="s">
        <v>13</v>
      </c>
      <c r="D1988">
        <v>48</v>
      </c>
      <c r="E1988" t="s">
        <v>21</v>
      </c>
      <c r="F1988" t="s">
        <v>11</v>
      </c>
      <c r="G1988" t="b">
        <v>0</v>
      </c>
      <c r="I1988">
        <v>54</v>
      </c>
      <c r="J1988" t="b">
        <v>0</v>
      </c>
      <c r="K1988">
        <f>YEAR(Table1[[#This Row],[Patient Admission Date]])</f>
        <v>2024</v>
      </c>
      <c r="L1988" t="str">
        <f>TEXT(Table1[[#This Row],[Patient Admission Date]],"mmm")</f>
        <v>May</v>
      </c>
      <c r="M1988" t="str">
        <f>TEXT(Table1[[#This Row],[Patient Admission Date]],"ddd")</f>
        <v>Sun</v>
      </c>
      <c r="N1988" t="str">
        <f>TEXT(INT(HOUR(Table1[[#This Row],[Patient Admission Date]])/3)*3,"00")&amp;"-"&amp;TEXT(INT(HOUR(Table1[[#This Row],[Patient Admission Date]])/3)*3+3,"00")</f>
        <v>15-18</v>
      </c>
      <c r="O1988" t="str" cm="1">
        <f t="array" ref="O1988">_xlfn.IFS(Table1[[#This Row],[Patient Age]]&lt;=14,"0-14",Table1[[#This Row],[Patient Age]]&lt;=29,"15-29",Table1[[#This Row],[Patient Age]]&lt;=44,"30-44",Table1[[#This Row],[Patient Age]]&lt;=59,"45-59",Table1[[#This Row],[Patient Age]]&lt;=74,"60-74",TRUE,"75+")</f>
        <v>45-59</v>
      </c>
      <c r="P1988" t="str" cm="1">
        <f t="array" ref="P1988">_xlfn.IFS(Table1[[#This Row],[Patient Waittime]]&lt;=15,"0-15",Table1[[#This Row],[Patient Waittime]]&lt;=30,"16-30",Table1[[#This Row],[Patient Waittime]]&lt;=45,"31-45",Table1[[#This Row],[Patient Waittime]]&lt;=60,"46-60",TRUE,"60+")</f>
        <v>46-60</v>
      </c>
      <c r="Q1988">
        <f>--(Table1[[#This Row],[Patient Waittime]]&lt;=30)</f>
        <v>0</v>
      </c>
      <c r="R1988">
        <f>--Table1[[#This Row],[Patient Admission Flag]]</f>
        <v>0</v>
      </c>
      <c r="S1988">
        <f>--AND(Table1[[#This Row],[WithinTarget]]=1,Table1[[#This Row],[Patient Satisfaction Score]]&gt;=7)</f>
        <v>0</v>
      </c>
      <c r="T1988" t="str">
        <f>IF(LEFT(Table1[[#This Row],[Patient Gender]],1)="F","Female","Male")</f>
        <v>Female</v>
      </c>
    </row>
    <row r="1989" spans="1:20" x14ac:dyDescent="0.3">
      <c r="A1989" t="s">
        <v>2093</v>
      </c>
      <c r="B1989" s="1">
        <v>45527.331250000003</v>
      </c>
      <c r="C1989" t="s">
        <v>13</v>
      </c>
      <c r="D1989">
        <v>42</v>
      </c>
      <c r="E1989" t="s">
        <v>21</v>
      </c>
      <c r="F1989" t="s">
        <v>11</v>
      </c>
      <c r="G1989" t="b">
        <v>0</v>
      </c>
      <c r="I1989">
        <v>56</v>
      </c>
      <c r="J1989" t="b">
        <v>0</v>
      </c>
      <c r="K1989">
        <f>YEAR(Table1[[#This Row],[Patient Admission Date]])</f>
        <v>2024</v>
      </c>
      <c r="L1989" t="str">
        <f>TEXT(Table1[[#This Row],[Patient Admission Date]],"mmm")</f>
        <v>Aug</v>
      </c>
      <c r="M1989" t="str">
        <f>TEXT(Table1[[#This Row],[Patient Admission Date]],"ddd")</f>
        <v>Fri</v>
      </c>
      <c r="N1989" t="str">
        <f>TEXT(INT(HOUR(Table1[[#This Row],[Patient Admission Date]])/3)*3,"00")&amp;"-"&amp;TEXT(INT(HOUR(Table1[[#This Row],[Patient Admission Date]])/3)*3+3,"00")</f>
        <v>06-09</v>
      </c>
      <c r="O1989" t="str" cm="1">
        <f t="array" ref="O1989">_xlfn.IFS(Table1[[#This Row],[Patient Age]]&lt;=14,"0-14",Table1[[#This Row],[Patient Age]]&lt;=29,"15-29",Table1[[#This Row],[Patient Age]]&lt;=44,"30-44",Table1[[#This Row],[Patient Age]]&lt;=59,"45-59",Table1[[#This Row],[Patient Age]]&lt;=74,"60-74",TRUE,"75+")</f>
        <v>30-44</v>
      </c>
      <c r="P1989" t="str" cm="1">
        <f t="array" ref="P1989">_xlfn.IFS(Table1[[#This Row],[Patient Waittime]]&lt;=15,"0-15",Table1[[#This Row],[Patient Waittime]]&lt;=30,"16-30",Table1[[#This Row],[Patient Waittime]]&lt;=45,"31-45",Table1[[#This Row],[Patient Waittime]]&lt;=60,"46-60",TRUE,"60+")</f>
        <v>46-60</v>
      </c>
      <c r="Q1989">
        <f>--(Table1[[#This Row],[Patient Waittime]]&lt;=30)</f>
        <v>0</v>
      </c>
      <c r="R1989">
        <f>--Table1[[#This Row],[Patient Admission Flag]]</f>
        <v>0</v>
      </c>
      <c r="S1989">
        <f>--AND(Table1[[#This Row],[WithinTarget]]=1,Table1[[#This Row],[Patient Satisfaction Score]]&gt;=7)</f>
        <v>0</v>
      </c>
      <c r="T1989" t="str">
        <f>IF(LEFT(Table1[[#This Row],[Patient Gender]],1)="F","Female","Male")</f>
        <v>Female</v>
      </c>
    </row>
    <row r="1990" spans="1:20" x14ac:dyDescent="0.3">
      <c r="A1990" t="s">
        <v>2094</v>
      </c>
      <c r="B1990" s="1">
        <v>45455.65902777778</v>
      </c>
      <c r="C1990" t="s">
        <v>13</v>
      </c>
      <c r="D1990">
        <v>59</v>
      </c>
      <c r="E1990" t="s">
        <v>21</v>
      </c>
      <c r="F1990" t="s">
        <v>11</v>
      </c>
      <c r="G1990" t="b">
        <v>0</v>
      </c>
      <c r="I1990">
        <v>21</v>
      </c>
      <c r="J1990" t="b">
        <v>0</v>
      </c>
      <c r="K1990">
        <f>YEAR(Table1[[#This Row],[Patient Admission Date]])</f>
        <v>2024</v>
      </c>
      <c r="L1990" t="str">
        <f>TEXT(Table1[[#This Row],[Patient Admission Date]],"mmm")</f>
        <v>Jun</v>
      </c>
      <c r="M1990" t="str">
        <f>TEXT(Table1[[#This Row],[Patient Admission Date]],"ddd")</f>
        <v>Wed</v>
      </c>
      <c r="N1990" t="str">
        <f>TEXT(INT(HOUR(Table1[[#This Row],[Patient Admission Date]])/3)*3,"00")&amp;"-"&amp;TEXT(INT(HOUR(Table1[[#This Row],[Patient Admission Date]])/3)*3+3,"00")</f>
        <v>15-18</v>
      </c>
      <c r="O1990" t="str" cm="1">
        <f t="array" ref="O1990">_xlfn.IFS(Table1[[#This Row],[Patient Age]]&lt;=14,"0-14",Table1[[#This Row],[Patient Age]]&lt;=29,"15-29",Table1[[#This Row],[Patient Age]]&lt;=44,"30-44",Table1[[#This Row],[Patient Age]]&lt;=59,"45-59",Table1[[#This Row],[Patient Age]]&lt;=74,"60-74",TRUE,"75+")</f>
        <v>45-59</v>
      </c>
      <c r="P1990" t="str" cm="1">
        <f t="array" ref="P1990">_xlfn.IFS(Table1[[#This Row],[Patient Waittime]]&lt;=15,"0-15",Table1[[#This Row],[Patient Waittime]]&lt;=30,"16-30",Table1[[#This Row],[Patient Waittime]]&lt;=45,"31-45",Table1[[#This Row],[Patient Waittime]]&lt;=60,"46-60",TRUE,"60+")</f>
        <v>16-30</v>
      </c>
      <c r="Q1990">
        <f>--(Table1[[#This Row],[Patient Waittime]]&lt;=30)</f>
        <v>1</v>
      </c>
      <c r="R1990">
        <f>--Table1[[#This Row],[Patient Admission Flag]]</f>
        <v>0</v>
      </c>
      <c r="S1990">
        <f>--AND(Table1[[#This Row],[WithinTarget]]=1,Table1[[#This Row],[Patient Satisfaction Score]]&gt;=7)</f>
        <v>0</v>
      </c>
      <c r="T1990" t="str">
        <f>IF(LEFT(Table1[[#This Row],[Patient Gender]],1)="F","Female","Male")</f>
        <v>Female</v>
      </c>
    </row>
    <row r="1991" spans="1:20" x14ac:dyDescent="0.3">
      <c r="A1991" t="s">
        <v>2095</v>
      </c>
      <c r="B1991" s="1">
        <v>45535.469444444447</v>
      </c>
      <c r="C1991" t="s">
        <v>13</v>
      </c>
      <c r="D1991">
        <v>19</v>
      </c>
      <c r="E1991" t="s">
        <v>21</v>
      </c>
      <c r="F1991" t="s">
        <v>11</v>
      </c>
      <c r="G1991" t="b">
        <v>0</v>
      </c>
      <c r="I1991">
        <v>47</v>
      </c>
      <c r="J1991" t="b">
        <v>0</v>
      </c>
      <c r="K1991">
        <f>YEAR(Table1[[#This Row],[Patient Admission Date]])</f>
        <v>2024</v>
      </c>
      <c r="L1991" t="str">
        <f>TEXT(Table1[[#This Row],[Patient Admission Date]],"mmm")</f>
        <v>Aug</v>
      </c>
      <c r="M1991" t="str">
        <f>TEXT(Table1[[#This Row],[Patient Admission Date]],"ddd")</f>
        <v>Sat</v>
      </c>
      <c r="N1991" t="str">
        <f>TEXT(INT(HOUR(Table1[[#This Row],[Patient Admission Date]])/3)*3,"00")&amp;"-"&amp;TEXT(INT(HOUR(Table1[[#This Row],[Patient Admission Date]])/3)*3+3,"00")</f>
        <v>09-12</v>
      </c>
      <c r="O1991" t="str" cm="1">
        <f t="array" ref="O1991">_xlfn.IFS(Table1[[#This Row],[Patient Age]]&lt;=14,"0-14",Table1[[#This Row],[Patient Age]]&lt;=29,"15-29",Table1[[#This Row],[Patient Age]]&lt;=44,"30-44",Table1[[#This Row],[Patient Age]]&lt;=59,"45-59",Table1[[#This Row],[Patient Age]]&lt;=74,"60-74",TRUE,"75+")</f>
        <v>15-29</v>
      </c>
      <c r="P1991" t="str" cm="1">
        <f t="array" ref="P1991">_xlfn.IFS(Table1[[#This Row],[Patient Waittime]]&lt;=15,"0-15",Table1[[#This Row],[Patient Waittime]]&lt;=30,"16-30",Table1[[#This Row],[Patient Waittime]]&lt;=45,"31-45",Table1[[#This Row],[Patient Waittime]]&lt;=60,"46-60",TRUE,"60+")</f>
        <v>46-60</v>
      </c>
      <c r="Q1991">
        <f>--(Table1[[#This Row],[Patient Waittime]]&lt;=30)</f>
        <v>0</v>
      </c>
      <c r="R1991">
        <f>--Table1[[#This Row],[Patient Admission Flag]]</f>
        <v>0</v>
      </c>
      <c r="S1991">
        <f>--AND(Table1[[#This Row],[WithinTarget]]=1,Table1[[#This Row],[Patient Satisfaction Score]]&gt;=7)</f>
        <v>0</v>
      </c>
      <c r="T1991" t="str">
        <f>IF(LEFT(Table1[[#This Row],[Patient Gender]],1)="F","Female","Male")</f>
        <v>Female</v>
      </c>
    </row>
    <row r="1992" spans="1:20" x14ac:dyDescent="0.3">
      <c r="A1992" t="s">
        <v>2096</v>
      </c>
      <c r="B1992" s="1">
        <v>45107.763194444444</v>
      </c>
      <c r="C1992" t="s">
        <v>13</v>
      </c>
      <c r="D1992">
        <v>16</v>
      </c>
      <c r="E1992" t="s">
        <v>21</v>
      </c>
      <c r="F1992" t="s">
        <v>11</v>
      </c>
      <c r="G1992" t="b">
        <v>0</v>
      </c>
      <c r="I1992">
        <v>59</v>
      </c>
      <c r="J1992" t="b">
        <v>0</v>
      </c>
      <c r="K1992">
        <f>YEAR(Table1[[#This Row],[Patient Admission Date]])</f>
        <v>2023</v>
      </c>
      <c r="L1992" t="str">
        <f>TEXT(Table1[[#This Row],[Patient Admission Date]],"mmm")</f>
        <v>Jun</v>
      </c>
      <c r="M1992" t="str">
        <f>TEXT(Table1[[#This Row],[Patient Admission Date]],"ddd")</f>
        <v>Fri</v>
      </c>
      <c r="N1992" t="str">
        <f>TEXT(INT(HOUR(Table1[[#This Row],[Patient Admission Date]])/3)*3,"00")&amp;"-"&amp;TEXT(INT(HOUR(Table1[[#This Row],[Patient Admission Date]])/3)*3+3,"00")</f>
        <v>18-21</v>
      </c>
      <c r="O1992" t="str" cm="1">
        <f t="array" ref="O1992">_xlfn.IFS(Table1[[#This Row],[Patient Age]]&lt;=14,"0-14",Table1[[#This Row],[Patient Age]]&lt;=29,"15-29",Table1[[#This Row],[Patient Age]]&lt;=44,"30-44",Table1[[#This Row],[Patient Age]]&lt;=59,"45-59",Table1[[#This Row],[Patient Age]]&lt;=74,"60-74",TRUE,"75+")</f>
        <v>15-29</v>
      </c>
      <c r="P1992" t="str" cm="1">
        <f t="array" ref="P1992">_xlfn.IFS(Table1[[#This Row],[Patient Waittime]]&lt;=15,"0-15",Table1[[#This Row],[Patient Waittime]]&lt;=30,"16-30",Table1[[#This Row],[Patient Waittime]]&lt;=45,"31-45",Table1[[#This Row],[Patient Waittime]]&lt;=60,"46-60",TRUE,"60+")</f>
        <v>46-60</v>
      </c>
      <c r="Q1992">
        <f>--(Table1[[#This Row],[Patient Waittime]]&lt;=30)</f>
        <v>0</v>
      </c>
      <c r="R1992">
        <f>--Table1[[#This Row],[Patient Admission Flag]]</f>
        <v>0</v>
      </c>
      <c r="S1992">
        <f>--AND(Table1[[#This Row],[WithinTarget]]=1,Table1[[#This Row],[Patient Satisfaction Score]]&gt;=7)</f>
        <v>0</v>
      </c>
      <c r="T1992" t="str">
        <f>IF(LEFT(Table1[[#This Row],[Patient Gender]],1)="F","Female","Male")</f>
        <v>Female</v>
      </c>
    </row>
    <row r="1993" spans="1:20" x14ac:dyDescent="0.3">
      <c r="A1993" t="s">
        <v>2097</v>
      </c>
      <c r="B1993" s="1">
        <v>45041.694444444445</v>
      </c>
      <c r="C1993" t="s">
        <v>13</v>
      </c>
      <c r="D1993">
        <v>56</v>
      </c>
      <c r="E1993" t="s">
        <v>21</v>
      </c>
      <c r="F1993" t="s">
        <v>11</v>
      </c>
      <c r="G1993" t="b">
        <v>0</v>
      </c>
      <c r="I1993">
        <v>20</v>
      </c>
      <c r="J1993" t="b">
        <v>0</v>
      </c>
      <c r="K1993">
        <f>YEAR(Table1[[#This Row],[Patient Admission Date]])</f>
        <v>2023</v>
      </c>
      <c r="L1993" t="str">
        <f>TEXT(Table1[[#This Row],[Patient Admission Date]],"mmm")</f>
        <v>Apr</v>
      </c>
      <c r="M1993" t="str">
        <f>TEXT(Table1[[#This Row],[Patient Admission Date]],"ddd")</f>
        <v>Tue</v>
      </c>
      <c r="N1993" t="str">
        <f>TEXT(INT(HOUR(Table1[[#This Row],[Patient Admission Date]])/3)*3,"00")&amp;"-"&amp;TEXT(INT(HOUR(Table1[[#This Row],[Patient Admission Date]])/3)*3+3,"00")</f>
        <v>15-18</v>
      </c>
      <c r="O1993" t="str" cm="1">
        <f t="array" ref="O1993">_xlfn.IFS(Table1[[#This Row],[Patient Age]]&lt;=14,"0-14",Table1[[#This Row],[Patient Age]]&lt;=29,"15-29",Table1[[#This Row],[Patient Age]]&lt;=44,"30-44",Table1[[#This Row],[Patient Age]]&lt;=59,"45-59",Table1[[#This Row],[Patient Age]]&lt;=74,"60-74",TRUE,"75+")</f>
        <v>45-59</v>
      </c>
      <c r="P1993" t="str" cm="1">
        <f t="array" ref="P1993">_xlfn.IFS(Table1[[#This Row],[Patient Waittime]]&lt;=15,"0-15",Table1[[#This Row],[Patient Waittime]]&lt;=30,"16-30",Table1[[#This Row],[Patient Waittime]]&lt;=45,"31-45",Table1[[#This Row],[Patient Waittime]]&lt;=60,"46-60",TRUE,"60+")</f>
        <v>16-30</v>
      </c>
      <c r="Q1993">
        <f>--(Table1[[#This Row],[Patient Waittime]]&lt;=30)</f>
        <v>1</v>
      </c>
      <c r="R1993">
        <f>--Table1[[#This Row],[Patient Admission Flag]]</f>
        <v>0</v>
      </c>
      <c r="S1993">
        <f>--AND(Table1[[#This Row],[WithinTarget]]=1,Table1[[#This Row],[Patient Satisfaction Score]]&gt;=7)</f>
        <v>0</v>
      </c>
      <c r="T1993" t="str">
        <f>IF(LEFT(Table1[[#This Row],[Patient Gender]],1)="F","Female","Male")</f>
        <v>Female</v>
      </c>
    </row>
    <row r="1994" spans="1:20" x14ac:dyDescent="0.3">
      <c r="A1994" t="s">
        <v>2098</v>
      </c>
      <c r="B1994" s="1">
        <v>45579.536111111112</v>
      </c>
      <c r="C1994" t="s">
        <v>13</v>
      </c>
      <c r="D1994">
        <v>69</v>
      </c>
      <c r="E1994" t="s">
        <v>21</v>
      </c>
      <c r="F1994" t="s">
        <v>11</v>
      </c>
      <c r="G1994" t="b">
        <v>0</v>
      </c>
      <c r="I1994">
        <v>25</v>
      </c>
      <c r="J1994" t="b">
        <v>0</v>
      </c>
      <c r="K1994">
        <f>YEAR(Table1[[#This Row],[Patient Admission Date]])</f>
        <v>2024</v>
      </c>
      <c r="L1994" t="str">
        <f>TEXT(Table1[[#This Row],[Patient Admission Date]],"mmm")</f>
        <v>Oct</v>
      </c>
      <c r="M1994" t="str">
        <f>TEXT(Table1[[#This Row],[Patient Admission Date]],"ddd")</f>
        <v>Mon</v>
      </c>
      <c r="N1994" t="str">
        <f>TEXT(INT(HOUR(Table1[[#This Row],[Patient Admission Date]])/3)*3,"00")&amp;"-"&amp;TEXT(INT(HOUR(Table1[[#This Row],[Patient Admission Date]])/3)*3+3,"00")</f>
        <v>12-15</v>
      </c>
      <c r="O1994" t="str" cm="1">
        <f t="array" ref="O1994">_xlfn.IFS(Table1[[#This Row],[Patient Age]]&lt;=14,"0-14",Table1[[#This Row],[Patient Age]]&lt;=29,"15-29",Table1[[#This Row],[Patient Age]]&lt;=44,"30-44",Table1[[#This Row],[Patient Age]]&lt;=59,"45-59",Table1[[#This Row],[Patient Age]]&lt;=74,"60-74",TRUE,"75+")</f>
        <v>60-74</v>
      </c>
      <c r="P1994" t="str" cm="1">
        <f t="array" ref="P1994">_xlfn.IFS(Table1[[#This Row],[Patient Waittime]]&lt;=15,"0-15",Table1[[#This Row],[Patient Waittime]]&lt;=30,"16-30",Table1[[#This Row],[Patient Waittime]]&lt;=45,"31-45",Table1[[#This Row],[Patient Waittime]]&lt;=60,"46-60",TRUE,"60+")</f>
        <v>16-30</v>
      </c>
      <c r="Q1994">
        <f>--(Table1[[#This Row],[Patient Waittime]]&lt;=30)</f>
        <v>1</v>
      </c>
      <c r="R1994">
        <f>--Table1[[#This Row],[Patient Admission Flag]]</f>
        <v>0</v>
      </c>
      <c r="S1994">
        <f>--AND(Table1[[#This Row],[WithinTarget]]=1,Table1[[#This Row],[Patient Satisfaction Score]]&gt;=7)</f>
        <v>0</v>
      </c>
      <c r="T1994" t="str">
        <f>IF(LEFT(Table1[[#This Row],[Patient Gender]],1)="F","Female","Male")</f>
        <v>Female</v>
      </c>
    </row>
    <row r="1995" spans="1:20" x14ac:dyDescent="0.3">
      <c r="A1995" t="s">
        <v>2099</v>
      </c>
      <c r="B1995" s="1">
        <v>45054.041666666664</v>
      </c>
      <c r="C1995" t="s">
        <v>13</v>
      </c>
      <c r="D1995">
        <v>65</v>
      </c>
      <c r="E1995" t="s">
        <v>21</v>
      </c>
      <c r="F1995" t="s">
        <v>11</v>
      </c>
      <c r="G1995" t="b">
        <v>0</v>
      </c>
      <c r="I1995">
        <v>31</v>
      </c>
      <c r="J1995" t="b">
        <v>0</v>
      </c>
      <c r="K1995">
        <f>YEAR(Table1[[#This Row],[Patient Admission Date]])</f>
        <v>2023</v>
      </c>
      <c r="L1995" t="str">
        <f>TEXT(Table1[[#This Row],[Patient Admission Date]],"mmm")</f>
        <v>May</v>
      </c>
      <c r="M1995" t="str">
        <f>TEXT(Table1[[#This Row],[Patient Admission Date]],"ddd")</f>
        <v>Mon</v>
      </c>
      <c r="N1995" t="str">
        <f>TEXT(INT(HOUR(Table1[[#This Row],[Patient Admission Date]])/3)*3,"00")&amp;"-"&amp;TEXT(INT(HOUR(Table1[[#This Row],[Patient Admission Date]])/3)*3+3,"00")</f>
        <v>00-03</v>
      </c>
      <c r="O1995" t="str" cm="1">
        <f t="array" ref="O1995">_xlfn.IFS(Table1[[#This Row],[Patient Age]]&lt;=14,"0-14",Table1[[#This Row],[Patient Age]]&lt;=29,"15-29",Table1[[#This Row],[Patient Age]]&lt;=44,"30-44",Table1[[#This Row],[Patient Age]]&lt;=59,"45-59",Table1[[#This Row],[Patient Age]]&lt;=74,"60-74",TRUE,"75+")</f>
        <v>60-74</v>
      </c>
      <c r="P1995" t="str" cm="1">
        <f t="array" ref="P1995">_xlfn.IFS(Table1[[#This Row],[Patient Waittime]]&lt;=15,"0-15",Table1[[#This Row],[Patient Waittime]]&lt;=30,"16-30",Table1[[#This Row],[Patient Waittime]]&lt;=45,"31-45",Table1[[#This Row],[Patient Waittime]]&lt;=60,"46-60",TRUE,"60+")</f>
        <v>31-45</v>
      </c>
      <c r="Q1995">
        <f>--(Table1[[#This Row],[Patient Waittime]]&lt;=30)</f>
        <v>0</v>
      </c>
      <c r="R1995">
        <f>--Table1[[#This Row],[Patient Admission Flag]]</f>
        <v>0</v>
      </c>
      <c r="S1995">
        <f>--AND(Table1[[#This Row],[WithinTarget]]=1,Table1[[#This Row],[Patient Satisfaction Score]]&gt;=7)</f>
        <v>0</v>
      </c>
      <c r="T1995" t="str">
        <f>IF(LEFT(Table1[[#This Row],[Patient Gender]],1)="F","Female","Male")</f>
        <v>Female</v>
      </c>
    </row>
    <row r="1996" spans="1:20" x14ac:dyDescent="0.3">
      <c r="A1996" t="s">
        <v>2100</v>
      </c>
      <c r="B1996" s="1">
        <v>45131.40902777778</v>
      </c>
      <c r="C1996" t="s">
        <v>13</v>
      </c>
      <c r="D1996">
        <v>56</v>
      </c>
      <c r="E1996" t="s">
        <v>21</v>
      </c>
      <c r="F1996" t="s">
        <v>11</v>
      </c>
      <c r="G1996" t="b">
        <v>0</v>
      </c>
      <c r="I1996">
        <v>11</v>
      </c>
      <c r="J1996" t="b">
        <v>0</v>
      </c>
      <c r="K1996">
        <f>YEAR(Table1[[#This Row],[Patient Admission Date]])</f>
        <v>2023</v>
      </c>
      <c r="L1996" t="str">
        <f>TEXT(Table1[[#This Row],[Patient Admission Date]],"mmm")</f>
        <v>Jul</v>
      </c>
      <c r="M1996" t="str">
        <f>TEXT(Table1[[#This Row],[Patient Admission Date]],"ddd")</f>
        <v>Mon</v>
      </c>
      <c r="N1996" t="str">
        <f>TEXT(INT(HOUR(Table1[[#This Row],[Patient Admission Date]])/3)*3,"00")&amp;"-"&amp;TEXT(INT(HOUR(Table1[[#This Row],[Patient Admission Date]])/3)*3+3,"00")</f>
        <v>09-12</v>
      </c>
      <c r="O1996" t="str" cm="1">
        <f t="array" ref="O1996">_xlfn.IFS(Table1[[#This Row],[Patient Age]]&lt;=14,"0-14",Table1[[#This Row],[Patient Age]]&lt;=29,"15-29",Table1[[#This Row],[Patient Age]]&lt;=44,"30-44",Table1[[#This Row],[Patient Age]]&lt;=59,"45-59",Table1[[#This Row],[Patient Age]]&lt;=74,"60-74",TRUE,"75+")</f>
        <v>45-59</v>
      </c>
      <c r="P1996" t="str" cm="1">
        <f t="array" ref="P1996">_xlfn.IFS(Table1[[#This Row],[Patient Waittime]]&lt;=15,"0-15",Table1[[#This Row],[Patient Waittime]]&lt;=30,"16-30",Table1[[#This Row],[Patient Waittime]]&lt;=45,"31-45",Table1[[#This Row],[Patient Waittime]]&lt;=60,"46-60",TRUE,"60+")</f>
        <v>0-15</v>
      </c>
      <c r="Q1996">
        <f>--(Table1[[#This Row],[Patient Waittime]]&lt;=30)</f>
        <v>1</v>
      </c>
      <c r="R1996">
        <f>--Table1[[#This Row],[Patient Admission Flag]]</f>
        <v>0</v>
      </c>
      <c r="S1996">
        <f>--AND(Table1[[#This Row],[WithinTarget]]=1,Table1[[#This Row],[Patient Satisfaction Score]]&gt;=7)</f>
        <v>0</v>
      </c>
      <c r="T1996" t="str">
        <f>IF(LEFT(Table1[[#This Row],[Patient Gender]],1)="F","Female","Male")</f>
        <v>Female</v>
      </c>
    </row>
    <row r="1997" spans="1:20" x14ac:dyDescent="0.3">
      <c r="A1997" t="s">
        <v>2101</v>
      </c>
      <c r="B1997" s="1">
        <v>45235.409722222219</v>
      </c>
      <c r="C1997" t="s">
        <v>13</v>
      </c>
      <c r="D1997">
        <v>41</v>
      </c>
      <c r="E1997" t="s">
        <v>21</v>
      </c>
      <c r="F1997" t="s">
        <v>11</v>
      </c>
      <c r="G1997" t="b">
        <v>0</v>
      </c>
      <c r="I1997">
        <v>21</v>
      </c>
      <c r="J1997" t="b">
        <v>0</v>
      </c>
      <c r="K1997">
        <f>YEAR(Table1[[#This Row],[Patient Admission Date]])</f>
        <v>2023</v>
      </c>
      <c r="L1997" t="str">
        <f>TEXT(Table1[[#This Row],[Patient Admission Date]],"mmm")</f>
        <v>Nov</v>
      </c>
      <c r="M1997" t="str">
        <f>TEXT(Table1[[#This Row],[Patient Admission Date]],"ddd")</f>
        <v>Sun</v>
      </c>
      <c r="N1997" t="str">
        <f>TEXT(INT(HOUR(Table1[[#This Row],[Patient Admission Date]])/3)*3,"00")&amp;"-"&amp;TEXT(INT(HOUR(Table1[[#This Row],[Patient Admission Date]])/3)*3+3,"00")</f>
        <v>09-12</v>
      </c>
      <c r="O1997" t="str" cm="1">
        <f t="array" ref="O1997">_xlfn.IFS(Table1[[#This Row],[Patient Age]]&lt;=14,"0-14",Table1[[#This Row],[Patient Age]]&lt;=29,"15-29",Table1[[#This Row],[Patient Age]]&lt;=44,"30-44",Table1[[#This Row],[Patient Age]]&lt;=59,"45-59",Table1[[#This Row],[Patient Age]]&lt;=74,"60-74",TRUE,"75+")</f>
        <v>30-44</v>
      </c>
      <c r="P1997" t="str" cm="1">
        <f t="array" ref="P1997">_xlfn.IFS(Table1[[#This Row],[Patient Waittime]]&lt;=15,"0-15",Table1[[#This Row],[Patient Waittime]]&lt;=30,"16-30",Table1[[#This Row],[Patient Waittime]]&lt;=45,"31-45",Table1[[#This Row],[Patient Waittime]]&lt;=60,"46-60",TRUE,"60+")</f>
        <v>16-30</v>
      </c>
      <c r="Q1997">
        <f>--(Table1[[#This Row],[Patient Waittime]]&lt;=30)</f>
        <v>1</v>
      </c>
      <c r="R1997">
        <f>--Table1[[#This Row],[Patient Admission Flag]]</f>
        <v>0</v>
      </c>
      <c r="S1997">
        <f>--AND(Table1[[#This Row],[WithinTarget]]=1,Table1[[#This Row],[Patient Satisfaction Score]]&gt;=7)</f>
        <v>0</v>
      </c>
      <c r="T1997" t="str">
        <f>IF(LEFT(Table1[[#This Row],[Patient Gender]],1)="F","Female","Male")</f>
        <v>Female</v>
      </c>
    </row>
    <row r="1998" spans="1:20" x14ac:dyDescent="0.3">
      <c r="A1998" t="s">
        <v>2102</v>
      </c>
      <c r="B1998" s="1">
        <v>45534.281944444447</v>
      </c>
      <c r="C1998" t="s">
        <v>13</v>
      </c>
      <c r="D1998">
        <v>22</v>
      </c>
      <c r="E1998" t="s">
        <v>21</v>
      </c>
      <c r="F1998" t="s">
        <v>11</v>
      </c>
      <c r="G1998" t="b">
        <v>0</v>
      </c>
      <c r="I1998">
        <v>25</v>
      </c>
      <c r="J1998" t="b">
        <v>0</v>
      </c>
      <c r="K1998">
        <f>YEAR(Table1[[#This Row],[Patient Admission Date]])</f>
        <v>2024</v>
      </c>
      <c r="L1998" t="str">
        <f>TEXT(Table1[[#This Row],[Patient Admission Date]],"mmm")</f>
        <v>Aug</v>
      </c>
      <c r="M1998" t="str">
        <f>TEXT(Table1[[#This Row],[Patient Admission Date]],"ddd")</f>
        <v>Fri</v>
      </c>
      <c r="N1998" t="str">
        <f>TEXT(INT(HOUR(Table1[[#This Row],[Patient Admission Date]])/3)*3,"00")&amp;"-"&amp;TEXT(INT(HOUR(Table1[[#This Row],[Patient Admission Date]])/3)*3+3,"00")</f>
        <v>06-09</v>
      </c>
      <c r="O1998" t="str" cm="1">
        <f t="array" ref="O1998">_xlfn.IFS(Table1[[#This Row],[Patient Age]]&lt;=14,"0-14",Table1[[#This Row],[Patient Age]]&lt;=29,"15-29",Table1[[#This Row],[Patient Age]]&lt;=44,"30-44",Table1[[#This Row],[Patient Age]]&lt;=59,"45-59",Table1[[#This Row],[Patient Age]]&lt;=74,"60-74",TRUE,"75+")</f>
        <v>15-29</v>
      </c>
      <c r="P1998" t="str" cm="1">
        <f t="array" ref="P1998">_xlfn.IFS(Table1[[#This Row],[Patient Waittime]]&lt;=15,"0-15",Table1[[#This Row],[Patient Waittime]]&lt;=30,"16-30",Table1[[#This Row],[Patient Waittime]]&lt;=45,"31-45",Table1[[#This Row],[Patient Waittime]]&lt;=60,"46-60",TRUE,"60+")</f>
        <v>16-30</v>
      </c>
      <c r="Q1998">
        <f>--(Table1[[#This Row],[Patient Waittime]]&lt;=30)</f>
        <v>1</v>
      </c>
      <c r="R1998">
        <f>--Table1[[#This Row],[Patient Admission Flag]]</f>
        <v>0</v>
      </c>
      <c r="S1998">
        <f>--AND(Table1[[#This Row],[WithinTarget]]=1,Table1[[#This Row],[Patient Satisfaction Score]]&gt;=7)</f>
        <v>0</v>
      </c>
      <c r="T1998" t="str">
        <f>IF(LEFT(Table1[[#This Row],[Patient Gender]],1)="F","Female","Male")</f>
        <v>Female</v>
      </c>
    </row>
    <row r="1999" spans="1:20" x14ac:dyDescent="0.3">
      <c r="A1999" t="s">
        <v>2103</v>
      </c>
      <c r="B1999" s="1">
        <v>45051.823611111111</v>
      </c>
      <c r="C1999" t="s">
        <v>13</v>
      </c>
      <c r="D1999">
        <v>6</v>
      </c>
      <c r="E1999" t="s">
        <v>21</v>
      </c>
      <c r="F1999" t="s">
        <v>11</v>
      </c>
      <c r="G1999" t="b">
        <v>0</v>
      </c>
      <c r="I1999">
        <v>14</v>
      </c>
      <c r="J1999" t="b">
        <v>0</v>
      </c>
      <c r="K1999">
        <f>YEAR(Table1[[#This Row],[Patient Admission Date]])</f>
        <v>2023</v>
      </c>
      <c r="L1999" t="str">
        <f>TEXT(Table1[[#This Row],[Patient Admission Date]],"mmm")</f>
        <v>May</v>
      </c>
      <c r="M1999" t="str">
        <f>TEXT(Table1[[#This Row],[Patient Admission Date]],"ddd")</f>
        <v>Fri</v>
      </c>
      <c r="N1999" t="str">
        <f>TEXT(INT(HOUR(Table1[[#This Row],[Patient Admission Date]])/3)*3,"00")&amp;"-"&amp;TEXT(INT(HOUR(Table1[[#This Row],[Patient Admission Date]])/3)*3+3,"00")</f>
        <v>18-21</v>
      </c>
      <c r="O1999" t="str" cm="1">
        <f t="array" ref="O1999">_xlfn.IFS(Table1[[#This Row],[Patient Age]]&lt;=14,"0-14",Table1[[#This Row],[Patient Age]]&lt;=29,"15-29",Table1[[#This Row],[Patient Age]]&lt;=44,"30-44",Table1[[#This Row],[Patient Age]]&lt;=59,"45-59",Table1[[#This Row],[Patient Age]]&lt;=74,"60-74",TRUE,"75+")</f>
        <v>0-14</v>
      </c>
      <c r="P1999" t="str" cm="1">
        <f t="array" ref="P1999">_xlfn.IFS(Table1[[#This Row],[Patient Waittime]]&lt;=15,"0-15",Table1[[#This Row],[Patient Waittime]]&lt;=30,"16-30",Table1[[#This Row],[Patient Waittime]]&lt;=45,"31-45",Table1[[#This Row],[Patient Waittime]]&lt;=60,"46-60",TRUE,"60+")</f>
        <v>0-15</v>
      </c>
      <c r="Q1999">
        <f>--(Table1[[#This Row],[Patient Waittime]]&lt;=30)</f>
        <v>1</v>
      </c>
      <c r="R1999">
        <f>--Table1[[#This Row],[Patient Admission Flag]]</f>
        <v>0</v>
      </c>
      <c r="S1999">
        <f>--AND(Table1[[#This Row],[WithinTarget]]=1,Table1[[#This Row],[Patient Satisfaction Score]]&gt;=7)</f>
        <v>0</v>
      </c>
      <c r="T1999" t="str">
        <f>IF(LEFT(Table1[[#This Row],[Patient Gender]],1)="F","Female","Male")</f>
        <v>Female</v>
      </c>
    </row>
    <row r="2000" spans="1:20" x14ac:dyDescent="0.3">
      <c r="A2000" t="s">
        <v>2104</v>
      </c>
      <c r="B2000" s="1">
        <v>45460.557638888888</v>
      </c>
      <c r="C2000" t="s">
        <v>13</v>
      </c>
      <c r="D2000">
        <v>79</v>
      </c>
      <c r="E2000" t="s">
        <v>21</v>
      </c>
      <c r="F2000" t="s">
        <v>11</v>
      </c>
      <c r="G2000" t="b">
        <v>0</v>
      </c>
      <c r="I2000">
        <v>14</v>
      </c>
      <c r="J2000" t="b">
        <v>0</v>
      </c>
      <c r="K2000">
        <f>YEAR(Table1[[#This Row],[Patient Admission Date]])</f>
        <v>2024</v>
      </c>
      <c r="L2000" t="str">
        <f>TEXT(Table1[[#This Row],[Patient Admission Date]],"mmm")</f>
        <v>Jun</v>
      </c>
      <c r="M2000" t="str">
        <f>TEXT(Table1[[#This Row],[Patient Admission Date]],"ddd")</f>
        <v>Mon</v>
      </c>
      <c r="N2000" t="str">
        <f>TEXT(INT(HOUR(Table1[[#This Row],[Patient Admission Date]])/3)*3,"00")&amp;"-"&amp;TEXT(INT(HOUR(Table1[[#This Row],[Patient Admission Date]])/3)*3+3,"00")</f>
        <v>12-15</v>
      </c>
      <c r="O2000" t="str" cm="1">
        <f t="array" ref="O2000">_xlfn.IFS(Table1[[#This Row],[Patient Age]]&lt;=14,"0-14",Table1[[#This Row],[Patient Age]]&lt;=29,"15-29",Table1[[#This Row],[Patient Age]]&lt;=44,"30-44",Table1[[#This Row],[Patient Age]]&lt;=59,"45-59",Table1[[#This Row],[Patient Age]]&lt;=74,"60-74",TRUE,"75+")</f>
        <v>75+</v>
      </c>
      <c r="P2000" t="str" cm="1">
        <f t="array" ref="P2000">_xlfn.IFS(Table1[[#This Row],[Patient Waittime]]&lt;=15,"0-15",Table1[[#This Row],[Patient Waittime]]&lt;=30,"16-30",Table1[[#This Row],[Patient Waittime]]&lt;=45,"31-45",Table1[[#This Row],[Patient Waittime]]&lt;=60,"46-60",TRUE,"60+")</f>
        <v>0-15</v>
      </c>
      <c r="Q2000">
        <f>--(Table1[[#This Row],[Patient Waittime]]&lt;=30)</f>
        <v>1</v>
      </c>
      <c r="R2000">
        <f>--Table1[[#This Row],[Patient Admission Flag]]</f>
        <v>0</v>
      </c>
      <c r="S2000">
        <f>--AND(Table1[[#This Row],[WithinTarget]]=1,Table1[[#This Row],[Patient Satisfaction Score]]&gt;=7)</f>
        <v>0</v>
      </c>
      <c r="T2000" t="str">
        <f>IF(LEFT(Table1[[#This Row],[Patient Gender]],1)="F","Female","Male")</f>
        <v>Female</v>
      </c>
    </row>
    <row r="2001" spans="1:20" x14ac:dyDescent="0.3">
      <c r="A2001" t="s">
        <v>2105</v>
      </c>
      <c r="B2001" s="1">
        <v>45023.989583333336</v>
      </c>
      <c r="C2001" t="s">
        <v>13</v>
      </c>
      <c r="D2001">
        <v>2</v>
      </c>
      <c r="E2001" t="s">
        <v>21</v>
      </c>
      <c r="F2001" t="s">
        <v>11</v>
      </c>
      <c r="G2001" t="b">
        <v>0</v>
      </c>
      <c r="I2001">
        <v>44</v>
      </c>
      <c r="J2001" t="b">
        <v>0</v>
      </c>
      <c r="K2001">
        <f>YEAR(Table1[[#This Row],[Patient Admission Date]])</f>
        <v>2023</v>
      </c>
      <c r="L2001" t="str">
        <f>TEXT(Table1[[#This Row],[Patient Admission Date]],"mmm")</f>
        <v>Apr</v>
      </c>
      <c r="M2001" t="str">
        <f>TEXT(Table1[[#This Row],[Patient Admission Date]],"ddd")</f>
        <v>Fri</v>
      </c>
      <c r="N2001" t="str">
        <f>TEXT(INT(HOUR(Table1[[#This Row],[Patient Admission Date]])/3)*3,"00")&amp;"-"&amp;TEXT(INT(HOUR(Table1[[#This Row],[Patient Admission Date]])/3)*3+3,"00")</f>
        <v>21-24</v>
      </c>
      <c r="O2001" t="str" cm="1">
        <f t="array" ref="O2001">_xlfn.IFS(Table1[[#This Row],[Patient Age]]&lt;=14,"0-14",Table1[[#This Row],[Patient Age]]&lt;=29,"15-29",Table1[[#This Row],[Patient Age]]&lt;=44,"30-44",Table1[[#This Row],[Patient Age]]&lt;=59,"45-59",Table1[[#This Row],[Patient Age]]&lt;=74,"60-74",TRUE,"75+")</f>
        <v>0-14</v>
      </c>
      <c r="P2001" t="str" cm="1">
        <f t="array" ref="P2001">_xlfn.IFS(Table1[[#This Row],[Patient Waittime]]&lt;=15,"0-15",Table1[[#This Row],[Patient Waittime]]&lt;=30,"16-30",Table1[[#This Row],[Patient Waittime]]&lt;=45,"31-45",Table1[[#This Row],[Patient Waittime]]&lt;=60,"46-60",TRUE,"60+")</f>
        <v>31-45</v>
      </c>
      <c r="Q2001">
        <f>--(Table1[[#This Row],[Patient Waittime]]&lt;=30)</f>
        <v>0</v>
      </c>
      <c r="R2001">
        <f>--Table1[[#This Row],[Patient Admission Flag]]</f>
        <v>0</v>
      </c>
      <c r="S2001">
        <f>--AND(Table1[[#This Row],[WithinTarget]]=1,Table1[[#This Row],[Patient Satisfaction Score]]&gt;=7)</f>
        <v>0</v>
      </c>
      <c r="T2001" t="str">
        <f>IF(LEFT(Table1[[#This Row],[Patient Gender]],1)="F","Female","Male")</f>
        <v>Female</v>
      </c>
    </row>
    <row r="2002" spans="1:20" x14ac:dyDescent="0.3">
      <c r="A2002" t="s">
        <v>2106</v>
      </c>
      <c r="B2002" s="1">
        <v>45073.538888888892</v>
      </c>
      <c r="C2002" t="s">
        <v>13</v>
      </c>
      <c r="D2002">
        <v>37</v>
      </c>
      <c r="E2002" t="s">
        <v>21</v>
      </c>
      <c r="F2002" t="s">
        <v>11</v>
      </c>
      <c r="G2002" t="b">
        <v>0</v>
      </c>
      <c r="I2002">
        <v>12</v>
      </c>
      <c r="J2002" t="b">
        <v>0</v>
      </c>
      <c r="K2002">
        <f>YEAR(Table1[[#This Row],[Patient Admission Date]])</f>
        <v>2023</v>
      </c>
      <c r="L2002" t="str">
        <f>TEXT(Table1[[#This Row],[Patient Admission Date]],"mmm")</f>
        <v>May</v>
      </c>
      <c r="M2002" t="str">
        <f>TEXT(Table1[[#This Row],[Patient Admission Date]],"ddd")</f>
        <v>Sat</v>
      </c>
      <c r="N2002" t="str">
        <f>TEXT(INT(HOUR(Table1[[#This Row],[Patient Admission Date]])/3)*3,"00")&amp;"-"&amp;TEXT(INT(HOUR(Table1[[#This Row],[Patient Admission Date]])/3)*3+3,"00")</f>
        <v>12-15</v>
      </c>
      <c r="O2002" t="str" cm="1">
        <f t="array" ref="O2002">_xlfn.IFS(Table1[[#This Row],[Patient Age]]&lt;=14,"0-14",Table1[[#This Row],[Patient Age]]&lt;=29,"15-29",Table1[[#This Row],[Patient Age]]&lt;=44,"30-44",Table1[[#This Row],[Patient Age]]&lt;=59,"45-59",Table1[[#This Row],[Patient Age]]&lt;=74,"60-74",TRUE,"75+")</f>
        <v>30-44</v>
      </c>
      <c r="P2002" t="str" cm="1">
        <f t="array" ref="P2002">_xlfn.IFS(Table1[[#This Row],[Patient Waittime]]&lt;=15,"0-15",Table1[[#This Row],[Patient Waittime]]&lt;=30,"16-30",Table1[[#This Row],[Patient Waittime]]&lt;=45,"31-45",Table1[[#This Row],[Patient Waittime]]&lt;=60,"46-60",TRUE,"60+")</f>
        <v>0-15</v>
      </c>
      <c r="Q2002">
        <f>--(Table1[[#This Row],[Patient Waittime]]&lt;=30)</f>
        <v>1</v>
      </c>
      <c r="R2002">
        <f>--Table1[[#This Row],[Patient Admission Flag]]</f>
        <v>0</v>
      </c>
      <c r="S2002">
        <f>--AND(Table1[[#This Row],[WithinTarget]]=1,Table1[[#This Row],[Patient Satisfaction Score]]&gt;=7)</f>
        <v>0</v>
      </c>
      <c r="T2002" t="str">
        <f>IF(LEFT(Table1[[#This Row],[Patient Gender]],1)="F","Female","Male")</f>
        <v>Female</v>
      </c>
    </row>
    <row r="2003" spans="1:20" x14ac:dyDescent="0.3">
      <c r="A2003" t="s">
        <v>2107</v>
      </c>
      <c r="B2003" s="1">
        <v>45511.622916666667</v>
      </c>
      <c r="C2003" t="s">
        <v>13</v>
      </c>
      <c r="D2003">
        <v>47</v>
      </c>
      <c r="E2003" t="s">
        <v>21</v>
      </c>
      <c r="F2003" t="s">
        <v>11</v>
      </c>
      <c r="G2003" t="b">
        <v>0</v>
      </c>
      <c r="I2003">
        <v>34</v>
      </c>
      <c r="J2003" t="b">
        <v>0</v>
      </c>
      <c r="K2003">
        <f>YEAR(Table1[[#This Row],[Patient Admission Date]])</f>
        <v>2024</v>
      </c>
      <c r="L2003" t="str">
        <f>TEXT(Table1[[#This Row],[Patient Admission Date]],"mmm")</f>
        <v>Aug</v>
      </c>
      <c r="M2003" t="str">
        <f>TEXT(Table1[[#This Row],[Patient Admission Date]],"ddd")</f>
        <v>Wed</v>
      </c>
      <c r="N2003" t="str">
        <f>TEXT(INT(HOUR(Table1[[#This Row],[Patient Admission Date]])/3)*3,"00")&amp;"-"&amp;TEXT(INT(HOUR(Table1[[#This Row],[Patient Admission Date]])/3)*3+3,"00")</f>
        <v>12-15</v>
      </c>
      <c r="O2003" t="str" cm="1">
        <f t="array" ref="O2003">_xlfn.IFS(Table1[[#This Row],[Patient Age]]&lt;=14,"0-14",Table1[[#This Row],[Patient Age]]&lt;=29,"15-29",Table1[[#This Row],[Patient Age]]&lt;=44,"30-44",Table1[[#This Row],[Patient Age]]&lt;=59,"45-59",Table1[[#This Row],[Patient Age]]&lt;=74,"60-74",TRUE,"75+")</f>
        <v>45-59</v>
      </c>
      <c r="P2003" t="str" cm="1">
        <f t="array" ref="P2003">_xlfn.IFS(Table1[[#This Row],[Patient Waittime]]&lt;=15,"0-15",Table1[[#This Row],[Patient Waittime]]&lt;=30,"16-30",Table1[[#This Row],[Patient Waittime]]&lt;=45,"31-45",Table1[[#This Row],[Patient Waittime]]&lt;=60,"46-60",TRUE,"60+")</f>
        <v>31-45</v>
      </c>
      <c r="Q2003">
        <f>--(Table1[[#This Row],[Patient Waittime]]&lt;=30)</f>
        <v>0</v>
      </c>
      <c r="R2003">
        <f>--Table1[[#This Row],[Patient Admission Flag]]</f>
        <v>0</v>
      </c>
      <c r="S2003">
        <f>--AND(Table1[[#This Row],[WithinTarget]]=1,Table1[[#This Row],[Patient Satisfaction Score]]&gt;=7)</f>
        <v>0</v>
      </c>
      <c r="T2003" t="str">
        <f>IF(LEFT(Table1[[#This Row],[Patient Gender]],1)="F","Female","Male")</f>
        <v>Female</v>
      </c>
    </row>
    <row r="2004" spans="1:20" x14ac:dyDescent="0.3">
      <c r="A2004" t="s">
        <v>2108</v>
      </c>
      <c r="B2004" s="1">
        <v>45374.804861111108</v>
      </c>
      <c r="C2004" t="s">
        <v>13</v>
      </c>
      <c r="D2004">
        <v>33</v>
      </c>
      <c r="E2004" t="s">
        <v>21</v>
      </c>
      <c r="F2004" t="s">
        <v>11</v>
      </c>
      <c r="G2004" t="b">
        <v>0</v>
      </c>
      <c r="I2004">
        <v>15</v>
      </c>
      <c r="J2004" t="b">
        <v>0</v>
      </c>
      <c r="K2004">
        <f>YEAR(Table1[[#This Row],[Patient Admission Date]])</f>
        <v>2024</v>
      </c>
      <c r="L2004" t="str">
        <f>TEXT(Table1[[#This Row],[Patient Admission Date]],"mmm")</f>
        <v>Mar</v>
      </c>
      <c r="M2004" t="str">
        <f>TEXT(Table1[[#This Row],[Patient Admission Date]],"ddd")</f>
        <v>Sat</v>
      </c>
      <c r="N2004" t="str">
        <f>TEXT(INT(HOUR(Table1[[#This Row],[Patient Admission Date]])/3)*3,"00")&amp;"-"&amp;TEXT(INT(HOUR(Table1[[#This Row],[Patient Admission Date]])/3)*3+3,"00")</f>
        <v>18-21</v>
      </c>
      <c r="O2004" t="str" cm="1">
        <f t="array" ref="O2004">_xlfn.IFS(Table1[[#This Row],[Patient Age]]&lt;=14,"0-14",Table1[[#This Row],[Patient Age]]&lt;=29,"15-29",Table1[[#This Row],[Patient Age]]&lt;=44,"30-44",Table1[[#This Row],[Patient Age]]&lt;=59,"45-59",Table1[[#This Row],[Patient Age]]&lt;=74,"60-74",TRUE,"75+")</f>
        <v>30-44</v>
      </c>
      <c r="P2004" t="str" cm="1">
        <f t="array" ref="P2004">_xlfn.IFS(Table1[[#This Row],[Patient Waittime]]&lt;=15,"0-15",Table1[[#This Row],[Patient Waittime]]&lt;=30,"16-30",Table1[[#This Row],[Patient Waittime]]&lt;=45,"31-45",Table1[[#This Row],[Patient Waittime]]&lt;=60,"46-60",TRUE,"60+")</f>
        <v>0-15</v>
      </c>
      <c r="Q2004">
        <f>--(Table1[[#This Row],[Patient Waittime]]&lt;=30)</f>
        <v>1</v>
      </c>
      <c r="R2004">
        <f>--Table1[[#This Row],[Patient Admission Flag]]</f>
        <v>0</v>
      </c>
      <c r="S2004">
        <f>--AND(Table1[[#This Row],[WithinTarget]]=1,Table1[[#This Row],[Patient Satisfaction Score]]&gt;=7)</f>
        <v>0</v>
      </c>
      <c r="T2004" t="str">
        <f>IF(LEFT(Table1[[#This Row],[Patient Gender]],1)="F","Female","Male")</f>
        <v>Female</v>
      </c>
    </row>
    <row r="2005" spans="1:20" x14ac:dyDescent="0.3">
      <c r="A2005" t="s">
        <v>2109</v>
      </c>
      <c r="B2005" s="1">
        <v>45212.628472222219</v>
      </c>
      <c r="C2005" t="s">
        <v>13</v>
      </c>
      <c r="D2005">
        <v>60</v>
      </c>
      <c r="E2005" t="s">
        <v>21</v>
      </c>
      <c r="F2005" t="s">
        <v>11</v>
      </c>
      <c r="G2005" t="b">
        <v>0</v>
      </c>
      <c r="I2005">
        <v>35</v>
      </c>
      <c r="J2005" t="b">
        <v>0</v>
      </c>
      <c r="K2005">
        <f>YEAR(Table1[[#This Row],[Patient Admission Date]])</f>
        <v>2023</v>
      </c>
      <c r="L2005" t="str">
        <f>TEXT(Table1[[#This Row],[Patient Admission Date]],"mmm")</f>
        <v>Oct</v>
      </c>
      <c r="M2005" t="str">
        <f>TEXT(Table1[[#This Row],[Patient Admission Date]],"ddd")</f>
        <v>Fri</v>
      </c>
      <c r="N2005" t="str">
        <f>TEXT(INT(HOUR(Table1[[#This Row],[Patient Admission Date]])/3)*3,"00")&amp;"-"&amp;TEXT(INT(HOUR(Table1[[#This Row],[Patient Admission Date]])/3)*3+3,"00")</f>
        <v>15-18</v>
      </c>
      <c r="O2005" t="str" cm="1">
        <f t="array" ref="O2005">_xlfn.IFS(Table1[[#This Row],[Patient Age]]&lt;=14,"0-14",Table1[[#This Row],[Patient Age]]&lt;=29,"15-29",Table1[[#This Row],[Patient Age]]&lt;=44,"30-44",Table1[[#This Row],[Patient Age]]&lt;=59,"45-59",Table1[[#This Row],[Patient Age]]&lt;=74,"60-74",TRUE,"75+")</f>
        <v>60-74</v>
      </c>
      <c r="P2005" t="str" cm="1">
        <f t="array" ref="P2005">_xlfn.IFS(Table1[[#This Row],[Patient Waittime]]&lt;=15,"0-15",Table1[[#This Row],[Patient Waittime]]&lt;=30,"16-30",Table1[[#This Row],[Patient Waittime]]&lt;=45,"31-45",Table1[[#This Row],[Patient Waittime]]&lt;=60,"46-60",TRUE,"60+")</f>
        <v>31-45</v>
      </c>
      <c r="Q2005">
        <f>--(Table1[[#This Row],[Patient Waittime]]&lt;=30)</f>
        <v>0</v>
      </c>
      <c r="R2005">
        <f>--Table1[[#This Row],[Patient Admission Flag]]</f>
        <v>0</v>
      </c>
      <c r="S2005">
        <f>--AND(Table1[[#This Row],[WithinTarget]]=1,Table1[[#This Row],[Patient Satisfaction Score]]&gt;=7)</f>
        <v>0</v>
      </c>
      <c r="T2005" t="str">
        <f>IF(LEFT(Table1[[#This Row],[Patient Gender]],1)="F","Female","Male")</f>
        <v>Female</v>
      </c>
    </row>
    <row r="2006" spans="1:20" x14ac:dyDescent="0.3">
      <c r="A2006" t="s">
        <v>2110</v>
      </c>
      <c r="B2006" s="1">
        <v>45322.046527777777</v>
      </c>
      <c r="C2006" t="s">
        <v>13</v>
      </c>
      <c r="D2006">
        <v>49</v>
      </c>
      <c r="E2006" t="s">
        <v>21</v>
      </c>
      <c r="F2006" t="s">
        <v>11</v>
      </c>
      <c r="G2006" t="b">
        <v>0</v>
      </c>
      <c r="I2006">
        <v>41</v>
      </c>
      <c r="J2006" t="b">
        <v>0</v>
      </c>
      <c r="K2006">
        <f>YEAR(Table1[[#This Row],[Patient Admission Date]])</f>
        <v>2024</v>
      </c>
      <c r="L2006" t="str">
        <f>TEXT(Table1[[#This Row],[Patient Admission Date]],"mmm")</f>
        <v>Jan</v>
      </c>
      <c r="M2006" t="str">
        <f>TEXT(Table1[[#This Row],[Patient Admission Date]],"ddd")</f>
        <v>Wed</v>
      </c>
      <c r="N2006" t="str">
        <f>TEXT(INT(HOUR(Table1[[#This Row],[Patient Admission Date]])/3)*3,"00")&amp;"-"&amp;TEXT(INT(HOUR(Table1[[#This Row],[Patient Admission Date]])/3)*3+3,"00")</f>
        <v>00-03</v>
      </c>
      <c r="O2006" t="str" cm="1">
        <f t="array" ref="O2006">_xlfn.IFS(Table1[[#This Row],[Patient Age]]&lt;=14,"0-14",Table1[[#This Row],[Patient Age]]&lt;=29,"15-29",Table1[[#This Row],[Patient Age]]&lt;=44,"30-44",Table1[[#This Row],[Patient Age]]&lt;=59,"45-59",Table1[[#This Row],[Patient Age]]&lt;=74,"60-74",TRUE,"75+")</f>
        <v>45-59</v>
      </c>
      <c r="P2006" t="str" cm="1">
        <f t="array" ref="P2006">_xlfn.IFS(Table1[[#This Row],[Patient Waittime]]&lt;=15,"0-15",Table1[[#This Row],[Patient Waittime]]&lt;=30,"16-30",Table1[[#This Row],[Patient Waittime]]&lt;=45,"31-45",Table1[[#This Row],[Patient Waittime]]&lt;=60,"46-60",TRUE,"60+")</f>
        <v>31-45</v>
      </c>
      <c r="Q2006">
        <f>--(Table1[[#This Row],[Patient Waittime]]&lt;=30)</f>
        <v>0</v>
      </c>
      <c r="R2006">
        <f>--Table1[[#This Row],[Patient Admission Flag]]</f>
        <v>0</v>
      </c>
      <c r="S2006">
        <f>--AND(Table1[[#This Row],[WithinTarget]]=1,Table1[[#This Row],[Patient Satisfaction Score]]&gt;=7)</f>
        <v>0</v>
      </c>
      <c r="T2006" t="str">
        <f>IF(LEFT(Table1[[#This Row],[Patient Gender]],1)="F","Female","Male")</f>
        <v>Female</v>
      </c>
    </row>
    <row r="2007" spans="1:20" x14ac:dyDescent="0.3">
      <c r="A2007" t="s">
        <v>2111</v>
      </c>
      <c r="B2007" s="1">
        <v>45559.688194444447</v>
      </c>
      <c r="C2007" t="s">
        <v>13</v>
      </c>
      <c r="D2007">
        <v>47</v>
      </c>
      <c r="E2007" t="s">
        <v>21</v>
      </c>
      <c r="F2007" t="s">
        <v>11</v>
      </c>
      <c r="G2007" t="b">
        <v>0</v>
      </c>
      <c r="I2007">
        <v>51</v>
      </c>
      <c r="J2007" t="b">
        <v>0</v>
      </c>
      <c r="K2007">
        <f>YEAR(Table1[[#This Row],[Patient Admission Date]])</f>
        <v>2024</v>
      </c>
      <c r="L2007" t="str">
        <f>TEXT(Table1[[#This Row],[Patient Admission Date]],"mmm")</f>
        <v>Sep</v>
      </c>
      <c r="M2007" t="str">
        <f>TEXT(Table1[[#This Row],[Patient Admission Date]],"ddd")</f>
        <v>Tue</v>
      </c>
      <c r="N2007" t="str">
        <f>TEXT(INT(HOUR(Table1[[#This Row],[Patient Admission Date]])/3)*3,"00")&amp;"-"&amp;TEXT(INT(HOUR(Table1[[#This Row],[Patient Admission Date]])/3)*3+3,"00")</f>
        <v>15-18</v>
      </c>
      <c r="O2007" t="str" cm="1">
        <f t="array" ref="O2007">_xlfn.IFS(Table1[[#This Row],[Patient Age]]&lt;=14,"0-14",Table1[[#This Row],[Patient Age]]&lt;=29,"15-29",Table1[[#This Row],[Patient Age]]&lt;=44,"30-44",Table1[[#This Row],[Patient Age]]&lt;=59,"45-59",Table1[[#This Row],[Patient Age]]&lt;=74,"60-74",TRUE,"75+")</f>
        <v>45-59</v>
      </c>
      <c r="P2007" t="str" cm="1">
        <f t="array" ref="P2007">_xlfn.IFS(Table1[[#This Row],[Patient Waittime]]&lt;=15,"0-15",Table1[[#This Row],[Patient Waittime]]&lt;=30,"16-30",Table1[[#This Row],[Patient Waittime]]&lt;=45,"31-45",Table1[[#This Row],[Patient Waittime]]&lt;=60,"46-60",TRUE,"60+")</f>
        <v>46-60</v>
      </c>
      <c r="Q2007">
        <f>--(Table1[[#This Row],[Patient Waittime]]&lt;=30)</f>
        <v>0</v>
      </c>
      <c r="R2007">
        <f>--Table1[[#This Row],[Patient Admission Flag]]</f>
        <v>0</v>
      </c>
      <c r="S2007">
        <f>--AND(Table1[[#This Row],[WithinTarget]]=1,Table1[[#This Row],[Patient Satisfaction Score]]&gt;=7)</f>
        <v>0</v>
      </c>
      <c r="T2007" t="str">
        <f>IF(LEFT(Table1[[#This Row],[Patient Gender]],1)="F","Female","Male")</f>
        <v>Female</v>
      </c>
    </row>
    <row r="2008" spans="1:20" x14ac:dyDescent="0.3">
      <c r="A2008" t="s">
        <v>2112</v>
      </c>
      <c r="B2008" s="1">
        <v>45126.080555555556</v>
      </c>
      <c r="C2008" t="s">
        <v>13</v>
      </c>
      <c r="D2008">
        <v>44</v>
      </c>
      <c r="E2008" t="s">
        <v>21</v>
      </c>
      <c r="F2008" t="s">
        <v>11</v>
      </c>
      <c r="G2008" t="b">
        <v>0</v>
      </c>
      <c r="I2008">
        <v>52</v>
      </c>
      <c r="J2008" t="b">
        <v>0</v>
      </c>
      <c r="K2008">
        <f>YEAR(Table1[[#This Row],[Patient Admission Date]])</f>
        <v>2023</v>
      </c>
      <c r="L2008" t="str">
        <f>TEXT(Table1[[#This Row],[Patient Admission Date]],"mmm")</f>
        <v>Jul</v>
      </c>
      <c r="M2008" t="str">
        <f>TEXT(Table1[[#This Row],[Patient Admission Date]],"ddd")</f>
        <v>Wed</v>
      </c>
      <c r="N2008" t="str">
        <f>TEXT(INT(HOUR(Table1[[#This Row],[Patient Admission Date]])/3)*3,"00")&amp;"-"&amp;TEXT(INT(HOUR(Table1[[#This Row],[Patient Admission Date]])/3)*3+3,"00")</f>
        <v>00-03</v>
      </c>
      <c r="O2008" t="str" cm="1">
        <f t="array" ref="O2008">_xlfn.IFS(Table1[[#This Row],[Patient Age]]&lt;=14,"0-14",Table1[[#This Row],[Patient Age]]&lt;=29,"15-29",Table1[[#This Row],[Patient Age]]&lt;=44,"30-44",Table1[[#This Row],[Patient Age]]&lt;=59,"45-59",Table1[[#This Row],[Patient Age]]&lt;=74,"60-74",TRUE,"75+")</f>
        <v>30-44</v>
      </c>
      <c r="P2008" t="str" cm="1">
        <f t="array" ref="P2008">_xlfn.IFS(Table1[[#This Row],[Patient Waittime]]&lt;=15,"0-15",Table1[[#This Row],[Patient Waittime]]&lt;=30,"16-30",Table1[[#This Row],[Patient Waittime]]&lt;=45,"31-45",Table1[[#This Row],[Patient Waittime]]&lt;=60,"46-60",TRUE,"60+")</f>
        <v>46-60</v>
      </c>
      <c r="Q2008">
        <f>--(Table1[[#This Row],[Patient Waittime]]&lt;=30)</f>
        <v>0</v>
      </c>
      <c r="R2008">
        <f>--Table1[[#This Row],[Patient Admission Flag]]</f>
        <v>0</v>
      </c>
      <c r="S2008">
        <f>--AND(Table1[[#This Row],[WithinTarget]]=1,Table1[[#This Row],[Patient Satisfaction Score]]&gt;=7)</f>
        <v>0</v>
      </c>
      <c r="T2008" t="str">
        <f>IF(LEFT(Table1[[#This Row],[Patient Gender]],1)="F","Female","Male")</f>
        <v>Female</v>
      </c>
    </row>
    <row r="2009" spans="1:20" x14ac:dyDescent="0.3">
      <c r="A2009" t="s">
        <v>2113</v>
      </c>
      <c r="B2009" s="1">
        <v>45242.339583333334</v>
      </c>
      <c r="C2009" t="s">
        <v>13</v>
      </c>
      <c r="D2009">
        <v>25</v>
      </c>
      <c r="E2009" t="s">
        <v>21</v>
      </c>
      <c r="F2009" t="s">
        <v>11</v>
      </c>
      <c r="G2009" t="b">
        <v>0</v>
      </c>
      <c r="I2009">
        <v>32</v>
      </c>
      <c r="J2009" t="b">
        <v>0</v>
      </c>
      <c r="K2009">
        <f>YEAR(Table1[[#This Row],[Patient Admission Date]])</f>
        <v>2023</v>
      </c>
      <c r="L2009" t="str">
        <f>TEXT(Table1[[#This Row],[Patient Admission Date]],"mmm")</f>
        <v>Nov</v>
      </c>
      <c r="M2009" t="str">
        <f>TEXT(Table1[[#This Row],[Patient Admission Date]],"ddd")</f>
        <v>Sun</v>
      </c>
      <c r="N2009" t="str">
        <f>TEXT(INT(HOUR(Table1[[#This Row],[Patient Admission Date]])/3)*3,"00")&amp;"-"&amp;TEXT(INT(HOUR(Table1[[#This Row],[Patient Admission Date]])/3)*3+3,"00")</f>
        <v>06-09</v>
      </c>
      <c r="O2009" t="str" cm="1">
        <f t="array" ref="O2009">_xlfn.IFS(Table1[[#This Row],[Patient Age]]&lt;=14,"0-14",Table1[[#This Row],[Patient Age]]&lt;=29,"15-29",Table1[[#This Row],[Patient Age]]&lt;=44,"30-44",Table1[[#This Row],[Patient Age]]&lt;=59,"45-59",Table1[[#This Row],[Patient Age]]&lt;=74,"60-74",TRUE,"75+")</f>
        <v>15-29</v>
      </c>
      <c r="P2009" t="str" cm="1">
        <f t="array" ref="P2009">_xlfn.IFS(Table1[[#This Row],[Patient Waittime]]&lt;=15,"0-15",Table1[[#This Row],[Patient Waittime]]&lt;=30,"16-30",Table1[[#This Row],[Patient Waittime]]&lt;=45,"31-45",Table1[[#This Row],[Patient Waittime]]&lt;=60,"46-60",TRUE,"60+")</f>
        <v>31-45</v>
      </c>
      <c r="Q2009">
        <f>--(Table1[[#This Row],[Patient Waittime]]&lt;=30)</f>
        <v>0</v>
      </c>
      <c r="R2009">
        <f>--Table1[[#This Row],[Patient Admission Flag]]</f>
        <v>0</v>
      </c>
      <c r="S2009">
        <f>--AND(Table1[[#This Row],[WithinTarget]]=1,Table1[[#This Row],[Patient Satisfaction Score]]&gt;=7)</f>
        <v>0</v>
      </c>
      <c r="T2009" t="str">
        <f>IF(LEFT(Table1[[#This Row],[Patient Gender]],1)="F","Female","Male")</f>
        <v>Female</v>
      </c>
    </row>
    <row r="2010" spans="1:20" x14ac:dyDescent="0.3">
      <c r="A2010" t="s">
        <v>2114</v>
      </c>
      <c r="B2010" s="1">
        <v>45411.922222222223</v>
      </c>
      <c r="C2010" t="s">
        <v>13</v>
      </c>
      <c r="D2010">
        <v>19</v>
      </c>
      <c r="E2010" t="s">
        <v>21</v>
      </c>
      <c r="F2010" t="s">
        <v>11</v>
      </c>
      <c r="G2010" t="b">
        <v>0</v>
      </c>
      <c r="I2010">
        <v>35</v>
      </c>
      <c r="J2010" t="b">
        <v>0</v>
      </c>
      <c r="K2010">
        <f>YEAR(Table1[[#This Row],[Patient Admission Date]])</f>
        <v>2024</v>
      </c>
      <c r="L2010" t="str">
        <f>TEXT(Table1[[#This Row],[Patient Admission Date]],"mmm")</f>
        <v>Apr</v>
      </c>
      <c r="M2010" t="str">
        <f>TEXT(Table1[[#This Row],[Patient Admission Date]],"ddd")</f>
        <v>Mon</v>
      </c>
      <c r="N2010" t="str">
        <f>TEXT(INT(HOUR(Table1[[#This Row],[Patient Admission Date]])/3)*3,"00")&amp;"-"&amp;TEXT(INT(HOUR(Table1[[#This Row],[Patient Admission Date]])/3)*3+3,"00")</f>
        <v>21-24</v>
      </c>
      <c r="O2010" t="str" cm="1">
        <f t="array" ref="O2010">_xlfn.IFS(Table1[[#This Row],[Patient Age]]&lt;=14,"0-14",Table1[[#This Row],[Patient Age]]&lt;=29,"15-29",Table1[[#This Row],[Patient Age]]&lt;=44,"30-44",Table1[[#This Row],[Patient Age]]&lt;=59,"45-59",Table1[[#This Row],[Patient Age]]&lt;=74,"60-74",TRUE,"75+")</f>
        <v>15-29</v>
      </c>
      <c r="P2010" t="str" cm="1">
        <f t="array" ref="P2010">_xlfn.IFS(Table1[[#This Row],[Patient Waittime]]&lt;=15,"0-15",Table1[[#This Row],[Patient Waittime]]&lt;=30,"16-30",Table1[[#This Row],[Patient Waittime]]&lt;=45,"31-45",Table1[[#This Row],[Patient Waittime]]&lt;=60,"46-60",TRUE,"60+")</f>
        <v>31-45</v>
      </c>
      <c r="Q2010">
        <f>--(Table1[[#This Row],[Patient Waittime]]&lt;=30)</f>
        <v>0</v>
      </c>
      <c r="R2010">
        <f>--Table1[[#This Row],[Patient Admission Flag]]</f>
        <v>0</v>
      </c>
      <c r="S2010">
        <f>--AND(Table1[[#This Row],[WithinTarget]]=1,Table1[[#This Row],[Patient Satisfaction Score]]&gt;=7)</f>
        <v>0</v>
      </c>
      <c r="T2010" t="str">
        <f>IF(LEFT(Table1[[#This Row],[Patient Gender]],1)="F","Female","Male")</f>
        <v>Female</v>
      </c>
    </row>
    <row r="2011" spans="1:20" x14ac:dyDescent="0.3">
      <c r="A2011" t="s">
        <v>2115</v>
      </c>
      <c r="B2011" s="1">
        <v>45523.570138888892</v>
      </c>
      <c r="C2011" t="s">
        <v>13</v>
      </c>
      <c r="D2011">
        <v>64</v>
      </c>
      <c r="E2011" t="s">
        <v>21</v>
      </c>
      <c r="F2011" t="s">
        <v>11</v>
      </c>
      <c r="G2011" t="b">
        <v>0</v>
      </c>
      <c r="I2011">
        <v>15</v>
      </c>
      <c r="J2011" t="b">
        <v>0</v>
      </c>
      <c r="K2011">
        <f>YEAR(Table1[[#This Row],[Patient Admission Date]])</f>
        <v>2024</v>
      </c>
      <c r="L2011" t="str">
        <f>TEXT(Table1[[#This Row],[Patient Admission Date]],"mmm")</f>
        <v>Aug</v>
      </c>
      <c r="M2011" t="str">
        <f>TEXT(Table1[[#This Row],[Patient Admission Date]],"ddd")</f>
        <v>Mon</v>
      </c>
      <c r="N2011" t="str">
        <f>TEXT(INT(HOUR(Table1[[#This Row],[Patient Admission Date]])/3)*3,"00")&amp;"-"&amp;TEXT(INT(HOUR(Table1[[#This Row],[Patient Admission Date]])/3)*3+3,"00")</f>
        <v>12-15</v>
      </c>
      <c r="O2011" t="str" cm="1">
        <f t="array" ref="O2011">_xlfn.IFS(Table1[[#This Row],[Patient Age]]&lt;=14,"0-14",Table1[[#This Row],[Patient Age]]&lt;=29,"15-29",Table1[[#This Row],[Patient Age]]&lt;=44,"30-44",Table1[[#This Row],[Patient Age]]&lt;=59,"45-59",Table1[[#This Row],[Patient Age]]&lt;=74,"60-74",TRUE,"75+")</f>
        <v>60-74</v>
      </c>
      <c r="P2011" t="str" cm="1">
        <f t="array" ref="P2011">_xlfn.IFS(Table1[[#This Row],[Patient Waittime]]&lt;=15,"0-15",Table1[[#This Row],[Patient Waittime]]&lt;=30,"16-30",Table1[[#This Row],[Patient Waittime]]&lt;=45,"31-45",Table1[[#This Row],[Patient Waittime]]&lt;=60,"46-60",TRUE,"60+")</f>
        <v>0-15</v>
      </c>
      <c r="Q2011">
        <f>--(Table1[[#This Row],[Patient Waittime]]&lt;=30)</f>
        <v>1</v>
      </c>
      <c r="R2011">
        <f>--Table1[[#This Row],[Patient Admission Flag]]</f>
        <v>0</v>
      </c>
      <c r="S2011">
        <f>--AND(Table1[[#This Row],[WithinTarget]]=1,Table1[[#This Row],[Patient Satisfaction Score]]&gt;=7)</f>
        <v>0</v>
      </c>
      <c r="T2011" t="str">
        <f>IF(LEFT(Table1[[#This Row],[Patient Gender]],1)="F","Female","Male")</f>
        <v>Female</v>
      </c>
    </row>
    <row r="2012" spans="1:20" x14ac:dyDescent="0.3">
      <c r="A2012" t="s">
        <v>2116</v>
      </c>
      <c r="B2012" s="1">
        <v>45505.671527777777</v>
      </c>
      <c r="C2012" t="s">
        <v>13</v>
      </c>
      <c r="D2012">
        <v>23</v>
      </c>
      <c r="E2012" t="s">
        <v>21</v>
      </c>
      <c r="F2012" t="s">
        <v>11</v>
      </c>
      <c r="G2012" t="b">
        <v>0</v>
      </c>
      <c r="I2012">
        <v>30</v>
      </c>
      <c r="J2012" t="b">
        <v>0</v>
      </c>
      <c r="K2012">
        <f>YEAR(Table1[[#This Row],[Patient Admission Date]])</f>
        <v>2024</v>
      </c>
      <c r="L2012" t="str">
        <f>TEXT(Table1[[#This Row],[Patient Admission Date]],"mmm")</f>
        <v>Aug</v>
      </c>
      <c r="M2012" t="str">
        <f>TEXT(Table1[[#This Row],[Patient Admission Date]],"ddd")</f>
        <v>Thu</v>
      </c>
      <c r="N2012" t="str">
        <f>TEXT(INT(HOUR(Table1[[#This Row],[Patient Admission Date]])/3)*3,"00")&amp;"-"&amp;TEXT(INT(HOUR(Table1[[#This Row],[Patient Admission Date]])/3)*3+3,"00")</f>
        <v>15-18</v>
      </c>
      <c r="O2012" t="str" cm="1">
        <f t="array" ref="O2012">_xlfn.IFS(Table1[[#This Row],[Patient Age]]&lt;=14,"0-14",Table1[[#This Row],[Patient Age]]&lt;=29,"15-29",Table1[[#This Row],[Patient Age]]&lt;=44,"30-44",Table1[[#This Row],[Patient Age]]&lt;=59,"45-59",Table1[[#This Row],[Patient Age]]&lt;=74,"60-74",TRUE,"75+")</f>
        <v>15-29</v>
      </c>
      <c r="P2012" t="str" cm="1">
        <f t="array" ref="P2012">_xlfn.IFS(Table1[[#This Row],[Patient Waittime]]&lt;=15,"0-15",Table1[[#This Row],[Patient Waittime]]&lt;=30,"16-30",Table1[[#This Row],[Patient Waittime]]&lt;=45,"31-45",Table1[[#This Row],[Patient Waittime]]&lt;=60,"46-60",TRUE,"60+")</f>
        <v>16-30</v>
      </c>
      <c r="Q2012">
        <f>--(Table1[[#This Row],[Patient Waittime]]&lt;=30)</f>
        <v>1</v>
      </c>
      <c r="R2012">
        <f>--Table1[[#This Row],[Patient Admission Flag]]</f>
        <v>0</v>
      </c>
      <c r="S2012">
        <f>--AND(Table1[[#This Row],[WithinTarget]]=1,Table1[[#This Row],[Patient Satisfaction Score]]&gt;=7)</f>
        <v>0</v>
      </c>
      <c r="T2012" t="str">
        <f>IF(LEFT(Table1[[#This Row],[Patient Gender]],1)="F","Female","Male")</f>
        <v>Female</v>
      </c>
    </row>
    <row r="2013" spans="1:20" x14ac:dyDescent="0.3">
      <c r="A2013" t="s">
        <v>2117</v>
      </c>
      <c r="B2013" s="1">
        <v>45024.308333333334</v>
      </c>
      <c r="C2013" t="s">
        <v>13</v>
      </c>
      <c r="D2013">
        <v>6</v>
      </c>
      <c r="E2013" t="s">
        <v>21</v>
      </c>
      <c r="F2013" t="s">
        <v>11</v>
      </c>
      <c r="G2013" t="b">
        <v>0</v>
      </c>
      <c r="I2013">
        <v>33</v>
      </c>
      <c r="J2013" t="b">
        <v>0</v>
      </c>
      <c r="K2013">
        <f>YEAR(Table1[[#This Row],[Patient Admission Date]])</f>
        <v>2023</v>
      </c>
      <c r="L2013" t="str">
        <f>TEXT(Table1[[#This Row],[Patient Admission Date]],"mmm")</f>
        <v>Apr</v>
      </c>
      <c r="M2013" t="str">
        <f>TEXT(Table1[[#This Row],[Patient Admission Date]],"ddd")</f>
        <v>Sat</v>
      </c>
      <c r="N2013" t="str">
        <f>TEXT(INT(HOUR(Table1[[#This Row],[Patient Admission Date]])/3)*3,"00")&amp;"-"&amp;TEXT(INT(HOUR(Table1[[#This Row],[Patient Admission Date]])/3)*3+3,"00")</f>
        <v>06-09</v>
      </c>
      <c r="O2013" t="str" cm="1">
        <f t="array" ref="O2013">_xlfn.IFS(Table1[[#This Row],[Patient Age]]&lt;=14,"0-14",Table1[[#This Row],[Patient Age]]&lt;=29,"15-29",Table1[[#This Row],[Patient Age]]&lt;=44,"30-44",Table1[[#This Row],[Patient Age]]&lt;=59,"45-59",Table1[[#This Row],[Patient Age]]&lt;=74,"60-74",TRUE,"75+")</f>
        <v>0-14</v>
      </c>
      <c r="P2013" t="str" cm="1">
        <f t="array" ref="P2013">_xlfn.IFS(Table1[[#This Row],[Patient Waittime]]&lt;=15,"0-15",Table1[[#This Row],[Patient Waittime]]&lt;=30,"16-30",Table1[[#This Row],[Patient Waittime]]&lt;=45,"31-45",Table1[[#This Row],[Patient Waittime]]&lt;=60,"46-60",TRUE,"60+")</f>
        <v>31-45</v>
      </c>
      <c r="Q2013">
        <f>--(Table1[[#This Row],[Patient Waittime]]&lt;=30)</f>
        <v>0</v>
      </c>
      <c r="R2013">
        <f>--Table1[[#This Row],[Patient Admission Flag]]</f>
        <v>0</v>
      </c>
      <c r="S2013">
        <f>--AND(Table1[[#This Row],[WithinTarget]]=1,Table1[[#This Row],[Patient Satisfaction Score]]&gt;=7)</f>
        <v>0</v>
      </c>
      <c r="T2013" t="str">
        <f>IF(LEFT(Table1[[#This Row],[Patient Gender]],1)="F","Female","Male")</f>
        <v>Female</v>
      </c>
    </row>
    <row r="2014" spans="1:20" x14ac:dyDescent="0.3">
      <c r="A2014" t="s">
        <v>2118</v>
      </c>
      <c r="B2014" s="1">
        <v>45523.526388888888</v>
      </c>
      <c r="C2014" t="s">
        <v>13</v>
      </c>
      <c r="D2014">
        <v>16</v>
      </c>
      <c r="E2014" t="s">
        <v>21</v>
      </c>
      <c r="F2014" t="s">
        <v>11</v>
      </c>
      <c r="G2014" t="b">
        <v>0</v>
      </c>
      <c r="I2014">
        <v>28</v>
      </c>
      <c r="J2014" t="b">
        <v>0</v>
      </c>
      <c r="K2014">
        <f>YEAR(Table1[[#This Row],[Patient Admission Date]])</f>
        <v>2024</v>
      </c>
      <c r="L2014" t="str">
        <f>TEXT(Table1[[#This Row],[Patient Admission Date]],"mmm")</f>
        <v>Aug</v>
      </c>
      <c r="M2014" t="str">
        <f>TEXT(Table1[[#This Row],[Patient Admission Date]],"ddd")</f>
        <v>Mon</v>
      </c>
      <c r="N2014" t="str">
        <f>TEXT(INT(HOUR(Table1[[#This Row],[Patient Admission Date]])/3)*3,"00")&amp;"-"&amp;TEXT(INT(HOUR(Table1[[#This Row],[Patient Admission Date]])/3)*3+3,"00")</f>
        <v>12-15</v>
      </c>
      <c r="O2014" t="str" cm="1">
        <f t="array" ref="O2014">_xlfn.IFS(Table1[[#This Row],[Patient Age]]&lt;=14,"0-14",Table1[[#This Row],[Patient Age]]&lt;=29,"15-29",Table1[[#This Row],[Patient Age]]&lt;=44,"30-44",Table1[[#This Row],[Patient Age]]&lt;=59,"45-59",Table1[[#This Row],[Patient Age]]&lt;=74,"60-74",TRUE,"75+")</f>
        <v>15-29</v>
      </c>
      <c r="P2014" t="str" cm="1">
        <f t="array" ref="P2014">_xlfn.IFS(Table1[[#This Row],[Patient Waittime]]&lt;=15,"0-15",Table1[[#This Row],[Patient Waittime]]&lt;=30,"16-30",Table1[[#This Row],[Patient Waittime]]&lt;=45,"31-45",Table1[[#This Row],[Patient Waittime]]&lt;=60,"46-60",TRUE,"60+")</f>
        <v>16-30</v>
      </c>
      <c r="Q2014">
        <f>--(Table1[[#This Row],[Patient Waittime]]&lt;=30)</f>
        <v>1</v>
      </c>
      <c r="R2014">
        <f>--Table1[[#This Row],[Patient Admission Flag]]</f>
        <v>0</v>
      </c>
      <c r="S2014">
        <f>--AND(Table1[[#This Row],[WithinTarget]]=1,Table1[[#This Row],[Patient Satisfaction Score]]&gt;=7)</f>
        <v>0</v>
      </c>
      <c r="T2014" t="str">
        <f>IF(LEFT(Table1[[#This Row],[Patient Gender]],1)="F","Female","Male")</f>
        <v>Female</v>
      </c>
    </row>
    <row r="2015" spans="1:20" x14ac:dyDescent="0.3">
      <c r="A2015" t="s">
        <v>2119</v>
      </c>
      <c r="B2015" s="1">
        <v>45392.732638888891</v>
      </c>
      <c r="C2015" t="s">
        <v>13</v>
      </c>
      <c r="D2015">
        <v>49</v>
      </c>
      <c r="E2015" t="s">
        <v>21</v>
      </c>
      <c r="F2015" t="s">
        <v>11</v>
      </c>
      <c r="G2015" t="b">
        <v>0</v>
      </c>
      <c r="I2015">
        <v>29</v>
      </c>
      <c r="J2015" t="b">
        <v>0</v>
      </c>
      <c r="K2015">
        <f>YEAR(Table1[[#This Row],[Patient Admission Date]])</f>
        <v>2024</v>
      </c>
      <c r="L2015" t="str">
        <f>TEXT(Table1[[#This Row],[Patient Admission Date]],"mmm")</f>
        <v>Apr</v>
      </c>
      <c r="M2015" t="str">
        <f>TEXT(Table1[[#This Row],[Patient Admission Date]],"ddd")</f>
        <v>Wed</v>
      </c>
      <c r="N2015" t="str">
        <f>TEXT(INT(HOUR(Table1[[#This Row],[Patient Admission Date]])/3)*3,"00")&amp;"-"&amp;TEXT(INT(HOUR(Table1[[#This Row],[Patient Admission Date]])/3)*3+3,"00")</f>
        <v>15-18</v>
      </c>
      <c r="O2015" t="str" cm="1">
        <f t="array" ref="O2015">_xlfn.IFS(Table1[[#This Row],[Patient Age]]&lt;=14,"0-14",Table1[[#This Row],[Patient Age]]&lt;=29,"15-29",Table1[[#This Row],[Patient Age]]&lt;=44,"30-44",Table1[[#This Row],[Patient Age]]&lt;=59,"45-59",Table1[[#This Row],[Patient Age]]&lt;=74,"60-74",TRUE,"75+")</f>
        <v>45-59</v>
      </c>
      <c r="P2015" t="str" cm="1">
        <f t="array" ref="P2015">_xlfn.IFS(Table1[[#This Row],[Patient Waittime]]&lt;=15,"0-15",Table1[[#This Row],[Patient Waittime]]&lt;=30,"16-30",Table1[[#This Row],[Patient Waittime]]&lt;=45,"31-45",Table1[[#This Row],[Patient Waittime]]&lt;=60,"46-60",TRUE,"60+")</f>
        <v>16-30</v>
      </c>
      <c r="Q2015">
        <f>--(Table1[[#This Row],[Patient Waittime]]&lt;=30)</f>
        <v>1</v>
      </c>
      <c r="R2015">
        <f>--Table1[[#This Row],[Patient Admission Flag]]</f>
        <v>0</v>
      </c>
      <c r="S2015">
        <f>--AND(Table1[[#This Row],[WithinTarget]]=1,Table1[[#This Row],[Patient Satisfaction Score]]&gt;=7)</f>
        <v>0</v>
      </c>
      <c r="T2015" t="str">
        <f>IF(LEFT(Table1[[#This Row],[Patient Gender]],1)="F","Female","Male")</f>
        <v>Female</v>
      </c>
    </row>
    <row r="2016" spans="1:20" x14ac:dyDescent="0.3">
      <c r="A2016" t="s">
        <v>2120</v>
      </c>
      <c r="B2016" s="1">
        <v>45116.324305555558</v>
      </c>
      <c r="C2016" t="s">
        <v>13</v>
      </c>
      <c r="D2016">
        <v>27</v>
      </c>
      <c r="E2016" t="s">
        <v>21</v>
      </c>
      <c r="F2016" t="s">
        <v>11</v>
      </c>
      <c r="G2016" t="b">
        <v>0</v>
      </c>
      <c r="I2016">
        <v>42</v>
      </c>
      <c r="J2016" t="b">
        <v>0</v>
      </c>
      <c r="K2016">
        <f>YEAR(Table1[[#This Row],[Patient Admission Date]])</f>
        <v>2023</v>
      </c>
      <c r="L2016" t="str">
        <f>TEXT(Table1[[#This Row],[Patient Admission Date]],"mmm")</f>
        <v>Jul</v>
      </c>
      <c r="M2016" t="str">
        <f>TEXT(Table1[[#This Row],[Patient Admission Date]],"ddd")</f>
        <v>Sun</v>
      </c>
      <c r="N2016" t="str">
        <f>TEXT(INT(HOUR(Table1[[#This Row],[Patient Admission Date]])/3)*3,"00")&amp;"-"&amp;TEXT(INT(HOUR(Table1[[#This Row],[Patient Admission Date]])/3)*3+3,"00")</f>
        <v>06-09</v>
      </c>
      <c r="O2016" t="str" cm="1">
        <f t="array" ref="O2016">_xlfn.IFS(Table1[[#This Row],[Patient Age]]&lt;=14,"0-14",Table1[[#This Row],[Patient Age]]&lt;=29,"15-29",Table1[[#This Row],[Patient Age]]&lt;=44,"30-44",Table1[[#This Row],[Patient Age]]&lt;=59,"45-59",Table1[[#This Row],[Patient Age]]&lt;=74,"60-74",TRUE,"75+")</f>
        <v>15-29</v>
      </c>
      <c r="P2016" t="str" cm="1">
        <f t="array" ref="P2016">_xlfn.IFS(Table1[[#This Row],[Patient Waittime]]&lt;=15,"0-15",Table1[[#This Row],[Patient Waittime]]&lt;=30,"16-30",Table1[[#This Row],[Patient Waittime]]&lt;=45,"31-45",Table1[[#This Row],[Patient Waittime]]&lt;=60,"46-60",TRUE,"60+")</f>
        <v>31-45</v>
      </c>
      <c r="Q2016">
        <f>--(Table1[[#This Row],[Patient Waittime]]&lt;=30)</f>
        <v>0</v>
      </c>
      <c r="R2016">
        <f>--Table1[[#This Row],[Patient Admission Flag]]</f>
        <v>0</v>
      </c>
      <c r="S2016">
        <f>--AND(Table1[[#This Row],[WithinTarget]]=1,Table1[[#This Row],[Patient Satisfaction Score]]&gt;=7)</f>
        <v>0</v>
      </c>
      <c r="T2016" t="str">
        <f>IF(LEFT(Table1[[#This Row],[Patient Gender]],1)="F","Female","Male")</f>
        <v>Female</v>
      </c>
    </row>
    <row r="2017" spans="1:20" x14ac:dyDescent="0.3">
      <c r="A2017" t="s">
        <v>2121</v>
      </c>
      <c r="B2017" s="1">
        <v>45427.330555555556</v>
      </c>
      <c r="C2017" t="s">
        <v>13</v>
      </c>
      <c r="D2017">
        <v>3</v>
      </c>
      <c r="E2017" t="s">
        <v>21</v>
      </c>
      <c r="F2017" t="s">
        <v>11</v>
      </c>
      <c r="G2017" t="b">
        <v>0</v>
      </c>
      <c r="I2017">
        <v>49</v>
      </c>
      <c r="J2017" t="b">
        <v>0</v>
      </c>
      <c r="K2017">
        <f>YEAR(Table1[[#This Row],[Patient Admission Date]])</f>
        <v>2024</v>
      </c>
      <c r="L2017" t="str">
        <f>TEXT(Table1[[#This Row],[Patient Admission Date]],"mmm")</f>
        <v>May</v>
      </c>
      <c r="M2017" t="str">
        <f>TEXT(Table1[[#This Row],[Patient Admission Date]],"ddd")</f>
        <v>Wed</v>
      </c>
      <c r="N2017" t="str">
        <f>TEXT(INT(HOUR(Table1[[#This Row],[Patient Admission Date]])/3)*3,"00")&amp;"-"&amp;TEXT(INT(HOUR(Table1[[#This Row],[Patient Admission Date]])/3)*3+3,"00")</f>
        <v>06-09</v>
      </c>
      <c r="O2017" t="str" cm="1">
        <f t="array" ref="O2017">_xlfn.IFS(Table1[[#This Row],[Patient Age]]&lt;=14,"0-14",Table1[[#This Row],[Patient Age]]&lt;=29,"15-29",Table1[[#This Row],[Patient Age]]&lt;=44,"30-44",Table1[[#This Row],[Patient Age]]&lt;=59,"45-59",Table1[[#This Row],[Patient Age]]&lt;=74,"60-74",TRUE,"75+")</f>
        <v>0-14</v>
      </c>
      <c r="P2017" t="str" cm="1">
        <f t="array" ref="P2017">_xlfn.IFS(Table1[[#This Row],[Patient Waittime]]&lt;=15,"0-15",Table1[[#This Row],[Patient Waittime]]&lt;=30,"16-30",Table1[[#This Row],[Patient Waittime]]&lt;=45,"31-45",Table1[[#This Row],[Patient Waittime]]&lt;=60,"46-60",TRUE,"60+")</f>
        <v>46-60</v>
      </c>
      <c r="Q2017">
        <f>--(Table1[[#This Row],[Patient Waittime]]&lt;=30)</f>
        <v>0</v>
      </c>
      <c r="R2017">
        <f>--Table1[[#This Row],[Patient Admission Flag]]</f>
        <v>0</v>
      </c>
      <c r="S2017">
        <f>--AND(Table1[[#This Row],[WithinTarget]]=1,Table1[[#This Row],[Patient Satisfaction Score]]&gt;=7)</f>
        <v>0</v>
      </c>
      <c r="T2017" t="str">
        <f>IF(LEFT(Table1[[#This Row],[Patient Gender]],1)="F","Female","Male")</f>
        <v>Female</v>
      </c>
    </row>
    <row r="2018" spans="1:20" x14ac:dyDescent="0.3">
      <c r="A2018" t="s">
        <v>2122</v>
      </c>
      <c r="B2018" s="1">
        <v>45566.570833333331</v>
      </c>
      <c r="C2018" t="s">
        <v>13</v>
      </c>
      <c r="D2018">
        <v>37</v>
      </c>
      <c r="E2018" t="s">
        <v>21</v>
      </c>
      <c r="F2018" t="s">
        <v>11</v>
      </c>
      <c r="G2018" t="b">
        <v>0</v>
      </c>
      <c r="I2018">
        <v>54</v>
      </c>
      <c r="J2018" t="b">
        <v>0</v>
      </c>
      <c r="K2018">
        <f>YEAR(Table1[[#This Row],[Patient Admission Date]])</f>
        <v>2024</v>
      </c>
      <c r="L2018" t="str">
        <f>TEXT(Table1[[#This Row],[Patient Admission Date]],"mmm")</f>
        <v>Oct</v>
      </c>
      <c r="M2018" t="str">
        <f>TEXT(Table1[[#This Row],[Patient Admission Date]],"ddd")</f>
        <v>Tue</v>
      </c>
      <c r="N2018" t="str">
        <f>TEXT(INT(HOUR(Table1[[#This Row],[Patient Admission Date]])/3)*3,"00")&amp;"-"&amp;TEXT(INT(HOUR(Table1[[#This Row],[Patient Admission Date]])/3)*3+3,"00")</f>
        <v>12-15</v>
      </c>
      <c r="O2018" t="str" cm="1">
        <f t="array" ref="O2018">_xlfn.IFS(Table1[[#This Row],[Patient Age]]&lt;=14,"0-14",Table1[[#This Row],[Patient Age]]&lt;=29,"15-29",Table1[[#This Row],[Patient Age]]&lt;=44,"30-44",Table1[[#This Row],[Patient Age]]&lt;=59,"45-59",Table1[[#This Row],[Patient Age]]&lt;=74,"60-74",TRUE,"75+")</f>
        <v>30-44</v>
      </c>
      <c r="P2018" t="str" cm="1">
        <f t="array" ref="P2018">_xlfn.IFS(Table1[[#This Row],[Patient Waittime]]&lt;=15,"0-15",Table1[[#This Row],[Patient Waittime]]&lt;=30,"16-30",Table1[[#This Row],[Patient Waittime]]&lt;=45,"31-45",Table1[[#This Row],[Patient Waittime]]&lt;=60,"46-60",TRUE,"60+")</f>
        <v>46-60</v>
      </c>
      <c r="Q2018">
        <f>--(Table1[[#This Row],[Patient Waittime]]&lt;=30)</f>
        <v>0</v>
      </c>
      <c r="R2018">
        <f>--Table1[[#This Row],[Patient Admission Flag]]</f>
        <v>0</v>
      </c>
      <c r="S2018">
        <f>--AND(Table1[[#This Row],[WithinTarget]]=1,Table1[[#This Row],[Patient Satisfaction Score]]&gt;=7)</f>
        <v>0</v>
      </c>
      <c r="T2018" t="str">
        <f>IF(LEFT(Table1[[#This Row],[Patient Gender]],1)="F","Female","Male")</f>
        <v>Female</v>
      </c>
    </row>
    <row r="2019" spans="1:20" x14ac:dyDescent="0.3">
      <c r="A2019" t="s">
        <v>2123</v>
      </c>
      <c r="B2019" s="1">
        <v>45093.986805555556</v>
      </c>
      <c r="C2019" t="s">
        <v>13</v>
      </c>
      <c r="D2019">
        <v>18</v>
      </c>
      <c r="E2019" t="s">
        <v>21</v>
      </c>
      <c r="F2019" t="s">
        <v>11</v>
      </c>
      <c r="G2019" t="b">
        <v>0</v>
      </c>
      <c r="I2019">
        <v>14</v>
      </c>
      <c r="J2019" t="b">
        <v>0</v>
      </c>
      <c r="K2019">
        <f>YEAR(Table1[[#This Row],[Patient Admission Date]])</f>
        <v>2023</v>
      </c>
      <c r="L2019" t="str">
        <f>TEXT(Table1[[#This Row],[Patient Admission Date]],"mmm")</f>
        <v>Jun</v>
      </c>
      <c r="M2019" t="str">
        <f>TEXT(Table1[[#This Row],[Patient Admission Date]],"ddd")</f>
        <v>Fri</v>
      </c>
      <c r="N2019" t="str">
        <f>TEXT(INT(HOUR(Table1[[#This Row],[Patient Admission Date]])/3)*3,"00")&amp;"-"&amp;TEXT(INT(HOUR(Table1[[#This Row],[Patient Admission Date]])/3)*3+3,"00")</f>
        <v>21-24</v>
      </c>
      <c r="O2019" t="str" cm="1">
        <f t="array" ref="O2019">_xlfn.IFS(Table1[[#This Row],[Patient Age]]&lt;=14,"0-14",Table1[[#This Row],[Patient Age]]&lt;=29,"15-29",Table1[[#This Row],[Patient Age]]&lt;=44,"30-44",Table1[[#This Row],[Patient Age]]&lt;=59,"45-59",Table1[[#This Row],[Patient Age]]&lt;=74,"60-74",TRUE,"75+")</f>
        <v>15-29</v>
      </c>
      <c r="P2019" t="str" cm="1">
        <f t="array" ref="P2019">_xlfn.IFS(Table1[[#This Row],[Patient Waittime]]&lt;=15,"0-15",Table1[[#This Row],[Patient Waittime]]&lt;=30,"16-30",Table1[[#This Row],[Patient Waittime]]&lt;=45,"31-45",Table1[[#This Row],[Patient Waittime]]&lt;=60,"46-60",TRUE,"60+")</f>
        <v>0-15</v>
      </c>
      <c r="Q2019">
        <f>--(Table1[[#This Row],[Patient Waittime]]&lt;=30)</f>
        <v>1</v>
      </c>
      <c r="R2019">
        <f>--Table1[[#This Row],[Patient Admission Flag]]</f>
        <v>0</v>
      </c>
      <c r="S2019">
        <f>--AND(Table1[[#This Row],[WithinTarget]]=1,Table1[[#This Row],[Patient Satisfaction Score]]&gt;=7)</f>
        <v>0</v>
      </c>
      <c r="T2019" t="str">
        <f>IF(LEFT(Table1[[#This Row],[Patient Gender]],1)="F","Female","Male")</f>
        <v>Female</v>
      </c>
    </row>
    <row r="2020" spans="1:20" x14ac:dyDescent="0.3">
      <c r="A2020" t="s">
        <v>2124</v>
      </c>
      <c r="B2020" s="1">
        <v>45539.635416666664</v>
      </c>
      <c r="C2020" t="s">
        <v>13</v>
      </c>
      <c r="D2020">
        <v>35</v>
      </c>
      <c r="E2020" t="s">
        <v>21</v>
      </c>
      <c r="F2020" t="s">
        <v>11</v>
      </c>
      <c r="G2020" t="b">
        <v>0</v>
      </c>
      <c r="I2020">
        <v>21</v>
      </c>
      <c r="J2020" t="b">
        <v>0</v>
      </c>
      <c r="K2020">
        <f>YEAR(Table1[[#This Row],[Patient Admission Date]])</f>
        <v>2024</v>
      </c>
      <c r="L2020" t="str">
        <f>TEXT(Table1[[#This Row],[Patient Admission Date]],"mmm")</f>
        <v>Sep</v>
      </c>
      <c r="M2020" t="str">
        <f>TEXT(Table1[[#This Row],[Patient Admission Date]],"ddd")</f>
        <v>Wed</v>
      </c>
      <c r="N2020" t="str">
        <f>TEXT(INT(HOUR(Table1[[#This Row],[Patient Admission Date]])/3)*3,"00")&amp;"-"&amp;TEXT(INT(HOUR(Table1[[#This Row],[Patient Admission Date]])/3)*3+3,"00")</f>
        <v>15-18</v>
      </c>
      <c r="O2020" t="str" cm="1">
        <f t="array" ref="O2020">_xlfn.IFS(Table1[[#This Row],[Patient Age]]&lt;=14,"0-14",Table1[[#This Row],[Patient Age]]&lt;=29,"15-29",Table1[[#This Row],[Patient Age]]&lt;=44,"30-44",Table1[[#This Row],[Patient Age]]&lt;=59,"45-59",Table1[[#This Row],[Patient Age]]&lt;=74,"60-74",TRUE,"75+")</f>
        <v>30-44</v>
      </c>
      <c r="P2020" t="str" cm="1">
        <f t="array" ref="P2020">_xlfn.IFS(Table1[[#This Row],[Patient Waittime]]&lt;=15,"0-15",Table1[[#This Row],[Patient Waittime]]&lt;=30,"16-30",Table1[[#This Row],[Patient Waittime]]&lt;=45,"31-45",Table1[[#This Row],[Patient Waittime]]&lt;=60,"46-60",TRUE,"60+")</f>
        <v>16-30</v>
      </c>
      <c r="Q2020">
        <f>--(Table1[[#This Row],[Patient Waittime]]&lt;=30)</f>
        <v>1</v>
      </c>
      <c r="R2020">
        <f>--Table1[[#This Row],[Patient Admission Flag]]</f>
        <v>0</v>
      </c>
      <c r="S2020">
        <f>--AND(Table1[[#This Row],[WithinTarget]]=1,Table1[[#This Row],[Patient Satisfaction Score]]&gt;=7)</f>
        <v>0</v>
      </c>
      <c r="T2020" t="str">
        <f>IF(LEFT(Table1[[#This Row],[Patient Gender]],1)="F","Female","Male")</f>
        <v>Female</v>
      </c>
    </row>
    <row r="2021" spans="1:20" x14ac:dyDescent="0.3">
      <c r="A2021" t="s">
        <v>2125</v>
      </c>
      <c r="B2021" s="1">
        <v>45373.740277777775</v>
      </c>
      <c r="C2021" t="s">
        <v>13</v>
      </c>
      <c r="D2021">
        <v>63</v>
      </c>
      <c r="E2021" t="s">
        <v>21</v>
      </c>
      <c r="F2021" t="s">
        <v>11</v>
      </c>
      <c r="G2021" t="b">
        <v>0</v>
      </c>
      <c r="I2021">
        <v>27</v>
      </c>
      <c r="J2021" t="b">
        <v>0</v>
      </c>
      <c r="K2021">
        <f>YEAR(Table1[[#This Row],[Patient Admission Date]])</f>
        <v>2024</v>
      </c>
      <c r="L2021" t="str">
        <f>TEXT(Table1[[#This Row],[Patient Admission Date]],"mmm")</f>
        <v>Mar</v>
      </c>
      <c r="M2021" t="str">
        <f>TEXT(Table1[[#This Row],[Patient Admission Date]],"ddd")</f>
        <v>Fri</v>
      </c>
      <c r="N2021" t="str">
        <f>TEXT(INT(HOUR(Table1[[#This Row],[Patient Admission Date]])/3)*3,"00")&amp;"-"&amp;TEXT(INT(HOUR(Table1[[#This Row],[Patient Admission Date]])/3)*3+3,"00")</f>
        <v>15-18</v>
      </c>
      <c r="O2021" t="str" cm="1">
        <f t="array" ref="O2021">_xlfn.IFS(Table1[[#This Row],[Patient Age]]&lt;=14,"0-14",Table1[[#This Row],[Patient Age]]&lt;=29,"15-29",Table1[[#This Row],[Patient Age]]&lt;=44,"30-44",Table1[[#This Row],[Patient Age]]&lt;=59,"45-59",Table1[[#This Row],[Patient Age]]&lt;=74,"60-74",TRUE,"75+")</f>
        <v>60-74</v>
      </c>
      <c r="P2021" t="str" cm="1">
        <f t="array" ref="P2021">_xlfn.IFS(Table1[[#This Row],[Patient Waittime]]&lt;=15,"0-15",Table1[[#This Row],[Patient Waittime]]&lt;=30,"16-30",Table1[[#This Row],[Patient Waittime]]&lt;=45,"31-45",Table1[[#This Row],[Patient Waittime]]&lt;=60,"46-60",TRUE,"60+")</f>
        <v>16-30</v>
      </c>
      <c r="Q2021">
        <f>--(Table1[[#This Row],[Patient Waittime]]&lt;=30)</f>
        <v>1</v>
      </c>
      <c r="R2021">
        <f>--Table1[[#This Row],[Patient Admission Flag]]</f>
        <v>0</v>
      </c>
      <c r="S2021">
        <f>--AND(Table1[[#This Row],[WithinTarget]]=1,Table1[[#This Row],[Patient Satisfaction Score]]&gt;=7)</f>
        <v>0</v>
      </c>
      <c r="T2021" t="str">
        <f>IF(LEFT(Table1[[#This Row],[Patient Gender]],1)="F","Female","Male")</f>
        <v>Female</v>
      </c>
    </row>
    <row r="2022" spans="1:20" x14ac:dyDescent="0.3">
      <c r="A2022" t="s">
        <v>2126</v>
      </c>
      <c r="B2022" s="1">
        <v>45244.714583333334</v>
      </c>
      <c r="C2022" t="s">
        <v>13</v>
      </c>
      <c r="D2022">
        <v>16</v>
      </c>
      <c r="E2022" t="s">
        <v>21</v>
      </c>
      <c r="F2022" t="s">
        <v>11</v>
      </c>
      <c r="G2022" t="b">
        <v>0</v>
      </c>
      <c r="I2022">
        <v>57</v>
      </c>
      <c r="J2022" t="b">
        <v>0</v>
      </c>
      <c r="K2022">
        <f>YEAR(Table1[[#This Row],[Patient Admission Date]])</f>
        <v>2023</v>
      </c>
      <c r="L2022" t="str">
        <f>TEXT(Table1[[#This Row],[Patient Admission Date]],"mmm")</f>
        <v>Nov</v>
      </c>
      <c r="M2022" t="str">
        <f>TEXT(Table1[[#This Row],[Patient Admission Date]],"ddd")</f>
        <v>Tue</v>
      </c>
      <c r="N2022" t="str">
        <f>TEXT(INT(HOUR(Table1[[#This Row],[Patient Admission Date]])/3)*3,"00")&amp;"-"&amp;TEXT(INT(HOUR(Table1[[#This Row],[Patient Admission Date]])/3)*3+3,"00")</f>
        <v>15-18</v>
      </c>
      <c r="O2022" t="str" cm="1">
        <f t="array" ref="O2022">_xlfn.IFS(Table1[[#This Row],[Patient Age]]&lt;=14,"0-14",Table1[[#This Row],[Patient Age]]&lt;=29,"15-29",Table1[[#This Row],[Patient Age]]&lt;=44,"30-44",Table1[[#This Row],[Patient Age]]&lt;=59,"45-59",Table1[[#This Row],[Patient Age]]&lt;=74,"60-74",TRUE,"75+")</f>
        <v>15-29</v>
      </c>
      <c r="P2022" t="str" cm="1">
        <f t="array" ref="P2022">_xlfn.IFS(Table1[[#This Row],[Patient Waittime]]&lt;=15,"0-15",Table1[[#This Row],[Patient Waittime]]&lt;=30,"16-30",Table1[[#This Row],[Patient Waittime]]&lt;=45,"31-45",Table1[[#This Row],[Patient Waittime]]&lt;=60,"46-60",TRUE,"60+")</f>
        <v>46-60</v>
      </c>
      <c r="Q2022">
        <f>--(Table1[[#This Row],[Patient Waittime]]&lt;=30)</f>
        <v>0</v>
      </c>
      <c r="R2022">
        <f>--Table1[[#This Row],[Patient Admission Flag]]</f>
        <v>0</v>
      </c>
      <c r="S2022">
        <f>--AND(Table1[[#This Row],[WithinTarget]]=1,Table1[[#This Row],[Patient Satisfaction Score]]&gt;=7)</f>
        <v>0</v>
      </c>
      <c r="T2022" t="str">
        <f>IF(LEFT(Table1[[#This Row],[Patient Gender]],1)="F","Female","Male")</f>
        <v>Female</v>
      </c>
    </row>
    <row r="2023" spans="1:20" x14ac:dyDescent="0.3">
      <c r="A2023" t="s">
        <v>2127</v>
      </c>
      <c r="B2023" s="1">
        <v>45560.809027777781</v>
      </c>
      <c r="C2023" t="s">
        <v>13</v>
      </c>
      <c r="D2023">
        <v>55</v>
      </c>
      <c r="E2023" t="s">
        <v>21</v>
      </c>
      <c r="F2023" t="s">
        <v>11</v>
      </c>
      <c r="G2023" t="b">
        <v>0</v>
      </c>
      <c r="I2023">
        <v>44</v>
      </c>
      <c r="J2023" t="b">
        <v>0</v>
      </c>
      <c r="K2023">
        <f>YEAR(Table1[[#This Row],[Patient Admission Date]])</f>
        <v>2024</v>
      </c>
      <c r="L2023" t="str">
        <f>TEXT(Table1[[#This Row],[Patient Admission Date]],"mmm")</f>
        <v>Sep</v>
      </c>
      <c r="M2023" t="str">
        <f>TEXT(Table1[[#This Row],[Patient Admission Date]],"ddd")</f>
        <v>Wed</v>
      </c>
      <c r="N2023" t="str">
        <f>TEXT(INT(HOUR(Table1[[#This Row],[Patient Admission Date]])/3)*3,"00")&amp;"-"&amp;TEXT(INT(HOUR(Table1[[#This Row],[Patient Admission Date]])/3)*3+3,"00")</f>
        <v>18-21</v>
      </c>
      <c r="O2023" t="str" cm="1">
        <f t="array" ref="O2023">_xlfn.IFS(Table1[[#This Row],[Patient Age]]&lt;=14,"0-14",Table1[[#This Row],[Patient Age]]&lt;=29,"15-29",Table1[[#This Row],[Patient Age]]&lt;=44,"30-44",Table1[[#This Row],[Patient Age]]&lt;=59,"45-59",Table1[[#This Row],[Patient Age]]&lt;=74,"60-74",TRUE,"75+")</f>
        <v>45-59</v>
      </c>
      <c r="P2023" t="str" cm="1">
        <f t="array" ref="P2023">_xlfn.IFS(Table1[[#This Row],[Patient Waittime]]&lt;=15,"0-15",Table1[[#This Row],[Patient Waittime]]&lt;=30,"16-30",Table1[[#This Row],[Patient Waittime]]&lt;=45,"31-45",Table1[[#This Row],[Patient Waittime]]&lt;=60,"46-60",TRUE,"60+")</f>
        <v>31-45</v>
      </c>
      <c r="Q2023">
        <f>--(Table1[[#This Row],[Patient Waittime]]&lt;=30)</f>
        <v>0</v>
      </c>
      <c r="R2023">
        <f>--Table1[[#This Row],[Patient Admission Flag]]</f>
        <v>0</v>
      </c>
      <c r="S2023">
        <f>--AND(Table1[[#This Row],[WithinTarget]]=1,Table1[[#This Row],[Patient Satisfaction Score]]&gt;=7)</f>
        <v>0</v>
      </c>
      <c r="T2023" t="str">
        <f>IF(LEFT(Table1[[#This Row],[Patient Gender]],1)="F","Female","Male")</f>
        <v>Female</v>
      </c>
    </row>
    <row r="2024" spans="1:20" x14ac:dyDescent="0.3">
      <c r="A2024" t="s">
        <v>2128</v>
      </c>
      <c r="B2024" s="1">
        <v>45271.897222222222</v>
      </c>
      <c r="C2024" t="s">
        <v>13</v>
      </c>
      <c r="D2024">
        <v>62</v>
      </c>
      <c r="E2024" t="s">
        <v>21</v>
      </c>
      <c r="F2024" t="s">
        <v>11</v>
      </c>
      <c r="G2024" t="b">
        <v>0</v>
      </c>
      <c r="I2024">
        <v>58</v>
      </c>
      <c r="J2024" t="b">
        <v>0</v>
      </c>
      <c r="K2024">
        <f>YEAR(Table1[[#This Row],[Patient Admission Date]])</f>
        <v>2023</v>
      </c>
      <c r="L2024" t="str">
        <f>TEXT(Table1[[#This Row],[Patient Admission Date]],"mmm")</f>
        <v>Dec</v>
      </c>
      <c r="M2024" t="str">
        <f>TEXT(Table1[[#This Row],[Patient Admission Date]],"ddd")</f>
        <v>Mon</v>
      </c>
      <c r="N2024" t="str">
        <f>TEXT(INT(HOUR(Table1[[#This Row],[Patient Admission Date]])/3)*3,"00")&amp;"-"&amp;TEXT(INT(HOUR(Table1[[#This Row],[Patient Admission Date]])/3)*3+3,"00")</f>
        <v>21-24</v>
      </c>
      <c r="O2024" t="str" cm="1">
        <f t="array" ref="O2024">_xlfn.IFS(Table1[[#This Row],[Patient Age]]&lt;=14,"0-14",Table1[[#This Row],[Patient Age]]&lt;=29,"15-29",Table1[[#This Row],[Patient Age]]&lt;=44,"30-44",Table1[[#This Row],[Patient Age]]&lt;=59,"45-59",Table1[[#This Row],[Patient Age]]&lt;=74,"60-74",TRUE,"75+")</f>
        <v>60-74</v>
      </c>
      <c r="P2024" t="str" cm="1">
        <f t="array" ref="P2024">_xlfn.IFS(Table1[[#This Row],[Patient Waittime]]&lt;=15,"0-15",Table1[[#This Row],[Patient Waittime]]&lt;=30,"16-30",Table1[[#This Row],[Patient Waittime]]&lt;=45,"31-45",Table1[[#This Row],[Patient Waittime]]&lt;=60,"46-60",TRUE,"60+")</f>
        <v>46-60</v>
      </c>
      <c r="Q2024">
        <f>--(Table1[[#This Row],[Patient Waittime]]&lt;=30)</f>
        <v>0</v>
      </c>
      <c r="R2024">
        <f>--Table1[[#This Row],[Patient Admission Flag]]</f>
        <v>0</v>
      </c>
      <c r="S2024">
        <f>--AND(Table1[[#This Row],[WithinTarget]]=1,Table1[[#This Row],[Patient Satisfaction Score]]&gt;=7)</f>
        <v>0</v>
      </c>
      <c r="T2024" t="str">
        <f>IF(LEFT(Table1[[#This Row],[Patient Gender]],1)="F","Female","Male")</f>
        <v>Female</v>
      </c>
    </row>
    <row r="2025" spans="1:20" x14ac:dyDescent="0.3">
      <c r="A2025" t="s">
        <v>2129</v>
      </c>
      <c r="B2025" s="1">
        <v>45538.054861111108</v>
      </c>
      <c r="C2025" t="s">
        <v>13</v>
      </c>
      <c r="D2025">
        <v>37</v>
      </c>
      <c r="E2025" t="s">
        <v>21</v>
      </c>
      <c r="F2025" t="s">
        <v>11</v>
      </c>
      <c r="G2025" t="b">
        <v>0</v>
      </c>
      <c r="I2025">
        <v>29</v>
      </c>
      <c r="J2025" t="b">
        <v>0</v>
      </c>
      <c r="K2025">
        <f>YEAR(Table1[[#This Row],[Patient Admission Date]])</f>
        <v>2024</v>
      </c>
      <c r="L2025" t="str">
        <f>TEXT(Table1[[#This Row],[Patient Admission Date]],"mmm")</f>
        <v>Sep</v>
      </c>
      <c r="M2025" t="str">
        <f>TEXT(Table1[[#This Row],[Patient Admission Date]],"ddd")</f>
        <v>Tue</v>
      </c>
      <c r="N2025" t="str">
        <f>TEXT(INT(HOUR(Table1[[#This Row],[Patient Admission Date]])/3)*3,"00")&amp;"-"&amp;TEXT(INT(HOUR(Table1[[#This Row],[Patient Admission Date]])/3)*3+3,"00")</f>
        <v>00-03</v>
      </c>
      <c r="O2025" t="str" cm="1">
        <f t="array" ref="O2025">_xlfn.IFS(Table1[[#This Row],[Patient Age]]&lt;=14,"0-14",Table1[[#This Row],[Patient Age]]&lt;=29,"15-29",Table1[[#This Row],[Patient Age]]&lt;=44,"30-44",Table1[[#This Row],[Patient Age]]&lt;=59,"45-59",Table1[[#This Row],[Patient Age]]&lt;=74,"60-74",TRUE,"75+")</f>
        <v>30-44</v>
      </c>
      <c r="P2025" t="str" cm="1">
        <f t="array" ref="P2025">_xlfn.IFS(Table1[[#This Row],[Patient Waittime]]&lt;=15,"0-15",Table1[[#This Row],[Patient Waittime]]&lt;=30,"16-30",Table1[[#This Row],[Patient Waittime]]&lt;=45,"31-45",Table1[[#This Row],[Patient Waittime]]&lt;=60,"46-60",TRUE,"60+")</f>
        <v>16-30</v>
      </c>
      <c r="Q2025">
        <f>--(Table1[[#This Row],[Patient Waittime]]&lt;=30)</f>
        <v>1</v>
      </c>
      <c r="R2025">
        <f>--Table1[[#This Row],[Patient Admission Flag]]</f>
        <v>0</v>
      </c>
      <c r="S2025">
        <f>--AND(Table1[[#This Row],[WithinTarget]]=1,Table1[[#This Row],[Patient Satisfaction Score]]&gt;=7)</f>
        <v>0</v>
      </c>
      <c r="T2025" t="str">
        <f>IF(LEFT(Table1[[#This Row],[Patient Gender]],1)="F","Female","Male")</f>
        <v>Female</v>
      </c>
    </row>
    <row r="2026" spans="1:20" x14ac:dyDescent="0.3">
      <c r="A2026" t="s">
        <v>2130</v>
      </c>
      <c r="B2026" s="1">
        <v>45044.918055555558</v>
      </c>
      <c r="C2026" t="s">
        <v>13</v>
      </c>
      <c r="D2026">
        <v>71</v>
      </c>
      <c r="E2026" t="s">
        <v>21</v>
      </c>
      <c r="F2026" t="s">
        <v>11</v>
      </c>
      <c r="G2026" t="b">
        <v>0</v>
      </c>
      <c r="I2026">
        <v>44</v>
      </c>
      <c r="J2026" t="b">
        <v>0</v>
      </c>
      <c r="K2026">
        <f>YEAR(Table1[[#This Row],[Patient Admission Date]])</f>
        <v>2023</v>
      </c>
      <c r="L2026" t="str">
        <f>TEXT(Table1[[#This Row],[Patient Admission Date]],"mmm")</f>
        <v>Apr</v>
      </c>
      <c r="M2026" t="str">
        <f>TEXT(Table1[[#This Row],[Patient Admission Date]],"ddd")</f>
        <v>Fri</v>
      </c>
      <c r="N2026" t="str">
        <f>TEXT(INT(HOUR(Table1[[#This Row],[Patient Admission Date]])/3)*3,"00")&amp;"-"&amp;TEXT(INT(HOUR(Table1[[#This Row],[Patient Admission Date]])/3)*3+3,"00")</f>
        <v>21-24</v>
      </c>
      <c r="O2026" t="str" cm="1">
        <f t="array" ref="O2026">_xlfn.IFS(Table1[[#This Row],[Patient Age]]&lt;=14,"0-14",Table1[[#This Row],[Patient Age]]&lt;=29,"15-29",Table1[[#This Row],[Patient Age]]&lt;=44,"30-44",Table1[[#This Row],[Patient Age]]&lt;=59,"45-59",Table1[[#This Row],[Patient Age]]&lt;=74,"60-74",TRUE,"75+")</f>
        <v>60-74</v>
      </c>
      <c r="P2026" t="str" cm="1">
        <f t="array" ref="P2026">_xlfn.IFS(Table1[[#This Row],[Patient Waittime]]&lt;=15,"0-15",Table1[[#This Row],[Patient Waittime]]&lt;=30,"16-30",Table1[[#This Row],[Patient Waittime]]&lt;=45,"31-45",Table1[[#This Row],[Patient Waittime]]&lt;=60,"46-60",TRUE,"60+")</f>
        <v>31-45</v>
      </c>
      <c r="Q2026">
        <f>--(Table1[[#This Row],[Patient Waittime]]&lt;=30)</f>
        <v>0</v>
      </c>
      <c r="R2026">
        <f>--Table1[[#This Row],[Patient Admission Flag]]</f>
        <v>0</v>
      </c>
      <c r="S2026">
        <f>--AND(Table1[[#This Row],[WithinTarget]]=1,Table1[[#This Row],[Patient Satisfaction Score]]&gt;=7)</f>
        <v>0</v>
      </c>
      <c r="T2026" t="str">
        <f>IF(LEFT(Table1[[#This Row],[Patient Gender]],1)="F","Female","Male")</f>
        <v>Female</v>
      </c>
    </row>
    <row r="2027" spans="1:20" x14ac:dyDescent="0.3">
      <c r="A2027" t="s">
        <v>2131</v>
      </c>
      <c r="B2027" s="1">
        <v>45065.317361111112</v>
      </c>
      <c r="C2027" t="s">
        <v>13</v>
      </c>
      <c r="D2027">
        <v>73</v>
      </c>
      <c r="E2027" t="s">
        <v>21</v>
      </c>
      <c r="F2027" t="s">
        <v>11</v>
      </c>
      <c r="G2027" t="b">
        <v>0</v>
      </c>
      <c r="I2027">
        <v>58</v>
      </c>
      <c r="J2027" t="b">
        <v>0</v>
      </c>
      <c r="K2027">
        <f>YEAR(Table1[[#This Row],[Patient Admission Date]])</f>
        <v>2023</v>
      </c>
      <c r="L2027" t="str">
        <f>TEXT(Table1[[#This Row],[Patient Admission Date]],"mmm")</f>
        <v>May</v>
      </c>
      <c r="M2027" t="str">
        <f>TEXT(Table1[[#This Row],[Patient Admission Date]],"ddd")</f>
        <v>Fri</v>
      </c>
      <c r="N2027" t="str">
        <f>TEXT(INT(HOUR(Table1[[#This Row],[Patient Admission Date]])/3)*3,"00")&amp;"-"&amp;TEXT(INT(HOUR(Table1[[#This Row],[Patient Admission Date]])/3)*3+3,"00")</f>
        <v>06-09</v>
      </c>
      <c r="O2027" t="str" cm="1">
        <f t="array" ref="O2027">_xlfn.IFS(Table1[[#This Row],[Patient Age]]&lt;=14,"0-14",Table1[[#This Row],[Patient Age]]&lt;=29,"15-29",Table1[[#This Row],[Patient Age]]&lt;=44,"30-44",Table1[[#This Row],[Patient Age]]&lt;=59,"45-59",Table1[[#This Row],[Patient Age]]&lt;=74,"60-74",TRUE,"75+")</f>
        <v>60-74</v>
      </c>
      <c r="P2027" t="str" cm="1">
        <f t="array" ref="P2027">_xlfn.IFS(Table1[[#This Row],[Patient Waittime]]&lt;=15,"0-15",Table1[[#This Row],[Patient Waittime]]&lt;=30,"16-30",Table1[[#This Row],[Patient Waittime]]&lt;=45,"31-45",Table1[[#This Row],[Patient Waittime]]&lt;=60,"46-60",TRUE,"60+")</f>
        <v>46-60</v>
      </c>
      <c r="Q2027">
        <f>--(Table1[[#This Row],[Patient Waittime]]&lt;=30)</f>
        <v>0</v>
      </c>
      <c r="R2027">
        <f>--Table1[[#This Row],[Patient Admission Flag]]</f>
        <v>0</v>
      </c>
      <c r="S2027">
        <f>--AND(Table1[[#This Row],[WithinTarget]]=1,Table1[[#This Row],[Patient Satisfaction Score]]&gt;=7)</f>
        <v>0</v>
      </c>
      <c r="T2027" t="str">
        <f>IF(LEFT(Table1[[#This Row],[Patient Gender]],1)="F","Female","Male")</f>
        <v>Female</v>
      </c>
    </row>
    <row r="2028" spans="1:20" x14ac:dyDescent="0.3">
      <c r="A2028" t="s">
        <v>2132</v>
      </c>
      <c r="B2028" s="1">
        <v>45296.722222222219</v>
      </c>
      <c r="C2028" t="s">
        <v>13</v>
      </c>
      <c r="D2028">
        <v>13</v>
      </c>
      <c r="E2028" t="s">
        <v>21</v>
      </c>
      <c r="F2028" t="s">
        <v>11</v>
      </c>
      <c r="G2028" t="b">
        <v>0</v>
      </c>
      <c r="I2028">
        <v>44</v>
      </c>
      <c r="J2028" t="b">
        <v>0</v>
      </c>
      <c r="K2028">
        <f>YEAR(Table1[[#This Row],[Patient Admission Date]])</f>
        <v>2024</v>
      </c>
      <c r="L2028" t="str">
        <f>TEXT(Table1[[#This Row],[Patient Admission Date]],"mmm")</f>
        <v>Jan</v>
      </c>
      <c r="M2028" t="str">
        <f>TEXT(Table1[[#This Row],[Patient Admission Date]],"ddd")</f>
        <v>Fri</v>
      </c>
      <c r="N2028" t="str">
        <f>TEXT(INT(HOUR(Table1[[#This Row],[Patient Admission Date]])/3)*3,"00")&amp;"-"&amp;TEXT(INT(HOUR(Table1[[#This Row],[Patient Admission Date]])/3)*3+3,"00")</f>
        <v>15-18</v>
      </c>
      <c r="O2028" t="str" cm="1">
        <f t="array" ref="O2028">_xlfn.IFS(Table1[[#This Row],[Patient Age]]&lt;=14,"0-14",Table1[[#This Row],[Patient Age]]&lt;=29,"15-29",Table1[[#This Row],[Patient Age]]&lt;=44,"30-44",Table1[[#This Row],[Patient Age]]&lt;=59,"45-59",Table1[[#This Row],[Patient Age]]&lt;=74,"60-74",TRUE,"75+")</f>
        <v>0-14</v>
      </c>
      <c r="P2028" t="str" cm="1">
        <f t="array" ref="P2028">_xlfn.IFS(Table1[[#This Row],[Patient Waittime]]&lt;=15,"0-15",Table1[[#This Row],[Patient Waittime]]&lt;=30,"16-30",Table1[[#This Row],[Patient Waittime]]&lt;=45,"31-45",Table1[[#This Row],[Patient Waittime]]&lt;=60,"46-60",TRUE,"60+")</f>
        <v>31-45</v>
      </c>
      <c r="Q2028">
        <f>--(Table1[[#This Row],[Patient Waittime]]&lt;=30)</f>
        <v>0</v>
      </c>
      <c r="R2028">
        <f>--Table1[[#This Row],[Patient Admission Flag]]</f>
        <v>0</v>
      </c>
      <c r="S2028">
        <f>--AND(Table1[[#This Row],[WithinTarget]]=1,Table1[[#This Row],[Patient Satisfaction Score]]&gt;=7)</f>
        <v>0</v>
      </c>
      <c r="T2028" t="str">
        <f>IF(LEFT(Table1[[#This Row],[Patient Gender]],1)="F","Female","Male")</f>
        <v>Female</v>
      </c>
    </row>
    <row r="2029" spans="1:20" x14ac:dyDescent="0.3">
      <c r="A2029" t="s">
        <v>2133</v>
      </c>
      <c r="B2029" s="1">
        <v>45023.854166666664</v>
      </c>
      <c r="C2029" t="s">
        <v>13</v>
      </c>
      <c r="D2029">
        <v>51</v>
      </c>
      <c r="E2029" t="s">
        <v>21</v>
      </c>
      <c r="F2029" t="s">
        <v>11</v>
      </c>
      <c r="G2029" t="b">
        <v>0</v>
      </c>
      <c r="I2029">
        <v>55</v>
      </c>
      <c r="J2029" t="b">
        <v>0</v>
      </c>
      <c r="K2029">
        <f>YEAR(Table1[[#This Row],[Patient Admission Date]])</f>
        <v>2023</v>
      </c>
      <c r="L2029" t="str">
        <f>TEXT(Table1[[#This Row],[Patient Admission Date]],"mmm")</f>
        <v>Apr</v>
      </c>
      <c r="M2029" t="str">
        <f>TEXT(Table1[[#This Row],[Patient Admission Date]],"ddd")</f>
        <v>Fri</v>
      </c>
      <c r="N2029" t="str">
        <f>TEXT(INT(HOUR(Table1[[#This Row],[Patient Admission Date]])/3)*3,"00")&amp;"-"&amp;TEXT(INT(HOUR(Table1[[#This Row],[Patient Admission Date]])/3)*3+3,"00")</f>
        <v>18-21</v>
      </c>
      <c r="O2029" t="str" cm="1">
        <f t="array" ref="O2029">_xlfn.IFS(Table1[[#This Row],[Patient Age]]&lt;=14,"0-14",Table1[[#This Row],[Patient Age]]&lt;=29,"15-29",Table1[[#This Row],[Patient Age]]&lt;=44,"30-44",Table1[[#This Row],[Patient Age]]&lt;=59,"45-59",Table1[[#This Row],[Patient Age]]&lt;=74,"60-74",TRUE,"75+")</f>
        <v>45-59</v>
      </c>
      <c r="P2029" t="str" cm="1">
        <f t="array" ref="P2029">_xlfn.IFS(Table1[[#This Row],[Patient Waittime]]&lt;=15,"0-15",Table1[[#This Row],[Patient Waittime]]&lt;=30,"16-30",Table1[[#This Row],[Patient Waittime]]&lt;=45,"31-45",Table1[[#This Row],[Patient Waittime]]&lt;=60,"46-60",TRUE,"60+")</f>
        <v>46-60</v>
      </c>
      <c r="Q2029">
        <f>--(Table1[[#This Row],[Patient Waittime]]&lt;=30)</f>
        <v>0</v>
      </c>
      <c r="R2029">
        <f>--Table1[[#This Row],[Patient Admission Flag]]</f>
        <v>0</v>
      </c>
      <c r="S2029">
        <f>--AND(Table1[[#This Row],[WithinTarget]]=1,Table1[[#This Row],[Patient Satisfaction Score]]&gt;=7)</f>
        <v>0</v>
      </c>
      <c r="T2029" t="str">
        <f>IF(LEFT(Table1[[#This Row],[Patient Gender]],1)="F","Female","Male")</f>
        <v>Female</v>
      </c>
    </row>
    <row r="2030" spans="1:20" x14ac:dyDescent="0.3">
      <c r="A2030" t="s">
        <v>2134</v>
      </c>
      <c r="B2030" s="1">
        <v>45065.113888888889</v>
      </c>
      <c r="C2030" t="s">
        <v>13</v>
      </c>
      <c r="D2030">
        <v>27</v>
      </c>
      <c r="E2030" t="s">
        <v>21</v>
      </c>
      <c r="F2030" t="s">
        <v>11</v>
      </c>
      <c r="G2030" t="b">
        <v>0</v>
      </c>
      <c r="I2030">
        <v>25</v>
      </c>
      <c r="J2030" t="b">
        <v>0</v>
      </c>
      <c r="K2030">
        <f>YEAR(Table1[[#This Row],[Patient Admission Date]])</f>
        <v>2023</v>
      </c>
      <c r="L2030" t="str">
        <f>TEXT(Table1[[#This Row],[Patient Admission Date]],"mmm")</f>
        <v>May</v>
      </c>
      <c r="M2030" t="str">
        <f>TEXT(Table1[[#This Row],[Patient Admission Date]],"ddd")</f>
        <v>Fri</v>
      </c>
      <c r="N2030" t="str">
        <f>TEXT(INT(HOUR(Table1[[#This Row],[Patient Admission Date]])/3)*3,"00")&amp;"-"&amp;TEXT(INT(HOUR(Table1[[#This Row],[Patient Admission Date]])/3)*3+3,"00")</f>
        <v>00-03</v>
      </c>
      <c r="O2030" t="str" cm="1">
        <f t="array" ref="O2030">_xlfn.IFS(Table1[[#This Row],[Patient Age]]&lt;=14,"0-14",Table1[[#This Row],[Patient Age]]&lt;=29,"15-29",Table1[[#This Row],[Patient Age]]&lt;=44,"30-44",Table1[[#This Row],[Patient Age]]&lt;=59,"45-59",Table1[[#This Row],[Patient Age]]&lt;=74,"60-74",TRUE,"75+")</f>
        <v>15-29</v>
      </c>
      <c r="P2030" t="str" cm="1">
        <f t="array" ref="P2030">_xlfn.IFS(Table1[[#This Row],[Patient Waittime]]&lt;=15,"0-15",Table1[[#This Row],[Patient Waittime]]&lt;=30,"16-30",Table1[[#This Row],[Patient Waittime]]&lt;=45,"31-45",Table1[[#This Row],[Patient Waittime]]&lt;=60,"46-60",TRUE,"60+")</f>
        <v>16-30</v>
      </c>
      <c r="Q2030">
        <f>--(Table1[[#This Row],[Patient Waittime]]&lt;=30)</f>
        <v>1</v>
      </c>
      <c r="R2030">
        <f>--Table1[[#This Row],[Patient Admission Flag]]</f>
        <v>0</v>
      </c>
      <c r="S2030">
        <f>--AND(Table1[[#This Row],[WithinTarget]]=1,Table1[[#This Row],[Patient Satisfaction Score]]&gt;=7)</f>
        <v>0</v>
      </c>
      <c r="T2030" t="str">
        <f>IF(LEFT(Table1[[#This Row],[Patient Gender]],1)="F","Female","Male")</f>
        <v>Female</v>
      </c>
    </row>
    <row r="2031" spans="1:20" x14ac:dyDescent="0.3">
      <c r="A2031" t="s">
        <v>2135</v>
      </c>
      <c r="B2031" s="1">
        <v>45095.96875</v>
      </c>
      <c r="C2031" t="s">
        <v>13</v>
      </c>
      <c r="D2031">
        <v>5</v>
      </c>
      <c r="E2031" t="s">
        <v>21</v>
      </c>
      <c r="F2031" t="s">
        <v>11</v>
      </c>
      <c r="G2031" t="b">
        <v>0</v>
      </c>
      <c r="I2031">
        <v>52</v>
      </c>
      <c r="J2031" t="b">
        <v>0</v>
      </c>
      <c r="K2031">
        <f>YEAR(Table1[[#This Row],[Patient Admission Date]])</f>
        <v>2023</v>
      </c>
      <c r="L2031" t="str">
        <f>TEXT(Table1[[#This Row],[Patient Admission Date]],"mmm")</f>
        <v>Jun</v>
      </c>
      <c r="M2031" t="str">
        <f>TEXT(Table1[[#This Row],[Patient Admission Date]],"ddd")</f>
        <v>Sun</v>
      </c>
      <c r="N2031" t="str">
        <f>TEXT(INT(HOUR(Table1[[#This Row],[Patient Admission Date]])/3)*3,"00")&amp;"-"&amp;TEXT(INT(HOUR(Table1[[#This Row],[Patient Admission Date]])/3)*3+3,"00")</f>
        <v>21-24</v>
      </c>
      <c r="O2031" t="str" cm="1">
        <f t="array" ref="O2031">_xlfn.IFS(Table1[[#This Row],[Patient Age]]&lt;=14,"0-14",Table1[[#This Row],[Patient Age]]&lt;=29,"15-29",Table1[[#This Row],[Patient Age]]&lt;=44,"30-44",Table1[[#This Row],[Patient Age]]&lt;=59,"45-59",Table1[[#This Row],[Patient Age]]&lt;=74,"60-74",TRUE,"75+")</f>
        <v>0-14</v>
      </c>
      <c r="P2031" t="str" cm="1">
        <f t="array" ref="P2031">_xlfn.IFS(Table1[[#This Row],[Patient Waittime]]&lt;=15,"0-15",Table1[[#This Row],[Patient Waittime]]&lt;=30,"16-30",Table1[[#This Row],[Patient Waittime]]&lt;=45,"31-45",Table1[[#This Row],[Patient Waittime]]&lt;=60,"46-60",TRUE,"60+")</f>
        <v>46-60</v>
      </c>
      <c r="Q2031">
        <f>--(Table1[[#This Row],[Patient Waittime]]&lt;=30)</f>
        <v>0</v>
      </c>
      <c r="R2031">
        <f>--Table1[[#This Row],[Patient Admission Flag]]</f>
        <v>0</v>
      </c>
      <c r="S2031">
        <f>--AND(Table1[[#This Row],[WithinTarget]]=1,Table1[[#This Row],[Patient Satisfaction Score]]&gt;=7)</f>
        <v>0</v>
      </c>
      <c r="T2031" t="str">
        <f>IF(LEFT(Table1[[#This Row],[Patient Gender]],1)="F","Female","Male")</f>
        <v>Female</v>
      </c>
    </row>
    <row r="2032" spans="1:20" x14ac:dyDescent="0.3">
      <c r="A2032" t="s">
        <v>2136</v>
      </c>
      <c r="B2032" s="1">
        <v>45428.271527777775</v>
      </c>
      <c r="C2032" t="s">
        <v>13</v>
      </c>
      <c r="D2032">
        <v>37</v>
      </c>
      <c r="E2032" t="s">
        <v>21</v>
      </c>
      <c r="F2032" t="s">
        <v>11</v>
      </c>
      <c r="G2032" t="b">
        <v>0</v>
      </c>
      <c r="I2032">
        <v>53</v>
      </c>
      <c r="J2032" t="b">
        <v>0</v>
      </c>
      <c r="K2032">
        <f>YEAR(Table1[[#This Row],[Patient Admission Date]])</f>
        <v>2024</v>
      </c>
      <c r="L2032" t="str">
        <f>TEXT(Table1[[#This Row],[Patient Admission Date]],"mmm")</f>
        <v>May</v>
      </c>
      <c r="M2032" t="str">
        <f>TEXT(Table1[[#This Row],[Patient Admission Date]],"ddd")</f>
        <v>Thu</v>
      </c>
      <c r="N2032" t="str">
        <f>TEXT(INT(HOUR(Table1[[#This Row],[Patient Admission Date]])/3)*3,"00")&amp;"-"&amp;TEXT(INT(HOUR(Table1[[#This Row],[Patient Admission Date]])/3)*3+3,"00")</f>
        <v>06-09</v>
      </c>
      <c r="O2032" t="str" cm="1">
        <f t="array" ref="O2032">_xlfn.IFS(Table1[[#This Row],[Patient Age]]&lt;=14,"0-14",Table1[[#This Row],[Patient Age]]&lt;=29,"15-29",Table1[[#This Row],[Patient Age]]&lt;=44,"30-44",Table1[[#This Row],[Patient Age]]&lt;=59,"45-59",Table1[[#This Row],[Patient Age]]&lt;=74,"60-74",TRUE,"75+")</f>
        <v>30-44</v>
      </c>
      <c r="P2032" t="str" cm="1">
        <f t="array" ref="P2032">_xlfn.IFS(Table1[[#This Row],[Patient Waittime]]&lt;=15,"0-15",Table1[[#This Row],[Patient Waittime]]&lt;=30,"16-30",Table1[[#This Row],[Patient Waittime]]&lt;=45,"31-45",Table1[[#This Row],[Patient Waittime]]&lt;=60,"46-60",TRUE,"60+")</f>
        <v>46-60</v>
      </c>
      <c r="Q2032">
        <f>--(Table1[[#This Row],[Patient Waittime]]&lt;=30)</f>
        <v>0</v>
      </c>
      <c r="R2032">
        <f>--Table1[[#This Row],[Patient Admission Flag]]</f>
        <v>0</v>
      </c>
      <c r="S2032">
        <f>--AND(Table1[[#This Row],[WithinTarget]]=1,Table1[[#This Row],[Patient Satisfaction Score]]&gt;=7)</f>
        <v>0</v>
      </c>
      <c r="T2032" t="str">
        <f>IF(LEFT(Table1[[#This Row],[Patient Gender]],1)="F","Female","Male")</f>
        <v>Female</v>
      </c>
    </row>
    <row r="2033" spans="1:20" x14ac:dyDescent="0.3">
      <c r="A2033" t="s">
        <v>2137</v>
      </c>
      <c r="B2033" s="1">
        <v>45351.48333333333</v>
      </c>
      <c r="C2033" t="s">
        <v>13</v>
      </c>
      <c r="D2033">
        <v>50</v>
      </c>
      <c r="E2033" t="s">
        <v>21</v>
      </c>
      <c r="F2033" t="s">
        <v>11</v>
      </c>
      <c r="G2033" t="b">
        <v>0</v>
      </c>
      <c r="I2033">
        <v>36</v>
      </c>
      <c r="J2033" t="b">
        <v>0</v>
      </c>
      <c r="K2033">
        <f>YEAR(Table1[[#This Row],[Patient Admission Date]])</f>
        <v>2024</v>
      </c>
      <c r="L2033" t="str">
        <f>TEXT(Table1[[#This Row],[Patient Admission Date]],"mmm")</f>
        <v>Feb</v>
      </c>
      <c r="M2033" t="str">
        <f>TEXT(Table1[[#This Row],[Patient Admission Date]],"ddd")</f>
        <v>Thu</v>
      </c>
      <c r="N2033" t="str">
        <f>TEXT(INT(HOUR(Table1[[#This Row],[Patient Admission Date]])/3)*3,"00")&amp;"-"&amp;TEXT(INT(HOUR(Table1[[#This Row],[Patient Admission Date]])/3)*3+3,"00")</f>
        <v>09-12</v>
      </c>
      <c r="O2033" t="str" cm="1">
        <f t="array" ref="O2033">_xlfn.IFS(Table1[[#This Row],[Patient Age]]&lt;=14,"0-14",Table1[[#This Row],[Patient Age]]&lt;=29,"15-29",Table1[[#This Row],[Patient Age]]&lt;=44,"30-44",Table1[[#This Row],[Patient Age]]&lt;=59,"45-59",Table1[[#This Row],[Patient Age]]&lt;=74,"60-74",TRUE,"75+")</f>
        <v>45-59</v>
      </c>
      <c r="P2033" t="str" cm="1">
        <f t="array" ref="P2033">_xlfn.IFS(Table1[[#This Row],[Patient Waittime]]&lt;=15,"0-15",Table1[[#This Row],[Patient Waittime]]&lt;=30,"16-30",Table1[[#This Row],[Patient Waittime]]&lt;=45,"31-45",Table1[[#This Row],[Patient Waittime]]&lt;=60,"46-60",TRUE,"60+")</f>
        <v>31-45</v>
      </c>
      <c r="Q2033">
        <f>--(Table1[[#This Row],[Patient Waittime]]&lt;=30)</f>
        <v>0</v>
      </c>
      <c r="R2033">
        <f>--Table1[[#This Row],[Patient Admission Flag]]</f>
        <v>0</v>
      </c>
      <c r="S2033">
        <f>--AND(Table1[[#This Row],[WithinTarget]]=1,Table1[[#This Row],[Patient Satisfaction Score]]&gt;=7)</f>
        <v>0</v>
      </c>
      <c r="T2033" t="str">
        <f>IF(LEFT(Table1[[#This Row],[Patient Gender]],1)="F","Female","Male")</f>
        <v>Female</v>
      </c>
    </row>
    <row r="2034" spans="1:20" x14ac:dyDescent="0.3">
      <c r="A2034" t="s">
        <v>2138</v>
      </c>
      <c r="B2034" s="1">
        <v>45367.62222222222</v>
      </c>
      <c r="C2034" t="s">
        <v>13</v>
      </c>
      <c r="D2034">
        <v>43</v>
      </c>
      <c r="E2034" t="s">
        <v>21</v>
      </c>
      <c r="F2034" t="s">
        <v>11</v>
      </c>
      <c r="G2034" t="b">
        <v>0</v>
      </c>
      <c r="I2034">
        <v>43</v>
      </c>
      <c r="J2034" t="b">
        <v>0</v>
      </c>
      <c r="K2034">
        <f>YEAR(Table1[[#This Row],[Patient Admission Date]])</f>
        <v>2024</v>
      </c>
      <c r="L2034" t="str">
        <f>TEXT(Table1[[#This Row],[Patient Admission Date]],"mmm")</f>
        <v>Mar</v>
      </c>
      <c r="M2034" t="str">
        <f>TEXT(Table1[[#This Row],[Patient Admission Date]],"ddd")</f>
        <v>Sat</v>
      </c>
      <c r="N2034" t="str">
        <f>TEXT(INT(HOUR(Table1[[#This Row],[Patient Admission Date]])/3)*3,"00")&amp;"-"&amp;TEXT(INT(HOUR(Table1[[#This Row],[Patient Admission Date]])/3)*3+3,"00")</f>
        <v>12-15</v>
      </c>
      <c r="O2034" t="str" cm="1">
        <f t="array" ref="O2034">_xlfn.IFS(Table1[[#This Row],[Patient Age]]&lt;=14,"0-14",Table1[[#This Row],[Patient Age]]&lt;=29,"15-29",Table1[[#This Row],[Patient Age]]&lt;=44,"30-44",Table1[[#This Row],[Patient Age]]&lt;=59,"45-59",Table1[[#This Row],[Patient Age]]&lt;=74,"60-74",TRUE,"75+")</f>
        <v>30-44</v>
      </c>
      <c r="P2034" t="str" cm="1">
        <f t="array" ref="P2034">_xlfn.IFS(Table1[[#This Row],[Patient Waittime]]&lt;=15,"0-15",Table1[[#This Row],[Patient Waittime]]&lt;=30,"16-30",Table1[[#This Row],[Patient Waittime]]&lt;=45,"31-45",Table1[[#This Row],[Patient Waittime]]&lt;=60,"46-60",TRUE,"60+")</f>
        <v>31-45</v>
      </c>
      <c r="Q2034">
        <f>--(Table1[[#This Row],[Patient Waittime]]&lt;=30)</f>
        <v>0</v>
      </c>
      <c r="R2034">
        <f>--Table1[[#This Row],[Patient Admission Flag]]</f>
        <v>0</v>
      </c>
      <c r="S2034">
        <f>--AND(Table1[[#This Row],[WithinTarget]]=1,Table1[[#This Row],[Patient Satisfaction Score]]&gt;=7)</f>
        <v>0</v>
      </c>
      <c r="T2034" t="str">
        <f>IF(LEFT(Table1[[#This Row],[Patient Gender]],1)="F","Female","Male")</f>
        <v>Female</v>
      </c>
    </row>
    <row r="2035" spans="1:20" x14ac:dyDescent="0.3">
      <c r="A2035" t="s">
        <v>2139</v>
      </c>
      <c r="B2035" s="1">
        <v>45111.107638888891</v>
      </c>
      <c r="C2035" t="s">
        <v>13</v>
      </c>
      <c r="D2035">
        <v>49</v>
      </c>
      <c r="E2035" t="s">
        <v>21</v>
      </c>
      <c r="F2035" t="s">
        <v>11</v>
      </c>
      <c r="G2035" t="b">
        <v>0</v>
      </c>
      <c r="I2035">
        <v>49</v>
      </c>
      <c r="J2035" t="b">
        <v>0</v>
      </c>
      <c r="K2035">
        <f>YEAR(Table1[[#This Row],[Patient Admission Date]])</f>
        <v>2023</v>
      </c>
      <c r="L2035" t="str">
        <f>TEXT(Table1[[#This Row],[Patient Admission Date]],"mmm")</f>
        <v>Jul</v>
      </c>
      <c r="M2035" t="str">
        <f>TEXT(Table1[[#This Row],[Patient Admission Date]],"ddd")</f>
        <v>Tue</v>
      </c>
      <c r="N2035" t="str">
        <f>TEXT(INT(HOUR(Table1[[#This Row],[Patient Admission Date]])/3)*3,"00")&amp;"-"&amp;TEXT(INT(HOUR(Table1[[#This Row],[Patient Admission Date]])/3)*3+3,"00")</f>
        <v>00-03</v>
      </c>
      <c r="O2035" t="str" cm="1">
        <f t="array" ref="O2035">_xlfn.IFS(Table1[[#This Row],[Patient Age]]&lt;=14,"0-14",Table1[[#This Row],[Patient Age]]&lt;=29,"15-29",Table1[[#This Row],[Patient Age]]&lt;=44,"30-44",Table1[[#This Row],[Patient Age]]&lt;=59,"45-59",Table1[[#This Row],[Patient Age]]&lt;=74,"60-74",TRUE,"75+")</f>
        <v>45-59</v>
      </c>
      <c r="P2035" t="str" cm="1">
        <f t="array" ref="P2035">_xlfn.IFS(Table1[[#This Row],[Patient Waittime]]&lt;=15,"0-15",Table1[[#This Row],[Patient Waittime]]&lt;=30,"16-30",Table1[[#This Row],[Patient Waittime]]&lt;=45,"31-45",Table1[[#This Row],[Patient Waittime]]&lt;=60,"46-60",TRUE,"60+")</f>
        <v>46-60</v>
      </c>
      <c r="Q2035">
        <f>--(Table1[[#This Row],[Patient Waittime]]&lt;=30)</f>
        <v>0</v>
      </c>
      <c r="R2035">
        <f>--Table1[[#This Row],[Patient Admission Flag]]</f>
        <v>0</v>
      </c>
      <c r="S2035">
        <f>--AND(Table1[[#This Row],[WithinTarget]]=1,Table1[[#This Row],[Patient Satisfaction Score]]&gt;=7)</f>
        <v>0</v>
      </c>
      <c r="T2035" t="str">
        <f>IF(LEFT(Table1[[#This Row],[Patient Gender]],1)="F","Female","Male")</f>
        <v>Female</v>
      </c>
    </row>
    <row r="2036" spans="1:20" x14ac:dyDescent="0.3">
      <c r="A2036" t="s">
        <v>2140</v>
      </c>
      <c r="B2036" s="1">
        <v>45405.364583333336</v>
      </c>
      <c r="C2036" t="s">
        <v>13</v>
      </c>
      <c r="D2036">
        <v>11</v>
      </c>
      <c r="E2036" t="s">
        <v>21</v>
      </c>
      <c r="F2036" t="s">
        <v>11</v>
      </c>
      <c r="G2036" t="b">
        <v>0</v>
      </c>
      <c r="I2036">
        <v>54</v>
      </c>
      <c r="J2036" t="b">
        <v>0</v>
      </c>
      <c r="K2036">
        <f>YEAR(Table1[[#This Row],[Patient Admission Date]])</f>
        <v>2024</v>
      </c>
      <c r="L2036" t="str">
        <f>TEXT(Table1[[#This Row],[Patient Admission Date]],"mmm")</f>
        <v>Apr</v>
      </c>
      <c r="M2036" t="str">
        <f>TEXT(Table1[[#This Row],[Patient Admission Date]],"ddd")</f>
        <v>Tue</v>
      </c>
      <c r="N2036" t="str">
        <f>TEXT(INT(HOUR(Table1[[#This Row],[Patient Admission Date]])/3)*3,"00")&amp;"-"&amp;TEXT(INT(HOUR(Table1[[#This Row],[Patient Admission Date]])/3)*3+3,"00")</f>
        <v>06-09</v>
      </c>
      <c r="O2036" t="str" cm="1">
        <f t="array" ref="O2036">_xlfn.IFS(Table1[[#This Row],[Patient Age]]&lt;=14,"0-14",Table1[[#This Row],[Patient Age]]&lt;=29,"15-29",Table1[[#This Row],[Patient Age]]&lt;=44,"30-44",Table1[[#This Row],[Patient Age]]&lt;=59,"45-59",Table1[[#This Row],[Patient Age]]&lt;=74,"60-74",TRUE,"75+")</f>
        <v>0-14</v>
      </c>
      <c r="P2036" t="str" cm="1">
        <f t="array" ref="P2036">_xlfn.IFS(Table1[[#This Row],[Patient Waittime]]&lt;=15,"0-15",Table1[[#This Row],[Patient Waittime]]&lt;=30,"16-30",Table1[[#This Row],[Patient Waittime]]&lt;=45,"31-45",Table1[[#This Row],[Patient Waittime]]&lt;=60,"46-60",TRUE,"60+")</f>
        <v>46-60</v>
      </c>
      <c r="Q2036">
        <f>--(Table1[[#This Row],[Patient Waittime]]&lt;=30)</f>
        <v>0</v>
      </c>
      <c r="R2036">
        <f>--Table1[[#This Row],[Patient Admission Flag]]</f>
        <v>0</v>
      </c>
      <c r="S2036">
        <f>--AND(Table1[[#This Row],[WithinTarget]]=1,Table1[[#This Row],[Patient Satisfaction Score]]&gt;=7)</f>
        <v>0</v>
      </c>
      <c r="T2036" t="str">
        <f>IF(LEFT(Table1[[#This Row],[Patient Gender]],1)="F","Female","Male")</f>
        <v>Female</v>
      </c>
    </row>
    <row r="2037" spans="1:20" x14ac:dyDescent="0.3">
      <c r="A2037" t="s">
        <v>2141</v>
      </c>
      <c r="B2037" s="1">
        <v>45474.634722222225</v>
      </c>
      <c r="C2037" t="s">
        <v>13</v>
      </c>
      <c r="D2037">
        <v>44</v>
      </c>
      <c r="E2037" t="s">
        <v>21</v>
      </c>
      <c r="F2037" t="s">
        <v>11</v>
      </c>
      <c r="G2037" t="b">
        <v>0</v>
      </c>
      <c r="I2037">
        <v>50</v>
      </c>
      <c r="J2037" t="b">
        <v>0</v>
      </c>
      <c r="K2037">
        <f>YEAR(Table1[[#This Row],[Patient Admission Date]])</f>
        <v>2024</v>
      </c>
      <c r="L2037" t="str">
        <f>TEXT(Table1[[#This Row],[Patient Admission Date]],"mmm")</f>
        <v>Jul</v>
      </c>
      <c r="M2037" t="str">
        <f>TEXT(Table1[[#This Row],[Patient Admission Date]],"ddd")</f>
        <v>Mon</v>
      </c>
      <c r="N2037" t="str">
        <f>TEXT(INT(HOUR(Table1[[#This Row],[Patient Admission Date]])/3)*3,"00")&amp;"-"&amp;TEXT(INT(HOUR(Table1[[#This Row],[Patient Admission Date]])/3)*3+3,"00")</f>
        <v>15-18</v>
      </c>
      <c r="O2037" t="str" cm="1">
        <f t="array" ref="O2037">_xlfn.IFS(Table1[[#This Row],[Patient Age]]&lt;=14,"0-14",Table1[[#This Row],[Patient Age]]&lt;=29,"15-29",Table1[[#This Row],[Patient Age]]&lt;=44,"30-44",Table1[[#This Row],[Patient Age]]&lt;=59,"45-59",Table1[[#This Row],[Patient Age]]&lt;=74,"60-74",TRUE,"75+")</f>
        <v>30-44</v>
      </c>
      <c r="P2037" t="str" cm="1">
        <f t="array" ref="P2037">_xlfn.IFS(Table1[[#This Row],[Patient Waittime]]&lt;=15,"0-15",Table1[[#This Row],[Patient Waittime]]&lt;=30,"16-30",Table1[[#This Row],[Patient Waittime]]&lt;=45,"31-45",Table1[[#This Row],[Patient Waittime]]&lt;=60,"46-60",TRUE,"60+")</f>
        <v>46-60</v>
      </c>
      <c r="Q2037">
        <f>--(Table1[[#This Row],[Patient Waittime]]&lt;=30)</f>
        <v>0</v>
      </c>
      <c r="R2037">
        <f>--Table1[[#This Row],[Patient Admission Flag]]</f>
        <v>0</v>
      </c>
      <c r="S2037">
        <f>--AND(Table1[[#This Row],[WithinTarget]]=1,Table1[[#This Row],[Patient Satisfaction Score]]&gt;=7)</f>
        <v>0</v>
      </c>
      <c r="T2037" t="str">
        <f>IF(LEFT(Table1[[#This Row],[Patient Gender]],1)="F","Female","Male")</f>
        <v>Female</v>
      </c>
    </row>
    <row r="2038" spans="1:20" x14ac:dyDescent="0.3">
      <c r="A2038" t="s">
        <v>2142</v>
      </c>
      <c r="B2038" s="1">
        <v>45311.443749999999</v>
      </c>
      <c r="C2038" t="s">
        <v>13</v>
      </c>
      <c r="D2038">
        <v>1</v>
      </c>
      <c r="E2038" t="s">
        <v>21</v>
      </c>
      <c r="F2038" t="s">
        <v>11</v>
      </c>
      <c r="G2038" t="b">
        <v>0</v>
      </c>
      <c r="I2038">
        <v>54</v>
      </c>
      <c r="J2038" t="b">
        <v>0</v>
      </c>
      <c r="K2038">
        <f>YEAR(Table1[[#This Row],[Patient Admission Date]])</f>
        <v>2024</v>
      </c>
      <c r="L2038" t="str">
        <f>TEXT(Table1[[#This Row],[Patient Admission Date]],"mmm")</f>
        <v>Jan</v>
      </c>
      <c r="M2038" t="str">
        <f>TEXT(Table1[[#This Row],[Patient Admission Date]],"ddd")</f>
        <v>Sat</v>
      </c>
      <c r="N2038" t="str">
        <f>TEXT(INT(HOUR(Table1[[#This Row],[Patient Admission Date]])/3)*3,"00")&amp;"-"&amp;TEXT(INT(HOUR(Table1[[#This Row],[Patient Admission Date]])/3)*3+3,"00")</f>
        <v>09-12</v>
      </c>
      <c r="O2038" t="str" cm="1">
        <f t="array" ref="O2038">_xlfn.IFS(Table1[[#This Row],[Patient Age]]&lt;=14,"0-14",Table1[[#This Row],[Patient Age]]&lt;=29,"15-29",Table1[[#This Row],[Patient Age]]&lt;=44,"30-44",Table1[[#This Row],[Patient Age]]&lt;=59,"45-59",Table1[[#This Row],[Patient Age]]&lt;=74,"60-74",TRUE,"75+")</f>
        <v>0-14</v>
      </c>
      <c r="P2038" t="str" cm="1">
        <f t="array" ref="P2038">_xlfn.IFS(Table1[[#This Row],[Patient Waittime]]&lt;=15,"0-15",Table1[[#This Row],[Patient Waittime]]&lt;=30,"16-30",Table1[[#This Row],[Patient Waittime]]&lt;=45,"31-45",Table1[[#This Row],[Patient Waittime]]&lt;=60,"46-60",TRUE,"60+")</f>
        <v>46-60</v>
      </c>
      <c r="Q2038">
        <f>--(Table1[[#This Row],[Patient Waittime]]&lt;=30)</f>
        <v>0</v>
      </c>
      <c r="R2038">
        <f>--Table1[[#This Row],[Patient Admission Flag]]</f>
        <v>0</v>
      </c>
      <c r="S2038">
        <f>--AND(Table1[[#This Row],[WithinTarget]]=1,Table1[[#This Row],[Patient Satisfaction Score]]&gt;=7)</f>
        <v>0</v>
      </c>
      <c r="T2038" t="str">
        <f>IF(LEFT(Table1[[#This Row],[Patient Gender]],1)="F","Female","Male")</f>
        <v>Female</v>
      </c>
    </row>
    <row r="2039" spans="1:20" x14ac:dyDescent="0.3">
      <c r="A2039" t="s">
        <v>2143</v>
      </c>
      <c r="B2039" s="1">
        <v>45229.609027777777</v>
      </c>
      <c r="C2039" t="s">
        <v>13</v>
      </c>
      <c r="D2039">
        <v>61</v>
      </c>
      <c r="E2039" t="s">
        <v>21</v>
      </c>
      <c r="F2039" t="s">
        <v>11</v>
      </c>
      <c r="G2039" t="b">
        <v>0</v>
      </c>
      <c r="I2039">
        <v>13</v>
      </c>
      <c r="J2039" t="b">
        <v>0</v>
      </c>
      <c r="K2039">
        <f>YEAR(Table1[[#This Row],[Patient Admission Date]])</f>
        <v>2023</v>
      </c>
      <c r="L2039" t="str">
        <f>TEXT(Table1[[#This Row],[Patient Admission Date]],"mmm")</f>
        <v>Oct</v>
      </c>
      <c r="M2039" t="str">
        <f>TEXT(Table1[[#This Row],[Patient Admission Date]],"ddd")</f>
        <v>Mon</v>
      </c>
      <c r="N2039" t="str">
        <f>TEXT(INT(HOUR(Table1[[#This Row],[Patient Admission Date]])/3)*3,"00")&amp;"-"&amp;TEXT(INT(HOUR(Table1[[#This Row],[Patient Admission Date]])/3)*3+3,"00")</f>
        <v>12-15</v>
      </c>
      <c r="O2039" t="str" cm="1">
        <f t="array" ref="O2039">_xlfn.IFS(Table1[[#This Row],[Patient Age]]&lt;=14,"0-14",Table1[[#This Row],[Patient Age]]&lt;=29,"15-29",Table1[[#This Row],[Patient Age]]&lt;=44,"30-44",Table1[[#This Row],[Patient Age]]&lt;=59,"45-59",Table1[[#This Row],[Patient Age]]&lt;=74,"60-74",TRUE,"75+")</f>
        <v>60-74</v>
      </c>
      <c r="P2039" t="str" cm="1">
        <f t="array" ref="P2039">_xlfn.IFS(Table1[[#This Row],[Patient Waittime]]&lt;=15,"0-15",Table1[[#This Row],[Patient Waittime]]&lt;=30,"16-30",Table1[[#This Row],[Patient Waittime]]&lt;=45,"31-45",Table1[[#This Row],[Patient Waittime]]&lt;=60,"46-60",TRUE,"60+")</f>
        <v>0-15</v>
      </c>
      <c r="Q2039">
        <f>--(Table1[[#This Row],[Patient Waittime]]&lt;=30)</f>
        <v>1</v>
      </c>
      <c r="R2039">
        <f>--Table1[[#This Row],[Patient Admission Flag]]</f>
        <v>0</v>
      </c>
      <c r="S2039">
        <f>--AND(Table1[[#This Row],[WithinTarget]]=1,Table1[[#This Row],[Patient Satisfaction Score]]&gt;=7)</f>
        <v>0</v>
      </c>
      <c r="T2039" t="str">
        <f>IF(LEFT(Table1[[#This Row],[Patient Gender]],1)="F","Female","Male")</f>
        <v>Female</v>
      </c>
    </row>
    <row r="2040" spans="1:20" x14ac:dyDescent="0.3">
      <c r="A2040" t="s">
        <v>2144</v>
      </c>
      <c r="B2040" s="1">
        <v>45166.279861111114</v>
      </c>
      <c r="C2040" t="s">
        <v>13</v>
      </c>
      <c r="D2040">
        <v>2</v>
      </c>
      <c r="E2040" t="s">
        <v>21</v>
      </c>
      <c r="F2040" t="s">
        <v>11</v>
      </c>
      <c r="G2040" t="b">
        <v>0</v>
      </c>
      <c r="I2040">
        <v>22</v>
      </c>
      <c r="J2040" t="b">
        <v>0</v>
      </c>
      <c r="K2040">
        <f>YEAR(Table1[[#This Row],[Patient Admission Date]])</f>
        <v>2023</v>
      </c>
      <c r="L2040" t="str">
        <f>TEXT(Table1[[#This Row],[Patient Admission Date]],"mmm")</f>
        <v>Aug</v>
      </c>
      <c r="M2040" t="str">
        <f>TEXT(Table1[[#This Row],[Patient Admission Date]],"ddd")</f>
        <v>Mon</v>
      </c>
      <c r="N2040" t="str">
        <f>TEXT(INT(HOUR(Table1[[#This Row],[Patient Admission Date]])/3)*3,"00")&amp;"-"&amp;TEXT(INT(HOUR(Table1[[#This Row],[Patient Admission Date]])/3)*3+3,"00")</f>
        <v>06-09</v>
      </c>
      <c r="O2040" t="str" cm="1">
        <f t="array" ref="O2040">_xlfn.IFS(Table1[[#This Row],[Patient Age]]&lt;=14,"0-14",Table1[[#This Row],[Patient Age]]&lt;=29,"15-29",Table1[[#This Row],[Patient Age]]&lt;=44,"30-44",Table1[[#This Row],[Patient Age]]&lt;=59,"45-59",Table1[[#This Row],[Patient Age]]&lt;=74,"60-74",TRUE,"75+")</f>
        <v>0-14</v>
      </c>
      <c r="P2040" t="str" cm="1">
        <f t="array" ref="P2040">_xlfn.IFS(Table1[[#This Row],[Patient Waittime]]&lt;=15,"0-15",Table1[[#This Row],[Patient Waittime]]&lt;=30,"16-30",Table1[[#This Row],[Patient Waittime]]&lt;=45,"31-45",Table1[[#This Row],[Patient Waittime]]&lt;=60,"46-60",TRUE,"60+")</f>
        <v>16-30</v>
      </c>
      <c r="Q2040">
        <f>--(Table1[[#This Row],[Patient Waittime]]&lt;=30)</f>
        <v>1</v>
      </c>
      <c r="R2040">
        <f>--Table1[[#This Row],[Patient Admission Flag]]</f>
        <v>0</v>
      </c>
      <c r="S2040">
        <f>--AND(Table1[[#This Row],[WithinTarget]]=1,Table1[[#This Row],[Patient Satisfaction Score]]&gt;=7)</f>
        <v>0</v>
      </c>
      <c r="T2040" t="str">
        <f>IF(LEFT(Table1[[#This Row],[Patient Gender]],1)="F","Female","Male")</f>
        <v>Female</v>
      </c>
    </row>
    <row r="2041" spans="1:20" x14ac:dyDescent="0.3">
      <c r="A2041" t="s">
        <v>2145</v>
      </c>
      <c r="B2041" s="1">
        <v>45110.55</v>
      </c>
      <c r="C2041" t="s">
        <v>13</v>
      </c>
      <c r="D2041">
        <v>70</v>
      </c>
      <c r="E2041" t="s">
        <v>21</v>
      </c>
      <c r="F2041" t="s">
        <v>11</v>
      </c>
      <c r="G2041" t="b">
        <v>0</v>
      </c>
      <c r="I2041">
        <v>35</v>
      </c>
      <c r="J2041" t="b">
        <v>0</v>
      </c>
      <c r="K2041">
        <f>YEAR(Table1[[#This Row],[Patient Admission Date]])</f>
        <v>2023</v>
      </c>
      <c r="L2041" t="str">
        <f>TEXT(Table1[[#This Row],[Patient Admission Date]],"mmm")</f>
        <v>Jul</v>
      </c>
      <c r="M2041" t="str">
        <f>TEXT(Table1[[#This Row],[Patient Admission Date]],"ddd")</f>
        <v>Mon</v>
      </c>
      <c r="N2041" t="str">
        <f>TEXT(INT(HOUR(Table1[[#This Row],[Patient Admission Date]])/3)*3,"00")&amp;"-"&amp;TEXT(INT(HOUR(Table1[[#This Row],[Patient Admission Date]])/3)*3+3,"00")</f>
        <v>12-15</v>
      </c>
      <c r="O2041" t="str" cm="1">
        <f t="array" ref="O2041">_xlfn.IFS(Table1[[#This Row],[Patient Age]]&lt;=14,"0-14",Table1[[#This Row],[Patient Age]]&lt;=29,"15-29",Table1[[#This Row],[Patient Age]]&lt;=44,"30-44",Table1[[#This Row],[Patient Age]]&lt;=59,"45-59",Table1[[#This Row],[Patient Age]]&lt;=74,"60-74",TRUE,"75+")</f>
        <v>60-74</v>
      </c>
      <c r="P2041" t="str" cm="1">
        <f t="array" ref="P2041">_xlfn.IFS(Table1[[#This Row],[Patient Waittime]]&lt;=15,"0-15",Table1[[#This Row],[Patient Waittime]]&lt;=30,"16-30",Table1[[#This Row],[Patient Waittime]]&lt;=45,"31-45",Table1[[#This Row],[Patient Waittime]]&lt;=60,"46-60",TRUE,"60+")</f>
        <v>31-45</v>
      </c>
      <c r="Q2041">
        <f>--(Table1[[#This Row],[Patient Waittime]]&lt;=30)</f>
        <v>0</v>
      </c>
      <c r="R2041">
        <f>--Table1[[#This Row],[Patient Admission Flag]]</f>
        <v>0</v>
      </c>
      <c r="S2041">
        <f>--AND(Table1[[#This Row],[WithinTarget]]=1,Table1[[#This Row],[Patient Satisfaction Score]]&gt;=7)</f>
        <v>0</v>
      </c>
      <c r="T2041" t="str">
        <f>IF(LEFT(Table1[[#This Row],[Patient Gender]],1)="F","Female","Male")</f>
        <v>Female</v>
      </c>
    </row>
    <row r="2042" spans="1:20" x14ac:dyDescent="0.3">
      <c r="A2042" t="s">
        <v>2146</v>
      </c>
      <c r="B2042" s="1">
        <v>45206.31527777778</v>
      </c>
      <c r="C2042" t="s">
        <v>13</v>
      </c>
      <c r="D2042">
        <v>67</v>
      </c>
      <c r="E2042" t="s">
        <v>21</v>
      </c>
      <c r="F2042" t="s">
        <v>11</v>
      </c>
      <c r="G2042" t="b">
        <v>0</v>
      </c>
      <c r="I2042">
        <v>14</v>
      </c>
      <c r="J2042" t="b">
        <v>0</v>
      </c>
      <c r="K2042">
        <f>YEAR(Table1[[#This Row],[Patient Admission Date]])</f>
        <v>2023</v>
      </c>
      <c r="L2042" t="str">
        <f>TEXT(Table1[[#This Row],[Patient Admission Date]],"mmm")</f>
        <v>Oct</v>
      </c>
      <c r="M2042" t="str">
        <f>TEXT(Table1[[#This Row],[Patient Admission Date]],"ddd")</f>
        <v>Sat</v>
      </c>
      <c r="N2042" t="str">
        <f>TEXT(INT(HOUR(Table1[[#This Row],[Patient Admission Date]])/3)*3,"00")&amp;"-"&amp;TEXT(INT(HOUR(Table1[[#This Row],[Patient Admission Date]])/3)*3+3,"00")</f>
        <v>06-09</v>
      </c>
      <c r="O2042" t="str" cm="1">
        <f t="array" ref="O2042">_xlfn.IFS(Table1[[#This Row],[Patient Age]]&lt;=14,"0-14",Table1[[#This Row],[Patient Age]]&lt;=29,"15-29",Table1[[#This Row],[Patient Age]]&lt;=44,"30-44",Table1[[#This Row],[Patient Age]]&lt;=59,"45-59",Table1[[#This Row],[Patient Age]]&lt;=74,"60-74",TRUE,"75+")</f>
        <v>60-74</v>
      </c>
      <c r="P2042" t="str" cm="1">
        <f t="array" ref="P2042">_xlfn.IFS(Table1[[#This Row],[Patient Waittime]]&lt;=15,"0-15",Table1[[#This Row],[Patient Waittime]]&lt;=30,"16-30",Table1[[#This Row],[Patient Waittime]]&lt;=45,"31-45",Table1[[#This Row],[Patient Waittime]]&lt;=60,"46-60",TRUE,"60+")</f>
        <v>0-15</v>
      </c>
      <c r="Q2042">
        <f>--(Table1[[#This Row],[Patient Waittime]]&lt;=30)</f>
        <v>1</v>
      </c>
      <c r="R2042">
        <f>--Table1[[#This Row],[Patient Admission Flag]]</f>
        <v>0</v>
      </c>
      <c r="S2042">
        <f>--AND(Table1[[#This Row],[WithinTarget]]=1,Table1[[#This Row],[Patient Satisfaction Score]]&gt;=7)</f>
        <v>0</v>
      </c>
      <c r="T2042" t="str">
        <f>IF(LEFT(Table1[[#This Row],[Patient Gender]],1)="F","Female","Male")</f>
        <v>Female</v>
      </c>
    </row>
    <row r="2043" spans="1:20" x14ac:dyDescent="0.3">
      <c r="A2043" t="s">
        <v>2147</v>
      </c>
      <c r="B2043" s="1">
        <v>45055.90902777778</v>
      </c>
      <c r="C2043" t="s">
        <v>13</v>
      </c>
      <c r="D2043">
        <v>72</v>
      </c>
      <c r="E2043" t="s">
        <v>21</v>
      </c>
      <c r="F2043" t="s">
        <v>11</v>
      </c>
      <c r="G2043" t="b">
        <v>0</v>
      </c>
      <c r="I2043">
        <v>34</v>
      </c>
      <c r="J2043" t="b">
        <v>0</v>
      </c>
      <c r="K2043">
        <f>YEAR(Table1[[#This Row],[Patient Admission Date]])</f>
        <v>2023</v>
      </c>
      <c r="L2043" t="str">
        <f>TEXT(Table1[[#This Row],[Patient Admission Date]],"mmm")</f>
        <v>May</v>
      </c>
      <c r="M2043" t="str">
        <f>TEXT(Table1[[#This Row],[Patient Admission Date]],"ddd")</f>
        <v>Tue</v>
      </c>
      <c r="N2043" t="str">
        <f>TEXT(INT(HOUR(Table1[[#This Row],[Patient Admission Date]])/3)*3,"00")&amp;"-"&amp;TEXT(INT(HOUR(Table1[[#This Row],[Patient Admission Date]])/3)*3+3,"00")</f>
        <v>21-24</v>
      </c>
      <c r="O2043" t="str" cm="1">
        <f t="array" ref="O2043">_xlfn.IFS(Table1[[#This Row],[Patient Age]]&lt;=14,"0-14",Table1[[#This Row],[Patient Age]]&lt;=29,"15-29",Table1[[#This Row],[Patient Age]]&lt;=44,"30-44",Table1[[#This Row],[Patient Age]]&lt;=59,"45-59",Table1[[#This Row],[Patient Age]]&lt;=74,"60-74",TRUE,"75+")</f>
        <v>60-74</v>
      </c>
      <c r="P2043" t="str" cm="1">
        <f t="array" ref="P2043">_xlfn.IFS(Table1[[#This Row],[Patient Waittime]]&lt;=15,"0-15",Table1[[#This Row],[Patient Waittime]]&lt;=30,"16-30",Table1[[#This Row],[Patient Waittime]]&lt;=45,"31-45",Table1[[#This Row],[Patient Waittime]]&lt;=60,"46-60",TRUE,"60+")</f>
        <v>31-45</v>
      </c>
      <c r="Q2043">
        <f>--(Table1[[#This Row],[Patient Waittime]]&lt;=30)</f>
        <v>0</v>
      </c>
      <c r="R2043">
        <f>--Table1[[#This Row],[Patient Admission Flag]]</f>
        <v>0</v>
      </c>
      <c r="S2043">
        <f>--AND(Table1[[#This Row],[WithinTarget]]=1,Table1[[#This Row],[Patient Satisfaction Score]]&gt;=7)</f>
        <v>0</v>
      </c>
      <c r="T2043" t="str">
        <f>IF(LEFT(Table1[[#This Row],[Patient Gender]],1)="F","Female","Male")</f>
        <v>Female</v>
      </c>
    </row>
    <row r="2044" spans="1:20" x14ac:dyDescent="0.3">
      <c r="A2044" t="s">
        <v>2148</v>
      </c>
      <c r="B2044" s="1">
        <v>45282.152777777781</v>
      </c>
      <c r="C2044" t="s">
        <v>13</v>
      </c>
      <c r="D2044">
        <v>41</v>
      </c>
      <c r="E2044" t="s">
        <v>21</v>
      </c>
      <c r="F2044" t="s">
        <v>11</v>
      </c>
      <c r="G2044" t="b">
        <v>0</v>
      </c>
      <c r="H2044">
        <v>0</v>
      </c>
      <c r="I2044">
        <v>52</v>
      </c>
      <c r="J2044" t="b">
        <v>0</v>
      </c>
      <c r="K2044">
        <f>YEAR(Table1[[#This Row],[Patient Admission Date]])</f>
        <v>2023</v>
      </c>
      <c r="L2044" t="str">
        <f>TEXT(Table1[[#This Row],[Patient Admission Date]],"mmm")</f>
        <v>Dec</v>
      </c>
      <c r="M2044" t="str">
        <f>TEXT(Table1[[#This Row],[Patient Admission Date]],"ddd")</f>
        <v>Fri</v>
      </c>
      <c r="N2044" t="str">
        <f>TEXT(INT(HOUR(Table1[[#This Row],[Patient Admission Date]])/3)*3,"00")&amp;"-"&amp;TEXT(INT(HOUR(Table1[[#This Row],[Patient Admission Date]])/3)*3+3,"00")</f>
        <v>03-06</v>
      </c>
      <c r="O2044" t="str" cm="1">
        <f t="array" ref="O2044">_xlfn.IFS(Table1[[#This Row],[Patient Age]]&lt;=14,"0-14",Table1[[#This Row],[Patient Age]]&lt;=29,"15-29",Table1[[#This Row],[Patient Age]]&lt;=44,"30-44",Table1[[#This Row],[Patient Age]]&lt;=59,"45-59",Table1[[#This Row],[Patient Age]]&lt;=74,"60-74",TRUE,"75+")</f>
        <v>30-44</v>
      </c>
      <c r="P2044" t="str" cm="1">
        <f t="array" ref="P2044">_xlfn.IFS(Table1[[#This Row],[Patient Waittime]]&lt;=15,"0-15",Table1[[#This Row],[Patient Waittime]]&lt;=30,"16-30",Table1[[#This Row],[Patient Waittime]]&lt;=45,"31-45",Table1[[#This Row],[Patient Waittime]]&lt;=60,"46-60",TRUE,"60+")</f>
        <v>46-60</v>
      </c>
      <c r="Q2044">
        <f>--(Table1[[#This Row],[Patient Waittime]]&lt;=30)</f>
        <v>0</v>
      </c>
      <c r="R2044">
        <f>--Table1[[#This Row],[Patient Admission Flag]]</f>
        <v>0</v>
      </c>
      <c r="S2044">
        <f>--AND(Table1[[#This Row],[WithinTarget]]=1,Table1[[#This Row],[Patient Satisfaction Score]]&gt;=7)</f>
        <v>0</v>
      </c>
      <c r="T2044" t="str">
        <f>IF(LEFT(Table1[[#This Row],[Patient Gender]],1)="F","Female","Male")</f>
        <v>Female</v>
      </c>
    </row>
    <row r="2045" spans="1:20" x14ac:dyDescent="0.3">
      <c r="A2045" t="s">
        <v>2149</v>
      </c>
      <c r="B2045" s="1">
        <v>45551.318055555559</v>
      </c>
      <c r="C2045" t="s">
        <v>13</v>
      </c>
      <c r="D2045">
        <v>44</v>
      </c>
      <c r="E2045" t="s">
        <v>21</v>
      </c>
      <c r="F2045" t="s">
        <v>11</v>
      </c>
      <c r="G2045" t="b">
        <v>0</v>
      </c>
      <c r="H2045">
        <v>0</v>
      </c>
      <c r="I2045">
        <v>34</v>
      </c>
      <c r="J2045" t="b">
        <v>0</v>
      </c>
      <c r="K2045">
        <f>YEAR(Table1[[#This Row],[Patient Admission Date]])</f>
        <v>2024</v>
      </c>
      <c r="L2045" t="str">
        <f>TEXT(Table1[[#This Row],[Patient Admission Date]],"mmm")</f>
        <v>Sep</v>
      </c>
      <c r="M2045" t="str">
        <f>TEXT(Table1[[#This Row],[Patient Admission Date]],"ddd")</f>
        <v>Mon</v>
      </c>
      <c r="N2045" t="str">
        <f>TEXT(INT(HOUR(Table1[[#This Row],[Patient Admission Date]])/3)*3,"00")&amp;"-"&amp;TEXT(INT(HOUR(Table1[[#This Row],[Patient Admission Date]])/3)*3+3,"00")</f>
        <v>06-09</v>
      </c>
      <c r="O2045" t="str" cm="1">
        <f t="array" ref="O2045">_xlfn.IFS(Table1[[#This Row],[Patient Age]]&lt;=14,"0-14",Table1[[#This Row],[Patient Age]]&lt;=29,"15-29",Table1[[#This Row],[Patient Age]]&lt;=44,"30-44",Table1[[#This Row],[Patient Age]]&lt;=59,"45-59",Table1[[#This Row],[Patient Age]]&lt;=74,"60-74",TRUE,"75+")</f>
        <v>30-44</v>
      </c>
      <c r="P2045" t="str" cm="1">
        <f t="array" ref="P2045">_xlfn.IFS(Table1[[#This Row],[Patient Waittime]]&lt;=15,"0-15",Table1[[#This Row],[Patient Waittime]]&lt;=30,"16-30",Table1[[#This Row],[Patient Waittime]]&lt;=45,"31-45",Table1[[#This Row],[Patient Waittime]]&lt;=60,"46-60",TRUE,"60+")</f>
        <v>31-45</v>
      </c>
      <c r="Q2045">
        <f>--(Table1[[#This Row],[Patient Waittime]]&lt;=30)</f>
        <v>0</v>
      </c>
      <c r="R2045">
        <f>--Table1[[#This Row],[Patient Admission Flag]]</f>
        <v>0</v>
      </c>
      <c r="S2045">
        <f>--AND(Table1[[#This Row],[WithinTarget]]=1,Table1[[#This Row],[Patient Satisfaction Score]]&gt;=7)</f>
        <v>0</v>
      </c>
      <c r="T2045" t="str">
        <f>IF(LEFT(Table1[[#This Row],[Patient Gender]],1)="F","Female","Male")</f>
        <v>Female</v>
      </c>
    </row>
    <row r="2046" spans="1:20" x14ac:dyDescent="0.3">
      <c r="A2046" t="s">
        <v>2150</v>
      </c>
      <c r="B2046" s="1">
        <v>45164.63958333333</v>
      </c>
      <c r="C2046" t="s">
        <v>13</v>
      </c>
      <c r="D2046">
        <v>42</v>
      </c>
      <c r="E2046" t="s">
        <v>21</v>
      </c>
      <c r="F2046" t="s">
        <v>11</v>
      </c>
      <c r="G2046" t="b">
        <v>0</v>
      </c>
      <c r="H2046">
        <v>1</v>
      </c>
      <c r="I2046">
        <v>30</v>
      </c>
      <c r="J2046" t="b">
        <v>0</v>
      </c>
      <c r="K2046">
        <f>YEAR(Table1[[#This Row],[Patient Admission Date]])</f>
        <v>2023</v>
      </c>
      <c r="L2046" t="str">
        <f>TEXT(Table1[[#This Row],[Patient Admission Date]],"mmm")</f>
        <v>Aug</v>
      </c>
      <c r="M2046" t="str">
        <f>TEXT(Table1[[#This Row],[Patient Admission Date]],"ddd")</f>
        <v>Sat</v>
      </c>
      <c r="N2046" t="str">
        <f>TEXT(INT(HOUR(Table1[[#This Row],[Patient Admission Date]])/3)*3,"00")&amp;"-"&amp;TEXT(INT(HOUR(Table1[[#This Row],[Patient Admission Date]])/3)*3+3,"00")</f>
        <v>15-18</v>
      </c>
      <c r="O2046" t="str" cm="1">
        <f t="array" ref="O2046">_xlfn.IFS(Table1[[#This Row],[Patient Age]]&lt;=14,"0-14",Table1[[#This Row],[Patient Age]]&lt;=29,"15-29",Table1[[#This Row],[Patient Age]]&lt;=44,"30-44",Table1[[#This Row],[Patient Age]]&lt;=59,"45-59",Table1[[#This Row],[Patient Age]]&lt;=74,"60-74",TRUE,"75+")</f>
        <v>30-44</v>
      </c>
      <c r="P2046" t="str" cm="1">
        <f t="array" ref="P2046">_xlfn.IFS(Table1[[#This Row],[Patient Waittime]]&lt;=15,"0-15",Table1[[#This Row],[Patient Waittime]]&lt;=30,"16-30",Table1[[#This Row],[Patient Waittime]]&lt;=45,"31-45",Table1[[#This Row],[Patient Waittime]]&lt;=60,"46-60",TRUE,"60+")</f>
        <v>16-30</v>
      </c>
      <c r="Q2046">
        <f>--(Table1[[#This Row],[Patient Waittime]]&lt;=30)</f>
        <v>1</v>
      </c>
      <c r="R2046">
        <f>--Table1[[#This Row],[Patient Admission Flag]]</f>
        <v>0</v>
      </c>
      <c r="S2046">
        <f>--AND(Table1[[#This Row],[WithinTarget]]=1,Table1[[#This Row],[Patient Satisfaction Score]]&gt;=7)</f>
        <v>0</v>
      </c>
      <c r="T2046" t="str">
        <f>IF(LEFT(Table1[[#This Row],[Patient Gender]],1)="F","Female","Male")</f>
        <v>Female</v>
      </c>
    </row>
    <row r="2047" spans="1:20" x14ac:dyDescent="0.3">
      <c r="A2047" t="s">
        <v>2151</v>
      </c>
      <c r="B2047" s="1">
        <v>45571.302777777775</v>
      </c>
      <c r="C2047" t="s">
        <v>13</v>
      </c>
      <c r="D2047">
        <v>72</v>
      </c>
      <c r="E2047" t="s">
        <v>21</v>
      </c>
      <c r="F2047" t="s">
        <v>11</v>
      </c>
      <c r="G2047" t="b">
        <v>0</v>
      </c>
      <c r="H2047">
        <v>1</v>
      </c>
      <c r="I2047">
        <v>18</v>
      </c>
      <c r="J2047" t="b">
        <v>0</v>
      </c>
      <c r="K2047">
        <f>YEAR(Table1[[#This Row],[Patient Admission Date]])</f>
        <v>2024</v>
      </c>
      <c r="L2047" t="str">
        <f>TEXT(Table1[[#This Row],[Patient Admission Date]],"mmm")</f>
        <v>Oct</v>
      </c>
      <c r="M2047" t="str">
        <f>TEXT(Table1[[#This Row],[Patient Admission Date]],"ddd")</f>
        <v>Sun</v>
      </c>
      <c r="N2047" t="str">
        <f>TEXT(INT(HOUR(Table1[[#This Row],[Patient Admission Date]])/3)*3,"00")&amp;"-"&amp;TEXT(INT(HOUR(Table1[[#This Row],[Patient Admission Date]])/3)*3+3,"00")</f>
        <v>06-09</v>
      </c>
      <c r="O2047" t="str" cm="1">
        <f t="array" ref="O2047">_xlfn.IFS(Table1[[#This Row],[Patient Age]]&lt;=14,"0-14",Table1[[#This Row],[Patient Age]]&lt;=29,"15-29",Table1[[#This Row],[Patient Age]]&lt;=44,"30-44",Table1[[#This Row],[Patient Age]]&lt;=59,"45-59",Table1[[#This Row],[Patient Age]]&lt;=74,"60-74",TRUE,"75+")</f>
        <v>60-74</v>
      </c>
      <c r="P2047" t="str" cm="1">
        <f t="array" ref="P2047">_xlfn.IFS(Table1[[#This Row],[Patient Waittime]]&lt;=15,"0-15",Table1[[#This Row],[Patient Waittime]]&lt;=30,"16-30",Table1[[#This Row],[Patient Waittime]]&lt;=45,"31-45",Table1[[#This Row],[Patient Waittime]]&lt;=60,"46-60",TRUE,"60+")</f>
        <v>16-30</v>
      </c>
      <c r="Q2047">
        <f>--(Table1[[#This Row],[Patient Waittime]]&lt;=30)</f>
        <v>1</v>
      </c>
      <c r="R2047">
        <f>--Table1[[#This Row],[Patient Admission Flag]]</f>
        <v>0</v>
      </c>
      <c r="S2047">
        <f>--AND(Table1[[#This Row],[WithinTarget]]=1,Table1[[#This Row],[Patient Satisfaction Score]]&gt;=7)</f>
        <v>0</v>
      </c>
      <c r="T2047" t="str">
        <f>IF(LEFT(Table1[[#This Row],[Patient Gender]],1)="F","Female","Male")</f>
        <v>Female</v>
      </c>
    </row>
    <row r="2048" spans="1:20" x14ac:dyDescent="0.3">
      <c r="A2048" t="s">
        <v>2152</v>
      </c>
      <c r="B2048" s="1">
        <v>45137.279861111114</v>
      </c>
      <c r="C2048" t="s">
        <v>13</v>
      </c>
      <c r="D2048">
        <v>40</v>
      </c>
      <c r="E2048" t="s">
        <v>21</v>
      </c>
      <c r="F2048" t="s">
        <v>11</v>
      </c>
      <c r="G2048" t="b">
        <v>0</v>
      </c>
      <c r="H2048">
        <v>1</v>
      </c>
      <c r="I2048">
        <v>15</v>
      </c>
      <c r="J2048" t="b">
        <v>0</v>
      </c>
      <c r="K2048">
        <f>YEAR(Table1[[#This Row],[Patient Admission Date]])</f>
        <v>2023</v>
      </c>
      <c r="L2048" t="str">
        <f>TEXT(Table1[[#This Row],[Patient Admission Date]],"mmm")</f>
        <v>Jul</v>
      </c>
      <c r="M2048" t="str">
        <f>TEXT(Table1[[#This Row],[Patient Admission Date]],"ddd")</f>
        <v>Sun</v>
      </c>
      <c r="N2048" t="str">
        <f>TEXT(INT(HOUR(Table1[[#This Row],[Patient Admission Date]])/3)*3,"00")&amp;"-"&amp;TEXT(INT(HOUR(Table1[[#This Row],[Patient Admission Date]])/3)*3+3,"00")</f>
        <v>06-09</v>
      </c>
      <c r="O2048" t="str" cm="1">
        <f t="array" ref="O2048">_xlfn.IFS(Table1[[#This Row],[Patient Age]]&lt;=14,"0-14",Table1[[#This Row],[Patient Age]]&lt;=29,"15-29",Table1[[#This Row],[Patient Age]]&lt;=44,"30-44",Table1[[#This Row],[Patient Age]]&lt;=59,"45-59",Table1[[#This Row],[Patient Age]]&lt;=74,"60-74",TRUE,"75+")</f>
        <v>30-44</v>
      </c>
      <c r="P2048" t="str" cm="1">
        <f t="array" ref="P2048">_xlfn.IFS(Table1[[#This Row],[Patient Waittime]]&lt;=15,"0-15",Table1[[#This Row],[Patient Waittime]]&lt;=30,"16-30",Table1[[#This Row],[Patient Waittime]]&lt;=45,"31-45",Table1[[#This Row],[Patient Waittime]]&lt;=60,"46-60",TRUE,"60+")</f>
        <v>0-15</v>
      </c>
      <c r="Q2048">
        <f>--(Table1[[#This Row],[Patient Waittime]]&lt;=30)</f>
        <v>1</v>
      </c>
      <c r="R2048">
        <f>--Table1[[#This Row],[Patient Admission Flag]]</f>
        <v>0</v>
      </c>
      <c r="S2048">
        <f>--AND(Table1[[#This Row],[WithinTarget]]=1,Table1[[#This Row],[Patient Satisfaction Score]]&gt;=7)</f>
        <v>0</v>
      </c>
      <c r="T2048" t="str">
        <f>IF(LEFT(Table1[[#This Row],[Patient Gender]],1)="F","Female","Male")</f>
        <v>Female</v>
      </c>
    </row>
    <row r="2049" spans="1:20" x14ac:dyDescent="0.3">
      <c r="A2049" t="s">
        <v>2153</v>
      </c>
      <c r="B2049" s="1">
        <v>45068.751388888886</v>
      </c>
      <c r="C2049" t="s">
        <v>13</v>
      </c>
      <c r="D2049">
        <v>44</v>
      </c>
      <c r="E2049" t="s">
        <v>21</v>
      </c>
      <c r="F2049" t="s">
        <v>11</v>
      </c>
      <c r="G2049" t="b">
        <v>0</v>
      </c>
      <c r="H2049">
        <v>1</v>
      </c>
      <c r="I2049">
        <v>27</v>
      </c>
      <c r="J2049" t="b">
        <v>0</v>
      </c>
      <c r="K2049">
        <f>YEAR(Table1[[#This Row],[Patient Admission Date]])</f>
        <v>2023</v>
      </c>
      <c r="L2049" t="str">
        <f>TEXT(Table1[[#This Row],[Patient Admission Date]],"mmm")</f>
        <v>May</v>
      </c>
      <c r="M2049" t="str">
        <f>TEXT(Table1[[#This Row],[Patient Admission Date]],"ddd")</f>
        <v>Mon</v>
      </c>
      <c r="N2049" t="str">
        <f>TEXT(INT(HOUR(Table1[[#This Row],[Patient Admission Date]])/3)*3,"00")&amp;"-"&amp;TEXT(INT(HOUR(Table1[[#This Row],[Patient Admission Date]])/3)*3+3,"00")</f>
        <v>18-21</v>
      </c>
      <c r="O2049" t="str" cm="1">
        <f t="array" ref="O2049">_xlfn.IFS(Table1[[#This Row],[Patient Age]]&lt;=14,"0-14",Table1[[#This Row],[Patient Age]]&lt;=29,"15-29",Table1[[#This Row],[Patient Age]]&lt;=44,"30-44",Table1[[#This Row],[Patient Age]]&lt;=59,"45-59",Table1[[#This Row],[Patient Age]]&lt;=74,"60-74",TRUE,"75+")</f>
        <v>30-44</v>
      </c>
      <c r="P2049" t="str" cm="1">
        <f t="array" ref="P2049">_xlfn.IFS(Table1[[#This Row],[Patient Waittime]]&lt;=15,"0-15",Table1[[#This Row],[Patient Waittime]]&lt;=30,"16-30",Table1[[#This Row],[Patient Waittime]]&lt;=45,"31-45",Table1[[#This Row],[Patient Waittime]]&lt;=60,"46-60",TRUE,"60+")</f>
        <v>16-30</v>
      </c>
      <c r="Q2049">
        <f>--(Table1[[#This Row],[Patient Waittime]]&lt;=30)</f>
        <v>1</v>
      </c>
      <c r="R2049">
        <f>--Table1[[#This Row],[Patient Admission Flag]]</f>
        <v>0</v>
      </c>
      <c r="S2049">
        <f>--AND(Table1[[#This Row],[WithinTarget]]=1,Table1[[#This Row],[Patient Satisfaction Score]]&gt;=7)</f>
        <v>0</v>
      </c>
      <c r="T2049" t="str">
        <f>IF(LEFT(Table1[[#This Row],[Patient Gender]],1)="F","Female","Male")</f>
        <v>Female</v>
      </c>
    </row>
    <row r="2050" spans="1:20" x14ac:dyDescent="0.3">
      <c r="A2050" t="s">
        <v>2154</v>
      </c>
      <c r="B2050" s="1">
        <v>45275.041666666664</v>
      </c>
      <c r="C2050" t="s">
        <v>13</v>
      </c>
      <c r="D2050">
        <v>77</v>
      </c>
      <c r="E2050" t="s">
        <v>21</v>
      </c>
      <c r="F2050" t="s">
        <v>11</v>
      </c>
      <c r="G2050" t="b">
        <v>0</v>
      </c>
      <c r="H2050">
        <v>2</v>
      </c>
      <c r="I2050">
        <v>24</v>
      </c>
      <c r="J2050" t="b">
        <v>0</v>
      </c>
      <c r="K2050">
        <f>YEAR(Table1[[#This Row],[Patient Admission Date]])</f>
        <v>2023</v>
      </c>
      <c r="L2050" t="str">
        <f>TEXT(Table1[[#This Row],[Patient Admission Date]],"mmm")</f>
        <v>Dec</v>
      </c>
      <c r="M2050" t="str">
        <f>TEXT(Table1[[#This Row],[Patient Admission Date]],"ddd")</f>
        <v>Fri</v>
      </c>
      <c r="N2050" t="str">
        <f>TEXT(INT(HOUR(Table1[[#This Row],[Patient Admission Date]])/3)*3,"00")&amp;"-"&amp;TEXT(INT(HOUR(Table1[[#This Row],[Patient Admission Date]])/3)*3+3,"00")</f>
        <v>00-03</v>
      </c>
      <c r="O2050" t="str" cm="1">
        <f t="array" ref="O2050">_xlfn.IFS(Table1[[#This Row],[Patient Age]]&lt;=14,"0-14",Table1[[#This Row],[Patient Age]]&lt;=29,"15-29",Table1[[#This Row],[Patient Age]]&lt;=44,"30-44",Table1[[#This Row],[Patient Age]]&lt;=59,"45-59",Table1[[#This Row],[Patient Age]]&lt;=74,"60-74",TRUE,"75+")</f>
        <v>75+</v>
      </c>
      <c r="P2050" t="str" cm="1">
        <f t="array" ref="P2050">_xlfn.IFS(Table1[[#This Row],[Patient Waittime]]&lt;=15,"0-15",Table1[[#This Row],[Patient Waittime]]&lt;=30,"16-30",Table1[[#This Row],[Patient Waittime]]&lt;=45,"31-45",Table1[[#This Row],[Patient Waittime]]&lt;=60,"46-60",TRUE,"60+")</f>
        <v>16-30</v>
      </c>
      <c r="Q2050">
        <f>--(Table1[[#This Row],[Patient Waittime]]&lt;=30)</f>
        <v>1</v>
      </c>
      <c r="R2050">
        <f>--Table1[[#This Row],[Patient Admission Flag]]</f>
        <v>0</v>
      </c>
      <c r="S2050">
        <f>--AND(Table1[[#This Row],[WithinTarget]]=1,Table1[[#This Row],[Patient Satisfaction Score]]&gt;=7)</f>
        <v>0</v>
      </c>
      <c r="T2050" t="str">
        <f>IF(LEFT(Table1[[#This Row],[Patient Gender]],1)="F","Female","Male")</f>
        <v>Female</v>
      </c>
    </row>
    <row r="2051" spans="1:20" x14ac:dyDescent="0.3">
      <c r="A2051" t="s">
        <v>2155</v>
      </c>
      <c r="B2051" s="1">
        <v>45418.852777777778</v>
      </c>
      <c r="C2051" t="s">
        <v>13</v>
      </c>
      <c r="D2051">
        <v>7</v>
      </c>
      <c r="E2051" t="s">
        <v>21</v>
      </c>
      <c r="F2051" t="s">
        <v>11</v>
      </c>
      <c r="G2051" t="b">
        <v>0</v>
      </c>
      <c r="H2051">
        <v>3</v>
      </c>
      <c r="I2051">
        <v>36</v>
      </c>
      <c r="J2051" t="b">
        <v>0</v>
      </c>
      <c r="K2051">
        <f>YEAR(Table1[[#This Row],[Patient Admission Date]])</f>
        <v>2024</v>
      </c>
      <c r="L2051" t="str">
        <f>TEXT(Table1[[#This Row],[Patient Admission Date]],"mmm")</f>
        <v>May</v>
      </c>
      <c r="M2051" t="str">
        <f>TEXT(Table1[[#This Row],[Patient Admission Date]],"ddd")</f>
        <v>Mon</v>
      </c>
      <c r="N2051" t="str">
        <f>TEXT(INT(HOUR(Table1[[#This Row],[Patient Admission Date]])/3)*3,"00")&amp;"-"&amp;TEXT(INT(HOUR(Table1[[#This Row],[Patient Admission Date]])/3)*3+3,"00")</f>
        <v>18-21</v>
      </c>
      <c r="O2051" t="str" cm="1">
        <f t="array" ref="O2051">_xlfn.IFS(Table1[[#This Row],[Patient Age]]&lt;=14,"0-14",Table1[[#This Row],[Patient Age]]&lt;=29,"15-29",Table1[[#This Row],[Patient Age]]&lt;=44,"30-44",Table1[[#This Row],[Patient Age]]&lt;=59,"45-59",Table1[[#This Row],[Patient Age]]&lt;=74,"60-74",TRUE,"75+")</f>
        <v>0-14</v>
      </c>
      <c r="P2051" t="str" cm="1">
        <f t="array" ref="P2051">_xlfn.IFS(Table1[[#This Row],[Patient Waittime]]&lt;=15,"0-15",Table1[[#This Row],[Patient Waittime]]&lt;=30,"16-30",Table1[[#This Row],[Patient Waittime]]&lt;=45,"31-45",Table1[[#This Row],[Patient Waittime]]&lt;=60,"46-60",TRUE,"60+")</f>
        <v>31-45</v>
      </c>
      <c r="Q2051">
        <f>--(Table1[[#This Row],[Patient Waittime]]&lt;=30)</f>
        <v>0</v>
      </c>
      <c r="R2051">
        <f>--Table1[[#This Row],[Patient Admission Flag]]</f>
        <v>0</v>
      </c>
      <c r="S2051">
        <f>--AND(Table1[[#This Row],[WithinTarget]]=1,Table1[[#This Row],[Patient Satisfaction Score]]&gt;=7)</f>
        <v>0</v>
      </c>
      <c r="T2051" t="str">
        <f>IF(LEFT(Table1[[#This Row],[Patient Gender]],1)="F","Female","Male")</f>
        <v>Female</v>
      </c>
    </row>
    <row r="2052" spans="1:20" x14ac:dyDescent="0.3">
      <c r="A2052" t="s">
        <v>2156</v>
      </c>
      <c r="B2052" s="1">
        <v>45340.606944444444</v>
      </c>
      <c r="C2052" t="s">
        <v>13</v>
      </c>
      <c r="D2052">
        <v>70</v>
      </c>
      <c r="E2052" t="s">
        <v>21</v>
      </c>
      <c r="F2052" t="s">
        <v>11</v>
      </c>
      <c r="G2052" t="b">
        <v>0</v>
      </c>
      <c r="H2052">
        <v>4</v>
      </c>
      <c r="I2052">
        <v>35</v>
      </c>
      <c r="J2052" t="b">
        <v>0</v>
      </c>
      <c r="K2052">
        <f>YEAR(Table1[[#This Row],[Patient Admission Date]])</f>
        <v>2024</v>
      </c>
      <c r="L2052" t="str">
        <f>TEXT(Table1[[#This Row],[Patient Admission Date]],"mmm")</f>
        <v>Feb</v>
      </c>
      <c r="M2052" t="str">
        <f>TEXT(Table1[[#This Row],[Patient Admission Date]],"ddd")</f>
        <v>Sun</v>
      </c>
      <c r="N2052" t="str">
        <f>TEXT(INT(HOUR(Table1[[#This Row],[Patient Admission Date]])/3)*3,"00")&amp;"-"&amp;TEXT(INT(HOUR(Table1[[#This Row],[Patient Admission Date]])/3)*3+3,"00")</f>
        <v>12-15</v>
      </c>
      <c r="O2052" t="str" cm="1">
        <f t="array" ref="O2052">_xlfn.IFS(Table1[[#This Row],[Patient Age]]&lt;=14,"0-14",Table1[[#This Row],[Patient Age]]&lt;=29,"15-29",Table1[[#This Row],[Patient Age]]&lt;=44,"30-44",Table1[[#This Row],[Patient Age]]&lt;=59,"45-59",Table1[[#This Row],[Patient Age]]&lt;=74,"60-74",TRUE,"75+")</f>
        <v>60-74</v>
      </c>
      <c r="P2052" t="str" cm="1">
        <f t="array" ref="P2052">_xlfn.IFS(Table1[[#This Row],[Patient Waittime]]&lt;=15,"0-15",Table1[[#This Row],[Patient Waittime]]&lt;=30,"16-30",Table1[[#This Row],[Patient Waittime]]&lt;=45,"31-45",Table1[[#This Row],[Patient Waittime]]&lt;=60,"46-60",TRUE,"60+")</f>
        <v>31-45</v>
      </c>
      <c r="Q2052">
        <f>--(Table1[[#This Row],[Patient Waittime]]&lt;=30)</f>
        <v>0</v>
      </c>
      <c r="R2052">
        <f>--Table1[[#This Row],[Patient Admission Flag]]</f>
        <v>0</v>
      </c>
      <c r="S2052">
        <f>--AND(Table1[[#This Row],[WithinTarget]]=1,Table1[[#This Row],[Patient Satisfaction Score]]&gt;=7)</f>
        <v>0</v>
      </c>
      <c r="T2052" t="str">
        <f>IF(LEFT(Table1[[#This Row],[Patient Gender]],1)="F","Female","Male")</f>
        <v>Female</v>
      </c>
    </row>
    <row r="2053" spans="1:20" x14ac:dyDescent="0.3">
      <c r="A2053" t="s">
        <v>2157</v>
      </c>
      <c r="B2053" s="1">
        <v>45396.868055555555</v>
      </c>
      <c r="C2053" t="s">
        <v>13</v>
      </c>
      <c r="D2053">
        <v>24</v>
      </c>
      <c r="E2053" t="s">
        <v>21</v>
      </c>
      <c r="F2053" t="s">
        <v>11</v>
      </c>
      <c r="G2053" t="b">
        <v>0</v>
      </c>
      <c r="H2053">
        <v>6</v>
      </c>
      <c r="I2053">
        <v>30</v>
      </c>
      <c r="J2053" t="b">
        <v>0</v>
      </c>
      <c r="K2053">
        <f>YEAR(Table1[[#This Row],[Patient Admission Date]])</f>
        <v>2024</v>
      </c>
      <c r="L2053" t="str">
        <f>TEXT(Table1[[#This Row],[Patient Admission Date]],"mmm")</f>
        <v>Apr</v>
      </c>
      <c r="M2053" t="str">
        <f>TEXT(Table1[[#This Row],[Patient Admission Date]],"ddd")</f>
        <v>Sun</v>
      </c>
      <c r="N2053" t="str">
        <f>TEXT(INT(HOUR(Table1[[#This Row],[Patient Admission Date]])/3)*3,"00")&amp;"-"&amp;TEXT(INT(HOUR(Table1[[#This Row],[Patient Admission Date]])/3)*3+3,"00")</f>
        <v>18-21</v>
      </c>
      <c r="O2053" t="str" cm="1">
        <f t="array" ref="O2053">_xlfn.IFS(Table1[[#This Row],[Patient Age]]&lt;=14,"0-14",Table1[[#This Row],[Patient Age]]&lt;=29,"15-29",Table1[[#This Row],[Patient Age]]&lt;=44,"30-44",Table1[[#This Row],[Patient Age]]&lt;=59,"45-59",Table1[[#This Row],[Patient Age]]&lt;=74,"60-74",TRUE,"75+")</f>
        <v>15-29</v>
      </c>
      <c r="P2053" t="str" cm="1">
        <f t="array" ref="P2053">_xlfn.IFS(Table1[[#This Row],[Patient Waittime]]&lt;=15,"0-15",Table1[[#This Row],[Patient Waittime]]&lt;=30,"16-30",Table1[[#This Row],[Patient Waittime]]&lt;=45,"31-45",Table1[[#This Row],[Patient Waittime]]&lt;=60,"46-60",TRUE,"60+")</f>
        <v>16-30</v>
      </c>
      <c r="Q2053">
        <f>--(Table1[[#This Row],[Patient Waittime]]&lt;=30)</f>
        <v>1</v>
      </c>
      <c r="R2053">
        <f>--Table1[[#This Row],[Patient Admission Flag]]</f>
        <v>0</v>
      </c>
      <c r="S2053">
        <f>--AND(Table1[[#This Row],[WithinTarget]]=1,Table1[[#This Row],[Patient Satisfaction Score]]&gt;=7)</f>
        <v>0</v>
      </c>
      <c r="T2053" t="str">
        <f>IF(LEFT(Table1[[#This Row],[Patient Gender]],1)="F","Female","Male")</f>
        <v>Female</v>
      </c>
    </row>
    <row r="2054" spans="1:20" x14ac:dyDescent="0.3">
      <c r="A2054" t="s">
        <v>2158</v>
      </c>
      <c r="B2054" s="1">
        <v>45114.015277777777</v>
      </c>
      <c r="C2054" t="s">
        <v>13</v>
      </c>
      <c r="D2054">
        <v>55</v>
      </c>
      <c r="E2054" t="s">
        <v>21</v>
      </c>
      <c r="F2054" t="s">
        <v>11</v>
      </c>
      <c r="G2054" t="b">
        <v>0</v>
      </c>
      <c r="H2054">
        <v>6</v>
      </c>
      <c r="I2054">
        <v>51</v>
      </c>
      <c r="J2054" t="b">
        <v>0</v>
      </c>
      <c r="K2054">
        <f>YEAR(Table1[[#This Row],[Patient Admission Date]])</f>
        <v>2023</v>
      </c>
      <c r="L2054" t="str">
        <f>TEXT(Table1[[#This Row],[Patient Admission Date]],"mmm")</f>
        <v>Jul</v>
      </c>
      <c r="M2054" t="str">
        <f>TEXT(Table1[[#This Row],[Patient Admission Date]],"ddd")</f>
        <v>Fri</v>
      </c>
      <c r="N2054" t="str">
        <f>TEXT(INT(HOUR(Table1[[#This Row],[Patient Admission Date]])/3)*3,"00")&amp;"-"&amp;TEXT(INT(HOUR(Table1[[#This Row],[Patient Admission Date]])/3)*3+3,"00")</f>
        <v>00-03</v>
      </c>
      <c r="O2054" t="str" cm="1">
        <f t="array" ref="O2054">_xlfn.IFS(Table1[[#This Row],[Patient Age]]&lt;=14,"0-14",Table1[[#This Row],[Patient Age]]&lt;=29,"15-29",Table1[[#This Row],[Patient Age]]&lt;=44,"30-44",Table1[[#This Row],[Patient Age]]&lt;=59,"45-59",Table1[[#This Row],[Patient Age]]&lt;=74,"60-74",TRUE,"75+")</f>
        <v>45-59</v>
      </c>
      <c r="P2054" t="str" cm="1">
        <f t="array" ref="P2054">_xlfn.IFS(Table1[[#This Row],[Patient Waittime]]&lt;=15,"0-15",Table1[[#This Row],[Patient Waittime]]&lt;=30,"16-30",Table1[[#This Row],[Patient Waittime]]&lt;=45,"31-45",Table1[[#This Row],[Patient Waittime]]&lt;=60,"46-60",TRUE,"60+")</f>
        <v>46-60</v>
      </c>
      <c r="Q2054">
        <f>--(Table1[[#This Row],[Patient Waittime]]&lt;=30)</f>
        <v>0</v>
      </c>
      <c r="R2054">
        <f>--Table1[[#This Row],[Patient Admission Flag]]</f>
        <v>0</v>
      </c>
      <c r="S2054">
        <f>--AND(Table1[[#This Row],[WithinTarget]]=1,Table1[[#This Row],[Patient Satisfaction Score]]&gt;=7)</f>
        <v>0</v>
      </c>
      <c r="T2054" t="str">
        <f>IF(LEFT(Table1[[#This Row],[Patient Gender]],1)="F","Female","Male")</f>
        <v>Female</v>
      </c>
    </row>
    <row r="2055" spans="1:20" x14ac:dyDescent="0.3">
      <c r="A2055" t="s">
        <v>2159</v>
      </c>
      <c r="B2055" s="1">
        <v>45506.800694444442</v>
      </c>
      <c r="C2055" t="s">
        <v>13</v>
      </c>
      <c r="D2055">
        <v>20</v>
      </c>
      <c r="E2055" t="s">
        <v>21</v>
      </c>
      <c r="F2055" t="s">
        <v>11</v>
      </c>
      <c r="G2055" t="b">
        <v>0</v>
      </c>
      <c r="H2055">
        <v>6</v>
      </c>
      <c r="I2055">
        <v>19</v>
      </c>
      <c r="J2055" t="b">
        <v>0</v>
      </c>
      <c r="K2055">
        <f>YEAR(Table1[[#This Row],[Patient Admission Date]])</f>
        <v>2024</v>
      </c>
      <c r="L2055" t="str">
        <f>TEXT(Table1[[#This Row],[Patient Admission Date]],"mmm")</f>
        <v>Aug</v>
      </c>
      <c r="M2055" t="str">
        <f>TEXT(Table1[[#This Row],[Patient Admission Date]],"ddd")</f>
        <v>Fri</v>
      </c>
      <c r="N2055" t="str">
        <f>TEXT(INT(HOUR(Table1[[#This Row],[Patient Admission Date]])/3)*3,"00")&amp;"-"&amp;TEXT(INT(HOUR(Table1[[#This Row],[Patient Admission Date]])/3)*3+3,"00")</f>
        <v>18-21</v>
      </c>
      <c r="O2055" t="str" cm="1">
        <f t="array" ref="O2055">_xlfn.IFS(Table1[[#This Row],[Patient Age]]&lt;=14,"0-14",Table1[[#This Row],[Patient Age]]&lt;=29,"15-29",Table1[[#This Row],[Patient Age]]&lt;=44,"30-44",Table1[[#This Row],[Patient Age]]&lt;=59,"45-59",Table1[[#This Row],[Patient Age]]&lt;=74,"60-74",TRUE,"75+")</f>
        <v>15-29</v>
      </c>
      <c r="P2055" t="str" cm="1">
        <f t="array" ref="P2055">_xlfn.IFS(Table1[[#This Row],[Patient Waittime]]&lt;=15,"0-15",Table1[[#This Row],[Patient Waittime]]&lt;=30,"16-30",Table1[[#This Row],[Patient Waittime]]&lt;=45,"31-45",Table1[[#This Row],[Patient Waittime]]&lt;=60,"46-60",TRUE,"60+")</f>
        <v>16-30</v>
      </c>
      <c r="Q2055">
        <f>--(Table1[[#This Row],[Patient Waittime]]&lt;=30)</f>
        <v>1</v>
      </c>
      <c r="R2055">
        <f>--Table1[[#This Row],[Patient Admission Flag]]</f>
        <v>0</v>
      </c>
      <c r="S2055">
        <f>--AND(Table1[[#This Row],[WithinTarget]]=1,Table1[[#This Row],[Patient Satisfaction Score]]&gt;=7)</f>
        <v>0</v>
      </c>
      <c r="T2055" t="str">
        <f>IF(LEFT(Table1[[#This Row],[Patient Gender]],1)="F","Female","Male")</f>
        <v>Female</v>
      </c>
    </row>
    <row r="2056" spans="1:20" x14ac:dyDescent="0.3">
      <c r="A2056" t="s">
        <v>2160</v>
      </c>
      <c r="B2056" s="1">
        <v>45398.588194444441</v>
      </c>
      <c r="C2056" t="s">
        <v>13</v>
      </c>
      <c r="D2056">
        <v>18</v>
      </c>
      <c r="E2056" t="s">
        <v>21</v>
      </c>
      <c r="F2056" t="s">
        <v>11</v>
      </c>
      <c r="G2056" t="b">
        <v>0</v>
      </c>
      <c r="H2056">
        <v>6</v>
      </c>
      <c r="I2056">
        <v>14</v>
      </c>
      <c r="J2056" t="b">
        <v>0</v>
      </c>
      <c r="K2056">
        <f>YEAR(Table1[[#This Row],[Patient Admission Date]])</f>
        <v>2024</v>
      </c>
      <c r="L2056" t="str">
        <f>TEXT(Table1[[#This Row],[Patient Admission Date]],"mmm")</f>
        <v>Apr</v>
      </c>
      <c r="M2056" t="str">
        <f>TEXT(Table1[[#This Row],[Patient Admission Date]],"ddd")</f>
        <v>Tue</v>
      </c>
      <c r="N2056" t="str">
        <f>TEXT(INT(HOUR(Table1[[#This Row],[Patient Admission Date]])/3)*3,"00")&amp;"-"&amp;TEXT(INT(HOUR(Table1[[#This Row],[Patient Admission Date]])/3)*3+3,"00")</f>
        <v>12-15</v>
      </c>
      <c r="O2056" t="str" cm="1">
        <f t="array" ref="O2056">_xlfn.IFS(Table1[[#This Row],[Patient Age]]&lt;=14,"0-14",Table1[[#This Row],[Patient Age]]&lt;=29,"15-29",Table1[[#This Row],[Patient Age]]&lt;=44,"30-44",Table1[[#This Row],[Patient Age]]&lt;=59,"45-59",Table1[[#This Row],[Patient Age]]&lt;=74,"60-74",TRUE,"75+")</f>
        <v>15-29</v>
      </c>
      <c r="P2056" t="str" cm="1">
        <f t="array" ref="P2056">_xlfn.IFS(Table1[[#This Row],[Patient Waittime]]&lt;=15,"0-15",Table1[[#This Row],[Patient Waittime]]&lt;=30,"16-30",Table1[[#This Row],[Patient Waittime]]&lt;=45,"31-45",Table1[[#This Row],[Patient Waittime]]&lt;=60,"46-60",TRUE,"60+")</f>
        <v>0-15</v>
      </c>
      <c r="Q2056">
        <f>--(Table1[[#This Row],[Patient Waittime]]&lt;=30)</f>
        <v>1</v>
      </c>
      <c r="R2056">
        <f>--Table1[[#This Row],[Patient Admission Flag]]</f>
        <v>0</v>
      </c>
      <c r="S2056">
        <f>--AND(Table1[[#This Row],[WithinTarget]]=1,Table1[[#This Row],[Patient Satisfaction Score]]&gt;=7)</f>
        <v>0</v>
      </c>
      <c r="T2056" t="str">
        <f>IF(LEFT(Table1[[#This Row],[Patient Gender]],1)="F","Female","Male")</f>
        <v>Female</v>
      </c>
    </row>
    <row r="2057" spans="1:20" x14ac:dyDescent="0.3">
      <c r="A2057" t="s">
        <v>2161</v>
      </c>
      <c r="B2057" s="1">
        <v>45533.511111111111</v>
      </c>
      <c r="C2057" t="s">
        <v>13</v>
      </c>
      <c r="D2057">
        <v>32</v>
      </c>
      <c r="E2057" t="s">
        <v>21</v>
      </c>
      <c r="F2057" t="s">
        <v>11</v>
      </c>
      <c r="G2057" t="b">
        <v>0</v>
      </c>
      <c r="H2057">
        <v>6</v>
      </c>
      <c r="I2057">
        <v>48</v>
      </c>
      <c r="J2057" t="b">
        <v>0</v>
      </c>
      <c r="K2057">
        <f>YEAR(Table1[[#This Row],[Patient Admission Date]])</f>
        <v>2024</v>
      </c>
      <c r="L2057" t="str">
        <f>TEXT(Table1[[#This Row],[Patient Admission Date]],"mmm")</f>
        <v>Aug</v>
      </c>
      <c r="M2057" t="str">
        <f>TEXT(Table1[[#This Row],[Patient Admission Date]],"ddd")</f>
        <v>Thu</v>
      </c>
      <c r="N2057" t="str">
        <f>TEXT(INT(HOUR(Table1[[#This Row],[Patient Admission Date]])/3)*3,"00")&amp;"-"&amp;TEXT(INT(HOUR(Table1[[#This Row],[Patient Admission Date]])/3)*3+3,"00")</f>
        <v>12-15</v>
      </c>
      <c r="O2057" t="str" cm="1">
        <f t="array" ref="O2057">_xlfn.IFS(Table1[[#This Row],[Patient Age]]&lt;=14,"0-14",Table1[[#This Row],[Patient Age]]&lt;=29,"15-29",Table1[[#This Row],[Patient Age]]&lt;=44,"30-44",Table1[[#This Row],[Patient Age]]&lt;=59,"45-59",Table1[[#This Row],[Patient Age]]&lt;=74,"60-74",TRUE,"75+")</f>
        <v>30-44</v>
      </c>
      <c r="P2057" t="str" cm="1">
        <f t="array" ref="P2057">_xlfn.IFS(Table1[[#This Row],[Patient Waittime]]&lt;=15,"0-15",Table1[[#This Row],[Patient Waittime]]&lt;=30,"16-30",Table1[[#This Row],[Patient Waittime]]&lt;=45,"31-45",Table1[[#This Row],[Patient Waittime]]&lt;=60,"46-60",TRUE,"60+")</f>
        <v>46-60</v>
      </c>
      <c r="Q2057">
        <f>--(Table1[[#This Row],[Patient Waittime]]&lt;=30)</f>
        <v>0</v>
      </c>
      <c r="R2057">
        <f>--Table1[[#This Row],[Patient Admission Flag]]</f>
        <v>0</v>
      </c>
      <c r="S2057">
        <f>--AND(Table1[[#This Row],[WithinTarget]]=1,Table1[[#This Row],[Patient Satisfaction Score]]&gt;=7)</f>
        <v>0</v>
      </c>
      <c r="T2057" t="str">
        <f>IF(LEFT(Table1[[#This Row],[Patient Gender]],1)="F","Female","Male")</f>
        <v>Female</v>
      </c>
    </row>
    <row r="2058" spans="1:20" x14ac:dyDescent="0.3">
      <c r="A2058" t="s">
        <v>2162</v>
      </c>
      <c r="B2058" s="1">
        <v>45101.201388888891</v>
      </c>
      <c r="C2058" t="s">
        <v>13</v>
      </c>
      <c r="D2058">
        <v>4</v>
      </c>
      <c r="E2058" t="s">
        <v>21</v>
      </c>
      <c r="F2058" t="s">
        <v>11</v>
      </c>
      <c r="G2058" t="b">
        <v>0</v>
      </c>
      <c r="H2058">
        <v>7</v>
      </c>
      <c r="I2058">
        <v>36</v>
      </c>
      <c r="J2058" t="b">
        <v>0</v>
      </c>
      <c r="K2058">
        <f>YEAR(Table1[[#This Row],[Patient Admission Date]])</f>
        <v>2023</v>
      </c>
      <c r="L2058" t="str">
        <f>TEXT(Table1[[#This Row],[Patient Admission Date]],"mmm")</f>
        <v>Jun</v>
      </c>
      <c r="M2058" t="str">
        <f>TEXT(Table1[[#This Row],[Patient Admission Date]],"ddd")</f>
        <v>Sat</v>
      </c>
      <c r="N2058" t="str">
        <f>TEXT(INT(HOUR(Table1[[#This Row],[Patient Admission Date]])/3)*3,"00")&amp;"-"&amp;TEXT(INT(HOUR(Table1[[#This Row],[Patient Admission Date]])/3)*3+3,"00")</f>
        <v>03-06</v>
      </c>
      <c r="O2058" t="str" cm="1">
        <f t="array" ref="O2058">_xlfn.IFS(Table1[[#This Row],[Patient Age]]&lt;=14,"0-14",Table1[[#This Row],[Patient Age]]&lt;=29,"15-29",Table1[[#This Row],[Patient Age]]&lt;=44,"30-44",Table1[[#This Row],[Patient Age]]&lt;=59,"45-59",Table1[[#This Row],[Patient Age]]&lt;=74,"60-74",TRUE,"75+")</f>
        <v>0-14</v>
      </c>
      <c r="P2058" t="str" cm="1">
        <f t="array" ref="P2058">_xlfn.IFS(Table1[[#This Row],[Patient Waittime]]&lt;=15,"0-15",Table1[[#This Row],[Patient Waittime]]&lt;=30,"16-30",Table1[[#This Row],[Patient Waittime]]&lt;=45,"31-45",Table1[[#This Row],[Patient Waittime]]&lt;=60,"46-60",TRUE,"60+")</f>
        <v>31-45</v>
      </c>
      <c r="Q2058">
        <f>--(Table1[[#This Row],[Patient Waittime]]&lt;=30)</f>
        <v>0</v>
      </c>
      <c r="R2058">
        <f>--Table1[[#This Row],[Patient Admission Flag]]</f>
        <v>0</v>
      </c>
      <c r="S2058">
        <f>--AND(Table1[[#This Row],[WithinTarget]]=1,Table1[[#This Row],[Patient Satisfaction Score]]&gt;=7)</f>
        <v>0</v>
      </c>
      <c r="T2058" t="str">
        <f>IF(LEFT(Table1[[#This Row],[Patient Gender]],1)="F","Female","Male")</f>
        <v>Female</v>
      </c>
    </row>
    <row r="2059" spans="1:20" x14ac:dyDescent="0.3">
      <c r="A2059" t="s">
        <v>2163</v>
      </c>
      <c r="B2059" s="1">
        <v>45039.59097222222</v>
      </c>
      <c r="C2059" t="s">
        <v>13</v>
      </c>
      <c r="D2059">
        <v>17</v>
      </c>
      <c r="E2059" t="s">
        <v>21</v>
      </c>
      <c r="F2059" t="s">
        <v>11</v>
      </c>
      <c r="G2059" t="b">
        <v>0</v>
      </c>
      <c r="H2059">
        <v>7</v>
      </c>
      <c r="I2059">
        <v>56</v>
      </c>
      <c r="J2059" t="b">
        <v>0</v>
      </c>
      <c r="K2059">
        <f>YEAR(Table1[[#This Row],[Patient Admission Date]])</f>
        <v>2023</v>
      </c>
      <c r="L2059" t="str">
        <f>TEXT(Table1[[#This Row],[Patient Admission Date]],"mmm")</f>
        <v>Apr</v>
      </c>
      <c r="M2059" t="str">
        <f>TEXT(Table1[[#This Row],[Patient Admission Date]],"ddd")</f>
        <v>Sun</v>
      </c>
      <c r="N2059" t="str">
        <f>TEXT(INT(HOUR(Table1[[#This Row],[Patient Admission Date]])/3)*3,"00")&amp;"-"&amp;TEXT(INT(HOUR(Table1[[#This Row],[Patient Admission Date]])/3)*3+3,"00")</f>
        <v>12-15</v>
      </c>
      <c r="O2059" t="str" cm="1">
        <f t="array" ref="O2059">_xlfn.IFS(Table1[[#This Row],[Patient Age]]&lt;=14,"0-14",Table1[[#This Row],[Patient Age]]&lt;=29,"15-29",Table1[[#This Row],[Patient Age]]&lt;=44,"30-44",Table1[[#This Row],[Patient Age]]&lt;=59,"45-59",Table1[[#This Row],[Patient Age]]&lt;=74,"60-74",TRUE,"75+")</f>
        <v>15-29</v>
      </c>
      <c r="P2059" t="str" cm="1">
        <f t="array" ref="P2059">_xlfn.IFS(Table1[[#This Row],[Patient Waittime]]&lt;=15,"0-15",Table1[[#This Row],[Patient Waittime]]&lt;=30,"16-30",Table1[[#This Row],[Patient Waittime]]&lt;=45,"31-45",Table1[[#This Row],[Patient Waittime]]&lt;=60,"46-60",TRUE,"60+")</f>
        <v>46-60</v>
      </c>
      <c r="Q2059">
        <f>--(Table1[[#This Row],[Patient Waittime]]&lt;=30)</f>
        <v>0</v>
      </c>
      <c r="R2059">
        <f>--Table1[[#This Row],[Patient Admission Flag]]</f>
        <v>0</v>
      </c>
      <c r="S2059">
        <f>--AND(Table1[[#This Row],[WithinTarget]]=1,Table1[[#This Row],[Patient Satisfaction Score]]&gt;=7)</f>
        <v>0</v>
      </c>
      <c r="T2059" t="str">
        <f>IF(LEFT(Table1[[#This Row],[Patient Gender]],1)="F","Female","Male")</f>
        <v>Female</v>
      </c>
    </row>
    <row r="2060" spans="1:20" x14ac:dyDescent="0.3">
      <c r="A2060" t="s">
        <v>2164</v>
      </c>
      <c r="B2060" s="1">
        <v>45382.425000000003</v>
      </c>
      <c r="C2060" t="s">
        <v>13</v>
      </c>
      <c r="D2060">
        <v>5</v>
      </c>
      <c r="E2060" t="s">
        <v>21</v>
      </c>
      <c r="F2060" t="s">
        <v>11</v>
      </c>
      <c r="G2060" t="b">
        <v>0</v>
      </c>
      <c r="H2060">
        <v>8</v>
      </c>
      <c r="I2060">
        <v>58</v>
      </c>
      <c r="J2060" t="b">
        <v>0</v>
      </c>
      <c r="K2060">
        <f>YEAR(Table1[[#This Row],[Patient Admission Date]])</f>
        <v>2024</v>
      </c>
      <c r="L2060" t="str">
        <f>TEXT(Table1[[#This Row],[Patient Admission Date]],"mmm")</f>
        <v>Mar</v>
      </c>
      <c r="M2060" t="str">
        <f>TEXT(Table1[[#This Row],[Patient Admission Date]],"ddd")</f>
        <v>Sun</v>
      </c>
      <c r="N2060" t="str">
        <f>TEXT(INT(HOUR(Table1[[#This Row],[Patient Admission Date]])/3)*3,"00")&amp;"-"&amp;TEXT(INT(HOUR(Table1[[#This Row],[Patient Admission Date]])/3)*3+3,"00")</f>
        <v>09-12</v>
      </c>
      <c r="O2060" t="str" cm="1">
        <f t="array" ref="O2060">_xlfn.IFS(Table1[[#This Row],[Patient Age]]&lt;=14,"0-14",Table1[[#This Row],[Patient Age]]&lt;=29,"15-29",Table1[[#This Row],[Patient Age]]&lt;=44,"30-44",Table1[[#This Row],[Patient Age]]&lt;=59,"45-59",Table1[[#This Row],[Patient Age]]&lt;=74,"60-74",TRUE,"75+")</f>
        <v>0-14</v>
      </c>
      <c r="P2060" t="str" cm="1">
        <f t="array" ref="P2060">_xlfn.IFS(Table1[[#This Row],[Patient Waittime]]&lt;=15,"0-15",Table1[[#This Row],[Patient Waittime]]&lt;=30,"16-30",Table1[[#This Row],[Patient Waittime]]&lt;=45,"31-45",Table1[[#This Row],[Patient Waittime]]&lt;=60,"46-60",TRUE,"60+")</f>
        <v>46-60</v>
      </c>
      <c r="Q2060">
        <f>--(Table1[[#This Row],[Patient Waittime]]&lt;=30)</f>
        <v>0</v>
      </c>
      <c r="R2060">
        <f>--Table1[[#This Row],[Patient Admission Flag]]</f>
        <v>0</v>
      </c>
      <c r="S2060">
        <f>--AND(Table1[[#This Row],[WithinTarget]]=1,Table1[[#This Row],[Patient Satisfaction Score]]&gt;=7)</f>
        <v>0</v>
      </c>
      <c r="T2060" t="str">
        <f>IF(LEFT(Table1[[#This Row],[Patient Gender]],1)="F","Female","Male")</f>
        <v>Female</v>
      </c>
    </row>
    <row r="2061" spans="1:20" x14ac:dyDescent="0.3">
      <c r="A2061" t="s">
        <v>2165</v>
      </c>
      <c r="B2061" s="1">
        <v>45051.398611111108</v>
      </c>
      <c r="C2061" t="s">
        <v>13</v>
      </c>
      <c r="D2061">
        <v>62</v>
      </c>
      <c r="E2061" t="s">
        <v>21</v>
      </c>
      <c r="F2061" t="s">
        <v>11</v>
      </c>
      <c r="G2061" t="b">
        <v>0</v>
      </c>
      <c r="H2061">
        <v>8</v>
      </c>
      <c r="I2061">
        <v>26</v>
      </c>
      <c r="J2061" t="b">
        <v>0</v>
      </c>
      <c r="K2061">
        <f>YEAR(Table1[[#This Row],[Patient Admission Date]])</f>
        <v>2023</v>
      </c>
      <c r="L2061" t="str">
        <f>TEXT(Table1[[#This Row],[Patient Admission Date]],"mmm")</f>
        <v>May</v>
      </c>
      <c r="M2061" t="str">
        <f>TEXT(Table1[[#This Row],[Patient Admission Date]],"ddd")</f>
        <v>Fri</v>
      </c>
      <c r="N2061" t="str">
        <f>TEXT(INT(HOUR(Table1[[#This Row],[Patient Admission Date]])/3)*3,"00")&amp;"-"&amp;TEXT(INT(HOUR(Table1[[#This Row],[Patient Admission Date]])/3)*3+3,"00")</f>
        <v>09-12</v>
      </c>
      <c r="O2061" t="str" cm="1">
        <f t="array" ref="O2061">_xlfn.IFS(Table1[[#This Row],[Patient Age]]&lt;=14,"0-14",Table1[[#This Row],[Patient Age]]&lt;=29,"15-29",Table1[[#This Row],[Patient Age]]&lt;=44,"30-44",Table1[[#This Row],[Patient Age]]&lt;=59,"45-59",Table1[[#This Row],[Patient Age]]&lt;=74,"60-74",TRUE,"75+")</f>
        <v>60-74</v>
      </c>
      <c r="P2061" t="str" cm="1">
        <f t="array" ref="P2061">_xlfn.IFS(Table1[[#This Row],[Patient Waittime]]&lt;=15,"0-15",Table1[[#This Row],[Patient Waittime]]&lt;=30,"16-30",Table1[[#This Row],[Patient Waittime]]&lt;=45,"31-45",Table1[[#This Row],[Patient Waittime]]&lt;=60,"46-60",TRUE,"60+")</f>
        <v>16-30</v>
      </c>
      <c r="Q2061">
        <f>--(Table1[[#This Row],[Patient Waittime]]&lt;=30)</f>
        <v>1</v>
      </c>
      <c r="R2061">
        <f>--Table1[[#This Row],[Patient Admission Flag]]</f>
        <v>0</v>
      </c>
      <c r="S2061">
        <f>--AND(Table1[[#This Row],[WithinTarget]]=1,Table1[[#This Row],[Patient Satisfaction Score]]&gt;=7)</f>
        <v>1</v>
      </c>
      <c r="T2061" t="str">
        <f>IF(LEFT(Table1[[#This Row],[Patient Gender]],1)="F","Female","Male")</f>
        <v>Female</v>
      </c>
    </row>
    <row r="2062" spans="1:20" x14ac:dyDescent="0.3">
      <c r="A2062" t="s">
        <v>2166</v>
      </c>
      <c r="B2062" s="1">
        <v>45549.821527777778</v>
      </c>
      <c r="C2062" t="s">
        <v>13</v>
      </c>
      <c r="D2062">
        <v>59</v>
      </c>
      <c r="E2062" t="s">
        <v>21</v>
      </c>
      <c r="F2062" t="s">
        <v>11</v>
      </c>
      <c r="G2062" t="b">
        <v>0</v>
      </c>
      <c r="H2062">
        <v>9</v>
      </c>
      <c r="I2062">
        <v>19</v>
      </c>
      <c r="J2062" t="b">
        <v>0</v>
      </c>
      <c r="K2062">
        <f>YEAR(Table1[[#This Row],[Patient Admission Date]])</f>
        <v>2024</v>
      </c>
      <c r="L2062" t="str">
        <f>TEXT(Table1[[#This Row],[Patient Admission Date]],"mmm")</f>
        <v>Sep</v>
      </c>
      <c r="M2062" t="str">
        <f>TEXT(Table1[[#This Row],[Patient Admission Date]],"ddd")</f>
        <v>Sat</v>
      </c>
      <c r="N2062" t="str">
        <f>TEXT(INT(HOUR(Table1[[#This Row],[Patient Admission Date]])/3)*3,"00")&amp;"-"&amp;TEXT(INT(HOUR(Table1[[#This Row],[Patient Admission Date]])/3)*3+3,"00")</f>
        <v>18-21</v>
      </c>
      <c r="O2062" t="str" cm="1">
        <f t="array" ref="O2062">_xlfn.IFS(Table1[[#This Row],[Patient Age]]&lt;=14,"0-14",Table1[[#This Row],[Patient Age]]&lt;=29,"15-29",Table1[[#This Row],[Patient Age]]&lt;=44,"30-44",Table1[[#This Row],[Patient Age]]&lt;=59,"45-59",Table1[[#This Row],[Patient Age]]&lt;=74,"60-74",TRUE,"75+")</f>
        <v>45-59</v>
      </c>
      <c r="P2062" t="str" cm="1">
        <f t="array" ref="P2062">_xlfn.IFS(Table1[[#This Row],[Patient Waittime]]&lt;=15,"0-15",Table1[[#This Row],[Patient Waittime]]&lt;=30,"16-30",Table1[[#This Row],[Patient Waittime]]&lt;=45,"31-45",Table1[[#This Row],[Patient Waittime]]&lt;=60,"46-60",TRUE,"60+")</f>
        <v>16-30</v>
      </c>
      <c r="Q2062">
        <f>--(Table1[[#This Row],[Patient Waittime]]&lt;=30)</f>
        <v>1</v>
      </c>
      <c r="R2062">
        <f>--Table1[[#This Row],[Patient Admission Flag]]</f>
        <v>0</v>
      </c>
      <c r="S2062">
        <f>--AND(Table1[[#This Row],[WithinTarget]]=1,Table1[[#This Row],[Patient Satisfaction Score]]&gt;=7)</f>
        <v>1</v>
      </c>
      <c r="T2062" t="str">
        <f>IF(LEFT(Table1[[#This Row],[Patient Gender]],1)="F","Female","Male")</f>
        <v>Female</v>
      </c>
    </row>
    <row r="2063" spans="1:20" x14ac:dyDescent="0.3">
      <c r="A2063" t="s">
        <v>2167</v>
      </c>
      <c r="B2063" s="1">
        <v>45520.583333333336</v>
      </c>
      <c r="C2063" t="s">
        <v>13</v>
      </c>
      <c r="D2063">
        <v>40</v>
      </c>
      <c r="E2063" t="s">
        <v>21</v>
      </c>
      <c r="F2063" t="s">
        <v>11</v>
      </c>
      <c r="G2063" t="b">
        <v>0</v>
      </c>
      <c r="H2063">
        <v>9</v>
      </c>
      <c r="I2063">
        <v>50</v>
      </c>
      <c r="J2063" t="b">
        <v>0</v>
      </c>
      <c r="K2063">
        <f>YEAR(Table1[[#This Row],[Patient Admission Date]])</f>
        <v>2024</v>
      </c>
      <c r="L2063" t="str">
        <f>TEXT(Table1[[#This Row],[Patient Admission Date]],"mmm")</f>
        <v>Aug</v>
      </c>
      <c r="M2063" t="str">
        <f>TEXT(Table1[[#This Row],[Patient Admission Date]],"ddd")</f>
        <v>Fri</v>
      </c>
      <c r="N2063" t="str">
        <f>TEXT(INT(HOUR(Table1[[#This Row],[Patient Admission Date]])/3)*3,"00")&amp;"-"&amp;TEXT(INT(HOUR(Table1[[#This Row],[Patient Admission Date]])/3)*3+3,"00")</f>
        <v>12-15</v>
      </c>
      <c r="O2063" t="str" cm="1">
        <f t="array" ref="O2063">_xlfn.IFS(Table1[[#This Row],[Patient Age]]&lt;=14,"0-14",Table1[[#This Row],[Patient Age]]&lt;=29,"15-29",Table1[[#This Row],[Patient Age]]&lt;=44,"30-44",Table1[[#This Row],[Patient Age]]&lt;=59,"45-59",Table1[[#This Row],[Patient Age]]&lt;=74,"60-74",TRUE,"75+")</f>
        <v>30-44</v>
      </c>
      <c r="P2063" t="str" cm="1">
        <f t="array" ref="P2063">_xlfn.IFS(Table1[[#This Row],[Patient Waittime]]&lt;=15,"0-15",Table1[[#This Row],[Patient Waittime]]&lt;=30,"16-30",Table1[[#This Row],[Patient Waittime]]&lt;=45,"31-45",Table1[[#This Row],[Patient Waittime]]&lt;=60,"46-60",TRUE,"60+")</f>
        <v>46-60</v>
      </c>
      <c r="Q2063">
        <f>--(Table1[[#This Row],[Patient Waittime]]&lt;=30)</f>
        <v>0</v>
      </c>
      <c r="R2063">
        <f>--Table1[[#This Row],[Patient Admission Flag]]</f>
        <v>0</v>
      </c>
      <c r="S2063">
        <f>--AND(Table1[[#This Row],[WithinTarget]]=1,Table1[[#This Row],[Patient Satisfaction Score]]&gt;=7)</f>
        <v>0</v>
      </c>
      <c r="T2063" t="str">
        <f>IF(LEFT(Table1[[#This Row],[Patient Gender]],1)="F","Female","Male")</f>
        <v>Female</v>
      </c>
    </row>
    <row r="2064" spans="1:20" x14ac:dyDescent="0.3">
      <c r="A2064" t="s">
        <v>2168</v>
      </c>
      <c r="B2064" s="1">
        <v>45580.831250000003</v>
      </c>
      <c r="C2064" t="s">
        <v>13</v>
      </c>
      <c r="D2064">
        <v>6</v>
      </c>
      <c r="E2064" t="s">
        <v>21</v>
      </c>
      <c r="F2064" t="s">
        <v>11</v>
      </c>
      <c r="G2064" t="b">
        <v>0</v>
      </c>
      <c r="H2064">
        <v>9</v>
      </c>
      <c r="I2064">
        <v>51</v>
      </c>
      <c r="J2064" t="b">
        <v>0</v>
      </c>
      <c r="K2064">
        <f>YEAR(Table1[[#This Row],[Patient Admission Date]])</f>
        <v>2024</v>
      </c>
      <c r="L2064" t="str">
        <f>TEXT(Table1[[#This Row],[Patient Admission Date]],"mmm")</f>
        <v>Oct</v>
      </c>
      <c r="M2064" t="str">
        <f>TEXT(Table1[[#This Row],[Patient Admission Date]],"ddd")</f>
        <v>Tue</v>
      </c>
      <c r="N2064" t="str">
        <f>TEXT(INT(HOUR(Table1[[#This Row],[Patient Admission Date]])/3)*3,"00")&amp;"-"&amp;TEXT(INT(HOUR(Table1[[#This Row],[Patient Admission Date]])/3)*3+3,"00")</f>
        <v>18-21</v>
      </c>
      <c r="O2064" t="str" cm="1">
        <f t="array" ref="O2064">_xlfn.IFS(Table1[[#This Row],[Patient Age]]&lt;=14,"0-14",Table1[[#This Row],[Patient Age]]&lt;=29,"15-29",Table1[[#This Row],[Patient Age]]&lt;=44,"30-44",Table1[[#This Row],[Patient Age]]&lt;=59,"45-59",Table1[[#This Row],[Patient Age]]&lt;=74,"60-74",TRUE,"75+")</f>
        <v>0-14</v>
      </c>
      <c r="P2064" t="str" cm="1">
        <f t="array" ref="P2064">_xlfn.IFS(Table1[[#This Row],[Patient Waittime]]&lt;=15,"0-15",Table1[[#This Row],[Patient Waittime]]&lt;=30,"16-30",Table1[[#This Row],[Patient Waittime]]&lt;=45,"31-45",Table1[[#This Row],[Patient Waittime]]&lt;=60,"46-60",TRUE,"60+")</f>
        <v>46-60</v>
      </c>
      <c r="Q2064">
        <f>--(Table1[[#This Row],[Patient Waittime]]&lt;=30)</f>
        <v>0</v>
      </c>
      <c r="R2064">
        <f>--Table1[[#This Row],[Patient Admission Flag]]</f>
        <v>0</v>
      </c>
      <c r="S2064">
        <f>--AND(Table1[[#This Row],[WithinTarget]]=1,Table1[[#This Row],[Patient Satisfaction Score]]&gt;=7)</f>
        <v>0</v>
      </c>
      <c r="T2064" t="str">
        <f>IF(LEFT(Table1[[#This Row],[Patient Gender]],1)="F","Female","Male")</f>
        <v>Female</v>
      </c>
    </row>
    <row r="2065" spans="1:20" x14ac:dyDescent="0.3">
      <c r="A2065" t="s">
        <v>2169</v>
      </c>
      <c r="B2065" s="1">
        <v>45086.106249999997</v>
      </c>
      <c r="C2065" t="s">
        <v>13</v>
      </c>
      <c r="D2065">
        <v>32</v>
      </c>
      <c r="E2065" t="s">
        <v>21</v>
      </c>
      <c r="F2065" t="s">
        <v>11</v>
      </c>
      <c r="G2065" t="b">
        <v>0</v>
      </c>
      <c r="H2065">
        <v>10</v>
      </c>
      <c r="I2065">
        <v>10</v>
      </c>
      <c r="J2065" t="b">
        <v>0</v>
      </c>
      <c r="K2065">
        <f>YEAR(Table1[[#This Row],[Patient Admission Date]])</f>
        <v>2023</v>
      </c>
      <c r="L2065" t="str">
        <f>TEXT(Table1[[#This Row],[Patient Admission Date]],"mmm")</f>
        <v>Jun</v>
      </c>
      <c r="M2065" t="str">
        <f>TEXT(Table1[[#This Row],[Patient Admission Date]],"ddd")</f>
        <v>Fri</v>
      </c>
      <c r="N2065" t="str">
        <f>TEXT(INT(HOUR(Table1[[#This Row],[Patient Admission Date]])/3)*3,"00")&amp;"-"&amp;TEXT(INT(HOUR(Table1[[#This Row],[Patient Admission Date]])/3)*3+3,"00")</f>
        <v>00-03</v>
      </c>
      <c r="O2065" t="str" cm="1">
        <f t="array" ref="O2065">_xlfn.IFS(Table1[[#This Row],[Patient Age]]&lt;=14,"0-14",Table1[[#This Row],[Patient Age]]&lt;=29,"15-29",Table1[[#This Row],[Patient Age]]&lt;=44,"30-44",Table1[[#This Row],[Patient Age]]&lt;=59,"45-59",Table1[[#This Row],[Patient Age]]&lt;=74,"60-74",TRUE,"75+")</f>
        <v>30-44</v>
      </c>
      <c r="P2065" t="str" cm="1">
        <f t="array" ref="P2065">_xlfn.IFS(Table1[[#This Row],[Patient Waittime]]&lt;=15,"0-15",Table1[[#This Row],[Patient Waittime]]&lt;=30,"16-30",Table1[[#This Row],[Patient Waittime]]&lt;=45,"31-45",Table1[[#This Row],[Patient Waittime]]&lt;=60,"46-60",TRUE,"60+")</f>
        <v>0-15</v>
      </c>
      <c r="Q2065">
        <f>--(Table1[[#This Row],[Patient Waittime]]&lt;=30)</f>
        <v>1</v>
      </c>
      <c r="R2065">
        <f>--Table1[[#This Row],[Patient Admission Flag]]</f>
        <v>0</v>
      </c>
      <c r="S2065">
        <f>--AND(Table1[[#This Row],[WithinTarget]]=1,Table1[[#This Row],[Patient Satisfaction Score]]&gt;=7)</f>
        <v>1</v>
      </c>
      <c r="T2065" t="str">
        <f>IF(LEFT(Table1[[#This Row],[Patient Gender]],1)="F","Female","Male")</f>
        <v>Female</v>
      </c>
    </row>
    <row r="2066" spans="1:20" x14ac:dyDescent="0.3">
      <c r="A2066" t="s">
        <v>2170</v>
      </c>
      <c r="B2066" s="1">
        <v>45145.477083333331</v>
      </c>
      <c r="C2066" t="s">
        <v>13</v>
      </c>
      <c r="D2066">
        <v>50</v>
      </c>
      <c r="E2066" t="s">
        <v>21</v>
      </c>
      <c r="F2066" t="s">
        <v>11</v>
      </c>
      <c r="G2066" t="b">
        <v>0</v>
      </c>
      <c r="H2066">
        <v>10</v>
      </c>
      <c r="I2066">
        <v>59</v>
      </c>
      <c r="J2066" t="b">
        <v>0</v>
      </c>
      <c r="K2066">
        <f>YEAR(Table1[[#This Row],[Patient Admission Date]])</f>
        <v>2023</v>
      </c>
      <c r="L2066" t="str">
        <f>TEXT(Table1[[#This Row],[Patient Admission Date]],"mmm")</f>
        <v>Aug</v>
      </c>
      <c r="M2066" t="str">
        <f>TEXT(Table1[[#This Row],[Patient Admission Date]],"ddd")</f>
        <v>Mon</v>
      </c>
      <c r="N2066" t="str">
        <f>TEXT(INT(HOUR(Table1[[#This Row],[Patient Admission Date]])/3)*3,"00")&amp;"-"&amp;TEXT(INT(HOUR(Table1[[#This Row],[Patient Admission Date]])/3)*3+3,"00")</f>
        <v>09-12</v>
      </c>
      <c r="O2066" t="str" cm="1">
        <f t="array" ref="O2066">_xlfn.IFS(Table1[[#This Row],[Patient Age]]&lt;=14,"0-14",Table1[[#This Row],[Patient Age]]&lt;=29,"15-29",Table1[[#This Row],[Patient Age]]&lt;=44,"30-44",Table1[[#This Row],[Patient Age]]&lt;=59,"45-59",Table1[[#This Row],[Patient Age]]&lt;=74,"60-74",TRUE,"75+")</f>
        <v>45-59</v>
      </c>
      <c r="P2066" t="str" cm="1">
        <f t="array" ref="P2066">_xlfn.IFS(Table1[[#This Row],[Patient Waittime]]&lt;=15,"0-15",Table1[[#This Row],[Patient Waittime]]&lt;=30,"16-30",Table1[[#This Row],[Patient Waittime]]&lt;=45,"31-45",Table1[[#This Row],[Patient Waittime]]&lt;=60,"46-60",TRUE,"60+")</f>
        <v>46-60</v>
      </c>
      <c r="Q2066">
        <f>--(Table1[[#This Row],[Patient Waittime]]&lt;=30)</f>
        <v>0</v>
      </c>
      <c r="R2066">
        <f>--Table1[[#This Row],[Patient Admission Flag]]</f>
        <v>0</v>
      </c>
      <c r="S2066">
        <f>--AND(Table1[[#This Row],[WithinTarget]]=1,Table1[[#This Row],[Patient Satisfaction Score]]&gt;=7)</f>
        <v>0</v>
      </c>
      <c r="T2066" t="str">
        <f>IF(LEFT(Table1[[#This Row],[Patient Gender]],1)="F","Female","Male")</f>
        <v>Female</v>
      </c>
    </row>
    <row r="2067" spans="1:20" x14ac:dyDescent="0.3">
      <c r="A2067" t="s">
        <v>2171</v>
      </c>
      <c r="B2067" s="1">
        <v>45201.429166666669</v>
      </c>
      <c r="C2067" t="s">
        <v>13</v>
      </c>
      <c r="D2067">
        <v>65</v>
      </c>
      <c r="E2067" t="s">
        <v>21</v>
      </c>
      <c r="F2067" t="s">
        <v>17</v>
      </c>
      <c r="G2067" t="b">
        <v>0</v>
      </c>
      <c r="I2067">
        <v>29</v>
      </c>
      <c r="J2067" t="b">
        <v>0</v>
      </c>
      <c r="K2067">
        <f>YEAR(Table1[[#This Row],[Patient Admission Date]])</f>
        <v>2023</v>
      </c>
      <c r="L2067" t="str">
        <f>TEXT(Table1[[#This Row],[Patient Admission Date]],"mmm")</f>
        <v>Oct</v>
      </c>
      <c r="M2067" t="str">
        <f>TEXT(Table1[[#This Row],[Patient Admission Date]],"ddd")</f>
        <v>Mon</v>
      </c>
      <c r="N2067" t="str">
        <f>TEXT(INT(HOUR(Table1[[#This Row],[Patient Admission Date]])/3)*3,"00")&amp;"-"&amp;TEXT(INT(HOUR(Table1[[#This Row],[Patient Admission Date]])/3)*3+3,"00")</f>
        <v>09-12</v>
      </c>
      <c r="O2067" t="str" cm="1">
        <f t="array" ref="O2067">_xlfn.IFS(Table1[[#This Row],[Patient Age]]&lt;=14,"0-14",Table1[[#This Row],[Patient Age]]&lt;=29,"15-29",Table1[[#This Row],[Patient Age]]&lt;=44,"30-44",Table1[[#This Row],[Patient Age]]&lt;=59,"45-59",Table1[[#This Row],[Patient Age]]&lt;=74,"60-74",TRUE,"75+")</f>
        <v>60-74</v>
      </c>
      <c r="P2067" t="str" cm="1">
        <f t="array" ref="P2067">_xlfn.IFS(Table1[[#This Row],[Patient Waittime]]&lt;=15,"0-15",Table1[[#This Row],[Patient Waittime]]&lt;=30,"16-30",Table1[[#This Row],[Patient Waittime]]&lt;=45,"31-45",Table1[[#This Row],[Patient Waittime]]&lt;=60,"46-60",TRUE,"60+")</f>
        <v>16-30</v>
      </c>
      <c r="Q2067">
        <f>--(Table1[[#This Row],[Patient Waittime]]&lt;=30)</f>
        <v>1</v>
      </c>
      <c r="R2067">
        <f>--Table1[[#This Row],[Patient Admission Flag]]</f>
        <v>0</v>
      </c>
      <c r="S2067">
        <f>--AND(Table1[[#This Row],[WithinTarget]]=1,Table1[[#This Row],[Patient Satisfaction Score]]&gt;=7)</f>
        <v>0</v>
      </c>
      <c r="T2067" t="str">
        <f>IF(LEFT(Table1[[#This Row],[Patient Gender]],1)="F","Female","Male")</f>
        <v>Female</v>
      </c>
    </row>
    <row r="2068" spans="1:20" x14ac:dyDescent="0.3">
      <c r="A2068" t="s">
        <v>2172</v>
      </c>
      <c r="B2068" s="1">
        <v>45218.864583333336</v>
      </c>
      <c r="C2068" t="s">
        <v>13</v>
      </c>
      <c r="D2068">
        <v>25</v>
      </c>
      <c r="E2068" t="s">
        <v>21</v>
      </c>
      <c r="F2068" t="s">
        <v>17</v>
      </c>
      <c r="G2068" t="b">
        <v>0</v>
      </c>
      <c r="I2068">
        <v>55</v>
      </c>
      <c r="J2068" t="b">
        <v>0</v>
      </c>
      <c r="K2068">
        <f>YEAR(Table1[[#This Row],[Patient Admission Date]])</f>
        <v>2023</v>
      </c>
      <c r="L2068" t="str">
        <f>TEXT(Table1[[#This Row],[Patient Admission Date]],"mmm")</f>
        <v>Oct</v>
      </c>
      <c r="M2068" t="str">
        <f>TEXT(Table1[[#This Row],[Patient Admission Date]],"ddd")</f>
        <v>Thu</v>
      </c>
      <c r="N2068" t="str">
        <f>TEXT(INT(HOUR(Table1[[#This Row],[Patient Admission Date]])/3)*3,"00")&amp;"-"&amp;TEXT(INT(HOUR(Table1[[#This Row],[Patient Admission Date]])/3)*3+3,"00")</f>
        <v>18-21</v>
      </c>
      <c r="O2068" t="str" cm="1">
        <f t="array" ref="O2068">_xlfn.IFS(Table1[[#This Row],[Patient Age]]&lt;=14,"0-14",Table1[[#This Row],[Patient Age]]&lt;=29,"15-29",Table1[[#This Row],[Patient Age]]&lt;=44,"30-44",Table1[[#This Row],[Patient Age]]&lt;=59,"45-59",Table1[[#This Row],[Patient Age]]&lt;=74,"60-74",TRUE,"75+")</f>
        <v>15-29</v>
      </c>
      <c r="P2068" t="str" cm="1">
        <f t="array" ref="P2068">_xlfn.IFS(Table1[[#This Row],[Patient Waittime]]&lt;=15,"0-15",Table1[[#This Row],[Patient Waittime]]&lt;=30,"16-30",Table1[[#This Row],[Patient Waittime]]&lt;=45,"31-45",Table1[[#This Row],[Patient Waittime]]&lt;=60,"46-60",TRUE,"60+")</f>
        <v>46-60</v>
      </c>
      <c r="Q2068">
        <f>--(Table1[[#This Row],[Patient Waittime]]&lt;=30)</f>
        <v>0</v>
      </c>
      <c r="R2068">
        <f>--Table1[[#This Row],[Patient Admission Flag]]</f>
        <v>0</v>
      </c>
      <c r="S2068">
        <f>--AND(Table1[[#This Row],[WithinTarget]]=1,Table1[[#This Row],[Patient Satisfaction Score]]&gt;=7)</f>
        <v>0</v>
      </c>
      <c r="T2068" t="str">
        <f>IF(LEFT(Table1[[#This Row],[Patient Gender]],1)="F","Female","Male")</f>
        <v>Female</v>
      </c>
    </row>
    <row r="2069" spans="1:20" x14ac:dyDescent="0.3">
      <c r="A2069" t="s">
        <v>2173</v>
      </c>
      <c r="B2069" s="1">
        <v>45403.02847222222</v>
      </c>
      <c r="C2069" t="s">
        <v>13</v>
      </c>
      <c r="D2069">
        <v>36</v>
      </c>
      <c r="E2069" t="s">
        <v>21</v>
      </c>
      <c r="F2069" t="s">
        <v>17</v>
      </c>
      <c r="G2069" t="b">
        <v>0</v>
      </c>
      <c r="I2069">
        <v>22</v>
      </c>
      <c r="J2069" t="b">
        <v>0</v>
      </c>
      <c r="K2069">
        <f>YEAR(Table1[[#This Row],[Patient Admission Date]])</f>
        <v>2024</v>
      </c>
      <c r="L2069" t="str">
        <f>TEXT(Table1[[#This Row],[Patient Admission Date]],"mmm")</f>
        <v>Apr</v>
      </c>
      <c r="M2069" t="str">
        <f>TEXT(Table1[[#This Row],[Patient Admission Date]],"ddd")</f>
        <v>Sun</v>
      </c>
      <c r="N2069" t="str">
        <f>TEXT(INT(HOUR(Table1[[#This Row],[Patient Admission Date]])/3)*3,"00")&amp;"-"&amp;TEXT(INT(HOUR(Table1[[#This Row],[Patient Admission Date]])/3)*3+3,"00")</f>
        <v>00-03</v>
      </c>
      <c r="O2069" t="str" cm="1">
        <f t="array" ref="O2069">_xlfn.IFS(Table1[[#This Row],[Patient Age]]&lt;=14,"0-14",Table1[[#This Row],[Patient Age]]&lt;=29,"15-29",Table1[[#This Row],[Patient Age]]&lt;=44,"30-44",Table1[[#This Row],[Patient Age]]&lt;=59,"45-59",Table1[[#This Row],[Patient Age]]&lt;=74,"60-74",TRUE,"75+")</f>
        <v>30-44</v>
      </c>
      <c r="P2069" t="str" cm="1">
        <f t="array" ref="P2069">_xlfn.IFS(Table1[[#This Row],[Patient Waittime]]&lt;=15,"0-15",Table1[[#This Row],[Patient Waittime]]&lt;=30,"16-30",Table1[[#This Row],[Patient Waittime]]&lt;=45,"31-45",Table1[[#This Row],[Patient Waittime]]&lt;=60,"46-60",TRUE,"60+")</f>
        <v>16-30</v>
      </c>
      <c r="Q2069">
        <f>--(Table1[[#This Row],[Patient Waittime]]&lt;=30)</f>
        <v>1</v>
      </c>
      <c r="R2069">
        <f>--Table1[[#This Row],[Patient Admission Flag]]</f>
        <v>0</v>
      </c>
      <c r="S2069">
        <f>--AND(Table1[[#This Row],[WithinTarget]]=1,Table1[[#This Row],[Patient Satisfaction Score]]&gt;=7)</f>
        <v>0</v>
      </c>
      <c r="T2069" t="str">
        <f>IF(LEFT(Table1[[#This Row],[Patient Gender]],1)="F","Female","Male")</f>
        <v>Female</v>
      </c>
    </row>
    <row r="2070" spans="1:20" x14ac:dyDescent="0.3">
      <c r="A2070" t="s">
        <v>2174</v>
      </c>
      <c r="B2070" s="1">
        <v>45554.773611111108</v>
      </c>
      <c r="C2070" t="s">
        <v>13</v>
      </c>
      <c r="D2070">
        <v>55</v>
      </c>
      <c r="E2070" t="s">
        <v>21</v>
      </c>
      <c r="F2070" t="s">
        <v>17</v>
      </c>
      <c r="G2070" t="b">
        <v>0</v>
      </c>
      <c r="I2070">
        <v>49</v>
      </c>
      <c r="J2070" t="b">
        <v>0</v>
      </c>
      <c r="K2070">
        <f>YEAR(Table1[[#This Row],[Patient Admission Date]])</f>
        <v>2024</v>
      </c>
      <c r="L2070" t="str">
        <f>TEXT(Table1[[#This Row],[Patient Admission Date]],"mmm")</f>
        <v>Sep</v>
      </c>
      <c r="M2070" t="str">
        <f>TEXT(Table1[[#This Row],[Patient Admission Date]],"ddd")</f>
        <v>Thu</v>
      </c>
      <c r="N2070" t="str">
        <f>TEXT(INT(HOUR(Table1[[#This Row],[Patient Admission Date]])/3)*3,"00")&amp;"-"&amp;TEXT(INT(HOUR(Table1[[#This Row],[Patient Admission Date]])/3)*3+3,"00")</f>
        <v>18-21</v>
      </c>
      <c r="O2070" t="str" cm="1">
        <f t="array" ref="O2070">_xlfn.IFS(Table1[[#This Row],[Patient Age]]&lt;=14,"0-14",Table1[[#This Row],[Patient Age]]&lt;=29,"15-29",Table1[[#This Row],[Patient Age]]&lt;=44,"30-44",Table1[[#This Row],[Patient Age]]&lt;=59,"45-59",Table1[[#This Row],[Patient Age]]&lt;=74,"60-74",TRUE,"75+")</f>
        <v>45-59</v>
      </c>
      <c r="P2070" t="str" cm="1">
        <f t="array" ref="P2070">_xlfn.IFS(Table1[[#This Row],[Patient Waittime]]&lt;=15,"0-15",Table1[[#This Row],[Patient Waittime]]&lt;=30,"16-30",Table1[[#This Row],[Patient Waittime]]&lt;=45,"31-45",Table1[[#This Row],[Patient Waittime]]&lt;=60,"46-60",TRUE,"60+")</f>
        <v>46-60</v>
      </c>
      <c r="Q2070">
        <f>--(Table1[[#This Row],[Patient Waittime]]&lt;=30)</f>
        <v>0</v>
      </c>
      <c r="R2070">
        <f>--Table1[[#This Row],[Patient Admission Flag]]</f>
        <v>0</v>
      </c>
      <c r="S2070">
        <f>--AND(Table1[[#This Row],[WithinTarget]]=1,Table1[[#This Row],[Patient Satisfaction Score]]&gt;=7)</f>
        <v>0</v>
      </c>
      <c r="T2070" t="str">
        <f>IF(LEFT(Table1[[#This Row],[Patient Gender]],1)="F","Female","Male")</f>
        <v>Female</v>
      </c>
    </row>
    <row r="2071" spans="1:20" x14ac:dyDescent="0.3">
      <c r="A2071" t="s">
        <v>2175</v>
      </c>
      <c r="B2071" s="1">
        <v>45359.961111111108</v>
      </c>
      <c r="C2071" t="s">
        <v>13</v>
      </c>
      <c r="D2071">
        <v>24</v>
      </c>
      <c r="E2071" t="s">
        <v>21</v>
      </c>
      <c r="F2071" t="s">
        <v>17</v>
      </c>
      <c r="G2071" t="b">
        <v>0</v>
      </c>
      <c r="I2071">
        <v>53</v>
      </c>
      <c r="J2071" t="b">
        <v>0</v>
      </c>
      <c r="K2071">
        <f>YEAR(Table1[[#This Row],[Patient Admission Date]])</f>
        <v>2024</v>
      </c>
      <c r="L2071" t="str">
        <f>TEXT(Table1[[#This Row],[Patient Admission Date]],"mmm")</f>
        <v>Mar</v>
      </c>
      <c r="M2071" t="str">
        <f>TEXT(Table1[[#This Row],[Patient Admission Date]],"ddd")</f>
        <v>Fri</v>
      </c>
      <c r="N2071" t="str">
        <f>TEXT(INT(HOUR(Table1[[#This Row],[Patient Admission Date]])/3)*3,"00")&amp;"-"&amp;TEXT(INT(HOUR(Table1[[#This Row],[Patient Admission Date]])/3)*3+3,"00")</f>
        <v>21-24</v>
      </c>
      <c r="O2071" t="str" cm="1">
        <f t="array" ref="O2071">_xlfn.IFS(Table1[[#This Row],[Patient Age]]&lt;=14,"0-14",Table1[[#This Row],[Patient Age]]&lt;=29,"15-29",Table1[[#This Row],[Patient Age]]&lt;=44,"30-44",Table1[[#This Row],[Patient Age]]&lt;=59,"45-59",Table1[[#This Row],[Patient Age]]&lt;=74,"60-74",TRUE,"75+")</f>
        <v>15-29</v>
      </c>
      <c r="P2071" t="str" cm="1">
        <f t="array" ref="P2071">_xlfn.IFS(Table1[[#This Row],[Patient Waittime]]&lt;=15,"0-15",Table1[[#This Row],[Patient Waittime]]&lt;=30,"16-30",Table1[[#This Row],[Patient Waittime]]&lt;=45,"31-45",Table1[[#This Row],[Patient Waittime]]&lt;=60,"46-60",TRUE,"60+")</f>
        <v>46-60</v>
      </c>
      <c r="Q2071">
        <f>--(Table1[[#This Row],[Patient Waittime]]&lt;=30)</f>
        <v>0</v>
      </c>
      <c r="R2071">
        <f>--Table1[[#This Row],[Patient Admission Flag]]</f>
        <v>0</v>
      </c>
      <c r="S2071">
        <f>--AND(Table1[[#This Row],[WithinTarget]]=1,Table1[[#This Row],[Patient Satisfaction Score]]&gt;=7)</f>
        <v>0</v>
      </c>
      <c r="T2071" t="str">
        <f>IF(LEFT(Table1[[#This Row],[Patient Gender]],1)="F","Female","Male")</f>
        <v>Female</v>
      </c>
    </row>
    <row r="2072" spans="1:20" x14ac:dyDescent="0.3">
      <c r="A2072" t="s">
        <v>2176</v>
      </c>
      <c r="B2072" s="1">
        <v>45468.429166666669</v>
      </c>
      <c r="C2072" t="s">
        <v>13</v>
      </c>
      <c r="D2072">
        <v>28</v>
      </c>
      <c r="E2072" t="s">
        <v>21</v>
      </c>
      <c r="F2072" t="s">
        <v>17</v>
      </c>
      <c r="G2072" t="b">
        <v>0</v>
      </c>
      <c r="I2072">
        <v>13</v>
      </c>
      <c r="J2072" t="b">
        <v>0</v>
      </c>
      <c r="K2072">
        <f>YEAR(Table1[[#This Row],[Patient Admission Date]])</f>
        <v>2024</v>
      </c>
      <c r="L2072" t="str">
        <f>TEXT(Table1[[#This Row],[Patient Admission Date]],"mmm")</f>
        <v>Jun</v>
      </c>
      <c r="M2072" t="str">
        <f>TEXT(Table1[[#This Row],[Patient Admission Date]],"ddd")</f>
        <v>Tue</v>
      </c>
      <c r="N2072" t="str">
        <f>TEXT(INT(HOUR(Table1[[#This Row],[Patient Admission Date]])/3)*3,"00")&amp;"-"&amp;TEXT(INT(HOUR(Table1[[#This Row],[Patient Admission Date]])/3)*3+3,"00")</f>
        <v>09-12</v>
      </c>
      <c r="O2072" t="str" cm="1">
        <f t="array" ref="O2072">_xlfn.IFS(Table1[[#This Row],[Patient Age]]&lt;=14,"0-14",Table1[[#This Row],[Patient Age]]&lt;=29,"15-29",Table1[[#This Row],[Patient Age]]&lt;=44,"30-44",Table1[[#This Row],[Patient Age]]&lt;=59,"45-59",Table1[[#This Row],[Patient Age]]&lt;=74,"60-74",TRUE,"75+")</f>
        <v>15-29</v>
      </c>
      <c r="P2072" t="str" cm="1">
        <f t="array" ref="P2072">_xlfn.IFS(Table1[[#This Row],[Patient Waittime]]&lt;=15,"0-15",Table1[[#This Row],[Patient Waittime]]&lt;=30,"16-30",Table1[[#This Row],[Patient Waittime]]&lt;=45,"31-45",Table1[[#This Row],[Patient Waittime]]&lt;=60,"46-60",TRUE,"60+")</f>
        <v>0-15</v>
      </c>
      <c r="Q2072">
        <f>--(Table1[[#This Row],[Patient Waittime]]&lt;=30)</f>
        <v>1</v>
      </c>
      <c r="R2072">
        <f>--Table1[[#This Row],[Patient Admission Flag]]</f>
        <v>0</v>
      </c>
      <c r="S2072">
        <f>--AND(Table1[[#This Row],[WithinTarget]]=1,Table1[[#This Row],[Patient Satisfaction Score]]&gt;=7)</f>
        <v>0</v>
      </c>
      <c r="T2072" t="str">
        <f>IF(LEFT(Table1[[#This Row],[Patient Gender]],1)="F","Female","Male")</f>
        <v>Female</v>
      </c>
    </row>
    <row r="2073" spans="1:20" x14ac:dyDescent="0.3">
      <c r="A2073" t="s">
        <v>2177</v>
      </c>
      <c r="B2073" s="1">
        <v>45490.952777777777</v>
      </c>
      <c r="C2073" t="s">
        <v>13</v>
      </c>
      <c r="D2073">
        <v>44</v>
      </c>
      <c r="E2073" t="s">
        <v>21</v>
      </c>
      <c r="F2073" t="s">
        <v>17</v>
      </c>
      <c r="G2073" t="b">
        <v>0</v>
      </c>
      <c r="I2073">
        <v>47</v>
      </c>
      <c r="J2073" t="b">
        <v>0</v>
      </c>
      <c r="K2073">
        <f>YEAR(Table1[[#This Row],[Patient Admission Date]])</f>
        <v>2024</v>
      </c>
      <c r="L2073" t="str">
        <f>TEXT(Table1[[#This Row],[Patient Admission Date]],"mmm")</f>
        <v>Jul</v>
      </c>
      <c r="M2073" t="str">
        <f>TEXT(Table1[[#This Row],[Patient Admission Date]],"ddd")</f>
        <v>Wed</v>
      </c>
      <c r="N2073" t="str">
        <f>TEXT(INT(HOUR(Table1[[#This Row],[Patient Admission Date]])/3)*3,"00")&amp;"-"&amp;TEXT(INT(HOUR(Table1[[#This Row],[Patient Admission Date]])/3)*3+3,"00")</f>
        <v>21-24</v>
      </c>
      <c r="O2073" t="str" cm="1">
        <f t="array" ref="O2073">_xlfn.IFS(Table1[[#This Row],[Patient Age]]&lt;=14,"0-14",Table1[[#This Row],[Patient Age]]&lt;=29,"15-29",Table1[[#This Row],[Patient Age]]&lt;=44,"30-44",Table1[[#This Row],[Patient Age]]&lt;=59,"45-59",Table1[[#This Row],[Patient Age]]&lt;=74,"60-74",TRUE,"75+")</f>
        <v>30-44</v>
      </c>
      <c r="P2073" t="str" cm="1">
        <f t="array" ref="P2073">_xlfn.IFS(Table1[[#This Row],[Patient Waittime]]&lt;=15,"0-15",Table1[[#This Row],[Patient Waittime]]&lt;=30,"16-30",Table1[[#This Row],[Patient Waittime]]&lt;=45,"31-45",Table1[[#This Row],[Patient Waittime]]&lt;=60,"46-60",TRUE,"60+")</f>
        <v>46-60</v>
      </c>
      <c r="Q2073">
        <f>--(Table1[[#This Row],[Patient Waittime]]&lt;=30)</f>
        <v>0</v>
      </c>
      <c r="R2073">
        <f>--Table1[[#This Row],[Patient Admission Flag]]</f>
        <v>0</v>
      </c>
      <c r="S2073">
        <f>--AND(Table1[[#This Row],[WithinTarget]]=1,Table1[[#This Row],[Patient Satisfaction Score]]&gt;=7)</f>
        <v>0</v>
      </c>
      <c r="T2073" t="str">
        <f>IF(LEFT(Table1[[#This Row],[Patient Gender]],1)="F","Female","Male")</f>
        <v>Female</v>
      </c>
    </row>
    <row r="2074" spans="1:20" x14ac:dyDescent="0.3">
      <c r="A2074" t="s">
        <v>2178</v>
      </c>
      <c r="B2074" s="1">
        <v>45098.522222222222</v>
      </c>
      <c r="C2074" t="s">
        <v>13</v>
      </c>
      <c r="D2074">
        <v>18</v>
      </c>
      <c r="E2074" t="s">
        <v>21</v>
      </c>
      <c r="F2074" t="s">
        <v>17</v>
      </c>
      <c r="G2074" t="b">
        <v>0</v>
      </c>
      <c r="I2074">
        <v>33</v>
      </c>
      <c r="J2074" t="b">
        <v>0</v>
      </c>
      <c r="K2074">
        <f>YEAR(Table1[[#This Row],[Patient Admission Date]])</f>
        <v>2023</v>
      </c>
      <c r="L2074" t="str">
        <f>TEXT(Table1[[#This Row],[Patient Admission Date]],"mmm")</f>
        <v>Jun</v>
      </c>
      <c r="M2074" t="str">
        <f>TEXT(Table1[[#This Row],[Patient Admission Date]],"ddd")</f>
        <v>Wed</v>
      </c>
      <c r="N2074" t="str">
        <f>TEXT(INT(HOUR(Table1[[#This Row],[Patient Admission Date]])/3)*3,"00")&amp;"-"&amp;TEXT(INT(HOUR(Table1[[#This Row],[Patient Admission Date]])/3)*3+3,"00")</f>
        <v>12-15</v>
      </c>
      <c r="O2074" t="str" cm="1">
        <f t="array" ref="O2074">_xlfn.IFS(Table1[[#This Row],[Patient Age]]&lt;=14,"0-14",Table1[[#This Row],[Patient Age]]&lt;=29,"15-29",Table1[[#This Row],[Patient Age]]&lt;=44,"30-44",Table1[[#This Row],[Patient Age]]&lt;=59,"45-59",Table1[[#This Row],[Patient Age]]&lt;=74,"60-74",TRUE,"75+")</f>
        <v>15-29</v>
      </c>
      <c r="P2074" t="str" cm="1">
        <f t="array" ref="P2074">_xlfn.IFS(Table1[[#This Row],[Patient Waittime]]&lt;=15,"0-15",Table1[[#This Row],[Patient Waittime]]&lt;=30,"16-30",Table1[[#This Row],[Patient Waittime]]&lt;=45,"31-45",Table1[[#This Row],[Patient Waittime]]&lt;=60,"46-60",TRUE,"60+")</f>
        <v>31-45</v>
      </c>
      <c r="Q2074">
        <f>--(Table1[[#This Row],[Patient Waittime]]&lt;=30)</f>
        <v>0</v>
      </c>
      <c r="R2074">
        <f>--Table1[[#This Row],[Patient Admission Flag]]</f>
        <v>0</v>
      </c>
      <c r="S2074">
        <f>--AND(Table1[[#This Row],[WithinTarget]]=1,Table1[[#This Row],[Patient Satisfaction Score]]&gt;=7)</f>
        <v>0</v>
      </c>
      <c r="T2074" t="str">
        <f>IF(LEFT(Table1[[#This Row],[Patient Gender]],1)="F","Female","Male")</f>
        <v>Female</v>
      </c>
    </row>
    <row r="2075" spans="1:20" x14ac:dyDescent="0.3">
      <c r="A2075" t="s">
        <v>2179</v>
      </c>
      <c r="B2075" s="1">
        <v>45062.262499999997</v>
      </c>
      <c r="C2075" t="s">
        <v>13</v>
      </c>
      <c r="D2075">
        <v>8</v>
      </c>
      <c r="E2075" t="s">
        <v>21</v>
      </c>
      <c r="F2075" t="s">
        <v>17</v>
      </c>
      <c r="G2075" t="b">
        <v>0</v>
      </c>
      <c r="I2075">
        <v>18</v>
      </c>
      <c r="J2075" t="b">
        <v>0</v>
      </c>
      <c r="K2075">
        <f>YEAR(Table1[[#This Row],[Patient Admission Date]])</f>
        <v>2023</v>
      </c>
      <c r="L2075" t="str">
        <f>TEXT(Table1[[#This Row],[Patient Admission Date]],"mmm")</f>
        <v>May</v>
      </c>
      <c r="M2075" t="str">
        <f>TEXT(Table1[[#This Row],[Patient Admission Date]],"ddd")</f>
        <v>Tue</v>
      </c>
      <c r="N2075" t="str">
        <f>TEXT(INT(HOUR(Table1[[#This Row],[Patient Admission Date]])/3)*3,"00")&amp;"-"&amp;TEXT(INT(HOUR(Table1[[#This Row],[Patient Admission Date]])/3)*3+3,"00")</f>
        <v>06-09</v>
      </c>
      <c r="O2075" t="str" cm="1">
        <f t="array" ref="O2075">_xlfn.IFS(Table1[[#This Row],[Patient Age]]&lt;=14,"0-14",Table1[[#This Row],[Patient Age]]&lt;=29,"15-29",Table1[[#This Row],[Patient Age]]&lt;=44,"30-44",Table1[[#This Row],[Patient Age]]&lt;=59,"45-59",Table1[[#This Row],[Patient Age]]&lt;=74,"60-74",TRUE,"75+")</f>
        <v>0-14</v>
      </c>
      <c r="P2075" t="str" cm="1">
        <f t="array" ref="P2075">_xlfn.IFS(Table1[[#This Row],[Patient Waittime]]&lt;=15,"0-15",Table1[[#This Row],[Patient Waittime]]&lt;=30,"16-30",Table1[[#This Row],[Patient Waittime]]&lt;=45,"31-45",Table1[[#This Row],[Patient Waittime]]&lt;=60,"46-60",TRUE,"60+")</f>
        <v>16-30</v>
      </c>
      <c r="Q2075">
        <f>--(Table1[[#This Row],[Patient Waittime]]&lt;=30)</f>
        <v>1</v>
      </c>
      <c r="R2075">
        <f>--Table1[[#This Row],[Patient Admission Flag]]</f>
        <v>0</v>
      </c>
      <c r="S2075">
        <f>--AND(Table1[[#This Row],[WithinTarget]]=1,Table1[[#This Row],[Patient Satisfaction Score]]&gt;=7)</f>
        <v>0</v>
      </c>
      <c r="T2075" t="str">
        <f>IF(LEFT(Table1[[#This Row],[Patient Gender]],1)="F","Female","Male")</f>
        <v>Female</v>
      </c>
    </row>
    <row r="2076" spans="1:20" x14ac:dyDescent="0.3">
      <c r="A2076" t="s">
        <v>2180</v>
      </c>
      <c r="B2076" s="1">
        <v>45320.98333333333</v>
      </c>
      <c r="C2076" t="s">
        <v>13</v>
      </c>
      <c r="D2076">
        <v>44</v>
      </c>
      <c r="E2076" t="s">
        <v>21</v>
      </c>
      <c r="F2076" t="s">
        <v>17</v>
      </c>
      <c r="G2076" t="b">
        <v>0</v>
      </c>
      <c r="H2076">
        <v>2</v>
      </c>
      <c r="I2076">
        <v>56</v>
      </c>
      <c r="J2076" t="b">
        <v>0</v>
      </c>
      <c r="K2076">
        <f>YEAR(Table1[[#This Row],[Patient Admission Date]])</f>
        <v>2024</v>
      </c>
      <c r="L2076" t="str">
        <f>TEXT(Table1[[#This Row],[Patient Admission Date]],"mmm")</f>
        <v>Jan</v>
      </c>
      <c r="M2076" t="str">
        <f>TEXT(Table1[[#This Row],[Patient Admission Date]],"ddd")</f>
        <v>Mon</v>
      </c>
      <c r="N2076" t="str">
        <f>TEXT(INT(HOUR(Table1[[#This Row],[Patient Admission Date]])/3)*3,"00")&amp;"-"&amp;TEXT(INT(HOUR(Table1[[#This Row],[Patient Admission Date]])/3)*3+3,"00")</f>
        <v>21-24</v>
      </c>
      <c r="O2076" t="str" cm="1">
        <f t="array" ref="O2076">_xlfn.IFS(Table1[[#This Row],[Patient Age]]&lt;=14,"0-14",Table1[[#This Row],[Patient Age]]&lt;=29,"15-29",Table1[[#This Row],[Patient Age]]&lt;=44,"30-44",Table1[[#This Row],[Patient Age]]&lt;=59,"45-59",Table1[[#This Row],[Patient Age]]&lt;=74,"60-74",TRUE,"75+")</f>
        <v>30-44</v>
      </c>
      <c r="P2076" t="str" cm="1">
        <f t="array" ref="P2076">_xlfn.IFS(Table1[[#This Row],[Patient Waittime]]&lt;=15,"0-15",Table1[[#This Row],[Patient Waittime]]&lt;=30,"16-30",Table1[[#This Row],[Patient Waittime]]&lt;=45,"31-45",Table1[[#This Row],[Patient Waittime]]&lt;=60,"46-60",TRUE,"60+")</f>
        <v>46-60</v>
      </c>
      <c r="Q2076">
        <f>--(Table1[[#This Row],[Patient Waittime]]&lt;=30)</f>
        <v>0</v>
      </c>
      <c r="R2076">
        <f>--Table1[[#This Row],[Patient Admission Flag]]</f>
        <v>0</v>
      </c>
      <c r="S2076">
        <f>--AND(Table1[[#This Row],[WithinTarget]]=1,Table1[[#This Row],[Patient Satisfaction Score]]&gt;=7)</f>
        <v>0</v>
      </c>
      <c r="T2076" t="str">
        <f>IF(LEFT(Table1[[#This Row],[Patient Gender]],1)="F","Female","Male")</f>
        <v>Female</v>
      </c>
    </row>
    <row r="2077" spans="1:20" x14ac:dyDescent="0.3">
      <c r="A2077" t="s">
        <v>2181</v>
      </c>
      <c r="B2077" s="1">
        <v>45490.580555555556</v>
      </c>
      <c r="C2077" t="s">
        <v>13</v>
      </c>
      <c r="D2077">
        <v>65</v>
      </c>
      <c r="E2077" t="s">
        <v>21</v>
      </c>
      <c r="F2077" t="s">
        <v>17</v>
      </c>
      <c r="G2077" t="b">
        <v>0</v>
      </c>
      <c r="H2077">
        <v>2</v>
      </c>
      <c r="I2077">
        <v>34</v>
      </c>
      <c r="J2077" t="b">
        <v>0</v>
      </c>
      <c r="K2077">
        <f>YEAR(Table1[[#This Row],[Patient Admission Date]])</f>
        <v>2024</v>
      </c>
      <c r="L2077" t="str">
        <f>TEXT(Table1[[#This Row],[Patient Admission Date]],"mmm")</f>
        <v>Jul</v>
      </c>
      <c r="M2077" t="str">
        <f>TEXT(Table1[[#This Row],[Patient Admission Date]],"ddd")</f>
        <v>Wed</v>
      </c>
      <c r="N2077" t="str">
        <f>TEXT(INT(HOUR(Table1[[#This Row],[Patient Admission Date]])/3)*3,"00")&amp;"-"&amp;TEXT(INT(HOUR(Table1[[#This Row],[Patient Admission Date]])/3)*3+3,"00")</f>
        <v>12-15</v>
      </c>
      <c r="O2077" t="str" cm="1">
        <f t="array" ref="O2077">_xlfn.IFS(Table1[[#This Row],[Patient Age]]&lt;=14,"0-14",Table1[[#This Row],[Patient Age]]&lt;=29,"15-29",Table1[[#This Row],[Patient Age]]&lt;=44,"30-44",Table1[[#This Row],[Patient Age]]&lt;=59,"45-59",Table1[[#This Row],[Patient Age]]&lt;=74,"60-74",TRUE,"75+")</f>
        <v>60-74</v>
      </c>
      <c r="P2077" t="str" cm="1">
        <f t="array" ref="P2077">_xlfn.IFS(Table1[[#This Row],[Patient Waittime]]&lt;=15,"0-15",Table1[[#This Row],[Patient Waittime]]&lt;=30,"16-30",Table1[[#This Row],[Patient Waittime]]&lt;=45,"31-45",Table1[[#This Row],[Patient Waittime]]&lt;=60,"46-60",TRUE,"60+")</f>
        <v>31-45</v>
      </c>
      <c r="Q2077">
        <f>--(Table1[[#This Row],[Patient Waittime]]&lt;=30)</f>
        <v>0</v>
      </c>
      <c r="R2077">
        <f>--Table1[[#This Row],[Patient Admission Flag]]</f>
        <v>0</v>
      </c>
      <c r="S2077">
        <f>--AND(Table1[[#This Row],[WithinTarget]]=1,Table1[[#This Row],[Patient Satisfaction Score]]&gt;=7)</f>
        <v>0</v>
      </c>
      <c r="T2077" t="str">
        <f>IF(LEFT(Table1[[#This Row],[Patient Gender]],1)="F","Female","Male")</f>
        <v>Female</v>
      </c>
    </row>
    <row r="2078" spans="1:20" x14ac:dyDescent="0.3">
      <c r="A2078" t="s">
        <v>2182</v>
      </c>
      <c r="B2078" s="1">
        <v>45252.092361111114</v>
      </c>
      <c r="C2078" t="s">
        <v>13</v>
      </c>
      <c r="D2078">
        <v>31</v>
      </c>
      <c r="E2078" t="s">
        <v>21</v>
      </c>
      <c r="F2078" t="s">
        <v>17</v>
      </c>
      <c r="G2078" t="b">
        <v>0</v>
      </c>
      <c r="H2078">
        <v>8</v>
      </c>
      <c r="I2078">
        <v>42</v>
      </c>
      <c r="J2078" t="b">
        <v>0</v>
      </c>
      <c r="K2078">
        <f>YEAR(Table1[[#This Row],[Patient Admission Date]])</f>
        <v>2023</v>
      </c>
      <c r="L2078" t="str">
        <f>TEXT(Table1[[#This Row],[Patient Admission Date]],"mmm")</f>
        <v>Nov</v>
      </c>
      <c r="M2078" t="str">
        <f>TEXT(Table1[[#This Row],[Patient Admission Date]],"ddd")</f>
        <v>Wed</v>
      </c>
      <c r="N2078" t="str">
        <f>TEXT(INT(HOUR(Table1[[#This Row],[Patient Admission Date]])/3)*3,"00")&amp;"-"&amp;TEXT(INT(HOUR(Table1[[#This Row],[Patient Admission Date]])/3)*3+3,"00")</f>
        <v>00-03</v>
      </c>
      <c r="O2078" t="str" cm="1">
        <f t="array" ref="O2078">_xlfn.IFS(Table1[[#This Row],[Patient Age]]&lt;=14,"0-14",Table1[[#This Row],[Patient Age]]&lt;=29,"15-29",Table1[[#This Row],[Patient Age]]&lt;=44,"30-44",Table1[[#This Row],[Patient Age]]&lt;=59,"45-59",Table1[[#This Row],[Patient Age]]&lt;=74,"60-74",TRUE,"75+")</f>
        <v>30-44</v>
      </c>
      <c r="P2078" t="str" cm="1">
        <f t="array" ref="P2078">_xlfn.IFS(Table1[[#This Row],[Patient Waittime]]&lt;=15,"0-15",Table1[[#This Row],[Patient Waittime]]&lt;=30,"16-30",Table1[[#This Row],[Patient Waittime]]&lt;=45,"31-45",Table1[[#This Row],[Patient Waittime]]&lt;=60,"46-60",TRUE,"60+")</f>
        <v>31-45</v>
      </c>
      <c r="Q2078">
        <f>--(Table1[[#This Row],[Patient Waittime]]&lt;=30)</f>
        <v>0</v>
      </c>
      <c r="R2078">
        <f>--Table1[[#This Row],[Patient Admission Flag]]</f>
        <v>0</v>
      </c>
      <c r="S2078">
        <f>--AND(Table1[[#This Row],[WithinTarget]]=1,Table1[[#This Row],[Patient Satisfaction Score]]&gt;=7)</f>
        <v>0</v>
      </c>
      <c r="T2078" t="str">
        <f>IF(LEFT(Table1[[#This Row],[Patient Gender]],1)="F","Female","Male")</f>
        <v>Female</v>
      </c>
    </row>
    <row r="2079" spans="1:20" x14ac:dyDescent="0.3">
      <c r="A2079" t="s">
        <v>2183</v>
      </c>
      <c r="B2079" s="1">
        <v>45229.981249999997</v>
      </c>
      <c r="C2079" t="s">
        <v>13</v>
      </c>
      <c r="D2079">
        <v>17</v>
      </c>
      <c r="E2079" t="s">
        <v>21</v>
      </c>
      <c r="F2079" t="s">
        <v>23</v>
      </c>
      <c r="G2079" t="b">
        <v>0</v>
      </c>
      <c r="I2079">
        <v>28</v>
      </c>
      <c r="J2079" t="b">
        <v>0</v>
      </c>
      <c r="K2079">
        <f>YEAR(Table1[[#This Row],[Patient Admission Date]])</f>
        <v>2023</v>
      </c>
      <c r="L2079" t="str">
        <f>TEXT(Table1[[#This Row],[Patient Admission Date]],"mmm")</f>
        <v>Oct</v>
      </c>
      <c r="M2079" t="str">
        <f>TEXT(Table1[[#This Row],[Patient Admission Date]],"ddd")</f>
        <v>Mon</v>
      </c>
      <c r="N2079" t="str">
        <f>TEXT(INT(HOUR(Table1[[#This Row],[Patient Admission Date]])/3)*3,"00")&amp;"-"&amp;TEXT(INT(HOUR(Table1[[#This Row],[Patient Admission Date]])/3)*3+3,"00")</f>
        <v>21-24</v>
      </c>
      <c r="O2079" t="str" cm="1">
        <f t="array" ref="O2079">_xlfn.IFS(Table1[[#This Row],[Patient Age]]&lt;=14,"0-14",Table1[[#This Row],[Patient Age]]&lt;=29,"15-29",Table1[[#This Row],[Patient Age]]&lt;=44,"30-44",Table1[[#This Row],[Patient Age]]&lt;=59,"45-59",Table1[[#This Row],[Patient Age]]&lt;=74,"60-74",TRUE,"75+")</f>
        <v>15-29</v>
      </c>
      <c r="P2079" t="str" cm="1">
        <f t="array" ref="P2079">_xlfn.IFS(Table1[[#This Row],[Patient Waittime]]&lt;=15,"0-15",Table1[[#This Row],[Patient Waittime]]&lt;=30,"16-30",Table1[[#This Row],[Patient Waittime]]&lt;=45,"31-45",Table1[[#This Row],[Patient Waittime]]&lt;=60,"46-60",TRUE,"60+")</f>
        <v>16-30</v>
      </c>
      <c r="Q2079">
        <f>--(Table1[[#This Row],[Patient Waittime]]&lt;=30)</f>
        <v>1</v>
      </c>
      <c r="R2079">
        <f>--Table1[[#This Row],[Patient Admission Flag]]</f>
        <v>0</v>
      </c>
      <c r="S2079">
        <f>--AND(Table1[[#This Row],[WithinTarget]]=1,Table1[[#This Row],[Patient Satisfaction Score]]&gt;=7)</f>
        <v>0</v>
      </c>
      <c r="T2079" t="str">
        <f>IF(LEFT(Table1[[#This Row],[Patient Gender]],1)="F","Female","Male")</f>
        <v>Female</v>
      </c>
    </row>
    <row r="2080" spans="1:20" x14ac:dyDescent="0.3">
      <c r="A2080" t="s">
        <v>2184</v>
      </c>
      <c r="B2080" s="1">
        <v>45273.072916666664</v>
      </c>
      <c r="C2080" t="s">
        <v>13</v>
      </c>
      <c r="D2080">
        <v>30</v>
      </c>
      <c r="E2080" t="s">
        <v>21</v>
      </c>
      <c r="F2080" t="s">
        <v>23</v>
      </c>
      <c r="G2080" t="b">
        <v>0</v>
      </c>
      <c r="I2080">
        <v>16</v>
      </c>
      <c r="J2080" t="b">
        <v>0</v>
      </c>
      <c r="K2080">
        <f>YEAR(Table1[[#This Row],[Patient Admission Date]])</f>
        <v>2023</v>
      </c>
      <c r="L2080" t="str">
        <f>TEXT(Table1[[#This Row],[Patient Admission Date]],"mmm")</f>
        <v>Dec</v>
      </c>
      <c r="M2080" t="str">
        <f>TEXT(Table1[[#This Row],[Patient Admission Date]],"ddd")</f>
        <v>Wed</v>
      </c>
      <c r="N2080" t="str">
        <f>TEXT(INT(HOUR(Table1[[#This Row],[Patient Admission Date]])/3)*3,"00")&amp;"-"&amp;TEXT(INT(HOUR(Table1[[#This Row],[Patient Admission Date]])/3)*3+3,"00")</f>
        <v>00-03</v>
      </c>
      <c r="O2080" t="str" cm="1">
        <f t="array" ref="O2080">_xlfn.IFS(Table1[[#This Row],[Patient Age]]&lt;=14,"0-14",Table1[[#This Row],[Patient Age]]&lt;=29,"15-29",Table1[[#This Row],[Patient Age]]&lt;=44,"30-44",Table1[[#This Row],[Patient Age]]&lt;=59,"45-59",Table1[[#This Row],[Patient Age]]&lt;=74,"60-74",TRUE,"75+")</f>
        <v>30-44</v>
      </c>
      <c r="P2080" t="str" cm="1">
        <f t="array" ref="P2080">_xlfn.IFS(Table1[[#This Row],[Patient Waittime]]&lt;=15,"0-15",Table1[[#This Row],[Patient Waittime]]&lt;=30,"16-30",Table1[[#This Row],[Patient Waittime]]&lt;=45,"31-45",Table1[[#This Row],[Patient Waittime]]&lt;=60,"46-60",TRUE,"60+")</f>
        <v>16-30</v>
      </c>
      <c r="Q2080">
        <f>--(Table1[[#This Row],[Patient Waittime]]&lt;=30)</f>
        <v>1</v>
      </c>
      <c r="R2080">
        <f>--Table1[[#This Row],[Patient Admission Flag]]</f>
        <v>0</v>
      </c>
      <c r="S2080">
        <f>--AND(Table1[[#This Row],[WithinTarget]]=1,Table1[[#This Row],[Patient Satisfaction Score]]&gt;=7)</f>
        <v>0</v>
      </c>
      <c r="T2080" t="str">
        <f>IF(LEFT(Table1[[#This Row],[Patient Gender]],1)="F","Female","Male")</f>
        <v>Female</v>
      </c>
    </row>
    <row r="2081" spans="1:20" x14ac:dyDescent="0.3">
      <c r="A2081" t="s">
        <v>2185</v>
      </c>
      <c r="B2081" s="1">
        <v>45393.425694444442</v>
      </c>
      <c r="C2081" t="s">
        <v>13</v>
      </c>
      <c r="D2081">
        <v>74</v>
      </c>
      <c r="E2081" t="s">
        <v>21</v>
      </c>
      <c r="F2081" t="s">
        <v>23</v>
      </c>
      <c r="G2081" t="b">
        <v>0</v>
      </c>
      <c r="I2081">
        <v>34</v>
      </c>
      <c r="J2081" t="b">
        <v>0</v>
      </c>
      <c r="K2081">
        <f>YEAR(Table1[[#This Row],[Patient Admission Date]])</f>
        <v>2024</v>
      </c>
      <c r="L2081" t="str">
        <f>TEXT(Table1[[#This Row],[Patient Admission Date]],"mmm")</f>
        <v>Apr</v>
      </c>
      <c r="M2081" t="str">
        <f>TEXT(Table1[[#This Row],[Patient Admission Date]],"ddd")</f>
        <v>Thu</v>
      </c>
      <c r="N2081" t="str">
        <f>TEXT(INT(HOUR(Table1[[#This Row],[Patient Admission Date]])/3)*3,"00")&amp;"-"&amp;TEXT(INT(HOUR(Table1[[#This Row],[Patient Admission Date]])/3)*3+3,"00")</f>
        <v>09-12</v>
      </c>
      <c r="O2081" t="str" cm="1">
        <f t="array" ref="O2081">_xlfn.IFS(Table1[[#This Row],[Patient Age]]&lt;=14,"0-14",Table1[[#This Row],[Patient Age]]&lt;=29,"15-29",Table1[[#This Row],[Patient Age]]&lt;=44,"30-44",Table1[[#This Row],[Patient Age]]&lt;=59,"45-59",Table1[[#This Row],[Patient Age]]&lt;=74,"60-74",TRUE,"75+")</f>
        <v>60-74</v>
      </c>
      <c r="P2081" t="str" cm="1">
        <f t="array" ref="P2081">_xlfn.IFS(Table1[[#This Row],[Patient Waittime]]&lt;=15,"0-15",Table1[[#This Row],[Patient Waittime]]&lt;=30,"16-30",Table1[[#This Row],[Patient Waittime]]&lt;=45,"31-45",Table1[[#This Row],[Patient Waittime]]&lt;=60,"46-60",TRUE,"60+")</f>
        <v>31-45</v>
      </c>
      <c r="Q2081">
        <f>--(Table1[[#This Row],[Patient Waittime]]&lt;=30)</f>
        <v>0</v>
      </c>
      <c r="R2081">
        <f>--Table1[[#This Row],[Patient Admission Flag]]</f>
        <v>0</v>
      </c>
      <c r="S2081">
        <f>--AND(Table1[[#This Row],[WithinTarget]]=1,Table1[[#This Row],[Patient Satisfaction Score]]&gt;=7)</f>
        <v>0</v>
      </c>
      <c r="T2081" t="str">
        <f>IF(LEFT(Table1[[#This Row],[Patient Gender]],1)="F","Female","Male")</f>
        <v>Female</v>
      </c>
    </row>
    <row r="2082" spans="1:20" x14ac:dyDescent="0.3">
      <c r="A2082" t="s">
        <v>2186</v>
      </c>
      <c r="B2082" s="1">
        <v>45326.583333333336</v>
      </c>
      <c r="C2082" t="s">
        <v>13</v>
      </c>
      <c r="D2082">
        <v>37</v>
      </c>
      <c r="E2082" t="s">
        <v>21</v>
      </c>
      <c r="F2082" t="s">
        <v>28</v>
      </c>
      <c r="G2082" t="b">
        <v>0</v>
      </c>
      <c r="I2082">
        <v>35</v>
      </c>
      <c r="J2082" t="b">
        <v>0</v>
      </c>
      <c r="K2082">
        <f>YEAR(Table1[[#This Row],[Patient Admission Date]])</f>
        <v>2024</v>
      </c>
      <c r="L2082" t="str">
        <f>TEXT(Table1[[#This Row],[Patient Admission Date]],"mmm")</f>
        <v>Feb</v>
      </c>
      <c r="M2082" t="str">
        <f>TEXT(Table1[[#This Row],[Patient Admission Date]],"ddd")</f>
        <v>Sun</v>
      </c>
      <c r="N2082" t="str">
        <f>TEXT(INT(HOUR(Table1[[#This Row],[Patient Admission Date]])/3)*3,"00")&amp;"-"&amp;TEXT(INT(HOUR(Table1[[#This Row],[Patient Admission Date]])/3)*3+3,"00")</f>
        <v>12-15</v>
      </c>
      <c r="O2082" t="str" cm="1">
        <f t="array" ref="O2082">_xlfn.IFS(Table1[[#This Row],[Patient Age]]&lt;=14,"0-14",Table1[[#This Row],[Patient Age]]&lt;=29,"15-29",Table1[[#This Row],[Patient Age]]&lt;=44,"30-44",Table1[[#This Row],[Patient Age]]&lt;=59,"45-59",Table1[[#This Row],[Patient Age]]&lt;=74,"60-74",TRUE,"75+")</f>
        <v>30-44</v>
      </c>
      <c r="P2082" t="str" cm="1">
        <f t="array" ref="P2082">_xlfn.IFS(Table1[[#This Row],[Patient Waittime]]&lt;=15,"0-15",Table1[[#This Row],[Patient Waittime]]&lt;=30,"16-30",Table1[[#This Row],[Patient Waittime]]&lt;=45,"31-45",Table1[[#This Row],[Patient Waittime]]&lt;=60,"46-60",TRUE,"60+")</f>
        <v>31-45</v>
      </c>
      <c r="Q2082">
        <f>--(Table1[[#This Row],[Patient Waittime]]&lt;=30)</f>
        <v>0</v>
      </c>
      <c r="R2082">
        <f>--Table1[[#This Row],[Patient Admission Flag]]</f>
        <v>0</v>
      </c>
      <c r="S2082">
        <f>--AND(Table1[[#This Row],[WithinTarget]]=1,Table1[[#This Row],[Patient Satisfaction Score]]&gt;=7)</f>
        <v>0</v>
      </c>
      <c r="T2082" t="str">
        <f>IF(LEFT(Table1[[#This Row],[Patient Gender]],1)="F","Female","Male")</f>
        <v>Female</v>
      </c>
    </row>
    <row r="2083" spans="1:20" x14ac:dyDescent="0.3">
      <c r="A2083" t="s">
        <v>2187</v>
      </c>
      <c r="B2083" s="1">
        <v>45409.925694444442</v>
      </c>
      <c r="C2083" t="s">
        <v>13</v>
      </c>
      <c r="D2083">
        <v>6</v>
      </c>
      <c r="E2083" t="s">
        <v>19</v>
      </c>
      <c r="F2083" t="s">
        <v>27</v>
      </c>
      <c r="G2083" t="b">
        <v>0</v>
      </c>
      <c r="I2083">
        <v>18</v>
      </c>
      <c r="J2083" t="b">
        <v>0</v>
      </c>
      <c r="K2083">
        <f>YEAR(Table1[[#This Row],[Patient Admission Date]])</f>
        <v>2024</v>
      </c>
      <c r="L2083" t="str">
        <f>TEXT(Table1[[#This Row],[Patient Admission Date]],"mmm")</f>
        <v>Apr</v>
      </c>
      <c r="M2083" t="str">
        <f>TEXT(Table1[[#This Row],[Patient Admission Date]],"ddd")</f>
        <v>Sat</v>
      </c>
      <c r="N2083" t="str">
        <f>TEXT(INT(HOUR(Table1[[#This Row],[Patient Admission Date]])/3)*3,"00")&amp;"-"&amp;TEXT(INT(HOUR(Table1[[#This Row],[Patient Admission Date]])/3)*3+3,"00")</f>
        <v>21-24</v>
      </c>
      <c r="O2083" t="str" cm="1">
        <f t="array" ref="O2083">_xlfn.IFS(Table1[[#This Row],[Patient Age]]&lt;=14,"0-14",Table1[[#This Row],[Patient Age]]&lt;=29,"15-29",Table1[[#This Row],[Patient Age]]&lt;=44,"30-44",Table1[[#This Row],[Patient Age]]&lt;=59,"45-59",Table1[[#This Row],[Patient Age]]&lt;=74,"60-74",TRUE,"75+")</f>
        <v>0-14</v>
      </c>
      <c r="P2083" t="str" cm="1">
        <f t="array" ref="P2083">_xlfn.IFS(Table1[[#This Row],[Patient Waittime]]&lt;=15,"0-15",Table1[[#This Row],[Patient Waittime]]&lt;=30,"16-30",Table1[[#This Row],[Patient Waittime]]&lt;=45,"31-45",Table1[[#This Row],[Patient Waittime]]&lt;=60,"46-60",TRUE,"60+")</f>
        <v>16-30</v>
      </c>
      <c r="Q2083">
        <f>--(Table1[[#This Row],[Patient Waittime]]&lt;=30)</f>
        <v>1</v>
      </c>
      <c r="R2083">
        <f>--Table1[[#This Row],[Patient Admission Flag]]</f>
        <v>0</v>
      </c>
      <c r="S2083">
        <f>--AND(Table1[[#This Row],[WithinTarget]]=1,Table1[[#This Row],[Patient Satisfaction Score]]&gt;=7)</f>
        <v>0</v>
      </c>
      <c r="T2083" t="str">
        <f>IF(LEFT(Table1[[#This Row],[Patient Gender]],1)="F","Female","Male")</f>
        <v>Female</v>
      </c>
    </row>
    <row r="2084" spans="1:20" x14ac:dyDescent="0.3">
      <c r="A2084" t="s">
        <v>2188</v>
      </c>
      <c r="B2084" s="1">
        <v>45500.662499999999</v>
      </c>
      <c r="C2084" t="s">
        <v>13</v>
      </c>
      <c r="D2084">
        <v>8</v>
      </c>
      <c r="E2084" t="s">
        <v>19</v>
      </c>
      <c r="F2084" t="s">
        <v>27</v>
      </c>
      <c r="G2084" t="b">
        <v>0</v>
      </c>
      <c r="I2084">
        <v>56</v>
      </c>
      <c r="J2084" t="b">
        <v>0</v>
      </c>
      <c r="K2084">
        <f>YEAR(Table1[[#This Row],[Patient Admission Date]])</f>
        <v>2024</v>
      </c>
      <c r="L2084" t="str">
        <f>TEXT(Table1[[#This Row],[Patient Admission Date]],"mmm")</f>
        <v>Jul</v>
      </c>
      <c r="M2084" t="str">
        <f>TEXT(Table1[[#This Row],[Patient Admission Date]],"ddd")</f>
        <v>Sat</v>
      </c>
      <c r="N2084" t="str">
        <f>TEXT(INT(HOUR(Table1[[#This Row],[Patient Admission Date]])/3)*3,"00")&amp;"-"&amp;TEXT(INT(HOUR(Table1[[#This Row],[Patient Admission Date]])/3)*3+3,"00")</f>
        <v>15-18</v>
      </c>
      <c r="O2084" t="str" cm="1">
        <f t="array" ref="O2084">_xlfn.IFS(Table1[[#This Row],[Patient Age]]&lt;=14,"0-14",Table1[[#This Row],[Patient Age]]&lt;=29,"15-29",Table1[[#This Row],[Patient Age]]&lt;=44,"30-44",Table1[[#This Row],[Patient Age]]&lt;=59,"45-59",Table1[[#This Row],[Patient Age]]&lt;=74,"60-74",TRUE,"75+")</f>
        <v>0-14</v>
      </c>
      <c r="P2084" t="str" cm="1">
        <f t="array" ref="P2084">_xlfn.IFS(Table1[[#This Row],[Patient Waittime]]&lt;=15,"0-15",Table1[[#This Row],[Patient Waittime]]&lt;=30,"16-30",Table1[[#This Row],[Patient Waittime]]&lt;=45,"31-45",Table1[[#This Row],[Patient Waittime]]&lt;=60,"46-60",TRUE,"60+")</f>
        <v>46-60</v>
      </c>
      <c r="Q2084">
        <f>--(Table1[[#This Row],[Patient Waittime]]&lt;=30)</f>
        <v>0</v>
      </c>
      <c r="R2084">
        <f>--Table1[[#This Row],[Patient Admission Flag]]</f>
        <v>0</v>
      </c>
      <c r="S2084">
        <f>--AND(Table1[[#This Row],[WithinTarget]]=1,Table1[[#This Row],[Patient Satisfaction Score]]&gt;=7)</f>
        <v>0</v>
      </c>
      <c r="T2084" t="str">
        <f>IF(LEFT(Table1[[#This Row],[Patient Gender]],1)="F","Female","Male")</f>
        <v>Female</v>
      </c>
    </row>
    <row r="2085" spans="1:20" x14ac:dyDescent="0.3">
      <c r="A2085" t="s">
        <v>2189</v>
      </c>
      <c r="B2085" s="1">
        <v>45501.451388888891</v>
      </c>
      <c r="C2085" t="s">
        <v>13</v>
      </c>
      <c r="D2085">
        <v>56</v>
      </c>
      <c r="E2085" t="s">
        <v>19</v>
      </c>
      <c r="F2085" t="s">
        <v>27</v>
      </c>
      <c r="G2085" t="b">
        <v>0</v>
      </c>
      <c r="I2085">
        <v>54</v>
      </c>
      <c r="J2085" t="b">
        <v>0</v>
      </c>
      <c r="K2085">
        <f>YEAR(Table1[[#This Row],[Patient Admission Date]])</f>
        <v>2024</v>
      </c>
      <c r="L2085" t="str">
        <f>TEXT(Table1[[#This Row],[Patient Admission Date]],"mmm")</f>
        <v>Jul</v>
      </c>
      <c r="M2085" t="str">
        <f>TEXT(Table1[[#This Row],[Patient Admission Date]],"ddd")</f>
        <v>Sun</v>
      </c>
      <c r="N2085" t="str">
        <f>TEXT(INT(HOUR(Table1[[#This Row],[Patient Admission Date]])/3)*3,"00")&amp;"-"&amp;TEXT(INT(HOUR(Table1[[#This Row],[Patient Admission Date]])/3)*3+3,"00")</f>
        <v>09-12</v>
      </c>
      <c r="O2085" t="str" cm="1">
        <f t="array" ref="O2085">_xlfn.IFS(Table1[[#This Row],[Patient Age]]&lt;=14,"0-14",Table1[[#This Row],[Patient Age]]&lt;=29,"15-29",Table1[[#This Row],[Patient Age]]&lt;=44,"30-44",Table1[[#This Row],[Patient Age]]&lt;=59,"45-59",Table1[[#This Row],[Patient Age]]&lt;=74,"60-74",TRUE,"75+")</f>
        <v>45-59</v>
      </c>
      <c r="P2085" t="str" cm="1">
        <f t="array" ref="P2085">_xlfn.IFS(Table1[[#This Row],[Patient Waittime]]&lt;=15,"0-15",Table1[[#This Row],[Patient Waittime]]&lt;=30,"16-30",Table1[[#This Row],[Patient Waittime]]&lt;=45,"31-45",Table1[[#This Row],[Patient Waittime]]&lt;=60,"46-60",TRUE,"60+")</f>
        <v>46-60</v>
      </c>
      <c r="Q2085">
        <f>--(Table1[[#This Row],[Patient Waittime]]&lt;=30)</f>
        <v>0</v>
      </c>
      <c r="R2085">
        <f>--Table1[[#This Row],[Patient Admission Flag]]</f>
        <v>0</v>
      </c>
      <c r="S2085">
        <f>--AND(Table1[[#This Row],[WithinTarget]]=1,Table1[[#This Row],[Patient Satisfaction Score]]&gt;=7)</f>
        <v>0</v>
      </c>
      <c r="T2085" t="str">
        <f>IF(LEFT(Table1[[#This Row],[Patient Gender]],1)="F","Female","Male")</f>
        <v>Female</v>
      </c>
    </row>
    <row r="2086" spans="1:20" x14ac:dyDescent="0.3">
      <c r="A2086" t="s">
        <v>2190</v>
      </c>
      <c r="B2086" s="1">
        <v>45089.230555555558</v>
      </c>
      <c r="C2086" t="s">
        <v>13</v>
      </c>
      <c r="D2086">
        <v>18</v>
      </c>
      <c r="E2086" t="s">
        <v>19</v>
      </c>
      <c r="F2086" t="s">
        <v>27</v>
      </c>
      <c r="G2086" t="b">
        <v>0</v>
      </c>
      <c r="I2086">
        <v>42</v>
      </c>
      <c r="J2086" t="b">
        <v>0</v>
      </c>
      <c r="K2086">
        <f>YEAR(Table1[[#This Row],[Patient Admission Date]])</f>
        <v>2023</v>
      </c>
      <c r="L2086" t="str">
        <f>TEXT(Table1[[#This Row],[Patient Admission Date]],"mmm")</f>
        <v>Jun</v>
      </c>
      <c r="M2086" t="str">
        <f>TEXT(Table1[[#This Row],[Patient Admission Date]],"ddd")</f>
        <v>Mon</v>
      </c>
      <c r="N2086" t="str">
        <f>TEXT(INT(HOUR(Table1[[#This Row],[Patient Admission Date]])/3)*3,"00")&amp;"-"&amp;TEXT(INT(HOUR(Table1[[#This Row],[Patient Admission Date]])/3)*3+3,"00")</f>
        <v>03-06</v>
      </c>
      <c r="O2086" t="str" cm="1">
        <f t="array" ref="O2086">_xlfn.IFS(Table1[[#This Row],[Patient Age]]&lt;=14,"0-14",Table1[[#This Row],[Patient Age]]&lt;=29,"15-29",Table1[[#This Row],[Patient Age]]&lt;=44,"30-44",Table1[[#This Row],[Patient Age]]&lt;=59,"45-59",Table1[[#This Row],[Patient Age]]&lt;=74,"60-74",TRUE,"75+")</f>
        <v>15-29</v>
      </c>
      <c r="P2086" t="str" cm="1">
        <f t="array" ref="P2086">_xlfn.IFS(Table1[[#This Row],[Patient Waittime]]&lt;=15,"0-15",Table1[[#This Row],[Patient Waittime]]&lt;=30,"16-30",Table1[[#This Row],[Patient Waittime]]&lt;=45,"31-45",Table1[[#This Row],[Patient Waittime]]&lt;=60,"46-60",TRUE,"60+")</f>
        <v>31-45</v>
      </c>
      <c r="Q2086">
        <f>--(Table1[[#This Row],[Patient Waittime]]&lt;=30)</f>
        <v>0</v>
      </c>
      <c r="R2086">
        <f>--Table1[[#This Row],[Patient Admission Flag]]</f>
        <v>0</v>
      </c>
      <c r="S2086">
        <f>--AND(Table1[[#This Row],[WithinTarget]]=1,Table1[[#This Row],[Patient Satisfaction Score]]&gt;=7)</f>
        <v>0</v>
      </c>
      <c r="T2086" t="str">
        <f>IF(LEFT(Table1[[#This Row],[Patient Gender]],1)="F","Female","Male")</f>
        <v>Female</v>
      </c>
    </row>
    <row r="2087" spans="1:20" x14ac:dyDescent="0.3">
      <c r="A2087" t="s">
        <v>2191</v>
      </c>
      <c r="B2087" s="1">
        <v>45405.904861111114</v>
      </c>
      <c r="C2087" t="s">
        <v>13</v>
      </c>
      <c r="D2087">
        <v>45</v>
      </c>
      <c r="E2087" t="s">
        <v>19</v>
      </c>
      <c r="F2087" t="s">
        <v>27</v>
      </c>
      <c r="G2087" t="b">
        <v>0</v>
      </c>
      <c r="I2087">
        <v>14</v>
      </c>
      <c r="J2087" t="b">
        <v>0</v>
      </c>
      <c r="K2087">
        <f>YEAR(Table1[[#This Row],[Patient Admission Date]])</f>
        <v>2024</v>
      </c>
      <c r="L2087" t="str">
        <f>TEXT(Table1[[#This Row],[Patient Admission Date]],"mmm")</f>
        <v>Apr</v>
      </c>
      <c r="M2087" t="str">
        <f>TEXT(Table1[[#This Row],[Patient Admission Date]],"ddd")</f>
        <v>Tue</v>
      </c>
      <c r="N2087" t="str">
        <f>TEXT(INT(HOUR(Table1[[#This Row],[Patient Admission Date]])/3)*3,"00")&amp;"-"&amp;TEXT(INT(HOUR(Table1[[#This Row],[Patient Admission Date]])/3)*3+3,"00")</f>
        <v>21-24</v>
      </c>
      <c r="O2087" t="str" cm="1">
        <f t="array" ref="O2087">_xlfn.IFS(Table1[[#This Row],[Patient Age]]&lt;=14,"0-14",Table1[[#This Row],[Patient Age]]&lt;=29,"15-29",Table1[[#This Row],[Patient Age]]&lt;=44,"30-44",Table1[[#This Row],[Patient Age]]&lt;=59,"45-59",Table1[[#This Row],[Patient Age]]&lt;=74,"60-74",TRUE,"75+")</f>
        <v>45-59</v>
      </c>
      <c r="P2087" t="str" cm="1">
        <f t="array" ref="P2087">_xlfn.IFS(Table1[[#This Row],[Patient Waittime]]&lt;=15,"0-15",Table1[[#This Row],[Patient Waittime]]&lt;=30,"16-30",Table1[[#This Row],[Patient Waittime]]&lt;=45,"31-45",Table1[[#This Row],[Patient Waittime]]&lt;=60,"46-60",TRUE,"60+")</f>
        <v>0-15</v>
      </c>
      <c r="Q2087">
        <f>--(Table1[[#This Row],[Patient Waittime]]&lt;=30)</f>
        <v>1</v>
      </c>
      <c r="R2087">
        <f>--Table1[[#This Row],[Patient Admission Flag]]</f>
        <v>0</v>
      </c>
      <c r="S2087">
        <f>--AND(Table1[[#This Row],[WithinTarget]]=1,Table1[[#This Row],[Patient Satisfaction Score]]&gt;=7)</f>
        <v>0</v>
      </c>
      <c r="T2087" t="str">
        <f>IF(LEFT(Table1[[#This Row],[Patient Gender]],1)="F","Female","Male")</f>
        <v>Female</v>
      </c>
    </row>
    <row r="2088" spans="1:20" x14ac:dyDescent="0.3">
      <c r="A2088" t="s">
        <v>2192</v>
      </c>
      <c r="B2088" s="1">
        <v>45339.381944444445</v>
      </c>
      <c r="C2088" t="s">
        <v>13</v>
      </c>
      <c r="D2088">
        <v>14</v>
      </c>
      <c r="E2088" t="s">
        <v>19</v>
      </c>
      <c r="F2088" t="s">
        <v>27</v>
      </c>
      <c r="G2088" t="b">
        <v>0</v>
      </c>
      <c r="I2088">
        <v>53</v>
      </c>
      <c r="J2088" t="b">
        <v>0</v>
      </c>
      <c r="K2088">
        <f>YEAR(Table1[[#This Row],[Patient Admission Date]])</f>
        <v>2024</v>
      </c>
      <c r="L2088" t="str">
        <f>TEXT(Table1[[#This Row],[Patient Admission Date]],"mmm")</f>
        <v>Feb</v>
      </c>
      <c r="M2088" t="str">
        <f>TEXT(Table1[[#This Row],[Patient Admission Date]],"ddd")</f>
        <v>Sat</v>
      </c>
      <c r="N2088" t="str">
        <f>TEXT(INT(HOUR(Table1[[#This Row],[Patient Admission Date]])/3)*3,"00")&amp;"-"&amp;TEXT(INT(HOUR(Table1[[#This Row],[Patient Admission Date]])/3)*3+3,"00")</f>
        <v>09-12</v>
      </c>
      <c r="O2088" t="str" cm="1">
        <f t="array" ref="O2088">_xlfn.IFS(Table1[[#This Row],[Patient Age]]&lt;=14,"0-14",Table1[[#This Row],[Patient Age]]&lt;=29,"15-29",Table1[[#This Row],[Patient Age]]&lt;=44,"30-44",Table1[[#This Row],[Patient Age]]&lt;=59,"45-59",Table1[[#This Row],[Patient Age]]&lt;=74,"60-74",TRUE,"75+")</f>
        <v>0-14</v>
      </c>
      <c r="P2088" t="str" cm="1">
        <f t="array" ref="P2088">_xlfn.IFS(Table1[[#This Row],[Patient Waittime]]&lt;=15,"0-15",Table1[[#This Row],[Patient Waittime]]&lt;=30,"16-30",Table1[[#This Row],[Patient Waittime]]&lt;=45,"31-45",Table1[[#This Row],[Patient Waittime]]&lt;=60,"46-60",TRUE,"60+")</f>
        <v>46-60</v>
      </c>
      <c r="Q2088">
        <f>--(Table1[[#This Row],[Patient Waittime]]&lt;=30)</f>
        <v>0</v>
      </c>
      <c r="R2088">
        <f>--Table1[[#This Row],[Patient Admission Flag]]</f>
        <v>0</v>
      </c>
      <c r="S2088">
        <f>--AND(Table1[[#This Row],[WithinTarget]]=1,Table1[[#This Row],[Patient Satisfaction Score]]&gt;=7)</f>
        <v>0</v>
      </c>
      <c r="T2088" t="str">
        <f>IF(LEFT(Table1[[#This Row],[Patient Gender]],1)="F","Female","Male")</f>
        <v>Female</v>
      </c>
    </row>
    <row r="2089" spans="1:20" x14ac:dyDescent="0.3">
      <c r="A2089" t="s">
        <v>2193</v>
      </c>
      <c r="B2089" s="1">
        <v>45164.250694444447</v>
      </c>
      <c r="C2089" t="s">
        <v>13</v>
      </c>
      <c r="D2089">
        <v>71</v>
      </c>
      <c r="E2089" t="s">
        <v>19</v>
      </c>
      <c r="F2089" t="s">
        <v>20</v>
      </c>
      <c r="G2089" t="b">
        <v>0</v>
      </c>
      <c r="I2089">
        <v>55</v>
      </c>
      <c r="J2089" t="b">
        <v>0</v>
      </c>
      <c r="K2089">
        <f>YEAR(Table1[[#This Row],[Patient Admission Date]])</f>
        <v>2023</v>
      </c>
      <c r="L2089" t="str">
        <f>TEXT(Table1[[#This Row],[Patient Admission Date]],"mmm")</f>
        <v>Aug</v>
      </c>
      <c r="M2089" t="str">
        <f>TEXT(Table1[[#This Row],[Patient Admission Date]],"ddd")</f>
        <v>Sat</v>
      </c>
      <c r="N2089" t="str">
        <f>TEXT(INT(HOUR(Table1[[#This Row],[Patient Admission Date]])/3)*3,"00")&amp;"-"&amp;TEXT(INT(HOUR(Table1[[#This Row],[Patient Admission Date]])/3)*3+3,"00")</f>
        <v>06-09</v>
      </c>
      <c r="O2089" t="str" cm="1">
        <f t="array" ref="O2089">_xlfn.IFS(Table1[[#This Row],[Patient Age]]&lt;=14,"0-14",Table1[[#This Row],[Patient Age]]&lt;=29,"15-29",Table1[[#This Row],[Patient Age]]&lt;=44,"30-44",Table1[[#This Row],[Patient Age]]&lt;=59,"45-59",Table1[[#This Row],[Patient Age]]&lt;=74,"60-74",TRUE,"75+")</f>
        <v>60-74</v>
      </c>
      <c r="P2089" t="str" cm="1">
        <f t="array" ref="P2089">_xlfn.IFS(Table1[[#This Row],[Patient Waittime]]&lt;=15,"0-15",Table1[[#This Row],[Patient Waittime]]&lt;=30,"16-30",Table1[[#This Row],[Patient Waittime]]&lt;=45,"31-45",Table1[[#This Row],[Patient Waittime]]&lt;=60,"46-60",TRUE,"60+")</f>
        <v>46-60</v>
      </c>
      <c r="Q2089">
        <f>--(Table1[[#This Row],[Patient Waittime]]&lt;=30)</f>
        <v>0</v>
      </c>
      <c r="R2089">
        <f>--Table1[[#This Row],[Patient Admission Flag]]</f>
        <v>0</v>
      </c>
      <c r="S2089">
        <f>--AND(Table1[[#This Row],[WithinTarget]]=1,Table1[[#This Row],[Patient Satisfaction Score]]&gt;=7)</f>
        <v>0</v>
      </c>
      <c r="T2089" t="str">
        <f>IF(LEFT(Table1[[#This Row],[Patient Gender]],1)="F","Female","Male")</f>
        <v>Female</v>
      </c>
    </row>
    <row r="2090" spans="1:20" x14ac:dyDescent="0.3">
      <c r="A2090" t="s">
        <v>2194</v>
      </c>
      <c r="B2090" s="1">
        <v>45028.652777777781</v>
      </c>
      <c r="C2090" t="s">
        <v>13</v>
      </c>
      <c r="D2090">
        <v>56</v>
      </c>
      <c r="E2090" t="s">
        <v>19</v>
      </c>
      <c r="F2090" t="s">
        <v>20</v>
      </c>
      <c r="G2090" t="b">
        <v>0</v>
      </c>
      <c r="I2090">
        <v>58</v>
      </c>
      <c r="J2090" t="b">
        <v>0</v>
      </c>
      <c r="K2090">
        <f>YEAR(Table1[[#This Row],[Patient Admission Date]])</f>
        <v>2023</v>
      </c>
      <c r="L2090" t="str">
        <f>TEXT(Table1[[#This Row],[Patient Admission Date]],"mmm")</f>
        <v>Apr</v>
      </c>
      <c r="M2090" t="str">
        <f>TEXT(Table1[[#This Row],[Patient Admission Date]],"ddd")</f>
        <v>Wed</v>
      </c>
      <c r="N2090" t="str">
        <f>TEXT(INT(HOUR(Table1[[#This Row],[Patient Admission Date]])/3)*3,"00")&amp;"-"&amp;TEXT(INT(HOUR(Table1[[#This Row],[Patient Admission Date]])/3)*3+3,"00")</f>
        <v>15-18</v>
      </c>
      <c r="O2090" t="str" cm="1">
        <f t="array" ref="O2090">_xlfn.IFS(Table1[[#This Row],[Patient Age]]&lt;=14,"0-14",Table1[[#This Row],[Patient Age]]&lt;=29,"15-29",Table1[[#This Row],[Patient Age]]&lt;=44,"30-44",Table1[[#This Row],[Patient Age]]&lt;=59,"45-59",Table1[[#This Row],[Patient Age]]&lt;=74,"60-74",TRUE,"75+")</f>
        <v>45-59</v>
      </c>
      <c r="P2090" t="str" cm="1">
        <f t="array" ref="P2090">_xlfn.IFS(Table1[[#This Row],[Patient Waittime]]&lt;=15,"0-15",Table1[[#This Row],[Patient Waittime]]&lt;=30,"16-30",Table1[[#This Row],[Patient Waittime]]&lt;=45,"31-45",Table1[[#This Row],[Patient Waittime]]&lt;=60,"46-60",TRUE,"60+")</f>
        <v>46-60</v>
      </c>
      <c r="Q2090">
        <f>--(Table1[[#This Row],[Patient Waittime]]&lt;=30)</f>
        <v>0</v>
      </c>
      <c r="R2090">
        <f>--Table1[[#This Row],[Patient Admission Flag]]</f>
        <v>0</v>
      </c>
      <c r="S2090">
        <f>--AND(Table1[[#This Row],[WithinTarget]]=1,Table1[[#This Row],[Patient Satisfaction Score]]&gt;=7)</f>
        <v>0</v>
      </c>
      <c r="T2090" t="str">
        <f>IF(LEFT(Table1[[#This Row],[Patient Gender]],1)="F","Female","Male")</f>
        <v>Female</v>
      </c>
    </row>
    <row r="2091" spans="1:20" x14ac:dyDescent="0.3">
      <c r="A2091" t="s">
        <v>2195</v>
      </c>
      <c r="B2091" s="1">
        <v>45174.616666666669</v>
      </c>
      <c r="C2091" t="s">
        <v>13</v>
      </c>
      <c r="D2091">
        <v>48</v>
      </c>
      <c r="E2091" t="s">
        <v>19</v>
      </c>
      <c r="F2091" t="s">
        <v>20</v>
      </c>
      <c r="G2091" t="b">
        <v>0</v>
      </c>
      <c r="I2091">
        <v>44</v>
      </c>
      <c r="J2091" t="b">
        <v>0</v>
      </c>
      <c r="K2091">
        <f>YEAR(Table1[[#This Row],[Patient Admission Date]])</f>
        <v>2023</v>
      </c>
      <c r="L2091" t="str">
        <f>TEXT(Table1[[#This Row],[Patient Admission Date]],"mmm")</f>
        <v>Sep</v>
      </c>
      <c r="M2091" t="str">
        <f>TEXT(Table1[[#This Row],[Patient Admission Date]],"ddd")</f>
        <v>Tue</v>
      </c>
      <c r="N2091" t="str">
        <f>TEXT(INT(HOUR(Table1[[#This Row],[Patient Admission Date]])/3)*3,"00")&amp;"-"&amp;TEXT(INT(HOUR(Table1[[#This Row],[Patient Admission Date]])/3)*3+3,"00")</f>
        <v>12-15</v>
      </c>
      <c r="O2091" t="str" cm="1">
        <f t="array" ref="O2091">_xlfn.IFS(Table1[[#This Row],[Patient Age]]&lt;=14,"0-14",Table1[[#This Row],[Patient Age]]&lt;=29,"15-29",Table1[[#This Row],[Patient Age]]&lt;=44,"30-44",Table1[[#This Row],[Patient Age]]&lt;=59,"45-59",Table1[[#This Row],[Patient Age]]&lt;=74,"60-74",TRUE,"75+")</f>
        <v>45-59</v>
      </c>
      <c r="P2091" t="str" cm="1">
        <f t="array" ref="P2091">_xlfn.IFS(Table1[[#This Row],[Patient Waittime]]&lt;=15,"0-15",Table1[[#This Row],[Patient Waittime]]&lt;=30,"16-30",Table1[[#This Row],[Patient Waittime]]&lt;=45,"31-45",Table1[[#This Row],[Patient Waittime]]&lt;=60,"46-60",TRUE,"60+")</f>
        <v>31-45</v>
      </c>
      <c r="Q2091">
        <f>--(Table1[[#This Row],[Patient Waittime]]&lt;=30)</f>
        <v>0</v>
      </c>
      <c r="R2091">
        <f>--Table1[[#This Row],[Patient Admission Flag]]</f>
        <v>0</v>
      </c>
      <c r="S2091">
        <f>--AND(Table1[[#This Row],[WithinTarget]]=1,Table1[[#This Row],[Patient Satisfaction Score]]&gt;=7)</f>
        <v>0</v>
      </c>
      <c r="T2091" t="str">
        <f>IF(LEFT(Table1[[#This Row],[Patient Gender]],1)="F","Female","Male")</f>
        <v>Female</v>
      </c>
    </row>
    <row r="2092" spans="1:20" x14ac:dyDescent="0.3">
      <c r="A2092" t="s">
        <v>2196</v>
      </c>
      <c r="B2092" s="1">
        <v>45277.632638888892</v>
      </c>
      <c r="C2092" t="s">
        <v>13</v>
      </c>
      <c r="D2092">
        <v>69</v>
      </c>
      <c r="E2092" t="s">
        <v>19</v>
      </c>
      <c r="F2092" t="s">
        <v>20</v>
      </c>
      <c r="G2092" t="b">
        <v>0</v>
      </c>
      <c r="I2092">
        <v>44</v>
      </c>
      <c r="J2092" t="b">
        <v>0</v>
      </c>
      <c r="K2092">
        <f>YEAR(Table1[[#This Row],[Patient Admission Date]])</f>
        <v>2023</v>
      </c>
      <c r="L2092" t="str">
        <f>TEXT(Table1[[#This Row],[Patient Admission Date]],"mmm")</f>
        <v>Dec</v>
      </c>
      <c r="M2092" t="str">
        <f>TEXT(Table1[[#This Row],[Patient Admission Date]],"ddd")</f>
        <v>Sun</v>
      </c>
      <c r="N2092" t="str">
        <f>TEXT(INT(HOUR(Table1[[#This Row],[Patient Admission Date]])/3)*3,"00")&amp;"-"&amp;TEXT(INT(HOUR(Table1[[#This Row],[Patient Admission Date]])/3)*3+3,"00")</f>
        <v>15-18</v>
      </c>
      <c r="O2092" t="str" cm="1">
        <f t="array" ref="O2092">_xlfn.IFS(Table1[[#This Row],[Patient Age]]&lt;=14,"0-14",Table1[[#This Row],[Patient Age]]&lt;=29,"15-29",Table1[[#This Row],[Patient Age]]&lt;=44,"30-44",Table1[[#This Row],[Patient Age]]&lt;=59,"45-59",Table1[[#This Row],[Patient Age]]&lt;=74,"60-74",TRUE,"75+")</f>
        <v>60-74</v>
      </c>
      <c r="P2092" t="str" cm="1">
        <f t="array" ref="P2092">_xlfn.IFS(Table1[[#This Row],[Patient Waittime]]&lt;=15,"0-15",Table1[[#This Row],[Patient Waittime]]&lt;=30,"16-30",Table1[[#This Row],[Patient Waittime]]&lt;=45,"31-45",Table1[[#This Row],[Patient Waittime]]&lt;=60,"46-60",TRUE,"60+")</f>
        <v>31-45</v>
      </c>
      <c r="Q2092">
        <f>--(Table1[[#This Row],[Patient Waittime]]&lt;=30)</f>
        <v>0</v>
      </c>
      <c r="R2092">
        <f>--Table1[[#This Row],[Patient Admission Flag]]</f>
        <v>0</v>
      </c>
      <c r="S2092">
        <f>--AND(Table1[[#This Row],[WithinTarget]]=1,Table1[[#This Row],[Patient Satisfaction Score]]&gt;=7)</f>
        <v>0</v>
      </c>
      <c r="T2092" t="str">
        <f>IF(LEFT(Table1[[#This Row],[Patient Gender]],1)="F","Female","Male")</f>
        <v>Female</v>
      </c>
    </row>
    <row r="2093" spans="1:20" x14ac:dyDescent="0.3">
      <c r="A2093" t="s">
        <v>2197</v>
      </c>
      <c r="B2093" s="1">
        <v>45114.835416666669</v>
      </c>
      <c r="C2093" t="s">
        <v>13</v>
      </c>
      <c r="D2093">
        <v>77</v>
      </c>
      <c r="E2093" t="s">
        <v>19</v>
      </c>
      <c r="F2093" t="s">
        <v>20</v>
      </c>
      <c r="G2093" t="b">
        <v>0</v>
      </c>
      <c r="I2093">
        <v>29</v>
      </c>
      <c r="J2093" t="b">
        <v>0</v>
      </c>
      <c r="K2093">
        <f>YEAR(Table1[[#This Row],[Patient Admission Date]])</f>
        <v>2023</v>
      </c>
      <c r="L2093" t="str">
        <f>TEXT(Table1[[#This Row],[Patient Admission Date]],"mmm")</f>
        <v>Jul</v>
      </c>
      <c r="M2093" t="str">
        <f>TEXT(Table1[[#This Row],[Patient Admission Date]],"ddd")</f>
        <v>Fri</v>
      </c>
      <c r="N2093" t="str">
        <f>TEXT(INT(HOUR(Table1[[#This Row],[Patient Admission Date]])/3)*3,"00")&amp;"-"&amp;TEXT(INT(HOUR(Table1[[#This Row],[Patient Admission Date]])/3)*3+3,"00")</f>
        <v>18-21</v>
      </c>
      <c r="O2093" t="str" cm="1">
        <f t="array" ref="O2093">_xlfn.IFS(Table1[[#This Row],[Patient Age]]&lt;=14,"0-14",Table1[[#This Row],[Patient Age]]&lt;=29,"15-29",Table1[[#This Row],[Patient Age]]&lt;=44,"30-44",Table1[[#This Row],[Patient Age]]&lt;=59,"45-59",Table1[[#This Row],[Patient Age]]&lt;=74,"60-74",TRUE,"75+")</f>
        <v>75+</v>
      </c>
      <c r="P2093" t="str" cm="1">
        <f t="array" ref="P2093">_xlfn.IFS(Table1[[#This Row],[Patient Waittime]]&lt;=15,"0-15",Table1[[#This Row],[Patient Waittime]]&lt;=30,"16-30",Table1[[#This Row],[Patient Waittime]]&lt;=45,"31-45",Table1[[#This Row],[Patient Waittime]]&lt;=60,"46-60",TRUE,"60+")</f>
        <v>16-30</v>
      </c>
      <c r="Q2093">
        <f>--(Table1[[#This Row],[Patient Waittime]]&lt;=30)</f>
        <v>1</v>
      </c>
      <c r="R2093">
        <f>--Table1[[#This Row],[Patient Admission Flag]]</f>
        <v>0</v>
      </c>
      <c r="S2093">
        <f>--AND(Table1[[#This Row],[WithinTarget]]=1,Table1[[#This Row],[Patient Satisfaction Score]]&gt;=7)</f>
        <v>0</v>
      </c>
      <c r="T2093" t="str">
        <f>IF(LEFT(Table1[[#This Row],[Patient Gender]],1)="F","Female","Male")</f>
        <v>Female</v>
      </c>
    </row>
    <row r="2094" spans="1:20" x14ac:dyDescent="0.3">
      <c r="A2094" t="s">
        <v>2198</v>
      </c>
      <c r="B2094" s="1">
        <v>45330.893055555556</v>
      </c>
      <c r="C2094" t="s">
        <v>13</v>
      </c>
      <c r="D2094">
        <v>76</v>
      </c>
      <c r="E2094" t="s">
        <v>19</v>
      </c>
      <c r="F2094" t="s">
        <v>20</v>
      </c>
      <c r="G2094" t="b">
        <v>0</v>
      </c>
      <c r="H2094">
        <v>3</v>
      </c>
      <c r="I2094">
        <v>15</v>
      </c>
      <c r="J2094" t="b">
        <v>0</v>
      </c>
      <c r="K2094">
        <f>YEAR(Table1[[#This Row],[Patient Admission Date]])</f>
        <v>2024</v>
      </c>
      <c r="L2094" t="str">
        <f>TEXT(Table1[[#This Row],[Patient Admission Date]],"mmm")</f>
        <v>Feb</v>
      </c>
      <c r="M2094" t="str">
        <f>TEXT(Table1[[#This Row],[Patient Admission Date]],"ddd")</f>
        <v>Thu</v>
      </c>
      <c r="N2094" t="str">
        <f>TEXT(INT(HOUR(Table1[[#This Row],[Patient Admission Date]])/3)*3,"00")&amp;"-"&amp;TEXT(INT(HOUR(Table1[[#This Row],[Patient Admission Date]])/3)*3+3,"00")</f>
        <v>21-24</v>
      </c>
      <c r="O2094" t="str" cm="1">
        <f t="array" ref="O2094">_xlfn.IFS(Table1[[#This Row],[Patient Age]]&lt;=14,"0-14",Table1[[#This Row],[Patient Age]]&lt;=29,"15-29",Table1[[#This Row],[Patient Age]]&lt;=44,"30-44",Table1[[#This Row],[Patient Age]]&lt;=59,"45-59",Table1[[#This Row],[Patient Age]]&lt;=74,"60-74",TRUE,"75+")</f>
        <v>75+</v>
      </c>
      <c r="P2094" t="str" cm="1">
        <f t="array" ref="P2094">_xlfn.IFS(Table1[[#This Row],[Patient Waittime]]&lt;=15,"0-15",Table1[[#This Row],[Patient Waittime]]&lt;=30,"16-30",Table1[[#This Row],[Patient Waittime]]&lt;=45,"31-45",Table1[[#This Row],[Patient Waittime]]&lt;=60,"46-60",TRUE,"60+")</f>
        <v>0-15</v>
      </c>
      <c r="Q2094">
        <f>--(Table1[[#This Row],[Patient Waittime]]&lt;=30)</f>
        <v>1</v>
      </c>
      <c r="R2094">
        <f>--Table1[[#This Row],[Patient Admission Flag]]</f>
        <v>0</v>
      </c>
      <c r="S2094">
        <f>--AND(Table1[[#This Row],[WithinTarget]]=1,Table1[[#This Row],[Patient Satisfaction Score]]&gt;=7)</f>
        <v>0</v>
      </c>
      <c r="T2094" t="str">
        <f>IF(LEFT(Table1[[#This Row],[Patient Gender]],1)="F","Female","Male")</f>
        <v>Female</v>
      </c>
    </row>
    <row r="2095" spans="1:20" x14ac:dyDescent="0.3">
      <c r="A2095" t="s">
        <v>2199</v>
      </c>
      <c r="B2095" s="1">
        <v>45326.543055555558</v>
      </c>
      <c r="C2095" t="s">
        <v>13</v>
      </c>
      <c r="D2095">
        <v>78</v>
      </c>
      <c r="E2095" t="s">
        <v>19</v>
      </c>
      <c r="F2095" t="s">
        <v>15</v>
      </c>
      <c r="G2095" t="b">
        <v>0</v>
      </c>
      <c r="I2095">
        <v>22</v>
      </c>
      <c r="J2095" t="b">
        <v>0</v>
      </c>
      <c r="K2095">
        <f>YEAR(Table1[[#This Row],[Patient Admission Date]])</f>
        <v>2024</v>
      </c>
      <c r="L2095" t="str">
        <f>TEXT(Table1[[#This Row],[Patient Admission Date]],"mmm")</f>
        <v>Feb</v>
      </c>
      <c r="M2095" t="str">
        <f>TEXT(Table1[[#This Row],[Patient Admission Date]],"ddd")</f>
        <v>Sun</v>
      </c>
      <c r="N2095" t="str">
        <f>TEXT(INT(HOUR(Table1[[#This Row],[Patient Admission Date]])/3)*3,"00")&amp;"-"&amp;TEXT(INT(HOUR(Table1[[#This Row],[Patient Admission Date]])/3)*3+3,"00")</f>
        <v>12-15</v>
      </c>
      <c r="O2095" t="str" cm="1">
        <f t="array" ref="O2095">_xlfn.IFS(Table1[[#This Row],[Patient Age]]&lt;=14,"0-14",Table1[[#This Row],[Patient Age]]&lt;=29,"15-29",Table1[[#This Row],[Patient Age]]&lt;=44,"30-44",Table1[[#This Row],[Patient Age]]&lt;=59,"45-59",Table1[[#This Row],[Patient Age]]&lt;=74,"60-74",TRUE,"75+")</f>
        <v>75+</v>
      </c>
      <c r="P2095" t="str" cm="1">
        <f t="array" ref="P2095">_xlfn.IFS(Table1[[#This Row],[Patient Waittime]]&lt;=15,"0-15",Table1[[#This Row],[Patient Waittime]]&lt;=30,"16-30",Table1[[#This Row],[Patient Waittime]]&lt;=45,"31-45",Table1[[#This Row],[Patient Waittime]]&lt;=60,"46-60",TRUE,"60+")</f>
        <v>16-30</v>
      </c>
      <c r="Q2095">
        <f>--(Table1[[#This Row],[Patient Waittime]]&lt;=30)</f>
        <v>1</v>
      </c>
      <c r="R2095">
        <f>--Table1[[#This Row],[Patient Admission Flag]]</f>
        <v>0</v>
      </c>
      <c r="S2095">
        <f>--AND(Table1[[#This Row],[WithinTarget]]=1,Table1[[#This Row],[Patient Satisfaction Score]]&gt;=7)</f>
        <v>0</v>
      </c>
      <c r="T2095" t="str">
        <f>IF(LEFT(Table1[[#This Row],[Patient Gender]],1)="F","Female","Male")</f>
        <v>Female</v>
      </c>
    </row>
    <row r="2096" spans="1:20" x14ac:dyDescent="0.3">
      <c r="A2096" t="s">
        <v>2200</v>
      </c>
      <c r="B2096" s="1">
        <v>45150.086111111108</v>
      </c>
      <c r="C2096" t="s">
        <v>13</v>
      </c>
      <c r="D2096">
        <v>76</v>
      </c>
      <c r="E2096" t="s">
        <v>19</v>
      </c>
      <c r="F2096" t="s">
        <v>15</v>
      </c>
      <c r="G2096" t="b">
        <v>0</v>
      </c>
      <c r="I2096">
        <v>13</v>
      </c>
      <c r="J2096" t="b">
        <v>0</v>
      </c>
      <c r="K2096">
        <f>YEAR(Table1[[#This Row],[Patient Admission Date]])</f>
        <v>2023</v>
      </c>
      <c r="L2096" t="str">
        <f>TEXT(Table1[[#This Row],[Patient Admission Date]],"mmm")</f>
        <v>Aug</v>
      </c>
      <c r="M2096" t="str">
        <f>TEXT(Table1[[#This Row],[Patient Admission Date]],"ddd")</f>
        <v>Sat</v>
      </c>
      <c r="N2096" t="str">
        <f>TEXT(INT(HOUR(Table1[[#This Row],[Patient Admission Date]])/3)*3,"00")&amp;"-"&amp;TEXT(INT(HOUR(Table1[[#This Row],[Patient Admission Date]])/3)*3+3,"00")</f>
        <v>00-03</v>
      </c>
      <c r="O2096" t="str" cm="1">
        <f t="array" ref="O2096">_xlfn.IFS(Table1[[#This Row],[Patient Age]]&lt;=14,"0-14",Table1[[#This Row],[Patient Age]]&lt;=29,"15-29",Table1[[#This Row],[Patient Age]]&lt;=44,"30-44",Table1[[#This Row],[Patient Age]]&lt;=59,"45-59",Table1[[#This Row],[Patient Age]]&lt;=74,"60-74",TRUE,"75+")</f>
        <v>75+</v>
      </c>
      <c r="P2096" t="str" cm="1">
        <f t="array" ref="P2096">_xlfn.IFS(Table1[[#This Row],[Patient Waittime]]&lt;=15,"0-15",Table1[[#This Row],[Patient Waittime]]&lt;=30,"16-30",Table1[[#This Row],[Patient Waittime]]&lt;=45,"31-45",Table1[[#This Row],[Patient Waittime]]&lt;=60,"46-60",TRUE,"60+")</f>
        <v>0-15</v>
      </c>
      <c r="Q2096">
        <f>--(Table1[[#This Row],[Patient Waittime]]&lt;=30)</f>
        <v>1</v>
      </c>
      <c r="R2096">
        <f>--Table1[[#This Row],[Patient Admission Flag]]</f>
        <v>0</v>
      </c>
      <c r="S2096">
        <f>--AND(Table1[[#This Row],[WithinTarget]]=1,Table1[[#This Row],[Patient Satisfaction Score]]&gt;=7)</f>
        <v>0</v>
      </c>
      <c r="T2096" t="str">
        <f>IF(LEFT(Table1[[#This Row],[Patient Gender]],1)="F","Female","Male")</f>
        <v>Female</v>
      </c>
    </row>
    <row r="2097" spans="1:20" x14ac:dyDescent="0.3">
      <c r="A2097" t="s">
        <v>2201</v>
      </c>
      <c r="B2097" s="1">
        <v>45384.605555555558</v>
      </c>
      <c r="C2097" t="s">
        <v>13</v>
      </c>
      <c r="D2097">
        <v>63</v>
      </c>
      <c r="E2097" t="s">
        <v>19</v>
      </c>
      <c r="F2097" t="s">
        <v>15</v>
      </c>
      <c r="G2097" t="b">
        <v>0</v>
      </c>
      <c r="I2097">
        <v>56</v>
      </c>
      <c r="J2097" t="b">
        <v>0</v>
      </c>
      <c r="K2097">
        <f>YEAR(Table1[[#This Row],[Patient Admission Date]])</f>
        <v>2024</v>
      </c>
      <c r="L2097" t="str">
        <f>TEXT(Table1[[#This Row],[Patient Admission Date]],"mmm")</f>
        <v>Apr</v>
      </c>
      <c r="M2097" t="str">
        <f>TEXT(Table1[[#This Row],[Patient Admission Date]],"ddd")</f>
        <v>Tue</v>
      </c>
      <c r="N2097" t="str">
        <f>TEXT(INT(HOUR(Table1[[#This Row],[Patient Admission Date]])/3)*3,"00")&amp;"-"&amp;TEXT(INT(HOUR(Table1[[#This Row],[Patient Admission Date]])/3)*3+3,"00")</f>
        <v>12-15</v>
      </c>
      <c r="O2097" t="str" cm="1">
        <f t="array" ref="O2097">_xlfn.IFS(Table1[[#This Row],[Patient Age]]&lt;=14,"0-14",Table1[[#This Row],[Patient Age]]&lt;=29,"15-29",Table1[[#This Row],[Patient Age]]&lt;=44,"30-44",Table1[[#This Row],[Patient Age]]&lt;=59,"45-59",Table1[[#This Row],[Patient Age]]&lt;=74,"60-74",TRUE,"75+")</f>
        <v>60-74</v>
      </c>
      <c r="P2097" t="str" cm="1">
        <f t="array" ref="P2097">_xlfn.IFS(Table1[[#This Row],[Patient Waittime]]&lt;=15,"0-15",Table1[[#This Row],[Patient Waittime]]&lt;=30,"16-30",Table1[[#This Row],[Patient Waittime]]&lt;=45,"31-45",Table1[[#This Row],[Patient Waittime]]&lt;=60,"46-60",TRUE,"60+")</f>
        <v>46-60</v>
      </c>
      <c r="Q2097">
        <f>--(Table1[[#This Row],[Patient Waittime]]&lt;=30)</f>
        <v>0</v>
      </c>
      <c r="R2097">
        <f>--Table1[[#This Row],[Patient Admission Flag]]</f>
        <v>0</v>
      </c>
      <c r="S2097">
        <f>--AND(Table1[[#This Row],[WithinTarget]]=1,Table1[[#This Row],[Patient Satisfaction Score]]&gt;=7)</f>
        <v>0</v>
      </c>
      <c r="T2097" t="str">
        <f>IF(LEFT(Table1[[#This Row],[Patient Gender]],1)="F","Female","Male")</f>
        <v>Female</v>
      </c>
    </row>
    <row r="2098" spans="1:20" x14ac:dyDescent="0.3">
      <c r="A2098" t="s">
        <v>2202</v>
      </c>
      <c r="B2098" s="1">
        <v>45244.088888888888</v>
      </c>
      <c r="C2098" t="s">
        <v>13</v>
      </c>
      <c r="D2098">
        <v>58</v>
      </c>
      <c r="E2098" t="s">
        <v>19</v>
      </c>
      <c r="F2098" t="s">
        <v>15</v>
      </c>
      <c r="G2098" t="b">
        <v>0</v>
      </c>
      <c r="I2098">
        <v>25</v>
      </c>
      <c r="J2098" t="b">
        <v>0</v>
      </c>
      <c r="K2098">
        <f>YEAR(Table1[[#This Row],[Patient Admission Date]])</f>
        <v>2023</v>
      </c>
      <c r="L2098" t="str">
        <f>TEXT(Table1[[#This Row],[Patient Admission Date]],"mmm")</f>
        <v>Nov</v>
      </c>
      <c r="M2098" t="str">
        <f>TEXT(Table1[[#This Row],[Patient Admission Date]],"ddd")</f>
        <v>Tue</v>
      </c>
      <c r="N2098" t="str">
        <f>TEXT(INT(HOUR(Table1[[#This Row],[Patient Admission Date]])/3)*3,"00")&amp;"-"&amp;TEXT(INT(HOUR(Table1[[#This Row],[Patient Admission Date]])/3)*3+3,"00")</f>
        <v>00-03</v>
      </c>
      <c r="O2098" t="str" cm="1">
        <f t="array" ref="O2098">_xlfn.IFS(Table1[[#This Row],[Patient Age]]&lt;=14,"0-14",Table1[[#This Row],[Patient Age]]&lt;=29,"15-29",Table1[[#This Row],[Patient Age]]&lt;=44,"30-44",Table1[[#This Row],[Patient Age]]&lt;=59,"45-59",Table1[[#This Row],[Patient Age]]&lt;=74,"60-74",TRUE,"75+")</f>
        <v>45-59</v>
      </c>
      <c r="P2098" t="str" cm="1">
        <f t="array" ref="P2098">_xlfn.IFS(Table1[[#This Row],[Patient Waittime]]&lt;=15,"0-15",Table1[[#This Row],[Patient Waittime]]&lt;=30,"16-30",Table1[[#This Row],[Patient Waittime]]&lt;=45,"31-45",Table1[[#This Row],[Patient Waittime]]&lt;=60,"46-60",TRUE,"60+")</f>
        <v>16-30</v>
      </c>
      <c r="Q2098">
        <f>--(Table1[[#This Row],[Patient Waittime]]&lt;=30)</f>
        <v>1</v>
      </c>
      <c r="R2098">
        <f>--Table1[[#This Row],[Patient Admission Flag]]</f>
        <v>0</v>
      </c>
      <c r="S2098">
        <f>--AND(Table1[[#This Row],[WithinTarget]]=1,Table1[[#This Row],[Patient Satisfaction Score]]&gt;=7)</f>
        <v>0</v>
      </c>
      <c r="T2098" t="str">
        <f>IF(LEFT(Table1[[#This Row],[Patient Gender]],1)="F","Female","Male")</f>
        <v>Female</v>
      </c>
    </row>
    <row r="2099" spans="1:20" x14ac:dyDescent="0.3">
      <c r="A2099" t="s">
        <v>2203</v>
      </c>
      <c r="B2099" s="1">
        <v>45144.726388888892</v>
      </c>
      <c r="C2099" t="s">
        <v>13</v>
      </c>
      <c r="D2099">
        <v>17</v>
      </c>
      <c r="E2099" t="s">
        <v>19</v>
      </c>
      <c r="F2099" t="s">
        <v>15</v>
      </c>
      <c r="G2099" t="b">
        <v>0</v>
      </c>
      <c r="I2099">
        <v>15</v>
      </c>
      <c r="J2099" t="b">
        <v>0</v>
      </c>
      <c r="K2099">
        <f>YEAR(Table1[[#This Row],[Patient Admission Date]])</f>
        <v>2023</v>
      </c>
      <c r="L2099" t="str">
        <f>TEXT(Table1[[#This Row],[Patient Admission Date]],"mmm")</f>
        <v>Aug</v>
      </c>
      <c r="M2099" t="str">
        <f>TEXT(Table1[[#This Row],[Patient Admission Date]],"ddd")</f>
        <v>Sun</v>
      </c>
      <c r="N2099" t="str">
        <f>TEXT(INT(HOUR(Table1[[#This Row],[Patient Admission Date]])/3)*3,"00")&amp;"-"&amp;TEXT(INT(HOUR(Table1[[#This Row],[Patient Admission Date]])/3)*3+3,"00")</f>
        <v>15-18</v>
      </c>
      <c r="O2099" t="str" cm="1">
        <f t="array" ref="O2099">_xlfn.IFS(Table1[[#This Row],[Patient Age]]&lt;=14,"0-14",Table1[[#This Row],[Patient Age]]&lt;=29,"15-29",Table1[[#This Row],[Patient Age]]&lt;=44,"30-44",Table1[[#This Row],[Patient Age]]&lt;=59,"45-59",Table1[[#This Row],[Patient Age]]&lt;=74,"60-74",TRUE,"75+")</f>
        <v>15-29</v>
      </c>
      <c r="P2099" t="str" cm="1">
        <f t="array" ref="P2099">_xlfn.IFS(Table1[[#This Row],[Patient Waittime]]&lt;=15,"0-15",Table1[[#This Row],[Patient Waittime]]&lt;=30,"16-30",Table1[[#This Row],[Patient Waittime]]&lt;=45,"31-45",Table1[[#This Row],[Patient Waittime]]&lt;=60,"46-60",TRUE,"60+")</f>
        <v>0-15</v>
      </c>
      <c r="Q2099">
        <f>--(Table1[[#This Row],[Patient Waittime]]&lt;=30)</f>
        <v>1</v>
      </c>
      <c r="R2099">
        <f>--Table1[[#This Row],[Patient Admission Flag]]</f>
        <v>0</v>
      </c>
      <c r="S2099">
        <f>--AND(Table1[[#This Row],[WithinTarget]]=1,Table1[[#This Row],[Patient Satisfaction Score]]&gt;=7)</f>
        <v>0</v>
      </c>
      <c r="T2099" t="str">
        <f>IF(LEFT(Table1[[#This Row],[Patient Gender]],1)="F","Female","Male")</f>
        <v>Female</v>
      </c>
    </row>
    <row r="2100" spans="1:20" x14ac:dyDescent="0.3">
      <c r="A2100" t="s">
        <v>2204</v>
      </c>
      <c r="B2100" s="1">
        <v>45116.873611111114</v>
      </c>
      <c r="C2100" t="s">
        <v>13</v>
      </c>
      <c r="D2100">
        <v>9</v>
      </c>
      <c r="E2100" t="s">
        <v>19</v>
      </c>
      <c r="F2100" t="s">
        <v>15</v>
      </c>
      <c r="G2100" t="b">
        <v>0</v>
      </c>
      <c r="I2100">
        <v>18</v>
      </c>
      <c r="J2100" t="b">
        <v>0</v>
      </c>
      <c r="K2100">
        <f>YEAR(Table1[[#This Row],[Patient Admission Date]])</f>
        <v>2023</v>
      </c>
      <c r="L2100" t="str">
        <f>TEXT(Table1[[#This Row],[Patient Admission Date]],"mmm")</f>
        <v>Jul</v>
      </c>
      <c r="M2100" t="str">
        <f>TEXT(Table1[[#This Row],[Patient Admission Date]],"ddd")</f>
        <v>Sun</v>
      </c>
      <c r="N2100" t="str">
        <f>TEXT(INT(HOUR(Table1[[#This Row],[Patient Admission Date]])/3)*3,"00")&amp;"-"&amp;TEXT(INT(HOUR(Table1[[#This Row],[Patient Admission Date]])/3)*3+3,"00")</f>
        <v>18-21</v>
      </c>
      <c r="O2100" t="str" cm="1">
        <f t="array" ref="O2100">_xlfn.IFS(Table1[[#This Row],[Patient Age]]&lt;=14,"0-14",Table1[[#This Row],[Patient Age]]&lt;=29,"15-29",Table1[[#This Row],[Patient Age]]&lt;=44,"30-44",Table1[[#This Row],[Patient Age]]&lt;=59,"45-59",Table1[[#This Row],[Patient Age]]&lt;=74,"60-74",TRUE,"75+")</f>
        <v>0-14</v>
      </c>
      <c r="P2100" t="str" cm="1">
        <f t="array" ref="P2100">_xlfn.IFS(Table1[[#This Row],[Patient Waittime]]&lt;=15,"0-15",Table1[[#This Row],[Patient Waittime]]&lt;=30,"16-30",Table1[[#This Row],[Patient Waittime]]&lt;=45,"31-45",Table1[[#This Row],[Patient Waittime]]&lt;=60,"46-60",TRUE,"60+")</f>
        <v>16-30</v>
      </c>
      <c r="Q2100">
        <f>--(Table1[[#This Row],[Patient Waittime]]&lt;=30)</f>
        <v>1</v>
      </c>
      <c r="R2100">
        <f>--Table1[[#This Row],[Patient Admission Flag]]</f>
        <v>0</v>
      </c>
      <c r="S2100">
        <f>--AND(Table1[[#This Row],[WithinTarget]]=1,Table1[[#This Row],[Patient Satisfaction Score]]&gt;=7)</f>
        <v>0</v>
      </c>
      <c r="T2100" t="str">
        <f>IF(LEFT(Table1[[#This Row],[Patient Gender]],1)="F","Female","Male")</f>
        <v>Female</v>
      </c>
    </row>
    <row r="2101" spans="1:20" x14ac:dyDescent="0.3">
      <c r="A2101" t="s">
        <v>2205</v>
      </c>
      <c r="B2101" s="1">
        <v>45492.677083333336</v>
      </c>
      <c r="C2101" t="s">
        <v>13</v>
      </c>
      <c r="D2101">
        <v>42</v>
      </c>
      <c r="E2101" t="s">
        <v>19</v>
      </c>
      <c r="F2101" t="s">
        <v>15</v>
      </c>
      <c r="G2101" t="b">
        <v>0</v>
      </c>
      <c r="I2101">
        <v>40</v>
      </c>
      <c r="J2101" t="b">
        <v>0</v>
      </c>
      <c r="K2101">
        <f>YEAR(Table1[[#This Row],[Patient Admission Date]])</f>
        <v>2024</v>
      </c>
      <c r="L2101" t="str">
        <f>TEXT(Table1[[#This Row],[Patient Admission Date]],"mmm")</f>
        <v>Jul</v>
      </c>
      <c r="M2101" t="str">
        <f>TEXT(Table1[[#This Row],[Patient Admission Date]],"ddd")</f>
        <v>Fri</v>
      </c>
      <c r="N2101" t="str">
        <f>TEXT(INT(HOUR(Table1[[#This Row],[Patient Admission Date]])/3)*3,"00")&amp;"-"&amp;TEXT(INT(HOUR(Table1[[#This Row],[Patient Admission Date]])/3)*3+3,"00")</f>
        <v>15-18</v>
      </c>
      <c r="O2101" t="str" cm="1">
        <f t="array" ref="O2101">_xlfn.IFS(Table1[[#This Row],[Patient Age]]&lt;=14,"0-14",Table1[[#This Row],[Patient Age]]&lt;=29,"15-29",Table1[[#This Row],[Patient Age]]&lt;=44,"30-44",Table1[[#This Row],[Patient Age]]&lt;=59,"45-59",Table1[[#This Row],[Patient Age]]&lt;=74,"60-74",TRUE,"75+")</f>
        <v>30-44</v>
      </c>
      <c r="P2101" t="str" cm="1">
        <f t="array" ref="P2101">_xlfn.IFS(Table1[[#This Row],[Patient Waittime]]&lt;=15,"0-15",Table1[[#This Row],[Patient Waittime]]&lt;=30,"16-30",Table1[[#This Row],[Patient Waittime]]&lt;=45,"31-45",Table1[[#This Row],[Patient Waittime]]&lt;=60,"46-60",TRUE,"60+")</f>
        <v>31-45</v>
      </c>
      <c r="Q2101">
        <f>--(Table1[[#This Row],[Patient Waittime]]&lt;=30)</f>
        <v>0</v>
      </c>
      <c r="R2101">
        <f>--Table1[[#This Row],[Patient Admission Flag]]</f>
        <v>0</v>
      </c>
      <c r="S2101">
        <f>--AND(Table1[[#This Row],[WithinTarget]]=1,Table1[[#This Row],[Patient Satisfaction Score]]&gt;=7)</f>
        <v>0</v>
      </c>
      <c r="T2101" t="str">
        <f>IF(LEFT(Table1[[#This Row],[Patient Gender]],1)="F","Female","Male")</f>
        <v>Female</v>
      </c>
    </row>
    <row r="2102" spans="1:20" x14ac:dyDescent="0.3">
      <c r="A2102" t="s">
        <v>2206</v>
      </c>
      <c r="B2102" s="1">
        <v>45141.571527777778</v>
      </c>
      <c r="C2102" t="s">
        <v>13</v>
      </c>
      <c r="D2102">
        <v>61</v>
      </c>
      <c r="E2102" t="s">
        <v>19</v>
      </c>
      <c r="F2102" t="s">
        <v>15</v>
      </c>
      <c r="G2102" t="b">
        <v>0</v>
      </c>
      <c r="I2102">
        <v>41</v>
      </c>
      <c r="J2102" t="b">
        <v>0</v>
      </c>
      <c r="K2102">
        <f>YEAR(Table1[[#This Row],[Patient Admission Date]])</f>
        <v>2023</v>
      </c>
      <c r="L2102" t="str">
        <f>TEXT(Table1[[#This Row],[Patient Admission Date]],"mmm")</f>
        <v>Aug</v>
      </c>
      <c r="M2102" t="str">
        <f>TEXT(Table1[[#This Row],[Patient Admission Date]],"ddd")</f>
        <v>Thu</v>
      </c>
      <c r="N2102" t="str">
        <f>TEXT(INT(HOUR(Table1[[#This Row],[Patient Admission Date]])/3)*3,"00")&amp;"-"&amp;TEXT(INT(HOUR(Table1[[#This Row],[Patient Admission Date]])/3)*3+3,"00")</f>
        <v>12-15</v>
      </c>
      <c r="O2102" t="str" cm="1">
        <f t="array" ref="O2102">_xlfn.IFS(Table1[[#This Row],[Patient Age]]&lt;=14,"0-14",Table1[[#This Row],[Patient Age]]&lt;=29,"15-29",Table1[[#This Row],[Patient Age]]&lt;=44,"30-44",Table1[[#This Row],[Patient Age]]&lt;=59,"45-59",Table1[[#This Row],[Patient Age]]&lt;=74,"60-74",TRUE,"75+")</f>
        <v>60-74</v>
      </c>
      <c r="P2102" t="str" cm="1">
        <f t="array" ref="P2102">_xlfn.IFS(Table1[[#This Row],[Patient Waittime]]&lt;=15,"0-15",Table1[[#This Row],[Patient Waittime]]&lt;=30,"16-30",Table1[[#This Row],[Patient Waittime]]&lt;=45,"31-45",Table1[[#This Row],[Patient Waittime]]&lt;=60,"46-60",TRUE,"60+")</f>
        <v>31-45</v>
      </c>
      <c r="Q2102">
        <f>--(Table1[[#This Row],[Patient Waittime]]&lt;=30)</f>
        <v>0</v>
      </c>
      <c r="R2102">
        <f>--Table1[[#This Row],[Patient Admission Flag]]</f>
        <v>0</v>
      </c>
      <c r="S2102">
        <f>--AND(Table1[[#This Row],[WithinTarget]]=1,Table1[[#This Row],[Patient Satisfaction Score]]&gt;=7)</f>
        <v>0</v>
      </c>
      <c r="T2102" t="str">
        <f>IF(LEFT(Table1[[#This Row],[Patient Gender]],1)="F","Female","Male")</f>
        <v>Female</v>
      </c>
    </row>
    <row r="2103" spans="1:20" x14ac:dyDescent="0.3">
      <c r="A2103" t="s">
        <v>2207</v>
      </c>
      <c r="B2103" s="1">
        <v>45538.772916666669</v>
      </c>
      <c r="C2103" t="s">
        <v>13</v>
      </c>
      <c r="D2103">
        <v>43</v>
      </c>
      <c r="E2103" t="s">
        <v>19</v>
      </c>
      <c r="F2103" t="s">
        <v>15</v>
      </c>
      <c r="G2103" t="b">
        <v>0</v>
      </c>
      <c r="I2103">
        <v>43</v>
      </c>
      <c r="J2103" t="b">
        <v>0</v>
      </c>
      <c r="K2103">
        <f>YEAR(Table1[[#This Row],[Patient Admission Date]])</f>
        <v>2024</v>
      </c>
      <c r="L2103" t="str">
        <f>TEXT(Table1[[#This Row],[Patient Admission Date]],"mmm")</f>
        <v>Sep</v>
      </c>
      <c r="M2103" t="str">
        <f>TEXT(Table1[[#This Row],[Patient Admission Date]],"ddd")</f>
        <v>Tue</v>
      </c>
      <c r="N2103" t="str">
        <f>TEXT(INT(HOUR(Table1[[#This Row],[Patient Admission Date]])/3)*3,"00")&amp;"-"&amp;TEXT(INT(HOUR(Table1[[#This Row],[Patient Admission Date]])/3)*3+3,"00")</f>
        <v>18-21</v>
      </c>
      <c r="O2103" t="str" cm="1">
        <f t="array" ref="O2103">_xlfn.IFS(Table1[[#This Row],[Patient Age]]&lt;=14,"0-14",Table1[[#This Row],[Patient Age]]&lt;=29,"15-29",Table1[[#This Row],[Patient Age]]&lt;=44,"30-44",Table1[[#This Row],[Patient Age]]&lt;=59,"45-59",Table1[[#This Row],[Patient Age]]&lt;=74,"60-74",TRUE,"75+")</f>
        <v>30-44</v>
      </c>
      <c r="P2103" t="str" cm="1">
        <f t="array" ref="P2103">_xlfn.IFS(Table1[[#This Row],[Patient Waittime]]&lt;=15,"0-15",Table1[[#This Row],[Patient Waittime]]&lt;=30,"16-30",Table1[[#This Row],[Patient Waittime]]&lt;=45,"31-45",Table1[[#This Row],[Patient Waittime]]&lt;=60,"46-60",TRUE,"60+")</f>
        <v>31-45</v>
      </c>
      <c r="Q2103">
        <f>--(Table1[[#This Row],[Patient Waittime]]&lt;=30)</f>
        <v>0</v>
      </c>
      <c r="R2103">
        <f>--Table1[[#This Row],[Patient Admission Flag]]</f>
        <v>0</v>
      </c>
      <c r="S2103">
        <f>--AND(Table1[[#This Row],[WithinTarget]]=1,Table1[[#This Row],[Patient Satisfaction Score]]&gt;=7)</f>
        <v>0</v>
      </c>
      <c r="T2103" t="str">
        <f>IF(LEFT(Table1[[#This Row],[Patient Gender]],1)="F","Female","Male")</f>
        <v>Female</v>
      </c>
    </row>
    <row r="2104" spans="1:20" x14ac:dyDescent="0.3">
      <c r="A2104" t="s">
        <v>2208</v>
      </c>
      <c r="B2104" s="1">
        <v>45237.745138888888</v>
      </c>
      <c r="C2104" t="s">
        <v>13</v>
      </c>
      <c r="D2104">
        <v>16</v>
      </c>
      <c r="E2104" t="s">
        <v>19</v>
      </c>
      <c r="F2104" t="s">
        <v>15</v>
      </c>
      <c r="G2104" t="b">
        <v>0</v>
      </c>
      <c r="I2104">
        <v>53</v>
      </c>
      <c r="J2104" t="b">
        <v>0</v>
      </c>
      <c r="K2104">
        <f>YEAR(Table1[[#This Row],[Patient Admission Date]])</f>
        <v>2023</v>
      </c>
      <c r="L2104" t="str">
        <f>TEXT(Table1[[#This Row],[Patient Admission Date]],"mmm")</f>
        <v>Nov</v>
      </c>
      <c r="M2104" t="str">
        <f>TEXT(Table1[[#This Row],[Patient Admission Date]],"ddd")</f>
        <v>Tue</v>
      </c>
      <c r="N2104" t="str">
        <f>TEXT(INT(HOUR(Table1[[#This Row],[Patient Admission Date]])/3)*3,"00")&amp;"-"&amp;TEXT(INT(HOUR(Table1[[#This Row],[Patient Admission Date]])/3)*3+3,"00")</f>
        <v>15-18</v>
      </c>
      <c r="O2104" t="str" cm="1">
        <f t="array" ref="O2104">_xlfn.IFS(Table1[[#This Row],[Patient Age]]&lt;=14,"0-14",Table1[[#This Row],[Patient Age]]&lt;=29,"15-29",Table1[[#This Row],[Patient Age]]&lt;=44,"30-44",Table1[[#This Row],[Patient Age]]&lt;=59,"45-59",Table1[[#This Row],[Patient Age]]&lt;=74,"60-74",TRUE,"75+")</f>
        <v>15-29</v>
      </c>
      <c r="P2104" t="str" cm="1">
        <f t="array" ref="P2104">_xlfn.IFS(Table1[[#This Row],[Patient Waittime]]&lt;=15,"0-15",Table1[[#This Row],[Patient Waittime]]&lt;=30,"16-30",Table1[[#This Row],[Patient Waittime]]&lt;=45,"31-45",Table1[[#This Row],[Patient Waittime]]&lt;=60,"46-60",TRUE,"60+")</f>
        <v>46-60</v>
      </c>
      <c r="Q2104">
        <f>--(Table1[[#This Row],[Patient Waittime]]&lt;=30)</f>
        <v>0</v>
      </c>
      <c r="R2104">
        <f>--Table1[[#This Row],[Patient Admission Flag]]</f>
        <v>0</v>
      </c>
      <c r="S2104">
        <f>--AND(Table1[[#This Row],[WithinTarget]]=1,Table1[[#This Row],[Patient Satisfaction Score]]&gt;=7)</f>
        <v>0</v>
      </c>
      <c r="T2104" t="str">
        <f>IF(LEFT(Table1[[#This Row],[Patient Gender]],1)="F","Female","Male")</f>
        <v>Female</v>
      </c>
    </row>
    <row r="2105" spans="1:20" x14ac:dyDescent="0.3">
      <c r="A2105" t="s">
        <v>2209</v>
      </c>
      <c r="B2105" s="1">
        <v>45184.125694444447</v>
      </c>
      <c r="C2105" t="s">
        <v>13</v>
      </c>
      <c r="D2105">
        <v>4</v>
      </c>
      <c r="E2105" t="s">
        <v>19</v>
      </c>
      <c r="F2105" t="s">
        <v>15</v>
      </c>
      <c r="G2105" t="b">
        <v>0</v>
      </c>
      <c r="I2105">
        <v>14</v>
      </c>
      <c r="J2105" t="b">
        <v>0</v>
      </c>
      <c r="K2105">
        <f>YEAR(Table1[[#This Row],[Patient Admission Date]])</f>
        <v>2023</v>
      </c>
      <c r="L2105" t="str">
        <f>TEXT(Table1[[#This Row],[Patient Admission Date]],"mmm")</f>
        <v>Sep</v>
      </c>
      <c r="M2105" t="str">
        <f>TEXT(Table1[[#This Row],[Patient Admission Date]],"ddd")</f>
        <v>Fri</v>
      </c>
      <c r="N2105" t="str">
        <f>TEXT(INT(HOUR(Table1[[#This Row],[Patient Admission Date]])/3)*3,"00")&amp;"-"&amp;TEXT(INT(HOUR(Table1[[#This Row],[Patient Admission Date]])/3)*3+3,"00")</f>
        <v>03-06</v>
      </c>
      <c r="O2105" t="str" cm="1">
        <f t="array" ref="O2105">_xlfn.IFS(Table1[[#This Row],[Patient Age]]&lt;=14,"0-14",Table1[[#This Row],[Patient Age]]&lt;=29,"15-29",Table1[[#This Row],[Patient Age]]&lt;=44,"30-44",Table1[[#This Row],[Patient Age]]&lt;=59,"45-59",Table1[[#This Row],[Patient Age]]&lt;=74,"60-74",TRUE,"75+")</f>
        <v>0-14</v>
      </c>
      <c r="P2105" t="str" cm="1">
        <f t="array" ref="P2105">_xlfn.IFS(Table1[[#This Row],[Patient Waittime]]&lt;=15,"0-15",Table1[[#This Row],[Patient Waittime]]&lt;=30,"16-30",Table1[[#This Row],[Patient Waittime]]&lt;=45,"31-45",Table1[[#This Row],[Patient Waittime]]&lt;=60,"46-60",TRUE,"60+")</f>
        <v>0-15</v>
      </c>
      <c r="Q2105">
        <f>--(Table1[[#This Row],[Patient Waittime]]&lt;=30)</f>
        <v>1</v>
      </c>
      <c r="R2105">
        <f>--Table1[[#This Row],[Patient Admission Flag]]</f>
        <v>0</v>
      </c>
      <c r="S2105">
        <f>--AND(Table1[[#This Row],[WithinTarget]]=1,Table1[[#This Row],[Patient Satisfaction Score]]&gt;=7)</f>
        <v>0</v>
      </c>
      <c r="T2105" t="str">
        <f>IF(LEFT(Table1[[#This Row],[Patient Gender]],1)="F","Female","Male")</f>
        <v>Female</v>
      </c>
    </row>
    <row r="2106" spans="1:20" x14ac:dyDescent="0.3">
      <c r="A2106" t="s">
        <v>2210</v>
      </c>
      <c r="B2106" s="1">
        <v>45033.84375</v>
      </c>
      <c r="C2106" t="s">
        <v>13</v>
      </c>
      <c r="D2106">
        <v>48</v>
      </c>
      <c r="E2106" t="s">
        <v>19</v>
      </c>
      <c r="F2106" t="s">
        <v>15</v>
      </c>
      <c r="G2106" t="b">
        <v>0</v>
      </c>
      <c r="I2106">
        <v>15</v>
      </c>
      <c r="J2106" t="b">
        <v>0</v>
      </c>
      <c r="K2106">
        <f>YEAR(Table1[[#This Row],[Patient Admission Date]])</f>
        <v>2023</v>
      </c>
      <c r="L2106" t="str">
        <f>TEXT(Table1[[#This Row],[Patient Admission Date]],"mmm")</f>
        <v>Apr</v>
      </c>
      <c r="M2106" t="str">
        <f>TEXT(Table1[[#This Row],[Patient Admission Date]],"ddd")</f>
        <v>Mon</v>
      </c>
      <c r="N2106" t="str">
        <f>TEXT(INT(HOUR(Table1[[#This Row],[Patient Admission Date]])/3)*3,"00")&amp;"-"&amp;TEXT(INT(HOUR(Table1[[#This Row],[Patient Admission Date]])/3)*3+3,"00")</f>
        <v>18-21</v>
      </c>
      <c r="O2106" t="str" cm="1">
        <f t="array" ref="O2106">_xlfn.IFS(Table1[[#This Row],[Patient Age]]&lt;=14,"0-14",Table1[[#This Row],[Patient Age]]&lt;=29,"15-29",Table1[[#This Row],[Patient Age]]&lt;=44,"30-44",Table1[[#This Row],[Patient Age]]&lt;=59,"45-59",Table1[[#This Row],[Patient Age]]&lt;=74,"60-74",TRUE,"75+")</f>
        <v>45-59</v>
      </c>
      <c r="P2106" t="str" cm="1">
        <f t="array" ref="P2106">_xlfn.IFS(Table1[[#This Row],[Patient Waittime]]&lt;=15,"0-15",Table1[[#This Row],[Patient Waittime]]&lt;=30,"16-30",Table1[[#This Row],[Patient Waittime]]&lt;=45,"31-45",Table1[[#This Row],[Patient Waittime]]&lt;=60,"46-60",TRUE,"60+")</f>
        <v>0-15</v>
      </c>
      <c r="Q2106">
        <f>--(Table1[[#This Row],[Patient Waittime]]&lt;=30)</f>
        <v>1</v>
      </c>
      <c r="R2106">
        <f>--Table1[[#This Row],[Patient Admission Flag]]</f>
        <v>0</v>
      </c>
      <c r="S2106">
        <f>--AND(Table1[[#This Row],[WithinTarget]]=1,Table1[[#This Row],[Patient Satisfaction Score]]&gt;=7)</f>
        <v>0</v>
      </c>
      <c r="T2106" t="str">
        <f>IF(LEFT(Table1[[#This Row],[Patient Gender]],1)="F","Female","Male")</f>
        <v>Female</v>
      </c>
    </row>
    <row r="2107" spans="1:20" x14ac:dyDescent="0.3">
      <c r="A2107" t="s">
        <v>2211</v>
      </c>
      <c r="B2107" s="1">
        <v>45544.523611111108</v>
      </c>
      <c r="C2107" t="s">
        <v>13</v>
      </c>
      <c r="D2107">
        <v>69</v>
      </c>
      <c r="E2107" t="s">
        <v>19</v>
      </c>
      <c r="F2107" t="s">
        <v>15</v>
      </c>
      <c r="G2107" t="b">
        <v>0</v>
      </c>
      <c r="I2107">
        <v>48</v>
      </c>
      <c r="J2107" t="b">
        <v>0</v>
      </c>
      <c r="K2107">
        <f>YEAR(Table1[[#This Row],[Patient Admission Date]])</f>
        <v>2024</v>
      </c>
      <c r="L2107" t="str">
        <f>TEXT(Table1[[#This Row],[Patient Admission Date]],"mmm")</f>
        <v>Sep</v>
      </c>
      <c r="M2107" t="str">
        <f>TEXT(Table1[[#This Row],[Patient Admission Date]],"ddd")</f>
        <v>Mon</v>
      </c>
      <c r="N2107" t="str">
        <f>TEXT(INT(HOUR(Table1[[#This Row],[Patient Admission Date]])/3)*3,"00")&amp;"-"&amp;TEXT(INT(HOUR(Table1[[#This Row],[Patient Admission Date]])/3)*3+3,"00")</f>
        <v>12-15</v>
      </c>
      <c r="O2107" t="str" cm="1">
        <f t="array" ref="O2107">_xlfn.IFS(Table1[[#This Row],[Patient Age]]&lt;=14,"0-14",Table1[[#This Row],[Patient Age]]&lt;=29,"15-29",Table1[[#This Row],[Patient Age]]&lt;=44,"30-44",Table1[[#This Row],[Patient Age]]&lt;=59,"45-59",Table1[[#This Row],[Patient Age]]&lt;=74,"60-74",TRUE,"75+")</f>
        <v>60-74</v>
      </c>
      <c r="P2107" t="str" cm="1">
        <f t="array" ref="P2107">_xlfn.IFS(Table1[[#This Row],[Patient Waittime]]&lt;=15,"0-15",Table1[[#This Row],[Patient Waittime]]&lt;=30,"16-30",Table1[[#This Row],[Patient Waittime]]&lt;=45,"31-45",Table1[[#This Row],[Patient Waittime]]&lt;=60,"46-60",TRUE,"60+")</f>
        <v>46-60</v>
      </c>
      <c r="Q2107">
        <f>--(Table1[[#This Row],[Patient Waittime]]&lt;=30)</f>
        <v>0</v>
      </c>
      <c r="R2107">
        <f>--Table1[[#This Row],[Patient Admission Flag]]</f>
        <v>0</v>
      </c>
      <c r="S2107">
        <f>--AND(Table1[[#This Row],[WithinTarget]]=1,Table1[[#This Row],[Patient Satisfaction Score]]&gt;=7)</f>
        <v>0</v>
      </c>
      <c r="T2107" t="str">
        <f>IF(LEFT(Table1[[#This Row],[Patient Gender]],1)="F","Female","Male")</f>
        <v>Female</v>
      </c>
    </row>
    <row r="2108" spans="1:20" x14ac:dyDescent="0.3">
      <c r="A2108" t="s">
        <v>2212</v>
      </c>
      <c r="B2108" s="1">
        <v>45544.823611111111</v>
      </c>
      <c r="C2108" t="s">
        <v>13</v>
      </c>
      <c r="D2108">
        <v>64</v>
      </c>
      <c r="E2108" t="s">
        <v>19</v>
      </c>
      <c r="F2108" t="s">
        <v>15</v>
      </c>
      <c r="G2108" t="b">
        <v>0</v>
      </c>
      <c r="I2108">
        <v>13</v>
      </c>
      <c r="J2108" t="b">
        <v>0</v>
      </c>
      <c r="K2108">
        <f>YEAR(Table1[[#This Row],[Patient Admission Date]])</f>
        <v>2024</v>
      </c>
      <c r="L2108" t="str">
        <f>TEXT(Table1[[#This Row],[Patient Admission Date]],"mmm")</f>
        <v>Sep</v>
      </c>
      <c r="M2108" t="str">
        <f>TEXT(Table1[[#This Row],[Patient Admission Date]],"ddd")</f>
        <v>Mon</v>
      </c>
      <c r="N2108" t="str">
        <f>TEXT(INT(HOUR(Table1[[#This Row],[Patient Admission Date]])/3)*3,"00")&amp;"-"&amp;TEXT(INT(HOUR(Table1[[#This Row],[Patient Admission Date]])/3)*3+3,"00")</f>
        <v>18-21</v>
      </c>
      <c r="O2108" t="str" cm="1">
        <f t="array" ref="O2108">_xlfn.IFS(Table1[[#This Row],[Patient Age]]&lt;=14,"0-14",Table1[[#This Row],[Patient Age]]&lt;=29,"15-29",Table1[[#This Row],[Patient Age]]&lt;=44,"30-44",Table1[[#This Row],[Patient Age]]&lt;=59,"45-59",Table1[[#This Row],[Patient Age]]&lt;=74,"60-74",TRUE,"75+")</f>
        <v>60-74</v>
      </c>
      <c r="P2108" t="str" cm="1">
        <f t="array" ref="P2108">_xlfn.IFS(Table1[[#This Row],[Patient Waittime]]&lt;=15,"0-15",Table1[[#This Row],[Patient Waittime]]&lt;=30,"16-30",Table1[[#This Row],[Patient Waittime]]&lt;=45,"31-45",Table1[[#This Row],[Patient Waittime]]&lt;=60,"46-60",TRUE,"60+")</f>
        <v>0-15</v>
      </c>
      <c r="Q2108">
        <f>--(Table1[[#This Row],[Patient Waittime]]&lt;=30)</f>
        <v>1</v>
      </c>
      <c r="R2108">
        <f>--Table1[[#This Row],[Patient Admission Flag]]</f>
        <v>0</v>
      </c>
      <c r="S2108">
        <f>--AND(Table1[[#This Row],[WithinTarget]]=1,Table1[[#This Row],[Patient Satisfaction Score]]&gt;=7)</f>
        <v>0</v>
      </c>
      <c r="T2108" t="str">
        <f>IF(LEFT(Table1[[#This Row],[Patient Gender]],1)="F","Female","Male")</f>
        <v>Female</v>
      </c>
    </row>
    <row r="2109" spans="1:20" x14ac:dyDescent="0.3">
      <c r="A2109" t="s">
        <v>2213</v>
      </c>
      <c r="B2109" s="1">
        <v>45557.275000000001</v>
      </c>
      <c r="C2109" t="s">
        <v>13</v>
      </c>
      <c r="D2109">
        <v>48</v>
      </c>
      <c r="E2109" t="s">
        <v>19</v>
      </c>
      <c r="F2109" t="s">
        <v>15</v>
      </c>
      <c r="G2109" t="b">
        <v>0</v>
      </c>
      <c r="I2109">
        <v>17</v>
      </c>
      <c r="J2109" t="b">
        <v>0</v>
      </c>
      <c r="K2109">
        <f>YEAR(Table1[[#This Row],[Patient Admission Date]])</f>
        <v>2024</v>
      </c>
      <c r="L2109" t="str">
        <f>TEXT(Table1[[#This Row],[Patient Admission Date]],"mmm")</f>
        <v>Sep</v>
      </c>
      <c r="M2109" t="str">
        <f>TEXT(Table1[[#This Row],[Patient Admission Date]],"ddd")</f>
        <v>Sun</v>
      </c>
      <c r="N2109" t="str">
        <f>TEXT(INT(HOUR(Table1[[#This Row],[Patient Admission Date]])/3)*3,"00")&amp;"-"&amp;TEXT(INT(HOUR(Table1[[#This Row],[Patient Admission Date]])/3)*3+3,"00")</f>
        <v>06-09</v>
      </c>
      <c r="O2109" t="str" cm="1">
        <f t="array" ref="O2109">_xlfn.IFS(Table1[[#This Row],[Patient Age]]&lt;=14,"0-14",Table1[[#This Row],[Patient Age]]&lt;=29,"15-29",Table1[[#This Row],[Patient Age]]&lt;=44,"30-44",Table1[[#This Row],[Patient Age]]&lt;=59,"45-59",Table1[[#This Row],[Patient Age]]&lt;=74,"60-74",TRUE,"75+")</f>
        <v>45-59</v>
      </c>
      <c r="P2109" t="str" cm="1">
        <f t="array" ref="P2109">_xlfn.IFS(Table1[[#This Row],[Patient Waittime]]&lt;=15,"0-15",Table1[[#This Row],[Patient Waittime]]&lt;=30,"16-30",Table1[[#This Row],[Patient Waittime]]&lt;=45,"31-45",Table1[[#This Row],[Patient Waittime]]&lt;=60,"46-60",TRUE,"60+")</f>
        <v>16-30</v>
      </c>
      <c r="Q2109">
        <f>--(Table1[[#This Row],[Patient Waittime]]&lt;=30)</f>
        <v>1</v>
      </c>
      <c r="R2109">
        <f>--Table1[[#This Row],[Patient Admission Flag]]</f>
        <v>0</v>
      </c>
      <c r="S2109">
        <f>--AND(Table1[[#This Row],[WithinTarget]]=1,Table1[[#This Row],[Patient Satisfaction Score]]&gt;=7)</f>
        <v>0</v>
      </c>
      <c r="T2109" t="str">
        <f>IF(LEFT(Table1[[#This Row],[Patient Gender]],1)="F","Female","Male")</f>
        <v>Female</v>
      </c>
    </row>
    <row r="2110" spans="1:20" x14ac:dyDescent="0.3">
      <c r="A2110" t="s">
        <v>2214</v>
      </c>
      <c r="B2110" s="1">
        <v>45580.004861111112</v>
      </c>
      <c r="C2110" t="s">
        <v>13</v>
      </c>
      <c r="D2110">
        <v>2</v>
      </c>
      <c r="E2110" t="s">
        <v>19</v>
      </c>
      <c r="F2110" t="s">
        <v>15</v>
      </c>
      <c r="G2110" t="b">
        <v>0</v>
      </c>
      <c r="I2110">
        <v>12</v>
      </c>
      <c r="J2110" t="b">
        <v>0</v>
      </c>
      <c r="K2110">
        <f>YEAR(Table1[[#This Row],[Patient Admission Date]])</f>
        <v>2024</v>
      </c>
      <c r="L2110" t="str">
        <f>TEXT(Table1[[#This Row],[Patient Admission Date]],"mmm")</f>
        <v>Oct</v>
      </c>
      <c r="M2110" t="str">
        <f>TEXT(Table1[[#This Row],[Patient Admission Date]],"ddd")</f>
        <v>Tue</v>
      </c>
      <c r="N2110" t="str">
        <f>TEXT(INT(HOUR(Table1[[#This Row],[Patient Admission Date]])/3)*3,"00")&amp;"-"&amp;TEXT(INT(HOUR(Table1[[#This Row],[Patient Admission Date]])/3)*3+3,"00")</f>
        <v>00-03</v>
      </c>
      <c r="O2110" t="str" cm="1">
        <f t="array" ref="O2110">_xlfn.IFS(Table1[[#This Row],[Patient Age]]&lt;=14,"0-14",Table1[[#This Row],[Patient Age]]&lt;=29,"15-29",Table1[[#This Row],[Patient Age]]&lt;=44,"30-44",Table1[[#This Row],[Patient Age]]&lt;=59,"45-59",Table1[[#This Row],[Patient Age]]&lt;=74,"60-74",TRUE,"75+")</f>
        <v>0-14</v>
      </c>
      <c r="P2110" t="str" cm="1">
        <f t="array" ref="P2110">_xlfn.IFS(Table1[[#This Row],[Patient Waittime]]&lt;=15,"0-15",Table1[[#This Row],[Patient Waittime]]&lt;=30,"16-30",Table1[[#This Row],[Patient Waittime]]&lt;=45,"31-45",Table1[[#This Row],[Patient Waittime]]&lt;=60,"46-60",TRUE,"60+")</f>
        <v>0-15</v>
      </c>
      <c r="Q2110">
        <f>--(Table1[[#This Row],[Patient Waittime]]&lt;=30)</f>
        <v>1</v>
      </c>
      <c r="R2110">
        <f>--Table1[[#This Row],[Patient Admission Flag]]</f>
        <v>0</v>
      </c>
      <c r="S2110">
        <f>--AND(Table1[[#This Row],[WithinTarget]]=1,Table1[[#This Row],[Patient Satisfaction Score]]&gt;=7)</f>
        <v>0</v>
      </c>
      <c r="T2110" t="str">
        <f>IF(LEFT(Table1[[#This Row],[Patient Gender]],1)="F","Female","Male")</f>
        <v>Female</v>
      </c>
    </row>
    <row r="2111" spans="1:20" x14ac:dyDescent="0.3">
      <c r="A2111" t="s">
        <v>2215</v>
      </c>
      <c r="B2111" s="1">
        <v>45460.85833333333</v>
      </c>
      <c r="C2111" t="s">
        <v>13</v>
      </c>
      <c r="D2111">
        <v>71</v>
      </c>
      <c r="E2111" t="s">
        <v>19</v>
      </c>
      <c r="F2111" t="s">
        <v>15</v>
      </c>
      <c r="G2111" t="b">
        <v>0</v>
      </c>
      <c r="I2111">
        <v>18</v>
      </c>
      <c r="J2111" t="b">
        <v>0</v>
      </c>
      <c r="K2111">
        <f>YEAR(Table1[[#This Row],[Patient Admission Date]])</f>
        <v>2024</v>
      </c>
      <c r="L2111" t="str">
        <f>TEXT(Table1[[#This Row],[Patient Admission Date]],"mmm")</f>
        <v>Jun</v>
      </c>
      <c r="M2111" t="str">
        <f>TEXT(Table1[[#This Row],[Patient Admission Date]],"ddd")</f>
        <v>Mon</v>
      </c>
      <c r="N2111" t="str">
        <f>TEXT(INT(HOUR(Table1[[#This Row],[Patient Admission Date]])/3)*3,"00")&amp;"-"&amp;TEXT(INT(HOUR(Table1[[#This Row],[Patient Admission Date]])/3)*3+3,"00")</f>
        <v>18-21</v>
      </c>
      <c r="O2111" t="str" cm="1">
        <f t="array" ref="O2111">_xlfn.IFS(Table1[[#This Row],[Patient Age]]&lt;=14,"0-14",Table1[[#This Row],[Patient Age]]&lt;=29,"15-29",Table1[[#This Row],[Patient Age]]&lt;=44,"30-44",Table1[[#This Row],[Patient Age]]&lt;=59,"45-59",Table1[[#This Row],[Patient Age]]&lt;=74,"60-74",TRUE,"75+")</f>
        <v>60-74</v>
      </c>
      <c r="P2111" t="str" cm="1">
        <f t="array" ref="P2111">_xlfn.IFS(Table1[[#This Row],[Patient Waittime]]&lt;=15,"0-15",Table1[[#This Row],[Patient Waittime]]&lt;=30,"16-30",Table1[[#This Row],[Patient Waittime]]&lt;=45,"31-45",Table1[[#This Row],[Patient Waittime]]&lt;=60,"46-60",TRUE,"60+")</f>
        <v>16-30</v>
      </c>
      <c r="Q2111">
        <f>--(Table1[[#This Row],[Patient Waittime]]&lt;=30)</f>
        <v>1</v>
      </c>
      <c r="R2111">
        <f>--Table1[[#This Row],[Patient Admission Flag]]</f>
        <v>0</v>
      </c>
      <c r="S2111">
        <f>--AND(Table1[[#This Row],[WithinTarget]]=1,Table1[[#This Row],[Patient Satisfaction Score]]&gt;=7)</f>
        <v>0</v>
      </c>
      <c r="T2111" t="str">
        <f>IF(LEFT(Table1[[#This Row],[Patient Gender]],1)="F","Female","Male")</f>
        <v>Female</v>
      </c>
    </row>
    <row r="2112" spans="1:20" x14ac:dyDescent="0.3">
      <c r="A2112" t="s">
        <v>2216</v>
      </c>
      <c r="B2112" s="1">
        <v>45291.682638888888</v>
      </c>
      <c r="C2112" t="s">
        <v>13</v>
      </c>
      <c r="D2112">
        <v>37</v>
      </c>
      <c r="E2112" t="s">
        <v>19</v>
      </c>
      <c r="F2112" t="s">
        <v>15</v>
      </c>
      <c r="G2112" t="b">
        <v>0</v>
      </c>
      <c r="I2112">
        <v>40</v>
      </c>
      <c r="J2112" t="b">
        <v>0</v>
      </c>
      <c r="K2112">
        <f>YEAR(Table1[[#This Row],[Patient Admission Date]])</f>
        <v>2023</v>
      </c>
      <c r="L2112" t="str">
        <f>TEXT(Table1[[#This Row],[Patient Admission Date]],"mmm")</f>
        <v>Dec</v>
      </c>
      <c r="M2112" t="str">
        <f>TEXT(Table1[[#This Row],[Patient Admission Date]],"ddd")</f>
        <v>Sun</v>
      </c>
      <c r="N2112" t="str">
        <f>TEXT(INT(HOUR(Table1[[#This Row],[Patient Admission Date]])/3)*3,"00")&amp;"-"&amp;TEXT(INT(HOUR(Table1[[#This Row],[Patient Admission Date]])/3)*3+3,"00")</f>
        <v>15-18</v>
      </c>
      <c r="O2112" t="str" cm="1">
        <f t="array" ref="O2112">_xlfn.IFS(Table1[[#This Row],[Patient Age]]&lt;=14,"0-14",Table1[[#This Row],[Patient Age]]&lt;=29,"15-29",Table1[[#This Row],[Patient Age]]&lt;=44,"30-44",Table1[[#This Row],[Patient Age]]&lt;=59,"45-59",Table1[[#This Row],[Patient Age]]&lt;=74,"60-74",TRUE,"75+")</f>
        <v>30-44</v>
      </c>
      <c r="P2112" t="str" cm="1">
        <f t="array" ref="P2112">_xlfn.IFS(Table1[[#This Row],[Patient Waittime]]&lt;=15,"0-15",Table1[[#This Row],[Patient Waittime]]&lt;=30,"16-30",Table1[[#This Row],[Patient Waittime]]&lt;=45,"31-45",Table1[[#This Row],[Patient Waittime]]&lt;=60,"46-60",TRUE,"60+")</f>
        <v>31-45</v>
      </c>
      <c r="Q2112">
        <f>--(Table1[[#This Row],[Patient Waittime]]&lt;=30)</f>
        <v>0</v>
      </c>
      <c r="R2112">
        <f>--Table1[[#This Row],[Patient Admission Flag]]</f>
        <v>0</v>
      </c>
      <c r="S2112">
        <f>--AND(Table1[[#This Row],[WithinTarget]]=1,Table1[[#This Row],[Patient Satisfaction Score]]&gt;=7)</f>
        <v>0</v>
      </c>
      <c r="T2112" t="str">
        <f>IF(LEFT(Table1[[#This Row],[Patient Gender]],1)="F","Female","Male")</f>
        <v>Female</v>
      </c>
    </row>
    <row r="2113" spans="1:20" x14ac:dyDescent="0.3">
      <c r="A2113" t="s">
        <v>2217</v>
      </c>
      <c r="B2113" s="1">
        <v>45333.501388888886</v>
      </c>
      <c r="C2113" t="s">
        <v>13</v>
      </c>
      <c r="D2113">
        <v>8</v>
      </c>
      <c r="E2113" t="s">
        <v>19</v>
      </c>
      <c r="F2113" t="s">
        <v>15</v>
      </c>
      <c r="G2113" t="b">
        <v>0</v>
      </c>
      <c r="I2113">
        <v>26</v>
      </c>
      <c r="J2113" t="b">
        <v>0</v>
      </c>
      <c r="K2113">
        <f>YEAR(Table1[[#This Row],[Patient Admission Date]])</f>
        <v>2024</v>
      </c>
      <c r="L2113" t="str">
        <f>TEXT(Table1[[#This Row],[Patient Admission Date]],"mmm")</f>
        <v>Feb</v>
      </c>
      <c r="M2113" t="str">
        <f>TEXT(Table1[[#This Row],[Patient Admission Date]],"ddd")</f>
        <v>Sun</v>
      </c>
      <c r="N2113" t="str">
        <f>TEXT(INT(HOUR(Table1[[#This Row],[Patient Admission Date]])/3)*3,"00")&amp;"-"&amp;TEXT(INT(HOUR(Table1[[#This Row],[Patient Admission Date]])/3)*3+3,"00")</f>
        <v>12-15</v>
      </c>
      <c r="O2113" t="str" cm="1">
        <f t="array" ref="O2113">_xlfn.IFS(Table1[[#This Row],[Patient Age]]&lt;=14,"0-14",Table1[[#This Row],[Patient Age]]&lt;=29,"15-29",Table1[[#This Row],[Patient Age]]&lt;=44,"30-44",Table1[[#This Row],[Patient Age]]&lt;=59,"45-59",Table1[[#This Row],[Patient Age]]&lt;=74,"60-74",TRUE,"75+")</f>
        <v>0-14</v>
      </c>
      <c r="P2113" t="str" cm="1">
        <f t="array" ref="P2113">_xlfn.IFS(Table1[[#This Row],[Patient Waittime]]&lt;=15,"0-15",Table1[[#This Row],[Patient Waittime]]&lt;=30,"16-30",Table1[[#This Row],[Patient Waittime]]&lt;=45,"31-45",Table1[[#This Row],[Patient Waittime]]&lt;=60,"46-60",TRUE,"60+")</f>
        <v>16-30</v>
      </c>
      <c r="Q2113">
        <f>--(Table1[[#This Row],[Patient Waittime]]&lt;=30)</f>
        <v>1</v>
      </c>
      <c r="R2113">
        <f>--Table1[[#This Row],[Patient Admission Flag]]</f>
        <v>0</v>
      </c>
      <c r="S2113">
        <f>--AND(Table1[[#This Row],[WithinTarget]]=1,Table1[[#This Row],[Patient Satisfaction Score]]&gt;=7)</f>
        <v>0</v>
      </c>
      <c r="T2113" t="str">
        <f>IF(LEFT(Table1[[#This Row],[Patient Gender]],1)="F","Female","Male")</f>
        <v>Female</v>
      </c>
    </row>
    <row r="2114" spans="1:20" x14ac:dyDescent="0.3">
      <c r="A2114" t="s">
        <v>2218</v>
      </c>
      <c r="B2114" s="1">
        <v>45027.313194444447</v>
      </c>
      <c r="C2114" t="s">
        <v>13</v>
      </c>
      <c r="D2114">
        <v>19</v>
      </c>
      <c r="E2114" t="s">
        <v>19</v>
      </c>
      <c r="F2114" t="s">
        <v>15</v>
      </c>
      <c r="G2114" t="b">
        <v>0</v>
      </c>
      <c r="I2114">
        <v>27</v>
      </c>
      <c r="J2114" t="b">
        <v>0</v>
      </c>
      <c r="K2114">
        <f>YEAR(Table1[[#This Row],[Patient Admission Date]])</f>
        <v>2023</v>
      </c>
      <c r="L2114" t="str">
        <f>TEXT(Table1[[#This Row],[Patient Admission Date]],"mmm")</f>
        <v>Apr</v>
      </c>
      <c r="M2114" t="str">
        <f>TEXT(Table1[[#This Row],[Patient Admission Date]],"ddd")</f>
        <v>Tue</v>
      </c>
      <c r="N2114" t="str">
        <f>TEXT(INT(HOUR(Table1[[#This Row],[Patient Admission Date]])/3)*3,"00")&amp;"-"&amp;TEXT(INT(HOUR(Table1[[#This Row],[Patient Admission Date]])/3)*3+3,"00")</f>
        <v>06-09</v>
      </c>
      <c r="O2114" t="str" cm="1">
        <f t="array" ref="O2114">_xlfn.IFS(Table1[[#This Row],[Patient Age]]&lt;=14,"0-14",Table1[[#This Row],[Patient Age]]&lt;=29,"15-29",Table1[[#This Row],[Patient Age]]&lt;=44,"30-44",Table1[[#This Row],[Patient Age]]&lt;=59,"45-59",Table1[[#This Row],[Patient Age]]&lt;=74,"60-74",TRUE,"75+")</f>
        <v>15-29</v>
      </c>
      <c r="P2114" t="str" cm="1">
        <f t="array" ref="P2114">_xlfn.IFS(Table1[[#This Row],[Patient Waittime]]&lt;=15,"0-15",Table1[[#This Row],[Patient Waittime]]&lt;=30,"16-30",Table1[[#This Row],[Patient Waittime]]&lt;=45,"31-45",Table1[[#This Row],[Patient Waittime]]&lt;=60,"46-60",TRUE,"60+")</f>
        <v>16-30</v>
      </c>
      <c r="Q2114">
        <f>--(Table1[[#This Row],[Patient Waittime]]&lt;=30)</f>
        <v>1</v>
      </c>
      <c r="R2114">
        <f>--Table1[[#This Row],[Patient Admission Flag]]</f>
        <v>0</v>
      </c>
      <c r="S2114">
        <f>--AND(Table1[[#This Row],[WithinTarget]]=1,Table1[[#This Row],[Patient Satisfaction Score]]&gt;=7)</f>
        <v>0</v>
      </c>
      <c r="T2114" t="str">
        <f>IF(LEFT(Table1[[#This Row],[Patient Gender]],1)="F","Female","Male")</f>
        <v>Female</v>
      </c>
    </row>
    <row r="2115" spans="1:20" x14ac:dyDescent="0.3">
      <c r="A2115" t="s">
        <v>2219</v>
      </c>
      <c r="B2115" s="1">
        <v>45568.978472222225</v>
      </c>
      <c r="C2115" t="s">
        <v>13</v>
      </c>
      <c r="D2115">
        <v>25</v>
      </c>
      <c r="E2115" t="s">
        <v>19</v>
      </c>
      <c r="F2115" t="s">
        <v>15</v>
      </c>
      <c r="G2115" t="b">
        <v>0</v>
      </c>
      <c r="I2115">
        <v>46</v>
      </c>
      <c r="J2115" t="b">
        <v>0</v>
      </c>
      <c r="K2115">
        <f>YEAR(Table1[[#This Row],[Patient Admission Date]])</f>
        <v>2024</v>
      </c>
      <c r="L2115" t="str">
        <f>TEXT(Table1[[#This Row],[Patient Admission Date]],"mmm")</f>
        <v>Oct</v>
      </c>
      <c r="M2115" t="str">
        <f>TEXT(Table1[[#This Row],[Patient Admission Date]],"ddd")</f>
        <v>Thu</v>
      </c>
      <c r="N2115" t="str">
        <f>TEXT(INT(HOUR(Table1[[#This Row],[Patient Admission Date]])/3)*3,"00")&amp;"-"&amp;TEXT(INT(HOUR(Table1[[#This Row],[Patient Admission Date]])/3)*3+3,"00")</f>
        <v>21-24</v>
      </c>
      <c r="O2115" t="str" cm="1">
        <f t="array" ref="O2115">_xlfn.IFS(Table1[[#This Row],[Patient Age]]&lt;=14,"0-14",Table1[[#This Row],[Patient Age]]&lt;=29,"15-29",Table1[[#This Row],[Patient Age]]&lt;=44,"30-44",Table1[[#This Row],[Patient Age]]&lt;=59,"45-59",Table1[[#This Row],[Patient Age]]&lt;=74,"60-74",TRUE,"75+")</f>
        <v>15-29</v>
      </c>
      <c r="P2115" t="str" cm="1">
        <f t="array" ref="P2115">_xlfn.IFS(Table1[[#This Row],[Patient Waittime]]&lt;=15,"0-15",Table1[[#This Row],[Patient Waittime]]&lt;=30,"16-30",Table1[[#This Row],[Patient Waittime]]&lt;=45,"31-45",Table1[[#This Row],[Patient Waittime]]&lt;=60,"46-60",TRUE,"60+")</f>
        <v>46-60</v>
      </c>
      <c r="Q2115">
        <f>--(Table1[[#This Row],[Patient Waittime]]&lt;=30)</f>
        <v>0</v>
      </c>
      <c r="R2115">
        <f>--Table1[[#This Row],[Patient Admission Flag]]</f>
        <v>0</v>
      </c>
      <c r="S2115">
        <f>--AND(Table1[[#This Row],[WithinTarget]]=1,Table1[[#This Row],[Patient Satisfaction Score]]&gt;=7)</f>
        <v>0</v>
      </c>
      <c r="T2115" t="str">
        <f>IF(LEFT(Table1[[#This Row],[Patient Gender]],1)="F","Female","Male")</f>
        <v>Female</v>
      </c>
    </row>
    <row r="2116" spans="1:20" x14ac:dyDescent="0.3">
      <c r="A2116" t="s">
        <v>2220</v>
      </c>
      <c r="B2116" s="1">
        <v>45202.686111111114</v>
      </c>
      <c r="C2116" t="s">
        <v>13</v>
      </c>
      <c r="D2116">
        <v>45</v>
      </c>
      <c r="E2116" t="s">
        <v>19</v>
      </c>
      <c r="F2116" t="s">
        <v>15</v>
      </c>
      <c r="G2116" t="b">
        <v>0</v>
      </c>
      <c r="I2116">
        <v>51</v>
      </c>
      <c r="J2116" t="b">
        <v>0</v>
      </c>
      <c r="K2116">
        <f>YEAR(Table1[[#This Row],[Patient Admission Date]])</f>
        <v>2023</v>
      </c>
      <c r="L2116" t="str">
        <f>TEXT(Table1[[#This Row],[Patient Admission Date]],"mmm")</f>
        <v>Oct</v>
      </c>
      <c r="M2116" t="str">
        <f>TEXT(Table1[[#This Row],[Patient Admission Date]],"ddd")</f>
        <v>Tue</v>
      </c>
      <c r="N2116" t="str">
        <f>TEXT(INT(HOUR(Table1[[#This Row],[Patient Admission Date]])/3)*3,"00")&amp;"-"&amp;TEXT(INT(HOUR(Table1[[#This Row],[Patient Admission Date]])/3)*3+3,"00")</f>
        <v>15-18</v>
      </c>
      <c r="O2116" t="str" cm="1">
        <f t="array" ref="O2116">_xlfn.IFS(Table1[[#This Row],[Patient Age]]&lt;=14,"0-14",Table1[[#This Row],[Patient Age]]&lt;=29,"15-29",Table1[[#This Row],[Patient Age]]&lt;=44,"30-44",Table1[[#This Row],[Patient Age]]&lt;=59,"45-59",Table1[[#This Row],[Patient Age]]&lt;=74,"60-74",TRUE,"75+")</f>
        <v>45-59</v>
      </c>
      <c r="P2116" t="str" cm="1">
        <f t="array" ref="P2116">_xlfn.IFS(Table1[[#This Row],[Patient Waittime]]&lt;=15,"0-15",Table1[[#This Row],[Patient Waittime]]&lt;=30,"16-30",Table1[[#This Row],[Patient Waittime]]&lt;=45,"31-45",Table1[[#This Row],[Patient Waittime]]&lt;=60,"46-60",TRUE,"60+")</f>
        <v>46-60</v>
      </c>
      <c r="Q2116">
        <f>--(Table1[[#This Row],[Patient Waittime]]&lt;=30)</f>
        <v>0</v>
      </c>
      <c r="R2116">
        <f>--Table1[[#This Row],[Patient Admission Flag]]</f>
        <v>0</v>
      </c>
      <c r="S2116">
        <f>--AND(Table1[[#This Row],[WithinTarget]]=1,Table1[[#This Row],[Patient Satisfaction Score]]&gt;=7)</f>
        <v>0</v>
      </c>
      <c r="T2116" t="str">
        <f>IF(LEFT(Table1[[#This Row],[Patient Gender]],1)="F","Female","Male")</f>
        <v>Female</v>
      </c>
    </row>
    <row r="2117" spans="1:20" x14ac:dyDescent="0.3">
      <c r="A2117" t="s">
        <v>2221</v>
      </c>
      <c r="B2117" s="1">
        <v>45451.078472222223</v>
      </c>
      <c r="C2117" t="s">
        <v>13</v>
      </c>
      <c r="D2117">
        <v>19</v>
      </c>
      <c r="E2117" t="s">
        <v>19</v>
      </c>
      <c r="F2117" t="s">
        <v>15</v>
      </c>
      <c r="G2117" t="b">
        <v>0</v>
      </c>
      <c r="I2117">
        <v>52</v>
      </c>
      <c r="J2117" t="b">
        <v>0</v>
      </c>
      <c r="K2117">
        <f>YEAR(Table1[[#This Row],[Patient Admission Date]])</f>
        <v>2024</v>
      </c>
      <c r="L2117" t="str">
        <f>TEXT(Table1[[#This Row],[Patient Admission Date]],"mmm")</f>
        <v>Jun</v>
      </c>
      <c r="M2117" t="str">
        <f>TEXT(Table1[[#This Row],[Patient Admission Date]],"ddd")</f>
        <v>Sat</v>
      </c>
      <c r="N2117" t="str">
        <f>TEXT(INT(HOUR(Table1[[#This Row],[Patient Admission Date]])/3)*3,"00")&amp;"-"&amp;TEXT(INT(HOUR(Table1[[#This Row],[Patient Admission Date]])/3)*3+3,"00")</f>
        <v>00-03</v>
      </c>
      <c r="O2117" t="str" cm="1">
        <f t="array" ref="O2117">_xlfn.IFS(Table1[[#This Row],[Patient Age]]&lt;=14,"0-14",Table1[[#This Row],[Patient Age]]&lt;=29,"15-29",Table1[[#This Row],[Patient Age]]&lt;=44,"30-44",Table1[[#This Row],[Patient Age]]&lt;=59,"45-59",Table1[[#This Row],[Patient Age]]&lt;=74,"60-74",TRUE,"75+")</f>
        <v>15-29</v>
      </c>
      <c r="P2117" t="str" cm="1">
        <f t="array" ref="P2117">_xlfn.IFS(Table1[[#This Row],[Patient Waittime]]&lt;=15,"0-15",Table1[[#This Row],[Patient Waittime]]&lt;=30,"16-30",Table1[[#This Row],[Patient Waittime]]&lt;=45,"31-45",Table1[[#This Row],[Patient Waittime]]&lt;=60,"46-60",TRUE,"60+")</f>
        <v>46-60</v>
      </c>
      <c r="Q2117">
        <f>--(Table1[[#This Row],[Patient Waittime]]&lt;=30)</f>
        <v>0</v>
      </c>
      <c r="R2117">
        <f>--Table1[[#This Row],[Patient Admission Flag]]</f>
        <v>0</v>
      </c>
      <c r="S2117">
        <f>--AND(Table1[[#This Row],[WithinTarget]]=1,Table1[[#This Row],[Patient Satisfaction Score]]&gt;=7)</f>
        <v>0</v>
      </c>
      <c r="T2117" t="str">
        <f>IF(LEFT(Table1[[#This Row],[Patient Gender]],1)="F","Female","Male")</f>
        <v>Female</v>
      </c>
    </row>
    <row r="2118" spans="1:20" x14ac:dyDescent="0.3">
      <c r="A2118" t="s">
        <v>2222</v>
      </c>
      <c r="B2118" s="1">
        <v>45135.524305555555</v>
      </c>
      <c r="C2118" t="s">
        <v>13</v>
      </c>
      <c r="D2118">
        <v>79</v>
      </c>
      <c r="E2118" t="s">
        <v>19</v>
      </c>
      <c r="F2118" t="s">
        <v>15</v>
      </c>
      <c r="G2118" t="b">
        <v>0</v>
      </c>
      <c r="I2118">
        <v>50</v>
      </c>
      <c r="J2118" t="b">
        <v>0</v>
      </c>
      <c r="K2118">
        <f>YEAR(Table1[[#This Row],[Patient Admission Date]])</f>
        <v>2023</v>
      </c>
      <c r="L2118" t="str">
        <f>TEXT(Table1[[#This Row],[Patient Admission Date]],"mmm")</f>
        <v>Jul</v>
      </c>
      <c r="M2118" t="str">
        <f>TEXT(Table1[[#This Row],[Patient Admission Date]],"ddd")</f>
        <v>Fri</v>
      </c>
      <c r="N2118" t="str">
        <f>TEXT(INT(HOUR(Table1[[#This Row],[Patient Admission Date]])/3)*3,"00")&amp;"-"&amp;TEXT(INT(HOUR(Table1[[#This Row],[Patient Admission Date]])/3)*3+3,"00")</f>
        <v>12-15</v>
      </c>
      <c r="O2118" t="str" cm="1">
        <f t="array" ref="O2118">_xlfn.IFS(Table1[[#This Row],[Patient Age]]&lt;=14,"0-14",Table1[[#This Row],[Patient Age]]&lt;=29,"15-29",Table1[[#This Row],[Patient Age]]&lt;=44,"30-44",Table1[[#This Row],[Patient Age]]&lt;=59,"45-59",Table1[[#This Row],[Patient Age]]&lt;=74,"60-74",TRUE,"75+")</f>
        <v>75+</v>
      </c>
      <c r="P2118" t="str" cm="1">
        <f t="array" ref="P2118">_xlfn.IFS(Table1[[#This Row],[Patient Waittime]]&lt;=15,"0-15",Table1[[#This Row],[Patient Waittime]]&lt;=30,"16-30",Table1[[#This Row],[Patient Waittime]]&lt;=45,"31-45",Table1[[#This Row],[Patient Waittime]]&lt;=60,"46-60",TRUE,"60+")</f>
        <v>46-60</v>
      </c>
      <c r="Q2118">
        <f>--(Table1[[#This Row],[Patient Waittime]]&lt;=30)</f>
        <v>0</v>
      </c>
      <c r="R2118">
        <f>--Table1[[#This Row],[Patient Admission Flag]]</f>
        <v>0</v>
      </c>
      <c r="S2118">
        <f>--AND(Table1[[#This Row],[WithinTarget]]=1,Table1[[#This Row],[Patient Satisfaction Score]]&gt;=7)</f>
        <v>0</v>
      </c>
      <c r="T2118" t="str">
        <f>IF(LEFT(Table1[[#This Row],[Patient Gender]],1)="F","Female","Male")</f>
        <v>Female</v>
      </c>
    </row>
    <row r="2119" spans="1:20" x14ac:dyDescent="0.3">
      <c r="A2119" t="s">
        <v>2223</v>
      </c>
      <c r="B2119" s="1">
        <v>45496.20416666667</v>
      </c>
      <c r="C2119" t="s">
        <v>13</v>
      </c>
      <c r="D2119">
        <v>67</v>
      </c>
      <c r="E2119" t="s">
        <v>19</v>
      </c>
      <c r="F2119" t="s">
        <v>15</v>
      </c>
      <c r="G2119" t="b">
        <v>0</v>
      </c>
      <c r="I2119">
        <v>57</v>
      </c>
      <c r="J2119" t="b">
        <v>0</v>
      </c>
      <c r="K2119">
        <f>YEAR(Table1[[#This Row],[Patient Admission Date]])</f>
        <v>2024</v>
      </c>
      <c r="L2119" t="str">
        <f>TEXT(Table1[[#This Row],[Patient Admission Date]],"mmm")</f>
        <v>Jul</v>
      </c>
      <c r="M2119" t="str">
        <f>TEXT(Table1[[#This Row],[Patient Admission Date]],"ddd")</f>
        <v>Tue</v>
      </c>
      <c r="N2119" t="str">
        <f>TEXT(INT(HOUR(Table1[[#This Row],[Patient Admission Date]])/3)*3,"00")&amp;"-"&amp;TEXT(INT(HOUR(Table1[[#This Row],[Patient Admission Date]])/3)*3+3,"00")</f>
        <v>03-06</v>
      </c>
      <c r="O2119" t="str" cm="1">
        <f t="array" ref="O2119">_xlfn.IFS(Table1[[#This Row],[Patient Age]]&lt;=14,"0-14",Table1[[#This Row],[Patient Age]]&lt;=29,"15-29",Table1[[#This Row],[Patient Age]]&lt;=44,"30-44",Table1[[#This Row],[Patient Age]]&lt;=59,"45-59",Table1[[#This Row],[Patient Age]]&lt;=74,"60-74",TRUE,"75+")</f>
        <v>60-74</v>
      </c>
      <c r="P2119" t="str" cm="1">
        <f t="array" ref="P2119">_xlfn.IFS(Table1[[#This Row],[Patient Waittime]]&lt;=15,"0-15",Table1[[#This Row],[Patient Waittime]]&lt;=30,"16-30",Table1[[#This Row],[Patient Waittime]]&lt;=45,"31-45",Table1[[#This Row],[Patient Waittime]]&lt;=60,"46-60",TRUE,"60+")</f>
        <v>46-60</v>
      </c>
      <c r="Q2119">
        <f>--(Table1[[#This Row],[Patient Waittime]]&lt;=30)</f>
        <v>0</v>
      </c>
      <c r="R2119">
        <f>--Table1[[#This Row],[Patient Admission Flag]]</f>
        <v>0</v>
      </c>
      <c r="S2119">
        <f>--AND(Table1[[#This Row],[WithinTarget]]=1,Table1[[#This Row],[Patient Satisfaction Score]]&gt;=7)</f>
        <v>0</v>
      </c>
      <c r="T2119" t="str">
        <f>IF(LEFT(Table1[[#This Row],[Patient Gender]],1)="F","Female","Male")</f>
        <v>Female</v>
      </c>
    </row>
    <row r="2120" spans="1:20" x14ac:dyDescent="0.3">
      <c r="A2120" t="s">
        <v>2224</v>
      </c>
      <c r="B2120" s="1">
        <v>45303.444444444445</v>
      </c>
      <c r="C2120" t="s">
        <v>13</v>
      </c>
      <c r="D2120">
        <v>63</v>
      </c>
      <c r="E2120" t="s">
        <v>19</v>
      </c>
      <c r="F2120" t="s">
        <v>15</v>
      </c>
      <c r="G2120" t="b">
        <v>0</v>
      </c>
      <c r="I2120">
        <v>42</v>
      </c>
      <c r="J2120" t="b">
        <v>0</v>
      </c>
      <c r="K2120">
        <f>YEAR(Table1[[#This Row],[Patient Admission Date]])</f>
        <v>2024</v>
      </c>
      <c r="L2120" t="str">
        <f>TEXT(Table1[[#This Row],[Patient Admission Date]],"mmm")</f>
        <v>Jan</v>
      </c>
      <c r="M2120" t="str">
        <f>TEXT(Table1[[#This Row],[Patient Admission Date]],"ddd")</f>
        <v>Fri</v>
      </c>
      <c r="N2120" t="str">
        <f>TEXT(INT(HOUR(Table1[[#This Row],[Patient Admission Date]])/3)*3,"00")&amp;"-"&amp;TEXT(INT(HOUR(Table1[[#This Row],[Patient Admission Date]])/3)*3+3,"00")</f>
        <v>09-12</v>
      </c>
      <c r="O2120" t="str" cm="1">
        <f t="array" ref="O2120">_xlfn.IFS(Table1[[#This Row],[Patient Age]]&lt;=14,"0-14",Table1[[#This Row],[Patient Age]]&lt;=29,"15-29",Table1[[#This Row],[Patient Age]]&lt;=44,"30-44",Table1[[#This Row],[Patient Age]]&lt;=59,"45-59",Table1[[#This Row],[Patient Age]]&lt;=74,"60-74",TRUE,"75+")</f>
        <v>60-74</v>
      </c>
      <c r="P2120" t="str" cm="1">
        <f t="array" ref="P2120">_xlfn.IFS(Table1[[#This Row],[Patient Waittime]]&lt;=15,"0-15",Table1[[#This Row],[Patient Waittime]]&lt;=30,"16-30",Table1[[#This Row],[Patient Waittime]]&lt;=45,"31-45",Table1[[#This Row],[Patient Waittime]]&lt;=60,"46-60",TRUE,"60+")</f>
        <v>31-45</v>
      </c>
      <c r="Q2120">
        <f>--(Table1[[#This Row],[Patient Waittime]]&lt;=30)</f>
        <v>0</v>
      </c>
      <c r="R2120">
        <f>--Table1[[#This Row],[Patient Admission Flag]]</f>
        <v>0</v>
      </c>
      <c r="S2120">
        <f>--AND(Table1[[#This Row],[WithinTarget]]=1,Table1[[#This Row],[Patient Satisfaction Score]]&gt;=7)</f>
        <v>0</v>
      </c>
      <c r="T2120" t="str">
        <f>IF(LEFT(Table1[[#This Row],[Patient Gender]],1)="F","Female","Male")</f>
        <v>Female</v>
      </c>
    </row>
    <row r="2121" spans="1:20" x14ac:dyDescent="0.3">
      <c r="A2121" t="s">
        <v>2225</v>
      </c>
      <c r="B2121" s="1">
        <v>45524.065972222219</v>
      </c>
      <c r="C2121" t="s">
        <v>13</v>
      </c>
      <c r="D2121">
        <v>77</v>
      </c>
      <c r="E2121" t="s">
        <v>19</v>
      </c>
      <c r="F2121" t="s">
        <v>15</v>
      </c>
      <c r="G2121" t="b">
        <v>0</v>
      </c>
      <c r="I2121">
        <v>46</v>
      </c>
      <c r="J2121" t="b">
        <v>0</v>
      </c>
      <c r="K2121">
        <f>YEAR(Table1[[#This Row],[Patient Admission Date]])</f>
        <v>2024</v>
      </c>
      <c r="L2121" t="str">
        <f>TEXT(Table1[[#This Row],[Patient Admission Date]],"mmm")</f>
        <v>Aug</v>
      </c>
      <c r="M2121" t="str">
        <f>TEXT(Table1[[#This Row],[Patient Admission Date]],"ddd")</f>
        <v>Tue</v>
      </c>
      <c r="N2121" t="str">
        <f>TEXT(INT(HOUR(Table1[[#This Row],[Patient Admission Date]])/3)*3,"00")&amp;"-"&amp;TEXT(INT(HOUR(Table1[[#This Row],[Patient Admission Date]])/3)*3+3,"00")</f>
        <v>00-03</v>
      </c>
      <c r="O2121" t="str" cm="1">
        <f t="array" ref="O2121">_xlfn.IFS(Table1[[#This Row],[Patient Age]]&lt;=14,"0-14",Table1[[#This Row],[Patient Age]]&lt;=29,"15-29",Table1[[#This Row],[Patient Age]]&lt;=44,"30-44",Table1[[#This Row],[Patient Age]]&lt;=59,"45-59",Table1[[#This Row],[Patient Age]]&lt;=74,"60-74",TRUE,"75+")</f>
        <v>75+</v>
      </c>
      <c r="P2121" t="str" cm="1">
        <f t="array" ref="P2121">_xlfn.IFS(Table1[[#This Row],[Patient Waittime]]&lt;=15,"0-15",Table1[[#This Row],[Patient Waittime]]&lt;=30,"16-30",Table1[[#This Row],[Patient Waittime]]&lt;=45,"31-45",Table1[[#This Row],[Patient Waittime]]&lt;=60,"46-60",TRUE,"60+")</f>
        <v>46-60</v>
      </c>
      <c r="Q2121">
        <f>--(Table1[[#This Row],[Patient Waittime]]&lt;=30)</f>
        <v>0</v>
      </c>
      <c r="R2121">
        <f>--Table1[[#This Row],[Patient Admission Flag]]</f>
        <v>0</v>
      </c>
      <c r="S2121">
        <f>--AND(Table1[[#This Row],[WithinTarget]]=1,Table1[[#This Row],[Patient Satisfaction Score]]&gt;=7)</f>
        <v>0</v>
      </c>
      <c r="T2121" t="str">
        <f>IF(LEFT(Table1[[#This Row],[Patient Gender]],1)="F","Female","Male")</f>
        <v>Female</v>
      </c>
    </row>
    <row r="2122" spans="1:20" x14ac:dyDescent="0.3">
      <c r="A2122" t="s">
        <v>2226</v>
      </c>
      <c r="B2122" s="1">
        <v>45184.688194444447</v>
      </c>
      <c r="C2122" t="s">
        <v>13</v>
      </c>
      <c r="D2122">
        <v>9</v>
      </c>
      <c r="E2122" t="s">
        <v>19</v>
      </c>
      <c r="F2122" t="s">
        <v>15</v>
      </c>
      <c r="G2122" t="b">
        <v>0</v>
      </c>
      <c r="I2122">
        <v>54</v>
      </c>
      <c r="J2122" t="b">
        <v>0</v>
      </c>
      <c r="K2122">
        <f>YEAR(Table1[[#This Row],[Patient Admission Date]])</f>
        <v>2023</v>
      </c>
      <c r="L2122" t="str">
        <f>TEXT(Table1[[#This Row],[Patient Admission Date]],"mmm")</f>
        <v>Sep</v>
      </c>
      <c r="M2122" t="str">
        <f>TEXT(Table1[[#This Row],[Patient Admission Date]],"ddd")</f>
        <v>Fri</v>
      </c>
      <c r="N2122" t="str">
        <f>TEXT(INT(HOUR(Table1[[#This Row],[Patient Admission Date]])/3)*3,"00")&amp;"-"&amp;TEXT(INT(HOUR(Table1[[#This Row],[Patient Admission Date]])/3)*3+3,"00")</f>
        <v>15-18</v>
      </c>
      <c r="O2122" t="str" cm="1">
        <f t="array" ref="O2122">_xlfn.IFS(Table1[[#This Row],[Patient Age]]&lt;=14,"0-14",Table1[[#This Row],[Patient Age]]&lt;=29,"15-29",Table1[[#This Row],[Patient Age]]&lt;=44,"30-44",Table1[[#This Row],[Patient Age]]&lt;=59,"45-59",Table1[[#This Row],[Patient Age]]&lt;=74,"60-74",TRUE,"75+")</f>
        <v>0-14</v>
      </c>
      <c r="P2122" t="str" cm="1">
        <f t="array" ref="P2122">_xlfn.IFS(Table1[[#This Row],[Patient Waittime]]&lt;=15,"0-15",Table1[[#This Row],[Patient Waittime]]&lt;=30,"16-30",Table1[[#This Row],[Patient Waittime]]&lt;=45,"31-45",Table1[[#This Row],[Patient Waittime]]&lt;=60,"46-60",TRUE,"60+")</f>
        <v>46-60</v>
      </c>
      <c r="Q2122">
        <f>--(Table1[[#This Row],[Patient Waittime]]&lt;=30)</f>
        <v>0</v>
      </c>
      <c r="R2122">
        <f>--Table1[[#This Row],[Patient Admission Flag]]</f>
        <v>0</v>
      </c>
      <c r="S2122">
        <f>--AND(Table1[[#This Row],[WithinTarget]]=1,Table1[[#This Row],[Patient Satisfaction Score]]&gt;=7)</f>
        <v>0</v>
      </c>
      <c r="T2122" t="str">
        <f>IF(LEFT(Table1[[#This Row],[Patient Gender]],1)="F","Female","Male")</f>
        <v>Female</v>
      </c>
    </row>
    <row r="2123" spans="1:20" x14ac:dyDescent="0.3">
      <c r="A2123" t="s">
        <v>2227</v>
      </c>
      <c r="B2123" s="1">
        <v>45577.148611111108</v>
      </c>
      <c r="C2123" t="s">
        <v>13</v>
      </c>
      <c r="D2123">
        <v>2</v>
      </c>
      <c r="E2123" t="s">
        <v>19</v>
      </c>
      <c r="F2123" t="s">
        <v>15</v>
      </c>
      <c r="G2123" t="b">
        <v>0</v>
      </c>
      <c r="I2123">
        <v>40</v>
      </c>
      <c r="J2123" t="b">
        <v>0</v>
      </c>
      <c r="K2123">
        <f>YEAR(Table1[[#This Row],[Patient Admission Date]])</f>
        <v>2024</v>
      </c>
      <c r="L2123" t="str">
        <f>TEXT(Table1[[#This Row],[Patient Admission Date]],"mmm")</f>
        <v>Oct</v>
      </c>
      <c r="M2123" t="str">
        <f>TEXT(Table1[[#This Row],[Patient Admission Date]],"ddd")</f>
        <v>Sat</v>
      </c>
      <c r="N2123" t="str">
        <f>TEXT(INT(HOUR(Table1[[#This Row],[Patient Admission Date]])/3)*3,"00")&amp;"-"&amp;TEXT(INT(HOUR(Table1[[#This Row],[Patient Admission Date]])/3)*3+3,"00")</f>
        <v>03-06</v>
      </c>
      <c r="O2123" t="str" cm="1">
        <f t="array" ref="O2123">_xlfn.IFS(Table1[[#This Row],[Patient Age]]&lt;=14,"0-14",Table1[[#This Row],[Patient Age]]&lt;=29,"15-29",Table1[[#This Row],[Patient Age]]&lt;=44,"30-44",Table1[[#This Row],[Patient Age]]&lt;=59,"45-59",Table1[[#This Row],[Patient Age]]&lt;=74,"60-74",TRUE,"75+")</f>
        <v>0-14</v>
      </c>
      <c r="P2123" t="str" cm="1">
        <f t="array" ref="P2123">_xlfn.IFS(Table1[[#This Row],[Patient Waittime]]&lt;=15,"0-15",Table1[[#This Row],[Patient Waittime]]&lt;=30,"16-30",Table1[[#This Row],[Patient Waittime]]&lt;=45,"31-45",Table1[[#This Row],[Patient Waittime]]&lt;=60,"46-60",TRUE,"60+")</f>
        <v>31-45</v>
      </c>
      <c r="Q2123">
        <f>--(Table1[[#This Row],[Patient Waittime]]&lt;=30)</f>
        <v>0</v>
      </c>
      <c r="R2123">
        <f>--Table1[[#This Row],[Patient Admission Flag]]</f>
        <v>0</v>
      </c>
      <c r="S2123">
        <f>--AND(Table1[[#This Row],[WithinTarget]]=1,Table1[[#This Row],[Patient Satisfaction Score]]&gt;=7)</f>
        <v>0</v>
      </c>
      <c r="T2123" t="str">
        <f>IF(LEFT(Table1[[#This Row],[Patient Gender]],1)="F","Female","Male")</f>
        <v>Female</v>
      </c>
    </row>
    <row r="2124" spans="1:20" x14ac:dyDescent="0.3">
      <c r="A2124" t="s">
        <v>2228</v>
      </c>
      <c r="B2124" s="1">
        <v>45185.65902777778</v>
      </c>
      <c r="C2124" t="s">
        <v>13</v>
      </c>
      <c r="D2124">
        <v>53</v>
      </c>
      <c r="E2124" t="s">
        <v>19</v>
      </c>
      <c r="F2124" t="s">
        <v>15</v>
      </c>
      <c r="G2124" t="b">
        <v>0</v>
      </c>
      <c r="I2124">
        <v>30</v>
      </c>
      <c r="J2124" t="b">
        <v>0</v>
      </c>
      <c r="K2124">
        <f>YEAR(Table1[[#This Row],[Patient Admission Date]])</f>
        <v>2023</v>
      </c>
      <c r="L2124" t="str">
        <f>TEXT(Table1[[#This Row],[Patient Admission Date]],"mmm")</f>
        <v>Sep</v>
      </c>
      <c r="M2124" t="str">
        <f>TEXT(Table1[[#This Row],[Patient Admission Date]],"ddd")</f>
        <v>Sat</v>
      </c>
      <c r="N2124" t="str">
        <f>TEXT(INT(HOUR(Table1[[#This Row],[Patient Admission Date]])/3)*3,"00")&amp;"-"&amp;TEXT(INT(HOUR(Table1[[#This Row],[Patient Admission Date]])/3)*3+3,"00")</f>
        <v>15-18</v>
      </c>
      <c r="O2124" t="str" cm="1">
        <f t="array" ref="O2124">_xlfn.IFS(Table1[[#This Row],[Patient Age]]&lt;=14,"0-14",Table1[[#This Row],[Patient Age]]&lt;=29,"15-29",Table1[[#This Row],[Patient Age]]&lt;=44,"30-44",Table1[[#This Row],[Patient Age]]&lt;=59,"45-59",Table1[[#This Row],[Patient Age]]&lt;=74,"60-74",TRUE,"75+")</f>
        <v>45-59</v>
      </c>
      <c r="P2124" t="str" cm="1">
        <f t="array" ref="P2124">_xlfn.IFS(Table1[[#This Row],[Patient Waittime]]&lt;=15,"0-15",Table1[[#This Row],[Patient Waittime]]&lt;=30,"16-30",Table1[[#This Row],[Patient Waittime]]&lt;=45,"31-45",Table1[[#This Row],[Patient Waittime]]&lt;=60,"46-60",TRUE,"60+")</f>
        <v>16-30</v>
      </c>
      <c r="Q2124">
        <f>--(Table1[[#This Row],[Patient Waittime]]&lt;=30)</f>
        <v>1</v>
      </c>
      <c r="R2124">
        <f>--Table1[[#This Row],[Patient Admission Flag]]</f>
        <v>0</v>
      </c>
      <c r="S2124">
        <f>--AND(Table1[[#This Row],[WithinTarget]]=1,Table1[[#This Row],[Patient Satisfaction Score]]&gt;=7)</f>
        <v>0</v>
      </c>
      <c r="T2124" t="str">
        <f>IF(LEFT(Table1[[#This Row],[Patient Gender]],1)="F","Female","Male")</f>
        <v>Female</v>
      </c>
    </row>
    <row r="2125" spans="1:20" x14ac:dyDescent="0.3">
      <c r="A2125" t="s">
        <v>2229</v>
      </c>
      <c r="B2125" s="1">
        <v>45280.029166666667</v>
      </c>
      <c r="C2125" t="s">
        <v>13</v>
      </c>
      <c r="D2125">
        <v>24</v>
      </c>
      <c r="E2125" t="s">
        <v>19</v>
      </c>
      <c r="F2125" t="s">
        <v>15</v>
      </c>
      <c r="G2125" t="b">
        <v>0</v>
      </c>
      <c r="I2125">
        <v>42</v>
      </c>
      <c r="J2125" t="b">
        <v>0</v>
      </c>
      <c r="K2125">
        <f>YEAR(Table1[[#This Row],[Patient Admission Date]])</f>
        <v>2023</v>
      </c>
      <c r="L2125" t="str">
        <f>TEXT(Table1[[#This Row],[Patient Admission Date]],"mmm")</f>
        <v>Dec</v>
      </c>
      <c r="M2125" t="str">
        <f>TEXT(Table1[[#This Row],[Patient Admission Date]],"ddd")</f>
        <v>Wed</v>
      </c>
      <c r="N2125" t="str">
        <f>TEXT(INT(HOUR(Table1[[#This Row],[Patient Admission Date]])/3)*3,"00")&amp;"-"&amp;TEXT(INT(HOUR(Table1[[#This Row],[Patient Admission Date]])/3)*3+3,"00")</f>
        <v>00-03</v>
      </c>
      <c r="O2125" t="str" cm="1">
        <f t="array" ref="O2125">_xlfn.IFS(Table1[[#This Row],[Patient Age]]&lt;=14,"0-14",Table1[[#This Row],[Patient Age]]&lt;=29,"15-29",Table1[[#This Row],[Patient Age]]&lt;=44,"30-44",Table1[[#This Row],[Patient Age]]&lt;=59,"45-59",Table1[[#This Row],[Patient Age]]&lt;=74,"60-74",TRUE,"75+")</f>
        <v>15-29</v>
      </c>
      <c r="P2125" t="str" cm="1">
        <f t="array" ref="P2125">_xlfn.IFS(Table1[[#This Row],[Patient Waittime]]&lt;=15,"0-15",Table1[[#This Row],[Patient Waittime]]&lt;=30,"16-30",Table1[[#This Row],[Patient Waittime]]&lt;=45,"31-45",Table1[[#This Row],[Patient Waittime]]&lt;=60,"46-60",TRUE,"60+")</f>
        <v>31-45</v>
      </c>
      <c r="Q2125">
        <f>--(Table1[[#This Row],[Patient Waittime]]&lt;=30)</f>
        <v>0</v>
      </c>
      <c r="R2125">
        <f>--Table1[[#This Row],[Patient Admission Flag]]</f>
        <v>0</v>
      </c>
      <c r="S2125">
        <f>--AND(Table1[[#This Row],[WithinTarget]]=1,Table1[[#This Row],[Patient Satisfaction Score]]&gt;=7)</f>
        <v>0</v>
      </c>
      <c r="T2125" t="str">
        <f>IF(LEFT(Table1[[#This Row],[Patient Gender]],1)="F","Female","Male")</f>
        <v>Female</v>
      </c>
    </row>
    <row r="2126" spans="1:20" x14ac:dyDescent="0.3">
      <c r="A2126" t="s">
        <v>2230</v>
      </c>
      <c r="B2126" s="1">
        <v>45090.112500000003</v>
      </c>
      <c r="C2126" t="s">
        <v>13</v>
      </c>
      <c r="D2126">
        <v>6</v>
      </c>
      <c r="E2126" t="s">
        <v>19</v>
      </c>
      <c r="F2126" t="s">
        <v>15</v>
      </c>
      <c r="G2126" t="b">
        <v>0</v>
      </c>
      <c r="I2126">
        <v>56</v>
      </c>
      <c r="J2126" t="b">
        <v>0</v>
      </c>
      <c r="K2126">
        <f>YEAR(Table1[[#This Row],[Patient Admission Date]])</f>
        <v>2023</v>
      </c>
      <c r="L2126" t="str">
        <f>TEXT(Table1[[#This Row],[Patient Admission Date]],"mmm")</f>
        <v>Jun</v>
      </c>
      <c r="M2126" t="str">
        <f>TEXT(Table1[[#This Row],[Patient Admission Date]],"ddd")</f>
        <v>Tue</v>
      </c>
      <c r="N2126" t="str">
        <f>TEXT(INT(HOUR(Table1[[#This Row],[Patient Admission Date]])/3)*3,"00")&amp;"-"&amp;TEXT(INT(HOUR(Table1[[#This Row],[Patient Admission Date]])/3)*3+3,"00")</f>
        <v>00-03</v>
      </c>
      <c r="O2126" t="str" cm="1">
        <f t="array" ref="O2126">_xlfn.IFS(Table1[[#This Row],[Patient Age]]&lt;=14,"0-14",Table1[[#This Row],[Patient Age]]&lt;=29,"15-29",Table1[[#This Row],[Patient Age]]&lt;=44,"30-44",Table1[[#This Row],[Patient Age]]&lt;=59,"45-59",Table1[[#This Row],[Patient Age]]&lt;=74,"60-74",TRUE,"75+")</f>
        <v>0-14</v>
      </c>
      <c r="P2126" t="str" cm="1">
        <f t="array" ref="P2126">_xlfn.IFS(Table1[[#This Row],[Patient Waittime]]&lt;=15,"0-15",Table1[[#This Row],[Patient Waittime]]&lt;=30,"16-30",Table1[[#This Row],[Patient Waittime]]&lt;=45,"31-45",Table1[[#This Row],[Patient Waittime]]&lt;=60,"46-60",TRUE,"60+")</f>
        <v>46-60</v>
      </c>
      <c r="Q2126">
        <f>--(Table1[[#This Row],[Patient Waittime]]&lt;=30)</f>
        <v>0</v>
      </c>
      <c r="R2126">
        <f>--Table1[[#This Row],[Patient Admission Flag]]</f>
        <v>0</v>
      </c>
      <c r="S2126">
        <f>--AND(Table1[[#This Row],[WithinTarget]]=1,Table1[[#This Row],[Patient Satisfaction Score]]&gt;=7)</f>
        <v>0</v>
      </c>
      <c r="T2126" t="str">
        <f>IF(LEFT(Table1[[#This Row],[Patient Gender]],1)="F","Female","Male")</f>
        <v>Female</v>
      </c>
    </row>
    <row r="2127" spans="1:20" x14ac:dyDescent="0.3">
      <c r="A2127" t="s">
        <v>2231</v>
      </c>
      <c r="B2127" s="1">
        <v>45207.818055555559</v>
      </c>
      <c r="C2127" t="s">
        <v>13</v>
      </c>
      <c r="D2127">
        <v>33</v>
      </c>
      <c r="E2127" t="s">
        <v>19</v>
      </c>
      <c r="F2127" t="s">
        <v>15</v>
      </c>
      <c r="G2127" t="b">
        <v>0</v>
      </c>
      <c r="I2127">
        <v>22</v>
      </c>
      <c r="J2127" t="b">
        <v>0</v>
      </c>
      <c r="K2127">
        <f>YEAR(Table1[[#This Row],[Patient Admission Date]])</f>
        <v>2023</v>
      </c>
      <c r="L2127" t="str">
        <f>TEXT(Table1[[#This Row],[Patient Admission Date]],"mmm")</f>
        <v>Oct</v>
      </c>
      <c r="M2127" t="str">
        <f>TEXT(Table1[[#This Row],[Patient Admission Date]],"ddd")</f>
        <v>Sun</v>
      </c>
      <c r="N2127" t="str">
        <f>TEXT(INT(HOUR(Table1[[#This Row],[Patient Admission Date]])/3)*3,"00")&amp;"-"&amp;TEXT(INT(HOUR(Table1[[#This Row],[Patient Admission Date]])/3)*3+3,"00")</f>
        <v>18-21</v>
      </c>
      <c r="O2127" t="str" cm="1">
        <f t="array" ref="O2127">_xlfn.IFS(Table1[[#This Row],[Patient Age]]&lt;=14,"0-14",Table1[[#This Row],[Patient Age]]&lt;=29,"15-29",Table1[[#This Row],[Patient Age]]&lt;=44,"30-44",Table1[[#This Row],[Patient Age]]&lt;=59,"45-59",Table1[[#This Row],[Patient Age]]&lt;=74,"60-74",TRUE,"75+")</f>
        <v>30-44</v>
      </c>
      <c r="P2127" t="str" cm="1">
        <f t="array" ref="P2127">_xlfn.IFS(Table1[[#This Row],[Patient Waittime]]&lt;=15,"0-15",Table1[[#This Row],[Patient Waittime]]&lt;=30,"16-30",Table1[[#This Row],[Patient Waittime]]&lt;=45,"31-45",Table1[[#This Row],[Patient Waittime]]&lt;=60,"46-60",TRUE,"60+")</f>
        <v>16-30</v>
      </c>
      <c r="Q2127">
        <f>--(Table1[[#This Row],[Patient Waittime]]&lt;=30)</f>
        <v>1</v>
      </c>
      <c r="R2127">
        <f>--Table1[[#This Row],[Patient Admission Flag]]</f>
        <v>0</v>
      </c>
      <c r="S2127">
        <f>--AND(Table1[[#This Row],[WithinTarget]]=1,Table1[[#This Row],[Patient Satisfaction Score]]&gt;=7)</f>
        <v>0</v>
      </c>
      <c r="T2127" t="str">
        <f>IF(LEFT(Table1[[#This Row],[Patient Gender]],1)="F","Female","Male")</f>
        <v>Female</v>
      </c>
    </row>
    <row r="2128" spans="1:20" x14ac:dyDescent="0.3">
      <c r="A2128" t="s">
        <v>2232</v>
      </c>
      <c r="B2128" s="1">
        <v>45089.979166666664</v>
      </c>
      <c r="C2128" t="s">
        <v>13</v>
      </c>
      <c r="D2128">
        <v>42</v>
      </c>
      <c r="E2128" t="s">
        <v>19</v>
      </c>
      <c r="F2128" t="s">
        <v>15</v>
      </c>
      <c r="G2128" t="b">
        <v>0</v>
      </c>
      <c r="I2128">
        <v>22</v>
      </c>
      <c r="J2128" t="b">
        <v>0</v>
      </c>
      <c r="K2128">
        <f>YEAR(Table1[[#This Row],[Patient Admission Date]])</f>
        <v>2023</v>
      </c>
      <c r="L2128" t="str">
        <f>TEXT(Table1[[#This Row],[Patient Admission Date]],"mmm")</f>
        <v>Jun</v>
      </c>
      <c r="M2128" t="str">
        <f>TEXT(Table1[[#This Row],[Patient Admission Date]],"ddd")</f>
        <v>Mon</v>
      </c>
      <c r="N2128" t="str">
        <f>TEXT(INT(HOUR(Table1[[#This Row],[Patient Admission Date]])/3)*3,"00")&amp;"-"&amp;TEXT(INT(HOUR(Table1[[#This Row],[Patient Admission Date]])/3)*3+3,"00")</f>
        <v>21-24</v>
      </c>
      <c r="O2128" t="str" cm="1">
        <f t="array" ref="O2128">_xlfn.IFS(Table1[[#This Row],[Patient Age]]&lt;=14,"0-14",Table1[[#This Row],[Patient Age]]&lt;=29,"15-29",Table1[[#This Row],[Patient Age]]&lt;=44,"30-44",Table1[[#This Row],[Patient Age]]&lt;=59,"45-59",Table1[[#This Row],[Patient Age]]&lt;=74,"60-74",TRUE,"75+")</f>
        <v>30-44</v>
      </c>
      <c r="P2128" t="str" cm="1">
        <f t="array" ref="P2128">_xlfn.IFS(Table1[[#This Row],[Patient Waittime]]&lt;=15,"0-15",Table1[[#This Row],[Patient Waittime]]&lt;=30,"16-30",Table1[[#This Row],[Patient Waittime]]&lt;=45,"31-45",Table1[[#This Row],[Patient Waittime]]&lt;=60,"46-60",TRUE,"60+")</f>
        <v>16-30</v>
      </c>
      <c r="Q2128">
        <f>--(Table1[[#This Row],[Patient Waittime]]&lt;=30)</f>
        <v>1</v>
      </c>
      <c r="R2128">
        <f>--Table1[[#This Row],[Patient Admission Flag]]</f>
        <v>0</v>
      </c>
      <c r="S2128">
        <f>--AND(Table1[[#This Row],[WithinTarget]]=1,Table1[[#This Row],[Patient Satisfaction Score]]&gt;=7)</f>
        <v>0</v>
      </c>
      <c r="T2128" t="str">
        <f>IF(LEFT(Table1[[#This Row],[Patient Gender]],1)="F","Female","Male")</f>
        <v>Female</v>
      </c>
    </row>
    <row r="2129" spans="1:20" x14ac:dyDescent="0.3">
      <c r="A2129" t="s">
        <v>2233</v>
      </c>
      <c r="B2129" s="1">
        <v>45415.461805555555</v>
      </c>
      <c r="C2129" t="s">
        <v>13</v>
      </c>
      <c r="D2129">
        <v>25</v>
      </c>
      <c r="E2129" t="s">
        <v>19</v>
      </c>
      <c r="F2129" t="s">
        <v>15</v>
      </c>
      <c r="G2129" t="b">
        <v>0</v>
      </c>
      <c r="I2129">
        <v>41</v>
      </c>
      <c r="J2129" t="b">
        <v>0</v>
      </c>
      <c r="K2129">
        <f>YEAR(Table1[[#This Row],[Patient Admission Date]])</f>
        <v>2024</v>
      </c>
      <c r="L2129" t="str">
        <f>TEXT(Table1[[#This Row],[Patient Admission Date]],"mmm")</f>
        <v>May</v>
      </c>
      <c r="M2129" t="str">
        <f>TEXT(Table1[[#This Row],[Patient Admission Date]],"ddd")</f>
        <v>Fri</v>
      </c>
      <c r="N2129" t="str">
        <f>TEXT(INT(HOUR(Table1[[#This Row],[Patient Admission Date]])/3)*3,"00")&amp;"-"&amp;TEXT(INT(HOUR(Table1[[#This Row],[Patient Admission Date]])/3)*3+3,"00")</f>
        <v>09-12</v>
      </c>
      <c r="O2129" t="str" cm="1">
        <f t="array" ref="O2129">_xlfn.IFS(Table1[[#This Row],[Patient Age]]&lt;=14,"0-14",Table1[[#This Row],[Patient Age]]&lt;=29,"15-29",Table1[[#This Row],[Patient Age]]&lt;=44,"30-44",Table1[[#This Row],[Patient Age]]&lt;=59,"45-59",Table1[[#This Row],[Patient Age]]&lt;=74,"60-74",TRUE,"75+")</f>
        <v>15-29</v>
      </c>
      <c r="P2129" t="str" cm="1">
        <f t="array" ref="P2129">_xlfn.IFS(Table1[[#This Row],[Patient Waittime]]&lt;=15,"0-15",Table1[[#This Row],[Patient Waittime]]&lt;=30,"16-30",Table1[[#This Row],[Patient Waittime]]&lt;=45,"31-45",Table1[[#This Row],[Patient Waittime]]&lt;=60,"46-60",TRUE,"60+")</f>
        <v>31-45</v>
      </c>
      <c r="Q2129">
        <f>--(Table1[[#This Row],[Patient Waittime]]&lt;=30)</f>
        <v>0</v>
      </c>
      <c r="R2129">
        <f>--Table1[[#This Row],[Patient Admission Flag]]</f>
        <v>0</v>
      </c>
      <c r="S2129">
        <f>--AND(Table1[[#This Row],[WithinTarget]]=1,Table1[[#This Row],[Patient Satisfaction Score]]&gt;=7)</f>
        <v>0</v>
      </c>
      <c r="T2129" t="str">
        <f>IF(LEFT(Table1[[#This Row],[Patient Gender]],1)="F","Female","Male")</f>
        <v>Female</v>
      </c>
    </row>
    <row r="2130" spans="1:20" x14ac:dyDescent="0.3">
      <c r="A2130" t="s">
        <v>2234</v>
      </c>
      <c r="B2130" s="1">
        <v>45390.711111111108</v>
      </c>
      <c r="C2130" t="s">
        <v>13</v>
      </c>
      <c r="D2130">
        <v>76</v>
      </c>
      <c r="E2130" t="s">
        <v>19</v>
      </c>
      <c r="F2130" t="s">
        <v>15</v>
      </c>
      <c r="G2130" t="b">
        <v>0</v>
      </c>
      <c r="I2130">
        <v>14</v>
      </c>
      <c r="J2130" t="b">
        <v>0</v>
      </c>
      <c r="K2130">
        <f>YEAR(Table1[[#This Row],[Patient Admission Date]])</f>
        <v>2024</v>
      </c>
      <c r="L2130" t="str">
        <f>TEXT(Table1[[#This Row],[Patient Admission Date]],"mmm")</f>
        <v>Apr</v>
      </c>
      <c r="M2130" t="str">
        <f>TEXT(Table1[[#This Row],[Patient Admission Date]],"ddd")</f>
        <v>Mon</v>
      </c>
      <c r="N2130" t="str">
        <f>TEXT(INT(HOUR(Table1[[#This Row],[Patient Admission Date]])/3)*3,"00")&amp;"-"&amp;TEXT(INT(HOUR(Table1[[#This Row],[Patient Admission Date]])/3)*3+3,"00")</f>
        <v>15-18</v>
      </c>
      <c r="O2130" t="str" cm="1">
        <f t="array" ref="O2130">_xlfn.IFS(Table1[[#This Row],[Patient Age]]&lt;=14,"0-14",Table1[[#This Row],[Patient Age]]&lt;=29,"15-29",Table1[[#This Row],[Patient Age]]&lt;=44,"30-44",Table1[[#This Row],[Patient Age]]&lt;=59,"45-59",Table1[[#This Row],[Patient Age]]&lt;=74,"60-74",TRUE,"75+")</f>
        <v>75+</v>
      </c>
      <c r="P2130" t="str" cm="1">
        <f t="array" ref="P2130">_xlfn.IFS(Table1[[#This Row],[Patient Waittime]]&lt;=15,"0-15",Table1[[#This Row],[Patient Waittime]]&lt;=30,"16-30",Table1[[#This Row],[Patient Waittime]]&lt;=45,"31-45",Table1[[#This Row],[Patient Waittime]]&lt;=60,"46-60",TRUE,"60+")</f>
        <v>0-15</v>
      </c>
      <c r="Q2130">
        <f>--(Table1[[#This Row],[Patient Waittime]]&lt;=30)</f>
        <v>1</v>
      </c>
      <c r="R2130">
        <f>--Table1[[#This Row],[Patient Admission Flag]]</f>
        <v>0</v>
      </c>
      <c r="S2130">
        <f>--AND(Table1[[#This Row],[WithinTarget]]=1,Table1[[#This Row],[Patient Satisfaction Score]]&gt;=7)</f>
        <v>0</v>
      </c>
      <c r="T2130" t="str">
        <f>IF(LEFT(Table1[[#This Row],[Patient Gender]],1)="F","Female","Male")</f>
        <v>Female</v>
      </c>
    </row>
    <row r="2131" spans="1:20" x14ac:dyDescent="0.3">
      <c r="A2131" t="s">
        <v>2235</v>
      </c>
      <c r="B2131" s="1">
        <v>45591.813888888886</v>
      </c>
      <c r="C2131" t="s">
        <v>13</v>
      </c>
      <c r="D2131">
        <v>57</v>
      </c>
      <c r="E2131" t="s">
        <v>19</v>
      </c>
      <c r="F2131" t="s">
        <v>15</v>
      </c>
      <c r="G2131" t="b">
        <v>0</v>
      </c>
      <c r="I2131">
        <v>15</v>
      </c>
      <c r="J2131" t="b">
        <v>0</v>
      </c>
      <c r="K2131">
        <f>YEAR(Table1[[#This Row],[Patient Admission Date]])</f>
        <v>2024</v>
      </c>
      <c r="L2131" t="str">
        <f>TEXT(Table1[[#This Row],[Patient Admission Date]],"mmm")</f>
        <v>Oct</v>
      </c>
      <c r="M2131" t="str">
        <f>TEXT(Table1[[#This Row],[Patient Admission Date]],"ddd")</f>
        <v>Sat</v>
      </c>
      <c r="N2131" t="str">
        <f>TEXT(INT(HOUR(Table1[[#This Row],[Patient Admission Date]])/3)*3,"00")&amp;"-"&amp;TEXT(INT(HOUR(Table1[[#This Row],[Patient Admission Date]])/3)*3+3,"00")</f>
        <v>18-21</v>
      </c>
      <c r="O2131" t="str" cm="1">
        <f t="array" ref="O2131">_xlfn.IFS(Table1[[#This Row],[Patient Age]]&lt;=14,"0-14",Table1[[#This Row],[Patient Age]]&lt;=29,"15-29",Table1[[#This Row],[Patient Age]]&lt;=44,"30-44",Table1[[#This Row],[Patient Age]]&lt;=59,"45-59",Table1[[#This Row],[Patient Age]]&lt;=74,"60-74",TRUE,"75+")</f>
        <v>45-59</v>
      </c>
      <c r="P2131" t="str" cm="1">
        <f t="array" ref="P2131">_xlfn.IFS(Table1[[#This Row],[Patient Waittime]]&lt;=15,"0-15",Table1[[#This Row],[Patient Waittime]]&lt;=30,"16-30",Table1[[#This Row],[Patient Waittime]]&lt;=45,"31-45",Table1[[#This Row],[Patient Waittime]]&lt;=60,"46-60",TRUE,"60+")</f>
        <v>0-15</v>
      </c>
      <c r="Q2131">
        <f>--(Table1[[#This Row],[Patient Waittime]]&lt;=30)</f>
        <v>1</v>
      </c>
      <c r="R2131">
        <f>--Table1[[#This Row],[Patient Admission Flag]]</f>
        <v>0</v>
      </c>
      <c r="S2131">
        <f>--AND(Table1[[#This Row],[WithinTarget]]=1,Table1[[#This Row],[Patient Satisfaction Score]]&gt;=7)</f>
        <v>0</v>
      </c>
      <c r="T2131" t="str">
        <f>IF(LEFT(Table1[[#This Row],[Patient Gender]],1)="F","Female","Male")</f>
        <v>Female</v>
      </c>
    </row>
    <row r="2132" spans="1:20" x14ac:dyDescent="0.3">
      <c r="A2132" t="s">
        <v>2236</v>
      </c>
      <c r="B2132" s="1">
        <v>45228.379861111112</v>
      </c>
      <c r="C2132" t="s">
        <v>13</v>
      </c>
      <c r="D2132">
        <v>44</v>
      </c>
      <c r="E2132" t="s">
        <v>19</v>
      </c>
      <c r="F2132" t="s">
        <v>15</v>
      </c>
      <c r="G2132" t="b">
        <v>0</v>
      </c>
      <c r="I2132">
        <v>28</v>
      </c>
      <c r="J2132" t="b">
        <v>0</v>
      </c>
      <c r="K2132">
        <f>YEAR(Table1[[#This Row],[Patient Admission Date]])</f>
        <v>2023</v>
      </c>
      <c r="L2132" t="str">
        <f>TEXT(Table1[[#This Row],[Patient Admission Date]],"mmm")</f>
        <v>Oct</v>
      </c>
      <c r="M2132" t="str">
        <f>TEXT(Table1[[#This Row],[Patient Admission Date]],"ddd")</f>
        <v>Sun</v>
      </c>
      <c r="N2132" t="str">
        <f>TEXT(INT(HOUR(Table1[[#This Row],[Patient Admission Date]])/3)*3,"00")&amp;"-"&amp;TEXT(INT(HOUR(Table1[[#This Row],[Patient Admission Date]])/3)*3+3,"00")</f>
        <v>09-12</v>
      </c>
      <c r="O2132" t="str" cm="1">
        <f t="array" ref="O2132">_xlfn.IFS(Table1[[#This Row],[Patient Age]]&lt;=14,"0-14",Table1[[#This Row],[Patient Age]]&lt;=29,"15-29",Table1[[#This Row],[Patient Age]]&lt;=44,"30-44",Table1[[#This Row],[Patient Age]]&lt;=59,"45-59",Table1[[#This Row],[Patient Age]]&lt;=74,"60-74",TRUE,"75+")</f>
        <v>30-44</v>
      </c>
      <c r="P2132" t="str" cm="1">
        <f t="array" ref="P2132">_xlfn.IFS(Table1[[#This Row],[Patient Waittime]]&lt;=15,"0-15",Table1[[#This Row],[Patient Waittime]]&lt;=30,"16-30",Table1[[#This Row],[Patient Waittime]]&lt;=45,"31-45",Table1[[#This Row],[Patient Waittime]]&lt;=60,"46-60",TRUE,"60+")</f>
        <v>16-30</v>
      </c>
      <c r="Q2132">
        <f>--(Table1[[#This Row],[Patient Waittime]]&lt;=30)</f>
        <v>1</v>
      </c>
      <c r="R2132">
        <f>--Table1[[#This Row],[Patient Admission Flag]]</f>
        <v>0</v>
      </c>
      <c r="S2132">
        <f>--AND(Table1[[#This Row],[WithinTarget]]=1,Table1[[#This Row],[Patient Satisfaction Score]]&gt;=7)</f>
        <v>0</v>
      </c>
      <c r="T2132" t="str">
        <f>IF(LEFT(Table1[[#This Row],[Patient Gender]],1)="F","Female","Male")</f>
        <v>Female</v>
      </c>
    </row>
    <row r="2133" spans="1:20" x14ac:dyDescent="0.3">
      <c r="A2133" t="s">
        <v>2237</v>
      </c>
      <c r="B2133" s="1">
        <v>45394.111111111109</v>
      </c>
      <c r="C2133" t="s">
        <v>13</v>
      </c>
      <c r="D2133">
        <v>55</v>
      </c>
      <c r="E2133" t="s">
        <v>19</v>
      </c>
      <c r="F2133" t="s">
        <v>15</v>
      </c>
      <c r="G2133" t="b">
        <v>0</v>
      </c>
      <c r="I2133">
        <v>43</v>
      </c>
      <c r="J2133" t="b">
        <v>0</v>
      </c>
      <c r="K2133">
        <f>YEAR(Table1[[#This Row],[Patient Admission Date]])</f>
        <v>2024</v>
      </c>
      <c r="L2133" t="str">
        <f>TEXT(Table1[[#This Row],[Patient Admission Date]],"mmm")</f>
        <v>Apr</v>
      </c>
      <c r="M2133" t="str">
        <f>TEXT(Table1[[#This Row],[Patient Admission Date]],"ddd")</f>
        <v>Fri</v>
      </c>
      <c r="N2133" t="str">
        <f>TEXT(INT(HOUR(Table1[[#This Row],[Patient Admission Date]])/3)*3,"00")&amp;"-"&amp;TEXT(INT(HOUR(Table1[[#This Row],[Patient Admission Date]])/3)*3+3,"00")</f>
        <v>00-03</v>
      </c>
      <c r="O2133" t="str" cm="1">
        <f t="array" ref="O2133">_xlfn.IFS(Table1[[#This Row],[Patient Age]]&lt;=14,"0-14",Table1[[#This Row],[Patient Age]]&lt;=29,"15-29",Table1[[#This Row],[Patient Age]]&lt;=44,"30-44",Table1[[#This Row],[Patient Age]]&lt;=59,"45-59",Table1[[#This Row],[Patient Age]]&lt;=74,"60-74",TRUE,"75+")</f>
        <v>45-59</v>
      </c>
      <c r="P2133" t="str" cm="1">
        <f t="array" ref="P2133">_xlfn.IFS(Table1[[#This Row],[Patient Waittime]]&lt;=15,"0-15",Table1[[#This Row],[Patient Waittime]]&lt;=30,"16-30",Table1[[#This Row],[Patient Waittime]]&lt;=45,"31-45",Table1[[#This Row],[Patient Waittime]]&lt;=60,"46-60",TRUE,"60+")</f>
        <v>31-45</v>
      </c>
      <c r="Q2133">
        <f>--(Table1[[#This Row],[Patient Waittime]]&lt;=30)</f>
        <v>0</v>
      </c>
      <c r="R2133">
        <f>--Table1[[#This Row],[Patient Admission Flag]]</f>
        <v>0</v>
      </c>
      <c r="S2133">
        <f>--AND(Table1[[#This Row],[WithinTarget]]=1,Table1[[#This Row],[Patient Satisfaction Score]]&gt;=7)</f>
        <v>0</v>
      </c>
      <c r="T2133" t="str">
        <f>IF(LEFT(Table1[[#This Row],[Patient Gender]],1)="F","Female","Male")</f>
        <v>Female</v>
      </c>
    </row>
    <row r="2134" spans="1:20" x14ac:dyDescent="0.3">
      <c r="A2134" t="s">
        <v>2238</v>
      </c>
      <c r="B2134" s="1">
        <v>45339.261111111111</v>
      </c>
      <c r="C2134" t="s">
        <v>13</v>
      </c>
      <c r="D2134">
        <v>34</v>
      </c>
      <c r="E2134" t="s">
        <v>19</v>
      </c>
      <c r="F2134" t="s">
        <v>15</v>
      </c>
      <c r="G2134" t="b">
        <v>0</v>
      </c>
      <c r="I2134">
        <v>58</v>
      </c>
      <c r="J2134" t="b">
        <v>0</v>
      </c>
      <c r="K2134">
        <f>YEAR(Table1[[#This Row],[Patient Admission Date]])</f>
        <v>2024</v>
      </c>
      <c r="L2134" t="str">
        <f>TEXT(Table1[[#This Row],[Patient Admission Date]],"mmm")</f>
        <v>Feb</v>
      </c>
      <c r="M2134" t="str">
        <f>TEXT(Table1[[#This Row],[Patient Admission Date]],"ddd")</f>
        <v>Sat</v>
      </c>
      <c r="N2134" t="str">
        <f>TEXT(INT(HOUR(Table1[[#This Row],[Patient Admission Date]])/3)*3,"00")&amp;"-"&amp;TEXT(INT(HOUR(Table1[[#This Row],[Patient Admission Date]])/3)*3+3,"00")</f>
        <v>06-09</v>
      </c>
      <c r="O2134" t="str" cm="1">
        <f t="array" ref="O2134">_xlfn.IFS(Table1[[#This Row],[Patient Age]]&lt;=14,"0-14",Table1[[#This Row],[Patient Age]]&lt;=29,"15-29",Table1[[#This Row],[Patient Age]]&lt;=44,"30-44",Table1[[#This Row],[Patient Age]]&lt;=59,"45-59",Table1[[#This Row],[Patient Age]]&lt;=74,"60-74",TRUE,"75+")</f>
        <v>30-44</v>
      </c>
      <c r="P2134" t="str" cm="1">
        <f t="array" ref="P2134">_xlfn.IFS(Table1[[#This Row],[Patient Waittime]]&lt;=15,"0-15",Table1[[#This Row],[Patient Waittime]]&lt;=30,"16-30",Table1[[#This Row],[Patient Waittime]]&lt;=45,"31-45",Table1[[#This Row],[Patient Waittime]]&lt;=60,"46-60",TRUE,"60+")</f>
        <v>46-60</v>
      </c>
      <c r="Q2134">
        <f>--(Table1[[#This Row],[Patient Waittime]]&lt;=30)</f>
        <v>0</v>
      </c>
      <c r="R2134">
        <f>--Table1[[#This Row],[Patient Admission Flag]]</f>
        <v>0</v>
      </c>
      <c r="S2134">
        <f>--AND(Table1[[#This Row],[WithinTarget]]=1,Table1[[#This Row],[Patient Satisfaction Score]]&gt;=7)</f>
        <v>0</v>
      </c>
      <c r="T2134" t="str">
        <f>IF(LEFT(Table1[[#This Row],[Patient Gender]],1)="F","Female","Male")</f>
        <v>Female</v>
      </c>
    </row>
    <row r="2135" spans="1:20" x14ac:dyDescent="0.3">
      <c r="A2135" t="s">
        <v>2239</v>
      </c>
      <c r="B2135" s="1">
        <v>45119.874305555553</v>
      </c>
      <c r="C2135" t="s">
        <v>13</v>
      </c>
      <c r="D2135">
        <v>62</v>
      </c>
      <c r="E2135" t="s">
        <v>19</v>
      </c>
      <c r="F2135" t="s">
        <v>15</v>
      </c>
      <c r="G2135" t="b">
        <v>0</v>
      </c>
      <c r="I2135">
        <v>33</v>
      </c>
      <c r="J2135" t="b">
        <v>0</v>
      </c>
      <c r="K2135">
        <f>YEAR(Table1[[#This Row],[Patient Admission Date]])</f>
        <v>2023</v>
      </c>
      <c r="L2135" t="str">
        <f>TEXT(Table1[[#This Row],[Patient Admission Date]],"mmm")</f>
        <v>Jul</v>
      </c>
      <c r="M2135" t="str">
        <f>TEXT(Table1[[#This Row],[Patient Admission Date]],"ddd")</f>
        <v>Wed</v>
      </c>
      <c r="N2135" t="str">
        <f>TEXT(INT(HOUR(Table1[[#This Row],[Patient Admission Date]])/3)*3,"00")&amp;"-"&amp;TEXT(INT(HOUR(Table1[[#This Row],[Patient Admission Date]])/3)*3+3,"00")</f>
        <v>18-21</v>
      </c>
      <c r="O2135" t="str" cm="1">
        <f t="array" ref="O2135">_xlfn.IFS(Table1[[#This Row],[Patient Age]]&lt;=14,"0-14",Table1[[#This Row],[Patient Age]]&lt;=29,"15-29",Table1[[#This Row],[Patient Age]]&lt;=44,"30-44",Table1[[#This Row],[Patient Age]]&lt;=59,"45-59",Table1[[#This Row],[Patient Age]]&lt;=74,"60-74",TRUE,"75+")</f>
        <v>60-74</v>
      </c>
      <c r="P2135" t="str" cm="1">
        <f t="array" ref="P2135">_xlfn.IFS(Table1[[#This Row],[Patient Waittime]]&lt;=15,"0-15",Table1[[#This Row],[Patient Waittime]]&lt;=30,"16-30",Table1[[#This Row],[Patient Waittime]]&lt;=45,"31-45",Table1[[#This Row],[Patient Waittime]]&lt;=60,"46-60",TRUE,"60+")</f>
        <v>31-45</v>
      </c>
      <c r="Q2135">
        <f>--(Table1[[#This Row],[Patient Waittime]]&lt;=30)</f>
        <v>0</v>
      </c>
      <c r="R2135">
        <f>--Table1[[#This Row],[Patient Admission Flag]]</f>
        <v>0</v>
      </c>
      <c r="S2135">
        <f>--AND(Table1[[#This Row],[WithinTarget]]=1,Table1[[#This Row],[Patient Satisfaction Score]]&gt;=7)</f>
        <v>0</v>
      </c>
      <c r="T2135" t="str">
        <f>IF(LEFT(Table1[[#This Row],[Patient Gender]],1)="F","Female","Male")</f>
        <v>Female</v>
      </c>
    </row>
    <row r="2136" spans="1:20" x14ac:dyDescent="0.3">
      <c r="A2136" t="s">
        <v>2240</v>
      </c>
      <c r="B2136" s="1">
        <v>45387.504166666666</v>
      </c>
      <c r="C2136" t="s">
        <v>13</v>
      </c>
      <c r="D2136">
        <v>75</v>
      </c>
      <c r="E2136" t="s">
        <v>19</v>
      </c>
      <c r="F2136" t="s">
        <v>15</v>
      </c>
      <c r="G2136" t="b">
        <v>0</v>
      </c>
      <c r="I2136">
        <v>53</v>
      </c>
      <c r="J2136" t="b">
        <v>0</v>
      </c>
      <c r="K2136">
        <f>YEAR(Table1[[#This Row],[Patient Admission Date]])</f>
        <v>2024</v>
      </c>
      <c r="L2136" t="str">
        <f>TEXT(Table1[[#This Row],[Patient Admission Date]],"mmm")</f>
        <v>Apr</v>
      </c>
      <c r="M2136" t="str">
        <f>TEXT(Table1[[#This Row],[Patient Admission Date]],"ddd")</f>
        <v>Fri</v>
      </c>
      <c r="N2136" t="str">
        <f>TEXT(INT(HOUR(Table1[[#This Row],[Patient Admission Date]])/3)*3,"00")&amp;"-"&amp;TEXT(INT(HOUR(Table1[[#This Row],[Patient Admission Date]])/3)*3+3,"00")</f>
        <v>12-15</v>
      </c>
      <c r="O2136" t="str" cm="1">
        <f t="array" ref="O2136">_xlfn.IFS(Table1[[#This Row],[Patient Age]]&lt;=14,"0-14",Table1[[#This Row],[Patient Age]]&lt;=29,"15-29",Table1[[#This Row],[Patient Age]]&lt;=44,"30-44",Table1[[#This Row],[Patient Age]]&lt;=59,"45-59",Table1[[#This Row],[Patient Age]]&lt;=74,"60-74",TRUE,"75+")</f>
        <v>75+</v>
      </c>
      <c r="P2136" t="str" cm="1">
        <f t="array" ref="P2136">_xlfn.IFS(Table1[[#This Row],[Patient Waittime]]&lt;=15,"0-15",Table1[[#This Row],[Patient Waittime]]&lt;=30,"16-30",Table1[[#This Row],[Patient Waittime]]&lt;=45,"31-45",Table1[[#This Row],[Patient Waittime]]&lt;=60,"46-60",TRUE,"60+")</f>
        <v>46-60</v>
      </c>
      <c r="Q2136">
        <f>--(Table1[[#This Row],[Patient Waittime]]&lt;=30)</f>
        <v>0</v>
      </c>
      <c r="R2136">
        <f>--Table1[[#This Row],[Patient Admission Flag]]</f>
        <v>0</v>
      </c>
      <c r="S2136">
        <f>--AND(Table1[[#This Row],[WithinTarget]]=1,Table1[[#This Row],[Patient Satisfaction Score]]&gt;=7)</f>
        <v>0</v>
      </c>
      <c r="T2136" t="str">
        <f>IF(LEFT(Table1[[#This Row],[Patient Gender]],1)="F","Female","Male")</f>
        <v>Female</v>
      </c>
    </row>
    <row r="2137" spans="1:20" x14ac:dyDescent="0.3">
      <c r="A2137" t="s">
        <v>2241</v>
      </c>
      <c r="B2137" s="1">
        <v>45238.078472222223</v>
      </c>
      <c r="C2137" t="s">
        <v>13</v>
      </c>
      <c r="D2137">
        <v>35</v>
      </c>
      <c r="E2137" t="s">
        <v>19</v>
      </c>
      <c r="F2137" t="s">
        <v>15</v>
      </c>
      <c r="G2137" t="b">
        <v>0</v>
      </c>
      <c r="I2137">
        <v>57</v>
      </c>
      <c r="J2137" t="b">
        <v>0</v>
      </c>
      <c r="K2137">
        <f>YEAR(Table1[[#This Row],[Patient Admission Date]])</f>
        <v>2023</v>
      </c>
      <c r="L2137" t="str">
        <f>TEXT(Table1[[#This Row],[Patient Admission Date]],"mmm")</f>
        <v>Nov</v>
      </c>
      <c r="M2137" t="str">
        <f>TEXT(Table1[[#This Row],[Patient Admission Date]],"ddd")</f>
        <v>Wed</v>
      </c>
      <c r="N2137" t="str">
        <f>TEXT(INT(HOUR(Table1[[#This Row],[Patient Admission Date]])/3)*3,"00")&amp;"-"&amp;TEXT(INT(HOUR(Table1[[#This Row],[Patient Admission Date]])/3)*3+3,"00")</f>
        <v>00-03</v>
      </c>
      <c r="O2137" t="str" cm="1">
        <f t="array" ref="O2137">_xlfn.IFS(Table1[[#This Row],[Patient Age]]&lt;=14,"0-14",Table1[[#This Row],[Patient Age]]&lt;=29,"15-29",Table1[[#This Row],[Patient Age]]&lt;=44,"30-44",Table1[[#This Row],[Patient Age]]&lt;=59,"45-59",Table1[[#This Row],[Patient Age]]&lt;=74,"60-74",TRUE,"75+")</f>
        <v>30-44</v>
      </c>
      <c r="P2137" t="str" cm="1">
        <f t="array" ref="P2137">_xlfn.IFS(Table1[[#This Row],[Patient Waittime]]&lt;=15,"0-15",Table1[[#This Row],[Patient Waittime]]&lt;=30,"16-30",Table1[[#This Row],[Patient Waittime]]&lt;=45,"31-45",Table1[[#This Row],[Patient Waittime]]&lt;=60,"46-60",TRUE,"60+")</f>
        <v>46-60</v>
      </c>
      <c r="Q2137">
        <f>--(Table1[[#This Row],[Patient Waittime]]&lt;=30)</f>
        <v>0</v>
      </c>
      <c r="R2137">
        <f>--Table1[[#This Row],[Patient Admission Flag]]</f>
        <v>0</v>
      </c>
      <c r="S2137">
        <f>--AND(Table1[[#This Row],[WithinTarget]]=1,Table1[[#This Row],[Patient Satisfaction Score]]&gt;=7)</f>
        <v>0</v>
      </c>
      <c r="T2137" t="str">
        <f>IF(LEFT(Table1[[#This Row],[Patient Gender]],1)="F","Female","Male")</f>
        <v>Female</v>
      </c>
    </row>
    <row r="2138" spans="1:20" x14ac:dyDescent="0.3">
      <c r="A2138" t="s">
        <v>2242</v>
      </c>
      <c r="B2138" s="1">
        <v>45169.416666666664</v>
      </c>
      <c r="C2138" t="s">
        <v>13</v>
      </c>
      <c r="D2138">
        <v>64</v>
      </c>
      <c r="E2138" t="s">
        <v>19</v>
      </c>
      <c r="F2138" t="s">
        <v>15</v>
      </c>
      <c r="G2138" t="b">
        <v>0</v>
      </c>
      <c r="I2138">
        <v>59</v>
      </c>
      <c r="J2138" t="b">
        <v>0</v>
      </c>
      <c r="K2138">
        <f>YEAR(Table1[[#This Row],[Patient Admission Date]])</f>
        <v>2023</v>
      </c>
      <c r="L2138" t="str">
        <f>TEXT(Table1[[#This Row],[Patient Admission Date]],"mmm")</f>
        <v>Aug</v>
      </c>
      <c r="M2138" t="str">
        <f>TEXT(Table1[[#This Row],[Patient Admission Date]],"ddd")</f>
        <v>Thu</v>
      </c>
      <c r="N2138" t="str">
        <f>TEXT(INT(HOUR(Table1[[#This Row],[Patient Admission Date]])/3)*3,"00")&amp;"-"&amp;TEXT(INT(HOUR(Table1[[#This Row],[Patient Admission Date]])/3)*3+3,"00")</f>
        <v>09-12</v>
      </c>
      <c r="O2138" t="str" cm="1">
        <f t="array" ref="O2138">_xlfn.IFS(Table1[[#This Row],[Patient Age]]&lt;=14,"0-14",Table1[[#This Row],[Patient Age]]&lt;=29,"15-29",Table1[[#This Row],[Patient Age]]&lt;=44,"30-44",Table1[[#This Row],[Patient Age]]&lt;=59,"45-59",Table1[[#This Row],[Patient Age]]&lt;=74,"60-74",TRUE,"75+")</f>
        <v>60-74</v>
      </c>
      <c r="P2138" t="str" cm="1">
        <f t="array" ref="P2138">_xlfn.IFS(Table1[[#This Row],[Patient Waittime]]&lt;=15,"0-15",Table1[[#This Row],[Patient Waittime]]&lt;=30,"16-30",Table1[[#This Row],[Patient Waittime]]&lt;=45,"31-45",Table1[[#This Row],[Patient Waittime]]&lt;=60,"46-60",TRUE,"60+")</f>
        <v>46-60</v>
      </c>
      <c r="Q2138">
        <f>--(Table1[[#This Row],[Patient Waittime]]&lt;=30)</f>
        <v>0</v>
      </c>
      <c r="R2138">
        <f>--Table1[[#This Row],[Patient Admission Flag]]</f>
        <v>0</v>
      </c>
      <c r="S2138">
        <f>--AND(Table1[[#This Row],[WithinTarget]]=1,Table1[[#This Row],[Patient Satisfaction Score]]&gt;=7)</f>
        <v>0</v>
      </c>
      <c r="T2138" t="str">
        <f>IF(LEFT(Table1[[#This Row],[Patient Gender]],1)="F","Female","Male")</f>
        <v>Female</v>
      </c>
    </row>
    <row r="2139" spans="1:20" x14ac:dyDescent="0.3">
      <c r="A2139" t="s">
        <v>2243</v>
      </c>
      <c r="B2139" s="1">
        <v>45518.6</v>
      </c>
      <c r="C2139" t="s">
        <v>13</v>
      </c>
      <c r="D2139">
        <v>19</v>
      </c>
      <c r="E2139" t="s">
        <v>19</v>
      </c>
      <c r="F2139" t="s">
        <v>15</v>
      </c>
      <c r="G2139" t="b">
        <v>0</v>
      </c>
      <c r="I2139">
        <v>14</v>
      </c>
      <c r="J2139" t="b">
        <v>0</v>
      </c>
      <c r="K2139">
        <f>YEAR(Table1[[#This Row],[Patient Admission Date]])</f>
        <v>2024</v>
      </c>
      <c r="L2139" t="str">
        <f>TEXT(Table1[[#This Row],[Patient Admission Date]],"mmm")</f>
        <v>Aug</v>
      </c>
      <c r="M2139" t="str">
        <f>TEXT(Table1[[#This Row],[Patient Admission Date]],"ddd")</f>
        <v>Wed</v>
      </c>
      <c r="N2139" t="str">
        <f>TEXT(INT(HOUR(Table1[[#This Row],[Patient Admission Date]])/3)*3,"00")&amp;"-"&amp;TEXT(INT(HOUR(Table1[[#This Row],[Patient Admission Date]])/3)*3+3,"00")</f>
        <v>12-15</v>
      </c>
      <c r="O2139" t="str" cm="1">
        <f t="array" ref="O2139">_xlfn.IFS(Table1[[#This Row],[Patient Age]]&lt;=14,"0-14",Table1[[#This Row],[Patient Age]]&lt;=29,"15-29",Table1[[#This Row],[Patient Age]]&lt;=44,"30-44",Table1[[#This Row],[Patient Age]]&lt;=59,"45-59",Table1[[#This Row],[Patient Age]]&lt;=74,"60-74",TRUE,"75+")</f>
        <v>15-29</v>
      </c>
      <c r="P2139" t="str" cm="1">
        <f t="array" ref="P2139">_xlfn.IFS(Table1[[#This Row],[Patient Waittime]]&lt;=15,"0-15",Table1[[#This Row],[Patient Waittime]]&lt;=30,"16-30",Table1[[#This Row],[Patient Waittime]]&lt;=45,"31-45",Table1[[#This Row],[Patient Waittime]]&lt;=60,"46-60",TRUE,"60+")</f>
        <v>0-15</v>
      </c>
      <c r="Q2139">
        <f>--(Table1[[#This Row],[Patient Waittime]]&lt;=30)</f>
        <v>1</v>
      </c>
      <c r="R2139">
        <f>--Table1[[#This Row],[Patient Admission Flag]]</f>
        <v>0</v>
      </c>
      <c r="S2139">
        <f>--AND(Table1[[#This Row],[WithinTarget]]=1,Table1[[#This Row],[Patient Satisfaction Score]]&gt;=7)</f>
        <v>0</v>
      </c>
      <c r="T2139" t="str">
        <f>IF(LEFT(Table1[[#This Row],[Patient Gender]],1)="F","Female","Male")</f>
        <v>Female</v>
      </c>
    </row>
    <row r="2140" spans="1:20" x14ac:dyDescent="0.3">
      <c r="A2140" t="s">
        <v>2244</v>
      </c>
      <c r="B2140" s="1">
        <v>45099.09097222222</v>
      </c>
      <c r="C2140" t="s">
        <v>13</v>
      </c>
      <c r="D2140">
        <v>29</v>
      </c>
      <c r="E2140" t="s">
        <v>19</v>
      </c>
      <c r="F2140" t="s">
        <v>15</v>
      </c>
      <c r="G2140" t="b">
        <v>0</v>
      </c>
      <c r="I2140">
        <v>19</v>
      </c>
      <c r="J2140" t="b">
        <v>0</v>
      </c>
      <c r="K2140">
        <f>YEAR(Table1[[#This Row],[Patient Admission Date]])</f>
        <v>2023</v>
      </c>
      <c r="L2140" t="str">
        <f>TEXT(Table1[[#This Row],[Patient Admission Date]],"mmm")</f>
        <v>Jun</v>
      </c>
      <c r="M2140" t="str">
        <f>TEXT(Table1[[#This Row],[Patient Admission Date]],"ddd")</f>
        <v>Thu</v>
      </c>
      <c r="N2140" t="str">
        <f>TEXT(INT(HOUR(Table1[[#This Row],[Patient Admission Date]])/3)*3,"00")&amp;"-"&amp;TEXT(INT(HOUR(Table1[[#This Row],[Patient Admission Date]])/3)*3+3,"00")</f>
        <v>00-03</v>
      </c>
      <c r="O2140" t="str" cm="1">
        <f t="array" ref="O2140">_xlfn.IFS(Table1[[#This Row],[Patient Age]]&lt;=14,"0-14",Table1[[#This Row],[Patient Age]]&lt;=29,"15-29",Table1[[#This Row],[Patient Age]]&lt;=44,"30-44",Table1[[#This Row],[Patient Age]]&lt;=59,"45-59",Table1[[#This Row],[Patient Age]]&lt;=74,"60-74",TRUE,"75+")</f>
        <v>15-29</v>
      </c>
      <c r="P2140" t="str" cm="1">
        <f t="array" ref="P2140">_xlfn.IFS(Table1[[#This Row],[Patient Waittime]]&lt;=15,"0-15",Table1[[#This Row],[Patient Waittime]]&lt;=30,"16-30",Table1[[#This Row],[Patient Waittime]]&lt;=45,"31-45",Table1[[#This Row],[Patient Waittime]]&lt;=60,"46-60",TRUE,"60+")</f>
        <v>16-30</v>
      </c>
      <c r="Q2140">
        <f>--(Table1[[#This Row],[Patient Waittime]]&lt;=30)</f>
        <v>1</v>
      </c>
      <c r="R2140">
        <f>--Table1[[#This Row],[Patient Admission Flag]]</f>
        <v>0</v>
      </c>
      <c r="S2140">
        <f>--AND(Table1[[#This Row],[WithinTarget]]=1,Table1[[#This Row],[Patient Satisfaction Score]]&gt;=7)</f>
        <v>0</v>
      </c>
      <c r="T2140" t="str">
        <f>IF(LEFT(Table1[[#This Row],[Patient Gender]],1)="F","Female","Male")</f>
        <v>Female</v>
      </c>
    </row>
    <row r="2141" spans="1:20" x14ac:dyDescent="0.3">
      <c r="A2141" t="s">
        <v>2245</v>
      </c>
      <c r="B2141" s="1">
        <v>45343.581250000003</v>
      </c>
      <c r="C2141" t="s">
        <v>13</v>
      </c>
      <c r="D2141">
        <v>19</v>
      </c>
      <c r="E2141" t="s">
        <v>19</v>
      </c>
      <c r="F2141" t="s">
        <v>15</v>
      </c>
      <c r="G2141" t="b">
        <v>0</v>
      </c>
      <c r="I2141">
        <v>24</v>
      </c>
      <c r="J2141" t="b">
        <v>0</v>
      </c>
      <c r="K2141">
        <f>YEAR(Table1[[#This Row],[Patient Admission Date]])</f>
        <v>2024</v>
      </c>
      <c r="L2141" t="str">
        <f>TEXT(Table1[[#This Row],[Patient Admission Date]],"mmm")</f>
        <v>Feb</v>
      </c>
      <c r="M2141" t="str">
        <f>TEXT(Table1[[#This Row],[Patient Admission Date]],"ddd")</f>
        <v>Wed</v>
      </c>
      <c r="N2141" t="str">
        <f>TEXT(INT(HOUR(Table1[[#This Row],[Patient Admission Date]])/3)*3,"00")&amp;"-"&amp;TEXT(INT(HOUR(Table1[[#This Row],[Patient Admission Date]])/3)*3+3,"00")</f>
        <v>12-15</v>
      </c>
      <c r="O2141" t="str" cm="1">
        <f t="array" ref="O2141">_xlfn.IFS(Table1[[#This Row],[Patient Age]]&lt;=14,"0-14",Table1[[#This Row],[Patient Age]]&lt;=29,"15-29",Table1[[#This Row],[Patient Age]]&lt;=44,"30-44",Table1[[#This Row],[Patient Age]]&lt;=59,"45-59",Table1[[#This Row],[Patient Age]]&lt;=74,"60-74",TRUE,"75+")</f>
        <v>15-29</v>
      </c>
      <c r="P2141" t="str" cm="1">
        <f t="array" ref="P2141">_xlfn.IFS(Table1[[#This Row],[Patient Waittime]]&lt;=15,"0-15",Table1[[#This Row],[Patient Waittime]]&lt;=30,"16-30",Table1[[#This Row],[Patient Waittime]]&lt;=45,"31-45",Table1[[#This Row],[Patient Waittime]]&lt;=60,"46-60",TRUE,"60+")</f>
        <v>16-30</v>
      </c>
      <c r="Q2141">
        <f>--(Table1[[#This Row],[Patient Waittime]]&lt;=30)</f>
        <v>1</v>
      </c>
      <c r="R2141">
        <f>--Table1[[#This Row],[Patient Admission Flag]]</f>
        <v>0</v>
      </c>
      <c r="S2141">
        <f>--AND(Table1[[#This Row],[WithinTarget]]=1,Table1[[#This Row],[Patient Satisfaction Score]]&gt;=7)</f>
        <v>0</v>
      </c>
      <c r="T2141" t="str">
        <f>IF(LEFT(Table1[[#This Row],[Patient Gender]],1)="F","Female","Male")</f>
        <v>Female</v>
      </c>
    </row>
    <row r="2142" spans="1:20" x14ac:dyDescent="0.3">
      <c r="A2142" t="s">
        <v>2246</v>
      </c>
      <c r="B2142" s="1">
        <v>45433.790972222225</v>
      </c>
      <c r="C2142" t="s">
        <v>13</v>
      </c>
      <c r="D2142">
        <v>11</v>
      </c>
      <c r="E2142" t="s">
        <v>19</v>
      </c>
      <c r="F2142" t="s">
        <v>15</v>
      </c>
      <c r="G2142" t="b">
        <v>0</v>
      </c>
      <c r="I2142">
        <v>47</v>
      </c>
      <c r="J2142" t="b">
        <v>0</v>
      </c>
      <c r="K2142">
        <f>YEAR(Table1[[#This Row],[Patient Admission Date]])</f>
        <v>2024</v>
      </c>
      <c r="L2142" t="str">
        <f>TEXT(Table1[[#This Row],[Patient Admission Date]],"mmm")</f>
        <v>May</v>
      </c>
      <c r="M2142" t="str">
        <f>TEXT(Table1[[#This Row],[Patient Admission Date]],"ddd")</f>
        <v>Tue</v>
      </c>
      <c r="N2142" t="str">
        <f>TEXT(INT(HOUR(Table1[[#This Row],[Patient Admission Date]])/3)*3,"00")&amp;"-"&amp;TEXT(INT(HOUR(Table1[[#This Row],[Patient Admission Date]])/3)*3+3,"00")</f>
        <v>18-21</v>
      </c>
      <c r="O2142" t="str" cm="1">
        <f t="array" ref="O2142">_xlfn.IFS(Table1[[#This Row],[Patient Age]]&lt;=14,"0-14",Table1[[#This Row],[Patient Age]]&lt;=29,"15-29",Table1[[#This Row],[Patient Age]]&lt;=44,"30-44",Table1[[#This Row],[Patient Age]]&lt;=59,"45-59",Table1[[#This Row],[Patient Age]]&lt;=74,"60-74",TRUE,"75+")</f>
        <v>0-14</v>
      </c>
      <c r="P2142" t="str" cm="1">
        <f t="array" ref="P2142">_xlfn.IFS(Table1[[#This Row],[Patient Waittime]]&lt;=15,"0-15",Table1[[#This Row],[Patient Waittime]]&lt;=30,"16-30",Table1[[#This Row],[Patient Waittime]]&lt;=45,"31-45",Table1[[#This Row],[Patient Waittime]]&lt;=60,"46-60",TRUE,"60+")</f>
        <v>46-60</v>
      </c>
      <c r="Q2142">
        <f>--(Table1[[#This Row],[Patient Waittime]]&lt;=30)</f>
        <v>0</v>
      </c>
      <c r="R2142">
        <f>--Table1[[#This Row],[Patient Admission Flag]]</f>
        <v>0</v>
      </c>
      <c r="S2142">
        <f>--AND(Table1[[#This Row],[WithinTarget]]=1,Table1[[#This Row],[Patient Satisfaction Score]]&gt;=7)</f>
        <v>0</v>
      </c>
      <c r="T2142" t="str">
        <f>IF(LEFT(Table1[[#This Row],[Patient Gender]],1)="F","Female","Male")</f>
        <v>Female</v>
      </c>
    </row>
    <row r="2143" spans="1:20" x14ac:dyDescent="0.3">
      <c r="A2143" t="s">
        <v>2247</v>
      </c>
      <c r="B2143" s="1">
        <v>45336.086805555555</v>
      </c>
      <c r="C2143" t="s">
        <v>13</v>
      </c>
      <c r="D2143">
        <v>78</v>
      </c>
      <c r="E2143" t="s">
        <v>19</v>
      </c>
      <c r="F2143" t="s">
        <v>15</v>
      </c>
      <c r="G2143" t="b">
        <v>0</v>
      </c>
      <c r="I2143">
        <v>14</v>
      </c>
      <c r="J2143" t="b">
        <v>0</v>
      </c>
      <c r="K2143">
        <f>YEAR(Table1[[#This Row],[Patient Admission Date]])</f>
        <v>2024</v>
      </c>
      <c r="L2143" t="str">
        <f>TEXT(Table1[[#This Row],[Patient Admission Date]],"mmm")</f>
        <v>Feb</v>
      </c>
      <c r="M2143" t="str">
        <f>TEXT(Table1[[#This Row],[Patient Admission Date]],"ddd")</f>
        <v>Wed</v>
      </c>
      <c r="N2143" t="str">
        <f>TEXT(INT(HOUR(Table1[[#This Row],[Patient Admission Date]])/3)*3,"00")&amp;"-"&amp;TEXT(INT(HOUR(Table1[[#This Row],[Patient Admission Date]])/3)*3+3,"00")</f>
        <v>00-03</v>
      </c>
      <c r="O2143" t="str" cm="1">
        <f t="array" ref="O2143">_xlfn.IFS(Table1[[#This Row],[Patient Age]]&lt;=14,"0-14",Table1[[#This Row],[Patient Age]]&lt;=29,"15-29",Table1[[#This Row],[Patient Age]]&lt;=44,"30-44",Table1[[#This Row],[Patient Age]]&lt;=59,"45-59",Table1[[#This Row],[Patient Age]]&lt;=74,"60-74",TRUE,"75+")</f>
        <v>75+</v>
      </c>
      <c r="P2143" t="str" cm="1">
        <f t="array" ref="P2143">_xlfn.IFS(Table1[[#This Row],[Patient Waittime]]&lt;=15,"0-15",Table1[[#This Row],[Patient Waittime]]&lt;=30,"16-30",Table1[[#This Row],[Patient Waittime]]&lt;=45,"31-45",Table1[[#This Row],[Patient Waittime]]&lt;=60,"46-60",TRUE,"60+")</f>
        <v>0-15</v>
      </c>
      <c r="Q2143">
        <f>--(Table1[[#This Row],[Patient Waittime]]&lt;=30)</f>
        <v>1</v>
      </c>
      <c r="R2143">
        <f>--Table1[[#This Row],[Patient Admission Flag]]</f>
        <v>0</v>
      </c>
      <c r="S2143">
        <f>--AND(Table1[[#This Row],[WithinTarget]]=1,Table1[[#This Row],[Patient Satisfaction Score]]&gt;=7)</f>
        <v>0</v>
      </c>
      <c r="T2143" t="str">
        <f>IF(LEFT(Table1[[#This Row],[Patient Gender]],1)="F","Female","Male")</f>
        <v>Female</v>
      </c>
    </row>
    <row r="2144" spans="1:20" x14ac:dyDescent="0.3">
      <c r="A2144" t="s">
        <v>2248</v>
      </c>
      <c r="B2144" s="1">
        <v>45313.951388888891</v>
      </c>
      <c r="C2144" t="s">
        <v>13</v>
      </c>
      <c r="D2144">
        <v>65</v>
      </c>
      <c r="E2144" t="s">
        <v>19</v>
      </c>
      <c r="F2144" t="s">
        <v>15</v>
      </c>
      <c r="G2144" t="b">
        <v>0</v>
      </c>
      <c r="I2144">
        <v>17</v>
      </c>
      <c r="J2144" t="b">
        <v>0</v>
      </c>
      <c r="K2144">
        <f>YEAR(Table1[[#This Row],[Patient Admission Date]])</f>
        <v>2024</v>
      </c>
      <c r="L2144" t="str">
        <f>TEXT(Table1[[#This Row],[Patient Admission Date]],"mmm")</f>
        <v>Jan</v>
      </c>
      <c r="M2144" t="str">
        <f>TEXT(Table1[[#This Row],[Patient Admission Date]],"ddd")</f>
        <v>Mon</v>
      </c>
      <c r="N2144" t="str">
        <f>TEXT(INT(HOUR(Table1[[#This Row],[Patient Admission Date]])/3)*3,"00")&amp;"-"&amp;TEXT(INT(HOUR(Table1[[#This Row],[Patient Admission Date]])/3)*3+3,"00")</f>
        <v>21-24</v>
      </c>
      <c r="O2144" t="str" cm="1">
        <f t="array" ref="O2144">_xlfn.IFS(Table1[[#This Row],[Patient Age]]&lt;=14,"0-14",Table1[[#This Row],[Patient Age]]&lt;=29,"15-29",Table1[[#This Row],[Patient Age]]&lt;=44,"30-44",Table1[[#This Row],[Patient Age]]&lt;=59,"45-59",Table1[[#This Row],[Patient Age]]&lt;=74,"60-74",TRUE,"75+")</f>
        <v>60-74</v>
      </c>
      <c r="P2144" t="str" cm="1">
        <f t="array" ref="P2144">_xlfn.IFS(Table1[[#This Row],[Patient Waittime]]&lt;=15,"0-15",Table1[[#This Row],[Patient Waittime]]&lt;=30,"16-30",Table1[[#This Row],[Patient Waittime]]&lt;=45,"31-45",Table1[[#This Row],[Patient Waittime]]&lt;=60,"46-60",TRUE,"60+")</f>
        <v>16-30</v>
      </c>
      <c r="Q2144">
        <f>--(Table1[[#This Row],[Patient Waittime]]&lt;=30)</f>
        <v>1</v>
      </c>
      <c r="R2144">
        <f>--Table1[[#This Row],[Patient Admission Flag]]</f>
        <v>0</v>
      </c>
      <c r="S2144">
        <f>--AND(Table1[[#This Row],[WithinTarget]]=1,Table1[[#This Row],[Patient Satisfaction Score]]&gt;=7)</f>
        <v>0</v>
      </c>
      <c r="T2144" t="str">
        <f>IF(LEFT(Table1[[#This Row],[Patient Gender]],1)="F","Female","Male")</f>
        <v>Female</v>
      </c>
    </row>
    <row r="2145" spans="1:20" x14ac:dyDescent="0.3">
      <c r="A2145" t="s">
        <v>2249</v>
      </c>
      <c r="B2145" s="1">
        <v>45395.509722222225</v>
      </c>
      <c r="C2145" t="s">
        <v>13</v>
      </c>
      <c r="D2145">
        <v>47</v>
      </c>
      <c r="E2145" t="s">
        <v>19</v>
      </c>
      <c r="F2145" t="s">
        <v>15</v>
      </c>
      <c r="G2145" t="b">
        <v>0</v>
      </c>
      <c r="I2145">
        <v>27</v>
      </c>
      <c r="J2145" t="b">
        <v>0</v>
      </c>
      <c r="K2145">
        <f>YEAR(Table1[[#This Row],[Patient Admission Date]])</f>
        <v>2024</v>
      </c>
      <c r="L2145" t="str">
        <f>TEXT(Table1[[#This Row],[Patient Admission Date]],"mmm")</f>
        <v>Apr</v>
      </c>
      <c r="M2145" t="str">
        <f>TEXT(Table1[[#This Row],[Patient Admission Date]],"ddd")</f>
        <v>Sat</v>
      </c>
      <c r="N2145" t="str">
        <f>TEXT(INT(HOUR(Table1[[#This Row],[Patient Admission Date]])/3)*3,"00")&amp;"-"&amp;TEXT(INT(HOUR(Table1[[#This Row],[Patient Admission Date]])/3)*3+3,"00")</f>
        <v>12-15</v>
      </c>
      <c r="O2145" t="str" cm="1">
        <f t="array" ref="O2145">_xlfn.IFS(Table1[[#This Row],[Patient Age]]&lt;=14,"0-14",Table1[[#This Row],[Patient Age]]&lt;=29,"15-29",Table1[[#This Row],[Patient Age]]&lt;=44,"30-44",Table1[[#This Row],[Patient Age]]&lt;=59,"45-59",Table1[[#This Row],[Patient Age]]&lt;=74,"60-74",TRUE,"75+")</f>
        <v>45-59</v>
      </c>
      <c r="P2145" t="str" cm="1">
        <f t="array" ref="P2145">_xlfn.IFS(Table1[[#This Row],[Patient Waittime]]&lt;=15,"0-15",Table1[[#This Row],[Patient Waittime]]&lt;=30,"16-30",Table1[[#This Row],[Patient Waittime]]&lt;=45,"31-45",Table1[[#This Row],[Patient Waittime]]&lt;=60,"46-60",TRUE,"60+")</f>
        <v>16-30</v>
      </c>
      <c r="Q2145">
        <f>--(Table1[[#This Row],[Patient Waittime]]&lt;=30)</f>
        <v>1</v>
      </c>
      <c r="R2145">
        <f>--Table1[[#This Row],[Patient Admission Flag]]</f>
        <v>0</v>
      </c>
      <c r="S2145">
        <f>--AND(Table1[[#This Row],[WithinTarget]]=1,Table1[[#This Row],[Patient Satisfaction Score]]&gt;=7)</f>
        <v>0</v>
      </c>
      <c r="T2145" t="str">
        <f>IF(LEFT(Table1[[#This Row],[Patient Gender]],1)="F","Female","Male")</f>
        <v>Female</v>
      </c>
    </row>
    <row r="2146" spans="1:20" x14ac:dyDescent="0.3">
      <c r="A2146" t="s">
        <v>2250</v>
      </c>
      <c r="B2146" s="1">
        <v>45315.361111111109</v>
      </c>
      <c r="C2146" t="s">
        <v>13</v>
      </c>
      <c r="D2146">
        <v>34</v>
      </c>
      <c r="E2146" t="s">
        <v>19</v>
      </c>
      <c r="F2146" t="s">
        <v>15</v>
      </c>
      <c r="G2146" t="b">
        <v>0</v>
      </c>
      <c r="I2146">
        <v>48</v>
      </c>
      <c r="J2146" t="b">
        <v>0</v>
      </c>
      <c r="K2146">
        <f>YEAR(Table1[[#This Row],[Patient Admission Date]])</f>
        <v>2024</v>
      </c>
      <c r="L2146" t="str">
        <f>TEXT(Table1[[#This Row],[Patient Admission Date]],"mmm")</f>
        <v>Jan</v>
      </c>
      <c r="M2146" t="str">
        <f>TEXT(Table1[[#This Row],[Patient Admission Date]],"ddd")</f>
        <v>Wed</v>
      </c>
      <c r="N2146" t="str">
        <f>TEXT(INT(HOUR(Table1[[#This Row],[Patient Admission Date]])/3)*3,"00")&amp;"-"&amp;TEXT(INT(HOUR(Table1[[#This Row],[Patient Admission Date]])/3)*3+3,"00")</f>
        <v>06-09</v>
      </c>
      <c r="O2146" t="str" cm="1">
        <f t="array" ref="O2146">_xlfn.IFS(Table1[[#This Row],[Patient Age]]&lt;=14,"0-14",Table1[[#This Row],[Patient Age]]&lt;=29,"15-29",Table1[[#This Row],[Patient Age]]&lt;=44,"30-44",Table1[[#This Row],[Patient Age]]&lt;=59,"45-59",Table1[[#This Row],[Patient Age]]&lt;=74,"60-74",TRUE,"75+")</f>
        <v>30-44</v>
      </c>
      <c r="P2146" t="str" cm="1">
        <f t="array" ref="P2146">_xlfn.IFS(Table1[[#This Row],[Patient Waittime]]&lt;=15,"0-15",Table1[[#This Row],[Patient Waittime]]&lt;=30,"16-30",Table1[[#This Row],[Patient Waittime]]&lt;=45,"31-45",Table1[[#This Row],[Patient Waittime]]&lt;=60,"46-60",TRUE,"60+")</f>
        <v>46-60</v>
      </c>
      <c r="Q2146">
        <f>--(Table1[[#This Row],[Patient Waittime]]&lt;=30)</f>
        <v>0</v>
      </c>
      <c r="R2146">
        <f>--Table1[[#This Row],[Patient Admission Flag]]</f>
        <v>0</v>
      </c>
      <c r="S2146">
        <f>--AND(Table1[[#This Row],[WithinTarget]]=1,Table1[[#This Row],[Patient Satisfaction Score]]&gt;=7)</f>
        <v>0</v>
      </c>
      <c r="T2146" t="str">
        <f>IF(LEFT(Table1[[#This Row],[Patient Gender]],1)="F","Female","Male")</f>
        <v>Female</v>
      </c>
    </row>
    <row r="2147" spans="1:20" x14ac:dyDescent="0.3">
      <c r="A2147" t="s">
        <v>2251</v>
      </c>
      <c r="B2147" s="1">
        <v>45147.371527777781</v>
      </c>
      <c r="C2147" t="s">
        <v>13</v>
      </c>
      <c r="D2147">
        <v>62</v>
      </c>
      <c r="E2147" t="s">
        <v>19</v>
      </c>
      <c r="F2147" t="s">
        <v>15</v>
      </c>
      <c r="G2147" t="b">
        <v>0</v>
      </c>
      <c r="I2147">
        <v>10</v>
      </c>
      <c r="J2147" t="b">
        <v>0</v>
      </c>
      <c r="K2147">
        <f>YEAR(Table1[[#This Row],[Patient Admission Date]])</f>
        <v>2023</v>
      </c>
      <c r="L2147" t="str">
        <f>TEXT(Table1[[#This Row],[Patient Admission Date]],"mmm")</f>
        <v>Aug</v>
      </c>
      <c r="M2147" t="str">
        <f>TEXT(Table1[[#This Row],[Patient Admission Date]],"ddd")</f>
        <v>Wed</v>
      </c>
      <c r="N2147" t="str">
        <f>TEXT(INT(HOUR(Table1[[#This Row],[Patient Admission Date]])/3)*3,"00")&amp;"-"&amp;TEXT(INT(HOUR(Table1[[#This Row],[Patient Admission Date]])/3)*3+3,"00")</f>
        <v>06-09</v>
      </c>
      <c r="O2147" t="str" cm="1">
        <f t="array" ref="O2147">_xlfn.IFS(Table1[[#This Row],[Patient Age]]&lt;=14,"0-14",Table1[[#This Row],[Patient Age]]&lt;=29,"15-29",Table1[[#This Row],[Patient Age]]&lt;=44,"30-44",Table1[[#This Row],[Patient Age]]&lt;=59,"45-59",Table1[[#This Row],[Patient Age]]&lt;=74,"60-74",TRUE,"75+")</f>
        <v>60-74</v>
      </c>
      <c r="P2147" t="str" cm="1">
        <f t="array" ref="P2147">_xlfn.IFS(Table1[[#This Row],[Patient Waittime]]&lt;=15,"0-15",Table1[[#This Row],[Patient Waittime]]&lt;=30,"16-30",Table1[[#This Row],[Patient Waittime]]&lt;=45,"31-45",Table1[[#This Row],[Patient Waittime]]&lt;=60,"46-60",TRUE,"60+")</f>
        <v>0-15</v>
      </c>
      <c r="Q2147">
        <f>--(Table1[[#This Row],[Patient Waittime]]&lt;=30)</f>
        <v>1</v>
      </c>
      <c r="R2147">
        <f>--Table1[[#This Row],[Patient Admission Flag]]</f>
        <v>0</v>
      </c>
      <c r="S2147">
        <f>--AND(Table1[[#This Row],[WithinTarget]]=1,Table1[[#This Row],[Patient Satisfaction Score]]&gt;=7)</f>
        <v>0</v>
      </c>
      <c r="T2147" t="str">
        <f>IF(LEFT(Table1[[#This Row],[Patient Gender]],1)="F","Female","Male")</f>
        <v>Female</v>
      </c>
    </row>
    <row r="2148" spans="1:20" x14ac:dyDescent="0.3">
      <c r="A2148" t="s">
        <v>2252</v>
      </c>
      <c r="B2148" s="1">
        <v>45471.730555555558</v>
      </c>
      <c r="C2148" t="s">
        <v>13</v>
      </c>
      <c r="D2148">
        <v>3</v>
      </c>
      <c r="E2148" t="s">
        <v>19</v>
      </c>
      <c r="F2148" t="s">
        <v>15</v>
      </c>
      <c r="G2148" t="b">
        <v>0</v>
      </c>
      <c r="I2148">
        <v>22</v>
      </c>
      <c r="J2148" t="b">
        <v>0</v>
      </c>
      <c r="K2148">
        <f>YEAR(Table1[[#This Row],[Patient Admission Date]])</f>
        <v>2024</v>
      </c>
      <c r="L2148" t="str">
        <f>TEXT(Table1[[#This Row],[Patient Admission Date]],"mmm")</f>
        <v>Jun</v>
      </c>
      <c r="M2148" t="str">
        <f>TEXT(Table1[[#This Row],[Patient Admission Date]],"ddd")</f>
        <v>Fri</v>
      </c>
      <c r="N2148" t="str">
        <f>TEXT(INT(HOUR(Table1[[#This Row],[Patient Admission Date]])/3)*3,"00")&amp;"-"&amp;TEXT(INT(HOUR(Table1[[#This Row],[Patient Admission Date]])/3)*3+3,"00")</f>
        <v>15-18</v>
      </c>
      <c r="O2148" t="str" cm="1">
        <f t="array" ref="O2148">_xlfn.IFS(Table1[[#This Row],[Patient Age]]&lt;=14,"0-14",Table1[[#This Row],[Patient Age]]&lt;=29,"15-29",Table1[[#This Row],[Patient Age]]&lt;=44,"30-44",Table1[[#This Row],[Patient Age]]&lt;=59,"45-59",Table1[[#This Row],[Patient Age]]&lt;=74,"60-74",TRUE,"75+")</f>
        <v>0-14</v>
      </c>
      <c r="P2148" t="str" cm="1">
        <f t="array" ref="P2148">_xlfn.IFS(Table1[[#This Row],[Patient Waittime]]&lt;=15,"0-15",Table1[[#This Row],[Patient Waittime]]&lt;=30,"16-30",Table1[[#This Row],[Patient Waittime]]&lt;=45,"31-45",Table1[[#This Row],[Patient Waittime]]&lt;=60,"46-60",TRUE,"60+")</f>
        <v>16-30</v>
      </c>
      <c r="Q2148">
        <f>--(Table1[[#This Row],[Patient Waittime]]&lt;=30)</f>
        <v>1</v>
      </c>
      <c r="R2148">
        <f>--Table1[[#This Row],[Patient Admission Flag]]</f>
        <v>0</v>
      </c>
      <c r="S2148">
        <f>--AND(Table1[[#This Row],[WithinTarget]]=1,Table1[[#This Row],[Patient Satisfaction Score]]&gt;=7)</f>
        <v>0</v>
      </c>
      <c r="T2148" t="str">
        <f>IF(LEFT(Table1[[#This Row],[Patient Gender]],1)="F","Female","Male")</f>
        <v>Female</v>
      </c>
    </row>
    <row r="2149" spans="1:20" x14ac:dyDescent="0.3">
      <c r="A2149" t="s">
        <v>2253</v>
      </c>
      <c r="B2149" s="1">
        <v>45515.890277777777</v>
      </c>
      <c r="C2149" t="s">
        <v>13</v>
      </c>
      <c r="D2149">
        <v>45</v>
      </c>
      <c r="E2149" t="s">
        <v>19</v>
      </c>
      <c r="F2149" t="s">
        <v>15</v>
      </c>
      <c r="G2149" t="b">
        <v>0</v>
      </c>
      <c r="I2149">
        <v>56</v>
      </c>
      <c r="J2149" t="b">
        <v>0</v>
      </c>
      <c r="K2149">
        <f>YEAR(Table1[[#This Row],[Patient Admission Date]])</f>
        <v>2024</v>
      </c>
      <c r="L2149" t="str">
        <f>TEXT(Table1[[#This Row],[Patient Admission Date]],"mmm")</f>
        <v>Aug</v>
      </c>
      <c r="M2149" t="str">
        <f>TEXT(Table1[[#This Row],[Patient Admission Date]],"ddd")</f>
        <v>Sun</v>
      </c>
      <c r="N2149" t="str">
        <f>TEXT(INT(HOUR(Table1[[#This Row],[Patient Admission Date]])/3)*3,"00")&amp;"-"&amp;TEXT(INT(HOUR(Table1[[#This Row],[Patient Admission Date]])/3)*3+3,"00")</f>
        <v>21-24</v>
      </c>
      <c r="O2149" t="str" cm="1">
        <f t="array" ref="O2149">_xlfn.IFS(Table1[[#This Row],[Patient Age]]&lt;=14,"0-14",Table1[[#This Row],[Patient Age]]&lt;=29,"15-29",Table1[[#This Row],[Patient Age]]&lt;=44,"30-44",Table1[[#This Row],[Patient Age]]&lt;=59,"45-59",Table1[[#This Row],[Patient Age]]&lt;=74,"60-74",TRUE,"75+")</f>
        <v>45-59</v>
      </c>
      <c r="P2149" t="str" cm="1">
        <f t="array" ref="P2149">_xlfn.IFS(Table1[[#This Row],[Patient Waittime]]&lt;=15,"0-15",Table1[[#This Row],[Patient Waittime]]&lt;=30,"16-30",Table1[[#This Row],[Patient Waittime]]&lt;=45,"31-45",Table1[[#This Row],[Patient Waittime]]&lt;=60,"46-60",TRUE,"60+")</f>
        <v>46-60</v>
      </c>
      <c r="Q2149">
        <f>--(Table1[[#This Row],[Patient Waittime]]&lt;=30)</f>
        <v>0</v>
      </c>
      <c r="R2149">
        <f>--Table1[[#This Row],[Patient Admission Flag]]</f>
        <v>0</v>
      </c>
      <c r="S2149">
        <f>--AND(Table1[[#This Row],[WithinTarget]]=1,Table1[[#This Row],[Patient Satisfaction Score]]&gt;=7)</f>
        <v>0</v>
      </c>
      <c r="T2149" t="str">
        <f>IF(LEFT(Table1[[#This Row],[Patient Gender]],1)="F","Female","Male")</f>
        <v>Female</v>
      </c>
    </row>
    <row r="2150" spans="1:20" x14ac:dyDescent="0.3">
      <c r="A2150" t="s">
        <v>2254</v>
      </c>
      <c r="B2150" s="1">
        <v>45057.795138888891</v>
      </c>
      <c r="C2150" t="s">
        <v>13</v>
      </c>
      <c r="D2150">
        <v>60</v>
      </c>
      <c r="E2150" t="s">
        <v>19</v>
      </c>
      <c r="F2150" t="s">
        <v>15</v>
      </c>
      <c r="G2150" t="b">
        <v>0</v>
      </c>
      <c r="I2150">
        <v>26</v>
      </c>
      <c r="J2150" t="b">
        <v>0</v>
      </c>
      <c r="K2150">
        <f>YEAR(Table1[[#This Row],[Patient Admission Date]])</f>
        <v>2023</v>
      </c>
      <c r="L2150" t="str">
        <f>TEXT(Table1[[#This Row],[Patient Admission Date]],"mmm")</f>
        <v>May</v>
      </c>
      <c r="M2150" t="str">
        <f>TEXT(Table1[[#This Row],[Patient Admission Date]],"ddd")</f>
        <v>Thu</v>
      </c>
      <c r="N2150" t="str">
        <f>TEXT(INT(HOUR(Table1[[#This Row],[Patient Admission Date]])/3)*3,"00")&amp;"-"&amp;TEXT(INT(HOUR(Table1[[#This Row],[Patient Admission Date]])/3)*3+3,"00")</f>
        <v>18-21</v>
      </c>
      <c r="O2150" t="str" cm="1">
        <f t="array" ref="O2150">_xlfn.IFS(Table1[[#This Row],[Patient Age]]&lt;=14,"0-14",Table1[[#This Row],[Patient Age]]&lt;=29,"15-29",Table1[[#This Row],[Patient Age]]&lt;=44,"30-44",Table1[[#This Row],[Patient Age]]&lt;=59,"45-59",Table1[[#This Row],[Patient Age]]&lt;=74,"60-74",TRUE,"75+")</f>
        <v>60-74</v>
      </c>
      <c r="P2150" t="str" cm="1">
        <f t="array" ref="P2150">_xlfn.IFS(Table1[[#This Row],[Patient Waittime]]&lt;=15,"0-15",Table1[[#This Row],[Patient Waittime]]&lt;=30,"16-30",Table1[[#This Row],[Patient Waittime]]&lt;=45,"31-45",Table1[[#This Row],[Patient Waittime]]&lt;=60,"46-60",TRUE,"60+")</f>
        <v>16-30</v>
      </c>
      <c r="Q2150">
        <f>--(Table1[[#This Row],[Patient Waittime]]&lt;=30)</f>
        <v>1</v>
      </c>
      <c r="R2150">
        <f>--Table1[[#This Row],[Patient Admission Flag]]</f>
        <v>0</v>
      </c>
      <c r="S2150">
        <f>--AND(Table1[[#This Row],[WithinTarget]]=1,Table1[[#This Row],[Patient Satisfaction Score]]&gt;=7)</f>
        <v>0</v>
      </c>
      <c r="T2150" t="str">
        <f>IF(LEFT(Table1[[#This Row],[Patient Gender]],1)="F","Female","Male")</f>
        <v>Female</v>
      </c>
    </row>
    <row r="2151" spans="1:20" x14ac:dyDescent="0.3">
      <c r="A2151" t="s">
        <v>2255</v>
      </c>
      <c r="B2151" s="1">
        <v>45310.85833333333</v>
      </c>
      <c r="C2151" t="s">
        <v>13</v>
      </c>
      <c r="D2151">
        <v>24</v>
      </c>
      <c r="E2151" t="s">
        <v>19</v>
      </c>
      <c r="F2151" t="s">
        <v>15</v>
      </c>
      <c r="G2151" t="b">
        <v>0</v>
      </c>
      <c r="I2151">
        <v>47</v>
      </c>
      <c r="J2151" t="b">
        <v>0</v>
      </c>
      <c r="K2151">
        <f>YEAR(Table1[[#This Row],[Patient Admission Date]])</f>
        <v>2024</v>
      </c>
      <c r="L2151" t="str">
        <f>TEXT(Table1[[#This Row],[Patient Admission Date]],"mmm")</f>
        <v>Jan</v>
      </c>
      <c r="M2151" t="str">
        <f>TEXT(Table1[[#This Row],[Patient Admission Date]],"ddd")</f>
        <v>Fri</v>
      </c>
      <c r="N2151" t="str">
        <f>TEXT(INT(HOUR(Table1[[#This Row],[Patient Admission Date]])/3)*3,"00")&amp;"-"&amp;TEXT(INT(HOUR(Table1[[#This Row],[Patient Admission Date]])/3)*3+3,"00")</f>
        <v>18-21</v>
      </c>
      <c r="O2151" t="str" cm="1">
        <f t="array" ref="O2151">_xlfn.IFS(Table1[[#This Row],[Patient Age]]&lt;=14,"0-14",Table1[[#This Row],[Patient Age]]&lt;=29,"15-29",Table1[[#This Row],[Patient Age]]&lt;=44,"30-44",Table1[[#This Row],[Patient Age]]&lt;=59,"45-59",Table1[[#This Row],[Patient Age]]&lt;=74,"60-74",TRUE,"75+")</f>
        <v>15-29</v>
      </c>
      <c r="P2151" t="str" cm="1">
        <f t="array" ref="P2151">_xlfn.IFS(Table1[[#This Row],[Patient Waittime]]&lt;=15,"0-15",Table1[[#This Row],[Patient Waittime]]&lt;=30,"16-30",Table1[[#This Row],[Patient Waittime]]&lt;=45,"31-45",Table1[[#This Row],[Patient Waittime]]&lt;=60,"46-60",TRUE,"60+")</f>
        <v>46-60</v>
      </c>
      <c r="Q2151">
        <f>--(Table1[[#This Row],[Patient Waittime]]&lt;=30)</f>
        <v>0</v>
      </c>
      <c r="R2151">
        <f>--Table1[[#This Row],[Patient Admission Flag]]</f>
        <v>0</v>
      </c>
      <c r="S2151">
        <f>--AND(Table1[[#This Row],[WithinTarget]]=1,Table1[[#This Row],[Patient Satisfaction Score]]&gt;=7)</f>
        <v>0</v>
      </c>
      <c r="T2151" t="str">
        <f>IF(LEFT(Table1[[#This Row],[Patient Gender]],1)="F","Female","Male")</f>
        <v>Female</v>
      </c>
    </row>
    <row r="2152" spans="1:20" x14ac:dyDescent="0.3">
      <c r="A2152" t="s">
        <v>2256</v>
      </c>
      <c r="B2152" s="1">
        <v>45355.288888888892</v>
      </c>
      <c r="C2152" t="s">
        <v>13</v>
      </c>
      <c r="D2152">
        <v>31</v>
      </c>
      <c r="E2152" t="s">
        <v>19</v>
      </c>
      <c r="F2152" t="s">
        <v>15</v>
      </c>
      <c r="G2152" t="b">
        <v>0</v>
      </c>
      <c r="H2152">
        <v>0</v>
      </c>
      <c r="I2152">
        <v>30</v>
      </c>
      <c r="J2152" t="b">
        <v>0</v>
      </c>
      <c r="K2152">
        <f>YEAR(Table1[[#This Row],[Patient Admission Date]])</f>
        <v>2024</v>
      </c>
      <c r="L2152" t="str">
        <f>TEXT(Table1[[#This Row],[Patient Admission Date]],"mmm")</f>
        <v>Mar</v>
      </c>
      <c r="M2152" t="str">
        <f>TEXT(Table1[[#This Row],[Patient Admission Date]],"ddd")</f>
        <v>Mon</v>
      </c>
      <c r="N2152" t="str">
        <f>TEXT(INT(HOUR(Table1[[#This Row],[Patient Admission Date]])/3)*3,"00")&amp;"-"&amp;TEXT(INT(HOUR(Table1[[#This Row],[Patient Admission Date]])/3)*3+3,"00")</f>
        <v>06-09</v>
      </c>
      <c r="O2152" t="str" cm="1">
        <f t="array" ref="O2152">_xlfn.IFS(Table1[[#This Row],[Patient Age]]&lt;=14,"0-14",Table1[[#This Row],[Patient Age]]&lt;=29,"15-29",Table1[[#This Row],[Patient Age]]&lt;=44,"30-44",Table1[[#This Row],[Patient Age]]&lt;=59,"45-59",Table1[[#This Row],[Patient Age]]&lt;=74,"60-74",TRUE,"75+")</f>
        <v>30-44</v>
      </c>
      <c r="P2152" t="str" cm="1">
        <f t="array" ref="P2152">_xlfn.IFS(Table1[[#This Row],[Patient Waittime]]&lt;=15,"0-15",Table1[[#This Row],[Patient Waittime]]&lt;=30,"16-30",Table1[[#This Row],[Patient Waittime]]&lt;=45,"31-45",Table1[[#This Row],[Patient Waittime]]&lt;=60,"46-60",TRUE,"60+")</f>
        <v>16-30</v>
      </c>
      <c r="Q2152">
        <f>--(Table1[[#This Row],[Patient Waittime]]&lt;=30)</f>
        <v>1</v>
      </c>
      <c r="R2152">
        <f>--Table1[[#This Row],[Patient Admission Flag]]</f>
        <v>0</v>
      </c>
      <c r="S2152">
        <f>--AND(Table1[[#This Row],[WithinTarget]]=1,Table1[[#This Row],[Patient Satisfaction Score]]&gt;=7)</f>
        <v>0</v>
      </c>
      <c r="T2152" t="str">
        <f>IF(LEFT(Table1[[#This Row],[Patient Gender]],1)="F","Female","Male")</f>
        <v>Female</v>
      </c>
    </row>
    <row r="2153" spans="1:20" x14ac:dyDescent="0.3">
      <c r="A2153" t="s">
        <v>2257</v>
      </c>
      <c r="B2153" s="1">
        <v>45562.29583333333</v>
      </c>
      <c r="C2153" t="s">
        <v>13</v>
      </c>
      <c r="D2153">
        <v>26</v>
      </c>
      <c r="E2153" t="s">
        <v>19</v>
      </c>
      <c r="F2153" t="s">
        <v>15</v>
      </c>
      <c r="G2153" t="b">
        <v>0</v>
      </c>
      <c r="H2153">
        <v>0</v>
      </c>
      <c r="I2153">
        <v>20</v>
      </c>
      <c r="J2153" t="b">
        <v>0</v>
      </c>
      <c r="K2153">
        <f>YEAR(Table1[[#This Row],[Patient Admission Date]])</f>
        <v>2024</v>
      </c>
      <c r="L2153" t="str">
        <f>TEXT(Table1[[#This Row],[Patient Admission Date]],"mmm")</f>
        <v>Sep</v>
      </c>
      <c r="M2153" t="str">
        <f>TEXT(Table1[[#This Row],[Patient Admission Date]],"ddd")</f>
        <v>Fri</v>
      </c>
      <c r="N2153" t="str">
        <f>TEXT(INT(HOUR(Table1[[#This Row],[Patient Admission Date]])/3)*3,"00")&amp;"-"&amp;TEXT(INT(HOUR(Table1[[#This Row],[Patient Admission Date]])/3)*3+3,"00")</f>
        <v>06-09</v>
      </c>
      <c r="O2153" t="str" cm="1">
        <f t="array" ref="O2153">_xlfn.IFS(Table1[[#This Row],[Patient Age]]&lt;=14,"0-14",Table1[[#This Row],[Patient Age]]&lt;=29,"15-29",Table1[[#This Row],[Patient Age]]&lt;=44,"30-44",Table1[[#This Row],[Patient Age]]&lt;=59,"45-59",Table1[[#This Row],[Patient Age]]&lt;=74,"60-74",TRUE,"75+")</f>
        <v>15-29</v>
      </c>
      <c r="P2153" t="str" cm="1">
        <f t="array" ref="P2153">_xlfn.IFS(Table1[[#This Row],[Patient Waittime]]&lt;=15,"0-15",Table1[[#This Row],[Patient Waittime]]&lt;=30,"16-30",Table1[[#This Row],[Patient Waittime]]&lt;=45,"31-45",Table1[[#This Row],[Patient Waittime]]&lt;=60,"46-60",TRUE,"60+")</f>
        <v>16-30</v>
      </c>
      <c r="Q2153">
        <f>--(Table1[[#This Row],[Patient Waittime]]&lt;=30)</f>
        <v>1</v>
      </c>
      <c r="R2153">
        <f>--Table1[[#This Row],[Patient Admission Flag]]</f>
        <v>0</v>
      </c>
      <c r="S2153">
        <f>--AND(Table1[[#This Row],[WithinTarget]]=1,Table1[[#This Row],[Patient Satisfaction Score]]&gt;=7)</f>
        <v>0</v>
      </c>
      <c r="T2153" t="str">
        <f>IF(LEFT(Table1[[#This Row],[Patient Gender]],1)="F","Female","Male")</f>
        <v>Female</v>
      </c>
    </row>
    <row r="2154" spans="1:20" x14ac:dyDescent="0.3">
      <c r="A2154" t="s">
        <v>2258</v>
      </c>
      <c r="B2154" s="1">
        <v>45468.970138888886</v>
      </c>
      <c r="C2154" t="s">
        <v>13</v>
      </c>
      <c r="D2154">
        <v>64</v>
      </c>
      <c r="E2154" t="s">
        <v>19</v>
      </c>
      <c r="F2154" t="s">
        <v>15</v>
      </c>
      <c r="G2154" t="b">
        <v>0</v>
      </c>
      <c r="H2154">
        <v>0</v>
      </c>
      <c r="I2154">
        <v>27</v>
      </c>
      <c r="J2154" t="b">
        <v>0</v>
      </c>
      <c r="K2154">
        <f>YEAR(Table1[[#This Row],[Patient Admission Date]])</f>
        <v>2024</v>
      </c>
      <c r="L2154" t="str">
        <f>TEXT(Table1[[#This Row],[Patient Admission Date]],"mmm")</f>
        <v>Jun</v>
      </c>
      <c r="M2154" t="str">
        <f>TEXT(Table1[[#This Row],[Patient Admission Date]],"ddd")</f>
        <v>Tue</v>
      </c>
      <c r="N2154" t="str">
        <f>TEXT(INT(HOUR(Table1[[#This Row],[Patient Admission Date]])/3)*3,"00")&amp;"-"&amp;TEXT(INT(HOUR(Table1[[#This Row],[Patient Admission Date]])/3)*3+3,"00")</f>
        <v>21-24</v>
      </c>
      <c r="O2154" t="str" cm="1">
        <f t="array" ref="O2154">_xlfn.IFS(Table1[[#This Row],[Patient Age]]&lt;=14,"0-14",Table1[[#This Row],[Patient Age]]&lt;=29,"15-29",Table1[[#This Row],[Patient Age]]&lt;=44,"30-44",Table1[[#This Row],[Patient Age]]&lt;=59,"45-59",Table1[[#This Row],[Patient Age]]&lt;=74,"60-74",TRUE,"75+")</f>
        <v>60-74</v>
      </c>
      <c r="P2154" t="str" cm="1">
        <f t="array" ref="P2154">_xlfn.IFS(Table1[[#This Row],[Patient Waittime]]&lt;=15,"0-15",Table1[[#This Row],[Patient Waittime]]&lt;=30,"16-30",Table1[[#This Row],[Patient Waittime]]&lt;=45,"31-45",Table1[[#This Row],[Patient Waittime]]&lt;=60,"46-60",TRUE,"60+")</f>
        <v>16-30</v>
      </c>
      <c r="Q2154">
        <f>--(Table1[[#This Row],[Patient Waittime]]&lt;=30)</f>
        <v>1</v>
      </c>
      <c r="R2154">
        <f>--Table1[[#This Row],[Patient Admission Flag]]</f>
        <v>0</v>
      </c>
      <c r="S2154">
        <f>--AND(Table1[[#This Row],[WithinTarget]]=1,Table1[[#This Row],[Patient Satisfaction Score]]&gt;=7)</f>
        <v>0</v>
      </c>
      <c r="T2154" t="str">
        <f>IF(LEFT(Table1[[#This Row],[Patient Gender]],1)="F","Female","Male")</f>
        <v>Female</v>
      </c>
    </row>
    <row r="2155" spans="1:20" x14ac:dyDescent="0.3">
      <c r="A2155" t="s">
        <v>2259</v>
      </c>
      <c r="B2155" s="1">
        <v>45461.705555555556</v>
      </c>
      <c r="C2155" t="s">
        <v>13</v>
      </c>
      <c r="D2155">
        <v>57</v>
      </c>
      <c r="E2155" t="s">
        <v>19</v>
      </c>
      <c r="F2155" t="s">
        <v>15</v>
      </c>
      <c r="G2155" t="b">
        <v>0</v>
      </c>
      <c r="H2155">
        <v>0</v>
      </c>
      <c r="I2155">
        <v>16</v>
      </c>
      <c r="J2155" t="b">
        <v>0</v>
      </c>
      <c r="K2155">
        <f>YEAR(Table1[[#This Row],[Patient Admission Date]])</f>
        <v>2024</v>
      </c>
      <c r="L2155" t="str">
        <f>TEXT(Table1[[#This Row],[Patient Admission Date]],"mmm")</f>
        <v>Jun</v>
      </c>
      <c r="M2155" t="str">
        <f>TEXT(Table1[[#This Row],[Patient Admission Date]],"ddd")</f>
        <v>Tue</v>
      </c>
      <c r="N2155" t="str">
        <f>TEXT(INT(HOUR(Table1[[#This Row],[Patient Admission Date]])/3)*3,"00")&amp;"-"&amp;TEXT(INT(HOUR(Table1[[#This Row],[Patient Admission Date]])/3)*3+3,"00")</f>
        <v>15-18</v>
      </c>
      <c r="O2155" t="str" cm="1">
        <f t="array" ref="O2155">_xlfn.IFS(Table1[[#This Row],[Patient Age]]&lt;=14,"0-14",Table1[[#This Row],[Patient Age]]&lt;=29,"15-29",Table1[[#This Row],[Patient Age]]&lt;=44,"30-44",Table1[[#This Row],[Patient Age]]&lt;=59,"45-59",Table1[[#This Row],[Patient Age]]&lt;=74,"60-74",TRUE,"75+")</f>
        <v>45-59</v>
      </c>
      <c r="P2155" t="str" cm="1">
        <f t="array" ref="P2155">_xlfn.IFS(Table1[[#This Row],[Patient Waittime]]&lt;=15,"0-15",Table1[[#This Row],[Patient Waittime]]&lt;=30,"16-30",Table1[[#This Row],[Patient Waittime]]&lt;=45,"31-45",Table1[[#This Row],[Patient Waittime]]&lt;=60,"46-60",TRUE,"60+")</f>
        <v>16-30</v>
      </c>
      <c r="Q2155">
        <f>--(Table1[[#This Row],[Patient Waittime]]&lt;=30)</f>
        <v>1</v>
      </c>
      <c r="R2155">
        <f>--Table1[[#This Row],[Patient Admission Flag]]</f>
        <v>0</v>
      </c>
      <c r="S2155">
        <f>--AND(Table1[[#This Row],[WithinTarget]]=1,Table1[[#This Row],[Patient Satisfaction Score]]&gt;=7)</f>
        <v>0</v>
      </c>
      <c r="T2155" t="str">
        <f>IF(LEFT(Table1[[#This Row],[Patient Gender]],1)="F","Female","Male")</f>
        <v>Female</v>
      </c>
    </row>
    <row r="2156" spans="1:20" x14ac:dyDescent="0.3">
      <c r="A2156" t="s">
        <v>2260</v>
      </c>
      <c r="B2156" s="1">
        <v>45225.063888888886</v>
      </c>
      <c r="C2156" t="s">
        <v>13</v>
      </c>
      <c r="D2156">
        <v>13</v>
      </c>
      <c r="E2156" t="s">
        <v>19</v>
      </c>
      <c r="F2156" t="s">
        <v>15</v>
      </c>
      <c r="G2156" t="b">
        <v>0</v>
      </c>
      <c r="H2156">
        <v>1</v>
      </c>
      <c r="I2156">
        <v>10</v>
      </c>
      <c r="J2156" t="b">
        <v>0</v>
      </c>
      <c r="K2156">
        <f>YEAR(Table1[[#This Row],[Patient Admission Date]])</f>
        <v>2023</v>
      </c>
      <c r="L2156" t="str">
        <f>TEXT(Table1[[#This Row],[Patient Admission Date]],"mmm")</f>
        <v>Oct</v>
      </c>
      <c r="M2156" t="str">
        <f>TEXT(Table1[[#This Row],[Patient Admission Date]],"ddd")</f>
        <v>Thu</v>
      </c>
      <c r="N2156" t="str">
        <f>TEXT(INT(HOUR(Table1[[#This Row],[Patient Admission Date]])/3)*3,"00")&amp;"-"&amp;TEXT(INT(HOUR(Table1[[#This Row],[Patient Admission Date]])/3)*3+3,"00")</f>
        <v>00-03</v>
      </c>
      <c r="O2156" t="str" cm="1">
        <f t="array" ref="O2156">_xlfn.IFS(Table1[[#This Row],[Patient Age]]&lt;=14,"0-14",Table1[[#This Row],[Patient Age]]&lt;=29,"15-29",Table1[[#This Row],[Patient Age]]&lt;=44,"30-44",Table1[[#This Row],[Patient Age]]&lt;=59,"45-59",Table1[[#This Row],[Patient Age]]&lt;=74,"60-74",TRUE,"75+")</f>
        <v>0-14</v>
      </c>
      <c r="P2156" t="str" cm="1">
        <f t="array" ref="P2156">_xlfn.IFS(Table1[[#This Row],[Patient Waittime]]&lt;=15,"0-15",Table1[[#This Row],[Patient Waittime]]&lt;=30,"16-30",Table1[[#This Row],[Patient Waittime]]&lt;=45,"31-45",Table1[[#This Row],[Patient Waittime]]&lt;=60,"46-60",TRUE,"60+")</f>
        <v>0-15</v>
      </c>
      <c r="Q2156">
        <f>--(Table1[[#This Row],[Patient Waittime]]&lt;=30)</f>
        <v>1</v>
      </c>
      <c r="R2156">
        <f>--Table1[[#This Row],[Patient Admission Flag]]</f>
        <v>0</v>
      </c>
      <c r="S2156">
        <f>--AND(Table1[[#This Row],[WithinTarget]]=1,Table1[[#This Row],[Patient Satisfaction Score]]&gt;=7)</f>
        <v>0</v>
      </c>
      <c r="T2156" t="str">
        <f>IF(LEFT(Table1[[#This Row],[Patient Gender]],1)="F","Female","Male")</f>
        <v>Female</v>
      </c>
    </row>
    <row r="2157" spans="1:20" x14ac:dyDescent="0.3">
      <c r="A2157" t="s">
        <v>2261</v>
      </c>
      <c r="B2157" s="1">
        <v>45360.728472222225</v>
      </c>
      <c r="C2157" t="s">
        <v>13</v>
      </c>
      <c r="D2157">
        <v>40</v>
      </c>
      <c r="E2157" t="s">
        <v>19</v>
      </c>
      <c r="F2157" t="s">
        <v>15</v>
      </c>
      <c r="G2157" t="b">
        <v>0</v>
      </c>
      <c r="H2157">
        <v>1</v>
      </c>
      <c r="I2157">
        <v>38</v>
      </c>
      <c r="J2157" t="b">
        <v>0</v>
      </c>
      <c r="K2157">
        <f>YEAR(Table1[[#This Row],[Patient Admission Date]])</f>
        <v>2024</v>
      </c>
      <c r="L2157" t="str">
        <f>TEXT(Table1[[#This Row],[Patient Admission Date]],"mmm")</f>
        <v>Mar</v>
      </c>
      <c r="M2157" t="str">
        <f>TEXT(Table1[[#This Row],[Patient Admission Date]],"ddd")</f>
        <v>Sat</v>
      </c>
      <c r="N2157" t="str">
        <f>TEXT(INT(HOUR(Table1[[#This Row],[Patient Admission Date]])/3)*3,"00")&amp;"-"&amp;TEXT(INT(HOUR(Table1[[#This Row],[Patient Admission Date]])/3)*3+3,"00")</f>
        <v>15-18</v>
      </c>
      <c r="O2157" t="str" cm="1">
        <f t="array" ref="O2157">_xlfn.IFS(Table1[[#This Row],[Patient Age]]&lt;=14,"0-14",Table1[[#This Row],[Patient Age]]&lt;=29,"15-29",Table1[[#This Row],[Patient Age]]&lt;=44,"30-44",Table1[[#This Row],[Patient Age]]&lt;=59,"45-59",Table1[[#This Row],[Patient Age]]&lt;=74,"60-74",TRUE,"75+")</f>
        <v>30-44</v>
      </c>
      <c r="P2157" t="str" cm="1">
        <f t="array" ref="P2157">_xlfn.IFS(Table1[[#This Row],[Patient Waittime]]&lt;=15,"0-15",Table1[[#This Row],[Patient Waittime]]&lt;=30,"16-30",Table1[[#This Row],[Patient Waittime]]&lt;=45,"31-45",Table1[[#This Row],[Patient Waittime]]&lt;=60,"46-60",TRUE,"60+")</f>
        <v>31-45</v>
      </c>
      <c r="Q2157">
        <f>--(Table1[[#This Row],[Patient Waittime]]&lt;=30)</f>
        <v>0</v>
      </c>
      <c r="R2157">
        <f>--Table1[[#This Row],[Patient Admission Flag]]</f>
        <v>0</v>
      </c>
      <c r="S2157">
        <f>--AND(Table1[[#This Row],[WithinTarget]]=1,Table1[[#This Row],[Patient Satisfaction Score]]&gt;=7)</f>
        <v>0</v>
      </c>
      <c r="T2157" t="str">
        <f>IF(LEFT(Table1[[#This Row],[Patient Gender]],1)="F","Female","Male")</f>
        <v>Female</v>
      </c>
    </row>
    <row r="2158" spans="1:20" x14ac:dyDescent="0.3">
      <c r="A2158" t="s">
        <v>2262</v>
      </c>
      <c r="B2158" s="1">
        <v>45046.760416666664</v>
      </c>
      <c r="C2158" t="s">
        <v>13</v>
      </c>
      <c r="D2158">
        <v>60</v>
      </c>
      <c r="E2158" t="s">
        <v>19</v>
      </c>
      <c r="F2158" t="s">
        <v>15</v>
      </c>
      <c r="G2158" t="b">
        <v>0</v>
      </c>
      <c r="H2158">
        <v>1</v>
      </c>
      <c r="I2158">
        <v>49</v>
      </c>
      <c r="J2158" t="b">
        <v>0</v>
      </c>
      <c r="K2158">
        <f>YEAR(Table1[[#This Row],[Patient Admission Date]])</f>
        <v>2023</v>
      </c>
      <c r="L2158" t="str">
        <f>TEXT(Table1[[#This Row],[Patient Admission Date]],"mmm")</f>
        <v>Apr</v>
      </c>
      <c r="M2158" t="str">
        <f>TEXT(Table1[[#This Row],[Patient Admission Date]],"ddd")</f>
        <v>Sun</v>
      </c>
      <c r="N2158" t="str">
        <f>TEXT(INT(HOUR(Table1[[#This Row],[Patient Admission Date]])/3)*3,"00")&amp;"-"&amp;TEXT(INT(HOUR(Table1[[#This Row],[Patient Admission Date]])/3)*3+3,"00")</f>
        <v>18-21</v>
      </c>
      <c r="O2158" t="str" cm="1">
        <f t="array" ref="O2158">_xlfn.IFS(Table1[[#This Row],[Patient Age]]&lt;=14,"0-14",Table1[[#This Row],[Patient Age]]&lt;=29,"15-29",Table1[[#This Row],[Patient Age]]&lt;=44,"30-44",Table1[[#This Row],[Patient Age]]&lt;=59,"45-59",Table1[[#This Row],[Patient Age]]&lt;=74,"60-74",TRUE,"75+")</f>
        <v>60-74</v>
      </c>
      <c r="P2158" t="str" cm="1">
        <f t="array" ref="P2158">_xlfn.IFS(Table1[[#This Row],[Patient Waittime]]&lt;=15,"0-15",Table1[[#This Row],[Patient Waittime]]&lt;=30,"16-30",Table1[[#This Row],[Patient Waittime]]&lt;=45,"31-45",Table1[[#This Row],[Patient Waittime]]&lt;=60,"46-60",TRUE,"60+")</f>
        <v>46-60</v>
      </c>
      <c r="Q2158">
        <f>--(Table1[[#This Row],[Patient Waittime]]&lt;=30)</f>
        <v>0</v>
      </c>
      <c r="R2158">
        <f>--Table1[[#This Row],[Patient Admission Flag]]</f>
        <v>0</v>
      </c>
      <c r="S2158">
        <f>--AND(Table1[[#This Row],[WithinTarget]]=1,Table1[[#This Row],[Patient Satisfaction Score]]&gt;=7)</f>
        <v>0</v>
      </c>
      <c r="T2158" t="str">
        <f>IF(LEFT(Table1[[#This Row],[Patient Gender]],1)="F","Female","Male")</f>
        <v>Female</v>
      </c>
    </row>
    <row r="2159" spans="1:20" x14ac:dyDescent="0.3">
      <c r="A2159" t="s">
        <v>2263</v>
      </c>
      <c r="B2159" s="1">
        <v>45339.214583333334</v>
      </c>
      <c r="C2159" t="s">
        <v>13</v>
      </c>
      <c r="D2159">
        <v>26</v>
      </c>
      <c r="E2159" t="s">
        <v>19</v>
      </c>
      <c r="F2159" t="s">
        <v>15</v>
      </c>
      <c r="G2159" t="b">
        <v>0</v>
      </c>
      <c r="H2159">
        <v>3</v>
      </c>
      <c r="I2159">
        <v>22</v>
      </c>
      <c r="J2159" t="b">
        <v>0</v>
      </c>
      <c r="K2159">
        <f>YEAR(Table1[[#This Row],[Patient Admission Date]])</f>
        <v>2024</v>
      </c>
      <c r="L2159" t="str">
        <f>TEXT(Table1[[#This Row],[Patient Admission Date]],"mmm")</f>
        <v>Feb</v>
      </c>
      <c r="M2159" t="str">
        <f>TEXT(Table1[[#This Row],[Patient Admission Date]],"ddd")</f>
        <v>Sat</v>
      </c>
      <c r="N2159" t="str">
        <f>TEXT(INT(HOUR(Table1[[#This Row],[Patient Admission Date]])/3)*3,"00")&amp;"-"&amp;TEXT(INT(HOUR(Table1[[#This Row],[Patient Admission Date]])/3)*3+3,"00")</f>
        <v>03-06</v>
      </c>
      <c r="O2159" t="str" cm="1">
        <f t="array" ref="O2159">_xlfn.IFS(Table1[[#This Row],[Patient Age]]&lt;=14,"0-14",Table1[[#This Row],[Patient Age]]&lt;=29,"15-29",Table1[[#This Row],[Patient Age]]&lt;=44,"30-44",Table1[[#This Row],[Patient Age]]&lt;=59,"45-59",Table1[[#This Row],[Patient Age]]&lt;=74,"60-74",TRUE,"75+")</f>
        <v>15-29</v>
      </c>
      <c r="P2159" t="str" cm="1">
        <f t="array" ref="P2159">_xlfn.IFS(Table1[[#This Row],[Patient Waittime]]&lt;=15,"0-15",Table1[[#This Row],[Patient Waittime]]&lt;=30,"16-30",Table1[[#This Row],[Patient Waittime]]&lt;=45,"31-45",Table1[[#This Row],[Patient Waittime]]&lt;=60,"46-60",TRUE,"60+")</f>
        <v>16-30</v>
      </c>
      <c r="Q2159">
        <f>--(Table1[[#This Row],[Patient Waittime]]&lt;=30)</f>
        <v>1</v>
      </c>
      <c r="R2159">
        <f>--Table1[[#This Row],[Patient Admission Flag]]</f>
        <v>0</v>
      </c>
      <c r="S2159">
        <f>--AND(Table1[[#This Row],[WithinTarget]]=1,Table1[[#This Row],[Patient Satisfaction Score]]&gt;=7)</f>
        <v>0</v>
      </c>
      <c r="T2159" t="str">
        <f>IF(LEFT(Table1[[#This Row],[Patient Gender]],1)="F","Female","Male")</f>
        <v>Female</v>
      </c>
    </row>
    <row r="2160" spans="1:20" x14ac:dyDescent="0.3">
      <c r="A2160" t="s">
        <v>2264</v>
      </c>
      <c r="B2160" s="1">
        <v>45247.434027777781</v>
      </c>
      <c r="C2160" t="s">
        <v>13</v>
      </c>
      <c r="D2160">
        <v>1</v>
      </c>
      <c r="E2160" t="s">
        <v>19</v>
      </c>
      <c r="F2160" t="s">
        <v>15</v>
      </c>
      <c r="G2160" t="b">
        <v>0</v>
      </c>
      <c r="H2160">
        <v>4</v>
      </c>
      <c r="I2160">
        <v>29</v>
      </c>
      <c r="J2160" t="b">
        <v>0</v>
      </c>
      <c r="K2160">
        <f>YEAR(Table1[[#This Row],[Patient Admission Date]])</f>
        <v>2023</v>
      </c>
      <c r="L2160" t="str">
        <f>TEXT(Table1[[#This Row],[Patient Admission Date]],"mmm")</f>
        <v>Nov</v>
      </c>
      <c r="M2160" t="str">
        <f>TEXT(Table1[[#This Row],[Patient Admission Date]],"ddd")</f>
        <v>Fri</v>
      </c>
      <c r="N2160" t="str">
        <f>TEXT(INT(HOUR(Table1[[#This Row],[Patient Admission Date]])/3)*3,"00")&amp;"-"&amp;TEXT(INT(HOUR(Table1[[#This Row],[Patient Admission Date]])/3)*3+3,"00")</f>
        <v>09-12</v>
      </c>
      <c r="O2160" t="str" cm="1">
        <f t="array" ref="O2160">_xlfn.IFS(Table1[[#This Row],[Patient Age]]&lt;=14,"0-14",Table1[[#This Row],[Patient Age]]&lt;=29,"15-29",Table1[[#This Row],[Patient Age]]&lt;=44,"30-44",Table1[[#This Row],[Patient Age]]&lt;=59,"45-59",Table1[[#This Row],[Patient Age]]&lt;=74,"60-74",TRUE,"75+")</f>
        <v>0-14</v>
      </c>
      <c r="P2160" t="str" cm="1">
        <f t="array" ref="P2160">_xlfn.IFS(Table1[[#This Row],[Patient Waittime]]&lt;=15,"0-15",Table1[[#This Row],[Patient Waittime]]&lt;=30,"16-30",Table1[[#This Row],[Patient Waittime]]&lt;=45,"31-45",Table1[[#This Row],[Patient Waittime]]&lt;=60,"46-60",TRUE,"60+")</f>
        <v>16-30</v>
      </c>
      <c r="Q2160">
        <f>--(Table1[[#This Row],[Patient Waittime]]&lt;=30)</f>
        <v>1</v>
      </c>
      <c r="R2160">
        <f>--Table1[[#This Row],[Patient Admission Flag]]</f>
        <v>0</v>
      </c>
      <c r="S2160">
        <f>--AND(Table1[[#This Row],[WithinTarget]]=1,Table1[[#This Row],[Patient Satisfaction Score]]&gt;=7)</f>
        <v>0</v>
      </c>
      <c r="T2160" t="str">
        <f>IF(LEFT(Table1[[#This Row],[Patient Gender]],1)="F","Female","Male")</f>
        <v>Female</v>
      </c>
    </row>
    <row r="2161" spans="1:20" x14ac:dyDescent="0.3">
      <c r="A2161" t="s">
        <v>2265</v>
      </c>
      <c r="B2161" s="1">
        <v>45143.423611111109</v>
      </c>
      <c r="C2161" t="s">
        <v>13</v>
      </c>
      <c r="D2161">
        <v>37</v>
      </c>
      <c r="E2161" t="s">
        <v>19</v>
      </c>
      <c r="F2161" t="s">
        <v>15</v>
      </c>
      <c r="G2161" t="b">
        <v>0</v>
      </c>
      <c r="H2161">
        <v>5</v>
      </c>
      <c r="I2161">
        <v>10</v>
      </c>
      <c r="J2161" t="b">
        <v>0</v>
      </c>
      <c r="K2161">
        <f>YEAR(Table1[[#This Row],[Patient Admission Date]])</f>
        <v>2023</v>
      </c>
      <c r="L2161" t="str">
        <f>TEXT(Table1[[#This Row],[Patient Admission Date]],"mmm")</f>
        <v>Aug</v>
      </c>
      <c r="M2161" t="str">
        <f>TEXT(Table1[[#This Row],[Patient Admission Date]],"ddd")</f>
        <v>Sat</v>
      </c>
      <c r="N2161" t="str">
        <f>TEXT(INT(HOUR(Table1[[#This Row],[Patient Admission Date]])/3)*3,"00")&amp;"-"&amp;TEXT(INT(HOUR(Table1[[#This Row],[Patient Admission Date]])/3)*3+3,"00")</f>
        <v>09-12</v>
      </c>
      <c r="O2161" t="str" cm="1">
        <f t="array" ref="O2161">_xlfn.IFS(Table1[[#This Row],[Patient Age]]&lt;=14,"0-14",Table1[[#This Row],[Patient Age]]&lt;=29,"15-29",Table1[[#This Row],[Patient Age]]&lt;=44,"30-44",Table1[[#This Row],[Patient Age]]&lt;=59,"45-59",Table1[[#This Row],[Patient Age]]&lt;=74,"60-74",TRUE,"75+")</f>
        <v>30-44</v>
      </c>
      <c r="P2161" t="str" cm="1">
        <f t="array" ref="P2161">_xlfn.IFS(Table1[[#This Row],[Patient Waittime]]&lt;=15,"0-15",Table1[[#This Row],[Patient Waittime]]&lt;=30,"16-30",Table1[[#This Row],[Patient Waittime]]&lt;=45,"31-45",Table1[[#This Row],[Patient Waittime]]&lt;=60,"46-60",TRUE,"60+")</f>
        <v>0-15</v>
      </c>
      <c r="Q2161">
        <f>--(Table1[[#This Row],[Patient Waittime]]&lt;=30)</f>
        <v>1</v>
      </c>
      <c r="R2161">
        <f>--Table1[[#This Row],[Patient Admission Flag]]</f>
        <v>0</v>
      </c>
      <c r="S2161">
        <f>--AND(Table1[[#This Row],[WithinTarget]]=1,Table1[[#This Row],[Patient Satisfaction Score]]&gt;=7)</f>
        <v>0</v>
      </c>
      <c r="T2161" t="str">
        <f>IF(LEFT(Table1[[#This Row],[Patient Gender]],1)="F","Female","Male")</f>
        <v>Female</v>
      </c>
    </row>
    <row r="2162" spans="1:20" x14ac:dyDescent="0.3">
      <c r="A2162" t="s">
        <v>2266</v>
      </c>
      <c r="B2162" s="1">
        <v>45075.745833333334</v>
      </c>
      <c r="C2162" t="s">
        <v>13</v>
      </c>
      <c r="D2162">
        <v>72</v>
      </c>
      <c r="E2162" t="s">
        <v>19</v>
      </c>
      <c r="F2162" t="s">
        <v>15</v>
      </c>
      <c r="G2162" t="b">
        <v>0</v>
      </c>
      <c r="H2162">
        <v>5</v>
      </c>
      <c r="I2162">
        <v>55</v>
      </c>
      <c r="J2162" t="b">
        <v>0</v>
      </c>
      <c r="K2162">
        <f>YEAR(Table1[[#This Row],[Patient Admission Date]])</f>
        <v>2023</v>
      </c>
      <c r="L2162" t="str">
        <f>TEXT(Table1[[#This Row],[Patient Admission Date]],"mmm")</f>
        <v>May</v>
      </c>
      <c r="M2162" t="str">
        <f>TEXT(Table1[[#This Row],[Patient Admission Date]],"ddd")</f>
        <v>Mon</v>
      </c>
      <c r="N2162" t="str">
        <f>TEXT(INT(HOUR(Table1[[#This Row],[Patient Admission Date]])/3)*3,"00")&amp;"-"&amp;TEXT(INT(HOUR(Table1[[#This Row],[Patient Admission Date]])/3)*3+3,"00")</f>
        <v>15-18</v>
      </c>
      <c r="O2162" t="str" cm="1">
        <f t="array" ref="O2162">_xlfn.IFS(Table1[[#This Row],[Patient Age]]&lt;=14,"0-14",Table1[[#This Row],[Patient Age]]&lt;=29,"15-29",Table1[[#This Row],[Patient Age]]&lt;=44,"30-44",Table1[[#This Row],[Patient Age]]&lt;=59,"45-59",Table1[[#This Row],[Patient Age]]&lt;=74,"60-74",TRUE,"75+")</f>
        <v>60-74</v>
      </c>
      <c r="P2162" t="str" cm="1">
        <f t="array" ref="P2162">_xlfn.IFS(Table1[[#This Row],[Patient Waittime]]&lt;=15,"0-15",Table1[[#This Row],[Patient Waittime]]&lt;=30,"16-30",Table1[[#This Row],[Patient Waittime]]&lt;=45,"31-45",Table1[[#This Row],[Patient Waittime]]&lt;=60,"46-60",TRUE,"60+")</f>
        <v>46-60</v>
      </c>
      <c r="Q2162">
        <f>--(Table1[[#This Row],[Patient Waittime]]&lt;=30)</f>
        <v>0</v>
      </c>
      <c r="R2162">
        <f>--Table1[[#This Row],[Patient Admission Flag]]</f>
        <v>0</v>
      </c>
      <c r="S2162">
        <f>--AND(Table1[[#This Row],[WithinTarget]]=1,Table1[[#This Row],[Patient Satisfaction Score]]&gt;=7)</f>
        <v>0</v>
      </c>
      <c r="T2162" t="str">
        <f>IF(LEFT(Table1[[#This Row],[Patient Gender]],1)="F","Female","Male")</f>
        <v>Female</v>
      </c>
    </row>
    <row r="2163" spans="1:20" x14ac:dyDescent="0.3">
      <c r="A2163" t="s">
        <v>2267</v>
      </c>
      <c r="B2163" s="1">
        <v>45189.667361111111</v>
      </c>
      <c r="C2163" t="s">
        <v>13</v>
      </c>
      <c r="D2163">
        <v>51</v>
      </c>
      <c r="E2163" t="s">
        <v>19</v>
      </c>
      <c r="F2163" t="s">
        <v>15</v>
      </c>
      <c r="G2163" t="b">
        <v>0</v>
      </c>
      <c r="H2163">
        <v>5</v>
      </c>
      <c r="I2163">
        <v>14</v>
      </c>
      <c r="J2163" t="b">
        <v>0</v>
      </c>
      <c r="K2163">
        <f>YEAR(Table1[[#This Row],[Patient Admission Date]])</f>
        <v>2023</v>
      </c>
      <c r="L2163" t="str">
        <f>TEXT(Table1[[#This Row],[Patient Admission Date]],"mmm")</f>
        <v>Sep</v>
      </c>
      <c r="M2163" t="str">
        <f>TEXT(Table1[[#This Row],[Patient Admission Date]],"ddd")</f>
        <v>Wed</v>
      </c>
      <c r="N2163" t="str">
        <f>TEXT(INT(HOUR(Table1[[#This Row],[Patient Admission Date]])/3)*3,"00")&amp;"-"&amp;TEXT(INT(HOUR(Table1[[#This Row],[Patient Admission Date]])/3)*3+3,"00")</f>
        <v>15-18</v>
      </c>
      <c r="O2163" t="str" cm="1">
        <f t="array" ref="O2163">_xlfn.IFS(Table1[[#This Row],[Patient Age]]&lt;=14,"0-14",Table1[[#This Row],[Patient Age]]&lt;=29,"15-29",Table1[[#This Row],[Patient Age]]&lt;=44,"30-44",Table1[[#This Row],[Patient Age]]&lt;=59,"45-59",Table1[[#This Row],[Patient Age]]&lt;=74,"60-74",TRUE,"75+")</f>
        <v>45-59</v>
      </c>
      <c r="P2163" t="str" cm="1">
        <f t="array" ref="P2163">_xlfn.IFS(Table1[[#This Row],[Patient Waittime]]&lt;=15,"0-15",Table1[[#This Row],[Patient Waittime]]&lt;=30,"16-30",Table1[[#This Row],[Patient Waittime]]&lt;=45,"31-45",Table1[[#This Row],[Patient Waittime]]&lt;=60,"46-60",TRUE,"60+")</f>
        <v>0-15</v>
      </c>
      <c r="Q2163">
        <f>--(Table1[[#This Row],[Patient Waittime]]&lt;=30)</f>
        <v>1</v>
      </c>
      <c r="R2163">
        <f>--Table1[[#This Row],[Patient Admission Flag]]</f>
        <v>0</v>
      </c>
      <c r="S2163">
        <f>--AND(Table1[[#This Row],[WithinTarget]]=1,Table1[[#This Row],[Patient Satisfaction Score]]&gt;=7)</f>
        <v>0</v>
      </c>
      <c r="T2163" t="str">
        <f>IF(LEFT(Table1[[#This Row],[Patient Gender]],1)="F","Female","Male")</f>
        <v>Female</v>
      </c>
    </row>
    <row r="2164" spans="1:20" x14ac:dyDescent="0.3">
      <c r="A2164" t="s">
        <v>2268</v>
      </c>
      <c r="B2164" s="1">
        <v>45305.456944444442</v>
      </c>
      <c r="C2164" t="s">
        <v>13</v>
      </c>
      <c r="D2164">
        <v>28</v>
      </c>
      <c r="E2164" t="s">
        <v>19</v>
      </c>
      <c r="F2164" t="s">
        <v>15</v>
      </c>
      <c r="G2164" t="b">
        <v>0</v>
      </c>
      <c r="H2164">
        <v>6</v>
      </c>
      <c r="I2164">
        <v>11</v>
      </c>
      <c r="J2164" t="b">
        <v>0</v>
      </c>
      <c r="K2164">
        <f>YEAR(Table1[[#This Row],[Patient Admission Date]])</f>
        <v>2024</v>
      </c>
      <c r="L2164" t="str">
        <f>TEXT(Table1[[#This Row],[Patient Admission Date]],"mmm")</f>
        <v>Jan</v>
      </c>
      <c r="M2164" t="str">
        <f>TEXT(Table1[[#This Row],[Patient Admission Date]],"ddd")</f>
        <v>Sun</v>
      </c>
      <c r="N2164" t="str">
        <f>TEXT(INT(HOUR(Table1[[#This Row],[Patient Admission Date]])/3)*3,"00")&amp;"-"&amp;TEXT(INT(HOUR(Table1[[#This Row],[Patient Admission Date]])/3)*3+3,"00")</f>
        <v>09-12</v>
      </c>
      <c r="O2164" t="str" cm="1">
        <f t="array" ref="O2164">_xlfn.IFS(Table1[[#This Row],[Patient Age]]&lt;=14,"0-14",Table1[[#This Row],[Patient Age]]&lt;=29,"15-29",Table1[[#This Row],[Patient Age]]&lt;=44,"30-44",Table1[[#This Row],[Patient Age]]&lt;=59,"45-59",Table1[[#This Row],[Patient Age]]&lt;=74,"60-74",TRUE,"75+")</f>
        <v>15-29</v>
      </c>
      <c r="P2164" t="str" cm="1">
        <f t="array" ref="P2164">_xlfn.IFS(Table1[[#This Row],[Patient Waittime]]&lt;=15,"0-15",Table1[[#This Row],[Patient Waittime]]&lt;=30,"16-30",Table1[[#This Row],[Patient Waittime]]&lt;=45,"31-45",Table1[[#This Row],[Patient Waittime]]&lt;=60,"46-60",TRUE,"60+")</f>
        <v>0-15</v>
      </c>
      <c r="Q2164">
        <f>--(Table1[[#This Row],[Patient Waittime]]&lt;=30)</f>
        <v>1</v>
      </c>
      <c r="R2164">
        <f>--Table1[[#This Row],[Patient Admission Flag]]</f>
        <v>0</v>
      </c>
      <c r="S2164">
        <f>--AND(Table1[[#This Row],[WithinTarget]]=1,Table1[[#This Row],[Patient Satisfaction Score]]&gt;=7)</f>
        <v>0</v>
      </c>
      <c r="T2164" t="str">
        <f>IF(LEFT(Table1[[#This Row],[Patient Gender]],1)="F","Female","Male")</f>
        <v>Female</v>
      </c>
    </row>
    <row r="2165" spans="1:20" x14ac:dyDescent="0.3">
      <c r="A2165" t="s">
        <v>2269</v>
      </c>
      <c r="B2165" s="1">
        <v>45552.913888888892</v>
      </c>
      <c r="C2165" t="s">
        <v>13</v>
      </c>
      <c r="D2165">
        <v>36</v>
      </c>
      <c r="E2165" t="s">
        <v>19</v>
      </c>
      <c r="F2165" t="s">
        <v>15</v>
      </c>
      <c r="G2165" t="b">
        <v>0</v>
      </c>
      <c r="H2165">
        <v>7</v>
      </c>
      <c r="I2165">
        <v>43</v>
      </c>
      <c r="J2165" t="b">
        <v>0</v>
      </c>
      <c r="K2165">
        <f>YEAR(Table1[[#This Row],[Patient Admission Date]])</f>
        <v>2024</v>
      </c>
      <c r="L2165" t="str">
        <f>TEXT(Table1[[#This Row],[Patient Admission Date]],"mmm")</f>
        <v>Sep</v>
      </c>
      <c r="M2165" t="str">
        <f>TEXT(Table1[[#This Row],[Patient Admission Date]],"ddd")</f>
        <v>Tue</v>
      </c>
      <c r="N2165" t="str">
        <f>TEXT(INT(HOUR(Table1[[#This Row],[Patient Admission Date]])/3)*3,"00")&amp;"-"&amp;TEXT(INT(HOUR(Table1[[#This Row],[Patient Admission Date]])/3)*3+3,"00")</f>
        <v>21-24</v>
      </c>
      <c r="O2165" t="str" cm="1">
        <f t="array" ref="O2165">_xlfn.IFS(Table1[[#This Row],[Patient Age]]&lt;=14,"0-14",Table1[[#This Row],[Patient Age]]&lt;=29,"15-29",Table1[[#This Row],[Patient Age]]&lt;=44,"30-44",Table1[[#This Row],[Patient Age]]&lt;=59,"45-59",Table1[[#This Row],[Patient Age]]&lt;=74,"60-74",TRUE,"75+")</f>
        <v>30-44</v>
      </c>
      <c r="P2165" t="str" cm="1">
        <f t="array" ref="P2165">_xlfn.IFS(Table1[[#This Row],[Patient Waittime]]&lt;=15,"0-15",Table1[[#This Row],[Patient Waittime]]&lt;=30,"16-30",Table1[[#This Row],[Patient Waittime]]&lt;=45,"31-45",Table1[[#This Row],[Patient Waittime]]&lt;=60,"46-60",TRUE,"60+")</f>
        <v>31-45</v>
      </c>
      <c r="Q2165">
        <f>--(Table1[[#This Row],[Patient Waittime]]&lt;=30)</f>
        <v>0</v>
      </c>
      <c r="R2165">
        <f>--Table1[[#This Row],[Patient Admission Flag]]</f>
        <v>0</v>
      </c>
      <c r="S2165">
        <f>--AND(Table1[[#This Row],[WithinTarget]]=1,Table1[[#This Row],[Patient Satisfaction Score]]&gt;=7)</f>
        <v>0</v>
      </c>
      <c r="T2165" t="str">
        <f>IF(LEFT(Table1[[#This Row],[Patient Gender]],1)="F","Female","Male")</f>
        <v>Female</v>
      </c>
    </row>
    <row r="2166" spans="1:20" x14ac:dyDescent="0.3">
      <c r="A2166" t="s">
        <v>2270</v>
      </c>
      <c r="B2166" s="1">
        <v>45033.430555555555</v>
      </c>
      <c r="C2166" t="s">
        <v>13</v>
      </c>
      <c r="D2166">
        <v>10</v>
      </c>
      <c r="E2166" t="s">
        <v>19</v>
      </c>
      <c r="F2166" t="s">
        <v>15</v>
      </c>
      <c r="G2166" t="b">
        <v>0</v>
      </c>
      <c r="H2166">
        <v>7</v>
      </c>
      <c r="I2166">
        <v>50</v>
      </c>
      <c r="J2166" t="b">
        <v>0</v>
      </c>
      <c r="K2166">
        <f>YEAR(Table1[[#This Row],[Patient Admission Date]])</f>
        <v>2023</v>
      </c>
      <c r="L2166" t="str">
        <f>TEXT(Table1[[#This Row],[Patient Admission Date]],"mmm")</f>
        <v>Apr</v>
      </c>
      <c r="M2166" t="str">
        <f>TEXT(Table1[[#This Row],[Patient Admission Date]],"ddd")</f>
        <v>Mon</v>
      </c>
      <c r="N2166" t="str">
        <f>TEXT(INT(HOUR(Table1[[#This Row],[Patient Admission Date]])/3)*3,"00")&amp;"-"&amp;TEXT(INT(HOUR(Table1[[#This Row],[Patient Admission Date]])/3)*3+3,"00")</f>
        <v>09-12</v>
      </c>
      <c r="O2166" t="str" cm="1">
        <f t="array" ref="O2166">_xlfn.IFS(Table1[[#This Row],[Patient Age]]&lt;=14,"0-14",Table1[[#This Row],[Patient Age]]&lt;=29,"15-29",Table1[[#This Row],[Patient Age]]&lt;=44,"30-44",Table1[[#This Row],[Patient Age]]&lt;=59,"45-59",Table1[[#This Row],[Patient Age]]&lt;=74,"60-74",TRUE,"75+")</f>
        <v>0-14</v>
      </c>
      <c r="P2166" t="str" cm="1">
        <f t="array" ref="P2166">_xlfn.IFS(Table1[[#This Row],[Patient Waittime]]&lt;=15,"0-15",Table1[[#This Row],[Patient Waittime]]&lt;=30,"16-30",Table1[[#This Row],[Patient Waittime]]&lt;=45,"31-45",Table1[[#This Row],[Patient Waittime]]&lt;=60,"46-60",TRUE,"60+")</f>
        <v>46-60</v>
      </c>
      <c r="Q2166">
        <f>--(Table1[[#This Row],[Patient Waittime]]&lt;=30)</f>
        <v>0</v>
      </c>
      <c r="R2166">
        <f>--Table1[[#This Row],[Patient Admission Flag]]</f>
        <v>0</v>
      </c>
      <c r="S2166">
        <f>--AND(Table1[[#This Row],[WithinTarget]]=1,Table1[[#This Row],[Patient Satisfaction Score]]&gt;=7)</f>
        <v>0</v>
      </c>
      <c r="T2166" t="str">
        <f>IF(LEFT(Table1[[#This Row],[Patient Gender]],1)="F","Female","Male")</f>
        <v>Female</v>
      </c>
    </row>
    <row r="2167" spans="1:20" x14ac:dyDescent="0.3">
      <c r="A2167" t="s">
        <v>2271</v>
      </c>
      <c r="B2167" s="1">
        <v>45500.112500000003</v>
      </c>
      <c r="C2167" t="s">
        <v>13</v>
      </c>
      <c r="D2167">
        <v>8</v>
      </c>
      <c r="E2167" t="s">
        <v>19</v>
      </c>
      <c r="F2167" t="s">
        <v>15</v>
      </c>
      <c r="G2167" t="b">
        <v>0</v>
      </c>
      <c r="H2167">
        <v>8</v>
      </c>
      <c r="I2167">
        <v>37</v>
      </c>
      <c r="J2167" t="b">
        <v>0</v>
      </c>
      <c r="K2167">
        <f>YEAR(Table1[[#This Row],[Patient Admission Date]])</f>
        <v>2024</v>
      </c>
      <c r="L2167" t="str">
        <f>TEXT(Table1[[#This Row],[Patient Admission Date]],"mmm")</f>
        <v>Jul</v>
      </c>
      <c r="M2167" t="str">
        <f>TEXT(Table1[[#This Row],[Patient Admission Date]],"ddd")</f>
        <v>Sat</v>
      </c>
      <c r="N2167" t="str">
        <f>TEXT(INT(HOUR(Table1[[#This Row],[Patient Admission Date]])/3)*3,"00")&amp;"-"&amp;TEXT(INT(HOUR(Table1[[#This Row],[Patient Admission Date]])/3)*3+3,"00")</f>
        <v>00-03</v>
      </c>
      <c r="O2167" t="str" cm="1">
        <f t="array" ref="O2167">_xlfn.IFS(Table1[[#This Row],[Patient Age]]&lt;=14,"0-14",Table1[[#This Row],[Patient Age]]&lt;=29,"15-29",Table1[[#This Row],[Patient Age]]&lt;=44,"30-44",Table1[[#This Row],[Patient Age]]&lt;=59,"45-59",Table1[[#This Row],[Patient Age]]&lt;=74,"60-74",TRUE,"75+")</f>
        <v>0-14</v>
      </c>
      <c r="P2167" t="str" cm="1">
        <f t="array" ref="P2167">_xlfn.IFS(Table1[[#This Row],[Patient Waittime]]&lt;=15,"0-15",Table1[[#This Row],[Patient Waittime]]&lt;=30,"16-30",Table1[[#This Row],[Patient Waittime]]&lt;=45,"31-45",Table1[[#This Row],[Patient Waittime]]&lt;=60,"46-60",TRUE,"60+")</f>
        <v>31-45</v>
      </c>
      <c r="Q2167">
        <f>--(Table1[[#This Row],[Patient Waittime]]&lt;=30)</f>
        <v>0</v>
      </c>
      <c r="R2167">
        <f>--Table1[[#This Row],[Patient Admission Flag]]</f>
        <v>0</v>
      </c>
      <c r="S2167">
        <f>--AND(Table1[[#This Row],[WithinTarget]]=1,Table1[[#This Row],[Patient Satisfaction Score]]&gt;=7)</f>
        <v>0</v>
      </c>
      <c r="T2167" t="str">
        <f>IF(LEFT(Table1[[#This Row],[Patient Gender]],1)="F","Female","Male")</f>
        <v>Female</v>
      </c>
    </row>
    <row r="2168" spans="1:20" x14ac:dyDescent="0.3">
      <c r="A2168" t="s">
        <v>2272</v>
      </c>
      <c r="B2168" s="1">
        <v>45580.905555555553</v>
      </c>
      <c r="C2168" t="s">
        <v>13</v>
      </c>
      <c r="D2168">
        <v>76</v>
      </c>
      <c r="E2168" t="s">
        <v>19</v>
      </c>
      <c r="F2168" t="s">
        <v>15</v>
      </c>
      <c r="G2168" t="b">
        <v>0</v>
      </c>
      <c r="H2168">
        <v>8</v>
      </c>
      <c r="I2168">
        <v>42</v>
      </c>
      <c r="J2168" t="b">
        <v>0</v>
      </c>
      <c r="K2168">
        <f>YEAR(Table1[[#This Row],[Patient Admission Date]])</f>
        <v>2024</v>
      </c>
      <c r="L2168" t="str">
        <f>TEXT(Table1[[#This Row],[Patient Admission Date]],"mmm")</f>
        <v>Oct</v>
      </c>
      <c r="M2168" t="str">
        <f>TEXT(Table1[[#This Row],[Patient Admission Date]],"ddd")</f>
        <v>Tue</v>
      </c>
      <c r="N2168" t="str">
        <f>TEXT(INT(HOUR(Table1[[#This Row],[Patient Admission Date]])/3)*3,"00")&amp;"-"&amp;TEXT(INT(HOUR(Table1[[#This Row],[Patient Admission Date]])/3)*3+3,"00")</f>
        <v>21-24</v>
      </c>
      <c r="O2168" t="str" cm="1">
        <f t="array" ref="O2168">_xlfn.IFS(Table1[[#This Row],[Patient Age]]&lt;=14,"0-14",Table1[[#This Row],[Patient Age]]&lt;=29,"15-29",Table1[[#This Row],[Patient Age]]&lt;=44,"30-44",Table1[[#This Row],[Patient Age]]&lt;=59,"45-59",Table1[[#This Row],[Patient Age]]&lt;=74,"60-74",TRUE,"75+")</f>
        <v>75+</v>
      </c>
      <c r="P2168" t="str" cm="1">
        <f t="array" ref="P2168">_xlfn.IFS(Table1[[#This Row],[Patient Waittime]]&lt;=15,"0-15",Table1[[#This Row],[Patient Waittime]]&lt;=30,"16-30",Table1[[#This Row],[Patient Waittime]]&lt;=45,"31-45",Table1[[#This Row],[Patient Waittime]]&lt;=60,"46-60",TRUE,"60+")</f>
        <v>31-45</v>
      </c>
      <c r="Q2168">
        <f>--(Table1[[#This Row],[Patient Waittime]]&lt;=30)</f>
        <v>0</v>
      </c>
      <c r="R2168">
        <f>--Table1[[#This Row],[Patient Admission Flag]]</f>
        <v>0</v>
      </c>
      <c r="S2168">
        <f>--AND(Table1[[#This Row],[WithinTarget]]=1,Table1[[#This Row],[Patient Satisfaction Score]]&gt;=7)</f>
        <v>0</v>
      </c>
      <c r="T2168" t="str">
        <f>IF(LEFT(Table1[[#This Row],[Patient Gender]],1)="F","Female","Male")</f>
        <v>Female</v>
      </c>
    </row>
    <row r="2169" spans="1:20" x14ac:dyDescent="0.3">
      <c r="A2169" t="s">
        <v>2273</v>
      </c>
      <c r="B2169" s="1">
        <v>45587.066666666666</v>
      </c>
      <c r="C2169" t="s">
        <v>13</v>
      </c>
      <c r="D2169">
        <v>2</v>
      </c>
      <c r="E2169" t="s">
        <v>19</v>
      </c>
      <c r="F2169" t="s">
        <v>15</v>
      </c>
      <c r="G2169" t="b">
        <v>0</v>
      </c>
      <c r="H2169">
        <v>8</v>
      </c>
      <c r="I2169">
        <v>14</v>
      </c>
      <c r="J2169" t="b">
        <v>0</v>
      </c>
      <c r="K2169">
        <f>YEAR(Table1[[#This Row],[Patient Admission Date]])</f>
        <v>2024</v>
      </c>
      <c r="L2169" t="str">
        <f>TEXT(Table1[[#This Row],[Patient Admission Date]],"mmm")</f>
        <v>Oct</v>
      </c>
      <c r="M2169" t="str">
        <f>TEXT(Table1[[#This Row],[Patient Admission Date]],"ddd")</f>
        <v>Tue</v>
      </c>
      <c r="N2169" t="str">
        <f>TEXT(INT(HOUR(Table1[[#This Row],[Patient Admission Date]])/3)*3,"00")&amp;"-"&amp;TEXT(INT(HOUR(Table1[[#This Row],[Patient Admission Date]])/3)*3+3,"00")</f>
        <v>00-03</v>
      </c>
      <c r="O2169" t="str" cm="1">
        <f t="array" ref="O2169">_xlfn.IFS(Table1[[#This Row],[Patient Age]]&lt;=14,"0-14",Table1[[#This Row],[Patient Age]]&lt;=29,"15-29",Table1[[#This Row],[Patient Age]]&lt;=44,"30-44",Table1[[#This Row],[Patient Age]]&lt;=59,"45-59",Table1[[#This Row],[Patient Age]]&lt;=74,"60-74",TRUE,"75+")</f>
        <v>0-14</v>
      </c>
      <c r="P2169" t="str" cm="1">
        <f t="array" ref="P2169">_xlfn.IFS(Table1[[#This Row],[Patient Waittime]]&lt;=15,"0-15",Table1[[#This Row],[Patient Waittime]]&lt;=30,"16-30",Table1[[#This Row],[Patient Waittime]]&lt;=45,"31-45",Table1[[#This Row],[Patient Waittime]]&lt;=60,"46-60",TRUE,"60+")</f>
        <v>0-15</v>
      </c>
      <c r="Q2169">
        <f>--(Table1[[#This Row],[Patient Waittime]]&lt;=30)</f>
        <v>1</v>
      </c>
      <c r="R2169">
        <f>--Table1[[#This Row],[Patient Admission Flag]]</f>
        <v>0</v>
      </c>
      <c r="S2169">
        <f>--AND(Table1[[#This Row],[WithinTarget]]=1,Table1[[#This Row],[Patient Satisfaction Score]]&gt;=7)</f>
        <v>1</v>
      </c>
      <c r="T2169" t="str">
        <f>IF(LEFT(Table1[[#This Row],[Patient Gender]],1)="F","Female","Male")</f>
        <v>Female</v>
      </c>
    </row>
    <row r="2170" spans="1:20" x14ac:dyDescent="0.3">
      <c r="A2170" t="s">
        <v>2274</v>
      </c>
      <c r="B2170" s="1">
        <v>45543.880555555559</v>
      </c>
      <c r="C2170" t="s">
        <v>13</v>
      </c>
      <c r="D2170">
        <v>11</v>
      </c>
      <c r="E2170" t="s">
        <v>19</v>
      </c>
      <c r="F2170" t="s">
        <v>15</v>
      </c>
      <c r="G2170" t="b">
        <v>0</v>
      </c>
      <c r="H2170">
        <v>8</v>
      </c>
      <c r="I2170">
        <v>34</v>
      </c>
      <c r="J2170" t="b">
        <v>0</v>
      </c>
      <c r="K2170">
        <f>YEAR(Table1[[#This Row],[Patient Admission Date]])</f>
        <v>2024</v>
      </c>
      <c r="L2170" t="str">
        <f>TEXT(Table1[[#This Row],[Patient Admission Date]],"mmm")</f>
        <v>Sep</v>
      </c>
      <c r="M2170" t="str">
        <f>TEXT(Table1[[#This Row],[Patient Admission Date]],"ddd")</f>
        <v>Sun</v>
      </c>
      <c r="N2170" t="str">
        <f>TEXT(INT(HOUR(Table1[[#This Row],[Patient Admission Date]])/3)*3,"00")&amp;"-"&amp;TEXT(INT(HOUR(Table1[[#This Row],[Patient Admission Date]])/3)*3+3,"00")</f>
        <v>21-24</v>
      </c>
      <c r="O2170" t="str" cm="1">
        <f t="array" ref="O2170">_xlfn.IFS(Table1[[#This Row],[Patient Age]]&lt;=14,"0-14",Table1[[#This Row],[Patient Age]]&lt;=29,"15-29",Table1[[#This Row],[Patient Age]]&lt;=44,"30-44",Table1[[#This Row],[Patient Age]]&lt;=59,"45-59",Table1[[#This Row],[Patient Age]]&lt;=74,"60-74",TRUE,"75+")</f>
        <v>0-14</v>
      </c>
      <c r="P2170" t="str" cm="1">
        <f t="array" ref="P2170">_xlfn.IFS(Table1[[#This Row],[Patient Waittime]]&lt;=15,"0-15",Table1[[#This Row],[Patient Waittime]]&lt;=30,"16-30",Table1[[#This Row],[Patient Waittime]]&lt;=45,"31-45",Table1[[#This Row],[Patient Waittime]]&lt;=60,"46-60",TRUE,"60+")</f>
        <v>31-45</v>
      </c>
      <c r="Q2170">
        <f>--(Table1[[#This Row],[Patient Waittime]]&lt;=30)</f>
        <v>0</v>
      </c>
      <c r="R2170">
        <f>--Table1[[#This Row],[Patient Admission Flag]]</f>
        <v>0</v>
      </c>
      <c r="S2170">
        <f>--AND(Table1[[#This Row],[WithinTarget]]=1,Table1[[#This Row],[Patient Satisfaction Score]]&gt;=7)</f>
        <v>0</v>
      </c>
      <c r="T2170" t="str">
        <f>IF(LEFT(Table1[[#This Row],[Patient Gender]],1)="F","Female","Male")</f>
        <v>Female</v>
      </c>
    </row>
    <row r="2171" spans="1:20" x14ac:dyDescent="0.3">
      <c r="A2171" t="s">
        <v>2275</v>
      </c>
      <c r="B2171" s="1">
        <v>45565.779861111114</v>
      </c>
      <c r="C2171" t="s">
        <v>13</v>
      </c>
      <c r="D2171">
        <v>45</v>
      </c>
      <c r="E2171" t="s">
        <v>19</v>
      </c>
      <c r="F2171" t="s">
        <v>15</v>
      </c>
      <c r="G2171" t="b">
        <v>0</v>
      </c>
      <c r="H2171">
        <v>9</v>
      </c>
      <c r="I2171">
        <v>32</v>
      </c>
      <c r="J2171" t="b">
        <v>0</v>
      </c>
      <c r="K2171">
        <f>YEAR(Table1[[#This Row],[Patient Admission Date]])</f>
        <v>2024</v>
      </c>
      <c r="L2171" t="str">
        <f>TEXT(Table1[[#This Row],[Patient Admission Date]],"mmm")</f>
        <v>Sep</v>
      </c>
      <c r="M2171" t="str">
        <f>TEXT(Table1[[#This Row],[Patient Admission Date]],"ddd")</f>
        <v>Mon</v>
      </c>
      <c r="N2171" t="str">
        <f>TEXT(INT(HOUR(Table1[[#This Row],[Patient Admission Date]])/3)*3,"00")&amp;"-"&amp;TEXT(INT(HOUR(Table1[[#This Row],[Patient Admission Date]])/3)*3+3,"00")</f>
        <v>18-21</v>
      </c>
      <c r="O2171" t="str" cm="1">
        <f t="array" ref="O2171">_xlfn.IFS(Table1[[#This Row],[Patient Age]]&lt;=14,"0-14",Table1[[#This Row],[Patient Age]]&lt;=29,"15-29",Table1[[#This Row],[Patient Age]]&lt;=44,"30-44",Table1[[#This Row],[Patient Age]]&lt;=59,"45-59",Table1[[#This Row],[Patient Age]]&lt;=74,"60-74",TRUE,"75+")</f>
        <v>45-59</v>
      </c>
      <c r="P2171" t="str" cm="1">
        <f t="array" ref="P2171">_xlfn.IFS(Table1[[#This Row],[Patient Waittime]]&lt;=15,"0-15",Table1[[#This Row],[Patient Waittime]]&lt;=30,"16-30",Table1[[#This Row],[Patient Waittime]]&lt;=45,"31-45",Table1[[#This Row],[Patient Waittime]]&lt;=60,"46-60",TRUE,"60+")</f>
        <v>31-45</v>
      </c>
      <c r="Q2171">
        <f>--(Table1[[#This Row],[Patient Waittime]]&lt;=30)</f>
        <v>0</v>
      </c>
      <c r="R2171">
        <f>--Table1[[#This Row],[Patient Admission Flag]]</f>
        <v>0</v>
      </c>
      <c r="S2171">
        <f>--AND(Table1[[#This Row],[WithinTarget]]=1,Table1[[#This Row],[Patient Satisfaction Score]]&gt;=7)</f>
        <v>0</v>
      </c>
      <c r="T2171" t="str">
        <f>IF(LEFT(Table1[[#This Row],[Patient Gender]],1)="F","Female","Male")</f>
        <v>Female</v>
      </c>
    </row>
    <row r="2172" spans="1:20" x14ac:dyDescent="0.3">
      <c r="A2172" t="s">
        <v>2276</v>
      </c>
      <c r="B2172" s="1">
        <v>45154.86041666667</v>
      </c>
      <c r="C2172" t="s">
        <v>13</v>
      </c>
      <c r="D2172">
        <v>63</v>
      </c>
      <c r="E2172" t="s">
        <v>19</v>
      </c>
      <c r="F2172" t="s">
        <v>26</v>
      </c>
      <c r="G2172" t="b">
        <v>0</v>
      </c>
      <c r="I2172">
        <v>27</v>
      </c>
      <c r="J2172" t="b">
        <v>0</v>
      </c>
      <c r="K2172">
        <f>YEAR(Table1[[#This Row],[Patient Admission Date]])</f>
        <v>2023</v>
      </c>
      <c r="L2172" t="str">
        <f>TEXT(Table1[[#This Row],[Patient Admission Date]],"mmm")</f>
        <v>Aug</v>
      </c>
      <c r="M2172" t="str">
        <f>TEXT(Table1[[#This Row],[Patient Admission Date]],"ddd")</f>
        <v>Wed</v>
      </c>
      <c r="N2172" t="str">
        <f>TEXT(INT(HOUR(Table1[[#This Row],[Patient Admission Date]])/3)*3,"00")&amp;"-"&amp;TEXT(INT(HOUR(Table1[[#This Row],[Patient Admission Date]])/3)*3+3,"00")</f>
        <v>18-21</v>
      </c>
      <c r="O2172" t="str" cm="1">
        <f t="array" ref="O2172">_xlfn.IFS(Table1[[#This Row],[Patient Age]]&lt;=14,"0-14",Table1[[#This Row],[Patient Age]]&lt;=29,"15-29",Table1[[#This Row],[Patient Age]]&lt;=44,"30-44",Table1[[#This Row],[Patient Age]]&lt;=59,"45-59",Table1[[#This Row],[Patient Age]]&lt;=74,"60-74",TRUE,"75+")</f>
        <v>60-74</v>
      </c>
      <c r="P2172" t="str" cm="1">
        <f t="array" ref="P2172">_xlfn.IFS(Table1[[#This Row],[Patient Waittime]]&lt;=15,"0-15",Table1[[#This Row],[Patient Waittime]]&lt;=30,"16-30",Table1[[#This Row],[Patient Waittime]]&lt;=45,"31-45",Table1[[#This Row],[Patient Waittime]]&lt;=60,"46-60",TRUE,"60+")</f>
        <v>16-30</v>
      </c>
      <c r="Q2172">
        <f>--(Table1[[#This Row],[Patient Waittime]]&lt;=30)</f>
        <v>1</v>
      </c>
      <c r="R2172">
        <f>--Table1[[#This Row],[Patient Admission Flag]]</f>
        <v>0</v>
      </c>
      <c r="S2172">
        <f>--AND(Table1[[#This Row],[WithinTarget]]=1,Table1[[#This Row],[Patient Satisfaction Score]]&gt;=7)</f>
        <v>0</v>
      </c>
      <c r="T2172" t="str">
        <f>IF(LEFT(Table1[[#This Row],[Patient Gender]],1)="F","Female","Male")</f>
        <v>Female</v>
      </c>
    </row>
    <row r="2173" spans="1:20" x14ac:dyDescent="0.3">
      <c r="A2173" t="s">
        <v>2277</v>
      </c>
      <c r="B2173" s="1">
        <v>45058.830555555556</v>
      </c>
      <c r="C2173" t="s">
        <v>13</v>
      </c>
      <c r="D2173">
        <v>30</v>
      </c>
      <c r="E2173" t="s">
        <v>19</v>
      </c>
      <c r="F2173" t="s">
        <v>26</v>
      </c>
      <c r="G2173" t="b">
        <v>0</v>
      </c>
      <c r="I2173">
        <v>45</v>
      </c>
      <c r="J2173" t="b">
        <v>0</v>
      </c>
      <c r="K2173">
        <f>YEAR(Table1[[#This Row],[Patient Admission Date]])</f>
        <v>2023</v>
      </c>
      <c r="L2173" t="str">
        <f>TEXT(Table1[[#This Row],[Patient Admission Date]],"mmm")</f>
        <v>May</v>
      </c>
      <c r="M2173" t="str">
        <f>TEXT(Table1[[#This Row],[Patient Admission Date]],"ddd")</f>
        <v>Fri</v>
      </c>
      <c r="N2173" t="str">
        <f>TEXT(INT(HOUR(Table1[[#This Row],[Patient Admission Date]])/3)*3,"00")&amp;"-"&amp;TEXT(INT(HOUR(Table1[[#This Row],[Patient Admission Date]])/3)*3+3,"00")</f>
        <v>18-21</v>
      </c>
      <c r="O2173" t="str" cm="1">
        <f t="array" ref="O2173">_xlfn.IFS(Table1[[#This Row],[Patient Age]]&lt;=14,"0-14",Table1[[#This Row],[Patient Age]]&lt;=29,"15-29",Table1[[#This Row],[Patient Age]]&lt;=44,"30-44",Table1[[#This Row],[Patient Age]]&lt;=59,"45-59",Table1[[#This Row],[Patient Age]]&lt;=74,"60-74",TRUE,"75+")</f>
        <v>30-44</v>
      </c>
      <c r="P2173" t="str" cm="1">
        <f t="array" ref="P2173">_xlfn.IFS(Table1[[#This Row],[Patient Waittime]]&lt;=15,"0-15",Table1[[#This Row],[Patient Waittime]]&lt;=30,"16-30",Table1[[#This Row],[Patient Waittime]]&lt;=45,"31-45",Table1[[#This Row],[Patient Waittime]]&lt;=60,"46-60",TRUE,"60+")</f>
        <v>31-45</v>
      </c>
      <c r="Q2173">
        <f>--(Table1[[#This Row],[Patient Waittime]]&lt;=30)</f>
        <v>0</v>
      </c>
      <c r="R2173">
        <f>--Table1[[#This Row],[Patient Admission Flag]]</f>
        <v>0</v>
      </c>
      <c r="S2173">
        <f>--AND(Table1[[#This Row],[WithinTarget]]=1,Table1[[#This Row],[Patient Satisfaction Score]]&gt;=7)</f>
        <v>0</v>
      </c>
      <c r="T2173" t="str">
        <f>IF(LEFT(Table1[[#This Row],[Patient Gender]],1)="F","Female","Male")</f>
        <v>Female</v>
      </c>
    </row>
    <row r="2174" spans="1:20" x14ac:dyDescent="0.3">
      <c r="A2174" t="s">
        <v>2278</v>
      </c>
      <c r="B2174" s="1">
        <v>45576.189583333333</v>
      </c>
      <c r="C2174" t="s">
        <v>13</v>
      </c>
      <c r="D2174">
        <v>47</v>
      </c>
      <c r="E2174" t="s">
        <v>19</v>
      </c>
      <c r="F2174" t="s">
        <v>26</v>
      </c>
      <c r="G2174" t="b">
        <v>0</v>
      </c>
      <c r="I2174">
        <v>30</v>
      </c>
      <c r="J2174" t="b">
        <v>0</v>
      </c>
      <c r="K2174">
        <f>YEAR(Table1[[#This Row],[Patient Admission Date]])</f>
        <v>2024</v>
      </c>
      <c r="L2174" t="str">
        <f>TEXT(Table1[[#This Row],[Patient Admission Date]],"mmm")</f>
        <v>Oct</v>
      </c>
      <c r="M2174" t="str">
        <f>TEXT(Table1[[#This Row],[Patient Admission Date]],"ddd")</f>
        <v>Fri</v>
      </c>
      <c r="N2174" t="str">
        <f>TEXT(INT(HOUR(Table1[[#This Row],[Patient Admission Date]])/3)*3,"00")&amp;"-"&amp;TEXT(INT(HOUR(Table1[[#This Row],[Patient Admission Date]])/3)*3+3,"00")</f>
        <v>03-06</v>
      </c>
      <c r="O2174" t="str" cm="1">
        <f t="array" ref="O2174">_xlfn.IFS(Table1[[#This Row],[Patient Age]]&lt;=14,"0-14",Table1[[#This Row],[Patient Age]]&lt;=29,"15-29",Table1[[#This Row],[Patient Age]]&lt;=44,"30-44",Table1[[#This Row],[Patient Age]]&lt;=59,"45-59",Table1[[#This Row],[Patient Age]]&lt;=74,"60-74",TRUE,"75+")</f>
        <v>45-59</v>
      </c>
      <c r="P2174" t="str" cm="1">
        <f t="array" ref="P2174">_xlfn.IFS(Table1[[#This Row],[Patient Waittime]]&lt;=15,"0-15",Table1[[#This Row],[Patient Waittime]]&lt;=30,"16-30",Table1[[#This Row],[Patient Waittime]]&lt;=45,"31-45",Table1[[#This Row],[Patient Waittime]]&lt;=60,"46-60",TRUE,"60+")</f>
        <v>16-30</v>
      </c>
      <c r="Q2174">
        <f>--(Table1[[#This Row],[Patient Waittime]]&lt;=30)</f>
        <v>1</v>
      </c>
      <c r="R2174">
        <f>--Table1[[#This Row],[Patient Admission Flag]]</f>
        <v>0</v>
      </c>
      <c r="S2174">
        <f>--AND(Table1[[#This Row],[WithinTarget]]=1,Table1[[#This Row],[Patient Satisfaction Score]]&gt;=7)</f>
        <v>0</v>
      </c>
      <c r="T2174" t="str">
        <f>IF(LEFT(Table1[[#This Row],[Patient Gender]],1)="F","Female","Male")</f>
        <v>Female</v>
      </c>
    </row>
    <row r="2175" spans="1:20" x14ac:dyDescent="0.3">
      <c r="A2175" t="s">
        <v>2279</v>
      </c>
      <c r="B2175" s="1">
        <v>45228.135416666664</v>
      </c>
      <c r="C2175" t="s">
        <v>13</v>
      </c>
      <c r="D2175">
        <v>19</v>
      </c>
      <c r="E2175" t="s">
        <v>19</v>
      </c>
      <c r="F2175" t="s">
        <v>26</v>
      </c>
      <c r="G2175" t="b">
        <v>0</v>
      </c>
      <c r="I2175">
        <v>59</v>
      </c>
      <c r="J2175" t="b">
        <v>0</v>
      </c>
      <c r="K2175">
        <f>YEAR(Table1[[#This Row],[Patient Admission Date]])</f>
        <v>2023</v>
      </c>
      <c r="L2175" t="str">
        <f>TEXT(Table1[[#This Row],[Patient Admission Date]],"mmm")</f>
        <v>Oct</v>
      </c>
      <c r="M2175" t="str">
        <f>TEXT(Table1[[#This Row],[Patient Admission Date]],"ddd")</f>
        <v>Sun</v>
      </c>
      <c r="N2175" t="str">
        <f>TEXT(INT(HOUR(Table1[[#This Row],[Patient Admission Date]])/3)*3,"00")&amp;"-"&amp;TEXT(INT(HOUR(Table1[[#This Row],[Patient Admission Date]])/3)*3+3,"00")</f>
        <v>03-06</v>
      </c>
      <c r="O2175" t="str" cm="1">
        <f t="array" ref="O2175">_xlfn.IFS(Table1[[#This Row],[Patient Age]]&lt;=14,"0-14",Table1[[#This Row],[Patient Age]]&lt;=29,"15-29",Table1[[#This Row],[Patient Age]]&lt;=44,"30-44",Table1[[#This Row],[Patient Age]]&lt;=59,"45-59",Table1[[#This Row],[Patient Age]]&lt;=74,"60-74",TRUE,"75+")</f>
        <v>15-29</v>
      </c>
      <c r="P2175" t="str" cm="1">
        <f t="array" ref="P2175">_xlfn.IFS(Table1[[#This Row],[Patient Waittime]]&lt;=15,"0-15",Table1[[#This Row],[Patient Waittime]]&lt;=30,"16-30",Table1[[#This Row],[Patient Waittime]]&lt;=45,"31-45",Table1[[#This Row],[Patient Waittime]]&lt;=60,"46-60",TRUE,"60+")</f>
        <v>46-60</v>
      </c>
      <c r="Q2175">
        <f>--(Table1[[#This Row],[Patient Waittime]]&lt;=30)</f>
        <v>0</v>
      </c>
      <c r="R2175">
        <f>--Table1[[#This Row],[Patient Admission Flag]]</f>
        <v>0</v>
      </c>
      <c r="S2175">
        <f>--AND(Table1[[#This Row],[WithinTarget]]=1,Table1[[#This Row],[Patient Satisfaction Score]]&gt;=7)</f>
        <v>0</v>
      </c>
      <c r="T2175" t="str">
        <f>IF(LEFT(Table1[[#This Row],[Patient Gender]],1)="F","Female","Male")</f>
        <v>Female</v>
      </c>
    </row>
    <row r="2176" spans="1:20" x14ac:dyDescent="0.3">
      <c r="A2176" t="s">
        <v>2280</v>
      </c>
      <c r="B2176" s="1">
        <v>45028.585416666669</v>
      </c>
      <c r="C2176" t="s">
        <v>13</v>
      </c>
      <c r="D2176">
        <v>25</v>
      </c>
      <c r="E2176" t="s">
        <v>19</v>
      </c>
      <c r="F2176" t="s">
        <v>26</v>
      </c>
      <c r="G2176" t="b">
        <v>0</v>
      </c>
      <c r="I2176">
        <v>32</v>
      </c>
      <c r="J2176" t="b">
        <v>0</v>
      </c>
      <c r="K2176">
        <f>YEAR(Table1[[#This Row],[Patient Admission Date]])</f>
        <v>2023</v>
      </c>
      <c r="L2176" t="str">
        <f>TEXT(Table1[[#This Row],[Patient Admission Date]],"mmm")</f>
        <v>Apr</v>
      </c>
      <c r="M2176" t="str">
        <f>TEXT(Table1[[#This Row],[Patient Admission Date]],"ddd")</f>
        <v>Wed</v>
      </c>
      <c r="N2176" t="str">
        <f>TEXT(INT(HOUR(Table1[[#This Row],[Patient Admission Date]])/3)*3,"00")&amp;"-"&amp;TEXT(INT(HOUR(Table1[[#This Row],[Patient Admission Date]])/3)*3+3,"00")</f>
        <v>12-15</v>
      </c>
      <c r="O2176" t="str" cm="1">
        <f t="array" ref="O2176">_xlfn.IFS(Table1[[#This Row],[Patient Age]]&lt;=14,"0-14",Table1[[#This Row],[Patient Age]]&lt;=29,"15-29",Table1[[#This Row],[Patient Age]]&lt;=44,"30-44",Table1[[#This Row],[Patient Age]]&lt;=59,"45-59",Table1[[#This Row],[Patient Age]]&lt;=74,"60-74",TRUE,"75+")</f>
        <v>15-29</v>
      </c>
      <c r="P2176" t="str" cm="1">
        <f t="array" ref="P2176">_xlfn.IFS(Table1[[#This Row],[Patient Waittime]]&lt;=15,"0-15",Table1[[#This Row],[Patient Waittime]]&lt;=30,"16-30",Table1[[#This Row],[Patient Waittime]]&lt;=45,"31-45",Table1[[#This Row],[Patient Waittime]]&lt;=60,"46-60",TRUE,"60+")</f>
        <v>31-45</v>
      </c>
      <c r="Q2176">
        <f>--(Table1[[#This Row],[Patient Waittime]]&lt;=30)</f>
        <v>0</v>
      </c>
      <c r="R2176">
        <f>--Table1[[#This Row],[Patient Admission Flag]]</f>
        <v>0</v>
      </c>
      <c r="S2176">
        <f>--AND(Table1[[#This Row],[WithinTarget]]=1,Table1[[#This Row],[Patient Satisfaction Score]]&gt;=7)</f>
        <v>0</v>
      </c>
      <c r="T2176" t="str">
        <f>IF(LEFT(Table1[[#This Row],[Patient Gender]],1)="F","Female","Male")</f>
        <v>Female</v>
      </c>
    </row>
    <row r="2177" spans="1:20" x14ac:dyDescent="0.3">
      <c r="A2177" t="s">
        <v>2281</v>
      </c>
      <c r="B2177" s="1">
        <v>45457.020138888889</v>
      </c>
      <c r="C2177" t="s">
        <v>13</v>
      </c>
      <c r="D2177">
        <v>40</v>
      </c>
      <c r="E2177" t="s">
        <v>19</v>
      </c>
      <c r="F2177" t="s">
        <v>26</v>
      </c>
      <c r="G2177" t="b">
        <v>0</v>
      </c>
      <c r="I2177">
        <v>57</v>
      </c>
      <c r="J2177" t="b">
        <v>0</v>
      </c>
      <c r="K2177">
        <f>YEAR(Table1[[#This Row],[Patient Admission Date]])</f>
        <v>2024</v>
      </c>
      <c r="L2177" t="str">
        <f>TEXT(Table1[[#This Row],[Patient Admission Date]],"mmm")</f>
        <v>Jun</v>
      </c>
      <c r="M2177" t="str">
        <f>TEXT(Table1[[#This Row],[Patient Admission Date]],"ddd")</f>
        <v>Fri</v>
      </c>
      <c r="N2177" t="str">
        <f>TEXT(INT(HOUR(Table1[[#This Row],[Patient Admission Date]])/3)*3,"00")&amp;"-"&amp;TEXT(INT(HOUR(Table1[[#This Row],[Patient Admission Date]])/3)*3+3,"00")</f>
        <v>00-03</v>
      </c>
      <c r="O2177" t="str" cm="1">
        <f t="array" ref="O2177">_xlfn.IFS(Table1[[#This Row],[Patient Age]]&lt;=14,"0-14",Table1[[#This Row],[Patient Age]]&lt;=29,"15-29",Table1[[#This Row],[Patient Age]]&lt;=44,"30-44",Table1[[#This Row],[Patient Age]]&lt;=59,"45-59",Table1[[#This Row],[Patient Age]]&lt;=74,"60-74",TRUE,"75+")</f>
        <v>30-44</v>
      </c>
      <c r="P2177" t="str" cm="1">
        <f t="array" ref="P2177">_xlfn.IFS(Table1[[#This Row],[Patient Waittime]]&lt;=15,"0-15",Table1[[#This Row],[Patient Waittime]]&lt;=30,"16-30",Table1[[#This Row],[Patient Waittime]]&lt;=45,"31-45",Table1[[#This Row],[Patient Waittime]]&lt;=60,"46-60",TRUE,"60+")</f>
        <v>46-60</v>
      </c>
      <c r="Q2177">
        <f>--(Table1[[#This Row],[Patient Waittime]]&lt;=30)</f>
        <v>0</v>
      </c>
      <c r="R2177">
        <f>--Table1[[#This Row],[Patient Admission Flag]]</f>
        <v>0</v>
      </c>
      <c r="S2177">
        <f>--AND(Table1[[#This Row],[WithinTarget]]=1,Table1[[#This Row],[Patient Satisfaction Score]]&gt;=7)</f>
        <v>0</v>
      </c>
      <c r="T2177" t="str">
        <f>IF(LEFT(Table1[[#This Row],[Patient Gender]],1)="F","Female","Male")</f>
        <v>Female</v>
      </c>
    </row>
    <row r="2178" spans="1:20" x14ac:dyDescent="0.3">
      <c r="A2178" t="s">
        <v>2282</v>
      </c>
      <c r="B2178" s="1">
        <v>45404.462500000001</v>
      </c>
      <c r="C2178" t="s">
        <v>13</v>
      </c>
      <c r="D2178">
        <v>55</v>
      </c>
      <c r="E2178" t="s">
        <v>19</v>
      </c>
      <c r="F2178" t="s">
        <v>26</v>
      </c>
      <c r="G2178" t="b">
        <v>0</v>
      </c>
      <c r="H2178">
        <v>1</v>
      </c>
      <c r="I2178">
        <v>42</v>
      </c>
      <c r="J2178" t="b">
        <v>0</v>
      </c>
      <c r="K2178">
        <f>YEAR(Table1[[#This Row],[Patient Admission Date]])</f>
        <v>2024</v>
      </c>
      <c r="L2178" t="str">
        <f>TEXT(Table1[[#This Row],[Patient Admission Date]],"mmm")</f>
        <v>Apr</v>
      </c>
      <c r="M2178" t="str">
        <f>TEXT(Table1[[#This Row],[Patient Admission Date]],"ddd")</f>
        <v>Mon</v>
      </c>
      <c r="N2178" t="str">
        <f>TEXT(INT(HOUR(Table1[[#This Row],[Patient Admission Date]])/3)*3,"00")&amp;"-"&amp;TEXT(INT(HOUR(Table1[[#This Row],[Patient Admission Date]])/3)*3+3,"00")</f>
        <v>09-12</v>
      </c>
      <c r="O2178" t="str" cm="1">
        <f t="array" ref="O2178">_xlfn.IFS(Table1[[#This Row],[Patient Age]]&lt;=14,"0-14",Table1[[#This Row],[Patient Age]]&lt;=29,"15-29",Table1[[#This Row],[Patient Age]]&lt;=44,"30-44",Table1[[#This Row],[Patient Age]]&lt;=59,"45-59",Table1[[#This Row],[Patient Age]]&lt;=74,"60-74",TRUE,"75+")</f>
        <v>45-59</v>
      </c>
      <c r="P2178" t="str" cm="1">
        <f t="array" ref="P2178">_xlfn.IFS(Table1[[#This Row],[Patient Waittime]]&lt;=15,"0-15",Table1[[#This Row],[Patient Waittime]]&lt;=30,"16-30",Table1[[#This Row],[Patient Waittime]]&lt;=45,"31-45",Table1[[#This Row],[Patient Waittime]]&lt;=60,"46-60",TRUE,"60+")</f>
        <v>31-45</v>
      </c>
      <c r="Q2178">
        <f>--(Table1[[#This Row],[Patient Waittime]]&lt;=30)</f>
        <v>0</v>
      </c>
      <c r="R2178">
        <f>--Table1[[#This Row],[Patient Admission Flag]]</f>
        <v>0</v>
      </c>
      <c r="S2178">
        <f>--AND(Table1[[#This Row],[WithinTarget]]=1,Table1[[#This Row],[Patient Satisfaction Score]]&gt;=7)</f>
        <v>0</v>
      </c>
      <c r="T2178" t="str">
        <f>IF(LEFT(Table1[[#This Row],[Patient Gender]],1)="F","Female","Male")</f>
        <v>Female</v>
      </c>
    </row>
    <row r="2179" spans="1:20" x14ac:dyDescent="0.3">
      <c r="A2179" t="s">
        <v>2283</v>
      </c>
      <c r="B2179" s="1">
        <v>45052.742361111108</v>
      </c>
      <c r="C2179" t="s">
        <v>13</v>
      </c>
      <c r="D2179">
        <v>28</v>
      </c>
      <c r="E2179" t="s">
        <v>19</v>
      </c>
      <c r="F2179" t="s">
        <v>26</v>
      </c>
      <c r="G2179" t="b">
        <v>0</v>
      </c>
      <c r="H2179">
        <v>9</v>
      </c>
      <c r="I2179">
        <v>22</v>
      </c>
      <c r="J2179" t="b">
        <v>0</v>
      </c>
      <c r="K2179">
        <f>YEAR(Table1[[#This Row],[Patient Admission Date]])</f>
        <v>2023</v>
      </c>
      <c r="L2179" t="str">
        <f>TEXT(Table1[[#This Row],[Patient Admission Date]],"mmm")</f>
        <v>May</v>
      </c>
      <c r="M2179" t="str">
        <f>TEXT(Table1[[#This Row],[Patient Admission Date]],"ddd")</f>
        <v>Sat</v>
      </c>
      <c r="N2179" t="str">
        <f>TEXT(INT(HOUR(Table1[[#This Row],[Patient Admission Date]])/3)*3,"00")&amp;"-"&amp;TEXT(INT(HOUR(Table1[[#This Row],[Patient Admission Date]])/3)*3+3,"00")</f>
        <v>15-18</v>
      </c>
      <c r="O2179" t="str" cm="1">
        <f t="array" ref="O2179">_xlfn.IFS(Table1[[#This Row],[Patient Age]]&lt;=14,"0-14",Table1[[#This Row],[Patient Age]]&lt;=29,"15-29",Table1[[#This Row],[Patient Age]]&lt;=44,"30-44",Table1[[#This Row],[Patient Age]]&lt;=59,"45-59",Table1[[#This Row],[Patient Age]]&lt;=74,"60-74",TRUE,"75+")</f>
        <v>15-29</v>
      </c>
      <c r="P2179" t="str" cm="1">
        <f t="array" ref="P2179">_xlfn.IFS(Table1[[#This Row],[Patient Waittime]]&lt;=15,"0-15",Table1[[#This Row],[Patient Waittime]]&lt;=30,"16-30",Table1[[#This Row],[Patient Waittime]]&lt;=45,"31-45",Table1[[#This Row],[Patient Waittime]]&lt;=60,"46-60",TRUE,"60+")</f>
        <v>16-30</v>
      </c>
      <c r="Q2179">
        <f>--(Table1[[#This Row],[Patient Waittime]]&lt;=30)</f>
        <v>1</v>
      </c>
      <c r="R2179">
        <f>--Table1[[#This Row],[Patient Admission Flag]]</f>
        <v>0</v>
      </c>
      <c r="S2179">
        <f>--AND(Table1[[#This Row],[WithinTarget]]=1,Table1[[#This Row],[Patient Satisfaction Score]]&gt;=7)</f>
        <v>1</v>
      </c>
      <c r="T2179" t="str">
        <f>IF(LEFT(Table1[[#This Row],[Patient Gender]],1)="F","Female","Male")</f>
        <v>Female</v>
      </c>
    </row>
    <row r="2180" spans="1:20" x14ac:dyDescent="0.3">
      <c r="A2180" t="s">
        <v>2284</v>
      </c>
      <c r="B2180" s="1">
        <v>45295.458333333336</v>
      </c>
      <c r="C2180" t="s">
        <v>13</v>
      </c>
      <c r="D2180">
        <v>61</v>
      </c>
      <c r="E2180" t="s">
        <v>19</v>
      </c>
      <c r="F2180" t="s">
        <v>11</v>
      </c>
      <c r="G2180" t="b">
        <v>0</v>
      </c>
      <c r="I2180">
        <v>20</v>
      </c>
      <c r="J2180" t="b">
        <v>0</v>
      </c>
      <c r="K2180">
        <f>YEAR(Table1[[#This Row],[Patient Admission Date]])</f>
        <v>2024</v>
      </c>
      <c r="L2180" t="str">
        <f>TEXT(Table1[[#This Row],[Patient Admission Date]],"mmm")</f>
        <v>Jan</v>
      </c>
      <c r="M2180" t="str">
        <f>TEXT(Table1[[#This Row],[Patient Admission Date]],"ddd")</f>
        <v>Thu</v>
      </c>
      <c r="N2180" t="str">
        <f>TEXT(INT(HOUR(Table1[[#This Row],[Patient Admission Date]])/3)*3,"00")&amp;"-"&amp;TEXT(INT(HOUR(Table1[[#This Row],[Patient Admission Date]])/3)*3+3,"00")</f>
        <v>09-12</v>
      </c>
      <c r="O2180" t="str" cm="1">
        <f t="array" ref="O2180">_xlfn.IFS(Table1[[#This Row],[Patient Age]]&lt;=14,"0-14",Table1[[#This Row],[Patient Age]]&lt;=29,"15-29",Table1[[#This Row],[Patient Age]]&lt;=44,"30-44",Table1[[#This Row],[Patient Age]]&lt;=59,"45-59",Table1[[#This Row],[Patient Age]]&lt;=74,"60-74",TRUE,"75+")</f>
        <v>60-74</v>
      </c>
      <c r="P2180" t="str" cm="1">
        <f t="array" ref="P2180">_xlfn.IFS(Table1[[#This Row],[Patient Waittime]]&lt;=15,"0-15",Table1[[#This Row],[Patient Waittime]]&lt;=30,"16-30",Table1[[#This Row],[Patient Waittime]]&lt;=45,"31-45",Table1[[#This Row],[Patient Waittime]]&lt;=60,"46-60",TRUE,"60+")</f>
        <v>16-30</v>
      </c>
      <c r="Q2180">
        <f>--(Table1[[#This Row],[Patient Waittime]]&lt;=30)</f>
        <v>1</v>
      </c>
      <c r="R2180">
        <f>--Table1[[#This Row],[Patient Admission Flag]]</f>
        <v>0</v>
      </c>
      <c r="S2180">
        <f>--AND(Table1[[#This Row],[WithinTarget]]=1,Table1[[#This Row],[Patient Satisfaction Score]]&gt;=7)</f>
        <v>0</v>
      </c>
      <c r="T2180" t="str">
        <f>IF(LEFT(Table1[[#This Row],[Patient Gender]],1)="F","Female","Male")</f>
        <v>Female</v>
      </c>
    </row>
    <row r="2181" spans="1:20" x14ac:dyDescent="0.3">
      <c r="A2181" t="s">
        <v>2285</v>
      </c>
      <c r="B2181" s="1">
        <v>45349.351388888892</v>
      </c>
      <c r="C2181" t="s">
        <v>13</v>
      </c>
      <c r="D2181">
        <v>45</v>
      </c>
      <c r="E2181" t="s">
        <v>19</v>
      </c>
      <c r="F2181" t="s">
        <v>11</v>
      </c>
      <c r="G2181" t="b">
        <v>0</v>
      </c>
      <c r="I2181">
        <v>36</v>
      </c>
      <c r="J2181" t="b">
        <v>0</v>
      </c>
      <c r="K2181">
        <f>YEAR(Table1[[#This Row],[Patient Admission Date]])</f>
        <v>2024</v>
      </c>
      <c r="L2181" t="str">
        <f>TEXT(Table1[[#This Row],[Patient Admission Date]],"mmm")</f>
        <v>Feb</v>
      </c>
      <c r="M2181" t="str">
        <f>TEXT(Table1[[#This Row],[Patient Admission Date]],"ddd")</f>
        <v>Tue</v>
      </c>
      <c r="N2181" t="str">
        <f>TEXT(INT(HOUR(Table1[[#This Row],[Patient Admission Date]])/3)*3,"00")&amp;"-"&amp;TEXT(INT(HOUR(Table1[[#This Row],[Patient Admission Date]])/3)*3+3,"00")</f>
        <v>06-09</v>
      </c>
      <c r="O2181" t="str" cm="1">
        <f t="array" ref="O2181">_xlfn.IFS(Table1[[#This Row],[Patient Age]]&lt;=14,"0-14",Table1[[#This Row],[Patient Age]]&lt;=29,"15-29",Table1[[#This Row],[Patient Age]]&lt;=44,"30-44",Table1[[#This Row],[Patient Age]]&lt;=59,"45-59",Table1[[#This Row],[Patient Age]]&lt;=74,"60-74",TRUE,"75+")</f>
        <v>45-59</v>
      </c>
      <c r="P2181" t="str" cm="1">
        <f t="array" ref="P2181">_xlfn.IFS(Table1[[#This Row],[Patient Waittime]]&lt;=15,"0-15",Table1[[#This Row],[Patient Waittime]]&lt;=30,"16-30",Table1[[#This Row],[Patient Waittime]]&lt;=45,"31-45",Table1[[#This Row],[Patient Waittime]]&lt;=60,"46-60",TRUE,"60+")</f>
        <v>31-45</v>
      </c>
      <c r="Q2181">
        <f>--(Table1[[#This Row],[Patient Waittime]]&lt;=30)</f>
        <v>0</v>
      </c>
      <c r="R2181">
        <f>--Table1[[#This Row],[Patient Admission Flag]]</f>
        <v>0</v>
      </c>
      <c r="S2181">
        <f>--AND(Table1[[#This Row],[WithinTarget]]=1,Table1[[#This Row],[Patient Satisfaction Score]]&gt;=7)</f>
        <v>0</v>
      </c>
      <c r="T2181" t="str">
        <f>IF(LEFT(Table1[[#This Row],[Patient Gender]],1)="F","Female","Male")</f>
        <v>Female</v>
      </c>
    </row>
    <row r="2182" spans="1:20" x14ac:dyDescent="0.3">
      <c r="A2182" t="s">
        <v>2286</v>
      </c>
      <c r="B2182" s="1">
        <v>45121.80972222222</v>
      </c>
      <c r="C2182" t="s">
        <v>13</v>
      </c>
      <c r="D2182">
        <v>7</v>
      </c>
      <c r="E2182" t="s">
        <v>19</v>
      </c>
      <c r="F2182" t="s">
        <v>11</v>
      </c>
      <c r="G2182" t="b">
        <v>0</v>
      </c>
      <c r="I2182">
        <v>51</v>
      </c>
      <c r="J2182" t="b">
        <v>0</v>
      </c>
      <c r="K2182">
        <f>YEAR(Table1[[#This Row],[Patient Admission Date]])</f>
        <v>2023</v>
      </c>
      <c r="L2182" t="str">
        <f>TEXT(Table1[[#This Row],[Patient Admission Date]],"mmm")</f>
        <v>Jul</v>
      </c>
      <c r="M2182" t="str">
        <f>TEXT(Table1[[#This Row],[Patient Admission Date]],"ddd")</f>
        <v>Fri</v>
      </c>
      <c r="N2182" t="str">
        <f>TEXT(INT(HOUR(Table1[[#This Row],[Patient Admission Date]])/3)*3,"00")&amp;"-"&amp;TEXT(INT(HOUR(Table1[[#This Row],[Patient Admission Date]])/3)*3+3,"00")</f>
        <v>18-21</v>
      </c>
      <c r="O2182" t="str" cm="1">
        <f t="array" ref="O2182">_xlfn.IFS(Table1[[#This Row],[Patient Age]]&lt;=14,"0-14",Table1[[#This Row],[Patient Age]]&lt;=29,"15-29",Table1[[#This Row],[Patient Age]]&lt;=44,"30-44",Table1[[#This Row],[Patient Age]]&lt;=59,"45-59",Table1[[#This Row],[Patient Age]]&lt;=74,"60-74",TRUE,"75+")</f>
        <v>0-14</v>
      </c>
      <c r="P2182" t="str" cm="1">
        <f t="array" ref="P2182">_xlfn.IFS(Table1[[#This Row],[Patient Waittime]]&lt;=15,"0-15",Table1[[#This Row],[Patient Waittime]]&lt;=30,"16-30",Table1[[#This Row],[Patient Waittime]]&lt;=45,"31-45",Table1[[#This Row],[Patient Waittime]]&lt;=60,"46-60",TRUE,"60+")</f>
        <v>46-60</v>
      </c>
      <c r="Q2182">
        <f>--(Table1[[#This Row],[Patient Waittime]]&lt;=30)</f>
        <v>0</v>
      </c>
      <c r="R2182">
        <f>--Table1[[#This Row],[Patient Admission Flag]]</f>
        <v>0</v>
      </c>
      <c r="S2182">
        <f>--AND(Table1[[#This Row],[WithinTarget]]=1,Table1[[#This Row],[Patient Satisfaction Score]]&gt;=7)</f>
        <v>0</v>
      </c>
      <c r="T2182" t="str">
        <f>IF(LEFT(Table1[[#This Row],[Patient Gender]],1)="F","Female","Male")</f>
        <v>Female</v>
      </c>
    </row>
    <row r="2183" spans="1:20" x14ac:dyDescent="0.3">
      <c r="A2183" t="s">
        <v>2287</v>
      </c>
      <c r="B2183" s="1">
        <v>45244.807638888888</v>
      </c>
      <c r="C2183" t="s">
        <v>13</v>
      </c>
      <c r="D2183">
        <v>54</v>
      </c>
      <c r="E2183" t="s">
        <v>19</v>
      </c>
      <c r="F2183" t="s">
        <v>11</v>
      </c>
      <c r="G2183" t="b">
        <v>0</v>
      </c>
      <c r="I2183">
        <v>51</v>
      </c>
      <c r="J2183" t="b">
        <v>0</v>
      </c>
      <c r="K2183">
        <f>YEAR(Table1[[#This Row],[Patient Admission Date]])</f>
        <v>2023</v>
      </c>
      <c r="L2183" t="str">
        <f>TEXT(Table1[[#This Row],[Patient Admission Date]],"mmm")</f>
        <v>Nov</v>
      </c>
      <c r="M2183" t="str">
        <f>TEXT(Table1[[#This Row],[Patient Admission Date]],"ddd")</f>
        <v>Tue</v>
      </c>
      <c r="N2183" t="str">
        <f>TEXT(INT(HOUR(Table1[[#This Row],[Patient Admission Date]])/3)*3,"00")&amp;"-"&amp;TEXT(INT(HOUR(Table1[[#This Row],[Patient Admission Date]])/3)*3+3,"00")</f>
        <v>18-21</v>
      </c>
      <c r="O2183" t="str" cm="1">
        <f t="array" ref="O2183">_xlfn.IFS(Table1[[#This Row],[Patient Age]]&lt;=14,"0-14",Table1[[#This Row],[Patient Age]]&lt;=29,"15-29",Table1[[#This Row],[Patient Age]]&lt;=44,"30-44",Table1[[#This Row],[Patient Age]]&lt;=59,"45-59",Table1[[#This Row],[Patient Age]]&lt;=74,"60-74",TRUE,"75+")</f>
        <v>45-59</v>
      </c>
      <c r="P2183" t="str" cm="1">
        <f t="array" ref="P2183">_xlfn.IFS(Table1[[#This Row],[Patient Waittime]]&lt;=15,"0-15",Table1[[#This Row],[Patient Waittime]]&lt;=30,"16-30",Table1[[#This Row],[Patient Waittime]]&lt;=45,"31-45",Table1[[#This Row],[Patient Waittime]]&lt;=60,"46-60",TRUE,"60+")</f>
        <v>46-60</v>
      </c>
      <c r="Q2183">
        <f>--(Table1[[#This Row],[Patient Waittime]]&lt;=30)</f>
        <v>0</v>
      </c>
      <c r="R2183">
        <f>--Table1[[#This Row],[Patient Admission Flag]]</f>
        <v>0</v>
      </c>
      <c r="S2183">
        <f>--AND(Table1[[#This Row],[WithinTarget]]=1,Table1[[#This Row],[Patient Satisfaction Score]]&gt;=7)</f>
        <v>0</v>
      </c>
      <c r="T2183" t="str">
        <f>IF(LEFT(Table1[[#This Row],[Patient Gender]],1)="F","Female","Male")</f>
        <v>Female</v>
      </c>
    </row>
    <row r="2184" spans="1:20" x14ac:dyDescent="0.3">
      <c r="A2184" t="s">
        <v>2288</v>
      </c>
      <c r="B2184" s="1">
        <v>45054.120138888888</v>
      </c>
      <c r="C2184" t="s">
        <v>13</v>
      </c>
      <c r="D2184">
        <v>24</v>
      </c>
      <c r="E2184" t="s">
        <v>19</v>
      </c>
      <c r="F2184" t="s">
        <v>11</v>
      </c>
      <c r="G2184" t="b">
        <v>0</v>
      </c>
      <c r="I2184">
        <v>25</v>
      </c>
      <c r="J2184" t="b">
        <v>0</v>
      </c>
      <c r="K2184">
        <f>YEAR(Table1[[#This Row],[Patient Admission Date]])</f>
        <v>2023</v>
      </c>
      <c r="L2184" t="str">
        <f>TEXT(Table1[[#This Row],[Patient Admission Date]],"mmm")</f>
        <v>May</v>
      </c>
      <c r="M2184" t="str">
        <f>TEXT(Table1[[#This Row],[Patient Admission Date]],"ddd")</f>
        <v>Mon</v>
      </c>
      <c r="N2184" t="str">
        <f>TEXT(INT(HOUR(Table1[[#This Row],[Patient Admission Date]])/3)*3,"00")&amp;"-"&amp;TEXT(INT(HOUR(Table1[[#This Row],[Patient Admission Date]])/3)*3+3,"00")</f>
        <v>00-03</v>
      </c>
      <c r="O2184" t="str" cm="1">
        <f t="array" ref="O2184">_xlfn.IFS(Table1[[#This Row],[Patient Age]]&lt;=14,"0-14",Table1[[#This Row],[Patient Age]]&lt;=29,"15-29",Table1[[#This Row],[Patient Age]]&lt;=44,"30-44",Table1[[#This Row],[Patient Age]]&lt;=59,"45-59",Table1[[#This Row],[Patient Age]]&lt;=74,"60-74",TRUE,"75+")</f>
        <v>15-29</v>
      </c>
      <c r="P2184" t="str" cm="1">
        <f t="array" ref="P2184">_xlfn.IFS(Table1[[#This Row],[Patient Waittime]]&lt;=15,"0-15",Table1[[#This Row],[Patient Waittime]]&lt;=30,"16-30",Table1[[#This Row],[Patient Waittime]]&lt;=45,"31-45",Table1[[#This Row],[Patient Waittime]]&lt;=60,"46-60",TRUE,"60+")</f>
        <v>16-30</v>
      </c>
      <c r="Q2184">
        <f>--(Table1[[#This Row],[Patient Waittime]]&lt;=30)</f>
        <v>1</v>
      </c>
      <c r="R2184">
        <f>--Table1[[#This Row],[Patient Admission Flag]]</f>
        <v>0</v>
      </c>
      <c r="S2184">
        <f>--AND(Table1[[#This Row],[WithinTarget]]=1,Table1[[#This Row],[Patient Satisfaction Score]]&gt;=7)</f>
        <v>0</v>
      </c>
      <c r="T2184" t="str">
        <f>IF(LEFT(Table1[[#This Row],[Patient Gender]],1)="F","Female","Male")</f>
        <v>Female</v>
      </c>
    </row>
    <row r="2185" spans="1:20" x14ac:dyDescent="0.3">
      <c r="A2185" t="s">
        <v>2289</v>
      </c>
      <c r="B2185" s="1">
        <v>45563.834027777775</v>
      </c>
      <c r="C2185" t="s">
        <v>13</v>
      </c>
      <c r="D2185">
        <v>64</v>
      </c>
      <c r="E2185" t="s">
        <v>19</v>
      </c>
      <c r="F2185" t="s">
        <v>11</v>
      </c>
      <c r="G2185" t="b">
        <v>0</v>
      </c>
      <c r="I2185">
        <v>35</v>
      </c>
      <c r="J2185" t="b">
        <v>0</v>
      </c>
      <c r="K2185">
        <f>YEAR(Table1[[#This Row],[Patient Admission Date]])</f>
        <v>2024</v>
      </c>
      <c r="L2185" t="str">
        <f>TEXT(Table1[[#This Row],[Patient Admission Date]],"mmm")</f>
        <v>Sep</v>
      </c>
      <c r="M2185" t="str">
        <f>TEXT(Table1[[#This Row],[Patient Admission Date]],"ddd")</f>
        <v>Sat</v>
      </c>
      <c r="N2185" t="str">
        <f>TEXT(INT(HOUR(Table1[[#This Row],[Patient Admission Date]])/3)*3,"00")&amp;"-"&amp;TEXT(INT(HOUR(Table1[[#This Row],[Patient Admission Date]])/3)*3+3,"00")</f>
        <v>18-21</v>
      </c>
      <c r="O2185" t="str" cm="1">
        <f t="array" ref="O2185">_xlfn.IFS(Table1[[#This Row],[Patient Age]]&lt;=14,"0-14",Table1[[#This Row],[Patient Age]]&lt;=29,"15-29",Table1[[#This Row],[Patient Age]]&lt;=44,"30-44",Table1[[#This Row],[Patient Age]]&lt;=59,"45-59",Table1[[#This Row],[Patient Age]]&lt;=74,"60-74",TRUE,"75+")</f>
        <v>60-74</v>
      </c>
      <c r="P2185" t="str" cm="1">
        <f t="array" ref="P2185">_xlfn.IFS(Table1[[#This Row],[Patient Waittime]]&lt;=15,"0-15",Table1[[#This Row],[Patient Waittime]]&lt;=30,"16-30",Table1[[#This Row],[Patient Waittime]]&lt;=45,"31-45",Table1[[#This Row],[Patient Waittime]]&lt;=60,"46-60",TRUE,"60+")</f>
        <v>31-45</v>
      </c>
      <c r="Q2185">
        <f>--(Table1[[#This Row],[Patient Waittime]]&lt;=30)</f>
        <v>0</v>
      </c>
      <c r="R2185">
        <f>--Table1[[#This Row],[Patient Admission Flag]]</f>
        <v>0</v>
      </c>
      <c r="S2185">
        <f>--AND(Table1[[#This Row],[WithinTarget]]=1,Table1[[#This Row],[Patient Satisfaction Score]]&gt;=7)</f>
        <v>0</v>
      </c>
      <c r="T2185" t="str">
        <f>IF(LEFT(Table1[[#This Row],[Patient Gender]],1)="F","Female","Male")</f>
        <v>Female</v>
      </c>
    </row>
    <row r="2186" spans="1:20" x14ac:dyDescent="0.3">
      <c r="A2186" t="s">
        <v>2290</v>
      </c>
      <c r="B2186" s="1">
        <v>45054.538888888892</v>
      </c>
      <c r="C2186" t="s">
        <v>13</v>
      </c>
      <c r="D2186">
        <v>46</v>
      </c>
      <c r="E2186" t="s">
        <v>19</v>
      </c>
      <c r="F2186" t="s">
        <v>11</v>
      </c>
      <c r="G2186" t="b">
        <v>0</v>
      </c>
      <c r="I2186">
        <v>50</v>
      </c>
      <c r="J2186" t="b">
        <v>0</v>
      </c>
      <c r="K2186">
        <f>YEAR(Table1[[#This Row],[Patient Admission Date]])</f>
        <v>2023</v>
      </c>
      <c r="L2186" t="str">
        <f>TEXT(Table1[[#This Row],[Patient Admission Date]],"mmm")</f>
        <v>May</v>
      </c>
      <c r="M2186" t="str">
        <f>TEXT(Table1[[#This Row],[Patient Admission Date]],"ddd")</f>
        <v>Mon</v>
      </c>
      <c r="N2186" t="str">
        <f>TEXT(INT(HOUR(Table1[[#This Row],[Patient Admission Date]])/3)*3,"00")&amp;"-"&amp;TEXT(INT(HOUR(Table1[[#This Row],[Patient Admission Date]])/3)*3+3,"00")</f>
        <v>12-15</v>
      </c>
      <c r="O2186" t="str" cm="1">
        <f t="array" ref="O2186">_xlfn.IFS(Table1[[#This Row],[Patient Age]]&lt;=14,"0-14",Table1[[#This Row],[Patient Age]]&lt;=29,"15-29",Table1[[#This Row],[Patient Age]]&lt;=44,"30-44",Table1[[#This Row],[Patient Age]]&lt;=59,"45-59",Table1[[#This Row],[Patient Age]]&lt;=74,"60-74",TRUE,"75+")</f>
        <v>45-59</v>
      </c>
      <c r="P2186" t="str" cm="1">
        <f t="array" ref="P2186">_xlfn.IFS(Table1[[#This Row],[Patient Waittime]]&lt;=15,"0-15",Table1[[#This Row],[Patient Waittime]]&lt;=30,"16-30",Table1[[#This Row],[Patient Waittime]]&lt;=45,"31-45",Table1[[#This Row],[Patient Waittime]]&lt;=60,"46-60",TRUE,"60+")</f>
        <v>46-60</v>
      </c>
      <c r="Q2186">
        <f>--(Table1[[#This Row],[Patient Waittime]]&lt;=30)</f>
        <v>0</v>
      </c>
      <c r="R2186">
        <f>--Table1[[#This Row],[Patient Admission Flag]]</f>
        <v>0</v>
      </c>
      <c r="S2186">
        <f>--AND(Table1[[#This Row],[WithinTarget]]=1,Table1[[#This Row],[Patient Satisfaction Score]]&gt;=7)</f>
        <v>0</v>
      </c>
      <c r="T2186" t="str">
        <f>IF(LEFT(Table1[[#This Row],[Patient Gender]],1)="F","Female","Male")</f>
        <v>Female</v>
      </c>
    </row>
    <row r="2187" spans="1:20" x14ac:dyDescent="0.3">
      <c r="A2187" t="s">
        <v>2291</v>
      </c>
      <c r="B2187" s="1">
        <v>45329.538194444445</v>
      </c>
      <c r="C2187" t="s">
        <v>13</v>
      </c>
      <c r="D2187">
        <v>36</v>
      </c>
      <c r="E2187" t="s">
        <v>19</v>
      </c>
      <c r="F2187" t="s">
        <v>11</v>
      </c>
      <c r="G2187" t="b">
        <v>0</v>
      </c>
      <c r="I2187">
        <v>55</v>
      </c>
      <c r="J2187" t="b">
        <v>0</v>
      </c>
      <c r="K2187">
        <f>YEAR(Table1[[#This Row],[Patient Admission Date]])</f>
        <v>2024</v>
      </c>
      <c r="L2187" t="str">
        <f>TEXT(Table1[[#This Row],[Patient Admission Date]],"mmm")</f>
        <v>Feb</v>
      </c>
      <c r="M2187" t="str">
        <f>TEXT(Table1[[#This Row],[Patient Admission Date]],"ddd")</f>
        <v>Wed</v>
      </c>
      <c r="N2187" t="str">
        <f>TEXT(INT(HOUR(Table1[[#This Row],[Patient Admission Date]])/3)*3,"00")&amp;"-"&amp;TEXT(INT(HOUR(Table1[[#This Row],[Patient Admission Date]])/3)*3+3,"00")</f>
        <v>12-15</v>
      </c>
      <c r="O2187" t="str" cm="1">
        <f t="array" ref="O2187">_xlfn.IFS(Table1[[#This Row],[Patient Age]]&lt;=14,"0-14",Table1[[#This Row],[Patient Age]]&lt;=29,"15-29",Table1[[#This Row],[Patient Age]]&lt;=44,"30-44",Table1[[#This Row],[Patient Age]]&lt;=59,"45-59",Table1[[#This Row],[Patient Age]]&lt;=74,"60-74",TRUE,"75+")</f>
        <v>30-44</v>
      </c>
      <c r="P2187" t="str" cm="1">
        <f t="array" ref="P2187">_xlfn.IFS(Table1[[#This Row],[Patient Waittime]]&lt;=15,"0-15",Table1[[#This Row],[Patient Waittime]]&lt;=30,"16-30",Table1[[#This Row],[Patient Waittime]]&lt;=45,"31-45",Table1[[#This Row],[Patient Waittime]]&lt;=60,"46-60",TRUE,"60+")</f>
        <v>46-60</v>
      </c>
      <c r="Q2187">
        <f>--(Table1[[#This Row],[Patient Waittime]]&lt;=30)</f>
        <v>0</v>
      </c>
      <c r="R2187">
        <f>--Table1[[#This Row],[Patient Admission Flag]]</f>
        <v>0</v>
      </c>
      <c r="S2187">
        <f>--AND(Table1[[#This Row],[WithinTarget]]=1,Table1[[#This Row],[Patient Satisfaction Score]]&gt;=7)</f>
        <v>0</v>
      </c>
      <c r="T2187" t="str">
        <f>IF(LEFT(Table1[[#This Row],[Patient Gender]],1)="F","Female","Male")</f>
        <v>Female</v>
      </c>
    </row>
    <row r="2188" spans="1:20" x14ac:dyDescent="0.3">
      <c r="A2188" t="s">
        <v>2292</v>
      </c>
      <c r="B2188" s="1">
        <v>45365.490277777775</v>
      </c>
      <c r="C2188" t="s">
        <v>13</v>
      </c>
      <c r="D2188">
        <v>29</v>
      </c>
      <c r="E2188" t="s">
        <v>19</v>
      </c>
      <c r="F2188" t="s">
        <v>11</v>
      </c>
      <c r="G2188" t="b">
        <v>0</v>
      </c>
      <c r="I2188">
        <v>22</v>
      </c>
      <c r="J2188" t="b">
        <v>0</v>
      </c>
      <c r="K2188">
        <f>YEAR(Table1[[#This Row],[Patient Admission Date]])</f>
        <v>2024</v>
      </c>
      <c r="L2188" t="str">
        <f>TEXT(Table1[[#This Row],[Patient Admission Date]],"mmm")</f>
        <v>Mar</v>
      </c>
      <c r="M2188" t="str">
        <f>TEXT(Table1[[#This Row],[Patient Admission Date]],"ddd")</f>
        <v>Thu</v>
      </c>
      <c r="N2188" t="str">
        <f>TEXT(INT(HOUR(Table1[[#This Row],[Patient Admission Date]])/3)*3,"00")&amp;"-"&amp;TEXT(INT(HOUR(Table1[[#This Row],[Patient Admission Date]])/3)*3+3,"00")</f>
        <v>09-12</v>
      </c>
      <c r="O2188" t="str" cm="1">
        <f t="array" ref="O2188">_xlfn.IFS(Table1[[#This Row],[Patient Age]]&lt;=14,"0-14",Table1[[#This Row],[Patient Age]]&lt;=29,"15-29",Table1[[#This Row],[Patient Age]]&lt;=44,"30-44",Table1[[#This Row],[Patient Age]]&lt;=59,"45-59",Table1[[#This Row],[Patient Age]]&lt;=74,"60-74",TRUE,"75+")</f>
        <v>15-29</v>
      </c>
      <c r="P2188" t="str" cm="1">
        <f t="array" ref="P2188">_xlfn.IFS(Table1[[#This Row],[Patient Waittime]]&lt;=15,"0-15",Table1[[#This Row],[Patient Waittime]]&lt;=30,"16-30",Table1[[#This Row],[Patient Waittime]]&lt;=45,"31-45",Table1[[#This Row],[Patient Waittime]]&lt;=60,"46-60",TRUE,"60+")</f>
        <v>16-30</v>
      </c>
      <c r="Q2188">
        <f>--(Table1[[#This Row],[Patient Waittime]]&lt;=30)</f>
        <v>1</v>
      </c>
      <c r="R2188">
        <f>--Table1[[#This Row],[Patient Admission Flag]]</f>
        <v>0</v>
      </c>
      <c r="S2188">
        <f>--AND(Table1[[#This Row],[WithinTarget]]=1,Table1[[#This Row],[Patient Satisfaction Score]]&gt;=7)</f>
        <v>0</v>
      </c>
      <c r="T2188" t="str">
        <f>IF(LEFT(Table1[[#This Row],[Patient Gender]],1)="F","Female","Male")</f>
        <v>Female</v>
      </c>
    </row>
    <row r="2189" spans="1:20" x14ac:dyDescent="0.3">
      <c r="A2189" t="s">
        <v>2293</v>
      </c>
      <c r="B2189" s="1">
        <v>45175.413888888892</v>
      </c>
      <c r="C2189" t="s">
        <v>13</v>
      </c>
      <c r="D2189">
        <v>74</v>
      </c>
      <c r="E2189" t="s">
        <v>19</v>
      </c>
      <c r="F2189" t="s">
        <v>11</v>
      </c>
      <c r="G2189" t="b">
        <v>0</v>
      </c>
      <c r="I2189">
        <v>27</v>
      </c>
      <c r="J2189" t="b">
        <v>0</v>
      </c>
      <c r="K2189">
        <f>YEAR(Table1[[#This Row],[Patient Admission Date]])</f>
        <v>2023</v>
      </c>
      <c r="L2189" t="str">
        <f>TEXT(Table1[[#This Row],[Patient Admission Date]],"mmm")</f>
        <v>Sep</v>
      </c>
      <c r="M2189" t="str">
        <f>TEXT(Table1[[#This Row],[Patient Admission Date]],"ddd")</f>
        <v>Wed</v>
      </c>
      <c r="N2189" t="str">
        <f>TEXT(INT(HOUR(Table1[[#This Row],[Patient Admission Date]])/3)*3,"00")&amp;"-"&amp;TEXT(INT(HOUR(Table1[[#This Row],[Patient Admission Date]])/3)*3+3,"00")</f>
        <v>09-12</v>
      </c>
      <c r="O2189" t="str" cm="1">
        <f t="array" ref="O2189">_xlfn.IFS(Table1[[#This Row],[Patient Age]]&lt;=14,"0-14",Table1[[#This Row],[Patient Age]]&lt;=29,"15-29",Table1[[#This Row],[Patient Age]]&lt;=44,"30-44",Table1[[#This Row],[Patient Age]]&lt;=59,"45-59",Table1[[#This Row],[Patient Age]]&lt;=74,"60-74",TRUE,"75+")</f>
        <v>60-74</v>
      </c>
      <c r="P2189" t="str" cm="1">
        <f t="array" ref="P2189">_xlfn.IFS(Table1[[#This Row],[Patient Waittime]]&lt;=15,"0-15",Table1[[#This Row],[Patient Waittime]]&lt;=30,"16-30",Table1[[#This Row],[Patient Waittime]]&lt;=45,"31-45",Table1[[#This Row],[Patient Waittime]]&lt;=60,"46-60",TRUE,"60+")</f>
        <v>16-30</v>
      </c>
      <c r="Q2189">
        <f>--(Table1[[#This Row],[Patient Waittime]]&lt;=30)</f>
        <v>1</v>
      </c>
      <c r="R2189">
        <f>--Table1[[#This Row],[Patient Admission Flag]]</f>
        <v>0</v>
      </c>
      <c r="S2189">
        <f>--AND(Table1[[#This Row],[WithinTarget]]=1,Table1[[#This Row],[Patient Satisfaction Score]]&gt;=7)</f>
        <v>0</v>
      </c>
      <c r="T2189" t="str">
        <f>IF(LEFT(Table1[[#This Row],[Patient Gender]],1)="F","Female","Male")</f>
        <v>Female</v>
      </c>
    </row>
    <row r="2190" spans="1:20" x14ac:dyDescent="0.3">
      <c r="A2190" t="s">
        <v>2294</v>
      </c>
      <c r="B2190" s="1">
        <v>45343.740277777775</v>
      </c>
      <c r="C2190" t="s">
        <v>13</v>
      </c>
      <c r="D2190">
        <v>31</v>
      </c>
      <c r="E2190" t="s">
        <v>19</v>
      </c>
      <c r="F2190" t="s">
        <v>11</v>
      </c>
      <c r="G2190" t="b">
        <v>0</v>
      </c>
      <c r="I2190">
        <v>29</v>
      </c>
      <c r="J2190" t="b">
        <v>0</v>
      </c>
      <c r="K2190">
        <f>YEAR(Table1[[#This Row],[Patient Admission Date]])</f>
        <v>2024</v>
      </c>
      <c r="L2190" t="str">
        <f>TEXT(Table1[[#This Row],[Patient Admission Date]],"mmm")</f>
        <v>Feb</v>
      </c>
      <c r="M2190" t="str">
        <f>TEXT(Table1[[#This Row],[Patient Admission Date]],"ddd")</f>
        <v>Wed</v>
      </c>
      <c r="N2190" t="str">
        <f>TEXT(INT(HOUR(Table1[[#This Row],[Patient Admission Date]])/3)*3,"00")&amp;"-"&amp;TEXT(INT(HOUR(Table1[[#This Row],[Patient Admission Date]])/3)*3+3,"00")</f>
        <v>15-18</v>
      </c>
      <c r="O2190" t="str" cm="1">
        <f t="array" ref="O2190">_xlfn.IFS(Table1[[#This Row],[Patient Age]]&lt;=14,"0-14",Table1[[#This Row],[Patient Age]]&lt;=29,"15-29",Table1[[#This Row],[Patient Age]]&lt;=44,"30-44",Table1[[#This Row],[Patient Age]]&lt;=59,"45-59",Table1[[#This Row],[Patient Age]]&lt;=74,"60-74",TRUE,"75+")</f>
        <v>30-44</v>
      </c>
      <c r="P2190" t="str" cm="1">
        <f t="array" ref="P2190">_xlfn.IFS(Table1[[#This Row],[Patient Waittime]]&lt;=15,"0-15",Table1[[#This Row],[Patient Waittime]]&lt;=30,"16-30",Table1[[#This Row],[Patient Waittime]]&lt;=45,"31-45",Table1[[#This Row],[Patient Waittime]]&lt;=60,"46-60",TRUE,"60+")</f>
        <v>16-30</v>
      </c>
      <c r="Q2190">
        <f>--(Table1[[#This Row],[Patient Waittime]]&lt;=30)</f>
        <v>1</v>
      </c>
      <c r="R2190">
        <f>--Table1[[#This Row],[Patient Admission Flag]]</f>
        <v>0</v>
      </c>
      <c r="S2190">
        <f>--AND(Table1[[#This Row],[WithinTarget]]=1,Table1[[#This Row],[Patient Satisfaction Score]]&gt;=7)</f>
        <v>0</v>
      </c>
      <c r="T2190" t="str">
        <f>IF(LEFT(Table1[[#This Row],[Patient Gender]],1)="F","Female","Male")</f>
        <v>Female</v>
      </c>
    </row>
    <row r="2191" spans="1:20" x14ac:dyDescent="0.3">
      <c r="A2191" t="s">
        <v>2295</v>
      </c>
      <c r="B2191" s="1">
        <v>45043.34097222222</v>
      </c>
      <c r="C2191" t="s">
        <v>13</v>
      </c>
      <c r="D2191">
        <v>49</v>
      </c>
      <c r="E2191" t="s">
        <v>19</v>
      </c>
      <c r="F2191" t="s">
        <v>11</v>
      </c>
      <c r="G2191" t="b">
        <v>0</v>
      </c>
      <c r="I2191">
        <v>29</v>
      </c>
      <c r="J2191" t="b">
        <v>0</v>
      </c>
      <c r="K2191">
        <f>YEAR(Table1[[#This Row],[Patient Admission Date]])</f>
        <v>2023</v>
      </c>
      <c r="L2191" t="str">
        <f>TEXT(Table1[[#This Row],[Patient Admission Date]],"mmm")</f>
        <v>Apr</v>
      </c>
      <c r="M2191" t="str">
        <f>TEXT(Table1[[#This Row],[Patient Admission Date]],"ddd")</f>
        <v>Thu</v>
      </c>
      <c r="N2191" t="str">
        <f>TEXT(INT(HOUR(Table1[[#This Row],[Patient Admission Date]])/3)*3,"00")&amp;"-"&amp;TEXT(INT(HOUR(Table1[[#This Row],[Patient Admission Date]])/3)*3+3,"00")</f>
        <v>06-09</v>
      </c>
      <c r="O2191" t="str" cm="1">
        <f t="array" ref="O2191">_xlfn.IFS(Table1[[#This Row],[Patient Age]]&lt;=14,"0-14",Table1[[#This Row],[Patient Age]]&lt;=29,"15-29",Table1[[#This Row],[Patient Age]]&lt;=44,"30-44",Table1[[#This Row],[Patient Age]]&lt;=59,"45-59",Table1[[#This Row],[Patient Age]]&lt;=74,"60-74",TRUE,"75+")</f>
        <v>45-59</v>
      </c>
      <c r="P2191" t="str" cm="1">
        <f t="array" ref="P2191">_xlfn.IFS(Table1[[#This Row],[Patient Waittime]]&lt;=15,"0-15",Table1[[#This Row],[Patient Waittime]]&lt;=30,"16-30",Table1[[#This Row],[Patient Waittime]]&lt;=45,"31-45",Table1[[#This Row],[Patient Waittime]]&lt;=60,"46-60",TRUE,"60+")</f>
        <v>16-30</v>
      </c>
      <c r="Q2191">
        <f>--(Table1[[#This Row],[Patient Waittime]]&lt;=30)</f>
        <v>1</v>
      </c>
      <c r="R2191">
        <f>--Table1[[#This Row],[Patient Admission Flag]]</f>
        <v>0</v>
      </c>
      <c r="S2191">
        <f>--AND(Table1[[#This Row],[WithinTarget]]=1,Table1[[#This Row],[Patient Satisfaction Score]]&gt;=7)</f>
        <v>0</v>
      </c>
      <c r="T2191" t="str">
        <f>IF(LEFT(Table1[[#This Row],[Patient Gender]],1)="F","Female","Male")</f>
        <v>Female</v>
      </c>
    </row>
    <row r="2192" spans="1:20" x14ac:dyDescent="0.3">
      <c r="A2192" t="s">
        <v>2296</v>
      </c>
      <c r="B2192" s="1">
        <v>45419.236805555556</v>
      </c>
      <c r="C2192" t="s">
        <v>13</v>
      </c>
      <c r="D2192">
        <v>45</v>
      </c>
      <c r="E2192" t="s">
        <v>19</v>
      </c>
      <c r="F2192" t="s">
        <v>11</v>
      </c>
      <c r="G2192" t="b">
        <v>0</v>
      </c>
      <c r="I2192">
        <v>36</v>
      </c>
      <c r="J2192" t="b">
        <v>0</v>
      </c>
      <c r="K2192">
        <f>YEAR(Table1[[#This Row],[Patient Admission Date]])</f>
        <v>2024</v>
      </c>
      <c r="L2192" t="str">
        <f>TEXT(Table1[[#This Row],[Patient Admission Date]],"mmm")</f>
        <v>May</v>
      </c>
      <c r="M2192" t="str">
        <f>TEXT(Table1[[#This Row],[Patient Admission Date]],"ddd")</f>
        <v>Tue</v>
      </c>
      <c r="N2192" t="str">
        <f>TEXT(INT(HOUR(Table1[[#This Row],[Patient Admission Date]])/3)*3,"00")&amp;"-"&amp;TEXT(INT(HOUR(Table1[[#This Row],[Patient Admission Date]])/3)*3+3,"00")</f>
        <v>03-06</v>
      </c>
      <c r="O2192" t="str" cm="1">
        <f t="array" ref="O2192">_xlfn.IFS(Table1[[#This Row],[Patient Age]]&lt;=14,"0-14",Table1[[#This Row],[Patient Age]]&lt;=29,"15-29",Table1[[#This Row],[Patient Age]]&lt;=44,"30-44",Table1[[#This Row],[Patient Age]]&lt;=59,"45-59",Table1[[#This Row],[Patient Age]]&lt;=74,"60-74",TRUE,"75+")</f>
        <v>45-59</v>
      </c>
      <c r="P2192" t="str" cm="1">
        <f t="array" ref="P2192">_xlfn.IFS(Table1[[#This Row],[Patient Waittime]]&lt;=15,"0-15",Table1[[#This Row],[Patient Waittime]]&lt;=30,"16-30",Table1[[#This Row],[Patient Waittime]]&lt;=45,"31-45",Table1[[#This Row],[Patient Waittime]]&lt;=60,"46-60",TRUE,"60+")</f>
        <v>31-45</v>
      </c>
      <c r="Q2192">
        <f>--(Table1[[#This Row],[Patient Waittime]]&lt;=30)</f>
        <v>0</v>
      </c>
      <c r="R2192">
        <f>--Table1[[#This Row],[Patient Admission Flag]]</f>
        <v>0</v>
      </c>
      <c r="S2192">
        <f>--AND(Table1[[#This Row],[WithinTarget]]=1,Table1[[#This Row],[Patient Satisfaction Score]]&gt;=7)</f>
        <v>0</v>
      </c>
      <c r="T2192" t="str">
        <f>IF(LEFT(Table1[[#This Row],[Patient Gender]],1)="F","Female","Male")</f>
        <v>Female</v>
      </c>
    </row>
    <row r="2193" spans="1:20" x14ac:dyDescent="0.3">
      <c r="A2193" t="s">
        <v>2297</v>
      </c>
      <c r="B2193" s="1">
        <v>45070.076388888891</v>
      </c>
      <c r="C2193" t="s">
        <v>13</v>
      </c>
      <c r="D2193">
        <v>72</v>
      </c>
      <c r="E2193" t="s">
        <v>19</v>
      </c>
      <c r="F2193" t="s">
        <v>11</v>
      </c>
      <c r="G2193" t="b">
        <v>0</v>
      </c>
      <c r="I2193">
        <v>36</v>
      </c>
      <c r="J2193" t="b">
        <v>0</v>
      </c>
      <c r="K2193">
        <f>YEAR(Table1[[#This Row],[Patient Admission Date]])</f>
        <v>2023</v>
      </c>
      <c r="L2193" t="str">
        <f>TEXT(Table1[[#This Row],[Patient Admission Date]],"mmm")</f>
        <v>May</v>
      </c>
      <c r="M2193" t="str">
        <f>TEXT(Table1[[#This Row],[Patient Admission Date]],"ddd")</f>
        <v>Wed</v>
      </c>
      <c r="N2193" t="str">
        <f>TEXT(INT(HOUR(Table1[[#This Row],[Patient Admission Date]])/3)*3,"00")&amp;"-"&amp;TEXT(INT(HOUR(Table1[[#This Row],[Patient Admission Date]])/3)*3+3,"00")</f>
        <v>00-03</v>
      </c>
      <c r="O2193" t="str" cm="1">
        <f t="array" ref="O2193">_xlfn.IFS(Table1[[#This Row],[Patient Age]]&lt;=14,"0-14",Table1[[#This Row],[Patient Age]]&lt;=29,"15-29",Table1[[#This Row],[Patient Age]]&lt;=44,"30-44",Table1[[#This Row],[Patient Age]]&lt;=59,"45-59",Table1[[#This Row],[Patient Age]]&lt;=74,"60-74",TRUE,"75+")</f>
        <v>60-74</v>
      </c>
      <c r="P2193" t="str" cm="1">
        <f t="array" ref="P2193">_xlfn.IFS(Table1[[#This Row],[Patient Waittime]]&lt;=15,"0-15",Table1[[#This Row],[Patient Waittime]]&lt;=30,"16-30",Table1[[#This Row],[Patient Waittime]]&lt;=45,"31-45",Table1[[#This Row],[Patient Waittime]]&lt;=60,"46-60",TRUE,"60+")</f>
        <v>31-45</v>
      </c>
      <c r="Q2193">
        <f>--(Table1[[#This Row],[Patient Waittime]]&lt;=30)</f>
        <v>0</v>
      </c>
      <c r="R2193">
        <f>--Table1[[#This Row],[Patient Admission Flag]]</f>
        <v>0</v>
      </c>
      <c r="S2193">
        <f>--AND(Table1[[#This Row],[WithinTarget]]=1,Table1[[#This Row],[Patient Satisfaction Score]]&gt;=7)</f>
        <v>0</v>
      </c>
      <c r="T2193" t="str">
        <f>IF(LEFT(Table1[[#This Row],[Patient Gender]],1)="F","Female","Male")</f>
        <v>Female</v>
      </c>
    </row>
    <row r="2194" spans="1:20" x14ac:dyDescent="0.3">
      <c r="A2194" t="s">
        <v>2298</v>
      </c>
      <c r="B2194" s="1">
        <v>45402.119444444441</v>
      </c>
      <c r="C2194" t="s">
        <v>13</v>
      </c>
      <c r="D2194">
        <v>42</v>
      </c>
      <c r="E2194" t="s">
        <v>19</v>
      </c>
      <c r="F2194" t="s">
        <v>11</v>
      </c>
      <c r="G2194" t="b">
        <v>0</v>
      </c>
      <c r="I2194">
        <v>48</v>
      </c>
      <c r="J2194" t="b">
        <v>0</v>
      </c>
      <c r="K2194">
        <f>YEAR(Table1[[#This Row],[Patient Admission Date]])</f>
        <v>2024</v>
      </c>
      <c r="L2194" t="str">
        <f>TEXT(Table1[[#This Row],[Patient Admission Date]],"mmm")</f>
        <v>Apr</v>
      </c>
      <c r="M2194" t="str">
        <f>TEXT(Table1[[#This Row],[Patient Admission Date]],"ddd")</f>
        <v>Sat</v>
      </c>
      <c r="N2194" t="str">
        <f>TEXT(INT(HOUR(Table1[[#This Row],[Patient Admission Date]])/3)*3,"00")&amp;"-"&amp;TEXT(INT(HOUR(Table1[[#This Row],[Patient Admission Date]])/3)*3+3,"00")</f>
        <v>00-03</v>
      </c>
      <c r="O2194" t="str" cm="1">
        <f t="array" ref="O2194">_xlfn.IFS(Table1[[#This Row],[Patient Age]]&lt;=14,"0-14",Table1[[#This Row],[Patient Age]]&lt;=29,"15-29",Table1[[#This Row],[Patient Age]]&lt;=44,"30-44",Table1[[#This Row],[Patient Age]]&lt;=59,"45-59",Table1[[#This Row],[Patient Age]]&lt;=74,"60-74",TRUE,"75+")</f>
        <v>30-44</v>
      </c>
      <c r="P2194" t="str" cm="1">
        <f t="array" ref="P2194">_xlfn.IFS(Table1[[#This Row],[Patient Waittime]]&lt;=15,"0-15",Table1[[#This Row],[Patient Waittime]]&lt;=30,"16-30",Table1[[#This Row],[Patient Waittime]]&lt;=45,"31-45",Table1[[#This Row],[Patient Waittime]]&lt;=60,"46-60",TRUE,"60+")</f>
        <v>46-60</v>
      </c>
      <c r="Q2194">
        <f>--(Table1[[#This Row],[Patient Waittime]]&lt;=30)</f>
        <v>0</v>
      </c>
      <c r="R2194">
        <f>--Table1[[#This Row],[Patient Admission Flag]]</f>
        <v>0</v>
      </c>
      <c r="S2194">
        <f>--AND(Table1[[#This Row],[WithinTarget]]=1,Table1[[#This Row],[Patient Satisfaction Score]]&gt;=7)</f>
        <v>0</v>
      </c>
      <c r="T2194" t="str">
        <f>IF(LEFT(Table1[[#This Row],[Patient Gender]],1)="F","Female","Male")</f>
        <v>Female</v>
      </c>
    </row>
    <row r="2195" spans="1:20" x14ac:dyDescent="0.3">
      <c r="A2195" t="s">
        <v>2299</v>
      </c>
      <c r="B2195" s="1">
        <v>45338.54791666667</v>
      </c>
      <c r="C2195" t="s">
        <v>13</v>
      </c>
      <c r="D2195">
        <v>40</v>
      </c>
      <c r="E2195" t="s">
        <v>19</v>
      </c>
      <c r="F2195" t="s">
        <v>11</v>
      </c>
      <c r="G2195" t="b">
        <v>0</v>
      </c>
      <c r="I2195">
        <v>56</v>
      </c>
      <c r="J2195" t="b">
        <v>0</v>
      </c>
      <c r="K2195">
        <f>YEAR(Table1[[#This Row],[Patient Admission Date]])</f>
        <v>2024</v>
      </c>
      <c r="L2195" t="str">
        <f>TEXT(Table1[[#This Row],[Patient Admission Date]],"mmm")</f>
        <v>Feb</v>
      </c>
      <c r="M2195" t="str">
        <f>TEXT(Table1[[#This Row],[Patient Admission Date]],"ddd")</f>
        <v>Fri</v>
      </c>
      <c r="N2195" t="str">
        <f>TEXT(INT(HOUR(Table1[[#This Row],[Patient Admission Date]])/3)*3,"00")&amp;"-"&amp;TEXT(INT(HOUR(Table1[[#This Row],[Patient Admission Date]])/3)*3+3,"00")</f>
        <v>12-15</v>
      </c>
      <c r="O2195" t="str" cm="1">
        <f t="array" ref="O2195">_xlfn.IFS(Table1[[#This Row],[Patient Age]]&lt;=14,"0-14",Table1[[#This Row],[Patient Age]]&lt;=29,"15-29",Table1[[#This Row],[Patient Age]]&lt;=44,"30-44",Table1[[#This Row],[Patient Age]]&lt;=59,"45-59",Table1[[#This Row],[Patient Age]]&lt;=74,"60-74",TRUE,"75+")</f>
        <v>30-44</v>
      </c>
      <c r="P2195" t="str" cm="1">
        <f t="array" ref="P2195">_xlfn.IFS(Table1[[#This Row],[Patient Waittime]]&lt;=15,"0-15",Table1[[#This Row],[Patient Waittime]]&lt;=30,"16-30",Table1[[#This Row],[Patient Waittime]]&lt;=45,"31-45",Table1[[#This Row],[Patient Waittime]]&lt;=60,"46-60",TRUE,"60+")</f>
        <v>46-60</v>
      </c>
      <c r="Q2195">
        <f>--(Table1[[#This Row],[Patient Waittime]]&lt;=30)</f>
        <v>0</v>
      </c>
      <c r="R2195">
        <f>--Table1[[#This Row],[Patient Admission Flag]]</f>
        <v>0</v>
      </c>
      <c r="S2195">
        <f>--AND(Table1[[#This Row],[WithinTarget]]=1,Table1[[#This Row],[Patient Satisfaction Score]]&gt;=7)</f>
        <v>0</v>
      </c>
      <c r="T2195" t="str">
        <f>IF(LEFT(Table1[[#This Row],[Patient Gender]],1)="F","Female","Male")</f>
        <v>Female</v>
      </c>
    </row>
    <row r="2196" spans="1:20" x14ac:dyDescent="0.3">
      <c r="A2196" t="s">
        <v>2300</v>
      </c>
      <c r="B2196" s="1">
        <v>45339.273611111108</v>
      </c>
      <c r="C2196" t="s">
        <v>13</v>
      </c>
      <c r="D2196">
        <v>28</v>
      </c>
      <c r="E2196" t="s">
        <v>19</v>
      </c>
      <c r="F2196" t="s">
        <v>11</v>
      </c>
      <c r="G2196" t="b">
        <v>0</v>
      </c>
      <c r="I2196">
        <v>59</v>
      </c>
      <c r="J2196" t="b">
        <v>0</v>
      </c>
      <c r="K2196">
        <f>YEAR(Table1[[#This Row],[Patient Admission Date]])</f>
        <v>2024</v>
      </c>
      <c r="L2196" t="str">
        <f>TEXT(Table1[[#This Row],[Patient Admission Date]],"mmm")</f>
        <v>Feb</v>
      </c>
      <c r="M2196" t="str">
        <f>TEXT(Table1[[#This Row],[Patient Admission Date]],"ddd")</f>
        <v>Sat</v>
      </c>
      <c r="N2196" t="str">
        <f>TEXT(INT(HOUR(Table1[[#This Row],[Patient Admission Date]])/3)*3,"00")&amp;"-"&amp;TEXT(INT(HOUR(Table1[[#This Row],[Patient Admission Date]])/3)*3+3,"00")</f>
        <v>06-09</v>
      </c>
      <c r="O2196" t="str" cm="1">
        <f t="array" ref="O2196">_xlfn.IFS(Table1[[#This Row],[Patient Age]]&lt;=14,"0-14",Table1[[#This Row],[Patient Age]]&lt;=29,"15-29",Table1[[#This Row],[Patient Age]]&lt;=44,"30-44",Table1[[#This Row],[Patient Age]]&lt;=59,"45-59",Table1[[#This Row],[Patient Age]]&lt;=74,"60-74",TRUE,"75+")</f>
        <v>15-29</v>
      </c>
      <c r="P2196" t="str" cm="1">
        <f t="array" ref="P2196">_xlfn.IFS(Table1[[#This Row],[Patient Waittime]]&lt;=15,"0-15",Table1[[#This Row],[Patient Waittime]]&lt;=30,"16-30",Table1[[#This Row],[Patient Waittime]]&lt;=45,"31-45",Table1[[#This Row],[Patient Waittime]]&lt;=60,"46-60",TRUE,"60+")</f>
        <v>46-60</v>
      </c>
      <c r="Q2196">
        <f>--(Table1[[#This Row],[Patient Waittime]]&lt;=30)</f>
        <v>0</v>
      </c>
      <c r="R2196">
        <f>--Table1[[#This Row],[Patient Admission Flag]]</f>
        <v>0</v>
      </c>
      <c r="S2196">
        <f>--AND(Table1[[#This Row],[WithinTarget]]=1,Table1[[#This Row],[Patient Satisfaction Score]]&gt;=7)</f>
        <v>0</v>
      </c>
      <c r="T2196" t="str">
        <f>IF(LEFT(Table1[[#This Row],[Patient Gender]],1)="F","Female","Male")</f>
        <v>Female</v>
      </c>
    </row>
    <row r="2197" spans="1:20" x14ac:dyDescent="0.3">
      <c r="A2197" t="s">
        <v>2301</v>
      </c>
      <c r="B2197" s="1">
        <v>45281.172222222223</v>
      </c>
      <c r="C2197" t="s">
        <v>13</v>
      </c>
      <c r="D2197">
        <v>13</v>
      </c>
      <c r="E2197" t="s">
        <v>19</v>
      </c>
      <c r="F2197" t="s">
        <v>11</v>
      </c>
      <c r="G2197" t="b">
        <v>0</v>
      </c>
      <c r="I2197">
        <v>27</v>
      </c>
      <c r="J2197" t="b">
        <v>0</v>
      </c>
      <c r="K2197">
        <f>YEAR(Table1[[#This Row],[Patient Admission Date]])</f>
        <v>2023</v>
      </c>
      <c r="L2197" t="str">
        <f>TEXT(Table1[[#This Row],[Patient Admission Date]],"mmm")</f>
        <v>Dec</v>
      </c>
      <c r="M2197" t="str">
        <f>TEXT(Table1[[#This Row],[Patient Admission Date]],"ddd")</f>
        <v>Thu</v>
      </c>
      <c r="N2197" t="str">
        <f>TEXT(INT(HOUR(Table1[[#This Row],[Patient Admission Date]])/3)*3,"00")&amp;"-"&amp;TEXT(INT(HOUR(Table1[[#This Row],[Patient Admission Date]])/3)*3+3,"00")</f>
        <v>03-06</v>
      </c>
      <c r="O2197" t="str" cm="1">
        <f t="array" ref="O2197">_xlfn.IFS(Table1[[#This Row],[Patient Age]]&lt;=14,"0-14",Table1[[#This Row],[Patient Age]]&lt;=29,"15-29",Table1[[#This Row],[Patient Age]]&lt;=44,"30-44",Table1[[#This Row],[Patient Age]]&lt;=59,"45-59",Table1[[#This Row],[Patient Age]]&lt;=74,"60-74",TRUE,"75+")</f>
        <v>0-14</v>
      </c>
      <c r="P2197" t="str" cm="1">
        <f t="array" ref="P2197">_xlfn.IFS(Table1[[#This Row],[Patient Waittime]]&lt;=15,"0-15",Table1[[#This Row],[Patient Waittime]]&lt;=30,"16-30",Table1[[#This Row],[Patient Waittime]]&lt;=45,"31-45",Table1[[#This Row],[Patient Waittime]]&lt;=60,"46-60",TRUE,"60+")</f>
        <v>16-30</v>
      </c>
      <c r="Q2197">
        <f>--(Table1[[#This Row],[Patient Waittime]]&lt;=30)</f>
        <v>1</v>
      </c>
      <c r="R2197">
        <f>--Table1[[#This Row],[Patient Admission Flag]]</f>
        <v>0</v>
      </c>
      <c r="S2197">
        <f>--AND(Table1[[#This Row],[WithinTarget]]=1,Table1[[#This Row],[Patient Satisfaction Score]]&gt;=7)</f>
        <v>0</v>
      </c>
      <c r="T2197" t="str">
        <f>IF(LEFT(Table1[[#This Row],[Patient Gender]],1)="F","Female","Male")</f>
        <v>Female</v>
      </c>
    </row>
    <row r="2198" spans="1:20" x14ac:dyDescent="0.3">
      <c r="A2198" t="s">
        <v>2302</v>
      </c>
      <c r="B2198" s="1">
        <v>45452.018055555556</v>
      </c>
      <c r="C2198" t="s">
        <v>13</v>
      </c>
      <c r="D2198">
        <v>40</v>
      </c>
      <c r="E2198" t="s">
        <v>19</v>
      </c>
      <c r="F2198" t="s">
        <v>11</v>
      </c>
      <c r="G2198" t="b">
        <v>0</v>
      </c>
      <c r="I2198">
        <v>47</v>
      </c>
      <c r="J2198" t="b">
        <v>0</v>
      </c>
      <c r="K2198">
        <f>YEAR(Table1[[#This Row],[Patient Admission Date]])</f>
        <v>2024</v>
      </c>
      <c r="L2198" t="str">
        <f>TEXT(Table1[[#This Row],[Patient Admission Date]],"mmm")</f>
        <v>Jun</v>
      </c>
      <c r="M2198" t="str">
        <f>TEXT(Table1[[#This Row],[Patient Admission Date]],"ddd")</f>
        <v>Sun</v>
      </c>
      <c r="N2198" t="str">
        <f>TEXT(INT(HOUR(Table1[[#This Row],[Patient Admission Date]])/3)*3,"00")&amp;"-"&amp;TEXT(INT(HOUR(Table1[[#This Row],[Patient Admission Date]])/3)*3+3,"00")</f>
        <v>00-03</v>
      </c>
      <c r="O2198" t="str" cm="1">
        <f t="array" ref="O2198">_xlfn.IFS(Table1[[#This Row],[Patient Age]]&lt;=14,"0-14",Table1[[#This Row],[Patient Age]]&lt;=29,"15-29",Table1[[#This Row],[Patient Age]]&lt;=44,"30-44",Table1[[#This Row],[Patient Age]]&lt;=59,"45-59",Table1[[#This Row],[Patient Age]]&lt;=74,"60-74",TRUE,"75+")</f>
        <v>30-44</v>
      </c>
      <c r="P2198" t="str" cm="1">
        <f t="array" ref="P2198">_xlfn.IFS(Table1[[#This Row],[Patient Waittime]]&lt;=15,"0-15",Table1[[#This Row],[Patient Waittime]]&lt;=30,"16-30",Table1[[#This Row],[Patient Waittime]]&lt;=45,"31-45",Table1[[#This Row],[Patient Waittime]]&lt;=60,"46-60",TRUE,"60+")</f>
        <v>46-60</v>
      </c>
      <c r="Q2198">
        <f>--(Table1[[#This Row],[Patient Waittime]]&lt;=30)</f>
        <v>0</v>
      </c>
      <c r="R2198">
        <f>--Table1[[#This Row],[Patient Admission Flag]]</f>
        <v>0</v>
      </c>
      <c r="S2198">
        <f>--AND(Table1[[#This Row],[WithinTarget]]=1,Table1[[#This Row],[Patient Satisfaction Score]]&gt;=7)</f>
        <v>0</v>
      </c>
      <c r="T2198" t="str">
        <f>IF(LEFT(Table1[[#This Row],[Patient Gender]],1)="F","Female","Male")</f>
        <v>Female</v>
      </c>
    </row>
    <row r="2199" spans="1:20" x14ac:dyDescent="0.3">
      <c r="A2199" t="s">
        <v>2303</v>
      </c>
      <c r="B2199" s="1">
        <v>45291.645138888889</v>
      </c>
      <c r="C2199" t="s">
        <v>13</v>
      </c>
      <c r="D2199">
        <v>40</v>
      </c>
      <c r="E2199" t="s">
        <v>19</v>
      </c>
      <c r="F2199" t="s">
        <v>11</v>
      </c>
      <c r="G2199" t="b">
        <v>0</v>
      </c>
      <c r="I2199">
        <v>59</v>
      </c>
      <c r="J2199" t="b">
        <v>0</v>
      </c>
      <c r="K2199">
        <f>YEAR(Table1[[#This Row],[Patient Admission Date]])</f>
        <v>2023</v>
      </c>
      <c r="L2199" t="str">
        <f>TEXT(Table1[[#This Row],[Patient Admission Date]],"mmm")</f>
        <v>Dec</v>
      </c>
      <c r="M2199" t="str">
        <f>TEXT(Table1[[#This Row],[Patient Admission Date]],"ddd")</f>
        <v>Sun</v>
      </c>
      <c r="N2199" t="str">
        <f>TEXT(INT(HOUR(Table1[[#This Row],[Patient Admission Date]])/3)*3,"00")&amp;"-"&amp;TEXT(INT(HOUR(Table1[[#This Row],[Patient Admission Date]])/3)*3+3,"00")</f>
        <v>15-18</v>
      </c>
      <c r="O2199" t="str" cm="1">
        <f t="array" ref="O2199">_xlfn.IFS(Table1[[#This Row],[Patient Age]]&lt;=14,"0-14",Table1[[#This Row],[Patient Age]]&lt;=29,"15-29",Table1[[#This Row],[Patient Age]]&lt;=44,"30-44",Table1[[#This Row],[Patient Age]]&lt;=59,"45-59",Table1[[#This Row],[Patient Age]]&lt;=74,"60-74",TRUE,"75+")</f>
        <v>30-44</v>
      </c>
      <c r="P2199" t="str" cm="1">
        <f t="array" ref="P2199">_xlfn.IFS(Table1[[#This Row],[Patient Waittime]]&lt;=15,"0-15",Table1[[#This Row],[Patient Waittime]]&lt;=30,"16-30",Table1[[#This Row],[Patient Waittime]]&lt;=45,"31-45",Table1[[#This Row],[Patient Waittime]]&lt;=60,"46-60",TRUE,"60+")</f>
        <v>46-60</v>
      </c>
      <c r="Q2199">
        <f>--(Table1[[#This Row],[Patient Waittime]]&lt;=30)</f>
        <v>0</v>
      </c>
      <c r="R2199">
        <f>--Table1[[#This Row],[Patient Admission Flag]]</f>
        <v>0</v>
      </c>
      <c r="S2199">
        <f>--AND(Table1[[#This Row],[WithinTarget]]=1,Table1[[#This Row],[Patient Satisfaction Score]]&gt;=7)</f>
        <v>0</v>
      </c>
      <c r="T2199" t="str">
        <f>IF(LEFT(Table1[[#This Row],[Patient Gender]],1)="F","Female","Male")</f>
        <v>Female</v>
      </c>
    </row>
    <row r="2200" spans="1:20" x14ac:dyDescent="0.3">
      <c r="A2200" t="s">
        <v>2304</v>
      </c>
      <c r="B2200" s="1">
        <v>45089.570138888892</v>
      </c>
      <c r="C2200" t="s">
        <v>13</v>
      </c>
      <c r="D2200">
        <v>41</v>
      </c>
      <c r="E2200" t="s">
        <v>19</v>
      </c>
      <c r="F2200" t="s">
        <v>11</v>
      </c>
      <c r="G2200" t="b">
        <v>0</v>
      </c>
      <c r="I2200">
        <v>39</v>
      </c>
      <c r="J2200" t="b">
        <v>0</v>
      </c>
      <c r="K2200">
        <f>YEAR(Table1[[#This Row],[Patient Admission Date]])</f>
        <v>2023</v>
      </c>
      <c r="L2200" t="str">
        <f>TEXT(Table1[[#This Row],[Patient Admission Date]],"mmm")</f>
        <v>Jun</v>
      </c>
      <c r="M2200" t="str">
        <f>TEXT(Table1[[#This Row],[Patient Admission Date]],"ddd")</f>
        <v>Mon</v>
      </c>
      <c r="N2200" t="str">
        <f>TEXT(INT(HOUR(Table1[[#This Row],[Patient Admission Date]])/3)*3,"00")&amp;"-"&amp;TEXT(INT(HOUR(Table1[[#This Row],[Patient Admission Date]])/3)*3+3,"00")</f>
        <v>12-15</v>
      </c>
      <c r="O2200" t="str" cm="1">
        <f t="array" ref="O2200">_xlfn.IFS(Table1[[#This Row],[Patient Age]]&lt;=14,"0-14",Table1[[#This Row],[Patient Age]]&lt;=29,"15-29",Table1[[#This Row],[Patient Age]]&lt;=44,"30-44",Table1[[#This Row],[Patient Age]]&lt;=59,"45-59",Table1[[#This Row],[Patient Age]]&lt;=74,"60-74",TRUE,"75+")</f>
        <v>30-44</v>
      </c>
      <c r="P2200" t="str" cm="1">
        <f t="array" ref="P2200">_xlfn.IFS(Table1[[#This Row],[Patient Waittime]]&lt;=15,"0-15",Table1[[#This Row],[Patient Waittime]]&lt;=30,"16-30",Table1[[#This Row],[Patient Waittime]]&lt;=45,"31-45",Table1[[#This Row],[Patient Waittime]]&lt;=60,"46-60",TRUE,"60+")</f>
        <v>31-45</v>
      </c>
      <c r="Q2200">
        <f>--(Table1[[#This Row],[Patient Waittime]]&lt;=30)</f>
        <v>0</v>
      </c>
      <c r="R2200">
        <f>--Table1[[#This Row],[Patient Admission Flag]]</f>
        <v>0</v>
      </c>
      <c r="S2200">
        <f>--AND(Table1[[#This Row],[WithinTarget]]=1,Table1[[#This Row],[Patient Satisfaction Score]]&gt;=7)</f>
        <v>0</v>
      </c>
      <c r="T2200" t="str">
        <f>IF(LEFT(Table1[[#This Row],[Patient Gender]],1)="F","Female","Male")</f>
        <v>Female</v>
      </c>
    </row>
    <row r="2201" spans="1:20" x14ac:dyDescent="0.3">
      <c r="A2201" t="s">
        <v>2305</v>
      </c>
      <c r="B2201" s="1">
        <v>45333.84375</v>
      </c>
      <c r="C2201" t="s">
        <v>13</v>
      </c>
      <c r="D2201">
        <v>74</v>
      </c>
      <c r="E2201" t="s">
        <v>19</v>
      </c>
      <c r="F2201" t="s">
        <v>11</v>
      </c>
      <c r="G2201" t="b">
        <v>0</v>
      </c>
      <c r="I2201">
        <v>47</v>
      </c>
      <c r="J2201" t="b">
        <v>0</v>
      </c>
      <c r="K2201">
        <f>YEAR(Table1[[#This Row],[Patient Admission Date]])</f>
        <v>2024</v>
      </c>
      <c r="L2201" t="str">
        <f>TEXT(Table1[[#This Row],[Patient Admission Date]],"mmm")</f>
        <v>Feb</v>
      </c>
      <c r="M2201" t="str">
        <f>TEXT(Table1[[#This Row],[Patient Admission Date]],"ddd")</f>
        <v>Sun</v>
      </c>
      <c r="N2201" t="str">
        <f>TEXT(INT(HOUR(Table1[[#This Row],[Patient Admission Date]])/3)*3,"00")&amp;"-"&amp;TEXT(INT(HOUR(Table1[[#This Row],[Patient Admission Date]])/3)*3+3,"00")</f>
        <v>18-21</v>
      </c>
      <c r="O2201" t="str" cm="1">
        <f t="array" ref="O2201">_xlfn.IFS(Table1[[#This Row],[Patient Age]]&lt;=14,"0-14",Table1[[#This Row],[Patient Age]]&lt;=29,"15-29",Table1[[#This Row],[Patient Age]]&lt;=44,"30-44",Table1[[#This Row],[Patient Age]]&lt;=59,"45-59",Table1[[#This Row],[Patient Age]]&lt;=74,"60-74",TRUE,"75+")</f>
        <v>60-74</v>
      </c>
      <c r="P2201" t="str" cm="1">
        <f t="array" ref="P2201">_xlfn.IFS(Table1[[#This Row],[Patient Waittime]]&lt;=15,"0-15",Table1[[#This Row],[Patient Waittime]]&lt;=30,"16-30",Table1[[#This Row],[Patient Waittime]]&lt;=45,"31-45",Table1[[#This Row],[Patient Waittime]]&lt;=60,"46-60",TRUE,"60+")</f>
        <v>46-60</v>
      </c>
      <c r="Q2201">
        <f>--(Table1[[#This Row],[Patient Waittime]]&lt;=30)</f>
        <v>0</v>
      </c>
      <c r="R2201">
        <f>--Table1[[#This Row],[Patient Admission Flag]]</f>
        <v>0</v>
      </c>
      <c r="S2201">
        <f>--AND(Table1[[#This Row],[WithinTarget]]=1,Table1[[#This Row],[Patient Satisfaction Score]]&gt;=7)</f>
        <v>0</v>
      </c>
      <c r="T2201" t="str">
        <f>IF(LEFT(Table1[[#This Row],[Patient Gender]],1)="F","Female","Male")</f>
        <v>Female</v>
      </c>
    </row>
    <row r="2202" spans="1:20" x14ac:dyDescent="0.3">
      <c r="A2202" t="s">
        <v>2306</v>
      </c>
      <c r="B2202" s="1">
        <v>45435.27847222222</v>
      </c>
      <c r="C2202" t="s">
        <v>13</v>
      </c>
      <c r="D2202">
        <v>57</v>
      </c>
      <c r="E2202" t="s">
        <v>19</v>
      </c>
      <c r="F2202" t="s">
        <v>11</v>
      </c>
      <c r="G2202" t="b">
        <v>0</v>
      </c>
      <c r="I2202">
        <v>50</v>
      </c>
      <c r="J2202" t="b">
        <v>0</v>
      </c>
      <c r="K2202">
        <f>YEAR(Table1[[#This Row],[Patient Admission Date]])</f>
        <v>2024</v>
      </c>
      <c r="L2202" t="str">
        <f>TEXT(Table1[[#This Row],[Patient Admission Date]],"mmm")</f>
        <v>May</v>
      </c>
      <c r="M2202" t="str">
        <f>TEXT(Table1[[#This Row],[Patient Admission Date]],"ddd")</f>
        <v>Thu</v>
      </c>
      <c r="N2202" t="str">
        <f>TEXT(INT(HOUR(Table1[[#This Row],[Patient Admission Date]])/3)*3,"00")&amp;"-"&amp;TEXT(INT(HOUR(Table1[[#This Row],[Patient Admission Date]])/3)*3+3,"00")</f>
        <v>06-09</v>
      </c>
      <c r="O2202" t="str" cm="1">
        <f t="array" ref="O2202">_xlfn.IFS(Table1[[#This Row],[Patient Age]]&lt;=14,"0-14",Table1[[#This Row],[Patient Age]]&lt;=29,"15-29",Table1[[#This Row],[Patient Age]]&lt;=44,"30-44",Table1[[#This Row],[Patient Age]]&lt;=59,"45-59",Table1[[#This Row],[Patient Age]]&lt;=74,"60-74",TRUE,"75+")</f>
        <v>45-59</v>
      </c>
      <c r="P2202" t="str" cm="1">
        <f t="array" ref="P2202">_xlfn.IFS(Table1[[#This Row],[Patient Waittime]]&lt;=15,"0-15",Table1[[#This Row],[Patient Waittime]]&lt;=30,"16-30",Table1[[#This Row],[Patient Waittime]]&lt;=45,"31-45",Table1[[#This Row],[Patient Waittime]]&lt;=60,"46-60",TRUE,"60+")</f>
        <v>46-60</v>
      </c>
      <c r="Q2202">
        <f>--(Table1[[#This Row],[Patient Waittime]]&lt;=30)</f>
        <v>0</v>
      </c>
      <c r="R2202">
        <f>--Table1[[#This Row],[Patient Admission Flag]]</f>
        <v>0</v>
      </c>
      <c r="S2202">
        <f>--AND(Table1[[#This Row],[WithinTarget]]=1,Table1[[#This Row],[Patient Satisfaction Score]]&gt;=7)</f>
        <v>0</v>
      </c>
      <c r="T2202" t="str">
        <f>IF(LEFT(Table1[[#This Row],[Patient Gender]],1)="F","Female","Male")</f>
        <v>Female</v>
      </c>
    </row>
    <row r="2203" spans="1:20" x14ac:dyDescent="0.3">
      <c r="A2203" t="s">
        <v>2307</v>
      </c>
      <c r="B2203" s="1">
        <v>45380.281944444447</v>
      </c>
      <c r="C2203" t="s">
        <v>13</v>
      </c>
      <c r="D2203">
        <v>18</v>
      </c>
      <c r="E2203" t="s">
        <v>19</v>
      </c>
      <c r="F2203" t="s">
        <v>11</v>
      </c>
      <c r="G2203" t="b">
        <v>0</v>
      </c>
      <c r="I2203">
        <v>58</v>
      </c>
      <c r="J2203" t="b">
        <v>0</v>
      </c>
      <c r="K2203">
        <f>YEAR(Table1[[#This Row],[Patient Admission Date]])</f>
        <v>2024</v>
      </c>
      <c r="L2203" t="str">
        <f>TEXT(Table1[[#This Row],[Patient Admission Date]],"mmm")</f>
        <v>Mar</v>
      </c>
      <c r="M2203" t="str">
        <f>TEXT(Table1[[#This Row],[Patient Admission Date]],"ddd")</f>
        <v>Fri</v>
      </c>
      <c r="N2203" t="str">
        <f>TEXT(INT(HOUR(Table1[[#This Row],[Patient Admission Date]])/3)*3,"00")&amp;"-"&amp;TEXT(INT(HOUR(Table1[[#This Row],[Patient Admission Date]])/3)*3+3,"00")</f>
        <v>06-09</v>
      </c>
      <c r="O2203" t="str" cm="1">
        <f t="array" ref="O2203">_xlfn.IFS(Table1[[#This Row],[Patient Age]]&lt;=14,"0-14",Table1[[#This Row],[Patient Age]]&lt;=29,"15-29",Table1[[#This Row],[Patient Age]]&lt;=44,"30-44",Table1[[#This Row],[Patient Age]]&lt;=59,"45-59",Table1[[#This Row],[Patient Age]]&lt;=74,"60-74",TRUE,"75+")</f>
        <v>15-29</v>
      </c>
      <c r="P2203" t="str" cm="1">
        <f t="array" ref="P2203">_xlfn.IFS(Table1[[#This Row],[Patient Waittime]]&lt;=15,"0-15",Table1[[#This Row],[Patient Waittime]]&lt;=30,"16-30",Table1[[#This Row],[Patient Waittime]]&lt;=45,"31-45",Table1[[#This Row],[Patient Waittime]]&lt;=60,"46-60",TRUE,"60+")</f>
        <v>46-60</v>
      </c>
      <c r="Q2203">
        <f>--(Table1[[#This Row],[Patient Waittime]]&lt;=30)</f>
        <v>0</v>
      </c>
      <c r="R2203">
        <f>--Table1[[#This Row],[Patient Admission Flag]]</f>
        <v>0</v>
      </c>
      <c r="S2203">
        <f>--AND(Table1[[#This Row],[WithinTarget]]=1,Table1[[#This Row],[Patient Satisfaction Score]]&gt;=7)</f>
        <v>0</v>
      </c>
      <c r="T2203" t="str">
        <f>IF(LEFT(Table1[[#This Row],[Patient Gender]],1)="F","Female","Male")</f>
        <v>Female</v>
      </c>
    </row>
    <row r="2204" spans="1:20" x14ac:dyDescent="0.3">
      <c r="A2204" t="s">
        <v>2308</v>
      </c>
      <c r="B2204" s="1">
        <v>45514.038194444445</v>
      </c>
      <c r="C2204" t="s">
        <v>13</v>
      </c>
      <c r="D2204">
        <v>27</v>
      </c>
      <c r="E2204" t="s">
        <v>19</v>
      </c>
      <c r="F2204" t="s">
        <v>11</v>
      </c>
      <c r="G2204" t="b">
        <v>0</v>
      </c>
      <c r="I2204">
        <v>19</v>
      </c>
      <c r="J2204" t="b">
        <v>0</v>
      </c>
      <c r="K2204">
        <f>YEAR(Table1[[#This Row],[Patient Admission Date]])</f>
        <v>2024</v>
      </c>
      <c r="L2204" t="str">
        <f>TEXT(Table1[[#This Row],[Patient Admission Date]],"mmm")</f>
        <v>Aug</v>
      </c>
      <c r="M2204" t="str">
        <f>TEXT(Table1[[#This Row],[Patient Admission Date]],"ddd")</f>
        <v>Sat</v>
      </c>
      <c r="N2204" t="str">
        <f>TEXT(INT(HOUR(Table1[[#This Row],[Patient Admission Date]])/3)*3,"00")&amp;"-"&amp;TEXT(INT(HOUR(Table1[[#This Row],[Patient Admission Date]])/3)*3+3,"00")</f>
        <v>00-03</v>
      </c>
      <c r="O2204" t="str" cm="1">
        <f t="array" ref="O2204">_xlfn.IFS(Table1[[#This Row],[Patient Age]]&lt;=14,"0-14",Table1[[#This Row],[Patient Age]]&lt;=29,"15-29",Table1[[#This Row],[Patient Age]]&lt;=44,"30-44",Table1[[#This Row],[Patient Age]]&lt;=59,"45-59",Table1[[#This Row],[Patient Age]]&lt;=74,"60-74",TRUE,"75+")</f>
        <v>15-29</v>
      </c>
      <c r="P2204" t="str" cm="1">
        <f t="array" ref="P2204">_xlfn.IFS(Table1[[#This Row],[Patient Waittime]]&lt;=15,"0-15",Table1[[#This Row],[Patient Waittime]]&lt;=30,"16-30",Table1[[#This Row],[Patient Waittime]]&lt;=45,"31-45",Table1[[#This Row],[Patient Waittime]]&lt;=60,"46-60",TRUE,"60+")</f>
        <v>16-30</v>
      </c>
      <c r="Q2204">
        <f>--(Table1[[#This Row],[Patient Waittime]]&lt;=30)</f>
        <v>1</v>
      </c>
      <c r="R2204">
        <f>--Table1[[#This Row],[Patient Admission Flag]]</f>
        <v>0</v>
      </c>
      <c r="S2204">
        <f>--AND(Table1[[#This Row],[WithinTarget]]=1,Table1[[#This Row],[Patient Satisfaction Score]]&gt;=7)</f>
        <v>0</v>
      </c>
      <c r="T2204" t="str">
        <f>IF(LEFT(Table1[[#This Row],[Patient Gender]],1)="F","Female","Male")</f>
        <v>Female</v>
      </c>
    </row>
    <row r="2205" spans="1:20" x14ac:dyDescent="0.3">
      <c r="A2205" t="s">
        <v>2309</v>
      </c>
      <c r="B2205" s="1">
        <v>45123.52847222222</v>
      </c>
      <c r="C2205" t="s">
        <v>13</v>
      </c>
      <c r="D2205">
        <v>49</v>
      </c>
      <c r="E2205" t="s">
        <v>19</v>
      </c>
      <c r="F2205" t="s">
        <v>11</v>
      </c>
      <c r="G2205" t="b">
        <v>0</v>
      </c>
      <c r="I2205">
        <v>31</v>
      </c>
      <c r="J2205" t="b">
        <v>0</v>
      </c>
      <c r="K2205">
        <f>YEAR(Table1[[#This Row],[Patient Admission Date]])</f>
        <v>2023</v>
      </c>
      <c r="L2205" t="str">
        <f>TEXT(Table1[[#This Row],[Patient Admission Date]],"mmm")</f>
        <v>Jul</v>
      </c>
      <c r="M2205" t="str">
        <f>TEXT(Table1[[#This Row],[Patient Admission Date]],"ddd")</f>
        <v>Sun</v>
      </c>
      <c r="N2205" t="str">
        <f>TEXT(INT(HOUR(Table1[[#This Row],[Patient Admission Date]])/3)*3,"00")&amp;"-"&amp;TEXT(INT(HOUR(Table1[[#This Row],[Patient Admission Date]])/3)*3+3,"00")</f>
        <v>12-15</v>
      </c>
      <c r="O2205" t="str" cm="1">
        <f t="array" ref="O2205">_xlfn.IFS(Table1[[#This Row],[Patient Age]]&lt;=14,"0-14",Table1[[#This Row],[Patient Age]]&lt;=29,"15-29",Table1[[#This Row],[Patient Age]]&lt;=44,"30-44",Table1[[#This Row],[Patient Age]]&lt;=59,"45-59",Table1[[#This Row],[Patient Age]]&lt;=74,"60-74",TRUE,"75+")</f>
        <v>45-59</v>
      </c>
      <c r="P2205" t="str" cm="1">
        <f t="array" ref="P2205">_xlfn.IFS(Table1[[#This Row],[Patient Waittime]]&lt;=15,"0-15",Table1[[#This Row],[Patient Waittime]]&lt;=30,"16-30",Table1[[#This Row],[Patient Waittime]]&lt;=45,"31-45",Table1[[#This Row],[Patient Waittime]]&lt;=60,"46-60",TRUE,"60+")</f>
        <v>31-45</v>
      </c>
      <c r="Q2205">
        <f>--(Table1[[#This Row],[Patient Waittime]]&lt;=30)</f>
        <v>0</v>
      </c>
      <c r="R2205">
        <f>--Table1[[#This Row],[Patient Admission Flag]]</f>
        <v>0</v>
      </c>
      <c r="S2205">
        <f>--AND(Table1[[#This Row],[WithinTarget]]=1,Table1[[#This Row],[Patient Satisfaction Score]]&gt;=7)</f>
        <v>0</v>
      </c>
      <c r="T2205" t="str">
        <f>IF(LEFT(Table1[[#This Row],[Patient Gender]],1)="F","Female","Male")</f>
        <v>Female</v>
      </c>
    </row>
    <row r="2206" spans="1:20" x14ac:dyDescent="0.3">
      <c r="A2206" t="s">
        <v>2310</v>
      </c>
      <c r="B2206" s="1">
        <v>45349.425694444442</v>
      </c>
      <c r="C2206" t="s">
        <v>13</v>
      </c>
      <c r="D2206">
        <v>51</v>
      </c>
      <c r="E2206" t="s">
        <v>19</v>
      </c>
      <c r="F2206" t="s">
        <v>11</v>
      </c>
      <c r="G2206" t="b">
        <v>0</v>
      </c>
      <c r="I2206">
        <v>35</v>
      </c>
      <c r="J2206" t="b">
        <v>0</v>
      </c>
      <c r="K2206">
        <f>YEAR(Table1[[#This Row],[Patient Admission Date]])</f>
        <v>2024</v>
      </c>
      <c r="L2206" t="str">
        <f>TEXT(Table1[[#This Row],[Patient Admission Date]],"mmm")</f>
        <v>Feb</v>
      </c>
      <c r="M2206" t="str">
        <f>TEXT(Table1[[#This Row],[Patient Admission Date]],"ddd")</f>
        <v>Tue</v>
      </c>
      <c r="N2206" t="str">
        <f>TEXT(INT(HOUR(Table1[[#This Row],[Patient Admission Date]])/3)*3,"00")&amp;"-"&amp;TEXT(INT(HOUR(Table1[[#This Row],[Patient Admission Date]])/3)*3+3,"00")</f>
        <v>09-12</v>
      </c>
      <c r="O2206" t="str" cm="1">
        <f t="array" ref="O2206">_xlfn.IFS(Table1[[#This Row],[Patient Age]]&lt;=14,"0-14",Table1[[#This Row],[Patient Age]]&lt;=29,"15-29",Table1[[#This Row],[Patient Age]]&lt;=44,"30-44",Table1[[#This Row],[Patient Age]]&lt;=59,"45-59",Table1[[#This Row],[Patient Age]]&lt;=74,"60-74",TRUE,"75+")</f>
        <v>45-59</v>
      </c>
      <c r="P2206" t="str" cm="1">
        <f t="array" ref="P2206">_xlfn.IFS(Table1[[#This Row],[Patient Waittime]]&lt;=15,"0-15",Table1[[#This Row],[Patient Waittime]]&lt;=30,"16-30",Table1[[#This Row],[Patient Waittime]]&lt;=45,"31-45",Table1[[#This Row],[Patient Waittime]]&lt;=60,"46-60",TRUE,"60+")</f>
        <v>31-45</v>
      </c>
      <c r="Q2206">
        <f>--(Table1[[#This Row],[Patient Waittime]]&lt;=30)</f>
        <v>0</v>
      </c>
      <c r="R2206">
        <f>--Table1[[#This Row],[Patient Admission Flag]]</f>
        <v>0</v>
      </c>
      <c r="S2206">
        <f>--AND(Table1[[#This Row],[WithinTarget]]=1,Table1[[#This Row],[Patient Satisfaction Score]]&gt;=7)</f>
        <v>0</v>
      </c>
      <c r="T2206" t="str">
        <f>IF(LEFT(Table1[[#This Row],[Patient Gender]],1)="F","Female","Male")</f>
        <v>Female</v>
      </c>
    </row>
    <row r="2207" spans="1:20" x14ac:dyDescent="0.3">
      <c r="A2207" t="s">
        <v>2311</v>
      </c>
      <c r="B2207" s="1">
        <v>45242.507638888892</v>
      </c>
      <c r="C2207" t="s">
        <v>13</v>
      </c>
      <c r="D2207">
        <v>31</v>
      </c>
      <c r="E2207" t="s">
        <v>19</v>
      </c>
      <c r="F2207" t="s">
        <v>11</v>
      </c>
      <c r="G2207" t="b">
        <v>0</v>
      </c>
      <c r="I2207">
        <v>42</v>
      </c>
      <c r="J2207" t="b">
        <v>0</v>
      </c>
      <c r="K2207">
        <f>YEAR(Table1[[#This Row],[Patient Admission Date]])</f>
        <v>2023</v>
      </c>
      <c r="L2207" t="str">
        <f>TEXT(Table1[[#This Row],[Patient Admission Date]],"mmm")</f>
        <v>Nov</v>
      </c>
      <c r="M2207" t="str">
        <f>TEXT(Table1[[#This Row],[Patient Admission Date]],"ddd")</f>
        <v>Sun</v>
      </c>
      <c r="N2207" t="str">
        <f>TEXT(INT(HOUR(Table1[[#This Row],[Patient Admission Date]])/3)*3,"00")&amp;"-"&amp;TEXT(INT(HOUR(Table1[[#This Row],[Patient Admission Date]])/3)*3+3,"00")</f>
        <v>12-15</v>
      </c>
      <c r="O2207" t="str" cm="1">
        <f t="array" ref="O2207">_xlfn.IFS(Table1[[#This Row],[Patient Age]]&lt;=14,"0-14",Table1[[#This Row],[Patient Age]]&lt;=29,"15-29",Table1[[#This Row],[Patient Age]]&lt;=44,"30-44",Table1[[#This Row],[Patient Age]]&lt;=59,"45-59",Table1[[#This Row],[Patient Age]]&lt;=74,"60-74",TRUE,"75+")</f>
        <v>30-44</v>
      </c>
      <c r="P2207" t="str" cm="1">
        <f t="array" ref="P2207">_xlfn.IFS(Table1[[#This Row],[Patient Waittime]]&lt;=15,"0-15",Table1[[#This Row],[Patient Waittime]]&lt;=30,"16-30",Table1[[#This Row],[Patient Waittime]]&lt;=45,"31-45",Table1[[#This Row],[Patient Waittime]]&lt;=60,"46-60",TRUE,"60+")</f>
        <v>31-45</v>
      </c>
      <c r="Q2207">
        <f>--(Table1[[#This Row],[Patient Waittime]]&lt;=30)</f>
        <v>0</v>
      </c>
      <c r="R2207">
        <f>--Table1[[#This Row],[Patient Admission Flag]]</f>
        <v>0</v>
      </c>
      <c r="S2207">
        <f>--AND(Table1[[#This Row],[WithinTarget]]=1,Table1[[#This Row],[Patient Satisfaction Score]]&gt;=7)</f>
        <v>0</v>
      </c>
      <c r="T2207" t="str">
        <f>IF(LEFT(Table1[[#This Row],[Patient Gender]],1)="F","Female","Male")</f>
        <v>Female</v>
      </c>
    </row>
    <row r="2208" spans="1:20" x14ac:dyDescent="0.3">
      <c r="A2208" t="s">
        <v>2312</v>
      </c>
      <c r="B2208" s="1">
        <v>45380.032638888886</v>
      </c>
      <c r="C2208" t="s">
        <v>13</v>
      </c>
      <c r="D2208">
        <v>74</v>
      </c>
      <c r="E2208" t="s">
        <v>19</v>
      </c>
      <c r="F2208" t="s">
        <v>11</v>
      </c>
      <c r="G2208" t="b">
        <v>0</v>
      </c>
      <c r="I2208">
        <v>42</v>
      </c>
      <c r="J2208" t="b">
        <v>0</v>
      </c>
      <c r="K2208">
        <f>YEAR(Table1[[#This Row],[Patient Admission Date]])</f>
        <v>2024</v>
      </c>
      <c r="L2208" t="str">
        <f>TEXT(Table1[[#This Row],[Patient Admission Date]],"mmm")</f>
        <v>Mar</v>
      </c>
      <c r="M2208" t="str">
        <f>TEXT(Table1[[#This Row],[Patient Admission Date]],"ddd")</f>
        <v>Fri</v>
      </c>
      <c r="N2208" t="str">
        <f>TEXT(INT(HOUR(Table1[[#This Row],[Patient Admission Date]])/3)*3,"00")&amp;"-"&amp;TEXT(INT(HOUR(Table1[[#This Row],[Patient Admission Date]])/3)*3+3,"00")</f>
        <v>00-03</v>
      </c>
      <c r="O2208" t="str" cm="1">
        <f t="array" ref="O2208">_xlfn.IFS(Table1[[#This Row],[Patient Age]]&lt;=14,"0-14",Table1[[#This Row],[Patient Age]]&lt;=29,"15-29",Table1[[#This Row],[Patient Age]]&lt;=44,"30-44",Table1[[#This Row],[Patient Age]]&lt;=59,"45-59",Table1[[#This Row],[Patient Age]]&lt;=74,"60-74",TRUE,"75+")</f>
        <v>60-74</v>
      </c>
      <c r="P2208" t="str" cm="1">
        <f t="array" ref="P2208">_xlfn.IFS(Table1[[#This Row],[Patient Waittime]]&lt;=15,"0-15",Table1[[#This Row],[Patient Waittime]]&lt;=30,"16-30",Table1[[#This Row],[Patient Waittime]]&lt;=45,"31-45",Table1[[#This Row],[Patient Waittime]]&lt;=60,"46-60",TRUE,"60+")</f>
        <v>31-45</v>
      </c>
      <c r="Q2208">
        <f>--(Table1[[#This Row],[Patient Waittime]]&lt;=30)</f>
        <v>0</v>
      </c>
      <c r="R2208">
        <f>--Table1[[#This Row],[Patient Admission Flag]]</f>
        <v>0</v>
      </c>
      <c r="S2208">
        <f>--AND(Table1[[#This Row],[WithinTarget]]=1,Table1[[#This Row],[Patient Satisfaction Score]]&gt;=7)</f>
        <v>0</v>
      </c>
      <c r="T2208" t="str">
        <f>IF(LEFT(Table1[[#This Row],[Patient Gender]],1)="F","Female","Male")</f>
        <v>Female</v>
      </c>
    </row>
    <row r="2209" spans="1:20" x14ac:dyDescent="0.3">
      <c r="A2209" t="s">
        <v>2313</v>
      </c>
      <c r="B2209" s="1">
        <v>45529.350694444445</v>
      </c>
      <c r="C2209" t="s">
        <v>13</v>
      </c>
      <c r="D2209">
        <v>37</v>
      </c>
      <c r="E2209" t="s">
        <v>19</v>
      </c>
      <c r="F2209" t="s">
        <v>11</v>
      </c>
      <c r="G2209" t="b">
        <v>0</v>
      </c>
      <c r="I2209">
        <v>50</v>
      </c>
      <c r="J2209" t="b">
        <v>0</v>
      </c>
      <c r="K2209">
        <f>YEAR(Table1[[#This Row],[Patient Admission Date]])</f>
        <v>2024</v>
      </c>
      <c r="L2209" t="str">
        <f>TEXT(Table1[[#This Row],[Patient Admission Date]],"mmm")</f>
        <v>Aug</v>
      </c>
      <c r="M2209" t="str">
        <f>TEXT(Table1[[#This Row],[Patient Admission Date]],"ddd")</f>
        <v>Sun</v>
      </c>
      <c r="N2209" t="str">
        <f>TEXT(INT(HOUR(Table1[[#This Row],[Patient Admission Date]])/3)*3,"00")&amp;"-"&amp;TEXT(INT(HOUR(Table1[[#This Row],[Patient Admission Date]])/3)*3+3,"00")</f>
        <v>06-09</v>
      </c>
      <c r="O2209" t="str" cm="1">
        <f t="array" ref="O2209">_xlfn.IFS(Table1[[#This Row],[Patient Age]]&lt;=14,"0-14",Table1[[#This Row],[Patient Age]]&lt;=29,"15-29",Table1[[#This Row],[Patient Age]]&lt;=44,"30-44",Table1[[#This Row],[Patient Age]]&lt;=59,"45-59",Table1[[#This Row],[Patient Age]]&lt;=74,"60-74",TRUE,"75+")</f>
        <v>30-44</v>
      </c>
      <c r="P2209" t="str" cm="1">
        <f t="array" ref="P2209">_xlfn.IFS(Table1[[#This Row],[Patient Waittime]]&lt;=15,"0-15",Table1[[#This Row],[Patient Waittime]]&lt;=30,"16-30",Table1[[#This Row],[Patient Waittime]]&lt;=45,"31-45",Table1[[#This Row],[Patient Waittime]]&lt;=60,"46-60",TRUE,"60+")</f>
        <v>46-60</v>
      </c>
      <c r="Q2209">
        <f>--(Table1[[#This Row],[Patient Waittime]]&lt;=30)</f>
        <v>0</v>
      </c>
      <c r="R2209">
        <f>--Table1[[#This Row],[Patient Admission Flag]]</f>
        <v>0</v>
      </c>
      <c r="S2209">
        <f>--AND(Table1[[#This Row],[WithinTarget]]=1,Table1[[#This Row],[Patient Satisfaction Score]]&gt;=7)</f>
        <v>0</v>
      </c>
      <c r="T2209" t="str">
        <f>IF(LEFT(Table1[[#This Row],[Patient Gender]],1)="F","Female","Male")</f>
        <v>Female</v>
      </c>
    </row>
    <row r="2210" spans="1:20" x14ac:dyDescent="0.3">
      <c r="A2210" t="s">
        <v>2314</v>
      </c>
      <c r="B2210" s="1">
        <v>45446.036805555559</v>
      </c>
      <c r="C2210" t="s">
        <v>13</v>
      </c>
      <c r="D2210">
        <v>48</v>
      </c>
      <c r="E2210" t="s">
        <v>19</v>
      </c>
      <c r="F2210" t="s">
        <v>11</v>
      </c>
      <c r="G2210" t="b">
        <v>0</v>
      </c>
      <c r="I2210">
        <v>12</v>
      </c>
      <c r="J2210" t="b">
        <v>0</v>
      </c>
      <c r="K2210">
        <f>YEAR(Table1[[#This Row],[Patient Admission Date]])</f>
        <v>2024</v>
      </c>
      <c r="L2210" t="str">
        <f>TEXT(Table1[[#This Row],[Patient Admission Date]],"mmm")</f>
        <v>Jun</v>
      </c>
      <c r="M2210" t="str">
        <f>TEXT(Table1[[#This Row],[Patient Admission Date]],"ddd")</f>
        <v>Mon</v>
      </c>
      <c r="N2210" t="str">
        <f>TEXT(INT(HOUR(Table1[[#This Row],[Patient Admission Date]])/3)*3,"00")&amp;"-"&amp;TEXT(INT(HOUR(Table1[[#This Row],[Patient Admission Date]])/3)*3+3,"00")</f>
        <v>00-03</v>
      </c>
      <c r="O2210" t="str" cm="1">
        <f t="array" ref="O2210">_xlfn.IFS(Table1[[#This Row],[Patient Age]]&lt;=14,"0-14",Table1[[#This Row],[Patient Age]]&lt;=29,"15-29",Table1[[#This Row],[Patient Age]]&lt;=44,"30-44",Table1[[#This Row],[Patient Age]]&lt;=59,"45-59",Table1[[#This Row],[Patient Age]]&lt;=74,"60-74",TRUE,"75+")</f>
        <v>45-59</v>
      </c>
      <c r="P2210" t="str" cm="1">
        <f t="array" ref="P2210">_xlfn.IFS(Table1[[#This Row],[Patient Waittime]]&lt;=15,"0-15",Table1[[#This Row],[Patient Waittime]]&lt;=30,"16-30",Table1[[#This Row],[Patient Waittime]]&lt;=45,"31-45",Table1[[#This Row],[Patient Waittime]]&lt;=60,"46-60",TRUE,"60+")</f>
        <v>0-15</v>
      </c>
      <c r="Q2210">
        <f>--(Table1[[#This Row],[Patient Waittime]]&lt;=30)</f>
        <v>1</v>
      </c>
      <c r="R2210">
        <f>--Table1[[#This Row],[Patient Admission Flag]]</f>
        <v>0</v>
      </c>
      <c r="S2210">
        <f>--AND(Table1[[#This Row],[WithinTarget]]=1,Table1[[#This Row],[Patient Satisfaction Score]]&gt;=7)</f>
        <v>0</v>
      </c>
      <c r="T2210" t="str">
        <f>IF(LEFT(Table1[[#This Row],[Patient Gender]],1)="F","Female","Male")</f>
        <v>Female</v>
      </c>
    </row>
    <row r="2211" spans="1:20" x14ac:dyDescent="0.3">
      <c r="A2211" t="s">
        <v>2315</v>
      </c>
      <c r="B2211" s="1">
        <v>45434.636111111111</v>
      </c>
      <c r="C2211" t="s">
        <v>13</v>
      </c>
      <c r="D2211">
        <v>68</v>
      </c>
      <c r="E2211" t="s">
        <v>19</v>
      </c>
      <c r="F2211" t="s">
        <v>11</v>
      </c>
      <c r="G2211" t="b">
        <v>0</v>
      </c>
      <c r="I2211">
        <v>20</v>
      </c>
      <c r="J2211" t="b">
        <v>0</v>
      </c>
      <c r="K2211">
        <f>YEAR(Table1[[#This Row],[Patient Admission Date]])</f>
        <v>2024</v>
      </c>
      <c r="L2211" t="str">
        <f>TEXT(Table1[[#This Row],[Patient Admission Date]],"mmm")</f>
        <v>May</v>
      </c>
      <c r="M2211" t="str">
        <f>TEXT(Table1[[#This Row],[Patient Admission Date]],"ddd")</f>
        <v>Wed</v>
      </c>
      <c r="N2211" t="str">
        <f>TEXT(INT(HOUR(Table1[[#This Row],[Patient Admission Date]])/3)*3,"00")&amp;"-"&amp;TEXT(INT(HOUR(Table1[[#This Row],[Patient Admission Date]])/3)*3+3,"00")</f>
        <v>15-18</v>
      </c>
      <c r="O2211" t="str" cm="1">
        <f t="array" ref="O2211">_xlfn.IFS(Table1[[#This Row],[Patient Age]]&lt;=14,"0-14",Table1[[#This Row],[Patient Age]]&lt;=29,"15-29",Table1[[#This Row],[Patient Age]]&lt;=44,"30-44",Table1[[#This Row],[Patient Age]]&lt;=59,"45-59",Table1[[#This Row],[Patient Age]]&lt;=74,"60-74",TRUE,"75+")</f>
        <v>60-74</v>
      </c>
      <c r="P2211" t="str" cm="1">
        <f t="array" ref="P2211">_xlfn.IFS(Table1[[#This Row],[Patient Waittime]]&lt;=15,"0-15",Table1[[#This Row],[Patient Waittime]]&lt;=30,"16-30",Table1[[#This Row],[Patient Waittime]]&lt;=45,"31-45",Table1[[#This Row],[Patient Waittime]]&lt;=60,"46-60",TRUE,"60+")</f>
        <v>16-30</v>
      </c>
      <c r="Q2211">
        <f>--(Table1[[#This Row],[Patient Waittime]]&lt;=30)</f>
        <v>1</v>
      </c>
      <c r="R2211">
        <f>--Table1[[#This Row],[Patient Admission Flag]]</f>
        <v>0</v>
      </c>
      <c r="S2211">
        <f>--AND(Table1[[#This Row],[WithinTarget]]=1,Table1[[#This Row],[Patient Satisfaction Score]]&gt;=7)</f>
        <v>0</v>
      </c>
      <c r="T2211" t="str">
        <f>IF(LEFT(Table1[[#This Row],[Patient Gender]],1)="F","Female","Male")</f>
        <v>Female</v>
      </c>
    </row>
    <row r="2212" spans="1:20" x14ac:dyDescent="0.3">
      <c r="A2212" t="s">
        <v>2316</v>
      </c>
      <c r="B2212" s="1">
        <v>45568.168055555558</v>
      </c>
      <c r="C2212" t="s">
        <v>13</v>
      </c>
      <c r="D2212">
        <v>49</v>
      </c>
      <c r="E2212" t="s">
        <v>19</v>
      </c>
      <c r="F2212" t="s">
        <v>11</v>
      </c>
      <c r="G2212" t="b">
        <v>0</v>
      </c>
      <c r="I2212">
        <v>23</v>
      </c>
      <c r="J2212" t="b">
        <v>0</v>
      </c>
      <c r="K2212">
        <f>YEAR(Table1[[#This Row],[Patient Admission Date]])</f>
        <v>2024</v>
      </c>
      <c r="L2212" t="str">
        <f>TEXT(Table1[[#This Row],[Patient Admission Date]],"mmm")</f>
        <v>Oct</v>
      </c>
      <c r="M2212" t="str">
        <f>TEXT(Table1[[#This Row],[Patient Admission Date]],"ddd")</f>
        <v>Thu</v>
      </c>
      <c r="N2212" t="str">
        <f>TEXT(INT(HOUR(Table1[[#This Row],[Patient Admission Date]])/3)*3,"00")&amp;"-"&amp;TEXT(INT(HOUR(Table1[[#This Row],[Patient Admission Date]])/3)*3+3,"00")</f>
        <v>03-06</v>
      </c>
      <c r="O2212" t="str" cm="1">
        <f t="array" ref="O2212">_xlfn.IFS(Table1[[#This Row],[Patient Age]]&lt;=14,"0-14",Table1[[#This Row],[Patient Age]]&lt;=29,"15-29",Table1[[#This Row],[Patient Age]]&lt;=44,"30-44",Table1[[#This Row],[Patient Age]]&lt;=59,"45-59",Table1[[#This Row],[Patient Age]]&lt;=74,"60-74",TRUE,"75+")</f>
        <v>45-59</v>
      </c>
      <c r="P2212" t="str" cm="1">
        <f t="array" ref="P2212">_xlfn.IFS(Table1[[#This Row],[Patient Waittime]]&lt;=15,"0-15",Table1[[#This Row],[Patient Waittime]]&lt;=30,"16-30",Table1[[#This Row],[Patient Waittime]]&lt;=45,"31-45",Table1[[#This Row],[Patient Waittime]]&lt;=60,"46-60",TRUE,"60+")</f>
        <v>16-30</v>
      </c>
      <c r="Q2212">
        <f>--(Table1[[#This Row],[Patient Waittime]]&lt;=30)</f>
        <v>1</v>
      </c>
      <c r="R2212">
        <f>--Table1[[#This Row],[Patient Admission Flag]]</f>
        <v>0</v>
      </c>
      <c r="S2212">
        <f>--AND(Table1[[#This Row],[WithinTarget]]=1,Table1[[#This Row],[Patient Satisfaction Score]]&gt;=7)</f>
        <v>0</v>
      </c>
      <c r="T2212" t="str">
        <f>IF(LEFT(Table1[[#This Row],[Patient Gender]],1)="F","Female","Male")</f>
        <v>Female</v>
      </c>
    </row>
    <row r="2213" spans="1:20" x14ac:dyDescent="0.3">
      <c r="A2213" t="s">
        <v>2317</v>
      </c>
      <c r="B2213" s="1">
        <v>45564.798611111109</v>
      </c>
      <c r="C2213" t="s">
        <v>13</v>
      </c>
      <c r="D2213">
        <v>64</v>
      </c>
      <c r="E2213" t="s">
        <v>19</v>
      </c>
      <c r="F2213" t="s">
        <v>11</v>
      </c>
      <c r="G2213" t="b">
        <v>0</v>
      </c>
      <c r="I2213">
        <v>29</v>
      </c>
      <c r="J2213" t="b">
        <v>0</v>
      </c>
      <c r="K2213">
        <f>YEAR(Table1[[#This Row],[Patient Admission Date]])</f>
        <v>2024</v>
      </c>
      <c r="L2213" t="str">
        <f>TEXT(Table1[[#This Row],[Patient Admission Date]],"mmm")</f>
        <v>Sep</v>
      </c>
      <c r="M2213" t="str">
        <f>TEXT(Table1[[#This Row],[Patient Admission Date]],"ddd")</f>
        <v>Sun</v>
      </c>
      <c r="N2213" t="str">
        <f>TEXT(INT(HOUR(Table1[[#This Row],[Patient Admission Date]])/3)*3,"00")&amp;"-"&amp;TEXT(INT(HOUR(Table1[[#This Row],[Patient Admission Date]])/3)*3+3,"00")</f>
        <v>18-21</v>
      </c>
      <c r="O2213" t="str" cm="1">
        <f t="array" ref="O2213">_xlfn.IFS(Table1[[#This Row],[Patient Age]]&lt;=14,"0-14",Table1[[#This Row],[Patient Age]]&lt;=29,"15-29",Table1[[#This Row],[Patient Age]]&lt;=44,"30-44",Table1[[#This Row],[Patient Age]]&lt;=59,"45-59",Table1[[#This Row],[Patient Age]]&lt;=74,"60-74",TRUE,"75+")</f>
        <v>60-74</v>
      </c>
      <c r="P2213" t="str" cm="1">
        <f t="array" ref="P2213">_xlfn.IFS(Table1[[#This Row],[Patient Waittime]]&lt;=15,"0-15",Table1[[#This Row],[Patient Waittime]]&lt;=30,"16-30",Table1[[#This Row],[Patient Waittime]]&lt;=45,"31-45",Table1[[#This Row],[Patient Waittime]]&lt;=60,"46-60",TRUE,"60+")</f>
        <v>16-30</v>
      </c>
      <c r="Q2213">
        <f>--(Table1[[#This Row],[Patient Waittime]]&lt;=30)</f>
        <v>1</v>
      </c>
      <c r="R2213">
        <f>--Table1[[#This Row],[Patient Admission Flag]]</f>
        <v>0</v>
      </c>
      <c r="S2213">
        <f>--AND(Table1[[#This Row],[WithinTarget]]=1,Table1[[#This Row],[Patient Satisfaction Score]]&gt;=7)</f>
        <v>0</v>
      </c>
      <c r="T2213" t="str">
        <f>IF(LEFT(Table1[[#This Row],[Patient Gender]],1)="F","Female","Male")</f>
        <v>Female</v>
      </c>
    </row>
    <row r="2214" spans="1:20" x14ac:dyDescent="0.3">
      <c r="A2214" t="s">
        <v>2318</v>
      </c>
      <c r="B2214" s="1">
        <v>45536.9</v>
      </c>
      <c r="C2214" t="s">
        <v>13</v>
      </c>
      <c r="D2214">
        <v>6</v>
      </c>
      <c r="E2214" t="s">
        <v>19</v>
      </c>
      <c r="F2214" t="s">
        <v>11</v>
      </c>
      <c r="G2214" t="b">
        <v>0</v>
      </c>
      <c r="I2214">
        <v>41</v>
      </c>
      <c r="J2214" t="b">
        <v>0</v>
      </c>
      <c r="K2214">
        <f>YEAR(Table1[[#This Row],[Patient Admission Date]])</f>
        <v>2024</v>
      </c>
      <c r="L2214" t="str">
        <f>TEXT(Table1[[#This Row],[Patient Admission Date]],"mmm")</f>
        <v>Sep</v>
      </c>
      <c r="M2214" t="str">
        <f>TEXT(Table1[[#This Row],[Patient Admission Date]],"ddd")</f>
        <v>Sun</v>
      </c>
      <c r="N2214" t="str">
        <f>TEXT(INT(HOUR(Table1[[#This Row],[Patient Admission Date]])/3)*3,"00")&amp;"-"&amp;TEXT(INT(HOUR(Table1[[#This Row],[Patient Admission Date]])/3)*3+3,"00")</f>
        <v>21-24</v>
      </c>
      <c r="O2214" t="str" cm="1">
        <f t="array" ref="O2214">_xlfn.IFS(Table1[[#This Row],[Patient Age]]&lt;=14,"0-14",Table1[[#This Row],[Patient Age]]&lt;=29,"15-29",Table1[[#This Row],[Patient Age]]&lt;=44,"30-44",Table1[[#This Row],[Patient Age]]&lt;=59,"45-59",Table1[[#This Row],[Patient Age]]&lt;=74,"60-74",TRUE,"75+")</f>
        <v>0-14</v>
      </c>
      <c r="P2214" t="str" cm="1">
        <f t="array" ref="P2214">_xlfn.IFS(Table1[[#This Row],[Patient Waittime]]&lt;=15,"0-15",Table1[[#This Row],[Patient Waittime]]&lt;=30,"16-30",Table1[[#This Row],[Patient Waittime]]&lt;=45,"31-45",Table1[[#This Row],[Patient Waittime]]&lt;=60,"46-60",TRUE,"60+")</f>
        <v>31-45</v>
      </c>
      <c r="Q2214">
        <f>--(Table1[[#This Row],[Patient Waittime]]&lt;=30)</f>
        <v>0</v>
      </c>
      <c r="R2214">
        <f>--Table1[[#This Row],[Patient Admission Flag]]</f>
        <v>0</v>
      </c>
      <c r="S2214">
        <f>--AND(Table1[[#This Row],[WithinTarget]]=1,Table1[[#This Row],[Patient Satisfaction Score]]&gt;=7)</f>
        <v>0</v>
      </c>
      <c r="T2214" t="str">
        <f>IF(LEFT(Table1[[#This Row],[Patient Gender]],1)="F","Female","Male")</f>
        <v>Female</v>
      </c>
    </row>
    <row r="2215" spans="1:20" x14ac:dyDescent="0.3">
      <c r="A2215" t="s">
        <v>2319</v>
      </c>
      <c r="B2215" s="1">
        <v>45401.145833333336</v>
      </c>
      <c r="C2215" t="s">
        <v>13</v>
      </c>
      <c r="D2215">
        <v>66</v>
      </c>
      <c r="E2215" t="s">
        <v>19</v>
      </c>
      <c r="F2215" t="s">
        <v>11</v>
      </c>
      <c r="G2215" t="b">
        <v>0</v>
      </c>
      <c r="I2215">
        <v>41</v>
      </c>
      <c r="J2215" t="b">
        <v>0</v>
      </c>
      <c r="K2215">
        <f>YEAR(Table1[[#This Row],[Patient Admission Date]])</f>
        <v>2024</v>
      </c>
      <c r="L2215" t="str">
        <f>TEXT(Table1[[#This Row],[Patient Admission Date]],"mmm")</f>
        <v>Apr</v>
      </c>
      <c r="M2215" t="str">
        <f>TEXT(Table1[[#This Row],[Patient Admission Date]],"ddd")</f>
        <v>Fri</v>
      </c>
      <c r="N2215" t="str">
        <f>TEXT(INT(HOUR(Table1[[#This Row],[Patient Admission Date]])/3)*3,"00")&amp;"-"&amp;TEXT(INT(HOUR(Table1[[#This Row],[Patient Admission Date]])/3)*3+3,"00")</f>
        <v>03-06</v>
      </c>
      <c r="O2215" t="str" cm="1">
        <f t="array" ref="O2215">_xlfn.IFS(Table1[[#This Row],[Patient Age]]&lt;=14,"0-14",Table1[[#This Row],[Patient Age]]&lt;=29,"15-29",Table1[[#This Row],[Patient Age]]&lt;=44,"30-44",Table1[[#This Row],[Patient Age]]&lt;=59,"45-59",Table1[[#This Row],[Patient Age]]&lt;=74,"60-74",TRUE,"75+")</f>
        <v>60-74</v>
      </c>
      <c r="P2215" t="str" cm="1">
        <f t="array" ref="P2215">_xlfn.IFS(Table1[[#This Row],[Patient Waittime]]&lt;=15,"0-15",Table1[[#This Row],[Patient Waittime]]&lt;=30,"16-30",Table1[[#This Row],[Patient Waittime]]&lt;=45,"31-45",Table1[[#This Row],[Patient Waittime]]&lt;=60,"46-60",TRUE,"60+")</f>
        <v>31-45</v>
      </c>
      <c r="Q2215">
        <f>--(Table1[[#This Row],[Patient Waittime]]&lt;=30)</f>
        <v>0</v>
      </c>
      <c r="R2215">
        <f>--Table1[[#This Row],[Patient Admission Flag]]</f>
        <v>0</v>
      </c>
      <c r="S2215">
        <f>--AND(Table1[[#This Row],[WithinTarget]]=1,Table1[[#This Row],[Patient Satisfaction Score]]&gt;=7)</f>
        <v>0</v>
      </c>
      <c r="T2215" t="str">
        <f>IF(LEFT(Table1[[#This Row],[Patient Gender]],1)="F","Female","Male")</f>
        <v>Female</v>
      </c>
    </row>
    <row r="2216" spans="1:20" x14ac:dyDescent="0.3">
      <c r="A2216" t="s">
        <v>2320</v>
      </c>
      <c r="B2216" s="1">
        <v>45120.800694444442</v>
      </c>
      <c r="C2216" t="s">
        <v>13</v>
      </c>
      <c r="D2216">
        <v>48</v>
      </c>
      <c r="E2216" t="s">
        <v>19</v>
      </c>
      <c r="F2216" t="s">
        <v>11</v>
      </c>
      <c r="G2216" t="b">
        <v>0</v>
      </c>
      <c r="I2216">
        <v>19</v>
      </c>
      <c r="J2216" t="b">
        <v>0</v>
      </c>
      <c r="K2216">
        <f>YEAR(Table1[[#This Row],[Patient Admission Date]])</f>
        <v>2023</v>
      </c>
      <c r="L2216" t="str">
        <f>TEXT(Table1[[#This Row],[Patient Admission Date]],"mmm")</f>
        <v>Jul</v>
      </c>
      <c r="M2216" t="str">
        <f>TEXT(Table1[[#This Row],[Patient Admission Date]],"ddd")</f>
        <v>Thu</v>
      </c>
      <c r="N2216" t="str">
        <f>TEXT(INT(HOUR(Table1[[#This Row],[Patient Admission Date]])/3)*3,"00")&amp;"-"&amp;TEXT(INT(HOUR(Table1[[#This Row],[Patient Admission Date]])/3)*3+3,"00")</f>
        <v>18-21</v>
      </c>
      <c r="O2216" t="str" cm="1">
        <f t="array" ref="O2216">_xlfn.IFS(Table1[[#This Row],[Patient Age]]&lt;=14,"0-14",Table1[[#This Row],[Patient Age]]&lt;=29,"15-29",Table1[[#This Row],[Patient Age]]&lt;=44,"30-44",Table1[[#This Row],[Patient Age]]&lt;=59,"45-59",Table1[[#This Row],[Patient Age]]&lt;=74,"60-74",TRUE,"75+")</f>
        <v>45-59</v>
      </c>
      <c r="P2216" t="str" cm="1">
        <f t="array" ref="P2216">_xlfn.IFS(Table1[[#This Row],[Patient Waittime]]&lt;=15,"0-15",Table1[[#This Row],[Patient Waittime]]&lt;=30,"16-30",Table1[[#This Row],[Patient Waittime]]&lt;=45,"31-45",Table1[[#This Row],[Patient Waittime]]&lt;=60,"46-60",TRUE,"60+")</f>
        <v>16-30</v>
      </c>
      <c r="Q2216">
        <f>--(Table1[[#This Row],[Patient Waittime]]&lt;=30)</f>
        <v>1</v>
      </c>
      <c r="R2216">
        <f>--Table1[[#This Row],[Patient Admission Flag]]</f>
        <v>0</v>
      </c>
      <c r="S2216">
        <f>--AND(Table1[[#This Row],[WithinTarget]]=1,Table1[[#This Row],[Patient Satisfaction Score]]&gt;=7)</f>
        <v>0</v>
      </c>
      <c r="T2216" t="str">
        <f>IF(LEFT(Table1[[#This Row],[Patient Gender]],1)="F","Female","Male")</f>
        <v>Female</v>
      </c>
    </row>
    <row r="2217" spans="1:20" x14ac:dyDescent="0.3">
      <c r="A2217" t="s">
        <v>2321</v>
      </c>
      <c r="B2217" s="1">
        <v>45358.374305555553</v>
      </c>
      <c r="C2217" t="s">
        <v>13</v>
      </c>
      <c r="D2217">
        <v>12</v>
      </c>
      <c r="E2217" t="s">
        <v>19</v>
      </c>
      <c r="F2217" t="s">
        <v>11</v>
      </c>
      <c r="G2217" t="b">
        <v>0</v>
      </c>
      <c r="I2217">
        <v>48</v>
      </c>
      <c r="J2217" t="b">
        <v>0</v>
      </c>
      <c r="K2217">
        <f>YEAR(Table1[[#This Row],[Patient Admission Date]])</f>
        <v>2024</v>
      </c>
      <c r="L2217" t="str">
        <f>TEXT(Table1[[#This Row],[Patient Admission Date]],"mmm")</f>
        <v>Mar</v>
      </c>
      <c r="M2217" t="str">
        <f>TEXT(Table1[[#This Row],[Patient Admission Date]],"ddd")</f>
        <v>Thu</v>
      </c>
      <c r="N2217" t="str">
        <f>TEXT(INT(HOUR(Table1[[#This Row],[Patient Admission Date]])/3)*3,"00")&amp;"-"&amp;TEXT(INT(HOUR(Table1[[#This Row],[Patient Admission Date]])/3)*3+3,"00")</f>
        <v>06-09</v>
      </c>
      <c r="O2217" t="str" cm="1">
        <f t="array" ref="O2217">_xlfn.IFS(Table1[[#This Row],[Patient Age]]&lt;=14,"0-14",Table1[[#This Row],[Patient Age]]&lt;=29,"15-29",Table1[[#This Row],[Patient Age]]&lt;=44,"30-44",Table1[[#This Row],[Patient Age]]&lt;=59,"45-59",Table1[[#This Row],[Patient Age]]&lt;=74,"60-74",TRUE,"75+")</f>
        <v>0-14</v>
      </c>
      <c r="P2217" t="str" cm="1">
        <f t="array" ref="P2217">_xlfn.IFS(Table1[[#This Row],[Patient Waittime]]&lt;=15,"0-15",Table1[[#This Row],[Patient Waittime]]&lt;=30,"16-30",Table1[[#This Row],[Patient Waittime]]&lt;=45,"31-45",Table1[[#This Row],[Patient Waittime]]&lt;=60,"46-60",TRUE,"60+")</f>
        <v>46-60</v>
      </c>
      <c r="Q2217">
        <f>--(Table1[[#This Row],[Patient Waittime]]&lt;=30)</f>
        <v>0</v>
      </c>
      <c r="R2217">
        <f>--Table1[[#This Row],[Patient Admission Flag]]</f>
        <v>0</v>
      </c>
      <c r="S2217">
        <f>--AND(Table1[[#This Row],[WithinTarget]]=1,Table1[[#This Row],[Patient Satisfaction Score]]&gt;=7)</f>
        <v>0</v>
      </c>
      <c r="T2217" t="str">
        <f>IF(LEFT(Table1[[#This Row],[Patient Gender]],1)="F","Female","Male")</f>
        <v>Female</v>
      </c>
    </row>
    <row r="2218" spans="1:20" x14ac:dyDescent="0.3">
      <c r="A2218" t="s">
        <v>2322</v>
      </c>
      <c r="B2218" s="1">
        <v>45326.45416666667</v>
      </c>
      <c r="C2218" t="s">
        <v>13</v>
      </c>
      <c r="D2218">
        <v>55</v>
      </c>
      <c r="E2218" t="s">
        <v>19</v>
      </c>
      <c r="F2218" t="s">
        <v>11</v>
      </c>
      <c r="G2218" t="b">
        <v>0</v>
      </c>
      <c r="I2218">
        <v>28</v>
      </c>
      <c r="J2218" t="b">
        <v>0</v>
      </c>
      <c r="K2218">
        <f>YEAR(Table1[[#This Row],[Patient Admission Date]])</f>
        <v>2024</v>
      </c>
      <c r="L2218" t="str">
        <f>TEXT(Table1[[#This Row],[Patient Admission Date]],"mmm")</f>
        <v>Feb</v>
      </c>
      <c r="M2218" t="str">
        <f>TEXT(Table1[[#This Row],[Patient Admission Date]],"ddd")</f>
        <v>Sun</v>
      </c>
      <c r="N2218" t="str">
        <f>TEXT(INT(HOUR(Table1[[#This Row],[Patient Admission Date]])/3)*3,"00")&amp;"-"&amp;TEXT(INT(HOUR(Table1[[#This Row],[Patient Admission Date]])/3)*3+3,"00")</f>
        <v>09-12</v>
      </c>
      <c r="O2218" t="str" cm="1">
        <f t="array" ref="O2218">_xlfn.IFS(Table1[[#This Row],[Patient Age]]&lt;=14,"0-14",Table1[[#This Row],[Patient Age]]&lt;=29,"15-29",Table1[[#This Row],[Patient Age]]&lt;=44,"30-44",Table1[[#This Row],[Patient Age]]&lt;=59,"45-59",Table1[[#This Row],[Patient Age]]&lt;=74,"60-74",TRUE,"75+")</f>
        <v>45-59</v>
      </c>
      <c r="P2218" t="str" cm="1">
        <f t="array" ref="P2218">_xlfn.IFS(Table1[[#This Row],[Patient Waittime]]&lt;=15,"0-15",Table1[[#This Row],[Patient Waittime]]&lt;=30,"16-30",Table1[[#This Row],[Patient Waittime]]&lt;=45,"31-45",Table1[[#This Row],[Patient Waittime]]&lt;=60,"46-60",TRUE,"60+")</f>
        <v>16-30</v>
      </c>
      <c r="Q2218">
        <f>--(Table1[[#This Row],[Patient Waittime]]&lt;=30)</f>
        <v>1</v>
      </c>
      <c r="R2218">
        <f>--Table1[[#This Row],[Patient Admission Flag]]</f>
        <v>0</v>
      </c>
      <c r="S2218">
        <f>--AND(Table1[[#This Row],[WithinTarget]]=1,Table1[[#This Row],[Patient Satisfaction Score]]&gt;=7)</f>
        <v>0</v>
      </c>
      <c r="T2218" t="str">
        <f>IF(LEFT(Table1[[#This Row],[Patient Gender]],1)="F","Female","Male")</f>
        <v>Female</v>
      </c>
    </row>
    <row r="2219" spans="1:20" x14ac:dyDescent="0.3">
      <c r="A2219" t="s">
        <v>2323</v>
      </c>
      <c r="B2219" s="1">
        <v>45579.538888888892</v>
      </c>
      <c r="C2219" t="s">
        <v>13</v>
      </c>
      <c r="D2219">
        <v>51</v>
      </c>
      <c r="E2219" t="s">
        <v>19</v>
      </c>
      <c r="F2219" t="s">
        <v>11</v>
      </c>
      <c r="G2219" t="b">
        <v>0</v>
      </c>
      <c r="I2219">
        <v>47</v>
      </c>
      <c r="J2219" t="b">
        <v>0</v>
      </c>
      <c r="K2219">
        <f>YEAR(Table1[[#This Row],[Patient Admission Date]])</f>
        <v>2024</v>
      </c>
      <c r="L2219" t="str">
        <f>TEXT(Table1[[#This Row],[Patient Admission Date]],"mmm")</f>
        <v>Oct</v>
      </c>
      <c r="M2219" t="str">
        <f>TEXT(Table1[[#This Row],[Patient Admission Date]],"ddd")</f>
        <v>Mon</v>
      </c>
      <c r="N2219" t="str">
        <f>TEXT(INT(HOUR(Table1[[#This Row],[Patient Admission Date]])/3)*3,"00")&amp;"-"&amp;TEXT(INT(HOUR(Table1[[#This Row],[Patient Admission Date]])/3)*3+3,"00")</f>
        <v>12-15</v>
      </c>
      <c r="O2219" t="str" cm="1">
        <f t="array" ref="O2219">_xlfn.IFS(Table1[[#This Row],[Patient Age]]&lt;=14,"0-14",Table1[[#This Row],[Patient Age]]&lt;=29,"15-29",Table1[[#This Row],[Patient Age]]&lt;=44,"30-44",Table1[[#This Row],[Patient Age]]&lt;=59,"45-59",Table1[[#This Row],[Patient Age]]&lt;=74,"60-74",TRUE,"75+")</f>
        <v>45-59</v>
      </c>
      <c r="P2219" t="str" cm="1">
        <f t="array" ref="P2219">_xlfn.IFS(Table1[[#This Row],[Patient Waittime]]&lt;=15,"0-15",Table1[[#This Row],[Patient Waittime]]&lt;=30,"16-30",Table1[[#This Row],[Patient Waittime]]&lt;=45,"31-45",Table1[[#This Row],[Patient Waittime]]&lt;=60,"46-60",TRUE,"60+")</f>
        <v>46-60</v>
      </c>
      <c r="Q2219">
        <f>--(Table1[[#This Row],[Patient Waittime]]&lt;=30)</f>
        <v>0</v>
      </c>
      <c r="R2219">
        <f>--Table1[[#This Row],[Patient Admission Flag]]</f>
        <v>0</v>
      </c>
      <c r="S2219">
        <f>--AND(Table1[[#This Row],[WithinTarget]]=1,Table1[[#This Row],[Patient Satisfaction Score]]&gt;=7)</f>
        <v>0</v>
      </c>
      <c r="T2219" t="str">
        <f>IF(LEFT(Table1[[#This Row],[Patient Gender]],1)="F","Female","Male")</f>
        <v>Female</v>
      </c>
    </row>
    <row r="2220" spans="1:20" x14ac:dyDescent="0.3">
      <c r="A2220" t="s">
        <v>2324</v>
      </c>
      <c r="B2220" s="1">
        <v>45191.51666666667</v>
      </c>
      <c r="C2220" t="s">
        <v>13</v>
      </c>
      <c r="D2220">
        <v>78</v>
      </c>
      <c r="E2220" t="s">
        <v>19</v>
      </c>
      <c r="F2220" t="s">
        <v>11</v>
      </c>
      <c r="G2220" t="b">
        <v>0</v>
      </c>
      <c r="I2220">
        <v>26</v>
      </c>
      <c r="J2220" t="b">
        <v>0</v>
      </c>
      <c r="K2220">
        <f>YEAR(Table1[[#This Row],[Patient Admission Date]])</f>
        <v>2023</v>
      </c>
      <c r="L2220" t="str">
        <f>TEXT(Table1[[#This Row],[Patient Admission Date]],"mmm")</f>
        <v>Sep</v>
      </c>
      <c r="M2220" t="str">
        <f>TEXT(Table1[[#This Row],[Patient Admission Date]],"ddd")</f>
        <v>Fri</v>
      </c>
      <c r="N2220" t="str">
        <f>TEXT(INT(HOUR(Table1[[#This Row],[Patient Admission Date]])/3)*3,"00")&amp;"-"&amp;TEXT(INT(HOUR(Table1[[#This Row],[Patient Admission Date]])/3)*3+3,"00")</f>
        <v>12-15</v>
      </c>
      <c r="O2220" t="str" cm="1">
        <f t="array" ref="O2220">_xlfn.IFS(Table1[[#This Row],[Patient Age]]&lt;=14,"0-14",Table1[[#This Row],[Patient Age]]&lt;=29,"15-29",Table1[[#This Row],[Patient Age]]&lt;=44,"30-44",Table1[[#This Row],[Patient Age]]&lt;=59,"45-59",Table1[[#This Row],[Patient Age]]&lt;=74,"60-74",TRUE,"75+")</f>
        <v>75+</v>
      </c>
      <c r="P2220" t="str" cm="1">
        <f t="array" ref="P2220">_xlfn.IFS(Table1[[#This Row],[Patient Waittime]]&lt;=15,"0-15",Table1[[#This Row],[Patient Waittime]]&lt;=30,"16-30",Table1[[#This Row],[Patient Waittime]]&lt;=45,"31-45",Table1[[#This Row],[Patient Waittime]]&lt;=60,"46-60",TRUE,"60+")</f>
        <v>16-30</v>
      </c>
      <c r="Q2220">
        <f>--(Table1[[#This Row],[Patient Waittime]]&lt;=30)</f>
        <v>1</v>
      </c>
      <c r="R2220">
        <f>--Table1[[#This Row],[Patient Admission Flag]]</f>
        <v>0</v>
      </c>
      <c r="S2220">
        <f>--AND(Table1[[#This Row],[WithinTarget]]=1,Table1[[#This Row],[Patient Satisfaction Score]]&gt;=7)</f>
        <v>0</v>
      </c>
      <c r="T2220" t="str">
        <f>IF(LEFT(Table1[[#This Row],[Patient Gender]],1)="F","Female","Male")</f>
        <v>Female</v>
      </c>
    </row>
    <row r="2221" spans="1:20" x14ac:dyDescent="0.3">
      <c r="A2221" t="s">
        <v>2325</v>
      </c>
      <c r="B2221" s="1">
        <v>45518.381249999999</v>
      </c>
      <c r="C2221" t="s">
        <v>13</v>
      </c>
      <c r="D2221">
        <v>72</v>
      </c>
      <c r="E2221" t="s">
        <v>19</v>
      </c>
      <c r="F2221" t="s">
        <v>11</v>
      </c>
      <c r="G2221" t="b">
        <v>0</v>
      </c>
      <c r="I2221">
        <v>51</v>
      </c>
      <c r="J2221" t="b">
        <v>0</v>
      </c>
      <c r="K2221">
        <f>YEAR(Table1[[#This Row],[Patient Admission Date]])</f>
        <v>2024</v>
      </c>
      <c r="L2221" t="str">
        <f>TEXT(Table1[[#This Row],[Patient Admission Date]],"mmm")</f>
        <v>Aug</v>
      </c>
      <c r="M2221" t="str">
        <f>TEXT(Table1[[#This Row],[Patient Admission Date]],"ddd")</f>
        <v>Wed</v>
      </c>
      <c r="N2221" t="str">
        <f>TEXT(INT(HOUR(Table1[[#This Row],[Patient Admission Date]])/3)*3,"00")&amp;"-"&amp;TEXT(INT(HOUR(Table1[[#This Row],[Patient Admission Date]])/3)*3+3,"00")</f>
        <v>09-12</v>
      </c>
      <c r="O2221" t="str" cm="1">
        <f t="array" ref="O2221">_xlfn.IFS(Table1[[#This Row],[Patient Age]]&lt;=14,"0-14",Table1[[#This Row],[Patient Age]]&lt;=29,"15-29",Table1[[#This Row],[Patient Age]]&lt;=44,"30-44",Table1[[#This Row],[Patient Age]]&lt;=59,"45-59",Table1[[#This Row],[Patient Age]]&lt;=74,"60-74",TRUE,"75+")</f>
        <v>60-74</v>
      </c>
      <c r="P2221" t="str" cm="1">
        <f t="array" ref="P2221">_xlfn.IFS(Table1[[#This Row],[Patient Waittime]]&lt;=15,"0-15",Table1[[#This Row],[Patient Waittime]]&lt;=30,"16-30",Table1[[#This Row],[Patient Waittime]]&lt;=45,"31-45",Table1[[#This Row],[Patient Waittime]]&lt;=60,"46-60",TRUE,"60+")</f>
        <v>46-60</v>
      </c>
      <c r="Q2221">
        <f>--(Table1[[#This Row],[Patient Waittime]]&lt;=30)</f>
        <v>0</v>
      </c>
      <c r="R2221">
        <f>--Table1[[#This Row],[Patient Admission Flag]]</f>
        <v>0</v>
      </c>
      <c r="S2221">
        <f>--AND(Table1[[#This Row],[WithinTarget]]=1,Table1[[#This Row],[Patient Satisfaction Score]]&gt;=7)</f>
        <v>0</v>
      </c>
      <c r="T2221" t="str">
        <f>IF(LEFT(Table1[[#This Row],[Patient Gender]],1)="F","Female","Male")</f>
        <v>Female</v>
      </c>
    </row>
    <row r="2222" spans="1:20" x14ac:dyDescent="0.3">
      <c r="A2222" t="s">
        <v>2326</v>
      </c>
      <c r="B2222" s="1">
        <v>45579.344444444447</v>
      </c>
      <c r="C2222" t="s">
        <v>13</v>
      </c>
      <c r="D2222">
        <v>21</v>
      </c>
      <c r="E2222" t="s">
        <v>19</v>
      </c>
      <c r="F2222" t="s">
        <v>11</v>
      </c>
      <c r="G2222" t="b">
        <v>0</v>
      </c>
      <c r="I2222">
        <v>54</v>
      </c>
      <c r="J2222" t="b">
        <v>0</v>
      </c>
      <c r="K2222">
        <f>YEAR(Table1[[#This Row],[Patient Admission Date]])</f>
        <v>2024</v>
      </c>
      <c r="L2222" t="str">
        <f>TEXT(Table1[[#This Row],[Patient Admission Date]],"mmm")</f>
        <v>Oct</v>
      </c>
      <c r="M2222" t="str">
        <f>TEXT(Table1[[#This Row],[Patient Admission Date]],"ddd")</f>
        <v>Mon</v>
      </c>
      <c r="N2222" t="str">
        <f>TEXT(INT(HOUR(Table1[[#This Row],[Patient Admission Date]])/3)*3,"00")&amp;"-"&amp;TEXT(INT(HOUR(Table1[[#This Row],[Patient Admission Date]])/3)*3+3,"00")</f>
        <v>06-09</v>
      </c>
      <c r="O2222" t="str" cm="1">
        <f t="array" ref="O2222">_xlfn.IFS(Table1[[#This Row],[Patient Age]]&lt;=14,"0-14",Table1[[#This Row],[Patient Age]]&lt;=29,"15-29",Table1[[#This Row],[Patient Age]]&lt;=44,"30-44",Table1[[#This Row],[Patient Age]]&lt;=59,"45-59",Table1[[#This Row],[Patient Age]]&lt;=74,"60-74",TRUE,"75+")</f>
        <v>15-29</v>
      </c>
      <c r="P2222" t="str" cm="1">
        <f t="array" ref="P2222">_xlfn.IFS(Table1[[#This Row],[Patient Waittime]]&lt;=15,"0-15",Table1[[#This Row],[Patient Waittime]]&lt;=30,"16-30",Table1[[#This Row],[Patient Waittime]]&lt;=45,"31-45",Table1[[#This Row],[Patient Waittime]]&lt;=60,"46-60",TRUE,"60+")</f>
        <v>46-60</v>
      </c>
      <c r="Q2222">
        <f>--(Table1[[#This Row],[Patient Waittime]]&lt;=30)</f>
        <v>0</v>
      </c>
      <c r="R2222">
        <f>--Table1[[#This Row],[Patient Admission Flag]]</f>
        <v>0</v>
      </c>
      <c r="S2222">
        <f>--AND(Table1[[#This Row],[WithinTarget]]=1,Table1[[#This Row],[Patient Satisfaction Score]]&gt;=7)</f>
        <v>0</v>
      </c>
      <c r="T2222" t="str">
        <f>IF(LEFT(Table1[[#This Row],[Patient Gender]],1)="F","Female","Male")</f>
        <v>Female</v>
      </c>
    </row>
    <row r="2223" spans="1:20" x14ac:dyDescent="0.3">
      <c r="A2223" t="s">
        <v>2327</v>
      </c>
      <c r="B2223" s="1">
        <v>45037.470833333333</v>
      </c>
      <c r="C2223" t="s">
        <v>13</v>
      </c>
      <c r="D2223">
        <v>7</v>
      </c>
      <c r="E2223" t="s">
        <v>19</v>
      </c>
      <c r="F2223" t="s">
        <v>11</v>
      </c>
      <c r="G2223" t="b">
        <v>0</v>
      </c>
      <c r="I2223">
        <v>13</v>
      </c>
      <c r="J2223" t="b">
        <v>0</v>
      </c>
      <c r="K2223">
        <f>YEAR(Table1[[#This Row],[Patient Admission Date]])</f>
        <v>2023</v>
      </c>
      <c r="L2223" t="str">
        <f>TEXT(Table1[[#This Row],[Patient Admission Date]],"mmm")</f>
        <v>Apr</v>
      </c>
      <c r="M2223" t="str">
        <f>TEXT(Table1[[#This Row],[Patient Admission Date]],"ddd")</f>
        <v>Fri</v>
      </c>
      <c r="N2223" t="str">
        <f>TEXT(INT(HOUR(Table1[[#This Row],[Patient Admission Date]])/3)*3,"00")&amp;"-"&amp;TEXT(INT(HOUR(Table1[[#This Row],[Patient Admission Date]])/3)*3+3,"00")</f>
        <v>09-12</v>
      </c>
      <c r="O2223" t="str" cm="1">
        <f t="array" ref="O2223">_xlfn.IFS(Table1[[#This Row],[Patient Age]]&lt;=14,"0-14",Table1[[#This Row],[Patient Age]]&lt;=29,"15-29",Table1[[#This Row],[Patient Age]]&lt;=44,"30-44",Table1[[#This Row],[Patient Age]]&lt;=59,"45-59",Table1[[#This Row],[Patient Age]]&lt;=74,"60-74",TRUE,"75+")</f>
        <v>0-14</v>
      </c>
      <c r="P2223" t="str" cm="1">
        <f t="array" ref="P2223">_xlfn.IFS(Table1[[#This Row],[Patient Waittime]]&lt;=15,"0-15",Table1[[#This Row],[Patient Waittime]]&lt;=30,"16-30",Table1[[#This Row],[Patient Waittime]]&lt;=45,"31-45",Table1[[#This Row],[Patient Waittime]]&lt;=60,"46-60",TRUE,"60+")</f>
        <v>0-15</v>
      </c>
      <c r="Q2223">
        <f>--(Table1[[#This Row],[Patient Waittime]]&lt;=30)</f>
        <v>1</v>
      </c>
      <c r="R2223">
        <f>--Table1[[#This Row],[Patient Admission Flag]]</f>
        <v>0</v>
      </c>
      <c r="S2223">
        <f>--AND(Table1[[#This Row],[WithinTarget]]=1,Table1[[#This Row],[Patient Satisfaction Score]]&gt;=7)</f>
        <v>0</v>
      </c>
      <c r="T2223" t="str">
        <f>IF(LEFT(Table1[[#This Row],[Patient Gender]],1)="F","Female","Male")</f>
        <v>Female</v>
      </c>
    </row>
    <row r="2224" spans="1:20" x14ac:dyDescent="0.3">
      <c r="A2224" t="s">
        <v>2328</v>
      </c>
      <c r="B2224" s="1">
        <v>45028.164583333331</v>
      </c>
      <c r="C2224" t="s">
        <v>13</v>
      </c>
      <c r="D2224">
        <v>11</v>
      </c>
      <c r="E2224" t="s">
        <v>19</v>
      </c>
      <c r="F2224" t="s">
        <v>11</v>
      </c>
      <c r="G2224" t="b">
        <v>0</v>
      </c>
      <c r="I2224">
        <v>14</v>
      </c>
      <c r="J2224" t="b">
        <v>0</v>
      </c>
      <c r="K2224">
        <f>YEAR(Table1[[#This Row],[Patient Admission Date]])</f>
        <v>2023</v>
      </c>
      <c r="L2224" t="str">
        <f>TEXT(Table1[[#This Row],[Patient Admission Date]],"mmm")</f>
        <v>Apr</v>
      </c>
      <c r="M2224" t="str">
        <f>TEXT(Table1[[#This Row],[Patient Admission Date]],"ddd")</f>
        <v>Wed</v>
      </c>
      <c r="N2224" t="str">
        <f>TEXT(INT(HOUR(Table1[[#This Row],[Patient Admission Date]])/3)*3,"00")&amp;"-"&amp;TEXT(INT(HOUR(Table1[[#This Row],[Patient Admission Date]])/3)*3+3,"00")</f>
        <v>03-06</v>
      </c>
      <c r="O2224" t="str" cm="1">
        <f t="array" ref="O2224">_xlfn.IFS(Table1[[#This Row],[Patient Age]]&lt;=14,"0-14",Table1[[#This Row],[Patient Age]]&lt;=29,"15-29",Table1[[#This Row],[Patient Age]]&lt;=44,"30-44",Table1[[#This Row],[Patient Age]]&lt;=59,"45-59",Table1[[#This Row],[Patient Age]]&lt;=74,"60-74",TRUE,"75+")</f>
        <v>0-14</v>
      </c>
      <c r="P2224" t="str" cm="1">
        <f t="array" ref="P2224">_xlfn.IFS(Table1[[#This Row],[Patient Waittime]]&lt;=15,"0-15",Table1[[#This Row],[Patient Waittime]]&lt;=30,"16-30",Table1[[#This Row],[Patient Waittime]]&lt;=45,"31-45",Table1[[#This Row],[Patient Waittime]]&lt;=60,"46-60",TRUE,"60+")</f>
        <v>0-15</v>
      </c>
      <c r="Q2224">
        <f>--(Table1[[#This Row],[Patient Waittime]]&lt;=30)</f>
        <v>1</v>
      </c>
      <c r="R2224">
        <f>--Table1[[#This Row],[Patient Admission Flag]]</f>
        <v>0</v>
      </c>
      <c r="S2224">
        <f>--AND(Table1[[#This Row],[WithinTarget]]=1,Table1[[#This Row],[Patient Satisfaction Score]]&gt;=7)</f>
        <v>0</v>
      </c>
      <c r="T2224" t="str">
        <f>IF(LEFT(Table1[[#This Row],[Patient Gender]],1)="F","Female","Male")</f>
        <v>Female</v>
      </c>
    </row>
    <row r="2225" spans="1:20" x14ac:dyDescent="0.3">
      <c r="A2225" t="s">
        <v>2329</v>
      </c>
      <c r="B2225" s="1">
        <v>45540.874305555553</v>
      </c>
      <c r="C2225" t="s">
        <v>13</v>
      </c>
      <c r="D2225">
        <v>51</v>
      </c>
      <c r="E2225" t="s">
        <v>19</v>
      </c>
      <c r="F2225" t="s">
        <v>11</v>
      </c>
      <c r="G2225" t="b">
        <v>0</v>
      </c>
      <c r="I2225">
        <v>14</v>
      </c>
      <c r="J2225" t="b">
        <v>0</v>
      </c>
      <c r="K2225">
        <f>YEAR(Table1[[#This Row],[Patient Admission Date]])</f>
        <v>2024</v>
      </c>
      <c r="L2225" t="str">
        <f>TEXT(Table1[[#This Row],[Patient Admission Date]],"mmm")</f>
        <v>Sep</v>
      </c>
      <c r="M2225" t="str">
        <f>TEXT(Table1[[#This Row],[Patient Admission Date]],"ddd")</f>
        <v>Thu</v>
      </c>
      <c r="N2225" t="str">
        <f>TEXT(INT(HOUR(Table1[[#This Row],[Patient Admission Date]])/3)*3,"00")&amp;"-"&amp;TEXT(INT(HOUR(Table1[[#This Row],[Patient Admission Date]])/3)*3+3,"00")</f>
        <v>18-21</v>
      </c>
      <c r="O2225" t="str" cm="1">
        <f t="array" ref="O2225">_xlfn.IFS(Table1[[#This Row],[Patient Age]]&lt;=14,"0-14",Table1[[#This Row],[Patient Age]]&lt;=29,"15-29",Table1[[#This Row],[Patient Age]]&lt;=44,"30-44",Table1[[#This Row],[Patient Age]]&lt;=59,"45-59",Table1[[#This Row],[Patient Age]]&lt;=74,"60-74",TRUE,"75+")</f>
        <v>45-59</v>
      </c>
      <c r="P2225" t="str" cm="1">
        <f t="array" ref="P2225">_xlfn.IFS(Table1[[#This Row],[Patient Waittime]]&lt;=15,"0-15",Table1[[#This Row],[Patient Waittime]]&lt;=30,"16-30",Table1[[#This Row],[Patient Waittime]]&lt;=45,"31-45",Table1[[#This Row],[Patient Waittime]]&lt;=60,"46-60",TRUE,"60+")</f>
        <v>0-15</v>
      </c>
      <c r="Q2225">
        <f>--(Table1[[#This Row],[Patient Waittime]]&lt;=30)</f>
        <v>1</v>
      </c>
      <c r="R2225">
        <f>--Table1[[#This Row],[Patient Admission Flag]]</f>
        <v>0</v>
      </c>
      <c r="S2225">
        <f>--AND(Table1[[#This Row],[WithinTarget]]=1,Table1[[#This Row],[Patient Satisfaction Score]]&gt;=7)</f>
        <v>0</v>
      </c>
      <c r="T2225" t="str">
        <f>IF(LEFT(Table1[[#This Row],[Patient Gender]],1)="F","Female","Male")</f>
        <v>Female</v>
      </c>
    </row>
    <row r="2226" spans="1:20" x14ac:dyDescent="0.3">
      <c r="A2226" t="s">
        <v>2330</v>
      </c>
      <c r="B2226" s="1">
        <v>45267.597222222219</v>
      </c>
      <c r="C2226" t="s">
        <v>13</v>
      </c>
      <c r="D2226">
        <v>67</v>
      </c>
      <c r="E2226" t="s">
        <v>19</v>
      </c>
      <c r="F2226" t="s">
        <v>11</v>
      </c>
      <c r="G2226" t="b">
        <v>0</v>
      </c>
      <c r="I2226">
        <v>25</v>
      </c>
      <c r="J2226" t="b">
        <v>0</v>
      </c>
      <c r="K2226">
        <f>YEAR(Table1[[#This Row],[Patient Admission Date]])</f>
        <v>2023</v>
      </c>
      <c r="L2226" t="str">
        <f>TEXT(Table1[[#This Row],[Patient Admission Date]],"mmm")</f>
        <v>Dec</v>
      </c>
      <c r="M2226" t="str">
        <f>TEXT(Table1[[#This Row],[Patient Admission Date]],"ddd")</f>
        <v>Thu</v>
      </c>
      <c r="N2226" t="str">
        <f>TEXT(INT(HOUR(Table1[[#This Row],[Patient Admission Date]])/3)*3,"00")&amp;"-"&amp;TEXT(INT(HOUR(Table1[[#This Row],[Patient Admission Date]])/3)*3+3,"00")</f>
        <v>12-15</v>
      </c>
      <c r="O2226" t="str" cm="1">
        <f t="array" ref="O2226">_xlfn.IFS(Table1[[#This Row],[Patient Age]]&lt;=14,"0-14",Table1[[#This Row],[Patient Age]]&lt;=29,"15-29",Table1[[#This Row],[Patient Age]]&lt;=44,"30-44",Table1[[#This Row],[Patient Age]]&lt;=59,"45-59",Table1[[#This Row],[Patient Age]]&lt;=74,"60-74",TRUE,"75+")</f>
        <v>60-74</v>
      </c>
      <c r="P2226" t="str" cm="1">
        <f t="array" ref="P2226">_xlfn.IFS(Table1[[#This Row],[Patient Waittime]]&lt;=15,"0-15",Table1[[#This Row],[Patient Waittime]]&lt;=30,"16-30",Table1[[#This Row],[Patient Waittime]]&lt;=45,"31-45",Table1[[#This Row],[Patient Waittime]]&lt;=60,"46-60",TRUE,"60+")</f>
        <v>16-30</v>
      </c>
      <c r="Q2226">
        <f>--(Table1[[#This Row],[Patient Waittime]]&lt;=30)</f>
        <v>1</v>
      </c>
      <c r="R2226">
        <f>--Table1[[#This Row],[Patient Admission Flag]]</f>
        <v>0</v>
      </c>
      <c r="S2226">
        <f>--AND(Table1[[#This Row],[WithinTarget]]=1,Table1[[#This Row],[Patient Satisfaction Score]]&gt;=7)</f>
        <v>0</v>
      </c>
      <c r="T2226" t="str">
        <f>IF(LEFT(Table1[[#This Row],[Patient Gender]],1)="F","Female","Male")</f>
        <v>Female</v>
      </c>
    </row>
    <row r="2227" spans="1:20" x14ac:dyDescent="0.3">
      <c r="A2227" t="s">
        <v>2331</v>
      </c>
      <c r="B2227" s="1">
        <v>45177.36041666667</v>
      </c>
      <c r="C2227" t="s">
        <v>13</v>
      </c>
      <c r="D2227">
        <v>38</v>
      </c>
      <c r="E2227" t="s">
        <v>19</v>
      </c>
      <c r="F2227" t="s">
        <v>11</v>
      </c>
      <c r="G2227" t="b">
        <v>0</v>
      </c>
      <c r="I2227">
        <v>39</v>
      </c>
      <c r="J2227" t="b">
        <v>0</v>
      </c>
      <c r="K2227">
        <f>YEAR(Table1[[#This Row],[Patient Admission Date]])</f>
        <v>2023</v>
      </c>
      <c r="L2227" t="str">
        <f>TEXT(Table1[[#This Row],[Patient Admission Date]],"mmm")</f>
        <v>Sep</v>
      </c>
      <c r="M2227" t="str">
        <f>TEXT(Table1[[#This Row],[Patient Admission Date]],"ddd")</f>
        <v>Fri</v>
      </c>
      <c r="N2227" t="str">
        <f>TEXT(INT(HOUR(Table1[[#This Row],[Patient Admission Date]])/3)*3,"00")&amp;"-"&amp;TEXT(INT(HOUR(Table1[[#This Row],[Patient Admission Date]])/3)*3+3,"00")</f>
        <v>06-09</v>
      </c>
      <c r="O2227" t="str" cm="1">
        <f t="array" ref="O2227">_xlfn.IFS(Table1[[#This Row],[Patient Age]]&lt;=14,"0-14",Table1[[#This Row],[Patient Age]]&lt;=29,"15-29",Table1[[#This Row],[Patient Age]]&lt;=44,"30-44",Table1[[#This Row],[Patient Age]]&lt;=59,"45-59",Table1[[#This Row],[Patient Age]]&lt;=74,"60-74",TRUE,"75+")</f>
        <v>30-44</v>
      </c>
      <c r="P2227" t="str" cm="1">
        <f t="array" ref="P2227">_xlfn.IFS(Table1[[#This Row],[Patient Waittime]]&lt;=15,"0-15",Table1[[#This Row],[Patient Waittime]]&lt;=30,"16-30",Table1[[#This Row],[Patient Waittime]]&lt;=45,"31-45",Table1[[#This Row],[Patient Waittime]]&lt;=60,"46-60",TRUE,"60+")</f>
        <v>31-45</v>
      </c>
      <c r="Q2227">
        <f>--(Table1[[#This Row],[Patient Waittime]]&lt;=30)</f>
        <v>0</v>
      </c>
      <c r="R2227">
        <f>--Table1[[#This Row],[Patient Admission Flag]]</f>
        <v>0</v>
      </c>
      <c r="S2227">
        <f>--AND(Table1[[#This Row],[WithinTarget]]=1,Table1[[#This Row],[Patient Satisfaction Score]]&gt;=7)</f>
        <v>0</v>
      </c>
      <c r="T2227" t="str">
        <f>IF(LEFT(Table1[[#This Row],[Patient Gender]],1)="F","Female","Male")</f>
        <v>Female</v>
      </c>
    </row>
    <row r="2228" spans="1:20" x14ac:dyDescent="0.3">
      <c r="A2228" t="s">
        <v>2332</v>
      </c>
      <c r="B2228" s="1">
        <v>45297.083333333336</v>
      </c>
      <c r="C2228" t="s">
        <v>13</v>
      </c>
      <c r="D2228">
        <v>5</v>
      </c>
      <c r="E2228" t="s">
        <v>19</v>
      </c>
      <c r="F2228" t="s">
        <v>11</v>
      </c>
      <c r="G2228" t="b">
        <v>0</v>
      </c>
      <c r="I2228">
        <v>41</v>
      </c>
      <c r="J2228" t="b">
        <v>0</v>
      </c>
      <c r="K2228">
        <f>YEAR(Table1[[#This Row],[Patient Admission Date]])</f>
        <v>2024</v>
      </c>
      <c r="L2228" t="str">
        <f>TEXT(Table1[[#This Row],[Patient Admission Date]],"mmm")</f>
        <v>Jan</v>
      </c>
      <c r="M2228" t="str">
        <f>TEXT(Table1[[#This Row],[Patient Admission Date]],"ddd")</f>
        <v>Sat</v>
      </c>
      <c r="N2228" t="str">
        <f>TEXT(INT(HOUR(Table1[[#This Row],[Patient Admission Date]])/3)*3,"00")&amp;"-"&amp;TEXT(INT(HOUR(Table1[[#This Row],[Patient Admission Date]])/3)*3+3,"00")</f>
        <v>00-03</v>
      </c>
      <c r="O2228" t="str" cm="1">
        <f t="array" ref="O2228">_xlfn.IFS(Table1[[#This Row],[Patient Age]]&lt;=14,"0-14",Table1[[#This Row],[Patient Age]]&lt;=29,"15-29",Table1[[#This Row],[Patient Age]]&lt;=44,"30-44",Table1[[#This Row],[Patient Age]]&lt;=59,"45-59",Table1[[#This Row],[Patient Age]]&lt;=74,"60-74",TRUE,"75+")</f>
        <v>0-14</v>
      </c>
      <c r="P2228" t="str" cm="1">
        <f t="array" ref="P2228">_xlfn.IFS(Table1[[#This Row],[Patient Waittime]]&lt;=15,"0-15",Table1[[#This Row],[Patient Waittime]]&lt;=30,"16-30",Table1[[#This Row],[Patient Waittime]]&lt;=45,"31-45",Table1[[#This Row],[Patient Waittime]]&lt;=60,"46-60",TRUE,"60+")</f>
        <v>31-45</v>
      </c>
      <c r="Q2228">
        <f>--(Table1[[#This Row],[Patient Waittime]]&lt;=30)</f>
        <v>0</v>
      </c>
      <c r="R2228">
        <f>--Table1[[#This Row],[Patient Admission Flag]]</f>
        <v>0</v>
      </c>
      <c r="S2228">
        <f>--AND(Table1[[#This Row],[WithinTarget]]=1,Table1[[#This Row],[Patient Satisfaction Score]]&gt;=7)</f>
        <v>0</v>
      </c>
      <c r="T2228" t="str">
        <f>IF(LEFT(Table1[[#This Row],[Patient Gender]],1)="F","Female","Male")</f>
        <v>Female</v>
      </c>
    </row>
    <row r="2229" spans="1:20" x14ac:dyDescent="0.3">
      <c r="A2229" t="s">
        <v>2333</v>
      </c>
      <c r="B2229" s="1">
        <v>45427.363194444442</v>
      </c>
      <c r="C2229" t="s">
        <v>13</v>
      </c>
      <c r="D2229">
        <v>57</v>
      </c>
      <c r="E2229" t="s">
        <v>19</v>
      </c>
      <c r="F2229" t="s">
        <v>11</v>
      </c>
      <c r="G2229" t="b">
        <v>0</v>
      </c>
      <c r="I2229">
        <v>43</v>
      </c>
      <c r="J2229" t="b">
        <v>0</v>
      </c>
      <c r="K2229">
        <f>YEAR(Table1[[#This Row],[Patient Admission Date]])</f>
        <v>2024</v>
      </c>
      <c r="L2229" t="str">
        <f>TEXT(Table1[[#This Row],[Patient Admission Date]],"mmm")</f>
        <v>May</v>
      </c>
      <c r="M2229" t="str">
        <f>TEXT(Table1[[#This Row],[Patient Admission Date]],"ddd")</f>
        <v>Wed</v>
      </c>
      <c r="N2229" t="str">
        <f>TEXT(INT(HOUR(Table1[[#This Row],[Patient Admission Date]])/3)*3,"00")&amp;"-"&amp;TEXT(INT(HOUR(Table1[[#This Row],[Patient Admission Date]])/3)*3+3,"00")</f>
        <v>06-09</v>
      </c>
      <c r="O2229" t="str" cm="1">
        <f t="array" ref="O2229">_xlfn.IFS(Table1[[#This Row],[Patient Age]]&lt;=14,"0-14",Table1[[#This Row],[Patient Age]]&lt;=29,"15-29",Table1[[#This Row],[Patient Age]]&lt;=44,"30-44",Table1[[#This Row],[Patient Age]]&lt;=59,"45-59",Table1[[#This Row],[Patient Age]]&lt;=74,"60-74",TRUE,"75+")</f>
        <v>45-59</v>
      </c>
      <c r="P2229" t="str" cm="1">
        <f t="array" ref="P2229">_xlfn.IFS(Table1[[#This Row],[Patient Waittime]]&lt;=15,"0-15",Table1[[#This Row],[Patient Waittime]]&lt;=30,"16-30",Table1[[#This Row],[Patient Waittime]]&lt;=45,"31-45",Table1[[#This Row],[Patient Waittime]]&lt;=60,"46-60",TRUE,"60+")</f>
        <v>31-45</v>
      </c>
      <c r="Q2229">
        <f>--(Table1[[#This Row],[Patient Waittime]]&lt;=30)</f>
        <v>0</v>
      </c>
      <c r="R2229">
        <f>--Table1[[#This Row],[Patient Admission Flag]]</f>
        <v>0</v>
      </c>
      <c r="S2229">
        <f>--AND(Table1[[#This Row],[WithinTarget]]=1,Table1[[#This Row],[Patient Satisfaction Score]]&gt;=7)</f>
        <v>0</v>
      </c>
      <c r="T2229" t="str">
        <f>IF(LEFT(Table1[[#This Row],[Patient Gender]],1)="F","Female","Male")</f>
        <v>Female</v>
      </c>
    </row>
    <row r="2230" spans="1:20" x14ac:dyDescent="0.3">
      <c r="A2230" t="s">
        <v>2334</v>
      </c>
      <c r="B2230" s="1">
        <v>45324.222222222219</v>
      </c>
      <c r="C2230" t="s">
        <v>13</v>
      </c>
      <c r="D2230">
        <v>63</v>
      </c>
      <c r="E2230" t="s">
        <v>19</v>
      </c>
      <c r="F2230" t="s">
        <v>11</v>
      </c>
      <c r="G2230" t="b">
        <v>0</v>
      </c>
      <c r="I2230">
        <v>45</v>
      </c>
      <c r="J2230" t="b">
        <v>0</v>
      </c>
      <c r="K2230">
        <f>YEAR(Table1[[#This Row],[Patient Admission Date]])</f>
        <v>2024</v>
      </c>
      <c r="L2230" t="str">
        <f>TEXT(Table1[[#This Row],[Patient Admission Date]],"mmm")</f>
        <v>Feb</v>
      </c>
      <c r="M2230" t="str">
        <f>TEXT(Table1[[#This Row],[Patient Admission Date]],"ddd")</f>
        <v>Fri</v>
      </c>
      <c r="N2230" t="str">
        <f>TEXT(INT(HOUR(Table1[[#This Row],[Patient Admission Date]])/3)*3,"00")&amp;"-"&amp;TEXT(INT(HOUR(Table1[[#This Row],[Patient Admission Date]])/3)*3+3,"00")</f>
        <v>03-06</v>
      </c>
      <c r="O2230" t="str" cm="1">
        <f t="array" ref="O2230">_xlfn.IFS(Table1[[#This Row],[Patient Age]]&lt;=14,"0-14",Table1[[#This Row],[Patient Age]]&lt;=29,"15-29",Table1[[#This Row],[Patient Age]]&lt;=44,"30-44",Table1[[#This Row],[Patient Age]]&lt;=59,"45-59",Table1[[#This Row],[Patient Age]]&lt;=74,"60-74",TRUE,"75+")</f>
        <v>60-74</v>
      </c>
      <c r="P2230" t="str" cm="1">
        <f t="array" ref="P2230">_xlfn.IFS(Table1[[#This Row],[Patient Waittime]]&lt;=15,"0-15",Table1[[#This Row],[Patient Waittime]]&lt;=30,"16-30",Table1[[#This Row],[Patient Waittime]]&lt;=45,"31-45",Table1[[#This Row],[Patient Waittime]]&lt;=60,"46-60",TRUE,"60+")</f>
        <v>31-45</v>
      </c>
      <c r="Q2230">
        <f>--(Table1[[#This Row],[Patient Waittime]]&lt;=30)</f>
        <v>0</v>
      </c>
      <c r="R2230">
        <f>--Table1[[#This Row],[Patient Admission Flag]]</f>
        <v>0</v>
      </c>
      <c r="S2230">
        <f>--AND(Table1[[#This Row],[WithinTarget]]=1,Table1[[#This Row],[Patient Satisfaction Score]]&gt;=7)</f>
        <v>0</v>
      </c>
      <c r="T2230" t="str">
        <f>IF(LEFT(Table1[[#This Row],[Patient Gender]],1)="F","Female","Male")</f>
        <v>Female</v>
      </c>
    </row>
    <row r="2231" spans="1:20" x14ac:dyDescent="0.3">
      <c r="A2231" t="s">
        <v>2335</v>
      </c>
      <c r="B2231" s="1">
        <v>45469.131249999999</v>
      </c>
      <c r="C2231" t="s">
        <v>13</v>
      </c>
      <c r="D2231">
        <v>63</v>
      </c>
      <c r="E2231" t="s">
        <v>19</v>
      </c>
      <c r="F2231" t="s">
        <v>11</v>
      </c>
      <c r="G2231" t="b">
        <v>0</v>
      </c>
      <c r="I2231">
        <v>56</v>
      </c>
      <c r="J2231" t="b">
        <v>0</v>
      </c>
      <c r="K2231">
        <f>YEAR(Table1[[#This Row],[Patient Admission Date]])</f>
        <v>2024</v>
      </c>
      <c r="L2231" t="str">
        <f>TEXT(Table1[[#This Row],[Patient Admission Date]],"mmm")</f>
        <v>Jun</v>
      </c>
      <c r="M2231" t="str">
        <f>TEXT(Table1[[#This Row],[Patient Admission Date]],"ddd")</f>
        <v>Wed</v>
      </c>
      <c r="N2231" t="str">
        <f>TEXT(INT(HOUR(Table1[[#This Row],[Patient Admission Date]])/3)*3,"00")&amp;"-"&amp;TEXT(INT(HOUR(Table1[[#This Row],[Patient Admission Date]])/3)*3+3,"00")</f>
        <v>03-06</v>
      </c>
      <c r="O2231" t="str" cm="1">
        <f t="array" ref="O2231">_xlfn.IFS(Table1[[#This Row],[Patient Age]]&lt;=14,"0-14",Table1[[#This Row],[Patient Age]]&lt;=29,"15-29",Table1[[#This Row],[Patient Age]]&lt;=44,"30-44",Table1[[#This Row],[Patient Age]]&lt;=59,"45-59",Table1[[#This Row],[Patient Age]]&lt;=74,"60-74",TRUE,"75+")</f>
        <v>60-74</v>
      </c>
      <c r="P2231" t="str" cm="1">
        <f t="array" ref="P2231">_xlfn.IFS(Table1[[#This Row],[Patient Waittime]]&lt;=15,"0-15",Table1[[#This Row],[Patient Waittime]]&lt;=30,"16-30",Table1[[#This Row],[Patient Waittime]]&lt;=45,"31-45",Table1[[#This Row],[Patient Waittime]]&lt;=60,"46-60",TRUE,"60+")</f>
        <v>46-60</v>
      </c>
      <c r="Q2231">
        <f>--(Table1[[#This Row],[Patient Waittime]]&lt;=30)</f>
        <v>0</v>
      </c>
      <c r="R2231">
        <f>--Table1[[#This Row],[Patient Admission Flag]]</f>
        <v>0</v>
      </c>
      <c r="S2231">
        <f>--AND(Table1[[#This Row],[WithinTarget]]=1,Table1[[#This Row],[Patient Satisfaction Score]]&gt;=7)</f>
        <v>0</v>
      </c>
      <c r="T2231" t="str">
        <f>IF(LEFT(Table1[[#This Row],[Patient Gender]],1)="F","Female","Male")</f>
        <v>Female</v>
      </c>
    </row>
    <row r="2232" spans="1:20" x14ac:dyDescent="0.3">
      <c r="A2232" t="s">
        <v>2336</v>
      </c>
      <c r="B2232" s="1">
        <v>45297.348611111112</v>
      </c>
      <c r="C2232" t="s">
        <v>13</v>
      </c>
      <c r="D2232">
        <v>9</v>
      </c>
      <c r="E2232" t="s">
        <v>19</v>
      </c>
      <c r="F2232" t="s">
        <v>11</v>
      </c>
      <c r="G2232" t="b">
        <v>0</v>
      </c>
      <c r="I2232">
        <v>15</v>
      </c>
      <c r="J2232" t="b">
        <v>0</v>
      </c>
      <c r="K2232">
        <f>YEAR(Table1[[#This Row],[Patient Admission Date]])</f>
        <v>2024</v>
      </c>
      <c r="L2232" t="str">
        <f>TEXT(Table1[[#This Row],[Patient Admission Date]],"mmm")</f>
        <v>Jan</v>
      </c>
      <c r="M2232" t="str">
        <f>TEXT(Table1[[#This Row],[Patient Admission Date]],"ddd")</f>
        <v>Sat</v>
      </c>
      <c r="N2232" t="str">
        <f>TEXT(INT(HOUR(Table1[[#This Row],[Patient Admission Date]])/3)*3,"00")&amp;"-"&amp;TEXT(INT(HOUR(Table1[[#This Row],[Patient Admission Date]])/3)*3+3,"00")</f>
        <v>06-09</v>
      </c>
      <c r="O2232" t="str" cm="1">
        <f t="array" ref="O2232">_xlfn.IFS(Table1[[#This Row],[Patient Age]]&lt;=14,"0-14",Table1[[#This Row],[Patient Age]]&lt;=29,"15-29",Table1[[#This Row],[Patient Age]]&lt;=44,"30-44",Table1[[#This Row],[Patient Age]]&lt;=59,"45-59",Table1[[#This Row],[Patient Age]]&lt;=74,"60-74",TRUE,"75+")</f>
        <v>0-14</v>
      </c>
      <c r="P2232" t="str" cm="1">
        <f t="array" ref="P2232">_xlfn.IFS(Table1[[#This Row],[Patient Waittime]]&lt;=15,"0-15",Table1[[#This Row],[Patient Waittime]]&lt;=30,"16-30",Table1[[#This Row],[Patient Waittime]]&lt;=45,"31-45",Table1[[#This Row],[Patient Waittime]]&lt;=60,"46-60",TRUE,"60+")</f>
        <v>0-15</v>
      </c>
      <c r="Q2232">
        <f>--(Table1[[#This Row],[Patient Waittime]]&lt;=30)</f>
        <v>1</v>
      </c>
      <c r="R2232">
        <f>--Table1[[#This Row],[Patient Admission Flag]]</f>
        <v>0</v>
      </c>
      <c r="S2232">
        <f>--AND(Table1[[#This Row],[WithinTarget]]=1,Table1[[#This Row],[Patient Satisfaction Score]]&gt;=7)</f>
        <v>0</v>
      </c>
      <c r="T2232" t="str">
        <f>IF(LEFT(Table1[[#This Row],[Patient Gender]],1)="F","Female","Male")</f>
        <v>Female</v>
      </c>
    </row>
    <row r="2233" spans="1:20" x14ac:dyDescent="0.3">
      <c r="A2233" t="s">
        <v>2337</v>
      </c>
      <c r="B2233" s="1">
        <v>45188.645833333336</v>
      </c>
      <c r="C2233" t="s">
        <v>13</v>
      </c>
      <c r="D2233">
        <v>43</v>
      </c>
      <c r="E2233" t="s">
        <v>19</v>
      </c>
      <c r="F2233" t="s">
        <v>11</v>
      </c>
      <c r="G2233" t="b">
        <v>0</v>
      </c>
      <c r="I2233">
        <v>25</v>
      </c>
      <c r="J2233" t="b">
        <v>0</v>
      </c>
      <c r="K2233">
        <f>YEAR(Table1[[#This Row],[Patient Admission Date]])</f>
        <v>2023</v>
      </c>
      <c r="L2233" t="str">
        <f>TEXT(Table1[[#This Row],[Patient Admission Date]],"mmm")</f>
        <v>Sep</v>
      </c>
      <c r="M2233" t="str">
        <f>TEXT(Table1[[#This Row],[Patient Admission Date]],"ddd")</f>
        <v>Tue</v>
      </c>
      <c r="N2233" t="str">
        <f>TEXT(INT(HOUR(Table1[[#This Row],[Patient Admission Date]])/3)*3,"00")&amp;"-"&amp;TEXT(INT(HOUR(Table1[[#This Row],[Patient Admission Date]])/3)*3+3,"00")</f>
        <v>15-18</v>
      </c>
      <c r="O2233" t="str" cm="1">
        <f t="array" ref="O2233">_xlfn.IFS(Table1[[#This Row],[Patient Age]]&lt;=14,"0-14",Table1[[#This Row],[Patient Age]]&lt;=29,"15-29",Table1[[#This Row],[Patient Age]]&lt;=44,"30-44",Table1[[#This Row],[Patient Age]]&lt;=59,"45-59",Table1[[#This Row],[Patient Age]]&lt;=74,"60-74",TRUE,"75+")</f>
        <v>30-44</v>
      </c>
      <c r="P2233" t="str" cm="1">
        <f t="array" ref="P2233">_xlfn.IFS(Table1[[#This Row],[Patient Waittime]]&lt;=15,"0-15",Table1[[#This Row],[Patient Waittime]]&lt;=30,"16-30",Table1[[#This Row],[Patient Waittime]]&lt;=45,"31-45",Table1[[#This Row],[Patient Waittime]]&lt;=60,"46-60",TRUE,"60+")</f>
        <v>16-30</v>
      </c>
      <c r="Q2233">
        <f>--(Table1[[#This Row],[Patient Waittime]]&lt;=30)</f>
        <v>1</v>
      </c>
      <c r="R2233">
        <f>--Table1[[#This Row],[Patient Admission Flag]]</f>
        <v>0</v>
      </c>
      <c r="S2233">
        <f>--AND(Table1[[#This Row],[WithinTarget]]=1,Table1[[#This Row],[Patient Satisfaction Score]]&gt;=7)</f>
        <v>0</v>
      </c>
      <c r="T2233" t="str">
        <f>IF(LEFT(Table1[[#This Row],[Patient Gender]],1)="F","Female","Male")</f>
        <v>Female</v>
      </c>
    </row>
    <row r="2234" spans="1:20" x14ac:dyDescent="0.3">
      <c r="A2234" t="s">
        <v>2338</v>
      </c>
      <c r="B2234" s="1">
        <v>45441.765972222223</v>
      </c>
      <c r="C2234" t="s">
        <v>13</v>
      </c>
      <c r="D2234">
        <v>1</v>
      </c>
      <c r="E2234" t="s">
        <v>19</v>
      </c>
      <c r="F2234" t="s">
        <v>11</v>
      </c>
      <c r="G2234" t="b">
        <v>0</v>
      </c>
      <c r="I2234">
        <v>44</v>
      </c>
      <c r="J2234" t="b">
        <v>0</v>
      </c>
      <c r="K2234">
        <f>YEAR(Table1[[#This Row],[Patient Admission Date]])</f>
        <v>2024</v>
      </c>
      <c r="L2234" t="str">
        <f>TEXT(Table1[[#This Row],[Patient Admission Date]],"mmm")</f>
        <v>May</v>
      </c>
      <c r="M2234" t="str">
        <f>TEXT(Table1[[#This Row],[Patient Admission Date]],"ddd")</f>
        <v>Wed</v>
      </c>
      <c r="N2234" t="str">
        <f>TEXT(INT(HOUR(Table1[[#This Row],[Patient Admission Date]])/3)*3,"00")&amp;"-"&amp;TEXT(INT(HOUR(Table1[[#This Row],[Patient Admission Date]])/3)*3+3,"00")</f>
        <v>18-21</v>
      </c>
      <c r="O2234" t="str" cm="1">
        <f t="array" ref="O2234">_xlfn.IFS(Table1[[#This Row],[Patient Age]]&lt;=14,"0-14",Table1[[#This Row],[Patient Age]]&lt;=29,"15-29",Table1[[#This Row],[Patient Age]]&lt;=44,"30-44",Table1[[#This Row],[Patient Age]]&lt;=59,"45-59",Table1[[#This Row],[Patient Age]]&lt;=74,"60-74",TRUE,"75+")</f>
        <v>0-14</v>
      </c>
      <c r="P2234" t="str" cm="1">
        <f t="array" ref="P2234">_xlfn.IFS(Table1[[#This Row],[Patient Waittime]]&lt;=15,"0-15",Table1[[#This Row],[Patient Waittime]]&lt;=30,"16-30",Table1[[#This Row],[Patient Waittime]]&lt;=45,"31-45",Table1[[#This Row],[Patient Waittime]]&lt;=60,"46-60",TRUE,"60+")</f>
        <v>31-45</v>
      </c>
      <c r="Q2234">
        <f>--(Table1[[#This Row],[Patient Waittime]]&lt;=30)</f>
        <v>0</v>
      </c>
      <c r="R2234">
        <f>--Table1[[#This Row],[Patient Admission Flag]]</f>
        <v>0</v>
      </c>
      <c r="S2234">
        <f>--AND(Table1[[#This Row],[WithinTarget]]=1,Table1[[#This Row],[Patient Satisfaction Score]]&gt;=7)</f>
        <v>0</v>
      </c>
      <c r="T2234" t="str">
        <f>IF(LEFT(Table1[[#This Row],[Patient Gender]],1)="F","Female","Male")</f>
        <v>Female</v>
      </c>
    </row>
    <row r="2235" spans="1:20" x14ac:dyDescent="0.3">
      <c r="A2235" t="s">
        <v>2339</v>
      </c>
      <c r="B2235" s="1">
        <v>45390.940972222219</v>
      </c>
      <c r="C2235" t="s">
        <v>13</v>
      </c>
      <c r="D2235">
        <v>58</v>
      </c>
      <c r="E2235" t="s">
        <v>19</v>
      </c>
      <c r="F2235" t="s">
        <v>11</v>
      </c>
      <c r="G2235" t="b">
        <v>0</v>
      </c>
      <c r="I2235">
        <v>59</v>
      </c>
      <c r="J2235" t="b">
        <v>0</v>
      </c>
      <c r="K2235">
        <f>YEAR(Table1[[#This Row],[Patient Admission Date]])</f>
        <v>2024</v>
      </c>
      <c r="L2235" t="str">
        <f>TEXT(Table1[[#This Row],[Patient Admission Date]],"mmm")</f>
        <v>Apr</v>
      </c>
      <c r="M2235" t="str">
        <f>TEXT(Table1[[#This Row],[Patient Admission Date]],"ddd")</f>
        <v>Mon</v>
      </c>
      <c r="N2235" t="str">
        <f>TEXT(INT(HOUR(Table1[[#This Row],[Patient Admission Date]])/3)*3,"00")&amp;"-"&amp;TEXT(INT(HOUR(Table1[[#This Row],[Patient Admission Date]])/3)*3+3,"00")</f>
        <v>21-24</v>
      </c>
      <c r="O2235" t="str" cm="1">
        <f t="array" ref="O2235">_xlfn.IFS(Table1[[#This Row],[Patient Age]]&lt;=14,"0-14",Table1[[#This Row],[Patient Age]]&lt;=29,"15-29",Table1[[#This Row],[Patient Age]]&lt;=44,"30-44",Table1[[#This Row],[Patient Age]]&lt;=59,"45-59",Table1[[#This Row],[Patient Age]]&lt;=74,"60-74",TRUE,"75+")</f>
        <v>45-59</v>
      </c>
      <c r="P2235" t="str" cm="1">
        <f t="array" ref="P2235">_xlfn.IFS(Table1[[#This Row],[Patient Waittime]]&lt;=15,"0-15",Table1[[#This Row],[Patient Waittime]]&lt;=30,"16-30",Table1[[#This Row],[Patient Waittime]]&lt;=45,"31-45",Table1[[#This Row],[Patient Waittime]]&lt;=60,"46-60",TRUE,"60+")</f>
        <v>46-60</v>
      </c>
      <c r="Q2235">
        <f>--(Table1[[#This Row],[Patient Waittime]]&lt;=30)</f>
        <v>0</v>
      </c>
      <c r="R2235">
        <f>--Table1[[#This Row],[Patient Admission Flag]]</f>
        <v>0</v>
      </c>
      <c r="S2235">
        <f>--AND(Table1[[#This Row],[WithinTarget]]=1,Table1[[#This Row],[Patient Satisfaction Score]]&gt;=7)</f>
        <v>0</v>
      </c>
      <c r="T2235" t="str">
        <f>IF(LEFT(Table1[[#This Row],[Patient Gender]],1)="F","Female","Male")</f>
        <v>Female</v>
      </c>
    </row>
    <row r="2236" spans="1:20" x14ac:dyDescent="0.3">
      <c r="A2236" t="s">
        <v>2340</v>
      </c>
      <c r="B2236" s="1">
        <v>45387.695138888892</v>
      </c>
      <c r="C2236" t="s">
        <v>13</v>
      </c>
      <c r="D2236">
        <v>33</v>
      </c>
      <c r="E2236" t="s">
        <v>19</v>
      </c>
      <c r="F2236" t="s">
        <v>11</v>
      </c>
      <c r="G2236" t="b">
        <v>0</v>
      </c>
      <c r="I2236">
        <v>24</v>
      </c>
      <c r="J2236" t="b">
        <v>0</v>
      </c>
      <c r="K2236">
        <f>YEAR(Table1[[#This Row],[Patient Admission Date]])</f>
        <v>2024</v>
      </c>
      <c r="L2236" t="str">
        <f>TEXT(Table1[[#This Row],[Patient Admission Date]],"mmm")</f>
        <v>Apr</v>
      </c>
      <c r="M2236" t="str">
        <f>TEXT(Table1[[#This Row],[Patient Admission Date]],"ddd")</f>
        <v>Fri</v>
      </c>
      <c r="N2236" t="str">
        <f>TEXT(INT(HOUR(Table1[[#This Row],[Patient Admission Date]])/3)*3,"00")&amp;"-"&amp;TEXT(INT(HOUR(Table1[[#This Row],[Patient Admission Date]])/3)*3+3,"00")</f>
        <v>15-18</v>
      </c>
      <c r="O2236" t="str" cm="1">
        <f t="array" ref="O2236">_xlfn.IFS(Table1[[#This Row],[Patient Age]]&lt;=14,"0-14",Table1[[#This Row],[Patient Age]]&lt;=29,"15-29",Table1[[#This Row],[Patient Age]]&lt;=44,"30-44",Table1[[#This Row],[Patient Age]]&lt;=59,"45-59",Table1[[#This Row],[Patient Age]]&lt;=74,"60-74",TRUE,"75+")</f>
        <v>30-44</v>
      </c>
      <c r="P2236" t="str" cm="1">
        <f t="array" ref="P2236">_xlfn.IFS(Table1[[#This Row],[Patient Waittime]]&lt;=15,"0-15",Table1[[#This Row],[Patient Waittime]]&lt;=30,"16-30",Table1[[#This Row],[Patient Waittime]]&lt;=45,"31-45",Table1[[#This Row],[Patient Waittime]]&lt;=60,"46-60",TRUE,"60+")</f>
        <v>16-30</v>
      </c>
      <c r="Q2236">
        <f>--(Table1[[#This Row],[Patient Waittime]]&lt;=30)</f>
        <v>1</v>
      </c>
      <c r="R2236">
        <f>--Table1[[#This Row],[Patient Admission Flag]]</f>
        <v>0</v>
      </c>
      <c r="S2236">
        <f>--AND(Table1[[#This Row],[WithinTarget]]=1,Table1[[#This Row],[Patient Satisfaction Score]]&gt;=7)</f>
        <v>0</v>
      </c>
      <c r="T2236" t="str">
        <f>IF(LEFT(Table1[[#This Row],[Patient Gender]],1)="F","Female","Male")</f>
        <v>Female</v>
      </c>
    </row>
    <row r="2237" spans="1:20" x14ac:dyDescent="0.3">
      <c r="A2237" t="s">
        <v>2341</v>
      </c>
      <c r="B2237" s="1">
        <v>45478.728472222225</v>
      </c>
      <c r="C2237" t="s">
        <v>13</v>
      </c>
      <c r="D2237">
        <v>55</v>
      </c>
      <c r="E2237" t="s">
        <v>19</v>
      </c>
      <c r="F2237" t="s">
        <v>11</v>
      </c>
      <c r="G2237" t="b">
        <v>0</v>
      </c>
      <c r="I2237">
        <v>36</v>
      </c>
      <c r="J2237" t="b">
        <v>0</v>
      </c>
      <c r="K2237">
        <f>YEAR(Table1[[#This Row],[Patient Admission Date]])</f>
        <v>2024</v>
      </c>
      <c r="L2237" t="str">
        <f>TEXT(Table1[[#This Row],[Patient Admission Date]],"mmm")</f>
        <v>Jul</v>
      </c>
      <c r="M2237" t="str">
        <f>TEXT(Table1[[#This Row],[Patient Admission Date]],"ddd")</f>
        <v>Fri</v>
      </c>
      <c r="N2237" t="str">
        <f>TEXT(INT(HOUR(Table1[[#This Row],[Patient Admission Date]])/3)*3,"00")&amp;"-"&amp;TEXT(INT(HOUR(Table1[[#This Row],[Patient Admission Date]])/3)*3+3,"00")</f>
        <v>15-18</v>
      </c>
      <c r="O2237" t="str" cm="1">
        <f t="array" ref="O2237">_xlfn.IFS(Table1[[#This Row],[Patient Age]]&lt;=14,"0-14",Table1[[#This Row],[Patient Age]]&lt;=29,"15-29",Table1[[#This Row],[Patient Age]]&lt;=44,"30-44",Table1[[#This Row],[Patient Age]]&lt;=59,"45-59",Table1[[#This Row],[Patient Age]]&lt;=74,"60-74",TRUE,"75+")</f>
        <v>45-59</v>
      </c>
      <c r="P2237" t="str" cm="1">
        <f t="array" ref="P2237">_xlfn.IFS(Table1[[#This Row],[Patient Waittime]]&lt;=15,"0-15",Table1[[#This Row],[Patient Waittime]]&lt;=30,"16-30",Table1[[#This Row],[Patient Waittime]]&lt;=45,"31-45",Table1[[#This Row],[Patient Waittime]]&lt;=60,"46-60",TRUE,"60+")</f>
        <v>31-45</v>
      </c>
      <c r="Q2237">
        <f>--(Table1[[#This Row],[Patient Waittime]]&lt;=30)</f>
        <v>0</v>
      </c>
      <c r="R2237">
        <f>--Table1[[#This Row],[Patient Admission Flag]]</f>
        <v>0</v>
      </c>
      <c r="S2237">
        <f>--AND(Table1[[#This Row],[WithinTarget]]=1,Table1[[#This Row],[Patient Satisfaction Score]]&gt;=7)</f>
        <v>0</v>
      </c>
      <c r="T2237" t="str">
        <f>IF(LEFT(Table1[[#This Row],[Patient Gender]],1)="F","Female","Male")</f>
        <v>Female</v>
      </c>
    </row>
    <row r="2238" spans="1:20" x14ac:dyDescent="0.3">
      <c r="A2238" t="s">
        <v>2342</v>
      </c>
      <c r="B2238" s="1">
        <v>45143.782638888886</v>
      </c>
      <c r="C2238" t="s">
        <v>13</v>
      </c>
      <c r="D2238">
        <v>75</v>
      </c>
      <c r="E2238" t="s">
        <v>19</v>
      </c>
      <c r="F2238" t="s">
        <v>11</v>
      </c>
      <c r="G2238" t="b">
        <v>0</v>
      </c>
      <c r="I2238">
        <v>58</v>
      </c>
      <c r="J2238" t="b">
        <v>0</v>
      </c>
      <c r="K2238">
        <f>YEAR(Table1[[#This Row],[Patient Admission Date]])</f>
        <v>2023</v>
      </c>
      <c r="L2238" t="str">
        <f>TEXT(Table1[[#This Row],[Patient Admission Date]],"mmm")</f>
        <v>Aug</v>
      </c>
      <c r="M2238" t="str">
        <f>TEXT(Table1[[#This Row],[Patient Admission Date]],"ddd")</f>
        <v>Sat</v>
      </c>
      <c r="N2238" t="str">
        <f>TEXT(INT(HOUR(Table1[[#This Row],[Patient Admission Date]])/3)*3,"00")&amp;"-"&amp;TEXT(INT(HOUR(Table1[[#This Row],[Patient Admission Date]])/3)*3+3,"00")</f>
        <v>18-21</v>
      </c>
      <c r="O2238" t="str" cm="1">
        <f t="array" ref="O2238">_xlfn.IFS(Table1[[#This Row],[Patient Age]]&lt;=14,"0-14",Table1[[#This Row],[Patient Age]]&lt;=29,"15-29",Table1[[#This Row],[Patient Age]]&lt;=44,"30-44",Table1[[#This Row],[Patient Age]]&lt;=59,"45-59",Table1[[#This Row],[Patient Age]]&lt;=74,"60-74",TRUE,"75+")</f>
        <v>75+</v>
      </c>
      <c r="P2238" t="str" cm="1">
        <f t="array" ref="P2238">_xlfn.IFS(Table1[[#This Row],[Patient Waittime]]&lt;=15,"0-15",Table1[[#This Row],[Patient Waittime]]&lt;=30,"16-30",Table1[[#This Row],[Patient Waittime]]&lt;=45,"31-45",Table1[[#This Row],[Patient Waittime]]&lt;=60,"46-60",TRUE,"60+")</f>
        <v>46-60</v>
      </c>
      <c r="Q2238">
        <f>--(Table1[[#This Row],[Patient Waittime]]&lt;=30)</f>
        <v>0</v>
      </c>
      <c r="R2238">
        <f>--Table1[[#This Row],[Patient Admission Flag]]</f>
        <v>0</v>
      </c>
      <c r="S2238">
        <f>--AND(Table1[[#This Row],[WithinTarget]]=1,Table1[[#This Row],[Patient Satisfaction Score]]&gt;=7)</f>
        <v>0</v>
      </c>
      <c r="T2238" t="str">
        <f>IF(LEFT(Table1[[#This Row],[Patient Gender]],1)="F","Female","Male")</f>
        <v>Female</v>
      </c>
    </row>
    <row r="2239" spans="1:20" x14ac:dyDescent="0.3">
      <c r="A2239" t="s">
        <v>2343</v>
      </c>
      <c r="B2239" s="1">
        <v>45412.05</v>
      </c>
      <c r="C2239" t="s">
        <v>13</v>
      </c>
      <c r="D2239">
        <v>19</v>
      </c>
      <c r="E2239" t="s">
        <v>19</v>
      </c>
      <c r="F2239" t="s">
        <v>11</v>
      </c>
      <c r="G2239" t="b">
        <v>0</v>
      </c>
      <c r="I2239">
        <v>22</v>
      </c>
      <c r="J2239" t="b">
        <v>0</v>
      </c>
      <c r="K2239">
        <f>YEAR(Table1[[#This Row],[Patient Admission Date]])</f>
        <v>2024</v>
      </c>
      <c r="L2239" t="str">
        <f>TEXT(Table1[[#This Row],[Patient Admission Date]],"mmm")</f>
        <v>Apr</v>
      </c>
      <c r="M2239" t="str">
        <f>TEXT(Table1[[#This Row],[Patient Admission Date]],"ddd")</f>
        <v>Tue</v>
      </c>
      <c r="N2239" t="str">
        <f>TEXT(INT(HOUR(Table1[[#This Row],[Patient Admission Date]])/3)*3,"00")&amp;"-"&amp;TEXT(INT(HOUR(Table1[[#This Row],[Patient Admission Date]])/3)*3+3,"00")</f>
        <v>00-03</v>
      </c>
      <c r="O2239" t="str" cm="1">
        <f t="array" ref="O2239">_xlfn.IFS(Table1[[#This Row],[Patient Age]]&lt;=14,"0-14",Table1[[#This Row],[Patient Age]]&lt;=29,"15-29",Table1[[#This Row],[Patient Age]]&lt;=44,"30-44",Table1[[#This Row],[Patient Age]]&lt;=59,"45-59",Table1[[#This Row],[Patient Age]]&lt;=74,"60-74",TRUE,"75+")</f>
        <v>15-29</v>
      </c>
      <c r="P2239" t="str" cm="1">
        <f t="array" ref="P2239">_xlfn.IFS(Table1[[#This Row],[Patient Waittime]]&lt;=15,"0-15",Table1[[#This Row],[Patient Waittime]]&lt;=30,"16-30",Table1[[#This Row],[Patient Waittime]]&lt;=45,"31-45",Table1[[#This Row],[Patient Waittime]]&lt;=60,"46-60",TRUE,"60+")</f>
        <v>16-30</v>
      </c>
      <c r="Q2239">
        <f>--(Table1[[#This Row],[Patient Waittime]]&lt;=30)</f>
        <v>1</v>
      </c>
      <c r="R2239">
        <f>--Table1[[#This Row],[Patient Admission Flag]]</f>
        <v>0</v>
      </c>
      <c r="S2239">
        <f>--AND(Table1[[#This Row],[WithinTarget]]=1,Table1[[#This Row],[Patient Satisfaction Score]]&gt;=7)</f>
        <v>0</v>
      </c>
      <c r="T2239" t="str">
        <f>IF(LEFT(Table1[[#This Row],[Patient Gender]],1)="F","Female","Male")</f>
        <v>Female</v>
      </c>
    </row>
    <row r="2240" spans="1:20" x14ac:dyDescent="0.3">
      <c r="A2240" t="s">
        <v>2344</v>
      </c>
      <c r="B2240" s="1">
        <v>45351.373611111114</v>
      </c>
      <c r="C2240" t="s">
        <v>13</v>
      </c>
      <c r="D2240">
        <v>48</v>
      </c>
      <c r="E2240" t="s">
        <v>19</v>
      </c>
      <c r="F2240" t="s">
        <v>11</v>
      </c>
      <c r="G2240" t="b">
        <v>0</v>
      </c>
      <c r="I2240">
        <v>24</v>
      </c>
      <c r="J2240" t="b">
        <v>0</v>
      </c>
      <c r="K2240">
        <f>YEAR(Table1[[#This Row],[Patient Admission Date]])</f>
        <v>2024</v>
      </c>
      <c r="L2240" t="str">
        <f>TEXT(Table1[[#This Row],[Patient Admission Date]],"mmm")</f>
        <v>Feb</v>
      </c>
      <c r="M2240" t="str">
        <f>TEXT(Table1[[#This Row],[Patient Admission Date]],"ddd")</f>
        <v>Thu</v>
      </c>
      <c r="N2240" t="str">
        <f>TEXT(INT(HOUR(Table1[[#This Row],[Patient Admission Date]])/3)*3,"00")&amp;"-"&amp;TEXT(INT(HOUR(Table1[[#This Row],[Patient Admission Date]])/3)*3+3,"00")</f>
        <v>06-09</v>
      </c>
      <c r="O2240" t="str" cm="1">
        <f t="array" ref="O2240">_xlfn.IFS(Table1[[#This Row],[Patient Age]]&lt;=14,"0-14",Table1[[#This Row],[Patient Age]]&lt;=29,"15-29",Table1[[#This Row],[Patient Age]]&lt;=44,"30-44",Table1[[#This Row],[Patient Age]]&lt;=59,"45-59",Table1[[#This Row],[Patient Age]]&lt;=74,"60-74",TRUE,"75+")</f>
        <v>45-59</v>
      </c>
      <c r="P2240" t="str" cm="1">
        <f t="array" ref="P2240">_xlfn.IFS(Table1[[#This Row],[Patient Waittime]]&lt;=15,"0-15",Table1[[#This Row],[Patient Waittime]]&lt;=30,"16-30",Table1[[#This Row],[Patient Waittime]]&lt;=45,"31-45",Table1[[#This Row],[Patient Waittime]]&lt;=60,"46-60",TRUE,"60+")</f>
        <v>16-30</v>
      </c>
      <c r="Q2240">
        <f>--(Table1[[#This Row],[Patient Waittime]]&lt;=30)</f>
        <v>1</v>
      </c>
      <c r="R2240">
        <f>--Table1[[#This Row],[Patient Admission Flag]]</f>
        <v>0</v>
      </c>
      <c r="S2240">
        <f>--AND(Table1[[#This Row],[WithinTarget]]=1,Table1[[#This Row],[Patient Satisfaction Score]]&gt;=7)</f>
        <v>0</v>
      </c>
      <c r="T2240" t="str">
        <f>IF(LEFT(Table1[[#This Row],[Patient Gender]],1)="F","Female","Male")</f>
        <v>Female</v>
      </c>
    </row>
    <row r="2241" spans="1:20" x14ac:dyDescent="0.3">
      <c r="A2241" t="s">
        <v>2345</v>
      </c>
      <c r="B2241" s="1">
        <v>45564.695833333331</v>
      </c>
      <c r="C2241" t="s">
        <v>13</v>
      </c>
      <c r="D2241">
        <v>75</v>
      </c>
      <c r="E2241" t="s">
        <v>19</v>
      </c>
      <c r="F2241" t="s">
        <v>11</v>
      </c>
      <c r="G2241" t="b">
        <v>0</v>
      </c>
      <c r="I2241">
        <v>24</v>
      </c>
      <c r="J2241" t="b">
        <v>0</v>
      </c>
      <c r="K2241">
        <f>YEAR(Table1[[#This Row],[Patient Admission Date]])</f>
        <v>2024</v>
      </c>
      <c r="L2241" t="str">
        <f>TEXT(Table1[[#This Row],[Patient Admission Date]],"mmm")</f>
        <v>Sep</v>
      </c>
      <c r="M2241" t="str">
        <f>TEXT(Table1[[#This Row],[Patient Admission Date]],"ddd")</f>
        <v>Sun</v>
      </c>
      <c r="N2241" t="str">
        <f>TEXT(INT(HOUR(Table1[[#This Row],[Patient Admission Date]])/3)*3,"00")&amp;"-"&amp;TEXT(INT(HOUR(Table1[[#This Row],[Patient Admission Date]])/3)*3+3,"00")</f>
        <v>15-18</v>
      </c>
      <c r="O2241" t="str" cm="1">
        <f t="array" ref="O2241">_xlfn.IFS(Table1[[#This Row],[Patient Age]]&lt;=14,"0-14",Table1[[#This Row],[Patient Age]]&lt;=29,"15-29",Table1[[#This Row],[Patient Age]]&lt;=44,"30-44",Table1[[#This Row],[Patient Age]]&lt;=59,"45-59",Table1[[#This Row],[Patient Age]]&lt;=74,"60-74",TRUE,"75+")</f>
        <v>75+</v>
      </c>
      <c r="P2241" t="str" cm="1">
        <f t="array" ref="P2241">_xlfn.IFS(Table1[[#This Row],[Patient Waittime]]&lt;=15,"0-15",Table1[[#This Row],[Patient Waittime]]&lt;=30,"16-30",Table1[[#This Row],[Patient Waittime]]&lt;=45,"31-45",Table1[[#This Row],[Patient Waittime]]&lt;=60,"46-60",TRUE,"60+")</f>
        <v>16-30</v>
      </c>
      <c r="Q2241">
        <f>--(Table1[[#This Row],[Patient Waittime]]&lt;=30)</f>
        <v>1</v>
      </c>
      <c r="R2241">
        <f>--Table1[[#This Row],[Patient Admission Flag]]</f>
        <v>0</v>
      </c>
      <c r="S2241">
        <f>--AND(Table1[[#This Row],[WithinTarget]]=1,Table1[[#This Row],[Patient Satisfaction Score]]&gt;=7)</f>
        <v>0</v>
      </c>
      <c r="T2241" t="str">
        <f>IF(LEFT(Table1[[#This Row],[Patient Gender]],1)="F","Female","Male")</f>
        <v>Female</v>
      </c>
    </row>
    <row r="2242" spans="1:20" x14ac:dyDescent="0.3">
      <c r="A2242" t="s">
        <v>2346</v>
      </c>
      <c r="B2242" s="1">
        <v>45151.505555555559</v>
      </c>
      <c r="C2242" t="s">
        <v>13</v>
      </c>
      <c r="D2242">
        <v>12</v>
      </c>
      <c r="E2242" t="s">
        <v>19</v>
      </c>
      <c r="F2242" t="s">
        <v>11</v>
      </c>
      <c r="G2242" t="b">
        <v>0</v>
      </c>
      <c r="I2242">
        <v>25</v>
      </c>
      <c r="J2242" t="b">
        <v>0</v>
      </c>
      <c r="K2242">
        <f>YEAR(Table1[[#This Row],[Patient Admission Date]])</f>
        <v>2023</v>
      </c>
      <c r="L2242" t="str">
        <f>TEXT(Table1[[#This Row],[Patient Admission Date]],"mmm")</f>
        <v>Aug</v>
      </c>
      <c r="M2242" t="str">
        <f>TEXT(Table1[[#This Row],[Patient Admission Date]],"ddd")</f>
        <v>Sun</v>
      </c>
      <c r="N2242" t="str">
        <f>TEXT(INT(HOUR(Table1[[#This Row],[Patient Admission Date]])/3)*3,"00")&amp;"-"&amp;TEXT(INT(HOUR(Table1[[#This Row],[Patient Admission Date]])/3)*3+3,"00")</f>
        <v>12-15</v>
      </c>
      <c r="O2242" t="str" cm="1">
        <f t="array" ref="O2242">_xlfn.IFS(Table1[[#This Row],[Patient Age]]&lt;=14,"0-14",Table1[[#This Row],[Patient Age]]&lt;=29,"15-29",Table1[[#This Row],[Patient Age]]&lt;=44,"30-44",Table1[[#This Row],[Patient Age]]&lt;=59,"45-59",Table1[[#This Row],[Patient Age]]&lt;=74,"60-74",TRUE,"75+")</f>
        <v>0-14</v>
      </c>
      <c r="P2242" t="str" cm="1">
        <f t="array" ref="P2242">_xlfn.IFS(Table1[[#This Row],[Patient Waittime]]&lt;=15,"0-15",Table1[[#This Row],[Patient Waittime]]&lt;=30,"16-30",Table1[[#This Row],[Patient Waittime]]&lt;=45,"31-45",Table1[[#This Row],[Patient Waittime]]&lt;=60,"46-60",TRUE,"60+")</f>
        <v>16-30</v>
      </c>
      <c r="Q2242">
        <f>--(Table1[[#This Row],[Patient Waittime]]&lt;=30)</f>
        <v>1</v>
      </c>
      <c r="R2242">
        <f>--Table1[[#This Row],[Patient Admission Flag]]</f>
        <v>0</v>
      </c>
      <c r="S2242">
        <f>--AND(Table1[[#This Row],[WithinTarget]]=1,Table1[[#This Row],[Patient Satisfaction Score]]&gt;=7)</f>
        <v>0</v>
      </c>
      <c r="T2242" t="str">
        <f>IF(LEFT(Table1[[#This Row],[Patient Gender]],1)="F","Female","Male")</f>
        <v>Female</v>
      </c>
    </row>
    <row r="2243" spans="1:20" x14ac:dyDescent="0.3">
      <c r="A2243" t="s">
        <v>2347</v>
      </c>
      <c r="B2243" s="1">
        <v>45320.758333333331</v>
      </c>
      <c r="C2243" t="s">
        <v>13</v>
      </c>
      <c r="D2243">
        <v>10</v>
      </c>
      <c r="E2243" t="s">
        <v>19</v>
      </c>
      <c r="F2243" t="s">
        <v>11</v>
      </c>
      <c r="G2243" t="b">
        <v>0</v>
      </c>
      <c r="I2243">
        <v>38</v>
      </c>
      <c r="J2243" t="b">
        <v>0</v>
      </c>
      <c r="K2243">
        <f>YEAR(Table1[[#This Row],[Patient Admission Date]])</f>
        <v>2024</v>
      </c>
      <c r="L2243" t="str">
        <f>TEXT(Table1[[#This Row],[Patient Admission Date]],"mmm")</f>
        <v>Jan</v>
      </c>
      <c r="M2243" t="str">
        <f>TEXT(Table1[[#This Row],[Patient Admission Date]],"ddd")</f>
        <v>Mon</v>
      </c>
      <c r="N2243" t="str">
        <f>TEXT(INT(HOUR(Table1[[#This Row],[Patient Admission Date]])/3)*3,"00")&amp;"-"&amp;TEXT(INT(HOUR(Table1[[#This Row],[Patient Admission Date]])/3)*3+3,"00")</f>
        <v>18-21</v>
      </c>
      <c r="O2243" t="str" cm="1">
        <f t="array" ref="O2243">_xlfn.IFS(Table1[[#This Row],[Patient Age]]&lt;=14,"0-14",Table1[[#This Row],[Patient Age]]&lt;=29,"15-29",Table1[[#This Row],[Patient Age]]&lt;=44,"30-44",Table1[[#This Row],[Patient Age]]&lt;=59,"45-59",Table1[[#This Row],[Patient Age]]&lt;=74,"60-74",TRUE,"75+")</f>
        <v>0-14</v>
      </c>
      <c r="P2243" t="str" cm="1">
        <f t="array" ref="P2243">_xlfn.IFS(Table1[[#This Row],[Patient Waittime]]&lt;=15,"0-15",Table1[[#This Row],[Patient Waittime]]&lt;=30,"16-30",Table1[[#This Row],[Patient Waittime]]&lt;=45,"31-45",Table1[[#This Row],[Patient Waittime]]&lt;=60,"46-60",TRUE,"60+")</f>
        <v>31-45</v>
      </c>
      <c r="Q2243">
        <f>--(Table1[[#This Row],[Patient Waittime]]&lt;=30)</f>
        <v>0</v>
      </c>
      <c r="R2243">
        <f>--Table1[[#This Row],[Patient Admission Flag]]</f>
        <v>0</v>
      </c>
      <c r="S2243">
        <f>--AND(Table1[[#This Row],[WithinTarget]]=1,Table1[[#This Row],[Patient Satisfaction Score]]&gt;=7)</f>
        <v>0</v>
      </c>
      <c r="T2243" t="str">
        <f>IF(LEFT(Table1[[#This Row],[Patient Gender]],1)="F","Female","Male")</f>
        <v>Female</v>
      </c>
    </row>
    <row r="2244" spans="1:20" x14ac:dyDescent="0.3">
      <c r="A2244" t="s">
        <v>2348</v>
      </c>
      <c r="B2244" s="1">
        <v>45082.628472222219</v>
      </c>
      <c r="C2244" t="s">
        <v>13</v>
      </c>
      <c r="D2244">
        <v>46</v>
      </c>
      <c r="E2244" t="s">
        <v>19</v>
      </c>
      <c r="F2244" t="s">
        <v>11</v>
      </c>
      <c r="G2244" t="b">
        <v>0</v>
      </c>
      <c r="I2244">
        <v>13</v>
      </c>
      <c r="J2244" t="b">
        <v>0</v>
      </c>
      <c r="K2244">
        <f>YEAR(Table1[[#This Row],[Patient Admission Date]])</f>
        <v>2023</v>
      </c>
      <c r="L2244" t="str">
        <f>TEXT(Table1[[#This Row],[Patient Admission Date]],"mmm")</f>
        <v>Jun</v>
      </c>
      <c r="M2244" t="str">
        <f>TEXT(Table1[[#This Row],[Patient Admission Date]],"ddd")</f>
        <v>Mon</v>
      </c>
      <c r="N2244" t="str">
        <f>TEXT(INT(HOUR(Table1[[#This Row],[Patient Admission Date]])/3)*3,"00")&amp;"-"&amp;TEXT(INT(HOUR(Table1[[#This Row],[Patient Admission Date]])/3)*3+3,"00")</f>
        <v>15-18</v>
      </c>
      <c r="O2244" t="str" cm="1">
        <f t="array" ref="O2244">_xlfn.IFS(Table1[[#This Row],[Patient Age]]&lt;=14,"0-14",Table1[[#This Row],[Patient Age]]&lt;=29,"15-29",Table1[[#This Row],[Patient Age]]&lt;=44,"30-44",Table1[[#This Row],[Patient Age]]&lt;=59,"45-59",Table1[[#This Row],[Patient Age]]&lt;=74,"60-74",TRUE,"75+")</f>
        <v>45-59</v>
      </c>
      <c r="P2244" t="str" cm="1">
        <f t="array" ref="P2244">_xlfn.IFS(Table1[[#This Row],[Patient Waittime]]&lt;=15,"0-15",Table1[[#This Row],[Patient Waittime]]&lt;=30,"16-30",Table1[[#This Row],[Patient Waittime]]&lt;=45,"31-45",Table1[[#This Row],[Patient Waittime]]&lt;=60,"46-60",TRUE,"60+")</f>
        <v>0-15</v>
      </c>
      <c r="Q2244">
        <f>--(Table1[[#This Row],[Patient Waittime]]&lt;=30)</f>
        <v>1</v>
      </c>
      <c r="R2244">
        <f>--Table1[[#This Row],[Patient Admission Flag]]</f>
        <v>0</v>
      </c>
      <c r="S2244">
        <f>--AND(Table1[[#This Row],[WithinTarget]]=1,Table1[[#This Row],[Patient Satisfaction Score]]&gt;=7)</f>
        <v>0</v>
      </c>
      <c r="T2244" t="str">
        <f>IF(LEFT(Table1[[#This Row],[Patient Gender]],1)="F","Female","Male")</f>
        <v>Female</v>
      </c>
    </row>
    <row r="2245" spans="1:20" x14ac:dyDescent="0.3">
      <c r="A2245" t="s">
        <v>2349</v>
      </c>
      <c r="B2245" s="1">
        <v>45479.300694444442</v>
      </c>
      <c r="C2245" t="s">
        <v>13</v>
      </c>
      <c r="D2245">
        <v>49</v>
      </c>
      <c r="E2245" t="s">
        <v>19</v>
      </c>
      <c r="F2245" t="s">
        <v>11</v>
      </c>
      <c r="G2245" t="b">
        <v>0</v>
      </c>
      <c r="I2245">
        <v>23</v>
      </c>
      <c r="J2245" t="b">
        <v>0</v>
      </c>
      <c r="K2245">
        <f>YEAR(Table1[[#This Row],[Patient Admission Date]])</f>
        <v>2024</v>
      </c>
      <c r="L2245" t="str">
        <f>TEXT(Table1[[#This Row],[Patient Admission Date]],"mmm")</f>
        <v>Jul</v>
      </c>
      <c r="M2245" t="str">
        <f>TEXT(Table1[[#This Row],[Patient Admission Date]],"ddd")</f>
        <v>Sat</v>
      </c>
      <c r="N2245" t="str">
        <f>TEXT(INT(HOUR(Table1[[#This Row],[Patient Admission Date]])/3)*3,"00")&amp;"-"&amp;TEXT(INT(HOUR(Table1[[#This Row],[Patient Admission Date]])/3)*3+3,"00")</f>
        <v>06-09</v>
      </c>
      <c r="O2245" t="str" cm="1">
        <f t="array" ref="O2245">_xlfn.IFS(Table1[[#This Row],[Patient Age]]&lt;=14,"0-14",Table1[[#This Row],[Patient Age]]&lt;=29,"15-29",Table1[[#This Row],[Patient Age]]&lt;=44,"30-44",Table1[[#This Row],[Patient Age]]&lt;=59,"45-59",Table1[[#This Row],[Patient Age]]&lt;=74,"60-74",TRUE,"75+")</f>
        <v>45-59</v>
      </c>
      <c r="P2245" t="str" cm="1">
        <f t="array" ref="P2245">_xlfn.IFS(Table1[[#This Row],[Patient Waittime]]&lt;=15,"0-15",Table1[[#This Row],[Patient Waittime]]&lt;=30,"16-30",Table1[[#This Row],[Patient Waittime]]&lt;=45,"31-45",Table1[[#This Row],[Patient Waittime]]&lt;=60,"46-60",TRUE,"60+")</f>
        <v>16-30</v>
      </c>
      <c r="Q2245">
        <f>--(Table1[[#This Row],[Patient Waittime]]&lt;=30)</f>
        <v>1</v>
      </c>
      <c r="R2245">
        <f>--Table1[[#This Row],[Patient Admission Flag]]</f>
        <v>0</v>
      </c>
      <c r="S2245">
        <f>--AND(Table1[[#This Row],[WithinTarget]]=1,Table1[[#This Row],[Patient Satisfaction Score]]&gt;=7)</f>
        <v>0</v>
      </c>
      <c r="T2245" t="str">
        <f>IF(LEFT(Table1[[#This Row],[Patient Gender]],1)="F","Female","Male")</f>
        <v>Female</v>
      </c>
    </row>
    <row r="2246" spans="1:20" x14ac:dyDescent="0.3">
      <c r="A2246" t="s">
        <v>2350</v>
      </c>
      <c r="B2246" s="1">
        <v>45461.713194444441</v>
      </c>
      <c r="C2246" t="s">
        <v>13</v>
      </c>
      <c r="D2246">
        <v>59</v>
      </c>
      <c r="E2246" t="s">
        <v>19</v>
      </c>
      <c r="F2246" t="s">
        <v>11</v>
      </c>
      <c r="G2246" t="b">
        <v>0</v>
      </c>
      <c r="I2246">
        <v>31</v>
      </c>
      <c r="J2246" t="b">
        <v>0</v>
      </c>
      <c r="K2246">
        <f>YEAR(Table1[[#This Row],[Patient Admission Date]])</f>
        <v>2024</v>
      </c>
      <c r="L2246" t="str">
        <f>TEXT(Table1[[#This Row],[Patient Admission Date]],"mmm")</f>
        <v>Jun</v>
      </c>
      <c r="M2246" t="str">
        <f>TEXT(Table1[[#This Row],[Patient Admission Date]],"ddd")</f>
        <v>Tue</v>
      </c>
      <c r="N2246" t="str">
        <f>TEXT(INT(HOUR(Table1[[#This Row],[Patient Admission Date]])/3)*3,"00")&amp;"-"&amp;TEXT(INT(HOUR(Table1[[#This Row],[Patient Admission Date]])/3)*3+3,"00")</f>
        <v>15-18</v>
      </c>
      <c r="O2246" t="str" cm="1">
        <f t="array" ref="O2246">_xlfn.IFS(Table1[[#This Row],[Patient Age]]&lt;=14,"0-14",Table1[[#This Row],[Patient Age]]&lt;=29,"15-29",Table1[[#This Row],[Patient Age]]&lt;=44,"30-44",Table1[[#This Row],[Patient Age]]&lt;=59,"45-59",Table1[[#This Row],[Patient Age]]&lt;=74,"60-74",TRUE,"75+")</f>
        <v>45-59</v>
      </c>
      <c r="P2246" t="str" cm="1">
        <f t="array" ref="P2246">_xlfn.IFS(Table1[[#This Row],[Patient Waittime]]&lt;=15,"0-15",Table1[[#This Row],[Patient Waittime]]&lt;=30,"16-30",Table1[[#This Row],[Patient Waittime]]&lt;=45,"31-45",Table1[[#This Row],[Patient Waittime]]&lt;=60,"46-60",TRUE,"60+")</f>
        <v>31-45</v>
      </c>
      <c r="Q2246">
        <f>--(Table1[[#This Row],[Patient Waittime]]&lt;=30)</f>
        <v>0</v>
      </c>
      <c r="R2246">
        <f>--Table1[[#This Row],[Patient Admission Flag]]</f>
        <v>0</v>
      </c>
      <c r="S2246">
        <f>--AND(Table1[[#This Row],[WithinTarget]]=1,Table1[[#This Row],[Patient Satisfaction Score]]&gt;=7)</f>
        <v>0</v>
      </c>
      <c r="T2246" t="str">
        <f>IF(LEFT(Table1[[#This Row],[Patient Gender]],1)="F","Female","Male")</f>
        <v>Female</v>
      </c>
    </row>
    <row r="2247" spans="1:20" x14ac:dyDescent="0.3">
      <c r="A2247" t="s">
        <v>2351</v>
      </c>
      <c r="B2247" s="1">
        <v>45500.522222222222</v>
      </c>
      <c r="C2247" t="s">
        <v>13</v>
      </c>
      <c r="D2247">
        <v>43</v>
      </c>
      <c r="E2247" t="s">
        <v>19</v>
      </c>
      <c r="F2247" t="s">
        <v>11</v>
      </c>
      <c r="G2247" t="b">
        <v>0</v>
      </c>
      <c r="I2247">
        <v>32</v>
      </c>
      <c r="J2247" t="b">
        <v>0</v>
      </c>
      <c r="K2247">
        <f>YEAR(Table1[[#This Row],[Patient Admission Date]])</f>
        <v>2024</v>
      </c>
      <c r="L2247" t="str">
        <f>TEXT(Table1[[#This Row],[Patient Admission Date]],"mmm")</f>
        <v>Jul</v>
      </c>
      <c r="M2247" t="str">
        <f>TEXT(Table1[[#This Row],[Patient Admission Date]],"ddd")</f>
        <v>Sat</v>
      </c>
      <c r="N2247" t="str">
        <f>TEXT(INT(HOUR(Table1[[#This Row],[Patient Admission Date]])/3)*3,"00")&amp;"-"&amp;TEXT(INT(HOUR(Table1[[#This Row],[Patient Admission Date]])/3)*3+3,"00")</f>
        <v>12-15</v>
      </c>
      <c r="O2247" t="str" cm="1">
        <f t="array" ref="O2247">_xlfn.IFS(Table1[[#This Row],[Patient Age]]&lt;=14,"0-14",Table1[[#This Row],[Patient Age]]&lt;=29,"15-29",Table1[[#This Row],[Patient Age]]&lt;=44,"30-44",Table1[[#This Row],[Patient Age]]&lt;=59,"45-59",Table1[[#This Row],[Patient Age]]&lt;=74,"60-74",TRUE,"75+")</f>
        <v>30-44</v>
      </c>
      <c r="P2247" t="str" cm="1">
        <f t="array" ref="P2247">_xlfn.IFS(Table1[[#This Row],[Patient Waittime]]&lt;=15,"0-15",Table1[[#This Row],[Patient Waittime]]&lt;=30,"16-30",Table1[[#This Row],[Patient Waittime]]&lt;=45,"31-45",Table1[[#This Row],[Patient Waittime]]&lt;=60,"46-60",TRUE,"60+")</f>
        <v>31-45</v>
      </c>
      <c r="Q2247">
        <f>--(Table1[[#This Row],[Patient Waittime]]&lt;=30)</f>
        <v>0</v>
      </c>
      <c r="R2247">
        <f>--Table1[[#This Row],[Patient Admission Flag]]</f>
        <v>0</v>
      </c>
      <c r="S2247">
        <f>--AND(Table1[[#This Row],[WithinTarget]]=1,Table1[[#This Row],[Patient Satisfaction Score]]&gt;=7)</f>
        <v>0</v>
      </c>
      <c r="T2247" t="str">
        <f>IF(LEFT(Table1[[#This Row],[Patient Gender]],1)="F","Female","Male")</f>
        <v>Female</v>
      </c>
    </row>
    <row r="2248" spans="1:20" x14ac:dyDescent="0.3">
      <c r="A2248" t="s">
        <v>2352</v>
      </c>
      <c r="B2248" s="1">
        <v>45030.495138888888</v>
      </c>
      <c r="C2248" t="s">
        <v>13</v>
      </c>
      <c r="D2248">
        <v>6</v>
      </c>
      <c r="E2248" t="s">
        <v>19</v>
      </c>
      <c r="F2248" t="s">
        <v>11</v>
      </c>
      <c r="G2248" t="b">
        <v>0</v>
      </c>
      <c r="I2248">
        <v>49</v>
      </c>
      <c r="J2248" t="b">
        <v>0</v>
      </c>
      <c r="K2248">
        <f>YEAR(Table1[[#This Row],[Patient Admission Date]])</f>
        <v>2023</v>
      </c>
      <c r="L2248" t="str">
        <f>TEXT(Table1[[#This Row],[Patient Admission Date]],"mmm")</f>
        <v>Apr</v>
      </c>
      <c r="M2248" t="str">
        <f>TEXT(Table1[[#This Row],[Patient Admission Date]],"ddd")</f>
        <v>Fri</v>
      </c>
      <c r="N2248" t="str">
        <f>TEXT(INT(HOUR(Table1[[#This Row],[Patient Admission Date]])/3)*3,"00")&amp;"-"&amp;TEXT(INT(HOUR(Table1[[#This Row],[Patient Admission Date]])/3)*3+3,"00")</f>
        <v>09-12</v>
      </c>
      <c r="O2248" t="str" cm="1">
        <f t="array" ref="O2248">_xlfn.IFS(Table1[[#This Row],[Patient Age]]&lt;=14,"0-14",Table1[[#This Row],[Patient Age]]&lt;=29,"15-29",Table1[[#This Row],[Patient Age]]&lt;=44,"30-44",Table1[[#This Row],[Patient Age]]&lt;=59,"45-59",Table1[[#This Row],[Patient Age]]&lt;=74,"60-74",TRUE,"75+")</f>
        <v>0-14</v>
      </c>
      <c r="P2248" t="str" cm="1">
        <f t="array" ref="P2248">_xlfn.IFS(Table1[[#This Row],[Patient Waittime]]&lt;=15,"0-15",Table1[[#This Row],[Patient Waittime]]&lt;=30,"16-30",Table1[[#This Row],[Patient Waittime]]&lt;=45,"31-45",Table1[[#This Row],[Patient Waittime]]&lt;=60,"46-60",TRUE,"60+")</f>
        <v>46-60</v>
      </c>
      <c r="Q2248">
        <f>--(Table1[[#This Row],[Patient Waittime]]&lt;=30)</f>
        <v>0</v>
      </c>
      <c r="R2248">
        <f>--Table1[[#This Row],[Patient Admission Flag]]</f>
        <v>0</v>
      </c>
      <c r="S2248">
        <f>--AND(Table1[[#This Row],[WithinTarget]]=1,Table1[[#This Row],[Patient Satisfaction Score]]&gt;=7)</f>
        <v>0</v>
      </c>
      <c r="T2248" t="str">
        <f>IF(LEFT(Table1[[#This Row],[Patient Gender]],1)="F","Female","Male")</f>
        <v>Female</v>
      </c>
    </row>
    <row r="2249" spans="1:20" x14ac:dyDescent="0.3">
      <c r="A2249" t="s">
        <v>2353</v>
      </c>
      <c r="B2249" s="1">
        <v>45197.486111111109</v>
      </c>
      <c r="C2249" t="s">
        <v>13</v>
      </c>
      <c r="D2249">
        <v>46</v>
      </c>
      <c r="E2249" t="s">
        <v>19</v>
      </c>
      <c r="F2249" t="s">
        <v>11</v>
      </c>
      <c r="G2249" t="b">
        <v>0</v>
      </c>
      <c r="I2249">
        <v>51</v>
      </c>
      <c r="J2249" t="b">
        <v>0</v>
      </c>
      <c r="K2249">
        <f>YEAR(Table1[[#This Row],[Patient Admission Date]])</f>
        <v>2023</v>
      </c>
      <c r="L2249" t="str">
        <f>TEXT(Table1[[#This Row],[Patient Admission Date]],"mmm")</f>
        <v>Sep</v>
      </c>
      <c r="M2249" t="str">
        <f>TEXT(Table1[[#This Row],[Patient Admission Date]],"ddd")</f>
        <v>Thu</v>
      </c>
      <c r="N2249" t="str">
        <f>TEXT(INT(HOUR(Table1[[#This Row],[Patient Admission Date]])/3)*3,"00")&amp;"-"&amp;TEXT(INT(HOUR(Table1[[#This Row],[Patient Admission Date]])/3)*3+3,"00")</f>
        <v>09-12</v>
      </c>
      <c r="O2249" t="str" cm="1">
        <f t="array" ref="O2249">_xlfn.IFS(Table1[[#This Row],[Patient Age]]&lt;=14,"0-14",Table1[[#This Row],[Patient Age]]&lt;=29,"15-29",Table1[[#This Row],[Patient Age]]&lt;=44,"30-44",Table1[[#This Row],[Patient Age]]&lt;=59,"45-59",Table1[[#This Row],[Patient Age]]&lt;=74,"60-74",TRUE,"75+")</f>
        <v>45-59</v>
      </c>
      <c r="P2249" t="str" cm="1">
        <f t="array" ref="P2249">_xlfn.IFS(Table1[[#This Row],[Patient Waittime]]&lt;=15,"0-15",Table1[[#This Row],[Patient Waittime]]&lt;=30,"16-30",Table1[[#This Row],[Patient Waittime]]&lt;=45,"31-45",Table1[[#This Row],[Patient Waittime]]&lt;=60,"46-60",TRUE,"60+")</f>
        <v>46-60</v>
      </c>
      <c r="Q2249">
        <f>--(Table1[[#This Row],[Patient Waittime]]&lt;=30)</f>
        <v>0</v>
      </c>
      <c r="R2249">
        <f>--Table1[[#This Row],[Patient Admission Flag]]</f>
        <v>0</v>
      </c>
      <c r="S2249">
        <f>--AND(Table1[[#This Row],[WithinTarget]]=1,Table1[[#This Row],[Patient Satisfaction Score]]&gt;=7)</f>
        <v>0</v>
      </c>
      <c r="T2249" t="str">
        <f>IF(LEFT(Table1[[#This Row],[Patient Gender]],1)="F","Female","Male")</f>
        <v>Female</v>
      </c>
    </row>
    <row r="2250" spans="1:20" x14ac:dyDescent="0.3">
      <c r="A2250" t="s">
        <v>2354</v>
      </c>
      <c r="B2250" s="1">
        <v>45555.63958333333</v>
      </c>
      <c r="C2250" t="s">
        <v>13</v>
      </c>
      <c r="D2250">
        <v>20</v>
      </c>
      <c r="E2250" t="s">
        <v>19</v>
      </c>
      <c r="F2250" t="s">
        <v>11</v>
      </c>
      <c r="G2250" t="b">
        <v>0</v>
      </c>
      <c r="I2250">
        <v>52</v>
      </c>
      <c r="J2250" t="b">
        <v>0</v>
      </c>
      <c r="K2250">
        <f>YEAR(Table1[[#This Row],[Patient Admission Date]])</f>
        <v>2024</v>
      </c>
      <c r="L2250" t="str">
        <f>TEXT(Table1[[#This Row],[Patient Admission Date]],"mmm")</f>
        <v>Sep</v>
      </c>
      <c r="M2250" t="str">
        <f>TEXT(Table1[[#This Row],[Patient Admission Date]],"ddd")</f>
        <v>Fri</v>
      </c>
      <c r="N2250" t="str">
        <f>TEXT(INT(HOUR(Table1[[#This Row],[Patient Admission Date]])/3)*3,"00")&amp;"-"&amp;TEXT(INT(HOUR(Table1[[#This Row],[Patient Admission Date]])/3)*3+3,"00")</f>
        <v>15-18</v>
      </c>
      <c r="O2250" t="str" cm="1">
        <f t="array" ref="O2250">_xlfn.IFS(Table1[[#This Row],[Patient Age]]&lt;=14,"0-14",Table1[[#This Row],[Patient Age]]&lt;=29,"15-29",Table1[[#This Row],[Patient Age]]&lt;=44,"30-44",Table1[[#This Row],[Patient Age]]&lt;=59,"45-59",Table1[[#This Row],[Patient Age]]&lt;=74,"60-74",TRUE,"75+")</f>
        <v>15-29</v>
      </c>
      <c r="P2250" t="str" cm="1">
        <f t="array" ref="P2250">_xlfn.IFS(Table1[[#This Row],[Patient Waittime]]&lt;=15,"0-15",Table1[[#This Row],[Patient Waittime]]&lt;=30,"16-30",Table1[[#This Row],[Patient Waittime]]&lt;=45,"31-45",Table1[[#This Row],[Patient Waittime]]&lt;=60,"46-60",TRUE,"60+")</f>
        <v>46-60</v>
      </c>
      <c r="Q2250">
        <f>--(Table1[[#This Row],[Patient Waittime]]&lt;=30)</f>
        <v>0</v>
      </c>
      <c r="R2250">
        <f>--Table1[[#This Row],[Patient Admission Flag]]</f>
        <v>0</v>
      </c>
      <c r="S2250">
        <f>--AND(Table1[[#This Row],[WithinTarget]]=1,Table1[[#This Row],[Patient Satisfaction Score]]&gt;=7)</f>
        <v>0</v>
      </c>
      <c r="T2250" t="str">
        <f>IF(LEFT(Table1[[#This Row],[Patient Gender]],1)="F","Female","Male")</f>
        <v>Female</v>
      </c>
    </row>
    <row r="2251" spans="1:20" x14ac:dyDescent="0.3">
      <c r="A2251" t="s">
        <v>2355</v>
      </c>
      <c r="B2251" s="1">
        <v>45346.46597222222</v>
      </c>
      <c r="C2251" t="s">
        <v>13</v>
      </c>
      <c r="D2251">
        <v>13</v>
      </c>
      <c r="E2251" t="s">
        <v>19</v>
      </c>
      <c r="F2251" t="s">
        <v>11</v>
      </c>
      <c r="G2251" t="b">
        <v>0</v>
      </c>
      <c r="I2251">
        <v>24</v>
      </c>
      <c r="J2251" t="b">
        <v>0</v>
      </c>
      <c r="K2251">
        <f>YEAR(Table1[[#This Row],[Patient Admission Date]])</f>
        <v>2024</v>
      </c>
      <c r="L2251" t="str">
        <f>TEXT(Table1[[#This Row],[Patient Admission Date]],"mmm")</f>
        <v>Feb</v>
      </c>
      <c r="M2251" t="str">
        <f>TEXT(Table1[[#This Row],[Patient Admission Date]],"ddd")</f>
        <v>Sat</v>
      </c>
      <c r="N2251" t="str">
        <f>TEXT(INT(HOUR(Table1[[#This Row],[Patient Admission Date]])/3)*3,"00")&amp;"-"&amp;TEXT(INT(HOUR(Table1[[#This Row],[Patient Admission Date]])/3)*3+3,"00")</f>
        <v>09-12</v>
      </c>
      <c r="O2251" t="str" cm="1">
        <f t="array" ref="O2251">_xlfn.IFS(Table1[[#This Row],[Patient Age]]&lt;=14,"0-14",Table1[[#This Row],[Patient Age]]&lt;=29,"15-29",Table1[[#This Row],[Patient Age]]&lt;=44,"30-44",Table1[[#This Row],[Patient Age]]&lt;=59,"45-59",Table1[[#This Row],[Patient Age]]&lt;=74,"60-74",TRUE,"75+")</f>
        <v>0-14</v>
      </c>
      <c r="P2251" t="str" cm="1">
        <f t="array" ref="P2251">_xlfn.IFS(Table1[[#This Row],[Patient Waittime]]&lt;=15,"0-15",Table1[[#This Row],[Patient Waittime]]&lt;=30,"16-30",Table1[[#This Row],[Patient Waittime]]&lt;=45,"31-45",Table1[[#This Row],[Patient Waittime]]&lt;=60,"46-60",TRUE,"60+")</f>
        <v>16-30</v>
      </c>
      <c r="Q2251">
        <f>--(Table1[[#This Row],[Patient Waittime]]&lt;=30)</f>
        <v>1</v>
      </c>
      <c r="R2251">
        <f>--Table1[[#This Row],[Patient Admission Flag]]</f>
        <v>0</v>
      </c>
      <c r="S2251">
        <f>--AND(Table1[[#This Row],[WithinTarget]]=1,Table1[[#This Row],[Patient Satisfaction Score]]&gt;=7)</f>
        <v>0</v>
      </c>
      <c r="T2251" t="str">
        <f>IF(LEFT(Table1[[#This Row],[Patient Gender]],1)="F","Female","Male")</f>
        <v>Female</v>
      </c>
    </row>
    <row r="2252" spans="1:20" x14ac:dyDescent="0.3">
      <c r="A2252" t="s">
        <v>2356</v>
      </c>
      <c r="B2252" s="1">
        <v>45248.906944444447</v>
      </c>
      <c r="C2252" t="s">
        <v>13</v>
      </c>
      <c r="D2252">
        <v>5</v>
      </c>
      <c r="E2252" t="s">
        <v>19</v>
      </c>
      <c r="F2252" t="s">
        <v>11</v>
      </c>
      <c r="G2252" t="b">
        <v>0</v>
      </c>
      <c r="I2252">
        <v>37</v>
      </c>
      <c r="J2252" t="b">
        <v>0</v>
      </c>
      <c r="K2252">
        <f>YEAR(Table1[[#This Row],[Patient Admission Date]])</f>
        <v>2023</v>
      </c>
      <c r="L2252" t="str">
        <f>TEXT(Table1[[#This Row],[Patient Admission Date]],"mmm")</f>
        <v>Nov</v>
      </c>
      <c r="M2252" t="str">
        <f>TEXT(Table1[[#This Row],[Patient Admission Date]],"ddd")</f>
        <v>Sat</v>
      </c>
      <c r="N2252" t="str">
        <f>TEXT(INT(HOUR(Table1[[#This Row],[Patient Admission Date]])/3)*3,"00")&amp;"-"&amp;TEXT(INT(HOUR(Table1[[#This Row],[Patient Admission Date]])/3)*3+3,"00")</f>
        <v>21-24</v>
      </c>
      <c r="O2252" t="str" cm="1">
        <f t="array" ref="O2252">_xlfn.IFS(Table1[[#This Row],[Patient Age]]&lt;=14,"0-14",Table1[[#This Row],[Patient Age]]&lt;=29,"15-29",Table1[[#This Row],[Patient Age]]&lt;=44,"30-44",Table1[[#This Row],[Patient Age]]&lt;=59,"45-59",Table1[[#This Row],[Patient Age]]&lt;=74,"60-74",TRUE,"75+")</f>
        <v>0-14</v>
      </c>
      <c r="P2252" t="str" cm="1">
        <f t="array" ref="P2252">_xlfn.IFS(Table1[[#This Row],[Patient Waittime]]&lt;=15,"0-15",Table1[[#This Row],[Patient Waittime]]&lt;=30,"16-30",Table1[[#This Row],[Patient Waittime]]&lt;=45,"31-45",Table1[[#This Row],[Patient Waittime]]&lt;=60,"46-60",TRUE,"60+")</f>
        <v>31-45</v>
      </c>
      <c r="Q2252">
        <f>--(Table1[[#This Row],[Patient Waittime]]&lt;=30)</f>
        <v>0</v>
      </c>
      <c r="R2252">
        <f>--Table1[[#This Row],[Patient Admission Flag]]</f>
        <v>0</v>
      </c>
      <c r="S2252">
        <f>--AND(Table1[[#This Row],[WithinTarget]]=1,Table1[[#This Row],[Patient Satisfaction Score]]&gt;=7)</f>
        <v>0</v>
      </c>
      <c r="T2252" t="str">
        <f>IF(LEFT(Table1[[#This Row],[Patient Gender]],1)="F","Female","Male")</f>
        <v>Female</v>
      </c>
    </row>
    <row r="2253" spans="1:20" x14ac:dyDescent="0.3">
      <c r="A2253" t="s">
        <v>2357</v>
      </c>
      <c r="B2253" s="1">
        <v>45283.092361111114</v>
      </c>
      <c r="C2253" t="s">
        <v>13</v>
      </c>
      <c r="D2253">
        <v>33</v>
      </c>
      <c r="E2253" t="s">
        <v>19</v>
      </c>
      <c r="F2253" t="s">
        <v>11</v>
      </c>
      <c r="G2253" t="b">
        <v>0</v>
      </c>
      <c r="I2253">
        <v>38</v>
      </c>
      <c r="J2253" t="b">
        <v>0</v>
      </c>
      <c r="K2253">
        <f>YEAR(Table1[[#This Row],[Patient Admission Date]])</f>
        <v>2023</v>
      </c>
      <c r="L2253" t="str">
        <f>TEXT(Table1[[#This Row],[Patient Admission Date]],"mmm")</f>
        <v>Dec</v>
      </c>
      <c r="M2253" t="str">
        <f>TEXT(Table1[[#This Row],[Patient Admission Date]],"ddd")</f>
        <v>Sat</v>
      </c>
      <c r="N2253" t="str">
        <f>TEXT(INT(HOUR(Table1[[#This Row],[Patient Admission Date]])/3)*3,"00")&amp;"-"&amp;TEXT(INT(HOUR(Table1[[#This Row],[Patient Admission Date]])/3)*3+3,"00")</f>
        <v>00-03</v>
      </c>
      <c r="O2253" t="str" cm="1">
        <f t="array" ref="O2253">_xlfn.IFS(Table1[[#This Row],[Patient Age]]&lt;=14,"0-14",Table1[[#This Row],[Patient Age]]&lt;=29,"15-29",Table1[[#This Row],[Patient Age]]&lt;=44,"30-44",Table1[[#This Row],[Patient Age]]&lt;=59,"45-59",Table1[[#This Row],[Patient Age]]&lt;=74,"60-74",TRUE,"75+")</f>
        <v>30-44</v>
      </c>
      <c r="P2253" t="str" cm="1">
        <f t="array" ref="P2253">_xlfn.IFS(Table1[[#This Row],[Patient Waittime]]&lt;=15,"0-15",Table1[[#This Row],[Patient Waittime]]&lt;=30,"16-30",Table1[[#This Row],[Patient Waittime]]&lt;=45,"31-45",Table1[[#This Row],[Patient Waittime]]&lt;=60,"46-60",TRUE,"60+")</f>
        <v>31-45</v>
      </c>
      <c r="Q2253">
        <f>--(Table1[[#This Row],[Patient Waittime]]&lt;=30)</f>
        <v>0</v>
      </c>
      <c r="R2253">
        <f>--Table1[[#This Row],[Patient Admission Flag]]</f>
        <v>0</v>
      </c>
      <c r="S2253">
        <f>--AND(Table1[[#This Row],[WithinTarget]]=1,Table1[[#This Row],[Patient Satisfaction Score]]&gt;=7)</f>
        <v>0</v>
      </c>
      <c r="T2253" t="str">
        <f>IF(LEFT(Table1[[#This Row],[Patient Gender]],1)="F","Female","Male")</f>
        <v>Female</v>
      </c>
    </row>
    <row r="2254" spans="1:20" x14ac:dyDescent="0.3">
      <c r="A2254" t="s">
        <v>2358</v>
      </c>
      <c r="B2254" s="1">
        <v>45561.443055555559</v>
      </c>
      <c r="C2254" t="s">
        <v>13</v>
      </c>
      <c r="D2254">
        <v>29</v>
      </c>
      <c r="E2254" t="s">
        <v>19</v>
      </c>
      <c r="F2254" t="s">
        <v>11</v>
      </c>
      <c r="G2254" t="b">
        <v>0</v>
      </c>
      <c r="I2254">
        <v>48</v>
      </c>
      <c r="J2254" t="b">
        <v>0</v>
      </c>
      <c r="K2254">
        <f>YEAR(Table1[[#This Row],[Patient Admission Date]])</f>
        <v>2024</v>
      </c>
      <c r="L2254" t="str">
        <f>TEXT(Table1[[#This Row],[Patient Admission Date]],"mmm")</f>
        <v>Sep</v>
      </c>
      <c r="M2254" t="str">
        <f>TEXT(Table1[[#This Row],[Patient Admission Date]],"ddd")</f>
        <v>Thu</v>
      </c>
      <c r="N2254" t="str">
        <f>TEXT(INT(HOUR(Table1[[#This Row],[Patient Admission Date]])/3)*3,"00")&amp;"-"&amp;TEXT(INT(HOUR(Table1[[#This Row],[Patient Admission Date]])/3)*3+3,"00")</f>
        <v>09-12</v>
      </c>
      <c r="O2254" t="str" cm="1">
        <f t="array" ref="O2254">_xlfn.IFS(Table1[[#This Row],[Patient Age]]&lt;=14,"0-14",Table1[[#This Row],[Patient Age]]&lt;=29,"15-29",Table1[[#This Row],[Patient Age]]&lt;=44,"30-44",Table1[[#This Row],[Patient Age]]&lt;=59,"45-59",Table1[[#This Row],[Patient Age]]&lt;=74,"60-74",TRUE,"75+")</f>
        <v>15-29</v>
      </c>
      <c r="P2254" t="str" cm="1">
        <f t="array" ref="P2254">_xlfn.IFS(Table1[[#This Row],[Patient Waittime]]&lt;=15,"0-15",Table1[[#This Row],[Patient Waittime]]&lt;=30,"16-30",Table1[[#This Row],[Patient Waittime]]&lt;=45,"31-45",Table1[[#This Row],[Patient Waittime]]&lt;=60,"46-60",TRUE,"60+")</f>
        <v>46-60</v>
      </c>
      <c r="Q2254">
        <f>--(Table1[[#This Row],[Patient Waittime]]&lt;=30)</f>
        <v>0</v>
      </c>
      <c r="R2254">
        <f>--Table1[[#This Row],[Patient Admission Flag]]</f>
        <v>0</v>
      </c>
      <c r="S2254">
        <f>--AND(Table1[[#This Row],[WithinTarget]]=1,Table1[[#This Row],[Patient Satisfaction Score]]&gt;=7)</f>
        <v>0</v>
      </c>
      <c r="T2254" t="str">
        <f>IF(LEFT(Table1[[#This Row],[Patient Gender]],1)="F","Female","Male")</f>
        <v>Female</v>
      </c>
    </row>
    <row r="2255" spans="1:20" x14ac:dyDescent="0.3">
      <c r="A2255" t="s">
        <v>2359</v>
      </c>
      <c r="B2255" s="1">
        <v>45391.125</v>
      </c>
      <c r="C2255" t="s">
        <v>13</v>
      </c>
      <c r="D2255">
        <v>29</v>
      </c>
      <c r="E2255" t="s">
        <v>19</v>
      </c>
      <c r="F2255" t="s">
        <v>11</v>
      </c>
      <c r="G2255" t="b">
        <v>0</v>
      </c>
      <c r="I2255">
        <v>23</v>
      </c>
      <c r="J2255" t="b">
        <v>0</v>
      </c>
      <c r="K2255">
        <f>YEAR(Table1[[#This Row],[Patient Admission Date]])</f>
        <v>2024</v>
      </c>
      <c r="L2255" t="str">
        <f>TEXT(Table1[[#This Row],[Patient Admission Date]],"mmm")</f>
        <v>Apr</v>
      </c>
      <c r="M2255" t="str">
        <f>TEXT(Table1[[#This Row],[Patient Admission Date]],"ddd")</f>
        <v>Tue</v>
      </c>
      <c r="N2255" t="str">
        <f>TEXT(INT(HOUR(Table1[[#This Row],[Patient Admission Date]])/3)*3,"00")&amp;"-"&amp;TEXT(INT(HOUR(Table1[[#This Row],[Patient Admission Date]])/3)*3+3,"00")</f>
        <v>03-06</v>
      </c>
      <c r="O2255" t="str" cm="1">
        <f t="array" ref="O2255">_xlfn.IFS(Table1[[#This Row],[Patient Age]]&lt;=14,"0-14",Table1[[#This Row],[Patient Age]]&lt;=29,"15-29",Table1[[#This Row],[Patient Age]]&lt;=44,"30-44",Table1[[#This Row],[Patient Age]]&lt;=59,"45-59",Table1[[#This Row],[Patient Age]]&lt;=74,"60-74",TRUE,"75+")</f>
        <v>15-29</v>
      </c>
      <c r="P2255" t="str" cm="1">
        <f t="array" ref="P2255">_xlfn.IFS(Table1[[#This Row],[Patient Waittime]]&lt;=15,"0-15",Table1[[#This Row],[Patient Waittime]]&lt;=30,"16-30",Table1[[#This Row],[Patient Waittime]]&lt;=45,"31-45",Table1[[#This Row],[Patient Waittime]]&lt;=60,"46-60",TRUE,"60+")</f>
        <v>16-30</v>
      </c>
      <c r="Q2255">
        <f>--(Table1[[#This Row],[Patient Waittime]]&lt;=30)</f>
        <v>1</v>
      </c>
      <c r="R2255">
        <f>--Table1[[#This Row],[Patient Admission Flag]]</f>
        <v>0</v>
      </c>
      <c r="S2255">
        <f>--AND(Table1[[#This Row],[WithinTarget]]=1,Table1[[#This Row],[Patient Satisfaction Score]]&gt;=7)</f>
        <v>0</v>
      </c>
      <c r="T2255" t="str">
        <f>IF(LEFT(Table1[[#This Row],[Patient Gender]],1)="F","Female","Male")</f>
        <v>Female</v>
      </c>
    </row>
    <row r="2256" spans="1:20" x14ac:dyDescent="0.3">
      <c r="A2256" t="s">
        <v>2360</v>
      </c>
      <c r="B2256" s="1">
        <v>45474.813194444447</v>
      </c>
      <c r="C2256" t="s">
        <v>13</v>
      </c>
      <c r="D2256">
        <v>31</v>
      </c>
      <c r="E2256" t="s">
        <v>19</v>
      </c>
      <c r="F2256" t="s">
        <v>11</v>
      </c>
      <c r="G2256" t="b">
        <v>0</v>
      </c>
      <c r="I2256">
        <v>31</v>
      </c>
      <c r="J2256" t="b">
        <v>0</v>
      </c>
      <c r="K2256">
        <f>YEAR(Table1[[#This Row],[Patient Admission Date]])</f>
        <v>2024</v>
      </c>
      <c r="L2256" t="str">
        <f>TEXT(Table1[[#This Row],[Patient Admission Date]],"mmm")</f>
        <v>Jul</v>
      </c>
      <c r="M2256" t="str">
        <f>TEXT(Table1[[#This Row],[Patient Admission Date]],"ddd")</f>
        <v>Mon</v>
      </c>
      <c r="N2256" t="str">
        <f>TEXT(INT(HOUR(Table1[[#This Row],[Patient Admission Date]])/3)*3,"00")&amp;"-"&amp;TEXT(INT(HOUR(Table1[[#This Row],[Patient Admission Date]])/3)*3+3,"00")</f>
        <v>18-21</v>
      </c>
      <c r="O2256" t="str" cm="1">
        <f t="array" ref="O2256">_xlfn.IFS(Table1[[#This Row],[Patient Age]]&lt;=14,"0-14",Table1[[#This Row],[Patient Age]]&lt;=29,"15-29",Table1[[#This Row],[Patient Age]]&lt;=44,"30-44",Table1[[#This Row],[Patient Age]]&lt;=59,"45-59",Table1[[#This Row],[Patient Age]]&lt;=74,"60-74",TRUE,"75+")</f>
        <v>30-44</v>
      </c>
      <c r="P2256" t="str" cm="1">
        <f t="array" ref="P2256">_xlfn.IFS(Table1[[#This Row],[Patient Waittime]]&lt;=15,"0-15",Table1[[#This Row],[Patient Waittime]]&lt;=30,"16-30",Table1[[#This Row],[Patient Waittime]]&lt;=45,"31-45",Table1[[#This Row],[Patient Waittime]]&lt;=60,"46-60",TRUE,"60+")</f>
        <v>31-45</v>
      </c>
      <c r="Q2256">
        <f>--(Table1[[#This Row],[Patient Waittime]]&lt;=30)</f>
        <v>0</v>
      </c>
      <c r="R2256">
        <f>--Table1[[#This Row],[Patient Admission Flag]]</f>
        <v>0</v>
      </c>
      <c r="S2256">
        <f>--AND(Table1[[#This Row],[WithinTarget]]=1,Table1[[#This Row],[Patient Satisfaction Score]]&gt;=7)</f>
        <v>0</v>
      </c>
      <c r="T2256" t="str">
        <f>IF(LEFT(Table1[[#This Row],[Patient Gender]],1)="F","Female","Male")</f>
        <v>Female</v>
      </c>
    </row>
    <row r="2257" spans="1:20" x14ac:dyDescent="0.3">
      <c r="A2257" t="s">
        <v>2361</v>
      </c>
      <c r="B2257" s="1">
        <v>45204.956944444442</v>
      </c>
      <c r="C2257" t="s">
        <v>13</v>
      </c>
      <c r="D2257">
        <v>79</v>
      </c>
      <c r="E2257" t="s">
        <v>19</v>
      </c>
      <c r="F2257" t="s">
        <v>11</v>
      </c>
      <c r="G2257" t="b">
        <v>0</v>
      </c>
      <c r="I2257">
        <v>33</v>
      </c>
      <c r="J2257" t="b">
        <v>0</v>
      </c>
      <c r="K2257">
        <f>YEAR(Table1[[#This Row],[Patient Admission Date]])</f>
        <v>2023</v>
      </c>
      <c r="L2257" t="str">
        <f>TEXT(Table1[[#This Row],[Patient Admission Date]],"mmm")</f>
        <v>Oct</v>
      </c>
      <c r="M2257" t="str">
        <f>TEXT(Table1[[#This Row],[Patient Admission Date]],"ddd")</f>
        <v>Thu</v>
      </c>
      <c r="N2257" t="str">
        <f>TEXT(INT(HOUR(Table1[[#This Row],[Patient Admission Date]])/3)*3,"00")&amp;"-"&amp;TEXT(INT(HOUR(Table1[[#This Row],[Patient Admission Date]])/3)*3+3,"00")</f>
        <v>21-24</v>
      </c>
      <c r="O2257" t="str" cm="1">
        <f t="array" ref="O2257">_xlfn.IFS(Table1[[#This Row],[Patient Age]]&lt;=14,"0-14",Table1[[#This Row],[Patient Age]]&lt;=29,"15-29",Table1[[#This Row],[Patient Age]]&lt;=44,"30-44",Table1[[#This Row],[Patient Age]]&lt;=59,"45-59",Table1[[#This Row],[Patient Age]]&lt;=74,"60-74",TRUE,"75+")</f>
        <v>75+</v>
      </c>
      <c r="P2257" t="str" cm="1">
        <f t="array" ref="P2257">_xlfn.IFS(Table1[[#This Row],[Patient Waittime]]&lt;=15,"0-15",Table1[[#This Row],[Patient Waittime]]&lt;=30,"16-30",Table1[[#This Row],[Patient Waittime]]&lt;=45,"31-45",Table1[[#This Row],[Patient Waittime]]&lt;=60,"46-60",TRUE,"60+")</f>
        <v>31-45</v>
      </c>
      <c r="Q2257">
        <f>--(Table1[[#This Row],[Patient Waittime]]&lt;=30)</f>
        <v>0</v>
      </c>
      <c r="R2257">
        <f>--Table1[[#This Row],[Patient Admission Flag]]</f>
        <v>0</v>
      </c>
      <c r="S2257">
        <f>--AND(Table1[[#This Row],[WithinTarget]]=1,Table1[[#This Row],[Patient Satisfaction Score]]&gt;=7)</f>
        <v>0</v>
      </c>
      <c r="T2257" t="str">
        <f>IF(LEFT(Table1[[#This Row],[Patient Gender]],1)="F","Female","Male")</f>
        <v>Female</v>
      </c>
    </row>
    <row r="2258" spans="1:20" x14ac:dyDescent="0.3">
      <c r="A2258" t="s">
        <v>2362</v>
      </c>
      <c r="B2258" s="1">
        <v>45528.475694444445</v>
      </c>
      <c r="C2258" t="s">
        <v>13</v>
      </c>
      <c r="D2258">
        <v>22</v>
      </c>
      <c r="E2258" t="s">
        <v>19</v>
      </c>
      <c r="F2258" t="s">
        <v>11</v>
      </c>
      <c r="G2258" t="b">
        <v>0</v>
      </c>
      <c r="I2258">
        <v>45</v>
      </c>
      <c r="J2258" t="b">
        <v>0</v>
      </c>
      <c r="K2258">
        <f>YEAR(Table1[[#This Row],[Patient Admission Date]])</f>
        <v>2024</v>
      </c>
      <c r="L2258" t="str">
        <f>TEXT(Table1[[#This Row],[Patient Admission Date]],"mmm")</f>
        <v>Aug</v>
      </c>
      <c r="M2258" t="str">
        <f>TEXT(Table1[[#This Row],[Patient Admission Date]],"ddd")</f>
        <v>Sat</v>
      </c>
      <c r="N2258" t="str">
        <f>TEXT(INT(HOUR(Table1[[#This Row],[Patient Admission Date]])/3)*3,"00")&amp;"-"&amp;TEXT(INT(HOUR(Table1[[#This Row],[Patient Admission Date]])/3)*3+3,"00")</f>
        <v>09-12</v>
      </c>
      <c r="O2258" t="str" cm="1">
        <f t="array" ref="O2258">_xlfn.IFS(Table1[[#This Row],[Patient Age]]&lt;=14,"0-14",Table1[[#This Row],[Patient Age]]&lt;=29,"15-29",Table1[[#This Row],[Patient Age]]&lt;=44,"30-44",Table1[[#This Row],[Patient Age]]&lt;=59,"45-59",Table1[[#This Row],[Patient Age]]&lt;=74,"60-74",TRUE,"75+")</f>
        <v>15-29</v>
      </c>
      <c r="P2258" t="str" cm="1">
        <f t="array" ref="P2258">_xlfn.IFS(Table1[[#This Row],[Patient Waittime]]&lt;=15,"0-15",Table1[[#This Row],[Patient Waittime]]&lt;=30,"16-30",Table1[[#This Row],[Patient Waittime]]&lt;=45,"31-45",Table1[[#This Row],[Patient Waittime]]&lt;=60,"46-60",TRUE,"60+")</f>
        <v>31-45</v>
      </c>
      <c r="Q2258">
        <f>--(Table1[[#This Row],[Patient Waittime]]&lt;=30)</f>
        <v>0</v>
      </c>
      <c r="R2258">
        <f>--Table1[[#This Row],[Patient Admission Flag]]</f>
        <v>0</v>
      </c>
      <c r="S2258">
        <f>--AND(Table1[[#This Row],[WithinTarget]]=1,Table1[[#This Row],[Patient Satisfaction Score]]&gt;=7)</f>
        <v>0</v>
      </c>
      <c r="T2258" t="str">
        <f>IF(LEFT(Table1[[#This Row],[Patient Gender]],1)="F","Female","Male")</f>
        <v>Female</v>
      </c>
    </row>
    <row r="2259" spans="1:20" x14ac:dyDescent="0.3">
      <c r="A2259" t="s">
        <v>2363</v>
      </c>
      <c r="B2259" s="1">
        <v>45515.270833333336</v>
      </c>
      <c r="C2259" t="s">
        <v>13</v>
      </c>
      <c r="D2259">
        <v>36</v>
      </c>
      <c r="E2259" t="s">
        <v>19</v>
      </c>
      <c r="F2259" t="s">
        <v>11</v>
      </c>
      <c r="G2259" t="b">
        <v>0</v>
      </c>
      <c r="I2259">
        <v>48</v>
      </c>
      <c r="J2259" t="b">
        <v>0</v>
      </c>
      <c r="K2259">
        <f>YEAR(Table1[[#This Row],[Patient Admission Date]])</f>
        <v>2024</v>
      </c>
      <c r="L2259" t="str">
        <f>TEXT(Table1[[#This Row],[Patient Admission Date]],"mmm")</f>
        <v>Aug</v>
      </c>
      <c r="M2259" t="str">
        <f>TEXT(Table1[[#This Row],[Patient Admission Date]],"ddd")</f>
        <v>Sun</v>
      </c>
      <c r="N2259" t="str">
        <f>TEXT(INT(HOUR(Table1[[#This Row],[Patient Admission Date]])/3)*3,"00")&amp;"-"&amp;TEXT(INT(HOUR(Table1[[#This Row],[Patient Admission Date]])/3)*3+3,"00")</f>
        <v>06-09</v>
      </c>
      <c r="O2259" t="str" cm="1">
        <f t="array" ref="O2259">_xlfn.IFS(Table1[[#This Row],[Patient Age]]&lt;=14,"0-14",Table1[[#This Row],[Patient Age]]&lt;=29,"15-29",Table1[[#This Row],[Patient Age]]&lt;=44,"30-44",Table1[[#This Row],[Patient Age]]&lt;=59,"45-59",Table1[[#This Row],[Patient Age]]&lt;=74,"60-74",TRUE,"75+")</f>
        <v>30-44</v>
      </c>
      <c r="P2259" t="str" cm="1">
        <f t="array" ref="P2259">_xlfn.IFS(Table1[[#This Row],[Patient Waittime]]&lt;=15,"0-15",Table1[[#This Row],[Patient Waittime]]&lt;=30,"16-30",Table1[[#This Row],[Patient Waittime]]&lt;=45,"31-45",Table1[[#This Row],[Patient Waittime]]&lt;=60,"46-60",TRUE,"60+")</f>
        <v>46-60</v>
      </c>
      <c r="Q2259">
        <f>--(Table1[[#This Row],[Patient Waittime]]&lt;=30)</f>
        <v>0</v>
      </c>
      <c r="R2259">
        <f>--Table1[[#This Row],[Patient Admission Flag]]</f>
        <v>0</v>
      </c>
      <c r="S2259">
        <f>--AND(Table1[[#This Row],[WithinTarget]]=1,Table1[[#This Row],[Patient Satisfaction Score]]&gt;=7)</f>
        <v>0</v>
      </c>
      <c r="T2259" t="str">
        <f>IF(LEFT(Table1[[#This Row],[Patient Gender]],1)="F","Female","Male")</f>
        <v>Female</v>
      </c>
    </row>
    <row r="2260" spans="1:20" x14ac:dyDescent="0.3">
      <c r="A2260" t="s">
        <v>2364</v>
      </c>
      <c r="B2260" s="1">
        <v>45049.313194444447</v>
      </c>
      <c r="C2260" t="s">
        <v>13</v>
      </c>
      <c r="D2260">
        <v>36</v>
      </c>
      <c r="E2260" t="s">
        <v>19</v>
      </c>
      <c r="F2260" t="s">
        <v>11</v>
      </c>
      <c r="G2260" t="b">
        <v>0</v>
      </c>
      <c r="I2260">
        <v>50</v>
      </c>
      <c r="J2260" t="b">
        <v>0</v>
      </c>
      <c r="K2260">
        <f>YEAR(Table1[[#This Row],[Patient Admission Date]])</f>
        <v>2023</v>
      </c>
      <c r="L2260" t="str">
        <f>TEXT(Table1[[#This Row],[Patient Admission Date]],"mmm")</f>
        <v>May</v>
      </c>
      <c r="M2260" t="str">
        <f>TEXT(Table1[[#This Row],[Patient Admission Date]],"ddd")</f>
        <v>Wed</v>
      </c>
      <c r="N2260" t="str">
        <f>TEXT(INT(HOUR(Table1[[#This Row],[Patient Admission Date]])/3)*3,"00")&amp;"-"&amp;TEXT(INT(HOUR(Table1[[#This Row],[Patient Admission Date]])/3)*3+3,"00")</f>
        <v>06-09</v>
      </c>
      <c r="O2260" t="str" cm="1">
        <f t="array" ref="O2260">_xlfn.IFS(Table1[[#This Row],[Patient Age]]&lt;=14,"0-14",Table1[[#This Row],[Patient Age]]&lt;=29,"15-29",Table1[[#This Row],[Patient Age]]&lt;=44,"30-44",Table1[[#This Row],[Patient Age]]&lt;=59,"45-59",Table1[[#This Row],[Patient Age]]&lt;=74,"60-74",TRUE,"75+")</f>
        <v>30-44</v>
      </c>
      <c r="P2260" t="str" cm="1">
        <f t="array" ref="P2260">_xlfn.IFS(Table1[[#This Row],[Patient Waittime]]&lt;=15,"0-15",Table1[[#This Row],[Patient Waittime]]&lt;=30,"16-30",Table1[[#This Row],[Patient Waittime]]&lt;=45,"31-45",Table1[[#This Row],[Patient Waittime]]&lt;=60,"46-60",TRUE,"60+")</f>
        <v>46-60</v>
      </c>
      <c r="Q2260">
        <f>--(Table1[[#This Row],[Patient Waittime]]&lt;=30)</f>
        <v>0</v>
      </c>
      <c r="R2260">
        <f>--Table1[[#This Row],[Patient Admission Flag]]</f>
        <v>0</v>
      </c>
      <c r="S2260">
        <f>--AND(Table1[[#This Row],[WithinTarget]]=1,Table1[[#This Row],[Patient Satisfaction Score]]&gt;=7)</f>
        <v>0</v>
      </c>
      <c r="T2260" t="str">
        <f>IF(LEFT(Table1[[#This Row],[Patient Gender]],1)="F","Female","Male")</f>
        <v>Female</v>
      </c>
    </row>
    <row r="2261" spans="1:20" x14ac:dyDescent="0.3">
      <c r="A2261" t="s">
        <v>2365</v>
      </c>
      <c r="B2261" s="1">
        <v>45482.223611111112</v>
      </c>
      <c r="C2261" t="s">
        <v>13</v>
      </c>
      <c r="D2261">
        <v>5</v>
      </c>
      <c r="E2261" t="s">
        <v>19</v>
      </c>
      <c r="F2261" t="s">
        <v>11</v>
      </c>
      <c r="G2261" t="b">
        <v>0</v>
      </c>
      <c r="I2261">
        <v>57</v>
      </c>
      <c r="J2261" t="b">
        <v>0</v>
      </c>
      <c r="K2261">
        <f>YEAR(Table1[[#This Row],[Patient Admission Date]])</f>
        <v>2024</v>
      </c>
      <c r="L2261" t="str">
        <f>TEXT(Table1[[#This Row],[Patient Admission Date]],"mmm")</f>
        <v>Jul</v>
      </c>
      <c r="M2261" t="str">
        <f>TEXT(Table1[[#This Row],[Patient Admission Date]],"ddd")</f>
        <v>Tue</v>
      </c>
      <c r="N2261" t="str">
        <f>TEXT(INT(HOUR(Table1[[#This Row],[Patient Admission Date]])/3)*3,"00")&amp;"-"&amp;TEXT(INT(HOUR(Table1[[#This Row],[Patient Admission Date]])/3)*3+3,"00")</f>
        <v>03-06</v>
      </c>
      <c r="O2261" t="str" cm="1">
        <f t="array" ref="O2261">_xlfn.IFS(Table1[[#This Row],[Patient Age]]&lt;=14,"0-14",Table1[[#This Row],[Patient Age]]&lt;=29,"15-29",Table1[[#This Row],[Patient Age]]&lt;=44,"30-44",Table1[[#This Row],[Patient Age]]&lt;=59,"45-59",Table1[[#This Row],[Patient Age]]&lt;=74,"60-74",TRUE,"75+")</f>
        <v>0-14</v>
      </c>
      <c r="P2261" t="str" cm="1">
        <f t="array" ref="P2261">_xlfn.IFS(Table1[[#This Row],[Patient Waittime]]&lt;=15,"0-15",Table1[[#This Row],[Patient Waittime]]&lt;=30,"16-30",Table1[[#This Row],[Patient Waittime]]&lt;=45,"31-45",Table1[[#This Row],[Patient Waittime]]&lt;=60,"46-60",TRUE,"60+")</f>
        <v>46-60</v>
      </c>
      <c r="Q2261">
        <f>--(Table1[[#This Row],[Patient Waittime]]&lt;=30)</f>
        <v>0</v>
      </c>
      <c r="R2261">
        <f>--Table1[[#This Row],[Patient Admission Flag]]</f>
        <v>0</v>
      </c>
      <c r="S2261">
        <f>--AND(Table1[[#This Row],[WithinTarget]]=1,Table1[[#This Row],[Patient Satisfaction Score]]&gt;=7)</f>
        <v>0</v>
      </c>
      <c r="T2261" t="str">
        <f>IF(LEFT(Table1[[#This Row],[Patient Gender]],1)="F","Female","Male")</f>
        <v>Female</v>
      </c>
    </row>
    <row r="2262" spans="1:20" x14ac:dyDescent="0.3">
      <c r="A2262" t="s">
        <v>2366</v>
      </c>
      <c r="B2262" s="1">
        <v>45460.863888888889</v>
      </c>
      <c r="C2262" t="s">
        <v>13</v>
      </c>
      <c r="D2262">
        <v>54</v>
      </c>
      <c r="E2262" t="s">
        <v>19</v>
      </c>
      <c r="F2262" t="s">
        <v>11</v>
      </c>
      <c r="G2262" t="b">
        <v>0</v>
      </c>
      <c r="I2262">
        <v>58</v>
      </c>
      <c r="J2262" t="b">
        <v>0</v>
      </c>
      <c r="K2262">
        <f>YEAR(Table1[[#This Row],[Patient Admission Date]])</f>
        <v>2024</v>
      </c>
      <c r="L2262" t="str">
        <f>TEXT(Table1[[#This Row],[Patient Admission Date]],"mmm")</f>
        <v>Jun</v>
      </c>
      <c r="M2262" t="str">
        <f>TEXT(Table1[[#This Row],[Patient Admission Date]],"ddd")</f>
        <v>Mon</v>
      </c>
      <c r="N2262" t="str">
        <f>TEXT(INT(HOUR(Table1[[#This Row],[Patient Admission Date]])/3)*3,"00")&amp;"-"&amp;TEXT(INT(HOUR(Table1[[#This Row],[Patient Admission Date]])/3)*3+3,"00")</f>
        <v>18-21</v>
      </c>
      <c r="O2262" t="str" cm="1">
        <f t="array" ref="O2262">_xlfn.IFS(Table1[[#This Row],[Patient Age]]&lt;=14,"0-14",Table1[[#This Row],[Patient Age]]&lt;=29,"15-29",Table1[[#This Row],[Patient Age]]&lt;=44,"30-44",Table1[[#This Row],[Patient Age]]&lt;=59,"45-59",Table1[[#This Row],[Patient Age]]&lt;=74,"60-74",TRUE,"75+")</f>
        <v>45-59</v>
      </c>
      <c r="P2262" t="str" cm="1">
        <f t="array" ref="P2262">_xlfn.IFS(Table1[[#This Row],[Patient Waittime]]&lt;=15,"0-15",Table1[[#This Row],[Patient Waittime]]&lt;=30,"16-30",Table1[[#This Row],[Patient Waittime]]&lt;=45,"31-45",Table1[[#This Row],[Patient Waittime]]&lt;=60,"46-60",TRUE,"60+")</f>
        <v>46-60</v>
      </c>
      <c r="Q2262">
        <f>--(Table1[[#This Row],[Patient Waittime]]&lt;=30)</f>
        <v>0</v>
      </c>
      <c r="R2262">
        <f>--Table1[[#This Row],[Patient Admission Flag]]</f>
        <v>0</v>
      </c>
      <c r="S2262">
        <f>--AND(Table1[[#This Row],[WithinTarget]]=1,Table1[[#This Row],[Patient Satisfaction Score]]&gt;=7)</f>
        <v>0</v>
      </c>
      <c r="T2262" t="str">
        <f>IF(LEFT(Table1[[#This Row],[Patient Gender]],1)="F","Female","Male")</f>
        <v>Female</v>
      </c>
    </row>
    <row r="2263" spans="1:20" x14ac:dyDescent="0.3">
      <c r="A2263" t="s">
        <v>2367</v>
      </c>
      <c r="B2263" s="1">
        <v>45128.300694444442</v>
      </c>
      <c r="C2263" t="s">
        <v>13</v>
      </c>
      <c r="D2263">
        <v>57</v>
      </c>
      <c r="E2263" t="s">
        <v>19</v>
      </c>
      <c r="F2263" t="s">
        <v>11</v>
      </c>
      <c r="G2263" t="b">
        <v>0</v>
      </c>
      <c r="I2263">
        <v>58</v>
      </c>
      <c r="J2263" t="b">
        <v>0</v>
      </c>
      <c r="K2263">
        <f>YEAR(Table1[[#This Row],[Patient Admission Date]])</f>
        <v>2023</v>
      </c>
      <c r="L2263" t="str">
        <f>TEXT(Table1[[#This Row],[Patient Admission Date]],"mmm")</f>
        <v>Jul</v>
      </c>
      <c r="M2263" t="str">
        <f>TEXT(Table1[[#This Row],[Patient Admission Date]],"ddd")</f>
        <v>Fri</v>
      </c>
      <c r="N2263" t="str">
        <f>TEXT(INT(HOUR(Table1[[#This Row],[Patient Admission Date]])/3)*3,"00")&amp;"-"&amp;TEXT(INT(HOUR(Table1[[#This Row],[Patient Admission Date]])/3)*3+3,"00")</f>
        <v>06-09</v>
      </c>
      <c r="O2263" t="str" cm="1">
        <f t="array" ref="O2263">_xlfn.IFS(Table1[[#This Row],[Patient Age]]&lt;=14,"0-14",Table1[[#This Row],[Patient Age]]&lt;=29,"15-29",Table1[[#This Row],[Patient Age]]&lt;=44,"30-44",Table1[[#This Row],[Patient Age]]&lt;=59,"45-59",Table1[[#This Row],[Patient Age]]&lt;=74,"60-74",TRUE,"75+")</f>
        <v>45-59</v>
      </c>
      <c r="P2263" t="str" cm="1">
        <f t="array" ref="P2263">_xlfn.IFS(Table1[[#This Row],[Patient Waittime]]&lt;=15,"0-15",Table1[[#This Row],[Patient Waittime]]&lt;=30,"16-30",Table1[[#This Row],[Patient Waittime]]&lt;=45,"31-45",Table1[[#This Row],[Patient Waittime]]&lt;=60,"46-60",TRUE,"60+")</f>
        <v>46-60</v>
      </c>
      <c r="Q2263">
        <f>--(Table1[[#This Row],[Patient Waittime]]&lt;=30)</f>
        <v>0</v>
      </c>
      <c r="R2263">
        <f>--Table1[[#This Row],[Patient Admission Flag]]</f>
        <v>0</v>
      </c>
      <c r="S2263">
        <f>--AND(Table1[[#This Row],[WithinTarget]]=1,Table1[[#This Row],[Patient Satisfaction Score]]&gt;=7)</f>
        <v>0</v>
      </c>
      <c r="T2263" t="str">
        <f>IF(LEFT(Table1[[#This Row],[Patient Gender]],1)="F","Female","Male")</f>
        <v>Female</v>
      </c>
    </row>
    <row r="2264" spans="1:20" x14ac:dyDescent="0.3">
      <c r="A2264" t="s">
        <v>2368</v>
      </c>
      <c r="B2264" s="1">
        <v>45176.390972222223</v>
      </c>
      <c r="C2264" t="s">
        <v>13</v>
      </c>
      <c r="D2264">
        <v>19</v>
      </c>
      <c r="E2264" t="s">
        <v>19</v>
      </c>
      <c r="F2264" t="s">
        <v>11</v>
      </c>
      <c r="G2264" t="b">
        <v>0</v>
      </c>
      <c r="I2264">
        <v>22</v>
      </c>
      <c r="J2264" t="b">
        <v>0</v>
      </c>
      <c r="K2264">
        <f>YEAR(Table1[[#This Row],[Patient Admission Date]])</f>
        <v>2023</v>
      </c>
      <c r="L2264" t="str">
        <f>TEXT(Table1[[#This Row],[Patient Admission Date]],"mmm")</f>
        <v>Sep</v>
      </c>
      <c r="M2264" t="str">
        <f>TEXT(Table1[[#This Row],[Patient Admission Date]],"ddd")</f>
        <v>Thu</v>
      </c>
      <c r="N2264" t="str">
        <f>TEXT(INT(HOUR(Table1[[#This Row],[Patient Admission Date]])/3)*3,"00")&amp;"-"&amp;TEXT(INT(HOUR(Table1[[#This Row],[Patient Admission Date]])/3)*3+3,"00")</f>
        <v>09-12</v>
      </c>
      <c r="O2264" t="str" cm="1">
        <f t="array" ref="O2264">_xlfn.IFS(Table1[[#This Row],[Patient Age]]&lt;=14,"0-14",Table1[[#This Row],[Patient Age]]&lt;=29,"15-29",Table1[[#This Row],[Patient Age]]&lt;=44,"30-44",Table1[[#This Row],[Patient Age]]&lt;=59,"45-59",Table1[[#This Row],[Patient Age]]&lt;=74,"60-74",TRUE,"75+")</f>
        <v>15-29</v>
      </c>
      <c r="P2264" t="str" cm="1">
        <f t="array" ref="P2264">_xlfn.IFS(Table1[[#This Row],[Patient Waittime]]&lt;=15,"0-15",Table1[[#This Row],[Patient Waittime]]&lt;=30,"16-30",Table1[[#This Row],[Patient Waittime]]&lt;=45,"31-45",Table1[[#This Row],[Patient Waittime]]&lt;=60,"46-60",TRUE,"60+")</f>
        <v>16-30</v>
      </c>
      <c r="Q2264">
        <f>--(Table1[[#This Row],[Patient Waittime]]&lt;=30)</f>
        <v>1</v>
      </c>
      <c r="R2264">
        <f>--Table1[[#This Row],[Patient Admission Flag]]</f>
        <v>0</v>
      </c>
      <c r="S2264">
        <f>--AND(Table1[[#This Row],[WithinTarget]]=1,Table1[[#This Row],[Patient Satisfaction Score]]&gt;=7)</f>
        <v>0</v>
      </c>
      <c r="T2264" t="str">
        <f>IF(LEFT(Table1[[#This Row],[Patient Gender]],1)="F","Female","Male")</f>
        <v>Female</v>
      </c>
    </row>
    <row r="2265" spans="1:20" x14ac:dyDescent="0.3">
      <c r="A2265" t="s">
        <v>2369</v>
      </c>
      <c r="B2265" s="1">
        <v>45157.673611111109</v>
      </c>
      <c r="C2265" t="s">
        <v>13</v>
      </c>
      <c r="D2265">
        <v>78</v>
      </c>
      <c r="E2265" t="s">
        <v>19</v>
      </c>
      <c r="F2265" t="s">
        <v>11</v>
      </c>
      <c r="G2265" t="b">
        <v>0</v>
      </c>
      <c r="I2265">
        <v>26</v>
      </c>
      <c r="J2265" t="b">
        <v>0</v>
      </c>
      <c r="K2265">
        <f>YEAR(Table1[[#This Row],[Patient Admission Date]])</f>
        <v>2023</v>
      </c>
      <c r="L2265" t="str">
        <f>TEXT(Table1[[#This Row],[Patient Admission Date]],"mmm")</f>
        <v>Aug</v>
      </c>
      <c r="M2265" t="str">
        <f>TEXT(Table1[[#This Row],[Patient Admission Date]],"ddd")</f>
        <v>Sat</v>
      </c>
      <c r="N2265" t="str">
        <f>TEXT(INT(HOUR(Table1[[#This Row],[Patient Admission Date]])/3)*3,"00")&amp;"-"&amp;TEXT(INT(HOUR(Table1[[#This Row],[Patient Admission Date]])/3)*3+3,"00")</f>
        <v>15-18</v>
      </c>
      <c r="O2265" t="str" cm="1">
        <f t="array" ref="O2265">_xlfn.IFS(Table1[[#This Row],[Patient Age]]&lt;=14,"0-14",Table1[[#This Row],[Patient Age]]&lt;=29,"15-29",Table1[[#This Row],[Patient Age]]&lt;=44,"30-44",Table1[[#This Row],[Patient Age]]&lt;=59,"45-59",Table1[[#This Row],[Patient Age]]&lt;=74,"60-74",TRUE,"75+")</f>
        <v>75+</v>
      </c>
      <c r="P2265" t="str" cm="1">
        <f t="array" ref="P2265">_xlfn.IFS(Table1[[#This Row],[Patient Waittime]]&lt;=15,"0-15",Table1[[#This Row],[Patient Waittime]]&lt;=30,"16-30",Table1[[#This Row],[Patient Waittime]]&lt;=45,"31-45",Table1[[#This Row],[Patient Waittime]]&lt;=60,"46-60",TRUE,"60+")</f>
        <v>16-30</v>
      </c>
      <c r="Q2265">
        <f>--(Table1[[#This Row],[Patient Waittime]]&lt;=30)</f>
        <v>1</v>
      </c>
      <c r="R2265">
        <f>--Table1[[#This Row],[Patient Admission Flag]]</f>
        <v>0</v>
      </c>
      <c r="S2265">
        <f>--AND(Table1[[#This Row],[WithinTarget]]=1,Table1[[#This Row],[Patient Satisfaction Score]]&gt;=7)</f>
        <v>0</v>
      </c>
      <c r="T2265" t="str">
        <f>IF(LEFT(Table1[[#This Row],[Patient Gender]],1)="F","Female","Male")</f>
        <v>Female</v>
      </c>
    </row>
    <row r="2266" spans="1:20" x14ac:dyDescent="0.3">
      <c r="A2266" t="s">
        <v>2370</v>
      </c>
      <c r="B2266" s="1">
        <v>45139.93472222222</v>
      </c>
      <c r="C2266" t="s">
        <v>13</v>
      </c>
      <c r="D2266">
        <v>57</v>
      </c>
      <c r="E2266" t="s">
        <v>19</v>
      </c>
      <c r="F2266" t="s">
        <v>11</v>
      </c>
      <c r="G2266" t="b">
        <v>0</v>
      </c>
      <c r="I2266">
        <v>34</v>
      </c>
      <c r="J2266" t="b">
        <v>0</v>
      </c>
      <c r="K2266">
        <f>YEAR(Table1[[#This Row],[Patient Admission Date]])</f>
        <v>2023</v>
      </c>
      <c r="L2266" t="str">
        <f>TEXT(Table1[[#This Row],[Patient Admission Date]],"mmm")</f>
        <v>Aug</v>
      </c>
      <c r="M2266" t="str">
        <f>TEXT(Table1[[#This Row],[Patient Admission Date]],"ddd")</f>
        <v>Tue</v>
      </c>
      <c r="N2266" t="str">
        <f>TEXT(INT(HOUR(Table1[[#This Row],[Patient Admission Date]])/3)*3,"00")&amp;"-"&amp;TEXT(INT(HOUR(Table1[[#This Row],[Patient Admission Date]])/3)*3+3,"00")</f>
        <v>21-24</v>
      </c>
      <c r="O2266" t="str" cm="1">
        <f t="array" ref="O2266">_xlfn.IFS(Table1[[#This Row],[Patient Age]]&lt;=14,"0-14",Table1[[#This Row],[Patient Age]]&lt;=29,"15-29",Table1[[#This Row],[Patient Age]]&lt;=44,"30-44",Table1[[#This Row],[Patient Age]]&lt;=59,"45-59",Table1[[#This Row],[Patient Age]]&lt;=74,"60-74",TRUE,"75+")</f>
        <v>45-59</v>
      </c>
      <c r="P2266" t="str" cm="1">
        <f t="array" ref="P2266">_xlfn.IFS(Table1[[#This Row],[Patient Waittime]]&lt;=15,"0-15",Table1[[#This Row],[Patient Waittime]]&lt;=30,"16-30",Table1[[#This Row],[Patient Waittime]]&lt;=45,"31-45",Table1[[#This Row],[Patient Waittime]]&lt;=60,"46-60",TRUE,"60+")</f>
        <v>31-45</v>
      </c>
      <c r="Q2266">
        <f>--(Table1[[#This Row],[Patient Waittime]]&lt;=30)</f>
        <v>0</v>
      </c>
      <c r="R2266">
        <f>--Table1[[#This Row],[Patient Admission Flag]]</f>
        <v>0</v>
      </c>
      <c r="S2266">
        <f>--AND(Table1[[#This Row],[WithinTarget]]=1,Table1[[#This Row],[Patient Satisfaction Score]]&gt;=7)</f>
        <v>0</v>
      </c>
      <c r="T2266" t="str">
        <f>IF(LEFT(Table1[[#This Row],[Patient Gender]],1)="F","Female","Male")</f>
        <v>Female</v>
      </c>
    </row>
    <row r="2267" spans="1:20" x14ac:dyDescent="0.3">
      <c r="A2267" t="s">
        <v>2371</v>
      </c>
      <c r="B2267" s="1">
        <v>45344.234722222223</v>
      </c>
      <c r="C2267" t="s">
        <v>13</v>
      </c>
      <c r="D2267">
        <v>70</v>
      </c>
      <c r="E2267" t="s">
        <v>19</v>
      </c>
      <c r="F2267" t="s">
        <v>11</v>
      </c>
      <c r="G2267" t="b">
        <v>0</v>
      </c>
      <c r="I2267">
        <v>39</v>
      </c>
      <c r="J2267" t="b">
        <v>0</v>
      </c>
      <c r="K2267">
        <f>YEAR(Table1[[#This Row],[Patient Admission Date]])</f>
        <v>2024</v>
      </c>
      <c r="L2267" t="str">
        <f>TEXT(Table1[[#This Row],[Patient Admission Date]],"mmm")</f>
        <v>Feb</v>
      </c>
      <c r="M2267" t="str">
        <f>TEXT(Table1[[#This Row],[Patient Admission Date]],"ddd")</f>
        <v>Thu</v>
      </c>
      <c r="N2267" t="str">
        <f>TEXT(INT(HOUR(Table1[[#This Row],[Patient Admission Date]])/3)*3,"00")&amp;"-"&amp;TEXT(INT(HOUR(Table1[[#This Row],[Patient Admission Date]])/3)*3+3,"00")</f>
        <v>03-06</v>
      </c>
      <c r="O2267" t="str" cm="1">
        <f t="array" ref="O2267">_xlfn.IFS(Table1[[#This Row],[Patient Age]]&lt;=14,"0-14",Table1[[#This Row],[Patient Age]]&lt;=29,"15-29",Table1[[#This Row],[Patient Age]]&lt;=44,"30-44",Table1[[#This Row],[Patient Age]]&lt;=59,"45-59",Table1[[#This Row],[Patient Age]]&lt;=74,"60-74",TRUE,"75+")</f>
        <v>60-74</v>
      </c>
      <c r="P2267" t="str" cm="1">
        <f t="array" ref="P2267">_xlfn.IFS(Table1[[#This Row],[Patient Waittime]]&lt;=15,"0-15",Table1[[#This Row],[Patient Waittime]]&lt;=30,"16-30",Table1[[#This Row],[Patient Waittime]]&lt;=45,"31-45",Table1[[#This Row],[Patient Waittime]]&lt;=60,"46-60",TRUE,"60+")</f>
        <v>31-45</v>
      </c>
      <c r="Q2267">
        <f>--(Table1[[#This Row],[Patient Waittime]]&lt;=30)</f>
        <v>0</v>
      </c>
      <c r="R2267">
        <f>--Table1[[#This Row],[Patient Admission Flag]]</f>
        <v>0</v>
      </c>
      <c r="S2267">
        <f>--AND(Table1[[#This Row],[WithinTarget]]=1,Table1[[#This Row],[Patient Satisfaction Score]]&gt;=7)</f>
        <v>0</v>
      </c>
      <c r="T2267" t="str">
        <f>IF(LEFT(Table1[[#This Row],[Patient Gender]],1)="F","Female","Male")</f>
        <v>Female</v>
      </c>
    </row>
    <row r="2268" spans="1:20" x14ac:dyDescent="0.3">
      <c r="A2268" t="s">
        <v>2372</v>
      </c>
      <c r="B2268" s="1">
        <v>45136.615972222222</v>
      </c>
      <c r="C2268" t="s">
        <v>13</v>
      </c>
      <c r="D2268">
        <v>10</v>
      </c>
      <c r="E2268" t="s">
        <v>19</v>
      </c>
      <c r="F2268" t="s">
        <v>11</v>
      </c>
      <c r="G2268" t="b">
        <v>0</v>
      </c>
      <c r="I2268">
        <v>10</v>
      </c>
      <c r="J2268" t="b">
        <v>0</v>
      </c>
      <c r="K2268">
        <f>YEAR(Table1[[#This Row],[Patient Admission Date]])</f>
        <v>2023</v>
      </c>
      <c r="L2268" t="str">
        <f>TEXT(Table1[[#This Row],[Patient Admission Date]],"mmm")</f>
        <v>Jul</v>
      </c>
      <c r="M2268" t="str">
        <f>TEXT(Table1[[#This Row],[Patient Admission Date]],"ddd")</f>
        <v>Sat</v>
      </c>
      <c r="N2268" t="str">
        <f>TEXT(INT(HOUR(Table1[[#This Row],[Patient Admission Date]])/3)*3,"00")&amp;"-"&amp;TEXT(INT(HOUR(Table1[[#This Row],[Patient Admission Date]])/3)*3+3,"00")</f>
        <v>12-15</v>
      </c>
      <c r="O2268" t="str" cm="1">
        <f t="array" ref="O2268">_xlfn.IFS(Table1[[#This Row],[Patient Age]]&lt;=14,"0-14",Table1[[#This Row],[Patient Age]]&lt;=29,"15-29",Table1[[#This Row],[Patient Age]]&lt;=44,"30-44",Table1[[#This Row],[Patient Age]]&lt;=59,"45-59",Table1[[#This Row],[Patient Age]]&lt;=74,"60-74",TRUE,"75+")</f>
        <v>0-14</v>
      </c>
      <c r="P2268" t="str" cm="1">
        <f t="array" ref="P2268">_xlfn.IFS(Table1[[#This Row],[Patient Waittime]]&lt;=15,"0-15",Table1[[#This Row],[Patient Waittime]]&lt;=30,"16-30",Table1[[#This Row],[Patient Waittime]]&lt;=45,"31-45",Table1[[#This Row],[Patient Waittime]]&lt;=60,"46-60",TRUE,"60+")</f>
        <v>0-15</v>
      </c>
      <c r="Q2268">
        <f>--(Table1[[#This Row],[Patient Waittime]]&lt;=30)</f>
        <v>1</v>
      </c>
      <c r="R2268">
        <f>--Table1[[#This Row],[Patient Admission Flag]]</f>
        <v>0</v>
      </c>
      <c r="S2268">
        <f>--AND(Table1[[#This Row],[WithinTarget]]=1,Table1[[#This Row],[Patient Satisfaction Score]]&gt;=7)</f>
        <v>0</v>
      </c>
      <c r="T2268" t="str">
        <f>IF(LEFT(Table1[[#This Row],[Patient Gender]],1)="F","Female","Male")</f>
        <v>Female</v>
      </c>
    </row>
    <row r="2269" spans="1:20" x14ac:dyDescent="0.3">
      <c r="A2269" t="s">
        <v>2373</v>
      </c>
      <c r="B2269" s="1">
        <v>45306.446527777778</v>
      </c>
      <c r="C2269" t="s">
        <v>13</v>
      </c>
      <c r="D2269">
        <v>74</v>
      </c>
      <c r="E2269" t="s">
        <v>19</v>
      </c>
      <c r="F2269" t="s">
        <v>11</v>
      </c>
      <c r="G2269" t="b">
        <v>0</v>
      </c>
      <c r="I2269">
        <v>17</v>
      </c>
      <c r="J2269" t="b">
        <v>0</v>
      </c>
      <c r="K2269">
        <f>YEAR(Table1[[#This Row],[Patient Admission Date]])</f>
        <v>2024</v>
      </c>
      <c r="L2269" t="str">
        <f>TEXT(Table1[[#This Row],[Patient Admission Date]],"mmm")</f>
        <v>Jan</v>
      </c>
      <c r="M2269" t="str">
        <f>TEXT(Table1[[#This Row],[Patient Admission Date]],"ddd")</f>
        <v>Mon</v>
      </c>
      <c r="N2269" t="str">
        <f>TEXT(INT(HOUR(Table1[[#This Row],[Patient Admission Date]])/3)*3,"00")&amp;"-"&amp;TEXT(INT(HOUR(Table1[[#This Row],[Patient Admission Date]])/3)*3+3,"00")</f>
        <v>09-12</v>
      </c>
      <c r="O2269" t="str" cm="1">
        <f t="array" ref="O2269">_xlfn.IFS(Table1[[#This Row],[Patient Age]]&lt;=14,"0-14",Table1[[#This Row],[Patient Age]]&lt;=29,"15-29",Table1[[#This Row],[Patient Age]]&lt;=44,"30-44",Table1[[#This Row],[Patient Age]]&lt;=59,"45-59",Table1[[#This Row],[Patient Age]]&lt;=74,"60-74",TRUE,"75+")</f>
        <v>60-74</v>
      </c>
      <c r="P2269" t="str" cm="1">
        <f t="array" ref="P2269">_xlfn.IFS(Table1[[#This Row],[Patient Waittime]]&lt;=15,"0-15",Table1[[#This Row],[Patient Waittime]]&lt;=30,"16-30",Table1[[#This Row],[Patient Waittime]]&lt;=45,"31-45",Table1[[#This Row],[Patient Waittime]]&lt;=60,"46-60",TRUE,"60+")</f>
        <v>16-30</v>
      </c>
      <c r="Q2269">
        <f>--(Table1[[#This Row],[Patient Waittime]]&lt;=30)</f>
        <v>1</v>
      </c>
      <c r="R2269">
        <f>--Table1[[#This Row],[Patient Admission Flag]]</f>
        <v>0</v>
      </c>
      <c r="S2269">
        <f>--AND(Table1[[#This Row],[WithinTarget]]=1,Table1[[#This Row],[Patient Satisfaction Score]]&gt;=7)</f>
        <v>0</v>
      </c>
      <c r="T2269" t="str">
        <f>IF(LEFT(Table1[[#This Row],[Patient Gender]],1)="F","Female","Male")</f>
        <v>Female</v>
      </c>
    </row>
    <row r="2270" spans="1:20" x14ac:dyDescent="0.3">
      <c r="A2270" t="s">
        <v>2374</v>
      </c>
      <c r="B2270" s="1">
        <v>45205.618750000001</v>
      </c>
      <c r="C2270" t="s">
        <v>13</v>
      </c>
      <c r="D2270">
        <v>54</v>
      </c>
      <c r="E2270" t="s">
        <v>19</v>
      </c>
      <c r="F2270" t="s">
        <v>11</v>
      </c>
      <c r="G2270" t="b">
        <v>0</v>
      </c>
      <c r="I2270">
        <v>51</v>
      </c>
      <c r="J2270" t="b">
        <v>0</v>
      </c>
      <c r="K2270">
        <f>YEAR(Table1[[#This Row],[Patient Admission Date]])</f>
        <v>2023</v>
      </c>
      <c r="L2270" t="str">
        <f>TEXT(Table1[[#This Row],[Patient Admission Date]],"mmm")</f>
        <v>Oct</v>
      </c>
      <c r="M2270" t="str">
        <f>TEXT(Table1[[#This Row],[Patient Admission Date]],"ddd")</f>
        <v>Fri</v>
      </c>
      <c r="N2270" t="str">
        <f>TEXT(INT(HOUR(Table1[[#This Row],[Patient Admission Date]])/3)*3,"00")&amp;"-"&amp;TEXT(INT(HOUR(Table1[[#This Row],[Patient Admission Date]])/3)*3+3,"00")</f>
        <v>12-15</v>
      </c>
      <c r="O2270" t="str" cm="1">
        <f t="array" ref="O2270">_xlfn.IFS(Table1[[#This Row],[Patient Age]]&lt;=14,"0-14",Table1[[#This Row],[Patient Age]]&lt;=29,"15-29",Table1[[#This Row],[Patient Age]]&lt;=44,"30-44",Table1[[#This Row],[Patient Age]]&lt;=59,"45-59",Table1[[#This Row],[Patient Age]]&lt;=74,"60-74",TRUE,"75+")</f>
        <v>45-59</v>
      </c>
      <c r="P2270" t="str" cm="1">
        <f t="array" ref="P2270">_xlfn.IFS(Table1[[#This Row],[Patient Waittime]]&lt;=15,"0-15",Table1[[#This Row],[Patient Waittime]]&lt;=30,"16-30",Table1[[#This Row],[Patient Waittime]]&lt;=45,"31-45",Table1[[#This Row],[Patient Waittime]]&lt;=60,"46-60",TRUE,"60+")</f>
        <v>46-60</v>
      </c>
      <c r="Q2270">
        <f>--(Table1[[#This Row],[Patient Waittime]]&lt;=30)</f>
        <v>0</v>
      </c>
      <c r="R2270">
        <f>--Table1[[#This Row],[Patient Admission Flag]]</f>
        <v>0</v>
      </c>
      <c r="S2270">
        <f>--AND(Table1[[#This Row],[WithinTarget]]=1,Table1[[#This Row],[Patient Satisfaction Score]]&gt;=7)</f>
        <v>0</v>
      </c>
      <c r="T2270" t="str">
        <f>IF(LEFT(Table1[[#This Row],[Patient Gender]],1)="F","Female","Male")</f>
        <v>Female</v>
      </c>
    </row>
    <row r="2271" spans="1:20" x14ac:dyDescent="0.3">
      <c r="A2271" t="s">
        <v>2375</v>
      </c>
      <c r="B2271" s="1">
        <v>45435.12777777778</v>
      </c>
      <c r="C2271" t="s">
        <v>13</v>
      </c>
      <c r="D2271">
        <v>66</v>
      </c>
      <c r="E2271" t="s">
        <v>19</v>
      </c>
      <c r="F2271" t="s">
        <v>11</v>
      </c>
      <c r="G2271" t="b">
        <v>0</v>
      </c>
      <c r="I2271">
        <v>51</v>
      </c>
      <c r="J2271" t="b">
        <v>0</v>
      </c>
      <c r="K2271">
        <f>YEAR(Table1[[#This Row],[Patient Admission Date]])</f>
        <v>2024</v>
      </c>
      <c r="L2271" t="str">
        <f>TEXT(Table1[[#This Row],[Patient Admission Date]],"mmm")</f>
        <v>May</v>
      </c>
      <c r="M2271" t="str">
        <f>TEXT(Table1[[#This Row],[Patient Admission Date]],"ddd")</f>
        <v>Thu</v>
      </c>
      <c r="N2271" t="str">
        <f>TEXT(INT(HOUR(Table1[[#This Row],[Patient Admission Date]])/3)*3,"00")&amp;"-"&amp;TEXT(INT(HOUR(Table1[[#This Row],[Patient Admission Date]])/3)*3+3,"00")</f>
        <v>03-06</v>
      </c>
      <c r="O2271" t="str" cm="1">
        <f t="array" ref="O2271">_xlfn.IFS(Table1[[#This Row],[Patient Age]]&lt;=14,"0-14",Table1[[#This Row],[Patient Age]]&lt;=29,"15-29",Table1[[#This Row],[Patient Age]]&lt;=44,"30-44",Table1[[#This Row],[Patient Age]]&lt;=59,"45-59",Table1[[#This Row],[Patient Age]]&lt;=74,"60-74",TRUE,"75+")</f>
        <v>60-74</v>
      </c>
      <c r="P2271" t="str" cm="1">
        <f t="array" ref="P2271">_xlfn.IFS(Table1[[#This Row],[Patient Waittime]]&lt;=15,"0-15",Table1[[#This Row],[Patient Waittime]]&lt;=30,"16-30",Table1[[#This Row],[Patient Waittime]]&lt;=45,"31-45",Table1[[#This Row],[Patient Waittime]]&lt;=60,"46-60",TRUE,"60+")</f>
        <v>46-60</v>
      </c>
      <c r="Q2271">
        <f>--(Table1[[#This Row],[Patient Waittime]]&lt;=30)</f>
        <v>0</v>
      </c>
      <c r="R2271">
        <f>--Table1[[#This Row],[Patient Admission Flag]]</f>
        <v>0</v>
      </c>
      <c r="S2271">
        <f>--AND(Table1[[#This Row],[WithinTarget]]=1,Table1[[#This Row],[Patient Satisfaction Score]]&gt;=7)</f>
        <v>0</v>
      </c>
      <c r="T2271" t="str">
        <f>IF(LEFT(Table1[[#This Row],[Patient Gender]],1)="F","Female","Male")</f>
        <v>Female</v>
      </c>
    </row>
    <row r="2272" spans="1:20" x14ac:dyDescent="0.3">
      <c r="A2272" t="s">
        <v>2376</v>
      </c>
      <c r="B2272" s="1">
        <v>45343.047222222223</v>
      </c>
      <c r="C2272" t="s">
        <v>13</v>
      </c>
      <c r="D2272">
        <v>30</v>
      </c>
      <c r="E2272" t="s">
        <v>19</v>
      </c>
      <c r="F2272" t="s">
        <v>11</v>
      </c>
      <c r="G2272" t="b">
        <v>0</v>
      </c>
      <c r="I2272">
        <v>54</v>
      </c>
      <c r="J2272" t="b">
        <v>0</v>
      </c>
      <c r="K2272">
        <f>YEAR(Table1[[#This Row],[Patient Admission Date]])</f>
        <v>2024</v>
      </c>
      <c r="L2272" t="str">
        <f>TEXT(Table1[[#This Row],[Patient Admission Date]],"mmm")</f>
        <v>Feb</v>
      </c>
      <c r="M2272" t="str">
        <f>TEXT(Table1[[#This Row],[Patient Admission Date]],"ddd")</f>
        <v>Wed</v>
      </c>
      <c r="N2272" t="str">
        <f>TEXT(INT(HOUR(Table1[[#This Row],[Patient Admission Date]])/3)*3,"00")&amp;"-"&amp;TEXT(INT(HOUR(Table1[[#This Row],[Patient Admission Date]])/3)*3+3,"00")</f>
        <v>00-03</v>
      </c>
      <c r="O2272" t="str" cm="1">
        <f t="array" ref="O2272">_xlfn.IFS(Table1[[#This Row],[Patient Age]]&lt;=14,"0-14",Table1[[#This Row],[Patient Age]]&lt;=29,"15-29",Table1[[#This Row],[Patient Age]]&lt;=44,"30-44",Table1[[#This Row],[Patient Age]]&lt;=59,"45-59",Table1[[#This Row],[Patient Age]]&lt;=74,"60-74",TRUE,"75+")</f>
        <v>30-44</v>
      </c>
      <c r="P2272" t="str" cm="1">
        <f t="array" ref="P2272">_xlfn.IFS(Table1[[#This Row],[Patient Waittime]]&lt;=15,"0-15",Table1[[#This Row],[Patient Waittime]]&lt;=30,"16-30",Table1[[#This Row],[Patient Waittime]]&lt;=45,"31-45",Table1[[#This Row],[Patient Waittime]]&lt;=60,"46-60",TRUE,"60+")</f>
        <v>46-60</v>
      </c>
      <c r="Q2272">
        <f>--(Table1[[#This Row],[Patient Waittime]]&lt;=30)</f>
        <v>0</v>
      </c>
      <c r="R2272">
        <f>--Table1[[#This Row],[Patient Admission Flag]]</f>
        <v>0</v>
      </c>
      <c r="S2272">
        <f>--AND(Table1[[#This Row],[WithinTarget]]=1,Table1[[#This Row],[Patient Satisfaction Score]]&gt;=7)</f>
        <v>0</v>
      </c>
      <c r="T2272" t="str">
        <f>IF(LEFT(Table1[[#This Row],[Patient Gender]],1)="F","Female","Male")</f>
        <v>Female</v>
      </c>
    </row>
    <row r="2273" spans="1:20" x14ac:dyDescent="0.3">
      <c r="A2273" t="s">
        <v>2377</v>
      </c>
      <c r="B2273" s="1">
        <v>45273.020833333336</v>
      </c>
      <c r="C2273" t="s">
        <v>13</v>
      </c>
      <c r="D2273">
        <v>5</v>
      </c>
      <c r="E2273" t="s">
        <v>19</v>
      </c>
      <c r="F2273" t="s">
        <v>11</v>
      </c>
      <c r="G2273" t="b">
        <v>0</v>
      </c>
      <c r="I2273">
        <v>59</v>
      </c>
      <c r="J2273" t="b">
        <v>0</v>
      </c>
      <c r="K2273">
        <f>YEAR(Table1[[#This Row],[Patient Admission Date]])</f>
        <v>2023</v>
      </c>
      <c r="L2273" t="str">
        <f>TEXT(Table1[[#This Row],[Patient Admission Date]],"mmm")</f>
        <v>Dec</v>
      </c>
      <c r="M2273" t="str">
        <f>TEXT(Table1[[#This Row],[Patient Admission Date]],"ddd")</f>
        <v>Wed</v>
      </c>
      <c r="N2273" t="str">
        <f>TEXT(INT(HOUR(Table1[[#This Row],[Patient Admission Date]])/3)*3,"00")&amp;"-"&amp;TEXT(INT(HOUR(Table1[[#This Row],[Patient Admission Date]])/3)*3+3,"00")</f>
        <v>00-03</v>
      </c>
      <c r="O2273" t="str" cm="1">
        <f t="array" ref="O2273">_xlfn.IFS(Table1[[#This Row],[Patient Age]]&lt;=14,"0-14",Table1[[#This Row],[Patient Age]]&lt;=29,"15-29",Table1[[#This Row],[Patient Age]]&lt;=44,"30-44",Table1[[#This Row],[Patient Age]]&lt;=59,"45-59",Table1[[#This Row],[Patient Age]]&lt;=74,"60-74",TRUE,"75+")</f>
        <v>0-14</v>
      </c>
      <c r="P2273" t="str" cm="1">
        <f t="array" ref="P2273">_xlfn.IFS(Table1[[#This Row],[Patient Waittime]]&lt;=15,"0-15",Table1[[#This Row],[Patient Waittime]]&lt;=30,"16-30",Table1[[#This Row],[Patient Waittime]]&lt;=45,"31-45",Table1[[#This Row],[Patient Waittime]]&lt;=60,"46-60",TRUE,"60+")</f>
        <v>46-60</v>
      </c>
      <c r="Q2273">
        <f>--(Table1[[#This Row],[Patient Waittime]]&lt;=30)</f>
        <v>0</v>
      </c>
      <c r="R2273">
        <f>--Table1[[#This Row],[Patient Admission Flag]]</f>
        <v>0</v>
      </c>
      <c r="S2273">
        <f>--AND(Table1[[#This Row],[WithinTarget]]=1,Table1[[#This Row],[Patient Satisfaction Score]]&gt;=7)</f>
        <v>0</v>
      </c>
      <c r="T2273" t="str">
        <f>IF(LEFT(Table1[[#This Row],[Patient Gender]],1)="F","Female","Male")</f>
        <v>Female</v>
      </c>
    </row>
    <row r="2274" spans="1:20" x14ac:dyDescent="0.3">
      <c r="A2274" t="s">
        <v>2378</v>
      </c>
      <c r="B2274" s="1">
        <v>45289.106944444444</v>
      </c>
      <c r="C2274" t="s">
        <v>13</v>
      </c>
      <c r="D2274">
        <v>79</v>
      </c>
      <c r="E2274" t="s">
        <v>19</v>
      </c>
      <c r="F2274" t="s">
        <v>11</v>
      </c>
      <c r="G2274" t="b">
        <v>0</v>
      </c>
      <c r="I2274">
        <v>16</v>
      </c>
      <c r="J2274" t="b">
        <v>0</v>
      </c>
      <c r="K2274">
        <f>YEAR(Table1[[#This Row],[Patient Admission Date]])</f>
        <v>2023</v>
      </c>
      <c r="L2274" t="str">
        <f>TEXT(Table1[[#This Row],[Patient Admission Date]],"mmm")</f>
        <v>Dec</v>
      </c>
      <c r="M2274" t="str">
        <f>TEXT(Table1[[#This Row],[Patient Admission Date]],"ddd")</f>
        <v>Fri</v>
      </c>
      <c r="N2274" t="str">
        <f>TEXT(INT(HOUR(Table1[[#This Row],[Patient Admission Date]])/3)*3,"00")&amp;"-"&amp;TEXT(INT(HOUR(Table1[[#This Row],[Patient Admission Date]])/3)*3+3,"00")</f>
        <v>00-03</v>
      </c>
      <c r="O2274" t="str" cm="1">
        <f t="array" ref="O2274">_xlfn.IFS(Table1[[#This Row],[Patient Age]]&lt;=14,"0-14",Table1[[#This Row],[Patient Age]]&lt;=29,"15-29",Table1[[#This Row],[Patient Age]]&lt;=44,"30-44",Table1[[#This Row],[Patient Age]]&lt;=59,"45-59",Table1[[#This Row],[Patient Age]]&lt;=74,"60-74",TRUE,"75+")</f>
        <v>75+</v>
      </c>
      <c r="P2274" t="str" cm="1">
        <f t="array" ref="P2274">_xlfn.IFS(Table1[[#This Row],[Patient Waittime]]&lt;=15,"0-15",Table1[[#This Row],[Patient Waittime]]&lt;=30,"16-30",Table1[[#This Row],[Patient Waittime]]&lt;=45,"31-45",Table1[[#This Row],[Patient Waittime]]&lt;=60,"46-60",TRUE,"60+")</f>
        <v>16-30</v>
      </c>
      <c r="Q2274">
        <f>--(Table1[[#This Row],[Patient Waittime]]&lt;=30)</f>
        <v>1</v>
      </c>
      <c r="R2274">
        <f>--Table1[[#This Row],[Patient Admission Flag]]</f>
        <v>0</v>
      </c>
      <c r="S2274">
        <f>--AND(Table1[[#This Row],[WithinTarget]]=1,Table1[[#This Row],[Patient Satisfaction Score]]&gt;=7)</f>
        <v>0</v>
      </c>
      <c r="T2274" t="str">
        <f>IF(LEFT(Table1[[#This Row],[Patient Gender]],1)="F","Female","Male")</f>
        <v>Female</v>
      </c>
    </row>
    <row r="2275" spans="1:20" x14ac:dyDescent="0.3">
      <c r="A2275" t="s">
        <v>2379</v>
      </c>
      <c r="B2275" s="1">
        <v>45377.131944444445</v>
      </c>
      <c r="C2275" t="s">
        <v>13</v>
      </c>
      <c r="D2275">
        <v>6</v>
      </c>
      <c r="E2275" t="s">
        <v>19</v>
      </c>
      <c r="F2275" t="s">
        <v>11</v>
      </c>
      <c r="G2275" t="b">
        <v>0</v>
      </c>
      <c r="I2275">
        <v>19</v>
      </c>
      <c r="J2275" t="b">
        <v>0</v>
      </c>
      <c r="K2275">
        <f>YEAR(Table1[[#This Row],[Patient Admission Date]])</f>
        <v>2024</v>
      </c>
      <c r="L2275" t="str">
        <f>TEXT(Table1[[#This Row],[Patient Admission Date]],"mmm")</f>
        <v>Mar</v>
      </c>
      <c r="M2275" t="str">
        <f>TEXT(Table1[[#This Row],[Patient Admission Date]],"ddd")</f>
        <v>Tue</v>
      </c>
      <c r="N2275" t="str">
        <f>TEXT(INT(HOUR(Table1[[#This Row],[Patient Admission Date]])/3)*3,"00")&amp;"-"&amp;TEXT(INT(HOUR(Table1[[#This Row],[Patient Admission Date]])/3)*3+3,"00")</f>
        <v>03-06</v>
      </c>
      <c r="O2275" t="str" cm="1">
        <f t="array" ref="O2275">_xlfn.IFS(Table1[[#This Row],[Patient Age]]&lt;=14,"0-14",Table1[[#This Row],[Patient Age]]&lt;=29,"15-29",Table1[[#This Row],[Patient Age]]&lt;=44,"30-44",Table1[[#This Row],[Patient Age]]&lt;=59,"45-59",Table1[[#This Row],[Patient Age]]&lt;=74,"60-74",TRUE,"75+")</f>
        <v>0-14</v>
      </c>
      <c r="P2275" t="str" cm="1">
        <f t="array" ref="P2275">_xlfn.IFS(Table1[[#This Row],[Patient Waittime]]&lt;=15,"0-15",Table1[[#This Row],[Patient Waittime]]&lt;=30,"16-30",Table1[[#This Row],[Patient Waittime]]&lt;=45,"31-45",Table1[[#This Row],[Patient Waittime]]&lt;=60,"46-60",TRUE,"60+")</f>
        <v>16-30</v>
      </c>
      <c r="Q2275">
        <f>--(Table1[[#This Row],[Patient Waittime]]&lt;=30)</f>
        <v>1</v>
      </c>
      <c r="R2275">
        <f>--Table1[[#This Row],[Patient Admission Flag]]</f>
        <v>0</v>
      </c>
      <c r="S2275">
        <f>--AND(Table1[[#This Row],[WithinTarget]]=1,Table1[[#This Row],[Patient Satisfaction Score]]&gt;=7)</f>
        <v>0</v>
      </c>
      <c r="T2275" t="str">
        <f>IF(LEFT(Table1[[#This Row],[Patient Gender]],1)="F","Female","Male")</f>
        <v>Female</v>
      </c>
    </row>
    <row r="2276" spans="1:20" x14ac:dyDescent="0.3">
      <c r="A2276" t="s">
        <v>2380</v>
      </c>
      <c r="B2276" s="1">
        <v>45521.311805555553</v>
      </c>
      <c r="C2276" t="s">
        <v>13</v>
      </c>
      <c r="D2276">
        <v>62</v>
      </c>
      <c r="E2276" t="s">
        <v>19</v>
      </c>
      <c r="F2276" t="s">
        <v>11</v>
      </c>
      <c r="G2276" t="b">
        <v>0</v>
      </c>
      <c r="I2276">
        <v>20</v>
      </c>
      <c r="J2276" t="b">
        <v>0</v>
      </c>
      <c r="K2276">
        <f>YEAR(Table1[[#This Row],[Patient Admission Date]])</f>
        <v>2024</v>
      </c>
      <c r="L2276" t="str">
        <f>TEXT(Table1[[#This Row],[Patient Admission Date]],"mmm")</f>
        <v>Aug</v>
      </c>
      <c r="M2276" t="str">
        <f>TEXT(Table1[[#This Row],[Patient Admission Date]],"ddd")</f>
        <v>Sat</v>
      </c>
      <c r="N2276" t="str">
        <f>TEXT(INT(HOUR(Table1[[#This Row],[Patient Admission Date]])/3)*3,"00")&amp;"-"&amp;TEXT(INT(HOUR(Table1[[#This Row],[Patient Admission Date]])/3)*3+3,"00")</f>
        <v>06-09</v>
      </c>
      <c r="O2276" t="str" cm="1">
        <f t="array" ref="O2276">_xlfn.IFS(Table1[[#This Row],[Patient Age]]&lt;=14,"0-14",Table1[[#This Row],[Patient Age]]&lt;=29,"15-29",Table1[[#This Row],[Patient Age]]&lt;=44,"30-44",Table1[[#This Row],[Patient Age]]&lt;=59,"45-59",Table1[[#This Row],[Patient Age]]&lt;=74,"60-74",TRUE,"75+")</f>
        <v>60-74</v>
      </c>
      <c r="P2276" t="str" cm="1">
        <f t="array" ref="P2276">_xlfn.IFS(Table1[[#This Row],[Patient Waittime]]&lt;=15,"0-15",Table1[[#This Row],[Patient Waittime]]&lt;=30,"16-30",Table1[[#This Row],[Patient Waittime]]&lt;=45,"31-45",Table1[[#This Row],[Patient Waittime]]&lt;=60,"46-60",TRUE,"60+")</f>
        <v>16-30</v>
      </c>
      <c r="Q2276">
        <f>--(Table1[[#This Row],[Patient Waittime]]&lt;=30)</f>
        <v>1</v>
      </c>
      <c r="R2276">
        <f>--Table1[[#This Row],[Patient Admission Flag]]</f>
        <v>0</v>
      </c>
      <c r="S2276">
        <f>--AND(Table1[[#This Row],[WithinTarget]]=1,Table1[[#This Row],[Patient Satisfaction Score]]&gt;=7)</f>
        <v>0</v>
      </c>
      <c r="T2276" t="str">
        <f>IF(LEFT(Table1[[#This Row],[Patient Gender]],1)="F","Female","Male")</f>
        <v>Female</v>
      </c>
    </row>
    <row r="2277" spans="1:20" x14ac:dyDescent="0.3">
      <c r="A2277" t="s">
        <v>2381</v>
      </c>
      <c r="B2277" s="1">
        <v>45171.979861111111</v>
      </c>
      <c r="C2277" t="s">
        <v>13</v>
      </c>
      <c r="D2277">
        <v>28</v>
      </c>
      <c r="E2277" t="s">
        <v>19</v>
      </c>
      <c r="F2277" t="s">
        <v>11</v>
      </c>
      <c r="G2277" t="b">
        <v>0</v>
      </c>
      <c r="I2277">
        <v>45</v>
      </c>
      <c r="J2277" t="b">
        <v>0</v>
      </c>
      <c r="K2277">
        <f>YEAR(Table1[[#This Row],[Patient Admission Date]])</f>
        <v>2023</v>
      </c>
      <c r="L2277" t="str">
        <f>TEXT(Table1[[#This Row],[Patient Admission Date]],"mmm")</f>
        <v>Sep</v>
      </c>
      <c r="M2277" t="str">
        <f>TEXT(Table1[[#This Row],[Patient Admission Date]],"ddd")</f>
        <v>Sat</v>
      </c>
      <c r="N2277" t="str">
        <f>TEXT(INT(HOUR(Table1[[#This Row],[Patient Admission Date]])/3)*3,"00")&amp;"-"&amp;TEXT(INT(HOUR(Table1[[#This Row],[Patient Admission Date]])/3)*3+3,"00")</f>
        <v>21-24</v>
      </c>
      <c r="O2277" t="str" cm="1">
        <f t="array" ref="O2277">_xlfn.IFS(Table1[[#This Row],[Patient Age]]&lt;=14,"0-14",Table1[[#This Row],[Patient Age]]&lt;=29,"15-29",Table1[[#This Row],[Patient Age]]&lt;=44,"30-44",Table1[[#This Row],[Patient Age]]&lt;=59,"45-59",Table1[[#This Row],[Patient Age]]&lt;=74,"60-74",TRUE,"75+")</f>
        <v>15-29</v>
      </c>
      <c r="P2277" t="str" cm="1">
        <f t="array" ref="P2277">_xlfn.IFS(Table1[[#This Row],[Patient Waittime]]&lt;=15,"0-15",Table1[[#This Row],[Patient Waittime]]&lt;=30,"16-30",Table1[[#This Row],[Patient Waittime]]&lt;=45,"31-45",Table1[[#This Row],[Patient Waittime]]&lt;=60,"46-60",TRUE,"60+")</f>
        <v>31-45</v>
      </c>
      <c r="Q2277">
        <f>--(Table1[[#This Row],[Patient Waittime]]&lt;=30)</f>
        <v>0</v>
      </c>
      <c r="R2277">
        <f>--Table1[[#This Row],[Patient Admission Flag]]</f>
        <v>0</v>
      </c>
      <c r="S2277">
        <f>--AND(Table1[[#This Row],[WithinTarget]]=1,Table1[[#This Row],[Patient Satisfaction Score]]&gt;=7)</f>
        <v>0</v>
      </c>
      <c r="T2277" t="str">
        <f>IF(LEFT(Table1[[#This Row],[Patient Gender]],1)="F","Female","Male")</f>
        <v>Female</v>
      </c>
    </row>
    <row r="2278" spans="1:20" x14ac:dyDescent="0.3">
      <c r="A2278" t="s">
        <v>2382</v>
      </c>
      <c r="B2278" s="1">
        <v>45062.327777777777</v>
      </c>
      <c r="C2278" t="s">
        <v>13</v>
      </c>
      <c r="D2278">
        <v>49</v>
      </c>
      <c r="E2278" t="s">
        <v>19</v>
      </c>
      <c r="F2278" t="s">
        <v>11</v>
      </c>
      <c r="G2278" t="b">
        <v>0</v>
      </c>
      <c r="I2278">
        <v>55</v>
      </c>
      <c r="J2278" t="b">
        <v>0</v>
      </c>
      <c r="K2278">
        <f>YEAR(Table1[[#This Row],[Patient Admission Date]])</f>
        <v>2023</v>
      </c>
      <c r="L2278" t="str">
        <f>TEXT(Table1[[#This Row],[Patient Admission Date]],"mmm")</f>
        <v>May</v>
      </c>
      <c r="M2278" t="str">
        <f>TEXT(Table1[[#This Row],[Patient Admission Date]],"ddd")</f>
        <v>Tue</v>
      </c>
      <c r="N2278" t="str">
        <f>TEXT(INT(HOUR(Table1[[#This Row],[Patient Admission Date]])/3)*3,"00")&amp;"-"&amp;TEXT(INT(HOUR(Table1[[#This Row],[Patient Admission Date]])/3)*3+3,"00")</f>
        <v>06-09</v>
      </c>
      <c r="O2278" t="str" cm="1">
        <f t="array" ref="O2278">_xlfn.IFS(Table1[[#This Row],[Patient Age]]&lt;=14,"0-14",Table1[[#This Row],[Patient Age]]&lt;=29,"15-29",Table1[[#This Row],[Patient Age]]&lt;=44,"30-44",Table1[[#This Row],[Patient Age]]&lt;=59,"45-59",Table1[[#This Row],[Patient Age]]&lt;=74,"60-74",TRUE,"75+")</f>
        <v>45-59</v>
      </c>
      <c r="P2278" t="str" cm="1">
        <f t="array" ref="P2278">_xlfn.IFS(Table1[[#This Row],[Patient Waittime]]&lt;=15,"0-15",Table1[[#This Row],[Patient Waittime]]&lt;=30,"16-30",Table1[[#This Row],[Patient Waittime]]&lt;=45,"31-45",Table1[[#This Row],[Patient Waittime]]&lt;=60,"46-60",TRUE,"60+")</f>
        <v>46-60</v>
      </c>
      <c r="Q2278">
        <f>--(Table1[[#This Row],[Patient Waittime]]&lt;=30)</f>
        <v>0</v>
      </c>
      <c r="R2278">
        <f>--Table1[[#This Row],[Patient Admission Flag]]</f>
        <v>0</v>
      </c>
      <c r="S2278">
        <f>--AND(Table1[[#This Row],[WithinTarget]]=1,Table1[[#This Row],[Patient Satisfaction Score]]&gt;=7)</f>
        <v>0</v>
      </c>
      <c r="T2278" t="str">
        <f>IF(LEFT(Table1[[#This Row],[Patient Gender]],1)="F","Female","Male")</f>
        <v>Female</v>
      </c>
    </row>
    <row r="2279" spans="1:20" x14ac:dyDescent="0.3">
      <c r="A2279" t="s">
        <v>2383</v>
      </c>
      <c r="B2279" s="1">
        <v>45094.09652777778</v>
      </c>
      <c r="C2279" t="s">
        <v>13</v>
      </c>
      <c r="D2279">
        <v>37</v>
      </c>
      <c r="E2279" t="s">
        <v>19</v>
      </c>
      <c r="F2279" t="s">
        <v>11</v>
      </c>
      <c r="G2279" t="b">
        <v>0</v>
      </c>
      <c r="I2279">
        <v>30</v>
      </c>
      <c r="J2279" t="b">
        <v>0</v>
      </c>
      <c r="K2279">
        <f>YEAR(Table1[[#This Row],[Patient Admission Date]])</f>
        <v>2023</v>
      </c>
      <c r="L2279" t="str">
        <f>TEXT(Table1[[#This Row],[Patient Admission Date]],"mmm")</f>
        <v>Jun</v>
      </c>
      <c r="M2279" t="str">
        <f>TEXT(Table1[[#This Row],[Patient Admission Date]],"ddd")</f>
        <v>Sat</v>
      </c>
      <c r="N2279" t="str">
        <f>TEXT(INT(HOUR(Table1[[#This Row],[Patient Admission Date]])/3)*3,"00")&amp;"-"&amp;TEXT(INT(HOUR(Table1[[#This Row],[Patient Admission Date]])/3)*3+3,"00")</f>
        <v>00-03</v>
      </c>
      <c r="O2279" t="str" cm="1">
        <f t="array" ref="O2279">_xlfn.IFS(Table1[[#This Row],[Patient Age]]&lt;=14,"0-14",Table1[[#This Row],[Patient Age]]&lt;=29,"15-29",Table1[[#This Row],[Patient Age]]&lt;=44,"30-44",Table1[[#This Row],[Patient Age]]&lt;=59,"45-59",Table1[[#This Row],[Patient Age]]&lt;=74,"60-74",TRUE,"75+")</f>
        <v>30-44</v>
      </c>
      <c r="P2279" t="str" cm="1">
        <f t="array" ref="P2279">_xlfn.IFS(Table1[[#This Row],[Patient Waittime]]&lt;=15,"0-15",Table1[[#This Row],[Patient Waittime]]&lt;=30,"16-30",Table1[[#This Row],[Patient Waittime]]&lt;=45,"31-45",Table1[[#This Row],[Patient Waittime]]&lt;=60,"46-60",TRUE,"60+")</f>
        <v>16-30</v>
      </c>
      <c r="Q2279">
        <f>--(Table1[[#This Row],[Patient Waittime]]&lt;=30)</f>
        <v>1</v>
      </c>
      <c r="R2279">
        <f>--Table1[[#This Row],[Patient Admission Flag]]</f>
        <v>0</v>
      </c>
      <c r="S2279">
        <f>--AND(Table1[[#This Row],[WithinTarget]]=1,Table1[[#This Row],[Patient Satisfaction Score]]&gt;=7)</f>
        <v>0</v>
      </c>
      <c r="T2279" t="str">
        <f>IF(LEFT(Table1[[#This Row],[Patient Gender]],1)="F","Female","Male")</f>
        <v>Female</v>
      </c>
    </row>
    <row r="2280" spans="1:20" x14ac:dyDescent="0.3">
      <c r="A2280" t="s">
        <v>2384</v>
      </c>
      <c r="B2280" s="1">
        <v>45146.232638888891</v>
      </c>
      <c r="C2280" t="s">
        <v>13</v>
      </c>
      <c r="D2280">
        <v>35</v>
      </c>
      <c r="E2280" t="s">
        <v>19</v>
      </c>
      <c r="F2280" t="s">
        <v>11</v>
      </c>
      <c r="G2280" t="b">
        <v>0</v>
      </c>
      <c r="I2280">
        <v>37</v>
      </c>
      <c r="J2280" t="b">
        <v>0</v>
      </c>
      <c r="K2280">
        <f>YEAR(Table1[[#This Row],[Patient Admission Date]])</f>
        <v>2023</v>
      </c>
      <c r="L2280" t="str">
        <f>TEXT(Table1[[#This Row],[Patient Admission Date]],"mmm")</f>
        <v>Aug</v>
      </c>
      <c r="M2280" t="str">
        <f>TEXT(Table1[[#This Row],[Patient Admission Date]],"ddd")</f>
        <v>Tue</v>
      </c>
      <c r="N2280" t="str">
        <f>TEXT(INT(HOUR(Table1[[#This Row],[Patient Admission Date]])/3)*3,"00")&amp;"-"&amp;TEXT(INT(HOUR(Table1[[#This Row],[Patient Admission Date]])/3)*3+3,"00")</f>
        <v>03-06</v>
      </c>
      <c r="O2280" t="str" cm="1">
        <f t="array" ref="O2280">_xlfn.IFS(Table1[[#This Row],[Patient Age]]&lt;=14,"0-14",Table1[[#This Row],[Patient Age]]&lt;=29,"15-29",Table1[[#This Row],[Patient Age]]&lt;=44,"30-44",Table1[[#This Row],[Patient Age]]&lt;=59,"45-59",Table1[[#This Row],[Patient Age]]&lt;=74,"60-74",TRUE,"75+")</f>
        <v>30-44</v>
      </c>
      <c r="P2280" t="str" cm="1">
        <f t="array" ref="P2280">_xlfn.IFS(Table1[[#This Row],[Patient Waittime]]&lt;=15,"0-15",Table1[[#This Row],[Patient Waittime]]&lt;=30,"16-30",Table1[[#This Row],[Patient Waittime]]&lt;=45,"31-45",Table1[[#This Row],[Patient Waittime]]&lt;=60,"46-60",TRUE,"60+")</f>
        <v>31-45</v>
      </c>
      <c r="Q2280">
        <f>--(Table1[[#This Row],[Patient Waittime]]&lt;=30)</f>
        <v>0</v>
      </c>
      <c r="R2280">
        <f>--Table1[[#This Row],[Patient Admission Flag]]</f>
        <v>0</v>
      </c>
      <c r="S2280">
        <f>--AND(Table1[[#This Row],[WithinTarget]]=1,Table1[[#This Row],[Patient Satisfaction Score]]&gt;=7)</f>
        <v>0</v>
      </c>
      <c r="T2280" t="str">
        <f>IF(LEFT(Table1[[#This Row],[Patient Gender]],1)="F","Female","Male")</f>
        <v>Female</v>
      </c>
    </row>
    <row r="2281" spans="1:20" x14ac:dyDescent="0.3">
      <c r="A2281" t="s">
        <v>2385</v>
      </c>
      <c r="B2281" s="1">
        <v>45076.99722222222</v>
      </c>
      <c r="C2281" t="s">
        <v>13</v>
      </c>
      <c r="D2281">
        <v>14</v>
      </c>
      <c r="E2281" t="s">
        <v>19</v>
      </c>
      <c r="F2281" t="s">
        <v>11</v>
      </c>
      <c r="G2281" t="b">
        <v>0</v>
      </c>
      <c r="I2281">
        <v>38</v>
      </c>
      <c r="J2281" t="b">
        <v>0</v>
      </c>
      <c r="K2281">
        <f>YEAR(Table1[[#This Row],[Patient Admission Date]])</f>
        <v>2023</v>
      </c>
      <c r="L2281" t="str">
        <f>TEXT(Table1[[#This Row],[Patient Admission Date]],"mmm")</f>
        <v>May</v>
      </c>
      <c r="M2281" t="str">
        <f>TEXT(Table1[[#This Row],[Patient Admission Date]],"ddd")</f>
        <v>Tue</v>
      </c>
      <c r="N2281" t="str">
        <f>TEXT(INT(HOUR(Table1[[#This Row],[Patient Admission Date]])/3)*3,"00")&amp;"-"&amp;TEXT(INT(HOUR(Table1[[#This Row],[Patient Admission Date]])/3)*3+3,"00")</f>
        <v>21-24</v>
      </c>
      <c r="O2281" t="str" cm="1">
        <f t="array" ref="O2281">_xlfn.IFS(Table1[[#This Row],[Patient Age]]&lt;=14,"0-14",Table1[[#This Row],[Patient Age]]&lt;=29,"15-29",Table1[[#This Row],[Patient Age]]&lt;=44,"30-44",Table1[[#This Row],[Patient Age]]&lt;=59,"45-59",Table1[[#This Row],[Patient Age]]&lt;=74,"60-74",TRUE,"75+")</f>
        <v>0-14</v>
      </c>
      <c r="P2281" t="str" cm="1">
        <f t="array" ref="P2281">_xlfn.IFS(Table1[[#This Row],[Patient Waittime]]&lt;=15,"0-15",Table1[[#This Row],[Patient Waittime]]&lt;=30,"16-30",Table1[[#This Row],[Patient Waittime]]&lt;=45,"31-45",Table1[[#This Row],[Patient Waittime]]&lt;=60,"46-60",TRUE,"60+")</f>
        <v>31-45</v>
      </c>
      <c r="Q2281">
        <f>--(Table1[[#This Row],[Patient Waittime]]&lt;=30)</f>
        <v>0</v>
      </c>
      <c r="R2281">
        <f>--Table1[[#This Row],[Patient Admission Flag]]</f>
        <v>0</v>
      </c>
      <c r="S2281">
        <f>--AND(Table1[[#This Row],[WithinTarget]]=1,Table1[[#This Row],[Patient Satisfaction Score]]&gt;=7)</f>
        <v>0</v>
      </c>
      <c r="T2281" t="str">
        <f>IF(LEFT(Table1[[#This Row],[Patient Gender]],1)="F","Female","Male")</f>
        <v>Female</v>
      </c>
    </row>
    <row r="2282" spans="1:20" x14ac:dyDescent="0.3">
      <c r="A2282" t="s">
        <v>2386</v>
      </c>
      <c r="B2282" s="1">
        <v>45167.131249999999</v>
      </c>
      <c r="C2282" t="s">
        <v>13</v>
      </c>
      <c r="D2282">
        <v>54</v>
      </c>
      <c r="E2282" t="s">
        <v>19</v>
      </c>
      <c r="F2282" t="s">
        <v>11</v>
      </c>
      <c r="G2282" t="b">
        <v>0</v>
      </c>
      <c r="I2282">
        <v>43</v>
      </c>
      <c r="J2282" t="b">
        <v>0</v>
      </c>
      <c r="K2282">
        <f>YEAR(Table1[[#This Row],[Patient Admission Date]])</f>
        <v>2023</v>
      </c>
      <c r="L2282" t="str">
        <f>TEXT(Table1[[#This Row],[Patient Admission Date]],"mmm")</f>
        <v>Aug</v>
      </c>
      <c r="M2282" t="str">
        <f>TEXT(Table1[[#This Row],[Patient Admission Date]],"ddd")</f>
        <v>Tue</v>
      </c>
      <c r="N2282" t="str">
        <f>TEXT(INT(HOUR(Table1[[#This Row],[Patient Admission Date]])/3)*3,"00")&amp;"-"&amp;TEXT(INT(HOUR(Table1[[#This Row],[Patient Admission Date]])/3)*3+3,"00")</f>
        <v>03-06</v>
      </c>
      <c r="O2282" t="str" cm="1">
        <f t="array" ref="O2282">_xlfn.IFS(Table1[[#This Row],[Patient Age]]&lt;=14,"0-14",Table1[[#This Row],[Patient Age]]&lt;=29,"15-29",Table1[[#This Row],[Patient Age]]&lt;=44,"30-44",Table1[[#This Row],[Patient Age]]&lt;=59,"45-59",Table1[[#This Row],[Patient Age]]&lt;=74,"60-74",TRUE,"75+")</f>
        <v>45-59</v>
      </c>
      <c r="P2282" t="str" cm="1">
        <f t="array" ref="P2282">_xlfn.IFS(Table1[[#This Row],[Patient Waittime]]&lt;=15,"0-15",Table1[[#This Row],[Patient Waittime]]&lt;=30,"16-30",Table1[[#This Row],[Patient Waittime]]&lt;=45,"31-45",Table1[[#This Row],[Patient Waittime]]&lt;=60,"46-60",TRUE,"60+")</f>
        <v>31-45</v>
      </c>
      <c r="Q2282">
        <f>--(Table1[[#This Row],[Patient Waittime]]&lt;=30)</f>
        <v>0</v>
      </c>
      <c r="R2282">
        <f>--Table1[[#This Row],[Patient Admission Flag]]</f>
        <v>0</v>
      </c>
      <c r="S2282">
        <f>--AND(Table1[[#This Row],[WithinTarget]]=1,Table1[[#This Row],[Patient Satisfaction Score]]&gt;=7)</f>
        <v>0</v>
      </c>
      <c r="T2282" t="str">
        <f>IF(LEFT(Table1[[#This Row],[Patient Gender]],1)="F","Female","Male")</f>
        <v>Female</v>
      </c>
    </row>
    <row r="2283" spans="1:20" x14ac:dyDescent="0.3">
      <c r="A2283" t="s">
        <v>2387</v>
      </c>
      <c r="B2283" s="1">
        <v>45384.055555555555</v>
      </c>
      <c r="C2283" t="s">
        <v>13</v>
      </c>
      <c r="D2283">
        <v>73</v>
      </c>
      <c r="E2283" t="s">
        <v>19</v>
      </c>
      <c r="F2283" t="s">
        <v>11</v>
      </c>
      <c r="G2283" t="b">
        <v>0</v>
      </c>
      <c r="I2283">
        <v>47</v>
      </c>
      <c r="J2283" t="b">
        <v>0</v>
      </c>
      <c r="K2283">
        <f>YEAR(Table1[[#This Row],[Patient Admission Date]])</f>
        <v>2024</v>
      </c>
      <c r="L2283" t="str">
        <f>TEXT(Table1[[#This Row],[Patient Admission Date]],"mmm")</f>
        <v>Apr</v>
      </c>
      <c r="M2283" t="str">
        <f>TEXT(Table1[[#This Row],[Patient Admission Date]],"ddd")</f>
        <v>Tue</v>
      </c>
      <c r="N2283" t="str">
        <f>TEXT(INT(HOUR(Table1[[#This Row],[Patient Admission Date]])/3)*3,"00")&amp;"-"&amp;TEXT(INT(HOUR(Table1[[#This Row],[Patient Admission Date]])/3)*3+3,"00")</f>
        <v>00-03</v>
      </c>
      <c r="O2283" t="str" cm="1">
        <f t="array" ref="O2283">_xlfn.IFS(Table1[[#This Row],[Patient Age]]&lt;=14,"0-14",Table1[[#This Row],[Patient Age]]&lt;=29,"15-29",Table1[[#This Row],[Patient Age]]&lt;=44,"30-44",Table1[[#This Row],[Patient Age]]&lt;=59,"45-59",Table1[[#This Row],[Patient Age]]&lt;=74,"60-74",TRUE,"75+")</f>
        <v>60-74</v>
      </c>
      <c r="P2283" t="str" cm="1">
        <f t="array" ref="P2283">_xlfn.IFS(Table1[[#This Row],[Patient Waittime]]&lt;=15,"0-15",Table1[[#This Row],[Patient Waittime]]&lt;=30,"16-30",Table1[[#This Row],[Patient Waittime]]&lt;=45,"31-45",Table1[[#This Row],[Patient Waittime]]&lt;=60,"46-60",TRUE,"60+")</f>
        <v>46-60</v>
      </c>
      <c r="Q2283">
        <f>--(Table1[[#This Row],[Patient Waittime]]&lt;=30)</f>
        <v>0</v>
      </c>
      <c r="R2283">
        <f>--Table1[[#This Row],[Patient Admission Flag]]</f>
        <v>0</v>
      </c>
      <c r="S2283">
        <f>--AND(Table1[[#This Row],[WithinTarget]]=1,Table1[[#This Row],[Patient Satisfaction Score]]&gt;=7)</f>
        <v>0</v>
      </c>
      <c r="T2283" t="str">
        <f>IF(LEFT(Table1[[#This Row],[Patient Gender]],1)="F","Female","Male")</f>
        <v>Female</v>
      </c>
    </row>
    <row r="2284" spans="1:20" x14ac:dyDescent="0.3">
      <c r="A2284" t="s">
        <v>2388</v>
      </c>
      <c r="B2284" s="1">
        <v>45054.769444444442</v>
      </c>
      <c r="C2284" t="s">
        <v>13</v>
      </c>
      <c r="D2284">
        <v>17</v>
      </c>
      <c r="E2284" t="s">
        <v>19</v>
      </c>
      <c r="F2284" t="s">
        <v>11</v>
      </c>
      <c r="G2284" t="b">
        <v>0</v>
      </c>
      <c r="I2284">
        <v>26</v>
      </c>
      <c r="J2284" t="b">
        <v>0</v>
      </c>
      <c r="K2284">
        <f>YEAR(Table1[[#This Row],[Patient Admission Date]])</f>
        <v>2023</v>
      </c>
      <c r="L2284" t="str">
        <f>TEXT(Table1[[#This Row],[Patient Admission Date]],"mmm")</f>
        <v>May</v>
      </c>
      <c r="M2284" t="str">
        <f>TEXT(Table1[[#This Row],[Patient Admission Date]],"ddd")</f>
        <v>Mon</v>
      </c>
      <c r="N2284" t="str">
        <f>TEXT(INT(HOUR(Table1[[#This Row],[Patient Admission Date]])/3)*3,"00")&amp;"-"&amp;TEXT(INT(HOUR(Table1[[#This Row],[Patient Admission Date]])/3)*3+3,"00")</f>
        <v>18-21</v>
      </c>
      <c r="O2284" t="str" cm="1">
        <f t="array" ref="O2284">_xlfn.IFS(Table1[[#This Row],[Patient Age]]&lt;=14,"0-14",Table1[[#This Row],[Patient Age]]&lt;=29,"15-29",Table1[[#This Row],[Patient Age]]&lt;=44,"30-44",Table1[[#This Row],[Patient Age]]&lt;=59,"45-59",Table1[[#This Row],[Patient Age]]&lt;=74,"60-74",TRUE,"75+")</f>
        <v>15-29</v>
      </c>
      <c r="P2284" t="str" cm="1">
        <f t="array" ref="P2284">_xlfn.IFS(Table1[[#This Row],[Patient Waittime]]&lt;=15,"0-15",Table1[[#This Row],[Patient Waittime]]&lt;=30,"16-30",Table1[[#This Row],[Patient Waittime]]&lt;=45,"31-45",Table1[[#This Row],[Patient Waittime]]&lt;=60,"46-60",TRUE,"60+")</f>
        <v>16-30</v>
      </c>
      <c r="Q2284">
        <f>--(Table1[[#This Row],[Patient Waittime]]&lt;=30)</f>
        <v>1</v>
      </c>
      <c r="R2284">
        <f>--Table1[[#This Row],[Patient Admission Flag]]</f>
        <v>0</v>
      </c>
      <c r="S2284">
        <f>--AND(Table1[[#This Row],[WithinTarget]]=1,Table1[[#This Row],[Patient Satisfaction Score]]&gt;=7)</f>
        <v>0</v>
      </c>
      <c r="T2284" t="str">
        <f>IF(LEFT(Table1[[#This Row],[Patient Gender]],1)="F","Female","Male")</f>
        <v>Female</v>
      </c>
    </row>
    <row r="2285" spans="1:20" x14ac:dyDescent="0.3">
      <c r="A2285" t="s">
        <v>2389</v>
      </c>
      <c r="B2285" s="1">
        <v>45543.413888888892</v>
      </c>
      <c r="C2285" t="s">
        <v>13</v>
      </c>
      <c r="D2285">
        <v>79</v>
      </c>
      <c r="E2285" t="s">
        <v>19</v>
      </c>
      <c r="F2285" t="s">
        <v>11</v>
      </c>
      <c r="G2285" t="b">
        <v>0</v>
      </c>
      <c r="I2285">
        <v>30</v>
      </c>
      <c r="J2285" t="b">
        <v>0</v>
      </c>
      <c r="K2285">
        <f>YEAR(Table1[[#This Row],[Patient Admission Date]])</f>
        <v>2024</v>
      </c>
      <c r="L2285" t="str">
        <f>TEXT(Table1[[#This Row],[Patient Admission Date]],"mmm")</f>
        <v>Sep</v>
      </c>
      <c r="M2285" t="str">
        <f>TEXT(Table1[[#This Row],[Patient Admission Date]],"ddd")</f>
        <v>Sun</v>
      </c>
      <c r="N2285" t="str">
        <f>TEXT(INT(HOUR(Table1[[#This Row],[Patient Admission Date]])/3)*3,"00")&amp;"-"&amp;TEXT(INT(HOUR(Table1[[#This Row],[Patient Admission Date]])/3)*3+3,"00")</f>
        <v>09-12</v>
      </c>
      <c r="O2285" t="str" cm="1">
        <f t="array" ref="O2285">_xlfn.IFS(Table1[[#This Row],[Patient Age]]&lt;=14,"0-14",Table1[[#This Row],[Patient Age]]&lt;=29,"15-29",Table1[[#This Row],[Patient Age]]&lt;=44,"30-44",Table1[[#This Row],[Patient Age]]&lt;=59,"45-59",Table1[[#This Row],[Patient Age]]&lt;=74,"60-74",TRUE,"75+")</f>
        <v>75+</v>
      </c>
      <c r="P2285" t="str" cm="1">
        <f t="array" ref="P2285">_xlfn.IFS(Table1[[#This Row],[Patient Waittime]]&lt;=15,"0-15",Table1[[#This Row],[Patient Waittime]]&lt;=30,"16-30",Table1[[#This Row],[Patient Waittime]]&lt;=45,"31-45",Table1[[#This Row],[Patient Waittime]]&lt;=60,"46-60",TRUE,"60+")</f>
        <v>16-30</v>
      </c>
      <c r="Q2285">
        <f>--(Table1[[#This Row],[Patient Waittime]]&lt;=30)</f>
        <v>1</v>
      </c>
      <c r="R2285">
        <f>--Table1[[#This Row],[Patient Admission Flag]]</f>
        <v>0</v>
      </c>
      <c r="S2285">
        <f>--AND(Table1[[#This Row],[WithinTarget]]=1,Table1[[#This Row],[Patient Satisfaction Score]]&gt;=7)</f>
        <v>0</v>
      </c>
      <c r="T2285" t="str">
        <f>IF(LEFT(Table1[[#This Row],[Patient Gender]],1)="F","Female","Male")</f>
        <v>Female</v>
      </c>
    </row>
    <row r="2286" spans="1:20" x14ac:dyDescent="0.3">
      <c r="A2286" t="s">
        <v>2390</v>
      </c>
      <c r="B2286" s="1">
        <v>45026.793055555558</v>
      </c>
      <c r="C2286" t="s">
        <v>13</v>
      </c>
      <c r="D2286">
        <v>51</v>
      </c>
      <c r="E2286" t="s">
        <v>19</v>
      </c>
      <c r="F2286" t="s">
        <v>11</v>
      </c>
      <c r="G2286" t="b">
        <v>0</v>
      </c>
      <c r="I2286">
        <v>33</v>
      </c>
      <c r="J2286" t="b">
        <v>0</v>
      </c>
      <c r="K2286">
        <f>YEAR(Table1[[#This Row],[Patient Admission Date]])</f>
        <v>2023</v>
      </c>
      <c r="L2286" t="str">
        <f>TEXT(Table1[[#This Row],[Patient Admission Date]],"mmm")</f>
        <v>Apr</v>
      </c>
      <c r="M2286" t="str">
        <f>TEXT(Table1[[#This Row],[Patient Admission Date]],"ddd")</f>
        <v>Mon</v>
      </c>
      <c r="N2286" t="str">
        <f>TEXT(INT(HOUR(Table1[[#This Row],[Patient Admission Date]])/3)*3,"00")&amp;"-"&amp;TEXT(INT(HOUR(Table1[[#This Row],[Patient Admission Date]])/3)*3+3,"00")</f>
        <v>18-21</v>
      </c>
      <c r="O2286" t="str" cm="1">
        <f t="array" ref="O2286">_xlfn.IFS(Table1[[#This Row],[Patient Age]]&lt;=14,"0-14",Table1[[#This Row],[Patient Age]]&lt;=29,"15-29",Table1[[#This Row],[Patient Age]]&lt;=44,"30-44",Table1[[#This Row],[Patient Age]]&lt;=59,"45-59",Table1[[#This Row],[Patient Age]]&lt;=74,"60-74",TRUE,"75+")</f>
        <v>45-59</v>
      </c>
      <c r="P2286" t="str" cm="1">
        <f t="array" ref="P2286">_xlfn.IFS(Table1[[#This Row],[Patient Waittime]]&lt;=15,"0-15",Table1[[#This Row],[Patient Waittime]]&lt;=30,"16-30",Table1[[#This Row],[Patient Waittime]]&lt;=45,"31-45",Table1[[#This Row],[Patient Waittime]]&lt;=60,"46-60",TRUE,"60+")</f>
        <v>31-45</v>
      </c>
      <c r="Q2286">
        <f>--(Table1[[#This Row],[Patient Waittime]]&lt;=30)</f>
        <v>0</v>
      </c>
      <c r="R2286">
        <f>--Table1[[#This Row],[Patient Admission Flag]]</f>
        <v>0</v>
      </c>
      <c r="S2286">
        <f>--AND(Table1[[#This Row],[WithinTarget]]=1,Table1[[#This Row],[Patient Satisfaction Score]]&gt;=7)</f>
        <v>0</v>
      </c>
      <c r="T2286" t="str">
        <f>IF(LEFT(Table1[[#This Row],[Patient Gender]],1)="F","Female","Male")</f>
        <v>Female</v>
      </c>
    </row>
    <row r="2287" spans="1:20" x14ac:dyDescent="0.3">
      <c r="A2287" t="s">
        <v>2391</v>
      </c>
      <c r="B2287" s="1">
        <v>45017.990277777775</v>
      </c>
      <c r="C2287" t="s">
        <v>13</v>
      </c>
      <c r="D2287">
        <v>79</v>
      </c>
      <c r="E2287" t="s">
        <v>19</v>
      </c>
      <c r="F2287" t="s">
        <v>11</v>
      </c>
      <c r="G2287" t="b">
        <v>0</v>
      </c>
      <c r="I2287">
        <v>45</v>
      </c>
      <c r="J2287" t="b">
        <v>0</v>
      </c>
      <c r="K2287">
        <f>YEAR(Table1[[#This Row],[Patient Admission Date]])</f>
        <v>2023</v>
      </c>
      <c r="L2287" t="str">
        <f>TEXT(Table1[[#This Row],[Patient Admission Date]],"mmm")</f>
        <v>Apr</v>
      </c>
      <c r="M2287" t="str">
        <f>TEXT(Table1[[#This Row],[Patient Admission Date]],"ddd")</f>
        <v>Sat</v>
      </c>
      <c r="N2287" t="str">
        <f>TEXT(INT(HOUR(Table1[[#This Row],[Patient Admission Date]])/3)*3,"00")&amp;"-"&amp;TEXT(INT(HOUR(Table1[[#This Row],[Patient Admission Date]])/3)*3+3,"00")</f>
        <v>21-24</v>
      </c>
      <c r="O2287" t="str" cm="1">
        <f t="array" ref="O2287">_xlfn.IFS(Table1[[#This Row],[Patient Age]]&lt;=14,"0-14",Table1[[#This Row],[Patient Age]]&lt;=29,"15-29",Table1[[#This Row],[Patient Age]]&lt;=44,"30-44",Table1[[#This Row],[Patient Age]]&lt;=59,"45-59",Table1[[#This Row],[Patient Age]]&lt;=74,"60-74",TRUE,"75+")</f>
        <v>75+</v>
      </c>
      <c r="P2287" t="str" cm="1">
        <f t="array" ref="P2287">_xlfn.IFS(Table1[[#This Row],[Patient Waittime]]&lt;=15,"0-15",Table1[[#This Row],[Patient Waittime]]&lt;=30,"16-30",Table1[[#This Row],[Patient Waittime]]&lt;=45,"31-45",Table1[[#This Row],[Patient Waittime]]&lt;=60,"46-60",TRUE,"60+")</f>
        <v>31-45</v>
      </c>
      <c r="Q2287">
        <f>--(Table1[[#This Row],[Patient Waittime]]&lt;=30)</f>
        <v>0</v>
      </c>
      <c r="R2287">
        <f>--Table1[[#This Row],[Patient Admission Flag]]</f>
        <v>0</v>
      </c>
      <c r="S2287">
        <f>--AND(Table1[[#This Row],[WithinTarget]]=1,Table1[[#This Row],[Patient Satisfaction Score]]&gt;=7)</f>
        <v>0</v>
      </c>
      <c r="T2287" t="str">
        <f>IF(LEFT(Table1[[#This Row],[Patient Gender]],1)="F","Female","Male")</f>
        <v>Female</v>
      </c>
    </row>
    <row r="2288" spans="1:20" x14ac:dyDescent="0.3">
      <c r="A2288" t="s">
        <v>2392</v>
      </c>
      <c r="B2288" s="1">
        <v>45444.607638888891</v>
      </c>
      <c r="C2288" t="s">
        <v>13</v>
      </c>
      <c r="D2288">
        <v>19</v>
      </c>
      <c r="E2288" t="s">
        <v>19</v>
      </c>
      <c r="F2288" t="s">
        <v>11</v>
      </c>
      <c r="G2288" t="b">
        <v>0</v>
      </c>
      <c r="I2288">
        <v>47</v>
      </c>
      <c r="J2288" t="b">
        <v>0</v>
      </c>
      <c r="K2288">
        <f>YEAR(Table1[[#This Row],[Patient Admission Date]])</f>
        <v>2024</v>
      </c>
      <c r="L2288" t="str">
        <f>TEXT(Table1[[#This Row],[Patient Admission Date]],"mmm")</f>
        <v>Jun</v>
      </c>
      <c r="M2288" t="str">
        <f>TEXT(Table1[[#This Row],[Patient Admission Date]],"ddd")</f>
        <v>Sat</v>
      </c>
      <c r="N2288" t="str">
        <f>TEXT(INT(HOUR(Table1[[#This Row],[Patient Admission Date]])/3)*3,"00")&amp;"-"&amp;TEXT(INT(HOUR(Table1[[#This Row],[Patient Admission Date]])/3)*3+3,"00")</f>
        <v>12-15</v>
      </c>
      <c r="O2288" t="str" cm="1">
        <f t="array" ref="O2288">_xlfn.IFS(Table1[[#This Row],[Patient Age]]&lt;=14,"0-14",Table1[[#This Row],[Patient Age]]&lt;=29,"15-29",Table1[[#This Row],[Patient Age]]&lt;=44,"30-44",Table1[[#This Row],[Patient Age]]&lt;=59,"45-59",Table1[[#This Row],[Patient Age]]&lt;=74,"60-74",TRUE,"75+")</f>
        <v>15-29</v>
      </c>
      <c r="P2288" t="str" cm="1">
        <f t="array" ref="P2288">_xlfn.IFS(Table1[[#This Row],[Patient Waittime]]&lt;=15,"0-15",Table1[[#This Row],[Patient Waittime]]&lt;=30,"16-30",Table1[[#This Row],[Patient Waittime]]&lt;=45,"31-45",Table1[[#This Row],[Patient Waittime]]&lt;=60,"46-60",TRUE,"60+")</f>
        <v>46-60</v>
      </c>
      <c r="Q2288">
        <f>--(Table1[[#This Row],[Patient Waittime]]&lt;=30)</f>
        <v>0</v>
      </c>
      <c r="R2288">
        <f>--Table1[[#This Row],[Patient Admission Flag]]</f>
        <v>0</v>
      </c>
      <c r="S2288">
        <f>--AND(Table1[[#This Row],[WithinTarget]]=1,Table1[[#This Row],[Patient Satisfaction Score]]&gt;=7)</f>
        <v>0</v>
      </c>
      <c r="T2288" t="str">
        <f>IF(LEFT(Table1[[#This Row],[Patient Gender]],1)="F","Female","Male")</f>
        <v>Female</v>
      </c>
    </row>
    <row r="2289" spans="1:20" x14ac:dyDescent="0.3">
      <c r="A2289" t="s">
        <v>2393</v>
      </c>
      <c r="B2289" s="1">
        <v>45563.154166666667</v>
      </c>
      <c r="C2289" t="s">
        <v>13</v>
      </c>
      <c r="D2289">
        <v>35</v>
      </c>
      <c r="E2289" t="s">
        <v>19</v>
      </c>
      <c r="F2289" t="s">
        <v>11</v>
      </c>
      <c r="G2289" t="b">
        <v>0</v>
      </c>
      <c r="I2289">
        <v>50</v>
      </c>
      <c r="J2289" t="b">
        <v>0</v>
      </c>
      <c r="K2289">
        <f>YEAR(Table1[[#This Row],[Patient Admission Date]])</f>
        <v>2024</v>
      </c>
      <c r="L2289" t="str">
        <f>TEXT(Table1[[#This Row],[Patient Admission Date]],"mmm")</f>
        <v>Sep</v>
      </c>
      <c r="M2289" t="str">
        <f>TEXT(Table1[[#This Row],[Patient Admission Date]],"ddd")</f>
        <v>Sat</v>
      </c>
      <c r="N2289" t="str">
        <f>TEXT(INT(HOUR(Table1[[#This Row],[Patient Admission Date]])/3)*3,"00")&amp;"-"&amp;TEXT(INT(HOUR(Table1[[#This Row],[Patient Admission Date]])/3)*3+3,"00")</f>
        <v>03-06</v>
      </c>
      <c r="O2289" t="str" cm="1">
        <f t="array" ref="O2289">_xlfn.IFS(Table1[[#This Row],[Patient Age]]&lt;=14,"0-14",Table1[[#This Row],[Patient Age]]&lt;=29,"15-29",Table1[[#This Row],[Patient Age]]&lt;=44,"30-44",Table1[[#This Row],[Patient Age]]&lt;=59,"45-59",Table1[[#This Row],[Patient Age]]&lt;=74,"60-74",TRUE,"75+")</f>
        <v>30-44</v>
      </c>
      <c r="P2289" t="str" cm="1">
        <f t="array" ref="P2289">_xlfn.IFS(Table1[[#This Row],[Patient Waittime]]&lt;=15,"0-15",Table1[[#This Row],[Patient Waittime]]&lt;=30,"16-30",Table1[[#This Row],[Patient Waittime]]&lt;=45,"31-45",Table1[[#This Row],[Patient Waittime]]&lt;=60,"46-60",TRUE,"60+")</f>
        <v>46-60</v>
      </c>
      <c r="Q2289">
        <f>--(Table1[[#This Row],[Patient Waittime]]&lt;=30)</f>
        <v>0</v>
      </c>
      <c r="R2289">
        <f>--Table1[[#This Row],[Patient Admission Flag]]</f>
        <v>0</v>
      </c>
      <c r="S2289">
        <f>--AND(Table1[[#This Row],[WithinTarget]]=1,Table1[[#This Row],[Patient Satisfaction Score]]&gt;=7)</f>
        <v>0</v>
      </c>
      <c r="T2289" t="str">
        <f>IF(LEFT(Table1[[#This Row],[Patient Gender]],1)="F","Female","Male")</f>
        <v>Female</v>
      </c>
    </row>
    <row r="2290" spans="1:20" x14ac:dyDescent="0.3">
      <c r="A2290" t="s">
        <v>2394</v>
      </c>
      <c r="B2290" s="1">
        <v>45317.892361111109</v>
      </c>
      <c r="C2290" t="s">
        <v>13</v>
      </c>
      <c r="D2290">
        <v>36</v>
      </c>
      <c r="E2290" t="s">
        <v>19</v>
      </c>
      <c r="F2290" t="s">
        <v>11</v>
      </c>
      <c r="G2290" t="b">
        <v>0</v>
      </c>
      <c r="I2290">
        <v>53</v>
      </c>
      <c r="J2290" t="b">
        <v>0</v>
      </c>
      <c r="K2290">
        <f>YEAR(Table1[[#This Row],[Patient Admission Date]])</f>
        <v>2024</v>
      </c>
      <c r="L2290" t="str">
        <f>TEXT(Table1[[#This Row],[Patient Admission Date]],"mmm")</f>
        <v>Jan</v>
      </c>
      <c r="M2290" t="str">
        <f>TEXT(Table1[[#This Row],[Patient Admission Date]],"ddd")</f>
        <v>Fri</v>
      </c>
      <c r="N2290" t="str">
        <f>TEXT(INT(HOUR(Table1[[#This Row],[Patient Admission Date]])/3)*3,"00")&amp;"-"&amp;TEXT(INT(HOUR(Table1[[#This Row],[Patient Admission Date]])/3)*3+3,"00")</f>
        <v>21-24</v>
      </c>
      <c r="O2290" t="str" cm="1">
        <f t="array" ref="O2290">_xlfn.IFS(Table1[[#This Row],[Patient Age]]&lt;=14,"0-14",Table1[[#This Row],[Patient Age]]&lt;=29,"15-29",Table1[[#This Row],[Patient Age]]&lt;=44,"30-44",Table1[[#This Row],[Patient Age]]&lt;=59,"45-59",Table1[[#This Row],[Patient Age]]&lt;=74,"60-74",TRUE,"75+")</f>
        <v>30-44</v>
      </c>
      <c r="P2290" t="str" cm="1">
        <f t="array" ref="P2290">_xlfn.IFS(Table1[[#This Row],[Patient Waittime]]&lt;=15,"0-15",Table1[[#This Row],[Patient Waittime]]&lt;=30,"16-30",Table1[[#This Row],[Patient Waittime]]&lt;=45,"31-45",Table1[[#This Row],[Patient Waittime]]&lt;=60,"46-60",TRUE,"60+")</f>
        <v>46-60</v>
      </c>
      <c r="Q2290">
        <f>--(Table1[[#This Row],[Patient Waittime]]&lt;=30)</f>
        <v>0</v>
      </c>
      <c r="R2290">
        <f>--Table1[[#This Row],[Patient Admission Flag]]</f>
        <v>0</v>
      </c>
      <c r="S2290">
        <f>--AND(Table1[[#This Row],[WithinTarget]]=1,Table1[[#This Row],[Patient Satisfaction Score]]&gt;=7)</f>
        <v>0</v>
      </c>
      <c r="T2290" t="str">
        <f>IF(LEFT(Table1[[#This Row],[Patient Gender]],1)="F","Female","Male")</f>
        <v>Female</v>
      </c>
    </row>
    <row r="2291" spans="1:20" x14ac:dyDescent="0.3">
      <c r="A2291" t="s">
        <v>2395</v>
      </c>
      <c r="B2291" s="1">
        <v>45567.79583333333</v>
      </c>
      <c r="C2291" t="s">
        <v>13</v>
      </c>
      <c r="D2291">
        <v>42</v>
      </c>
      <c r="E2291" t="s">
        <v>19</v>
      </c>
      <c r="F2291" t="s">
        <v>11</v>
      </c>
      <c r="G2291" t="b">
        <v>0</v>
      </c>
      <c r="I2291">
        <v>54</v>
      </c>
      <c r="J2291" t="b">
        <v>0</v>
      </c>
      <c r="K2291">
        <f>YEAR(Table1[[#This Row],[Patient Admission Date]])</f>
        <v>2024</v>
      </c>
      <c r="L2291" t="str">
        <f>TEXT(Table1[[#This Row],[Patient Admission Date]],"mmm")</f>
        <v>Oct</v>
      </c>
      <c r="M2291" t="str">
        <f>TEXT(Table1[[#This Row],[Patient Admission Date]],"ddd")</f>
        <v>Wed</v>
      </c>
      <c r="N2291" t="str">
        <f>TEXT(INT(HOUR(Table1[[#This Row],[Patient Admission Date]])/3)*3,"00")&amp;"-"&amp;TEXT(INT(HOUR(Table1[[#This Row],[Patient Admission Date]])/3)*3+3,"00")</f>
        <v>18-21</v>
      </c>
      <c r="O2291" t="str" cm="1">
        <f t="array" ref="O2291">_xlfn.IFS(Table1[[#This Row],[Patient Age]]&lt;=14,"0-14",Table1[[#This Row],[Patient Age]]&lt;=29,"15-29",Table1[[#This Row],[Patient Age]]&lt;=44,"30-44",Table1[[#This Row],[Patient Age]]&lt;=59,"45-59",Table1[[#This Row],[Patient Age]]&lt;=74,"60-74",TRUE,"75+")</f>
        <v>30-44</v>
      </c>
      <c r="P2291" t="str" cm="1">
        <f t="array" ref="P2291">_xlfn.IFS(Table1[[#This Row],[Patient Waittime]]&lt;=15,"0-15",Table1[[#This Row],[Patient Waittime]]&lt;=30,"16-30",Table1[[#This Row],[Patient Waittime]]&lt;=45,"31-45",Table1[[#This Row],[Patient Waittime]]&lt;=60,"46-60",TRUE,"60+")</f>
        <v>46-60</v>
      </c>
      <c r="Q2291">
        <f>--(Table1[[#This Row],[Patient Waittime]]&lt;=30)</f>
        <v>0</v>
      </c>
      <c r="R2291">
        <f>--Table1[[#This Row],[Patient Admission Flag]]</f>
        <v>0</v>
      </c>
      <c r="S2291">
        <f>--AND(Table1[[#This Row],[WithinTarget]]=1,Table1[[#This Row],[Patient Satisfaction Score]]&gt;=7)</f>
        <v>0</v>
      </c>
      <c r="T2291" t="str">
        <f>IF(LEFT(Table1[[#This Row],[Patient Gender]],1)="F","Female","Male")</f>
        <v>Female</v>
      </c>
    </row>
    <row r="2292" spans="1:20" x14ac:dyDescent="0.3">
      <c r="A2292" t="s">
        <v>2396</v>
      </c>
      <c r="B2292" s="1">
        <v>45088.568055555559</v>
      </c>
      <c r="C2292" t="s">
        <v>13</v>
      </c>
      <c r="D2292">
        <v>71</v>
      </c>
      <c r="E2292" t="s">
        <v>19</v>
      </c>
      <c r="F2292" t="s">
        <v>11</v>
      </c>
      <c r="G2292" t="b">
        <v>0</v>
      </c>
      <c r="I2292">
        <v>59</v>
      </c>
      <c r="J2292" t="b">
        <v>0</v>
      </c>
      <c r="K2292">
        <f>YEAR(Table1[[#This Row],[Patient Admission Date]])</f>
        <v>2023</v>
      </c>
      <c r="L2292" t="str">
        <f>TEXT(Table1[[#This Row],[Patient Admission Date]],"mmm")</f>
        <v>Jun</v>
      </c>
      <c r="M2292" t="str">
        <f>TEXT(Table1[[#This Row],[Patient Admission Date]],"ddd")</f>
        <v>Sun</v>
      </c>
      <c r="N2292" t="str">
        <f>TEXT(INT(HOUR(Table1[[#This Row],[Patient Admission Date]])/3)*3,"00")&amp;"-"&amp;TEXT(INT(HOUR(Table1[[#This Row],[Patient Admission Date]])/3)*3+3,"00")</f>
        <v>12-15</v>
      </c>
      <c r="O2292" t="str" cm="1">
        <f t="array" ref="O2292">_xlfn.IFS(Table1[[#This Row],[Patient Age]]&lt;=14,"0-14",Table1[[#This Row],[Patient Age]]&lt;=29,"15-29",Table1[[#This Row],[Patient Age]]&lt;=44,"30-44",Table1[[#This Row],[Patient Age]]&lt;=59,"45-59",Table1[[#This Row],[Patient Age]]&lt;=74,"60-74",TRUE,"75+")</f>
        <v>60-74</v>
      </c>
      <c r="P2292" t="str" cm="1">
        <f t="array" ref="P2292">_xlfn.IFS(Table1[[#This Row],[Patient Waittime]]&lt;=15,"0-15",Table1[[#This Row],[Patient Waittime]]&lt;=30,"16-30",Table1[[#This Row],[Patient Waittime]]&lt;=45,"31-45",Table1[[#This Row],[Patient Waittime]]&lt;=60,"46-60",TRUE,"60+")</f>
        <v>46-60</v>
      </c>
      <c r="Q2292">
        <f>--(Table1[[#This Row],[Patient Waittime]]&lt;=30)</f>
        <v>0</v>
      </c>
      <c r="R2292">
        <f>--Table1[[#This Row],[Patient Admission Flag]]</f>
        <v>0</v>
      </c>
      <c r="S2292">
        <f>--AND(Table1[[#This Row],[WithinTarget]]=1,Table1[[#This Row],[Patient Satisfaction Score]]&gt;=7)</f>
        <v>0</v>
      </c>
      <c r="T2292" t="str">
        <f>IF(LEFT(Table1[[#This Row],[Patient Gender]],1)="F","Female","Male")</f>
        <v>Female</v>
      </c>
    </row>
    <row r="2293" spans="1:20" x14ac:dyDescent="0.3">
      <c r="A2293" t="s">
        <v>2397</v>
      </c>
      <c r="B2293" s="1">
        <v>45374.7</v>
      </c>
      <c r="C2293" t="s">
        <v>13</v>
      </c>
      <c r="D2293">
        <v>14</v>
      </c>
      <c r="E2293" t="s">
        <v>19</v>
      </c>
      <c r="F2293" t="s">
        <v>11</v>
      </c>
      <c r="G2293" t="b">
        <v>0</v>
      </c>
      <c r="I2293">
        <v>13</v>
      </c>
      <c r="J2293" t="b">
        <v>0</v>
      </c>
      <c r="K2293">
        <f>YEAR(Table1[[#This Row],[Patient Admission Date]])</f>
        <v>2024</v>
      </c>
      <c r="L2293" t="str">
        <f>TEXT(Table1[[#This Row],[Patient Admission Date]],"mmm")</f>
        <v>Mar</v>
      </c>
      <c r="M2293" t="str">
        <f>TEXT(Table1[[#This Row],[Patient Admission Date]],"ddd")</f>
        <v>Sat</v>
      </c>
      <c r="N2293" t="str">
        <f>TEXT(INT(HOUR(Table1[[#This Row],[Patient Admission Date]])/3)*3,"00")&amp;"-"&amp;TEXT(INT(HOUR(Table1[[#This Row],[Patient Admission Date]])/3)*3+3,"00")</f>
        <v>15-18</v>
      </c>
      <c r="O2293" t="str" cm="1">
        <f t="array" ref="O2293">_xlfn.IFS(Table1[[#This Row],[Patient Age]]&lt;=14,"0-14",Table1[[#This Row],[Patient Age]]&lt;=29,"15-29",Table1[[#This Row],[Patient Age]]&lt;=44,"30-44",Table1[[#This Row],[Patient Age]]&lt;=59,"45-59",Table1[[#This Row],[Patient Age]]&lt;=74,"60-74",TRUE,"75+")</f>
        <v>0-14</v>
      </c>
      <c r="P2293" t="str" cm="1">
        <f t="array" ref="P2293">_xlfn.IFS(Table1[[#This Row],[Patient Waittime]]&lt;=15,"0-15",Table1[[#This Row],[Patient Waittime]]&lt;=30,"16-30",Table1[[#This Row],[Patient Waittime]]&lt;=45,"31-45",Table1[[#This Row],[Patient Waittime]]&lt;=60,"46-60",TRUE,"60+")</f>
        <v>0-15</v>
      </c>
      <c r="Q2293">
        <f>--(Table1[[#This Row],[Patient Waittime]]&lt;=30)</f>
        <v>1</v>
      </c>
      <c r="R2293">
        <f>--Table1[[#This Row],[Patient Admission Flag]]</f>
        <v>0</v>
      </c>
      <c r="S2293">
        <f>--AND(Table1[[#This Row],[WithinTarget]]=1,Table1[[#This Row],[Patient Satisfaction Score]]&gt;=7)</f>
        <v>0</v>
      </c>
      <c r="T2293" t="str">
        <f>IF(LEFT(Table1[[#This Row],[Patient Gender]],1)="F","Female","Male")</f>
        <v>Female</v>
      </c>
    </row>
    <row r="2294" spans="1:20" x14ac:dyDescent="0.3">
      <c r="A2294" t="s">
        <v>2398</v>
      </c>
      <c r="B2294" s="1">
        <v>45028.203472222223</v>
      </c>
      <c r="C2294" t="s">
        <v>13</v>
      </c>
      <c r="D2294">
        <v>52</v>
      </c>
      <c r="E2294" t="s">
        <v>19</v>
      </c>
      <c r="F2294" t="s">
        <v>11</v>
      </c>
      <c r="G2294" t="b">
        <v>0</v>
      </c>
      <c r="I2294">
        <v>13</v>
      </c>
      <c r="J2294" t="b">
        <v>0</v>
      </c>
      <c r="K2294">
        <f>YEAR(Table1[[#This Row],[Patient Admission Date]])</f>
        <v>2023</v>
      </c>
      <c r="L2294" t="str">
        <f>TEXT(Table1[[#This Row],[Patient Admission Date]],"mmm")</f>
        <v>Apr</v>
      </c>
      <c r="M2294" t="str">
        <f>TEXT(Table1[[#This Row],[Patient Admission Date]],"ddd")</f>
        <v>Wed</v>
      </c>
      <c r="N2294" t="str">
        <f>TEXT(INT(HOUR(Table1[[#This Row],[Patient Admission Date]])/3)*3,"00")&amp;"-"&amp;TEXT(INT(HOUR(Table1[[#This Row],[Patient Admission Date]])/3)*3+3,"00")</f>
        <v>03-06</v>
      </c>
      <c r="O2294" t="str" cm="1">
        <f t="array" ref="O2294">_xlfn.IFS(Table1[[#This Row],[Patient Age]]&lt;=14,"0-14",Table1[[#This Row],[Patient Age]]&lt;=29,"15-29",Table1[[#This Row],[Patient Age]]&lt;=44,"30-44",Table1[[#This Row],[Patient Age]]&lt;=59,"45-59",Table1[[#This Row],[Patient Age]]&lt;=74,"60-74",TRUE,"75+")</f>
        <v>45-59</v>
      </c>
      <c r="P2294" t="str" cm="1">
        <f t="array" ref="P2294">_xlfn.IFS(Table1[[#This Row],[Patient Waittime]]&lt;=15,"0-15",Table1[[#This Row],[Patient Waittime]]&lt;=30,"16-30",Table1[[#This Row],[Patient Waittime]]&lt;=45,"31-45",Table1[[#This Row],[Patient Waittime]]&lt;=60,"46-60",TRUE,"60+")</f>
        <v>0-15</v>
      </c>
      <c r="Q2294">
        <f>--(Table1[[#This Row],[Patient Waittime]]&lt;=30)</f>
        <v>1</v>
      </c>
      <c r="R2294">
        <f>--Table1[[#This Row],[Patient Admission Flag]]</f>
        <v>0</v>
      </c>
      <c r="S2294">
        <f>--AND(Table1[[#This Row],[WithinTarget]]=1,Table1[[#This Row],[Patient Satisfaction Score]]&gt;=7)</f>
        <v>0</v>
      </c>
      <c r="T2294" t="str">
        <f>IF(LEFT(Table1[[#This Row],[Patient Gender]],1)="F","Female","Male")</f>
        <v>Female</v>
      </c>
    </row>
    <row r="2295" spans="1:20" x14ac:dyDescent="0.3">
      <c r="A2295" t="s">
        <v>2399</v>
      </c>
      <c r="B2295" s="1">
        <v>45153.089583333334</v>
      </c>
      <c r="C2295" t="s">
        <v>13</v>
      </c>
      <c r="D2295">
        <v>54</v>
      </c>
      <c r="E2295" t="s">
        <v>19</v>
      </c>
      <c r="F2295" t="s">
        <v>11</v>
      </c>
      <c r="G2295" t="b">
        <v>0</v>
      </c>
      <c r="I2295">
        <v>16</v>
      </c>
      <c r="J2295" t="b">
        <v>0</v>
      </c>
      <c r="K2295">
        <f>YEAR(Table1[[#This Row],[Patient Admission Date]])</f>
        <v>2023</v>
      </c>
      <c r="L2295" t="str">
        <f>TEXT(Table1[[#This Row],[Patient Admission Date]],"mmm")</f>
        <v>Aug</v>
      </c>
      <c r="M2295" t="str">
        <f>TEXT(Table1[[#This Row],[Patient Admission Date]],"ddd")</f>
        <v>Tue</v>
      </c>
      <c r="N2295" t="str">
        <f>TEXT(INT(HOUR(Table1[[#This Row],[Patient Admission Date]])/3)*3,"00")&amp;"-"&amp;TEXT(INT(HOUR(Table1[[#This Row],[Patient Admission Date]])/3)*3+3,"00")</f>
        <v>00-03</v>
      </c>
      <c r="O2295" t="str" cm="1">
        <f t="array" ref="O2295">_xlfn.IFS(Table1[[#This Row],[Patient Age]]&lt;=14,"0-14",Table1[[#This Row],[Patient Age]]&lt;=29,"15-29",Table1[[#This Row],[Patient Age]]&lt;=44,"30-44",Table1[[#This Row],[Patient Age]]&lt;=59,"45-59",Table1[[#This Row],[Patient Age]]&lt;=74,"60-74",TRUE,"75+")</f>
        <v>45-59</v>
      </c>
      <c r="P2295" t="str" cm="1">
        <f t="array" ref="P2295">_xlfn.IFS(Table1[[#This Row],[Patient Waittime]]&lt;=15,"0-15",Table1[[#This Row],[Patient Waittime]]&lt;=30,"16-30",Table1[[#This Row],[Patient Waittime]]&lt;=45,"31-45",Table1[[#This Row],[Patient Waittime]]&lt;=60,"46-60",TRUE,"60+")</f>
        <v>16-30</v>
      </c>
      <c r="Q2295">
        <f>--(Table1[[#This Row],[Patient Waittime]]&lt;=30)</f>
        <v>1</v>
      </c>
      <c r="R2295">
        <f>--Table1[[#This Row],[Patient Admission Flag]]</f>
        <v>0</v>
      </c>
      <c r="S2295">
        <f>--AND(Table1[[#This Row],[WithinTarget]]=1,Table1[[#This Row],[Patient Satisfaction Score]]&gt;=7)</f>
        <v>0</v>
      </c>
      <c r="T2295" t="str">
        <f>IF(LEFT(Table1[[#This Row],[Patient Gender]],1)="F","Female","Male")</f>
        <v>Female</v>
      </c>
    </row>
    <row r="2296" spans="1:20" x14ac:dyDescent="0.3">
      <c r="A2296" t="s">
        <v>2400</v>
      </c>
      <c r="B2296" s="1">
        <v>45234.220833333333</v>
      </c>
      <c r="C2296" t="s">
        <v>13</v>
      </c>
      <c r="D2296">
        <v>2</v>
      </c>
      <c r="E2296" t="s">
        <v>19</v>
      </c>
      <c r="F2296" t="s">
        <v>11</v>
      </c>
      <c r="G2296" t="b">
        <v>0</v>
      </c>
      <c r="I2296">
        <v>36</v>
      </c>
      <c r="J2296" t="b">
        <v>0</v>
      </c>
      <c r="K2296">
        <f>YEAR(Table1[[#This Row],[Patient Admission Date]])</f>
        <v>2023</v>
      </c>
      <c r="L2296" t="str">
        <f>TEXT(Table1[[#This Row],[Patient Admission Date]],"mmm")</f>
        <v>Nov</v>
      </c>
      <c r="M2296" t="str">
        <f>TEXT(Table1[[#This Row],[Patient Admission Date]],"ddd")</f>
        <v>Sat</v>
      </c>
      <c r="N2296" t="str">
        <f>TEXT(INT(HOUR(Table1[[#This Row],[Patient Admission Date]])/3)*3,"00")&amp;"-"&amp;TEXT(INT(HOUR(Table1[[#This Row],[Patient Admission Date]])/3)*3+3,"00")</f>
        <v>03-06</v>
      </c>
      <c r="O2296" t="str" cm="1">
        <f t="array" ref="O2296">_xlfn.IFS(Table1[[#This Row],[Patient Age]]&lt;=14,"0-14",Table1[[#This Row],[Patient Age]]&lt;=29,"15-29",Table1[[#This Row],[Patient Age]]&lt;=44,"30-44",Table1[[#This Row],[Patient Age]]&lt;=59,"45-59",Table1[[#This Row],[Patient Age]]&lt;=74,"60-74",TRUE,"75+")</f>
        <v>0-14</v>
      </c>
      <c r="P2296" t="str" cm="1">
        <f t="array" ref="P2296">_xlfn.IFS(Table1[[#This Row],[Patient Waittime]]&lt;=15,"0-15",Table1[[#This Row],[Patient Waittime]]&lt;=30,"16-30",Table1[[#This Row],[Patient Waittime]]&lt;=45,"31-45",Table1[[#This Row],[Patient Waittime]]&lt;=60,"46-60",TRUE,"60+")</f>
        <v>31-45</v>
      </c>
      <c r="Q2296">
        <f>--(Table1[[#This Row],[Patient Waittime]]&lt;=30)</f>
        <v>0</v>
      </c>
      <c r="R2296">
        <f>--Table1[[#This Row],[Patient Admission Flag]]</f>
        <v>0</v>
      </c>
      <c r="S2296">
        <f>--AND(Table1[[#This Row],[WithinTarget]]=1,Table1[[#This Row],[Patient Satisfaction Score]]&gt;=7)</f>
        <v>0</v>
      </c>
      <c r="T2296" t="str">
        <f>IF(LEFT(Table1[[#This Row],[Patient Gender]],1)="F","Female","Male")</f>
        <v>Female</v>
      </c>
    </row>
    <row r="2297" spans="1:20" x14ac:dyDescent="0.3">
      <c r="A2297" t="s">
        <v>2401</v>
      </c>
      <c r="B2297" s="1">
        <v>45458.955555555556</v>
      </c>
      <c r="C2297" t="s">
        <v>13</v>
      </c>
      <c r="D2297">
        <v>38</v>
      </c>
      <c r="E2297" t="s">
        <v>19</v>
      </c>
      <c r="F2297" t="s">
        <v>11</v>
      </c>
      <c r="G2297" t="b">
        <v>0</v>
      </c>
      <c r="I2297">
        <v>37</v>
      </c>
      <c r="J2297" t="b">
        <v>0</v>
      </c>
      <c r="K2297">
        <f>YEAR(Table1[[#This Row],[Patient Admission Date]])</f>
        <v>2024</v>
      </c>
      <c r="L2297" t="str">
        <f>TEXT(Table1[[#This Row],[Patient Admission Date]],"mmm")</f>
        <v>Jun</v>
      </c>
      <c r="M2297" t="str">
        <f>TEXT(Table1[[#This Row],[Patient Admission Date]],"ddd")</f>
        <v>Sat</v>
      </c>
      <c r="N2297" t="str">
        <f>TEXT(INT(HOUR(Table1[[#This Row],[Patient Admission Date]])/3)*3,"00")&amp;"-"&amp;TEXT(INT(HOUR(Table1[[#This Row],[Patient Admission Date]])/3)*3+3,"00")</f>
        <v>21-24</v>
      </c>
      <c r="O2297" t="str" cm="1">
        <f t="array" ref="O2297">_xlfn.IFS(Table1[[#This Row],[Patient Age]]&lt;=14,"0-14",Table1[[#This Row],[Patient Age]]&lt;=29,"15-29",Table1[[#This Row],[Patient Age]]&lt;=44,"30-44",Table1[[#This Row],[Patient Age]]&lt;=59,"45-59",Table1[[#This Row],[Patient Age]]&lt;=74,"60-74",TRUE,"75+")</f>
        <v>30-44</v>
      </c>
      <c r="P2297" t="str" cm="1">
        <f t="array" ref="P2297">_xlfn.IFS(Table1[[#This Row],[Patient Waittime]]&lt;=15,"0-15",Table1[[#This Row],[Patient Waittime]]&lt;=30,"16-30",Table1[[#This Row],[Patient Waittime]]&lt;=45,"31-45",Table1[[#This Row],[Patient Waittime]]&lt;=60,"46-60",TRUE,"60+")</f>
        <v>31-45</v>
      </c>
      <c r="Q2297">
        <f>--(Table1[[#This Row],[Patient Waittime]]&lt;=30)</f>
        <v>0</v>
      </c>
      <c r="R2297">
        <f>--Table1[[#This Row],[Patient Admission Flag]]</f>
        <v>0</v>
      </c>
      <c r="S2297">
        <f>--AND(Table1[[#This Row],[WithinTarget]]=1,Table1[[#This Row],[Patient Satisfaction Score]]&gt;=7)</f>
        <v>0</v>
      </c>
      <c r="T2297" t="str">
        <f>IF(LEFT(Table1[[#This Row],[Patient Gender]],1)="F","Female","Male")</f>
        <v>Female</v>
      </c>
    </row>
    <row r="2298" spans="1:20" x14ac:dyDescent="0.3">
      <c r="A2298" t="s">
        <v>2402</v>
      </c>
      <c r="B2298" s="1">
        <v>45411.515972222223</v>
      </c>
      <c r="C2298" t="s">
        <v>13</v>
      </c>
      <c r="D2298">
        <v>79</v>
      </c>
      <c r="E2298" t="s">
        <v>19</v>
      </c>
      <c r="F2298" t="s">
        <v>11</v>
      </c>
      <c r="G2298" t="b">
        <v>0</v>
      </c>
      <c r="I2298">
        <v>37</v>
      </c>
      <c r="J2298" t="b">
        <v>0</v>
      </c>
      <c r="K2298">
        <f>YEAR(Table1[[#This Row],[Patient Admission Date]])</f>
        <v>2024</v>
      </c>
      <c r="L2298" t="str">
        <f>TEXT(Table1[[#This Row],[Patient Admission Date]],"mmm")</f>
        <v>Apr</v>
      </c>
      <c r="M2298" t="str">
        <f>TEXT(Table1[[#This Row],[Patient Admission Date]],"ddd")</f>
        <v>Mon</v>
      </c>
      <c r="N2298" t="str">
        <f>TEXT(INT(HOUR(Table1[[#This Row],[Patient Admission Date]])/3)*3,"00")&amp;"-"&amp;TEXT(INT(HOUR(Table1[[#This Row],[Patient Admission Date]])/3)*3+3,"00")</f>
        <v>12-15</v>
      </c>
      <c r="O2298" t="str" cm="1">
        <f t="array" ref="O2298">_xlfn.IFS(Table1[[#This Row],[Patient Age]]&lt;=14,"0-14",Table1[[#This Row],[Patient Age]]&lt;=29,"15-29",Table1[[#This Row],[Patient Age]]&lt;=44,"30-44",Table1[[#This Row],[Patient Age]]&lt;=59,"45-59",Table1[[#This Row],[Patient Age]]&lt;=74,"60-74",TRUE,"75+")</f>
        <v>75+</v>
      </c>
      <c r="P2298" t="str" cm="1">
        <f t="array" ref="P2298">_xlfn.IFS(Table1[[#This Row],[Patient Waittime]]&lt;=15,"0-15",Table1[[#This Row],[Patient Waittime]]&lt;=30,"16-30",Table1[[#This Row],[Patient Waittime]]&lt;=45,"31-45",Table1[[#This Row],[Patient Waittime]]&lt;=60,"46-60",TRUE,"60+")</f>
        <v>31-45</v>
      </c>
      <c r="Q2298">
        <f>--(Table1[[#This Row],[Patient Waittime]]&lt;=30)</f>
        <v>0</v>
      </c>
      <c r="R2298">
        <f>--Table1[[#This Row],[Patient Admission Flag]]</f>
        <v>0</v>
      </c>
      <c r="S2298">
        <f>--AND(Table1[[#This Row],[WithinTarget]]=1,Table1[[#This Row],[Patient Satisfaction Score]]&gt;=7)</f>
        <v>0</v>
      </c>
      <c r="T2298" t="str">
        <f>IF(LEFT(Table1[[#This Row],[Patient Gender]],1)="F","Female","Male")</f>
        <v>Female</v>
      </c>
    </row>
    <row r="2299" spans="1:20" x14ac:dyDescent="0.3">
      <c r="A2299" t="s">
        <v>2403</v>
      </c>
      <c r="B2299" s="1">
        <v>45107.074999999997</v>
      </c>
      <c r="C2299" t="s">
        <v>13</v>
      </c>
      <c r="D2299">
        <v>69</v>
      </c>
      <c r="E2299" t="s">
        <v>19</v>
      </c>
      <c r="F2299" t="s">
        <v>11</v>
      </c>
      <c r="G2299" t="b">
        <v>0</v>
      </c>
      <c r="I2299">
        <v>50</v>
      </c>
      <c r="J2299" t="b">
        <v>0</v>
      </c>
      <c r="K2299">
        <f>YEAR(Table1[[#This Row],[Patient Admission Date]])</f>
        <v>2023</v>
      </c>
      <c r="L2299" t="str">
        <f>TEXT(Table1[[#This Row],[Patient Admission Date]],"mmm")</f>
        <v>Jun</v>
      </c>
      <c r="M2299" t="str">
        <f>TEXT(Table1[[#This Row],[Patient Admission Date]],"ddd")</f>
        <v>Fri</v>
      </c>
      <c r="N2299" t="str">
        <f>TEXT(INT(HOUR(Table1[[#This Row],[Patient Admission Date]])/3)*3,"00")&amp;"-"&amp;TEXT(INT(HOUR(Table1[[#This Row],[Patient Admission Date]])/3)*3+3,"00")</f>
        <v>00-03</v>
      </c>
      <c r="O2299" t="str" cm="1">
        <f t="array" ref="O2299">_xlfn.IFS(Table1[[#This Row],[Patient Age]]&lt;=14,"0-14",Table1[[#This Row],[Patient Age]]&lt;=29,"15-29",Table1[[#This Row],[Patient Age]]&lt;=44,"30-44",Table1[[#This Row],[Patient Age]]&lt;=59,"45-59",Table1[[#This Row],[Patient Age]]&lt;=74,"60-74",TRUE,"75+")</f>
        <v>60-74</v>
      </c>
      <c r="P2299" t="str" cm="1">
        <f t="array" ref="P2299">_xlfn.IFS(Table1[[#This Row],[Patient Waittime]]&lt;=15,"0-15",Table1[[#This Row],[Patient Waittime]]&lt;=30,"16-30",Table1[[#This Row],[Patient Waittime]]&lt;=45,"31-45",Table1[[#This Row],[Patient Waittime]]&lt;=60,"46-60",TRUE,"60+")</f>
        <v>46-60</v>
      </c>
      <c r="Q2299">
        <f>--(Table1[[#This Row],[Patient Waittime]]&lt;=30)</f>
        <v>0</v>
      </c>
      <c r="R2299">
        <f>--Table1[[#This Row],[Patient Admission Flag]]</f>
        <v>0</v>
      </c>
      <c r="S2299">
        <f>--AND(Table1[[#This Row],[WithinTarget]]=1,Table1[[#This Row],[Patient Satisfaction Score]]&gt;=7)</f>
        <v>0</v>
      </c>
      <c r="T2299" t="str">
        <f>IF(LEFT(Table1[[#This Row],[Patient Gender]],1)="F","Female","Male")</f>
        <v>Female</v>
      </c>
    </row>
    <row r="2300" spans="1:20" x14ac:dyDescent="0.3">
      <c r="A2300" t="s">
        <v>2404</v>
      </c>
      <c r="B2300" s="1">
        <v>45148.087500000001</v>
      </c>
      <c r="C2300" t="s">
        <v>13</v>
      </c>
      <c r="D2300">
        <v>36</v>
      </c>
      <c r="E2300" t="s">
        <v>19</v>
      </c>
      <c r="F2300" t="s">
        <v>11</v>
      </c>
      <c r="G2300" t="b">
        <v>0</v>
      </c>
      <c r="I2300">
        <v>55</v>
      </c>
      <c r="J2300" t="b">
        <v>0</v>
      </c>
      <c r="K2300">
        <f>YEAR(Table1[[#This Row],[Patient Admission Date]])</f>
        <v>2023</v>
      </c>
      <c r="L2300" t="str">
        <f>TEXT(Table1[[#This Row],[Patient Admission Date]],"mmm")</f>
        <v>Aug</v>
      </c>
      <c r="M2300" t="str">
        <f>TEXT(Table1[[#This Row],[Patient Admission Date]],"ddd")</f>
        <v>Thu</v>
      </c>
      <c r="N2300" t="str">
        <f>TEXT(INT(HOUR(Table1[[#This Row],[Patient Admission Date]])/3)*3,"00")&amp;"-"&amp;TEXT(INT(HOUR(Table1[[#This Row],[Patient Admission Date]])/3)*3+3,"00")</f>
        <v>00-03</v>
      </c>
      <c r="O2300" t="str" cm="1">
        <f t="array" ref="O2300">_xlfn.IFS(Table1[[#This Row],[Patient Age]]&lt;=14,"0-14",Table1[[#This Row],[Patient Age]]&lt;=29,"15-29",Table1[[#This Row],[Patient Age]]&lt;=44,"30-44",Table1[[#This Row],[Patient Age]]&lt;=59,"45-59",Table1[[#This Row],[Patient Age]]&lt;=74,"60-74",TRUE,"75+")</f>
        <v>30-44</v>
      </c>
      <c r="P2300" t="str" cm="1">
        <f t="array" ref="P2300">_xlfn.IFS(Table1[[#This Row],[Patient Waittime]]&lt;=15,"0-15",Table1[[#This Row],[Patient Waittime]]&lt;=30,"16-30",Table1[[#This Row],[Patient Waittime]]&lt;=45,"31-45",Table1[[#This Row],[Patient Waittime]]&lt;=60,"46-60",TRUE,"60+")</f>
        <v>46-60</v>
      </c>
      <c r="Q2300">
        <f>--(Table1[[#This Row],[Patient Waittime]]&lt;=30)</f>
        <v>0</v>
      </c>
      <c r="R2300">
        <f>--Table1[[#This Row],[Patient Admission Flag]]</f>
        <v>0</v>
      </c>
      <c r="S2300">
        <f>--AND(Table1[[#This Row],[WithinTarget]]=1,Table1[[#This Row],[Patient Satisfaction Score]]&gt;=7)</f>
        <v>0</v>
      </c>
      <c r="T2300" t="str">
        <f>IF(LEFT(Table1[[#This Row],[Patient Gender]],1)="F","Female","Male")</f>
        <v>Female</v>
      </c>
    </row>
    <row r="2301" spans="1:20" x14ac:dyDescent="0.3">
      <c r="A2301" t="s">
        <v>2405</v>
      </c>
      <c r="B2301" s="1">
        <v>45367.821527777778</v>
      </c>
      <c r="C2301" t="s">
        <v>13</v>
      </c>
      <c r="D2301">
        <v>76</v>
      </c>
      <c r="E2301" t="s">
        <v>19</v>
      </c>
      <c r="F2301" t="s">
        <v>11</v>
      </c>
      <c r="G2301" t="b">
        <v>0</v>
      </c>
      <c r="I2301">
        <v>55</v>
      </c>
      <c r="J2301" t="b">
        <v>0</v>
      </c>
      <c r="K2301">
        <f>YEAR(Table1[[#This Row],[Patient Admission Date]])</f>
        <v>2024</v>
      </c>
      <c r="L2301" t="str">
        <f>TEXT(Table1[[#This Row],[Patient Admission Date]],"mmm")</f>
        <v>Mar</v>
      </c>
      <c r="M2301" t="str">
        <f>TEXT(Table1[[#This Row],[Patient Admission Date]],"ddd")</f>
        <v>Sat</v>
      </c>
      <c r="N2301" t="str">
        <f>TEXT(INT(HOUR(Table1[[#This Row],[Patient Admission Date]])/3)*3,"00")&amp;"-"&amp;TEXT(INT(HOUR(Table1[[#This Row],[Patient Admission Date]])/3)*3+3,"00")</f>
        <v>18-21</v>
      </c>
      <c r="O2301" t="str" cm="1">
        <f t="array" ref="O2301">_xlfn.IFS(Table1[[#This Row],[Patient Age]]&lt;=14,"0-14",Table1[[#This Row],[Patient Age]]&lt;=29,"15-29",Table1[[#This Row],[Patient Age]]&lt;=44,"30-44",Table1[[#This Row],[Patient Age]]&lt;=59,"45-59",Table1[[#This Row],[Patient Age]]&lt;=74,"60-74",TRUE,"75+")</f>
        <v>75+</v>
      </c>
      <c r="P2301" t="str" cm="1">
        <f t="array" ref="P2301">_xlfn.IFS(Table1[[#This Row],[Patient Waittime]]&lt;=15,"0-15",Table1[[#This Row],[Patient Waittime]]&lt;=30,"16-30",Table1[[#This Row],[Patient Waittime]]&lt;=45,"31-45",Table1[[#This Row],[Patient Waittime]]&lt;=60,"46-60",TRUE,"60+")</f>
        <v>46-60</v>
      </c>
      <c r="Q2301">
        <f>--(Table1[[#This Row],[Patient Waittime]]&lt;=30)</f>
        <v>0</v>
      </c>
      <c r="R2301">
        <f>--Table1[[#This Row],[Patient Admission Flag]]</f>
        <v>0</v>
      </c>
      <c r="S2301">
        <f>--AND(Table1[[#This Row],[WithinTarget]]=1,Table1[[#This Row],[Patient Satisfaction Score]]&gt;=7)</f>
        <v>0</v>
      </c>
      <c r="T2301" t="str">
        <f>IF(LEFT(Table1[[#This Row],[Patient Gender]],1)="F","Female","Male")</f>
        <v>Female</v>
      </c>
    </row>
    <row r="2302" spans="1:20" x14ac:dyDescent="0.3">
      <c r="A2302" t="s">
        <v>2406</v>
      </c>
      <c r="B2302" s="1">
        <v>45520.526388888888</v>
      </c>
      <c r="C2302" t="s">
        <v>13</v>
      </c>
      <c r="D2302">
        <v>52</v>
      </c>
      <c r="E2302" t="s">
        <v>19</v>
      </c>
      <c r="F2302" t="s">
        <v>11</v>
      </c>
      <c r="G2302" t="b">
        <v>0</v>
      </c>
      <c r="I2302">
        <v>11</v>
      </c>
      <c r="J2302" t="b">
        <v>0</v>
      </c>
      <c r="K2302">
        <f>YEAR(Table1[[#This Row],[Patient Admission Date]])</f>
        <v>2024</v>
      </c>
      <c r="L2302" t="str">
        <f>TEXT(Table1[[#This Row],[Patient Admission Date]],"mmm")</f>
        <v>Aug</v>
      </c>
      <c r="M2302" t="str">
        <f>TEXT(Table1[[#This Row],[Patient Admission Date]],"ddd")</f>
        <v>Fri</v>
      </c>
      <c r="N2302" t="str">
        <f>TEXT(INT(HOUR(Table1[[#This Row],[Patient Admission Date]])/3)*3,"00")&amp;"-"&amp;TEXT(INT(HOUR(Table1[[#This Row],[Patient Admission Date]])/3)*3+3,"00")</f>
        <v>12-15</v>
      </c>
      <c r="O2302" t="str" cm="1">
        <f t="array" ref="O2302">_xlfn.IFS(Table1[[#This Row],[Patient Age]]&lt;=14,"0-14",Table1[[#This Row],[Patient Age]]&lt;=29,"15-29",Table1[[#This Row],[Patient Age]]&lt;=44,"30-44",Table1[[#This Row],[Patient Age]]&lt;=59,"45-59",Table1[[#This Row],[Patient Age]]&lt;=74,"60-74",TRUE,"75+")</f>
        <v>45-59</v>
      </c>
      <c r="P2302" t="str" cm="1">
        <f t="array" ref="P2302">_xlfn.IFS(Table1[[#This Row],[Patient Waittime]]&lt;=15,"0-15",Table1[[#This Row],[Patient Waittime]]&lt;=30,"16-30",Table1[[#This Row],[Patient Waittime]]&lt;=45,"31-45",Table1[[#This Row],[Patient Waittime]]&lt;=60,"46-60",TRUE,"60+")</f>
        <v>0-15</v>
      </c>
      <c r="Q2302">
        <f>--(Table1[[#This Row],[Patient Waittime]]&lt;=30)</f>
        <v>1</v>
      </c>
      <c r="R2302">
        <f>--Table1[[#This Row],[Patient Admission Flag]]</f>
        <v>0</v>
      </c>
      <c r="S2302">
        <f>--AND(Table1[[#This Row],[WithinTarget]]=1,Table1[[#This Row],[Patient Satisfaction Score]]&gt;=7)</f>
        <v>0</v>
      </c>
      <c r="T2302" t="str">
        <f>IF(LEFT(Table1[[#This Row],[Patient Gender]],1)="F","Female","Male")</f>
        <v>Female</v>
      </c>
    </row>
    <row r="2303" spans="1:20" x14ac:dyDescent="0.3">
      <c r="A2303" t="s">
        <v>2407</v>
      </c>
      <c r="B2303" s="1">
        <v>45198.54583333333</v>
      </c>
      <c r="C2303" t="s">
        <v>13</v>
      </c>
      <c r="D2303">
        <v>50</v>
      </c>
      <c r="E2303" t="s">
        <v>19</v>
      </c>
      <c r="F2303" t="s">
        <v>11</v>
      </c>
      <c r="G2303" t="b">
        <v>0</v>
      </c>
      <c r="I2303">
        <v>28</v>
      </c>
      <c r="J2303" t="b">
        <v>0</v>
      </c>
      <c r="K2303">
        <f>YEAR(Table1[[#This Row],[Patient Admission Date]])</f>
        <v>2023</v>
      </c>
      <c r="L2303" t="str">
        <f>TEXT(Table1[[#This Row],[Patient Admission Date]],"mmm")</f>
        <v>Sep</v>
      </c>
      <c r="M2303" t="str">
        <f>TEXT(Table1[[#This Row],[Patient Admission Date]],"ddd")</f>
        <v>Fri</v>
      </c>
      <c r="N2303" t="str">
        <f>TEXT(INT(HOUR(Table1[[#This Row],[Patient Admission Date]])/3)*3,"00")&amp;"-"&amp;TEXT(INT(HOUR(Table1[[#This Row],[Patient Admission Date]])/3)*3+3,"00")</f>
        <v>12-15</v>
      </c>
      <c r="O2303" t="str" cm="1">
        <f t="array" ref="O2303">_xlfn.IFS(Table1[[#This Row],[Patient Age]]&lt;=14,"0-14",Table1[[#This Row],[Patient Age]]&lt;=29,"15-29",Table1[[#This Row],[Patient Age]]&lt;=44,"30-44",Table1[[#This Row],[Patient Age]]&lt;=59,"45-59",Table1[[#This Row],[Patient Age]]&lt;=74,"60-74",TRUE,"75+")</f>
        <v>45-59</v>
      </c>
      <c r="P2303" t="str" cm="1">
        <f t="array" ref="P2303">_xlfn.IFS(Table1[[#This Row],[Patient Waittime]]&lt;=15,"0-15",Table1[[#This Row],[Patient Waittime]]&lt;=30,"16-30",Table1[[#This Row],[Patient Waittime]]&lt;=45,"31-45",Table1[[#This Row],[Patient Waittime]]&lt;=60,"46-60",TRUE,"60+")</f>
        <v>16-30</v>
      </c>
      <c r="Q2303">
        <f>--(Table1[[#This Row],[Patient Waittime]]&lt;=30)</f>
        <v>1</v>
      </c>
      <c r="R2303">
        <f>--Table1[[#This Row],[Patient Admission Flag]]</f>
        <v>0</v>
      </c>
      <c r="S2303">
        <f>--AND(Table1[[#This Row],[WithinTarget]]=1,Table1[[#This Row],[Patient Satisfaction Score]]&gt;=7)</f>
        <v>0</v>
      </c>
      <c r="T2303" t="str">
        <f>IF(LEFT(Table1[[#This Row],[Patient Gender]],1)="F","Female","Male")</f>
        <v>Female</v>
      </c>
    </row>
    <row r="2304" spans="1:20" x14ac:dyDescent="0.3">
      <c r="A2304" t="s">
        <v>2408</v>
      </c>
      <c r="B2304" s="1">
        <v>45356.729166666664</v>
      </c>
      <c r="C2304" t="s">
        <v>13</v>
      </c>
      <c r="D2304">
        <v>21</v>
      </c>
      <c r="E2304" t="s">
        <v>19</v>
      </c>
      <c r="F2304" t="s">
        <v>11</v>
      </c>
      <c r="G2304" t="b">
        <v>0</v>
      </c>
      <c r="I2304">
        <v>33</v>
      </c>
      <c r="J2304" t="b">
        <v>0</v>
      </c>
      <c r="K2304">
        <f>YEAR(Table1[[#This Row],[Patient Admission Date]])</f>
        <v>2024</v>
      </c>
      <c r="L2304" t="str">
        <f>TEXT(Table1[[#This Row],[Patient Admission Date]],"mmm")</f>
        <v>Mar</v>
      </c>
      <c r="M2304" t="str">
        <f>TEXT(Table1[[#This Row],[Patient Admission Date]],"ddd")</f>
        <v>Tue</v>
      </c>
      <c r="N2304" t="str">
        <f>TEXT(INT(HOUR(Table1[[#This Row],[Patient Admission Date]])/3)*3,"00")&amp;"-"&amp;TEXT(INT(HOUR(Table1[[#This Row],[Patient Admission Date]])/3)*3+3,"00")</f>
        <v>15-18</v>
      </c>
      <c r="O2304" t="str" cm="1">
        <f t="array" ref="O2304">_xlfn.IFS(Table1[[#This Row],[Patient Age]]&lt;=14,"0-14",Table1[[#This Row],[Patient Age]]&lt;=29,"15-29",Table1[[#This Row],[Patient Age]]&lt;=44,"30-44",Table1[[#This Row],[Patient Age]]&lt;=59,"45-59",Table1[[#This Row],[Patient Age]]&lt;=74,"60-74",TRUE,"75+")</f>
        <v>15-29</v>
      </c>
      <c r="P2304" t="str" cm="1">
        <f t="array" ref="P2304">_xlfn.IFS(Table1[[#This Row],[Patient Waittime]]&lt;=15,"0-15",Table1[[#This Row],[Patient Waittime]]&lt;=30,"16-30",Table1[[#This Row],[Patient Waittime]]&lt;=45,"31-45",Table1[[#This Row],[Patient Waittime]]&lt;=60,"46-60",TRUE,"60+")</f>
        <v>31-45</v>
      </c>
      <c r="Q2304">
        <f>--(Table1[[#This Row],[Patient Waittime]]&lt;=30)</f>
        <v>0</v>
      </c>
      <c r="R2304">
        <f>--Table1[[#This Row],[Patient Admission Flag]]</f>
        <v>0</v>
      </c>
      <c r="S2304">
        <f>--AND(Table1[[#This Row],[WithinTarget]]=1,Table1[[#This Row],[Patient Satisfaction Score]]&gt;=7)</f>
        <v>0</v>
      </c>
      <c r="T2304" t="str">
        <f>IF(LEFT(Table1[[#This Row],[Patient Gender]],1)="F","Female","Male")</f>
        <v>Female</v>
      </c>
    </row>
    <row r="2305" spans="1:20" x14ac:dyDescent="0.3">
      <c r="A2305" t="s">
        <v>2409</v>
      </c>
      <c r="B2305" s="1">
        <v>45163.576388888891</v>
      </c>
      <c r="C2305" t="s">
        <v>13</v>
      </c>
      <c r="D2305">
        <v>36</v>
      </c>
      <c r="E2305" t="s">
        <v>19</v>
      </c>
      <c r="F2305" t="s">
        <v>11</v>
      </c>
      <c r="G2305" t="b">
        <v>0</v>
      </c>
      <c r="I2305">
        <v>34</v>
      </c>
      <c r="J2305" t="b">
        <v>0</v>
      </c>
      <c r="K2305">
        <f>YEAR(Table1[[#This Row],[Patient Admission Date]])</f>
        <v>2023</v>
      </c>
      <c r="L2305" t="str">
        <f>TEXT(Table1[[#This Row],[Patient Admission Date]],"mmm")</f>
        <v>Aug</v>
      </c>
      <c r="M2305" t="str">
        <f>TEXT(Table1[[#This Row],[Patient Admission Date]],"ddd")</f>
        <v>Fri</v>
      </c>
      <c r="N2305" t="str">
        <f>TEXT(INT(HOUR(Table1[[#This Row],[Patient Admission Date]])/3)*3,"00")&amp;"-"&amp;TEXT(INT(HOUR(Table1[[#This Row],[Patient Admission Date]])/3)*3+3,"00")</f>
        <v>12-15</v>
      </c>
      <c r="O2305" t="str" cm="1">
        <f t="array" ref="O2305">_xlfn.IFS(Table1[[#This Row],[Patient Age]]&lt;=14,"0-14",Table1[[#This Row],[Patient Age]]&lt;=29,"15-29",Table1[[#This Row],[Patient Age]]&lt;=44,"30-44",Table1[[#This Row],[Patient Age]]&lt;=59,"45-59",Table1[[#This Row],[Patient Age]]&lt;=74,"60-74",TRUE,"75+")</f>
        <v>30-44</v>
      </c>
      <c r="P2305" t="str" cm="1">
        <f t="array" ref="P2305">_xlfn.IFS(Table1[[#This Row],[Patient Waittime]]&lt;=15,"0-15",Table1[[#This Row],[Patient Waittime]]&lt;=30,"16-30",Table1[[#This Row],[Patient Waittime]]&lt;=45,"31-45",Table1[[#This Row],[Patient Waittime]]&lt;=60,"46-60",TRUE,"60+")</f>
        <v>31-45</v>
      </c>
      <c r="Q2305">
        <f>--(Table1[[#This Row],[Patient Waittime]]&lt;=30)</f>
        <v>0</v>
      </c>
      <c r="R2305">
        <f>--Table1[[#This Row],[Patient Admission Flag]]</f>
        <v>0</v>
      </c>
      <c r="S2305">
        <f>--AND(Table1[[#This Row],[WithinTarget]]=1,Table1[[#This Row],[Patient Satisfaction Score]]&gt;=7)</f>
        <v>0</v>
      </c>
      <c r="T2305" t="str">
        <f>IF(LEFT(Table1[[#This Row],[Patient Gender]],1)="F","Female","Male")</f>
        <v>Female</v>
      </c>
    </row>
    <row r="2306" spans="1:20" x14ac:dyDescent="0.3">
      <c r="A2306" t="s">
        <v>2410</v>
      </c>
      <c r="B2306" s="1">
        <v>45074.342361111114</v>
      </c>
      <c r="C2306" t="s">
        <v>13</v>
      </c>
      <c r="D2306">
        <v>70</v>
      </c>
      <c r="E2306" t="s">
        <v>19</v>
      </c>
      <c r="F2306" t="s">
        <v>11</v>
      </c>
      <c r="G2306" t="b">
        <v>0</v>
      </c>
      <c r="I2306">
        <v>39</v>
      </c>
      <c r="J2306" t="b">
        <v>0</v>
      </c>
      <c r="K2306">
        <f>YEAR(Table1[[#This Row],[Patient Admission Date]])</f>
        <v>2023</v>
      </c>
      <c r="L2306" t="str">
        <f>TEXT(Table1[[#This Row],[Patient Admission Date]],"mmm")</f>
        <v>May</v>
      </c>
      <c r="M2306" t="str">
        <f>TEXT(Table1[[#This Row],[Patient Admission Date]],"ddd")</f>
        <v>Sun</v>
      </c>
      <c r="N2306" t="str">
        <f>TEXT(INT(HOUR(Table1[[#This Row],[Patient Admission Date]])/3)*3,"00")&amp;"-"&amp;TEXT(INT(HOUR(Table1[[#This Row],[Patient Admission Date]])/3)*3+3,"00")</f>
        <v>06-09</v>
      </c>
      <c r="O2306" t="str" cm="1">
        <f t="array" ref="O2306">_xlfn.IFS(Table1[[#This Row],[Patient Age]]&lt;=14,"0-14",Table1[[#This Row],[Patient Age]]&lt;=29,"15-29",Table1[[#This Row],[Patient Age]]&lt;=44,"30-44",Table1[[#This Row],[Patient Age]]&lt;=59,"45-59",Table1[[#This Row],[Patient Age]]&lt;=74,"60-74",TRUE,"75+")</f>
        <v>60-74</v>
      </c>
      <c r="P2306" t="str" cm="1">
        <f t="array" ref="P2306">_xlfn.IFS(Table1[[#This Row],[Patient Waittime]]&lt;=15,"0-15",Table1[[#This Row],[Patient Waittime]]&lt;=30,"16-30",Table1[[#This Row],[Patient Waittime]]&lt;=45,"31-45",Table1[[#This Row],[Patient Waittime]]&lt;=60,"46-60",TRUE,"60+")</f>
        <v>31-45</v>
      </c>
      <c r="Q2306">
        <f>--(Table1[[#This Row],[Patient Waittime]]&lt;=30)</f>
        <v>0</v>
      </c>
      <c r="R2306">
        <f>--Table1[[#This Row],[Patient Admission Flag]]</f>
        <v>0</v>
      </c>
      <c r="S2306">
        <f>--AND(Table1[[#This Row],[WithinTarget]]=1,Table1[[#This Row],[Patient Satisfaction Score]]&gt;=7)</f>
        <v>0</v>
      </c>
      <c r="T2306" t="str">
        <f>IF(LEFT(Table1[[#This Row],[Patient Gender]],1)="F","Female","Male")</f>
        <v>Female</v>
      </c>
    </row>
    <row r="2307" spans="1:20" x14ac:dyDescent="0.3">
      <c r="A2307" t="s">
        <v>2411</v>
      </c>
      <c r="B2307" s="1">
        <v>45512.34097222222</v>
      </c>
      <c r="C2307" t="s">
        <v>13</v>
      </c>
      <c r="D2307">
        <v>79</v>
      </c>
      <c r="E2307" t="s">
        <v>19</v>
      </c>
      <c r="F2307" t="s">
        <v>11</v>
      </c>
      <c r="G2307" t="b">
        <v>0</v>
      </c>
      <c r="I2307">
        <v>41</v>
      </c>
      <c r="J2307" t="b">
        <v>0</v>
      </c>
      <c r="K2307">
        <f>YEAR(Table1[[#This Row],[Patient Admission Date]])</f>
        <v>2024</v>
      </c>
      <c r="L2307" t="str">
        <f>TEXT(Table1[[#This Row],[Patient Admission Date]],"mmm")</f>
        <v>Aug</v>
      </c>
      <c r="M2307" t="str">
        <f>TEXT(Table1[[#This Row],[Patient Admission Date]],"ddd")</f>
        <v>Thu</v>
      </c>
      <c r="N2307" t="str">
        <f>TEXT(INT(HOUR(Table1[[#This Row],[Patient Admission Date]])/3)*3,"00")&amp;"-"&amp;TEXT(INT(HOUR(Table1[[#This Row],[Patient Admission Date]])/3)*3+3,"00")</f>
        <v>06-09</v>
      </c>
      <c r="O2307" t="str" cm="1">
        <f t="array" ref="O2307">_xlfn.IFS(Table1[[#This Row],[Patient Age]]&lt;=14,"0-14",Table1[[#This Row],[Patient Age]]&lt;=29,"15-29",Table1[[#This Row],[Patient Age]]&lt;=44,"30-44",Table1[[#This Row],[Patient Age]]&lt;=59,"45-59",Table1[[#This Row],[Patient Age]]&lt;=74,"60-74",TRUE,"75+")</f>
        <v>75+</v>
      </c>
      <c r="P2307" t="str" cm="1">
        <f t="array" ref="P2307">_xlfn.IFS(Table1[[#This Row],[Patient Waittime]]&lt;=15,"0-15",Table1[[#This Row],[Patient Waittime]]&lt;=30,"16-30",Table1[[#This Row],[Patient Waittime]]&lt;=45,"31-45",Table1[[#This Row],[Patient Waittime]]&lt;=60,"46-60",TRUE,"60+")</f>
        <v>31-45</v>
      </c>
      <c r="Q2307">
        <f>--(Table1[[#This Row],[Patient Waittime]]&lt;=30)</f>
        <v>0</v>
      </c>
      <c r="R2307">
        <f>--Table1[[#This Row],[Patient Admission Flag]]</f>
        <v>0</v>
      </c>
      <c r="S2307">
        <f>--AND(Table1[[#This Row],[WithinTarget]]=1,Table1[[#This Row],[Patient Satisfaction Score]]&gt;=7)</f>
        <v>0</v>
      </c>
      <c r="T2307" t="str">
        <f>IF(LEFT(Table1[[#This Row],[Patient Gender]],1)="F","Female","Male")</f>
        <v>Female</v>
      </c>
    </row>
    <row r="2308" spans="1:20" x14ac:dyDescent="0.3">
      <c r="A2308" t="s">
        <v>2412</v>
      </c>
      <c r="B2308" s="1">
        <v>45362.094444444447</v>
      </c>
      <c r="C2308" t="s">
        <v>13</v>
      </c>
      <c r="D2308">
        <v>52</v>
      </c>
      <c r="E2308" t="s">
        <v>19</v>
      </c>
      <c r="F2308" t="s">
        <v>11</v>
      </c>
      <c r="G2308" t="b">
        <v>0</v>
      </c>
      <c r="I2308">
        <v>42</v>
      </c>
      <c r="J2308" t="b">
        <v>0</v>
      </c>
      <c r="K2308">
        <f>YEAR(Table1[[#This Row],[Patient Admission Date]])</f>
        <v>2024</v>
      </c>
      <c r="L2308" t="str">
        <f>TEXT(Table1[[#This Row],[Patient Admission Date]],"mmm")</f>
        <v>Mar</v>
      </c>
      <c r="M2308" t="str">
        <f>TEXT(Table1[[#This Row],[Patient Admission Date]],"ddd")</f>
        <v>Mon</v>
      </c>
      <c r="N2308" t="str">
        <f>TEXT(INT(HOUR(Table1[[#This Row],[Patient Admission Date]])/3)*3,"00")&amp;"-"&amp;TEXT(INT(HOUR(Table1[[#This Row],[Patient Admission Date]])/3)*3+3,"00")</f>
        <v>00-03</v>
      </c>
      <c r="O2308" t="str" cm="1">
        <f t="array" ref="O2308">_xlfn.IFS(Table1[[#This Row],[Patient Age]]&lt;=14,"0-14",Table1[[#This Row],[Patient Age]]&lt;=29,"15-29",Table1[[#This Row],[Patient Age]]&lt;=44,"30-44",Table1[[#This Row],[Patient Age]]&lt;=59,"45-59",Table1[[#This Row],[Patient Age]]&lt;=74,"60-74",TRUE,"75+")</f>
        <v>45-59</v>
      </c>
      <c r="P2308" t="str" cm="1">
        <f t="array" ref="P2308">_xlfn.IFS(Table1[[#This Row],[Patient Waittime]]&lt;=15,"0-15",Table1[[#This Row],[Patient Waittime]]&lt;=30,"16-30",Table1[[#This Row],[Patient Waittime]]&lt;=45,"31-45",Table1[[#This Row],[Patient Waittime]]&lt;=60,"46-60",TRUE,"60+")</f>
        <v>31-45</v>
      </c>
      <c r="Q2308">
        <f>--(Table1[[#This Row],[Patient Waittime]]&lt;=30)</f>
        <v>0</v>
      </c>
      <c r="R2308">
        <f>--Table1[[#This Row],[Patient Admission Flag]]</f>
        <v>0</v>
      </c>
      <c r="S2308">
        <f>--AND(Table1[[#This Row],[WithinTarget]]=1,Table1[[#This Row],[Patient Satisfaction Score]]&gt;=7)</f>
        <v>0</v>
      </c>
      <c r="T2308" t="str">
        <f>IF(LEFT(Table1[[#This Row],[Patient Gender]],1)="F","Female","Male")</f>
        <v>Female</v>
      </c>
    </row>
    <row r="2309" spans="1:20" x14ac:dyDescent="0.3">
      <c r="A2309" t="s">
        <v>2413</v>
      </c>
      <c r="B2309" s="1">
        <v>45119.315972222219</v>
      </c>
      <c r="C2309" t="s">
        <v>13</v>
      </c>
      <c r="D2309">
        <v>14</v>
      </c>
      <c r="E2309" t="s">
        <v>19</v>
      </c>
      <c r="F2309" t="s">
        <v>11</v>
      </c>
      <c r="G2309" t="b">
        <v>0</v>
      </c>
      <c r="I2309">
        <v>16</v>
      </c>
      <c r="J2309" t="b">
        <v>0</v>
      </c>
      <c r="K2309">
        <f>YEAR(Table1[[#This Row],[Patient Admission Date]])</f>
        <v>2023</v>
      </c>
      <c r="L2309" t="str">
        <f>TEXT(Table1[[#This Row],[Patient Admission Date]],"mmm")</f>
        <v>Jul</v>
      </c>
      <c r="M2309" t="str">
        <f>TEXT(Table1[[#This Row],[Patient Admission Date]],"ddd")</f>
        <v>Wed</v>
      </c>
      <c r="N2309" t="str">
        <f>TEXT(INT(HOUR(Table1[[#This Row],[Patient Admission Date]])/3)*3,"00")&amp;"-"&amp;TEXT(INT(HOUR(Table1[[#This Row],[Patient Admission Date]])/3)*3+3,"00")</f>
        <v>06-09</v>
      </c>
      <c r="O2309" t="str" cm="1">
        <f t="array" ref="O2309">_xlfn.IFS(Table1[[#This Row],[Patient Age]]&lt;=14,"0-14",Table1[[#This Row],[Patient Age]]&lt;=29,"15-29",Table1[[#This Row],[Patient Age]]&lt;=44,"30-44",Table1[[#This Row],[Patient Age]]&lt;=59,"45-59",Table1[[#This Row],[Patient Age]]&lt;=74,"60-74",TRUE,"75+")</f>
        <v>0-14</v>
      </c>
      <c r="P2309" t="str" cm="1">
        <f t="array" ref="P2309">_xlfn.IFS(Table1[[#This Row],[Patient Waittime]]&lt;=15,"0-15",Table1[[#This Row],[Patient Waittime]]&lt;=30,"16-30",Table1[[#This Row],[Patient Waittime]]&lt;=45,"31-45",Table1[[#This Row],[Patient Waittime]]&lt;=60,"46-60",TRUE,"60+")</f>
        <v>16-30</v>
      </c>
      <c r="Q2309">
        <f>--(Table1[[#This Row],[Patient Waittime]]&lt;=30)</f>
        <v>1</v>
      </c>
      <c r="R2309">
        <f>--Table1[[#This Row],[Patient Admission Flag]]</f>
        <v>0</v>
      </c>
      <c r="S2309">
        <f>--AND(Table1[[#This Row],[WithinTarget]]=1,Table1[[#This Row],[Patient Satisfaction Score]]&gt;=7)</f>
        <v>0</v>
      </c>
      <c r="T2309" t="str">
        <f>IF(LEFT(Table1[[#This Row],[Patient Gender]],1)="F","Female","Male")</f>
        <v>Female</v>
      </c>
    </row>
    <row r="2310" spans="1:20" x14ac:dyDescent="0.3">
      <c r="A2310" t="s">
        <v>2414</v>
      </c>
      <c r="B2310" s="1">
        <v>45395.682638888888</v>
      </c>
      <c r="C2310" t="s">
        <v>13</v>
      </c>
      <c r="D2310">
        <v>41</v>
      </c>
      <c r="E2310" t="s">
        <v>19</v>
      </c>
      <c r="F2310" t="s">
        <v>11</v>
      </c>
      <c r="G2310" t="b">
        <v>0</v>
      </c>
      <c r="I2310">
        <v>26</v>
      </c>
      <c r="J2310" t="b">
        <v>0</v>
      </c>
      <c r="K2310">
        <f>YEAR(Table1[[#This Row],[Patient Admission Date]])</f>
        <v>2024</v>
      </c>
      <c r="L2310" t="str">
        <f>TEXT(Table1[[#This Row],[Patient Admission Date]],"mmm")</f>
        <v>Apr</v>
      </c>
      <c r="M2310" t="str">
        <f>TEXT(Table1[[#This Row],[Patient Admission Date]],"ddd")</f>
        <v>Sat</v>
      </c>
      <c r="N2310" t="str">
        <f>TEXT(INT(HOUR(Table1[[#This Row],[Patient Admission Date]])/3)*3,"00")&amp;"-"&amp;TEXT(INT(HOUR(Table1[[#This Row],[Patient Admission Date]])/3)*3+3,"00")</f>
        <v>15-18</v>
      </c>
      <c r="O2310" t="str" cm="1">
        <f t="array" ref="O2310">_xlfn.IFS(Table1[[#This Row],[Patient Age]]&lt;=14,"0-14",Table1[[#This Row],[Patient Age]]&lt;=29,"15-29",Table1[[#This Row],[Patient Age]]&lt;=44,"30-44",Table1[[#This Row],[Patient Age]]&lt;=59,"45-59",Table1[[#This Row],[Patient Age]]&lt;=74,"60-74",TRUE,"75+")</f>
        <v>30-44</v>
      </c>
      <c r="P2310" t="str" cm="1">
        <f t="array" ref="P2310">_xlfn.IFS(Table1[[#This Row],[Patient Waittime]]&lt;=15,"0-15",Table1[[#This Row],[Patient Waittime]]&lt;=30,"16-30",Table1[[#This Row],[Patient Waittime]]&lt;=45,"31-45",Table1[[#This Row],[Patient Waittime]]&lt;=60,"46-60",TRUE,"60+")</f>
        <v>16-30</v>
      </c>
      <c r="Q2310">
        <f>--(Table1[[#This Row],[Patient Waittime]]&lt;=30)</f>
        <v>1</v>
      </c>
      <c r="R2310">
        <f>--Table1[[#This Row],[Patient Admission Flag]]</f>
        <v>0</v>
      </c>
      <c r="S2310">
        <f>--AND(Table1[[#This Row],[WithinTarget]]=1,Table1[[#This Row],[Patient Satisfaction Score]]&gt;=7)</f>
        <v>0</v>
      </c>
      <c r="T2310" t="str">
        <f>IF(LEFT(Table1[[#This Row],[Patient Gender]],1)="F","Female","Male")</f>
        <v>Female</v>
      </c>
    </row>
    <row r="2311" spans="1:20" x14ac:dyDescent="0.3">
      <c r="A2311" t="s">
        <v>2415</v>
      </c>
      <c r="B2311" s="1">
        <v>45359.293749999997</v>
      </c>
      <c r="C2311" t="s">
        <v>13</v>
      </c>
      <c r="D2311">
        <v>25</v>
      </c>
      <c r="E2311" t="s">
        <v>19</v>
      </c>
      <c r="F2311" t="s">
        <v>11</v>
      </c>
      <c r="G2311" t="b">
        <v>0</v>
      </c>
      <c r="I2311">
        <v>27</v>
      </c>
      <c r="J2311" t="b">
        <v>0</v>
      </c>
      <c r="K2311">
        <f>YEAR(Table1[[#This Row],[Patient Admission Date]])</f>
        <v>2024</v>
      </c>
      <c r="L2311" t="str">
        <f>TEXT(Table1[[#This Row],[Patient Admission Date]],"mmm")</f>
        <v>Mar</v>
      </c>
      <c r="M2311" t="str">
        <f>TEXT(Table1[[#This Row],[Patient Admission Date]],"ddd")</f>
        <v>Fri</v>
      </c>
      <c r="N2311" t="str">
        <f>TEXT(INT(HOUR(Table1[[#This Row],[Patient Admission Date]])/3)*3,"00")&amp;"-"&amp;TEXT(INT(HOUR(Table1[[#This Row],[Patient Admission Date]])/3)*3+3,"00")</f>
        <v>06-09</v>
      </c>
      <c r="O2311" t="str" cm="1">
        <f t="array" ref="O2311">_xlfn.IFS(Table1[[#This Row],[Patient Age]]&lt;=14,"0-14",Table1[[#This Row],[Patient Age]]&lt;=29,"15-29",Table1[[#This Row],[Patient Age]]&lt;=44,"30-44",Table1[[#This Row],[Patient Age]]&lt;=59,"45-59",Table1[[#This Row],[Patient Age]]&lt;=74,"60-74",TRUE,"75+")</f>
        <v>15-29</v>
      </c>
      <c r="P2311" t="str" cm="1">
        <f t="array" ref="P2311">_xlfn.IFS(Table1[[#This Row],[Patient Waittime]]&lt;=15,"0-15",Table1[[#This Row],[Patient Waittime]]&lt;=30,"16-30",Table1[[#This Row],[Patient Waittime]]&lt;=45,"31-45",Table1[[#This Row],[Patient Waittime]]&lt;=60,"46-60",TRUE,"60+")</f>
        <v>16-30</v>
      </c>
      <c r="Q2311">
        <f>--(Table1[[#This Row],[Patient Waittime]]&lt;=30)</f>
        <v>1</v>
      </c>
      <c r="R2311">
        <f>--Table1[[#This Row],[Patient Admission Flag]]</f>
        <v>0</v>
      </c>
      <c r="S2311">
        <f>--AND(Table1[[#This Row],[WithinTarget]]=1,Table1[[#This Row],[Patient Satisfaction Score]]&gt;=7)</f>
        <v>0</v>
      </c>
      <c r="T2311" t="str">
        <f>IF(LEFT(Table1[[#This Row],[Patient Gender]],1)="F","Female","Male")</f>
        <v>Female</v>
      </c>
    </row>
    <row r="2312" spans="1:20" x14ac:dyDescent="0.3">
      <c r="A2312" t="s">
        <v>2416</v>
      </c>
      <c r="B2312" s="1">
        <v>45130.324305555558</v>
      </c>
      <c r="C2312" t="s">
        <v>13</v>
      </c>
      <c r="D2312">
        <v>38</v>
      </c>
      <c r="E2312" t="s">
        <v>19</v>
      </c>
      <c r="F2312" t="s">
        <v>11</v>
      </c>
      <c r="G2312" t="b">
        <v>0</v>
      </c>
      <c r="I2312">
        <v>42</v>
      </c>
      <c r="J2312" t="b">
        <v>0</v>
      </c>
      <c r="K2312">
        <f>YEAR(Table1[[#This Row],[Patient Admission Date]])</f>
        <v>2023</v>
      </c>
      <c r="L2312" t="str">
        <f>TEXT(Table1[[#This Row],[Patient Admission Date]],"mmm")</f>
        <v>Jul</v>
      </c>
      <c r="M2312" t="str">
        <f>TEXT(Table1[[#This Row],[Patient Admission Date]],"ddd")</f>
        <v>Sun</v>
      </c>
      <c r="N2312" t="str">
        <f>TEXT(INT(HOUR(Table1[[#This Row],[Patient Admission Date]])/3)*3,"00")&amp;"-"&amp;TEXT(INT(HOUR(Table1[[#This Row],[Patient Admission Date]])/3)*3+3,"00")</f>
        <v>06-09</v>
      </c>
      <c r="O2312" t="str" cm="1">
        <f t="array" ref="O2312">_xlfn.IFS(Table1[[#This Row],[Patient Age]]&lt;=14,"0-14",Table1[[#This Row],[Patient Age]]&lt;=29,"15-29",Table1[[#This Row],[Patient Age]]&lt;=44,"30-44",Table1[[#This Row],[Patient Age]]&lt;=59,"45-59",Table1[[#This Row],[Patient Age]]&lt;=74,"60-74",TRUE,"75+")</f>
        <v>30-44</v>
      </c>
      <c r="P2312" t="str" cm="1">
        <f t="array" ref="P2312">_xlfn.IFS(Table1[[#This Row],[Patient Waittime]]&lt;=15,"0-15",Table1[[#This Row],[Patient Waittime]]&lt;=30,"16-30",Table1[[#This Row],[Patient Waittime]]&lt;=45,"31-45",Table1[[#This Row],[Patient Waittime]]&lt;=60,"46-60",TRUE,"60+")</f>
        <v>31-45</v>
      </c>
      <c r="Q2312">
        <f>--(Table1[[#This Row],[Patient Waittime]]&lt;=30)</f>
        <v>0</v>
      </c>
      <c r="R2312">
        <f>--Table1[[#This Row],[Patient Admission Flag]]</f>
        <v>0</v>
      </c>
      <c r="S2312">
        <f>--AND(Table1[[#This Row],[WithinTarget]]=1,Table1[[#This Row],[Patient Satisfaction Score]]&gt;=7)</f>
        <v>0</v>
      </c>
      <c r="T2312" t="str">
        <f>IF(LEFT(Table1[[#This Row],[Patient Gender]],1)="F","Female","Male")</f>
        <v>Female</v>
      </c>
    </row>
    <row r="2313" spans="1:20" x14ac:dyDescent="0.3">
      <c r="A2313" t="s">
        <v>2417</v>
      </c>
      <c r="B2313" s="1">
        <v>45508.182638888888</v>
      </c>
      <c r="C2313" t="s">
        <v>13</v>
      </c>
      <c r="D2313">
        <v>6</v>
      </c>
      <c r="E2313" t="s">
        <v>19</v>
      </c>
      <c r="F2313" t="s">
        <v>11</v>
      </c>
      <c r="G2313" t="b">
        <v>0</v>
      </c>
      <c r="I2313">
        <v>46</v>
      </c>
      <c r="J2313" t="b">
        <v>0</v>
      </c>
      <c r="K2313">
        <f>YEAR(Table1[[#This Row],[Patient Admission Date]])</f>
        <v>2024</v>
      </c>
      <c r="L2313" t="str">
        <f>TEXT(Table1[[#This Row],[Patient Admission Date]],"mmm")</f>
        <v>Aug</v>
      </c>
      <c r="M2313" t="str">
        <f>TEXT(Table1[[#This Row],[Patient Admission Date]],"ddd")</f>
        <v>Sun</v>
      </c>
      <c r="N2313" t="str">
        <f>TEXT(INT(HOUR(Table1[[#This Row],[Patient Admission Date]])/3)*3,"00")&amp;"-"&amp;TEXT(INT(HOUR(Table1[[#This Row],[Patient Admission Date]])/3)*3+3,"00")</f>
        <v>03-06</v>
      </c>
      <c r="O2313" t="str" cm="1">
        <f t="array" ref="O2313">_xlfn.IFS(Table1[[#This Row],[Patient Age]]&lt;=14,"0-14",Table1[[#This Row],[Patient Age]]&lt;=29,"15-29",Table1[[#This Row],[Patient Age]]&lt;=44,"30-44",Table1[[#This Row],[Patient Age]]&lt;=59,"45-59",Table1[[#This Row],[Patient Age]]&lt;=74,"60-74",TRUE,"75+")</f>
        <v>0-14</v>
      </c>
      <c r="P2313" t="str" cm="1">
        <f t="array" ref="P2313">_xlfn.IFS(Table1[[#This Row],[Patient Waittime]]&lt;=15,"0-15",Table1[[#This Row],[Patient Waittime]]&lt;=30,"16-30",Table1[[#This Row],[Patient Waittime]]&lt;=45,"31-45",Table1[[#This Row],[Patient Waittime]]&lt;=60,"46-60",TRUE,"60+")</f>
        <v>46-60</v>
      </c>
      <c r="Q2313">
        <f>--(Table1[[#This Row],[Patient Waittime]]&lt;=30)</f>
        <v>0</v>
      </c>
      <c r="R2313">
        <f>--Table1[[#This Row],[Patient Admission Flag]]</f>
        <v>0</v>
      </c>
      <c r="S2313">
        <f>--AND(Table1[[#This Row],[WithinTarget]]=1,Table1[[#This Row],[Patient Satisfaction Score]]&gt;=7)</f>
        <v>0</v>
      </c>
      <c r="T2313" t="str">
        <f>IF(LEFT(Table1[[#This Row],[Patient Gender]],1)="F","Female","Male")</f>
        <v>Female</v>
      </c>
    </row>
    <row r="2314" spans="1:20" x14ac:dyDescent="0.3">
      <c r="A2314" t="s">
        <v>2418</v>
      </c>
      <c r="B2314" s="1">
        <v>45469.119444444441</v>
      </c>
      <c r="C2314" t="s">
        <v>13</v>
      </c>
      <c r="D2314">
        <v>38</v>
      </c>
      <c r="E2314" t="s">
        <v>19</v>
      </c>
      <c r="F2314" t="s">
        <v>11</v>
      </c>
      <c r="G2314" t="b">
        <v>0</v>
      </c>
      <c r="I2314">
        <v>47</v>
      </c>
      <c r="J2314" t="b">
        <v>0</v>
      </c>
      <c r="K2314">
        <f>YEAR(Table1[[#This Row],[Patient Admission Date]])</f>
        <v>2024</v>
      </c>
      <c r="L2314" t="str">
        <f>TEXT(Table1[[#This Row],[Patient Admission Date]],"mmm")</f>
        <v>Jun</v>
      </c>
      <c r="M2314" t="str">
        <f>TEXT(Table1[[#This Row],[Patient Admission Date]],"ddd")</f>
        <v>Wed</v>
      </c>
      <c r="N2314" t="str">
        <f>TEXT(INT(HOUR(Table1[[#This Row],[Patient Admission Date]])/3)*3,"00")&amp;"-"&amp;TEXT(INT(HOUR(Table1[[#This Row],[Patient Admission Date]])/3)*3+3,"00")</f>
        <v>00-03</v>
      </c>
      <c r="O2314" t="str" cm="1">
        <f t="array" ref="O2314">_xlfn.IFS(Table1[[#This Row],[Patient Age]]&lt;=14,"0-14",Table1[[#This Row],[Patient Age]]&lt;=29,"15-29",Table1[[#This Row],[Patient Age]]&lt;=44,"30-44",Table1[[#This Row],[Patient Age]]&lt;=59,"45-59",Table1[[#This Row],[Patient Age]]&lt;=74,"60-74",TRUE,"75+")</f>
        <v>30-44</v>
      </c>
      <c r="P2314" t="str" cm="1">
        <f t="array" ref="P2314">_xlfn.IFS(Table1[[#This Row],[Patient Waittime]]&lt;=15,"0-15",Table1[[#This Row],[Patient Waittime]]&lt;=30,"16-30",Table1[[#This Row],[Patient Waittime]]&lt;=45,"31-45",Table1[[#This Row],[Patient Waittime]]&lt;=60,"46-60",TRUE,"60+")</f>
        <v>46-60</v>
      </c>
      <c r="Q2314">
        <f>--(Table1[[#This Row],[Patient Waittime]]&lt;=30)</f>
        <v>0</v>
      </c>
      <c r="R2314">
        <f>--Table1[[#This Row],[Patient Admission Flag]]</f>
        <v>0</v>
      </c>
      <c r="S2314">
        <f>--AND(Table1[[#This Row],[WithinTarget]]=1,Table1[[#This Row],[Patient Satisfaction Score]]&gt;=7)</f>
        <v>0</v>
      </c>
      <c r="T2314" t="str">
        <f>IF(LEFT(Table1[[#This Row],[Patient Gender]],1)="F","Female","Male")</f>
        <v>Female</v>
      </c>
    </row>
    <row r="2315" spans="1:20" x14ac:dyDescent="0.3">
      <c r="A2315" t="s">
        <v>2419</v>
      </c>
      <c r="B2315" s="1">
        <v>45437.362500000003</v>
      </c>
      <c r="C2315" t="s">
        <v>13</v>
      </c>
      <c r="D2315">
        <v>38</v>
      </c>
      <c r="E2315" t="s">
        <v>19</v>
      </c>
      <c r="F2315" t="s">
        <v>11</v>
      </c>
      <c r="G2315" t="b">
        <v>0</v>
      </c>
      <c r="I2315">
        <v>59</v>
      </c>
      <c r="J2315" t="b">
        <v>0</v>
      </c>
      <c r="K2315">
        <f>YEAR(Table1[[#This Row],[Patient Admission Date]])</f>
        <v>2024</v>
      </c>
      <c r="L2315" t="str">
        <f>TEXT(Table1[[#This Row],[Patient Admission Date]],"mmm")</f>
        <v>May</v>
      </c>
      <c r="M2315" t="str">
        <f>TEXT(Table1[[#This Row],[Patient Admission Date]],"ddd")</f>
        <v>Sat</v>
      </c>
      <c r="N2315" t="str">
        <f>TEXT(INT(HOUR(Table1[[#This Row],[Patient Admission Date]])/3)*3,"00")&amp;"-"&amp;TEXT(INT(HOUR(Table1[[#This Row],[Patient Admission Date]])/3)*3+3,"00")</f>
        <v>06-09</v>
      </c>
      <c r="O2315" t="str" cm="1">
        <f t="array" ref="O2315">_xlfn.IFS(Table1[[#This Row],[Patient Age]]&lt;=14,"0-14",Table1[[#This Row],[Patient Age]]&lt;=29,"15-29",Table1[[#This Row],[Patient Age]]&lt;=44,"30-44",Table1[[#This Row],[Patient Age]]&lt;=59,"45-59",Table1[[#This Row],[Patient Age]]&lt;=74,"60-74",TRUE,"75+")</f>
        <v>30-44</v>
      </c>
      <c r="P2315" t="str" cm="1">
        <f t="array" ref="P2315">_xlfn.IFS(Table1[[#This Row],[Patient Waittime]]&lt;=15,"0-15",Table1[[#This Row],[Patient Waittime]]&lt;=30,"16-30",Table1[[#This Row],[Patient Waittime]]&lt;=45,"31-45",Table1[[#This Row],[Patient Waittime]]&lt;=60,"46-60",TRUE,"60+")</f>
        <v>46-60</v>
      </c>
      <c r="Q2315">
        <f>--(Table1[[#This Row],[Patient Waittime]]&lt;=30)</f>
        <v>0</v>
      </c>
      <c r="R2315">
        <f>--Table1[[#This Row],[Patient Admission Flag]]</f>
        <v>0</v>
      </c>
      <c r="S2315">
        <f>--AND(Table1[[#This Row],[WithinTarget]]=1,Table1[[#This Row],[Patient Satisfaction Score]]&gt;=7)</f>
        <v>0</v>
      </c>
      <c r="T2315" t="str">
        <f>IF(LEFT(Table1[[#This Row],[Patient Gender]],1)="F","Female","Male")</f>
        <v>Female</v>
      </c>
    </row>
    <row r="2316" spans="1:20" x14ac:dyDescent="0.3">
      <c r="A2316" t="s">
        <v>2420</v>
      </c>
      <c r="B2316" s="1">
        <v>45276.137499999997</v>
      </c>
      <c r="C2316" t="s">
        <v>13</v>
      </c>
      <c r="D2316">
        <v>53</v>
      </c>
      <c r="E2316" t="s">
        <v>19</v>
      </c>
      <c r="F2316" t="s">
        <v>11</v>
      </c>
      <c r="G2316" t="b">
        <v>0</v>
      </c>
      <c r="I2316">
        <v>60</v>
      </c>
      <c r="J2316" t="b">
        <v>0</v>
      </c>
      <c r="K2316">
        <f>YEAR(Table1[[#This Row],[Patient Admission Date]])</f>
        <v>2023</v>
      </c>
      <c r="L2316" t="str">
        <f>TEXT(Table1[[#This Row],[Patient Admission Date]],"mmm")</f>
        <v>Dec</v>
      </c>
      <c r="M2316" t="str">
        <f>TEXT(Table1[[#This Row],[Patient Admission Date]],"ddd")</f>
        <v>Sat</v>
      </c>
      <c r="N2316" t="str">
        <f>TEXT(INT(HOUR(Table1[[#This Row],[Patient Admission Date]])/3)*3,"00")&amp;"-"&amp;TEXT(INT(HOUR(Table1[[#This Row],[Patient Admission Date]])/3)*3+3,"00")</f>
        <v>03-06</v>
      </c>
      <c r="O2316" t="str" cm="1">
        <f t="array" ref="O2316">_xlfn.IFS(Table1[[#This Row],[Patient Age]]&lt;=14,"0-14",Table1[[#This Row],[Patient Age]]&lt;=29,"15-29",Table1[[#This Row],[Patient Age]]&lt;=44,"30-44",Table1[[#This Row],[Patient Age]]&lt;=59,"45-59",Table1[[#This Row],[Patient Age]]&lt;=74,"60-74",TRUE,"75+")</f>
        <v>45-59</v>
      </c>
      <c r="P2316" t="str" cm="1">
        <f t="array" ref="P2316">_xlfn.IFS(Table1[[#This Row],[Patient Waittime]]&lt;=15,"0-15",Table1[[#This Row],[Patient Waittime]]&lt;=30,"16-30",Table1[[#This Row],[Patient Waittime]]&lt;=45,"31-45",Table1[[#This Row],[Patient Waittime]]&lt;=60,"46-60",TRUE,"60+")</f>
        <v>46-60</v>
      </c>
      <c r="Q2316">
        <f>--(Table1[[#This Row],[Patient Waittime]]&lt;=30)</f>
        <v>0</v>
      </c>
      <c r="R2316">
        <f>--Table1[[#This Row],[Patient Admission Flag]]</f>
        <v>0</v>
      </c>
      <c r="S2316">
        <f>--AND(Table1[[#This Row],[WithinTarget]]=1,Table1[[#This Row],[Patient Satisfaction Score]]&gt;=7)</f>
        <v>0</v>
      </c>
      <c r="T2316" t="str">
        <f>IF(LEFT(Table1[[#This Row],[Patient Gender]],1)="F","Female","Male")</f>
        <v>Female</v>
      </c>
    </row>
    <row r="2317" spans="1:20" x14ac:dyDescent="0.3">
      <c r="A2317" t="s">
        <v>2421</v>
      </c>
      <c r="B2317" s="1">
        <v>45063.404166666667</v>
      </c>
      <c r="C2317" t="s">
        <v>13</v>
      </c>
      <c r="D2317">
        <v>32</v>
      </c>
      <c r="E2317" t="s">
        <v>19</v>
      </c>
      <c r="F2317" t="s">
        <v>11</v>
      </c>
      <c r="G2317" t="b">
        <v>0</v>
      </c>
      <c r="I2317">
        <v>18</v>
      </c>
      <c r="J2317" t="b">
        <v>0</v>
      </c>
      <c r="K2317">
        <f>YEAR(Table1[[#This Row],[Patient Admission Date]])</f>
        <v>2023</v>
      </c>
      <c r="L2317" t="str">
        <f>TEXT(Table1[[#This Row],[Patient Admission Date]],"mmm")</f>
        <v>May</v>
      </c>
      <c r="M2317" t="str">
        <f>TEXT(Table1[[#This Row],[Patient Admission Date]],"ddd")</f>
        <v>Wed</v>
      </c>
      <c r="N2317" t="str">
        <f>TEXT(INT(HOUR(Table1[[#This Row],[Patient Admission Date]])/3)*3,"00")&amp;"-"&amp;TEXT(INT(HOUR(Table1[[#This Row],[Patient Admission Date]])/3)*3+3,"00")</f>
        <v>09-12</v>
      </c>
      <c r="O2317" t="str" cm="1">
        <f t="array" ref="O2317">_xlfn.IFS(Table1[[#This Row],[Patient Age]]&lt;=14,"0-14",Table1[[#This Row],[Patient Age]]&lt;=29,"15-29",Table1[[#This Row],[Patient Age]]&lt;=44,"30-44",Table1[[#This Row],[Patient Age]]&lt;=59,"45-59",Table1[[#This Row],[Patient Age]]&lt;=74,"60-74",TRUE,"75+")</f>
        <v>30-44</v>
      </c>
      <c r="P2317" t="str" cm="1">
        <f t="array" ref="P2317">_xlfn.IFS(Table1[[#This Row],[Patient Waittime]]&lt;=15,"0-15",Table1[[#This Row],[Patient Waittime]]&lt;=30,"16-30",Table1[[#This Row],[Patient Waittime]]&lt;=45,"31-45",Table1[[#This Row],[Patient Waittime]]&lt;=60,"46-60",TRUE,"60+")</f>
        <v>16-30</v>
      </c>
      <c r="Q2317">
        <f>--(Table1[[#This Row],[Patient Waittime]]&lt;=30)</f>
        <v>1</v>
      </c>
      <c r="R2317">
        <f>--Table1[[#This Row],[Patient Admission Flag]]</f>
        <v>0</v>
      </c>
      <c r="S2317">
        <f>--AND(Table1[[#This Row],[WithinTarget]]=1,Table1[[#This Row],[Patient Satisfaction Score]]&gt;=7)</f>
        <v>0</v>
      </c>
      <c r="T2317" t="str">
        <f>IF(LEFT(Table1[[#This Row],[Patient Gender]],1)="F","Female","Male")</f>
        <v>Female</v>
      </c>
    </row>
    <row r="2318" spans="1:20" x14ac:dyDescent="0.3">
      <c r="A2318" t="s">
        <v>2422</v>
      </c>
      <c r="B2318" s="1">
        <v>45549.210416666669</v>
      </c>
      <c r="C2318" t="s">
        <v>13</v>
      </c>
      <c r="D2318">
        <v>17</v>
      </c>
      <c r="E2318" t="s">
        <v>19</v>
      </c>
      <c r="F2318" t="s">
        <v>11</v>
      </c>
      <c r="G2318" t="b">
        <v>0</v>
      </c>
      <c r="I2318">
        <v>30</v>
      </c>
      <c r="J2318" t="b">
        <v>0</v>
      </c>
      <c r="K2318">
        <f>YEAR(Table1[[#This Row],[Patient Admission Date]])</f>
        <v>2024</v>
      </c>
      <c r="L2318" t="str">
        <f>TEXT(Table1[[#This Row],[Patient Admission Date]],"mmm")</f>
        <v>Sep</v>
      </c>
      <c r="M2318" t="str">
        <f>TEXT(Table1[[#This Row],[Patient Admission Date]],"ddd")</f>
        <v>Sat</v>
      </c>
      <c r="N2318" t="str">
        <f>TEXT(INT(HOUR(Table1[[#This Row],[Patient Admission Date]])/3)*3,"00")&amp;"-"&amp;TEXT(INT(HOUR(Table1[[#This Row],[Patient Admission Date]])/3)*3+3,"00")</f>
        <v>03-06</v>
      </c>
      <c r="O2318" t="str" cm="1">
        <f t="array" ref="O2318">_xlfn.IFS(Table1[[#This Row],[Patient Age]]&lt;=14,"0-14",Table1[[#This Row],[Patient Age]]&lt;=29,"15-29",Table1[[#This Row],[Patient Age]]&lt;=44,"30-44",Table1[[#This Row],[Patient Age]]&lt;=59,"45-59",Table1[[#This Row],[Patient Age]]&lt;=74,"60-74",TRUE,"75+")</f>
        <v>15-29</v>
      </c>
      <c r="P2318" t="str" cm="1">
        <f t="array" ref="P2318">_xlfn.IFS(Table1[[#This Row],[Patient Waittime]]&lt;=15,"0-15",Table1[[#This Row],[Patient Waittime]]&lt;=30,"16-30",Table1[[#This Row],[Patient Waittime]]&lt;=45,"31-45",Table1[[#This Row],[Patient Waittime]]&lt;=60,"46-60",TRUE,"60+")</f>
        <v>16-30</v>
      </c>
      <c r="Q2318">
        <f>--(Table1[[#This Row],[Patient Waittime]]&lt;=30)</f>
        <v>1</v>
      </c>
      <c r="R2318">
        <f>--Table1[[#This Row],[Patient Admission Flag]]</f>
        <v>0</v>
      </c>
      <c r="S2318">
        <f>--AND(Table1[[#This Row],[WithinTarget]]=1,Table1[[#This Row],[Patient Satisfaction Score]]&gt;=7)</f>
        <v>0</v>
      </c>
      <c r="T2318" t="str">
        <f>IF(LEFT(Table1[[#This Row],[Patient Gender]],1)="F","Female","Male")</f>
        <v>Female</v>
      </c>
    </row>
    <row r="2319" spans="1:20" x14ac:dyDescent="0.3">
      <c r="A2319" t="s">
        <v>2423</v>
      </c>
      <c r="B2319" s="1">
        <v>45304.315972222219</v>
      </c>
      <c r="C2319" t="s">
        <v>13</v>
      </c>
      <c r="D2319">
        <v>15</v>
      </c>
      <c r="E2319" t="s">
        <v>19</v>
      </c>
      <c r="F2319" t="s">
        <v>11</v>
      </c>
      <c r="G2319" t="b">
        <v>0</v>
      </c>
      <c r="I2319">
        <v>33</v>
      </c>
      <c r="J2319" t="b">
        <v>0</v>
      </c>
      <c r="K2319">
        <f>YEAR(Table1[[#This Row],[Patient Admission Date]])</f>
        <v>2024</v>
      </c>
      <c r="L2319" t="str">
        <f>TEXT(Table1[[#This Row],[Patient Admission Date]],"mmm")</f>
        <v>Jan</v>
      </c>
      <c r="M2319" t="str">
        <f>TEXT(Table1[[#This Row],[Patient Admission Date]],"ddd")</f>
        <v>Sat</v>
      </c>
      <c r="N2319" t="str">
        <f>TEXT(INT(HOUR(Table1[[#This Row],[Patient Admission Date]])/3)*3,"00")&amp;"-"&amp;TEXT(INT(HOUR(Table1[[#This Row],[Patient Admission Date]])/3)*3+3,"00")</f>
        <v>06-09</v>
      </c>
      <c r="O2319" t="str" cm="1">
        <f t="array" ref="O2319">_xlfn.IFS(Table1[[#This Row],[Patient Age]]&lt;=14,"0-14",Table1[[#This Row],[Patient Age]]&lt;=29,"15-29",Table1[[#This Row],[Patient Age]]&lt;=44,"30-44",Table1[[#This Row],[Patient Age]]&lt;=59,"45-59",Table1[[#This Row],[Patient Age]]&lt;=74,"60-74",TRUE,"75+")</f>
        <v>15-29</v>
      </c>
      <c r="P2319" t="str" cm="1">
        <f t="array" ref="P2319">_xlfn.IFS(Table1[[#This Row],[Patient Waittime]]&lt;=15,"0-15",Table1[[#This Row],[Patient Waittime]]&lt;=30,"16-30",Table1[[#This Row],[Patient Waittime]]&lt;=45,"31-45",Table1[[#This Row],[Patient Waittime]]&lt;=60,"46-60",TRUE,"60+")</f>
        <v>31-45</v>
      </c>
      <c r="Q2319">
        <f>--(Table1[[#This Row],[Patient Waittime]]&lt;=30)</f>
        <v>0</v>
      </c>
      <c r="R2319">
        <f>--Table1[[#This Row],[Patient Admission Flag]]</f>
        <v>0</v>
      </c>
      <c r="S2319">
        <f>--AND(Table1[[#This Row],[WithinTarget]]=1,Table1[[#This Row],[Patient Satisfaction Score]]&gt;=7)</f>
        <v>0</v>
      </c>
      <c r="T2319" t="str">
        <f>IF(LEFT(Table1[[#This Row],[Patient Gender]],1)="F","Female","Male")</f>
        <v>Female</v>
      </c>
    </row>
    <row r="2320" spans="1:20" x14ac:dyDescent="0.3">
      <c r="A2320" t="s">
        <v>2424</v>
      </c>
      <c r="B2320" s="1">
        <v>45469.76458333333</v>
      </c>
      <c r="C2320" t="s">
        <v>13</v>
      </c>
      <c r="D2320">
        <v>23</v>
      </c>
      <c r="E2320" t="s">
        <v>19</v>
      </c>
      <c r="F2320" t="s">
        <v>11</v>
      </c>
      <c r="G2320" t="b">
        <v>0</v>
      </c>
      <c r="I2320">
        <v>49</v>
      </c>
      <c r="J2320" t="b">
        <v>0</v>
      </c>
      <c r="K2320">
        <f>YEAR(Table1[[#This Row],[Patient Admission Date]])</f>
        <v>2024</v>
      </c>
      <c r="L2320" t="str">
        <f>TEXT(Table1[[#This Row],[Patient Admission Date]],"mmm")</f>
        <v>Jun</v>
      </c>
      <c r="M2320" t="str">
        <f>TEXT(Table1[[#This Row],[Patient Admission Date]],"ddd")</f>
        <v>Wed</v>
      </c>
      <c r="N2320" t="str">
        <f>TEXT(INT(HOUR(Table1[[#This Row],[Patient Admission Date]])/3)*3,"00")&amp;"-"&amp;TEXT(INT(HOUR(Table1[[#This Row],[Patient Admission Date]])/3)*3+3,"00")</f>
        <v>18-21</v>
      </c>
      <c r="O2320" t="str" cm="1">
        <f t="array" ref="O2320">_xlfn.IFS(Table1[[#This Row],[Patient Age]]&lt;=14,"0-14",Table1[[#This Row],[Patient Age]]&lt;=29,"15-29",Table1[[#This Row],[Patient Age]]&lt;=44,"30-44",Table1[[#This Row],[Patient Age]]&lt;=59,"45-59",Table1[[#This Row],[Patient Age]]&lt;=74,"60-74",TRUE,"75+")</f>
        <v>15-29</v>
      </c>
      <c r="P2320" t="str" cm="1">
        <f t="array" ref="P2320">_xlfn.IFS(Table1[[#This Row],[Patient Waittime]]&lt;=15,"0-15",Table1[[#This Row],[Patient Waittime]]&lt;=30,"16-30",Table1[[#This Row],[Patient Waittime]]&lt;=45,"31-45",Table1[[#This Row],[Patient Waittime]]&lt;=60,"46-60",TRUE,"60+")</f>
        <v>46-60</v>
      </c>
      <c r="Q2320">
        <f>--(Table1[[#This Row],[Patient Waittime]]&lt;=30)</f>
        <v>0</v>
      </c>
      <c r="R2320">
        <f>--Table1[[#This Row],[Patient Admission Flag]]</f>
        <v>0</v>
      </c>
      <c r="S2320">
        <f>--AND(Table1[[#This Row],[WithinTarget]]=1,Table1[[#This Row],[Patient Satisfaction Score]]&gt;=7)</f>
        <v>0</v>
      </c>
      <c r="T2320" t="str">
        <f>IF(LEFT(Table1[[#This Row],[Patient Gender]],1)="F","Female","Male")</f>
        <v>Female</v>
      </c>
    </row>
    <row r="2321" spans="1:20" x14ac:dyDescent="0.3">
      <c r="A2321" t="s">
        <v>2425</v>
      </c>
      <c r="B2321" s="1">
        <v>45212.586111111108</v>
      </c>
      <c r="C2321" t="s">
        <v>13</v>
      </c>
      <c r="D2321">
        <v>68</v>
      </c>
      <c r="E2321" t="s">
        <v>19</v>
      </c>
      <c r="F2321" t="s">
        <v>11</v>
      </c>
      <c r="G2321" t="b">
        <v>0</v>
      </c>
      <c r="I2321">
        <v>52</v>
      </c>
      <c r="J2321" t="b">
        <v>0</v>
      </c>
      <c r="K2321">
        <f>YEAR(Table1[[#This Row],[Patient Admission Date]])</f>
        <v>2023</v>
      </c>
      <c r="L2321" t="str">
        <f>TEXT(Table1[[#This Row],[Patient Admission Date]],"mmm")</f>
        <v>Oct</v>
      </c>
      <c r="M2321" t="str">
        <f>TEXT(Table1[[#This Row],[Patient Admission Date]],"ddd")</f>
        <v>Fri</v>
      </c>
      <c r="N2321" t="str">
        <f>TEXT(INT(HOUR(Table1[[#This Row],[Patient Admission Date]])/3)*3,"00")&amp;"-"&amp;TEXT(INT(HOUR(Table1[[#This Row],[Patient Admission Date]])/3)*3+3,"00")</f>
        <v>12-15</v>
      </c>
      <c r="O2321" t="str" cm="1">
        <f t="array" ref="O2321">_xlfn.IFS(Table1[[#This Row],[Patient Age]]&lt;=14,"0-14",Table1[[#This Row],[Patient Age]]&lt;=29,"15-29",Table1[[#This Row],[Patient Age]]&lt;=44,"30-44",Table1[[#This Row],[Patient Age]]&lt;=59,"45-59",Table1[[#This Row],[Patient Age]]&lt;=74,"60-74",TRUE,"75+")</f>
        <v>60-74</v>
      </c>
      <c r="P2321" t="str" cm="1">
        <f t="array" ref="P2321">_xlfn.IFS(Table1[[#This Row],[Patient Waittime]]&lt;=15,"0-15",Table1[[#This Row],[Patient Waittime]]&lt;=30,"16-30",Table1[[#This Row],[Patient Waittime]]&lt;=45,"31-45",Table1[[#This Row],[Patient Waittime]]&lt;=60,"46-60",TRUE,"60+")</f>
        <v>46-60</v>
      </c>
      <c r="Q2321">
        <f>--(Table1[[#This Row],[Patient Waittime]]&lt;=30)</f>
        <v>0</v>
      </c>
      <c r="R2321">
        <f>--Table1[[#This Row],[Patient Admission Flag]]</f>
        <v>0</v>
      </c>
      <c r="S2321">
        <f>--AND(Table1[[#This Row],[WithinTarget]]=1,Table1[[#This Row],[Patient Satisfaction Score]]&gt;=7)</f>
        <v>0</v>
      </c>
      <c r="T2321" t="str">
        <f>IF(LEFT(Table1[[#This Row],[Patient Gender]],1)="F","Female","Male")</f>
        <v>Female</v>
      </c>
    </row>
    <row r="2322" spans="1:20" x14ac:dyDescent="0.3">
      <c r="A2322" t="s">
        <v>2426</v>
      </c>
      <c r="B2322" s="1">
        <v>45206.944444444445</v>
      </c>
      <c r="C2322" t="s">
        <v>13</v>
      </c>
      <c r="D2322">
        <v>23</v>
      </c>
      <c r="E2322" t="s">
        <v>19</v>
      </c>
      <c r="F2322" t="s">
        <v>11</v>
      </c>
      <c r="G2322" t="b">
        <v>0</v>
      </c>
      <c r="I2322">
        <v>59</v>
      </c>
      <c r="J2322" t="b">
        <v>0</v>
      </c>
      <c r="K2322">
        <f>YEAR(Table1[[#This Row],[Patient Admission Date]])</f>
        <v>2023</v>
      </c>
      <c r="L2322" t="str">
        <f>TEXT(Table1[[#This Row],[Patient Admission Date]],"mmm")</f>
        <v>Oct</v>
      </c>
      <c r="M2322" t="str">
        <f>TEXT(Table1[[#This Row],[Patient Admission Date]],"ddd")</f>
        <v>Sat</v>
      </c>
      <c r="N2322" t="str">
        <f>TEXT(INT(HOUR(Table1[[#This Row],[Patient Admission Date]])/3)*3,"00")&amp;"-"&amp;TEXT(INT(HOUR(Table1[[#This Row],[Patient Admission Date]])/3)*3+3,"00")</f>
        <v>21-24</v>
      </c>
      <c r="O2322" t="str" cm="1">
        <f t="array" ref="O2322">_xlfn.IFS(Table1[[#This Row],[Patient Age]]&lt;=14,"0-14",Table1[[#This Row],[Patient Age]]&lt;=29,"15-29",Table1[[#This Row],[Patient Age]]&lt;=44,"30-44",Table1[[#This Row],[Patient Age]]&lt;=59,"45-59",Table1[[#This Row],[Patient Age]]&lt;=74,"60-74",TRUE,"75+")</f>
        <v>15-29</v>
      </c>
      <c r="P2322" t="str" cm="1">
        <f t="array" ref="P2322">_xlfn.IFS(Table1[[#This Row],[Patient Waittime]]&lt;=15,"0-15",Table1[[#This Row],[Patient Waittime]]&lt;=30,"16-30",Table1[[#This Row],[Patient Waittime]]&lt;=45,"31-45",Table1[[#This Row],[Patient Waittime]]&lt;=60,"46-60",TRUE,"60+")</f>
        <v>46-60</v>
      </c>
      <c r="Q2322">
        <f>--(Table1[[#This Row],[Patient Waittime]]&lt;=30)</f>
        <v>0</v>
      </c>
      <c r="R2322">
        <f>--Table1[[#This Row],[Patient Admission Flag]]</f>
        <v>0</v>
      </c>
      <c r="S2322">
        <f>--AND(Table1[[#This Row],[WithinTarget]]=1,Table1[[#This Row],[Patient Satisfaction Score]]&gt;=7)</f>
        <v>0</v>
      </c>
      <c r="T2322" t="str">
        <f>IF(LEFT(Table1[[#This Row],[Patient Gender]],1)="F","Female","Male")</f>
        <v>Female</v>
      </c>
    </row>
    <row r="2323" spans="1:20" x14ac:dyDescent="0.3">
      <c r="A2323" t="s">
        <v>2427</v>
      </c>
      <c r="B2323" s="1">
        <v>45300.580555555556</v>
      </c>
      <c r="C2323" t="s">
        <v>13</v>
      </c>
      <c r="D2323">
        <v>1</v>
      </c>
      <c r="E2323" t="s">
        <v>19</v>
      </c>
      <c r="F2323" t="s">
        <v>11</v>
      </c>
      <c r="G2323" t="b">
        <v>0</v>
      </c>
      <c r="H2323">
        <v>0</v>
      </c>
      <c r="I2323">
        <v>19</v>
      </c>
      <c r="J2323" t="b">
        <v>0</v>
      </c>
      <c r="K2323">
        <f>YEAR(Table1[[#This Row],[Patient Admission Date]])</f>
        <v>2024</v>
      </c>
      <c r="L2323" t="str">
        <f>TEXT(Table1[[#This Row],[Patient Admission Date]],"mmm")</f>
        <v>Jan</v>
      </c>
      <c r="M2323" t="str">
        <f>TEXT(Table1[[#This Row],[Patient Admission Date]],"ddd")</f>
        <v>Tue</v>
      </c>
      <c r="N2323" t="str">
        <f>TEXT(INT(HOUR(Table1[[#This Row],[Patient Admission Date]])/3)*3,"00")&amp;"-"&amp;TEXT(INT(HOUR(Table1[[#This Row],[Patient Admission Date]])/3)*3+3,"00")</f>
        <v>12-15</v>
      </c>
      <c r="O2323" t="str" cm="1">
        <f t="array" ref="O2323">_xlfn.IFS(Table1[[#This Row],[Patient Age]]&lt;=14,"0-14",Table1[[#This Row],[Patient Age]]&lt;=29,"15-29",Table1[[#This Row],[Patient Age]]&lt;=44,"30-44",Table1[[#This Row],[Patient Age]]&lt;=59,"45-59",Table1[[#This Row],[Patient Age]]&lt;=74,"60-74",TRUE,"75+")</f>
        <v>0-14</v>
      </c>
      <c r="P2323" t="str" cm="1">
        <f t="array" ref="P2323">_xlfn.IFS(Table1[[#This Row],[Patient Waittime]]&lt;=15,"0-15",Table1[[#This Row],[Patient Waittime]]&lt;=30,"16-30",Table1[[#This Row],[Patient Waittime]]&lt;=45,"31-45",Table1[[#This Row],[Patient Waittime]]&lt;=60,"46-60",TRUE,"60+")</f>
        <v>16-30</v>
      </c>
      <c r="Q2323">
        <f>--(Table1[[#This Row],[Patient Waittime]]&lt;=30)</f>
        <v>1</v>
      </c>
      <c r="R2323">
        <f>--Table1[[#This Row],[Patient Admission Flag]]</f>
        <v>0</v>
      </c>
      <c r="S2323">
        <f>--AND(Table1[[#This Row],[WithinTarget]]=1,Table1[[#This Row],[Patient Satisfaction Score]]&gt;=7)</f>
        <v>0</v>
      </c>
      <c r="T2323" t="str">
        <f>IF(LEFT(Table1[[#This Row],[Patient Gender]],1)="F","Female","Male")</f>
        <v>Female</v>
      </c>
    </row>
    <row r="2324" spans="1:20" x14ac:dyDescent="0.3">
      <c r="A2324" t="s">
        <v>2428</v>
      </c>
      <c r="B2324" s="1">
        <v>45295.197222222225</v>
      </c>
      <c r="C2324" t="s">
        <v>13</v>
      </c>
      <c r="D2324">
        <v>58</v>
      </c>
      <c r="E2324" t="s">
        <v>19</v>
      </c>
      <c r="F2324" t="s">
        <v>11</v>
      </c>
      <c r="G2324" t="b">
        <v>0</v>
      </c>
      <c r="H2324">
        <v>0</v>
      </c>
      <c r="I2324">
        <v>15</v>
      </c>
      <c r="J2324" t="b">
        <v>0</v>
      </c>
      <c r="K2324">
        <f>YEAR(Table1[[#This Row],[Patient Admission Date]])</f>
        <v>2024</v>
      </c>
      <c r="L2324" t="str">
        <f>TEXT(Table1[[#This Row],[Patient Admission Date]],"mmm")</f>
        <v>Jan</v>
      </c>
      <c r="M2324" t="str">
        <f>TEXT(Table1[[#This Row],[Patient Admission Date]],"ddd")</f>
        <v>Thu</v>
      </c>
      <c r="N2324" t="str">
        <f>TEXT(INT(HOUR(Table1[[#This Row],[Patient Admission Date]])/3)*3,"00")&amp;"-"&amp;TEXT(INT(HOUR(Table1[[#This Row],[Patient Admission Date]])/3)*3+3,"00")</f>
        <v>03-06</v>
      </c>
      <c r="O2324" t="str" cm="1">
        <f t="array" ref="O2324">_xlfn.IFS(Table1[[#This Row],[Patient Age]]&lt;=14,"0-14",Table1[[#This Row],[Patient Age]]&lt;=29,"15-29",Table1[[#This Row],[Patient Age]]&lt;=44,"30-44",Table1[[#This Row],[Patient Age]]&lt;=59,"45-59",Table1[[#This Row],[Patient Age]]&lt;=74,"60-74",TRUE,"75+")</f>
        <v>45-59</v>
      </c>
      <c r="P2324" t="str" cm="1">
        <f t="array" ref="P2324">_xlfn.IFS(Table1[[#This Row],[Patient Waittime]]&lt;=15,"0-15",Table1[[#This Row],[Patient Waittime]]&lt;=30,"16-30",Table1[[#This Row],[Patient Waittime]]&lt;=45,"31-45",Table1[[#This Row],[Patient Waittime]]&lt;=60,"46-60",TRUE,"60+")</f>
        <v>0-15</v>
      </c>
      <c r="Q2324">
        <f>--(Table1[[#This Row],[Patient Waittime]]&lt;=30)</f>
        <v>1</v>
      </c>
      <c r="R2324">
        <f>--Table1[[#This Row],[Patient Admission Flag]]</f>
        <v>0</v>
      </c>
      <c r="S2324">
        <f>--AND(Table1[[#This Row],[WithinTarget]]=1,Table1[[#This Row],[Patient Satisfaction Score]]&gt;=7)</f>
        <v>0</v>
      </c>
      <c r="T2324" t="str">
        <f>IF(LEFT(Table1[[#This Row],[Patient Gender]],1)="F","Female","Male")</f>
        <v>Female</v>
      </c>
    </row>
    <row r="2325" spans="1:20" x14ac:dyDescent="0.3">
      <c r="A2325" t="s">
        <v>2429</v>
      </c>
      <c r="B2325" s="1">
        <v>45556.388888888891</v>
      </c>
      <c r="C2325" t="s">
        <v>13</v>
      </c>
      <c r="D2325">
        <v>73</v>
      </c>
      <c r="E2325" t="s">
        <v>19</v>
      </c>
      <c r="F2325" t="s">
        <v>11</v>
      </c>
      <c r="G2325" t="b">
        <v>0</v>
      </c>
      <c r="H2325">
        <v>1</v>
      </c>
      <c r="I2325">
        <v>38</v>
      </c>
      <c r="J2325" t="b">
        <v>0</v>
      </c>
      <c r="K2325">
        <f>YEAR(Table1[[#This Row],[Patient Admission Date]])</f>
        <v>2024</v>
      </c>
      <c r="L2325" t="str">
        <f>TEXT(Table1[[#This Row],[Patient Admission Date]],"mmm")</f>
        <v>Sep</v>
      </c>
      <c r="M2325" t="str">
        <f>TEXT(Table1[[#This Row],[Patient Admission Date]],"ddd")</f>
        <v>Sat</v>
      </c>
      <c r="N2325" t="str">
        <f>TEXT(INT(HOUR(Table1[[#This Row],[Patient Admission Date]])/3)*3,"00")&amp;"-"&amp;TEXT(INT(HOUR(Table1[[#This Row],[Patient Admission Date]])/3)*3+3,"00")</f>
        <v>09-12</v>
      </c>
      <c r="O2325" t="str" cm="1">
        <f t="array" ref="O2325">_xlfn.IFS(Table1[[#This Row],[Patient Age]]&lt;=14,"0-14",Table1[[#This Row],[Patient Age]]&lt;=29,"15-29",Table1[[#This Row],[Patient Age]]&lt;=44,"30-44",Table1[[#This Row],[Patient Age]]&lt;=59,"45-59",Table1[[#This Row],[Patient Age]]&lt;=74,"60-74",TRUE,"75+")</f>
        <v>60-74</v>
      </c>
      <c r="P2325" t="str" cm="1">
        <f t="array" ref="P2325">_xlfn.IFS(Table1[[#This Row],[Patient Waittime]]&lt;=15,"0-15",Table1[[#This Row],[Patient Waittime]]&lt;=30,"16-30",Table1[[#This Row],[Patient Waittime]]&lt;=45,"31-45",Table1[[#This Row],[Patient Waittime]]&lt;=60,"46-60",TRUE,"60+")</f>
        <v>31-45</v>
      </c>
      <c r="Q2325">
        <f>--(Table1[[#This Row],[Patient Waittime]]&lt;=30)</f>
        <v>0</v>
      </c>
      <c r="R2325">
        <f>--Table1[[#This Row],[Patient Admission Flag]]</f>
        <v>0</v>
      </c>
      <c r="S2325">
        <f>--AND(Table1[[#This Row],[WithinTarget]]=1,Table1[[#This Row],[Patient Satisfaction Score]]&gt;=7)</f>
        <v>0</v>
      </c>
      <c r="T2325" t="str">
        <f>IF(LEFT(Table1[[#This Row],[Patient Gender]],1)="F","Female","Male")</f>
        <v>Female</v>
      </c>
    </row>
    <row r="2326" spans="1:20" x14ac:dyDescent="0.3">
      <c r="A2326" t="s">
        <v>2430</v>
      </c>
      <c r="B2326" s="1">
        <v>45501.714583333334</v>
      </c>
      <c r="C2326" t="s">
        <v>13</v>
      </c>
      <c r="D2326">
        <v>74</v>
      </c>
      <c r="E2326" t="s">
        <v>19</v>
      </c>
      <c r="F2326" t="s">
        <v>11</v>
      </c>
      <c r="G2326" t="b">
        <v>0</v>
      </c>
      <c r="H2326">
        <v>1</v>
      </c>
      <c r="I2326">
        <v>39</v>
      </c>
      <c r="J2326" t="b">
        <v>0</v>
      </c>
      <c r="K2326">
        <f>YEAR(Table1[[#This Row],[Patient Admission Date]])</f>
        <v>2024</v>
      </c>
      <c r="L2326" t="str">
        <f>TEXT(Table1[[#This Row],[Patient Admission Date]],"mmm")</f>
        <v>Jul</v>
      </c>
      <c r="M2326" t="str">
        <f>TEXT(Table1[[#This Row],[Patient Admission Date]],"ddd")</f>
        <v>Sun</v>
      </c>
      <c r="N2326" t="str">
        <f>TEXT(INT(HOUR(Table1[[#This Row],[Patient Admission Date]])/3)*3,"00")&amp;"-"&amp;TEXT(INT(HOUR(Table1[[#This Row],[Patient Admission Date]])/3)*3+3,"00")</f>
        <v>15-18</v>
      </c>
      <c r="O2326" t="str" cm="1">
        <f t="array" ref="O2326">_xlfn.IFS(Table1[[#This Row],[Patient Age]]&lt;=14,"0-14",Table1[[#This Row],[Patient Age]]&lt;=29,"15-29",Table1[[#This Row],[Patient Age]]&lt;=44,"30-44",Table1[[#This Row],[Patient Age]]&lt;=59,"45-59",Table1[[#This Row],[Patient Age]]&lt;=74,"60-74",TRUE,"75+")</f>
        <v>60-74</v>
      </c>
      <c r="P2326" t="str" cm="1">
        <f t="array" ref="P2326">_xlfn.IFS(Table1[[#This Row],[Patient Waittime]]&lt;=15,"0-15",Table1[[#This Row],[Patient Waittime]]&lt;=30,"16-30",Table1[[#This Row],[Patient Waittime]]&lt;=45,"31-45",Table1[[#This Row],[Patient Waittime]]&lt;=60,"46-60",TRUE,"60+")</f>
        <v>31-45</v>
      </c>
      <c r="Q2326">
        <f>--(Table1[[#This Row],[Patient Waittime]]&lt;=30)</f>
        <v>0</v>
      </c>
      <c r="R2326">
        <f>--Table1[[#This Row],[Patient Admission Flag]]</f>
        <v>0</v>
      </c>
      <c r="S2326">
        <f>--AND(Table1[[#This Row],[WithinTarget]]=1,Table1[[#This Row],[Patient Satisfaction Score]]&gt;=7)</f>
        <v>0</v>
      </c>
      <c r="T2326" t="str">
        <f>IF(LEFT(Table1[[#This Row],[Patient Gender]],1)="F","Female","Male")</f>
        <v>Female</v>
      </c>
    </row>
    <row r="2327" spans="1:20" x14ac:dyDescent="0.3">
      <c r="A2327" t="s">
        <v>2431</v>
      </c>
      <c r="B2327" s="1">
        <v>45322.018055555556</v>
      </c>
      <c r="C2327" t="s">
        <v>13</v>
      </c>
      <c r="D2327">
        <v>74</v>
      </c>
      <c r="E2327" t="s">
        <v>19</v>
      </c>
      <c r="F2327" t="s">
        <v>11</v>
      </c>
      <c r="G2327" t="b">
        <v>0</v>
      </c>
      <c r="H2327">
        <v>1</v>
      </c>
      <c r="I2327">
        <v>18</v>
      </c>
      <c r="J2327" t="b">
        <v>0</v>
      </c>
      <c r="K2327">
        <f>YEAR(Table1[[#This Row],[Patient Admission Date]])</f>
        <v>2024</v>
      </c>
      <c r="L2327" t="str">
        <f>TEXT(Table1[[#This Row],[Patient Admission Date]],"mmm")</f>
        <v>Jan</v>
      </c>
      <c r="M2327" t="str">
        <f>TEXT(Table1[[#This Row],[Patient Admission Date]],"ddd")</f>
        <v>Wed</v>
      </c>
      <c r="N2327" t="str">
        <f>TEXT(INT(HOUR(Table1[[#This Row],[Patient Admission Date]])/3)*3,"00")&amp;"-"&amp;TEXT(INT(HOUR(Table1[[#This Row],[Patient Admission Date]])/3)*3+3,"00")</f>
        <v>00-03</v>
      </c>
      <c r="O2327" t="str" cm="1">
        <f t="array" ref="O2327">_xlfn.IFS(Table1[[#This Row],[Patient Age]]&lt;=14,"0-14",Table1[[#This Row],[Patient Age]]&lt;=29,"15-29",Table1[[#This Row],[Patient Age]]&lt;=44,"30-44",Table1[[#This Row],[Patient Age]]&lt;=59,"45-59",Table1[[#This Row],[Patient Age]]&lt;=74,"60-74",TRUE,"75+")</f>
        <v>60-74</v>
      </c>
      <c r="P2327" t="str" cm="1">
        <f t="array" ref="P2327">_xlfn.IFS(Table1[[#This Row],[Patient Waittime]]&lt;=15,"0-15",Table1[[#This Row],[Patient Waittime]]&lt;=30,"16-30",Table1[[#This Row],[Patient Waittime]]&lt;=45,"31-45",Table1[[#This Row],[Patient Waittime]]&lt;=60,"46-60",TRUE,"60+")</f>
        <v>16-30</v>
      </c>
      <c r="Q2327">
        <f>--(Table1[[#This Row],[Patient Waittime]]&lt;=30)</f>
        <v>1</v>
      </c>
      <c r="R2327">
        <f>--Table1[[#This Row],[Patient Admission Flag]]</f>
        <v>0</v>
      </c>
      <c r="S2327">
        <f>--AND(Table1[[#This Row],[WithinTarget]]=1,Table1[[#This Row],[Patient Satisfaction Score]]&gt;=7)</f>
        <v>0</v>
      </c>
      <c r="T2327" t="str">
        <f>IF(LEFT(Table1[[#This Row],[Patient Gender]],1)="F","Female","Male")</f>
        <v>Female</v>
      </c>
    </row>
    <row r="2328" spans="1:20" x14ac:dyDescent="0.3">
      <c r="A2328" t="s">
        <v>2432</v>
      </c>
      <c r="B2328" s="1">
        <v>45505.05</v>
      </c>
      <c r="C2328" t="s">
        <v>13</v>
      </c>
      <c r="D2328">
        <v>3</v>
      </c>
      <c r="E2328" t="s">
        <v>19</v>
      </c>
      <c r="F2328" t="s">
        <v>11</v>
      </c>
      <c r="G2328" t="b">
        <v>0</v>
      </c>
      <c r="H2328">
        <v>1</v>
      </c>
      <c r="I2328">
        <v>55</v>
      </c>
      <c r="J2328" t="b">
        <v>0</v>
      </c>
      <c r="K2328">
        <f>YEAR(Table1[[#This Row],[Patient Admission Date]])</f>
        <v>2024</v>
      </c>
      <c r="L2328" t="str">
        <f>TEXT(Table1[[#This Row],[Patient Admission Date]],"mmm")</f>
        <v>Aug</v>
      </c>
      <c r="M2328" t="str">
        <f>TEXT(Table1[[#This Row],[Patient Admission Date]],"ddd")</f>
        <v>Thu</v>
      </c>
      <c r="N2328" t="str">
        <f>TEXT(INT(HOUR(Table1[[#This Row],[Patient Admission Date]])/3)*3,"00")&amp;"-"&amp;TEXT(INT(HOUR(Table1[[#This Row],[Patient Admission Date]])/3)*3+3,"00")</f>
        <v>00-03</v>
      </c>
      <c r="O2328" t="str" cm="1">
        <f t="array" ref="O2328">_xlfn.IFS(Table1[[#This Row],[Patient Age]]&lt;=14,"0-14",Table1[[#This Row],[Patient Age]]&lt;=29,"15-29",Table1[[#This Row],[Patient Age]]&lt;=44,"30-44",Table1[[#This Row],[Patient Age]]&lt;=59,"45-59",Table1[[#This Row],[Patient Age]]&lt;=74,"60-74",TRUE,"75+")</f>
        <v>0-14</v>
      </c>
      <c r="P2328" t="str" cm="1">
        <f t="array" ref="P2328">_xlfn.IFS(Table1[[#This Row],[Patient Waittime]]&lt;=15,"0-15",Table1[[#This Row],[Patient Waittime]]&lt;=30,"16-30",Table1[[#This Row],[Patient Waittime]]&lt;=45,"31-45",Table1[[#This Row],[Patient Waittime]]&lt;=60,"46-60",TRUE,"60+")</f>
        <v>46-60</v>
      </c>
      <c r="Q2328">
        <f>--(Table1[[#This Row],[Patient Waittime]]&lt;=30)</f>
        <v>0</v>
      </c>
      <c r="R2328">
        <f>--Table1[[#This Row],[Patient Admission Flag]]</f>
        <v>0</v>
      </c>
      <c r="S2328">
        <f>--AND(Table1[[#This Row],[WithinTarget]]=1,Table1[[#This Row],[Patient Satisfaction Score]]&gt;=7)</f>
        <v>0</v>
      </c>
      <c r="T2328" t="str">
        <f>IF(LEFT(Table1[[#This Row],[Patient Gender]],1)="F","Female","Male")</f>
        <v>Female</v>
      </c>
    </row>
    <row r="2329" spans="1:20" x14ac:dyDescent="0.3">
      <c r="A2329" t="s">
        <v>2433</v>
      </c>
      <c r="B2329" s="1">
        <v>45148.901388888888</v>
      </c>
      <c r="C2329" t="s">
        <v>13</v>
      </c>
      <c r="D2329">
        <v>5</v>
      </c>
      <c r="E2329" t="s">
        <v>19</v>
      </c>
      <c r="F2329" t="s">
        <v>11</v>
      </c>
      <c r="G2329" t="b">
        <v>0</v>
      </c>
      <c r="H2329">
        <v>1</v>
      </c>
      <c r="I2329">
        <v>36</v>
      </c>
      <c r="J2329" t="b">
        <v>0</v>
      </c>
      <c r="K2329">
        <f>YEAR(Table1[[#This Row],[Patient Admission Date]])</f>
        <v>2023</v>
      </c>
      <c r="L2329" t="str">
        <f>TEXT(Table1[[#This Row],[Patient Admission Date]],"mmm")</f>
        <v>Aug</v>
      </c>
      <c r="M2329" t="str">
        <f>TEXT(Table1[[#This Row],[Patient Admission Date]],"ddd")</f>
        <v>Thu</v>
      </c>
      <c r="N2329" t="str">
        <f>TEXT(INT(HOUR(Table1[[#This Row],[Patient Admission Date]])/3)*3,"00")&amp;"-"&amp;TEXT(INT(HOUR(Table1[[#This Row],[Patient Admission Date]])/3)*3+3,"00")</f>
        <v>21-24</v>
      </c>
      <c r="O2329" t="str" cm="1">
        <f t="array" ref="O2329">_xlfn.IFS(Table1[[#This Row],[Patient Age]]&lt;=14,"0-14",Table1[[#This Row],[Patient Age]]&lt;=29,"15-29",Table1[[#This Row],[Patient Age]]&lt;=44,"30-44",Table1[[#This Row],[Patient Age]]&lt;=59,"45-59",Table1[[#This Row],[Patient Age]]&lt;=74,"60-74",TRUE,"75+")</f>
        <v>0-14</v>
      </c>
      <c r="P2329" t="str" cm="1">
        <f t="array" ref="P2329">_xlfn.IFS(Table1[[#This Row],[Patient Waittime]]&lt;=15,"0-15",Table1[[#This Row],[Patient Waittime]]&lt;=30,"16-30",Table1[[#This Row],[Patient Waittime]]&lt;=45,"31-45",Table1[[#This Row],[Patient Waittime]]&lt;=60,"46-60",TRUE,"60+")</f>
        <v>31-45</v>
      </c>
      <c r="Q2329">
        <f>--(Table1[[#This Row],[Patient Waittime]]&lt;=30)</f>
        <v>0</v>
      </c>
      <c r="R2329">
        <f>--Table1[[#This Row],[Patient Admission Flag]]</f>
        <v>0</v>
      </c>
      <c r="S2329">
        <f>--AND(Table1[[#This Row],[WithinTarget]]=1,Table1[[#This Row],[Patient Satisfaction Score]]&gt;=7)</f>
        <v>0</v>
      </c>
      <c r="T2329" t="str">
        <f>IF(LEFT(Table1[[#This Row],[Patient Gender]],1)="F","Female","Male")</f>
        <v>Female</v>
      </c>
    </row>
    <row r="2330" spans="1:20" x14ac:dyDescent="0.3">
      <c r="A2330" t="s">
        <v>2434</v>
      </c>
      <c r="B2330" s="1">
        <v>45547.816666666666</v>
      </c>
      <c r="C2330" t="s">
        <v>13</v>
      </c>
      <c r="D2330">
        <v>41</v>
      </c>
      <c r="E2330" t="s">
        <v>19</v>
      </c>
      <c r="F2330" t="s">
        <v>11</v>
      </c>
      <c r="G2330" t="b">
        <v>0</v>
      </c>
      <c r="H2330">
        <v>2</v>
      </c>
      <c r="I2330">
        <v>51</v>
      </c>
      <c r="J2330" t="b">
        <v>0</v>
      </c>
      <c r="K2330">
        <f>YEAR(Table1[[#This Row],[Patient Admission Date]])</f>
        <v>2024</v>
      </c>
      <c r="L2330" t="str">
        <f>TEXT(Table1[[#This Row],[Patient Admission Date]],"mmm")</f>
        <v>Sep</v>
      </c>
      <c r="M2330" t="str">
        <f>TEXT(Table1[[#This Row],[Patient Admission Date]],"ddd")</f>
        <v>Thu</v>
      </c>
      <c r="N2330" t="str">
        <f>TEXT(INT(HOUR(Table1[[#This Row],[Patient Admission Date]])/3)*3,"00")&amp;"-"&amp;TEXT(INT(HOUR(Table1[[#This Row],[Patient Admission Date]])/3)*3+3,"00")</f>
        <v>18-21</v>
      </c>
      <c r="O2330" t="str" cm="1">
        <f t="array" ref="O2330">_xlfn.IFS(Table1[[#This Row],[Patient Age]]&lt;=14,"0-14",Table1[[#This Row],[Patient Age]]&lt;=29,"15-29",Table1[[#This Row],[Patient Age]]&lt;=44,"30-44",Table1[[#This Row],[Patient Age]]&lt;=59,"45-59",Table1[[#This Row],[Patient Age]]&lt;=74,"60-74",TRUE,"75+")</f>
        <v>30-44</v>
      </c>
      <c r="P2330" t="str" cm="1">
        <f t="array" ref="P2330">_xlfn.IFS(Table1[[#This Row],[Patient Waittime]]&lt;=15,"0-15",Table1[[#This Row],[Patient Waittime]]&lt;=30,"16-30",Table1[[#This Row],[Patient Waittime]]&lt;=45,"31-45",Table1[[#This Row],[Patient Waittime]]&lt;=60,"46-60",TRUE,"60+")</f>
        <v>46-60</v>
      </c>
      <c r="Q2330">
        <f>--(Table1[[#This Row],[Patient Waittime]]&lt;=30)</f>
        <v>0</v>
      </c>
      <c r="R2330">
        <f>--Table1[[#This Row],[Patient Admission Flag]]</f>
        <v>0</v>
      </c>
      <c r="S2330">
        <f>--AND(Table1[[#This Row],[WithinTarget]]=1,Table1[[#This Row],[Patient Satisfaction Score]]&gt;=7)</f>
        <v>0</v>
      </c>
      <c r="T2330" t="str">
        <f>IF(LEFT(Table1[[#This Row],[Patient Gender]],1)="F","Female","Male")</f>
        <v>Female</v>
      </c>
    </row>
    <row r="2331" spans="1:20" x14ac:dyDescent="0.3">
      <c r="A2331" t="s">
        <v>2435</v>
      </c>
      <c r="B2331" s="1">
        <v>45399.381944444445</v>
      </c>
      <c r="C2331" t="s">
        <v>13</v>
      </c>
      <c r="D2331">
        <v>45</v>
      </c>
      <c r="E2331" t="s">
        <v>19</v>
      </c>
      <c r="F2331" t="s">
        <v>11</v>
      </c>
      <c r="G2331" t="b">
        <v>0</v>
      </c>
      <c r="H2331">
        <v>2</v>
      </c>
      <c r="I2331">
        <v>59</v>
      </c>
      <c r="J2331" t="b">
        <v>0</v>
      </c>
      <c r="K2331">
        <f>YEAR(Table1[[#This Row],[Patient Admission Date]])</f>
        <v>2024</v>
      </c>
      <c r="L2331" t="str">
        <f>TEXT(Table1[[#This Row],[Patient Admission Date]],"mmm")</f>
        <v>Apr</v>
      </c>
      <c r="M2331" t="str">
        <f>TEXT(Table1[[#This Row],[Patient Admission Date]],"ddd")</f>
        <v>Wed</v>
      </c>
      <c r="N2331" t="str">
        <f>TEXT(INT(HOUR(Table1[[#This Row],[Patient Admission Date]])/3)*3,"00")&amp;"-"&amp;TEXT(INT(HOUR(Table1[[#This Row],[Patient Admission Date]])/3)*3+3,"00")</f>
        <v>09-12</v>
      </c>
      <c r="O2331" t="str" cm="1">
        <f t="array" ref="O2331">_xlfn.IFS(Table1[[#This Row],[Patient Age]]&lt;=14,"0-14",Table1[[#This Row],[Patient Age]]&lt;=29,"15-29",Table1[[#This Row],[Patient Age]]&lt;=44,"30-44",Table1[[#This Row],[Patient Age]]&lt;=59,"45-59",Table1[[#This Row],[Patient Age]]&lt;=74,"60-74",TRUE,"75+")</f>
        <v>45-59</v>
      </c>
      <c r="P2331" t="str" cm="1">
        <f t="array" ref="P2331">_xlfn.IFS(Table1[[#This Row],[Patient Waittime]]&lt;=15,"0-15",Table1[[#This Row],[Patient Waittime]]&lt;=30,"16-30",Table1[[#This Row],[Patient Waittime]]&lt;=45,"31-45",Table1[[#This Row],[Patient Waittime]]&lt;=60,"46-60",TRUE,"60+")</f>
        <v>46-60</v>
      </c>
      <c r="Q2331">
        <f>--(Table1[[#This Row],[Patient Waittime]]&lt;=30)</f>
        <v>0</v>
      </c>
      <c r="R2331">
        <f>--Table1[[#This Row],[Patient Admission Flag]]</f>
        <v>0</v>
      </c>
      <c r="S2331">
        <f>--AND(Table1[[#This Row],[WithinTarget]]=1,Table1[[#This Row],[Patient Satisfaction Score]]&gt;=7)</f>
        <v>0</v>
      </c>
      <c r="T2331" t="str">
        <f>IF(LEFT(Table1[[#This Row],[Patient Gender]],1)="F","Female","Male")</f>
        <v>Female</v>
      </c>
    </row>
    <row r="2332" spans="1:20" x14ac:dyDescent="0.3">
      <c r="A2332" t="s">
        <v>2436</v>
      </c>
      <c r="B2332" s="1">
        <v>45506.686805555553</v>
      </c>
      <c r="C2332" t="s">
        <v>13</v>
      </c>
      <c r="D2332">
        <v>45</v>
      </c>
      <c r="E2332" t="s">
        <v>19</v>
      </c>
      <c r="F2332" t="s">
        <v>11</v>
      </c>
      <c r="G2332" t="b">
        <v>0</v>
      </c>
      <c r="H2332">
        <v>2</v>
      </c>
      <c r="I2332">
        <v>60</v>
      </c>
      <c r="J2332" t="b">
        <v>0</v>
      </c>
      <c r="K2332">
        <f>YEAR(Table1[[#This Row],[Patient Admission Date]])</f>
        <v>2024</v>
      </c>
      <c r="L2332" t="str">
        <f>TEXT(Table1[[#This Row],[Patient Admission Date]],"mmm")</f>
        <v>Aug</v>
      </c>
      <c r="M2332" t="str">
        <f>TEXT(Table1[[#This Row],[Patient Admission Date]],"ddd")</f>
        <v>Fri</v>
      </c>
      <c r="N2332" t="str">
        <f>TEXT(INT(HOUR(Table1[[#This Row],[Patient Admission Date]])/3)*3,"00")&amp;"-"&amp;TEXT(INT(HOUR(Table1[[#This Row],[Patient Admission Date]])/3)*3+3,"00")</f>
        <v>15-18</v>
      </c>
      <c r="O2332" t="str" cm="1">
        <f t="array" ref="O2332">_xlfn.IFS(Table1[[#This Row],[Patient Age]]&lt;=14,"0-14",Table1[[#This Row],[Patient Age]]&lt;=29,"15-29",Table1[[#This Row],[Patient Age]]&lt;=44,"30-44",Table1[[#This Row],[Patient Age]]&lt;=59,"45-59",Table1[[#This Row],[Patient Age]]&lt;=74,"60-74",TRUE,"75+")</f>
        <v>45-59</v>
      </c>
      <c r="P2332" t="str" cm="1">
        <f t="array" ref="P2332">_xlfn.IFS(Table1[[#This Row],[Patient Waittime]]&lt;=15,"0-15",Table1[[#This Row],[Patient Waittime]]&lt;=30,"16-30",Table1[[#This Row],[Patient Waittime]]&lt;=45,"31-45",Table1[[#This Row],[Patient Waittime]]&lt;=60,"46-60",TRUE,"60+")</f>
        <v>46-60</v>
      </c>
      <c r="Q2332">
        <f>--(Table1[[#This Row],[Patient Waittime]]&lt;=30)</f>
        <v>0</v>
      </c>
      <c r="R2332">
        <f>--Table1[[#This Row],[Patient Admission Flag]]</f>
        <v>0</v>
      </c>
      <c r="S2332">
        <f>--AND(Table1[[#This Row],[WithinTarget]]=1,Table1[[#This Row],[Patient Satisfaction Score]]&gt;=7)</f>
        <v>0</v>
      </c>
      <c r="T2332" t="str">
        <f>IF(LEFT(Table1[[#This Row],[Patient Gender]],1)="F","Female","Male")</f>
        <v>Female</v>
      </c>
    </row>
    <row r="2333" spans="1:20" x14ac:dyDescent="0.3">
      <c r="A2333" t="s">
        <v>2437</v>
      </c>
      <c r="B2333" s="1">
        <v>45343.620833333334</v>
      </c>
      <c r="C2333" t="s">
        <v>13</v>
      </c>
      <c r="D2333">
        <v>34</v>
      </c>
      <c r="E2333" t="s">
        <v>19</v>
      </c>
      <c r="F2333" t="s">
        <v>11</v>
      </c>
      <c r="G2333" t="b">
        <v>0</v>
      </c>
      <c r="H2333">
        <v>2</v>
      </c>
      <c r="I2333">
        <v>32</v>
      </c>
      <c r="J2333" t="b">
        <v>0</v>
      </c>
      <c r="K2333">
        <f>YEAR(Table1[[#This Row],[Patient Admission Date]])</f>
        <v>2024</v>
      </c>
      <c r="L2333" t="str">
        <f>TEXT(Table1[[#This Row],[Patient Admission Date]],"mmm")</f>
        <v>Feb</v>
      </c>
      <c r="M2333" t="str">
        <f>TEXT(Table1[[#This Row],[Patient Admission Date]],"ddd")</f>
        <v>Wed</v>
      </c>
      <c r="N2333" t="str">
        <f>TEXT(INT(HOUR(Table1[[#This Row],[Patient Admission Date]])/3)*3,"00")&amp;"-"&amp;TEXT(INT(HOUR(Table1[[#This Row],[Patient Admission Date]])/3)*3+3,"00")</f>
        <v>12-15</v>
      </c>
      <c r="O2333" t="str" cm="1">
        <f t="array" ref="O2333">_xlfn.IFS(Table1[[#This Row],[Patient Age]]&lt;=14,"0-14",Table1[[#This Row],[Patient Age]]&lt;=29,"15-29",Table1[[#This Row],[Patient Age]]&lt;=44,"30-44",Table1[[#This Row],[Patient Age]]&lt;=59,"45-59",Table1[[#This Row],[Patient Age]]&lt;=74,"60-74",TRUE,"75+")</f>
        <v>30-44</v>
      </c>
      <c r="P2333" t="str" cm="1">
        <f t="array" ref="P2333">_xlfn.IFS(Table1[[#This Row],[Patient Waittime]]&lt;=15,"0-15",Table1[[#This Row],[Patient Waittime]]&lt;=30,"16-30",Table1[[#This Row],[Patient Waittime]]&lt;=45,"31-45",Table1[[#This Row],[Patient Waittime]]&lt;=60,"46-60",TRUE,"60+")</f>
        <v>31-45</v>
      </c>
      <c r="Q2333">
        <f>--(Table1[[#This Row],[Patient Waittime]]&lt;=30)</f>
        <v>0</v>
      </c>
      <c r="R2333">
        <f>--Table1[[#This Row],[Patient Admission Flag]]</f>
        <v>0</v>
      </c>
      <c r="S2333">
        <f>--AND(Table1[[#This Row],[WithinTarget]]=1,Table1[[#This Row],[Patient Satisfaction Score]]&gt;=7)</f>
        <v>0</v>
      </c>
      <c r="T2333" t="str">
        <f>IF(LEFT(Table1[[#This Row],[Patient Gender]],1)="F","Female","Male")</f>
        <v>Female</v>
      </c>
    </row>
    <row r="2334" spans="1:20" x14ac:dyDescent="0.3">
      <c r="A2334" t="s">
        <v>2438</v>
      </c>
      <c r="B2334" s="1">
        <v>45102.897222222222</v>
      </c>
      <c r="C2334" t="s">
        <v>13</v>
      </c>
      <c r="D2334">
        <v>47</v>
      </c>
      <c r="E2334" t="s">
        <v>19</v>
      </c>
      <c r="F2334" t="s">
        <v>11</v>
      </c>
      <c r="G2334" t="b">
        <v>0</v>
      </c>
      <c r="H2334">
        <v>3</v>
      </c>
      <c r="I2334">
        <v>60</v>
      </c>
      <c r="J2334" t="b">
        <v>0</v>
      </c>
      <c r="K2334">
        <f>YEAR(Table1[[#This Row],[Patient Admission Date]])</f>
        <v>2023</v>
      </c>
      <c r="L2334" t="str">
        <f>TEXT(Table1[[#This Row],[Patient Admission Date]],"mmm")</f>
        <v>Jun</v>
      </c>
      <c r="M2334" t="str">
        <f>TEXT(Table1[[#This Row],[Patient Admission Date]],"ddd")</f>
        <v>Sun</v>
      </c>
      <c r="N2334" t="str">
        <f>TEXT(INT(HOUR(Table1[[#This Row],[Patient Admission Date]])/3)*3,"00")&amp;"-"&amp;TEXT(INT(HOUR(Table1[[#This Row],[Patient Admission Date]])/3)*3+3,"00")</f>
        <v>21-24</v>
      </c>
      <c r="O2334" t="str" cm="1">
        <f t="array" ref="O2334">_xlfn.IFS(Table1[[#This Row],[Patient Age]]&lt;=14,"0-14",Table1[[#This Row],[Patient Age]]&lt;=29,"15-29",Table1[[#This Row],[Patient Age]]&lt;=44,"30-44",Table1[[#This Row],[Patient Age]]&lt;=59,"45-59",Table1[[#This Row],[Patient Age]]&lt;=74,"60-74",TRUE,"75+")</f>
        <v>45-59</v>
      </c>
      <c r="P2334" t="str" cm="1">
        <f t="array" ref="P2334">_xlfn.IFS(Table1[[#This Row],[Patient Waittime]]&lt;=15,"0-15",Table1[[#This Row],[Patient Waittime]]&lt;=30,"16-30",Table1[[#This Row],[Patient Waittime]]&lt;=45,"31-45",Table1[[#This Row],[Patient Waittime]]&lt;=60,"46-60",TRUE,"60+")</f>
        <v>46-60</v>
      </c>
      <c r="Q2334">
        <f>--(Table1[[#This Row],[Patient Waittime]]&lt;=30)</f>
        <v>0</v>
      </c>
      <c r="R2334">
        <f>--Table1[[#This Row],[Patient Admission Flag]]</f>
        <v>0</v>
      </c>
      <c r="S2334">
        <f>--AND(Table1[[#This Row],[WithinTarget]]=1,Table1[[#This Row],[Patient Satisfaction Score]]&gt;=7)</f>
        <v>0</v>
      </c>
      <c r="T2334" t="str">
        <f>IF(LEFT(Table1[[#This Row],[Patient Gender]],1)="F","Female","Male")</f>
        <v>Female</v>
      </c>
    </row>
    <row r="2335" spans="1:20" x14ac:dyDescent="0.3">
      <c r="A2335" t="s">
        <v>2439</v>
      </c>
      <c r="B2335" s="1">
        <v>45227.575694444444</v>
      </c>
      <c r="C2335" t="s">
        <v>13</v>
      </c>
      <c r="D2335">
        <v>69</v>
      </c>
      <c r="E2335" t="s">
        <v>19</v>
      </c>
      <c r="F2335" t="s">
        <v>11</v>
      </c>
      <c r="G2335" t="b">
        <v>0</v>
      </c>
      <c r="H2335">
        <v>3</v>
      </c>
      <c r="I2335">
        <v>29</v>
      </c>
      <c r="J2335" t="b">
        <v>0</v>
      </c>
      <c r="K2335">
        <f>YEAR(Table1[[#This Row],[Patient Admission Date]])</f>
        <v>2023</v>
      </c>
      <c r="L2335" t="str">
        <f>TEXT(Table1[[#This Row],[Patient Admission Date]],"mmm")</f>
        <v>Oct</v>
      </c>
      <c r="M2335" t="str">
        <f>TEXT(Table1[[#This Row],[Patient Admission Date]],"ddd")</f>
        <v>Sat</v>
      </c>
      <c r="N2335" t="str">
        <f>TEXT(INT(HOUR(Table1[[#This Row],[Patient Admission Date]])/3)*3,"00")&amp;"-"&amp;TEXT(INT(HOUR(Table1[[#This Row],[Patient Admission Date]])/3)*3+3,"00")</f>
        <v>12-15</v>
      </c>
      <c r="O2335" t="str" cm="1">
        <f t="array" ref="O2335">_xlfn.IFS(Table1[[#This Row],[Patient Age]]&lt;=14,"0-14",Table1[[#This Row],[Patient Age]]&lt;=29,"15-29",Table1[[#This Row],[Patient Age]]&lt;=44,"30-44",Table1[[#This Row],[Patient Age]]&lt;=59,"45-59",Table1[[#This Row],[Patient Age]]&lt;=74,"60-74",TRUE,"75+")</f>
        <v>60-74</v>
      </c>
      <c r="P2335" t="str" cm="1">
        <f t="array" ref="P2335">_xlfn.IFS(Table1[[#This Row],[Patient Waittime]]&lt;=15,"0-15",Table1[[#This Row],[Patient Waittime]]&lt;=30,"16-30",Table1[[#This Row],[Patient Waittime]]&lt;=45,"31-45",Table1[[#This Row],[Patient Waittime]]&lt;=60,"46-60",TRUE,"60+")</f>
        <v>16-30</v>
      </c>
      <c r="Q2335">
        <f>--(Table1[[#This Row],[Patient Waittime]]&lt;=30)</f>
        <v>1</v>
      </c>
      <c r="R2335">
        <f>--Table1[[#This Row],[Patient Admission Flag]]</f>
        <v>0</v>
      </c>
      <c r="S2335">
        <f>--AND(Table1[[#This Row],[WithinTarget]]=1,Table1[[#This Row],[Patient Satisfaction Score]]&gt;=7)</f>
        <v>0</v>
      </c>
      <c r="T2335" t="str">
        <f>IF(LEFT(Table1[[#This Row],[Patient Gender]],1)="F","Female","Male")</f>
        <v>Female</v>
      </c>
    </row>
    <row r="2336" spans="1:20" x14ac:dyDescent="0.3">
      <c r="A2336" t="s">
        <v>2440</v>
      </c>
      <c r="B2336" s="1">
        <v>45454.316666666666</v>
      </c>
      <c r="C2336" t="s">
        <v>13</v>
      </c>
      <c r="D2336">
        <v>60</v>
      </c>
      <c r="E2336" t="s">
        <v>19</v>
      </c>
      <c r="F2336" t="s">
        <v>11</v>
      </c>
      <c r="G2336" t="b">
        <v>0</v>
      </c>
      <c r="H2336">
        <v>3</v>
      </c>
      <c r="I2336">
        <v>44</v>
      </c>
      <c r="J2336" t="b">
        <v>0</v>
      </c>
      <c r="K2336">
        <f>YEAR(Table1[[#This Row],[Patient Admission Date]])</f>
        <v>2024</v>
      </c>
      <c r="L2336" t="str">
        <f>TEXT(Table1[[#This Row],[Patient Admission Date]],"mmm")</f>
        <v>Jun</v>
      </c>
      <c r="M2336" t="str">
        <f>TEXT(Table1[[#This Row],[Patient Admission Date]],"ddd")</f>
        <v>Tue</v>
      </c>
      <c r="N2336" t="str">
        <f>TEXT(INT(HOUR(Table1[[#This Row],[Patient Admission Date]])/3)*3,"00")&amp;"-"&amp;TEXT(INT(HOUR(Table1[[#This Row],[Patient Admission Date]])/3)*3+3,"00")</f>
        <v>06-09</v>
      </c>
      <c r="O2336" t="str" cm="1">
        <f t="array" ref="O2336">_xlfn.IFS(Table1[[#This Row],[Patient Age]]&lt;=14,"0-14",Table1[[#This Row],[Patient Age]]&lt;=29,"15-29",Table1[[#This Row],[Patient Age]]&lt;=44,"30-44",Table1[[#This Row],[Patient Age]]&lt;=59,"45-59",Table1[[#This Row],[Patient Age]]&lt;=74,"60-74",TRUE,"75+")</f>
        <v>60-74</v>
      </c>
      <c r="P2336" t="str" cm="1">
        <f t="array" ref="P2336">_xlfn.IFS(Table1[[#This Row],[Patient Waittime]]&lt;=15,"0-15",Table1[[#This Row],[Patient Waittime]]&lt;=30,"16-30",Table1[[#This Row],[Patient Waittime]]&lt;=45,"31-45",Table1[[#This Row],[Patient Waittime]]&lt;=60,"46-60",TRUE,"60+")</f>
        <v>31-45</v>
      </c>
      <c r="Q2336">
        <f>--(Table1[[#This Row],[Patient Waittime]]&lt;=30)</f>
        <v>0</v>
      </c>
      <c r="R2336">
        <f>--Table1[[#This Row],[Patient Admission Flag]]</f>
        <v>0</v>
      </c>
      <c r="S2336">
        <f>--AND(Table1[[#This Row],[WithinTarget]]=1,Table1[[#This Row],[Patient Satisfaction Score]]&gt;=7)</f>
        <v>0</v>
      </c>
      <c r="T2336" t="str">
        <f>IF(LEFT(Table1[[#This Row],[Patient Gender]],1)="F","Female","Male")</f>
        <v>Female</v>
      </c>
    </row>
    <row r="2337" spans="1:20" x14ac:dyDescent="0.3">
      <c r="A2337" t="s">
        <v>2441</v>
      </c>
      <c r="B2337" s="1">
        <v>45493.527083333334</v>
      </c>
      <c r="C2337" t="s">
        <v>13</v>
      </c>
      <c r="D2337">
        <v>3</v>
      </c>
      <c r="E2337" t="s">
        <v>19</v>
      </c>
      <c r="F2337" t="s">
        <v>11</v>
      </c>
      <c r="G2337" t="b">
        <v>0</v>
      </c>
      <c r="H2337">
        <v>3</v>
      </c>
      <c r="I2337">
        <v>57</v>
      </c>
      <c r="J2337" t="b">
        <v>0</v>
      </c>
      <c r="K2337">
        <f>YEAR(Table1[[#This Row],[Patient Admission Date]])</f>
        <v>2024</v>
      </c>
      <c r="L2337" t="str">
        <f>TEXT(Table1[[#This Row],[Patient Admission Date]],"mmm")</f>
        <v>Jul</v>
      </c>
      <c r="M2337" t="str">
        <f>TEXT(Table1[[#This Row],[Patient Admission Date]],"ddd")</f>
        <v>Sat</v>
      </c>
      <c r="N2337" t="str">
        <f>TEXT(INT(HOUR(Table1[[#This Row],[Patient Admission Date]])/3)*3,"00")&amp;"-"&amp;TEXT(INT(HOUR(Table1[[#This Row],[Patient Admission Date]])/3)*3+3,"00")</f>
        <v>12-15</v>
      </c>
      <c r="O2337" t="str" cm="1">
        <f t="array" ref="O2337">_xlfn.IFS(Table1[[#This Row],[Patient Age]]&lt;=14,"0-14",Table1[[#This Row],[Patient Age]]&lt;=29,"15-29",Table1[[#This Row],[Patient Age]]&lt;=44,"30-44",Table1[[#This Row],[Patient Age]]&lt;=59,"45-59",Table1[[#This Row],[Patient Age]]&lt;=74,"60-74",TRUE,"75+")</f>
        <v>0-14</v>
      </c>
      <c r="P2337" t="str" cm="1">
        <f t="array" ref="P2337">_xlfn.IFS(Table1[[#This Row],[Patient Waittime]]&lt;=15,"0-15",Table1[[#This Row],[Patient Waittime]]&lt;=30,"16-30",Table1[[#This Row],[Patient Waittime]]&lt;=45,"31-45",Table1[[#This Row],[Patient Waittime]]&lt;=60,"46-60",TRUE,"60+")</f>
        <v>46-60</v>
      </c>
      <c r="Q2337">
        <f>--(Table1[[#This Row],[Patient Waittime]]&lt;=30)</f>
        <v>0</v>
      </c>
      <c r="R2337">
        <f>--Table1[[#This Row],[Patient Admission Flag]]</f>
        <v>0</v>
      </c>
      <c r="S2337">
        <f>--AND(Table1[[#This Row],[WithinTarget]]=1,Table1[[#This Row],[Patient Satisfaction Score]]&gt;=7)</f>
        <v>0</v>
      </c>
      <c r="T2337" t="str">
        <f>IF(LEFT(Table1[[#This Row],[Patient Gender]],1)="F","Female","Male")</f>
        <v>Female</v>
      </c>
    </row>
    <row r="2338" spans="1:20" x14ac:dyDescent="0.3">
      <c r="A2338" t="s">
        <v>2442</v>
      </c>
      <c r="B2338" s="1">
        <v>45381.128472222219</v>
      </c>
      <c r="C2338" t="s">
        <v>13</v>
      </c>
      <c r="D2338">
        <v>3</v>
      </c>
      <c r="E2338" t="s">
        <v>19</v>
      </c>
      <c r="F2338" t="s">
        <v>11</v>
      </c>
      <c r="G2338" t="b">
        <v>0</v>
      </c>
      <c r="H2338">
        <v>3</v>
      </c>
      <c r="I2338">
        <v>15</v>
      </c>
      <c r="J2338" t="b">
        <v>0</v>
      </c>
      <c r="K2338">
        <f>YEAR(Table1[[#This Row],[Patient Admission Date]])</f>
        <v>2024</v>
      </c>
      <c r="L2338" t="str">
        <f>TEXT(Table1[[#This Row],[Patient Admission Date]],"mmm")</f>
        <v>Mar</v>
      </c>
      <c r="M2338" t="str">
        <f>TEXT(Table1[[#This Row],[Patient Admission Date]],"ddd")</f>
        <v>Sat</v>
      </c>
      <c r="N2338" t="str">
        <f>TEXT(INT(HOUR(Table1[[#This Row],[Patient Admission Date]])/3)*3,"00")&amp;"-"&amp;TEXT(INT(HOUR(Table1[[#This Row],[Patient Admission Date]])/3)*3+3,"00")</f>
        <v>03-06</v>
      </c>
      <c r="O2338" t="str" cm="1">
        <f t="array" ref="O2338">_xlfn.IFS(Table1[[#This Row],[Patient Age]]&lt;=14,"0-14",Table1[[#This Row],[Patient Age]]&lt;=29,"15-29",Table1[[#This Row],[Patient Age]]&lt;=44,"30-44",Table1[[#This Row],[Patient Age]]&lt;=59,"45-59",Table1[[#This Row],[Patient Age]]&lt;=74,"60-74",TRUE,"75+")</f>
        <v>0-14</v>
      </c>
      <c r="P2338" t="str" cm="1">
        <f t="array" ref="P2338">_xlfn.IFS(Table1[[#This Row],[Patient Waittime]]&lt;=15,"0-15",Table1[[#This Row],[Patient Waittime]]&lt;=30,"16-30",Table1[[#This Row],[Patient Waittime]]&lt;=45,"31-45",Table1[[#This Row],[Patient Waittime]]&lt;=60,"46-60",TRUE,"60+")</f>
        <v>0-15</v>
      </c>
      <c r="Q2338">
        <f>--(Table1[[#This Row],[Patient Waittime]]&lt;=30)</f>
        <v>1</v>
      </c>
      <c r="R2338">
        <f>--Table1[[#This Row],[Patient Admission Flag]]</f>
        <v>0</v>
      </c>
      <c r="S2338">
        <f>--AND(Table1[[#This Row],[WithinTarget]]=1,Table1[[#This Row],[Patient Satisfaction Score]]&gt;=7)</f>
        <v>0</v>
      </c>
      <c r="T2338" t="str">
        <f>IF(LEFT(Table1[[#This Row],[Patient Gender]],1)="F","Female","Male")</f>
        <v>Female</v>
      </c>
    </row>
    <row r="2339" spans="1:20" x14ac:dyDescent="0.3">
      <c r="A2339" t="s">
        <v>2443</v>
      </c>
      <c r="B2339" s="1">
        <v>45185.519444444442</v>
      </c>
      <c r="C2339" t="s">
        <v>13</v>
      </c>
      <c r="D2339">
        <v>42</v>
      </c>
      <c r="E2339" t="s">
        <v>19</v>
      </c>
      <c r="F2339" t="s">
        <v>11</v>
      </c>
      <c r="G2339" t="b">
        <v>0</v>
      </c>
      <c r="H2339">
        <v>3</v>
      </c>
      <c r="I2339">
        <v>29</v>
      </c>
      <c r="J2339" t="b">
        <v>0</v>
      </c>
      <c r="K2339">
        <f>YEAR(Table1[[#This Row],[Patient Admission Date]])</f>
        <v>2023</v>
      </c>
      <c r="L2339" t="str">
        <f>TEXT(Table1[[#This Row],[Patient Admission Date]],"mmm")</f>
        <v>Sep</v>
      </c>
      <c r="M2339" t="str">
        <f>TEXT(Table1[[#This Row],[Patient Admission Date]],"ddd")</f>
        <v>Sat</v>
      </c>
      <c r="N2339" t="str">
        <f>TEXT(INT(HOUR(Table1[[#This Row],[Patient Admission Date]])/3)*3,"00")&amp;"-"&amp;TEXT(INT(HOUR(Table1[[#This Row],[Patient Admission Date]])/3)*3+3,"00")</f>
        <v>12-15</v>
      </c>
      <c r="O2339" t="str" cm="1">
        <f t="array" ref="O2339">_xlfn.IFS(Table1[[#This Row],[Patient Age]]&lt;=14,"0-14",Table1[[#This Row],[Patient Age]]&lt;=29,"15-29",Table1[[#This Row],[Patient Age]]&lt;=44,"30-44",Table1[[#This Row],[Patient Age]]&lt;=59,"45-59",Table1[[#This Row],[Patient Age]]&lt;=74,"60-74",TRUE,"75+")</f>
        <v>30-44</v>
      </c>
      <c r="P2339" t="str" cm="1">
        <f t="array" ref="P2339">_xlfn.IFS(Table1[[#This Row],[Patient Waittime]]&lt;=15,"0-15",Table1[[#This Row],[Patient Waittime]]&lt;=30,"16-30",Table1[[#This Row],[Patient Waittime]]&lt;=45,"31-45",Table1[[#This Row],[Patient Waittime]]&lt;=60,"46-60",TRUE,"60+")</f>
        <v>16-30</v>
      </c>
      <c r="Q2339">
        <f>--(Table1[[#This Row],[Patient Waittime]]&lt;=30)</f>
        <v>1</v>
      </c>
      <c r="R2339">
        <f>--Table1[[#This Row],[Patient Admission Flag]]</f>
        <v>0</v>
      </c>
      <c r="S2339">
        <f>--AND(Table1[[#This Row],[WithinTarget]]=1,Table1[[#This Row],[Patient Satisfaction Score]]&gt;=7)</f>
        <v>0</v>
      </c>
      <c r="T2339" t="str">
        <f>IF(LEFT(Table1[[#This Row],[Patient Gender]],1)="F","Female","Male")</f>
        <v>Female</v>
      </c>
    </row>
    <row r="2340" spans="1:20" x14ac:dyDescent="0.3">
      <c r="A2340" t="s">
        <v>2444</v>
      </c>
      <c r="B2340" s="1">
        <v>45032.754861111112</v>
      </c>
      <c r="C2340" t="s">
        <v>13</v>
      </c>
      <c r="D2340">
        <v>41</v>
      </c>
      <c r="E2340" t="s">
        <v>19</v>
      </c>
      <c r="F2340" t="s">
        <v>11</v>
      </c>
      <c r="G2340" t="b">
        <v>0</v>
      </c>
      <c r="H2340">
        <v>3</v>
      </c>
      <c r="I2340">
        <v>31</v>
      </c>
      <c r="J2340" t="b">
        <v>0</v>
      </c>
      <c r="K2340">
        <f>YEAR(Table1[[#This Row],[Patient Admission Date]])</f>
        <v>2023</v>
      </c>
      <c r="L2340" t="str">
        <f>TEXT(Table1[[#This Row],[Patient Admission Date]],"mmm")</f>
        <v>Apr</v>
      </c>
      <c r="M2340" t="str">
        <f>TEXT(Table1[[#This Row],[Patient Admission Date]],"ddd")</f>
        <v>Sun</v>
      </c>
      <c r="N2340" t="str">
        <f>TEXT(INT(HOUR(Table1[[#This Row],[Patient Admission Date]])/3)*3,"00")&amp;"-"&amp;TEXT(INT(HOUR(Table1[[#This Row],[Patient Admission Date]])/3)*3+3,"00")</f>
        <v>18-21</v>
      </c>
      <c r="O2340" t="str" cm="1">
        <f t="array" ref="O2340">_xlfn.IFS(Table1[[#This Row],[Patient Age]]&lt;=14,"0-14",Table1[[#This Row],[Patient Age]]&lt;=29,"15-29",Table1[[#This Row],[Patient Age]]&lt;=44,"30-44",Table1[[#This Row],[Patient Age]]&lt;=59,"45-59",Table1[[#This Row],[Patient Age]]&lt;=74,"60-74",TRUE,"75+")</f>
        <v>30-44</v>
      </c>
      <c r="P2340" t="str" cm="1">
        <f t="array" ref="P2340">_xlfn.IFS(Table1[[#This Row],[Patient Waittime]]&lt;=15,"0-15",Table1[[#This Row],[Patient Waittime]]&lt;=30,"16-30",Table1[[#This Row],[Patient Waittime]]&lt;=45,"31-45",Table1[[#This Row],[Patient Waittime]]&lt;=60,"46-60",TRUE,"60+")</f>
        <v>31-45</v>
      </c>
      <c r="Q2340">
        <f>--(Table1[[#This Row],[Patient Waittime]]&lt;=30)</f>
        <v>0</v>
      </c>
      <c r="R2340">
        <f>--Table1[[#This Row],[Patient Admission Flag]]</f>
        <v>0</v>
      </c>
      <c r="S2340">
        <f>--AND(Table1[[#This Row],[WithinTarget]]=1,Table1[[#This Row],[Patient Satisfaction Score]]&gt;=7)</f>
        <v>0</v>
      </c>
      <c r="T2340" t="str">
        <f>IF(LEFT(Table1[[#This Row],[Patient Gender]],1)="F","Female","Male")</f>
        <v>Female</v>
      </c>
    </row>
    <row r="2341" spans="1:20" x14ac:dyDescent="0.3">
      <c r="A2341" t="s">
        <v>2445</v>
      </c>
      <c r="B2341" s="1">
        <v>45129.134027777778</v>
      </c>
      <c r="C2341" t="s">
        <v>13</v>
      </c>
      <c r="D2341">
        <v>72</v>
      </c>
      <c r="E2341" t="s">
        <v>19</v>
      </c>
      <c r="F2341" t="s">
        <v>11</v>
      </c>
      <c r="G2341" t="b">
        <v>0</v>
      </c>
      <c r="H2341">
        <v>3</v>
      </c>
      <c r="I2341">
        <v>44</v>
      </c>
      <c r="J2341" t="b">
        <v>0</v>
      </c>
      <c r="K2341">
        <f>YEAR(Table1[[#This Row],[Patient Admission Date]])</f>
        <v>2023</v>
      </c>
      <c r="L2341" t="str">
        <f>TEXT(Table1[[#This Row],[Patient Admission Date]],"mmm")</f>
        <v>Jul</v>
      </c>
      <c r="M2341" t="str">
        <f>TEXT(Table1[[#This Row],[Patient Admission Date]],"ddd")</f>
        <v>Sat</v>
      </c>
      <c r="N2341" t="str">
        <f>TEXT(INT(HOUR(Table1[[#This Row],[Patient Admission Date]])/3)*3,"00")&amp;"-"&amp;TEXT(INT(HOUR(Table1[[#This Row],[Patient Admission Date]])/3)*3+3,"00")</f>
        <v>03-06</v>
      </c>
      <c r="O2341" t="str" cm="1">
        <f t="array" ref="O2341">_xlfn.IFS(Table1[[#This Row],[Patient Age]]&lt;=14,"0-14",Table1[[#This Row],[Patient Age]]&lt;=29,"15-29",Table1[[#This Row],[Patient Age]]&lt;=44,"30-44",Table1[[#This Row],[Patient Age]]&lt;=59,"45-59",Table1[[#This Row],[Patient Age]]&lt;=74,"60-74",TRUE,"75+")</f>
        <v>60-74</v>
      </c>
      <c r="P2341" t="str" cm="1">
        <f t="array" ref="P2341">_xlfn.IFS(Table1[[#This Row],[Patient Waittime]]&lt;=15,"0-15",Table1[[#This Row],[Patient Waittime]]&lt;=30,"16-30",Table1[[#This Row],[Patient Waittime]]&lt;=45,"31-45",Table1[[#This Row],[Patient Waittime]]&lt;=60,"46-60",TRUE,"60+")</f>
        <v>31-45</v>
      </c>
      <c r="Q2341">
        <f>--(Table1[[#This Row],[Patient Waittime]]&lt;=30)</f>
        <v>0</v>
      </c>
      <c r="R2341">
        <f>--Table1[[#This Row],[Patient Admission Flag]]</f>
        <v>0</v>
      </c>
      <c r="S2341">
        <f>--AND(Table1[[#This Row],[WithinTarget]]=1,Table1[[#This Row],[Patient Satisfaction Score]]&gt;=7)</f>
        <v>0</v>
      </c>
      <c r="T2341" t="str">
        <f>IF(LEFT(Table1[[#This Row],[Patient Gender]],1)="F","Female","Male")</f>
        <v>Female</v>
      </c>
    </row>
    <row r="2342" spans="1:20" x14ac:dyDescent="0.3">
      <c r="A2342" t="s">
        <v>2446</v>
      </c>
      <c r="B2342" s="1">
        <v>45389.615972222222</v>
      </c>
      <c r="C2342" t="s">
        <v>13</v>
      </c>
      <c r="D2342">
        <v>23</v>
      </c>
      <c r="E2342" t="s">
        <v>19</v>
      </c>
      <c r="F2342" t="s">
        <v>11</v>
      </c>
      <c r="G2342" t="b">
        <v>0</v>
      </c>
      <c r="H2342">
        <v>3</v>
      </c>
      <c r="I2342">
        <v>19</v>
      </c>
      <c r="J2342" t="b">
        <v>0</v>
      </c>
      <c r="K2342">
        <f>YEAR(Table1[[#This Row],[Patient Admission Date]])</f>
        <v>2024</v>
      </c>
      <c r="L2342" t="str">
        <f>TEXT(Table1[[#This Row],[Patient Admission Date]],"mmm")</f>
        <v>Apr</v>
      </c>
      <c r="M2342" t="str">
        <f>TEXT(Table1[[#This Row],[Patient Admission Date]],"ddd")</f>
        <v>Sun</v>
      </c>
      <c r="N2342" t="str">
        <f>TEXT(INT(HOUR(Table1[[#This Row],[Patient Admission Date]])/3)*3,"00")&amp;"-"&amp;TEXT(INT(HOUR(Table1[[#This Row],[Patient Admission Date]])/3)*3+3,"00")</f>
        <v>12-15</v>
      </c>
      <c r="O2342" t="str" cm="1">
        <f t="array" ref="O2342">_xlfn.IFS(Table1[[#This Row],[Patient Age]]&lt;=14,"0-14",Table1[[#This Row],[Patient Age]]&lt;=29,"15-29",Table1[[#This Row],[Patient Age]]&lt;=44,"30-44",Table1[[#This Row],[Patient Age]]&lt;=59,"45-59",Table1[[#This Row],[Patient Age]]&lt;=74,"60-74",TRUE,"75+")</f>
        <v>15-29</v>
      </c>
      <c r="P2342" t="str" cm="1">
        <f t="array" ref="P2342">_xlfn.IFS(Table1[[#This Row],[Patient Waittime]]&lt;=15,"0-15",Table1[[#This Row],[Patient Waittime]]&lt;=30,"16-30",Table1[[#This Row],[Patient Waittime]]&lt;=45,"31-45",Table1[[#This Row],[Patient Waittime]]&lt;=60,"46-60",TRUE,"60+")</f>
        <v>16-30</v>
      </c>
      <c r="Q2342">
        <f>--(Table1[[#This Row],[Patient Waittime]]&lt;=30)</f>
        <v>1</v>
      </c>
      <c r="R2342">
        <f>--Table1[[#This Row],[Patient Admission Flag]]</f>
        <v>0</v>
      </c>
      <c r="S2342">
        <f>--AND(Table1[[#This Row],[WithinTarget]]=1,Table1[[#This Row],[Patient Satisfaction Score]]&gt;=7)</f>
        <v>0</v>
      </c>
      <c r="T2342" t="str">
        <f>IF(LEFT(Table1[[#This Row],[Patient Gender]],1)="F","Female","Male")</f>
        <v>Female</v>
      </c>
    </row>
    <row r="2343" spans="1:20" x14ac:dyDescent="0.3">
      <c r="A2343" t="s">
        <v>2447</v>
      </c>
      <c r="B2343" s="1">
        <v>45556.177777777775</v>
      </c>
      <c r="C2343" t="s">
        <v>13</v>
      </c>
      <c r="D2343">
        <v>74</v>
      </c>
      <c r="E2343" t="s">
        <v>19</v>
      </c>
      <c r="F2343" t="s">
        <v>11</v>
      </c>
      <c r="G2343" t="b">
        <v>0</v>
      </c>
      <c r="H2343">
        <v>4</v>
      </c>
      <c r="I2343">
        <v>26</v>
      </c>
      <c r="J2343" t="b">
        <v>0</v>
      </c>
      <c r="K2343">
        <f>YEAR(Table1[[#This Row],[Patient Admission Date]])</f>
        <v>2024</v>
      </c>
      <c r="L2343" t="str">
        <f>TEXT(Table1[[#This Row],[Patient Admission Date]],"mmm")</f>
        <v>Sep</v>
      </c>
      <c r="M2343" t="str">
        <f>TEXT(Table1[[#This Row],[Patient Admission Date]],"ddd")</f>
        <v>Sat</v>
      </c>
      <c r="N2343" t="str">
        <f>TEXT(INT(HOUR(Table1[[#This Row],[Patient Admission Date]])/3)*3,"00")&amp;"-"&amp;TEXT(INT(HOUR(Table1[[#This Row],[Patient Admission Date]])/3)*3+3,"00")</f>
        <v>03-06</v>
      </c>
      <c r="O2343" t="str" cm="1">
        <f t="array" ref="O2343">_xlfn.IFS(Table1[[#This Row],[Patient Age]]&lt;=14,"0-14",Table1[[#This Row],[Patient Age]]&lt;=29,"15-29",Table1[[#This Row],[Patient Age]]&lt;=44,"30-44",Table1[[#This Row],[Patient Age]]&lt;=59,"45-59",Table1[[#This Row],[Patient Age]]&lt;=74,"60-74",TRUE,"75+")</f>
        <v>60-74</v>
      </c>
      <c r="P2343" t="str" cm="1">
        <f t="array" ref="P2343">_xlfn.IFS(Table1[[#This Row],[Patient Waittime]]&lt;=15,"0-15",Table1[[#This Row],[Patient Waittime]]&lt;=30,"16-30",Table1[[#This Row],[Patient Waittime]]&lt;=45,"31-45",Table1[[#This Row],[Patient Waittime]]&lt;=60,"46-60",TRUE,"60+")</f>
        <v>16-30</v>
      </c>
      <c r="Q2343">
        <f>--(Table1[[#This Row],[Patient Waittime]]&lt;=30)</f>
        <v>1</v>
      </c>
      <c r="R2343">
        <f>--Table1[[#This Row],[Patient Admission Flag]]</f>
        <v>0</v>
      </c>
      <c r="S2343">
        <f>--AND(Table1[[#This Row],[WithinTarget]]=1,Table1[[#This Row],[Patient Satisfaction Score]]&gt;=7)</f>
        <v>0</v>
      </c>
      <c r="T2343" t="str">
        <f>IF(LEFT(Table1[[#This Row],[Patient Gender]],1)="F","Female","Male")</f>
        <v>Female</v>
      </c>
    </row>
    <row r="2344" spans="1:20" x14ac:dyDescent="0.3">
      <c r="A2344" t="s">
        <v>2448</v>
      </c>
      <c r="B2344" s="1">
        <v>45129.757638888892</v>
      </c>
      <c r="C2344" t="s">
        <v>13</v>
      </c>
      <c r="D2344">
        <v>47</v>
      </c>
      <c r="E2344" t="s">
        <v>19</v>
      </c>
      <c r="F2344" t="s">
        <v>11</v>
      </c>
      <c r="G2344" t="b">
        <v>0</v>
      </c>
      <c r="H2344">
        <v>4</v>
      </c>
      <c r="I2344">
        <v>59</v>
      </c>
      <c r="J2344" t="b">
        <v>0</v>
      </c>
      <c r="K2344">
        <f>YEAR(Table1[[#This Row],[Patient Admission Date]])</f>
        <v>2023</v>
      </c>
      <c r="L2344" t="str">
        <f>TEXT(Table1[[#This Row],[Patient Admission Date]],"mmm")</f>
        <v>Jul</v>
      </c>
      <c r="M2344" t="str">
        <f>TEXT(Table1[[#This Row],[Patient Admission Date]],"ddd")</f>
        <v>Sat</v>
      </c>
      <c r="N2344" t="str">
        <f>TEXT(INT(HOUR(Table1[[#This Row],[Patient Admission Date]])/3)*3,"00")&amp;"-"&amp;TEXT(INT(HOUR(Table1[[#This Row],[Patient Admission Date]])/3)*3+3,"00")</f>
        <v>18-21</v>
      </c>
      <c r="O2344" t="str" cm="1">
        <f t="array" ref="O2344">_xlfn.IFS(Table1[[#This Row],[Patient Age]]&lt;=14,"0-14",Table1[[#This Row],[Patient Age]]&lt;=29,"15-29",Table1[[#This Row],[Patient Age]]&lt;=44,"30-44",Table1[[#This Row],[Patient Age]]&lt;=59,"45-59",Table1[[#This Row],[Patient Age]]&lt;=74,"60-74",TRUE,"75+")</f>
        <v>45-59</v>
      </c>
      <c r="P2344" t="str" cm="1">
        <f t="array" ref="P2344">_xlfn.IFS(Table1[[#This Row],[Patient Waittime]]&lt;=15,"0-15",Table1[[#This Row],[Patient Waittime]]&lt;=30,"16-30",Table1[[#This Row],[Patient Waittime]]&lt;=45,"31-45",Table1[[#This Row],[Patient Waittime]]&lt;=60,"46-60",TRUE,"60+")</f>
        <v>46-60</v>
      </c>
      <c r="Q2344">
        <f>--(Table1[[#This Row],[Patient Waittime]]&lt;=30)</f>
        <v>0</v>
      </c>
      <c r="R2344">
        <f>--Table1[[#This Row],[Patient Admission Flag]]</f>
        <v>0</v>
      </c>
      <c r="S2344">
        <f>--AND(Table1[[#This Row],[WithinTarget]]=1,Table1[[#This Row],[Patient Satisfaction Score]]&gt;=7)</f>
        <v>0</v>
      </c>
      <c r="T2344" t="str">
        <f>IF(LEFT(Table1[[#This Row],[Patient Gender]],1)="F","Female","Male")</f>
        <v>Female</v>
      </c>
    </row>
    <row r="2345" spans="1:20" x14ac:dyDescent="0.3">
      <c r="A2345" t="s">
        <v>2449</v>
      </c>
      <c r="B2345" s="1">
        <v>45221.397222222222</v>
      </c>
      <c r="C2345" t="s">
        <v>13</v>
      </c>
      <c r="D2345">
        <v>50</v>
      </c>
      <c r="E2345" t="s">
        <v>19</v>
      </c>
      <c r="F2345" t="s">
        <v>11</v>
      </c>
      <c r="G2345" t="b">
        <v>0</v>
      </c>
      <c r="H2345">
        <v>4</v>
      </c>
      <c r="I2345">
        <v>58</v>
      </c>
      <c r="J2345" t="b">
        <v>0</v>
      </c>
      <c r="K2345">
        <f>YEAR(Table1[[#This Row],[Patient Admission Date]])</f>
        <v>2023</v>
      </c>
      <c r="L2345" t="str">
        <f>TEXT(Table1[[#This Row],[Patient Admission Date]],"mmm")</f>
        <v>Oct</v>
      </c>
      <c r="M2345" t="str">
        <f>TEXT(Table1[[#This Row],[Patient Admission Date]],"ddd")</f>
        <v>Sun</v>
      </c>
      <c r="N2345" t="str">
        <f>TEXT(INT(HOUR(Table1[[#This Row],[Patient Admission Date]])/3)*3,"00")&amp;"-"&amp;TEXT(INT(HOUR(Table1[[#This Row],[Patient Admission Date]])/3)*3+3,"00")</f>
        <v>09-12</v>
      </c>
      <c r="O2345" t="str" cm="1">
        <f t="array" ref="O2345">_xlfn.IFS(Table1[[#This Row],[Patient Age]]&lt;=14,"0-14",Table1[[#This Row],[Patient Age]]&lt;=29,"15-29",Table1[[#This Row],[Patient Age]]&lt;=44,"30-44",Table1[[#This Row],[Patient Age]]&lt;=59,"45-59",Table1[[#This Row],[Patient Age]]&lt;=74,"60-74",TRUE,"75+")</f>
        <v>45-59</v>
      </c>
      <c r="P2345" t="str" cm="1">
        <f t="array" ref="P2345">_xlfn.IFS(Table1[[#This Row],[Patient Waittime]]&lt;=15,"0-15",Table1[[#This Row],[Patient Waittime]]&lt;=30,"16-30",Table1[[#This Row],[Patient Waittime]]&lt;=45,"31-45",Table1[[#This Row],[Patient Waittime]]&lt;=60,"46-60",TRUE,"60+")</f>
        <v>46-60</v>
      </c>
      <c r="Q2345">
        <f>--(Table1[[#This Row],[Patient Waittime]]&lt;=30)</f>
        <v>0</v>
      </c>
      <c r="R2345">
        <f>--Table1[[#This Row],[Patient Admission Flag]]</f>
        <v>0</v>
      </c>
      <c r="S2345">
        <f>--AND(Table1[[#This Row],[WithinTarget]]=1,Table1[[#This Row],[Patient Satisfaction Score]]&gt;=7)</f>
        <v>0</v>
      </c>
      <c r="T2345" t="str">
        <f>IF(LEFT(Table1[[#This Row],[Patient Gender]],1)="F","Female","Male")</f>
        <v>Female</v>
      </c>
    </row>
    <row r="2346" spans="1:20" x14ac:dyDescent="0.3">
      <c r="A2346" t="s">
        <v>2450</v>
      </c>
      <c r="B2346" s="1">
        <v>45474.063194444447</v>
      </c>
      <c r="C2346" t="s">
        <v>13</v>
      </c>
      <c r="D2346">
        <v>19</v>
      </c>
      <c r="E2346" t="s">
        <v>19</v>
      </c>
      <c r="F2346" t="s">
        <v>11</v>
      </c>
      <c r="G2346" t="b">
        <v>0</v>
      </c>
      <c r="H2346">
        <v>4</v>
      </c>
      <c r="I2346">
        <v>45</v>
      </c>
      <c r="J2346" t="b">
        <v>0</v>
      </c>
      <c r="K2346">
        <f>YEAR(Table1[[#This Row],[Patient Admission Date]])</f>
        <v>2024</v>
      </c>
      <c r="L2346" t="str">
        <f>TEXT(Table1[[#This Row],[Patient Admission Date]],"mmm")</f>
        <v>Jul</v>
      </c>
      <c r="M2346" t="str">
        <f>TEXT(Table1[[#This Row],[Patient Admission Date]],"ddd")</f>
        <v>Mon</v>
      </c>
      <c r="N2346" t="str">
        <f>TEXT(INT(HOUR(Table1[[#This Row],[Patient Admission Date]])/3)*3,"00")&amp;"-"&amp;TEXT(INT(HOUR(Table1[[#This Row],[Patient Admission Date]])/3)*3+3,"00")</f>
        <v>00-03</v>
      </c>
      <c r="O2346" t="str" cm="1">
        <f t="array" ref="O2346">_xlfn.IFS(Table1[[#This Row],[Patient Age]]&lt;=14,"0-14",Table1[[#This Row],[Patient Age]]&lt;=29,"15-29",Table1[[#This Row],[Patient Age]]&lt;=44,"30-44",Table1[[#This Row],[Patient Age]]&lt;=59,"45-59",Table1[[#This Row],[Patient Age]]&lt;=74,"60-74",TRUE,"75+")</f>
        <v>15-29</v>
      </c>
      <c r="P2346" t="str" cm="1">
        <f t="array" ref="P2346">_xlfn.IFS(Table1[[#This Row],[Patient Waittime]]&lt;=15,"0-15",Table1[[#This Row],[Patient Waittime]]&lt;=30,"16-30",Table1[[#This Row],[Patient Waittime]]&lt;=45,"31-45",Table1[[#This Row],[Patient Waittime]]&lt;=60,"46-60",TRUE,"60+")</f>
        <v>31-45</v>
      </c>
      <c r="Q2346">
        <f>--(Table1[[#This Row],[Patient Waittime]]&lt;=30)</f>
        <v>0</v>
      </c>
      <c r="R2346">
        <f>--Table1[[#This Row],[Patient Admission Flag]]</f>
        <v>0</v>
      </c>
      <c r="S2346">
        <f>--AND(Table1[[#This Row],[WithinTarget]]=1,Table1[[#This Row],[Patient Satisfaction Score]]&gt;=7)</f>
        <v>0</v>
      </c>
      <c r="T2346" t="str">
        <f>IF(LEFT(Table1[[#This Row],[Patient Gender]],1)="F","Female","Male")</f>
        <v>Female</v>
      </c>
    </row>
    <row r="2347" spans="1:20" x14ac:dyDescent="0.3">
      <c r="A2347" t="s">
        <v>2451</v>
      </c>
      <c r="B2347" s="1">
        <v>45439.383333333331</v>
      </c>
      <c r="C2347" t="s">
        <v>13</v>
      </c>
      <c r="D2347">
        <v>67</v>
      </c>
      <c r="E2347" t="s">
        <v>19</v>
      </c>
      <c r="F2347" t="s">
        <v>11</v>
      </c>
      <c r="G2347" t="b">
        <v>0</v>
      </c>
      <c r="H2347">
        <v>4</v>
      </c>
      <c r="I2347">
        <v>32</v>
      </c>
      <c r="J2347" t="b">
        <v>0</v>
      </c>
      <c r="K2347">
        <f>YEAR(Table1[[#This Row],[Patient Admission Date]])</f>
        <v>2024</v>
      </c>
      <c r="L2347" t="str">
        <f>TEXT(Table1[[#This Row],[Patient Admission Date]],"mmm")</f>
        <v>May</v>
      </c>
      <c r="M2347" t="str">
        <f>TEXT(Table1[[#This Row],[Patient Admission Date]],"ddd")</f>
        <v>Mon</v>
      </c>
      <c r="N2347" t="str">
        <f>TEXT(INT(HOUR(Table1[[#This Row],[Patient Admission Date]])/3)*3,"00")&amp;"-"&amp;TEXT(INT(HOUR(Table1[[#This Row],[Patient Admission Date]])/3)*3+3,"00")</f>
        <v>09-12</v>
      </c>
      <c r="O2347" t="str" cm="1">
        <f t="array" ref="O2347">_xlfn.IFS(Table1[[#This Row],[Patient Age]]&lt;=14,"0-14",Table1[[#This Row],[Patient Age]]&lt;=29,"15-29",Table1[[#This Row],[Patient Age]]&lt;=44,"30-44",Table1[[#This Row],[Patient Age]]&lt;=59,"45-59",Table1[[#This Row],[Patient Age]]&lt;=74,"60-74",TRUE,"75+")</f>
        <v>60-74</v>
      </c>
      <c r="P2347" t="str" cm="1">
        <f t="array" ref="P2347">_xlfn.IFS(Table1[[#This Row],[Patient Waittime]]&lt;=15,"0-15",Table1[[#This Row],[Patient Waittime]]&lt;=30,"16-30",Table1[[#This Row],[Patient Waittime]]&lt;=45,"31-45",Table1[[#This Row],[Patient Waittime]]&lt;=60,"46-60",TRUE,"60+")</f>
        <v>31-45</v>
      </c>
      <c r="Q2347">
        <f>--(Table1[[#This Row],[Patient Waittime]]&lt;=30)</f>
        <v>0</v>
      </c>
      <c r="R2347">
        <f>--Table1[[#This Row],[Patient Admission Flag]]</f>
        <v>0</v>
      </c>
      <c r="S2347">
        <f>--AND(Table1[[#This Row],[WithinTarget]]=1,Table1[[#This Row],[Patient Satisfaction Score]]&gt;=7)</f>
        <v>0</v>
      </c>
      <c r="T2347" t="str">
        <f>IF(LEFT(Table1[[#This Row],[Patient Gender]],1)="F","Female","Male")</f>
        <v>Female</v>
      </c>
    </row>
    <row r="2348" spans="1:20" x14ac:dyDescent="0.3">
      <c r="A2348" t="s">
        <v>2452</v>
      </c>
      <c r="B2348" s="1">
        <v>45358.270138888889</v>
      </c>
      <c r="C2348" t="s">
        <v>13</v>
      </c>
      <c r="D2348">
        <v>34</v>
      </c>
      <c r="E2348" t="s">
        <v>19</v>
      </c>
      <c r="F2348" t="s">
        <v>11</v>
      </c>
      <c r="G2348" t="b">
        <v>0</v>
      </c>
      <c r="H2348">
        <v>5</v>
      </c>
      <c r="I2348">
        <v>40</v>
      </c>
      <c r="J2348" t="b">
        <v>0</v>
      </c>
      <c r="K2348">
        <f>YEAR(Table1[[#This Row],[Patient Admission Date]])</f>
        <v>2024</v>
      </c>
      <c r="L2348" t="str">
        <f>TEXT(Table1[[#This Row],[Patient Admission Date]],"mmm")</f>
        <v>Mar</v>
      </c>
      <c r="M2348" t="str">
        <f>TEXT(Table1[[#This Row],[Patient Admission Date]],"ddd")</f>
        <v>Thu</v>
      </c>
      <c r="N2348" t="str">
        <f>TEXT(INT(HOUR(Table1[[#This Row],[Patient Admission Date]])/3)*3,"00")&amp;"-"&amp;TEXT(INT(HOUR(Table1[[#This Row],[Patient Admission Date]])/3)*3+3,"00")</f>
        <v>06-09</v>
      </c>
      <c r="O2348" t="str" cm="1">
        <f t="array" ref="O2348">_xlfn.IFS(Table1[[#This Row],[Patient Age]]&lt;=14,"0-14",Table1[[#This Row],[Patient Age]]&lt;=29,"15-29",Table1[[#This Row],[Patient Age]]&lt;=44,"30-44",Table1[[#This Row],[Patient Age]]&lt;=59,"45-59",Table1[[#This Row],[Patient Age]]&lt;=74,"60-74",TRUE,"75+")</f>
        <v>30-44</v>
      </c>
      <c r="P2348" t="str" cm="1">
        <f t="array" ref="P2348">_xlfn.IFS(Table1[[#This Row],[Patient Waittime]]&lt;=15,"0-15",Table1[[#This Row],[Patient Waittime]]&lt;=30,"16-30",Table1[[#This Row],[Patient Waittime]]&lt;=45,"31-45",Table1[[#This Row],[Patient Waittime]]&lt;=60,"46-60",TRUE,"60+")</f>
        <v>31-45</v>
      </c>
      <c r="Q2348">
        <f>--(Table1[[#This Row],[Patient Waittime]]&lt;=30)</f>
        <v>0</v>
      </c>
      <c r="R2348">
        <f>--Table1[[#This Row],[Patient Admission Flag]]</f>
        <v>0</v>
      </c>
      <c r="S2348">
        <f>--AND(Table1[[#This Row],[WithinTarget]]=1,Table1[[#This Row],[Patient Satisfaction Score]]&gt;=7)</f>
        <v>0</v>
      </c>
      <c r="T2348" t="str">
        <f>IF(LEFT(Table1[[#This Row],[Patient Gender]],1)="F","Female","Male")</f>
        <v>Female</v>
      </c>
    </row>
    <row r="2349" spans="1:20" x14ac:dyDescent="0.3">
      <c r="A2349" t="s">
        <v>2453</v>
      </c>
      <c r="B2349" s="1">
        <v>45585.590277777781</v>
      </c>
      <c r="C2349" t="s">
        <v>13</v>
      </c>
      <c r="D2349">
        <v>21</v>
      </c>
      <c r="E2349" t="s">
        <v>19</v>
      </c>
      <c r="F2349" t="s">
        <v>11</v>
      </c>
      <c r="G2349" t="b">
        <v>0</v>
      </c>
      <c r="H2349">
        <v>5</v>
      </c>
      <c r="I2349">
        <v>45</v>
      </c>
      <c r="J2349" t="b">
        <v>0</v>
      </c>
      <c r="K2349">
        <f>YEAR(Table1[[#This Row],[Patient Admission Date]])</f>
        <v>2024</v>
      </c>
      <c r="L2349" t="str">
        <f>TEXT(Table1[[#This Row],[Patient Admission Date]],"mmm")</f>
        <v>Oct</v>
      </c>
      <c r="M2349" t="str">
        <f>TEXT(Table1[[#This Row],[Patient Admission Date]],"ddd")</f>
        <v>Sun</v>
      </c>
      <c r="N2349" t="str">
        <f>TEXT(INT(HOUR(Table1[[#This Row],[Patient Admission Date]])/3)*3,"00")&amp;"-"&amp;TEXT(INT(HOUR(Table1[[#This Row],[Patient Admission Date]])/3)*3+3,"00")</f>
        <v>12-15</v>
      </c>
      <c r="O2349" t="str" cm="1">
        <f t="array" ref="O2349">_xlfn.IFS(Table1[[#This Row],[Patient Age]]&lt;=14,"0-14",Table1[[#This Row],[Patient Age]]&lt;=29,"15-29",Table1[[#This Row],[Patient Age]]&lt;=44,"30-44",Table1[[#This Row],[Patient Age]]&lt;=59,"45-59",Table1[[#This Row],[Patient Age]]&lt;=74,"60-74",TRUE,"75+")</f>
        <v>15-29</v>
      </c>
      <c r="P2349" t="str" cm="1">
        <f t="array" ref="P2349">_xlfn.IFS(Table1[[#This Row],[Patient Waittime]]&lt;=15,"0-15",Table1[[#This Row],[Patient Waittime]]&lt;=30,"16-30",Table1[[#This Row],[Patient Waittime]]&lt;=45,"31-45",Table1[[#This Row],[Patient Waittime]]&lt;=60,"46-60",TRUE,"60+")</f>
        <v>31-45</v>
      </c>
      <c r="Q2349">
        <f>--(Table1[[#This Row],[Patient Waittime]]&lt;=30)</f>
        <v>0</v>
      </c>
      <c r="R2349">
        <f>--Table1[[#This Row],[Patient Admission Flag]]</f>
        <v>0</v>
      </c>
      <c r="S2349">
        <f>--AND(Table1[[#This Row],[WithinTarget]]=1,Table1[[#This Row],[Patient Satisfaction Score]]&gt;=7)</f>
        <v>0</v>
      </c>
      <c r="T2349" t="str">
        <f>IF(LEFT(Table1[[#This Row],[Patient Gender]],1)="F","Female","Male")</f>
        <v>Female</v>
      </c>
    </row>
    <row r="2350" spans="1:20" x14ac:dyDescent="0.3">
      <c r="A2350" t="s">
        <v>2454</v>
      </c>
      <c r="B2350" s="1">
        <v>45318.968055555553</v>
      </c>
      <c r="C2350" t="s">
        <v>13</v>
      </c>
      <c r="D2350">
        <v>57</v>
      </c>
      <c r="E2350" t="s">
        <v>19</v>
      </c>
      <c r="F2350" t="s">
        <v>11</v>
      </c>
      <c r="G2350" t="b">
        <v>0</v>
      </c>
      <c r="H2350">
        <v>5</v>
      </c>
      <c r="I2350">
        <v>49</v>
      </c>
      <c r="J2350" t="b">
        <v>0</v>
      </c>
      <c r="K2350">
        <f>YEAR(Table1[[#This Row],[Patient Admission Date]])</f>
        <v>2024</v>
      </c>
      <c r="L2350" t="str">
        <f>TEXT(Table1[[#This Row],[Patient Admission Date]],"mmm")</f>
        <v>Jan</v>
      </c>
      <c r="M2350" t="str">
        <f>TEXT(Table1[[#This Row],[Patient Admission Date]],"ddd")</f>
        <v>Sat</v>
      </c>
      <c r="N2350" t="str">
        <f>TEXT(INT(HOUR(Table1[[#This Row],[Patient Admission Date]])/3)*3,"00")&amp;"-"&amp;TEXT(INT(HOUR(Table1[[#This Row],[Patient Admission Date]])/3)*3+3,"00")</f>
        <v>21-24</v>
      </c>
      <c r="O2350" t="str" cm="1">
        <f t="array" ref="O2350">_xlfn.IFS(Table1[[#This Row],[Patient Age]]&lt;=14,"0-14",Table1[[#This Row],[Patient Age]]&lt;=29,"15-29",Table1[[#This Row],[Patient Age]]&lt;=44,"30-44",Table1[[#This Row],[Patient Age]]&lt;=59,"45-59",Table1[[#This Row],[Patient Age]]&lt;=74,"60-74",TRUE,"75+")</f>
        <v>45-59</v>
      </c>
      <c r="P2350" t="str" cm="1">
        <f t="array" ref="P2350">_xlfn.IFS(Table1[[#This Row],[Patient Waittime]]&lt;=15,"0-15",Table1[[#This Row],[Patient Waittime]]&lt;=30,"16-30",Table1[[#This Row],[Patient Waittime]]&lt;=45,"31-45",Table1[[#This Row],[Patient Waittime]]&lt;=60,"46-60",TRUE,"60+")</f>
        <v>46-60</v>
      </c>
      <c r="Q2350">
        <f>--(Table1[[#This Row],[Patient Waittime]]&lt;=30)</f>
        <v>0</v>
      </c>
      <c r="R2350">
        <f>--Table1[[#This Row],[Patient Admission Flag]]</f>
        <v>0</v>
      </c>
      <c r="S2350">
        <f>--AND(Table1[[#This Row],[WithinTarget]]=1,Table1[[#This Row],[Patient Satisfaction Score]]&gt;=7)</f>
        <v>0</v>
      </c>
      <c r="T2350" t="str">
        <f>IF(LEFT(Table1[[#This Row],[Patient Gender]],1)="F","Female","Male")</f>
        <v>Female</v>
      </c>
    </row>
    <row r="2351" spans="1:20" x14ac:dyDescent="0.3">
      <c r="A2351" t="s">
        <v>2455</v>
      </c>
      <c r="B2351" s="1">
        <v>45234.669444444444</v>
      </c>
      <c r="C2351" t="s">
        <v>13</v>
      </c>
      <c r="D2351">
        <v>52</v>
      </c>
      <c r="E2351" t="s">
        <v>19</v>
      </c>
      <c r="F2351" t="s">
        <v>11</v>
      </c>
      <c r="G2351" t="b">
        <v>0</v>
      </c>
      <c r="H2351">
        <v>5</v>
      </c>
      <c r="I2351">
        <v>51</v>
      </c>
      <c r="J2351" t="b">
        <v>0</v>
      </c>
      <c r="K2351">
        <f>YEAR(Table1[[#This Row],[Patient Admission Date]])</f>
        <v>2023</v>
      </c>
      <c r="L2351" t="str">
        <f>TEXT(Table1[[#This Row],[Patient Admission Date]],"mmm")</f>
        <v>Nov</v>
      </c>
      <c r="M2351" t="str">
        <f>TEXT(Table1[[#This Row],[Patient Admission Date]],"ddd")</f>
        <v>Sat</v>
      </c>
      <c r="N2351" t="str">
        <f>TEXT(INT(HOUR(Table1[[#This Row],[Patient Admission Date]])/3)*3,"00")&amp;"-"&amp;TEXT(INT(HOUR(Table1[[#This Row],[Patient Admission Date]])/3)*3+3,"00")</f>
        <v>15-18</v>
      </c>
      <c r="O2351" t="str" cm="1">
        <f t="array" ref="O2351">_xlfn.IFS(Table1[[#This Row],[Patient Age]]&lt;=14,"0-14",Table1[[#This Row],[Patient Age]]&lt;=29,"15-29",Table1[[#This Row],[Patient Age]]&lt;=44,"30-44",Table1[[#This Row],[Patient Age]]&lt;=59,"45-59",Table1[[#This Row],[Patient Age]]&lt;=74,"60-74",TRUE,"75+")</f>
        <v>45-59</v>
      </c>
      <c r="P2351" t="str" cm="1">
        <f t="array" ref="P2351">_xlfn.IFS(Table1[[#This Row],[Patient Waittime]]&lt;=15,"0-15",Table1[[#This Row],[Patient Waittime]]&lt;=30,"16-30",Table1[[#This Row],[Patient Waittime]]&lt;=45,"31-45",Table1[[#This Row],[Patient Waittime]]&lt;=60,"46-60",TRUE,"60+")</f>
        <v>46-60</v>
      </c>
      <c r="Q2351">
        <f>--(Table1[[#This Row],[Patient Waittime]]&lt;=30)</f>
        <v>0</v>
      </c>
      <c r="R2351">
        <f>--Table1[[#This Row],[Patient Admission Flag]]</f>
        <v>0</v>
      </c>
      <c r="S2351">
        <f>--AND(Table1[[#This Row],[WithinTarget]]=1,Table1[[#This Row],[Patient Satisfaction Score]]&gt;=7)</f>
        <v>0</v>
      </c>
      <c r="T2351" t="str">
        <f>IF(LEFT(Table1[[#This Row],[Patient Gender]],1)="F","Female","Male")</f>
        <v>Female</v>
      </c>
    </row>
    <row r="2352" spans="1:20" x14ac:dyDescent="0.3">
      <c r="A2352" t="s">
        <v>2456</v>
      </c>
      <c r="B2352" s="1">
        <v>45345.449305555558</v>
      </c>
      <c r="C2352" t="s">
        <v>13</v>
      </c>
      <c r="D2352">
        <v>41</v>
      </c>
      <c r="E2352" t="s">
        <v>19</v>
      </c>
      <c r="F2352" t="s">
        <v>11</v>
      </c>
      <c r="G2352" t="b">
        <v>0</v>
      </c>
      <c r="H2352">
        <v>5</v>
      </c>
      <c r="I2352">
        <v>14</v>
      </c>
      <c r="J2352" t="b">
        <v>0</v>
      </c>
      <c r="K2352">
        <f>YEAR(Table1[[#This Row],[Patient Admission Date]])</f>
        <v>2024</v>
      </c>
      <c r="L2352" t="str">
        <f>TEXT(Table1[[#This Row],[Patient Admission Date]],"mmm")</f>
        <v>Feb</v>
      </c>
      <c r="M2352" t="str">
        <f>TEXT(Table1[[#This Row],[Patient Admission Date]],"ddd")</f>
        <v>Fri</v>
      </c>
      <c r="N2352" t="str">
        <f>TEXT(INT(HOUR(Table1[[#This Row],[Patient Admission Date]])/3)*3,"00")&amp;"-"&amp;TEXT(INT(HOUR(Table1[[#This Row],[Patient Admission Date]])/3)*3+3,"00")</f>
        <v>09-12</v>
      </c>
      <c r="O2352" t="str" cm="1">
        <f t="array" ref="O2352">_xlfn.IFS(Table1[[#This Row],[Patient Age]]&lt;=14,"0-14",Table1[[#This Row],[Patient Age]]&lt;=29,"15-29",Table1[[#This Row],[Patient Age]]&lt;=44,"30-44",Table1[[#This Row],[Patient Age]]&lt;=59,"45-59",Table1[[#This Row],[Patient Age]]&lt;=74,"60-74",TRUE,"75+")</f>
        <v>30-44</v>
      </c>
      <c r="P2352" t="str" cm="1">
        <f t="array" ref="P2352">_xlfn.IFS(Table1[[#This Row],[Patient Waittime]]&lt;=15,"0-15",Table1[[#This Row],[Patient Waittime]]&lt;=30,"16-30",Table1[[#This Row],[Patient Waittime]]&lt;=45,"31-45",Table1[[#This Row],[Patient Waittime]]&lt;=60,"46-60",TRUE,"60+")</f>
        <v>0-15</v>
      </c>
      <c r="Q2352">
        <f>--(Table1[[#This Row],[Patient Waittime]]&lt;=30)</f>
        <v>1</v>
      </c>
      <c r="R2352">
        <f>--Table1[[#This Row],[Patient Admission Flag]]</f>
        <v>0</v>
      </c>
      <c r="S2352">
        <f>--AND(Table1[[#This Row],[WithinTarget]]=1,Table1[[#This Row],[Patient Satisfaction Score]]&gt;=7)</f>
        <v>0</v>
      </c>
      <c r="T2352" t="str">
        <f>IF(LEFT(Table1[[#This Row],[Patient Gender]],1)="F","Female","Male")</f>
        <v>Female</v>
      </c>
    </row>
    <row r="2353" spans="1:20" x14ac:dyDescent="0.3">
      <c r="A2353" t="s">
        <v>2457</v>
      </c>
      <c r="B2353" s="1">
        <v>45391.289583333331</v>
      </c>
      <c r="C2353" t="s">
        <v>13</v>
      </c>
      <c r="D2353">
        <v>64</v>
      </c>
      <c r="E2353" t="s">
        <v>19</v>
      </c>
      <c r="F2353" t="s">
        <v>11</v>
      </c>
      <c r="G2353" t="b">
        <v>0</v>
      </c>
      <c r="H2353">
        <v>5</v>
      </c>
      <c r="I2353">
        <v>18</v>
      </c>
      <c r="J2353" t="b">
        <v>0</v>
      </c>
      <c r="K2353">
        <f>YEAR(Table1[[#This Row],[Patient Admission Date]])</f>
        <v>2024</v>
      </c>
      <c r="L2353" t="str">
        <f>TEXT(Table1[[#This Row],[Patient Admission Date]],"mmm")</f>
        <v>Apr</v>
      </c>
      <c r="M2353" t="str">
        <f>TEXT(Table1[[#This Row],[Patient Admission Date]],"ddd")</f>
        <v>Tue</v>
      </c>
      <c r="N2353" t="str">
        <f>TEXT(INT(HOUR(Table1[[#This Row],[Patient Admission Date]])/3)*3,"00")&amp;"-"&amp;TEXT(INT(HOUR(Table1[[#This Row],[Patient Admission Date]])/3)*3+3,"00")</f>
        <v>06-09</v>
      </c>
      <c r="O2353" t="str" cm="1">
        <f t="array" ref="O2353">_xlfn.IFS(Table1[[#This Row],[Patient Age]]&lt;=14,"0-14",Table1[[#This Row],[Patient Age]]&lt;=29,"15-29",Table1[[#This Row],[Patient Age]]&lt;=44,"30-44",Table1[[#This Row],[Patient Age]]&lt;=59,"45-59",Table1[[#This Row],[Patient Age]]&lt;=74,"60-74",TRUE,"75+")</f>
        <v>60-74</v>
      </c>
      <c r="P2353" t="str" cm="1">
        <f t="array" ref="P2353">_xlfn.IFS(Table1[[#This Row],[Patient Waittime]]&lt;=15,"0-15",Table1[[#This Row],[Patient Waittime]]&lt;=30,"16-30",Table1[[#This Row],[Patient Waittime]]&lt;=45,"31-45",Table1[[#This Row],[Patient Waittime]]&lt;=60,"46-60",TRUE,"60+")</f>
        <v>16-30</v>
      </c>
      <c r="Q2353">
        <f>--(Table1[[#This Row],[Patient Waittime]]&lt;=30)</f>
        <v>1</v>
      </c>
      <c r="R2353">
        <f>--Table1[[#This Row],[Patient Admission Flag]]</f>
        <v>0</v>
      </c>
      <c r="S2353">
        <f>--AND(Table1[[#This Row],[WithinTarget]]=1,Table1[[#This Row],[Patient Satisfaction Score]]&gt;=7)</f>
        <v>0</v>
      </c>
      <c r="T2353" t="str">
        <f>IF(LEFT(Table1[[#This Row],[Patient Gender]],1)="F","Female","Male")</f>
        <v>Female</v>
      </c>
    </row>
    <row r="2354" spans="1:20" x14ac:dyDescent="0.3">
      <c r="A2354" t="s">
        <v>2458</v>
      </c>
      <c r="B2354" s="1">
        <v>45452.92291666667</v>
      </c>
      <c r="C2354" t="s">
        <v>13</v>
      </c>
      <c r="D2354">
        <v>76</v>
      </c>
      <c r="E2354" t="s">
        <v>19</v>
      </c>
      <c r="F2354" t="s">
        <v>11</v>
      </c>
      <c r="G2354" t="b">
        <v>0</v>
      </c>
      <c r="H2354">
        <v>5</v>
      </c>
      <c r="I2354">
        <v>30</v>
      </c>
      <c r="J2354" t="b">
        <v>0</v>
      </c>
      <c r="K2354">
        <f>YEAR(Table1[[#This Row],[Patient Admission Date]])</f>
        <v>2024</v>
      </c>
      <c r="L2354" t="str">
        <f>TEXT(Table1[[#This Row],[Patient Admission Date]],"mmm")</f>
        <v>Jun</v>
      </c>
      <c r="M2354" t="str">
        <f>TEXT(Table1[[#This Row],[Patient Admission Date]],"ddd")</f>
        <v>Sun</v>
      </c>
      <c r="N2354" t="str">
        <f>TEXT(INT(HOUR(Table1[[#This Row],[Patient Admission Date]])/3)*3,"00")&amp;"-"&amp;TEXT(INT(HOUR(Table1[[#This Row],[Patient Admission Date]])/3)*3+3,"00")</f>
        <v>21-24</v>
      </c>
      <c r="O2354" t="str" cm="1">
        <f t="array" ref="O2354">_xlfn.IFS(Table1[[#This Row],[Patient Age]]&lt;=14,"0-14",Table1[[#This Row],[Patient Age]]&lt;=29,"15-29",Table1[[#This Row],[Patient Age]]&lt;=44,"30-44",Table1[[#This Row],[Patient Age]]&lt;=59,"45-59",Table1[[#This Row],[Patient Age]]&lt;=74,"60-74",TRUE,"75+")</f>
        <v>75+</v>
      </c>
      <c r="P2354" t="str" cm="1">
        <f t="array" ref="P2354">_xlfn.IFS(Table1[[#This Row],[Patient Waittime]]&lt;=15,"0-15",Table1[[#This Row],[Patient Waittime]]&lt;=30,"16-30",Table1[[#This Row],[Patient Waittime]]&lt;=45,"31-45",Table1[[#This Row],[Patient Waittime]]&lt;=60,"46-60",TRUE,"60+")</f>
        <v>16-30</v>
      </c>
      <c r="Q2354">
        <f>--(Table1[[#This Row],[Patient Waittime]]&lt;=30)</f>
        <v>1</v>
      </c>
      <c r="R2354">
        <f>--Table1[[#This Row],[Patient Admission Flag]]</f>
        <v>0</v>
      </c>
      <c r="S2354">
        <f>--AND(Table1[[#This Row],[WithinTarget]]=1,Table1[[#This Row],[Patient Satisfaction Score]]&gt;=7)</f>
        <v>0</v>
      </c>
      <c r="T2354" t="str">
        <f>IF(LEFT(Table1[[#This Row],[Patient Gender]],1)="F","Female","Male")</f>
        <v>Female</v>
      </c>
    </row>
    <row r="2355" spans="1:20" x14ac:dyDescent="0.3">
      <c r="A2355" t="s">
        <v>2459</v>
      </c>
      <c r="B2355" s="1">
        <v>45070.771527777775</v>
      </c>
      <c r="C2355" t="s">
        <v>13</v>
      </c>
      <c r="D2355">
        <v>28</v>
      </c>
      <c r="E2355" t="s">
        <v>19</v>
      </c>
      <c r="F2355" t="s">
        <v>11</v>
      </c>
      <c r="G2355" t="b">
        <v>0</v>
      </c>
      <c r="H2355">
        <v>6</v>
      </c>
      <c r="I2355">
        <v>54</v>
      </c>
      <c r="J2355" t="b">
        <v>0</v>
      </c>
      <c r="K2355">
        <f>YEAR(Table1[[#This Row],[Patient Admission Date]])</f>
        <v>2023</v>
      </c>
      <c r="L2355" t="str">
        <f>TEXT(Table1[[#This Row],[Patient Admission Date]],"mmm")</f>
        <v>May</v>
      </c>
      <c r="M2355" t="str">
        <f>TEXT(Table1[[#This Row],[Patient Admission Date]],"ddd")</f>
        <v>Wed</v>
      </c>
      <c r="N2355" t="str">
        <f>TEXT(INT(HOUR(Table1[[#This Row],[Patient Admission Date]])/3)*3,"00")&amp;"-"&amp;TEXT(INT(HOUR(Table1[[#This Row],[Patient Admission Date]])/3)*3+3,"00")</f>
        <v>18-21</v>
      </c>
      <c r="O2355" t="str" cm="1">
        <f t="array" ref="O2355">_xlfn.IFS(Table1[[#This Row],[Patient Age]]&lt;=14,"0-14",Table1[[#This Row],[Patient Age]]&lt;=29,"15-29",Table1[[#This Row],[Patient Age]]&lt;=44,"30-44",Table1[[#This Row],[Patient Age]]&lt;=59,"45-59",Table1[[#This Row],[Patient Age]]&lt;=74,"60-74",TRUE,"75+")</f>
        <v>15-29</v>
      </c>
      <c r="P2355" t="str" cm="1">
        <f t="array" ref="P2355">_xlfn.IFS(Table1[[#This Row],[Patient Waittime]]&lt;=15,"0-15",Table1[[#This Row],[Patient Waittime]]&lt;=30,"16-30",Table1[[#This Row],[Patient Waittime]]&lt;=45,"31-45",Table1[[#This Row],[Patient Waittime]]&lt;=60,"46-60",TRUE,"60+")</f>
        <v>46-60</v>
      </c>
      <c r="Q2355">
        <f>--(Table1[[#This Row],[Patient Waittime]]&lt;=30)</f>
        <v>0</v>
      </c>
      <c r="R2355">
        <f>--Table1[[#This Row],[Patient Admission Flag]]</f>
        <v>0</v>
      </c>
      <c r="S2355">
        <f>--AND(Table1[[#This Row],[WithinTarget]]=1,Table1[[#This Row],[Patient Satisfaction Score]]&gt;=7)</f>
        <v>0</v>
      </c>
      <c r="T2355" t="str">
        <f>IF(LEFT(Table1[[#This Row],[Patient Gender]],1)="F","Female","Male")</f>
        <v>Female</v>
      </c>
    </row>
    <row r="2356" spans="1:20" x14ac:dyDescent="0.3">
      <c r="A2356" t="s">
        <v>2460</v>
      </c>
      <c r="B2356" s="1">
        <v>45138.906944444447</v>
      </c>
      <c r="C2356" t="s">
        <v>13</v>
      </c>
      <c r="D2356">
        <v>34</v>
      </c>
      <c r="E2356" t="s">
        <v>19</v>
      </c>
      <c r="F2356" t="s">
        <v>11</v>
      </c>
      <c r="G2356" t="b">
        <v>0</v>
      </c>
      <c r="H2356">
        <v>6</v>
      </c>
      <c r="I2356">
        <v>35</v>
      </c>
      <c r="J2356" t="b">
        <v>0</v>
      </c>
      <c r="K2356">
        <f>YEAR(Table1[[#This Row],[Patient Admission Date]])</f>
        <v>2023</v>
      </c>
      <c r="L2356" t="str">
        <f>TEXT(Table1[[#This Row],[Patient Admission Date]],"mmm")</f>
        <v>Jul</v>
      </c>
      <c r="M2356" t="str">
        <f>TEXT(Table1[[#This Row],[Patient Admission Date]],"ddd")</f>
        <v>Mon</v>
      </c>
      <c r="N2356" t="str">
        <f>TEXT(INT(HOUR(Table1[[#This Row],[Patient Admission Date]])/3)*3,"00")&amp;"-"&amp;TEXT(INT(HOUR(Table1[[#This Row],[Patient Admission Date]])/3)*3+3,"00")</f>
        <v>21-24</v>
      </c>
      <c r="O2356" t="str" cm="1">
        <f t="array" ref="O2356">_xlfn.IFS(Table1[[#This Row],[Patient Age]]&lt;=14,"0-14",Table1[[#This Row],[Patient Age]]&lt;=29,"15-29",Table1[[#This Row],[Patient Age]]&lt;=44,"30-44",Table1[[#This Row],[Patient Age]]&lt;=59,"45-59",Table1[[#This Row],[Patient Age]]&lt;=74,"60-74",TRUE,"75+")</f>
        <v>30-44</v>
      </c>
      <c r="P2356" t="str" cm="1">
        <f t="array" ref="P2356">_xlfn.IFS(Table1[[#This Row],[Patient Waittime]]&lt;=15,"0-15",Table1[[#This Row],[Patient Waittime]]&lt;=30,"16-30",Table1[[#This Row],[Patient Waittime]]&lt;=45,"31-45",Table1[[#This Row],[Patient Waittime]]&lt;=60,"46-60",TRUE,"60+")</f>
        <v>31-45</v>
      </c>
      <c r="Q2356">
        <f>--(Table1[[#This Row],[Patient Waittime]]&lt;=30)</f>
        <v>0</v>
      </c>
      <c r="R2356">
        <f>--Table1[[#This Row],[Patient Admission Flag]]</f>
        <v>0</v>
      </c>
      <c r="S2356">
        <f>--AND(Table1[[#This Row],[WithinTarget]]=1,Table1[[#This Row],[Patient Satisfaction Score]]&gt;=7)</f>
        <v>0</v>
      </c>
      <c r="T2356" t="str">
        <f>IF(LEFT(Table1[[#This Row],[Patient Gender]],1)="F","Female","Male")</f>
        <v>Female</v>
      </c>
    </row>
    <row r="2357" spans="1:20" x14ac:dyDescent="0.3">
      <c r="A2357" t="s">
        <v>2461</v>
      </c>
      <c r="B2357" s="1">
        <v>45311.510416666664</v>
      </c>
      <c r="C2357" t="s">
        <v>13</v>
      </c>
      <c r="D2357">
        <v>35</v>
      </c>
      <c r="E2357" t="s">
        <v>19</v>
      </c>
      <c r="F2357" t="s">
        <v>11</v>
      </c>
      <c r="G2357" t="b">
        <v>0</v>
      </c>
      <c r="H2357">
        <v>6</v>
      </c>
      <c r="I2357">
        <v>33</v>
      </c>
      <c r="J2357" t="b">
        <v>0</v>
      </c>
      <c r="K2357">
        <f>YEAR(Table1[[#This Row],[Patient Admission Date]])</f>
        <v>2024</v>
      </c>
      <c r="L2357" t="str">
        <f>TEXT(Table1[[#This Row],[Patient Admission Date]],"mmm")</f>
        <v>Jan</v>
      </c>
      <c r="M2357" t="str">
        <f>TEXT(Table1[[#This Row],[Patient Admission Date]],"ddd")</f>
        <v>Sat</v>
      </c>
      <c r="N2357" t="str">
        <f>TEXT(INT(HOUR(Table1[[#This Row],[Patient Admission Date]])/3)*3,"00")&amp;"-"&amp;TEXT(INT(HOUR(Table1[[#This Row],[Patient Admission Date]])/3)*3+3,"00")</f>
        <v>12-15</v>
      </c>
      <c r="O2357" t="str" cm="1">
        <f t="array" ref="O2357">_xlfn.IFS(Table1[[#This Row],[Patient Age]]&lt;=14,"0-14",Table1[[#This Row],[Patient Age]]&lt;=29,"15-29",Table1[[#This Row],[Patient Age]]&lt;=44,"30-44",Table1[[#This Row],[Patient Age]]&lt;=59,"45-59",Table1[[#This Row],[Patient Age]]&lt;=74,"60-74",TRUE,"75+")</f>
        <v>30-44</v>
      </c>
      <c r="P2357" t="str" cm="1">
        <f t="array" ref="P2357">_xlfn.IFS(Table1[[#This Row],[Patient Waittime]]&lt;=15,"0-15",Table1[[#This Row],[Patient Waittime]]&lt;=30,"16-30",Table1[[#This Row],[Patient Waittime]]&lt;=45,"31-45",Table1[[#This Row],[Patient Waittime]]&lt;=60,"46-60",TRUE,"60+")</f>
        <v>31-45</v>
      </c>
      <c r="Q2357">
        <f>--(Table1[[#This Row],[Patient Waittime]]&lt;=30)</f>
        <v>0</v>
      </c>
      <c r="R2357">
        <f>--Table1[[#This Row],[Patient Admission Flag]]</f>
        <v>0</v>
      </c>
      <c r="S2357">
        <f>--AND(Table1[[#This Row],[WithinTarget]]=1,Table1[[#This Row],[Patient Satisfaction Score]]&gt;=7)</f>
        <v>0</v>
      </c>
      <c r="T2357" t="str">
        <f>IF(LEFT(Table1[[#This Row],[Patient Gender]],1)="F","Female","Male")</f>
        <v>Female</v>
      </c>
    </row>
    <row r="2358" spans="1:20" x14ac:dyDescent="0.3">
      <c r="A2358" t="s">
        <v>2462</v>
      </c>
      <c r="B2358" s="1">
        <v>45171.8</v>
      </c>
      <c r="C2358" t="s">
        <v>13</v>
      </c>
      <c r="D2358">
        <v>56</v>
      </c>
      <c r="E2358" t="s">
        <v>19</v>
      </c>
      <c r="F2358" t="s">
        <v>11</v>
      </c>
      <c r="G2358" t="b">
        <v>0</v>
      </c>
      <c r="H2358">
        <v>6</v>
      </c>
      <c r="I2358">
        <v>42</v>
      </c>
      <c r="J2358" t="b">
        <v>0</v>
      </c>
      <c r="K2358">
        <f>YEAR(Table1[[#This Row],[Patient Admission Date]])</f>
        <v>2023</v>
      </c>
      <c r="L2358" t="str">
        <f>TEXT(Table1[[#This Row],[Patient Admission Date]],"mmm")</f>
        <v>Sep</v>
      </c>
      <c r="M2358" t="str">
        <f>TEXT(Table1[[#This Row],[Patient Admission Date]],"ddd")</f>
        <v>Sat</v>
      </c>
      <c r="N2358" t="str">
        <f>TEXT(INT(HOUR(Table1[[#This Row],[Patient Admission Date]])/3)*3,"00")&amp;"-"&amp;TEXT(INT(HOUR(Table1[[#This Row],[Patient Admission Date]])/3)*3+3,"00")</f>
        <v>18-21</v>
      </c>
      <c r="O2358" t="str" cm="1">
        <f t="array" ref="O2358">_xlfn.IFS(Table1[[#This Row],[Patient Age]]&lt;=14,"0-14",Table1[[#This Row],[Patient Age]]&lt;=29,"15-29",Table1[[#This Row],[Patient Age]]&lt;=44,"30-44",Table1[[#This Row],[Patient Age]]&lt;=59,"45-59",Table1[[#This Row],[Patient Age]]&lt;=74,"60-74",TRUE,"75+")</f>
        <v>45-59</v>
      </c>
      <c r="P2358" t="str" cm="1">
        <f t="array" ref="P2358">_xlfn.IFS(Table1[[#This Row],[Patient Waittime]]&lt;=15,"0-15",Table1[[#This Row],[Patient Waittime]]&lt;=30,"16-30",Table1[[#This Row],[Patient Waittime]]&lt;=45,"31-45",Table1[[#This Row],[Patient Waittime]]&lt;=60,"46-60",TRUE,"60+")</f>
        <v>31-45</v>
      </c>
      <c r="Q2358">
        <f>--(Table1[[#This Row],[Patient Waittime]]&lt;=30)</f>
        <v>0</v>
      </c>
      <c r="R2358">
        <f>--Table1[[#This Row],[Patient Admission Flag]]</f>
        <v>0</v>
      </c>
      <c r="S2358">
        <f>--AND(Table1[[#This Row],[WithinTarget]]=1,Table1[[#This Row],[Patient Satisfaction Score]]&gt;=7)</f>
        <v>0</v>
      </c>
      <c r="T2358" t="str">
        <f>IF(LEFT(Table1[[#This Row],[Patient Gender]],1)="F","Female","Male")</f>
        <v>Female</v>
      </c>
    </row>
    <row r="2359" spans="1:20" x14ac:dyDescent="0.3">
      <c r="A2359" t="s">
        <v>2463</v>
      </c>
      <c r="B2359" s="1">
        <v>45358.787499999999</v>
      </c>
      <c r="C2359" t="s">
        <v>13</v>
      </c>
      <c r="D2359">
        <v>9</v>
      </c>
      <c r="E2359" t="s">
        <v>19</v>
      </c>
      <c r="F2359" t="s">
        <v>11</v>
      </c>
      <c r="G2359" t="b">
        <v>0</v>
      </c>
      <c r="H2359">
        <v>6</v>
      </c>
      <c r="I2359">
        <v>36</v>
      </c>
      <c r="J2359" t="b">
        <v>0</v>
      </c>
      <c r="K2359">
        <f>YEAR(Table1[[#This Row],[Patient Admission Date]])</f>
        <v>2024</v>
      </c>
      <c r="L2359" t="str">
        <f>TEXT(Table1[[#This Row],[Patient Admission Date]],"mmm")</f>
        <v>Mar</v>
      </c>
      <c r="M2359" t="str">
        <f>TEXT(Table1[[#This Row],[Patient Admission Date]],"ddd")</f>
        <v>Thu</v>
      </c>
      <c r="N2359" t="str">
        <f>TEXT(INT(HOUR(Table1[[#This Row],[Patient Admission Date]])/3)*3,"00")&amp;"-"&amp;TEXT(INT(HOUR(Table1[[#This Row],[Patient Admission Date]])/3)*3+3,"00")</f>
        <v>18-21</v>
      </c>
      <c r="O2359" t="str" cm="1">
        <f t="array" ref="O2359">_xlfn.IFS(Table1[[#This Row],[Patient Age]]&lt;=14,"0-14",Table1[[#This Row],[Patient Age]]&lt;=29,"15-29",Table1[[#This Row],[Patient Age]]&lt;=44,"30-44",Table1[[#This Row],[Patient Age]]&lt;=59,"45-59",Table1[[#This Row],[Patient Age]]&lt;=74,"60-74",TRUE,"75+")</f>
        <v>0-14</v>
      </c>
      <c r="P2359" t="str" cm="1">
        <f t="array" ref="P2359">_xlfn.IFS(Table1[[#This Row],[Patient Waittime]]&lt;=15,"0-15",Table1[[#This Row],[Patient Waittime]]&lt;=30,"16-30",Table1[[#This Row],[Patient Waittime]]&lt;=45,"31-45",Table1[[#This Row],[Patient Waittime]]&lt;=60,"46-60",TRUE,"60+")</f>
        <v>31-45</v>
      </c>
      <c r="Q2359">
        <f>--(Table1[[#This Row],[Patient Waittime]]&lt;=30)</f>
        <v>0</v>
      </c>
      <c r="R2359">
        <f>--Table1[[#This Row],[Patient Admission Flag]]</f>
        <v>0</v>
      </c>
      <c r="S2359">
        <f>--AND(Table1[[#This Row],[WithinTarget]]=1,Table1[[#This Row],[Patient Satisfaction Score]]&gt;=7)</f>
        <v>0</v>
      </c>
      <c r="T2359" t="str">
        <f>IF(LEFT(Table1[[#This Row],[Patient Gender]],1)="F","Female","Male")</f>
        <v>Female</v>
      </c>
    </row>
    <row r="2360" spans="1:20" x14ac:dyDescent="0.3">
      <c r="A2360" t="s">
        <v>2464</v>
      </c>
      <c r="B2360" s="1">
        <v>45203.723611111112</v>
      </c>
      <c r="C2360" t="s">
        <v>13</v>
      </c>
      <c r="D2360">
        <v>31</v>
      </c>
      <c r="E2360" t="s">
        <v>19</v>
      </c>
      <c r="F2360" t="s">
        <v>11</v>
      </c>
      <c r="G2360" t="b">
        <v>0</v>
      </c>
      <c r="H2360">
        <v>6</v>
      </c>
      <c r="I2360">
        <v>35</v>
      </c>
      <c r="J2360" t="b">
        <v>0</v>
      </c>
      <c r="K2360">
        <f>YEAR(Table1[[#This Row],[Patient Admission Date]])</f>
        <v>2023</v>
      </c>
      <c r="L2360" t="str">
        <f>TEXT(Table1[[#This Row],[Patient Admission Date]],"mmm")</f>
        <v>Oct</v>
      </c>
      <c r="M2360" t="str">
        <f>TEXT(Table1[[#This Row],[Patient Admission Date]],"ddd")</f>
        <v>Wed</v>
      </c>
      <c r="N2360" t="str">
        <f>TEXT(INT(HOUR(Table1[[#This Row],[Patient Admission Date]])/3)*3,"00")&amp;"-"&amp;TEXT(INT(HOUR(Table1[[#This Row],[Patient Admission Date]])/3)*3+3,"00")</f>
        <v>15-18</v>
      </c>
      <c r="O2360" t="str" cm="1">
        <f t="array" ref="O2360">_xlfn.IFS(Table1[[#This Row],[Patient Age]]&lt;=14,"0-14",Table1[[#This Row],[Patient Age]]&lt;=29,"15-29",Table1[[#This Row],[Patient Age]]&lt;=44,"30-44",Table1[[#This Row],[Patient Age]]&lt;=59,"45-59",Table1[[#This Row],[Patient Age]]&lt;=74,"60-74",TRUE,"75+")</f>
        <v>30-44</v>
      </c>
      <c r="P2360" t="str" cm="1">
        <f t="array" ref="P2360">_xlfn.IFS(Table1[[#This Row],[Patient Waittime]]&lt;=15,"0-15",Table1[[#This Row],[Patient Waittime]]&lt;=30,"16-30",Table1[[#This Row],[Patient Waittime]]&lt;=45,"31-45",Table1[[#This Row],[Patient Waittime]]&lt;=60,"46-60",TRUE,"60+")</f>
        <v>31-45</v>
      </c>
      <c r="Q2360">
        <f>--(Table1[[#This Row],[Patient Waittime]]&lt;=30)</f>
        <v>0</v>
      </c>
      <c r="R2360">
        <f>--Table1[[#This Row],[Patient Admission Flag]]</f>
        <v>0</v>
      </c>
      <c r="S2360">
        <f>--AND(Table1[[#This Row],[WithinTarget]]=1,Table1[[#This Row],[Patient Satisfaction Score]]&gt;=7)</f>
        <v>0</v>
      </c>
      <c r="T2360" t="str">
        <f>IF(LEFT(Table1[[#This Row],[Patient Gender]],1)="F","Female","Male")</f>
        <v>Female</v>
      </c>
    </row>
    <row r="2361" spans="1:20" x14ac:dyDescent="0.3">
      <c r="A2361" t="s">
        <v>2465</v>
      </c>
      <c r="B2361" s="1">
        <v>45408.855555555558</v>
      </c>
      <c r="C2361" t="s">
        <v>13</v>
      </c>
      <c r="D2361">
        <v>31</v>
      </c>
      <c r="E2361" t="s">
        <v>19</v>
      </c>
      <c r="F2361" t="s">
        <v>11</v>
      </c>
      <c r="G2361" t="b">
        <v>0</v>
      </c>
      <c r="H2361">
        <v>6</v>
      </c>
      <c r="I2361">
        <v>41</v>
      </c>
      <c r="J2361" t="b">
        <v>0</v>
      </c>
      <c r="K2361">
        <f>YEAR(Table1[[#This Row],[Patient Admission Date]])</f>
        <v>2024</v>
      </c>
      <c r="L2361" t="str">
        <f>TEXT(Table1[[#This Row],[Patient Admission Date]],"mmm")</f>
        <v>Apr</v>
      </c>
      <c r="M2361" t="str">
        <f>TEXT(Table1[[#This Row],[Patient Admission Date]],"ddd")</f>
        <v>Fri</v>
      </c>
      <c r="N2361" t="str">
        <f>TEXT(INT(HOUR(Table1[[#This Row],[Patient Admission Date]])/3)*3,"00")&amp;"-"&amp;TEXT(INT(HOUR(Table1[[#This Row],[Patient Admission Date]])/3)*3+3,"00")</f>
        <v>18-21</v>
      </c>
      <c r="O2361" t="str" cm="1">
        <f t="array" ref="O2361">_xlfn.IFS(Table1[[#This Row],[Patient Age]]&lt;=14,"0-14",Table1[[#This Row],[Patient Age]]&lt;=29,"15-29",Table1[[#This Row],[Patient Age]]&lt;=44,"30-44",Table1[[#This Row],[Patient Age]]&lt;=59,"45-59",Table1[[#This Row],[Patient Age]]&lt;=74,"60-74",TRUE,"75+")</f>
        <v>30-44</v>
      </c>
      <c r="P2361" t="str" cm="1">
        <f t="array" ref="P2361">_xlfn.IFS(Table1[[#This Row],[Patient Waittime]]&lt;=15,"0-15",Table1[[#This Row],[Patient Waittime]]&lt;=30,"16-30",Table1[[#This Row],[Patient Waittime]]&lt;=45,"31-45",Table1[[#This Row],[Patient Waittime]]&lt;=60,"46-60",TRUE,"60+")</f>
        <v>31-45</v>
      </c>
      <c r="Q2361">
        <f>--(Table1[[#This Row],[Patient Waittime]]&lt;=30)</f>
        <v>0</v>
      </c>
      <c r="R2361">
        <f>--Table1[[#This Row],[Patient Admission Flag]]</f>
        <v>0</v>
      </c>
      <c r="S2361">
        <f>--AND(Table1[[#This Row],[WithinTarget]]=1,Table1[[#This Row],[Patient Satisfaction Score]]&gt;=7)</f>
        <v>0</v>
      </c>
      <c r="T2361" t="str">
        <f>IF(LEFT(Table1[[#This Row],[Patient Gender]],1)="F","Female","Male")</f>
        <v>Female</v>
      </c>
    </row>
    <row r="2362" spans="1:20" x14ac:dyDescent="0.3">
      <c r="A2362" t="s">
        <v>2466</v>
      </c>
      <c r="B2362" s="1">
        <v>45063.537499999999</v>
      </c>
      <c r="C2362" t="s">
        <v>13</v>
      </c>
      <c r="D2362">
        <v>28</v>
      </c>
      <c r="E2362" t="s">
        <v>19</v>
      </c>
      <c r="F2362" t="s">
        <v>11</v>
      </c>
      <c r="G2362" t="b">
        <v>0</v>
      </c>
      <c r="H2362">
        <v>7</v>
      </c>
      <c r="I2362">
        <v>10</v>
      </c>
      <c r="J2362" t="b">
        <v>0</v>
      </c>
      <c r="K2362">
        <f>YEAR(Table1[[#This Row],[Patient Admission Date]])</f>
        <v>2023</v>
      </c>
      <c r="L2362" t="str">
        <f>TEXT(Table1[[#This Row],[Patient Admission Date]],"mmm")</f>
        <v>May</v>
      </c>
      <c r="M2362" t="str">
        <f>TEXT(Table1[[#This Row],[Patient Admission Date]],"ddd")</f>
        <v>Wed</v>
      </c>
      <c r="N2362" t="str">
        <f>TEXT(INT(HOUR(Table1[[#This Row],[Patient Admission Date]])/3)*3,"00")&amp;"-"&amp;TEXT(INT(HOUR(Table1[[#This Row],[Patient Admission Date]])/3)*3+3,"00")</f>
        <v>12-15</v>
      </c>
      <c r="O2362" t="str" cm="1">
        <f t="array" ref="O2362">_xlfn.IFS(Table1[[#This Row],[Patient Age]]&lt;=14,"0-14",Table1[[#This Row],[Patient Age]]&lt;=29,"15-29",Table1[[#This Row],[Patient Age]]&lt;=44,"30-44",Table1[[#This Row],[Patient Age]]&lt;=59,"45-59",Table1[[#This Row],[Patient Age]]&lt;=74,"60-74",TRUE,"75+")</f>
        <v>15-29</v>
      </c>
      <c r="P2362" t="str" cm="1">
        <f t="array" ref="P2362">_xlfn.IFS(Table1[[#This Row],[Patient Waittime]]&lt;=15,"0-15",Table1[[#This Row],[Patient Waittime]]&lt;=30,"16-30",Table1[[#This Row],[Patient Waittime]]&lt;=45,"31-45",Table1[[#This Row],[Patient Waittime]]&lt;=60,"46-60",TRUE,"60+")</f>
        <v>0-15</v>
      </c>
      <c r="Q2362">
        <f>--(Table1[[#This Row],[Patient Waittime]]&lt;=30)</f>
        <v>1</v>
      </c>
      <c r="R2362">
        <f>--Table1[[#This Row],[Patient Admission Flag]]</f>
        <v>0</v>
      </c>
      <c r="S2362">
        <f>--AND(Table1[[#This Row],[WithinTarget]]=1,Table1[[#This Row],[Patient Satisfaction Score]]&gt;=7)</f>
        <v>1</v>
      </c>
      <c r="T2362" t="str">
        <f>IF(LEFT(Table1[[#This Row],[Patient Gender]],1)="F","Female","Male")</f>
        <v>Female</v>
      </c>
    </row>
    <row r="2363" spans="1:20" x14ac:dyDescent="0.3">
      <c r="A2363" t="s">
        <v>2467</v>
      </c>
      <c r="B2363" s="1">
        <v>45053.565972222219</v>
      </c>
      <c r="C2363" t="s">
        <v>13</v>
      </c>
      <c r="D2363">
        <v>77</v>
      </c>
      <c r="E2363" t="s">
        <v>19</v>
      </c>
      <c r="F2363" t="s">
        <v>11</v>
      </c>
      <c r="G2363" t="b">
        <v>0</v>
      </c>
      <c r="H2363">
        <v>7</v>
      </c>
      <c r="I2363">
        <v>38</v>
      </c>
      <c r="J2363" t="b">
        <v>0</v>
      </c>
      <c r="K2363">
        <f>YEAR(Table1[[#This Row],[Patient Admission Date]])</f>
        <v>2023</v>
      </c>
      <c r="L2363" t="str">
        <f>TEXT(Table1[[#This Row],[Patient Admission Date]],"mmm")</f>
        <v>May</v>
      </c>
      <c r="M2363" t="str">
        <f>TEXT(Table1[[#This Row],[Patient Admission Date]],"ddd")</f>
        <v>Sun</v>
      </c>
      <c r="N2363" t="str">
        <f>TEXT(INT(HOUR(Table1[[#This Row],[Patient Admission Date]])/3)*3,"00")&amp;"-"&amp;TEXT(INT(HOUR(Table1[[#This Row],[Patient Admission Date]])/3)*3+3,"00")</f>
        <v>12-15</v>
      </c>
      <c r="O2363" t="str" cm="1">
        <f t="array" ref="O2363">_xlfn.IFS(Table1[[#This Row],[Patient Age]]&lt;=14,"0-14",Table1[[#This Row],[Patient Age]]&lt;=29,"15-29",Table1[[#This Row],[Patient Age]]&lt;=44,"30-44",Table1[[#This Row],[Patient Age]]&lt;=59,"45-59",Table1[[#This Row],[Patient Age]]&lt;=74,"60-74",TRUE,"75+")</f>
        <v>75+</v>
      </c>
      <c r="P2363" t="str" cm="1">
        <f t="array" ref="P2363">_xlfn.IFS(Table1[[#This Row],[Patient Waittime]]&lt;=15,"0-15",Table1[[#This Row],[Patient Waittime]]&lt;=30,"16-30",Table1[[#This Row],[Patient Waittime]]&lt;=45,"31-45",Table1[[#This Row],[Patient Waittime]]&lt;=60,"46-60",TRUE,"60+")</f>
        <v>31-45</v>
      </c>
      <c r="Q2363">
        <f>--(Table1[[#This Row],[Patient Waittime]]&lt;=30)</f>
        <v>0</v>
      </c>
      <c r="R2363">
        <f>--Table1[[#This Row],[Patient Admission Flag]]</f>
        <v>0</v>
      </c>
      <c r="S2363">
        <f>--AND(Table1[[#This Row],[WithinTarget]]=1,Table1[[#This Row],[Patient Satisfaction Score]]&gt;=7)</f>
        <v>0</v>
      </c>
      <c r="T2363" t="str">
        <f>IF(LEFT(Table1[[#This Row],[Patient Gender]],1)="F","Female","Male")</f>
        <v>Female</v>
      </c>
    </row>
    <row r="2364" spans="1:20" x14ac:dyDescent="0.3">
      <c r="A2364" t="s">
        <v>2468</v>
      </c>
      <c r="B2364" s="1">
        <v>45284.366666666669</v>
      </c>
      <c r="C2364" t="s">
        <v>13</v>
      </c>
      <c r="D2364">
        <v>62</v>
      </c>
      <c r="E2364" t="s">
        <v>19</v>
      </c>
      <c r="F2364" t="s">
        <v>11</v>
      </c>
      <c r="G2364" t="b">
        <v>0</v>
      </c>
      <c r="H2364">
        <v>7</v>
      </c>
      <c r="I2364">
        <v>28</v>
      </c>
      <c r="J2364" t="b">
        <v>0</v>
      </c>
      <c r="K2364">
        <f>YEAR(Table1[[#This Row],[Patient Admission Date]])</f>
        <v>2023</v>
      </c>
      <c r="L2364" t="str">
        <f>TEXT(Table1[[#This Row],[Patient Admission Date]],"mmm")</f>
        <v>Dec</v>
      </c>
      <c r="M2364" t="str">
        <f>TEXT(Table1[[#This Row],[Patient Admission Date]],"ddd")</f>
        <v>Sun</v>
      </c>
      <c r="N2364" t="str">
        <f>TEXT(INT(HOUR(Table1[[#This Row],[Patient Admission Date]])/3)*3,"00")&amp;"-"&amp;TEXT(INT(HOUR(Table1[[#This Row],[Patient Admission Date]])/3)*3+3,"00")</f>
        <v>06-09</v>
      </c>
      <c r="O2364" t="str" cm="1">
        <f t="array" ref="O2364">_xlfn.IFS(Table1[[#This Row],[Patient Age]]&lt;=14,"0-14",Table1[[#This Row],[Patient Age]]&lt;=29,"15-29",Table1[[#This Row],[Patient Age]]&lt;=44,"30-44",Table1[[#This Row],[Patient Age]]&lt;=59,"45-59",Table1[[#This Row],[Patient Age]]&lt;=74,"60-74",TRUE,"75+")</f>
        <v>60-74</v>
      </c>
      <c r="P2364" t="str" cm="1">
        <f t="array" ref="P2364">_xlfn.IFS(Table1[[#This Row],[Patient Waittime]]&lt;=15,"0-15",Table1[[#This Row],[Patient Waittime]]&lt;=30,"16-30",Table1[[#This Row],[Patient Waittime]]&lt;=45,"31-45",Table1[[#This Row],[Patient Waittime]]&lt;=60,"46-60",TRUE,"60+")</f>
        <v>16-30</v>
      </c>
      <c r="Q2364">
        <f>--(Table1[[#This Row],[Patient Waittime]]&lt;=30)</f>
        <v>1</v>
      </c>
      <c r="R2364">
        <f>--Table1[[#This Row],[Patient Admission Flag]]</f>
        <v>0</v>
      </c>
      <c r="S2364">
        <f>--AND(Table1[[#This Row],[WithinTarget]]=1,Table1[[#This Row],[Patient Satisfaction Score]]&gt;=7)</f>
        <v>1</v>
      </c>
      <c r="T2364" t="str">
        <f>IF(LEFT(Table1[[#This Row],[Patient Gender]],1)="F","Female","Male")</f>
        <v>Female</v>
      </c>
    </row>
    <row r="2365" spans="1:20" x14ac:dyDescent="0.3">
      <c r="A2365" t="s">
        <v>2469</v>
      </c>
      <c r="B2365" s="1">
        <v>45574.088194444441</v>
      </c>
      <c r="C2365" t="s">
        <v>13</v>
      </c>
      <c r="D2365">
        <v>7</v>
      </c>
      <c r="E2365" t="s">
        <v>19</v>
      </c>
      <c r="F2365" t="s">
        <v>11</v>
      </c>
      <c r="G2365" t="b">
        <v>0</v>
      </c>
      <c r="H2365">
        <v>7</v>
      </c>
      <c r="I2365">
        <v>52</v>
      </c>
      <c r="J2365" t="b">
        <v>0</v>
      </c>
      <c r="K2365">
        <f>YEAR(Table1[[#This Row],[Patient Admission Date]])</f>
        <v>2024</v>
      </c>
      <c r="L2365" t="str">
        <f>TEXT(Table1[[#This Row],[Patient Admission Date]],"mmm")</f>
        <v>Oct</v>
      </c>
      <c r="M2365" t="str">
        <f>TEXT(Table1[[#This Row],[Patient Admission Date]],"ddd")</f>
        <v>Wed</v>
      </c>
      <c r="N2365" t="str">
        <f>TEXT(INT(HOUR(Table1[[#This Row],[Patient Admission Date]])/3)*3,"00")&amp;"-"&amp;TEXT(INT(HOUR(Table1[[#This Row],[Patient Admission Date]])/3)*3+3,"00")</f>
        <v>00-03</v>
      </c>
      <c r="O2365" t="str" cm="1">
        <f t="array" ref="O2365">_xlfn.IFS(Table1[[#This Row],[Patient Age]]&lt;=14,"0-14",Table1[[#This Row],[Patient Age]]&lt;=29,"15-29",Table1[[#This Row],[Patient Age]]&lt;=44,"30-44",Table1[[#This Row],[Patient Age]]&lt;=59,"45-59",Table1[[#This Row],[Patient Age]]&lt;=74,"60-74",TRUE,"75+")</f>
        <v>0-14</v>
      </c>
      <c r="P2365" t="str" cm="1">
        <f t="array" ref="P2365">_xlfn.IFS(Table1[[#This Row],[Patient Waittime]]&lt;=15,"0-15",Table1[[#This Row],[Patient Waittime]]&lt;=30,"16-30",Table1[[#This Row],[Patient Waittime]]&lt;=45,"31-45",Table1[[#This Row],[Patient Waittime]]&lt;=60,"46-60",TRUE,"60+")</f>
        <v>46-60</v>
      </c>
      <c r="Q2365">
        <f>--(Table1[[#This Row],[Patient Waittime]]&lt;=30)</f>
        <v>0</v>
      </c>
      <c r="R2365">
        <f>--Table1[[#This Row],[Patient Admission Flag]]</f>
        <v>0</v>
      </c>
      <c r="S2365">
        <f>--AND(Table1[[#This Row],[WithinTarget]]=1,Table1[[#This Row],[Patient Satisfaction Score]]&gt;=7)</f>
        <v>0</v>
      </c>
      <c r="T2365" t="str">
        <f>IF(LEFT(Table1[[#This Row],[Patient Gender]],1)="F","Female","Male")</f>
        <v>Female</v>
      </c>
    </row>
    <row r="2366" spans="1:20" x14ac:dyDescent="0.3">
      <c r="A2366" t="s">
        <v>2470</v>
      </c>
      <c r="B2366" s="1">
        <v>45150.531944444447</v>
      </c>
      <c r="C2366" t="s">
        <v>13</v>
      </c>
      <c r="D2366">
        <v>27</v>
      </c>
      <c r="E2366" t="s">
        <v>19</v>
      </c>
      <c r="F2366" t="s">
        <v>11</v>
      </c>
      <c r="G2366" t="b">
        <v>0</v>
      </c>
      <c r="H2366">
        <v>7</v>
      </c>
      <c r="I2366">
        <v>12</v>
      </c>
      <c r="J2366" t="b">
        <v>0</v>
      </c>
      <c r="K2366">
        <f>YEAR(Table1[[#This Row],[Patient Admission Date]])</f>
        <v>2023</v>
      </c>
      <c r="L2366" t="str">
        <f>TEXT(Table1[[#This Row],[Patient Admission Date]],"mmm")</f>
        <v>Aug</v>
      </c>
      <c r="M2366" t="str">
        <f>TEXT(Table1[[#This Row],[Patient Admission Date]],"ddd")</f>
        <v>Sat</v>
      </c>
      <c r="N2366" t="str">
        <f>TEXT(INT(HOUR(Table1[[#This Row],[Patient Admission Date]])/3)*3,"00")&amp;"-"&amp;TEXT(INT(HOUR(Table1[[#This Row],[Patient Admission Date]])/3)*3+3,"00")</f>
        <v>12-15</v>
      </c>
      <c r="O2366" t="str" cm="1">
        <f t="array" ref="O2366">_xlfn.IFS(Table1[[#This Row],[Patient Age]]&lt;=14,"0-14",Table1[[#This Row],[Patient Age]]&lt;=29,"15-29",Table1[[#This Row],[Patient Age]]&lt;=44,"30-44",Table1[[#This Row],[Patient Age]]&lt;=59,"45-59",Table1[[#This Row],[Patient Age]]&lt;=74,"60-74",TRUE,"75+")</f>
        <v>15-29</v>
      </c>
      <c r="P2366" t="str" cm="1">
        <f t="array" ref="P2366">_xlfn.IFS(Table1[[#This Row],[Patient Waittime]]&lt;=15,"0-15",Table1[[#This Row],[Patient Waittime]]&lt;=30,"16-30",Table1[[#This Row],[Patient Waittime]]&lt;=45,"31-45",Table1[[#This Row],[Patient Waittime]]&lt;=60,"46-60",TRUE,"60+")</f>
        <v>0-15</v>
      </c>
      <c r="Q2366">
        <f>--(Table1[[#This Row],[Patient Waittime]]&lt;=30)</f>
        <v>1</v>
      </c>
      <c r="R2366">
        <f>--Table1[[#This Row],[Patient Admission Flag]]</f>
        <v>0</v>
      </c>
      <c r="S2366">
        <f>--AND(Table1[[#This Row],[WithinTarget]]=1,Table1[[#This Row],[Patient Satisfaction Score]]&gt;=7)</f>
        <v>1</v>
      </c>
      <c r="T2366" t="str">
        <f>IF(LEFT(Table1[[#This Row],[Patient Gender]],1)="F","Female","Male")</f>
        <v>Female</v>
      </c>
    </row>
    <row r="2367" spans="1:20" x14ac:dyDescent="0.3">
      <c r="A2367" t="s">
        <v>2471</v>
      </c>
      <c r="B2367" s="1">
        <v>45450.666666666664</v>
      </c>
      <c r="C2367" t="s">
        <v>13</v>
      </c>
      <c r="D2367">
        <v>67</v>
      </c>
      <c r="E2367" t="s">
        <v>19</v>
      </c>
      <c r="F2367" t="s">
        <v>11</v>
      </c>
      <c r="G2367" t="b">
        <v>0</v>
      </c>
      <c r="H2367">
        <v>7</v>
      </c>
      <c r="I2367">
        <v>58</v>
      </c>
      <c r="J2367" t="b">
        <v>0</v>
      </c>
      <c r="K2367">
        <f>YEAR(Table1[[#This Row],[Patient Admission Date]])</f>
        <v>2024</v>
      </c>
      <c r="L2367" t="str">
        <f>TEXT(Table1[[#This Row],[Patient Admission Date]],"mmm")</f>
        <v>Jun</v>
      </c>
      <c r="M2367" t="str">
        <f>TEXT(Table1[[#This Row],[Patient Admission Date]],"ddd")</f>
        <v>Fri</v>
      </c>
      <c r="N2367" t="str">
        <f>TEXT(INT(HOUR(Table1[[#This Row],[Patient Admission Date]])/3)*3,"00")&amp;"-"&amp;TEXT(INT(HOUR(Table1[[#This Row],[Patient Admission Date]])/3)*3+3,"00")</f>
        <v>15-18</v>
      </c>
      <c r="O2367" t="str" cm="1">
        <f t="array" ref="O2367">_xlfn.IFS(Table1[[#This Row],[Patient Age]]&lt;=14,"0-14",Table1[[#This Row],[Patient Age]]&lt;=29,"15-29",Table1[[#This Row],[Patient Age]]&lt;=44,"30-44",Table1[[#This Row],[Patient Age]]&lt;=59,"45-59",Table1[[#This Row],[Patient Age]]&lt;=74,"60-74",TRUE,"75+")</f>
        <v>60-74</v>
      </c>
      <c r="P2367" t="str" cm="1">
        <f t="array" ref="P2367">_xlfn.IFS(Table1[[#This Row],[Patient Waittime]]&lt;=15,"0-15",Table1[[#This Row],[Patient Waittime]]&lt;=30,"16-30",Table1[[#This Row],[Patient Waittime]]&lt;=45,"31-45",Table1[[#This Row],[Patient Waittime]]&lt;=60,"46-60",TRUE,"60+")</f>
        <v>46-60</v>
      </c>
      <c r="Q2367">
        <f>--(Table1[[#This Row],[Patient Waittime]]&lt;=30)</f>
        <v>0</v>
      </c>
      <c r="R2367">
        <f>--Table1[[#This Row],[Patient Admission Flag]]</f>
        <v>0</v>
      </c>
      <c r="S2367">
        <f>--AND(Table1[[#This Row],[WithinTarget]]=1,Table1[[#This Row],[Patient Satisfaction Score]]&gt;=7)</f>
        <v>0</v>
      </c>
      <c r="T2367" t="str">
        <f>IF(LEFT(Table1[[#This Row],[Patient Gender]],1)="F","Female","Male")</f>
        <v>Female</v>
      </c>
    </row>
    <row r="2368" spans="1:20" x14ac:dyDescent="0.3">
      <c r="A2368" t="s">
        <v>2472</v>
      </c>
      <c r="B2368" s="1">
        <v>45374.138888888891</v>
      </c>
      <c r="C2368" t="s">
        <v>13</v>
      </c>
      <c r="D2368">
        <v>67</v>
      </c>
      <c r="E2368" t="s">
        <v>19</v>
      </c>
      <c r="F2368" t="s">
        <v>11</v>
      </c>
      <c r="G2368" t="b">
        <v>0</v>
      </c>
      <c r="H2368">
        <v>7</v>
      </c>
      <c r="I2368">
        <v>11</v>
      </c>
      <c r="J2368" t="b">
        <v>0</v>
      </c>
      <c r="K2368">
        <f>YEAR(Table1[[#This Row],[Patient Admission Date]])</f>
        <v>2024</v>
      </c>
      <c r="L2368" t="str">
        <f>TEXT(Table1[[#This Row],[Patient Admission Date]],"mmm")</f>
        <v>Mar</v>
      </c>
      <c r="M2368" t="str">
        <f>TEXT(Table1[[#This Row],[Patient Admission Date]],"ddd")</f>
        <v>Sat</v>
      </c>
      <c r="N2368" t="str">
        <f>TEXT(INT(HOUR(Table1[[#This Row],[Patient Admission Date]])/3)*3,"00")&amp;"-"&amp;TEXT(INT(HOUR(Table1[[#This Row],[Patient Admission Date]])/3)*3+3,"00")</f>
        <v>03-06</v>
      </c>
      <c r="O2368" t="str" cm="1">
        <f t="array" ref="O2368">_xlfn.IFS(Table1[[#This Row],[Patient Age]]&lt;=14,"0-14",Table1[[#This Row],[Patient Age]]&lt;=29,"15-29",Table1[[#This Row],[Patient Age]]&lt;=44,"30-44",Table1[[#This Row],[Patient Age]]&lt;=59,"45-59",Table1[[#This Row],[Patient Age]]&lt;=74,"60-74",TRUE,"75+")</f>
        <v>60-74</v>
      </c>
      <c r="P2368" t="str" cm="1">
        <f t="array" ref="P2368">_xlfn.IFS(Table1[[#This Row],[Patient Waittime]]&lt;=15,"0-15",Table1[[#This Row],[Patient Waittime]]&lt;=30,"16-30",Table1[[#This Row],[Patient Waittime]]&lt;=45,"31-45",Table1[[#This Row],[Patient Waittime]]&lt;=60,"46-60",TRUE,"60+")</f>
        <v>0-15</v>
      </c>
      <c r="Q2368">
        <f>--(Table1[[#This Row],[Patient Waittime]]&lt;=30)</f>
        <v>1</v>
      </c>
      <c r="R2368">
        <f>--Table1[[#This Row],[Patient Admission Flag]]</f>
        <v>0</v>
      </c>
      <c r="S2368">
        <f>--AND(Table1[[#This Row],[WithinTarget]]=1,Table1[[#This Row],[Patient Satisfaction Score]]&gt;=7)</f>
        <v>1</v>
      </c>
      <c r="T2368" t="str">
        <f>IF(LEFT(Table1[[#This Row],[Patient Gender]],1)="F","Female","Male")</f>
        <v>Female</v>
      </c>
    </row>
    <row r="2369" spans="1:20" x14ac:dyDescent="0.3">
      <c r="A2369" t="s">
        <v>2473</v>
      </c>
      <c r="B2369" s="1">
        <v>45150.930555555555</v>
      </c>
      <c r="C2369" t="s">
        <v>13</v>
      </c>
      <c r="D2369">
        <v>71</v>
      </c>
      <c r="E2369" t="s">
        <v>19</v>
      </c>
      <c r="F2369" t="s">
        <v>11</v>
      </c>
      <c r="G2369" t="b">
        <v>0</v>
      </c>
      <c r="H2369">
        <v>7</v>
      </c>
      <c r="I2369">
        <v>45</v>
      </c>
      <c r="J2369" t="b">
        <v>0</v>
      </c>
      <c r="K2369">
        <f>YEAR(Table1[[#This Row],[Patient Admission Date]])</f>
        <v>2023</v>
      </c>
      <c r="L2369" t="str">
        <f>TEXT(Table1[[#This Row],[Patient Admission Date]],"mmm")</f>
        <v>Aug</v>
      </c>
      <c r="M2369" t="str">
        <f>TEXT(Table1[[#This Row],[Patient Admission Date]],"ddd")</f>
        <v>Sat</v>
      </c>
      <c r="N2369" t="str">
        <f>TEXT(INT(HOUR(Table1[[#This Row],[Patient Admission Date]])/3)*3,"00")&amp;"-"&amp;TEXT(INT(HOUR(Table1[[#This Row],[Patient Admission Date]])/3)*3+3,"00")</f>
        <v>21-24</v>
      </c>
      <c r="O2369" t="str" cm="1">
        <f t="array" ref="O2369">_xlfn.IFS(Table1[[#This Row],[Patient Age]]&lt;=14,"0-14",Table1[[#This Row],[Patient Age]]&lt;=29,"15-29",Table1[[#This Row],[Patient Age]]&lt;=44,"30-44",Table1[[#This Row],[Patient Age]]&lt;=59,"45-59",Table1[[#This Row],[Patient Age]]&lt;=74,"60-74",TRUE,"75+")</f>
        <v>60-74</v>
      </c>
      <c r="P2369" t="str" cm="1">
        <f t="array" ref="P2369">_xlfn.IFS(Table1[[#This Row],[Patient Waittime]]&lt;=15,"0-15",Table1[[#This Row],[Patient Waittime]]&lt;=30,"16-30",Table1[[#This Row],[Patient Waittime]]&lt;=45,"31-45",Table1[[#This Row],[Patient Waittime]]&lt;=60,"46-60",TRUE,"60+")</f>
        <v>31-45</v>
      </c>
      <c r="Q2369">
        <f>--(Table1[[#This Row],[Patient Waittime]]&lt;=30)</f>
        <v>0</v>
      </c>
      <c r="R2369">
        <f>--Table1[[#This Row],[Patient Admission Flag]]</f>
        <v>0</v>
      </c>
      <c r="S2369">
        <f>--AND(Table1[[#This Row],[WithinTarget]]=1,Table1[[#This Row],[Patient Satisfaction Score]]&gt;=7)</f>
        <v>0</v>
      </c>
      <c r="T2369" t="str">
        <f>IF(LEFT(Table1[[#This Row],[Patient Gender]],1)="F","Female","Male")</f>
        <v>Female</v>
      </c>
    </row>
    <row r="2370" spans="1:20" x14ac:dyDescent="0.3">
      <c r="A2370" t="s">
        <v>2474</v>
      </c>
      <c r="B2370" s="1">
        <v>45158.183333333334</v>
      </c>
      <c r="C2370" t="s">
        <v>13</v>
      </c>
      <c r="D2370">
        <v>7</v>
      </c>
      <c r="E2370" t="s">
        <v>19</v>
      </c>
      <c r="F2370" t="s">
        <v>11</v>
      </c>
      <c r="G2370" t="b">
        <v>0</v>
      </c>
      <c r="H2370">
        <v>7</v>
      </c>
      <c r="I2370">
        <v>45</v>
      </c>
      <c r="J2370" t="b">
        <v>0</v>
      </c>
      <c r="K2370">
        <f>YEAR(Table1[[#This Row],[Patient Admission Date]])</f>
        <v>2023</v>
      </c>
      <c r="L2370" t="str">
        <f>TEXT(Table1[[#This Row],[Patient Admission Date]],"mmm")</f>
        <v>Aug</v>
      </c>
      <c r="M2370" t="str">
        <f>TEXT(Table1[[#This Row],[Patient Admission Date]],"ddd")</f>
        <v>Sun</v>
      </c>
      <c r="N2370" t="str">
        <f>TEXT(INT(HOUR(Table1[[#This Row],[Patient Admission Date]])/3)*3,"00")&amp;"-"&amp;TEXT(INT(HOUR(Table1[[#This Row],[Patient Admission Date]])/3)*3+3,"00")</f>
        <v>03-06</v>
      </c>
      <c r="O2370" t="str" cm="1">
        <f t="array" ref="O2370">_xlfn.IFS(Table1[[#This Row],[Patient Age]]&lt;=14,"0-14",Table1[[#This Row],[Patient Age]]&lt;=29,"15-29",Table1[[#This Row],[Patient Age]]&lt;=44,"30-44",Table1[[#This Row],[Patient Age]]&lt;=59,"45-59",Table1[[#This Row],[Patient Age]]&lt;=74,"60-74",TRUE,"75+")</f>
        <v>0-14</v>
      </c>
      <c r="P2370" t="str" cm="1">
        <f t="array" ref="P2370">_xlfn.IFS(Table1[[#This Row],[Patient Waittime]]&lt;=15,"0-15",Table1[[#This Row],[Patient Waittime]]&lt;=30,"16-30",Table1[[#This Row],[Patient Waittime]]&lt;=45,"31-45",Table1[[#This Row],[Patient Waittime]]&lt;=60,"46-60",TRUE,"60+")</f>
        <v>31-45</v>
      </c>
      <c r="Q2370">
        <f>--(Table1[[#This Row],[Patient Waittime]]&lt;=30)</f>
        <v>0</v>
      </c>
      <c r="R2370">
        <f>--Table1[[#This Row],[Patient Admission Flag]]</f>
        <v>0</v>
      </c>
      <c r="S2370">
        <f>--AND(Table1[[#This Row],[WithinTarget]]=1,Table1[[#This Row],[Patient Satisfaction Score]]&gt;=7)</f>
        <v>0</v>
      </c>
      <c r="T2370" t="str">
        <f>IF(LEFT(Table1[[#This Row],[Patient Gender]],1)="F","Female","Male")</f>
        <v>Female</v>
      </c>
    </row>
    <row r="2371" spans="1:20" x14ac:dyDescent="0.3">
      <c r="A2371" t="s">
        <v>2475</v>
      </c>
      <c r="B2371" s="1">
        <v>45402.928472222222</v>
      </c>
      <c r="C2371" t="s">
        <v>13</v>
      </c>
      <c r="D2371">
        <v>76</v>
      </c>
      <c r="E2371" t="s">
        <v>19</v>
      </c>
      <c r="F2371" t="s">
        <v>11</v>
      </c>
      <c r="G2371" t="b">
        <v>0</v>
      </c>
      <c r="H2371">
        <v>7</v>
      </c>
      <c r="I2371">
        <v>36</v>
      </c>
      <c r="J2371" t="b">
        <v>0</v>
      </c>
      <c r="K2371">
        <f>YEAR(Table1[[#This Row],[Patient Admission Date]])</f>
        <v>2024</v>
      </c>
      <c r="L2371" t="str">
        <f>TEXT(Table1[[#This Row],[Patient Admission Date]],"mmm")</f>
        <v>Apr</v>
      </c>
      <c r="M2371" t="str">
        <f>TEXT(Table1[[#This Row],[Patient Admission Date]],"ddd")</f>
        <v>Sat</v>
      </c>
      <c r="N2371" t="str">
        <f>TEXT(INT(HOUR(Table1[[#This Row],[Patient Admission Date]])/3)*3,"00")&amp;"-"&amp;TEXT(INT(HOUR(Table1[[#This Row],[Patient Admission Date]])/3)*3+3,"00")</f>
        <v>21-24</v>
      </c>
      <c r="O2371" t="str" cm="1">
        <f t="array" ref="O2371">_xlfn.IFS(Table1[[#This Row],[Patient Age]]&lt;=14,"0-14",Table1[[#This Row],[Patient Age]]&lt;=29,"15-29",Table1[[#This Row],[Patient Age]]&lt;=44,"30-44",Table1[[#This Row],[Patient Age]]&lt;=59,"45-59",Table1[[#This Row],[Patient Age]]&lt;=74,"60-74",TRUE,"75+")</f>
        <v>75+</v>
      </c>
      <c r="P2371" t="str" cm="1">
        <f t="array" ref="P2371">_xlfn.IFS(Table1[[#This Row],[Patient Waittime]]&lt;=15,"0-15",Table1[[#This Row],[Patient Waittime]]&lt;=30,"16-30",Table1[[#This Row],[Patient Waittime]]&lt;=45,"31-45",Table1[[#This Row],[Patient Waittime]]&lt;=60,"46-60",TRUE,"60+")</f>
        <v>31-45</v>
      </c>
      <c r="Q2371">
        <f>--(Table1[[#This Row],[Patient Waittime]]&lt;=30)</f>
        <v>0</v>
      </c>
      <c r="R2371">
        <f>--Table1[[#This Row],[Patient Admission Flag]]</f>
        <v>0</v>
      </c>
      <c r="S2371">
        <f>--AND(Table1[[#This Row],[WithinTarget]]=1,Table1[[#This Row],[Patient Satisfaction Score]]&gt;=7)</f>
        <v>0</v>
      </c>
      <c r="T2371" t="str">
        <f>IF(LEFT(Table1[[#This Row],[Patient Gender]],1)="F","Female","Male")</f>
        <v>Female</v>
      </c>
    </row>
    <row r="2372" spans="1:20" x14ac:dyDescent="0.3">
      <c r="A2372" t="s">
        <v>2476</v>
      </c>
      <c r="B2372" s="1">
        <v>45298.675000000003</v>
      </c>
      <c r="C2372" t="s">
        <v>13</v>
      </c>
      <c r="D2372">
        <v>13</v>
      </c>
      <c r="E2372" t="s">
        <v>19</v>
      </c>
      <c r="F2372" t="s">
        <v>11</v>
      </c>
      <c r="G2372" t="b">
        <v>0</v>
      </c>
      <c r="H2372">
        <v>8</v>
      </c>
      <c r="I2372">
        <v>11</v>
      </c>
      <c r="J2372" t="b">
        <v>0</v>
      </c>
      <c r="K2372">
        <f>YEAR(Table1[[#This Row],[Patient Admission Date]])</f>
        <v>2024</v>
      </c>
      <c r="L2372" t="str">
        <f>TEXT(Table1[[#This Row],[Patient Admission Date]],"mmm")</f>
        <v>Jan</v>
      </c>
      <c r="M2372" t="str">
        <f>TEXT(Table1[[#This Row],[Patient Admission Date]],"ddd")</f>
        <v>Sun</v>
      </c>
      <c r="N2372" t="str">
        <f>TEXT(INT(HOUR(Table1[[#This Row],[Patient Admission Date]])/3)*3,"00")&amp;"-"&amp;TEXT(INT(HOUR(Table1[[#This Row],[Patient Admission Date]])/3)*3+3,"00")</f>
        <v>15-18</v>
      </c>
      <c r="O2372" t="str" cm="1">
        <f t="array" ref="O2372">_xlfn.IFS(Table1[[#This Row],[Patient Age]]&lt;=14,"0-14",Table1[[#This Row],[Patient Age]]&lt;=29,"15-29",Table1[[#This Row],[Patient Age]]&lt;=44,"30-44",Table1[[#This Row],[Patient Age]]&lt;=59,"45-59",Table1[[#This Row],[Patient Age]]&lt;=74,"60-74",TRUE,"75+")</f>
        <v>0-14</v>
      </c>
      <c r="P2372" t="str" cm="1">
        <f t="array" ref="P2372">_xlfn.IFS(Table1[[#This Row],[Patient Waittime]]&lt;=15,"0-15",Table1[[#This Row],[Patient Waittime]]&lt;=30,"16-30",Table1[[#This Row],[Patient Waittime]]&lt;=45,"31-45",Table1[[#This Row],[Patient Waittime]]&lt;=60,"46-60",TRUE,"60+")</f>
        <v>0-15</v>
      </c>
      <c r="Q2372">
        <f>--(Table1[[#This Row],[Patient Waittime]]&lt;=30)</f>
        <v>1</v>
      </c>
      <c r="R2372">
        <f>--Table1[[#This Row],[Patient Admission Flag]]</f>
        <v>0</v>
      </c>
      <c r="S2372">
        <f>--AND(Table1[[#This Row],[WithinTarget]]=1,Table1[[#This Row],[Patient Satisfaction Score]]&gt;=7)</f>
        <v>1</v>
      </c>
      <c r="T2372" t="str">
        <f>IF(LEFT(Table1[[#This Row],[Patient Gender]],1)="F","Female","Male")</f>
        <v>Female</v>
      </c>
    </row>
    <row r="2373" spans="1:20" x14ac:dyDescent="0.3">
      <c r="A2373" t="s">
        <v>2477</v>
      </c>
      <c r="B2373" s="1">
        <v>45418.779166666667</v>
      </c>
      <c r="C2373" t="s">
        <v>13</v>
      </c>
      <c r="D2373">
        <v>2</v>
      </c>
      <c r="E2373" t="s">
        <v>19</v>
      </c>
      <c r="F2373" t="s">
        <v>11</v>
      </c>
      <c r="G2373" t="b">
        <v>0</v>
      </c>
      <c r="H2373">
        <v>8</v>
      </c>
      <c r="I2373">
        <v>28</v>
      </c>
      <c r="J2373" t="b">
        <v>0</v>
      </c>
      <c r="K2373">
        <f>YEAR(Table1[[#This Row],[Patient Admission Date]])</f>
        <v>2024</v>
      </c>
      <c r="L2373" t="str">
        <f>TEXT(Table1[[#This Row],[Patient Admission Date]],"mmm")</f>
        <v>May</v>
      </c>
      <c r="M2373" t="str">
        <f>TEXT(Table1[[#This Row],[Patient Admission Date]],"ddd")</f>
        <v>Mon</v>
      </c>
      <c r="N2373" t="str">
        <f>TEXT(INT(HOUR(Table1[[#This Row],[Patient Admission Date]])/3)*3,"00")&amp;"-"&amp;TEXT(INT(HOUR(Table1[[#This Row],[Patient Admission Date]])/3)*3+3,"00")</f>
        <v>18-21</v>
      </c>
      <c r="O2373" t="str" cm="1">
        <f t="array" ref="O2373">_xlfn.IFS(Table1[[#This Row],[Patient Age]]&lt;=14,"0-14",Table1[[#This Row],[Patient Age]]&lt;=29,"15-29",Table1[[#This Row],[Patient Age]]&lt;=44,"30-44",Table1[[#This Row],[Patient Age]]&lt;=59,"45-59",Table1[[#This Row],[Patient Age]]&lt;=74,"60-74",TRUE,"75+")</f>
        <v>0-14</v>
      </c>
      <c r="P2373" t="str" cm="1">
        <f t="array" ref="P2373">_xlfn.IFS(Table1[[#This Row],[Patient Waittime]]&lt;=15,"0-15",Table1[[#This Row],[Patient Waittime]]&lt;=30,"16-30",Table1[[#This Row],[Patient Waittime]]&lt;=45,"31-45",Table1[[#This Row],[Patient Waittime]]&lt;=60,"46-60",TRUE,"60+")</f>
        <v>16-30</v>
      </c>
      <c r="Q2373">
        <f>--(Table1[[#This Row],[Patient Waittime]]&lt;=30)</f>
        <v>1</v>
      </c>
      <c r="R2373">
        <f>--Table1[[#This Row],[Patient Admission Flag]]</f>
        <v>0</v>
      </c>
      <c r="S2373">
        <f>--AND(Table1[[#This Row],[WithinTarget]]=1,Table1[[#This Row],[Patient Satisfaction Score]]&gt;=7)</f>
        <v>1</v>
      </c>
      <c r="T2373" t="str">
        <f>IF(LEFT(Table1[[#This Row],[Patient Gender]],1)="F","Female","Male")</f>
        <v>Female</v>
      </c>
    </row>
    <row r="2374" spans="1:20" x14ac:dyDescent="0.3">
      <c r="A2374" t="s">
        <v>2478</v>
      </c>
      <c r="B2374" s="1">
        <v>45532.87222222222</v>
      </c>
      <c r="C2374" t="s">
        <v>13</v>
      </c>
      <c r="D2374">
        <v>15</v>
      </c>
      <c r="E2374" t="s">
        <v>19</v>
      </c>
      <c r="F2374" t="s">
        <v>11</v>
      </c>
      <c r="G2374" t="b">
        <v>0</v>
      </c>
      <c r="H2374">
        <v>8</v>
      </c>
      <c r="I2374">
        <v>33</v>
      </c>
      <c r="J2374" t="b">
        <v>0</v>
      </c>
      <c r="K2374">
        <f>YEAR(Table1[[#This Row],[Patient Admission Date]])</f>
        <v>2024</v>
      </c>
      <c r="L2374" t="str">
        <f>TEXT(Table1[[#This Row],[Patient Admission Date]],"mmm")</f>
        <v>Aug</v>
      </c>
      <c r="M2374" t="str">
        <f>TEXT(Table1[[#This Row],[Patient Admission Date]],"ddd")</f>
        <v>Wed</v>
      </c>
      <c r="N2374" t="str">
        <f>TEXT(INT(HOUR(Table1[[#This Row],[Patient Admission Date]])/3)*3,"00")&amp;"-"&amp;TEXT(INT(HOUR(Table1[[#This Row],[Patient Admission Date]])/3)*3+3,"00")</f>
        <v>18-21</v>
      </c>
      <c r="O2374" t="str" cm="1">
        <f t="array" ref="O2374">_xlfn.IFS(Table1[[#This Row],[Patient Age]]&lt;=14,"0-14",Table1[[#This Row],[Patient Age]]&lt;=29,"15-29",Table1[[#This Row],[Patient Age]]&lt;=44,"30-44",Table1[[#This Row],[Patient Age]]&lt;=59,"45-59",Table1[[#This Row],[Patient Age]]&lt;=74,"60-74",TRUE,"75+")</f>
        <v>15-29</v>
      </c>
      <c r="P2374" t="str" cm="1">
        <f t="array" ref="P2374">_xlfn.IFS(Table1[[#This Row],[Patient Waittime]]&lt;=15,"0-15",Table1[[#This Row],[Patient Waittime]]&lt;=30,"16-30",Table1[[#This Row],[Patient Waittime]]&lt;=45,"31-45",Table1[[#This Row],[Patient Waittime]]&lt;=60,"46-60",TRUE,"60+")</f>
        <v>31-45</v>
      </c>
      <c r="Q2374">
        <f>--(Table1[[#This Row],[Patient Waittime]]&lt;=30)</f>
        <v>0</v>
      </c>
      <c r="R2374">
        <f>--Table1[[#This Row],[Patient Admission Flag]]</f>
        <v>0</v>
      </c>
      <c r="S2374">
        <f>--AND(Table1[[#This Row],[WithinTarget]]=1,Table1[[#This Row],[Patient Satisfaction Score]]&gt;=7)</f>
        <v>0</v>
      </c>
      <c r="T2374" t="str">
        <f>IF(LEFT(Table1[[#This Row],[Patient Gender]],1)="F","Female","Male")</f>
        <v>Female</v>
      </c>
    </row>
    <row r="2375" spans="1:20" x14ac:dyDescent="0.3">
      <c r="A2375" t="s">
        <v>2479</v>
      </c>
      <c r="B2375" s="1">
        <v>45054.218055555553</v>
      </c>
      <c r="C2375" t="s">
        <v>13</v>
      </c>
      <c r="D2375">
        <v>78</v>
      </c>
      <c r="E2375" t="s">
        <v>19</v>
      </c>
      <c r="F2375" t="s">
        <v>11</v>
      </c>
      <c r="G2375" t="b">
        <v>0</v>
      </c>
      <c r="H2375">
        <v>9</v>
      </c>
      <c r="I2375">
        <v>30</v>
      </c>
      <c r="J2375" t="b">
        <v>0</v>
      </c>
      <c r="K2375">
        <f>YEAR(Table1[[#This Row],[Patient Admission Date]])</f>
        <v>2023</v>
      </c>
      <c r="L2375" t="str">
        <f>TEXT(Table1[[#This Row],[Patient Admission Date]],"mmm")</f>
        <v>May</v>
      </c>
      <c r="M2375" t="str">
        <f>TEXT(Table1[[#This Row],[Patient Admission Date]],"ddd")</f>
        <v>Mon</v>
      </c>
      <c r="N2375" t="str">
        <f>TEXT(INT(HOUR(Table1[[#This Row],[Patient Admission Date]])/3)*3,"00")&amp;"-"&amp;TEXT(INT(HOUR(Table1[[#This Row],[Patient Admission Date]])/3)*3+3,"00")</f>
        <v>03-06</v>
      </c>
      <c r="O2375" t="str" cm="1">
        <f t="array" ref="O2375">_xlfn.IFS(Table1[[#This Row],[Patient Age]]&lt;=14,"0-14",Table1[[#This Row],[Patient Age]]&lt;=29,"15-29",Table1[[#This Row],[Patient Age]]&lt;=44,"30-44",Table1[[#This Row],[Patient Age]]&lt;=59,"45-59",Table1[[#This Row],[Patient Age]]&lt;=74,"60-74",TRUE,"75+")</f>
        <v>75+</v>
      </c>
      <c r="P2375" t="str" cm="1">
        <f t="array" ref="P2375">_xlfn.IFS(Table1[[#This Row],[Patient Waittime]]&lt;=15,"0-15",Table1[[#This Row],[Patient Waittime]]&lt;=30,"16-30",Table1[[#This Row],[Patient Waittime]]&lt;=45,"31-45",Table1[[#This Row],[Patient Waittime]]&lt;=60,"46-60",TRUE,"60+")</f>
        <v>16-30</v>
      </c>
      <c r="Q2375">
        <f>--(Table1[[#This Row],[Patient Waittime]]&lt;=30)</f>
        <v>1</v>
      </c>
      <c r="R2375">
        <f>--Table1[[#This Row],[Patient Admission Flag]]</f>
        <v>0</v>
      </c>
      <c r="S2375">
        <f>--AND(Table1[[#This Row],[WithinTarget]]=1,Table1[[#This Row],[Patient Satisfaction Score]]&gt;=7)</f>
        <v>1</v>
      </c>
      <c r="T2375" t="str">
        <f>IF(LEFT(Table1[[#This Row],[Patient Gender]],1)="F","Female","Male")</f>
        <v>Female</v>
      </c>
    </row>
    <row r="2376" spans="1:20" x14ac:dyDescent="0.3">
      <c r="A2376" t="s">
        <v>2480</v>
      </c>
      <c r="B2376" s="1">
        <v>45358.692361111112</v>
      </c>
      <c r="C2376" t="s">
        <v>13</v>
      </c>
      <c r="D2376">
        <v>52</v>
      </c>
      <c r="E2376" t="s">
        <v>19</v>
      </c>
      <c r="F2376" t="s">
        <v>11</v>
      </c>
      <c r="G2376" t="b">
        <v>0</v>
      </c>
      <c r="H2376">
        <v>9</v>
      </c>
      <c r="I2376">
        <v>45</v>
      </c>
      <c r="J2376" t="b">
        <v>0</v>
      </c>
      <c r="K2376">
        <f>YEAR(Table1[[#This Row],[Patient Admission Date]])</f>
        <v>2024</v>
      </c>
      <c r="L2376" t="str">
        <f>TEXT(Table1[[#This Row],[Patient Admission Date]],"mmm")</f>
        <v>Mar</v>
      </c>
      <c r="M2376" t="str">
        <f>TEXT(Table1[[#This Row],[Patient Admission Date]],"ddd")</f>
        <v>Thu</v>
      </c>
      <c r="N2376" t="str">
        <f>TEXT(INT(HOUR(Table1[[#This Row],[Patient Admission Date]])/3)*3,"00")&amp;"-"&amp;TEXT(INT(HOUR(Table1[[#This Row],[Patient Admission Date]])/3)*3+3,"00")</f>
        <v>15-18</v>
      </c>
      <c r="O2376" t="str" cm="1">
        <f t="array" ref="O2376">_xlfn.IFS(Table1[[#This Row],[Patient Age]]&lt;=14,"0-14",Table1[[#This Row],[Patient Age]]&lt;=29,"15-29",Table1[[#This Row],[Patient Age]]&lt;=44,"30-44",Table1[[#This Row],[Patient Age]]&lt;=59,"45-59",Table1[[#This Row],[Patient Age]]&lt;=74,"60-74",TRUE,"75+")</f>
        <v>45-59</v>
      </c>
      <c r="P2376" t="str" cm="1">
        <f t="array" ref="P2376">_xlfn.IFS(Table1[[#This Row],[Patient Waittime]]&lt;=15,"0-15",Table1[[#This Row],[Patient Waittime]]&lt;=30,"16-30",Table1[[#This Row],[Patient Waittime]]&lt;=45,"31-45",Table1[[#This Row],[Patient Waittime]]&lt;=60,"46-60",TRUE,"60+")</f>
        <v>31-45</v>
      </c>
      <c r="Q2376">
        <f>--(Table1[[#This Row],[Patient Waittime]]&lt;=30)</f>
        <v>0</v>
      </c>
      <c r="R2376">
        <f>--Table1[[#This Row],[Patient Admission Flag]]</f>
        <v>0</v>
      </c>
      <c r="S2376">
        <f>--AND(Table1[[#This Row],[WithinTarget]]=1,Table1[[#This Row],[Patient Satisfaction Score]]&gt;=7)</f>
        <v>0</v>
      </c>
      <c r="T2376" t="str">
        <f>IF(LEFT(Table1[[#This Row],[Patient Gender]],1)="F","Female","Male")</f>
        <v>Female</v>
      </c>
    </row>
    <row r="2377" spans="1:20" x14ac:dyDescent="0.3">
      <c r="A2377" t="s">
        <v>2481</v>
      </c>
      <c r="B2377" s="1">
        <v>45589.484027777777</v>
      </c>
      <c r="C2377" t="s">
        <v>13</v>
      </c>
      <c r="D2377">
        <v>48</v>
      </c>
      <c r="E2377" t="s">
        <v>19</v>
      </c>
      <c r="F2377" t="s">
        <v>11</v>
      </c>
      <c r="G2377" t="b">
        <v>0</v>
      </c>
      <c r="H2377">
        <v>9</v>
      </c>
      <c r="I2377">
        <v>54</v>
      </c>
      <c r="J2377" t="b">
        <v>0</v>
      </c>
      <c r="K2377">
        <f>YEAR(Table1[[#This Row],[Patient Admission Date]])</f>
        <v>2024</v>
      </c>
      <c r="L2377" t="str">
        <f>TEXT(Table1[[#This Row],[Patient Admission Date]],"mmm")</f>
        <v>Oct</v>
      </c>
      <c r="M2377" t="str">
        <f>TEXT(Table1[[#This Row],[Patient Admission Date]],"ddd")</f>
        <v>Thu</v>
      </c>
      <c r="N2377" t="str">
        <f>TEXT(INT(HOUR(Table1[[#This Row],[Patient Admission Date]])/3)*3,"00")&amp;"-"&amp;TEXT(INT(HOUR(Table1[[#This Row],[Patient Admission Date]])/3)*3+3,"00")</f>
        <v>09-12</v>
      </c>
      <c r="O2377" t="str" cm="1">
        <f t="array" ref="O2377">_xlfn.IFS(Table1[[#This Row],[Patient Age]]&lt;=14,"0-14",Table1[[#This Row],[Patient Age]]&lt;=29,"15-29",Table1[[#This Row],[Patient Age]]&lt;=44,"30-44",Table1[[#This Row],[Patient Age]]&lt;=59,"45-59",Table1[[#This Row],[Patient Age]]&lt;=74,"60-74",TRUE,"75+")</f>
        <v>45-59</v>
      </c>
      <c r="P2377" t="str" cm="1">
        <f t="array" ref="P2377">_xlfn.IFS(Table1[[#This Row],[Patient Waittime]]&lt;=15,"0-15",Table1[[#This Row],[Patient Waittime]]&lt;=30,"16-30",Table1[[#This Row],[Patient Waittime]]&lt;=45,"31-45",Table1[[#This Row],[Patient Waittime]]&lt;=60,"46-60",TRUE,"60+")</f>
        <v>46-60</v>
      </c>
      <c r="Q2377">
        <f>--(Table1[[#This Row],[Patient Waittime]]&lt;=30)</f>
        <v>0</v>
      </c>
      <c r="R2377">
        <f>--Table1[[#This Row],[Patient Admission Flag]]</f>
        <v>0</v>
      </c>
      <c r="S2377">
        <f>--AND(Table1[[#This Row],[WithinTarget]]=1,Table1[[#This Row],[Patient Satisfaction Score]]&gt;=7)</f>
        <v>0</v>
      </c>
      <c r="T2377" t="str">
        <f>IF(LEFT(Table1[[#This Row],[Patient Gender]],1)="F","Female","Male")</f>
        <v>Female</v>
      </c>
    </row>
    <row r="2378" spans="1:20" x14ac:dyDescent="0.3">
      <c r="A2378" t="s">
        <v>2482</v>
      </c>
      <c r="B2378" s="1">
        <v>45355.13958333333</v>
      </c>
      <c r="C2378" t="s">
        <v>13</v>
      </c>
      <c r="D2378">
        <v>4</v>
      </c>
      <c r="E2378" t="s">
        <v>19</v>
      </c>
      <c r="F2378" t="s">
        <v>11</v>
      </c>
      <c r="G2378" t="b">
        <v>0</v>
      </c>
      <c r="H2378">
        <v>9</v>
      </c>
      <c r="I2378">
        <v>11</v>
      </c>
      <c r="J2378" t="b">
        <v>0</v>
      </c>
      <c r="K2378">
        <f>YEAR(Table1[[#This Row],[Patient Admission Date]])</f>
        <v>2024</v>
      </c>
      <c r="L2378" t="str">
        <f>TEXT(Table1[[#This Row],[Patient Admission Date]],"mmm")</f>
        <v>Mar</v>
      </c>
      <c r="M2378" t="str">
        <f>TEXT(Table1[[#This Row],[Patient Admission Date]],"ddd")</f>
        <v>Mon</v>
      </c>
      <c r="N2378" t="str">
        <f>TEXT(INT(HOUR(Table1[[#This Row],[Patient Admission Date]])/3)*3,"00")&amp;"-"&amp;TEXT(INT(HOUR(Table1[[#This Row],[Patient Admission Date]])/3)*3+3,"00")</f>
        <v>03-06</v>
      </c>
      <c r="O2378" t="str" cm="1">
        <f t="array" ref="O2378">_xlfn.IFS(Table1[[#This Row],[Patient Age]]&lt;=14,"0-14",Table1[[#This Row],[Patient Age]]&lt;=29,"15-29",Table1[[#This Row],[Patient Age]]&lt;=44,"30-44",Table1[[#This Row],[Patient Age]]&lt;=59,"45-59",Table1[[#This Row],[Patient Age]]&lt;=74,"60-74",TRUE,"75+")</f>
        <v>0-14</v>
      </c>
      <c r="P2378" t="str" cm="1">
        <f t="array" ref="P2378">_xlfn.IFS(Table1[[#This Row],[Patient Waittime]]&lt;=15,"0-15",Table1[[#This Row],[Patient Waittime]]&lt;=30,"16-30",Table1[[#This Row],[Patient Waittime]]&lt;=45,"31-45",Table1[[#This Row],[Patient Waittime]]&lt;=60,"46-60",TRUE,"60+")</f>
        <v>0-15</v>
      </c>
      <c r="Q2378">
        <f>--(Table1[[#This Row],[Patient Waittime]]&lt;=30)</f>
        <v>1</v>
      </c>
      <c r="R2378">
        <f>--Table1[[#This Row],[Patient Admission Flag]]</f>
        <v>0</v>
      </c>
      <c r="S2378">
        <f>--AND(Table1[[#This Row],[WithinTarget]]=1,Table1[[#This Row],[Patient Satisfaction Score]]&gt;=7)</f>
        <v>1</v>
      </c>
      <c r="T2378" t="str">
        <f>IF(LEFT(Table1[[#This Row],[Patient Gender]],1)="F","Female","Male")</f>
        <v>Female</v>
      </c>
    </row>
    <row r="2379" spans="1:20" x14ac:dyDescent="0.3">
      <c r="A2379" t="s">
        <v>2483</v>
      </c>
      <c r="B2379" s="1">
        <v>45445.302083333336</v>
      </c>
      <c r="C2379" t="s">
        <v>13</v>
      </c>
      <c r="D2379">
        <v>38</v>
      </c>
      <c r="E2379" t="s">
        <v>19</v>
      </c>
      <c r="F2379" t="s">
        <v>11</v>
      </c>
      <c r="G2379" t="b">
        <v>0</v>
      </c>
      <c r="H2379">
        <v>9</v>
      </c>
      <c r="I2379">
        <v>13</v>
      </c>
      <c r="J2379" t="b">
        <v>0</v>
      </c>
      <c r="K2379">
        <f>YEAR(Table1[[#This Row],[Patient Admission Date]])</f>
        <v>2024</v>
      </c>
      <c r="L2379" t="str">
        <f>TEXT(Table1[[#This Row],[Patient Admission Date]],"mmm")</f>
        <v>Jun</v>
      </c>
      <c r="M2379" t="str">
        <f>TEXT(Table1[[#This Row],[Patient Admission Date]],"ddd")</f>
        <v>Sun</v>
      </c>
      <c r="N2379" t="str">
        <f>TEXT(INT(HOUR(Table1[[#This Row],[Patient Admission Date]])/3)*3,"00")&amp;"-"&amp;TEXT(INT(HOUR(Table1[[#This Row],[Patient Admission Date]])/3)*3+3,"00")</f>
        <v>06-09</v>
      </c>
      <c r="O2379" t="str" cm="1">
        <f t="array" ref="O2379">_xlfn.IFS(Table1[[#This Row],[Patient Age]]&lt;=14,"0-14",Table1[[#This Row],[Patient Age]]&lt;=29,"15-29",Table1[[#This Row],[Patient Age]]&lt;=44,"30-44",Table1[[#This Row],[Patient Age]]&lt;=59,"45-59",Table1[[#This Row],[Patient Age]]&lt;=74,"60-74",TRUE,"75+")</f>
        <v>30-44</v>
      </c>
      <c r="P2379" t="str" cm="1">
        <f t="array" ref="P2379">_xlfn.IFS(Table1[[#This Row],[Patient Waittime]]&lt;=15,"0-15",Table1[[#This Row],[Patient Waittime]]&lt;=30,"16-30",Table1[[#This Row],[Patient Waittime]]&lt;=45,"31-45",Table1[[#This Row],[Patient Waittime]]&lt;=60,"46-60",TRUE,"60+")</f>
        <v>0-15</v>
      </c>
      <c r="Q2379">
        <f>--(Table1[[#This Row],[Patient Waittime]]&lt;=30)</f>
        <v>1</v>
      </c>
      <c r="R2379">
        <f>--Table1[[#This Row],[Patient Admission Flag]]</f>
        <v>0</v>
      </c>
      <c r="S2379">
        <f>--AND(Table1[[#This Row],[WithinTarget]]=1,Table1[[#This Row],[Patient Satisfaction Score]]&gt;=7)</f>
        <v>1</v>
      </c>
      <c r="T2379" t="str">
        <f>IF(LEFT(Table1[[#This Row],[Patient Gender]],1)="F","Female","Male")</f>
        <v>Female</v>
      </c>
    </row>
    <row r="2380" spans="1:20" x14ac:dyDescent="0.3">
      <c r="A2380" t="s">
        <v>2484</v>
      </c>
      <c r="B2380" s="1">
        <v>45218.789583333331</v>
      </c>
      <c r="C2380" t="s">
        <v>13</v>
      </c>
      <c r="D2380">
        <v>53</v>
      </c>
      <c r="E2380" t="s">
        <v>19</v>
      </c>
      <c r="F2380" t="s">
        <v>11</v>
      </c>
      <c r="G2380" t="b">
        <v>0</v>
      </c>
      <c r="H2380">
        <v>9</v>
      </c>
      <c r="I2380">
        <v>47</v>
      </c>
      <c r="J2380" t="b">
        <v>0</v>
      </c>
      <c r="K2380">
        <f>YEAR(Table1[[#This Row],[Patient Admission Date]])</f>
        <v>2023</v>
      </c>
      <c r="L2380" t="str">
        <f>TEXT(Table1[[#This Row],[Patient Admission Date]],"mmm")</f>
        <v>Oct</v>
      </c>
      <c r="M2380" t="str">
        <f>TEXT(Table1[[#This Row],[Patient Admission Date]],"ddd")</f>
        <v>Thu</v>
      </c>
      <c r="N2380" t="str">
        <f>TEXT(INT(HOUR(Table1[[#This Row],[Patient Admission Date]])/3)*3,"00")&amp;"-"&amp;TEXT(INT(HOUR(Table1[[#This Row],[Patient Admission Date]])/3)*3+3,"00")</f>
        <v>18-21</v>
      </c>
      <c r="O2380" t="str" cm="1">
        <f t="array" ref="O2380">_xlfn.IFS(Table1[[#This Row],[Patient Age]]&lt;=14,"0-14",Table1[[#This Row],[Patient Age]]&lt;=29,"15-29",Table1[[#This Row],[Patient Age]]&lt;=44,"30-44",Table1[[#This Row],[Patient Age]]&lt;=59,"45-59",Table1[[#This Row],[Patient Age]]&lt;=74,"60-74",TRUE,"75+")</f>
        <v>45-59</v>
      </c>
      <c r="P2380" t="str" cm="1">
        <f t="array" ref="P2380">_xlfn.IFS(Table1[[#This Row],[Patient Waittime]]&lt;=15,"0-15",Table1[[#This Row],[Patient Waittime]]&lt;=30,"16-30",Table1[[#This Row],[Patient Waittime]]&lt;=45,"31-45",Table1[[#This Row],[Patient Waittime]]&lt;=60,"46-60",TRUE,"60+")</f>
        <v>46-60</v>
      </c>
      <c r="Q2380">
        <f>--(Table1[[#This Row],[Patient Waittime]]&lt;=30)</f>
        <v>0</v>
      </c>
      <c r="R2380">
        <f>--Table1[[#This Row],[Patient Admission Flag]]</f>
        <v>0</v>
      </c>
      <c r="S2380">
        <f>--AND(Table1[[#This Row],[WithinTarget]]=1,Table1[[#This Row],[Patient Satisfaction Score]]&gt;=7)</f>
        <v>0</v>
      </c>
      <c r="T2380" t="str">
        <f>IF(LEFT(Table1[[#This Row],[Patient Gender]],1)="F","Female","Male")</f>
        <v>Female</v>
      </c>
    </row>
    <row r="2381" spans="1:20" x14ac:dyDescent="0.3">
      <c r="A2381" t="s">
        <v>2485</v>
      </c>
      <c r="B2381" s="1">
        <v>45441.456250000003</v>
      </c>
      <c r="C2381" t="s">
        <v>13</v>
      </c>
      <c r="D2381">
        <v>36</v>
      </c>
      <c r="E2381" t="s">
        <v>19</v>
      </c>
      <c r="F2381" t="s">
        <v>11</v>
      </c>
      <c r="G2381" t="b">
        <v>0</v>
      </c>
      <c r="H2381">
        <v>9</v>
      </c>
      <c r="I2381">
        <v>58</v>
      </c>
      <c r="J2381" t="b">
        <v>0</v>
      </c>
      <c r="K2381">
        <f>YEAR(Table1[[#This Row],[Patient Admission Date]])</f>
        <v>2024</v>
      </c>
      <c r="L2381" t="str">
        <f>TEXT(Table1[[#This Row],[Patient Admission Date]],"mmm")</f>
        <v>May</v>
      </c>
      <c r="M2381" t="str">
        <f>TEXT(Table1[[#This Row],[Patient Admission Date]],"ddd")</f>
        <v>Wed</v>
      </c>
      <c r="N2381" t="str">
        <f>TEXT(INT(HOUR(Table1[[#This Row],[Patient Admission Date]])/3)*3,"00")&amp;"-"&amp;TEXT(INT(HOUR(Table1[[#This Row],[Patient Admission Date]])/3)*3+3,"00")</f>
        <v>09-12</v>
      </c>
      <c r="O2381" t="str" cm="1">
        <f t="array" ref="O2381">_xlfn.IFS(Table1[[#This Row],[Patient Age]]&lt;=14,"0-14",Table1[[#This Row],[Patient Age]]&lt;=29,"15-29",Table1[[#This Row],[Patient Age]]&lt;=44,"30-44",Table1[[#This Row],[Patient Age]]&lt;=59,"45-59",Table1[[#This Row],[Patient Age]]&lt;=74,"60-74",TRUE,"75+")</f>
        <v>30-44</v>
      </c>
      <c r="P2381" t="str" cm="1">
        <f t="array" ref="P2381">_xlfn.IFS(Table1[[#This Row],[Patient Waittime]]&lt;=15,"0-15",Table1[[#This Row],[Patient Waittime]]&lt;=30,"16-30",Table1[[#This Row],[Patient Waittime]]&lt;=45,"31-45",Table1[[#This Row],[Patient Waittime]]&lt;=60,"46-60",TRUE,"60+")</f>
        <v>46-60</v>
      </c>
      <c r="Q2381">
        <f>--(Table1[[#This Row],[Patient Waittime]]&lt;=30)</f>
        <v>0</v>
      </c>
      <c r="R2381">
        <f>--Table1[[#This Row],[Patient Admission Flag]]</f>
        <v>0</v>
      </c>
      <c r="S2381">
        <f>--AND(Table1[[#This Row],[WithinTarget]]=1,Table1[[#This Row],[Patient Satisfaction Score]]&gt;=7)</f>
        <v>0</v>
      </c>
      <c r="T2381" t="str">
        <f>IF(LEFT(Table1[[#This Row],[Patient Gender]],1)="F","Female","Male")</f>
        <v>Female</v>
      </c>
    </row>
    <row r="2382" spans="1:20" x14ac:dyDescent="0.3">
      <c r="A2382" t="s">
        <v>2486</v>
      </c>
      <c r="B2382" s="1">
        <v>45560.539583333331</v>
      </c>
      <c r="C2382" t="s">
        <v>13</v>
      </c>
      <c r="D2382">
        <v>41</v>
      </c>
      <c r="E2382" t="s">
        <v>19</v>
      </c>
      <c r="F2382" t="s">
        <v>11</v>
      </c>
      <c r="G2382" t="b">
        <v>0</v>
      </c>
      <c r="H2382">
        <v>10</v>
      </c>
      <c r="I2382">
        <v>18</v>
      </c>
      <c r="J2382" t="b">
        <v>0</v>
      </c>
      <c r="K2382">
        <f>YEAR(Table1[[#This Row],[Patient Admission Date]])</f>
        <v>2024</v>
      </c>
      <c r="L2382" t="str">
        <f>TEXT(Table1[[#This Row],[Patient Admission Date]],"mmm")</f>
        <v>Sep</v>
      </c>
      <c r="M2382" t="str">
        <f>TEXT(Table1[[#This Row],[Patient Admission Date]],"ddd")</f>
        <v>Wed</v>
      </c>
      <c r="N2382" t="str">
        <f>TEXT(INT(HOUR(Table1[[#This Row],[Patient Admission Date]])/3)*3,"00")&amp;"-"&amp;TEXT(INT(HOUR(Table1[[#This Row],[Patient Admission Date]])/3)*3+3,"00")</f>
        <v>12-15</v>
      </c>
      <c r="O2382" t="str" cm="1">
        <f t="array" ref="O2382">_xlfn.IFS(Table1[[#This Row],[Patient Age]]&lt;=14,"0-14",Table1[[#This Row],[Patient Age]]&lt;=29,"15-29",Table1[[#This Row],[Patient Age]]&lt;=44,"30-44",Table1[[#This Row],[Patient Age]]&lt;=59,"45-59",Table1[[#This Row],[Patient Age]]&lt;=74,"60-74",TRUE,"75+")</f>
        <v>30-44</v>
      </c>
      <c r="P2382" t="str" cm="1">
        <f t="array" ref="P2382">_xlfn.IFS(Table1[[#This Row],[Patient Waittime]]&lt;=15,"0-15",Table1[[#This Row],[Patient Waittime]]&lt;=30,"16-30",Table1[[#This Row],[Patient Waittime]]&lt;=45,"31-45",Table1[[#This Row],[Patient Waittime]]&lt;=60,"46-60",TRUE,"60+")</f>
        <v>16-30</v>
      </c>
      <c r="Q2382">
        <f>--(Table1[[#This Row],[Patient Waittime]]&lt;=30)</f>
        <v>1</v>
      </c>
      <c r="R2382">
        <f>--Table1[[#This Row],[Patient Admission Flag]]</f>
        <v>0</v>
      </c>
      <c r="S2382">
        <f>--AND(Table1[[#This Row],[WithinTarget]]=1,Table1[[#This Row],[Patient Satisfaction Score]]&gt;=7)</f>
        <v>1</v>
      </c>
      <c r="T2382" t="str">
        <f>IF(LEFT(Table1[[#This Row],[Patient Gender]],1)="F","Female","Male")</f>
        <v>Female</v>
      </c>
    </row>
    <row r="2383" spans="1:20" x14ac:dyDescent="0.3">
      <c r="A2383" t="s">
        <v>2487</v>
      </c>
      <c r="B2383" s="1">
        <v>45285.836805555555</v>
      </c>
      <c r="C2383" t="s">
        <v>13</v>
      </c>
      <c r="D2383">
        <v>36</v>
      </c>
      <c r="E2383" t="s">
        <v>19</v>
      </c>
      <c r="F2383" t="s">
        <v>11</v>
      </c>
      <c r="G2383" t="b">
        <v>0</v>
      </c>
      <c r="H2383">
        <v>10</v>
      </c>
      <c r="I2383">
        <v>13</v>
      </c>
      <c r="J2383" t="b">
        <v>0</v>
      </c>
      <c r="K2383">
        <f>YEAR(Table1[[#This Row],[Patient Admission Date]])</f>
        <v>2023</v>
      </c>
      <c r="L2383" t="str">
        <f>TEXT(Table1[[#This Row],[Patient Admission Date]],"mmm")</f>
        <v>Dec</v>
      </c>
      <c r="M2383" t="str">
        <f>TEXT(Table1[[#This Row],[Patient Admission Date]],"ddd")</f>
        <v>Mon</v>
      </c>
      <c r="N2383" t="str">
        <f>TEXT(INT(HOUR(Table1[[#This Row],[Patient Admission Date]])/3)*3,"00")&amp;"-"&amp;TEXT(INT(HOUR(Table1[[#This Row],[Patient Admission Date]])/3)*3+3,"00")</f>
        <v>18-21</v>
      </c>
      <c r="O2383" t="str" cm="1">
        <f t="array" ref="O2383">_xlfn.IFS(Table1[[#This Row],[Patient Age]]&lt;=14,"0-14",Table1[[#This Row],[Patient Age]]&lt;=29,"15-29",Table1[[#This Row],[Patient Age]]&lt;=44,"30-44",Table1[[#This Row],[Patient Age]]&lt;=59,"45-59",Table1[[#This Row],[Patient Age]]&lt;=74,"60-74",TRUE,"75+")</f>
        <v>30-44</v>
      </c>
      <c r="P2383" t="str" cm="1">
        <f t="array" ref="P2383">_xlfn.IFS(Table1[[#This Row],[Patient Waittime]]&lt;=15,"0-15",Table1[[#This Row],[Patient Waittime]]&lt;=30,"16-30",Table1[[#This Row],[Patient Waittime]]&lt;=45,"31-45",Table1[[#This Row],[Patient Waittime]]&lt;=60,"46-60",TRUE,"60+")</f>
        <v>0-15</v>
      </c>
      <c r="Q2383">
        <f>--(Table1[[#This Row],[Patient Waittime]]&lt;=30)</f>
        <v>1</v>
      </c>
      <c r="R2383">
        <f>--Table1[[#This Row],[Patient Admission Flag]]</f>
        <v>0</v>
      </c>
      <c r="S2383">
        <f>--AND(Table1[[#This Row],[WithinTarget]]=1,Table1[[#This Row],[Patient Satisfaction Score]]&gt;=7)</f>
        <v>1</v>
      </c>
      <c r="T2383" t="str">
        <f>IF(LEFT(Table1[[#This Row],[Patient Gender]],1)="F","Female","Male")</f>
        <v>Female</v>
      </c>
    </row>
    <row r="2384" spans="1:20" x14ac:dyDescent="0.3">
      <c r="A2384" t="s">
        <v>2488</v>
      </c>
      <c r="B2384" s="1">
        <v>45379.797222222223</v>
      </c>
      <c r="C2384" t="s">
        <v>13</v>
      </c>
      <c r="D2384">
        <v>42</v>
      </c>
      <c r="E2384" t="s">
        <v>19</v>
      </c>
      <c r="F2384" t="s">
        <v>11</v>
      </c>
      <c r="G2384" t="b">
        <v>0</v>
      </c>
      <c r="H2384">
        <v>10</v>
      </c>
      <c r="I2384">
        <v>26</v>
      </c>
      <c r="J2384" t="b">
        <v>0</v>
      </c>
      <c r="K2384">
        <f>YEAR(Table1[[#This Row],[Patient Admission Date]])</f>
        <v>2024</v>
      </c>
      <c r="L2384" t="str">
        <f>TEXT(Table1[[#This Row],[Patient Admission Date]],"mmm")</f>
        <v>Mar</v>
      </c>
      <c r="M2384" t="str">
        <f>TEXT(Table1[[#This Row],[Patient Admission Date]],"ddd")</f>
        <v>Thu</v>
      </c>
      <c r="N2384" t="str">
        <f>TEXT(INT(HOUR(Table1[[#This Row],[Patient Admission Date]])/3)*3,"00")&amp;"-"&amp;TEXT(INT(HOUR(Table1[[#This Row],[Patient Admission Date]])/3)*3+3,"00")</f>
        <v>18-21</v>
      </c>
      <c r="O2384" t="str" cm="1">
        <f t="array" ref="O2384">_xlfn.IFS(Table1[[#This Row],[Patient Age]]&lt;=14,"0-14",Table1[[#This Row],[Patient Age]]&lt;=29,"15-29",Table1[[#This Row],[Patient Age]]&lt;=44,"30-44",Table1[[#This Row],[Patient Age]]&lt;=59,"45-59",Table1[[#This Row],[Patient Age]]&lt;=74,"60-74",TRUE,"75+")</f>
        <v>30-44</v>
      </c>
      <c r="P2384" t="str" cm="1">
        <f t="array" ref="P2384">_xlfn.IFS(Table1[[#This Row],[Patient Waittime]]&lt;=15,"0-15",Table1[[#This Row],[Patient Waittime]]&lt;=30,"16-30",Table1[[#This Row],[Patient Waittime]]&lt;=45,"31-45",Table1[[#This Row],[Patient Waittime]]&lt;=60,"46-60",TRUE,"60+")</f>
        <v>16-30</v>
      </c>
      <c r="Q2384">
        <f>--(Table1[[#This Row],[Patient Waittime]]&lt;=30)</f>
        <v>1</v>
      </c>
      <c r="R2384">
        <f>--Table1[[#This Row],[Patient Admission Flag]]</f>
        <v>0</v>
      </c>
      <c r="S2384">
        <f>--AND(Table1[[#This Row],[WithinTarget]]=1,Table1[[#This Row],[Patient Satisfaction Score]]&gt;=7)</f>
        <v>1</v>
      </c>
      <c r="T2384" t="str">
        <f>IF(LEFT(Table1[[#This Row],[Patient Gender]],1)="F","Female","Male")</f>
        <v>Female</v>
      </c>
    </row>
    <row r="2385" spans="1:20" x14ac:dyDescent="0.3">
      <c r="A2385" t="s">
        <v>2489</v>
      </c>
      <c r="B2385" s="1">
        <v>45582.42083333333</v>
      </c>
      <c r="C2385" t="s">
        <v>13</v>
      </c>
      <c r="D2385">
        <v>30</v>
      </c>
      <c r="E2385" t="s">
        <v>19</v>
      </c>
      <c r="F2385" t="s">
        <v>11</v>
      </c>
      <c r="G2385" t="b">
        <v>0</v>
      </c>
      <c r="H2385">
        <v>10</v>
      </c>
      <c r="I2385">
        <v>59</v>
      </c>
      <c r="J2385" t="b">
        <v>0</v>
      </c>
      <c r="K2385">
        <f>YEAR(Table1[[#This Row],[Patient Admission Date]])</f>
        <v>2024</v>
      </c>
      <c r="L2385" t="str">
        <f>TEXT(Table1[[#This Row],[Patient Admission Date]],"mmm")</f>
        <v>Oct</v>
      </c>
      <c r="M2385" t="str">
        <f>TEXT(Table1[[#This Row],[Patient Admission Date]],"ddd")</f>
        <v>Thu</v>
      </c>
      <c r="N2385" t="str">
        <f>TEXT(INT(HOUR(Table1[[#This Row],[Patient Admission Date]])/3)*3,"00")&amp;"-"&amp;TEXT(INT(HOUR(Table1[[#This Row],[Patient Admission Date]])/3)*3+3,"00")</f>
        <v>09-12</v>
      </c>
      <c r="O2385" t="str" cm="1">
        <f t="array" ref="O2385">_xlfn.IFS(Table1[[#This Row],[Patient Age]]&lt;=14,"0-14",Table1[[#This Row],[Patient Age]]&lt;=29,"15-29",Table1[[#This Row],[Patient Age]]&lt;=44,"30-44",Table1[[#This Row],[Patient Age]]&lt;=59,"45-59",Table1[[#This Row],[Patient Age]]&lt;=74,"60-74",TRUE,"75+")</f>
        <v>30-44</v>
      </c>
      <c r="P2385" t="str" cm="1">
        <f t="array" ref="P2385">_xlfn.IFS(Table1[[#This Row],[Patient Waittime]]&lt;=15,"0-15",Table1[[#This Row],[Patient Waittime]]&lt;=30,"16-30",Table1[[#This Row],[Patient Waittime]]&lt;=45,"31-45",Table1[[#This Row],[Patient Waittime]]&lt;=60,"46-60",TRUE,"60+")</f>
        <v>46-60</v>
      </c>
      <c r="Q2385">
        <f>--(Table1[[#This Row],[Patient Waittime]]&lt;=30)</f>
        <v>0</v>
      </c>
      <c r="R2385">
        <f>--Table1[[#This Row],[Patient Admission Flag]]</f>
        <v>0</v>
      </c>
      <c r="S2385">
        <f>--AND(Table1[[#This Row],[WithinTarget]]=1,Table1[[#This Row],[Patient Satisfaction Score]]&gt;=7)</f>
        <v>0</v>
      </c>
      <c r="T2385" t="str">
        <f>IF(LEFT(Table1[[#This Row],[Patient Gender]],1)="F","Female","Male")</f>
        <v>Female</v>
      </c>
    </row>
    <row r="2386" spans="1:20" x14ac:dyDescent="0.3">
      <c r="A2386" t="s">
        <v>2490</v>
      </c>
      <c r="B2386" s="1">
        <v>45586.827777777777</v>
      </c>
      <c r="C2386" t="s">
        <v>13</v>
      </c>
      <c r="D2386">
        <v>75</v>
      </c>
      <c r="E2386" t="s">
        <v>19</v>
      </c>
      <c r="F2386" t="s">
        <v>17</v>
      </c>
      <c r="G2386" t="b">
        <v>0</v>
      </c>
      <c r="I2386">
        <v>53</v>
      </c>
      <c r="J2386" t="b">
        <v>0</v>
      </c>
      <c r="K2386">
        <f>YEAR(Table1[[#This Row],[Patient Admission Date]])</f>
        <v>2024</v>
      </c>
      <c r="L2386" t="str">
        <f>TEXT(Table1[[#This Row],[Patient Admission Date]],"mmm")</f>
        <v>Oct</v>
      </c>
      <c r="M2386" t="str">
        <f>TEXT(Table1[[#This Row],[Patient Admission Date]],"ddd")</f>
        <v>Mon</v>
      </c>
      <c r="N2386" t="str">
        <f>TEXT(INT(HOUR(Table1[[#This Row],[Patient Admission Date]])/3)*3,"00")&amp;"-"&amp;TEXT(INT(HOUR(Table1[[#This Row],[Patient Admission Date]])/3)*3+3,"00")</f>
        <v>18-21</v>
      </c>
      <c r="O2386" t="str" cm="1">
        <f t="array" ref="O2386">_xlfn.IFS(Table1[[#This Row],[Patient Age]]&lt;=14,"0-14",Table1[[#This Row],[Patient Age]]&lt;=29,"15-29",Table1[[#This Row],[Patient Age]]&lt;=44,"30-44",Table1[[#This Row],[Patient Age]]&lt;=59,"45-59",Table1[[#This Row],[Patient Age]]&lt;=74,"60-74",TRUE,"75+")</f>
        <v>75+</v>
      </c>
      <c r="P2386" t="str" cm="1">
        <f t="array" ref="P2386">_xlfn.IFS(Table1[[#This Row],[Patient Waittime]]&lt;=15,"0-15",Table1[[#This Row],[Patient Waittime]]&lt;=30,"16-30",Table1[[#This Row],[Patient Waittime]]&lt;=45,"31-45",Table1[[#This Row],[Patient Waittime]]&lt;=60,"46-60",TRUE,"60+")</f>
        <v>46-60</v>
      </c>
      <c r="Q2386">
        <f>--(Table1[[#This Row],[Patient Waittime]]&lt;=30)</f>
        <v>0</v>
      </c>
      <c r="R2386">
        <f>--Table1[[#This Row],[Patient Admission Flag]]</f>
        <v>0</v>
      </c>
      <c r="S2386">
        <f>--AND(Table1[[#This Row],[WithinTarget]]=1,Table1[[#This Row],[Patient Satisfaction Score]]&gt;=7)</f>
        <v>0</v>
      </c>
      <c r="T2386" t="str">
        <f>IF(LEFT(Table1[[#This Row],[Patient Gender]],1)="F","Female","Male")</f>
        <v>Female</v>
      </c>
    </row>
    <row r="2387" spans="1:20" x14ac:dyDescent="0.3">
      <c r="A2387" t="s">
        <v>2491</v>
      </c>
      <c r="B2387" s="1">
        <v>45203.189583333333</v>
      </c>
      <c r="C2387" t="s">
        <v>13</v>
      </c>
      <c r="D2387">
        <v>46</v>
      </c>
      <c r="E2387" t="s">
        <v>19</v>
      </c>
      <c r="F2387" t="s">
        <v>17</v>
      </c>
      <c r="G2387" t="b">
        <v>0</v>
      </c>
      <c r="I2387">
        <v>34</v>
      </c>
      <c r="J2387" t="b">
        <v>0</v>
      </c>
      <c r="K2387">
        <f>YEAR(Table1[[#This Row],[Patient Admission Date]])</f>
        <v>2023</v>
      </c>
      <c r="L2387" t="str">
        <f>TEXT(Table1[[#This Row],[Patient Admission Date]],"mmm")</f>
        <v>Oct</v>
      </c>
      <c r="M2387" t="str">
        <f>TEXT(Table1[[#This Row],[Patient Admission Date]],"ddd")</f>
        <v>Wed</v>
      </c>
      <c r="N2387" t="str">
        <f>TEXT(INT(HOUR(Table1[[#This Row],[Patient Admission Date]])/3)*3,"00")&amp;"-"&amp;TEXT(INT(HOUR(Table1[[#This Row],[Patient Admission Date]])/3)*3+3,"00")</f>
        <v>03-06</v>
      </c>
      <c r="O2387" t="str" cm="1">
        <f t="array" ref="O2387">_xlfn.IFS(Table1[[#This Row],[Patient Age]]&lt;=14,"0-14",Table1[[#This Row],[Patient Age]]&lt;=29,"15-29",Table1[[#This Row],[Patient Age]]&lt;=44,"30-44",Table1[[#This Row],[Patient Age]]&lt;=59,"45-59",Table1[[#This Row],[Patient Age]]&lt;=74,"60-74",TRUE,"75+")</f>
        <v>45-59</v>
      </c>
      <c r="P2387" t="str" cm="1">
        <f t="array" ref="P2387">_xlfn.IFS(Table1[[#This Row],[Patient Waittime]]&lt;=15,"0-15",Table1[[#This Row],[Patient Waittime]]&lt;=30,"16-30",Table1[[#This Row],[Patient Waittime]]&lt;=45,"31-45",Table1[[#This Row],[Patient Waittime]]&lt;=60,"46-60",TRUE,"60+")</f>
        <v>31-45</v>
      </c>
      <c r="Q2387">
        <f>--(Table1[[#This Row],[Patient Waittime]]&lt;=30)</f>
        <v>0</v>
      </c>
      <c r="R2387">
        <f>--Table1[[#This Row],[Patient Admission Flag]]</f>
        <v>0</v>
      </c>
      <c r="S2387">
        <f>--AND(Table1[[#This Row],[WithinTarget]]=1,Table1[[#This Row],[Patient Satisfaction Score]]&gt;=7)</f>
        <v>0</v>
      </c>
      <c r="T2387" t="str">
        <f>IF(LEFT(Table1[[#This Row],[Patient Gender]],1)="F","Female","Male")</f>
        <v>Female</v>
      </c>
    </row>
    <row r="2388" spans="1:20" x14ac:dyDescent="0.3">
      <c r="A2388" t="s">
        <v>2492</v>
      </c>
      <c r="B2388" s="1">
        <v>45462.357638888891</v>
      </c>
      <c r="C2388" t="s">
        <v>13</v>
      </c>
      <c r="D2388">
        <v>78</v>
      </c>
      <c r="E2388" t="s">
        <v>19</v>
      </c>
      <c r="F2388" t="s">
        <v>17</v>
      </c>
      <c r="G2388" t="b">
        <v>0</v>
      </c>
      <c r="I2388">
        <v>47</v>
      </c>
      <c r="J2388" t="b">
        <v>0</v>
      </c>
      <c r="K2388">
        <f>YEAR(Table1[[#This Row],[Patient Admission Date]])</f>
        <v>2024</v>
      </c>
      <c r="L2388" t="str">
        <f>TEXT(Table1[[#This Row],[Patient Admission Date]],"mmm")</f>
        <v>Jun</v>
      </c>
      <c r="M2388" t="str">
        <f>TEXT(Table1[[#This Row],[Patient Admission Date]],"ddd")</f>
        <v>Wed</v>
      </c>
      <c r="N2388" t="str">
        <f>TEXT(INT(HOUR(Table1[[#This Row],[Patient Admission Date]])/3)*3,"00")&amp;"-"&amp;TEXT(INT(HOUR(Table1[[#This Row],[Patient Admission Date]])/3)*3+3,"00")</f>
        <v>06-09</v>
      </c>
      <c r="O2388" t="str" cm="1">
        <f t="array" ref="O2388">_xlfn.IFS(Table1[[#This Row],[Patient Age]]&lt;=14,"0-14",Table1[[#This Row],[Patient Age]]&lt;=29,"15-29",Table1[[#This Row],[Patient Age]]&lt;=44,"30-44",Table1[[#This Row],[Patient Age]]&lt;=59,"45-59",Table1[[#This Row],[Patient Age]]&lt;=74,"60-74",TRUE,"75+")</f>
        <v>75+</v>
      </c>
      <c r="P2388" t="str" cm="1">
        <f t="array" ref="P2388">_xlfn.IFS(Table1[[#This Row],[Patient Waittime]]&lt;=15,"0-15",Table1[[#This Row],[Patient Waittime]]&lt;=30,"16-30",Table1[[#This Row],[Patient Waittime]]&lt;=45,"31-45",Table1[[#This Row],[Patient Waittime]]&lt;=60,"46-60",TRUE,"60+")</f>
        <v>46-60</v>
      </c>
      <c r="Q2388">
        <f>--(Table1[[#This Row],[Patient Waittime]]&lt;=30)</f>
        <v>0</v>
      </c>
      <c r="R2388">
        <f>--Table1[[#This Row],[Patient Admission Flag]]</f>
        <v>0</v>
      </c>
      <c r="S2388">
        <f>--AND(Table1[[#This Row],[WithinTarget]]=1,Table1[[#This Row],[Patient Satisfaction Score]]&gt;=7)</f>
        <v>0</v>
      </c>
      <c r="T2388" t="str">
        <f>IF(LEFT(Table1[[#This Row],[Patient Gender]],1)="F","Female","Male")</f>
        <v>Female</v>
      </c>
    </row>
    <row r="2389" spans="1:20" x14ac:dyDescent="0.3">
      <c r="A2389" t="s">
        <v>2493</v>
      </c>
      <c r="B2389" s="1">
        <v>45239.243055555555</v>
      </c>
      <c r="C2389" t="s">
        <v>13</v>
      </c>
      <c r="D2389">
        <v>56</v>
      </c>
      <c r="E2389" t="s">
        <v>19</v>
      </c>
      <c r="F2389" t="s">
        <v>17</v>
      </c>
      <c r="G2389" t="b">
        <v>0</v>
      </c>
      <c r="I2389">
        <v>12</v>
      </c>
      <c r="J2389" t="b">
        <v>0</v>
      </c>
      <c r="K2389">
        <f>YEAR(Table1[[#This Row],[Patient Admission Date]])</f>
        <v>2023</v>
      </c>
      <c r="L2389" t="str">
        <f>TEXT(Table1[[#This Row],[Patient Admission Date]],"mmm")</f>
        <v>Nov</v>
      </c>
      <c r="M2389" t="str">
        <f>TEXT(Table1[[#This Row],[Patient Admission Date]],"ddd")</f>
        <v>Thu</v>
      </c>
      <c r="N2389" t="str">
        <f>TEXT(INT(HOUR(Table1[[#This Row],[Patient Admission Date]])/3)*3,"00")&amp;"-"&amp;TEXT(INT(HOUR(Table1[[#This Row],[Patient Admission Date]])/3)*3+3,"00")</f>
        <v>03-06</v>
      </c>
      <c r="O2389" t="str" cm="1">
        <f t="array" ref="O2389">_xlfn.IFS(Table1[[#This Row],[Patient Age]]&lt;=14,"0-14",Table1[[#This Row],[Patient Age]]&lt;=29,"15-29",Table1[[#This Row],[Patient Age]]&lt;=44,"30-44",Table1[[#This Row],[Patient Age]]&lt;=59,"45-59",Table1[[#This Row],[Patient Age]]&lt;=74,"60-74",TRUE,"75+")</f>
        <v>45-59</v>
      </c>
      <c r="P2389" t="str" cm="1">
        <f t="array" ref="P2389">_xlfn.IFS(Table1[[#This Row],[Patient Waittime]]&lt;=15,"0-15",Table1[[#This Row],[Patient Waittime]]&lt;=30,"16-30",Table1[[#This Row],[Patient Waittime]]&lt;=45,"31-45",Table1[[#This Row],[Patient Waittime]]&lt;=60,"46-60",TRUE,"60+")</f>
        <v>0-15</v>
      </c>
      <c r="Q2389">
        <f>--(Table1[[#This Row],[Patient Waittime]]&lt;=30)</f>
        <v>1</v>
      </c>
      <c r="R2389">
        <f>--Table1[[#This Row],[Patient Admission Flag]]</f>
        <v>0</v>
      </c>
      <c r="S2389">
        <f>--AND(Table1[[#This Row],[WithinTarget]]=1,Table1[[#This Row],[Patient Satisfaction Score]]&gt;=7)</f>
        <v>0</v>
      </c>
      <c r="T2389" t="str">
        <f>IF(LEFT(Table1[[#This Row],[Patient Gender]],1)="F","Female","Male")</f>
        <v>Female</v>
      </c>
    </row>
    <row r="2390" spans="1:20" x14ac:dyDescent="0.3">
      <c r="A2390" t="s">
        <v>2494</v>
      </c>
      <c r="B2390" s="1">
        <v>45268.07708333333</v>
      </c>
      <c r="C2390" t="s">
        <v>13</v>
      </c>
      <c r="D2390">
        <v>72</v>
      </c>
      <c r="E2390" t="s">
        <v>19</v>
      </c>
      <c r="F2390" t="s">
        <v>17</v>
      </c>
      <c r="G2390" t="b">
        <v>0</v>
      </c>
      <c r="I2390">
        <v>49</v>
      </c>
      <c r="J2390" t="b">
        <v>0</v>
      </c>
      <c r="K2390">
        <f>YEAR(Table1[[#This Row],[Patient Admission Date]])</f>
        <v>2023</v>
      </c>
      <c r="L2390" t="str">
        <f>TEXT(Table1[[#This Row],[Patient Admission Date]],"mmm")</f>
        <v>Dec</v>
      </c>
      <c r="M2390" t="str">
        <f>TEXT(Table1[[#This Row],[Patient Admission Date]],"ddd")</f>
        <v>Fri</v>
      </c>
      <c r="N2390" t="str">
        <f>TEXT(INT(HOUR(Table1[[#This Row],[Patient Admission Date]])/3)*3,"00")&amp;"-"&amp;TEXT(INT(HOUR(Table1[[#This Row],[Patient Admission Date]])/3)*3+3,"00")</f>
        <v>00-03</v>
      </c>
      <c r="O2390" t="str" cm="1">
        <f t="array" ref="O2390">_xlfn.IFS(Table1[[#This Row],[Patient Age]]&lt;=14,"0-14",Table1[[#This Row],[Patient Age]]&lt;=29,"15-29",Table1[[#This Row],[Patient Age]]&lt;=44,"30-44",Table1[[#This Row],[Patient Age]]&lt;=59,"45-59",Table1[[#This Row],[Patient Age]]&lt;=74,"60-74",TRUE,"75+")</f>
        <v>60-74</v>
      </c>
      <c r="P2390" t="str" cm="1">
        <f t="array" ref="P2390">_xlfn.IFS(Table1[[#This Row],[Patient Waittime]]&lt;=15,"0-15",Table1[[#This Row],[Patient Waittime]]&lt;=30,"16-30",Table1[[#This Row],[Patient Waittime]]&lt;=45,"31-45",Table1[[#This Row],[Patient Waittime]]&lt;=60,"46-60",TRUE,"60+")</f>
        <v>46-60</v>
      </c>
      <c r="Q2390">
        <f>--(Table1[[#This Row],[Patient Waittime]]&lt;=30)</f>
        <v>0</v>
      </c>
      <c r="R2390">
        <f>--Table1[[#This Row],[Patient Admission Flag]]</f>
        <v>0</v>
      </c>
      <c r="S2390">
        <f>--AND(Table1[[#This Row],[WithinTarget]]=1,Table1[[#This Row],[Patient Satisfaction Score]]&gt;=7)</f>
        <v>0</v>
      </c>
      <c r="T2390" t="str">
        <f>IF(LEFT(Table1[[#This Row],[Patient Gender]],1)="F","Female","Male")</f>
        <v>Female</v>
      </c>
    </row>
    <row r="2391" spans="1:20" x14ac:dyDescent="0.3">
      <c r="A2391" t="s">
        <v>2495</v>
      </c>
      <c r="B2391" s="1">
        <v>45516.615277777775</v>
      </c>
      <c r="C2391" t="s">
        <v>13</v>
      </c>
      <c r="D2391">
        <v>27</v>
      </c>
      <c r="E2391" t="s">
        <v>19</v>
      </c>
      <c r="F2391" t="s">
        <v>17</v>
      </c>
      <c r="G2391" t="b">
        <v>0</v>
      </c>
      <c r="I2391">
        <v>52</v>
      </c>
      <c r="J2391" t="b">
        <v>0</v>
      </c>
      <c r="K2391">
        <f>YEAR(Table1[[#This Row],[Patient Admission Date]])</f>
        <v>2024</v>
      </c>
      <c r="L2391" t="str">
        <f>TEXT(Table1[[#This Row],[Patient Admission Date]],"mmm")</f>
        <v>Aug</v>
      </c>
      <c r="M2391" t="str">
        <f>TEXT(Table1[[#This Row],[Patient Admission Date]],"ddd")</f>
        <v>Mon</v>
      </c>
      <c r="N2391" t="str">
        <f>TEXT(INT(HOUR(Table1[[#This Row],[Patient Admission Date]])/3)*3,"00")&amp;"-"&amp;TEXT(INT(HOUR(Table1[[#This Row],[Patient Admission Date]])/3)*3+3,"00")</f>
        <v>12-15</v>
      </c>
      <c r="O2391" t="str" cm="1">
        <f t="array" ref="O2391">_xlfn.IFS(Table1[[#This Row],[Patient Age]]&lt;=14,"0-14",Table1[[#This Row],[Patient Age]]&lt;=29,"15-29",Table1[[#This Row],[Patient Age]]&lt;=44,"30-44",Table1[[#This Row],[Patient Age]]&lt;=59,"45-59",Table1[[#This Row],[Patient Age]]&lt;=74,"60-74",TRUE,"75+")</f>
        <v>15-29</v>
      </c>
      <c r="P2391" t="str" cm="1">
        <f t="array" ref="P2391">_xlfn.IFS(Table1[[#This Row],[Patient Waittime]]&lt;=15,"0-15",Table1[[#This Row],[Patient Waittime]]&lt;=30,"16-30",Table1[[#This Row],[Patient Waittime]]&lt;=45,"31-45",Table1[[#This Row],[Patient Waittime]]&lt;=60,"46-60",TRUE,"60+")</f>
        <v>46-60</v>
      </c>
      <c r="Q2391">
        <f>--(Table1[[#This Row],[Patient Waittime]]&lt;=30)</f>
        <v>0</v>
      </c>
      <c r="R2391">
        <f>--Table1[[#This Row],[Patient Admission Flag]]</f>
        <v>0</v>
      </c>
      <c r="S2391">
        <f>--AND(Table1[[#This Row],[WithinTarget]]=1,Table1[[#This Row],[Patient Satisfaction Score]]&gt;=7)</f>
        <v>0</v>
      </c>
      <c r="T2391" t="str">
        <f>IF(LEFT(Table1[[#This Row],[Patient Gender]],1)="F","Female","Male")</f>
        <v>Female</v>
      </c>
    </row>
    <row r="2392" spans="1:20" x14ac:dyDescent="0.3">
      <c r="A2392" t="s">
        <v>2496</v>
      </c>
      <c r="B2392" s="1">
        <v>45499.05</v>
      </c>
      <c r="C2392" t="s">
        <v>13</v>
      </c>
      <c r="D2392">
        <v>29</v>
      </c>
      <c r="E2392" t="s">
        <v>19</v>
      </c>
      <c r="F2392" t="s">
        <v>17</v>
      </c>
      <c r="G2392" t="b">
        <v>0</v>
      </c>
      <c r="I2392">
        <v>38</v>
      </c>
      <c r="J2392" t="b">
        <v>0</v>
      </c>
      <c r="K2392">
        <f>YEAR(Table1[[#This Row],[Patient Admission Date]])</f>
        <v>2024</v>
      </c>
      <c r="L2392" t="str">
        <f>TEXT(Table1[[#This Row],[Patient Admission Date]],"mmm")</f>
        <v>Jul</v>
      </c>
      <c r="M2392" t="str">
        <f>TEXT(Table1[[#This Row],[Patient Admission Date]],"ddd")</f>
        <v>Fri</v>
      </c>
      <c r="N2392" t="str">
        <f>TEXT(INT(HOUR(Table1[[#This Row],[Patient Admission Date]])/3)*3,"00")&amp;"-"&amp;TEXT(INT(HOUR(Table1[[#This Row],[Patient Admission Date]])/3)*3+3,"00")</f>
        <v>00-03</v>
      </c>
      <c r="O2392" t="str" cm="1">
        <f t="array" ref="O2392">_xlfn.IFS(Table1[[#This Row],[Patient Age]]&lt;=14,"0-14",Table1[[#This Row],[Patient Age]]&lt;=29,"15-29",Table1[[#This Row],[Patient Age]]&lt;=44,"30-44",Table1[[#This Row],[Patient Age]]&lt;=59,"45-59",Table1[[#This Row],[Patient Age]]&lt;=74,"60-74",TRUE,"75+")</f>
        <v>15-29</v>
      </c>
      <c r="P2392" t="str" cm="1">
        <f t="array" ref="P2392">_xlfn.IFS(Table1[[#This Row],[Patient Waittime]]&lt;=15,"0-15",Table1[[#This Row],[Patient Waittime]]&lt;=30,"16-30",Table1[[#This Row],[Patient Waittime]]&lt;=45,"31-45",Table1[[#This Row],[Patient Waittime]]&lt;=60,"46-60",TRUE,"60+")</f>
        <v>31-45</v>
      </c>
      <c r="Q2392">
        <f>--(Table1[[#This Row],[Patient Waittime]]&lt;=30)</f>
        <v>0</v>
      </c>
      <c r="R2392">
        <f>--Table1[[#This Row],[Patient Admission Flag]]</f>
        <v>0</v>
      </c>
      <c r="S2392">
        <f>--AND(Table1[[#This Row],[WithinTarget]]=1,Table1[[#This Row],[Patient Satisfaction Score]]&gt;=7)</f>
        <v>0</v>
      </c>
      <c r="T2392" t="str">
        <f>IF(LEFT(Table1[[#This Row],[Patient Gender]],1)="F","Female","Male")</f>
        <v>Female</v>
      </c>
    </row>
    <row r="2393" spans="1:20" x14ac:dyDescent="0.3">
      <c r="A2393" t="s">
        <v>2497</v>
      </c>
      <c r="B2393" s="1">
        <v>45403.299305555556</v>
      </c>
      <c r="C2393" t="s">
        <v>13</v>
      </c>
      <c r="D2393">
        <v>31</v>
      </c>
      <c r="E2393" t="s">
        <v>19</v>
      </c>
      <c r="F2393" t="s">
        <v>17</v>
      </c>
      <c r="G2393" t="b">
        <v>0</v>
      </c>
      <c r="I2393">
        <v>40</v>
      </c>
      <c r="J2393" t="b">
        <v>0</v>
      </c>
      <c r="K2393">
        <f>YEAR(Table1[[#This Row],[Patient Admission Date]])</f>
        <v>2024</v>
      </c>
      <c r="L2393" t="str">
        <f>TEXT(Table1[[#This Row],[Patient Admission Date]],"mmm")</f>
        <v>Apr</v>
      </c>
      <c r="M2393" t="str">
        <f>TEXT(Table1[[#This Row],[Patient Admission Date]],"ddd")</f>
        <v>Sun</v>
      </c>
      <c r="N2393" t="str">
        <f>TEXT(INT(HOUR(Table1[[#This Row],[Patient Admission Date]])/3)*3,"00")&amp;"-"&amp;TEXT(INT(HOUR(Table1[[#This Row],[Patient Admission Date]])/3)*3+3,"00")</f>
        <v>06-09</v>
      </c>
      <c r="O2393" t="str" cm="1">
        <f t="array" ref="O2393">_xlfn.IFS(Table1[[#This Row],[Patient Age]]&lt;=14,"0-14",Table1[[#This Row],[Patient Age]]&lt;=29,"15-29",Table1[[#This Row],[Patient Age]]&lt;=44,"30-44",Table1[[#This Row],[Patient Age]]&lt;=59,"45-59",Table1[[#This Row],[Patient Age]]&lt;=74,"60-74",TRUE,"75+")</f>
        <v>30-44</v>
      </c>
      <c r="P2393" t="str" cm="1">
        <f t="array" ref="P2393">_xlfn.IFS(Table1[[#This Row],[Patient Waittime]]&lt;=15,"0-15",Table1[[#This Row],[Patient Waittime]]&lt;=30,"16-30",Table1[[#This Row],[Patient Waittime]]&lt;=45,"31-45",Table1[[#This Row],[Patient Waittime]]&lt;=60,"46-60",TRUE,"60+")</f>
        <v>31-45</v>
      </c>
      <c r="Q2393">
        <f>--(Table1[[#This Row],[Patient Waittime]]&lt;=30)</f>
        <v>0</v>
      </c>
      <c r="R2393">
        <f>--Table1[[#This Row],[Patient Admission Flag]]</f>
        <v>0</v>
      </c>
      <c r="S2393">
        <f>--AND(Table1[[#This Row],[WithinTarget]]=1,Table1[[#This Row],[Patient Satisfaction Score]]&gt;=7)</f>
        <v>0</v>
      </c>
      <c r="T2393" t="str">
        <f>IF(LEFT(Table1[[#This Row],[Patient Gender]],1)="F","Female","Male")</f>
        <v>Female</v>
      </c>
    </row>
    <row r="2394" spans="1:20" x14ac:dyDescent="0.3">
      <c r="A2394" t="s">
        <v>2498</v>
      </c>
      <c r="B2394" s="1">
        <v>45187.175000000003</v>
      </c>
      <c r="C2394" t="s">
        <v>13</v>
      </c>
      <c r="D2394">
        <v>48</v>
      </c>
      <c r="E2394" t="s">
        <v>19</v>
      </c>
      <c r="F2394" t="s">
        <v>17</v>
      </c>
      <c r="G2394" t="b">
        <v>0</v>
      </c>
      <c r="I2394">
        <v>48</v>
      </c>
      <c r="J2394" t="b">
        <v>0</v>
      </c>
      <c r="K2394">
        <f>YEAR(Table1[[#This Row],[Patient Admission Date]])</f>
        <v>2023</v>
      </c>
      <c r="L2394" t="str">
        <f>TEXT(Table1[[#This Row],[Patient Admission Date]],"mmm")</f>
        <v>Sep</v>
      </c>
      <c r="M2394" t="str">
        <f>TEXT(Table1[[#This Row],[Patient Admission Date]],"ddd")</f>
        <v>Mon</v>
      </c>
      <c r="N2394" t="str">
        <f>TEXT(INT(HOUR(Table1[[#This Row],[Patient Admission Date]])/3)*3,"00")&amp;"-"&amp;TEXT(INT(HOUR(Table1[[#This Row],[Patient Admission Date]])/3)*3+3,"00")</f>
        <v>03-06</v>
      </c>
      <c r="O2394" t="str" cm="1">
        <f t="array" ref="O2394">_xlfn.IFS(Table1[[#This Row],[Patient Age]]&lt;=14,"0-14",Table1[[#This Row],[Patient Age]]&lt;=29,"15-29",Table1[[#This Row],[Patient Age]]&lt;=44,"30-44",Table1[[#This Row],[Patient Age]]&lt;=59,"45-59",Table1[[#This Row],[Patient Age]]&lt;=74,"60-74",TRUE,"75+")</f>
        <v>45-59</v>
      </c>
      <c r="P2394" t="str" cm="1">
        <f t="array" ref="P2394">_xlfn.IFS(Table1[[#This Row],[Patient Waittime]]&lt;=15,"0-15",Table1[[#This Row],[Patient Waittime]]&lt;=30,"16-30",Table1[[#This Row],[Patient Waittime]]&lt;=45,"31-45",Table1[[#This Row],[Patient Waittime]]&lt;=60,"46-60",TRUE,"60+")</f>
        <v>46-60</v>
      </c>
      <c r="Q2394">
        <f>--(Table1[[#This Row],[Patient Waittime]]&lt;=30)</f>
        <v>0</v>
      </c>
      <c r="R2394">
        <f>--Table1[[#This Row],[Patient Admission Flag]]</f>
        <v>0</v>
      </c>
      <c r="S2394">
        <f>--AND(Table1[[#This Row],[WithinTarget]]=1,Table1[[#This Row],[Patient Satisfaction Score]]&gt;=7)</f>
        <v>0</v>
      </c>
      <c r="T2394" t="str">
        <f>IF(LEFT(Table1[[#This Row],[Patient Gender]],1)="F","Female","Male")</f>
        <v>Female</v>
      </c>
    </row>
    <row r="2395" spans="1:20" x14ac:dyDescent="0.3">
      <c r="A2395" t="s">
        <v>2499</v>
      </c>
      <c r="B2395" s="1">
        <v>45410.597916666666</v>
      </c>
      <c r="C2395" t="s">
        <v>13</v>
      </c>
      <c r="D2395">
        <v>6</v>
      </c>
      <c r="E2395" t="s">
        <v>19</v>
      </c>
      <c r="F2395" t="s">
        <v>17</v>
      </c>
      <c r="G2395" t="b">
        <v>0</v>
      </c>
      <c r="I2395">
        <v>45</v>
      </c>
      <c r="J2395" t="b">
        <v>0</v>
      </c>
      <c r="K2395">
        <f>YEAR(Table1[[#This Row],[Patient Admission Date]])</f>
        <v>2024</v>
      </c>
      <c r="L2395" t="str">
        <f>TEXT(Table1[[#This Row],[Patient Admission Date]],"mmm")</f>
        <v>Apr</v>
      </c>
      <c r="M2395" t="str">
        <f>TEXT(Table1[[#This Row],[Patient Admission Date]],"ddd")</f>
        <v>Sun</v>
      </c>
      <c r="N2395" t="str">
        <f>TEXT(INT(HOUR(Table1[[#This Row],[Patient Admission Date]])/3)*3,"00")&amp;"-"&amp;TEXT(INT(HOUR(Table1[[#This Row],[Patient Admission Date]])/3)*3+3,"00")</f>
        <v>12-15</v>
      </c>
      <c r="O2395" t="str" cm="1">
        <f t="array" ref="O2395">_xlfn.IFS(Table1[[#This Row],[Patient Age]]&lt;=14,"0-14",Table1[[#This Row],[Patient Age]]&lt;=29,"15-29",Table1[[#This Row],[Patient Age]]&lt;=44,"30-44",Table1[[#This Row],[Patient Age]]&lt;=59,"45-59",Table1[[#This Row],[Patient Age]]&lt;=74,"60-74",TRUE,"75+")</f>
        <v>0-14</v>
      </c>
      <c r="P2395" t="str" cm="1">
        <f t="array" ref="P2395">_xlfn.IFS(Table1[[#This Row],[Patient Waittime]]&lt;=15,"0-15",Table1[[#This Row],[Patient Waittime]]&lt;=30,"16-30",Table1[[#This Row],[Patient Waittime]]&lt;=45,"31-45",Table1[[#This Row],[Patient Waittime]]&lt;=60,"46-60",TRUE,"60+")</f>
        <v>31-45</v>
      </c>
      <c r="Q2395">
        <f>--(Table1[[#This Row],[Patient Waittime]]&lt;=30)</f>
        <v>0</v>
      </c>
      <c r="R2395">
        <f>--Table1[[#This Row],[Patient Admission Flag]]</f>
        <v>0</v>
      </c>
      <c r="S2395">
        <f>--AND(Table1[[#This Row],[WithinTarget]]=1,Table1[[#This Row],[Patient Satisfaction Score]]&gt;=7)</f>
        <v>0</v>
      </c>
      <c r="T2395" t="str">
        <f>IF(LEFT(Table1[[#This Row],[Patient Gender]],1)="F","Female","Male")</f>
        <v>Female</v>
      </c>
    </row>
    <row r="2396" spans="1:20" x14ac:dyDescent="0.3">
      <c r="A2396" t="s">
        <v>2500</v>
      </c>
      <c r="B2396" s="1">
        <v>45274.840277777781</v>
      </c>
      <c r="C2396" t="s">
        <v>13</v>
      </c>
      <c r="D2396">
        <v>43</v>
      </c>
      <c r="E2396" t="s">
        <v>19</v>
      </c>
      <c r="F2396" t="s">
        <v>17</v>
      </c>
      <c r="G2396" t="b">
        <v>0</v>
      </c>
      <c r="I2396">
        <v>49</v>
      </c>
      <c r="J2396" t="b">
        <v>0</v>
      </c>
      <c r="K2396">
        <f>YEAR(Table1[[#This Row],[Patient Admission Date]])</f>
        <v>2023</v>
      </c>
      <c r="L2396" t="str">
        <f>TEXT(Table1[[#This Row],[Patient Admission Date]],"mmm")</f>
        <v>Dec</v>
      </c>
      <c r="M2396" t="str">
        <f>TEXT(Table1[[#This Row],[Patient Admission Date]],"ddd")</f>
        <v>Thu</v>
      </c>
      <c r="N2396" t="str">
        <f>TEXT(INT(HOUR(Table1[[#This Row],[Patient Admission Date]])/3)*3,"00")&amp;"-"&amp;TEXT(INT(HOUR(Table1[[#This Row],[Patient Admission Date]])/3)*3+3,"00")</f>
        <v>18-21</v>
      </c>
      <c r="O2396" t="str" cm="1">
        <f t="array" ref="O2396">_xlfn.IFS(Table1[[#This Row],[Patient Age]]&lt;=14,"0-14",Table1[[#This Row],[Patient Age]]&lt;=29,"15-29",Table1[[#This Row],[Patient Age]]&lt;=44,"30-44",Table1[[#This Row],[Patient Age]]&lt;=59,"45-59",Table1[[#This Row],[Patient Age]]&lt;=74,"60-74",TRUE,"75+")</f>
        <v>30-44</v>
      </c>
      <c r="P2396" t="str" cm="1">
        <f t="array" ref="P2396">_xlfn.IFS(Table1[[#This Row],[Patient Waittime]]&lt;=15,"0-15",Table1[[#This Row],[Patient Waittime]]&lt;=30,"16-30",Table1[[#This Row],[Patient Waittime]]&lt;=45,"31-45",Table1[[#This Row],[Patient Waittime]]&lt;=60,"46-60",TRUE,"60+")</f>
        <v>46-60</v>
      </c>
      <c r="Q2396">
        <f>--(Table1[[#This Row],[Patient Waittime]]&lt;=30)</f>
        <v>0</v>
      </c>
      <c r="R2396">
        <f>--Table1[[#This Row],[Patient Admission Flag]]</f>
        <v>0</v>
      </c>
      <c r="S2396">
        <f>--AND(Table1[[#This Row],[WithinTarget]]=1,Table1[[#This Row],[Patient Satisfaction Score]]&gt;=7)</f>
        <v>0</v>
      </c>
      <c r="T2396" t="str">
        <f>IF(LEFT(Table1[[#This Row],[Patient Gender]],1)="F","Female","Male")</f>
        <v>Female</v>
      </c>
    </row>
    <row r="2397" spans="1:20" x14ac:dyDescent="0.3">
      <c r="A2397" t="s">
        <v>2501</v>
      </c>
      <c r="B2397" s="1">
        <v>45434.202777777777</v>
      </c>
      <c r="C2397" t="s">
        <v>13</v>
      </c>
      <c r="D2397">
        <v>46</v>
      </c>
      <c r="E2397" t="s">
        <v>19</v>
      </c>
      <c r="F2397" t="s">
        <v>17</v>
      </c>
      <c r="G2397" t="b">
        <v>0</v>
      </c>
      <c r="I2397">
        <v>20</v>
      </c>
      <c r="J2397" t="b">
        <v>0</v>
      </c>
      <c r="K2397">
        <f>YEAR(Table1[[#This Row],[Patient Admission Date]])</f>
        <v>2024</v>
      </c>
      <c r="L2397" t="str">
        <f>TEXT(Table1[[#This Row],[Patient Admission Date]],"mmm")</f>
        <v>May</v>
      </c>
      <c r="M2397" t="str">
        <f>TEXT(Table1[[#This Row],[Patient Admission Date]],"ddd")</f>
        <v>Wed</v>
      </c>
      <c r="N2397" t="str">
        <f>TEXT(INT(HOUR(Table1[[#This Row],[Patient Admission Date]])/3)*3,"00")&amp;"-"&amp;TEXT(INT(HOUR(Table1[[#This Row],[Patient Admission Date]])/3)*3+3,"00")</f>
        <v>03-06</v>
      </c>
      <c r="O2397" t="str" cm="1">
        <f t="array" ref="O2397">_xlfn.IFS(Table1[[#This Row],[Patient Age]]&lt;=14,"0-14",Table1[[#This Row],[Patient Age]]&lt;=29,"15-29",Table1[[#This Row],[Patient Age]]&lt;=44,"30-44",Table1[[#This Row],[Patient Age]]&lt;=59,"45-59",Table1[[#This Row],[Patient Age]]&lt;=74,"60-74",TRUE,"75+")</f>
        <v>45-59</v>
      </c>
      <c r="P2397" t="str" cm="1">
        <f t="array" ref="P2397">_xlfn.IFS(Table1[[#This Row],[Patient Waittime]]&lt;=15,"0-15",Table1[[#This Row],[Patient Waittime]]&lt;=30,"16-30",Table1[[#This Row],[Patient Waittime]]&lt;=45,"31-45",Table1[[#This Row],[Patient Waittime]]&lt;=60,"46-60",TRUE,"60+")</f>
        <v>16-30</v>
      </c>
      <c r="Q2397">
        <f>--(Table1[[#This Row],[Patient Waittime]]&lt;=30)</f>
        <v>1</v>
      </c>
      <c r="R2397">
        <f>--Table1[[#This Row],[Patient Admission Flag]]</f>
        <v>0</v>
      </c>
      <c r="S2397">
        <f>--AND(Table1[[#This Row],[WithinTarget]]=1,Table1[[#This Row],[Patient Satisfaction Score]]&gt;=7)</f>
        <v>0</v>
      </c>
      <c r="T2397" t="str">
        <f>IF(LEFT(Table1[[#This Row],[Patient Gender]],1)="F","Female","Male")</f>
        <v>Female</v>
      </c>
    </row>
    <row r="2398" spans="1:20" x14ac:dyDescent="0.3">
      <c r="A2398" t="s">
        <v>2502</v>
      </c>
      <c r="B2398" s="1">
        <v>45094.013888888891</v>
      </c>
      <c r="C2398" t="s">
        <v>13</v>
      </c>
      <c r="D2398">
        <v>17</v>
      </c>
      <c r="E2398" t="s">
        <v>19</v>
      </c>
      <c r="F2398" t="s">
        <v>17</v>
      </c>
      <c r="G2398" t="b">
        <v>0</v>
      </c>
      <c r="I2398">
        <v>15</v>
      </c>
      <c r="J2398" t="b">
        <v>0</v>
      </c>
      <c r="K2398">
        <f>YEAR(Table1[[#This Row],[Patient Admission Date]])</f>
        <v>2023</v>
      </c>
      <c r="L2398" t="str">
        <f>TEXT(Table1[[#This Row],[Patient Admission Date]],"mmm")</f>
        <v>Jun</v>
      </c>
      <c r="M2398" t="str">
        <f>TEXT(Table1[[#This Row],[Patient Admission Date]],"ddd")</f>
        <v>Sat</v>
      </c>
      <c r="N2398" t="str">
        <f>TEXT(INT(HOUR(Table1[[#This Row],[Patient Admission Date]])/3)*3,"00")&amp;"-"&amp;TEXT(INT(HOUR(Table1[[#This Row],[Patient Admission Date]])/3)*3+3,"00")</f>
        <v>00-03</v>
      </c>
      <c r="O2398" t="str" cm="1">
        <f t="array" ref="O2398">_xlfn.IFS(Table1[[#This Row],[Patient Age]]&lt;=14,"0-14",Table1[[#This Row],[Patient Age]]&lt;=29,"15-29",Table1[[#This Row],[Patient Age]]&lt;=44,"30-44",Table1[[#This Row],[Patient Age]]&lt;=59,"45-59",Table1[[#This Row],[Patient Age]]&lt;=74,"60-74",TRUE,"75+")</f>
        <v>15-29</v>
      </c>
      <c r="P2398" t="str" cm="1">
        <f t="array" ref="P2398">_xlfn.IFS(Table1[[#This Row],[Patient Waittime]]&lt;=15,"0-15",Table1[[#This Row],[Patient Waittime]]&lt;=30,"16-30",Table1[[#This Row],[Patient Waittime]]&lt;=45,"31-45",Table1[[#This Row],[Patient Waittime]]&lt;=60,"46-60",TRUE,"60+")</f>
        <v>0-15</v>
      </c>
      <c r="Q2398">
        <f>--(Table1[[#This Row],[Patient Waittime]]&lt;=30)</f>
        <v>1</v>
      </c>
      <c r="R2398">
        <f>--Table1[[#This Row],[Patient Admission Flag]]</f>
        <v>0</v>
      </c>
      <c r="S2398">
        <f>--AND(Table1[[#This Row],[WithinTarget]]=1,Table1[[#This Row],[Patient Satisfaction Score]]&gt;=7)</f>
        <v>0</v>
      </c>
      <c r="T2398" t="str">
        <f>IF(LEFT(Table1[[#This Row],[Patient Gender]],1)="F","Female","Male")</f>
        <v>Female</v>
      </c>
    </row>
    <row r="2399" spans="1:20" x14ac:dyDescent="0.3">
      <c r="A2399" t="s">
        <v>2503</v>
      </c>
      <c r="B2399" s="1">
        <v>45224.197222222225</v>
      </c>
      <c r="C2399" t="s">
        <v>13</v>
      </c>
      <c r="D2399">
        <v>34</v>
      </c>
      <c r="E2399" t="s">
        <v>19</v>
      </c>
      <c r="F2399" t="s">
        <v>17</v>
      </c>
      <c r="G2399" t="b">
        <v>0</v>
      </c>
      <c r="I2399">
        <v>29</v>
      </c>
      <c r="J2399" t="b">
        <v>0</v>
      </c>
      <c r="K2399">
        <f>YEAR(Table1[[#This Row],[Patient Admission Date]])</f>
        <v>2023</v>
      </c>
      <c r="L2399" t="str">
        <f>TEXT(Table1[[#This Row],[Patient Admission Date]],"mmm")</f>
        <v>Oct</v>
      </c>
      <c r="M2399" t="str">
        <f>TEXT(Table1[[#This Row],[Patient Admission Date]],"ddd")</f>
        <v>Wed</v>
      </c>
      <c r="N2399" t="str">
        <f>TEXT(INT(HOUR(Table1[[#This Row],[Patient Admission Date]])/3)*3,"00")&amp;"-"&amp;TEXT(INT(HOUR(Table1[[#This Row],[Patient Admission Date]])/3)*3+3,"00")</f>
        <v>03-06</v>
      </c>
      <c r="O2399" t="str" cm="1">
        <f t="array" ref="O2399">_xlfn.IFS(Table1[[#This Row],[Patient Age]]&lt;=14,"0-14",Table1[[#This Row],[Patient Age]]&lt;=29,"15-29",Table1[[#This Row],[Patient Age]]&lt;=44,"30-44",Table1[[#This Row],[Patient Age]]&lt;=59,"45-59",Table1[[#This Row],[Patient Age]]&lt;=74,"60-74",TRUE,"75+")</f>
        <v>30-44</v>
      </c>
      <c r="P2399" t="str" cm="1">
        <f t="array" ref="P2399">_xlfn.IFS(Table1[[#This Row],[Patient Waittime]]&lt;=15,"0-15",Table1[[#This Row],[Patient Waittime]]&lt;=30,"16-30",Table1[[#This Row],[Patient Waittime]]&lt;=45,"31-45",Table1[[#This Row],[Patient Waittime]]&lt;=60,"46-60",TRUE,"60+")</f>
        <v>16-30</v>
      </c>
      <c r="Q2399">
        <f>--(Table1[[#This Row],[Patient Waittime]]&lt;=30)</f>
        <v>1</v>
      </c>
      <c r="R2399">
        <f>--Table1[[#This Row],[Patient Admission Flag]]</f>
        <v>0</v>
      </c>
      <c r="S2399">
        <f>--AND(Table1[[#This Row],[WithinTarget]]=1,Table1[[#This Row],[Patient Satisfaction Score]]&gt;=7)</f>
        <v>0</v>
      </c>
      <c r="T2399" t="str">
        <f>IF(LEFT(Table1[[#This Row],[Patient Gender]],1)="F","Female","Male")</f>
        <v>Female</v>
      </c>
    </row>
    <row r="2400" spans="1:20" x14ac:dyDescent="0.3">
      <c r="A2400" t="s">
        <v>2504</v>
      </c>
      <c r="B2400" s="1">
        <v>45574.115277777775</v>
      </c>
      <c r="C2400" t="s">
        <v>13</v>
      </c>
      <c r="D2400">
        <v>65</v>
      </c>
      <c r="E2400" t="s">
        <v>19</v>
      </c>
      <c r="F2400" t="s">
        <v>17</v>
      </c>
      <c r="G2400" t="b">
        <v>0</v>
      </c>
      <c r="I2400">
        <v>54</v>
      </c>
      <c r="J2400" t="b">
        <v>0</v>
      </c>
      <c r="K2400">
        <f>YEAR(Table1[[#This Row],[Patient Admission Date]])</f>
        <v>2024</v>
      </c>
      <c r="L2400" t="str">
        <f>TEXT(Table1[[#This Row],[Patient Admission Date]],"mmm")</f>
        <v>Oct</v>
      </c>
      <c r="M2400" t="str">
        <f>TEXT(Table1[[#This Row],[Patient Admission Date]],"ddd")</f>
        <v>Wed</v>
      </c>
      <c r="N2400" t="str">
        <f>TEXT(INT(HOUR(Table1[[#This Row],[Patient Admission Date]])/3)*3,"00")&amp;"-"&amp;TEXT(INT(HOUR(Table1[[#This Row],[Patient Admission Date]])/3)*3+3,"00")</f>
        <v>00-03</v>
      </c>
      <c r="O2400" t="str" cm="1">
        <f t="array" ref="O2400">_xlfn.IFS(Table1[[#This Row],[Patient Age]]&lt;=14,"0-14",Table1[[#This Row],[Patient Age]]&lt;=29,"15-29",Table1[[#This Row],[Patient Age]]&lt;=44,"30-44",Table1[[#This Row],[Patient Age]]&lt;=59,"45-59",Table1[[#This Row],[Patient Age]]&lt;=74,"60-74",TRUE,"75+")</f>
        <v>60-74</v>
      </c>
      <c r="P2400" t="str" cm="1">
        <f t="array" ref="P2400">_xlfn.IFS(Table1[[#This Row],[Patient Waittime]]&lt;=15,"0-15",Table1[[#This Row],[Patient Waittime]]&lt;=30,"16-30",Table1[[#This Row],[Patient Waittime]]&lt;=45,"31-45",Table1[[#This Row],[Patient Waittime]]&lt;=60,"46-60",TRUE,"60+")</f>
        <v>46-60</v>
      </c>
      <c r="Q2400">
        <f>--(Table1[[#This Row],[Patient Waittime]]&lt;=30)</f>
        <v>0</v>
      </c>
      <c r="R2400">
        <f>--Table1[[#This Row],[Patient Admission Flag]]</f>
        <v>0</v>
      </c>
      <c r="S2400">
        <f>--AND(Table1[[#This Row],[WithinTarget]]=1,Table1[[#This Row],[Patient Satisfaction Score]]&gt;=7)</f>
        <v>0</v>
      </c>
      <c r="T2400" t="str">
        <f>IF(LEFT(Table1[[#This Row],[Patient Gender]],1)="F","Female","Male")</f>
        <v>Female</v>
      </c>
    </row>
    <row r="2401" spans="1:20" x14ac:dyDescent="0.3">
      <c r="A2401" t="s">
        <v>2505</v>
      </c>
      <c r="B2401" s="1">
        <v>45156.745833333334</v>
      </c>
      <c r="C2401" t="s">
        <v>13</v>
      </c>
      <c r="D2401">
        <v>23</v>
      </c>
      <c r="E2401" t="s">
        <v>19</v>
      </c>
      <c r="F2401" t="s">
        <v>17</v>
      </c>
      <c r="G2401" t="b">
        <v>0</v>
      </c>
      <c r="I2401">
        <v>10</v>
      </c>
      <c r="J2401" t="b">
        <v>0</v>
      </c>
      <c r="K2401">
        <f>YEAR(Table1[[#This Row],[Patient Admission Date]])</f>
        <v>2023</v>
      </c>
      <c r="L2401" t="str">
        <f>TEXT(Table1[[#This Row],[Patient Admission Date]],"mmm")</f>
        <v>Aug</v>
      </c>
      <c r="M2401" t="str">
        <f>TEXT(Table1[[#This Row],[Patient Admission Date]],"ddd")</f>
        <v>Fri</v>
      </c>
      <c r="N2401" t="str">
        <f>TEXT(INT(HOUR(Table1[[#This Row],[Patient Admission Date]])/3)*3,"00")&amp;"-"&amp;TEXT(INT(HOUR(Table1[[#This Row],[Patient Admission Date]])/3)*3+3,"00")</f>
        <v>15-18</v>
      </c>
      <c r="O2401" t="str" cm="1">
        <f t="array" ref="O2401">_xlfn.IFS(Table1[[#This Row],[Patient Age]]&lt;=14,"0-14",Table1[[#This Row],[Patient Age]]&lt;=29,"15-29",Table1[[#This Row],[Patient Age]]&lt;=44,"30-44",Table1[[#This Row],[Patient Age]]&lt;=59,"45-59",Table1[[#This Row],[Patient Age]]&lt;=74,"60-74",TRUE,"75+")</f>
        <v>15-29</v>
      </c>
      <c r="P2401" t="str" cm="1">
        <f t="array" ref="P2401">_xlfn.IFS(Table1[[#This Row],[Patient Waittime]]&lt;=15,"0-15",Table1[[#This Row],[Patient Waittime]]&lt;=30,"16-30",Table1[[#This Row],[Patient Waittime]]&lt;=45,"31-45",Table1[[#This Row],[Patient Waittime]]&lt;=60,"46-60",TRUE,"60+")</f>
        <v>0-15</v>
      </c>
      <c r="Q2401">
        <f>--(Table1[[#This Row],[Patient Waittime]]&lt;=30)</f>
        <v>1</v>
      </c>
      <c r="R2401">
        <f>--Table1[[#This Row],[Patient Admission Flag]]</f>
        <v>0</v>
      </c>
      <c r="S2401">
        <f>--AND(Table1[[#This Row],[WithinTarget]]=1,Table1[[#This Row],[Patient Satisfaction Score]]&gt;=7)</f>
        <v>0</v>
      </c>
      <c r="T2401" t="str">
        <f>IF(LEFT(Table1[[#This Row],[Patient Gender]],1)="F","Female","Male")</f>
        <v>Female</v>
      </c>
    </row>
    <row r="2402" spans="1:20" x14ac:dyDescent="0.3">
      <c r="A2402" t="s">
        <v>2506</v>
      </c>
      <c r="B2402" s="1">
        <v>45330.929861111108</v>
      </c>
      <c r="C2402" t="s">
        <v>13</v>
      </c>
      <c r="D2402">
        <v>41</v>
      </c>
      <c r="E2402" t="s">
        <v>19</v>
      </c>
      <c r="F2402" t="s">
        <v>17</v>
      </c>
      <c r="G2402" t="b">
        <v>0</v>
      </c>
      <c r="H2402">
        <v>0</v>
      </c>
      <c r="I2402">
        <v>49</v>
      </c>
      <c r="J2402" t="b">
        <v>0</v>
      </c>
      <c r="K2402">
        <f>YEAR(Table1[[#This Row],[Patient Admission Date]])</f>
        <v>2024</v>
      </c>
      <c r="L2402" t="str">
        <f>TEXT(Table1[[#This Row],[Patient Admission Date]],"mmm")</f>
        <v>Feb</v>
      </c>
      <c r="M2402" t="str">
        <f>TEXT(Table1[[#This Row],[Patient Admission Date]],"ddd")</f>
        <v>Thu</v>
      </c>
      <c r="N2402" t="str">
        <f>TEXT(INT(HOUR(Table1[[#This Row],[Patient Admission Date]])/3)*3,"00")&amp;"-"&amp;TEXT(INT(HOUR(Table1[[#This Row],[Patient Admission Date]])/3)*3+3,"00")</f>
        <v>21-24</v>
      </c>
      <c r="O2402" t="str" cm="1">
        <f t="array" ref="O2402">_xlfn.IFS(Table1[[#This Row],[Patient Age]]&lt;=14,"0-14",Table1[[#This Row],[Patient Age]]&lt;=29,"15-29",Table1[[#This Row],[Patient Age]]&lt;=44,"30-44",Table1[[#This Row],[Patient Age]]&lt;=59,"45-59",Table1[[#This Row],[Patient Age]]&lt;=74,"60-74",TRUE,"75+")</f>
        <v>30-44</v>
      </c>
      <c r="P2402" t="str" cm="1">
        <f t="array" ref="P2402">_xlfn.IFS(Table1[[#This Row],[Patient Waittime]]&lt;=15,"0-15",Table1[[#This Row],[Patient Waittime]]&lt;=30,"16-30",Table1[[#This Row],[Patient Waittime]]&lt;=45,"31-45",Table1[[#This Row],[Patient Waittime]]&lt;=60,"46-60",TRUE,"60+")</f>
        <v>46-60</v>
      </c>
      <c r="Q2402">
        <f>--(Table1[[#This Row],[Patient Waittime]]&lt;=30)</f>
        <v>0</v>
      </c>
      <c r="R2402">
        <f>--Table1[[#This Row],[Patient Admission Flag]]</f>
        <v>0</v>
      </c>
      <c r="S2402">
        <f>--AND(Table1[[#This Row],[WithinTarget]]=1,Table1[[#This Row],[Patient Satisfaction Score]]&gt;=7)</f>
        <v>0</v>
      </c>
      <c r="T2402" t="str">
        <f>IF(LEFT(Table1[[#This Row],[Patient Gender]],1)="F","Female","Male")</f>
        <v>Female</v>
      </c>
    </row>
    <row r="2403" spans="1:20" x14ac:dyDescent="0.3">
      <c r="A2403" t="s">
        <v>2507</v>
      </c>
      <c r="B2403" s="1">
        <v>45229.599305555559</v>
      </c>
      <c r="C2403" t="s">
        <v>13</v>
      </c>
      <c r="D2403">
        <v>18</v>
      </c>
      <c r="E2403" t="s">
        <v>19</v>
      </c>
      <c r="F2403" t="s">
        <v>17</v>
      </c>
      <c r="G2403" t="b">
        <v>0</v>
      </c>
      <c r="H2403">
        <v>2</v>
      </c>
      <c r="I2403">
        <v>35</v>
      </c>
      <c r="J2403" t="b">
        <v>0</v>
      </c>
      <c r="K2403">
        <f>YEAR(Table1[[#This Row],[Patient Admission Date]])</f>
        <v>2023</v>
      </c>
      <c r="L2403" t="str">
        <f>TEXT(Table1[[#This Row],[Patient Admission Date]],"mmm")</f>
        <v>Oct</v>
      </c>
      <c r="M2403" t="str">
        <f>TEXT(Table1[[#This Row],[Patient Admission Date]],"ddd")</f>
        <v>Mon</v>
      </c>
      <c r="N2403" t="str">
        <f>TEXT(INT(HOUR(Table1[[#This Row],[Patient Admission Date]])/3)*3,"00")&amp;"-"&amp;TEXT(INT(HOUR(Table1[[#This Row],[Patient Admission Date]])/3)*3+3,"00")</f>
        <v>12-15</v>
      </c>
      <c r="O2403" t="str" cm="1">
        <f t="array" ref="O2403">_xlfn.IFS(Table1[[#This Row],[Patient Age]]&lt;=14,"0-14",Table1[[#This Row],[Patient Age]]&lt;=29,"15-29",Table1[[#This Row],[Patient Age]]&lt;=44,"30-44",Table1[[#This Row],[Patient Age]]&lt;=59,"45-59",Table1[[#This Row],[Patient Age]]&lt;=74,"60-74",TRUE,"75+")</f>
        <v>15-29</v>
      </c>
      <c r="P2403" t="str" cm="1">
        <f t="array" ref="P2403">_xlfn.IFS(Table1[[#This Row],[Patient Waittime]]&lt;=15,"0-15",Table1[[#This Row],[Patient Waittime]]&lt;=30,"16-30",Table1[[#This Row],[Patient Waittime]]&lt;=45,"31-45",Table1[[#This Row],[Patient Waittime]]&lt;=60,"46-60",TRUE,"60+")</f>
        <v>31-45</v>
      </c>
      <c r="Q2403">
        <f>--(Table1[[#This Row],[Patient Waittime]]&lt;=30)</f>
        <v>0</v>
      </c>
      <c r="R2403">
        <f>--Table1[[#This Row],[Patient Admission Flag]]</f>
        <v>0</v>
      </c>
      <c r="S2403">
        <f>--AND(Table1[[#This Row],[WithinTarget]]=1,Table1[[#This Row],[Patient Satisfaction Score]]&gt;=7)</f>
        <v>0</v>
      </c>
      <c r="T2403" t="str">
        <f>IF(LEFT(Table1[[#This Row],[Patient Gender]],1)="F","Female","Male")</f>
        <v>Female</v>
      </c>
    </row>
    <row r="2404" spans="1:20" x14ac:dyDescent="0.3">
      <c r="A2404" t="s">
        <v>2508</v>
      </c>
      <c r="B2404" s="1">
        <v>45532.658333333333</v>
      </c>
      <c r="C2404" t="s">
        <v>13</v>
      </c>
      <c r="D2404">
        <v>54</v>
      </c>
      <c r="E2404" t="s">
        <v>19</v>
      </c>
      <c r="F2404" t="s">
        <v>17</v>
      </c>
      <c r="G2404" t="b">
        <v>0</v>
      </c>
      <c r="H2404">
        <v>6</v>
      </c>
      <c r="I2404">
        <v>30</v>
      </c>
      <c r="J2404" t="b">
        <v>0</v>
      </c>
      <c r="K2404">
        <f>YEAR(Table1[[#This Row],[Patient Admission Date]])</f>
        <v>2024</v>
      </c>
      <c r="L2404" t="str">
        <f>TEXT(Table1[[#This Row],[Patient Admission Date]],"mmm")</f>
        <v>Aug</v>
      </c>
      <c r="M2404" t="str">
        <f>TEXT(Table1[[#This Row],[Patient Admission Date]],"ddd")</f>
        <v>Wed</v>
      </c>
      <c r="N2404" t="str">
        <f>TEXT(INT(HOUR(Table1[[#This Row],[Patient Admission Date]])/3)*3,"00")&amp;"-"&amp;TEXT(INT(HOUR(Table1[[#This Row],[Patient Admission Date]])/3)*3+3,"00")</f>
        <v>15-18</v>
      </c>
      <c r="O2404" t="str" cm="1">
        <f t="array" ref="O2404">_xlfn.IFS(Table1[[#This Row],[Patient Age]]&lt;=14,"0-14",Table1[[#This Row],[Patient Age]]&lt;=29,"15-29",Table1[[#This Row],[Patient Age]]&lt;=44,"30-44",Table1[[#This Row],[Patient Age]]&lt;=59,"45-59",Table1[[#This Row],[Patient Age]]&lt;=74,"60-74",TRUE,"75+")</f>
        <v>45-59</v>
      </c>
      <c r="P2404" t="str" cm="1">
        <f t="array" ref="P2404">_xlfn.IFS(Table1[[#This Row],[Patient Waittime]]&lt;=15,"0-15",Table1[[#This Row],[Patient Waittime]]&lt;=30,"16-30",Table1[[#This Row],[Patient Waittime]]&lt;=45,"31-45",Table1[[#This Row],[Patient Waittime]]&lt;=60,"46-60",TRUE,"60+")</f>
        <v>16-30</v>
      </c>
      <c r="Q2404">
        <f>--(Table1[[#This Row],[Patient Waittime]]&lt;=30)</f>
        <v>1</v>
      </c>
      <c r="R2404">
        <f>--Table1[[#This Row],[Patient Admission Flag]]</f>
        <v>0</v>
      </c>
      <c r="S2404">
        <f>--AND(Table1[[#This Row],[WithinTarget]]=1,Table1[[#This Row],[Patient Satisfaction Score]]&gt;=7)</f>
        <v>0</v>
      </c>
      <c r="T2404" t="str">
        <f>IF(LEFT(Table1[[#This Row],[Patient Gender]],1)="F","Female","Male")</f>
        <v>Female</v>
      </c>
    </row>
    <row r="2405" spans="1:20" x14ac:dyDescent="0.3">
      <c r="A2405" t="s">
        <v>2509</v>
      </c>
      <c r="B2405" s="1">
        <v>45081.979166666664</v>
      </c>
      <c r="C2405" t="s">
        <v>13</v>
      </c>
      <c r="D2405">
        <v>75</v>
      </c>
      <c r="E2405" t="s">
        <v>19</v>
      </c>
      <c r="F2405" t="s">
        <v>17</v>
      </c>
      <c r="G2405" t="b">
        <v>0</v>
      </c>
      <c r="H2405">
        <v>7</v>
      </c>
      <c r="I2405">
        <v>13</v>
      </c>
      <c r="J2405" t="b">
        <v>0</v>
      </c>
      <c r="K2405">
        <f>YEAR(Table1[[#This Row],[Patient Admission Date]])</f>
        <v>2023</v>
      </c>
      <c r="L2405" t="str">
        <f>TEXT(Table1[[#This Row],[Patient Admission Date]],"mmm")</f>
        <v>Jun</v>
      </c>
      <c r="M2405" t="str">
        <f>TEXT(Table1[[#This Row],[Patient Admission Date]],"ddd")</f>
        <v>Sun</v>
      </c>
      <c r="N2405" t="str">
        <f>TEXT(INT(HOUR(Table1[[#This Row],[Patient Admission Date]])/3)*3,"00")&amp;"-"&amp;TEXT(INT(HOUR(Table1[[#This Row],[Patient Admission Date]])/3)*3+3,"00")</f>
        <v>21-24</v>
      </c>
      <c r="O2405" t="str" cm="1">
        <f t="array" ref="O2405">_xlfn.IFS(Table1[[#This Row],[Patient Age]]&lt;=14,"0-14",Table1[[#This Row],[Patient Age]]&lt;=29,"15-29",Table1[[#This Row],[Patient Age]]&lt;=44,"30-44",Table1[[#This Row],[Patient Age]]&lt;=59,"45-59",Table1[[#This Row],[Patient Age]]&lt;=74,"60-74",TRUE,"75+")</f>
        <v>75+</v>
      </c>
      <c r="P2405" t="str" cm="1">
        <f t="array" ref="P2405">_xlfn.IFS(Table1[[#This Row],[Patient Waittime]]&lt;=15,"0-15",Table1[[#This Row],[Patient Waittime]]&lt;=30,"16-30",Table1[[#This Row],[Patient Waittime]]&lt;=45,"31-45",Table1[[#This Row],[Patient Waittime]]&lt;=60,"46-60",TRUE,"60+")</f>
        <v>0-15</v>
      </c>
      <c r="Q2405">
        <f>--(Table1[[#This Row],[Patient Waittime]]&lt;=30)</f>
        <v>1</v>
      </c>
      <c r="R2405">
        <f>--Table1[[#This Row],[Patient Admission Flag]]</f>
        <v>0</v>
      </c>
      <c r="S2405">
        <f>--AND(Table1[[#This Row],[WithinTarget]]=1,Table1[[#This Row],[Patient Satisfaction Score]]&gt;=7)</f>
        <v>1</v>
      </c>
      <c r="T2405" t="str">
        <f>IF(LEFT(Table1[[#This Row],[Patient Gender]],1)="F","Female","Male")</f>
        <v>Female</v>
      </c>
    </row>
    <row r="2406" spans="1:20" x14ac:dyDescent="0.3">
      <c r="A2406" t="s">
        <v>2510</v>
      </c>
      <c r="B2406" s="1">
        <v>45024.840277777781</v>
      </c>
      <c r="C2406" t="s">
        <v>13</v>
      </c>
      <c r="D2406">
        <v>2</v>
      </c>
      <c r="E2406" t="s">
        <v>19</v>
      </c>
      <c r="F2406" t="s">
        <v>17</v>
      </c>
      <c r="G2406" t="b">
        <v>0</v>
      </c>
      <c r="H2406">
        <v>8</v>
      </c>
      <c r="I2406">
        <v>25</v>
      </c>
      <c r="J2406" t="b">
        <v>0</v>
      </c>
      <c r="K2406">
        <f>YEAR(Table1[[#This Row],[Patient Admission Date]])</f>
        <v>2023</v>
      </c>
      <c r="L2406" t="str">
        <f>TEXT(Table1[[#This Row],[Patient Admission Date]],"mmm")</f>
        <v>Apr</v>
      </c>
      <c r="M2406" t="str">
        <f>TEXT(Table1[[#This Row],[Patient Admission Date]],"ddd")</f>
        <v>Sat</v>
      </c>
      <c r="N2406" t="str">
        <f>TEXT(INT(HOUR(Table1[[#This Row],[Patient Admission Date]])/3)*3,"00")&amp;"-"&amp;TEXT(INT(HOUR(Table1[[#This Row],[Patient Admission Date]])/3)*3+3,"00")</f>
        <v>18-21</v>
      </c>
      <c r="O2406" t="str" cm="1">
        <f t="array" ref="O2406">_xlfn.IFS(Table1[[#This Row],[Patient Age]]&lt;=14,"0-14",Table1[[#This Row],[Patient Age]]&lt;=29,"15-29",Table1[[#This Row],[Patient Age]]&lt;=44,"30-44",Table1[[#This Row],[Patient Age]]&lt;=59,"45-59",Table1[[#This Row],[Patient Age]]&lt;=74,"60-74",TRUE,"75+")</f>
        <v>0-14</v>
      </c>
      <c r="P2406" t="str" cm="1">
        <f t="array" ref="P2406">_xlfn.IFS(Table1[[#This Row],[Patient Waittime]]&lt;=15,"0-15",Table1[[#This Row],[Patient Waittime]]&lt;=30,"16-30",Table1[[#This Row],[Patient Waittime]]&lt;=45,"31-45",Table1[[#This Row],[Patient Waittime]]&lt;=60,"46-60",TRUE,"60+")</f>
        <v>16-30</v>
      </c>
      <c r="Q2406">
        <f>--(Table1[[#This Row],[Patient Waittime]]&lt;=30)</f>
        <v>1</v>
      </c>
      <c r="R2406">
        <f>--Table1[[#This Row],[Patient Admission Flag]]</f>
        <v>0</v>
      </c>
      <c r="S2406">
        <f>--AND(Table1[[#This Row],[WithinTarget]]=1,Table1[[#This Row],[Patient Satisfaction Score]]&gt;=7)</f>
        <v>1</v>
      </c>
      <c r="T2406" t="str">
        <f>IF(LEFT(Table1[[#This Row],[Patient Gender]],1)="F","Female","Male")</f>
        <v>Female</v>
      </c>
    </row>
    <row r="2407" spans="1:20" x14ac:dyDescent="0.3">
      <c r="A2407" t="s">
        <v>2511</v>
      </c>
      <c r="B2407" s="1">
        <v>45251.804166666669</v>
      </c>
      <c r="C2407" t="s">
        <v>13</v>
      </c>
      <c r="D2407">
        <v>10</v>
      </c>
      <c r="E2407" t="s">
        <v>19</v>
      </c>
      <c r="F2407" t="s">
        <v>17</v>
      </c>
      <c r="G2407" t="b">
        <v>0</v>
      </c>
      <c r="H2407">
        <v>9</v>
      </c>
      <c r="I2407">
        <v>11</v>
      </c>
      <c r="J2407" t="b">
        <v>0</v>
      </c>
      <c r="K2407">
        <f>YEAR(Table1[[#This Row],[Patient Admission Date]])</f>
        <v>2023</v>
      </c>
      <c r="L2407" t="str">
        <f>TEXT(Table1[[#This Row],[Patient Admission Date]],"mmm")</f>
        <v>Nov</v>
      </c>
      <c r="M2407" t="str">
        <f>TEXT(Table1[[#This Row],[Patient Admission Date]],"ddd")</f>
        <v>Tue</v>
      </c>
      <c r="N2407" t="str">
        <f>TEXT(INT(HOUR(Table1[[#This Row],[Patient Admission Date]])/3)*3,"00")&amp;"-"&amp;TEXT(INT(HOUR(Table1[[#This Row],[Patient Admission Date]])/3)*3+3,"00")</f>
        <v>18-21</v>
      </c>
      <c r="O2407" t="str" cm="1">
        <f t="array" ref="O2407">_xlfn.IFS(Table1[[#This Row],[Patient Age]]&lt;=14,"0-14",Table1[[#This Row],[Patient Age]]&lt;=29,"15-29",Table1[[#This Row],[Patient Age]]&lt;=44,"30-44",Table1[[#This Row],[Patient Age]]&lt;=59,"45-59",Table1[[#This Row],[Patient Age]]&lt;=74,"60-74",TRUE,"75+")</f>
        <v>0-14</v>
      </c>
      <c r="P2407" t="str" cm="1">
        <f t="array" ref="P2407">_xlfn.IFS(Table1[[#This Row],[Patient Waittime]]&lt;=15,"0-15",Table1[[#This Row],[Patient Waittime]]&lt;=30,"16-30",Table1[[#This Row],[Patient Waittime]]&lt;=45,"31-45",Table1[[#This Row],[Patient Waittime]]&lt;=60,"46-60",TRUE,"60+")</f>
        <v>0-15</v>
      </c>
      <c r="Q2407">
        <f>--(Table1[[#This Row],[Patient Waittime]]&lt;=30)</f>
        <v>1</v>
      </c>
      <c r="R2407">
        <f>--Table1[[#This Row],[Patient Admission Flag]]</f>
        <v>0</v>
      </c>
      <c r="S2407">
        <f>--AND(Table1[[#This Row],[WithinTarget]]=1,Table1[[#This Row],[Patient Satisfaction Score]]&gt;=7)</f>
        <v>1</v>
      </c>
      <c r="T2407" t="str">
        <f>IF(LEFT(Table1[[#This Row],[Patient Gender]],1)="F","Female","Male")</f>
        <v>Female</v>
      </c>
    </row>
    <row r="2408" spans="1:20" x14ac:dyDescent="0.3">
      <c r="A2408" t="s">
        <v>2512</v>
      </c>
      <c r="B2408" s="1">
        <v>45508.9375</v>
      </c>
      <c r="C2408" t="s">
        <v>13</v>
      </c>
      <c r="D2408">
        <v>46</v>
      </c>
      <c r="E2408" t="s">
        <v>19</v>
      </c>
      <c r="F2408" t="s">
        <v>17</v>
      </c>
      <c r="G2408" t="b">
        <v>0</v>
      </c>
      <c r="H2408">
        <v>9</v>
      </c>
      <c r="I2408">
        <v>30</v>
      </c>
      <c r="J2408" t="b">
        <v>0</v>
      </c>
      <c r="K2408">
        <f>YEAR(Table1[[#This Row],[Patient Admission Date]])</f>
        <v>2024</v>
      </c>
      <c r="L2408" t="str">
        <f>TEXT(Table1[[#This Row],[Patient Admission Date]],"mmm")</f>
        <v>Aug</v>
      </c>
      <c r="M2408" t="str">
        <f>TEXT(Table1[[#This Row],[Patient Admission Date]],"ddd")</f>
        <v>Sun</v>
      </c>
      <c r="N2408" t="str">
        <f>TEXT(INT(HOUR(Table1[[#This Row],[Patient Admission Date]])/3)*3,"00")&amp;"-"&amp;TEXT(INT(HOUR(Table1[[#This Row],[Patient Admission Date]])/3)*3+3,"00")</f>
        <v>21-24</v>
      </c>
      <c r="O2408" t="str" cm="1">
        <f t="array" ref="O2408">_xlfn.IFS(Table1[[#This Row],[Patient Age]]&lt;=14,"0-14",Table1[[#This Row],[Patient Age]]&lt;=29,"15-29",Table1[[#This Row],[Patient Age]]&lt;=44,"30-44",Table1[[#This Row],[Patient Age]]&lt;=59,"45-59",Table1[[#This Row],[Patient Age]]&lt;=74,"60-74",TRUE,"75+")</f>
        <v>45-59</v>
      </c>
      <c r="P2408" t="str" cm="1">
        <f t="array" ref="P2408">_xlfn.IFS(Table1[[#This Row],[Patient Waittime]]&lt;=15,"0-15",Table1[[#This Row],[Patient Waittime]]&lt;=30,"16-30",Table1[[#This Row],[Patient Waittime]]&lt;=45,"31-45",Table1[[#This Row],[Patient Waittime]]&lt;=60,"46-60",TRUE,"60+")</f>
        <v>16-30</v>
      </c>
      <c r="Q2408">
        <f>--(Table1[[#This Row],[Patient Waittime]]&lt;=30)</f>
        <v>1</v>
      </c>
      <c r="R2408">
        <f>--Table1[[#This Row],[Patient Admission Flag]]</f>
        <v>0</v>
      </c>
      <c r="S2408">
        <f>--AND(Table1[[#This Row],[WithinTarget]]=1,Table1[[#This Row],[Patient Satisfaction Score]]&gt;=7)</f>
        <v>1</v>
      </c>
      <c r="T2408" t="str">
        <f>IF(LEFT(Table1[[#This Row],[Patient Gender]],1)="F","Female","Male")</f>
        <v>Female</v>
      </c>
    </row>
    <row r="2409" spans="1:20" x14ac:dyDescent="0.3">
      <c r="A2409" t="s">
        <v>2513</v>
      </c>
      <c r="B2409" s="1">
        <v>45133.007638888892</v>
      </c>
      <c r="C2409" t="s">
        <v>13</v>
      </c>
      <c r="D2409">
        <v>27</v>
      </c>
      <c r="E2409" t="s">
        <v>19</v>
      </c>
      <c r="F2409" t="s">
        <v>17</v>
      </c>
      <c r="G2409" t="b">
        <v>0</v>
      </c>
      <c r="H2409">
        <v>9</v>
      </c>
      <c r="I2409">
        <v>58</v>
      </c>
      <c r="J2409" t="b">
        <v>0</v>
      </c>
      <c r="K2409">
        <f>YEAR(Table1[[#This Row],[Patient Admission Date]])</f>
        <v>2023</v>
      </c>
      <c r="L2409" t="str">
        <f>TEXT(Table1[[#This Row],[Patient Admission Date]],"mmm")</f>
        <v>Jul</v>
      </c>
      <c r="M2409" t="str">
        <f>TEXT(Table1[[#This Row],[Patient Admission Date]],"ddd")</f>
        <v>Wed</v>
      </c>
      <c r="N2409" t="str">
        <f>TEXT(INT(HOUR(Table1[[#This Row],[Patient Admission Date]])/3)*3,"00")&amp;"-"&amp;TEXT(INT(HOUR(Table1[[#This Row],[Patient Admission Date]])/3)*3+3,"00")</f>
        <v>00-03</v>
      </c>
      <c r="O2409" t="str" cm="1">
        <f t="array" ref="O2409">_xlfn.IFS(Table1[[#This Row],[Patient Age]]&lt;=14,"0-14",Table1[[#This Row],[Patient Age]]&lt;=29,"15-29",Table1[[#This Row],[Patient Age]]&lt;=44,"30-44",Table1[[#This Row],[Patient Age]]&lt;=59,"45-59",Table1[[#This Row],[Patient Age]]&lt;=74,"60-74",TRUE,"75+")</f>
        <v>15-29</v>
      </c>
      <c r="P2409" t="str" cm="1">
        <f t="array" ref="P2409">_xlfn.IFS(Table1[[#This Row],[Patient Waittime]]&lt;=15,"0-15",Table1[[#This Row],[Patient Waittime]]&lt;=30,"16-30",Table1[[#This Row],[Patient Waittime]]&lt;=45,"31-45",Table1[[#This Row],[Patient Waittime]]&lt;=60,"46-60",TRUE,"60+")</f>
        <v>46-60</v>
      </c>
      <c r="Q2409">
        <f>--(Table1[[#This Row],[Patient Waittime]]&lt;=30)</f>
        <v>0</v>
      </c>
      <c r="R2409">
        <f>--Table1[[#This Row],[Patient Admission Flag]]</f>
        <v>0</v>
      </c>
      <c r="S2409">
        <f>--AND(Table1[[#This Row],[WithinTarget]]=1,Table1[[#This Row],[Patient Satisfaction Score]]&gt;=7)</f>
        <v>0</v>
      </c>
      <c r="T2409" t="str">
        <f>IF(LEFT(Table1[[#This Row],[Patient Gender]],1)="F","Female","Male")</f>
        <v>Female</v>
      </c>
    </row>
    <row r="2410" spans="1:20" x14ac:dyDescent="0.3">
      <c r="A2410" t="s">
        <v>2514</v>
      </c>
      <c r="B2410" s="1">
        <v>45110.769444444442</v>
      </c>
      <c r="C2410" t="s">
        <v>13</v>
      </c>
      <c r="D2410">
        <v>37</v>
      </c>
      <c r="E2410" t="s">
        <v>19</v>
      </c>
      <c r="F2410" t="s">
        <v>23</v>
      </c>
      <c r="G2410" t="b">
        <v>0</v>
      </c>
      <c r="I2410">
        <v>49</v>
      </c>
      <c r="J2410" t="b">
        <v>0</v>
      </c>
      <c r="K2410">
        <f>YEAR(Table1[[#This Row],[Patient Admission Date]])</f>
        <v>2023</v>
      </c>
      <c r="L2410" t="str">
        <f>TEXT(Table1[[#This Row],[Patient Admission Date]],"mmm")</f>
        <v>Jul</v>
      </c>
      <c r="M2410" t="str">
        <f>TEXT(Table1[[#This Row],[Patient Admission Date]],"ddd")</f>
        <v>Mon</v>
      </c>
      <c r="N2410" t="str">
        <f>TEXT(INT(HOUR(Table1[[#This Row],[Patient Admission Date]])/3)*3,"00")&amp;"-"&amp;TEXT(INT(HOUR(Table1[[#This Row],[Patient Admission Date]])/3)*3+3,"00")</f>
        <v>18-21</v>
      </c>
      <c r="O2410" t="str" cm="1">
        <f t="array" ref="O2410">_xlfn.IFS(Table1[[#This Row],[Patient Age]]&lt;=14,"0-14",Table1[[#This Row],[Patient Age]]&lt;=29,"15-29",Table1[[#This Row],[Patient Age]]&lt;=44,"30-44",Table1[[#This Row],[Patient Age]]&lt;=59,"45-59",Table1[[#This Row],[Patient Age]]&lt;=74,"60-74",TRUE,"75+")</f>
        <v>30-44</v>
      </c>
      <c r="P2410" t="str" cm="1">
        <f t="array" ref="P2410">_xlfn.IFS(Table1[[#This Row],[Patient Waittime]]&lt;=15,"0-15",Table1[[#This Row],[Patient Waittime]]&lt;=30,"16-30",Table1[[#This Row],[Patient Waittime]]&lt;=45,"31-45",Table1[[#This Row],[Patient Waittime]]&lt;=60,"46-60",TRUE,"60+")</f>
        <v>46-60</v>
      </c>
      <c r="Q2410">
        <f>--(Table1[[#This Row],[Patient Waittime]]&lt;=30)</f>
        <v>0</v>
      </c>
      <c r="R2410">
        <f>--Table1[[#This Row],[Patient Admission Flag]]</f>
        <v>0</v>
      </c>
      <c r="S2410">
        <f>--AND(Table1[[#This Row],[WithinTarget]]=1,Table1[[#This Row],[Patient Satisfaction Score]]&gt;=7)</f>
        <v>0</v>
      </c>
      <c r="T2410" t="str">
        <f>IF(LEFT(Table1[[#This Row],[Patient Gender]],1)="F","Female","Male")</f>
        <v>Female</v>
      </c>
    </row>
    <row r="2411" spans="1:20" x14ac:dyDescent="0.3">
      <c r="A2411" t="s">
        <v>2515</v>
      </c>
      <c r="B2411" s="1">
        <v>45505.859722222223</v>
      </c>
      <c r="C2411" t="s">
        <v>13</v>
      </c>
      <c r="D2411">
        <v>61</v>
      </c>
      <c r="E2411" t="s">
        <v>19</v>
      </c>
      <c r="F2411" t="s">
        <v>23</v>
      </c>
      <c r="G2411" t="b">
        <v>0</v>
      </c>
      <c r="I2411">
        <v>27</v>
      </c>
      <c r="J2411" t="b">
        <v>0</v>
      </c>
      <c r="K2411">
        <f>YEAR(Table1[[#This Row],[Patient Admission Date]])</f>
        <v>2024</v>
      </c>
      <c r="L2411" t="str">
        <f>TEXT(Table1[[#This Row],[Patient Admission Date]],"mmm")</f>
        <v>Aug</v>
      </c>
      <c r="M2411" t="str">
        <f>TEXT(Table1[[#This Row],[Patient Admission Date]],"ddd")</f>
        <v>Thu</v>
      </c>
      <c r="N2411" t="str">
        <f>TEXT(INT(HOUR(Table1[[#This Row],[Patient Admission Date]])/3)*3,"00")&amp;"-"&amp;TEXT(INT(HOUR(Table1[[#This Row],[Patient Admission Date]])/3)*3+3,"00")</f>
        <v>18-21</v>
      </c>
      <c r="O2411" t="str" cm="1">
        <f t="array" ref="O2411">_xlfn.IFS(Table1[[#This Row],[Patient Age]]&lt;=14,"0-14",Table1[[#This Row],[Patient Age]]&lt;=29,"15-29",Table1[[#This Row],[Patient Age]]&lt;=44,"30-44",Table1[[#This Row],[Patient Age]]&lt;=59,"45-59",Table1[[#This Row],[Patient Age]]&lt;=74,"60-74",TRUE,"75+")</f>
        <v>60-74</v>
      </c>
      <c r="P2411" t="str" cm="1">
        <f t="array" ref="P2411">_xlfn.IFS(Table1[[#This Row],[Patient Waittime]]&lt;=15,"0-15",Table1[[#This Row],[Patient Waittime]]&lt;=30,"16-30",Table1[[#This Row],[Patient Waittime]]&lt;=45,"31-45",Table1[[#This Row],[Patient Waittime]]&lt;=60,"46-60",TRUE,"60+")</f>
        <v>16-30</v>
      </c>
      <c r="Q2411">
        <f>--(Table1[[#This Row],[Patient Waittime]]&lt;=30)</f>
        <v>1</v>
      </c>
      <c r="R2411">
        <f>--Table1[[#This Row],[Patient Admission Flag]]</f>
        <v>0</v>
      </c>
      <c r="S2411">
        <f>--AND(Table1[[#This Row],[WithinTarget]]=1,Table1[[#This Row],[Patient Satisfaction Score]]&gt;=7)</f>
        <v>0</v>
      </c>
      <c r="T2411" t="str">
        <f>IF(LEFT(Table1[[#This Row],[Patient Gender]],1)="F","Female","Male")</f>
        <v>Female</v>
      </c>
    </row>
    <row r="2412" spans="1:20" x14ac:dyDescent="0.3">
      <c r="A2412" t="s">
        <v>2516</v>
      </c>
      <c r="B2412" s="1">
        <v>45203.128472222219</v>
      </c>
      <c r="C2412" t="s">
        <v>13</v>
      </c>
      <c r="D2412">
        <v>73</v>
      </c>
      <c r="E2412" t="s">
        <v>19</v>
      </c>
      <c r="F2412" t="s">
        <v>23</v>
      </c>
      <c r="G2412" t="b">
        <v>0</v>
      </c>
      <c r="I2412">
        <v>18</v>
      </c>
      <c r="J2412" t="b">
        <v>0</v>
      </c>
      <c r="K2412">
        <f>YEAR(Table1[[#This Row],[Patient Admission Date]])</f>
        <v>2023</v>
      </c>
      <c r="L2412" t="str">
        <f>TEXT(Table1[[#This Row],[Patient Admission Date]],"mmm")</f>
        <v>Oct</v>
      </c>
      <c r="M2412" t="str">
        <f>TEXT(Table1[[#This Row],[Patient Admission Date]],"ddd")</f>
        <v>Wed</v>
      </c>
      <c r="N2412" t="str">
        <f>TEXT(INT(HOUR(Table1[[#This Row],[Patient Admission Date]])/3)*3,"00")&amp;"-"&amp;TEXT(INT(HOUR(Table1[[#This Row],[Patient Admission Date]])/3)*3+3,"00")</f>
        <v>03-06</v>
      </c>
      <c r="O2412" t="str" cm="1">
        <f t="array" ref="O2412">_xlfn.IFS(Table1[[#This Row],[Patient Age]]&lt;=14,"0-14",Table1[[#This Row],[Patient Age]]&lt;=29,"15-29",Table1[[#This Row],[Patient Age]]&lt;=44,"30-44",Table1[[#This Row],[Patient Age]]&lt;=59,"45-59",Table1[[#This Row],[Patient Age]]&lt;=74,"60-74",TRUE,"75+")</f>
        <v>60-74</v>
      </c>
      <c r="P2412" t="str" cm="1">
        <f t="array" ref="P2412">_xlfn.IFS(Table1[[#This Row],[Patient Waittime]]&lt;=15,"0-15",Table1[[#This Row],[Patient Waittime]]&lt;=30,"16-30",Table1[[#This Row],[Patient Waittime]]&lt;=45,"31-45",Table1[[#This Row],[Patient Waittime]]&lt;=60,"46-60",TRUE,"60+")</f>
        <v>16-30</v>
      </c>
      <c r="Q2412">
        <f>--(Table1[[#This Row],[Patient Waittime]]&lt;=30)</f>
        <v>1</v>
      </c>
      <c r="R2412">
        <f>--Table1[[#This Row],[Patient Admission Flag]]</f>
        <v>0</v>
      </c>
      <c r="S2412">
        <f>--AND(Table1[[#This Row],[WithinTarget]]=1,Table1[[#This Row],[Patient Satisfaction Score]]&gt;=7)</f>
        <v>0</v>
      </c>
      <c r="T2412" t="str">
        <f>IF(LEFT(Table1[[#This Row],[Patient Gender]],1)="F","Female","Male")</f>
        <v>Female</v>
      </c>
    </row>
    <row r="2413" spans="1:20" x14ac:dyDescent="0.3">
      <c r="A2413" t="s">
        <v>2517</v>
      </c>
      <c r="B2413" s="1">
        <v>45191.829861111109</v>
      </c>
      <c r="C2413" t="s">
        <v>13</v>
      </c>
      <c r="D2413">
        <v>47</v>
      </c>
      <c r="E2413" t="s">
        <v>19</v>
      </c>
      <c r="F2413" t="s">
        <v>23</v>
      </c>
      <c r="G2413" t="b">
        <v>0</v>
      </c>
      <c r="I2413">
        <v>19</v>
      </c>
      <c r="J2413" t="b">
        <v>0</v>
      </c>
      <c r="K2413">
        <f>YEAR(Table1[[#This Row],[Patient Admission Date]])</f>
        <v>2023</v>
      </c>
      <c r="L2413" t="str">
        <f>TEXT(Table1[[#This Row],[Patient Admission Date]],"mmm")</f>
        <v>Sep</v>
      </c>
      <c r="M2413" t="str">
        <f>TEXT(Table1[[#This Row],[Patient Admission Date]],"ddd")</f>
        <v>Fri</v>
      </c>
      <c r="N2413" t="str">
        <f>TEXT(INT(HOUR(Table1[[#This Row],[Patient Admission Date]])/3)*3,"00")&amp;"-"&amp;TEXT(INT(HOUR(Table1[[#This Row],[Patient Admission Date]])/3)*3+3,"00")</f>
        <v>18-21</v>
      </c>
      <c r="O2413" t="str" cm="1">
        <f t="array" ref="O2413">_xlfn.IFS(Table1[[#This Row],[Patient Age]]&lt;=14,"0-14",Table1[[#This Row],[Patient Age]]&lt;=29,"15-29",Table1[[#This Row],[Patient Age]]&lt;=44,"30-44",Table1[[#This Row],[Patient Age]]&lt;=59,"45-59",Table1[[#This Row],[Patient Age]]&lt;=74,"60-74",TRUE,"75+")</f>
        <v>45-59</v>
      </c>
      <c r="P2413" t="str" cm="1">
        <f t="array" ref="P2413">_xlfn.IFS(Table1[[#This Row],[Patient Waittime]]&lt;=15,"0-15",Table1[[#This Row],[Patient Waittime]]&lt;=30,"16-30",Table1[[#This Row],[Patient Waittime]]&lt;=45,"31-45",Table1[[#This Row],[Patient Waittime]]&lt;=60,"46-60",TRUE,"60+")</f>
        <v>16-30</v>
      </c>
      <c r="Q2413">
        <f>--(Table1[[#This Row],[Patient Waittime]]&lt;=30)</f>
        <v>1</v>
      </c>
      <c r="R2413">
        <f>--Table1[[#This Row],[Patient Admission Flag]]</f>
        <v>0</v>
      </c>
      <c r="S2413">
        <f>--AND(Table1[[#This Row],[WithinTarget]]=1,Table1[[#This Row],[Patient Satisfaction Score]]&gt;=7)</f>
        <v>0</v>
      </c>
      <c r="T2413" t="str">
        <f>IF(LEFT(Table1[[#This Row],[Patient Gender]],1)="F","Female","Male")</f>
        <v>Female</v>
      </c>
    </row>
    <row r="2414" spans="1:20" x14ac:dyDescent="0.3">
      <c r="A2414" t="s">
        <v>2518</v>
      </c>
      <c r="B2414" s="1">
        <v>45338.212500000001</v>
      </c>
      <c r="C2414" t="s">
        <v>13</v>
      </c>
      <c r="D2414">
        <v>3</v>
      </c>
      <c r="E2414" t="s">
        <v>19</v>
      </c>
      <c r="F2414" t="s">
        <v>23</v>
      </c>
      <c r="G2414" t="b">
        <v>0</v>
      </c>
      <c r="H2414">
        <v>2</v>
      </c>
      <c r="I2414">
        <v>14</v>
      </c>
      <c r="J2414" t="b">
        <v>0</v>
      </c>
      <c r="K2414">
        <f>YEAR(Table1[[#This Row],[Patient Admission Date]])</f>
        <v>2024</v>
      </c>
      <c r="L2414" t="str">
        <f>TEXT(Table1[[#This Row],[Patient Admission Date]],"mmm")</f>
        <v>Feb</v>
      </c>
      <c r="M2414" t="str">
        <f>TEXT(Table1[[#This Row],[Patient Admission Date]],"ddd")</f>
        <v>Fri</v>
      </c>
      <c r="N2414" t="str">
        <f>TEXT(INT(HOUR(Table1[[#This Row],[Patient Admission Date]])/3)*3,"00")&amp;"-"&amp;TEXT(INT(HOUR(Table1[[#This Row],[Patient Admission Date]])/3)*3+3,"00")</f>
        <v>03-06</v>
      </c>
      <c r="O2414" t="str" cm="1">
        <f t="array" ref="O2414">_xlfn.IFS(Table1[[#This Row],[Patient Age]]&lt;=14,"0-14",Table1[[#This Row],[Patient Age]]&lt;=29,"15-29",Table1[[#This Row],[Patient Age]]&lt;=44,"30-44",Table1[[#This Row],[Patient Age]]&lt;=59,"45-59",Table1[[#This Row],[Patient Age]]&lt;=74,"60-74",TRUE,"75+")</f>
        <v>0-14</v>
      </c>
      <c r="P2414" t="str" cm="1">
        <f t="array" ref="P2414">_xlfn.IFS(Table1[[#This Row],[Patient Waittime]]&lt;=15,"0-15",Table1[[#This Row],[Patient Waittime]]&lt;=30,"16-30",Table1[[#This Row],[Patient Waittime]]&lt;=45,"31-45",Table1[[#This Row],[Patient Waittime]]&lt;=60,"46-60",TRUE,"60+")</f>
        <v>0-15</v>
      </c>
      <c r="Q2414">
        <f>--(Table1[[#This Row],[Patient Waittime]]&lt;=30)</f>
        <v>1</v>
      </c>
      <c r="R2414">
        <f>--Table1[[#This Row],[Patient Admission Flag]]</f>
        <v>0</v>
      </c>
      <c r="S2414">
        <f>--AND(Table1[[#This Row],[WithinTarget]]=1,Table1[[#This Row],[Patient Satisfaction Score]]&gt;=7)</f>
        <v>0</v>
      </c>
      <c r="T2414" t="str">
        <f>IF(LEFT(Table1[[#This Row],[Patient Gender]],1)="F","Female","Male")</f>
        <v>Female</v>
      </c>
    </row>
    <row r="2415" spans="1:20" x14ac:dyDescent="0.3">
      <c r="A2415" t="s">
        <v>2519</v>
      </c>
      <c r="B2415" s="1">
        <v>45121.27847222222</v>
      </c>
      <c r="C2415" t="s">
        <v>13</v>
      </c>
      <c r="D2415">
        <v>69</v>
      </c>
      <c r="E2415" t="s">
        <v>19</v>
      </c>
      <c r="F2415" t="s">
        <v>23</v>
      </c>
      <c r="G2415" t="b">
        <v>0</v>
      </c>
      <c r="H2415">
        <v>2</v>
      </c>
      <c r="I2415">
        <v>48</v>
      </c>
      <c r="J2415" t="b">
        <v>0</v>
      </c>
      <c r="K2415">
        <f>YEAR(Table1[[#This Row],[Patient Admission Date]])</f>
        <v>2023</v>
      </c>
      <c r="L2415" t="str">
        <f>TEXT(Table1[[#This Row],[Patient Admission Date]],"mmm")</f>
        <v>Jul</v>
      </c>
      <c r="M2415" t="str">
        <f>TEXT(Table1[[#This Row],[Patient Admission Date]],"ddd")</f>
        <v>Fri</v>
      </c>
      <c r="N2415" t="str">
        <f>TEXT(INT(HOUR(Table1[[#This Row],[Patient Admission Date]])/3)*3,"00")&amp;"-"&amp;TEXT(INT(HOUR(Table1[[#This Row],[Patient Admission Date]])/3)*3+3,"00")</f>
        <v>06-09</v>
      </c>
      <c r="O2415" t="str" cm="1">
        <f t="array" ref="O2415">_xlfn.IFS(Table1[[#This Row],[Patient Age]]&lt;=14,"0-14",Table1[[#This Row],[Patient Age]]&lt;=29,"15-29",Table1[[#This Row],[Patient Age]]&lt;=44,"30-44",Table1[[#This Row],[Patient Age]]&lt;=59,"45-59",Table1[[#This Row],[Patient Age]]&lt;=74,"60-74",TRUE,"75+")</f>
        <v>60-74</v>
      </c>
      <c r="P2415" t="str" cm="1">
        <f t="array" ref="P2415">_xlfn.IFS(Table1[[#This Row],[Patient Waittime]]&lt;=15,"0-15",Table1[[#This Row],[Patient Waittime]]&lt;=30,"16-30",Table1[[#This Row],[Patient Waittime]]&lt;=45,"31-45",Table1[[#This Row],[Patient Waittime]]&lt;=60,"46-60",TRUE,"60+")</f>
        <v>46-60</v>
      </c>
      <c r="Q2415">
        <f>--(Table1[[#This Row],[Patient Waittime]]&lt;=30)</f>
        <v>0</v>
      </c>
      <c r="R2415">
        <f>--Table1[[#This Row],[Patient Admission Flag]]</f>
        <v>0</v>
      </c>
      <c r="S2415">
        <f>--AND(Table1[[#This Row],[WithinTarget]]=1,Table1[[#This Row],[Patient Satisfaction Score]]&gt;=7)</f>
        <v>0</v>
      </c>
      <c r="T2415" t="str">
        <f>IF(LEFT(Table1[[#This Row],[Patient Gender]],1)="F","Female","Male")</f>
        <v>Female</v>
      </c>
    </row>
    <row r="2416" spans="1:20" x14ac:dyDescent="0.3">
      <c r="A2416" t="s">
        <v>2520</v>
      </c>
      <c r="B2416" s="1">
        <v>45060.724305555559</v>
      </c>
      <c r="C2416" t="s">
        <v>13</v>
      </c>
      <c r="D2416">
        <v>31</v>
      </c>
      <c r="E2416" t="s">
        <v>19</v>
      </c>
      <c r="F2416" t="s">
        <v>28</v>
      </c>
      <c r="G2416" t="b">
        <v>0</v>
      </c>
      <c r="I2416">
        <v>27</v>
      </c>
      <c r="J2416" t="b">
        <v>0</v>
      </c>
      <c r="K2416">
        <f>YEAR(Table1[[#This Row],[Patient Admission Date]])</f>
        <v>2023</v>
      </c>
      <c r="L2416" t="str">
        <f>TEXT(Table1[[#This Row],[Patient Admission Date]],"mmm")</f>
        <v>May</v>
      </c>
      <c r="M2416" t="str">
        <f>TEXT(Table1[[#This Row],[Patient Admission Date]],"ddd")</f>
        <v>Sun</v>
      </c>
      <c r="N2416" t="str">
        <f>TEXT(INT(HOUR(Table1[[#This Row],[Patient Admission Date]])/3)*3,"00")&amp;"-"&amp;TEXT(INT(HOUR(Table1[[#This Row],[Patient Admission Date]])/3)*3+3,"00")</f>
        <v>15-18</v>
      </c>
      <c r="O2416" t="str" cm="1">
        <f t="array" ref="O2416">_xlfn.IFS(Table1[[#This Row],[Patient Age]]&lt;=14,"0-14",Table1[[#This Row],[Patient Age]]&lt;=29,"15-29",Table1[[#This Row],[Patient Age]]&lt;=44,"30-44",Table1[[#This Row],[Patient Age]]&lt;=59,"45-59",Table1[[#This Row],[Patient Age]]&lt;=74,"60-74",TRUE,"75+")</f>
        <v>30-44</v>
      </c>
      <c r="P2416" t="str" cm="1">
        <f t="array" ref="P2416">_xlfn.IFS(Table1[[#This Row],[Patient Waittime]]&lt;=15,"0-15",Table1[[#This Row],[Patient Waittime]]&lt;=30,"16-30",Table1[[#This Row],[Patient Waittime]]&lt;=45,"31-45",Table1[[#This Row],[Patient Waittime]]&lt;=60,"46-60",TRUE,"60+")</f>
        <v>16-30</v>
      </c>
      <c r="Q2416">
        <f>--(Table1[[#This Row],[Patient Waittime]]&lt;=30)</f>
        <v>1</v>
      </c>
      <c r="R2416">
        <f>--Table1[[#This Row],[Patient Admission Flag]]</f>
        <v>0</v>
      </c>
      <c r="S2416">
        <f>--AND(Table1[[#This Row],[WithinTarget]]=1,Table1[[#This Row],[Patient Satisfaction Score]]&gt;=7)</f>
        <v>0</v>
      </c>
      <c r="T2416" t="str">
        <f>IF(LEFT(Table1[[#This Row],[Patient Gender]],1)="F","Female","Male")</f>
        <v>Female</v>
      </c>
    </row>
    <row r="2417" spans="1:20" x14ac:dyDescent="0.3">
      <c r="A2417" t="s">
        <v>2521</v>
      </c>
      <c r="B2417" s="1">
        <v>45211.138194444444</v>
      </c>
      <c r="C2417" t="s">
        <v>13</v>
      </c>
      <c r="D2417">
        <v>54</v>
      </c>
      <c r="E2417" t="s">
        <v>19</v>
      </c>
      <c r="F2417" t="s">
        <v>28</v>
      </c>
      <c r="G2417" t="b">
        <v>0</v>
      </c>
      <c r="I2417">
        <v>53</v>
      </c>
      <c r="J2417" t="b">
        <v>0</v>
      </c>
      <c r="K2417">
        <f>YEAR(Table1[[#This Row],[Patient Admission Date]])</f>
        <v>2023</v>
      </c>
      <c r="L2417" t="str">
        <f>TEXT(Table1[[#This Row],[Patient Admission Date]],"mmm")</f>
        <v>Oct</v>
      </c>
      <c r="M2417" t="str">
        <f>TEXT(Table1[[#This Row],[Patient Admission Date]],"ddd")</f>
        <v>Thu</v>
      </c>
      <c r="N2417" t="str">
        <f>TEXT(INT(HOUR(Table1[[#This Row],[Patient Admission Date]])/3)*3,"00")&amp;"-"&amp;TEXT(INT(HOUR(Table1[[#This Row],[Patient Admission Date]])/3)*3+3,"00")</f>
        <v>03-06</v>
      </c>
      <c r="O2417" t="str" cm="1">
        <f t="array" ref="O2417">_xlfn.IFS(Table1[[#This Row],[Patient Age]]&lt;=14,"0-14",Table1[[#This Row],[Patient Age]]&lt;=29,"15-29",Table1[[#This Row],[Patient Age]]&lt;=44,"30-44",Table1[[#This Row],[Patient Age]]&lt;=59,"45-59",Table1[[#This Row],[Patient Age]]&lt;=74,"60-74",TRUE,"75+")</f>
        <v>45-59</v>
      </c>
      <c r="P2417" t="str" cm="1">
        <f t="array" ref="P2417">_xlfn.IFS(Table1[[#This Row],[Patient Waittime]]&lt;=15,"0-15",Table1[[#This Row],[Patient Waittime]]&lt;=30,"16-30",Table1[[#This Row],[Patient Waittime]]&lt;=45,"31-45",Table1[[#This Row],[Patient Waittime]]&lt;=60,"46-60",TRUE,"60+")</f>
        <v>46-60</v>
      </c>
      <c r="Q2417">
        <f>--(Table1[[#This Row],[Patient Waittime]]&lt;=30)</f>
        <v>0</v>
      </c>
      <c r="R2417">
        <f>--Table1[[#This Row],[Patient Admission Flag]]</f>
        <v>0</v>
      </c>
      <c r="S2417">
        <f>--AND(Table1[[#This Row],[WithinTarget]]=1,Table1[[#This Row],[Patient Satisfaction Score]]&gt;=7)</f>
        <v>0</v>
      </c>
      <c r="T2417" t="str">
        <f>IF(LEFT(Table1[[#This Row],[Patient Gender]],1)="F","Female","Male")</f>
        <v>Female</v>
      </c>
    </row>
    <row r="2418" spans="1:20" x14ac:dyDescent="0.3">
      <c r="A2418" t="s">
        <v>2522</v>
      </c>
      <c r="B2418" s="1">
        <v>45110.078472222223</v>
      </c>
      <c r="C2418" t="s">
        <v>13</v>
      </c>
      <c r="D2418">
        <v>72</v>
      </c>
      <c r="E2418" t="s">
        <v>10</v>
      </c>
      <c r="F2418" t="s">
        <v>27</v>
      </c>
      <c r="G2418" t="b">
        <v>0</v>
      </c>
      <c r="I2418">
        <v>41</v>
      </c>
      <c r="J2418" t="b">
        <v>0</v>
      </c>
      <c r="K2418">
        <f>YEAR(Table1[[#This Row],[Patient Admission Date]])</f>
        <v>2023</v>
      </c>
      <c r="L2418" t="str">
        <f>TEXT(Table1[[#This Row],[Patient Admission Date]],"mmm")</f>
        <v>Jul</v>
      </c>
      <c r="M2418" t="str">
        <f>TEXT(Table1[[#This Row],[Patient Admission Date]],"ddd")</f>
        <v>Mon</v>
      </c>
      <c r="N2418" t="str">
        <f>TEXT(INT(HOUR(Table1[[#This Row],[Patient Admission Date]])/3)*3,"00")&amp;"-"&amp;TEXT(INT(HOUR(Table1[[#This Row],[Patient Admission Date]])/3)*3+3,"00")</f>
        <v>00-03</v>
      </c>
      <c r="O2418" t="str" cm="1">
        <f t="array" ref="O2418">_xlfn.IFS(Table1[[#This Row],[Patient Age]]&lt;=14,"0-14",Table1[[#This Row],[Patient Age]]&lt;=29,"15-29",Table1[[#This Row],[Patient Age]]&lt;=44,"30-44",Table1[[#This Row],[Patient Age]]&lt;=59,"45-59",Table1[[#This Row],[Patient Age]]&lt;=74,"60-74",TRUE,"75+")</f>
        <v>60-74</v>
      </c>
      <c r="P2418" t="str" cm="1">
        <f t="array" ref="P2418">_xlfn.IFS(Table1[[#This Row],[Patient Waittime]]&lt;=15,"0-15",Table1[[#This Row],[Patient Waittime]]&lt;=30,"16-30",Table1[[#This Row],[Patient Waittime]]&lt;=45,"31-45",Table1[[#This Row],[Patient Waittime]]&lt;=60,"46-60",TRUE,"60+")</f>
        <v>31-45</v>
      </c>
      <c r="Q2418">
        <f>--(Table1[[#This Row],[Patient Waittime]]&lt;=30)</f>
        <v>0</v>
      </c>
      <c r="R2418">
        <f>--Table1[[#This Row],[Patient Admission Flag]]</f>
        <v>0</v>
      </c>
      <c r="S2418">
        <f>--AND(Table1[[#This Row],[WithinTarget]]=1,Table1[[#This Row],[Patient Satisfaction Score]]&gt;=7)</f>
        <v>0</v>
      </c>
      <c r="T2418" t="str">
        <f>IF(LEFT(Table1[[#This Row],[Patient Gender]],1)="F","Female","Male")</f>
        <v>Female</v>
      </c>
    </row>
    <row r="2419" spans="1:20" x14ac:dyDescent="0.3">
      <c r="A2419" t="s">
        <v>2523</v>
      </c>
      <c r="B2419" s="1">
        <v>45523.500694444447</v>
      </c>
      <c r="C2419" t="s">
        <v>13</v>
      </c>
      <c r="D2419">
        <v>15</v>
      </c>
      <c r="E2419" t="s">
        <v>10</v>
      </c>
      <c r="F2419" t="s">
        <v>27</v>
      </c>
      <c r="G2419" t="b">
        <v>0</v>
      </c>
      <c r="I2419">
        <v>40</v>
      </c>
      <c r="J2419" t="b">
        <v>0</v>
      </c>
      <c r="K2419">
        <f>YEAR(Table1[[#This Row],[Patient Admission Date]])</f>
        <v>2024</v>
      </c>
      <c r="L2419" t="str">
        <f>TEXT(Table1[[#This Row],[Patient Admission Date]],"mmm")</f>
        <v>Aug</v>
      </c>
      <c r="M2419" t="str">
        <f>TEXT(Table1[[#This Row],[Patient Admission Date]],"ddd")</f>
        <v>Mon</v>
      </c>
      <c r="N2419" t="str">
        <f>TEXT(INT(HOUR(Table1[[#This Row],[Patient Admission Date]])/3)*3,"00")&amp;"-"&amp;TEXT(INT(HOUR(Table1[[#This Row],[Patient Admission Date]])/3)*3+3,"00")</f>
        <v>12-15</v>
      </c>
      <c r="O2419" t="str" cm="1">
        <f t="array" ref="O2419">_xlfn.IFS(Table1[[#This Row],[Patient Age]]&lt;=14,"0-14",Table1[[#This Row],[Patient Age]]&lt;=29,"15-29",Table1[[#This Row],[Patient Age]]&lt;=44,"30-44",Table1[[#This Row],[Patient Age]]&lt;=59,"45-59",Table1[[#This Row],[Patient Age]]&lt;=74,"60-74",TRUE,"75+")</f>
        <v>15-29</v>
      </c>
      <c r="P2419" t="str" cm="1">
        <f t="array" ref="P2419">_xlfn.IFS(Table1[[#This Row],[Patient Waittime]]&lt;=15,"0-15",Table1[[#This Row],[Patient Waittime]]&lt;=30,"16-30",Table1[[#This Row],[Patient Waittime]]&lt;=45,"31-45",Table1[[#This Row],[Patient Waittime]]&lt;=60,"46-60",TRUE,"60+")</f>
        <v>31-45</v>
      </c>
      <c r="Q2419">
        <f>--(Table1[[#This Row],[Patient Waittime]]&lt;=30)</f>
        <v>0</v>
      </c>
      <c r="R2419">
        <f>--Table1[[#This Row],[Patient Admission Flag]]</f>
        <v>0</v>
      </c>
      <c r="S2419">
        <f>--AND(Table1[[#This Row],[WithinTarget]]=1,Table1[[#This Row],[Patient Satisfaction Score]]&gt;=7)</f>
        <v>0</v>
      </c>
      <c r="T2419" t="str">
        <f>IF(LEFT(Table1[[#This Row],[Patient Gender]],1)="F","Female","Male")</f>
        <v>Female</v>
      </c>
    </row>
    <row r="2420" spans="1:20" x14ac:dyDescent="0.3">
      <c r="A2420" t="s">
        <v>2524</v>
      </c>
      <c r="B2420" s="1">
        <v>45205.435416666667</v>
      </c>
      <c r="C2420" t="s">
        <v>13</v>
      </c>
      <c r="D2420">
        <v>7</v>
      </c>
      <c r="E2420" t="s">
        <v>10</v>
      </c>
      <c r="F2420" t="s">
        <v>27</v>
      </c>
      <c r="G2420" t="b">
        <v>0</v>
      </c>
      <c r="I2420">
        <v>53</v>
      </c>
      <c r="J2420" t="b">
        <v>0</v>
      </c>
      <c r="K2420">
        <f>YEAR(Table1[[#This Row],[Patient Admission Date]])</f>
        <v>2023</v>
      </c>
      <c r="L2420" t="str">
        <f>TEXT(Table1[[#This Row],[Patient Admission Date]],"mmm")</f>
        <v>Oct</v>
      </c>
      <c r="M2420" t="str">
        <f>TEXT(Table1[[#This Row],[Patient Admission Date]],"ddd")</f>
        <v>Fri</v>
      </c>
      <c r="N2420" t="str">
        <f>TEXT(INT(HOUR(Table1[[#This Row],[Patient Admission Date]])/3)*3,"00")&amp;"-"&amp;TEXT(INT(HOUR(Table1[[#This Row],[Patient Admission Date]])/3)*3+3,"00")</f>
        <v>09-12</v>
      </c>
      <c r="O2420" t="str" cm="1">
        <f t="array" ref="O2420">_xlfn.IFS(Table1[[#This Row],[Patient Age]]&lt;=14,"0-14",Table1[[#This Row],[Patient Age]]&lt;=29,"15-29",Table1[[#This Row],[Patient Age]]&lt;=44,"30-44",Table1[[#This Row],[Patient Age]]&lt;=59,"45-59",Table1[[#This Row],[Patient Age]]&lt;=74,"60-74",TRUE,"75+")</f>
        <v>0-14</v>
      </c>
      <c r="P2420" t="str" cm="1">
        <f t="array" ref="P2420">_xlfn.IFS(Table1[[#This Row],[Patient Waittime]]&lt;=15,"0-15",Table1[[#This Row],[Patient Waittime]]&lt;=30,"16-30",Table1[[#This Row],[Patient Waittime]]&lt;=45,"31-45",Table1[[#This Row],[Patient Waittime]]&lt;=60,"46-60",TRUE,"60+")</f>
        <v>46-60</v>
      </c>
      <c r="Q2420">
        <f>--(Table1[[#This Row],[Patient Waittime]]&lt;=30)</f>
        <v>0</v>
      </c>
      <c r="R2420">
        <f>--Table1[[#This Row],[Patient Admission Flag]]</f>
        <v>0</v>
      </c>
      <c r="S2420">
        <f>--AND(Table1[[#This Row],[WithinTarget]]=1,Table1[[#This Row],[Patient Satisfaction Score]]&gt;=7)</f>
        <v>0</v>
      </c>
      <c r="T2420" t="str">
        <f>IF(LEFT(Table1[[#This Row],[Patient Gender]],1)="F","Female","Male")</f>
        <v>Female</v>
      </c>
    </row>
    <row r="2421" spans="1:20" x14ac:dyDescent="0.3">
      <c r="A2421" t="s">
        <v>2525</v>
      </c>
      <c r="B2421" s="1">
        <v>45416.254166666666</v>
      </c>
      <c r="C2421" t="s">
        <v>13</v>
      </c>
      <c r="D2421">
        <v>41</v>
      </c>
      <c r="E2421" t="s">
        <v>10</v>
      </c>
      <c r="F2421" t="s">
        <v>27</v>
      </c>
      <c r="G2421" t="b">
        <v>0</v>
      </c>
      <c r="I2421">
        <v>48</v>
      </c>
      <c r="J2421" t="b">
        <v>0</v>
      </c>
      <c r="K2421">
        <f>YEAR(Table1[[#This Row],[Patient Admission Date]])</f>
        <v>2024</v>
      </c>
      <c r="L2421" t="str">
        <f>TEXT(Table1[[#This Row],[Patient Admission Date]],"mmm")</f>
        <v>May</v>
      </c>
      <c r="M2421" t="str">
        <f>TEXT(Table1[[#This Row],[Patient Admission Date]],"ddd")</f>
        <v>Sat</v>
      </c>
      <c r="N2421" t="str">
        <f>TEXT(INT(HOUR(Table1[[#This Row],[Patient Admission Date]])/3)*3,"00")&amp;"-"&amp;TEXT(INT(HOUR(Table1[[#This Row],[Patient Admission Date]])/3)*3+3,"00")</f>
        <v>06-09</v>
      </c>
      <c r="O2421" t="str" cm="1">
        <f t="array" ref="O2421">_xlfn.IFS(Table1[[#This Row],[Patient Age]]&lt;=14,"0-14",Table1[[#This Row],[Patient Age]]&lt;=29,"15-29",Table1[[#This Row],[Patient Age]]&lt;=44,"30-44",Table1[[#This Row],[Patient Age]]&lt;=59,"45-59",Table1[[#This Row],[Patient Age]]&lt;=74,"60-74",TRUE,"75+")</f>
        <v>30-44</v>
      </c>
      <c r="P2421" t="str" cm="1">
        <f t="array" ref="P2421">_xlfn.IFS(Table1[[#This Row],[Patient Waittime]]&lt;=15,"0-15",Table1[[#This Row],[Patient Waittime]]&lt;=30,"16-30",Table1[[#This Row],[Patient Waittime]]&lt;=45,"31-45",Table1[[#This Row],[Patient Waittime]]&lt;=60,"46-60",TRUE,"60+")</f>
        <v>46-60</v>
      </c>
      <c r="Q2421">
        <f>--(Table1[[#This Row],[Patient Waittime]]&lt;=30)</f>
        <v>0</v>
      </c>
      <c r="R2421">
        <f>--Table1[[#This Row],[Patient Admission Flag]]</f>
        <v>0</v>
      </c>
      <c r="S2421">
        <f>--AND(Table1[[#This Row],[WithinTarget]]=1,Table1[[#This Row],[Patient Satisfaction Score]]&gt;=7)</f>
        <v>0</v>
      </c>
      <c r="T2421" t="str">
        <f>IF(LEFT(Table1[[#This Row],[Patient Gender]],1)="F","Female","Male")</f>
        <v>Female</v>
      </c>
    </row>
    <row r="2422" spans="1:20" x14ac:dyDescent="0.3">
      <c r="A2422" t="s">
        <v>2526</v>
      </c>
      <c r="B2422" s="1">
        <v>45525.229861111111</v>
      </c>
      <c r="C2422" t="s">
        <v>13</v>
      </c>
      <c r="D2422">
        <v>62</v>
      </c>
      <c r="E2422" t="s">
        <v>10</v>
      </c>
      <c r="F2422" t="s">
        <v>27</v>
      </c>
      <c r="G2422" t="b">
        <v>0</v>
      </c>
      <c r="I2422">
        <v>28</v>
      </c>
      <c r="J2422" t="b">
        <v>0</v>
      </c>
      <c r="K2422">
        <f>YEAR(Table1[[#This Row],[Patient Admission Date]])</f>
        <v>2024</v>
      </c>
      <c r="L2422" t="str">
        <f>TEXT(Table1[[#This Row],[Patient Admission Date]],"mmm")</f>
        <v>Aug</v>
      </c>
      <c r="M2422" t="str">
        <f>TEXT(Table1[[#This Row],[Patient Admission Date]],"ddd")</f>
        <v>Wed</v>
      </c>
      <c r="N2422" t="str">
        <f>TEXT(INT(HOUR(Table1[[#This Row],[Patient Admission Date]])/3)*3,"00")&amp;"-"&amp;TEXT(INT(HOUR(Table1[[#This Row],[Patient Admission Date]])/3)*3+3,"00")</f>
        <v>03-06</v>
      </c>
      <c r="O2422" t="str" cm="1">
        <f t="array" ref="O2422">_xlfn.IFS(Table1[[#This Row],[Patient Age]]&lt;=14,"0-14",Table1[[#This Row],[Patient Age]]&lt;=29,"15-29",Table1[[#This Row],[Patient Age]]&lt;=44,"30-44",Table1[[#This Row],[Patient Age]]&lt;=59,"45-59",Table1[[#This Row],[Patient Age]]&lt;=74,"60-74",TRUE,"75+")</f>
        <v>60-74</v>
      </c>
      <c r="P2422" t="str" cm="1">
        <f t="array" ref="P2422">_xlfn.IFS(Table1[[#This Row],[Patient Waittime]]&lt;=15,"0-15",Table1[[#This Row],[Patient Waittime]]&lt;=30,"16-30",Table1[[#This Row],[Patient Waittime]]&lt;=45,"31-45",Table1[[#This Row],[Patient Waittime]]&lt;=60,"46-60",TRUE,"60+")</f>
        <v>16-30</v>
      </c>
      <c r="Q2422">
        <f>--(Table1[[#This Row],[Patient Waittime]]&lt;=30)</f>
        <v>1</v>
      </c>
      <c r="R2422">
        <f>--Table1[[#This Row],[Patient Admission Flag]]</f>
        <v>0</v>
      </c>
      <c r="S2422">
        <f>--AND(Table1[[#This Row],[WithinTarget]]=1,Table1[[#This Row],[Patient Satisfaction Score]]&gt;=7)</f>
        <v>0</v>
      </c>
      <c r="T2422" t="str">
        <f>IF(LEFT(Table1[[#This Row],[Patient Gender]],1)="F","Female","Male")</f>
        <v>Female</v>
      </c>
    </row>
    <row r="2423" spans="1:20" x14ac:dyDescent="0.3">
      <c r="A2423" t="s">
        <v>2527</v>
      </c>
      <c r="B2423" s="1">
        <v>45224.864583333336</v>
      </c>
      <c r="C2423" t="s">
        <v>13</v>
      </c>
      <c r="D2423">
        <v>5</v>
      </c>
      <c r="E2423" t="s">
        <v>10</v>
      </c>
      <c r="F2423" t="s">
        <v>27</v>
      </c>
      <c r="G2423" t="b">
        <v>0</v>
      </c>
      <c r="I2423">
        <v>16</v>
      </c>
      <c r="J2423" t="b">
        <v>0</v>
      </c>
      <c r="K2423">
        <f>YEAR(Table1[[#This Row],[Patient Admission Date]])</f>
        <v>2023</v>
      </c>
      <c r="L2423" t="str">
        <f>TEXT(Table1[[#This Row],[Patient Admission Date]],"mmm")</f>
        <v>Oct</v>
      </c>
      <c r="M2423" t="str">
        <f>TEXT(Table1[[#This Row],[Patient Admission Date]],"ddd")</f>
        <v>Wed</v>
      </c>
      <c r="N2423" t="str">
        <f>TEXT(INT(HOUR(Table1[[#This Row],[Patient Admission Date]])/3)*3,"00")&amp;"-"&amp;TEXT(INT(HOUR(Table1[[#This Row],[Patient Admission Date]])/3)*3+3,"00")</f>
        <v>18-21</v>
      </c>
      <c r="O2423" t="str" cm="1">
        <f t="array" ref="O2423">_xlfn.IFS(Table1[[#This Row],[Patient Age]]&lt;=14,"0-14",Table1[[#This Row],[Patient Age]]&lt;=29,"15-29",Table1[[#This Row],[Patient Age]]&lt;=44,"30-44",Table1[[#This Row],[Patient Age]]&lt;=59,"45-59",Table1[[#This Row],[Patient Age]]&lt;=74,"60-74",TRUE,"75+")</f>
        <v>0-14</v>
      </c>
      <c r="P2423" t="str" cm="1">
        <f t="array" ref="P2423">_xlfn.IFS(Table1[[#This Row],[Patient Waittime]]&lt;=15,"0-15",Table1[[#This Row],[Patient Waittime]]&lt;=30,"16-30",Table1[[#This Row],[Patient Waittime]]&lt;=45,"31-45",Table1[[#This Row],[Patient Waittime]]&lt;=60,"46-60",TRUE,"60+")</f>
        <v>16-30</v>
      </c>
      <c r="Q2423">
        <f>--(Table1[[#This Row],[Patient Waittime]]&lt;=30)</f>
        <v>1</v>
      </c>
      <c r="R2423">
        <f>--Table1[[#This Row],[Patient Admission Flag]]</f>
        <v>0</v>
      </c>
      <c r="S2423">
        <f>--AND(Table1[[#This Row],[WithinTarget]]=1,Table1[[#This Row],[Patient Satisfaction Score]]&gt;=7)</f>
        <v>0</v>
      </c>
      <c r="T2423" t="str">
        <f>IF(LEFT(Table1[[#This Row],[Patient Gender]],1)="F","Female","Male")</f>
        <v>Female</v>
      </c>
    </row>
    <row r="2424" spans="1:20" x14ac:dyDescent="0.3">
      <c r="A2424" t="s">
        <v>2528</v>
      </c>
      <c r="B2424" s="1">
        <v>45330.844444444447</v>
      </c>
      <c r="C2424" t="s">
        <v>13</v>
      </c>
      <c r="D2424">
        <v>22</v>
      </c>
      <c r="E2424" t="s">
        <v>10</v>
      </c>
      <c r="F2424" t="s">
        <v>27</v>
      </c>
      <c r="G2424" t="b">
        <v>0</v>
      </c>
      <c r="I2424">
        <v>41</v>
      </c>
      <c r="J2424" t="b">
        <v>0</v>
      </c>
      <c r="K2424">
        <f>YEAR(Table1[[#This Row],[Patient Admission Date]])</f>
        <v>2024</v>
      </c>
      <c r="L2424" t="str">
        <f>TEXT(Table1[[#This Row],[Patient Admission Date]],"mmm")</f>
        <v>Feb</v>
      </c>
      <c r="M2424" t="str">
        <f>TEXT(Table1[[#This Row],[Patient Admission Date]],"ddd")</f>
        <v>Thu</v>
      </c>
      <c r="N2424" t="str">
        <f>TEXT(INT(HOUR(Table1[[#This Row],[Patient Admission Date]])/3)*3,"00")&amp;"-"&amp;TEXT(INT(HOUR(Table1[[#This Row],[Patient Admission Date]])/3)*3+3,"00")</f>
        <v>18-21</v>
      </c>
      <c r="O2424" t="str" cm="1">
        <f t="array" ref="O2424">_xlfn.IFS(Table1[[#This Row],[Patient Age]]&lt;=14,"0-14",Table1[[#This Row],[Patient Age]]&lt;=29,"15-29",Table1[[#This Row],[Patient Age]]&lt;=44,"30-44",Table1[[#This Row],[Patient Age]]&lt;=59,"45-59",Table1[[#This Row],[Patient Age]]&lt;=74,"60-74",TRUE,"75+")</f>
        <v>15-29</v>
      </c>
      <c r="P2424" t="str" cm="1">
        <f t="array" ref="P2424">_xlfn.IFS(Table1[[#This Row],[Patient Waittime]]&lt;=15,"0-15",Table1[[#This Row],[Patient Waittime]]&lt;=30,"16-30",Table1[[#This Row],[Patient Waittime]]&lt;=45,"31-45",Table1[[#This Row],[Patient Waittime]]&lt;=60,"46-60",TRUE,"60+")</f>
        <v>31-45</v>
      </c>
      <c r="Q2424">
        <f>--(Table1[[#This Row],[Patient Waittime]]&lt;=30)</f>
        <v>0</v>
      </c>
      <c r="R2424">
        <f>--Table1[[#This Row],[Patient Admission Flag]]</f>
        <v>0</v>
      </c>
      <c r="S2424">
        <f>--AND(Table1[[#This Row],[WithinTarget]]=1,Table1[[#This Row],[Patient Satisfaction Score]]&gt;=7)</f>
        <v>0</v>
      </c>
      <c r="T2424" t="str">
        <f>IF(LEFT(Table1[[#This Row],[Patient Gender]],1)="F","Female","Male")</f>
        <v>Female</v>
      </c>
    </row>
    <row r="2425" spans="1:20" x14ac:dyDescent="0.3">
      <c r="A2425" t="s">
        <v>2529</v>
      </c>
      <c r="B2425" s="1">
        <v>45588.081944444442</v>
      </c>
      <c r="C2425" t="s">
        <v>13</v>
      </c>
      <c r="D2425">
        <v>64</v>
      </c>
      <c r="E2425" t="s">
        <v>10</v>
      </c>
      <c r="F2425" t="s">
        <v>27</v>
      </c>
      <c r="G2425" t="b">
        <v>0</v>
      </c>
      <c r="I2425">
        <v>60</v>
      </c>
      <c r="J2425" t="b">
        <v>0</v>
      </c>
      <c r="K2425">
        <f>YEAR(Table1[[#This Row],[Patient Admission Date]])</f>
        <v>2024</v>
      </c>
      <c r="L2425" t="str">
        <f>TEXT(Table1[[#This Row],[Patient Admission Date]],"mmm")</f>
        <v>Oct</v>
      </c>
      <c r="M2425" t="str">
        <f>TEXT(Table1[[#This Row],[Patient Admission Date]],"ddd")</f>
        <v>Wed</v>
      </c>
      <c r="N2425" t="str">
        <f>TEXT(INT(HOUR(Table1[[#This Row],[Patient Admission Date]])/3)*3,"00")&amp;"-"&amp;TEXT(INT(HOUR(Table1[[#This Row],[Patient Admission Date]])/3)*3+3,"00")</f>
        <v>00-03</v>
      </c>
      <c r="O2425" t="str" cm="1">
        <f t="array" ref="O2425">_xlfn.IFS(Table1[[#This Row],[Patient Age]]&lt;=14,"0-14",Table1[[#This Row],[Patient Age]]&lt;=29,"15-29",Table1[[#This Row],[Patient Age]]&lt;=44,"30-44",Table1[[#This Row],[Patient Age]]&lt;=59,"45-59",Table1[[#This Row],[Patient Age]]&lt;=74,"60-74",TRUE,"75+")</f>
        <v>60-74</v>
      </c>
      <c r="P2425" t="str" cm="1">
        <f t="array" ref="P2425">_xlfn.IFS(Table1[[#This Row],[Patient Waittime]]&lt;=15,"0-15",Table1[[#This Row],[Patient Waittime]]&lt;=30,"16-30",Table1[[#This Row],[Patient Waittime]]&lt;=45,"31-45",Table1[[#This Row],[Patient Waittime]]&lt;=60,"46-60",TRUE,"60+")</f>
        <v>46-60</v>
      </c>
      <c r="Q2425">
        <f>--(Table1[[#This Row],[Patient Waittime]]&lt;=30)</f>
        <v>0</v>
      </c>
      <c r="R2425">
        <f>--Table1[[#This Row],[Patient Admission Flag]]</f>
        <v>0</v>
      </c>
      <c r="S2425">
        <f>--AND(Table1[[#This Row],[WithinTarget]]=1,Table1[[#This Row],[Patient Satisfaction Score]]&gt;=7)</f>
        <v>0</v>
      </c>
      <c r="T2425" t="str">
        <f>IF(LEFT(Table1[[#This Row],[Patient Gender]],1)="F","Female","Male")</f>
        <v>Female</v>
      </c>
    </row>
    <row r="2426" spans="1:20" x14ac:dyDescent="0.3">
      <c r="A2426" t="s">
        <v>2530</v>
      </c>
      <c r="B2426" s="1">
        <v>45357.007638888892</v>
      </c>
      <c r="C2426" t="s">
        <v>13</v>
      </c>
      <c r="D2426">
        <v>40</v>
      </c>
      <c r="E2426" t="s">
        <v>10</v>
      </c>
      <c r="F2426" t="s">
        <v>27</v>
      </c>
      <c r="G2426" t="b">
        <v>0</v>
      </c>
      <c r="I2426">
        <v>44</v>
      </c>
      <c r="J2426" t="b">
        <v>0</v>
      </c>
      <c r="K2426">
        <f>YEAR(Table1[[#This Row],[Patient Admission Date]])</f>
        <v>2024</v>
      </c>
      <c r="L2426" t="str">
        <f>TEXT(Table1[[#This Row],[Patient Admission Date]],"mmm")</f>
        <v>Mar</v>
      </c>
      <c r="M2426" t="str">
        <f>TEXT(Table1[[#This Row],[Patient Admission Date]],"ddd")</f>
        <v>Wed</v>
      </c>
      <c r="N2426" t="str">
        <f>TEXT(INT(HOUR(Table1[[#This Row],[Patient Admission Date]])/3)*3,"00")&amp;"-"&amp;TEXT(INT(HOUR(Table1[[#This Row],[Patient Admission Date]])/3)*3+3,"00")</f>
        <v>00-03</v>
      </c>
      <c r="O2426" t="str" cm="1">
        <f t="array" ref="O2426">_xlfn.IFS(Table1[[#This Row],[Patient Age]]&lt;=14,"0-14",Table1[[#This Row],[Patient Age]]&lt;=29,"15-29",Table1[[#This Row],[Patient Age]]&lt;=44,"30-44",Table1[[#This Row],[Patient Age]]&lt;=59,"45-59",Table1[[#This Row],[Patient Age]]&lt;=74,"60-74",TRUE,"75+")</f>
        <v>30-44</v>
      </c>
      <c r="P2426" t="str" cm="1">
        <f t="array" ref="P2426">_xlfn.IFS(Table1[[#This Row],[Patient Waittime]]&lt;=15,"0-15",Table1[[#This Row],[Patient Waittime]]&lt;=30,"16-30",Table1[[#This Row],[Patient Waittime]]&lt;=45,"31-45",Table1[[#This Row],[Patient Waittime]]&lt;=60,"46-60",TRUE,"60+")</f>
        <v>31-45</v>
      </c>
      <c r="Q2426">
        <f>--(Table1[[#This Row],[Patient Waittime]]&lt;=30)</f>
        <v>0</v>
      </c>
      <c r="R2426">
        <f>--Table1[[#This Row],[Patient Admission Flag]]</f>
        <v>0</v>
      </c>
      <c r="S2426">
        <f>--AND(Table1[[#This Row],[WithinTarget]]=1,Table1[[#This Row],[Patient Satisfaction Score]]&gt;=7)</f>
        <v>0</v>
      </c>
      <c r="T2426" t="str">
        <f>IF(LEFT(Table1[[#This Row],[Patient Gender]],1)="F","Female","Male")</f>
        <v>Female</v>
      </c>
    </row>
    <row r="2427" spans="1:20" x14ac:dyDescent="0.3">
      <c r="A2427" t="s">
        <v>2531</v>
      </c>
      <c r="B2427" s="1">
        <v>45407.956250000003</v>
      </c>
      <c r="C2427" t="s">
        <v>13</v>
      </c>
      <c r="D2427">
        <v>57</v>
      </c>
      <c r="E2427" t="s">
        <v>10</v>
      </c>
      <c r="F2427" t="s">
        <v>27</v>
      </c>
      <c r="G2427" t="b">
        <v>0</v>
      </c>
      <c r="I2427">
        <v>55</v>
      </c>
      <c r="J2427" t="b">
        <v>0</v>
      </c>
      <c r="K2427">
        <f>YEAR(Table1[[#This Row],[Patient Admission Date]])</f>
        <v>2024</v>
      </c>
      <c r="L2427" t="str">
        <f>TEXT(Table1[[#This Row],[Patient Admission Date]],"mmm")</f>
        <v>Apr</v>
      </c>
      <c r="M2427" t="str">
        <f>TEXT(Table1[[#This Row],[Patient Admission Date]],"ddd")</f>
        <v>Thu</v>
      </c>
      <c r="N2427" t="str">
        <f>TEXT(INT(HOUR(Table1[[#This Row],[Patient Admission Date]])/3)*3,"00")&amp;"-"&amp;TEXT(INT(HOUR(Table1[[#This Row],[Patient Admission Date]])/3)*3+3,"00")</f>
        <v>21-24</v>
      </c>
      <c r="O2427" t="str" cm="1">
        <f t="array" ref="O2427">_xlfn.IFS(Table1[[#This Row],[Patient Age]]&lt;=14,"0-14",Table1[[#This Row],[Patient Age]]&lt;=29,"15-29",Table1[[#This Row],[Patient Age]]&lt;=44,"30-44",Table1[[#This Row],[Patient Age]]&lt;=59,"45-59",Table1[[#This Row],[Patient Age]]&lt;=74,"60-74",TRUE,"75+")</f>
        <v>45-59</v>
      </c>
      <c r="P2427" t="str" cm="1">
        <f t="array" ref="P2427">_xlfn.IFS(Table1[[#This Row],[Patient Waittime]]&lt;=15,"0-15",Table1[[#This Row],[Patient Waittime]]&lt;=30,"16-30",Table1[[#This Row],[Patient Waittime]]&lt;=45,"31-45",Table1[[#This Row],[Patient Waittime]]&lt;=60,"46-60",TRUE,"60+")</f>
        <v>46-60</v>
      </c>
      <c r="Q2427">
        <f>--(Table1[[#This Row],[Patient Waittime]]&lt;=30)</f>
        <v>0</v>
      </c>
      <c r="R2427">
        <f>--Table1[[#This Row],[Patient Admission Flag]]</f>
        <v>0</v>
      </c>
      <c r="S2427">
        <f>--AND(Table1[[#This Row],[WithinTarget]]=1,Table1[[#This Row],[Patient Satisfaction Score]]&gt;=7)</f>
        <v>0</v>
      </c>
      <c r="T2427" t="str">
        <f>IF(LEFT(Table1[[#This Row],[Patient Gender]],1)="F","Female","Male")</f>
        <v>Female</v>
      </c>
    </row>
    <row r="2428" spans="1:20" x14ac:dyDescent="0.3">
      <c r="A2428" t="s">
        <v>2532</v>
      </c>
      <c r="B2428" s="1">
        <v>45167.383333333331</v>
      </c>
      <c r="C2428" t="s">
        <v>13</v>
      </c>
      <c r="D2428">
        <v>27</v>
      </c>
      <c r="E2428" t="s">
        <v>10</v>
      </c>
      <c r="F2428" t="s">
        <v>27</v>
      </c>
      <c r="G2428" t="b">
        <v>0</v>
      </c>
      <c r="H2428">
        <v>1</v>
      </c>
      <c r="I2428">
        <v>20</v>
      </c>
      <c r="J2428" t="b">
        <v>0</v>
      </c>
      <c r="K2428">
        <f>YEAR(Table1[[#This Row],[Patient Admission Date]])</f>
        <v>2023</v>
      </c>
      <c r="L2428" t="str">
        <f>TEXT(Table1[[#This Row],[Patient Admission Date]],"mmm")</f>
        <v>Aug</v>
      </c>
      <c r="M2428" t="str">
        <f>TEXT(Table1[[#This Row],[Patient Admission Date]],"ddd")</f>
        <v>Tue</v>
      </c>
      <c r="N2428" t="str">
        <f>TEXT(INT(HOUR(Table1[[#This Row],[Patient Admission Date]])/3)*3,"00")&amp;"-"&amp;TEXT(INT(HOUR(Table1[[#This Row],[Patient Admission Date]])/3)*3+3,"00")</f>
        <v>09-12</v>
      </c>
      <c r="O2428" t="str" cm="1">
        <f t="array" ref="O2428">_xlfn.IFS(Table1[[#This Row],[Patient Age]]&lt;=14,"0-14",Table1[[#This Row],[Patient Age]]&lt;=29,"15-29",Table1[[#This Row],[Patient Age]]&lt;=44,"30-44",Table1[[#This Row],[Patient Age]]&lt;=59,"45-59",Table1[[#This Row],[Patient Age]]&lt;=74,"60-74",TRUE,"75+")</f>
        <v>15-29</v>
      </c>
      <c r="P2428" t="str" cm="1">
        <f t="array" ref="P2428">_xlfn.IFS(Table1[[#This Row],[Patient Waittime]]&lt;=15,"0-15",Table1[[#This Row],[Patient Waittime]]&lt;=30,"16-30",Table1[[#This Row],[Patient Waittime]]&lt;=45,"31-45",Table1[[#This Row],[Patient Waittime]]&lt;=60,"46-60",TRUE,"60+")</f>
        <v>16-30</v>
      </c>
      <c r="Q2428">
        <f>--(Table1[[#This Row],[Patient Waittime]]&lt;=30)</f>
        <v>1</v>
      </c>
      <c r="R2428">
        <f>--Table1[[#This Row],[Patient Admission Flag]]</f>
        <v>0</v>
      </c>
      <c r="S2428">
        <f>--AND(Table1[[#This Row],[WithinTarget]]=1,Table1[[#This Row],[Patient Satisfaction Score]]&gt;=7)</f>
        <v>0</v>
      </c>
      <c r="T2428" t="str">
        <f>IF(LEFT(Table1[[#This Row],[Patient Gender]],1)="F","Female","Male")</f>
        <v>Female</v>
      </c>
    </row>
    <row r="2429" spans="1:20" x14ac:dyDescent="0.3">
      <c r="A2429" t="s">
        <v>2533</v>
      </c>
      <c r="B2429" s="1">
        <v>45140.540972222225</v>
      </c>
      <c r="C2429" t="s">
        <v>13</v>
      </c>
      <c r="D2429">
        <v>59</v>
      </c>
      <c r="E2429" t="s">
        <v>10</v>
      </c>
      <c r="F2429" t="s">
        <v>27</v>
      </c>
      <c r="G2429" t="b">
        <v>0</v>
      </c>
      <c r="H2429">
        <v>2</v>
      </c>
      <c r="I2429">
        <v>13</v>
      </c>
      <c r="J2429" t="b">
        <v>0</v>
      </c>
      <c r="K2429">
        <f>YEAR(Table1[[#This Row],[Patient Admission Date]])</f>
        <v>2023</v>
      </c>
      <c r="L2429" t="str">
        <f>TEXT(Table1[[#This Row],[Patient Admission Date]],"mmm")</f>
        <v>Aug</v>
      </c>
      <c r="M2429" t="str">
        <f>TEXT(Table1[[#This Row],[Patient Admission Date]],"ddd")</f>
        <v>Wed</v>
      </c>
      <c r="N2429" t="str">
        <f>TEXT(INT(HOUR(Table1[[#This Row],[Patient Admission Date]])/3)*3,"00")&amp;"-"&amp;TEXT(INT(HOUR(Table1[[#This Row],[Patient Admission Date]])/3)*3+3,"00")</f>
        <v>12-15</v>
      </c>
      <c r="O2429" t="str" cm="1">
        <f t="array" ref="O2429">_xlfn.IFS(Table1[[#This Row],[Patient Age]]&lt;=14,"0-14",Table1[[#This Row],[Patient Age]]&lt;=29,"15-29",Table1[[#This Row],[Patient Age]]&lt;=44,"30-44",Table1[[#This Row],[Patient Age]]&lt;=59,"45-59",Table1[[#This Row],[Patient Age]]&lt;=74,"60-74",TRUE,"75+")</f>
        <v>45-59</v>
      </c>
      <c r="P2429" t="str" cm="1">
        <f t="array" ref="P2429">_xlfn.IFS(Table1[[#This Row],[Patient Waittime]]&lt;=15,"0-15",Table1[[#This Row],[Patient Waittime]]&lt;=30,"16-30",Table1[[#This Row],[Patient Waittime]]&lt;=45,"31-45",Table1[[#This Row],[Patient Waittime]]&lt;=60,"46-60",TRUE,"60+")</f>
        <v>0-15</v>
      </c>
      <c r="Q2429">
        <f>--(Table1[[#This Row],[Patient Waittime]]&lt;=30)</f>
        <v>1</v>
      </c>
      <c r="R2429">
        <f>--Table1[[#This Row],[Patient Admission Flag]]</f>
        <v>0</v>
      </c>
      <c r="S2429">
        <f>--AND(Table1[[#This Row],[WithinTarget]]=1,Table1[[#This Row],[Patient Satisfaction Score]]&gt;=7)</f>
        <v>0</v>
      </c>
      <c r="T2429" t="str">
        <f>IF(LEFT(Table1[[#This Row],[Patient Gender]],1)="F","Female","Male")</f>
        <v>Female</v>
      </c>
    </row>
    <row r="2430" spans="1:20" x14ac:dyDescent="0.3">
      <c r="A2430" t="s">
        <v>2534</v>
      </c>
      <c r="B2430" s="1">
        <v>45187.991666666669</v>
      </c>
      <c r="C2430" t="s">
        <v>13</v>
      </c>
      <c r="D2430">
        <v>37</v>
      </c>
      <c r="E2430" t="s">
        <v>10</v>
      </c>
      <c r="F2430" t="s">
        <v>27</v>
      </c>
      <c r="G2430" t="b">
        <v>0</v>
      </c>
      <c r="H2430">
        <v>4</v>
      </c>
      <c r="I2430">
        <v>22</v>
      </c>
      <c r="J2430" t="b">
        <v>0</v>
      </c>
      <c r="K2430">
        <f>YEAR(Table1[[#This Row],[Patient Admission Date]])</f>
        <v>2023</v>
      </c>
      <c r="L2430" t="str">
        <f>TEXT(Table1[[#This Row],[Patient Admission Date]],"mmm")</f>
        <v>Sep</v>
      </c>
      <c r="M2430" t="str">
        <f>TEXT(Table1[[#This Row],[Patient Admission Date]],"ddd")</f>
        <v>Mon</v>
      </c>
      <c r="N2430" t="str">
        <f>TEXT(INT(HOUR(Table1[[#This Row],[Patient Admission Date]])/3)*3,"00")&amp;"-"&amp;TEXT(INT(HOUR(Table1[[#This Row],[Patient Admission Date]])/3)*3+3,"00")</f>
        <v>21-24</v>
      </c>
      <c r="O2430" t="str" cm="1">
        <f t="array" ref="O2430">_xlfn.IFS(Table1[[#This Row],[Patient Age]]&lt;=14,"0-14",Table1[[#This Row],[Patient Age]]&lt;=29,"15-29",Table1[[#This Row],[Patient Age]]&lt;=44,"30-44",Table1[[#This Row],[Patient Age]]&lt;=59,"45-59",Table1[[#This Row],[Patient Age]]&lt;=74,"60-74",TRUE,"75+")</f>
        <v>30-44</v>
      </c>
      <c r="P2430" t="str" cm="1">
        <f t="array" ref="P2430">_xlfn.IFS(Table1[[#This Row],[Patient Waittime]]&lt;=15,"0-15",Table1[[#This Row],[Patient Waittime]]&lt;=30,"16-30",Table1[[#This Row],[Patient Waittime]]&lt;=45,"31-45",Table1[[#This Row],[Patient Waittime]]&lt;=60,"46-60",TRUE,"60+")</f>
        <v>16-30</v>
      </c>
      <c r="Q2430">
        <f>--(Table1[[#This Row],[Patient Waittime]]&lt;=30)</f>
        <v>1</v>
      </c>
      <c r="R2430">
        <f>--Table1[[#This Row],[Patient Admission Flag]]</f>
        <v>0</v>
      </c>
      <c r="S2430">
        <f>--AND(Table1[[#This Row],[WithinTarget]]=1,Table1[[#This Row],[Patient Satisfaction Score]]&gt;=7)</f>
        <v>0</v>
      </c>
      <c r="T2430" t="str">
        <f>IF(LEFT(Table1[[#This Row],[Patient Gender]],1)="F","Female","Male")</f>
        <v>Female</v>
      </c>
    </row>
    <row r="2431" spans="1:20" x14ac:dyDescent="0.3">
      <c r="A2431" t="s">
        <v>2535</v>
      </c>
      <c r="B2431" s="1">
        <v>45391.297222222223</v>
      </c>
      <c r="C2431" t="s">
        <v>13</v>
      </c>
      <c r="D2431">
        <v>71</v>
      </c>
      <c r="E2431" t="s">
        <v>10</v>
      </c>
      <c r="F2431" t="s">
        <v>27</v>
      </c>
      <c r="G2431" t="b">
        <v>0</v>
      </c>
      <c r="H2431">
        <v>4</v>
      </c>
      <c r="I2431">
        <v>52</v>
      </c>
      <c r="J2431" t="b">
        <v>0</v>
      </c>
      <c r="K2431">
        <f>YEAR(Table1[[#This Row],[Patient Admission Date]])</f>
        <v>2024</v>
      </c>
      <c r="L2431" t="str">
        <f>TEXT(Table1[[#This Row],[Patient Admission Date]],"mmm")</f>
        <v>Apr</v>
      </c>
      <c r="M2431" t="str">
        <f>TEXT(Table1[[#This Row],[Patient Admission Date]],"ddd")</f>
        <v>Tue</v>
      </c>
      <c r="N2431" t="str">
        <f>TEXT(INT(HOUR(Table1[[#This Row],[Patient Admission Date]])/3)*3,"00")&amp;"-"&amp;TEXT(INT(HOUR(Table1[[#This Row],[Patient Admission Date]])/3)*3+3,"00")</f>
        <v>06-09</v>
      </c>
      <c r="O2431" t="str" cm="1">
        <f t="array" ref="O2431">_xlfn.IFS(Table1[[#This Row],[Patient Age]]&lt;=14,"0-14",Table1[[#This Row],[Patient Age]]&lt;=29,"15-29",Table1[[#This Row],[Patient Age]]&lt;=44,"30-44",Table1[[#This Row],[Patient Age]]&lt;=59,"45-59",Table1[[#This Row],[Patient Age]]&lt;=74,"60-74",TRUE,"75+")</f>
        <v>60-74</v>
      </c>
      <c r="P2431" t="str" cm="1">
        <f t="array" ref="P2431">_xlfn.IFS(Table1[[#This Row],[Patient Waittime]]&lt;=15,"0-15",Table1[[#This Row],[Patient Waittime]]&lt;=30,"16-30",Table1[[#This Row],[Patient Waittime]]&lt;=45,"31-45",Table1[[#This Row],[Patient Waittime]]&lt;=60,"46-60",TRUE,"60+")</f>
        <v>46-60</v>
      </c>
      <c r="Q2431">
        <f>--(Table1[[#This Row],[Patient Waittime]]&lt;=30)</f>
        <v>0</v>
      </c>
      <c r="R2431">
        <f>--Table1[[#This Row],[Patient Admission Flag]]</f>
        <v>0</v>
      </c>
      <c r="S2431">
        <f>--AND(Table1[[#This Row],[WithinTarget]]=1,Table1[[#This Row],[Patient Satisfaction Score]]&gt;=7)</f>
        <v>0</v>
      </c>
      <c r="T2431" t="str">
        <f>IF(LEFT(Table1[[#This Row],[Patient Gender]],1)="F","Female","Male")</f>
        <v>Female</v>
      </c>
    </row>
    <row r="2432" spans="1:20" x14ac:dyDescent="0.3">
      <c r="A2432" t="s">
        <v>2536</v>
      </c>
      <c r="B2432" s="1">
        <v>45204.30972222222</v>
      </c>
      <c r="C2432" t="s">
        <v>13</v>
      </c>
      <c r="D2432">
        <v>25</v>
      </c>
      <c r="E2432" t="s">
        <v>10</v>
      </c>
      <c r="F2432" t="s">
        <v>27</v>
      </c>
      <c r="G2432" t="b">
        <v>0</v>
      </c>
      <c r="H2432">
        <v>6</v>
      </c>
      <c r="I2432">
        <v>38</v>
      </c>
      <c r="J2432" t="b">
        <v>0</v>
      </c>
      <c r="K2432">
        <f>YEAR(Table1[[#This Row],[Patient Admission Date]])</f>
        <v>2023</v>
      </c>
      <c r="L2432" t="str">
        <f>TEXT(Table1[[#This Row],[Patient Admission Date]],"mmm")</f>
        <v>Oct</v>
      </c>
      <c r="M2432" t="str">
        <f>TEXT(Table1[[#This Row],[Patient Admission Date]],"ddd")</f>
        <v>Thu</v>
      </c>
      <c r="N2432" t="str">
        <f>TEXT(INT(HOUR(Table1[[#This Row],[Patient Admission Date]])/3)*3,"00")&amp;"-"&amp;TEXT(INT(HOUR(Table1[[#This Row],[Patient Admission Date]])/3)*3+3,"00")</f>
        <v>06-09</v>
      </c>
      <c r="O2432" t="str" cm="1">
        <f t="array" ref="O2432">_xlfn.IFS(Table1[[#This Row],[Patient Age]]&lt;=14,"0-14",Table1[[#This Row],[Patient Age]]&lt;=29,"15-29",Table1[[#This Row],[Patient Age]]&lt;=44,"30-44",Table1[[#This Row],[Patient Age]]&lt;=59,"45-59",Table1[[#This Row],[Patient Age]]&lt;=74,"60-74",TRUE,"75+")</f>
        <v>15-29</v>
      </c>
      <c r="P2432" t="str" cm="1">
        <f t="array" ref="P2432">_xlfn.IFS(Table1[[#This Row],[Patient Waittime]]&lt;=15,"0-15",Table1[[#This Row],[Patient Waittime]]&lt;=30,"16-30",Table1[[#This Row],[Patient Waittime]]&lt;=45,"31-45",Table1[[#This Row],[Patient Waittime]]&lt;=60,"46-60",TRUE,"60+")</f>
        <v>31-45</v>
      </c>
      <c r="Q2432">
        <f>--(Table1[[#This Row],[Patient Waittime]]&lt;=30)</f>
        <v>0</v>
      </c>
      <c r="R2432">
        <f>--Table1[[#This Row],[Patient Admission Flag]]</f>
        <v>0</v>
      </c>
      <c r="S2432">
        <f>--AND(Table1[[#This Row],[WithinTarget]]=1,Table1[[#This Row],[Patient Satisfaction Score]]&gt;=7)</f>
        <v>0</v>
      </c>
      <c r="T2432" t="str">
        <f>IF(LEFT(Table1[[#This Row],[Patient Gender]],1)="F","Female","Male")</f>
        <v>Female</v>
      </c>
    </row>
    <row r="2433" spans="1:20" x14ac:dyDescent="0.3">
      <c r="A2433" t="s">
        <v>2537</v>
      </c>
      <c r="B2433" s="1">
        <v>45270.354861111111</v>
      </c>
      <c r="C2433" t="s">
        <v>13</v>
      </c>
      <c r="D2433">
        <v>72</v>
      </c>
      <c r="E2433" t="s">
        <v>10</v>
      </c>
      <c r="F2433" t="s">
        <v>27</v>
      </c>
      <c r="G2433" t="b">
        <v>0</v>
      </c>
      <c r="H2433">
        <v>6</v>
      </c>
      <c r="I2433">
        <v>58</v>
      </c>
      <c r="J2433" t="b">
        <v>0</v>
      </c>
      <c r="K2433">
        <f>YEAR(Table1[[#This Row],[Patient Admission Date]])</f>
        <v>2023</v>
      </c>
      <c r="L2433" t="str">
        <f>TEXT(Table1[[#This Row],[Patient Admission Date]],"mmm")</f>
        <v>Dec</v>
      </c>
      <c r="M2433" t="str">
        <f>TEXT(Table1[[#This Row],[Patient Admission Date]],"ddd")</f>
        <v>Sun</v>
      </c>
      <c r="N2433" t="str">
        <f>TEXT(INT(HOUR(Table1[[#This Row],[Patient Admission Date]])/3)*3,"00")&amp;"-"&amp;TEXT(INT(HOUR(Table1[[#This Row],[Patient Admission Date]])/3)*3+3,"00")</f>
        <v>06-09</v>
      </c>
      <c r="O2433" t="str" cm="1">
        <f t="array" ref="O2433">_xlfn.IFS(Table1[[#This Row],[Patient Age]]&lt;=14,"0-14",Table1[[#This Row],[Patient Age]]&lt;=29,"15-29",Table1[[#This Row],[Patient Age]]&lt;=44,"30-44",Table1[[#This Row],[Patient Age]]&lt;=59,"45-59",Table1[[#This Row],[Patient Age]]&lt;=74,"60-74",TRUE,"75+")</f>
        <v>60-74</v>
      </c>
      <c r="P2433" t="str" cm="1">
        <f t="array" ref="P2433">_xlfn.IFS(Table1[[#This Row],[Patient Waittime]]&lt;=15,"0-15",Table1[[#This Row],[Patient Waittime]]&lt;=30,"16-30",Table1[[#This Row],[Patient Waittime]]&lt;=45,"31-45",Table1[[#This Row],[Patient Waittime]]&lt;=60,"46-60",TRUE,"60+")</f>
        <v>46-60</v>
      </c>
      <c r="Q2433">
        <f>--(Table1[[#This Row],[Patient Waittime]]&lt;=30)</f>
        <v>0</v>
      </c>
      <c r="R2433">
        <f>--Table1[[#This Row],[Patient Admission Flag]]</f>
        <v>0</v>
      </c>
      <c r="S2433">
        <f>--AND(Table1[[#This Row],[WithinTarget]]=1,Table1[[#This Row],[Patient Satisfaction Score]]&gt;=7)</f>
        <v>0</v>
      </c>
      <c r="T2433" t="str">
        <f>IF(LEFT(Table1[[#This Row],[Patient Gender]],1)="F","Female","Male")</f>
        <v>Female</v>
      </c>
    </row>
    <row r="2434" spans="1:20" x14ac:dyDescent="0.3">
      <c r="A2434" t="s">
        <v>2538</v>
      </c>
      <c r="B2434" s="1">
        <v>45540.895138888889</v>
      </c>
      <c r="C2434" t="s">
        <v>13</v>
      </c>
      <c r="D2434">
        <v>17</v>
      </c>
      <c r="E2434" t="s">
        <v>10</v>
      </c>
      <c r="F2434" t="s">
        <v>27</v>
      </c>
      <c r="G2434" t="b">
        <v>0</v>
      </c>
      <c r="H2434">
        <v>7</v>
      </c>
      <c r="I2434">
        <v>60</v>
      </c>
      <c r="J2434" t="b">
        <v>0</v>
      </c>
      <c r="K2434">
        <f>YEAR(Table1[[#This Row],[Patient Admission Date]])</f>
        <v>2024</v>
      </c>
      <c r="L2434" t="str">
        <f>TEXT(Table1[[#This Row],[Patient Admission Date]],"mmm")</f>
        <v>Sep</v>
      </c>
      <c r="M2434" t="str">
        <f>TEXT(Table1[[#This Row],[Patient Admission Date]],"ddd")</f>
        <v>Thu</v>
      </c>
      <c r="N2434" t="str">
        <f>TEXT(INT(HOUR(Table1[[#This Row],[Patient Admission Date]])/3)*3,"00")&amp;"-"&amp;TEXT(INT(HOUR(Table1[[#This Row],[Patient Admission Date]])/3)*3+3,"00")</f>
        <v>21-24</v>
      </c>
      <c r="O2434" t="str" cm="1">
        <f t="array" ref="O2434">_xlfn.IFS(Table1[[#This Row],[Patient Age]]&lt;=14,"0-14",Table1[[#This Row],[Patient Age]]&lt;=29,"15-29",Table1[[#This Row],[Patient Age]]&lt;=44,"30-44",Table1[[#This Row],[Patient Age]]&lt;=59,"45-59",Table1[[#This Row],[Patient Age]]&lt;=74,"60-74",TRUE,"75+")</f>
        <v>15-29</v>
      </c>
      <c r="P2434" t="str" cm="1">
        <f t="array" ref="P2434">_xlfn.IFS(Table1[[#This Row],[Patient Waittime]]&lt;=15,"0-15",Table1[[#This Row],[Patient Waittime]]&lt;=30,"16-30",Table1[[#This Row],[Patient Waittime]]&lt;=45,"31-45",Table1[[#This Row],[Patient Waittime]]&lt;=60,"46-60",TRUE,"60+")</f>
        <v>46-60</v>
      </c>
      <c r="Q2434">
        <f>--(Table1[[#This Row],[Patient Waittime]]&lt;=30)</f>
        <v>0</v>
      </c>
      <c r="R2434">
        <f>--Table1[[#This Row],[Patient Admission Flag]]</f>
        <v>0</v>
      </c>
      <c r="S2434">
        <f>--AND(Table1[[#This Row],[WithinTarget]]=1,Table1[[#This Row],[Patient Satisfaction Score]]&gt;=7)</f>
        <v>0</v>
      </c>
      <c r="T2434" t="str">
        <f>IF(LEFT(Table1[[#This Row],[Patient Gender]],1)="F","Female","Male")</f>
        <v>Female</v>
      </c>
    </row>
    <row r="2435" spans="1:20" x14ac:dyDescent="0.3">
      <c r="A2435" t="s">
        <v>2539</v>
      </c>
      <c r="B2435" s="1">
        <v>45106.804861111108</v>
      </c>
      <c r="C2435" t="s">
        <v>13</v>
      </c>
      <c r="D2435">
        <v>59</v>
      </c>
      <c r="E2435" t="s">
        <v>10</v>
      </c>
      <c r="F2435" t="s">
        <v>27</v>
      </c>
      <c r="G2435" t="b">
        <v>0</v>
      </c>
      <c r="H2435">
        <v>7</v>
      </c>
      <c r="I2435">
        <v>47</v>
      </c>
      <c r="J2435" t="b">
        <v>0</v>
      </c>
      <c r="K2435">
        <f>YEAR(Table1[[#This Row],[Patient Admission Date]])</f>
        <v>2023</v>
      </c>
      <c r="L2435" t="str">
        <f>TEXT(Table1[[#This Row],[Patient Admission Date]],"mmm")</f>
        <v>Jun</v>
      </c>
      <c r="M2435" t="str">
        <f>TEXT(Table1[[#This Row],[Patient Admission Date]],"ddd")</f>
        <v>Thu</v>
      </c>
      <c r="N2435" t="str">
        <f>TEXT(INT(HOUR(Table1[[#This Row],[Patient Admission Date]])/3)*3,"00")&amp;"-"&amp;TEXT(INT(HOUR(Table1[[#This Row],[Patient Admission Date]])/3)*3+3,"00")</f>
        <v>18-21</v>
      </c>
      <c r="O2435" t="str" cm="1">
        <f t="array" ref="O2435">_xlfn.IFS(Table1[[#This Row],[Patient Age]]&lt;=14,"0-14",Table1[[#This Row],[Patient Age]]&lt;=29,"15-29",Table1[[#This Row],[Patient Age]]&lt;=44,"30-44",Table1[[#This Row],[Patient Age]]&lt;=59,"45-59",Table1[[#This Row],[Patient Age]]&lt;=74,"60-74",TRUE,"75+")</f>
        <v>45-59</v>
      </c>
      <c r="P2435" t="str" cm="1">
        <f t="array" ref="P2435">_xlfn.IFS(Table1[[#This Row],[Patient Waittime]]&lt;=15,"0-15",Table1[[#This Row],[Patient Waittime]]&lt;=30,"16-30",Table1[[#This Row],[Patient Waittime]]&lt;=45,"31-45",Table1[[#This Row],[Patient Waittime]]&lt;=60,"46-60",TRUE,"60+")</f>
        <v>46-60</v>
      </c>
      <c r="Q2435">
        <f>--(Table1[[#This Row],[Patient Waittime]]&lt;=30)</f>
        <v>0</v>
      </c>
      <c r="R2435">
        <f>--Table1[[#This Row],[Patient Admission Flag]]</f>
        <v>0</v>
      </c>
      <c r="S2435">
        <f>--AND(Table1[[#This Row],[WithinTarget]]=1,Table1[[#This Row],[Patient Satisfaction Score]]&gt;=7)</f>
        <v>0</v>
      </c>
      <c r="T2435" t="str">
        <f>IF(LEFT(Table1[[#This Row],[Patient Gender]],1)="F","Female","Male")</f>
        <v>Female</v>
      </c>
    </row>
    <row r="2436" spans="1:20" x14ac:dyDescent="0.3">
      <c r="A2436" t="s">
        <v>2540</v>
      </c>
      <c r="B2436" s="1">
        <v>45582.390972222223</v>
      </c>
      <c r="C2436" t="s">
        <v>13</v>
      </c>
      <c r="D2436">
        <v>63</v>
      </c>
      <c r="E2436" t="s">
        <v>10</v>
      </c>
      <c r="F2436" t="s">
        <v>27</v>
      </c>
      <c r="G2436" t="b">
        <v>0</v>
      </c>
      <c r="H2436">
        <v>8</v>
      </c>
      <c r="I2436">
        <v>11</v>
      </c>
      <c r="J2436" t="b">
        <v>0</v>
      </c>
      <c r="K2436">
        <f>YEAR(Table1[[#This Row],[Patient Admission Date]])</f>
        <v>2024</v>
      </c>
      <c r="L2436" t="str">
        <f>TEXT(Table1[[#This Row],[Patient Admission Date]],"mmm")</f>
        <v>Oct</v>
      </c>
      <c r="M2436" t="str">
        <f>TEXT(Table1[[#This Row],[Patient Admission Date]],"ddd")</f>
        <v>Thu</v>
      </c>
      <c r="N2436" t="str">
        <f>TEXT(INT(HOUR(Table1[[#This Row],[Patient Admission Date]])/3)*3,"00")&amp;"-"&amp;TEXT(INT(HOUR(Table1[[#This Row],[Patient Admission Date]])/3)*3+3,"00")</f>
        <v>09-12</v>
      </c>
      <c r="O2436" t="str" cm="1">
        <f t="array" ref="O2436">_xlfn.IFS(Table1[[#This Row],[Patient Age]]&lt;=14,"0-14",Table1[[#This Row],[Patient Age]]&lt;=29,"15-29",Table1[[#This Row],[Patient Age]]&lt;=44,"30-44",Table1[[#This Row],[Patient Age]]&lt;=59,"45-59",Table1[[#This Row],[Patient Age]]&lt;=74,"60-74",TRUE,"75+")</f>
        <v>60-74</v>
      </c>
      <c r="P2436" t="str" cm="1">
        <f t="array" ref="P2436">_xlfn.IFS(Table1[[#This Row],[Patient Waittime]]&lt;=15,"0-15",Table1[[#This Row],[Patient Waittime]]&lt;=30,"16-30",Table1[[#This Row],[Patient Waittime]]&lt;=45,"31-45",Table1[[#This Row],[Patient Waittime]]&lt;=60,"46-60",TRUE,"60+")</f>
        <v>0-15</v>
      </c>
      <c r="Q2436">
        <f>--(Table1[[#This Row],[Patient Waittime]]&lt;=30)</f>
        <v>1</v>
      </c>
      <c r="R2436">
        <f>--Table1[[#This Row],[Patient Admission Flag]]</f>
        <v>0</v>
      </c>
      <c r="S2436">
        <f>--AND(Table1[[#This Row],[WithinTarget]]=1,Table1[[#This Row],[Patient Satisfaction Score]]&gt;=7)</f>
        <v>1</v>
      </c>
      <c r="T2436" t="str">
        <f>IF(LEFT(Table1[[#This Row],[Patient Gender]],1)="F","Female","Male")</f>
        <v>Female</v>
      </c>
    </row>
    <row r="2437" spans="1:20" x14ac:dyDescent="0.3">
      <c r="A2437" t="s">
        <v>2541</v>
      </c>
      <c r="B2437" s="1">
        <v>45454.275694444441</v>
      </c>
      <c r="C2437" t="s">
        <v>13</v>
      </c>
      <c r="D2437">
        <v>43</v>
      </c>
      <c r="E2437" t="s">
        <v>10</v>
      </c>
      <c r="F2437" t="s">
        <v>20</v>
      </c>
      <c r="G2437" t="b">
        <v>0</v>
      </c>
      <c r="I2437">
        <v>46</v>
      </c>
      <c r="J2437" t="b">
        <v>0</v>
      </c>
      <c r="K2437">
        <f>YEAR(Table1[[#This Row],[Patient Admission Date]])</f>
        <v>2024</v>
      </c>
      <c r="L2437" t="str">
        <f>TEXT(Table1[[#This Row],[Patient Admission Date]],"mmm")</f>
        <v>Jun</v>
      </c>
      <c r="M2437" t="str">
        <f>TEXT(Table1[[#This Row],[Patient Admission Date]],"ddd")</f>
        <v>Tue</v>
      </c>
      <c r="N2437" t="str">
        <f>TEXT(INT(HOUR(Table1[[#This Row],[Patient Admission Date]])/3)*3,"00")&amp;"-"&amp;TEXT(INT(HOUR(Table1[[#This Row],[Patient Admission Date]])/3)*3+3,"00")</f>
        <v>06-09</v>
      </c>
      <c r="O2437" t="str" cm="1">
        <f t="array" ref="O2437">_xlfn.IFS(Table1[[#This Row],[Patient Age]]&lt;=14,"0-14",Table1[[#This Row],[Patient Age]]&lt;=29,"15-29",Table1[[#This Row],[Patient Age]]&lt;=44,"30-44",Table1[[#This Row],[Patient Age]]&lt;=59,"45-59",Table1[[#This Row],[Patient Age]]&lt;=74,"60-74",TRUE,"75+")</f>
        <v>30-44</v>
      </c>
      <c r="P2437" t="str" cm="1">
        <f t="array" ref="P2437">_xlfn.IFS(Table1[[#This Row],[Patient Waittime]]&lt;=15,"0-15",Table1[[#This Row],[Patient Waittime]]&lt;=30,"16-30",Table1[[#This Row],[Patient Waittime]]&lt;=45,"31-45",Table1[[#This Row],[Patient Waittime]]&lt;=60,"46-60",TRUE,"60+")</f>
        <v>46-60</v>
      </c>
      <c r="Q2437">
        <f>--(Table1[[#This Row],[Patient Waittime]]&lt;=30)</f>
        <v>0</v>
      </c>
      <c r="R2437">
        <f>--Table1[[#This Row],[Patient Admission Flag]]</f>
        <v>0</v>
      </c>
      <c r="S2437">
        <f>--AND(Table1[[#This Row],[WithinTarget]]=1,Table1[[#This Row],[Patient Satisfaction Score]]&gt;=7)</f>
        <v>0</v>
      </c>
      <c r="T2437" t="str">
        <f>IF(LEFT(Table1[[#This Row],[Patient Gender]],1)="F","Female","Male")</f>
        <v>Female</v>
      </c>
    </row>
    <row r="2438" spans="1:20" x14ac:dyDescent="0.3">
      <c r="A2438" t="s">
        <v>2542</v>
      </c>
      <c r="B2438" s="1">
        <v>45081.448611111111</v>
      </c>
      <c r="C2438" t="s">
        <v>13</v>
      </c>
      <c r="D2438">
        <v>13</v>
      </c>
      <c r="E2438" t="s">
        <v>10</v>
      </c>
      <c r="F2438" t="s">
        <v>20</v>
      </c>
      <c r="G2438" t="b">
        <v>0</v>
      </c>
      <c r="I2438">
        <v>60</v>
      </c>
      <c r="J2438" t="b">
        <v>0</v>
      </c>
      <c r="K2438">
        <f>YEAR(Table1[[#This Row],[Patient Admission Date]])</f>
        <v>2023</v>
      </c>
      <c r="L2438" t="str">
        <f>TEXT(Table1[[#This Row],[Patient Admission Date]],"mmm")</f>
        <v>Jun</v>
      </c>
      <c r="M2438" t="str">
        <f>TEXT(Table1[[#This Row],[Patient Admission Date]],"ddd")</f>
        <v>Sun</v>
      </c>
      <c r="N2438" t="str">
        <f>TEXT(INT(HOUR(Table1[[#This Row],[Patient Admission Date]])/3)*3,"00")&amp;"-"&amp;TEXT(INT(HOUR(Table1[[#This Row],[Patient Admission Date]])/3)*3+3,"00")</f>
        <v>09-12</v>
      </c>
      <c r="O2438" t="str" cm="1">
        <f t="array" ref="O2438">_xlfn.IFS(Table1[[#This Row],[Patient Age]]&lt;=14,"0-14",Table1[[#This Row],[Patient Age]]&lt;=29,"15-29",Table1[[#This Row],[Patient Age]]&lt;=44,"30-44",Table1[[#This Row],[Patient Age]]&lt;=59,"45-59",Table1[[#This Row],[Patient Age]]&lt;=74,"60-74",TRUE,"75+")</f>
        <v>0-14</v>
      </c>
      <c r="P2438" t="str" cm="1">
        <f t="array" ref="P2438">_xlfn.IFS(Table1[[#This Row],[Patient Waittime]]&lt;=15,"0-15",Table1[[#This Row],[Patient Waittime]]&lt;=30,"16-30",Table1[[#This Row],[Patient Waittime]]&lt;=45,"31-45",Table1[[#This Row],[Patient Waittime]]&lt;=60,"46-60",TRUE,"60+")</f>
        <v>46-60</v>
      </c>
      <c r="Q2438">
        <f>--(Table1[[#This Row],[Patient Waittime]]&lt;=30)</f>
        <v>0</v>
      </c>
      <c r="R2438">
        <f>--Table1[[#This Row],[Patient Admission Flag]]</f>
        <v>0</v>
      </c>
      <c r="S2438">
        <f>--AND(Table1[[#This Row],[WithinTarget]]=1,Table1[[#This Row],[Patient Satisfaction Score]]&gt;=7)</f>
        <v>0</v>
      </c>
      <c r="T2438" t="str">
        <f>IF(LEFT(Table1[[#This Row],[Patient Gender]],1)="F","Female","Male")</f>
        <v>Female</v>
      </c>
    </row>
    <row r="2439" spans="1:20" x14ac:dyDescent="0.3">
      <c r="A2439" t="s">
        <v>2543</v>
      </c>
      <c r="B2439" s="1">
        <v>45021.238194444442</v>
      </c>
      <c r="C2439" t="s">
        <v>13</v>
      </c>
      <c r="D2439">
        <v>23</v>
      </c>
      <c r="E2439" t="s">
        <v>10</v>
      </c>
      <c r="F2439" t="s">
        <v>20</v>
      </c>
      <c r="G2439" t="b">
        <v>0</v>
      </c>
      <c r="I2439">
        <v>34</v>
      </c>
      <c r="J2439" t="b">
        <v>0</v>
      </c>
      <c r="K2439">
        <f>YEAR(Table1[[#This Row],[Patient Admission Date]])</f>
        <v>2023</v>
      </c>
      <c r="L2439" t="str">
        <f>TEXT(Table1[[#This Row],[Patient Admission Date]],"mmm")</f>
        <v>Apr</v>
      </c>
      <c r="M2439" t="str">
        <f>TEXT(Table1[[#This Row],[Patient Admission Date]],"ddd")</f>
        <v>Wed</v>
      </c>
      <c r="N2439" t="str">
        <f>TEXT(INT(HOUR(Table1[[#This Row],[Patient Admission Date]])/3)*3,"00")&amp;"-"&amp;TEXT(INT(HOUR(Table1[[#This Row],[Patient Admission Date]])/3)*3+3,"00")</f>
        <v>03-06</v>
      </c>
      <c r="O2439" t="str" cm="1">
        <f t="array" ref="O2439">_xlfn.IFS(Table1[[#This Row],[Patient Age]]&lt;=14,"0-14",Table1[[#This Row],[Patient Age]]&lt;=29,"15-29",Table1[[#This Row],[Patient Age]]&lt;=44,"30-44",Table1[[#This Row],[Patient Age]]&lt;=59,"45-59",Table1[[#This Row],[Patient Age]]&lt;=74,"60-74",TRUE,"75+")</f>
        <v>15-29</v>
      </c>
      <c r="P2439" t="str" cm="1">
        <f t="array" ref="P2439">_xlfn.IFS(Table1[[#This Row],[Patient Waittime]]&lt;=15,"0-15",Table1[[#This Row],[Patient Waittime]]&lt;=30,"16-30",Table1[[#This Row],[Patient Waittime]]&lt;=45,"31-45",Table1[[#This Row],[Patient Waittime]]&lt;=60,"46-60",TRUE,"60+")</f>
        <v>31-45</v>
      </c>
      <c r="Q2439">
        <f>--(Table1[[#This Row],[Patient Waittime]]&lt;=30)</f>
        <v>0</v>
      </c>
      <c r="R2439">
        <f>--Table1[[#This Row],[Patient Admission Flag]]</f>
        <v>0</v>
      </c>
      <c r="S2439">
        <f>--AND(Table1[[#This Row],[WithinTarget]]=1,Table1[[#This Row],[Patient Satisfaction Score]]&gt;=7)</f>
        <v>0</v>
      </c>
      <c r="T2439" t="str">
        <f>IF(LEFT(Table1[[#This Row],[Patient Gender]],1)="F","Female","Male")</f>
        <v>Female</v>
      </c>
    </row>
    <row r="2440" spans="1:20" x14ac:dyDescent="0.3">
      <c r="A2440" t="s">
        <v>2544</v>
      </c>
      <c r="B2440" s="1">
        <v>45555.850694444445</v>
      </c>
      <c r="C2440" t="s">
        <v>13</v>
      </c>
      <c r="D2440">
        <v>70</v>
      </c>
      <c r="E2440" t="s">
        <v>10</v>
      </c>
      <c r="F2440" t="s">
        <v>20</v>
      </c>
      <c r="G2440" t="b">
        <v>0</v>
      </c>
      <c r="I2440">
        <v>11</v>
      </c>
      <c r="J2440" t="b">
        <v>0</v>
      </c>
      <c r="K2440">
        <f>YEAR(Table1[[#This Row],[Patient Admission Date]])</f>
        <v>2024</v>
      </c>
      <c r="L2440" t="str">
        <f>TEXT(Table1[[#This Row],[Patient Admission Date]],"mmm")</f>
        <v>Sep</v>
      </c>
      <c r="M2440" t="str">
        <f>TEXT(Table1[[#This Row],[Patient Admission Date]],"ddd")</f>
        <v>Fri</v>
      </c>
      <c r="N2440" t="str">
        <f>TEXT(INT(HOUR(Table1[[#This Row],[Patient Admission Date]])/3)*3,"00")&amp;"-"&amp;TEXT(INT(HOUR(Table1[[#This Row],[Patient Admission Date]])/3)*3+3,"00")</f>
        <v>18-21</v>
      </c>
      <c r="O2440" t="str" cm="1">
        <f t="array" ref="O2440">_xlfn.IFS(Table1[[#This Row],[Patient Age]]&lt;=14,"0-14",Table1[[#This Row],[Patient Age]]&lt;=29,"15-29",Table1[[#This Row],[Patient Age]]&lt;=44,"30-44",Table1[[#This Row],[Patient Age]]&lt;=59,"45-59",Table1[[#This Row],[Patient Age]]&lt;=74,"60-74",TRUE,"75+")</f>
        <v>60-74</v>
      </c>
      <c r="P2440" t="str" cm="1">
        <f t="array" ref="P2440">_xlfn.IFS(Table1[[#This Row],[Patient Waittime]]&lt;=15,"0-15",Table1[[#This Row],[Patient Waittime]]&lt;=30,"16-30",Table1[[#This Row],[Patient Waittime]]&lt;=45,"31-45",Table1[[#This Row],[Patient Waittime]]&lt;=60,"46-60",TRUE,"60+")</f>
        <v>0-15</v>
      </c>
      <c r="Q2440">
        <f>--(Table1[[#This Row],[Patient Waittime]]&lt;=30)</f>
        <v>1</v>
      </c>
      <c r="R2440">
        <f>--Table1[[#This Row],[Patient Admission Flag]]</f>
        <v>0</v>
      </c>
      <c r="S2440">
        <f>--AND(Table1[[#This Row],[WithinTarget]]=1,Table1[[#This Row],[Patient Satisfaction Score]]&gt;=7)</f>
        <v>0</v>
      </c>
      <c r="T2440" t="str">
        <f>IF(LEFT(Table1[[#This Row],[Patient Gender]],1)="F","Female","Male")</f>
        <v>Female</v>
      </c>
    </row>
    <row r="2441" spans="1:20" x14ac:dyDescent="0.3">
      <c r="A2441" t="s">
        <v>2545</v>
      </c>
      <c r="B2441" s="1">
        <v>45137.537499999999</v>
      </c>
      <c r="C2441" t="s">
        <v>13</v>
      </c>
      <c r="D2441">
        <v>70</v>
      </c>
      <c r="E2441" t="s">
        <v>10</v>
      </c>
      <c r="F2441" t="s">
        <v>20</v>
      </c>
      <c r="G2441" t="b">
        <v>0</v>
      </c>
      <c r="I2441">
        <v>16</v>
      </c>
      <c r="J2441" t="b">
        <v>0</v>
      </c>
      <c r="K2441">
        <f>YEAR(Table1[[#This Row],[Patient Admission Date]])</f>
        <v>2023</v>
      </c>
      <c r="L2441" t="str">
        <f>TEXT(Table1[[#This Row],[Patient Admission Date]],"mmm")</f>
        <v>Jul</v>
      </c>
      <c r="M2441" t="str">
        <f>TEXT(Table1[[#This Row],[Patient Admission Date]],"ddd")</f>
        <v>Sun</v>
      </c>
      <c r="N2441" t="str">
        <f>TEXT(INT(HOUR(Table1[[#This Row],[Patient Admission Date]])/3)*3,"00")&amp;"-"&amp;TEXT(INT(HOUR(Table1[[#This Row],[Patient Admission Date]])/3)*3+3,"00")</f>
        <v>12-15</v>
      </c>
      <c r="O2441" t="str" cm="1">
        <f t="array" ref="O2441">_xlfn.IFS(Table1[[#This Row],[Patient Age]]&lt;=14,"0-14",Table1[[#This Row],[Patient Age]]&lt;=29,"15-29",Table1[[#This Row],[Patient Age]]&lt;=44,"30-44",Table1[[#This Row],[Patient Age]]&lt;=59,"45-59",Table1[[#This Row],[Patient Age]]&lt;=74,"60-74",TRUE,"75+")</f>
        <v>60-74</v>
      </c>
      <c r="P2441" t="str" cm="1">
        <f t="array" ref="P2441">_xlfn.IFS(Table1[[#This Row],[Patient Waittime]]&lt;=15,"0-15",Table1[[#This Row],[Patient Waittime]]&lt;=30,"16-30",Table1[[#This Row],[Patient Waittime]]&lt;=45,"31-45",Table1[[#This Row],[Patient Waittime]]&lt;=60,"46-60",TRUE,"60+")</f>
        <v>16-30</v>
      </c>
      <c r="Q2441">
        <f>--(Table1[[#This Row],[Patient Waittime]]&lt;=30)</f>
        <v>1</v>
      </c>
      <c r="R2441">
        <f>--Table1[[#This Row],[Patient Admission Flag]]</f>
        <v>0</v>
      </c>
      <c r="S2441">
        <f>--AND(Table1[[#This Row],[WithinTarget]]=1,Table1[[#This Row],[Patient Satisfaction Score]]&gt;=7)</f>
        <v>0</v>
      </c>
      <c r="T2441" t="str">
        <f>IF(LEFT(Table1[[#This Row],[Patient Gender]],1)="F","Female","Male")</f>
        <v>Female</v>
      </c>
    </row>
    <row r="2442" spans="1:20" x14ac:dyDescent="0.3">
      <c r="A2442" t="s">
        <v>2546</v>
      </c>
      <c r="B2442" s="1">
        <v>45477.811805555553</v>
      </c>
      <c r="C2442" t="s">
        <v>13</v>
      </c>
      <c r="D2442">
        <v>64</v>
      </c>
      <c r="E2442" t="s">
        <v>10</v>
      </c>
      <c r="F2442" t="s">
        <v>20</v>
      </c>
      <c r="G2442" t="b">
        <v>0</v>
      </c>
      <c r="H2442">
        <v>3</v>
      </c>
      <c r="I2442">
        <v>30</v>
      </c>
      <c r="J2442" t="b">
        <v>0</v>
      </c>
      <c r="K2442">
        <f>YEAR(Table1[[#This Row],[Patient Admission Date]])</f>
        <v>2024</v>
      </c>
      <c r="L2442" t="str">
        <f>TEXT(Table1[[#This Row],[Patient Admission Date]],"mmm")</f>
        <v>Jul</v>
      </c>
      <c r="M2442" t="str">
        <f>TEXT(Table1[[#This Row],[Patient Admission Date]],"ddd")</f>
        <v>Thu</v>
      </c>
      <c r="N2442" t="str">
        <f>TEXT(INT(HOUR(Table1[[#This Row],[Patient Admission Date]])/3)*3,"00")&amp;"-"&amp;TEXT(INT(HOUR(Table1[[#This Row],[Patient Admission Date]])/3)*3+3,"00")</f>
        <v>18-21</v>
      </c>
      <c r="O2442" t="str" cm="1">
        <f t="array" ref="O2442">_xlfn.IFS(Table1[[#This Row],[Patient Age]]&lt;=14,"0-14",Table1[[#This Row],[Patient Age]]&lt;=29,"15-29",Table1[[#This Row],[Patient Age]]&lt;=44,"30-44",Table1[[#This Row],[Patient Age]]&lt;=59,"45-59",Table1[[#This Row],[Patient Age]]&lt;=74,"60-74",TRUE,"75+")</f>
        <v>60-74</v>
      </c>
      <c r="P2442" t="str" cm="1">
        <f t="array" ref="P2442">_xlfn.IFS(Table1[[#This Row],[Patient Waittime]]&lt;=15,"0-15",Table1[[#This Row],[Patient Waittime]]&lt;=30,"16-30",Table1[[#This Row],[Patient Waittime]]&lt;=45,"31-45",Table1[[#This Row],[Patient Waittime]]&lt;=60,"46-60",TRUE,"60+")</f>
        <v>16-30</v>
      </c>
      <c r="Q2442">
        <f>--(Table1[[#This Row],[Patient Waittime]]&lt;=30)</f>
        <v>1</v>
      </c>
      <c r="R2442">
        <f>--Table1[[#This Row],[Patient Admission Flag]]</f>
        <v>0</v>
      </c>
      <c r="S2442">
        <f>--AND(Table1[[#This Row],[WithinTarget]]=1,Table1[[#This Row],[Patient Satisfaction Score]]&gt;=7)</f>
        <v>0</v>
      </c>
      <c r="T2442" t="str">
        <f>IF(LEFT(Table1[[#This Row],[Patient Gender]],1)="F","Female","Male")</f>
        <v>Female</v>
      </c>
    </row>
    <row r="2443" spans="1:20" x14ac:dyDescent="0.3">
      <c r="A2443" t="s">
        <v>2547</v>
      </c>
      <c r="B2443" s="1">
        <v>45196.926388888889</v>
      </c>
      <c r="C2443" t="s">
        <v>13</v>
      </c>
      <c r="D2443">
        <v>19</v>
      </c>
      <c r="E2443" t="s">
        <v>10</v>
      </c>
      <c r="F2443" t="s">
        <v>20</v>
      </c>
      <c r="G2443" t="b">
        <v>0</v>
      </c>
      <c r="H2443">
        <v>7</v>
      </c>
      <c r="I2443">
        <v>57</v>
      </c>
      <c r="J2443" t="b">
        <v>0</v>
      </c>
      <c r="K2443">
        <f>YEAR(Table1[[#This Row],[Patient Admission Date]])</f>
        <v>2023</v>
      </c>
      <c r="L2443" t="str">
        <f>TEXT(Table1[[#This Row],[Patient Admission Date]],"mmm")</f>
        <v>Sep</v>
      </c>
      <c r="M2443" t="str">
        <f>TEXT(Table1[[#This Row],[Patient Admission Date]],"ddd")</f>
        <v>Wed</v>
      </c>
      <c r="N2443" t="str">
        <f>TEXT(INT(HOUR(Table1[[#This Row],[Patient Admission Date]])/3)*3,"00")&amp;"-"&amp;TEXT(INT(HOUR(Table1[[#This Row],[Patient Admission Date]])/3)*3+3,"00")</f>
        <v>21-24</v>
      </c>
      <c r="O2443" t="str" cm="1">
        <f t="array" ref="O2443">_xlfn.IFS(Table1[[#This Row],[Patient Age]]&lt;=14,"0-14",Table1[[#This Row],[Patient Age]]&lt;=29,"15-29",Table1[[#This Row],[Patient Age]]&lt;=44,"30-44",Table1[[#This Row],[Patient Age]]&lt;=59,"45-59",Table1[[#This Row],[Patient Age]]&lt;=74,"60-74",TRUE,"75+")</f>
        <v>15-29</v>
      </c>
      <c r="P2443" t="str" cm="1">
        <f t="array" ref="P2443">_xlfn.IFS(Table1[[#This Row],[Patient Waittime]]&lt;=15,"0-15",Table1[[#This Row],[Patient Waittime]]&lt;=30,"16-30",Table1[[#This Row],[Patient Waittime]]&lt;=45,"31-45",Table1[[#This Row],[Patient Waittime]]&lt;=60,"46-60",TRUE,"60+")</f>
        <v>46-60</v>
      </c>
      <c r="Q2443">
        <f>--(Table1[[#This Row],[Patient Waittime]]&lt;=30)</f>
        <v>0</v>
      </c>
      <c r="R2443">
        <f>--Table1[[#This Row],[Patient Admission Flag]]</f>
        <v>0</v>
      </c>
      <c r="S2443">
        <f>--AND(Table1[[#This Row],[WithinTarget]]=1,Table1[[#This Row],[Patient Satisfaction Score]]&gt;=7)</f>
        <v>0</v>
      </c>
      <c r="T2443" t="str">
        <f>IF(LEFT(Table1[[#This Row],[Patient Gender]],1)="F","Female","Male")</f>
        <v>Female</v>
      </c>
    </row>
    <row r="2444" spans="1:20" x14ac:dyDescent="0.3">
      <c r="A2444" t="s">
        <v>2548</v>
      </c>
      <c r="B2444" s="1">
        <v>45104.107638888891</v>
      </c>
      <c r="C2444" t="s">
        <v>13</v>
      </c>
      <c r="D2444">
        <v>47</v>
      </c>
      <c r="E2444" t="s">
        <v>10</v>
      </c>
      <c r="F2444" t="s">
        <v>20</v>
      </c>
      <c r="G2444" t="b">
        <v>0</v>
      </c>
      <c r="H2444">
        <v>7</v>
      </c>
      <c r="I2444">
        <v>32</v>
      </c>
      <c r="J2444" t="b">
        <v>0</v>
      </c>
      <c r="K2444">
        <f>YEAR(Table1[[#This Row],[Patient Admission Date]])</f>
        <v>2023</v>
      </c>
      <c r="L2444" t="str">
        <f>TEXT(Table1[[#This Row],[Patient Admission Date]],"mmm")</f>
        <v>Jun</v>
      </c>
      <c r="M2444" t="str">
        <f>TEXT(Table1[[#This Row],[Patient Admission Date]],"ddd")</f>
        <v>Tue</v>
      </c>
      <c r="N2444" t="str">
        <f>TEXT(INT(HOUR(Table1[[#This Row],[Patient Admission Date]])/3)*3,"00")&amp;"-"&amp;TEXT(INT(HOUR(Table1[[#This Row],[Patient Admission Date]])/3)*3+3,"00")</f>
        <v>00-03</v>
      </c>
      <c r="O2444" t="str" cm="1">
        <f t="array" ref="O2444">_xlfn.IFS(Table1[[#This Row],[Patient Age]]&lt;=14,"0-14",Table1[[#This Row],[Patient Age]]&lt;=29,"15-29",Table1[[#This Row],[Patient Age]]&lt;=44,"30-44",Table1[[#This Row],[Patient Age]]&lt;=59,"45-59",Table1[[#This Row],[Patient Age]]&lt;=74,"60-74",TRUE,"75+")</f>
        <v>45-59</v>
      </c>
      <c r="P2444" t="str" cm="1">
        <f t="array" ref="P2444">_xlfn.IFS(Table1[[#This Row],[Patient Waittime]]&lt;=15,"0-15",Table1[[#This Row],[Patient Waittime]]&lt;=30,"16-30",Table1[[#This Row],[Patient Waittime]]&lt;=45,"31-45",Table1[[#This Row],[Patient Waittime]]&lt;=60,"46-60",TRUE,"60+")</f>
        <v>31-45</v>
      </c>
      <c r="Q2444">
        <f>--(Table1[[#This Row],[Patient Waittime]]&lt;=30)</f>
        <v>0</v>
      </c>
      <c r="R2444">
        <f>--Table1[[#This Row],[Patient Admission Flag]]</f>
        <v>0</v>
      </c>
      <c r="S2444">
        <f>--AND(Table1[[#This Row],[WithinTarget]]=1,Table1[[#This Row],[Patient Satisfaction Score]]&gt;=7)</f>
        <v>0</v>
      </c>
      <c r="T2444" t="str">
        <f>IF(LEFT(Table1[[#This Row],[Patient Gender]],1)="F","Female","Male")</f>
        <v>Female</v>
      </c>
    </row>
    <row r="2445" spans="1:20" x14ac:dyDescent="0.3">
      <c r="A2445" t="s">
        <v>2549</v>
      </c>
      <c r="B2445" s="1">
        <v>45347.961805555555</v>
      </c>
      <c r="C2445" t="s">
        <v>13</v>
      </c>
      <c r="D2445">
        <v>63</v>
      </c>
      <c r="E2445" t="s">
        <v>10</v>
      </c>
      <c r="F2445" t="s">
        <v>15</v>
      </c>
      <c r="G2445" t="b">
        <v>0</v>
      </c>
      <c r="I2445">
        <v>26</v>
      </c>
      <c r="J2445" t="b">
        <v>0</v>
      </c>
      <c r="K2445">
        <f>YEAR(Table1[[#This Row],[Patient Admission Date]])</f>
        <v>2024</v>
      </c>
      <c r="L2445" t="str">
        <f>TEXT(Table1[[#This Row],[Patient Admission Date]],"mmm")</f>
        <v>Feb</v>
      </c>
      <c r="M2445" t="str">
        <f>TEXT(Table1[[#This Row],[Patient Admission Date]],"ddd")</f>
        <v>Sun</v>
      </c>
      <c r="N2445" t="str">
        <f>TEXT(INT(HOUR(Table1[[#This Row],[Patient Admission Date]])/3)*3,"00")&amp;"-"&amp;TEXT(INT(HOUR(Table1[[#This Row],[Patient Admission Date]])/3)*3+3,"00")</f>
        <v>21-24</v>
      </c>
      <c r="O2445" t="str" cm="1">
        <f t="array" ref="O2445">_xlfn.IFS(Table1[[#This Row],[Patient Age]]&lt;=14,"0-14",Table1[[#This Row],[Patient Age]]&lt;=29,"15-29",Table1[[#This Row],[Patient Age]]&lt;=44,"30-44",Table1[[#This Row],[Patient Age]]&lt;=59,"45-59",Table1[[#This Row],[Patient Age]]&lt;=74,"60-74",TRUE,"75+")</f>
        <v>60-74</v>
      </c>
      <c r="P2445" t="str" cm="1">
        <f t="array" ref="P2445">_xlfn.IFS(Table1[[#This Row],[Patient Waittime]]&lt;=15,"0-15",Table1[[#This Row],[Patient Waittime]]&lt;=30,"16-30",Table1[[#This Row],[Patient Waittime]]&lt;=45,"31-45",Table1[[#This Row],[Patient Waittime]]&lt;=60,"46-60",TRUE,"60+")</f>
        <v>16-30</v>
      </c>
      <c r="Q2445">
        <f>--(Table1[[#This Row],[Patient Waittime]]&lt;=30)</f>
        <v>1</v>
      </c>
      <c r="R2445">
        <f>--Table1[[#This Row],[Patient Admission Flag]]</f>
        <v>0</v>
      </c>
      <c r="S2445">
        <f>--AND(Table1[[#This Row],[WithinTarget]]=1,Table1[[#This Row],[Patient Satisfaction Score]]&gt;=7)</f>
        <v>0</v>
      </c>
      <c r="T2445" t="str">
        <f>IF(LEFT(Table1[[#This Row],[Patient Gender]],1)="F","Female","Male")</f>
        <v>Female</v>
      </c>
    </row>
    <row r="2446" spans="1:20" x14ac:dyDescent="0.3">
      <c r="A2446" t="s">
        <v>2550</v>
      </c>
      <c r="B2446" s="1">
        <v>45381.820833333331</v>
      </c>
      <c r="C2446" t="s">
        <v>13</v>
      </c>
      <c r="D2446">
        <v>52</v>
      </c>
      <c r="E2446" t="s">
        <v>10</v>
      </c>
      <c r="F2446" t="s">
        <v>15</v>
      </c>
      <c r="G2446" t="b">
        <v>0</v>
      </c>
      <c r="I2446">
        <v>34</v>
      </c>
      <c r="J2446" t="b">
        <v>0</v>
      </c>
      <c r="K2446">
        <f>YEAR(Table1[[#This Row],[Patient Admission Date]])</f>
        <v>2024</v>
      </c>
      <c r="L2446" t="str">
        <f>TEXT(Table1[[#This Row],[Patient Admission Date]],"mmm")</f>
        <v>Mar</v>
      </c>
      <c r="M2446" t="str">
        <f>TEXT(Table1[[#This Row],[Patient Admission Date]],"ddd")</f>
        <v>Sat</v>
      </c>
      <c r="N2446" t="str">
        <f>TEXT(INT(HOUR(Table1[[#This Row],[Patient Admission Date]])/3)*3,"00")&amp;"-"&amp;TEXT(INT(HOUR(Table1[[#This Row],[Patient Admission Date]])/3)*3+3,"00")</f>
        <v>18-21</v>
      </c>
      <c r="O2446" t="str" cm="1">
        <f t="array" ref="O2446">_xlfn.IFS(Table1[[#This Row],[Patient Age]]&lt;=14,"0-14",Table1[[#This Row],[Patient Age]]&lt;=29,"15-29",Table1[[#This Row],[Patient Age]]&lt;=44,"30-44",Table1[[#This Row],[Patient Age]]&lt;=59,"45-59",Table1[[#This Row],[Patient Age]]&lt;=74,"60-74",TRUE,"75+")</f>
        <v>45-59</v>
      </c>
      <c r="P2446" t="str" cm="1">
        <f t="array" ref="P2446">_xlfn.IFS(Table1[[#This Row],[Patient Waittime]]&lt;=15,"0-15",Table1[[#This Row],[Patient Waittime]]&lt;=30,"16-30",Table1[[#This Row],[Patient Waittime]]&lt;=45,"31-45",Table1[[#This Row],[Patient Waittime]]&lt;=60,"46-60",TRUE,"60+")</f>
        <v>31-45</v>
      </c>
      <c r="Q2446">
        <f>--(Table1[[#This Row],[Patient Waittime]]&lt;=30)</f>
        <v>0</v>
      </c>
      <c r="R2446">
        <f>--Table1[[#This Row],[Patient Admission Flag]]</f>
        <v>0</v>
      </c>
      <c r="S2446">
        <f>--AND(Table1[[#This Row],[WithinTarget]]=1,Table1[[#This Row],[Patient Satisfaction Score]]&gt;=7)</f>
        <v>0</v>
      </c>
      <c r="T2446" t="str">
        <f>IF(LEFT(Table1[[#This Row],[Patient Gender]],1)="F","Female","Male")</f>
        <v>Female</v>
      </c>
    </row>
    <row r="2447" spans="1:20" x14ac:dyDescent="0.3">
      <c r="A2447" t="s">
        <v>2551</v>
      </c>
      <c r="B2447" s="1">
        <v>45576.344444444447</v>
      </c>
      <c r="C2447" t="s">
        <v>13</v>
      </c>
      <c r="D2447">
        <v>36</v>
      </c>
      <c r="E2447" t="s">
        <v>10</v>
      </c>
      <c r="F2447" t="s">
        <v>15</v>
      </c>
      <c r="G2447" t="b">
        <v>0</v>
      </c>
      <c r="I2447">
        <v>36</v>
      </c>
      <c r="J2447" t="b">
        <v>0</v>
      </c>
      <c r="K2447">
        <f>YEAR(Table1[[#This Row],[Patient Admission Date]])</f>
        <v>2024</v>
      </c>
      <c r="L2447" t="str">
        <f>TEXT(Table1[[#This Row],[Patient Admission Date]],"mmm")</f>
        <v>Oct</v>
      </c>
      <c r="M2447" t="str">
        <f>TEXT(Table1[[#This Row],[Patient Admission Date]],"ddd")</f>
        <v>Fri</v>
      </c>
      <c r="N2447" t="str">
        <f>TEXT(INT(HOUR(Table1[[#This Row],[Patient Admission Date]])/3)*3,"00")&amp;"-"&amp;TEXT(INT(HOUR(Table1[[#This Row],[Patient Admission Date]])/3)*3+3,"00")</f>
        <v>06-09</v>
      </c>
      <c r="O2447" t="str" cm="1">
        <f t="array" ref="O2447">_xlfn.IFS(Table1[[#This Row],[Patient Age]]&lt;=14,"0-14",Table1[[#This Row],[Patient Age]]&lt;=29,"15-29",Table1[[#This Row],[Patient Age]]&lt;=44,"30-44",Table1[[#This Row],[Patient Age]]&lt;=59,"45-59",Table1[[#This Row],[Patient Age]]&lt;=74,"60-74",TRUE,"75+")</f>
        <v>30-44</v>
      </c>
      <c r="P2447" t="str" cm="1">
        <f t="array" ref="P2447">_xlfn.IFS(Table1[[#This Row],[Patient Waittime]]&lt;=15,"0-15",Table1[[#This Row],[Patient Waittime]]&lt;=30,"16-30",Table1[[#This Row],[Patient Waittime]]&lt;=45,"31-45",Table1[[#This Row],[Patient Waittime]]&lt;=60,"46-60",TRUE,"60+")</f>
        <v>31-45</v>
      </c>
      <c r="Q2447">
        <f>--(Table1[[#This Row],[Patient Waittime]]&lt;=30)</f>
        <v>0</v>
      </c>
      <c r="R2447">
        <f>--Table1[[#This Row],[Patient Admission Flag]]</f>
        <v>0</v>
      </c>
      <c r="S2447">
        <f>--AND(Table1[[#This Row],[WithinTarget]]=1,Table1[[#This Row],[Patient Satisfaction Score]]&gt;=7)</f>
        <v>0</v>
      </c>
      <c r="T2447" t="str">
        <f>IF(LEFT(Table1[[#This Row],[Patient Gender]],1)="F","Female","Male")</f>
        <v>Female</v>
      </c>
    </row>
    <row r="2448" spans="1:20" x14ac:dyDescent="0.3">
      <c r="A2448" t="s">
        <v>2552</v>
      </c>
      <c r="B2448" s="1">
        <v>45376.620138888888</v>
      </c>
      <c r="C2448" t="s">
        <v>13</v>
      </c>
      <c r="D2448">
        <v>75</v>
      </c>
      <c r="E2448" t="s">
        <v>10</v>
      </c>
      <c r="F2448" t="s">
        <v>15</v>
      </c>
      <c r="G2448" t="b">
        <v>0</v>
      </c>
      <c r="I2448">
        <v>39</v>
      </c>
      <c r="J2448" t="b">
        <v>0</v>
      </c>
      <c r="K2448">
        <f>YEAR(Table1[[#This Row],[Patient Admission Date]])</f>
        <v>2024</v>
      </c>
      <c r="L2448" t="str">
        <f>TEXT(Table1[[#This Row],[Patient Admission Date]],"mmm")</f>
        <v>Mar</v>
      </c>
      <c r="M2448" t="str">
        <f>TEXT(Table1[[#This Row],[Patient Admission Date]],"ddd")</f>
        <v>Mon</v>
      </c>
      <c r="N2448" t="str">
        <f>TEXT(INT(HOUR(Table1[[#This Row],[Patient Admission Date]])/3)*3,"00")&amp;"-"&amp;TEXT(INT(HOUR(Table1[[#This Row],[Patient Admission Date]])/3)*3+3,"00")</f>
        <v>12-15</v>
      </c>
      <c r="O2448" t="str" cm="1">
        <f t="array" ref="O2448">_xlfn.IFS(Table1[[#This Row],[Patient Age]]&lt;=14,"0-14",Table1[[#This Row],[Patient Age]]&lt;=29,"15-29",Table1[[#This Row],[Patient Age]]&lt;=44,"30-44",Table1[[#This Row],[Patient Age]]&lt;=59,"45-59",Table1[[#This Row],[Patient Age]]&lt;=74,"60-74",TRUE,"75+")</f>
        <v>75+</v>
      </c>
      <c r="P2448" t="str" cm="1">
        <f t="array" ref="P2448">_xlfn.IFS(Table1[[#This Row],[Patient Waittime]]&lt;=15,"0-15",Table1[[#This Row],[Patient Waittime]]&lt;=30,"16-30",Table1[[#This Row],[Patient Waittime]]&lt;=45,"31-45",Table1[[#This Row],[Patient Waittime]]&lt;=60,"46-60",TRUE,"60+")</f>
        <v>31-45</v>
      </c>
      <c r="Q2448">
        <f>--(Table1[[#This Row],[Patient Waittime]]&lt;=30)</f>
        <v>0</v>
      </c>
      <c r="R2448">
        <f>--Table1[[#This Row],[Patient Admission Flag]]</f>
        <v>0</v>
      </c>
      <c r="S2448">
        <f>--AND(Table1[[#This Row],[WithinTarget]]=1,Table1[[#This Row],[Patient Satisfaction Score]]&gt;=7)</f>
        <v>0</v>
      </c>
      <c r="T2448" t="str">
        <f>IF(LEFT(Table1[[#This Row],[Patient Gender]],1)="F","Female","Male")</f>
        <v>Female</v>
      </c>
    </row>
    <row r="2449" spans="1:20" x14ac:dyDescent="0.3">
      <c r="A2449" t="s">
        <v>2553</v>
      </c>
      <c r="B2449" s="1">
        <v>45358.242361111108</v>
      </c>
      <c r="C2449" t="s">
        <v>13</v>
      </c>
      <c r="D2449">
        <v>53</v>
      </c>
      <c r="E2449" t="s">
        <v>10</v>
      </c>
      <c r="F2449" t="s">
        <v>15</v>
      </c>
      <c r="G2449" t="b">
        <v>0</v>
      </c>
      <c r="I2449">
        <v>41</v>
      </c>
      <c r="J2449" t="b">
        <v>0</v>
      </c>
      <c r="K2449">
        <f>YEAR(Table1[[#This Row],[Patient Admission Date]])</f>
        <v>2024</v>
      </c>
      <c r="L2449" t="str">
        <f>TEXT(Table1[[#This Row],[Patient Admission Date]],"mmm")</f>
        <v>Mar</v>
      </c>
      <c r="M2449" t="str">
        <f>TEXT(Table1[[#This Row],[Patient Admission Date]],"ddd")</f>
        <v>Thu</v>
      </c>
      <c r="N2449" t="str">
        <f>TEXT(INT(HOUR(Table1[[#This Row],[Patient Admission Date]])/3)*3,"00")&amp;"-"&amp;TEXT(INT(HOUR(Table1[[#This Row],[Patient Admission Date]])/3)*3+3,"00")</f>
        <v>03-06</v>
      </c>
      <c r="O2449" t="str" cm="1">
        <f t="array" ref="O2449">_xlfn.IFS(Table1[[#This Row],[Patient Age]]&lt;=14,"0-14",Table1[[#This Row],[Patient Age]]&lt;=29,"15-29",Table1[[#This Row],[Patient Age]]&lt;=44,"30-44",Table1[[#This Row],[Patient Age]]&lt;=59,"45-59",Table1[[#This Row],[Patient Age]]&lt;=74,"60-74",TRUE,"75+")</f>
        <v>45-59</v>
      </c>
      <c r="P2449" t="str" cm="1">
        <f t="array" ref="P2449">_xlfn.IFS(Table1[[#This Row],[Patient Waittime]]&lt;=15,"0-15",Table1[[#This Row],[Patient Waittime]]&lt;=30,"16-30",Table1[[#This Row],[Patient Waittime]]&lt;=45,"31-45",Table1[[#This Row],[Patient Waittime]]&lt;=60,"46-60",TRUE,"60+")</f>
        <v>31-45</v>
      </c>
      <c r="Q2449">
        <f>--(Table1[[#This Row],[Patient Waittime]]&lt;=30)</f>
        <v>0</v>
      </c>
      <c r="R2449">
        <f>--Table1[[#This Row],[Patient Admission Flag]]</f>
        <v>0</v>
      </c>
      <c r="S2449">
        <f>--AND(Table1[[#This Row],[WithinTarget]]=1,Table1[[#This Row],[Patient Satisfaction Score]]&gt;=7)</f>
        <v>0</v>
      </c>
      <c r="T2449" t="str">
        <f>IF(LEFT(Table1[[#This Row],[Patient Gender]],1)="F","Female","Male")</f>
        <v>Female</v>
      </c>
    </row>
    <row r="2450" spans="1:20" x14ac:dyDescent="0.3">
      <c r="A2450" t="s">
        <v>2554</v>
      </c>
      <c r="B2450" s="1">
        <v>45063.888888888891</v>
      </c>
      <c r="C2450" t="s">
        <v>13</v>
      </c>
      <c r="D2450">
        <v>27</v>
      </c>
      <c r="E2450" t="s">
        <v>10</v>
      </c>
      <c r="F2450" t="s">
        <v>15</v>
      </c>
      <c r="G2450" t="b">
        <v>0</v>
      </c>
      <c r="I2450">
        <v>40</v>
      </c>
      <c r="J2450" t="b">
        <v>0</v>
      </c>
      <c r="K2450">
        <f>YEAR(Table1[[#This Row],[Patient Admission Date]])</f>
        <v>2023</v>
      </c>
      <c r="L2450" t="str">
        <f>TEXT(Table1[[#This Row],[Patient Admission Date]],"mmm")</f>
        <v>May</v>
      </c>
      <c r="M2450" t="str">
        <f>TEXT(Table1[[#This Row],[Patient Admission Date]],"ddd")</f>
        <v>Wed</v>
      </c>
      <c r="N2450" t="str">
        <f>TEXT(INT(HOUR(Table1[[#This Row],[Patient Admission Date]])/3)*3,"00")&amp;"-"&amp;TEXT(INT(HOUR(Table1[[#This Row],[Patient Admission Date]])/3)*3+3,"00")</f>
        <v>21-24</v>
      </c>
      <c r="O2450" t="str" cm="1">
        <f t="array" ref="O2450">_xlfn.IFS(Table1[[#This Row],[Patient Age]]&lt;=14,"0-14",Table1[[#This Row],[Patient Age]]&lt;=29,"15-29",Table1[[#This Row],[Patient Age]]&lt;=44,"30-44",Table1[[#This Row],[Patient Age]]&lt;=59,"45-59",Table1[[#This Row],[Patient Age]]&lt;=74,"60-74",TRUE,"75+")</f>
        <v>15-29</v>
      </c>
      <c r="P2450" t="str" cm="1">
        <f t="array" ref="P2450">_xlfn.IFS(Table1[[#This Row],[Patient Waittime]]&lt;=15,"0-15",Table1[[#This Row],[Patient Waittime]]&lt;=30,"16-30",Table1[[#This Row],[Patient Waittime]]&lt;=45,"31-45",Table1[[#This Row],[Patient Waittime]]&lt;=60,"46-60",TRUE,"60+")</f>
        <v>31-45</v>
      </c>
      <c r="Q2450">
        <f>--(Table1[[#This Row],[Patient Waittime]]&lt;=30)</f>
        <v>0</v>
      </c>
      <c r="R2450">
        <f>--Table1[[#This Row],[Patient Admission Flag]]</f>
        <v>0</v>
      </c>
      <c r="S2450">
        <f>--AND(Table1[[#This Row],[WithinTarget]]=1,Table1[[#This Row],[Patient Satisfaction Score]]&gt;=7)</f>
        <v>0</v>
      </c>
      <c r="T2450" t="str">
        <f>IF(LEFT(Table1[[#This Row],[Patient Gender]],1)="F","Female","Male")</f>
        <v>Female</v>
      </c>
    </row>
    <row r="2451" spans="1:20" x14ac:dyDescent="0.3">
      <c r="A2451" t="s">
        <v>2555</v>
      </c>
      <c r="B2451" s="1">
        <v>45057.238888888889</v>
      </c>
      <c r="C2451" t="s">
        <v>13</v>
      </c>
      <c r="D2451">
        <v>75</v>
      </c>
      <c r="E2451" t="s">
        <v>10</v>
      </c>
      <c r="F2451" t="s">
        <v>15</v>
      </c>
      <c r="G2451" t="b">
        <v>0</v>
      </c>
      <c r="I2451">
        <v>47</v>
      </c>
      <c r="J2451" t="b">
        <v>0</v>
      </c>
      <c r="K2451">
        <f>YEAR(Table1[[#This Row],[Patient Admission Date]])</f>
        <v>2023</v>
      </c>
      <c r="L2451" t="str">
        <f>TEXT(Table1[[#This Row],[Patient Admission Date]],"mmm")</f>
        <v>May</v>
      </c>
      <c r="M2451" t="str">
        <f>TEXT(Table1[[#This Row],[Patient Admission Date]],"ddd")</f>
        <v>Thu</v>
      </c>
      <c r="N2451" t="str">
        <f>TEXT(INT(HOUR(Table1[[#This Row],[Patient Admission Date]])/3)*3,"00")&amp;"-"&amp;TEXT(INT(HOUR(Table1[[#This Row],[Patient Admission Date]])/3)*3+3,"00")</f>
        <v>03-06</v>
      </c>
      <c r="O2451" t="str" cm="1">
        <f t="array" ref="O2451">_xlfn.IFS(Table1[[#This Row],[Patient Age]]&lt;=14,"0-14",Table1[[#This Row],[Patient Age]]&lt;=29,"15-29",Table1[[#This Row],[Patient Age]]&lt;=44,"30-44",Table1[[#This Row],[Patient Age]]&lt;=59,"45-59",Table1[[#This Row],[Patient Age]]&lt;=74,"60-74",TRUE,"75+")</f>
        <v>75+</v>
      </c>
      <c r="P2451" t="str" cm="1">
        <f t="array" ref="P2451">_xlfn.IFS(Table1[[#This Row],[Patient Waittime]]&lt;=15,"0-15",Table1[[#This Row],[Patient Waittime]]&lt;=30,"16-30",Table1[[#This Row],[Patient Waittime]]&lt;=45,"31-45",Table1[[#This Row],[Patient Waittime]]&lt;=60,"46-60",TRUE,"60+")</f>
        <v>46-60</v>
      </c>
      <c r="Q2451">
        <f>--(Table1[[#This Row],[Patient Waittime]]&lt;=30)</f>
        <v>0</v>
      </c>
      <c r="R2451">
        <f>--Table1[[#This Row],[Patient Admission Flag]]</f>
        <v>0</v>
      </c>
      <c r="S2451">
        <f>--AND(Table1[[#This Row],[WithinTarget]]=1,Table1[[#This Row],[Patient Satisfaction Score]]&gt;=7)</f>
        <v>0</v>
      </c>
      <c r="T2451" t="str">
        <f>IF(LEFT(Table1[[#This Row],[Patient Gender]],1)="F","Female","Male")</f>
        <v>Female</v>
      </c>
    </row>
    <row r="2452" spans="1:20" x14ac:dyDescent="0.3">
      <c r="A2452" t="s">
        <v>2556</v>
      </c>
      <c r="B2452" s="1">
        <v>45556.780555555553</v>
      </c>
      <c r="C2452" t="s">
        <v>13</v>
      </c>
      <c r="D2452">
        <v>30</v>
      </c>
      <c r="E2452" t="s">
        <v>10</v>
      </c>
      <c r="F2452" t="s">
        <v>15</v>
      </c>
      <c r="G2452" t="b">
        <v>0</v>
      </c>
      <c r="I2452">
        <v>60</v>
      </c>
      <c r="J2452" t="b">
        <v>0</v>
      </c>
      <c r="K2452">
        <f>YEAR(Table1[[#This Row],[Patient Admission Date]])</f>
        <v>2024</v>
      </c>
      <c r="L2452" t="str">
        <f>TEXT(Table1[[#This Row],[Patient Admission Date]],"mmm")</f>
        <v>Sep</v>
      </c>
      <c r="M2452" t="str">
        <f>TEXT(Table1[[#This Row],[Patient Admission Date]],"ddd")</f>
        <v>Sat</v>
      </c>
      <c r="N2452" t="str">
        <f>TEXT(INT(HOUR(Table1[[#This Row],[Patient Admission Date]])/3)*3,"00")&amp;"-"&amp;TEXT(INT(HOUR(Table1[[#This Row],[Patient Admission Date]])/3)*3+3,"00")</f>
        <v>18-21</v>
      </c>
      <c r="O2452" t="str" cm="1">
        <f t="array" ref="O2452">_xlfn.IFS(Table1[[#This Row],[Patient Age]]&lt;=14,"0-14",Table1[[#This Row],[Patient Age]]&lt;=29,"15-29",Table1[[#This Row],[Patient Age]]&lt;=44,"30-44",Table1[[#This Row],[Patient Age]]&lt;=59,"45-59",Table1[[#This Row],[Patient Age]]&lt;=74,"60-74",TRUE,"75+")</f>
        <v>30-44</v>
      </c>
      <c r="P2452" t="str" cm="1">
        <f t="array" ref="P2452">_xlfn.IFS(Table1[[#This Row],[Patient Waittime]]&lt;=15,"0-15",Table1[[#This Row],[Patient Waittime]]&lt;=30,"16-30",Table1[[#This Row],[Patient Waittime]]&lt;=45,"31-45",Table1[[#This Row],[Patient Waittime]]&lt;=60,"46-60",TRUE,"60+")</f>
        <v>46-60</v>
      </c>
      <c r="Q2452">
        <f>--(Table1[[#This Row],[Patient Waittime]]&lt;=30)</f>
        <v>0</v>
      </c>
      <c r="R2452">
        <f>--Table1[[#This Row],[Patient Admission Flag]]</f>
        <v>0</v>
      </c>
      <c r="S2452">
        <f>--AND(Table1[[#This Row],[WithinTarget]]=1,Table1[[#This Row],[Patient Satisfaction Score]]&gt;=7)</f>
        <v>0</v>
      </c>
      <c r="T2452" t="str">
        <f>IF(LEFT(Table1[[#This Row],[Patient Gender]],1)="F","Female","Male")</f>
        <v>Female</v>
      </c>
    </row>
    <row r="2453" spans="1:20" x14ac:dyDescent="0.3">
      <c r="A2453" t="s">
        <v>2557</v>
      </c>
      <c r="B2453" s="1">
        <v>45491.683333333334</v>
      </c>
      <c r="C2453" t="s">
        <v>13</v>
      </c>
      <c r="D2453">
        <v>25</v>
      </c>
      <c r="E2453" t="s">
        <v>10</v>
      </c>
      <c r="F2453" t="s">
        <v>15</v>
      </c>
      <c r="G2453" t="b">
        <v>0</v>
      </c>
      <c r="I2453">
        <v>22</v>
      </c>
      <c r="J2453" t="b">
        <v>0</v>
      </c>
      <c r="K2453">
        <f>YEAR(Table1[[#This Row],[Patient Admission Date]])</f>
        <v>2024</v>
      </c>
      <c r="L2453" t="str">
        <f>TEXT(Table1[[#This Row],[Patient Admission Date]],"mmm")</f>
        <v>Jul</v>
      </c>
      <c r="M2453" t="str">
        <f>TEXT(Table1[[#This Row],[Patient Admission Date]],"ddd")</f>
        <v>Thu</v>
      </c>
      <c r="N2453" t="str">
        <f>TEXT(INT(HOUR(Table1[[#This Row],[Patient Admission Date]])/3)*3,"00")&amp;"-"&amp;TEXT(INT(HOUR(Table1[[#This Row],[Patient Admission Date]])/3)*3+3,"00")</f>
        <v>15-18</v>
      </c>
      <c r="O2453" t="str" cm="1">
        <f t="array" ref="O2453">_xlfn.IFS(Table1[[#This Row],[Patient Age]]&lt;=14,"0-14",Table1[[#This Row],[Patient Age]]&lt;=29,"15-29",Table1[[#This Row],[Patient Age]]&lt;=44,"30-44",Table1[[#This Row],[Patient Age]]&lt;=59,"45-59",Table1[[#This Row],[Patient Age]]&lt;=74,"60-74",TRUE,"75+")</f>
        <v>15-29</v>
      </c>
      <c r="P2453" t="str" cm="1">
        <f t="array" ref="P2453">_xlfn.IFS(Table1[[#This Row],[Patient Waittime]]&lt;=15,"0-15",Table1[[#This Row],[Patient Waittime]]&lt;=30,"16-30",Table1[[#This Row],[Patient Waittime]]&lt;=45,"31-45",Table1[[#This Row],[Patient Waittime]]&lt;=60,"46-60",TRUE,"60+")</f>
        <v>16-30</v>
      </c>
      <c r="Q2453">
        <f>--(Table1[[#This Row],[Patient Waittime]]&lt;=30)</f>
        <v>1</v>
      </c>
      <c r="R2453">
        <f>--Table1[[#This Row],[Patient Admission Flag]]</f>
        <v>0</v>
      </c>
      <c r="S2453">
        <f>--AND(Table1[[#This Row],[WithinTarget]]=1,Table1[[#This Row],[Patient Satisfaction Score]]&gt;=7)</f>
        <v>0</v>
      </c>
      <c r="T2453" t="str">
        <f>IF(LEFT(Table1[[#This Row],[Patient Gender]],1)="F","Female","Male")</f>
        <v>Female</v>
      </c>
    </row>
    <row r="2454" spans="1:20" x14ac:dyDescent="0.3">
      <c r="A2454" t="s">
        <v>2558</v>
      </c>
      <c r="B2454" s="1">
        <v>45279.915277777778</v>
      </c>
      <c r="C2454" t="s">
        <v>13</v>
      </c>
      <c r="D2454">
        <v>38</v>
      </c>
      <c r="E2454" t="s">
        <v>10</v>
      </c>
      <c r="F2454" t="s">
        <v>15</v>
      </c>
      <c r="G2454" t="b">
        <v>0</v>
      </c>
      <c r="I2454">
        <v>24</v>
      </c>
      <c r="J2454" t="b">
        <v>0</v>
      </c>
      <c r="K2454">
        <f>YEAR(Table1[[#This Row],[Patient Admission Date]])</f>
        <v>2023</v>
      </c>
      <c r="L2454" t="str">
        <f>TEXT(Table1[[#This Row],[Patient Admission Date]],"mmm")</f>
        <v>Dec</v>
      </c>
      <c r="M2454" t="str">
        <f>TEXT(Table1[[#This Row],[Patient Admission Date]],"ddd")</f>
        <v>Tue</v>
      </c>
      <c r="N2454" t="str">
        <f>TEXT(INT(HOUR(Table1[[#This Row],[Patient Admission Date]])/3)*3,"00")&amp;"-"&amp;TEXT(INT(HOUR(Table1[[#This Row],[Patient Admission Date]])/3)*3+3,"00")</f>
        <v>21-24</v>
      </c>
      <c r="O2454" t="str" cm="1">
        <f t="array" ref="O2454">_xlfn.IFS(Table1[[#This Row],[Patient Age]]&lt;=14,"0-14",Table1[[#This Row],[Patient Age]]&lt;=29,"15-29",Table1[[#This Row],[Patient Age]]&lt;=44,"30-44",Table1[[#This Row],[Patient Age]]&lt;=59,"45-59",Table1[[#This Row],[Patient Age]]&lt;=74,"60-74",TRUE,"75+")</f>
        <v>30-44</v>
      </c>
      <c r="P2454" t="str" cm="1">
        <f t="array" ref="P2454">_xlfn.IFS(Table1[[#This Row],[Patient Waittime]]&lt;=15,"0-15",Table1[[#This Row],[Patient Waittime]]&lt;=30,"16-30",Table1[[#This Row],[Patient Waittime]]&lt;=45,"31-45",Table1[[#This Row],[Patient Waittime]]&lt;=60,"46-60",TRUE,"60+")</f>
        <v>16-30</v>
      </c>
      <c r="Q2454">
        <f>--(Table1[[#This Row],[Patient Waittime]]&lt;=30)</f>
        <v>1</v>
      </c>
      <c r="R2454">
        <f>--Table1[[#This Row],[Patient Admission Flag]]</f>
        <v>0</v>
      </c>
      <c r="S2454">
        <f>--AND(Table1[[#This Row],[WithinTarget]]=1,Table1[[#This Row],[Patient Satisfaction Score]]&gt;=7)</f>
        <v>0</v>
      </c>
      <c r="T2454" t="str">
        <f>IF(LEFT(Table1[[#This Row],[Patient Gender]],1)="F","Female","Male")</f>
        <v>Female</v>
      </c>
    </row>
    <row r="2455" spans="1:20" x14ac:dyDescent="0.3">
      <c r="A2455" t="s">
        <v>2559</v>
      </c>
      <c r="B2455" s="1">
        <v>45185.245138888888</v>
      </c>
      <c r="C2455" t="s">
        <v>13</v>
      </c>
      <c r="D2455">
        <v>50</v>
      </c>
      <c r="E2455" t="s">
        <v>10</v>
      </c>
      <c r="F2455" t="s">
        <v>15</v>
      </c>
      <c r="G2455" t="b">
        <v>0</v>
      </c>
      <c r="I2455">
        <v>25</v>
      </c>
      <c r="J2455" t="b">
        <v>0</v>
      </c>
      <c r="K2455">
        <f>YEAR(Table1[[#This Row],[Patient Admission Date]])</f>
        <v>2023</v>
      </c>
      <c r="L2455" t="str">
        <f>TEXT(Table1[[#This Row],[Patient Admission Date]],"mmm")</f>
        <v>Sep</v>
      </c>
      <c r="M2455" t="str">
        <f>TEXT(Table1[[#This Row],[Patient Admission Date]],"ddd")</f>
        <v>Sat</v>
      </c>
      <c r="N2455" t="str">
        <f>TEXT(INT(HOUR(Table1[[#This Row],[Patient Admission Date]])/3)*3,"00")&amp;"-"&amp;TEXT(INT(HOUR(Table1[[#This Row],[Patient Admission Date]])/3)*3+3,"00")</f>
        <v>03-06</v>
      </c>
      <c r="O2455" t="str" cm="1">
        <f t="array" ref="O2455">_xlfn.IFS(Table1[[#This Row],[Patient Age]]&lt;=14,"0-14",Table1[[#This Row],[Patient Age]]&lt;=29,"15-29",Table1[[#This Row],[Patient Age]]&lt;=44,"30-44",Table1[[#This Row],[Patient Age]]&lt;=59,"45-59",Table1[[#This Row],[Patient Age]]&lt;=74,"60-74",TRUE,"75+")</f>
        <v>45-59</v>
      </c>
      <c r="P2455" t="str" cm="1">
        <f t="array" ref="P2455">_xlfn.IFS(Table1[[#This Row],[Patient Waittime]]&lt;=15,"0-15",Table1[[#This Row],[Patient Waittime]]&lt;=30,"16-30",Table1[[#This Row],[Patient Waittime]]&lt;=45,"31-45",Table1[[#This Row],[Patient Waittime]]&lt;=60,"46-60",TRUE,"60+")</f>
        <v>16-30</v>
      </c>
      <c r="Q2455">
        <f>--(Table1[[#This Row],[Patient Waittime]]&lt;=30)</f>
        <v>1</v>
      </c>
      <c r="R2455">
        <f>--Table1[[#This Row],[Patient Admission Flag]]</f>
        <v>0</v>
      </c>
      <c r="S2455">
        <f>--AND(Table1[[#This Row],[WithinTarget]]=1,Table1[[#This Row],[Patient Satisfaction Score]]&gt;=7)</f>
        <v>0</v>
      </c>
      <c r="T2455" t="str">
        <f>IF(LEFT(Table1[[#This Row],[Patient Gender]],1)="F","Female","Male")</f>
        <v>Female</v>
      </c>
    </row>
    <row r="2456" spans="1:20" x14ac:dyDescent="0.3">
      <c r="A2456" t="s">
        <v>2560</v>
      </c>
      <c r="B2456" s="1">
        <v>45576.193055555559</v>
      </c>
      <c r="C2456" t="s">
        <v>13</v>
      </c>
      <c r="D2456">
        <v>65</v>
      </c>
      <c r="E2456" t="s">
        <v>10</v>
      </c>
      <c r="F2456" t="s">
        <v>15</v>
      </c>
      <c r="G2456" t="b">
        <v>0</v>
      </c>
      <c r="I2456">
        <v>25</v>
      </c>
      <c r="J2456" t="b">
        <v>0</v>
      </c>
      <c r="K2456">
        <f>YEAR(Table1[[#This Row],[Patient Admission Date]])</f>
        <v>2024</v>
      </c>
      <c r="L2456" t="str">
        <f>TEXT(Table1[[#This Row],[Patient Admission Date]],"mmm")</f>
        <v>Oct</v>
      </c>
      <c r="M2456" t="str">
        <f>TEXT(Table1[[#This Row],[Patient Admission Date]],"ddd")</f>
        <v>Fri</v>
      </c>
      <c r="N2456" t="str">
        <f>TEXT(INT(HOUR(Table1[[#This Row],[Patient Admission Date]])/3)*3,"00")&amp;"-"&amp;TEXT(INT(HOUR(Table1[[#This Row],[Patient Admission Date]])/3)*3+3,"00")</f>
        <v>03-06</v>
      </c>
      <c r="O2456" t="str" cm="1">
        <f t="array" ref="O2456">_xlfn.IFS(Table1[[#This Row],[Patient Age]]&lt;=14,"0-14",Table1[[#This Row],[Patient Age]]&lt;=29,"15-29",Table1[[#This Row],[Patient Age]]&lt;=44,"30-44",Table1[[#This Row],[Patient Age]]&lt;=59,"45-59",Table1[[#This Row],[Patient Age]]&lt;=74,"60-74",TRUE,"75+")</f>
        <v>60-74</v>
      </c>
      <c r="P2456" t="str" cm="1">
        <f t="array" ref="P2456">_xlfn.IFS(Table1[[#This Row],[Patient Waittime]]&lt;=15,"0-15",Table1[[#This Row],[Patient Waittime]]&lt;=30,"16-30",Table1[[#This Row],[Patient Waittime]]&lt;=45,"31-45",Table1[[#This Row],[Patient Waittime]]&lt;=60,"46-60",TRUE,"60+")</f>
        <v>16-30</v>
      </c>
      <c r="Q2456">
        <f>--(Table1[[#This Row],[Patient Waittime]]&lt;=30)</f>
        <v>1</v>
      </c>
      <c r="R2456">
        <f>--Table1[[#This Row],[Patient Admission Flag]]</f>
        <v>0</v>
      </c>
      <c r="S2456">
        <f>--AND(Table1[[#This Row],[WithinTarget]]=1,Table1[[#This Row],[Patient Satisfaction Score]]&gt;=7)</f>
        <v>0</v>
      </c>
      <c r="T2456" t="str">
        <f>IF(LEFT(Table1[[#This Row],[Patient Gender]],1)="F","Female","Male")</f>
        <v>Female</v>
      </c>
    </row>
    <row r="2457" spans="1:20" x14ac:dyDescent="0.3">
      <c r="A2457" t="s">
        <v>2561</v>
      </c>
      <c r="B2457" s="1">
        <v>45558.40625</v>
      </c>
      <c r="C2457" t="s">
        <v>13</v>
      </c>
      <c r="D2457">
        <v>58</v>
      </c>
      <c r="E2457" t="s">
        <v>10</v>
      </c>
      <c r="F2457" t="s">
        <v>15</v>
      </c>
      <c r="G2457" t="b">
        <v>0</v>
      </c>
      <c r="I2457">
        <v>38</v>
      </c>
      <c r="J2457" t="b">
        <v>0</v>
      </c>
      <c r="K2457">
        <f>YEAR(Table1[[#This Row],[Patient Admission Date]])</f>
        <v>2024</v>
      </c>
      <c r="L2457" t="str">
        <f>TEXT(Table1[[#This Row],[Patient Admission Date]],"mmm")</f>
        <v>Sep</v>
      </c>
      <c r="M2457" t="str">
        <f>TEXT(Table1[[#This Row],[Patient Admission Date]],"ddd")</f>
        <v>Mon</v>
      </c>
      <c r="N2457" t="str">
        <f>TEXT(INT(HOUR(Table1[[#This Row],[Patient Admission Date]])/3)*3,"00")&amp;"-"&amp;TEXT(INT(HOUR(Table1[[#This Row],[Patient Admission Date]])/3)*3+3,"00")</f>
        <v>09-12</v>
      </c>
      <c r="O2457" t="str" cm="1">
        <f t="array" ref="O2457">_xlfn.IFS(Table1[[#This Row],[Patient Age]]&lt;=14,"0-14",Table1[[#This Row],[Patient Age]]&lt;=29,"15-29",Table1[[#This Row],[Patient Age]]&lt;=44,"30-44",Table1[[#This Row],[Patient Age]]&lt;=59,"45-59",Table1[[#This Row],[Patient Age]]&lt;=74,"60-74",TRUE,"75+")</f>
        <v>45-59</v>
      </c>
      <c r="P2457" t="str" cm="1">
        <f t="array" ref="P2457">_xlfn.IFS(Table1[[#This Row],[Patient Waittime]]&lt;=15,"0-15",Table1[[#This Row],[Patient Waittime]]&lt;=30,"16-30",Table1[[#This Row],[Patient Waittime]]&lt;=45,"31-45",Table1[[#This Row],[Patient Waittime]]&lt;=60,"46-60",TRUE,"60+")</f>
        <v>31-45</v>
      </c>
      <c r="Q2457">
        <f>--(Table1[[#This Row],[Patient Waittime]]&lt;=30)</f>
        <v>0</v>
      </c>
      <c r="R2457">
        <f>--Table1[[#This Row],[Patient Admission Flag]]</f>
        <v>0</v>
      </c>
      <c r="S2457">
        <f>--AND(Table1[[#This Row],[WithinTarget]]=1,Table1[[#This Row],[Patient Satisfaction Score]]&gt;=7)</f>
        <v>0</v>
      </c>
      <c r="T2457" t="str">
        <f>IF(LEFT(Table1[[#This Row],[Patient Gender]],1)="F","Female","Male")</f>
        <v>Female</v>
      </c>
    </row>
    <row r="2458" spans="1:20" x14ac:dyDescent="0.3">
      <c r="A2458" t="s">
        <v>2562</v>
      </c>
      <c r="B2458" s="1">
        <v>45397.591666666667</v>
      </c>
      <c r="C2458" t="s">
        <v>13</v>
      </c>
      <c r="D2458">
        <v>16</v>
      </c>
      <c r="E2458" t="s">
        <v>10</v>
      </c>
      <c r="F2458" t="s">
        <v>15</v>
      </c>
      <c r="G2458" t="b">
        <v>0</v>
      </c>
      <c r="I2458">
        <v>23</v>
      </c>
      <c r="J2458" t="b">
        <v>0</v>
      </c>
      <c r="K2458">
        <f>YEAR(Table1[[#This Row],[Patient Admission Date]])</f>
        <v>2024</v>
      </c>
      <c r="L2458" t="str">
        <f>TEXT(Table1[[#This Row],[Patient Admission Date]],"mmm")</f>
        <v>Apr</v>
      </c>
      <c r="M2458" t="str">
        <f>TEXT(Table1[[#This Row],[Patient Admission Date]],"ddd")</f>
        <v>Mon</v>
      </c>
      <c r="N2458" t="str">
        <f>TEXT(INT(HOUR(Table1[[#This Row],[Patient Admission Date]])/3)*3,"00")&amp;"-"&amp;TEXT(INT(HOUR(Table1[[#This Row],[Patient Admission Date]])/3)*3+3,"00")</f>
        <v>12-15</v>
      </c>
      <c r="O2458" t="str" cm="1">
        <f t="array" ref="O2458">_xlfn.IFS(Table1[[#This Row],[Patient Age]]&lt;=14,"0-14",Table1[[#This Row],[Patient Age]]&lt;=29,"15-29",Table1[[#This Row],[Patient Age]]&lt;=44,"30-44",Table1[[#This Row],[Patient Age]]&lt;=59,"45-59",Table1[[#This Row],[Patient Age]]&lt;=74,"60-74",TRUE,"75+")</f>
        <v>15-29</v>
      </c>
      <c r="P2458" t="str" cm="1">
        <f t="array" ref="P2458">_xlfn.IFS(Table1[[#This Row],[Patient Waittime]]&lt;=15,"0-15",Table1[[#This Row],[Patient Waittime]]&lt;=30,"16-30",Table1[[#This Row],[Patient Waittime]]&lt;=45,"31-45",Table1[[#This Row],[Patient Waittime]]&lt;=60,"46-60",TRUE,"60+")</f>
        <v>16-30</v>
      </c>
      <c r="Q2458">
        <f>--(Table1[[#This Row],[Patient Waittime]]&lt;=30)</f>
        <v>1</v>
      </c>
      <c r="R2458">
        <f>--Table1[[#This Row],[Patient Admission Flag]]</f>
        <v>0</v>
      </c>
      <c r="S2458">
        <f>--AND(Table1[[#This Row],[WithinTarget]]=1,Table1[[#This Row],[Patient Satisfaction Score]]&gt;=7)</f>
        <v>0</v>
      </c>
      <c r="T2458" t="str">
        <f>IF(LEFT(Table1[[#This Row],[Patient Gender]],1)="F","Female","Male")</f>
        <v>Female</v>
      </c>
    </row>
    <row r="2459" spans="1:20" x14ac:dyDescent="0.3">
      <c r="A2459" t="s">
        <v>2563</v>
      </c>
      <c r="B2459" s="1">
        <v>45251.111805555556</v>
      </c>
      <c r="C2459" t="s">
        <v>13</v>
      </c>
      <c r="D2459">
        <v>45</v>
      </c>
      <c r="E2459" t="s">
        <v>10</v>
      </c>
      <c r="F2459" t="s">
        <v>15</v>
      </c>
      <c r="G2459" t="b">
        <v>0</v>
      </c>
      <c r="I2459">
        <v>25</v>
      </c>
      <c r="J2459" t="b">
        <v>0</v>
      </c>
      <c r="K2459">
        <f>YEAR(Table1[[#This Row],[Patient Admission Date]])</f>
        <v>2023</v>
      </c>
      <c r="L2459" t="str">
        <f>TEXT(Table1[[#This Row],[Patient Admission Date]],"mmm")</f>
        <v>Nov</v>
      </c>
      <c r="M2459" t="str">
        <f>TEXT(Table1[[#This Row],[Patient Admission Date]],"ddd")</f>
        <v>Tue</v>
      </c>
      <c r="N2459" t="str">
        <f>TEXT(INT(HOUR(Table1[[#This Row],[Patient Admission Date]])/3)*3,"00")&amp;"-"&amp;TEXT(INT(HOUR(Table1[[#This Row],[Patient Admission Date]])/3)*3+3,"00")</f>
        <v>00-03</v>
      </c>
      <c r="O2459" t="str" cm="1">
        <f t="array" ref="O2459">_xlfn.IFS(Table1[[#This Row],[Patient Age]]&lt;=14,"0-14",Table1[[#This Row],[Patient Age]]&lt;=29,"15-29",Table1[[#This Row],[Patient Age]]&lt;=44,"30-44",Table1[[#This Row],[Patient Age]]&lt;=59,"45-59",Table1[[#This Row],[Patient Age]]&lt;=74,"60-74",TRUE,"75+")</f>
        <v>45-59</v>
      </c>
      <c r="P2459" t="str" cm="1">
        <f t="array" ref="P2459">_xlfn.IFS(Table1[[#This Row],[Patient Waittime]]&lt;=15,"0-15",Table1[[#This Row],[Patient Waittime]]&lt;=30,"16-30",Table1[[#This Row],[Patient Waittime]]&lt;=45,"31-45",Table1[[#This Row],[Patient Waittime]]&lt;=60,"46-60",TRUE,"60+")</f>
        <v>16-30</v>
      </c>
      <c r="Q2459">
        <f>--(Table1[[#This Row],[Patient Waittime]]&lt;=30)</f>
        <v>1</v>
      </c>
      <c r="R2459">
        <f>--Table1[[#This Row],[Patient Admission Flag]]</f>
        <v>0</v>
      </c>
      <c r="S2459">
        <f>--AND(Table1[[#This Row],[WithinTarget]]=1,Table1[[#This Row],[Patient Satisfaction Score]]&gt;=7)</f>
        <v>0</v>
      </c>
      <c r="T2459" t="str">
        <f>IF(LEFT(Table1[[#This Row],[Patient Gender]],1)="F","Female","Male")</f>
        <v>Female</v>
      </c>
    </row>
    <row r="2460" spans="1:20" x14ac:dyDescent="0.3">
      <c r="A2460" t="s">
        <v>2564</v>
      </c>
      <c r="B2460" s="1">
        <v>45585.425694444442</v>
      </c>
      <c r="C2460" t="s">
        <v>13</v>
      </c>
      <c r="D2460">
        <v>5</v>
      </c>
      <c r="E2460" t="s">
        <v>10</v>
      </c>
      <c r="F2460" t="s">
        <v>15</v>
      </c>
      <c r="G2460" t="b">
        <v>0</v>
      </c>
      <c r="I2460">
        <v>38</v>
      </c>
      <c r="J2460" t="b">
        <v>0</v>
      </c>
      <c r="K2460">
        <f>YEAR(Table1[[#This Row],[Patient Admission Date]])</f>
        <v>2024</v>
      </c>
      <c r="L2460" t="str">
        <f>TEXT(Table1[[#This Row],[Patient Admission Date]],"mmm")</f>
        <v>Oct</v>
      </c>
      <c r="M2460" t="str">
        <f>TEXT(Table1[[#This Row],[Patient Admission Date]],"ddd")</f>
        <v>Sun</v>
      </c>
      <c r="N2460" t="str">
        <f>TEXT(INT(HOUR(Table1[[#This Row],[Patient Admission Date]])/3)*3,"00")&amp;"-"&amp;TEXT(INT(HOUR(Table1[[#This Row],[Patient Admission Date]])/3)*3+3,"00")</f>
        <v>09-12</v>
      </c>
      <c r="O2460" t="str" cm="1">
        <f t="array" ref="O2460">_xlfn.IFS(Table1[[#This Row],[Patient Age]]&lt;=14,"0-14",Table1[[#This Row],[Patient Age]]&lt;=29,"15-29",Table1[[#This Row],[Patient Age]]&lt;=44,"30-44",Table1[[#This Row],[Patient Age]]&lt;=59,"45-59",Table1[[#This Row],[Patient Age]]&lt;=74,"60-74",TRUE,"75+")</f>
        <v>0-14</v>
      </c>
      <c r="P2460" t="str" cm="1">
        <f t="array" ref="P2460">_xlfn.IFS(Table1[[#This Row],[Patient Waittime]]&lt;=15,"0-15",Table1[[#This Row],[Patient Waittime]]&lt;=30,"16-30",Table1[[#This Row],[Patient Waittime]]&lt;=45,"31-45",Table1[[#This Row],[Patient Waittime]]&lt;=60,"46-60",TRUE,"60+")</f>
        <v>31-45</v>
      </c>
      <c r="Q2460">
        <f>--(Table1[[#This Row],[Patient Waittime]]&lt;=30)</f>
        <v>0</v>
      </c>
      <c r="R2460">
        <f>--Table1[[#This Row],[Patient Admission Flag]]</f>
        <v>0</v>
      </c>
      <c r="S2460">
        <f>--AND(Table1[[#This Row],[WithinTarget]]=1,Table1[[#This Row],[Patient Satisfaction Score]]&gt;=7)</f>
        <v>0</v>
      </c>
      <c r="T2460" t="str">
        <f>IF(LEFT(Table1[[#This Row],[Patient Gender]],1)="F","Female","Male")</f>
        <v>Female</v>
      </c>
    </row>
    <row r="2461" spans="1:20" x14ac:dyDescent="0.3">
      <c r="A2461" t="s">
        <v>2565</v>
      </c>
      <c r="B2461" s="1">
        <v>45379.225694444445</v>
      </c>
      <c r="C2461" t="s">
        <v>13</v>
      </c>
      <c r="D2461">
        <v>35</v>
      </c>
      <c r="E2461" t="s">
        <v>10</v>
      </c>
      <c r="F2461" t="s">
        <v>15</v>
      </c>
      <c r="G2461" t="b">
        <v>0</v>
      </c>
      <c r="I2461">
        <v>52</v>
      </c>
      <c r="J2461" t="b">
        <v>0</v>
      </c>
      <c r="K2461">
        <f>YEAR(Table1[[#This Row],[Patient Admission Date]])</f>
        <v>2024</v>
      </c>
      <c r="L2461" t="str">
        <f>TEXT(Table1[[#This Row],[Patient Admission Date]],"mmm")</f>
        <v>Mar</v>
      </c>
      <c r="M2461" t="str">
        <f>TEXT(Table1[[#This Row],[Patient Admission Date]],"ddd")</f>
        <v>Thu</v>
      </c>
      <c r="N2461" t="str">
        <f>TEXT(INT(HOUR(Table1[[#This Row],[Patient Admission Date]])/3)*3,"00")&amp;"-"&amp;TEXT(INT(HOUR(Table1[[#This Row],[Patient Admission Date]])/3)*3+3,"00")</f>
        <v>03-06</v>
      </c>
      <c r="O2461" t="str" cm="1">
        <f t="array" ref="O2461">_xlfn.IFS(Table1[[#This Row],[Patient Age]]&lt;=14,"0-14",Table1[[#This Row],[Patient Age]]&lt;=29,"15-29",Table1[[#This Row],[Patient Age]]&lt;=44,"30-44",Table1[[#This Row],[Patient Age]]&lt;=59,"45-59",Table1[[#This Row],[Patient Age]]&lt;=74,"60-74",TRUE,"75+")</f>
        <v>30-44</v>
      </c>
      <c r="P2461" t="str" cm="1">
        <f t="array" ref="P2461">_xlfn.IFS(Table1[[#This Row],[Patient Waittime]]&lt;=15,"0-15",Table1[[#This Row],[Patient Waittime]]&lt;=30,"16-30",Table1[[#This Row],[Patient Waittime]]&lt;=45,"31-45",Table1[[#This Row],[Patient Waittime]]&lt;=60,"46-60",TRUE,"60+")</f>
        <v>46-60</v>
      </c>
      <c r="Q2461">
        <f>--(Table1[[#This Row],[Patient Waittime]]&lt;=30)</f>
        <v>0</v>
      </c>
      <c r="R2461">
        <f>--Table1[[#This Row],[Patient Admission Flag]]</f>
        <v>0</v>
      </c>
      <c r="S2461">
        <f>--AND(Table1[[#This Row],[WithinTarget]]=1,Table1[[#This Row],[Patient Satisfaction Score]]&gt;=7)</f>
        <v>0</v>
      </c>
      <c r="T2461" t="str">
        <f>IF(LEFT(Table1[[#This Row],[Patient Gender]],1)="F","Female","Male")</f>
        <v>Female</v>
      </c>
    </row>
    <row r="2462" spans="1:20" x14ac:dyDescent="0.3">
      <c r="A2462" t="s">
        <v>2566</v>
      </c>
      <c r="B2462" s="1">
        <v>45038.897222222222</v>
      </c>
      <c r="C2462" t="s">
        <v>13</v>
      </c>
      <c r="D2462">
        <v>43</v>
      </c>
      <c r="E2462" t="s">
        <v>10</v>
      </c>
      <c r="F2462" t="s">
        <v>15</v>
      </c>
      <c r="G2462" t="b">
        <v>0</v>
      </c>
      <c r="I2462">
        <v>55</v>
      </c>
      <c r="J2462" t="b">
        <v>0</v>
      </c>
      <c r="K2462">
        <f>YEAR(Table1[[#This Row],[Patient Admission Date]])</f>
        <v>2023</v>
      </c>
      <c r="L2462" t="str">
        <f>TEXT(Table1[[#This Row],[Patient Admission Date]],"mmm")</f>
        <v>Apr</v>
      </c>
      <c r="M2462" t="str">
        <f>TEXT(Table1[[#This Row],[Patient Admission Date]],"ddd")</f>
        <v>Sat</v>
      </c>
      <c r="N2462" t="str">
        <f>TEXT(INT(HOUR(Table1[[#This Row],[Patient Admission Date]])/3)*3,"00")&amp;"-"&amp;TEXT(INT(HOUR(Table1[[#This Row],[Patient Admission Date]])/3)*3+3,"00")</f>
        <v>21-24</v>
      </c>
      <c r="O2462" t="str" cm="1">
        <f t="array" ref="O2462">_xlfn.IFS(Table1[[#This Row],[Patient Age]]&lt;=14,"0-14",Table1[[#This Row],[Patient Age]]&lt;=29,"15-29",Table1[[#This Row],[Patient Age]]&lt;=44,"30-44",Table1[[#This Row],[Patient Age]]&lt;=59,"45-59",Table1[[#This Row],[Patient Age]]&lt;=74,"60-74",TRUE,"75+")</f>
        <v>30-44</v>
      </c>
      <c r="P2462" t="str" cm="1">
        <f t="array" ref="P2462">_xlfn.IFS(Table1[[#This Row],[Patient Waittime]]&lt;=15,"0-15",Table1[[#This Row],[Patient Waittime]]&lt;=30,"16-30",Table1[[#This Row],[Patient Waittime]]&lt;=45,"31-45",Table1[[#This Row],[Patient Waittime]]&lt;=60,"46-60",TRUE,"60+")</f>
        <v>46-60</v>
      </c>
      <c r="Q2462">
        <f>--(Table1[[#This Row],[Patient Waittime]]&lt;=30)</f>
        <v>0</v>
      </c>
      <c r="R2462">
        <f>--Table1[[#This Row],[Patient Admission Flag]]</f>
        <v>0</v>
      </c>
      <c r="S2462">
        <f>--AND(Table1[[#This Row],[WithinTarget]]=1,Table1[[#This Row],[Patient Satisfaction Score]]&gt;=7)</f>
        <v>0</v>
      </c>
      <c r="T2462" t="str">
        <f>IF(LEFT(Table1[[#This Row],[Patient Gender]],1)="F","Female","Male")</f>
        <v>Female</v>
      </c>
    </row>
    <row r="2463" spans="1:20" x14ac:dyDescent="0.3">
      <c r="A2463" t="s">
        <v>2567</v>
      </c>
      <c r="B2463" s="1">
        <v>45453.902777777781</v>
      </c>
      <c r="C2463" t="s">
        <v>13</v>
      </c>
      <c r="D2463">
        <v>7</v>
      </c>
      <c r="E2463" t="s">
        <v>10</v>
      </c>
      <c r="F2463" t="s">
        <v>15</v>
      </c>
      <c r="G2463" t="b">
        <v>0</v>
      </c>
      <c r="I2463">
        <v>29</v>
      </c>
      <c r="J2463" t="b">
        <v>0</v>
      </c>
      <c r="K2463">
        <f>YEAR(Table1[[#This Row],[Patient Admission Date]])</f>
        <v>2024</v>
      </c>
      <c r="L2463" t="str">
        <f>TEXT(Table1[[#This Row],[Patient Admission Date]],"mmm")</f>
        <v>Jun</v>
      </c>
      <c r="M2463" t="str">
        <f>TEXT(Table1[[#This Row],[Patient Admission Date]],"ddd")</f>
        <v>Mon</v>
      </c>
      <c r="N2463" t="str">
        <f>TEXT(INT(HOUR(Table1[[#This Row],[Patient Admission Date]])/3)*3,"00")&amp;"-"&amp;TEXT(INT(HOUR(Table1[[#This Row],[Patient Admission Date]])/3)*3+3,"00")</f>
        <v>21-24</v>
      </c>
      <c r="O2463" t="str" cm="1">
        <f t="array" ref="O2463">_xlfn.IFS(Table1[[#This Row],[Patient Age]]&lt;=14,"0-14",Table1[[#This Row],[Patient Age]]&lt;=29,"15-29",Table1[[#This Row],[Patient Age]]&lt;=44,"30-44",Table1[[#This Row],[Patient Age]]&lt;=59,"45-59",Table1[[#This Row],[Patient Age]]&lt;=74,"60-74",TRUE,"75+")</f>
        <v>0-14</v>
      </c>
      <c r="P2463" t="str" cm="1">
        <f t="array" ref="P2463">_xlfn.IFS(Table1[[#This Row],[Patient Waittime]]&lt;=15,"0-15",Table1[[#This Row],[Patient Waittime]]&lt;=30,"16-30",Table1[[#This Row],[Patient Waittime]]&lt;=45,"31-45",Table1[[#This Row],[Patient Waittime]]&lt;=60,"46-60",TRUE,"60+")</f>
        <v>16-30</v>
      </c>
      <c r="Q2463">
        <f>--(Table1[[#This Row],[Patient Waittime]]&lt;=30)</f>
        <v>1</v>
      </c>
      <c r="R2463">
        <f>--Table1[[#This Row],[Patient Admission Flag]]</f>
        <v>0</v>
      </c>
      <c r="S2463">
        <f>--AND(Table1[[#This Row],[WithinTarget]]=1,Table1[[#This Row],[Patient Satisfaction Score]]&gt;=7)</f>
        <v>0</v>
      </c>
      <c r="T2463" t="str">
        <f>IF(LEFT(Table1[[#This Row],[Patient Gender]],1)="F","Female","Male")</f>
        <v>Female</v>
      </c>
    </row>
    <row r="2464" spans="1:20" x14ac:dyDescent="0.3">
      <c r="A2464" t="s">
        <v>2568</v>
      </c>
      <c r="B2464" s="1">
        <v>45578.788888888892</v>
      </c>
      <c r="C2464" t="s">
        <v>13</v>
      </c>
      <c r="D2464">
        <v>51</v>
      </c>
      <c r="E2464" t="s">
        <v>10</v>
      </c>
      <c r="F2464" t="s">
        <v>15</v>
      </c>
      <c r="G2464" t="b">
        <v>0</v>
      </c>
      <c r="I2464">
        <v>40</v>
      </c>
      <c r="J2464" t="b">
        <v>0</v>
      </c>
      <c r="K2464">
        <f>YEAR(Table1[[#This Row],[Patient Admission Date]])</f>
        <v>2024</v>
      </c>
      <c r="L2464" t="str">
        <f>TEXT(Table1[[#This Row],[Patient Admission Date]],"mmm")</f>
        <v>Oct</v>
      </c>
      <c r="M2464" t="str">
        <f>TEXT(Table1[[#This Row],[Patient Admission Date]],"ddd")</f>
        <v>Sun</v>
      </c>
      <c r="N2464" t="str">
        <f>TEXT(INT(HOUR(Table1[[#This Row],[Patient Admission Date]])/3)*3,"00")&amp;"-"&amp;TEXT(INT(HOUR(Table1[[#This Row],[Patient Admission Date]])/3)*3+3,"00")</f>
        <v>18-21</v>
      </c>
      <c r="O2464" t="str" cm="1">
        <f t="array" ref="O2464">_xlfn.IFS(Table1[[#This Row],[Patient Age]]&lt;=14,"0-14",Table1[[#This Row],[Patient Age]]&lt;=29,"15-29",Table1[[#This Row],[Patient Age]]&lt;=44,"30-44",Table1[[#This Row],[Patient Age]]&lt;=59,"45-59",Table1[[#This Row],[Patient Age]]&lt;=74,"60-74",TRUE,"75+")</f>
        <v>45-59</v>
      </c>
      <c r="P2464" t="str" cm="1">
        <f t="array" ref="P2464">_xlfn.IFS(Table1[[#This Row],[Patient Waittime]]&lt;=15,"0-15",Table1[[#This Row],[Patient Waittime]]&lt;=30,"16-30",Table1[[#This Row],[Patient Waittime]]&lt;=45,"31-45",Table1[[#This Row],[Patient Waittime]]&lt;=60,"46-60",TRUE,"60+")</f>
        <v>31-45</v>
      </c>
      <c r="Q2464">
        <f>--(Table1[[#This Row],[Patient Waittime]]&lt;=30)</f>
        <v>0</v>
      </c>
      <c r="R2464">
        <f>--Table1[[#This Row],[Patient Admission Flag]]</f>
        <v>0</v>
      </c>
      <c r="S2464">
        <f>--AND(Table1[[#This Row],[WithinTarget]]=1,Table1[[#This Row],[Patient Satisfaction Score]]&gt;=7)</f>
        <v>0</v>
      </c>
      <c r="T2464" t="str">
        <f>IF(LEFT(Table1[[#This Row],[Patient Gender]],1)="F","Female","Male")</f>
        <v>Female</v>
      </c>
    </row>
    <row r="2465" spans="1:20" x14ac:dyDescent="0.3">
      <c r="A2465" t="s">
        <v>2569</v>
      </c>
      <c r="B2465" s="1">
        <v>45068.413888888892</v>
      </c>
      <c r="C2465" t="s">
        <v>13</v>
      </c>
      <c r="D2465">
        <v>50</v>
      </c>
      <c r="E2465" t="s">
        <v>10</v>
      </c>
      <c r="F2465" t="s">
        <v>15</v>
      </c>
      <c r="G2465" t="b">
        <v>0</v>
      </c>
      <c r="I2465">
        <v>60</v>
      </c>
      <c r="J2465" t="b">
        <v>0</v>
      </c>
      <c r="K2465">
        <f>YEAR(Table1[[#This Row],[Patient Admission Date]])</f>
        <v>2023</v>
      </c>
      <c r="L2465" t="str">
        <f>TEXT(Table1[[#This Row],[Patient Admission Date]],"mmm")</f>
        <v>May</v>
      </c>
      <c r="M2465" t="str">
        <f>TEXT(Table1[[#This Row],[Patient Admission Date]],"ddd")</f>
        <v>Mon</v>
      </c>
      <c r="N2465" t="str">
        <f>TEXT(INT(HOUR(Table1[[#This Row],[Patient Admission Date]])/3)*3,"00")&amp;"-"&amp;TEXT(INT(HOUR(Table1[[#This Row],[Patient Admission Date]])/3)*3+3,"00")</f>
        <v>09-12</v>
      </c>
      <c r="O2465" t="str" cm="1">
        <f t="array" ref="O2465">_xlfn.IFS(Table1[[#This Row],[Patient Age]]&lt;=14,"0-14",Table1[[#This Row],[Patient Age]]&lt;=29,"15-29",Table1[[#This Row],[Patient Age]]&lt;=44,"30-44",Table1[[#This Row],[Patient Age]]&lt;=59,"45-59",Table1[[#This Row],[Patient Age]]&lt;=74,"60-74",TRUE,"75+")</f>
        <v>45-59</v>
      </c>
      <c r="P2465" t="str" cm="1">
        <f t="array" ref="P2465">_xlfn.IFS(Table1[[#This Row],[Patient Waittime]]&lt;=15,"0-15",Table1[[#This Row],[Patient Waittime]]&lt;=30,"16-30",Table1[[#This Row],[Patient Waittime]]&lt;=45,"31-45",Table1[[#This Row],[Patient Waittime]]&lt;=60,"46-60",TRUE,"60+")</f>
        <v>46-60</v>
      </c>
      <c r="Q2465">
        <f>--(Table1[[#This Row],[Patient Waittime]]&lt;=30)</f>
        <v>0</v>
      </c>
      <c r="R2465">
        <f>--Table1[[#This Row],[Patient Admission Flag]]</f>
        <v>0</v>
      </c>
      <c r="S2465">
        <f>--AND(Table1[[#This Row],[WithinTarget]]=1,Table1[[#This Row],[Patient Satisfaction Score]]&gt;=7)</f>
        <v>0</v>
      </c>
      <c r="T2465" t="str">
        <f>IF(LEFT(Table1[[#This Row],[Patient Gender]],1)="F","Female","Male")</f>
        <v>Female</v>
      </c>
    </row>
    <row r="2466" spans="1:20" x14ac:dyDescent="0.3">
      <c r="A2466" t="s">
        <v>2570</v>
      </c>
      <c r="B2466" s="1">
        <v>45500.100694444445</v>
      </c>
      <c r="C2466" t="s">
        <v>13</v>
      </c>
      <c r="D2466">
        <v>27</v>
      </c>
      <c r="E2466" t="s">
        <v>10</v>
      </c>
      <c r="F2466" t="s">
        <v>15</v>
      </c>
      <c r="G2466" t="b">
        <v>0</v>
      </c>
      <c r="I2466">
        <v>11</v>
      </c>
      <c r="J2466" t="b">
        <v>0</v>
      </c>
      <c r="K2466">
        <f>YEAR(Table1[[#This Row],[Patient Admission Date]])</f>
        <v>2024</v>
      </c>
      <c r="L2466" t="str">
        <f>TEXT(Table1[[#This Row],[Patient Admission Date]],"mmm")</f>
        <v>Jul</v>
      </c>
      <c r="M2466" t="str">
        <f>TEXT(Table1[[#This Row],[Patient Admission Date]],"ddd")</f>
        <v>Sat</v>
      </c>
      <c r="N2466" t="str">
        <f>TEXT(INT(HOUR(Table1[[#This Row],[Patient Admission Date]])/3)*3,"00")&amp;"-"&amp;TEXT(INT(HOUR(Table1[[#This Row],[Patient Admission Date]])/3)*3+3,"00")</f>
        <v>00-03</v>
      </c>
      <c r="O2466" t="str" cm="1">
        <f t="array" ref="O2466">_xlfn.IFS(Table1[[#This Row],[Patient Age]]&lt;=14,"0-14",Table1[[#This Row],[Patient Age]]&lt;=29,"15-29",Table1[[#This Row],[Patient Age]]&lt;=44,"30-44",Table1[[#This Row],[Patient Age]]&lt;=59,"45-59",Table1[[#This Row],[Patient Age]]&lt;=74,"60-74",TRUE,"75+")</f>
        <v>15-29</v>
      </c>
      <c r="P2466" t="str" cm="1">
        <f t="array" ref="P2466">_xlfn.IFS(Table1[[#This Row],[Patient Waittime]]&lt;=15,"0-15",Table1[[#This Row],[Patient Waittime]]&lt;=30,"16-30",Table1[[#This Row],[Patient Waittime]]&lt;=45,"31-45",Table1[[#This Row],[Patient Waittime]]&lt;=60,"46-60",TRUE,"60+")</f>
        <v>0-15</v>
      </c>
      <c r="Q2466">
        <f>--(Table1[[#This Row],[Patient Waittime]]&lt;=30)</f>
        <v>1</v>
      </c>
      <c r="R2466">
        <f>--Table1[[#This Row],[Patient Admission Flag]]</f>
        <v>0</v>
      </c>
      <c r="S2466">
        <f>--AND(Table1[[#This Row],[WithinTarget]]=1,Table1[[#This Row],[Patient Satisfaction Score]]&gt;=7)</f>
        <v>0</v>
      </c>
      <c r="T2466" t="str">
        <f>IF(LEFT(Table1[[#This Row],[Patient Gender]],1)="F","Female","Male")</f>
        <v>Female</v>
      </c>
    </row>
    <row r="2467" spans="1:20" x14ac:dyDescent="0.3">
      <c r="A2467" t="s">
        <v>2571</v>
      </c>
      <c r="B2467" s="1">
        <v>45581.05972222222</v>
      </c>
      <c r="C2467" t="s">
        <v>13</v>
      </c>
      <c r="D2467">
        <v>28</v>
      </c>
      <c r="E2467" t="s">
        <v>10</v>
      </c>
      <c r="F2467" t="s">
        <v>15</v>
      </c>
      <c r="G2467" t="b">
        <v>0</v>
      </c>
      <c r="I2467">
        <v>16</v>
      </c>
      <c r="J2467" t="b">
        <v>0</v>
      </c>
      <c r="K2467">
        <f>YEAR(Table1[[#This Row],[Patient Admission Date]])</f>
        <v>2024</v>
      </c>
      <c r="L2467" t="str">
        <f>TEXT(Table1[[#This Row],[Patient Admission Date]],"mmm")</f>
        <v>Oct</v>
      </c>
      <c r="M2467" t="str">
        <f>TEXT(Table1[[#This Row],[Patient Admission Date]],"ddd")</f>
        <v>Wed</v>
      </c>
      <c r="N2467" t="str">
        <f>TEXT(INT(HOUR(Table1[[#This Row],[Patient Admission Date]])/3)*3,"00")&amp;"-"&amp;TEXT(INT(HOUR(Table1[[#This Row],[Patient Admission Date]])/3)*3+3,"00")</f>
        <v>00-03</v>
      </c>
      <c r="O2467" t="str" cm="1">
        <f t="array" ref="O2467">_xlfn.IFS(Table1[[#This Row],[Patient Age]]&lt;=14,"0-14",Table1[[#This Row],[Patient Age]]&lt;=29,"15-29",Table1[[#This Row],[Patient Age]]&lt;=44,"30-44",Table1[[#This Row],[Patient Age]]&lt;=59,"45-59",Table1[[#This Row],[Patient Age]]&lt;=74,"60-74",TRUE,"75+")</f>
        <v>15-29</v>
      </c>
      <c r="P2467" t="str" cm="1">
        <f t="array" ref="P2467">_xlfn.IFS(Table1[[#This Row],[Patient Waittime]]&lt;=15,"0-15",Table1[[#This Row],[Patient Waittime]]&lt;=30,"16-30",Table1[[#This Row],[Patient Waittime]]&lt;=45,"31-45",Table1[[#This Row],[Patient Waittime]]&lt;=60,"46-60",TRUE,"60+")</f>
        <v>16-30</v>
      </c>
      <c r="Q2467">
        <f>--(Table1[[#This Row],[Patient Waittime]]&lt;=30)</f>
        <v>1</v>
      </c>
      <c r="R2467">
        <f>--Table1[[#This Row],[Patient Admission Flag]]</f>
        <v>0</v>
      </c>
      <c r="S2467">
        <f>--AND(Table1[[#This Row],[WithinTarget]]=1,Table1[[#This Row],[Patient Satisfaction Score]]&gt;=7)</f>
        <v>0</v>
      </c>
      <c r="T2467" t="str">
        <f>IF(LEFT(Table1[[#This Row],[Patient Gender]],1)="F","Female","Male")</f>
        <v>Female</v>
      </c>
    </row>
    <row r="2468" spans="1:20" x14ac:dyDescent="0.3">
      <c r="A2468" t="s">
        <v>2572</v>
      </c>
      <c r="B2468" s="1">
        <v>45041.189583333333</v>
      </c>
      <c r="C2468" t="s">
        <v>13</v>
      </c>
      <c r="D2468">
        <v>75</v>
      </c>
      <c r="E2468" t="s">
        <v>10</v>
      </c>
      <c r="F2468" t="s">
        <v>15</v>
      </c>
      <c r="G2468" t="b">
        <v>0</v>
      </c>
      <c r="I2468">
        <v>58</v>
      </c>
      <c r="J2468" t="b">
        <v>0</v>
      </c>
      <c r="K2468">
        <f>YEAR(Table1[[#This Row],[Patient Admission Date]])</f>
        <v>2023</v>
      </c>
      <c r="L2468" t="str">
        <f>TEXT(Table1[[#This Row],[Patient Admission Date]],"mmm")</f>
        <v>Apr</v>
      </c>
      <c r="M2468" t="str">
        <f>TEXT(Table1[[#This Row],[Patient Admission Date]],"ddd")</f>
        <v>Tue</v>
      </c>
      <c r="N2468" t="str">
        <f>TEXT(INT(HOUR(Table1[[#This Row],[Patient Admission Date]])/3)*3,"00")&amp;"-"&amp;TEXT(INT(HOUR(Table1[[#This Row],[Patient Admission Date]])/3)*3+3,"00")</f>
        <v>03-06</v>
      </c>
      <c r="O2468" t="str" cm="1">
        <f t="array" ref="O2468">_xlfn.IFS(Table1[[#This Row],[Patient Age]]&lt;=14,"0-14",Table1[[#This Row],[Patient Age]]&lt;=29,"15-29",Table1[[#This Row],[Patient Age]]&lt;=44,"30-44",Table1[[#This Row],[Patient Age]]&lt;=59,"45-59",Table1[[#This Row],[Patient Age]]&lt;=74,"60-74",TRUE,"75+")</f>
        <v>75+</v>
      </c>
      <c r="P2468" t="str" cm="1">
        <f t="array" ref="P2468">_xlfn.IFS(Table1[[#This Row],[Patient Waittime]]&lt;=15,"0-15",Table1[[#This Row],[Patient Waittime]]&lt;=30,"16-30",Table1[[#This Row],[Patient Waittime]]&lt;=45,"31-45",Table1[[#This Row],[Patient Waittime]]&lt;=60,"46-60",TRUE,"60+")</f>
        <v>46-60</v>
      </c>
      <c r="Q2468">
        <f>--(Table1[[#This Row],[Patient Waittime]]&lt;=30)</f>
        <v>0</v>
      </c>
      <c r="R2468">
        <f>--Table1[[#This Row],[Patient Admission Flag]]</f>
        <v>0</v>
      </c>
      <c r="S2468">
        <f>--AND(Table1[[#This Row],[WithinTarget]]=1,Table1[[#This Row],[Patient Satisfaction Score]]&gt;=7)</f>
        <v>0</v>
      </c>
      <c r="T2468" t="str">
        <f>IF(LEFT(Table1[[#This Row],[Patient Gender]],1)="F","Female","Male")</f>
        <v>Female</v>
      </c>
    </row>
    <row r="2469" spans="1:20" x14ac:dyDescent="0.3">
      <c r="A2469" t="s">
        <v>2573</v>
      </c>
      <c r="B2469" s="1">
        <v>45309.428472222222</v>
      </c>
      <c r="C2469" t="s">
        <v>13</v>
      </c>
      <c r="D2469">
        <v>8</v>
      </c>
      <c r="E2469" t="s">
        <v>10</v>
      </c>
      <c r="F2469" t="s">
        <v>15</v>
      </c>
      <c r="G2469" t="b">
        <v>0</v>
      </c>
      <c r="I2469">
        <v>59</v>
      </c>
      <c r="J2469" t="b">
        <v>0</v>
      </c>
      <c r="K2469">
        <f>YEAR(Table1[[#This Row],[Patient Admission Date]])</f>
        <v>2024</v>
      </c>
      <c r="L2469" t="str">
        <f>TEXT(Table1[[#This Row],[Patient Admission Date]],"mmm")</f>
        <v>Jan</v>
      </c>
      <c r="M2469" t="str">
        <f>TEXT(Table1[[#This Row],[Patient Admission Date]],"ddd")</f>
        <v>Thu</v>
      </c>
      <c r="N2469" t="str">
        <f>TEXT(INT(HOUR(Table1[[#This Row],[Patient Admission Date]])/3)*3,"00")&amp;"-"&amp;TEXT(INT(HOUR(Table1[[#This Row],[Patient Admission Date]])/3)*3+3,"00")</f>
        <v>09-12</v>
      </c>
      <c r="O2469" t="str" cm="1">
        <f t="array" ref="O2469">_xlfn.IFS(Table1[[#This Row],[Patient Age]]&lt;=14,"0-14",Table1[[#This Row],[Patient Age]]&lt;=29,"15-29",Table1[[#This Row],[Patient Age]]&lt;=44,"30-44",Table1[[#This Row],[Patient Age]]&lt;=59,"45-59",Table1[[#This Row],[Patient Age]]&lt;=74,"60-74",TRUE,"75+")</f>
        <v>0-14</v>
      </c>
      <c r="P2469" t="str" cm="1">
        <f t="array" ref="P2469">_xlfn.IFS(Table1[[#This Row],[Patient Waittime]]&lt;=15,"0-15",Table1[[#This Row],[Patient Waittime]]&lt;=30,"16-30",Table1[[#This Row],[Patient Waittime]]&lt;=45,"31-45",Table1[[#This Row],[Patient Waittime]]&lt;=60,"46-60",TRUE,"60+")</f>
        <v>46-60</v>
      </c>
      <c r="Q2469">
        <f>--(Table1[[#This Row],[Patient Waittime]]&lt;=30)</f>
        <v>0</v>
      </c>
      <c r="R2469">
        <f>--Table1[[#This Row],[Patient Admission Flag]]</f>
        <v>0</v>
      </c>
      <c r="S2469">
        <f>--AND(Table1[[#This Row],[WithinTarget]]=1,Table1[[#This Row],[Patient Satisfaction Score]]&gt;=7)</f>
        <v>0</v>
      </c>
      <c r="T2469" t="str">
        <f>IF(LEFT(Table1[[#This Row],[Patient Gender]],1)="F","Female","Male")</f>
        <v>Female</v>
      </c>
    </row>
    <row r="2470" spans="1:20" x14ac:dyDescent="0.3">
      <c r="A2470" t="s">
        <v>2574</v>
      </c>
      <c r="B2470" s="1">
        <v>45461.068055555559</v>
      </c>
      <c r="C2470" t="s">
        <v>13</v>
      </c>
      <c r="D2470">
        <v>38</v>
      </c>
      <c r="E2470" t="s">
        <v>10</v>
      </c>
      <c r="F2470" t="s">
        <v>15</v>
      </c>
      <c r="G2470" t="b">
        <v>0</v>
      </c>
      <c r="I2470">
        <v>13</v>
      </c>
      <c r="J2470" t="b">
        <v>0</v>
      </c>
      <c r="K2470">
        <f>YEAR(Table1[[#This Row],[Patient Admission Date]])</f>
        <v>2024</v>
      </c>
      <c r="L2470" t="str">
        <f>TEXT(Table1[[#This Row],[Patient Admission Date]],"mmm")</f>
        <v>Jun</v>
      </c>
      <c r="M2470" t="str">
        <f>TEXT(Table1[[#This Row],[Patient Admission Date]],"ddd")</f>
        <v>Tue</v>
      </c>
      <c r="N2470" t="str">
        <f>TEXT(INT(HOUR(Table1[[#This Row],[Patient Admission Date]])/3)*3,"00")&amp;"-"&amp;TEXT(INT(HOUR(Table1[[#This Row],[Patient Admission Date]])/3)*3+3,"00")</f>
        <v>00-03</v>
      </c>
      <c r="O2470" t="str" cm="1">
        <f t="array" ref="O2470">_xlfn.IFS(Table1[[#This Row],[Patient Age]]&lt;=14,"0-14",Table1[[#This Row],[Patient Age]]&lt;=29,"15-29",Table1[[#This Row],[Patient Age]]&lt;=44,"30-44",Table1[[#This Row],[Patient Age]]&lt;=59,"45-59",Table1[[#This Row],[Patient Age]]&lt;=74,"60-74",TRUE,"75+")</f>
        <v>30-44</v>
      </c>
      <c r="P2470" t="str" cm="1">
        <f t="array" ref="P2470">_xlfn.IFS(Table1[[#This Row],[Patient Waittime]]&lt;=15,"0-15",Table1[[#This Row],[Patient Waittime]]&lt;=30,"16-30",Table1[[#This Row],[Patient Waittime]]&lt;=45,"31-45",Table1[[#This Row],[Patient Waittime]]&lt;=60,"46-60",TRUE,"60+")</f>
        <v>0-15</v>
      </c>
      <c r="Q2470">
        <f>--(Table1[[#This Row],[Patient Waittime]]&lt;=30)</f>
        <v>1</v>
      </c>
      <c r="R2470">
        <f>--Table1[[#This Row],[Patient Admission Flag]]</f>
        <v>0</v>
      </c>
      <c r="S2470">
        <f>--AND(Table1[[#This Row],[WithinTarget]]=1,Table1[[#This Row],[Patient Satisfaction Score]]&gt;=7)</f>
        <v>0</v>
      </c>
      <c r="T2470" t="str">
        <f>IF(LEFT(Table1[[#This Row],[Patient Gender]],1)="F","Female","Male")</f>
        <v>Female</v>
      </c>
    </row>
    <row r="2471" spans="1:20" x14ac:dyDescent="0.3">
      <c r="A2471" t="s">
        <v>2575</v>
      </c>
      <c r="B2471" s="1">
        <v>45359.116666666669</v>
      </c>
      <c r="C2471" t="s">
        <v>13</v>
      </c>
      <c r="D2471">
        <v>78</v>
      </c>
      <c r="E2471" t="s">
        <v>10</v>
      </c>
      <c r="F2471" t="s">
        <v>15</v>
      </c>
      <c r="G2471" t="b">
        <v>0</v>
      </c>
      <c r="I2471">
        <v>38</v>
      </c>
      <c r="J2471" t="b">
        <v>0</v>
      </c>
      <c r="K2471">
        <f>YEAR(Table1[[#This Row],[Patient Admission Date]])</f>
        <v>2024</v>
      </c>
      <c r="L2471" t="str">
        <f>TEXT(Table1[[#This Row],[Patient Admission Date]],"mmm")</f>
        <v>Mar</v>
      </c>
      <c r="M2471" t="str">
        <f>TEXT(Table1[[#This Row],[Patient Admission Date]],"ddd")</f>
        <v>Fri</v>
      </c>
      <c r="N2471" t="str">
        <f>TEXT(INT(HOUR(Table1[[#This Row],[Patient Admission Date]])/3)*3,"00")&amp;"-"&amp;TEXT(INT(HOUR(Table1[[#This Row],[Patient Admission Date]])/3)*3+3,"00")</f>
        <v>00-03</v>
      </c>
      <c r="O2471" t="str" cm="1">
        <f t="array" ref="O2471">_xlfn.IFS(Table1[[#This Row],[Patient Age]]&lt;=14,"0-14",Table1[[#This Row],[Patient Age]]&lt;=29,"15-29",Table1[[#This Row],[Patient Age]]&lt;=44,"30-44",Table1[[#This Row],[Patient Age]]&lt;=59,"45-59",Table1[[#This Row],[Patient Age]]&lt;=74,"60-74",TRUE,"75+")</f>
        <v>75+</v>
      </c>
      <c r="P2471" t="str" cm="1">
        <f t="array" ref="P2471">_xlfn.IFS(Table1[[#This Row],[Patient Waittime]]&lt;=15,"0-15",Table1[[#This Row],[Patient Waittime]]&lt;=30,"16-30",Table1[[#This Row],[Patient Waittime]]&lt;=45,"31-45",Table1[[#This Row],[Patient Waittime]]&lt;=60,"46-60",TRUE,"60+")</f>
        <v>31-45</v>
      </c>
      <c r="Q2471">
        <f>--(Table1[[#This Row],[Patient Waittime]]&lt;=30)</f>
        <v>0</v>
      </c>
      <c r="R2471">
        <f>--Table1[[#This Row],[Patient Admission Flag]]</f>
        <v>0</v>
      </c>
      <c r="S2471">
        <f>--AND(Table1[[#This Row],[WithinTarget]]=1,Table1[[#This Row],[Patient Satisfaction Score]]&gt;=7)</f>
        <v>0</v>
      </c>
      <c r="T2471" t="str">
        <f>IF(LEFT(Table1[[#This Row],[Patient Gender]],1)="F","Female","Male")</f>
        <v>Female</v>
      </c>
    </row>
    <row r="2472" spans="1:20" x14ac:dyDescent="0.3">
      <c r="A2472" t="s">
        <v>2576</v>
      </c>
      <c r="B2472" s="1">
        <v>45172.686805555553</v>
      </c>
      <c r="C2472" t="s">
        <v>13</v>
      </c>
      <c r="D2472">
        <v>56</v>
      </c>
      <c r="E2472" t="s">
        <v>10</v>
      </c>
      <c r="F2472" t="s">
        <v>15</v>
      </c>
      <c r="G2472" t="b">
        <v>0</v>
      </c>
      <c r="I2472">
        <v>48</v>
      </c>
      <c r="J2472" t="b">
        <v>0</v>
      </c>
      <c r="K2472">
        <f>YEAR(Table1[[#This Row],[Patient Admission Date]])</f>
        <v>2023</v>
      </c>
      <c r="L2472" t="str">
        <f>TEXT(Table1[[#This Row],[Patient Admission Date]],"mmm")</f>
        <v>Sep</v>
      </c>
      <c r="M2472" t="str">
        <f>TEXT(Table1[[#This Row],[Patient Admission Date]],"ddd")</f>
        <v>Sun</v>
      </c>
      <c r="N2472" t="str">
        <f>TEXT(INT(HOUR(Table1[[#This Row],[Patient Admission Date]])/3)*3,"00")&amp;"-"&amp;TEXT(INT(HOUR(Table1[[#This Row],[Patient Admission Date]])/3)*3+3,"00")</f>
        <v>15-18</v>
      </c>
      <c r="O2472" t="str" cm="1">
        <f t="array" ref="O2472">_xlfn.IFS(Table1[[#This Row],[Patient Age]]&lt;=14,"0-14",Table1[[#This Row],[Patient Age]]&lt;=29,"15-29",Table1[[#This Row],[Patient Age]]&lt;=44,"30-44",Table1[[#This Row],[Patient Age]]&lt;=59,"45-59",Table1[[#This Row],[Patient Age]]&lt;=74,"60-74",TRUE,"75+")</f>
        <v>45-59</v>
      </c>
      <c r="P2472" t="str" cm="1">
        <f t="array" ref="P2472">_xlfn.IFS(Table1[[#This Row],[Patient Waittime]]&lt;=15,"0-15",Table1[[#This Row],[Patient Waittime]]&lt;=30,"16-30",Table1[[#This Row],[Patient Waittime]]&lt;=45,"31-45",Table1[[#This Row],[Patient Waittime]]&lt;=60,"46-60",TRUE,"60+")</f>
        <v>46-60</v>
      </c>
      <c r="Q2472">
        <f>--(Table1[[#This Row],[Patient Waittime]]&lt;=30)</f>
        <v>0</v>
      </c>
      <c r="R2472">
        <f>--Table1[[#This Row],[Patient Admission Flag]]</f>
        <v>0</v>
      </c>
      <c r="S2472">
        <f>--AND(Table1[[#This Row],[WithinTarget]]=1,Table1[[#This Row],[Patient Satisfaction Score]]&gt;=7)</f>
        <v>0</v>
      </c>
      <c r="T2472" t="str">
        <f>IF(LEFT(Table1[[#This Row],[Patient Gender]],1)="F","Female","Male")</f>
        <v>Female</v>
      </c>
    </row>
    <row r="2473" spans="1:20" x14ac:dyDescent="0.3">
      <c r="A2473" t="s">
        <v>2577</v>
      </c>
      <c r="B2473" s="1">
        <v>45091.504861111112</v>
      </c>
      <c r="C2473" t="s">
        <v>13</v>
      </c>
      <c r="D2473">
        <v>63</v>
      </c>
      <c r="E2473" t="s">
        <v>10</v>
      </c>
      <c r="F2473" t="s">
        <v>15</v>
      </c>
      <c r="G2473" t="b">
        <v>0</v>
      </c>
      <c r="I2473">
        <v>14</v>
      </c>
      <c r="J2473" t="b">
        <v>0</v>
      </c>
      <c r="K2473">
        <f>YEAR(Table1[[#This Row],[Patient Admission Date]])</f>
        <v>2023</v>
      </c>
      <c r="L2473" t="str">
        <f>TEXT(Table1[[#This Row],[Patient Admission Date]],"mmm")</f>
        <v>Jun</v>
      </c>
      <c r="M2473" t="str">
        <f>TEXT(Table1[[#This Row],[Patient Admission Date]],"ddd")</f>
        <v>Wed</v>
      </c>
      <c r="N2473" t="str">
        <f>TEXT(INT(HOUR(Table1[[#This Row],[Patient Admission Date]])/3)*3,"00")&amp;"-"&amp;TEXT(INT(HOUR(Table1[[#This Row],[Patient Admission Date]])/3)*3+3,"00")</f>
        <v>12-15</v>
      </c>
      <c r="O2473" t="str" cm="1">
        <f t="array" ref="O2473">_xlfn.IFS(Table1[[#This Row],[Patient Age]]&lt;=14,"0-14",Table1[[#This Row],[Patient Age]]&lt;=29,"15-29",Table1[[#This Row],[Patient Age]]&lt;=44,"30-44",Table1[[#This Row],[Patient Age]]&lt;=59,"45-59",Table1[[#This Row],[Patient Age]]&lt;=74,"60-74",TRUE,"75+")</f>
        <v>60-74</v>
      </c>
      <c r="P2473" t="str" cm="1">
        <f t="array" ref="P2473">_xlfn.IFS(Table1[[#This Row],[Patient Waittime]]&lt;=15,"0-15",Table1[[#This Row],[Patient Waittime]]&lt;=30,"16-30",Table1[[#This Row],[Patient Waittime]]&lt;=45,"31-45",Table1[[#This Row],[Patient Waittime]]&lt;=60,"46-60",TRUE,"60+")</f>
        <v>0-15</v>
      </c>
      <c r="Q2473">
        <f>--(Table1[[#This Row],[Patient Waittime]]&lt;=30)</f>
        <v>1</v>
      </c>
      <c r="R2473">
        <f>--Table1[[#This Row],[Patient Admission Flag]]</f>
        <v>0</v>
      </c>
      <c r="S2473">
        <f>--AND(Table1[[#This Row],[WithinTarget]]=1,Table1[[#This Row],[Patient Satisfaction Score]]&gt;=7)</f>
        <v>0</v>
      </c>
      <c r="T2473" t="str">
        <f>IF(LEFT(Table1[[#This Row],[Patient Gender]],1)="F","Female","Male")</f>
        <v>Female</v>
      </c>
    </row>
    <row r="2474" spans="1:20" x14ac:dyDescent="0.3">
      <c r="A2474" t="s">
        <v>2578</v>
      </c>
      <c r="B2474" s="1">
        <v>45041.418749999997</v>
      </c>
      <c r="C2474" t="s">
        <v>13</v>
      </c>
      <c r="D2474">
        <v>66</v>
      </c>
      <c r="E2474" t="s">
        <v>10</v>
      </c>
      <c r="F2474" t="s">
        <v>15</v>
      </c>
      <c r="G2474" t="b">
        <v>0</v>
      </c>
      <c r="I2474">
        <v>30</v>
      </c>
      <c r="J2474" t="b">
        <v>0</v>
      </c>
      <c r="K2474">
        <f>YEAR(Table1[[#This Row],[Patient Admission Date]])</f>
        <v>2023</v>
      </c>
      <c r="L2474" t="str">
        <f>TEXT(Table1[[#This Row],[Patient Admission Date]],"mmm")</f>
        <v>Apr</v>
      </c>
      <c r="M2474" t="str">
        <f>TEXT(Table1[[#This Row],[Patient Admission Date]],"ddd")</f>
        <v>Tue</v>
      </c>
      <c r="N2474" t="str">
        <f>TEXT(INT(HOUR(Table1[[#This Row],[Patient Admission Date]])/3)*3,"00")&amp;"-"&amp;TEXT(INT(HOUR(Table1[[#This Row],[Patient Admission Date]])/3)*3+3,"00")</f>
        <v>09-12</v>
      </c>
      <c r="O2474" t="str" cm="1">
        <f t="array" ref="O2474">_xlfn.IFS(Table1[[#This Row],[Patient Age]]&lt;=14,"0-14",Table1[[#This Row],[Patient Age]]&lt;=29,"15-29",Table1[[#This Row],[Patient Age]]&lt;=44,"30-44",Table1[[#This Row],[Patient Age]]&lt;=59,"45-59",Table1[[#This Row],[Patient Age]]&lt;=74,"60-74",TRUE,"75+")</f>
        <v>60-74</v>
      </c>
      <c r="P2474" t="str" cm="1">
        <f t="array" ref="P2474">_xlfn.IFS(Table1[[#This Row],[Patient Waittime]]&lt;=15,"0-15",Table1[[#This Row],[Patient Waittime]]&lt;=30,"16-30",Table1[[#This Row],[Patient Waittime]]&lt;=45,"31-45",Table1[[#This Row],[Patient Waittime]]&lt;=60,"46-60",TRUE,"60+")</f>
        <v>16-30</v>
      </c>
      <c r="Q2474">
        <f>--(Table1[[#This Row],[Patient Waittime]]&lt;=30)</f>
        <v>1</v>
      </c>
      <c r="R2474">
        <f>--Table1[[#This Row],[Patient Admission Flag]]</f>
        <v>0</v>
      </c>
      <c r="S2474">
        <f>--AND(Table1[[#This Row],[WithinTarget]]=1,Table1[[#This Row],[Patient Satisfaction Score]]&gt;=7)</f>
        <v>0</v>
      </c>
      <c r="T2474" t="str">
        <f>IF(LEFT(Table1[[#This Row],[Patient Gender]],1)="F","Female","Male")</f>
        <v>Female</v>
      </c>
    </row>
    <row r="2475" spans="1:20" x14ac:dyDescent="0.3">
      <c r="A2475" t="s">
        <v>2579</v>
      </c>
      <c r="B2475" s="1">
        <v>45137.611111111109</v>
      </c>
      <c r="C2475" t="s">
        <v>13</v>
      </c>
      <c r="D2475">
        <v>54</v>
      </c>
      <c r="E2475" t="s">
        <v>10</v>
      </c>
      <c r="F2475" t="s">
        <v>15</v>
      </c>
      <c r="G2475" t="b">
        <v>0</v>
      </c>
      <c r="I2475">
        <v>32</v>
      </c>
      <c r="J2475" t="b">
        <v>0</v>
      </c>
      <c r="K2475">
        <f>YEAR(Table1[[#This Row],[Patient Admission Date]])</f>
        <v>2023</v>
      </c>
      <c r="L2475" t="str">
        <f>TEXT(Table1[[#This Row],[Patient Admission Date]],"mmm")</f>
        <v>Jul</v>
      </c>
      <c r="M2475" t="str">
        <f>TEXT(Table1[[#This Row],[Patient Admission Date]],"ddd")</f>
        <v>Sun</v>
      </c>
      <c r="N2475" t="str">
        <f>TEXT(INT(HOUR(Table1[[#This Row],[Patient Admission Date]])/3)*3,"00")&amp;"-"&amp;TEXT(INT(HOUR(Table1[[#This Row],[Patient Admission Date]])/3)*3+3,"00")</f>
        <v>12-15</v>
      </c>
      <c r="O2475" t="str" cm="1">
        <f t="array" ref="O2475">_xlfn.IFS(Table1[[#This Row],[Patient Age]]&lt;=14,"0-14",Table1[[#This Row],[Patient Age]]&lt;=29,"15-29",Table1[[#This Row],[Patient Age]]&lt;=44,"30-44",Table1[[#This Row],[Patient Age]]&lt;=59,"45-59",Table1[[#This Row],[Patient Age]]&lt;=74,"60-74",TRUE,"75+")</f>
        <v>45-59</v>
      </c>
      <c r="P2475" t="str" cm="1">
        <f t="array" ref="P2475">_xlfn.IFS(Table1[[#This Row],[Patient Waittime]]&lt;=15,"0-15",Table1[[#This Row],[Patient Waittime]]&lt;=30,"16-30",Table1[[#This Row],[Patient Waittime]]&lt;=45,"31-45",Table1[[#This Row],[Patient Waittime]]&lt;=60,"46-60",TRUE,"60+")</f>
        <v>31-45</v>
      </c>
      <c r="Q2475">
        <f>--(Table1[[#This Row],[Patient Waittime]]&lt;=30)</f>
        <v>0</v>
      </c>
      <c r="R2475">
        <f>--Table1[[#This Row],[Patient Admission Flag]]</f>
        <v>0</v>
      </c>
      <c r="S2475">
        <f>--AND(Table1[[#This Row],[WithinTarget]]=1,Table1[[#This Row],[Patient Satisfaction Score]]&gt;=7)</f>
        <v>0</v>
      </c>
      <c r="T2475" t="str">
        <f>IF(LEFT(Table1[[#This Row],[Patient Gender]],1)="F","Female","Male")</f>
        <v>Female</v>
      </c>
    </row>
    <row r="2476" spans="1:20" x14ac:dyDescent="0.3">
      <c r="A2476" t="s">
        <v>2580</v>
      </c>
      <c r="B2476" s="1">
        <v>45030.261805555558</v>
      </c>
      <c r="C2476" t="s">
        <v>13</v>
      </c>
      <c r="D2476">
        <v>17</v>
      </c>
      <c r="E2476" t="s">
        <v>10</v>
      </c>
      <c r="F2476" t="s">
        <v>15</v>
      </c>
      <c r="G2476" t="b">
        <v>0</v>
      </c>
      <c r="I2476">
        <v>40</v>
      </c>
      <c r="J2476" t="b">
        <v>0</v>
      </c>
      <c r="K2476">
        <f>YEAR(Table1[[#This Row],[Patient Admission Date]])</f>
        <v>2023</v>
      </c>
      <c r="L2476" t="str">
        <f>TEXT(Table1[[#This Row],[Patient Admission Date]],"mmm")</f>
        <v>Apr</v>
      </c>
      <c r="M2476" t="str">
        <f>TEXT(Table1[[#This Row],[Patient Admission Date]],"ddd")</f>
        <v>Fri</v>
      </c>
      <c r="N2476" t="str">
        <f>TEXT(INT(HOUR(Table1[[#This Row],[Patient Admission Date]])/3)*3,"00")&amp;"-"&amp;TEXT(INT(HOUR(Table1[[#This Row],[Patient Admission Date]])/3)*3+3,"00")</f>
        <v>06-09</v>
      </c>
      <c r="O2476" t="str" cm="1">
        <f t="array" ref="O2476">_xlfn.IFS(Table1[[#This Row],[Patient Age]]&lt;=14,"0-14",Table1[[#This Row],[Patient Age]]&lt;=29,"15-29",Table1[[#This Row],[Patient Age]]&lt;=44,"30-44",Table1[[#This Row],[Patient Age]]&lt;=59,"45-59",Table1[[#This Row],[Patient Age]]&lt;=74,"60-74",TRUE,"75+")</f>
        <v>15-29</v>
      </c>
      <c r="P2476" t="str" cm="1">
        <f t="array" ref="P2476">_xlfn.IFS(Table1[[#This Row],[Patient Waittime]]&lt;=15,"0-15",Table1[[#This Row],[Patient Waittime]]&lt;=30,"16-30",Table1[[#This Row],[Patient Waittime]]&lt;=45,"31-45",Table1[[#This Row],[Patient Waittime]]&lt;=60,"46-60",TRUE,"60+")</f>
        <v>31-45</v>
      </c>
      <c r="Q2476">
        <f>--(Table1[[#This Row],[Patient Waittime]]&lt;=30)</f>
        <v>0</v>
      </c>
      <c r="R2476">
        <f>--Table1[[#This Row],[Patient Admission Flag]]</f>
        <v>0</v>
      </c>
      <c r="S2476">
        <f>--AND(Table1[[#This Row],[WithinTarget]]=1,Table1[[#This Row],[Patient Satisfaction Score]]&gt;=7)</f>
        <v>0</v>
      </c>
      <c r="T2476" t="str">
        <f>IF(LEFT(Table1[[#This Row],[Patient Gender]],1)="F","Female","Male")</f>
        <v>Female</v>
      </c>
    </row>
    <row r="2477" spans="1:20" x14ac:dyDescent="0.3">
      <c r="A2477" t="s">
        <v>2581</v>
      </c>
      <c r="B2477" s="1">
        <v>45213.729861111111</v>
      </c>
      <c r="C2477" t="s">
        <v>13</v>
      </c>
      <c r="D2477">
        <v>64</v>
      </c>
      <c r="E2477" t="s">
        <v>10</v>
      </c>
      <c r="F2477" t="s">
        <v>15</v>
      </c>
      <c r="G2477" t="b">
        <v>0</v>
      </c>
      <c r="I2477">
        <v>60</v>
      </c>
      <c r="J2477" t="b">
        <v>0</v>
      </c>
      <c r="K2477">
        <f>YEAR(Table1[[#This Row],[Patient Admission Date]])</f>
        <v>2023</v>
      </c>
      <c r="L2477" t="str">
        <f>TEXT(Table1[[#This Row],[Patient Admission Date]],"mmm")</f>
        <v>Oct</v>
      </c>
      <c r="M2477" t="str">
        <f>TEXT(Table1[[#This Row],[Patient Admission Date]],"ddd")</f>
        <v>Sat</v>
      </c>
      <c r="N2477" t="str">
        <f>TEXT(INT(HOUR(Table1[[#This Row],[Patient Admission Date]])/3)*3,"00")&amp;"-"&amp;TEXT(INT(HOUR(Table1[[#This Row],[Patient Admission Date]])/3)*3+3,"00")</f>
        <v>15-18</v>
      </c>
      <c r="O2477" t="str" cm="1">
        <f t="array" ref="O2477">_xlfn.IFS(Table1[[#This Row],[Patient Age]]&lt;=14,"0-14",Table1[[#This Row],[Patient Age]]&lt;=29,"15-29",Table1[[#This Row],[Patient Age]]&lt;=44,"30-44",Table1[[#This Row],[Patient Age]]&lt;=59,"45-59",Table1[[#This Row],[Patient Age]]&lt;=74,"60-74",TRUE,"75+")</f>
        <v>60-74</v>
      </c>
      <c r="P2477" t="str" cm="1">
        <f t="array" ref="P2477">_xlfn.IFS(Table1[[#This Row],[Patient Waittime]]&lt;=15,"0-15",Table1[[#This Row],[Patient Waittime]]&lt;=30,"16-30",Table1[[#This Row],[Patient Waittime]]&lt;=45,"31-45",Table1[[#This Row],[Patient Waittime]]&lt;=60,"46-60",TRUE,"60+")</f>
        <v>46-60</v>
      </c>
      <c r="Q2477">
        <f>--(Table1[[#This Row],[Patient Waittime]]&lt;=30)</f>
        <v>0</v>
      </c>
      <c r="R2477">
        <f>--Table1[[#This Row],[Patient Admission Flag]]</f>
        <v>0</v>
      </c>
      <c r="S2477">
        <f>--AND(Table1[[#This Row],[WithinTarget]]=1,Table1[[#This Row],[Patient Satisfaction Score]]&gt;=7)</f>
        <v>0</v>
      </c>
      <c r="T2477" t="str">
        <f>IF(LEFT(Table1[[#This Row],[Patient Gender]],1)="F","Female","Male")</f>
        <v>Female</v>
      </c>
    </row>
    <row r="2478" spans="1:20" x14ac:dyDescent="0.3">
      <c r="A2478" t="s">
        <v>2582</v>
      </c>
      <c r="B2478" s="1">
        <v>45593.789583333331</v>
      </c>
      <c r="C2478" t="s">
        <v>13</v>
      </c>
      <c r="D2478">
        <v>33</v>
      </c>
      <c r="E2478" t="s">
        <v>10</v>
      </c>
      <c r="F2478" t="s">
        <v>15</v>
      </c>
      <c r="G2478" t="b">
        <v>0</v>
      </c>
      <c r="I2478">
        <v>17</v>
      </c>
      <c r="J2478" t="b">
        <v>0</v>
      </c>
      <c r="K2478">
        <f>YEAR(Table1[[#This Row],[Patient Admission Date]])</f>
        <v>2024</v>
      </c>
      <c r="L2478" t="str">
        <f>TEXT(Table1[[#This Row],[Patient Admission Date]],"mmm")</f>
        <v>Oct</v>
      </c>
      <c r="M2478" t="str">
        <f>TEXT(Table1[[#This Row],[Patient Admission Date]],"ddd")</f>
        <v>Mon</v>
      </c>
      <c r="N2478" t="str">
        <f>TEXT(INT(HOUR(Table1[[#This Row],[Patient Admission Date]])/3)*3,"00")&amp;"-"&amp;TEXT(INT(HOUR(Table1[[#This Row],[Patient Admission Date]])/3)*3+3,"00")</f>
        <v>18-21</v>
      </c>
      <c r="O2478" t="str" cm="1">
        <f t="array" ref="O2478">_xlfn.IFS(Table1[[#This Row],[Patient Age]]&lt;=14,"0-14",Table1[[#This Row],[Patient Age]]&lt;=29,"15-29",Table1[[#This Row],[Patient Age]]&lt;=44,"30-44",Table1[[#This Row],[Patient Age]]&lt;=59,"45-59",Table1[[#This Row],[Patient Age]]&lt;=74,"60-74",TRUE,"75+")</f>
        <v>30-44</v>
      </c>
      <c r="P2478" t="str" cm="1">
        <f t="array" ref="P2478">_xlfn.IFS(Table1[[#This Row],[Patient Waittime]]&lt;=15,"0-15",Table1[[#This Row],[Patient Waittime]]&lt;=30,"16-30",Table1[[#This Row],[Patient Waittime]]&lt;=45,"31-45",Table1[[#This Row],[Patient Waittime]]&lt;=60,"46-60",TRUE,"60+")</f>
        <v>16-30</v>
      </c>
      <c r="Q2478">
        <f>--(Table1[[#This Row],[Patient Waittime]]&lt;=30)</f>
        <v>1</v>
      </c>
      <c r="R2478">
        <f>--Table1[[#This Row],[Patient Admission Flag]]</f>
        <v>0</v>
      </c>
      <c r="S2478">
        <f>--AND(Table1[[#This Row],[WithinTarget]]=1,Table1[[#This Row],[Patient Satisfaction Score]]&gt;=7)</f>
        <v>0</v>
      </c>
      <c r="T2478" t="str">
        <f>IF(LEFT(Table1[[#This Row],[Patient Gender]],1)="F","Female","Male")</f>
        <v>Female</v>
      </c>
    </row>
    <row r="2479" spans="1:20" x14ac:dyDescent="0.3">
      <c r="A2479" t="s">
        <v>2583</v>
      </c>
      <c r="B2479" s="1">
        <v>45078.933333333334</v>
      </c>
      <c r="C2479" t="s">
        <v>13</v>
      </c>
      <c r="D2479">
        <v>27</v>
      </c>
      <c r="E2479" t="s">
        <v>10</v>
      </c>
      <c r="F2479" t="s">
        <v>15</v>
      </c>
      <c r="G2479" t="b">
        <v>0</v>
      </c>
      <c r="I2479">
        <v>46</v>
      </c>
      <c r="J2479" t="b">
        <v>0</v>
      </c>
      <c r="K2479">
        <f>YEAR(Table1[[#This Row],[Patient Admission Date]])</f>
        <v>2023</v>
      </c>
      <c r="L2479" t="str">
        <f>TEXT(Table1[[#This Row],[Patient Admission Date]],"mmm")</f>
        <v>Jun</v>
      </c>
      <c r="M2479" t="str">
        <f>TEXT(Table1[[#This Row],[Patient Admission Date]],"ddd")</f>
        <v>Thu</v>
      </c>
      <c r="N2479" t="str">
        <f>TEXT(INT(HOUR(Table1[[#This Row],[Patient Admission Date]])/3)*3,"00")&amp;"-"&amp;TEXT(INT(HOUR(Table1[[#This Row],[Patient Admission Date]])/3)*3+3,"00")</f>
        <v>21-24</v>
      </c>
      <c r="O2479" t="str" cm="1">
        <f t="array" ref="O2479">_xlfn.IFS(Table1[[#This Row],[Patient Age]]&lt;=14,"0-14",Table1[[#This Row],[Patient Age]]&lt;=29,"15-29",Table1[[#This Row],[Patient Age]]&lt;=44,"30-44",Table1[[#This Row],[Patient Age]]&lt;=59,"45-59",Table1[[#This Row],[Patient Age]]&lt;=74,"60-74",TRUE,"75+")</f>
        <v>15-29</v>
      </c>
      <c r="P2479" t="str" cm="1">
        <f t="array" ref="P2479">_xlfn.IFS(Table1[[#This Row],[Patient Waittime]]&lt;=15,"0-15",Table1[[#This Row],[Patient Waittime]]&lt;=30,"16-30",Table1[[#This Row],[Patient Waittime]]&lt;=45,"31-45",Table1[[#This Row],[Patient Waittime]]&lt;=60,"46-60",TRUE,"60+")</f>
        <v>46-60</v>
      </c>
      <c r="Q2479">
        <f>--(Table1[[#This Row],[Patient Waittime]]&lt;=30)</f>
        <v>0</v>
      </c>
      <c r="R2479">
        <f>--Table1[[#This Row],[Patient Admission Flag]]</f>
        <v>0</v>
      </c>
      <c r="S2479">
        <f>--AND(Table1[[#This Row],[WithinTarget]]=1,Table1[[#This Row],[Patient Satisfaction Score]]&gt;=7)</f>
        <v>0</v>
      </c>
      <c r="T2479" t="str">
        <f>IF(LEFT(Table1[[#This Row],[Patient Gender]],1)="F","Female","Male")</f>
        <v>Female</v>
      </c>
    </row>
    <row r="2480" spans="1:20" x14ac:dyDescent="0.3">
      <c r="A2480" t="s">
        <v>2584</v>
      </c>
      <c r="B2480" s="1">
        <v>45217.288194444445</v>
      </c>
      <c r="C2480" t="s">
        <v>13</v>
      </c>
      <c r="D2480">
        <v>49</v>
      </c>
      <c r="E2480" t="s">
        <v>10</v>
      </c>
      <c r="F2480" t="s">
        <v>15</v>
      </c>
      <c r="G2480" t="b">
        <v>0</v>
      </c>
      <c r="I2480">
        <v>12</v>
      </c>
      <c r="J2480" t="b">
        <v>0</v>
      </c>
      <c r="K2480">
        <f>YEAR(Table1[[#This Row],[Patient Admission Date]])</f>
        <v>2023</v>
      </c>
      <c r="L2480" t="str">
        <f>TEXT(Table1[[#This Row],[Patient Admission Date]],"mmm")</f>
        <v>Oct</v>
      </c>
      <c r="M2480" t="str">
        <f>TEXT(Table1[[#This Row],[Patient Admission Date]],"ddd")</f>
        <v>Wed</v>
      </c>
      <c r="N2480" t="str">
        <f>TEXT(INT(HOUR(Table1[[#This Row],[Patient Admission Date]])/3)*3,"00")&amp;"-"&amp;TEXT(INT(HOUR(Table1[[#This Row],[Patient Admission Date]])/3)*3+3,"00")</f>
        <v>06-09</v>
      </c>
      <c r="O2480" t="str" cm="1">
        <f t="array" ref="O2480">_xlfn.IFS(Table1[[#This Row],[Patient Age]]&lt;=14,"0-14",Table1[[#This Row],[Patient Age]]&lt;=29,"15-29",Table1[[#This Row],[Patient Age]]&lt;=44,"30-44",Table1[[#This Row],[Patient Age]]&lt;=59,"45-59",Table1[[#This Row],[Patient Age]]&lt;=74,"60-74",TRUE,"75+")</f>
        <v>45-59</v>
      </c>
      <c r="P2480" t="str" cm="1">
        <f t="array" ref="P2480">_xlfn.IFS(Table1[[#This Row],[Patient Waittime]]&lt;=15,"0-15",Table1[[#This Row],[Patient Waittime]]&lt;=30,"16-30",Table1[[#This Row],[Patient Waittime]]&lt;=45,"31-45",Table1[[#This Row],[Patient Waittime]]&lt;=60,"46-60",TRUE,"60+")</f>
        <v>0-15</v>
      </c>
      <c r="Q2480">
        <f>--(Table1[[#This Row],[Patient Waittime]]&lt;=30)</f>
        <v>1</v>
      </c>
      <c r="R2480">
        <f>--Table1[[#This Row],[Patient Admission Flag]]</f>
        <v>0</v>
      </c>
      <c r="S2480">
        <f>--AND(Table1[[#This Row],[WithinTarget]]=1,Table1[[#This Row],[Patient Satisfaction Score]]&gt;=7)</f>
        <v>0</v>
      </c>
      <c r="T2480" t="str">
        <f>IF(LEFT(Table1[[#This Row],[Patient Gender]],1)="F","Female","Male")</f>
        <v>Female</v>
      </c>
    </row>
    <row r="2481" spans="1:20" x14ac:dyDescent="0.3">
      <c r="A2481" t="s">
        <v>2585</v>
      </c>
      <c r="B2481" s="1">
        <v>45180.734722222223</v>
      </c>
      <c r="C2481" t="s">
        <v>13</v>
      </c>
      <c r="D2481">
        <v>44</v>
      </c>
      <c r="E2481" t="s">
        <v>10</v>
      </c>
      <c r="F2481" t="s">
        <v>15</v>
      </c>
      <c r="G2481" t="b">
        <v>0</v>
      </c>
      <c r="I2481">
        <v>15</v>
      </c>
      <c r="J2481" t="b">
        <v>0</v>
      </c>
      <c r="K2481">
        <f>YEAR(Table1[[#This Row],[Patient Admission Date]])</f>
        <v>2023</v>
      </c>
      <c r="L2481" t="str">
        <f>TEXT(Table1[[#This Row],[Patient Admission Date]],"mmm")</f>
        <v>Sep</v>
      </c>
      <c r="M2481" t="str">
        <f>TEXT(Table1[[#This Row],[Patient Admission Date]],"ddd")</f>
        <v>Mon</v>
      </c>
      <c r="N2481" t="str">
        <f>TEXT(INT(HOUR(Table1[[#This Row],[Patient Admission Date]])/3)*3,"00")&amp;"-"&amp;TEXT(INT(HOUR(Table1[[#This Row],[Patient Admission Date]])/3)*3+3,"00")</f>
        <v>15-18</v>
      </c>
      <c r="O2481" t="str" cm="1">
        <f t="array" ref="O2481">_xlfn.IFS(Table1[[#This Row],[Patient Age]]&lt;=14,"0-14",Table1[[#This Row],[Patient Age]]&lt;=29,"15-29",Table1[[#This Row],[Patient Age]]&lt;=44,"30-44",Table1[[#This Row],[Patient Age]]&lt;=59,"45-59",Table1[[#This Row],[Patient Age]]&lt;=74,"60-74",TRUE,"75+")</f>
        <v>30-44</v>
      </c>
      <c r="P2481" t="str" cm="1">
        <f t="array" ref="P2481">_xlfn.IFS(Table1[[#This Row],[Patient Waittime]]&lt;=15,"0-15",Table1[[#This Row],[Patient Waittime]]&lt;=30,"16-30",Table1[[#This Row],[Patient Waittime]]&lt;=45,"31-45",Table1[[#This Row],[Patient Waittime]]&lt;=60,"46-60",TRUE,"60+")</f>
        <v>0-15</v>
      </c>
      <c r="Q2481">
        <f>--(Table1[[#This Row],[Patient Waittime]]&lt;=30)</f>
        <v>1</v>
      </c>
      <c r="R2481">
        <f>--Table1[[#This Row],[Patient Admission Flag]]</f>
        <v>0</v>
      </c>
      <c r="S2481">
        <f>--AND(Table1[[#This Row],[WithinTarget]]=1,Table1[[#This Row],[Patient Satisfaction Score]]&gt;=7)</f>
        <v>0</v>
      </c>
      <c r="T2481" t="str">
        <f>IF(LEFT(Table1[[#This Row],[Patient Gender]],1)="F","Female","Male")</f>
        <v>Female</v>
      </c>
    </row>
    <row r="2482" spans="1:20" x14ac:dyDescent="0.3">
      <c r="A2482" t="s">
        <v>2586</v>
      </c>
      <c r="B2482" s="1">
        <v>45316.018750000003</v>
      </c>
      <c r="C2482" t="s">
        <v>13</v>
      </c>
      <c r="D2482">
        <v>37</v>
      </c>
      <c r="E2482" t="s">
        <v>10</v>
      </c>
      <c r="F2482" t="s">
        <v>15</v>
      </c>
      <c r="G2482" t="b">
        <v>0</v>
      </c>
      <c r="I2482">
        <v>17</v>
      </c>
      <c r="J2482" t="b">
        <v>0</v>
      </c>
      <c r="K2482">
        <f>YEAR(Table1[[#This Row],[Patient Admission Date]])</f>
        <v>2024</v>
      </c>
      <c r="L2482" t="str">
        <f>TEXT(Table1[[#This Row],[Patient Admission Date]],"mmm")</f>
        <v>Jan</v>
      </c>
      <c r="M2482" t="str">
        <f>TEXT(Table1[[#This Row],[Patient Admission Date]],"ddd")</f>
        <v>Thu</v>
      </c>
      <c r="N2482" t="str">
        <f>TEXT(INT(HOUR(Table1[[#This Row],[Patient Admission Date]])/3)*3,"00")&amp;"-"&amp;TEXT(INT(HOUR(Table1[[#This Row],[Patient Admission Date]])/3)*3+3,"00")</f>
        <v>00-03</v>
      </c>
      <c r="O2482" t="str" cm="1">
        <f t="array" ref="O2482">_xlfn.IFS(Table1[[#This Row],[Patient Age]]&lt;=14,"0-14",Table1[[#This Row],[Patient Age]]&lt;=29,"15-29",Table1[[#This Row],[Patient Age]]&lt;=44,"30-44",Table1[[#This Row],[Patient Age]]&lt;=59,"45-59",Table1[[#This Row],[Patient Age]]&lt;=74,"60-74",TRUE,"75+")</f>
        <v>30-44</v>
      </c>
      <c r="P2482" t="str" cm="1">
        <f t="array" ref="P2482">_xlfn.IFS(Table1[[#This Row],[Patient Waittime]]&lt;=15,"0-15",Table1[[#This Row],[Patient Waittime]]&lt;=30,"16-30",Table1[[#This Row],[Patient Waittime]]&lt;=45,"31-45",Table1[[#This Row],[Patient Waittime]]&lt;=60,"46-60",TRUE,"60+")</f>
        <v>16-30</v>
      </c>
      <c r="Q2482">
        <f>--(Table1[[#This Row],[Patient Waittime]]&lt;=30)</f>
        <v>1</v>
      </c>
      <c r="R2482">
        <f>--Table1[[#This Row],[Patient Admission Flag]]</f>
        <v>0</v>
      </c>
      <c r="S2482">
        <f>--AND(Table1[[#This Row],[WithinTarget]]=1,Table1[[#This Row],[Patient Satisfaction Score]]&gt;=7)</f>
        <v>0</v>
      </c>
      <c r="T2482" t="str">
        <f>IF(LEFT(Table1[[#This Row],[Patient Gender]],1)="F","Female","Male")</f>
        <v>Female</v>
      </c>
    </row>
    <row r="2483" spans="1:20" x14ac:dyDescent="0.3">
      <c r="A2483" t="s">
        <v>2587</v>
      </c>
      <c r="B2483" s="1">
        <v>45509.788888888892</v>
      </c>
      <c r="C2483" t="s">
        <v>13</v>
      </c>
      <c r="D2483">
        <v>69</v>
      </c>
      <c r="E2483" t="s">
        <v>10</v>
      </c>
      <c r="F2483" t="s">
        <v>15</v>
      </c>
      <c r="G2483" t="b">
        <v>0</v>
      </c>
      <c r="I2483">
        <v>30</v>
      </c>
      <c r="J2483" t="b">
        <v>0</v>
      </c>
      <c r="K2483">
        <f>YEAR(Table1[[#This Row],[Patient Admission Date]])</f>
        <v>2024</v>
      </c>
      <c r="L2483" t="str">
        <f>TEXT(Table1[[#This Row],[Patient Admission Date]],"mmm")</f>
        <v>Aug</v>
      </c>
      <c r="M2483" t="str">
        <f>TEXT(Table1[[#This Row],[Patient Admission Date]],"ddd")</f>
        <v>Mon</v>
      </c>
      <c r="N2483" t="str">
        <f>TEXT(INT(HOUR(Table1[[#This Row],[Patient Admission Date]])/3)*3,"00")&amp;"-"&amp;TEXT(INT(HOUR(Table1[[#This Row],[Patient Admission Date]])/3)*3+3,"00")</f>
        <v>18-21</v>
      </c>
      <c r="O2483" t="str" cm="1">
        <f t="array" ref="O2483">_xlfn.IFS(Table1[[#This Row],[Patient Age]]&lt;=14,"0-14",Table1[[#This Row],[Patient Age]]&lt;=29,"15-29",Table1[[#This Row],[Patient Age]]&lt;=44,"30-44",Table1[[#This Row],[Patient Age]]&lt;=59,"45-59",Table1[[#This Row],[Patient Age]]&lt;=74,"60-74",TRUE,"75+")</f>
        <v>60-74</v>
      </c>
      <c r="P2483" t="str" cm="1">
        <f t="array" ref="P2483">_xlfn.IFS(Table1[[#This Row],[Patient Waittime]]&lt;=15,"0-15",Table1[[#This Row],[Patient Waittime]]&lt;=30,"16-30",Table1[[#This Row],[Patient Waittime]]&lt;=45,"31-45",Table1[[#This Row],[Patient Waittime]]&lt;=60,"46-60",TRUE,"60+")</f>
        <v>16-30</v>
      </c>
      <c r="Q2483">
        <f>--(Table1[[#This Row],[Patient Waittime]]&lt;=30)</f>
        <v>1</v>
      </c>
      <c r="R2483">
        <f>--Table1[[#This Row],[Patient Admission Flag]]</f>
        <v>0</v>
      </c>
      <c r="S2483">
        <f>--AND(Table1[[#This Row],[WithinTarget]]=1,Table1[[#This Row],[Patient Satisfaction Score]]&gt;=7)</f>
        <v>0</v>
      </c>
      <c r="T2483" t="str">
        <f>IF(LEFT(Table1[[#This Row],[Patient Gender]],1)="F","Female","Male")</f>
        <v>Female</v>
      </c>
    </row>
    <row r="2484" spans="1:20" x14ac:dyDescent="0.3">
      <c r="A2484" t="s">
        <v>2588</v>
      </c>
      <c r="B2484" s="1">
        <v>45484.178472222222</v>
      </c>
      <c r="C2484" t="s">
        <v>13</v>
      </c>
      <c r="D2484">
        <v>41</v>
      </c>
      <c r="E2484" t="s">
        <v>10</v>
      </c>
      <c r="F2484" t="s">
        <v>15</v>
      </c>
      <c r="G2484" t="b">
        <v>0</v>
      </c>
      <c r="I2484">
        <v>27</v>
      </c>
      <c r="J2484" t="b">
        <v>0</v>
      </c>
      <c r="K2484">
        <f>YEAR(Table1[[#This Row],[Patient Admission Date]])</f>
        <v>2024</v>
      </c>
      <c r="L2484" t="str">
        <f>TEXT(Table1[[#This Row],[Patient Admission Date]],"mmm")</f>
        <v>Jul</v>
      </c>
      <c r="M2484" t="str">
        <f>TEXT(Table1[[#This Row],[Patient Admission Date]],"ddd")</f>
        <v>Thu</v>
      </c>
      <c r="N2484" t="str">
        <f>TEXT(INT(HOUR(Table1[[#This Row],[Patient Admission Date]])/3)*3,"00")&amp;"-"&amp;TEXT(INT(HOUR(Table1[[#This Row],[Patient Admission Date]])/3)*3+3,"00")</f>
        <v>03-06</v>
      </c>
      <c r="O2484" t="str" cm="1">
        <f t="array" ref="O2484">_xlfn.IFS(Table1[[#This Row],[Patient Age]]&lt;=14,"0-14",Table1[[#This Row],[Patient Age]]&lt;=29,"15-29",Table1[[#This Row],[Patient Age]]&lt;=44,"30-44",Table1[[#This Row],[Patient Age]]&lt;=59,"45-59",Table1[[#This Row],[Patient Age]]&lt;=74,"60-74",TRUE,"75+")</f>
        <v>30-44</v>
      </c>
      <c r="P2484" t="str" cm="1">
        <f t="array" ref="P2484">_xlfn.IFS(Table1[[#This Row],[Patient Waittime]]&lt;=15,"0-15",Table1[[#This Row],[Patient Waittime]]&lt;=30,"16-30",Table1[[#This Row],[Patient Waittime]]&lt;=45,"31-45",Table1[[#This Row],[Patient Waittime]]&lt;=60,"46-60",TRUE,"60+")</f>
        <v>16-30</v>
      </c>
      <c r="Q2484">
        <f>--(Table1[[#This Row],[Patient Waittime]]&lt;=30)</f>
        <v>1</v>
      </c>
      <c r="R2484">
        <f>--Table1[[#This Row],[Patient Admission Flag]]</f>
        <v>0</v>
      </c>
      <c r="S2484">
        <f>--AND(Table1[[#This Row],[WithinTarget]]=1,Table1[[#This Row],[Patient Satisfaction Score]]&gt;=7)</f>
        <v>0</v>
      </c>
      <c r="T2484" t="str">
        <f>IF(LEFT(Table1[[#This Row],[Patient Gender]],1)="F","Female","Male")</f>
        <v>Female</v>
      </c>
    </row>
    <row r="2485" spans="1:20" x14ac:dyDescent="0.3">
      <c r="A2485" t="s">
        <v>2589</v>
      </c>
      <c r="B2485" s="1">
        <v>45137.29791666667</v>
      </c>
      <c r="C2485" t="s">
        <v>13</v>
      </c>
      <c r="D2485">
        <v>8</v>
      </c>
      <c r="E2485" t="s">
        <v>10</v>
      </c>
      <c r="F2485" t="s">
        <v>15</v>
      </c>
      <c r="G2485" t="b">
        <v>0</v>
      </c>
      <c r="I2485">
        <v>29</v>
      </c>
      <c r="J2485" t="b">
        <v>0</v>
      </c>
      <c r="K2485">
        <f>YEAR(Table1[[#This Row],[Patient Admission Date]])</f>
        <v>2023</v>
      </c>
      <c r="L2485" t="str">
        <f>TEXT(Table1[[#This Row],[Patient Admission Date]],"mmm")</f>
        <v>Jul</v>
      </c>
      <c r="M2485" t="str">
        <f>TEXT(Table1[[#This Row],[Patient Admission Date]],"ddd")</f>
        <v>Sun</v>
      </c>
      <c r="N2485" t="str">
        <f>TEXT(INT(HOUR(Table1[[#This Row],[Patient Admission Date]])/3)*3,"00")&amp;"-"&amp;TEXT(INT(HOUR(Table1[[#This Row],[Patient Admission Date]])/3)*3+3,"00")</f>
        <v>06-09</v>
      </c>
      <c r="O2485" t="str" cm="1">
        <f t="array" ref="O2485">_xlfn.IFS(Table1[[#This Row],[Patient Age]]&lt;=14,"0-14",Table1[[#This Row],[Patient Age]]&lt;=29,"15-29",Table1[[#This Row],[Patient Age]]&lt;=44,"30-44",Table1[[#This Row],[Patient Age]]&lt;=59,"45-59",Table1[[#This Row],[Patient Age]]&lt;=74,"60-74",TRUE,"75+")</f>
        <v>0-14</v>
      </c>
      <c r="P2485" t="str" cm="1">
        <f t="array" ref="P2485">_xlfn.IFS(Table1[[#This Row],[Patient Waittime]]&lt;=15,"0-15",Table1[[#This Row],[Patient Waittime]]&lt;=30,"16-30",Table1[[#This Row],[Patient Waittime]]&lt;=45,"31-45",Table1[[#This Row],[Patient Waittime]]&lt;=60,"46-60",TRUE,"60+")</f>
        <v>16-30</v>
      </c>
      <c r="Q2485">
        <f>--(Table1[[#This Row],[Patient Waittime]]&lt;=30)</f>
        <v>1</v>
      </c>
      <c r="R2485">
        <f>--Table1[[#This Row],[Patient Admission Flag]]</f>
        <v>0</v>
      </c>
      <c r="S2485">
        <f>--AND(Table1[[#This Row],[WithinTarget]]=1,Table1[[#This Row],[Patient Satisfaction Score]]&gt;=7)</f>
        <v>0</v>
      </c>
      <c r="T2485" t="str">
        <f>IF(LEFT(Table1[[#This Row],[Patient Gender]],1)="F","Female","Male")</f>
        <v>Female</v>
      </c>
    </row>
    <row r="2486" spans="1:20" x14ac:dyDescent="0.3">
      <c r="A2486" t="s">
        <v>2590</v>
      </c>
      <c r="B2486" s="1">
        <v>45224.022916666669</v>
      </c>
      <c r="C2486" t="s">
        <v>13</v>
      </c>
      <c r="D2486">
        <v>14</v>
      </c>
      <c r="E2486" t="s">
        <v>10</v>
      </c>
      <c r="F2486" t="s">
        <v>15</v>
      </c>
      <c r="G2486" t="b">
        <v>0</v>
      </c>
      <c r="I2486">
        <v>29</v>
      </c>
      <c r="J2486" t="b">
        <v>0</v>
      </c>
      <c r="K2486">
        <f>YEAR(Table1[[#This Row],[Patient Admission Date]])</f>
        <v>2023</v>
      </c>
      <c r="L2486" t="str">
        <f>TEXT(Table1[[#This Row],[Patient Admission Date]],"mmm")</f>
        <v>Oct</v>
      </c>
      <c r="M2486" t="str">
        <f>TEXT(Table1[[#This Row],[Patient Admission Date]],"ddd")</f>
        <v>Wed</v>
      </c>
      <c r="N2486" t="str">
        <f>TEXT(INT(HOUR(Table1[[#This Row],[Patient Admission Date]])/3)*3,"00")&amp;"-"&amp;TEXT(INT(HOUR(Table1[[#This Row],[Patient Admission Date]])/3)*3+3,"00")</f>
        <v>00-03</v>
      </c>
      <c r="O2486" t="str" cm="1">
        <f t="array" ref="O2486">_xlfn.IFS(Table1[[#This Row],[Patient Age]]&lt;=14,"0-14",Table1[[#This Row],[Patient Age]]&lt;=29,"15-29",Table1[[#This Row],[Patient Age]]&lt;=44,"30-44",Table1[[#This Row],[Patient Age]]&lt;=59,"45-59",Table1[[#This Row],[Patient Age]]&lt;=74,"60-74",TRUE,"75+")</f>
        <v>0-14</v>
      </c>
      <c r="P2486" t="str" cm="1">
        <f t="array" ref="P2486">_xlfn.IFS(Table1[[#This Row],[Patient Waittime]]&lt;=15,"0-15",Table1[[#This Row],[Patient Waittime]]&lt;=30,"16-30",Table1[[#This Row],[Patient Waittime]]&lt;=45,"31-45",Table1[[#This Row],[Patient Waittime]]&lt;=60,"46-60",TRUE,"60+")</f>
        <v>16-30</v>
      </c>
      <c r="Q2486">
        <f>--(Table1[[#This Row],[Patient Waittime]]&lt;=30)</f>
        <v>1</v>
      </c>
      <c r="R2486">
        <f>--Table1[[#This Row],[Patient Admission Flag]]</f>
        <v>0</v>
      </c>
      <c r="S2486">
        <f>--AND(Table1[[#This Row],[WithinTarget]]=1,Table1[[#This Row],[Patient Satisfaction Score]]&gt;=7)</f>
        <v>0</v>
      </c>
      <c r="T2486" t="str">
        <f>IF(LEFT(Table1[[#This Row],[Patient Gender]],1)="F","Female","Male")</f>
        <v>Female</v>
      </c>
    </row>
    <row r="2487" spans="1:20" x14ac:dyDescent="0.3">
      <c r="A2487" t="s">
        <v>2591</v>
      </c>
      <c r="B2487" s="1">
        <v>45167.637499999997</v>
      </c>
      <c r="C2487" t="s">
        <v>13</v>
      </c>
      <c r="D2487">
        <v>6</v>
      </c>
      <c r="E2487" t="s">
        <v>10</v>
      </c>
      <c r="F2487" t="s">
        <v>15</v>
      </c>
      <c r="G2487" t="b">
        <v>0</v>
      </c>
      <c r="I2487">
        <v>31</v>
      </c>
      <c r="J2487" t="b">
        <v>0</v>
      </c>
      <c r="K2487">
        <f>YEAR(Table1[[#This Row],[Patient Admission Date]])</f>
        <v>2023</v>
      </c>
      <c r="L2487" t="str">
        <f>TEXT(Table1[[#This Row],[Patient Admission Date]],"mmm")</f>
        <v>Aug</v>
      </c>
      <c r="M2487" t="str">
        <f>TEXT(Table1[[#This Row],[Patient Admission Date]],"ddd")</f>
        <v>Tue</v>
      </c>
      <c r="N2487" t="str">
        <f>TEXT(INT(HOUR(Table1[[#This Row],[Patient Admission Date]])/3)*3,"00")&amp;"-"&amp;TEXT(INT(HOUR(Table1[[#This Row],[Patient Admission Date]])/3)*3+3,"00")</f>
        <v>15-18</v>
      </c>
      <c r="O2487" t="str" cm="1">
        <f t="array" ref="O2487">_xlfn.IFS(Table1[[#This Row],[Patient Age]]&lt;=14,"0-14",Table1[[#This Row],[Patient Age]]&lt;=29,"15-29",Table1[[#This Row],[Patient Age]]&lt;=44,"30-44",Table1[[#This Row],[Patient Age]]&lt;=59,"45-59",Table1[[#This Row],[Patient Age]]&lt;=74,"60-74",TRUE,"75+")</f>
        <v>0-14</v>
      </c>
      <c r="P2487" t="str" cm="1">
        <f t="array" ref="P2487">_xlfn.IFS(Table1[[#This Row],[Patient Waittime]]&lt;=15,"0-15",Table1[[#This Row],[Patient Waittime]]&lt;=30,"16-30",Table1[[#This Row],[Patient Waittime]]&lt;=45,"31-45",Table1[[#This Row],[Patient Waittime]]&lt;=60,"46-60",TRUE,"60+")</f>
        <v>31-45</v>
      </c>
      <c r="Q2487">
        <f>--(Table1[[#This Row],[Patient Waittime]]&lt;=30)</f>
        <v>0</v>
      </c>
      <c r="R2487">
        <f>--Table1[[#This Row],[Patient Admission Flag]]</f>
        <v>0</v>
      </c>
      <c r="S2487">
        <f>--AND(Table1[[#This Row],[WithinTarget]]=1,Table1[[#This Row],[Patient Satisfaction Score]]&gt;=7)</f>
        <v>0</v>
      </c>
      <c r="T2487" t="str">
        <f>IF(LEFT(Table1[[#This Row],[Patient Gender]],1)="F","Female","Male")</f>
        <v>Female</v>
      </c>
    </row>
    <row r="2488" spans="1:20" x14ac:dyDescent="0.3">
      <c r="A2488" t="s">
        <v>2592</v>
      </c>
      <c r="B2488" s="1">
        <v>45407.865277777775</v>
      </c>
      <c r="C2488" t="s">
        <v>13</v>
      </c>
      <c r="D2488">
        <v>60</v>
      </c>
      <c r="E2488" t="s">
        <v>10</v>
      </c>
      <c r="F2488" t="s">
        <v>15</v>
      </c>
      <c r="G2488" t="b">
        <v>0</v>
      </c>
      <c r="I2488">
        <v>49</v>
      </c>
      <c r="J2488" t="b">
        <v>0</v>
      </c>
      <c r="K2488">
        <f>YEAR(Table1[[#This Row],[Patient Admission Date]])</f>
        <v>2024</v>
      </c>
      <c r="L2488" t="str">
        <f>TEXT(Table1[[#This Row],[Patient Admission Date]],"mmm")</f>
        <v>Apr</v>
      </c>
      <c r="M2488" t="str">
        <f>TEXT(Table1[[#This Row],[Patient Admission Date]],"ddd")</f>
        <v>Thu</v>
      </c>
      <c r="N2488" t="str">
        <f>TEXT(INT(HOUR(Table1[[#This Row],[Patient Admission Date]])/3)*3,"00")&amp;"-"&amp;TEXT(INT(HOUR(Table1[[#This Row],[Patient Admission Date]])/3)*3+3,"00")</f>
        <v>18-21</v>
      </c>
      <c r="O2488" t="str" cm="1">
        <f t="array" ref="O2488">_xlfn.IFS(Table1[[#This Row],[Patient Age]]&lt;=14,"0-14",Table1[[#This Row],[Patient Age]]&lt;=29,"15-29",Table1[[#This Row],[Patient Age]]&lt;=44,"30-44",Table1[[#This Row],[Patient Age]]&lt;=59,"45-59",Table1[[#This Row],[Patient Age]]&lt;=74,"60-74",TRUE,"75+")</f>
        <v>60-74</v>
      </c>
      <c r="P2488" t="str" cm="1">
        <f t="array" ref="P2488">_xlfn.IFS(Table1[[#This Row],[Patient Waittime]]&lt;=15,"0-15",Table1[[#This Row],[Patient Waittime]]&lt;=30,"16-30",Table1[[#This Row],[Patient Waittime]]&lt;=45,"31-45",Table1[[#This Row],[Patient Waittime]]&lt;=60,"46-60",TRUE,"60+")</f>
        <v>46-60</v>
      </c>
      <c r="Q2488">
        <f>--(Table1[[#This Row],[Patient Waittime]]&lt;=30)</f>
        <v>0</v>
      </c>
      <c r="R2488">
        <f>--Table1[[#This Row],[Patient Admission Flag]]</f>
        <v>0</v>
      </c>
      <c r="S2488">
        <f>--AND(Table1[[#This Row],[WithinTarget]]=1,Table1[[#This Row],[Patient Satisfaction Score]]&gt;=7)</f>
        <v>0</v>
      </c>
      <c r="T2488" t="str">
        <f>IF(LEFT(Table1[[#This Row],[Patient Gender]],1)="F","Female","Male")</f>
        <v>Female</v>
      </c>
    </row>
    <row r="2489" spans="1:20" x14ac:dyDescent="0.3">
      <c r="A2489" t="s">
        <v>2593</v>
      </c>
      <c r="B2489" s="1">
        <v>45051.482638888891</v>
      </c>
      <c r="C2489" t="s">
        <v>13</v>
      </c>
      <c r="D2489">
        <v>56</v>
      </c>
      <c r="E2489" t="s">
        <v>10</v>
      </c>
      <c r="F2489" t="s">
        <v>15</v>
      </c>
      <c r="G2489" t="b">
        <v>0</v>
      </c>
      <c r="I2489">
        <v>24</v>
      </c>
      <c r="J2489" t="b">
        <v>0</v>
      </c>
      <c r="K2489">
        <f>YEAR(Table1[[#This Row],[Patient Admission Date]])</f>
        <v>2023</v>
      </c>
      <c r="L2489" t="str">
        <f>TEXT(Table1[[#This Row],[Patient Admission Date]],"mmm")</f>
        <v>May</v>
      </c>
      <c r="M2489" t="str">
        <f>TEXT(Table1[[#This Row],[Patient Admission Date]],"ddd")</f>
        <v>Fri</v>
      </c>
      <c r="N2489" t="str">
        <f>TEXT(INT(HOUR(Table1[[#This Row],[Patient Admission Date]])/3)*3,"00")&amp;"-"&amp;TEXT(INT(HOUR(Table1[[#This Row],[Patient Admission Date]])/3)*3+3,"00")</f>
        <v>09-12</v>
      </c>
      <c r="O2489" t="str" cm="1">
        <f t="array" ref="O2489">_xlfn.IFS(Table1[[#This Row],[Patient Age]]&lt;=14,"0-14",Table1[[#This Row],[Patient Age]]&lt;=29,"15-29",Table1[[#This Row],[Patient Age]]&lt;=44,"30-44",Table1[[#This Row],[Patient Age]]&lt;=59,"45-59",Table1[[#This Row],[Patient Age]]&lt;=74,"60-74",TRUE,"75+")</f>
        <v>45-59</v>
      </c>
      <c r="P2489" t="str" cm="1">
        <f t="array" ref="P2489">_xlfn.IFS(Table1[[#This Row],[Patient Waittime]]&lt;=15,"0-15",Table1[[#This Row],[Patient Waittime]]&lt;=30,"16-30",Table1[[#This Row],[Patient Waittime]]&lt;=45,"31-45",Table1[[#This Row],[Patient Waittime]]&lt;=60,"46-60",TRUE,"60+")</f>
        <v>16-30</v>
      </c>
      <c r="Q2489">
        <f>--(Table1[[#This Row],[Patient Waittime]]&lt;=30)</f>
        <v>1</v>
      </c>
      <c r="R2489">
        <f>--Table1[[#This Row],[Patient Admission Flag]]</f>
        <v>0</v>
      </c>
      <c r="S2489">
        <f>--AND(Table1[[#This Row],[WithinTarget]]=1,Table1[[#This Row],[Patient Satisfaction Score]]&gt;=7)</f>
        <v>0</v>
      </c>
      <c r="T2489" t="str">
        <f>IF(LEFT(Table1[[#This Row],[Patient Gender]],1)="F","Female","Male")</f>
        <v>Female</v>
      </c>
    </row>
    <row r="2490" spans="1:20" x14ac:dyDescent="0.3">
      <c r="A2490" t="s">
        <v>2594</v>
      </c>
      <c r="B2490" s="1">
        <v>45296.00277777778</v>
      </c>
      <c r="C2490" t="s">
        <v>13</v>
      </c>
      <c r="D2490">
        <v>30</v>
      </c>
      <c r="E2490" t="s">
        <v>10</v>
      </c>
      <c r="F2490" t="s">
        <v>15</v>
      </c>
      <c r="G2490" t="b">
        <v>0</v>
      </c>
      <c r="I2490">
        <v>29</v>
      </c>
      <c r="J2490" t="b">
        <v>0</v>
      </c>
      <c r="K2490">
        <f>YEAR(Table1[[#This Row],[Patient Admission Date]])</f>
        <v>2024</v>
      </c>
      <c r="L2490" t="str">
        <f>TEXT(Table1[[#This Row],[Patient Admission Date]],"mmm")</f>
        <v>Jan</v>
      </c>
      <c r="M2490" t="str">
        <f>TEXT(Table1[[#This Row],[Patient Admission Date]],"ddd")</f>
        <v>Fri</v>
      </c>
      <c r="N2490" t="str">
        <f>TEXT(INT(HOUR(Table1[[#This Row],[Patient Admission Date]])/3)*3,"00")&amp;"-"&amp;TEXT(INT(HOUR(Table1[[#This Row],[Patient Admission Date]])/3)*3+3,"00")</f>
        <v>00-03</v>
      </c>
      <c r="O2490" t="str" cm="1">
        <f t="array" ref="O2490">_xlfn.IFS(Table1[[#This Row],[Patient Age]]&lt;=14,"0-14",Table1[[#This Row],[Patient Age]]&lt;=29,"15-29",Table1[[#This Row],[Patient Age]]&lt;=44,"30-44",Table1[[#This Row],[Patient Age]]&lt;=59,"45-59",Table1[[#This Row],[Patient Age]]&lt;=74,"60-74",TRUE,"75+")</f>
        <v>30-44</v>
      </c>
      <c r="P2490" t="str" cm="1">
        <f t="array" ref="P2490">_xlfn.IFS(Table1[[#This Row],[Patient Waittime]]&lt;=15,"0-15",Table1[[#This Row],[Patient Waittime]]&lt;=30,"16-30",Table1[[#This Row],[Patient Waittime]]&lt;=45,"31-45",Table1[[#This Row],[Patient Waittime]]&lt;=60,"46-60",TRUE,"60+")</f>
        <v>16-30</v>
      </c>
      <c r="Q2490">
        <f>--(Table1[[#This Row],[Patient Waittime]]&lt;=30)</f>
        <v>1</v>
      </c>
      <c r="R2490">
        <f>--Table1[[#This Row],[Patient Admission Flag]]</f>
        <v>0</v>
      </c>
      <c r="S2490">
        <f>--AND(Table1[[#This Row],[WithinTarget]]=1,Table1[[#This Row],[Patient Satisfaction Score]]&gt;=7)</f>
        <v>0</v>
      </c>
      <c r="T2490" t="str">
        <f>IF(LEFT(Table1[[#This Row],[Patient Gender]],1)="F","Female","Male")</f>
        <v>Female</v>
      </c>
    </row>
    <row r="2491" spans="1:20" x14ac:dyDescent="0.3">
      <c r="A2491" t="s">
        <v>2595</v>
      </c>
      <c r="B2491" s="1">
        <v>45314.682638888888</v>
      </c>
      <c r="C2491" t="s">
        <v>13</v>
      </c>
      <c r="D2491">
        <v>75</v>
      </c>
      <c r="E2491" t="s">
        <v>10</v>
      </c>
      <c r="F2491" t="s">
        <v>15</v>
      </c>
      <c r="G2491" t="b">
        <v>0</v>
      </c>
      <c r="I2491">
        <v>44</v>
      </c>
      <c r="J2491" t="b">
        <v>0</v>
      </c>
      <c r="K2491">
        <f>YEAR(Table1[[#This Row],[Patient Admission Date]])</f>
        <v>2024</v>
      </c>
      <c r="L2491" t="str">
        <f>TEXT(Table1[[#This Row],[Patient Admission Date]],"mmm")</f>
        <v>Jan</v>
      </c>
      <c r="M2491" t="str">
        <f>TEXT(Table1[[#This Row],[Patient Admission Date]],"ddd")</f>
        <v>Tue</v>
      </c>
      <c r="N2491" t="str">
        <f>TEXT(INT(HOUR(Table1[[#This Row],[Patient Admission Date]])/3)*3,"00")&amp;"-"&amp;TEXT(INT(HOUR(Table1[[#This Row],[Patient Admission Date]])/3)*3+3,"00")</f>
        <v>15-18</v>
      </c>
      <c r="O2491" t="str" cm="1">
        <f t="array" ref="O2491">_xlfn.IFS(Table1[[#This Row],[Patient Age]]&lt;=14,"0-14",Table1[[#This Row],[Patient Age]]&lt;=29,"15-29",Table1[[#This Row],[Patient Age]]&lt;=44,"30-44",Table1[[#This Row],[Patient Age]]&lt;=59,"45-59",Table1[[#This Row],[Patient Age]]&lt;=74,"60-74",TRUE,"75+")</f>
        <v>75+</v>
      </c>
      <c r="P2491" t="str" cm="1">
        <f t="array" ref="P2491">_xlfn.IFS(Table1[[#This Row],[Patient Waittime]]&lt;=15,"0-15",Table1[[#This Row],[Patient Waittime]]&lt;=30,"16-30",Table1[[#This Row],[Patient Waittime]]&lt;=45,"31-45",Table1[[#This Row],[Patient Waittime]]&lt;=60,"46-60",TRUE,"60+")</f>
        <v>31-45</v>
      </c>
      <c r="Q2491">
        <f>--(Table1[[#This Row],[Patient Waittime]]&lt;=30)</f>
        <v>0</v>
      </c>
      <c r="R2491">
        <f>--Table1[[#This Row],[Patient Admission Flag]]</f>
        <v>0</v>
      </c>
      <c r="S2491">
        <f>--AND(Table1[[#This Row],[WithinTarget]]=1,Table1[[#This Row],[Patient Satisfaction Score]]&gt;=7)</f>
        <v>0</v>
      </c>
      <c r="T2491" t="str">
        <f>IF(LEFT(Table1[[#This Row],[Patient Gender]],1)="F","Female","Male")</f>
        <v>Female</v>
      </c>
    </row>
    <row r="2492" spans="1:20" x14ac:dyDescent="0.3">
      <c r="A2492" t="s">
        <v>2596</v>
      </c>
      <c r="B2492" s="1">
        <v>45376.607638888891</v>
      </c>
      <c r="C2492" t="s">
        <v>13</v>
      </c>
      <c r="D2492">
        <v>28</v>
      </c>
      <c r="E2492" t="s">
        <v>10</v>
      </c>
      <c r="F2492" t="s">
        <v>15</v>
      </c>
      <c r="G2492" t="b">
        <v>0</v>
      </c>
      <c r="I2492">
        <v>48</v>
      </c>
      <c r="J2492" t="b">
        <v>0</v>
      </c>
      <c r="K2492">
        <f>YEAR(Table1[[#This Row],[Patient Admission Date]])</f>
        <v>2024</v>
      </c>
      <c r="L2492" t="str">
        <f>TEXT(Table1[[#This Row],[Patient Admission Date]],"mmm")</f>
        <v>Mar</v>
      </c>
      <c r="M2492" t="str">
        <f>TEXT(Table1[[#This Row],[Patient Admission Date]],"ddd")</f>
        <v>Mon</v>
      </c>
      <c r="N2492" t="str">
        <f>TEXT(INT(HOUR(Table1[[#This Row],[Patient Admission Date]])/3)*3,"00")&amp;"-"&amp;TEXT(INT(HOUR(Table1[[#This Row],[Patient Admission Date]])/3)*3+3,"00")</f>
        <v>12-15</v>
      </c>
      <c r="O2492" t="str" cm="1">
        <f t="array" ref="O2492">_xlfn.IFS(Table1[[#This Row],[Patient Age]]&lt;=14,"0-14",Table1[[#This Row],[Patient Age]]&lt;=29,"15-29",Table1[[#This Row],[Patient Age]]&lt;=44,"30-44",Table1[[#This Row],[Patient Age]]&lt;=59,"45-59",Table1[[#This Row],[Patient Age]]&lt;=74,"60-74",TRUE,"75+")</f>
        <v>15-29</v>
      </c>
      <c r="P2492" t="str" cm="1">
        <f t="array" ref="P2492">_xlfn.IFS(Table1[[#This Row],[Patient Waittime]]&lt;=15,"0-15",Table1[[#This Row],[Patient Waittime]]&lt;=30,"16-30",Table1[[#This Row],[Patient Waittime]]&lt;=45,"31-45",Table1[[#This Row],[Patient Waittime]]&lt;=60,"46-60",TRUE,"60+")</f>
        <v>46-60</v>
      </c>
      <c r="Q2492">
        <f>--(Table1[[#This Row],[Patient Waittime]]&lt;=30)</f>
        <v>0</v>
      </c>
      <c r="R2492">
        <f>--Table1[[#This Row],[Patient Admission Flag]]</f>
        <v>0</v>
      </c>
      <c r="S2492">
        <f>--AND(Table1[[#This Row],[WithinTarget]]=1,Table1[[#This Row],[Patient Satisfaction Score]]&gt;=7)</f>
        <v>0</v>
      </c>
      <c r="T2492" t="str">
        <f>IF(LEFT(Table1[[#This Row],[Patient Gender]],1)="F","Female","Male")</f>
        <v>Female</v>
      </c>
    </row>
    <row r="2493" spans="1:20" x14ac:dyDescent="0.3">
      <c r="A2493" t="s">
        <v>2597</v>
      </c>
      <c r="B2493" s="1">
        <v>45449.238194444442</v>
      </c>
      <c r="C2493" t="s">
        <v>13</v>
      </c>
      <c r="D2493">
        <v>69</v>
      </c>
      <c r="E2493" t="s">
        <v>10</v>
      </c>
      <c r="F2493" t="s">
        <v>15</v>
      </c>
      <c r="G2493" t="b">
        <v>0</v>
      </c>
      <c r="I2493">
        <v>54</v>
      </c>
      <c r="J2493" t="b">
        <v>0</v>
      </c>
      <c r="K2493">
        <f>YEAR(Table1[[#This Row],[Patient Admission Date]])</f>
        <v>2024</v>
      </c>
      <c r="L2493" t="str">
        <f>TEXT(Table1[[#This Row],[Patient Admission Date]],"mmm")</f>
        <v>Jun</v>
      </c>
      <c r="M2493" t="str">
        <f>TEXT(Table1[[#This Row],[Patient Admission Date]],"ddd")</f>
        <v>Thu</v>
      </c>
      <c r="N2493" t="str">
        <f>TEXT(INT(HOUR(Table1[[#This Row],[Patient Admission Date]])/3)*3,"00")&amp;"-"&amp;TEXT(INT(HOUR(Table1[[#This Row],[Patient Admission Date]])/3)*3+3,"00")</f>
        <v>03-06</v>
      </c>
      <c r="O2493" t="str" cm="1">
        <f t="array" ref="O2493">_xlfn.IFS(Table1[[#This Row],[Patient Age]]&lt;=14,"0-14",Table1[[#This Row],[Patient Age]]&lt;=29,"15-29",Table1[[#This Row],[Patient Age]]&lt;=44,"30-44",Table1[[#This Row],[Patient Age]]&lt;=59,"45-59",Table1[[#This Row],[Patient Age]]&lt;=74,"60-74",TRUE,"75+")</f>
        <v>60-74</v>
      </c>
      <c r="P2493" t="str" cm="1">
        <f t="array" ref="P2493">_xlfn.IFS(Table1[[#This Row],[Patient Waittime]]&lt;=15,"0-15",Table1[[#This Row],[Patient Waittime]]&lt;=30,"16-30",Table1[[#This Row],[Patient Waittime]]&lt;=45,"31-45",Table1[[#This Row],[Patient Waittime]]&lt;=60,"46-60",TRUE,"60+")</f>
        <v>46-60</v>
      </c>
      <c r="Q2493">
        <f>--(Table1[[#This Row],[Patient Waittime]]&lt;=30)</f>
        <v>0</v>
      </c>
      <c r="R2493">
        <f>--Table1[[#This Row],[Patient Admission Flag]]</f>
        <v>0</v>
      </c>
      <c r="S2493">
        <f>--AND(Table1[[#This Row],[WithinTarget]]=1,Table1[[#This Row],[Patient Satisfaction Score]]&gt;=7)</f>
        <v>0</v>
      </c>
      <c r="T2493" t="str">
        <f>IF(LEFT(Table1[[#This Row],[Patient Gender]],1)="F","Female","Male")</f>
        <v>Female</v>
      </c>
    </row>
    <row r="2494" spans="1:20" x14ac:dyDescent="0.3">
      <c r="A2494" t="s">
        <v>2598</v>
      </c>
      <c r="B2494" s="1">
        <v>45158.459722222222</v>
      </c>
      <c r="C2494" t="s">
        <v>13</v>
      </c>
      <c r="D2494">
        <v>20</v>
      </c>
      <c r="E2494" t="s">
        <v>10</v>
      </c>
      <c r="F2494" t="s">
        <v>15</v>
      </c>
      <c r="G2494" t="b">
        <v>0</v>
      </c>
      <c r="I2494">
        <v>57</v>
      </c>
      <c r="J2494" t="b">
        <v>0</v>
      </c>
      <c r="K2494">
        <f>YEAR(Table1[[#This Row],[Patient Admission Date]])</f>
        <v>2023</v>
      </c>
      <c r="L2494" t="str">
        <f>TEXT(Table1[[#This Row],[Patient Admission Date]],"mmm")</f>
        <v>Aug</v>
      </c>
      <c r="M2494" t="str">
        <f>TEXT(Table1[[#This Row],[Patient Admission Date]],"ddd")</f>
        <v>Sun</v>
      </c>
      <c r="N2494" t="str">
        <f>TEXT(INT(HOUR(Table1[[#This Row],[Patient Admission Date]])/3)*3,"00")&amp;"-"&amp;TEXT(INT(HOUR(Table1[[#This Row],[Patient Admission Date]])/3)*3+3,"00")</f>
        <v>09-12</v>
      </c>
      <c r="O2494" t="str" cm="1">
        <f t="array" ref="O2494">_xlfn.IFS(Table1[[#This Row],[Patient Age]]&lt;=14,"0-14",Table1[[#This Row],[Patient Age]]&lt;=29,"15-29",Table1[[#This Row],[Patient Age]]&lt;=44,"30-44",Table1[[#This Row],[Patient Age]]&lt;=59,"45-59",Table1[[#This Row],[Patient Age]]&lt;=74,"60-74",TRUE,"75+")</f>
        <v>15-29</v>
      </c>
      <c r="P2494" t="str" cm="1">
        <f t="array" ref="P2494">_xlfn.IFS(Table1[[#This Row],[Patient Waittime]]&lt;=15,"0-15",Table1[[#This Row],[Patient Waittime]]&lt;=30,"16-30",Table1[[#This Row],[Patient Waittime]]&lt;=45,"31-45",Table1[[#This Row],[Patient Waittime]]&lt;=60,"46-60",TRUE,"60+")</f>
        <v>46-60</v>
      </c>
      <c r="Q2494">
        <f>--(Table1[[#This Row],[Patient Waittime]]&lt;=30)</f>
        <v>0</v>
      </c>
      <c r="R2494">
        <f>--Table1[[#This Row],[Patient Admission Flag]]</f>
        <v>0</v>
      </c>
      <c r="S2494">
        <f>--AND(Table1[[#This Row],[WithinTarget]]=1,Table1[[#This Row],[Patient Satisfaction Score]]&gt;=7)</f>
        <v>0</v>
      </c>
      <c r="T2494" t="str">
        <f>IF(LEFT(Table1[[#This Row],[Patient Gender]],1)="F","Female","Male")</f>
        <v>Female</v>
      </c>
    </row>
    <row r="2495" spans="1:20" x14ac:dyDescent="0.3">
      <c r="A2495" t="s">
        <v>2599</v>
      </c>
      <c r="B2495" s="1">
        <v>45270.856944444444</v>
      </c>
      <c r="C2495" t="s">
        <v>13</v>
      </c>
      <c r="D2495">
        <v>53</v>
      </c>
      <c r="E2495" t="s">
        <v>10</v>
      </c>
      <c r="F2495" t="s">
        <v>15</v>
      </c>
      <c r="G2495" t="b">
        <v>0</v>
      </c>
      <c r="I2495">
        <v>57</v>
      </c>
      <c r="J2495" t="b">
        <v>0</v>
      </c>
      <c r="K2495">
        <f>YEAR(Table1[[#This Row],[Patient Admission Date]])</f>
        <v>2023</v>
      </c>
      <c r="L2495" t="str">
        <f>TEXT(Table1[[#This Row],[Patient Admission Date]],"mmm")</f>
        <v>Dec</v>
      </c>
      <c r="M2495" t="str">
        <f>TEXT(Table1[[#This Row],[Patient Admission Date]],"ddd")</f>
        <v>Sun</v>
      </c>
      <c r="N2495" t="str">
        <f>TEXT(INT(HOUR(Table1[[#This Row],[Patient Admission Date]])/3)*3,"00")&amp;"-"&amp;TEXT(INT(HOUR(Table1[[#This Row],[Patient Admission Date]])/3)*3+3,"00")</f>
        <v>18-21</v>
      </c>
      <c r="O2495" t="str" cm="1">
        <f t="array" ref="O2495">_xlfn.IFS(Table1[[#This Row],[Patient Age]]&lt;=14,"0-14",Table1[[#This Row],[Patient Age]]&lt;=29,"15-29",Table1[[#This Row],[Patient Age]]&lt;=44,"30-44",Table1[[#This Row],[Patient Age]]&lt;=59,"45-59",Table1[[#This Row],[Patient Age]]&lt;=74,"60-74",TRUE,"75+")</f>
        <v>45-59</v>
      </c>
      <c r="P2495" t="str" cm="1">
        <f t="array" ref="P2495">_xlfn.IFS(Table1[[#This Row],[Patient Waittime]]&lt;=15,"0-15",Table1[[#This Row],[Patient Waittime]]&lt;=30,"16-30",Table1[[#This Row],[Patient Waittime]]&lt;=45,"31-45",Table1[[#This Row],[Patient Waittime]]&lt;=60,"46-60",TRUE,"60+")</f>
        <v>46-60</v>
      </c>
      <c r="Q2495">
        <f>--(Table1[[#This Row],[Patient Waittime]]&lt;=30)</f>
        <v>0</v>
      </c>
      <c r="R2495">
        <f>--Table1[[#This Row],[Patient Admission Flag]]</f>
        <v>0</v>
      </c>
      <c r="S2495">
        <f>--AND(Table1[[#This Row],[WithinTarget]]=1,Table1[[#This Row],[Patient Satisfaction Score]]&gt;=7)</f>
        <v>0</v>
      </c>
      <c r="T2495" t="str">
        <f>IF(LEFT(Table1[[#This Row],[Patient Gender]],1)="F","Female","Male")</f>
        <v>Female</v>
      </c>
    </row>
    <row r="2496" spans="1:20" x14ac:dyDescent="0.3">
      <c r="A2496" t="s">
        <v>2600</v>
      </c>
      <c r="B2496" s="1">
        <v>45515.224305555559</v>
      </c>
      <c r="C2496" t="s">
        <v>13</v>
      </c>
      <c r="D2496">
        <v>32</v>
      </c>
      <c r="E2496" t="s">
        <v>10</v>
      </c>
      <c r="F2496" t="s">
        <v>15</v>
      </c>
      <c r="G2496" t="b">
        <v>0</v>
      </c>
      <c r="I2496">
        <v>27</v>
      </c>
      <c r="J2496" t="b">
        <v>0</v>
      </c>
      <c r="K2496">
        <f>YEAR(Table1[[#This Row],[Patient Admission Date]])</f>
        <v>2024</v>
      </c>
      <c r="L2496" t="str">
        <f>TEXT(Table1[[#This Row],[Patient Admission Date]],"mmm")</f>
        <v>Aug</v>
      </c>
      <c r="M2496" t="str">
        <f>TEXT(Table1[[#This Row],[Patient Admission Date]],"ddd")</f>
        <v>Sun</v>
      </c>
      <c r="N2496" t="str">
        <f>TEXT(INT(HOUR(Table1[[#This Row],[Patient Admission Date]])/3)*3,"00")&amp;"-"&amp;TEXT(INT(HOUR(Table1[[#This Row],[Patient Admission Date]])/3)*3+3,"00")</f>
        <v>03-06</v>
      </c>
      <c r="O2496" t="str" cm="1">
        <f t="array" ref="O2496">_xlfn.IFS(Table1[[#This Row],[Patient Age]]&lt;=14,"0-14",Table1[[#This Row],[Patient Age]]&lt;=29,"15-29",Table1[[#This Row],[Patient Age]]&lt;=44,"30-44",Table1[[#This Row],[Patient Age]]&lt;=59,"45-59",Table1[[#This Row],[Patient Age]]&lt;=74,"60-74",TRUE,"75+")</f>
        <v>30-44</v>
      </c>
      <c r="P2496" t="str" cm="1">
        <f t="array" ref="P2496">_xlfn.IFS(Table1[[#This Row],[Patient Waittime]]&lt;=15,"0-15",Table1[[#This Row],[Patient Waittime]]&lt;=30,"16-30",Table1[[#This Row],[Patient Waittime]]&lt;=45,"31-45",Table1[[#This Row],[Patient Waittime]]&lt;=60,"46-60",TRUE,"60+")</f>
        <v>16-30</v>
      </c>
      <c r="Q2496">
        <f>--(Table1[[#This Row],[Patient Waittime]]&lt;=30)</f>
        <v>1</v>
      </c>
      <c r="R2496">
        <f>--Table1[[#This Row],[Patient Admission Flag]]</f>
        <v>0</v>
      </c>
      <c r="S2496">
        <f>--AND(Table1[[#This Row],[WithinTarget]]=1,Table1[[#This Row],[Patient Satisfaction Score]]&gt;=7)</f>
        <v>0</v>
      </c>
      <c r="T2496" t="str">
        <f>IF(LEFT(Table1[[#This Row],[Patient Gender]],1)="F","Female","Male")</f>
        <v>Female</v>
      </c>
    </row>
    <row r="2497" spans="1:20" x14ac:dyDescent="0.3">
      <c r="A2497" t="s">
        <v>2601</v>
      </c>
      <c r="B2497" s="1">
        <v>45271.738888888889</v>
      </c>
      <c r="C2497" t="s">
        <v>13</v>
      </c>
      <c r="D2497">
        <v>4</v>
      </c>
      <c r="E2497" t="s">
        <v>10</v>
      </c>
      <c r="F2497" t="s">
        <v>15</v>
      </c>
      <c r="G2497" t="b">
        <v>0</v>
      </c>
      <c r="I2497">
        <v>28</v>
      </c>
      <c r="J2497" t="b">
        <v>0</v>
      </c>
      <c r="K2497">
        <f>YEAR(Table1[[#This Row],[Patient Admission Date]])</f>
        <v>2023</v>
      </c>
      <c r="L2497" t="str">
        <f>TEXT(Table1[[#This Row],[Patient Admission Date]],"mmm")</f>
        <v>Dec</v>
      </c>
      <c r="M2497" t="str">
        <f>TEXT(Table1[[#This Row],[Patient Admission Date]],"ddd")</f>
        <v>Mon</v>
      </c>
      <c r="N2497" t="str">
        <f>TEXT(INT(HOUR(Table1[[#This Row],[Patient Admission Date]])/3)*3,"00")&amp;"-"&amp;TEXT(INT(HOUR(Table1[[#This Row],[Patient Admission Date]])/3)*3+3,"00")</f>
        <v>15-18</v>
      </c>
      <c r="O2497" t="str" cm="1">
        <f t="array" ref="O2497">_xlfn.IFS(Table1[[#This Row],[Patient Age]]&lt;=14,"0-14",Table1[[#This Row],[Patient Age]]&lt;=29,"15-29",Table1[[#This Row],[Patient Age]]&lt;=44,"30-44",Table1[[#This Row],[Patient Age]]&lt;=59,"45-59",Table1[[#This Row],[Patient Age]]&lt;=74,"60-74",TRUE,"75+")</f>
        <v>0-14</v>
      </c>
      <c r="P2497" t="str" cm="1">
        <f t="array" ref="P2497">_xlfn.IFS(Table1[[#This Row],[Patient Waittime]]&lt;=15,"0-15",Table1[[#This Row],[Patient Waittime]]&lt;=30,"16-30",Table1[[#This Row],[Patient Waittime]]&lt;=45,"31-45",Table1[[#This Row],[Patient Waittime]]&lt;=60,"46-60",TRUE,"60+")</f>
        <v>16-30</v>
      </c>
      <c r="Q2497">
        <f>--(Table1[[#This Row],[Patient Waittime]]&lt;=30)</f>
        <v>1</v>
      </c>
      <c r="R2497">
        <f>--Table1[[#This Row],[Patient Admission Flag]]</f>
        <v>0</v>
      </c>
      <c r="S2497">
        <f>--AND(Table1[[#This Row],[WithinTarget]]=1,Table1[[#This Row],[Patient Satisfaction Score]]&gt;=7)</f>
        <v>0</v>
      </c>
      <c r="T2497" t="str">
        <f>IF(LEFT(Table1[[#This Row],[Patient Gender]],1)="F","Female","Male")</f>
        <v>Female</v>
      </c>
    </row>
    <row r="2498" spans="1:20" x14ac:dyDescent="0.3">
      <c r="A2498" t="s">
        <v>2602</v>
      </c>
      <c r="B2498" s="1">
        <v>45552.654861111114</v>
      </c>
      <c r="C2498" t="s">
        <v>13</v>
      </c>
      <c r="D2498">
        <v>67</v>
      </c>
      <c r="E2498" t="s">
        <v>10</v>
      </c>
      <c r="F2498" t="s">
        <v>15</v>
      </c>
      <c r="G2498" t="b">
        <v>0</v>
      </c>
      <c r="I2498">
        <v>34</v>
      </c>
      <c r="J2498" t="b">
        <v>0</v>
      </c>
      <c r="K2498">
        <f>YEAR(Table1[[#This Row],[Patient Admission Date]])</f>
        <v>2024</v>
      </c>
      <c r="L2498" t="str">
        <f>TEXT(Table1[[#This Row],[Patient Admission Date]],"mmm")</f>
        <v>Sep</v>
      </c>
      <c r="M2498" t="str">
        <f>TEXT(Table1[[#This Row],[Patient Admission Date]],"ddd")</f>
        <v>Tue</v>
      </c>
      <c r="N2498" t="str">
        <f>TEXT(INT(HOUR(Table1[[#This Row],[Patient Admission Date]])/3)*3,"00")&amp;"-"&amp;TEXT(INT(HOUR(Table1[[#This Row],[Patient Admission Date]])/3)*3+3,"00")</f>
        <v>15-18</v>
      </c>
      <c r="O2498" t="str" cm="1">
        <f t="array" ref="O2498">_xlfn.IFS(Table1[[#This Row],[Patient Age]]&lt;=14,"0-14",Table1[[#This Row],[Patient Age]]&lt;=29,"15-29",Table1[[#This Row],[Patient Age]]&lt;=44,"30-44",Table1[[#This Row],[Patient Age]]&lt;=59,"45-59",Table1[[#This Row],[Patient Age]]&lt;=74,"60-74",TRUE,"75+")</f>
        <v>60-74</v>
      </c>
      <c r="P2498" t="str" cm="1">
        <f t="array" ref="P2498">_xlfn.IFS(Table1[[#This Row],[Patient Waittime]]&lt;=15,"0-15",Table1[[#This Row],[Patient Waittime]]&lt;=30,"16-30",Table1[[#This Row],[Patient Waittime]]&lt;=45,"31-45",Table1[[#This Row],[Patient Waittime]]&lt;=60,"46-60",TRUE,"60+")</f>
        <v>31-45</v>
      </c>
      <c r="Q2498">
        <f>--(Table1[[#This Row],[Patient Waittime]]&lt;=30)</f>
        <v>0</v>
      </c>
      <c r="R2498">
        <f>--Table1[[#This Row],[Patient Admission Flag]]</f>
        <v>0</v>
      </c>
      <c r="S2498">
        <f>--AND(Table1[[#This Row],[WithinTarget]]=1,Table1[[#This Row],[Patient Satisfaction Score]]&gt;=7)</f>
        <v>0</v>
      </c>
      <c r="T2498" t="str">
        <f>IF(LEFT(Table1[[#This Row],[Patient Gender]],1)="F","Female","Male")</f>
        <v>Female</v>
      </c>
    </row>
    <row r="2499" spans="1:20" x14ac:dyDescent="0.3">
      <c r="A2499" t="s">
        <v>2603</v>
      </c>
      <c r="B2499" s="1">
        <v>45032.817361111112</v>
      </c>
      <c r="C2499" t="s">
        <v>13</v>
      </c>
      <c r="D2499">
        <v>17</v>
      </c>
      <c r="E2499" t="s">
        <v>10</v>
      </c>
      <c r="F2499" t="s">
        <v>15</v>
      </c>
      <c r="G2499" t="b">
        <v>0</v>
      </c>
      <c r="I2499">
        <v>48</v>
      </c>
      <c r="J2499" t="b">
        <v>0</v>
      </c>
      <c r="K2499">
        <f>YEAR(Table1[[#This Row],[Patient Admission Date]])</f>
        <v>2023</v>
      </c>
      <c r="L2499" t="str">
        <f>TEXT(Table1[[#This Row],[Patient Admission Date]],"mmm")</f>
        <v>Apr</v>
      </c>
      <c r="M2499" t="str">
        <f>TEXT(Table1[[#This Row],[Patient Admission Date]],"ddd")</f>
        <v>Sun</v>
      </c>
      <c r="N2499" t="str">
        <f>TEXT(INT(HOUR(Table1[[#This Row],[Patient Admission Date]])/3)*3,"00")&amp;"-"&amp;TEXT(INT(HOUR(Table1[[#This Row],[Patient Admission Date]])/3)*3+3,"00")</f>
        <v>18-21</v>
      </c>
      <c r="O2499" t="str" cm="1">
        <f t="array" ref="O2499">_xlfn.IFS(Table1[[#This Row],[Patient Age]]&lt;=14,"0-14",Table1[[#This Row],[Patient Age]]&lt;=29,"15-29",Table1[[#This Row],[Patient Age]]&lt;=44,"30-44",Table1[[#This Row],[Patient Age]]&lt;=59,"45-59",Table1[[#This Row],[Patient Age]]&lt;=74,"60-74",TRUE,"75+")</f>
        <v>15-29</v>
      </c>
      <c r="P2499" t="str" cm="1">
        <f t="array" ref="P2499">_xlfn.IFS(Table1[[#This Row],[Patient Waittime]]&lt;=15,"0-15",Table1[[#This Row],[Patient Waittime]]&lt;=30,"16-30",Table1[[#This Row],[Patient Waittime]]&lt;=45,"31-45",Table1[[#This Row],[Patient Waittime]]&lt;=60,"46-60",TRUE,"60+")</f>
        <v>46-60</v>
      </c>
      <c r="Q2499">
        <f>--(Table1[[#This Row],[Patient Waittime]]&lt;=30)</f>
        <v>0</v>
      </c>
      <c r="R2499">
        <f>--Table1[[#This Row],[Patient Admission Flag]]</f>
        <v>0</v>
      </c>
      <c r="S2499">
        <f>--AND(Table1[[#This Row],[WithinTarget]]=1,Table1[[#This Row],[Patient Satisfaction Score]]&gt;=7)</f>
        <v>0</v>
      </c>
      <c r="T2499" t="str">
        <f>IF(LEFT(Table1[[#This Row],[Patient Gender]],1)="F","Female","Male")</f>
        <v>Female</v>
      </c>
    </row>
    <row r="2500" spans="1:20" x14ac:dyDescent="0.3">
      <c r="A2500" t="s">
        <v>2604</v>
      </c>
      <c r="B2500" s="1">
        <v>45523.194444444445</v>
      </c>
      <c r="C2500" t="s">
        <v>13</v>
      </c>
      <c r="D2500">
        <v>44</v>
      </c>
      <c r="E2500" t="s">
        <v>10</v>
      </c>
      <c r="F2500" t="s">
        <v>15</v>
      </c>
      <c r="G2500" t="b">
        <v>0</v>
      </c>
      <c r="I2500">
        <v>56</v>
      </c>
      <c r="J2500" t="b">
        <v>0</v>
      </c>
      <c r="K2500">
        <f>YEAR(Table1[[#This Row],[Patient Admission Date]])</f>
        <v>2024</v>
      </c>
      <c r="L2500" t="str">
        <f>TEXT(Table1[[#This Row],[Patient Admission Date]],"mmm")</f>
        <v>Aug</v>
      </c>
      <c r="M2500" t="str">
        <f>TEXT(Table1[[#This Row],[Patient Admission Date]],"ddd")</f>
        <v>Mon</v>
      </c>
      <c r="N2500" t="str">
        <f>TEXT(INT(HOUR(Table1[[#This Row],[Patient Admission Date]])/3)*3,"00")&amp;"-"&amp;TEXT(INT(HOUR(Table1[[#This Row],[Patient Admission Date]])/3)*3+3,"00")</f>
        <v>03-06</v>
      </c>
      <c r="O2500" t="str" cm="1">
        <f t="array" ref="O2500">_xlfn.IFS(Table1[[#This Row],[Patient Age]]&lt;=14,"0-14",Table1[[#This Row],[Patient Age]]&lt;=29,"15-29",Table1[[#This Row],[Patient Age]]&lt;=44,"30-44",Table1[[#This Row],[Patient Age]]&lt;=59,"45-59",Table1[[#This Row],[Patient Age]]&lt;=74,"60-74",TRUE,"75+")</f>
        <v>30-44</v>
      </c>
      <c r="P2500" t="str" cm="1">
        <f t="array" ref="P2500">_xlfn.IFS(Table1[[#This Row],[Patient Waittime]]&lt;=15,"0-15",Table1[[#This Row],[Patient Waittime]]&lt;=30,"16-30",Table1[[#This Row],[Patient Waittime]]&lt;=45,"31-45",Table1[[#This Row],[Patient Waittime]]&lt;=60,"46-60",TRUE,"60+")</f>
        <v>46-60</v>
      </c>
      <c r="Q2500">
        <f>--(Table1[[#This Row],[Patient Waittime]]&lt;=30)</f>
        <v>0</v>
      </c>
      <c r="R2500">
        <f>--Table1[[#This Row],[Patient Admission Flag]]</f>
        <v>0</v>
      </c>
      <c r="S2500">
        <f>--AND(Table1[[#This Row],[WithinTarget]]=1,Table1[[#This Row],[Patient Satisfaction Score]]&gt;=7)</f>
        <v>0</v>
      </c>
      <c r="T2500" t="str">
        <f>IF(LEFT(Table1[[#This Row],[Patient Gender]],1)="F","Female","Male")</f>
        <v>Female</v>
      </c>
    </row>
    <row r="2501" spans="1:20" x14ac:dyDescent="0.3">
      <c r="A2501" t="s">
        <v>2605</v>
      </c>
      <c r="B2501" s="1">
        <v>45544.725694444445</v>
      </c>
      <c r="C2501" t="s">
        <v>13</v>
      </c>
      <c r="D2501">
        <v>70</v>
      </c>
      <c r="E2501" t="s">
        <v>10</v>
      </c>
      <c r="F2501" t="s">
        <v>15</v>
      </c>
      <c r="G2501" t="b">
        <v>0</v>
      </c>
      <c r="I2501">
        <v>57</v>
      </c>
      <c r="J2501" t="b">
        <v>0</v>
      </c>
      <c r="K2501">
        <f>YEAR(Table1[[#This Row],[Patient Admission Date]])</f>
        <v>2024</v>
      </c>
      <c r="L2501" t="str">
        <f>TEXT(Table1[[#This Row],[Patient Admission Date]],"mmm")</f>
        <v>Sep</v>
      </c>
      <c r="M2501" t="str">
        <f>TEXT(Table1[[#This Row],[Patient Admission Date]],"ddd")</f>
        <v>Mon</v>
      </c>
      <c r="N2501" t="str">
        <f>TEXT(INT(HOUR(Table1[[#This Row],[Patient Admission Date]])/3)*3,"00")&amp;"-"&amp;TEXT(INT(HOUR(Table1[[#This Row],[Patient Admission Date]])/3)*3+3,"00")</f>
        <v>15-18</v>
      </c>
      <c r="O2501" t="str" cm="1">
        <f t="array" ref="O2501">_xlfn.IFS(Table1[[#This Row],[Patient Age]]&lt;=14,"0-14",Table1[[#This Row],[Patient Age]]&lt;=29,"15-29",Table1[[#This Row],[Patient Age]]&lt;=44,"30-44",Table1[[#This Row],[Patient Age]]&lt;=59,"45-59",Table1[[#This Row],[Patient Age]]&lt;=74,"60-74",TRUE,"75+")</f>
        <v>60-74</v>
      </c>
      <c r="P2501" t="str" cm="1">
        <f t="array" ref="P2501">_xlfn.IFS(Table1[[#This Row],[Patient Waittime]]&lt;=15,"0-15",Table1[[#This Row],[Patient Waittime]]&lt;=30,"16-30",Table1[[#This Row],[Patient Waittime]]&lt;=45,"31-45",Table1[[#This Row],[Patient Waittime]]&lt;=60,"46-60",TRUE,"60+")</f>
        <v>46-60</v>
      </c>
      <c r="Q2501">
        <f>--(Table1[[#This Row],[Patient Waittime]]&lt;=30)</f>
        <v>0</v>
      </c>
      <c r="R2501">
        <f>--Table1[[#This Row],[Patient Admission Flag]]</f>
        <v>0</v>
      </c>
      <c r="S2501">
        <f>--AND(Table1[[#This Row],[WithinTarget]]=1,Table1[[#This Row],[Patient Satisfaction Score]]&gt;=7)</f>
        <v>0</v>
      </c>
      <c r="T2501" t="str">
        <f>IF(LEFT(Table1[[#This Row],[Patient Gender]],1)="F","Female","Male")</f>
        <v>Female</v>
      </c>
    </row>
    <row r="2502" spans="1:20" x14ac:dyDescent="0.3">
      <c r="A2502" t="s">
        <v>2606</v>
      </c>
      <c r="B2502" s="1">
        <v>45577.31527777778</v>
      </c>
      <c r="C2502" t="s">
        <v>13</v>
      </c>
      <c r="D2502">
        <v>27</v>
      </c>
      <c r="E2502" t="s">
        <v>10</v>
      </c>
      <c r="F2502" t="s">
        <v>15</v>
      </c>
      <c r="G2502" t="b">
        <v>0</v>
      </c>
      <c r="I2502">
        <v>34</v>
      </c>
      <c r="J2502" t="b">
        <v>0</v>
      </c>
      <c r="K2502">
        <f>YEAR(Table1[[#This Row],[Patient Admission Date]])</f>
        <v>2024</v>
      </c>
      <c r="L2502" t="str">
        <f>TEXT(Table1[[#This Row],[Patient Admission Date]],"mmm")</f>
        <v>Oct</v>
      </c>
      <c r="M2502" t="str">
        <f>TEXT(Table1[[#This Row],[Patient Admission Date]],"ddd")</f>
        <v>Sat</v>
      </c>
      <c r="N2502" t="str">
        <f>TEXT(INT(HOUR(Table1[[#This Row],[Patient Admission Date]])/3)*3,"00")&amp;"-"&amp;TEXT(INT(HOUR(Table1[[#This Row],[Patient Admission Date]])/3)*3+3,"00")</f>
        <v>06-09</v>
      </c>
      <c r="O2502" t="str" cm="1">
        <f t="array" ref="O2502">_xlfn.IFS(Table1[[#This Row],[Patient Age]]&lt;=14,"0-14",Table1[[#This Row],[Patient Age]]&lt;=29,"15-29",Table1[[#This Row],[Patient Age]]&lt;=44,"30-44",Table1[[#This Row],[Patient Age]]&lt;=59,"45-59",Table1[[#This Row],[Patient Age]]&lt;=74,"60-74",TRUE,"75+")</f>
        <v>15-29</v>
      </c>
      <c r="P2502" t="str" cm="1">
        <f t="array" ref="P2502">_xlfn.IFS(Table1[[#This Row],[Patient Waittime]]&lt;=15,"0-15",Table1[[#This Row],[Patient Waittime]]&lt;=30,"16-30",Table1[[#This Row],[Patient Waittime]]&lt;=45,"31-45",Table1[[#This Row],[Patient Waittime]]&lt;=60,"46-60",TRUE,"60+")</f>
        <v>31-45</v>
      </c>
      <c r="Q2502">
        <f>--(Table1[[#This Row],[Patient Waittime]]&lt;=30)</f>
        <v>0</v>
      </c>
      <c r="R2502">
        <f>--Table1[[#This Row],[Patient Admission Flag]]</f>
        <v>0</v>
      </c>
      <c r="S2502">
        <f>--AND(Table1[[#This Row],[WithinTarget]]=1,Table1[[#This Row],[Patient Satisfaction Score]]&gt;=7)</f>
        <v>0</v>
      </c>
      <c r="T2502" t="str">
        <f>IF(LEFT(Table1[[#This Row],[Patient Gender]],1)="F","Female","Male")</f>
        <v>Female</v>
      </c>
    </row>
    <row r="2503" spans="1:20" x14ac:dyDescent="0.3">
      <c r="A2503" t="s">
        <v>2607</v>
      </c>
      <c r="B2503" s="1">
        <v>45217.311111111114</v>
      </c>
      <c r="C2503" t="s">
        <v>13</v>
      </c>
      <c r="D2503">
        <v>34</v>
      </c>
      <c r="E2503" t="s">
        <v>10</v>
      </c>
      <c r="F2503" t="s">
        <v>15</v>
      </c>
      <c r="G2503" t="b">
        <v>0</v>
      </c>
      <c r="I2503">
        <v>46</v>
      </c>
      <c r="J2503" t="b">
        <v>0</v>
      </c>
      <c r="K2503">
        <f>YEAR(Table1[[#This Row],[Patient Admission Date]])</f>
        <v>2023</v>
      </c>
      <c r="L2503" t="str">
        <f>TEXT(Table1[[#This Row],[Patient Admission Date]],"mmm")</f>
        <v>Oct</v>
      </c>
      <c r="M2503" t="str">
        <f>TEXT(Table1[[#This Row],[Patient Admission Date]],"ddd")</f>
        <v>Wed</v>
      </c>
      <c r="N2503" t="str">
        <f>TEXT(INT(HOUR(Table1[[#This Row],[Patient Admission Date]])/3)*3,"00")&amp;"-"&amp;TEXT(INT(HOUR(Table1[[#This Row],[Patient Admission Date]])/3)*3+3,"00")</f>
        <v>06-09</v>
      </c>
      <c r="O2503" t="str" cm="1">
        <f t="array" ref="O2503">_xlfn.IFS(Table1[[#This Row],[Patient Age]]&lt;=14,"0-14",Table1[[#This Row],[Patient Age]]&lt;=29,"15-29",Table1[[#This Row],[Patient Age]]&lt;=44,"30-44",Table1[[#This Row],[Patient Age]]&lt;=59,"45-59",Table1[[#This Row],[Patient Age]]&lt;=74,"60-74",TRUE,"75+")</f>
        <v>30-44</v>
      </c>
      <c r="P2503" t="str" cm="1">
        <f t="array" ref="P2503">_xlfn.IFS(Table1[[#This Row],[Patient Waittime]]&lt;=15,"0-15",Table1[[#This Row],[Patient Waittime]]&lt;=30,"16-30",Table1[[#This Row],[Patient Waittime]]&lt;=45,"31-45",Table1[[#This Row],[Patient Waittime]]&lt;=60,"46-60",TRUE,"60+")</f>
        <v>46-60</v>
      </c>
      <c r="Q2503">
        <f>--(Table1[[#This Row],[Patient Waittime]]&lt;=30)</f>
        <v>0</v>
      </c>
      <c r="R2503">
        <f>--Table1[[#This Row],[Patient Admission Flag]]</f>
        <v>0</v>
      </c>
      <c r="S2503">
        <f>--AND(Table1[[#This Row],[WithinTarget]]=1,Table1[[#This Row],[Patient Satisfaction Score]]&gt;=7)</f>
        <v>0</v>
      </c>
      <c r="T2503" t="str">
        <f>IF(LEFT(Table1[[#This Row],[Patient Gender]],1)="F","Female","Male")</f>
        <v>Female</v>
      </c>
    </row>
    <row r="2504" spans="1:20" x14ac:dyDescent="0.3">
      <c r="A2504" t="s">
        <v>2608</v>
      </c>
      <c r="B2504" s="1">
        <v>45339.885416666664</v>
      </c>
      <c r="C2504" t="s">
        <v>13</v>
      </c>
      <c r="D2504">
        <v>77</v>
      </c>
      <c r="E2504" t="s">
        <v>10</v>
      </c>
      <c r="F2504" t="s">
        <v>15</v>
      </c>
      <c r="G2504" t="b">
        <v>0</v>
      </c>
      <c r="I2504">
        <v>54</v>
      </c>
      <c r="J2504" t="b">
        <v>0</v>
      </c>
      <c r="K2504">
        <f>YEAR(Table1[[#This Row],[Patient Admission Date]])</f>
        <v>2024</v>
      </c>
      <c r="L2504" t="str">
        <f>TEXT(Table1[[#This Row],[Patient Admission Date]],"mmm")</f>
        <v>Feb</v>
      </c>
      <c r="M2504" t="str">
        <f>TEXT(Table1[[#This Row],[Patient Admission Date]],"ddd")</f>
        <v>Sat</v>
      </c>
      <c r="N2504" t="str">
        <f>TEXT(INT(HOUR(Table1[[#This Row],[Patient Admission Date]])/3)*3,"00")&amp;"-"&amp;TEXT(INT(HOUR(Table1[[#This Row],[Patient Admission Date]])/3)*3+3,"00")</f>
        <v>21-24</v>
      </c>
      <c r="O2504" t="str" cm="1">
        <f t="array" ref="O2504">_xlfn.IFS(Table1[[#This Row],[Patient Age]]&lt;=14,"0-14",Table1[[#This Row],[Patient Age]]&lt;=29,"15-29",Table1[[#This Row],[Patient Age]]&lt;=44,"30-44",Table1[[#This Row],[Patient Age]]&lt;=59,"45-59",Table1[[#This Row],[Patient Age]]&lt;=74,"60-74",TRUE,"75+")</f>
        <v>75+</v>
      </c>
      <c r="P2504" t="str" cm="1">
        <f t="array" ref="P2504">_xlfn.IFS(Table1[[#This Row],[Patient Waittime]]&lt;=15,"0-15",Table1[[#This Row],[Patient Waittime]]&lt;=30,"16-30",Table1[[#This Row],[Patient Waittime]]&lt;=45,"31-45",Table1[[#This Row],[Patient Waittime]]&lt;=60,"46-60",TRUE,"60+")</f>
        <v>46-60</v>
      </c>
      <c r="Q2504">
        <f>--(Table1[[#This Row],[Patient Waittime]]&lt;=30)</f>
        <v>0</v>
      </c>
      <c r="R2504">
        <f>--Table1[[#This Row],[Patient Admission Flag]]</f>
        <v>0</v>
      </c>
      <c r="S2504">
        <f>--AND(Table1[[#This Row],[WithinTarget]]=1,Table1[[#This Row],[Patient Satisfaction Score]]&gt;=7)</f>
        <v>0</v>
      </c>
      <c r="T2504" t="str">
        <f>IF(LEFT(Table1[[#This Row],[Patient Gender]],1)="F","Female","Male")</f>
        <v>Female</v>
      </c>
    </row>
    <row r="2505" spans="1:20" x14ac:dyDescent="0.3">
      <c r="A2505" t="s">
        <v>2609</v>
      </c>
      <c r="B2505" s="1">
        <v>45463.305555555555</v>
      </c>
      <c r="C2505" t="s">
        <v>13</v>
      </c>
      <c r="D2505">
        <v>19</v>
      </c>
      <c r="E2505" t="s">
        <v>10</v>
      </c>
      <c r="F2505" t="s">
        <v>15</v>
      </c>
      <c r="G2505" t="b">
        <v>0</v>
      </c>
      <c r="I2505">
        <v>58</v>
      </c>
      <c r="J2505" t="b">
        <v>0</v>
      </c>
      <c r="K2505">
        <f>YEAR(Table1[[#This Row],[Patient Admission Date]])</f>
        <v>2024</v>
      </c>
      <c r="L2505" t="str">
        <f>TEXT(Table1[[#This Row],[Patient Admission Date]],"mmm")</f>
        <v>Jun</v>
      </c>
      <c r="M2505" t="str">
        <f>TEXT(Table1[[#This Row],[Patient Admission Date]],"ddd")</f>
        <v>Thu</v>
      </c>
      <c r="N2505" t="str">
        <f>TEXT(INT(HOUR(Table1[[#This Row],[Patient Admission Date]])/3)*3,"00")&amp;"-"&amp;TEXT(INT(HOUR(Table1[[#This Row],[Patient Admission Date]])/3)*3+3,"00")</f>
        <v>06-09</v>
      </c>
      <c r="O2505" t="str" cm="1">
        <f t="array" ref="O2505">_xlfn.IFS(Table1[[#This Row],[Patient Age]]&lt;=14,"0-14",Table1[[#This Row],[Patient Age]]&lt;=29,"15-29",Table1[[#This Row],[Patient Age]]&lt;=44,"30-44",Table1[[#This Row],[Patient Age]]&lt;=59,"45-59",Table1[[#This Row],[Patient Age]]&lt;=74,"60-74",TRUE,"75+")</f>
        <v>15-29</v>
      </c>
      <c r="P2505" t="str" cm="1">
        <f t="array" ref="P2505">_xlfn.IFS(Table1[[#This Row],[Patient Waittime]]&lt;=15,"0-15",Table1[[#This Row],[Patient Waittime]]&lt;=30,"16-30",Table1[[#This Row],[Patient Waittime]]&lt;=45,"31-45",Table1[[#This Row],[Patient Waittime]]&lt;=60,"46-60",TRUE,"60+")</f>
        <v>46-60</v>
      </c>
      <c r="Q2505">
        <f>--(Table1[[#This Row],[Patient Waittime]]&lt;=30)</f>
        <v>0</v>
      </c>
      <c r="R2505">
        <f>--Table1[[#This Row],[Patient Admission Flag]]</f>
        <v>0</v>
      </c>
      <c r="S2505">
        <f>--AND(Table1[[#This Row],[WithinTarget]]=1,Table1[[#This Row],[Patient Satisfaction Score]]&gt;=7)</f>
        <v>0</v>
      </c>
      <c r="T2505" t="str">
        <f>IF(LEFT(Table1[[#This Row],[Patient Gender]],1)="F","Female","Male")</f>
        <v>Female</v>
      </c>
    </row>
    <row r="2506" spans="1:20" x14ac:dyDescent="0.3">
      <c r="A2506" t="s">
        <v>2610</v>
      </c>
      <c r="B2506" s="1">
        <v>45261.552777777775</v>
      </c>
      <c r="C2506" t="s">
        <v>13</v>
      </c>
      <c r="D2506">
        <v>70</v>
      </c>
      <c r="E2506" t="s">
        <v>10</v>
      </c>
      <c r="F2506" t="s">
        <v>15</v>
      </c>
      <c r="G2506" t="b">
        <v>0</v>
      </c>
      <c r="I2506">
        <v>10</v>
      </c>
      <c r="J2506" t="b">
        <v>0</v>
      </c>
      <c r="K2506">
        <f>YEAR(Table1[[#This Row],[Patient Admission Date]])</f>
        <v>2023</v>
      </c>
      <c r="L2506" t="str">
        <f>TEXT(Table1[[#This Row],[Patient Admission Date]],"mmm")</f>
        <v>Dec</v>
      </c>
      <c r="M2506" t="str">
        <f>TEXT(Table1[[#This Row],[Patient Admission Date]],"ddd")</f>
        <v>Fri</v>
      </c>
      <c r="N2506" t="str">
        <f>TEXT(INT(HOUR(Table1[[#This Row],[Patient Admission Date]])/3)*3,"00")&amp;"-"&amp;TEXT(INT(HOUR(Table1[[#This Row],[Patient Admission Date]])/3)*3+3,"00")</f>
        <v>12-15</v>
      </c>
      <c r="O2506" t="str" cm="1">
        <f t="array" ref="O2506">_xlfn.IFS(Table1[[#This Row],[Patient Age]]&lt;=14,"0-14",Table1[[#This Row],[Patient Age]]&lt;=29,"15-29",Table1[[#This Row],[Patient Age]]&lt;=44,"30-44",Table1[[#This Row],[Patient Age]]&lt;=59,"45-59",Table1[[#This Row],[Patient Age]]&lt;=74,"60-74",TRUE,"75+")</f>
        <v>60-74</v>
      </c>
      <c r="P2506" t="str" cm="1">
        <f t="array" ref="P2506">_xlfn.IFS(Table1[[#This Row],[Patient Waittime]]&lt;=15,"0-15",Table1[[#This Row],[Patient Waittime]]&lt;=30,"16-30",Table1[[#This Row],[Patient Waittime]]&lt;=45,"31-45",Table1[[#This Row],[Patient Waittime]]&lt;=60,"46-60",TRUE,"60+")</f>
        <v>0-15</v>
      </c>
      <c r="Q2506">
        <f>--(Table1[[#This Row],[Patient Waittime]]&lt;=30)</f>
        <v>1</v>
      </c>
      <c r="R2506">
        <f>--Table1[[#This Row],[Patient Admission Flag]]</f>
        <v>0</v>
      </c>
      <c r="S2506">
        <f>--AND(Table1[[#This Row],[WithinTarget]]=1,Table1[[#This Row],[Patient Satisfaction Score]]&gt;=7)</f>
        <v>0</v>
      </c>
      <c r="T2506" t="str">
        <f>IF(LEFT(Table1[[#This Row],[Patient Gender]],1)="F","Female","Male")</f>
        <v>Female</v>
      </c>
    </row>
    <row r="2507" spans="1:20" x14ac:dyDescent="0.3">
      <c r="A2507" t="s">
        <v>2611</v>
      </c>
      <c r="B2507" s="1">
        <v>45232.481944444444</v>
      </c>
      <c r="C2507" t="s">
        <v>13</v>
      </c>
      <c r="D2507">
        <v>55</v>
      </c>
      <c r="E2507" t="s">
        <v>10</v>
      </c>
      <c r="F2507" t="s">
        <v>15</v>
      </c>
      <c r="G2507" t="b">
        <v>0</v>
      </c>
      <c r="I2507">
        <v>39</v>
      </c>
      <c r="J2507" t="b">
        <v>0</v>
      </c>
      <c r="K2507">
        <f>YEAR(Table1[[#This Row],[Patient Admission Date]])</f>
        <v>2023</v>
      </c>
      <c r="L2507" t="str">
        <f>TEXT(Table1[[#This Row],[Patient Admission Date]],"mmm")</f>
        <v>Nov</v>
      </c>
      <c r="M2507" t="str">
        <f>TEXT(Table1[[#This Row],[Patient Admission Date]],"ddd")</f>
        <v>Thu</v>
      </c>
      <c r="N2507" t="str">
        <f>TEXT(INT(HOUR(Table1[[#This Row],[Patient Admission Date]])/3)*3,"00")&amp;"-"&amp;TEXT(INT(HOUR(Table1[[#This Row],[Patient Admission Date]])/3)*3+3,"00")</f>
        <v>09-12</v>
      </c>
      <c r="O2507" t="str" cm="1">
        <f t="array" ref="O2507">_xlfn.IFS(Table1[[#This Row],[Patient Age]]&lt;=14,"0-14",Table1[[#This Row],[Patient Age]]&lt;=29,"15-29",Table1[[#This Row],[Patient Age]]&lt;=44,"30-44",Table1[[#This Row],[Patient Age]]&lt;=59,"45-59",Table1[[#This Row],[Patient Age]]&lt;=74,"60-74",TRUE,"75+")</f>
        <v>45-59</v>
      </c>
      <c r="P2507" t="str" cm="1">
        <f t="array" ref="P2507">_xlfn.IFS(Table1[[#This Row],[Patient Waittime]]&lt;=15,"0-15",Table1[[#This Row],[Patient Waittime]]&lt;=30,"16-30",Table1[[#This Row],[Patient Waittime]]&lt;=45,"31-45",Table1[[#This Row],[Patient Waittime]]&lt;=60,"46-60",TRUE,"60+")</f>
        <v>31-45</v>
      </c>
      <c r="Q2507">
        <f>--(Table1[[#This Row],[Patient Waittime]]&lt;=30)</f>
        <v>0</v>
      </c>
      <c r="R2507">
        <f>--Table1[[#This Row],[Patient Admission Flag]]</f>
        <v>0</v>
      </c>
      <c r="S2507">
        <f>--AND(Table1[[#This Row],[WithinTarget]]=1,Table1[[#This Row],[Patient Satisfaction Score]]&gt;=7)</f>
        <v>0</v>
      </c>
      <c r="T2507" t="str">
        <f>IF(LEFT(Table1[[#This Row],[Patient Gender]],1)="F","Female","Male")</f>
        <v>Female</v>
      </c>
    </row>
    <row r="2508" spans="1:20" x14ac:dyDescent="0.3">
      <c r="A2508" t="s">
        <v>2612</v>
      </c>
      <c r="B2508" s="1">
        <v>45412.040972222225</v>
      </c>
      <c r="C2508" t="s">
        <v>13</v>
      </c>
      <c r="D2508">
        <v>59</v>
      </c>
      <c r="E2508" t="s">
        <v>10</v>
      </c>
      <c r="F2508" t="s">
        <v>15</v>
      </c>
      <c r="G2508" t="b">
        <v>0</v>
      </c>
      <c r="I2508">
        <v>39</v>
      </c>
      <c r="J2508" t="b">
        <v>0</v>
      </c>
      <c r="K2508">
        <f>YEAR(Table1[[#This Row],[Patient Admission Date]])</f>
        <v>2024</v>
      </c>
      <c r="L2508" t="str">
        <f>TEXT(Table1[[#This Row],[Patient Admission Date]],"mmm")</f>
        <v>Apr</v>
      </c>
      <c r="M2508" t="str">
        <f>TEXT(Table1[[#This Row],[Patient Admission Date]],"ddd")</f>
        <v>Tue</v>
      </c>
      <c r="N2508" t="str">
        <f>TEXT(INT(HOUR(Table1[[#This Row],[Patient Admission Date]])/3)*3,"00")&amp;"-"&amp;TEXT(INT(HOUR(Table1[[#This Row],[Patient Admission Date]])/3)*3+3,"00")</f>
        <v>00-03</v>
      </c>
      <c r="O2508" t="str" cm="1">
        <f t="array" ref="O2508">_xlfn.IFS(Table1[[#This Row],[Patient Age]]&lt;=14,"0-14",Table1[[#This Row],[Patient Age]]&lt;=29,"15-29",Table1[[#This Row],[Patient Age]]&lt;=44,"30-44",Table1[[#This Row],[Patient Age]]&lt;=59,"45-59",Table1[[#This Row],[Patient Age]]&lt;=74,"60-74",TRUE,"75+")</f>
        <v>45-59</v>
      </c>
      <c r="P2508" t="str" cm="1">
        <f t="array" ref="P2508">_xlfn.IFS(Table1[[#This Row],[Patient Waittime]]&lt;=15,"0-15",Table1[[#This Row],[Patient Waittime]]&lt;=30,"16-30",Table1[[#This Row],[Patient Waittime]]&lt;=45,"31-45",Table1[[#This Row],[Patient Waittime]]&lt;=60,"46-60",TRUE,"60+")</f>
        <v>31-45</v>
      </c>
      <c r="Q2508">
        <f>--(Table1[[#This Row],[Patient Waittime]]&lt;=30)</f>
        <v>0</v>
      </c>
      <c r="R2508">
        <f>--Table1[[#This Row],[Patient Admission Flag]]</f>
        <v>0</v>
      </c>
      <c r="S2508">
        <f>--AND(Table1[[#This Row],[WithinTarget]]=1,Table1[[#This Row],[Patient Satisfaction Score]]&gt;=7)</f>
        <v>0</v>
      </c>
      <c r="T2508" t="str">
        <f>IF(LEFT(Table1[[#This Row],[Patient Gender]],1)="F","Female","Male")</f>
        <v>Female</v>
      </c>
    </row>
    <row r="2509" spans="1:20" x14ac:dyDescent="0.3">
      <c r="A2509" t="s">
        <v>2613</v>
      </c>
      <c r="B2509" s="1">
        <v>45554.97152777778</v>
      </c>
      <c r="C2509" t="s">
        <v>13</v>
      </c>
      <c r="D2509">
        <v>33</v>
      </c>
      <c r="E2509" t="s">
        <v>10</v>
      </c>
      <c r="F2509" t="s">
        <v>15</v>
      </c>
      <c r="G2509" t="b">
        <v>0</v>
      </c>
      <c r="I2509">
        <v>38</v>
      </c>
      <c r="J2509" t="b">
        <v>0</v>
      </c>
      <c r="K2509">
        <f>YEAR(Table1[[#This Row],[Patient Admission Date]])</f>
        <v>2024</v>
      </c>
      <c r="L2509" t="str">
        <f>TEXT(Table1[[#This Row],[Patient Admission Date]],"mmm")</f>
        <v>Sep</v>
      </c>
      <c r="M2509" t="str">
        <f>TEXT(Table1[[#This Row],[Patient Admission Date]],"ddd")</f>
        <v>Thu</v>
      </c>
      <c r="N2509" t="str">
        <f>TEXT(INT(HOUR(Table1[[#This Row],[Patient Admission Date]])/3)*3,"00")&amp;"-"&amp;TEXT(INT(HOUR(Table1[[#This Row],[Patient Admission Date]])/3)*3+3,"00")</f>
        <v>21-24</v>
      </c>
      <c r="O2509" t="str" cm="1">
        <f t="array" ref="O2509">_xlfn.IFS(Table1[[#This Row],[Patient Age]]&lt;=14,"0-14",Table1[[#This Row],[Patient Age]]&lt;=29,"15-29",Table1[[#This Row],[Patient Age]]&lt;=44,"30-44",Table1[[#This Row],[Patient Age]]&lt;=59,"45-59",Table1[[#This Row],[Patient Age]]&lt;=74,"60-74",TRUE,"75+")</f>
        <v>30-44</v>
      </c>
      <c r="P2509" t="str" cm="1">
        <f t="array" ref="P2509">_xlfn.IFS(Table1[[#This Row],[Patient Waittime]]&lt;=15,"0-15",Table1[[#This Row],[Patient Waittime]]&lt;=30,"16-30",Table1[[#This Row],[Patient Waittime]]&lt;=45,"31-45",Table1[[#This Row],[Patient Waittime]]&lt;=60,"46-60",TRUE,"60+")</f>
        <v>31-45</v>
      </c>
      <c r="Q2509">
        <f>--(Table1[[#This Row],[Patient Waittime]]&lt;=30)</f>
        <v>0</v>
      </c>
      <c r="R2509">
        <f>--Table1[[#This Row],[Patient Admission Flag]]</f>
        <v>0</v>
      </c>
      <c r="S2509">
        <f>--AND(Table1[[#This Row],[WithinTarget]]=1,Table1[[#This Row],[Patient Satisfaction Score]]&gt;=7)</f>
        <v>0</v>
      </c>
      <c r="T2509" t="str">
        <f>IF(LEFT(Table1[[#This Row],[Patient Gender]],1)="F","Female","Male")</f>
        <v>Female</v>
      </c>
    </row>
    <row r="2510" spans="1:20" x14ac:dyDescent="0.3">
      <c r="A2510" t="s">
        <v>2614</v>
      </c>
      <c r="B2510" s="1">
        <v>45191.872916666667</v>
      </c>
      <c r="C2510" t="s">
        <v>13</v>
      </c>
      <c r="D2510">
        <v>1</v>
      </c>
      <c r="E2510" t="s">
        <v>10</v>
      </c>
      <c r="F2510" t="s">
        <v>15</v>
      </c>
      <c r="G2510" t="b">
        <v>0</v>
      </c>
      <c r="I2510">
        <v>56</v>
      </c>
      <c r="J2510" t="b">
        <v>0</v>
      </c>
      <c r="K2510">
        <f>YEAR(Table1[[#This Row],[Patient Admission Date]])</f>
        <v>2023</v>
      </c>
      <c r="L2510" t="str">
        <f>TEXT(Table1[[#This Row],[Patient Admission Date]],"mmm")</f>
        <v>Sep</v>
      </c>
      <c r="M2510" t="str">
        <f>TEXT(Table1[[#This Row],[Patient Admission Date]],"ddd")</f>
        <v>Fri</v>
      </c>
      <c r="N2510" t="str">
        <f>TEXT(INT(HOUR(Table1[[#This Row],[Patient Admission Date]])/3)*3,"00")&amp;"-"&amp;TEXT(INT(HOUR(Table1[[#This Row],[Patient Admission Date]])/3)*3+3,"00")</f>
        <v>18-21</v>
      </c>
      <c r="O2510" t="str" cm="1">
        <f t="array" ref="O2510">_xlfn.IFS(Table1[[#This Row],[Patient Age]]&lt;=14,"0-14",Table1[[#This Row],[Patient Age]]&lt;=29,"15-29",Table1[[#This Row],[Patient Age]]&lt;=44,"30-44",Table1[[#This Row],[Patient Age]]&lt;=59,"45-59",Table1[[#This Row],[Patient Age]]&lt;=74,"60-74",TRUE,"75+")</f>
        <v>0-14</v>
      </c>
      <c r="P2510" t="str" cm="1">
        <f t="array" ref="P2510">_xlfn.IFS(Table1[[#This Row],[Patient Waittime]]&lt;=15,"0-15",Table1[[#This Row],[Patient Waittime]]&lt;=30,"16-30",Table1[[#This Row],[Patient Waittime]]&lt;=45,"31-45",Table1[[#This Row],[Patient Waittime]]&lt;=60,"46-60",TRUE,"60+")</f>
        <v>46-60</v>
      </c>
      <c r="Q2510">
        <f>--(Table1[[#This Row],[Patient Waittime]]&lt;=30)</f>
        <v>0</v>
      </c>
      <c r="R2510">
        <f>--Table1[[#This Row],[Patient Admission Flag]]</f>
        <v>0</v>
      </c>
      <c r="S2510">
        <f>--AND(Table1[[#This Row],[WithinTarget]]=1,Table1[[#This Row],[Patient Satisfaction Score]]&gt;=7)</f>
        <v>0</v>
      </c>
      <c r="T2510" t="str">
        <f>IF(LEFT(Table1[[#This Row],[Patient Gender]],1)="F","Female","Male")</f>
        <v>Female</v>
      </c>
    </row>
    <row r="2511" spans="1:20" x14ac:dyDescent="0.3">
      <c r="A2511" t="s">
        <v>2615</v>
      </c>
      <c r="B2511" s="1">
        <v>45026.183333333334</v>
      </c>
      <c r="C2511" t="s">
        <v>13</v>
      </c>
      <c r="D2511">
        <v>35</v>
      </c>
      <c r="E2511" t="s">
        <v>10</v>
      </c>
      <c r="F2511" t="s">
        <v>15</v>
      </c>
      <c r="G2511" t="b">
        <v>0</v>
      </c>
      <c r="I2511">
        <v>19</v>
      </c>
      <c r="J2511" t="b">
        <v>0</v>
      </c>
      <c r="K2511">
        <f>YEAR(Table1[[#This Row],[Patient Admission Date]])</f>
        <v>2023</v>
      </c>
      <c r="L2511" t="str">
        <f>TEXT(Table1[[#This Row],[Patient Admission Date]],"mmm")</f>
        <v>Apr</v>
      </c>
      <c r="M2511" t="str">
        <f>TEXT(Table1[[#This Row],[Patient Admission Date]],"ddd")</f>
        <v>Mon</v>
      </c>
      <c r="N2511" t="str">
        <f>TEXT(INT(HOUR(Table1[[#This Row],[Patient Admission Date]])/3)*3,"00")&amp;"-"&amp;TEXT(INT(HOUR(Table1[[#This Row],[Patient Admission Date]])/3)*3+3,"00")</f>
        <v>03-06</v>
      </c>
      <c r="O2511" t="str" cm="1">
        <f t="array" ref="O2511">_xlfn.IFS(Table1[[#This Row],[Patient Age]]&lt;=14,"0-14",Table1[[#This Row],[Patient Age]]&lt;=29,"15-29",Table1[[#This Row],[Patient Age]]&lt;=44,"30-44",Table1[[#This Row],[Patient Age]]&lt;=59,"45-59",Table1[[#This Row],[Patient Age]]&lt;=74,"60-74",TRUE,"75+")</f>
        <v>30-44</v>
      </c>
      <c r="P2511" t="str" cm="1">
        <f t="array" ref="P2511">_xlfn.IFS(Table1[[#This Row],[Patient Waittime]]&lt;=15,"0-15",Table1[[#This Row],[Patient Waittime]]&lt;=30,"16-30",Table1[[#This Row],[Patient Waittime]]&lt;=45,"31-45",Table1[[#This Row],[Patient Waittime]]&lt;=60,"46-60",TRUE,"60+")</f>
        <v>16-30</v>
      </c>
      <c r="Q2511">
        <f>--(Table1[[#This Row],[Patient Waittime]]&lt;=30)</f>
        <v>1</v>
      </c>
      <c r="R2511">
        <f>--Table1[[#This Row],[Patient Admission Flag]]</f>
        <v>0</v>
      </c>
      <c r="S2511">
        <f>--AND(Table1[[#This Row],[WithinTarget]]=1,Table1[[#This Row],[Patient Satisfaction Score]]&gt;=7)</f>
        <v>0</v>
      </c>
      <c r="T2511" t="str">
        <f>IF(LEFT(Table1[[#This Row],[Patient Gender]],1)="F","Female","Male")</f>
        <v>Female</v>
      </c>
    </row>
    <row r="2512" spans="1:20" x14ac:dyDescent="0.3">
      <c r="A2512" t="s">
        <v>2616</v>
      </c>
      <c r="B2512" s="1">
        <v>45414.836111111108</v>
      </c>
      <c r="C2512" t="s">
        <v>13</v>
      </c>
      <c r="D2512">
        <v>53</v>
      </c>
      <c r="E2512" t="s">
        <v>10</v>
      </c>
      <c r="F2512" t="s">
        <v>15</v>
      </c>
      <c r="G2512" t="b">
        <v>0</v>
      </c>
      <c r="I2512">
        <v>24</v>
      </c>
      <c r="J2512" t="b">
        <v>0</v>
      </c>
      <c r="K2512">
        <f>YEAR(Table1[[#This Row],[Patient Admission Date]])</f>
        <v>2024</v>
      </c>
      <c r="L2512" t="str">
        <f>TEXT(Table1[[#This Row],[Patient Admission Date]],"mmm")</f>
        <v>May</v>
      </c>
      <c r="M2512" t="str">
        <f>TEXT(Table1[[#This Row],[Patient Admission Date]],"ddd")</f>
        <v>Thu</v>
      </c>
      <c r="N2512" t="str">
        <f>TEXT(INT(HOUR(Table1[[#This Row],[Patient Admission Date]])/3)*3,"00")&amp;"-"&amp;TEXT(INT(HOUR(Table1[[#This Row],[Patient Admission Date]])/3)*3+3,"00")</f>
        <v>18-21</v>
      </c>
      <c r="O2512" t="str" cm="1">
        <f t="array" ref="O2512">_xlfn.IFS(Table1[[#This Row],[Patient Age]]&lt;=14,"0-14",Table1[[#This Row],[Patient Age]]&lt;=29,"15-29",Table1[[#This Row],[Patient Age]]&lt;=44,"30-44",Table1[[#This Row],[Patient Age]]&lt;=59,"45-59",Table1[[#This Row],[Patient Age]]&lt;=74,"60-74",TRUE,"75+")</f>
        <v>45-59</v>
      </c>
      <c r="P2512" t="str" cm="1">
        <f t="array" ref="P2512">_xlfn.IFS(Table1[[#This Row],[Patient Waittime]]&lt;=15,"0-15",Table1[[#This Row],[Patient Waittime]]&lt;=30,"16-30",Table1[[#This Row],[Patient Waittime]]&lt;=45,"31-45",Table1[[#This Row],[Patient Waittime]]&lt;=60,"46-60",TRUE,"60+")</f>
        <v>16-30</v>
      </c>
      <c r="Q2512">
        <f>--(Table1[[#This Row],[Patient Waittime]]&lt;=30)</f>
        <v>1</v>
      </c>
      <c r="R2512">
        <f>--Table1[[#This Row],[Patient Admission Flag]]</f>
        <v>0</v>
      </c>
      <c r="S2512">
        <f>--AND(Table1[[#This Row],[WithinTarget]]=1,Table1[[#This Row],[Patient Satisfaction Score]]&gt;=7)</f>
        <v>0</v>
      </c>
      <c r="T2512" t="str">
        <f>IF(LEFT(Table1[[#This Row],[Patient Gender]],1)="F","Female","Male")</f>
        <v>Female</v>
      </c>
    </row>
    <row r="2513" spans="1:20" x14ac:dyDescent="0.3">
      <c r="A2513" t="s">
        <v>2617</v>
      </c>
      <c r="B2513" s="1">
        <v>45082.78125</v>
      </c>
      <c r="C2513" t="s">
        <v>13</v>
      </c>
      <c r="D2513">
        <v>72</v>
      </c>
      <c r="E2513" t="s">
        <v>10</v>
      </c>
      <c r="F2513" t="s">
        <v>15</v>
      </c>
      <c r="G2513" t="b">
        <v>0</v>
      </c>
      <c r="I2513">
        <v>25</v>
      </c>
      <c r="J2513" t="b">
        <v>0</v>
      </c>
      <c r="K2513">
        <f>YEAR(Table1[[#This Row],[Patient Admission Date]])</f>
        <v>2023</v>
      </c>
      <c r="L2513" t="str">
        <f>TEXT(Table1[[#This Row],[Patient Admission Date]],"mmm")</f>
        <v>Jun</v>
      </c>
      <c r="M2513" t="str">
        <f>TEXT(Table1[[#This Row],[Patient Admission Date]],"ddd")</f>
        <v>Mon</v>
      </c>
      <c r="N2513" t="str">
        <f>TEXT(INT(HOUR(Table1[[#This Row],[Patient Admission Date]])/3)*3,"00")&amp;"-"&amp;TEXT(INT(HOUR(Table1[[#This Row],[Patient Admission Date]])/3)*3+3,"00")</f>
        <v>18-21</v>
      </c>
      <c r="O2513" t="str" cm="1">
        <f t="array" ref="O2513">_xlfn.IFS(Table1[[#This Row],[Patient Age]]&lt;=14,"0-14",Table1[[#This Row],[Patient Age]]&lt;=29,"15-29",Table1[[#This Row],[Patient Age]]&lt;=44,"30-44",Table1[[#This Row],[Patient Age]]&lt;=59,"45-59",Table1[[#This Row],[Patient Age]]&lt;=74,"60-74",TRUE,"75+")</f>
        <v>60-74</v>
      </c>
      <c r="P2513" t="str" cm="1">
        <f t="array" ref="P2513">_xlfn.IFS(Table1[[#This Row],[Patient Waittime]]&lt;=15,"0-15",Table1[[#This Row],[Patient Waittime]]&lt;=30,"16-30",Table1[[#This Row],[Patient Waittime]]&lt;=45,"31-45",Table1[[#This Row],[Patient Waittime]]&lt;=60,"46-60",TRUE,"60+")</f>
        <v>16-30</v>
      </c>
      <c r="Q2513">
        <f>--(Table1[[#This Row],[Patient Waittime]]&lt;=30)</f>
        <v>1</v>
      </c>
      <c r="R2513">
        <f>--Table1[[#This Row],[Patient Admission Flag]]</f>
        <v>0</v>
      </c>
      <c r="S2513">
        <f>--AND(Table1[[#This Row],[WithinTarget]]=1,Table1[[#This Row],[Patient Satisfaction Score]]&gt;=7)</f>
        <v>0</v>
      </c>
      <c r="T2513" t="str">
        <f>IF(LEFT(Table1[[#This Row],[Patient Gender]],1)="F","Female","Male")</f>
        <v>Female</v>
      </c>
    </row>
    <row r="2514" spans="1:20" x14ac:dyDescent="0.3">
      <c r="A2514" t="s">
        <v>2618</v>
      </c>
      <c r="B2514" s="1">
        <v>45264.650694444441</v>
      </c>
      <c r="C2514" t="s">
        <v>13</v>
      </c>
      <c r="D2514">
        <v>20</v>
      </c>
      <c r="E2514" t="s">
        <v>10</v>
      </c>
      <c r="F2514" t="s">
        <v>15</v>
      </c>
      <c r="G2514" t="b">
        <v>0</v>
      </c>
      <c r="I2514">
        <v>52</v>
      </c>
      <c r="J2514" t="b">
        <v>0</v>
      </c>
      <c r="K2514">
        <f>YEAR(Table1[[#This Row],[Patient Admission Date]])</f>
        <v>2023</v>
      </c>
      <c r="L2514" t="str">
        <f>TEXT(Table1[[#This Row],[Patient Admission Date]],"mmm")</f>
        <v>Dec</v>
      </c>
      <c r="M2514" t="str">
        <f>TEXT(Table1[[#This Row],[Patient Admission Date]],"ddd")</f>
        <v>Mon</v>
      </c>
      <c r="N2514" t="str">
        <f>TEXT(INT(HOUR(Table1[[#This Row],[Patient Admission Date]])/3)*3,"00")&amp;"-"&amp;TEXT(INT(HOUR(Table1[[#This Row],[Patient Admission Date]])/3)*3+3,"00")</f>
        <v>15-18</v>
      </c>
      <c r="O2514" t="str" cm="1">
        <f t="array" ref="O2514">_xlfn.IFS(Table1[[#This Row],[Patient Age]]&lt;=14,"0-14",Table1[[#This Row],[Patient Age]]&lt;=29,"15-29",Table1[[#This Row],[Patient Age]]&lt;=44,"30-44",Table1[[#This Row],[Patient Age]]&lt;=59,"45-59",Table1[[#This Row],[Patient Age]]&lt;=74,"60-74",TRUE,"75+")</f>
        <v>15-29</v>
      </c>
      <c r="P2514" t="str" cm="1">
        <f t="array" ref="P2514">_xlfn.IFS(Table1[[#This Row],[Patient Waittime]]&lt;=15,"0-15",Table1[[#This Row],[Patient Waittime]]&lt;=30,"16-30",Table1[[#This Row],[Patient Waittime]]&lt;=45,"31-45",Table1[[#This Row],[Patient Waittime]]&lt;=60,"46-60",TRUE,"60+")</f>
        <v>46-60</v>
      </c>
      <c r="Q2514">
        <f>--(Table1[[#This Row],[Patient Waittime]]&lt;=30)</f>
        <v>0</v>
      </c>
      <c r="R2514">
        <f>--Table1[[#This Row],[Patient Admission Flag]]</f>
        <v>0</v>
      </c>
      <c r="S2514">
        <f>--AND(Table1[[#This Row],[WithinTarget]]=1,Table1[[#This Row],[Patient Satisfaction Score]]&gt;=7)</f>
        <v>0</v>
      </c>
      <c r="T2514" t="str">
        <f>IF(LEFT(Table1[[#This Row],[Patient Gender]],1)="F","Female","Male")</f>
        <v>Female</v>
      </c>
    </row>
    <row r="2515" spans="1:20" x14ac:dyDescent="0.3">
      <c r="A2515" t="s">
        <v>2619</v>
      </c>
      <c r="B2515" s="1">
        <v>45152.150694444441</v>
      </c>
      <c r="C2515" t="s">
        <v>13</v>
      </c>
      <c r="D2515">
        <v>6</v>
      </c>
      <c r="E2515" t="s">
        <v>10</v>
      </c>
      <c r="F2515" t="s">
        <v>15</v>
      </c>
      <c r="G2515" t="b">
        <v>0</v>
      </c>
      <c r="I2515">
        <v>54</v>
      </c>
      <c r="J2515" t="b">
        <v>0</v>
      </c>
      <c r="K2515">
        <f>YEAR(Table1[[#This Row],[Patient Admission Date]])</f>
        <v>2023</v>
      </c>
      <c r="L2515" t="str">
        <f>TEXT(Table1[[#This Row],[Patient Admission Date]],"mmm")</f>
        <v>Aug</v>
      </c>
      <c r="M2515" t="str">
        <f>TEXT(Table1[[#This Row],[Patient Admission Date]],"ddd")</f>
        <v>Mon</v>
      </c>
      <c r="N2515" t="str">
        <f>TEXT(INT(HOUR(Table1[[#This Row],[Patient Admission Date]])/3)*3,"00")&amp;"-"&amp;TEXT(INT(HOUR(Table1[[#This Row],[Patient Admission Date]])/3)*3+3,"00")</f>
        <v>03-06</v>
      </c>
      <c r="O2515" t="str" cm="1">
        <f t="array" ref="O2515">_xlfn.IFS(Table1[[#This Row],[Patient Age]]&lt;=14,"0-14",Table1[[#This Row],[Patient Age]]&lt;=29,"15-29",Table1[[#This Row],[Patient Age]]&lt;=44,"30-44",Table1[[#This Row],[Patient Age]]&lt;=59,"45-59",Table1[[#This Row],[Patient Age]]&lt;=74,"60-74",TRUE,"75+")</f>
        <v>0-14</v>
      </c>
      <c r="P2515" t="str" cm="1">
        <f t="array" ref="P2515">_xlfn.IFS(Table1[[#This Row],[Patient Waittime]]&lt;=15,"0-15",Table1[[#This Row],[Patient Waittime]]&lt;=30,"16-30",Table1[[#This Row],[Patient Waittime]]&lt;=45,"31-45",Table1[[#This Row],[Patient Waittime]]&lt;=60,"46-60",TRUE,"60+")</f>
        <v>46-60</v>
      </c>
      <c r="Q2515">
        <f>--(Table1[[#This Row],[Patient Waittime]]&lt;=30)</f>
        <v>0</v>
      </c>
      <c r="R2515">
        <f>--Table1[[#This Row],[Patient Admission Flag]]</f>
        <v>0</v>
      </c>
      <c r="S2515">
        <f>--AND(Table1[[#This Row],[WithinTarget]]=1,Table1[[#This Row],[Patient Satisfaction Score]]&gt;=7)</f>
        <v>0</v>
      </c>
      <c r="T2515" t="str">
        <f>IF(LEFT(Table1[[#This Row],[Patient Gender]],1)="F","Female","Male")</f>
        <v>Female</v>
      </c>
    </row>
    <row r="2516" spans="1:20" x14ac:dyDescent="0.3">
      <c r="A2516" t="s">
        <v>2620</v>
      </c>
      <c r="B2516" s="1">
        <v>45478.058333333334</v>
      </c>
      <c r="C2516" t="s">
        <v>13</v>
      </c>
      <c r="D2516">
        <v>39</v>
      </c>
      <c r="E2516" t="s">
        <v>10</v>
      </c>
      <c r="F2516" t="s">
        <v>15</v>
      </c>
      <c r="G2516" t="b">
        <v>0</v>
      </c>
      <c r="I2516">
        <v>59</v>
      </c>
      <c r="J2516" t="b">
        <v>0</v>
      </c>
      <c r="K2516">
        <f>YEAR(Table1[[#This Row],[Patient Admission Date]])</f>
        <v>2024</v>
      </c>
      <c r="L2516" t="str">
        <f>TEXT(Table1[[#This Row],[Patient Admission Date]],"mmm")</f>
        <v>Jul</v>
      </c>
      <c r="M2516" t="str">
        <f>TEXT(Table1[[#This Row],[Patient Admission Date]],"ddd")</f>
        <v>Fri</v>
      </c>
      <c r="N2516" t="str">
        <f>TEXT(INT(HOUR(Table1[[#This Row],[Patient Admission Date]])/3)*3,"00")&amp;"-"&amp;TEXT(INT(HOUR(Table1[[#This Row],[Patient Admission Date]])/3)*3+3,"00")</f>
        <v>00-03</v>
      </c>
      <c r="O2516" t="str" cm="1">
        <f t="array" ref="O2516">_xlfn.IFS(Table1[[#This Row],[Patient Age]]&lt;=14,"0-14",Table1[[#This Row],[Patient Age]]&lt;=29,"15-29",Table1[[#This Row],[Patient Age]]&lt;=44,"30-44",Table1[[#This Row],[Patient Age]]&lt;=59,"45-59",Table1[[#This Row],[Patient Age]]&lt;=74,"60-74",TRUE,"75+")</f>
        <v>30-44</v>
      </c>
      <c r="P2516" t="str" cm="1">
        <f t="array" ref="P2516">_xlfn.IFS(Table1[[#This Row],[Patient Waittime]]&lt;=15,"0-15",Table1[[#This Row],[Patient Waittime]]&lt;=30,"16-30",Table1[[#This Row],[Patient Waittime]]&lt;=45,"31-45",Table1[[#This Row],[Patient Waittime]]&lt;=60,"46-60",TRUE,"60+")</f>
        <v>46-60</v>
      </c>
      <c r="Q2516">
        <f>--(Table1[[#This Row],[Patient Waittime]]&lt;=30)</f>
        <v>0</v>
      </c>
      <c r="R2516">
        <f>--Table1[[#This Row],[Patient Admission Flag]]</f>
        <v>0</v>
      </c>
      <c r="S2516">
        <f>--AND(Table1[[#This Row],[WithinTarget]]=1,Table1[[#This Row],[Patient Satisfaction Score]]&gt;=7)</f>
        <v>0</v>
      </c>
      <c r="T2516" t="str">
        <f>IF(LEFT(Table1[[#This Row],[Patient Gender]],1)="F","Female","Male")</f>
        <v>Female</v>
      </c>
    </row>
    <row r="2517" spans="1:20" x14ac:dyDescent="0.3">
      <c r="A2517" t="s">
        <v>2621</v>
      </c>
      <c r="B2517" s="1">
        <v>45546.001388888886</v>
      </c>
      <c r="C2517" t="s">
        <v>13</v>
      </c>
      <c r="D2517">
        <v>37</v>
      </c>
      <c r="E2517" t="s">
        <v>10</v>
      </c>
      <c r="F2517" t="s">
        <v>15</v>
      </c>
      <c r="G2517" t="b">
        <v>0</v>
      </c>
      <c r="I2517">
        <v>22</v>
      </c>
      <c r="J2517" t="b">
        <v>0</v>
      </c>
      <c r="K2517">
        <f>YEAR(Table1[[#This Row],[Patient Admission Date]])</f>
        <v>2024</v>
      </c>
      <c r="L2517" t="str">
        <f>TEXT(Table1[[#This Row],[Patient Admission Date]],"mmm")</f>
        <v>Sep</v>
      </c>
      <c r="M2517" t="str">
        <f>TEXT(Table1[[#This Row],[Patient Admission Date]],"ddd")</f>
        <v>Wed</v>
      </c>
      <c r="N2517" t="str">
        <f>TEXT(INT(HOUR(Table1[[#This Row],[Patient Admission Date]])/3)*3,"00")&amp;"-"&amp;TEXT(INT(HOUR(Table1[[#This Row],[Patient Admission Date]])/3)*3+3,"00")</f>
        <v>00-03</v>
      </c>
      <c r="O2517" t="str" cm="1">
        <f t="array" ref="O2517">_xlfn.IFS(Table1[[#This Row],[Patient Age]]&lt;=14,"0-14",Table1[[#This Row],[Patient Age]]&lt;=29,"15-29",Table1[[#This Row],[Patient Age]]&lt;=44,"30-44",Table1[[#This Row],[Patient Age]]&lt;=59,"45-59",Table1[[#This Row],[Patient Age]]&lt;=74,"60-74",TRUE,"75+")</f>
        <v>30-44</v>
      </c>
      <c r="P2517" t="str" cm="1">
        <f t="array" ref="P2517">_xlfn.IFS(Table1[[#This Row],[Patient Waittime]]&lt;=15,"0-15",Table1[[#This Row],[Patient Waittime]]&lt;=30,"16-30",Table1[[#This Row],[Patient Waittime]]&lt;=45,"31-45",Table1[[#This Row],[Patient Waittime]]&lt;=60,"46-60",TRUE,"60+")</f>
        <v>16-30</v>
      </c>
      <c r="Q2517">
        <f>--(Table1[[#This Row],[Patient Waittime]]&lt;=30)</f>
        <v>1</v>
      </c>
      <c r="R2517">
        <f>--Table1[[#This Row],[Patient Admission Flag]]</f>
        <v>0</v>
      </c>
      <c r="S2517">
        <f>--AND(Table1[[#This Row],[WithinTarget]]=1,Table1[[#This Row],[Patient Satisfaction Score]]&gt;=7)</f>
        <v>0</v>
      </c>
      <c r="T2517" t="str">
        <f>IF(LEFT(Table1[[#This Row],[Patient Gender]],1)="F","Female","Male")</f>
        <v>Female</v>
      </c>
    </row>
    <row r="2518" spans="1:20" x14ac:dyDescent="0.3">
      <c r="A2518" t="s">
        <v>2622</v>
      </c>
      <c r="B2518" s="1">
        <v>45309.649305555555</v>
      </c>
      <c r="C2518" t="s">
        <v>13</v>
      </c>
      <c r="D2518">
        <v>42</v>
      </c>
      <c r="E2518" t="s">
        <v>10</v>
      </c>
      <c r="F2518" t="s">
        <v>15</v>
      </c>
      <c r="G2518" t="b">
        <v>0</v>
      </c>
      <c r="I2518">
        <v>46</v>
      </c>
      <c r="J2518" t="b">
        <v>0</v>
      </c>
      <c r="K2518">
        <f>YEAR(Table1[[#This Row],[Patient Admission Date]])</f>
        <v>2024</v>
      </c>
      <c r="L2518" t="str">
        <f>TEXT(Table1[[#This Row],[Patient Admission Date]],"mmm")</f>
        <v>Jan</v>
      </c>
      <c r="M2518" t="str">
        <f>TEXT(Table1[[#This Row],[Patient Admission Date]],"ddd")</f>
        <v>Thu</v>
      </c>
      <c r="N2518" t="str">
        <f>TEXT(INT(HOUR(Table1[[#This Row],[Patient Admission Date]])/3)*3,"00")&amp;"-"&amp;TEXT(INT(HOUR(Table1[[#This Row],[Patient Admission Date]])/3)*3+3,"00")</f>
        <v>15-18</v>
      </c>
      <c r="O2518" t="str" cm="1">
        <f t="array" ref="O2518">_xlfn.IFS(Table1[[#This Row],[Patient Age]]&lt;=14,"0-14",Table1[[#This Row],[Patient Age]]&lt;=29,"15-29",Table1[[#This Row],[Patient Age]]&lt;=44,"30-44",Table1[[#This Row],[Patient Age]]&lt;=59,"45-59",Table1[[#This Row],[Patient Age]]&lt;=74,"60-74",TRUE,"75+")</f>
        <v>30-44</v>
      </c>
      <c r="P2518" t="str" cm="1">
        <f t="array" ref="P2518">_xlfn.IFS(Table1[[#This Row],[Patient Waittime]]&lt;=15,"0-15",Table1[[#This Row],[Patient Waittime]]&lt;=30,"16-30",Table1[[#This Row],[Patient Waittime]]&lt;=45,"31-45",Table1[[#This Row],[Patient Waittime]]&lt;=60,"46-60",TRUE,"60+")</f>
        <v>46-60</v>
      </c>
      <c r="Q2518">
        <f>--(Table1[[#This Row],[Patient Waittime]]&lt;=30)</f>
        <v>0</v>
      </c>
      <c r="R2518">
        <f>--Table1[[#This Row],[Patient Admission Flag]]</f>
        <v>0</v>
      </c>
      <c r="S2518">
        <f>--AND(Table1[[#This Row],[WithinTarget]]=1,Table1[[#This Row],[Patient Satisfaction Score]]&gt;=7)</f>
        <v>0</v>
      </c>
      <c r="T2518" t="str">
        <f>IF(LEFT(Table1[[#This Row],[Patient Gender]],1)="F","Female","Male")</f>
        <v>Female</v>
      </c>
    </row>
    <row r="2519" spans="1:20" x14ac:dyDescent="0.3">
      <c r="A2519" t="s">
        <v>2623</v>
      </c>
      <c r="B2519" s="1">
        <v>45040.743750000001</v>
      </c>
      <c r="C2519" t="s">
        <v>13</v>
      </c>
      <c r="D2519">
        <v>74</v>
      </c>
      <c r="E2519" t="s">
        <v>10</v>
      </c>
      <c r="F2519" t="s">
        <v>15</v>
      </c>
      <c r="G2519" t="b">
        <v>0</v>
      </c>
      <c r="I2519">
        <v>16</v>
      </c>
      <c r="J2519" t="b">
        <v>0</v>
      </c>
      <c r="K2519">
        <f>YEAR(Table1[[#This Row],[Patient Admission Date]])</f>
        <v>2023</v>
      </c>
      <c r="L2519" t="str">
        <f>TEXT(Table1[[#This Row],[Patient Admission Date]],"mmm")</f>
        <v>Apr</v>
      </c>
      <c r="M2519" t="str">
        <f>TEXT(Table1[[#This Row],[Patient Admission Date]],"ddd")</f>
        <v>Mon</v>
      </c>
      <c r="N2519" t="str">
        <f>TEXT(INT(HOUR(Table1[[#This Row],[Patient Admission Date]])/3)*3,"00")&amp;"-"&amp;TEXT(INT(HOUR(Table1[[#This Row],[Patient Admission Date]])/3)*3+3,"00")</f>
        <v>15-18</v>
      </c>
      <c r="O2519" t="str" cm="1">
        <f t="array" ref="O2519">_xlfn.IFS(Table1[[#This Row],[Patient Age]]&lt;=14,"0-14",Table1[[#This Row],[Patient Age]]&lt;=29,"15-29",Table1[[#This Row],[Patient Age]]&lt;=44,"30-44",Table1[[#This Row],[Patient Age]]&lt;=59,"45-59",Table1[[#This Row],[Patient Age]]&lt;=74,"60-74",TRUE,"75+")</f>
        <v>60-74</v>
      </c>
      <c r="P2519" t="str" cm="1">
        <f t="array" ref="P2519">_xlfn.IFS(Table1[[#This Row],[Patient Waittime]]&lt;=15,"0-15",Table1[[#This Row],[Patient Waittime]]&lt;=30,"16-30",Table1[[#This Row],[Patient Waittime]]&lt;=45,"31-45",Table1[[#This Row],[Patient Waittime]]&lt;=60,"46-60",TRUE,"60+")</f>
        <v>16-30</v>
      </c>
      <c r="Q2519">
        <f>--(Table1[[#This Row],[Patient Waittime]]&lt;=30)</f>
        <v>1</v>
      </c>
      <c r="R2519">
        <f>--Table1[[#This Row],[Patient Admission Flag]]</f>
        <v>0</v>
      </c>
      <c r="S2519">
        <f>--AND(Table1[[#This Row],[WithinTarget]]=1,Table1[[#This Row],[Patient Satisfaction Score]]&gt;=7)</f>
        <v>0</v>
      </c>
      <c r="T2519" t="str">
        <f>IF(LEFT(Table1[[#This Row],[Patient Gender]],1)="F","Female","Male")</f>
        <v>Female</v>
      </c>
    </row>
    <row r="2520" spans="1:20" x14ac:dyDescent="0.3">
      <c r="A2520" t="s">
        <v>2624</v>
      </c>
      <c r="B2520" s="1">
        <v>45275.255555555559</v>
      </c>
      <c r="C2520" t="s">
        <v>13</v>
      </c>
      <c r="D2520">
        <v>21</v>
      </c>
      <c r="E2520" t="s">
        <v>10</v>
      </c>
      <c r="F2520" t="s">
        <v>15</v>
      </c>
      <c r="G2520" t="b">
        <v>0</v>
      </c>
      <c r="I2520">
        <v>27</v>
      </c>
      <c r="J2520" t="b">
        <v>0</v>
      </c>
      <c r="K2520">
        <f>YEAR(Table1[[#This Row],[Patient Admission Date]])</f>
        <v>2023</v>
      </c>
      <c r="L2520" t="str">
        <f>TEXT(Table1[[#This Row],[Patient Admission Date]],"mmm")</f>
        <v>Dec</v>
      </c>
      <c r="M2520" t="str">
        <f>TEXT(Table1[[#This Row],[Patient Admission Date]],"ddd")</f>
        <v>Fri</v>
      </c>
      <c r="N2520" t="str">
        <f>TEXT(INT(HOUR(Table1[[#This Row],[Patient Admission Date]])/3)*3,"00")&amp;"-"&amp;TEXT(INT(HOUR(Table1[[#This Row],[Patient Admission Date]])/3)*3+3,"00")</f>
        <v>06-09</v>
      </c>
      <c r="O2520" t="str" cm="1">
        <f t="array" ref="O2520">_xlfn.IFS(Table1[[#This Row],[Patient Age]]&lt;=14,"0-14",Table1[[#This Row],[Patient Age]]&lt;=29,"15-29",Table1[[#This Row],[Patient Age]]&lt;=44,"30-44",Table1[[#This Row],[Patient Age]]&lt;=59,"45-59",Table1[[#This Row],[Patient Age]]&lt;=74,"60-74",TRUE,"75+")</f>
        <v>15-29</v>
      </c>
      <c r="P2520" t="str" cm="1">
        <f t="array" ref="P2520">_xlfn.IFS(Table1[[#This Row],[Patient Waittime]]&lt;=15,"0-15",Table1[[#This Row],[Patient Waittime]]&lt;=30,"16-30",Table1[[#This Row],[Patient Waittime]]&lt;=45,"31-45",Table1[[#This Row],[Patient Waittime]]&lt;=60,"46-60",TRUE,"60+")</f>
        <v>16-30</v>
      </c>
      <c r="Q2520">
        <f>--(Table1[[#This Row],[Patient Waittime]]&lt;=30)</f>
        <v>1</v>
      </c>
      <c r="R2520">
        <f>--Table1[[#This Row],[Patient Admission Flag]]</f>
        <v>0</v>
      </c>
      <c r="S2520">
        <f>--AND(Table1[[#This Row],[WithinTarget]]=1,Table1[[#This Row],[Patient Satisfaction Score]]&gt;=7)</f>
        <v>0</v>
      </c>
      <c r="T2520" t="str">
        <f>IF(LEFT(Table1[[#This Row],[Patient Gender]],1)="F","Female","Male")</f>
        <v>Female</v>
      </c>
    </row>
    <row r="2521" spans="1:20" x14ac:dyDescent="0.3">
      <c r="A2521" t="s">
        <v>2625</v>
      </c>
      <c r="B2521" s="1">
        <v>45078.771527777775</v>
      </c>
      <c r="C2521" t="s">
        <v>13</v>
      </c>
      <c r="D2521">
        <v>79</v>
      </c>
      <c r="E2521" t="s">
        <v>10</v>
      </c>
      <c r="F2521" t="s">
        <v>15</v>
      </c>
      <c r="G2521" t="b">
        <v>0</v>
      </c>
      <c r="I2521">
        <v>44</v>
      </c>
      <c r="J2521" t="b">
        <v>0</v>
      </c>
      <c r="K2521">
        <f>YEAR(Table1[[#This Row],[Patient Admission Date]])</f>
        <v>2023</v>
      </c>
      <c r="L2521" t="str">
        <f>TEXT(Table1[[#This Row],[Patient Admission Date]],"mmm")</f>
        <v>Jun</v>
      </c>
      <c r="M2521" t="str">
        <f>TEXT(Table1[[#This Row],[Patient Admission Date]],"ddd")</f>
        <v>Thu</v>
      </c>
      <c r="N2521" t="str">
        <f>TEXT(INT(HOUR(Table1[[#This Row],[Patient Admission Date]])/3)*3,"00")&amp;"-"&amp;TEXT(INT(HOUR(Table1[[#This Row],[Patient Admission Date]])/3)*3+3,"00")</f>
        <v>18-21</v>
      </c>
      <c r="O2521" t="str" cm="1">
        <f t="array" ref="O2521">_xlfn.IFS(Table1[[#This Row],[Patient Age]]&lt;=14,"0-14",Table1[[#This Row],[Patient Age]]&lt;=29,"15-29",Table1[[#This Row],[Patient Age]]&lt;=44,"30-44",Table1[[#This Row],[Patient Age]]&lt;=59,"45-59",Table1[[#This Row],[Patient Age]]&lt;=74,"60-74",TRUE,"75+")</f>
        <v>75+</v>
      </c>
      <c r="P2521" t="str" cm="1">
        <f t="array" ref="P2521">_xlfn.IFS(Table1[[#This Row],[Patient Waittime]]&lt;=15,"0-15",Table1[[#This Row],[Patient Waittime]]&lt;=30,"16-30",Table1[[#This Row],[Patient Waittime]]&lt;=45,"31-45",Table1[[#This Row],[Patient Waittime]]&lt;=60,"46-60",TRUE,"60+")</f>
        <v>31-45</v>
      </c>
      <c r="Q2521">
        <f>--(Table1[[#This Row],[Patient Waittime]]&lt;=30)</f>
        <v>0</v>
      </c>
      <c r="R2521">
        <f>--Table1[[#This Row],[Patient Admission Flag]]</f>
        <v>0</v>
      </c>
      <c r="S2521">
        <f>--AND(Table1[[#This Row],[WithinTarget]]=1,Table1[[#This Row],[Patient Satisfaction Score]]&gt;=7)</f>
        <v>0</v>
      </c>
      <c r="T2521" t="str">
        <f>IF(LEFT(Table1[[#This Row],[Patient Gender]],1)="F","Female","Male")</f>
        <v>Female</v>
      </c>
    </row>
    <row r="2522" spans="1:20" x14ac:dyDescent="0.3">
      <c r="A2522" t="s">
        <v>2626</v>
      </c>
      <c r="B2522" s="1">
        <v>45538.554166666669</v>
      </c>
      <c r="C2522" t="s">
        <v>13</v>
      </c>
      <c r="D2522">
        <v>62</v>
      </c>
      <c r="E2522" t="s">
        <v>10</v>
      </c>
      <c r="F2522" t="s">
        <v>15</v>
      </c>
      <c r="G2522" t="b">
        <v>0</v>
      </c>
      <c r="H2522">
        <v>0</v>
      </c>
      <c r="I2522">
        <v>47</v>
      </c>
      <c r="J2522" t="b">
        <v>0</v>
      </c>
      <c r="K2522">
        <f>YEAR(Table1[[#This Row],[Patient Admission Date]])</f>
        <v>2024</v>
      </c>
      <c r="L2522" t="str">
        <f>TEXT(Table1[[#This Row],[Patient Admission Date]],"mmm")</f>
        <v>Sep</v>
      </c>
      <c r="M2522" t="str">
        <f>TEXT(Table1[[#This Row],[Patient Admission Date]],"ddd")</f>
        <v>Tue</v>
      </c>
      <c r="N2522" t="str">
        <f>TEXT(INT(HOUR(Table1[[#This Row],[Patient Admission Date]])/3)*3,"00")&amp;"-"&amp;TEXT(INT(HOUR(Table1[[#This Row],[Patient Admission Date]])/3)*3+3,"00")</f>
        <v>12-15</v>
      </c>
      <c r="O2522" t="str" cm="1">
        <f t="array" ref="O2522">_xlfn.IFS(Table1[[#This Row],[Patient Age]]&lt;=14,"0-14",Table1[[#This Row],[Patient Age]]&lt;=29,"15-29",Table1[[#This Row],[Patient Age]]&lt;=44,"30-44",Table1[[#This Row],[Patient Age]]&lt;=59,"45-59",Table1[[#This Row],[Patient Age]]&lt;=74,"60-74",TRUE,"75+")</f>
        <v>60-74</v>
      </c>
      <c r="P2522" t="str" cm="1">
        <f t="array" ref="P2522">_xlfn.IFS(Table1[[#This Row],[Patient Waittime]]&lt;=15,"0-15",Table1[[#This Row],[Patient Waittime]]&lt;=30,"16-30",Table1[[#This Row],[Patient Waittime]]&lt;=45,"31-45",Table1[[#This Row],[Patient Waittime]]&lt;=60,"46-60",TRUE,"60+")</f>
        <v>46-60</v>
      </c>
      <c r="Q2522">
        <f>--(Table1[[#This Row],[Patient Waittime]]&lt;=30)</f>
        <v>0</v>
      </c>
      <c r="R2522">
        <f>--Table1[[#This Row],[Patient Admission Flag]]</f>
        <v>0</v>
      </c>
      <c r="S2522">
        <f>--AND(Table1[[#This Row],[WithinTarget]]=1,Table1[[#This Row],[Patient Satisfaction Score]]&gt;=7)</f>
        <v>0</v>
      </c>
      <c r="T2522" t="str">
        <f>IF(LEFT(Table1[[#This Row],[Patient Gender]],1)="F","Female","Male")</f>
        <v>Female</v>
      </c>
    </row>
    <row r="2523" spans="1:20" x14ac:dyDescent="0.3">
      <c r="A2523" t="s">
        <v>2627</v>
      </c>
      <c r="B2523" s="1">
        <v>45074.554861111108</v>
      </c>
      <c r="C2523" t="s">
        <v>13</v>
      </c>
      <c r="D2523">
        <v>77</v>
      </c>
      <c r="E2523" t="s">
        <v>10</v>
      </c>
      <c r="F2523" t="s">
        <v>15</v>
      </c>
      <c r="G2523" t="b">
        <v>0</v>
      </c>
      <c r="H2523">
        <v>0</v>
      </c>
      <c r="I2523">
        <v>52</v>
      </c>
      <c r="J2523" t="b">
        <v>0</v>
      </c>
      <c r="K2523">
        <f>YEAR(Table1[[#This Row],[Patient Admission Date]])</f>
        <v>2023</v>
      </c>
      <c r="L2523" t="str">
        <f>TEXT(Table1[[#This Row],[Patient Admission Date]],"mmm")</f>
        <v>May</v>
      </c>
      <c r="M2523" t="str">
        <f>TEXT(Table1[[#This Row],[Patient Admission Date]],"ddd")</f>
        <v>Sun</v>
      </c>
      <c r="N2523" t="str">
        <f>TEXT(INT(HOUR(Table1[[#This Row],[Patient Admission Date]])/3)*3,"00")&amp;"-"&amp;TEXT(INT(HOUR(Table1[[#This Row],[Patient Admission Date]])/3)*3+3,"00")</f>
        <v>12-15</v>
      </c>
      <c r="O2523" t="str" cm="1">
        <f t="array" ref="O2523">_xlfn.IFS(Table1[[#This Row],[Patient Age]]&lt;=14,"0-14",Table1[[#This Row],[Patient Age]]&lt;=29,"15-29",Table1[[#This Row],[Patient Age]]&lt;=44,"30-44",Table1[[#This Row],[Patient Age]]&lt;=59,"45-59",Table1[[#This Row],[Patient Age]]&lt;=74,"60-74",TRUE,"75+")</f>
        <v>75+</v>
      </c>
      <c r="P2523" t="str" cm="1">
        <f t="array" ref="P2523">_xlfn.IFS(Table1[[#This Row],[Patient Waittime]]&lt;=15,"0-15",Table1[[#This Row],[Patient Waittime]]&lt;=30,"16-30",Table1[[#This Row],[Patient Waittime]]&lt;=45,"31-45",Table1[[#This Row],[Patient Waittime]]&lt;=60,"46-60",TRUE,"60+")</f>
        <v>46-60</v>
      </c>
      <c r="Q2523">
        <f>--(Table1[[#This Row],[Patient Waittime]]&lt;=30)</f>
        <v>0</v>
      </c>
      <c r="R2523">
        <f>--Table1[[#This Row],[Patient Admission Flag]]</f>
        <v>0</v>
      </c>
      <c r="S2523">
        <f>--AND(Table1[[#This Row],[WithinTarget]]=1,Table1[[#This Row],[Patient Satisfaction Score]]&gt;=7)</f>
        <v>0</v>
      </c>
      <c r="T2523" t="str">
        <f>IF(LEFT(Table1[[#This Row],[Patient Gender]],1)="F","Female","Male")</f>
        <v>Female</v>
      </c>
    </row>
    <row r="2524" spans="1:20" x14ac:dyDescent="0.3">
      <c r="A2524" t="s">
        <v>2628</v>
      </c>
      <c r="B2524" s="1">
        <v>45594.384027777778</v>
      </c>
      <c r="C2524" t="s">
        <v>13</v>
      </c>
      <c r="D2524">
        <v>21</v>
      </c>
      <c r="E2524" t="s">
        <v>10</v>
      </c>
      <c r="F2524" t="s">
        <v>15</v>
      </c>
      <c r="G2524" t="b">
        <v>0</v>
      </c>
      <c r="H2524">
        <v>0</v>
      </c>
      <c r="I2524">
        <v>24</v>
      </c>
      <c r="J2524" t="b">
        <v>0</v>
      </c>
      <c r="K2524">
        <f>YEAR(Table1[[#This Row],[Patient Admission Date]])</f>
        <v>2024</v>
      </c>
      <c r="L2524" t="str">
        <f>TEXT(Table1[[#This Row],[Patient Admission Date]],"mmm")</f>
        <v>Oct</v>
      </c>
      <c r="M2524" t="str">
        <f>TEXT(Table1[[#This Row],[Patient Admission Date]],"ddd")</f>
        <v>Tue</v>
      </c>
      <c r="N2524" t="str">
        <f>TEXT(INT(HOUR(Table1[[#This Row],[Patient Admission Date]])/3)*3,"00")&amp;"-"&amp;TEXT(INT(HOUR(Table1[[#This Row],[Patient Admission Date]])/3)*3+3,"00")</f>
        <v>09-12</v>
      </c>
      <c r="O2524" t="str" cm="1">
        <f t="array" ref="O2524">_xlfn.IFS(Table1[[#This Row],[Patient Age]]&lt;=14,"0-14",Table1[[#This Row],[Patient Age]]&lt;=29,"15-29",Table1[[#This Row],[Patient Age]]&lt;=44,"30-44",Table1[[#This Row],[Patient Age]]&lt;=59,"45-59",Table1[[#This Row],[Patient Age]]&lt;=74,"60-74",TRUE,"75+")</f>
        <v>15-29</v>
      </c>
      <c r="P2524" t="str" cm="1">
        <f t="array" ref="P2524">_xlfn.IFS(Table1[[#This Row],[Patient Waittime]]&lt;=15,"0-15",Table1[[#This Row],[Patient Waittime]]&lt;=30,"16-30",Table1[[#This Row],[Patient Waittime]]&lt;=45,"31-45",Table1[[#This Row],[Patient Waittime]]&lt;=60,"46-60",TRUE,"60+")</f>
        <v>16-30</v>
      </c>
      <c r="Q2524">
        <f>--(Table1[[#This Row],[Patient Waittime]]&lt;=30)</f>
        <v>1</v>
      </c>
      <c r="R2524">
        <f>--Table1[[#This Row],[Patient Admission Flag]]</f>
        <v>0</v>
      </c>
      <c r="S2524">
        <f>--AND(Table1[[#This Row],[WithinTarget]]=1,Table1[[#This Row],[Patient Satisfaction Score]]&gt;=7)</f>
        <v>0</v>
      </c>
      <c r="T2524" t="str">
        <f>IF(LEFT(Table1[[#This Row],[Patient Gender]],1)="F","Female","Male")</f>
        <v>Female</v>
      </c>
    </row>
    <row r="2525" spans="1:20" x14ac:dyDescent="0.3">
      <c r="A2525" t="s">
        <v>2629</v>
      </c>
      <c r="B2525" s="1">
        <v>45435.980555555558</v>
      </c>
      <c r="C2525" t="s">
        <v>13</v>
      </c>
      <c r="D2525">
        <v>26</v>
      </c>
      <c r="E2525" t="s">
        <v>10</v>
      </c>
      <c r="F2525" t="s">
        <v>15</v>
      </c>
      <c r="G2525" t="b">
        <v>0</v>
      </c>
      <c r="H2525">
        <v>1</v>
      </c>
      <c r="I2525">
        <v>37</v>
      </c>
      <c r="J2525" t="b">
        <v>0</v>
      </c>
      <c r="K2525">
        <f>YEAR(Table1[[#This Row],[Patient Admission Date]])</f>
        <v>2024</v>
      </c>
      <c r="L2525" t="str">
        <f>TEXT(Table1[[#This Row],[Patient Admission Date]],"mmm")</f>
        <v>May</v>
      </c>
      <c r="M2525" t="str">
        <f>TEXT(Table1[[#This Row],[Patient Admission Date]],"ddd")</f>
        <v>Thu</v>
      </c>
      <c r="N2525" t="str">
        <f>TEXT(INT(HOUR(Table1[[#This Row],[Patient Admission Date]])/3)*3,"00")&amp;"-"&amp;TEXT(INT(HOUR(Table1[[#This Row],[Patient Admission Date]])/3)*3+3,"00")</f>
        <v>21-24</v>
      </c>
      <c r="O2525" t="str" cm="1">
        <f t="array" ref="O2525">_xlfn.IFS(Table1[[#This Row],[Patient Age]]&lt;=14,"0-14",Table1[[#This Row],[Patient Age]]&lt;=29,"15-29",Table1[[#This Row],[Patient Age]]&lt;=44,"30-44",Table1[[#This Row],[Patient Age]]&lt;=59,"45-59",Table1[[#This Row],[Patient Age]]&lt;=74,"60-74",TRUE,"75+")</f>
        <v>15-29</v>
      </c>
      <c r="P2525" t="str" cm="1">
        <f t="array" ref="P2525">_xlfn.IFS(Table1[[#This Row],[Patient Waittime]]&lt;=15,"0-15",Table1[[#This Row],[Patient Waittime]]&lt;=30,"16-30",Table1[[#This Row],[Patient Waittime]]&lt;=45,"31-45",Table1[[#This Row],[Patient Waittime]]&lt;=60,"46-60",TRUE,"60+")</f>
        <v>31-45</v>
      </c>
      <c r="Q2525">
        <f>--(Table1[[#This Row],[Patient Waittime]]&lt;=30)</f>
        <v>0</v>
      </c>
      <c r="R2525">
        <f>--Table1[[#This Row],[Patient Admission Flag]]</f>
        <v>0</v>
      </c>
      <c r="S2525">
        <f>--AND(Table1[[#This Row],[WithinTarget]]=1,Table1[[#This Row],[Patient Satisfaction Score]]&gt;=7)</f>
        <v>0</v>
      </c>
      <c r="T2525" t="str">
        <f>IF(LEFT(Table1[[#This Row],[Patient Gender]],1)="F","Female","Male")</f>
        <v>Female</v>
      </c>
    </row>
    <row r="2526" spans="1:20" x14ac:dyDescent="0.3">
      <c r="A2526" t="s">
        <v>2630</v>
      </c>
      <c r="B2526" s="1">
        <v>45402.568749999999</v>
      </c>
      <c r="C2526" t="s">
        <v>13</v>
      </c>
      <c r="D2526">
        <v>57</v>
      </c>
      <c r="E2526" t="s">
        <v>10</v>
      </c>
      <c r="F2526" t="s">
        <v>15</v>
      </c>
      <c r="G2526" t="b">
        <v>0</v>
      </c>
      <c r="H2526">
        <v>1</v>
      </c>
      <c r="I2526">
        <v>28</v>
      </c>
      <c r="J2526" t="b">
        <v>0</v>
      </c>
      <c r="K2526">
        <f>YEAR(Table1[[#This Row],[Patient Admission Date]])</f>
        <v>2024</v>
      </c>
      <c r="L2526" t="str">
        <f>TEXT(Table1[[#This Row],[Patient Admission Date]],"mmm")</f>
        <v>Apr</v>
      </c>
      <c r="M2526" t="str">
        <f>TEXT(Table1[[#This Row],[Patient Admission Date]],"ddd")</f>
        <v>Sat</v>
      </c>
      <c r="N2526" t="str">
        <f>TEXT(INT(HOUR(Table1[[#This Row],[Patient Admission Date]])/3)*3,"00")&amp;"-"&amp;TEXT(INT(HOUR(Table1[[#This Row],[Patient Admission Date]])/3)*3+3,"00")</f>
        <v>12-15</v>
      </c>
      <c r="O2526" t="str" cm="1">
        <f t="array" ref="O2526">_xlfn.IFS(Table1[[#This Row],[Patient Age]]&lt;=14,"0-14",Table1[[#This Row],[Patient Age]]&lt;=29,"15-29",Table1[[#This Row],[Patient Age]]&lt;=44,"30-44",Table1[[#This Row],[Patient Age]]&lt;=59,"45-59",Table1[[#This Row],[Patient Age]]&lt;=74,"60-74",TRUE,"75+")</f>
        <v>45-59</v>
      </c>
      <c r="P2526" t="str" cm="1">
        <f t="array" ref="P2526">_xlfn.IFS(Table1[[#This Row],[Patient Waittime]]&lt;=15,"0-15",Table1[[#This Row],[Patient Waittime]]&lt;=30,"16-30",Table1[[#This Row],[Patient Waittime]]&lt;=45,"31-45",Table1[[#This Row],[Patient Waittime]]&lt;=60,"46-60",TRUE,"60+")</f>
        <v>16-30</v>
      </c>
      <c r="Q2526">
        <f>--(Table1[[#This Row],[Patient Waittime]]&lt;=30)</f>
        <v>1</v>
      </c>
      <c r="R2526">
        <f>--Table1[[#This Row],[Patient Admission Flag]]</f>
        <v>0</v>
      </c>
      <c r="S2526">
        <f>--AND(Table1[[#This Row],[WithinTarget]]=1,Table1[[#This Row],[Patient Satisfaction Score]]&gt;=7)</f>
        <v>0</v>
      </c>
      <c r="T2526" t="str">
        <f>IF(LEFT(Table1[[#This Row],[Patient Gender]],1)="F","Female","Male")</f>
        <v>Female</v>
      </c>
    </row>
    <row r="2527" spans="1:20" x14ac:dyDescent="0.3">
      <c r="A2527" t="s">
        <v>2631</v>
      </c>
      <c r="B2527" s="1">
        <v>45534.270833333336</v>
      </c>
      <c r="C2527" t="s">
        <v>13</v>
      </c>
      <c r="D2527">
        <v>33</v>
      </c>
      <c r="E2527" t="s">
        <v>10</v>
      </c>
      <c r="F2527" t="s">
        <v>15</v>
      </c>
      <c r="G2527" t="b">
        <v>0</v>
      </c>
      <c r="H2527">
        <v>2</v>
      </c>
      <c r="I2527">
        <v>32</v>
      </c>
      <c r="J2527" t="b">
        <v>0</v>
      </c>
      <c r="K2527">
        <f>YEAR(Table1[[#This Row],[Patient Admission Date]])</f>
        <v>2024</v>
      </c>
      <c r="L2527" t="str">
        <f>TEXT(Table1[[#This Row],[Patient Admission Date]],"mmm")</f>
        <v>Aug</v>
      </c>
      <c r="M2527" t="str">
        <f>TEXT(Table1[[#This Row],[Patient Admission Date]],"ddd")</f>
        <v>Fri</v>
      </c>
      <c r="N2527" t="str">
        <f>TEXT(INT(HOUR(Table1[[#This Row],[Patient Admission Date]])/3)*3,"00")&amp;"-"&amp;TEXT(INT(HOUR(Table1[[#This Row],[Patient Admission Date]])/3)*3+3,"00")</f>
        <v>06-09</v>
      </c>
      <c r="O2527" t="str" cm="1">
        <f t="array" ref="O2527">_xlfn.IFS(Table1[[#This Row],[Patient Age]]&lt;=14,"0-14",Table1[[#This Row],[Patient Age]]&lt;=29,"15-29",Table1[[#This Row],[Patient Age]]&lt;=44,"30-44",Table1[[#This Row],[Patient Age]]&lt;=59,"45-59",Table1[[#This Row],[Patient Age]]&lt;=74,"60-74",TRUE,"75+")</f>
        <v>30-44</v>
      </c>
      <c r="P2527" t="str" cm="1">
        <f t="array" ref="P2527">_xlfn.IFS(Table1[[#This Row],[Patient Waittime]]&lt;=15,"0-15",Table1[[#This Row],[Patient Waittime]]&lt;=30,"16-30",Table1[[#This Row],[Patient Waittime]]&lt;=45,"31-45",Table1[[#This Row],[Patient Waittime]]&lt;=60,"46-60",TRUE,"60+")</f>
        <v>31-45</v>
      </c>
      <c r="Q2527">
        <f>--(Table1[[#This Row],[Patient Waittime]]&lt;=30)</f>
        <v>0</v>
      </c>
      <c r="R2527">
        <f>--Table1[[#This Row],[Patient Admission Flag]]</f>
        <v>0</v>
      </c>
      <c r="S2527">
        <f>--AND(Table1[[#This Row],[WithinTarget]]=1,Table1[[#This Row],[Patient Satisfaction Score]]&gt;=7)</f>
        <v>0</v>
      </c>
      <c r="T2527" t="str">
        <f>IF(LEFT(Table1[[#This Row],[Patient Gender]],1)="F","Female","Male")</f>
        <v>Female</v>
      </c>
    </row>
    <row r="2528" spans="1:20" x14ac:dyDescent="0.3">
      <c r="A2528" t="s">
        <v>2632</v>
      </c>
      <c r="B2528" s="1">
        <v>45235.274305555555</v>
      </c>
      <c r="C2528" t="s">
        <v>13</v>
      </c>
      <c r="D2528">
        <v>15</v>
      </c>
      <c r="E2528" t="s">
        <v>10</v>
      </c>
      <c r="F2528" t="s">
        <v>15</v>
      </c>
      <c r="G2528" t="b">
        <v>0</v>
      </c>
      <c r="H2528">
        <v>2</v>
      </c>
      <c r="I2528">
        <v>43</v>
      </c>
      <c r="J2528" t="b">
        <v>0</v>
      </c>
      <c r="K2528">
        <f>YEAR(Table1[[#This Row],[Patient Admission Date]])</f>
        <v>2023</v>
      </c>
      <c r="L2528" t="str">
        <f>TEXT(Table1[[#This Row],[Patient Admission Date]],"mmm")</f>
        <v>Nov</v>
      </c>
      <c r="M2528" t="str">
        <f>TEXT(Table1[[#This Row],[Patient Admission Date]],"ddd")</f>
        <v>Sun</v>
      </c>
      <c r="N2528" t="str">
        <f>TEXT(INT(HOUR(Table1[[#This Row],[Patient Admission Date]])/3)*3,"00")&amp;"-"&amp;TEXT(INT(HOUR(Table1[[#This Row],[Patient Admission Date]])/3)*3+3,"00")</f>
        <v>06-09</v>
      </c>
      <c r="O2528" t="str" cm="1">
        <f t="array" ref="O2528">_xlfn.IFS(Table1[[#This Row],[Patient Age]]&lt;=14,"0-14",Table1[[#This Row],[Patient Age]]&lt;=29,"15-29",Table1[[#This Row],[Patient Age]]&lt;=44,"30-44",Table1[[#This Row],[Patient Age]]&lt;=59,"45-59",Table1[[#This Row],[Patient Age]]&lt;=74,"60-74",TRUE,"75+")</f>
        <v>15-29</v>
      </c>
      <c r="P2528" t="str" cm="1">
        <f t="array" ref="P2528">_xlfn.IFS(Table1[[#This Row],[Patient Waittime]]&lt;=15,"0-15",Table1[[#This Row],[Patient Waittime]]&lt;=30,"16-30",Table1[[#This Row],[Patient Waittime]]&lt;=45,"31-45",Table1[[#This Row],[Patient Waittime]]&lt;=60,"46-60",TRUE,"60+")</f>
        <v>31-45</v>
      </c>
      <c r="Q2528">
        <f>--(Table1[[#This Row],[Patient Waittime]]&lt;=30)</f>
        <v>0</v>
      </c>
      <c r="R2528">
        <f>--Table1[[#This Row],[Patient Admission Flag]]</f>
        <v>0</v>
      </c>
      <c r="S2528">
        <f>--AND(Table1[[#This Row],[WithinTarget]]=1,Table1[[#This Row],[Patient Satisfaction Score]]&gt;=7)</f>
        <v>0</v>
      </c>
      <c r="T2528" t="str">
        <f>IF(LEFT(Table1[[#This Row],[Patient Gender]],1)="F","Female","Male")</f>
        <v>Female</v>
      </c>
    </row>
    <row r="2529" spans="1:20" x14ac:dyDescent="0.3">
      <c r="A2529" t="s">
        <v>2633</v>
      </c>
      <c r="B2529" s="1">
        <v>45339.956250000003</v>
      </c>
      <c r="C2529" t="s">
        <v>13</v>
      </c>
      <c r="D2529">
        <v>5</v>
      </c>
      <c r="E2529" t="s">
        <v>10</v>
      </c>
      <c r="F2529" t="s">
        <v>15</v>
      </c>
      <c r="G2529" t="b">
        <v>0</v>
      </c>
      <c r="H2529">
        <v>2</v>
      </c>
      <c r="I2529">
        <v>36</v>
      </c>
      <c r="J2529" t="b">
        <v>0</v>
      </c>
      <c r="K2529">
        <f>YEAR(Table1[[#This Row],[Patient Admission Date]])</f>
        <v>2024</v>
      </c>
      <c r="L2529" t="str">
        <f>TEXT(Table1[[#This Row],[Patient Admission Date]],"mmm")</f>
        <v>Feb</v>
      </c>
      <c r="M2529" t="str">
        <f>TEXT(Table1[[#This Row],[Patient Admission Date]],"ddd")</f>
        <v>Sat</v>
      </c>
      <c r="N2529" t="str">
        <f>TEXT(INT(HOUR(Table1[[#This Row],[Patient Admission Date]])/3)*3,"00")&amp;"-"&amp;TEXT(INT(HOUR(Table1[[#This Row],[Patient Admission Date]])/3)*3+3,"00")</f>
        <v>21-24</v>
      </c>
      <c r="O2529" t="str" cm="1">
        <f t="array" ref="O2529">_xlfn.IFS(Table1[[#This Row],[Patient Age]]&lt;=14,"0-14",Table1[[#This Row],[Patient Age]]&lt;=29,"15-29",Table1[[#This Row],[Patient Age]]&lt;=44,"30-44",Table1[[#This Row],[Patient Age]]&lt;=59,"45-59",Table1[[#This Row],[Patient Age]]&lt;=74,"60-74",TRUE,"75+")</f>
        <v>0-14</v>
      </c>
      <c r="P2529" t="str" cm="1">
        <f t="array" ref="P2529">_xlfn.IFS(Table1[[#This Row],[Patient Waittime]]&lt;=15,"0-15",Table1[[#This Row],[Patient Waittime]]&lt;=30,"16-30",Table1[[#This Row],[Patient Waittime]]&lt;=45,"31-45",Table1[[#This Row],[Patient Waittime]]&lt;=60,"46-60",TRUE,"60+")</f>
        <v>31-45</v>
      </c>
      <c r="Q2529">
        <f>--(Table1[[#This Row],[Patient Waittime]]&lt;=30)</f>
        <v>0</v>
      </c>
      <c r="R2529">
        <f>--Table1[[#This Row],[Patient Admission Flag]]</f>
        <v>0</v>
      </c>
      <c r="S2529">
        <f>--AND(Table1[[#This Row],[WithinTarget]]=1,Table1[[#This Row],[Patient Satisfaction Score]]&gt;=7)</f>
        <v>0</v>
      </c>
      <c r="T2529" t="str">
        <f>IF(LEFT(Table1[[#This Row],[Patient Gender]],1)="F","Female","Male")</f>
        <v>Female</v>
      </c>
    </row>
    <row r="2530" spans="1:20" x14ac:dyDescent="0.3">
      <c r="A2530" t="s">
        <v>2634</v>
      </c>
      <c r="B2530" s="1">
        <v>45266.166666666664</v>
      </c>
      <c r="C2530" t="s">
        <v>13</v>
      </c>
      <c r="D2530">
        <v>32</v>
      </c>
      <c r="E2530" t="s">
        <v>10</v>
      </c>
      <c r="F2530" t="s">
        <v>15</v>
      </c>
      <c r="G2530" t="b">
        <v>0</v>
      </c>
      <c r="H2530">
        <v>2</v>
      </c>
      <c r="I2530">
        <v>58</v>
      </c>
      <c r="J2530" t="b">
        <v>0</v>
      </c>
      <c r="K2530">
        <f>YEAR(Table1[[#This Row],[Patient Admission Date]])</f>
        <v>2023</v>
      </c>
      <c r="L2530" t="str">
        <f>TEXT(Table1[[#This Row],[Patient Admission Date]],"mmm")</f>
        <v>Dec</v>
      </c>
      <c r="M2530" t="str">
        <f>TEXT(Table1[[#This Row],[Patient Admission Date]],"ddd")</f>
        <v>Wed</v>
      </c>
      <c r="N2530" t="str">
        <f>TEXT(INT(HOUR(Table1[[#This Row],[Patient Admission Date]])/3)*3,"00")&amp;"-"&amp;TEXT(INT(HOUR(Table1[[#This Row],[Patient Admission Date]])/3)*3+3,"00")</f>
        <v>03-06</v>
      </c>
      <c r="O2530" t="str" cm="1">
        <f t="array" ref="O2530">_xlfn.IFS(Table1[[#This Row],[Patient Age]]&lt;=14,"0-14",Table1[[#This Row],[Patient Age]]&lt;=29,"15-29",Table1[[#This Row],[Patient Age]]&lt;=44,"30-44",Table1[[#This Row],[Patient Age]]&lt;=59,"45-59",Table1[[#This Row],[Patient Age]]&lt;=74,"60-74",TRUE,"75+")</f>
        <v>30-44</v>
      </c>
      <c r="P2530" t="str" cm="1">
        <f t="array" ref="P2530">_xlfn.IFS(Table1[[#This Row],[Patient Waittime]]&lt;=15,"0-15",Table1[[#This Row],[Patient Waittime]]&lt;=30,"16-30",Table1[[#This Row],[Patient Waittime]]&lt;=45,"31-45",Table1[[#This Row],[Patient Waittime]]&lt;=60,"46-60",TRUE,"60+")</f>
        <v>46-60</v>
      </c>
      <c r="Q2530">
        <f>--(Table1[[#This Row],[Patient Waittime]]&lt;=30)</f>
        <v>0</v>
      </c>
      <c r="R2530">
        <f>--Table1[[#This Row],[Patient Admission Flag]]</f>
        <v>0</v>
      </c>
      <c r="S2530">
        <f>--AND(Table1[[#This Row],[WithinTarget]]=1,Table1[[#This Row],[Patient Satisfaction Score]]&gt;=7)</f>
        <v>0</v>
      </c>
      <c r="T2530" t="str">
        <f>IF(LEFT(Table1[[#This Row],[Patient Gender]],1)="F","Female","Male")</f>
        <v>Female</v>
      </c>
    </row>
    <row r="2531" spans="1:20" x14ac:dyDescent="0.3">
      <c r="A2531" t="s">
        <v>2635</v>
      </c>
      <c r="B2531" s="1">
        <v>45308.35833333333</v>
      </c>
      <c r="C2531" t="s">
        <v>13</v>
      </c>
      <c r="D2531">
        <v>18</v>
      </c>
      <c r="E2531" t="s">
        <v>10</v>
      </c>
      <c r="F2531" t="s">
        <v>15</v>
      </c>
      <c r="G2531" t="b">
        <v>0</v>
      </c>
      <c r="H2531">
        <v>3</v>
      </c>
      <c r="I2531">
        <v>22</v>
      </c>
      <c r="J2531" t="b">
        <v>0</v>
      </c>
      <c r="K2531">
        <f>YEAR(Table1[[#This Row],[Patient Admission Date]])</f>
        <v>2024</v>
      </c>
      <c r="L2531" t="str">
        <f>TEXT(Table1[[#This Row],[Patient Admission Date]],"mmm")</f>
        <v>Jan</v>
      </c>
      <c r="M2531" t="str">
        <f>TEXT(Table1[[#This Row],[Patient Admission Date]],"ddd")</f>
        <v>Wed</v>
      </c>
      <c r="N2531" t="str">
        <f>TEXT(INT(HOUR(Table1[[#This Row],[Patient Admission Date]])/3)*3,"00")&amp;"-"&amp;TEXT(INT(HOUR(Table1[[#This Row],[Patient Admission Date]])/3)*3+3,"00")</f>
        <v>06-09</v>
      </c>
      <c r="O2531" t="str" cm="1">
        <f t="array" ref="O2531">_xlfn.IFS(Table1[[#This Row],[Patient Age]]&lt;=14,"0-14",Table1[[#This Row],[Patient Age]]&lt;=29,"15-29",Table1[[#This Row],[Patient Age]]&lt;=44,"30-44",Table1[[#This Row],[Patient Age]]&lt;=59,"45-59",Table1[[#This Row],[Patient Age]]&lt;=74,"60-74",TRUE,"75+")</f>
        <v>15-29</v>
      </c>
      <c r="P2531" t="str" cm="1">
        <f t="array" ref="P2531">_xlfn.IFS(Table1[[#This Row],[Patient Waittime]]&lt;=15,"0-15",Table1[[#This Row],[Patient Waittime]]&lt;=30,"16-30",Table1[[#This Row],[Patient Waittime]]&lt;=45,"31-45",Table1[[#This Row],[Patient Waittime]]&lt;=60,"46-60",TRUE,"60+")</f>
        <v>16-30</v>
      </c>
      <c r="Q2531">
        <f>--(Table1[[#This Row],[Patient Waittime]]&lt;=30)</f>
        <v>1</v>
      </c>
      <c r="R2531">
        <f>--Table1[[#This Row],[Patient Admission Flag]]</f>
        <v>0</v>
      </c>
      <c r="S2531">
        <f>--AND(Table1[[#This Row],[WithinTarget]]=1,Table1[[#This Row],[Patient Satisfaction Score]]&gt;=7)</f>
        <v>0</v>
      </c>
      <c r="T2531" t="str">
        <f>IF(LEFT(Table1[[#This Row],[Patient Gender]],1)="F","Female","Male")</f>
        <v>Female</v>
      </c>
    </row>
    <row r="2532" spans="1:20" x14ac:dyDescent="0.3">
      <c r="A2532" t="s">
        <v>2636</v>
      </c>
      <c r="B2532" s="1">
        <v>45186.131249999999</v>
      </c>
      <c r="C2532" t="s">
        <v>13</v>
      </c>
      <c r="D2532">
        <v>9</v>
      </c>
      <c r="E2532" t="s">
        <v>10</v>
      </c>
      <c r="F2532" t="s">
        <v>15</v>
      </c>
      <c r="G2532" t="b">
        <v>0</v>
      </c>
      <c r="H2532">
        <v>3</v>
      </c>
      <c r="I2532">
        <v>32</v>
      </c>
      <c r="J2532" t="b">
        <v>0</v>
      </c>
      <c r="K2532">
        <f>YEAR(Table1[[#This Row],[Patient Admission Date]])</f>
        <v>2023</v>
      </c>
      <c r="L2532" t="str">
        <f>TEXT(Table1[[#This Row],[Patient Admission Date]],"mmm")</f>
        <v>Sep</v>
      </c>
      <c r="M2532" t="str">
        <f>TEXT(Table1[[#This Row],[Patient Admission Date]],"ddd")</f>
        <v>Sun</v>
      </c>
      <c r="N2532" t="str">
        <f>TEXT(INT(HOUR(Table1[[#This Row],[Patient Admission Date]])/3)*3,"00")&amp;"-"&amp;TEXT(INT(HOUR(Table1[[#This Row],[Patient Admission Date]])/3)*3+3,"00")</f>
        <v>03-06</v>
      </c>
      <c r="O2532" t="str" cm="1">
        <f t="array" ref="O2532">_xlfn.IFS(Table1[[#This Row],[Patient Age]]&lt;=14,"0-14",Table1[[#This Row],[Patient Age]]&lt;=29,"15-29",Table1[[#This Row],[Patient Age]]&lt;=44,"30-44",Table1[[#This Row],[Patient Age]]&lt;=59,"45-59",Table1[[#This Row],[Patient Age]]&lt;=74,"60-74",TRUE,"75+")</f>
        <v>0-14</v>
      </c>
      <c r="P2532" t="str" cm="1">
        <f t="array" ref="P2532">_xlfn.IFS(Table1[[#This Row],[Patient Waittime]]&lt;=15,"0-15",Table1[[#This Row],[Patient Waittime]]&lt;=30,"16-30",Table1[[#This Row],[Patient Waittime]]&lt;=45,"31-45",Table1[[#This Row],[Patient Waittime]]&lt;=60,"46-60",TRUE,"60+")</f>
        <v>31-45</v>
      </c>
      <c r="Q2532">
        <f>--(Table1[[#This Row],[Patient Waittime]]&lt;=30)</f>
        <v>0</v>
      </c>
      <c r="R2532">
        <f>--Table1[[#This Row],[Patient Admission Flag]]</f>
        <v>0</v>
      </c>
      <c r="S2532">
        <f>--AND(Table1[[#This Row],[WithinTarget]]=1,Table1[[#This Row],[Patient Satisfaction Score]]&gt;=7)</f>
        <v>0</v>
      </c>
      <c r="T2532" t="str">
        <f>IF(LEFT(Table1[[#This Row],[Patient Gender]],1)="F","Female","Male")</f>
        <v>Female</v>
      </c>
    </row>
    <row r="2533" spans="1:20" x14ac:dyDescent="0.3">
      <c r="A2533" t="s">
        <v>2637</v>
      </c>
      <c r="B2533" s="1">
        <v>45056.7</v>
      </c>
      <c r="C2533" t="s">
        <v>13</v>
      </c>
      <c r="D2533">
        <v>39</v>
      </c>
      <c r="E2533" t="s">
        <v>10</v>
      </c>
      <c r="F2533" t="s">
        <v>15</v>
      </c>
      <c r="G2533" t="b">
        <v>0</v>
      </c>
      <c r="H2533">
        <v>3</v>
      </c>
      <c r="I2533">
        <v>23</v>
      </c>
      <c r="J2533" t="b">
        <v>0</v>
      </c>
      <c r="K2533">
        <f>YEAR(Table1[[#This Row],[Patient Admission Date]])</f>
        <v>2023</v>
      </c>
      <c r="L2533" t="str">
        <f>TEXT(Table1[[#This Row],[Patient Admission Date]],"mmm")</f>
        <v>May</v>
      </c>
      <c r="M2533" t="str">
        <f>TEXT(Table1[[#This Row],[Patient Admission Date]],"ddd")</f>
        <v>Wed</v>
      </c>
      <c r="N2533" t="str">
        <f>TEXT(INT(HOUR(Table1[[#This Row],[Patient Admission Date]])/3)*3,"00")&amp;"-"&amp;TEXT(INT(HOUR(Table1[[#This Row],[Patient Admission Date]])/3)*3+3,"00")</f>
        <v>15-18</v>
      </c>
      <c r="O2533" t="str" cm="1">
        <f t="array" ref="O2533">_xlfn.IFS(Table1[[#This Row],[Patient Age]]&lt;=14,"0-14",Table1[[#This Row],[Patient Age]]&lt;=29,"15-29",Table1[[#This Row],[Patient Age]]&lt;=44,"30-44",Table1[[#This Row],[Patient Age]]&lt;=59,"45-59",Table1[[#This Row],[Patient Age]]&lt;=74,"60-74",TRUE,"75+")</f>
        <v>30-44</v>
      </c>
      <c r="P2533" t="str" cm="1">
        <f t="array" ref="P2533">_xlfn.IFS(Table1[[#This Row],[Patient Waittime]]&lt;=15,"0-15",Table1[[#This Row],[Patient Waittime]]&lt;=30,"16-30",Table1[[#This Row],[Patient Waittime]]&lt;=45,"31-45",Table1[[#This Row],[Patient Waittime]]&lt;=60,"46-60",TRUE,"60+")</f>
        <v>16-30</v>
      </c>
      <c r="Q2533">
        <f>--(Table1[[#This Row],[Patient Waittime]]&lt;=30)</f>
        <v>1</v>
      </c>
      <c r="R2533">
        <f>--Table1[[#This Row],[Patient Admission Flag]]</f>
        <v>0</v>
      </c>
      <c r="S2533">
        <f>--AND(Table1[[#This Row],[WithinTarget]]=1,Table1[[#This Row],[Patient Satisfaction Score]]&gt;=7)</f>
        <v>0</v>
      </c>
      <c r="T2533" t="str">
        <f>IF(LEFT(Table1[[#This Row],[Patient Gender]],1)="F","Female","Male")</f>
        <v>Female</v>
      </c>
    </row>
    <row r="2534" spans="1:20" x14ac:dyDescent="0.3">
      <c r="A2534" t="s">
        <v>2638</v>
      </c>
      <c r="B2534" s="1">
        <v>45390.967361111114</v>
      </c>
      <c r="C2534" t="s">
        <v>13</v>
      </c>
      <c r="D2534">
        <v>23</v>
      </c>
      <c r="E2534" t="s">
        <v>10</v>
      </c>
      <c r="F2534" t="s">
        <v>15</v>
      </c>
      <c r="G2534" t="b">
        <v>0</v>
      </c>
      <c r="H2534">
        <v>4</v>
      </c>
      <c r="I2534">
        <v>10</v>
      </c>
      <c r="J2534" t="b">
        <v>0</v>
      </c>
      <c r="K2534">
        <f>YEAR(Table1[[#This Row],[Patient Admission Date]])</f>
        <v>2024</v>
      </c>
      <c r="L2534" t="str">
        <f>TEXT(Table1[[#This Row],[Patient Admission Date]],"mmm")</f>
        <v>Apr</v>
      </c>
      <c r="M2534" t="str">
        <f>TEXT(Table1[[#This Row],[Patient Admission Date]],"ddd")</f>
        <v>Mon</v>
      </c>
      <c r="N2534" t="str">
        <f>TEXT(INT(HOUR(Table1[[#This Row],[Patient Admission Date]])/3)*3,"00")&amp;"-"&amp;TEXT(INT(HOUR(Table1[[#This Row],[Patient Admission Date]])/3)*3+3,"00")</f>
        <v>21-24</v>
      </c>
      <c r="O2534" t="str" cm="1">
        <f t="array" ref="O2534">_xlfn.IFS(Table1[[#This Row],[Patient Age]]&lt;=14,"0-14",Table1[[#This Row],[Patient Age]]&lt;=29,"15-29",Table1[[#This Row],[Patient Age]]&lt;=44,"30-44",Table1[[#This Row],[Patient Age]]&lt;=59,"45-59",Table1[[#This Row],[Patient Age]]&lt;=74,"60-74",TRUE,"75+")</f>
        <v>15-29</v>
      </c>
      <c r="P2534" t="str" cm="1">
        <f t="array" ref="P2534">_xlfn.IFS(Table1[[#This Row],[Patient Waittime]]&lt;=15,"0-15",Table1[[#This Row],[Patient Waittime]]&lt;=30,"16-30",Table1[[#This Row],[Patient Waittime]]&lt;=45,"31-45",Table1[[#This Row],[Patient Waittime]]&lt;=60,"46-60",TRUE,"60+")</f>
        <v>0-15</v>
      </c>
      <c r="Q2534">
        <f>--(Table1[[#This Row],[Patient Waittime]]&lt;=30)</f>
        <v>1</v>
      </c>
      <c r="R2534">
        <f>--Table1[[#This Row],[Patient Admission Flag]]</f>
        <v>0</v>
      </c>
      <c r="S2534">
        <f>--AND(Table1[[#This Row],[WithinTarget]]=1,Table1[[#This Row],[Patient Satisfaction Score]]&gt;=7)</f>
        <v>0</v>
      </c>
      <c r="T2534" t="str">
        <f>IF(LEFT(Table1[[#This Row],[Patient Gender]],1)="F","Female","Male")</f>
        <v>Female</v>
      </c>
    </row>
    <row r="2535" spans="1:20" x14ac:dyDescent="0.3">
      <c r="A2535" t="s">
        <v>2639</v>
      </c>
      <c r="B2535" s="1">
        <v>45523.15625</v>
      </c>
      <c r="C2535" t="s">
        <v>13</v>
      </c>
      <c r="D2535">
        <v>42</v>
      </c>
      <c r="E2535" t="s">
        <v>10</v>
      </c>
      <c r="F2535" t="s">
        <v>15</v>
      </c>
      <c r="G2535" t="b">
        <v>0</v>
      </c>
      <c r="H2535">
        <v>4</v>
      </c>
      <c r="I2535">
        <v>39</v>
      </c>
      <c r="J2535" t="b">
        <v>0</v>
      </c>
      <c r="K2535">
        <f>YEAR(Table1[[#This Row],[Patient Admission Date]])</f>
        <v>2024</v>
      </c>
      <c r="L2535" t="str">
        <f>TEXT(Table1[[#This Row],[Patient Admission Date]],"mmm")</f>
        <v>Aug</v>
      </c>
      <c r="M2535" t="str">
        <f>TEXT(Table1[[#This Row],[Patient Admission Date]],"ddd")</f>
        <v>Mon</v>
      </c>
      <c r="N2535" t="str">
        <f>TEXT(INT(HOUR(Table1[[#This Row],[Patient Admission Date]])/3)*3,"00")&amp;"-"&amp;TEXT(INT(HOUR(Table1[[#This Row],[Patient Admission Date]])/3)*3+3,"00")</f>
        <v>03-06</v>
      </c>
      <c r="O2535" t="str" cm="1">
        <f t="array" ref="O2535">_xlfn.IFS(Table1[[#This Row],[Patient Age]]&lt;=14,"0-14",Table1[[#This Row],[Patient Age]]&lt;=29,"15-29",Table1[[#This Row],[Patient Age]]&lt;=44,"30-44",Table1[[#This Row],[Patient Age]]&lt;=59,"45-59",Table1[[#This Row],[Patient Age]]&lt;=74,"60-74",TRUE,"75+")</f>
        <v>30-44</v>
      </c>
      <c r="P2535" t="str" cm="1">
        <f t="array" ref="P2535">_xlfn.IFS(Table1[[#This Row],[Patient Waittime]]&lt;=15,"0-15",Table1[[#This Row],[Patient Waittime]]&lt;=30,"16-30",Table1[[#This Row],[Patient Waittime]]&lt;=45,"31-45",Table1[[#This Row],[Patient Waittime]]&lt;=60,"46-60",TRUE,"60+")</f>
        <v>31-45</v>
      </c>
      <c r="Q2535">
        <f>--(Table1[[#This Row],[Patient Waittime]]&lt;=30)</f>
        <v>0</v>
      </c>
      <c r="R2535">
        <f>--Table1[[#This Row],[Patient Admission Flag]]</f>
        <v>0</v>
      </c>
      <c r="S2535">
        <f>--AND(Table1[[#This Row],[WithinTarget]]=1,Table1[[#This Row],[Patient Satisfaction Score]]&gt;=7)</f>
        <v>0</v>
      </c>
      <c r="T2535" t="str">
        <f>IF(LEFT(Table1[[#This Row],[Patient Gender]],1)="F","Female","Male")</f>
        <v>Female</v>
      </c>
    </row>
    <row r="2536" spans="1:20" x14ac:dyDescent="0.3">
      <c r="A2536" t="s">
        <v>2640</v>
      </c>
      <c r="B2536" s="1">
        <v>45104.824305555558</v>
      </c>
      <c r="C2536" t="s">
        <v>13</v>
      </c>
      <c r="D2536">
        <v>70</v>
      </c>
      <c r="E2536" t="s">
        <v>10</v>
      </c>
      <c r="F2536" t="s">
        <v>15</v>
      </c>
      <c r="G2536" t="b">
        <v>0</v>
      </c>
      <c r="H2536">
        <v>4</v>
      </c>
      <c r="I2536">
        <v>44</v>
      </c>
      <c r="J2536" t="b">
        <v>0</v>
      </c>
      <c r="K2536">
        <f>YEAR(Table1[[#This Row],[Patient Admission Date]])</f>
        <v>2023</v>
      </c>
      <c r="L2536" t="str">
        <f>TEXT(Table1[[#This Row],[Patient Admission Date]],"mmm")</f>
        <v>Jun</v>
      </c>
      <c r="M2536" t="str">
        <f>TEXT(Table1[[#This Row],[Patient Admission Date]],"ddd")</f>
        <v>Tue</v>
      </c>
      <c r="N2536" t="str">
        <f>TEXT(INT(HOUR(Table1[[#This Row],[Patient Admission Date]])/3)*3,"00")&amp;"-"&amp;TEXT(INT(HOUR(Table1[[#This Row],[Patient Admission Date]])/3)*3+3,"00")</f>
        <v>18-21</v>
      </c>
      <c r="O2536" t="str" cm="1">
        <f t="array" ref="O2536">_xlfn.IFS(Table1[[#This Row],[Patient Age]]&lt;=14,"0-14",Table1[[#This Row],[Patient Age]]&lt;=29,"15-29",Table1[[#This Row],[Patient Age]]&lt;=44,"30-44",Table1[[#This Row],[Patient Age]]&lt;=59,"45-59",Table1[[#This Row],[Patient Age]]&lt;=74,"60-74",TRUE,"75+")</f>
        <v>60-74</v>
      </c>
      <c r="P2536" t="str" cm="1">
        <f t="array" ref="P2536">_xlfn.IFS(Table1[[#This Row],[Patient Waittime]]&lt;=15,"0-15",Table1[[#This Row],[Patient Waittime]]&lt;=30,"16-30",Table1[[#This Row],[Patient Waittime]]&lt;=45,"31-45",Table1[[#This Row],[Patient Waittime]]&lt;=60,"46-60",TRUE,"60+")</f>
        <v>31-45</v>
      </c>
      <c r="Q2536">
        <f>--(Table1[[#This Row],[Patient Waittime]]&lt;=30)</f>
        <v>0</v>
      </c>
      <c r="R2536">
        <f>--Table1[[#This Row],[Patient Admission Flag]]</f>
        <v>0</v>
      </c>
      <c r="S2536">
        <f>--AND(Table1[[#This Row],[WithinTarget]]=1,Table1[[#This Row],[Patient Satisfaction Score]]&gt;=7)</f>
        <v>0</v>
      </c>
      <c r="T2536" t="str">
        <f>IF(LEFT(Table1[[#This Row],[Patient Gender]],1)="F","Female","Male")</f>
        <v>Female</v>
      </c>
    </row>
    <row r="2537" spans="1:20" x14ac:dyDescent="0.3">
      <c r="A2537" t="s">
        <v>2641</v>
      </c>
      <c r="B2537" s="1">
        <v>45038.923611111109</v>
      </c>
      <c r="C2537" t="s">
        <v>13</v>
      </c>
      <c r="D2537">
        <v>58</v>
      </c>
      <c r="E2537" t="s">
        <v>10</v>
      </c>
      <c r="F2537" t="s">
        <v>15</v>
      </c>
      <c r="G2537" t="b">
        <v>0</v>
      </c>
      <c r="H2537">
        <v>5</v>
      </c>
      <c r="I2537">
        <v>35</v>
      </c>
      <c r="J2537" t="b">
        <v>0</v>
      </c>
      <c r="K2537">
        <f>YEAR(Table1[[#This Row],[Patient Admission Date]])</f>
        <v>2023</v>
      </c>
      <c r="L2537" t="str">
        <f>TEXT(Table1[[#This Row],[Patient Admission Date]],"mmm")</f>
        <v>Apr</v>
      </c>
      <c r="M2537" t="str">
        <f>TEXT(Table1[[#This Row],[Patient Admission Date]],"ddd")</f>
        <v>Sat</v>
      </c>
      <c r="N2537" t="str">
        <f>TEXT(INT(HOUR(Table1[[#This Row],[Patient Admission Date]])/3)*3,"00")&amp;"-"&amp;TEXT(INT(HOUR(Table1[[#This Row],[Patient Admission Date]])/3)*3+3,"00")</f>
        <v>21-24</v>
      </c>
      <c r="O2537" t="str" cm="1">
        <f t="array" ref="O2537">_xlfn.IFS(Table1[[#This Row],[Patient Age]]&lt;=14,"0-14",Table1[[#This Row],[Patient Age]]&lt;=29,"15-29",Table1[[#This Row],[Patient Age]]&lt;=44,"30-44",Table1[[#This Row],[Patient Age]]&lt;=59,"45-59",Table1[[#This Row],[Patient Age]]&lt;=74,"60-74",TRUE,"75+")</f>
        <v>45-59</v>
      </c>
      <c r="P2537" t="str" cm="1">
        <f t="array" ref="P2537">_xlfn.IFS(Table1[[#This Row],[Patient Waittime]]&lt;=15,"0-15",Table1[[#This Row],[Patient Waittime]]&lt;=30,"16-30",Table1[[#This Row],[Patient Waittime]]&lt;=45,"31-45",Table1[[#This Row],[Patient Waittime]]&lt;=60,"46-60",TRUE,"60+")</f>
        <v>31-45</v>
      </c>
      <c r="Q2537">
        <f>--(Table1[[#This Row],[Patient Waittime]]&lt;=30)</f>
        <v>0</v>
      </c>
      <c r="R2537">
        <f>--Table1[[#This Row],[Patient Admission Flag]]</f>
        <v>0</v>
      </c>
      <c r="S2537">
        <f>--AND(Table1[[#This Row],[WithinTarget]]=1,Table1[[#This Row],[Patient Satisfaction Score]]&gt;=7)</f>
        <v>0</v>
      </c>
      <c r="T2537" t="str">
        <f>IF(LEFT(Table1[[#This Row],[Patient Gender]],1)="F","Female","Male")</f>
        <v>Female</v>
      </c>
    </row>
    <row r="2538" spans="1:20" x14ac:dyDescent="0.3">
      <c r="A2538" t="s">
        <v>2642</v>
      </c>
      <c r="B2538" s="1">
        <v>45018.029861111114</v>
      </c>
      <c r="C2538" t="s">
        <v>13</v>
      </c>
      <c r="D2538">
        <v>29</v>
      </c>
      <c r="E2538" t="s">
        <v>10</v>
      </c>
      <c r="F2538" t="s">
        <v>15</v>
      </c>
      <c r="G2538" t="b">
        <v>0</v>
      </c>
      <c r="H2538">
        <v>5</v>
      </c>
      <c r="I2538">
        <v>26</v>
      </c>
      <c r="J2538" t="b">
        <v>0</v>
      </c>
      <c r="K2538">
        <f>YEAR(Table1[[#This Row],[Patient Admission Date]])</f>
        <v>2023</v>
      </c>
      <c r="L2538" t="str">
        <f>TEXT(Table1[[#This Row],[Patient Admission Date]],"mmm")</f>
        <v>Apr</v>
      </c>
      <c r="M2538" t="str">
        <f>TEXT(Table1[[#This Row],[Patient Admission Date]],"ddd")</f>
        <v>Sun</v>
      </c>
      <c r="N2538" t="str">
        <f>TEXT(INT(HOUR(Table1[[#This Row],[Patient Admission Date]])/3)*3,"00")&amp;"-"&amp;TEXT(INT(HOUR(Table1[[#This Row],[Patient Admission Date]])/3)*3+3,"00")</f>
        <v>00-03</v>
      </c>
      <c r="O2538" t="str" cm="1">
        <f t="array" ref="O2538">_xlfn.IFS(Table1[[#This Row],[Patient Age]]&lt;=14,"0-14",Table1[[#This Row],[Patient Age]]&lt;=29,"15-29",Table1[[#This Row],[Patient Age]]&lt;=44,"30-44",Table1[[#This Row],[Patient Age]]&lt;=59,"45-59",Table1[[#This Row],[Patient Age]]&lt;=74,"60-74",TRUE,"75+")</f>
        <v>15-29</v>
      </c>
      <c r="P2538" t="str" cm="1">
        <f t="array" ref="P2538">_xlfn.IFS(Table1[[#This Row],[Patient Waittime]]&lt;=15,"0-15",Table1[[#This Row],[Patient Waittime]]&lt;=30,"16-30",Table1[[#This Row],[Patient Waittime]]&lt;=45,"31-45",Table1[[#This Row],[Patient Waittime]]&lt;=60,"46-60",TRUE,"60+")</f>
        <v>16-30</v>
      </c>
      <c r="Q2538">
        <f>--(Table1[[#This Row],[Patient Waittime]]&lt;=30)</f>
        <v>1</v>
      </c>
      <c r="R2538">
        <f>--Table1[[#This Row],[Patient Admission Flag]]</f>
        <v>0</v>
      </c>
      <c r="S2538">
        <f>--AND(Table1[[#This Row],[WithinTarget]]=1,Table1[[#This Row],[Patient Satisfaction Score]]&gt;=7)</f>
        <v>0</v>
      </c>
      <c r="T2538" t="str">
        <f>IF(LEFT(Table1[[#This Row],[Patient Gender]],1)="F","Female","Male")</f>
        <v>Female</v>
      </c>
    </row>
    <row r="2539" spans="1:20" x14ac:dyDescent="0.3">
      <c r="A2539" t="s">
        <v>2643</v>
      </c>
      <c r="B2539" s="1">
        <v>45157.982638888891</v>
      </c>
      <c r="C2539" t="s">
        <v>13</v>
      </c>
      <c r="D2539">
        <v>3</v>
      </c>
      <c r="E2539" t="s">
        <v>10</v>
      </c>
      <c r="F2539" t="s">
        <v>15</v>
      </c>
      <c r="G2539" t="b">
        <v>0</v>
      </c>
      <c r="H2539">
        <v>5</v>
      </c>
      <c r="I2539">
        <v>42</v>
      </c>
      <c r="J2539" t="b">
        <v>0</v>
      </c>
      <c r="K2539">
        <f>YEAR(Table1[[#This Row],[Patient Admission Date]])</f>
        <v>2023</v>
      </c>
      <c r="L2539" t="str">
        <f>TEXT(Table1[[#This Row],[Patient Admission Date]],"mmm")</f>
        <v>Aug</v>
      </c>
      <c r="M2539" t="str">
        <f>TEXT(Table1[[#This Row],[Patient Admission Date]],"ddd")</f>
        <v>Sat</v>
      </c>
      <c r="N2539" t="str">
        <f>TEXT(INT(HOUR(Table1[[#This Row],[Patient Admission Date]])/3)*3,"00")&amp;"-"&amp;TEXT(INT(HOUR(Table1[[#This Row],[Patient Admission Date]])/3)*3+3,"00")</f>
        <v>21-24</v>
      </c>
      <c r="O2539" t="str" cm="1">
        <f t="array" ref="O2539">_xlfn.IFS(Table1[[#This Row],[Patient Age]]&lt;=14,"0-14",Table1[[#This Row],[Patient Age]]&lt;=29,"15-29",Table1[[#This Row],[Patient Age]]&lt;=44,"30-44",Table1[[#This Row],[Patient Age]]&lt;=59,"45-59",Table1[[#This Row],[Patient Age]]&lt;=74,"60-74",TRUE,"75+")</f>
        <v>0-14</v>
      </c>
      <c r="P2539" t="str" cm="1">
        <f t="array" ref="P2539">_xlfn.IFS(Table1[[#This Row],[Patient Waittime]]&lt;=15,"0-15",Table1[[#This Row],[Patient Waittime]]&lt;=30,"16-30",Table1[[#This Row],[Patient Waittime]]&lt;=45,"31-45",Table1[[#This Row],[Patient Waittime]]&lt;=60,"46-60",TRUE,"60+")</f>
        <v>31-45</v>
      </c>
      <c r="Q2539">
        <f>--(Table1[[#This Row],[Patient Waittime]]&lt;=30)</f>
        <v>0</v>
      </c>
      <c r="R2539">
        <f>--Table1[[#This Row],[Patient Admission Flag]]</f>
        <v>0</v>
      </c>
      <c r="S2539">
        <f>--AND(Table1[[#This Row],[WithinTarget]]=1,Table1[[#This Row],[Patient Satisfaction Score]]&gt;=7)</f>
        <v>0</v>
      </c>
      <c r="T2539" t="str">
        <f>IF(LEFT(Table1[[#This Row],[Patient Gender]],1)="F","Female","Male")</f>
        <v>Female</v>
      </c>
    </row>
    <row r="2540" spans="1:20" x14ac:dyDescent="0.3">
      <c r="A2540" t="s">
        <v>2644</v>
      </c>
      <c r="B2540" s="1">
        <v>45289.343055555553</v>
      </c>
      <c r="C2540" t="s">
        <v>13</v>
      </c>
      <c r="D2540">
        <v>58</v>
      </c>
      <c r="E2540" t="s">
        <v>10</v>
      </c>
      <c r="F2540" t="s">
        <v>15</v>
      </c>
      <c r="G2540" t="b">
        <v>0</v>
      </c>
      <c r="H2540">
        <v>5</v>
      </c>
      <c r="I2540">
        <v>14</v>
      </c>
      <c r="J2540" t="b">
        <v>0</v>
      </c>
      <c r="K2540">
        <f>YEAR(Table1[[#This Row],[Patient Admission Date]])</f>
        <v>2023</v>
      </c>
      <c r="L2540" t="str">
        <f>TEXT(Table1[[#This Row],[Patient Admission Date]],"mmm")</f>
        <v>Dec</v>
      </c>
      <c r="M2540" t="str">
        <f>TEXT(Table1[[#This Row],[Patient Admission Date]],"ddd")</f>
        <v>Fri</v>
      </c>
      <c r="N2540" t="str">
        <f>TEXT(INT(HOUR(Table1[[#This Row],[Patient Admission Date]])/3)*3,"00")&amp;"-"&amp;TEXT(INT(HOUR(Table1[[#This Row],[Patient Admission Date]])/3)*3+3,"00")</f>
        <v>06-09</v>
      </c>
      <c r="O2540" t="str" cm="1">
        <f t="array" ref="O2540">_xlfn.IFS(Table1[[#This Row],[Patient Age]]&lt;=14,"0-14",Table1[[#This Row],[Patient Age]]&lt;=29,"15-29",Table1[[#This Row],[Patient Age]]&lt;=44,"30-44",Table1[[#This Row],[Patient Age]]&lt;=59,"45-59",Table1[[#This Row],[Patient Age]]&lt;=74,"60-74",TRUE,"75+")</f>
        <v>45-59</v>
      </c>
      <c r="P2540" t="str" cm="1">
        <f t="array" ref="P2540">_xlfn.IFS(Table1[[#This Row],[Patient Waittime]]&lt;=15,"0-15",Table1[[#This Row],[Patient Waittime]]&lt;=30,"16-30",Table1[[#This Row],[Patient Waittime]]&lt;=45,"31-45",Table1[[#This Row],[Patient Waittime]]&lt;=60,"46-60",TRUE,"60+")</f>
        <v>0-15</v>
      </c>
      <c r="Q2540">
        <f>--(Table1[[#This Row],[Patient Waittime]]&lt;=30)</f>
        <v>1</v>
      </c>
      <c r="R2540">
        <f>--Table1[[#This Row],[Patient Admission Flag]]</f>
        <v>0</v>
      </c>
      <c r="S2540">
        <f>--AND(Table1[[#This Row],[WithinTarget]]=1,Table1[[#This Row],[Patient Satisfaction Score]]&gt;=7)</f>
        <v>0</v>
      </c>
      <c r="T2540" t="str">
        <f>IF(LEFT(Table1[[#This Row],[Patient Gender]],1)="F","Female","Male")</f>
        <v>Female</v>
      </c>
    </row>
    <row r="2541" spans="1:20" x14ac:dyDescent="0.3">
      <c r="A2541" t="s">
        <v>2645</v>
      </c>
      <c r="B2541" s="1">
        <v>45047.253472222219</v>
      </c>
      <c r="C2541" t="s">
        <v>13</v>
      </c>
      <c r="D2541">
        <v>77</v>
      </c>
      <c r="E2541" t="s">
        <v>10</v>
      </c>
      <c r="F2541" t="s">
        <v>15</v>
      </c>
      <c r="G2541" t="b">
        <v>0</v>
      </c>
      <c r="H2541">
        <v>5</v>
      </c>
      <c r="I2541">
        <v>46</v>
      </c>
      <c r="J2541" t="b">
        <v>0</v>
      </c>
      <c r="K2541">
        <f>YEAR(Table1[[#This Row],[Patient Admission Date]])</f>
        <v>2023</v>
      </c>
      <c r="L2541" t="str">
        <f>TEXT(Table1[[#This Row],[Patient Admission Date]],"mmm")</f>
        <v>May</v>
      </c>
      <c r="M2541" t="str">
        <f>TEXT(Table1[[#This Row],[Patient Admission Date]],"ddd")</f>
        <v>Mon</v>
      </c>
      <c r="N2541" t="str">
        <f>TEXT(INT(HOUR(Table1[[#This Row],[Patient Admission Date]])/3)*3,"00")&amp;"-"&amp;TEXT(INT(HOUR(Table1[[#This Row],[Patient Admission Date]])/3)*3+3,"00")</f>
        <v>06-09</v>
      </c>
      <c r="O2541" t="str" cm="1">
        <f t="array" ref="O2541">_xlfn.IFS(Table1[[#This Row],[Patient Age]]&lt;=14,"0-14",Table1[[#This Row],[Patient Age]]&lt;=29,"15-29",Table1[[#This Row],[Patient Age]]&lt;=44,"30-44",Table1[[#This Row],[Patient Age]]&lt;=59,"45-59",Table1[[#This Row],[Patient Age]]&lt;=74,"60-74",TRUE,"75+")</f>
        <v>75+</v>
      </c>
      <c r="P2541" t="str" cm="1">
        <f t="array" ref="P2541">_xlfn.IFS(Table1[[#This Row],[Patient Waittime]]&lt;=15,"0-15",Table1[[#This Row],[Patient Waittime]]&lt;=30,"16-30",Table1[[#This Row],[Patient Waittime]]&lt;=45,"31-45",Table1[[#This Row],[Patient Waittime]]&lt;=60,"46-60",TRUE,"60+")</f>
        <v>46-60</v>
      </c>
      <c r="Q2541">
        <f>--(Table1[[#This Row],[Patient Waittime]]&lt;=30)</f>
        <v>0</v>
      </c>
      <c r="R2541">
        <f>--Table1[[#This Row],[Patient Admission Flag]]</f>
        <v>0</v>
      </c>
      <c r="S2541">
        <f>--AND(Table1[[#This Row],[WithinTarget]]=1,Table1[[#This Row],[Patient Satisfaction Score]]&gt;=7)</f>
        <v>0</v>
      </c>
      <c r="T2541" t="str">
        <f>IF(LEFT(Table1[[#This Row],[Patient Gender]],1)="F","Female","Male")</f>
        <v>Female</v>
      </c>
    </row>
    <row r="2542" spans="1:20" x14ac:dyDescent="0.3">
      <c r="A2542" t="s">
        <v>2646</v>
      </c>
      <c r="B2542" s="1">
        <v>45430.323611111111</v>
      </c>
      <c r="C2542" t="s">
        <v>13</v>
      </c>
      <c r="D2542">
        <v>23</v>
      </c>
      <c r="E2542" t="s">
        <v>10</v>
      </c>
      <c r="F2542" t="s">
        <v>15</v>
      </c>
      <c r="G2542" t="b">
        <v>0</v>
      </c>
      <c r="H2542">
        <v>6</v>
      </c>
      <c r="I2542">
        <v>41</v>
      </c>
      <c r="J2542" t="b">
        <v>0</v>
      </c>
      <c r="K2542">
        <f>YEAR(Table1[[#This Row],[Patient Admission Date]])</f>
        <v>2024</v>
      </c>
      <c r="L2542" t="str">
        <f>TEXT(Table1[[#This Row],[Patient Admission Date]],"mmm")</f>
        <v>May</v>
      </c>
      <c r="M2542" t="str">
        <f>TEXT(Table1[[#This Row],[Patient Admission Date]],"ddd")</f>
        <v>Sat</v>
      </c>
      <c r="N2542" t="str">
        <f>TEXT(INT(HOUR(Table1[[#This Row],[Patient Admission Date]])/3)*3,"00")&amp;"-"&amp;TEXT(INT(HOUR(Table1[[#This Row],[Patient Admission Date]])/3)*3+3,"00")</f>
        <v>06-09</v>
      </c>
      <c r="O2542" t="str" cm="1">
        <f t="array" ref="O2542">_xlfn.IFS(Table1[[#This Row],[Patient Age]]&lt;=14,"0-14",Table1[[#This Row],[Patient Age]]&lt;=29,"15-29",Table1[[#This Row],[Patient Age]]&lt;=44,"30-44",Table1[[#This Row],[Patient Age]]&lt;=59,"45-59",Table1[[#This Row],[Patient Age]]&lt;=74,"60-74",TRUE,"75+")</f>
        <v>15-29</v>
      </c>
      <c r="P2542" t="str" cm="1">
        <f t="array" ref="P2542">_xlfn.IFS(Table1[[#This Row],[Patient Waittime]]&lt;=15,"0-15",Table1[[#This Row],[Patient Waittime]]&lt;=30,"16-30",Table1[[#This Row],[Patient Waittime]]&lt;=45,"31-45",Table1[[#This Row],[Patient Waittime]]&lt;=60,"46-60",TRUE,"60+")</f>
        <v>31-45</v>
      </c>
      <c r="Q2542">
        <f>--(Table1[[#This Row],[Patient Waittime]]&lt;=30)</f>
        <v>0</v>
      </c>
      <c r="R2542">
        <f>--Table1[[#This Row],[Patient Admission Flag]]</f>
        <v>0</v>
      </c>
      <c r="S2542">
        <f>--AND(Table1[[#This Row],[WithinTarget]]=1,Table1[[#This Row],[Patient Satisfaction Score]]&gt;=7)</f>
        <v>0</v>
      </c>
      <c r="T2542" t="str">
        <f>IF(LEFT(Table1[[#This Row],[Patient Gender]],1)="F","Female","Male")</f>
        <v>Female</v>
      </c>
    </row>
    <row r="2543" spans="1:20" x14ac:dyDescent="0.3">
      <c r="A2543" t="s">
        <v>2647</v>
      </c>
      <c r="B2543" s="1">
        <v>45377.213194444441</v>
      </c>
      <c r="C2543" t="s">
        <v>13</v>
      </c>
      <c r="D2543">
        <v>11</v>
      </c>
      <c r="E2543" t="s">
        <v>10</v>
      </c>
      <c r="F2543" t="s">
        <v>15</v>
      </c>
      <c r="G2543" t="b">
        <v>0</v>
      </c>
      <c r="H2543">
        <v>6</v>
      </c>
      <c r="I2543">
        <v>58</v>
      </c>
      <c r="J2543" t="b">
        <v>0</v>
      </c>
      <c r="K2543">
        <f>YEAR(Table1[[#This Row],[Patient Admission Date]])</f>
        <v>2024</v>
      </c>
      <c r="L2543" t="str">
        <f>TEXT(Table1[[#This Row],[Patient Admission Date]],"mmm")</f>
        <v>Mar</v>
      </c>
      <c r="M2543" t="str">
        <f>TEXT(Table1[[#This Row],[Patient Admission Date]],"ddd")</f>
        <v>Tue</v>
      </c>
      <c r="N2543" t="str">
        <f>TEXT(INT(HOUR(Table1[[#This Row],[Patient Admission Date]])/3)*3,"00")&amp;"-"&amp;TEXT(INT(HOUR(Table1[[#This Row],[Patient Admission Date]])/3)*3+3,"00")</f>
        <v>03-06</v>
      </c>
      <c r="O2543" t="str" cm="1">
        <f t="array" ref="O2543">_xlfn.IFS(Table1[[#This Row],[Patient Age]]&lt;=14,"0-14",Table1[[#This Row],[Patient Age]]&lt;=29,"15-29",Table1[[#This Row],[Patient Age]]&lt;=44,"30-44",Table1[[#This Row],[Patient Age]]&lt;=59,"45-59",Table1[[#This Row],[Patient Age]]&lt;=74,"60-74",TRUE,"75+")</f>
        <v>0-14</v>
      </c>
      <c r="P2543" t="str" cm="1">
        <f t="array" ref="P2543">_xlfn.IFS(Table1[[#This Row],[Patient Waittime]]&lt;=15,"0-15",Table1[[#This Row],[Patient Waittime]]&lt;=30,"16-30",Table1[[#This Row],[Patient Waittime]]&lt;=45,"31-45",Table1[[#This Row],[Patient Waittime]]&lt;=60,"46-60",TRUE,"60+")</f>
        <v>46-60</v>
      </c>
      <c r="Q2543">
        <f>--(Table1[[#This Row],[Patient Waittime]]&lt;=30)</f>
        <v>0</v>
      </c>
      <c r="R2543">
        <f>--Table1[[#This Row],[Patient Admission Flag]]</f>
        <v>0</v>
      </c>
      <c r="S2543">
        <f>--AND(Table1[[#This Row],[WithinTarget]]=1,Table1[[#This Row],[Patient Satisfaction Score]]&gt;=7)</f>
        <v>0</v>
      </c>
      <c r="T2543" t="str">
        <f>IF(LEFT(Table1[[#This Row],[Patient Gender]],1)="F","Female","Male")</f>
        <v>Female</v>
      </c>
    </row>
    <row r="2544" spans="1:20" x14ac:dyDescent="0.3">
      <c r="A2544" t="s">
        <v>2648</v>
      </c>
      <c r="B2544" s="1">
        <v>45214.294444444444</v>
      </c>
      <c r="C2544" t="s">
        <v>13</v>
      </c>
      <c r="D2544">
        <v>68</v>
      </c>
      <c r="E2544" t="s">
        <v>10</v>
      </c>
      <c r="F2544" t="s">
        <v>15</v>
      </c>
      <c r="G2544" t="b">
        <v>0</v>
      </c>
      <c r="H2544">
        <v>7</v>
      </c>
      <c r="I2544">
        <v>33</v>
      </c>
      <c r="J2544" t="b">
        <v>0</v>
      </c>
      <c r="K2544">
        <f>YEAR(Table1[[#This Row],[Patient Admission Date]])</f>
        <v>2023</v>
      </c>
      <c r="L2544" t="str">
        <f>TEXT(Table1[[#This Row],[Patient Admission Date]],"mmm")</f>
        <v>Oct</v>
      </c>
      <c r="M2544" t="str">
        <f>TEXT(Table1[[#This Row],[Patient Admission Date]],"ddd")</f>
        <v>Sun</v>
      </c>
      <c r="N2544" t="str">
        <f>TEXT(INT(HOUR(Table1[[#This Row],[Patient Admission Date]])/3)*3,"00")&amp;"-"&amp;TEXT(INT(HOUR(Table1[[#This Row],[Patient Admission Date]])/3)*3+3,"00")</f>
        <v>06-09</v>
      </c>
      <c r="O2544" t="str" cm="1">
        <f t="array" ref="O2544">_xlfn.IFS(Table1[[#This Row],[Patient Age]]&lt;=14,"0-14",Table1[[#This Row],[Patient Age]]&lt;=29,"15-29",Table1[[#This Row],[Patient Age]]&lt;=44,"30-44",Table1[[#This Row],[Patient Age]]&lt;=59,"45-59",Table1[[#This Row],[Patient Age]]&lt;=74,"60-74",TRUE,"75+")</f>
        <v>60-74</v>
      </c>
      <c r="P2544" t="str" cm="1">
        <f t="array" ref="P2544">_xlfn.IFS(Table1[[#This Row],[Patient Waittime]]&lt;=15,"0-15",Table1[[#This Row],[Patient Waittime]]&lt;=30,"16-30",Table1[[#This Row],[Patient Waittime]]&lt;=45,"31-45",Table1[[#This Row],[Patient Waittime]]&lt;=60,"46-60",TRUE,"60+")</f>
        <v>31-45</v>
      </c>
      <c r="Q2544">
        <f>--(Table1[[#This Row],[Patient Waittime]]&lt;=30)</f>
        <v>0</v>
      </c>
      <c r="R2544">
        <f>--Table1[[#This Row],[Patient Admission Flag]]</f>
        <v>0</v>
      </c>
      <c r="S2544">
        <f>--AND(Table1[[#This Row],[WithinTarget]]=1,Table1[[#This Row],[Patient Satisfaction Score]]&gt;=7)</f>
        <v>0</v>
      </c>
      <c r="T2544" t="str">
        <f>IF(LEFT(Table1[[#This Row],[Patient Gender]],1)="F","Female","Male")</f>
        <v>Female</v>
      </c>
    </row>
    <row r="2545" spans="1:20" x14ac:dyDescent="0.3">
      <c r="A2545" t="s">
        <v>2649</v>
      </c>
      <c r="B2545" s="1">
        <v>45049.265972222223</v>
      </c>
      <c r="C2545" t="s">
        <v>13</v>
      </c>
      <c r="D2545">
        <v>31</v>
      </c>
      <c r="E2545" t="s">
        <v>10</v>
      </c>
      <c r="F2545" t="s">
        <v>15</v>
      </c>
      <c r="G2545" t="b">
        <v>0</v>
      </c>
      <c r="H2545">
        <v>7</v>
      </c>
      <c r="I2545">
        <v>43</v>
      </c>
      <c r="J2545" t="b">
        <v>0</v>
      </c>
      <c r="K2545">
        <f>YEAR(Table1[[#This Row],[Patient Admission Date]])</f>
        <v>2023</v>
      </c>
      <c r="L2545" t="str">
        <f>TEXT(Table1[[#This Row],[Patient Admission Date]],"mmm")</f>
        <v>May</v>
      </c>
      <c r="M2545" t="str">
        <f>TEXT(Table1[[#This Row],[Patient Admission Date]],"ddd")</f>
        <v>Wed</v>
      </c>
      <c r="N2545" t="str">
        <f>TEXT(INT(HOUR(Table1[[#This Row],[Patient Admission Date]])/3)*3,"00")&amp;"-"&amp;TEXT(INT(HOUR(Table1[[#This Row],[Patient Admission Date]])/3)*3+3,"00")</f>
        <v>06-09</v>
      </c>
      <c r="O2545" t="str" cm="1">
        <f t="array" ref="O2545">_xlfn.IFS(Table1[[#This Row],[Patient Age]]&lt;=14,"0-14",Table1[[#This Row],[Patient Age]]&lt;=29,"15-29",Table1[[#This Row],[Patient Age]]&lt;=44,"30-44",Table1[[#This Row],[Patient Age]]&lt;=59,"45-59",Table1[[#This Row],[Patient Age]]&lt;=74,"60-74",TRUE,"75+")</f>
        <v>30-44</v>
      </c>
      <c r="P2545" t="str" cm="1">
        <f t="array" ref="P2545">_xlfn.IFS(Table1[[#This Row],[Patient Waittime]]&lt;=15,"0-15",Table1[[#This Row],[Patient Waittime]]&lt;=30,"16-30",Table1[[#This Row],[Patient Waittime]]&lt;=45,"31-45",Table1[[#This Row],[Patient Waittime]]&lt;=60,"46-60",TRUE,"60+")</f>
        <v>31-45</v>
      </c>
      <c r="Q2545">
        <f>--(Table1[[#This Row],[Patient Waittime]]&lt;=30)</f>
        <v>0</v>
      </c>
      <c r="R2545">
        <f>--Table1[[#This Row],[Patient Admission Flag]]</f>
        <v>0</v>
      </c>
      <c r="S2545">
        <f>--AND(Table1[[#This Row],[WithinTarget]]=1,Table1[[#This Row],[Patient Satisfaction Score]]&gt;=7)</f>
        <v>0</v>
      </c>
      <c r="T2545" t="str">
        <f>IF(LEFT(Table1[[#This Row],[Patient Gender]],1)="F","Female","Male")</f>
        <v>Female</v>
      </c>
    </row>
    <row r="2546" spans="1:20" x14ac:dyDescent="0.3">
      <c r="A2546" t="s">
        <v>2650</v>
      </c>
      <c r="B2546" s="1">
        <v>45235.40625</v>
      </c>
      <c r="C2546" t="s">
        <v>13</v>
      </c>
      <c r="D2546">
        <v>61</v>
      </c>
      <c r="E2546" t="s">
        <v>10</v>
      </c>
      <c r="F2546" t="s">
        <v>15</v>
      </c>
      <c r="G2546" t="b">
        <v>0</v>
      </c>
      <c r="H2546">
        <v>7</v>
      </c>
      <c r="I2546">
        <v>52</v>
      </c>
      <c r="J2546" t="b">
        <v>0</v>
      </c>
      <c r="K2546">
        <f>YEAR(Table1[[#This Row],[Patient Admission Date]])</f>
        <v>2023</v>
      </c>
      <c r="L2546" t="str">
        <f>TEXT(Table1[[#This Row],[Patient Admission Date]],"mmm")</f>
        <v>Nov</v>
      </c>
      <c r="M2546" t="str">
        <f>TEXT(Table1[[#This Row],[Patient Admission Date]],"ddd")</f>
        <v>Sun</v>
      </c>
      <c r="N2546" t="str">
        <f>TEXT(INT(HOUR(Table1[[#This Row],[Patient Admission Date]])/3)*3,"00")&amp;"-"&amp;TEXT(INT(HOUR(Table1[[#This Row],[Patient Admission Date]])/3)*3+3,"00")</f>
        <v>09-12</v>
      </c>
      <c r="O2546" t="str" cm="1">
        <f t="array" ref="O2546">_xlfn.IFS(Table1[[#This Row],[Patient Age]]&lt;=14,"0-14",Table1[[#This Row],[Patient Age]]&lt;=29,"15-29",Table1[[#This Row],[Patient Age]]&lt;=44,"30-44",Table1[[#This Row],[Patient Age]]&lt;=59,"45-59",Table1[[#This Row],[Patient Age]]&lt;=74,"60-74",TRUE,"75+")</f>
        <v>60-74</v>
      </c>
      <c r="P2546" t="str" cm="1">
        <f t="array" ref="P2546">_xlfn.IFS(Table1[[#This Row],[Patient Waittime]]&lt;=15,"0-15",Table1[[#This Row],[Patient Waittime]]&lt;=30,"16-30",Table1[[#This Row],[Patient Waittime]]&lt;=45,"31-45",Table1[[#This Row],[Patient Waittime]]&lt;=60,"46-60",TRUE,"60+")</f>
        <v>46-60</v>
      </c>
      <c r="Q2546">
        <f>--(Table1[[#This Row],[Patient Waittime]]&lt;=30)</f>
        <v>0</v>
      </c>
      <c r="R2546">
        <f>--Table1[[#This Row],[Patient Admission Flag]]</f>
        <v>0</v>
      </c>
      <c r="S2546">
        <f>--AND(Table1[[#This Row],[WithinTarget]]=1,Table1[[#This Row],[Patient Satisfaction Score]]&gt;=7)</f>
        <v>0</v>
      </c>
      <c r="T2546" t="str">
        <f>IF(LEFT(Table1[[#This Row],[Patient Gender]],1)="F","Female","Male")</f>
        <v>Female</v>
      </c>
    </row>
    <row r="2547" spans="1:20" x14ac:dyDescent="0.3">
      <c r="A2547" t="s">
        <v>2651</v>
      </c>
      <c r="B2547" s="1">
        <v>45268.916666666664</v>
      </c>
      <c r="C2547" t="s">
        <v>13</v>
      </c>
      <c r="D2547">
        <v>14</v>
      </c>
      <c r="E2547" t="s">
        <v>10</v>
      </c>
      <c r="F2547" t="s">
        <v>15</v>
      </c>
      <c r="G2547" t="b">
        <v>0</v>
      </c>
      <c r="H2547">
        <v>7</v>
      </c>
      <c r="I2547">
        <v>41</v>
      </c>
      <c r="J2547" t="b">
        <v>0</v>
      </c>
      <c r="K2547">
        <f>YEAR(Table1[[#This Row],[Patient Admission Date]])</f>
        <v>2023</v>
      </c>
      <c r="L2547" t="str">
        <f>TEXT(Table1[[#This Row],[Patient Admission Date]],"mmm")</f>
        <v>Dec</v>
      </c>
      <c r="M2547" t="str">
        <f>TEXT(Table1[[#This Row],[Patient Admission Date]],"ddd")</f>
        <v>Fri</v>
      </c>
      <c r="N2547" t="str">
        <f>TEXT(INT(HOUR(Table1[[#This Row],[Patient Admission Date]])/3)*3,"00")&amp;"-"&amp;TEXT(INT(HOUR(Table1[[#This Row],[Patient Admission Date]])/3)*3+3,"00")</f>
        <v>21-24</v>
      </c>
      <c r="O2547" t="str" cm="1">
        <f t="array" ref="O2547">_xlfn.IFS(Table1[[#This Row],[Patient Age]]&lt;=14,"0-14",Table1[[#This Row],[Patient Age]]&lt;=29,"15-29",Table1[[#This Row],[Patient Age]]&lt;=44,"30-44",Table1[[#This Row],[Patient Age]]&lt;=59,"45-59",Table1[[#This Row],[Patient Age]]&lt;=74,"60-74",TRUE,"75+")</f>
        <v>0-14</v>
      </c>
      <c r="P2547" t="str" cm="1">
        <f t="array" ref="P2547">_xlfn.IFS(Table1[[#This Row],[Patient Waittime]]&lt;=15,"0-15",Table1[[#This Row],[Patient Waittime]]&lt;=30,"16-30",Table1[[#This Row],[Patient Waittime]]&lt;=45,"31-45",Table1[[#This Row],[Patient Waittime]]&lt;=60,"46-60",TRUE,"60+")</f>
        <v>31-45</v>
      </c>
      <c r="Q2547">
        <f>--(Table1[[#This Row],[Patient Waittime]]&lt;=30)</f>
        <v>0</v>
      </c>
      <c r="R2547">
        <f>--Table1[[#This Row],[Patient Admission Flag]]</f>
        <v>0</v>
      </c>
      <c r="S2547">
        <f>--AND(Table1[[#This Row],[WithinTarget]]=1,Table1[[#This Row],[Patient Satisfaction Score]]&gt;=7)</f>
        <v>0</v>
      </c>
      <c r="T2547" t="str">
        <f>IF(LEFT(Table1[[#This Row],[Patient Gender]],1)="F","Female","Male")</f>
        <v>Female</v>
      </c>
    </row>
    <row r="2548" spans="1:20" x14ac:dyDescent="0.3">
      <c r="A2548" t="s">
        <v>2652</v>
      </c>
      <c r="B2548" s="1">
        <v>45069.650694444441</v>
      </c>
      <c r="C2548" t="s">
        <v>13</v>
      </c>
      <c r="D2548">
        <v>8</v>
      </c>
      <c r="E2548" t="s">
        <v>10</v>
      </c>
      <c r="F2548" t="s">
        <v>15</v>
      </c>
      <c r="G2548" t="b">
        <v>0</v>
      </c>
      <c r="H2548">
        <v>7</v>
      </c>
      <c r="I2548">
        <v>14</v>
      </c>
      <c r="J2548" t="b">
        <v>0</v>
      </c>
      <c r="K2548">
        <f>YEAR(Table1[[#This Row],[Patient Admission Date]])</f>
        <v>2023</v>
      </c>
      <c r="L2548" t="str">
        <f>TEXT(Table1[[#This Row],[Patient Admission Date]],"mmm")</f>
        <v>May</v>
      </c>
      <c r="M2548" t="str">
        <f>TEXT(Table1[[#This Row],[Patient Admission Date]],"ddd")</f>
        <v>Tue</v>
      </c>
      <c r="N2548" t="str">
        <f>TEXT(INT(HOUR(Table1[[#This Row],[Patient Admission Date]])/3)*3,"00")&amp;"-"&amp;TEXT(INT(HOUR(Table1[[#This Row],[Patient Admission Date]])/3)*3+3,"00")</f>
        <v>15-18</v>
      </c>
      <c r="O2548" t="str" cm="1">
        <f t="array" ref="O2548">_xlfn.IFS(Table1[[#This Row],[Patient Age]]&lt;=14,"0-14",Table1[[#This Row],[Patient Age]]&lt;=29,"15-29",Table1[[#This Row],[Patient Age]]&lt;=44,"30-44",Table1[[#This Row],[Patient Age]]&lt;=59,"45-59",Table1[[#This Row],[Patient Age]]&lt;=74,"60-74",TRUE,"75+")</f>
        <v>0-14</v>
      </c>
      <c r="P2548" t="str" cm="1">
        <f t="array" ref="P2548">_xlfn.IFS(Table1[[#This Row],[Patient Waittime]]&lt;=15,"0-15",Table1[[#This Row],[Patient Waittime]]&lt;=30,"16-30",Table1[[#This Row],[Patient Waittime]]&lt;=45,"31-45",Table1[[#This Row],[Patient Waittime]]&lt;=60,"46-60",TRUE,"60+")</f>
        <v>0-15</v>
      </c>
      <c r="Q2548">
        <f>--(Table1[[#This Row],[Patient Waittime]]&lt;=30)</f>
        <v>1</v>
      </c>
      <c r="R2548">
        <f>--Table1[[#This Row],[Patient Admission Flag]]</f>
        <v>0</v>
      </c>
      <c r="S2548">
        <f>--AND(Table1[[#This Row],[WithinTarget]]=1,Table1[[#This Row],[Patient Satisfaction Score]]&gt;=7)</f>
        <v>1</v>
      </c>
      <c r="T2548" t="str">
        <f>IF(LEFT(Table1[[#This Row],[Patient Gender]],1)="F","Female","Male")</f>
        <v>Female</v>
      </c>
    </row>
    <row r="2549" spans="1:20" x14ac:dyDescent="0.3">
      <c r="A2549" t="s">
        <v>2653</v>
      </c>
      <c r="B2549" s="1">
        <v>45159.102777777778</v>
      </c>
      <c r="C2549" t="s">
        <v>13</v>
      </c>
      <c r="D2549">
        <v>69</v>
      </c>
      <c r="E2549" t="s">
        <v>10</v>
      </c>
      <c r="F2549" t="s">
        <v>15</v>
      </c>
      <c r="G2549" t="b">
        <v>0</v>
      </c>
      <c r="H2549">
        <v>7</v>
      </c>
      <c r="I2549">
        <v>22</v>
      </c>
      <c r="J2549" t="b">
        <v>0</v>
      </c>
      <c r="K2549">
        <f>YEAR(Table1[[#This Row],[Patient Admission Date]])</f>
        <v>2023</v>
      </c>
      <c r="L2549" t="str">
        <f>TEXT(Table1[[#This Row],[Patient Admission Date]],"mmm")</f>
        <v>Aug</v>
      </c>
      <c r="M2549" t="str">
        <f>TEXT(Table1[[#This Row],[Patient Admission Date]],"ddd")</f>
        <v>Mon</v>
      </c>
      <c r="N2549" t="str">
        <f>TEXT(INT(HOUR(Table1[[#This Row],[Patient Admission Date]])/3)*3,"00")&amp;"-"&amp;TEXT(INT(HOUR(Table1[[#This Row],[Patient Admission Date]])/3)*3+3,"00")</f>
        <v>00-03</v>
      </c>
      <c r="O2549" t="str" cm="1">
        <f t="array" ref="O2549">_xlfn.IFS(Table1[[#This Row],[Patient Age]]&lt;=14,"0-14",Table1[[#This Row],[Patient Age]]&lt;=29,"15-29",Table1[[#This Row],[Patient Age]]&lt;=44,"30-44",Table1[[#This Row],[Patient Age]]&lt;=59,"45-59",Table1[[#This Row],[Patient Age]]&lt;=74,"60-74",TRUE,"75+")</f>
        <v>60-74</v>
      </c>
      <c r="P2549" t="str" cm="1">
        <f t="array" ref="P2549">_xlfn.IFS(Table1[[#This Row],[Patient Waittime]]&lt;=15,"0-15",Table1[[#This Row],[Patient Waittime]]&lt;=30,"16-30",Table1[[#This Row],[Patient Waittime]]&lt;=45,"31-45",Table1[[#This Row],[Patient Waittime]]&lt;=60,"46-60",TRUE,"60+")</f>
        <v>16-30</v>
      </c>
      <c r="Q2549">
        <f>--(Table1[[#This Row],[Patient Waittime]]&lt;=30)</f>
        <v>1</v>
      </c>
      <c r="R2549">
        <f>--Table1[[#This Row],[Patient Admission Flag]]</f>
        <v>0</v>
      </c>
      <c r="S2549">
        <f>--AND(Table1[[#This Row],[WithinTarget]]=1,Table1[[#This Row],[Patient Satisfaction Score]]&gt;=7)</f>
        <v>1</v>
      </c>
      <c r="T2549" t="str">
        <f>IF(LEFT(Table1[[#This Row],[Patient Gender]],1)="F","Female","Male")</f>
        <v>Female</v>
      </c>
    </row>
    <row r="2550" spans="1:20" x14ac:dyDescent="0.3">
      <c r="A2550" t="s">
        <v>2654</v>
      </c>
      <c r="B2550" s="1">
        <v>45323.313888888886</v>
      </c>
      <c r="C2550" t="s">
        <v>13</v>
      </c>
      <c r="D2550">
        <v>39</v>
      </c>
      <c r="E2550" t="s">
        <v>10</v>
      </c>
      <c r="F2550" t="s">
        <v>15</v>
      </c>
      <c r="G2550" t="b">
        <v>0</v>
      </c>
      <c r="H2550">
        <v>8</v>
      </c>
      <c r="I2550">
        <v>37</v>
      </c>
      <c r="J2550" t="b">
        <v>0</v>
      </c>
      <c r="K2550">
        <f>YEAR(Table1[[#This Row],[Patient Admission Date]])</f>
        <v>2024</v>
      </c>
      <c r="L2550" t="str">
        <f>TEXT(Table1[[#This Row],[Patient Admission Date]],"mmm")</f>
        <v>Feb</v>
      </c>
      <c r="M2550" t="str">
        <f>TEXT(Table1[[#This Row],[Patient Admission Date]],"ddd")</f>
        <v>Thu</v>
      </c>
      <c r="N2550" t="str">
        <f>TEXT(INT(HOUR(Table1[[#This Row],[Patient Admission Date]])/3)*3,"00")&amp;"-"&amp;TEXT(INT(HOUR(Table1[[#This Row],[Patient Admission Date]])/3)*3+3,"00")</f>
        <v>06-09</v>
      </c>
      <c r="O2550" t="str" cm="1">
        <f t="array" ref="O2550">_xlfn.IFS(Table1[[#This Row],[Patient Age]]&lt;=14,"0-14",Table1[[#This Row],[Patient Age]]&lt;=29,"15-29",Table1[[#This Row],[Patient Age]]&lt;=44,"30-44",Table1[[#This Row],[Patient Age]]&lt;=59,"45-59",Table1[[#This Row],[Patient Age]]&lt;=74,"60-74",TRUE,"75+")</f>
        <v>30-44</v>
      </c>
      <c r="P2550" t="str" cm="1">
        <f t="array" ref="P2550">_xlfn.IFS(Table1[[#This Row],[Patient Waittime]]&lt;=15,"0-15",Table1[[#This Row],[Patient Waittime]]&lt;=30,"16-30",Table1[[#This Row],[Patient Waittime]]&lt;=45,"31-45",Table1[[#This Row],[Patient Waittime]]&lt;=60,"46-60",TRUE,"60+")</f>
        <v>31-45</v>
      </c>
      <c r="Q2550">
        <f>--(Table1[[#This Row],[Patient Waittime]]&lt;=30)</f>
        <v>0</v>
      </c>
      <c r="R2550">
        <f>--Table1[[#This Row],[Patient Admission Flag]]</f>
        <v>0</v>
      </c>
      <c r="S2550">
        <f>--AND(Table1[[#This Row],[WithinTarget]]=1,Table1[[#This Row],[Patient Satisfaction Score]]&gt;=7)</f>
        <v>0</v>
      </c>
      <c r="T2550" t="str">
        <f>IF(LEFT(Table1[[#This Row],[Patient Gender]],1)="F","Female","Male")</f>
        <v>Female</v>
      </c>
    </row>
    <row r="2551" spans="1:20" x14ac:dyDescent="0.3">
      <c r="A2551" t="s">
        <v>2655</v>
      </c>
      <c r="B2551" s="1">
        <v>45204.308333333334</v>
      </c>
      <c r="C2551" t="s">
        <v>13</v>
      </c>
      <c r="D2551">
        <v>18</v>
      </c>
      <c r="E2551" t="s">
        <v>10</v>
      </c>
      <c r="F2551" t="s">
        <v>15</v>
      </c>
      <c r="G2551" t="b">
        <v>0</v>
      </c>
      <c r="H2551">
        <v>8</v>
      </c>
      <c r="I2551">
        <v>12</v>
      </c>
      <c r="J2551" t="b">
        <v>0</v>
      </c>
      <c r="K2551">
        <f>YEAR(Table1[[#This Row],[Patient Admission Date]])</f>
        <v>2023</v>
      </c>
      <c r="L2551" t="str">
        <f>TEXT(Table1[[#This Row],[Patient Admission Date]],"mmm")</f>
        <v>Oct</v>
      </c>
      <c r="M2551" t="str">
        <f>TEXT(Table1[[#This Row],[Patient Admission Date]],"ddd")</f>
        <v>Thu</v>
      </c>
      <c r="N2551" t="str">
        <f>TEXT(INT(HOUR(Table1[[#This Row],[Patient Admission Date]])/3)*3,"00")&amp;"-"&amp;TEXT(INT(HOUR(Table1[[#This Row],[Patient Admission Date]])/3)*3+3,"00")</f>
        <v>06-09</v>
      </c>
      <c r="O2551" t="str" cm="1">
        <f t="array" ref="O2551">_xlfn.IFS(Table1[[#This Row],[Patient Age]]&lt;=14,"0-14",Table1[[#This Row],[Patient Age]]&lt;=29,"15-29",Table1[[#This Row],[Patient Age]]&lt;=44,"30-44",Table1[[#This Row],[Patient Age]]&lt;=59,"45-59",Table1[[#This Row],[Patient Age]]&lt;=74,"60-74",TRUE,"75+")</f>
        <v>15-29</v>
      </c>
      <c r="P2551" t="str" cm="1">
        <f t="array" ref="P2551">_xlfn.IFS(Table1[[#This Row],[Patient Waittime]]&lt;=15,"0-15",Table1[[#This Row],[Patient Waittime]]&lt;=30,"16-30",Table1[[#This Row],[Patient Waittime]]&lt;=45,"31-45",Table1[[#This Row],[Patient Waittime]]&lt;=60,"46-60",TRUE,"60+")</f>
        <v>0-15</v>
      </c>
      <c r="Q2551">
        <f>--(Table1[[#This Row],[Patient Waittime]]&lt;=30)</f>
        <v>1</v>
      </c>
      <c r="R2551">
        <f>--Table1[[#This Row],[Patient Admission Flag]]</f>
        <v>0</v>
      </c>
      <c r="S2551">
        <f>--AND(Table1[[#This Row],[WithinTarget]]=1,Table1[[#This Row],[Patient Satisfaction Score]]&gt;=7)</f>
        <v>1</v>
      </c>
      <c r="T2551" t="str">
        <f>IF(LEFT(Table1[[#This Row],[Patient Gender]],1)="F","Female","Male")</f>
        <v>Female</v>
      </c>
    </row>
    <row r="2552" spans="1:20" x14ac:dyDescent="0.3">
      <c r="A2552" t="s">
        <v>2656</v>
      </c>
      <c r="B2552" s="1">
        <v>45349.495833333334</v>
      </c>
      <c r="C2552" t="s">
        <v>13</v>
      </c>
      <c r="D2552">
        <v>22</v>
      </c>
      <c r="E2552" t="s">
        <v>10</v>
      </c>
      <c r="F2552" t="s">
        <v>15</v>
      </c>
      <c r="G2552" t="b">
        <v>0</v>
      </c>
      <c r="H2552">
        <v>8</v>
      </c>
      <c r="I2552">
        <v>52</v>
      </c>
      <c r="J2552" t="b">
        <v>0</v>
      </c>
      <c r="K2552">
        <f>YEAR(Table1[[#This Row],[Patient Admission Date]])</f>
        <v>2024</v>
      </c>
      <c r="L2552" t="str">
        <f>TEXT(Table1[[#This Row],[Patient Admission Date]],"mmm")</f>
        <v>Feb</v>
      </c>
      <c r="M2552" t="str">
        <f>TEXT(Table1[[#This Row],[Patient Admission Date]],"ddd")</f>
        <v>Tue</v>
      </c>
      <c r="N2552" t="str">
        <f>TEXT(INT(HOUR(Table1[[#This Row],[Patient Admission Date]])/3)*3,"00")&amp;"-"&amp;TEXT(INT(HOUR(Table1[[#This Row],[Patient Admission Date]])/3)*3+3,"00")</f>
        <v>09-12</v>
      </c>
      <c r="O2552" t="str" cm="1">
        <f t="array" ref="O2552">_xlfn.IFS(Table1[[#This Row],[Patient Age]]&lt;=14,"0-14",Table1[[#This Row],[Patient Age]]&lt;=29,"15-29",Table1[[#This Row],[Patient Age]]&lt;=44,"30-44",Table1[[#This Row],[Patient Age]]&lt;=59,"45-59",Table1[[#This Row],[Patient Age]]&lt;=74,"60-74",TRUE,"75+")</f>
        <v>15-29</v>
      </c>
      <c r="P2552" t="str" cm="1">
        <f t="array" ref="P2552">_xlfn.IFS(Table1[[#This Row],[Patient Waittime]]&lt;=15,"0-15",Table1[[#This Row],[Patient Waittime]]&lt;=30,"16-30",Table1[[#This Row],[Patient Waittime]]&lt;=45,"31-45",Table1[[#This Row],[Patient Waittime]]&lt;=60,"46-60",TRUE,"60+")</f>
        <v>46-60</v>
      </c>
      <c r="Q2552">
        <f>--(Table1[[#This Row],[Patient Waittime]]&lt;=30)</f>
        <v>0</v>
      </c>
      <c r="R2552">
        <f>--Table1[[#This Row],[Patient Admission Flag]]</f>
        <v>0</v>
      </c>
      <c r="S2552">
        <f>--AND(Table1[[#This Row],[WithinTarget]]=1,Table1[[#This Row],[Patient Satisfaction Score]]&gt;=7)</f>
        <v>0</v>
      </c>
      <c r="T2552" t="str">
        <f>IF(LEFT(Table1[[#This Row],[Patient Gender]],1)="F","Female","Male")</f>
        <v>Female</v>
      </c>
    </row>
    <row r="2553" spans="1:20" x14ac:dyDescent="0.3">
      <c r="A2553" t="s">
        <v>2657</v>
      </c>
      <c r="B2553" s="1">
        <v>45055.802777777775</v>
      </c>
      <c r="C2553" t="s">
        <v>13</v>
      </c>
      <c r="D2553">
        <v>58</v>
      </c>
      <c r="E2553" t="s">
        <v>10</v>
      </c>
      <c r="F2553" t="s">
        <v>15</v>
      </c>
      <c r="G2553" t="b">
        <v>0</v>
      </c>
      <c r="H2553">
        <v>9</v>
      </c>
      <c r="I2553">
        <v>16</v>
      </c>
      <c r="J2553" t="b">
        <v>0</v>
      </c>
      <c r="K2553">
        <f>YEAR(Table1[[#This Row],[Patient Admission Date]])</f>
        <v>2023</v>
      </c>
      <c r="L2553" t="str">
        <f>TEXT(Table1[[#This Row],[Patient Admission Date]],"mmm")</f>
        <v>May</v>
      </c>
      <c r="M2553" t="str">
        <f>TEXT(Table1[[#This Row],[Patient Admission Date]],"ddd")</f>
        <v>Tue</v>
      </c>
      <c r="N2553" t="str">
        <f>TEXT(INT(HOUR(Table1[[#This Row],[Patient Admission Date]])/3)*3,"00")&amp;"-"&amp;TEXT(INT(HOUR(Table1[[#This Row],[Patient Admission Date]])/3)*3+3,"00")</f>
        <v>18-21</v>
      </c>
      <c r="O2553" t="str" cm="1">
        <f t="array" ref="O2553">_xlfn.IFS(Table1[[#This Row],[Patient Age]]&lt;=14,"0-14",Table1[[#This Row],[Patient Age]]&lt;=29,"15-29",Table1[[#This Row],[Patient Age]]&lt;=44,"30-44",Table1[[#This Row],[Patient Age]]&lt;=59,"45-59",Table1[[#This Row],[Patient Age]]&lt;=74,"60-74",TRUE,"75+")</f>
        <v>45-59</v>
      </c>
      <c r="P2553" t="str" cm="1">
        <f t="array" ref="P2553">_xlfn.IFS(Table1[[#This Row],[Patient Waittime]]&lt;=15,"0-15",Table1[[#This Row],[Patient Waittime]]&lt;=30,"16-30",Table1[[#This Row],[Patient Waittime]]&lt;=45,"31-45",Table1[[#This Row],[Patient Waittime]]&lt;=60,"46-60",TRUE,"60+")</f>
        <v>16-30</v>
      </c>
      <c r="Q2553">
        <f>--(Table1[[#This Row],[Patient Waittime]]&lt;=30)</f>
        <v>1</v>
      </c>
      <c r="R2553">
        <f>--Table1[[#This Row],[Patient Admission Flag]]</f>
        <v>0</v>
      </c>
      <c r="S2553">
        <f>--AND(Table1[[#This Row],[WithinTarget]]=1,Table1[[#This Row],[Patient Satisfaction Score]]&gt;=7)</f>
        <v>1</v>
      </c>
      <c r="T2553" t="str">
        <f>IF(LEFT(Table1[[#This Row],[Patient Gender]],1)="F","Female","Male")</f>
        <v>Female</v>
      </c>
    </row>
    <row r="2554" spans="1:20" x14ac:dyDescent="0.3">
      <c r="A2554" t="s">
        <v>2658</v>
      </c>
      <c r="B2554" s="1">
        <v>45246.75277777778</v>
      </c>
      <c r="C2554" t="s">
        <v>13</v>
      </c>
      <c r="D2554">
        <v>49</v>
      </c>
      <c r="E2554" t="s">
        <v>10</v>
      </c>
      <c r="F2554" t="s">
        <v>15</v>
      </c>
      <c r="G2554" t="b">
        <v>0</v>
      </c>
      <c r="H2554">
        <v>9</v>
      </c>
      <c r="I2554">
        <v>28</v>
      </c>
      <c r="J2554" t="b">
        <v>0</v>
      </c>
      <c r="K2554">
        <f>YEAR(Table1[[#This Row],[Patient Admission Date]])</f>
        <v>2023</v>
      </c>
      <c r="L2554" t="str">
        <f>TEXT(Table1[[#This Row],[Patient Admission Date]],"mmm")</f>
        <v>Nov</v>
      </c>
      <c r="M2554" t="str">
        <f>TEXT(Table1[[#This Row],[Patient Admission Date]],"ddd")</f>
        <v>Thu</v>
      </c>
      <c r="N2554" t="str">
        <f>TEXT(INT(HOUR(Table1[[#This Row],[Patient Admission Date]])/3)*3,"00")&amp;"-"&amp;TEXT(INT(HOUR(Table1[[#This Row],[Patient Admission Date]])/3)*3+3,"00")</f>
        <v>18-21</v>
      </c>
      <c r="O2554" t="str" cm="1">
        <f t="array" ref="O2554">_xlfn.IFS(Table1[[#This Row],[Patient Age]]&lt;=14,"0-14",Table1[[#This Row],[Patient Age]]&lt;=29,"15-29",Table1[[#This Row],[Patient Age]]&lt;=44,"30-44",Table1[[#This Row],[Patient Age]]&lt;=59,"45-59",Table1[[#This Row],[Patient Age]]&lt;=74,"60-74",TRUE,"75+")</f>
        <v>45-59</v>
      </c>
      <c r="P2554" t="str" cm="1">
        <f t="array" ref="P2554">_xlfn.IFS(Table1[[#This Row],[Patient Waittime]]&lt;=15,"0-15",Table1[[#This Row],[Patient Waittime]]&lt;=30,"16-30",Table1[[#This Row],[Patient Waittime]]&lt;=45,"31-45",Table1[[#This Row],[Patient Waittime]]&lt;=60,"46-60",TRUE,"60+")</f>
        <v>16-30</v>
      </c>
      <c r="Q2554">
        <f>--(Table1[[#This Row],[Patient Waittime]]&lt;=30)</f>
        <v>1</v>
      </c>
      <c r="R2554">
        <f>--Table1[[#This Row],[Patient Admission Flag]]</f>
        <v>0</v>
      </c>
      <c r="S2554">
        <f>--AND(Table1[[#This Row],[WithinTarget]]=1,Table1[[#This Row],[Patient Satisfaction Score]]&gt;=7)</f>
        <v>1</v>
      </c>
      <c r="T2554" t="str">
        <f>IF(LEFT(Table1[[#This Row],[Patient Gender]],1)="F","Female","Male")</f>
        <v>Female</v>
      </c>
    </row>
    <row r="2555" spans="1:20" x14ac:dyDescent="0.3">
      <c r="A2555" t="s">
        <v>2659</v>
      </c>
      <c r="B2555" s="1">
        <v>45239.692361111112</v>
      </c>
      <c r="C2555" t="s">
        <v>13</v>
      </c>
      <c r="D2555">
        <v>71</v>
      </c>
      <c r="E2555" t="s">
        <v>10</v>
      </c>
      <c r="F2555" t="s">
        <v>15</v>
      </c>
      <c r="G2555" t="b">
        <v>0</v>
      </c>
      <c r="H2555">
        <v>9</v>
      </c>
      <c r="I2555">
        <v>18</v>
      </c>
      <c r="J2555" t="b">
        <v>0</v>
      </c>
      <c r="K2555">
        <f>YEAR(Table1[[#This Row],[Patient Admission Date]])</f>
        <v>2023</v>
      </c>
      <c r="L2555" t="str">
        <f>TEXT(Table1[[#This Row],[Patient Admission Date]],"mmm")</f>
        <v>Nov</v>
      </c>
      <c r="M2555" t="str">
        <f>TEXT(Table1[[#This Row],[Patient Admission Date]],"ddd")</f>
        <v>Thu</v>
      </c>
      <c r="N2555" t="str">
        <f>TEXT(INT(HOUR(Table1[[#This Row],[Patient Admission Date]])/3)*3,"00")&amp;"-"&amp;TEXT(INT(HOUR(Table1[[#This Row],[Patient Admission Date]])/3)*3+3,"00")</f>
        <v>15-18</v>
      </c>
      <c r="O2555" t="str" cm="1">
        <f t="array" ref="O2555">_xlfn.IFS(Table1[[#This Row],[Patient Age]]&lt;=14,"0-14",Table1[[#This Row],[Patient Age]]&lt;=29,"15-29",Table1[[#This Row],[Patient Age]]&lt;=44,"30-44",Table1[[#This Row],[Patient Age]]&lt;=59,"45-59",Table1[[#This Row],[Patient Age]]&lt;=74,"60-74",TRUE,"75+")</f>
        <v>60-74</v>
      </c>
      <c r="P2555" t="str" cm="1">
        <f t="array" ref="P2555">_xlfn.IFS(Table1[[#This Row],[Patient Waittime]]&lt;=15,"0-15",Table1[[#This Row],[Patient Waittime]]&lt;=30,"16-30",Table1[[#This Row],[Patient Waittime]]&lt;=45,"31-45",Table1[[#This Row],[Patient Waittime]]&lt;=60,"46-60",TRUE,"60+")</f>
        <v>16-30</v>
      </c>
      <c r="Q2555">
        <f>--(Table1[[#This Row],[Patient Waittime]]&lt;=30)</f>
        <v>1</v>
      </c>
      <c r="R2555">
        <f>--Table1[[#This Row],[Patient Admission Flag]]</f>
        <v>0</v>
      </c>
      <c r="S2555">
        <f>--AND(Table1[[#This Row],[WithinTarget]]=1,Table1[[#This Row],[Patient Satisfaction Score]]&gt;=7)</f>
        <v>1</v>
      </c>
      <c r="T2555" t="str">
        <f>IF(LEFT(Table1[[#This Row],[Patient Gender]],1)="F","Female","Male")</f>
        <v>Female</v>
      </c>
    </row>
    <row r="2556" spans="1:20" x14ac:dyDescent="0.3">
      <c r="A2556" t="s">
        <v>2660</v>
      </c>
      <c r="B2556" s="1">
        <v>45293.786805555559</v>
      </c>
      <c r="C2556" t="s">
        <v>13</v>
      </c>
      <c r="D2556">
        <v>40</v>
      </c>
      <c r="E2556" t="s">
        <v>10</v>
      </c>
      <c r="F2556" t="s">
        <v>15</v>
      </c>
      <c r="G2556" t="b">
        <v>0</v>
      </c>
      <c r="H2556">
        <v>9</v>
      </c>
      <c r="I2556">
        <v>17</v>
      </c>
      <c r="J2556" t="b">
        <v>0</v>
      </c>
      <c r="K2556">
        <f>YEAR(Table1[[#This Row],[Patient Admission Date]])</f>
        <v>2024</v>
      </c>
      <c r="L2556" t="str">
        <f>TEXT(Table1[[#This Row],[Patient Admission Date]],"mmm")</f>
        <v>Jan</v>
      </c>
      <c r="M2556" t="str">
        <f>TEXT(Table1[[#This Row],[Patient Admission Date]],"ddd")</f>
        <v>Tue</v>
      </c>
      <c r="N2556" t="str">
        <f>TEXT(INT(HOUR(Table1[[#This Row],[Patient Admission Date]])/3)*3,"00")&amp;"-"&amp;TEXT(INT(HOUR(Table1[[#This Row],[Patient Admission Date]])/3)*3+3,"00")</f>
        <v>18-21</v>
      </c>
      <c r="O2556" t="str" cm="1">
        <f t="array" ref="O2556">_xlfn.IFS(Table1[[#This Row],[Patient Age]]&lt;=14,"0-14",Table1[[#This Row],[Patient Age]]&lt;=29,"15-29",Table1[[#This Row],[Patient Age]]&lt;=44,"30-44",Table1[[#This Row],[Patient Age]]&lt;=59,"45-59",Table1[[#This Row],[Patient Age]]&lt;=74,"60-74",TRUE,"75+")</f>
        <v>30-44</v>
      </c>
      <c r="P2556" t="str" cm="1">
        <f t="array" ref="P2556">_xlfn.IFS(Table1[[#This Row],[Patient Waittime]]&lt;=15,"0-15",Table1[[#This Row],[Patient Waittime]]&lt;=30,"16-30",Table1[[#This Row],[Patient Waittime]]&lt;=45,"31-45",Table1[[#This Row],[Patient Waittime]]&lt;=60,"46-60",TRUE,"60+")</f>
        <v>16-30</v>
      </c>
      <c r="Q2556">
        <f>--(Table1[[#This Row],[Patient Waittime]]&lt;=30)</f>
        <v>1</v>
      </c>
      <c r="R2556">
        <f>--Table1[[#This Row],[Patient Admission Flag]]</f>
        <v>0</v>
      </c>
      <c r="S2556">
        <f>--AND(Table1[[#This Row],[WithinTarget]]=1,Table1[[#This Row],[Patient Satisfaction Score]]&gt;=7)</f>
        <v>1</v>
      </c>
      <c r="T2556" t="str">
        <f>IF(LEFT(Table1[[#This Row],[Patient Gender]],1)="F","Female","Male")</f>
        <v>Female</v>
      </c>
    </row>
    <row r="2557" spans="1:20" x14ac:dyDescent="0.3">
      <c r="A2557" t="s">
        <v>2661</v>
      </c>
      <c r="B2557" s="1">
        <v>45534.118750000001</v>
      </c>
      <c r="C2557" t="s">
        <v>13</v>
      </c>
      <c r="D2557">
        <v>27</v>
      </c>
      <c r="E2557" t="s">
        <v>10</v>
      </c>
      <c r="F2557" t="s">
        <v>15</v>
      </c>
      <c r="G2557" t="b">
        <v>0</v>
      </c>
      <c r="H2557">
        <v>9</v>
      </c>
      <c r="I2557">
        <v>42</v>
      </c>
      <c r="J2557" t="b">
        <v>0</v>
      </c>
      <c r="K2557">
        <f>YEAR(Table1[[#This Row],[Patient Admission Date]])</f>
        <v>2024</v>
      </c>
      <c r="L2557" t="str">
        <f>TEXT(Table1[[#This Row],[Patient Admission Date]],"mmm")</f>
        <v>Aug</v>
      </c>
      <c r="M2557" t="str">
        <f>TEXT(Table1[[#This Row],[Patient Admission Date]],"ddd")</f>
        <v>Fri</v>
      </c>
      <c r="N2557" t="str">
        <f>TEXT(INT(HOUR(Table1[[#This Row],[Patient Admission Date]])/3)*3,"00")&amp;"-"&amp;TEXT(INT(HOUR(Table1[[#This Row],[Patient Admission Date]])/3)*3+3,"00")</f>
        <v>00-03</v>
      </c>
      <c r="O2557" t="str" cm="1">
        <f t="array" ref="O2557">_xlfn.IFS(Table1[[#This Row],[Patient Age]]&lt;=14,"0-14",Table1[[#This Row],[Patient Age]]&lt;=29,"15-29",Table1[[#This Row],[Patient Age]]&lt;=44,"30-44",Table1[[#This Row],[Patient Age]]&lt;=59,"45-59",Table1[[#This Row],[Patient Age]]&lt;=74,"60-74",TRUE,"75+")</f>
        <v>15-29</v>
      </c>
      <c r="P2557" t="str" cm="1">
        <f t="array" ref="P2557">_xlfn.IFS(Table1[[#This Row],[Patient Waittime]]&lt;=15,"0-15",Table1[[#This Row],[Patient Waittime]]&lt;=30,"16-30",Table1[[#This Row],[Patient Waittime]]&lt;=45,"31-45",Table1[[#This Row],[Patient Waittime]]&lt;=60,"46-60",TRUE,"60+")</f>
        <v>31-45</v>
      </c>
      <c r="Q2557">
        <f>--(Table1[[#This Row],[Patient Waittime]]&lt;=30)</f>
        <v>0</v>
      </c>
      <c r="R2557">
        <f>--Table1[[#This Row],[Patient Admission Flag]]</f>
        <v>0</v>
      </c>
      <c r="S2557">
        <f>--AND(Table1[[#This Row],[WithinTarget]]=1,Table1[[#This Row],[Patient Satisfaction Score]]&gt;=7)</f>
        <v>0</v>
      </c>
      <c r="T2557" t="str">
        <f>IF(LEFT(Table1[[#This Row],[Patient Gender]],1)="F","Female","Male")</f>
        <v>Female</v>
      </c>
    </row>
    <row r="2558" spans="1:20" x14ac:dyDescent="0.3">
      <c r="A2558" t="s">
        <v>2662</v>
      </c>
      <c r="B2558" s="1">
        <v>45584.163194444445</v>
      </c>
      <c r="C2558" t="s">
        <v>13</v>
      </c>
      <c r="D2558">
        <v>49</v>
      </c>
      <c r="E2558" t="s">
        <v>10</v>
      </c>
      <c r="F2558" t="s">
        <v>15</v>
      </c>
      <c r="G2558" t="b">
        <v>0</v>
      </c>
      <c r="H2558">
        <v>9</v>
      </c>
      <c r="I2558">
        <v>46</v>
      </c>
      <c r="J2558" t="b">
        <v>0</v>
      </c>
      <c r="K2558">
        <f>YEAR(Table1[[#This Row],[Patient Admission Date]])</f>
        <v>2024</v>
      </c>
      <c r="L2558" t="str">
        <f>TEXT(Table1[[#This Row],[Patient Admission Date]],"mmm")</f>
        <v>Oct</v>
      </c>
      <c r="M2558" t="str">
        <f>TEXT(Table1[[#This Row],[Patient Admission Date]],"ddd")</f>
        <v>Sat</v>
      </c>
      <c r="N2558" t="str">
        <f>TEXT(INT(HOUR(Table1[[#This Row],[Patient Admission Date]])/3)*3,"00")&amp;"-"&amp;TEXT(INT(HOUR(Table1[[#This Row],[Patient Admission Date]])/3)*3+3,"00")</f>
        <v>03-06</v>
      </c>
      <c r="O2558" t="str" cm="1">
        <f t="array" ref="O2558">_xlfn.IFS(Table1[[#This Row],[Patient Age]]&lt;=14,"0-14",Table1[[#This Row],[Patient Age]]&lt;=29,"15-29",Table1[[#This Row],[Patient Age]]&lt;=44,"30-44",Table1[[#This Row],[Patient Age]]&lt;=59,"45-59",Table1[[#This Row],[Patient Age]]&lt;=74,"60-74",TRUE,"75+")</f>
        <v>45-59</v>
      </c>
      <c r="P2558" t="str" cm="1">
        <f t="array" ref="P2558">_xlfn.IFS(Table1[[#This Row],[Patient Waittime]]&lt;=15,"0-15",Table1[[#This Row],[Patient Waittime]]&lt;=30,"16-30",Table1[[#This Row],[Patient Waittime]]&lt;=45,"31-45",Table1[[#This Row],[Patient Waittime]]&lt;=60,"46-60",TRUE,"60+")</f>
        <v>46-60</v>
      </c>
      <c r="Q2558">
        <f>--(Table1[[#This Row],[Patient Waittime]]&lt;=30)</f>
        <v>0</v>
      </c>
      <c r="R2558">
        <f>--Table1[[#This Row],[Patient Admission Flag]]</f>
        <v>0</v>
      </c>
      <c r="S2558">
        <f>--AND(Table1[[#This Row],[WithinTarget]]=1,Table1[[#This Row],[Patient Satisfaction Score]]&gt;=7)</f>
        <v>0</v>
      </c>
      <c r="T2558" t="str">
        <f>IF(LEFT(Table1[[#This Row],[Patient Gender]],1)="F","Female","Male")</f>
        <v>Female</v>
      </c>
    </row>
    <row r="2559" spans="1:20" x14ac:dyDescent="0.3">
      <c r="A2559" t="s">
        <v>2663</v>
      </c>
      <c r="B2559" s="1">
        <v>45527.931250000001</v>
      </c>
      <c r="C2559" t="s">
        <v>13</v>
      </c>
      <c r="D2559">
        <v>74</v>
      </c>
      <c r="E2559" t="s">
        <v>10</v>
      </c>
      <c r="F2559" t="s">
        <v>15</v>
      </c>
      <c r="G2559" t="b">
        <v>0</v>
      </c>
      <c r="H2559">
        <v>10</v>
      </c>
      <c r="I2559">
        <v>49</v>
      </c>
      <c r="J2559" t="b">
        <v>0</v>
      </c>
      <c r="K2559">
        <f>YEAR(Table1[[#This Row],[Patient Admission Date]])</f>
        <v>2024</v>
      </c>
      <c r="L2559" t="str">
        <f>TEXT(Table1[[#This Row],[Patient Admission Date]],"mmm")</f>
        <v>Aug</v>
      </c>
      <c r="M2559" t="str">
        <f>TEXT(Table1[[#This Row],[Patient Admission Date]],"ddd")</f>
        <v>Fri</v>
      </c>
      <c r="N2559" t="str">
        <f>TEXT(INT(HOUR(Table1[[#This Row],[Patient Admission Date]])/3)*3,"00")&amp;"-"&amp;TEXT(INT(HOUR(Table1[[#This Row],[Patient Admission Date]])/3)*3+3,"00")</f>
        <v>21-24</v>
      </c>
      <c r="O2559" t="str" cm="1">
        <f t="array" ref="O2559">_xlfn.IFS(Table1[[#This Row],[Patient Age]]&lt;=14,"0-14",Table1[[#This Row],[Patient Age]]&lt;=29,"15-29",Table1[[#This Row],[Patient Age]]&lt;=44,"30-44",Table1[[#This Row],[Patient Age]]&lt;=59,"45-59",Table1[[#This Row],[Patient Age]]&lt;=74,"60-74",TRUE,"75+")</f>
        <v>60-74</v>
      </c>
      <c r="P2559" t="str" cm="1">
        <f t="array" ref="P2559">_xlfn.IFS(Table1[[#This Row],[Patient Waittime]]&lt;=15,"0-15",Table1[[#This Row],[Patient Waittime]]&lt;=30,"16-30",Table1[[#This Row],[Patient Waittime]]&lt;=45,"31-45",Table1[[#This Row],[Patient Waittime]]&lt;=60,"46-60",TRUE,"60+")</f>
        <v>46-60</v>
      </c>
      <c r="Q2559">
        <f>--(Table1[[#This Row],[Patient Waittime]]&lt;=30)</f>
        <v>0</v>
      </c>
      <c r="R2559">
        <f>--Table1[[#This Row],[Patient Admission Flag]]</f>
        <v>0</v>
      </c>
      <c r="S2559">
        <f>--AND(Table1[[#This Row],[WithinTarget]]=1,Table1[[#This Row],[Patient Satisfaction Score]]&gt;=7)</f>
        <v>0</v>
      </c>
      <c r="T2559" t="str">
        <f>IF(LEFT(Table1[[#This Row],[Patient Gender]],1)="F","Female","Male")</f>
        <v>Female</v>
      </c>
    </row>
    <row r="2560" spans="1:20" x14ac:dyDescent="0.3">
      <c r="A2560" t="s">
        <v>2664</v>
      </c>
      <c r="B2560" s="1">
        <v>45428.459722222222</v>
      </c>
      <c r="C2560" t="s">
        <v>13</v>
      </c>
      <c r="D2560">
        <v>26</v>
      </c>
      <c r="E2560" t="s">
        <v>10</v>
      </c>
      <c r="F2560" t="s">
        <v>15</v>
      </c>
      <c r="G2560" t="b">
        <v>0</v>
      </c>
      <c r="H2560">
        <v>10</v>
      </c>
      <c r="I2560">
        <v>40</v>
      </c>
      <c r="J2560" t="b">
        <v>0</v>
      </c>
      <c r="K2560">
        <f>YEAR(Table1[[#This Row],[Patient Admission Date]])</f>
        <v>2024</v>
      </c>
      <c r="L2560" t="str">
        <f>TEXT(Table1[[#This Row],[Patient Admission Date]],"mmm")</f>
        <v>May</v>
      </c>
      <c r="M2560" t="str">
        <f>TEXT(Table1[[#This Row],[Patient Admission Date]],"ddd")</f>
        <v>Thu</v>
      </c>
      <c r="N2560" t="str">
        <f>TEXT(INT(HOUR(Table1[[#This Row],[Patient Admission Date]])/3)*3,"00")&amp;"-"&amp;TEXT(INT(HOUR(Table1[[#This Row],[Patient Admission Date]])/3)*3+3,"00")</f>
        <v>09-12</v>
      </c>
      <c r="O2560" t="str" cm="1">
        <f t="array" ref="O2560">_xlfn.IFS(Table1[[#This Row],[Patient Age]]&lt;=14,"0-14",Table1[[#This Row],[Patient Age]]&lt;=29,"15-29",Table1[[#This Row],[Patient Age]]&lt;=44,"30-44",Table1[[#This Row],[Patient Age]]&lt;=59,"45-59",Table1[[#This Row],[Patient Age]]&lt;=74,"60-74",TRUE,"75+")</f>
        <v>15-29</v>
      </c>
      <c r="P2560" t="str" cm="1">
        <f t="array" ref="P2560">_xlfn.IFS(Table1[[#This Row],[Patient Waittime]]&lt;=15,"0-15",Table1[[#This Row],[Patient Waittime]]&lt;=30,"16-30",Table1[[#This Row],[Patient Waittime]]&lt;=45,"31-45",Table1[[#This Row],[Patient Waittime]]&lt;=60,"46-60",TRUE,"60+")</f>
        <v>31-45</v>
      </c>
      <c r="Q2560">
        <f>--(Table1[[#This Row],[Patient Waittime]]&lt;=30)</f>
        <v>0</v>
      </c>
      <c r="R2560">
        <f>--Table1[[#This Row],[Patient Admission Flag]]</f>
        <v>0</v>
      </c>
      <c r="S2560">
        <f>--AND(Table1[[#This Row],[WithinTarget]]=1,Table1[[#This Row],[Patient Satisfaction Score]]&gt;=7)</f>
        <v>0</v>
      </c>
      <c r="T2560" t="str">
        <f>IF(LEFT(Table1[[#This Row],[Patient Gender]],1)="F","Female","Male")</f>
        <v>Female</v>
      </c>
    </row>
    <row r="2561" spans="1:20" x14ac:dyDescent="0.3">
      <c r="A2561" t="s">
        <v>2665</v>
      </c>
      <c r="B2561" s="1">
        <v>45063.122916666667</v>
      </c>
      <c r="C2561" t="s">
        <v>13</v>
      </c>
      <c r="D2561">
        <v>39</v>
      </c>
      <c r="E2561" t="s">
        <v>10</v>
      </c>
      <c r="F2561" t="s">
        <v>15</v>
      </c>
      <c r="G2561" t="b">
        <v>0</v>
      </c>
      <c r="H2561">
        <v>10</v>
      </c>
      <c r="I2561">
        <v>19</v>
      </c>
      <c r="J2561" t="b">
        <v>0</v>
      </c>
      <c r="K2561">
        <f>YEAR(Table1[[#This Row],[Patient Admission Date]])</f>
        <v>2023</v>
      </c>
      <c r="L2561" t="str">
        <f>TEXT(Table1[[#This Row],[Patient Admission Date]],"mmm")</f>
        <v>May</v>
      </c>
      <c r="M2561" t="str">
        <f>TEXT(Table1[[#This Row],[Patient Admission Date]],"ddd")</f>
        <v>Wed</v>
      </c>
      <c r="N2561" t="str">
        <f>TEXT(INT(HOUR(Table1[[#This Row],[Patient Admission Date]])/3)*3,"00")&amp;"-"&amp;TEXT(INT(HOUR(Table1[[#This Row],[Patient Admission Date]])/3)*3+3,"00")</f>
        <v>00-03</v>
      </c>
      <c r="O2561" t="str" cm="1">
        <f t="array" ref="O2561">_xlfn.IFS(Table1[[#This Row],[Patient Age]]&lt;=14,"0-14",Table1[[#This Row],[Patient Age]]&lt;=29,"15-29",Table1[[#This Row],[Patient Age]]&lt;=44,"30-44",Table1[[#This Row],[Patient Age]]&lt;=59,"45-59",Table1[[#This Row],[Patient Age]]&lt;=74,"60-74",TRUE,"75+")</f>
        <v>30-44</v>
      </c>
      <c r="P2561" t="str" cm="1">
        <f t="array" ref="P2561">_xlfn.IFS(Table1[[#This Row],[Patient Waittime]]&lt;=15,"0-15",Table1[[#This Row],[Patient Waittime]]&lt;=30,"16-30",Table1[[#This Row],[Patient Waittime]]&lt;=45,"31-45",Table1[[#This Row],[Patient Waittime]]&lt;=60,"46-60",TRUE,"60+")</f>
        <v>16-30</v>
      </c>
      <c r="Q2561">
        <f>--(Table1[[#This Row],[Patient Waittime]]&lt;=30)</f>
        <v>1</v>
      </c>
      <c r="R2561">
        <f>--Table1[[#This Row],[Patient Admission Flag]]</f>
        <v>0</v>
      </c>
      <c r="S2561">
        <f>--AND(Table1[[#This Row],[WithinTarget]]=1,Table1[[#This Row],[Patient Satisfaction Score]]&gt;=7)</f>
        <v>1</v>
      </c>
      <c r="T2561" t="str">
        <f>IF(LEFT(Table1[[#This Row],[Patient Gender]],1)="F","Female","Male")</f>
        <v>Female</v>
      </c>
    </row>
    <row r="2562" spans="1:20" x14ac:dyDescent="0.3">
      <c r="A2562" t="s">
        <v>2666</v>
      </c>
      <c r="B2562" s="1">
        <v>45534.268750000003</v>
      </c>
      <c r="C2562" t="s">
        <v>13</v>
      </c>
      <c r="D2562">
        <v>57</v>
      </c>
      <c r="E2562" t="s">
        <v>10</v>
      </c>
      <c r="F2562" t="s">
        <v>26</v>
      </c>
      <c r="G2562" t="b">
        <v>0</v>
      </c>
      <c r="I2562">
        <v>48</v>
      </c>
      <c r="J2562" t="b">
        <v>0</v>
      </c>
      <c r="K2562">
        <f>YEAR(Table1[[#This Row],[Patient Admission Date]])</f>
        <v>2024</v>
      </c>
      <c r="L2562" t="str">
        <f>TEXT(Table1[[#This Row],[Patient Admission Date]],"mmm")</f>
        <v>Aug</v>
      </c>
      <c r="M2562" t="str">
        <f>TEXT(Table1[[#This Row],[Patient Admission Date]],"ddd")</f>
        <v>Fri</v>
      </c>
      <c r="N2562" t="str">
        <f>TEXT(INT(HOUR(Table1[[#This Row],[Patient Admission Date]])/3)*3,"00")&amp;"-"&amp;TEXT(INT(HOUR(Table1[[#This Row],[Patient Admission Date]])/3)*3+3,"00")</f>
        <v>06-09</v>
      </c>
      <c r="O2562" t="str" cm="1">
        <f t="array" ref="O2562">_xlfn.IFS(Table1[[#This Row],[Patient Age]]&lt;=14,"0-14",Table1[[#This Row],[Patient Age]]&lt;=29,"15-29",Table1[[#This Row],[Patient Age]]&lt;=44,"30-44",Table1[[#This Row],[Patient Age]]&lt;=59,"45-59",Table1[[#This Row],[Patient Age]]&lt;=74,"60-74",TRUE,"75+")</f>
        <v>45-59</v>
      </c>
      <c r="P2562" t="str" cm="1">
        <f t="array" ref="P2562">_xlfn.IFS(Table1[[#This Row],[Patient Waittime]]&lt;=15,"0-15",Table1[[#This Row],[Patient Waittime]]&lt;=30,"16-30",Table1[[#This Row],[Patient Waittime]]&lt;=45,"31-45",Table1[[#This Row],[Patient Waittime]]&lt;=60,"46-60",TRUE,"60+")</f>
        <v>46-60</v>
      </c>
      <c r="Q2562">
        <f>--(Table1[[#This Row],[Patient Waittime]]&lt;=30)</f>
        <v>0</v>
      </c>
      <c r="R2562">
        <f>--Table1[[#This Row],[Patient Admission Flag]]</f>
        <v>0</v>
      </c>
      <c r="S2562">
        <f>--AND(Table1[[#This Row],[WithinTarget]]=1,Table1[[#This Row],[Patient Satisfaction Score]]&gt;=7)</f>
        <v>0</v>
      </c>
      <c r="T2562" t="str">
        <f>IF(LEFT(Table1[[#This Row],[Patient Gender]],1)="F","Female","Male")</f>
        <v>Female</v>
      </c>
    </row>
    <row r="2563" spans="1:20" x14ac:dyDescent="0.3">
      <c r="A2563" t="s">
        <v>2667</v>
      </c>
      <c r="B2563" s="1">
        <v>45409.105555555558</v>
      </c>
      <c r="C2563" t="s">
        <v>13</v>
      </c>
      <c r="D2563">
        <v>27</v>
      </c>
      <c r="E2563" t="s">
        <v>10</v>
      </c>
      <c r="F2563" t="s">
        <v>26</v>
      </c>
      <c r="G2563" t="b">
        <v>0</v>
      </c>
      <c r="I2563">
        <v>23</v>
      </c>
      <c r="J2563" t="b">
        <v>0</v>
      </c>
      <c r="K2563">
        <f>YEAR(Table1[[#This Row],[Patient Admission Date]])</f>
        <v>2024</v>
      </c>
      <c r="L2563" t="str">
        <f>TEXT(Table1[[#This Row],[Patient Admission Date]],"mmm")</f>
        <v>Apr</v>
      </c>
      <c r="M2563" t="str">
        <f>TEXT(Table1[[#This Row],[Patient Admission Date]],"ddd")</f>
        <v>Sat</v>
      </c>
      <c r="N2563" t="str">
        <f>TEXT(INT(HOUR(Table1[[#This Row],[Patient Admission Date]])/3)*3,"00")&amp;"-"&amp;TEXT(INT(HOUR(Table1[[#This Row],[Patient Admission Date]])/3)*3+3,"00")</f>
        <v>00-03</v>
      </c>
      <c r="O2563" t="str" cm="1">
        <f t="array" ref="O2563">_xlfn.IFS(Table1[[#This Row],[Patient Age]]&lt;=14,"0-14",Table1[[#This Row],[Patient Age]]&lt;=29,"15-29",Table1[[#This Row],[Patient Age]]&lt;=44,"30-44",Table1[[#This Row],[Patient Age]]&lt;=59,"45-59",Table1[[#This Row],[Patient Age]]&lt;=74,"60-74",TRUE,"75+")</f>
        <v>15-29</v>
      </c>
      <c r="P2563" t="str" cm="1">
        <f t="array" ref="P2563">_xlfn.IFS(Table1[[#This Row],[Patient Waittime]]&lt;=15,"0-15",Table1[[#This Row],[Patient Waittime]]&lt;=30,"16-30",Table1[[#This Row],[Patient Waittime]]&lt;=45,"31-45",Table1[[#This Row],[Patient Waittime]]&lt;=60,"46-60",TRUE,"60+")</f>
        <v>16-30</v>
      </c>
      <c r="Q2563">
        <f>--(Table1[[#This Row],[Patient Waittime]]&lt;=30)</f>
        <v>1</v>
      </c>
      <c r="R2563">
        <f>--Table1[[#This Row],[Patient Admission Flag]]</f>
        <v>0</v>
      </c>
      <c r="S2563">
        <f>--AND(Table1[[#This Row],[WithinTarget]]=1,Table1[[#This Row],[Patient Satisfaction Score]]&gt;=7)</f>
        <v>0</v>
      </c>
      <c r="T2563" t="str">
        <f>IF(LEFT(Table1[[#This Row],[Patient Gender]],1)="F","Female","Male")</f>
        <v>Female</v>
      </c>
    </row>
    <row r="2564" spans="1:20" x14ac:dyDescent="0.3">
      <c r="A2564" t="s">
        <v>2668</v>
      </c>
      <c r="B2564" s="1">
        <v>45051.540277777778</v>
      </c>
      <c r="C2564" t="s">
        <v>13</v>
      </c>
      <c r="D2564">
        <v>38</v>
      </c>
      <c r="E2564" t="s">
        <v>10</v>
      </c>
      <c r="F2564" t="s">
        <v>26</v>
      </c>
      <c r="G2564" t="b">
        <v>0</v>
      </c>
      <c r="I2564">
        <v>52</v>
      </c>
      <c r="J2564" t="b">
        <v>0</v>
      </c>
      <c r="K2564">
        <f>YEAR(Table1[[#This Row],[Patient Admission Date]])</f>
        <v>2023</v>
      </c>
      <c r="L2564" t="str">
        <f>TEXT(Table1[[#This Row],[Patient Admission Date]],"mmm")</f>
        <v>May</v>
      </c>
      <c r="M2564" t="str">
        <f>TEXT(Table1[[#This Row],[Patient Admission Date]],"ddd")</f>
        <v>Fri</v>
      </c>
      <c r="N2564" t="str">
        <f>TEXT(INT(HOUR(Table1[[#This Row],[Patient Admission Date]])/3)*3,"00")&amp;"-"&amp;TEXT(INT(HOUR(Table1[[#This Row],[Patient Admission Date]])/3)*3+3,"00")</f>
        <v>12-15</v>
      </c>
      <c r="O2564" t="str" cm="1">
        <f t="array" ref="O2564">_xlfn.IFS(Table1[[#This Row],[Patient Age]]&lt;=14,"0-14",Table1[[#This Row],[Patient Age]]&lt;=29,"15-29",Table1[[#This Row],[Patient Age]]&lt;=44,"30-44",Table1[[#This Row],[Patient Age]]&lt;=59,"45-59",Table1[[#This Row],[Patient Age]]&lt;=74,"60-74",TRUE,"75+")</f>
        <v>30-44</v>
      </c>
      <c r="P2564" t="str" cm="1">
        <f t="array" ref="P2564">_xlfn.IFS(Table1[[#This Row],[Patient Waittime]]&lt;=15,"0-15",Table1[[#This Row],[Patient Waittime]]&lt;=30,"16-30",Table1[[#This Row],[Patient Waittime]]&lt;=45,"31-45",Table1[[#This Row],[Patient Waittime]]&lt;=60,"46-60",TRUE,"60+")</f>
        <v>46-60</v>
      </c>
      <c r="Q2564">
        <f>--(Table1[[#This Row],[Patient Waittime]]&lt;=30)</f>
        <v>0</v>
      </c>
      <c r="R2564">
        <f>--Table1[[#This Row],[Patient Admission Flag]]</f>
        <v>0</v>
      </c>
      <c r="S2564">
        <f>--AND(Table1[[#This Row],[WithinTarget]]=1,Table1[[#This Row],[Patient Satisfaction Score]]&gt;=7)</f>
        <v>0</v>
      </c>
      <c r="T2564" t="str">
        <f>IF(LEFT(Table1[[#This Row],[Patient Gender]],1)="F","Female","Male")</f>
        <v>Female</v>
      </c>
    </row>
    <row r="2565" spans="1:20" x14ac:dyDescent="0.3">
      <c r="A2565" t="s">
        <v>2669</v>
      </c>
      <c r="B2565" s="1">
        <v>45087.212500000001</v>
      </c>
      <c r="C2565" t="s">
        <v>13</v>
      </c>
      <c r="D2565">
        <v>51</v>
      </c>
      <c r="E2565" t="s">
        <v>10</v>
      </c>
      <c r="F2565" t="s">
        <v>26</v>
      </c>
      <c r="G2565" t="b">
        <v>0</v>
      </c>
      <c r="I2565">
        <v>39</v>
      </c>
      <c r="J2565" t="b">
        <v>0</v>
      </c>
      <c r="K2565">
        <f>YEAR(Table1[[#This Row],[Patient Admission Date]])</f>
        <v>2023</v>
      </c>
      <c r="L2565" t="str">
        <f>TEXT(Table1[[#This Row],[Patient Admission Date]],"mmm")</f>
        <v>Jun</v>
      </c>
      <c r="M2565" t="str">
        <f>TEXT(Table1[[#This Row],[Patient Admission Date]],"ddd")</f>
        <v>Sat</v>
      </c>
      <c r="N2565" t="str">
        <f>TEXT(INT(HOUR(Table1[[#This Row],[Patient Admission Date]])/3)*3,"00")&amp;"-"&amp;TEXT(INT(HOUR(Table1[[#This Row],[Patient Admission Date]])/3)*3+3,"00")</f>
        <v>03-06</v>
      </c>
      <c r="O2565" t="str" cm="1">
        <f t="array" ref="O2565">_xlfn.IFS(Table1[[#This Row],[Patient Age]]&lt;=14,"0-14",Table1[[#This Row],[Patient Age]]&lt;=29,"15-29",Table1[[#This Row],[Patient Age]]&lt;=44,"30-44",Table1[[#This Row],[Patient Age]]&lt;=59,"45-59",Table1[[#This Row],[Patient Age]]&lt;=74,"60-74",TRUE,"75+")</f>
        <v>45-59</v>
      </c>
      <c r="P2565" t="str" cm="1">
        <f t="array" ref="P2565">_xlfn.IFS(Table1[[#This Row],[Patient Waittime]]&lt;=15,"0-15",Table1[[#This Row],[Patient Waittime]]&lt;=30,"16-30",Table1[[#This Row],[Patient Waittime]]&lt;=45,"31-45",Table1[[#This Row],[Patient Waittime]]&lt;=60,"46-60",TRUE,"60+")</f>
        <v>31-45</v>
      </c>
      <c r="Q2565">
        <f>--(Table1[[#This Row],[Patient Waittime]]&lt;=30)</f>
        <v>0</v>
      </c>
      <c r="R2565">
        <f>--Table1[[#This Row],[Patient Admission Flag]]</f>
        <v>0</v>
      </c>
      <c r="S2565">
        <f>--AND(Table1[[#This Row],[WithinTarget]]=1,Table1[[#This Row],[Patient Satisfaction Score]]&gt;=7)</f>
        <v>0</v>
      </c>
      <c r="T2565" t="str">
        <f>IF(LEFT(Table1[[#This Row],[Patient Gender]],1)="F","Female","Male")</f>
        <v>Female</v>
      </c>
    </row>
    <row r="2566" spans="1:20" x14ac:dyDescent="0.3">
      <c r="A2566" t="s">
        <v>2670</v>
      </c>
      <c r="B2566" s="1">
        <v>45558.662499999999</v>
      </c>
      <c r="C2566" t="s">
        <v>13</v>
      </c>
      <c r="D2566">
        <v>9</v>
      </c>
      <c r="E2566" t="s">
        <v>10</v>
      </c>
      <c r="F2566" t="s">
        <v>26</v>
      </c>
      <c r="G2566" t="b">
        <v>0</v>
      </c>
      <c r="I2566">
        <v>59</v>
      </c>
      <c r="J2566" t="b">
        <v>0</v>
      </c>
      <c r="K2566">
        <f>YEAR(Table1[[#This Row],[Patient Admission Date]])</f>
        <v>2024</v>
      </c>
      <c r="L2566" t="str">
        <f>TEXT(Table1[[#This Row],[Patient Admission Date]],"mmm")</f>
        <v>Sep</v>
      </c>
      <c r="M2566" t="str">
        <f>TEXT(Table1[[#This Row],[Patient Admission Date]],"ddd")</f>
        <v>Mon</v>
      </c>
      <c r="N2566" t="str">
        <f>TEXT(INT(HOUR(Table1[[#This Row],[Patient Admission Date]])/3)*3,"00")&amp;"-"&amp;TEXT(INT(HOUR(Table1[[#This Row],[Patient Admission Date]])/3)*3+3,"00")</f>
        <v>15-18</v>
      </c>
      <c r="O2566" t="str" cm="1">
        <f t="array" ref="O2566">_xlfn.IFS(Table1[[#This Row],[Patient Age]]&lt;=14,"0-14",Table1[[#This Row],[Patient Age]]&lt;=29,"15-29",Table1[[#This Row],[Patient Age]]&lt;=44,"30-44",Table1[[#This Row],[Patient Age]]&lt;=59,"45-59",Table1[[#This Row],[Patient Age]]&lt;=74,"60-74",TRUE,"75+")</f>
        <v>0-14</v>
      </c>
      <c r="P2566" t="str" cm="1">
        <f t="array" ref="P2566">_xlfn.IFS(Table1[[#This Row],[Patient Waittime]]&lt;=15,"0-15",Table1[[#This Row],[Patient Waittime]]&lt;=30,"16-30",Table1[[#This Row],[Patient Waittime]]&lt;=45,"31-45",Table1[[#This Row],[Patient Waittime]]&lt;=60,"46-60",TRUE,"60+")</f>
        <v>46-60</v>
      </c>
      <c r="Q2566">
        <f>--(Table1[[#This Row],[Patient Waittime]]&lt;=30)</f>
        <v>0</v>
      </c>
      <c r="R2566">
        <f>--Table1[[#This Row],[Patient Admission Flag]]</f>
        <v>0</v>
      </c>
      <c r="S2566">
        <f>--AND(Table1[[#This Row],[WithinTarget]]=1,Table1[[#This Row],[Patient Satisfaction Score]]&gt;=7)</f>
        <v>0</v>
      </c>
      <c r="T2566" t="str">
        <f>IF(LEFT(Table1[[#This Row],[Patient Gender]],1)="F","Female","Male")</f>
        <v>Female</v>
      </c>
    </row>
    <row r="2567" spans="1:20" x14ac:dyDescent="0.3">
      <c r="A2567" t="s">
        <v>2671</v>
      </c>
      <c r="B2567" s="1">
        <v>45387.424305555556</v>
      </c>
      <c r="C2567" t="s">
        <v>13</v>
      </c>
      <c r="D2567">
        <v>79</v>
      </c>
      <c r="E2567" t="s">
        <v>10</v>
      </c>
      <c r="F2567" t="s">
        <v>26</v>
      </c>
      <c r="G2567" t="b">
        <v>0</v>
      </c>
      <c r="I2567">
        <v>23</v>
      </c>
      <c r="J2567" t="b">
        <v>0</v>
      </c>
      <c r="K2567">
        <f>YEAR(Table1[[#This Row],[Patient Admission Date]])</f>
        <v>2024</v>
      </c>
      <c r="L2567" t="str">
        <f>TEXT(Table1[[#This Row],[Patient Admission Date]],"mmm")</f>
        <v>Apr</v>
      </c>
      <c r="M2567" t="str">
        <f>TEXT(Table1[[#This Row],[Patient Admission Date]],"ddd")</f>
        <v>Fri</v>
      </c>
      <c r="N2567" t="str">
        <f>TEXT(INT(HOUR(Table1[[#This Row],[Patient Admission Date]])/3)*3,"00")&amp;"-"&amp;TEXT(INT(HOUR(Table1[[#This Row],[Patient Admission Date]])/3)*3+3,"00")</f>
        <v>09-12</v>
      </c>
      <c r="O2567" t="str" cm="1">
        <f t="array" ref="O2567">_xlfn.IFS(Table1[[#This Row],[Patient Age]]&lt;=14,"0-14",Table1[[#This Row],[Patient Age]]&lt;=29,"15-29",Table1[[#This Row],[Patient Age]]&lt;=44,"30-44",Table1[[#This Row],[Patient Age]]&lt;=59,"45-59",Table1[[#This Row],[Patient Age]]&lt;=74,"60-74",TRUE,"75+")</f>
        <v>75+</v>
      </c>
      <c r="P2567" t="str" cm="1">
        <f t="array" ref="P2567">_xlfn.IFS(Table1[[#This Row],[Patient Waittime]]&lt;=15,"0-15",Table1[[#This Row],[Patient Waittime]]&lt;=30,"16-30",Table1[[#This Row],[Patient Waittime]]&lt;=45,"31-45",Table1[[#This Row],[Patient Waittime]]&lt;=60,"46-60",TRUE,"60+")</f>
        <v>16-30</v>
      </c>
      <c r="Q2567">
        <f>--(Table1[[#This Row],[Patient Waittime]]&lt;=30)</f>
        <v>1</v>
      </c>
      <c r="R2567">
        <f>--Table1[[#This Row],[Patient Admission Flag]]</f>
        <v>0</v>
      </c>
      <c r="S2567">
        <f>--AND(Table1[[#This Row],[WithinTarget]]=1,Table1[[#This Row],[Patient Satisfaction Score]]&gt;=7)</f>
        <v>0</v>
      </c>
      <c r="T2567" t="str">
        <f>IF(LEFT(Table1[[#This Row],[Patient Gender]],1)="F","Female","Male")</f>
        <v>Female</v>
      </c>
    </row>
    <row r="2568" spans="1:20" x14ac:dyDescent="0.3">
      <c r="A2568" t="s">
        <v>2672</v>
      </c>
      <c r="B2568" s="1">
        <v>45086.067361111112</v>
      </c>
      <c r="C2568" t="s">
        <v>13</v>
      </c>
      <c r="D2568">
        <v>30</v>
      </c>
      <c r="E2568" t="s">
        <v>10</v>
      </c>
      <c r="F2568" t="s">
        <v>26</v>
      </c>
      <c r="G2568" t="b">
        <v>0</v>
      </c>
      <c r="I2568">
        <v>56</v>
      </c>
      <c r="J2568" t="b">
        <v>0</v>
      </c>
      <c r="K2568">
        <f>YEAR(Table1[[#This Row],[Patient Admission Date]])</f>
        <v>2023</v>
      </c>
      <c r="L2568" t="str">
        <f>TEXT(Table1[[#This Row],[Patient Admission Date]],"mmm")</f>
        <v>Jun</v>
      </c>
      <c r="M2568" t="str">
        <f>TEXT(Table1[[#This Row],[Patient Admission Date]],"ddd")</f>
        <v>Fri</v>
      </c>
      <c r="N2568" t="str">
        <f>TEXT(INT(HOUR(Table1[[#This Row],[Patient Admission Date]])/3)*3,"00")&amp;"-"&amp;TEXT(INT(HOUR(Table1[[#This Row],[Patient Admission Date]])/3)*3+3,"00")</f>
        <v>00-03</v>
      </c>
      <c r="O2568" t="str" cm="1">
        <f t="array" ref="O2568">_xlfn.IFS(Table1[[#This Row],[Patient Age]]&lt;=14,"0-14",Table1[[#This Row],[Patient Age]]&lt;=29,"15-29",Table1[[#This Row],[Patient Age]]&lt;=44,"30-44",Table1[[#This Row],[Patient Age]]&lt;=59,"45-59",Table1[[#This Row],[Patient Age]]&lt;=74,"60-74",TRUE,"75+")</f>
        <v>30-44</v>
      </c>
      <c r="P2568" t="str" cm="1">
        <f t="array" ref="P2568">_xlfn.IFS(Table1[[#This Row],[Patient Waittime]]&lt;=15,"0-15",Table1[[#This Row],[Patient Waittime]]&lt;=30,"16-30",Table1[[#This Row],[Patient Waittime]]&lt;=45,"31-45",Table1[[#This Row],[Patient Waittime]]&lt;=60,"46-60",TRUE,"60+")</f>
        <v>46-60</v>
      </c>
      <c r="Q2568">
        <f>--(Table1[[#This Row],[Patient Waittime]]&lt;=30)</f>
        <v>0</v>
      </c>
      <c r="R2568">
        <f>--Table1[[#This Row],[Patient Admission Flag]]</f>
        <v>0</v>
      </c>
      <c r="S2568">
        <f>--AND(Table1[[#This Row],[WithinTarget]]=1,Table1[[#This Row],[Patient Satisfaction Score]]&gt;=7)</f>
        <v>0</v>
      </c>
      <c r="T2568" t="str">
        <f>IF(LEFT(Table1[[#This Row],[Patient Gender]],1)="F","Female","Male")</f>
        <v>Female</v>
      </c>
    </row>
    <row r="2569" spans="1:20" x14ac:dyDescent="0.3">
      <c r="A2569" t="s">
        <v>2673</v>
      </c>
      <c r="B2569" s="1">
        <v>45575.640972222223</v>
      </c>
      <c r="C2569" t="s">
        <v>13</v>
      </c>
      <c r="D2569">
        <v>20</v>
      </c>
      <c r="E2569" t="s">
        <v>10</v>
      </c>
      <c r="F2569" t="s">
        <v>26</v>
      </c>
      <c r="G2569" t="b">
        <v>0</v>
      </c>
      <c r="I2569">
        <v>51</v>
      </c>
      <c r="J2569" t="b">
        <v>0</v>
      </c>
      <c r="K2569">
        <f>YEAR(Table1[[#This Row],[Patient Admission Date]])</f>
        <v>2024</v>
      </c>
      <c r="L2569" t="str">
        <f>TEXT(Table1[[#This Row],[Patient Admission Date]],"mmm")</f>
        <v>Oct</v>
      </c>
      <c r="M2569" t="str">
        <f>TEXT(Table1[[#This Row],[Patient Admission Date]],"ddd")</f>
        <v>Thu</v>
      </c>
      <c r="N2569" t="str">
        <f>TEXT(INT(HOUR(Table1[[#This Row],[Patient Admission Date]])/3)*3,"00")&amp;"-"&amp;TEXT(INT(HOUR(Table1[[#This Row],[Patient Admission Date]])/3)*3+3,"00")</f>
        <v>15-18</v>
      </c>
      <c r="O2569" t="str" cm="1">
        <f t="array" ref="O2569">_xlfn.IFS(Table1[[#This Row],[Patient Age]]&lt;=14,"0-14",Table1[[#This Row],[Patient Age]]&lt;=29,"15-29",Table1[[#This Row],[Patient Age]]&lt;=44,"30-44",Table1[[#This Row],[Patient Age]]&lt;=59,"45-59",Table1[[#This Row],[Patient Age]]&lt;=74,"60-74",TRUE,"75+")</f>
        <v>15-29</v>
      </c>
      <c r="P2569" t="str" cm="1">
        <f t="array" ref="P2569">_xlfn.IFS(Table1[[#This Row],[Patient Waittime]]&lt;=15,"0-15",Table1[[#This Row],[Patient Waittime]]&lt;=30,"16-30",Table1[[#This Row],[Patient Waittime]]&lt;=45,"31-45",Table1[[#This Row],[Patient Waittime]]&lt;=60,"46-60",TRUE,"60+")</f>
        <v>46-60</v>
      </c>
      <c r="Q2569">
        <f>--(Table1[[#This Row],[Patient Waittime]]&lt;=30)</f>
        <v>0</v>
      </c>
      <c r="R2569">
        <f>--Table1[[#This Row],[Patient Admission Flag]]</f>
        <v>0</v>
      </c>
      <c r="S2569">
        <f>--AND(Table1[[#This Row],[WithinTarget]]=1,Table1[[#This Row],[Patient Satisfaction Score]]&gt;=7)</f>
        <v>0</v>
      </c>
      <c r="T2569" t="str">
        <f>IF(LEFT(Table1[[#This Row],[Patient Gender]],1)="F","Female","Male")</f>
        <v>Female</v>
      </c>
    </row>
    <row r="2570" spans="1:20" x14ac:dyDescent="0.3">
      <c r="A2570" t="s">
        <v>2674</v>
      </c>
      <c r="B2570" s="1">
        <v>45191.654861111114</v>
      </c>
      <c r="C2570" t="s">
        <v>13</v>
      </c>
      <c r="D2570">
        <v>70</v>
      </c>
      <c r="E2570" t="s">
        <v>10</v>
      </c>
      <c r="F2570" t="s">
        <v>26</v>
      </c>
      <c r="G2570" t="b">
        <v>0</v>
      </c>
      <c r="H2570">
        <v>1</v>
      </c>
      <c r="I2570">
        <v>30</v>
      </c>
      <c r="J2570" t="b">
        <v>0</v>
      </c>
      <c r="K2570">
        <f>YEAR(Table1[[#This Row],[Patient Admission Date]])</f>
        <v>2023</v>
      </c>
      <c r="L2570" t="str">
        <f>TEXT(Table1[[#This Row],[Patient Admission Date]],"mmm")</f>
        <v>Sep</v>
      </c>
      <c r="M2570" t="str">
        <f>TEXT(Table1[[#This Row],[Patient Admission Date]],"ddd")</f>
        <v>Fri</v>
      </c>
      <c r="N2570" t="str">
        <f>TEXT(INT(HOUR(Table1[[#This Row],[Patient Admission Date]])/3)*3,"00")&amp;"-"&amp;TEXT(INT(HOUR(Table1[[#This Row],[Patient Admission Date]])/3)*3+3,"00")</f>
        <v>15-18</v>
      </c>
      <c r="O2570" t="str" cm="1">
        <f t="array" ref="O2570">_xlfn.IFS(Table1[[#This Row],[Patient Age]]&lt;=14,"0-14",Table1[[#This Row],[Patient Age]]&lt;=29,"15-29",Table1[[#This Row],[Patient Age]]&lt;=44,"30-44",Table1[[#This Row],[Patient Age]]&lt;=59,"45-59",Table1[[#This Row],[Patient Age]]&lt;=74,"60-74",TRUE,"75+")</f>
        <v>60-74</v>
      </c>
      <c r="P2570" t="str" cm="1">
        <f t="array" ref="P2570">_xlfn.IFS(Table1[[#This Row],[Patient Waittime]]&lt;=15,"0-15",Table1[[#This Row],[Patient Waittime]]&lt;=30,"16-30",Table1[[#This Row],[Patient Waittime]]&lt;=45,"31-45",Table1[[#This Row],[Patient Waittime]]&lt;=60,"46-60",TRUE,"60+")</f>
        <v>16-30</v>
      </c>
      <c r="Q2570">
        <f>--(Table1[[#This Row],[Patient Waittime]]&lt;=30)</f>
        <v>1</v>
      </c>
      <c r="R2570">
        <f>--Table1[[#This Row],[Patient Admission Flag]]</f>
        <v>0</v>
      </c>
      <c r="S2570">
        <f>--AND(Table1[[#This Row],[WithinTarget]]=1,Table1[[#This Row],[Patient Satisfaction Score]]&gt;=7)</f>
        <v>0</v>
      </c>
      <c r="T2570" t="str">
        <f>IF(LEFT(Table1[[#This Row],[Patient Gender]],1)="F","Female","Male")</f>
        <v>Female</v>
      </c>
    </row>
    <row r="2571" spans="1:20" x14ac:dyDescent="0.3">
      <c r="A2571" t="s">
        <v>2675</v>
      </c>
      <c r="B2571" s="1">
        <v>45078.979861111111</v>
      </c>
      <c r="C2571" t="s">
        <v>13</v>
      </c>
      <c r="D2571">
        <v>23</v>
      </c>
      <c r="E2571" t="s">
        <v>10</v>
      </c>
      <c r="F2571" t="s">
        <v>26</v>
      </c>
      <c r="G2571" t="b">
        <v>0</v>
      </c>
      <c r="H2571">
        <v>2</v>
      </c>
      <c r="I2571">
        <v>42</v>
      </c>
      <c r="J2571" t="b">
        <v>0</v>
      </c>
      <c r="K2571">
        <f>YEAR(Table1[[#This Row],[Patient Admission Date]])</f>
        <v>2023</v>
      </c>
      <c r="L2571" t="str">
        <f>TEXT(Table1[[#This Row],[Patient Admission Date]],"mmm")</f>
        <v>Jun</v>
      </c>
      <c r="M2571" t="str">
        <f>TEXT(Table1[[#This Row],[Patient Admission Date]],"ddd")</f>
        <v>Thu</v>
      </c>
      <c r="N2571" t="str">
        <f>TEXT(INT(HOUR(Table1[[#This Row],[Patient Admission Date]])/3)*3,"00")&amp;"-"&amp;TEXT(INT(HOUR(Table1[[#This Row],[Patient Admission Date]])/3)*3+3,"00")</f>
        <v>21-24</v>
      </c>
      <c r="O2571" t="str" cm="1">
        <f t="array" ref="O2571">_xlfn.IFS(Table1[[#This Row],[Patient Age]]&lt;=14,"0-14",Table1[[#This Row],[Patient Age]]&lt;=29,"15-29",Table1[[#This Row],[Patient Age]]&lt;=44,"30-44",Table1[[#This Row],[Patient Age]]&lt;=59,"45-59",Table1[[#This Row],[Patient Age]]&lt;=74,"60-74",TRUE,"75+")</f>
        <v>15-29</v>
      </c>
      <c r="P2571" t="str" cm="1">
        <f t="array" ref="P2571">_xlfn.IFS(Table1[[#This Row],[Patient Waittime]]&lt;=15,"0-15",Table1[[#This Row],[Patient Waittime]]&lt;=30,"16-30",Table1[[#This Row],[Patient Waittime]]&lt;=45,"31-45",Table1[[#This Row],[Patient Waittime]]&lt;=60,"46-60",TRUE,"60+")</f>
        <v>31-45</v>
      </c>
      <c r="Q2571">
        <f>--(Table1[[#This Row],[Patient Waittime]]&lt;=30)</f>
        <v>0</v>
      </c>
      <c r="R2571">
        <f>--Table1[[#This Row],[Patient Admission Flag]]</f>
        <v>0</v>
      </c>
      <c r="S2571">
        <f>--AND(Table1[[#This Row],[WithinTarget]]=1,Table1[[#This Row],[Patient Satisfaction Score]]&gt;=7)</f>
        <v>0</v>
      </c>
      <c r="T2571" t="str">
        <f>IF(LEFT(Table1[[#This Row],[Patient Gender]],1)="F","Female","Male")</f>
        <v>Female</v>
      </c>
    </row>
    <row r="2572" spans="1:20" x14ac:dyDescent="0.3">
      <c r="A2572" t="s">
        <v>2676</v>
      </c>
      <c r="B2572" s="1">
        <v>45323.174305555556</v>
      </c>
      <c r="C2572" t="s">
        <v>13</v>
      </c>
      <c r="D2572">
        <v>32</v>
      </c>
      <c r="E2572" t="s">
        <v>10</v>
      </c>
      <c r="F2572" t="s">
        <v>26</v>
      </c>
      <c r="G2572" t="b">
        <v>0</v>
      </c>
      <c r="H2572">
        <v>5</v>
      </c>
      <c r="I2572">
        <v>60</v>
      </c>
      <c r="J2572" t="b">
        <v>0</v>
      </c>
      <c r="K2572">
        <f>YEAR(Table1[[#This Row],[Patient Admission Date]])</f>
        <v>2024</v>
      </c>
      <c r="L2572" t="str">
        <f>TEXT(Table1[[#This Row],[Patient Admission Date]],"mmm")</f>
        <v>Feb</v>
      </c>
      <c r="M2572" t="str">
        <f>TEXT(Table1[[#This Row],[Patient Admission Date]],"ddd")</f>
        <v>Thu</v>
      </c>
      <c r="N2572" t="str">
        <f>TEXT(INT(HOUR(Table1[[#This Row],[Patient Admission Date]])/3)*3,"00")&amp;"-"&amp;TEXT(INT(HOUR(Table1[[#This Row],[Patient Admission Date]])/3)*3+3,"00")</f>
        <v>03-06</v>
      </c>
      <c r="O2572" t="str" cm="1">
        <f t="array" ref="O2572">_xlfn.IFS(Table1[[#This Row],[Patient Age]]&lt;=14,"0-14",Table1[[#This Row],[Patient Age]]&lt;=29,"15-29",Table1[[#This Row],[Patient Age]]&lt;=44,"30-44",Table1[[#This Row],[Patient Age]]&lt;=59,"45-59",Table1[[#This Row],[Patient Age]]&lt;=74,"60-74",TRUE,"75+")</f>
        <v>30-44</v>
      </c>
      <c r="P2572" t="str" cm="1">
        <f t="array" ref="P2572">_xlfn.IFS(Table1[[#This Row],[Patient Waittime]]&lt;=15,"0-15",Table1[[#This Row],[Patient Waittime]]&lt;=30,"16-30",Table1[[#This Row],[Patient Waittime]]&lt;=45,"31-45",Table1[[#This Row],[Patient Waittime]]&lt;=60,"46-60",TRUE,"60+")</f>
        <v>46-60</v>
      </c>
      <c r="Q2572">
        <f>--(Table1[[#This Row],[Patient Waittime]]&lt;=30)</f>
        <v>0</v>
      </c>
      <c r="R2572">
        <f>--Table1[[#This Row],[Patient Admission Flag]]</f>
        <v>0</v>
      </c>
      <c r="S2572">
        <f>--AND(Table1[[#This Row],[WithinTarget]]=1,Table1[[#This Row],[Patient Satisfaction Score]]&gt;=7)</f>
        <v>0</v>
      </c>
      <c r="T2572" t="str">
        <f>IF(LEFT(Table1[[#This Row],[Patient Gender]],1)="F","Female","Male")</f>
        <v>Female</v>
      </c>
    </row>
    <row r="2573" spans="1:20" x14ac:dyDescent="0.3">
      <c r="A2573" t="s">
        <v>2677</v>
      </c>
      <c r="B2573" s="1">
        <v>45582.195833333331</v>
      </c>
      <c r="C2573" t="s">
        <v>13</v>
      </c>
      <c r="D2573">
        <v>35</v>
      </c>
      <c r="E2573" t="s">
        <v>10</v>
      </c>
      <c r="F2573" t="s">
        <v>26</v>
      </c>
      <c r="G2573" t="b">
        <v>0</v>
      </c>
      <c r="H2573">
        <v>9</v>
      </c>
      <c r="I2573">
        <v>49</v>
      </c>
      <c r="J2573" t="b">
        <v>0</v>
      </c>
      <c r="K2573">
        <f>YEAR(Table1[[#This Row],[Patient Admission Date]])</f>
        <v>2024</v>
      </c>
      <c r="L2573" t="str">
        <f>TEXT(Table1[[#This Row],[Patient Admission Date]],"mmm")</f>
        <v>Oct</v>
      </c>
      <c r="M2573" t="str">
        <f>TEXT(Table1[[#This Row],[Patient Admission Date]],"ddd")</f>
        <v>Thu</v>
      </c>
      <c r="N2573" t="str">
        <f>TEXT(INT(HOUR(Table1[[#This Row],[Patient Admission Date]])/3)*3,"00")&amp;"-"&amp;TEXT(INT(HOUR(Table1[[#This Row],[Patient Admission Date]])/3)*3+3,"00")</f>
        <v>03-06</v>
      </c>
      <c r="O2573" t="str" cm="1">
        <f t="array" ref="O2573">_xlfn.IFS(Table1[[#This Row],[Patient Age]]&lt;=14,"0-14",Table1[[#This Row],[Patient Age]]&lt;=29,"15-29",Table1[[#This Row],[Patient Age]]&lt;=44,"30-44",Table1[[#This Row],[Patient Age]]&lt;=59,"45-59",Table1[[#This Row],[Patient Age]]&lt;=74,"60-74",TRUE,"75+")</f>
        <v>30-44</v>
      </c>
      <c r="P2573" t="str" cm="1">
        <f t="array" ref="P2573">_xlfn.IFS(Table1[[#This Row],[Patient Waittime]]&lt;=15,"0-15",Table1[[#This Row],[Patient Waittime]]&lt;=30,"16-30",Table1[[#This Row],[Patient Waittime]]&lt;=45,"31-45",Table1[[#This Row],[Patient Waittime]]&lt;=60,"46-60",TRUE,"60+")</f>
        <v>46-60</v>
      </c>
      <c r="Q2573">
        <f>--(Table1[[#This Row],[Patient Waittime]]&lt;=30)</f>
        <v>0</v>
      </c>
      <c r="R2573">
        <f>--Table1[[#This Row],[Patient Admission Flag]]</f>
        <v>0</v>
      </c>
      <c r="S2573">
        <f>--AND(Table1[[#This Row],[WithinTarget]]=1,Table1[[#This Row],[Patient Satisfaction Score]]&gt;=7)</f>
        <v>0</v>
      </c>
      <c r="T2573" t="str">
        <f>IF(LEFT(Table1[[#This Row],[Patient Gender]],1)="F","Female","Male")</f>
        <v>Female</v>
      </c>
    </row>
    <row r="2574" spans="1:20" x14ac:dyDescent="0.3">
      <c r="A2574" t="s">
        <v>2678</v>
      </c>
      <c r="B2574" s="1">
        <v>45507.159722222219</v>
      </c>
      <c r="C2574" t="s">
        <v>13</v>
      </c>
      <c r="D2574">
        <v>29</v>
      </c>
      <c r="E2574" t="s">
        <v>10</v>
      </c>
      <c r="F2574" t="s">
        <v>26</v>
      </c>
      <c r="G2574" t="b">
        <v>0</v>
      </c>
      <c r="H2574">
        <v>10</v>
      </c>
      <c r="I2574">
        <v>20</v>
      </c>
      <c r="J2574" t="b">
        <v>0</v>
      </c>
      <c r="K2574">
        <f>YEAR(Table1[[#This Row],[Patient Admission Date]])</f>
        <v>2024</v>
      </c>
      <c r="L2574" t="str">
        <f>TEXT(Table1[[#This Row],[Patient Admission Date]],"mmm")</f>
        <v>Aug</v>
      </c>
      <c r="M2574" t="str">
        <f>TEXT(Table1[[#This Row],[Patient Admission Date]],"ddd")</f>
        <v>Sat</v>
      </c>
      <c r="N2574" t="str">
        <f>TEXT(INT(HOUR(Table1[[#This Row],[Patient Admission Date]])/3)*3,"00")&amp;"-"&amp;TEXT(INT(HOUR(Table1[[#This Row],[Patient Admission Date]])/3)*3+3,"00")</f>
        <v>03-06</v>
      </c>
      <c r="O2574" t="str" cm="1">
        <f t="array" ref="O2574">_xlfn.IFS(Table1[[#This Row],[Patient Age]]&lt;=14,"0-14",Table1[[#This Row],[Patient Age]]&lt;=29,"15-29",Table1[[#This Row],[Patient Age]]&lt;=44,"30-44",Table1[[#This Row],[Patient Age]]&lt;=59,"45-59",Table1[[#This Row],[Patient Age]]&lt;=74,"60-74",TRUE,"75+")</f>
        <v>15-29</v>
      </c>
      <c r="P2574" t="str" cm="1">
        <f t="array" ref="P2574">_xlfn.IFS(Table1[[#This Row],[Patient Waittime]]&lt;=15,"0-15",Table1[[#This Row],[Patient Waittime]]&lt;=30,"16-30",Table1[[#This Row],[Patient Waittime]]&lt;=45,"31-45",Table1[[#This Row],[Patient Waittime]]&lt;=60,"46-60",TRUE,"60+")</f>
        <v>16-30</v>
      </c>
      <c r="Q2574">
        <f>--(Table1[[#This Row],[Patient Waittime]]&lt;=30)</f>
        <v>1</v>
      </c>
      <c r="R2574">
        <f>--Table1[[#This Row],[Patient Admission Flag]]</f>
        <v>0</v>
      </c>
      <c r="S2574">
        <f>--AND(Table1[[#This Row],[WithinTarget]]=1,Table1[[#This Row],[Patient Satisfaction Score]]&gt;=7)</f>
        <v>1</v>
      </c>
      <c r="T2574" t="str">
        <f>IF(LEFT(Table1[[#This Row],[Patient Gender]],1)="F","Female","Male")</f>
        <v>Female</v>
      </c>
    </row>
    <row r="2575" spans="1:20" x14ac:dyDescent="0.3">
      <c r="A2575" t="s">
        <v>2679</v>
      </c>
      <c r="B2575" s="1">
        <v>45408.897222222222</v>
      </c>
      <c r="C2575" t="s">
        <v>13</v>
      </c>
      <c r="D2575">
        <v>1</v>
      </c>
      <c r="E2575" t="s">
        <v>10</v>
      </c>
      <c r="F2575" t="s">
        <v>11</v>
      </c>
      <c r="G2575" t="b">
        <v>0</v>
      </c>
      <c r="I2575">
        <v>12</v>
      </c>
      <c r="J2575" t="b">
        <v>0</v>
      </c>
      <c r="K2575">
        <f>YEAR(Table1[[#This Row],[Patient Admission Date]])</f>
        <v>2024</v>
      </c>
      <c r="L2575" t="str">
        <f>TEXT(Table1[[#This Row],[Patient Admission Date]],"mmm")</f>
        <v>Apr</v>
      </c>
      <c r="M2575" t="str">
        <f>TEXT(Table1[[#This Row],[Patient Admission Date]],"ddd")</f>
        <v>Fri</v>
      </c>
      <c r="N2575" t="str">
        <f>TEXT(INT(HOUR(Table1[[#This Row],[Patient Admission Date]])/3)*3,"00")&amp;"-"&amp;TEXT(INT(HOUR(Table1[[#This Row],[Patient Admission Date]])/3)*3+3,"00")</f>
        <v>21-24</v>
      </c>
      <c r="O2575" t="str" cm="1">
        <f t="array" ref="O2575">_xlfn.IFS(Table1[[#This Row],[Patient Age]]&lt;=14,"0-14",Table1[[#This Row],[Patient Age]]&lt;=29,"15-29",Table1[[#This Row],[Patient Age]]&lt;=44,"30-44",Table1[[#This Row],[Patient Age]]&lt;=59,"45-59",Table1[[#This Row],[Patient Age]]&lt;=74,"60-74",TRUE,"75+")</f>
        <v>0-14</v>
      </c>
      <c r="P2575" t="str" cm="1">
        <f t="array" ref="P2575">_xlfn.IFS(Table1[[#This Row],[Patient Waittime]]&lt;=15,"0-15",Table1[[#This Row],[Patient Waittime]]&lt;=30,"16-30",Table1[[#This Row],[Patient Waittime]]&lt;=45,"31-45",Table1[[#This Row],[Patient Waittime]]&lt;=60,"46-60",TRUE,"60+")</f>
        <v>0-15</v>
      </c>
      <c r="Q2575">
        <f>--(Table1[[#This Row],[Patient Waittime]]&lt;=30)</f>
        <v>1</v>
      </c>
      <c r="R2575">
        <f>--Table1[[#This Row],[Patient Admission Flag]]</f>
        <v>0</v>
      </c>
      <c r="S2575">
        <f>--AND(Table1[[#This Row],[WithinTarget]]=1,Table1[[#This Row],[Patient Satisfaction Score]]&gt;=7)</f>
        <v>0</v>
      </c>
      <c r="T2575" t="str">
        <f>IF(LEFT(Table1[[#This Row],[Patient Gender]],1)="F","Female","Male")</f>
        <v>Female</v>
      </c>
    </row>
    <row r="2576" spans="1:20" x14ac:dyDescent="0.3">
      <c r="A2576" t="s">
        <v>2680</v>
      </c>
      <c r="B2576" s="1">
        <v>45390.624305555553</v>
      </c>
      <c r="C2576" t="s">
        <v>13</v>
      </c>
      <c r="D2576">
        <v>27</v>
      </c>
      <c r="E2576" t="s">
        <v>10</v>
      </c>
      <c r="F2576" t="s">
        <v>11</v>
      </c>
      <c r="G2576" t="b">
        <v>0</v>
      </c>
      <c r="I2576">
        <v>13</v>
      </c>
      <c r="J2576" t="b">
        <v>0</v>
      </c>
      <c r="K2576">
        <f>YEAR(Table1[[#This Row],[Patient Admission Date]])</f>
        <v>2024</v>
      </c>
      <c r="L2576" t="str">
        <f>TEXT(Table1[[#This Row],[Patient Admission Date]],"mmm")</f>
        <v>Apr</v>
      </c>
      <c r="M2576" t="str">
        <f>TEXT(Table1[[#This Row],[Patient Admission Date]],"ddd")</f>
        <v>Mon</v>
      </c>
      <c r="N2576" t="str">
        <f>TEXT(INT(HOUR(Table1[[#This Row],[Patient Admission Date]])/3)*3,"00")&amp;"-"&amp;TEXT(INT(HOUR(Table1[[#This Row],[Patient Admission Date]])/3)*3+3,"00")</f>
        <v>12-15</v>
      </c>
      <c r="O2576" t="str" cm="1">
        <f t="array" ref="O2576">_xlfn.IFS(Table1[[#This Row],[Patient Age]]&lt;=14,"0-14",Table1[[#This Row],[Patient Age]]&lt;=29,"15-29",Table1[[#This Row],[Patient Age]]&lt;=44,"30-44",Table1[[#This Row],[Patient Age]]&lt;=59,"45-59",Table1[[#This Row],[Patient Age]]&lt;=74,"60-74",TRUE,"75+")</f>
        <v>15-29</v>
      </c>
      <c r="P2576" t="str" cm="1">
        <f t="array" ref="P2576">_xlfn.IFS(Table1[[#This Row],[Patient Waittime]]&lt;=15,"0-15",Table1[[#This Row],[Patient Waittime]]&lt;=30,"16-30",Table1[[#This Row],[Patient Waittime]]&lt;=45,"31-45",Table1[[#This Row],[Patient Waittime]]&lt;=60,"46-60",TRUE,"60+")</f>
        <v>0-15</v>
      </c>
      <c r="Q2576">
        <f>--(Table1[[#This Row],[Patient Waittime]]&lt;=30)</f>
        <v>1</v>
      </c>
      <c r="R2576">
        <f>--Table1[[#This Row],[Patient Admission Flag]]</f>
        <v>0</v>
      </c>
      <c r="S2576">
        <f>--AND(Table1[[#This Row],[WithinTarget]]=1,Table1[[#This Row],[Patient Satisfaction Score]]&gt;=7)</f>
        <v>0</v>
      </c>
      <c r="T2576" t="str">
        <f>IF(LEFT(Table1[[#This Row],[Patient Gender]],1)="F","Female","Male")</f>
        <v>Female</v>
      </c>
    </row>
    <row r="2577" spans="1:20" x14ac:dyDescent="0.3">
      <c r="A2577" t="s">
        <v>2681</v>
      </c>
      <c r="B2577" s="1">
        <v>45506.78402777778</v>
      </c>
      <c r="C2577" t="s">
        <v>13</v>
      </c>
      <c r="D2577">
        <v>18</v>
      </c>
      <c r="E2577" t="s">
        <v>10</v>
      </c>
      <c r="F2577" t="s">
        <v>11</v>
      </c>
      <c r="G2577" t="b">
        <v>0</v>
      </c>
      <c r="I2577">
        <v>21</v>
      </c>
      <c r="J2577" t="b">
        <v>0</v>
      </c>
      <c r="K2577">
        <f>YEAR(Table1[[#This Row],[Patient Admission Date]])</f>
        <v>2024</v>
      </c>
      <c r="L2577" t="str">
        <f>TEXT(Table1[[#This Row],[Patient Admission Date]],"mmm")</f>
        <v>Aug</v>
      </c>
      <c r="M2577" t="str">
        <f>TEXT(Table1[[#This Row],[Patient Admission Date]],"ddd")</f>
        <v>Fri</v>
      </c>
      <c r="N2577" t="str">
        <f>TEXT(INT(HOUR(Table1[[#This Row],[Patient Admission Date]])/3)*3,"00")&amp;"-"&amp;TEXT(INT(HOUR(Table1[[#This Row],[Patient Admission Date]])/3)*3+3,"00")</f>
        <v>18-21</v>
      </c>
      <c r="O2577" t="str" cm="1">
        <f t="array" ref="O2577">_xlfn.IFS(Table1[[#This Row],[Patient Age]]&lt;=14,"0-14",Table1[[#This Row],[Patient Age]]&lt;=29,"15-29",Table1[[#This Row],[Patient Age]]&lt;=44,"30-44",Table1[[#This Row],[Patient Age]]&lt;=59,"45-59",Table1[[#This Row],[Patient Age]]&lt;=74,"60-74",TRUE,"75+")</f>
        <v>15-29</v>
      </c>
      <c r="P2577" t="str" cm="1">
        <f t="array" ref="P2577">_xlfn.IFS(Table1[[#This Row],[Patient Waittime]]&lt;=15,"0-15",Table1[[#This Row],[Patient Waittime]]&lt;=30,"16-30",Table1[[#This Row],[Patient Waittime]]&lt;=45,"31-45",Table1[[#This Row],[Patient Waittime]]&lt;=60,"46-60",TRUE,"60+")</f>
        <v>16-30</v>
      </c>
      <c r="Q2577">
        <f>--(Table1[[#This Row],[Patient Waittime]]&lt;=30)</f>
        <v>1</v>
      </c>
      <c r="R2577">
        <f>--Table1[[#This Row],[Patient Admission Flag]]</f>
        <v>0</v>
      </c>
      <c r="S2577">
        <f>--AND(Table1[[#This Row],[WithinTarget]]=1,Table1[[#This Row],[Patient Satisfaction Score]]&gt;=7)</f>
        <v>0</v>
      </c>
      <c r="T2577" t="str">
        <f>IF(LEFT(Table1[[#This Row],[Patient Gender]],1)="F","Female","Male")</f>
        <v>Female</v>
      </c>
    </row>
    <row r="2578" spans="1:20" x14ac:dyDescent="0.3">
      <c r="A2578" t="s">
        <v>2682</v>
      </c>
      <c r="B2578" s="1">
        <v>45288.272916666669</v>
      </c>
      <c r="C2578" t="s">
        <v>13</v>
      </c>
      <c r="D2578">
        <v>10</v>
      </c>
      <c r="E2578" t="s">
        <v>10</v>
      </c>
      <c r="F2578" t="s">
        <v>11</v>
      </c>
      <c r="G2578" t="b">
        <v>0</v>
      </c>
      <c r="I2578">
        <v>23</v>
      </c>
      <c r="J2578" t="b">
        <v>0</v>
      </c>
      <c r="K2578">
        <f>YEAR(Table1[[#This Row],[Patient Admission Date]])</f>
        <v>2023</v>
      </c>
      <c r="L2578" t="str">
        <f>TEXT(Table1[[#This Row],[Patient Admission Date]],"mmm")</f>
        <v>Dec</v>
      </c>
      <c r="M2578" t="str">
        <f>TEXT(Table1[[#This Row],[Patient Admission Date]],"ddd")</f>
        <v>Thu</v>
      </c>
      <c r="N2578" t="str">
        <f>TEXT(INT(HOUR(Table1[[#This Row],[Patient Admission Date]])/3)*3,"00")&amp;"-"&amp;TEXT(INT(HOUR(Table1[[#This Row],[Patient Admission Date]])/3)*3+3,"00")</f>
        <v>06-09</v>
      </c>
      <c r="O2578" t="str" cm="1">
        <f t="array" ref="O2578">_xlfn.IFS(Table1[[#This Row],[Patient Age]]&lt;=14,"0-14",Table1[[#This Row],[Patient Age]]&lt;=29,"15-29",Table1[[#This Row],[Patient Age]]&lt;=44,"30-44",Table1[[#This Row],[Patient Age]]&lt;=59,"45-59",Table1[[#This Row],[Patient Age]]&lt;=74,"60-74",TRUE,"75+")</f>
        <v>0-14</v>
      </c>
      <c r="P2578" t="str" cm="1">
        <f t="array" ref="P2578">_xlfn.IFS(Table1[[#This Row],[Patient Waittime]]&lt;=15,"0-15",Table1[[#This Row],[Patient Waittime]]&lt;=30,"16-30",Table1[[#This Row],[Patient Waittime]]&lt;=45,"31-45",Table1[[#This Row],[Patient Waittime]]&lt;=60,"46-60",TRUE,"60+")</f>
        <v>16-30</v>
      </c>
      <c r="Q2578">
        <f>--(Table1[[#This Row],[Patient Waittime]]&lt;=30)</f>
        <v>1</v>
      </c>
      <c r="R2578">
        <f>--Table1[[#This Row],[Patient Admission Flag]]</f>
        <v>0</v>
      </c>
      <c r="S2578">
        <f>--AND(Table1[[#This Row],[WithinTarget]]=1,Table1[[#This Row],[Patient Satisfaction Score]]&gt;=7)</f>
        <v>0</v>
      </c>
      <c r="T2578" t="str">
        <f>IF(LEFT(Table1[[#This Row],[Patient Gender]],1)="F","Female","Male")</f>
        <v>Female</v>
      </c>
    </row>
    <row r="2579" spans="1:20" x14ac:dyDescent="0.3">
      <c r="A2579" t="s">
        <v>2683</v>
      </c>
      <c r="B2579" s="1">
        <v>45217.011805555558</v>
      </c>
      <c r="C2579" t="s">
        <v>13</v>
      </c>
      <c r="D2579">
        <v>45</v>
      </c>
      <c r="E2579" t="s">
        <v>10</v>
      </c>
      <c r="F2579" t="s">
        <v>11</v>
      </c>
      <c r="G2579" t="b">
        <v>0</v>
      </c>
      <c r="I2579">
        <v>27</v>
      </c>
      <c r="J2579" t="b">
        <v>0</v>
      </c>
      <c r="K2579">
        <f>YEAR(Table1[[#This Row],[Patient Admission Date]])</f>
        <v>2023</v>
      </c>
      <c r="L2579" t="str">
        <f>TEXT(Table1[[#This Row],[Patient Admission Date]],"mmm")</f>
        <v>Oct</v>
      </c>
      <c r="M2579" t="str">
        <f>TEXT(Table1[[#This Row],[Patient Admission Date]],"ddd")</f>
        <v>Wed</v>
      </c>
      <c r="N2579" t="str">
        <f>TEXT(INT(HOUR(Table1[[#This Row],[Patient Admission Date]])/3)*3,"00")&amp;"-"&amp;TEXT(INT(HOUR(Table1[[#This Row],[Patient Admission Date]])/3)*3+3,"00")</f>
        <v>00-03</v>
      </c>
      <c r="O2579" t="str" cm="1">
        <f t="array" ref="O2579">_xlfn.IFS(Table1[[#This Row],[Patient Age]]&lt;=14,"0-14",Table1[[#This Row],[Patient Age]]&lt;=29,"15-29",Table1[[#This Row],[Patient Age]]&lt;=44,"30-44",Table1[[#This Row],[Patient Age]]&lt;=59,"45-59",Table1[[#This Row],[Patient Age]]&lt;=74,"60-74",TRUE,"75+")</f>
        <v>45-59</v>
      </c>
      <c r="P2579" t="str" cm="1">
        <f t="array" ref="P2579">_xlfn.IFS(Table1[[#This Row],[Patient Waittime]]&lt;=15,"0-15",Table1[[#This Row],[Patient Waittime]]&lt;=30,"16-30",Table1[[#This Row],[Patient Waittime]]&lt;=45,"31-45",Table1[[#This Row],[Patient Waittime]]&lt;=60,"46-60",TRUE,"60+")</f>
        <v>16-30</v>
      </c>
      <c r="Q2579">
        <f>--(Table1[[#This Row],[Patient Waittime]]&lt;=30)</f>
        <v>1</v>
      </c>
      <c r="R2579">
        <f>--Table1[[#This Row],[Patient Admission Flag]]</f>
        <v>0</v>
      </c>
      <c r="S2579">
        <f>--AND(Table1[[#This Row],[WithinTarget]]=1,Table1[[#This Row],[Patient Satisfaction Score]]&gt;=7)</f>
        <v>0</v>
      </c>
      <c r="T2579" t="str">
        <f>IF(LEFT(Table1[[#This Row],[Patient Gender]],1)="F","Female","Male")</f>
        <v>Female</v>
      </c>
    </row>
    <row r="2580" spans="1:20" x14ac:dyDescent="0.3">
      <c r="A2580" t="s">
        <v>2684</v>
      </c>
      <c r="B2580" s="1">
        <v>45197.214583333334</v>
      </c>
      <c r="C2580" t="s">
        <v>13</v>
      </c>
      <c r="D2580">
        <v>41</v>
      </c>
      <c r="E2580" t="s">
        <v>10</v>
      </c>
      <c r="F2580" t="s">
        <v>11</v>
      </c>
      <c r="G2580" t="b">
        <v>0</v>
      </c>
      <c r="I2580">
        <v>33</v>
      </c>
      <c r="J2580" t="b">
        <v>0</v>
      </c>
      <c r="K2580">
        <f>YEAR(Table1[[#This Row],[Patient Admission Date]])</f>
        <v>2023</v>
      </c>
      <c r="L2580" t="str">
        <f>TEXT(Table1[[#This Row],[Patient Admission Date]],"mmm")</f>
        <v>Sep</v>
      </c>
      <c r="M2580" t="str">
        <f>TEXT(Table1[[#This Row],[Patient Admission Date]],"ddd")</f>
        <v>Thu</v>
      </c>
      <c r="N2580" t="str">
        <f>TEXT(INT(HOUR(Table1[[#This Row],[Patient Admission Date]])/3)*3,"00")&amp;"-"&amp;TEXT(INT(HOUR(Table1[[#This Row],[Patient Admission Date]])/3)*3+3,"00")</f>
        <v>03-06</v>
      </c>
      <c r="O2580" t="str" cm="1">
        <f t="array" ref="O2580">_xlfn.IFS(Table1[[#This Row],[Patient Age]]&lt;=14,"0-14",Table1[[#This Row],[Patient Age]]&lt;=29,"15-29",Table1[[#This Row],[Patient Age]]&lt;=44,"30-44",Table1[[#This Row],[Patient Age]]&lt;=59,"45-59",Table1[[#This Row],[Patient Age]]&lt;=74,"60-74",TRUE,"75+")</f>
        <v>30-44</v>
      </c>
      <c r="P2580" t="str" cm="1">
        <f t="array" ref="P2580">_xlfn.IFS(Table1[[#This Row],[Patient Waittime]]&lt;=15,"0-15",Table1[[#This Row],[Patient Waittime]]&lt;=30,"16-30",Table1[[#This Row],[Patient Waittime]]&lt;=45,"31-45",Table1[[#This Row],[Patient Waittime]]&lt;=60,"46-60",TRUE,"60+")</f>
        <v>31-45</v>
      </c>
      <c r="Q2580">
        <f>--(Table1[[#This Row],[Patient Waittime]]&lt;=30)</f>
        <v>0</v>
      </c>
      <c r="R2580">
        <f>--Table1[[#This Row],[Patient Admission Flag]]</f>
        <v>0</v>
      </c>
      <c r="S2580">
        <f>--AND(Table1[[#This Row],[WithinTarget]]=1,Table1[[#This Row],[Patient Satisfaction Score]]&gt;=7)</f>
        <v>0</v>
      </c>
      <c r="T2580" t="str">
        <f>IF(LEFT(Table1[[#This Row],[Patient Gender]],1)="F","Female","Male")</f>
        <v>Female</v>
      </c>
    </row>
    <row r="2581" spans="1:20" x14ac:dyDescent="0.3">
      <c r="A2581" t="s">
        <v>2685</v>
      </c>
      <c r="B2581" s="1">
        <v>45263.949305555558</v>
      </c>
      <c r="C2581" t="s">
        <v>13</v>
      </c>
      <c r="D2581">
        <v>49</v>
      </c>
      <c r="E2581" t="s">
        <v>10</v>
      </c>
      <c r="F2581" t="s">
        <v>11</v>
      </c>
      <c r="G2581" t="b">
        <v>0</v>
      </c>
      <c r="I2581">
        <v>33</v>
      </c>
      <c r="J2581" t="b">
        <v>0</v>
      </c>
      <c r="K2581">
        <f>YEAR(Table1[[#This Row],[Patient Admission Date]])</f>
        <v>2023</v>
      </c>
      <c r="L2581" t="str">
        <f>TEXT(Table1[[#This Row],[Patient Admission Date]],"mmm")</f>
        <v>Dec</v>
      </c>
      <c r="M2581" t="str">
        <f>TEXT(Table1[[#This Row],[Patient Admission Date]],"ddd")</f>
        <v>Sun</v>
      </c>
      <c r="N2581" t="str">
        <f>TEXT(INT(HOUR(Table1[[#This Row],[Patient Admission Date]])/3)*3,"00")&amp;"-"&amp;TEXT(INT(HOUR(Table1[[#This Row],[Patient Admission Date]])/3)*3+3,"00")</f>
        <v>21-24</v>
      </c>
      <c r="O2581" t="str" cm="1">
        <f t="array" ref="O2581">_xlfn.IFS(Table1[[#This Row],[Patient Age]]&lt;=14,"0-14",Table1[[#This Row],[Patient Age]]&lt;=29,"15-29",Table1[[#This Row],[Patient Age]]&lt;=44,"30-44",Table1[[#This Row],[Patient Age]]&lt;=59,"45-59",Table1[[#This Row],[Patient Age]]&lt;=74,"60-74",TRUE,"75+")</f>
        <v>45-59</v>
      </c>
      <c r="P2581" t="str" cm="1">
        <f t="array" ref="P2581">_xlfn.IFS(Table1[[#This Row],[Patient Waittime]]&lt;=15,"0-15",Table1[[#This Row],[Patient Waittime]]&lt;=30,"16-30",Table1[[#This Row],[Patient Waittime]]&lt;=45,"31-45",Table1[[#This Row],[Patient Waittime]]&lt;=60,"46-60",TRUE,"60+")</f>
        <v>31-45</v>
      </c>
      <c r="Q2581">
        <f>--(Table1[[#This Row],[Patient Waittime]]&lt;=30)</f>
        <v>0</v>
      </c>
      <c r="R2581">
        <f>--Table1[[#This Row],[Patient Admission Flag]]</f>
        <v>0</v>
      </c>
      <c r="S2581">
        <f>--AND(Table1[[#This Row],[WithinTarget]]=1,Table1[[#This Row],[Patient Satisfaction Score]]&gt;=7)</f>
        <v>0</v>
      </c>
      <c r="T2581" t="str">
        <f>IF(LEFT(Table1[[#This Row],[Patient Gender]],1)="F","Female","Male")</f>
        <v>Female</v>
      </c>
    </row>
    <row r="2582" spans="1:20" x14ac:dyDescent="0.3">
      <c r="A2582" t="s">
        <v>2686</v>
      </c>
      <c r="B2582" s="1">
        <v>45124.34097222222</v>
      </c>
      <c r="C2582" t="s">
        <v>13</v>
      </c>
      <c r="D2582">
        <v>36</v>
      </c>
      <c r="E2582" t="s">
        <v>10</v>
      </c>
      <c r="F2582" t="s">
        <v>11</v>
      </c>
      <c r="G2582" t="b">
        <v>0</v>
      </c>
      <c r="I2582">
        <v>38</v>
      </c>
      <c r="J2582" t="b">
        <v>0</v>
      </c>
      <c r="K2582">
        <f>YEAR(Table1[[#This Row],[Patient Admission Date]])</f>
        <v>2023</v>
      </c>
      <c r="L2582" t="str">
        <f>TEXT(Table1[[#This Row],[Patient Admission Date]],"mmm")</f>
        <v>Jul</v>
      </c>
      <c r="M2582" t="str">
        <f>TEXT(Table1[[#This Row],[Patient Admission Date]],"ddd")</f>
        <v>Mon</v>
      </c>
      <c r="N2582" t="str">
        <f>TEXT(INT(HOUR(Table1[[#This Row],[Patient Admission Date]])/3)*3,"00")&amp;"-"&amp;TEXT(INT(HOUR(Table1[[#This Row],[Patient Admission Date]])/3)*3+3,"00")</f>
        <v>06-09</v>
      </c>
      <c r="O2582" t="str" cm="1">
        <f t="array" ref="O2582">_xlfn.IFS(Table1[[#This Row],[Patient Age]]&lt;=14,"0-14",Table1[[#This Row],[Patient Age]]&lt;=29,"15-29",Table1[[#This Row],[Patient Age]]&lt;=44,"30-44",Table1[[#This Row],[Patient Age]]&lt;=59,"45-59",Table1[[#This Row],[Patient Age]]&lt;=74,"60-74",TRUE,"75+")</f>
        <v>30-44</v>
      </c>
      <c r="P2582" t="str" cm="1">
        <f t="array" ref="P2582">_xlfn.IFS(Table1[[#This Row],[Patient Waittime]]&lt;=15,"0-15",Table1[[#This Row],[Patient Waittime]]&lt;=30,"16-30",Table1[[#This Row],[Patient Waittime]]&lt;=45,"31-45",Table1[[#This Row],[Patient Waittime]]&lt;=60,"46-60",TRUE,"60+")</f>
        <v>31-45</v>
      </c>
      <c r="Q2582">
        <f>--(Table1[[#This Row],[Patient Waittime]]&lt;=30)</f>
        <v>0</v>
      </c>
      <c r="R2582">
        <f>--Table1[[#This Row],[Patient Admission Flag]]</f>
        <v>0</v>
      </c>
      <c r="S2582">
        <f>--AND(Table1[[#This Row],[WithinTarget]]=1,Table1[[#This Row],[Patient Satisfaction Score]]&gt;=7)</f>
        <v>0</v>
      </c>
      <c r="T2582" t="str">
        <f>IF(LEFT(Table1[[#This Row],[Patient Gender]],1)="F","Female","Male")</f>
        <v>Female</v>
      </c>
    </row>
    <row r="2583" spans="1:20" x14ac:dyDescent="0.3">
      <c r="A2583" t="s">
        <v>2687</v>
      </c>
      <c r="B2583" s="1">
        <v>45322.164583333331</v>
      </c>
      <c r="C2583" t="s">
        <v>13</v>
      </c>
      <c r="D2583">
        <v>57</v>
      </c>
      <c r="E2583" t="s">
        <v>10</v>
      </c>
      <c r="F2583" t="s">
        <v>11</v>
      </c>
      <c r="G2583" t="b">
        <v>0</v>
      </c>
      <c r="I2583">
        <v>38</v>
      </c>
      <c r="J2583" t="b">
        <v>0</v>
      </c>
      <c r="K2583">
        <f>YEAR(Table1[[#This Row],[Patient Admission Date]])</f>
        <v>2024</v>
      </c>
      <c r="L2583" t="str">
        <f>TEXT(Table1[[#This Row],[Patient Admission Date]],"mmm")</f>
        <v>Jan</v>
      </c>
      <c r="M2583" t="str">
        <f>TEXT(Table1[[#This Row],[Patient Admission Date]],"ddd")</f>
        <v>Wed</v>
      </c>
      <c r="N2583" t="str">
        <f>TEXT(INT(HOUR(Table1[[#This Row],[Patient Admission Date]])/3)*3,"00")&amp;"-"&amp;TEXT(INT(HOUR(Table1[[#This Row],[Patient Admission Date]])/3)*3+3,"00")</f>
        <v>03-06</v>
      </c>
      <c r="O2583" t="str" cm="1">
        <f t="array" ref="O2583">_xlfn.IFS(Table1[[#This Row],[Patient Age]]&lt;=14,"0-14",Table1[[#This Row],[Patient Age]]&lt;=29,"15-29",Table1[[#This Row],[Patient Age]]&lt;=44,"30-44",Table1[[#This Row],[Patient Age]]&lt;=59,"45-59",Table1[[#This Row],[Patient Age]]&lt;=74,"60-74",TRUE,"75+")</f>
        <v>45-59</v>
      </c>
      <c r="P2583" t="str" cm="1">
        <f t="array" ref="P2583">_xlfn.IFS(Table1[[#This Row],[Patient Waittime]]&lt;=15,"0-15",Table1[[#This Row],[Patient Waittime]]&lt;=30,"16-30",Table1[[#This Row],[Patient Waittime]]&lt;=45,"31-45",Table1[[#This Row],[Patient Waittime]]&lt;=60,"46-60",TRUE,"60+")</f>
        <v>31-45</v>
      </c>
      <c r="Q2583">
        <f>--(Table1[[#This Row],[Patient Waittime]]&lt;=30)</f>
        <v>0</v>
      </c>
      <c r="R2583">
        <f>--Table1[[#This Row],[Patient Admission Flag]]</f>
        <v>0</v>
      </c>
      <c r="S2583">
        <f>--AND(Table1[[#This Row],[WithinTarget]]=1,Table1[[#This Row],[Patient Satisfaction Score]]&gt;=7)</f>
        <v>0</v>
      </c>
      <c r="T2583" t="str">
        <f>IF(LEFT(Table1[[#This Row],[Patient Gender]],1)="F","Female","Male")</f>
        <v>Female</v>
      </c>
    </row>
    <row r="2584" spans="1:20" x14ac:dyDescent="0.3">
      <c r="A2584" t="s">
        <v>2688</v>
      </c>
      <c r="B2584" s="1">
        <v>45275.950694444444</v>
      </c>
      <c r="C2584" t="s">
        <v>13</v>
      </c>
      <c r="D2584">
        <v>63</v>
      </c>
      <c r="E2584" t="s">
        <v>10</v>
      </c>
      <c r="F2584" t="s">
        <v>11</v>
      </c>
      <c r="G2584" t="b">
        <v>0</v>
      </c>
      <c r="I2584">
        <v>40</v>
      </c>
      <c r="J2584" t="b">
        <v>0</v>
      </c>
      <c r="K2584">
        <f>YEAR(Table1[[#This Row],[Patient Admission Date]])</f>
        <v>2023</v>
      </c>
      <c r="L2584" t="str">
        <f>TEXT(Table1[[#This Row],[Patient Admission Date]],"mmm")</f>
        <v>Dec</v>
      </c>
      <c r="M2584" t="str">
        <f>TEXT(Table1[[#This Row],[Patient Admission Date]],"ddd")</f>
        <v>Fri</v>
      </c>
      <c r="N2584" t="str">
        <f>TEXT(INT(HOUR(Table1[[#This Row],[Patient Admission Date]])/3)*3,"00")&amp;"-"&amp;TEXT(INT(HOUR(Table1[[#This Row],[Patient Admission Date]])/3)*3+3,"00")</f>
        <v>21-24</v>
      </c>
      <c r="O2584" t="str" cm="1">
        <f t="array" ref="O2584">_xlfn.IFS(Table1[[#This Row],[Patient Age]]&lt;=14,"0-14",Table1[[#This Row],[Patient Age]]&lt;=29,"15-29",Table1[[#This Row],[Patient Age]]&lt;=44,"30-44",Table1[[#This Row],[Patient Age]]&lt;=59,"45-59",Table1[[#This Row],[Patient Age]]&lt;=74,"60-74",TRUE,"75+")</f>
        <v>60-74</v>
      </c>
      <c r="P2584" t="str" cm="1">
        <f t="array" ref="P2584">_xlfn.IFS(Table1[[#This Row],[Patient Waittime]]&lt;=15,"0-15",Table1[[#This Row],[Patient Waittime]]&lt;=30,"16-30",Table1[[#This Row],[Patient Waittime]]&lt;=45,"31-45",Table1[[#This Row],[Patient Waittime]]&lt;=60,"46-60",TRUE,"60+")</f>
        <v>31-45</v>
      </c>
      <c r="Q2584">
        <f>--(Table1[[#This Row],[Patient Waittime]]&lt;=30)</f>
        <v>0</v>
      </c>
      <c r="R2584">
        <f>--Table1[[#This Row],[Patient Admission Flag]]</f>
        <v>0</v>
      </c>
      <c r="S2584">
        <f>--AND(Table1[[#This Row],[WithinTarget]]=1,Table1[[#This Row],[Patient Satisfaction Score]]&gt;=7)</f>
        <v>0</v>
      </c>
      <c r="T2584" t="str">
        <f>IF(LEFT(Table1[[#This Row],[Patient Gender]],1)="F","Female","Male")</f>
        <v>Female</v>
      </c>
    </row>
    <row r="2585" spans="1:20" x14ac:dyDescent="0.3">
      <c r="A2585" t="s">
        <v>2689</v>
      </c>
      <c r="B2585" s="1">
        <v>45076.131944444445</v>
      </c>
      <c r="C2585" t="s">
        <v>13</v>
      </c>
      <c r="D2585">
        <v>36</v>
      </c>
      <c r="E2585" t="s">
        <v>10</v>
      </c>
      <c r="F2585" t="s">
        <v>11</v>
      </c>
      <c r="G2585" t="b">
        <v>0</v>
      </c>
      <c r="I2585">
        <v>10</v>
      </c>
      <c r="J2585" t="b">
        <v>0</v>
      </c>
      <c r="K2585">
        <f>YEAR(Table1[[#This Row],[Patient Admission Date]])</f>
        <v>2023</v>
      </c>
      <c r="L2585" t="str">
        <f>TEXT(Table1[[#This Row],[Patient Admission Date]],"mmm")</f>
        <v>May</v>
      </c>
      <c r="M2585" t="str">
        <f>TEXT(Table1[[#This Row],[Patient Admission Date]],"ddd")</f>
        <v>Tue</v>
      </c>
      <c r="N2585" t="str">
        <f>TEXT(INT(HOUR(Table1[[#This Row],[Patient Admission Date]])/3)*3,"00")&amp;"-"&amp;TEXT(INT(HOUR(Table1[[#This Row],[Patient Admission Date]])/3)*3+3,"00")</f>
        <v>03-06</v>
      </c>
      <c r="O2585" t="str" cm="1">
        <f t="array" ref="O2585">_xlfn.IFS(Table1[[#This Row],[Patient Age]]&lt;=14,"0-14",Table1[[#This Row],[Patient Age]]&lt;=29,"15-29",Table1[[#This Row],[Patient Age]]&lt;=44,"30-44",Table1[[#This Row],[Patient Age]]&lt;=59,"45-59",Table1[[#This Row],[Patient Age]]&lt;=74,"60-74",TRUE,"75+")</f>
        <v>30-44</v>
      </c>
      <c r="P2585" t="str" cm="1">
        <f t="array" ref="P2585">_xlfn.IFS(Table1[[#This Row],[Patient Waittime]]&lt;=15,"0-15",Table1[[#This Row],[Patient Waittime]]&lt;=30,"16-30",Table1[[#This Row],[Patient Waittime]]&lt;=45,"31-45",Table1[[#This Row],[Patient Waittime]]&lt;=60,"46-60",TRUE,"60+")</f>
        <v>0-15</v>
      </c>
      <c r="Q2585">
        <f>--(Table1[[#This Row],[Patient Waittime]]&lt;=30)</f>
        <v>1</v>
      </c>
      <c r="R2585">
        <f>--Table1[[#This Row],[Patient Admission Flag]]</f>
        <v>0</v>
      </c>
      <c r="S2585">
        <f>--AND(Table1[[#This Row],[WithinTarget]]=1,Table1[[#This Row],[Patient Satisfaction Score]]&gt;=7)</f>
        <v>0</v>
      </c>
      <c r="T2585" t="str">
        <f>IF(LEFT(Table1[[#This Row],[Patient Gender]],1)="F","Female","Male")</f>
        <v>Female</v>
      </c>
    </row>
    <row r="2586" spans="1:20" x14ac:dyDescent="0.3">
      <c r="A2586" t="s">
        <v>2690</v>
      </c>
      <c r="B2586" s="1">
        <v>45371.504861111112</v>
      </c>
      <c r="C2586" t="s">
        <v>13</v>
      </c>
      <c r="D2586">
        <v>15</v>
      </c>
      <c r="E2586" t="s">
        <v>10</v>
      </c>
      <c r="F2586" t="s">
        <v>11</v>
      </c>
      <c r="G2586" t="b">
        <v>0</v>
      </c>
      <c r="I2586">
        <v>15</v>
      </c>
      <c r="J2586" t="b">
        <v>0</v>
      </c>
      <c r="K2586">
        <f>YEAR(Table1[[#This Row],[Patient Admission Date]])</f>
        <v>2024</v>
      </c>
      <c r="L2586" t="str">
        <f>TEXT(Table1[[#This Row],[Patient Admission Date]],"mmm")</f>
        <v>Mar</v>
      </c>
      <c r="M2586" t="str">
        <f>TEXT(Table1[[#This Row],[Patient Admission Date]],"ddd")</f>
        <v>Wed</v>
      </c>
      <c r="N2586" t="str">
        <f>TEXT(INT(HOUR(Table1[[#This Row],[Patient Admission Date]])/3)*3,"00")&amp;"-"&amp;TEXT(INT(HOUR(Table1[[#This Row],[Patient Admission Date]])/3)*3+3,"00")</f>
        <v>12-15</v>
      </c>
      <c r="O2586" t="str" cm="1">
        <f t="array" ref="O2586">_xlfn.IFS(Table1[[#This Row],[Patient Age]]&lt;=14,"0-14",Table1[[#This Row],[Patient Age]]&lt;=29,"15-29",Table1[[#This Row],[Patient Age]]&lt;=44,"30-44",Table1[[#This Row],[Patient Age]]&lt;=59,"45-59",Table1[[#This Row],[Patient Age]]&lt;=74,"60-74",TRUE,"75+")</f>
        <v>15-29</v>
      </c>
      <c r="P2586" t="str" cm="1">
        <f t="array" ref="P2586">_xlfn.IFS(Table1[[#This Row],[Patient Waittime]]&lt;=15,"0-15",Table1[[#This Row],[Patient Waittime]]&lt;=30,"16-30",Table1[[#This Row],[Patient Waittime]]&lt;=45,"31-45",Table1[[#This Row],[Patient Waittime]]&lt;=60,"46-60",TRUE,"60+")</f>
        <v>0-15</v>
      </c>
      <c r="Q2586">
        <f>--(Table1[[#This Row],[Patient Waittime]]&lt;=30)</f>
        <v>1</v>
      </c>
      <c r="R2586">
        <f>--Table1[[#This Row],[Patient Admission Flag]]</f>
        <v>0</v>
      </c>
      <c r="S2586">
        <f>--AND(Table1[[#This Row],[WithinTarget]]=1,Table1[[#This Row],[Patient Satisfaction Score]]&gt;=7)</f>
        <v>0</v>
      </c>
      <c r="T2586" t="str">
        <f>IF(LEFT(Table1[[#This Row],[Patient Gender]],1)="F","Female","Male")</f>
        <v>Female</v>
      </c>
    </row>
    <row r="2587" spans="1:20" x14ac:dyDescent="0.3">
      <c r="A2587" t="s">
        <v>2691</v>
      </c>
      <c r="B2587" s="1">
        <v>45050.631249999999</v>
      </c>
      <c r="C2587" t="s">
        <v>13</v>
      </c>
      <c r="D2587">
        <v>63</v>
      </c>
      <c r="E2587" t="s">
        <v>10</v>
      </c>
      <c r="F2587" t="s">
        <v>11</v>
      </c>
      <c r="G2587" t="b">
        <v>0</v>
      </c>
      <c r="I2587">
        <v>16</v>
      </c>
      <c r="J2587" t="b">
        <v>0</v>
      </c>
      <c r="K2587">
        <f>YEAR(Table1[[#This Row],[Patient Admission Date]])</f>
        <v>2023</v>
      </c>
      <c r="L2587" t="str">
        <f>TEXT(Table1[[#This Row],[Patient Admission Date]],"mmm")</f>
        <v>May</v>
      </c>
      <c r="M2587" t="str">
        <f>TEXT(Table1[[#This Row],[Patient Admission Date]],"ddd")</f>
        <v>Thu</v>
      </c>
      <c r="N2587" t="str">
        <f>TEXT(INT(HOUR(Table1[[#This Row],[Patient Admission Date]])/3)*3,"00")&amp;"-"&amp;TEXT(INT(HOUR(Table1[[#This Row],[Patient Admission Date]])/3)*3+3,"00")</f>
        <v>15-18</v>
      </c>
      <c r="O2587" t="str" cm="1">
        <f t="array" ref="O2587">_xlfn.IFS(Table1[[#This Row],[Patient Age]]&lt;=14,"0-14",Table1[[#This Row],[Patient Age]]&lt;=29,"15-29",Table1[[#This Row],[Patient Age]]&lt;=44,"30-44",Table1[[#This Row],[Patient Age]]&lt;=59,"45-59",Table1[[#This Row],[Patient Age]]&lt;=74,"60-74",TRUE,"75+")</f>
        <v>60-74</v>
      </c>
      <c r="P2587" t="str" cm="1">
        <f t="array" ref="P2587">_xlfn.IFS(Table1[[#This Row],[Patient Waittime]]&lt;=15,"0-15",Table1[[#This Row],[Patient Waittime]]&lt;=30,"16-30",Table1[[#This Row],[Patient Waittime]]&lt;=45,"31-45",Table1[[#This Row],[Patient Waittime]]&lt;=60,"46-60",TRUE,"60+")</f>
        <v>16-30</v>
      </c>
      <c r="Q2587">
        <f>--(Table1[[#This Row],[Patient Waittime]]&lt;=30)</f>
        <v>1</v>
      </c>
      <c r="R2587">
        <f>--Table1[[#This Row],[Patient Admission Flag]]</f>
        <v>0</v>
      </c>
      <c r="S2587">
        <f>--AND(Table1[[#This Row],[WithinTarget]]=1,Table1[[#This Row],[Patient Satisfaction Score]]&gt;=7)</f>
        <v>0</v>
      </c>
      <c r="T2587" t="str">
        <f>IF(LEFT(Table1[[#This Row],[Patient Gender]],1)="F","Female","Male")</f>
        <v>Female</v>
      </c>
    </row>
    <row r="2588" spans="1:20" x14ac:dyDescent="0.3">
      <c r="A2588" t="s">
        <v>2692</v>
      </c>
      <c r="B2588" s="1">
        <v>45121.439583333333</v>
      </c>
      <c r="C2588" t="s">
        <v>13</v>
      </c>
      <c r="D2588">
        <v>43</v>
      </c>
      <c r="E2588" t="s">
        <v>10</v>
      </c>
      <c r="F2588" t="s">
        <v>11</v>
      </c>
      <c r="G2588" t="b">
        <v>0</v>
      </c>
      <c r="I2588">
        <v>21</v>
      </c>
      <c r="J2588" t="b">
        <v>0</v>
      </c>
      <c r="K2588">
        <f>YEAR(Table1[[#This Row],[Patient Admission Date]])</f>
        <v>2023</v>
      </c>
      <c r="L2588" t="str">
        <f>TEXT(Table1[[#This Row],[Patient Admission Date]],"mmm")</f>
        <v>Jul</v>
      </c>
      <c r="M2588" t="str">
        <f>TEXT(Table1[[#This Row],[Patient Admission Date]],"ddd")</f>
        <v>Fri</v>
      </c>
      <c r="N2588" t="str">
        <f>TEXT(INT(HOUR(Table1[[#This Row],[Patient Admission Date]])/3)*3,"00")&amp;"-"&amp;TEXT(INT(HOUR(Table1[[#This Row],[Patient Admission Date]])/3)*3+3,"00")</f>
        <v>09-12</v>
      </c>
      <c r="O2588" t="str" cm="1">
        <f t="array" ref="O2588">_xlfn.IFS(Table1[[#This Row],[Patient Age]]&lt;=14,"0-14",Table1[[#This Row],[Patient Age]]&lt;=29,"15-29",Table1[[#This Row],[Patient Age]]&lt;=44,"30-44",Table1[[#This Row],[Patient Age]]&lt;=59,"45-59",Table1[[#This Row],[Patient Age]]&lt;=74,"60-74",TRUE,"75+")</f>
        <v>30-44</v>
      </c>
      <c r="P2588" t="str" cm="1">
        <f t="array" ref="P2588">_xlfn.IFS(Table1[[#This Row],[Patient Waittime]]&lt;=15,"0-15",Table1[[#This Row],[Patient Waittime]]&lt;=30,"16-30",Table1[[#This Row],[Patient Waittime]]&lt;=45,"31-45",Table1[[#This Row],[Patient Waittime]]&lt;=60,"46-60",TRUE,"60+")</f>
        <v>16-30</v>
      </c>
      <c r="Q2588">
        <f>--(Table1[[#This Row],[Patient Waittime]]&lt;=30)</f>
        <v>1</v>
      </c>
      <c r="R2588">
        <f>--Table1[[#This Row],[Patient Admission Flag]]</f>
        <v>0</v>
      </c>
      <c r="S2588">
        <f>--AND(Table1[[#This Row],[WithinTarget]]=1,Table1[[#This Row],[Patient Satisfaction Score]]&gt;=7)</f>
        <v>0</v>
      </c>
      <c r="T2588" t="str">
        <f>IF(LEFT(Table1[[#This Row],[Patient Gender]],1)="F","Female","Male")</f>
        <v>Female</v>
      </c>
    </row>
    <row r="2589" spans="1:20" x14ac:dyDescent="0.3">
      <c r="A2589" t="s">
        <v>2693</v>
      </c>
      <c r="B2589" s="1">
        <v>45132.261805555558</v>
      </c>
      <c r="C2589" t="s">
        <v>13</v>
      </c>
      <c r="D2589">
        <v>75</v>
      </c>
      <c r="E2589" t="s">
        <v>10</v>
      </c>
      <c r="F2589" t="s">
        <v>11</v>
      </c>
      <c r="G2589" t="b">
        <v>0</v>
      </c>
      <c r="I2589">
        <v>22</v>
      </c>
      <c r="J2589" t="b">
        <v>0</v>
      </c>
      <c r="K2589">
        <f>YEAR(Table1[[#This Row],[Patient Admission Date]])</f>
        <v>2023</v>
      </c>
      <c r="L2589" t="str">
        <f>TEXT(Table1[[#This Row],[Patient Admission Date]],"mmm")</f>
        <v>Jul</v>
      </c>
      <c r="M2589" t="str">
        <f>TEXT(Table1[[#This Row],[Patient Admission Date]],"ddd")</f>
        <v>Tue</v>
      </c>
      <c r="N2589" t="str">
        <f>TEXT(INT(HOUR(Table1[[#This Row],[Patient Admission Date]])/3)*3,"00")&amp;"-"&amp;TEXT(INT(HOUR(Table1[[#This Row],[Patient Admission Date]])/3)*3+3,"00")</f>
        <v>06-09</v>
      </c>
      <c r="O2589" t="str" cm="1">
        <f t="array" ref="O2589">_xlfn.IFS(Table1[[#This Row],[Patient Age]]&lt;=14,"0-14",Table1[[#This Row],[Patient Age]]&lt;=29,"15-29",Table1[[#This Row],[Patient Age]]&lt;=44,"30-44",Table1[[#This Row],[Patient Age]]&lt;=59,"45-59",Table1[[#This Row],[Patient Age]]&lt;=74,"60-74",TRUE,"75+")</f>
        <v>75+</v>
      </c>
      <c r="P2589" t="str" cm="1">
        <f t="array" ref="P2589">_xlfn.IFS(Table1[[#This Row],[Patient Waittime]]&lt;=15,"0-15",Table1[[#This Row],[Patient Waittime]]&lt;=30,"16-30",Table1[[#This Row],[Patient Waittime]]&lt;=45,"31-45",Table1[[#This Row],[Patient Waittime]]&lt;=60,"46-60",TRUE,"60+")</f>
        <v>16-30</v>
      </c>
      <c r="Q2589">
        <f>--(Table1[[#This Row],[Patient Waittime]]&lt;=30)</f>
        <v>1</v>
      </c>
      <c r="R2589">
        <f>--Table1[[#This Row],[Patient Admission Flag]]</f>
        <v>0</v>
      </c>
      <c r="S2589">
        <f>--AND(Table1[[#This Row],[WithinTarget]]=1,Table1[[#This Row],[Patient Satisfaction Score]]&gt;=7)</f>
        <v>0</v>
      </c>
      <c r="T2589" t="str">
        <f>IF(LEFT(Table1[[#This Row],[Patient Gender]],1)="F","Female","Male")</f>
        <v>Female</v>
      </c>
    </row>
    <row r="2590" spans="1:20" x14ac:dyDescent="0.3">
      <c r="A2590" t="s">
        <v>2694</v>
      </c>
      <c r="B2590" s="1">
        <v>45340.601388888892</v>
      </c>
      <c r="C2590" t="s">
        <v>13</v>
      </c>
      <c r="D2590">
        <v>31</v>
      </c>
      <c r="E2590" t="s">
        <v>10</v>
      </c>
      <c r="F2590" t="s">
        <v>11</v>
      </c>
      <c r="G2590" t="b">
        <v>0</v>
      </c>
      <c r="I2590">
        <v>39</v>
      </c>
      <c r="J2590" t="b">
        <v>0</v>
      </c>
      <c r="K2590">
        <f>YEAR(Table1[[#This Row],[Patient Admission Date]])</f>
        <v>2024</v>
      </c>
      <c r="L2590" t="str">
        <f>TEXT(Table1[[#This Row],[Patient Admission Date]],"mmm")</f>
        <v>Feb</v>
      </c>
      <c r="M2590" t="str">
        <f>TEXT(Table1[[#This Row],[Patient Admission Date]],"ddd")</f>
        <v>Sun</v>
      </c>
      <c r="N2590" t="str">
        <f>TEXT(INT(HOUR(Table1[[#This Row],[Patient Admission Date]])/3)*3,"00")&amp;"-"&amp;TEXT(INT(HOUR(Table1[[#This Row],[Patient Admission Date]])/3)*3+3,"00")</f>
        <v>12-15</v>
      </c>
      <c r="O2590" t="str" cm="1">
        <f t="array" ref="O2590">_xlfn.IFS(Table1[[#This Row],[Patient Age]]&lt;=14,"0-14",Table1[[#This Row],[Patient Age]]&lt;=29,"15-29",Table1[[#This Row],[Patient Age]]&lt;=44,"30-44",Table1[[#This Row],[Patient Age]]&lt;=59,"45-59",Table1[[#This Row],[Patient Age]]&lt;=74,"60-74",TRUE,"75+")</f>
        <v>30-44</v>
      </c>
      <c r="P2590" t="str" cm="1">
        <f t="array" ref="P2590">_xlfn.IFS(Table1[[#This Row],[Patient Waittime]]&lt;=15,"0-15",Table1[[#This Row],[Patient Waittime]]&lt;=30,"16-30",Table1[[#This Row],[Patient Waittime]]&lt;=45,"31-45",Table1[[#This Row],[Patient Waittime]]&lt;=60,"46-60",TRUE,"60+")</f>
        <v>31-45</v>
      </c>
      <c r="Q2590">
        <f>--(Table1[[#This Row],[Patient Waittime]]&lt;=30)</f>
        <v>0</v>
      </c>
      <c r="R2590">
        <f>--Table1[[#This Row],[Patient Admission Flag]]</f>
        <v>0</v>
      </c>
      <c r="S2590">
        <f>--AND(Table1[[#This Row],[WithinTarget]]=1,Table1[[#This Row],[Patient Satisfaction Score]]&gt;=7)</f>
        <v>0</v>
      </c>
      <c r="T2590" t="str">
        <f>IF(LEFT(Table1[[#This Row],[Patient Gender]],1)="F","Female","Male")</f>
        <v>Female</v>
      </c>
    </row>
    <row r="2591" spans="1:20" x14ac:dyDescent="0.3">
      <c r="A2591" t="s">
        <v>2695</v>
      </c>
      <c r="B2591" s="1">
        <v>45535.758333333331</v>
      </c>
      <c r="C2591" t="s">
        <v>13</v>
      </c>
      <c r="D2591">
        <v>37</v>
      </c>
      <c r="E2591" t="s">
        <v>10</v>
      </c>
      <c r="F2591" t="s">
        <v>11</v>
      </c>
      <c r="G2591" t="b">
        <v>0</v>
      </c>
      <c r="I2591">
        <v>43</v>
      </c>
      <c r="J2591" t="b">
        <v>0</v>
      </c>
      <c r="K2591">
        <f>YEAR(Table1[[#This Row],[Patient Admission Date]])</f>
        <v>2024</v>
      </c>
      <c r="L2591" t="str">
        <f>TEXT(Table1[[#This Row],[Patient Admission Date]],"mmm")</f>
        <v>Aug</v>
      </c>
      <c r="M2591" t="str">
        <f>TEXT(Table1[[#This Row],[Patient Admission Date]],"ddd")</f>
        <v>Sat</v>
      </c>
      <c r="N2591" t="str">
        <f>TEXT(INT(HOUR(Table1[[#This Row],[Patient Admission Date]])/3)*3,"00")&amp;"-"&amp;TEXT(INT(HOUR(Table1[[#This Row],[Patient Admission Date]])/3)*3+3,"00")</f>
        <v>18-21</v>
      </c>
      <c r="O2591" t="str" cm="1">
        <f t="array" ref="O2591">_xlfn.IFS(Table1[[#This Row],[Patient Age]]&lt;=14,"0-14",Table1[[#This Row],[Patient Age]]&lt;=29,"15-29",Table1[[#This Row],[Patient Age]]&lt;=44,"30-44",Table1[[#This Row],[Patient Age]]&lt;=59,"45-59",Table1[[#This Row],[Patient Age]]&lt;=74,"60-74",TRUE,"75+")</f>
        <v>30-44</v>
      </c>
      <c r="P2591" t="str" cm="1">
        <f t="array" ref="P2591">_xlfn.IFS(Table1[[#This Row],[Patient Waittime]]&lt;=15,"0-15",Table1[[#This Row],[Patient Waittime]]&lt;=30,"16-30",Table1[[#This Row],[Patient Waittime]]&lt;=45,"31-45",Table1[[#This Row],[Patient Waittime]]&lt;=60,"46-60",TRUE,"60+")</f>
        <v>31-45</v>
      </c>
      <c r="Q2591">
        <f>--(Table1[[#This Row],[Patient Waittime]]&lt;=30)</f>
        <v>0</v>
      </c>
      <c r="R2591">
        <f>--Table1[[#This Row],[Patient Admission Flag]]</f>
        <v>0</v>
      </c>
      <c r="S2591">
        <f>--AND(Table1[[#This Row],[WithinTarget]]=1,Table1[[#This Row],[Patient Satisfaction Score]]&gt;=7)</f>
        <v>0</v>
      </c>
      <c r="T2591" t="str">
        <f>IF(LEFT(Table1[[#This Row],[Patient Gender]],1)="F","Female","Male")</f>
        <v>Female</v>
      </c>
    </row>
    <row r="2592" spans="1:20" x14ac:dyDescent="0.3">
      <c r="A2592" t="s">
        <v>2696</v>
      </c>
      <c r="B2592" s="1">
        <v>45306.890972222223</v>
      </c>
      <c r="C2592" t="s">
        <v>13</v>
      </c>
      <c r="D2592">
        <v>76</v>
      </c>
      <c r="E2592" t="s">
        <v>10</v>
      </c>
      <c r="F2592" t="s">
        <v>11</v>
      </c>
      <c r="G2592" t="b">
        <v>0</v>
      </c>
      <c r="I2592">
        <v>55</v>
      </c>
      <c r="J2592" t="b">
        <v>0</v>
      </c>
      <c r="K2592">
        <f>YEAR(Table1[[#This Row],[Patient Admission Date]])</f>
        <v>2024</v>
      </c>
      <c r="L2592" t="str">
        <f>TEXT(Table1[[#This Row],[Patient Admission Date]],"mmm")</f>
        <v>Jan</v>
      </c>
      <c r="M2592" t="str">
        <f>TEXT(Table1[[#This Row],[Patient Admission Date]],"ddd")</f>
        <v>Mon</v>
      </c>
      <c r="N2592" t="str">
        <f>TEXT(INT(HOUR(Table1[[#This Row],[Patient Admission Date]])/3)*3,"00")&amp;"-"&amp;TEXT(INT(HOUR(Table1[[#This Row],[Patient Admission Date]])/3)*3+3,"00")</f>
        <v>21-24</v>
      </c>
      <c r="O2592" t="str" cm="1">
        <f t="array" ref="O2592">_xlfn.IFS(Table1[[#This Row],[Patient Age]]&lt;=14,"0-14",Table1[[#This Row],[Patient Age]]&lt;=29,"15-29",Table1[[#This Row],[Patient Age]]&lt;=44,"30-44",Table1[[#This Row],[Patient Age]]&lt;=59,"45-59",Table1[[#This Row],[Patient Age]]&lt;=74,"60-74",TRUE,"75+")</f>
        <v>75+</v>
      </c>
      <c r="P2592" t="str" cm="1">
        <f t="array" ref="P2592">_xlfn.IFS(Table1[[#This Row],[Patient Waittime]]&lt;=15,"0-15",Table1[[#This Row],[Patient Waittime]]&lt;=30,"16-30",Table1[[#This Row],[Patient Waittime]]&lt;=45,"31-45",Table1[[#This Row],[Patient Waittime]]&lt;=60,"46-60",TRUE,"60+")</f>
        <v>46-60</v>
      </c>
      <c r="Q2592">
        <f>--(Table1[[#This Row],[Patient Waittime]]&lt;=30)</f>
        <v>0</v>
      </c>
      <c r="R2592">
        <f>--Table1[[#This Row],[Patient Admission Flag]]</f>
        <v>0</v>
      </c>
      <c r="S2592">
        <f>--AND(Table1[[#This Row],[WithinTarget]]=1,Table1[[#This Row],[Patient Satisfaction Score]]&gt;=7)</f>
        <v>0</v>
      </c>
      <c r="T2592" t="str">
        <f>IF(LEFT(Table1[[#This Row],[Patient Gender]],1)="F","Female","Male")</f>
        <v>Female</v>
      </c>
    </row>
    <row r="2593" spans="1:20" x14ac:dyDescent="0.3">
      <c r="A2593" t="s">
        <v>2697</v>
      </c>
      <c r="B2593" s="1">
        <v>45061.90902777778</v>
      </c>
      <c r="C2593" t="s">
        <v>13</v>
      </c>
      <c r="D2593">
        <v>59</v>
      </c>
      <c r="E2593" t="s">
        <v>10</v>
      </c>
      <c r="F2593" t="s">
        <v>11</v>
      </c>
      <c r="G2593" t="b">
        <v>0</v>
      </c>
      <c r="I2593">
        <v>59</v>
      </c>
      <c r="J2593" t="b">
        <v>0</v>
      </c>
      <c r="K2593">
        <f>YEAR(Table1[[#This Row],[Patient Admission Date]])</f>
        <v>2023</v>
      </c>
      <c r="L2593" t="str">
        <f>TEXT(Table1[[#This Row],[Patient Admission Date]],"mmm")</f>
        <v>May</v>
      </c>
      <c r="M2593" t="str">
        <f>TEXT(Table1[[#This Row],[Patient Admission Date]],"ddd")</f>
        <v>Mon</v>
      </c>
      <c r="N2593" t="str">
        <f>TEXT(INT(HOUR(Table1[[#This Row],[Patient Admission Date]])/3)*3,"00")&amp;"-"&amp;TEXT(INT(HOUR(Table1[[#This Row],[Patient Admission Date]])/3)*3+3,"00")</f>
        <v>21-24</v>
      </c>
      <c r="O2593" t="str" cm="1">
        <f t="array" ref="O2593">_xlfn.IFS(Table1[[#This Row],[Patient Age]]&lt;=14,"0-14",Table1[[#This Row],[Patient Age]]&lt;=29,"15-29",Table1[[#This Row],[Patient Age]]&lt;=44,"30-44",Table1[[#This Row],[Patient Age]]&lt;=59,"45-59",Table1[[#This Row],[Patient Age]]&lt;=74,"60-74",TRUE,"75+")</f>
        <v>45-59</v>
      </c>
      <c r="P2593" t="str" cm="1">
        <f t="array" ref="P2593">_xlfn.IFS(Table1[[#This Row],[Patient Waittime]]&lt;=15,"0-15",Table1[[#This Row],[Patient Waittime]]&lt;=30,"16-30",Table1[[#This Row],[Patient Waittime]]&lt;=45,"31-45",Table1[[#This Row],[Patient Waittime]]&lt;=60,"46-60",TRUE,"60+")</f>
        <v>46-60</v>
      </c>
      <c r="Q2593">
        <f>--(Table1[[#This Row],[Patient Waittime]]&lt;=30)</f>
        <v>0</v>
      </c>
      <c r="R2593">
        <f>--Table1[[#This Row],[Patient Admission Flag]]</f>
        <v>0</v>
      </c>
      <c r="S2593">
        <f>--AND(Table1[[#This Row],[WithinTarget]]=1,Table1[[#This Row],[Patient Satisfaction Score]]&gt;=7)</f>
        <v>0</v>
      </c>
      <c r="T2593" t="str">
        <f>IF(LEFT(Table1[[#This Row],[Patient Gender]],1)="F","Female","Male")</f>
        <v>Female</v>
      </c>
    </row>
    <row r="2594" spans="1:20" x14ac:dyDescent="0.3">
      <c r="A2594" t="s">
        <v>2698</v>
      </c>
      <c r="B2594" s="1">
        <v>45196.792361111111</v>
      </c>
      <c r="C2594" t="s">
        <v>13</v>
      </c>
      <c r="D2594">
        <v>22</v>
      </c>
      <c r="E2594" t="s">
        <v>10</v>
      </c>
      <c r="F2594" t="s">
        <v>11</v>
      </c>
      <c r="G2594" t="b">
        <v>0</v>
      </c>
      <c r="I2594">
        <v>19</v>
      </c>
      <c r="J2594" t="b">
        <v>0</v>
      </c>
      <c r="K2594">
        <f>YEAR(Table1[[#This Row],[Patient Admission Date]])</f>
        <v>2023</v>
      </c>
      <c r="L2594" t="str">
        <f>TEXT(Table1[[#This Row],[Patient Admission Date]],"mmm")</f>
        <v>Sep</v>
      </c>
      <c r="M2594" t="str">
        <f>TEXT(Table1[[#This Row],[Patient Admission Date]],"ddd")</f>
        <v>Wed</v>
      </c>
      <c r="N2594" t="str">
        <f>TEXT(INT(HOUR(Table1[[#This Row],[Patient Admission Date]])/3)*3,"00")&amp;"-"&amp;TEXT(INT(HOUR(Table1[[#This Row],[Patient Admission Date]])/3)*3+3,"00")</f>
        <v>18-21</v>
      </c>
      <c r="O2594" t="str" cm="1">
        <f t="array" ref="O2594">_xlfn.IFS(Table1[[#This Row],[Patient Age]]&lt;=14,"0-14",Table1[[#This Row],[Patient Age]]&lt;=29,"15-29",Table1[[#This Row],[Patient Age]]&lt;=44,"30-44",Table1[[#This Row],[Patient Age]]&lt;=59,"45-59",Table1[[#This Row],[Patient Age]]&lt;=74,"60-74",TRUE,"75+")</f>
        <v>15-29</v>
      </c>
      <c r="P2594" t="str" cm="1">
        <f t="array" ref="P2594">_xlfn.IFS(Table1[[#This Row],[Patient Waittime]]&lt;=15,"0-15",Table1[[#This Row],[Patient Waittime]]&lt;=30,"16-30",Table1[[#This Row],[Patient Waittime]]&lt;=45,"31-45",Table1[[#This Row],[Patient Waittime]]&lt;=60,"46-60",TRUE,"60+")</f>
        <v>16-30</v>
      </c>
      <c r="Q2594">
        <f>--(Table1[[#This Row],[Patient Waittime]]&lt;=30)</f>
        <v>1</v>
      </c>
      <c r="R2594">
        <f>--Table1[[#This Row],[Patient Admission Flag]]</f>
        <v>0</v>
      </c>
      <c r="S2594">
        <f>--AND(Table1[[#This Row],[WithinTarget]]=1,Table1[[#This Row],[Patient Satisfaction Score]]&gt;=7)</f>
        <v>0</v>
      </c>
      <c r="T2594" t="str">
        <f>IF(LEFT(Table1[[#This Row],[Patient Gender]],1)="F","Female","Male")</f>
        <v>Female</v>
      </c>
    </row>
    <row r="2595" spans="1:20" x14ac:dyDescent="0.3">
      <c r="A2595" t="s">
        <v>2699</v>
      </c>
      <c r="B2595" s="1">
        <v>45589.399305555555</v>
      </c>
      <c r="C2595" t="s">
        <v>13</v>
      </c>
      <c r="D2595">
        <v>40</v>
      </c>
      <c r="E2595" t="s">
        <v>10</v>
      </c>
      <c r="F2595" t="s">
        <v>11</v>
      </c>
      <c r="G2595" t="b">
        <v>0</v>
      </c>
      <c r="I2595">
        <v>27</v>
      </c>
      <c r="J2595" t="b">
        <v>0</v>
      </c>
      <c r="K2595">
        <f>YEAR(Table1[[#This Row],[Patient Admission Date]])</f>
        <v>2024</v>
      </c>
      <c r="L2595" t="str">
        <f>TEXT(Table1[[#This Row],[Patient Admission Date]],"mmm")</f>
        <v>Oct</v>
      </c>
      <c r="M2595" t="str">
        <f>TEXT(Table1[[#This Row],[Patient Admission Date]],"ddd")</f>
        <v>Thu</v>
      </c>
      <c r="N2595" t="str">
        <f>TEXT(INT(HOUR(Table1[[#This Row],[Patient Admission Date]])/3)*3,"00")&amp;"-"&amp;TEXT(INT(HOUR(Table1[[#This Row],[Patient Admission Date]])/3)*3+3,"00")</f>
        <v>09-12</v>
      </c>
      <c r="O2595" t="str" cm="1">
        <f t="array" ref="O2595">_xlfn.IFS(Table1[[#This Row],[Patient Age]]&lt;=14,"0-14",Table1[[#This Row],[Patient Age]]&lt;=29,"15-29",Table1[[#This Row],[Patient Age]]&lt;=44,"30-44",Table1[[#This Row],[Patient Age]]&lt;=59,"45-59",Table1[[#This Row],[Patient Age]]&lt;=74,"60-74",TRUE,"75+")</f>
        <v>30-44</v>
      </c>
      <c r="P2595" t="str" cm="1">
        <f t="array" ref="P2595">_xlfn.IFS(Table1[[#This Row],[Patient Waittime]]&lt;=15,"0-15",Table1[[#This Row],[Patient Waittime]]&lt;=30,"16-30",Table1[[#This Row],[Patient Waittime]]&lt;=45,"31-45",Table1[[#This Row],[Patient Waittime]]&lt;=60,"46-60",TRUE,"60+")</f>
        <v>16-30</v>
      </c>
      <c r="Q2595">
        <f>--(Table1[[#This Row],[Patient Waittime]]&lt;=30)</f>
        <v>1</v>
      </c>
      <c r="R2595">
        <f>--Table1[[#This Row],[Patient Admission Flag]]</f>
        <v>0</v>
      </c>
      <c r="S2595">
        <f>--AND(Table1[[#This Row],[WithinTarget]]=1,Table1[[#This Row],[Patient Satisfaction Score]]&gt;=7)</f>
        <v>0</v>
      </c>
      <c r="T2595" t="str">
        <f>IF(LEFT(Table1[[#This Row],[Patient Gender]],1)="F","Female","Male")</f>
        <v>Female</v>
      </c>
    </row>
    <row r="2596" spans="1:20" x14ac:dyDescent="0.3">
      <c r="A2596" t="s">
        <v>2700</v>
      </c>
      <c r="B2596" s="1">
        <v>45137.254861111112</v>
      </c>
      <c r="C2596" t="s">
        <v>13</v>
      </c>
      <c r="D2596">
        <v>43</v>
      </c>
      <c r="E2596" t="s">
        <v>10</v>
      </c>
      <c r="F2596" t="s">
        <v>11</v>
      </c>
      <c r="G2596" t="b">
        <v>0</v>
      </c>
      <c r="I2596">
        <v>35</v>
      </c>
      <c r="J2596" t="b">
        <v>0</v>
      </c>
      <c r="K2596">
        <f>YEAR(Table1[[#This Row],[Patient Admission Date]])</f>
        <v>2023</v>
      </c>
      <c r="L2596" t="str">
        <f>TEXT(Table1[[#This Row],[Patient Admission Date]],"mmm")</f>
        <v>Jul</v>
      </c>
      <c r="M2596" t="str">
        <f>TEXT(Table1[[#This Row],[Patient Admission Date]],"ddd")</f>
        <v>Sun</v>
      </c>
      <c r="N2596" t="str">
        <f>TEXT(INT(HOUR(Table1[[#This Row],[Patient Admission Date]])/3)*3,"00")&amp;"-"&amp;TEXT(INT(HOUR(Table1[[#This Row],[Patient Admission Date]])/3)*3+3,"00")</f>
        <v>06-09</v>
      </c>
      <c r="O2596" t="str" cm="1">
        <f t="array" ref="O2596">_xlfn.IFS(Table1[[#This Row],[Patient Age]]&lt;=14,"0-14",Table1[[#This Row],[Patient Age]]&lt;=29,"15-29",Table1[[#This Row],[Patient Age]]&lt;=44,"30-44",Table1[[#This Row],[Patient Age]]&lt;=59,"45-59",Table1[[#This Row],[Patient Age]]&lt;=74,"60-74",TRUE,"75+")</f>
        <v>30-44</v>
      </c>
      <c r="P2596" t="str" cm="1">
        <f t="array" ref="P2596">_xlfn.IFS(Table1[[#This Row],[Patient Waittime]]&lt;=15,"0-15",Table1[[#This Row],[Patient Waittime]]&lt;=30,"16-30",Table1[[#This Row],[Patient Waittime]]&lt;=45,"31-45",Table1[[#This Row],[Patient Waittime]]&lt;=60,"46-60",TRUE,"60+")</f>
        <v>31-45</v>
      </c>
      <c r="Q2596">
        <f>--(Table1[[#This Row],[Patient Waittime]]&lt;=30)</f>
        <v>0</v>
      </c>
      <c r="R2596">
        <f>--Table1[[#This Row],[Patient Admission Flag]]</f>
        <v>0</v>
      </c>
      <c r="S2596">
        <f>--AND(Table1[[#This Row],[WithinTarget]]=1,Table1[[#This Row],[Patient Satisfaction Score]]&gt;=7)</f>
        <v>0</v>
      </c>
      <c r="T2596" t="str">
        <f>IF(LEFT(Table1[[#This Row],[Patient Gender]],1)="F","Female","Male")</f>
        <v>Female</v>
      </c>
    </row>
    <row r="2597" spans="1:20" x14ac:dyDescent="0.3">
      <c r="A2597" t="s">
        <v>2701</v>
      </c>
      <c r="B2597" s="1">
        <v>45200.17083333333</v>
      </c>
      <c r="C2597" t="s">
        <v>13</v>
      </c>
      <c r="D2597">
        <v>74</v>
      </c>
      <c r="E2597" t="s">
        <v>10</v>
      </c>
      <c r="F2597" t="s">
        <v>11</v>
      </c>
      <c r="G2597" t="b">
        <v>0</v>
      </c>
      <c r="I2597">
        <v>40</v>
      </c>
      <c r="J2597" t="b">
        <v>0</v>
      </c>
      <c r="K2597">
        <f>YEAR(Table1[[#This Row],[Patient Admission Date]])</f>
        <v>2023</v>
      </c>
      <c r="L2597" t="str">
        <f>TEXT(Table1[[#This Row],[Patient Admission Date]],"mmm")</f>
        <v>Oct</v>
      </c>
      <c r="M2597" t="str">
        <f>TEXT(Table1[[#This Row],[Patient Admission Date]],"ddd")</f>
        <v>Sun</v>
      </c>
      <c r="N2597" t="str">
        <f>TEXT(INT(HOUR(Table1[[#This Row],[Patient Admission Date]])/3)*3,"00")&amp;"-"&amp;TEXT(INT(HOUR(Table1[[#This Row],[Patient Admission Date]])/3)*3+3,"00")</f>
        <v>03-06</v>
      </c>
      <c r="O2597" t="str" cm="1">
        <f t="array" ref="O2597">_xlfn.IFS(Table1[[#This Row],[Patient Age]]&lt;=14,"0-14",Table1[[#This Row],[Patient Age]]&lt;=29,"15-29",Table1[[#This Row],[Patient Age]]&lt;=44,"30-44",Table1[[#This Row],[Patient Age]]&lt;=59,"45-59",Table1[[#This Row],[Patient Age]]&lt;=74,"60-74",TRUE,"75+")</f>
        <v>60-74</v>
      </c>
      <c r="P2597" t="str" cm="1">
        <f t="array" ref="P2597">_xlfn.IFS(Table1[[#This Row],[Patient Waittime]]&lt;=15,"0-15",Table1[[#This Row],[Patient Waittime]]&lt;=30,"16-30",Table1[[#This Row],[Patient Waittime]]&lt;=45,"31-45",Table1[[#This Row],[Patient Waittime]]&lt;=60,"46-60",TRUE,"60+")</f>
        <v>31-45</v>
      </c>
      <c r="Q2597">
        <f>--(Table1[[#This Row],[Patient Waittime]]&lt;=30)</f>
        <v>0</v>
      </c>
      <c r="R2597">
        <f>--Table1[[#This Row],[Patient Admission Flag]]</f>
        <v>0</v>
      </c>
      <c r="S2597">
        <f>--AND(Table1[[#This Row],[WithinTarget]]=1,Table1[[#This Row],[Patient Satisfaction Score]]&gt;=7)</f>
        <v>0</v>
      </c>
      <c r="T2597" t="str">
        <f>IF(LEFT(Table1[[#This Row],[Patient Gender]],1)="F","Female","Male")</f>
        <v>Female</v>
      </c>
    </row>
    <row r="2598" spans="1:20" x14ac:dyDescent="0.3">
      <c r="A2598" t="s">
        <v>2702</v>
      </c>
      <c r="B2598" s="1">
        <v>45543.888194444444</v>
      </c>
      <c r="C2598" t="s">
        <v>13</v>
      </c>
      <c r="D2598">
        <v>4</v>
      </c>
      <c r="E2598" t="s">
        <v>10</v>
      </c>
      <c r="F2598" t="s">
        <v>11</v>
      </c>
      <c r="G2598" t="b">
        <v>0</v>
      </c>
      <c r="I2598">
        <v>55</v>
      </c>
      <c r="J2598" t="b">
        <v>0</v>
      </c>
      <c r="K2598">
        <f>YEAR(Table1[[#This Row],[Patient Admission Date]])</f>
        <v>2024</v>
      </c>
      <c r="L2598" t="str">
        <f>TEXT(Table1[[#This Row],[Patient Admission Date]],"mmm")</f>
        <v>Sep</v>
      </c>
      <c r="M2598" t="str">
        <f>TEXT(Table1[[#This Row],[Patient Admission Date]],"ddd")</f>
        <v>Sun</v>
      </c>
      <c r="N2598" t="str">
        <f>TEXT(INT(HOUR(Table1[[#This Row],[Patient Admission Date]])/3)*3,"00")&amp;"-"&amp;TEXT(INT(HOUR(Table1[[#This Row],[Patient Admission Date]])/3)*3+3,"00")</f>
        <v>21-24</v>
      </c>
      <c r="O2598" t="str" cm="1">
        <f t="array" ref="O2598">_xlfn.IFS(Table1[[#This Row],[Patient Age]]&lt;=14,"0-14",Table1[[#This Row],[Patient Age]]&lt;=29,"15-29",Table1[[#This Row],[Patient Age]]&lt;=44,"30-44",Table1[[#This Row],[Patient Age]]&lt;=59,"45-59",Table1[[#This Row],[Patient Age]]&lt;=74,"60-74",TRUE,"75+")</f>
        <v>0-14</v>
      </c>
      <c r="P2598" t="str" cm="1">
        <f t="array" ref="P2598">_xlfn.IFS(Table1[[#This Row],[Patient Waittime]]&lt;=15,"0-15",Table1[[#This Row],[Patient Waittime]]&lt;=30,"16-30",Table1[[#This Row],[Patient Waittime]]&lt;=45,"31-45",Table1[[#This Row],[Patient Waittime]]&lt;=60,"46-60",TRUE,"60+")</f>
        <v>46-60</v>
      </c>
      <c r="Q2598">
        <f>--(Table1[[#This Row],[Patient Waittime]]&lt;=30)</f>
        <v>0</v>
      </c>
      <c r="R2598">
        <f>--Table1[[#This Row],[Patient Admission Flag]]</f>
        <v>0</v>
      </c>
      <c r="S2598">
        <f>--AND(Table1[[#This Row],[WithinTarget]]=1,Table1[[#This Row],[Patient Satisfaction Score]]&gt;=7)</f>
        <v>0</v>
      </c>
      <c r="T2598" t="str">
        <f>IF(LEFT(Table1[[#This Row],[Patient Gender]],1)="F","Female","Male")</f>
        <v>Female</v>
      </c>
    </row>
    <row r="2599" spans="1:20" x14ac:dyDescent="0.3">
      <c r="A2599" t="s">
        <v>2703</v>
      </c>
      <c r="B2599" s="1">
        <v>45288.495138888888</v>
      </c>
      <c r="C2599" t="s">
        <v>13</v>
      </c>
      <c r="D2599">
        <v>60</v>
      </c>
      <c r="E2599" t="s">
        <v>10</v>
      </c>
      <c r="F2599" t="s">
        <v>11</v>
      </c>
      <c r="G2599" t="b">
        <v>0</v>
      </c>
      <c r="I2599">
        <v>58</v>
      </c>
      <c r="J2599" t="b">
        <v>0</v>
      </c>
      <c r="K2599">
        <f>YEAR(Table1[[#This Row],[Patient Admission Date]])</f>
        <v>2023</v>
      </c>
      <c r="L2599" t="str">
        <f>TEXT(Table1[[#This Row],[Patient Admission Date]],"mmm")</f>
        <v>Dec</v>
      </c>
      <c r="M2599" t="str">
        <f>TEXT(Table1[[#This Row],[Patient Admission Date]],"ddd")</f>
        <v>Thu</v>
      </c>
      <c r="N2599" t="str">
        <f>TEXT(INT(HOUR(Table1[[#This Row],[Patient Admission Date]])/3)*3,"00")&amp;"-"&amp;TEXT(INT(HOUR(Table1[[#This Row],[Patient Admission Date]])/3)*3+3,"00")</f>
        <v>09-12</v>
      </c>
      <c r="O2599" t="str" cm="1">
        <f t="array" ref="O2599">_xlfn.IFS(Table1[[#This Row],[Patient Age]]&lt;=14,"0-14",Table1[[#This Row],[Patient Age]]&lt;=29,"15-29",Table1[[#This Row],[Patient Age]]&lt;=44,"30-44",Table1[[#This Row],[Patient Age]]&lt;=59,"45-59",Table1[[#This Row],[Patient Age]]&lt;=74,"60-74",TRUE,"75+")</f>
        <v>60-74</v>
      </c>
      <c r="P2599" t="str" cm="1">
        <f t="array" ref="P2599">_xlfn.IFS(Table1[[#This Row],[Patient Waittime]]&lt;=15,"0-15",Table1[[#This Row],[Patient Waittime]]&lt;=30,"16-30",Table1[[#This Row],[Patient Waittime]]&lt;=45,"31-45",Table1[[#This Row],[Patient Waittime]]&lt;=60,"46-60",TRUE,"60+")</f>
        <v>46-60</v>
      </c>
      <c r="Q2599">
        <f>--(Table1[[#This Row],[Patient Waittime]]&lt;=30)</f>
        <v>0</v>
      </c>
      <c r="R2599">
        <f>--Table1[[#This Row],[Patient Admission Flag]]</f>
        <v>0</v>
      </c>
      <c r="S2599">
        <f>--AND(Table1[[#This Row],[WithinTarget]]=1,Table1[[#This Row],[Patient Satisfaction Score]]&gt;=7)</f>
        <v>0</v>
      </c>
      <c r="T2599" t="str">
        <f>IF(LEFT(Table1[[#This Row],[Patient Gender]],1)="F","Female","Male")</f>
        <v>Female</v>
      </c>
    </row>
    <row r="2600" spans="1:20" x14ac:dyDescent="0.3">
      <c r="A2600" t="s">
        <v>2704</v>
      </c>
      <c r="B2600" s="1">
        <v>45075.32916666667</v>
      </c>
      <c r="C2600" t="s">
        <v>13</v>
      </c>
      <c r="D2600">
        <v>59</v>
      </c>
      <c r="E2600" t="s">
        <v>10</v>
      </c>
      <c r="F2600" t="s">
        <v>11</v>
      </c>
      <c r="G2600" t="b">
        <v>0</v>
      </c>
      <c r="I2600">
        <v>14</v>
      </c>
      <c r="J2600" t="b">
        <v>0</v>
      </c>
      <c r="K2600">
        <f>YEAR(Table1[[#This Row],[Patient Admission Date]])</f>
        <v>2023</v>
      </c>
      <c r="L2600" t="str">
        <f>TEXT(Table1[[#This Row],[Patient Admission Date]],"mmm")</f>
        <v>May</v>
      </c>
      <c r="M2600" t="str">
        <f>TEXT(Table1[[#This Row],[Patient Admission Date]],"ddd")</f>
        <v>Mon</v>
      </c>
      <c r="N2600" t="str">
        <f>TEXT(INT(HOUR(Table1[[#This Row],[Patient Admission Date]])/3)*3,"00")&amp;"-"&amp;TEXT(INT(HOUR(Table1[[#This Row],[Patient Admission Date]])/3)*3+3,"00")</f>
        <v>06-09</v>
      </c>
      <c r="O2600" t="str" cm="1">
        <f t="array" ref="O2600">_xlfn.IFS(Table1[[#This Row],[Patient Age]]&lt;=14,"0-14",Table1[[#This Row],[Patient Age]]&lt;=29,"15-29",Table1[[#This Row],[Patient Age]]&lt;=44,"30-44",Table1[[#This Row],[Patient Age]]&lt;=59,"45-59",Table1[[#This Row],[Patient Age]]&lt;=74,"60-74",TRUE,"75+")</f>
        <v>45-59</v>
      </c>
      <c r="P2600" t="str" cm="1">
        <f t="array" ref="P2600">_xlfn.IFS(Table1[[#This Row],[Patient Waittime]]&lt;=15,"0-15",Table1[[#This Row],[Patient Waittime]]&lt;=30,"16-30",Table1[[#This Row],[Patient Waittime]]&lt;=45,"31-45",Table1[[#This Row],[Patient Waittime]]&lt;=60,"46-60",TRUE,"60+")</f>
        <v>0-15</v>
      </c>
      <c r="Q2600">
        <f>--(Table1[[#This Row],[Patient Waittime]]&lt;=30)</f>
        <v>1</v>
      </c>
      <c r="R2600">
        <f>--Table1[[#This Row],[Patient Admission Flag]]</f>
        <v>0</v>
      </c>
      <c r="S2600">
        <f>--AND(Table1[[#This Row],[WithinTarget]]=1,Table1[[#This Row],[Patient Satisfaction Score]]&gt;=7)</f>
        <v>0</v>
      </c>
      <c r="T2600" t="str">
        <f>IF(LEFT(Table1[[#This Row],[Patient Gender]],1)="F","Female","Male")</f>
        <v>Female</v>
      </c>
    </row>
    <row r="2601" spans="1:20" x14ac:dyDescent="0.3">
      <c r="A2601" t="s">
        <v>2705</v>
      </c>
      <c r="B2601" s="1">
        <v>45122.690972222219</v>
      </c>
      <c r="C2601" t="s">
        <v>13</v>
      </c>
      <c r="D2601">
        <v>57</v>
      </c>
      <c r="E2601" t="s">
        <v>10</v>
      </c>
      <c r="F2601" t="s">
        <v>11</v>
      </c>
      <c r="G2601" t="b">
        <v>0</v>
      </c>
      <c r="I2601">
        <v>19</v>
      </c>
      <c r="J2601" t="b">
        <v>0</v>
      </c>
      <c r="K2601">
        <f>YEAR(Table1[[#This Row],[Patient Admission Date]])</f>
        <v>2023</v>
      </c>
      <c r="L2601" t="str">
        <f>TEXT(Table1[[#This Row],[Patient Admission Date]],"mmm")</f>
        <v>Jul</v>
      </c>
      <c r="M2601" t="str">
        <f>TEXT(Table1[[#This Row],[Patient Admission Date]],"ddd")</f>
        <v>Sat</v>
      </c>
      <c r="N2601" t="str">
        <f>TEXT(INT(HOUR(Table1[[#This Row],[Patient Admission Date]])/3)*3,"00")&amp;"-"&amp;TEXT(INT(HOUR(Table1[[#This Row],[Patient Admission Date]])/3)*3+3,"00")</f>
        <v>15-18</v>
      </c>
      <c r="O2601" t="str" cm="1">
        <f t="array" ref="O2601">_xlfn.IFS(Table1[[#This Row],[Patient Age]]&lt;=14,"0-14",Table1[[#This Row],[Patient Age]]&lt;=29,"15-29",Table1[[#This Row],[Patient Age]]&lt;=44,"30-44",Table1[[#This Row],[Patient Age]]&lt;=59,"45-59",Table1[[#This Row],[Patient Age]]&lt;=74,"60-74",TRUE,"75+")</f>
        <v>45-59</v>
      </c>
      <c r="P2601" t="str" cm="1">
        <f t="array" ref="P2601">_xlfn.IFS(Table1[[#This Row],[Patient Waittime]]&lt;=15,"0-15",Table1[[#This Row],[Patient Waittime]]&lt;=30,"16-30",Table1[[#This Row],[Patient Waittime]]&lt;=45,"31-45",Table1[[#This Row],[Patient Waittime]]&lt;=60,"46-60",TRUE,"60+")</f>
        <v>16-30</v>
      </c>
      <c r="Q2601">
        <f>--(Table1[[#This Row],[Patient Waittime]]&lt;=30)</f>
        <v>1</v>
      </c>
      <c r="R2601">
        <f>--Table1[[#This Row],[Patient Admission Flag]]</f>
        <v>0</v>
      </c>
      <c r="S2601">
        <f>--AND(Table1[[#This Row],[WithinTarget]]=1,Table1[[#This Row],[Patient Satisfaction Score]]&gt;=7)</f>
        <v>0</v>
      </c>
      <c r="T2601" t="str">
        <f>IF(LEFT(Table1[[#This Row],[Patient Gender]],1)="F","Female","Male")</f>
        <v>Female</v>
      </c>
    </row>
    <row r="2602" spans="1:20" x14ac:dyDescent="0.3">
      <c r="A2602" t="s">
        <v>2706</v>
      </c>
      <c r="B2602" s="1">
        <v>45506.268055555556</v>
      </c>
      <c r="C2602" t="s">
        <v>13</v>
      </c>
      <c r="D2602">
        <v>23</v>
      </c>
      <c r="E2602" t="s">
        <v>10</v>
      </c>
      <c r="F2602" t="s">
        <v>11</v>
      </c>
      <c r="G2602" t="b">
        <v>0</v>
      </c>
      <c r="I2602">
        <v>20</v>
      </c>
      <c r="J2602" t="b">
        <v>0</v>
      </c>
      <c r="K2602">
        <f>YEAR(Table1[[#This Row],[Patient Admission Date]])</f>
        <v>2024</v>
      </c>
      <c r="L2602" t="str">
        <f>TEXT(Table1[[#This Row],[Patient Admission Date]],"mmm")</f>
        <v>Aug</v>
      </c>
      <c r="M2602" t="str">
        <f>TEXT(Table1[[#This Row],[Patient Admission Date]],"ddd")</f>
        <v>Fri</v>
      </c>
      <c r="N2602" t="str">
        <f>TEXT(INT(HOUR(Table1[[#This Row],[Patient Admission Date]])/3)*3,"00")&amp;"-"&amp;TEXT(INT(HOUR(Table1[[#This Row],[Patient Admission Date]])/3)*3+3,"00")</f>
        <v>06-09</v>
      </c>
      <c r="O2602" t="str" cm="1">
        <f t="array" ref="O2602">_xlfn.IFS(Table1[[#This Row],[Patient Age]]&lt;=14,"0-14",Table1[[#This Row],[Patient Age]]&lt;=29,"15-29",Table1[[#This Row],[Patient Age]]&lt;=44,"30-44",Table1[[#This Row],[Patient Age]]&lt;=59,"45-59",Table1[[#This Row],[Patient Age]]&lt;=74,"60-74",TRUE,"75+")</f>
        <v>15-29</v>
      </c>
      <c r="P2602" t="str" cm="1">
        <f t="array" ref="P2602">_xlfn.IFS(Table1[[#This Row],[Patient Waittime]]&lt;=15,"0-15",Table1[[#This Row],[Patient Waittime]]&lt;=30,"16-30",Table1[[#This Row],[Patient Waittime]]&lt;=45,"31-45",Table1[[#This Row],[Patient Waittime]]&lt;=60,"46-60",TRUE,"60+")</f>
        <v>16-30</v>
      </c>
      <c r="Q2602">
        <f>--(Table1[[#This Row],[Patient Waittime]]&lt;=30)</f>
        <v>1</v>
      </c>
      <c r="R2602">
        <f>--Table1[[#This Row],[Patient Admission Flag]]</f>
        <v>0</v>
      </c>
      <c r="S2602">
        <f>--AND(Table1[[#This Row],[WithinTarget]]=1,Table1[[#This Row],[Patient Satisfaction Score]]&gt;=7)</f>
        <v>0</v>
      </c>
      <c r="T2602" t="str">
        <f>IF(LEFT(Table1[[#This Row],[Patient Gender]],1)="F","Female","Male")</f>
        <v>Female</v>
      </c>
    </row>
    <row r="2603" spans="1:20" x14ac:dyDescent="0.3">
      <c r="A2603" t="s">
        <v>2707</v>
      </c>
      <c r="B2603" s="1">
        <v>45144.963888888888</v>
      </c>
      <c r="C2603" t="s">
        <v>13</v>
      </c>
      <c r="D2603">
        <v>49</v>
      </c>
      <c r="E2603" t="s">
        <v>10</v>
      </c>
      <c r="F2603" t="s">
        <v>11</v>
      </c>
      <c r="G2603" t="b">
        <v>0</v>
      </c>
      <c r="I2603">
        <v>22</v>
      </c>
      <c r="J2603" t="b">
        <v>0</v>
      </c>
      <c r="K2603">
        <f>YEAR(Table1[[#This Row],[Patient Admission Date]])</f>
        <v>2023</v>
      </c>
      <c r="L2603" t="str">
        <f>TEXT(Table1[[#This Row],[Patient Admission Date]],"mmm")</f>
        <v>Aug</v>
      </c>
      <c r="M2603" t="str">
        <f>TEXT(Table1[[#This Row],[Patient Admission Date]],"ddd")</f>
        <v>Sun</v>
      </c>
      <c r="N2603" t="str">
        <f>TEXT(INT(HOUR(Table1[[#This Row],[Patient Admission Date]])/3)*3,"00")&amp;"-"&amp;TEXT(INT(HOUR(Table1[[#This Row],[Patient Admission Date]])/3)*3+3,"00")</f>
        <v>21-24</v>
      </c>
      <c r="O2603" t="str" cm="1">
        <f t="array" ref="O2603">_xlfn.IFS(Table1[[#This Row],[Patient Age]]&lt;=14,"0-14",Table1[[#This Row],[Patient Age]]&lt;=29,"15-29",Table1[[#This Row],[Patient Age]]&lt;=44,"30-44",Table1[[#This Row],[Patient Age]]&lt;=59,"45-59",Table1[[#This Row],[Patient Age]]&lt;=74,"60-74",TRUE,"75+")</f>
        <v>45-59</v>
      </c>
      <c r="P2603" t="str" cm="1">
        <f t="array" ref="P2603">_xlfn.IFS(Table1[[#This Row],[Patient Waittime]]&lt;=15,"0-15",Table1[[#This Row],[Patient Waittime]]&lt;=30,"16-30",Table1[[#This Row],[Patient Waittime]]&lt;=45,"31-45",Table1[[#This Row],[Patient Waittime]]&lt;=60,"46-60",TRUE,"60+")</f>
        <v>16-30</v>
      </c>
      <c r="Q2603">
        <f>--(Table1[[#This Row],[Patient Waittime]]&lt;=30)</f>
        <v>1</v>
      </c>
      <c r="R2603">
        <f>--Table1[[#This Row],[Patient Admission Flag]]</f>
        <v>0</v>
      </c>
      <c r="S2603">
        <f>--AND(Table1[[#This Row],[WithinTarget]]=1,Table1[[#This Row],[Patient Satisfaction Score]]&gt;=7)</f>
        <v>0</v>
      </c>
      <c r="T2603" t="str">
        <f>IF(LEFT(Table1[[#This Row],[Patient Gender]],1)="F","Female","Male")</f>
        <v>Female</v>
      </c>
    </row>
    <row r="2604" spans="1:20" x14ac:dyDescent="0.3">
      <c r="A2604" t="s">
        <v>2708</v>
      </c>
      <c r="B2604" s="1">
        <v>45441.372916666667</v>
      </c>
      <c r="C2604" t="s">
        <v>13</v>
      </c>
      <c r="D2604">
        <v>42</v>
      </c>
      <c r="E2604" t="s">
        <v>10</v>
      </c>
      <c r="F2604" t="s">
        <v>11</v>
      </c>
      <c r="G2604" t="b">
        <v>0</v>
      </c>
      <c r="I2604">
        <v>28</v>
      </c>
      <c r="J2604" t="b">
        <v>0</v>
      </c>
      <c r="K2604">
        <f>YEAR(Table1[[#This Row],[Patient Admission Date]])</f>
        <v>2024</v>
      </c>
      <c r="L2604" t="str">
        <f>TEXT(Table1[[#This Row],[Patient Admission Date]],"mmm")</f>
        <v>May</v>
      </c>
      <c r="M2604" t="str">
        <f>TEXT(Table1[[#This Row],[Patient Admission Date]],"ddd")</f>
        <v>Wed</v>
      </c>
      <c r="N2604" t="str">
        <f>TEXT(INT(HOUR(Table1[[#This Row],[Patient Admission Date]])/3)*3,"00")&amp;"-"&amp;TEXT(INT(HOUR(Table1[[#This Row],[Patient Admission Date]])/3)*3+3,"00")</f>
        <v>06-09</v>
      </c>
      <c r="O2604" t="str" cm="1">
        <f t="array" ref="O2604">_xlfn.IFS(Table1[[#This Row],[Patient Age]]&lt;=14,"0-14",Table1[[#This Row],[Patient Age]]&lt;=29,"15-29",Table1[[#This Row],[Patient Age]]&lt;=44,"30-44",Table1[[#This Row],[Patient Age]]&lt;=59,"45-59",Table1[[#This Row],[Patient Age]]&lt;=74,"60-74",TRUE,"75+")</f>
        <v>30-44</v>
      </c>
      <c r="P2604" t="str" cm="1">
        <f t="array" ref="P2604">_xlfn.IFS(Table1[[#This Row],[Patient Waittime]]&lt;=15,"0-15",Table1[[#This Row],[Patient Waittime]]&lt;=30,"16-30",Table1[[#This Row],[Patient Waittime]]&lt;=45,"31-45",Table1[[#This Row],[Patient Waittime]]&lt;=60,"46-60",TRUE,"60+")</f>
        <v>16-30</v>
      </c>
      <c r="Q2604">
        <f>--(Table1[[#This Row],[Patient Waittime]]&lt;=30)</f>
        <v>1</v>
      </c>
      <c r="R2604">
        <f>--Table1[[#This Row],[Patient Admission Flag]]</f>
        <v>0</v>
      </c>
      <c r="S2604">
        <f>--AND(Table1[[#This Row],[WithinTarget]]=1,Table1[[#This Row],[Patient Satisfaction Score]]&gt;=7)</f>
        <v>0</v>
      </c>
      <c r="T2604" t="str">
        <f>IF(LEFT(Table1[[#This Row],[Patient Gender]],1)="F","Female","Male")</f>
        <v>Female</v>
      </c>
    </row>
    <row r="2605" spans="1:20" x14ac:dyDescent="0.3">
      <c r="A2605" t="s">
        <v>2709</v>
      </c>
      <c r="B2605" s="1">
        <v>45587.286111111112</v>
      </c>
      <c r="C2605" t="s">
        <v>13</v>
      </c>
      <c r="D2605">
        <v>37</v>
      </c>
      <c r="E2605" t="s">
        <v>10</v>
      </c>
      <c r="F2605" t="s">
        <v>11</v>
      </c>
      <c r="G2605" t="b">
        <v>0</v>
      </c>
      <c r="I2605">
        <v>30</v>
      </c>
      <c r="J2605" t="b">
        <v>0</v>
      </c>
      <c r="K2605">
        <f>YEAR(Table1[[#This Row],[Patient Admission Date]])</f>
        <v>2024</v>
      </c>
      <c r="L2605" t="str">
        <f>TEXT(Table1[[#This Row],[Patient Admission Date]],"mmm")</f>
        <v>Oct</v>
      </c>
      <c r="M2605" t="str">
        <f>TEXT(Table1[[#This Row],[Patient Admission Date]],"ddd")</f>
        <v>Tue</v>
      </c>
      <c r="N2605" t="str">
        <f>TEXT(INT(HOUR(Table1[[#This Row],[Patient Admission Date]])/3)*3,"00")&amp;"-"&amp;TEXT(INT(HOUR(Table1[[#This Row],[Patient Admission Date]])/3)*3+3,"00")</f>
        <v>06-09</v>
      </c>
      <c r="O2605" t="str" cm="1">
        <f t="array" ref="O2605">_xlfn.IFS(Table1[[#This Row],[Patient Age]]&lt;=14,"0-14",Table1[[#This Row],[Patient Age]]&lt;=29,"15-29",Table1[[#This Row],[Patient Age]]&lt;=44,"30-44",Table1[[#This Row],[Patient Age]]&lt;=59,"45-59",Table1[[#This Row],[Patient Age]]&lt;=74,"60-74",TRUE,"75+")</f>
        <v>30-44</v>
      </c>
      <c r="P2605" t="str" cm="1">
        <f t="array" ref="P2605">_xlfn.IFS(Table1[[#This Row],[Patient Waittime]]&lt;=15,"0-15",Table1[[#This Row],[Patient Waittime]]&lt;=30,"16-30",Table1[[#This Row],[Patient Waittime]]&lt;=45,"31-45",Table1[[#This Row],[Patient Waittime]]&lt;=60,"46-60",TRUE,"60+")</f>
        <v>16-30</v>
      </c>
      <c r="Q2605">
        <f>--(Table1[[#This Row],[Patient Waittime]]&lt;=30)</f>
        <v>1</v>
      </c>
      <c r="R2605">
        <f>--Table1[[#This Row],[Patient Admission Flag]]</f>
        <v>0</v>
      </c>
      <c r="S2605">
        <f>--AND(Table1[[#This Row],[WithinTarget]]=1,Table1[[#This Row],[Patient Satisfaction Score]]&gt;=7)</f>
        <v>0</v>
      </c>
      <c r="T2605" t="str">
        <f>IF(LEFT(Table1[[#This Row],[Patient Gender]],1)="F","Female","Male")</f>
        <v>Female</v>
      </c>
    </row>
    <row r="2606" spans="1:20" x14ac:dyDescent="0.3">
      <c r="A2606" t="s">
        <v>2710</v>
      </c>
      <c r="B2606" s="1">
        <v>45068.96597222222</v>
      </c>
      <c r="C2606" t="s">
        <v>13</v>
      </c>
      <c r="D2606">
        <v>43</v>
      </c>
      <c r="E2606" t="s">
        <v>10</v>
      </c>
      <c r="F2606" t="s">
        <v>11</v>
      </c>
      <c r="G2606" t="b">
        <v>0</v>
      </c>
      <c r="I2606">
        <v>30</v>
      </c>
      <c r="J2606" t="b">
        <v>0</v>
      </c>
      <c r="K2606">
        <f>YEAR(Table1[[#This Row],[Patient Admission Date]])</f>
        <v>2023</v>
      </c>
      <c r="L2606" t="str">
        <f>TEXT(Table1[[#This Row],[Patient Admission Date]],"mmm")</f>
        <v>May</v>
      </c>
      <c r="M2606" t="str">
        <f>TEXT(Table1[[#This Row],[Patient Admission Date]],"ddd")</f>
        <v>Mon</v>
      </c>
      <c r="N2606" t="str">
        <f>TEXT(INT(HOUR(Table1[[#This Row],[Patient Admission Date]])/3)*3,"00")&amp;"-"&amp;TEXT(INT(HOUR(Table1[[#This Row],[Patient Admission Date]])/3)*3+3,"00")</f>
        <v>21-24</v>
      </c>
      <c r="O2606" t="str" cm="1">
        <f t="array" ref="O2606">_xlfn.IFS(Table1[[#This Row],[Patient Age]]&lt;=14,"0-14",Table1[[#This Row],[Patient Age]]&lt;=29,"15-29",Table1[[#This Row],[Patient Age]]&lt;=44,"30-44",Table1[[#This Row],[Patient Age]]&lt;=59,"45-59",Table1[[#This Row],[Patient Age]]&lt;=74,"60-74",TRUE,"75+")</f>
        <v>30-44</v>
      </c>
      <c r="P2606" t="str" cm="1">
        <f t="array" ref="P2606">_xlfn.IFS(Table1[[#This Row],[Patient Waittime]]&lt;=15,"0-15",Table1[[#This Row],[Patient Waittime]]&lt;=30,"16-30",Table1[[#This Row],[Patient Waittime]]&lt;=45,"31-45",Table1[[#This Row],[Patient Waittime]]&lt;=60,"46-60",TRUE,"60+")</f>
        <v>16-30</v>
      </c>
      <c r="Q2606">
        <f>--(Table1[[#This Row],[Patient Waittime]]&lt;=30)</f>
        <v>1</v>
      </c>
      <c r="R2606">
        <f>--Table1[[#This Row],[Patient Admission Flag]]</f>
        <v>0</v>
      </c>
      <c r="S2606">
        <f>--AND(Table1[[#This Row],[WithinTarget]]=1,Table1[[#This Row],[Patient Satisfaction Score]]&gt;=7)</f>
        <v>0</v>
      </c>
      <c r="T2606" t="str">
        <f>IF(LEFT(Table1[[#This Row],[Patient Gender]],1)="F","Female","Male")</f>
        <v>Female</v>
      </c>
    </row>
    <row r="2607" spans="1:20" x14ac:dyDescent="0.3">
      <c r="A2607" t="s">
        <v>2711</v>
      </c>
      <c r="B2607" s="1">
        <v>45402.674305555556</v>
      </c>
      <c r="C2607" t="s">
        <v>13</v>
      </c>
      <c r="D2607">
        <v>69</v>
      </c>
      <c r="E2607" t="s">
        <v>10</v>
      </c>
      <c r="F2607" t="s">
        <v>11</v>
      </c>
      <c r="G2607" t="b">
        <v>0</v>
      </c>
      <c r="I2607">
        <v>52</v>
      </c>
      <c r="J2607" t="b">
        <v>0</v>
      </c>
      <c r="K2607">
        <f>YEAR(Table1[[#This Row],[Patient Admission Date]])</f>
        <v>2024</v>
      </c>
      <c r="L2607" t="str">
        <f>TEXT(Table1[[#This Row],[Patient Admission Date]],"mmm")</f>
        <v>Apr</v>
      </c>
      <c r="M2607" t="str">
        <f>TEXT(Table1[[#This Row],[Patient Admission Date]],"ddd")</f>
        <v>Sat</v>
      </c>
      <c r="N2607" t="str">
        <f>TEXT(INT(HOUR(Table1[[#This Row],[Patient Admission Date]])/3)*3,"00")&amp;"-"&amp;TEXT(INT(HOUR(Table1[[#This Row],[Patient Admission Date]])/3)*3+3,"00")</f>
        <v>15-18</v>
      </c>
      <c r="O2607" t="str" cm="1">
        <f t="array" ref="O2607">_xlfn.IFS(Table1[[#This Row],[Patient Age]]&lt;=14,"0-14",Table1[[#This Row],[Patient Age]]&lt;=29,"15-29",Table1[[#This Row],[Patient Age]]&lt;=44,"30-44",Table1[[#This Row],[Patient Age]]&lt;=59,"45-59",Table1[[#This Row],[Patient Age]]&lt;=74,"60-74",TRUE,"75+")</f>
        <v>60-74</v>
      </c>
      <c r="P2607" t="str" cm="1">
        <f t="array" ref="P2607">_xlfn.IFS(Table1[[#This Row],[Patient Waittime]]&lt;=15,"0-15",Table1[[#This Row],[Patient Waittime]]&lt;=30,"16-30",Table1[[#This Row],[Patient Waittime]]&lt;=45,"31-45",Table1[[#This Row],[Patient Waittime]]&lt;=60,"46-60",TRUE,"60+")</f>
        <v>46-60</v>
      </c>
      <c r="Q2607">
        <f>--(Table1[[#This Row],[Patient Waittime]]&lt;=30)</f>
        <v>0</v>
      </c>
      <c r="R2607">
        <f>--Table1[[#This Row],[Patient Admission Flag]]</f>
        <v>0</v>
      </c>
      <c r="S2607">
        <f>--AND(Table1[[#This Row],[WithinTarget]]=1,Table1[[#This Row],[Patient Satisfaction Score]]&gt;=7)</f>
        <v>0</v>
      </c>
      <c r="T2607" t="str">
        <f>IF(LEFT(Table1[[#This Row],[Patient Gender]],1)="F","Female","Male")</f>
        <v>Female</v>
      </c>
    </row>
    <row r="2608" spans="1:20" x14ac:dyDescent="0.3">
      <c r="A2608" t="s">
        <v>2712</v>
      </c>
      <c r="B2608" s="1">
        <v>45065.070833333331</v>
      </c>
      <c r="C2608" t="s">
        <v>13</v>
      </c>
      <c r="D2608">
        <v>28</v>
      </c>
      <c r="E2608" t="s">
        <v>10</v>
      </c>
      <c r="F2608" t="s">
        <v>11</v>
      </c>
      <c r="G2608" t="b">
        <v>0</v>
      </c>
      <c r="I2608">
        <v>55</v>
      </c>
      <c r="J2608" t="b">
        <v>0</v>
      </c>
      <c r="K2608">
        <f>YEAR(Table1[[#This Row],[Patient Admission Date]])</f>
        <v>2023</v>
      </c>
      <c r="L2608" t="str">
        <f>TEXT(Table1[[#This Row],[Patient Admission Date]],"mmm")</f>
        <v>May</v>
      </c>
      <c r="M2608" t="str">
        <f>TEXT(Table1[[#This Row],[Patient Admission Date]],"ddd")</f>
        <v>Fri</v>
      </c>
      <c r="N2608" t="str">
        <f>TEXT(INT(HOUR(Table1[[#This Row],[Patient Admission Date]])/3)*3,"00")&amp;"-"&amp;TEXT(INT(HOUR(Table1[[#This Row],[Patient Admission Date]])/3)*3+3,"00")</f>
        <v>00-03</v>
      </c>
      <c r="O2608" t="str" cm="1">
        <f t="array" ref="O2608">_xlfn.IFS(Table1[[#This Row],[Patient Age]]&lt;=14,"0-14",Table1[[#This Row],[Patient Age]]&lt;=29,"15-29",Table1[[#This Row],[Patient Age]]&lt;=44,"30-44",Table1[[#This Row],[Patient Age]]&lt;=59,"45-59",Table1[[#This Row],[Patient Age]]&lt;=74,"60-74",TRUE,"75+")</f>
        <v>15-29</v>
      </c>
      <c r="P2608" t="str" cm="1">
        <f t="array" ref="P2608">_xlfn.IFS(Table1[[#This Row],[Patient Waittime]]&lt;=15,"0-15",Table1[[#This Row],[Patient Waittime]]&lt;=30,"16-30",Table1[[#This Row],[Patient Waittime]]&lt;=45,"31-45",Table1[[#This Row],[Patient Waittime]]&lt;=60,"46-60",TRUE,"60+")</f>
        <v>46-60</v>
      </c>
      <c r="Q2608">
        <f>--(Table1[[#This Row],[Patient Waittime]]&lt;=30)</f>
        <v>0</v>
      </c>
      <c r="R2608">
        <f>--Table1[[#This Row],[Patient Admission Flag]]</f>
        <v>0</v>
      </c>
      <c r="S2608">
        <f>--AND(Table1[[#This Row],[WithinTarget]]=1,Table1[[#This Row],[Patient Satisfaction Score]]&gt;=7)</f>
        <v>0</v>
      </c>
      <c r="T2608" t="str">
        <f>IF(LEFT(Table1[[#This Row],[Patient Gender]],1)="F","Female","Male")</f>
        <v>Female</v>
      </c>
    </row>
    <row r="2609" spans="1:20" x14ac:dyDescent="0.3">
      <c r="A2609" t="s">
        <v>2713</v>
      </c>
      <c r="B2609" s="1">
        <v>45231.132638888892</v>
      </c>
      <c r="C2609" t="s">
        <v>13</v>
      </c>
      <c r="D2609">
        <v>13</v>
      </c>
      <c r="E2609" t="s">
        <v>10</v>
      </c>
      <c r="F2609" t="s">
        <v>11</v>
      </c>
      <c r="G2609" t="b">
        <v>0</v>
      </c>
      <c r="I2609">
        <v>16</v>
      </c>
      <c r="J2609" t="b">
        <v>0</v>
      </c>
      <c r="K2609">
        <f>YEAR(Table1[[#This Row],[Patient Admission Date]])</f>
        <v>2023</v>
      </c>
      <c r="L2609" t="str">
        <f>TEXT(Table1[[#This Row],[Patient Admission Date]],"mmm")</f>
        <v>Nov</v>
      </c>
      <c r="M2609" t="str">
        <f>TEXT(Table1[[#This Row],[Patient Admission Date]],"ddd")</f>
        <v>Wed</v>
      </c>
      <c r="N2609" t="str">
        <f>TEXT(INT(HOUR(Table1[[#This Row],[Patient Admission Date]])/3)*3,"00")&amp;"-"&amp;TEXT(INT(HOUR(Table1[[#This Row],[Patient Admission Date]])/3)*3+3,"00")</f>
        <v>03-06</v>
      </c>
      <c r="O2609" t="str" cm="1">
        <f t="array" ref="O2609">_xlfn.IFS(Table1[[#This Row],[Patient Age]]&lt;=14,"0-14",Table1[[#This Row],[Patient Age]]&lt;=29,"15-29",Table1[[#This Row],[Patient Age]]&lt;=44,"30-44",Table1[[#This Row],[Patient Age]]&lt;=59,"45-59",Table1[[#This Row],[Patient Age]]&lt;=74,"60-74",TRUE,"75+")</f>
        <v>0-14</v>
      </c>
      <c r="P2609" t="str" cm="1">
        <f t="array" ref="P2609">_xlfn.IFS(Table1[[#This Row],[Patient Waittime]]&lt;=15,"0-15",Table1[[#This Row],[Patient Waittime]]&lt;=30,"16-30",Table1[[#This Row],[Patient Waittime]]&lt;=45,"31-45",Table1[[#This Row],[Patient Waittime]]&lt;=60,"46-60",TRUE,"60+")</f>
        <v>16-30</v>
      </c>
      <c r="Q2609">
        <f>--(Table1[[#This Row],[Patient Waittime]]&lt;=30)</f>
        <v>1</v>
      </c>
      <c r="R2609">
        <f>--Table1[[#This Row],[Patient Admission Flag]]</f>
        <v>0</v>
      </c>
      <c r="S2609">
        <f>--AND(Table1[[#This Row],[WithinTarget]]=1,Table1[[#This Row],[Patient Satisfaction Score]]&gt;=7)</f>
        <v>0</v>
      </c>
      <c r="T2609" t="str">
        <f>IF(LEFT(Table1[[#This Row],[Patient Gender]],1)="F","Female","Male")</f>
        <v>Female</v>
      </c>
    </row>
    <row r="2610" spans="1:20" x14ac:dyDescent="0.3">
      <c r="A2610" t="s">
        <v>2714</v>
      </c>
      <c r="B2610" s="1">
        <v>45183.818749999999</v>
      </c>
      <c r="C2610" t="s">
        <v>13</v>
      </c>
      <c r="D2610">
        <v>20</v>
      </c>
      <c r="E2610" t="s">
        <v>10</v>
      </c>
      <c r="F2610" t="s">
        <v>11</v>
      </c>
      <c r="G2610" t="b">
        <v>0</v>
      </c>
      <c r="I2610">
        <v>19</v>
      </c>
      <c r="J2610" t="b">
        <v>0</v>
      </c>
      <c r="K2610">
        <f>YEAR(Table1[[#This Row],[Patient Admission Date]])</f>
        <v>2023</v>
      </c>
      <c r="L2610" t="str">
        <f>TEXT(Table1[[#This Row],[Patient Admission Date]],"mmm")</f>
        <v>Sep</v>
      </c>
      <c r="M2610" t="str">
        <f>TEXT(Table1[[#This Row],[Patient Admission Date]],"ddd")</f>
        <v>Thu</v>
      </c>
      <c r="N2610" t="str">
        <f>TEXT(INT(HOUR(Table1[[#This Row],[Patient Admission Date]])/3)*3,"00")&amp;"-"&amp;TEXT(INT(HOUR(Table1[[#This Row],[Patient Admission Date]])/3)*3+3,"00")</f>
        <v>18-21</v>
      </c>
      <c r="O2610" t="str" cm="1">
        <f t="array" ref="O2610">_xlfn.IFS(Table1[[#This Row],[Patient Age]]&lt;=14,"0-14",Table1[[#This Row],[Patient Age]]&lt;=29,"15-29",Table1[[#This Row],[Patient Age]]&lt;=44,"30-44",Table1[[#This Row],[Patient Age]]&lt;=59,"45-59",Table1[[#This Row],[Patient Age]]&lt;=74,"60-74",TRUE,"75+")</f>
        <v>15-29</v>
      </c>
      <c r="P2610" t="str" cm="1">
        <f t="array" ref="P2610">_xlfn.IFS(Table1[[#This Row],[Patient Waittime]]&lt;=15,"0-15",Table1[[#This Row],[Patient Waittime]]&lt;=30,"16-30",Table1[[#This Row],[Patient Waittime]]&lt;=45,"31-45",Table1[[#This Row],[Patient Waittime]]&lt;=60,"46-60",TRUE,"60+")</f>
        <v>16-30</v>
      </c>
      <c r="Q2610">
        <f>--(Table1[[#This Row],[Patient Waittime]]&lt;=30)</f>
        <v>1</v>
      </c>
      <c r="R2610">
        <f>--Table1[[#This Row],[Patient Admission Flag]]</f>
        <v>0</v>
      </c>
      <c r="S2610">
        <f>--AND(Table1[[#This Row],[WithinTarget]]=1,Table1[[#This Row],[Patient Satisfaction Score]]&gt;=7)</f>
        <v>0</v>
      </c>
      <c r="T2610" t="str">
        <f>IF(LEFT(Table1[[#This Row],[Patient Gender]],1)="F","Female","Male")</f>
        <v>Female</v>
      </c>
    </row>
    <row r="2611" spans="1:20" x14ac:dyDescent="0.3">
      <c r="A2611" t="s">
        <v>2715</v>
      </c>
      <c r="B2611" s="1">
        <v>45395.379166666666</v>
      </c>
      <c r="C2611" t="s">
        <v>13</v>
      </c>
      <c r="D2611">
        <v>18</v>
      </c>
      <c r="E2611" t="s">
        <v>10</v>
      </c>
      <c r="F2611" t="s">
        <v>11</v>
      </c>
      <c r="G2611" t="b">
        <v>0</v>
      </c>
      <c r="I2611">
        <v>27</v>
      </c>
      <c r="J2611" t="b">
        <v>0</v>
      </c>
      <c r="K2611">
        <f>YEAR(Table1[[#This Row],[Patient Admission Date]])</f>
        <v>2024</v>
      </c>
      <c r="L2611" t="str">
        <f>TEXT(Table1[[#This Row],[Patient Admission Date]],"mmm")</f>
        <v>Apr</v>
      </c>
      <c r="M2611" t="str">
        <f>TEXT(Table1[[#This Row],[Patient Admission Date]],"ddd")</f>
        <v>Sat</v>
      </c>
      <c r="N2611" t="str">
        <f>TEXT(INT(HOUR(Table1[[#This Row],[Patient Admission Date]])/3)*3,"00")&amp;"-"&amp;TEXT(INT(HOUR(Table1[[#This Row],[Patient Admission Date]])/3)*3+3,"00")</f>
        <v>09-12</v>
      </c>
      <c r="O2611" t="str" cm="1">
        <f t="array" ref="O2611">_xlfn.IFS(Table1[[#This Row],[Patient Age]]&lt;=14,"0-14",Table1[[#This Row],[Patient Age]]&lt;=29,"15-29",Table1[[#This Row],[Patient Age]]&lt;=44,"30-44",Table1[[#This Row],[Patient Age]]&lt;=59,"45-59",Table1[[#This Row],[Patient Age]]&lt;=74,"60-74",TRUE,"75+")</f>
        <v>15-29</v>
      </c>
      <c r="P2611" t="str" cm="1">
        <f t="array" ref="P2611">_xlfn.IFS(Table1[[#This Row],[Patient Waittime]]&lt;=15,"0-15",Table1[[#This Row],[Patient Waittime]]&lt;=30,"16-30",Table1[[#This Row],[Patient Waittime]]&lt;=45,"31-45",Table1[[#This Row],[Patient Waittime]]&lt;=60,"46-60",TRUE,"60+")</f>
        <v>16-30</v>
      </c>
      <c r="Q2611">
        <f>--(Table1[[#This Row],[Patient Waittime]]&lt;=30)</f>
        <v>1</v>
      </c>
      <c r="R2611">
        <f>--Table1[[#This Row],[Patient Admission Flag]]</f>
        <v>0</v>
      </c>
      <c r="S2611">
        <f>--AND(Table1[[#This Row],[WithinTarget]]=1,Table1[[#This Row],[Patient Satisfaction Score]]&gt;=7)</f>
        <v>0</v>
      </c>
      <c r="T2611" t="str">
        <f>IF(LEFT(Table1[[#This Row],[Patient Gender]],1)="F","Female","Male")</f>
        <v>Female</v>
      </c>
    </row>
    <row r="2612" spans="1:20" x14ac:dyDescent="0.3">
      <c r="A2612" t="s">
        <v>2716</v>
      </c>
      <c r="B2612" s="1">
        <v>45265.513194444444</v>
      </c>
      <c r="C2612" t="s">
        <v>13</v>
      </c>
      <c r="D2612">
        <v>71</v>
      </c>
      <c r="E2612" t="s">
        <v>10</v>
      </c>
      <c r="F2612" t="s">
        <v>11</v>
      </c>
      <c r="G2612" t="b">
        <v>0</v>
      </c>
      <c r="I2612">
        <v>44</v>
      </c>
      <c r="J2612" t="b">
        <v>0</v>
      </c>
      <c r="K2612">
        <f>YEAR(Table1[[#This Row],[Patient Admission Date]])</f>
        <v>2023</v>
      </c>
      <c r="L2612" t="str">
        <f>TEXT(Table1[[#This Row],[Patient Admission Date]],"mmm")</f>
        <v>Dec</v>
      </c>
      <c r="M2612" t="str">
        <f>TEXT(Table1[[#This Row],[Patient Admission Date]],"ddd")</f>
        <v>Tue</v>
      </c>
      <c r="N2612" t="str">
        <f>TEXT(INT(HOUR(Table1[[#This Row],[Patient Admission Date]])/3)*3,"00")&amp;"-"&amp;TEXT(INT(HOUR(Table1[[#This Row],[Patient Admission Date]])/3)*3+3,"00")</f>
        <v>12-15</v>
      </c>
      <c r="O2612" t="str" cm="1">
        <f t="array" ref="O2612">_xlfn.IFS(Table1[[#This Row],[Patient Age]]&lt;=14,"0-14",Table1[[#This Row],[Patient Age]]&lt;=29,"15-29",Table1[[#This Row],[Patient Age]]&lt;=44,"30-44",Table1[[#This Row],[Patient Age]]&lt;=59,"45-59",Table1[[#This Row],[Patient Age]]&lt;=74,"60-74",TRUE,"75+")</f>
        <v>60-74</v>
      </c>
      <c r="P2612" t="str" cm="1">
        <f t="array" ref="P2612">_xlfn.IFS(Table1[[#This Row],[Patient Waittime]]&lt;=15,"0-15",Table1[[#This Row],[Patient Waittime]]&lt;=30,"16-30",Table1[[#This Row],[Patient Waittime]]&lt;=45,"31-45",Table1[[#This Row],[Patient Waittime]]&lt;=60,"46-60",TRUE,"60+")</f>
        <v>31-45</v>
      </c>
      <c r="Q2612">
        <f>--(Table1[[#This Row],[Patient Waittime]]&lt;=30)</f>
        <v>0</v>
      </c>
      <c r="R2612">
        <f>--Table1[[#This Row],[Patient Admission Flag]]</f>
        <v>0</v>
      </c>
      <c r="S2612">
        <f>--AND(Table1[[#This Row],[WithinTarget]]=1,Table1[[#This Row],[Patient Satisfaction Score]]&gt;=7)</f>
        <v>0</v>
      </c>
      <c r="T2612" t="str">
        <f>IF(LEFT(Table1[[#This Row],[Patient Gender]],1)="F","Female","Male")</f>
        <v>Female</v>
      </c>
    </row>
    <row r="2613" spans="1:20" x14ac:dyDescent="0.3">
      <c r="A2613" t="s">
        <v>2717</v>
      </c>
      <c r="B2613" s="1">
        <v>45323.997916666667</v>
      </c>
      <c r="C2613" t="s">
        <v>13</v>
      </c>
      <c r="D2613">
        <v>5</v>
      </c>
      <c r="E2613" t="s">
        <v>10</v>
      </c>
      <c r="F2613" t="s">
        <v>11</v>
      </c>
      <c r="G2613" t="b">
        <v>0</v>
      </c>
      <c r="I2613">
        <v>50</v>
      </c>
      <c r="J2613" t="b">
        <v>0</v>
      </c>
      <c r="K2613">
        <f>YEAR(Table1[[#This Row],[Patient Admission Date]])</f>
        <v>2024</v>
      </c>
      <c r="L2613" t="str">
        <f>TEXT(Table1[[#This Row],[Patient Admission Date]],"mmm")</f>
        <v>Feb</v>
      </c>
      <c r="M2613" t="str">
        <f>TEXT(Table1[[#This Row],[Patient Admission Date]],"ddd")</f>
        <v>Thu</v>
      </c>
      <c r="N2613" t="str">
        <f>TEXT(INT(HOUR(Table1[[#This Row],[Patient Admission Date]])/3)*3,"00")&amp;"-"&amp;TEXT(INT(HOUR(Table1[[#This Row],[Patient Admission Date]])/3)*3+3,"00")</f>
        <v>21-24</v>
      </c>
      <c r="O2613" t="str" cm="1">
        <f t="array" ref="O2613">_xlfn.IFS(Table1[[#This Row],[Patient Age]]&lt;=14,"0-14",Table1[[#This Row],[Patient Age]]&lt;=29,"15-29",Table1[[#This Row],[Patient Age]]&lt;=44,"30-44",Table1[[#This Row],[Patient Age]]&lt;=59,"45-59",Table1[[#This Row],[Patient Age]]&lt;=74,"60-74",TRUE,"75+")</f>
        <v>0-14</v>
      </c>
      <c r="P2613" t="str" cm="1">
        <f t="array" ref="P2613">_xlfn.IFS(Table1[[#This Row],[Patient Waittime]]&lt;=15,"0-15",Table1[[#This Row],[Patient Waittime]]&lt;=30,"16-30",Table1[[#This Row],[Patient Waittime]]&lt;=45,"31-45",Table1[[#This Row],[Patient Waittime]]&lt;=60,"46-60",TRUE,"60+")</f>
        <v>46-60</v>
      </c>
      <c r="Q2613">
        <f>--(Table1[[#This Row],[Patient Waittime]]&lt;=30)</f>
        <v>0</v>
      </c>
      <c r="R2613">
        <f>--Table1[[#This Row],[Patient Admission Flag]]</f>
        <v>0</v>
      </c>
      <c r="S2613">
        <f>--AND(Table1[[#This Row],[WithinTarget]]=1,Table1[[#This Row],[Patient Satisfaction Score]]&gt;=7)</f>
        <v>0</v>
      </c>
      <c r="T2613" t="str">
        <f>IF(LEFT(Table1[[#This Row],[Patient Gender]],1)="F","Female","Male")</f>
        <v>Female</v>
      </c>
    </row>
    <row r="2614" spans="1:20" x14ac:dyDescent="0.3">
      <c r="A2614" t="s">
        <v>2718</v>
      </c>
      <c r="B2614" s="1">
        <v>45353.722222222219</v>
      </c>
      <c r="C2614" t="s">
        <v>13</v>
      </c>
      <c r="D2614">
        <v>15</v>
      </c>
      <c r="E2614" t="s">
        <v>10</v>
      </c>
      <c r="F2614" t="s">
        <v>11</v>
      </c>
      <c r="G2614" t="b">
        <v>0</v>
      </c>
      <c r="I2614">
        <v>55</v>
      </c>
      <c r="J2614" t="b">
        <v>0</v>
      </c>
      <c r="K2614">
        <f>YEAR(Table1[[#This Row],[Patient Admission Date]])</f>
        <v>2024</v>
      </c>
      <c r="L2614" t="str">
        <f>TEXT(Table1[[#This Row],[Patient Admission Date]],"mmm")</f>
        <v>Mar</v>
      </c>
      <c r="M2614" t="str">
        <f>TEXT(Table1[[#This Row],[Patient Admission Date]],"ddd")</f>
        <v>Sat</v>
      </c>
      <c r="N2614" t="str">
        <f>TEXT(INT(HOUR(Table1[[#This Row],[Patient Admission Date]])/3)*3,"00")&amp;"-"&amp;TEXT(INT(HOUR(Table1[[#This Row],[Patient Admission Date]])/3)*3+3,"00")</f>
        <v>15-18</v>
      </c>
      <c r="O2614" t="str" cm="1">
        <f t="array" ref="O2614">_xlfn.IFS(Table1[[#This Row],[Patient Age]]&lt;=14,"0-14",Table1[[#This Row],[Patient Age]]&lt;=29,"15-29",Table1[[#This Row],[Patient Age]]&lt;=44,"30-44",Table1[[#This Row],[Patient Age]]&lt;=59,"45-59",Table1[[#This Row],[Patient Age]]&lt;=74,"60-74",TRUE,"75+")</f>
        <v>15-29</v>
      </c>
      <c r="P2614" t="str" cm="1">
        <f t="array" ref="P2614">_xlfn.IFS(Table1[[#This Row],[Patient Waittime]]&lt;=15,"0-15",Table1[[#This Row],[Patient Waittime]]&lt;=30,"16-30",Table1[[#This Row],[Patient Waittime]]&lt;=45,"31-45",Table1[[#This Row],[Patient Waittime]]&lt;=60,"46-60",TRUE,"60+")</f>
        <v>46-60</v>
      </c>
      <c r="Q2614">
        <f>--(Table1[[#This Row],[Patient Waittime]]&lt;=30)</f>
        <v>0</v>
      </c>
      <c r="R2614">
        <f>--Table1[[#This Row],[Patient Admission Flag]]</f>
        <v>0</v>
      </c>
      <c r="S2614">
        <f>--AND(Table1[[#This Row],[WithinTarget]]=1,Table1[[#This Row],[Patient Satisfaction Score]]&gt;=7)</f>
        <v>0</v>
      </c>
      <c r="T2614" t="str">
        <f>IF(LEFT(Table1[[#This Row],[Patient Gender]],1)="F","Female","Male")</f>
        <v>Female</v>
      </c>
    </row>
    <row r="2615" spans="1:20" x14ac:dyDescent="0.3">
      <c r="A2615" t="s">
        <v>2719</v>
      </c>
      <c r="B2615" s="1">
        <v>45292.538194444445</v>
      </c>
      <c r="C2615" t="s">
        <v>13</v>
      </c>
      <c r="D2615">
        <v>28</v>
      </c>
      <c r="E2615" t="s">
        <v>10</v>
      </c>
      <c r="F2615" t="s">
        <v>11</v>
      </c>
      <c r="G2615" t="b">
        <v>0</v>
      </c>
      <c r="I2615">
        <v>57</v>
      </c>
      <c r="J2615" t="b">
        <v>0</v>
      </c>
      <c r="K2615">
        <f>YEAR(Table1[[#This Row],[Patient Admission Date]])</f>
        <v>2024</v>
      </c>
      <c r="L2615" t="str">
        <f>TEXT(Table1[[#This Row],[Patient Admission Date]],"mmm")</f>
        <v>Jan</v>
      </c>
      <c r="M2615" t="str">
        <f>TEXT(Table1[[#This Row],[Patient Admission Date]],"ddd")</f>
        <v>Mon</v>
      </c>
      <c r="N2615" t="str">
        <f>TEXT(INT(HOUR(Table1[[#This Row],[Patient Admission Date]])/3)*3,"00")&amp;"-"&amp;TEXT(INT(HOUR(Table1[[#This Row],[Patient Admission Date]])/3)*3+3,"00")</f>
        <v>12-15</v>
      </c>
      <c r="O2615" t="str" cm="1">
        <f t="array" ref="O2615">_xlfn.IFS(Table1[[#This Row],[Patient Age]]&lt;=14,"0-14",Table1[[#This Row],[Patient Age]]&lt;=29,"15-29",Table1[[#This Row],[Patient Age]]&lt;=44,"30-44",Table1[[#This Row],[Patient Age]]&lt;=59,"45-59",Table1[[#This Row],[Patient Age]]&lt;=74,"60-74",TRUE,"75+")</f>
        <v>15-29</v>
      </c>
      <c r="P2615" t="str" cm="1">
        <f t="array" ref="P2615">_xlfn.IFS(Table1[[#This Row],[Patient Waittime]]&lt;=15,"0-15",Table1[[#This Row],[Patient Waittime]]&lt;=30,"16-30",Table1[[#This Row],[Patient Waittime]]&lt;=45,"31-45",Table1[[#This Row],[Patient Waittime]]&lt;=60,"46-60",TRUE,"60+")</f>
        <v>46-60</v>
      </c>
      <c r="Q2615">
        <f>--(Table1[[#This Row],[Patient Waittime]]&lt;=30)</f>
        <v>0</v>
      </c>
      <c r="R2615">
        <f>--Table1[[#This Row],[Patient Admission Flag]]</f>
        <v>0</v>
      </c>
      <c r="S2615">
        <f>--AND(Table1[[#This Row],[WithinTarget]]=1,Table1[[#This Row],[Patient Satisfaction Score]]&gt;=7)</f>
        <v>0</v>
      </c>
      <c r="T2615" t="str">
        <f>IF(LEFT(Table1[[#This Row],[Patient Gender]],1)="F","Female","Male")</f>
        <v>Female</v>
      </c>
    </row>
    <row r="2616" spans="1:20" x14ac:dyDescent="0.3">
      <c r="A2616" t="s">
        <v>2720</v>
      </c>
      <c r="B2616" s="1">
        <v>45287.343055555553</v>
      </c>
      <c r="C2616" t="s">
        <v>13</v>
      </c>
      <c r="D2616">
        <v>39</v>
      </c>
      <c r="E2616" t="s">
        <v>10</v>
      </c>
      <c r="F2616" t="s">
        <v>11</v>
      </c>
      <c r="G2616" t="b">
        <v>0</v>
      </c>
      <c r="I2616">
        <v>57</v>
      </c>
      <c r="J2616" t="b">
        <v>0</v>
      </c>
      <c r="K2616">
        <f>YEAR(Table1[[#This Row],[Patient Admission Date]])</f>
        <v>2023</v>
      </c>
      <c r="L2616" t="str">
        <f>TEXT(Table1[[#This Row],[Patient Admission Date]],"mmm")</f>
        <v>Dec</v>
      </c>
      <c r="M2616" t="str">
        <f>TEXT(Table1[[#This Row],[Patient Admission Date]],"ddd")</f>
        <v>Wed</v>
      </c>
      <c r="N2616" t="str">
        <f>TEXT(INT(HOUR(Table1[[#This Row],[Patient Admission Date]])/3)*3,"00")&amp;"-"&amp;TEXT(INT(HOUR(Table1[[#This Row],[Patient Admission Date]])/3)*3+3,"00")</f>
        <v>06-09</v>
      </c>
      <c r="O2616" t="str" cm="1">
        <f t="array" ref="O2616">_xlfn.IFS(Table1[[#This Row],[Patient Age]]&lt;=14,"0-14",Table1[[#This Row],[Patient Age]]&lt;=29,"15-29",Table1[[#This Row],[Patient Age]]&lt;=44,"30-44",Table1[[#This Row],[Patient Age]]&lt;=59,"45-59",Table1[[#This Row],[Patient Age]]&lt;=74,"60-74",TRUE,"75+")</f>
        <v>30-44</v>
      </c>
      <c r="P2616" t="str" cm="1">
        <f t="array" ref="P2616">_xlfn.IFS(Table1[[#This Row],[Patient Waittime]]&lt;=15,"0-15",Table1[[#This Row],[Patient Waittime]]&lt;=30,"16-30",Table1[[#This Row],[Patient Waittime]]&lt;=45,"31-45",Table1[[#This Row],[Patient Waittime]]&lt;=60,"46-60",TRUE,"60+")</f>
        <v>46-60</v>
      </c>
      <c r="Q2616">
        <f>--(Table1[[#This Row],[Patient Waittime]]&lt;=30)</f>
        <v>0</v>
      </c>
      <c r="R2616">
        <f>--Table1[[#This Row],[Patient Admission Flag]]</f>
        <v>0</v>
      </c>
      <c r="S2616">
        <f>--AND(Table1[[#This Row],[WithinTarget]]=1,Table1[[#This Row],[Patient Satisfaction Score]]&gt;=7)</f>
        <v>0</v>
      </c>
      <c r="T2616" t="str">
        <f>IF(LEFT(Table1[[#This Row],[Patient Gender]],1)="F","Female","Male")</f>
        <v>Female</v>
      </c>
    </row>
    <row r="2617" spans="1:20" x14ac:dyDescent="0.3">
      <c r="A2617" t="s">
        <v>2721</v>
      </c>
      <c r="B2617" s="1">
        <v>45438.498611111114</v>
      </c>
      <c r="C2617" t="s">
        <v>13</v>
      </c>
      <c r="D2617">
        <v>23</v>
      </c>
      <c r="E2617" t="s">
        <v>10</v>
      </c>
      <c r="F2617" t="s">
        <v>11</v>
      </c>
      <c r="G2617" t="b">
        <v>0</v>
      </c>
      <c r="I2617">
        <v>18</v>
      </c>
      <c r="J2617" t="b">
        <v>0</v>
      </c>
      <c r="K2617">
        <f>YEAR(Table1[[#This Row],[Patient Admission Date]])</f>
        <v>2024</v>
      </c>
      <c r="L2617" t="str">
        <f>TEXT(Table1[[#This Row],[Patient Admission Date]],"mmm")</f>
        <v>May</v>
      </c>
      <c r="M2617" t="str">
        <f>TEXT(Table1[[#This Row],[Patient Admission Date]],"ddd")</f>
        <v>Sun</v>
      </c>
      <c r="N2617" t="str">
        <f>TEXT(INT(HOUR(Table1[[#This Row],[Patient Admission Date]])/3)*3,"00")&amp;"-"&amp;TEXT(INT(HOUR(Table1[[#This Row],[Patient Admission Date]])/3)*3+3,"00")</f>
        <v>09-12</v>
      </c>
      <c r="O2617" t="str" cm="1">
        <f t="array" ref="O2617">_xlfn.IFS(Table1[[#This Row],[Patient Age]]&lt;=14,"0-14",Table1[[#This Row],[Patient Age]]&lt;=29,"15-29",Table1[[#This Row],[Patient Age]]&lt;=44,"30-44",Table1[[#This Row],[Patient Age]]&lt;=59,"45-59",Table1[[#This Row],[Patient Age]]&lt;=74,"60-74",TRUE,"75+")</f>
        <v>15-29</v>
      </c>
      <c r="P2617" t="str" cm="1">
        <f t="array" ref="P2617">_xlfn.IFS(Table1[[#This Row],[Patient Waittime]]&lt;=15,"0-15",Table1[[#This Row],[Patient Waittime]]&lt;=30,"16-30",Table1[[#This Row],[Patient Waittime]]&lt;=45,"31-45",Table1[[#This Row],[Patient Waittime]]&lt;=60,"46-60",TRUE,"60+")</f>
        <v>16-30</v>
      </c>
      <c r="Q2617">
        <f>--(Table1[[#This Row],[Patient Waittime]]&lt;=30)</f>
        <v>1</v>
      </c>
      <c r="R2617">
        <f>--Table1[[#This Row],[Patient Admission Flag]]</f>
        <v>0</v>
      </c>
      <c r="S2617">
        <f>--AND(Table1[[#This Row],[WithinTarget]]=1,Table1[[#This Row],[Patient Satisfaction Score]]&gt;=7)</f>
        <v>0</v>
      </c>
      <c r="T2617" t="str">
        <f>IF(LEFT(Table1[[#This Row],[Patient Gender]],1)="F","Female","Male")</f>
        <v>Female</v>
      </c>
    </row>
    <row r="2618" spans="1:20" x14ac:dyDescent="0.3">
      <c r="A2618" t="s">
        <v>2722</v>
      </c>
      <c r="B2618" s="1">
        <v>45034.118055555555</v>
      </c>
      <c r="C2618" t="s">
        <v>13</v>
      </c>
      <c r="D2618">
        <v>58</v>
      </c>
      <c r="E2618" t="s">
        <v>10</v>
      </c>
      <c r="F2618" t="s">
        <v>11</v>
      </c>
      <c r="G2618" t="b">
        <v>0</v>
      </c>
      <c r="I2618">
        <v>35</v>
      </c>
      <c r="J2618" t="b">
        <v>0</v>
      </c>
      <c r="K2618">
        <f>YEAR(Table1[[#This Row],[Patient Admission Date]])</f>
        <v>2023</v>
      </c>
      <c r="L2618" t="str">
        <f>TEXT(Table1[[#This Row],[Patient Admission Date]],"mmm")</f>
        <v>Apr</v>
      </c>
      <c r="M2618" t="str">
        <f>TEXT(Table1[[#This Row],[Patient Admission Date]],"ddd")</f>
        <v>Tue</v>
      </c>
      <c r="N2618" t="str">
        <f>TEXT(INT(HOUR(Table1[[#This Row],[Patient Admission Date]])/3)*3,"00")&amp;"-"&amp;TEXT(INT(HOUR(Table1[[#This Row],[Patient Admission Date]])/3)*3+3,"00")</f>
        <v>00-03</v>
      </c>
      <c r="O2618" t="str" cm="1">
        <f t="array" ref="O2618">_xlfn.IFS(Table1[[#This Row],[Patient Age]]&lt;=14,"0-14",Table1[[#This Row],[Patient Age]]&lt;=29,"15-29",Table1[[#This Row],[Patient Age]]&lt;=44,"30-44",Table1[[#This Row],[Patient Age]]&lt;=59,"45-59",Table1[[#This Row],[Patient Age]]&lt;=74,"60-74",TRUE,"75+")</f>
        <v>45-59</v>
      </c>
      <c r="P2618" t="str" cm="1">
        <f t="array" ref="P2618">_xlfn.IFS(Table1[[#This Row],[Patient Waittime]]&lt;=15,"0-15",Table1[[#This Row],[Patient Waittime]]&lt;=30,"16-30",Table1[[#This Row],[Patient Waittime]]&lt;=45,"31-45",Table1[[#This Row],[Patient Waittime]]&lt;=60,"46-60",TRUE,"60+")</f>
        <v>31-45</v>
      </c>
      <c r="Q2618">
        <f>--(Table1[[#This Row],[Patient Waittime]]&lt;=30)</f>
        <v>0</v>
      </c>
      <c r="R2618">
        <f>--Table1[[#This Row],[Patient Admission Flag]]</f>
        <v>0</v>
      </c>
      <c r="S2618">
        <f>--AND(Table1[[#This Row],[WithinTarget]]=1,Table1[[#This Row],[Patient Satisfaction Score]]&gt;=7)</f>
        <v>0</v>
      </c>
      <c r="T2618" t="str">
        <f>IF(LEFT(Table1[[#This Row],[Patient Gender]],1)="F","Female","Male")</f>
        <v>Female</v>
      </c>
    </row>
    <row r="2619" spans="1:20" x14ac:dyDescent="0.3">
      <c r="A2619" t="s">
        <v>2723</v>
      </c>
      <c r="B2619" s="1">
        <v>45523.125694444447</v>
      </c>
      <c r="C2619" t="s">
        <v>13</v>
      </c>
      <c r="D2619">
        <v>36</v>
      </c>
      <c r="E2619" t="s">
        <v>10</v>
      </c>
      <c r="F2619" t="s">
        <v>11</v>
      </c>
      <c r="G2619" t="b">
        <v>0</v>
      </c>
      <c r="I2619">
        <v>37</v>
      </c>
      <c r="J2619" t="b">
        <v>0</v>
      </c>
      <c r="K2619">
        <f>YEAR(Table1[[#This Row],[Patient Admission Date]])</f>
        <v>2024</v>
      </c>
      <c r="L2619" t="str">
        <f>TEXT(Table1[[#This Row],[Patient Admission Date]],"mmm")</f>
        <v>Aug</v>
      </c>
      <c r="M2619" t="str">
        <f>TEXT(Table1[[#This Row],[Patient Admission Date]],"ddd")</f>
        <v>Mon</v>
      </c>
      <c r="N2619" t="str">
        <f>TEXT(INT(HOUR(Table1[[#This Row],[Patient Admission Date]])/3)*3,"00")&amp;"-"&amp;TEXT(INT(HOUR(Table1[[#This Row],[Patient Admission Date]])/3)*3+3,"00")</f>
        <v>03-06</v>
      </c>
      <c r="O2619" t="str" cm="1">
        <f t="array" ref="O2619">_xlfn.IFS(Table1[[#This Row],[Patient Age]]&lt;=14,"0-14",Table1[[#This Row],[Patient Age]]&lt;=29,"15-29",Table1[[#This Row],[Patient Age]]&lt;=44,"30-44",Table1[[#This Row],[Patient Age]]&lt;=59,"45-59",Table1[[#This Row],[Patient Age]]&lt;=74,"60-74",TRUE,"75+")</f>
        <v>30-44</v>
      </c>
      <c r="P2619" t="str" cm="1">
        <f t="array" ref="P2619">_xlfn.IFS(Table1[[#This Row],[Patient Waittime]]&lt;=15,"0-15",Table1[[#This Row],[Patient Waittime]]&lt;=30,"16-30",Table1[[#This Row],[Patient Waittime]]&lt;=45,"31-45",Table1[[#This Row],[Patient Waittime]]&lt;=60,"46-60",TRUE,"60+")</f>
        <v>31-45</v>
      </c>
      <c r="Q2619">
        <f>--(Table1[[#This Row],[Patient Waittime]]&lt;=30)</f>
        <v>0</v>
      </c>
      <c r="R2619">
        <f>--Table1[[#This Row],[Patient Admission Flag]]</f>
        <v>0</v>
      </c>
      <c r="S2619">
        <f>--AND(Table1[[#This Row],[WithinTarget]]=1,Table1[[#This Row],[Patient Satisfaction Score]]&gt;=7)</f>
        <v>0</v>
      </c>
      <c r="T2619" t="str">
        <f>IF(LEFT(Table1[[#This Row],[Patient Gender]],1)="F","Female","Male")</f>
        <v>Female</v>
      </c>
    </row>
    <row r="2620" spans="1:20" x14ac:dyDescent="0.3">
      <c r="A2620" t="s">
        <v>2724</v>
      </c>
      <c r="B2620" s="1">
        <v>45123.480555555558</v>
      </c>
      <c r="C2620" t="s">
        <v>13</v>
      </c>
      <c r="D2620">
        <v>5</v>
      </c>
      <c r="E2620" t="s">
        <v>10</v>
      </c>
      <c r="F2620" t="s">
        <v>11</v>
      </c>
      <c r="G2620" t="b">
        <v>0</v>
      </c>
      <c r="I2620">
        <v>48</v>
      </c>
      <c r="J2620" t="b">
        <v>0</v>
      </c>
      <c r="K2620">
        <f>YEAR(Table1[[#This Row],[Patient Admission Date]])</f>
        <v>2023</v>
      </c>
      <c r="L2620" t="str">
        <f>TEXT(Table1[[#This Row],[Patient Admission Date]],"mmm")</f>
        <v>Jul</v>
      </c>
      <c r="M2620" t="str">
        <f>TEXT(Table1[[#This Row],[Patient Admission Date]],"ddd")</f>
        <v>Sun</v>
      </c>
      <c r="N2620" t="str">
        <f>TEXT(INT(HOUR(Table1[[#This Row],[Patient Admission Date]])/3)*3,"00")&amp;"-"&amp;TEXT(INT(HOUR(Table1[[#This Row],[Patient Admission Date]])/3)*3+3,"00")</f>
        <v>09-12</v>
      </c>
      <c r="O2620" t="str" cm="1">
        <f t="array" ref="O2620">_xlfn.IFS(Table1[[#This Row],[Patient Age]]&lt;=14,"0-14",Table1[[#This Row],[Patient Age]]&lt;=29,"15-29",Table1[[#This Row],[Patient Age]]&lt;=44,"30-44",Table1[[#This Row],[Patient Age]]&lt;=59,"45-59",Table1[[#This Row],[Patient Age]]&lt;=74,"60-74",TRUE,"75+")</f>
        <v>0-14</v>
      </c>
      <c r="P2620" t="str" cm="1">
        <f t="array" ref="P2620">_xlfn.IFS(Table1[[#This Row],[Patient Waittime]]&lt;=15,"0-15",Table1[[#This Row],[Patient Waittime]]&lt;=30,"16-30",Table1[[#This Row],[Patient Waittime]]&lt;=45,"31-45",Table1[[#This Row],[Patient Waittime]]&lt;=60,"46-60",TRUE,"60+")</f>
        <v>46-60</v>
      </c>
      <c r="Q2620">
        <f>--(Table1[[#This Row],[Patient Waittime]]&lt;=30)</f>
        <v>0</v>
      </c>
      <c r="R2620">
        <f>--Table1[[#This Row],[Patient Admission Flag]]</f>
        <v>0</v>
      </c>
      <c r="S2620">
        <f>--AND(Table1[[#This Row],[WithinTarget]]=1,Table1[[#This Row],[Patient Satisfaction Score]]&gt;=7)</f>
        <v>0</v>
      </c>
      <c r="T2620" t="str">
        <f>IF(LEFT(Table1[[#This Row],[Patient Gender]],1)="F","Female","Male")</f>
        <v>Female</v>
      </c>
    </row>
    <row r="2621" spans="1:20" x14ac:dyDescent="0.3">
      <c r="A2621" t="s">
        <v>2725</v>
      </c>
      <c r="B2621" s="1">
        <v>45389.34375</v>
      </c>
      <c r="C2621" t="s">
        <v>13</v>
      </c>
      <c r="D2621">
        <v>75</v>
      </c>
      <c r="E2621" t="s">
        <v>10</v>
      </c>
      <c r="F2621" t="s">
        <v>11</v>
      </c>
      <c r="G2621" t="b">
        <v>0</v>
      </c>
      <c r="I2621">
        <v>16</v>
      </c>
      <c r="J2621" t="b">
        <v>0</v>
      </c>
      <c r="K2621">
        <f>YEAR(Table1[[#This Row],[Patient Admission Date]])</f>
        <v>2024</v>
      </c>
      <c r="L2621" t="str">
        <f>TEXT(Table1[[#This Row],[Patient Admission Date]],"mmm")</f>
        <v>Apr</v>
      </c>
      <c r="M2621" t="str">
        <f>TEXT(Table1[[#This Row],[Patient Admission Date]],"ddd")</f>
        <v>Sun</v>
      </c>
      <c r="N2621" t="str">
        <f>TEXT(INT(HOUR(Table1[[#This Row],[Patient Admission Date]])/3)*3,"00")&amp;"-"&amp;TEXT(INT(HOUR(Table1[[#This Row],[Patient Admission Date]])/3)*3+3,"00")</f>
        <v>06-09</v>
      </c>
      <c r="O2621" t="str" cm="1">
        <f t="array" ref="O2621">_xlfn.IFS(Table1[[#This Row],[Patient Age]]&lt;=14,"0-14",Table1[[#This Row],[Patient Age]]&lt;=29,"15-29",Table1[[#This Row],[Patient Age]]&lt;=44,"30-44",Table1[[#This Row],[Patient Age]]&lt;=59,"45-59",Table1[[#This Row],[Patient Age]]&lt;=74,"60-74",TRUE,"75+")</f>
        <v>75+</v>
      </c>
      <c r="P2621" t="str" cm="1">
        <f t="array" ref="P2621">_xlfn.IFS(Table1[[#This Row],[Patient Waittime]]&lt;=15,"0-15",Table1[[#This Row],[Patient Waittime]]&lt;=30,"16-30",Table1[[#This Row],[Patient Waittime]]&lt;=45,"31-45",Table1[[#This Row],[Patient Waittime]]&lt;=60,"46-60",TRUE,"60+")</f>
        <v>16-30</v>
      </c>
      <c r="Q2621">
        <f>--(Table1[[#This Row],[Patient Waittime]]&lt;=30)</f>
        <v>1</v>
      </c>
      <c r="R2621">
        <f>--Table1[[#This Row],[Patient Admission Flag]]</f>
        <v>0</v>
      </c>
      <c r="S2621">
        <f>--AND(Table1[[#This Row],[WithinTarget]]=1,Table1[[#This Row],[Patient Satisfaction Score]]&gt;=7)</f>
        <v>0</v>
      </c>
      <c r="T2621" t="str">
        <f>IF(LEFT(Table1[[#This Row],[Patient Gender]],1)="F","Female","Male")</f>
        <v>Female</v>
      </c>
    </row>
    <row r="2622" spans="1:20" x14ac:dyDescent="0.3">
      <c r="A2622" t="s">
        <v>2726</v>
      </c>
      <c r="B2622" s="1">
        <v>45258.852083333331</v>
      </c>
      <c r="C2622" t="s">
        <v>13</v>
      </c>
      <c r="D2622">
        <v>76</v>
      </c>
      <c r="E2622" t="s">
        <v>10</v>
      </c>
      <c r="F2622" t="s">
        <v>11</v>
      </c>
      <c r="G2622" t="b">
        <v>0</v>
      </c>
      <c r="I2622">
        <v>20</v>
      </c>
      <c r="J2622" t="b">
        <v>0</v>
      </c>
      <c r="K2622">
        <f>YEAR(Table1[[#This Row],[Patient Admission Date]])</f>
        <v>2023</v>
      </c>
      <c r="L2622" t="str">
        <f>TEXT(Table1[[#This Row],[Patient Admission Date]],"mmm")</f>
        <v>Nov</v>
      </c>
      <c r="M2622" t="str">
        <f>TEXT(Table1[[#This Row],[Patient Admission Date]],"ddd")</f>
        <v>Tue</v>
      </c>
      <c r="N2622" t="str">
        <f>TEXT(INT(HOUR(Table1[[#This Row],[Patient Admission Date]])/3)*3,"00")&amp;"-"&amp;TEXT(INT(HOUR(Table1[[#This Row],[Patient Admission Date]])/3)*3+3,"00")</f>
        <v>18-21</v>
      </c>
      <c r="O2622" t="str" cm="1">
        <f t="array" ref="O2622">_xlfn.IFS(Table1[[#This Row],[Patient Age]]&lt;=14,"0-14",Table1[[#This Row],[Patient Age]]&lt;=29,"15-29",Table1[[#This Row],[Patient Age]]&lt;=44,"30-44",Table1[[#This Row],[Patient Age]]&lt;=59,"45-59",Table1[[#This Row],[Patient Age]]&lt;=74,"60-74",TRUE,"75+")</f>
        <v>75+</v>
      </c>
      <c r="P2622" t="str" cm="1">
        <f t="array" ref="P2622">_xlfn.IFS(Table1[[#This Row],[Patient Waittime]]&lt;=15,"0-15",Table1[[#This Row],[Patient Waittime]]&lt;=30,"16-30",Table1[[#This Row],[Patient Waittime]]&lt;=45,"31-45",Table1[[#This Row],[Patient Waittime]]&lt;=60,"46-60",TRUE,"60+")</f>
        <v>16-30</v>
      </c>
      <c r="Q2622">
        <f>--(Table1[[#This Row],[Patient Waittime]]&lt;=30)</f>
        <v>1</v>
      </c>
      <c r="R2622">
        <f>--Table1[[#This Row],[Patient Admission Flag]]</f>
        <v>0</v>
      </c>
      <c r="S2622">
        <f>--AND(Table1[[#This Row],[WithinTarget]]=1,Table1[[#This Row],[Patient Satisfaction Score]]&gt;=7)</f>
        <v>0</v>
      </c>
      <c r="T2622" t="str">
        <f>IF(LEFT(Table1[[#This Row],[Patient Gender]],1)="F","Female","Male")</f>
        <v>Female</v>
      </c>
    </row>
    <row r="2623" spans="1:20" x14ac:dyDescent="0.3">
      <c r="A2623" t="s">
        <v>2727</v>
      </c>
      <c r="B2623" s="1">
        <v>45348.3</v>
      </c>
      <c r="C2623" t="s">
        <v>13</v>
      </c>
      <c r="D2623">
        <v>35</v>
      </c>
      <c r="E2623" t="s">
        <v>10</v>
      </c>
      <c r="F2623" t="s">
        <v>11</v>
      </c>
      <c r="G2623" t="b">
        <v>0</v>
      </c>
      <c r="I2623">
        <v>24</v>
      </c>
      <c r="J2623" t="b">
        <v>0</v>
      </c>
      <c r="K2623">
        <f>YEAR(Table1[[#This Row],[Patient Admission Date]])</f>
        <v>2024</v>
      </c>
      <c r="L2623" t="str">
        <f>TEXT(Table1[[#This Row],[Patient Admission Date]],"mmm")</f>
        <v>Feb</v>
      </c>
      <c r="M2623" t="str">
        <f>TEXT(Table1[[#This Row],[Patient Admission Date]],"ddd")</f>
        <v>Mon</v>
      </c>
      <c r="N2623" t="str">
        <f>TEXT(INT(HOUR(Table1[[#This Row],[Patient Admission Date]])/3)*3,"00")&amp;"-"&amp;TEXT(INT(HOUR(Table1[[#This Row],[Patient Admission Date]])/3)*3+3,"00")</f>
        <v>06-09</v>
      </c>
      <c r="O2623" t="str" cm="1">
        <f t="array" ref="O2623">_xlfn.IFS(Table1[[#This Row],[Patient Age]]&lt;=14,"0-14",Table1[[#This Row],[Patient Age]]&lt;=29,"15-29",Table1[[#This Row],[Patient Age]]&lt;=44,"30-44",Table1[[#This Row],[Patient Age]]&lt;=59,"45-59",Table1[[#This Row],[Patient Age]]&lt;=74,"60-74",TRUE,"75+")</f>
        <v>30-44</v>
      </c>
      <c r="P2623" t="str" cm="1">
        <f t="array" ref="P2623">_xlfn.IFS(Table1[[#This Row],[Patient Waittime]]&lt;=15,"0-15",Table1[[#This Row],[Patient Waittime]]&lt;=30,"16-30",Table1[[#This Row],[Patient Waittime]]&lt;=45,"31-45",Table1[[#This Row],[Patient Waittime]]&lt;=60,"46-60",TRUE,"60+")</f>
        <v>16-30</v>
      </c>
      <c r="Q2623">
        <f>--(Table1[[#This Row],[Patient Waittime]]&lt;=30)</f>
        <v>1</v>
      </c>
      <c r="R2623">
        <f>--Table1[[#This Row],[Patient Admission Flag]]</f>
        <v>0</v>
      </c>
      <c r="S2623">
        <f>--AND(Table1[[#This Row],[WithinTarget]]=1,Table1[[#This Row],[Patient Satisfaction Score]]&gt;=7)</f>
        <v>0</v>
      </c>
      <c r="T2623" t="str">
        <f>IF(LEFT(Table1[[#This Row],[Patient Gender]],1)="F","Female","Male")</f>
        <v>Female</v>
      </c>
    </row>
    <row r="2624" spans="1:20" x14ac:dyDescent="0.3">
      <c r="A2624" t="s">
        <v>2728</v>
      </c>
      <c r="B2624" s="1">
        <v>45085.67291666667</v>
      </c>
      <c r="C2624" t="s">
        <v>13</v>
      </c>
      <c r="D2624">
        <v>55</v>
      </c>
      <c r="E2624" t="s">
        <v>10</v>
      </c>
      <c r="F2624" t="s">
        <v>11</v>
      </c>
      <c r="G2624" t="b">
        <v>0</v>
      </c>
      <c r="I2624">
        <v>24</v>
      </c>
      <c r="J2624" t="b">
        <v>0</v>
      </c>
      <c r="K2624">
        <f>YEAR(Table1[[#This Row],[Patient Admission Date]])</f>
        <v>2023</v>
      </c>
      <c r="L2624" t="str">
        <f>TEXT(Table1[[#This Row],[Patient Admission Date]],"mmm")</f>
        <v>Jun</v>
      </c>
      <c r="M2624" t="str">
        <f>TEXT(Table1[[#This Row],[Patient Admission Date]],"ddd")</f>
        <v>Thu</v>
      </c>
      <c r="N2624" t="str">
        <f>TEXT(INT(HOUR(Table1[[#This Row],[Patient Admission Date]])/3)*3,"00")&amp;"-"&amp;TEXT(INT(HOUR(Table1[[#This Row],[Patient Admission Date]])/3)*3+3,"00")</f>
        <v>15-18</v>
      </c>
      <c r="O2624" t="str" cm="1">
        <f t="array" ref="O2624">_xlfn.IFS(Table1[[#This Row],[Patient Age]]&lt;=14,"0-14",Table1[[#This Row],[Patient Age]]&lt;=29,"15-29",Table1[[#This Row],[Patient Age]]&lt;=44,"30-44",Table1[[#This Row],[Patient Age]]&lt;=59,"45-59",Table1[[#This Row],[Patient Age]]&lt;=74,"60-74",TRUE,"75+")</f>
        <v>45-59</v>
      </c>
      <c r="P2624" t="str" cm="1">
        <f t="array" ref="P2624">_xlfn.IFS(Table1[[#This Row],[Patient Waittime]]&lt;=15,"0-15",Table1[[#This Row],[Patient Waittime]]&lt;=30,"16-30",Table1[[#This Row],[Patient Waittime]]&lt;=45,"31-45",Table1[[#This Row],[Patient Waittime]]&lt;=60,"46-60",TRUE,"60+")</f>
        <v>16-30</v>
      </c>
      <c r="Q2624">
        <f>--(Table1[[#This Row],[Patient Waittime]]&lt;=30)</f>
        <v>1</v>
      </c>
      <c r="R2624">
        <f>--Table1[[#This Row],[Patient Admission Flag]]</f>
        <v>0</v>
      </c>
      <c r="S2624">
        <f>--AND(Table1[[#This Row],[WithinTarget]]=1,Table1[[#This Row],[Patient Satisfaction Score]]&gt;=7)</f>
        <v>0</v>
      </c>
      <c r="T2624" t="str">
        <f>IF(LEFT(Table1[[#This Row],[Patient Gender]],1)="F","Female","Male")</f>
        <v>Female</v>
      </c>
    </row>
    <row r="2625" spans="1:20" x14ac:dyDescent="0.3">
      <c r="A2625" t="s">
        <v>2729</v>
      </c>
      <c r="B2625" s="1">
        <v>45054.245833333334</v>
      </c>
      <c r="C2625" t="s">
        <v>13</v>
      </c>
      <c r="D2625">
        <v>42</v>
      </c>
      <c r="E2625" t="s">
        <v>10</v>
      </c>
      <c r="F2625" t="s">
        <v>11</v>
      </c>
      <c r="G2625" t="b">
        <v>0</v>
      </c>
      <c r="I2625">
        <v>31</v>
      </c>
      <c r="J2625" t="b">
        <v>0</v>
      </c>
      <c r="K2625">
        <f>YEAR(Table1[[#This Row],[Patient Admission Date]])</f>
        <v>2023</v>
      </c>
      <c r="L2625" t="str">
        <f>TEXT(Table1[[#This Row],[Patient Admission Date]],"mmm")</f>
        <v>May</v>
      </c>
      <c r="M2625" t="str">
        <f>TEXT(Table1[[#This Row],[Patient Admission Date]],"ddd")</f>
        <v>Mon</v>
      </c>
      <c r="N2625" t="str">
        <f>TEXT(INT(HOUR(Table1[[#This Row],[Patient Admission Date]])/3)*3,"00")&amp;"-"&amp;TEXT(INT(HOUR(Table1[[#This Row],[Patient Admission Date]])/3)*3+3,"00")</f>
        <v>03-06</v>
      </c>
      <c r="O2625" t="str" cm="1">
        <f t="array" ref="O2625">_xlfn.IFS(Table1[[#This Row],[Patient Age]]&lt;=14,"0-14",Table1[[#This Row],[Patient Age]]&lt;=29,"15-29",Table1[[#This Row],[Patient Age]]&lt;=44,"30-44",Table1[[#This Row],[Patient Age]]&lt;=59,"45-59",Table1[[#This Row],[Patient Age]]&lt;=74,"60-74",TRUE,"75+")</f>
        <v>30-44</v>
      </c>
      <c r="P2625" t="str" cm="1">
        <f t="array" ref="P2625">_xlfn.IFS(Table1[[#This Row],[Patient Waittime]]&lt;=15,"0-15",Table1[[#This Row],[Patient Waittime]]&lt;=30,"16-30",Table1[[#This Row],[Patient Waittime]]&lt;=45,"31-45",Table1[[#This Row],[Patient Waittime]]&lt;=60,"46-60",TRUE,"60+")</f>
        <v>31-45</v>
      </c>
      <c r="Q2625">
        <f>--(Table1[[#This Row],[Patient Waittime]]&lt;=30)</f>
        <v>0</v>
      </c>
      <c r="R2625">
        <f>--Table1[[#This Row],[Patient Admission Flag]]</f>
        <v>0</v>
      </c>
      <c r="S2625">
        <f>--AND(Table1[[#This Row],[WithinTarget]]=1,Table1[[#This Row],[Patient Satisfaction Score]]&gt;=7)</f>
        <v>0</v>
      </c>
      <c r="T2625" t="str">
        <f>IF(LEFT(Table1[[#This Row],[Patient Gender]],1)="F","Female","Male")</f>
        <v>Female</v>
      </c>
    </row>
    <row r="2626" spans="1:20" x14ac:dyDescent="0.3">
      <c r="A2626" t="s">
        <v>2730</v>
      </c>
      <c r="B2626" s="1">
        <v>45508.703472222223</v>
      </c>
      <c r="C2626" t="s">
        <v>13</v>
      </c>
      <c r="D2626">
        <v>45</v>
      </c>
      <c r="E2626" t="s">
        <v>10</v>
      </c>
      <c r="F2626" t="s">
        <v>11</v>
      </c>
      <c r="G2626" t="b">
        <v>0</v>
      </c>
      <c r="I2626">
        <v>43</v>
      </c>
      <c r="J2626" t="b">
        <v>0</v>
      </c>
      <c r="K2626">
        <f>YEAR(Table1[[#This Row],[Patient Admission Date]])</f>
        <v>2024</v>
      </c>
      <c r="L2626" t="str">
        <f>TEXT(Table1[[#This Row],[Patient Admission Date]],"mmm")</f>
        <v>Aug</v>
      </c>
      <c r="M2626" t="str">
        <f>TEXT(Table1[[#This Row],[Patient Admission Date]],"ddd")</f>
        <v>Sun</v>
      </c>
      <c r="N2626" t="str">
        <f>TEXT(INT(HOUR(Table1[[#This Row],[Patient Admission Date]])/3)*3,"00")&amp;"-"&amp;TEXT(INT(HOUR(Table1[[#This Row],[Patient Admission Date]])/3)*3+3,"00")</f>
        <v>15-18</v>
      </c>
      <c r="O2626" t="str" cm="1">
        <f t="array" ref="O2626">_xlfn.IFS(Table1[[#This Row],[Patient Age]]&lt;=14,"0-14",Table1[[#This Row],[Patient Age]]&lt;=29,"15-29",Table1[[#This Row],[Patient Age]]&lt;=44,"30-44",Table1[[#This Row],[Patient Age]]&lt;=59,"45-59",Table1[[#This Row],[Patient Age]]&lt;=74,"60-74",TRUE,"75+")</f>
        <v>45-59</v>
      </c>
      <c r="P2626" t="str" cm="1">
        <f t="array" ref="P2626">_xlfn.IFS(Table1[[#This Row],[Patient Waittime]]&lt;=15,"0-15",Table1[[#This Row],[Patient Waittime]]&lt;=30,"16-30",Table1[[#This Row],[Patient Waittime]]&lt;=45,"31-45",Table1[[#This Row],[Patient Waittime]]&lt;=60,"46-60",TRUE,"60+")</f>
        <v>31-45</v>
      </c>
      <c r="Q2626">
        <f>--(Table1[[#This Row],[Patient Waittime]]&lt;=30)</f>
        <v>0</v>
      </c>
      <c r="R2626">
        <f>--Table1[[#This Row],[Patient Admission Flag]]</f>
        <v>0</v>
      </c>
      <c r="S2626">
        <f>--AND(Table1[[#This Row],[WithinTarget]]=1,Table1[[#This Row],[Patient Satisfaction Score]]&gt;=7)</f>
        <v>0</v>
      </c>
      <c r="T2626" t="str">
        <f>IF(LEFT(Table1[[#This Row],[Patient Gender]],1)="F","Female","Male")</f>
        <v>Female</v>
      </c>
    </row>
    <row r="2627" spans="1:20" x14ac:dyDescent="0.3">
      <c r="A2627" t="s">
        <v>2731</v>
      </c>
      <c r="B2627" s="1">
        <v>45406.922222222223</v>
      </c>
      <c r="C2627" t="s">
        <v>13</v>
      </c>
      <c r="D2627">
        <v>31</v>
      </c>
      <c r="E2627" t="s">
        <v>10</v>
      </c>
      <c r="F2627" t="s">
        <v>11</v>
      </c>
      <c r="G2627" t="b">
        <v>0</v>
      </c>
      <c r="I2627">
        <v>46</v>
      </c>
      <c r="J2627" t="b">
        <v>0</v>
      </c>
      <c r="K2627">
        <f>YEAR(Table1[[#This Row],[Patient Admission Date]])</f>
        <v>2024</v>
      </c>
      <c r="L2627" t="str">
        <f>TEXT(Table1[[#This Row],[Patient Admission Date]],"mmm")</f>
        <v>Apr</v>
      </c>
      <c r="M2627" t="str">
        <f>TEXT(Table1[[#This Row],[Patient Admission Date]],"ddd")</f>
        <v>Wed</v>
      </c>
      <c r="N2627" t="str">
        <f>TEXT(INT(HOUR(Table1[[#This Row],[Patient Admission Date]])/3)*3,"00")&amp;"-"&amp;TEXT(INT(HOUR(Table1[[#This Row],[Patient Admission Date]])/3)*3+3,"00")</f>
        <v>21-24</v>
      </c>
      <c r="O2627" t="str" cm="1">
        <f t="array" ref="O2627">_xlfn.IFS(Table1[[#This Row],[Patient Age]]&lt;=14,"0-14",Table1[[#This Row],[Patient Age]]&lt;=29,"15-29",Table1[[#This Row],[Patient Age]]&lt;=44,"30-44",Table1[[#This Row],[Patient Age]]&lt;=59,"45-59",Table1[[#This Row],[Patient Age]]&lt;=74,"60-74",TRUE,"75+")</f>
        <v>30-44</v>
      </c>
      <c r="P2627" t="str" cm="1">
        <f t="array" ref="P2627">_xlfn.IFS(Table1[[#This Row],[Patient Waittime]]&lt;=15,"0-15",Table1[[#This Row],[Patient Waittime]]&lt;=30,"16-30",Table1[[#This Row],[Patient Waittime]]&lt;=45,"31-45",Table1[[#This Row],[Patient Waittime]]&lt;=60,"46-60",TRUE,"60+")</f>
        <v>46-60</v>
      </c>
      <c r="Q2627">
        <f>--(Table1[[#This Row],[Patient Waittime]]&lt;=30)</f>
        <v>0</v>
      </c>
      <c r="R2627">
        <f>--Table1[[#This Row],[Patient Admission Flag]]</f>
        <v>0</v>
      </c>
      <c r="S2627">
        <f>--AND(Table1[[#This Row],[WithinTarget]]=1,Table1[[#This Row],[Patient Satisfaction Score]]&gt;=7)</f>
        <v>0</v>
      </c>
      <c r="T2627" t="str">
        <f>IF(LEFT(Table1[[#This Row],[Patient Gender]],1)="F","Female","Male")</f>
        <v>Female</v>
      </c>
    </row>
    <row r="2628" spans="1:20" x14ac:dyDescent="0.3">
      <c r="A2628" t="s">
        <v>2732</v>
      </c>
      <c r="B2628" s="1">
        <v>45474.538888888892</v>
      </c>
      <c r="C2628" t="s">
        <v>13</v>
      </c>
      <c r="D2628">
        <v>13</v>
      </c>
      <c r="E2628" t="s">
        <v>10</v>
      </c>
      <c r="F2628" t="s">
        <v>11</v>
      </c>
      <c r="G2628" t="b">
        <v>0</v>
      </c>
      <c r="I2628">
        <v>49</v>
      </c>
      <c r="J2628" t="b">
        <v>0</v>
      </c>
      <c r="K2628">
        <f>YEAR(Table1[[#This Row],[Patient Admission Date]])</f>
        <v>2024</v>
      </c>
      <c r="L2628" t="str">
        <f>TEXT(Table1[[#This Row],[Patient Admission Date]],"mmm")</f>
        <v>Jul</v>
      </c>
      <c r="M2628" t="str">
        <f>TEXT(Table1[[#This Row],[Patient Admission Date]],"ddd")</f>
        <v>Mon</v>
      </c>
      <c r="N2628" t="str">
        <f>TEXT(INT(HOUR(Table1[[#This Row],[Patient Admission Date]])/3)*3,"00")&amp;"-"&amp;TEXT(INT(HOUR(Table1[[#This Row],[Patient Admission Date]])/3)*3+3,"00")</f>
        <v>12-15</v>
      </c>
      <c r="O2628" t="str" cm="1">
        <f t="array" ref="O2628">_xlfn.IFS(Table1[[#This Row],[Patient Age]]&lt;=14,"0-14",Table1[[#This Row],[Patient Age]]&lt;=29,"15-29",Table1[[#This Row],[Patient Age]]&lt;=44,"30-44",Table1[[#This Row],[Patient Age]]&lt;=59,"45-59",Table1[[#This Row],[Patient Age]]&lt;=74,"60-74",TRUE,"75+")</f>
        <v>0-14</v>
      </c>
      <c r="P2628" t="str" cm="1">
        <f t="array" ref="P2628">_xlfn.IFS(Table1[[#This Row],[Patient Waittime]]&lt;=15,"0-15",Table1[[#This Row],[Patient Waittime]]&lt;=30,"16-30",Table1[[#This Row],[Patient Waittime]]&lt;=45,"31-45",Table1[[#This Row],[Patient Waittime]]&lt;=60,"46-60",TRUE,"60+")</f>
        <v>46-60</v>
      </c>
      <c r="Q2628">
        <f>--(Table1[[#This Row],[Patient Waittime]]&lt;=30)</f>
        <v>0</v>
      </c>
      <c r="R2628">
        <f>--Table1[[#This Row],[Patient Admission Flag]]</f>
        <v>0</v>
      </c>
      <c r="S2628">
        <f>--AND(Table1[[#This Row],[WithinTarget]]=1,Table1[[#This Row],[Patient Satisfaction Score]]&gt;=7)</f>
        <v>0</v>
      </c>
      <c r="T2628" t="str">
        <f>IF(LEFT(Table1[[#This Row],[Patient Gender]],1)="F","Female","Male")</f>
        <v>Female</v>
      </c>
    </row>
    <row r="2629" spans="1:20" x14ac:dyDescent="0.3">
      <c r="A2629" t="s">
        <v>2733</v>
      </c>
      <c r="B2629" s="1">
        <v>45076.374305555553</v>
      </c>
      <c r="C2629" t="s">
        <v>13</v>
      </c>
      <c r="D2629">
        <v>7</v>
      </c>
      <c r="E2629" t="s">
        <v>10</v>
      </c>
      <c r="F2629" t="s">
        <v>11</v>
      </c>
      <c r="G2629" t="b">
        <v>0</v>
      </c>
      <c r="I2629">
        <v>54</v>
      </c>
      <c r="J2629" t="b">
        <v>0</v>
      </c>
      <c r="K2629">
        <f>YEAR(Table1[[#This Row],[Patient Admission Date]])</f>
        <v>2023</v>
      </c>
      <c r="L2629" t="str">
        <f>TEXT(Table1[[#This Row],[Patient Admission Date]],"mmm")</f>
        <v>May</v>
      </c>
      <c r="M2629" t="str">
        <f>TEXT(Table1[[#This Row],[Patient Admission Date]],"ddd")</f>
        <v>Tue</v>
      </c>
      <c r="N2629" t="str">
        <f>TEXT(INT(HOUR(Table1[[#This Row],[Patient Admission Date]])/3)*3,"00")&amp;"-"&amp;TEXT(INT(HOUR(Table1[[#This Row],[Patient Admission Date]])/3)*3+3,"00")</f>
        <v>06-09</v>
      </c>
      <c r="O2629" t="str" cm="1">
        <f t="array" ref="O2629">_xlfn.IFS(Table1[[#This Row],[Patient Age]]&lt;=14,"0-14",Table1[[#This Row],[Patient Age]]&lt;=29,"15-29",Table1[[#This Row],[Patient Age]]&lt;=44,"30-44",Table1[[#This Row],[Patient Age]]&lt;=59,"45-59",Table1[[#This Row],[Patient Age]]&lt;=74,"60-74",TRUE,"75+")</f>
        <v>0-14</v>
      </c>
      <c r="P2629" t="str" cm="1">
        <f t="array" ref="P2629">_xlfn.IFS(Table1[[#This Row],[Patient Waittime]]&lt;=15,"0-15",Table1[[#This Row],[Patient Waittime]]&lt;=30,"16-30",Table1[[#This Row],[Patient Waittime]]&lt;=45,"31-45",Table1[[#This Row],[Patient Waittime]]&lt;=60,"46-60",TRUE,"60+")</f>
        <v>46-60</v>
      </c>
      <c r="Q2629">
        <f>--(Table1[[#This Row],[Patient Waittime]]&lt;=30)</f>
        <v>0</v>
      </c>
      <c r="R2629">
        <f>--Table1[[#This Row],[Patient Admission Flag]]</f>
        <v>0</v>
      </c>
      <c r="S2629">
        <f>--AND(Table1[[#This Row],[WithinTarget]]=1,Table1[[#This Row],[Patient Satisfaction Score]]&gt;=7)</f>
        <v>0</v>
      </c>
      <c r="T2629" t="str">
        <f>IF(LEFT(Table1[[#This Row],[Patient Gender]],1)="F","Female","Male")</f>
        <v>Female</v>
      </c>
    </row>
    <row r="2630" spans="1:20" x14ac:dyDescent="0.3">
      <c r="A2630" t="s">
        <v>2734</v>
      </c>
      <c r="B2630" s="1">
        <v>45136.978472222225</v>
      </c>
      <c r="C2630" t="s">
        <v>13</v>
      </c>
      <c r="D2630">
        <v>58</v>
      </c>
      <c r="E2630" t="s">
        <v>10</v>
      </c>
      <c r="F2630" t="s">
        <v>11</v>
      </c>
      <c r="G2630" t="b">
        <v>0</v>
      </c>
      <c r="I2630">
        <v>58</v>
      </c>
      <c r="J2630" t="b">
        <v>0</v>
      </c>
      <c r="K2630">
        <f>YEAR(Table1[[#This Row],[Patient Admission Date]])</f>
        <v>2023</v>
      </c>
      <c r="L2630" t="str">
        <f>TEXT(Table1[[#This Row],[Patient Admission Date]],"mmm")</f>
        <v>Jul</v>
      </c>
      <c r="M2630" t="str">
        <f>TEXT(Table1[[#This Row],[Patient Admission Date]],"ddd")</f>
        <v>Sat</v>
      </c>
      <c r="N2630" t="str">
        <f>TEXT(INT(HOUR(Table1[[#This Row],[Patient Admission Date]])/3)*3,"00")&amp;"-"&amp;TEXT(INT(HOUR(Table1[[#This Row],[Patient Admission Date]])/3)*3+3,"00")</f>
        <v>21-24</v>
      </c>
      <c r="O2630" t="str" cm="1">
        <f t="array" ref="O2630">_xlfn.IFS(Table1[[#This Row],[Patient Age]]&lt;=14,"0-14",Table1[[#This Row],[Patient Age]]&lt;=29,"15-29",Table1[[#This Row],[Patient Age]]&lt;=44,"30-44",Table1[[#This Row],[Patient Age]]&lt;=59,"45-59",Table1[[#This Row],[Patient Age]]&lt;=74,"60-74",TRUE,"75+")</f>
        <v>45-59</v>
      </c>
      <c r="P2630" t="str" cm="1">
        <f t="array" ref="P2630">_xlfn.IFS(Table1[[#This Row],[Patient Waittime]]&lt;=15,"0-15",Table1[[#This Row],[Patient Waittime]]&lt;=30,"16-30",Table1[[#This Row],[Patient Waittime]]&lt;=45,"31-45",Table1[[#This Row],[Patient Waittime]]&lt;=60,"46-60",TRUE,"60+")</f>
        <v>46-60</v>
      </c>
      <c r="Q2630">
        <f>--(Table1[[#This Row],[Patient Waittime]]&lt;=30)</f>
        <v>0</v>
      </c>
      <c r="R2630">
        <f>--Table1[[#This Row],[Patient Admission Flag]]</f>
        <v>0</v>
      </c>
      <c r="S2630">
        <f>--AND(Table1[[#This Row],[WithinTarget]]=1,Table1[[#This Row],[Patient Satisfaction Score]]&gt;=7)</f>
        <v>0</v>
      </c>
      <c r="T2630" t="str">
        <f>IF(LEFT(Table1[[#This Row],[Patient Gender]],1)="F","Female","Male")</f>
        <v>Female</v>
      </c>
    </row>
    <row r="2631" spans="1:20" x14ac:dyDescent="0.3">
      <c r="A2631" t="s">
        <v>2735</v>
      </c>
      <c r="B2631" s="1">
        <v>45017.796527777777</v>
      </c>
      <c r="C2631" t="s">
        <v>13</v>
      </c>
      <c r="D2631">
        <v>64</v>
      </c>
      <c r="E2631" t="s">
        <v>10</v>
      </c>
      <c r="F2631" t="s">
        <v>11</v>
      </c>
      <c r="G2631" t="b">
        <v>0</v>
      </c>
      <c r="I2631">
        <v>59</v>
      </c>
      <c r="J2631" t="b">
        <v>0</v>
      </c>
      <c r="K2631">
        <f>YEAR(Table1[[#This Row],[Patient Admission Date]])</f>
        <v>2023</v>
      </c>
      <c r="L2631" t="str">
        <f>TEXT(Table1[[#This Row],[Patient Admission Date]],"mmm")</f>
        <v>Apr</v>
      </c>
      <c r="M2631" t="str">
        <f>TEXT(Table1[[#This Row],[Patient Admission Date]],"ddd")</f>
        <v>Sat</v>
      </c>
      <c r="N2631" t="str">
        <f>TEXT(INT(HOUR(Table1[[#This Row],[Patient Admission Date]])/3)*3,"00")&amp;"-"&amp;TEXT(INT(HOUR(Table1[[#This Row],[Patient Admission Date]])/3)*3+3,"00")</f>
        <v>18-21</v>
      </c>
      <c r="O2631" t="str" cm="1">
        <f t="array" ref="O2631">_xlfn.IFS(Table1[[#This Row],[Patient Age]]&lt;=14,"0-14",Table1[[#This Row],[Patient Age]]&lt;=29,"15-29",Table1[[#This Row],[Patient Age]]&lt;=44,"30-44",Table1[[#This Row],[Patient Age]]&lt;=59,"45-59",Table1[[#This Row],[Patient Age]]&lt;=74,"60-74",TRUE,"75+")</f>
        <v>60-74</v>
      </c>
      <c r="P2631" t="str" cm="1">
        <f t="array" ref="P2631">_xlfn.IFS(Table1[[#This Row],[Patient Waittime]]&lt;=15,"0-15",Table1[[#This Row],[Patient Waittime]]&lt;=30,"16-30",Table1[[#This Row],[Patient Waittime]]&lt;=45,"31-45",Table1[[#This Row],[Patient Waittime]]&lt;=60,"46-60",TRUE,"60+")</f>
        <v>46-60</v>
      </c>
      <c r="Q2631">
        <f>--(Table1[[#This Row],[Patient Waittime]]&lt;=30)</f>
        <v>0</v>
      </c>
      <c r="R2631">
        <f>--Table1[[#This Row],[Patient Admission Flag]]</f>
        <v>0</v>
      </c>
      <c r="S2631">
        <f>--AND(Table1[[#This Row],[WithinTarget]]=1,Table1[[#This Row],[Patient Satisfaction Score]]&gt;=7)</f>
        <v>0</v>
      </c>
      <c r="T2631" t="str">
        <f>IF(LEFT(Table1[[#This Row],[Patient Gender]],1)="F","Female","Male")</f>
        <v>Female</v>
      </c>
    </row>
    <row r="2632" spans="1:20" x14ac:dyDescent="0.3">
      <c r="A2632" t="s">
        <v>2736</v>
      </c>
      <c r="B2632" s="1">
        <v>45479.927083333336</v>
      </c>
      <c r="C2632" t="s">
        <v>13</v>
      </c>
      <c r="D2632">
        <v>11</v>
      </c>
      <c r="E2632" t="s">
        <v>10</v>
      </c>
      <c r="F2632" t="s">
        <v>11</v>
      </c>
      <c r="G2632" t="b">
        <v>0</v>
      </c>
      <c r="I2632">
        <v>60</v>
      </c>
      <c r="J2632" t="b">
        <v>0</v>
      </c>
      <c r="K2632">
        <f>YEAR(Table1[[#This Row],[Patient Admission Date]])</f>
        <v>2024</v>
      </c>
      <c r="L2632" t="str">
        <f>TEXT(Table1[[#This Row],[Patient Admission Date]],"mmm")</f>
        <v>Jul</v>
      </c>
      <c r="M2632" t="str">
        <f>TEXT(Table1[[#This Row],[Patient Admission Date]],"ddd")</f>
        <v>Sat</v>
      </c>
      <c r="N2632" t="str">
        <f>TEXT(INT(HOUR(Table1[[#This Row],[Patient Admission Date]])/3)*3,"00")&amp;"-"&amp;TEXT(INT(HOUR(Table1[[#This Row],[Patient Admission Date]])/3)*3+3,"00")</f>
        <v>21-24</v>
      </c>
      <c r="O2632" t="str" cm="1">
        <f t="array" ref="O2632">_xlfn.IFS(Table1[[#This Row],[Patient Age]]&lt;=14,"0-14",Table1[[#This Row],[Patient Age]]&lt;=29,"15-29",Table1[[#This Row],[Patient Age]]&lt;=44,"30-44",Table1[[#This Row],[Patient Age]]&lt;=59,"45-59",Table1[[#This Row],[Patient Age]]&lt;=74,"60-74",TRUE,"75+")</f>
        <v>0-14</v>
      </c>
      <c r="P2632" t="str" cm="1">
        <f t="array" ref="P2632">_xlfn.IFS(Table1[[#This Row],[Patient Waittime]]&lt;=15,"0-15",Table1[[#This Row],[Patient Waittime]]&lt;=30,"16-30",Table1[[#This Row],[Patient Waittime]]&lt;=45,"31-45",Table1[[#This Row],[Patient Waittime]]&lt;=60,"46-60",TRUE,"60+")</f>
        <v>46-60</v>
      </c>
      <c r="Q2632">
        <f>--(Table1[[#This Row],[Patient Waittime]]&lt;=30)</f>
        <v>0</v>
      </c>
      <c r="R2632">
        <f>--Table1[[#This Row],[Patient Admission Flag]]</f>
        <v>0</v>
      </c>
      <c r="S2632">
        <f>--AND(Table1[[#This Row],[WithinTarget]]=1,Table1[[#This Row],[Patient Satisfaction Score]]&gt;=7)</f>
        <v>0</v>
      </c>
      <c r="T2632" t="str">
        <f>IF(LEFT(Table1[[#This Row],[Patient Gender]],1)="F","Female","Male")</f>
        <v>Female</v>
      </c>
    </row>
    <row r="2633" spans="1:20" x14ac:dyDescent="0.3">
      <c r="A2633" t="s">
        <v>2737</v>
      </c>
      <c r="B2633" s="1">
        <v>45492.93472222222</v>
      </c>
      <c r="C2633" t="s">
        <v>13</v>
      </c>
      <c r="D2633">
        <v>10</v>
      </c>
      <c r="E2633" t="s">
        <v>10</v>
      </c>
      <c r="F2633" t="s">
        <v>11</v>
      </c>
      <c r="G2633" t="b">
        <v>0</v>
      </c>
      <c r="I2633">
        <v>20</v>
      </c>
      <c r="J2633" t="b">
        <v>0</v>
      </c>
      <c r="K2633">
        <f>YEAR(Table1[[#This Row],[Patient Admission Date]])</f>
        <v>2024</v>
      </c>
      <c r="L2633" t="str">
        <f>TEXT(Table1[[#This Row],[Patient Admission Date]],"mmm")</f>
        <v>Jul</v>
      </c>
      <c r="M2633" t="str">
        <f>TEXT(Table1[[#This Row],[Patient Admission Date]],"ddd")</f>
        <v>Fri</v>
      </c>
      <c r="N2633" t="str">
        <f>TEXT(INT(HOUR(Table1[[#This Row],[Patient Admission Date]])/3)*3,"00")&amp;"-"&amp;TEXT(INT(HOUR(Table1[[#This Row],[Patient Admission Date]])/3)*3+3,"00")</f>
        <v>21-24</v>
      </c>
      <c r="O2633" t="str" cm="1">
        <f t="array" ref="O2633">_xlfn.IFS(Table1[[#This Row],[Patient Age]]&lt;=14,"0-14",Table1[[#This Row],[Patient Age]]&lt;=29,"15-29",Table1[[#This Row],[Patient Age]]&lt;=44,"30-44",Table1[[#This Row],[Patient Age]]&lt;=59,"45-59",Table1[[#This Row],[Patient Age]]&lt;=74,"60-74",TRUE,"75+")</f>
        <v>0-14</v>
      </c>
      <c r="P2633" t="str" cm="1">
        <f t="array" ref="P2633">_xlfn.IFS(Table1[[#This Row],[Patient Waittime]]&lt;=15,"0-15",Table1[[#This Row],[Patient Waittime]]&lt;=30,"16-30",Table1[[#This Row],[Patient Waittime]]&lt;=45,"31-45",Table1[[#This Row],[Patient Waittime]]&lt;=60,"46-60",TRUE,"60+")</f>
        <v>16-30</v>
      </c>
      <c r="Q2633">
        <f>--(Table1[[#This Row],[Patient Waittime]]&lt;=30)</f>
        <v>1</v>
      </c>
      <c r="R2633">
        <f>--Table1[[#This Row],[Patient Admission Flag]]</f>
        <v>0</v>
      </c>
      <c r="S2633">
        <f>--AND(Table1[[#This Row],[WithinTarget]]=1,Table1[[#This Row],[Patient Satisfaction Score]]&gt;=7)</f>
        <v>0</v>
      </c>
      <c r="T2633" t="str">
        <f>IF(LEFT(Table1[[#This Row],[Patient Gender]],1)="F","Female","Male")</f>
        <v>Female</v>
      </c>
    </row>
    <row r="2634" spans="1:20" x14ac:dyDescent="0.3">
      <c r="A2634" t="s">
        <v>2738</v>
      </c>
      <c r="B2634" s="1">
        <v>45471.068749999999</v>
      </c>
      <c r="C2634" t="s">
        <v>13</v>
      </c>
      <c r="D2634">
        <v>45</v>
      </c>
      <c r="E2634" t="s">
        <v>10</v>
      </c>
      <c r="F2634" t="s">
        <v>11</v>
      </c>
      <c r="G2634" t="b">
        <v>0</v>
      </c>
      <c r="I2634">
        <v>22</v>
      </c>
      <c r="J2634" t="b">
        <v>0</v>
      </c>
      <c r="K2634">
        <f>YEAR(Table1[[#This Row],[Patient Admission Date]])</f>
        <v>2024</v>
      </c>
      <c r="L2634" t="str">
        <f>TEXT(Table1[[#This Row],[Patient Admission Date]],"mmm")</f>
        <v>Jun</v>
      </c>
      <c r="M2634" t="str">
        <f>TEXT(Table1[[#This Row],[Patient Admission Date]],"ddd")</f>
        <v>Fri</v>
      </c>
      <c r="N2634" t="str">
        <f>TEXT(INT(HOUR(Table1[[#This Row],[Patient Admission Date]])/3)*3,"00")&amp;"-"&amp;TEXT(INT(HOUR(Table1[[#This Row],[Patient Admission Date]])/3)*3+3,"00")</f>
        <v>00-03</v>
      </c>
      <c r="O2634" t="str" cm="1">
        <f t="array" ref="O2634">_xlfn.IFS(Table1[[#This Row],[Patient Age]]&lt;=14,"0-14",Table1[[#This Row],[Patient Age]]&lt;=29,"15-29",Table1[[#This Row],[Patient Age]]&lt;=44,"30-44",Table1[[#This Row],[Patient Age]]&lt;=59,"45-59",Table1[[#This Row],[Patient Age]]&lt;=74,"60-74",TRUE,"75+")</f>
        <v>45-59</v>
      </c>
      <c r="P2634" t="str" cm="1">
        <f t="array" ref="P2634">_xlfn.IFS(Table1[[#This Row],[Patient Waittime]]&lt;=15,"0-15",Table1[[#This Row],[Patient Waittime]]&lt;=30,"16-30",Table1[[#This Row],[Patient Waittime]]&lt;=45,"31-45",Table1[[#This Row],[Patient Waittime]]&lt;=60,"46-60",TRUE,"60+")</f>
        <v>16-30</v>
      </c>
      <c r="Q2634">
        <f>--(Table1[[#This Row],[Patient Waittime]]&lt;=30)</f>
        <v>1</v>
      </c>
      <c r="R2634">
        <f>--Table1[[#This Row],[Patient Admission Flag]]</f>
        <v>0</v>
      </c>
      <c r="S2634">
        <f>--AND(Table1[[#This Row],[WithinTarget]]=1,Table1[[#This Row],[Patient Satisfaction Score]]&gt;=7)</f>
        <v>0</v>
      </c>
      <c r="T2634" t="str">
        <f>IF(LEFT(Table1[[#This Row],[Patient Gender]],1)="F","Female","Male")</f>
        <v>Female</v>
      </c>
    </row>
    <row r="2635" spans="1:20" x14ac:dyDescent="0.3">
      <c r="A2635" t="s">
        <v>2739</v>
      </c>
      <c r="B2635" s="1">
        <v>45514.993055555555</v>
      </c>
      <c r="C2635" t="s">
        <v>13</v>
      </c>
      <c r="D2635">
        <v>77</v>
      </c>
      <c r="E2635" t="s">
        <v>10</v>
      </c>
      <c r="F2635" t="s">
        <v>11</v>
      </c>
      <c r="G2635" t="b">
        <v>0</v>
      </c>
      <c r="I2635">
        <v>27</v>
      </c>
      <c r="J2635" t="b">
        <v>0</v>
      </c>
      <c r="K2635">
        <f>YEAR(Table1[[#This Row],[Patient Admission Date]])</f>
        <v>2024</v>
      </c>
      <c r="L2635" t="str">
        <f>TEXT(Table1[[#This Row],[Patient Admission Date]],"mmm")</f>
        <v>Aug</v>
      </c>
      <c r="M2635" t="str">
        <f>TEXT(Table1[[#This Row],[Patient Admission Date]],"ddd")</f>
        <v>Sat</v>
      </c>
      <c r="N2635" t="str">
        <f>TEXT(INT(HOUR(Table1[[#This Row],[Patient Admission Date]])/3)*3,"00")&amp;"-"&amp;TEXT(INT(HOUR(Table1[[#This Row],[Patient Admission Date]])/3)*3+3,"00")</f>
        <v>21-24</v>
      </c>
      <c r="O2635" t="str" cm="1">
        <f t="array" ref="O2635">_xlfn.IFS(Table1[[#This Row],[Patient Age]]&lt;=14,"0-14",Table1[[#This Row],[Patient Age]]&lt;=29,"15-29",Table1[[#This Row],[Patient Age]]&lt;=44,"30-44",Table1[[#This Row],[Patient Age]]&lt;=59,"45-59",Table1[[#This Row],[Patient Age]]&lt;=74,"60-74",TRUE,"75+")</f>
        <v>75+</v>
      </c>
      <c r="P2635" t="str" cm="1">
        <f t="array" ref="P2635">_xlfn.IFS(Table1[[#This Row],[Patient Waittime]]&lt;=15,"0-15",Table1[[#This Row],[Patient Waittime]]&lt;=30,"16-30",Table1[[#This Row],[Patient Waittime]]&lt;=45,"31-45",Table1[[#This Row],[Patient Waittime]]&lt;=60,"46-60",TRUE,"60+")</f>
        <v>16-30</v>
      </c>
      <c r="Q2635">
        <f>--(Table1[[#This Row],[Patient Waittime]]&lt;=30)</f>
        <v>1</v>
      </c>
      <c r="R2635">
        <f>--Table1[[#This Row],[Patient Admission Flag]]</f>
        <v>0</v>
      </c>
      <c r="S2635">
        <f>--AND(Table1[[#This Row],[WithinTarget]]=1,Table1[[#This Row],[Patient Satisfaction Score]]&gt;=7)</f>
        <v>0</v>
      </c>
      <c r="T2635" t="str">
        <f>IF(LEFT(Table1[[#This Row],[Patient Gender]],1)="F","Female","Male")</f>
        <v>Female</v>
      </c>
    </row>
    <row r="2636" spans="1:20" x14ac:dyDescent="0.3">
      <c r="A2636" t="s">
        <v>2740</v>
      </c>
      <c r="B2636" s="1">
        <v>45505.464583333334</v>
      </c>
      <c r="C2636" t="s">
        <v>13</v>
      </c>
      <c r="D2636">
        <v>72</v>
      </c>
      <c r="E2636" t="s">
        <v>10</v>
      </c>
      <c r="F2636" t="s">
        <v>11</v>
      </c>
      <c r="G2636" t="b">
        <v>0</v>
      </c>
      <c r="I2636">
        <v>30</v>
      </c>
      <c r="J2636" t="b">
        <v>0</v>
      </c>
      <c r="K2636">
        <f>YEAR(Table1[[#This Row],[Patient Admission Date]])</f>
        <v>2024</v>
      </c>
      <c r="L2636" t="str">
        <f>TEXT(Table1[[#This Row],[Patient Admission Date]],"mmm")</f>
        <v>Aug</v>
      </c>
      <c r="M2636" t="str">
        <f>TEXT(Table1[[#This Row],[Patient Admission Date]],"ddd")</f>
        <v>Thu</v>
      </c>
      <c r="N2636" t="str">
        <f>TEXT(INT(HOUR(Table1[[#This Row],[Patient Admission Date]])/3)*3,"00")&amp;"-"&amp;TEXT(INT(HOUR(Table1[[#This Row],[Patient Admission Date]])/3)*3+3,"00")</f>
        <v>09-12</v>
      </c>
      <c r="O2636" t="str" cm="1">
        <f t="array" ref="O2636">_xlfn.IFS(Table1[[#This Row],[Patient Age]]&lt;=14,"0-14",Table1[[#This Row],[Patient Age]]&lt;=29,"15-29",Table1[[#This Row],[Patient Age]]&lt;=44,"30-44",Table1[[#This Row],[Patient Age]]&lt;=59,"45-59",Table1[[#This Row],[Patient Age]]&lt;=74,"60-74",TRUE,"75+")</f>
        <v>60-74</v>
      </c>
      <c r="P2636" t="str" cm="1">
        <f t="array" ref="P2636">_xlfn.IFS(Table1[[#This Row],[Patient Waittime]]&lt;=15,"0-15",Table1[[#This Row],[Patient Waittime]]&lt;=30,"16-30",Table1[[#This Row],[Patient Waittime]]&lt;=45,"31-45",Table1[[#This Row],[Patient Waittime]]&lt;=60,"46-60",TRUE,"60+")</f>
        <v>16-30</v>
      </c>
      <c r="Q2636">
        <f>--(Table1[[#This Row],[Patient Waittime]]&lt;=30)</f>
        <v>1</v>
      </c>
      <c r="R2636">
        <f>--Table1[[#This Row],[Patient Admission Flag]]</f>
        <v>0</v>
      </c>
      <c r="S2636">
        <f>--AND(Table1[[#This Row],[WithinTarget]]=1,Table1[[#This Row],[Patient Satisfaction Score]]&gt;=7)</f>
        <v>0</v>
      </c>
      <c r="T2636" t="str">
        <f>IF(LEFT(Table1[[#This Row],[Patient Gender]],1)="F","Female","Male")</f>
        <v>Female</v>
      </c>
    </row>
    <row r="2637" spans="1:20" x14ac:dyDescent="0.3">
      <c r="A2637" t="s">
        <v>2741</v>
      </c>
      <c r="B2637" s="1">
        <v>45485.585416666669</v>
      </c>
      <c r="C2637" t="s">
        <v>13</v>
      </c>
      <c r="D2637">
        <v>11</v>
      </c>
      <c r="E2637" t="s">
        <v>10</v>
      </c>
      <c r="F2637" t="s">
        <v>11</v>
      </c>
      <c r="G2637" t="b">
        <v>0</v>
      </c>
      <c r="I2637">
        <v>34</v>
      </c>
      <c r="J2637" t="b">
        <v>0</v>
      </c>
      <c r="K2637">
        <f>YEAR(Table1[[#This Row],[Patient Admission Date]])</f>
        <v>2024</v>
      </c>
      <c r="L2637" t="str">
        <f>TEXT(Table1[[#This Row],[Patient Admission Date]],"mmm")</f>
        <v>Jul</v>
      </c>
      <c r="M2637" t="str">
        <f>TEXT(Table1[[#This Row],[Patient Admission Date]],"ddd")</f>
        <v>Fri</v>
      </c>
      <c r="N2637" t="str">
        <f>TEXT(INT(HOUR(Table1[[#This Row],[Patient Admission Date]])/3)*3,"00")&amp;"-"&amp;TEXT(INT(HOUR(Table1[[#This Row],[Patient Admission Date]])/3)*3+3,"00")</f>
        <v>12-15</v>
      </c>
      <c r="O2637" t="str" cm="1">
        <f t="array" ref="O2637">_xlfn.IFS(Table1[[#This Row],[Patient Age]]&lt;=14,"0-14",Table1[[#This Row],[Patient Age]]&lt;=29,"15-29",Table1[[#This Row],[Patient Age]]&lt;=44,"30-44",Table1[[#This Row],[Patient Age]]&lt;=59,"45-59",Table1[[#This Row],[Patient Age]]&lt;=74,"60-74",TRUE,"75+")</f>
        <v>0-14</v>
      </c>
      <c r="P2637" t="str" cm="1">
        <f t="array" ref="P2637">_xlfn.IFS(Table1[[#This Row],[Patient Waittime]]&lt;=15,"0-15",Table1[[#This Row],[Patient Waittime]]&lt;=30,"16-30",Table1[[#This Row],[Patient Waittime]]&lt;=45,"31-45",Table1[[#This Row],[Patient Waittime]]&lt;=60,"46-60",TRUE,"60+")</f>
        <v>31-45</v>
      </c>
      <c r="Q2637">
        <f>--(Table1[[#This Row],[Patient Waittime]]&lt;=30)</f>
        <v>0</v>
      </c>
      <c r="R2637">
        <f>--Table1[[#This Row],[Patient Admission Flag]]</f>
        <v>0</v>
      </c>
      <c r="S2637">
        <f>--AND(Table1[[#This Row],[WithinTarget]]=1,Table1[[#This Row],[Patient Satisfaction Score]]&gt;=7)</f>
        <v>0</v>
      </c>
      <c r="T2637" t="str">
        <f>IF(LEFT(Table1[[#This Row],[Patient Gender]],1)="F","Female","Male")</f>
        <v>Female</v>
      </c>
    </row>
    <row r="2638" spans="1:20" x14ac:dyDescent="0.3">
      <c r="A2638" t="s">
        <v>2742</v>
      </c>
      <c r="B2638" s="1">
        <v>45284.685416666667</v>
      </c>
      <c r="C2638" t="s">
        <v>13</v>
      </c>
      <c r="D2638">
        <v>49</v>
      </c>
      <c r="E2638" t="s">
        <v>10</v>
      </c>
      <c r="F2638" t="s">
        <v>11</v>
      </c>
      <c r="G2638" t="b">
        <v>0</v>
      </c>
      <c r="I2638">
        <v>47</v>
      </c>
      <c r="J2638" t="b">
        <v>0</v>
      </c>
      <c r="K2638">
        <f>YEAR(Table1[[#This Row],[Patient Admission Date]])</f>
        <v>2023</v>
      </c>
      <c r="L2638" t="str">
        <f>TEXT(Table1[[#This Row],[Patient Admission Date]],"mmm")</f>
        <v>Dec</v>
      </c>
      <c r="M2638" t="str">
        <f>TEXT(Table1[[#This Row],[Patient Admission Date]],"ddd")</f>
        <v>Sun</v>
      </c>
      <c r="N2638" t="str">
        <f>TEXT(INT(HOUR(Table1[[#This Row],[Patient Admission Date]])/3)*3,"00")&amp;"-"&amp;TEXT(INT(HOUR(Table1[[#This Row],[Patient Admission Date]])/3)*3+3,"00")</f>
        <v>15-18</v>
      </c>
      <c r="O2638" t="str" cm="1">
        <f t="array" ref="O2638">_xlfn.IFS(Table1[[#This Row],[Patient Age]]&lt;=14,"0-14",Table1[[#This Row],[Patient Age]]&lt;=29,"15-29",Table1[[#This Row],[Patient Age]]&lt;=44,"30-44",Table1[[#This Row],[Patient Age]]&lt;=59,"45-59",Table1[[#This Row],[Patient Age]]&lt;=74,"60-74",TRUE,"75+")</f>
        <v>45-59</v>
      </c>
      <c r="P2638" t="str" cm="1">
        <f t="array" ref="P2638">_xlfn.IFS(Table1[[#This Row],[Patient Waittime]]&lt;=15,"0-15",Table1[[#This Row],[Patient Waittime]]&lt;=30,"16-30",Table1[[#This Row],[Patient Waittime]]&lt;=45,"31-45",Table1[[#This Row],[Patient Waittime]]&lt;=60,"46-60",TRUE,"60+")</f>
        <v>46-60</v>
      </c>
      <c r="Q2638">
        <f>--(Table1[[#This Row],[Patient Waittime]]&lt;=30)</f>
        <v>0</v>
      </c>
      <c r="R2638">
        <f>--Table1[[#This Row],[Patient Admission Flag]]</f>
        <v>0</v>
      </c>
      <c r="S2638">
        <f>--AND(Table1[[#This Row],[WithinTarget]]=1,Table1[[#This Row],[Patient Satisfaction Score]]&gt;=7)</f>
        <v>0</v>
      </c>
      <c r="T2638" t="str">
        <f>IF(LEFT(Table1[[#This Row],[Patient Gender]],1)="F","Female","Male")</f>
        <v>Female</v>
      </c>
    </row>
    <row r="2639" spans="1:20" x14ac:dyDescent="0.3">
      <c r="A2639" t="s">
        <v>2743</v>
      </c>
      <c r="B2639" s="1">
        <v>45270.522222222222</v>
      </c>
      <c r="C2639" t="s">
        <v>13</v>
      </c>
      <c r="D2639">
        <v>1</v>
      </c>
      <c r="E2639" t="s">
        <v>10</v>
      </c>
      <c r="F2639" t="s">
        <v>11</v>
      </c>
      <c r="G2639" t="b">
        <v>0</v>
      </c>
      <c r="I2639">
        <v>55</v>
      </c>
      <c r="J2639" t="b">
        <v>0</v>
      </c>
      <c r="K2639">
        <f>YEAR(Table1[[#This Row],[Patient Admission Date]])</f>
        <v>2023</v>
      </c>
      <c r="L2639" t="str">
        <f>TEXT(Table1[[#This Row],[Patient Admission Date]],"mmm")</f>
        <v>Dec</v>
      </c>
      <c r="M2639" t="str">
        <f>TEXT(Table1[[#This Row],[Patient Admission Date]],"ddd")</f>
        <v>Sun</v>
      </c>
      <c r="N2639" t="str">
        <f>TEXT(INT(HOUR(Table1[[#This Row],[Patient Admission Date]])/3)*3,"00")&amp;"-"&amp;TEXT(INT(HOUR(Table1[[#This Row],[Patient Admission Date]])/3)*3+3,"00")</f>
        <v>12-15</v>
      </c>
      <c r="O2639" t="str" cm="1">
        <f t="array" ref="O2639">_xlfn.IFS(Table1[[#This Row],[Patient Age]]&lt;=14,"0-14",Table1[[#This Row],[Patient Age]]&lt;=29,"15-29",Table1[[#This Row],[Patient Age]]&lt;=44,"30-44",Table1[[#This Row],[Patient Age]]&lt;=59,"45-59",Table1[[#This Row],[Patient Age]]&lt;=74,"60-74",TRUE,"75+")</f>
        <v>0-14</v>
      </c>
      <c r="P2639" t="str" cm="1">
        <f t="array" ref="P2639">_xlfn.IFS(Table1[[#This Row],[Patient Waittime]]&lt;=15,"0-15",Table1[[#This Row],[Patient Waittime]]&lt;=30,"16-30",Table1[[#This Row],[Patient Waittime]]&lt;=45,"31-45",Table1[[#This Row],[Patient Waittime]]&lt;=60,"46-60",TRUE,"60+")</f>
        <v>46-60</v>
      </c>
      <c r="Q2639">
        <f>--(Table1[[#This Row],[Patient Waittime]]&lt;=30)</f>
        <v>0</v>
      </c>
      <c r="R2639">
        <f>--Table1[[#This Row],[Patient Admission Flag]]</f>
        <v>0</v>
      </c>
      <c r="S2639">
        <f>--AND(Table1[[#This Row],[WithinTarget]]=1,Table1[[#This Row],[Patient Satisfaction Score]]&gt;=7)</f>
        <v>0</v>
      </c>
      <c r="T2639" t="str">
        <f>IF(LEFT(Table1[[#This Row],[Patient Gender]],1)="F","Female","Male")</f>
        <v>Female</v>
      </c>
    </row>
    <row r="2640" spans="1:20" x14ac:dyDescent="0.3">
      <c r="A2640" t="s">
        <v>2744</v>
      </c>
      <c r="B2640" s="1">
        <v>45024.473611111112</v>
      </c>
      <c r="C2640" t="s">
        <v>13</v>
      </c>
      <c r="D2640">
        <v>22</v>
      </c>
      <c r="E2640" t="s">
        <v>10</v>
      </c>
      <c r="F2640" t="s">
        <v>11</v>
      </c>
      <c r="G2640" t="b">
        <v>0</v>
      </c>
      <c r="I2640">
        <v>55</v>
      </c>
      <c r="J2640" t="b">
        <v>0</v>
      </c>
      <c r="K2640">
        <f>YEAR(Table1[[#This Row],[Patient Admission Date]])</f>
        <v>2023</v>
      </c>
      <c r="L2640" t="str">
        <f>TEXT(Table1[[#This Row],[Patient Admission Date]],"mmm")</f>
        <v>Apr</v>
      </c>
      <c r="M2640" t="str">
        <f>TEXT(Table1[[#This Row],[Patient Admission Date]],"ddd")</f>
        <v>Sat</v>
      </c>
      <c r="N2640" t="str">
        <f>TEXT(INT(HOUR(Table1[[#This Row],[Patient Admission Date]])/3)*3,"00")&amp;"-"&amp;TEXT(INT(HOUR(Table1[[#This Row],[Patient Admission Date]])/3)*3+3,"00")</f>
        <v>09-12</v>
      </c>
      <c r="O2640" t="str" cm="1">
        <f t="array" ref="O2640">_xlfn.IFS(Table1[[#This Row],[Patient Age]]&lt;=14,"0-14",Table1[[#This Row],[Patient Age]]&lt;=29,"15-29",Table1[[#This Row],[Patient Age]]&lt;=44,"30-44",Table1[[#This Row],[Patient Age]]&lt;=59,"45-59",Table1[[#This Row],[Patient Age]]&lt;=74,"60-74",TRUE,"75+")</f>
        <v>15-29</v>
      </c>
      <c r="P2640" t="str" cm="1">
        <f t="array" ref="P2640">_xlfn.IFS(Table1[[#This Row],[Patient Waittime]]&lt;=15,"0-15",Table1[[#This Row],[Patient Waittime]]&lt;=30,"16-30",Table1[[#This Row],[Patient Waittime]]&lt;=45,"31-45",Table1[[#This Row],[Patient Waittime]]&lt;=60,"46-60",TRUE,"60+")</f>
        <v>46-60</v>
      </c>
      <c r="Q2640">
        <f>--(Table1[[#This Row],[Patient Waittime]]&lt;=30)</f>
        <v>0</v>
      </c>
      <c r="R2640">
        <f>--Table1[[#This Row],[Patient Admission Flag]]</f>
        <v>0</v>
      </c>
      <c r="S2640">
        <f>--AND(Table1[[#This Row],[WithinTarget]]=1,Table1[[#This Row],[Patient Satisfaction Score]]&gt;=7)</f>
        <v>0</v>
      </c>
      <c r="T2640" t="str">
        <f>IF(LEFT(Table1[[#This Row],[Patient Gender]],1)="F","Female","Male")</f>
        <v>Female</v>
      </c>
    </row>
    <row r="2641" spans="1:20" x14ac:dyDescent="0.3">
      <c r="A2641" t="s">
        <v>2745</v>
      </c>
      <c r="B2641" s="1">
        <v>45259.289583333331</v>
      </c>
      <c r="C2641" t="s">
        <v>13</v>
      </c>
      <c r="D2641">
        <v>4</v>
      </c>
      <c r="E2641" t="s">
        <v>10</v>
      </c>
      <c r="F2641" t="s">
        <v>11</v>
      </c>
      <c r="G2641" t="b">
        <v>0</v>
      </c>
      <c r="I2641">
        <v>11</v>
      </c>
      <c r="J2641" t="b">
        <v>0</v>
      </c>
      <c r="K2641">
        <f>YEAR(Table1[[#This Row],[Patient Admission Date]])</f>
        <v>2023</v>
      </c>
      <c r="L2641" t="str">
        <f>TEXT(Table1[[#This Row],[Patient Admission Date]],"mmm")</f>
        <v>Nov</v>
      </c>
      <c r="M2641" t="str">
        <f>TEXT(Table1[[#This Row],[Patient Admission Date]],"ddd")</f>
        <v>Wed</v>
      </c>
      <c r="N2641" t="str">
        <f>TEXT(INT(HOUR(Table1[[#This Row],[Patient Admission Date]])/3)*3,"00")&amp;"-"&amp;TEXT(INT(HOUR(Table1[[#This Row],[Patient Admission Date]])/3)*3+3,"00")</f>
        <v>06-09</v>
      </c>
      <c r="O2641" t="str" cm="1">
        <f t="array" ref="O2641">_xlfn.IFS(Table1[[#This Row],[Patient Age]]&lt;=14,"0-14",Table1[[#This Row],[Patient Age]]&lt;=29,"15-29",Table1[[#This Row],[Patient Age]]&lt;=44,"30-44",Table1[[#This Row],[Patient Age]]&lt;=59,"45-59",Table1[[#This Row],[Patient Age]]&lt;=74,"60-74",TRUE,"75+")</f>
        <v>0-14</v>
      </c>
      <c r="P2641" t="str" cm="1">
        <f t="array" ref="P2641">_xlfn.IFS(Table1[[#This Row],[Patient Waittime]]&lt;=15,"0-15",Table1[[#This Row],[Patient Waittime]]&lt;=30,"16-30",Table1[[#This Row],[Patient Waittime]]&lt;=45,"31-45",Table1[[#This Row],[Patient Waittime]]&lt;=60,"46-60",TRUE,"60+")</f>
        <v>0-15</v>
      </c>
      <c r="Q2641">
        <f>--(Table1[[#This Row],[Patient Waittime]]&lt;=30)</f>
        <v>1</v>
      </c>
      <c r="R2641">
        <f>--Table1[[#This Row],[Patient Admission Flag]]</f>
        <v>0</v>
      </c>
      <c r="S2641">
        <f>--AND(Table1[[#This Row],[WithinTarget]]=1,Table1[[#This Row],[Patient Satisfaction Score]]&gt;=7)</f>
        <v>0</v>
      </c>
      <c r="T2641" t="str">
        <f>IF(LEFT(Table1[[#This Row],[Patient Gender]],1)="F","Female","Male")</f>
        <v>Female</v>
      </c>
    </row>
    <row r="2642" spans="1:20" x14ac:dyDescent="0.3">
      <c r="A2642" t="s">
        <v>2746</v>
      </c>
      <c r="B2642" s="1">
        <v>45081.461805555555</v>
      </c>
      <c r="C2642" t="s">
        <v>13</v>
      </c>
      <c r="D2642">
        <v>36</v>
      </c>
      <c r="E2642" t="s">
        <v>10</v>
      </c>
      <c r="F2642" t="s">
        <v>11</v>
      </c>
      <c r="G2642" t="b">
        <v>0</v>
      </c>
      <c r="I2642">
        <v>15</v>
      </c>
      <c r="J2642" t="b">
        <v>0</v>
      </c>
      <c r="K2642">
        <f>YEAR(Table1[[#This Row],[Patient Admission Date]])</f>
        <v>2023</v>
      </c>
      <c r="L2642" t="str">
        <f>TEXT(Table1[[#This Row],[Patient Admission Date]],"mmm")</f>
        <v>Jun</v>
      </c>
      <c r="M2642" t="str">
        <f>TEXT(Table1[[#This Row],[Patient Admission Date]],"ddd")</f>
        <v>Sun</v>
      </c>
      <c r="N2642" t="str">
        <f>TEXT(INT(HOUR(Table1[[#This Row],[Patient Admission Date]])/3)*3,"00")&amp;"-"&amp;TEXT(INT(HOUR(Table1[[#This Row],[Patient Admission Date]])/3)*3+3,"00")</f>
        <v>09-12</v>
      </c>
      <c r="O2642" t="str" cm="1">
        <f t="array" ref="O2642">_xlfn.IFS(Table1[[#This Row],[Patient Age]]&lt;=14,"0-14",Table1[[#This Row],[Patient Age]]&lt;=29,"15-29",Table1[[#This Row],[Patient Age]]&lt;=44,"30-44",Table1[[#This Row],[Patient Age]]&lt;=59,"45-59",Table1[[#This Row],[Patient Age]]&lt;=74,"60-74",TRUE,"75+")</f>
        <v>30-44</v>
      </c>
      <c r="P2642" t="str" cm="1">
        <f t="array" ref="P2642">_xlfn.IFS(Table1[[#This Row],[Patient Waittime]]&lt;=15,"0-15",Table1[[#This Row],[Patient Waittime]]&lt;=30,"16-30",Table1[[#This Row],[Patient Waittime]]&lt;=45,"31-45",Table1[[#This Row],[Patient Waittime]]&lt;=60,"46-60",TRUE,"60+")</f>
        <v>0-15</v>
      </c>
      <c r="Q2642">
        <f>--(Table1[[#This Row],[Patient Waittime]]&lt;=30)</f>
        <v>1</v>
      </c>
      <c r="R2642">
        <f>--Table1[[#This Row],[Patient Admission Flag]]</f>
        <v>0</v>
      </c>
      <c r="S2642">
        <f>--AND(Table1[[#This Row],[WithinTarget]]=1,Table1[[#This Row],[Patient Satisfaction Score]]&gt;=7)</f>
        <v>0</v>
      </c>
      <c r="T2642" t="str">
        <f>IF(LEFT(Table1[[#This Row],[Patient Gender]],1)="F","Female","Male")</f>
        <v>Female</v>
      </c>
    </row>
    <row r="2643" spans="1:20" x14ac:dyDescent="0.3">
      <c r="A2643" t="s">
        <v>2747</v>
      </c>
      <c r="B2643" s="1">
        <v>45189.507638888892</v>
      </c>
      <c r="C2643" t="s">
        <v>13</v>
      </c>
      <c r="D2643">
        <v>73</v>
      </c>
      <c r="E2643" t="s">
        <v>10</v>
      </c>
      <c r="F2643" t="s">
        <v>11</v>
      </c>
      <c r="G2643" t="b">
        <v>0</v>
      </c>
      <c r="I2643">
        <v>17</v>
      </c>
      <c r="J2643" t="b">
        <v>0</v>
      </c>
      <c r="K2643">
        <f>YEAR(Table1[[#This Row],[Patient Admission Date]])</f>
        <v>2023</v>
      </c>
      <c r="L2643" t="str">
        <f>TEXT(Table1[[#This Row],[Patient Admission Date]],"mmm")</f>
        <v>Sep</v>
      </c>
      <c r="M2643" t="str">
        <f>TEXT(Table1[[#This Row],[Patient Admission Date]],"ddd")</f>
        <v>Wed</v>
      </c>
      <c r="N2643" t="str">
        <f>TEXT(INT(HOUR(Table1[[#This Row],[Patient Admission Date]])/3)*3,"00")&amp;"-"&amp;TEXT(INT(HOUR(Table1[[#This Row],[Patient Admission Date]])/3)*3+3,"00")</f>
        <v>12-15</v>
      </c>
      <c r="O2643" t="str" cm="1">
        <f t="array" ref="O2643">_xlfn.IFS(Table1[[#This Row],[Patient Age]]&lt;=14,"0-14",Table1[[#This Row],[Patient Age]]&lt;=29,"15-29",Table1[[#This Row],[Patient Age]]&lt;=44,"30-44",Table1[[#This Row],[Patient Age]]&lt;=59,"45-59",Table1[[#This Row],[Patient Age]]&lt;=74,"60-74",TRUE,"75+")</f>
        <v>60-74</v>
      </c>
      <c r="P2643" t="str" cm="1">
        <f t="array" ref="P2643">_xlfn.IFS(Table1[[#This Row],[Patient Waittime]]&lt;=15,"0-15",Table1[[#This Row],[Patient Waittime]]&lt;=30,"16-30",Table1[[#This Row],[Patient Waittime]]&lt;=45,"31-45",Table1[[#This Row],[Patient Waittime]]&lt;=60,"46-60",TRUE,"60+")</f>
        <v>16-30</v>
      </c>
      <c r="Q2643">
        <f>--(Table1[[#This Row],[Patient Waittime]]&lt;=30)</f>
        <v>1</v>
      </c>
      <c r="R2643">
        <f>--Table1[[#This Row],[Patient Admission Flag]]</f>
        <v>0</v>
      </c>
      <c r="S2643">
        <f>--AND(Table1[[#This Row],[WithinTarget]]=1,Table1[[#This Row],[Patient Satisfaction Score]]&gt;=7)</f>
        <v>0</v>
      </c>
      <c r="T2643" t="str">
        <f>IF(LEFT(Table1[[#This Row],[Patient Gender]],1)="F","Female","Male")</f>
        <v>Female</v>
      </c>
    </row>
    <row r="2644" spans="1:20" x14ac:dyDescent="0.3">
      <c r="A2644" t="s">
        <v>2748</v>
      </c>
      <c r="B2644" s="1">
        <v>45031.769444444442</v>
      </c>
      <c r="C2644" t="s">
        <v>13</v>
      </c>
      <c r="D2644">
        <v>4</v>
      </c>
      <c r="E2644" t="s">
        <v>10</v>
      </c>
      <c r="F2644" t="s">
        <v>11</v>
      </c>
      <c r="G2644" t="b">
        <v>0</v>
      </c>
      <c r="I2644">
        <v>22</v>
      </c>
      <c r="J2644" t="b">
        <v>0</v>
      </c>
      <c r="K2644">
        <f>YEAR(Table1[[#This Row],[Patient Admission Date]])</f>
        <v>2023</v>
      </c>
      <c r="L2644" t="str">
        <f>TEXT(Table1[[#This Row],[Patient Admission Date]],"mmm")</f>
        <v>Apr</v>
      </c>
      <c r="M2644" t="str">
        <f>TEXT(Table1[[#This Row],[Patient Admission Date]],"ddd")</f>
        <v>Sat</v>
      </c>
      <c r="N2644" t="str">
        <f>TEXT(INT(HOUR(Table1[[#This Row],[Patient Admission Date]])/3)*3,"00")&amp;"-"&amp;TEXT(INT(HOUR(Table1[[#This Row],[Patient Admission Date]])/3)*3+3,"00")</f>
        <v>18-21</v>
      </c>
      <c r="O2644" t="str" cm="1">
        <f t="array" ref="O2644">_xlfn.IFS(Table1[[#This Row],[Patient Age]]&lt;=14,"0-14",Table1[[#This Row],[Patient Age]]&lt;=29,"15-29",Table1[[#This Row],[Patient Age]]&lt;=44,"30-44",Table1[[#This Row],[Patient Age]]&lt;=59,"45-59",Table1[[#This Row],[Patient Age]]&lt;=74,"60-74",TRUE,"75+")</f>
        <v>0-14</v>
      </c>
      <c r="P2644" t="str" cm="1">
        <f t="array" ref="P2644">_xlfn.IFS(Table1[[#This Row],[Patient Waittime]]&lt;=15,"0-15",Table1[[#This Row],[Patient Waittime]]&lt;=30,"16-30",Table1[[#This Row],[Patient Waittime]]&lt;=45,"31-45",Table1[[#This Row],[Patient Waittime]]&lt;=60,"46-60",TRUE,"60+")</f>
        <v>16-30</v>
      </c>
      <c r="Q2644">
        <f>--(Table1[[#This Row],[Patient Waittime]]&lt;=30)</f>
        <v>1</v>
      </c>
      <c r="R2644">
        <f>--Table1[[#This Row],[Patient Admission Flag]]</f>
        <v>0</v>
      </c>
      <c r="S2644">
        <f>--AND(Table1[[#This Row],[WithinTarget]]=1,Table1[[#This Row],[Patient Satisfaction Score]]&gt;=7)</f>
        <v>0</v>
      </c>
      <c r="T2644" t="str">
        <f>IF(LEFT(Table1[[#This Row],[Patient Gender]],1)="F","Female","Male")</f>
        <v>Female</v>
      </c>
    </row>
    <row r="2645" spans="1:20" x14ac:dyDescent="0.3">
      <c r="A2645" t="s">
        <v>2749</v>
      </c>
      <c r="B2645" s="1">
        <v>45042.916666666664</v>
      </c>
      <c r="C2645" t="s">
        <v>13</v>
      </c>
      <c r="D2645">
        <v>28</v>
      </c>
      <c r="E2645" t="s">
        <v>10</v>
      </c>
      <c r="F2645" t="s">
        <v>11</v>
      </c>
      <c r="G2645" t="b">
        <v>0</v>
      </c>
      <c r="I2645">
        <v>22</v>
      </c>
      <c r="J2645" t="b">
        <v>0</v>
      </c>
      <c r="K2645">
        <f>YEAR(Table1[[#This Row],[Patient Admission Date]])</f>
        <v>2023</v>
      </c>
      <c r="L2645" t="str">
        <f>TEXT(Table1[[#This Row],[Patient Admission Date]],"mmm")</f>
        <v>Apr</v>
      </c>
      <c r="M2645" t="str">
        <f>TEXT(Table1[[#This Row],[Patient Admission Date]],"ddd")</f>
        <v>Wed</v>
      </c>
      <c r="N2645" t="str">
        <f>TEXT(INT(HOUR(Table1[[#This Row],[Patient Admission Date]])/3)*3,"00")&amp;"-"&amp;TEXT(INT(HOUR(Table1[[#This Row],[Patient Admission Date]])/3)*3+3,"00")</f>
        <v>21-24</v>
      </c>
      <c r="O2645" t="str" cm="1">
        <f t="array" ref="O2645">_xlfn.IFS(Table1[[#This Row],[Patient Age]]&lt;=14,"0-14",Table1[[#This Row],[Patient Age]]&lt;=29,"15-29",Table1[[#This Row],[Patient Age]]&lt;=44,"30-44",Table1[[#This Row],[Patient Age]]&lt;=59,"45-59",Table1[[#This Row],[Patient Age]]&lt;=74,"60-74",TRUE,"75+")</f>
        <v>15-29</v>
      </c>
      <c r="P2645" t="str" cm="1">
        <f t="array" ref="P2645">_xlfn.IFS(Table1[[#This Row],[Patient Waittime]]&lt;=15,"0-15",Table1[[#This Row],[Patient Waittime]]&lt;=30,"16-30",Table1[[#This Row],[Patient Waittime]]&lt;=45,"31-45",Table1[[#This Row],[Patient Waittime]]&lt;=60,"46-60",TRUE,"60+")</f>
        <v>16-30</v>
      </c>
      <c r="Q2645">
        <f>--(Table1[[#This Row],[Patient Waittime]]&lt;=30)</f>
        <v>1</v>
      </c>
      <c r="R2645">
        <f>--Table1[[#This Row],[Patient Admission Flag]]</f>
        <v>0</v>
      </c>
      <c r="S2645">
        <f>--AND(Table1[[#This Row],[WithinTarget]]=1,Table1[[#This Row],[Patient Satisfaction Score]]&gt;=7)</f>
        <v>0</v>
      </c>
      <c r="T2645" t="str">
        <f>IF(LEFT(Table1[[#This Row],[Patient Gender]],1)="F","Female","Male")</f>
        <v>Female</v>
      </c>
    </row>
    <row r="2646" spans="1:20" x14ac:dyDescent="0.3">
      <c r="A2646" t="s">
        <v>2750</v>
      </c>
      <c r="B2646" s="1">
        <v>45581.768055555556</v>
      </c>
      <c r="C2646" t="s">
        <v>13</v>
      </c>
      <c r="D2646">
        <v>51</v>
      </c>
      <c r="E2646" t="s">
        <v>10</v>
      </c>
      <c r="F2646" t="s">
        <v>11</v>
      </c>
      <c r="G2646" t="b">
        <v>0</v>
      </c>
      <c r="I2646">
        <v>32</v>
      </c>
      <c r="J2646" t="b">
        <v>0</v>
      </c>
      <c r="K2646">
        <f>YEAR(Table1[[#This Row],[Patient Admission Date]])</f>
        <v>2024</v>
      </c>
      <c r="L2646" t="str">
        <f>TEXT(Table1[[#This Row],[Patient Admission Date]],"mmm")</f>
        <v>Oct</v>
      </c>
      <c r="M2646" t="str">
        <f>TEXT(Table1[[#This Row],[Patient Admission Date]],"ddd")</f>
        <v>Wed</v>
      </c>
      <c r="N2646" t="str">
        <f>TEXT(INT(HOUR(Table1[[#This Row],[Patient Admission Date]])/3)*3,"00")&amp;"-"&amp;TEXT(INT(HOUR(Table1[[#This Row],[Patient Admission Date]])/3)*3+3,"00")</f>
        <v>18-21</v>
      </c>
      <c r="O2646" t="str" cm="1">
        <f t="array" ref="O2646">_xlfn.IFS(Table1[[#This Row],[Patient Age]]&lt;=14,"0-14",Table1[[#This Row],[Patient Age]]&lt;=29,"15-29",Table1[[#This Row],[Patient Age]]&lt;=44,"30-44",Table1[[#This Row],[Patient Age]]&lt;=59,"45-59",Table1[[#This Row],[Patient Age]]&lt;=74,"60-74",TRUE,"75+")</f>
        <v>45-59</v>
      </c>
      <c r="P2646" t="str" cm="1">
        <f t="array" ref="P2646">_xlfn.IFS(Table1[[#This Row],[Patient Waittime]]&lt;=15,"0-15",Table1[[#This Row],[Patient Waittime]]&lt;=30,"16-30",Table1[[#This Row],[Patient Waittime]]&lt;=45,"31-45",Table1[[#This Row],[Patient Waittime]]&lt;=60,"46-60",TRUE,"60+")</f>
        <v>31-45</v>
      </c>
      <c r="Q2646">
        <f>--(Table1[[#This Row],[Patient Waittime]]&lt;=30)</f>
        <v>0</v>
      </c>
      <c r="R2646">
        <f>--Table1[[#This Row],[Patient Admission Flag]]</f>
        <v>0</v>
      </c>
      <c r="S2646">
        <f>--AND(Table1[[#This Row],[WithinTarget]]=1,Table1[[#This Row],[Patient Satisfaction Score]]&gt;=7)</f>
        <v>0</v>
      </c>
      <c r="T2646" t="str">
        <f>IF(LEFT(Table1[[#This Row],[Patient Gender]],1)="F","Female","Male")</f>
        <v>Female</v>
      </c>
    </row>
    <row r="2647" spans="1:20" x14ac:dyDescent="0.3">
      <c r="A2647" t="s">
        <v>2751</v>
      </c>
      <c r="B2647" s="1">
        <v>45466.363194444442</v>
      </c>
      <c r="C2647" t="s">
        <v>13</v>
      </c>
      <c r="D2647">
        <v>15</v>
      </c>
      <c r="E2647" t="s">
        <v>10</v>
      </c>
      <c r="F2647" t="s">
        <v>11</v>
      </c>
      <c r="G2647" t="b">
        <v>0</v>
      </c>
      <c r="I2647">
        <v>33</v>
      </c>
      <c r="J2647" t="b">
        <v>0</v>
      </c>
      <c r="K2647">
        <f>YEAR(Table1[[#This Row],[Patient Admission Date]])</f>
        <v>2024</v>
      </c>
      <c r="L2647" t="str">
        <f>TEXT(Table1[[#This Row],[Patient Admission Date]],"mmm")</f>
        <v>Jun</v>
      </c>
      <c r="M2647" t="str">
        <f>TEXT(Table1[[#This Row],[Patient Admission Date]],"ddd")</f>
        <v>Sun</v>
      </c>
      <c r="N2647" t="str">
        <f>TEXT(INT(HOUR(Table1[[#This Row],[Patient Admission Date]])/3)*3,"00")&amp;"-"&amp;TEXT(INT(HOUR(Table1[[#This Row],[Patient Admission Date]])/3)*3+3,"00")</f>
        <v>06-09</v>
      </c>
      <c r="O2647" t="str" cm="1">
        <f t="array" ref="O2647">_xlfn.IFS(Table1[[#This Row],[Patient Age]]&lt;=14,"0-14",Table1[[#This Row],[Patient Age]]&lt;=29,"15-29",Table1[[#This Row],[Patient Age]]&lt;=44,"30-44",Table1[[#This Row],[Patient Age]]&lt;=59,"45-59",Table1[[#This Row],[Patient Age]]&lt;=74,"60-74",TRUE,"75+")</f>
        <v>15-29</v>
      </c>
      <c r="P2647" t="str" cm="1">
        <f t="array" ref="P2647">_xlfn.IFS(Table1[[#This Row],[Patient Waittime]]&lt;=15,"0-15",Table1[[#This Row],[Patient Waittime]]&lt;=30,"16-30",Table1[[#This Row],[Patient Waittime]]&lt;=45,"31-45",Table1[[#This Row],[Patient Waittime]]&lt;=60,"46-60",TRUE,"60+")</f>
        <v>31-45</v>
      </c>
      <c r="Q2647">
        <f>--(Table1[[#This Row],[Patient Waittime]]&lt;=30)</f>
        <v>0</v>
      </c>
      <c r="R2647">
        <f>--Table1[[#This Row],[Patient Admission Flag]]</f>
        <v>0</v>
      </c>
      <c r="S2647">
        <f>--AND(Table1[[#This Row],[WithinTarget]]=1,Table1[[#This Row],[Patient Satisfaction Score]]&gt;=7)</f>
        <v>0</v>
      </c>
      <c r="T2647" t="str">
        <f>IF(LEFT(Table1[[#This Row],[Patient Gender]],1)="F","Female","Male")</f>
        <v>Female</v>
      </c>
    </row>
    <row r="2648" spans="1:20" x14ac:dyDescent="0.3">
      <c r="A2648" t="s">
        <v>2752</v>
      </c>
      <c r="B2648" s="1">
        <v>45267.540972222225</v>
      </c>
      <c r="C2648" t="s">
        <v>13</v>
      </c>
      <c r="D2648">
        <v>75</v>
      </c>
      <c r="E2648" t="s">
        <v>10</v>
      </c>
      <c r="F2648" t="s">
        <v>11</v>
      </c>
      <c r="G2648" t="b">
        <v>0</v>
      </c>
      <c r="I2648">
        <v>34</v>
      </c>
      <c r="J2648" t="b">
        <v>0</v>
      </c>
      <c r="K2648">
        <f>YEAR(Table1[[#This Row],[Patient Admission Date]])</f>
        <v>2023</v>
      </c>
      <c r="L2648" t="str">
        <f>TEXT(Table1[[#This Row],[Patient Admission Date]],"mmm")</f>
        <v>Dec</v>
      </c>
      <c r="M2648" t="str">
        <f>TEXT(Table1[[#This Row],[Patient Admission Date]],"ddd")</f>
        <v>Thu</v>
      </c>
      <c r="N2648" t="str">
        <f>TEXT(INT(HOUR(Table1[[#This Row],[Patient Admission Date]])/3)*3,"00")&amp;"-"&amp;TEXT(INT(HOUR(Table1[[#This Row],[Patient Admission Date]])/3)*3+3,"00")</f>
        <v>12-15</v>
      </c>
      <c r="O2648" t="str" cm="1">
        <f t="array" ref="O2648">_xlfn.IFS(Table1[[#This Row],[Patient Age]]&lt;=14,"0-14",Table1[[#This Row],[Patient Age]]&lt;=29,"15-29",Table1[[#This Row],[Patient Age]]&lt;=44,"30-44",Table1[[#This Row],[Patient Age]]&lt;=59,"45-59",Table1[[#This Row],[Patient Age]]&lt;=74,"60-74",TRUE,"75+")</f>
        <v>75+</v>
      </c>
      <c r="P2648" t="str" cm="1">
        <f t="array" ref="P2648">_xlfn.IFS(Table1[[#This Row],[Patient Waittime]]&lt;=15,"0-15",Table1[[#This Row],[Patient Waittime]]&lt;=30,"16-30",Table1[[#This Row],[Patient Waittime]]&lt;=45,"31-45",Table1[[#This Row],[Patient Waittime]]&lt;=60,"46-60",TRUE,"60+")</f>
        <v>31-45</v>
      </c>
      <c r="Q2648">
        <f>--(Table1[[#This Row],[Patient Waittime]]&lt;=30)</f>
        <v>0</v>
      </c>
      <c r="R2648">
        <f>--Table1[[#This Row],[Patient Admission Flag]]</f>
        <v>0</v>
      </c>
      <c r="S2648">
        <f>--AND(Table1[[#This Row],[WithinTarget]]=1,Table1[[#This Row],[Patient Satisfaction Score]]&gt;=7)</f>
        <v>0</v>
      </c>
      <c r="T2648" t="str">
        <f>IF(LEFT(Table1[[#This Row],[Patient Gender]],1)="F","Female","Male")</f>
        <v>Female</v>
      </c>
    </row>
    <row r="2649" spans="1:20" x14ac:dyDescent="0.3">
      <c r="A2649" t="s">
        <v>2753</v>
      </c>
      <c r="B2649" s="1">
        <v>45208.726388888892</v>
      </c>
      <c r="C2649" t="s">
        <v>13</v>
      </c>
      <c r="D2649">
        <v>22</v>
      </c>
      <c r="E2649" t="s">
        <v>10</v>
      </c>
      <c r="F2649" t="s">
        <v>11</v>
      </c>
      <c r="G2649" t="b">
        <v>0</v>
      </c>
      <c r="I2649">
        <v>43</v>
      </c>
      <c r="J2649" t="b">
        <v>0</v>
      </c>
      <c r="K2649">
        <f>YEAR(Table1[[#This Row],[Patient Admission Date]])</f>
        <v>2023</v>
      </c>
      <c r="L2649" t="str">
        <f>TEXT(Table1[[#This Row],[Patient Admission Date]],"mmm")</f>
        <v>Oct</v>
      </c>
      <c r="M2649" t="str">
        <f>TEXT(Table1[[#This Row],[Patient Admission Date]],"ddd")</f>
        <v>Mon</v>
      </c>
      <c r="N2649" t="str">
        <f>TEXT(INT(HOUR(Table1[[#This Row],[Patient Admission Date]])/3)*3,"00")&amp;"-"&amp;TEXT(INT(HOUR(Table1[[#This Row],[Patient Admission Date]])/3)*3+3,"00")</f>
        <v>15-18</v>
      </c>
      <c r="O2649" t="str" cm="1">
        <f t="array" ref="O2649">_xlfn.IFS(Table1[[#This Row],[Patient Age]]&lt;=14,"0-14",Table1[[#This Row],[Patient Age]]&lt;=29,"15-29",Table1[[#This Row],[Patient Age]]&lt;=44,"30-44",Table1[[#This Row],[Patient Age]]&lt;=59,"45-59",Table1[[#This Row],[Patient Age]]&lt;=74,"60-74",TRUE,"75+")</f>
        <v>15-29</v>
      </c>
      <c r="P2649" t="str" cm="1">
        <f t="array" ref="P2649">_xlfn.IFS(Table1[[#This Row],[Patient Waittime]]&lt;=15,"0-15",Table1[[#This Row],[Patient Waittime]]&lt;=30,"16-30",Table1[[#This Row],[Patient Waittime]]&lt;=45,"31-45",Table1[[#This Row],[Patient Waittime]]&lt;=60,"46-60",TRUE,"60+")</f>
        <v>31-45</v>
      </c>
      <c r="Q2649">
        <f>--(Table1[[#This Row],[Patient Waittime]]&lt;=30)</f>
        <v>0</v>
      </c>
      <c r="R2649">
        <f>--Table1[[#This Row],[Patient Admission Flag]]</f>
        <v>0</v>
      </c>
      <c r="S2649">
        <f>--AND(Table1[[#This Row],[WithinTarget]]=1,Table1[[#This Row],[Patient Satisfaction Score]]&gt;=7)</f>
        <v>0</v>
      </c>
      <c r="T2649" t="str">
        <f>IF(LEFT(Table1[[#This Row],[Patient Gender]],1)="F","Female","Male")</f>
        <v>Female</v>
      </c>
    </row>
    <row r="2650" spans="1:20" x14ac:dyDescent="0.3">
      <c r="A2650" t="s">
        <v>2754</v>
      </c>
      <c r="B2650" s="1">
        <v>45156.551388888889</v>
      </c>
      <c r="C2650" t="s">
        <v>13</v>
      </c>
      <c r="D2650">
        <v>46</v>
      </c>
      <c r="E2650" t="s">
        <v>10</v>
      </c>
      <c r="F2650" t="s">
        <v>11</v>
      </c>
      <c r="G2650" t="b">
        <v>0</v>
      </c>
      <c r="I2650">
        <v>53</v>
      </c>
      <c r="J2650" t="b">
        <v>0</v>
      </c>
      <c r="K2650">
        <f>YEAR(Table1[[#This Row],[Patient Admission Date]])</f>
        <v>2023</v>
      </c>
      <c r="L2650" t="str">
        <f>TEXT(Table1[[#This Row],[Patient Admission Date]],"mmm")</f>
        <v>Aug</v>
      </c>
      <c r="M2650" t="str">
        <f>TEXT(Table1[[#This Row],[Patient Admission Date]],"ddd")</f>
        <v>Fri</v>
      </c>
      <c r="N2650" t="str">
        <f>TEXT(INT(HOUR(Table1[[#This Row],[Patient Admission Date]])/3)*3,"00")&amp;"-"&amp;TEXT(INT(HOUR(Table1[[#This Row],[Patient Admission Date]])/3)*3+3,"00")</f>
        <v>12-15</v>
      </c>
      <c r="O2650" t="str" cm="1">
        <f t="array" ref="O2650">_xlfn.IFS(Table1[[#This Row],[Patient Age]]&lt;=14,"0-14",Table1[[#This Row],[Patient Age]]&lt;=29,"15-29",Table1[[#This Row],[Patient Age]]&lt;=44,"30-44",Table1[[#This Row],[Patient Age]]&lt;=59,"45-59",Table1[[#This Row],[Patient Age]]&lt;=74,"60-74",TRUE,"75+")</f>
        <v>45-59</v>
      </c>
      <c r="P2650" t="str" cm="1">
        <f t="array" ref="P2650">_xlfn.IFS(Table1[[#This Row],[Patient Waittime]]&lt;=15,"0-15",Table1[[#This Row],[Patient Waittime]]&lt;=30,"16-30",Table1[[#This Row],[Patient Waittime]]&lt;=45,"31-45",Table1[[#This Row],[Patient Waittime]]&lt;=60,"46-60",TRUE,"60+")</f>
        <v>46-60</v>
      </c>
      <c r="Q2650">
        <f>--(Table1[[#This Row],[Patient Waittime]]&lt;=30)</f>
        <v>0</v>
      </c>
      <c r="R2650">
        <f>--Table1[[#This Row],[Patient Admission Flag]]</f>
        <v>0</v>
      </c>
      <c r="S2650">
        <f>--AND(Table1[[#This Row],[WithinTarget]]=1,Table1[[#This Row],[Patient Satisfaction Score]]&gt;=7)</f>
        <v>0</v>
      </c>
      <c r="T2650" t="str">
        <f>IF(LEFT(Table1[[#This Row],[Patient Gender]],1)="F","Female","Male")</f>
        <v>Female</v>
      </c>
    </row>
    <row r="2651" spans="1:20" x14ac:dyDescent="0.3">
      <c r="A2651" t="s">
        <v>2755</v>
      </c>
      <c r="B2651" s="1">
        <v>45345.234722222223</v>
      </c>
      <c r="C2651" t="s">
        <v>13</v>
      </c>
      <c r="D2651">
        <v>8</v>
      </c>
      <c r="E2651" t="s">
        <v>10</v>
      </c>
      <c r="F2651" t="s">
        <v>11</v>
      </c>
      <c r="G2651" t="b">
        <v>0</v>
      </c>
      <c r="I2651">
        <v>58</v>
      </c>
      <c r="J2651" t="b">
        <v>0</v>
      </c>
      <c r="K2651">
        <f>YEAR(Table1[[#This Row],[Patient Admission Date]])</f>
        <v>2024</v>
      </c>
      <c r="L2651" t="str">
        <f>TEXT(Table1[[#This Row],[Patient Admission Date]],"mmm")</f>
        <v>Feb</v>
      </c>
      <c r="M2651" t="str">
        <f>TEXT(Table1[[#This Row],[Patient Admission Date]],"ddd")</f>
        <v>Fri</v>
      </c>
      <c r="N2651" t="str">
        <f>TEXT(INT(HOUR(Table1[[#This Row],[Patient Admission Date]])/3)*3,"00")&amp;"-"&amp;TEXT(INT(HOUR(Table1[[#This Row],[Patient Admission Date]])/3)*3+3,"00")</f>
        <v>03-06</v>
      </c>
      <c r="O2651" t="str" cm="1">
        <f t="array" ref="O2651">_xlfn.IFS(Table1[[#This Row],[Patient Age]]&lt;=14,"0-14",Table1[[#This Row],[Patient Age]]&lt;=29,"15-29",Table1[[#This Row],[Patient Age]]&lt;=44,"30-44",Table1[[#This Row],[Patient Age]]&lt;=59,"45-59",Table1[[#This Row],[Patient Age]]&lt;=74,"60-74",TRUE,"75+")</f>
        <v>0-14</v>
      </c>
      <c r="P2651" t="str" cm="1">
        <f t="array" ref="P2651">_xlfn.IFS(Table1[[#This Row],[Patient Waittime]]&lt;=15,"0-15",Table1[[#This Row],[Patient Waittime]]&lt;=30,"16-30",Table1[[#This Row],[Patient Waittime]]&lt;=45,"31-45",Table1[[#This Row],[Patient Waittime]]&lt;=60,"46-60",TRUE,"60+")</f>
        <v>46-60</v>
      </c>
      <c r="Q2651">
        <f>--(Table1[[#This Row],[Patient Waittime]]&lt;=30)</f>
        <v>0</v>
      </c>
      <c r="R2651">
        <f>--Table1[[#This Row],[Patient Admission Flag]]</f>
        <v>0</v>
      </c>
      <c r="S2651">
        <f>--AND(Table1[[#This Row],[WithinTarget]]=1,Table1[[#This Row],[Patient Satisfaction Score]]&gt;=7)</f>
        <v>0</v>
      </c>
      <c r="T2651" t="str">
        <f>IF(LEFT(Table1[[#This Row],[Patient Gender]],1)="F","Female","Male")</f>
        <v>Female</v>
      </c>
    </row>
    <row r="2652" spans="1:20" x14ac:dyDescent="0.3">
      <c r="A2652" t="s">
        <v>2756</v>
      </c>
      <c r="B2652" s="1">
        <v>45151.146527777775</v>
      </c>
      <c r="C2652" t="s">
        <v>13</v>
      </c>
      <c r="D2652">
        <v>17</v>
      </c>
      <c r="E2652" t="s">
        <v>10</v>
      </c>
      <c r="F2652" t="s">
        <v>11</v>
      </c>
      <c r="G2652" t="b">
        <v>0</v>
      </c>
      <c r="I2652">
        <v>10</v>
      </c>
      <c r="J2652" t="b">
        <v>0</v>
      </c>
      <c r="K2652">
        <f>YEAR(Table1[[#This Row],[Patient Admission Date]])</f>
        <v>2023</v>
      </c>
      <c r="L2652" t="str">
        <f>TEXT(Table1[[#This Row],[Patient Admission Date]],"mmm")</f>
        <v>Aug</v>
      </c>
      <c r="M2652" t="str">
        <f>TEXT(Table1[[#This Row],[Patient Admission Date]],"ddd")</f>
        <v>Sun</v>
      </c>
      <c r="N2652" t="str">
        <f>TEXT(INT(HOUR(Table1[[#This Row],[Patient Admission Date]])/3)*3,"00")&amp;"-"&amp;TEXT(INT(HOUR(Table1[[#This Row],[Patient Admission Date]])/3)*3+3,"00")</f>
        <v>03-06</v>
      </c>
      <c r="O2652" t="str" cm="1">
        <f t="array" ref="O2652">_xlfn.IFS(Table1[[#This Row],[Patient Age]]&lt;=14,"0-14",Table1[[#This Row],[Patient Age]]&lt;=29,"15-29",Table1[[#This Row],[Patient Age]]&lt;=44,"30-44",Table1[[#This Row],[Patient Age]]&lt;=59,"45-59",Table1[[#This Row],[Patient Age]]&lt;=74,"60-74",TRUE,"75+")</f>
        <v>15-29</v>
      </c>
      <c r="P2652" t="str" cm="1">
        <f t="array" ref="P2652">_xlfn.IFS(Table1[[#This Row],[Patient Waittime]]&lt;=15,"0-15",Table1[[#This Row],[Patient Waittime]]&lt;=30,"16-30",Table1[[#This Row],[Patient Waittime]]&lt;=45,"31-45",Table1[[#This Row],[Patient Waittime]]&lt;=60,"46-60",TRUE,"60+")</f>
        <v>0-15</v>
      </c>
      <c r="Q2652">
        <f>--(Table1[[#This Row],[Patient Waittime]]&lt;=30)</f>
        <v>1</v>
      </c>
      <c r="R2652">
        <f>--Table1[[#This Row],[Patient Admission Flag]]</f>
        <v>0</v>
      </c>
      <c r="S2652">
        <f>--AND(Table1[[#This Row],[WithinTarget]]=1,Table1[[#This Row],[Patient Satisfaction Score]]&gt;=7)</f>
        <v>0</v>
      </c>
      <c r="T2652" t="str">
        <f>IF(LEFT(Table1[[#This Row],[Patient Gender]],1)="F","Female","Male")</f>
        <v>Female</v>
      </c>
    </row>
    <row r="2653" spans="1:20" x14ac:dyDescent="0.3">
      <c r="A2653" t="s">
        <v>2757</v>
      </c>
      <c r="B2653" s="1">
        <v>45230.751388888886</v>
      </c>
      <c r="C2653" t="s">
        <v>13</v>
      </c>
      <c r="D2653">
        <v>7</v>
      </c>
      <c r="E2653" t="s">
        <v>10</v>
      </c>
      <c r="F2653" t="s">
        <v>11</v>
      </c>
      <c r="G2653" t="b">
        <v>0</v>
      </c>
      <c r="I2653">
        <v>17</v>
      </c>
      <c r="J2653" t="b">
        <v>0</v>
      </c>
      <c r="K2653">
        <f>YEAR(Table1[[#This Row],[Patient Admission Date]])</f>
        <v>2023</v>
      </c>
      <c r="L2653" t="str">
        <f>TEXT(Table1[[#This Row],[Patient Admission Date]],"mmm")</f>
        <v>Oct</v>
      </c>
      <c r="M2653" t="str">
        <f>TEXT(Table1[[#This Row],[Patient Admission Date]],"ddd")</f>
        <v>Tue</v>
      </c>
      <c r="N2653" t="str">
        <f>TEXT(INT(HOUR(Table1[[#This Row],[Patient Admission Date]])/3)*3,"00")&amp;"-"&amp;TEXT(INT(HOUR(Table1[[#This Row],[Patient Admission Date]])/3)*3+3,"00")</f>
        <v>18-21</v>
      </c>
      <c r="O2653" t="str" cm="1">
        <f t="array" ref="O2653">_xlfn.IFS(Table1[[#This Row],[Patient Age]]&lt;=14,"0-14",Table1[[#This Row],[Patient Age]]&lt;=29,"15-29",Table1[[#This Row],[Patient Age]]&lt;=44,"30-44",Table1[[#This Row],[Patient Age]]&lt;=59,"45-59",Table1[[#This Row],[Patient Age]]&lt;=74,"60-74",TRUE,"75+")</f>
        <v>0-14</v>
      </c>
      <c r="P2653" t="str" cm="1">
        <f t="array" ref="P2653">_xlfn.IFS(Table1[[#This Row],[Patient Waittime]]&lt;=15,"0-15",Table1[[#This Row],[Patient Waittime]]&lt;=30,"16-30",Table1[[#This Row],[Patient Waittime]]&lt;=45,"31-45",Table1[[#This Row],[Patient Waittime]]&lt;=60,"46-60",TRUE,"60+")</f>
        <v>16-30</v>
      </c>
      <c r="Q2653">
        <f>--(Table1[[#This Row],[Patient Waittime]]&lt;=30)</f>
        <v>1</v>
      </c>
      <c r="R2653">
        <f>--Table1[[#This Row],[Patient Admission Flag]]</f>
        <v>0</v>
      </c>
      <c r="S2653">
        <f>--AND(Table1[[#This Row],[WithinTarget]]=1,Table1[[#This Row],[Patient Satisfaction Score]]&gt;=7)</f>
        <v>0</v>
      </c>
      <c r="T2653" t="str">
        <f>IF(LEFT(Table1[[#This Row],[Patient Gender]],1)="F","Female","Male")</f>
        <v>Female</v>
      </c>
    </row>
    <row r="2654" spans="1:20" x14ac:dyDescent="0.3">
      <c r="A2654" t="s">
        <v>2758</v>
      </c>
      <c r="B2654" s="1">
        <v>45513.853472222225</v>
      </c>
      <c r="C2654" t="s">
        <v>13</v>
      </c>
      <c r="D2654">
        <v>22</v>
      </c>
      <c r="E2654" t="s">
        <v>10</v>
      </c>
      <c r="F2654" t="s">
        <v>11</v>
      </c>
      <c r="G2654" t="b">
        <v>0</v>
      </c>
      <c r="I2654">
        <v>19</v>
      </c>
      <c r="J2654" t="b">
        <v>0</v>
      </c>
      <c r="K2654">
        <f>YEAR(Table1[[#This Row],[Patient Admission Date]])</f>
        <v>2024</v>
      </c>
      <c r="L2654" t="str">
        <f>TEXT(Table1[[#This Row],[Patient Admission Date]],"mmm")</f>
        <v>Aug</v>
      </c>
      <c r="M2654" t="str">
        <f>TEXT(Table1[[#This Row],[Patient Admission Date]],"ddd")</f>
        <v>Fri</v>
      </c>
      <c r="N2654" t="str">
        <f>TEXT(INT(HOUR(Table1[[#This Row],[Patient Admission Date]])/3)*3,"00")&amp;"-"&amp;TEXT(INT(HOUR(Table1[[#This Row],[Patient Admission Date]])/3)*3+3,"00")</f>
        <v>18-21</v>
      </c>
      <c r="O2654" t="str" cm="1">
        <f t="array" ref="O2654">_xlfn.IFS(Table1[[#This Row],[Patient Age]]&lt;=14,"0-14",Table1[[#This Row],[Patient Age]]&lt;=29,"15-29",Table1[[#This Row],[Patient Age]]&lt;=44,"30-44",Table1[[#This Row],[Patient Age]]&lt;=59,"45-59",Table1[[#This Row],[Patient Age]]&lt;=74,"60-74",TRUE,"75+")</f>
        <v>15-29</v>
      </c>
      <c r="P2654" t="str" cm="1">
        <f t="array" ref="P2654">_xlfn.IFS(Table1[[#This Row],[Patient Waittime]]&lt;=15,"0-15",Table1[[#This Row],[Patient Waittime]]&lt;=30,"16-30",Table1[[#This Row],[Patient Waittime]]&lt;=45,"31-45",Table1[[#This Row],[Patient Waittime]]&lt;=60,"46-60",TRUE,"60+")</f>
        <v>16-30</v>
      </c>
      <c r="Q2654">
        <f>--(Table1[[#This Row],[Patient Waittime]]&lt;=30)</f>
        <v>1</v>
      </c>
      <c r="R2654">
        <f>--Table1[[#This Row],[Patient Admission Flag]]</f>
        <v>0</v>
      </c>
      <c r="S2654">
        <f>--AND(Table1[[#This Row],[WithinTarget]]=1,Table1[[#This Row],[Patient Satisfaction Score]]&gt;=7)</f>
        <v>0</v>
      </c>
      <c r="T2654" t="str">
        <f>IF(LEFT(Table1[[#This Row],[Patient Gender]],1)="F","Female","Male")</f>
        <v>Female</v>
      </c>
    </row>
    <row r="2655" spans="1:20" x14ac:dyDescent="0.3">
      <c r="A2655" t="s">
        <v>2759</v>
      </c>
      <c r="B2655" s="1">
        <v>45096.1</v>
      </c>
      <c r="C2655" t="s">
        <v>13</v>
      </c>
      <c r="D2655">
        <v>61</v>
      </c>
      <c r="E2655" t="s">
        <v>10</v>
      </c>
      <c r="F2655" t="s">
        <v>11</v>
      </c>
      <c r="G2655" t="b">
        <v>0</v>
      </c>
      <c r="I2655">
        <v>20</v>
      </c>
      <c r="J2655" t="b">
        <v>0</v>
      </c>
      <c r="K2655">
        <f>YEAR(Table1[[#This Row],[Patient Admission Date]])</f>
        <v>2023</v>
      </c>
      <c r="L2655" t="str">
        <f>TEXT(Table1[[#This Row],[Patient Admission Date]],"mmm")</f>
        <v>Jun</v>
      </c>
      <c r="M2655" t="str">
        <f>TEXT(Table1[[#This Row],[Patient Admission Date]],"ddd")</f>
        <v>Mon</v>
      </c>
      <c r="N2655" t="str">
        <f>TEXT(INT(HOUR(Table1[[#This Row],[Patient Admission Date]])/3)*3,"00")&amp;"-"&amp;TEXT(INT(HOUR(Table1[[#This Row],[Patient Admission Date]])/3)*3+3,"00")</f>
        <v>00-03</v>
      </c>
      <c r="O2655" t="str" cm="1">
        <f t="array" ref="O2655">_xlfn.IFS(Table1[[#This Row],[Patient Age]]&lt;=14,"0-14",Table1[[#This Row],[Patient Age]]&lt;=29,"15-29",Table1[[#This Row],[Patient Age]]&lt;=44,"30-44",Table1[[#This Row],[Patient Age]]&lt;=59,"45-59",Table1[[#This Row],[Patient Age]]&lt;=74,"60-74",TRUE,"75+")</f>
        <v>60-74</v>
      </c>
      <c r="P2655" t="str" cm="1">
        <f t="array" ref="P2655">_xlfn.IFS(Table1[[#This Row],[Patient Waittime]]&lt;=15,"0-15",Table1[[#This Row],[Patient Waittime]]&lt;=30,"16-30",Table1[[#This Row],[Patient Waittime]]&lt;=45,"31-45",Table1[[#This Row],[Patient Waittime]]&lt;=60,"46-60",TRUE,"60+")</f>
        <v>16-30</v>
      </c>
      <c r="Q2655">
        <f>--(Table1[[#This Row],[Patient Waittime]]&lt;=30)</f>
        <v>1</v>
      </c>
      <c r="R2655">
        <f>--Table1[[#This Row],[Patient Admission Flag]]</f>
        <v>0</v>
      </c>
      <c r="S2655">
        <f>--AND(Table1[[#This Row],[WithinTarget]]=1,Table1[[#This Row],[Patient Satisfaction Score]]&gt;=7)</f>
        <v>0</v>
      </c>
      <c r="T2655" t="str">
        <f>IF(LEFT(Table1[[#This Row],[Patient Gender]],1)="F","Female","Male")</f>
        <v>Female</v>
      </c>
    </row>
    <row r="2656" spans="1:20" x14ac:dyDescent="0.3">
      <c r="A2656" t="s">
        <v>2760</v>
      </c>
      <c r="B2656" s="1">
        <v>45502.568055555559</v>
      </c>
      <c r="C2656" t="s">
        <v>13</v>
      </c>
      <c r="D2656">
        <v>7</v>
      </c>
      <c r="E2656" t="s">
        <v>10</v>
      </c>
      <c r="F2656" t="s">
        <v>11</v>
      </c>
      <c r="G2656" t="b">
        <v>0</v>
      </c>
      <c r="I2656">
        <v>33</v>
      </c>
      <c r="J2656" t="b">
        <v>0</v>
      </c>
      <c r="K2656">
        <f>YEAR(Table1[[#This Row],[Patient Admission Date]])</f>
        <v>2024</v>
      </c>
      <c r="L2656" t="str">
        <f>TEXT(Table1[[#This Row],[Patient Admission Date]],"mmm")</f>
        <v>Jul</v>
      </c>
      <c r="M2656" t="str">
        <f>TEXT(Table1[[#This Row],[Patient Admission Date]],"ddd")</f>
        <v>Mon</v>
      </c>
      <c r="N2656" t="str">
        <f>TEXT(INT(HOUR(Table1[[#This Row],[Patient Admission Date]])/3)*3,"00")&amp;"-"&amp;TEXT(INT(HOUR(Table1[[#This Row],[Patient Admission Date]])/3)*3+3,"00")</f>
        <v>12-15</v>
      </c>
      <c r="O2656" t="str" cm="1">
        <f t="array" ref="O2656">_xlfn.IFS(Table1[[#This Row],[Patient Age]]&lt;=14,"0-14",Table1[[#This Row],[Patient Age]]&lt;=29,"15-29",Table1[[#This Row],[Patient Age]]&lt;=44,"30-44",Table1[[#This Row],[Patient Age]]&lt;=59,"45-59",Table1[[#This Row],[Patient Age]]&lt;=74,"60-74",TRUE,"75+")</f>
        <v>0-14</v>
      </c>
      <c r="P2656" t="str" cm="1">
        <f t="array" ref="P2656">_xlfn.IFS(Table1[[#This Row],[Patient Waittime]]&lt;=15,"0-15",Table1[[#This Row],[Patient Waittime]]&lt;=30,"16-30",Table1[[#This Row],[Patient Waittime]]&lt;=45,"31-45",Table1[[#This Row],[Patient Waittime]]&lt;=60,"46-60",TRUE,"60+")</f>
        <v>31-45</v>
      </c>
      <c r="Q2656">
        <f>--(Table1[[#This Row],[Patient Waittime]]&lt;=30)</f>
        <v>0</v>
      </c>
      <c r="R2656">
        <f>--Table1[[#This Row],[Patient Admission Flag]]</f>
        <v>0</v>
      </c>
      <c r="S2656">
        <f>--AND(Table1[[#This Row],[WithinTarget]]=1,Table1[[#This Row],[Patient Satisfaction Score]]&gt;=7)</f>
        <v>0</v>
      </c>
      <c r="T2656" t="str">
        <f>IF(LEFT(Table1[[#This Row],[Patient Gender]],1)="F","Female","Male")</f>
        <v>Female</v>
      </c>
    </row>
    <row r="2657" spans="1:20" x14ac:dyDescent="0.3">
      <c r="A2657" t="s">
        <v>2761</v>
      </c>
      <c r="B2657" s="1">
        <v>45127.786111111112</v>
      </c>
      <c r="C2657" t="s">
        <v>13</v>
      </c>
      <c r="D2657">
        <v>46</v>
      </c>
      <c r="E2657" t="s">
        <v>10</v>
      </c>
      <c r="F2657" t="s">
        <v>11</v>
      </c>
      <c r="G2657" t="b">
        <v>0</v>
      </c>
      <c r="I2657">
        <v>38</v>
      </c>
      <c r="J2657" t="b">
        <v>0</v>
      </c>
      <c r="K2657">
        <f>YEAR(Table1[[#This Row],[Patient Admission Date]])</f>
        <v>2023</v>
      </c>
      <c r="L2657" t="str">
        <f>TEXT(Table1[[#This Row],[Patient Admission Date]],"mmm")</f>
        <v>Jul</v>
      </c>
      <c r="M2657" t="str">
        <f>TEXT(Table1[[#This Row],[Patient Admission Date]],"ddd")</f>
        <v>Thu</v>
      </c>
      <c r="N2657" t="str">
        <f>TEXT(INT(HOUR(Table1[[#This Row],[Patient Admission Date]])/3)*3,"00")&amp;"-"&amp;TEXT(INT(HOUR(Table1[[#This Row],[Patient Admission Date]])/3)*3+3,"00")</f>
        <v>18-21</v>
      </c>
      <c r="O2657" t="str" cm="1">
        <f t="array" ref="O2657">_xlfn.IFS(Table1[[#This Row],[Patient Age]]&lt;=14,"0-14",Table1[[#This Row],[Patient Age]]&lt;=29,"15-29",Table1[[#This Row],[Patient Age]]&lt;=44,"30-44",Table1[[#This Row],[Patient Age]]&lt;=59,"45-59",Table1[[#This Row],[Patient Age]]&lt;=74,"60-74",TRUE,"75+")</f>
        <v>45-59</v>
      </c>
      <c r="P2657" t="str" cm="1">
        <f t="array" ref="P2657">_xlfn.IFS(Table1[[#This Row],[Patient Waittime]]&lt;=15,"0-15",Table1[[#This Row],[Patient Waittime]]&lt;=30,"16-30",Table1[[#This Row],[Patient Waittime]]&lt;=45,"31-45",Table1[[#This Row],[Patient Waittime]]&lt;=60,"46-60",TRUE,"60+")</f>
        <v>31-45</v>
      </c>
      <c r="Q2657">
        <f>--(Table1[[#This Row],[Patient Waittime]]&lt;=30)</f>
        <v>0</v>
      </c>
      <c r="R2657">
        <f>--Table1[[#This Row],[Patient Admission Flag]]</f>
        <v>0</v>
      </c>
      <c r="S2657">
        <f>--AND(Table1[[#This Row],[WithinTarget]]=1,Table1[[#This Row],[Patient Satisfaction Score]]&gt;=7)</f>
        <v>0</v>
      </c>
      <c r="T2657" t="str">
        <f>IF(LEFT(Table1[[#This Row],[Patient Gender]],1)="F","Female","Male")</f>
        <v>Female</v>
      </c>
    </row>
    <row r="2658" spans="1:20" x14ac:dyDescent="0.3">
      <c r="A2658" t="s">
        <v>2762</v>
      </c>
      <c r="B2658" s="1">
        <v>45460.587500000001</v>
      </c>
      <c r="C2658" t="s">
        <v>13</v>
      </c>
      <c r="D2658">
        <v>9</v>
      </c>
      <c r="E2658" t="s">
        <v>10</v>
      </c>
      <c r="F2658" t="s">
        <v>11</v>
      </c>
      <c r="G2658" t="b">
        <v>0</v>
      </c>
      <c r="I2658">
        <v>44</v>
      </c>
      <c r="J2658" t="b">
        <v>0</v>
      </c>
      <c r="K2658">
        <f>YEAR(Table1[[#This Row],[Patient Admission Date]])</f>
        <v>2024</v>
      </c>
      <c r="L2658" t="str">
        <f>TEXT(Table1[[#This Row],[Patient Admission Date]],"mmm")</f>
        <v>Jun</v>
      </c>
      <c r="M2658" t="str">
        <f>TEXT(Table1[[#This Row],[Patient Admission Date]],"ddd")</f>
        <v>Mon</v>
      </c>
      <c r="N2658" t="str">
        <f>TEXT(INT(HOUR(Table1[[#This Row],[Patient Admission Date]])/3)*3,"00")&amp;"-"&amp;TEXT(INT(HOUR(Table1[[#This Row],[Patient Admission Date]])/3)*3+3,"00")</f>
        <v>12-15</v>
      </c>
      <c r="O2658" t="str" cm="1">
        <f t="array" ref="O2658">_xlfn.IFS(Table1[[#This Row],[Patient Age]]&lt;=14,"0-14",Table1[[#This Row],[Patient Age]]&lt;=29,"15-29",Table1[[#This Row],[Patient Age]]&lt;=44,"30-44",Table1[[#This Row],[Patient Age]]&lt;=59,"45-59",Table1[[#This Row],[Patient Age]]&lt;=74,"60-74",TRUE,"75+")</f>
        <v>0-14</v>
      </c>
      <c r="P2658" t="str" cm="1">
        <f t="array" ref="P2658">_xlfn.IFS(Table1[[#This Row],[Patient Waittime]]&lt;=15,"0-15",Table1[[#This Row],[Patient Waittime]]&lt;=30,"16-30",Table1[[#This Row],[Patient Waittime]]&lt;=45,"31-45",Table1[[#This Row],[Patient Waittime]]&lt;=60,"46-60",TRUE,"60+")</f>
        <v>31-45</v>
      </c>
      <c r="Q2658">
        <f>--(Table1[[#This Row],[Patient Waittime]]&lt;=30)</f>
        <v>0</v>
      </c>
      <c r="R2658">
        <f>--Table1[[#This Row],[Patient Admission Flag]]</f>
        <v>0</v>
      </c>
      <c r="S2658">
        <f>--AND(Table1[[#This Row],[WithinTarget]]=1,Table1[[#This Row],[Patient Satisfaction Score]]&gt;=7)</f>
        <v>0</v>
      </c>
      <c r="T2658" t="str">
        <f>IF(LEFT(Table1[[#This Row],[Patient Gender]],1)="F","Female","Male")</f>
        <v>Female</v>
      </c>
    </row>
    <row r="2659" spans="1:20" x14ac:dyDescent="0.3">
      <c r="A2659" t="s">
        <v>2763</v>
      </c>
      <c r="B2659" s="1">
        <v>45265.382638888892</v>
      </c>
      <c r="C2659" t="s">
        <v>13</v>
      </c>
      <c r="D2659">
        <v>18</v>
      </c>
      <c r="E2659" t="s">
        <v>10</v>
      </c>
      <c r="F2659" t="s">
        <v>11</v>
      </c>
      <c r="G2659" t="b">
        <v>0</v>
      </c>
      <c r="I2659">
        <v>51</v>
      </c>
      <c r="J2659" t="b">
        <v>0</v>
      </c>
      <c r="K2659">
        <f>YEAR(Table1[[#This Row],[Patient Admission Date]])</f>
        <v>2023</v>
      </c>
      <c r="L2659" t="str">
        <f>TEXT(Table1[[#This Row],[Patient Admission Date]],"mmm")</f>
        <v>Dec</v>
      </c>
      <c r="M2659" t="str">
        <f>TEXT(Table1[[#This Row],[Patient Admission Date]],"ddd")</f>
        <v>Tue</v>
      </c>
      <c r="N2659" t="str">
        <f>TEXT(INT(HOUR(Table1[[#This Row],[Patient Admission Date]])/3)*3,"00")&amp;"-"&amp;TEXT(INT(HOUR(Table1[[#This Row],[Patient Admission Date]])/3)*3+3,"00")</f>
        <v>09-12</v>
      </c>
      <c r="O2659" t="str" cm="1">
        <f t="array" ref="O2659">_xlfn.IFS(Table1[[#This Row],[Patient Age]]&lt;=14,"0-14",Table1[[#This Row],[Patient Age]]&lt;=29,"15-29",Table1[[#This Row],[Patient Age]]&lt;=44,"30-44",Table1[[#This Row],[Patient Age]]&lt;=59,"45-59",Table1[[#This Row],[Patient Age]]&lt;=74,"60-74",TRUE,"75+")</f>
        <v>15-29</v>
      </c>
      <c r="P2659" t="str" cm="1">
        <f t="array" ref="P2659">_xlfn.IFS(Table1[[#This Row],[Patient Waittime]]&lt;=15,"0-15",Table1[[#This Row],[Patient Waittime]]&lt;=30,"16-30",Table1[[#This Row],[Patient Waittime]]&lt;=45,"31-45",Table1[[#This Row],[Patient Waittime]]&lt;=60,"46-60",TRUE,"60+")</f>
        <v>46-60</v>
      </c>
      <c r="Q2659">
        <f>--(Table1[[#This Row],[Patient Waittime]]&lt;=30)</f>
        <v>0</v>
      </c>
      <c r="R2659">
        <f>--Table1[[#This Row],[Patient Admission Flag]]</f>
        <v>0</v>
      </c>
      <c r="S2659">
        <f>--AND(Table1[[#This Row],[WithinTarget]]=1,Table1[[#This Row],[Patient Satisfaction Score]]&gt;=7)</f>
        <v>0</v>
      </c>
      <c r="T2659" t="str">
        <f>IF(LEFT(Table1[[#This Row],[Patient Gender]],1)="F","Female","Male")</f>
        <v>Female</v>
      </c>
    </row>
    <row r="2660" spans="1:20" x14ac:dyDescent="0.3">
      <c r="A2660" t="s">
        <v>2764</v>
      </c>
      <c r="B2660" s="1">
        <v>45329.229861111111</v>
      </c>
      <c r="C2660" t="s">
        <v>13</v>
      </c>
      <c r="D2660">
        <v>22</v>
      </c>
      <c r="E2660" t="s">
        <v>10</v>
      </c>
      <c r="F2660" t="s">
        <v>11</v>
      </c>
      <c r="G2660" t="b">
        <v>0</v>
      </c>
      <c r="I2660">
        <v>10</v>
      </c>
      <c r="J2660" t="b">
        <v>0</v>
      </c>
      <c r="K2660">
        <f>YEAR(Table1[[#This Row],[Patient Admission Date]])</f>
        <v>2024</v>
      </c>
      <c r="L2660" t="str">
        <f>TEXT(Table1[[#This Row],[Patient Admission Date]],"mmm")</f>
        <v>Feb</v>
      </c>
      <c r="M2660" t="str">
        <f>TEXT(Table1[[#This Row],[Patient Admission Date]],"ddd")</f>
        <v>Wed</v>
      </c>
      <c r="N2660" t="str">
        <f>TEXT(INT(HOUR(Table1[[#This Row],[Patient Admission Date]])/3)*3,"00")&amp;"-"&amp;TEXT(INT(HOUR(Table1[[#This Row],[Patient Admission Date]])/3)*3+3,"00")</f>
        <v>03-06</v>
      </c>
      <c r="O2660" t="str" cm="1">
        <f t="array" ref="O2660">_xlfn.IFS(Table1[[#This Row],[Patient Age]]&lt;=14,"0-14",Table1[[#This Row],[Patient Age]]&lt;=29,"15-29",Table1[[#This Row],[Patient Age]]&lt;=44,"30-44",Table1[[#This Row],[Patient Age]]&lt;=59,"45-59",Table1[[#This Row],[Patient Age]]&lt;=74,"60-74",TRUE,"75+")</f>
        <v>15-29</v>
      </c>
      <c r="P2660" t="str" cm="1">
        <f t="array" ref="P2660">_xlfn.IFS(Table1[[#This Row],[Patient Waittime]]&lt;=15,"0-15",Table1[[#This Row],[Patient Waittime]]&lt;=30,"16-30",Table1[[#This Row],[Patient Waittime]]&lt;=45,"31-45",Table1[[#This Row],[Patient Waittime]]&lt;=60,"46-60",TRUE,"60+")</f>
        <v>0-15</v>
      </c>
      <c r="Q2660">
        <f>--(Table1[[#This Row],[Patient Waittime]]&lt;=30)</f>
        <v>1</v>
      </c>
      <c r="R2660">
        <f>--Table1[[#This Row],[Patient Admission Flag]]</f>
        <v>0</v>
      </c>
      <c r="S2660">
        <f>--AND(Table1[[#This Row],[WithinTarget]]=1,Table1[[#This Row],[Patient Satisfaction Score]]&gt;=7)</f>
        <v>0</v>
      </c>
      <c r="T2660" t="str">
        <f>IF(LEFT(Table1[[#This Row],[Patient Gender]],1)="F","Female","Male")</f>
        <v>Female</v>
      </c>
    </row>
    <row r="2661" spans="1:20" x14ac:dyDescent="0.3">
      <c r="A2661" t="s">
        <v>2765</v>
      </c>
      <c r="B2661" s="1">
        <v>45058.446527777778</v>
      </c>
      <c r="C2661" t="s">
        <v>13</v>
      </c>
      <c r="D2661">
        <v>7</v>
      </c>
      <c r="E2661" t="s">
        <v>10</v>
      </c>
      <c r="F2661" t="s">
        <v>11</v>
      </c>
      <c r="G2661" t="b">
        <v>0</v>
      </c>
      <c r="I2661">
        <v>14</v>
      </c>
      <c r="J2661" t="b">
        <v>0</v>
      </c>
      <c r="K2661">
        <f>YEAR(Table1[[#This Row],[Patient Admission Date]])</f>
        <v>2023</v>
      </c>
      <c r="L2661" t="str">
        <f>TEXT(Table1[[#This Row],[Patient Admission Date]],"mmm")</f>
        <v>May</v>
      </c>
      <c r="M2661" t="str">
        <f>TEXT(Table1[[#This Row],[Patient Admission Date]],"ddd")</f>
        <v>Fri</v>
      </c>
      <c r="N2661" t="str">
        <f>TEXT(INT(HOUR(Table1[[#This Row],[Patient Admission Date]])/3)*3,"00")&amp;"-"&amp;TEXT(INT(HOUR(Table1[[#This Row],[Patient Admission Date]])/3)*3+3,"00")</f>
        <v>09-12</v>
      </c>
      <c r="O2661" t="str" cm="1">
        <f t="array" ref="O2661">_xlfn.IFS(Table1[[#This Row],[Patient Age]]&lt;=14,"0-14",Table1[[#This Row],[Patient Age]]&lt;=29,"15-29",Table1[[#This Row],[Patient Age]]&lt;=44,"30-44",Table1[[#This Row],[Patient Age]]&lt;=59,"45-59",Table1[[#This Row],[Patient Age]]&lt;=74,"60-74",TRUE,"75+")</f>
        <v>0-14</v>
      </c>
      <c r="P2661" t="str" cm="1">
        <f t="array" ref="P2661">_xlfn.IFS(Table1[[#This Row],[Patient Waittime]]&lt;=15,"0-15",Table1[[#This Row],[Patient Waittime]]&lt;=30,"16-30",Table1[[#This Row],[Patient Waittime]]&lt;=45,"31-45",Table1[[#This Row],[Patient Waittime]]&lt;=60,"46-60",TRUE,"60+")</f>
        <v>0-15</v>
      </c>
      <c r="Q2661">
        <f>--(Table1[[#This Row],[Patient Waittime]]&lt;=30)</f>
        <v>1</v>
      </c>
      <c r="R2661">
        <f>--Table1[[#This Row],[Patient Admission Flag]]</f>
        <v>0</v>
      </c>
      <c r="S2661">
        <f>--AND(Table1[[#This Row],[WithinTarget]]=1,Table1[[#This Row],[Patient Satisfaction Score]]&gt;=7)</f>
        <v>0</v>
      </c>
      <c r="T2661" t="str">
        <f>IF(LEFT(Table1[[#This Row],[Patient Gender]],1)="F","Female","Male")</f>
        <v>Female</v>
      </c>
    </row>
    <row r="2662" spans="1:20" x14ac:dyDescent="0.3">
      <c r="A2662" t="s">
        <v>2766</v>
      </c>
      <c r="B2662" s="1">
        <v>45432.138888888891</v>
      </c>
      <c r="C2662" t="s">
        <v>13</v>
      </c>
      <c r="D2662">
        <v>74</v>
      </c>
      <c r="E2662" t="s">
        <v>10</v>
      </c>
      <c r="F2662" t="s">
        <v>11</v>
      </c>
      <c r="G2662" t="b">
        <v>0</v>
      </c>
      <c r="I2662">
        <v>26</v>
      </c>
      <c r="J2662" t="b">
        <v>0</v>
      </c>
      <c r="K2662">
        <f>YEAR(Table1[[#This Row],[Patient Admission Date]])</f>
        <v>2024</v>
      </c>
      <c r="L2662" t="str">
        <f>TEXT(Table1[[#This Row],[Patient Admission Date]],"mmm")</f>
        <v>May</v>
      </c>
      <c r="M2662" t="str">
        <f>TEXT(Table1[[#This Row],[Patient Admission Date]],"ddd")</f>
        <v>Mon</v>
      </c>
      <c r="N2662" t="str">
        <f>TEXT(INT(HOUR(Table1[[#This Row],[Patient Admission Date]])/3)*3,"00")&amp;"-"&amp;TEXT(INT(HOUR(Table1[[#This Row],[Patient Admission Date]])/3)*3+3,"00")</f>
        <v>03-06</v>
      </c>
      <c r="O2662" t="str" cm="1">
        <f t="array" ref="O2662">_xlfn.IFS(Table1[[#This Row],[Patient Age]]&lt;=14,"0-14",Table1[[#This Row],[Patient Age]]&lt;=29,"15-29",Table1[[#This Row],[Patient Age]]&lt;=44,"30-44",Table1[[#This Row],[Patient Age]]&lt;=59,"45-59",Table1[[#This Row],[Patient Age]]&lt;=74,"60-74",TRUE,"75+")</f>
        <v>60-74</v>
      </c>
      <c r="P2662" t="str" cm="1">
        <f t="array" ref="P2662">_xlfn.IFS(Table1[[#This Row],[Patient Waittime]]&lt;=15,"0-15",Table1[[#This Row],[Patient Waittime]]&lt;=30,"16-30",Table1[[#This Row],[Patient Waittime]]&lt;=45,"31-45",Table1[[#This Row],[Patient Waittime]]&lt;=60,"46-60",TRUE,"60+")</f>
        <v>16-30</v>
      </c>
      <c r="Q2662">
        <f>--(Table1[[#This Row],[Patient Waittime]]&lt;=30)</f>
        <v>1</v>
      </c>
      <c r="R2662">
        <f>--Table1[[#This Row],[Patient Admission Flag]]</f>
        <v>0</v>
      </c>
      <c r="S2662">
        <f>--AND(Table1[[#This Row],[WithinTarget]]=1,Table1[[#This Row],[Patient Satisfaction Score]]&gt;=7)</f>
        <v>0</v>
      </c>
      <c r="T2662" t="str">
        <f>IF(LEFT(Table1[[#This Row],[Patient Gender]],1)="F","Female","Male")</f>
        <v>Female</v>
      </c>
    </row>
    <row r="2663" spans="1:20" x14ac:dyDescent="0.3">
      <c r="A2663" t="s">
        <v>2767</v>
      </c>
      <c r="B2663" s="1">
        <v>45229.642361111109</v>
      </c>
      <c r="C2663" t="s">
        <v>13</v>
      </c>
      <c r="D2663">
        <v>43</v>
      </c>
      <c r="E2663" t="s">
        <v>10</v>
      </c>
      <c r="F2663" t="s">
        <v>11</v>
      </c>
      <c r="G2663" t="b">
        <v>0</v>
      </c>
      <c r="I2663">
        <v>27</v>
      </c>
      <c r="J2663" t="b">
        <v>0</v>
      </c>
      <c r="K2663">
        <f>YEAR(Table1[[#This Row],[Patient Admission Date]])</f>
        <v>2023</v>
      </c>
      <c r="L2663" t="str">
        <f>TEXT(Table1[[#This Row],[Patient Admission Date]],"mmm")</f>
        <v>Oct</v>
      </c>
      <c r="M2663" t="str">
        <f>TEXT(Table1[[#This Row],[Patient Admission Date]],"ddd")</f>
        <v>Mon</v>
      </c>
      <c r="N2663" t="str">
        <f>TEXT(INT(HOUR(Table1[[#This Row],[Patient Admission Date]])/3)*3,"00")&amp;"-"&amp;TEXT(INT(HOUR(Table1[[#This Row],[Patient Admission Date]])/3)*3+3,"00")</f>
        <v>15-18</v>
      </c>
      <c r="O2663" t="str" cm="1">
        <f t="array" ref="O2663">_xlfn.IFS(Table1[[#This Row],[Patient Age]]&lt;=14,"0-14",Table1[[#This Row],[Patient Age]]&lt;=29,"15-29",Table1[[#This Row],[Patient Age]]&lt;=44,"30-44",Table1[[#This Row],[Patient Age]]&lt;=59,"45-59",Table1[[#This Row],[Patient Age]]&lt;=74,"60-74",TRUE,"75+")</f>
        <v>30-44</v>
      </c>
      <c r="P2663" t="str" cm="1">
        <f t="array" ref="P2663">_xlfn.IFS(Table1[[#This Row],[Patient Waittime]]&lt;=15,"0-15",Table1[[#This Row],[Patient Waittime]]&lt;=30,"16-30",Table1[[#This Row],[Patient Waittime]]&lt;=45,"31-45",Table1[[#This Row],[Patient Waittime]]&lt;=60,"46-60",TRUE,"60+")</f>
        <v>16-30</v>
      </c>
      <c r="Q2663">
        <f>--(Table1[[#This Row],[Patient Waittime]]&lt;=30)</f>
        <v>1</v>
      </c>
      <c r="R2663">
        <f>--Table1[[#This Row],[Patient Admission Flag]]</f>
        <v>0</v>
      </c>
      <c r="S2663">
        <f>--AND(Table1[[#This Row],[WithinTarget]]=1,Table1[[#This Row],[Patient Satisfaction Score]]&gt;=7)</f>
        <v>0</v>
      </c>
      <c r="T2663" t="str">
        <f>IF(LEFT(Table1[[#This Row],[Patient Gender]],1)="F","Female","Male")</f>
        <v>Female</v>
      </c>
    </row>
    <row r="2664" spans="1:20" x14ac:dyDescent="0.3">
      <c r="A2664" t="s">
        <v>2768</v>
      </c>
      <c r="B2664" s="1">
        <v>45262.715277777781</v>
      </c>
      <c r="C2664" t="s">
        <v>13</v>
      </c>
      <c r="D2664">
        <v>55</v>
      </c>
      <c r="E2664" t="s">
        <v>10</v>
      </c>
      <c r="F2664" t="s">
        <v>11</v>
      </c>
      <c r="G2664" t="b">
        <v>0</v>
      </c>
      <c r="I2664">
        <v>28</v>
      </c>
      <c r="J2664" t="b">
        <v>0</v>
      </c>
      <c r="K2664">
        <f>YEAR(Table1[[#This Row],[Patient Admission Date]])</f>
        <v>2023</v>
      </c>
      <c r="L2664" t="str">
        <f>TEXT(Table1[[#This Row],[Patient Admission Date]],"mmm")</f>
        <v>Dec</v>
      </c>
      <c r="M2664" t="str">
        <f>TEXT(Table1[[#This Row],[Patient Admission Date]],"ddd")</f>
        <v>Sat</v>
      </c>
      <c r="N2664" t="str">
        <f>TEXT(INT(HOUR(Table1[[#This Row],[Patient Admission Date]])/3)*3,"00")&amp;"-"&amp;TEXT(INT(HOUR(Table1[[#This Row],[Patient Admission Date]])/3)*3+3,"00")</f>
        <v>15-18</v>
      </c>
      <c r="O2664" t="str" cm="1">
        <f t="array" ref="O2664">_xlfn.IFS(Table1[[#This Row],[Patient Age]]&lt;=14,"0-14",Table1[[#This Row],[Patient Age]]&lt;=29,"15-29",Table1[[#This Row],[Patient Age]]&lt;=44,"30-44",Table1[[#This Row],[Patient Age]]&lt;=59,"45-59",Table1[[#This Row],[Patient Age]]&lt;=74,"60-74",TRUE,"75+")</f>
        <v>45-59</v>
      </c>
      <c r="P2664" t="str" cm="1">
        <f t="array" ref="P2664">_xlfn.IFS(Table1[[#This Row],[Patient Waittime]]&lt;=15,"0-15",Table1[[#This Row],[Patient Waittime]]&lt;=30,"16-30",Table1[[#This Row],[Patient Waittime]]&lt;=45,"31-45",Table1[[#This Row],[Patient Waittime]]&lt;=60,"46-60",TRUE,"60+")</f>
        <v>16-30</v>
      </c>
      <c r="Q2664">
        <f>--(Table1[[#This Row],[Patient Waittime]]&lt;=30)</f>
        <v>1</v>
      </c>
      <c r="R2664">
        <f>--Table1[[#This Row],[Patient Admission Flag]]</f>
        <v>0</v>
      </c>
      <c r="S2664">
        <f>--AND(Table1[[#This Row],[WithinTarget]]=1,Table1[[#This Row],[Patient Satisfaction Score]]&gt;=7)</f>
        <v>0</v>
      </c>
      <c r="T2664" t="str">
        <f>IF(LEFT(Table1[[#This Row],[Patient Gender]],1)="F","Female","Male")</f>
        <v>Female</v>
      </c>
    </row>
    <row r="2665" spans="1:20" x14ac:dyDescent="0.3">
      <c r="A2665" t="s">
        <v>2769</v>
      </c>
      <c r="B2665" s="1">
        <v>45048.767361111109</v>
      </c>
      <c r="C2665" t="s">
        <v>13</v>
      </c>
      <c r="D2665">
        <v>6</v>
      </c>
      <c r="E2665" t="s">
        <v>10</v>
      </c>
      <c r="F2665" t="s">
        <v>11</v>
      </c>
      <c r="G2665" t="b">
        <v>0</v>
      </c>
      <c r="I2665">
        <v>40</v>
      </c>
      <c r="J2665" t="b">
        <v>0</v>
      </c>
      <c r="K2665">
        <f>YEAR(Table1[[#This Row],[Patient Admission Date]])</f>
        <v>2023</v>
      </c>
      <c r="L2665" t="str">
        <f>TEXT(Table1[[#This Row],[Patient Admission Date]],"mmm")</f>
        <v>May</v>
      </c>
      <c r="M2665" t="str">
        <f>TEXT(Table1[[#This Row],[Patient Admission Date]],"ddd")</f>
        <v>Tue</v>
      </c>
      <c r="N2665" t="str">
        <f>TEXT(INT(HOUR(Table1[[#This Row],[Patient Admission Date]])/3)*3,"00")&amp;"-"&amp;TEXT(INT(HOUR(Table1[[#This Row],[Patient Admission Date]])/3)*3+3,"00")</f>
        <v>18-21</v>
      </c>
      <c r="O2665" t="str" cm="1">
        <f t="array" ref="O2665">_xlfn.IFS(Table1[[#This Row],[Patient Age]]&lt;=14,"0-14",Table1[[#This Row],[Patient Age]]&lt;=29,"15-29",Table1[[#This Row],[Patient Age]]&lt;=44,"30-44",Table1[[#This Row],[Patient Age]]&lt;=59,"45-59",Table1[[#This Row],[Patient Age]]&lt;=74,"60-74",TRUE,"75+")</f>
        <v>0-14</v>
      </c>
      <c r="P2665" t="str" cm="1">
        <f t="array" ref="P2665">_xlfn.IFS(Table1[[#This Row],[Patient Waittime]]&lt;=15,"0-15",Table1[[#This Row],[Patient Waittime]]&lt;=30,"16-30",Table1[[#This Row],[Patient Waittime]]&lt;=45,"31-45",Table1[[#This Row],[Patient Waittime]]&lt;=60,"46-60",TRUE,"60+")</f>
        <v>31-45</v>
      </c>
      <c r="Q2665">
        <f>--(Table1[[#This Row],[Patient Waittime]]&lt;=30)</f>
        <v>0</v>
      </c>
      <c r="R2665">
        <f>--Table1[[#This Row],[Patient Admission Flag]]</f>
        <v>0</v>
      </c>
      <c r="S2665">
        <f>--AND(Table1[[#This Row],[WithinTarget]]=1,Table1[[#This Row],[Patient Satisfaction Score]]&gt;=7)</f>
        <v>0</v>
      </c>
      <c r="T2665" t="str">
        <f>IF(LEFT(Table1[[#This Row],[Patient Gender]],1)="F","Female","Male")</f>
        <v>Female</v>
      </c>
    </row>
    <row r="2666" spans="1:20" x14ac:dyDescent="0.3">
      <c r="A2666" t="s">
        <v>2770</v>
      </c>
      <c r="B2666" s="1">
        <v>45320.34097222222</v>
      </c>
      <c r="C2666" t="s">
        <v>13</v>
      </c>
      <c r="D2666">
        <v>53</v>
      </c>
      <c r="E2666" t="s">
        <v>10</v>
      </c>
      <c r="F2666" t="s">
        <v>11</v>
      </c>
      <c r="G2666" t="b">
        <v>0</v>
      </c>
      <c r="I2666">
        <v>52</v>
      </c>
      <c r="J2666" t="b">
        <v>0</v>
      </c>
      <c r="K2666">
        <f>YEAR(Table1[[#This Row],[Patient Admission Date]])</f>
        <v>2024</v>
      </c>
      <c r="L2666" t="str">
        <f>TEXT(Table1[[#This Row],[Patient Admission Date]],"mmm")</f>
        <v>Jan</v>
      </c>
      <c r="M2666" t="str">
        <f>TEXT(Table1[[#This Row],[Patient Admission Date]],"ddd")</f>
        <v>Mon</v>
      </c>
      <c r="N2666" t="str">
        <f>TEXT(INT(HOUR(Table1[[#This Row],[Patient Admission Date]])/3)*3,"00")&amp;"-"&amp;TEXT(INT(HOUR(Table1[[#This Row],[Patient Admission Date]])/3)*3+3,"00")</f>
        <v>06-09</v>
      </c>
      <c r="O2666" t="str" cm="1">
        <f t="array" ref="O2666">_xlfn.IFS(Table1[[#This Row],[Patient Age]]&lt;=14,"0-14",Table1[[#This Row],[Patient Age]]&lt;=29,"15-29",Table1[[#This Row],[Patient Age]]&lt;=44,"30-44",Table1[[#This Row],[Patient Age]]&lt;=59,"45-59",Table1[[#This Row],[Patient Age]]&lt;=74,"60-74",TRUE,"75+")</f>
        <v>45-59</v>
      </c>
      <c r="P2666" t="str" cm="1">
        <f t="array" ref="P2666">_xlfn.IFS(Table1[[#This Row],[Patient Waittime]]&lt;=15,"0-15",Table1[[#This Row],[Patient Waittime]]&lt;=30,"16-30",Table1[[#This Row],[Patient Waittime]]&lt;=45,"31-45",Table1[[#This Row],[Patient Waittime]]&lt;=60,"46-60",TRUE,"60+")</f>
        <v>46-60</v>
      </c>
      <c r="Q2666">
        <f>--(Table1[[#This Row],[Patient Waittime]]&lt;=30)</f>
        <v>0</v>
      </c>
      <c r="R2666">
        <f>--Table1[[#This Row],[Patient Admission Flag]]</f>
        <v>0</v>
      </c>
      <c r="S2666">
        <f>--AND(Table1[[#This Row],[WithinTarget]]=1,Table1[[#This Row],[Patient Satisfaction Score]]&gt;=7)</f>
        <v>0</v>
      </c>
      <c r="T2666" t="str">
        <f>IF(LEFT(Table1[[#This Row],[Patient Gender]],1)="F","Female","Male")</f>
        <v>Female</v>
      </c>
    </row>
    <row r="2667" spans="1:20" x14ac:dyDescent="0.3">
      <c r="A2667" t="s">
        <v>2771</v>
      </c>
      <c r="B2667" s="1">
        <v>45290.097916666666</v>
      </c>
      <c r="C2667" t="s">
        <v>13</v>
      </c>
      <c r="D2667">
        <v>51</v>
      </c>
      <c r="E2667" t="s">
        <v>10</v>
      </c>
      <c r="F2667" t="s">
        <v>11</v>
      </c>
      <c r="G2667" t="b">
        <v>0</v>
      </c>
      <c r="I2667">
        <v>55</v>
      </c>
      <c r="J2667" t="b">
        <v>0</v>
      </c>
      <c r="K2667">
        <f>YEAR(Table1[[#This Row],[Patient Admission Date]])</f>
        <v>2023</v>
      </c>
      <c r="L2667" t="str">
        <f>TEXT(Table1[[#This Row],[Patient Admission Date]],"mmm")</f>
        <v>Dec</v>
      </c>
      <c r="M2667" t="str">
        <f>TEXT(Table1[[#This Row],[Patient Admission Date]],"ddd")</f>
        <v>Sat</v>
      </c>
      <c r="N2667" t="str">
        <f>TEXT(INT(HOUR(Table1[[#This Row],[Patient Admission Date]])/3)*3,"00")&amp;"-"&amp;TEXT(INT(HOUR(Table1[[#This Row],[Patient Admission Date]])/3)*3+3,"00")</f>
        <v>00-03</v>
      </c>
      <c r="O2667" t="str" cm="1">
        <f t="array" ref="O2667">_xlfn.IFS(Table1[[#This Row],[Patient Age]]&lt;=14,"0-14",Table1[[#This Row],[Patient Age]]&lt;=29,"15-29",Table1[[#This Row],[Patient Age]]&lt;=44,"30-44",Table1[[#This Row],[Patient Age]]&lt;=59,"45-59",Table1[[#This Row],[Patient Age]]&lt;=74,"60-74",TRUE,"75+")</f>
        <v>45-59</v>
      </c>
      <c r="P2667" t="str" cm="1">
        <f t="array" ref="P2667">_xlfn.IFS(Table1[[#This Row],[Patient Waittime]]&lt;=15,"0-15",Table1[[#This Row],[Patient Waittime]]&lt;=30,"16-30",Table1[[#This Row],[Patient Waittime]]&lt;=45,"31-45",Table1[[#This Row],[Patient Waittime]]&lt;=60,"46-60",TRUE,"60+")</f>
        <v>46-60</v>
      </c>
      <c r="Q2667">
        <f>--(Table1[[#This Row],[Patient Waittime]]&lt;=30)</f>
        <v>0</v>
      </c>
      <c r="R2667">
        <f>--Table1[[#This Row],[Patient Admission Flag]]</f>
        <v>0</v>
      </c>
      <c r="S2667">
        <f>--AND(Table1[[#This Row],[WithinTarget]]=1,Table1[[#This Row],[Patient Satisfaction Score]]&gt;=7)</f>
        <v>0</v>
      </c>
      <c r="T2667" t="str">
        <f>IF(LEFT(Table1[[#This Row],[Patient Gender]],1)="F","Female","Male")</f>
        <v>Female</v>
      </c>
    </row>
    <row r="2668" spans="1:20" x14ac:dyDescent="0.3">
      <c r="A2668" t="s">
        <v>2772</v>
      </c>
      <c r="B2668" s="1">
        <v>45480.563194444447</v>
      </c>
      <c r="C2668" t="s">
        <v>13</v>
      </c>
      <c r="D2668">
        <v>72</v>
      </c>
      <c r="E2668" t="s">
        <v>10</v>
      </c>
      <c r="F2668" t="s">
        <v>11</v>
      </c>
      <c r="G2668" t="b">
        <v>0</v>
      </c>
      <c r="I2668">
        <v>13</v>
      </c>
      <c r="J2668" t="b">
        <v>0</v>
      </c>
      <c r="K2668">
        <f>YEAR(Table1[[#This Row],[Patient Admission Date]])</f>
        <v>2024</v>
      </c>
      <c r="L2668" t="str">
        <f>TEXT(Table1[[#This Row],[Patient Admission Date]],"mmm")</f>
        <v>Jul</v>
      </c>
      <c r="M2668" t="str">
        <f>TEXT(Table1[[#This Row],[Patient Admission Date]],"ddd")</f>
        <v>Sun</v>
      </c>
      <c r="N2668" t="str">
        <f>TEXT(INT(HOUR(Table1[[#This Row],[Patient Admission Date]])/3)*3,"00")&amp;"-"&amp;TEXT(INT(HOUR(Table1[[#This Row],[Patient Admission Date]])/3)*3+3,"00")</f>
        <v>12-15</v>
      </c>
      <c r="O2668" t="str" cm="1">
        <f t="array" ref="O2668">_xlfn.IFS(Table1[[#This Row],[Patient Age]]&lt;=14,"0-14",Table1[[#This Row],[Patient Age]]&lt;=29,"15-29",Table1[[#This Row],[Patient Age]]&lt;=44,"30-44",Table1[[#This Row],[Patient Age]]&lt;=59,"45-59",Table1[[#This Row],[Patient Age]]&lt;=74,"60-74",TRUE,"75+")</f>
        <v>60-74</v>
      </c>
      <c r="P2668" t="str" cm="1">
        <f t="array" ref="P2668">_xlfn.IFS(Table1[[#This Row],[Patient Waittime]]&lt;=15,"0-15",Table1[[#This Row],[Patient Waittime]]&lt;=30,"16-30",Table1[[#This Row],[Patient Waittime]]&lt;=45,"31-45",Table1[[#This Row],[Patient Waittime]]&lt;=60,"46-60",TRUE,"60+")</f>
        <v>0-15</v>
      </c>
      <c r="Q2668">
        <f>--(Table1[[#This Row],[Patient Waittime]]&lt;=30)</f>
        <v>1</v>
      </c>
      <c r="R2668">
        <f>--Table1[[#This Row],[Patient Admission Flag]]</f>
        <v>0</v>
      </c>
      <c r="S2668">
        <f>--AND(Table1[[#This Row],[WithinTarget]]=1,Table1[[#This Row],[Patient Satisfaction Score]]&gt;=7)</f>
        <v>0</v>
      </c>
      <c r="T2668" t="str">
        <f>IF(LEFT(Table1[[#This Row],[Patient Gender]],1)="F","Female","Male")</f>
        <v>Female</v>
      </c>
    </row>
    <row r="2669" spans="1:20" x14ac:dyDescent="0.3">
      <c r="A2669" t="s">
        <v>2773</v>
      </c>
      <c r="B2669" s="1">
        <v>45334.876388888886</v>
      </c>
      <c r="C2669" t="s">
        <v>13</v>
      </c>
      <c r="D2669">
        <v>60</v>
      </c>
      <c r="E2669" t="s">
        <v>10</v>
      </c>
      <c r="F2669" t="s">
        <v>11</v>
      </c>
      <c r="G2669" t="b">
        <v>0</v>
      </c>
      <c r="I2669">
        <v>17</v>
      </c>
      <c r="J2669" t="b">
        <v>0</v>
      </c>
      <c r="K2669">
        <f>YEAR(Table1[[#This Row],[Patient Admission Date]])</f>
        <v>2024</v>
      </c>
      <c r="L2669" t="str">
        <f>TEXT(Table1[[#This Row],[Patient Admission Date]],"mmm")</f>
        <v>Feb</v>
      </c>
      <c r="M2669" t="str">
        <f>TEXT(Table1[[#This Row],[Patient Admission Date]],"ddd")</f>
        <v>Mon</v>
      </c>
      <c r="N2669" t="str">
        <f>TEXT(INT(HOUR(Table1[[#This Row],[Patient Admission Date]])/3)*3,"00")&amp;"-"&amp;TEXT(INT(HOUR(Table1[[#This Row],[Patient Admission Date]])/3)*3+3,"00")</f>
        <v>21-24</v>
      </c>
      <c r="O2669" t="str" cm="1">
        <f t="array" ref="O2669">_xlfn.IFS(Table1[[#This Row],[Patient Age]]&lt;=14,"0-14",Table1[[#This Row],[Patient Age]]&lt;=29,"15-29",Table1[[#This Row],[Patient Age]]&lt;=44,"30-44",Table1[[#This Row],[Patient Age]]&lt;=59,"45-59",Table1[[#This Row],[Patient Age]]&lt;=74,"60-74",TRUE,"75+")</f>
        <v>60-74</v>
      </c>
      <c r="P2669" t="str" cm="1">
        <f t="array" ref="P2669">_xlfn.IFS(Table1[[#This Row],[Patient Waittime]]&lt;=15,"0-15",Table1[[#This Row],[Patient Waittime]]&lt;=30,"16-30",Table1[[#This Row],[Patient Waittime]]&lt;=45,"31-45",Table1[[#This Row],[Patient Waittime]]&lt;=60,"46-60",TRUE,"60+")</f>
        <v>16-30</v>
      </c>
      <c r="Q2669">
        <f>--(Table1[[#This Row],[Patient Waittime]]&lt;=30)</f>
        <v>1</v>
      </c>
      <c r="R2669">
        <f>--Table1[[#This Row],[Patient Admission Flag]]</f>
        <v>0</v>
      </c>
      <c r="S2669">
        <f>--AND(Table1[[#This Row],[WithinTarget]]=1,Table1[[#This Row],[Patient Satisfaction Score]]&gt;=7)</f>
        <v>0</v>
      </c>
      <c r="T2669" t="str">
        <f>IF(LEFT(Table1[[#This Row],[Patient Gender]],1)="F","Female","Male")</f>
        <v>Female</v>
      </c>
    </row>
    <row r="2670" spans="1:20" x14ac:dyDescent="0.3">
      <c r="A2670" t="s">
        <v>2774</v>
      </c>
      <c r="B2670" s="1">
        <v>45494.759027777778</v>
      </c>
      <c r="C2670" t="s">
        <v>13</v>
      </c>
      <c r="D2670">
        <v>3</v>
      </c>
      <c r="E2670" t="s">
        <v>10</v>
      </c>
      <c r="F2670" t="s">
        <v>11</v>
      </c>
      <c r="G2670" t="b">
        <v>0</v>
      </c>
      <c r="I2670">
        <v>18</v>
      </c>
      <c r="J2670" t="b">
        <v>0</v>
      </c>
      <c r="K2670">
        <f>YEAR(Table1[[#This Row],[Patient Admission Date]])</f>
        <v>2024</v>
      </c>
      <c r="L2670" t="str">
        <f>TEXT(Table1[[#This Row],[Patient Admission Date]],"mmm")</f>
        <v>Jul</v>
      </c>
      <c r="M2670" t="str">
        <f>TEXT(Table1[[#This Row],[Patient Admission Date]],"ddd")</f>
        <v>Sun</v>
      </c>
      <c r="N2670" t="str">
        <f>TEXT(INT(HOUR(Table1[[#This Row],[Patient Admission Date]])/3)*3,"00")&amp;"-"&amp;TEXT(INT(HOUR(Table1[[#This Row],[Patient Admission Date]])/3)*3+3,"00")</f>
        <v>18-21</v>
      </c>
      <c r="O2670" t="str" cm="1">
        <f t="array" ref="O2670">_xlfn.IFS(Table1[[#This Row],[Patient Age]]&lt;=14,"0-14",Table1[[#This Row],[Patient Age]]&lt;=29,"15-29",Table1[[#This Row],[Patient Age]]&lt;=44,"30-44",Table1[[#This Row],[Patient Age]]&lt;=59,"45-59",Table1[[#This Row],[Patient Age]]&lt;=74,"60-74",TRUE,"75+")</f>
        <v>0-14</v>
      </c>
      <c r="P2670" t="str" cm="1">
        <f t="array" ref="P2670">_xlfn.IFS(Table1[[#This Row],[Patient Waittime]]&lt;=15,"0-15",Table1[[#This Row],[Patient Waittime]]&lt;=30,"16-30",Table1[[#This Row],[Patient Waittime]]&lt;=45,"31-45",Table1[[#This Row],[Patient Waittime]]&lt;=60,"46-60",TRUE,"60+")</f>
        <v>16-30</v>
      </c>
      <c r="Q2670">
        <f>--(Table1[[#This Row],[Patient Waittime]]&lt;=30)</f>
        <v>1</v>
      </c>
      <c r="R2670">
        <f>--Table1[[#This Row],[Patient Admission Flag]]</f>
        <v>0</v>
      </c>
      <c r="S2670">
        <f>--AND(Table1[[#This Row],[WithinTarget]]=1,Table1[[#This Row],[Patient Satisfaction Score]]&gt;=7)</f>
        <v>0</v>
      </c>
      <c r="T2670" t="str">
        <f>IF(LEFT(Table1[[#This Row],[Patient Gender]],1)="F","Female","Male")</f>
        <v>Female</v>
      </c>
    </row>
    <row r="2671" spans="1:20" x14ac:dyDescent="0.3">
      <c r="A2671" t="s">
        <v>2775</v>
      </c>
      <c r="B2671" s="1">
        <v>45410.203472222223</v>
      </c>
      <c r="C2671" t="s">
        <v>13</v>
      </c>
      <c r="D2671">
        <v>41</v>
      </c>
      <c r="E2671" t="s">
        <v>10</v>
      </c>
      <c r="F2671" t="s">
        <v>11</v>
      </c>
      <c r="G2671" t="b">
        <v>0</v>
      </c>
      <c r="I2671">
        <v>19</v>
      </c>
      <c r="J2671" t="b">
        <v>0</v>
      </c>
      <c r="K2671">
        <f>YEAR(Table1[[#This Row],[Patient Admission Date]])</f>
        <v>2024</v>
      </c>
      <c r="L2671" t="str">
        <f>TEXT(Table1[[#This Row],[Patient Admission Date]],"mmm")</f>
        <v>Apr</v>
      </c>
      <c r="M2671" t="str">
        <f>TEXT(Table1[[#This Row],[Patient Admission Date]],"ddd")</f>
        <v>Sun</v>
      </c>
      <c r="N2671" t="str">
        <f>TEXT(INT(HOUR(Table1[[#This Row],[Patient Admission Date]])/3)*3,"00")&amp;"-"&amp;TEXT(INT(HOUR(Table1[[#This Row],[Patient Admission Date]])/3)*3+3,"00")</f>
        <v>03-06</v>
      </c>
      <c r="O2671" t="str" cm="1">
        <f t="array" ref="O2671">_xlfn.IFS(Table1[[#This Row],[Patient Age]]&lt;=14,"0-14",Table1[[#This Row],[Patient Age]]&lt;=29,"15-29",Table1[[#This Row],[Patient Age]]&lt;=44,"30-44",Table1[[#This Row],[Patient Age]]&lt;=59,"45-59",Table1[[#This Row],[Patient Age]]&lt;=74,"60-74",TRUE,"75+")</f>
        <v>30-44</v>
      </c>
      <c r="P2671" t="str" cm="1">
        <f t="array" ref="P2671">_xlfn.IFS(Table1[[#This Row],[Patient Waittime]]&lt;=15,"0-15",Table1[[#This Row],[Patient Waittime]]&lt;=30,"16-30",Table1[[#This Row],[Patient Waittime]]&lt;=45,"31-45",Table1[[#This Row],[Patient Waittime]]&lt;=60,"46-60",TRUE,"60+")</f>
        <v>16-30</v>
      </c>
      <c r="Q2671">
        <f>--(Table1[[#This Row],[Patient Waittime]]&lt;=30)</f>
        <v>1</v>
      </c>
      <c r="R2671">
        <f>--Table1[[#This Row],[Patient Admission Flag]]</f>
        <v>0</v>
      </c>
      <c r="S2671">
        <f>--AND(Table1[[#This Row],[WithinTarget]]=1,Table1[[#This Row],[Patient Satisfaction Score]]&gt;=7)</f>
        <v>0</v>
      </c>
      <c r="T2671" t="str">
        <f>IF(LEFT(Table1[[#This Row],[Patient Gender]],1)="F","Female","Male")</f>
        <v>Female</v>
      </c>
    </row>
    <row r="2672" spans="1:20" x14ac:dyDescent="0.3">
      <c r="A2672" t="s">
        <v>2776</v>
      </c>
      <c r="B2672" s="1">
        <v>45288.771527777775</v>
      </c>
      <c r="C2672" t="s">
        <v>13</v>
      </c>
      <c r="D2672">
        <v>69</v>
      </c>
      <c r="E2672" t="s">
        <v>10</v>
      </c>
      <c r="F2672" t="s">
        <v>11</v>
      </c>
      <c r="G2672" t="b">
        <v>0</v>
      </c>
      <c r="I2672">
        <v>26</v>
      </c>
      <c r="J2672" t="b">
        <v>0</v>
      </c>
      <c r="K2672">
        <f>YEAR(Table1[[#This Row],[Patient Admission Date]])</f>
        <v>2023</v>
      </c>
      <c r="L2672" t="str">
        <f>TEXT(Table1[[#This Row],[Patient Admission Date]],"mmm")</f>
        <v>Dec</v>
      </c>
      <c r="M2672" t="str">
        <f>TEXT(Table1[[#This Row],[Patient Admission Date]],"ddd")</f>
        <v>Thu</v>
      </c>
      <c r="N2672" t="str">
        <f>TEXT(INT(HOUR(Table1[[#This Row],[Patient Admission Date]])/3)*3,"00")&amp;"-"&amp;TEXT(INT(HOUR(Table1[[#This Row],[Patient Admission Date]])/3)*3+3,"00")</f>
        <v>18-21</v>
      </c>
      <c r="O2672" t="str" cm="1">
        <f t="array" ref="O2672">_xlfn.IFS(Table1[[#This Row],[Patient Age]]&lt;=14,"0-14",Table1[[#This Row],[Patient Age]]&lt;=29,"15-29",Table1[[#This Row],[Patient Age]]&lt;=44,"30-44",Table1[[#This Row],[Patient Age]]&lt;=59,"45-59",Table1[[#This Row],[Patient Age]]&lt;=74,"60-74",TRUE,"75+")</f>
        <v>60-74</v>
      </c>
      <c r="P2672" t="str" cm="1">
        <f t="array" ref="P2672">_xlfn.IFS(Table1[[#This Row],[Patient Waittime]]&lt;=15,"0-15",Table1[[#This Row],[Patient Waittime]]&lt;=30,"16-30",Table1[[#This Row],[Patient Waittime]]&lt;=45,"31-45",Table1[[#This Row],[Patient Waittime]]&lt;=60,"46-60",TRUE,"60+")</f>
        <v>16-30</v>
      </c>
      <c r="Q2672">
        <f>--(Table1[[#This Row],[Patient Waittime]]&lt;=30)</f>
        <v>1</v>
      </c>
      <c r="R2672">
        <f>--Table1[[#This Row],[Patient Admission Flag]]</f>
        <v>0</v>
      </c>
      <c r="S2672">
        <f>--AND(Table1[[#This Row],[WithinTarget]]=1,Table1[[#This Row],[Patient Satisfaction Score]]&gt;=7)</f>
        <v>0</v>
      </c>
      <c r="T2672" t="str">
        <f>IF(LEFT(Table1[[#This Row],[Patient Gender]],1)="F","Female","Male")</f>
        <v>Female</v>
      </c>
    </row>
    <row r="2673" spans="1:20" x14ac:dyDescent="0.3">
      <c r="A2673" t="s">
        <v>2777</v>
      </c>
      <c r="B2673" s="1">
        <v>45552.362500000003</v>
      </c>
      <c r="C2673" t="s">
        <v>13</v>
      </c>
      <c r="D2673">
        <v>72</v>
      </c>
      <c r="E2673" t="s">
        <v>10</v>
      </c>
      <c r="F2673" t="s">
        <v>11</v>
      </c>
      <c r="G2673" t="b">
        <v>0</v>
      </c>
      <c r="I2673">
        <v>29</v>
      </c>
      <c r="J2673" t="b">
        <v>0</v>
      </c>
      <c r="K2673">
        <f>YEAR(Table1[[#This Row],[Patient Admission Date]])</f>
        <v>2024</v>
      </c>
      <c r="L2673" t="str">
        <f>TEXT(Table1[[#This Row],[Patient Admission Date]],"mmm")</f>
        <v>Sep</v>
      </c>
      <c r="M2673" t="str">
        <f>TEXT(Table1[[#This Row],[Patient Admission Date]],"ddd")</f>
        <v>Tue</v>
      </c>
      <c r="N2673" t="str">
        <f>TEXT(INT(HOUR(Table1[[#This Row],[Patient Admission Date]])/3)*3,"00")&amp;"-"&amp;TEXT(INT(HOUR(Table1[[#This Row],[Patient Admission Date]])/3)*3+3,"00")</f>
        <v>06-09</v>
      </c>
      <c r="O2673" t="str" cm="1">
        <f t="array" ref="O2673">_xlfn.IFS(Table1[[#This Row],[Patient Age]]&lt;=14,"0-14",Table1[[#This Row],[Patient Age]]&lt;=29,"15-29",Table1[[#This Row],[Patient Age]]&lt;=44,"30-44",Table1[[#This Row],[Patient Age]]&lt;=59,"45-59",Table1[[#This Row],[Patient Age]]&lt;=74,"60-74",TRUE,"75+")</f>
        <v>60-74</v>
      </c>
      <c r="P2673" t="str" cm="1">
        <f t="array" ref="P2673">_xlfn.IFS(Table1[[#This Row],[Patient Waittime]]&lt;=15,"0-15",Table1[[#This Row],[Patient Waittime]]&lt;=30,"16-30",Table1[[#This Row],[Patient Waittime]]&lt;=45,"31-45",Table1[[#This Row],[Patient Waittime]]&lt;=60,"46-60",TRUE,"60+")</f>
        <v>16-30</v>
      </c>
      <c r="Q2673">
        <f>--(Table1[[#This Row],[Patient Waittime]]&lt;=30)</f>
        <v>1</v>
      </c>
      <c r="R2673">
        <f>--Table1[[#This Row],[Patient Admission Flag]]</f>
        <v>0</v>
      </c>
      <c r="S2673">
        <f>--AND(Table1[[#This Row],[WithinTarget]]=1,Table1[[#This Row],[Patient Satisfaction Score]]&gt;=7)</f>
        <v>0</v>
      </c>
      <c r="T2673" t="str">
        <f>IF(LEFT(Table1[[#This Row],[Patient Gender]],1)="F","Female","Male")</f>
        <v>Female</v>
      </c>
    </row>
    <row r="2674" spans="1:20" x14ac:dyDescent="0.3">
      <c r="A2674" t="s">
        <v>2778</v>
      </c>
      <c r="B2674" s="1">
        <v>45431.603472222225</v>
      </c>
      <c r="C2674" t="s">
        <v>13</v>
      </c>
      <c r="D2674">
        <v>3</v>
      </c>
      <c r="E2674" t="s">
        <v>10</v>
      </c>
      <c r="F2674" t="s">
        <v>11</v>
      </c>
      <c r="G2674" t="b">
        <v>0</v>
      </c>
      <c r="I2674">
        <v>32</v>
      </c>
      <c r="J2674" t="b">
        <v>0</v>
      </c>
      <c r="K2674">
        <f>YEAR(Table1[[#This Row],[Patient Admission Date]])</f>
        <v>2024</v>
      </c>
      <c r="L2674" t="str">
        <f>TEXT(Table1[[#This Row],[Patient Admission Date]],"mmm")</f>
        <v>May</v>
      </c>
      <c r="M2674" t="str">
        <f>TEXT(Table1[[#This Row],[Patient Admission Date]],"ddd")</f>
        <v>Sun</v>
      </c>
      <c r="N2674" t="str">
        <f>TEXT(INT(HOUR(Table1[[#This Row],[Patient Admission Date]])/3)*3,"00")&amp;"-"&amp;TEXT(INT(HOUR(Table1[[#This Row],[Patient Admission Date]])/3)*3+3,"00")</f>
        <v>12-15</v>
      </c>
      <c r="O2674" t="str" cm="1">
        <f t="array" ref="O2674">_xlfn.IFS(Table1[[#This Row],[Patient Age]]&lt;=14,"0-14",Table1[[#This Row],[Patient Age]]&lt;=29,"15-29",Table1[[#This Row],[Patient Age]]&lt;=44,"30-44",Table1[[#This Row],[Patient Age]]&lt;=59,"45-59",Table1[[#This Row],[Patient Age]]&lt;=74,"60-74",TRUE,"75+")</f>
        <v>0-14</v>
      </c>
      <c r="P2674" t="str" cm="1">
        <f t="array" ref="P2674">_xlfn.IFS(Table1[[#This Row],[Patient Waittime]]&lt;=15,"0-15",Table1[[#This Row],[Patient Waittime]]&lt;=30,"16-30",Table1[[#This Row],[Patient Waittime]]&lt;=45,"31-45",Table1[[#This Row],[Patient Waittime]]&lt;=60,"46-60",TRUE,"60+")</f>
        <v>31-45</v>
      </c>
      <c r="Q2674">
        <f>--(Table1[[#This Row],[Patient Waittime]]&lt;=30)</f>
        <v>0</v>
      </c>
      <c r="R2674">
        <f>--Table1[[#This Row],[Patient Admission Flag]]</f>
        <v>0</v>
      </c>
      <c r="S2674">
        <f>--AND(Table1[[#This Row],[WithinTarget]]=1,Table1[[#This Row],[Patient Satisfaction Score]]&gt;=7)</f>
        <v>0</v>
      </c>
      <c r="T2674" t="str">
        <f>IF(LEFT(Table1[[#This Row],[Patient Gender]],1)="F","Female","Male")</f>
        <v>Female</v>
      </c>
    </row>
    <row r="2675" spans="1:20" x14ac:dyDescent="0.3">
      <c r="A2675" t="s">
        <v>2779</v>
      </c>
      <c r="B2675" s="1">
        <v>45079.01666666667</v>
      </c>
      <c r="C2675" t="s">
        <v>13</v>
      </c>
      <c r="D2675">
        <v>16</v>
      </c>
      <c r="E2675" t="s">
        <v>10</v>
      </c>
      <c r="F2675" t="s">
        <v>11</v>
      </c>
      <c r="G2675" t="b">
        <v>0</v>
      </c>
      <c r="I2675">
        <v>32</v>
      </c>
      <c r="J2675" t="b">
        <v>0</v>
      </c>
      <c r="K2675">
        <f>YEAR(Table1[[#This Row],[Patient Admission Date]])</f>
        <v>2023</v>
      </c>
      <c r="L2675" t="str">
        <f>TEXT(Table1[[#This Row],[Patient Admission Date]],"mmm")</f>
        <v>Jun</v>
      </c>
      <c r="M2675" t="str">
        <f>TEXT(Table1[[#This Row],[Patient Admission Date]],"ddd")</f>
        <v>Fri</v>
      </c>
      <c r="N2675" t="str">
        <f>TEXT(INT(HOUR(Table1[[#This Row],[Patient Admission Date]])/3)*3,"00")&amp;"-"&amp;TEXT(INT(HOUR(Table1[[#This Row],[Patient Admission Date]])/3)*3+3,"00")</f>
        <v>00-03</v>
      </c>
      <c r="O2675" t="str" cm="1">
        <f t="array" ref="O2675">_xlfn.IFS(Table1[[#This Row],[Patient Age]]&lt;=14,"0-14",Table1[[#This Row],[Patient Age]]&lt;=29,"15-29",Table1[[#This Row],[Patient Age]]&lt;=44,"30-44",Table1[[#This Row],[Patient Age]]&lt;=59,"45-59",Table1[[#This Row],[Patient Age]]&lt;=74,"60-74",TRUE,"75+")</f>
        <v>15-29</v>
      </c>
      <c r="P2675" t="str" cm="1">
        <f t="array" ref="P2675">_xlfn.IFS(Table1[[#This Row],[Patient Waittime]]&lt;=15,"0-15",Table1[[#This Row],[Patient Waittime]]&lt;=30,"16-30",Table1[[#This Row],[Patient Waittime]]&lt;=45,"31-45",Table1[[#This Row],[Patient Waittime]]&lt;=60,"46-60",TRUE,"60+")</f>
        <v>31-45</v>
      </c>
      <c r="Q2675">
        <f>--(Table1[[#This Row],[Patient Waittime]]&lt;=30)</f>
        <v>0</v>
      </c>
      <c r="R2675">
        <f>--Table1[[#This Row],[Patient Admission Flag]]</f>
        <v>0</v>
      </c>
      <c r="S2675">
        <f>--AND(Table1[[#This Row],[WithinTarget]]=1,Table1[[#This Row],[Patient Satisfaction Score]]&gt;=7)</f>
        <v>0</v>
      </c>
      <c r="T2675" t="str">
        <f>IF(LEFT(Table1[[#This Row],[Patient Gender]],1)="F","Female","Male")</f>
        <v>Female</v>
      </c>
    </row>
    <row r="2676" spans="1:20" x14ac:dyDescent="0.3">
      <c r="A2676" t="s">
        <v>2780</v>
      </c>
      <c r="B2676" s="1">
        <v>45229.668749999997</v>
      </c>
      <c r="C2676" t="s">
        <v>13</v>
      </c>
      <c r="D2676">
        <v>27</v>
      </c>
      <c r="E2676" t="s">
        <v>10</v>
      </c>
      <c r="F2676" t="s">
        <v>11</v>
      </c>
      <c r="G2676" t="b">
        <v>0</v>
      </c>
      <c r="I2676">
        <v>40</v>
      </c>
      <c r="J2676" t="b">
        <v>0</v>
      </c>
      <c r="K2676">
        <f>YEAR(Table1[[#This Row],[Patient Admission Date]])</f>
        <v>2023</v>
      </c>
      <c r="L2676" t="str">
        <f>TEXT(Table1[[#This Row],[Patient Admission Date]],"mmm")</f>
        <v>Oct</v>
      </c>
      <c r="M2676" t="str">
        <f>TEXT(Table1[[#This Row],[Patient Admission Date]],"ddd")</f>
        <v>Mon</v>
      </c>
      <c r="N2676" t="str">
        <f>TEXT(INT(HOUR(Table1[[#This Row],[Patient Admission Date]])/3)*3,"00")&amp;"-"&amp;TEXT(INT(HOUR(Table1[[#This Row],[Patient Admission Date]])/3)*3+3,"00")</f>
        <v>15-18</v>
      </c>
      <c r="O2676" t="str" cm="1">
        <f t="array" ref="O2676">_xlfn.IFS(Table1[[#This Row],[Patient Age]]&lt;=14,"0-14",Table1[[#This Row],[Patient Age]]&lt;=29,"15-29",Table1[[#This Row],[Patient Age]]&lt;=44,"30-44",Table1[[#This Row],[Patient Age]]&lt;=59,"45-59",Table1[[#This Row],[Patient Age]]&lt;=74,"60-74",TRUE,"75+")</f>
        <v>15-29</v>
      </c>
      <c r="P2676" t="str" cm="1">
        <f t="array" ref="P2676">_xlfn.IFS(Table1[[#This Row],[Patient Waittime]]&lt;=15,"0-15",Table1[[#This Row],[Patient Waittime]]&lt;=30,"16-30",Table1[[#This Row],[Patient Waittime]]&lt;=45,"31-45",Table1[[#This Row],[Patient Waittime]]&lt;=60,"46-60",TRUE,"60+")</f>
        <v>31-45</v>
      </c>
      <c r="Q2676">
        <f>--(Table1[[#This Row],[Patient Waittime]]&lt;=30)</f>
        <v>0</v>
      </c>
      <c r="R2676">
        <f>--Table1[[#This Row],[Patient Admission Flag]]</f>
        <v>0</v>
      </c>
      <c r="S2676">
        <f>--AND(Table1[[#This Row],[WithinTarget]]=1,Table1[[#This Row],[Patient Satisfaction Score]]&gt;=7)</f>
        <v>0</v>
      </c>
      <c r="T2676" t="str">
        <f>IF(LEFT(Table1[[#This Row],[Patient Gender]],1)="F","Female","Male")</f>
        <v>Female</v>
      </c>
    </row>
    <row r="2677" spans="1:20" x14ac:dyDescent="0.3">
      <c r="A2677" t="s">
        <v>2781</v>
      </c>
      <c r="B2677" s="1">
        <v>45339.279166666667</v>
      </c>
      <c r="C2677" t="s">
        <v>13</v>
      </c>
      <c r="D2677">
        <v>47</v>
      </c>
      <c r="E2677" t="s">
        <v>10</v>
      </c>
      <c r="F2677" t="s">
        <v>11</v>
      </c>
      <c r="G2677" t="b">
        <v>0</v>
      </c>
      <c r="I2677">
        <v>45</v>
      </c>
      <c r="J2677" t="b">
        <v>0</v>
      </c>
      <c r="K2677">
        <f>YEAR(Table1[[#This Row],[Patient Admission Date]])</f>
        <v>2024</v>
      </c>
      <c r="L2677" t="str">
        <f>TEXT(Table1[[#This Row],[Patient Admission Date]],"mmm")</f>
        <v>Feb</v>
      </c>
      <c r="M2677" t="str">
        <f>TEXT(Table1[[#This Row],[Patient Admission Date]],"ddd")</f>
        <v>Sat</v>
      </c>
      <c r="N2677" t="str">
        <f>TEXT(INT(HOUR(Table1[[#This Row],[Patient Admission Date]])/3)*3,"00")&amp;"-"&amp;TEXT(INT(HOUR(Table1[[#This Row],[Patient Admission Date]])/3)*3+3,"00")</f>
        <v>06-09</v>
      </c>
      <c r="O2677" t="str" cm="1">
        <f t="array" ref="O2677">_xlfn.IFS(Table1[[#This Row],[Patient Age]]&lt;=14,"0-14",Table1[[#This Row],[Patient Age]]&lt;=29,"15-29",Table1[[#This Row],[Patient Age]]&lt;=44,"30-44",Table1[[#This Row],[Patient Age]]&lt;=59,"45-59",Table1[[#This Row],[Patient Age]]&lt;=74,"60-74",TRUE,"75+")</f>
        <v>45-59</v>
      </c>
      <c r="P2677" t="str" cm="1">
        <f t="array" ref="P2677">_xlfn.IFS(Table1[[#This Row],[Patient Waittime]]&lt;=15,"0-15",Table1[[#This Row],[Patient Waittime]]&lt;=30,"16-30",Table1[[#This Row],[Patient Waittime]]&lt;=45,"31-45",Table1[[#This Row],[Patient Waittime]]&lt;=60,"46-60",TRUE,"60+")</f>
        <v>31-45</v>
      </c>
      <c r="Q2677">
        <f>--(Table1[[#This Row],[Patient Waittime]]&lt;=30)</f>
        <v>0</v>
      </c>
      <c r="R2677">
        <f>--Table1[[#This Row],[Patient Admission Flag]]</f>
        <v>0</v>
      </c>
      <c r="S2677">
        <f>--AND(Table1[[#This Row],[WithinTarget]]=1,Table1[[#This Row],[Patient Satisfaction Score]]&gt;=7)</f>
        <v>0</v>
      </c>
      <c r="T2677" t="str">
        <f>IF(LEFT(Table1[[#This Row],[Patient Gender]],1)="F","Female","Male")</f>
        <v>Female</v>
      </c>
    </row>
    <row r="2678" spans="1:20" x14ac:dyDescent="0.3">
      <c r="A2678" t="s">
        <v>2782</v>
      </c>
      <c r="B2678" s="1">
        <v>45067.65625</v>
      </c>
      <c r="C2678" t="s">
        <v>13</v>
      </c>
      <c r="D2678">
        <v>67</v>
      </c>
      <c r="E2678" t="s">
        <v>10</v>
      </c>
      <c r="F2678" t="s">
        <v>11</v>
      </c>
      <c r="G2678" t="b">
        <v>0</v>
      </c>
      <c r="I2678">
        <v>49</v>
      </c>
      <c r="J2678" t="b">
        <v>0</v>
      </c>
      <c r="K2678">
        <f>YEAR(Table1[[#This Row],[Patient Admission Date]])</f>
        <v>2023</v>
      </c>
      <c r="L2678" t="str">
        <f>TEXT(Table1[[#This Row],[Patient Admission Date]],"mmm")</f>
        <v>May</v>
      </c>
      <c r="M2678" t="str">
        <f>TEXT(Table1[[#This Row],[Patient Admission Date]],"ddd")</f>
        <v>Sun</v>
      </c>
      <c r="N2678" t="str">
        <f>TEXT(INT(HOUR(Table1[[#This Row],[Patient Admission Date]])/3)*3,"00")&amp;"-"&amp;TEXT(INT(HOUR(Table1[[#This Row],[Patient Admission Date]])/3)*3+3,"00")</f>
        <v>15-18</v>
      </c>
      <c r="O2678" t="str" cm="1">
        <f t="array" ref="O2678">_xlfn.IFS(Table1[[#This Row],[Patient Age]]&lt;=14,"0-14",Table1[[#This Row],[Patient Age]]&lt;=29,"15-29",Table1[[#This Row],[Patient Age]]&lt;=44,"30-44",Table1[[#This Row],[Patient Age]]&lt;=59,"45-59",Table1[[#This Row],[Patient Age]]&lt;=74,"60-74",TRUE,"75+")</f>
        <v>60-74</v>
      </c>
      <c r="P2678" t="str" cm="1">
        <f t="array" ref="P2678">_xlfn.IFS(Table1[[#This Row],[Patient Waittime]]&lt;=15,"0-15",Table1[[#This Row],[Patient Waittime]]&lt;=30,"16-30",Table1[[#This Row],[Patient Waittime]]&lt;=45,"31-45",Table1[[#This Row],[Patient Waittime]]&lt;=60,"46-60",TRUE,"60+")</f>
        <v>46-60</v>
      </c>
      <c r="Q2678">
        <f>--(Table1[[#This Row],[Patient Waittime]]&lt;=30)</f>
        <v>0</v>
      </c>
      <c r="R2678">
        <f>--Table1[[#This Row],[Patient Admission Flag]]</f>
        <v>0</v>
      </c>
      <c r="S2678">
        <f>--AND(Table1[[#This Row],[WithinTarget]]=1,Table1[[#This Row],[Patient Satisfaction Score]]&gt;=7)</f>
        <v>0</v>
      </c>
      <c r="T2678" t="str">
        <f>IF(LEFT(Table1[[#This Row],[Patient Gender]],1)="F","Female","Male")</f>
        <v>Female</v>
      </c>
    </row>
    <row r="2679" spans="1:20" x14ac:dyDescent="0.3">
      <c r="A2679" t="s">
        <v>2783</v>
      </c>
      <c r="B2679" s="1">
        <v>45494.654861111114</v>
      </c>
      <c r="C2679" t="s">
        <v>13</v>
      </c>
      <c r="D2679">
        <v>43</v>
      </c>
      <c r="E2679" t="s">
        <v>10</v>
      </c>
      <c r="F2679" t="s">
        <v>11</v>
      </c>
      <c r="G2679" t="b">
        <v>0</v>
      </c>
      <c r="I2679">
        <v>53</v>
      </c>
      <c r="J2679" t="b">
        <v>0</v>
      </c>
      <c r="K2679">
        <f>YEAR(Table1[[#This Row],[Patient Admission Date]])</f>
        <v>2024</v>
      </c>
      <c r="L2679" t="str">
        <f>TEXT(Table1[[#This Row],[Patient Admission Date]],"mmm")</f>
        <v>Jul</v>
      </c>
      <c r="M2679" t="str">
        <f>TEXT(Table1[[#This Row],[Patient Admission Date]],"ddd")</f>
        <v>Sun</v>
      </c>
      <c r="N2679" t="str">
        <f>TEXT(INT(HOUR(Table1[[#This Row],[Patient Admission Date]])/3)*3,"00")&amp;"-"&amp;TEXT(INT(HOUR(Table1[[#This Row],[Patient Admission Date]])/3)*3+3,"00")</f>
        <v>15-18</v>
      </c>
      <c r="O2679" t="str" cm="1">
        <f t="array" ref="O2679">_xlfn.IFS(Table1[[#This Row],[Patient Age]]&lt;=14,"0-14",Table1[[#This Row],[Patient Age]]&lt;=29,"15-29",Table1[[#This Row],[Patient Age]]&lt;=44,"30-44",Table1[[#This Row],[Patient Age]]&lt;=59,"45-59",Table1[[#This Row],[Patient Age]]&lt;=74,"60-74",TRUE,"75+")</f>
        <v>30-44</v>
      </c>
      <c r="P2679" t="str" cm="1">
        <f t="array" ref="P2679">_xlfn.IFS(Table1[[#This Row],[Patient Waittime]]&lt;=15,"0-15",Table1[[#This Row],[Patient Waittime]]&lt;=30,"16-30",Table1[[#This Row],[Patient Waittime]]&lt;=45,"31-45",Table1[[#This Row],[Patient Waittime]]&lt;=60,"46-60",TRUE,"60+")</f>
        <v>46-60</v>
      </c>
      <c r="Q2679">
        <f>--(Table1[[#This Row],[Patient Waittime]]&lt;=30)</f>
        <v>0</v>
      </c>
      <c r="R2679">
        <f>--Table1[[#This Row],[Patient Admission Flag]]</f>
        <v>0</v>
      </c>
      <c r="S2679">
        <f>--AND(Table1[[#This Row],[WithinTarget]]=1,Table1[[#This Row],[Patient Satisfaction Score]]&gt;=7)</f>
        <v>0</v>
      </c>
      <c r="T2679" t="str">
        <f>IF(LEFT(Table1[[#This Row],[Patient Gender]],1)="F","Female","Male")</f>
        <v>Female</v>
      </c>
    </row>
    <row r="2680" spans="1:20" x14ac:dyDescent="0.3">
      <c r="A2680" t="s">
        <v>2784</v>
      </c>
      <c r="B2680" s="1">
        <v>45142.947916666664</v>
      </c>
      <c r="C2680" t="s">
        <v>13</v>
      </c>
      <c r="D2680">
        <v>9</v>
      </c>
      <c r="E2680" t="s">
        <v>10</v>
      </c>
      <c r="F2680" t="s">
        <v>11</v>
      </c>
      <c r="G2680" t="b">
        <v>0</v>
      </c>
      <c r="I2680">
        <v>60</v>
      </c>
      <c r="J2680" t="b">
        <v>0</v>
      </c>
      <c r="K2680">
        <f>YEAR(Table1[[#This Row],[Patient Admission Date]])</f>
        <v>2023</v>
      </c>
      <c r="L2680" t="str">
        <f>TEXT(Table1[[#This Row],[Patient Admission Date]],"mmm")</f>
        <v>Aug</v>
      </c>
      <c r="M2680" t="str">
        <f>TEXT(Table1[[#This Row],[Patient Admission Date]],"ddd")</f>
        <v>Fri</v>
      </c>
      <c r="N2680" t="str">
        <f>TEXT(INT(HOUR(Table1[[#This Row],[Patient Admission Date]])/3)*3,"00")&amp;"-"&amp;TEXT(INT(HOUR(Table1[[#This Row],[Patient Admission Date]])/3)*3+3,"00")</f>
        <v>21-24</v>
      </c>
      <c r="O2680" t="str" cm="1">
        <f t="array" ref="O2680">_xlfn.IFS(Table1[[#This Row],[Patient Age]]&lt;=14,"0-14",Table1[[#This Row],[Patient Age]]&lt;=29,"15-29",Table1[[#This Row],[Patient Age]]&lt;=44,"30-44",Table1[[#This Row],[Patient Age]]&lt;=59,"45-59",Table1[[#This Row],[Patient Age]]&lt;=74,"60-74",TRUE,"75+")</f>
        <v>0-14</v>
      </c>
      <c r="P2680" t="str" cm="1">
        <f t="array" ref="P2680">_xlfn.IFS(Table1[[#This Row],[Patient Waittime]]&lt;=15,"0-15",Table1[[#This Row],[Patient Waittime]]&lt;=30,"16-30",Table1[[#This Row],[Patient Waittime]]&lt;=45,"31-45",Table1[[#This Row],[Patient Waittime]]&lt;=60,"46-60",TRUE,"60+")</f>
        <v>46-60</v>
      </c>
      <c r="Q2680">
        <f>--(Table1[[#This Row],[Patient Waittime]]&lt;=30)</f>
        <v>0</v>
      </c>
      <c r="R2680">
        <f>--Table1[[#This Row],[Patient Admission Flag]]</f>
        <v>0</v>
      </c>
      <c r="S2680">
        <f>--AND(Table1[[#This Row],[WithinTarget]]=1,Table1[[#This Row],[Patient Satisfaction Score]]&gt;=7)</f>
        <v>0</v>
      </c>
      <c r="T2680" t="str">
        <f>IF(LEFT(Table1[[#This Row],[Patient Gender]],1)="F","Female","Male")</f>
        <v>Female</v>
      </c>
    </row>
    <row r="2681" spans="1:20" x14ac:dyDescent="0.3">
      <c r="A2681" t="s">
        <v>2785</v>
      </c>
      <c r="B2681" s="1">
        <v>45347.48541666667</v>
      </c>
      <c r="C2681" t="s">
        <v>13</v>
      </c>
      <c r="D2681">
        <v>49</v>
      </c>
      <c r="E2681" t="s">
        <v>10</v>
      </c>
      <c r="F2681" t="s">
        <v>11</v>
      </c>
      <c r="G2681" t="b">
        <v>0</v>
      </c>
      <c r="I2681">
        <v>13</v>
      </c>
      <c r="J2681" t="b">
        <v>0</v>
      </c>
      <c r="K2681">
        <f>YEAR(Table1[[#This Row],[Patient Admission Date]])</f>
        <v>2024</v>
      </c>
      <c r="L2681" t="str">
        <f>TEXT(Table1[[#This Row],[Patient Admission Date]],"mmm")</f>
        <v>Feb</v>
      </c>
      <c r="M2681" t="str">
        <f>TEXT(Table1[[#This Row],[Patient Admission Date]],"ddd")</f>
        <v>Sun</v>
      </c>
      <c r="N2681" t="str">
        <f>TEXT(INT(HOUR(Table1[[#This Row],[Patient Admission Date]])/3)*3,"00")&amp;"-"&amp;TEXT(INT(HOUR(Table1[[#This Row],[Patient Admission Date]])/3)*3+3,"00")</f>
        <v>09-12</v>
      </c>
      <c r="O2681" t="str" cm="1">
        <f t="array" ref="O2681">_xlfn.IFS(Table1[[#This Row],[Patient Age]]&lt;=14,"0-14",Table1[[#This Row],[Patient Age]]&lt;=29,"15-29",Table1[[#This Row],[Patient Age]]&lt;=44,"30-44",Table1[[#This Row],[Patient Age]]&lt;=59,"45-59",Table1[[#This Row],[Patient Age]]&lt;=74,"60-74",TRUE,"75+")</f>
        <v>45-59</v>
      </c>
      <c r="P2681" t="str" cm="1">
        <f t="array" ref="P2681">_xlfn.IFS(Table1[[#This Row],[Patient Waittime]]&lt;=15,"0-15",Table1[[#This Row],[Patient Waittime]]&lt;=30,"16-30",Table1[[#This Row],[Patient Waittime]]&lt;=45,"31-45",Table1[[#This Row],[Patient Waittime]]&lt;=60,"46-60",TRUE,"60+")</f>
        <v>0-15</v>
      </c>
      <c r="Q2681">
        <f>--(Table1[[#This Row],[Patient Waittime]]&lt;=30)</f>
        <v>1</v>
      </c>
      <c r="R2681">
        <f>--Table1[[#This Row],[Patient Admission Flag]]</f>
        <v>0</v>
      </c>
      <c r="S2681">
        <f>--AND(Table1[[#This Row],[WithinTarget]]=1,Table1[[#This Row],[Patient Satisfaction Score]]&gt;=7)</f>
        <v>0</v>
      </c>
      <c r="T2681" t="str">
        <f>IF(LEFT(Table1[[#This Row],[Patient Gender]],1)="F","Female","Male")</f>
        <v>Female</v>
      </c>
    </row>
    <row r="2682" spans="1:20" x14ac:dyDescent="0.3">
      <c r="A2682" t="s">
        <v>2786</v>
      </c>
      <c r="B2682" s="1">
        <v>45020.201388888891</v>
      </c>
      <c r="C2682" t="s">
        <v>13</v>
      </c>
      <c r="D2682">
        <v>29</v>
      </c>
      <c r="E2682" t="s">
        <v>10</v>
      </c>
      <c r="F2682" t="s">
        <v>11</v>
      </c>
      <c r="G2682" t="b">
        <v>0</v>
      </c>
      <c r="I2682">
        <v>16</v>
      </c>
      <c r="J2682" t="b">
        <v>0</v>
      </c>
      <c r="K2682">
        <f>YEAR(Table1[[#This Row],[Patient Admission Date]])</f>
        <v>2023</v>
      </c>
      <c r="L2682" t="str">
        <f>TEXT(Table1[[#This Row],[Patient Admission Date]],"mmm")</f>
        <v>Apr</v>
      </c>
      <c r="M2682" t="str">
        <f>TEXT(Table1[[#This Row],[Patient Admission Date]],"ddd")</f>
        <v>Tue</v>
      </c>
      <c r="N2682" t="str">
        <f>TEXT(INT(HOUR(Table1[[#This Row],[Patient Admission Date]])/3)*3,"00")&amp;"-"&amp;TEXT(INT(HOUR(Table1[[#This Row],[Patient Admission Date]])/3)*3+3,"00")</f>
        <v>03-06</v>
      </c>
      <c r="O2682" t="str" cm="1">
        <f t="array" ref="O2682">_xlfn.IFS(Table1[[#This Row],[Patient Age]]&lt;=14,"0-14",Table1[[#This Row],[Patient Age]]&lt;=29,"15-29",Table1[[#This Row],[Patient Age]]&lt;=44,"30-44",Table1[[#This Row],[Patient Age]]&lt;=59,"45-59",Table1[[#This Row],[Patient Age]]&lt;=74,"60-74",TRUE,"75+")</f>
        <v>15-29</v>
      </c>
      <c r="P2682" t="str" cm="1">
        <f t="array" ref="P2682">_xlfn.IFS(Table1[[#This Row],[Patient Waittime]]&lt;=15,"0-15",Table1[[#This Row],[Patient Waittime]]&lt;=30,"16-30",Table1[[#This Row],[Patient Waittime]]&lt;=45,"31-45",Table1[[#This Row],[Patient Waittime]]&lt;=60,"46-60",TRUE,"60+")</f>
        <v>16-30</v>
      </c>
      <c r="Q2682">
        <f>--(Table1[[#This Row],[Patient Waittime]]&lt;=30)</f>
        <v>1</v>
      </c>
      <c r="R2682">
        <f>--Table1[[#This Row],[Patient Admission Flag]]</f>
        <v>0</v>
      </c>
      <c r="S2682">
        <f>--AND(Table1[[#This Row],[WithinTarget]]=1,Table1[[#This Row],[Patient Satisfaction Score]]&gt;=7)</f>
        <v>0</v>
      </c>
      <c r="T2682" t="str">
        <f>IF(LEFT(Table1[[#This Row],[Patient Gender]],1)="F","Female","Male")</f>
        <v>Female</v>
      </c>
    </row>
    <row r="2683" spans="1:20" x14ac:dyDescent="0.3">
      <c r="A2683" t="s">
        <v>2787</v>
      </c>
      <c r="B2683" s="1">
        <v>45395.342361111114</v>
      </c>
      <c r="C2683" t="s">
        <v>13</v>
      </c>
      <c r="D2683">
        <v>2</v>
      </c>
      <c r="E2683" t="s">
        <v>10</v>
      </c>
      <c r="F2683" t="s">
        <v>11</v>
      </c>
      <c r="G2683" t="b">
        <v>0</v>
      </c>
      <c r="I2683">
        <v>25</v>
      </c>
      <c r="J2683" t="b">
        <v>0</v>
      </c>
      <c r="K2683">
        <f>YEAR(Table1[[#This Row],[Patient Admission Date]])</f>
        <v>2024</v>
      </c>
      <c r="L2683" t="str">
        <f>TEXT(Table1[[#This Row],[Patient Admission Date]],"mmm")</f>
        <v>Apr</v>
      </c>
      <c r="M2683" t="str">
        <f>TEXT(Table1[[#This Row],[Patient Admission Date]],"ddd")</f>
        <v>Sat</v>
      </c>
      <c r="N2683" t="str">
        <f>TEXT(INT(HOUR(Table1[[#This Row],[Patient Admission Date]])/3)*3,"00")&amp;"-"&amp;TEXT(INT(HOUR(Table1[[#This Row],[Patient Admission Date]])/3)*3+3,"00")</f>
        <v>06-09</v>
      </c>
      <c r="O2683" t="str" cm="1">
        <f t="array" ref="O2683">_xlfn.IFS(Table1[[#This Row],[Patient Age]]&lt;=14,"0-14",Table1[[#This Row],[Patient Age]]&lt;=29,"15-29",Table1[[#This Row],[Patient Age]]&lt;=44,"30-44",Table1[[#This Row],[Patient Age]]&lt;=59,"45-59",Table1[[#This Row],[Patient Age]]&lt;=74,"60-74",TRUE,"75+")</f>
        <v>0-14</v>
      </c>
      <c r="P2683" t="str" cm="1">
        <f t="array" ref="P2683">_xlfn.IFS(Table1[[#This Row],[Patient Waittime]]&lt;=15,"0-15",Table1[[#This Row],[Patient Waittime]]&lt;=30,"16-30",Table1[[#This Row],[Patient Waittime]]&lt;=45,"31-45",Table1[[#This Row],[Patient Waittime]]&lt;=60,"46-60",TRUE,"60+")</f>
        <v>16-30</v>
      </c>
      <c r="Q2683">
        <f>--(Table1[[#This Row],[Patient Waittime]]&lt;=30)</f>
        <v>1</v>
      </c>
      <c r="R2683">
        <f>--Table1[[#This Row],[Patient Admission Flag]]</f>
        <v>0</v>
      </c>
      <c r="S2683">
        <f>--AND(Table1[[#This Row],[WithinTarget]]=1,Table1[[#This Row],[Patient Satisfaction Score]]&gt;=7)</f>
        <v>0</v>
      </c>
      <c r="T2683" t="str">
        <f>IF(LEFT(Table1[[#This Row],[Patient Gender]],1)="F","Female","Male")</f>
        <v>Female</v>
      </c>
    </row>
    <row r="2684" spans="1:20" x14ac:dyDescent="0.3">
      <c r="A2684" t="s">
        <v>2788</v>
      </c>
      <c r="B2684" s="1">
        <v>45487.878472222219</v>
      </c>
      <c r="C2684" t="s">
        <v>13</v>
      </c>
      <c r="D2684">
        <v>63</v>
      </c>
      <c r="E2684" t="s">
        <v>10</v>
      </c>
      <c r="F2684" t="s">
        <v>11</v>
      </c>
      <c r="G2684" t="b">
        <v>0</v>
      </c>
      <c r="I2684">
        <v>26</v>
      </c>
      <c r="J2684" t="b">
        <v>0</v>
      </c>
      <c r="K2684">
        <f>YEAR(Table1[[#This Row],[Patient Admission Date]])</f>
        <v>2024</v>
      </c>
      <c r="L2684" t="str">
        <f>TEXT(Table1[[#This Row],[Patient Admission Date]],"mmm")</f>
        <v>Jul</v>
      </c>
      <c r="M2684" t="str">
        <f>TEXT(Table1[[#This Row],[Patient Admission Date]],"ddd")</f>
        <v>Sun</v>
      </c>
      <c r="N2684" t="str">
        <f>TEXT(INT(HOUR(Table1[[#This Row],[Patient Admission Date]])/3)*3,"00")&amp;"-"&amp;TEXT(INT(HOUR(Table1[[#This Row],[Patient Admission Date]])/3)*3+3,"00")</f>
        <v>21-24</v>
      </c>
      <c r="O2684" t="str" cm="1">
        <f t="array" ref="O2684">_xlfn.IFS(Table1[[#This Row],[Patient Age]]&lt;=14,"0-14",Table1[[#This Row],[Patient Age]]&lt;=29,"15-29",Table1[[#This Row],[Patient Age]]&lt;=44,"30-44",Table1[[#This Row],[Patient Age]]&lt;=59,"45-59",Table1[[#This Row],[Patient Age]]&lt;=74,"60-74",TRUE,"75+")</f>
        <v>60-74</v>
      </c>
      <c r="P2684" t="str" cm="1">
        <f t="array" ref="P2684">_xlfn.IFS(Table1[[#This Row],[Patient Waittime]]&lt;=15,"0-15",Table1[[#This Row],[Patient Waittime]]&lt;=30,"16-30",Table1[[#This Row],[Patient Waittime]]&lt;=45,"31-45",Table1[[#This Row],[Patient Waittime]]&lt;=60,"46-60",TRUE,"60+")</f>
        <v>16-30</v>
      </c>
      <c r="Q2684">
        <f>--(Table1[[#This Row],[Patient Waittime]]&lt;=30)</f>
        <v>1</v>
      </c>
      <c r="R2684">
        <f>--Table1[[#This Row],[Patient Admission Flag]]</f>
        <v>0</v>
      </c>
      <c r="S2684">
        <f>--AND(Table1[[#This Row],[WithinTarget]]=1,Table1[[#This Row],[Patient Satisfaction Score]]&gt;=7)</f>
        <v>0</v>
      </c>
      <c r="T2684" t="str">
        <f>IF(LEFT(Table1[[#This Row],[Patient Gender]],1)="F","Female","Male")</f>
        <v>Female</v>
      </c>
    </row>
    <row r="2685" spans="1:20" x14ac:dyDescent="0.3">
      <c r="A2685" t="s">
        <v>2789</v>
      </c>
      <c r="B2685" s="1">
        <v>45446.03402777778</v>
      </c>
      <c r="C2685" t="s">
        <v>13</v>
      </c>
      <c r="D2685">
        <v>18</v>
      </c>
      <c r="E2685" t="s">
        <v>10</v>
      </c>
      <c r="F2685" t="s">
        <v>11</v>
      </c>
      <c r="G2685" t="b">
        <v>0</v>
      </c>
      <c r="I2685">
        <v>35</v>
      </c>
      <c r="J2685" t="b">
        <v>0</v>
      </c>
      <c r="K2685">
        <f>YEAR(Table1[[#This Row],[Patient Admission Date]])</f>
        <v>2024</v>
      </c>
      <c r="L2685" t="str">
        <f>TEXT(Table1[[#This Row],[Patient Admission Date]],"mmm")</f>
        <v>Jun</v>
      </c>
      <c r="M2685" t="str">
        <f>TEXT(Table1[[#This Row],[Patient Admission Date]],"ddd")</f>
        <v>Mon</v>
      </c>
      <c r="N2685" t="str">
        <f>TEXT(INT(HOUR(Table1[[#This Row],[Patient Admission Date]])/3)*3,"00")&amp;"-"&amp;TEXT(INT(HOUR(Table1[[#This Row],[Patient Admission Date]])/3)*3+3,"00")</f>
        <v>00-03</v>
      </c>
      <c r="O2685" t="str" cm="1">
        <f t="array" ref="O2685">_xlfn.IFS(Table1[[#This Row],[Patient Age]]&lt;=14,"0-14",Table1[[#This Row],[Patient Age]]&lt;=29,"15-29",Table1[[#This Row],[Patient Age]]&lt;=44,"30-44",Table1[[#This Row],[Patient Age]]&lt;=59,"45-59",Table1[[#This Row],[Patient Age]]&lt;=74,"60-74",TRUE,"75+")</f>
        <v>15-29</v>
      </c>
      <c r="P2685" t="str" cm="1">
        <f t="array" ref="P2685">_xlfn.IFS(Table1[[#This Row],[Patient Waittime]]&lt;=15,"0-15",Table1[[#This Row],[Patient Waittime]]&lt;=30,"16-30",Table1[[#This Row],[Patient Waittime]]&lt;=45,"31-45",Table1[[#This Row],[Patient Waittime]]&lt;=60,"46-60",TRUE,"60+")</f>
        <v>31-45</v>
      </c>
      <c r="Q2685">
        <f>--(Table1[[#This Row],[Patient Waittime]]&lt;=30)</f>
        <v>0</v>
      </c>
      <c r="R2685">
        <f>--Table1[[#This Row],[Patient Admission Flag]]</f>
        <v>0</v>
      </c>
      <c r="S2685">
        <f>--AND(Table1[[#This Row],[WithinTarget]]=1,Table1[[#This Row],[Patient Satisfaction Score]]&gt;=7)</f>
        <v>0</v>
      </c>
      <c r="T2685" t="str">
        <f>IF(LEFT(Table1[[#This Row],[Patient Gender]],1)="F","Female","Male")</f>
        <v>Female</v>
      </c>
    </row>
    <row r="2686" spans="1:20" x14ac:dyDescent="0.3">
      <c r="A2686" t="s">
        <v>2790</v>
      </c>
      <c r="B2686" s="1">
        <v>45454.882638888892</v>
      </c>
      <c r="C2686" t="s">
        <v>13</v>
      </c>
      <c r="D2686">
        <v>32</v>
      </c>
      <c r="E2686" t="s">
        <v>10</v>
      </c>
      <c r="F2686" t="s">
        <v>11</v>
      </c>
      <c r="G2686" t="b">
        <v>0</v>
      </c>
      <c r="I2686">
        <v>37</v>
      </c>
      <c r="J2686" t="b">
        <v>0</v>
      </c>
      <c r="K2686">
        <f>YEAR(Table1[[#This Row],[Patient Admission Date]])</f>
        <v>2024</v>
      </c>
      <c r="L2686" t="str">
        <f>TEXT(Table1[[#This Row],[Patient Admission Date]],"mmm")</f>
        <v>Jun</v>
      </c>
      <c r="M2686" t="str">
        <f>TEXT(Table1[[#This Row],[Patient Admission Date]],"ddd")</f>
        <v>Tue</v>
      </c>
      <c r="N2686" t="str">
        <f>TEXT(INT(HOUR(Table1[[#This Row],[Patient Admission Date]])/3)*3,"00")&amp;"-"&amp;TEXT(INT(HOUR(Table1[[#This Row],[Patient Admission Date]])/3)*3+3,"00")</f>
        <v>21-24</v>
      </c>
      <c r="O2686" t="str" cm="1">
        <f t="array" ref="O2686">_xlfn.IFS(Table1[[#This Row],[Patient Age]]&lt;=14,"0-14",Table1[[#This Row],[Patient Age]]&lt;=29,"15-29",Table1[[#This Row],[Patient Age]]&lt;=44,"30-44",Table1[[#This Row],[Patient Age]]&lt;=59,"45-59",Table1[[#This Row],[Patient Age]]&lt;=74,"60-74",TRUE,"75+")</f>
        <v>30-44</v>
      </c>
      <c r="P2686" t="str" cm="1">
        <f t="array" ref="P2686">_xlfn.IFS(Table1[[#This Row],[Patient Waittime]]&lt;=15,"0-15",Table1[[#This Row],[Patient Waittime]]&lt;=30,"16-30",Table1[[#This Row],[Patient Waittime]]&lt;=45,"31-45",Table1[[#This Row],[Patient Waittime]]&lt;=60,"46-60",TRUE,"60+")</f>
        <v>31-45</v>
      </c>
      <c r="Q2686">
        <f>--(Table1[[#This Row],[Patient Waittime]]&lt;=30)</f>
        <v>0</v>
      </c>
      <c r="R2686">
        <f>--Table1[[#This Row],[Patient Admission Flag]]</f>
        <v>0</v>
      </c>
      <c r="S2686">
        <f>--AND(Table1[[#This Row],[WithinTarget]]=1,Table1[[#This Row],[Patient Satisfaction Score]]&gt;=7)</f>
        <v>0</v>
      </c>
      <c r="T2686" t="str">
        <f>IF(LEFT(Table1[[#This Row],[Patient Gender]],1)="F","Female","Male")</f>
        <v>Female</v>
      </c>
    </row>
    <row r="2687" spans="1:20" x14ac:dyDescent="0.3">
      <c r="A2687" t="s">
        <v>2791</v>
      </c>
      <c r="B2687" s="1">
        <v>45253.576388888891</v>
      </c>
      <c r="C2687" t="s">
        <v>13</v>
      </c>
      <c r="D2687">
        <v>61</v>
      </c>
      <c r="E2687" t="s">
        <v>10</v>
      </c>
      <c r="F2687" t="s">
        <v>11</v>
      </c>
      <c r="G2687" t="b">
        <v>0</v>
      </c>
      <c r="I2687">
        <v>41</v>
      </c>
      <c r="J2687" t="b">
        <v>0</v>
      </c>
      <c r="K2687">
        <f>YEAR(Table1[[#This Row],[Patient Admission Date]])</f>
        <v>2023</v>
      </c>
      <c r="L2687" t="str">
        <f>TEXT(Table1[[#This Row],[Patient Admission Date]],"mmm")</f>
        <v>Nov</v>
      </c>
      <c r="M2687" t="str">
        <f>TEXT(Table1[[#This Row],[Patient Admission Date]],"ddd")</f>
        <v>Thu</v>
      </c>
      <c r="N2687" t="str">
        <f>TEXT(INT(HOUR(Table1[[#This Row],[Patient Admission Date]])/3)*3,"00")&amp;"-"&amp;TEXT(INT(HOUR(Table1[[#This Row],[Patient Admission Date]])/3)*3+3,"00")</f>
        <v>12-15</v>
      </c>
      <c r="O2687" t="str" cm="1">
        <f t="array" ref="O2687">_xlfn.IFS(Table1[[#This Row],[Patient Age]]&lt;=14,"0-14",Table1[[#This Row],[Patient Age]]&lt;=29,"15-29",Table1[[#This Row],[Patient Age]]&lt;=44,"30-44",Table1[[#This Row],[Patient Age]]&lt;=59,"45-59",Table1[[#This Row],[Patient Age]]&lt;=74,"60-74",TRUE,"75+")</f>
        <v>60-74</v>
      </c>
      <c r="P2687" t="str" cm="1">
        <f t="array" ref="P2687">_xlfn.IFS(Table1[[#This Row],[Patient Waittime]]&lt;=15,"0-15",Table1[[#This Row],[Patient Waittime]]&lt;=30,"16-30",Table1[[#This Row],[Patient Waittime]]&lt;=45,"31-45",Table1[[#This Row],[Patient Waittime]]&lt;=60,"46-60",TRUE,"60+")</f>
        <v>31-45</v>
      </c>
      <c r="Q2687">
        <f>--(Table1[[#This Row],[Patient Waittime]]&lt;=30)</f>
        <v>0</v>
      </c>
      <c r="R2687">
        <f>--Table1[[#This Row],[Patient Admission Flag]]</f>
        <v>0</v>
      </c>
      <c r="S2687">
        <f>--AND(Table1[[#This Row],[WithinTarget]]=1,Table1[[#This Row],[Patient Satisfaction Score]]&gt;=7)</f>
        <v>0</v>
      </c>
      <c r="T2687" t="str">
        <f>IF(LEFT(Table1[[#This Row],[Patient Gender]],1)="F","Female","Male")</f>
        <v>Female</v>
      </c>
    </row>
    <row r="2688" spans="1:20" x14ac:dyDescent="0.3">
      <c r="A2688" t="s">
        <v>2792</v>
      </c>
      <c r="B2688" s="1">
        <v>45422.132638888892</v>
      </c>
      <c r="C2688" t="s">
        <v>13</v>
      </c>
      <c r="D2688">
        <v>75</v>
      </c>
      <c r="E2688" t="s">
        <v>10</v>
      </c>
      <c r="F2688" t="s">
        <v>11</v>
      </c>
      <c r="G2688" t="b">
        <v>0</v>
      </c>
      <c r="I2688">
        <v>45</v>
      </c>
      <c r="J2688" t="b">
        <v>0</v>
      </c>
      <c r="K2688">
        <f>YEAR(Table1[[#This Row],[Patient Admission Date]])</f>
        <v>2024</v>
      </c>
      <c r="L2688" t="str">
        <f>TEXT(Table1[[#This Row],[Patient Admission Date]],"mmm")</f>
        <v>May</v>
      </c>
      <c r="M2688" t="str">
        <f>TEXT(Table1[[#This Row],[Patient Admission Date]],"ddd")</f>
        <v>Fri</v>
      </c>
      <c r="N2688" t="str">
        <f>TEXT(INT(HOUR(Table1[[#This Row],[Patient Admission Date]])/3)*3,"00")&amp;"-"&amp;TEXT(INT(HOUR(Table1[[#This Row],[Patient Admission Date]])/3)*3+3,"00")</f>
        <v>03-06</v>
      </c>
      <c r="O2688" t="str" cm="1">
        <f t="array" ref="O2688">_xlfn.IFS(Table1[[#This Row],[Patient Age]]&lt;=14,"0-14",Table1[[#This Row],[Patient Age]]&lt;=29,"15-29",Table1[[#This Row],[Patient Age]]&lt;=44,"30-44",Table1[[#This Row],[Patient Age]]&lt;=59,"45-59",Table1[[#This Row],[Patient Age]]&lt;=74,"60-74",TRUE,"75+")</f>
        <v>75+</v>
      </c>
      <c r="P2688" t="str" cm="1">
        <f t="array" ref="P2688">_xlfn.IFS(Table1[[#This Row],[Patient Waittime]]&lt;=15,"0-15",Table1[[#This Row],[Patient Waittime]]&lt;=30,"16-30",Table1[[#This Row],[Patient Waittime]]&lt;=45,"31-45",Table1[[#This Row],[Patient Waittime]]&lt;=60,"46-60",TRUE,"60+")</f>
        <v>31-45</v>
      </c>
      <c r="Q2688">
        <f>--(Table1[[#This Row],[Patient Waittime]]&lt;=30)</f>
        <v>0</v>
      </c>
      <c r="R2688">
        <f>--Table1[[#This Row],[Patient Admission Flag]]</f>
        <v>0</v>
      </c>
      <c r="S2688">
        <f>--AND(Table1[[#This Row],[WithinTarget]]=1,Table1[[#This Row],[Patient Satisfaction Score]]&gt;=7)</f>
        <v>0</v>
      </c>
      <c r="T2688" t="str">
        <f>IF(LEFT(Table1[[#This Row],[Patient Gender]],1)="F","Female","Male")</f>
        <v>Female</v>
      </c>
    </row>
    <row r="2689" spans="1:20" x14ac:dyDescent="0.3">
      <c r="A2689" t="s">
        <v>2793</v>
      </c>
      <c r="B2689" s="1">
        <v>45228.09097222222</v>
      </c>
      <c r="C2689" t="s">
        <v>13</v>
      </c>
      <c r="D2689">
        <v>32</v>
      </c>
      <c r="E2689" t="s">
        <v>10</v>
      </c>
      <c r="F2689" t="s">
        <v>11</v>
      </c>
      <c r="G2689" t="b">
        <v>0</v>
      </c>
      <c r="I2689">
        <v>52</v>
      </c>
      <c r="J2689" t="b">
        <v>0</v>
      </c>
      <c r="K2689">
        <f>YEAR(Table1[[#This Row],[Patient Admission Date]])</f>
        <v>2023</v>
      </c>
      <c r="L2689" t="str">
        <f>TEXT(Table1[[#This Row],[Patient Admission Date]],"mmm")</f>
        <v>Oct</v>
      </c>
      <c r="M2689" t="str">
        <f>TEXT(Table1[[#This Row],[Patient Admission Date]],"ddd")</f>
        <v>Sun</v>
      </c>
      <c r="N2689" t="str">
        <f>TEXT(INT(HOUR(Table1[[#This Row],[Patient Admission Date]])/3)*3,"00")&amp;"-"&amp;TEXT(INT(HOUR(Table1[[#This Row],[Patient Admission Date]])/3)*3+3,"00")</f>
        <v>00-03</v>
      </c>
      <c r="O2689" t="str" cm="1">
        <f t="array" ref="O2689">_xlfn.IFS(Table1[[#This Row],[Patient Age]]&lt;=14,"0-14",Table1[[#This Row],[Patient Age]]&lt;=29,"15-29",Table1[[#This Row],[Patient Age]]&lt;=44,"30-44",Table1[[#This Row],[Patient Age]]&lt;=59,"45-59",Table1[[#This Row],[Patient Age]]&lt;=74,"60-74",TRUE,"75+")</f>
        <v>30-44</v>
      </c>
      <c r="P2689" t="str" cm="1">
        <f t="array" ref="P2689">_xlfn.IFS(Table1[[#This Row],[Patient Waittime]]&lt;=15,"0-15",Table1[[#This Row],[Patient Waittime]]&lt;=30,"16-30",Table1[[#This Row],[Patient Waittime]]&lt;=45,"31-45",Table1[[#This Row],[Patient Waittime]]&lt;=60,"46-60",TRUE,"60+")</f>
        <v>46-60</v>
      </c>
      <c r="Q2689">
        <f>--(Table1[[#This Row],[Patient Waittime]]&lt;=30)</f>
        <v>0</v>
      </c>
      <c r="R2689">
        <f>--Table1[[#This Row],[Patient Admission Flag]]</f>
        <v>0</v>
      </c>
      <c r="S2689">
        <f>--AND(Table1[[#This Row],[WithinTarget]]=1,Table1[[#This Row],[Patient Satisfaction Score]]&gt;=7)</f>
        <v>0</v>
      </c>
      <c r="T2689" t="str">
        <f>IF(LEFT(Table1[[#This Row],[Patient Gender]],1)="F","Female","Male")</f>
        <v>Female</v>
      </c>
    </row>
    <row r="2690" spans="1:20" x14ac:dyDescent="0.3">
      <c r="A2690" t="s">
        <v>2794</v>
      </c>
      <c r="B2690" s="1">
        <v>45199.765972222223</v>
      </c>
      <c r="C2690" t="s">
        <v>13</v>
      </c>
      <c r="D2690">
        <v>10</v>
      </c>
      <c r="E2690" t="s">
        <v>10</v>
      </c>
      <c r="F2690" t="s">
        <v>11</v>
      </c>
      <c r="G2690" t="b">
        <v>0</v>
      </c>
      <c r="I2690">
        <v>57</v>
      </c>
      <c r="J2690" t="b">
        <v>0</v>
      </c>
      <c r="K2690">
        <f>YEAR(Table1[[#This Row],[Patient Admission Date]])</f>
        <v>2023</v>
      </c>
      <c r="L2690" t="str">
        <f>TEXT(Table1[[#This Row],[Patient Admission Date]],"mmm")</f>
        <v>Sep</v>
      </c>
      <c r="M2690" t="str">
        <f>TEXT(Table1[[#This Row],[Patient Admission Date]],"ddd")</f>
        <v>Sat</v>
      </c>
      <c r="N2690" t="str">
        <f>TEXT(INT(HOUR(Table1[[#This Row],[Patient Admission Date]])/3)*3,"00")&amp;"-"&amp;TEXT(INT(HOUR(Table1[[#This Row],[Patient Admission Date]])/3)*3+3,"00")</f>
        <v>18-21</v>
      </c>
      <c r="O2690" t="str" cm="1">
        <f t="array" ref="O2690">_xlfn.IFS(Table1[[#This Row],[Patient Age]]&lt;=14,"0-14",Table1[[#This Row],[Patient Age]]&lt;=29,"15-29",Table1[[#This Row],[Patient Age]]&lt;=44,"30-44",Table1[[#This Row],[Patient Age]]&lt;=59,"45-59",Table1[[#This Row],[Patient Age]]&lt;=74,"60-74",TRUE,"75+")</f>
        <v>0-14</v>
      </c>
      <c r="P2690" t="str" cm="1">
        <f t="array" ref="P2690">_xlfn.IFS(Table1[[#This Row],[Patient Waittime]]&lt;=15,"0-15",Table1[[#This Row],[Patient Waittime]]&lt;=30,"16-30",Table1[[#This Row],[Patient Waittime]]&lt;=45,"31-45",Table1[[#This Row],[Patient Waittime]]&lt;=60,"46-60",TRUE,"60+")</f>
        <v>46-60</v>
      </c>
      <c r="Q2690">
        <f>--(Table1[[#This Row],[Patient Waittime]]&lt;=30)</f>
        <v>0</v>
      </c>
      <c r="R2690">
        <f>--Table1[[#This Row],[Patient Admission Flag]]</f>
        <v>0</v>
      </c>
      <c r="S2690">
        <f>--AND(Table1[[#This Row],[WithinTarget]]=1,Table1[[#This Row],[Patient Satisfaction Score]]&gt;=7)</f>
        <v>0</v>
      </c>
      <c r="T2690" t="str">
        <f>IF(LEFT(Table1[[#This Row],[Patient Gender]],1)="F","Female","Male")</f>
        <v>Female</v>
      </c>
    </row>
    <row r="2691" spans="1:20" x14ac:dyDescent="0.3">
      <c r="A2691" t="s">
        <v>2795</v>
      </c>
      <c r="B2691" s="1">
        <v>45431.184027777781</v>
      </c>
      <c r="C2691" t="s">
        <v>13</v>
      </c>
      <c r="D2691">
        <v>23</v>
      </c>
      <c r="E2691" t="s">
        <v>10</v>
      </c>
      <c r="F2691" t="s">
        <v>11</v>
      </c>
      <c r="G2691" t="b">
        <v>0</v>
      </c>
      <c r="I2691">
        <v>11</v>
      </c>
      <c r="J2691" t="b">
        <v>0</v>
      </c>
      <c r="K2691">
        <f>YEAR(Table1[[#This Row],[Patient Admission Date]])</f>
        <v>2024</v>
      </c>
      <c r="L2691" t="str">
        <f>TEXT(Table1[[#This Row],[Patient Admission Date]],"mmm")</f>
        <v>May</v>
      </c>
      <c r="M2691" t="str">
        <f>TEXT(Table1[[#This Row],[Patient Admission Date]],"ddd")</f>
        <v>Sun</v>
      </c>
      <c r="N2691" t="str">
        <f>TEXT(INT(HOUR(Table1[[#This Row],[Patient Admission Date]])/3)*3,"00")&amp;"-"&amp;TEXT(INT(HOUR(Table1[[#This Row],[Patient Admission Date]])/3)*3+3,"00")</f>
        <v>03-06</v>
      </c>
      <c r="O2691" t="str" cm="1">
        <f t="array" ref="O2691">_xlfn.IFS(Table1[[#This Row],[Patient Age]]&lt;=14,"0-14",Table1[[#This Row],[Patient Age]]&lt;=29,"15-29",Table1[[#This Row],[Patient Age]]&lt;=44,"30-44",Table1[[#This Row],[Patient Age]]&lt;=59,"45-59",Table1[[#This Row],[Patient Age]]&lt;=74,"60-74",TRUE,"75+")</f>
        <v>15-29</v>
      </c>
      <c r="P2691" t="str" cm="1">
        <f t="array" ref="P2691">_xlfn.IFS(Table1[[#This Row],[Patient Waittime]]&lt;=15,"0-15",Table1[[#This Row],[Patient Waittime]]&lt;=30,"16-30",Table1[[#This Row],[Patient Waittime]]&lt;=45,"31-45",Table1[[#This Row],[Patient Waittime]]&lt;=60,"46-60",TRUE,"60+")</f>
        <v>0-15</v>
      </c>
      <c r="Q2691">
        <f>--(Table1[[#This Row],[Patient Waittime]]&lt;=30)</f>
        <v>1</v>
      </c>
      <c r="R2691">
        <f>--Table1[[#This Row],[Patient Admission Flag]]</f>
        <v>0</v>
      </c>
      <c r="S2691">
        <f>--AND(Table1[[#This Row],[WithinTarget]]=1,Table1[[#This Row],[Patient Satisfaction Score]]&gt;=7)</f>
        <v>0</v>
      </c>
      <c r="T2691" t="str">
        <f>IF(LEFT(Table1[[#This Row],[Patient Gender]],1)="F","Female","Male")</f>
        <v>Female</v>
      </c>
    </row>
    <row r="2692" spans="1:20" x14ac:dyDescent="0.3">
      <c r="A2692" t="s">
        <v>2796</v>
      </c>
      <c r="B2692" s="1">
        <v>45356.78402777778</v>
      </c>
      <c r="C2692" t="s">
        <v>13</v>
      </c>
      <c r="D2692">
        <v>51</v>
      </c>
      <c r="E2692" t="s">
        <v>10</v>
      </c>
      <c r="F2692" t="s">
        <v>11</v>
      </c>
      <c r="G2692" t="b">
        <v>0</v>
      </c>
      <c r="I2692">
        <v>11</v>
      </c>
      <c r="J2692" t="b">
        <v>0</v>
      </c>
      <c r="K2692">
        <f>YEAR(Table1[[#This Row],[Patient Admission Date]])</f>
        <v>2024</v>
      </c>
      <c r="L2692" t="str">
        <f>TEXT(Table1[[#This Row],[Patient Admission Date]],"mmm")</f>
        <v>Mar</v>
      </c>
      <c r="M2692" t="str">
        <f>TEXT(Table1[[#This Row],[Patient Admission Date]],"ddd")</f>
        <v>Tue</v>
      </c>
      <c r="N2692" t="str">
        <f>TEXT(INT(HOUR(Table1[[#This Row],[Patient Admission Date]])/3)*3,"00")&amp;"-"&amp;TEXT(INT(HOUR(Table1[[#This Row],[Patient Admission Date]])/3)*3+3,"00")</f>
        <v>18-21</v>
      </c>
      <c r="O2692" t="str" cm="1">
        <f t="array" ref="O2692">_xlfn.IFS(Table1[[#This Row],[Patient Age]]&lt;=14,"0-14",Table1[[#This Row],[Patient Age]]&lt;=29,"15-29",Table1[[#This Row],[Patient Age]]&lt;=44,"30-44",Table1[[#This Row],[Patient Age]]&lt;=59,"45-59",Table1[[#This Row],[Patient Age]]&lt;=74,"60-74",TRUE,"75+")</f>
        <v>45-59</v>
      </c>
      <c r="P2692" t="str" cm="1">
        <f t="array" ref="P2692">_xlfn.IFS(Table1[[#This Row],[Patient Waittime]]&lt;=15,"0-15",Table1[[#This Row],[Patient Waittime]]&lt;=30,"16-30",Table1[[#This Row],[Patient Waittime]]&lt;=45,"31-45",Table1[[#This Row],[Patient Waittime]]&lt;=60,"46-60",TRUE,"60+")</f>
        <v>0-15</v>
      </c>
      <c r="Q2692">
        <f>--(Table1[[#This Row],[Patient Waittime]]&lt;=30)</f>
        <v>1</v>
      </c>
      <c r="R2692">
        <f>--Table1[[#This Row],[Patient Admission Flag]]</f>
        <v>0</v>
      </c>
      <c r="S2692">
        <f>--AND(Table1[[#This Row],[WithinTarget]]=1,Table1[[#This Row],[Patient Satisfaction Score]]&gt;=7)</f>
        <v>0</v>
      </c>
      <c r="T2692" t="str">
        <f>IF(LEFT(Table1[[#This Row],[Patient Gender]],1)="F","Female","Male")</f>
        <v>Female</v>
      </c>
    </row>
    <row r="2693" spans="1:20" x14ac:dyDescent="0.3">
      <c r="A2693" t="s">
        <v>2797</v>
      </c>
      <c r="B2693" s="1">
        <v>45513.32916666667</v>
      </c>
      <c r="C2693" t="s">
        <v>13</v>
      </c>
      <c r="D2693">
        <v>72</v>
      </c>
      <c r="E2693" t="s">
        <v>10</v>
      </c>
      <c r="F2693" t="s">
        <v>11</v>
      </c>
      <c r="G2693" t="b">
        <v>0</v>
      </c>
      <c r="I2693">
        <v>11</v>
      </c>
      <c r="J2693" t="b">
        <v>0</v>
      </c>
      <c r="K2693">
        <f>YEAR(Table1[[#This Row],[Patient Admission Date]])</f>
        <v>2024</v>
      </c>
      <c r="L2693" t="str">
        <f>TEXT(Table1[[#This Row],[Patient Admission Date]],"mmm")</f>
        <v>Aug</v>
      </c>
      <c r="M2693" t="str">
        <f>TEXT(Table1[[#This Row],[Patient Admission Date]],"ddd")</f>
        <v>Fri</v>
      </c>
      <c r="N2693" t="str">
        <f>TEXT(INT(HOUR(Table1[[#This Row],[Patient Admission Date]])/3)*3,"00")&amp;"-"&amp;TEXT(INT(HOUR(Table1[[#This Row],[Patient Admission Date]])/3)*3+3,"00")</f>
        <v>06-09</v>
      </c>
      <c r="O2693" t="str" cm="1">
        <f t="array" ref="O2693">_xlfn.IFS(Table1[[#This Row],[Patient Age]]&lt;=14,"0-14",Table1[[#This Row],[Patient Age]]&lt;=29,"15-29",Table1[[#This Row],[Patient Age]]&lt;=44,"30-44",Table1[[#This Row],[Patient Age]]&lt;=59,"45-59",Table1[[#This Row],[Patient Age]]&lt;=74,"60-74",TRUE,"75+")</f>
        <v>60-74</v>
      </c>
      <c r="P2693" t="str" cm="1">
        <f t="array" ref="P2693">_xlfn.IFS(Table1[[#This Row],[Patient Waittime]]&lt;=15,"0-15",Table1[[#This Row],[Patient Waittime]]&lt;=30,"16-30",Table1[[#This Row],[Patient Waittime]]&lt;=45,"31-45",Table1[[#This Row],[Patient Waittime]]&lt;=60,"46-60",TRUE,"60+")</f>
        <v>0-15</v>
      </c>
      <c r="Q2693">
        <f>--(Table1[[#This Row],[Patient Waittime]]&lt;=30)</f>
        <v>1</v>
      </c>
      <c r="R2693">
        <f>--Table1[[#This Row],[Patient Admission Flag]]</f>
        <v>0</v>
      </c>
      <c r="S2693">
        <f>--AND(Table1[[#This Row],[WithinTarget]]=1,Table1[[#This Row],[Patient Satisfaction Score]]&gt;=7)</f>
        <v>0</v>
      </c>
      <c r="T2693" t="str">
        <f>IF(LEFT(Table1[[#This Row],[Patient Gender]],1)="F","Female","Male")</f>
        <v>Female</v>
      </c>
    </row>
    <row r="2694" spans="1:20" x14ac:dyDescent="0.3">
      <c r="A2694" t="s">
        <v>2798</v>
      </c>
      <c r="B2694" s="1">
        <v>45398.987500000003</v>
      </c>
      <c r="C2694" t="s">
        <v>13</v>
      </c>
      <c r="D2694">
        <v>30</v>
      </c>
      <c r="E2694" t="s">
        <v>10</v>
      </c>
      <c r="F2694" t="s">
        <v>11</v>
      </c>
      <c r="G2694" t="b">
        <v>0</v>
      </c>
      <c r="I2694">
        <v>16</v>
      </c>
      <c r="J2694" t="b">
        <v>0</v>
      </c>
      <c r="K2694">
        <f>YEAR(Table1[[#This Row],[Patient Admission Date]])</f>
        <v>2024</v>
      </c>
      <c r="L2694" t="str">
        <f>TEXT(Table1[[#This Row],[Patient Admission Date]],"mmm")</f>
        <v>Apr</v>
      </c>
      <c r="M2694" t="str">
        <f>TEXT(Table1[[#This Row],[Patient Admission Date]],"ddd")</f>
        <v>Tue</v>
      </c>
      <c r="N2694" t="str">
        <f>TEXT(INT(HOUR(Table1[[#This Row],[Patient Admission Date]])/3)*3,"00")&amp;"-"&amp;TEXT(INT(HOUR(Table1[[#This Row],[Patient Admission Date]])/3)*3+3,"00")</f>
        <v>21-24</v>
      </c>
      <c r="O2694" t="str" cm="1">
        <f t="array" ref="O2694">_xlfn.IFS(Table1[[#This Row],[Patient Age]]&lt;=14,"0-14",Table1[[#This Row],[Patient Age]]&lt;=29,"15-29",Table1[[#This Row],[Patient Age]]&lt;=44,"30-44",Table1[[#This Row],[Patient Age]]&lt;=59,"45-59",Table1[[#This Row],[Patient Age]]&lt;=74,"60-74",TRUE,"75+")</f>
        <v>30-44</v>
      </c>
      <c r="P2694" t="str" cm="1">
        <f t="array" ref="P2694">_xlfn.IFS(Table1[[#This Row],[Patient Waittime]]&lt;=15,"0-15",Table1[[#This Row],[Patient Waittime]]&lt;=30,"16-30",Table1[[#This Row],[Patient Waittime]]&lt;=45,"31-45",Table1[[#This Row],[Patient Waittime]]&lt;=60,"46-60",TRUE,"60+")</f>
        <v>16-30</v>
      </c>
      <c r="Q2694">
        <f>--(Table1[[#This Row],[Patient Waittime]]&lt;=30)</f>
        <v>1</v>
      </c>
      <c r="R2694">
        <f>--Table1[[#This Row],[Patient Admission Flag]]</f>
        <v>0</v>
      </c>
      <c r="S2694">
        <f>--AND(Table1[[#This Row],[WithinTarget]]=1,Table1[[#This Row],[Patient Satisfaction Score]]&gt;=7)</f>
        <v>0</v>
      </c>
      <c r="T2694" t="str">
        <f>IF(LEFT(Table1[[#This Row],[Patient Gender]],1)="F","Female","Male")</f>
        <v>Female</v>
      </c>
    </row>
    <row r="2695" spans="1:20" x14ac:dyDescent="0.3">
      <c r="A2695" t="s">
        <v>2799</v>
      </c>
      <c r="B2695" s="1">
        <v>45124.788194444445</v>
      </c>
      <c r="C2695" t="s">
        <v>13</v>
      </c>
      <c r="D2695">
        <v>60</v>
      </c>
      <c r="E2695" t="s">
        <v>10</v>
      </c>
      <c r="F2695" t="s">
        <v>11</v>
      </c>
      <c r="G2695" t="b">
        <v>0</v>
      </c>
      <c r="I2695">
        <v>20</v>
      </c>
      <c r="J2695" t="b">
        <v>0</v>
      </c>
      <c r="K2695">
        <f>YEAR(Table1[[#This Row],[Patient Admission Date]])</f>
        <v>2023</v>
      </c>
      <c r="L2695" t="str">
        <f>TEXT(Table1[[#This Row],[Patient Admission Date]],"mmm")</f>
        <v>Jul</v>
      </c>
      <c r="M2695" t="str">
        <f>TEXT(Table1[[#This Row],[Patient Admission Date]],"ddd")</f>
        <v>Mon</v>
      </c>
      <c r="N2695" t="str">
        <f>TEXT(INT(HOUR(Table1[[#This Row],[Patient Admission Date]])/3)*3,"00")&amp;"-"&amp;TEXT(INT(HOUR(Table1[[#This Row],[Patient Admission Date]])/3)*3+3,"00")</f>
        <v>18-21</v>
      </c>
      <c r="O2695" t="str" cm="1">
        <f t="array" ref="O2695">_xlfn.IFS(Table1[[#This Row],[Patient Age]]&lt;=14,"0-14",Table1[[#This Row],[Patient Age]]&lt;=29,"15-29",Table1[[#This Row],[Patient Age]]&lt;=44,"30-44",Table1[[#This Row],[Patient Age]]&lt;=59,"45-59",Table1[[#This Row],[Patient Age]]&lt;=74,"60-74",TRUE,"75+")</f>
        <v>60-74</v>
      </c>
      <c r="P2695" t="str" cm="1">
        <f t="array" ref="P2695">_xlfn.IFS(Table1[[#This Row],[Patient Waittime]]&lt;=15,"0-15",Table1[[#This Row],[Patient Waittime]]&lt;=30,"16-30",Table1[[#This Row],[Patient Waittime]]&lt;=45,"31-45",Table1[[#This Row],[Patient Waittime]]&lt;=60,"46-60",TRUE,"60+")</f>
        <v>16-30</v>
      </c>
      <c r="Q2695">
        <f>--(Table1[[#This Row],[Patient Waittime]]&lt;=30)</f>
        <v>1</v>
      </c>
      <c r="R2695">
        <f>--Table1[[#This Row],[Patient Admission Flag]]</f>
        <v>0</v>
      </c>
      <c r="S2695">
        <f>--AND(Table1[[#This Row],[WithinTarget]]=1,Table1[[#This Row],[Patient Satisfaction Score]]&gt;=7)</f>
        <v>0</v>
      </c>
      <c r="T2695" t="str">
        <f>IF(LEFT(Table1[[#This Row],[Patient Gender]],1)="F","Female","Male")</f>
        <v>Female</v>
      </c>
    </row>
    <row r="2696" spans="1:20" x14ac:dyDescent="0.3">
      <c r="A2696" t="s">
        <v>2800</v>
      </c>
      <c r="B2696" s="1">
        <v>45477.927083333336</v>
      </c>
      <c r="C2696" t="s">
        <v>13</v>
      </c>
      <c r="D2696">
        <v>18</v>
      </c>
      <c r="E2696" t="s">
        <v>10</v>
      </c>
      <c r="F2696" t="s">
        <v>11</v>
      </c>
      <c r="G2696" t="b">
        <v>0</v>
      </c>
      <c r="I2696">
        <v>27</v>
      </c>
      <c r="J2696" t="b">
        <v>0</v>
      </c>
      <c r="K2696">
        <f>YEAR(Table1[[#This Row],[Patient Admission Date]])</f>
        <v>2024</v>
      </c>
      <c r="L2696" t="str">
        <f>TEXT(Table1[[#This Row],[Patient Admission Date]],"mmm")</f>
        <v>Jul</v>
      </c>
      <c r="M2696" t="str">
        <f>TEXT(Table1[[#This Row],[Patient Admission Date]],"ddd")</f>
        <v>Thu</v>
      </c>
      <c r="N2696" t="str">
        <f>TEXT(INT(HOUR(Table1[[#This Row],[Patient Admission Date]])/3)*3,"00")&amp;"-"&amp;TEXT(INT(HOUR(Table1[[#This Row],[Patient Admission Date]])/3)*3+3,"00")</f>
        <v>21-24</v>
      </c>
      <c r="O2696" t="str" cm="1">
        <f t="array" ref="O2696">_xlfn.IFS(Table1[[#This Row],[Patient Age]]&lt;=14,"0-14",Table1[[#This Row],[Patient Age]]&lt;=29,"15-29",Table1[[#This Row],[Patient Age]]&lt;=44,"30-44",Table1[[#This Row],[Patient Age]]&lt;=59,"45-59",Table1[[#This Row],[Patient Age]]&lt;=74,"60-74",TRUE,"75+")</f>
        <v>15-29</v>
      </c>
      <c r="P2696" t="str" cm="1">
        <f t="array" ref="P2696">_xlfn.IFS(Table1[[#This Row],[Patient Waittime]]&lt;=15,"0-15",Table1[[#This Row],[Patient Waittime]]&lt;=30,"16-30",Table1[[#This Row],[Patient Waittime]]&lt;=45,"31-45",Table1[[#This Row],[Patient Waittime]]&lt;=60,"46-60",TRUE,"60+")</f>
        <v>16-30</v>
      </c>
      <c r="Q2696">
        <f>--(Table1[[#This Row],[Patient Waittime]]&lt;=30)</f>
        <v>1</v>
      </c>
      <c r="R2696">
        <f>--Table1[[#This Row],[Patient Admission Flag]]</f>
        <v>0</v>
      </c>
      <c r="S2696">
        <f>--AND(Table1[[#This Row],[WithinTarget]]=1,Table1[[#This Row],[Patient Satisfaction Score]]&gt;=7)</f>
        <v>0</v>
      </c>
      <c r="T2696" t="str">
        <f>IF(LEFT(Table1[[#This Row],[Patient Gender]],1)="F","Female","Male")</f>
        <v>Female</v>
      </c>
    </row>
    <row r="2697" spans="1:20" x14ac:dyDescent="0.3">
      <c r="A2697" t="s">
        <v>2801</v>
      </c>
      <c r="B2697" s="1">
        <v>45351.035416666666</v>
      </c>
      <c r="C2697" t="s">
        <v>13</v>
      </c>
      <c r="D2697">
        <v>25</v>
      </c>
      <c r="E2697" t="s">
        <v>10</v>
      </c>
      <c r="F2697" t="s">
        <v>11</v>
      </c>
      <c r="G2697" t="b">
        <v>0</v>
      </c>
      <c r="I2697">
        <v>36</v>
      </c>
      <c r="J2697" t="b">
        <v>0</v>
      </c>
      <c r="K2697">
        <f>YEAR(Table1[[#This Row],[Patient Admission Date]])</f>
        <v>2024</v>
      </c>
      <c r="L2697" t="str">
        <f>TEXT(Table1[[#This Row],[Patient Admission Date]],"mmm")</f>
        <v>Feb</v>
      </c>
      <c r="M2697" t="str">
        <f>TEXT(Table1[[#This Row],[Patient Admission Date]],"ddd")</f>
        <v>Thu</v>
      </c>
      <c r="N2697" t="str">
        <f>TEXT(INT(HOUR(Table1[[#This Row],[Patient Admission Date]])/3)*3,"00")&amp;"-"&amp;TEXT(INT(HOUR(Table1[[#This Row],[Patient Admission Date]])/3)*3+3,"00")</f>
        <v>00-03</v>
      </c>
      <c r="O2697" t="str" cm="1">
        <f t="array" ref="O2697">_xlfn.IFS(Table1[[#This Row],[Patient Age]]&lt;=14,"0-14",Table1[[#This Row],[Patient Age]]&lt;=29,"15-29",Table1[[#This Row],[Patient Age]]&lt;=44,"30-44",Table1[[#This Row],[Patient Age]]&lt;=59,"45-59",Table1[[#This Row],[Patient Age]]&lt;=74,"60-74",TRUE,"75+")</f>
        <v>15-29</v>
      </c>
      <c r="P2697" t="str" cm="1">
        <f t="array" ref="P2697">_xlfn.IFS(Table1[[#This Row],[Patient Waittime]]&lt;=15,"0-15",Table1[[#This Row],[Patient Waittime]]&lt;=30,"16-30",Table1[[#This Row],[Patient Waittime]]&lt;=45,"31-45",Table1[[#This Row],[Patient Waittime]]&lt;=60,"46-60",TRUE,"60+")</f>
        <v>31-45</v>
      </c>
      <c r="Q2697">
        <f>--(Table1[[#This Row],[Patient Waittime]]&lt;=30)</f>
        <v>0</v>
      </c>
      <c r="R2697">
        <f>--Table1[[#This Row],[Patient Admission Flag]]</f>
        <v>0</v>
      </c>
      <c r="S2697">
        <f>--AND(Table1[[#This Row],[WithinTarget]]=1,Table1[[#This Row],[Patient Satisfaction Score]]&gt;=7)</f>
        <v>0</v>
      </c>
      <c r="T2697" t="str">
        <f>IF(LEFT(Table1[[#This Row],[Patient Gender]],1)="F","Female","Male")</f>
        <v>Female</v>
      </c>
    </row>
    <row r="2698" spans="1:20" x14ac:dyDescent="0.3">
      <c r="A2698" t="s">
        <v>2802</v>
      </c>
      <c r="B2698" s="1">
        <v>45360.188194444447</v>
      </c>
      <c r="C2698" t="s">
        <v>13</v>
      </c>
      <c r="D2698">
        <v>67</v>
      </c>
      <c r="E2698" t="s">
        <v>10</v>
      </c>
      <c r="F2698" t="s">
        <v>11</v>
      </c>
      <c r="G2698" t="b">
        <v>0</v>
      </c>
      <c r="I2698">
        <v>40</v>
      </c>
      <c r="J2698" t="b">
        <v>0</v>
      </c>
      <c r="K2698">
        <f>YEAR(Table1[[#This Row],[Patient Admission Date]])</f>
        <v>2024</v>
      </c>
      <c r="L2698" t="str">
        <f>TEXT(Table1[[#This Row],[Patient Admission Date]],"mmm")</f>
        <v>Mar</v>
      </c>
      <c r="M2698" t="str">
        <f>TEXT(Table1[[#This Row],[Patient Admission Date]],"ddd")</f>
        <v>Sat</v>
      </c>
      <c r="N2698" t="str">
        <f>TEXT(INT(HOUR(Table1[[#This Row],[Patient Admission Date]])/3)*3,"00")&amp;"-"&amp;TEXT(INT(HOUR(Table1[[#This Row],[Patient Admission Date]])/3)*3+3,"00")</f>
        <v>03-06</v>
      </c>
      <c r="O2698" t="str" cm="1">
        <f t="array" ref="O2698">_xlfn.IFS(Table1[[#This Row],[Patient Age]]&lt;=14,"0-14",Table1[[#This Row],[Patient Age]]&lt;=29,"15-29",Table1[[#This Row],[Patient Age]]&lt;=44,"30-44",Table1[[#This Row],[Patient Age]]&lt;=59,"45-59",Table1[[#This Row],[Patient Age]]&lt;=74,"60-74",TRUE,"75+")</f>
        <v>60-74</v>
      </c>
      <c r="P2698" t="str" cm="1">
        <f t="array" ref="P2698">_xlfn.IFS(Table1[[#This Row],[Patient Waittime]]&lt;=15,"0-15",Table1[[#This Row],[Patient Waittime]]&lt;=30,"16-30",Table1[[#This Row],[Patient Waittime]]&lt;=45,"31-45",Table1[[#This Row],[Patient Waittime]]&lt;=60,"46-60",TRUE,"60+")</f>
        <v>31-45</v>
      </c>
      <c r="Q2698">
        <f>--(Table1[[#This Row],[Patient Waittime]]&lt;=30)</f>
        <v>0</v>
      </c>
      <c r="R2698">
        <f>--Table1[[#This Row],[Patient Admission Flag]]</f>
        <v>0</v>
      </c>
      <c r="S2698">
        <f>--AND(Table1[[#This Row],[WithinTarget]]=1,Table1[[#This Row],[Patient Satisfaction Score]]&gt;=7)</f>
        <v>0</v>
      </c>
      <c r="T2698" t="str">
        <f>IF(LEFT(Table1[[#This Row],[Patient Gender]],1)="F","Female","Male")</f>
        <v>Female</v>
      </c>
    </row>
    <row r="2699" spans="1:20" x14ac:dyDescent="0.3">
      <c r="A2699" t="s">
        <v>2803</v>
      </c>
      <c r="B2699" s="1">
        <v>45235.755555555559</v>
      </c>
      <c r="C2699" t="s">
        <v>13</v>
      </c>
      <c r="D2699">
        <v>15</v>
      </c>
      <c r="E2699" t="s">
        <v>10</v>
      </c>
      <c r="F2699" t="s">
        <v>11</v>
      </c>
      <c r="G2699" t="b">
        <v>0</v>
      </c>
      <c r="I2699">
        <v>45</v>
      </c>
      <c r="J2699" t="b">
        <v>0</v>
      </c>
      <c r="K2699">
        <f>YEAR(Table1[[#This Row],[Patient Admission Date]])</f>
        <v>2023</v>
      </c>
      <c r="L2699" t="str">
        <f>TEXT(Table1[[#This Row],[Patient Admission Date]],"mmm")</f>
        <v>Nov</v>
      </c>
      <c r="M2699" t="str">
        <f>TEXT(Table1[[#This Row],[Patient Admission Date]],"ddd")</f>
        <v>Sun</v>
      </c>
      <c r="N2699" t="str">
        <f>TEXT(INT(HOUR(Table1[[#This Row],[Patient Admission Date]])/3)*3,"00")&amp;"-"&amp;TEXT(INT(HOUR(Table1[[#This Row],[Patient Admission Date]])/3)*3+3,"00")</f>
        <v>18-21</v>
      </c>
      <c r="O2699" t="str" cm="1">
        <f t="array" ref="O2699">_xlfn.IFS(Table1[[#This Row],[Patient Age]]&lt;=14,"0-14",Table1[[#This Row],[Patient Age]]&lt;=29,"15-29",Table1[[#This Row],[Patient Age]]&lt;=44,"30-44",Table1[[#This Row],[Patient Age]]&lt;=59,"45-59",Table1[[#This Row],[Patient Age]]&lt;=74,"60-74",TRUE,"75+")</f>
        <v>15-29</v>
      </c>
      <c r="P2699" t="str" cm="1">
        <f t="array" ref="P2699">_xlfn.IFS(Table1[[#This Row],[Patient Waittime]]&lt;=15,"0-15",Table1[[#This Row],[Patient Waittime]]&lt;=30,"16-30",Table1[[#This Row],[Patient Waittime]]&lt;=45,"31-45",Table1[[#This Row],[Patient Waittime]]&lt;=60,"46-60",TRUE,"60+")</f>
        <v>31-45</v>
      </c>
      <c r="Q2699">
        <f>--(Table1[[#This Row],[Patient Waittime]]&lt;=30)</f>
        <v>0</v>
      </c>
      <c r="R2699">
        <f>--Table1[[#This Row],[Patient Admission Flag]]</f>
        <v>0</v>
      </c>
      <c r="S2699">
        <f>--AND(Table1[[#This Row],[WithinTarget]]=1,Table1[[#This Row],[Patient Satisfaction Score]]&gt;=7)</f>
        <v>0</v>
      </c>
      <c r="T2699" t="str">
        <f>IF(LEFT(Table1[[#This Row],[Patient Gender]],1)="F","Female","Male")</f>
        <v>Female</v>
      </c>
    </row>
    <row r="2700" spans="1:20" x14ac:dyDescent="0.3">
      <c r="A2700" t="s">
        <v>2804</v>
      </c>
      <c r="B2700" s="1">
        <v>45145.743750000001</v>
      </c>
      <c r="C2700" t="s">
        <v>13</v>
      </c>
      <c r="D2700">
        <v>63</v>
      </c>
      <c r="E2700" t="s">
        <v>10</v>
      </c>
      <c r="F2700" t="s">
        <v>11</v>
      </c>
      <c r="G2700" t="b">
        <v>0</v>
      </c>
      <c r="I2700">
        <v>56</v>
      </c>
      <c r="J2700" t="b">
        <v>0</v>
      </c>
      <c r="K2700">
        <f>YEAR(Table1[[#This Row],[Patient Admission Date]])</f>
        <v>2023</v>
      </c>
      <c r="L2700" t="str">
        <f>TEXT(Table1[[#This Row],[Patient Admission Date]],"mmm")</f>
        <v>Aug</v>
      </c>
      <c r="M2700" t="str">
        <f>TEXT(Table1[[#This Row],[Patient Admission Date]],"ddd")</f>
        <v>Mon</v>
      </c>
      <c r="N2700" t="str">
        <f>TEXT(INT(HOUR(Table1[[#This Row],[Patient Admission Date]])/3)*3,"00")&amp;"-"&amp;TEXT(INT(HOUR(Table1[[#This Row],[Patient Admission Date]])/3)*3+3,"00")</f>
        <v>15-18</v>
      </c>
      <c r="O2700" t="str" cm="1">
        <f t="array" ref="O2700">_xlfn.IFS(Table1[[#This Row],[Patient Age]]&lt;=14,"0-14",Table1[[#This Row],[Patient Age]]&lt;=29,"15-29",Table1[[#This Row],[Patient Age]]&lt;=44,"30-44",Table1[[#This Row],[Patient Age]]&lt;=59,"45-59",Table1[[#This Row],[Patient Age]]&lt;=74,"60-74",TRUE,"75+")</f>
        <v>60-74</v>
      </c>
      <c r="P2700" t="str" cm="1">
        <f t="array" ref="P2700">_xlfn.IFS(Table1[[#This Row],[Patient Waittime]]&lt;=15,"0-15",Table1[[#This Row],[Patient Waittime]]&lt;=30,"16-30",Table1[[#This Row],[Patient Waittime]]&lt;=45,"31-45",Table1[[#This Row],[Patient Waittime]]&lt;=60,"46-60",TRUE,"60+")</f>
        <v>46-60</v>
      </c>
      <c r="Q2700">
        <f>--(Table1[[#This Row],[Patient Waittime]]&lt;=30)</f>
        <v>0</v>
      </c>
      <c r="R2700">
        <f>--Table1[[#This Row],[Patient Admission Flag]]</f>
        <v>0</v>
      </c>
      <c r="S2700">
        <f>--AND(Table1[[#This Row],[WithinTarget]]=1,Table1[[#This Row],[Patient Satisfaction Score]]&gt;=7)</f>
        <v>0</v>
      </c>
      <c r="T2700" t="str">
        <f>IF(LEFT(Table1[[#This Row],[Patient Gender]],1)="F","Female","Male")</f>
        <v>Female</v>
      </c>
    </row>
    <row r="2701" spans="1:20" x14ac:dyDescent="0.3">
      <c r="A2701" t="s">
        <v>2805</v>
      </c>
      <c r="B2701" s="1">
        <v>45200.352083333331</v>
      </c>
      <c r="C2701" t="s">
        <v>13</v>
      </c>
      <c r="D2701">
        <v>57</v>
      </c>
      <c r="E2701" t="s">
        <v>10</v>
      </c>
      <c r="F2701" t="s">
        <v>11</v>
      </c>
      <c r="G2701" t="b">
        <v>0</v>
      </c>
      <c r="I2701">
        <v>11</v>
      </c>
      <c r="J2701" t="b">
        <v>0</v>
      </c>
      <c r="K2701">
        <f>YEAR(Table1[[#This Row],[Patient Admission Date]])</f>
        <v>2023</v>
      </c>
      <c r="L2701" t="str">
        <f>TEXT(Table1[[#This Row],[Patient Admission Date]],"mmm")</f>
        <v>Oct</v>
      </c>
      <c r="M2701" t="str">
        <f>TEXT(Table1[[#This Row],[Patient Admission Date]],"ddd")</f>
        <v>Sun</v>
      </c>
      <c r="N2701" t="str">
        <f>TEXT(INT(HOUR(Table1[[#This Row],[Patient Admission Date]])/3)*3,"00")&amp;"-"&amp;TEXT(INT(HOUR(Table1[[#This Row],[Patient Admission Date]])/3)*3+3,"00")</f>
        <v>06-09</v>
      </c>
      <c r="O2701" t="str" cm="1">
        <f t="array" ref="O2701">_xlfn.IFS(Table1[[#This Row],[Patient Age]]&lt;=14,"0-14",Table1[[#This Row],[Patient Age]]&lt;=29,"15-29",Table1[[#This Row],[Patient Age]]&lt;=44,"30-44",Table1[[#This Row],[Patient Age]]&lt;=59,"45-59",Table1[[#This Row],[Patient Age]]&lt;=74,"60-74",TRUE,"75+")</f>
        <v>45-59</v>
      </c>
      <c r="P2701" t="str" cm="1">
        <f t="array" ref="P2701">_xlfn.IFS(Table1[[#This Row],[Patient Waittime]]&lt;=15,"0-15",Table1[[#This Row],[Patient Waittime]]&lt;=30,"16-30",Table1[[#This Row],[Patient Waittime]]&lt;=45,"31-45",Table1[[#This Row],[Patient Waittime]]&lt;=60,"46-60",TRUE,"60+")</f>
        <v>0-15</v>
      </c>
      <c r="Q2701">
        <f>--(Table1[[#This Row],[Patient Waittime]]&lt;=30)</f>
        <v>1</v>
      </c>
      <c r="R2701">
        <f>--Table1[[#This Row],[Patient Admission Flag]]</f>
        <v>0</v>
      </c>
      <c r="S2701">
        <f>--AND(Table1[[#This Row],[WithinTarget]]=1,Table1[[#This Row],[Patient Satisfaction Score]]&gt;=7)</f>
        <v>0</v>
      </c>
      <c r="T2701" t="str">
        <f>IF(LEFT(Table1[[#This Row],[Patient Gender]],1)="F","Female","Male")</f>
        <v>Female</v>
      </c>
    </row>
    <row r="2702" spans="1:20" x14ac:dyDescent="0.3">
      <c r="A2702" t="s">
        <v>2806</v>
      </c>
      <c r="B2702" s="1">
        <v>45334.515277777777</v>
      </c>
      <c r="C2702" t="s">
        <v>13</v>
      </c>
      <c r="D2702">
        <v>22</v>
      </c>
      <c r="E2702" t="s">
        <v>10</v>
      </c>
      <c r="F2702" t="s">
        <v>11</v>
      </c>
      <c r="G2702" t="b">
        <v>0</v>
      </c>
      <c r="I2702">
        <v>24</v>
      </c>
      <c r="J2702" t="b">
        <v>0</v>
      </c>
      <c r="K2702">
        <f>YEAR(Table1[[#This Row],[Patient Admission Date]])</f>
        <v>2024</v>
      </c>
      <c r="L2702" t="str">
        <f>TEXT(Table1[[#This Row],[Patient Admission Date]],"mmm")</f>
        <v>Feb</v>
      </c>
      <c r="M2702" t="str">
        <f>TEXT(Table1[[#This Row],[Patient Admission Date]],"ddd")</f>
        <v>Mon</v>
      </c>
      <c r="N2702" t="str">
        <f>TEXT(INT(HOUR(Table1[[#This Row],[Patient Admission Date]])/3)*3,"00")&amp;"-"&amp;TEXT(INT(HOUR(Table1[[#This Row],[Patient Admission Date]])/3)*3+3,"00")</f>
        <v>12-15</v>
      </c>
      <c r="O2702" t="str" cm="1">
        <f t="array" ref="O2702">_xlfn.IFS(Table1[[#This Row],[Patient Age]]&lt;=14,"0-14",Table1[[#This Row],[Patient Age]]&lt;=29,"15-29",Table1[[#This Row],[Patient Age]]&lt;=44,"30-44",Table1[[#This Row],[Patient Age]]&lt;=59,"45-59",Table1[[#This Row],[Patient Age]]&lt;=74,"60-74",TRUE,"75+")</f>
        <v>15-29</v>
      </c>
      <c r="P2702" t="str" cm="1">
        <f t="array" ref="P2702">_xlfn.IFS(Table1[[#This Row],[Patient Waittime]]&lt;=15,"0-15",Table1[[#This Row],[Patient Waittime]]&lt;=30,"16-30",Table1[[#This Row],[Patient Waittime]]&lt;=45,"31-45",Table1[[#This Row],[Patient Waittime]]&lt;=60,"46-60",TRUE,"60+")</f>
        <v>16-30</v>
      </c>
      <c r="Q2702">
        <f>--(Table1[[#This Row],[Patient Waittime]]&lt;=30)</f>
        <v>1</v>
      </c>
      <c r="R2702">
        <f>--Table1[[#This Row],[Patient Admission Flag]]</f>
        <v>0</v>
      </c>
      <c r="S2702">
        <f>--AND(Table1[[#This Row],[WithinTarget]]=1,Table1[[#This Row],[Patient Satisfaction Score]]&gt;=7)</f>
        <v>0</v>
      </c>
      <c r="T2702" t="str">
        <f>IF(LEFT(Table1[[#This Row],[Patient Gender]],1)="F","Female","Male")</f>
        <v>Female</v>
      </c>
    </row>
    <row r="2703" spans="1:20" x14ac:dyDescent="0.3">
      <c r="A2703" t="s">
        <v>2807</v>
      </c>
      <c r="B2703" s="1">
        <v>45463.75</v>
      </c>
      <c r="C2703" t="s">
        <v>13</v>
      </c>
      <c r="D2703">
        <v>74</v>
      </c>
      <c r="E2703" t="s">
        <v>10</v>
      </c>
      <c r="F2703" t="s">
        <v>11</v>
      </c>
      <c r="G2703" t="b">
        <v>0</v>
      </c>
      <c r="I2703">
        <v>26</v>
      </c>
      <c r="J2703" t="b">
        <v>0</v>
      </c>
      <c r="K2703">
        <f>YEAR(Table1[[#This Row],[Patient Admission Date]])</f>
        <v>2024</v>
      </c>
      <c r="L2703" t="str">
        <f>TEXT(Table1[[#This Row],[Patient Admission Date]],"mmm")</f>
        <v>Jun</v>
      </c>
      <c r="M2703" t="str">
        <f>TEXT(Table1[[#This Row],[Patient Admission Date]],"ddd")</f>
        <v>Thu</v>
      </c>
      <c r="N2703" t="str">
        <f>TEXT(INT(HOUR(Table1[[#This Row],[Patient Admission Date]])/3)*3,"00")&amp;"-"&amp;TEXT(INT(HOUR(Table1[[#This Row],[Patient Admission Date]])/3)*3+3,"00")</f>
        <v>18-21</v>
      </c>
      <c r="O2703" t="str" cm="1">
        <f t="array" ref="O2703">_xlfn.IFS(Table1[[#This Row],[Patient Age]]&lt;=14,"0-14",Table1[[#This Row],[Patient Age]]&lt;=29,"15-29",Table1[[#This Row],[Patient Age]]&lt;=44,"30-44",Table1[[#This Row],[Patient Age]]&lt;=59,"45-59",Table1[[#This Row],[Patient Age]]&lt;=74,"60-74",TRUE,"75+")</f>
        <v>60-74</v>
      </c>
      <c r="P2703" t="str" cm="1">
        <f t="array" ref="P2703">_xlfn.IFS(Table1[[#This Row],[Patient Waittime]]&lt;=15,"0-15",Table1[[#This Row],[Patient Waittime]]&lt;=30,"16-30",Table1[[#This Row],[Patient Waittime]]&lt;=45,"31-45",Table1[[#This Row],[Patient Waittime]]&lt;=60,"46-60",TRUE,"60+")</f>
        <v>16-30</v>
      </c>
      <c r="Q2703">
        <f>--(Table1[[#This Row],[Patient Waittime]]&lt;=30)</f>
        <v>1</v>
      </c>
      <c r="R2703">
        <f>--Table1[[#This Row],[Patient Admission Flag]]</f>
        <v>0</v>
      </c>
      <c r="S2703">
        <f>--AND(Table1[[#This Row],[WithinTarget]]=1,Table1[[#This Row],[Patient Satisfaction Score]]&gt;=7)</f>
        <v>0</v>
      </c>
      <c r="T2703" t="str">
        <f>IF(LEFT(Table1[[#This Row],[Patient Gender]],1)="F","Female","Male")</f>
        <v>Female</v>
      </c>
    </row>
    <row r="2704" spans="1:20" x14ac:dyDescent="0.3">
      <c r="A2704" t="s">
        <v>2808</v>
      </c>
      <c r="B2704" s="1">
        <v>45076.347916666666</v>
      </c>
      <c r="C2704" t="s">
        <v>13</v>
      </c>
      <c r="D2704">
        <v>4</v>
      </c>
      <c r="E2704" t="s">
        <v>10</v>
      </c>
      <c r="F2704" t="s">
        <v>11</v>
      </c>
      <c r="G2704" t="b">
        <v>0</v>
      </c>
      <c r="I2704">
        <v>32</v>
      </c>
      <c r="J2704" t="b">
        <v>0</v>
      </c>
      <c r="K2704">
        <f>YEAR(Table1[[#This Row],[Patient Admission Date]])</f>
        <v>2023</v>
      </c>
      <c r="L2704" t="str">
        <f>TEXT(Table1[[#This Row],[Patient Admission Date]],"mmm")</f>
        <v>May</v>
      </c>
      <c r="M2704" t="str">
        <f>TEXT(Table1[[#This Row],[Patient Admission Date]],"ddd")</f>
        <v>Tue</v>
      </c>
      <c r="N2704" t="str">
        <f>TEXT(INT(HOUR(Table1[[#This Row],[Patient Admission Date]])/3)*3,"00")&amp;"-"&amp;TEXT(INT(HOUR(Table1[[#This Row],[Patient Admission Date]])/3)*3+3,"00")</f>
        <v>06-09</v>
      </c>
      <c r="O2704" t="str" cm="1">
        <f t="array" ref="O2704">_xlfn.IFS(Table1[[#This Row],[Patient Age]]&lt;=14,"0-14",Table1[[#This Row],[Patient Age]]&lt;=29,"15-29",Table1[[#This Row],[Patient Age]]&lt;=44,"30-44",Table1[[#This Row],[Patient Age]]&lt;=59,"45-59",Table1[[#This Row],[Patient Age]]&lt;=74,"60-74",TRUE,"75+")</f>
        <v>0-14</v>
      </c>
      <c r="P2704" t="str" cm="1">
        <f t="array" ref="P2704">_xlfn.IFS(Table1[[#This Row],[Patient Waittime]]&lt;=15,"0-15",Table1[[#This Row],[Patient Waittime]]&lt;=30,"16-30",Table1[[#This Row],[Patient Waittime]]&lt;=45,"31-45",Table1[[#This Row],[Patient Waittime]]&lt;=60,"46-60",TRUE,"60+")</f>
        <v>31-45</v>
      </c>
      <c r="Q2704">
        <f>--(Table1[[#This Row],[Patient Waittime]]&lt;=30)</f>
        <v>0</v>
      </c>
      <c r="R2704">
        <f>--Table1[[#This Row],[Patient Admission Flag]]</f>
        <v>0</v>
      </c>
      <c r="S2704">
        <f>--AND(Table1[[#This Row],[WithinTarget]]=1,Table1[[#This Row],[Patient Satisfaction Score]]&gt;=7)</f>
        <v>0</v>
      </c>
      <c r="T2704" t="str">
        <f>IF(LEFT(Table1[[#This Row],[Patient Gender]],1)="F","Female","Male")</f>
        <v>Female</v>
      </c>
    </row>
    <row r="2705" spans="1:20" x14ac:dyDescent="0.3">
      <c r="A2705" t="s">
        <v>2809</v>
      </c>
      <c r="B2705" s="1">
        <v>45424.100694444445</v>
      </c>
      <c r="C2705" t="s">
        <v>13</v>
      </c>
      <c r="D2705">
        <v>37</v>
      </c>
      <c r="E2705" t="s">
        <v>10</v>
      </c>
      <c r="F2705" t="s">
        <v>11</v>
      </c>
      <c r="G2705" t="b">
        <v>0</v>
      </c>
      <c r="I2705">
        <v>32</v>
      </c>
      <c r="J2705" t="b">
        <v>0</v>
      </c>
      <c r="K2705">
        <f>YEAR(Table1[[#This Row],[Patient Admission Date]])</f>
        <v>2024</v>
      </c>
      <c r="L2705" t="str">
        <f>TEXT(Table1[[#This Row],[Patient Admission Date]],"mmm")</f>
        <v>May</v>
      </c>
      <c r="M2705" t="str">
        <f>TEXT(Table1[[#This Row],[Patient Admission Date]],"ddd")</f>
        <v>Sun</v>
      </c>
      <c r="N2705" t="str">
        <f>TEXT(INT(HOUR(Table1[[#This Row],[Patient Admission Date]])/3)*3,"00")&amp;"-"&amp;TEXT(INT(HOUR(Table1[[#This Row],[Patient Admission Date]])/3)*3+3,"00")</f>
        <v>00-03</v>
      </c>
      <c r="O2705" t="str" cm="1">
        <f t="array" ref="O2705">_xlfn.IFS(Table1[[#This Row],[Patient Age]]&lt;=14,"0-14",Table1[[#This Row],[Patient Age]]&lt;=29,"15-29",Table1[[#This Row],[Patient Age]]&lt;=44,"30-44",Table1[[#This Row],[Patient Age]]&lt;=59,"45-59",Table1[[#This Row],[Patient Age]]&lt;=74,"60-74",TRUE,"75+")</f>
        <v>30-44</v>
      </c>
      <c r="P2705" t="str" cm="1">
        <f t="array" ref="P2705">_xlfn.IFS(Table1[[#This Row],[Patient Waittime]]&lt;=15,"0-15",Table1[[#This Row],[Patient Waittime]]&lt;=30,"16-30",Table1[[#This Row],[Patient Waittime]]&lt;=45,"31-45",Table1[[#This Row],[Patient Waittime]]&lt;=60,"46-60",TRUE,"60+")</f>
        <v>31-45</v>
      </c>
      <c r="Q2705">
        <f>--(Table1[[#This Row],[Patient Waittime]]&lt;=30)</f>
        <v>0</v>
      </c>
      <c r="R2705">
        <f>--Table1[[#This Row],[Patient Admission Flag]]</f>
        <v>0</v>
      </c>
      <c r="S2705">
        <f>--AND(Table1[[#This Row],[WithinTarget]]=1,Table1[[#This Row],[Patient Satisfaction Score]]&gt;=7)</f>
        <v>0</v>
      </c>
      <c r="T2705" t="str">
        <f>IF(LEFT(Table1[[#This Row],[Patient Gender]],1)="F","Female","Male")</f>
        <v>Female</v>
      </c>
    </row>
    <row r="2706" spans="1:20" x14ac:dyDescent="0.3">
      <c r="A2706" t="s">
        <v>2810</v>
      </c>
      <c r="B2706" s="1">
        <v>45472.820833333331</v>
      </c>
      <c r="C2706" t="s">
        <v>13</v>
      </c>
      <c r="D2706">
        <v>27</v>
      </c>
      <c r="E2706" t="s">
        <v>10</v>
      </c>
      <c r="F2706" t="s">
        <v>11</v>
      </c>
      <c r="G2706" t="b">
        <v>0</v>
      </c>
      <c r="I2706">
        <v>39</v>
      </c>
      <c r="J2706" t="b">
        <v>0</v>
      </c>
      <c r="K2706">
        <f>YEAR(Table1[[#This Row],[Patient Admission Date]])</f>
        <v>2024</v>
      </c>
      <c r="L2706" t="str">
        <f>TEXT(Table1[[#This Row],[Patient Admission Date]],"mmm")</f>
        <v>Jun</v>
      </c>
      <c r="M2706" t="str">
        <f>TEXT(Table1[[#This Row],[Patient Admission Date]],"ddd")</f>
        <v>Sat</v>
      </c>
      <c r="N2706" t="str">
        <f>TEXT(INT(HOUR(Table1[[#This Row],[Patient Admission Date]])/3)*3,"00")&amp;"-"&amp;TEXT(INT(HOUR(Table1[[#This Row],[Patient Admission Date]])/3)*3+3,"00")</f>
        <v>18-21</v>
      </c>
      <c r="O2706" t="str" cm="1">
        <f t="array" ref="O2706">_xlfn.IFS(Table1[[#This Row],[Patient Age]]&lt;=14,"0-14",Table1[[#This Row],[Patient Age]]&lt;=29,"15-29",Table1[[#This Row],[Patient Age]]&lt;=44,"30-44",Table1[[#This Row],[Patient Age]]&lt;=59,"45-59",Table1[[#This Row],[Patient Age]]&lt;=74,"60-74",TRUE,"75+")</f>
        <v>15-29</v>
      </c>
      <c r="P2706" t="str" cm="1">
        <f t="array" ref="P2706">_xlfn.IFS(Table1[[#This Row],[Patient Waittime]]&lt;=15,"0-15",Table1[[#This Row],[Patient Waittime]]&lt;=30,"16-30",Table1[[#This Row],[Patient Waittime]]&lt;=45,"31-45",Table1[[#This Row],[Patient Waittime]]&lt;=60,"46-60",TRUE,"60+")</f>
        <v>31-45</v>
      </c>
      <c r="Q2706">
        <f>--(Table1[[#This Row],[Patient Waittime]]&lt;=30)</f>
        <v>0</v>
      </c>
      <c r="R2706">
        <f>--Table1[[#This Row],[Patient Admission Flag]]</f>
        <v>0</v>
      </c>
      <c r="S2706">
        <f>--AND(Table1[[#This Row],[WithinTarget]]=1,Table1[[#This Row],[Patient Satisfaction Score]]&gt;=7)</f>
        <v>0</v>
      </c>
      <c r="T2706" t="str">
        <f>IF(LEFT(Table1[[#This Row],[Patient Gender]],1)="F","Female","Male")</f>
        <v>Female</v>
      </c>
    </row>
    <row r="2707" spans="1:20" x14ac:dyDescent="0.3">
      <c r="A2707" t="s">
        <v>2811</v>
      </c>
      <c r="B2707" s="1">
        <v>45538.091666666667</v>
      </c>
      <c r="C2707" t="s">
        <v>13</v>
      </c>
      <c r="D2707">
        <v>27</v>
      </c>
      <c r="E2707" t="s">
        <v>10</v>
      </c>
      <c r="F2707" t="s">
        <v>11</v>
      </c>
      <c r="G2707" t="b">
        <v>0</v>
      </c>
      <c r="I2707">
        <v>46</v>
      </c>
      <c r="J2707" t="b">
        <v>0</v>
      </c>
      <c r="K2707">
        <f>YEAR(Table1[[#This Row],[Patient Admission Date]])</f>
        <v>2024</v>
      </c>
      <c r="L2707" t="str">
        <f>TEXT(Table1[[#This Row],[Patient Admission Date]],"mmm")</f>
        <v>Sep</v>
      </c>
      <c r="M2707" t="str">
        <f>TEXT(Table1[[#This Row],[Patient Admission Date]],"ddd")</f>
        <v>Tue</v>
      </c>
      <c r="N2707" t="str">
        <f>TEXT(INT(HOUR(Table1[[#This Row],[Patient Admission Date]])/3)*3,"00")&amp;"-"&amp;TEXT(INT(HOUR(Table1[[#This Row],[Patient Admission Date]])/3)*3+3,"00")</f>
        <v>00-03</v>
      </c>
      <c r="O2707" t="str" cm="1">
        <f t="array" ref="O2707">_xlfn.IFS(Table1[[#This Row],[Patient Age]]&lt;=14,"0-14",Table1[[#This Row],[Patient Age]]&lt;=29,"15-29",Table1[[#This Row],[Patient Age]]&lt;=44,"30-44",Table1[[#This Row],[Patient Age]]&lt;=59,"45-59",Table1[[#This Row],[Patient Age]]&lt;=74,"60-74",TRUE,"75+")</f>
        <v>15-29</v>
      </c>
      <c r="P2707" t="str" cm="1">
        <f t="array" ref="P2707">_xlfn.IFS(Table1[[#This Row],[Patient Waittime]]&lt;=15,"0-15",Table1[[#This Row],[Patient Waittime]]&lt;=30,"16-30",Table1[[#This Row],[Patient Waittime]]&lt;=45,"31-45",Table1[[#This Row],[Patient Waittime]]&lt;=60,"46-60",TRUE,"60+")</f>
        <v>46-60</v>
      </c>
      <c r="Q2707">
        <f>--(Table1[[#This Row],[Patient Waittime]]&lt;=30)</f>
        <v>0</v>
      </c>
      <c r="R2707">
        <f>--Table1[[#This Row],[Patient Admission Flag]]</f>
        <v>0</v>
      </c>
      <c r="S2707">
        <f>--AND(Table1[[#This Row],[WithinTarget]]=1,Table1[[#This Row],[Patient Satisfaction Score]]&gt;=7)</f>
        <v>0</v>
      </c>
      <c r="T2707" t="str">
        <f>IF(LEFT(Table1[[#This Row],[Patient Gender]],1)="F","Female","Male")</f>
        <v>Female</v>
      </c>
    </row>
    <row r="2708" spans="1:20" x14ac:dyDescent="0.3">
      <c r="A2708" t="s">
        <v>2812</v>
      </c>
      <c r="B2708" s="1">
        <v>45396.23541666667</v>
      </c>
      <c r="C2708" t="s">
        <v>13</v>
      </c>
      <c r="D2708">
        <v>64</v>
      </c>
      <c r="E2708" t="s">
        <v>10</v>
      </c>
      <c r="F2708" t="s">
        <v>11</v>
      </c>
      <c r="G2708" t="b">
        <v>0</v>
      </c>
      <c r="I2708">
        <v>47</v>
      </c>
      <c r="J2708" t="b">
        <v>0</v>
      </c>
      <c r="K2708">
        <f>YEAR(Table1[[#This Row],[Patient Admission Date]])</f>
        <v>2024</v>
      </c>
      <c r="L2708" t="str">
        <f>TEXT(Table1[[#This Row],[Patient Admission Date]],"mmm")</f>
        <v>Apr</v>
      </c>
      <c r="M2708" t="str">
        <f>TEXT(Table1[[#This Row],[Patient Admission Date]],"ddd")</f>
        <v>Sun</v>
      </c>
      <c r="N2708" t="str">
        <f>TEXT(INT(HOUR(Table1[[#This Row],[Patient Admission Date]])/3)*3,"00")&amp;"-"&amp;TEXT(INT(HOUR(Table1[[#This Row],[Patient Admission Date]])/3)*3+3,"00")</f>
        <v>03-06</v>
      </c>
      <c r="O2708" t="str" cm="1">
        <f t="array" ref="O2708">_xlfn.IFS(Table1[[#This Row],[Patient Age]]&lt;=14,"0-14",Table1[[#This Row],[Patient Age]]&lt;=29,"15-29",Table1[[#This Row],[Patient Age]]&lt;=44,"30-44",Table1[[#This Row],[Patient Age]]&lt;=59,"45-59",Table1[[#This Row],[Patient Age]]&lt;=74,"60-74",TRUE,"75+")</f>
        <v>60-74</v>
      </c>
      <c r="P2708" t="str" cm="1">
        <f t="array" ref="P2708">_xlfn.IFS(Table1[[#This Row],[Patient Waittime]]&lt;=15,"0-15",Table1[[#This Row],[Patient Waittime]]&lt;=30,"16-30",Table1[[#This Row],[Patient Waittime]]&lt;=45,"31-45",Table1[[#This Row],[Patient Waittime]]&lt;=60,"46-60",TRUE,"60+")</f>
        <v>46-60</v>
      </c>
      <c r="Q2708">
        <f>--(Table1[[#This Row],[Patient Waittime]]&lt;=30)</f>
        <v>0</v>
      </c>
      <c r="R2708">
        <f>--Table1[[#This Row],[Patient Admission Flag]]</f>
        <v>0</v>
      </c>
      <c r="S2708">
        <f>--AND(Table1[[#This Row],[WithinTarget]]=1,Table1[[#This Row],[Patient Satisfaction Score]]&gt;=7)</f>
        <v>0</v>
      </c>
      <c r="T2708" t="str">
        <f>IF(LEFT(Table1[[#This Row],[Patient Gender]],1)="F","Female","Male")</f>
        <v>Female</v>
      </c>
    </row>
    <row r="2709" spans="1:20" x14ac:dyDescent="0.3">
      <c r="A2709" t="s">
        <v>2813</v>
      </c>
      <c r="B2709" s="1">
        <v>45145.681250000001</v>
      </c>
      <c r="C2709" t="s">
        <v>13</v>
      </c>
      <c r="D2709">
        <v>43</v>
      </c>
      <c r="E2709" t="s">
        <v>10</v>
      </c>
      <c r="F2709" t="s">
        <v>11</v>
      </c>
      <c r="G2709" t="b">
        <v>0</v>
      </c>
      <c r="I2709">
        <v>51</v>
      </c>
      <c r="J2709" t="b">
        <v>0</v>
      </c>
      <c r="K2709">
        <f>YEAR(Table1[[#This Row],[Patient Admission Date]])</f>
        <v>2023</v>
      </c>
      <c r="L2709" t="str">
        <f>TEXT(Table1[[#This Row],[Patient Admission Date]],"mmm")</f>
        <v>Aug</v>
      </c>
      <c r="M2709" t="str">
        <f>TEXT(Table1[[#This Row],[Patient Admission Date]],"ddd")</f>
        <v>Mon</v>
      </c>
      <c r="N2709" t="str">
        <f>TEXT(INT(HOUR(Table1[[#This Row],[Patient Admission Date]])/3)*3,"00")&amp;"-"&amp;TEXT(INT(HOUR(Table1[[#This Row],[Patient Admission Date]])/3)*3+3,"00")</f>
        <v>15-18</v>
      </c>
      <c r="O2709" t="str" cm="1">
        <f t="array" ref="O2709">_xlfn.IFS(Table1[[#This Row],[Patient Age]]&lt;=14,"0-14",Table1[[#This Row],[Patient Age]]&lt;=29,"15-29",Table1[[#This Row],[Patient Age]]&lt;=44,"30-44",Table1[[#This Row],[Patient Age]]&lt;=59,"45-59",Table1[[#This Row],[Patient Age]]&lt;=74,"60-74",TRUE,"75+")</f>
        <v>30-44</v>
      </c>
      <c r="P2709" t="str" cm="1">
        <f t="array" ref="P2709">_xlfn.IFS(Table1[[#This Row],[Patient Waittime]]&lt;=15,"0-15",Table1[[#This Row],[Patient Waittime]]&lt;=30,"16-30",Table1[[#This Row],[Patient Waittime]]&lt;=45,"31-45",Table1[[#This Row],[Patient Waittime]]&lt;=60,"46-60",TRUE,"60+")</f>
        <v>46-60</v>
      </c>
      <c r="Q2709">
        <f>--(Table1[[#This Row],[Patient Waittime]]&lt;=30)</f>
        <v>0</v>
      </c>
      <c r="R2709">
        <f>--Table1[[#This Row],[Patient Admission Flag]]</f>
        <v>0</v>
      </c>
      <c r="S2709">
        <f>--AND(Table1[[#This Row],[WithinTarget]]=1,Table1[[#This Row],[Patient Satisfaction Score]]&gt;=7)</f>
        <v>0</v>
      </c>
      <c r="T2709" t="str">
        <f>IF(LEFT(Table1[[#This Row],[Patient Gender]],1)="F","Female","Male")</f>
        <v>Female</v>
      </c>
    </row>
    <row r="2710" spans="1:20" x14ac:dyDescent="0.3">
      <c r="A2710" t="s">
        <v>2814</v>
      </c>
      <c r="B2710" s="1">
        <v>45086.193749999999</v>
      </c>
      <c r="C2710" t="s">
        <v>13</v>
      </c>
      <c r="D2710">
        <v>5</v>
      </c>
      <c r="E2710" t="s">
        <v>10</v>
      </c>
      <c r="F2710" t="s">
        <v>11</v>
      </c>
      <c r="G2710" t="b">
        <v>0</v>
      </c>
      <c r="I2710">
        <v>59</v>
      </c>
      <c r="J2710" t="b">
        <v>0</v>
      </c>
      <c r="K2710">
        <f>YEAR(Table1[[#This Row],[Patient Admission Date]])</f>
        <v>2023</v>
      </c>
      <c r="L2710" t="str">
        <f>TEXT(Table1[[#This Row],[Patient Admission Date]],"mmm")</f>
        <v>Jun</v>
      </c>
      <c r="M2710" t="str">
        <f>TEXT(Table1[[#This Row],[Patient Admission Date]],"ddd")</f>
        <v>Fri</v>
      </c>
      <c r="N2710" t="str">
        <f>TEXT(INT(HOUR(Table1[[#This Row],[Patient Admission Date]])/3)*3,"00")&amp;"-"&amp;TEXT(INT(HOUR(Table1[[#This Row],[Patient Admission Date]])/3)*3+3,"00")</f>
        <v>03-06</v>
      </c>
      <c r="O2710" t="str" cm="1">
        <f t="array" ref="O2710">_xlfn.IFS(Table1[[#This Row],[Patient Age]]&lt;=14,"0-14",Table1[[#This Row],[Patient Age]]&lt;=29,"15-29",Table1[[#This Row],[Patient Age]]&lt;=44,"30-44",Table1[[#This Row],[Patient Age]]&lt;=59,"45-59",Table1[[#This Row],[Patient Age]]&lt;=74,"60-74",TRUE,"75+")</f>
        <v>0-14</v>
      </c>
      <c r="P2710" t="str" cm="1">
        <f t="array" ref="P2710">_xlfn.IFS(Table1[[#This Row],[Patient Waittime]]&lt;=15,"0-15",Table1[[#This Row],[Patient Waittime]]&lt;=30,"16-30",Table1[[#This Row],[Patient Waittime]]&lt;=45,"31-45",Table1[[#This Row],[Patient Waittime]]&lt;=60,"46-60",TRUE,"60+")</f>
        <v>46-60</v>
      </c>
      <c r="Q2710">
        <f>--(Table1[[#This Row],[Patient Waittime]]&lt;=30)</f>
        <v>0</v>
      </c>
      <c r="R2710">
        <f>--Table1[[#This Row],[Patient Admission Flag]]</f>
        <v>0</v>
      </c>
      <c r="S2710">
        <f>--AND(Table1[[#This Row],[WithinTarget]]=1,Table1[[#This Row],[Patient Satisfaction Score]]&gt;=7)</f>
        <v>0</v>
      </c>
      <c r="T2710" t="str">
        <f>IF(LEFT(Table1[[#This Row],[Patient Gender]],1)="F","Female","Male")</f>
        <v>Female</v>
      </c>
    </row>
    <row r="2711" spans="1:20" x14ac:dyDescent="0.3">
      <c r="A2711" t="s">
        <v>2815</v>
      </c>
      <c r="B2711" s="1">
        <v>45467.915277777778</v>
      </c>
      <c r="C2711" t="s">
        <v>13</v>
      </c>
      <c r="D2711">
        <v>41</v>
      </c>
      <c r="E2711" t="s">
        <v>10</v>
      </c>
      <c r="F2711" t="s">
        <v>11</v>
      </c>
      <c r="G2711" t="b">
        <v>0</v>
      </c>
      <c r="I2711">
        <v>12</v>
      </c>
      <c r="J2711" t="b">
        <v>0</v>
      </c>
      <c r="K2711">
        <f>YEAR(Table1[[#This Row],[Patient Admission Date]])</f>
        <v>2024</v>
      </c>
      <c r="L2711" t="str">
        <f>TEXT(Table1[[#This Row],[Patient Admission Date]],"mmm")</f>
        <v>Jun</v>
      </c>
      <c r="M2711" t="str">
        <f>TEXT(Table1[[#This Row],[Patient Admission Date]],"ddd")</f>
        <v>Mon</v>
      </c>
      <c r="N2711" t="str">
        <f>TEXT(INT(HOUR(Table1[[#This Row],[Patient Admission Date]])/3)*3,"00")&amp;"-"&amp;TEXT(INT(HOUR(Table1[[#This Row],[Patient Admission Date]])/3)*3+3,"00")</f>
        <v>21-24</v>
      </c>
      <c r="O2711" t="str" cm="1">
        <f t="array" ref="O2711">_xlfn.IFS(Table1[[#This Row],[Patient Age]]&lt;=14,"0-14",Table1[[#This Row],[Patient Age]]&lt;=29,"15-29",Table1[[#This Row],[Patient Age]]&lt;=44,"30-44",Table1[[#This Row],[Patient Age]]&lt;=59,"45-59",Table1[[#This Row],[Patient Age]]&lt;=74,"60-74",TRUE,"75+")</f>
        <v>30-44</v>
      </c>
      <c r="P2711" t="str" cm="1">
        <f t="array" ref="P2711">_xlfn.IFS(Table1[[#This Row],[Patient Waittime]]&lt;=15,"0-15",Table1[[#This Row],[Patient Waittime]]&lt;=30,"16-30",Table1[[#This Row],[Patient Waittime]]&lt;=45,"31-45",Table1[[#This Row],[Patient Waittime]]&lt;=60,"46-60",TRUE,"60+")</f>
        <v>0-15</v>
      </c>
      <c r="Q2711">
        <f>--(Table1[[#This Row],[Patient Waittime]]&lt;=30)</f>
        <v>1</v>
      </c>
      <c r="R2711">
        <f>--Table1[[#This Row],[Patient Admission Flag]]</f>
        <v>0</v>
      </c>
      <c r="S2711">
        <f>--AND(Table1[[#This Row],[WithinTarget]]=1,Table1[[#This Row],[Patient Satisfaction Score]]&gt;=7)</f>
        <v>0</v>
      </c>
      <c r="T2711" t="str">
        <f>IF(LEFT(Table1[[#This Row],[Patient Gender]],1)="F","Female","Male")</f>
        <v>Female</v>
      </c>
    </row>
    <row r="2712" spans="1:20" x14ac:dyDescent="0.3">
      <c r="A2712" t="s">
        <v>2816</v>
      </c>
      <c r="B2712" s="1">
        <v>45373.006249999999</v>
      </c>
      <c r="C2712" t="s">
        <v>13</v>
      </c>
      <c r="D2712">
        <v>24</v>
      </c>
      <c r="E2712" t="s">
        <v>10</v>
      </c>
      <c r="F2712" t="s">
        <v>11</v>
      </c>
      <c r="G2712" t="b">
        <v>0</v>
      </c>
      <c r="I2712">
        <v>15</v>
      </c>
      <c r="J2712" t="b">
        <v>0</v>
      </c>
      <c r="K2712">
        <f>YEAR(Table1[[#This Row],[Patient Admission Date]])</f>
        <v>2024</v>
      </c>
      <c r="L2712" t="str">
        <f>TEXT(Table1[[#This Row],[Patient Admission Date]],"mmm")</f>
        <v>Mar</v>
      </c>
      <c r="M2712" t="str">
        <f>TEXT(Table1[[#This Row],[Patient Admission Date]],"ddd")</f>
        <v>Fri</v>
      </c>
      <c r="N2712" t="str">
        <f>TEXT(INT(HOUR(Table1[[#This Row],[Patient Admission Date]])/3)*3,"00")&amp;"-"&amp;TEXT(INT(HOUR(Table1[[#This Row],[Patient Admission Date]])/3)*3+3,"00")</f>
        <v>00-03</v>
      </c>
      <c r="O2712" t="str" cm="1">
        <f t="array" ref="O2712">_xlfn.IFS(Table1[[#This Row],[Patient Age]]&lt;=14,"0-14",Table1[[#This Row],[Patient Age]]&lt;=29,"15-29",Table1[[#This Row],[Patient Age]]&lt;=44,"30-44",Table1[[#This Row],[Patient Age]]&lt;=59,"45-59",Table1[[#This Row],[Patient Age]]&lt;=74,"60-74",TRUE,"75+")</f>
        <v>15-29</v>
      </c>
      <c r="P2712" t="str" cm="1">
        <f t="array" ref="P2712">_xlfn.IFS(Table1[[#This Row],[Patient Waittime]]&lt;=15,"0-15",Table1[[#This Row],[Patient Waittime]]&lt;=30,"16-30",Table1[[#This Row],[Patient Waittime]]&lt;=45,"31-45",Table1[[#This Row],[Patient Waittime]]&lt;=60,"46-60",TRUE,"60+")</f>
        <v>0-15</v>
      </c>
      <c r="Q2712">
        <f>--(Table1[[#This Row],[Patient Waittime]]&lt;=30)</f>
        <v>1</v>
      </c>
      <c r="R2712">
        <f>--Table1[[#This Row],[Patient Admission Flag]]</f>
        <v>0</v>
      </c>
      <c r="S2712">
        <f>--AND(Table1[[#This Row],[WithinTarget]]=1,Table1[[#This Row],[Patient Satisfaction Score]]&gt;=7)</f>
        <v>0</v>
      </c>
      <c r="T2712" t="str">
        <f>IF(LEFT(Table1[[#This Row],[Patient Gender]],1)="F","Female","Male")</f>
        <v>Female</v>
      </c>
    </row>
    <row r="2713" spans="1:20" x14ac:dyDescent="0.3">
      <c r="A2713" t="s">
        <v>2817</v>
      </c>
      <c r="B2713" s="1">
        <v>45375.410416666666</v>
      </c>
      <c r="C2713" t="s">
        <v>13</v>
      </c>
      <c r="D2713">
        <v>25</v>
      </c>
      <c r="E2713" t="s">
        <v>10</v>
      </c>
      <c r="F2713" t="s">
        <v>11</v>
      </c>
      <c r="G2713" t="b">
        <v>0</v>
      </c>
      <c r="I2713">
        <v>20</v>
      </c>
      <c r="J2713" t="b">
        <v>0</v>
      </c>
      <c r="K2713">
        <f>YEAR(Table1[[#This Row],[Patient Admission Date]])</f>
        <v>2024</v>
      </c>
      <c r="L2713" t="str">
        <f>TEXT(Table1[[#This Row],[Patient Admission Date]],"mmm")</f>
        <v>Mar</v>
      </c>
      <c r="M2713" t="str">
        <f>TEXT(Table1[[#This Row],[Patient Admission Date]],"ddd")</f>
        <v>Sun</v>
      </c>
      <c r="N2713" t="str">
        <f>TEXT(INT(HOUR(Table1[[#This Row],[Patient Admission Date]])/3)*3,"00")&amp;"-"&amp;TEXT(INT(HOUR(Table1[[#This Row],[Patient Admission Date]])/3)*3+3,"00")</f>
        <v>09-12</v>
      </c>
      <c r="O2713" t="str" cm="1">
        <f t="array" ref="O2713">_xlfn.IFS(Table1[[#This Row],[Patient Age]]&lt;=14,"0-14",Table1[[#This Row],[Patient Age]]&lt;=29,"15-29",Table1[[#This Row],[Patient Age]]&lt;=44,"30-44",Table1[[#This Row],[Patient Age]]&lt;=59,"45-59",Table1[[#This Row],[Patient Age]]&lt;=74,"60-74",TRUE,"75+")</f>
        <v>15-29</v>
      </c>
      <c r="P2713" t="str" cm="1">
        <f t="array" ref="P2713">_xlfn.IFS(Table1[[#This Row],[Patient Waittime]]&lt;=15,"0-15",Table1[[#This Row],[Patient Waittime]]&lt;=30,"16-30",Table1[[#This Row],[Patient Waittime]]&lt;=45,"31-45",Table1[[#This Row],[Patient Waittime]]&lt;=60,"46-60",TRUE,"60+")</f>
        <v>16-30</v>
      </c>
      <c r="Q2713">
        <f>--(Table1[[#This Row],[Patient Waittime]]&lt;=30)</f>
        <v>1</v>
      </c>
      <c r="R2713">
        <f>--Table1[[#This Row],[Patient Admission Flag]]</f>
        <v>0</v>
      </c>
      <c r="S2713">
        <f>--AND(Table1[[#This Row],[WithinTarget]]=1,Table1[[#This Row],[Patient Satisfaction Score]]&gt;=7)</f>
        <v>0</v>
      </c>
      <c r="T2713" t="str">
        <f>IF(LEFT(Table1[[#This Row],[Patient Gender]],1)="F","Female","Male")</f>
        <v>Female</v>
      </c>
    </row>
    <row r="2714" spans="1:20" x14ac:dyDescent="0.3">
      <c r="A2714" t="s">
        <v>2818</v>
      </c>
      <c r="B2714" s="1">
        <v>45154.012499999997</v>
      </c>
      <c r="C2714" t="s">
        <v>13</v>
      </c>
      <c r="D2714">
        <v>69</v>
      </c>
      <c r="E2714" t="s">
        <v>10</v>
      </c>
      <c r="F2714" t="s">
        <v>11</v>
      </c>
      <c r="G2714" t="b">
        <v>0</v>
      </c>
      <c r="I2714">
        <v>20</v>
      </c>
      <c r="J2714" t="b">
        <v>0</v>
      </c>
      <c r="K2714">
        <f>YEAR(Table1[[#This Row],[Patient Admission Date]])</f>
        <v>2023</v>
      </c>
      <c r="L2714" t="str">
        <f>TEXT(Table1[[#This Row],[Patient Admission Date]],"mmm")</f>
        <v>Aug</v>
      </c>
      <c r="M2714" t="str">
        <f>TEXT(Table1[[#This Row],[Patient Admission Date]],"ddd")</f>
        <v>Wed</v>
      </c>
      <c r="N2714" t="str">
        <f>TEXT(INT(HOUR(Table1[[#This Row],[Patient Admission Date]])/3)*3,"00")&amp;"-"&amp;TEXT(INT(HOUR(Table1[[#This Row],[Patient Admission Date]])/3)*3+3,"00")</f>
        <v>00-03</v>
      </c>
      <c r="O2714" t="str" cm="1">
        <f t="array" ref="O2714">_xlfn.IFS(Table1[[#This Row],[Patient Age]]&lt;=14,"0-14",Table1[[#This Row],[Patient Age]]&lt;=29,"15-29",Table1[[#This Row],[Patient Age]]&lt;=44,"30-44",Table1[[#This Row],[Patient Age]]&lt;=59,"45-59",Table1[[#This Row],[Patient Age]]&lt;=74,"60-74",TRUE,"75+")</f>
        <v>60-74</v>
      </c>
      <c r="P2714" t="str" cm="1">
        <f t="array" ref="P2714">_xlfn.IFS(Table1[[#This Row],[Patient Waittime]]&lt;=15,"0-15",Table1[[#This Row],[Patient Waittime]]&lt;=30,"16-30",Table1[[#This Row],[Patient Waittime]]&lt;=45,"31-45",Table1[[#This Row],[Patient Waittime]]&lt;=60,"46-60",TRUE,"60+")</f>
        <v>16-30</v>
      </c>
      <c r="Q2714">
        <f>--(Table1[[#This Row],[Patient Waittime]]&lt;=30)</f>
        <v>1</v>
      </c>
      <c r="R2714">
        <f>--Table1[[#This Row],[Patient Admission Flag]]</f>
        <v>0</v>
      </c>
      <c r="S2714">
        <f>--AND(Table1[[#This Row],[WithinTarget]]=1,Table1[[#This Row],[Patient Satisfaction Score]]&gt;=7)</f>
        <v>0</v>
      </c>
      <c r="T2714" t="str">
        <f>IF(LEFT(Table1[[#This Row],[Patient Gender]],1)="F","Female","Male")</f>
        <v>Female</v>
      </c>
    </row>
    <row r="2715" spans="1:20" x14ac:dyDescent="0.3">
      <c r="A2715" t="s">
        <v>2819</v>
      </c>
      <c r="B2715" s="1">
        <v>45272.652083333334</v>
      </c>
      <c r="C2715" t="s">
        <v>13</v>
      </c>
      <c r="D2715">
        <v>35</v>
      </c>
      <c r="E2715" t="s">
        <v>10</v>
      </c>
      <c r="F2715" t="s">
        <v>11</v>
      </c>
      <c r="G2715" t="b">
        <v>0</v>
      </c>
      <c r="I2715">
        <v>23</v>
      </c>
      <c r="J2715" t="b">
        <v>0</v>
      </c>
      <c r="K2715">
        <f>YEAR(Table1[[#This Row],[Patient Admission Date]])</f>
        <v>2023</v>
      </c>
      <c r="L2715" t="str">
        <f>TEXT(Table1[[#This Row],[Patient Admission Date]],"mmm")</f>
        <v>Dec</v>
      </c>
      <c r="M2715" t="str">
        <f>TEXT(Table1[[#This Row],[Patient Admission Date]],"ddd")</f>
        <v>Tue</v>
      </c>
      <c r="N2715" t="str">
        <f>TEXT(INT(HOUR(Table1[[#This Row],[Patient Admission Date]])/3)*3,"00")&amp;"-"&amp;TEXT(INT(HOUR(Table1[[#This Row],[Patient Admission Date]])/3)*3+3,"00")</f>
        <v>15-18</v>
      </c>
      <c r="O2715" t="str" cm="1">
        <f t="array" ref="O2715">_xlfn.IFS(Table1[[#This Row],[Patient Age]]&lt;=14,"0-14",Table1[[#This Row],[Patient Age]]&lt;=29,"15-29",Table1[[#This Row],[Patient Age]]&lt;=44,"30-44",Table1[[#This Row],[Patient Age]]&lt;=59,"45-59",Table1[[#This Row],[Patient Age]]&lt;=74,"60-74",TRUE,"75+")</f>
        <v>30-44</v>
      </c>
      <c r="P2715" t="str" cm="1">
        <f t="array" ref="P2715">_xlfn.IFS(Table1[[#This Row],[Patient Waittime]]&lt;=15,"0-15",Table1[[#This Row],[Patient Waittime]]&lt;=30,"16-30",Table1[[#This Row],[Patient Waittime]]&lt;=45,"31-45",Table1[[#This Row],[Patient Waittime]]&lt;=60,"46-60",TRUE,"60+")</f>
        <v>16-30</v>
      </c>
      <c r="Q2715">
        <f>--(Table1[[#This Row],[Patient Waittime]]&lt;=30)</f>
        <v>1</v>
      </c>
      <c r="R2715">
        <f>--Table1[[#This Row],[Patient Admission Flag]]</f>
        <v>0</v>
      </c>
      <c r="S2715">
        <f>--AND(Table1[[#This Row],[WithinTarget]]=1,Table1[[#This Row],[Patient Satisfaction Score]]&gt;=7)</f>
        <v>0</v>
      </c>
      <c r="T2715" t="str">
        <f>IF(LEFT(Table1[[#This Row],[Patient Gender]],1)="F","Female","Male")</f>
        <v>Female</v>
      </c>
    </row>
    <row r="2716" spans="1:20" x14ac:dyDescent="0.3">
      <c r="A2716" t="s">
        <v>2820</v>
      </c>
      <c r="B2716" s="1">
        <v>45139.945138888892</v>
      </c>
      <c r="C2716" t="s">
        <v>13</v>
      </c>
      <c r="D2716">
        <v>22</v>
      </c>
      <c r="E2716" t="s">
        <v>10</v>
      </c>
      <c r="F2716" t="s">
        <v>11</v>
      </c>
      <c r="G2716" t="b">
        <v>0</v>
      </c>
      <c r="I2716">
        <v>25</v>
      </c>
      <c r="J2716" t="b">
        <v>0</v>
      </c>
      <c r="K2716">
        <f>YEAR(Table1[[#This Row],[Patient Admission Date]])</f>
        <v>2023</v>
      </c>
      <c r="L2716" t="str">
        <f>TEXT(Table1[[#This Row],[Patient Admission Date]],"mmm")</f>
        <v>Aug</v>
      </c>
      <c r="M2716" t="str">
        <f>TEXT(Table1[[#This Row],[Patient Admission Date]],"ddd")</f>
        <v>Tue</v>
      </c>
      <c r="N2716" t="str">
        <f>TEXT(INT(HOUR(Table1[[#This Row],[Patient Admission Date]])/3)*3,"00")&amp;"-"&amp;TEXT(INT(HOUR(Table1[[#This Row],[Patient Admission Date]])/3)*3+3,"00")</f>
        <v>21-24</v>
      </c>
      <c r="O2716" t="str" cm="1">
        <f t="array" ref="O2716">_xlfn.IFS(Table1[[#This Row],[Patient Age]]&lt;=14,"0-14",Table1[[#This Row],[Patient Age]]&lt;=29,"15-29",Table1[[#This Row],[Patient Age]]&lt;=44,"30-44",Table1[[#This Row],[Patient Age]]&lt;=59,"45-59",Table1[[#This Row],[Patient Age]]&lt;=74,"60-74",TRUE,"75+")</f>
        <v>15-29</v>
      </c>
      <c r="P2716" t="str" cm="1">
        <f t="array" ref="P2716">_xlfn.IFS(Table1[[#This Row],[Patient Waittime]]&lt;=15,"0-15",Table1[[#This Row],[Patient Waittime]]&lt;=30,"16-30",Table1[[#This Row],[Patient Waittime]]&lt;=45,"31-45",Table1[[#This Row],[Patient Waittime]]&lt;=60,"46-60",TRUE,"60+")</f>
        <v>16-30</v>
      </c>
      <c r="Q2716">
        <f>--(Table1[[#This Row],[Patient Waittime]]&lt;=30)</f>
        <v>1</v>
      </c>
      <c r="R2716">
        <f>--Table1[[#This Row],[Patient Admission Flag]]</f>
        <v>0</v>
      </c>
      <c r="S2716">
        <f>--AND(Table1[[#This Row],[WithinTarget]]=1,Table1[[#This Row],[Patient Satisfaction Score]]&gt;=7)</f>
        <v>0</v>
      </c>
      <c r="T2716" t="str">
        <f>IF(LEFT(Table1[[#This Row],[Patient Gender]],1)="F","Female","Male")</f>
        <v>Female</v>
      </c>
    </row>
    <row r="2717" spans="1:20" x14ac:dyDescent="0.3">
      <c r="A2717" t="s">
        <v>2821</v>
      </c>
      <c r="B2717" s="1">
        <v>45053.977777777778</v>
      </c>
      <c r="C2717" t="s">
        <v>13</v>
      </c>
      <c r="D2717">
        <v>65</v>
      </c>
      <c r="E2717" t="s">
        <v>10</v>
      </c>
      <c r="F2717" t="s">
        <v>11</v>
      </c>
      <c r="G2717" t="b">
        <v>0</v>
      </c>
      <c r="I2717">
        <v>27</v>
      </c>
      <c r="J2717" t="b">
        <v>0</v>
      </c>
      <c r="K2717">
        <f>YEAR(Table1[[#This Row],[Patient Admission Date]])</f>
        <v>2023</v>
      </c>
      <c r="L2717" t="str">
        <f>TEXT(Table1[[#This Row],[Patient Admission Date]],"mmm")</f>
        <v>May</v>
      </c>
      <c r="M2717" t="str">
        <f>TEXT(Table1[[#This Row],[Patient Admission Date]],"ddd")</f>
        <v>Sun</v>
      </c>
      <c r="N2717" t="str">
        <f>TEXT(INT(HOUR(Table1[[#This Row],[Patient Admission Date]])/3)*3,"00")&amp;"-"&amp;TEXT(INT(HOUR(Table1[[#This Row],[Patient Admission Date]])/3)*3+3,"00")</f>
        <v>21-24</v>
      </c>
      <c r="O2717" t="str" cm="1">
        <f t="array" ref="O2717">_xlfn.IFS(Table1[[#This Row],[Patient Age]]&lt;=14,"0-14",Table1[[#This Row],[Patient Age]]&lt;=29,"15-29",Table1[[#This Row],[Patient Age]]&lt;=44,"30-44",Table1[[#This Row],[Patient Age]]&lt;=59,"45-59",Table1[[#This Row],[Patient Age]]&lt;=74,"60-74",TRUE,"75+")</f>
        <v>60-74</v>
      </c>
      <c r="P2717" t="str" cm="1">
        <f t="array" ref="P2717">_xlfn.IFS(Table1[[#This Row],[Patient Waittime]]&lt;=15,"0-15",Table1[[#This Row],[Patient Waittime]]&lt;=30,"16-30",Table1[[#This Row],[Patient Waittime]]&lt;=45,"31-45",Table1[[#This Row],[Patient Waittime]]&lt;=60,"46-60",TRUE,"60+")</f>
        <v>16-30</v>
      </c>
      <c r="Q2717">
        <f>--(Table1[[#This Row],[Patient Waittime]]&lt;=30)</f>
        <v>1</v>
      </c>
      <c r="R2717">
        <f>--Table1[[#This Row],[Patient Admission Flag]]</f>
        <v>0</v>
      </c>
      <c r="S2717">
        <f>--AND(Table1[[#This Row],[WithinTarget]]=1,Table1[[#This Row],[Patient Satisfaction Score]]&gt;=7)</f>
        <v>0</v>
      </c>
      <c r="T2717" t="str">
        <f>IF(LEFT(Table1[[#This Row],[Patient Gender]],1)="F","Female","Male")</f>
        <v>Female</v>
      </c>
    </row>
    <row r="2718" spans="1:20" x14ac:dyDescent="0.3">
      <c r="A2718" t="s">
        <v>2822</v>
      </c>
      <c r="B2718" s="1">
        <v>45507.594444444447</v>
      </c>
      <c r="C2718" t="s">
        <v>13</v>
      </c>
      <c r="D2718">
        <v>30</v>
      </c>
      <c r="E2718" t="s">
        <v>10</v>
      </c>
      <c r="F2718" t="s">
        <v>11</v>
      </c>
      <c r="G2718" t="b">
        <v>0</v>
      </c>
      <c r="I2718">
        <v>31</v>
      </c>
      <c r="J2718" t="b">
        <v>0</v>
      </c>
      <c r="K2718">
        <f>YEAR(Table1[[#This Row],[Patient Admission Date]])</f>
        <v>2024</v>
      </c>
      <c r="L2718" t="str">
        <f>TEXT(Table1[[#This Row],[Patient Admission Date]],"mmm")</f>
        <v>Aug</v>
      </c>
      <c r="M2718" t="str">
        <f>TEXT(Table1[[#This Row],[Patient Admission Date]],"ddd")</f>
        <v>Sat</v>
      </c>
      <c r="N2718" t="str">
        <f>TEXT(INT(HOUR(Table1[[#This Row],[Patient Admission Date]])/3)*3,"00")&amp;"-"&amp;TEXT(INT(HOUR(Table1[[#This Row],[Patient Admission Date]])/3)*3+3,"00")</f>
        <v>12-15</v>
      </c>
      <c r="O2718" t="str" cm="1">
        <f t="array" ref="O2718">_xlfn.IFS(Table1[[#This Row],[Patient Age]]&lt;=14,"0-14",Table1[[#This Row],[Patient Age]]&lt;=29,"15-29",Table1[[#This Row],[Patient Age]]&lt;=44,"30-44",Table1[[#This Row],[Patient Age]]&lt;=59,"45-59",Table1[[#This Row],[Patient Age]]&lt;=74,"60-74",TRUE,"75+")</f>
        <v>30-44</v>
      </c>
      <c r="P2718" t="str" cm="1">
        <f t="array" ref="P2718">_xlfn.IFS(Table1[[#This Row],[Patient Waittime]]&lt;=15,"0-15",Table1[[#This Row],[Patient Waittime]]&lt;=30,"16-30",Table1[[#This Row],[Patient Waittime]]&lt;=45,"31-45",Table1[[#This Row],[Patient Waittime]]&lt;=60,"46-60",TRUE,"60+")</f>
        <v>31-45</v>
      </c>
      <c r="Q2718">
        <f>--(Table1[[#This Row],[Patient Waittime]]&lt;=30)</f>
        <v>0</v>
      </c>
      <c r="R2718">
        <f>--Table1[[#This Row],[Patient Admission Flag]]</f>
        <v>0</v>
      </c>
      <c r="S2718">
        <f>--AND(Table1[[#This Row],[WithinTarget]]=1,Table1[[#This Row],[Patient Satisfaction Score]]&gt;=7)</f>
        <v>0</v>
      </c>
      <c r="T2718" t="str">
        <f>IF(LEFT(Table1[[#This Row],[Patient Gender]],1)="F","Female","Male")</f>
        <v>Female</v>
      </c>
    </row>
    <row r="2719" spans="1:20" x14ac:dyDescent="0.3">
      <c r="A2719" t="s">
        <v>2823</v>
      </c>
      <c r="B2719" s="1">
        <v>45158.823611111111</v>
      </c>
      <c r="C2719" t="s">
        <v>13</v>
      </c>
      <c r="D2719">
        <v>66</v>
      </c>
      <c r="E2719" t="s">
        <v>10</v>
      </c>
      <c r="F2719" t="s">
        <v>11</v>
      </c>
      <c r="G2719" t="b">
        <v>0</v>
      </c>
      <c r="I2719">
        <v>33</v>
      </c>
      <c r="J2719" t="b">
        <v>0</v>
      </c>
      <c r="K2719">
        <f>YEAR(Table1[[#This Row],[Patient Admission Date]])</f>
        <v>2023</v>
      </c>
      <c r="L2719" t="str">
        <f>TEXT(Table1[[#This Row],[Patient Admission Date]],"mmm")</f>
        <v>Aug</v>
      </c>
      <c r="M2719" t="str">
        <f>TEXT(Table1[[#This Row],[Patient Admission Date]],"ddd")</f>
        <v>Sun</v>
      </c>
      <c r="N2719" t="str">
        <f>TEXT(INT(HOUR(Table1[[#This Row],[Patient Admission Date]])/3)*3,"00")&amp;"-"&amp;TEXT(INT(HOUR(Table1[[#This Row],[Patient Admission Date]])/3)*3+3,"00")</f>
        <v>18-21</v>
      </c>
      <c r="O2719" t="str" cm="1">
        <f t="array" ref="O2719">_xlfn.IFS(Table1[[#This Row],[Patient Age]]&lt;=14,"0-14",Table1[[#This Row],[Patient Age]]&lt;=29,"15-29",Table1[[#This Row],[Patient Age]]&lt;=44,"30-44",Table1[[#This Row],[Patient Age]]&lt;=59,"45-59",Table1[[#This Row],[Patient Age]]&lt;=74,"60-74",TRUE,"75+")</f>
        <v>60-74</v>
      </c>
      <c r="P2719" t="str" cm="1">
        <f t="array" ref="P2719">_xlfn.IFS(Table1[[#This Row],[Patient Waittime]]&lt;=15,"0-15",Table1[[#This Row],[Patient Waittime]]&lt;=30,"16-30",Table1[[#This Row],[Patient Waittime]]&lt;=45,"31-45",Table1[[#This Row],[Patient Waittime]]&lt;=60,"46-60",TRUE,"60+")</f>
        <v>31-45</v>
      </c>
      <c r="Q2719">
        <f>--(Table1[[#This Row],[Patient Waittime]]&lt;=30)</f>
        <v>0</v>
      </c>
      <c r="R2719">
        <f>--Table1[[#This Row],[Patient Admission Flag]]</f>
        <v>0</v>
      </c>
      <c r="S2719">
        <f>--AND(Table1[[#This Row],[WithinTarget]]=1,Table1[[#This Row],[Patient Satisfaction Score]]&gt;=7)</f>
        <v>0</v>
      </c>
      <c r="T2719" t="str">
        <f>IF(LEFT(Table1[[#This Row],[Patient Gender]],1)="F","Female","Male")</f>
        <v>Female</v>
      </c>
    </row>
    <row r="2720" spans="1:20" x14ac:dyDescent="0.3">
      <c r="A2720" t="s">
        <v>2824</v>
      </c>
      <c r="B2720" s="1">
        <v>45247.935416666667</v>
      </c>
      <c r="C2720" t="s">
        <v>13</v>
      </c>
      <c r="D2720">
        <v>44</v>
      </c>
      <c r="E2720" t="s">
        <v>10</v>
      </c>
      <c r="F2720" t="s">
        <v>11</v>
      </c>
      <c r="G2720" t="b">
        <v>0</v>
      </c>
      <c r="I2720">
        <v>52</v>
      </c>
      <c r="J2720" t="b">
        <v>0</v>
      </c>
      <c r="K2720">
        <f>YEAR(Table1[[#This Row],[Patient Admission Date]])</f>
        <v>2023</v>
      </c>
      <c r="L2720" t="str">
        <f>TEXT(Table1[[#This Row],[Patient Admission Date]],"mmm")</f>
        <v>Nov</v>
      </c>
      <c r="M2720" t="str">
        <f>TEXT(Table1[[#This Row],[Patient Admission Date]],"ddd")</f>
        <v>Fri</v>
      </c>
      <c r="N2720" t="str">
        <f>TEXT(INT(HOUR(Table1[[#This Row],[Patient Admission Date]])/3)*3,"00")&amp;"-"&amp;TEXT(INT(HOUR(Table1[[#This Row],[Patient Admission Date]])/3)*3+3,"00")</f>
        <v>21-24</v>
      </c>
      <c r="O2720" t="str" cm="1">
        <f t="array" ref="O2720">_xlfn.IFS(Table1[[#This Row],[Patient Age]]&lt;=14,"0-14",Table1[[#This Row],[Patient Age]]&lt;=29,"15-29",Table1[[#This Row],[Patient Age]]&lt;=44,"30-44",Table1[[#This Row],[Patient Age]]&lt;=59,"45-59",Table1[[#This Row],[Patient Age]]&lt;=74,"60-74",TRUE,"75+")</f>
        <v>30-44</v>
      </c>
      <c r="P2720" t="str" cm="1">
        <f t="array" ref="P2720">_xlfn.IFS(Table1[[#This Row],[Patient Waittime]]&lt;=15,"0-15",Table1[[#This Row],[Patient Waittime]]&lt;=30,"16-30",Table1[[#This Row],[Patient Waittime]]&lt;=45,"31-45",Table1[[#This Row],[Patient Waittime]]&lt;=60,"46-60",TRUE,"60+")</f>
        <v>46-60</v>
      </c>
      <c r="Q2720">
        <f>--(Table1[[#This Row],[Patient Waittime]]&lt;=30)</f>
        <v>0</v>
      </c>
      <c r="R2720">
        <f>--Table1[[#This Row],[Patient Admission Flag]]</f>
        <v>0</v>
      </c>
      <c r="S2720">
        <f>--AND(Table1[[#This Row],[WithinTarget]]=1,Table1[[#This Row],[Patient Satisfaction Score]]&gt;=7)</f>
        <v>0</v>
      </c>
      <c r="T2720" t="str">
        <f>IF(LEFT(Table1[[#This Row],[Patient Gender]],1)="F","Female","Male")</f>
        <v>Female</v>
      </c>
    </row>
    <row r="2721" spans="1:20" x14ac:dyDescent="0.3">
      <c r="A2721" t="s">
        <v>2825</v>
      </c>
      <c r="B2721" s="1">
        <v>45418.373611111114</v>
      </c>
      <c r="C2721" t="s">
        <v>13</v>
      </c>
      <c r="D2721">
        <v>62</v>
      </c>
      <c r="E2721" t="s">
        <v>10</v>
      </c>
      <c r="F2721" t="s">
        <v>11</v>
      </c>
      <c r="G2721" t="b">
        <v>0</v>
      </c>
      <c r="I2721">
        <v>56</v>
      </c>
      <c r="J2721" t="b">
        <v>0</v>
      </c>
      <c r="K2721">
        <f>YEAR(Table1[[#This Row],[Patient Admission Date]])</f>
        <v>2024</v>
      </c>
      <c r="L2721" t="str">
        <f>TEXT(Table1[[#This Row],[Patient Admission Date]],"mmm")</f>
        <v>May</v>
      </c>
      <c r="M2721" t="str">
        <f>TEXT(Table1[[#This Row],[Patient Admission Date]],"ddd")</f>
        <v>Mon</v>
      </c>
      <c r="N2721" t="str">
        <f>TEXT(INT(HOUR(Table1[[#This Row],[Patient Admission Date]])/3)*3,"00")&amp;"-"&amp;TEXT(INT(HOUR(Table1[[#This Row],[Patient Admission Date]])/3)*3+3,"00")</f>
        <v>06-09</v>
      </c>
      <c r="O2721" t="str" cm="1">
        <f t="array" ref="O2721">_xlfn.IFS(Table1[[#This Row],[Patient Age]]&lt;=14,"0-14",Table1[[#This Row],[Patient Age]]&lt;=29,"15-29",Table1[[#This Row],[Patient Age]]&lt;=44,"30-44",Table1[[#This Row],[Patient Age]]&lt;=59,"45-59",Table1[[#This Row],[Patient Age]]&lt;=74,"60-74",TRUE,"75+")</f>
        <v>60-74</v>
      </c>
      <c r="P2721" t="str" cm="1">
        <f t="array" ref="P2721">_xlfn.IFS(Table1[[#This Row],[Patient Waittime]]&lt;=15,"0-15",Table1[[#This Row],[Patient Waittime]]&lt;=30,"16-30",Table1[[#This Row],[Patient Waittime]]&lt;=45,"31-45",Table1[[#This Row],[Patient Waittime]]&lt;=60,"46-60",TRUE,"60+")</f>
        <v>46-60</v>
      </c>
      <c r="Q2721">
        <f>--(Table1[[#This Row],[Patient Waittime]]&lt;=30)</f>
        <v>0</v>
      </c>
      <c r="R2721">
        <f>--Table1[[#This Row],[Patient Admission Flag]]</f>
        <v>0</v>
      </c>
      <c r="S2721">
        <f>--AND(Table1[[#This Row],[WithinTarget]]=1,Table1[[#This Row],[Patient Satisfaction Score]]&gt;=7)</f>
        <v>0</v>
      </c>
      <c r="T2721" t="str">
        <f>IF(LEFT(Table1[[#This Row],[Patient Gender]],1)="F","Female","Male")</f>
        <v>Female</v>
      </c>
    </row>
    <row r="2722" spans="1:20" x14ac:dyDescent="0.3">
      <c r="A2722" t="s">
        <v>2826</v>
      </c>
      <c r="B2722" s="1">
        <v>45157.821527777778</v>
      </c>
      <c r="C2722" t="s">
        <v>13</v>
      </c>
      <c r="D2722">
        <v>33</v>
      </c>
      <c r="E2722" t="s">
        <v>10</v>
      </c>
      <c r="F2722" t="s">
        <v>11</v>
      </c>
      <c r="G2722" t="b">
        <v>0</v>
      </c>
      <c r="I2722">
        <v>13</v>
      </c>
      <c r="J2722" t="b">
        <v>0</v>
      </c>
      <c r="K2722">
        <f>YEAR(Table1[[#This Row],[Patient Admission Date]])</f>
        <v>2023</v>
      </c>
      <c r="L2722" t="str">
        <f>TEXT(Table1[[#This Row],[Patient Admission Date]],"mmm")</f>
        <v>Aug</v>
      </c>
      <c r="M2722" t="str">
        <f>TEXT(Table1[[#This Row],[Patient Admission Date]],"ddd")</f>
        <v>Sat</v>
      </c>
      <c r="N2722" t="str">
        <f>TEXT(INT(HOUR(Table1[[#This Row],[Patient Admission Date]])/3)*3,"00")&amp;"-"&amp;TEXT(INT(HOUR(Table1[[#This Row],[Patient Admission Date]])/3)*3+3,"00")</f>
        <v>18-21</v>
      </c>
      <c r="O2722" t="str" cm="1">
        <f t="array" ref="O2722">_xlfn.IFS(Table1[[#This Row],[Patient Age]]&lt;=14,"0-14",Table1[[#This Row],[Patient Age]]&lt;=29,"15-29",Table1[[#This Row],[Patient Age]]&lt;=44,"30-44",Table1[[#This Row],[Patient Age]]&lt;=59,"45-59",Table1[[#This Row],[Patient Age]]&lt;=74,"60-74",TRUE,"75+")</f>
        <v>30-44</v>
      </c>
      <c r="P2722" t="str" cm="1">
        <f t="array" ref="P2722">_xlfn.IFS(Table1[[#This Row],[Patient Waittime]]&lt;=15,"0-15",Table1[[#This Row],[Patient Waittime]]&lt;=30,"16-30",Table1[[#This Row],[Patient Waittime]]&lt;=45,"31-45",Table1[[#This Row],[Patient Waittime]]&lt;=60,"46-60",TRUE,"60+")</f>
        <v>0-15</v>
      </c>
      <c r="Q2722">
        <f>--(Table1[[#This Row],[Patient Waittime]]&lt;=30)</f>
        <v>1</v>
      </c>
      <c r="R2722">
        <f>--Table1[[#This Row],[Patient Admission Flag]]</f>
        <v>0</v>
      </c>
      <c r="S2722">
        <f>--AND(Table1[[#This Row],[WithinTarget]]=1,Table1[[#This Row],[Patient Satisfaction Score]]&gt;=7)</f>
        <v>0</v>
      </c>
      <c r="T2722" t="str">
        <f>IF(LEFT(Table1[[#This Row],[Patient Gender]],1)="F","Female","Male")</f>
        <v>Female</v>
      </c>
    </row>
    <row r="2723" spans="1:20" x14ac:dyDescent="0.3">
      <c r="A2723" t="s">
        <v>2827</v>
      </c>
      <c r="B2723" s="1">
        <v>45462.902777777781</v>
      </c>
      <c r="C2723" t="s">
        <v>13</v>
      </c>
      <c r="D2723">
        <v>75</v>
      </c>
      <c r="E2723" t="s">
        <v>10</v>
      </c>
      <c r="F2723" t="s">
        <v>11</v>
      </c>
      <c r="G2723" t="b">
        <v>0</v>
      </c>
      <c r="I2723">
        <v>20</v>
      </c>
      <c r="J2723" t="b">
        <v>0</v>
      </c>
      <c r="K2723">
        <f>YEAR(Table1[[#This Row],[Patient Admission Date]])</f>
        <v>2024</v>
      </c>
      <c r="L2723" t="str">
        <f>TEXT(Table1[[#This Row],[Patient Admission Date]],"mmm")</f>
        <v>Jun</v>
      </c>
      <c r="M2723" t="str">
        <f>TEXT(Table1[[#This Row],[Patient Admission Date]],"ddd")</f>
        <v>Wed</v>
      </c>
      <c r="N2723" t="str">
        <f>TEXT(INT(HOUR(Table1[[#This Row],[Patient Admission Date]])/3)*3,"00")&amp;"-"&amp;TEXT(INT(HOUR(Table1[[#This Row],[Patient Admission Date]])/3)*3+3,"00")</f>
        <v>21-24</v>
      </c>
      <c r="O2723" t="str" cm="1">
        <f t="array" ref="O2723">_xlfn.IFS(Table1[[#This Row],[Patient Age]]&lt;=14,"0-14",Table1[[#This Row],[Patient Age]]&lt;=29,"15-29",Table1[[#This Row],[Patient Age]]&lt;=44,"30-44",Table1[[#This Row],[Patient Age]]&lt;=59,"45-59",Table1[[#This Row],[Patient Age]]&lt;=74,"60-74",TRUE,"75+")</f>
        <v>75+</v>
      </c>
      <c r="P2723" t="str" cm="1">
        <f t="array" ref="P2723">_xlfn.IFS(Table1[[#This Row],[Patient Waittime]]&lt;=15,"0-15",Table1[[#This Row],[Patient Waittime]]&lt;=30,"16-30",Table1[[#This Row],[Patient Waittime]]&lt;=45,"31-45",Table1[[#This Row],[Patient Waittime]]&lt;=60,"46-60",TRUE,"60+")</f>
        <v>16-30</v>
      </c>
      <c r="Q2723">
        <f>--(Table1[[#This Row],[Patient Waittime]]&lt;=30)</f>
        <v>1</v>
      </c>
      <c r="R2723">
        <f>--Table1[[#This Row],[Patient Admission Flag]]</f>
        <v>0</v>
      </c>
      <c r="S2723">
        <f>--AND(Table1[[#This Row],[WithinTarget]]=1,Table1[[#This Row],[Patient Satisfaction Score]]&gt;=7)</f>
        <v>0</v>
      </c>
      <c r="T2723" t="str">
        <f>IF(LEFT(Table1[[#This Row],[Patient Gender]],1)="F","Female","Male")</f>
        <v>Female</v>
      </c>
    </row>
    <row r="2724" spans="1:20" x14ac:dyDescent="0.3">
      <c r="A2724" t="s">
        <v>2828</v>
      </c>
      <c r="B2724" s="1">
        <v>45337.569444444445</v>
      </c>
      <c r="C2724" t="s">
        <v>13</v>
      </c>
      <c r="D2724">
        <v>51</v>
      </c>
      <c r="E2724" t="s">
        <v>10</v>
      </c>
      <c r="F2724" t="s">
        <v>11</v>
      </c>
      <c r="G2724" t="b">
        <v>0</v>
      </c>
      <c r="I2724">
        <v>23</v>
      </c>
      <c r="J2724" t="b">
        <v>0</v>
      </c>
      <c r="K2724">
        <f>YEAR(Table1[[#This Row],[Patient Admission Date]])</f>
        <v>2024</v>
      </c>
      <c r="L2724" t="str">
        <f>TEXT(Table1[[#This Row],[Patient Admission Date]],"mmm")</f>
        <v>Feb</v>
      </c>
      <c r="M2724" t="str">
        <f>TEXT(Table1[[#This Row],[Patient Admission Date]],"ddd")</f>
        <v>Thu</v>
      </c>
      <c r="N2724" t="str">
        <f>TEXT(INT(HOUR(Table1[[#This Row],[Patient Admission Date]])/3)*3,"00")&amp;"-"&amp;TEXT(INT(HOUR(Table1[[#This Row],[Patient Admission Date]])/3)*3+3,"00")</f>
        <v>12-15</v>
      </c>
      <c r="O2724" t="str" cm="1">
        <f t="array" ref="O2724">_xlfn.IFS(Table1[[#This Row],[Patient Age]]&lt;=14,"0-14",Table1[[#This Row],[Patient Age]]&lt;=29,"15-29",Table1[[#This Row],[Patient Age]]&lt;=44,"30-44",Table1[[#This Row],[Patient Age]]&lt;=59,"45-59",Table1[[#This Row],[Patient Age]]&lt;=74,"60-74",TRUE,"75+")</f>
        <v>45-59</v>
      </c>
      <c r="P2724" t="str" cm="1">
        <f t="array" ref="P2724">_xlfn.IFS(Table1[[#This Row],[Patient Waittime]]&lt;=15,"0-15",Table1[[#This Row],[Patient Waittime]]&lt;=30,"16-30",Table1[[#This Row],[Patient Waittime]]&lt;=45,"31-45",Table1[[#This Row],[Patient Waittime]]&lt;=60,"46-60",TRUE,"60+")</f>
        <v>16-30</v>
      </c>
      <c r="Q2724">
        <f>--(Table1[[#This Row],[Patient Waittime]]&lt;=30)</f>
        <v>1</v>
      </c>
      <c r="R2724">
        <f>--Table1[[#This Row],[Patient Admission Flag]]</f>
        <v>0</v>
      </c>
      <c r="S2724">
        <f>--AND(Table1[[#This Row],[WithinTarget]]=1,Table1[[#This Row],[Patient Satisfaction Score]]&gt;=7)</f>
        <v>0</v>
      </c>
      <c r="T2724" t="str">
        <f>IF(LEFT(Table1[[#This Row],[Patient Gender]],1)="F","Female","Male")</f>
        <v>Female</v>
      </c>
    </row>
    <row r="2725" spans="1:20" x14ac:dyDescent="0.3">
      <c r="A2725" t="s">
        <v>2829</v>
      </c>
      <c r="B2725" s="1">
        <v>45317.238194444442</v>
      </c>
      <c r="C2725" t="s">
        <v>13</v>
      </c>
      <c r="D2725">
        <v>34</v>
      </c>
      <c r="E2725" t="s">
        <v>10</v>
      </c>
      <c r="F2725" t="s">
        <v>11</v>
      </c>
      <c r="G2725" t="b">
        <v>0</v>
      </c>
      <c r="I2725">
        <v>28</v>
      </c>
      <c r="J2725" t="b">
        <v>0</v>
      </c>
      <c r="K2725">
        <f>YEAR(Table1[[#This Row],[Patient Admission Date]])</f>
        <v>2024</v>
      </c>
      <c r="L2725" t="str">
        <f>TEXT(Table1[[#This Row],[Patient Admission Date]],"mmm")</f>
        <v>Jan</v>
      </c>
      <c r="M2725" t="str">
        <f>TEXT(Table1[[#This Row],[Patient Admission Date]],"ddd")</f>
        <v>Fri</v>
      </c>
      <c r="N2725" t="str">
        <f>TEXT(INT(HOUR(Table1[[#This Row],[Patient Admission Date]])/3)*3,"00")&amp;"-"&amp;TEXT(INT(HOUR(Table1[[#This Row],[Patient Admission Date]])/3)*3+3,"00")</f>
        <v>03-06</v>
      </c>
      <c r="O2725" t="str" cm="1">
        <f t="array" ref="O2725">_xlfn.IFS(Table1[[#This Row],[Patient Age]]&lt;=14,"0-14",Table1[[#This Row],[Patient Age]]&lt;=29,"15-29",Table1[[#This Row],[Patient Age]]&lt;=44,"30-44",Table1[[#This Row],[Patient Age]]&lt;=59,"45-59",Table1[[#This Row],[Patient Age]]&lt;=74,"60-74",TRUE,"75+")</f>
        <v>30-44</v>
      </c>
      <c r="P2725" t="str" cm="1">
        <f t="array" ref="P2725">_xlfn.IFS(Table1[[#This Row],[Patient Waittime]]&lt;=15,"0-15",Table1[[#This Row],[Patient Waittime]]&lt;=30,"16-30",Table1[[#This Row],[Patient Waittime]]&lt;=45,"31-45",Table1[[#This Row],[Patient Waittime]]&lt;=60,"46-60",TRUE,"60+")</f>
        <v>16-30</v>
      </c>
      <c r="Q2725">
        <f>--(Table1[[#This Row],[Patient Waittime]]&lt;=30)</f>
        <v>1</v>
      </c>
      <c r="R2725">
        <f>--Table1[[#This Row],[Patient Admission Flag]]</f>
        <v>0</v>
      </c>
      <c r="S2725">
        <f>--AND(Table1[[#This Row],[WithinTarget]]=1,Table1[[#This Row],[Patient Satisfaction Score]]&gt;=7)</f>
        <v>0</v>
      </c>
      <c r="T2725" t="str">
        <f>IF(LEFT(Table1[[#This Row],[Patient Gender]],1)="F","Female","Male")</f>
        <v>Female</v>
      </c>
    </row>
    <row r="2726" spans="1:20" x14ac:dyDescent="0.3">
      <c r="A2726" t="s">
        <v>2830</v>
      </c>
      <c r="B2726" s="1">
        <v>45535.411805555559</v>
      </c>
      <c r="C2726" t="s">
        <v>13</v>
      </c>
      <c r="D2726">
        <v>52</v>
      </c>
      <c r="E2726" t="s">
        <v>10</v>
      </c>
      <c r="F2726" t="s">
        <v>11</v>
      </c>
      <c r="G2726" t="b">
        <v>0</v>
      </c>
      <c r="I2726">
        <v>38</v>
      </c>
      <c r="J2726" t="b">
        <v>0</v>
      </c>
      <c r="K2726">
        <f>YEAR(Table1[[#This Row],[Patient Admission Date]])</f>
        <v>2024</v>
      </c>
      <c r="L2726" t="str">
        <f>TEXT(Table1[[#This Row],[Patient Admission Date]],"mmm")</f>
        <v>Aug</v>
      </c>
      <c r="M2726" t="str">
        <f>TEXT(Table1[[#This Row],[Patient Admission Date]],"ddd")</f>
        <v>Sat</v>
      </c>
      <c r="N2726" t="str">
        <f>TEXT(INT(HOUR(Table1[[#This Row],[Patient Admission Date]])/3)*3,"00")&amp;"-"&amp;TEXT(INT(HOUR(Table1[[#This Row],[Patient Admission Date]])/3)*3+3,"00")</f>
        <v>09-12</v>
      </c>
      <c r="O2726" t="str" cm="1">
        <f t="array" ref="O2726">_xlfn.IFS(Table1[[#This Row],[Patient Age]]&lt;=14,"0-14",Table1[[#This Row],[Patient Age]]&lt;=29,"15-29",Table1[[#This Row],[Patient Age]]&lt;=44,"30-44",Table1[[#This Row],[Patient Age]]&lt;=59,"45-59",Table1[[#This Row],[Patient Age]]&lt;=74,"60-74",TRUE,"75+")</f>
        <v>45-59</v>
      </c>
      <c r="P2726" t="str" cm="1">
        <f t="array" ref="P2726">_xlfn.IFS(Table1[[#This Row],[Patient Waittime]]&lt;=15,"0-15",Table1[[#This Row],[Patient Waittime]]&lt;=30,"16-30",Table1[[#This Row],[Patient Waittime]]&lt;=45,"31-45",Table1[[#This Row],[Patient Waittime]]&lt;=60,"46-60",TRUE,"60+")</f>
        <v>31-45</v>
      </c>
      <c r="Q2726">
        <f>--(Table1[[#This Row],[Patient Waittime]]&lt;=30)</f>
        <v>0</v>
      </c>
      <c r="R2726">
        <f>--Table1[[#This Row],[Patient Admission Flag]]</f>
        <v>0</v>
      </c>
      <c r="S2726">
        <f>--AND(Table1[[#This Row],[WithinTarget]]=1,Table1[[#This Row],[Patient Satisfaction Score]]&gt;=7)</f>
        <v>0</v>
      </c>
      <c r="T2726" t="str">
        <f>IF(LEFT(Table1[[#This Row],[Patient Gender]],1)="F","Female","Male")</f>
        <v>Female</v>
      </c>
    </row>
    <row r="2727" spans="1:20" x14ac:dyDescent="0.3">
      <c r="A2727" t="s">
        <v>2831</v>
      </c>
      <c r="B2727" s="1">
        <v>45405.508333333331</v>
      </c>
      <c r="C2727" t="s">
        <v>13</v>
      </c>
      <c r="D2727">
        <v>35</v>
      </c>
      <c r="E2727" t="s">
        <v>10</v>
      </c>
      <c r="F2727" t="s">
        <v>11</v>
      </c>
      <c r="G2727" t="b">
        <v>0</v>
      </c>
      <c r="I2727">
        <v>41</v>
      </c>
      <c r="J2727" t="b">
        <v>0</v>
      </c>
      <c r="K2727">
        <f>YEAR(Table1[[#This Row],[Patient Admission Date]])</f>
        <v>2024</v>
      </c>
      <c r="L2727" t="str">
        <f>TEXT(Table1[[#This Row],[Patient Admission Date]],"mmm")</f>
        <v>Apr</v>
      </c>
      <c r="M2727" t="str">
        <f>TEXT(Table1[[#This Row],[Patient Admission Date]],"ddd")</f>
        <v>Tue</v>
      </c>
      <c r="N2727" t="str">
        <f>TEXT(INT(HOUR(Table1[[#This Row],[Patient Admission Date]])/3)*3,"00")&amp;"-"&amp;TEXT(INT(HOUR(Table1[[#This Row],[Patient Admission Date]])/3)*3+3,"00")</f>
        <v>12-15</v>
      </c>
      <c r="O2727" t="str" cm="1">
        <f t="array" ref="O2727">_xlfn.IFS(Table1[[#This Row],[Patient Age]]&lt;=14,"0-14",Table1[[#This Row],[Patient Age]]&lt;=29,"15-29",Table1[[#This Row],[Patient Age]]&lt;=44,"30-44",Table1[[#This Row],[Patient Age]]&lt;=59,"45-59",Table1[[#This Row],[Patient Age]]&lt;=74,"60-74",TRUE,"75+")</f>
        <v>30-44</v>
      </c>
      <c r="P2727" t="str" cm="1">
        <f t="array" ref="P2727">_xlfn.IFS(Table1[[#This Row],[Patient Waittime]]&lt;=15,"0-15",Table1[[#This Row],[Patient Waittime]]&lt;=30,"16-30",Table1[[#This Row],[Patient Waittime]]&lt;=45,"31-45",Table1[[#This Row],[Patient Waittime]]&lt;=60,"46-60",TRUE,"60+")</f>
        <v>31-45</v>
      </c>
      <c r="Q2727">
        <f>--(Table1[[#This Row],[Patient Waittime]]&lt;=30)</f>
        <v>0</v>
      </c>
      <c r="R2727">
        <f>--Table1[[#This Row],[Patient Admission Flag]]</f>
        <v>0</v>
      </c>
      <c r="S2727">
        <f>--AND(Table1[[#This Row],[WithinTarget]]=1,Table1[[#This Row],[Patient Satisfaction Score]]&gt;=7)</f>
        <v>0</v>
      </c>
      <c r="T2727" t="str">
        <f>IF(LEFT(Table1[[#This Row],[Patient Gender]],1)="F","Female","Male")</f>
        <v>Female</v>
      </c>
    </row>
    <row r="2728" spans="1:20" x14ac:dyDescent="0.3">
      <c r="A2728" t="s">
        <v>2832</v>
      </c>
      <c r="B2728" s="1">
        <v>45230.600694444445</v>
      </c>
      <c r="C2728" t="s">
        <v>13</v>
      </c>
      <c r="D2728">
        <v>2</v>
      </c>
      <c r="E2728" t="s">
        <v>10</v>
      </c>
      <c r="F2728" t="s">
        <v>11</v>
      </c>
      <c r="G2728" t="b">
        <v>0</v>
      </c>
      <c r="I2728">
        <v>45</v>
      </c>
      <c r="J2728" t="b">
        <v>0</v>
      </c>
      <c r="K2728">
        <f>YEAR(Table1[[#This Row],[Patient Admission Date]])</f>
        <v>2023</v>
      </c>
      <c r="L2728" t="str">
        <f>TEXT(Table1[[#This Row],[Patient Admission Date]],"mmm")</f>
        <v>Oct</v>
      </c>
      <c r="M2728" t="str">
        <f>TEXT(Table1[[#This Row],[Patient Admission Date]],"ddd")</f>
        <v>Tue</v>
      </c>
      <c r="N2728" t="str">
        <f>TEXT(INT(HOUR(Table1[[#This Row],[Patient Admission Date]])/3)*3,"00")&amp;"-"&amp;TEXT(INT(HOUR(Table1[[#This Row],[Patient Admission Date]])/3)*3+3,"00")</f>
        <v>12-15</v>
      </c>
      <c r="O2728" t="str" cm="1">
        <f t="array" ref="O2728">_xlfn.IFS(Table1[[#This Row],[Patient Age]]&lt;=14,"0-14",Table1[[#This Row],[Patient Age]]&lt;=29,"15-29",Table1[[#This Row],[Patient Age]]&lt;=44,"30-44",Table1[[#This Row],[Patient Age]]&lt;=59,"45-59",Table1[[#This Row],[Patient Age]]&lt;=74,"60-74",TRUE,"75+")</f>
        <v>0-14</v>
      </c>
      <c r="P2728" t="str" cm="1">
        <f t="array" ref="P2728">_xlfn.IFS(Table1[[#This Row],[Patient Waittime]]&lt;=15,"0-15",Table1[[#This Row],[Patient Waittime]]&lt;=30,"16-30",Table1[[#This Row],[Patient Waittime]]&lt;=45,"31-45",Table1[[#This Row],[Patient Waittime]]&lt;=60,"46-60",TRUE,"60+")</f>
        <v>31-45</v>
      </c>
      <c r="Q2728">
        <f>--(Table1[[#This Row],[Patient Waittime]]&lt;=30)</f>
        <v>0</v>
      </c>
      <c r="R2728">
        <f>--Table1[[#This Row],[Patient Admission Flag]]</f>
        <v>0</v>
      </c>
      <c r="S2728">
        <f>--AND(Table1[[#This Row],[WithinTarget]]=1,Table1[[#This Row],[Patient Satisfaction Score]]&gt;=7)</f>
        <v>0</v>
      </c>
      <c r="T2728" t="str">
        <f>IF(LEFT(Table1[[#This Row],[Patient Gender]],1)="F","Female","Male")</f>
        <v>Female</v>
      </c>
    </row>
    <row r="2729" spans="1:20" x14ac:dyDescent="0.3">
      <c r="A2729" t="s">
        <v>2833</v>
      </c>
      <c r="B2729" s="1">
        <v>45544.470833333333</v>
      </c>
      <c r="C2729" t="s">
        <v>13</v>
      </c>
      <c r="D2729">
        <v>59</v>
      </c>
      <c r="E2729" t="s">
        <v>10</v>
      </c>
      <c r="F2729" t="s">
        <v>11</v>
      </c>
      <c r="G2729" t="b">
        <v>0</v>
      </c>
      <c r="I2729">
        <v>45</v>
      </c>
      <c r="J2729" t="b">
        <v>0</v>
      </c>
      <c r="K2729">
        <f>YEAR(Table1[[#This Row],[Patient Admission Date]])</f>
        <v>2024</v>
      </c>
      <c r="L2729" t="str">
        <f>TEXT(Table1[[#This Row],[Patient Admission Date]],"mmm")</f>
        <v>Sep</v>
      </c>
      <c r="M2729" t="str">
        <f>TEXT(Table1[[#This Row],[Patient Admission Date]],"ddd")</f>
        <v>Mon</v>
      </c>
      <c r="N2729" t="str">
        <f>TEXT(INT(HOUR(Table1[[#This Row],[Patient Admission Date]])/3)*3,"00")&amp;"-"&amp;TEXT(INT(HOUR(Table1[[#This Row],[Patient Admission Date]])/3)*3+3,"00")</f>
        <v>09-12</v>
      </c>
      <c r="O2729" t="str" cm="1">
        <f t="array" ref="O2729">_xlfn.IFS(Table1[[#This Row],[Patient Age]]&lt;=14,"0-14",Table1[[#This Row],[Patient Age]]&lt;=29,"15-29",Table1[[#This Row],[Patient Age]]&lt;=44,"30-44",Table1[[#This Row],[Patient Age]]&lt;=59,"45-59",Table1[[#This Row],[Patient Age]]&lt;=74,"60-74",TRUE,"75+")</f>
        <v>45-59</v>
      </c>
      <c r="P2729" t="str" cm="1">
        <f t="array" ref="P2729">_xlfn.IFS(Table1[[#This Row],[Patient Waittime]]&lt;=15,"0-15",Table1[[#This Row],[Patient Waittime]]&lt;=30,"16-30",Table1[[#This Row],[Patient Waittime]]&lt;=45,"31-45",Table1[[#This Row],[Patient Waittime]]&lt;=60,"46-60",TRUE,"60+")</f>
        <v>31-45</v>
      </c>
      <c r="Q2729">
        <f>--(Table1[[#This Row],[Patient Waittime]]&lt;=30)</f>
        <v>0</v>
      </c>
      <c r="R2729">
        <f>--Table1[[#This Row],[Patient Admission Flag]]</f>
        <v>0</v>
      </c>
      <c r="S2729">
        <f>--AND(Table1[[#This Row],[WithinTarget]]=1,Table1[[#This Row],[Patient Satisfaction Score]]&gt;=7)</f>
        <v>0</v>
      </c>
      <c r="T2729" t="str">
        <f>IF(LEFT(Table1[[#This Row],[Patient Gender]],1)="F","Female","Male")</f>
        <v>Female</v>
      </c>
    </row>
    <row r="2730" spans="1:20" x14ac:dyDescent="0.3">
      <c r="A2730" t="s">
        <v>2834</v>
      </c>
      <c r="B2730" s="1">
        <v>45309.916666666664</v>
      </c>
      <c r="C2730" t="s">
        <v>13</v>
      </c>
      <c r="D2730">
        <v>44</v>
      </c>
      <c r="E2730" t="s">
        <v>10</v>
      </c>
      <c r="F2730" t="s">
        <v>11</v>
      </c>
      <c r="G2730" t="b">
        <v>0</v>
      </c>
      <c r="I2730">
        <v>60</v>
      </c>
      <c r="J2730" t="b">
        <v>0</v>
      </c>
      <c r="K2730">
        <f>YEAR(Table1[[#This Row],[Patient Admission Date]])</f>
        <v>2024</v>
      </c>
      <c r="L2730" t="str">
        <f>TEXT(Table1[[#This Row],[Patient Admission Date]],"mmm")</f>
        <v>Jan</v>
      </c>
      <c r="M2730" t="str">
        <f>TEXT(Table1[[#This Row],[Patient Admission Date]],"ddd")</f>
        <v>Thu</v>
      </c>
      <c r="N2730" t="str">
        <f>TEXT(INT(HOUR(Table1[[#This Row],[Patient Admission Date]])/3)*3,"00")&amp;"-"&amp;TEXT(INT(HOUR(Table1[[#This Row],[Patient Admission Date]])/3)*3+3,"00")</f>
        <v>21-24</v>
      </c>
      <c r="O2730" t="str" cm="1">
        <f t="array" ref="O2730">_xlfn.IFS(Table1[[#This Row],[Patient Age]]&lt;=14,"0-14",Table1[[#This Row],[Patient Age]]&lt;=29,"15-29",Table1[[#This Row],[Patient Age]]&lt;=44,"30-44",Table1[[#This Row],[Patient Age]]&lt;=59,"45-59",Table1[[#This Row],[Patient Age]]&lt;=74,"60-74",TRUE,"75+")</f>
        <v>30-44</v>
      </c>
      <c r="P2730" t="str" cm="1">
        <f t="array" ref="P2730">_xlfn.IFS(Table1[[#This Row],[Patient Waittime]]&lt;=15,"0-15",Table1[[#This Row],[Patient Waittime]]&lt;=30,"16-30",Table1[[#This Row],[Patient Waittime]]&lt;=45,"31-45",Table1[[#This Row],[Patient Waittime]]&lt;=60,"46-60",TRUE,"60+")</f>
        <v>46-60</v>
      </c>
      <c r="Q2730">
        <f>--(Table1[[#This Row],[Patient Waittime]]&lt;=30)</f>
        <v>0</v>
      </c>
      <c r="R2730">
        <f>--Table1[[#This Row],[Patient Admission Flag]]</f>
        <v>0</v>
      </c>
      <c r="S2730">
        <f>--AND(Table1[[#This Row],[WithinTarget]]=1,Table1[[#This Row],[Patient Satisfaction Score]]&gt;=7)</f>
        <v>0</v>
      </c>
      <c r="T2730" t="str">
        <f>IF(LEFT(Table1[[#This Row],[Patient Gender]],1)="F","Female","Male")</f>
        <v>Female</v>
      </c>
    </row>
    <row r="2731" spans="1:20" x14ac:dyDescent="0.3">
      <c r="A2731" t="s">
        <v>2835</v>
      </c>
      <c r="B2731" s="1">
        <v>45403.302083333336</v>
      </c>
      <c r="C2731" t="s">
        <v>13</v>
      </c>
      <c r="D2731">
        <v>11</v>
      </c>
      <c r="E2731" t="s">
        <v>10</v>
      </c>
      <c r="F2731" t="s">
        <v>11</v>
      </c>
      <c r="G2731" t="b">
        <v>0</v>
      </c>
      <c r="I2731">
        <v>19</v>
      </c>
      <c r="J2731" t="b">
        <v>0</v>
      </c>
      <c r="K2731">
        <f>YEAR(Table1[[#This Row],[Patient Admission Date]])</f>
        <v>2024</v>
      </c>
      <c r="L2731" t="str">
        <f>TEXT(Table1[[#This Row],[Patient Admission Date]],"mmm")</f>
        <v>Apr</v>
      </c>
      <c r="M2731" t="str">
        <f>TEXT(Table1[[#This Row],[Patient Admission Date]],"ddd")</f>
        <v>Sun</v>
      </c>
      <c r="N2731" t="str">
        <f>TEXT(INT(HOUR(Table1[[#This Row],[Patient Admission Date]])/3)*3,"00")&amp;"-"&amp;TEXT(INT(HOUR(Table1[[#This Row],[Patient Admission Date]])/3)*3+3,"00")</f>
        <v>06-09</v>
      </c>
      <c r="O2731" t="str" cm="1">
        <f t="array" ref="O2731">_xlfn.IFS(Table1[[#This Row],[Patient Age]]&lt;=14,"0-14",Table1[[#This Row],[Patient Age]]&lt;=29,"15-29",Table1[[#This Row],[Patient Age]]&lt;=44,"30-44",Table1[[#This Row],[Patient Age]]&lt;=59,"45-59",Table1[[#This Row],[Patient Age]]&lt;=74,"60-74",TRUE,"75+")</f>
        <v>0-14</v>
      </c>
      <c r="P2731" t="str" cm="1">
        <f t="array" ref="P2731">_xlfn.IFS(Table1[[#This Row],[Patient Waittime]]&lt;=15,"0-15",Table1[[#This Row],[Patient Waittime]]&lt;=30,"16-30",Table1[[#This Row],[Patient Waittime]]&lt;=45,"31-45",Table1[[#This Row],[Patient Waittime]]&lt;=60,"46-60",TRUE,"60+")</f>
        <v>16-30</v>
      </c>
      <c r="Q2731">
        <f>--(Table1[[#This Row],[Patient Waittime]]&lt;=30)</f>
        <v>1</v>
      </c>
      <c r="R2731">
        <f>--Table1[[#This Row],[Patient Admission Flag]]</f>
        <v>0</v>
      </c>
      <c r="S2731">
        <f>--AND(Table1[[#This Row],[WithinTarget]]=1,Table1[[#This Row],[Patient Satisfaction Score]]&gt;=7)</f>
        <v>0</v>
      </c>
      <c r="T2731" t="str">
        <f>IF(LEFT(Table1[[#This Row],[Patient Gender]],1)="F","Female","Male")</f>
        <v>Female</v>
      </c>
    </row>
    <row r="2732" spans="1:20" x14ac:dyDescent="0.3">
      <c r="A2732" t="s">
        <v>2836</v>
      </c>
      <c r="B2732" s="1">
        <v>45449.345833333333</v>
      </c>
      <c r="C2732" t="s">
        <v>13</v>
      </c>
      <c r="D2732">
        <v>54</v>
      </c>
      <c r="E2732" t="s">
        <v>10</v>
      </c>
      <c r="F2732" t="s">
        <v>11</v>
      </c>
      <c r="G2732" t="b">
        <v>0</v>
      </c>
      <c r="I2732">
        <v>21</v>
      </c>
      <c r="J2732" t="b">
        <v>0</v>
      </c>
      <c r="K2732">
        <f>YEAR(Table1[[#This Row],[Patient Admission Date]])</f>
        <v>2024</v>
      </c>
      <c r="L2732" t="str">
        <f>TEXT(Table1[[#This Row],[Patient Admission Date]],"mmm")</f>
        <v>Jun</v>
      </c>
      <c r="M2732" t="str">
        <f>TEXT(Table1[[#This Row],[Patient Admission Date]],"ddd")</f>
        <v>Thu</v>
      </c>
      <c r="N2732" t="str">
        <f>TEXT(INT(HOUR(Table1[[#This Row],[Patient Admission Date]])/3)*3,"00")&amp;"-"&amp;TEXT(INT(HOUR(Table1[[#This Row],[Patient Admission Date]])/3)*3+3,"00")</f>
        <v>06-09</v>
      </c>
      <c r="O2732" t="str" cm="1">
        <f t="array" ref="O2732">_xlfn.IFS(Table1[[#This Row],[Patient Age]]&lt;=14,"0-14",Table1[[#This Row],[Patient Age]]&lt;=29,"15-29",Table1[[#This Row],[Patient Age]]&lt;=44,"30-44",Table1[[#This Row],[Patient Age]]&lt;=59,"45-59",Table1[[#This Row],[Patient Age]]&lt;=74,"60-74",TRUE,"75+")</f>
        <v>45-59</v>
      </c>
      <c r="P2732" t="str" cm="1">
        <f t="array" ref="P2732">_xlfn.IFS(Table1[[#This Row],[Patient Waittime]]&lt;=15,"0-15",Table1[[#This Row],[Patient Waittime]]&lt;=30,"16-30",Table1[[#This Row],[Patient Waittime]]&lt;=45,"31-45",Table1[[#This Row],[Patient Waittime]]&lt;=60,"46-60",TRUE,"60+")</f>
        <v>16-30</v>
      </c>
      <c r="Q2732">
        <f>--(Table1[[#This Row],[Patient Waittime]]&lt;=30)</f>
        <v>1</v>
      </c>
      <c r="R2732">
        <f>--Table1[[#This Row],[Patient Admission Flag]]</f>
        <v>0</v>
      </c>
      <c r="S2732">
        <f>--AND(Table1[[#This Row],[WithinTarget]]=1,Table1[[#This Row],[Patient Satisfaction Score]]&gt;=7)</f>
        <v>0</v>
      </c>
      <c r="T2732" t="str">
        <f>IF(LEFT(Table1[[#This Row],[Patient Gender]],1)="F","Female","Male")</f>
        <v>Female</v>
      </c>
    </row>
    <row r="2733" spans="1:20" x14ac:dyDescent="0.3">
      <c r="A2733" t="s">
        <v>2837</v>
      </c>
      <c r="B2733" s="1">
        <v>45107.486805555556</v>
      </c>
      <c r="C2733" t="s">
        <v>13</v>
      </c>
      <c r="D2733">
        <v>15</v>
      </c>
      <c r="E2733" t="s">
        <v>10</v>
      </c>
      <c r="F2733" t="s">
        <v>11</v>
      </c>
      <c r="G2733" t="b">
        <v>0</v>
      </c>
      <c r="I2733">
        <v>29</v>
      </c>
      <c r="J2733" t="b">
        <v>0</v>
      </c>
      <c r="K2733">
        <f>YEAR(Table1[[#This Row],[Patient Admission Date]])</f>
        <v>2023</v>
      </c>
      <c r="L2733" t="str">
        <f>TEXT(Table1[[#This Row],[Patient Admission Date]],"mmm")</f>
        <v>Jun</v>
      </c>
      <c r="M2733" t="str">
        <f>TEXT(Table1[[#This Row],[Patient Admission Date]],"ddd")</f>
        <v>Fri</v>
      </c>
      <c r="N2733" t="str">
        <f>TEXT(INT(HOUR(Table1[[#This Row],[Patient Admission Date]])/3)*3,"00")&amp;"-"&amp;TEXT(INT(HOUR(Table1[[#This Row],[Patient Admission Date]])/3)*3+3,"00")</f>
        <v>09-12</v>
      </c>
      <c r="O2733" t="str" cm="1">
        <f t="array" ref="O2733">_xlfn.IFS(Table1[[#This Row],[Patient Age]]&lt;=14,"0-14",Table1[[#This Row],[Patient Age]]&lt;=29,"15-29",Table1[[#This Row],[Patient Age]]&lt;=44,"30-44",Table1[[#This Row],[Patient Age]]&lt;=59,"45-59",Table1[[#This Row],[Patient Age]]&lt;=74,"60-74",TRUE,"75+")</f>
        <v>15-29</v>
      </c>
      <c r="P2733" t="str" cm="1">
        <f t="array" ref="P2733">_xlfn.IFS(Table1[[#This Row],[Patient Waittime]]&lt;=15,"0-15",Table1[[#This Row],[Patient Waittime]]&lt;=30,"16-30",Table1[[#This Row],[Patient Waittime]]&lt;=45,"31-45",Table1[[#This Row],[Patient Waittime]]&lt;=60,"46-60",TRUE,"60+")</f>
        <v>16-30</v>
      </c>
      <c r="Q2733">
        <f>--(Table1[[#This Row],[Patient Waittime]]&lt;=30)</f>
        <v>1</v>
      </c>
      <c r="R2733">
        <f>--Table1[[#This Row],[Patient Admission Flag]]</f>
        <v>0</v>
      </c>
      <c r="S2733">
        <f>--AND(Table1[[#This Row],[WithinTarget]]=1,Table1[[#This Row],[Patient Satisfaction Score]]&gt;=7)</f>
        <v>0</v>
      </c>
      <c r="T2733" t="str">
        <f>IF(LEFT(Table1[[#This Row],[Patient Gender]],1)="F","Female","Male")</f>
        <v>Female</v>
      </c>
    </row>
    <row r="2734" spans="1:20" x14ac:dyDescent="0.3">
      <c r="A2734" t="s">
        <v>2838</v>
      </c>
      <c r="B2734" s="1">
        <v>45112.788888888892</v>
      </c>
      <c r="C2734" t="s">
        <v>13</v>
      </c>
      <c r="D2734">
        <v>55</v>
      </c>
      <c r="E2734" t="s">
        <v>10</v>
      </c>
      <c r="F2734" t="s">
        <v>11</v>
      </c>
      <c r="G2734" t="b">
        <v>0</v>
      </c>
      <c r="I2734">
        <v>32</v>
      </c>
      <c r="J2734" t="b">
        <v>0</v>
      </c>
      <c r="K2734">
        <f>YEAR(Table1[[#This Row],[Patient Admission Date]])</f>
        <v>2023</v>
      </c>
      <c r="L2734" t="str">
        <f>TEXT(Table1[[#This Row],[Patient Admission Date]],"mmm")</f>
        <v>Jul</v>
      </c>
      <c r="M2734" t="str">
        <f>TEXT(Table1[[#This Row],[Patient Admission Date]],"ddd")</f>
        <v>Wed</v>
      </c>
      <c r="N2734" t="str">
        <f>TEXT(INT(HOUR(Table1[[#This Row],[Patient Admission Date]])/3)*3,"00")&amp;"-"&amp;TEXT(INT(HOUR(Table1[[#This Row],[Patient Admission Date]])/3)*3+3,"00")</f>
        <v>18-21</v>
      </c>
      <c r="O2734" t="str" cm="1">
        <f t="array" ref="O2734">_xlfn.IFS(Table1[[#This Row],[Patient Age]]&lt;=14,"0-14",Table1[[#This Row],[Patient Age]]&lt;=29,"15-29",Table1[[#This Row],[Patient Age]]&lt;=44,"30-44",Table1[[#This Row],[Patient Age]]&lt;=59,"45-59",Table1[[#This Row],[Patient Age]]&lt;=74,"60-74",TRUE,"75+")</f>
        <v>45-59</v>
      </c>
      <c r="P2734" t="str" cm="1">
        <f t="array" ref="P2734">_xlfn.IFS(Table1[[#This Row],[Patient Waittime]]&lt;=15,"0-15",Table1[[#This Row],[Patient Waittime]]&lt;=30,"16-30",Table1[[#This Row],[Patient Waittime]]&lt;=45,"31-45",Table1[[#This Row],[Patient Waittime]]&lt;=60,"46-60",TRUE,"60+")</f>
        <v>31-45</v>
      </c>
      <c r="Q2734">
        <f>--(Table1[[#This Row],[Patient Waittime]]&lt;=30)</f>
        <v>0</v>
      </c>
      <c r="R2734">
        <f>--Table1[[#This Row],[Patient Admission Flag]]</f>
        <v>0</v>
      </c>
      <c r="S2734">
        <f>--AND(Table1[[#This Row],[WithinTarget]]=1,Table1[[#This Row],[Patient Satisfaction Score]]&gt;=7)</f>
        <v>0</v>
      </c>
      <c r="T2734" t="str">
        <f>IF(LEFT(Table1[[#This Row],[Patient Gender]],1)="F","Female","Male")</f>
        <v>Female</v>
      </c>
    </row>
    <row r="2735" spans="1:20" x14ac:dyDescent="0.3">
      <c r="A2735" t="s">
        <v>2839</v>
      </c>
      <c r="B2735" s="1">
        <v>45386.232638888891</v>
      </c>
      <c r="C2735" t="s">
        <v>13</v>
      </c>
      <c r="D2735">
        <v>7</v>
      </c>
      <c r="E2735" t="s">
        <v>10</v>
      </c>
      <c r="F2735" t="s">
        <v>11</v>
      </c>
      <c r="G2735" t="b">
        <v>0</v>
      </c>
      <c r="I2735">
        <v>25</v>
      </c>
      <c r="J2735" t="b">
        <v>0</v>
      </c>
      <c r="K2735">
        <f>YEAR(Table1[[#This Row],[Patient Admission Date]])</f>
        <v>2024</v>
      </c>
      <c r="L2735" t="str">
        <f>TEXT(Table1[[#This Row],[Patient Admission Date]],"mmm")</f>
        <v>Apr</v>
      </c>
      <c r="M2735" t="str">
        <f>TEXT(Table1[[#This Row],[Patient Admission Date]],"ddd")</f>
        <v>Thu</v>
      </c>
      <c r="N2735" t="str">
        <f>TEXT(INT(HOUR(Table1[[#This Row],[Patient Admission Date]])/3)*3,"00")&amp;"-"&amp;TEXT(INT(HOUR(Table1[[#This Row],[Patient Admission Date]])/3)*3+3,"00")</f>
        <v>03-06</v>
      </c>
      <c r="O2735" t="str" cm="1">
        <f t="array" ref="O2735">_xlfn.IFS(Table1[[#This Row],[Patient Age]]&lt;=14,"0-14",Table1[[#This Row],[Patient Age]]&lt;=29,"15-29",Table1[[#This Row],[Patient Age]]&lt;=44,"30-44",Table1[[#This Row],[Patient Age]]&lt;=59,"45-59",Table1[[#This Row],[Patient Age]]&lt;=74,"60-74",TRUE,"75+")</f>
        <v>0-14</v>
      </c>
      <c r="P2735" t="str" cm="1">
        <f t="array" ref="P2735">_xlfn.IFS(Table1[[#This Row],[Patient Waittime]]&lt;=15,"0-15",Table1[[#This Row],[Patient Waittime]]&lt;=30,"16-30",Table1[[#This Row],[Patient Waittime]]&lt;=45,"31-45",Table1[[#This Row],[Patient Waittime]]&lt;=60,"46-60",TRUE,"60+")</f>
        <v>16-30</v>
      </c>
      <c r="Q2735">
        <f>--(Table1[[#This Row],[Patient Waittime]]&lt;=30)</f>
        <v>1</v>
      </c>
      <c r="R2735">
        <f>--Table1[[#This Row],[Patient Admission Flag]]</f>
        <v>0</v>
      </c>
      <c r="S2735">
        <f>--AND(Table1[[#This Row],[WithinTarget]]=1,Table1[[#This Row],[Patient Satisfaction Score]]&gt;=7)</f>
        <v>0</v>
      </c>
      <c r="T2735" t="str">
        <f>IF(LEFT(Table1[[#This Row],[Patient Gender]],1)="F","Female","Male")</f>
        <v>Female</v>
      </c>
    </row>
    <row r="2736" spans="1:20" x14ac:dyDescent="0.3">
      <c r="A2736" t="s">
        <v>2840</v>
      </c>
      <c r="B2736" s="1">
        <v>45254.981249999997</v>
      </c>
      <c r="C2736" t="s">
        <v>13</v>
      </c>
      <c r="D2736">
        <v>8</v>
      </c>
      <c r="E2736" t="s">
        <v>10</v>
      </c>
      <c r="F2736" t="s">
        <v>11</v>
      </c>
      <c r="G2736" t="b">
        <v>0</v>
      </c>
      <c r="I2736">
        <v>27</v>
      </c>
      <c r="J2736" t="b">
        <v>0</v>
      </c>
      <c r="K2736">
        <f>YEAR(Table1[[#This Row],[Patient Admission Date]])</f>
        <v>2023</v>
      </c>
      <c r="L2736" t="str">
        <f>TEXT(Table1[[#This Row],[Patient Admission Date]],"mmm")</f>
        <v>Nov</v>
      </c>
      <c r="M2736" t="str">
        <f>TEXT(Table1[[#This Row],[Patient Admission Date]],"ddd")</f>
        <v>Fri</v>
      </c>
      <c r="N2736" t="str">
        <f>TEXT(INT(HOUR(Table1[[#This Row],[Patient Admission Date]])/3)*3,"00")&amp;"-"&amp;TEXT(INT(HOUR(Table1[[#This Row],[Patient Admission Date]])/3)*3+3,"00")</f>
        <v>21-24</v>
      </c>
      <c r="O2736" t="str" cm="1">
        <f t="array" ref="O2736">_xlfn.IFS(Table1[[#This Row],[Patient Age]]&lt;=14,"0-14",Table1[[#This Row],[Patient Age]]&lt;=29,"15-29",Table1[[#This Row],[Patient Age]]&lt;=44,"30-44",Table1[[#This Row],[Patient Age]]&lt;=59,"45-59",Table1[[#This Row],[Patient Age]]&lt;=74,"60-74",TRUE,"75+")</f>
        <v>0-14</v>
      </c>
      <c r="P2736" t="str" cm="1">
        <f t="array" ref="P2736">_xlfn.IFS(Table1[[#This Row],[Patient Waittime]]&lt;=15,"0-15",Table1[[#This Row],[Patient Waittime]]&lt;=30,"16-30",Table1[[#This Row],[Patient Waittime]]&lt;=45,"31-45",Table1[[#This Row],[Patient Waittime]]&lt;=60,"46-60",TRUE,"60+")</f>
        <v>16-30</v>
      </c>
      <c r="Q2736">
        <f>--(Table1[[#This Row],[Patient Waittime]]&lt;=30)</f>
        <v>1</v>
      </c>
      <c r="R2736">
        <f>--Table1[[#This Row],[Patient Admission Flag]]</f>
        <v>0</v>
      </c>
      <c r="S2736">
        <f>--AND(Table1[[#This Row],[WithinTarget]]=1,Table1[[#This Row],[Patient Satisfaction Score]]&gt;=7)</f>
        <v>0</v>
      </c>
      <c r="T2736" t="str">
        <f>IF(LEFT(Table1[[#This Row],[Patient Gender]],1)="F","Female","Male")</f>
        <v>Female</v>
      </c>
    </row>
    <row r="2737" spans="1:20" x14ac:dyDescent="0.3">
      <c r="A2737" t="s">
        <v>2841</v>
      </c>
      <c r="B2737" s="1">
        <v>45274.060416666667</v>
      </c>
      <c r="C2737" t="s">
        <v>13</v>
      </c>
      <c r="D2737">
        <v>16</v>
      </c>
      <c r="E2737" t="s">
        <v>10</v>
      </c>
      <c r="F2737" t="s">
        <v>11</v>
      </c>
      <c r="G2737" t="b">
        <v>0</v>
      </c>
      <c r="I2737">
        <v>34</v>
      </c>
      <c r="J2737" t="b">
        <v>0</v>
      </c>
      <c r="K2737">
        <f>YEAR(Table1[[#This Row],[Patient Admission Date]])</f>
        <v>2023</v>
      </c>
      <c r="L2737" t="str">
        <f>TEXT(Table1[[#This Row],[Patient Admission Date]],"mmm")</f>
        <v>Dec</v>
      </c>
      <c r="M2737" t="str">
        <f>TEXT(Table1[[#This Row],[Patient Admission Date]],"ddd")</f>
        <v>Thu</v>
      </c>
      <c r="N2737" t="str">
        <f>TEXT(INT(HOUR(Table1[[#This Row],[Patient Admission Date]])/3)*3,"00")&amp;"-"&amp;TEXT(INT(HOUR(Table1[[#This Row],[Patient Admission Date]])/3)*3+3,"00")</f>
        <v>00-03</v>
      </c>
      <c r="O2737" t="str" cm="1">
        <f t="array" ref="O2737">_xlfn.IFS(Table1[[#This Row],[Patient Age]]&lt;=14,"0-14",Table1[[#This Row],[Patient Age]]&lt;=29,"15-29",Table1[[#This Row],[Patient Age]]&lt;=44,"30-44",Table1[[#This Row],[Patient Age]]&lt;=59,"45-59",Table1[[#This Row],[Patient Age]]&lt;=74,"60-74",TRUE,"75+")</f>
        <v>15-29</v>
      </c>
      <c r="P2737" t="str" cm="1">
        <f t="array" ref="P2737">_xlfn.IFS(Table1[[#This Row],[Patient Waittime]]&lt;=15,"0-15",Table1[[#This Row],[Patient Waittime]]&lt;=30,"16-30",Table1[[#This Row],[Patient Waittime]]&lt;=45,"31-45",Table1[[#This Row],[Patient Waittime]]&lt;=60,"46-60",TRUE,"60+")</f>
        <v>31-45</v>
      </c>
      <c r="Q2737">
        <f>--(Table1[[#This Row],[Patient Waittime]]&lt;=30)</f>
        <v>0</v>
      </c>
      <c r="R2737">
        <f>--Table1[[#This Row],[Patient Admission Flag]]</f>
        <v>0</v>
      </c>
      <c r="S2737">
        <f>--AND(Table1[[#This Row],[WithinTarget]]=1,Table1[[#This Row],[Patient Satisfaction Score]]&gt;=7)</f>
        <v>0</v>
      </c>
      <c r="T2737" t="str">
        <f>IF(LEFT(Table1[[#This Row],[Patient Gender]],1)="F","Female","Male")</f>
        <v>Female</v>
      </c>
    </row>
    <row r="2738" spans="1:20" x14ac:dyDescent="0.3">
      <c r="A2738" t="s">
        <v>2842</v>
      </c>
      <c r="B2738" s="1">
        <v>45462.422222222223</v>
      </c>
      <c r="C2738" t="s">
        <v>13</v>
      </c>
      <c r="D2738">
        <v>50</v>
      </c>
      <c r="E2738" t="s">
        <v>10</v>
      </c>
      <c r="F2738" t="s">
        <v>11</v>
      </c>
      <c r="G2738" t="b">
        <v>0</v>
      </c>
      <c r="I2738">
        <v>38</v>
      </c>
      <c r="J2738" t="b">
        <v>0</v>
      </c>
      <c r="K2738">
        <f>YEAR(Table1[[#This Row],[Patient Admission Date]])</f>
        <v>2024</v>
      </c>
      <c r="L2738" t="str">
        <f>TEXT(Table1[[#This Row],[Patient Admission Date]],"mmm")</f>
        <v>Jun</v>
      </c>
      <c r="M2738" t="str">
        <f>TEXT(Table1[[#This Row],[Patient Admission Date]],"ddd")</f>
        <v>Wed</v>
      </c>
      <c r="N2738" t="str">
        <f>TEXT(INT(HOUR(Table1[[#This Row],[Patient Admission Date]])/3)*3,"00")&amp;"-"&amp;TEXT(INT(HOUR(Table1[[#This Row],[Patient Admission Date]])/3)*3+3,"00")</f>
        <v>09-12</v>
      </c>
      <c r="O2738" t="str" cm="1">
        <f t="array" ref="O2738">_xlfn.IFS(Table1[[#This Row],[Patient Age]]&lt;=14,"0-14",Table1[[#This Row],[Patient Age]]&lt;=29,"15-29",Table1[[#This Row],[Patient Age]]&lt;=44,"30-44",Table1[[#This Row],[Patient Age]]&lt;=59,"45-59",Table1[[#This Row],[Patient Age]]&lt;=74,"60-74",TRUE,"75+")</f>
        <v>45-59</v>
      </c>
      <c r="P2738" t="str" cm="1">
        <f t="array" ref="P2738">_xlfn.IFS(Table1[[#This Row],[Patient Waittime]]&lt;=15,"0-15",Table1[[#This Row],[Patient Waittime]]&lt;=30,"16-30",Table1[[#This Row],[Patient Waittime]]&lt;=45,"31-45",Table1[[#This Row],[Patient Waittime]]&lt;=60,"46-60",TRUE,"60+")</f>
        <v>31-45</v>
      </c>
      <c r="Q2738">
        <f>--(Table1[[#This Row],[Patient Waittime]]&lt;=30)</f>
        <v>0</v>
      </c>
      <c r="R2738">
        <f>--Table1[[#This Row],[Patient Admission Flag]]</f>
        <v>0</v>
      </c>
      <c r="S2738">
        <f>--AND(Table1[[#This Row],[WithinTarget]]=1,Table1[[#This Row],[Patient Satisfaction Score]]&gt;=7)</f>
        <v>0</v>
      </c>
      <c r="T2738" t="str">
        <f>IF(LEFT(Table1[[#This Row],[Patient Gender]],1)="F","Female","Male")</f>
        <v>Female</v>
      </c>
    </row>
    <row r="2739" spans="1:20" x14ac:dyDescent="0.3">
      <c r="A2739" t="s">
        <v>2843</v>
      </c>
      <c r="B2739" s="1">
        <v>45508.393750000003</v>
      </c>
      <c r="C2739" t="s">
        <v>13</v>
      </c>
      <c r="D2739">
        <v>27</v>
      </c>
      <c r="E2739" t="s">
        <v>10</v>
      </c>
      <c r="F2739" t="s">
        <v>11</v>
      </c>
      <c r="G2739" t="b">
        <v>0</v>
      </c>
      <c r="I2739">
        <v>42</v>
      </c>
      <c r="J2739" t="b">
        <v>0</v>
      </c>
      <c r="K2739">
        <f>YEAR(Table1[[#This Row],[Patient Admission Date]])</f>
        <v>2024</v>
      </c>
      <c r="L2739" t="str">
        <f>TEXT(Table1[[#This Row],[Patient Admission Date]],"mmm")</f>
        <v>Aug</v>
      </c>
      <c r="M2739" t="str">
        <f>TEXT(Table1[[#This Row],[Patient Admission Date]],"ddd")</f>
        <v>Sun</v>
      </c>
      <c r="N2739" t="str">
        <f>TEXT(INT(HOUR(Table1[[#This Row],[Patient Admission Date]])/3)*3,"00")&amp;"-"&amp;TEXT(INT(HOUR(Table1[[#This Row],[Patient Admission Date]])/3)*3+3,"00")</f>
        <v>09-12</v>
      </c>
      <c r="O2739" t="str" cm="1">
        <f t="array" ref="O2739">_xlfn.IFS(Table1[[#This Row],[Patient Age]]&lt;=14,"0-14",Table1[[#This Row],[Patient Age]]&lt;=29,"15-29",Table1[[#This Row],[Patient Age]]&lt;=44,"30-44",Table1[[#This Row],[Patient Age]]&lt;=59,"45-59",Table1[[#This Row],[Patient Age]]&lt;=74,"60-74",TRUE,"75+")</f>
        <v>15-29</v>
      </c>
      <c r="P2739" t="str" cm="1">
        <f t="array" ref="P2739">_xlfn.IFS(Table1[[#This Row],[Patient Waittime]]&lt;=15,"0-15",Table1[[#This Row],[Patient Waittime]]&lt;=30,"16-30",Table1[[#This Row],[Patient Waittime]]&lt;=45,"31-45",Table1[[#This Row],[Patient Waittime]]&lt;=60,"46-60",TRUE,"60+")</f>
        <v>31-45</v>
      </c>
      <c r="Q2739">
        <f>--(Table1[[#This Row],[Patient Waittime]]&lt;=30)</f>
        <v>0</v>
      </c>
      <c r="R2739">
        <f>--Table1[[#This Row],[Patient Admission Flag]]</f>
        <v>0</v>
      </c>
      <c r="S2739">
        <f>--AND(Table1[[#This Row],[WithinTarget]]=1,Table1[[#This Row],[Patient Satisfaction Score]]&gt;=7)</f>
        <v>0</v>
      </c>
      <c r="T2739" t="str">
        <f>IF(LEFT(Table1[[#This Row],[Patient Gender]],1)="F","Female","Male")</f>
        <v>Female</v>
      </c>
    </row>
    <row r="2740" spans="1:20" x14ac:dyDescent="0.3">
      <c r="A2740" t="s">
        <v>2844</v>
      </c>
      <c r="B2740" s="1">
        <v>45349.120138888888</v>
      </c>
      <c r="C2740" t="s">
        <v>13</v>
      </c>
      <c r="D2740">
        <v>12</v>
      </c>
      <c r="E2740" t="s">
        <v>10</v>
      </c>
      <c r="F2740" t="s">
        <v>11</v>
      </c>
      <c r="G2740" t="b">
        <v>0</v>
      </c>
      <c r="I2740">
        <v>44</v>
      </c>
      <c r="J2740" t="b">
        <v>0</v>
      </c>
      <c r="K2740">
        <f>YEAR(Table1[[#This Row],[Patient Admission Date]])</f>
        <v>2024</v>
      </c>
      <c r="L2740" t="str">
        <f>TEXT(Table1[[#This Row],[Patient Admission Date]],"mmm")</f>
        <v>Feb</v>
      </c>
      <c r="M2740" t="str">
        <f>TEXT(Table1[[#This Row],[Patient Admission Date]],"ddd")</f>
        <v>Tue</v>
      </c>
      <c r="N2740" t="str">
        <f>TEXT(INT(HOUR(Table1[[#This Row],[Patient Admission Date]])/3)*3,"00")&amp;"-"&amp;TEXT(INT(HOUR(Table1[[#This Row],[Patient Admission Date]])/3)*3+3,"00")</f>
        <v>00-03</v>
      </c>
      <c r="O2740" t="str" cm="1">
        <f t="array" ref="O2740">_xlfn.IFS(Table1[[#This Row],[Patient Age]]&lt;=14,"0-14",Table1[[#This Row],[Patient Age]]&lt;=29,"15-29",Table1[[#This Row],[Patient Age]]&lt;=44,"30-44",Table1[[#This Row],[Patient Age]]&lt;=59,"45-59",Table1[[#This Row],[Patient Age]]&lt;=74,"60-74",TRUE,"75+")</f>
        <v>0-14</v>
      </c>
      <c r="P2740" t="str" cm="1">
        <f t="array" ref="P2740">_xlfn.IFS(Table1[[#This Row],[Patient Waittime]]&lt;=15,"0-15",Table1[[#This Row],[Patient Waittime]]&lt;=30,"16-30",Table1[[#This Row],[Patient Waittime]]&lt;=45,"31-45",Table1[[#This Row],[Patient Waittime]]&lt;=60,"46-60",TRUE,"60+")</f>
        <v>31-45</v>
      </c>
      <c r="Q2740">
        <f>--(Table1[[#This Row],[Patient Waittime]]&lt;=30)</f>
        <v>0</v>
      </c>
      <c r="R2740">
        <f>--Table1[[#This Row],[Patient Admission Flag]]</f>
        <v>0</v>
      </c>
      <c r="S2740">
        <f>--AND(Table1[[#This Row],[WithinTarget]]=1,Table1[[#This Row],[Patient Satisfaction Score]]&gt;=7)</f>
        <v>0</v>
      </c>
      <c r="T2740" t="str">
        <f>IF(LEFT(Table1[[#This Row],[Patient Gender]],1)="F","Female","Male")</f>
        <v>Female</v>
      </c>
    </row>
    <row r="2741" spans="1:20" x14ac:dyDescent="0.3">
      <c r="A2741" t="s">
        <v>2845</v>
      </c>
      <c r="B2741" s="1">
        <v>45075.004166666666</v>
      </c>
      <c r="C2741" t="s">
        <v>13</v>
      </c>
      <c r="D2741">
        <v>3</v>
      </c>
      <c r="E2741" t="s">
        <v>10</v>
      </c>
      <c r="F2741" t="s">
        <v>11</v>
      </c>
      <c r="G2741" t="b">
        <v>0</v>
      </c>
      <c r="I2741">
        <v>45</v>
      </c>
      <c r="J2741" t="b">
        <v>0</v>
      </c>
      <c r="K2741">
        <f>YEAR(Table1[[#This Row],[Patient Admission Date]])</f>
        <v>2023</v>
      </c>
      <c r="L2741" t="str">
        <f>TEXT(Table1[[#This Row],[Patient Admission Date]],"mmm")</f>
        <v>May</v>
      </c>
      <c r="M2741" t="str">
        <f>TEXT(Table1[[#This Row],[Patient Admission Date]],"ddd")</f>
        <v>Mon</v>
      </c>
      <c r="N2741" t="str">
        <f>TEXT(INT(HOUR(Table1[[#This Row],[Patient Admission Date]])/3)*3,"00")&amp;"-"&amp;TEXT(INT(HOUR(Table1[[#This Row],[Patient Admission Date]])/3)*3+3,"00")</f>
        <v>00-03</v>
      </c>
      <c r="O2741" t="str" cm="1">
        <f t="array" ref="O2741">_xlfn.IFS(Table1[[#This Row],[Patient Age]]&lt;=14,"0-14",Table1[[#This Row],[Patient Age]]&lt;=29,"15-29",Table1[[#This Row],[Patient Age]]&lt;=44,"30-44",Table1[[#This Row],[Patient Age]]&lt;=59,"45-59",Table1[[#This Row],[Patient Age]]&lt;=74,"60-74",TRUE,"75+")</f>
        <v>0-14</v>
      </c>
      <c r="P2741" t="str" cm="1">
        <f t="array" ref="P2741">_xlfn.IFS(Table1[[#This Row],[Patient Waittime]]&lt;=15,"0-15",Table1[[#This Row],[Patient Waittime]]&lt;=30,"16-30",Table1[[#This Row],[Patient Waittime]]&lt;=45,"31-45",Table1[[#This Row],[Patient Waittime]]&lt;=60,"46-60",TRUE,"60+")</f>
        <v>31-45</v>
      </c>
      <c r="Q2741">
        <f>--(Table1[[#This Row],[Patient Waittime]]&lt;=30)</f>
        <v>0</v>
      </c>
      <c r="R2741">
        <f>--Table1[[#This Row],[Patient Admission Flag]]</f>
        <v>0</v>
      </c>
      <c r="S2741">
        <f>--AND(Table1[[#This Row],[WithinTarget]]=1,Table1[[#This Row],[Patient Satisfaction Score]]&gt;=7)</f>
        <v>0</v>
      </c>
      <c r="T2741" t="str">
        <f>IF(LEFT(Table1[[#This Row],[Patient Gender]],1)="F","Female","Male")</f>
        <v>Female</v>
      </c>
    </row>
    <row r="2742" spans="1:20" x14ac:dyDescent="0.3">
      <c r="A2742" t="s">
        <v>2846</v>
      </c>
      <c r="B2742" s="1">
        <v>45158.247916666667</v>
      </c>
      <c r="C2742" t="s">
        <v>13</v>
      </c>
      <c r="D2742">
        <v>63</v>
      </c>
      <c r="E2742" t="s">
        <v>10</v>
      </c>
      <c r="F2742" t="s">
        <v>11</v>
      </c>
      <c r="G2742" t="b">
        <v>0</v>
      </c>
      <c r="I2742">
        <v>57</v>
      </c>
      <c r="J2742" t="b">
        <v>0</v>
      </c>
      <c r="K2742">
        <f>YEAR(Table1[[#This Row],[Patient Admission Date]])</f>
        <v>2023</v>
      </c>
      <c r="L2742" t="str">
        <f>TEXT(Table1[[#This Row],[Patient Admission Date]],"mmm")</f>
        <v>Aug</v>
      </c>
      <c r="M2742" t="str">
        <f>TEXT(Table1[[#This Row],[Patient Admission Date]],"ddd")</f>
        <v>Sun</v>
      </c>
      <c r="N2742" t="str">
        <f>TEXT(INT(HOUR(Table1[[#This Row],[Patient Admission Date]])/3)*3,"00")&amp;"-"&amp;TEXT(INT(HOUR(Table1[[#This Row],[Patient Admission Date]])/3)*3+3,"00")</f>
        <v>03-06</v>
      </c>
      <c r="O2742" t="str" cm="1">
        <f t="array" ref="O2742">_xlfn.IFS(Table1[[#This Row],[Patient Age]]&lt;=14,"0-14",Table1[[#This Row],[Patient Age]]&lt;=29,"15-29",Table1[[#This Row],[Patient Age]]&lt;=44,"30-44",Table1[[#This Row],[Patient Age]]&lt;=59,"45-59",Table1[[#This Row],[Patient Age]]&lt;=74,"60-74",TRUE,"75+")</f>
        <v>60-74</v>
      </c>
      <c r="P2742" t="str" cm="1">
        <f t="array" ref="P2742">_xlfn.IFS(Table1[[#This Row],[Patient Waittime]]&lt;=15,"0-15",Table1[[#This Row],[Patient Waittime]]&lt;=30,"16-30",Table1[[#This Row],[Patient Waittime]]&lt;=45,"31-45",Table1[[#This Row],[Patient Waittime]]&lt;=60,"46-60",TRUE,"60+")</f>
        <v>46-60</v>
      </c>
      <c r="Q2742">
        <f>--(Table1[[#This Row],[Patient Waittime]]&lt;=30)</f>
        <v>0</v>
      </c>
      <c r="R2742">
        <f>--Table1[[#This Row],[Patient Admission Flag]]</f>
        <v>0</v>
      </c>
      <c r="S2742">
        <f>--AND(Table1[[#This Row],[WithinTarget]]=1,Table1[[#This Row],[Patient Satisfaction Score]]&gt;=7)</f>
        <v>0</v>
      </c>
      <c r="T2742" t="str">
        <f>IF(LEFT(Table1[[#This Row],[Patient Gender]],1)="F","Female","Male")</f>
        <v>Female</v>
      </c>
    </row>
    <row r="2743" spans="1:20" x14ac:dyDescent="0.3">
      <c r="A2743" t="s">
        <v>2847</v>
      </c>
      <c r="B2743" s="1">
        <v>45249.782638888886</v>
      </c>
      <c r="C2743" t="s">
        <v>13</v>
      </c>
      <c r="D2743">
        <v>9</v>
      </c>
      <c r="E2743" t="s">
        <v>10</v>
      </c>
      <c r="F2743" t="s">
        <v>11</v>
      </c>
      <c r="G2743" t="b">
        <v>0</v>
      </c>
      <c r="I2743">
        <v>17</v>
      </c>
      <c r="J2743" t="b">
        <v>0</v>
      </c>
      <c r="K2743">
        <f>YEAR(Table1[[#This Row],[Patient Admission Date]])</f>
        <v>2023</v>
      </c>
      <c r="L2743" t="str">
        <f>TEXT(Table1[[#This Row],[Patient Admission Date]],"mmm")</f>
        <v>Nov</v>
      </c>
      <c r="M2743" t="str">
        <f>TEXT(Table1[[#This Row],[Patient Admission Date]],"ddd")</f>
        <v>Sun</v>
      </c>
      <c r="N2743" t="str">
        <f>TEXT(INT(HOUR(Table1[[#This Row],[Patient Admission Date]])/3)*3,"00")&amp;"-"&amp;TEXT(INT(HOUR(Table1[[#This Row],[Patient Admission Date]])/3)*3+3,"00")</f>
        <v>18-21</v>
      </c>
      <c r="O2743" t="str" cm="1">
        <f t="array" ref="O2743">_xlfn.IFS(Table1[[#This Row],[Patient Age]]&lt;=14,"0-14",Table1[[#This Row],[Patient Age]]&lt;=29,"15-29",Table1[[#This Row],[Patient Age]]&lt;=44,"30-44",Table1[[#This Row],[Patient Age]]&lt;=59,"45-59",Table1[[#This Row],[Patient Age]]&lt;=74,"60-74",TRUE,"75+")</f>
        <v>0-14</v>
      </c>
      <c r="P2743" t="str" cm="1">
        <f t="array" ref="P2743">_xlfn.IFS(Table1[[#This Row],[Patient Waittime]]&lt;=15,"0-15",Table1[[#This Row],[Patient Waittime]]&lt;=30,"16-30",Table1[[#This Row],[Patient Waittime]]&lt;=45,"31-45",Table1[[#This Row],[Patient Waittime]]&lt;=60,"46-60",TRUE,"60+")</f>
        <v>16-30</v>
      </c>
      <c r="Q2743">
        <f>--(Table1[[#This Row],[Patient Waittime]]&lt;=30)</f>
        <v>1</v>
      </c>
      <c r="R2743">
        <f>--Table1[[#This Row],[Patient Admission Flag]]</f>
        <v>0</v>
      </c>
      <c r="S2743">
        <f>--AND(Table1[[#This Row],[WithinTarget]]=1,Table1[[#This Row],[Patient Satisfaction Score]]&gt;=7)</f>
        <v>0</v>
      </c>
      <c r="T2743" t="str">
        <f>IF(LEFT(Table1[[#This Row],[Patient Gender]],1)="F","Female","Male")</f>
        <v>Female</v>
      </c>
    </row>
    <row r="2744" spans="1:20" x14ac:dyDescent="0.3">
      <c r="A2744" t="s">
        <v>2848</v>
      </c>
      <c r="B2744" s="1">
        <v>45036.654861111114</v>
      </c>
      <c r="C2744" t="s">
        <v>13</v>
      </c>
      <c r="D2744">
        <v>34</v>
      </c>
      <c r="E2744" t="s">
        <v>10</v>
      </c>
      <c r="F2744" t="s">
        <v>11</v>
      </c>
      <c r="G2744" t="b">
        <v>0</v>
      </c>
      <c r="I2744">
        <v>18</v>
      </c>
      <c r="J2744" t="b">
        <v>0</v>
      </c>
      <c r="K2744">
        <f>YEAR(Table1[[#This Row],[Patient Admission Date]])</f>
        <v>2023</v>
      </c>
      <c r="L2744" t="str">
        <f>TEXT(Table1[[#This Row],[Patient Admission Date]],"mmm")</f>
        <v>Apr</v>
      </c>
      <c r="M2744" t="str">
        <f>TEXT(Table1[[#This Row],[Patient Admission Date]],"ddd")</f>
        <v>Thu</v>
      </c>
      <c r="N2744" t="str">
        <f>TEXT(INT(HOUR(Table1[[#This Row],[Patient Admission Date]])/3)*3,"00")&amp;"-"&amp;TEXT(INT(HOUR(Table1[[#This Row],[Patient Admission Date]])/3)*3+3,"00")</f>
        <v>15-18</v>
      </c>
      <c r="O2744" t="str" cm="1">
        <f t="array" ref="O2744">_xlfn.IFS(Table1[[#This Row],[Patient Age]]&lt;=14,"0-14",Table1[[#This Row],[Patient Age]]&lt;=29,"15-29",Table1[[#This Row],[Patient Age]]&lt;=44,"30-44",Table1[[#This Row],[Patient Age]]&lt;=59,"45-59",Table1[[#This Row],[Patient Age]]&lt;=74,"60-74",TRUE,"75+")</f>
        <v>30-44</v>
      </c>
      <c r="P2744" t="str" cm="1">
        <f t="array" ref="P2744">_xlfn.IFS(Table1[[#This Row],[Patient Waittime]]&lt;=15,"0-15",Table1[[#This Row],[Patient Waittime]]&lt;=30,"16-30",Table1[[#This Row],[Patient Waittime]]&lt;=45,"31-45",Table1[[#This Row],[Patient Waittime]]&lt;=60,"46-60",TRUE,"60+")</f>
        <v>16-30</v>
      </c>
      <c r="Q2744">
        <f>--(Table1[[#This Row],[Patient Waittime]]&lt;=30)</f>
        <v>1</v>
      </c>
      <c r="R2744">
        <f>--Table1[[#This Row],[Patient Admission Flag]]</f>
        <v>0</v>
      </c>
      <c r="S2744">
        <f>--AND(Table1[[#This Row],[WithinTarget]]=1,Table1[[#This Row],[Patient Satisfaction Score]]&gt;=7)</f>
        <v>0</v>
      </c>
      <c r="T2744" t="str">
        <f>IF(LEFT(Table1[[#This Row],[Patient Gender]],1)="F","Female","Male")</f>
        <v>Female</v>
      </c>
    </row>
    <row r="2745" spans="1:20" x14ac:dyDescent="0.3">
      <c r="A2745" t="s">
        <v>2849</v>
      </c>
      <c r="B2745" s="1">
        <v>45246.911805555559</v>
      </c>
      <c r="C2745" t="s">
        <v>13</v>
      </c>
      <c r="D2745">
        <v>63</v>
      </c>
      <c r="E2745" t="s">
        <v>10</v>
      </c>
      <c r="F2745" t="s">
        <v>11</v>
      </c>
      <c r="G2745" t="b">
        <v>0</v>
      </c>
      <c r="I2745">
        <v>22</v>
      </c>
      <c r="J2745" t="b">
        <v>0</v>
      </c>
      <c r="K2745">
        <f>YEAR(Table1[[#This Row],[Patient Admission Date]])</f>
        <v>2023</v>
      </c>
      <c r="L2745" t="str">
        <f>TEXT(Table1[[#This Row],[Patient Admission Date]],"mmm")</f>
        <v>Nov</v>
      </c>
      <c r="M2745" t="str">
        <f>TEXT(Table1[[#This Row],[Patient Admission Date]],"ddd")</f>
        <v>Thu</v>
      </c>
      <c r="N2745" t="str">
        <f>TEXT(INT(HOUR(Table1[[#This Row],[Patient Admission Date]])/3)*3,"00")&amp;"-"&amp;TEXT(INT(HOUR(Table1[[#This Row],[Patient Admission Date]])/3)*3+3,"00")</f>
        <v>21-24</v>
      </c>
      <c r="O2745" t="str" cm="1">
        <f t="array" ref="O2745">_xlfn.IFS(Table1[[#This Row],[Patient Age]]&lt;=14,"0-14",Table1[[#This Row],[Patient Age]]&lt;=29,"15-29",Table1[[#This Row],[Patient Age]]&lt;=44,"30-44",Table1[[#This Row],[Patient Age]]&lt;=59,"45-59",Table1[[#This Row],[Patient Age]]&lt;=74,"60-74",TRUE,"75+")</f>
        <v>60-74</v>
      </c>
      <c r="P2745" t="str" cm="1">
        <f t="array" ref="P2745">_xlfn.IFS(Table1[[#This Row],[Patient Waittime]]&lt;=15,"0-15",Table1[[#This Row],[Patient Waittime]]&lt;=30,"16-30",Table1[[#This Row],[Patient Waittime]]&lt;=45,"31-45",Table1[[#This Row],[Patient Waittime]]&lt;=60,"46-60",TRUE,"60+")</f>
        <v>16-30</v>
      </c>
      <c r="Q2745">
        <f>--(Table1[[#This Row],[Patient Waittime]]&lt;=30)</f>
        <v>1</v>
      </c>
      <c r="R2745">
        <f>--Table1[[#This Row],[Patient Admission Flag]]</f>
        <v>0</v>
      </c>
      <c r="S2745">
        <f>--AND(Table1[[#This Row],[WithinTarget]]=1,Table1[[#This Row],[Patient Satisfaction Score]]&gt;=7)</f>
        <v>0</v>
      </c>
      <c r="T2745" t="str">
        <f>IF(LEFT(Table1[[#This Row],[Patient Gender]],1)="F","Female","Male")</f>
        <v>Female</v>
      </c>
    </row>
    <row r="2746" spans="1:20" x14ac:dyDescent="0.3">
      <c r="A2746" t="s">
        <v>2850</v>
      </c>
      <c r="B2746" s="1">
        <v>45150.203472222223</v>
      </c>
      <c r="C2746" t="s">
        <v>13</v>
      </c>
      <c r="D2746">
        <v>55</v>
      </c>
      <c r="E2746" t="s">
        <v>10</v>
      </c>
      <c r="F2746" t="s">
        <v>11</v>
      </c>
      <c r="G2746" t="b">
        <v>0</v>
      </c>
      <c r="I2746">
        <v>26</v>
      </c>
      <c r="J2746" t="b">
        <v>0</v>
      </c>
      <c r="K2746">
        <f>YEAR(Table1[[#This Row],[Patient Admission Date]])</f>
        <v>2023</v>
      </c>
      <c r="L2746" t="str">
        <f>TEXT(Table1[[#This Row],[Patient Admission Date]],"mmm")</f>
        <v>Aug</v>
      </c>
      <c r="M2746" t="str">
        <f>TEXT(Table1[[#This Row],[Patient Admission Date]],"ddd")</f>
        <v>Sat</v>
      </c>
      <c r="N2746" t="str">
        <f>TEXT(INT(HOUR(Table1[[#This Row],[Patient Admission Date]])/3)*3,"00")&amp;"-"&amp;TEXT(INT(HOUR(Table1[[#This Row],[Patient Admission Date]])/3)*3+3,"00")</f>
        <v>03-06</v>
      </c>
      <c r="O2746" t="str" cm="1">
        <f t="array" ref="O2746">_xlfn.IFS(Table1[[#This Row],[Patient Age]]&lt;=14,"0-14",Table1[[#This Row],[Patient Age]]&lt;=29,"15-29",Table1[[#This Row],[Patient Age]]&lt;=44,"30-44",Table1[[#This Row],[Patient Age]]&lt;=59,"45-59",Table1[[#This Row],[Patient Age]]&lt;=74,"60-74",TRUE,"75+")</f>
        <v>45-59</v>
      </c>
      <c r="P2746" t="str" cm="1">
        <f t="array" ref="P2746">_xlfn.IFS(Table1[[#This Row],[Patient Waittime]]&lt;=15,"0-15",Table1[[#This Row],[Patient Waittime]]&lt;=30,"16-30",Table1[[#This Row],[Patient Waittime]]&lt;=45,"31-45",Table1[[#This Row],[Patient Waittime]]&lt;=60,"46-60",TRUE,"60+")</f>
        <v>16-30</v>
      </c>
      <c r="Q2746">
        <f>--(Table1[[#This Row],[Patient Waittime]]&lt;=30)</f>
        <v>1</v>
      </c>
      <c r="R2746">
        <f>--Table1[[#This Row],[Patient Admission Flag]]</f>
        <v>0</v>
      </c>
      <c r="S2746">
        <f>--AND(Table1[[#This Row],[WithinTarget]]=1,Table1[[#This Row],[Patient Satisfaction Score]]&gt;=7)</f>
        <v>0</v>
      </c>
      <c r="T2746" t="str">
        <f>IF(LEFT(Table1[[#This Row],[Patient Gender]],1)="F","Female","Male")</f>
        <v>Female</v>
      </c>
    </row>
    <row r="2747" spans="1:20" x14ac:dyDescent="0.3">
      <c r="A2747" t="s">
        <v>2851</v>
      </c>
      <c r="B2747" s="1">
        <v>45475.270833333336</v>
      </c>
      <c r="C2747" t="s">
        <v>13</v>
      </c>
      <c r="D2747">
        <v>18</v>
      </c>
      <c r="E2747" t="s">
        <v>10</v>
      </c>
      <c r="F2747" t="s">
        <v>11</v>
      </c>
      <c r="G2747" t="b">
        <v>0</v>
      </c>
      <c r="I2747">
        <v>33</v>
      </c>
      <c r="J2747" t="b">
        <v>0</v>
      </c>
      <c r="K2747">
        <f>YEAR(Table1[[#This Row],[Patient Admission Date]])</f>
        <v>2024</v>
      </c>
      <c r="L2747" t="str">
        <f>TEXT(Table1[[#This Row],[Patient Admission Date]],"mmm")</f>
        <v>Jul</v>
      </c>
      <c r="M2747" t="str">
        <f>TEXT(Table1[[#This Row],[Patient Admission Date]],"ddd")</f>
        <v>Tue</v>
      </c>
      <c r="N2747" t="str">
        <f>TEXT(INT(HOUR(Table1[[#This Row],[Patient Admission Date]])/3)*3,"00")&amp;"-"&amp;TEXT(INT(HOUR(Table1[[#This Row],[Patient Admission Date]])/3)*3+3,"00")</f>
        <v>06-09</v>
      </c>
      <c r="O2747" t="str" cm="1">
        <f t="array" ref="O2747">_xlfn.IFS(Table1[[#This Row],[Patient Age]]&lt;=14,"0-14",Table1[[#This Row],[Patient Age]]&lt;=29,"15-29",Table1[[#This Row],[Patient Age]]&lt;=44,"30-44",Table1[[#This Row],[Patient Age]]&lt;=59,"45-59",Table1[[#This Row],[Patient Age]]&lt;=74,"60-74",TRUE,"75+")</f>
        <v>15-29</v>
      </c>
      <c r="P2747" t="str" cm="1">
        <f t="array" ref="P2747">_xlfn.IFS(Table1[[#This Row],[Patient Waittime]]&lt;=15,"0-15",Table1[[#This Row],[Patient Waittime]]&lt;=30,"16-30",Table1[[#This Row],[Patient Waittime]]&lt;=45,"31-45",Table1[[#This Row],[Patient Waittime]]&lt;=60,"46-60",TRUE,"60+")</f>
        <v>31-45</v>
      </c>
      <c r="Q2747">
        <f>--(Table1[[#This Row],[Patient Waittime]]&lt;=30)</f>
        <v>0</v>
      </c>
      <c r="R2747">
        <f>--Table1[[#This Row],[Patient Admission Flag]]</f>
        <v>0</v>
      </c>
      <c r="S2747">
        <f>--AND(Table1[[#This Row],[WithinTarget]]=1,Table1[[#This Row],[Patient Satisfaction Score]]&gt;=7)</f>
        <v>0</v>
      </c>
      <c r="T2747" t="str">
        <f>IF(LEFT(Table1[[#This Row],[Patient Gender]],1)="F","Female","Male")</f>
        <v>Female</v>
      </c>
    </row>
    <row r="2748" spans="1:20" x14ac:dyDescent="0.3">
      <c r="A2748" t="s">
        <v>2852</v>
      </c>
      <c r="B2748" s="1">
        <v>45189.044444444444</v>
      </c>
      <c r="C2748" t="s">
        <v>13</v>
      </c>
      <c r="D2748">
        <v>22</v>
      </c>
      <c r="E2748" t="s">
        <v>10</v>
      </c>
      <c r="F2748" t="s">
        <v>11</v>
      </c>
      <c r="G2748" t="b">
        <v>0</v>
      </c>
      <c r="I2748">
        <v>37</v>
      </c>
      <c r="J2748" t="b">
        <v>0</v>
      </c>
      <c r="K2748">
        <f>YEAR(Table1[[#This Row],[Patient Admission Date]])</f>
        <v>2023</v>
      </c>
      <c r="L2748" t="str">
        <f>TEXT(Table1[[#This Row],[Patient Admission Date]],"mmm")</f>
        <v>Sep</v>
      </c>
      <c r="M2748" t="str">
        <f>TEXT(Table1[[#This Row],[Patient Admission Date]],"ddd")</f>
        <v>Wed</v>
      </c>
      <c r="N2748" t="str">
        <f>TEXT(INT(HOUR(Table1[[#This Row],[Patient Admission Date]])/3)*3,"00")&amp;"-"&amp;TEXT(INT(HOUR(Table1[[#This Row],[Patient Admission Date]])/3)*3+3,"00")</f>
        <v>00-03</v>
      </c>
      <c r="O2748" t="str" cm="1">
        <f t="array" ref="O2748">_xlfn.IFS(Table1[[#This Row],[Patient Age]]&lt;=14,"0-14",Table1[[#This Row],[Patient Age]]&lt;=29,"15-29",Table1[[#This Row],[Patient Age]]&lt;=44,"30-44",Table1[[#This Row],[Patient Age]]&lt;=59,"45-59",Table1[[#This Row],[Patient Age]]&lt;=74,"60-74",TRUE,"75+")</f>
        <v>15-29</v>
      </c>
      <c r="P2748" t="str" cm="1">
        <f t="array" ref="P2748">_xlfn.IFS(Table1[[#This Row],[Patient Waittime]]&lt;=15,"0-15",Table1[[#This Row],[Patient Waittime]]&lt;=30,"16-30",Table1[[#This Row],[Patient Waittime]]&lt;=45,"31-45",Table1[[#This Row],[Patient Waittime]]&lt;=60,"46-60",TRUE,"60+")</f>
        <v>31-45</v>
      </c>
      <c r="Q2748">
        <f>--(Table1[[#This Row],[Patient Waittime]]&lt;=30)</f>
        <v>0</v>
      </c>
      <c r="R2748">
        <f>--Table1[[#This Row],[Patient Admission Flag]]</f>
        <v>0</v>
      </c>
      <c r="S2748">
        <f>--AND(Table1[[#This Row],[WithinTarget]]=1,Table1[[#This Row],[Patient Satisfaction Score]]&gt;=7)</f>
        <v>0</v>
      </c>
      <c r="T2748" t="str">
        <f>IF(LEFT(Table1[[#This Row],[Patient Gender]],1)="F","Female","Male")</f>
        <v>Female</v>
      </c>
    </row>
    <row r="2749" spans="1:20" x14ac:dyDescent="0.3">
      <c r="A2749" t="s">
        <v>2853</v>
      </c>
      <c r="B2749" s="1">
        <v>45227.96875</v>
      </c>
      <c r="C2749" t="s">
        <v>13</v>
      </c>
      <c r="D2749">
        <v>72</v>
      </c>
      <c r="E2749" t="s">
        <v>10</v>
      </c>
      <c r="F2749" t="s">
        <v>11</v>
      </c>
      <c r="G2749" t="b">
        <v>0</v>
      </c>
      <c r="I2749">
        <v>43</v>
      </c>
      <c r="J2749" t="b">
        <v>0</v>
      </c>
      <c r="K2749">
        <f>YEAR(Table1[[#This Row],[Patient Admission Date]])</f>
        <v>2023</v>
      </c>
      <c r="L2749" t="str">
        <f>TEXT(Table1[[#This Row],[Patient Admission Date]],"mmm")</f>
        <v>Oct</v>
      </c>
      <c r="M2749" t="str">
        <f>TEXT(Table1[[#This Row],[Patient Admission Date]],"ddd")</f>
        <v>Sat</v>
      </c>
      <c r="N2749" t="str">
        <f>TEXT(INT(HOUR(Table1[[#This Row],[Patient Admission Date]])/3)*3,"00")&amp;"-"&amp;TEXT(INT(HOUR(Table1[[#This Row],[Patient Admission Date]])/3)*3+3,"00")</f>
        <v>21-24</v>
      </c>
      <c r="O2749" t="str" cm="1">
        <f t="array" ref="O2749">_xlfn.IFS(Table1[[#This Row],[Patient Age]]&lt;=14,"0-14",Table1[[#This Row],[Patient Age]]&lt;=29,"15-29",Table1[[#This Row],[Patient Age]]&lt;=44,"30-44",Table1[[#This Row],[Patient Age]]&lt;=59,"45-59",Table1[[#This Row],[Patient Age]]&lt;=74,"60-74",TRUE,"75+")</f>
        <v>60-74</v>
      </c>
      <c r="P2749" t="str" cm="1">
        <f t="array" ref="P2749">_xlfn.IFS(Table1[[#This Row],[Patient Waittime]]&lt;=15,"0-15",Table1[[#This Row],[Patient Waittime]]&lt;=30,"16-30",Table1[[#This Row],[Patient Waittime]]&lt;=45,"31-45",Table1[[#This Row],[Patient Waittime]]&lt;=60,"46-60",TRUE,"60+")</f>
        <v>31-45</v>
      </c>
      <c r="Q2749">
        <f>--(Table1[[#This Row],[Patient Waittime]]&lt;=30)</f>
        <v>0</v>
      </c>
      <c r="R2749">
        <f>--Table1[[#This Row],[Patient Admission Flag]]</f>
        <v>0</v>
      </c>
      <c r="S2749">
        <f>--AND(Table1[[#This Row],[WithinTarget]]=1,Table1[[#This Row],[Patient Satisfaction Score]]&gt;=7)</f>
        <v>0</v>
      </c>
      <c r="T2749" t="str">
        <f>IF(LEFT(Table1[[#This Row],[Patient Gender]],1)="F","Female","Male")</f>
        <v>Female</v>
      </c>
    </row>
    <row r="2750" spans="1:20" x14ac:dyDescent="0.3">
      <c r="A2750" t="s">
        <v>2854</v>
      </c>
      <c r="B2750" s="1">
        <v>45428.511111111111</v>
      </c>
      <c r="C2750" t="s">
        <v>13</v>
      </c>
      <c r="D2750">
        <v>2</v>
      </c>
      <c r="E2750" t="s">
        <v>10</v>
      </c>
      <c r="F2750" t="s">
        <v>11</v>
      </c>
      <c r="G2750" t="b">
        <v>0</v>
      </c>
      <c r="I2750">
        <v>48</v>
      </c>
      <c r="J2750" t="b">
        <v>0</v>
      </c>
      <c r="K2750">
        <f>YEAR(Table1[[#This Row],[Patient Admission Date]])</f>
        <v>2024</v>
      </c>
      <c r="L2750" t="str">
        <f>TEXT(Table1[[#This Row],[Patient Admission Date]],"mmm")</f>
        <v>May</v>
      </c>
      <c r="M2750" t="str">
        <f>TEXT(Table1[[#This Row],[Patient Admission Date]],"ddd")</f>
        <v>Thu</v>
      </c>
      <c r="N2750" t="str">
        <f>TEXT(INT(HOUR(Table1[[#This Row],[Patient Admission Date]])/3)*3,"00")&amp;"-"&amp;TEXT(INT(HOUR(Table1[[#This Row],[Patient Admission Date]])/3)*3+3,"00")</f>
        <v>12-15</v>
      </c>
      <c r="O2750" t="str" cm="1">
        <f t="array" ref="O2750">_xlfn.IFS(Table1[[#This Row],[Patient Age]]&lt;=14,"0-14",Table1[[#This Row],[Patient Age]]&lt;=29,"15-29",Table1[[#This Row],[Patient Age]]&lt;=44,"30-44",Table1[[#This Row],[Patient Age]]&lt;=59,"45-59",Table1[[#This Row],[Patient Age]]&lt;=74,"60-74",TRUE,"75+")</f>
        <v>0-14</v>
      </c>
      <c r="P2750" t="str" cm="1">
        <f t="array" ref="P2750">_xlfn.IFS(Table1[[#This Row],[Patient Waittime]]&lt;=15,"0-15",Table1[[#This Row],[Patient Waittime]]&lt;=30,"16-30",Table1[[#This Row],[Patient Waittime]]&lt;=45,"31-45",Table1[[#This Row],[Patient Waittime]]&lt;=60,"46-60",TRUE,"60+")</f>
        <v>46-60</v>
      </c>
      <c r="Q2750">
        <f>--(Table1[[#This Row],[Patient Waittime]]&lt;=30)</f>
        <v>0</v>
      </c>
      <c r="R2750">
        <f>--Table1[[#This Row],[Patient Admission Flag]]</f>
        <v>0</v>
      </c>
      <c r="S2750">
        <f>--AND(Table1[[#This Row],[WithinTarget]]=1,Table1[[#This Row],[Patient Satisfaction Score]]&gt;=7)</f>
        <v>0</v>
      </c>
      <c r="T2750" t="str">
        <f>IF(LEFT(Table1[[#This Row],[Patient Gender]],1)="F","Female","Male")</f>
        <v>Female</v>
      </c>
    </row>
    <row r="2751" spans="1:20" x14ac:dyDescent="0.3">
      <c r="A2751" t="s">
        <v>2855</v>
      </c>
      <c r="B2751" s="1">
        <v>45099.194444444445</v>
      </c>
      <c r="C2751" t="s">
        <v>13</v>
      </c>
      <c r="D2751">
        <v>24</v>
      </c>
      <c r="E2751" t="s">
        <v>10</v>
      </c>
      <c r="F2751" t="s">
        <v>11</v>
      </c>
      <c r="G2751" t="b">
        <v>0</v>
      </c>
      <c r="I2751">
        <v>20</v>
      </c>
      <c r="J2751" t="b">
        <v>0</v>
      </c>
      <c r="K2751">
        <f>YEAR(Table1[[#This Row],[Patient Admission Date]])</f>
        <v>2023</v>
      </c>
      <c r="L2751" t="str">
        <f>TEXT(Table1[[#This Row],[Patient Admission Date]],"mmm")</f>
        <v>Jun</v>
      </c>
      <c r="M2751" t="str">
        <f>TEXT(Table1[[#This Row],[Patient Admission Date]],"ddd")</f>
        <v>Thu</v>
      </c>
      <c r="N2751" t="str">
        <f>TEXT(INT(HOUR(Table1[[#This Row],[Patient Admission Date]])/3)*3,"00")&amp;"-"&amp;TEXT(INT(HOUR(Table1[[#This Row],[Patient Admission Date]])/3)*3+3,"00")</f>
        <v>03-06</v>
      </c>
      <c r="O2751" t="str" cm="1">
        <f t="array" ref="O2751">_xlfn.IFS(Table1[[#This Row],[Patient Age]]&lt;=14,"0-14",Table1[[#This Row],[Patient Age]]&lt;=29,"15-29",Table1[[#This Row],[Patient Age]]&lt;=44,"30-44",Table1[[#This Row],[Patient Age]]&lt;=59,"45-59",Table1[[#This Row],[Patient Age]]&lt;=74,"60-74",TRUE,"75+")</f>
        <v>15-29</v>
      </c>
      <c r="P2751" t="str" cm="1">
        <f t="array" ref="P2751">_xlfn.IFS(Table1[[#This Row],[Patient Waittime]]&lt;=15,"0-15",Table1[[#This Row],[Patient Waittime]]&lt;=30,"16-30",Table1[[#This Row],[Patient Waittime]]&lt;=45,"31-45",Table1[[#This Row],[Patient Waittime]]&lt;=60,"46-60",TRUE,"60+")</f>
        <v>16-30</v>
      </c>
      <c r="Q2751">
        <f>--(Table1[[#This Row],[Patient Waittime]]&lt;=30)</f>
        <v>1</v>
      </c>
      <c r="R2751">
        <f>--Table1[[#This Row],[Patient Admission Flag]]</f>
        <v>0</v>
      </c>
      <c r="S2751">
        <f>--AND(Table1[[#This Row],[WithinTarget]]=1,Table1[[#This Row],[Patient Satisfaction Score]]&gt;=7)</f>
        <v>0</v>
      </c>
      <c r="T2751" t="str">
        <f>IF(LEFT(Table1[[#This Row],[Patient Gender]],1)="F","Female","Male")</f>
        <v>Female</v>
      </c>
    </row>
    <row r="2752" spans="1:20" x14ac:dyDescent="0.3">
      <c r="A2752" t="s">
        <v>2856</v>
      </c>
      <c r="B2752" s="1">
        <v>45563.615972222222</v>
      </c>
      <c r="C2752" t="s">
        <v>13</v>
      </c>
      <c r="D2752">
        <v>27</v>
      </c>
      <c r="E2752" t="s">
        <v>10</v>
      </c>
      <c r="F2752" t="s">
        <v>11</v>
      </c>
      <c r="G2752" t="b">
        <v>0</v>
      </c>
      <c r="I2752">
        <v>23</v>
      </c>
      <c r="J2752" t="b">
        <v>0</v>
      </c>
      <c r="K2752">
        <f>YEAR(Table1[[#This Row],[Patient Admission Date]])</f>
        <v>2024</v>
      </c>
      <c r="L2752" t="str">
        <f>TEXT(Table1[[#This Row],[Patient Admission Date]],"mmm")</f>
        <v>Sep</v>
      </c>
      <c r="M2752" t="str">
        <f>TEXT(Table1[[#This Row],[Patient Admission Date]],"ddd")</f>
        <v>Sat</v>
      </c>
      <c r="N2752" t="str">
        <f>TEXT(INT(HOUR(Table1[[#This Row],[Patient Admission Date]])/3)*3,"00")&amp;"-"&amp;TEXT(INT(HOUR(Table1[[#This Row],[Patient Admission Date]])/3)*3+3,"00")</f>
        <v>12-15</v>
      </c>
      <c r="O2752" t="str" cm="1">
        <f t="array" ref="O2752">_xlfn.IFS(Table1[[#This Row],[Patient Age]]&lt;=14,"0-14",Table1[[#This Row],[Patient Age]]&lt;=29,"15-29",Table1[[#This Row],[Patient Age]]&lt;=44,"30-44",Table1[[#This Row],[Patient Age]]&lt;=59,"45-59",Table1[[#This Row],[Patient Age]]&lt;=74,"60-74",TRUE,"75+")</f>
        <v>15-29</v>
      </c>
      <c r="P2752" t="str" cm="1">
        <f t="array" ref="P2752">_xlfn.IFS(Table1[[#This Row],[Patient Waittime]]&lt;=15,"0-15",Table1[[#This Row],[Patient Waittime]]&lt;=30,"16-30",Table1[[#This Row],[Patient Waittime]]&lt;=45,"31-45",Table1[[#This Row],[Patient Waittime]]&lt;=60,"46-60",TRUE,"60+")</f>
        <v>16-30</v>
      </c>
      <c r="Q2752">
        <f>--(Table1[[#This Row],[Patient Waittime]]&lt;=30)</f>
        <v>1</v>
      </c>
      <c r="R2752">
        <f>--Table1[[#This Row],[Patient Admission Flag]]</f>
        <v>0</v>
      </c>
      <c r="S2752">
        <f>--AND(Table1[[#This Row],[WithinTarget]]=1,Table1[[#This Row],[Patient Satisfaction Score]]&gt;=7)</f>
        <v>0</v>
      </c>
      <c r="T2752" t="str">
        <f>IF(LEFT(Table1[[#This Row],[Patient Gender]],1)="F","Female","Male")</f>
        <v>Female</v>
      </c>
    </row>
    <row r="2753" spans="1:20" x14ac:dyDescent="0.3">
      <c r="A2753" t="s">
        <v>2857</v>
      </c>
      <c r="B2753" s="1">
        <v>45436.275000000001</v>
      </c>
      <c r="C2753" t="s">
        <v>13</v>
      </c>
      <c r="D2753">
        <v>15</v>
      </c>
      <c r="E2753" t="s">
        <v>10</v>
      </c>
      <c r="F2753" t="s">
        <v>11</v>
      </c>
      <c r="G2753" t="b">
        <v>0</v>
      </c>
      <c r="I2753">
        <v>27</v>
      </c>
      <c r="J2753" t="b">
        <v>0</v>
      </c>
      <c r="K2753">
        <f>YEAR(Table1[[#This Row],[Patient Admission Date]])</f>
        <v>2024</v>
      </c>
      <c r="L2753" t="str">
        <f>TEXT(Table1[[#This Row],[Patient Admission Date]],"mmm")</f>
        <v>May</v>
      </c>
      <c r="M2753" t="str">
        <f>TEXT(Table1[[#This Row],[Patient Admission Date]],"ddd")</f>
        <v>Fri</v>
      </c>
      <c r="N2753" t="str">
        <f>TEXT(INT(HOUR(Table1[[#This Row],[Patient Admission Date]])/3)*3,"00")&amp;"-"&amp;TEXT(INT(HOUR(Table1[[#This Row],[Patient Admission Date]])/3)*3+3,"00")</f>
        <v>06-09</v>
      </c>
      <c r="O2753" t="str" cm="1">
        <f t="array" ref="O2753">_xlfn.IFS(Table1[[#This Row],[Patient Age]]&lt;=14,"0-14",Table1[[#This Row],[Patient Age]]&lt;=29,"15-29",Table1[[#This Row],[Patient Age]]&lt;=44,"30-44",Table1[[#This Row],[Patient Age]]&lt;=59,"45-59",Table1[[#This Row],[Patient Age]]&lt;=74,"60-74",TRUE,"75+")</f>
        <v>15-29</v>
      </c>
      <c r="P2753" t="str" cm="1">
        <f t="array" ref="P2753">_xlfn.IFS(Table1[[#This Row],[Patient Waittime]]&lt;=15,"0-15",Table1[[#This Row],[Patient Waittime]]&lt;=30,"16-30",Table1[[#This Row],[Patient Waittime]]&lt;=45,"31-45",Table1[[#This Row],[Patient Waittime]]&lt;=60,"46-60",TRUE,"60+")</f>
        <v>16-30</v>
      </c>
      <c r="Q2753">
        <f>--(Table1[[#This Row],[Patient Waittime]]&lt;=30)</f>
        <v>1</v>
      </c>
      <c r="R2753">
        <f>--Table1[[#This Row],[Patient Admission Flag]]</f>
        <v>0</v>
      </c>
      <c r="S2753">
        <f>--AND(Table1[[#This Row],[WithinTarget]]=1,Table1[[#This Row],[Patient Satisfaction Score]]&gt;=7)</f>
        <v>0</v>
      </c>
      <c r="T2753" t="str">
        <f>IF(LEFT(Table1[[#This Row],[Patient Gender]],1)="F","Female","Male")</f>
        <v>Female</v>
      </c>
    </row>
    <row r="2754" spans="1:20" x14ac:dyDescent="0.3">
      <c r="A2754" t="s">
        <v>2858</v>
      </c>
      <c r="B2754" s="1">
        <v>45484.154166666667</v>
      </c>
      <c r="C2754" t="s">
        <v>13</v>
      </c>
      <c r="D2754">
        <v>52</v>
      </c>
      <c r="E2754" t="s">
        <v>10</v>
      </c>
      <c r="F2754" t="s">
        <v>11</v>
      </c>
      <c r="G2754" t="b">
        <v>0</v>
      </c>
      <c r="I2754">
        <v>37</v>
      </c>
      <c r="J2754" t="b">
        <v>0</v>
      </c>
      <c r="K2754">
        <f>YEAR(Table1[[#This Row],[Patient Admission Date]])</f>
        <v>2024</v>
      </c>
      <c r="L2754" t="str">
        <f>TEXT(Table1[[#This Row],[Patient Admission Date]],"mmm")</f>
        <v>Jul</v>
      </c>
      <c r="M2754" t="str">
        <f>TEXT(Table1[[#This Row],[Patient Admission Date]],"ddd")</f>
        <v>Thu</v>
      </c>
      <c r="N2754" t="str">
        <f>TEXT(INT(HOUR(Table1[[#This Row],[Patient Admission Date]])/3)*3,"00")&amp;"-"&amp;TEXT(INT(HOUR(Table1[[#This Row],[Patient Admission Date]])/3)*3+3,"00")</f>
        <v>03-06</v>
      </c>
      <c r="O2754" t="str" cm="1">
        <f t="array" ref="O2754">_xlfn.IFS(Table1[[#This Row],[Patient Age]]&lt;=14,"0-14",Table1[[#This Row],[Patient Age]]&lt;=29,"15-29",Table1[[#This Row],[Patient Age]]&lt;=44,"30-44",Table1[[#This Row],[Patient Age]]&lt;=59,"45-59",Table1[[#This Row],[Patient Age]]&lt;=74,"60-74",TRUE,"75+")</f>
        <v>45-59</v>
      </c>
      <c r="P2754" t="str" cm="1">
        <f t="array" ref="P2754">_xlfn.IFS(Table1[[#This Row],[Patient Waittime]]&lt;=15,"0-15",Table1[[#This Row],[Patient Waittime]]&lt;=30,"16-30",Table1[[#This Row],[Patient Waittime]]&lt;=45,"31-45",Table1[[#This Row],[Patient Waittime]]&lt;=60,"46-60",TRUE,"60+")</f>
        <v>31-45</v>
      </c>
      <c r="Q2754">
        <f>--(Table1[[#This Row],[Patient Waittime]]&lt;=30)</f>
        <v>0</v>
      </c>
      <c r="R2754">
        <f>--Table1[[#This Row],[Patient Admission Flag]]</f>
        <v>0</v>
      </c>
      <c r="S2754">
        <f>--AND(Table1[[#This Row],[WithinTarget]]=1,Table1[[#This Row],[Patient Satisfaction Score]]&gt;=7)</f>
        <v>0</v>
      </c>
      <c r="T2754" t="str">
        <f>IF(LEFT(Table1[[#This Row],[Patient Gender]],1)="F","Female","Male")</f>
        <v>Female</v>
      </c>
    </row>
    <row r="2755" spans="1:20" x14ac:dyDescent="0.3">
      <c r="A2755" t="s">
        <v>2859</v>
      </c>
      <c r="B2755" s="1">
        <v>45236.217361111114</v>
      </c>
      <c r="C2755" t="s">
        <v>13</v>
      </c>
      <c r="D2755">
        <v>53</v>
      </c>
      <c r="E2755" t="s">
        <v>10</v>
      </c>
      <c r="F2755" t="s">
        <v>11</v>
      </c>
      <c r="G2755" t="b">
        <v>0</v>
      </c>
      <c r="I2755">
        <v>45</v>
      </c>
      <c r="J2755" t="b">
        <v>0</v>
      </c>
      <c r="K2755">
        <f>YEAR(Table1[[#This Row],[Patient Admission Date]])</f>
        <v>2023</v>
      </c>
      <c r="L2755" t="str">
        <f>TEXT(Table1[[#This Row],[Patient Admission Date]],"mmm")</f>
        <v>Nov</v>
      </c>
      <c r="M2755" t="str">
        <f>TEXT(Table1[[#This Row],[Patient Admission Date]],"ddd")</f>
        <v>Mon</v>
      </c>
      <c r="N2755" t="str">
        <f>TEXT(INT(HOUR(Table1[[#This Row],[Patient Admission Date]])/3)*3,"00")&amp;"-"&amp;TEXT(INT(HOUR(Table1[[#This Row],[Patient Admission Date]])/3)*3+3,"00")</f>
        <v>03-06</v>
      </c>
      <c r="O2755" t="str" cm="1">
        <f t="array" ref="O2755">_xlfn.IFS(Table1[[#This Row],[Patient Age]]&lt;=14,"0-14",Table1[[#This Row],[Patient Age]]&lt;=29,"15-29",Table1[[#This Row],[Patient Age]]&lt;=44,"30-44",Table1[[#This Row],[Patient Age]]&lt;=59,"45-59",Table1[[#This Row],[Patient Age]]&lt;=74,"60-74",TRUE,"75+")</f>
        <v>45-59</v>
      </c>
      <c r="P2755" t="str" cm="1">
        <f t="array" ref="P2755">_xlfn.IFS(Table1[[#This Row],[Patient Waittime]]&lt;=15,"0-15",Table1[[#This Row],[Patient Waittime]]&lt;=30,"16-30",Table1[[#This Row],[Patient Waittime]]&lt;=45,"31-45",Table1[[#This Row],[Patient Waittime]]&lt;=60,"46-60",TRUE,"60+")</f>
        <v>31-45</v>
      </c>
      <c r="Q2755">
        <f>--(Table1[[#This Row],[Patient Waittime]]&lt;=30)</f>
        <v>0</v>
      </c>
      <c r="R2755">
        <f>--Table1[[#This Row],[Patient Admission Flag]]</f>
        <v>0</v>
      </c>
      <c r="S2755">
        <f>--AND(Table1[[#This Row],[WithinTarget]]=1,Table1[[#This Row],[Patient Satisfaction Score]]&gt;=7)</f>
        <v>0</v>
      </c>
      <c r="T2755" t="str">
        <f>IF(LEFT(Table1[[#This Row],[Patient Gender]],1)="F","Female","Male")</f>
        <v>Female</v>
      </c>
    </row>
    <row r="2756" spans="1:20" x14ac:dyDescent="0.3">
      <c r="A2756" t="s">
        <v>2860</v>
      </c>
      <c r="B2756" s="1">
        <v>45103.8</v>
      </c>
      <c r="C2756" t="s">
        <v>13</v>
      </c>
      <c r="D2756">
        <v>22</v>
      </c>
      <c r="E2756" t="s">
        <v>10</v>
      </c>
      <c r="F2756" t="s">
        <v>11</v>
      </c>
      <c r="G2756" t="b">
        <v>0</v>
      </c>
      <c r="I2756">
        <v>56</v>
      </c>
      <c r="J2756" t="b">
        <v>0</v>
      </c>
      <c r="K2756">
        <f>YEAR(Table1[[#This Row],[Patient Admission Date]])</f>
        <v>2023</v>
      </c>
      <c r="L2756" t="str">
        <f>TEXT(Table1[[#This Row],[Patient Admission Date]],"mmm")</f>
        <v>Jun</v>
      </c>
      <c r="M2756" t="str">
        <f>TEXT(Table1[[#This Row],[Patient Admission Date]],"ddd")</f>
        <v>Mon</v>
      </c>
      <c r="N2756" t="str">
        <f>TEXT(INT(HOUR(Table1[[#This Row],[Patient Admission Date]])/3)*3,"00")&amp;"-"&amp;TEXT(INT(HOUR(Table1[[#This Row],[Patient Admission Date]])/3)*3+3,"00")</f>
        <v>18-21</v>
      </c>
      <c r="O2756" t="str" cm="1">
        <f t="array" ref="O2756">_xlfn.IFS(Table1[[#This Row],[Patient Age]]&lt;=14,"0-14",Table1[[#This Row],[Patient Age]]&lt;=29,"15-29",Table1[[#This Row],[Patient Age]]&lt;=44,"30-44",Table1[[#This Row],[Patient Age]]&lt;=59,"45-59",Table1[[#This Row],[Patient Age]]&lt;=74,"60-74",TRUE,"75+")</f>
        <v>15-29</v>
      </c>
      <c r="P2756" t="str" cm="1">
        <f t="array" ref="P2756">_xlfn.IFS(Table1[[#This Row],[Patient Waittime]]&lt;=15,"0-15",Table1[[#This Row],[Patient Waittime]]&lt;=30,"16-30",Table1[[#This Row],[Patient Waittime]]&lt;=45,"31-45",Table1[[#This Row],[Patient Waittime]]&lt;=60,"46-60",TRUE,"60+")</f>
        <v>46-60</v>
      </c>
      <c r="Q2756">
        <f>--(Table1[[#This Row],[Patient Waittime]]&lt;=30)</f>
        <v>0</v>
      </c>
      <c r="R2756">
        <f>--Table1[[#This Row],[Patient Admission Flag]]</f>
        <v>0</v>
      </c>
      <c r="S2756">
        <f>--AND(Table1[[#This Row],[WithinTarget]]=1,Table1[[#This Row],[Patient Satisfaction Score]]&gt;=7)</f>
        <v>0</v>
      </c>
      <c r="T2756" t="str">
        <f>IF(LEFT(Table1[[#This Row],[Patient Gender]],1)="F","Female","Male")</f>
        <v>Female</v>
      </c>
    </row>
    <row r="2757" spans="1:20" x14ac:dyDescent="0.3">
      <c r="A2757" t="s">
        <v>2861</v>
      </c>
      <c r="B2757" s="1">
        <v>45034.009722222225</v>
      </c>
      <c r="C2757" t="s">
        <v>13</v>
      </c>
      <c r="D2757">
        <v>53</v>
      </c>
      <c r="E2757" t="s">
        <v>10</v>
      </c>
      <c r="F2757" t="s">
        <v>11</v>
      </c>
      <c r="G2757" t="b">
        <v>0</v>
      </c>
      <c r="I2757">
        <v>59</v>
      </c>
      <c r="J2757" t="b">
        <v>0</v>
      </c>
      <c r="K2757">
        <f>YEAR(Table1[[#This Row],[Patient Admission Date]])</f>
        <v>2023</v>
      </c>
      <c r="L2757" t="str">
        <f>TEXT(Table1[[#This Row],[Patient Admission Date]],"mmm")</f>
        <v>Apr</v>
      </c>
      <c r="M2757" t="str">
        <f>TEXT(Table1[[#This Row],[Patient Admission Date]],"ddd")</f>
        <v>Tue</v>
      </c>
      <c r="N2757" t="str">
        <f>TEXT(INT(HOUR(Table1[[#This Row],[Patient Admission Date]])/3)*3,"00")&amp;"-"&amp;TEXT(INT(HOUR(Table1[[#This Row],[Patient Admission Date]])/3)*3+3,"00")</f>
        <v>00-03</v>
      </c>
      <c r="O2757" t="str" cm="1">
        <f t="array" ref="O2757">_xlfn.IFS(Table1[[#This Row],[Patient Age]]&lt;=14,"0-14",Table1[[#This Row],[Patient Age]]&lt;=29,"15-29",Table1[[#This Row],[Patient Age]]&lt;=44,"30-44",Table1[[#This Row],[Patient Age]]&lt;=59,"45-59",Table1[[#This Row],[Patient Age]]&lt;=74,"60-74",TRUE,"75+")</f>
        <v>45-59</v>
      </c>
      <c r="P2757" t="str" cm="1">
        <f t="array" ref="P2757">_xlfn.IFS(Table1[[#This Row],[Patient Waittime]]&lt;=15,"0-15",Table1[[#This Row],[Patient Waittime]]&lt;=30,"16-30",Table1[[#This Row],[Patient Waittime]]&lt;=45,"31-45",Table1[[#This Row],[Patient Waittime]]&lt;=60,"46-60",TRUE,"60+")</f>
        <v>46-60</v>
      </c>
      <c r="Q2757">
        <f>--(Table1[[#This Row],[Patient Waittime]]&lt;=30)</f>
        <v>0</v>
      </c>
      <c r="R2757">
        <f>--Table1[[#This Row],[Patient Admission Flag]]</f>
        <v>0</v>
      </c>
      <c r="S2757">
        <f>--AND(Table1[[#This Row],[WithinTarget]]=1,Table1[[#This Row],[Patient Satisfaction Score]]&gt;=7)</f>
        <v>0</v>
      </c>
      <c r="T2757" t="str">
        <f>IF(LEFT(Table1[[#This Row],[Patient Gender]],1)="F","Female","Male")</f>
        <v>Female</v>
      </c>
    </row>
    <row r="2758" spans="1:20" x14ac:dyDescent="0.3">
      <c r="A2758" t="s">
        <v>2862</v>
      </c>
      <c r="B2758" s="1">
        <v>45260.675000000003</v>
      </c>
      <c r="C2758" t="s">
        <v>13</v>
      </c>
      <c r="D2758">
        <v>10</v>
      </c>
      <c r="E2758" t="s">
        <v>10</v>
      </c>
      <c r="F2758" t="s">
        <v>11</v>
      </c>
      <c r="G2758" t="b">
        <v>0</v>
      </c>
      <c r="I2758">
        <v>11</v>
      </c>
      <c r="J2758" t="b">
        <v>0</v>
      </c>
      <c r="K2758">
        <f>YEAR(Table1[[#This Row],[Patient Admission Date]])</f>
        <v>2023</v>
      </c>
      <c r="L2758" t="str">
        <f>TEXT(Table1[[#This Row],[Patient Admission Date]],"mmm")</f>
        <v>Nov</v>
      </c>
      <c r="M2758" t="str">
        <f>TEXT(Table1[[#This Row],[Patient Admission Date]],"ddd")</f>
        <v>Thu</v>
      </c>
      <c r="N2758" t="str">
        <f>TEXT(INT(HOUR(Table1[[#This Row],[Patient Admission Date]])/3)*3,"00")&amp;"-"&amp;TEXT(INT(HOUR(Table1[[#This Row],[Patient Admission Date]])/3)*3+3,"00")</f>
        <v>15-18</v>
      </c>
      <c r="O2758" t="str" cm="1">
        <f t="array" ref="O2758">_xlfn.IFS(Table1[[#This Row],[Patient Age]]&lt;=14,"0-14",Table1[[#This Row],[Patient Age]]&lt;=29,"15-29",Table1[[#This Row],[Patient Age]]&lt;=44,"30-44",Table1[[#This Row],[Patient Age]]&lt;=59,"45-59",Table1[[#This Row],[Patient Age]]&lt;=74,"60-74",TRUE,"75+")</f>
        <v>0-14</v>
      </c>
      <c r="P2758" t="str" cm="1">
        <f t="array" ref="P2758">_xlfn.IFS(Table1[[#This Row],[Patient Waittime]]&lt;=15,"0-15",Table1[[#This Row],[Patient Waittime]]&lt;=30,"16-30",Table1[[#This Row],[Patient Waittime]]&lt;=45,"31-45",Table1[[#This Row],[Patient Waittime]]&lt;=60,"46-60",TRUE,"60+")</f>
        <v>0-15</v>
      </c>
      <c r="Q2758">
        <f>--(Table1[[#This Row],[Patient Waittime]]&lt;=30)</f>
        <v>1</v>
      </c>
      <c r="R2758">
        <f>--Table1[[#This Row],[Patient Admission Flag]]</f>
        <v>0</v>
      </c>
      <c r="S2758">
        <f>--AND(Table1[[#This Row],[WithinTarget]]=1,Table1[[#This Row],[Patient Satisfaction Score]]&gt;=7)</f>
        <v>0</v>
      </c>
      <c r="T2758" t="str">
        <f>IF(LEFT(Table1[[#This Row],[Patient Gender]],1)="F","Female","Male")</f>
        <v>Female</v>
      </c>
    </row>
    <row r="2759" spans="1:20" x14ac:dyDescent="0.3">
      <c r="A2759" t="s">
        <v>2863</v>
      </c>
      <c r="B2759" s="1">
        <v>45198.902777777781</v>
      </c>
      <c r="C2759" t="s">
        <v>13</v>
      </c>
      <c r="D2759">
        <v>47</v>
      </c>
      <c r="E2759" t="s">
        <v>10</v>
      </c>
      <c r="F2759" t="s">
        <v>11</v>
      </c>
      <c r="G2759" t="b">
        <v>0</v>
      </c>
      <c r="I2759">
        <v>14</v>
      </c>
      <c r="J2759" t="b">
        <v>0</v>
      </c>
      <c r="K2759">
        <f>YEAR(Table1[[#This Row],[Patient Admission Date]])</f>
        <v>2023</v>
      </c>
      <c r="L2759" t="str">
        <f>TEXT(Table1[[#This Row],[Patient Admission Date]],"mmm")</f>
        <v>Sep</v>
      </c>
      <c r="M2759" t="str">
        <f>TEXT(Table1[[#This Row],[Patient Admission Date]],"ddd")</f>
        <v>Fri</v>
      </c>
      <c r="N2759" t="str">
        <f>TEXT(INT(HOUR(Table1[[#This Row],[Patient Admission Date]])/3)*3,"00")&amp;"-"&amp;TEXT(INT(HOUR(Table1[[#This Row],[Patient Admission Date]])/3)*3+3,"00")</f>
        <v>21-24</v>
      </c>
      <c r="O2759" t="str" cm="1">
        <f t="array" ref="O2759">_xlfn.IFS(Table1[[#This Row],[Patient Age]]&lt;=14,"0-14",Table1[[#This Row],[Patient Age]]&lt;=29,"15-29",Table1[[#This Row],[Patient Age]]&lt;=44,"30-44",Table1[[#This Row],[Patient Age]]&lt;=59,"45-59",Table1[[#This Row],[Patient Age]]&lt;=74,"60-74",TRUE,"75+")</f>
        <v>45-59</v>
      </c>
      <c r="P2759" t="str" cm="1">
        <f t="array" ref="P2759">_xlfn.IFS(Table1[[#This Row],[Patient Waittime]]&lt;=15,"0-15",Table1[[#This Row],[Patient Waittime]]&lt;=30,"16-30",Table1[[#This Row],[Patient Waittime]]&lt;=45,"31-45",Table1[[#This Row],[Patient Waittime]]&lt;=60,"46-60",TRUE,"60+")</f>
        <v>0-15</v>
      </c>
      <c r="Q2759">
        <f>--(Table1[[#This Row],[Patient Waittime]]&lt;=30)</f>
        <v>1</v>
      </c>
      <c r="R2759">
        <f>--Table1[[#This Row],[Patient Admission Flag]]</f>
        <v>0</v>
      </c>
      <c r="S2759">
        <f>--AND(Table1[[#This Row],[WithinTarget]]=1,Table1[[#This Row],[Patient Satisfaction Score]]&gt;=7)</f>
        <v>0</v>
      </c>
      <c r="T2759" t="str">
        <f>IF(LEFT(Table1[[#This Row],[Patient Gender]],1)="F","Female","Male")</f>
        <v>Female</v>
      </c>
    </row>
    <row r="2760" spans="1:20" x14ac:dyDescent="0.3">
      <c r="A2760" t="s">
        <v>2864</v>
      </c>
      <c r="B2760" s="1">
        <v>45172.467361111114</v>
      </c>
      <c r="C2760" t="s">
        <v>13</v>
      </c>
      <c r="D2760">
        <v>66</v>
      </c>
      <c r="E2760" t="s">
        <v>10</v>
      </c>
      <c r="F2760" t="s">
        <v>11</v>
      </c>
      <c r="G2760" t="b">
        <v>0</v>
      </c>
      <c r="I2760">
        <v>40</v>
      </c>
      <c r="J2760" t="b">
        <v>0</v>
      </c>
      <c r="K2760">
        <f>YEAR(Table1[[#This Row],[Patient Admission Date]])</f>
        <v>2023</v>
      </c>
      <c r="L2760" t="str">
        <f>TEXT(Table1[[#This Row],[Patient Admission Date]],"mmm")</f>
        <v>Sep</v>
      </c>
      <c r="M2760" t="str">
        <f>TEXT(Table1[[#This Row],[Patient Admission Date]],"ddd")</f>
        <v>Sun</v>
      </c>
      <c r="N2760" t="str">
        <f>TEXT(INT(HOUR(Table1[[#This Row],[Patient Admission Date]])/3)*3,"00")&amp;"-"&amp;TEXT(INT(HOUR(Table1[[#This Row],[Patient Admission Date]])/3)*3+3,"00")</f>
        <v>09-12</v>
      </c>
      <c r="O2760" t="str" cm="1">
        <f t="array" ref="O2760">_xlfn.IFS(Table1[[#This Row],[Patient Age]]&lt;=14,"0-14",Table1[[#This Row],[Patient Age]]&lt;=29,"15-29",Table1[[#This Row],[Patient Age]]&lt;=44,"30-44",Table1[[#This Row],[Patient Age]]&lt;=59,"45-59",Table1[[#This Row],[Patient Age]]&lt;=74,"60-74",TRUE,"75+")</f>
        <v>60-74</v>
      </c>
      <c r="P2760" t="str" cm="1">
        <f t="array" ref="P2760">_xlfn.IFS(Table1[[#This Row],[Patient Waittime]]&lt;=15,"0-15",Table1[[#This Row],[Patient Waittime]]&lt;=30,"16-30",Table1[[#This Row],[Patient Waittime]]&lt;=45,"31-45",Table1[[#This Row],[Patient Waittime]]&lt;=60,"46-60",TRUE,"60+")</f>
        <v>31-45</v>
      </c>
      <c r="Q2760">
        <f>--(Table1[[#This Row],[Patient Waittime]]&lt;=30)</f>
        <v>0</v>
      </c>
      <c r="R2760">
        <f>--Table1[[#This Row],[Patient Admission Flag]]</f>
        <v>0</v>
      </c>
      <c r="S2760">
        <f>--AND(Table1[[#This Row],[WithinTarget]]=1,Table1[[#This Row],[Patient Satisfaction Score]]&gt;=7)</f>
        <v>0</v>
      </c>
      <c r="T2760" t="str">
        <f>IF(LEFT(Table1[[#This Row],[Patient Gender]],1)="F","Female","Male")</f>
        <v>Female</v>
      </c>
    </row>
    <row r="2761" spans="1:20" x14ac:dyDescent="0.3">
      <c r="A2761" t="s">
        <v>2865</v>
      </c>
      <c r="B2761" s="1">
        <v>45366.241666666669</v>
      </c>
      <c r="C2761" t="s">
        <v>13</v>
      </c>
      <c r="D2761">
        <v>15</v>
      </c>
      <c r="E2761" t="s">
        <v>10</v>
      </c>
      <c r="F2761" t="s">
        <v>11</v>
      </c>
      <c r="G2761" t="b">
        <v>0</v>
      </c>
      <c r="I2761">
        <v>51</v>
      </c>
      <c r="J2761" t="b">
        <v>0</v>
      </c>
      <c r="K2761">
        <f>YEAR(Table1[[#This Row],[Patient Admission Date]])</f>
        <v>2024</v>
      </c>
      <c r="L2761" t="str">
        <f>TEXT(Table1[[#This Row],[Patient Admission Date]],"mmm")</f>
        <v>Mar</v>
      </c>
      <c r="M2761" t="str">
        <f>TEXT(Table1[[#This Row],[Patient Admission Date]],"ddd")</f>
        <v>Fri</v>
      </c>
      <c r="N2761" t="str">
        <f>TEXT(INT(HOUR(Table1[[#This Row],[Patient Admission Date]])/3)*3,"00")&amp;"-"&amp;TEXT(INT(HOUR(Table1[[#This Row],[Patient Admission Date]])/3)*3+3,"00")</f>
        <v>03-06</v>
      </c>
      <c r="O2761" t="str" cm="1">
        <f t="array" ref="O2761">_xlfn.IFS(Table1[[#This Row],[Patient Age]]&lt;=14,"0-14",Table1[[#This Row],[Patient Age]]&lt;=29,"15-29",Table1[[#This Row],[Patient Age]]&lt;=44,"30-44",Table1[[#This Row],[Patient Age]]&lt;=59,"45-59",Table1[[#This Row],[Patient Age]]&lt;=74,"60-74",TRUE,"75+")</f>
        <v>15-29</v>
      </c>
      <c r="P2761" t="str" cm="1">
        <f t="array" ref="P2761">_xlfn.IFS(Table1[[#This Row],[Patient Waittime]]&lt;=15,"0-15",Table1[[#This Row],[Patient Waittime]]&lt;=30,"16-30",Table1[[#This Row],[Patient Waittime]]&lt;=45,"31-45",Table1[[#This Row],[Patient Waittime]]&lt;=60,"46-60",TRUE,"60+")</f>
        <v>46-60</v>
      </c>
      <c r="Q2761">
        <f>--(Table1[[#This Row],[Patient Waittime]]&lt;=30)</f>
        <v>0</v>
      </c>
      <c r="R2761">
        <f>--Table1[[#This Row],[Patient Admission Flag]]</f>
        <v>0</v>
      </c>
      <c r="S2761">
        <f>--AND(Table1[[#This Row],[WithinTarget]]=1,Table1[[#This Row],[Patient Satisfaction Score]]&gt;=7)</f>
        <v>0</v>
      </c>
      <c r="T2761" t="str">
        <f>IF(LEFT(Table1[[#This Row],[Patient Gender]],1)="F","Female","Male")</f>
        <v>Female</v>
      </c>
    </row>
    <row r="2762" spans="1:20" x14ac:dyDescent="0.3">
      <c r="A2762" t="s">
        <v>2866</v>
      </c>
      <c r="B2762" s="1">
        <v>45314.534722222219</v>
      </c>
      <c r="C2762" t="s">
        <v>13</v>
      </c>
      <c r="D2762">
        <v>70</v>
      </c>
      <c r="E2762" t="s">
        <v>10</v>
      </c>
      <c r="F2762" t="s">
        <v>11</v>
      </c>
      <c r="G2762" t="b">
        <v>0</v>
      </c>
      <c r="I2762">
        <v>59</v>
      </c>
      <c r="J2762" t="b">
        <v>0</v>
      </c>
      <c r="K2762">
        <f>YEAR(Table1[[#This Row],[Patient Admission Date]])</f>
        <v>2024</v>
      </c>
      <c r="L2762" t="str">
        <f>TEXT(Table1[[#This Row],[Patient Admission Date]],"mmm")</f>
        <v>Jan</v>
      </c>
      <c r="M2762" t="str">
        <f>TEXT(Table1[[#This Row],[Patient Admission Date]],"ddd")</f>
        <v>Tue</v>
      </c>
      <c r="N2762" t="str">
        <f>TEXT(INT(HOUR(Table1[[#This Row],[Patient Admission Date]])/3)*3,"00")&amp;"-"&amp;TEXT(INT(HOUR(Table1[[#This Row],[Patient Admission Date]])/3)*3+3,"00")</f>
        <v>12-15</v>
      </c>
      <c r="O2762" t="str" cm="1">
        <f t="array" ref="O2762">_xlfn.IFS(Table1[[#This Row],[Patient Age]]&lt;=14,"0-14",Table1[[#This Row],[Patient Age]]&lt;=29,"15-29",Table1[[#This Row],[Patient Age]]&lt;=44,"30-44",Table1[[#This Row],[Patient Age]]&lt;=59,"45-59",Table1[[#This Row],[Patient Age]]&lt;=74,"60-74",TRUE,"75+")</f>
        <v>60-74</v>
      </c>
      <c r="P2762" t="str" cm="1">
        <f t="array" ref="P2762">_xlfn.IFS(Table1[[#This Row],[Patient Waittime]]&lt;=15,"0-15",Table1[[#This Row],[Patient Waittime]]&lt;=30,"16-30",Table1[[#This Row],[Patient Waittime]]&lt;=45,"31-45",Table1[[#This Row],[Patient Waittime]]&lt;=60,"46-60",TRUE,"60+")</f>
        <v>46-60</v>
      </c>
      <c r="Q2762">
        <f>--(Table1[[#This Row],[Patient Waittime]]&lt;=30)</f>
        <v>0</v>
      </c>
      <c r="R2762">
        <f>--Table1[[#This Row],[Patient Admission Flag]]</f>
        <v>0</v>
      </c>
      <c r="S2762">
        <f>--AND(Table1[[#This Row],[WithinTarget]]=1,Table1[[#This Row],[Patient Satisfaction Score]]&gt;=7)</f>
        <v>0</v>
      </c>
      <c r="T2762" t="str">
        <f>IF(LEFT(Table1[[#This Row],[Patient Gender]],1)="F","Female","Male")</f>
        <v>Female</v>
      </c>
    </row>
    <row r="2763" spans="1:20" x14ac:dyDescent="0.3">
      <c r="A2763" t="s">
        <v>2867</v>
      </c>
      <c r="B2763" s="1">
        <v>45054.750694444447</v>
      </c>
      <c r="C2763" t="s">
        <v>13</v>
      </c>
      <c r="D2763">
        <v>79</v>
      </c>
      <c r="E2763" t="s">
        <v>10</v>
      </c>
      <c r="F2763" t="s">
        <v>11</v>
      </c>
      <c r="G2763" t="b">
        <v>0</v>
      </c>
      <c r="I2763">
        <v>60</v>
      </c>
      <c r="J2763" t="b">
        <v>0</v>
      </c>
      <c r="K2763">
        <f>YEAR(Table1[[#This Row],[Patient Admission Date]])</f>
        <v>2023</v>
      </c>
      <c r="L2763" t="str">
        <f>TEXT(Table1[[#This Row],[Patient Admission Date]],"mmm")</f>
        <v>May</v>
      </c>
      <c r="M2763" t="str">
        <f>TEXT(Table1[[#This Row],[Patient Admission Date]],"ddd")</f>
        <v>Mon</v>
      </c>
      <c r="N2763" t="str">
        <f>TEXT(INT(HOUR(Table1[[#This Row],[Patient Admission Date]])/3)*3,"00")&amp;"-"&amp;TEXT(INT(HOUR(Table1[[#This Row],[Patient Admission Date]])/3)*3+3,"00")</f>
        <v>18-21</v>
      </c>
      <c r="O2763" t="str" cm="1">
        <f t="array" ref="O2763">_xlfn.IFS(Table1[[#This Row],[Patient Age]]&lt;=14,"0-14",Table1[[#This Row],[Patient Age]]&lt;=29,"15-29",Table1[[#This Row],[Patient Age]]&lt;=44,"30-44",Table1[[#This Row],[Patient Age]]&lt;=59,"45-59",Table1[[#This Row],[Patient Age]]&lt;=74,"60-74",TRUE,"75+")</f>
        <v>75+</v>
      </c>
      <c r="P2763" t="str" cm="1">
        <f t="array" ref="P2763">_xlfn.IFS(Table1[[#This Row],[Patient Waittime]]&lt;=15,"0-15",Table1[[#This Row],[Patient Waittime]]&lt;=30,"16-30",Table1[[#This Row],[Patient Waittime]]&lt;=45,"31-45",Table1[[#This Row],[Patient Waittime]]&lt;=60,"46-60",TRUE,"60+")</f>
        <v>46-60</v>
      </c>
      <c r="Q2763">
        <f>--(Table1[[#This Row],[Patient Waittime]]&lt;=30)</f>
        <v>0</v>
      </c>
      <c r="R2763">
        <f>--Table1[[#This Row],[Patient Admission Flag]]</f>
        <v>0</v>
      </c>
      <c r="S2763">
        <f>--AND(Table1[[#This Row],[WithinTarget]]=1,Table1[[#This Row],[Patient Satisfaction Score]]&gt;=7)</f>
        <v>0</v>
      </c>
      <c r="T2763" t="str">
        <f>IF(LEFT(Table1[[#This Row],[Patient Gender]],1)="F","Female","Male")</f>
        <v>Female</v>
      </c>
    </row>
    <row r="2764" spans="1:20" x14ac:dyDescent="0.3">
      <c r="A2764" t="s">
        <v>2868</v>
      </c>
      <c r="B2764" s="1">
        <v>45355.884027777778</v>
      </c>
      <c r="C2764" t="s">
        <v>13</v>
      </c>
      <c r="D2764">
        <v>12</v>
      </c>
      <c r="E2764" t="s">
        <v>10</v>
      </c>
      <c r="F2764" t="s">
        <v>11</v>
      </c>
      <c r="G2764" t="b">
        <v>0</v>
      </c>
      <c r="I2764">
        <v>19</v>
      </c>
      <c r="J2764" t="b">
        <v>0</v>
      </c>
      <c r="K2764">
        <f>YEAR(Table1[[#This Row],[Patient Admission Date]])</f>
        <v>2024</v>
      </c>
      <c r="L2764" t="str">
        <f>TEXT(Table1[[#This Row],[Patient Admission Date]],"mmm")</f>
        <v>Mar</v>
      </c>
      <c r="M2764" t="str">
        <f>TEXT(Table1[[#This Row],[Patient Admission Date]],"ddd")</f>
        <v>Mon</v>
      </c>
      <c r="N2764" t="str">
        <f>TEXT(INT(HOUR(Table1[[#This Row],[Patient Admission Date]])/3)*3,"00")&amp;"-"&amp;TEXT(INT(HOUR(Table1[[#This Row],[Patient Admission Date]])/3)*3+3,"00")</f>
        <v>21-24</v>
      </c>
      <c r="O2764" t="str" cm="1">
        <f t="array" ref="O2764">_xlfn.IFS(Table1[[#This Row],[Patient Age]]&lt;=14,"0-14",Table1[[#This Row],[Patient Age]]&lt;=29,"15-29",Table1[[#This Row],[Patient Age]]&lt;=44,"30-44",Table1[[#This Row],[Patient Age]]&lt;=59,"45-59",Table1[[#This Row],[Patient Age]]&lt;=74,"60-74",TRUE,"75+")</f>
        <v>0-14</v>
      </c>
      <c r="P2764" t="str" cm="1">
        <f t="array" ref="P2764">_xlfn.IFS(Table1[[#This Row],[Patient Waittime]]&lt;=15,"0-15",Table1[[#This Row],[Patient Waittime]]&lt;=30,"16-30",Table1[[#This Row],[Patient Waittime]]&lt;=45,"31-45",Table1[[#This Row],[Patient Waittime]]&lt;=60,"46-60",TRUE,"60+")</f>
        <v>16-30</v>
      </c>
      <c r="Q2764">
        <f>--(Table1[[#This Row],[Patient Waittime]]&lt;=30)</f>
        <v>1</v>
      </c>
      <c r="R2764">
        <f>--Table1[[#This Row],[Patient Admission Flag]]</f>
        <v>0</v>
      </c>
      <c r="S2764">
        <f>--AND(Table1[[#This Row],[WithinTarget]]=1,Table1[[#This Row],[Patient Satisfaction Score]]&gt;=7)</f>
        <v>0</v>
      </c>
      <c r="T2764" t="str">
        <f>IF(LEFT(Table1[[#This Row],[Patient Gender]],1)="F","Female","Male")</f>
        <v>Female</v>
      </c>
    </row>
    <row r="2765" spans="1:20" x14ac:dyDescent="0.3">
      <c r="A2765" t="s">
        <v>2869</v>
      </c>
      <c r="B2765" s="1">
        <v>45383.365277777775</v>
      </c>
      <c r="C2765" t="s">
        <v>13</v>
      </c>
      <c r="D2765">
        <v>76</v>
      </c>
      <c r="E2765" t="s">
        <v>10</v>
      </c>
      <c r="F2765" t="s">
        <v>11</v>
      </c>
      <c r="G2765" t="b">
        <v>0</v>
      </c>
      <c r="I2765">
        <v>23</v>
      </c>
      <c r="J2765" t="b">
        <v>0</v>
      </c>
      <c r="K2765">
        <f>YEAR(Table1[[#This Row],[Patient Admission Date]])</f>
        <v>2024</v>
      </c>
      <c r="L2765" t="str">
        <f>TEXT(Table1[[#This Row],[Patient Admission Date]],"mmm")</f>
        <v>Apr</v>
      </c>
      <c r="M2765" t="str">
        <f>TEXT(Table1[[#This Row],[Patient Admission Date]],"ddd")</f>
        <v>Mon</v>
      </c>
      <c r="N2765" t="str">
        <f>TEXT(INT(HOUR(Table1[[#This Row],[Patient Admission Date]])/3)*3,"00")&amp;"-"&amp;TEXT(INT(HOUR(Table1[[#This Row],[Patient Admission Date]])/3)*3+3,"00")</f>
        <v>06-09</v>
      </c>
      <c r="O2765" t="str" cm="1">
        <f t="array" ref="O2765">_xlfn.IFS(Table1[[#This Row],[Patient Age]]&lt;=14,"0-14",Table1[[#This Row],[Patient Age]]&lt;=29,"15-29",Table1[[#This Row],[Patient Age]]&lt;=44,"30-44",Table1[[#This Row],[Patient Age]]&lt;=59,"45-59",Table1[[#This Row],[Patient Age]]&lt;=74,"60-74",TRUE,"75+")</f>
        <v>75+</v>
      </c>
      <c r="P2765" t="str" cm="1">
        <f t="array" ref="P2765">_xlfn.IFS(Table1[[#This Row],[Patient Waittime]]&lt;=15,"0-15",Table1[[#This Row],[Patient Waittime]]&lt;=30,"16-30",Table1[[#This Row],[Patient Waittime]]&lt;=45,"31-45",Table1[[#This Row],[Patient Waittime]]&lt;=60,"46-60",TRUE,"60+")</f>
        <v>16-30</v>
      </c>
      <c r="Q2765">
        <f>--(Table1[[#This Row],[Patient Waittime]]&lt;=30)</f>
        <v>1</v>
      </c>
      <c r="R2765">
        <f>--Table1[[#This Row],[Patient Admission Flag]]</f>
        <v>0</v>
      </c>
      <c r="S2765">
        <f>--AND(Table1[[#This Row],[WithinTarget]]=1,Table1[[#This Row],[Patient Satisfaction Score]]&gt;=7)</f>
        <v>0</v>
      </c>
      <c r="T2765" t="str">
        <f>IF(LEFT(Table1[[#This Row],[Patient Gender]],1)="F","Female","Male")</f>
        <v>Female</v>
      </c>
    </row>
    <row r="2766" spans="1:20" x14ac:dyDescent="0.3">
      <c r="A2766" t="s">
        <v>2870</v>
      </c>
      <c r="B2766" s="1">
        <v>45513.950694444444</v>
      </c>
      <c r="C2766" t="s">
        <v>13</v>
      </c>
      <c r="D2766">
        <v>45</v>
      </c>
      <c r="E2766" t="s">
        <v>10</v>
      </c>
      <c r="F2766" t="s">
        <v>11</v>
      </c>
      <c r="G2766" t="b">
        <v>0</v>
      </c>
      <c r="I2766">
        <v>45</v>
      </c>
      <c r="J2766" t="b">
        <v>0</v>
      </c>
      <c r="K2766">
        <f>YEAR(Table1[[#This Row],[Patient Admission Date]])</f>
        <v>2024</v>
      </c>
      <c r="L2766" t="str">
        <f>TEXT(Table1[[#This Row],[Patient Admission Date]],"mmm")</f>
        <v>Aug</v>
      </c>
      <c r="M2766" t="str">
        <f>TEXT(Table1[[#This Row],[Patient Admission Date]],"ddd")</f>
        <v>Fri</v>
      </c>
      <c r="N2766" t="str">
        <f>TEXT(INT(HOUR(Table1[[#This Row],[Patient Admission Date]])/3)*3,"00")&amp;"-"&amp;TEXT(INT(HOUR(Table1[[#This Row],[Patient Admission Date]])/3)*3+3,"00")</f>
        <v>21-24</v>
      </c>
      <c r="O2766" t="str" cm="1">
        <f t="array" ref="O2766">_xlfn.IFS(Table1[[#This Row],[Patient Age]]&lt;=14,"0-14",Table1[[#This Row],[Patient Age]]&lt;=29,"15-29",Table1[[#This Row],[Patient Age]]&lt;=44,"30-44",Table1[[#This Row],[Patient Age]]&lt;=59,"45-59",Table1[[#This Row],[Patient Age]]&lt;=74,"60-74",TRUE,"75+")</f>
        <v>45-59</v>
      </c>
      <c r="P2766" t="str" cm="1">
        <f t="array" ref="P2766">_xlfn.IFS(Table1[[#This Row],[Patient Waittime]]&lt;=15,"0-15",Table1[[#This Row],[Patient Waittime]]&lt;=30,"16-30",Table1[[#This Row],[Patient Waittime]]&lt;=45,"31-45",Table1[[#This Row],[Patient Waittime]]&lt;=60,"46-60",TRUE,"60+")</f>
        <v>31-45</v>
      </c>
      <c r="Q2766">
        <f>--(Table1[[#This Row],[Patient Waittime]]&lt;=30)</f>
        <v>0</v>
      </c>
      <c r="R2766">
        <f>--Table1[[#This Row],[Patient Admission Flag]]</f>
        <v>0</v>
      </c>
      <c r="S2766">
        <f>--AND(Table1[[#This Row],[WithinTarget]]=1,Table1[[#This Row],[Patient Satisfaction Score]]&gt;=7)</f>
        <v>0</v>
      </c>
      <c r="T2766" t="str">
        <f>IF(LEFT(Table1[[#This Row],[Patient Gender]],1)="F","Female","Male")</f>
        <v>Female</v>
      </c>
    </row>
    <row r="2767" spans="1:20" x14ac:dyDescent="0.3">
      <c r="A2767" t="s">
        <v>2871</v>
      </c>
      <c r="B2767" s="1">
        <v>45218.314583333333</v>
      </c>
      <c r="C2767" t="s">
        <v>13</v>
      </c>
      <c r="D2767">
        <v>73</v>
      </c>
      <c r="E2767" t="s">
        <v>10</v>
      </c>
      <c r="F2767" t="s">
        <v>11</v>
      </c>
      <c r="G2767" t="b">
        <v>0</v>
      </c>
      <c r="I2767">
        <v>45</v>
      </c>
      <c r="J2767" t="b">
        <v>0</v>
      </c>
      <c r="K2767">
        <f>YEAR(Table1[[#This Row],[Patient Admission Date]])</f>
        <v>2023</v>
      </c>
      <c r="L2767" t="str">
        <f>TEXT(Table1[[#This Row],[Patient Admission Date]],"mmm")</f>
        <v>Oct</v>
      </c>
      <c r="M2767" t="str">
        <f>TEXT(Table1[[#This Row],[Patient Admission Date]],"ddd")</f>
        <v>Thu</v>
      </c>
      <c r="N2767" t="str">
        <f>TEXT(INT(HOUR(Table1[[#This Row],[Patient Admission Date]])/3)*3,"00")&amp;"-"&amp;TEXT(INT(HOUR(Table1[[#This Row],[Patient Admission Date]])/3)*3+3,"00")</f>
        <v>06-09</v>
      </c>
      <c r="O2767" t="str" cm="1">
        <f t="array" ref="O2767">_xlfn.IFS(Table1[[#This Row],[Patient Age]]&lt;=14,"0-14",Table1[[#This Row],[Patient Age]]&lt;=29,"15-29",Table1[[#This Row],[Patient Age]]&lt;=44,"30-44",Table1[[#This Row],[Patient Age]]&lt;=59,"45-59",Table1[[#This Row],[Patient Age]]&lt;=74,"60-74",TRUE,"75+")</f>
        <v>60-74</v>
      </c>
      <c r="P2767" t="str" cm="1">
        <f t="array" ref="P2767">_xlfn.IFS(Table1[[#This Row],[Patient Waittime]]&lt;=15,"0-15",Table1[[#This Row],[Patient Waittime]]&lt;=30,"16-30",Table1[[#This Row],[Patient Waittime]]&lt;=45,"31-45",Table1[[#This Row],[Patient Waittime]]&lt;=60,"46-60",TRUE,"60+")</f>
        <v>31-45</v>
      </c>
      <c r="Q2767">
        <f>--(Table1[[#This Row],[Patient Waittime]]&lt;=30)</f>
        <v>0</v>
      </c>
      <c r="R2767">
        <f>--Table1[[#This Row],[Patient Admission Flag]]</f>
        <v>0</v>
      </c>
      <c r="S2767">
        <f>--AND(Table1[[#This Row],[WithinTarget]]=1,Table1[[#This Row],[Patient Satisfaction Score]]&gt;=7)</f>
        <v>0</v>
      </c>
      <c r="T2767" t="str">
        <f>IF(LEFT(Table1[[#This Row],[Patient Gender]],1)="F","Female","Male")</f>
        <v>Female</v>
      </c>
    </row>
    <row r="2768" spans="1:20" x14ac:dyDescent="0.3">
      <c r="A2768" t="s">
        <v>2872</v>
      </c>
      <c r="B2768" s="1">
        <v>45029.574999999997</v>
      </c>
      <c r="C2768" t="s">
        <v>13</v>
      </c>
      <c r="D2768">
        <v>77</v>
      </c>
      <c r="E2768" t="s">
        <v>10</v>
      </c>
      <c r="F2768" t="s">
        <v>11</v>
      </c>
      <c r="G2768" t="b">
        <v>0</v>
      </c>
      <c r="I2768">
        <v>10</v>
      </c>
      <c r="J2768" t="b">
        <v>0</v>
      </c>
      <c r="K2768">
        <f>YEAR(Table1[[#This Row],[Patient Admission Date]])</f>
        <v>2023</v>
      </c>
      <c r="L2768" t="str">
        <f>TEXT(Table1[[#This Row],[Patient Admission Date]],"mmm")</f>
        <v>Apr</v>
      </c>
      <c r="M2768" t="str">
        <f>TEXT(Table1[[#This Row],[Patient Admission Date]],"ddd")</f>
        <v>Thu</v>
      </c>
      <c r="N2768" t="str">
        <f>TEXT(INT(HOUR(Table1[[#This Row],[Patient Admission Date]])/3)*3,"00")&amp;"-"&amp;TEXT(INT(HOUR(Table1[[#This Row],[Patient Admission Date]])/3)*3+3,"00")</f>
        <v>12-15</v>
      </c>
      <c r="O2768" t="str" cm="1">
        <f t="array" ref="O2768">_xlfn.IFS(Table1[[#This Row],[Patient Age]]&lt;=14,"0-14",Table1[[#This Row],[Patient Age]]&lt;=29,"15-29",Table1[[#This Row],[Patient Age]]&lt;=44,"30-44",Table1[[#This Row],[Patient Age]]&lt;=59,"45-59",Table1[[#This Row],[Patient Age]]&lt;=74,"60-74",TRUE,"75+")</f>
        <v>75+</v>
      </c>
      <c r="P2768" t="str" cm="1">
        <f t="array" ref="P2768">_xlfn.IFS(Table1[[#This Row],[Patient Waittime]]&lt;=15,"0-15",Table1[[#This Row],[Patient Waittime]]&lt;=30,"16-30",Table1[[#This Row],[Patient Waittime]]&lt;=45,"31-45",Table1[[#This Row],[Patient Waittime]]&lt;=60,"46-60",TRUE,"60+")</f>
        <v>0-15</v>
      </c>
      <c r="Q2768">
        <f>--(Table1[[#This Row],[Patient Waittime]]&lt;=30)</f>
        <v>1</v>
      </c>
      <c r="R2768">
        <f>--Table1[[#This Row],[Patient Admission Flag]]</f>
        <v>0</v>
      </c>
      <c r="S2768">
        <f>--AND(Table1[[#This Row],[WithinTarget]]=1,Table1[[#This Row],[Patient Satisfaction Score]]&gt;=7)</f>
        <v>0</v>
      </c>
      <c r="T2768" t="str">
        <f>IF(LEFT(Table1[[#This Row],[Patient Gender]],1)="F","Female","Male")</f>
        <v>Female</v>
      </c>
    </row>
    <row r="2769" spans="1:20" x14ac:dyDescent="0.3">
      <c r="A2769" t="s">
        <v>2873</v>
      </c>
      <c r="B2769" s="1">
        <v>45376.411111111112</v>
      </c>
      <c r="C2769" t="s">
        <v>13</v>
      </c>
      <c r="D2769">
        <v>16</v>
      </c>
      <c r="E2769" t="s">
        <v>10</v>
      </c>
      <c r="F2769" t="s">
        <v>11</v>
      </c>
      <c r="G2769" t="b">
        <v>0</v>
      </c>
      <c r="I2769">
        <v>17</v>
      </c>
      <c r="J2769" t="b">
        <v>0</v>
      </c>
      <c r="K2769">
        <f>YEAR(Table1[[#This Row],[Patient Admission Date]])</f>
        <v>2024</v>
      </c>
      <c r="L2769" t="str">
        <f>TEXT(Table1[[#This Row],[Patient Admission Date]],"mmm")</f>
        <v>Mar</v>
      </c>
      <c r="M2769" t="str">
        <f>TEXT(Table1[[#This Row],[Patient Admission Date]],"ddd")</f>
        <v>Mon</v>
      </c>
      <c r="N2769" t="str">
        <f>TEXT(INT(HOUR(Table1[[#This Row],[Patient Admission Date]])/3)*3,"00")&amp;"-"&amp;TEXT(INT(HOUR(Table1[[#This Row],[Patient Admission Date]])/3)*3+3,"00")</f>
        <v>09-12</v>
      </c>
      <c r="O2769" t="str" cm="1">
        <f t="array" ref="O2769">_xlfn.IFS(Table1[[#This Row],[Patient Age]]&lt;=14,"0-14",Table1[[#This Row],[Patient Age]]&lt;=29,"15-29",Table1[[#This Row],[Patient Age]]&lt;=44,"30-44",Table1[[#This Row],[Patient Age]]&lt;=59,"45-59",Table1[[#This Row],[Patient Age]]&lt;=74,"60-74",TRUE,"75+")</f>
        <v>15-29</v>
      </c>
      <c r="P2769" t="str" cm="1">
        <f t="array" ref="P2769">_xlfn.IFS(Table1[[#This Row],[Patient Waittime]]&lt;=15,"0-15",Table1[[#This Row],[Patient Waittime]]&lt;=30,"16-30",Table1[[#This Row],[Patient Waittime]]&lt;=45,"31-45",Table1[[#This Row],[Patient Waittime]]&lt;=60,"46-60",TRUE,"60+")</f>
        <v>16-30</v>
      </c>
      <c r="Q2769">
        <f>--(Table1[[#This Row],[Patient Waittime]]&lt;=30)</f>
        <v>1</v>
      </c>
      <c r="R2769">
        <f>--Table1[[#This Row],[Patient Admission Flag]]</f>
        <v>0</v>
      </c>
      <c r="S2769">
        <f>--AND(Table1[[#This Row],[WithinTarget]]=1,Table1[[#This Row],[Patient Satisfaction Score]]&gt;=7)</f>
        <v>0</v>
      </c>
      <c r="T2769" t="str">
        <f>IF(LEFT(Table1[[#This Row],[Patient Gender]],1)="F","Female","Male")</f>
        <v>Female</v>
      </c>
    </row>
    <row r="2770" spans="1:20" x14ac:dyDescent="0.3">
      <c r="A2770" t="s">
        <v>2874</v>
      </c>
      <c r="B2770" s="1">
        <v>45117.539583333331</v>
      </c>
      <c r="C2770" t="s">
        <v>13</v>
      </c>
      <c r="D2770">
        <v>29</v>
      </c>
      <c r="E2770" t="s">
        <v>10</v>
      </c>
      <c r="F2770" t="s">
        <v>11</v>
      </c>
      <c r="G2770" t="b">
        <v>0</v>
      </c>
      <c r="I2770">
        <v>23</v>
      </c>
      <c r="J2770" t="b">
        <v>0</v>
      </c>
      <c r="K2770">
        <f>YEAR(Table1[[#This Row],[Patient Admission Date]])</f>
        <v>2023</v>
      </c>
      <c r="L2770" t="str">
        <f>TEXT(Table1[[#This Row],[Patient Admission Date]],"mmm")</f>
        <v>Jul</v>
      </c>
      <c r="M2770" t="str">
        <f>TEXT(Table1[[#This Row],[Patient Admission Date]],"ddd")</f>
        <v>Mon</v>
      </c>
      <c r="N2770" t="str">
        <f>TEXT(INT(HOUR(Table1[[#This Row],[Patient Admission Date]])/3)*3,"00")&amp;"-"&amp;TEXT(INT(HOUR(Table1[[#This Row],[Patient Admission Date]])/3)*3+3,"00")</f>
        <v>12-15</v>
      </c>
      <c r="O2770" t="str" cm="1">
        <f t="array" ref="O2770">_xlfn.IFS(Table1[[#This Row],[Patient Age]]&lt;=14,"0-14",Table1[[#This Row],[Patient Age]]&lt;=29,"15-29",Table1[[#This Row],[Patient Age]]&lt;=44,"30-44",Table1[[#This Row],[Patient Age]]&lt;=59,"45-59",Table1[[#This Row],[Patient Age]]&lt;=74,"60-74",TRUE,"75+")</f>
        <v>15-29</v>
      </c>
      <c r="P2770" t="str" cm="1">
        <f t="array" ref="P2770">_xlfn.IFS(Table1[[#This Row],[Patient Waittime]]&lt;=15,"0-15",Table1[[#This Row],[Patient Waittime]]&lt;=30,"16-30",Table1[[#This Row],[Patient Waittime]]&lt;=45,"31-45",Table1[[#This Row],[Patient Waittime]]&lt;=60,"46-60",TRUE,"60+")</f>
        <v>16-30</v>
      </c>
      <c r="Q2770">
        <f>--(Table1[[#This Row],[Patient Waittime]]&lt;=30)</f>
        <v>1</v>
      </c>
      <c r="R2770">
        <f>--Table1[[#This Row],[Patient Admission Flag]]</f>
        <v>0</v>
      </c>
      <c r="S2770">
        <f>--AND(Table1[[#This Row],[WithinTarget]]=1,Table1[[#This Row],[Patient Satisfaction Score]]&gt;=7)</f>
        <v>0</v>
      </c>
      <c r="T2770" t="str">
        <f>IF(LEFT(Table1[[#This Row],[Patient Gender]],1)="F","Female","Male")</f>
        <v>Female</v>
      </c>
    </row>
    <row r="2771" spans="1:20" x14ac:dyDescent="0.3">
      <c r="A2771" t="s">
        <v>2875</v>
      </c>
      <c r="B2771" s="1">
        <v>45530.337500000001</v>
      </c>
      <c r="C2771" t="s">
        <v>13</v>
      </c>
      <c r="D2771">
        <v>74</v>
      </c>
      <c r="E2771" t="s">
        <v>10</v>
      </c>
      <c r="F2771" t="s">
        <v>11</v>
      </c>
      <c r="G2771" t="b">
        <v>0</v>
      </c>
      <c r="I2771">
        <v>27</v>
      </c>
      <c r="J2771" t="b">
        <v>0</v>
      </c>
      <c r="K2771">
        <f>YEAR(Table1[[#This Row],[Patient Admission Date]])</f>
        <v>2024</v>
      </c>
      <c r="L2771" t="str">
        <f>TEXT(Table1[[#This Row],[Patient Admission Date]],"mmm")</f>
        <v>Aug</v>
      </c>
      <c r="M2771" t="str">
        <f>TEXT(Table1[[#This Row],[Patient Admission Date]],"ddd")</f>
        <v>Mon</v>
      </c>
      <c r="N2771" t="str">
        <f>TEXT(INT(HOUR(Table1[[#This Row],[Patient Admission Date]])/3)*3,"00")&amp;"-"&amp;TEXT(INT(HOUR(Table1[[#This Row],[Patient Admission Date]])/3)*3+3,"00")</f>
        <v>06-09</v>
      </c>
      <c r="O2771" t="str" cm="1">
        <f t="array" ref="O2771">_xlfn.IFS(Table1[[#This Row],[Patient Age]]&lt;=14,"0-14",Table1[[#This Row],[Patient Age]]&lt;=29,"15-29",Table1[[#This Row],[Patient Age]]&lt;=44,"30-44",Table1[[#This Row],[Patient Age]]&lt;=59,"45-59",Table1[[#This Row],[Patient Age]]&lt;=74,"60-74",TRUE,"75+")</f>
        <v>60-74</v>
      </c>
      <c r="P2771" t="str" cm="1">
        <f t="array" ref="P2771">_xlfn.IFS(Table1[[#This Row],[Patient Waittime]]&lt;=15,"0-15",Table1[[#This Row],[Patient Waittime]]&lt;=30,"16-30",Table1[[#This Row],[Patient Waittime]]&lt;=45,"31-45",Table1[[#This Row],[Patient Waittime]]&lt;=60,"46-60",TRUE,"60+")</f>
        <v>16-30</v>
      </c>
      <c r="Q2771">
        <f>--(Table1[[#This Row],[Patient Waittime]]&lt;=30)</f>
        <v>1</v>
      </c>
      <c r="R2771">
        <f>--Table1[[#This Row],[Patient Admission Flag]]</f>
        <v>0</v>
      </c>
      <c r="S2771">
        <f>--AND(Table1[[#This Row],[WithinTarget]]=1,Table1[[#This Row],[Patient Satisfaction Score]]&gt;=7)</f>
        <v>0</v>
      </c>
      <c r="T2771" t="str">
        <f>IF(LEFT(Table1[[#This Row],[Patient Gender]],1)="F","Female","Male")</f>
        <v>Female</v>
      </c>
    </row>
    <row r="2772" spans="1:20" x14ac:dyDescent="0.3">
      <c r="A2772" t="s">
        <v>2876</v>
      </c>
      <c r="B2772" s="1">
        <v>45458.801388888889</v>
      </c>
      <c r="C2772" t="s">
        <v>13</v>
      </c>
      <c r="D2772">
        <v>1</v>
      </c>
      <c r="E2772" t="s">
        <v>10</v>
      </c>
      <c r="F2772" t="s">
        <v>11</v>
      </c>
      <c r="G2772" t="b">
        <v>0</v>
      </c>
      <c r="I2772">
        <v>29</v>
      </c>
      <c r="J2772" t="b">
        <v>0</v>
      </c>
      <c r="K2772">
        <f>YEAR(Table1[[#This Row],[Patient Admission Date]])</f>
        <v>2024</v>
      </c>
      <c r="L2772" t="str">
        <f>TEXT(Table1[[#This Row],[Patient Admission Date]],"mmm")</f>
        <v>Jun</v>
      </c>
      <c r="M2772" t="str">
        <f>TEXT(Table1[[#This Row],[Patient Admission Date]],"ddd")</f>
        <v>Sat</v>
      </c>
      <c r="N2772" t="str">
        <f>TEXT(INT(HOUR(Table1[[#This Row],[Patient Admission Date]])/3)*3,"00")&amp;"-"&amp;TEXT(INT(HOUR(Table1[[#This Row],[Patient Admission Date]])/3)*3+3,"00")</f>
        <v>18-21</v>
      </c>
      <c r="O2772" t="str" cm="1">
        <f t="array" ref="O2772">_xlfn.IFS(Table1[[#This Row],[Patient Age]]&lt;=14,"0-14",Table1[[#This Row],[Patient Age]]&lt;=29,"15-29",Table1[[#This Row],[Patient Age]]&lt;=44,"30-44",Table1[[#This Row],[Patient Age]]&lt;=59,"45-59",Table1[[#This Row],[Patient Age]]&lt;=74,"60-74",TRUE,"75+")</f>
        <v>0-14</v>
      </c>
      <c r="P2772" t="str" cm="1">
        <f t="array" ref="P2772">_xlfn.IFS(Table1[[#This Row],[Patient Waittime]]&lt;=15,"0-15",Table1[[#This Row],[Patient Waittime]]&lt;=30,"16-30",Table1[[#This Row],[Patient Waittime]]&lt;=45,"31-45",Table1[[#This Row],[Patient Waittime]]&lt;=60,"46-60",TRUE,"60+")</f>
        <v>16-30</v>
      </c>
      <c r="Q2772">
        <f>--(Table1[[#This Row],[Patient Waittime]]&lt;=30)</f>
        <v>1</v>
      </c>
      <c r="R2772">
        <f>--Table1[[#This Row],[Patient Admission Flag]]</f>
        <v>0</v>
      </c>
      <c r="S2772">
        <f>--AND(Table1[[#This Row],[WithinTarget]]=1,Table1[[#This Row],[Patient Satisfaction Score]]&gt;=7)</f>
        <v>0</v>
      </c>
      <c r="T2772" t="str">
        <f>IF(LEFT(Table1[[#This Row],[Patient Gender]],1)="F","Female","Male")</f>
        <v>Female</v>
      </c>
    </row>
    <row r="2773" spans="1:20" x14ac:dyDescent="0.3">
      <c r="A2773" t="s">
        <v>2877</v>
      </c>
      <c r="B2773" s="1">
        <v>45498.027083333334</v>
      </c>
      <c r="C2773" t="s">
        <v>13</v>
      </c>
      <c r="D2773">
        <v>13</v>
      </c>
      <c r="E2773" t="s">
        <v>10</v>
      </c>
      <c r="F2773" t="s">
        <v>11</v>
      </c>
      <c r="G2773" t="b">
        <v>0</v>
      </c>
      <c r="I2773">
        <v>30</v>
      </c>
      <c r="J2773" t="b">
        <v>0</v>
      </c>
      <c r="K2773">
        <f>YEAR(Table1[[#This Row],[Patient Admission Date]])</f>
        <v>2024</v>
      </c>
      <c r="L2773" t="str">
        <f>TEXT(Table1[[#This Row],[Patient Admission Date]],"mmm")</f>
        <v>Jul</v>
      </c>
      <c r="M2773" t="str">
        <f>TEXT(Table1[[#This Row],[Patient Admission Date]],"ddd")</f>
        <v>Thu</v>
      </c>
      <c r="N2773" t="str">
        <f>TEXT(INT(HOUR(Table1[[#This Row],[Patient Admission Date]])/3)*3,"00")&amp;"-"&amp;TEXT(INT(HOUR(Table1[[#This Row],[Patient Admission Date]])/3)*3+3,"00")</f>
        <v>00-03</v>
      </c>
      <c r="O2773" t="str" cm="1">
        <f t="array" ref="O2773">_xlfn.IFS(Table1[[#This Row],[Patient Age]]&lt;=14,"0-14",Table1[[#This Row],[Patient Age]]&lt;=29,"15-29",Table1[[#This Row],[Patient Age]]&lt;=44,"30-44",Table1[[#This Row],[Patient Age]]&lt;=59,"45-59",Table1[[#This Row],[Patient Age]]&lt;=74,"60-74",TRUE,"75+")</f>
        <v>0-14</v>
      </c>
      <c r="P2773" t="str" cm="1">
        <f t="array" ref="P2773">_xlfn.IFS(Table1[[#This Row],[Patient Waittime]]&lt;=15,"0-15",Table1[[#This Row],[Patient Waittime]]&lt;=30,"16-30",Table1[[#This Row],[Patient Waittime]]&lt;=45,"31-45",Table1[[#This Row],[Patient Waittime]]&lt;=60,"46-60",TRUE,"60+")</f>
        <v>16-30</v>
      </c>
      <c r="Q2773">
        <f>--(Table1[[#This Row],[Patient Waittime]]&lt;=30)</f>
        <v>1</v>
      </c>
      <c r="R2773">
        <f>--Table1[[#This Row],[Patient Admission Flag]]</f>
        <v>0</v>
      </c>
      <c r="S2773">
        <f>--AND(Table1[[#This Row],[WithinTarget]]=1,Table1[[#This Row],[Patient Satisfaction Score]]&gt;=7)</f>
        <v>0</v>
      </c>
      <c r="T2773" t="str">
        <f>IF(LEFT(Table1[[#This Row],[Patient Gender]],1)="F","Female","Male")</f>
        <v>Female</v>
      </c>
    </row>
    <row r="2774" spans="1:20" x14ac:dyDescent="0.3">
      <c r="A2774" t="s">
        <v>2878</v>
      </c>
      <c r="B2774" s="1">
        <v>45180.239583333336</v>
      </c>
      <c r="C2774" t="s">
        <v>13</v>
      </c>
      <c r="D2774">
        <v>41</v>
      </c>
      <c r="E2774" t="s">
        <v>10</v>
      </c>
      <c r="F2774" t="s">
        <v>11</v>
      </c>
      <c r="G2774" t="b">
        <v>0</v>
      </c>
      <c r="I2774">
        <v>41</v>
      </c>
      <c r="J2774" t="b">
        <v>0</v>
      </c>
      <c r="K2774">
        <f>YEAR(Table1[[#This Row],[Patient Admission Date]])</f>
        <v>2023</v>
      </c>
      <c r="L2774" t="str">
        <f>TEXT(Table1[[#This Row],[Patient Admission Date]],"mmm")</f>
        <v>Sep</v>
      </c>
      <c r="M2774" t="str">
        <f>TEXT(Table1[[#This Row],[Patient Admission Date]],"ddd")</f>
        <v>Mon</v>
      </c>
      <c r="N2774" t="str">
        <f>TEXT(INT(HOUR(Table1[[#This Row],[Patient Admission Date]])/3)*3,"00")&amp;"-"&amp;TEXT(INT(HOUR(Table1[[#This Row],[Patient Admission Date]])/3)*3+3,"00")</f>
        <v>03-06</v>
      </c>
      <c r="O2774" t="str" cm="1">
        <f t="array" ref="O2774">_xlfn.IFS(Table1[[#This Row],[Patient Age]]&lt;=14,"0-14",Table1[[#This Row],[Patient Age]]&lt;=29,"15-29",Table1[[#This Row],[Patient Age]]&lt;=44,"30-44",Table1[[#This Row],[Patient Age]]&lt;=59,"45-59",Table1[[#This Row],[Patient Age]]&lt;=74,"60-74",TRUE,"75+")</f>
        <v>30-44</v>
      </c>
      <c r="P2774" t="str" cm="1">
        <f t="array" ref="P2774">_xlfn.IFS(Table1[[#This Row],[Patient Waittime]]&lt;=15,"0-15",Table1[[#This Row],[Patient Waittime]]&lt;=30,"16-30",Table1[[#This Row],[Patient Waittime]]&lt;=45,"31-45",Table1[[#This Row],[Patient Waittime]]&lt;=60,"46-60",TRUE,"60+")</f>
        <v>31-45</v>
      </c>
      <c r="Q2774">
        <f>--(Table1[[#This Row],[Patient Waittime]]&lt;=30)</f>
        <v>0</v>
      </c>
      <c r="R2774">
        <f>--Table1[[#This Row],[Patient Admission Flag]]</f>
        <v>0</v>
      </c>
      <c r="S2774">
        <f>--AND(Table1[[#This Row],[WithinTarget]]=1,Table1[[#This Row],[Patient Satisfaction Score]]&gt;=7)</f>
        <v>0</v>
      </c>
      <c r="T2774" t="str">
        <f>IF(LEFT(Table1[[#This Row],[Patient Gender]],1)="F","Female","Male")</f>
        <v>Female</v>
      </c>
    </row>
    <row r="2775" spans="1:20" x14ac:dyDescent="0.3">
      <c r="A2775" t="s">
        <v>2879</v>
      </c>
      <c r="B2775" s="1">
        <v>45361.970833333333</v>
      </c>
      <c r="C2775" t="s">
        <v>13</v>
      </c>
      <c r="D2775">
        <v>77</v>
      </c>
      <c r="E2775" t="s">
        <v>10</v>
      </c>
      <c r="F2775" t="s">
        <v>11</v>
      </c>
      <c r="G2775" t="b">
        <v>0</v>
      </c>
      <c r="I2775">
        <v>48</v>
      </c>
      <c r="J2775" t="b">
        <v>0</v>
      </c>
      <c r="K2775">
        <f>YEAR(Table1[[#This Row],[Patient Admission Date]])</f>
        <v>2024</v>
      </c>
      <c r="L2775" t="str">
        <f>TEXT(Table1[[#This Row],[Patient Admission Date]],"mmm")</f>
        <v>Mar</v>
      </c>
      <c r="M2775" t="str">
        <f>TEXT(Table1[[#This Row],[Patient Admission Date]],"ddd")</f>
        <v>Sun</v>
      </c>
      <c r="N2775" t="str">
        <f>TEXT(INT(HOUR(Table1[[#This Row],[Patient Admission Date]])/3)*3,"00")&amp;"-"&amp;TEXT(INT(HOUR(Table1[[#This Row],[Patient Admission Date]])/3)*3+3,"00")</f>
        <v>21-24</v>
      </c>
      <c r="O2775" t="str" cm="1">
        <f t="array" ref="O2775">_xlfn.IFS(Table1[[#This Row],[Patient Age]]&lt;=14,"0-14",Table1[[#This Row],[Patient Age]]&lt;=29,"15-29",Table1[[#This Row],[Patient Age]]&lt;=44,"30-44",Table1[[#This Row],[Patient Age]]&lt;=59,"45-59",Table1[[#This Row],[Patient Age]]&lt;=74,"60-74",TRUE,"75+")</f>
        <v>75+</v>
      </c>
      <c r="P2775" t="str" cm="1">
        <f t="array" ref="P2775">_xlfn.IFS(Table1[[#This Row],[Patient Waittime]]&lt;=15,"0-15",Table1[[#This Row],[Patient Waittime]]&lt;=30,"16-30",Table1[[#This Row],[Patient Waittime]]&lt;=45,"31-45",Table1[[#This Row],[Patient Waittime]]&lt;=60,"46-60",TRUE,"60+")</f>
        <v>46-60</v>
      </c>
      <c r="Q2775">
        <f>--(Table1[[#This Row],[Patient Waittime]]&lt;=30)</f>
        <v>0</v>
      </c>
      <c r="R2775">
        <f>--Table1[[#This Row],[Patient Admission Flag]]</f>
        <v>0</v>
      </c>
      <c r="S2775">
        <f>--AND(Table1[[#This Row],[WithinTarget]]=1,Table1[[#This Row],[Patient Satisfaction Score]]&gt;=7)</f>
        <v>0</v>
      </c>
      <c r="T2775" t="str">
        <f>IF(LEFT(Table1[[#This Row],[Patient Gender]],1)="F","Female","Male")</f>
        <v>Female</v>
      </c>
    </row>
    <row r="2776" spans="1:20" x14ac:dyDescent="0.3">
      <c r="A2776" t="s">
        <v>2880</v>
      </c>
      <c r="B2776" s="1">
        <v>45141.770138888889</v>
      </c>
      <c r="C2776" t="s">
        <v>13</v>
      </c>
      <c r="D2776">
        <v>79</v>
      </c>
      <c r="E2776" t="s">
        <v>10</v>
      </c>
      <c r="F2776" t="s">
        <v>11</v>
      </c>
      <c r="G2776" t="b">
        <v>0</v>
      </c>
      <c r="I2776">
        <v>48</v>
      </c>
      <c r="J2776" t="b">
        <v>0</v>
      </c>
      <c r="K2776">
        <f>YEAR(Table1[[#This Row],[Patient Admission Date]])</f>
        <v>2023</v>
      </c>
      <c r="L2776" t="str">
        <f>TEXT(Table1[[#This Row],[Patient Admission Date]],"mmm")</f>
        <v>Aug</v>
      </c>
      <c r="M2776" t="str">
        <f>TEXT(Table1[[#This Row],[Patient Admission Date]],"ddd")</f>
        <v>Thu</v>
      </c>
      <c r="N2776" t="str">
        <f>TEXT(INT(HOUR(Table1[[#This Row],[Patient Admission Date]])/3)*3,"00")&amp;"-"&amp;TEXT(INT(HOUR(Table1[[#This Row],[Patient Admission Date]])/3)*3+3,"00")</f>
        <v>18-21</v>
      </c>
      <c r="O2776" t="str" cm="1">
        <f t="array" ref="O2776">_xlfn.IFS(Table1[[#This Row],[Patient Age]]&lt;=14,"0-14",Table1[[#This Row],[Patient Age]]&lt;=29,"15-29",Table1[[#This Row],[Patient Age]]&lt;=44,"30-44",Table1[[#This Row],[Patient Age]]&lt;=59,"45-59",Table1[[#This Row],[Patient Age]]&lt;=74,"60-74",TRUE,"75+")</f>
        <v>75+</v>
      </c>
      <c r="P2776" t="str" cm="1">
        <f t="array" ref="P2776">_xlfn.IFS(Table1[[#This Row],[Patient Waittime]]&lt;=15,"0-15",Table1[[#This Row],[Patient Waittime]]&lt;=30,"16-30",Table1[[#This Row],[Patient Waittime]]&lt;=45,"31-45",Table1[[#This Row],[Patient Waittime]]&lt;=60,"46-60",TRUE,"60+")</f>
        <v>46-60</v>
      </c>
      <c r="Q2776">
        <f>--(Table1[[#This Row],[Patient Waittime]]&lt;=30)</f>
        <v>0</v>
      </c>
      <c r="R2776">
        <f>--Table1[[#This Row],[Patient Admission Flag]]</f>
        <v>0</v>
      </c>
      <c r="S2776">
        <f>--AND(Table1[[#This Row],[WithinTarget]]=1,Table1[[#This Row],[Patient Satisfaction Score]]&gt;=7)</f>
        <v>0</v>
      </c>
      <c r="T2776" t="str">
        <f>IF(LEFT(Table1[[#This Row],[Patient Gender]],1)="F","Female","Male")</f>
        <v>Female</v>
      </c>
    </row>
    <row r="2777" spans="1:20" x14ac:dyDescent="0.3">
      <c r="A2777" t="s">
        <v>2881</v>
      </c>
      <c r="B2777" s="1">
        <v>45145.098611111112</v>
      </c>
      <c r="C2777" t="s">
        <v>13</v>
      </c>
      <c r="D2777">
        <v>9</v>
      </c>
      <c r="E2777" t="s">
        <v>10</v>
      </c>
      <c r="F2777" t="s">
        <v>11</v>
      </c>
      <c r="G2777" t="b">
        <v>0</v>
      </c>
      <c r="I2777">
        <v>49</v>
      </c>
      <c r="J2777" t="b">
        <v>0</v>
      </c>
      <c r="K2777">
        <f>YEAR(Table1[[#This Row],[Patient Admission Date]])</f>
        <v>2023</v>
      </c>
      <c r="L2777" t="str">
        <f>TEXT(Table1[[#This Row],[Patient Admission Date]],"mmm")</f>
        <v>Aug</v>
      </c>
      <c r="M2777" t="str">
        <f>TEXT(Table1[[#This Row],[Patient Admission Date]],"ddd")</f>
        <v>Mon</v>
      </c>
      <c r="N2777" t="str">
        <f>TEXT(INT(HOUR(Table1[[#This Row],[Patient Admission Date]])/3)*3,"00")&amp;"-"&amp;TEXT(INT(HOUR(Table1[[#This Row],[Patient Admission Date]])/3)*3+3,"00")</f>
        <v>00-03</v>
      </c>
      <c r="O2777" t="str" cm="1">
        <f t="array" ref="O2777">_xlfn.IFS(Table1[[#This Row],[Patient Age]]&lt;=14,"0-14",Table1[[#This Row],[Patient Age]]&lt;=29,"15-29",Table1[[#This Row],[Patient Age]]&lt;=44,"30-44",Table1[[#This Row],[Patient Age]]&lt;=59,"45-59",Table1[[#This Row],[Patient Age]]&lt;=74,"60-74",TRUE,"75+")</f>
        <v>0-14</v>
      </c>
      <c r="P2777" t="str" cm="1">
        <f t="array" ref="P2777">_xlfn.IFS(Table1[[#This Row],[Patient Waittime]]&lt;=15,"0-15",Table1[[#This Row],[Patient Waittime]]&lt;=30,"16-30",Table1[[#This Row],[Patient Waittime]]&lt;=45,"31-45",Table1[[#This Row],[Patient Waittime]]&lt;=60,"46-60",TRUE,"60+")</f>
        <v>46-60</v>
      </c>
      <c r="Q2777">
        <f>--(Table1[[#This Row],[Patient Waittime]]&lt;=30)</f>
        <v>0</v>
      </c>
      <c r="R2777">
        <f>--Table1[[#This Row],[Patient Admission Flag]]</f>
        <v>0</v>
      </c>
      <c r="S2777">
        <f>--AND(Table1[[#This Row],[WithinTarget]]=1,Table1[[#This Row],[Patient Satisfaction Score]]&gt;=7)</f>
        <v>0</v>
      </c>
      <c r="T2777" t="str">
        <f>IF(LEFT(Table1[[#This Row],[Patient Gender]],1)="F","Female","Male")</f>
        <v>Female</v>
      </c>
    </row>
    <row r="2778" spans="1:20" x14ac:dyDescent="0.3">
      <c r="A2778" t="s">
        <v>2882</v>
      </c>
      <c r="B2778" s="1">
        <v>45062.227777777778</v>
      </c>
      <c r="C2778" t="s">
        <v>13</v>
      </c>
      <c r="D2778">
        <v>57</v>
      </c>
      <c r="E2778" t="s">
        <v>10</v>
      </c>
      <c r="F2778" t="s">
        <v>11</v>
      </c>
      <c r="G2778" t="b">
        <v>0</v>
      </c>
      <c r="I2778">
        <v>49</v>
      </c>
      <c r="J2778" t="b">
        <v>0</v>
      </c>
      <c r="K2778">
        <f>YEAR(Table1[[#This Row],[Patient Admission Date]])</f>
        <v>2023</v>
      </c>
      <c r="L2778" t="str">
        <f>TEXT(Table1[[#This Row],[Patient Admission Date]],"mmm")</f>
        <v>May</v>
      </c>
      <c r="M2778" t="str">
        <f>TEXT(Table1[[#This Row],[Patient Admission Date]],"ddd")</f>
        <v>Tue</v>
      </c>
      <c r="N2778" t="str">
        <f>TEXT(INT(HOUR(Table1[[#This Row],[Patient Admission Date]])/3)*3,"00")&amp;"-"&amp;TEXT(INT(HOUR(Table1[[#This Row],[Patient Admission Date]])/3)*3+3,"00")</f>
        <v>03-06</v>
      </c>
      <c r="O2778" t="str" cm="1">
        <f t="array" ref="O2778">_xlfn.IFS(Table1[[#This Row],[Patient Age]]&lt;=14,"0-14",Table1[[#This Row],[Patient Age]]&lt;=29,"15-29",Table1[[#This Row],[Patient Age]]&lt;=44,"30-44",Table1[[#This Row],[Patient Age]]&lt;=59,"45-59",Table1[[#This Row],[Patient Age]]&lt;=74,"60-74",TRUE,"75+")</f>
        <v>45-59</v>
      </c>
      <c r="P2778" t="str" cm="1">
        <f t="array" ref="P2778">_xlfn.IFS(Table1[[#This Row],[Patient Waittime]]&lt;=15,"0-15",Table1[[#This Row],[Patient Waittime]]&lt;=30,"16-30",Table1[[#This Row],[Patient Waittime]]&lt;=45,"31-45",Table1[[#This Row],[Patient Waittime]]&lt;=60,"46-60",TRUE,"60+")</f>
        <v>46-60</v>
      </c>
      <c r="Q2778">
        <f>--(Table1[[#This Row],[Patient Waittime]]&lt;=30)</f>
        <v>0</v>
      </c>
      <c r="R2778">
        <f>--Table1[[#This Row],[Patient Admission Flag]]</f>
        <v>0</v>
      </c>
      <c r="S2778">
        <f>--AND(Table1[[#This Row],[WithinTarget]]=1,Table1[[#This Row],[Patient Satisfaction Score]]&gt;=7)</f>
        <v>0</v>
      </c>
      <c r="T2778" t="str">
        <f>IF(LEFT(Table1[[#This Row],[Patient Gender]],1)="F","Female","Male")</f>
        <v>Female</v>
      </c>
    </row>
    <row r="2779" spans="1:20" x14ac:dyDescent="0.3">
      <c r="A2779" t="s">
        <v>2883</v>
      </c>
      <c r="B2779" s="1">
        <v>45290.081250000003</v>
      </c>
      <c r="C2779" t="s">
        <v>13</v>
      </c>
      <c r="D2779">
        <v>75</v>
      </c>
      <c r="E2779" t="s">
        <v>10</v>
      </c>
      <c r="F2779" t="s">
        <v>11</v>
      </c>
      <c r="G2779" t="b">
        <v>0</v>
      </c>
      <c r="I2779">
        <v>50</v>
      </c>
      <c r="J2779" t="b">
        <v>0</v>
      </c>
      <c r="K2779">
        <f>YEAR(Table1[[#This Row],[Patient Admission Date]])</f>
        <v>2023</v>
      </c>
      <c r="L2779" t="str">
        <f>TEXT(Table1[[#This Row],[Patient Admission Date]],"mmm")</f>
        <v>Dec</v>
      </c>
      <c r="M2779" t="str">
        <f>TEXT(Table1[[#This Row],[Patient Admission Date]],"ddd")</f>
        <v>Sat</v>
      </c>
      <c r="N2779" t="str">
        <f>TEXT(INT(HOUR(Table1[[#This Row],[Patient Admission Date]])/3)*3,"00")&amp;"-"&amp;TEXT(INT(HOUR(Table1[[#This Row],[Patient Admission Date]])/3)*3+3,"00")</f>
        <v>00-03</v>
      </c>
      <c r="O2779" t="str" cm="1">
        <f t="array" ref="O2779">_xlfn.IFS(Table1[[#This Row],[Patient Age]]&lt;=14,"0-14",Table1[[#This Row],[Patient Age]]&lt;=29,"15-29",Table1[[#This Row],[Patient Age]]&lt;=44,"30-44",Table1[[#This Row],[Patient Age]]&lt;=59,"45-59",Table1[[#This Row],[Patient Age]]&lt;=74,"60-74",TRUE,"75+")</f>
        <v>75+</v>
      </c>
      <c r="P2779" t="str" cm="1">
        <f t="array" ref="P2779">_xlfn.IFS(Table1[[#This Row],[Patient Waittime]]&lt;=15,"0-15",Table1[[#This Row],[Patient Waittime]]&lt;=30,"16-30",Table1[[#This Row],[Patient Waittime]]&lt;=45,"31-45",Table1[[#This Row],[Patient Waittime]]&lt;=60,"46-60",TRUE,"60+")</f>
        <v>46-60</v>
      </c>
      <c r="Q2779">
        <f>--(Table1[[#This Row],[Patient Waittime]]&lt;=30)</f>
        <v>0</v>
      </c>
      <c r="R2779">
        <f>--Table1[[#This Row],[Patient Admission Flag]]</f>
        <v>0</v>
      </c>
      <c r="S2779">
        <f>--AND(Table1[[#This Row],[WithinTarget]]=1,Table1[[#This Row],[Patient Satisfaction Score]]&gt;=7)</f>
        <v>0</v>
      </c>
      <c r="T2779" t="str">
        <f>IF(LEFT(Table1[[#This Row],[Patient Gender]],1)="F","Female","Male")</f>
        <v>Female</v>
      </c>
    </row>
    <row r="2780" spans="1:20" x14ac:dyDescent="0.3">
      <c r="A2780" t="s">
        <v>2884</v>
      </c>
      <c r="B2780" s="1">
        <v>45562.93472222222</v>
      </c>
      <c r="C2780" t="s">
        <v>13</v>
      </c>
      <c r="D2780">
        <v>34</v>
      </c>
      <c r="E2780" t="s">
        <v>10</v>
      </c>
      <c r="F2780" t="s">
        <v>11</v>
      </c>
      <c r="G2780" t="b">
        <v>0</v>
      </c>
      <c r="I2780">
        <v>52</v>
      </c>
      <c r="J2780" t="b">
        <v>0</v>
      </c>
      <c r="K2780">
        <f>YEAR(Table1[[#This Row],[Patient Admission Date]])</f>
        <v>2024</v>
      </c>
      <c r="L2780" t="str">
        <f>TEXT(Table1[[#This Row],[Patient Admission Date]],"mmm")</f>
        <v>Sep</v>
      </c>
      <c r="M2780" t="str">
        <f>TEXT(Table1[[#This Row],[Patient Admission Date]],"ddd")</f>
        <v>Fri</v>
      </c>
      <c r="N2780" t="str">
        <f>TEXT(INT(HOUR(Table1[[#This Row],[Patient Admission Date]])/3)*3,"00")&amp;"-"&amp;TEXT(INT(HOUR(Table1[[#This Row],[Patient Admission Date]])/3)*3+3,"00")</f>
        <v>21-24</v>
      </c>
      <c r="O2780" t="str" cm="1">
        <f t="array" ref="O2780">_xlfn.IFS(Table1[[#This Row],[Patient Age]]&lt;=14,"0-14",Table1[[#This Row],[Patient Age]]&lt;=29,"15-29",Table1[[#This Row],[Patient Age]]&lt;=44,"30-44",Table1[[#This Row],[Patient Age]]&lt;=59,"45-59",Table1[[#This Row],[Patient Age]]&lt;=74,"60-74",TRUE,"75+")</f>
        <v>30-44</v>
      </c>
      <c r="P2780" t="str" cm="1">
        <f t="array" ref="P2780">_xlfn.IFS(Table1[[#This Row],[Patient Waittime]]&lt;=15,"0-15",Table1[[#This Row],[Patient Waittime]]&lt;=30,"16-30",Table1[[#This Row],[Patient Waittime]]&lt;=45,"31-45",Table1[[#This Row],[Patient Waittime]]&lt;=60,"46-60",TRUE,"60+")</f>
        <v>46-60</v>
      </c>
      <c r="Q2780">
        <f>--(Table1[[#This Row],[Patient Waittime]]&lt;=30)</f>
        <v>0</v>
      </c>
      <c r="R2780">
        <f>--Table1[[#This Row],[Patient Admission Flag]]</f>
        <v>0</v>
      </c>
      <c r="S2780">
        <f>--AND(Table1[[#This Row],[WithinTarget]]=1,Table1[[#This Row],[Patient Satisfaction Score]]&gt;=7)</f>
        <v>0</v>
      </c>
      <c r="T2780" t="str">
        <f>IF(LEFT(Table1[[#This Row],[Patient Gender]],1)="F","Female","Male")</f>
        <v>Female</v>
      </c>
    </row>
    <row r="2781" spans="1:20" x14ac:dyDescent="0.3">
      <c r="A2781" t="s">
        <v>2885</v>
      </c>
      <c r="B2781" s="1">
        <v>45508.638194444444</v>
      </c>
      <c r="C2781" t="s">
        <v>13</v>
      </c>
      <c r="D2781">
        <v>53</v>
      </c>
      <c r="E2781" t="s">
        <v>10</v>
      </c>
      <c r="F2781" t="s">
        <v>11</v>
      </c>
      <c r="G2781" t="b">
        <v>0</v>
      </c>
      <c r="I2781">
        <v>53</v>
      </c>
      <c r="J2781" t="b">
        <v>0</v>
      </c>
      <c r="K2781">
        <f>YEAR(Table1[[#This Row],[Patient Admission Date]])</f>
        <v>2024</v>
      </c>
      <c r="L2781" t="str">
        <f>TEXT(Table1[[#This Row],[Patient Admission Date]],"mmm")</f>
        <v>Aug</v>
      </c>
      <c r="M2781" t="str">
        <f>TEXT(Table1[[#This Row],[Patient Admission Date]],"ddd")</f>
        <v>Sun</v>
      </c>
      <c r="N2781" t="str">
        <f>TEXT(INT(HOUR(Table1[[#This Row],[Patient Admission Date]])/3)*3,"00")&amp;"-"&amp;TEXT(INT(HOUR(Table1[[#This Row],[Patient Admission Date]])/3)*3+3,"00")</f>
        <v>15-18</v>
      </c>
      <c r="O2781" t="str" cm="1">
        <f t="array" ref="O2781">_xlfn.IFS(Table1[[#This Row],[Patient Age]]&lt;=14,"0-14",Table1[[#This Row],[Patient Age]]&lt;=29,"15-29",Table1[[#This Row],[Patient Age]]&lt;=44,"30-44",Table1[[#This Row],[Patient Age]]&lt;=59,"45-59",Table1[[#This Row],[Patient Age]]&lt;=74,"60-74",TRUE,"75+")</f>
        <v>45-59</v>
      </c>
      <c r="P2781" t="str" cm="1">
        <f t="array" ref="P2781">_xlfn.IFS(Table1[[#This Row],[Patient Waittime]]&lt;=15,"0-15",Table1[[#This Row],[Patient Waittime]]&lt;=30,"16-30",Table1[[#This Row],[Patient Waittime]]&lt;=45,"31-45",Table1[[#This Row],[Patient Waittime]]&lt;=60,"46-60",TRUE,"60+")</f>
        <v>46-60</v>
      </c>
      <c r="Q2781">
        <f>--(Table1[[#This Row],[Patient Waittime]]&lt;=30)</f>
        <v>0</v>
      </c>
      <c r="R2781">
        <f>--Table1[[#This Row],[Patient Admission Flag]]</f>
        <v>0</v>
      </c>
      <c r="S2781">
        <f>--AND(Table1[[#This Row],[WithinTarget]]=1,Table1[[#This Row],[Patient Satisfaction Score]]&gt;=7)</f>
        <v>0</v>
      </c>
      <c r="T2781" t="str">
        <f>IF(LEFT(Table1[[#This Row],[Patient Gender]],1)="F","Female","Male")</f>
        <v>Female</v>
      </c>
    </row>
    <row r="2782" spans="1:20" x14ac:dyDescent="0.3">
      <c r="A2782" t="s">
        <v>2886</v>
      </c>
      <c r="B2782" s="1">
        <v>45179.322222222225</v>
      </c>
      <c r="C2782" t="s">
        <v>13</v>
      </c>
      <c r="D2782">
        <v>59</v>
      </c>
      <c r="E2782" t="s">
        <v>10</v>
      </c>
      <c r="F2782" t="s">
        <v>11</v>
      </c>
      <c r="G2782" t="b">
        <v>0</v>
      </c>
      <c r="I2782">
        <v>16</v>
      </c>
      <c r="J2782" t="b">
        <v>0</v>
      </c>
      <c r="K2782">
        <f>YEAR(Table1[[#This Row],[Patient Admission Date]])</f>
        <v>2023</v>
      </c>
      <c r="L2782" t="str">
        <f>TEXT(Table1[[#This Row],[Patient Admission Date]],"mmm")</f>
        <v>Sep</v>
      </c>
      <c r="M2782" t="str">
        <f>TEXT(Table1[[#This Row],[Patient Admission Date]],"ddd")</f>
        <v>Sun</v>
      </c>
      <c r="N2782" t="str">
        <f>TEXT(INT(HOUR(Table1[[#This Row],[Patient Admission Date]])/3)*3,"00")&amp;"-"&amp;TEXT(INT(HOUR(Table1[[#This Row],[Patient Admission Date]])/3)*3+3,"00")</f>
        <v>06-09</v>
      </c>
      <c r="O2782" t="str" cm="1">
        <f t="array" ref="O2782">_xlfn.IFS(Table1[[#This Row],[Patient Age]]&lt;=14,"0-14",Table1[[#This Row],[Patient Age]]&lt;=29,"15-29",Table1[[#This Row],[Patient Age]]&lt;=44,"30-44",Table1[[#This Row],[Patient Age]]&lt;=59,"45-59",Table1[[#This Row],[Patient Age]]&lt;=74,"60-74",TRUE,"75+")</f>
        <v>45-59</v>
      </c>
      <c r="P2782" t="str" cm="1">
        <f t="array" ref="P2782">_xlfn.IFS(Table1[[#This Row],[Patient Waittime]]&lt;=15,"0-15",Table1[[#This Row],[Patient Waittime]]&lt;=30,"16-30",Table1[[#This Row],[Patient Waittime]]&lt;=45,"31-45",Table1[[#This Row],[Patient Waittime]]&lt;=60,"46-60",TRUE,"60+")</f>
        <v>16-30</v>
      </c>
      <c r="Q2782">
        <f>--(Table1[[#This Row],[Patient Waittime]]&lt;=30)</f>
        <v>1</v>
      </c>
      <c r="R2782">
        <f>--Table1[[#This Row],[Patient Admission Flag]]</f>
        <v>0</v>
      </c>
      <c r="S2782">
        <f>--AND(Table1[[#This Row],[WithinTarget]]=1,Table1[[#This Row],[Patient Satisfaction Score]]&gt;=7)</f>
        <v>0</v>
      </c>
      <c r="T2782" t="str">
        <f>IF(LEFT(Table1[[#This Row],[Patient Gender]],1)="F","Female","Male")</f>
        <v>Female</v>
      </c>
    </row>
    <row r="2783" spans="1:20" x14ac:dyDescent="0.3">
      <c r="A2783" t="s">
        <v>2887</v>
      </c>
      <c r="B2783" s="1">
        <v>45162.253472222219</v>
      </c>
      <c r="C2783" t="s">
        <v>13</v>
      </c>
      <c r="D2783">
        <v>24</v>
      </c>
      <c r="E2783" t="s">
        <v>10</v>
      </c>
      <c r="F2783" t="s">
        <v>11</v>
      </c>
      <c r="G2783" t="b">
        <v>0</v>
      </c>
      <c r="I2783">
        <v>20</v>
      </c>
      <c r="J2783" t="b">
        <v>0</v>
      </c>
      <c r="K2783">
        <f>YEAR(Table1[[#This Row],[Patient Admission Date]])</f>
        <v>2023</v>
      </c>
      <c r="L2783" t="str">
        <f>TEXT(Table1[[#This Row],[Patient Admission Date]],"mmm")</f>
        <v>Aug</v>
      </c>
      <c r="M2783" t="str">
        <f>TEXT(Table1[[#This Row],[Patient Admission Date]],"ddd")</f>
        <v>Thu</v>
      </c>
      <c r="N2783" t="str">
        <f>TEXT(INT(HOUR(Table1[[#This Row],[Patient Admission Date]])/3)*3,"00")&amp;"-"&amp;TEXT(INT(HOUR(Table1[[#This Row],[Patient Admission Date]])/3)*3+3,"00")</f>
        <v>06-09</v>
      </c>
      <c r="O2783" t="str" cm="1">
        <f t="array" ref="O2783">_xlfn.IFS(Table1[[#This Row],[Patient Age]]&lt;=14,"0-14",Table1[[#This Row],[Patient Age]]&lt;=29,"15-29",Table1[[#This Row],[Patient Age]]&lt;=44,"30-44",Table1[[#This Row],[Patient Age]]&lt;=59,"45-59",Table1[[#This Row],[Patient Age]]&lt;=74,"60-74",TRUE,"75+")</f>
        <v>15-29</v>
      </c>
      <c r="P2783" t="str" cm="1">
        <f t="array" ref="P2783">_xlfn.IFS(Table1[[#This Row],[Patient Waittime]]&lt;=15,"0-15",Table1[[#This Row],[Patient Waittime]]&lt;=30,"16-30",Table1[[#This Row],[Patient Waittime]]&lt;=45,"31-45",Table1[[#This Row],[Patient Waittime]]&lt;=60,"46-60",TRUE,"60+")</f>
        <v>16-30</v>
      </c>
      <c r="Q2783">
        <f>--(Table1[[#This Row],[Patient Waittime]]&lt;=30)</f>
        <v>1</v>
      </c>
      <c r="R2783">
        <f>--Table1[[#This Row],[Patient Admission Flag]]</f>
        <v>0</v>
      </c>
      <c r="S2783">
        <f>--AND(Table1[[#This Row],[WithinTarget]]=1,Table1[[#This Row],[Patient Satisfaction Score]]&gt;=7)</f>
        <v>0</v>
      </c>
      <c r="T2783" t="str">
        <f>IF(LEFT(Table1[[#This Row],[Patient Gender]],1)="F","Female","Male")</f>
        <v>Female</v>
      </c>
    </row>
    <row r="2784" spans="1:20" x14ac:dyDescent="0.3">
      <c r="A2784" t="s">
        <v>2888</v>
      </c>
      <c r="B2784" s="1">
        <v>45552.297222222223</v>
      </c>
      <c r="C2784" t="s">
        <v>13</v>
      </c>
      <c r="D2784">
        <v>63</v>
      </c>
      <c r="E2784" t="s">
        <v>10</v>
      </c>
      <c r="F2784" t="s">
        <v>11</v>
      </c>
      <c r="G2784" t="b">
        <v>0</v>
      </c>
      <c r="I2784">
        <v>22</v>
      </c>
      <c r="J2784" t="b">
        <v>0</v>
      </c>
      <c r="K2784">
        <f>YEAR(Table1[[#This Row],[Patient Admission Date]])</f>
        <v>2024</v>
      </c>
      <c r="L2784" t="str">
        <f>TEXT(Table1[[#This Row],[Patient Admission Date]],"mmm")</f>
        <v>Sep</v>
      </c>
      <c r="M2784" t="str">
        <f>TEXT(Table1[[#This Row],[Patient Admission Date]],"ddd")</f>
        <v>Tue</v>
      </c>
      <c r="N2784" t="str">
        <f>TEXT(INT(HOUR(Table1[[#This Row],[Patient Admission Date]])/3)*3,"00")&amp;"-"&amp;TEXT(INT(HOUR(Table1[[#This Row],[Patient Admission Date]])/3)*3+3,"00")</f>
        <v>06-09</v>
      </c>
      <c r="O2784" t="str" cm="1">
        <f t="array" ref="O2784">_xlfn.IFS(Table1[[#This Row],[Patient Age]]&lt;=14,"0-14",Table1[[#This Row],[Patient Age]]&lt;=29,"15-29",Table1[[#This Row],[Patient Age]]&lt;=44,"30-44",Table1[[#This Row],[Patient Age]]&lt;=59,"45-59",Table1[[#This Row],[Patient Age]]&lt;=74,"60-74",TRUE,"75+")</f>
        <v>60-74</v>
      </c>
      <c r="P2784" t="str" cm="1">
        <f t="array" ref="P2784">_xlfn.IFS(Table1[[#This Row],[Patient Waittime]]&lt;=15,"0-15",Table1[[#This Row],[Patient Waittime]]&lt;=30,"16-30",Table1[[#This Row],[Patient Waittime]]&lt;=45,"31-45",Table1[[#This Row],[Patient Waittime]]&lt;=60,"46-60",TRUE,"60+")</f>
        <v>16-30</v>
      </c>
      <c r="Q2784">
        <f>--(Table1[[#This Row],[Patient Waittime]]&lt;=30)</f>
        <v>1</v>
      </c>
      <c r="R2784">
        <f>--Table1[[#This Row],[Patient Admission Flag]]</f>
        <v>0</v>
      </c>
      <c r="S2784">
        <f>--AND(Table1[[#This Row],[WithinTarget]]=1,Table1[[#This Row],[Patient Satisfaction Score]]&gt;=7)</f>
        <v>0</v>
      </c>
      <c r="T2784" t="str">
        <f>IF(LEFT(Table1[[#This Row],[Patient Gender]],1)="F","Female","Male")</f>
        <v>Female</v>
      </c>
    </row>
    <row r="2785" spans="1:20" x14ac:dyDescent="0.3">
      <c r="A2785" t="s">
        <v>2889</v>
      </c>
      <c r="B2785" s="1">
        <v>45115.413194444445</v>
      </c>
      <c r="C2785" t="s">
        <v>13</v>
      </c>
      <c r="D2785">
        <v>24</v>
      </c>
      <c r="E2785" t="s">
        <v>10</v>
      </c>
      <c r="F2785" t="s">
        <v>11</v>
      </c>
      <c r="G2785" t="b">
        <v>0</v>
      </c>
      <c r="I2785">
        <v>26</v>
      </c>
      <c r="J2785" t="b">
        <v>0</v>
      </c>
      <c r="K2785">
        <f>YEAR(Table1[[#This Row],[Patient Admission Date]])</f>
        <v>2023</v>
      </c>
      <c r="L2785" t="str">
        <f>TEXT(Table1[[#This Row],[Patient Admission Date]],"mmm")</f>
        <v>Jul</v>
      </c>
      <c r="M2785" t="str">
        <f>TEXT(Table1[[#This Row],[Patient Admission Date]],"ddd")</f>
        <v>Sat</v>
      </c>
      <c r="N2785" t="str">
        <f>TEXT(INT(HOUR(Table1[[#This Row],[Patient Admission Date]])/3)*3,"00")&amp;"-"&amp;TEXT(INT(HOUR(Table1[[#This Row],[Patient Admission Date]])/3)*3+3,"00")</f>
        <v>09-12</v>
      </c>
      <c r="O2785" t="str" cm="1">
        <f t="array" ref="O2785">_xlfn.IFS(Table1[[#This Row],[Patient Age]]&lt;=14,"0-14",Table1[[#This Row],[Patient Age]]&lt;=29,"15-29",Table1[[#This Row],[Patient Age]]&lt;=44,"30-44",Table1[[#This Row],[Patient Age]]&lt;=59,"45-59",Table1[[#This Row],[Patient Age]]&lt;=74,"60-74",TRUE,"75+")</f>
        <v>15-29</v>
      </c>
      <c r="P2785" t="str" cm="1">
        <f t="array" ref="P2785">_xlfn.IFS(Table1[[#This Row],[Patient Waittime]]&lt;=15,"0-15",Table1[[#This Row],[Patient Waittime]]&lt;=30,"16-30",Table1[[#This Row],[Patient Waittime]]&lt;=45,"31-45",Table1[[#This Row],[Patient Waittime]]&lt;=60,"46-60",TRUE,"60+")</f>
        <v>16-30</v>
      </c>
      <c r="Q2785">
        <f>--(Table1[[#This Row],[Patient Waittime]]&lt;=30)</f>
        <v>1</v>
      </c>
      <c r="R2785">
        <f>--Table1[[#This Row],[Patient Admission Flag]]</f>
        <v>0</v>
      </c>
      <c r="S2785">
        <f>--AND(Table1[[#This Row],[WithinTarget]]=1,Table1[[#This Row],[Patient Satisfaction Score]]&gt;=7)</f>
        <v>0</v>
      </c>
      <c r="T2785" t="str">
        <f>IF(LEFT(Table1[[#This Row],[Patient Gender]],1)="F","Female","Male")</f>
        <v>Female</v>
      </c>
    </row>
    <row r="2786" spans="1:20" x14ac:dyDescent="0.3">
      <c r="A2786" t="s">
        <v>2890</v>
      </c>
      <c r="B2786" s="1">
        <v>45175.181944444441</v>
      </c>
      <c r="C2786" t="s">
        <v>13</v>
      </c>
      <c r="D2786">
        <v>69</v>
      </c>
      <c r="E2786" t="s">
        <v>10</v>
      </c>
      <c r="F2786" t="s">
        <v>11</v>
      </c>
      <c r="G2786" t="b">
        <v>0</v>
      </c>
      <c r="I2786">
        <v>31</v>
      </c>
      <c r="J2786" t="b">
        <v>0</v>
      </c>
      <c r="K2786">
        <f>YEAR(Table1[[#This Row],[Patient Admission Date]])</f>
        <v>2023</v>
      </c>
      <c r="L2786" t="str">
        <f>TEXT(Table1[[#This Row],[Patient Admission Date]],"mmm")</f>
        <v>Sep</v>
      </c>
      <c r="M2786" t="str">
        <f>TEXT(Table1[[#This Row],[Patient Admission Date]],"ddd")</f>
        <v>Wed</v>
      </c>
      <c r="N2786" t="str">
        <f>TEXT(INT(HOUR(Table1[[#This Row],[Patient Admission Date]])/3)*3,"00")&amp;"-"&amp;TEXT(INT(HOUR(Table1[[#This Row],[Patient Admission Date]])/3)*3+3,"00")</f>
        <v>03-06</v>
      </c>
      <c r="O2786" t="str" cm="1">
        <f t="array" ref="O2786">_xlfn.IFS(Table1[[#This Row],[Patient Age]]&lt;=14,"0-14",Table1[[#This Row],[Patient Age]]&lt;=29,"15-29",Table1[[#This Row],[Patient Age]]&lt;=44,"30-44",Table1[[#This Row],[Patient Age]]&lt;=59,"45-59",Table1[[#This Row],[Patient Age]]&lt;=74,"60-74",TRUE,"75+")</f>
        <v>60-74</v>
      </c>
      <c r="P2786" t="str" cm="1">
        <f t="array" ref="P2786">_xlfn.IFS(Table1[[#This Row],[Patient Waittime]]&lt;=15,"0-15",Table1[[#This Row],[Patient Waittime]]&lt;=30,"16-30",Table1[[#This Row],[Patient Waittime]]&lt;=45,"31-45",Table1[[#This Row],[Patient Waittime]]&lt;=60,"46-60",TRUE,"60+")</f>
        <v>31-45</v>
      </c>
      <c r="Q2786">
        <f>--(Table1[[#This Row],[Patient Waittime]]&lt;=30)</f>
        <v>0</v>
      </c>
      <c r="R2786">
        <f>--Table1[[#This Row],[Patient Admission Flag]]</f>
        <v>0</v>
      </c>
      <c r="S2786">
        <f>--AND(Table1[[#This Row],[WithinTarget]]=1,Table1[[#This Row],[Patient Satisfaction Score]]&gt;=7)</f>
        <v>0</v>
      </c>
      <c r="T2786" t="str">
        <f>IF(LEFT(Table1[[#This Row],[Patient Gender]],1)="F","Female","Male")</f>
        <v>Female</v>
      </c>
    </row>
    <row r="2787" spans="1:20" x14ac:dyDescent="0.3">
      <c r="A2787" t="s">
        <v>2891</v>
      </c>
      <c r="B2787" s="1">
        <v>45268.46875</v>
      </c>
      <c r="C2787" t="s">
        <v>13</v>
      </c>
      <c r="D2787">
        <v>44</v>
      </c>
      <c r="E2787" t="s">
        <v>10</v>
      </c>
      <c r="F2787" t="s">
        <v>11</v>
      </c>
      <c r="G2787" t="b">
        <v>0</v>
      </c>
      <c r="I2787">
        <v>42</v>
      </c>
      <c r="J2787" t="b">
        <v>0</v>
      </c>
      <c r="K2787">
        <f>YEAR(Table1[[#This Row],[Patient Admission Date]])</f>
        <v>2023</v>
      </c>
      <c r="L2787" t="str">
        <f>TEXT(Table1[[#This Row],[Patient Admission Date]],"mmm")</f>
        <v>Dec</v>
      </c>
      <c r="M2787" t="str">
        <f>TEXT(Table1[[#This Row],[Patient Admission Date]],"ddd")</f>
        <v>Fri</v>
      </c>
      <c r="N2787" t="str">
        <f>TEXT(INT(HOUR(Table1[[#This Row],[Patient Admission Date]])/3)*3,"00")&amp;"-"&amp;TEXT(INT(HOUR(Table1[[#This Row],[Patient Admission Date]])/3)*3+3,"00")</f>
        <v>09-12</v>
      </c>
      <c r="O2787" t="str" cm="1">
        <f t="array" ref="O2787">_xlfn.IFS(Table1[[#This Row],[Patient Age]]&lt;=14,"0-14",Table1[[#This Row],[Patient Age]]&lt;=29,"15-29",Table1[[#This Row],[Patient Age]]&lt;=44,"30-44",Table1[[#This Row],[Patient Age]]&lt;=59,"45-59",Table1[[#This Row],[Patient Age]]&lt;=74,"60-74",TRUE,"75+")</f>
        <v>30-44</v>
      </c>
      <c r="P2787" t="str" cm="1">
        <f t="array" ref="P2787">_xlfn.IFS(Table1[[#This Row],[Patient Waittime]]&lt;=15,"0-15",Table1[[#This Row],[Patient Waittime]]&lt;=30,"16-30",Table1[[#This Row],[Patient Waittime]]&lt;=45,"31-45",Table1[[#This Row],[Patient Waittime]]&lt;=60,"46-60",TRUE,"60+")</f>
        <v>31-45</v>
      </c>
      <c r="Q2787">
        <f>--(Table1[[#This Row],[Patient Waittime]]&lt;=30)</f>
        <v>0</v>
      </c>
      <c r="R2787">
        <f>--Table1[[#This Row],[Patient Admission Flag]]</f>
        <v>0</v>
      </c>
      <c r="S2787">
        <f>--AND(Table1[[#This Row],[WithinTarget]]=1,Table1[[#This Row],[Patient Satisfaction Score]]&gt;=7)</f>
        <v>0</v>
      </c>
      <c r="T2787" t="str">
        <f>IF(LEFT(Table1[[#This Row],[Patient Gender]],1)="F","Female","Male")</f>
        <v>Female</v>
      </c>
    </row>
    <row r="2788" spans="1:20" x14ac:dyDescent="0.3">
      <c r="A2788" t="s">
        <v>2892</v>
      </c>
      <c r="B2788" s="1">
        <v>45154.185416666667</v>
      </c>
      <c r="C2788" t="s">
        <v>13</v>
      </c>
      <c r="D2788">
        <v>68</v>
      </c>
      <c r="E2788" t="s">
        <v>10</v>
      </c>
      <c r="F2788" t="s">
        <v>11</v>
      </c>
      <c r="G2788" t="b">
        <v>0</v>
      </c>
      <c r="I2788">
        <v>42</v>
      </c>
      <c r="J2788" t="b">
        <v>0</v>
      </c>
      <c r="K2788">
        <f>YEAR(Table1[[#This Row],[Patient Admission Date]])</f>
        <v>2023</v>
      </c>
      <c r="L2788" t="str">
        <f>TEXT(Table1[[#This Row],[Patient Admission Date]],"mmm")</f>
        <v>Aug</v>
      </c>
      <c r="M2788" t="str">
        <f>TEXT(Table1[[#This Row],[Patient Admission Date]],"ddd")</f>
        <v>Wed</v>
      </c>
      <c r="N2788" t="str">
        <f>TEXT(INT(HOUR(Table1[[#This Row],[Patient Admission Date]])/3)*3,"00")&amp;"-"&amp;TEXT(INT(HOUR(Table1[[#This Row],[Patient Admission Date]])/3)*3+3,"00")</f>
        <v>03-06</v>
      </c>
      <c r="O2788" t="str" cm="1">
        <f t="array" ref="O2788">_xlfn.IFS(Table1[[#This Row],[Patient Age]]&lt;=14,"0-14",Table1[[#This Row],[Patient Age]]&lt;=29,"15-29",Table1[[#This Row],[Patient Age]]&lt;=44,"30-44",Table1[[#This Row],[Patient Age]]&lt;=59,"45-59",Table1[[#This Row],[Patient Age]]&lt;=74,"60-74",TRUE,"75+")</f>
        <v>60-74</v>
      </c>
      <c r="P2788" t="str" cm="1">
        <f t="array" ref="P2788">_xlfn.IFS(Table1[[#This Row],[Patient Waittime]]&lt;=15,"0-15",Table1[[#This Row],[Patient Waittime]]&lt;=30,"16-30",Table1[[#This Row],[Patient Waittime]]&lt;=45,"31-45",Table1[[#This Row],[Patient Waittime]]&lt;=60,"46-60",TRUE,"60+")</f>
        <v>31-45</v>
      </c>
      <c r="Q2788">
        <f>--(Table1[[#This Row],[Patient Waittime]]&lt;=30)</f>
        <v>0</v>
      </c>
      <c r="R2788">
        <f>--Table1[[#This Row],[Patient Admission Flag]]</f>
        <v>0</v>
      </c>
      <c r="S2788">
        <f>--AND(Table1[[#This Row],[WithinTarget]]=1,Table1[[#This Row],[Patient Satisfaction Score]]&gt;=7)</f>
        <v>0</v>
      </c>
      <c r="T2788" t="str">
        <f>IF(LEFT(Table1[[#This Row],[Patient Gender]],1)="F","Female","Male")</f>
        <v>Female</v>
      </c>
    </row>
    <row r="2789" spans="1:20" x14ac:dyDescent="0.3">
      <c r="A2789" t="s">
        <v>2893</v>
      </c>
      <c r="B2789" s="1">
        <v>45354.293749999997</v>
      </c>
      <c r="C2789" t="s">
        <v>13</v>
      </c>
      <c r="D2789">
        <v>36</v>
      </c>
      <c r="E2789" t="s">
        <v>10</v>
      </c>
      <c r="F2789" t="s">
        <v>11</v>
      </c>
      <c r="G2789" t="b">
        <v>0</v>
      </c>
      <c r="I2789">
        <v>49</v>
      </c>
      <c r="J2789" t="b">
        <v>0</v>
      </c>
      <c r="K2789">
        <f>YEAR(Table1[[#This Row],[Patient Admission Date]])</f>
        <v>2024</v>
      </c>
      <c r="L2789" t="str">
        <f>TEXT(Table1[[#This Row],[Patient Admission Date]],"mmm")</f>
        <v>Mar</v>
      </c>
      <c r="M2789" t="str">
        <f>TEXT(Table1[[#This Row],[Patient Admission Date]],"ddd")</f>
        <v>Sun</v>
      </c>
      <c r="N2789" t="str">
        <f>TEXT(INT(HOUR(Table1[[#This Row],[Patient Admission Date]])/3)*3,"00")&amp;"-"&amp;TEXT(INT(HOUR(Table1[[#This Row],[Patient Admission Date]])/3)*3+3,"00")</f>
        <v>06-09</v>
      </c>
      <c r="O2789" t="str" cm="1">
        <f t="array" ref="O2789">_xlfn.IFS(Table1[[#This Row],[Patient Age]]&lt;=14,"0-14",Table1[[#This Row],[Patient Age]]&lt;=29,"15-29",Table1[[#This Row],[Patient Age]]&lt;=44,"30-44",Table1[[#This Row],[Patient Age]]&lt;=59,"45-59",Table1[[#This Row],[Patient Age]]&lt;=74,"60-74",TRUE,"75+")</f>
        <v>30-44</v>
      </c>
      <c r="P2789" t="str" cm="1">
        <f t="array" ref="P2789">_xlfn.IFS(Table1[[#This Row],[Patient Waittime]]&lt;=15,"0-15",Table1[[#This Row],[Patient Waittime]]&lt;=30,"16-30",Table1[[#This Row],[Patient Waittime]]&lt;=45,"31-45",Table1[[#This Row],[Patient Waittime]]&lt;=60,"46-60",TRUE,"60+")</f>
        <v>46-60</v>
      </c>
      <c r="Q2789">
        <f>--(Table1[[#This Row],[Patient Waittime]]&lt;=30)</f>
        <v>0</v>
      </c>
      <c r="R2789">
        <f>--Table1[[#This Row],[Patient Admission Flag]]</f>
        <v>0</v>
      </c>
      <c r="S2789">
        <f>--AND(Table1[[#This Row],[WithinTarget]]=1,Table1[[#This Row],[Patient Satisfaction Score]]&gt;=7)</f>
        <v>0</v>
      </c>
      <c r="T2789" t="str">
        <f>IF(LEFT(Table1[[#This Row],[Patient Gender]],1)="F","Female","Male")</f>
        <v>Female</v>
      </c>
    </row>
    <row r="2790" spans="1:20" x14ac:dyDescent="0.3">
      <c r="A2790" t="s">
        <v>2894</v>
      </c>
      <c r="B2790" s="1">
        <v>45465.197916666664</v>
      </c>
      <c r="C2790" t="s">
        <v>13</v>
      </c>
      <c r="D2790">
        <v>64</v>
      </c>
      <c r="E2790" t="s">
        <v>10</v>
      </c>
      <c r="F2790" t="s">
        <v>11</v>
      </c>
      <c r="G2790" t="b">
        <v>0</v>
      </c>
      <c r="I2790">
        <v>51</v>
      </c>
      <c r="J2790" t="b">
        <v>0</v>
      </c>
      <c r="K2790">
        <f>YEAR(Table1[[#This Row],[Patient Admission Date]])</f>
        <v>2024</v>
      </c>
      <c r="L2790" t="str">
        <f>TEXT(Table1[[#This Row],[Patient Admission Date]],"mmm")</f>
        <v>Jun</v>
      </c>
      <c r="M2790" t="str">
        <f>TEXT(Table1[[#This Row],[Patient Admission Date]],"ddd")</f>
        <v>Sat</v>
      </c>
      <c r="N2790" t="str">
        <f>TEXT(INT(HOUR(Table1[[#This Row],[Patient Admission Date]])/3)*3,"00")&amp;"-"&amp;TEXT(INT(HOUR(Table1[[#This Row],[Patient Admission Date]])/3)*3+3,"00")</f>
        <v>03-06</v>
      </c>
      <c r="O2790" t="str" cm="1">
        <f t="array" ref="O2790">_xlfn.IFS(Table1[[#This Row],[Patient Age]]&lt;=14,"0-14",Table1[[#This Row],[Patient Age]]&lt;=29,"15-29",Table1[[#This Row],[Patient Age]]&lt;=44,"30-44",Table1[[#This Row],[Patient Age]]&lt;=59,"45-59",Table1[[#This Row],[Patient Age]]&lt;=74,"60-74",TRUE,"75+")</f>
        <v>60-74</v>
      </c>
      <c r="P2790" t="str" cm="1">
        <f t="array" ref="P2790">_xlfn.IFS(Table1[[#This Row],[Patient Waittime]]&lt;=15,"0-15",Table1[[#This Row],[Patient Waittime]]&lt;=30,"16-30",Table1[[#This Row],[Patient Waittime]]&lt;=45,"31-45",Table1[[#This Row],[Patient Waittime]]&lt;=60,"46-60",TRUE,"60+")</f>
        <v>46-60</v>
      </c>
      <c r="Q2790">
        <f>--(Table1[[#This Row],[Patient Waittime]]&lt;=30)</f>
        <v>0</v>
      </c>
      <c r="R2790">
        <f>--Table1[[#This Row],[Patient Admission Flag]]</f>
        <v>0</v>
      </c>
      <c r="S2790">
        <f>--AND(Table1[[#This Row],[WithinTarget]]=1,Table1[[#This Row],[Patient Satisfaction Score]]&gt;=7)</f>
        <v>0</v>
      </c>
      <c r="T2790" t="str">
        <f>IF(LEFT(Table1[[#This Row],[Patient Gender]],1)="F","Female","Male")</f>
        <v>Female</v>
      </c>
    </row>
    <row r="2791" spans="1:20" x14ac:dyDescent="0.3">
      <c r="A2791" t="s">
        <v>2895</v>
      </c>
      <c r="B2791" s="1">
        <v>45067.259027777778</v>
      </c>
      <c r="C2791" t="s">
        <v>13</v>
      </c>
      <c r="D2791">
        <v>14</v>
      </c>
      <c r="E2791" t="s">
        <v>10</v>
      </c>
      <c r="F2791" t="s">
        <v>11</v>
      </c>
      <c r="G2791" t="b">
        <v>0</v>
      </c>
      <c r="I2791">
        <v>55</v>
      </c>
      <c r="J2791" t="b">
        <v>0</v>
      </c>
      <c r="K2791">
        <f>YEAR(Table1[[#This Row],[Patient Admission Date]])</f>
        <v>2023</v>
      </c>
      <c r="L2791" t="str">
        <f>TEXT(Table1[[#This Row],[Patient Admission Date]],"mmm")</f>
        <v>May</v>
      </c>
      <c r="M2791" t="str">
        <f>TEXT(Table1[[#This Row],[Patient Admission Date]],"ddd")</f>
        <v>Sun</v>
      </c>
      <c r="N2791" t="str">
        <f>TEXT(INT(HOUR(Table1[[#This Row],[Patient Admission Date]])/3)*3,"00")&amp;"-"&amp;TEXT(INT(HOUR(Table1[[#This Row],[Patient Admission Date]])/3)*3+3,"00")</f>
        <v>06-09</v>
      </c>
      <c r="O2791" t="str" cm="1">
        <f t="array" ref="O2791">_xlfn.IFS(Table1[[#This Row],[Patient Age]]&lt;=14,"0-14",Table1[[#This Row],[Patient Age]]&lt;=29,"15-29",Table1[[#This Row],[Patient Age]]&lt;=44,"30-44",Table1[[#This Row],[Patient Age]]&lt;=59,"45-59",Table1[[#This Row],[Patient Age]]&lt;=74,"60-74",TRUE,"75+")</f>
        <v>0-14</v>
      </c>
      <c r="P2791" t="str" cm="1">
        <f t="array" ref="P2791">_xlfn.IFS(Table1[[#This Row],[Patient Waittime]]&lt;=15,"0-15",Table1[[#This Row],[Patient Waittime]]&lt;=30,"16-30",Table1[[#This Row],[Patient Waittime]]&lt;=45,"31-45",Table1[[#This Row],[Patient Waittime]]&lt;=60,"46-60",TRUE,"60+")</f>
        <v>46-60</v>
      </c>
      <c r="Q2791">
        <f>--(Table1[[#This Row],[Patient Waittime]]&lt;=30)</f>
        <v>0</v>
      </c>
      <c r="R2791">
        <f>--Table1[[#This Row],[Patient Admission Flag]]</f>
        <v>0</v>
      </c>
      <c r="S2791">
        <f>--AND(Table1[[#This Row],[WithinTarget]]=1,Table1[[#This Row],[Patient Satisfaction Score]]&gt;=7)</f>
        <v>0</v>
      </c>
      <c r="T2791" t="str">
        <f>IF(LEFT(Table1[[#This Row],[Patient Gender]],1)="F","Female","Male")</f>
        <v>Female</v>
      </c>
    </row>
    <row r="2792" spans="1:20" x14ac:dyDescent="0.3">
      <c r="A2792" t="s">
        <v>2896</v>
      </c>
      <c r="B2792" s="1">
        <v>45394.984027777777</v>
      </c>
      <c r="C2792" t="s">
        <v>13</v>
      </c>
      <c r="D2792">
        <v>43</v>
      </c>
      <c r="E2792" t="s">
        <v>10</v>
      </c>
      <c r="F2792" t="s">
        <v>11</v>
      </c>
      <c r="G2792" t="b">
        <v>0</v>
      </c>
      <c r="I2792">
        <v>57</v>
      </c>
      <c r="J2792" t="b">
        <v>0</v>
      </c>
      <c r="K2792">
        <f>YEAR(Table1[[#This Row],[Patient Admission Date]])</f>
        <v>2024</v>
      </c>
      <c r="L2792" t="str">
        <f>TEXT(Table1[[#This Row],[Patient Admission Date]],"mmm")</f>
        <v>Apr</v>
      </c>
      <c r="M2792" t="str">
        <f>TEXT(Table1[[#This Row],[Patient Admission Date]],"ddd")</f>
        <v>Fri</v>
      </c>
      <c r="N2792" t="str">
        <f>TEXT(INT(HOUR(Table1[[#This Row],[Patient Admission Date]])/3)*3,"00")&amp;"-"&amp;TEXT(INT(HOUR(Table1[[#This Row],[Patient Admission Date]])/3)*3+3,"00")</f>
        <v>21-24</v>
      </c>
      <c r="O2792" t="str" cm="1">
        <f t="array" ref="O2792">_xlfn.IFS(Table1[[#This Row],[Patient Age]]&lt;=14,"0-14",Table1[[#This Row],[Patient Age]]&lt;=29,"15-29",Table1[[#This Row],[Patient Age]]&lt;=44,"30-44",Table1[[#This Row],[Patient Age]]&lt;=59,"45-59",Table1[[#This Row],[Patient Age]]&lt;=74,"60-74",TRUE,"75+")</f>
        <v>30-44</v>
      </c>
      <c r="P2792" t="str" cm="1">
        <f t="array" ref="P2792">_xlfn.IFS(Table1[[#This Row],[Patient Waittime]]&lt;=15,"0-15",Table1[[#This Row],[Patient Waittime]]&lt;=30,"16-30",Table1[[#This Row],[Patient Waittime]]&lt;=45,"31-45",Table1[[#This Row],[Patient Waittime]]&lt;=60,"46-60",TRUE,"60+")</f>
        <v>46-60</v>
      </c>
      <c r="Q2792">
        <f>--(Table1[[#This Row],[Patient Waittime]]&lt;=30)</f>
        <v>0</v>
      </c>
      <c r="R2792">
        <f>--Table1[[#This Row],[Patient Admission Flag]]</f>
        <v>0</v>
      </c>
      <c r="S2792">
        <f>--AND(Table1[[#This Row],[WithinTarget]]=1,Table1[[#This Row],[Patient Satisfaction Score]]&gt;=7)</f>
        <v>0</v>
      </c>
      <c r="T2792" t="str">
        <f>IF(LEFT(Table1[[#This Row],[Patient Gender]],1)="F","Female","Male")</f>
        <v>Female</v>
      </c>
    </row>
    <row r="2793" spans="1:20" x14ac:dyDescent="0.3">
      <c r="A2793" t="s">
        <v>2897</v>
      </c>
      <c r="B2793" s="1">
        <v>45411.692361111112</v>
      </c>
      <c r="C2793" t="s">
        <v>13</v>
      </c>
      <c r="D2793">
        <v>48</v>
      </c>
      <c r="E2793" t="s">
        <v>10</v>
      </c>
      <c r="F2793" t="s">
        <v>11</v>
      </c>
      <c r="G2793" t="b">
        <v>0</v>
      </c>
      <c r="I2793">
        <v>10</v>
      </c>
      <c r="J2793" t="b">
        <v>0</v>
      </c>
      <c r="K2793">
        <f>YEAR(Table1[[#This Row],[Patient Admission Date]])</f>
        <v>2024</v>
      </c>
      <c r="L2793" t="str">
        <f>TEXT(Table1[[#This Row],[Patient Admission Date]],"mmm")</f>
        <v>Apr</v>
      </c>
      <c r="M2793" t="str">
        <f>TEXT(Table1[[#This Row],[Patient Admission Date]],"ddd")</f>
        <v>Mon</v>
      </c>
      <c r="N2793" t="str">
        <f>TEXT(INT(HOUR(Table1[[#This Row],[Patient Admission Date]])/3)*3,"00")&amp;"-"&amp;TEXT(INT(HOUR(Table1[[#This Row],[Patient Admission Date]])/3)*3+3,"00")</f>
        <v>15-18</v>
      </c>
      <c r="O2793" t="str" cm="1">
        <f t="array" ref="O2793">_xlfn.IFS(Table1[[#This Row],[Patient Age]]&lt;=14,"0-14",Table1[[#This Row],[Patient Age]]&lt;=29,"15-29",Table1[[#This Row],[Patient Age]]&lt;=44,"30-44",Table1[[#This Row],[Patient Age]]&lt;=59,"45-59",Table1[[#This Row],[Patient Age]]&lt;=74,"60-74",TRUE,"75+")</f>
        <v>45-59</v>
      </c>
      <c r="P2793" t="str" cm="1">
        <f t="array" ref="P2793">_xlfn.IFS(Table1[[#This Row],[Patient Waittime]]&lt;=15,"0-15",Table1[[#This Row],[Patient Waittime]]&lt;=30,"16-30",Table1[[#This Row],[Patient Waittime]]&lt;=45,"31-45",Table1[[#This Row],[Patient Waittime]]&lt;=60,"46-60",TRUE,"60+")</f>
        <v>0-15</v>
      </c>
      <c r="Q2793">
        <f>--(Table1[[#This Row],[Patient Waittime]]&lt;=30)</f>
        <v>1</v>
      </c>
      <c r="R2793">
        <f>--Table1[[#This Row],[Patient Admission Flag]]</f>
        <v>0</v>
      </c>
      <c r="S2793">
        <f>--AND(Table1[[#This Row],[WithinTarget]]=1,Table1[[#This Row],[Patient Satisfaction Score]]&gt;=7)</f>
        <v>0</v>
      </c>
      <c r="T2793" t="str">
        <f>IF(LEFT(Table1[[#This Row],[Patient Gender]],1)="F","Female","Male")</f>
        <v>Female</v>
      </c>
    </row>
    <row r="2794" spans="1:20" x14ac:dyDescent="0.3">
      <c r="A2794" t="s">
        <v>2898</v>
      </c>
      <c r="B2794" s="1">
        <v>45046.929861111108</v>
      </c>
      <c r="C2794" t="s">
        <v>13</v>
      </c>
      <c r="D2794">
        <v>62</v>
      </c>
      <c r="E2794" t="s">
        <v>10</v>
      </c>
      <c r="F2794" t="s">
        <v>11</v>
      </c>
      <c r="G2794" t="b">
        <v>0</v>
      </c>
      <c r="I2794">
        <v>11</v>
      </c>
      <c r="J2794" t="b">
        <v>0</v>
      </c>
      <c r="K2794">
        <f>YEAR(Table1[[#This Row],[Patient Admission Date]])</f>
        <v>2023</v>
      </c>
      <c r="L2794" t="str">
        <f>TEXT(Table1[[#This Row],[Patient Admission Date]],"mmm")</f>
        <v>Apr</v>
      </c>
      <c r="M2794" t="str">
        <f>TEXT(Table1[[#This Row],[Patient Admission Date]],"ddd")</f>
        <v>Sun</v>
      </c>
      <c r="N2794" t="str">
        <f>TEXT(INT(HOUR(Table1[[#This Row],[Patient Admission Date]])/3)*3,"00")&amp;"-"&amp;TEXT(INT(HOUR(Table1[[#This Row],[Patient Admission Date]])/3)*3+3,"00")</f>
        <v>21-24</v>
      </c>
      <c r="O2794" t="str" cm="1">
        <f t="array" ref="O2794">_xlfn.IFS(Table1[[#This Row],[Patient Age]]&lt;=14,"0-14",Table1[[#This Row],[Patient Age]]&lt;=29,"15-29",Table1[[#This Row],[Patient Age]]&lt;=44,"30-44",Table1[[#This Row],[Patient Age]]&lt;=59,"45-59",Table1[[#This Row],[Patient Age]]&lt;=74,"60-74",TRUE,"75+")</f>
        <v>60-74</v>
      </c>
      <c r="P2794" t="str" cm="1">
        <f t="array" ref="P2794">_xlfn.IFS(Table1[[#This Row],[Patient Waittime]]&lt;=15,"0-15",Table1[[#This Row],[Patient Waittime]]&lt;=30,"16-30",Table1[[#This Row],[Patient Waittime]]&lt;=45,"31-45",Table1[[#This Row],[Patient Waittime]]&lt;=60,"46-60",TRUE,"60+")</f>
        <v>0-15</v>
      </c>
      <c r="Q2794">
        <f>--(Table1[[#This Row],[Patient Waittime]]&lt;=30)</f>
        <v>1</v>
      </c>
      <c r="R2794">
        <f>--Table1[[#This Row],[Patient Admission Flag]]</f>
        <v>0</v>
      </c>
      <c r="S2794">
        <f>--AND(Table1[[#This Row],[WithinTarget]]=1,Table1[[#This Row],[Patient Satisfaction Score]]&gt;=7)</f>
        <v>0</v>
      </c>
      <c r="T2794" t="str">
        <f>IF(LEFT(Table1[[#This Row],[Patient Gender]],1)="F","Female","Male")</f>
        <v>Female</v>
      </c>
    </row>
    <row r="2795" spans="1:20" x14ac:dyDescent="0.3">
      <c r="A2795" t="s">
        <v>2899</v>
      </c>
      <c r="B2795" s="1">
        <v>45509.059027777781</v>
      </c>
      <c r="C2795" t="s">
        <v>13</v>
      </c>
      <c r="D2795">
        <v>41</v>
      </c>
      <c r="E2795" t="s">
        <v>10</v>
      </c>
      <c r="F2795" t="s">
        <v>11</v>
      </c>
      <c r="G2795" t="b">
        <v>0</v>
      </c>
      <c r="I2795">
        <v>25</v>
      </c>
      <c r="J2795" t="b">
        <v>0</v>
      </c>
      <c r="K2795">
        <f>YEAR(Table1[[#This Row],[Patient Admission Date]])</f>
        <v>2024</v>
      </c>
      <c r="L2795" t="str">
        <f>TEXT(Table1[[#This Row],[Patient Admission Date]],"mmm")</f>
        <v>Aug</v>
      </c>
      <c r="M2795" t="str">
        <f>TEXT(Table1[[#This Row],[Patient Admission Date]],"ddd")</f>
        <v>Mon</v>
      </c>
      <c r="N2795" t="str">
        <f>TEXT(INT(HOUR(Table1[[#This Row],[Patient Admission Date]])/3)*3,"00")&amp;"-"&amp;TEXT(INT(HOUR(Table1[[#This Row],[Patient Admission Date]])/3)*3+3,"00")</f>
        <v>00-03</v>
      </c>
      <c r="O2795" t="str" cm="1">
        <f t="array" ref="O2795">_xlfn.IFS(Table1[[#This Row],[Patient Age]]&lt;=14,"0-14",Table1[[#This Row],[Patient Age]]&lt;=29,"15-29",Table1[[#This Row],[Patient Age]]&lt;=44,"30-44",Table1[[#This Row],[Patient Age]]&lt;=59,"45-59",Table1[[#This Row],[Patient Age]]&lt;=74,"60-74",TRUE,"75+")</f>
        <v>30-44</v>
      </c>
      <c r="P2795" t="str" cm="1">
        <f t="array" ref="P2795">_xlfn.IFS(Table1[[#This Row],[Patient Waittime]]&lt;=15,"0-15",Table1[[#This Row],[Patient Waittime]]&lt;=30,"16-30",Table1[[#This Row],[Patient Waittime]]&lt;=45,"31-45",Table1[[#This Row],[Patient Waittime]]&lt;=60,"46-60",TRUE,"60+")</f>
        <v>16-30</v>
      </c>
      <c r="Q2795">
        <f>--(Table1[[#This Row],[Patient Waittime]]&lt;=30)</f>
        <v>1</v>
      </c>
      <c r="R2795">
        <f>--Table1[[#This Row],[Patient Admission Flag]]</f>
        <v>0</v>
      </c>
      <c r="S2795">
        <f>--AND(Table1[[#This Row],[WithinTarget]]=1,Table1[[#This Row],[Patient Satisfaction Score]]&gt;=7)</f>
        <v>0</v>
      </c>
      <c r="T2795" t="str">
        <f>IF(LEFT(Table1[[#This Row],[Patient Gender]],1)="F","Female","Male")</f>
        <v>Female</v>
      </c>
    </row>
    <row r="2796" spans="1:20" x14ac:dyDescent="0.3">
      <c r="A2796" t="s">
        <v>2900</v>
      </c>
      <c r="B2796" s="1">
        <v>45274.731944444444</v>
      </c>
      <c r="C2796" t="s">
        <v>13</v>
      </c>
      <c r="D2796">
        <v>18</v>
      </c>
      <c r="E2796" t="s">
        <v>10</v>
      </c>
      <c r="F2796" t="s">
        <v>11</v>
      </c>
      <c r="G2796" t="b">
        <v>0</v>
      </c>
      <c r="I2796">
        <v>27</v>
      </c>
      <c r="J2796" t="b">
        <v>0</v>
      </c>
      <c r="K2796">
        <f>YEAR(Table1[[#This Row],[Patient Admission Date]])</f>
        <v>2023</v>
      </c>
      <c r="L2796" t="str">
        <f>TEXT(Table1[[#This Row],[Patient Admission Date]],"mmm")</f>
        <v>Dec</v>
      </c>
      <c r="M2796" t="str">
        <f>TEXT(Table1[[#This Row],[Patient Admission Date]],"ddd")</f>
        <v>Thu</v>
      </c>
      <c r="N2796" t="str">
        <f>TEXT(INT(HOUR(Table1[[#This Row],[Patient Admission Date]])/3)*3,"00")&amp;"-"&amp;TEXT(INT(HOUR(Table1[[#This Row],[Patient Admission Date]])/3)*3+3,"00")</f>
        <v>15-18</v>
      </c>
      <c r="O2796" t="str" cm="1">
        <f t="array" ref="O2796">_xlfn.IFS(Table1[[#This Row],[Patient Age]]&lt;=14,"0-14",Table1[[#This Row],[Patient Age]]&lt;=29,"15-29",Table1[[#This Row],[Patient Age]]&lt;=44,"30-44",Table1[[#This Row],[Patient Age]]&lt;=59,"45-59",Table1[[#This Row],[Patient Age]]&lt;=74,"60-74",TRUE,"75+")</f>
        <v>15-29</v>
      </c>
      <c r="P2796" t="str" cm="1">
        <f t="array" ref="P2796">_xlfn.IFS(Table1[[#This Row],[Patient Waittime]]&lt;=15,"0-15",Table1[[#This Row],[Patient Waittime]]&lt;=30,"16-30",Table1[[#This Row],[Patient Waittime]]&lt;=45,"31-45",Table1[[#This Row],[Patient Waittime]]&lt;=60,"46-60",TRUE,"60+")</f>
        <v>16-30</v>
      </c>
      <c r="Q2796">
        <f>--(Table1[[#This Row],[Patient Waittime]]&lt;=30)</f>
        <v>1</v>
      </c>
      <c r="R2796">
        <f>--Table1[[#This Row],[Patient Admission Flag]]</f>
        <v>0</v>
      </c>
      <c r="S2796">
        <f>--AND(Table1[[#This Row],[WithinTarget]]=1,Table1[[#This Row],[Patient Satisfaction Score]]&gt;=7)</f>
        <v>0</v>
      </c>
      <c r="T2796" t="str">
        <f>IF(LEFT(Table1[[#This Row],[Patient Gender]],1)="F","Female","Male")</f>
        <v>Female</v>
      </c>
    </row>
    <row r="2797" spans="1:20" x14ac:dyDescent="0.3">
      <c r="A2797" t="s">
        <v>2901</v>
      </c>
      <c r="B2797" s="1">
        <v>45285.193055555559</v>
      </c>
      <c r="C2797" t="s">
        <v>13</v>
      </c>
      <c r="D2797">
        <v>61</v>
      </c>
      <c r="E2797" t="s">
        <v>10</v>
      </c>
      <c r="F2797" t="s">
        <v>11</v>
      </c>
      <c r="G2797" t="b">
        <v>0</v>
      </c>
      <c r="I2797">
        <v>31</v>
      </c>
      <c r="J2797" t="b">
        <v>0</v>
      </c>
      <c r="K2797">
        <f>YEAR(Table1[[#This Row],[Patient Admission Date]])</f>
        <v>2023</v>
      </c>
      <c r="L2797" t="str">
        <f>TEXT(Table1[[#This Row],[Patient Admission Date]],"mmm")</f>
        <v>Dec</v>
      </c>
      <c r="M2797" t="str">
        <f>TEXT(Table1[[#This Row],[Patient Admission Date]],"ddd")</f>
        <v>Mon</v>
      </c>
      <c r="N2797" t="str">
        <f>TEXT(INT(HOUR(Table1[[#This Row],[Patient Admission Date]])/3)*3,"00")&amp;"-"&amp;TEXT(INT(HOUR(Table1[[#This Row],[Patient Admission Date]])/3)*3+3,"00")</f>
        <v>03-06</v>
      </c>
      <c r="O2797" t="str" cm="1">
        <f t="array" ref="O2797">_xlfn.IFS(Table1[[#This Row],[Patient Age]]&lt;=14,"0-14",Table1[[#This Row],[Patient Age]]&lt;=29,"15-29",Table1[[#This Row],[Patient Age]]&lt;=44,"30-44",Table1[[#This Row],[Patient Age]]&lt;=59,"45-59",Table1[[#This Row],[Patient Age]]&lt;=74,"60-74",TRUE,"75+")</f>
        <v>60-74</v>
      </c>
      <c r="P2797" t="str" cm="1">
        <f t="array" ref="P2797">_xlfn.IFS(Table1[[#This Row],[Patient Waittime]]&lt;=15,"0-15",Table1[[#This Row],[Patient Waittime]]&lt;=30,"16-30",Table1[[#This Row],[Patient Waittime]]&lt;=45,"31-45",Table1[[#This Row],[Patient Waittime]]&lt;=60,"46-60",TRUE,"60+")</f>
        <v>31-45</v>
      </c>
      <c r="Q2797">
        <f>--(Table1[[#This Row],[Patient Waittime]]&lt;=30)</f>
        <v>0</v>
      </c>
      <c r="R2797">
        <f>--Table1[[#This Row],[Patient Admission Flag]]</f>
        <v>0</v>
      </c>
      <c r="S2797">
        <f>--AND(Table1[[#This Row],[WithinTarget]]=1,Table1[[#This Row],[Patient Satisfaction Score]]&gt;=7)</f>
        <v>0</v>
      </c>
      <c r="T2797" t="str">
        <f>IF(LEFT(Table1[[#This Row],[Patient Gender]],1)="F","Female","Male")</f>
        <v>Female</v>
      </c>
    </row>
    <row r="2798" spans="1:20" x14ac:dyDescent="0.3">
      <c r="A2798" t="s">
        <v>2902</v>
      </c>
      <c r="B2798" s="1">
        <v>45157.690972222219</v>
      </c>
      <c r="C2798" t="s">
        <v>13</v>
      </c>
      <c r="D2798">
        <v>53</v>
      </c>
      <c r="E2798" t="s">
        <v>10</v>
      </c>
      <c r="F2798" t="s">
        <v>11</v>
      </c>
      <c r="G2798" t="b">
        <v>0</v>
      </c>
      <c r="I2798">
        <v>39</v>
      </c>
      <c r="J2798" t="b">
        <v>0</v>
      </c>
      <c r="K2798">
        <f>YEAR(Table1[[#This Row],[Patient Admission Date]])</f>
        <v>2023</v>
      </c>
      <c r="L2798" t="str">
        <f>TEXT(Table1[[#This Row],[Patient Admission Date]],"mmm")</f>
        <v>Aug</v>
      </c>
      <c r="M2798" t="str">
        <f>TEXT(Table1[[#This Row],[Patient Admission Date]],"ddd")</f>
        <v>Sat</v>
      </c>
      <c r="N2798" t="str">
        <f>TEXT(INT(HOUR(Table1[[#This Row],[Patient Admission Date]])/3)*3,"00")&amp;"-"&amp;TEXT(INT(HOUR(Table1[[#This Row],[Patient Admission Date]])/3)*3+3,"00")</f>
        <v>15-18</v>
      </c>
      <c r="O2798" t="str" cm="1">
        <f t="array" ref="O2798">_xlfn.IFS(Table1[[#This Row],[Patient Age]]&lt;=14,"0-14",Table1[[#This Row],[Patient Age]]&lt;=29,"15-29",Table1[[#This Row],[Patient Age]]&lt;=44,"30-44",Table1[[#This Row],[Patient Age]]&lt;=59,"45-59",Table1[[#This Row],[Patient Age]]&lt;=74,"60-74",TRUE,"75+")</f>
        <v>45-59</v>
      </c>
      <c r="P2798" t="str" cm="1">
        <f t="array" ref="P2798">_xlfn.IFS(Table1[[#This Row],[Patient Waittime]]&lt;=15,"0-15",Table1[[#This Row],[Patient Waittime]]&lt;=30,"16-30",Table1[[#This Row],[Patient Waittime]]&lt;=45,"31-45",Table1[[#This Row],[Patient Waittime]]&lt;=60,"46-60",TRUE,"60+")</f>
        <v>31-45</v>
      </c>
      <c r="Q2798">
        <f>--(Table1[[#This Row],[Patient Waittime]]&lt;=30)</f>
        <v>0</v>
      </c>
      <c r="R2798">
        <f>--Table1[[#This Row],[Patient Admission Flag]]</f>
        <v>0</v>
      </c>
      <c r="S2798">
        <f>--AND(Table1[[#This Row],[WithinTarget]]=1,Table1[[#This Row],[Patient Satisfaction Score]]&gt;=7)</f>
        <v>0</v>
      </c>
      <c r="T2798" t="str">
        <f>IF(LEFT(Table1[[#This Row],[Patient Gender]],1)="F","Female","Male")</f>
        <v>Female</v>
      </c>
    </row>
    <row r="2799" spans="1:20" x14ac:dyDescent="0.3">
      <c r="A2799" t="s">
        <v>2903</v>
      </c>
      <c r="B2799" s="1">
        <v>45089.779861111114</v>
      </c>
      <c r="C2799" t="s">
        <v>13</v>
      </c>
      <c r="D2799">
        <v>7</v>
      </c>
      <c r="E2799" t="s">
        <v>10</v>
      </c>
      <c r="F2799" t="s">
        <v>11</v>
      </c>
      <c r="G2799" t="b">
        <v>0</v>
      </c>
      <c r="I2799">
        <v>52</v>
      </c>
      <c r="J2799" t="b">
        <v>0</v>
      </c>
      <c r="K2799">
        <f>YEAR(Table1[[#This Row],[Patient Admission Date]])</f>
        <v>2023</v>
      </c>
      <c r="L2799" t="str">
        <f>TEXT(Table1[[#This Row],[Patient Admission Date]],"mmm")</f>
        <v>Jun</v>
      </c>
      <c r="M2799" t="str">
        <f>TEXT(Table1[[#This Row],[Patient Admission Date]],"ddd")</f>
        <v>Mon</v>
      </c>
      <c r="N2799" t="str">
        <f>TEXT(INT(HOUR(Table1[[#This Row],[Patient Admission Date]])/3)*3,"00")&amp;"-"&amp;TEXT(INT(HOUR(Table1[[#This Row],[Patient Admission Date]])/3)*3+3,"00")</f>
        <v>18-21</v>
      </c>
      <c r="O2799" t="str" cm="1">
        <f t="array" ref="O2799">_xlfn.IFS(Table1[[#This Row],[Patient Age]]&lt;=14,"0-14",Table1[[#This Row],[Patient Age]]&lt;=29,"15-29",Table1[[#This Row],[Patient Age]]&lt;=44,"30-44",Table1[[#This Row],[Patient Age]]&lt;=59,"45-59",Table1[[#This Row],[Patient Age]]&lt;=74,"60-74",TRUE,"75+")</f>
        <v>0-14</v>
      </c>
      <c r="P2799" t="str" cm="1">
        <f t="array" ref="P2799">_xlfn.IFS(Table1[[#This Row],[Patient Waittime]]&lt;=15,"0-15",Table1[[#This Row],[Patient Waittime]]&lt;=30,"16-30",Table1[[#This Row],[Patient Waittime]]&lt;=45,"31-45",Table1[[#This Row],[Patient Waittime]]&lt;=60,"46-60",TRUE,"60+")</f>
        <v>46-60</v>
      </c>
      <c r="Q2799">
        <f>--(Table1[[#This Row],[Patient Waittime]]&lt;=30)</f>
        <v>0</v>
      </c>
      <c r="R2799">
        <f>--Table1[[#This Row],[Patient Admission Flag]]</f>
        <v>0</v>
      </c>
      <c r="S2799">
        <f>--AND(Table1[[#This Row],[WithinTarget]]=1,Table1[[#This Row],[Patient Satisfaction Score]]&gt;=7)</f>
        <v>0</v>
      </c>
      <c r="T2799" t="str">
        <f>IF(LEFT(Table1[[#This Row],[Patient Gender]],1)="F","Female","Male")</f>
        <v>Female</v>
      </c>
    </row>
    <row r="2800" spans="1:20" x14ac:dyDescent="0.3">
      <c r="A2800" t="s">
        <v>2904</v>
      </c>
      <c r="B2800" s="1">
        <v>45498.381249999999</v>
      </c>
      <c r="C2800" t="s">
        <v>13</v>
      </c>
      <c r="D2800">
        <v>18</v>
      </c>
      <c r="E2800" t="s">
        <v>10</v>
      </c>
      <c r="F2800" t="s">
        <v>11</v>
      </c>
      <c r="G2800" t="b">
        <v>0</v>
      </c>
      <c r="I2800">
        <v>56</v>
      </c>
      <c r="J2800" t="b">
        <v>0</v>
      </c>
      <c r="K2800">
        <f>YEAR(Table1[[#This Row],[Patient Admission Date]])</f>
        <v>2024</v>
      </c>
      <c r="L2800" t="str">
        <f>TEXT(Table1[[#This Row],[Patient Admission Date]],"mmm")</f>
        <v>Jul</v>
      </c>
      <c r="M2800" t="str">
        <f>TEXT(Table1[[#This Row],[Patient Admission Date]],"ddd")</f>
        <v>Thu</v>
      </c>
      <c r="N2800" t="str">
        <f>TEXT(INT(HOUR(Table1[[#This Row],[Patient Admission Date]])/3)*3,"00")&amp;"-"&amp;TEXT(INT(HOUR(Table1[[#This Row],[Patient Admission Date]])/3)*3+3,"00")</f>
        <v>09-12</v>
      </c>
      <c r="O2800" t="str" cm="1">
        <f t="array" ref="O2800">_xlfn.IFS(Table1[[#This Row],[Patient Age]]&lt;=14,"0-14",Table1[[#This Row],[Patient Age]]&lt;=29,"15-29",Table1[[#This Row],[Patient Age]]&lt;=44,"30-44",Table1[[#This Row],[Patient Age]]&lt;=59,"45-59",Table1[[#This Row],[Patient Age]]&lt;=74,"60-74",TRUE,"75+")</f>
        <v>15-29</v>
      </c>
      <c r="P2800" t="str" cm="1">
        <f t="array" ref="P2800">_xlfn.IFS(Table1[[#This Row],[Patient Waittime]]&lt;=15,"0-15",Table1[[#This Row],[Patient Waittime]]&lt;=30,"16-30",Table1[[#This Row],[Patient Waittime]]&lt;=45,"31-45",Table1[[#This Row],[Patient Waittime]]&lt;=60,"46-60",TRUE,"60+")</f>
        <v>46-60</v>
      </c>
      <c r="Q2800">
        <f>--(Table1[[#This Row],[Patient Waittime]]&lt;=30)</f>
        <v>0</v>
      </c>
      <c r="R2800">
        <f>--Table1[[#This Row],[Patient Admission Flag]]</f>
        <v>0</v>
      </c>
      <c r="S2800">
        <f>--AND(Table1[[#This Row],[WithinTarget]]=1,Table1[[#This Row],[Patient Satisfaction Score]]&gt;=7)</f>
        <v>0</v>
      </c>
      <c r="T2800" t="str">
        <f>IF(LEFT(Table1[[#This Row],[Patient Gender]],1)="F","Female","Male")</f>
        <v>Female</v>
      </c>
    </row>
    <row r="2801" spans="1:20" x14ac:dyDescent="0.3">
      <c r="A2801" t="s">
        <v>2905</v>
      </c>
      <c r="B2801" s="1">
        <v>45440.522222222222</v>
      </c>
      <c r="C2801" t="s">
        <v>13</v>
      </c>
      <c r="D2801">
        <v>42</v>
      </c>
      <c r="E2801" t="s">
        <v>10</v>
      </c>
      <c r="F2801" t="s">
        <v>11</v>
      </c>
      <c r="G2801" t="b">
        <v>0</v>
      </c>
      <c r="H2801">
        <v>0</v>
      </c>
      <c r="I2801">
        <v>27</v>
      </c>
      <c r="J2801" t="b">
        <v>0</v>
      </c>
      <c r="K2801">
        <f>YEAR(Table1[[#This Row],[Patient Admission Date]])</f>
        <v>2024</v>
      </c>
      <c r="L2801" t="str">
        <f>TEXT(Table1[[#This Row],[Patient Admission Date]],"mmm")</f>
        <v>May</v>
      </c>
      <c r="M2801" t="str">
        <f>TEXT(Table1[[#This Row],[Patient Admission Date]],"ddd")</f>
        <v>Tue</v>
      </c>
      <c r="N2801" t="str">
        <f>TEXT(INT(HOUR(Table1[[#This Row],[Patient Admission Date]])/3)*3,"00")&amp;"-"&amp;TEXT(INT(HOUR(Table1[[#This Row],[Patient Admission Date]])/3)*3+3,"00")</f>
        <v>12-15</v>
      </c>
      <c r="O2801" t="str" cm="1">
        <f t="array" ref="O2801">_xlfn.IFS(Table1[[#This Row],[Patient Age]]&lt;=14,"0-14",Table1[[#This Row],[Patient Age]]&lt;=29,"15-29",Table1[[#This Row],[Patient Age]]&lt;=44,"30-44",Table1[[#This Row],[Patient Age]]&lt;=59,"45-59",Table1[[#This Row],[Patient Age]]&lt;=74,"60-74",TRUE,"75+")</f>
        <v>30-44</v>
      </c>
      <c r="P2801" t="str" cm="1">
        <f t="array" ref="P2801">_xlfn.IFS(Table1[[#This Row],[Patient Waittime]]&lt;=15,"0-15",Table1[[#This Row],[Patient Waittime]]&lt;=30,"16-30",Table1[[#This Row],[Patient Waittime]]&lt;=45,"31-45",Table1[[#This Row],[Patient Waittime]]&lt;=60,"46-60",TRUE,"60+")</f>
        <v>16-30</v>
      </c>
      <c r="Q2801">
        <f>--(Table1[[#This Row],[Patient Waittime]]&lt;=30)</f>
        <v>1</v>
      </c>
      <c r="R2801">
        <f>--Table1[[#This Row],[Patient Admission Flag]]</f>
        <v>0</v>
      </c>
      <c r="S2801">
        <f>--AND(Table1[[#This Row],[WithinTarget]]=1,Table1[[#This Row],[Patient Satisfaction Score]]&gt;=7)</f>
        <v>0</v>
      </c>
      <c r="T2801" t="str">
        <f>IF(LEFT(Table1[[#This Row],[Patient Gender]],1)="F","Female","Male")</f>
        <v>Female</v>
      </c>
    </row>
    <row r="2802" spans="1:20" x14ac:dyDescent="0.3">
      <c r="A2802" t="s">
        <v>2906</v>
      </c>
      <c r="B2802" s="1">
        <v>45123.863194444442</v>
      </c>
      <c r="C2802" t="s">
        <v>13</v>
      </c>
      <c r="D2802">
        <v>69</v>
      </c>
      <c r="E2802" t="s">
        <v>10</v>
      </c>
      <c r="F2802" t="s">
        <v>11</v>
      </c>
      <c r="G2802" t="b">
        <v>0</v>
      </c>
      <c r="H2802">
        <v>0</v>
      </c>
      <c r="I2802">
        <v>29</v>
      </c>
      <c r="J2802" t="b">
        <v>0</v>
      </c>
      <c r="K2802">
        <f>YEAR(Table1[[#This Row],[Patient Admission Date]])</f>
        <v>2023</v>
      </c>
      <c r="L2802" t="str">
        <f>TEXT(Table1[[#This Row],[Patient Admission Date]],"mmm")</f>
        <v>Jul</v>
      </c>
      <c r="M2802" t="str">
        <f>TEXT(Table1[[#This Row],[Patient Admission Date]],"ddd")</f>
        <v>Sun</v>
      </c>
      <c r="N2802" t="str">
        <f>TEXT(INT(HOUR(Table1[[#This Row],[Patient Admission Date]])/3)*3,"00")&amp;"-"&amp;TEXT(INT(HOUR(Table1[[#This Row],[Patient Admission Date]])/3)*3+3,"00")</f>
        <v>18-21</v>
      </c>
      <c r="O2802" t="str" cm="1">
        <f t="array" ref="O2802">_xlfn.IFS(Table1[[#This Row],[Patient Age]]&lt;=14,"0-14",Table1[[#This Row],[Patient Age]]&lt;=29,"15-29",Table1[[#This Row],[Patient Age]]&lt;=44,"30-44",Table1[[#This Row],[Patient Age]]&lt;=59,"45-59",Table1[[#This Row],[Patient Age]]&lt;=74,"60-74",TRUE,"75+")</f>
        <v>60-74</v>
      </c>
      <c r="P2802" t="str" cm="1">
        <f t="array" ref="P2802">_xlfn.IFS(Table1[[#This Row],[Patient Waittime]]&lt;=15,"0-15",Table1[[#This Row],[Patient Waittime]]&lt;=30,"16-30",Table1[[#This Row],[Patient Waittime]]&lt;=45,"31-45",Table1[[#This Row],[Patient Waittime]]&lt;=60,"46-60",TRUE,"60+")</f>
        <v>16-30</v>
      </c>
      <c r="Q2802">
        <f>--(Table1[[#This Row],[Patient Waittime]]&lt;=30)</f>
        <v>1</v>
      </c>
      <c r="R2802">
        <f>--Table1[[#This Row],[Patient Admission Flag]]</f>
        <v>0</v>
      </c>
      <c r="S2802">
        <f>--AND(Table1[[#This Row],[WithinTarget]]=1,Table1[[#This Row],[Patient Satisfaction Score]]&gt;=7)</f>
        <v>0</v>
      </c>
      <c r="T2802" t="str">
        <f>IF(LEFT(Table1[[#This Row],[Patient Gender]],1)="F","Female","Male")</f>
        <v>Female</v>
      </c>
    </row>
    <row r="2803" spans="1:20" x14ac:dyDescent="0.3">
      <c r="A2803" t="s">
        <v>2907</v>
      </c>
      <c r="B2803" s="1">
        <v>45474.662499999999</v>
      </c>
      <c r="C2803" t="s">
        <v>13</v>
      </c>
      <c r="D2803">
        <v>53</v>
      </c>
      <c r="E2803" t="s">
        <v>10</v>
      </c>
      <c r="F2803" t="s">
        <v>11</v>
      </c>
      <c r="G2803" t="b">
        <v>0</v>
      </c>
      <c r="H2803">
        <v>0</v>
      </c>
      <c r="I2803">
        <v>44</v>
      </c>
      <c r="J2803" t="b">
        <v>0</v>
      </c>
      <c r="K2803">
        <f>YEAR(Table1[[#This Row],[Patient Admission Date]])</f>
        <v>2024</v>
      </c>
      <c r="L2803" t="str">
        <f>TEXT(Table1[[#This Row],[Patient Admission Date]],"mmm")</f>
        <v>Jul</v>
      </c>
      <c r="M2803" t="str">
        <f>TEXT(Table1[[#This Row],[Patient Admission Date]],"ddd")</f>
        <v>Mon</v>
      </c>
      <c r="N2803" t="str">
        <f>TEXT(INT(HOUR(Table1[[#This Row],[Patient Admission Date]])/3)*3,"00")&amp;"-"&amp;TEXT(INT(HOUR(Table1[[#This Row],[Patient Admission Date]])/3)*3+3,"00")</f>
        <v>15-18</v>
      </c>
      <c r="O2803" t="str" cm="1">
        <f t="array" ref="O2803">_xlfn.IFS(Table1[[#This Row],[Patient Age]]&lt;=14,"0-14",Table1[[#This Row],[Patient Age]]&lt;=29,"15-29",Table1[[#This Row],[Patient Age]]&lt;=44,"30-44",Table1[[#This Row],[Patient Age]]&lt;=59,"45-59",Table1[[#This Row],[Patient Age]]&lt;=74,"60-74",TRUE,"75+")</f>
        <v>45-59</v>
      </c>
      <c r="P2803" t="str" cm="1">
        <f t="array" ref="P2803">_xlfn.IFS(Table1[[#This Row],[Patient Waittime]]&lt;=15,"0-15",Table1[[#This Row],[Patient Waittime]]&lt;=30,"16-30",Table1[[#This Row],[Patient Waittime]]&lt;=45,"31-45",Table1[[#This Row],[Patient Waittime]]&lt;=60,"46-60",TRUE,"60+")</f>
        <v>31-45</v>
      </c>
      <c r="Q2803">
        <f>--(Table1[[#This Row],[Patient Waittime]]&lt;=30)</f>
        <v>0</v>
      </c>
      <c r="R2803">
        <f>--Table1[[#This Row],[Patient Admission Flag]]</f>
        <v>0</v>
      </c>
      <c r="S2803">
        <f>--AND(Table1[[#This Row],[WithinTarget]]=1,Table1[[#This Row],[Patient Satisfaction Score]]&gt;=7)</f>
        <v>0</v>
      </c>
      <c r="T2803" t="str">
        <f>IF(LEFT(Table1[[#This Row],[Patient Gender]],1)="F","Female","Male")</f>
        <v>Female</v>
      </c>
    </row>
    <row r="2804" spans="1:20" x14ac:dyDescent="0.3">
      <c r="A2804" t="s">
        <v>2908</v>
      </c>
      <c r="B2804" s="1">
        <v>45289.984722222223</v>
      </c>
      <c r="C2804" t="s">
        <v>13</v>
      </c>
      <c r="D2804">
        <v>53</v>
      </c>
      <c r="E2804" t="s">
        <v>10</v>
      </c>
      <c r="F2804" t="s">
        <v>11</v>
      </c>
      <c r="G2804" t="b">
        <v>0</v>
      </c>
      <c r="H2804">
        <v>0</v>
      </c>
      <c r="I2804">
        <v>14</v>
      </c>
      <c r="J2804" t="b">
        <v>0</v>
      </c>
      <c r="K2804">
        <f>YEAR(Table1[[#This Row],[Patient Admission Date]])</f>
        <v>2023</v>
      </c>
      <c r="L2804" t="str">
        <f>TEXT(Table1[[#This Row],[Patient Admission Date]],"mmm")</f>
        <v>Dec</v>
      </c>
      <c r="M2804" t="str">
        <f>TEXT(Table1[[#This Row],[Patient Admission Date]],"ddd")</f>
        <v>Fri</v>
      </c>
      <c r="N2804" t="str">
        <f>TEXT(INT(HOUR(Table1[[#This Row],[Patient Admission Date]])/3)*3,"00")&amp;"-"&amp;TEXT(INT(HOUR(Table1[[#This Row],[Patient Admission Date]])/3)*3+3,"00")</f>
        <v>21-24</v>
      </c>
      <c r="O2804" t="str" cm="1">
        <f t="array" ref="O2804">_xlfn.IFS(Table1[[#This Row],[Patient Age]]&lt;=14,"0-14",Table1[[#This Row],[Patient Age]]&lt;=29,"15-29",Table1[[#This Row],[Patient Age]]&lt;=44,"30-44",Table1[[#This Row],[Patient Age]]&lt;=59,"45-59",Table1[[#This Row],[Patient Age]]&lt;=74,"60-74",TRUE,"75+")</f>
        <v>45-59</v>
      </c>
      <c r="P2804" t="str" cm="1">
        <f t="array" ref="P2804">_xlfn.IFS(Table1[[#This Row],[Patient Waittime]]&lt;=15,"0-15",Table1[[#This Row],[Patient Waittime]]&lt;=30,"16-30",Table1[[#This Row],[Patient Waittime]]&lt;=45,"31-45",Table1[[#This Row],[Patient Waittime]]&lt;=60,"46-60",TRUE,"60+")</f>
        <v>0-15</v>
      </c>
      <c r="Q2804">
        <f>--(Table1[[#This Row],[Patient Waittime]]&lt;=30)</f>
        <v>1</v>
      </c>
      <c r="R2804">
        <f>--Table1[[#This Row],[Patient Admission Flag]]</f>
        <v>0</v>
      </c>
      <c r="S2804">
        <f>--AND(Table1[[#This Row],[WithinTarget]]=1,Table1[[#This Row],[Patient Satisfaction Score]]&gt;=7)</f>
        <v>0</v>
      </c>
      <c r="T2804" t="str">
        <f>IF(LEFT(Table1[[#This Row],[Patient Gender]],1)="F","Female","Male")</f>
        <v>Female</v>
      </c>
    </row>
    <row r="2805" spans="1:20" x14ac:dyDescent="0.3">
      <c r="A2805" t="s">
        <v>2909</v>
      </c>
      <c r="B2805" s="1">
        <v>45512.068749999999</v>
      </c>
      <c r="C2805" t="s">
        <v>13</v>
      </c>
      <c r="D2805">
        <v>74</v>
      </c>
      <c r="E2805" t="s">
        <v>10</v>
      </c>
      <c r="F2805" t="s">
        <v>11</v>
      </c>
      <c r="G2805" t="b">
        <v>0</v>
      </c>
      <c r="H2805">
        <v>0</v>
      </c>
      <c r="I2805">
        <v>27</v>
      </c>
      <c r="J2805" t="b">
        <v>0</v>
      </c>
      <c r="K2805">
        <f>YEAR(Table1[[#This Row],[Patient Admission Date]])</f>
        <v>2024</v>
      </c>
      <c r="L2805" t="str">
        <f>TEXT(Table1[[#This Row],[Patient Admission Date]],"mmm")</f>
        <v>Aug</v>
      </c>
      <c r="M2805" t="str">
        <f>TEXT(Table1[[#This Row],[Patient Admission Date]],"ddd")</f>
        <v>Thu</v>
      </c>
      <c r="N2805" t="str">
        <f>TEXT(INT(HOUR(Table1[[#This Row],[Patient Admission Date]])/3)*3,"00")&amp;"-"&amp;TEXT(INT(HOUR(Table1[[#This Row],[Patient Admission Date]])/3)*3+3,"00")</f>
        <v>00-03</v>
      </c>
      <c r="O2805" t="str" cm="1">
        <f t="array" ref="O2805">_xlfn.IFS(Table1[[#This Row],[Patient Age]]&lt;=14,"0-14",Table1[[#This Row],[Patient Age]]&lt;=29,"15-29",Table1[[#This Row],[Patient Age]]&lt;=44,"30-44",Table1[[#This Row],[Patient Age]]&lt;=59,"45-59",Table1[[#This Row],[Patient Age]]&lt;=74,"60-74",TRUE,"75+")</f>
        <v>60-74</v>
      </c>
      <c r="P2805" t="str" cm="1">
        <f t="array" ref="P2805">_xlfn.IFS(Table1[[#This Row],[Patient Waittime]]&lt;=15,"0-15",Table1[[#This Row],[Patient Waittime]]&lt;=30,"16-30",Table1[[#This Row],[Patient Waittime]]&lt;=45,"31-45",Table1[[#This Row],[Patient Waittime]]&lt;=60,"46-60",TRUE,"60+")</f>
        <v>16-30</v>
      </c>
      <c r="Q2805">
        <f>--(Table1[[#This Row],[Patient Waittime]]&lt;=30)</f>
        <v>1</v>
      </c>
      <c r="R2805">
        <f>--Table1[[#This Row],[Patient Admission Flag]]</f>
        <v>0</v>
      </c>
      <c r="S2805">
        <f>--AND(Table1[[#This Row],[WithinTarget]]=1,Table1[[#This Row],[Patient Satisfaction Score]]&gt;=7)</f>
        <v>0</v>
      </c>
      <c r="T2805" t="str">
        <f>IF(LEFT(Table1[[#This Row],[Patient Gender]],1)="F","Female","Male")</f>
        <v>Female</v>
      </c>
    </row>
    <row r="2806" spans="1:20" x14ac:dyDescent="0.3">
      <c r="A2806" t="s">
        <v>2910</v>
      </c>
      <c r="B2806" s="1">
        <v>45424.538888888892</v>
      </c>
      <c r="C2806" t="s">
        <v>13</v>
      </c>
      <c r="D2806">
        <v>27</v>
      </c>
      <c r="E2806" t="s">
        <v>10</v>
      </c>
      <c r="F2806" t="s">
        <v>11</v>
      </c>
      <c r="G2806" t="b">
        <v>0</v>
      </c>
      <c r="H2806">
        <v>0</v>
      </c>
      <c r="I2806">
        <v>16</v>
      </c>
      <c r="J2806" t="b">
        <v>0</v>
      </c>
      <c r="K2806">
        <f>YEAR(Table1[[#This Row],[Patient Admission Date]])</f>
        <v>2024</v>
      </c>
      <c r="L2806" t="str">
        <f>TEXT(Table1[[#This Row],[Patient Admission Date]],"mmm")</f>
        <v>May</v>
      </c>
      <c r="M2806" t="str">
        <f>TEXT(Table1[[#This Row],[Patient Admission Date]],"ddd")</f>
        <v>Sun</v>
      </c>
      <c r="N2806" t="str">
        <f>TEXT(INT(HOUR(Table1[[#This Row],[Patient Admission Date]])/3)*3,"00")&amp;"-"&amp;TEXT(INT(HOUR(Table1[[#This Row],[Patient Admission Date]])/3)*3+3,"00")</f>
        <v>12-15</v>
      </c>
      <c r="O2806" t="str" cm="1">
        <f t="array" ref="O2806">_xlfn.IFS(Table1[[#This Row],[Patient Age]]&lt;=14,"0-14",Table1[[#This Row],[Patient Age]]&lt;=29,"15-29",Table1[[#This Row],[Patient Age]]&lt;=44,"30-44",Table1[[#This Row],[Patient Age]]&lt;=59,"45-59",Table1[[#This Row],[Patient Age]]&lt;=74,"60-74",TRUE,"75+")</f>
        <v>15-29</v>
      </c>
      <c r="P2806" t="str" cm="1">
        <f t="array" ref="P2806">_xlfn.IFS(Table1[[#This Row],[Patient Waittime]]&lt;=15,"0-15",Table1[[#This Row],[Patient Waittime]]&lt;=30,"16-30",Table1[[#This Row],[Patient Waittime]]&lt;=45,"31-45",Table1[[#This Row],[Patient Waittime]]&lt;=60,"46-60",TRUE,"60+")</f>
        <v>16-30</v>
      </c>
      <c r="Q2806">
        <f>--(Table1[[#This Row],[Patient Waittime]]&lt;=30)</f>
        <v>1</v>
      </c>
      <c r="R2806">
        <f>--Table1[[#This Row],[Patient Admission Flag]]</f>
        <v>0</v>
      </c>
      <c r="S2806">
        <f>--AND(Table1[[#This Row],[WithinTarget]]=1,Table1[[#This Row],[Patient Satisfaction Score]]&gt;=7)</f>
        <v>0</v>
      </c>
      <c r="T2806" t="str">
        <f>IF(LEFT(Table1[[#This Row],[Patient Gender]],1)="F","Female","Male")</f>
        <v>Female</v>
      </c>
    </row>
    <row r="2807" spans="1:20" x14ac:dyDescent="0.3">
      <c r="A2807" t="s">
        <v>2911</v>
      </c>
      <c r="B2807" s="1">
        <v>45258.17291666667</v>
      </c>
      <c r="C2807" t="s">
        <v>13</v>
      </c>
      <c r="D2807">
        <v>69</v>
      </c>
      <c r="E2807" t="s">
        <v>10</v>
      </c>
      <c r="F2807" t="s">
        <v>11</v>
      </c>
      <c r="G2807" t="b">
        <v>0</v>
      </c>
      <c r="H2807">
        <v>0</v>
      </c>
      <c r="I2807">
        <v>33</v>
      </c>
      <c r="J2807" t="b">
        <v>0</v>
      </c>
      <c r="K2807">
        <f>YEAR(Table1[[#This Row],[Patient Admission Date]])</f>
        <v>2023</v>
      </c>
      <c r="L2807" t="str">
        <f>TEXT(Table1[[#This Row],[Patient Admission Date]],"mmm")</f>
        <v>Nov</v>
      </c>
      <c r="M2807" t="str">
        <f>TEXT(Table1[[#This Row],[Patient Admission Date]],"ddd")</f>
        <v>Tue</v>
      </c>
      <c r="N2807" t="str">
        <f>TEXT(INT(HOUR(Table1[[#This Row],[Patient Admission Date]])/3)*3,"00")&amp;"-"&amp;TEXT(INT(HOUR(Table1[[#This Row],[Patient Admission Date]])/3)*3+3,"00")</f>
        <v>03-06</v>
      </c>
      <c r="O2807" t="str" cm="1">
        <f t="array" ref="O2807">_xlfn.IFS(Table1[[#This Row],[Patient Age]]&lt;=14,"0-14",Table1[[#This Row],[Patient Age]]&lt;=29,"15-29",Table1[[#This Row],[Patient Age]]&lt;=44,"30-44",Table1[[#This Row],[Patient Age]]&lt;=59,"45-59",Table1[[#This Row],[Patient Age]]&lt;=74,"60-74",TRUE,"75+")</f>
        <v>60-74</v>
      </c>
      <c r="P2807" t="str" cm="1">
        <f t="array" ref="P2807">_xlfn.IFS(Table1[[#This Row],[Patient Waittime]]&lt;=15,"0-15",Table1[[#This Row],[Patient Waittime]]&lt;=30,"16-30",Table1[[#This Row],[Patient Waittime]]&lt;=45,"31-45",Table1[[#This Row],[Patient Waittime]]&lt;=60,"46-60",TRUE,"60+")</f>
        <v>31-45</v>
      </c>
      <c r="Q2807">
        <f>--(Table1[[#This Row],[Patient Waittime]]&lt;=30)</f>
        <v>0</v>
      </c>
      <c r="R2807">
        <f>--Table1[[#This Row],[Patient Admission Flag]]</f>
        <v>0</v>
      </c>
      <c r="S2807">
        <f>--AND(Table1[[#This Row],[WithinTarget]]=1,Table1[[#This Row],[Patient Satisfaction Score]]&gt;=7)</f>
        <v>0</v>
      </c>
      <c r="T2807" t="str">
        <f>IF(LEFT(Table1[[#This Row],[Patient Gender]],1)="F","Female","Male")</f>
        <v>Female</v>
      </c>
    </row>
    <row r="2808" spans="1:20" x14ac:dyDescent="0.3">
      <c r="A2808" t="s">
        <v>2912</v>
      </c>
      <c r="B2808" s="1">
        <v>45443.165277777778</v>
      </c>
      <c r="C2808" t="s">
        <v>13</v>
      </c>
      <c r="D2808">
        <v>60</v>
      </c>
      <c r="E2808" t="s">
        <v>10</v>
      </c>
      <c r="F2808" t="s">
        <v>11</v>
      </c>
      <c r="G2808" t="b">
        <v>0</v>
      </c>
      <c r="H2808">
        <v>1</v>
      </c>
      <c r="I2808">
        <v>52</v>
      </c>
      <c r="J2808" t="b">
        <v>0</v>
      </c>
      <c r="K2808">
        <f>YEAR(Table1[[#This Row],[Patient Admission Date]])</f>
        <v>2024</v>
      </c>
      <c r="L2808" t="str">
        <f>TEXT(Table1[[#This Row],[Patient Admission Date]],"mmm")</f>
        <v>May</v>
      </c>
      <c r="M2808" t="str">
        <f>TEXT(Table1[[#This Row],[Patient Admission Date]],"ddd")</f>
        <v>Fri</v>
      </c>
      <c r="N2808" t="str">
        <f>TEXT(INT(HOUR(Table1[[#This Row],[Patient Admission Date]])/3)*3,"00")&amp;"-"&amp;TEXT(INT(HOUR(Table1[[#This Row],[Patient Admission Date]])/3)*3+3,"00")</f>
        <v>03-06</v>
      </c>
      <c r="O2808" t="str" cm="1">
        <f t="array" ref="O2808">_xlfn.IFS(Table1[[#This Row],[Patient Age]]&lt;=14,"0-14",Table1[[#This Row],[Patient Age]]&lt;=29,"15-29",Table1[[#This Row],[Patient Age]]&lt;=44,"30-44",Table1[[#This Row],[Patient Age]]&lt;=59,"45-59",Table1[[#This Row],[Patient Age]]&lt;=74,"60-74",TRUE,"75+")</f>
        <v>60-74</v>
      </c>
      <c r="P2808" t="str" cm="1">
        <f t="array" ref="P2808">_xlfn.IFS(Table1[[#This Row],[Patient Waittime]]&lt;=15,"0-15",Table1[[#This Row],[Patient Waittime]]&lt;=30,"16-30",Table1[[#This Row],[Patient Waittime]]&lt;=45,"31-45",Table1[[#This Row],[Patient Waittime]]&lt;=60,"46-60",TRUE,"60+")</f>
        <v>46-60</v>
      </c>
      <c r="Q2808">
        <f>--(Table1[[#This Row],[Patient Waittime]]&lt;=30)</f>
        <v>0</v>
      </c>
      <c r="R2808">
        <f>--Table1[[#This Row],[Patient Admission Flag]]</f>
        <v>0</v>
      </c>
      <c r="S2808">
        <f>--AND(Table1[[#This Row],[WithinTarget]]=1,Table1[[#This Row],[Patient Satisfaction Score]]&gt;=7)</f>
        <v>0</v>
      </c>
      <c r="T2808" t="str">
        <f>IF(LEFT(Table1[[#This Row],[Patient Gender]],1)="F","Female","Male")</f>
        <v>Female</v>
      </c>
    </row>
    <row r="2809" spans="1:20" x14ac:dyDescent="0.3">
      <c r="A2809" t="s">
        <v>2913</v>
      </c>
      <c r="B2809" s="1">
        <v>45419.20416666667</v>
      </c>
      <c r="C2809" t="s">
        <v>13</v>
      </c>
      <c r="D2809">
        <v>22</v>
      </c>
      <c r="E2809" t="s">
        <v>10</v>
      </c>
      <c r="F2809" t="s">
        <v>11</v>
      </c>
      <c r="G2809" t="b">
        <v>0</v>
      </c>
      <c r="H2809">
        <v>1</v>
      </c>
      <c r="I2809">
        <v>60</v>
      </c>
      <c r="J2809" t="b">
        <v>0</v>
      </c>
      <c r="K2809">
        <f>YEAR(Table1[[#This Row],[Patient Admission Date]])</f>
        <v>2024</v>
      </c>
      <c r="L2809" t="str">
        <f>TEXT(Table1[[#This Row],[Patient Admission Date]],"mmm")</f>
        <v>May</v>
      </c>
      <c r="M2809" t="str">
        <f>TEXT(Table1[[#This Row],[Patient Admission Date]],"ddd")</f>
        <v>Tue</v>
      </c>
      <c r="N2809" t="str">
        <f>TEXT(INT(HOUR(Table1[[#This Row],[Patient Admission Date]])/3)*3,"00")&amp;"-"&amp;TEXT(INT(HOUR(Table1[[#This Row],[Patient Admission Date]])/3)*3+3,"00")</f>
        <v>03-06</v>
      </c>
      <c r="O2809" t="str" cm="1">
        <f t="array" ref="O2809">_xlfn.IFS(Table1[[#This Row],[Patient Age]]&lt;=14,"0-14",Table1[[#This Row],[Patient Age]]&lt;=29,"15-29",Table1[[#This Row],[Patient Age]]&lt;=44,"30-44",Table1[[#This Row],[Patient Age]]&lt;=59,"45-59",Table1[[#This Row],[Patient Age]]&lt;=74,"60-74",TRUE,"75+")</f>
        <v>15-29</v>
      </c>
      <c r="P2809" t="str" cm="1">
        <f t="array" ref="P2809">_xlfn.IFS(Table1[[#This Row],[Patient Waittime]]&lt;=15,"0-15",Table1[[#This Row],[Patient Waittime]]&lt;=30,"16-30",Table1[[#This Row],[Patient Waittime]]&lt;=45,"31-45",Table1[[#This Row],[Patient Waittime]]&lt;=60,"46-60",TRUE,"60+")</f>
        <v>46-60</v>
      </c>
      <c r="Q2809">
        <f>--(Table1[[#This Row],[Patient Waittime]]&lt;=30)</f>
        <v>0</v>
      </c>
      <c r="R2809">
        <f>--Table1[[#This Row],[Patient Admission Flag]]</f>
        <v>0</v>
      </c>
      <c r="S2809">
        <f>--AND(Table1[[#This Row],[WithinTarget]]=1,Table1[[#This Row],[Patient Satisfaction Score]]&gt;=7)</f>
        <v>0</v>
      </c>
      <c r="T2809" t="str">
        <f>IF(LEFT(Table1[[#This Row],[Patient Gender]],1)="F","Female","Male")</f>
        <v>Female</v>
      </c>
    </row>
    <row r="2810" spans="1:20" x14ac:dyDescent="0.3">
      <c r="A2810" t="s">
        <v>2914</v>
      </c>
      <c r="B2810" s="1">
        <v>45048.363194444442</v>
      </c>
      <c r="C2810" t="s">
        <v>13</v>
      </c>
      <c r="D2810">
        <v>60</v>
      </c>
      <c r="E2810" t="s">
        <v>10</v>
      </c>
      <c r="F2810" t="s">
        <v>11</v>
      </c>
      <c r="G2810" t="b">
        <v>0</v>
      </c>
      <c r="H2810">
        <v>1</v>
      </c>
      <c r="I2810">
        <v>18</v>
      </c>
      <c r="J2810" t="b">
        <v>0</v>
      </c>
      <c r="K2810">
        <f>YEAR(Table1[[#This Row],[Patient Admission Date]])</f>
        <v>2023</v>
      </c>
      <c r="L2810" t="str">
        <f>TEXT(Table1[[#This Row],[Patient Admission Date]],"mmm")</f>
        <v>May</v>
      </c>
      <c r="M2810" t="str">
        <f>TEXT(Table1[[#This Row],[Patient Admission Date]],"ddd")</f>
        <v>Tue</v>
      </c>
      <c r="N2810" t="str">
        <f>TEXT(INT(HOUR(Table1[[#This Row],[Patient Admission Date]])/3)*3,"00")&amp;"-"&amp;TEXT(INT(HOUR(Table1[[#This Row],[Patient Admission Date]])/3)*3+3,"00")</f>
        <v>06-09</v>
      </c>
      <c r="O2810" t="str" cm="1">
        <f t="array" ref="O2810">_xlfn.IFS(Table1[[#This Row],[Patient Age]]&lt;=14,"0-14",Table1[[#This Row],[Patient Age]]&lt;=29,"15-29",Table1[[#This Row],[Patient Age]]&lt;=44,"30-44",Table1[[#This Row],[Patient Age]]&lt;=59,"45-59",Table1[[#This Row],[Patient Age]]&lt;=74,"60-74",TRUE,"75+")</f>
        <v>60-74</v>
      </c>
      <c r="P2810" t="str" cm="1">
        <f t="array" ref="P2810">_xlfn.IFS(Table1[[#This Row],[Patient Waittime]]&lt;=15,"0-15",Table1[[#This Row],[Patient Waittime]]&lt;=30,"16-30",Table1[[#This Row],[Patient Waittime]]&lt;=45,"31-45",Table1[[#This Row],[Patient Waittime]]&lt;=60,"46-60",TRUE,"60+")</f>
        <v>16-30</v>
      </c>
      <c r="Q2810">
        <f>--(Table1[[#This Row],[Patient Waittime]]&lt;=30)</f>
        <v>1</v>
      </c>
      <c r="R2810">
        <f>--Table1[[#This Row],[Patient Admission Flag]]</f>
        <v>0</v>
      </c>
      <c r="S2810">
        <f>--AND(Table1[[#This Row],[WithinTarget]]=1,Table1[[#This Row],[Patient Satisfaction Score]]&gt;=7)</f>
        <v>0</v>
      </c>
      <c r="T2810" t="str">
        <f>IF(LEFT(Table1[[#This Row],[Patient Gender]],1)="F","Female","Male")</f>
        <v>Female</v>
      </c>
    </row>
    <row r="2811" spans="1:20" x14ac:dyDescent="0.3">
      <c r="A2811" t="s">
        <v>2915</v>
      </c>
      <c r="B2811" s="1">
        <v>45022.038888888892</v>
      </c>
      <c r="C2811" t="s">
        <v>13</v>
      </c>
      <c r="D2811">
        <v>26</v>
      </c>
      <c r="E2811" t="s">
        <v>10</v>
      </c>
      <c r="F2811" t="s">
        <v>11</v>
      </c>
      <c r="G2811" t="b">
        <v>0</v>
      </c>
      <c r="H2811">
        <v>1</v>
      </c>
      <c r="I2811">
        <v>24</v>
      </c>
      <c r="J2811" t="b">
        <v>0</v>
      </c>
      <c r="K2811">
        <f>YEAR(Table1[[#This Row],[Patient Admission Date]])</f>
        <v>2023</v>
      </c>
      <c r="L2811" t="str">
        <f>TEXT(Table1[[#This Row],[Patient Admission Date]],"mmm")</f>
        <v>Apr</v>
      </c>
      <c r="M2811" t="str">
        <f>TEXT(Table1[[#This Row],[Patient Admission Date]],"ddd")</f>
        <v>Thu</v>
      </c>
      <c r="N2811" t="str">
        <f>TEXT(INT(HOUR(Table1[[#This Row],[Patient Admission Date]])/3)*3,"00")&amp;"-"&amp;TEXT(INT(HOUR(Table1[[#This Row],[Patient Admission Date]])/3)*3+3,"00")</f>
        <v>00-03</v>
      </c>
      <c r="O2811" t="str" cm="1">
        <f t="array" ref="O2811">_xlfn.IFS(Table1[[#This Row],[Patient Age]]&lt;=14,"0-14",Table1[[#This Row],[Patient Age]]&lt;=29,"15-29",Table1[[#This Row],[Patient Age]]&lt;=44,"30-44",Table1[[#This Row],[Patient Age]]&lt;=59,"45-59",Table1[[#This Row],[Patient Age]]&lt;=74,"60-74",TRUE,"75+")</f>
        <v>15-29</v>
      </c>
      <c r="P2811" t="str" cm="1">
        <f t="array" ref="P2811">_xlfn.IFS(Table1[[#This Row],[Patient Waittime]]&lt;=15,"0-15",Table1[[#This Row],[Patient Waittime]]&lt;=30,"16-30",Table1[[#This Row],[Patient Waittime]]&lt;=45,"31-45",Table1[[#This Row],[Patient Waittime]]&lt;=60,"46-60",TRUE,"60+")</f>
        <v>16-30</v>
      </c>
      <c r="Q2811">
        <f>--(Table1[[#This Row],[Patient Waittime]]&lt;=30)</f>
        <v>1</v>
      </c>
      <c r="R2811">
        <f>--Table1[[#This Row],[Patient Admission Flag]]</f>
        <v>0</v>
      </c>
      <c r="S2811">
        <f>--AND(Table1[[#This Row],[WithinTarget]]=1,Table1[[#This Row],[Patient Satisfaction Score]]&gt;=7)</f>
        <v>0</v>
      </c>
      <c r="T2811" t="str">
        <f>IF(LEFT(Table1[[#This Row],[Patient Gender]],1)="F","Female","Male")</f>
        <v>Female</v>
      </c>
    </row>
    <row r="2812" spans="1:20" x14ac:dyDescent="0.3">
      <c r="A2812" t="s">
        <v>2916</v>
      </c>
      <c r="B2812" s="1">
        <v>45461.916666666664</v>
      </c>
      <c r="C2812" t="s">
        <v>13</v>
      </c>
      <c r="D2812">
        <v>72</v>
      </c>
      <c r="E2812" t="s">
        <v>10</v>
      </c>
      <c r="F2812" t="s">
        <v>11</v>
      </c>
      <c r="G2812" t="b">
        <v>0</v>
      </c>
      <c r="H2812">
        <v>1</v>
      </c>
      <c r="I2812">
        <v>15</v>
      </c>
      <c r="J2812" t="b">
        <v>0</v>
      </c>
      <c r="K2812">
        <f>YEAR(Table1[[#This Row],[Patient Admission Date]])</f>
        <v>2024</v>
      </c>
      <c r="L2812" t="str">
        <f>TEXT(Table1[[#This Row],[Patient Admission Date]],"mmm")</f>
        <v>Jun</v>
      </c>
      <c r="M2812" t="str">
        <f>TEXT(Table1[[#This Row],[Patient Admission Date]],"ddd")</f>
        <v>Tue</v>
      </c>
      <c r="N2812" t="str">
        <f>TEXT(INT(HOUR(Table1[[#This Row],[Patient Admission Date]])/3)*3,"00")&amp;"-"&amp;TEXT(INT(HOUR(Table1[[#This Row],[Patient Admission Date]])/3)*3+3,"00")</f>
        <v>21-24</v>
      </c>
      <c r="O2812" t="str" cm="1">
        <f t="array" ref="O2812">_xlfn.IFS(Table1[[#This Row],[Patient Age]]&lt;=14,"0-14",Table1[[#This Row],[Patient Age]]&lt;=29,"15-29",Table1[[#This Row],[Patient Age]]&lt;=44,"30-44",Table1[[#This Row],[Patient Age]]&lt;=59,"45-59",Table1[[#This Row],[Patient Age]]&lt;=74,"60-74",TRUE,"75+")</f>
        <v>60-74</v>
      </c>
      <c r="P2812" t="str" cm="1">
        <f t="array" ref="P2812">_xlfn.IFS(Table1[[#This Row],[Patient Waittime]]&lt;=15,"0-15",Table1[[#This Row],[Patient Waittime]]&lt;=30,"16-30",Table1[[#This Row],[Patient Waittime]]&lt;=45,"31-45",Table1[[#This Row],[Patient Waittime]]&lt;=60,"46-60",TRUE,"60+")</f>
        <v>0-15</v>
      </c>
      <c r="Q2812">
        <f>--(Table1[[#This Row],[Patient Waittime]]&lt;=30)</f>
        <v>1</v>
      </c>
      <c r="R2812">
        <f>--Table1[[#This Row],[Patient Admission Flag]]</f>
        <v>0</v>
      </c>
      <c r="S2812">
        <f>--AND(Table1[[#This Row],[WithinTarget]]=1,Table1[[#This Row],[Patient Satisfaction Score]]&gt;=7)</f>
        <v>0</v>
      </c>
      <c r="T2812" t="str">
        <f>IF(LEFT(Table1[[#This Row],[Patient Gender]],1)="F","Female","Male")</f>
        <v>Female</v>
      </c>
    </row>
    <row r="2813" spans="1:20" x14ac:dyDescent="0.3">
      <c r="A2813" t="s">
        <v>2917</v>
      </c>
      <c r="B2813" s="1">
        <v>45095.082638888889</v>
      </c>
      <c r="C2813" t="s">
        <v>13</v>
      </c>
      <c r="D2813">
        <v>45</v>
      </c>
      <c r="E2813" t="s">
        <v>10</v>
      </c>
      <c r="F2813" t="s">
        <v>11</v>
      </c>
      <c r="G2813" t="b">
        <v>0</v>
      </c>
      <c r="H2813">
        <v>1</v>
      </c>
      <c r="I2813">
        <v>43</v>
      </c>
      <c r="J2813" t="b">
        <v>0</v>
      </c>
      <c r="K2813">
        <f>YEAR(Table1[[#This Row],[Patient Admission Date]])</f>
        <v>2023</v>
      </c>
      <c r="L2813" t="str">
        <f>TEXT(Table1[[#This Row],[Patient Admission Date]],"mmm")</f>
        <v>Jun</v>
      </c>
      <c r="M2813" t="str">
        <f>TEXT(Table1[[#This Row],[Patient Admission Date]],"ddd")</f>
        <v>Sun</v>
      </c>
      <c r="N2813" t="str">
        <f>TEXT(INT(HOUR(Table1[[#This Row],[Patient Admission Date]])/3)*3,"00")&amp;"-"&amp;TEXT(INT(HOUR(Table1[[#This Row],[Patient Admission Date]])/3)*3+3,"00")</f>
        <v>00-03</v>
      </c>
      <c r="O2813" t="str" cm="1">
        <f t="array" ref="O2813">_xlfn.IFS(Table1[[#This Row],[Patient Age]]&lt;=14,"0-14",Table1[[#This Row],[Patient Age]]&lt;=29,"15-29",Table1[[#This Row],[Patient Age]]&lt;=44,"30-44",Table1[[#This Row],[Patient Age]]&lt;=59,"45-59",Table1[[#This Row],[Patient Age]]&lt;=74,"60-74",TRUE,"75+")</f>
        <v>45-59</v>
      </c>
      <c r="P2813" t="str" cm="1">
        <f t="array" ref="P2813">_xlfn.IFS(Table1[[#This Row],[Patient Waittime]]&lt;=15,"0-15",Table1[[#This Row],[Patient Waittime]]&lt;=30,"16-30",Table1[[#This Row],[Patient Waittime]]&lt;=45,"31-45",Table1[[#This Row],[Patient Waittime]]&lt;=60,"46-60",TRUE,"60+")</f>
        <v>31-45</v>
      </c>
      <c r="Q2813">
        <f>--(Table1[[#This Row],[Patient Waittime]]&lt;=30)</f>
        <v>0</v>
      </c>
      <c r="R2813">
        <f>--Table1[[#This Row],[Patient Admission Flag]]</f>
        <v>0</v>
      </c>
      <c r="S2813">
        <f>--AND(Table1[[#This Row],[WithinTarget]]=1,Table1[[#This Row],[Patient Satisfaction Score]]&gt;=7)</f>
        <v>0</v>
      </c>
      <c r="T2813" t="str">
        <f>IF(LEFT(Table1[[#This Row],[Patient Gender]],1)="F","Female","Male")</f>
        <v>Female</v>
      </c>
    </row>
    <row r="2814" spans="1:20" x14ac:dyDescent="0.3">
      <c r="A2814" t="s">
        <v>2918</v>
      </c>
      <c r="B2814" s="1">
        <v>45210.470138888886</v>
      </c>
      <c r="C2814" t="s">
        <v>13</v>
      </c>
      <c r="D2814">
        <v>67</v>
      </c>
      <c r="E2814" t="s">
        <v>10</v>
      </c>
      <c r="F2814" t="s">
        <v>11</v>
      </c>
      <c r="G2814" t="b">
        <v>0</v>
      </c>
      <c r="H2814">
        <v>1</v>
      </c>
      <c r="I2814">
        <v>28</v>
      </c>
      <c r="J2814" t="b">
        <v>0</v>
      </c>
      <c r="K2814">
        <f>YEAR(Table1[[#This Row],[Patient Admission Date]])</f>
        <v>2023</v>
      </c>
      <c r="L2814" t="str">
        <f>TEXT(Table1[[#This Row],[Patient Admission Date]],"mmm")</f>
        <v>Oct</v>
      </c>
      <c r="M2814" t="str">
        <f>TEXT(Table1[[#This Row],[Patient Admission Date]],"ddd")</f>
        <v>Wed</v>
      </c>
      <c r="N2814" t="str">
        <f>TEXT(INT(HOUR(Table1[[#This Row],[Patient Admission Date]])/3)*3,"00")&amp;"-"&amp;TEXT(INT(HOUR(Table1[[#This Row],[Patient Admission Date]])/3)*3+3,"00")</f>
        <v>09-12</v>
      </c>
      <c r="O2814" t="str" cm="1">
        <f t="array" ref="O2814">_xlfn.IFS(Table1[[#This Row],[Patient Age]]&lt;=14,"0-14",Table1[[#This Row],[Patient Age]]&lt;=29,"15-29",Table1[[#This Row],[Patient Age]]&lt;=44,"30-44",Table1[[#This Row],[Patient Age]]&lt;=59,"45-59",Table1[[#This Row],[Patient Age]]&lt;=74,"60-74",TRUE,"75+")</f>
        <v>60-74</v>
      </c>
      <c r="P2814" t="str" cm="1">
        <f t="array" ref="P2814">_xlfn.IFS(Table1[[#This Row],[Patient Waittime]]&lt;=15,"0-15",Table1[[#This Row],[Patient Waittime]]&lt;=30,"16-30",Table1[[#This Row],[Patient Waittime]]&lt;=45,"31-45",Table1[[#This Row],[Patient Waittime]]&lt;=60,"46-60",TRUE,"60+")</f>
        <v>16-30</v>
      </c>
      <c r="Q2814">
        <f>--(Table1[[#This Row],[Patient Waittime]]&lt;=30)</f>
        <v>1</v>
      </c>
      <c r="R2814">
        <f>--Table1[[#This Row],[Patient Admission Flag]]</f>
        <v>0</v>
      </c>
      <c r="S2814">
        <f>--AND(Table1[[#This Row],[WithinTarget]]=1,Table1[[#This Row],[Patient Satisfaction Score]]&gt;=7)</f>
        <v>0</v>
      </c>
      <c r="T2814" t="str">
        <f>IF(LEFT(Table1[[#This Row],[Patient Gender]],1)="F","Female","Male")</f>
        <v>Female</v>
      </c>
    </row>
    <row r="2815" spans="1:20" x14ac:dyDescent="0.3">
      <c r="A2815" t="s">
        <v>2919</v>
      </c>
      <c r="B2815" s="1">
        <v>45447.701388888891</v>
      </c>
      <c r="C2815" t="s">
        <v>13</v>
      </c>
      <c r="D2815">
        <v>26</v>
      </c>
      <c r="E2815" t="s">
        <v>10</v>
      </c>
      <c r="F2815" t="s">
        <v>11</v>
      </c>
      <c r="G2815" t="b">
        <v>0</v>
      </c>
      <c r="H2815">
        <v>1</v>
      </c>
      <c r="I2815">
        <v>19</v>
      </c>
      <c r="J2815" t="b">
        <v>0</v>
      </c>
      <c r="K2815">
        <f>YEAR(Table1[[#This Row],[Patient Admission Date]])</f>
        <v>2024</v>
      </c>
      <c r="L2815" t="str">
        <f>TEXT(Table1[[#This Row],[Patient Admission Date]],"mmm")</f>
        <v>Jun</v>
      </c>
      <c r="M2815" t="str">
        <f>TEXT(Table1[[#This Row],[Patient Admission Date]],"ddd")</f>
        <v>Tue</v>
      </c>
      <c r="N2815" t="str">
        <f>TEXT(INT(HOUR(Table1[[#This Row],[Patient Admission Date]])/3)*3,"00")&amp;"-"&amp;TEXT(INT(HOUR(Table1[[#This Row],[Patient Admission Date]])/3)*3+3,"00")</f>
        <v>15-18</v>
      </c>
      <c r="O2815" t="str" cm="1">
        <f t="array" ref="O2815">_xlfn.IFS(Table1[[#This Row],[Patient Age]]&lt;=14,"0-14",Table1[[#This Row],[Patient Age]]&lt;=29,"15-29",Table1[[#This Row],[Patient Age]]&lt;=44,"30-44",Table1[[#This Row],[Patient Age]]&lt;=59,"45-59",Table1[[#This Row],[Patient Age]]&lt;=74,"60-74",TRUE,"75+")</f>
        <v>15-29</v>
      </c>
      <c r="P2815" t="str" cm="1">
        <f t="array" ref="P2815">_xlfn.IFS(Table1[[#This Row],[Patient Waittime]]&lt;=15,"0-15",Table1[[#This Row],[Patient Waittime]]&lt;=30,"16-30",Table1[[#This Row],[Patient Waittime]]&lt;=45,"31-45",Table1[[#This Row],[Patient Waittime]]&lt;=60,"46-60",TRUE,"60+")</f>
        <v>16-30</v>
      </c>
      <c r="Q2815">
        <f>--(Table1[[#This Row],[Patient Waittime]]&lt;=30)</f>
        <v>1</v>
      </c>
      <c r="R2815">
        <f>--Table1[[#This Row],[Patient Admission Flag]]</f>
        <v>0</v>
      </c>
      <c r="S2815">
        <f>--AND(Table1[[#This Row],[WithinTarget]]=1,Table1[[#This Row],[Patient Satisfaction Score]]&gt;=7)</f>
        <v>0</v>
      </c>
      <c r="T2815" t="str">
        <f>IF(LEFT(Table1[[#This Row],[Patient Gender]],1)="F","Female","Male")</f>
        <v>Female</v>
      </c>
    </row>
    <row r="2816" spans="1:20" x14ac:dyDescent="0.3">
      <c r="A2816" t="s">
        <v>2920</v>
      </c>
      <c r="B2816" s="1">
        <v>45335.792361111111</v>
      </c>
      <c r="C2816" t="s">
        <v>13</v>
      </c>
      <c r="D2816">
        <v>67</v>
      </c>
      <c r="E2816" t="s">
        <v>10</v>
      </c>
      <c r="F2816" t="s">
        <v>11</v>
      </c>
      <c r="G2816" t="b">
        <v>0</v>
      </c>
      <c r="H2816">
        <v>1</v>
      </c>
      <c r="I2816">
        <v>17</v>
      </c>
      <c r="J2816" t="b">
        <v>0</v>
      </c>
      <c r="K2816">
        <f>YEAR(Table1[[#This Row],[Patient Admission Date]])</f>
        <v>2024</v>
      </c>
      <c r="L2816" t="str">
        <f>TEXT(Table1[[#This Row],[Patient Admission Date]],"mmm")</f>
        <v>Feb</v>
      </c>
      <c r="M2816" t="str">
        <f>TEXT(Table1[[#This Row],[Patient Admission Date]],"ddd")</f>
        <v>Tue</v>
      </c>
      <c r="N2816" t="str">
        <f>TEXT(INT(HOUR(Table1[[#This Row],[Patient Admission Date]])/3)*3,"00")&amp;"-"&amp;TEXT(INT(HOUR(Table1[[#This Row],[Patient Admission Date]])/3)*3+3,"00")</f>
        <v>18-21</v>
      </c>
      <c r="O2816" t="str" cm="1">
        <f t="array" ref="O2816">_xlfn.IFS(Table1[[#This Row],[Patient Age]]&lt;=14,"0-14",Table1[[#This Row],[Patient Age]]&lt;=29,"15-29",Table1[[#This Row],[Patient Age]]&lt;=44,"30-44",Table1[[#This Row],[Patient Age]]&lt;=59,"45-59",Table1[[#This Row],[Patient Age]]&lt;=74,"60-74",TRUE,"75+")</f>
        <v>60-74</v>
      </c>
      <c r="P2816" t="str" cm="1">
        <f t="array" ref="P2816">_xlfn.IFS(Table1[[#This Row],[Patient Waittime]]&lt;=15,"0-15",Table1[[#This Row],[Patient Waittime]]&lt;=30,"16-30",Table1[[#This Row],[Patient Waittime]]&lt;=45,"31-45",Table1[[#This Row],[Patient Waittime]]&lt;=60,"46-60",TRUE,"60+")</f>
        <v>16-30</v>
      </c>
      <c r="Q2816">
        <f>--(Table1[[#This Row],[Patient Waittime]]&lt;=30)</f>
        <v>1</v>
      </c>
      <c r="R2816">
        <f>--Table1[[#This Row],[Patient Admission Flag]]</f>
        <v>0</v>
      </c>
      <c r="S2816">
        <f>--AND(Table1[[#This Row],[WithinTarget]]=1,Table1[[#This Row],[Patient Satisfaction Score]]&gt;=7)</f>
        <v>0</v>
      </c>
      <c r="T2816" t="str">
        <f>IF(LEFT(Table1[[#This Row],[Patient Gender]],1)="F","Female","Male")</f>
        <v>Female</v>
      </c>
    </row>
    <row r="2817" spans="1:20" x14ac:dyDescent="0.3">
      <c r="A2817" t="s">
        <v>2921</v>
      </c>
      <c r="B2817" s="1">
        <v>45435.968055555553</v>
      </c>
      <c r="C2817" t="s">
        <v>13</v>
      </c>
      <c r="D2817">
        <v>32</v>
      </c>
      <c r="E2817" t="s">
        <v>10</v>
      </c>
      <c r="F2817" t="s">
        <v>11</v>
      </c>
      <c r="G2817" t="b">
        <v>0</v>
      </c>
      <c r="H2817">
        <v>1</v>
      </c>
      <c r="I2817">
        <v>45</v>
      </c>
      <c r="J2817" t="b">
        <v>0</v>
      </c>
      <c r="K2817">
        <f>YEAR(Table1[[#This Row],[Patient Admission Date]])</f>
        <v>2024</v>
      </c>
      <c r="L2817" t="str">
        <f>TEXT(Table1[[#This Row],[Patient Admission Date]],"mmm")</f>
        <v>May</v>
      </c>
      <c r="M2817" t="str">
        <f>TEXT(Table1[[#This Row],[Patient Admission Date]],"ddd")</f>
        <v>Thu</v>
      </c>
      <c r="N2817" t="str">
        <f>TEXT(INT(HOUR(Table1[[#This Row],[Patient Admission Date]])/3)*3,"00")&amp;"-"&amp;TEXT(INT(HOUR(Table1[[#This Row],[Patient Admission Date]])/3)*3+3,"00")</f>
        <v>21-24</v>
      </c>
      <c r="O2817" t="str" cm="1">
        <f t="array" ref="O2817">_xlfn.IFS(Table1[[#This Row],[Patient Age]]&lt;=14,"0-14",Table1[[#This Row],[Patient Age]]&lt;=29,"15-29",Table1[[#This Row],[Patient Age]]&lt;=44,"30-44",Table1[[#This Row],[Patient Age]]&lt;=59,"45-59",Table1[[#This Row],[Patient Age]]&lt;=74,"60-74",TRUE,"75+")</f>
        <v>30-44</v>
      </c>
      <c r="P2817" t="str" cm="1">
        <f t="array" ref="P2817">_xlfn.IFS(Table1[[#This Row],[Patient Waittime]]&lt;=15,"0-15",Table1[[#This Row],[Patient Waittime]]&lt;=30,"16-30",Table1[[#This Row],[Patient Waittime]]&lt;=45,"31-45",Table1[[#This Row],[Patient Waittime]]&lt;=60,"46-60",TRUE,"60+")</f>
        <v>31-45</v>
      </c>
      <c r="Q2817">
        <f>--(Table1[[#This Row],[Patient Waittime]]&lt;=30)</f>
        <v>0</v>
      </c>
      <c r="R2817">
        <f>--Table1[[#This Row],[Patient Admission Flag]]</f>
        <v>0</v>
      </c>
      <c r="S2817">
        <f>--AND(Table1[[#This Row],[WithinTarget]]=1,Table1[[#This Row],[Patient Satisfaction Score]]&gt;=7)</f>
        <v>0</v>
      </c>
      <c r="T2817" t="str">
        <f>IF(LEFT(Table1[[#This Row],[Patient Gender]],1)="F","Female","Male")</f>
        <v>Female</v>
      </c>
    </row>
    <row r="2818" spans="1:20" x14ac:dyDescent="0.3">
      <c r="A2818" t="s">
        <v>2922</v>
      </c>
      <c r="B2818" s="1">
        <v>45367.677777777775</v>
      </c>
      <c r="C2818" t="s">
        <v>13</v>
      </c>
      <c r="D2818">
        <v>67</v>
      </c>
      <c r="E2818" t="s">
        <v>10</v>
      </c>
      <c r="F2818" t="s">
        <v>11</v>
      </c>
      <c r="G2818" t="b">
        <v>0</v>
      </c>
      <c r="H2818">
        <v>1</v>
      </c>
      <c r="I2818">
        <v>43</v>
      </c>
      <c r="J2818" t="b">
        <v>0</v>
      </c>
      <c r="K2818">
        <f>YEAR(Table1[[#This Row],[Patient Admission Date]])</f>
        <v>2024</v>
      </c>
      <c r="L2818" t="str">
        <f>TEXT(Table1[[#This Row],[Patient Admission Date]],"mmm")</f>
        <v>Mar</v>
      </c>
      <c r="M2818" t="str">
        <f>TEXT(Table1[[#This Row],[Patient Admission Date]],"ddd")</f>
        <v>Sat</v>
      </c>
      <c r="N2818" t="str">
        <f>TEXT(INT(HOUR(Table1[[#This Row],[Patient Admission Date]])/3)*3,"00")&amp;"-"&amp;TEXT(INT(HOUR(Table1[[#This Row],[Patient Admission Date]])/3)*3+3,"00")</f>
        <v>15-18</v>
      </c>
      <c r="O2818" t="str" cm="1">
        <f t="array" ref="O2818">_xlfn.IFS(Table1[[#This Row],[Patient Age]]&lt;=14,"0-14",Table1[[#This Row],[Patient Age]]&lt;=29,"15-29",Table1[[#This Row],[Patient Age]]&lt;=44,"30-44",Table1[[#This Row],[Patient Age]]&lt;=59,"45-59",Table1[[#This Row],[Patient Age]]&lt;=74,"60-74",TRUE,"75+")</f>
        <v>60-74</v>
      </c>
      <c r="P2818" t="str" cm="1">
        <f t="array" ref="P2818">_xlfn.IFS(Table1[[#This Row],[Patient Waittime]]&lt;=15,"0-15",Table1[[#This Row],[Patient Waittime]]&lt;=30,"16-30",Table1[[#This Row],[Patient Waittime]]&lt;=45,"31-45",Table1[[#This Row],[Patient Waittime]]&lt;=60,"46-60",TRUE,"60+")</f>
        <v>31-45</v>
      </c>
      <c r="Q2818">
        <f>--(Table1[[#This Row],[Patient Waittime]]&lt;=30)</f>
        <v>0</v>
      </c>
      <c r="R2818">
        <f>--Table1[[#This Row],[Patient Admission Flag]]</f>
        <v>0</v>
      </c>
      <c r="S2818">
        <f>--AND(Table1[[#This Row],[WithinTarget]]=1,Table1[[#This Row],[Patient Satisfaction Score]]&gt;=7)</f>
        <v>0</v>
      </c>
      <c r="T2818" t="str">
        <f>IF(LEFT(Table1[[#This Row],[Patient Gender]],1)="F","Female","Male")</f>
        <v>Female</v>
      </c>
    </row>
    <row r="2819" spans="1:20" x14ac:dyDescent="0.3">
      <c r="A2819" t="s">
        <v>2923</v>
      </c>
      <c r="B2819" s="1">
        <v>45217.664583333331</v>
      </c>
      <c r="C2819" t="s">
        <v>13</v>
      </c>
      <c r="D2819">
        <v>7</v>
      </c>
      <c r="E2819" t="s">
        <v>10</v>
      </c>
      <c r="F2819" t="s">
        <v>11</v>
      </c>
      <c r="G2819" t="b">
        <v>0</v>
      </c>
      <c r="H2819">
        <v>1</v>
      </c>
      <c r="I2819">
        <v>39</v>
      </c>
      <c r="J2819" t="b">
        <v>0</v>
      </c>
      <c r="K2819">
        <f>YEAR(Table1[[#This Row],[Patient Admission Date]])</f>
        <v>2023</v>
      </c>
      <c r="L2819" t="str">
        <f>TEXT(Table1[[#This Row],[Patient Admission Date]],"mmm")</f>
        <v>Oct</v>
      </c>
      <c r="M2819" t="str">
        <f>TEXT(Table1[[#This Row],[Patient Admission Date]],"ddd")</f>
        <v>Wed</v>
      </c>
      <c r="N2819" t="str">
        <f>TEXT(INT(HOUR(Table1[[#This Row],[Patient Admission Date]])/3)*3,"00")&amp;"-"&amp;TEXT(INT(HOUR(Table1[[#This Row],[Patient Admission Date]])/3)*3+3,"00")</f>
        <v>15-18</v>
      </c>
      <c r="O2819" t="str" cm="1">
        <f t="array" ref="O2819">_xlfn.IFS(Table1[[#This Row],[Patient Age]]&lt;=14,"0-14",Table1[[#This Row],[Patient Age]]&lt;=29,"15-29",Table1[[#This Row],[Patient Age]]&lt;=44,"30-44",Table1[[#This Row],[Patient Age]]&lt;=59,"45-59",Table1[[#This Row],[Patient Age]]&lt;=74,"60-74",TRUE,"75+")</f>
        <v>0-14</v>
      </c>
      <c r="P2819" t="str" cm="1">
        <f t="array" ref="P2819">_xlfn.IFS(Table1[[#This Row],[Patient Waittime]]&lt;=15,"0-15",Table1[[#This Row],[Patient Waittime]]&lt;=30,"16-30",Table1[[#This Row],[Patient Waittime]]&lt;=45,"31-45",Table1[[#This Row],[Patient Waittime]]&lt;=60,"46-60",TRUE,"60+")</f>
        <v>31-45</v>
      </c>
      <c r="Q2819">
        <f>--(Table1[[#This Row],[Patient Waittime]]&lt;=30)</f>
        <v>0</v>
      </c>
      <c r="R2819">
        <f>--Table1[[#This Row],[Patient Admission Flag]]</f>
        <v>0</v>
      </c>
      <c r="S2819">
        <f>--AND(Table1[[#This Row],[WithinTarget]]=1,Table1[[#This Row],[Patient Satisfaction Score]]&gt;=7)</f>
        <v>0</v>
      </c>
      <c r="T2819" t="str">
        <f>IF(LEFT(Table1[[#This Row],[Patient Gender]],1)="F","Female","Male")</f>
        <v>Female</v>
      </c>
    </row>
    <row r="2820" spans="1:20" x14ac:dyDescent="0.3">
      <c r="A2820" t="s">
        <v>2924</v>
      </c>
      <c r="B2820" s="1">
        <v>45051.659722222219</v>
      </c>
      <c r="C2820" t="s">
        <v>13</v>
      </c>
      <c r="D2820">
        <v>60</v>
      </c>
      <c r="E2820" t="s">
        <v>10</v>
      </c>
      <c r="F2820" t="s">
        <v>11</v>
      </c>
      <c r="G2820" t="b">
        <v>0</v>
      </c>
      <c r="H2820">
        <v>2</v>
      </c>
      <c r="I2820">
        <v>18</v>
      </c>
      <c r="J2820" t="b">
        <v>0</v>
      </c>
      <c r="K2820">
        <f>YEAR(Table1[[#This Row],[Patient Admission Date]])</f>
        <v>2023</v>
      </c>
      <c r="L2820" t="str">
        <f>TEXT(Table1[[#This Row],[Patient Admission Date]],"mmm")</f>
        <v>May</v>
      </c>
      <c r="M2820" t="str">
        <f>TEXT(Table1[[#This Row],[Patient Admission Date]],"ddd")</f>
        <v>Fri</v>
      </c>
      <c r="N2820" t="str">
        <f>TEXT(INT(HOUR(Table1[[#This Row],[Patient Admission Date]])/3)*3,"00")&amp;"-"&amp;TEXT(INT(HOUR(Table1[[#This Row],[Patient Admission Date]])/3)*3+3,"00")</f>
        <v>15-18</v>
      </c>
      <c r="O2820" t="str" cm="1">
        <f t="array" ref="O2820">_xlfn.IFS(Table1[[#This Row],[Patient Age]]&lt;=14,"0-14",Table1[[#This Row],[Patient Age]]&lt;=29,"15-29",Table1[[#This Row],[Patient Age]]&lt;=44,"30-44",Table1[[#This Row],[Patient Age]]&lt;=59,"45-59",Table1[[#This Row],[Patient Age]]&lt;=74,"60-74",TRUE,"75+")</f>
        <v>60-74</v>
      </c>
      <c r="P2820" t="str" cm="1">
        <f t="array" ref="P2820">_xlfn.IFS(Table1[[#This Row],[Patient Waittime]]&lt;=15,"0-15",Table1[[#This Row],[Patient Waittime]]&lt;=30,"16-30",Table1[[#This Row],[Patient Waittime]]&lt;=45,"31-45",Table1[[#This Row],[Patient Waittime]]&lt;=60,"46-60",TRUE,"60+")</f>
        <v>16-30</v>
      </c>
      <c r="Q2820">
        <f>--(Table1[[#This Row],[Patient Waittime]]&lt;=30)</f>
        <v>1</v>
      </c>
      <c r="R2820">
        <f>--Table1[[#This Row],[Patient Admission Flag]]</f>
        <v>0</v>
      </c>
      <c r="S2820">
        <f>--AND(Table1[[#This Row],[WithinTarget]]=1,Table1[[#This Row],[Patient Satisfaction Score]]&gt;=7)</f>
        <v>0</v>
      </c>
      <c r="T2820" t="str">
        <f>IF(LEFT(Table1[[#This Row],[Patient Gender]],1)="F","Female","Male")</f>
        <v>Female</v>
      </c>
    </row>
    <row r="2821" spans="1:20" x14ac:dyDescent="0.3">
      <c r="A2821" t="s">
        <v>2925</v>
      </c>
      <c r="B2821" s="1">
        <v>45235.304166666669</v>
      </c>
      <c r="C2821" t="s">
        <v>13</v>
      </c>
      <c r="D2821">
        <v>65</v>
      </c>
      <c r="E2821" t="s">
        <v>10</v>
      </c>
      <c r="F2821" t="s">
        <v>11</v>
      </c>
      <c r="G2821" t="b">
        <v>0</v>
      </c>
      <c r="H2821">
        <v>2</v>
      </c>
      <c r="I2821">
        <v>49</v>
      </c>
      <c r="J2821" t="b">
        <v>0</v>
      </c>
      <c r="K2821">
        <f>YEAR(Table1[[#This Row],[Patient Admission Date]])</f>
        <v>2023</v>
      </c>
      <c r="L2821" t="str">
        <f>TEXT(Table1[[#This Row],[Patient Admission Date]],"mmm")</f>
        <v>Nov</v>
      </c>
      <c r="M2821" t="str">
        <f>TEXT(Table1[[#This Row],[Patient Admission Date]],"ddd")</f>
        <v>Sun</v>
      </c>
      <c r="N2821" t="str">
        <f>TEXT(INT(HOUR(Table1[[#This Row],[Patient Admission Date]])/3)*3,"00")&amp;"-"&amp;TEXT(INT(HOUR(Table1[[#This Row],[Patient Admission Date]])/3)*3+3,"00")</f>
        <v>06-09</v>
      </c>
      <c r="O2821" t="str" cm="1">
        <f t="array" ref="O2821">_xlfn.IFS(Table1[[#This Row],[Patient Age]]&lt;=14,"0-14",Table1[[#This Row],[Patient Age]]&lt;=29,"15-29",Table1[[#This Row],[Patient Age]]&lt;=44,"30-44",Table1[[#This Row],[Patient Age]]&lt;=59,"45-59",Table1[[#This Row],[Patient Age]]&lt;=74,"60-74",TRUE,"75+")</f>
        <v>60-74</v>
      </c>
      <c r="P2821" t="str" cm="1">
        <f t="array" ref="P2821">_xlfn.IFS(Table1[[#This Row],[Patient Waittime]]&lt;=15,"0-15",Table1[[#This Row],[Patient Waittime]]&lt;=30,"16-30",Table1[[#This Row],[Patient Waittime]]&lt;=45,"31-45",Table1[[#This Row],[Patient Waittime]]&lt;=60,"46-60",TRUE,"60+")</f>
        <v>46-60</v>
      </c>
      <c r="Q2821">
        <f>--(Table1[[#This Row],[Patient Waittime]]&lt;=30)</f>
        <v>0</v>
      </c>
      <c r="R2821">
        <f>--Table1[[#This Row],[Patient Admission Flag]]</f>
        <v>0</v>
      </c>
      <c r="S2821">
        <f>--AND(Table1[[#This Row],[WithinTarget]]=1,Table1[[#This Row],[Patient Satisfaction Score]]&gt;=7)</f>
        <v>0</v>
      </c>
      <c r="T2821" t="str">
        <f>IF(LEFT(Table1[[#This Row],[Patient Gender]],1)="F","Female","Male")</f>
        <v>Female</v>
      </c>
    </row>
    <row r="2822" spans="1:20" x14ac:dyDescent="0.3">
      <c r="A2822" t="s">
        <v>2926</v>
      </c>
      <c r="B2822" s="1">
        <v>45490.475694444445</v>
      </c>
      <c r="C2822" t="s">
        <v>13</v>
      </c>
      <c r="D2822">
        <v>39</v>
      </c>
      <c r="E2822" t="s">
        <v>10</v>
      </c>
      <c r="F2822" t="s">
        <v>11</v>
      </c>
      <c r="G2822" t="b">
        <v>0</v>
      </c>
      <c r="H2822">
        <v>2</v>
      </c>
      <c r="I2822">
        <v>11</v>
      </c>
      <c r="J2822" t="b">
        <v>0</v>
      </c>
      <c r="K2822">
        <f>YEAR(Table1[[#This Row],[Patient Admission Date]])</f>
        <v>2024</v>
      </c>
      <c r="L2822" t="str">
        <f>TEXT(Table1[[#This Row],[Patient Admission Date]],"mmm")</f>
        <v>Jul</v>
      </c>
      <c r="M2822" t="str">
        <f>TEXT(Table1[[#This Row],[Patient Admission Date]],"ddd")</f>
        <v>Wed</v>
      </c>
      <c r="N2822" t="str">
        <f>TEXT(INT(HOUR(Table1[[#This Row],[Patient Admission Date]])/3)*3,"00")&amp;"-"&amp;TEXT(INT(HOUR(Table1[[#This Row],[Patient Admission Date]])/3)*3+3,"00")</f>
        <v>09-12</v>
      </c>
      <c r="O2822" t="str" cm="1">
        <f t="array" ref="O2822">_xlfn.IFS(Table1[[#This Row],[Patient Age]]&lt;=14,"0-14",Table1[[#This Row],[Patient Age]]&lt;=29,"15-29",Table1[[#This Row],[Patient Age]]&lt;=44,"30-44",Table1[[#This Row],[Patient Age]]&lt;=59,"45-59",Table1[[#This Row],[Patient Age]]&lt;=74,"60-74",TRUE,"75+")</f>
        <v>30-44</v>
      </c>
      <c r="P2822" t="str" cm="1">
        <f t="array" ref="P2822">_xlfn.IFS(Table1[[#This Row],[Patient Waittime]]&lt;=15,"0-15",Table1[[#This Row],[Patient Waittime]]&lt;=30,"16-30",Table1[[#This Row],[Patient Waittime]]&lt;=45,"31-45",Table1[[#This Row],[Patient Waittime]]&lt;=60,"46-60",TRUE,"60+")</f>
        <v>0-15</v>
      </c>
      <c r="Q2822">
        <f>--(Table1[[#This Row],[Patient Waittime]]&lt;=30)</f>
        <v>1</v>
      </c>
      <c r="R2822">
        <f>--Table1[[#This Row],[Patient Admission Flag]]</f>
        <v>0</v>
      </c>
      <c r="S2822">
        <f>--AND(Table1[[#This Row],[WithinTarget]]=1,Table1[[#This Row],[Patient Satisfaction Score]]&gt;=7)</f>
        <v>0</v>
      </c>
      <c r="T2822" t="str">
        <f>IF(LEFT(Table1[[#This Row],[Patient Gender]],1)="F","Female","Male")</f>
        <v>Female</v>
      </c>
    </row>
    <row r="2823" spans="1:20" x14ac:dyDescent="0.3">
      <c r="A2823" t="s">
        <v>2927</v>
      </c>
      <c r="B2823" s="1">
        <v>45127.954861111109</v>
      </c>
      <c r="C2823" t="s">
        <v>13</v>
      </c>
      <c r="D2823">
        <v>42</v>
      </c>
      <c r="E2823" t="s">
        <v>10</v>
      </c>
      <c r="F2823" t="s">
        <v>11</v>
      </c>
      <c r="G2823" t="b">
        <v>0</v>
      </c>
      <c r="H2823">
        <v>2</v>
      </c>
      <c r="I2823">
        <v>50</v>
      </c>
      <c r="J2823" t="b">
        <v>0</v>
      </c>
      <c r="K2823">
        <f>YEAR(Table1[[#This Row],[Patient Admission Date]])</f>
        <v>2023</v>
      </c>
      <c r="L2823" t="str">
        <f>TEXT(Table1[[#This Row],[Patient Admission Date]],"mmm")</f>
        <v>Jul</v>
      </c>
      <c r="M2823" t="str">
        <f>TEXT(Table1[[#This Row],[Patient Admission Date]],"ddd")</f>
        <v>Thu</v>
      </c>
      <c r="N2823" t="str">
        <f>TEXT(INT(HOUR(Table1[[#This Row],[Patient Admission Date]])/3)*3,"00")&amp;"-"&amp;TEXT(INT(HOUR(Table1[[#This Row],[Patient Admission Date]])/3)*3+3,"00")</f>
        <v>21-24</v>
      </c>
      <c r="O2823" t="str" cm="1">
        <f t="array" ref="O2823">_xlfn.IFS(Table1[[#This Row],[Patient Age]]&lt;=14,"0-14",Table1[[#This Row],[Patient Age]]&lt;=29,"15-29",Table1[[#This Row],[Patient Age]]&lt;=44,"30-44",Table1[[#This Row],[Patient Age]]&lt;=59,"45-59",Table1[[#This Row],[Patient Age]]&lt;=74,"60-74",TRUE,"75+")</f>
        <v>30-44</v>
      </c>
      <c r="P2823" t="str" cm="1">
        <f t="array" ref="P2823">_xlfn.IFS(Table1[[#This Row],[Patient Waittime]]&lt;=15,"0-15",Table1[[#This Row],[Patient Waittime]]&lt;=30,"16-30",Table1[[#This Row],[Patient Waittime]]&lt;=45,"31-45",Table1[[#This Row],[Patient Waittime]]&lt;=60,"46-60",TRUE,"60+")</f>
        <v>46-60</v>
      </c>
      <c r="Q2823">
        <f>--(Table1[[#This Row],[Patient Waittime]]&lt;=30)</f>
        <v>0</v>
      </c>
      <c r="R2823">
        <f>--Table1[[#This Row],[Patient Admission Flag]]</f>
        <v>0</v>
      </c>
      <c r="S2823">
        <f>--AND(Table1[[#This Row],[WithinTarget]]=1,Table1[[#This Row],[Patient Satisfaction Score]]&gt;=7)</f>
        <v>0</v>
      </c>
      <c r="T2823" t="str">
        <f>IF(LEFT(Table1[[#This Row],[Patient Gender]],1)="F","Female","Male")</f>
        <v>Female</v>
      </c>
    </row>
    <row r="2824" spans="1:20" x14ac:dyDescent="0.3">
      <c r="A2824" t="s">
        <v>2928</v>
      </c>
      <c r="B2824" s="1">
        <v>45481.334722222222</v>
      </c>
      <c r="C2824" t="s">
        <v>13</v>
      </c>
      <c r="D2824">
        <v>66</v>
      </c>
      <c r="E2824" t="s">
        <v>10</v>
      </c>
      <c r="F2824" t="s">
        <v>11</v>
      </c>
      <c r="G2824" t="b">
        <v>0</v>
      </c>
      <c r="H2824">
        <v>2</v>
      </c>
      <c r="I2824">
        <v>46</v>
      </c>
      <c r="J2824" t="b">
        <v>0</v>
      </c>
      <c r="K2824">
        <f>YEAR(Table1[[#This Row],[Patient Admission Date]])</f>
        <v>2024</v>
      </c>
      <c r="L2824" t="str">
        <f>TEXT(Table1[[#This Row],[Patient Admission Date]],"mmm")</f>
        <v>Jul</v>
      </c>
      <c r="M2824" t="str">
        <f>TEXT(Table1[[#This Row],[Patient Admission Date]],"ddd")</f>
        <v>Mon</v>
      </c>
      <c r="N2824" t="str">
        <f>TEXT(INT(HOUR(Table1[[#This Row],[Patient Admission Date]])/3)*3,"00")&amp;"-"&amp;TEXT(INT(HOUR(Table1[[#This Row],[Patient Admission Date]])/3)*3+3,"00")</f>
        <v>06-09</v>
      </c>
      <c r="O2824" t="str" cm="1">
        <f t="array" ref="O2824">_xlfn.IFS(Table1[[#This Row],[Patient Age]]&lt;=14,"0-14",Table1[[#This Row],[Patient Age]]&lt;=29,"15-29",Table1[[#This Row],[Patient Age]]&lt;=44,"30-44",Table1[[#This Row],[Patient Age]]&lt;=59,"45-59",Table1[[#This Row],[Patient Age]]&lt;=74,"60-74",TRUE,"75+")</f>
        <v>60-74</v>
      </c>
      <c r="P2824" t="str" cm="1">
        <f t="array" ref="P2824">_xlfn.IFS(Table1[[#This Row],[Patient Waittime]]&lt;=15,"0-15",Table1[[#This Row],[Patient Waittime]]&lt;=30,"16-30",Table1[[#This Row],[Patient Waittime]]&lt;=45,"31-45",Table1[[#This Row],[Patient Waittime]]&lt;=60,"46-60",TRUE,"60+")</f>
        <v>46-60</v>
      </c>
      <c r="Q2824">
        <f>--(Table1[[#This Row],[Patient Waittime]]&lt;=30)</f>
        <v>0</v>
      </c>
      <c r="R2824">
        <f>--Table1[[#This Row],[Patient Admission Flag]]</f>
        <v>0</v>
      </c>
      <c r="S2824">
        <f>--AND(Table1[[#This Row],[WithinTarget]]=1,Table1[[#This Row],[Patient Satisfaction Score]]&gt;=7)</f>
        <v>0</v>
      </c>
      <c r="T2824" t="str">
        <f>IF(LEFT(Table1[[#This Row],[Patient Gender]],1)="F","Female","Male")</f>
        <v>Female</v>
      </c>
    </row>
    <row r="2825" spans="1:20" x14ac:dyDescent="0.3">
      <c r="A2825" t="s">
        <v>2929</v>
      </c>
      <c r="B2825" s="1">
        <v>45260.792361111111</v>
      </c>
      <c r="C2825" t="s">
        <v>13</v>
      </c>
      <c r="D2825">
        <v>13</v>
      </c>
      <c r="E2825" t="s">
        <v>10</v>
      </c>
      <c r="F2825" t="s">
        <v>11</v>
      </c>
      <c r="G2825" t="b">
        <v>0</v>
      </c>
      <c r="H2825">
        <v>2</v>
      </c>
      <c r="I2825">
        <v>49</v>
      </c>
      <c r="J2825" t="b">
        <v>0</v>
      </c>
      <c r="K2825">
        <f>YEAR(Table1[[#This Row],[Patient Admission Date]])</f>
        <v>2023</v>
      </c>
      <c r="L2825" t="str">
        <f>TEXT(Table1[[#This Row],[Patient Admission Date]],"mmm")</f>
        <v>Nov</v>
      </c>
      <c r="M2825" t="str">
        <f>TEXT(Table1[[#This Row],[Patient Admission Date]],"ddd")</f>
        <v>Thu</v>
      </c>
      <c r="N2825" t="str">
        <f>TEXT(INT(HOUR(Table1[[#This Row],[Patient Admission Date]])/3)*3,"00")&amp;"-"&amp;TEXT(INT(HOUR(Table1[[#This Row],[Patient Admission Date]])/3)*3+3,"00")</f>
        <v>18-21</v>
      </c>
      <c r="O2825" t="str" cm="1">
        <f t="array" ref="O2825">_xlfn.IFS(Table1[[#This Row],[Patient Age]]&lt;=14,"0-14",Table1[[#This Row],[Patient Age]]&lt;=29,"15-29",Table1[[#This Row],[Patient Age]]&lt;=44,"30-44",Table1[[#This Row],[Patient Age]]&lt;=59,"45-59",Table1[[#This Row],[Patient Age]]&lt;=74,"60-74",TRUE,"75+")</f>
        <v>0-14</v>
      </c>
      <c r="P2825" t="str" cm="1">
        <f t="array" ref="P2825">_xlfn.IFS(Table1[[#This Row],[Patient Waittime]]&lt;=15,"0-15",Table1[[#This Row],[Patient Waittime]]&lt;=30,"16-30",Table1[[#This Row],[Patient Waittime]]&lt;=45,"31-45",Table1[[#This Row],[Patient Waittime]]&lt;=60,"46-60",TRUE,"60+")</f>
        <v>46-60</v>
      </c>
      <c r="Q2825">
        <f>--(Table1[[#This Row],[Patient Waittime]]&lt;=30)</f>
        <v>0</v>
      </c>
      <c r="R2825">
        <f>--Table1[[#This Row],[Patient Admission Flag]]</f>
        <v>0</v>
      </c>
      <c r="S2825">
        <f>--AND(Table1[[#This Row],[WithinTarget]]=1,Table1[[#This Row],[Patient Satisfaction Score]]&gt;=7)</f>
        <v>0</v>
      </c>
      <c r="T2825" t="str">
        <f>IF(LEFT(Table1[[#This Row],[Patient Gender]],1)="F","Female","Male")</f>
        <v>Female</v>
      </c>
    </row>
    <row r="2826" spans="1:20" x14ac:dyDescent="0.3">
      <c r="A2826" t="s">
        <v>2930</v>
      </c>
      <c r="B2826" s="1">
        <v>45094.603472222225</v>
      </c>
      <c r="C2826" t="s">
        <v>13</v>
      </c>
      <c r="D2826">
        <v>62</v>
      </c>
      <c r="E2826" t="s">
        <v>10</v>
      </c>
      <c r="F2826" t="s">
        <v>11</v>
      </c>
      <c r="G2826" t="b">
        <v>0</v>
      </c>
      <c r="H2826">
        <v>2</v>
      </c>
      <c r="I2826">
        <v>21</v>
      </c>
      <c r="J2826" t="b">
        <v>0</v>
      </c>
      <c r="K2826">
        <f>YEAR(Table1[[#This Row],[Patient Admission Date]])</f>
        <v>2023</v>
      </c>
      <c r="L2826" t="str">
        <f>TEXT(Table1[[#This Row],[Patient Admission Date]],"mmm")</f>
        <v>Jun</v>
      </c>
      <c r="M2826" t="str">
        <f>TEXT(Table1[[#This Row],[Patient Admission Date]],"ddd")</f>
        <v>Sat</v>
      </c>
      <c r="N2826" t="str">
        <f>TEXT(INT(HOUR(Table1[[#This Row],[Patient Admission Date]])/3)*3,"00")&amp;"-"&amp;TEXT(INT(HOUR(Table1[[#This Row],[Patient Admission Date]])/3)*3+3,"00")</f>
        <v>12-15</v>
      </c>
      <c r="O2826" t="str" cm="1">
        <f t="array" ref="O2826">_xlfn.IFS(Table1[[#This Row],[Patient Age]]&lt;=14,"0-14",Table1[[#This Row],[Patient Age]]&lt;=29,"15-29",Table1[[#This Row],[Patient Age]]&lt;=44,"30-44",Table1[[#This Row],[Patient Age]]&lt;=59,"45-59",Table1[[#This Row],[Patient Age]]&lt;=74,"60-74",TRUE,"75+")</f>
        <v>60-74</v>
      </c>
      <c r="P2826" t="str" cm="1">
        <f t="array" ref="P2826">_xlfn.IFS(Table1[[#This Row],[Patient Waittime]]&lt;=15,"0-15",Table1[[#This Row],[Patient Waittime]]&lt;=30,"16-30",Table1[[#This Row],[Patient Waittime]]&lt;=45,"31-45",Table1[[#This Row],[Patient Waittime]]&lt;=60,"46-60",TRUE,"60+")</f>
        <v>16-30</v>
      </c>
      <c r="Q2826">
        <f>--(Table1[[#This Row],[Patient Waittime]]&lt;=30)</f>
        <v>1</v>
      </c>
      <c r="R2826">
        <f>--Table1[[#This Row],[Patient Admission Flag]]</f>
        <v>0</v>
      </c>
      <c r="S2826">
        <f>--AND(Table1[[#This Row],[WithinTarget]]=1,Table1[[#This Row],[Patient Satisfaction Score]]&gt;=7)</f>
        <v>0</v>
      </c>
      <c r="T2826" t="str">
        <f>IF(LEFT(Table1[[#This Row],[Patient Gender]],1)="F","Female","Male")</f>
        <v>Female</v>
      </c>
    </row>
    <row r="2827" spans="1:20" x14ac:dyDescent="0.3">
      <c r="A2827" t="s">
        <v>2931</v>
      </c>
      <c r="B2827" s="1">
        <v>45127.852083333331</v>
      </c>
      <c r="C2827" t="s">
        <v>13</v>
      </c>
      <c r="D2827">
        <v>73</v>
      </c>
      <c r="E2827" t="s">
        <v>10</v>
      </c>
      <c r="F2827" t="s">
        <v>11</v>
      </c>
      <c r="G2827" t="b">
        <v>0</v>
      </c>
      <c r="H2827">
        <v>2</v>
      </c>
      <c r="I2827">
        <v>36</v>
      </c>
      <c r="J2827" t="b">
        <v>0</v>
      </c>
      <c r="K2827">
        <f>YEAR(Table1[[#This Row],[Patient Admission Date]])</f>
        <v>2023</v>
      </c>
      <c r="L2827" t="str">
        <f>TEXT(Table1[[#This Row],[Patient Admission Date]],"mmm")</f>
        <v>Jul</v>
      </c>
      <c r="M2827" t="str">
        <f>TEXT(Table1[[#This Row],[Patient Admission Date]],"ddd")</f>
        <v>Thu</v>
      </c>
      <c r="N2827" t="str">
        <f>TEXT(INT(HOUR(Table1[[#This Row],[Patient Admission Date]])/3)*3,"00")&amp;"-"&amp;TEXT(INT(HOUR(Table1[[#This Row],[Patient Admission Date]])/3)*3+3,"00")</f>
        <v>18-21</v>
      </c>
      <c r="O2827" t="str" cm="1">
        <f t="array" ref="O2827">_xlfn.IFS(Table1[[#This Row],[Patient Age]]&lt;=14,"0-14",Table1[[#This Row],[Patient Age]]&lt;=29,"15-29",Table1[[#This Row],[Patient Age]]&lt;=44,"30-44",Table1[[#This Row],[Patient Age]]&lt;=59,"45-59",Table1[[#This Row],[Patient Age]]&lt;=74,"60-74",TRUE,"75+")</f>
        <v>60-74</v>
      </c>
      <c r="P2827" t="str" cm="1">
        <f t="array" ref="P2827">_xlfn.IFS(Table1[[#This Row],[Patient Waittime]]&lt;=15,"0-15",Table1[[#This Row],[Patient Waittime]]&lt;=30,"16-30",Table1[[#This Row],[Patient Waittime]]&lt;=45,"31-45",Table1[[#This Row],[Patient Waittime]]&lt;=60,"46-60",TRUE,"60+")</f>
        <v>31-45</v>
      </c>
      <c r="Q2827">
        <f>--(Table1[[#This Row],[Patient Waittime]]&lt;=30)</f>
        <v>0</v>
      </c>
      <c r="R2827">
        <f>--Table1[[#This Row],[Patient Admission Flag]]</f>
        <v>0</v>
      </c>
      <c r="S2827">
        <f>--AND(Table1[[#This Row],[WithinTarget]]=1,Table1[[#This Row],[Patient Satisfaction Score]]&gt;=7)</f>
        <v>0</v>
      </c>
      <c r="T2827" t="str">
        <f>IF(LEFT(Table1[[#This Row],[Patient Gender]],1)="F","Female","Male")</f>
        <v>Female</v>
      </c>
    </row>
    <row r="2828" spans="1:20" x14ac:dyDescent="0.3">
      <c r="A2828" t="s">
        <v>2932</v>
      </c>
      <c r="B2828" s="1">
        <v>45249.590277777781</v>
      </c>
      <c r="C2828" t="s">
        <v>13</v>
      </c>
      <c r="D2828">
        <v>1</v>
      </c>
      <c r="E2828" t="s">
        <v>10</v>
      </c>
      <c r="F2828" t="s">
        <v>11</v>
      </c>
      <c r="G2828" t="b">
        <v>0</v>
      </c>
      <c r="H2828">
        <v>2</v>
      </c>
      <c r="I2828">
        <v>37</v>
      </c>
      <c r="J2828" t="b">
        <v>0</v>
      </c>
      <c r="K2828">
        <f>YEAR(Table1[[#This Row],[Patient Admission Date]])</f>
        <v>2023</v>
      </c>
      <c r="L2828" t="str">
        <f>TEXT(Table1[[#This Row],[Patient Admission Date]],"mmm")</f>
        <v>Nov</v>
      </c>
      <c r="M2828" t="str">
        <f>TEXT(Table1[[#This Row],[Patient Admission Date]],"ddd")</f>
        <v>Sun</v>
      </c>
      <c r="N2828" t="str">
        <f>TEXT(INT(HOUR(Table1[[#This Row],[Patient Admission Date]])/3)*3,"00")&amp;"-"&amp;TEXT(INT(HOUR(Table1[[#This Row],[Patient Admission Date]])/3)*3+3,"00")</f>
        <v>12-15</v>
      </c>
      <c r="O2828" t="str" cm="1">
        <f t="array" ref="O2828">_xlfn.IFS(Table1[[#This Row],[Patient Age]]&lt;=14,"0-14",Table1[[#This Row],[Patient Age]]&lt;=29,"15-29",Table1[[#This Row],[Patient Age]]&lt;=44,"30-44",Table1[[#This Row],[Patient Age]]&lt;=59,"45-59",Table1[[#This Row],[Patient Age]]&lt;=74,"60-74",TRUE,"75+")</f>
        <v>0-14</v>
      </c>
      <c r="P2828" t="str" cm="1">
        <f t="array" ref="P2828">_xlfn.IFS(Table1[[#This Row],[Patient Waittime]]&lt;=15,"0-15",Table1[[#This Row],[Patient Waittime]]&lt;=30,"16-30",Table1[[#This Row],[Patient Waittime]]&lt;=45,"31-45",Table1[[#This Row],[Patient Waittime]]&lt;=60,"46-60",TRUE,"60+")</f>
        <v>31-45</v>
      </c>
      <c r="Q2828">
        <f>--(Table1[[#This Row],[Patient Waittime]]&lt;=30)</f>
        <v>0</v>
      </c>
      <c r="R2828">
        <f>--Table1[[#This Row],[Patient Admission Flag]]</f>
        <v>0</v>
      </c>
      <c r="S2828">
        <f>--AND(Table1[[#This Row],[WithinTarget]]=1,Table1[[#This Row],[Patient Satisfaction Score]]&gt;=7)</f>
        <v>0</v>
      </c>
      <c r="T2828" t="str">
        <f>IF(LEFT(Table1[[#This Row],[Patient Gender]],1)="F","Female","Male")</f>
        <v>Female</v>
      </c>
    </row>
    <row r="2829" spans="1:20" x14ac:dyDescent="0.3">
      <c r="A2829" t="s">
        <v>2933</v>
      </c>
      <c r="B2829" s="1">
        <v>45387.245138888888</v>
      </c>
      <c r="C2829" t="s">
        <v>13</v>
      </c>
      <c r="D2829">
        <v>18</v>
      </c>
      <c r="E2829" t="s">
        <v>10</v>
      </c>
      <c r="F2829" t="s">
        <v>11</v>
      </c>
      <c r="G2829" t="b">
        <v>0</v>
      </c>
      <c r="H2829">
        <v>2</v>
      </c>
      <c r="I2829">
        <v>44</v>
      </c>
      <c r="J2829" t="b">
        <v>0</v>
      </c>
      <c r="K2829">
        <f>YEAR(Table1[[#This Row],[Patient Admission Date]])</f>
        <v>2024</v>
      </c>
      <c r="L2829" t="str">
        <f>TEXT(Table1[[#This Row],[Patient Admission Date]],"mmm")</f>
        <v>Apr</v>
      </c>
      <c r="M2829" t="str">
        <f>TEXT(Table1[[#This Row],[Patient Admission Date]],"ddd")</f>
        <v>Fri</v>
      </c>
      <c r="N2829" t="str">
        <f>TEXT(INT(HOUR(Table1[[#This Row],[Patient Admission Date]])/3)*3,"00")&amp;"-"&amp;TEXT(INT(HOUR(Table1[[#This Row],[Patient Admission Date]])/3)*3+3,"00")</f>
        <v>03-06</v>
      </c>
      <c r="O2829" t="str" cm="1">
        <f t="array" ref="O2829">_xlfn.IFS(Table1[[#This Row],[Patient Age]]&lt;=14,"0-14",Table1[[#This Row],[Patient Age]]&lt;=29,"15-29",Table1[[#This Row],[Patient Age]]&lt;=44,"30-44",Table1[[#This Row],[Patient Age]]&lt;=59,"45-59",Table1[[#This Row],[Patient Age]]&lt;=74,"60-74",TRUE,"75+")</f>
        <v>15-29</v>
      </c>
      <c r="P2829" t="str" cm="1">
        <f t="array" ref="P2829">_xlfn.IFS(Table1[[#This Row],[Patient Waittime]]&lt;=15,"0-15",Table1[[#This Row],[Patient Waittime]]&lt;=30,"16-30",Table1[[#This Row],[Patient Waittime]]&lt;=45,"31-45",Table1[[#This Row],[Patient Waittime]]&lt;=60,"46-60",TRUE,"60+")</f>
        <v>31-45</v>
      </c>
      <c r="Q2829">
        <f>--(Table1[[#This Row],[Patient Waittime]]&lt;=30)</f>
        <v>0</v>
      </c>
      <c r="R2829">
        <f>--Table1[[#This Row],[Patient Admission Flag]]</f>
        <v>0</v>
      </c>
      <c r="S2829">
        <f>--AND(Table1[[#This Row],[WithinTarget]]=1,Table1[[#This Row],[Patient Satisfaction Score]]&gt;=7)</f>
        <v>0</v>
      </c>
      <c r="T2829" t="str">
        <f>IF(LEFT(Table1[[#This Row],[Patient Gender]],1)="F","Female","Male")</f>
        <v>Female</v>
      </c>
    </row>
    <row r="2830" spans="1:20" x14ac:dyDescent="0.3">
      <c r="A2830" t="s">
        <v>2934</v>
      </c>
      <c r="B2830" s="1">
        <v>45085.09097222222</v>
      </c>
      <c r="C2830" t="s">
        <v>13</v>
      </c>
      <c r="D2830">
        <v>72</v>
      </c>
      <c r="E2830" t="s">
        <v>10</v>
      </c>
      <c r="F2830" t="s">
        <v>11</v>
      </c>
      <c r="G2830" t="b">
        <v>0</v>
      </c>
      <c r="H2830">
        <v>2</v>
      </c>
      <c r="I2830">
        <v>46</v>
      </c>
      <c r="J2830" t="b">
        <v>0</v>
      </c>
      <c r="K2830">
        <f>YEAR(Table1[[#This Row],[Patient Admission Date]])</f>
        <v>2023</v>
      </c>
      <c r="L2830" t="str">
        <f>TEXT(Table1[[#This Row],[Patient Admission Date]],"mmm")</f>
        <v>Jun</v>
      </c>
      <c r="M2830" t="str">
        <f>TEXT(Table1[[#This Row],[Patient Admission Date]],"ddd")</f>
        <v>Thu</v>
      </c>
      <c r="N2830" t="str">
        <f>TEXT(INT(HOUR(Table1[[#This Row],[Patient Admission Date]])/3)*3,"00")&amp;"-"&amp;TEXT(INT(HOUR(Table1[[#This Row],[Patient Admission Date]])/3)*3+3,"00")</f>
        <v>00-03</v>
      </c>
      <c r="O2830" t="str" cm="1">
        <f t="array" ref="O2830">_xlfn.IFS(Table1[[#This Row],[Patient Age]]&lt;=14,"0-14",Table1[[#This Row],[Patient Age]]&lt;=29,"15-29",Table1[[#This Row],[Patient Age]]&lt;=44,"30-44",Table1[[#This Row],[Patient Age]]&lt;=59,"45-59",Table1[[#This Row],[Patient Age]]&lt;=74,"60-74",TRUE,"75+")</f>
        <v>60-74</v>
      </c>
      <c r="P2830" t="str" cm="1">
        <f t="array" ref="P2830">_xlfn.IFS(Table1[[#This Row],[Patient Waittime]]&lt;=15,"0-15",Table1[[#This Row],[Patient Waittime]]&lt;=30,"16-30",Table1[[#This Row],[Patient Waittime]]&lt;=45,"31-45",Table1[[#This Row],[Patient Waittime]]&lt;=60,"46-60",TRUE,"60+")</f>
        <v>46-60</v>
      </c>
      <c r="Q2830">
        <f>--(Table1[[#This Row],[Patient Waittime]]&lt;=30)</f>
        <v>0</v>
      </c>
      <c r="R2830">
        <f>--Table1[[#This Row],[Patient Admission Flag]]</f>
        <v>0</v>
      </c>
      <c r="S2830">
        <f>--AND(Table1[[#This Row],[WithinTarget]]=1,Table1[[#This Row],[Patient Satisfaction Score]]&gt;=7)</f>
        <v>0</v>
      </c>
      <c r="T2830" t="str">
        <f>IF(LEFT(Table1[[#This Row],[Patient Gender]],1)="F","Female","Male")</f>
        <v>Female</v>
      </c>
    </row>
    <row r="2831" spans="1:20" x14ac:dyDescent="0.3">
      <c r="A2831" t="s">
        <v>2935</v>
      </c>
      <c r="B2831" s="1">
        <v>45218.972916666666</v>
      </c>
      <c r="C2831" t="s">
        <v>13</v>
      </c>
      <c r="D2831">
        <v>63</v>
      </c>
      <c r="E2831" t="s">
        <v>10</v>
      </c>
      <c r="F2831" t="s">
        <v>11</v>
      </c>
      <c r="G2831" t="b">
        <v>0</v>
      </c>
      <c r="H2831">
        <v>3</v>
      </c>
      <c r="I2831">
        <v>42</v>
      </c>
      <c r="J2831" t="b">
        <v>0</v>
      </c>
      <c r="K2831">
        <f>YEAR(Table1[[#This Row],[Patient Admission Date]])</f>
        <v>2023</v>
      </c>
      <c r="L2831" t="str">
        <f>TEXT(Table1[[#This Row],[Patient Admission Date]],"mmm")</f>
        <v>Oct</v>
      </c>
      <c r="M2831" t="str">
        <f>TEXT(Table1[[#This Row],[Patient Admission Date]],"ddd")</f>
        <v>Thu</v>
      </c>
      <c r="N2831" t="str">
        <f>TEXT(INT(HOUR(Table1[[#This Row],[Patient Admission Date]])/3)*3,"00")&amp;"-"&amp;TEXT(INT(HOUR(Table1[[#This Row],[Patient Admission Date]])/3)*3+3,"00")</f>
        <v>21-24</v>
      </c>
      <c r="O2831" t="str" cm="1">
        <f t="array" ref="O2831">_xlfn.IFS(Table1[[#This Row],[Patient Age]]&lt;=14,"0-14",Table1[[#This Row],[Patient Age]]&lt;=29,"15-29",Table1[[#This Row],[Patient Age]]&lt;=44,"30-44",Table1[[#This Row],[Patient Age]]&lt;=59,"45-59",Table1[[#This Row],[Patient Age]]&lt;=74,"60-74",TRUE,"75+")</f>
        <v>60-74</v>
      </c>
      <c r="P2831" t="str" cm="1">
        <f t="array" ref="P2831">_xlfn.IFS(Table1[[#This Row],[Patient Waittime]]&lt;=15,"0-15",Table1[[#This Row],[Patient Waittime]]&lt;=30,"16-30",Table1[[#This Row],[Patient Waittime]]&lt;=45,"31-45",Table1[[#This Row],[Patient Waittime]]&lt;=60,"46-60",TRUE,"60+")</f>
        <v>31-45</v>
      </c>
      <c r="Q2831">
        <f>--(Table1[[#This Row],[Patient Waittime]]&lt;=30)</f>
        <v>0</v>
      </c>
      <c r="R2831">
        <f>--Table1[[#This Row],[Patient Admission Flag]]</f>
        <v>0</v>
      </c>
      <c r="S2831">
        <f>--AND(Table1[[#This Row],[WithinTarget]]=1,Table1[[#This Row],[Patient Satisfaction Score]]&gt;=7)</f>
        <v>0</v>
      </c>
      <c r="T2831" t="str">
        <f>IF(LEFT(Table1[[#This Row],[Patient Gender]],1)="F","Female","Male")</f>
        <v>Female</v>
      </c>
    </row>
    <row r="2832" spans="1:20" x14ac:dyDescent="0.3">
      <c r="A2832" t="s">
        <v>2936</v>
      </c>
      <c r="B2832" s="1">
        <v>45090.897916666669</v>
      </c>
      <c r="C2832" t="s">
        <v>13</v>
      </c>
      <c r="D2832">
        <v>37</v>
      </c>
      <c r="E2832" t="s">
        <v>10</v>
      </c>
      <c r="F2832" t="s">
        <v>11</v>
      </c>
      <c r="G2832" t="b">
        <v>0</v>
      </c>
      <c r="H2832">
        <v>3</v>
      </c>
      <c r="I2832">
        <v>55</v>
      </c>
      <c r="J2832" t="b">
        <v>0</v>
      </c>
      <c r="K2832">
        <f>YEAR(Table1[[#This Row],[Patient Admission Date]])</f>
        <v>2023</v>
      </c>
      <c r="L2832" t="str">
        <f>TEXT(Table1[[#This Row],[Patient Admission Date]],"mmm")</f>
        <v>Jun</v>
      </c>
      <c r="M2832" t="str">
        <f>TEXT(Table1[[#This Row],[Patient Admission Date]],"ddd")</f>
        <v>Tue</v>
      </c>
      <c r="N2832" t="str">
        <f>TEXT(INT(HOUR(Table1[[#This Row],[Patient Admission Date]])/3)*3,"00")&amp;"-"&amp;TEXT(INT(HOUR(Table1[[#This Row],[Patient Admission Date]])/3)*3+3,"00")</f>
        <v>21-24</v>
      </c>
      <c r="O2832" t="str" cm="1">
        <f t="array" ref="O2832">_xlfn.IFS(Table1[[#This Row],[Patient Age]]&lt;=14,"0-14",Table1[[#This Row],[Patient Age]]&lt;=29,"15-29",Table1[[#This Row],[Patient Age]]&lt;=44,"30-44",Table1[[#This Row],[Patient Age]]&lt;=59,"45-59",Table1[[#This Row],[Patient Age]]&lt;=74,"60-74",TRUE,"75+")</f>
        <v>30-44</v>
      </c>
      <c r="P2832" t="str" cm="1">
        <f t="array" ref="P2832">_xlfn.IFS(Table1[[#This Row],[Patient Waittime]]&lt;=15,"0-15",Table1[[#This Row],[Patient Waittime]]&lt;=30,"16-30",Table1[[#This Row],[Patient Waittime]]&lt;=45,"31-45",Table1[[#This Row],[Patient Waittime]]&lt;=60,"46-60",TRUE,"60+")</f>
        <v>46-60</v>
      </c>
      <c r="Q2832">
        <f>--(Table1[[#This Row],[Patient Waittime]]&lt;=30)</f>
        <v>0</v>
      </c>
      <c r="R2832">
        <f>--Table1[[#This Row],[Patient Admission Flag]]</f>
        <v>0</v>
      </c>
      <c r="S2832">
        <f>--AND(Table1[[#This Row],[WithinTarget]]=1,Table1[[#This Row],[Patient Satisfaction Score]]&gt;=7)</f>
        <v>0</v>
      </c>
      <c r="T2832" t="str">
        <f>IF(LEFT(Table1[[#This Row],[Patient Gender]],1)="F","Female","Male")</f>
        <v>Female</v>
      </c>
    </row>
    <row r="2833" spans="1:20" x14ac:dyDescent="0.3">
      <c r="A2833" t="s">
        <v>2937</v>
      </c>
      <c r="B2833" s="1">
        <v>45464.350694444445</v>
      </c>
      <c r="C2833" t="s">
        <v>13</v>
      </c>
      <c r="D2833">
        <v>55</v>
      </c>
      <c r="E2833" t="s">
        <v>10</v>
      </c>
      <c r="F2833" t="s">
        <v>11</v>
      </c>
      <c r="G2833" t="b">
        <v>0</v>
      </c>
      <c r="H2833">
        <v>3</v>
      </c>
      <c r="I2833">
        <v>60</v>
      </c>
      <c r="J2833" t="b">
        <v>0</v>
      </c>
      <c r="K2833">
        <f>YEAR(Table1[[#This Row],[Patient Admission Date]])</f>
        <v>2024</v>
      </c>
      <c r="L2833" t="str">
        <f>TEXT(Table1[[#This Row],[Patient Admission Date]],"mmm")</f>
        <v>Jun</v>
      </c>
      <c r="M2833" t="str">
        <f>TEXT(Table1[[#This Row],[Patient Admission Date]],"ddd")</f>
        <v>Fri</v>
      </c>
      <c r="N2833" t="str">
        <f>TEXT(INT(HOUR(Table1[[#This Row],[Patient Admission Date]])/3)*3,"00")&amp;"-"&amp;TEXT(INT(HOUR(Table1[[#This Row],[Patient Admission Date]])/3)*3+3,"00")</f>
        <v>06-09</v>
      </c>
      <c r="O2833" t="str" cm="1">
        <f t="array" ref="O2833">_xlfn.IFS(Table1[[#This Row],[Patient Age]]&lt;=14,"0-14",Table1[[#This Row],[Patient Age]]&lt;=29,"15-29",Table1[[#This Row],[Patient Age]]&lt;=44,"30-44",Table1[[#This Row],[Patient Age]]&lt;=59,"45-59",Table1[[#This Row],[Patient Age]]&lt;=74,"60-74",TRUE,"75+")</f>
        <v>45-59</v>
      </c>
      <c r="P2833" t="str" cm="1">
        <f t="array" ref="P2833">_xlfn.IFS(Table1[[#This Row],[Patient Waittime]]&lt;=15,"0-15",Table1[[#This Row],[Patient Waittime]]&lt;=30,"16-30",Table1[[#This Row],[Patient Waittime]]&lt;=45,"31-45",Table1[[#This Row],[Patient Waittime]]&lt;=60,"46-60",TRUE,"60+")</f>
        <v>46-60</v>
      </c>
      <c r="Q2833">
        <f>--(Table1[[#This Row],[Patient Waittime]]&lt;=30)</f>
        <v>0</v>
      </c>
      <c r="R2833">
        <f>--Table1[[#This Row],[Patient Admission Flag]]</f>
        <v>0</v>
      </c>
      <c r="S2833">
        <f>--AND(Table1[[#This Row],[WithinTarget]]=1,Table1[[#This Row],[Patient Satisfaction Score]]&gt;=7)</f>
        <v>0</v>
      </c>
      <c r="T2833" t="str">
        <f>IF(LEFT(Table1[[#This Row],[Patient Gender]],1)="F","Female","Male")</f>
        <v>Female</v>
      </c>
    </row>
    <row r="2834" spans="1:20" x14ac:dyDescent="0.3">
      <c r="A2834" t="s">
        <v>2938</v>
      </c>
      <c r="B2834" s="1">
        <v>45211.643055555556</v>
      </c>
      <c r="C2834" t="s">
        <v>13</v>
      </c>
      <c r="D2834">
        <v>34</v>
      </c>
      <c r="E2834" t="s">
        <v>10</v>
      </c>
      <c r="F2834" t="s">
        <v>11</v>
      </c>
      <c r="G2834" t="b">
        <v>0</v>
      </c>
      <c r="H2834">
        <v>3</v>
      </c>
      <c r="I2834">
        <v>44</v>
      </c>
      <c r="J2834" t="b">
        <v>0</v>
      </c>
      <c r="K2834">
        <f>YEAR(Table1[[#This Row],[Patient Admission Date]])</f>
        <v>2023</v>
      </c>
      <c r="L2834" t="str">
        <f>TEXT(Table1[[#This Row],[Patient Admission Date]],"mmm")</f>
        <v>Oct</v>
      </c>
      <c r="M2834" t="str">
        <f>TEXT(Table1[[#This Row],[Patient Admission Date]],"ddd")</f>
        <v>Thu</v>
      </c>
      <c r="N2834" t="str">
        <f>TEXT(INT(HOUR(Table1[[#This Row],[Patient Admission Date]])/3)*3,"00")&amp;"-"&amp;TEXT(INT(HOUR(Table1[[#This Row],[Patient Admission Date]])/3)*3+3,"00")</f>
        <v>15-18</v>
      </c>
      <c r="O2834" t="str" cm="1">
        <f t="array" ref="O2834">_xlfn.IFS(Table1[[#This Row],[Patient Age]]&lt;=14,"0-14",Table1[[#This Row],[Patient Age]]&lt;=29,"15-29",Table1[[#This Row],[Patient Age]]&lt;=44,"30-44",Table1[[#This Row],[Patient Age]]&lt;=59,"45-59",Table1[[#This Row],[Patient Age]]&lt;=74,"60-74",TRUE,"75+")</f>
        <v>30-44</v>
      </c>
      <c r="P2834" t="str" cm="1">
        <f t="array" ref="P2834">_xlfn.IFS(Table1[[#This Row],[Patient Waittime]]&lt;=15,"0-15",Table1[[#This Row],[Patient Waittime]]&lt;=30,"16-30",Table1[[#This Row],[Patient Waittime]]&lt;=45,"31-45",Table1[[#This Row],[Patient Waittime]]&lt;=60,"46-60",TRUE,"60+")</f>
        <v>31-45</v>
      </c>
      <c r="Q2834">
        <f>--(Table1[[#This Row],[Patient Waittime]]&lt;=30)</f>
        <v>0</v>
      </c>
      <c r="R2834">
        <f>--Table1[[#This Row],[Patient Admission Flag]]</f>
        <v>0</v>
      </c>
      <c r="S2834">
        <f>--AND(Table1[[#This Row],[WithinTarget]]=1,Table1[[#This Row],[Patient Satisfaction Score]]&gt;=7)</f>
        <v>0</v>
      </c>
      <c r="T2834" t="str">
        <f>IF(LEFT(Table1[[#This Row],[Patient Gender]],1)="F","Female","Male")</f>
        <v>Female</v>
      </c>
    </row>
    <row r="2835" spans="1:20" x14ac:dyDescent="0.3">
      <c r="A2835" t="s">
        <v>2939</v>
      </c>
      <c r="B2835" s="1">
        <v>45451.904861111114</v>
      </c>
      <c r="C2835" t="s">
        <v>13</v>
      </c>
      <c r="D2835">
        <v>71</v>
      </c>
      <c r="E2835" t="s">
        <v>10</v>
      </c>
      <c r="F2835" t="s">
        <v>11</v>
      </c>
      <c r="G2835" t="b">
        <v>0</v>
      </c>
      <c r="H2835">
        <v>3</v>
      </c>
      <c r="I2835">
        <v>38</v>
      </c>
      <c r="J2835" t="b">
        <v>0</v>
      </c>
      <c r="K2835">
        <f>YEAR(Table1[[#This Row],[Patient Admission Date]])</f>
        <v>2024</v>
      </c>
      <c r="L2835" t="str">
        <f>TEXT(Table1[[#This Row],[Patient Admission Date]],"mmm")</f>
        <v>Jun</v>
      </c>
      <c r="M2835" t="str">
        <f>TEXT(Table1[[#This Row],[Patient Admission Date]],"ddd")</f>
        <v>Sat</v>
      </c>
      <c r="N2835" t="str">
        <f>TEXT(INT(HOUR(Table1[[#This Row],[Patient Admission Date]])/3)*3,"00")&amp;"-"&amp;TEXT(INT(HOUR(Table1[[#This Row],[Patient Admission Date]])/3)*3+3,"00")</f>
        <v>21-24</v>
      </c>
      <c r="O2835" t="str" cm="1">
        <f t="array" ref="O2835">_xlfn.IFS(Table1[[#This Row],[Patient Age]]&lt;=14,"0-14",Table1[[#This Row],[Patient Age]]&lt;=29,"15-29",Table1[[#This Row],[Patient Age]]&lt;=44,"30-44",Table1[[#This Row],[Patient Age]]&lt;=59,"45-59",Table1[[#This Row],[Patient Age]]&lt;=74,"60-74",TRUE,"75+")</f>
        <v>60-74</v>
      </c>
      <c r="P2835" t="str" cm="1">
        <f t="array" ref="P2835">_xlfn.IFS(Table1[[#This Row],[Patient Waittime]]&lt;=15,"0-15",Table1[[#This Row],[Patient Waittime]]&lt;=30,"16-30",Table1[[#This Row],[Patient Waittime]]&lt;=45,"31-45",Table1[[#This Row],[Patient Waittime]]&lt;=60,"46-60",TRUE,"60+")</f>
        <v>31-45</v>
      </c>
      <c r="Q2835">
        <f>--(Table1[[#This Row],[Patient Waittime]]&lt;=30)</f>
        <v>0</v>
      </c>
      <c r="R2835">
        <f>--Table1[[#This Row],[Patient Admission Flag]]</f>
        <v>0</v>
      </c>
      <c r="S2835">
        <f>--AND(Table1[[#This Row],[WithinTarget]]=1,Table1[[#This Row],[Patient Satisfaction Score]]&gt;=7)</f>
        <v>0</v>
      </c>
      <c r="T2835" t="str">
        <f>IF(LEFT(Table1[[#This Row],[Patient Gender]],1)="F","Female","Male")</f>
        <v>Female</v>
      </c>
    </row>
    <row r="2836" spans="1:20" x14ac:dyDescent="0.3">
      <c r="A2836" t="s">
        <v>2940</v>
      </c>
      <c r="B2836" s="1">
        <v>45429.80972222222</v>
      </c>
      <c r="C2836" t="s">
        <v>13</v>
      </c>
      <c r="D2836">
        <v>60</v>
      </c>
      <c r="E2836" t="s">
        <v>10</v>
      </c>
      <c r="F2836" t="s">
        <v>11</v>
      </c>
      <c r="G2836" t="b">
        <v>0</v>
      </c>
      <c r="H2836">
        <v>3</v>
      </c>
      <c r="I2836">
        <v>55</v>
      </c>
      <c r="J2836" t="b">
        <v>0</v>
      </c>
      <c r="K2836">
        <f>YEAR(Table1[[#This Row],[Patient Admission Date]])</f>
        <v>2024</v>
      </c>
      <c r="L2836" t="str">
        <f>TEXT(Table1[[#This Row],[Patient Admission Date]],"mmm")</f>
        <v>May</v>
      </c>
      <c r="M2836" t="str">
        <f>TEXT(Table1[[#This Row],[Patient Admission Date]],"ddd")</f>
        <v>Fri</v>
      </c>
      <c r="N2836" t="str">
        <f>TEXT(INT(HOUR(Table1[[#This Row],[Patient Admission Date]])/3)*3,"00")&amp;"-"&amp;TEXT(INT(HOUR(Table1[[#This Row],[Patient Admission Date]])/3)*3+3,"00")</f>
        <v>18-21</v>
      </c>
      <c r="O2836" t="str" cm="1">
        <f t="array" ref="O2836">_xlfn.IFS(Table1[[#This Row],[Patient Age]]&lt;=14,"0-14",Table1[[#This Row],[Patient Age]]&lt;=29,"15-29",Table1[[#This Row],[Patient Age]]&lt;=44,"30-44",Table1[[#This Row],[Patient Age]]&lt;=59,"45-59",Table1[[#This Row],[Patient Age]]&lt;=74,"60-74",TRUE,"75+")</f>
        <v>60-74</v>
      </c>
      <c r="P2836" t="str" cm="1">
        <f t="array" ref="P2836">_xlfn.IFS(Table1[[#This Row],[Patient Waittime]]&lt;=15,"0-15",Table1[[#This Row],[Patient Waittime]]&lt;=30,"16-30",Table1[[#This Row],[Patient Waittime]]&lt;=45,"31-45",Table1[[#This Row],[Patient Waittime]]&lt;=60,"46-60",TRUE,"60+")</f>
        <v>46-60</v>
      </c>
      <c r="Q2836">
        <f>--(Table1[[#This Row],[Patient Waittime]]&lt;=30)</f>
        <v>0</v>
      </c>
      <c r="R2836">
        <f>--Table1[[#This Row],[Patient Admission Flag]]</f>
        <v>0</v>
      </c>
      <c r="S2836">
        <f>--AND(Table1[[#This Row],[WithinTarget]]=1,Table1[[#This Row],[Patient Satisfaction Score]]&gt;=7)</f>
        <v>0</v>
      </c>
      <c r="T2836" t="str">
        <f>IF(LEFT(Table1[[#This Row],[Patient Gender]],1)="F","Female","Male")</f>
        <v>Female</v>
      </c>
    </row>
    <row r="2837" spans="1:20" x14ac:dyDescent="0.3">
      <c r="A2837" t="s">
        <v>2941</v>
      </c>
      <c r="B2837" s="1">
        <v>45381.594444444447</v>
      </c>
      <c r="C2837" t="s">
        <v>13</v>
      </c>
      <c r="D2837">
        <v>36</v>
      </c>
      <c r="E2837" t="s">
        <v>10</v>
      </c>
      <c r="F2837" t="s">
        <v>11</v>
      </c>
      <c r="G2837" t="b">
        <v>0</v>
      </c>
      <c r="H2837">
        <v>3</v>
      </c>
      <c r="I2837">
        <v>59</v>
      </c>
      <c r="J2837" t="b">
        <v>0</v>
      </c>
      <c r="K2837">
        <f>YEAR(Table1[[#This Row],[Patient Admission Date]])</f>
        <v>2024</v>
      </c>
      <c r="L2837" t="str">
        <f>TEXT(Table1[[#This Row],[Patient Admission Date]],"mmm")</f>
        <v>Mar</v>
      </c>
      <c r="M2837" t="str">
        <f>TEXT(Table1[[#This Row],[Patient Admission Date]],"ddd")</f>
        <v>Sat</v>
      </c>
      <c r="N2837" t="str">
        <f>TEXT(INT(HOUR(Table1[[#This Row],[Patient Admission Date]])/3)*3,"00")&amp;"-"&amp;TEXT(INT(HOUR(Table1[[#This Row],[Patient Admission Date]])/3)*3+3,"00")</f>
        <v>12-15</v>
      </c>
      <c r="O2837" t="str" cm="1">
        <f t="array" ref="O2837">_xlfn.IFS(Table1[[#This Row],[Patient Age]]&lt;=14,"0-14",Table1[[#This Row],[Patient Age]]&lt;=29,"15-29",Table1[[#This Row],[Patient Age]]&lt;=44,"30-44",Table1[[#This Row],[Patient Age]]&lt;=59,"45-59",Table1[[#This Row],[Patient Age]]&lt;=74,"60-74",TRUE,"75+")</f>
        <v>30-44</v>
      </c>
      <c r="P2837" t="str" cm="1">
        <f t="array" ref="P2837">_xlfn.IFS(Table1[[#This Row],[Patient Waittime]]&lt;=15,"0-15",Table1[[#This Row],[Patient Waittime]]&lt;=30,"16-30",Table1[[#This Row],[Patient Waittime]]&lt;=45,"31-45",Table1[[#This Row],[Patient Waittime]]&lt;=60,"46-60",TRUE,"60+")</f>
        <v>46-60</v>
      </c>
      <c r="Q2837">
        <f>--(Table1[[#This Row],[Patient Waittime]]&lt;=30)</f>
        <v>0</v>
      </c>
      <c r="R2837">
        <f>--Table1[[#This Row],[Patient Admission Flag]]</f>
        <v>0</v>
      </c>
      <c r="S2837">
        <f>--AND(Table1[[#This Row],[WithinTarget]]=1,Table1[[#This Row],[Patient Satisfaction Score]]&gt;=7)</f>
        <v>0</v>
      </c>
      <c r="T2837" t="str">
        <f>IF(LEFT(Table1[[#This Row],[Patient Gender]],1)="F","Female","Male")</f>
        <v>Female</v>
      </c>
    </row>
    <row r="2838" spans="1:20" x14ac:dyDescent="0.3">
      <c r="A2838" t="s">
        <v>2942</v>
      </c>
      <c r="B2838" s="1">
        <v>45412.402777777781</v>
      </c>
      <c r="C2838" t="s">
        <v>13</v>
      </c>
      <c r="D2838">
        <v>73</v>
      </c>
      <c r="E2838" t="s">
        <v>10</v>
      </c>
      <c r="F2838" t="s">
        <v>11</v>
      </c>
      <c r="G2838" t="b">
        <v>0</v>
      </c>
      <c r="H2838">
        <v>3</v>
      </c>
      <c r="I2838">
        <v>43</v>
      </c>
      <c r="J2838" t="b">
        <v>0</v>
      </c>
      <c r="K2838">
        <f>YEAR(Table1[[#This Row],[Patient Admission Date]])</f>
        <v>2024</v>
      </c>
      <c r="L2838" t="str">
        <f>TEXT(Table1[[#This Row],[Patient Admission Date]],"mmm")</f>
        <v>Apr</v>
      </c>
      <c r="M2838" t="str">
        <f>TEXT(Table1[[#This Row],[Patient Admission Date]],"ddd")</f>
        <v>Tue</v>
      </c>
      <c r="N2838" t="str">
        <f>TEXT(INT(HOUR(Table1[[#This Row],[Patient Admission Date]])/3)*3,"00")&amp;"-"&amp;TEXT(INT(HOUR(Table1[[#This Row],[Patient Admission Date]])/3)*3+3,"00")</f>
        <v>09-12</v>
      </c>
      <c r="O2838" t="str" cm="1">
        <f t="array" ref="O2838">_xlfn.IFS(Table1[[#This Row],[Patient Age]]&lt;=14,"0-14",Table1[[#This Row],[Patient Age]]&lt;=29,"15-29",Table1[[#This Row],[Patient Age]]&lt;=44,"30-44",Table1[[#This Row],[Patient Age]]&lt;=59,"45-59",Table1[[#This Row],[Patient Age]]&lt;=74,"60-74",TRUE,"75+")</f>
        <v>60-74</v>
      </c>
      <c r="P2838" t="str" cm="1">
        <f t="array" ref="P2838">_xlfn.IFS(Table1[[#This Row],[Patient Waittime]]&lt;=15,"0-15",Table1[[#This Row],[Patient Waittime]]&lt;=30,"16-30",Table1[[#This Row],[Patient Waittime]]&lt;=45,"31-45",Table1[[#This Row],[Patient Waittime]]&lt;=60,"46-60",TRUE,"60+")</f>
        <v>31-45</v>
      </c>
      <c r="Q2838">
        <f>--(Table1[[#This Row],[Patient Waittime]]&lt;=30)</f>
        <v>0</v>
      </c>
      <c r="R2838">
        <f>--Table1[[#This Row],[Patient Admission Flag]]</f>
        <v>0</v>
      </c>
      <c r="S2838">
        <f>--AND(Table1[[#This Row],[WithinTarget]]=1,Table1[[#This Row],[Patient Satisfaction Score]]&gt;=7)</f>
        <v>0</v>
      </c>
      <c r="T2838" t="str">
        <f>IF(LEFT(Table1[[#This Row],[Patient Gender]],1)="F","Female","Male")</f>
        <v>Female</v>
      </c>
    </row>
    <row r="2839" spans="1:20" x14ac:dyDescent="0.3">
      <c r="A2839" t="s">
        <v>2943</v>
      </c>
      <c r="B2839" s="1">
        <v>45560.115972222222</v>
      </c>
      <c r="C2839" t="s">
        <v>13</v>
      </c>
      <c r="D2839">
        <v>42</v>
      </c>
      <c r="E2839" t="s">
        <v>10</v>
      </c>
      <c r="F2839" t="s">
        <v>11</v>
      </c>
      <c r="G2839" t="b">
        <v>0</v>
      </c>
      <c r="H2839">
        <v>4</v>
      </c>
      <c r="I2839">
        <v>47</v>
      </c>
      <c r="J2839" t="b">
        <v>0</v>
      </c>
      <c r="K2839">
        <f>YEAR(Table1[[#This Row],[Patient Admission Date]])</f>
        <v>2024</v>
      </c>
      <c r="L2839" t="str">
        <f>TEXT(Table1[[#This Row],[Patient Admission Date]],"mmm")</f>
        <v>Sep</v>
      </c>
      <c r="M2839" t="str">
        <f>TEXT(Table1[[#This Row],[Patient Admission Date]],"ddd")</f>
        <v>Wed</v>
      </c>
      <c r="N2839" t="str">
        <f>TEXT(INT(HOUR(Table1[[#This Row],[Patient Admission Date]])/3)*3,"00")&amp;"-"&amp;TEXT(INT(HOUR(Table1[[#This Row],[Patient Admission Date]])/3)*3+3,"00")</f>
        <v>00-03</v>
      </c>
      <c r="O2839" t="str" cm="1">
        <f t="array" ref="O2839">_xlfn.IFS(Table1[[#This Row],[Patient Age]]&lt;=14,"0-14",Table1[[#This Row],[Patient Age]]&lt;=29,"15-29",Table1[[#This Row],[Patient Age]]&lt;=44,"30-44",Table1[[#This Row],[Patient Age]]&lt;=59,"45-59",Table1[[#This Row],[Patient Age]]&lt;=74,"60-74",TRUE,"75+")</f>
        <v>30-44</v>
      </c>
      <c r="P2839" t="str" cm="1">
        <f t="array" ref="P2839">_xlfn.IFS(Table1[[#This Row],[Patient Waittime]]&lt;=15,"0-15",Table1[[#This Row],[Patient Waittime]]&lt;=30,"16-30",Table1[[#This Row],[Patient Waittime]]&lt;=45,"31-45",Table1[[#This Row],[Patient Waittime]]&lt;=60,"46-60",TRUE,"60+")</f>
        <v>46-60</v>
      </c>
      <c r="Q2839">
        <f>--(Table1[[#This Row],[Patient Waittime]]&lt;=30)</f>
        <v>0</v>
      </c>
      <c r="R2839">
        <f>--Table1[[#This Row],[Patient Admission Flag]]</f>
        <v>0</v>
      </c>
      <c r="S2839">
        <f>--AND(Table1[[#This Row],[WithinTarget]]=1,Table1[[#This Row],[Patient Satisfaction Score]]&gt;=7)</f>
        <v>0</v>
      </c>
      <c r="T2839" t="str">
        <f>IF(LEFT(Table1[[#This Row],[Patient Gender]],1)="F","Female","Male")</f>
        <v>Female</v>
      </c>
    </row>
    <row r="2840" spans="1:20" x14ac:dyDescent="0.3">
      <c r="A2840" t="s">
        <v>2944</v>
      </c>
      <c r="B2840" s="1">
        <v>45186.024305555555</v>
      </c>
      <c r="C2840" t="s">
        <v>13</v>
      </c>
      <c r="D2840">
        <v>57</v>
      </c>
      <c r="E2840" t="s">
        <v>10</v>
      </c>
      <c r="F2840" t="s">
        <v>11</v>
      </c>
      <c r="G2840" t="b">
        <v>0</v>
      </c>
      <c r="H2840">
        <v>4</v>
      </c>
      <c r="I2840">
        <v>41</v>
      </c>
      <c r="J2840" t="b">
        <v>0</v>
      </c>
      <c r="K2840">
        <f>YEAR(Table1[[#This Row],[Patient Admission Date]])</f>
        <v>2023</v>
      </c>
      <c r="L2840" t="str">
        <f>TEXT(Table1[[#This Row],[Patient Admission Date]],"mmm")</f>
        <v>Sep</v>
      </c>
      <c r="M2840" t="str">
        <f>TEXT(Table1[[#This Row],[Patient Admission Date]],"ddd")</f>
        <v>Sun</v>
      </c>
      <c r="N2840" t="str">
        <f>TEXT(INT(HOUR(Table1[[#This Row],[Patient Admission Date]])/3)*3,"00")&amp;"-"&amp;TEXT(INT(HOUR(Table1[[#This Row],[Patient Admission Date]])/3)*3+3,"00")</f>
        <v>00-03</v>
      </c>
      <c r="O2840" t="str" cm="1">
        <f t="array" ref="O2840">_xlfn.IFS(Table1[[#This Row],[Patient Age]]&lt;=14,"0-14",Table1[[#This Row],[Patient Age]]&lt;=29,"15-29",Table1[[#This Row],[Patient Age]]&lt;=44,"30-44",Table1[[#This Row],[Patient Age]]&lt;=59,"45-59",Table1[[#This Row],[Patient Age]]&lt;=74,"60-74",TRUE,"75+")</f>
        <v>45-59</v>
      </c>
      <c r="P2840" t="str" cm="1">
        <f t="array" ref="P2840">_xlfn.IFS(Table1[[#This Row],[Patient Waittime]]&lt;=15,"0-15",Table1[[#This Row],[Patient Waittime]]&lt;=30,"16-30",Table1[[#This Row],[Patient Waittime]]&lt;=45,"31-45",Table1[[#This Row],[Patient Waittime]]&lt;=60,"46-60",TRUE,"60+")</f>
        <v>31-45</v>
      </c>
      <c r="Q2840">
        <f>--(Table1[[#This Row],[Patient Waittime]]&lt;=30)</f>
        <v>0</v>
      </c>
      <c r="R2840">
        <f>--Table1[[#This Row],[Patient Admission Flag]]</f>
        <v>0</v>
      </c>
      <c r="S2840">
        <f>--AND(Table1[[#This Row],[WithinTarget]]=1,Table1[[#This Row],[Patient Satisfaction Score]]&gt;=7)</f>
        <v>0</v>
      </c>
      <c r="T2840" t="str">
        <f>IF(LEFT(Table1[[#This Row],[Patient Gender]],1)="F","Female","Male")</f>
        <v>Female</v>
      </c>
    </row>
    <row r="2841" spans="1:20" x14ac:dyDescent="0.3">
      <c r="A2841" t="s">
        <v>2945</v>
      </c>
      <c r="B2841" s="1">
        <v>45316.911805555559</v>
      </c>
      <c r="C2841" t="s">
        <v>13</v>
      </c>
      <c r="D2841">
        <v>54</v>
      </c>
      <c r="E2841" t="s">
        <v>10</v>
      </c>
      <c r="F2841" t="s">
        <v>11</v>
      </c>
      <c r="G2841" t="b">
        <v>0</v>
      </c>
      <c r="H2841">
        <v>4</v>
      </c>
      <c r="I2841">
        <v>28</v>
      </c>
      <c r="J2841" t="b">
        <v>0</v>
      </c>
      <c r="K2841">
        <f>YEAR(Table1[[#This Row],[Patient Admission Date]])</f>
        <v>2024</v>
      </c>
      <c r="L2841" t="str">
        <f>TEXT(Table1[[#This Row],[Patient Admission Date]],"mmm")</f>
        <v>Jan</v>
      </c>
      <c r="M2841" t="str">
        <f>TEXT(Table1[[#This Row],[Patient Admission Date]],"ddd")</f>
        <v>Thu</v>
      </c>
      <c r="N2841" t="str">
        <f>TEXT(INT(HOUR(Table1[[#This Row],[Patient Admission Date]])/3)*3,"00")&amp;"-"&amp;TEXT(INT(HOUR(Table1[[#This Row],[Patient Admission Date]])/3)*3+3,"00")</f>
        <v>21-24</v>
      </c>
      <c r="O2841" t="str" cm="1">
        <f t="array" ref="O2841">_xlfn.IFS(Table1[[#This Row],[Patient Age]]&lt;=14,"0-14",Table1[[#This Row],[Patient Age]]&lt;=29,"15-29",Table1[[#This Row],[Patient Age]]&lt;=44,"30-44",Table1[[#This Row],[Patient Age]]&lt;=59,"45-59",Table1[[#This Row],[Patient Age]]&lt;=74,"60-74",TRUE,"75+")</f>
        <v>45-59</v>
      </c>
      <c r="P2841" t="str" cm="1">
        <f t="array" ref="P2841">_xlfn.IFS(Table1[[#This Row],[Patient Waittime]]&lt;=15,"0-15",Table1[[#This Row],[Patient Waittime]]&lt;=30,"16-30",Table1[[#This Row],[Patient Waittime]]&lt;=45,"31-45",Table1[[#This Row],[Patient Waittime]]&lt;=60,"46-60",TRUE,"60+")</f>
        <v>16-30</v>
      </c>
      <c r="Q2841">
        <f>--(Table1[[#This Row],[Patient Waittime]]&lt;=30)</f>
        <v>1</v>
      </c>
      <c r="R2841">
        <f>--Table1[[#This Row],[Patient Admission Flag]]</f>
        <v>0</v>
      </c>
      <c r="S2841">
        <f>--AND(Table1[[#This Row],[WithinTarget]]=1,Table1[[#This Row],[Patient Satisfaction Score]]&gt;=7)</f>
        <v>0</v>
      </c>
      <c r="T2841" t="str">
        <f>IF(LEFT(Table1[[#This Row],[Patient Gender]],1)="F","Female","Male")</f>
        <v>Female</v>
      </c>
    </row>
    <row r="2842" spans="1:20" x14ac:dyDescent="0.3">
      <c r="A2842" t="s">
        <v>2946</v>
      </c>
      <c r="B2842" s="1">
        <v>45162.307638888888</v>
      </c>
      <c r="C2842" t="s">
        <v>13</v>
      </c>
      <c r="D2842">
        <v>19</v>
      </c>
      <c r="E2842" t="s">
        <v>10</v>
      </c>
      <c r="F2842" t="s">
        <v>11</v>
      </c>
      <c r="G2842" t="b">
        <v>0</v>
      </c>
      <c r="H2842">
        <v>4</v>
      </c>
      <c r="I2842">
        <v>60</v>
      </c>
      <c r="J2842" t="b">
        <v>0</v>
      </c>
      <c r="K2842">
        <f>YEAR(Table1[[#This Row],[Patient Admission Date]])</f>
        <v>2023</v>
      </c>
      <c r="L2842" t="str">
        <f>TEXT(Table1[[#This Row],[Patient Admission Date]],"mmm")</f>
        <v>Aug</v>
      </c>
      <c r="M2842" t="str">
        <f>TEXT(Table1[[#This Row],[Patient Admission Date]],"ddd")</f>
        <v>Thu</v>
      </c>
      <c r="N2842" t="str">
        <f>TEXT(INT(HOUR(Table1[[#This Row],[Patient Admission Date]])/3)*3,"00")&amp;"-"&amp;TEXT(INT(HOUR(Table1[[#This Row],[Patient Admission Date]])/3)*3+3,"00")</f>
        <v>06-09</v>
      </c>
      <c r="O2842" t="str" cm="1">
        <f t="array" ref="O2842">_xlfn.IFS(Table1[[#This Row],[Patient Age]]&lt;=14,"0-14",Table1[[#This Row],[Patient Age]]&lt;=29,"15-29",Table1[[#This Row],[Patient Age]]&lt;=44,"30-44",Table1[[#This Row],[Patient Age]]&lt;=59,"45-59",Table1[[#This Row],[Patient Age]]&lt;=74,"60-74",TRUE,"75+")</f>
        <v>15-29</v>
      </c>
      <c r="P2842" t="str" cm="1">
        <f t="array" ref="P2842">_xlfn.IFS(Table1[[#This Row],[Patient Waittime]]&lt;=15,"0-15",Table1[[#This Row],[Patient Waittime]]&lt;=30,"16-30",Table1[[#This Row],[Patient Waittime]]&lt;=45,"31-45",Table1[[#This Row],[Patient Waittime]]&lt;=60,"46-60",TRUE,"60+")</f>
        <v>46-60</v>
      </c>
      <c r="Q2842">
        <f>--(Table1[[#This Row],[Patient Waittime]]&lt;=30)</f>
        <v>0</v>
      </c>
      <c r="R2842">
        <f>--Table1[[#This Row],[Patient Admission Flag]]</f>
        <v>0</v>
      </c>
      <c r="S2842">
        <f>--AND(Table1[[#This Row],[WithinTarget]]=1,Table1[[#This Row],[Patient Satisfaction Score]]&gt;=7)</f>
        <v>0</v>
      </c>
      <c r="T2842" t="str">
        <f>IF(LEFT(Table1[[#This Row],[Patient Gender]],1)="F","Female","Male")</f>
        <v>Female</v>
      </c>
    </row>
    <row r="2843" spans="1:20" x14ac:dyDescent="0.3">
      <c r="A2843" t="s">
        <v>2947</v>
      </c>
      <c r="B2843" s="1">
        <v>45099.915277777778</v>
      </c>
      <c r="C2843" t="s">
        <v>13</v>
      </c>
      <c r="D2843">
        <v>23</v>
      </c>
      <c r="E2843" t="s">
        <v>10</v>
      </c>
      <c r="F2843" t="s">
        <v>11</v>
      </c>
      <c r="G2843" t="b">
        <v>0</v>
      </c>
      <c r="H2843">
        <v>4</v>
      </c>
      <c r="I2843">
        <v>32</v>
      </c>
      <c r="J2843" t="b">
        <v>0</v>
      </c>
      <c r="K2843">
        <f>YEAR(Table1[[#This Row],[Patient Admission Date]])</f>
        <v>2023</v>
      </c>
      <c r="L2843" t="str">
        <f>TEXT(Table1[[#This Row],[Patient Admission Date]],"mmm")</f>
        <v>Jun</v>
      </c>
      <c r="M2843" t="str">
        <f>TEXT(Table1[[#This Row],[Patient Admission Date]],"ddd")</f>
        <v>Thu</v>
      </c>
      <c r="N2843" t="str">
        <f>TEXT(INT(HOUR(Table1[[#This Row],[Patient Admission Date]])/3)*3,"00")&amp;"-"&amp;TEXT(INT(HOUR(Table1[[#This Row],[Patient Admission Date]])/3)*3+3,"00")</f>
        <v>21-24</v>
      </c>
      <c r="O2843" t="str" cm="1">
        <f t="array" ref="O2843">_xlfn.IFS(Table1[[#This Row],[Patient Age]]&lt;=14,"0-14",Table1[[#This Row],[Patient Age]]&lt;=29,"15-29",Table1[[#This Row],[Patient Age]]&lt;=44,"30-44",Table1[[#This Row],[Patient Age]]&lt;=59,"45-59",Table1[[#This Row],[Patient Age]]&lt;=74,"60-74",TRUE,"75+")</f>
        <v>15-29</v>
      </c>
      <c r="P2843" t="str" cm="1">
        <f t="array" ref="P2843">_xlfn.IFS(Table1[[#This Row],[Patient Waittime]]&lt;=15,"0-15",Table1[[#This Row],[Patient Waittime]]&lt;=30,"16-30",Table1[[#This Row],[Patient Waittime]]&lt;=45,"31-45",Table1[[#This Row],[Patient Waittime]]&lt;=60,"46-60",TRUE,"60+")</f>
        <v>31-45</v>
      </c>
      <c r="Q2843">
        <f>--(Table1[[#This Row],[Patient Waittime]]&lt;=30)</f>
        <v>0</v>
      </c>
      <c r="R2843">
        <f>--Table1[[#This Row],[Patient Admission Flag]]</f>
        <v>0</v>
      </c>
      <c r="S2843">
        <f>--AND(Table1[[#This Row],[WithinTarget]]=1,Table1[[#This Row],[Patient Satisfaction Score]]&gt;=7)</f>
        <v>0</v>
      </c>
      <c r="T2843" t="str">
        <f>IF(LEFT(Table1[[#This Row],[Patient Gender]],1)="F","Female","Male")</f>
        <v>Female</v>
      </c>
    </row>
    <row r="2844" spans="1:20" x14ac:dyDescent="0.3">
      <c r="A2844" t="s">
        <v>2948</v>
      </c>
      <c r="B2844" s="1">
        <v>45148.906944444447</v>
      </c>
      <c r="C2844" t="s">
        <v>13</v>
      </c>
      <c r="D2844">
        <v>76</v>
      </c>
      <c r="E2844" t="s">
        <v>10</v>
      </c>
      <c r="F2844" t="s">
        <v>11</v>
      </c>
      <c r="G2844" t="b">
        <v>0</v>
      </c>
      <c r="H2844">
        <v>4</v>
      </c>
      <c r="I2844">
        <v>39</v>
      </c>
      <c r="J2844" t="b">
        <v>0</v>
      </c>
      <c r="K2844">
        <f>YEAR(Table1[[#This Row],[Patient Admission Date]])</f>
        <v>2023</v>
      </c>
      <c r="L2844" t="str">
        <f>TEXT(Table1[[#This Row],[Patient Admission Date]],"mmm")</f>
        <v>Aug</v>
      </c>
      <c r="M2844" t="str">
        <f>TEXT(Table1[[#This Row],[Patient Admission Date]],"ddd")</f>
        <v>Thu</v>
      </c>
      <c r="N2844" t="str">
        <f>TEXT(INT(HOUR(Table1[[#This Row],[Patient Admission Date]])/3)*3,"00")&amp;"-"&amp;TEXT(INT(HOUR(Table1[[#This Row],[Patient Admission Date]])/3)*3+3,"00")</f>
        <v>21-24</v>
      </c>
      <c r="O2844" t="str" cm="1">
        <f t="array" ref="O2844">_xlfn.IFS(Table1[[#This Row],[Patient Age]]&lt;=14,"0-14",Table1[[#This Row],[Patient Age]]&lt;=29,"15-29",Table1[[#This Row],[Patient Age]]&lt;=44,"30-44",Table1[[#This Row],[Patient Age]]&lt;=59,"45-59",Table1[[#This Row],[Patient Age]]&lt;=74,"60-74",TRUE,"75+")</f>
        <v>75+</v>
      </c>
      <c r="P2844" t="str" cm="1">
        <f t="array" ref="P2844">_xlfn.IFS(Table1[[#This Row],[Patient Waittime]]&lt;=15,"0-15",Table1[[#This Row],[Patient Waittime]]&lt;=30,"16-30",Table1[[#This Row],[Patient Waittime]]&lt;=45,"31-45",Table1[[#This Row],[Patient Waittime]]&lt;=60,"46-60",TRUE,"60+")</f>
        <v>31-45</v>
      </c>
      <c r="Q2844">
        <f>--(Table1[[#This Row],[Patient Waittime]]&lt;=30)</f>
        <v>0</v>
      </c>
      <c r="R2844">
        <f>--Table1[[#This Row],[Patient Admission Flag]]</f>
        <v>0</v>
      </c>
      <c r="S2844">
        <f>--AND(Table1[[#This Row],[WithinTarget]]=1,Table1[[#This Row],[Patient Satisfaction Score]]&gt;=7)</f>
        <v>0</v>
      </c>
      <c r="T2844" t="str">
        <f>IF(LEFT(Table1[[#This Row],[Patient Gender]],1)="F","Female","Male")</f>
        <v>Female</v>
      </c>
    </row>
    <row r="2845" spans="1:20" x14ac:dyDescent="0.3">
      <c r="A2845" t="s">
        <v>2949</v>
      </c>
      <c r="B2845" s="1">
        <v>45491.095833333333</v>
      </c>
      <c r="C2845" t="s">
        <v>13</v>
      </c>
      <c r="D2845">
        <v>11</v>
      </c>
      <c r="E2845" t="s">
        <v>10</v>
      </c>
      <c r="F2845" t="s">
        <v>11</v>
      </c>
      <c r="G2845" t="b">
        <v>0</v>
      </c>
      <c r="H2845">
        <v>4</v>
      </c>
      <c r="I2845">
        <v>48</v>
      </c>
      <c r="J2845" t="b">
        <v>0</v>
      </c>
      <c r="K2845">
        <f>YEAR(Table1[[#This Row],[Patient Admission Date]])</f>
        <v>2024</v>
      </c>
      <c r="L2845" t="str">
        <f>TEXT(Table1[[#This Row],[Patient Admission Date]],"mmm")</f>
        <v>Jul</v>
      </c>
      <c r="M2845" t="str">
        <f>TEXT(Table1[[#This Row],[Patient Admission Date]],"ddd")</f>
        <v>Thu</v>
      </c>
      <c r="N2845" t="str">
        <f>TEXT(INT(HOUR(Table1[[#This Row],[Patient Admission Date]])/3)*3,"00")&amp;"-"&amp;TEXT(INT(HOUR(Table1[[#This Row],[Patient Admission Date]])/3)*3+3,"00")</f>
        <v>00-03</v>
      </c>
      <c r="O2845" t="str" cm="1">
        <f t="array" ref="O2845">_xlfn.IFS(Table1[[#This Row],[Patient Age]]&lt;=14,"0-14",Table1[[#This Row],[Patient Age]]&lt;=29,"15-29",Table1[[#This Row],[Patient Age]]&lt;=44,"30-44",Table1[[#This Row],[Patient Age]]&lt;=59,"45-59",Table1[[#This Row],[Patient Age]]&lt;=74,"60-74",TRUE,"75+")</f>
        <v>0-14</v>
      </c>
      <c r="P2845" t="str" cm="1">
        <f t="array" ref="P2845">_xlfn.IFS(Table1[[#This Row],[Patient Waittime]]&lt;=15,"0-15",Table1[[#This Row],[Patient Waittime]]&lt;=30,"16-30",Table1[[#This Row],[Patient Waittime]]&lt;=45,"31-45",Table1[[#This Row],[Patient Waittime]]&lt;=60,"46-60",TRUE,"60+")</f>
        <v>46-60</v>
      </c>
      <c r="Q2845">
        <f>--(Table1[[#This Row],[Patient Waittime]]&lt;=30)</f>
        <v>0</v>
      </c>
      <c r="R2845">
        <f>--Table1[[#This Row],[Patient Admission Flag]]</f>
        <v>0</v>
      </c>
      <c r="S2845">
        <f>--AND(Table1[[#This Row],[WithinTarget]]=1,Table1[[#This Row],[Patient Satisfaction Score]]&gt;=7)</f>
        <v>0</v>
      </c>
      <c r="T2845" t="str">
        <f>IF(LEFT(Table1[[#This Row],[Patient Gender]],1)="F","Female","Male")</f>
        <v>Female</v>
      </c>
    </row>
    <row r="2846" spans="1:20" x14ac:dyDescent="0.3">
      <c r="A2846" t="s">
        <v>2950</v>
      </c>
      <c r="B2846" s="1">
        <v>45313.170138888891</v>
      </c>
      <c r="C2846" t="s">
        <v>13</v>
      </c>
      <c r="D2846">
        <v>19</v>
      </c>
      <c r="E2846" t="s">
        <v>10</v>
      </c>
      <c r="F2846" t="s">
        <v>11</v>
      </c>
      <c r="G2846" t="b">
        <v>0</v>
      </c>
      <c r="H2846">
        <v>4</v>
      </c>
      <c r="I2846">
        <v>35</v>
      </c>
      <c r="J2846" t="b">
        <v>0</v>
      </c>
      <c r="K2846">
        <f>YEAR(Table1[[#This Row],[Patient Admission Date]])</f>
        <v>2024</v>
      </c>
      <c r="L2846" t="str">
        <f>TEXT(Table1[[#This Row],[Patient Admission Date]],"mmm")</f>
        <v>Jan</v>
      </c>
      <c r="M2846" t="str">
        <f>TEXT(Table1[[#This Row],[Patient Admission Date]],"ddd")</f>
        <v>Mon</v>
      </c>
      <c r="N2846" t="str">
        <f>TEXT(INT(HOUR(Table1[[#This Row],[Patient Admission Date]])/3)*3,"00")&amp;"-"&amp;TEXT(INT(HOUR(Table1[[#This Row],[Patient Admission Date]])/3)*3+3,"00")</f>
        <v>03-06</v>
      </c>
      <c r="O2846" t="str" cm="1">
        <f t="array" ref="O2846">_xlfn.IFS(Table1[[#This Row],[Patient Age]]&lt;=14,"0-14",Table1[[#This Row],[Patient Age]]&lt;=29,"15-29",Table1[[#This Row],[Patient Age]]&lt;=44,"30-44",Table1[[#This Row],[Patient Age]]&lt;=59,"45-59",Table1[[#This Row],[Patient Age]]&lt;=74,"60-74",TRUE,"75+")</f>
        <v>15-29</v>
      </c>
      <c r="P2846" t="str" cm="1">
        <f t="array" ref="P2846">_xlfn.IFS(Table1[[#This Row],[Patient Waittime]]&lt;=15,"0-15",Table1[[#This Row],[Patient Waittime]]&lt;=30,"16-30",Table1[[#This Row],[Patient Waittime]]&lt;=45,"31-45",Table1[[#This Row],[Patient Waittime]]&lt;=60,"46-60",TRUE,"60+")</f>
        <v>31-45</v>
      </c>
      <c r="Q2846">
        <f>--(Table1[[#This Row],[Patient Waittime]]&lt;=30)</f>
        <v>0</v>
      </c>
      <c r="R2846">
        <f>--Table1[[#This Row],[Patient Admission Flag]]</f>
        <v>0</v>
      </c>
      <c r="S2846">
        <f>--AND(Table1[[#This Row],[WithinTarget]]=1,Table1[[#This Row],[Patient Satisfaction Score]]&gt;=7)</f>
        <v>0</v>
      </c>
      <c r="T2846" t="str">
        <f>IF(LEFT(Table1[[#This Row],[Patient Gender]],1)="F","Female","Male")</f>
        <v>Female</v>
      </c>
    </row>
    <row r="2847" spans="1:20" x14ac:dyDescent="0.3">
      <c r="A2847" t="s">
        <v>2951</v>
      </c>
      <c r="B2847" s="1">
        <v>45230.311111111114</v>
      </c>
      <c r="C2847" t="s">
        <v>13</v>
      </c>
      <c r="D2847">
        <v>49</v>
      </c>
      <c r="E2847" t="s">
        <v>10</v>
      </c>
      <c r="F2847" t="s">
        <v>11</v>
      </c>
      <c r="G2847" t="b">
        <v>0</v>
      </c>
      <c r="H2847">
        <v>4</v>
      </c>
      <c r="I2847">
        <v>39</v>
      </c>
      <c r="J2847" t="b">
        <v>0</v>
      </c>
      <c r="K2847">
        <f>YEAR(Table1[[#This Row],[Patient Admission Date]])</f>
        <v>2023</v>
      </c>
      <c r="L2847" t="str">
        <f>TEXT(Table1[[#This Row],[Patient Admission Date]],"mmm")</f>
        <v>Oct</v>
      </c>
      <c r="M2847" t="str">
        <f>TEXT(Table1[[#This Row],[Patient Admission Date]],"ddd")</f>
        <v>Tue</v>
      </c>
      <c r="N2847" t="str">
        <f>TEXT(INT(HOUR(Table1[[#This Row],[Patient Admission Date]])/3)*3,"00")&amp;"-"&amp;TEXT(INT(HOUR(Table1[[#This Row],[Patient Admission Date]])/3)*3+3,"00")</f>
        <v>06-09</v>
      </c>
      <c r="O2847" t="str" cm="1">
        <f t="array" ref="O2847">_xlfn.IFS(Table1[[#This Row],[Patient Age]]&lt;=14,"0-14",Table1[[#This Row],[Patient Age]]&lt;=29,"15-29",Table1[[#This Row],[Patient Age]]&lt;=44,"30-44",Table1[[#This Row],[Patient Age]]&lt;=59,"45-59",Table1[[#This Row],[Patient Age]]&lt;=74,"60-74",TRUE,"75+")</f>
        <v>45-59</v>
      </c>
      <c r="P2847" t="str" cm="1">
        <f t="array" ref="P2847">_xlfn.IFS(Table1[[#This Row],[Patient Waittime]]&lt;=15,"0-15",Table1[[#This Row],[Patient Waittime]]&lt;=30,"16-30",Table1[[#This Row],[Patient Waittime]]&lt;=45,"31-45",Table1[[#This Row],[Patient Waittime]]&lt;=60,"46-60",TRUE,"60+")</f>
        <v>31-45</v>
      </c>
      <c r="Q2847">
        <f>--(Table1[[#This Row],[Patient Waittime]]&lt;=30)</f>
        <v>0</v>
      </c>
      <c r="R2847">
        <f>--Table1[[#This Row],[Patient Admission Flag]]</f>
        <v>0</v>
      </c>
      <c r="S2847">
        <f>--AND(Table1[[#This Row],[WithinTarget]]=1,Table1[[#This Row],[Patient Satisfaction Score]]&gt;=7)</f>
        <v>0</v>
      </c>
      <c r="T2847" t="str">
        <f>IF(LEFT(Table1[[#This Row],[Patient Gender]],1)="F","Female","Male")</f>
        <v>Female</v>
      </c>
    </row>
    <row r="2848" spans="1:20" x14ac:dyDescent="0.3">
      <c r="A2848" t="s">
        <v>2952</v>
      </c>
      <c r="B2848" s="1">
        <v>45504.945138888892</v>
      </c>
      <c r="C2848" t="s">
        <v>13</v>
      </c>
      <c r="D2848">
        <v>32</v>
      </c>
      <c r="E2848" t="s">
        <v>10</v>
      </c>
      <c r="F2848" t="s">
        <v>11</v>
      </c>
      <c r="G2848" t="b">
        <v>0</v>
      </c>
      <c r="H2848">
        <v>4</v>
      </c>
      <c r="I2848">
        <v>48</v>
      </c>
      <c r="J2848" t="b">
        <v>0</v>
      </c>
      <c r="K2848">
        <f>YEAR(Table1[[#This Row],[Patient Admission Date]])</f>
        <v>2024</v>
      </c>
      <c r="L2848" t="str">
        <f>TEXT(Table1[[#This Row],[Patient Admission Date]],"mmm")</f>
        <v>Jul</v>
      </c>
      <c r="M2848" t="str">
        <f>TEXT(Table1[[#This Row],[Patient Admission Date]],"ddd")</f>
        <v>Wed</v>
      </c>
      <c r="N2848" t="str">
        <f>TEXT(INT(HOUR(Table1[[#This Row],[Patient Admission Date]])/3)*3,"00")&amp;"-"&amp;TEXT(INT(HOUR(Table1[[#This Row],[Patient Admission Date]])/3)*3+3,"00")</f>
        <v>21-24</v>
      </c>
      <c r="O2848" t="str" cm="1">
        <f t="array" ref="O2848">_xlfn.IFS(Table1[[#This Row],[Patient Age]]&lt;=14,"0-14",Table1[[#This Row],[Patient Age]]&lt;=29,"15-29",Table1[[#This Row],[Patient Age]]&lt;=44,"30-44",Table1[[#This Row],[Patient Age]]&lt;=59,"45-59",Table1[[#This Row],[Patient Age]]&lt;=74,"60-74",TRUE,"75+")</f>
        <v>30-44</v>
      </c>
      <c r="P2848" t="str" cm="1">
        <f t="array" ref="P2848">_xlfn.IFS(Table1[[#This Row],[Patient Waittime]]&lt;=15,"0-15",Table1[[#This Row],[Patient Waittime]]&lt;=30,"16-30",Table1[[#This Row],[Patient Waittime]]&lt;=45,"31-45",Table1[[#This Row],[Patient Waittime]]&lt;=60,"46-60",TRUE,"60+")</f>
        <v>46-60</v>
      </c>
      <c r="Q2848">
        <f>--(Table1[[#This Row],[Patient Waittime]]&lt;=30)</f>
        <v>0</v>
      </c>
      <c r="R2848">
        <f>--Table1[[#This Row],[Patient Admission Flag]]</f>
        <v>0</v>
      </c>
      <c r="S2848">
        <f>--AND(Table1[[#This Row],[WithinTarget]]=1,Table1[[#This Row],[Patient Satisfaction Score]]&gt;=7)</f>
        <v>0</v>
      </c>
      <c r="T2848" t="str">
        <f>IF(LEFT(Table1[[#This Row],[Patient Gender]],1)="F","Female","Male")</f>
        <v>Female</v>
      </c>
    </row>
    <row r="2849" spans="1:20" x14ac:dyDescent="0.3">
      <c r="A2849" t="s">
        <v>2953</v>
      </c>
      <c r="B2849" s="1">
        <v>45205.091666666667</v>
      </c>
      <c r="C2849" t="s">
        <v>13</v>
      </c>
      <c r="D2849">
        <v>15</v>
      </c>
      <c r="E2849" t="s">
        <v>10</v>
      </c>
      <c r="F2849" t="s">
        <v>11</v>
      </c>
      <c r="G2849" t="b">
        <v>0</v>
      </c>
      <c r="H2849">
        <v>4</v>
      </c>
      <c r="I2849">
        <v>59</v>
      </c>
      <c r="J2849" t="b">
        <v>0</v>
      </c>
      <c r="K2849">
        <f>YEAR(Table1[[#This Row],[Patient Admission Date]])</f>
        <v>2023</v>
      </c>
      <c r="L2849" t="str">
        <f>TEXT(Table1[[#This Row],[Patient Admission Date]],"mmm")</f>
        <v>Oct</v>
      </c>
      <c r="M2849" t="str">
        <f>TEXT(Table1[[#This Row],[Patient Admission Date]],"ddd")</f>
        <v>Fri</v>
      </c>
      <c r="N2849" t="str">
        <f>TEXT(INT(HOUR(Table1[[#This Row],[Patient Admission Date]])/3)*3,"00")&amp;"-"&amp;TEXT(INT(HOUR(Table1[[#This Row],[Patient Admission Date]])/3)*3+3,"00")</f>
        <v>00-03</v>
      </c>
      <c r="O2849" t="str" cm="1">
        <f t="array" ref="O2849">_xlfn.IFS(Table1[[#This Row],[Patient Age]]&lt;=14,"0-14",Table1[[#This Row],[Patient Age]]&lt;=29,"15-29",Table1[[#This Row],[Patient Age]]&lt;=44,"30-44",Table1[[#This Row],[Patient Age]]&lt;=59,"45-59",Table1[[#This Row],[Patient Age]]&lt;=74,"60-74",TRUE,"75+")</f>
        <v>15-29</v>
      </c>
      <c r="P2849" t="str" cm="1">
        <f t="array" ref="P2849">_xlfn.IFS(Table1[[#This Row],[Patient Waittime]]&lt;=15,"0-15",Table1[[#This Row],[Patient Waittime]]&lt;=30,"16-30",Table1[[#This Row],[Patient Waittime]]&lt;=45,"31-45",Table1[[#This Row],[Patient Waittime]]&lt;=60,"46-60",TRUE,"60+")</f>
        <v>46-60</v>
      </c>
      <c r="Q2849">
        <f>--(Table1[[#This Row],[Patient Waittime]]&lt;=30)</f>
        <v>0</v>
      </c>
      <c r="R2849">
        <f>--Table1[[#This Row],[Patient Admission Flag]]</f>
        <v>0</v>
      </c>
      <c r="S2849">
        <f>--AND(Table1[[#This Row],[WithinTarget]]=1,Table1[[#This Row],[Patient Satisfaction Score]]&gt;=7)</f>
        <v>0</v>
      </c>
      <c r="T2849" t="str">
        <f>IF(LEFT(Table1[[#This Row],[Patient Gender]],1)="F","Female","Male")</f>
        <v>Female</v>
      </c>
    </row>
    <row r="2850" spans="1:20" x14ac:dyDescent="0.3">
      <c r="A2850" t="s">
        <v>2954</v>
      </c>
      <c r="B2850" s="1">
        <v>45265.705555555556</v>
      </c>
      <c r="C2850" t="s">
        <v>13</v>
      </c>
      <c r="D2850">
        <v>27</v>
      </c>
      <c r="E2850" t="s">
        <v>10</v>
      </c>
      <c r="F2850" t="s">
        <v>11</v>
      </c>
      <c r="G2850" t="b">
        <v>0</v>
      </c>
      <c r="H2850">
        <v>4</v>
      </c>
      <c r="I2850">
        <v>56</v>
      </c>
      <c r="J2850" t="b">
        <v>0</v>
      </c>
      <c r="K2850">
        <f>YEAR(Table1[[#This Row],[Patient Admission Date]])</f>
        <v>2023</v>
      </c>
      <c r="L2850" t="str">
        <f>TEXT(Table1[[#This Row],[Patient Admission Date]],"mmm")</f>
        <v>Dec</v>
      </c>
      <c r="M2850" t="str">
        <f>TEXT(Table1[[#This Row],[Patient Admission Date]],"ddd")</f>
        <v>Tue</v>
      </c>
      <c r="N2850" t="str">
        <f>TEXT(INT(HOUR(Table1[[#This Row],[Patient Admission Date]])/3)*3,"00")&amp;"-"&amp;TEXT(INT(HOUR(Table1[[#This Row],[Patient Admission Date]])/3)*3+3,"00")</f>
        <v>15-18</v>
      </c>
      <c r="O2850" t="str" cm="1">
        <f t="array" ref="O2850">_xlfn.IFS(Table1[[#This Row],[Patient Age]]&lt;=14,"0-14",Table1[[#This Row],[Patient Age]]&lt;=29,"15-29",Table1[[#This Row],[Patient Age]]&lt;=44,"30-44",Table1[[#This Row],[Patient Age]]&lt;=59,"45-59",Table1[[#This Row],[Patient Age]]&lt;=74,"60-74",TRUE,"75+")</f>
        <v>15-29</v>
      </c>
      <c r="P2850" t="str" cm="1">
        <f t="array" ref="P2850">_xlfn.IFS(Table1[[#This Row],[Patient Waittime]]&lt;=15,"0-15",Table1[[#This Row],[Patient Waittime]]&lt;=30,"16-30",Table1[[#This Row],[Patient Waittime]]&lt;=45,"31-45",Table1[[#This Row],[Patient Waittime]]&lt;=60,"46-60",TRUE,"60+")</f>
        <v>46-60</v>
      </c>
      <c r="Q2850">
        <f>--(Table1[[#This Row],[Patient Waittime]]&lt;=30)</f>
        <v>0</v>
      </c>
      <c r="R2850">
        <f>--Table1[[#This Row],[Patient Admission Flag]]</f>
        <v>0</v>
      </c>
      <c r="S2850">
        <f>--AND(Table1[[#This Row],[WithinTarget]]=1,Table1[[#This Row],[Patient Satisfaction Score]]&gt;=7)</f>
        <v>0</v>
      </c>
      <c r="T2850" t="str">
        <f>IF(LEFT(Table1[[#This Row],[Patient Gender]],1)="F","Female","Male")</f>
        <v>Female</v>
      </c>
    </row>
    <row r="2851" spans="1:20" x14ac:dyDescent="0.3">
      <c r="A2851" t="s">
        <v>2955</v>
      </c>
      <c r="B2851" s="1">
        <v>45086.395833333336</v>
      </c>
      <c r="C2851" t="s">
        <v>13</v>
      </c>
      <c r="D2851">
        <v>61</v>
      </c>
      <c r="E2851" t="s">
        <v>10</v>
      </c>
      <c r="F2851" t="s">
        <v>11</v>
      </c>
      <c r="G2851" t="b">
        <v>0</v>
      </c>
      <c r="H2851">
        <v>4</v>
      </c>
      <c r="I2851">
        <v>57</v>
      </c>
      <c r="J2851" t="b">
        <v>0</v>
      </c>
      <c r="K2851">
        <f>YEAR(Table1[[#This Row],[Patient Admission Date]])</f>
        <v>2023</v>
      </c>
      <c r="L2851" t="str">
        <f>TEXT(Table1[[#This Row],[Patient Admission Date]],"mmm")</f>
        <v>Jun</v>
      </c>
      <c r="M2851" t="str">
        <f>TEXT(Table1[[#This Row],[Patient Admission Date]],"ddd")</f>
        <v>Fri</v>
      </c>
      <c r="N2851" t="str">
        <f>TEXT(INT(HOUR(Table1[[#This Row],[Patient Admission Date]])/3)*3,"00")&amp;"-"&amp;TEXT(INT(HOUR(Table1[[#This Row],[Patient Admission Date]])/3)*3+3,"00")</f>
        <v>09-12</v>
      </c>
      <c r="O2851" t="str" cm="1">
        <f t="array" ref="O2851">_xlfn.IFS(Table1[[#This Row],[Patient Age]]&lt;=14,"0-14",Table1[[#This Row],[Patient Age]]&lt;=29,"15-29",Table1[[#This Row],[Patient Age]]&lt;=44,"30-44",Table1[[#This Row],[Patient Age]]&lt;=59,"45-59",Table1[[#This Row],[Patient Age]]&lt;=74,"60-74",TRUE,"75+")</f>
        <v>60-74</v>
      </c>
      <c r="P2851" t="str" cm="1">
        <f t="array" ref="P2851">_xlfn.IFS(Table1[[#This Row],[Patient Waittime]]&lt;=15,"0-15",Table1[[#This Row],[Patient Waittime]]&lt;=30,"16-30",Table1[[#This Row],[Patient Waittime]]&lt;=45,"31-45",Table1[[#This Row],[Patient Waittime]]&lt;=60,"46-60",TRUE,"60+")</f>
        <v>46-60</v>
      </c>
      <c r="Q2851">
        <f>--(Table1[[#This Row],[Patient Waittime]]&lt;=30)</f>
        <v>0</v>
      </c>
      <c r="R2851">
        <f>--Table1[[#This Row],[Patient Admission Flag]]</f>
        <v>0</v>
      </c>
      <c r="S2851">
        <f>--AND(Table1[[#This Row],[WithinTarget]]=1,Table1[[#This Row],[Patient Satisfaction Score]]&gt;=7)</f>
        <v>0</v>
      </c>
      <c r="T2851" t="str">
        <f>IF(LEFT(Table1[[#This Row],[Patient Gender]],1)="F","Female","Male")</f>
        <v>Female</v>
      </c>
    </row>
    <row r="2852" spans="1:20" x14ac:dyDescent="0.3">
      <c r="A2852" t="s">
        <v>2956</v>
      </c>
      <c r="B2852" s="1">
        <v>45299.083333333336</v>
      </c>
      <c r="C2852" t="s">
        <v>13</v>
      </c>
      <c r="D2852">
        <v>68</v>
      </c>
      <c r="E2852" t="s">
        <v>10</v>
      </c>
      <c r="F2852" t="s">
        <v>11</v>
      </c>
      <c r="G2852" t="b">
        <v>0</v>
      </c>
      <c r="H2852">
        <v>4</v>
      </c>
      <c r="I2852">
        <v>58</v>
      </c>
      <c r="J2852" t="b">
        <v>0</v>
      </c>
      <c r="K2852">
        <f>YEAR(Table1[[#This Row],[Patient Admission Date]])</f>
        <v>2024</v>
      </c>
      <c r="L2852" t="str">
        <f>TEXT(Table1[[#This Row],[Patient Admission Date]],"mmm")</f>
        <v>Jan</v>
      </c>
      <c r="M2852" t="str">
        <f>TEXT(Table1[[#This Row],[Patient Admission Date]],"ddd")</f>
        <v>Mon</v>
      </c>
      <c r="N2852" t="str">
        <f>TEXT(INT(HOUR(Table1[[#This Row],[Patient Admission Date]])/3)*3,"00")&amp;"-"&amp;TEXT(INT(HOUR(Table1[[#This Row],[Patient Admission Date]])/3)*3+3,"00")</f>
        <v>00-03</v>
      </c>
      <c r="O2852" t="str" cm="1">
        <f t="array" ref="O2852">_xlfn.IFS(Table1[[#This Row],[Patient Age]]&lt;=14,"0-14",Table1[[#This Row],[Patient Age]]&lt;=29,"15-29",Table1[[#This Row],[Patient Age]]&lt;=44,"30-44",Table1[[#This Row],[Patient Age]]&lt;=59,"45-59",Table1[[#This Row],[Patient Age]]&lt;=74,"60-74",TRUE,"75+")</f>
        <v>60-74</v>
      </c>
      <c r="P2852" t="str" cm="1">
        <f t="array" ref="P2852">_xlfn.IFS(Table1[[#This Row],[Patient Waittime]]&lt;=15,"0-15",Table1[[#This Row],[Patient Waittime]]&lt;=30,"16-30",Table1[[#This Row],[Patient Waittime]]&lt;=45,"31-45",Table1[[#This Row],[Patient Waittime]]&lt;=60,"46-60",TRUE,"60+")</f>
        <v>46-60</v>
      </c>
      <c r="Q2852">
        <f>--(Table1[[#This Row],[Patient Waittime]]&lt;=30)</f>
        <v>0</v>
      </c>
      <c r="R2852">
        <f>--Table1[[#This Row],[Patient Admission Flag]]</f>
        <v>0</v>
      </c>
      <c r="S2852">
        <f>--AND(Table1[[#This Row],[WithinTarget]]=1,Table1[[#This Row],[Patient Satisfaction Score]]&gt;=7)</f>
        <v>0</v>
      </c>
      <c r="T2852" t="str">
        <f>IF(LEFT(Table1[[#This Row],[Patient Gender]],1)="F","Female","Male")</f>
        <v>Female</v>
      </c>
    </row>
    <row r="2853" spans="1:20" x14ac:dyDescent="0.3">
      <c r="A2853" t="s">
        <v>2957</v>
      </c>
      <c r="B2853" s="1">
        <v>45292.207638888889</v>
      </c>
      <c r="C2853" t="s">
        <v>13</v>
      </c>
      <c r="D2853">
        <v>37</v>
      </c>
      <c r="E2853" t="s">
        <v>10</v>
      </c>
      <c r="F2853" t="s">
        <v>11</v>
      </c>
      <c r="G2853" t="b">
        <v>0</v>
      </c>
      <c r="H2853">
        <v>5</v>
      </c>
      <c r="I2853">
        <v>10</v>
      </c>
      <c r="J2853" t="b">
        <v>0</v>
      </c>
      <c r="K2853">
        <f>YEAR(Table1[[#This Row],[Patient Admission Date]])</f>
        <v>2024</v>
      </c>
      <c r="L2853" t="str">
        <f>TEXT(Table1[[#This Row],[Patient Admission Date]],"mmm")</f>
        <v>Jan</v>
      </c>
      <c r="M2853" t="str">
        <f>TEXT(Table1[[#This Row],[Patient Admission Date]],"ddd")</f>
        <v>Mon</v>
      </c>
      <c r="N2853" t="str">
        <f>TEXT(INT(HOUR(Table1[[#This Row],[Patient Admission Date]])/3)*3,"00")&amp;"-"&amp;TEXT(INT(HOUR(Table1[[#This Row],[Patient Admission Date]])/3)*3+3,"00")</f>
        <v>03-06</v>
      </c>
      <c r="O2853" t="str" cm="1">
        <f t="array" ref="O2853">_xlfn.IFS(Table1[[#This Row],[Patient Age]]&lt;=14,"0-14",Table1[[#This Row],[Patient Age]]&lt;=29,"15-29",Table1[[#This Row],[Patient Age]]&lt;=44,"30-44",Table1[[#This Row],[Patient Age]]&lt;=59,"45-59",Table1[[#This Row],[Patient Age]]&lt;=74,"60-74",TRUE,"75+")</f>
        <v>30-44</v>
      </c>
      <c r="P2853" t="str" cm="1">
        <f t="array" ref="P2853">_xlfn.IFS(Table1[[#This Row],[Patient Waittime]]&lt;=15,"0-15",Table1[[#This Row],[Patient Waittime]]&lt;=30,"16-30",Table1[[#This Row],[Patient Waittime]]&lt;=45,"31-45",Table1[[#This Row],[Patient Waittime]]&lt;=60,"46-60",TRUE,"60+")</f>
        <v>0-15</v>
      </c>
      <c r="Q2853">
        <f>--(Table1[[#This Row],[Patient Waittime]]&lt;=30)</f>
        <v>1</v>
      </c>
      <c r="R2853">
        <f>--Table1[[#This Row],[Patient Admission Flag]]</f>
        <v>0</v>
      </c>
      <c r="S2853">
        <f>--AND(Table1[[#This Row],[WithinTarget]]=1,Table1[[#This Row],[Patient Satisfaction Score]]&gt;=7)</f>
        <v>0</v>
      </c>
      <c r="T2853" t="str">
        <f>IF(LEFT(Table1[[#This Row],[Patient Gender]],1)="F","Female","Male")</f>
        <v>Female</v>
      </c>
    </row>
    <row r="2854" spans="1:20" x14ac:dyDescent="0.3">
      <c r="A2854" t="s">
        <v>2958</v>
      </c>
      <c r="B2854" s="1">
        <v>45167.888194444444</v>
      </c>
      <c r="C2854" t="s">
        <v>13</v>
      </c>
      <c r="D2854">
        <v>24</v>
      </c>
      <c r="E2854" t="s">
        <v>10</v>
      </c>
      <c r="F2854" t="s">
        <v>11</v>
      </c>
      <c r="G2854" t="b">
        <v>0</v>
      </c>
      <c r="H2854">
        <v>5</v>
      </c>
      <c r="I2854">
        <v>59</v>
      </c>
      <c r="J2854" t="b">
        <v>0</v>
      </c>
      <c r="K2854">
        <f>YEAR(Table1[[#This Row],[Patient Admission Date]])</f>
        <v>2023</v>
      </c>
      <c r="L2854" t="str">
        <f>TEXT(Table1[[#This Row],[Patient Admission Date]],"mmm")</f>
        <v>Aug</v>
      </c>
      <c r="M2854" t="str">
        <f>TEXT(Table1[[#This Row],[Patient Admission Date]],"ddd")</f>
        <v>Tue</v>
      </c>
      <c r="N2854" t="str">
        <f>TEXT(INT(HOUR(Table1[[#This Row],[Patient Admission Date]])/3)*3,"00")&amp;"-"&amp;TEXT(INT(HOUR(Table1[[#This Row],[Patient Admission Date]])/3)*3+3,"00")</f>
        <v>21-24</v>
      </c>
      <c r="O2854" t="str" cm="1">
        <f t="array" ref="O2854">_xlfn.IFS(Table1[[#This Row],[Patient Age]]&lt;=14,"0-14",Table1[[#This Row],[Patient Age]]&lt;=29,"15-29",Table1[[#This Row],[Patient Age]]&lt;=44,"30-44",Table1[[#This Row],[Patient Age]]&lt;=59,"45-59",Table1[[#This Row],[Patient Age]]&lt;=74,"60-74",TRUE,"75+")</f>
        <v>15-29</v>
      </c>
      <c r="P2854" t="str" cm="1">
        <f t="array" ref="P2854">_xlfn.IFS(Table1[[#This Row],[Patient Waittime]]&lt;=15,"0-15",Table1[[#This Row],[Patient Waittime]]&lt;=30,"16-30",Table1[[#This Row],[Patient Waittime]]&lt;=45,"31-45",Table1[[#This Row],[Patient Waittime]]&lt;=60,"46-60",TRUE,"60+")</f>
        <v>46-60</v>
      </c>
      <c r="Q2854">
        <f>--(Table1[[#This Row],[Patient Waittime]]&lt;=30)</f>
        <v>0</v>
      </c>
      <c r="R2854">
        <f>--Table1[[#This Row],[Patient Admission Flag]]</f>
        <v>0</v>
      </c>
      <c r="S2854">
        <f>--AND(Table1[[#This Row],[WithinTarget]]=1,Table1[[#This Row],[Patient Satisfaction Score]]&gt;=7)</f>
        <v>0</v>
      </c>
      <c r="T2854" t="str">
        <f>IF(LEFT(Table1[[#This Row],[Patient Gender]],1)="F","Female","Male")</f>
        <v>Female</v>
      </c>
    </row>
    <row r="2855" spans="1:20" x14ac:dyDescent="0.3">
      <c r="A2855" t="s">
        <v>2959</v>
      </c>
      <c r="B2855" s="1">
        <v>45427.240277777775</v>
      </c>
      <c r="C2855" t="s">
        <v>13</v>
      </c>
      <c r="D2855">
        <v>12</v>
      </c>
      <c r="E2855" t="s">
        <v>10</v>
      </c>
      <c r="F2855" t="s">
        <v>11</v>
      </c>
      <c r="G2855" t="b">
        <v>0</v>
      </c>
      <c r="H2855">
        <v>5</v>
      </c>
      <c r="I2855">
        <v>25</v>
      </c>
      <c r="J2855" t="b">
        <v>0</v>
      </c>
      <c r="K2855">
        <f>YEAR(Table1[[#This Row],[Patient Admission Date]])</f>
        <v>2024</v>
      </c>
      <c r="L2855" t="str">
        <f>TEXT(Table1[[#This Row],[Patient Admission Date]],"mmm")</f>
        <v>May</v>
      </c>
      <c r="M2855" t="str">
        <f>TEXT(Table1[[#This Row],[Patient Admission Date]],"ddd")</f>
        <v>Wed</v>
      </c>
      <c r="N2855" t="str">
        <f>TEXT(INT(HOUR(Table1[[#This Row],[Patient Admission Date]])/3)*3,"00")&amp;"-"&amp;TEXT(INT(HOUR(Table1[[#This Row],[Patient Admission Date]])/3)*3+3,"00")</f>
        <v>03-06</v>
      </c>
      <c r="O2855" t="str" cm="1">
        <f t="array" ref="O2855">_xlfn.IFS(Table1[[#This Row],[Patient Age]]&lt;=14,"0-14",Table1[[#This Row],[Patient Age]]&lt;=29,"15-29",Table1[[#This Row],[Patient Age]]&lt;=44,"30-44",Table1[[#This Row],[Patient Age]]&lt;=59,"45-59",Table1[[#This Row],[Patient Age]]&lt;=74,"60-74",TRUE,"75+")</f>
        <v>0-14</v>
      </c>
      <c r="P2855" t="str" cm="1">
        <f t="array" ref="P2855">_xlfn.IFS(Table1[[#This Row],[Patient Waittime]]&lt;=15,"0-15",Table1[[#This Row],[Patient Waittime]]&lt;=30,"16-30",Table1[[#This Row],[Patient Waittime]]&lt;=45,"31-45",Table1[[#This Row],[Patient Waittime]]&lt;=60,"46-60",TRUE,"60+")</f>
        <v>16-30</v>
      </c>
      <c r="Q2855">
        <f>--(Table1[[#This Row],[Patient Waittime]]&lt;=30)</f>
        <v>1</v>
      </c>
      <c r="R2855">
        <f>--Table1[[#This Row],[Patient Admission Flag]]</f>
        <v>0</v>
      </c>
      <c r="S2855">
        <f>--AND(Table1[[#This Row],[WithinTarget]]=1,Table1[[#This Row],[Patient Satisfaction Score]]&gt;=7)</f>
        <v>0</v>
      </c>
      <c r="T2855" t="str">
        <f>IF(LEFT(Table1[[#This Row],[Patient Gender]],1)="F","Female","Male")</f>
        <v>Female</v>
      </c>
    </row>
    <row r="2856" spans="1:20" x14ac:dyDescent="0.3">
      <c r="A2856" t="s">
        <v>2960</v>
      </c>
      <c r="B2856" s="1">
        <v>45358.65902777778</v>
      </c>
      <c r="C2856" t="s">
        <v>13</v>
      </c>
      <c r="D2856">
        <v>41</v>
      </c>
      <c r="E2856" t="s">
        <v>10</v>
      </c>
      <c r="F2856" t="s">
        <v>11</v>
      </c>
      <c r="G2856" t="b">
        <v>0</v>
      </c>
      <c r="H2856">
        <v>5</v>
      </c>
      <c r="I2856">
        <v>54</v>
      </c>
      <c r="J2856" t="b">
        <v>0</v>
      </c>
      <c r="K2856">
        <f>YEAR(Table1[[#This Row],[Patient Admission Date]])</f>
        <v>2024</v>
      </c>
      <c r="L2856" t="str">
        <f>TEXT(Table1[[#This Row],[Patient Admission Date]],"mmm")</f>
        <v>Mar</v>
      </c>
      <c r="M2856" t="str">
        <f>TEXT(Table1[[#This Row],[Patient Admission Date]],"ddd")</f>
        <v>Thu</v>
      </c>
      <c r="N2856" t="str">
        <f>TEXT(INT(HOUR(Table1[[#This Row],[Patient Admission Date]])/3)*3,"00")&amp;"-"&amp;TEXT(INT(HOUR(Table1[[#This Row],[Patient Admission Date]])/3)*3+3,"00")</f>
        <v>15-18</v>
      </c>
      <c r="O2856" t="str" cm="1">
        <f t="array" ref="O2856">_xlfn.IFS(Table1[[#This Row],[Patient Age]]&lt;=14,"0-14",Table1[[#This Row],[Patient Age]]&lt;=29,"15-29",Table1[[#This Row],[Patient Age]]&lt;=44,"30-44",Table1[[#This Row],[Patient Age]]&lt;=59,"45-59",Table1[[#This Row],[Patient Age]]&lt;=74,"60-74",TRUE,"75+")</f>
        <v>30-44</v>
      </c>
      <c r="P2856" t="str" cm="1">
        <f t="array" ref="P2856">_xlfn.IFS(Table1[[#This Row],[Patient Waittime]]&lt;=15,"0-15",Table1[[#This Row],[Patient Waittime]]&lt;=30,"16-30",Table1[[#This Row],[Patient Waittime]]&lt;=45,"31-45",Table1[[#This Row],[Patient Waittime]]&lt;=60,"46-60",TRUE,"60+")</f>
        <v>46-60</v>
      </c>
      <c r="Q2856">
        <f>--(Table1[[#This Row],[Patient Waittime]]&lt;=30)</f>
        <v>0</v>
      </c>
      <c r="R2856">
        <f>--Table1[[#This Row],[Patient Admission Flag]]</f>
        <v>0</v>
      </c>
      <c r="S2856">
        <f>--AND(Table1[[#This Row],[WithinTarget]]=1,Table1[[#This Row],[Patient Satisfaction Score]]&gt;=7)</f>
        <v>0</v>
      </c>
      <c r="T2856" t="str">
        <f>IF(LEFT(Table1[[#This Row],[Patient Gender]],1)="F","Female","Male")</f>
        <v>Female</v>
      </c>
    </row>
    <row r="2857" spans="1:20" x14ac:dyDescent="0.3">
      <c r="A2857" t="s">
        <v>2961</v>
      </c>
      <c r="B2857" s="1">
        <v>45324.047222222223</v>
      </c>
      <c r="C2857" t="s">
        <v>13</v>
      </c>
      <c r="D2857">
        <v>56</v>
      </c>
      <c r="E2857" t="s">
        <v>10</v>
      </c>
      <c r="F2857" t="s">
        <v>11</v>
      </c>
      <c r="G2857" t="b">
        <v>0</v>
      </c>
      <c r="H2857">
        <v>5</v>
      </c>
      <c r="I2857">
        <v>43</v>
      </c>
      <c r="J2857" t="b">
        <v>0</v>
      </c>
      <c r="K2857">
        <f>YEAR(Table1[[#This Row],[Patient Admission Date]])</f>
        <v>2024</v>
      </c>
      <c r="L2857" t="str">
        <f>TEXT(Table1[[#This Row],[Patient Admission Date]],"mmm")</f>
        <v>Feb</v>
      </c>
      <c r="M2857" t="str">
        <f>TEXT(Table1[[#This Row],[Patient Admission Date]],"ddd")</f>
        <v>Fri</v>
      </c>
      <c r="N2857" t="str">
        <f>TEXT(INT(HOUR(Table1[[#This Row],[Patient Admission Date]])/3)*3,"00")&amp;"-"&amp;TEXT(INT(HOUR(Table1[[#This Row],[Patient Admission Date]])/3)*3+3,"00")</f>
        <v>00-03</v>
      </c>
      <c r="O2857" t="str" cm="1">
        <f t="array" ref="O2857">_xlfn.IFS(Table1[[#This Row],[Patient Age]]&lt;=14,"0-14",Table1[[#This Row],[Patient Age]]&lt;=29,"15-29",Table1[[#This Row],[Patient Age]]&lt;=44,"30-44",Table1[[#This Row],[Patient Age]]&lt;=59,"45-59",Table1[[#This Row],[Patient Age]]&lt;=74,"60-74",TRUE,"75+")</f>
        <v>45-59</v>
      </c>
      <c r="P2857" t="str" cm="1">
        <f t="array" ref="P2857">_xlfn.IFS(Table1[[#This Row],[Patient Waittime]]&lt;=15,"0-15",Table1[[#This Row],[Patient Waittime]]&lt;=30,"16-30",Table1[[#This Row],[Patient Waittime]]&lt;=45,"31-45",Table1[[#This Row],[Patient Waittime]]&lt;=60,"46-60",TRUE,"60+")</f>
        <v>31-45</v>
      </c>
      <c r="Q2857">
        <f>--(Table1[[#This Row],[Patient Waittime]]&lt;=30)</f>
        <v>0</v>
      </c>
      <c r="R2857">
        <f>--Table1[[#This Row],[Patient Admission Flag]]</f>
        <v>0</v>
      </c>
      <c r="S2857">
        <f>--AND(Table1[[#This Row],[WithinTarget]]=1,Table1[[#This Row],[Patient Satisfaction Score]]&gt;=7)</f>
        <v>0</v>
      </c>
      <c r="T2857" t="str">
        <f>IF(LEFT(Table1[[#This Row],[Patient Gender]],1)="F","Female","Male")</f>
        <v>Female</v>
      </c>
    </row>
    <row r="2858" spans="1:20" x14ac:dyDescent="0.3">
      <c r="A2858" t="s">
        <v>2962</v>
      </c>
      <c r="B2858" s="1">
        <v>45538.745138888888</v>
      </c>
      <c r="C2858" t="s">
        <v>13</v>
      </c>
      <c r="D2858">
        <v>50</v>
      </c>
      <c r="E2858" t="s">
        <v>10</v>
      </c>
      <c r="F2858" t="s">
        <v>11</v>
      </c>
      <c r="G2858" t="b">
        <v>0</v>
      </c>
      <c r="H2858">
        <v>5</v>
      </c>
      <c r="I2858">
        <v>19</v>
      </c>
      <c r="J2858" t="b">
        <v>0</v>
      </c>
      <c r="K2858">
        <f>YEAR(Table1[[#This Row],[Patient Admission Date]])</f>
        <v>2024</v>
      </c>
      <c r="L2858" t="str">
        <f>TEXT(Table1[[#This Row],[Patient Admission Date]],"mmm")</f>
        <v>Sep</v>
      </c>
      <c r="M2858" t="str">
        <f>TEXT(Table1[[#This Row],[Patient Admission Date]],"ddd")</f>
        <v>Tue</v>
      </c>
      <c r="N2858" t="str">
        <f>TEXT(INT(HOUR(Table1[[#This Row],[Patient Admission Date]])/3)*3,"00")&amp;"-"&amp;TEXT(INT(HOUR(Table1[[#This Row],[Patient Admission Date]])/3)*3+3,"00")</f>
        <v>15-18</v>
      </c>
      <c r="O2858" t="str" cm="1">
        <f t="array" ref="O2858">_xlfn.IFS(Table1[[#This Row],[Patient Age]]&lt;=14,"0-14",Table1[[#This Row],[Patient Age]]&lt;=29,"15-29",Table1[[#This Row],[Patient Age]]&lt;=44,"30-44",Table1[[#This Row],[Patient Age]]&lt;=59,"45-59",Table1[[#This Row],[Patient Age]]&lt;=74,"60-74",TRUE,"75+")</f>
        <v>45-59</v>
      </c>
      <c r="P2858" t="str" cm="1">
        <f t="array" ref="P2858">_xlfn.IFS(Table1[[#This Row],[Patient Waittime]]&lt;=15,"0-15",Table1[[#This Row],[Patient Waittime]]&lt;=30,"16-30",Table1[[#This Row],[Patient Waittime]]&lt;=45,"31-45",Table1[[#This Row],[Patient Waittime]]&lt;=60,"46-60",TRUE,"60+")</f>
        <v>16-30</v>
      </c>
      <c r="Q2858">
        <f>--(Table1[[#This Row],[Patient Waittime]]&lt;=30)</f>
        <v>1</v>
      </c>
      <c r="R2858">
        <f>--Table1[[#This Row],[Patient Admission Flag]]</f>
        <v>0</v>
      </c>
      <c r="S2858">
        <f>--AND(Table1[[#This Row],[WithinTarget]]=1,Table1[[#This Row],[Patient Satisfaction Score]]&gt;=7)</f>
        <v>0</v>
      </c>
      <c r="T2858" t="str">
        <f>IF(LEFT(Table1[[#This Row],[Patient Gender]],1)="F","Female","Male")</f>
        <v>Female</v>
      </c>
    </row>
    <row r="2859" spans="1:20" x14ac:dyDescent="0.3">
      <c r="A2859" t="s">
        <v>2963</v>
      </c>
      <c r="B2859" s="1">
        <v>45237.640277777777</v>
      </c>
      <c r="C2859" t="s">
        <v>13</v>
      </c>
      <c r="D2859">
        <v>33</v>
      </c>
      <c r="E2859" t="s">
        <v>10</v>
      </c>
      <c r="F2859" t="s">
        <v>11</v>
      </c>
      <c r="G2859" t="b">
        <v>0</v>
      </c>
      <c r="H2859">
        <v>6</v>
      </c>
      <c r="I2859">
        <v>35</v>
      </c>
      <c r="J2859" t="b">
        <v>0</v>
      </c>
      <c r="K2859">
        <f>YEAR(Table1[[#This Row],[Patient Admission Date]])</f>
        <v>2023</v>
      </c>
      <c r="L2859" t="str">
        <f>TEXT(Table1[[#This Row],[Patient Admission Date]],"mmm")</f>
        <v>Nov</v>
      </c>
      <c r="M2859" t="str">
        <f>TEXT(Table1[[#This Row],[Patient Admission Date]],"ddd")</f>
        <v>Tue</v>
      </c>
      <c r="N2859" t="str">
        <f>TEXT(INT(HOUR(Table1[[#This Row],[Patient Admission Date]])/3)*3,"00")&amp;"-"&amp;TEXT(INT(HOUR(Table1[[#This Row],[Patient Admission Date]])/3)*3+3,"00")</f>
        <v>15-18</v>
      </c>
      <c r="O2859" t="str" cm="1">
        <f t="array" ref="O2859">_xlfn.IFS(Table1[[#This Row],[Patient Age]]&lt;=14,"0-14",Table1[[#This Row],[Patient Age]]&lt;=29,"15-29",Table1[[#This Row],[Patient Age]]&lt;=44,"30-44",Table1[[#This Row],[Patient Age]]&lt;=59,"45-59",Table1[[#This Row],[Patient Age]]&lt;=74,"60-74",TRUE,"75+")</f>
        <v>30-44</v>
      </c>
      <c r="P2859" t="str" cm="1">
        <f t="array" ref="P2859">_xlfn.IFS(Table1[[#This Row],[Patient Waittime]]&lt;=15,"0-15",Table1[[#This Row],[Patient Waittime]]&lt;=30,"16-30",Table1[[#This Row],[Patient Waittime]]&lt;=45,"31-45",Table1[[#This Row],[Patient Waittime]]&lt;=60,"46-60",TRUE,"60+")</f>
        <v>31-45</v>
      </c>
      <c r="Q2859">
        <f>--(Table1[[#This Row],[Patient Waittime]]&lt;=30)</f>
        <v>0</v>
      </c>
      <c r="R2859">
        <f>--Table1[[#This Row],[Patient Admission Flag]]</f>
        <v>0</v>
      </c>
      <c r="S2859">
        <f>--AND(Table1[[#This Row],[WithinTarget]]=1,Table1[[#This Row],[Patient Satisfaction Score]]&gt;=7)</f>
        <v>0</v>
      </c>
      <c r="T2859" t="str">
        <f>IF(LEFT(Table1[[#This Row],[Patient Gender]],1)="F","Female","Male")</f>
        <v>Female</v>
      </c>
    </row>
    <row r="2860" spans="1:20" x14ac:dyDescent="0.3">
      <c r="A2860" t="s">
        <v>2964</v>
      </c>
      <c r="B2860" s="1">
        <v>45518.251388888886</v>
      </c>
      <c r="C2860" t="s">
        <v>13</v>
      </c>
      <c r="D2860">
        <v>41</v>
      </c>
      <c r="E2860" t="s">
        <v>10</v>
      </c>
      <c r="F2860" t="s">
        <v>11</v>
      </c>
      <c r="G2860" t="b">
        <v>0</v>
      </c>
      <c r="H2860">
        <v>6</v>
      </c>
      <c r="I2860">
        <v>30</v>
      </c>
      <c r="J2860" t="b">
        <v>0</v>
      </c>
      <c r="K2860">
        <f>YEAR(Table1[[#This Row],[Patient Admission Date]])</f>
        <v>2024</v>
      </c>
      <c r="L2860" t="str">
        <f>TEXT(Table1[[#This Row],[Patient Admission Date]],"mmm")</f>
        <v>Aug</v>
      </c>
      <c r="M2860" t="str">
        <f>TEXT(Table1[[#This Row],[Patient Admission Date]],"ddd")</f>
        <v>Wed</v>
      </c>
      <c r="N2860" t="str">
        <f>TEXT(INT(HOUR(Table1[[#This Row],[Patient Admission Date]])/3)*3,"00")&amp;"-"&amp;TEXT(INT(HOUR(Table1[[#This Row],[Patient Admission Date]])/3)*3+3,"00")</f>
        <v>06-09</v>
      </c>
      <c r="O2860" t="str" cm="1">
        <f t="array" ref="O2860">_xlfn.IFS(Table1[[#This Row],[Patient Age]]&lt;=14,"0-14",Table1[[#This Row],[Patient Age]]&lt;=29,"15-29",Table1[[#This Row],[Patient Age]]&lt;=44,"30-44",Table1[[#This Row],[Patient Age]]&lt;=59,"45-59",Table1[[#This Row],[Patient Age]]&lt;=74,"60-74",TRUE,"75+")</f>
        <v>30-44</v>
      </c>
      <c r="P2860" t="str" cm="1">
        <f t="array" ref="P2860">_xlfn.IFS(Table1[[#This Row],[Patient Waittime]]&lt;=15,"0-15",Table1[[#This Row],[Patient Waittime]]&lt;=30,"16-30",Table1[[#This Row],[Patient Waittime]]&lt;=45,"31-45",Table1[[#This Row],[Patient Waittime]]&lt;=60,"46-60",TRUE,"60+")</f>
        <v>16-30</v>
      </c>
      <c r="Q2860">
        <f>--(Table1[[#This Row],[Patient Waittime]]&lt;=30)</f>
        <v>1</v>
      </c>
      <c r="R2860">
        <f>--Table1[[#This Row],[Patient Admission Flag]]</f>
        <v>0</v>
      </c>
      <c r="S2860">
        <f>--AND(Table1[[#This Row],[WithinTarget]]=1,Table1[[#This Row],[Patient Satisfaction Score]]&gt;=7)</f>
        <v>0</v>
      </c>
      <c r="T2860" t="str">
        <f>IF(LEFT(Table1[[#This Row],[Patient Gender]],1)="F","Female","Male")</f>
        <v>Female</v>
      </c>
    </row>
    <row r="2861" spans="1:20" x14ac:dyDescent="0.3">
      <c r="A2861" t="s">
        <v>2965</v>
      </c>
      <c r="B2861" s="1">
        <v>45466.017361111109</v>
      </c>
      <c r="C2861" t="s">
        <v>13</v>
      </c>
      <c r="D2861">
        <v>73</v>
      </c>
      <c r="E2861" t="s">
        <v>10</v>
      </c>
      <c r="F2861" t="s">
        <v>11</v>
      </c>
      <c r="G2861" t="b">
        <v>0</v>
      </c>
      <c r="H2861">
        <v>6</v>
      </c>
      <c r="I2861">
        <v>17</v>
      </c>
      <c r="J2861" t="b">
        <v>0</v>
      </c>
      <c r="K2861">
        <f>YEAR(Table1[[#This Row],[Patient Admission Date]])</f>
        <v>2024</v>
      </c>
      <c r="L2861" t="str">
        <f>TEXT(Table1[[#This Row],[Patient Admission Date]],"mmm")</f>
        <v>Jun</v>
      </c>
      <c r="M2861" t="str">
        <f>TEXT(Table1[[#This Row],[Patient Admission Date]],"ddd")</f>
        <v>Sun</v>
      </c>
      <c r="N2861" t="str">
        <f>TEXT(INT(HOUR(Table1[[#This Row],[Patient Admission Date]])/3)*3,"00")&amp;"-"&amp;TEXT(INT(HOUR(Table1[[#This Row],[Patient Admission Date]])/3)*3+3,"00")</f>
        <v>00-03</v>
      </c>
      <c r="O2861" t="str" cm="1">
        <f t="array" ref="O2861">_xlfn.IFS(Table1[[#This Row],[Patient Age]]&lt;=14,"0-14",Table1[[#This Row],[Patient Age]]&lt;=29,"15-29",Table1[[#This Row],[Patient Age]]&lt;=44,"30-44",Table1[[#This Row],[Patient Age]]&lt;=59,"45-59",Table1[[#This Row],[Patient Age]]&lt;=74,"60-74",TRUE,"75+")</f>
        <v>60-74</v>
      </c>
      <c r="P2861" t="str" cm="1">
        <f t="array" ref="P2861">_xlfn.IFS(Table1[[#This Row],[Patient Waittime]]&lt;=15,"0-15",Table1[[#This Row],[Patient Waittime]]&lt;=30,"16-30",Table1[[#This Row],[Patient Waittime]]&lt;=45,"31-45",Table1[[#This Row],[Patient Waittime]]&lt;=60,"46-60",TRUE,"60+")</f>
        <v>16-30</v>
      </c>
      <c r="Q2861">
        <f>--(Table1[[#This Row],[Patient Waittime]]&lt;=30)</f>
        <v>1</v>
      </c>
      <c r="R2861">
        <f>--Table1[[#This Row],[Patient Admission Flag]]</f>
        <v>0</v>
      </c>
      <c r="S2861">
        <f>--AND(Table1[[#This Row],[WithinTarget]]=1,Table1[[#This Row],[Patient Satisfaction Score]]&gt;=7)</f>
        <v>0</v>
      </c>
      <c r="T2861" t="str">
        <f>IF(LEFT(Table1[[#This Row],[Patient Gender]],1)="F","Female","Male")</f>
        <v>Female</v>
      </c>
    </row>
    <row r="2862" spans="1:20" x14ac:dyDescent="0.3">
      <c r="A2862" t="s">
        <v>2966</v>
      </c>
      <c r="B2862" s="1">
        <v>45020.4375</v>
      </c>
      <c r="C2862" t="s">
        <v>13</v>
      </c>
      <c r="D2862">
        <v>69</v>
      </c>
      <c r="E2862" t="s">
        <v>10</v>
      </c>
      <c r="F2862" t="s">
        <v>11</v>
      </c>
      <c r="G2862" t="b">
        <v>0</v>
      </c>
      <c r="H2862">
        <v>6</v>
      </c>
      <c r="I2862">
        <v>45</v>
      </c>
      <c r="J2862" t="b">
        <v>0</v>
      </c>
      <c r="K2862">
        <f>YEAR(Table1[[#This Row],[Patient Admission Date]])</f>
        <v>2023</v>
      </c>
      <c r="L2862" t="str">
        <f>TEXT(Table1[[#This Row],[Patient Admission Date]],"mmm")</f>
        <v>Apr</v>
      </c>
      <c r="M2862" t="str">
        <f>TEXT(Table1[[#This Row],[Patient Admission Date]],"ddd")</f>
        <v>Tue</v>
      </c>
      <c r="N2862" t="str">
        <f>TEXT(INT(HOUR(Table1[[#This Row],[Patient Admission Date]])/3)*3,"00")&amp;"-"&amp;TEXT(INT(HOUR(Table1[[#This Row],[Patient Admission Date]])/3)*3+3,"00")</f>
        <v>09-12</v>
      </c>
      <c r="O2862" t="str" cm="1">
        <f t="array" ref="O2862">_xlfn.IFS(Table1[[#This Row],[Patient Age]]&lt;=14,"0-14",Table1[[#This Row],[Patient Age]]&lt;=29,"15-29",Table1[[#This Row],[Patient Age]]&lt;=44,"30-44",Table1[[#This Row],[Patient Age]]&lt;=59,"45-59",Table1[[#This Row],[Patient Age]]&lt;=74,"60-74",TRUE,"75+")</f>
        <v>60-74</v>
      </c>
      <c r="P2862" t="str" cm="1">
        <f t="array" ref="P2862">_xlfn.IFS(Table1[[#This Row],[Patient Waittime]]&lt;=15,"0-15",Table1[[#This Row],[Patient Waittime]]&lt;=30,"16-30",Table1[[#This Row],[Patient Waittime]]&lt;=45,"31-45",Table1[[#This Row],[Patient Waittime]]&lt;=60,"46-60",TRUE,"60+")</f>
        <v>31-45</v>
      </c>
      <c r="Q2862">
        <f>--(Table1[[#This Row],[Patient Waittime]]&lt;=30)</f>
        <v>0</v>
      </c>
      <c r="R2862">
        <f>--Table1[[#This Row],[Patient Admission Flag]]</f>
        <v>0</v>
      </c>
      <c r="S2862">
        <f>--AND(Table1[[#This Row],[WithinTarget]]=1,Table1[[#This Row],[Patient Satisfaction Score]]&gt;=7)</f>
        <v>0</v>
      </c>
      <c r="T2862" t="str">
        <f>IF(LEFT(Table1[[#This Row],[Patient Gender]],1)="F","Female","Male")</f>
        <v>Female</v>
      </c>
    </row>
    <row r="2863" spans="1:20" x14ac:dyDescent="0.3">
      <c r="A2863" t="s">
        <v>2967</v>
      </c>
      <c r="B2863" s="1">
        <v>45460.48333333333</v>
      </c>
      <c r="C2863" t="s">
        <v>13</v>
      </c>
      <c r="D2863">
        <v>1</v>
      </c>
      <c r="E2863" t="s">
        <v>10</v>
      </c>
      <c r="F2863" t="s">
        <v>11</v>
      </c>
      <c r="G2863" t="b">
        <v>0</v>
      </c>
      <c r="H2863">
        <v>6</v>
      </c>
      <c r="I2863">
        <v>34</v>
      </c>
      <c r="J2863" t="b">
        <v>0</v>
      </c>
      <c r="K2863">
        <f>YEAR(Table1[[#This Row],[Patient Admission Date]])</f>
        <v>2024</v>
      </c>
      <c r="L2863" t="str">
        <f>TEXT(Table1[[#This Row],[Patient Admission Date]],"mmm")</f>
        <v>Jun</v>
      </c>
      <c r="M2863" t="str">
        <f>TEXT(Table1[[#This Row],[Patient Admission Date]],"ddd")</f>
        <v>Mon</v>
      </c>
      <c r="N2863" t="str">
        <f>TEXT(INT(HOUR(Table1[[#This Row],[Patient Admission Date]])/3)*3,"00")&amp;"-"&amp;TEXT(INT(HOUR(Table1[[#This Row],[Patient Admission Date]])/3)*3+3,"00")</f>
        <v>09-12</v>
      </c>
      <c r="O2863" t="str" cm="1">
        <f t="array" ref="O2863">_xlfn.IFS(Table1[[#This Row],[Patient Age]]&lt;=14,"0-14",Table1[[#This Row],[Patient Age]]&lt;=29,"15-29",Table1[[#This Row],[Patient Age]]&lt;=44,"30-44",Table1[[#This Row],[Patient Age]]&lt;=59,"45-59",Table1[[#This Row],[Patient Age]]&lt;=74,"60-74",TRUE,"75+")</f>
        <v>0-14</v>
      </c>
      <c r="P2863" t="str" cm="1">
        <f t="array" ref="P2863">_xlfn.IFS(Table1[[#This Row],[Patient Waittime]]&lt;=15,"0-15",Table1[[#This Row],[Patient Waittime]]&lt;=30,"16-30",Table1[[#This Row],[Patient Waittime]]&lt;=45,"31-45",Table1[[#This Row],[Patient Waittime]]&lt;=60,"46-60",TRUE,"60+")</f>
        <v>31-45</v>
      </c>
      <c r="Q2863">
        <f>--(Table1[[#This Row],[Patient Waittime]]&lt;=30)</f>
        <v>0</v>
      </c>
      <c r="R2863">
        <f>--Table1[[#This Row],[Patient Admission Flag]]</f>
        <v>0</v>
      </c>
      <c r="S2863">
        <f>--AND(Table1[[#This Row],[WithinTarget]]=1,Table1[[#This Row],[Patient Satisfaction Score]]&gt;=7)</f>
        <v>0</v>
      </c>
      <c r="T2863" t="str">
        <f>IF(LEFT(Table1[[#This Row],[Patient Gender]],1)="F","Female","Male")</f>
        <v>Female</v>
      </c>
    </row>
    <row r="2864" spans="1:20" x14ac:dyDescent="0.3">
      <c r="A2864" t="s">
        <v>2968</v>
      </c>
      <c r="B2864" s="1">
        <v>45556.331944444442</v>
      </c>
      <c r="C2864" t="s">
        <v>13</v>
      </c>
      <c r="D2864">
        <v>55</v>
      </c>
      <c r="E2864" t="s">
        <v>10</v>
      </c>
      <c r="F2864" t="s">
        <v>11</v>
      </c>
      <c r="G2864" t="b">
        <v>0</v>
      </c>
      <c r="H2864">
        <v>6</v>
      </c>
      <c r="I2864">
        <v>27</v>
      </c>
      <c r="J2864" t="b">
        <v>0</v>
      </c>
      <c r="K2864">
        <f>YEAR(Table1[[#This Row],[Patient Admission Date]])</f>
        <v>2024</v>
      </c>
      <c r="L2864" t="str">
        <f>TEXT(Table1[[#This Row],[Patient Admission Date]],"mmm")</f>
        <v>Sep</v>
      </c>
      <c r="M2864" t="str">
        <f>TEXT(Table1[[#This Row],[Patient Admission Date]],"ddd")</f>
        <v>Sat</v>
      </c>
      <c r="N2864" t="str">
        <f>TEXT(INT(HOUR(Table1[[#This Row],[Patient Admission Date]])/3)*3,"00")&amp;"-"&amp;TEXT(INT(HOUR(Table1[[#This Row],[Patient Admission Date]])/3)*3+3,"00")</f>
        <v>06-09</v>
      </c>
      <c r="O2864" t="str" cm="1">
        <f t="array" ref="O2864">_xlfn.IFS(Table1[[#This Row],[Patient Age]]&lt;=14,"0-14",Table1[[#This Row],[Patient Age]]&lt;=29,"15-29",Table1[[#This Row],[Patient Age]]&lt;=44,"30-44",Table1[[#This Row],[Patient Age]]&lt;=59,"45-59",Table1[[#This Row],[Patient Age]]&lt;=74,"60-74",TRUE,"75+")</f>
        <v>45-59</v>
      </c>
      <c r="P2864" t="str" cm="1">
        <f t="array" ref="P2864">_xlfn.IFS(Table1[[#This Row],[Patient Waittime]]&lt;=15,"0-15",Table1[[#This Row],[Patient Waittime]]&lt;=30,"16-30",Table1[[#This Row],[Patient Waittime]]&lt;=45,"31-45",Table1[[#This Row],[Patient Waittime]]&lt;=60,"46-60",TRUE,"60+")</f>
        <v>16-30</v>
      </c>
      <c r="Q2864">
        <f>--(Table1[[#This Row],[Patient Waittime]]&lt;=30)</f>
        <v>1</v>
      </c>
      <c r="R2864">
        <f>--Table1[[#This Row],[Patient Admission Flag]]</f>
        <v>0</v>
      </c>
      <c r="S2864">
        <f>--AND(Table1[[#This Row],[WithinTarget]]=1,Table1[[#This Row],[Patient Satisfaction Score]]&gt;=7)</f>
        <v>0</v>
      </c>
      <c r="T2864" t="str">
        <f>IF(LEFT(Table1[[#This Row],[Patient Gender]],1)="F","Female","Male")</f>
        <v>Female</v>
      </c>
    </row>
    <row r="2865" spans="1:20" x14ac:dyDescent="0.3">
      <c r="A2865" t="s">
        <v>2969</v>
      </c>
      <c r="B2865" s="1">
        <v>45311.603472222225</v>
      </c>
      <c r="C2865" t="s">
        <v>13</v>
      </c>
      <c r="D2865">
        <v>42</v>
      </c>
      <c r="E2865" t="s">
        <v>10</v>
      </c>
      <c r="F2865" t="s">
        <v>11</v>
      </c>
      <c r="G2865" t="b">
        <v>0</v>
      </c>
      <c r="H2865">
        <v>6</v>
      </c>
      <c r="I2865">
        <v>12</v>
      </c>
      <c r="J2865" t="b">
        <v>0</v>
      </c>
      <c r="K2865">
        <f>YEAR(Table1[[#This Row],[Patient Admission Date]])</f>
        <v>2024</v>
      </c>
      <c r="L2865" t="str">
        <f>TEXT(Table1[[#This Row],[Patient Admission Date]],"mmm")</f>
        <v>Jan</v>
      </c>
      <c r="M2865" t="str">
        <f>TEXT(Table1[[#This Row],[Patient Admission Date]],"ddd")</f>
        <v>Sat</v>
      </c>
      <c r="N2865" t="str">
        <f>TEXT(INT(HOUR(Table1[[#This Row],[Patient Admission Date]])/3)*3,"00")&amp;"-"&amp;TEXT(INT(HOUR(Table1[[#This Row],[Patient Admission Date]])/3)*3+3,"00")</f>
        <v>12-15</v>
      </c>
      <c r="O2865" t="str" cm="1">
        <f t="array" ref="O2865">_xlfn.IFS(Table1[[#This Row],[Patient Age]]&lt;=14,"0-14",Table1[[#This Row],[Patient Age]]&lt;=29,"15-29",Table1[[#This Row],[Patient Age]]&lt;=44,"30-44",Table1[[#This Row],[Patient Age]]&lt;=59,"45-59",Table1[[#This Row],[Patient Age]]&lt;=74,"60-74",TRUE,"75+")</f>
        <v>30-44</v>
      </c>
      <c r="P2865" t="str" cm="1">
        <f t="array" ref="P2865">_xlfn.IFS(Table1[[#This Row],[Patient Waittime]]&lt;=15,"0-15",Table1[[#This Row],[Patient Waittime]]&lt;=30,"16-30",Table1[[#This Row],[Patient Waittime]]&lt;=45,"31-45",Table1[[#This Row],[Patient Waittime]]&lt;=60,"46-60",TRUE,"60+")</f>
        <v>0-15</v>
      </c>
      <c r="Q2865">
        <f>--(Table1[[#This Row],[Patient Waittime]]&lt;=30)</f>
        <v>1</v>
      </c>
      <c r="R2865">
        <f>--Table1[[#This Row],[Patient Admission Flag]]</f>
        <v>0</v>
      </c>
      <c r="S2865">
        <f>--AND(Table1[[#This Row],[WithinTarget]]=1,Table1[[#This Row],[Patient Satisfaction Score]]&gt;=7)</f>
        <v>0</v>
      </c>
      <c r="T2865" t="str">
        <f>IF(LEFT(Table1[[#This Row],[Patient Gender]],1)="F","Female","Male")</f>
        <v>Female</v>
      </c>
    </row>
    <row r="2866" spans="1:20" x14ac:dyDescent="0.3">
      <c r="A2866" t="s">
        <v>2970</v>
      </c>
      <c r="B2866" s="1">
        <v>45268.972222222219</v>
      </c>
      <c r="C2866" t="s">
        <v>13</v>
      </c>
      <c r="D2866">
        <v>32</v>
      </c>
      <c r="E2866" t="s">
        <v>10</v>
      </c>
      <c r="F2866" t="s">
        <v>11</v>
      </c>
      <c r="G2866" t="b">
        <v>0</v>
      </c>
      <c r="H2866">
        <v>6</v>
      </c>
      <c r="I2866">
        <v>54</v>
      </c>
      <c r="J2866" t="b">
        <v>0</v>
      </c>
      <c r="K2866">
        <f>YEAR(Table1[[#This Row],[Patient Admission Date]])</f>
        <v>2023</v>
      </c>
      <c r="L2866" t="str">
        <f>TEXT(Table1[[#This Row],[Patient Admission Date]],"mmm")</f>
        <v>Dec</v>
      </c>
      <c r="M2866" t="str">
        <f>TEXT(Table1[[#This Row],[Patient Admission Date]],"ddd")</f>
        <v>Fri</v>
      </c>
      <c r="N2866" t="str">
        <f>TEXT(INT(HOUR(Table1[[#This Row],[Patient Admission Date]])/3)*3,"00")&amp;"-"&amp;TEXT(INT(HOUR(Table1[[#This Row],[Patient Admission Date]])/3)*3+3,"00")</f>
        <v>21-24</v>
      </c>
      <c r="O2866" t="str" cm="1">
        <f t="array" ref="O2866">_xlfn.IFS(Table1[[#This Row],[Patient Age]]&lt;=14,"0-14",Table1[[#This Row],[Patient Age]]&lt;=29,"15-29",Table1[[#This Row],[Patient Age]]&lt;=44,"30-44",Table1[[#This Row],[Patient Age]]&lt;=59,"45-59",Table1[[#This Row],[Patient Age]]&lt;=74,"60-74",TRUE,"75+")</f>
        <v>30-44</v>
      </c>
      <c r="P2866" t="str" cm="1">
        <f t="array" ref="P2866">_xlfn.IFS(Table1[[#This Row],[Patient Waittime]]&lt;=15,"0-15",Table1[[#This Row],[Patient Waittime]]&lt;=30,"16-30",Table1[[#This Row],[Patient Waittime]]&lt;=45,"31-45",Table1[[#This Row],[Patient Waittime]]&lt;=60,"46-60",TRUE,"60+")</f>
        <v>46-60</v>
      </c>
      <c r="Q2866">
        <f>--(Table1[[#This Row],[Patient Waittime]]&lt;=30)</f>
        <v>0</v>
      </c>
      <c r="R2866">
        <f>--Table1[[#This Row],[Patient Admission Flag]]</f>
        <v>0</v>
      </c>
      <c r="S2866">
        <f>--AND(Table1[[#This Row],[WithinTarget]]=1,Table1[[#This Row],[Patient Satisfaction Score]]&gt;=7)</f>
        <v>0</v>
      </c>
      <c r="T2866" t="str">
        <f>IF(LEFT(Table1[[#This Row],[Patient Gender]],1)="F","Female","Male")</f>
        <v>Female</v>
      </c>
    </row>
    <row r="2867" spans="1:20" x14ac:dyDescent="0.3">
      <c r="A2867" t="s">
        <v>2971</v>
      </c>
      <c r="B2867" s="1">
        <v>45419.62777777778</v>
      </c>
      <c r="C2867" t="s">
        <v>13</v>
      </c>
      <c r="D2867">
        <v>40</v>
      </c>
      <c r="E2867" t="s">
        <v>10</v>
      </c>
      <c r="F2867" t="s">
        <v>11</v>
      </c>
      <c r="G2867" t="b">
        <v>0</v>
      </c>
      <c r="H2867">
        <v>6</v>
      </c>
      <c r="I2867">
        <v>36</v>
      </c>
      <c r="J2867" t="b">
        <v>0</v>
      </c>
      <c r="K2867">
        <f>YEAR(Table1[[#This Row],[Patient Admission Date]])</f>
        <v>2024</v>
      </c>
      <c r="L2867" t="str">
        <f>TEXT(Table1[[#This Row],[Patient Admission Date]],"mmm")</f>
        <v>May</v>
      </c>
      <c r="M2867" t="str">
        <f>TEXT(Table1[[#This Row],[Patient Admission Date]],"ddd")</f>
        <v>Tue</v>
      </c>
      <c r="N2867" t="str">
        <f>TEXT(INT(HOUR(Table1[[#This Row],[Patient Admission Date]])/3)*3,"00")&amp;"-"&amp;TEXT(INT(HOUR(Table1[[#This Row],[Patient Admission Date]])/3)*3+3,"00")</f>
        <v>15-18</v>
      </c>
      <c r="O2867" t="str" cm="1">
        <f t="array" ref="O2867">_xlfn.IFS(Table1[[#This Row],[Patient Age]]&lt;=14,"0-14",Table1[[#This Row],[Patient Age]]&lt;=29,"15-29",Table1[[#This Row],[Patient Age]]&lt;=44,"30-44",Table1[[#This Row],[Patient Age]]&lt;=59,"45-59",Table1[[#This Row],[Patient Age]]&lt;=74,"60-74",TRUE,"75+")</f>
        <v>30-44</v>
      </c>
      <c r="P2867" t="str" cm="1">
        <f t="array" ref="P2867">_xlfn.IFS(Table1[[#This Row],[Patient Waittime]]&lt;=15,"0-15",Table1[[#This Row],[Patient Waittime]]&lt;=30,"16-30",Table1[[#This Row],[Patient Waittime]]&lt;=45,"31-45",Table1[[#This Row],[Patient Waittime]]&lt;=60,"46-60",TRUE,"60+")</f>
        <v>31-45</v>
      </c>
      <c r="Q2867">
        <f>--(Table1[[#This Row],[Patient Waittime]]&lt;=30)</f>
        <v>0</v>
      </c>
      <c r="R2867">
        <f>--Table1[[#This Row],[Patient Admission Flag]]</f>
        <v>0</v>
      </c>
      <c r="S2867">
        <f>--AND(Table1[[#This Row],[WithinTarget]]=1,Table1[[#This Row],[Patient Satisfaction Score]]&gt;=7)</f>
        <v>0</v>
      </c>
      <c r="T2867" t="str">
        <f>IF(LEFT(Table1[[#This Row],[Patient Gender]],1)="F","Female","Male")</f>
        <v>Female</v>
      </c>
    </row>
    <row r="2868" spans="1:20" x14ac:dyDescent="0.3">
      <c r="A2868" t="s">
        <v>2972</v>
      </c>
      <c r="B2868" s="1">
        <v>45215.634027777778</v>
      </c>
      <c r="C2868" t="s">
        <v>13</v>
      </c>
      <c r="D2868">
        <v>71</v>
      </c>
      <c r="E2868" t="s">
        <v>10</v>
      </c>
      <c r="F2868" t="s">
        <v>11</v>
      </c>
      <c r="G2868" t="b">
        <v>0</v>
      </c>
      <c r="H2868">
        <v>7</v>
      </c>
      <c r="I2868">
        <v>18</v>
      </c>
      <c r="J2868" t="b">
        <v>0</v>
      </c>
      <c r="K2868">
        <f>YEAR(Table1[[#This Row],[Patient Admission Date]])</f>
        <v>2023</v>
      </c>
      <c r="L2868" t="str">
        <f>TEXT(Table1[[#This Row],[Patient Admission Date]],"mmm")</f>
        <v>Oct</v>
      </c>
      <c r="M2868" t="str">
        <f>TEXT(Table1[[#This Row],[Patient Admission Date]],"ddd")</f>
        <v>Mon</v>
      </c>
      <c r="N2868" t="str">
        <f>TEXT(INT(HOUR(Table1[[#This Row],[Patient Admission Date]])/3)*3,"00")&amp;"-"&amp;TEXT(INT(HOUR(Table1[[#This Row],[Patient Admission Date]])/3)*3+3,"00")</f>
        <v>15-18</v>
      </c>
      <c r="O2868" t="str" cm="1">
        <f t="array" ref="O2868">_xlfn.IFS(Table1[[#This Row],[Patient Age]]&lt;=14,"0-14",Table1[[#This Row],[Patient Age]]&lt;=29,"15-29",Table1[[#This Row],[Patient Age]]&lt;=44,"30-44",Table1[[#This Row],[Patient Age]]&lt;=59,"45-59",Table1[[#This Row],[Patient Age]]&lt;=74,"60-74",TRUE,"75+")</f>
        <v>60-74</v>
      </c>
      <c r="P2868" t="str" cm="1">
        <f t="array" ref="P2868">_xlfn.IFS(Table1[[#This Row],[Patient Waittime]]&lt;=15,"0-15",Table1[[#This Row],[Patient Waittime]]&lt;=30,"16-30",Table1[[#This Row],[Patient Waittime]]&lt;=45,"31-45",Table1[[#This Row],[Patient Waittime]]&lt;=60,"46-60",TRUE,"60+")</f>
        <v>16-30</v>
      </c>
      <c r="Q2868">
        <f>--(Table1[[#This Row],[Patient Waittime]]&lt;=30)</f>
        <v>1</v>
      </c>
      <c r="R2868">
        <f>--Table1[[#This Row],[Patient Admission Flag]]</f>
        <v>0</v>
      </c>
      <c r="S2868">
        <f>--AND(Table1[[#This Row],[WithinTarget]]=1,Table1[[#This Row],[Patient Satisfaction Score]]&gt;=7)</f>
        <v>1</v>
      </c>
      <c r="T2868" t="str">
        <f>IF(LEFT(Table1[[#This Row],[Patient Gender]],1)="F","Female","Male")</f>
        <v>Female</v>
      </c>
    </row>
    <row r="2869" spans="1:20" x14ac:dyDescent="0.3">
      <c r="A2869" t="s">
        <v>2973</v>
      </c>
      <c r="B2869" s="1">
        <v>45583.963888888888</v>
      </c>
      <c r="C2869" t="s">
        <v>13</v>
      </c>
      <c r="D2869">
        <v>49</v>
      </c>
      <c r="E2869" t="s">
        <v>10</v>
      </c>
      <c r="F2869" t="s">
        <v>11</v>
      </c>
      <c r="G2869" t="b">
        <v>0</v>
      </c>
      <c r="H2869">
        <v>7</v>
      </c>
      <c r="I2869">
        <v>20</v>
      </c>
      <c r="J2869" t="b">
        <v>0</v>
      </c>
      <c r="K2869">
        <f>YEAR(Table1[[#This Row],[Patient Admission Date]])</f>
        <v>2024</v>
      </c>
      <c r="L2869" t="str">
        <f>TEXT(Table1[[#This Row],[Patient Admission Date]],"mmm")</f>
        <v>Oct</v>
      </c>
      <c r="M2869" t="str">
        <f>TEXT(Table1[[#This Row],[Patient Admission Date]],"ddd")</f>
        <v>Fri</v>
      </c>
      <c r="N2869" t="str">
        <f>TEXT(INT(HOUR(Table1[[#This Row],[Patient Admission Date]])/3)*3,"00")&amp;"-"&amp;TEXT(INT(HOUR(Table1[[#This Row],[Patient Admission Date]])/3)*3+3,"00")</f>
        <v>21-24</v>
      </c>
      <c r="O2869" t="str" cm="1">
        <f t="array" ref="O2869">_xlfn.IFS(Table1[[#This Row],[Patient Age]]&lt;=14,"0-14",Table1[[#This Row],[Patient Age]]&lt;=29,"15-29",Table1[[#This Row],[Patient Age]]&lt;=44,"30-44",Table1[[#This Row],[Patient Age]]&lt;=59,"45-59",Table1[[#This Row],[Patient Age]]&lt;=74,"60-74",TRUE,"75+")</f>
        <v>45-59</v>
      </c>
      <c r="P2869" t="str" cm="1">
        <f t="array" ref="P2869">_xlfn.IFS(Table1[[#This Row],[Patient Waittime]]&lt;=15,"0-15",Table1[[#This Row],[Patient Waittime]]&lt;=30,"16-30",Table1[[#This Row],[Patient Waittime]]&lt;=45,"31-45",Table1[[#This Row],[Patient Waittime]]&lt;=60,"46-60",TRUE,"60+")</f>
        <v>16-30</v>
      </c>
      <c r="Q2869">
        <f>--(Table1[[#This Row],[Patient Waittime]]&lt;=30)</f>
        <v>1</v>
      </c>
      <c r="R2869">
        <f>--Table1[[#This Row],[Patient Admission Flag]]</f>
        <v>0</v>
      </c>
      <c r="S2869">
        <f>--AND(Table1[[#This Row],[WithinTarget]]=1,Table1[[#This Row],[Patient Satisfaction Score]]&gt;=7)</f>
        <v>1</v>
      </c>
      <c r="T2869" t="str">
        <f>IF(LEFT(Table1[[#This Row],[Patient Gender]],1)="F","Female","Male")</f>
        <v>Female</v>
      </c>
    </row>
    <row r="2870" spans="1:20" x14ac:dyDescent="0.3">
      <c r="A2870" t="s">
        <v>2974</v>
      </c>
      <c r="B2870" s="1">
        <v>45327.570833333331</v>
      </c>
      <c r="C2870" t="s">
        <v>13</v>
      </c>
      <c r="D2870">
        <v>3</v>
      </c>
      <c r="E2870" t="s">
        <v>10</v>
      </c>
      <c r="F2870" t="s">
        <v>11</v>
      </c>
      <c r="G2870" t="b">
        <v>0</v>
      </c>
      <c r="H2870">
        <v>7</v>
      </c>
      <c r="I2870">
        <v>26</v>
      </c>
      <c r="J2870" t="b">
        <v>0</v>
      </c>
      <c r="K2870">
        <f>YEAR(Table1[[#This Row],[Patient Admission Date]])</f>
        <v>2024</v>
      </c>
      <c r="L2870" t="str">
        <f>TEXT(Table1[[#This Row],[Patient Admission Date]],"mmm")</f>
        <v>Feb</v>
      </c>
      <c r="M2870" t="str">
        <f>TEXT(Table1[[#This Row],[Patient Admission Date]],"ddd")</f>
        <v>Mon</v>
      </c>
      <c r="N2870" t="str">
        <f>TEXT(INT(HOUR(Table1[[#This Row],[Patient Admission Date]])/3)*3,"00")&amp;"-"&amp;TEXT(INT(HOUR(Table1[[#This Row],[Patient Admission Date]])/3)*3+3,"00")</f>
        <v>12-15</v>
      </c>
      <c r="O2870" t="str" cm="1">
        <f t="array" ref="O2870">_xlfn.IFS(Table1[[#This Row],[Patient Age]]&lt;=14,"0-14",Table1[[#This Row],[Patient Age]]&lt;=29,"15-29",Table1[[#This Row],[Patient Age]]&lt;=44,"30-44",Table1[[#This Row],[Patient Age]]&lt;=59,"45-59",Table1[[#This Row],[Patient Age]]&lt;=74,"60-74",TRUE,"75+")</f>
        <v>0-14</v>
      </c>
      <c r="P2870" t="str" cm="1">
        <f t="array" ref="P2870">_xlfn.IFS(Table1[[#This Row],[Patient Waittime]]&lt;=15,"0-15",Table1[[#This Row],[Patient Waittime]]&lt;=30,"16-30",Table1[[#This Row],[Patient Waittime]]&lt;=45,"31-45",Table1[[#This Row],[Patient Waittime]]&lt;=60,"46-60",TRUE,"60+")</f>
        <v>16-30</v>
      </c>
      <c r="Q2870">
        <f>--(Table1[[#This Row],[Patient Waittime]]&lt;=30)</f>
        <v>1</v>
      </c>
      <c r="R2870">
        <f>--Table1[[#This Row],[Patient Admission Flag]]</f>
        <v>0</v>
      </c>
      <c r="S2870">
        <f>--AND(Table1[[#This Row],[WithinTarget]]=1,Table1[[#This Row],[Patient Satisfaction Score]]&gt;=7)</f>
        <v>1</v>
      </c>
      <c r="T2870" t="str">
        <f>IF(LEFT(Table1[[#This Row],[Patient Gender]],1)="F","Female","Male")</f>
        <v>Female</v>
      </c>
    </row>
    <row r="2871" spans="1:20" x14ac:dyDescent="0.3">
      <c r="A2871" t="s">
        <v>2975</v>
      </c>
      <c r="B2871" s="1">
        <v>45245.136805555558</v>
      </c>
      <c r="C2871" t="s">
        <v>13</v>
      </c>
      <c r="D2871">
        <v>28</v>
      </c>
      <c r="E2871" t="s">
        <v>10</v>
      </c>
      <c r="F2871" t="s">
        <v>11</v>
      </c>
      <c r="G2871" t="b">
        <v>0</v>
      </c>
      <c r="H2871">
        <v>7</v>
      </c>
      <c r="I2871">
        <v>58</v>
      </c>
      <c r="J2871" t="b">
        <v>0</v>
      </c>
      <c r="K2871">
        <f>YEAR(Table1[[#This Row],[Patient Admission Date]])</f>
        <v>2023</v>
      </c>
      <c r="L2871" t="str">
        <f>TEXT(Table1[[#This Row],[Patient Admission Date]],"mmm")</f>
        <v>Nov</v>
      </c>
      <c r="M2871" t="str">
        <f>TEXT(Table1[[#This Row],[Patient Admission Date]],"ddd")</f>
        <v>Wed</v>
      </c>
      <c r="N2871" t="str">
        <f>TEXT(INT(HOUR(Table1[[#This Row],[Patient Admission Date]])/3)*3,"00")&amp;"-"&amp;TEXT(INT(HOUR(Table1[[#This Row],[Patient Admission Date]])/3)*3+3,"00")</f>
        <v>03-06</v>
      </c>
      <c r="O2871" t="str" cm="1">
        <f t="array" ref="O2871">_xlfn.IFS(Table1[[#This Row],[Patient Age]]&lt;=14,"0-14",Table1[[#This Row],[Patient Age]]&lt;=29,"15-29",Table1[[#This Row],[Patient Age]]&lt;=44,"30-44",Table1[[#This Row],[Patient Age]]&lt;=59,"45-59",Table1[[#This Row],[Patient Age]]&lt;=74,"60-74",TRUE,"75+")</f>
        <v>15-29</v>
      </c>
      <c r="P2871" t="str" cm="1">
        <f t="array" ref="P2871">_xlfn.IFS(Table1[[#This Row],[Patient Waittime]]&lt;=15,"0-15",Table1[[#This Row],[Patient Waittime]]&lt;=30,"16-30",Table1[[#This Row],[Patient Waittime]]&lt;=45,"31-45",Table1[[#This Row],[Patient Waittime]]&lt;=60,"46-60",TRUE,"60+")</f>
        <v>46-60</v>
      </c>
      <c r="Q2871">
        <f>--(Table1[[#This Row],[Patient Waittime]]&lt;=30)</f>
        <v>0</v>
      </c>
      <c r="R2871">
        <f>--Table1[[#This Row],[Patient Admission Flag]]</f>
        <v>0</v>
      </c>
      <c r="S2871">
        <f>--AND(Table1[[#This Row],[WithinTarget]]=1,Table1[[#This Row],[Patient Satisfaction Score]]&gt;=7)</f>
        <v>0</v>
      </c>
      <c r="T2871" t="str">
        <f>IF(LEFT(Table1[[#This Row],[Patient Gender]],1)="F","Female","Male")</f>
        <v>Female</v>
      </c>
    </row>
    <row r="2872" spans="1:20" x14ac:dyDescent="0.3">
      <c r="A2872" t="s">
        <v>2976</v>
      </c>
      <c r="B2872" s="1">
        <v>45283.448611111111</v>
      </c>
      <c r="C2872" t="s">
        <v>13</v>
      </c>
      <c r="D2872">
        <v>40</v>
      </c>
      <c r="E2872" t="s">
        <v>10</v>
      </c>
      <c r="F2872" t="s">
        <v>11</v>
      </c>
      <c r="G2872" t="b">
        <v>0</v>
      </c>
      <c r="H2872">
        <v>7</v>
      </c>
      <c r="I2872">
        <v>50</v>
      </c>
      <c r="J2872" t="b">
        <v>0</v>
      </c>
      <c r="K2872">
        <f>YEAR(Table1[[#This Row],[Patient Admission Date]])</f>
        <v>2023</v>
      </c>
      <c r="L2872" t="str">
        <f>TEXT(Table1[[#This Row],[Patient Admission Date]],"mmm")</f>
        <v>Dec</v>
      </c>
      <c r="M2872" t="str">
        <f>TEXT(Table1[[#This Row],[Patient Admission Date]],"ddd")</f>
        <v>Sat</v>
      </c>
      <c r="N2872" t="str">
        <f>TEXT(INT(HOUR(Table1[[#This Row],[Patient Admission Date]])/3)*3,"00")&amp;"-"&amp;TEXT(INT(HOUR(Table1[[#This Row],[Patient Admission Date]])/3)*3+3,"00")</f>
        <v>09-12</v>
      </c>
      <c r="O2872" t="str" cm="1">
        <f t="array" ref="O2872">_xlfn.IFS(Table1[[#This Row],[Patient Age]]&lt;=14,"0-14",Table1[[#This Row],[Patient Age]]&lt;=29,"15-29",Table1[[#This Row],[Patient Age]]&lt;=44,"30-44",Table1[[#This Row],[Patient Age]]&lt;=59,"45-59",Table1[[#This Row],[Patient Age]]&lt;=74,"60-74",TRUE,"75+")</f>
        <v>30-44</v>
      </c>
      <c r="P2872" t="str" cm="1">
        <f t="array" ref="P2872">_xlfn.IFS(Table1[[#This Row],[Patient Waittime]]&lt;=15,"0-15",Table1[[#This Row],[Patient Waittime]]&lt;=30,"16-30",Table1[[#This Row],[Patient Waittime]]&lt;=45,"31-45",Table1[[#This Row],[Patient Waittime]]&lt;=60,"46-60",TRUE,"60+")</f>
        <v>46-60</v>
      </c>
      <c r="Q2872">
        <f>--(Table1[[#This Row],[Patient Waittime]]&lt;=30)</f>
        <v>0</v>
      </c>
      <c r="R2872">
        <f>--Table1[[#This Row],[Patient Admission Flag]]</f>
        <v>0</v>
      </c>
      <c r="S2872">
        <f>--AND(Table1[[#This Row],[WithinTarget]]=1,Table1[[#This Row],[Patient Satisfaction Score]]&gt;=7)</f>
        <v>0</v>
      </c>
      <c r="T2872" t="str">
        <f>IF(LEFT(Table1[[#This Row],[Patient Gender]],1)="F","Female","Male")</f>
        <v>Female</v>
      </c>
    </row>
    <row r="2873" spans="1:20" x14ac:dyDescent="0.3">
      <c r="A2873" t="s">
        <v>2977</v>
      </c>
      <c r="B2873" s="1">
        <v>45275.486111111109</v>
      </c>
      <c r="C2873" t="s">
        <v>13</v>
      </c>
      <c r="D2873">
        <v>46</v>
      </c>
      <c r="E2873" t="s">
        <v>10</v>
      </c>
      <c r="F2873" t="s">
        <v>11</v>
      </c>
      <c r="G2873" t="b">
        <v>0</v>
      </c>
      <c r="H2873">
        <v>7</v>
      </c>
      <c r="I2873">
        <v>16</v>
      </c>
      <c r="J2873" t="b">
        <v>0</v>
      </c>
      <c r="K2873">
        <f>YEAR(Table1[[#This Row],[Patient Admission Date]])</f>
        <v>2023</v>
      </c>
      <c r="L2873" t="str">
        <f>TEXT(Table1[[#This Row],[Patient Admission Date]],"mmm")</f>
        <v>Dec</v>
      </c>
      <c r="M2873" t="str">
        <f>TEXT(Table1[[#This Row],[Patient Admission Date]],"ddd")</f>
        <v>Fri</v>
      </c>
      <c r="N2873" t="str">
        <f>TEXT(INT(HOUR(Table1[[#This Row],[Patient Admission Date]])/3)*3,"00")&amp;"-"&amp;TEXT(INT(HOUR(Table1[[#This Row],[Patient Admission Date]])/3)*3+3,"00")</f>
        <v>09-12</v>
      </c>
      <c r="O2873" t="str" cm="1">
        <f t="array" ref="O2873">_xlfn.IFS(Table1[[#This Row],[Patient Age]]&lt;=14,"0-14",Table1[[#This Row],[Patient Age]]&lt;=29,"15-29",Table1[[#This Row],[Patient Age]]&lt;=44,"30-44",Table1[[#This Row],[Patient Age]]&lt;=59,"45-59",Table1[[#This Row],[Patient Age]]&lt;=74,"60-74",TRUE,"75+")</f>
        <v>45-59</v>
      </c>
      <c r="P2873" t="str" cm="1">
        <f t="array" ref="P2873">_xlfn.IFS(Table1[[#This Row],[Patient Waittime]]&lt;=15,"0-15",Table1[[#This Row],[Patient Waittime]]&lt;=30,"16-30",Table1[[#This Row],[Patient Waittime]]&lt;=45,"31-45",Table1[[#This Row],[Patient Waittime]]&lt;=60,"46-60",TRUE,"60+")</f>
        <v>16-30</v>
      </c>
      <c r="Q2873">
        <f>--(Table1[[#This Row],[Patient Waittime]]&lt;=30)</f>
        <v>1</v>
      </c>
      <c r="R2873">
        <f>--Table1[[#This Row],[Patient Admission Flag]]</f>
        <v>0</v>
      </c>
      <c r="S2873">
        <f>--AND(Table1[[#This Row],[WithinTarget]]=1,Table1[[#This Row],[Patient Satisfaction Score]]&gt;=7)</f>
        <v>1</v>
      </c>
      <c r="T2873" t="str">
        <f>IF(LEFT(Table1[[#This Row],[Patient Gender]],1)="F","Female","Male")</f>
        <v>Female</v>
      </c>
    </row>
    <row r="2874" spans="1:20" x14ac:dyDescent="0.3">
      <c r="A2874" t="s">
        <v>2978</v>
      </c>
      <c r="B2874" s="1">
        <v>45433.036805555559</v>
      </c>
      <c r="C2874" t="s">
        <v>13</v>
      </c>
      <c r="D2874">
        <v>13</v>
      </c>
      <c r="E2874" t="s">
        <v>10</v>
      </c>
      <c r="F2874" t="s">
        <v>11</v>
      </c>
      <c r="G2874" t="b">
        <v>0</v>
      </c>
      <c r="H2874">
        <v>7</v>
      </c>
      <c r="I2874">
        <v>59</v>
      </c>
      <c r="J2874" t="b">
        <v>0</v>
      </c>
      <c r="K2874">
        <f>YEAR(Table1[[#This Row],[Patient Admission Date]])</f>
        <v>2024</v>
      </c>
      <c r="L2874" t="str">
        <f>TEXT(Table1[[#This Row],[Patient Admission Date]],"mmm")</f>
        <v>May</v>
      </c>
      <c r="M2874" t="str">
        <f>TEXT(Table1[[#This Row],[Patient Admission Date]],"ddd")</f>
        <v>Tue</v>
      </c>
      <c r="N2874" t="str">
        <f>TEXT(INT(HOUR(Table1[[#This Row],[Patient Admission Date]])/3)*3,"00")&amp;"-"&amp;TEXT(INT(HOUR(Table1[[#This Row],[Patient Admission Date]])/3)*3+3,"00")</f>
        <v>00-03</v>
      </c>
      <c r="O2874" t="str" cm="1">
        <f t="array" ref="O2874">_xlfn.IFS(Table1[[#This Row],[Patient Age]]&lt;=14,"0-14",Table1[[#This Row],[Patient Age]]&lt;=29,"15-29",Table1[[#This Row],[Patient Age]]&lt;=44,"30-44",Table1[[#This Row],[Patient Age]]&lt;=59,"45-59",Table1[[#This Row],[Patient Age]]&lt;=74,"60-74",TRUE,"75+")</f>
        <v>0-14</v>
      </c>
      <c r="P2874" t="str" cm="1">
        <f t="array" ref="P2874">_xlfn.IFS(Table1[[#This Row],[Patient Waittime]]&lt;=15,"0-15",Table1[[#This Row],[Patient Waittime]]&lt;=30,"16-30",Table1[[#This Row],[Patient Waittime]]&lt;=45,"31-45",Table1[[#This Row],[Patient Waittime]]&lt;=60,"46-60",TRUE,"60+")</f>
        <v>46-60</v>
      </c>
      <c r="Q2874">
        <f>--(Table1[[#This Row],[Patient Waittime]]&lt;=30)</f>
        <v>0</v>
      </c>
      <c r="R2874">
        <f>--Table1[[#This Row],[Patient Admission Flag]]</f>
        <v>0</v>
      </c>
      <c r="S2874">
        <f>--AND(Table1[[#This Row],[WithinTarget]]=1,Table1[[#This Row],[Patient Satisfaction Score]]&gt;=7)</f>
        <v>0</v>
      </c>
      <c r="T2874" t="str">
        <f>IF(LEFT(Table1[[#This Row],[Patient Gender]],1)="F","Female","Male")</f>
        <v>Female</v>
      </c>
    </row>
    <row r="2875" spans="1:20" x14ac:dyDescent="0.3">
      <c r="A2875" t="s">
        <v>2979</v>
      </c>
      <c r="B2875" s="1">
        <v>45550.31527777778</v>
      </c>
      <c r="C2875" t="s">
        <v>13</v>
      </c>
      <c r="D2875">
        <v>21</v>
      </c>
      <c r="E2875" t="s">
        <v>10</v>
      </c>
      <c r="F2875" t="s">
        <v>11</v>
      </c>
      <c r="G2875" t="b">
        <v>0</v>
      </c>
      <c r="H2875">
        <v>7</v>
      </c>
      <c r="I2875">
        <v>40</v>
      </c>
      <c r="J2875" t="b">
        <v>0</v>
      </c>
      <c r="K2875">
        <f>YEAR(Table1[[#This Row],[Patient Admission Date]])</f>
        <v>2024</v>
      </c>
      <c r="L2875" t="str">
        <f>TEXT(Table1[[#This Row],[Patient Admission Date]],"mmm")</f>
        <v>Sep</v>
      </c>
      <c r="M2875" t="str">
        <f>TEXT(Table1[[#This Row],[Patient Admission Date]],"ddd")</f>
        <v>Sun</v>
      </c>
      <c r="N2875" t="str">
        <f>TEXT(INT(HOUR(Table1[[#This Row],[Patient Admission Date]])/3)*3,"00")&amp;"-"&amp;TEXT(INT(HOUR(Table1[[#This Row],[Patient Admission Date]])/3)*3+3,"00")</f>
        <v>06-09</v>
      </c>
      <c r="O2875" t="str" cm="1">
        <f t="array" ref="O2875">_xlfn.IFS(Table1[[#This Row],[Patient Age]]&lt;=14,"0-14",Table1[[#This Row],[Patient Age]]&lt;=29,"15-29",Table1[[#This Row],[Patient Age]]&lt;=44,"30-44",Table1[[#This Row],[Patient Age]]&lt;=59,"45-59",Table1[[#This Row],[Patient Age]]&lt;=74,"60-74",TRUE,"75+")</f>
        <v>15-29</v>
      </c>
      <c r="P2875" t="str" cm="1">
        <f t="array" ref="P2875">_xlfn.IFS(Table1[[#This Row],[Patient Waittime]]&lt;=15,"0-15",Table1[[#This Row],[Patient Waittime]]&lt;=30,"16-30",Table1[[#This Row],[Patient Waittime]]&lt;=45,"31-45",Table1[[#This Row],[Patient Waittime]]&lt;=60,"46-60",TRUE,"60+")</f>
        <v>31-45</v>
      </c>
      <c r="Q2875">
        <f>--(Table1[[#This Row],[Patient Waittime]]&lt;=30)</f>
        <v>0</v>
      </c>
      <c r="R2875">
        <f>--Table1[[#This Row],[Patient Admission Flag]]</f>
        <v>0</v>
      </c>
      <c r="S2875">
        <f>--AND(Table1[[#This Row],[WithinTarget]]=1,Table1[[#This Row],[Patient Satisfaction Score]]&gt;=7)</f>
        <v>0</v>
      </c>
      <c r="T2875" t="str">
        <f>IF(LEFT(Table1[[#This Row],[Patient Gender]],1)="F","Female","Male")</f>
        <v>Female</v>
      </c>
    </row>
    <row r="2876" spans="1:20" x14ac:dyDescent="0.3">
      <c r="A2876" t="s">
        <v>2980</v>
      </c>
      <c r="B2876" s="1">
        <v>45365.167361111111</v>
      </c>
      <c r="C2876" t="s">
        <v>13</v>
      </c>
      <c r="D2876">
        <v>79</v>
      </c>
      <c r="E2876" t="s">
        <v>10</v>
      </c>
      <c r="F2876" t="s">
        <v>11</v>
      </c>
      <c r="G2876" t="b">
        <v>0</v>
      </c>
      <c r="H2876">
        <v>7</v>
      </c>
      <c r="I2876">
        <v>53</v>
      </c>
      <c r="J2876" t="b">
        <v>0</v>
      </c>
      <c r="K2876">
        <f>YEAR(Table1[[#This Row],[Patient Admission Date]])</f>
        <v>2024</v>
      </c>
      <c r="L2876" t="str">
        <f>TEXT(Table1[[#This Row],[Patient Admission Date]],"mmm")</f>
        <v>Mar</v>
      </c>
      <c r="M2876" t="str">
        <f>TEXT(Table1[[#This Row],[Patient Admission Date]],"ddd")</f>
        <v>Thu</v>
      </c>
      <c r="N2876" t="str">
        <f>TEXT(INT(HOUR(Table1[[#This Row],[Patient Admission Date]])/3)*3,"00")&amp;"-"&amp;TEXT(INT(HOUR(Table1[[#This Row],[Patient Admission Date]])/3)*3+3,"00")</f>
        <v>03-06</v>
      </c>
      <c r="O2876" t="str" cm="1">
        <f t="array" ref="O2876">_xlfn.IFS(Table1[[#This Row],[Patient Age]]&lt;=14,"0-14",Table1[[#This Row],[Patient Age]]&lt;=29,"15-29",Table1[[#This Row],[Patient Age]]&lt;=44,"30-44",Table1[[#This Row],[Patient Age]]&lt;=59,"45-59",Table1[[#This Row],[Patient Age]]&lt;=74,"60-74",TRUE,"75+")</f>
        <v>75+</v>
      </c>
      <c r="P2876" t="str" cm="1">
        <f t="array" ref="P2876">_xlfn.IFS(Table1[[#This Row],[Patient Waittime]]&lt;=15,"0-15",Table1[[#This Row],[Patient Waittime]]&lt;=30,"16-30",Table1[[#This Row],[Patient Waittime]]&lt;=45,"31-45",Table1[[#This Row],[Patient Waittime]]&lt;=60,"46-60",TRUE,"60+")</f>
        <v>46-60</v>
      </c>
      <c r="Q2876">
        <f>--(Table1[[#This Row],[Patient Waittime]]&lt;=30)</f>
        <v>0</v>
      </c>
      <c r="R2876">
        <f>--Table1[[#This Row],[Patient Admission Flag]]</f>
        <v>0</v>
      </c>
      <c r="S2876">
        <f>--AND(Table1[[#This Row],[WithinTarget]]=1,Table1[[#This Row],[Patient Satisfaction Score]]&gt;=7)</f>
        <v>0</v>
      </c>
      <c r="T2876" t="str">
        <f>IF(LEFT(Table1[[#This Row],[Patient Gender]],1)="F","Female","Male")</f>
        <v>Female</v>
      </c>
    </row>
    <row r="2877" spans="1:20" x14ac:dyDescent="0.3">
      <c r="A2877" t="s">
        <v>2981</v>
      </c>
      <c r="B2877" s="1">
        <v>45488.848611111112</v>
      </c>
      <c r="C2877" t="s">
        <v>13</v>
      </c>
      <c r="D2877">
        <v>61</v>
      </c>
      <c r="E2877" t="s">
        <v>10</v>
      </c>
      <c r="F2877" t="s">
        <v>11</v>
      </c>
      <c r="G2877" t="b">
        <v>0</v>
      </c>
      <c r="H2877">
        <v>8</v>
      </c>
      <c r="I2877">
        <v>42</v>
      </c>
      <c r="J2877" t="b">
        <v>0</v>
      </c>
      <c r="K2877">
        <f>YEAR(Table1[[#This Row],[Patient Admission Date]])</f>
        <v>2024</v>
      </c>
      <c r="L2877" t="str">
        <f>TEXT(Table1[[#This Row],[Patient Admission Date]],"mmm")</f>
        <v>Jul</v>
      </c>
      <c r="M2877" t="str">
        <f>TEXT(Table1[[#This Row],[Patient Admission Date]],"ddd")</f>
        <v>Mon</v>
      </c>
      <c r="N2877" t="str">
        <f>TEXT(INT(HOUR(Table1[[#This Row],[Patient Admission Date]])/3)*3,"00")&amp;"-"&amp;TEXT(INT(HOUR(Table1[[#This Row],[Patient Admission Date]])/3)*3+3,"00")</f>
        <v>18-21</v>
      </c>
      <c r="O2877" t="str" cm="1">
        <f t="array" ref="O2877">_xlfn.IFS(Table1[[#This Row],[Patient Age]]&lt;=14,"0-14",Table1[[#This Row],[Patient Age]]&lt;=29,"15-29",Table1[[#This Row],[Patient Age]]&lt;=44,"30-44",Table1[[#This Row],[Patient Age]]&lt;=59,"45-59",Table1[[#This Row],[Patient Age]]&lt;=74,"60-74",TRUE,"75+")</f>
        <v>60-74</v>
      </c>
      <c r="P2877" t="str" cm="1">
        <f t="array" ref="P2877">_xlfn.IFS(Table1[[#This Row],[Patient Waittime]]&lt;=15,"0-15",Table1[[#This Row],[Patient Waittime]]&lt;=30,"16-30",Table1[[#This Row],[Patient Waittime]]&lt;=45,"31-45",Table1[[#This Row],[Patient Waittime]]&lt;=60,"46-60",TRUE,"60+")</f>
        <v>31-45</v>
      </c>
      <c r="Q2877">
        <f>--(Table1[[#This Row],[Patient Waittime]]&lt;=30)</f>
        <v>0</v>
      </c>
      <c r="R2877">
        <f>--Table1[[#This Row],[Patient Admission Flag]]</f>
        <v>0</v>
      </c>
      <c r="S2877">
        <f>--AND(Table1[[#This Row],[WithinTarget]]=1,Table1[[#This Row],[Patient Satisfaction Score]]&gt;=7)</f>
        <v>0</v>
      </c>
      <c r="T2877" t="str">
        <f>IF(LEFT(Table1[[#This Row],[Patient Gender]],1)="F","Female","Male")</f>
        <v>Female</v>
      </c>
    </row>
    <row r="2878" spans="1:20" x14ac:dyDescent="0.3">
      <c r="A2878" t="s">
        <v>2982</v>
      </c>
      <c r="B2878" s="1">
        <v>45155.203472222223</v>
      </c>
      <c r="C2878" t="s">
        <v>13</v>
      </c>
      <c r="D2878">
        <v>17</v>
      </c>
      <c r="E2878" t="s">
        <v>10</v>
      </c>
      <c r="F2878" t="s">
        <v>11</v>
      </c>
      <c r="G2878" t="b">
        <v>0</v>
      </c>
      <c r="H2878">
        <v>8</v>
      </c>
      <c r="I2878">
        <v>29</v>
      </c>
      <c r="J2878" t="b">
        <v>0</v>
      </c>
      <c r="K2878">
        <f>YEAR(Table1[[#This Row],[Patient Admission Date]])</f>
        <v>2023</v>
      </c>
      <c r="L2878" t="str">
        <f>TEXT(Table1[[#This Row],[Patient Admission Date]],"mmm")</f>
        <v>Aug</v>
      </c>
      <c r="M2878" t="str">
        <f>TEXT(Table1[[#This Row],[Patient Admission Date]],"ddd")</f>
        <v>Thu</v>
      </c>
      <c r="N2878" t="str">
        <f>TEXT(INT(HOUR(Table1[[#This Row],[Patient Admission Date]])/3)*3,"00")&amp;"-"&amp;TEXT(INT(HOUR(Table1[[#This Row],[Patient Admission Date]])/3)*3+3,"00")</f>
        <v>03-06</v>
      </c>
      <c r="O2878" t="str" cm="1">
        <f t="array" ref="O2878">_xlfn.IFS(Table1[[#This Row],[Patient Age]]&lt;=14,"0-14",Table1[[#This Row],[Patient Age]]&lt;=29,"15-29",Table1[[#This Row],[Patient Age]]&lt;=44,"30-44",Table1[[#This Row],[Patient Age]]&lt;=59,"45-59",Table1[[#This Row],[Patient Age]]&lt;=74,"60-74",TRUE,"75+")</f>
        <v>15-29</v>
      </c>
      <c r="P2878" t="str" cm="1">
        <f t="array" ref="P2878">_xlfn.IFS(Table1[[#This Row],[Patient Waittime]]&lt;=15,"0-15",Table1[[#This Row],[Patient Waittime]]&lt;=30,"16-30",Table1[[#This Row],[Patient Waittime]]&lt;=45,"31-45",Table1[[#This Row],[Patient Waittime]]&lt;=60,"46-60",TRUE,"60+")</f>
        <v>16-30</v>
      </c>
      <c r="Q2878">
        <f>--(Table1[[#This Row],[Patient Waittime]]&lt;=30)</f>
        <v>1</v>
      </c>
      <c r="R2878">
        <f>--Table1[[#This Row],[Patient Admission Flag]]</f>
        <v>0</v>
      </c>
      <c r="S2878">
        <f>--AND(Table1[[#This Row],[WithinTarget]]=1,Table1[[#This Row],[Patient Satisfaction Score]]&gt;=7)</f>
        <v>1</v>
      </c>
      <c r="T2878" t="str">
        <f>IF(LEFT(Table1[[#This Row],[Patient Gender]],1)="F","Female","Male")</f>
        <v>Female</v>
      </c>
    </row>
    <row r="2879" spans="1:20" x14ac:dyDescent="0.3">
      <c r="A2879" t="s">
        <v>2983</v>
      </c>
      <c r="B2879" s="1">
        <v>45310.448611111111</v>
      </c>
      <c r="C2879" t="s">
        <v>13</v>
      </c>
      <c r="D2879">
        <v>29</v>
      </c>
      <c r="E2879" t="s">
        <v>10</v>
      </c>
      <c r="F2879" t="s">
        <v>11</v>
      </c>
      <c r="G2879" t="b">
        <v>0</v>
      </c>
      <c r="H2879">
        <v>8</v>
      </c>
      <c r="I2879">
        <v>31</v>
      </c>
      <c r="J2879" t="b">
        <v>0</v>
      </c>
      <c r="K2879">
        <f>YEAR(Table1[[#This Row],[Patient Admission Date]])</f>
        <v>2024</v>
      </c>
      <c r="L2879" t="str">
        <f>TEXT(Table1[[#This Row],[Patient Admission Date]],"mmm")</f>
        <v>Jan</v>
      </c>
      <c r="M2879" t="str">
        <f>TEXT(Table1[[#This Row],[Patient Admission Date]],"ddd")</f>
        <v>Fri</v>
      </c>
      <c r="N2879" t="str">
        <f>TEXT(INT(HOUR(Table1[[#This Row],[Patient Admission Date]])/3)*3,"00")&amp;"-"&amp;TEXT(INT(HOUR(Table1[[#This Row],[Patient Admission Date]])/3)*3+3,"00")</f>
        <v>09-12</v>
      </c>
      <c r="O2879" t="str" cm="1">
        <f t="array" ref="O2879">_xlfn.IFS(Table1[[#This Row],[Patient Age]]&lt;=14,"0-14",Table1[[#This Row],[Patient Age]]&lt;=29,"15-29",Table1[[#This Row],[Patient Age]]&lt;=44,"30-44",Table1[[#This Row],[Patient Age]]&lt;=59,"45-59",Table1[[#This Row],[Patient Age]]&lt;=74,"60-74",TRUE,"75+")</f>
        <v>15-29</v>
      </c>
      <c r="P2879" t="str" cm="1">
        <f t="array" ref="P2879">_xlfn.IFS(Table1[[#This Row],[Patient Waittime]]&lt;=15,"0-15",Table1[[#This Row],[Patient Waittime]]&lt;=30,"16-30",Table1[[#This Row],[Patient Waittime]]&lt;=45,"31-45",Table1[[#This Row],[Patient Waittime]]&lt;=60,"46-60",TRUE,"60+")</f>
        <v>31-45</v>
      </c>
      <c r="Q2879">
        <f>--(Table1[[#This Row],[Patient Waittime]]&lt;=30)</f>
        <v>0</v>
      </c>
      <c r="R2879">
        <f>--Table1[[#This Row],[Patient Admission Flag]]</f>
        <v>0</v>
      </c>
      <c r="S2879">
        <f>--AND(Table1[[#This Row],[WithinTarget]]=1,Table1[[#This Row],[Patient Satisfaction Score]]&gt;=7)</f>
        <v>0</v>
      </c>
      <c r="T2879" t="str">
        <f>IF(LEFT(Table1[[#This Row],[Patient Gender]],1)="F","Female","Male")</f>
        <v>Female</v>
      </c>
    </row>
    <row r="2880" spans="1:20" x14ac:dyDescent="0.3">
      <c r="A2880" t="s">
        <v>2984</v>
      </c>
      <c r="B2880" s="1">
        <v>45024.011805555558</v>
      </c>
      <c r="C2880" t="s">
        <v>13</v>
      </c>
      <c r="D2880">
        <v>28</v>
      </c>
      <c r="E2880" t="s">
        <v>10</v>
      </c>
      <c r="F2880" t="s">
        <v>11</v>
      </c>
      <c r="G2880" t="b">
        <v>0</v>
      </c>
      <c r="H2880">
        <v>8</v>
      </c>
      <c r="I2880">
        <v>50</v>
      </c>
      <c r="J2880" t="b">
        <v>0</v>
      </c>
      <c r="K2880">
        <f>YEAR(Table1[[#This Row],[Patient Admission Date]])</f>
        <v>2023</v>
      </c>
      <c r="L2880" t="str">
        <f>TEXT(Table1[[#This Row],[Patient Admission Date]],"mmm")</f>
        <v>Apr</v>
      </c>
      <c r="M2880" t="str">
        <f>TEXT(Table1[[#This Row],[Patient Admission Date]],"ddd")</f>
        <v>Sat</v>
      </c>
      <c r="N2880" t="str">
        <f>TEXT(INT(HOUR(Table1[[#This Row],[Patient Admission Date]])/3)*3,"00")&amp;"-"&amp;TEXT(INT(HOUR(Table1[[#This Row],[Patient Admission Date]])/3)*3+3,"00")</f>
        <v>00-03</v>
      </c>
      <c r="O2880" t="str" cm="1">
        <f t="array" ref="O2880">_xlfn.IFS(Table1[[#This Row],[Patient Age]]&lt;=14,"0-14",Table1[[#This Row],[Patient Age]]&lt;=29,"15-29",Table1[[#This Row],[Patient Age]]&lt;=44,"30-44",Table1[[#This Row],[Patient Age]]&lt;=59,"45-59",Table1[[#This Row],[Patient Age]]&lt;=74,"60-74",TRUE,"75+")</f>
        <v>15-29</v>
      </c>
      <c r="P2880" t="str" cm="1">
        <f t="array" ref="P2880">_xlfn.IFS(Table1[[#This Row],[Patient Waittime]]&lt;=15,"0-15",Table1[[#This Row],[Patient Waittime]]&lt;=30,"16-30",Table1[[#This Row],[Patient Waittime]]&lt;=45,"31-45",Table1[[#This Row],[Patient Waittime]]&lt;=60,"46-60",TRUE,"60+")</f>
        <v>46-60</v>
      </c>
      <c r="Q2880">
        <f>--(Table1[[#This Row],[Patient Waittime]]&lt;=30)</f>
        <v>0</v>
      </c>
      <c r="R2880">
        <f>--Table1[[#This Row],[Patient Admission Flag]]</f>
        <v>0</v>
      </c>
      <c r="S2880">
        <f>--AND(Table1[[#This Row],[WithinTarget]]=1,Table1[[#This Row],[Patient Satisfaction Score]]&gt;=7)</f>
        <v>0</v>
      </c>
      <c r="T2880" t="str">
        <f>IF(LEFT(Table1[[#This Row],[Patient Gender]],1)="F","Female","Male")</f>
        <v>Female</v>
      </c>
    </row>
    <row r="2881" spans="1:20" x14ac:dyDescent="0.3">
      <c r="A2881" t="s">
        <v>2985</v>
      </c>
      <c r="B2881" s="1">
        <v>45034.253472222219</v>
      </c>
      <c r="C2881" t="s">
        <v>13</v>
      </c>
      <c r="D2881">
        <v>10</v>
      </c>
      <c r="E2881" t="s">
        <v>10</v>
      </c>
      <c r="F2881" t="s">
        <v>11</v>
      </c>
      <c r="G2881" t="b">
        <v>0</v>
      </c>
      <c r="H2881">
        <v>8</v>
      </c>
      <c r="I2881">
        <v>43</v>
      </c>
      <c r="J2881" t="b">
        <v>0</v>
      </c>
      <c r="K2881">
        <f>YEAR(Table1[[#This Row],[Patient Admission Date]])</f>
        <v>2023</v>
      </c>
      <c r="L2881" t="str">
        <f>TEXT(Table1[[#This Row],[Patient Admission Date]],"mmm")</f>
        <v>Apr</v>
      </c>
      <c r="M2881" t="str">
        <f>TEXT(Table1[[#This Row],[Patient Admission Date]],"ddd")</f>
        <v>Tue</v>
      </c>
      <c r="N2881" t="str">
        <f>TEXT(INT(HOUR(Table1[[#This Row],[Patient Admission Date]])/3)*3,"00")&amp;"-"&amp;TEXT(INT(HOUR(Table1[[#This Row],[Patient Admission Date]])/3)*3+3,"00")</f>
        <v>06-09</v>
      </c>
      <c r="O2881" t="str" cm="1">
        <f t="array" ref="O2881">_xlfn.IFS(Table1[[#This Row],[Patient Age]]&lt;=14,"0-14",Table1[[#This Row],[Patient Age]]&lt;=29,"15-29",Table1[[#This Row],[Patient Age]]&lt;=44,"30-44",Table1[[#This Row],[Patient Age]]&lt;=59,"45-59",Table1[[#This Row],[Patient Age]]&lt;=74,"60-74",TRUE,"75+")</f>
        <v>0-14</v>
      </c>
      <c r="P2881" t="str" cm="1">
        <f t="array" ref="P2881">_xlfn.IFS(Table1[[#This Row],[Patient Waittime]]&lt;=15,"0-15",Table1[[#This Row],[Patient Waittime]]&lt;=30,"16-30",Table1[[#This Row],[Patient Waittime]]&lt;=45,"31-45",Table1[[#This Row],[Patient Waittime]]&lt;=60,"46-60",TRUE,"60+")</f>
        <v>31-45</v>
      </c>
      <c r="Q2881">
        <f>--(Table1[[#This Row],[Patient Waittime]]&lt;=30)</f>
        <v>0</v>
      </c>
      <c r="R2881">
        <f>--Table1[[#This Row],[Patient Admission Flag]]</f>
        <v>0</v>
      </c>
      <c r="S2881">
        <f>--AND(Table1[[#This Row],[WithinTarget]]=1,Table1[[#This Row],[Patient Satisfaction Score]]&gt;=7)</f>
        <v>0</v>
      </c>
      <c r="T2881" t="str">
        <f>IF(LEFT(Table1[[#This Row],[Patient Gender]],1)="F","Female","Male")</f>
        <v>Female</v>
      </c>
    </row>
    <row r="2882" spans="1:20" x14ac:dyDescent="0.3">
      <c r="A2882" t="s">
        <v>2986</v>
      </c>
      <c r="B2882" s="1">
        <v>45452.137499999997</v>
      </c>
      <c r="C2882" t="s">
        <v>13</v>
      </c>
      <c r="D2882">
        <v>36</v>
      </c>
      <c r="E2882" t="s">
        <v>10</v>
      </c>
      <c r="F2882" t="s">
        <v>11</v>
      </c>
      <c r="G2882" t="b">
        <v>0</v>
      </c>
      <c r="H2882">
        <v>8</v>
      </c>
      <c r="I2882">
        <v>16</v>
      </c>
      <c r="J2882" t="b">
        <v>0</v>
      </c>
      <c r="K2882">
        <f>YEAR(Table1[[#This Row],[Patient Admission Date]])</f>
        <v>2024</v>
      </c>
      <c r="L2882" t="str">
        <f>TEXT(Table1[[#This Row],[Patient Admission Date]],"mmm")</f>
        <v>Jun</v>
      </c>
      <c r="M2882" t="str">
        <f>TEXT(Table1[[#This Row],[Patient Admission Date]],"ddd")</f>
        <v>Sun</v>
      </c>
      <c r="N2882" t="str">
        <f>TEXT(INT(HOUR(Table1[[#This Row],[Patient Admission Date]])/3)*3,"00")&amp;"-"&amp;TEXT(INT(HOUR(Table1[[#This Row],[Patient Admission Date]])/3)*3+3,"00")</f>
        <v>03-06</v>
      </c>
      <c r="O2882" t="str" cm="1">
        <f t="array" ref="O2882">_xlfn.IFS(Table1[[#This Row],[Patient Age]]&lt;=14,"0-14",Table1[[#This Row],[Patient Age]]&lt;=29,"15-29",Table1[[#This Row],[Patient Age]]&lt;=44,"30-44",Table1[[#This Row],[Patient Age]]&lt;=59,"45-59",Table1[[#This Row],[Patient Age]]&lt;=74,"60-74",TRUE,"75+")</f>
        <v>30-44</v>
      </c>
      <c r="P2882" t="str" cm="1">
        <f t="array" ref="P2882">_xlfn.IFS(Table1[[#This Row],[Patient Waittime]]&lt;=15,"0-15",Table1[[#This Row],[Patient Waittime]]&lt;=30,"16-30",Table1[[#This Row],[Patient Waittime]]&lt;=45,"31-45",Table1[[#This Row],[Patient Waittime]]&lt;=60,"46-60",TRUE,"60+")</f>
        <v>16-30</v>
      </c>
      <c r="Q2882">
        <f>--(Table1[[#This Row],[Patient Waittime]]&lt;=30)</f>
        <v>1</v>
      </c>
      <c r="R2882">
        <f>--Table1[[#This Row],[Patient Admission Flag]]</f>
        <v>0</v>
      </c>
      <c r="S2882">
        <f>--AND(Table1[[#This Row],[WithinTarget]]=1,Table1[[#This Row],[Patient Satisfaction Score]]&gt;=7)</f>
        <v>1</v>
      </c>
      <c r="T2882" t="str">
        <f>IF(LEFT(Table1[[#This Row],[Patient Gender]],1)="F","Female","Male")</f>
        <v>Female</v>
      </c>
    </row>
    <row r="2883" spans="1:20" x14ac:dyDescent="0.3">
      <c r="A2883" t="s">
        <v>2987</v>
      </c>
      <c r="B2883" s="1">
        <v>45429.517361111109</v>
      </c>
      <c r="C2883" t="s">
        <v>13</v>
      </c>
      <c r="D2883">
        <v>3</v>
      </c>
      <c r="E2883" t="s">
        <v>10</v>
      </c>
      <c r="F2883" t="s">
        <v>11</v>
      </c>
      <c r="G2883" t="b">
        <v>0</v>
      </c>
      <c r="H2883">
        <v>8</v>
      </c>
      <c r="I2883">
        <v>46</v>
      </c>
      <c r="J2883" t="b">
        <v>0</v>
      </c>
      <c r="K2883">
        <f>YEAR(Table1[[#This Row],[Patient Admission Date]])</f>
        <v>2024</v>
      </c>
      <c r="L2883" t="str">
        <f>TEXT(Table1[[#This Row],[Patient Admission Date]],"mmm")</f>
        <v>May</v>
      </c>
      <c r="M2883" t="str">
        <f>TEXT(Table1[[#This Row],[Patient Admission Date]],"ddd")</f>
        <v>Fri</v>
      </c>
      <c r="N2883" t="str">
        <f>TEXT(INT(HOUR(Table1[[#This Row],[Patient Admission Date]])/3)*3,"00")&amp;"-"&amp;TEXT(INT(HOUR(Table1[[#This Row],[Patient Admission Date]])/3)*3+3,"00")</f>
        <v>12-15</v>
      </c>
      <c r="O2883" t="str" cm="1">
        <f t="array" ref="O2883">_xlfn.IFS(Table1[[#This Row],[Patient Age]]&lt;=14,"0-14",Table1[[#This Row],[Patient Age]]&lt;=29,"15-29",Table1[[#This Row],[Patient Age]]&lt;=44,"30-44",Table1[[#This Row],[Patient Age]]&lt;=59,"45-59",Table1[[#This Row],[Patient Age]]&lt;=74,"60-74",TRUE,"75+")</f>
        <v>0-14</v>
      </c>
      <c r="P2883" t="str" cm="1">
        <f t="array" ref="P2883">_xlfn.IFS(Table1[[#This Row],[Patient Waittime]]&lt;=15,"0-15",Table1[[#This Row],[Patient Waittime]]&lt;=30,"16-30",Table1[[#This Row],[Patient Waittime]]&lt;=45,"31-45",Table1[[#This Row],[Patient Waittime]]&lt;=60,"46-60",TRUE,"60+")</f>
        <v>46-60</v>
      </c>
      <c r="Q2883">
        <f>--(Table1[[#This Row],[Patient Waittime]]&lt;=30)</f>
        <v>0</v>
      </c>
      <c r="R2883">
        <f>--Table1[[#This Row],[Patient Admission Flag]]</f>
        <v>0</v>
      </c>
      <c r="S2883">
        <f>--AND(Table1[[#This Row],[WithinTarget]]=1,Table1[[#This Row],[Patient Satisfaction Score]]&gt;=7)</f>
        <v>0</v>
      </c>
      <c r="T2883" t="str">
        <f>IF(LEFT(Table1[[#This Row],[Patient Gender]],1)="F","Female","Male")</f>
        <v>Female</v>
      </c>
    </row>
    <row r="2884" spans="1:20" x14ac:dyDescent="0.3">
      <c r="A2884" t="s">
        <v>2988</v>
      </c>
      <c r="B2884" s="1">
        <v>45532.100694444445</v>
      </c>
      <c r="C2884" t="s">
        <v>13</v>
      </c>
      <c r="D2884">
        <v>56</v>
      </c>
      <c r="E2884" t="s">
        <v>10</v>
      </c>
      <c r="F2884" t="s">
        <v>11</v>
      </c>
      <c r="G2884" t="b">
        <v>0</v>
      </c>
      <c r="H2884">
        <v>8</v>
      </c>
      <c r="I2884">
        <v>33</v>
      </c>
      <c r="J2884" t="b">
        <v>0</v>
      </c>
      <c r="K2884">
        <f>YEAR(Table1[[#This Row],[Patient Admission Date]])</f>
        <v>2024</v>
      </c>
      <c r="L2884" t="str">
        <f>TEXT(Table1[[#This Row],[Patient Admission Date]],"mmm")</f>
        <v>Aug</v>
      </c>
      <c r="M2884" t="str">
        <f>TEXT(Table1[[#This Row],[Patient Admission Date]],"ddd")</f>
        <v>Wed</v>
      </c>
      <c r="N2884" t="str">
        <f>TEXT(INT(HOUR(Table1[[#This Row],[Patient Admission Date]])/3)*3,"00")&amp;"-"&amp;TEXT(INT(HOUR(Table1[[#This Row],[Patient Admission Date]])/3)*3+3,"00")</f>
        <v>00-03</v>
      </c>
      <c r="O2884" t="str" cm="1">
        <f t="array" ref="O2884">_xlfn.IFS(Table1[[#This Row],[Patient Age]]&lt;=14,"0-14",Table1[[#This Row],[Patient Age]]&lt;=29,"15-29",Table1[[#This Row],[Patient Age]]&lt;=44,"30-44",Table1[[#This Row],[Patient Age]]&lt;=59,"45-59",Table1[[#This Row],[Patient Age]]&lt;=74,"60-74",TRUE,"75+")</f>
        <v>45-59</v>
      </c>
      <c r="P2884" t="str" cm="1">
        <f t="array" ref="P2884">_xlfn.IFS(Table1[[#This Row],[Patient Waittime]]&lt;=15,"0-15",Table1[[#This Row],[Patient Waittime]]&lt;=30,"16-30",Table1[[#This Row],[Patient Waittime]]&lt;=45,"31-45",Table1[[#This Row],[Patient Waittime]]&lt;=60,"46-60",TRUE,"60+")</f>
        <v>31-45</v>
      </c>
      <c r="Q2884">
        <f>--(Table1[[#This Row],[Patient Waittime]]&lt;=30)</f>
        <v>0</v>
      </c>
      <c r="R2884">
        <f>--Table1[[#This Row],[Patient Admission Flag]]</f>
        <v>0</v>
      </c>
      <c r="S2884">
        <f>--AND(Table1[[#This Row],[WithinTarget]]=1,Table1[[#This Row],[Patient Satisfaction Score]]&gt;=7)</f>
        <v>0</v>
      </c>
      <c r="T2884" t="str">
        <f>IF(LEFT(Table1[[#This Row],[Patient Gender]],1)="F","Female","Male")</f>
        <v>Female</v>
      </c>
    </row>
    <row r="2885" spans="1:20" x14ac:dyDescent="0.3">
      <c r="A2885" t="s">
        <v>2989</v>
      </c>
      <c r="B2885" s="1">
        <v>45297.072222222225</v>
      </c>
      <c r="C2885" t="s">
        <v>13</v>
      </c>
      <c r="D2885">
        <v>46</v>
      </c>
      <c r="E2885" t="s">
        <v>10</v>
      </c>
      <c r="F2885" t="s">
        <v>11</v>
      </c>
      <c r="G2885" t="b">
        <v>0</v>
      </c>
      <c r="H2885">
        <v>8</v>
      </c>
      <c r="I2885">
        <v>10</v>
      </c>
      <c r="J2885" t="b">
        <v>0</v>
      </c>
      <c r="K2885">
        <f>YEAR(Table1[[#This Row],[Patient Admission Date]])</f>
        <v>2024</v>
      </c>
      <c r="L2885" t="str">
        <f>TEXT(Table1[[#This Row],[Patient Admission Date]],"mmm")</f>
        <v>Jan</v>
      </c>
      <c r="M2885" t="str">
        <f>TEXT(Table1[[#This Row],[Patient Admission Date]],"ddd")</f>
        <v>Sat</v>
      </c>
      <c r="N2885" t="str">
        <f>TEXT(INT(HOUR(Table1[[#This Row],[Patient Admission Date]])/3)*3,"00")&amp;"-"&amp;TEXT(INT(HOUR(Table1[[#This Row],[Patient Admission Date]])/3)*3+3,"00")</f>
        <v>00-03</v>
      </c>
      <c r="O2885" t="str" cm="1">
        <f t="array" ref="O2885">_xlfn.IFS(Table1[[#This Row],[Patient Age]]&lt;=14,"0-14",Table1[[#This Row],[Patient Age]]&lt;=29,"15-29",Table1[[#This Row],[Patient Age]]&lt;=44,"30-44",Table1[[#This Row],[Patient Age]]&lt;=59,"45-59",Table1[[#This Row],[Patient Age]]&lt;=74,"60-74",TRUE,"75+")</f>
        <v>45-59</v>
      </c>
      <c r="P2885" t="str" cm="1">
        <f t="array" ref="P2885">_xlfn.IFS(Table1[[#This Row],[Patient Waittime]]&lt;=15,"0-15",Table1[[#This Row],[Patient Waittime]]&lt;=30,"16-30",Table1[[#This Row],[Patient Waittime]]&lt;=45,"31-45",Table1[[#This Row],[Patient Waittime]]&lt;=60,"46-60",TRUE,"60+")</f>
        <v>0-15</v>
      </c>
      <c r="Q2885">
        <f>--(Table1[[#This Row],[Patient Waittime]]&lt;=30)</f>
        <v>1</v>
      </c>
      <c r="R2885">
        <f>--Table1[[#This Row],[Patient Admission Flag]]</f>
        <v>0</v>
      </c>
      <c r="S2885">
        <f>--AND(Table1[[#This Row],[WithinTarget]]=1,Table1[[#This Row],[Patient Satisfaction Score]]&gt;=7)</f>
        <v>1</v>
      </c>
      <c r="T2885" t="str">
        <f>IF(LEFT(Table1[[#This Row],[Patient Gender]],1)="F","Female","Male")</f>
        <v>Female</v>
      </c>
    </row>
    <row r="2886" spans="1:20" x14ac:dyDescent="0.3">
      <c r="A2886" t="s">
        <v>2990</v>
      </c>
      <c r="B2886" s="1">
        <v>45201.418055555558</v>
      </c>
      <c r="C2886" t="s">
        <v>13</v>
      </c>
      <c r="D2886">
        <v>48</v>
      </c>
      <c r="E2886" t="s">
        <v>10</v>
      </c>
      <c r="F2886" t="s">
        <v>11</v>
      </c>
      <c r="G2886" t="b">
        <v>0</v>
      </c>
      <c r="H2886">
        <v>8</v>
      </c>
      <c r="I2886">
        <v>26</v>
      </c>
      <c r="J2886" t="b">
        <v>0</v>
      </c>
      <c r="K2886">
        <f>YEAR(Table1[[#This Row],[Patient Admission Date]])</f>
        <v>2023</v>
      </c>
      <c r="L2886" t="str">
        <f>TEXT(Table1[[#This Row],[Patient Admission Date]],"mmm")</f>
        <v>Oct</v>
      </c>
      <c r="M2886" t="str">
        <f>TEXT(Table1[[#This Row],[Patient Admission Date]],"ddd")</f>
        <v>Mon</v>
      </c>
      <c r="N2886" t="str">
        <f>TEXT(INT(HOUR(Table1[[#This Row],[Patient Admission Date]])/3)*3,"00")&amp;"-"&amp;TEXT(INT(HOUR(Table1[[#This Row],[Patient Admission Date]])/3)*3+3,"00")</f>
        <v>09-12</v>
      </c>
      <c r="O2886" t="str" cm="1">
        <f t="array" ref="O2886">_xlfn.IFS(Table1[[#This Row],[Patient Age]]&lt;=14,"0-14",Table1[[#This Row],[Patient Age]]&lt;=29,"15-29",Table1[[#This Row],[Patient Age]]&lt;=44,"30-44",Table1[[#This Row],[Patient Age]]&lt;=59,"45-59",Table1[[#This Row],[Patient Age]]&lt;=74,"60-74",TRUE,"75+")</f>
        <v>45-59</v>
      </c>
      <c r="P2886" t="str" cm="1">
        <f t="array" ref="P2886">_xlfn.IFS(Table1[[#This Row],[Patient Waittime]]&lt;=15,"0-15",Table1[[#This Row],[Patient Waittime]]&lt;=30,"16-30",Table1[[#This Row],[Patient Waittime]]&lt;=45,"31-45",Table1[[#This Row],[Patient Waittime]]&lt;=60,"46-60",TRUE,"60+")</f>
        <v>16-30</v>
      </c>
      <c r="Q2886">
        <f>--(Table1[[#This Row],[Patient Waittime]]&lt;=30)</f>
        <v>1</v>
      </c>
      <c r="R2886">
        <f>--Table1[[#This Row],[Patient Admission Flag]]</f>
        <v>0</v>
      </c>
      <c r="S2886">
        <f>--AND(Table1[[#This Row],[WithinTarget]]=1,Table1[[#This Row],[Patient Satisfaction Score]]&gt;=7)</f>
        <v>1</v>
      </c>
      <c r="T2886" t="str">
        <f>IF(LEFT(Table1[[#This Row],[Patient Gender]],1)="F","Female","Male")</f>
        <v>Female</v>
      </c>
    </row>
    <row r="2887" spans="1:20" x14ac:dyDescent="0.3">
      <c r="A2887" t="s">
        <v>2991</v>
      </c>
      <c r="B2887" s="1">
        <v>45280.572222222225</v>
      </c>
      <c r="C2887" t="s">
        <v>13</v>
      </c>
      <c r="D2887">
        <v>35</v>
      </c>
      <c r="E2887" t="s">
        <v>10</v>
      </c>
      <c r="F2887" t="s">
        <v>11</v>
      </c>
      <c r="G2887" t="b">
        <v>0</v>
      </c>
      <c r="H2887">
        <v>8</v>
      </c>
      <c r="I2887">
        <v>44</v>
      </c>
      <c r="J2887" t="b">
        <v>0</v>
      </c>
      <c r="K2887">
        <f>YEAR(Table1[[#This Row],[Patient Admission Date]])</f>
        <v>2023</v>
      </c>
      <c r="L2887" t="str">
        <f>TEXT(Table1[[#This Row],[Patient Admission Date]],"mmm")</f>
        <v>Dec</v>
      </c>
      <c r="M2887" t="str">
        <f>TEXT(Table1[[#This Row],[Patient Admission Date]],"ddd")</f>
        <v>Wed</v>
      </c>
      <c r="N2887" t="str">
        <f>TEXT(INT(HOUR(Table1[[#This Row],[Patient Admission Date]])/3)*3,"00")&amp;"-"&amp;TEXT(INT(HOUR(Table1[[#This Row],[Patient Admission Date]])/3)*3+3,"00")</f>
        <v>12-15</v>
      </c>
      <c r="O2887" t="str" cm="1">
        <f t="array" ref="O2887">_xlfn.IFS(Table1[[#This Row],[Patient Age]]&lt;=14,"0-14",Table1[[#This Row],[Patient Age]]&lt;=29,"15-29",Table1[[#This Row],[Patient Age]]&lt;=44,"30-44",Table1[[#This Row],[Patient Age]]&lt;=59,"45-59",Table1[[#This Row],[Patient Age]]&lt;=74,"60-74",TRUE,"75+")</f>
        <v>30-44</v>
      </c>
      <c r="P2887" t="str" cm="1">
        <f t="array" ref="P2887">_xlfn.IFS(Table1[[#This Row],[Patient Waittime]]&lt;=15,"0-15",Table1[[#This Row],[Patient Waittime]]&lt;=30,"16-30",Table1[[#This Row],[Patient Waittime]]&lt;=45,"31-45",Table1[[#This Row],[Patient Waittime]]&lt;=60,"46-60",TRUE,"60+")</f>
        <v>31-45</v>
      </c>
      <c r="Q2887">
        <f>--(Table1[[#This Row],[Patient Waittime]]&lt;=30)</f>
        <v>0</v>
      </c>
      <c r="R2887">
        <f>--Table1[[#This Row],[Patient Admission Flag]]</f>
        <v>0</v>
      </c>
      <c r="S2887">
        <f>--AND(Table1[[#This Row],[WithinTarget]]=1,Table1[[#This Row],[Patient Satisfaction Score]]&gt;=7)</f>
        <v>0</v>
      </c>
      <c r="T2887" t="str">
        <f>IF(LEFT(Table1[[#This Row],[Patient Gender]],1)="F","Female","Male")</f>
        <v>Female</v>
      </c>
    </row>
    <row r="2888" spans="1:20" x14ac:dyDescent="0.3">
      <c r="A2888" t="s">
        <v>2992</v>
      </c>
      <c r="B2888" s="1">
        <v>45400.263888888891</v>
      </c>
      <c r="C2888" t="s">
        <v>13</v>
      </c>
      <c r="D2888">
        <v>66</v>
      </c>
      <c r="E2888" t="s">
        <v>10</v>
      </c>
      <c r="F2888" t="s">
        <v>11</v>
      </c>
      <c r="G2888" t="b">
        <v>0</v>
      </c>
      <c r="H2888">
        <v>8</v>
      </c>
      <c r="I2888">
        <v>25</v>
      </c>
      <c r="J2888" t="b">
        <v>0</v>
      </c>
      <c r="K2888">
        <f>YEAR(Table1[[#This Row],[Patient Admission Date]])</f>
        <v>2024</v>
      </c>
      <c r="L2888" t="str">
        <f>TEXT(Table1[[#This Row],[Patient Admission Date]],"mmm")</f>
        <v>Apr</v>
      </c>
      <c r="M2888" t="str">
        <f>TEXT(Table1[[#This Row],[Patient Admission Date]],"ddd")</f>
        <v>Thu</v>
      </c>
      <c r="N2888" t="str">
        <f>TEXT(INT(HOUR(Table1[[#This Row],[Patient Admission Date]])/3)*3,"00")&amp;"-"&amp;TEXT(INT(HOUR(Table1[[#This Row],[Patient Admission Date]])/3)*3+3,"00")</f>
        <v>06-09</v>
      </c>
      <c r="O2888" t="str" cm="1">
        <f t="array" ref="O2888">_xlfn.IFS(Table1[[#This Row],[Patient Age]]&lt;=14,"0-14",Table1[[#This Row],[Patient Age]]&lt;=29,"15-29",Table1[[#This Row],[Patient Age]]&lt;=44,"30-44",Table1[[#This Row],[Patient Age]]&lt;=59,"45-59",Table1[[#This Row],[Patient Age]]&lt;=74,"60-74",TRUE,"75+")</f>
        <v>60-74</v>
      </c>
      <c r="P2888" t="str" cm="1">
        <f t="array" ref="P2888">_xlfn.IFS(Table1[[#This Row],[Patient Waittime]]&lt;=15,"0-15",Table1[[#This Row],[Patient Waittime]]&lt;=30,"16-30",Table1[[#This Row],[Patient Waittime]]&lt;=45,"31-45",Table1[[#This Row],[Patient Waittime]]&lt;=60,"46-60",TRUE,"60+")</f>
        <v>16-30</v>
      </c>
      <c r="Q2888">
        <f>--(Table1[[#This Row],[Patient Waittime]]&lt;=30)</f>
        <v>1</v>
      </c>
      <c r="R2888">
        <f>--Table1[[#This Row],[Patient Admission Flag]]</f>
        <v>0</v>
      </c>
      <c r="S2888">
        <f>--AND(Table1[[#This Row],[WithinTarget]]=1,Table1[[#This Row],[Patient Satisfaction Score]]&gt;=7)</f>
        <v>1</v>
      </c>
      <c r="T2888" t="str">
        <f>IF(LEFT(Table1[[#This Row],[Patient Gender]],1)="F","Female","Male")</f>
        <v>Female</v>
      </c>
    </row>
    <row r="2889" spans="1:20" x14ac:dyDescent="0.3">
      <c r="A2889" t="s">
        <v>2993</v>
      </c>
      <c r="B2889" s="1">
        <v>45531.609027777777</v>
      </c>
      <c r="C2889" t="s">
        <v>13</v>
      </c>
      <c r="D2889">
        <v>74</v>
      </c>
      <c r="E2889" t="s">
        <v>10</v>
      </c>
      <c r="F2889" t="s">
        <v>11</v>
      </c>
      <c r="G2889" t="b">
        <v>0</v>
      </c>
      <c r="H2889">
        <v>8</v>
      </c>
      <c r="I2889">
        <v>27</v>
      </c>
      <c r="J2889" t="b">
        <v>0</v>
      </c>
      <c r="K2889">
        <f>YEAR(Table1[[#This Row],[Patient Admission Date]])</f>
        <v>2024</v>
      </c>
      <c r="L2889" t="str">
        <f>TEXT(Table1[[#This Row],[Patient Admission Date]],"mmm")</f>
        <v>Aug</v>
      </c>
      <c r="M2889" t="str">
        <f>TEXT(Table1[[#This Row],[Patient Admission Date]],"ddd")</f>
        <v>Tue</v>
      </c>
      <c r="N2889" t="str">
        <f>TEXT(INT(HOUR(Table1[[#This Row],[Patient Admission Date]])/3)*3,"00")&amp;"-"&amp;TEXT(INT(HOUR(Table1[[#This Row],[Patient Admission Date]])/3)*3+3,"00")</f>
        <v>12-15</v>
      </c>
      <c r="O2889" t="str" cm="1">
        <f t="array" ref="O2889">_xlfn.IFS(Table1[[#This Row],[Patient Age]]&lt;=14,"0-14",Table1[[#This Row],[Patient Age]]&lt;=29,"15-29",Table1[[#This Row],[Patient Age]]&lt;=44,"30-44",Table1[[#This Row],[Patient Age]]&lt;=59,"45-59",Table1[[#This Row],[Patient Age]]&lt;=74,"60-74",TRUE,"75+")</f>
        <v>60-74</v>
      </c>
      <c r="P2889" t="str" cm="1">
        <f t="array" ref="P2889">_xlfn.IFS(Table1[[#This Row],[Patient Waittime]]&lt;=15,"0-15",Table1[[#This Row],[Patient Waittime]]&lt;=30,"16-30",Table1[[#This Row],[Patient Waittime]]&lt;=45,"31-45",Table1[[#This Row],[Patient Waittime]]&lt;=60,"46-60",TRUE,"60+")</f>
        <v>16-30</v>
      </c>
      <c r="Q2889">
        <f>--(Table1[[#This Row],[Patient Waittime]]&lt;=30)</f>
        <v>1</v>
      </c>
      <c r="R2889">
        <f>--Table1[[#This Row],[Patient Admission Flag]]</f>
        <v>0</v>
      </c>
      <c r="S2889">
        <f>--AND(Table1[[#This Row],[WithinTarget]]=1,Table1[[#This Row],[Patient Satisfaction Score]]&gt;=7)</f>
        <v>1</v>
      </c>
      <c r="T2889" t="str">
        <f>IF(LEFT(Table1[[#This Row],[Patient Gender]],1)="F","Female","Male")</f>
        <v>Female</v>
      </c>
    </row>
    <row r="2890" spans="1:20" x14ac:dyDescent="0.3">
      <c r="A2890" t="s">
        <v>2994</v>
      </c>
      <c r="B2890" s="1">
        <v>45077.118750000001</v>
      </c>
      <c r="C2890" t="s">
        <v>13</v>
      </c>
      <c r="D2890">
        <v>73</v>
      </c>
      <c r="E2890" t="s">
        <v>10</v>
      </c>
      <c r="F2890" t="s">
        <v>11</v>
      </c>
      <c r="G2890" t="b">
        <v>0</v>
      </c>
      <c r="H2890">
        <v>8</v>
      </c>
      <c r="I2890">
        <v>34</v>
      </c>
      <c r="J2890" t="b">
        <v>0</v>
      </c>
      <c r="K2890">
        <f>YEAR(Table1[[#This Row],[Patient Admission Date]])</f>
        <v>2023</v>
      </c>
      <c r="L2890" t="str">
        <f>TEXT(Table1[[#This Row],[Patient Admission Date]],"mmm")</f>
        <v>May</v>
      </c>
      <c r="M2890" t="str">
        <f>TEXT(Table1[[#This Row],[Patient Admission Date]],"ddd")</f>
        <v>Wed</v>
      </c>
      <c r="N2890" t="str">
        <f>TEXT(INT(HOUR(Table1[[#This Row],[Patient Admission Date]])/3)*3,"00")&amp;"-"&amp;TEXT(INT(HOUR(Table1[[#This Row],[Patient Admission Date]])/3)*3+3,"00")</f>
        <v>00-03</v>
      </c>
      <c r="O2890" t="str" cm="1">
        <f t="array" ref="O2890">_xlfn.IFS(Table1[[#This Row],[Patient Age]]&lt;=14,"0-14",Table1[[#This Row],[Patient Age]]&lt;=29,"15-29",Table1[[#This Row],[Patient Age]]&lt;=44,"30-44",Table1[[#This Row],[Patient Age]]&lt;=59,"45-59",Table1[[#This Row],[Patient Age]]&lt;=74,"60-74",TRUE,"75+")</f>
        <v>60-74</v>
      </c>
      <c r="P2890" t="str" cm="1">
        <f t="array" ref="P2890">_xlfn.IFS(Table1[[#This Row],[Patient Waittime]]&lt;=15,"0-15",Table1[[#This Row],[Patient Waittime]]&lt;=30,"16-30",Table1[[#This Row],[Patient Waittime]]&lt;=45,"31-45",Table1[[#This Row],[Patient Waittime]]&lt;=60,"46-60",TRUE,"60+")</f>
        <v>31-45</v>
      </c>
      <c r="Q2890">
        <f>--(Table1[[#This Row],[Patient Waittime]]&lt;=30)</f>
        <v>0</v>
      </c>
      <c r="R2890">
        <f>--Table1[[#This Row],[Patient Admission Flag]]</f>
        <v>0</v>
      </c>
      <c r="S2890">
        <f>--AND(Table1[[#This Row],[WithinTarget]]=1,Table1[[#This Row],[Patient Satisfaction Score]]&gt;=7)</f>
        <v>0</v>
      </c>
      <c r="T2890" t="str">
        <f>IF(LEFT(Table1[[#This Row],[Patient Gender]],1)="F","Female","Male")</f>
        <v>Female</v>
      </c>
    </row>
    <row r="2891" spans="1:20" x14ac:dyDescent="0.3">
      <c r="A2891" t="s">
        <v>2995</v>
      </c>
      <c r="B2891" s="1">
        <v>45042.900694444441</v>
      </c>
      <c r="C2891" t="s">
        <v>13</v>
      </c>
      <c r="D2891">
        <v>17</v>
      </c>
      <c r="E2891" t="s">
        <v>10</v>
      </c>
      <c r="F2891" t="s">
        <v>11</v>
      </c>
      <c r="G2891" t="b">
        <v>0</v>
      </c>
      <c r="H2891">
        <v>9</v>
      </c>
      <c r="I2891">
        <v>37</v>
      </c>
      <c r="J2891" t="b">
        <v>0</v>
      </c>
      <c r="K2891">
        <f>YEAR(Table1[[#This Row],[Patient Admission Date]])</f>
        <v>2023</v>
      </c>
      <c r="L2891" t="str">
        <f>TEXT(Table1[[#This Row],[Patient Admission Date]],"mmm")</f>
        <v>Apr</v>
      </c>
      <c r="M2891" t="str">
        <f>TEXT(Table1[[#This Row],[Patient Admission Date]],"ddd")</f>
        <v>Wed</v>
      </c>
      <c r="N2891" t="str">
        <f>TEXT(INT(HOUR(Table1[[#This Row],[Patient Admission Date]])/3)*3,"00")&amp;"-"&amp;TEXT(INT(HOUR(Table1[[#This Row],[Patient Admission Date]])/3)*3+3,"00")</f>
        <v>21-24</v>
      </c>
      <c r="O2891" t="str" cm="1">
        <f t="array" ref="O2891">_xlfn.IFS(Table1[[#This Row],[Patient Age]]&lt;=14,"0-14",Table1[[#This Row],[Patient Age]]&lt;=29,"15-29",Table1[[#This Row],[Patient Age]]&lt;=44,"30-44",Table1[[#This Row],[Patient Age]]&lt;=59,"45-59",Table1[[#This Row],[Patient Age]]&lt;=74,"60-74",TRUE,"75+")</f>
        <v>15-29</v>
      </c>
      <c r="P2891" t="str" cm="1">
        <f t="array" ref="P2891">_xlfn.IFS(Table1[[#This Row],[Patient Waittime]]&lt;=15,"0-15",Table1[[#This Row],[Patient Waittime]]&lt;=30,"16-30",Table1[[#This Row],[Patient Waittime]]&lt;=45,"31-45",Table1[[#This Row],[Patient Waittime]]&lt;=60,"46-60",TRUE,"60+")</f>
        <v>31-45</v>
      </c>
      <c r="Q2891">
        <f>--(Table1[[#This Row],[Patient Waittime]]&lt;=30)</f>
        <v>0</v>
      </c>
      <c r="R2891">
        <f>--Table1[[#This Row],[Patient Admission Flag]]</f>
        <v>0</v>
      </c>
      <c r="S2891">
        <f>--AND(Table1[[#This Row],[WithinTarget]]=1,Table1[[#This Row],[Patient Satisfaction Score]]&gt;=7)</f>
        <v>0</v>
      </c>
      <c r="T2891" t="str">
        <f>IF(LEFT(Table1[[#This Row],[Patient Gender]],1)="F","Female","Male")</f>
        <v>Female</v>
      </c>
    </row>
    <row r="2892" spans="1:20" x14ac:dyDescent="0.3">
      <c r="A2892" t="s">
        <v>2996</v>
      </c>
      <c r="B2892" s="1">
        <v>45352.489583333336</v>
      </c>
      <c r="C2892" t="s">
        <v>13</v>
      </c>
      <c r="D2892">
        <v>31</v>
      </c>
      <c r="E2892" t="s">
        <v>10</v>
      </c>
      <c r="F2892" t="s">
        <v>11</v>
      </c>
      <c r="G2892" t="b">
        <v>0</v>
      </c>
      <c r="H2892">
        <v>9</v>
      </c>
      <c r="I2892">
        <v>25</v>
      </c>
      <c r="J2892" t="b">
        <v>0</v>
      </c>
      <c r="K2892">
        <f>YEAR(Table1[[#This Row],[Patient Admission Date]])</f>
        <v>2024</v>
      </c>
      <c r="L2892" t="str">
        <f>TEXT(Table1[[#This Row],[Patient Admission Date]],"mmm")</f>
        <v>Mar</v>
      </c>
      <c r="M2892" t="str">
        <f>TEXT(Table1[[#This Row],[Patient Admission Date]],"ddd")</f>
        <v>Fri</v>
      </c>
      <c r="N2892" t="str">
        <f>TEXT(INT(HOUR(Table1[[#This Row],[Patient Admission Date]])/3)*3,"00")&amp;"-"&amp;TEXT(INT(HOUR(Table1[[#This Row],[Patient Admission Date]])/3)*3+3,"00")</f>
        <v>09-12</v>
      </c>
      <c r="O2892" t="str" cm="1">
        <f t="array" ref="O2892">_xlfn.IFS(Table1[[#This Row],[Patient Age]]&lt;=14,"0-14",Table1[[#This Row],[Patient Age]]&lt;=29,"15-29",Table1[[#This Row],[Patient Age]]&lt;=44,"30-44",Table1[[#This Row],[Patient Age]]&lt;=59,"45-59",Table1[[#This Row],[Patient Age]]&lt;=74,"60-74",TRUE,"75+")</f>
        <v>30-44</v>
      </c>
      <c r="P2892" t="str" cm="1">
        <f t="array" ref="P2892">_xlfn.IFS(Table1[[#This Row],[Patient Waittime]]&lt;=15,"0-15",Table1[[#This Row],[Patient Waittime]]&lt;=30,"16-30",Table1[[#This Row],[Patient Waittime]]&lt;=45,"31-45",Table1[[#This Row],[Patient Waittime]]&lt;=60,"46-60",TRUE,"60+")</f>
        <v>16-30</v>
      </c>
      <c r="Q2892">
        <f>--(Table1[[#This Row],[Patient Waittime]]&lt;=30)</f>
        <v>1</v>
      </c>
      <c r="R2892">
        <f>--Table1[[#This Row],[Patient Admission Flag]]</f>
        <v>0</v>
      </c>
      <c r="S2892">
        <f>--AND(Table1[[#This Row],[WithinTarget]]=1,Table1[[#This Row],[Patient Satisfaction Score]]&gt;=7)</f>
        <v>1</v>
      </c>
      <c r="T2892" t="str">
        <f>IF(LEFT(Table1[[#This Row],[Patient Gender]],1)="F","Female","Male")</f>
        <v>Female</v>
      </c>
    </row>
    <row r="2893" spans="1:20" x14ac:dyDescent="0.3">
      <c r="A2893" t="s">
        <v>2997</v>
      </c>
      <c r="B2893" s="1">
        <v>45043.652777777781</v>
      </c>
      <c r="C2893" t="s">
        <v>13</v>
      </c>
      <c r="D2893">
        <v>65</v>
      </c>
      <c r="E2893" t="s">
        <v>10</v>
      </c>
      <c r="F2893" t="s">
        <v>11</v>
      </c>
      <c r="G2893" t="b">
        <v>0</v>
      </c>
      <c r="H2893">
        <v>9</v>
      </c>
      <c r="I2893">
        <v>39</v>
      </c>
      <c r="J2893" t="b">
        <v>0</v>
      </c>
      <c r="K2893">
        <f>YEAR(Table1[[#This Row],[Patient Admission Date]])</f>
        <v>2023</v>
      </c>
      <c r="L2893" t="str">
        <f>TEXT(Table1[[#This Row],[Patient Admission Date]],"mmm")</f>
        <v>Apr</v>
      </c>
      <c r="M2893" t="str">
        <f>TEXT(Table1[[#This Row],[Patient Admission Date]],"ddd")</f>
        <v>Thu</v>
      </c>
      <c r="N2893" t="str">
        <f>TEXT(INT(HOUR(Table1[[#This Row],[Patient Admission Date]])/3)*3,"00")&amp;"-"&amp;TEXT(INT(HOUR(Table1[[#This Row],[Patient Admission Date]])/3)*3+3,"00")</f>
        <v>15-18</v>
      </c>
      <c r="O2893" t="str" cm="1">
        <f t="array" ref="O2893">_xlfn.IFS(Table1[[#This Row],[Patient Age]]&lt;=14,"0-14",Table1[[#This Row],[Patient Age]]&lt;=29,"15-29",Table1[[#This Row],[Patient Age]]&lt;=44,"30-44",Table1[[#This Row],[Patient Age]]&lt;=59,"45-59",Table1[[#This Row],[Patient Age]]&lt;=74,"60-74",TRUE,"75+")</f>
        <v>60-74</v>
      </c>
      <c r="P2893" t="str" cm="1">
        <f t="array" ref="P2893">_xlfn.IFS(Table1[[#This Row],[Patient Waittime]]&lt;=15,"0-15",Table1[[#This Row],[Patient Waittime]]&lt;=30,"16-30",Table1[[#This Row],[Patient Waittime]]&lt;=45,"31-45",Table1[[#This Row],[Patient Waittime]]&lt;=60,"46-60",TRUE,"60+")</f>
        <v>31-45</v>
      </c>
      <c r="Q2893">
        <f>--(Table1[[#This Row],[Patient Waittime]]&lt;=30)</f>
        <v>0</v>
      </c>
      <c r="R2893">
        <f>--Table1[[#This Row],[Patient Admission Flag]]</f>
        <v>0</v>
      </c>
      <c r="S2893">
        <f>--AND(Table1[[#This Row],[WithinTarget]]=1,Table1[[#This Row],[Patient Satisfaction Score]]&gt;=7)</f>
        <v>0</v>
      </c>
      <c r="T2893" t="str">
        <f>IF(LEFT(Table1[[#This Row],[Patient Gender]],1)="F","Female","Male")</f>
        <v>Female</v>
      </c>
    </row>
    <row r="2894" spans="1:20" x14ac:dyDescent="0.3">
      <c r="A2894" t="s">
        <v>2998</v>
      </c>
      <c r="B2894" s="1">
        <v>45429.802777777775</v>
      </c>
      <c r="C2894" t="s">
        <v>13</v>
      </c>
      <c r="D2894">
        <v>22</v>
      </c>
      <c r="E2894" t="s">
        <v>10</v>
      </c>
      <c r="F2894" t="s">
        <v>11</v>
      </c>
      <c r="G2894" t="b">
        <v>0</v>
      </c>
      <c r="H2894">
        <v>9</v>
      </c>
      <c r="I2894">
        <v>43</v>
      </c>
      <c r="J2894" t="b">
        <v>0</v>
      </c>
      <c r="K2894">
        <f>YEAR(Table1[[#This Row],[Patient Admission Date]])</f>
        <v>2024</v>
      </c>
      <c r="L2894" t="str">
        <f>TEXT(Table1[[#This Row],[Patient Admission Date]],"mmm")</f>
        <v>May</v>
      </c>
      <c r="M2894" t="str">
        <f>TEXT(Table1[[#This Row],[Patient Admission Date]],"ddd")</f>
        <v>Fri</v>
      </c>
      <c r="N2894" t="str">
        <f>TEXT(INT(HOUR(Table1[[#This Row],[Patient Admission Date]])/3)*3,"00")&amp;"-"&amp;TEXT(INT(HOUR(Table1[[#This Row],[Patient Admission Date]])/3)*3+3,"00")</f>
        <v>18-21</v>
      </c>
      <c r="O2894" t="str" cm="1">
        <f t="array" ref="O2894">_xlfn.IFS(Table1[[#This Row],[Patient Age]]&lt;=14,"0-14",Table1[[#This Row],[Patient Age]]&lt;=29,"15-29",Table1[[#This Row],[Patient Age]]&lt;=44,"30-44",Table1[[#This Row],[Patient Age]]&lt;=59,"45-59",Table1[[#This Row],[Patient Age]]&lt;=74,"60-74",TRUE,"75+")</f>
        <v>15-29</v>
      </c>
      <c r="P2894" t="str" cm="1">
        <f t="array" ref="P2894">_xlfn.IFS(Table1[[#This Row],[Patient Waittime]]&lt;=15,"0-15",Table1[[#This Row],[Patient Waittime]]&lt;=30,"16-30",Table1[[#This Row],[Patient Waittime]]&lt;=45,"31-45",Table1[[#This Row],[Patient Waittime]]&lt;=60,"46-60",TRUE,"60+")</f>
        <v>31-45</v>
      </c>
      <c r="Q2894">
        <f>--(Table1[[#This Row],[Patient Waittime]]&lt;=30)</f>
        <v>0</v>
      </c>
      <c r="R2894">
        <f>--Table1[[#This Row],[Patient Admission Flag]]</f>
        <v>0</v>
      </c>
      <c r="S2894">
        <f>--AND(Table1[[#This Row],[WithinTarget]]=1,Table1[[#This Row],[Patient Satisfaction Score]]&gt;=7)</f>
        <v>0</v>
      </c>
      <c r="T2894" t="str">
        <f>IF(LEFT(Table1[[#This Row],[Patient Gender]],1)="F","Female","Male")</f>
        <v>Female</v>
      </c>
    </row>
    <row r="2895" spans="1:20" x14ac:dyDescent="0.3">
      <c r="A2895" t="s">
        <v>2999</v>
      </c>
      <c r="B2895" s="1">
        <v>45474.425694444442</v>
      </c>
      <c r="C2895" t="s">
        <v>13</v>
      </c>
      <c r="D2895">
        <v>49</v>
      </c>
      <c r="E2895" t="s">
        <v>10</v>
      </c>
      <c r="F2895" t="s">
        <v>11</v>
      </c>
      <c r="G2895" t="b">
        <v>0</v>
      </c>
      <c r="H2895">
        <v>9</v>
      </c>
      <c r="I2895">
        <v>38</v>
      </c>
      <c r="J2895" t="b">
        <v>0</v>
      </c>
      <c r="K2895">
        <f>YEAR(Table1[[#This Row],[Patient Admission Date]])</f>
        <v>2024</v>
      </c>
      <c r="L2895" t="str">
        <f>TEXT(Table1[[#This Row],[Patient Admission Date]],"mmm")</f>
        <v>Jul</v>
      </c>
      <c r="M2895" t="str">
        <f>TEXT(Table1[[#This Row],[Patient Admission Date]],"ddd")</f>
        <v>Mon</v>
      </c>
      <c r="N2895" t="str">
        <f>TEXT(INT(HOUR(Table1[[#This Row],[Patient Admission Date]])/3)*3,"00")&amp;"-"&amp;TEXT(INT(HOUR(Table1[[#This Row],[Patient Admission Date]])/3)*3+3,"00")</f>
        <v>09-12</v>
      </c>
      <c r="O2895" t="str" cm="1">
        <f t="array" ref="O2895">_xlfn.IFS(Table1[[#This Row],[Patient Age]]&lt;=14,"0-14",Table1[[#This Row],[Patient Age]]&lt;=29,"15-29",Table1[[#This Row],[Patient Age]]&lt;=44,"30-44",Table1[[#This Row],[Patient Age]]&lt;=59,"45-59",Table1[[#This Row],[Patient Age]]&lt;=74,"60-74",TRUE,"75+")</f>
        <v>45-59</v>
      </c>
      <c r="P2895" t="str" cm="1">
        <f t="array" ref="P2895">_xlfn.IFS(Table1[[#This Row],[Patient Waittime]]&lt;=15,"0-15",Table1[[#This Row],[Patient Waittime]]&lt;=30,"16-30",Table1[[#This Row],[Patient Waittime]]&lt;=45,"31-45",Table1[[#This Row],[Patient Waittime]]&lt;=60,"46-60",TRUE,"60+")</f>
        <v>31-45</v>
      </c>
      <c r="Q2895">
        <f>--(Table1[[#This Row],[Patient Waittime]]&lt;=30)</f>
        <v>0</v>
      </c>
      <c r="R2895">
        <f>--Table1[[#This Row],[Patient Admission Flag]]</f>
        <v>0</v>
      </c>
      <c r="S2895">
        <f>--AND(Table1[[#This Row],[WithinTarget]]=1,Table1[[#This Row],[Patient Satisfaction Score]]&gt;=7)</f>
        <v>0</v>
      </c>
      <c r="T2895" t="str">
        <f>IF(LEFT(Table1[[#This Row],[Patient Gender]],1)="F","Female","Male")</f>
        <v>Female</v>
      </c>
    </row>
    <row r="2896" spans="1:20" x14ac:dyDescent="0.3">
      <c r="A2896" t="s">
        <v>3000</v>
      </c>
      <c r="B2896" s="1">
        <v>45173.225694444445</v>
      </c>
      <c r="C2896" t="s">
        <v>13</v>
      </c>
      <c r="D2896">
        <v>66</v>
      </c>
      <c r="E2896" t="s">
        <v>10</v>
      </c>
      <c r="F2896" t="s">
        <v>11</v>
      </c>
      <c r="G2896" t="b">
        <v>0</v>
      </c>
      <c r="H2896">
        <v>9</v>
      </c>
      <c r="I2896">
        <v>33</v>
      </c>
      <c r="J2896" t="b">
        <v>0</v>
      </c>
      <c r="K2896">
        <f>YEAR(Table1[[#This Row],[Patient Admission Date]])</f>
        <v>2023</v>
      </c>
      <c r="L2896" t="str">
        <f>TEXT(Table1[[#This Row],[Patient Admission Date]],"mmm")</f>
        <v>Sep</v>
      </c>
      <c r="M2896" t="str">
        <f>TEXT(Table1[[#This Row],[Patient Admission Date]],"ddd")</f>
        <v>Mon</v>
      </c>
      <c r="N2896" t="str">
        <f>TEXT(INT(HOUR(Table1[[#This Row],[Patient Admission Date]])/3)*3,"00")&amp;"-"&amp;TEXT(INT(HOUR(Table1[[#This Row],[Patient Admission Date]])/3)*3+3,"00")</f>
        <v>03-06</v>
      </c>
      <c r="O2896" t="str" cm="1">
        <f t="array" ref="O2896">_xlfn.IFS(Table1[[#This Row],[Patient Age]]&lt;=14,"0-14",Table1[[#This Row],[Patient Age]]&lt;=29,"15-29",Table1[[#This Row],[Patient Age]]&lt;=44,"30-44",Table1[[#This Row],[Patient Age]]&lt;=59,"45-59",Table1[[#This Row],[Patient Age]]&lt;=74,"60-74",TRUE,"75+")</f>
        <v>60-74</v>
      </c>
      <c r="P2896" t="str" cm="1">
        <f t="array" ref="P2896">_xlfn.IFS(Table1[[#This Row],[Patient Waittime]]&lt;=15,"0-15",Table1[[#This Row],[Patient Waittime]]&lt;=30,"16-30",Table1[[#This Row],[Patient Waittime]]&lt;=45,"31-45",Table1[[#This Row],[Patient Waittime]]&lt;=60,"46-60",TRUE,"60+")</f>
        <v>31-45</v>
      </c>
      <c r="Q2896">
        <f>--(Table1[[#This Row],[Patient Waittime]]&lt;=30)</f>
        <v>0</v>
      </c>
      <c r="R2896">
        <f>--Table1[[#This Row],[Patient Admission Flag]]</f>
        <v>0</v>
      </c>
      <c r="S2896">
        <f>--AND(Table1[[#This Row],[WithinTarget]]=1,Table1[[#This Row],[Patient Satisfaction Score]]&gt;=7)</f>
        <v>0</v>
      </c>
      <c r="T2896" t="str">
        <f>IF(LEFT(Table1[[#This Row],[Patient Gender]],1)="F","Female","Male")</f>
        <v>Female</v>
      </c>
    </row>
    <row r="2897" spans="1:20" x14ac:dyDescent="0.3">
      <c r="A2897" t="s">
        <v>3001</v>
      </c>
      <c r="B2897" s="1">
        <v>45166.913888888892</v>
      </c>
      <c r="C2897" t="s">
        <v>13</v>
      </c>
      <c r="D2897">
        <v>62</v>
      </c>
      <c r="E2897" t="s">
        <v>10</v>
      </c>
      <c r="F2897" t="s">
        <v>11</v>
      </c>
      <c r="G2897" t="b">
        <v>0</v>
      </c>
      <c r="H2897">
        <v>10</v>
      </c>
      <c r="I2897">
        <v>56</v>
      </c>
      <c r="J2897" t="b">
        <v>0</v>
      </c>
      <c r="K2897">
        <f>YEAR(Table1[[#This Row],[Patient Admission Date]])</f>
        <v>2023</v>
      </c>
      <c r="L2897" t="str">
        <f>TEXT(Table1[[#This Row],[Patient Admission Date]],"mmm")</f>
        <v>Aug</v>
      </c>
      <c r="M2897" t="str">
        <f>TEXT(Table1[[#This Row],[Patient Admission Date]],"ddd")</f>
        <v>Mon</v>
      </c>
      <c r="N2897" t="str">
        <f>TEXT(INT(HOUR(Table1[[#This Row],[Patient Admission Date]])/3)*3,"00")&amp;"-"&amp;TEXT(INT(HOUR(Table1[[#This Row],[Patient Admission Date]])/3)*3+3,"00")</f>
        <v>21-24</v>
      </c>
      <c r="O2897" t="str" cm="1">
        <f t="array" ref="O2897">_xlfn.IFS(Table1[[#This Row],[Patient Age]]&lt;=14,"0-14",Table1[[#This Row],[Patient Age]]&lt;=29,"15-29",Table1[[#This Row],[Patient Age]]&lt;=44,"30-44",Table1[[#This Row],[Patient Age]]&lt;=59,"45-59",Table1[[#This Row],[Patient Age]]&lt;=74,"60-74",TRUE,"75+")</f>
        <v>60-74</v>
      </c>
      <c r="P2897" t="str" cm="1">
        <f t="array" ref="P2897">_xlfn.IFS(Table1[[#This Row],[Patient Waittime]]&lt;=15,"0-15",Table1[[#This Row],[Patient Waittime]]&lt;=30,"16-30",Table1[[#This Row],[Patient Waittime]]&lt;=45,"31-45",Table1[[#This Row],[Patient Waittime]]&lt;=60,"46-60",TRUE,"60+")</f>
        <v>46-60</v>
      </c>
      <c r="Q2897">
        <f>--(Table1[[#This Row],[Patient Waittime]]&lt;=30)</f>
        <v>0</v>
      </c>
      <c r="R2897">
        <f>--Table1[[#This Row],[Patient Admission Flag]]</f>
        <v>0</v>
      </c>
      <c r="S2897">
        <f>--AND(Table1[[#This Row],[WithinTarget]]=1,Table1[[#This Row],[Patient Satisfaction Score]]&gt;=7)</f>
        <v>0</v>
      </c>
      <c r="T2897" t="str">
        <f>IF(LEFT(Table1[[#This Row],[Patient Gender]],1)="F","Female","Male")</f>
        <v>Female</v>
      </c>
    </row>
    <row r="2898" spans="1:20" x14ac:dyDescent="0.3">
      <c r="A2898" t="s">
        <v>3002</v>
      </c>
      <c r="B2898" s="1">
        <v>45210.118750000001</v>
      </c>
      <c r="C2898" t="s">
        <v>13</v>
      </c>
      <c r="D2898">
        <v>27</v>
      </c>
      <c r="E2898" t="s">
        <v>10</v>
      </c>
      <c r="F2898" t="s">
        <v>11</v>
      </c>
      <c r="G2898" t="b">
        <v>0</v>
      </c>
      <c r="H2898">
        <v>10</v>
      </c>
      <c r="I2898">
        <v>60</v>
      </c>
      <c r="J2898" t="b">
        <v>0</v>
      </c>
      <c r="K2898">
        <f>YEAR(Table1[[#This Row],[Patient Admission Date]])</f>
        <v>2023</v>
      </c>
      <c r="L2898" t="str">
        <f>TEXT(Table1[[#This Row],[Patient Admission Date]],"mmm")</f>
        <v>Oct</v>
      </c>
      <c r="M2898" t="str">
        <f>TEXT(Table1[[#This Row],[Patient Admission Date]],"ddd")</f>
        <v>Wed</v>
      </c>
      <c r="N2898" t="str">
        <f>TEXT(INT(HOUR(Table1[[#This Row],[Patient Admission Date]])/3)*3,"00")&amp;"-"&amp;TEXT(INT(HOUR(Table1[[#This Row],[Patient Admission Date]])/3)*3+3,"00")</f>
        <v>00-03</v>
      </c>
      <c r="O2898" t="str" cm="1">
        <f t="array" ref="O2898">_xlfn.IFS(Table1[[#This Row],[Patient Age]]&lt;=14,"0-14",Table1[[#This Row],[Patient Age]]&lt;=29,"15-29",Table1[[#This Row],[Patient Age]]&lt;=44,"30-44",Table1[[#This Row],[Patient Age]]&lt;=59,"45-59",Table1[[#This Row],[Patient Age]]&lt;=74,"60-74",TRUE,"75+")</f>
        <v>15-29</v>
      </c>
      <c r="P2898" t="str" cm="1">
        <f t="array" ref="P2898">_xlfn.IFS(Table1[[#This Row],[Patient Waittime]]&lt;=15,"0-15",Table1[[#This Row],[Patient Waittime]]&lt;=30,"16-30",Table1[[#This Row],[Patient Waittime]]&lt;=45,"31-45",Table1[[#This Row],[Patient Waittime]]&lt;=60,"46-60",TRUE,"60+")</f>
        <v>46-60</v>
      </c>
      <c r="Q2898">
        <f>--(Table1[[#This Row],[Patient Waittime]]&lt;=30)</f>
        <v>0</v>
      </c>
      <c r="R2898">
        <f>--Table1[[#This Row],[Patient Admission Flag]]</f>
        <v>0</v>
      </c>
      <c r="S2898">
        <f>--AND(Table1[[#This Row],[WithinTarget]]=1,Table1[[#This Row],[Patient Satisfaction Score]]&gt;=7)</f>
        <v>0</v>
      </c>
      <c r="T2898" t="str">
        <f>IF(LEFT(Table1[[#This Row],[Patient Gender]],1)="F","Female","Male")</f>
        <v>Female</v>
      </c>
    </row>
    <row r="2899" spans="1:20" x14ac:dyDescent="0.3">
      <c r="A2899" t="s">
        <v>3003</v>
      </c>
      <c r="B2899" s="1">
        <v>45581.959027777775</v>
      </c>
      <c r="C2899" t="s">
        <v>13</v>
      </c>
      <c r="D2899">
        <v>76</v>
      </c>
      <c r="E2899" t="s">
        <v>10</v>
      </c>
      <c r="F2899" t="s">
        <v>17</v>
      </c>
      <c r="G2899" t="b">
        <v>0</v>
      </c>
      <c r="I2899">
        <v>56</v>
      </c>
      <c r="J2899" t="b">
        <v>0</v>
      </c>
      <c r="K2899">
        <f>YEAR(Table1[[#This Row],[Patient Admission Date]])</f>
        <v>2024</v>
      </c>
      <c r="L2899" t="str">
        <f>TEXT(Table1[[#This Row],[Patient Admission Date]],"mmm")</f>
        <v>Oct</v>
      </c>
      <c r="M2899" t="str">
        <f>TEXT(Table1[[#This Row],[Patient Admission Date]],"ddd")</f>
        <v>Wed</v>
      </c>
      <c r="N2899" t="str">
        <f>TEXT(INT(HOUR(Table1[[#This Row],[Patient Admission Date]])/3)*3,"00")&amp;"-"&amp;TEXT(INT(HOUR(Table1[[#This Row],[Patient Admission Date]])/3)*3+3,"00")</f>
        <v>21-24</v>
      </c>
      <c r="O2899" t="str" cm="1">
        <f t="array" ref="O2899">_xlfn.IFS(Table1[[#This Row],[Patient Age]]&lt;=14,"0-14",Table1[[#This Row],[Patient Age]]&lt;=29,"15-29",Table1[[#This Row],[Patient Age]]&lt;=44,"30-44",Table1[[#This Row],[Patient Age]]&lt;=59,"45-59",Table1[[#This Row],[Patient Age]]&lt;=74,"60-74",TRUE,"75+")</f>
        <v>75+</v>
      </c>
      <c r="P2899" t="str" cm="1">
        <f t="array" ref="P2899">_xlfn.IFS(Table1[[#This Row],[Patient Waittime]]&lt;=15,"0-15",Table1[[#This Row],[Patient Waittime]]&lt;=30,"16-30",Table1[[#This Row],[Patient Waittime]]&lt;=45,"31-45",Table1[[#This Row],[Patient Waittime]]&lt;=60,"46-60",TRUE,"60+")</f>
        <v>46-60</v>
      </c>
      <c r="Q2899">
        <f>--(Table1[[#This Row],[Patient Waittime]]&lt;=30)</f>
        <v>0</v>
      </c>
      <c r="R2899">
        <f>--Table1[[#This Row],[Patient Admission Flag]]</f>
        <v>0</v>
      </c>
      <c r="S2899">
        <f>--AND(Table1[[#This Row],[WithinTarget]]=1,Table1[[#This Row],[Patient Satisfaction Score]]&gt;=7)</f>
        <v>0</v>
      </c>
      <c r="T2899" t="str">
        <f>IF(LEFT(Table1[[#This Row],[Patient Gender]],1)="F","Female","Male")</f>
        <v>Female</v>
      </c>
    </row>
    <row r="2900" spans="1:20" x14ac:dyDescent="0.3">
      <c r="A2900" t="s">
        <v>3004</v>
      </c>
      <c r="B2900" s="1">
        <v>45378.417361111111</v>
      </c>
      <c r="C2900" t="s">
        <v>13</v>
      </c>
      <c r="D2900">
        <v>16</v>
      </c>
      <c r="E2900" t="s">
        <v>10</v>
      </c>
      <c r="F2900" t="s">
        <v>17</v>
      </c>
      <c r="G2900" t="b">
        <v>0</v>
      </c>
      <c r="I2900">
        <v>39</v>
      </c>
      <c r="J2900" t="b">
        <v>0</v>
      </c>
      <c r="K2900">
        <f>YEAR(Table1[[#This Row],[Patient Admission Date]])</f>
        <v>2024</v>
      </c>
      <c r="L2900" t="str">
        <f>TEXT(Table1[[#This Row],[Patient Admission Date]],"mmm")</f>
        <v>Mar</v>
      </c>
      <c r="M2900" t="str">
        <f>TEXT(Table1[[#This Row],[Patient Admission Date]],"ddd")</f>
        <v>Wed</v>
      </c>
      <c r="N2900" t="str">
        <f>TEXT(INT(HOUR(Table1[[#This Row],[Patient Admission Date]])/3)*3,"00")&amp;"-"&amp;TEXT(INT(HOUR(Table1[[#This Row],[Patient Admission Date]])/3)*3+3,"00")</f>
        <v>09-12</v>
      </c>
      <c r="O2900" t="str" cm="1">
        <f t="array" ref="O2900">_xlfn.IFS(Table1[[#This Row],[Patient Age]]&lt;=14,"0-14",Table1[[#This Row],[Patient Age]]&lt;=29,"15-29",Table1[[#This Row],[Patient Age]]&lt;=44,"30-44",Table1[[#This Row],[Patient Age]]&lt;=59,"45-59",Table1[[#This Row],[Patient Age]]&lt;=74,"60-74",TRUE,"75+")</f>
        <v>15-29</v>
      </c>
      <c r="P2900" t="str" cm="1">
        <f t="array" ref="P2900">_xlfn.IFS(Table1[[#This Row],[Patient Waittime]]&lt;=15,"0-15",Table1[[#This Row],[Patient Waittime]]&lt;=30,"16-30",Table1[[#This Row],[Patient Waittime]]&lt;=45,"31-45",Table1[[#This Row],[Patient Waittime]]&lt;=60,"46-60",TRUE,"60+")</f>
        <v>31-45</v>
      </c>
      <c r="Q2900">
        <f>--(Table1[[#This Row],[Patient Waittime]]&lt;=30)</f>
        <v>0</v>
      </c>
      <c r="R2900">
        <f>--Table1[[#This Row],[Patient Admission Flag]]</f>
        <v>0</v>
      </c>
      <c r="S2900">
        <f>--AND(Table1[[#This Row],[WithinTarget]]=1,Table1[[#This Row],[Patient Satisfaction Score]]&gt;=7)</f>
        <v>0</v>
      </c>
      <c r="T2900" t="str">
        <f>IF(LEFT(Table1[[#This Row],[Patient Gender]],1)="F","Female","Male")</f>
        <v>Female</v>
      </c>
    </row>
    <row r="2901" spans="1:20" x14ac:dyDescent="0.3">
      <c r="A2901" t="s">
        <v>3005</v>
      </c>
      <c r="B2901" s="1">
        <v>45502.784722222219</v>
      </c>
      <c r="C2901" t="s">
        <v>13</v>
      </c>
      <c r="D2901">
        <v>28</v>
      </c>
      <c r="E2901" t="s">
        <v>10</v>
      </c>
      <c r="F2901" t="s">
        <v>17</v>
      </c>
      <c r="G2901" t="b">
        <v>0</v>
      </c>
      <c r="I2901">
        <v>40</v>
      </c>
      <c r="J2901" t="b">
        <v>0</v>
      </c>
      <c r="K2901">
        <f>YEAR(Table1[[#This Row],[Patient Admission Date]])</f>
        <v>2024</v>
      </c>
      <c r="L2901" t="str">
        <f>TEXT(Table1[[#This Row],[Patient Admission Date]],"mmm")</f>
        <v>Jul</v>
      </c>
      <c r="M2901" t="str">
        <f>TEXT(Table1[[#This Row],[Patient Admission Date]],"ddd")</f>
        <v>Mon</v>
      </c>
      <c r="N2901" t="str">
        <f>TEXT(INT(HOUR(Table1[[#This Row],[Patient Admission Date]])/3)*3,"00")&amp;"-"&amp;TEXT(INT(HOUR(Table1[[#This Row],[Patient Admission Date]])/3)*3+3,"00")</f>
        <v>18-21</v>
      </c>
      <c r="O2901" t="str" cm="1">
        <f t="array" ref="O2901">_xlfn.IFS(Table1[[#This Row],[Patient Age]]&lt;=14,"0-14",Table1[[#This Row],[Patient Age]]&lt;=29,"15-29",Table1[[#This Row],[Patient Age]]&lt;=44,"30-44",Table1[[#This Row],[Patient Age]]&lt;=59,"45-59",Table1[[#This Row],[Patient Age]]&lt;=74,"60-74",TRUE,"75+")</f>
        <v>15-29</v>
      </c>
      <c r="P2901" t="str" cm="1">
        <f t="array" ref="P2901">_xlfn.IFS(Table1[[#This Row],[Patient Waittime]]&lt;=15,"0-15",Table1[[#This Row],[Patient Waittime]]&lt;=30,"16-30",Table1[[#This Row],[Patient Waittime]]&lt;=45,"31-45",Table1[[#This Row],[Patient Waittime]]&lt;=60,"46-60",TRUE,"60+")</f>
        <v>31-45</v>
      </c>
      <c r="Q2901">
        <f>--(Table1[[#This Row],[Patient Waittime]]&lt;=30)</f>
        <v>0</v>
      </c>
      <c r="R2901">
        <f>--Table1[[#This Row],[Patient Admission Flag]]</f>
        <v>0</v>
      </c>
      <c r="S2901">
        <f>--AND(Table1[[#This Row],[WithinTarget]]=1,Table1[[#This Row],[Patient Satisfaction Score]]&gt;=7)</f>
        <v>0</v>
      </c>
      <c r="T2901" t="str">
        <f>IF(LEFT(Table1[[#This Row],[Patient Gender]],1)="F","Female","Male")</f>
        <v>Female</v>
      </c>
    </row>
    <row r="2902" spans="1:20" x14ac:dyDescent="0.3">
      <c r="A2902" t="s">
        <v>3006</v>
      </c>
      <c r="B2902" s="1">
        <v>45113.977777777778</v>
      </c>
      <c r="C2902" t="s">
        <v>13</v>
      </c>
      <c r="D2902">
        <v>18</v>
      </c>
      <c r="E2902" t="s">
        <v>10</v>
      </c>
      <c r="F2902" t="s">
        <v>17</v>
      </c>
      <c r="G2902" t="b">
        <v>0</v>
      </c>
      <c r="I2902">
        <v>41</v>
      </c>
      <c r="J2902" t="b">
        <v>0</v>
      </c>
      <c r="K2902">
        <f>YEAR(Table1[[#This Row],[Patient Admission Date]])</f>
        <v>2023</v>
      </c>
      <c r="L2902" t="str">
        <f>TEXT(Table1[[#This Row],[Patient Admission Date]],"mmm")</f>
        <v>Jul</v>
      </c>
      <c r="M2902" t="str">
        <f>TEXT(Table1[[#This Row],[Patient Admission Date]],"ddd")</f>
        <v>Thu</v>
      </c>
      <c r="N2902" t="str">
        <f>TEXT(INT(HOUR(Table1[[#This Row],[Patient Admission Date]])/3)*3,"00")&amp;"-"&amp;TEXT(INT(HOUR(Table1[[#This Row],[Patient Admission Date]])/3)*3+3,"00")</f>
        <v>21-24</v>
      </c>
      <c r="O2902" t="str" cm="1">
        <f t="array" ref="O2902">_xlfn.IFS(Table1[[#This Row],[Patient Age]]&lt;=14,"0-14",Table1[[#This Row],[Patient Age]]&lt;=29,"15-29",Table1[[#This Row],[Patient Age]]&lt;=44,"30-44",Table1[[#This Row],[Patient Age]]&lt;=59,"45-59",Table1[[#This Row],[Patient Age]]&lt;=74,"60-74",TRUE,"75+")</f>
        <v>15-29</v>
      </c>
      <c r="P2902" t="str" cm="1">
        <f t="array" ref="P2902">_xlfn.IFS(Table1[[#This Row],[Patient Waittime]]&lt;=15,"0-15",Table1[[#This Row],[Patient Waittime]]&lt;=30,"16-30",Table1[[#This Row],[Patient Waittime]]&lt;=45,"31-45",Table1[[#This Row],[Patient Waittime]]&lt;=60,"46-60",TRUE,"60+")</f>
        <v>31-45</v>
      </c>
      <c r="Q2902">
        <f>--(Table1[[#This Row],[Patient Waittime]]&lt;=30)</f>
        <v>0</v>
      </c>
      <c r="R2902">
        <f>--Table1[[#This Row],[Patient Admission Flag]]</f>
        <v>0</v>
      </c>
      <c r="S2902">
        <f>--AND(Table1[[#This Row],[WithinTarget]]=1,Table1[[#This Row],[Patient Satisfaction Score]]&gt;=7)</f>
        <v>0</v>
      </c>
      <c r="T2902" t="str">
        <f>IF(LEFT(Table1[[#This Row],[Patient Gender]],1)="F","Female","Male")</f>
        <v>Female</v>
      </c>
    </row>
    <row r="2903" spans="1:20" x14ac:dyDescent="0.3">
      <c r="A2903" t="s">
        <v>3007</v>
      </c>
      <c r="B2903" s="1">
        <v>45033.518055555556</v>
      </c>
      <c r="C2903" t="s">
        <v>13</v>
      </c>
      <c r="D2903">
        <v>51</v>
      </c>
      <c r="E2903" t="s">
        <v>10</v>
      </c>
      <c r="F2903" t="s">
        <v>17</v>
      </c>
      <c r="G2903" t="b">
        <v>0</v>
      </c>
      <c r="I2903">
        <v>11</v>
      </c>
      <c r="J2903" t="b">
        <v>0</v>
      </c>
      <c r="K2903">
        <f>YEAR(Table1[[#This Row],[Patient Admission Date]])</f>
        <v>2023</v>
      </c>
      <c r="L2903" t="str">
        <f>TEXT(Table1[[#This Row],[Patient Admission Date]],"mmm")</f>
        <v>Apr</v>
      </c>
      <c r="M2903" t="str">
        <f>TEXT(Table1[[#This Row],[Patient Admission Date]],"ddd")</f>
        <v>Mon</v>
      </c>
      <c r="N2903" t="str">
        <f>TEXT(INT(HOUR(Table1[[#This Row],[Patient Admission Date]])/3)*3,"00")&amp;"-"&amp;TEXT(INT(HOUR(Table1[[#This Row],[Patient Admission Date]])/3)*3+3,"00")</f>
        <v>12-15</v>
      </c>
      <c r="O2903" t="str" cm="1">
        <f t="array" ref="O2903">_xlfn.IFS(Table1[[#This Row],[Patient Age]]&lt;=14,"0-14",Table1[[#This Row],[Patient Age]]&lt;=29,"15-29",Table1[[#This Row],[Patient Age]]&lt;=44,"30-44",Table1[[#This Row],[Patient Age]]&lt;=59,"45-59",Table1[[#This Row],[Patient Age]]&lt;=74,"60-74",TRUE,"75+")</f>
        <v>45-59</v>
      </c>
      <c r="P2903" t="str" cm="1">
        <f t="array" ref="P2903">_xlfn.IFS(Table1[[#This Row],[Patient Waittime]]&lt;=15,"0-15",Table1[[#This Row],[Patient Waittime]]&lt;=30,"16-30",Table1[[#This Row],[Patient Waittime]]&lt;=45,"31-45",Table1[[#This Row],[Patient Waittime]]&lt;=60,"46-60",TRUE,"60+")</f>
        <v>0-15</v>
      </c>
      <c r="Q2903">
        <f>--(Table1[[#This Row],[Patient Waittime]]&lt;=30)</f>
        <v>1</v>
      </c>
      <c r="R2903">
        <f>--Table1[[#This Row],[Patient Admission Flag]]</f>
        <v>0</v>
      </c>
      <c r="S2903">
        <f>--AND(Table1[[#This Row],[WithinTarget]]=1,Table1[[#This Row],[Patient Satisfaction Score]]&gt;=7)</f>
        <v>0</v>
      </c>
      <c r="T2903" t="str">
        <f>IF(LEFT(Table1[[#This Row],[Patient Gender]],1)="F","Female","Male")</f>
        <v>Female</v>
      </c>
    </row>
    <row r="2904" spans="1:20" x14ac:dyDescent="0.3">
      <c r="A2904" t="s">
        <v>3008</v>
      </c>
      <c r="B2904" s="1">
        <v>45561.048611111109</v>
      </c>
      <c r="C2904" t="s">
        <v>13</v>
      </c>
      <c r="D2904">
        <v>2</v>
      </c>
      <c r="E2904" t="s">
        <v>10</v>
      </c>
      <c r="F2904" t="s">
        <v>17</v>
      </c>
      <c r="G2904" t="b">
        <v>0</v>
      </c>
      <c r="I2904">
        <v>14</v>
      </c>
      <c r="J2904" t="b">
        <v>0</v>
      </c>
      <c r="K2904">
        <f>YEAR(Table1[[#This Row],[Patient Admission Date]])</f>
        <v>2024</v>
      </c>
      <c r="L2904" t="str">
        <f>TEXT(Table1[[#This Row],[Patient Admission Date]],"mmm")</f>
        <v>Sep</v>
      </c>
      <c r="M2904" t="str">
        <f>TEXT(Table1[[#This Row],[Patient Admission Date]],"ddd")</f>
        <v>Thu</v>
      </c>
      <c r="N2904" t="str">
        <f>TEXT(INT(HOUR(Table1[[#This Row],[Patient Admission Date]])/3)*3,"00")&amp;"-"&amp;TEXT(INT(HOUR(Table1[[#This Row],[Patient Admission Date]])/3)*3+3,"00")</f>
        <v>00-03</v>
      </c>
      <c r="O2904" t="str" cm="1">
        <f t="array" ref="O2904">_xlfn.IFS(Table1[[#This Row],[Patient Age]]&lt;=14,"0-14",Table1[[#This Row],[Patient Age]]&lt;=29,"15-29",Table1[[#This Row],[Patient Age]]&lt;=44,"30-44",Table1[[#This Row],[Patient Age]]&lt;=59,"45-59",Table1[[#This Row],[Patient Age]]&lt;=74,"60-74",TRUE,"75+")</f>
        <v>0-14</v>
      </c>
      <c r="P2904" t="str" cm="1">
        <f t="array" ref="P2904">_xlfn.IFS(Table1[[#This Row],[Patient Waittime]]&lt;=15,"0-15",Table1[[#This Row],[Patient Waittime]]&lt;=30,"16-30",Table1[[#This Row],[Patient Waittime]]&lt;=45,"31-45",Table1[[#This Row],[Patient Waittime]]&lt;=60,"46-60",TRUE,"60+")</f>
        <v>0-15</v>
      </c>
      <c r="Q2904">
        <f>--(Table1[[#This Row],[Patient Waittime]]&lt;=30)</f>
        <v>1</v>
      </c>
      <c r="R2904">
        <f>--Table1[[#This Row],[Patient Admission Flag]]</f>
        <v>0</v>
      </c>
      <c r="S2904">
        <f>--AND(Table1[[#This Row],[WithinTarget]]=1,Table1[[#This Row],[Patient Satisfaction Score]]&gt;=7)</f>
        <v>0</v>
      </c>
      <c r="T2904" t="str">
        <f>IF(LEFT(Table1[[#This Row],[Patient Gender]],1)="F","Female","Male")</f>
        <v>Female</v>
      </c>
    </row>
    <row r="2905" spans="1:20" x14ac:dyDescent="0.3">
      <c r="A2905" t="s">
        <v>3009</v>
      </c>
      <c r="B2905" s="1">
        <v>45589.261111111111</v>
      </c>
      <c r="C2905" t="s">
        <v>13</v>
      </c>
      <c r="D2905">
        <v>15</v>
      </c>
      <c r="E2905" t="s">
        <v>10</v>
      </c>
      <c r="F2905" t="s">
        <v>17</v>
      </c>
      <c r="G2905" t="b">
        <v>0</v>
      </c>
      <c r="I2905">
        <v>30</v>
      </c>
      <c r="J2905" t="b">
        <v>0</v>
      </c>
      <c r="K2905">
        <f>YEAR(Table1[[#This Row],[Patient Admission Date]])</f>
        <v>2024</v>
      </c>
      <c r="L2905" t="str">
        <f>TEXT(Table1[[#This Row],[Patient Admission Date]],"mmm")</f>
        <v>Oct</v>
      </c>
      <c r="M2905" t="str">
        <f>TEXT(Table1[[#This Row],[Patient Admission Date]],"ddd")</f>
        <v>Thu</v>
      </c>
      <c r="N2905" t="str">
        <f>TEXT(INT(HOUR(Table1[[#This Row],[Patient Admission Date]])/3)*3,"00")&amp;"-"&amp;TEXT(INT(HOUR(Table1[[#This Row],[Patient Admission Date]])/3)*3+3,"00")</f>
        <v>06-09</v>
      </c>
      <c r="O2905" t="str" cm="1">
        <f t="array" ref="O2905">_xlfn.IFS(Table1[[#This Row],[Patient Age]]&lt;=14,"0-14",Table1[[#This Row],[Patient Age]]&lt;=29,"15-29",Table1[[#This Row],[Patient Age]]&lt;=44,"30-44",Table1[[#This Row],[Patient Age]]&lt;=59,"45-59",Table1[[#This Row],[Patient Age]]&lt;=74,"60-74",TRUE,"75+")</f>
        <v>15-29</v>
      </c>
      <c r="P2905" t="str" cm="1">
        <f t="array" ref="P2905">_xlfn.IFS(Table1[[#This Row],[Patient Waittime]]&lt;=15,"0-15",Table1[[#This Row],[Patient Waittime]]&lt;=30,"16-30",Table1[[#This Row],[Patient Waittime]]&lt;=45,"31-45",Table1[[#This Row],[Patient Waittime]]&lt;=60,"46-60",TRUE,"60+")</f>
        <v>16-30</v>
      </c>
      <c r="Q2905">
        <f>--(Table1[[#This Row],[Patient Waittime]]&lt;=30)</f>
        <v>1</v>
      </c>
      <c r="R2905">
        <f>--Table1[[#This Row],[Patient Admission Flag]]</f>
        <v>0</v>
      </c>
      <c r="S2905">
        <f>--AND(Table1[[#This Row],[WithinTarget]]=1,Table1[[#This Row],[Patient Satisfaction Score]]&gt;=7)</f>
        <v>0</v>
      </c>
      <c r="T2905" t="str">
        <f>IF(LEFT(Table1[[#This Row],[Patient Gender]],1)="F","Female","Male")</f>
        <v>Female</v>
      </c>
    </row>
    <row r="2906" spans="1:20" x14ac:dyDescent="0.3">
      <c r="A2906" t="s">
        <v>3010</v>
      </c>
      <c r="B2906" s="1">
        <v>45116.852083333331</v>
      </c>
      <c r="C2906" t="s">
        <v>13</v>
      </c>
      <c r="D2906">
        <v>15</v>
      </c>
      <c r="E2906" t="s">
        <v>10</v>
      </c>
      <c r="F2906" t="s">
        <v>17</v>
      </c>
      <c r="G2906" t="b">
        <v>0</v>
      </c>
      <c r="I2906">
        <v>19</v>
      </c>
      <c r="J2906" t="b">
        <v>0</v>
      </c>
      <c r="K2906">
        <f>YEAR(Table1[[#This Row],[Patient Admission Date]])</f>
        <v>2023</v>
      </c>
      <c r="L2906" t="str">
        <f>TEXT(Table1[[#This Row],[Patient Admission Date]],"mmm")</f>
        <v>Jul</v>
      </c>
      <c r="M2906" t="str">
        <f>TEXT(Table1[[#This Row],[Patient Admission Date]],"ddd")</f>
        <v>Sun</v>
      </c>
      <c r="N2906" t="str">
        <f>TEXT(INT(HOUR(Table1[[#This Row],[Patient Admission Date]])/3)*3,"00")&amp;"-"&amp;TEXT(INT(HOUR(Table1[[#This Row],[Patient Admission Date]])/3)*3+3,"00")</f>
        <v>18-21</v>
      </c>
      <c r="O2906" t="str" cm="1">
        <f t="array" ref="O2906">_xlfn.IFS(Table1[[#This Row],[Patient Age]]&lt;=14,"0-14",Table1[[#This Row],[Patient Age]]&lt;=29,"15-29",Table1[[#This Row],[Patient Age]]&lt;=44,"30-44",Table1[[#This Row],[Patient Age]]&lt;=59,"45-59",Table1[[#This Row],[Patient Age]]&lt;=74,"60-74",TRUE,"75+")</f>
        <v>15-29</v>
      </c>
      <c r="P2906" t="str" cm="1">
        <f t="array" ref="P2906">_xlfn.IFS(Table1[[#This Row],[Patient Waittime]]&lt;=15,"0-15",Table1[[#This Row],[Patient Waittime]]&lt;=30,"16-30",Table1[[#This Row],[Patient Waittime]]&lt;=45,"31-45",Table1[[#This Row],[Patient Waittime]]&lt;=60,"46-60",TRUE,"60+")</f>
        <v>16-30</v>
      </c>
      <c r="Q2906">
        <f>--(Table1[[#This Row],[Patient Waittime]]&lt;=30)</f>
        <v>1</v>
      </c>
      <c r="R2906">
        <f>--Table1[[#This Row],[Patient Admission Flag]]</f>
        <v>0</v>
      </c>
      <c r="S2906">
        <f>--AND(Table1[[#This Row],[WithinTarget]]=1,Table1[[#This Row],[Patient Satisfaction Score]]&gt;=7)</f>
        <v>0</v>
      </c>
      <c r="T2906" t="str">
        <f>IF(LEFT(Table1[[#This Row],[Patient Gender]],1)="F","Female","Male")</f>
        <v>Female</v>
      </c>
    </row>
    <row r="2907" spans="1:20" x14ac:dyDescent="0.3">
      <c r="A2907" t="s">
        <v>3011</v>
      </c>
      <c r="B2907" s="1">
        <v>45240.963194444441</v>
      </c>
      <c r="C2907" t="s">
        <v>13</v>
      </c>
      <c r="D2907">
        <v>78</v>
      </c>
      <c r="E2907" t="s">
        <v>10</v>
      </c>
      <c r="F2907" t="s">
        <v>17</v>
      </c>
      <c r="G2907" t="b">
        <v>0</v>
      </c>
      <c r="I2907">
        <v>26</v>
      </c>
      <c r="J2907" t="b">
        <v>0</v>
      </c>
      <c r="K2907">
        <f>YEAR(Table1[[#This Row],[Patient Admission Date]])</f>
        <v>2023</v>
      </c>
      <c r="L2907" t="str">
        <f>TEXT(Table1[[#This Row],[Patient Admission Date]],"mmm")</f>
        <v>Nov</v>
      </c>
      <c r="M2907" t="str">
        <f>TEXT(Table1[[#This Row],[Patient Admission Date]],"ddd")</f>
        <v>Fri</v>
      </c>
      <c r="N2907" t="str">
        <f>TEXT(INT(HOUR(Table1[[#This Row],[Patient Admission Date]])/3)*3,"00")&amp;"-"&amp;TEXT(INT(HOUR(Table1[[#This Row],[Patient Admission Date]])/3)*3+3,"00")</f>
        <v>21-24</v>
      </c>
      <c r="O2907" t="str" cm="1">
        <f t="array" ref="O2907">_xlfn.IFS(Table1[[#This Row],[Patient Age]]&lt;=14,"0-14",Table1[[#This Row],[Patient Age]]&lt;=29,"15-29",Table1[[#This Row],[Patient Age]]&lt;=44,"30-44",Table1[[#This Row],[Patient Age]]&lt;=59,"45-59",Table1[[#This Row],[Patient Age]]&lt;=74,"60-74",TRUE,"75+")</f>
        <v>75+</v>
      </c>
      <c r="P2907" t="str" cm="1">
        <f t="array" ref="P2907">_xlfn.IFS(Table1[[#This Row],[Patient Waittime]]&lt;=15,"0-15",Table1[[#This Row],[Patient Waittime]]&lt;=30,"16-30",Table1[[#This Row],[Patient Waittime]]&lt;=45,"31-45",Table1[[#This Row],[Patient Waittime]]&lt;=60,"46-60",TRUE,"60+")</f>
        <v>16-30</v>
      </c>
      <c r="Q2907">
        <f>--(Table1[[#This Row],[Patient Waittime]]&lt;=30)</f>
        <v>1</v>
      </c>
      <c r="R2907">
        <f>--Table1[[#This Row],[Patient Admission Flag]]</f>
        <v>0</v>
      </c>
      <c r="S2907">
        <f>--AND(Table1[[#This Row],[WithinTarget]]=1,Table1[[#This Row],[Patient Satisfaction Score]]&gt;=7)</f>
        <v>0</v>
      </c>
      <c r="T2907" t="str">
        <f>IF(LEFT(Table1[[#This Row],[Patient Gender]],1)="F","Female","Male")</f>
        <v>Female</v>
      </c>
    </row>
    <row r="2908" spans="1:20" x14ac:dyDescent="0.3">
      <c r="A2908" t="s">
        <v>3012</v>
      </c>
      <c r="B2908" s="1">
        <v>45494.535416666666</v>
      </c>
      <c r="C2908" t="s">
        <v>13</v>
      </c>
      <c r="D2908">
        <v>16</v>
      </c>
      <c r="E2908" t="s">
        <v>10</v>
      </c>
      <c r="F2908" t="s">
        <v>17</v>
      </c>
      <c r="G2908" t="b">
        <v>0</v>
      </c>
      <c r="I2908">
        <v>36</v>
      </c>
      <c r="J2908" t="b">
        <v>0</v>
      </c>
      <c r="K2908">
        <f>YEAR(Table1[[#This Row],[Patient Admission Date]])</f>
        <v>2024</v>
      </c>
      <c r="L2908" t="str">
        <f>TEXT(Table1[[#This Row],[Patient Admission Date]],"mmm")</f>
        <v>Jul</v>
      </c>
      <c r="M2908" t="str">
        <f>TEXT(Table1[[#This Row],[Patient Admission Date]],"ddd")</f>
        <v>Sun</v>
      </c>
      <c r="N2908" t="str">
        <f>TEXT(INT(HOUR(Table1[[#This Row],[Patient Admission Date]])/3)*3,"00")&amp;"-"&amp;TEXT(INT(HOUR(Table1[[#This Row],[Patient Admission Date]])/3)*3+3,"00")</f>
        <v>12-15</v>
      </c>
      <c r="O2908" t="str" cm="1">
        <f t="array" ref="O2908">_xlfn.IFS(Table1[[#This Row],[Patient Age]]&lt;=14,"0-14",Table1[[#This Row],[Patient Age]]&lt;=29,"15-29",Table1[[#This Row],[Patient Age]]&lt;=44,"30-44",Table1[[#This Row],[Patient Age]]&lt;=59,"45-59",Table1[[#This Row],[Patient Age]]&lt;=74,"60-74",TRUE,"75+")</f>
        <v>15-29</v>
      </c>
      <c r="P2908" t="str" cm="1">
        <f t="array" ref="P2908">_xlfn.IFS(Table1[[#This Row],[Patient Waittime]]&lt;=15,"0-15",Table1[[#This Row],[Patient Waittime]]&lt;=30,"16-30",Table1[[#This Row],[Patient Waittime]]&lt;=45,"31-45",Table1[[#This Row],[Patient Waittime]]&lt;=60,"46-60",TRUE,"60+")</f>
        <v>31-45</v>
      </c>
      <c r="Q2908">
        <f>--(Table1[[#This Row],[Patient Waittime]]&lt;=30)</f>
        <v>0</v>
      </c>
      <c r="R2908">
        <f>--Table1[[#This Row],[Patient Admission Flag]]</f>
        <v>0</v>
      </c>
      <c r="S2908">
        <f>--AND(Table1[[#This Row],[WithinTarget]]=1,Table1[[#This Row],[Patient Satisfaction Score]]&gt;=7)</f>
        <v>0</v>
      </c>
      <c r="T2908" t="str">
        <f>IF(LEFT(Table1[[#This Row],[Patient Gender]],1)="F","Female","Male")</f>
        <v>Female</v>
      </c>
    </row>
    <row r="2909" spans="1:20" x14ac:dyDescent="0.3">
      <c r="A2909" t="s">
        <v>3013</v>
      </c>
      <c r="B2909" s="1">
        <v>45276.188888888886</v>
      </c>
      <c r="C2909" t="s">
        <v>13</v>
      </c>
      <c r="D2909">
        <v>37</v>
      </c>
      <c r="E2909" t="s">
        <v>10</v>
      </c>
      <c r="F2909" t="s">
        <v>17</v>
      </c>
      <c r="G2909" t="b">
        <v>0</v>
      </c>
      <c r="I2909">
        <v>49</v>
      </c>
      <c r="J2909" t="b">
        <v>0</v>
      </c>
      <c r="K2909">
        <f>YEAR(Table1[[#This Row],[Patient Admission Date]])</f>
        <v>2023</v>
      </c>
      <c r="L2909" t="str">
        <f>TEXT(Table1[[#This Row],[Patient Admission Date]],"mmm")</f>
        <v>Dec</v>
      </c>
      <c r="M2909" t="str">
        <f>TEXT(Table1[[#This Row],[Patient Admission Date]],"ddd")</f>
        <v>Sat</v>
      </c>
      <c r="N2909" t="str">
        <f>TEXT(INT(HOUR(Table1[[#This Row],[Patient Admission Date]])/3)*3,"00")&amp;"-"&amp;TEXT(INT(HOUR(Table1[[#This Row],[Patient Admission Date]])/3)*3+3,"00")</f>
        <v>03-06</v>
      </c>
      <c r="O2909" t="str" cm="1">
        <f t="array" ref="O2909">_xlfn.IFS(Table1[[#This Row],[Patient Age]]&lt;=14,"0-14",Table1[[#This Row],[Patient Age]]&lt;=29,"15-29",Table1[[#This Row],[Patient Age]]&lt;=44,"30-44",Table1[[#This Row],[Patient Age]]&lt;=59,"45-59",Table1[[#This Row],[Patient Age]]&lt;=74,"60-74",TRUE,"75+")</f>
        <v>30-44</v>
      </c>
      <c r="P2909" t="str" cm="1">
        <f t="array" ref="P2909">_xlfn.IFS(Table1[[#This Row],[Patient Waittime]]&lt;=15,"0-15",Table1[[#This Row],[Patient Waittime]]&lt;=30,"16-30",Table1[[#This Row],[Patient Waittime]]&lt;=45,"31-45",Table1[[#This Row],[Patient Waittime]]&lt;=60,"46-60",TRUE,"60+")</f>
        <v>46-60</v>
      </c>
      <c r="Q2909">
        <f>--(Table1[[#This Row],[Patient Waittime]]&lt;=30)</f>
        <v>0</v>
      </c>
      <c r="R2909">
        <f>--Table1[[#This Row],[Patient Admission Flag]]</f>
        <v>0</v>
      </c>
      <c r="S2909">
        <f>--AND(Table1[[#This Row],[WithinTarget]]=1,Table1[[#This Row],[Patient Satisfaction Score]]&gt;=7)</f>
        <v>0</v>
      </c>
      <c r="T2909" t="str">
        <f>IF(LEFT(Table1[[#This Row],[Patient Gender]],1)="F","Female","Male")</f>
        <v>Female</v>
      </c>
    </row>
    <row r="2910" spans="1:20" x14ac:dyDescent="0.3">
      <c r="A2910" t="s">
        <v>3014</v>
      </c>
      <c r="B2910" s="1">
        <v>45451.87222222222</v>
      </c>
      <c r="C2910" t="s">
        <v>13</v>
      </c>
      <c r="D2910">
        <v>36</v>
      </c>
      <c r="E2910" t="s">
        <v>10</v>
      </c>
      <c r="F2910" t="s">
        <v>17</v>
      </c>
      <c r="G2910" t="b">
        <v>0</v>
      </c>
      <c r="I2910">
        <v>19</v>
      </c>
      <c r="J2910" t="b">
        <v>0</v>
      </c>
      <c r="K2910">
        <f>YEAR(Table1[[#This Row],[Patient Admission Date]])</f>
        <v>2024</v>
      </c>
      <c r="L2910" t="str">
        <f>TEXT(Table1[[#This Row],[Patient Admission Date]],"mmm")</f>
        <v>Jun</v>
      </c>
      <c r="M2910" t="str">
        <f>TEXT(Table1[[#This Row],[Patient Admission Date]],"ddd")</f>
        <v>Sat</v>
      </c>
      <c r="N2910" t="str">
        <f>TEXT(INT(HOUR(Table1[[#This Row],[Patient Admission Date]])/3)*3,"00")&amp;"-"&amp;TEXT(INT(HOUR(Table1[[#This Row],[Patient Admission Date]])/3)*3+3,"00")</f>
        <v>18-21</v>
      </c>
      <c r="O2910" t="str" cm="1">
        <f t="array" ref="O2910">_xlfn.IFS(Table1[[#This Row],[Patient Age]]&lt;=14,"0-14",Table1[[#This Row],[Patient Age]]&lt;=29,"15-29",Table1[[#This Row],[Patient Age]]&lt;=44,"30-44",Table1[[#This Row],[Patient Age]]&lt;=59,"45-59",Table1[[#This Row],[Patient Age]]&lt;=74,"60-74",TRUE,"75+")</f>
        <v>30-44</v>
      </c>
      <c r="P2910" t="str" cm="1">
        <f t="array" ref="P2910">_xlfn.IFS(Table1[[#This Row],[Patient Waittime]]&lt;=15,"0-15",Table1[[#This Row],[Patient Waittime]]&lt;=30,"16-30",Table1[[#This Row],[Patient Waittime]]&lt;=45,"31-45",Table1[[#This Row],[Patient Waittime]]&lt;=60,"46-60",TRUE,"60+")</f>
        <v>16-30</v>
      </c>
      <c r="Q2910">
        <f>--(Table1[[#This Row],[Patient Waittime]]&lt;=30)</f>
        <v>1</v>
      </c>
      <c r="R2910">
        <f>--Table1[[#This Row],[Patient Admission Flag]]</f>
        <v>0</v>
      </c>
      <c r="S2910">
        <f>--AND(Table1[[#This Row],[WithinTarget]]=1,Table1[[#This Row],[Patient Satisfaction Score]]&gt;=7)</f>
        <v>0</v>
      </c>
      <c r="T2910" t="str">
        <f>IF(LEFT(Table1[[#This Row],[Patient Gender]],1)="F","Female","Male")</f>
        <v>Female</v>
      </c>
    </row>
    <row r="2911" spans="1:20" x14ac:dyDescent="0.3">
      <c r="A2911" t="s">
        <v>3015</v>
      </c>
      <c r="B2911" s="1">
        <v>45101.634722222225</v>
      </c>
      <c r="C2911" t="s">
        <v>13</v>
      </c>
      <c r="D2911">
        <v>35</v>
      </c>
      <c r="E2911" t="s">
        <v>10</v>
      </c>
      <c r="F2911" t="s">
        <v>17</v>
      </c>
      <c r="G2911" t="b">
        <v>0</v>
      </c>
      <c r="I2911">
        <v>38</v>
      </c>
      <c r="J2911" t="b">
        <v>0</v>
      </c>
      <c r="K2911">
        <f>YEAR(Table1[[#This Row],[Patient Admission Date]])</f>
        <v>2023</v>
      </c>
      <c r="L2911" t="str">
        <f>TEXT(Table1[[#This Row],[Patient Admission Date]],"mmm")</f>
        <v>Jun</v>
      </c>
      <c r="M2911" t="str">
        <f>TEXT(Table1[[#This Row],[Patient Admission Date]],"ddd")</f>
        <v>Sat</v>
      </c>
      <c r="N2911" t="str">
        <f>TEXT(INT(HOUR(Table1[[#This Row],[Patient Admission Date]])/3)*3,"00")&amp;"-"&amp;TEXT(INT(HOUR(Table1[[#This Row],[Patient Admission Date]])/3)*3+3,"00")</f>
        <v>15-18</v>
      </c>
      <c r="O2911" t="str" cm="1">
        <f t="array" ref="O2911">_xlfn.IFS(Table1[[#This Row],[Patient Age]]&lt;=14,"0-14",Table1[[#This Row],[Patient Age]]&lt;=29,"15-29",Table1[[#This Row],[Patient Age]]&lt;=44,"30-44",Table1[[#This Row],[Patient Age]]&lt;=59,"45-59",Table1[[#This Row],[Patient Age]]&lt;=74,"60-74",TRUE,"75+")</f>
        <v>30-44</v>
      </c>
      <c r="P2911" t="str" cm="1">
        <f t="array" ref="P2911">_xlfn.IFS(Table1[[#This Row],[Patient Waittime]]&lt;=15,"0-15",Table1[[#This Row],[Patient Waittime]]&lt;=30,"16-30",Table1[[#This Row],[Patient Waittime]]&lt;=45,"31-45",Table1[[#This Row],[Patient Waittime]]&lt;=60,"46-60",TRUE,"60+")</f>
        <v>31-45</v>
      </c>
      <c r="Q2911">
        <f>--(Table1[[#This Row],[Patient Waittime]]&lt;=30)</f>
        <v>0</v>
      </c>
      <c r="R2911">
        <f>--Table1[[#This Row],[Patient Admission Flag]]</f>
        <v>0</v>
      </c>
      <c r="S2911">
        <f>--AND(Table1[[#This Row],[WithinTarget]]=1,Table1[[#This Row],[Patient Satisfaction Score]]&gt;=7)</f>
        <v>0</v>
      </c>
      <c r="T2911" t="str">
        <f>IF(LEFT(Table1[[#This Row],[Patient Gender]],1)="F","Female","Male")</f>
        <v>Female</v>
      </c>
    </row>
    <row r="2912" spans="1:20" x14ac:dyDescent="0.3">
      <c r="A2912" t="s">
        <v>3016</v>
      </c>
      <c r="B2912" s="1">
        <v>45248.125</v>
      </c>
      <c r="C2912" t="s">
        <v>13</v>
      </c>
      <c r="D2912">
        <v>66</v>
      </c>
      <c r="E2912" t="s">
        <v>10</v>
      </c>
      <c r="F2912" t="s">
        <v>17</v>
      </c>
      <c r="G2912" t="b">
        <v>0</v>
      </c>
      <c r="I2912">
        <v>59</v>
      </c>
      <c r="J2912" t="b">
        <v>0</v>
      </c>
      <c r="K2912">
        <f>YEAR(Table1[[#This Row],[Patient Admission Date]])</f>
        <v>2023</v>
      </c>
      <c r="L2912" t="str">
        <f>TEXT(Table1[[#This Row],[Patient Admission Date]],"mmm")</f>
        <v>Nov</v>
      </c>
      <c r="M2912" t="str">
        <f>TEXT(Table1[[#This Row],[Patient Admission Date]],"ddd")</f>
        <v>Sat</v>
      </c>
      <c r="N2912" t="str">
        <f>TEXT(INT(HOUR(Table1[[#This Row],[Patient Admission Date]])/3)*3,"00")&amp;"-"&amp;TEXT(INT(HOUR(Table1[[#This Row],[Patient Admission Date]])/3)*3+3,"00")</f>
        <v>03-06</v>
      </c>
      <c r="O2912" t="str" cm="1">
        <f t="array" ref="O2912">_xlfn.IFS(Table1[[#This Row],[Patient Age]]&lt;=14,"0-14",Table1[[#This Row],[Patient Age]]&lt;=29,"15-29",Table1[[#This Row],[Patient Age]]&lt;=44,"30-44",Table1[[#This Row],[Patient Age]]&lt;=59,"45-59",Table1[[#This Row],[Patient Age]]&lt;=74,"60-74",TRUE,"75+")</f>
        <v>60-74</v>
      </c>
      <c r="P2912" t="str" cm="1">
        <f t="array" ref="P2912">_xlfn.IFS(Table1[[#This Row],[Patient Waittime]]&lt;=15,"0-15",Table1[[#This Row],[Patient Waittime]]&lt;=30,"16-30",Table1[[#This Row],[Patient Waittime]]&lt;=45,"31-45",Table1[[#This Row],[Patient Waittime]]&lt;=60,"46-60",TRUE,"60+")</f>
        <v>46-60</v>
      </c>
      <c r="Q2912">
        <f>--(Table1[[#This Row],[Patient Waittime]]&lt;=30)</f>
        <v>0</v>
      </c>
      <c r="R2912">
        <f>--Table1[[#This Row],[Patient Admission Flag]]</f>
        <v>0</v>
      </c>
      <c r="S2912">
        <f>--AND(Table1[[#This Row],[WithinTarget]]=1,Table1[[#This Row],[Patient Satisfaction Score]]&gt;=7)</f>
        <v>0</v>
      </c>
      <c r="T2912" t="str">
        <f>IF(LEFT(Table1[[#This Row],[Patient Gender]],1)="F","Female","Male")</f>
        <v>Female</v>
      </c>
    </row>
    <row r="2913" spans="1:20" x14ac:dyDescent="0.3">
      <c r="A2913" t="s">
        <v>3017</v>
      </c>
      <c r="B2913" s="1">
        <v>45494.036111111112</v>
      </c>
      <c r="C2913" t="s">
        <v>13</v>
      </c>
      <c r="D2913">
        <v>28</v>
      </c>
      <c r="E2913" t="s">
        <v>10</v>
      </c>
      <c r="F2913" t="s">
        <v>17</v>
      </c>
      <c r="G2913" t="b">
        <v>0</v>
      </c>
      <c r="I2913">
        <v>10</v>
      </c>
      <c r="J2913" t="b">
        <v>0</v>
      </c>
      <c r="K2913">
        <f>YEAR(Table1[[#This Row],[Patient Admission Date]])</f>
        <v>2024</v>
      </c>
      <c r="L2913" t="str">
        <f>TEXT(Table1[[#This Row],[Patient Admission Date]],"mmm")</f>
        <v>Jul</v>
      </c>
      <c r="M2913" t="str">
        <f>TEXT(Table1[[#This Row],[Patient Admission Date]],"ddd")</f>
        <v>Sun</v>
      </c>
      <c r="N2913" t="str">
        <f>TEXT(INT(HOUR(Table1[[#This Row],[Patient Admission Date]])/3)*3,"00")&amp;"-"&amp;TEXT(INT(HOUR(Table1[[#This Row],[Patient Admission Date]])/3)*3+3,"00")</f>
        <v>00-03</v>
      </c>
      <c r="O2913" t="str" cm="1">
        <f t="array" ref="O2913">_xlfn.IFS(Table1[[#This Row],[Patient Age]]&lt;=14,"0-14",Table1[[#This Row],[Patient Age]]&lt;=29,"15-29",Table1[[#This Row],[Patient Age]]&lt;=44,"30-44",Table1[[#This Row],[Patient Age]]&lt;=59,"45-59",Table1[[#This Row],[Patient Age]]&lt;=74,"60-74",TRUE,"75+")</f>
        <v>15-29</v>
      </c>
      <c r="P2913" t="str" cm="1">
        <f t="array" ref="P2913">_xlfn.IFS(Table1[[#This Row],[Patient Waittime]]&lt;=15,"0-15",Table1[[#This Row],[Patient Waittime]]&lt;=30,"16-30",Table1[[#This Row],[Patient Waittime]]&lt;=45,"31-45",Table1[[#This Row],[Patient Waittime]]&lt;=60,"46-60",TRUE,"60+")</f>
        <v>0-15</v>
      </c>
      <c r="Q2913">
        <f>--(Table1[[#This Row],[Patient Waittime]]&lt;=30)</f>
        <v>1</v>
      </c>
      <c r="R2913">
        <f>--Table1[[#This Row],[Patient Admission Flag]]</f>
        <v>0</v>
      </c>
      <c r="S2913">
        <f>--AND(Table1[[#This Row],[WithinTarget]]=1,Table1[[#This Row],[Patient Satisfaction Score]]&gt;=7)</f>
        <v>0</v>
      </c>
      <c r="T2913" t="str">
        <f>IF(LEFT(Table1[[#This Row],[Patient Gender]],1)="F","Female","Male")</f>
        <v>Female</v>
      </c>
    </row>
    <row r="2914" spans="1:20" x14ac:dyDescent="0.3">
      <c r="A2914" t="s">
        <v>3018</v>
      </c>
      <c r="B2914" s="1">
        <v>45225.813888888886</v>
      </c>
      <c r="C2914" t="s">
        <v>13</v>
      </c>
      <c r="D2914">
        <v>14</v>
      </c>
      <c r="E2914" t="s">
        <v>10</v>
      </c>
      <c r="F2914" t="s">
        <v>17</v>
      </c>
      <c r="G2914" t="b">
        <v>0</v>
      </c>
      <c r="I2914">
        <v>39</v>
      </c>
      <c r="J2914" t="b">
        <v>0</v>
      </c>
      <c r="K2914">
        <f>YEAR(Table1[[#This Row],[Patient Admission Date]])</f>
        <v>2023</v>
      </c>
      <c r="L2914" t="str">
        <f>TEXT(Table1[[#This Row],[Patient Admission Date]],"mmm")</f>
        <v>Oct</v>
      </c>
      <c r="M2914" t="str">
        <f>TEXT(Table1[[#This Row],[Patient Admission Date]],"ddd")</f>
        <v>Thu</v>
      </c>
      <c r="N2914" t="str">
        <f>TEXT(INT(HOUR(Table1[[#This Row],[Patient Admission Date]])/3)*3,"00")&amp;"-"&amp;TEXT(INT(HOUR(Table1[[#This Row],[Patient Admission Date]])/3)*3+3,"00")</f>
        <v>18-21</v>
      </c>
      <c r="O2914" t="str" cm="1">
        <f t="array" ref="O2914">_xlfn.IFS(Table1[[#This Row],[Patient Age]]&lt;=14,"0-14",Table1[[#This Row],[Patient Age]]&lt;=29,"15-29",Table1[[#This Row],[Patient Age]]&lt;=44,"30-44",Table1[[#This Row],[Patient Age]]&lt;=59,"45-59",Table1[[#This Row],[Patient Age]]&lt;=74,"60-74",TRUE,"75+")</f>
        <v>0-14</v>
      </c>
      <c r="P2914" t="str" cm="1">
        <f t="array" ref="P2914">_xlfn.IFS(Table1[[#This Row],[Patient Waittime]]&lt;=15,"0-15",Table1[[#This Row],[Patient Waittime]]&lt;=30,"16-30",Table1[[#This Row],[Patient Waittime]]&lt;=45,"31-45",Table1[[#This Row],[Patient Waittime]]&lt;=60,"46-60",TRUE,"60+")</f>
        <v>31-45</v>
      </c>
      <c r="Q2914">
        <f>--(Table1[[#This Row],[Patient Waittime]]&lt;=30)</f>
        <v>0</v>
      </c>
      <c r="R2914">
        <f>--Table1[[#This Row],[Patient Admission Flag]]</f>
        <v>0</v>
      </c>
      <c r="S2914">
        <f>--AND(Table1[[#This Row],[WithinTarget]]=1,Table1[[#This Row],[Patient Satisfaction Score]]&gt;=7)</f>
        <v>0</v>
      </c>
      <c r="T2914" t="str">
        <f>IF(LEFT(Table1[[#This Row],[Patient Gender]],1)="F","Female","Male")</f>
        <v>Female</v>
      </c>
    </row>
    <row r="2915" spans="1:20" x14ac:dyDescent="0.3">
      <c r="A2915" t="s">
        <v>3019</v>
      </c>
      <c r="B2915" s="1">
        <v>45541.736111111109</v>
      </c>
      <c r="C2915" t="s">
        <v>13</v>
      </c>
      <c r="D2915">
        <v>20</v>
      </c>
      <c r="E2915" t="s">
        <v>10</v>
      </c>
      <c r="F2915" t="s">
        <v>17</v>
      </c>
      <c r="G2915" t="b">
        <v>0</v>
      </c>
      <c r="I2915">
        <v>55</v>
      </c>
      <c r="J2915" t="b">
        <v>0</v>
      </c>
      <c r="K2915">
        <f>YEAR(Table1[[#This Row],[Patient Admission Date]])</f>
        <v>2024</v>
      </c>
      <c r="L2915" t="str">
        <f>TEXT(Table1[[#This Row],[Patient Admission Date]],"mmm")</f>
        <v>Sep</v>
      </c>
      <c r="M2915" t="str">
        <f>TEXT(Table1[[#This Row],[Patient Admission Date]],"ddd")</f>
        <v>Fri</v>
      </c>
      <c r="N2915" t="str">
        <f>TEXT(INT(HOUR(Table1[[#This Row],[Patient Admission Date]])/3)*3,"00")&amp;"-"&amp;TEXT(INT(HOUR(Table1[[#This Row],[Patient Admission Date]])/3)*3+3,"00")</f>
        <v>15-18</v>
      </c>
      <c r="O2915" t="str" cm="1">
        <f t="array" ref="O2915">_xlfn.IFS(Table1[[#This Row],[Patient Age]]&lt;=14,"0-14",Table1[[#This Row],[Patient Age]]&lt;=29,"15-29",Table1[[#This Row],[Patient Age]]&lt;=44,"30-44",Table1[[#This Row],[Patient Age]]&lt;=59,"45-59",Table1[[#This Row],[Patient Age]]&lt;=74,"60-74",TRUE,"75+")</f>
        <v>15-29</v>
      </c>
      <c r="P2915" t="str" cm="1">
        <f t="array" ref="P2915">_xlfn.IFS(Table1[[#This Row],[Patient Waittime]]&lt;=15,"0-15",Table1[[#This Row],[Patient Waittime]]&lt;=30,"16-30",Table1[[#This Row],[Patient Waittime]]&lt;=45,"31-45",Table1[[#This Row],[Patient Waittime]]&lt;=60,"46-60",TRUE,"60+")</f>
        <v>46-60</v>
      </c>
      <c r="Q2915">
        <f>--(Table1[[#This Row],[Patient Waittime]]&lt;=30)</f>
        <v>0</v>
      </c>
      <c r="R2915">
        <f>--Table1[[#This Row],[Patient Admission Flag]]</f>
        <v>0</v>
      </c>
      <c r="S2915">
        <f>--AND(Table1[[#This Row],[WithinTarget]]=1,Table1[[#This Row],[Patient Satisfaction Score]]&gt;=7)</f>
        <v>0</v>
      </c>
      <c r="T2915" t="str">
        <f>IF(LEFT(Table1[[#This Row],[Patient Gender]],1)="F","Female","Male")</f>
        <v>Female</v>
      </c>
    </row>
    <row r="2916" spans="1:20" x14ac:dyDescent="0.3">
      <c r="A2916" t="s">
        <v>3020</v>
      </c>
      <c r="B2916" s="1">
        <v>45116.30972222222</v>
      </c>
      <c r="C2916" t="s">
        <v>13</v>
      </c>
      <c r="D2916">
        <v>39</v>
      </c>
      <c r="E2916" t="s">
        <v>10</v>
      </c>
      <c r="F2916" t="s">
        <v>17</v>
      </c>
      <c r="G2916" t="b">
        <v>0</v>
      </c>
      <c r="I2916">
        <v>55</v>
      </c>
      <c r="J2916" t="b">
        <v>0</v>
      </c>
      <c r="K2916">
        <f>YEAR(Table1[[#This Row],[Patient Admission Date]])</f>
        <v>2023</v>
      </c>
      <c r="L2916" t="str">
        <f>TEXT(Table1[[#This Row],[Patient Admission Date]],"mmm")</f>
        <v>Jul</v>
      </c>
      <c r="M2916" t="str">
        <f>TEXT(Table1[[#This Row],[Patient Admission Date]],"ddd")</f>
        <v>Sun</v>
      </c>
      <c r="N2916" t="str">
        <f>TEXT(INT(HOUR(Table1[[#This Row],[Patient Admission Date]])/3)*3,"00")&amp;"-"&amp;TEXT(INT(HOUR(Table1[[#This Row],[Patient Admission Date]])/3)*3+3,"00")</f>
        <v>06-09</v>
      </c>
      <c r="O2916" t="str" cm="1">
        <f t="array" ref="O2916">_xlfn.IFS(Table1[[#This Row],[Patient Age]]&lt;=14,"0-14",Table1[[#This Row],[Patient Age]]&lt;=29,"15-29",Table1[[#This Row],[Patient Age]]&lt;=44,"30-44",Table1[[#This Row],[Patient Age]]&lt;=59,"45-59",Table1[[#This Row],[Patient Age]]&lt;=74,"60-74",TRUE,"75+")</f>
        <v>30-44</v>
      </c>
      <c r="P2916" t="str" cm="1">
        <f t="array" ref="P2916">_xlfn.IFS(Table1[[#This Row],[Patient Waittime]]&lt;=15,"0-15",Table1[[#This Row],[Patient Waittime]]&lt;=30,"16-30",Table1[[#This Row],[Patient Waittime]]&lt;=45,"31-45",Table1[[#This Row],[Patient Waittime]]&lt;=60,"46-60",TRUE,"60+")</f>
        <v>46-60</v>
      </c>
      <c r="Q2916">
        <f>--(Table1[[#This Row],[Patient Waittime]]&lt;=30)</f>
        <v>0</v>
      </c>
      <c r="R2916">
        <f>--Table1[[#This Row],[Patient Admission Flag]]</f>
        <v>0</v>
      </c>
      <c r="S2916">
        <f>--AND(Table1[[#This Row],[WithinTarget]]=1,Table1[[#This Row],[Patient Satisfaction Score]]&gt;=7)</f>
        <v>0</v>
      </c>
      <c r="T2916" t="str">
        <f>IF(LEFT(Table1[[#This Row],[Patient Gender]],1)="F","Female","Male")</f>
        <v>Female</v>
      </c>
    </row>
    <row r="2917" spans="1:20" x14ac:dyDescent="0.3">
      <c r="A2917" t="s">
        <v>3021</v>
      </c>
      <c r="B2917" s="1">
        <v>45106.34652777778</v>
      </c>
      <c r="C2917" t="s">
        <v>13</v>
      </c>
      <c r="D2917">
        <v>57</v>
      </c>
      <c r="E2917" t="s">
        <v>10</v>
      </c>
      <c r="F2917" t="s">
        <v>17</v>
      </c>
      <c r="G2917" t="b">
        <v>0</v>
      </c>
      <c r="I2917">
        <v>15</v>
      </c>
      <c r="J2917" t="b">
        <v>0</v>
      </c>
      <c r="K2917">
        <f>YEAR(Table1[[#This Row],[Patient Admission Date]])</f>
        <v>2023</v>
      </c>
      <c r="L2917" t="str">
        <f>TEXT(Table1[[#This Row],[Patient Admission Date]],"mmm")</f>
        <v>Jun</v>
      </c>
      <c r="M2917" t="str">
        <f>TEXT(Table1[[#This Row],[Patient Admission Date]],"ddd")</f>
        <v>Thu</v>
      </c>
      <c r="N2917" t="str">
        <f>TEXT(INT(HOUR(Table1[[#This Row],[Patient Admission Date]])/3)*3,"00")&amp;"-"&amp;TEXT(INT(HOUR(Table1[[#This Row],[Patient Admission Date]])/3)*3+3,"00")</f>
        <v>06-09</v>
      </c>
      <c r="O2917" t="str" cm="1">
        <f t="array" ref="O2917">_xlfn.IFS(Table1[[#This Row],[Patient Age]]&lt;=14,"0-14",Table1[[#This Row],[Patient Age]]&lt;=29,"15-29",Table1[[#This Row],[Patient Age]]&lt;=44,"30-44",Table1[[#This Row],[Patient Age]]&lt;=59,"45-59",Table1[[#This Row],[Patient Age]]&lt;=74,"60-74",TRUE,"75+")</f>
        <v>45-59</v>
      </c>
      <c r="P2917" t="str" cm="1">
        <f t="array" ref="P2917">_xlfn.IFS(Table1[[#This Row],[Patient Waittime]]&lt;=15,"0-15",Table1[[#This Row],[Patient Waittime]]&lt;=30,"16-30",Table1[[#This Row],[Patient Waittime]]&lt;=45,"31-45",Table1[[#This Row],[Patient Waittime]]&lt;=60,"46-60",TRUE,"60+")</f>
        <v>0-15</v>
      </c>
      <c r="Q2917">
        <f>--(Table1[[#This Row],[Patient Waittime]]&lt;=30)</f>
        <v>1</v>
      </c>
      <c r="R2917">
        <f>--Table1[[#This Row],[Patient Admission Flag]]</f>
        <v>0</v>
      </c>
      <c r="S2917">
        <f>--AND(Table1[[#This Row],[WithinTarget]]=1,Table1[[#This Row],[Patient Satisfaction Score]]&gt;=7)</f>
        <v>0</v>
      </c>
      <c r="T2917" t="str">
        <f>IF(LEFT(Table1[[#This Row],[Patient Gender]],1)="F","Female","Male")</f>
        <v>Female</v>
      </c>
    </row>
    <row r="2918" spans="1:20" x14ac:dyDescent="0.3">
      <c r="A2918" t="s">
        <v>3022</v>
      </c>
      <c r="B2918" s="1">
        <v>45141.612500000003</v>
      </c>
      <c r="C2918" t="s">
        <v>13</v>
      </c>
      <c r="D2918">
        <v>70</v>
      </c>
      <c r="E2918" t="s">
        <v>10</v>
      </c>
      <c r="F2918" t="s">
        <v>17</v>
      </c>
      <c r="G2918" t="b">
        <v>0</v>
      </c>
      <c r="I2918">
        <v>19</v>
      </c>
      <c r="J2918" t="b">
        <v>0</v>
      </c>
      <c r="K2918">
        <f>YEAR(Table1[[#This Row],[Patient Admission Date]])</f>
        <v>2023</v>
      </c>
      <c r="L2918" t="str">
        <f>TEXT(Table1[[#This Row],[Patient Admission Date]],"mmm")</f>
        <v>Aug</v>
      </c>
      <c r="M2918" t="str">
        <f>TEXT(Table1[[#This Row],[Patient Admission Date]],"ddd")</f>
        <v>Thu</v>
      </c>
      <c r="N2918" t="str">
        <f>TEXT(INT(HOUR(Table1[[#This Row],[Patient Admission Date]])/3)*3,"00")&amp;"-"&amp;TEXT(INT(HOUR(Table1[[#This Row],[Patient Admission Date]])/3)*3+3,"00")</f>
        <v>12-15</v>
      </c>
      <c r="O2918" t="str" cm="1">
        <f t="array" ref="O2918">_xlfn.IFS(Table1[[#This Row],[Patient Age]]&lt;=14,"0-14",Table1[[#This Row],[Patient Age]]&lt;=29,"15-29",Table1[[#This Row],[Patient Age]]&lt;=44,"30-44",Table1[[#This Row],[Patient Age]]&lt;=59,"45-59",Table1[[#This Row],[Patient Age]]&lt;=74,"60-74",TRUE,"75+")</f>
        <v>60-74</v>
      </c>
      <c r="P2918" t="str" cm="1">
        <f t="array" ref="P2918">_xlfn.IFS(Table1[[#This Row],[Patient Waittime]]&lt;=15,"0-15",Table1[[#This Row],[Patient Waittime]]&lt;=30,"16-30",Table1[[#This Row],[Patient Waittime]]&lt;=45,"31-45",Table1[[#This Row],[Patient Waittime]]&lt;=60,"46-60",TRUE,"60+")</f>
        <v>16-30</v>
      </c>
      <c r="Q2918">
        <f>--(Table1[[#This Row],[Patient Waittime]]&lt;=30)</f>
        <v>1</v>
      </c>
      <c r="R2918">
        <f>--Table1[[#This Row],[Patient Admission Flag]]</f>
        <v>0</v>
      </c>
      <c r="S2918">
        <f>--AND(Table1[[#This Row],[WithinTarget]]=1,Table1[[#This Row],[Patient Satisfaction Score]]&gt;=7)</f>
        <v>0</v>
      </c>
      <c r="T2918" t="str">
        <f>IF(LEFT(Table1[[#This Row],[Patient Gender]],1)="F","Female","Male")</f>
        <v>Female</v>
      </c>
    </row>
    <row r="2919" spans="1:20" x14ac:dyDescent="0.3">
      <c r="A2919" t="s">
        <v>3023</v>
      </c>
      <c r="B2919" s="1">
        <v>45457.406944444447</v>
      </c>
      <c r="C2919" t="s">
        <v>13</v>
      </c>
      <c r="D2919">
        <v>16</v>
      </c>
      <c r="E2919" t="s">
        <v>10</v>
      </c>
      <c r="F2919" t="s">
        <v>17</v>
      </c>
      <c r="G2919" t="b">
        <v>0</v>
      </c>
      <c r="I2919">
        <v>48</v>
      </c>
      <c r="J2919" t="b">
        <v>0</v>
      </c>
      <c r="K2919">
        <f>YEAR(Table1[[#This Row],[Patient Admission Date]])</f>
        <v>2024</v>
      </c>
      <c r="L2919" t="str">
        <f>TEXT(Table1[[#This Row],[Patient Admission Date]],"mmm")</f>
        <v>Jun</v>
      </c>
      <c r="M2919" t="str">
        <f>TEXT(Table1[[#This Row],[Patient Admission Date]],"ddd")</f>
        <v>Fri</v>
      </c>
      <c r="N2919" t="str">
        <f>TEXT(INT(HOUR(Table1[[#This Row],[Patient Admission Date]])/3)*3,"00")&amp;"-"&amp;TEXT(INT(HOUR(Table1[[#This Row],[Patient Admission Date]])/3)*3+3,"00")</f>
        <v>09-12</v>
      </c>
      <c r="O2919" t="str" cm="1">
        <f t="array" ref="O2919">_xlfn.IFS(Table1[[#This Row],[Patient Age]]&lt;=14,"0-14",Table1[[#This Row],[Patient Age]]&lt;=29,"15-29",Table1[[#This Row],[Patient Age]]&lt;=44,"30-44",Table1[[#This Row],[Patient Age]]&lt;=59,"45-59",Table1[[#This Row],[Patient Age]]&lt;=74,"60-74",TRUE,"75+")</f>
        <v>15-29</v>
      </c>
      <c r="P2919" t="str" cm="1">
        <f t="array" ref="P2919">_xlfn.IFS(Table1[[#This Row],[Patient Waittime]]&lt;=15,"0-15",Table1[[#This Row],[Patient Waittime]]&lt;=30,"16-30",Table1[[#This Row],[Patient Waittime]]&lt;=45,"31-45",Table1[[#This Row],[Patient Waittime]]&lt;=60,"46-60",TRUE,"60+")</f>
        <v>46-60</v>
      </c>
      <c r="Q2919">
        <f>--(Table1[[#This Row],[Patient Waittime]]&lt;=30)</f>
        <v>0</v>
      </c>
      <c r="R2919">
        <f>--Table1[[#This Row],[Patient Admission Flag]]</f>
        <v>0</v>
      </c>
      <c r="S2919">
        <f>--AND(Table1[[#This Row],[WithinTarget]]=1,Table1[[#This Row],[Patient Satisfaction Score]]&gt;=7)</f>
        <v>0</v>
      </c>
      <c r="T2919" t="str">
        <f>IF(LEFT(Table1[[#This Row],[Patient Gender]],1)="F","Female","Male")</f>
        <v>Female</v>
      </c>
    </row>
    <row r="2920" spans="1:20" x14ac:dyDescent="0.3">
      <c r="A2920" t="s">
        <v>3024</v>
      </c>
      <c r="B2920" s="1">
        <v>45568.909722222219</v>
      </c>
      <c r="C2920" t="s">
        <v>13</v>
      </c>
      <c r="D2920">
        <v>67</v>
      </c>
      <c r="E2920" t="s">
        <v>10</v>
      </c>
      <c r="F2920" t="s">
        <v>17</v>
      </c>
      <c r="G2920" t="b">
        <v>0</v>
      </c>
      <c r="I2920">
        <v>53</v>
      </c>
      <c r="J2920" t="b">
        <v>0</v>
      </c>
      <c r="K2920">
        <f>YEAR(Table1[[#This Row],[Patient Admission Date]])</f>
        <v>2024</v>
      </c>
      <c r="L2920" t="str">
        <f>TEXT(Table1[[#This Row],[Patient Admission Date]],"mmm")</f>
        <v>Oct</v>
      </c>
      <c r="M2920" t="str">
        <f>TEXT(Table1[[#This Row],[Patient Admission Date]],"ddd")</f>
        <v>Thu</v>
      </c>
      <c r="N2920" t="str">
        <f>TEXT(INT(HOUR(Table1[[#This Row],[Patient Admission Date]])/3)*3,"00")&amp;"-"&amp;TEXT(INT(HOUR(Table1[[#This Row],[Patient Admission Date]])/3)*3+3,"00")</f>
        <v>21-24</v>
      </c>
      <c r="O2920" t="str" cm="1">
        <f t="array" ref="O2920">_xlfn.IFS(Table1[[#This Row],[Patient Age]]&lt;=14,"0-14",Table1[[#This Row],[Patient Age]]&lt;=29,"15-29",Table1[[#This Row],[Patient Age]]&lt;=44,"30-44",Table1[[#This Row],[Patient Age]]&lt;=59,"45-59",Table1[[#This Row],[Patient Age]]&lt;=74,"60-74",TRUE,"75+")</f>
        <v>60-74</v>
      </c>
      <c r="P2920" t="str" cm="1">
        <f t="array" ref="P2920">_xlfn.IFS(Table1[[#This Row],[Patient Waittime]]&lt;=15,"0-15",Table1[[#This Row],[Patient Waittime]]&lt;=30,"16-30",Table1[[#This Row],[Patient Waittime]]&lt;=45,"31-45",Table1[[#This Row],[Patient Waittime]]&lt;=60,"46-60",TRUE,"60+")</f>
        <v>46-60</v>
      </c>
      <c r="Q2920">
        <f>--(Table1[[#This Row],[Patient Waittime]]&lt;=30)</f>
        <v>0</v>
      </c>
      <c r="R2920">
        <f>--Table1[[#This Row],[Patient Admission Flag]]</f>
        <v>0</v>
      </c>
      <c r="S2920">
        <f>--AND(Table1[[#This Row],[WithinTarget]]=1,Table1[[#This Row],[Patient Satisfaction Score]]&gt;=7)</f>
        <v>0</v>
      </c>
      <c r="T2920" t="str">
        <f>IF(LEFT(Table1[[#This Row],[Patient Gender]],1)="F","Female","Male")</f>
        <v>Female</v>
      </c>
    </row>
    <row r="2921" spans="1:20" x14ac:dyDescent="0.3">
      <c r="A2921" t="s">
        <v>3025</v>
      </c>
      <c r="B2921" s="1">
        <v>45518.263888888891</v>
      </c>
      <c r="C2921" t="s">
        <v>13</v>
      </c>
      <c r="D2921">
        <v>49</v>
      </c>
      <c r="E2921" t="s">
        <v>10</v>
      </c>
      <c r="F2921" t="s">
        <v>17</v>
      </c>
      <c r="G2921" t="b">
        <v>0</v>
      </c>
      <c r="I2921">
        <v>11</v>
      </c>
      <c r="J2921" t="b">
        <v>0</v>
      </c>
      <c r="K2921">
        <f>YEAR(Table1[[#This Row],[Patient Admission Date]])</f>
        <v>2024</v>
      </c>
      <c r="L2921" t="str">
        <f>TEXT(Table1[[#This Row],[Patient Admission Date]],"mmm")</f>
        <v>Aug</v>
      </c>
      <c r="M2921" t="str">
        <f>TEXT(Table1[[#This Row],[Patient Admission Date]],"ddd")</f>
        <v>Wed</v>
      </c>
      <c r="N2921" t="str">
        <f>TEXT(INT(HOUR(Table1[[#This Row],[Patient Admission Date]])/3)*3,"00")&amp;"-"&amp;TEXT(INT(HOUR(Table1[[#This Row],[Patient Admission Date]])/3)*3+3,"00")</f>
        <v>06-09</v>
      </c>
      <c r="O2921" t="str" cm="1">
        <f t="array" ref="O2921">_xlfn.IFS(Table1[[#This Row],[Patient Age]]&lt;=14,"0-14",Table1[[#This Row],[Patient Age]]&lt;=29,"15-29",Table1[[#This Row],[Patient Age]]&lt;=44,"30-44",Table1[[#This Row],[Patient Age]]&lt;=59,"45-59",Table1[[#This Row],[Patient Age]]&lt;=74,"60-74",TRUE,"75+")</f>
        <v>45-59</v>
      </c>
      <c r="P2921" t="str" cm="1">
        <f t="array" ref="P2921">_xlfn.IFS(Table1[[#This Row],[Patient Waittime]]&lt;=15,"0-15",Table1[[#This Row],[Patient Waittime]]&lt;=30,"16-30",Table1[[#This Row],[Patient Waittime]]&lt;=45,"31-45",Table1[[#This Row],[Patient Waittime]]&lt;=60,"46-60",TRUE,"60+")</f>
        <v>0-15</v>
      </c>
      <c r="Q2921">
        <f>--(Table1[[#This Row],[Patient Waittime]]&lt;=30)</f>
        <v>1</v>
      </c>
      <c r="R2921">
        <f>--Table1[[#This Row],[Patient Admission Flag]]</f>
        <v>0</v>
      </c>
      <c r="S2921">
        <f>--AND(Table1[[#This Row],[WithinTarget]]=1,Table1[[#This Row],[Patient Satisfaction Score]]&gt;=7)</f>
        <v>0</v>
      </c>
      <c r="T2921" t="str">
        <f>IF(LEFT(Table1[[#This Row],[Patient Gender]],1)="F","Female","Male")</f>
        <v>Female</v>
      </c>
    </row>
    <row r="2922" spans="1:20" x14ac:dyDescent="0.3">
      <c r="A2922" t="s">
        <v>3026</v>
      </c>
      <c r="B2922" s="1">
        <v>45470.511805555558</v>
      </c>
      <c r="C2922" t="s">
        <v>13</v>
      </c>
      <c r="D2922">
        <v>4</v>
      </c>
      <c r="E2922" t="s">
        <v>10</v>
      </c>
      <c r="F2922" t="s">
        <v>17</v>
      </c>
      <c r="G2922" t="b">
        <v>0</v>
      </c>
      <c r="I2922">
        <v>13</v>
      </c>
      <c r="J2922" t="b">
        <v>0</v>
      </c>
      <c r="K2922">
        <f>YEAR(Table1[[#This Row],[Patient Admission Date]])</f>
        <v>2024</v>
      </c>
      <c r="L2922" t="str">
        <f>TEXT(Table1[[#This Row],[Patient Admission Date]],"mmm")</f>
        <v>Jun</v>
      </c>
      <c r="M2922" t="str">
        <f>TEXT(Table1[[#This Row],[Patient Admission Date]],"ddd")</f>
        <v>Thu</v>
      </c>
      <c r="N2922" t="str">
        <f>TEXT(INT(HOUR(Table1[[#This Row],[Patient Admission Date]])/3)*3,"00")&amp;"-"&amp;TEXT(INT(HOUR(Table1[[#This Row],[Patient Admission Date]])/3)*3+3,"00")</f>
        <v>12-15</v>
      </c>
      <c r="O2922" t="str" cm="1">
        <f t="array" ref="O2922">_xlfn.IFS(Table1[[#This Row],[Patient Age]]&lt;=14,"0-14",Table1[[#This Row],[Patient Age]]&lt;=29,"15-29",Table1[[#This Row],[Patient Age]]&lt;=44,"30-44",Table1[[#This Row],[Patient Age]]&lt;=59,"45-59",Table1[[#This Row],[Patient Age]]&lt;=74,"60-74",TRUE,"75+")</f>
        <v>0-14</v>
      </c>
      <c r="P2922" t="str" cm="1">
        <f t="array" ref="P2922">_xlfn.IFS(Table1[[#This Row],[Patient Waittime]]&lt;=15,"0-15",Table1[[#This Row],[Patient Waittime]]&lt;=30,"16-30",Table1[[#This Row],[Patient Waittime]]&lt;=45,"31-45",Table1[[#This Row],[Patient Waittime]]&lt;=60,"46-60",TRUE,"60+")</f>
        <v>0-15</v>
      </c>
      <c r="Q2922">
        <f>--(Table1[[#This Row],[Patient Waittime]]&lt;=30)</f>
        <v>1</v>
      </c>
      <c r="R2922">
        <f>--Table1[[#This Row],[Patient Admission Flag]]</f>
        <v>0</v>
      </c>
      <c r="S2922">
        <f>--AND(Table1[[#This Row],[WithinTarget]]=1,Table1[[#This Row],[Patient Satisfaction Score]]&gt;=7)</f>
        <v>0</v>
      </c>
      <c r="T2922" t="str">
        <f>IF(LEFT(Table1[[#This Row],[Patient Gender]],1)="F","Female","Male")</f>
        <v>Female</v>
      </c>
    </row>
    <row r="2923" spans="1:20" x14ac:dyDescent="0.3">
      <c r="A2923" t="s">
        <v>3027</v>
      </c>
      <c r="B2923" s="1">
        <v>45446.962500000001</v>
      </c>
      <c r="C2923" t="s">
        <v>13</v>
      </c>
      <c r="D2923">
        <v>56</v>
      </c>
      <c r="E2923" t="s">
        <v>10</v>
      </c>
      <c r="F2923" t="s">
        <v>17</v>
      </c>
      <c r="G2923" t="b">
        <v>0</v>
      </c>
      <c r="I2923">
        <v>40</v>
      </c>
      <c r="J2923" t="b">
        <v>0</v>
      </c>
      <c r="K2923">
        <f>YEAR(Table1[[#This Row],[Patient Admission Date]])</f>
        <v>2024</v>
      </c>
      <c r="L2923" t="str">
        <f>TEXT(Table1[[#This Row],[Patient Admission Date]],"mmm")</f>
        <v>Jun</v>
      </c>
      <c r="M2923" t="str">
        <f>TEXT(Table1[[#This Row],[Patient Admission Date]],"ddd")</f>
        <v>Mon</v>
      </c>
      <c r="N2923" t="str">
        <f>TEXT(INT(HOUR(Table1[[#This Row],[Patient Admission Date]])/3)*3,"00")&amp;"-"&amp;TEXT(INT(HOUR(Table1[[#This Row],[Patient Admission Date]])/3)*3+3,"00")</f>
        <v>21-24</v>
      </c>
      <c r="O2923" t="str" cm="1">
        <f t="array" ref="O2923">_xlfn.IFS(Table1[[#This Row],[Patient Age]]&lt;=14,"0-14",Table1[[#This Row],[Patient Age]]&lt;=29,"15-29",Table1[[#This Row],[Patient Age]]&lt;=44,"30-44",Table1[[#This Row],[Patient Age]]&lt;=59,"45-59",Table1[[#This Row],[Patient Age]]&lt;=74,"60-74",TRUE,"75+")</f>
        <v>45-59</v>
      </c>
      <c r="P2923" t="str" cm="1">
        <f t="array" ref="P2923">_xlfn.IFS(Table1[[#This Row],[Patient Waittime]]&lt;=15,"0-15",Table1[[#This Row],[Patient Waittime]]&lt;=30,"16-30",Table1[[#This Row],[Patient Waittime]]&lt;=45,"31-45",Table1[[#This Row],[Patient Waittime]]&lt;=60,"46-60",TRUE,"60+")</f>
        <v>31-45</v>
      </c>
      <c r="Q2923">
        <f>--(Table1[[#This Row],[Patient Waittime]]&lt;=30)</f>
        <v>0</v>
      </c>
      <c r="R2923">
        <f>--Table1[[#This Row],[Patient Admission Flag]]</f>
        <v>0</v>
      </c>
      <c r="S2923">
        <f>--AND(Table1[[#This Row],[WithinTarget]]=1,Table1[[#This Row],[Patient Satisfaction Score]]&gt;=7)</f>
        <v>0</v>
      </c>
      <c r="T2923" t="str">
        <f>IF(LEFT(Table1[[#This Row],[Patient Gender]],1)="F","Female","Male")</f>
        <v>Female</v>
      </c>
    </row>
    <row r="2924" spans="1:20" x14ac:dyDescent="0.3">
      <c r="A2924" t="s">
        <v>3028</v>
      </c>
      <c r="B2924" s="1">
        <v>45106.355555555558</v>
      </c>
      <c r="C2924" t="s">
        <v>13</v>
      </c>
      <c r="D2924">
        <v>12</v>
      </c>
      <c r="E2924" t="s">
        <v>10</v>
      </c>
      <c r="F2924" t="s">
        <v>17</v>
      </c>
      <c r="G2924" t="b">
        <v>0</v>
      </c>
      <c r="I2924">
        <v>48</v>
      </c>
      <c r="J2924" t="b">
        <v>0</v>
      </c>
      <c r="K2924">
        <f>YEAR(Table1[[#This Row],[Patient Admission Date]])</f>
        <v>2023</v>
      </c>
      <c r="L2924" t="str">
        <f>TEXT(Table1[[#This Row],[Patient Admission Date]],"mmm")</f>
        <v>Jun</v>
      </c>
      <c r="M2924" t="str">
        <f>TEXT(Table1[[#This Row],[Patient Admission Date]],"ddd")</f>
        <v>Thu</v>
      </c>
      <c r="N2924" t="str">
        <f>TEXT(INT(HOUR(Table1[[#This Row],[Patient Admission Date]])/3)*3,"00")&amp;"-"&amp;TEXT(INT(HOUR(Table1[[#This Row],[Patient Admission Date]])/3)*3+3,"00")</f>
        <v>06-09</v>
      </c>
      <c r="O2924" t="str" cm="1">
        <f t="array" ref="O2924">_xlfn.IFS(Table1[[#This Row],[Patient Age]]&lt;=14,"0-14",Table1[[#This Row],[Patient Age]]&lt;=29,"15-29",Table1[[#This Row],[Patient Age]]&lt;=44,"30-44",Table1[[#This Row],[Patient Age]]&lt;=59,"45-59",Table1[[#This Row],[Patient Age]]&lt;=74,"60-74",TRUE,"75+")</f>
        <v>0-14</v>
      </c>
      <c r="P2924" t="str" cm="1">
        <f t="array" ref="P2924">_xlfn.IFS(Table1[[#This Row],[Patient Waittime]]&lt;=15,"0-15",Table1[[#This Row],[Patient Waittime]]&lt;=30,"16-30",Table1[[#This Row],[Patient Waittime]]&lt;=45,"31-45",Table1[[#This Row],[Patient Waittime]]&lt;=60,"46-60",TRUE,"60+")</f>
        <v>46-60</v>
      </c>
      <c r="Q2924">
        <f>--(Table1[[#This Row],[Patient Waittime]]&lt;=30)</f>
        <v>0</v>
      </c>
      <c r="R2924">
        <f>--Table1[[#This Row],[Patient Admission Flag]]</f>
        <v>0</v>
      </c>
      <c r="S2924">
        <f>--AND(Table1[[#This Row],[WithinTarget]]=1,Table1[[#This Row],[Patient Satisfaction Score]]&gt;=7)</f>
        <v>0</v>
      </c>
      <c r="T2924" t="str">
        <f>IF(LEFT(Table1[[#This Row],[Patient Gender]],1)="F","Female","Male")</f>
        <v>Female</v>
      </c>
    </row>
    <row r="2925" spans="1:20" x14ac:dyDescent="0.3">
      <c r="A2925" t="s">
        <v>3029</v>
      </c>
      <c r="B2925" s="1">
        <v>45507.77847222222</v>
      </c>
      <c r="C2925" t="s">
        <v>13</v>
      </c>
      <c r="D2925">
        <v>6</v>
      </c>
      <c r="E2925" t="s">
        <v>10</v>
      </c>
      <c r="F2925" t="s">
        <v>17</v>
      </c>
      <c r="G2925" t="b">
        <v>0</v>
      </c>
      <c r="I2925">
        <v>24</v>
      </c>
      <c r="J2925" t="b">
        <v>0</v>
      </c>
      <c r="K2925">
        <f>YEAR(Table1[[#This Row],[Patient Admission Date]])</f>
        <v>2024</v>
      </c>
      <c r="L2925" t="str">
        <f>TEXT(Table1[[#This Row],[Patient Admission Date]],"mmm")</f>
        <v>Aug</v>
      </c>
      <c r="M2925" t="str">
        <f>TEXT(Table1[[#This Row],[Patient Admission Date]],"ddd")</f>
        <v>Sat</v>
      </c>
      <c r="N2925" t="str">
        <f>TEXT(INT(HOUR(Table1[[#This Row],[Patient Admission Date]])/3)*3,"00")&amp;"-"&amp;TEXT(INT(HOUR(Table1[[#This Row],[Patient Admission Date]])/3)*3+3,"00")</f>
        <v>18-21</v>
      </c>
      <c r="O2925" t="str" cm="1">
        <f t="array" ref="O2925">_xlfn.IFS(Table1[[#This Row],[Patient Age]]&lt;=14,"0-14",Table1[[#This Row],[Patient Age]]&lt;=29,"15-29",Table1[[#This Row],[Patient Age]]&lt;=44,"30-44",Table1[[#This Row],[Patient Age]]&lt;=59,"45-59",Table1[[#This Row],[Patient Age]]&lt;=74,"60-74",TRUE,"75+")</f>
        <v>0-14</v>
      </c>
      <c r="P2925" t="str" cm="1">
        <f t="array" ref="P2925">_xlfn.IFS(Table1[[#This Row],[Patient Waittime]]&lt;=15,"0-15",Table1[[#This Row],[Patient Waittime]]&lt;=30,"16-30",Table1[[#This Row],[Patient Waittime]]&lt;=45,"31-45",Table1[[#This Row],[Patient Waittime]]&lt;=60,"46-60",TRUE,"60+")</f>
        <v>16-30</v>
      </c>
      <c r="Q2925">
        <f>--(Table1[[#This Row],[Patient Waittime]]&lt;=30)</f>
        <v>1</v>
      </c>
      <c r="R2925">
        <f>--Table1[[#This Row],[Patient Admission Flag]]</f>
        <v>0</v>
      </c>
      <c r="S2925">
        <f>--AND(Table1[[#This Row],[WithinTarget]]=1,Table1[[#This Row],[Patient Satisfaction Score]]&gt;=7)</f>
        <v>0</v>
      </c>
      <c r="T2925" t="str">
        <f>IF(LEFT(Table1[[#This Row],[Patient Gender]],1)="F","Female","Male")</f>
        <v>Female</v>
      </c>
    </row>
    <row r="2926" spans="1:20" x14ac:dyDescent="0.3">
      <c r="A2926" t="s">
        <v>3030</v>
      </c>
      <c r="B2926" s="1">
        <v>45414.87777777778</v>
      </c>
      <c r="C2926" t="s">
        <v>13</v>
      </c>
      <c r="D2926">
        <v>51</v>
      </c>
      <c r="E2926" t="s">
        <v>10</v>
      </c>
      <c r="F2926" t="s">
        <v>17</v>
      </c>
      <c r="G2926" t="b">
        <v>0</v>
      </c>
      <c r="I2926">
        <v>42</v>
      </c>
      <c r="J2926" t="b">
        <v>0</v>
      </c>
      <c r="K2926">
        <f>YEAR(Table1[[#This Row],[Patient Admission Date]])</f>
        <v>2024</v>
      </c>
      <c r="L2926" t="str">
        <f>TEXT(Table1[[#This Row],[Patient Admission Date]],"mmm")</f>
        <v>May</v>
      </c>
      <c r="M2926" t="str">
        <f>TEXT(Table1[[#This Row],[Patient Admission Date]],"ddd")</f>
        <v>Thu</v>
      </c>
      <c r="N2926" t="str">
        <f>TEXT(INT(HOUR(Table1[[#This Row],[Patient Admission Date]])/3)*3,"00")&amp;"-"&amp;TEXT(INT(HOUR(Table1[[#This Row],[Patient Admission Date]])/3)*3+3,"00")</f>
        <v>21-24</v>
      </c>
      <c r="O2926" t="str" cm="1">
        <f t="array" ref="O2926">_xlfn.IFS(Table1[[#This Row],[Patient Age]]&lt;=14,"0-14",Table1[[#This Row],[Patient Age]]&lt;=29,"15-29",Table1[[#This Row],[Patient Age]]&lt;=44,"30-44",Table1[[#This Row],[Patient Age]]&lt;=59,"45-59",Table1[[#This Row],[Patient Age]]&lt;=74,"60-74",TRUE,"75+")</f>
        <v>45-59</v>
      </c>
      <c r="P2926" t="str" cm="1">
        <f t="array" ref="P2926">_xlfn.IFS(Table1[[#This Row],[Patient Waittime]]&lt;=15,"0-15",Table1[[#This Row],[Patient Waittime]]&lt;=30,"16-30",Table1[[#This Row],[Patient Waittime]]&lt;=45,"31-45",Table1[[#This Row],[Patient Waittime]]&lt;=60,"46-60",TRUE,"60+")</f>
        <v>31-45</v>
      </c>
      <c r="Q2926">
        <f>--(Table1[[#This Row],[Patient Waittime]]&lt;=30)</f>
        <v>0</v>
      </c>
      <c r="R2926">
        <f>--Table1[[#This Row],[Patient Admission Flag]]</f>
        <v>0</v>
      </c>
      <c r="S2926">
        <f>--AND(Table1[[#This Row],[WithinTarget]]=1,Table1[[#This Row],[Patient Satisfaction Score]]&gt;=7)</f>
        <v>0</v>
      </c>
      <c r="T2926" t="str">
        <f>IF(LEFT(Table1[[#This Row],[Patient Gender]],1)="F","Female","Male")</f>
        <v>Female</v>
      </c>
    </row>
    <row r="2927" spans="1:20" x14ac:dyDescent="0.3">
      <c r="A2927" t="s">
        <v>3031</v>
      </c>
      <c r="B2927" s="1">
        <v>45024.051388888889</v>
      </c>
      <c r="C2927" t="s">
        <v>13</v>
      </c>
      <c r="D2927">
        <v>3</v>
      </c>
      <c r="E2927" t="s">
        <v>10</v>
      </c>
      <c r="F2927" t="s">
        <v>17</v>
      </c>
      <c r="G2927" t="b">
        <v>0</v>
      </c>
      <c r="I2927">
        <v>32</v>
      </c>
      <c r="J2927" t="b">
        <v>0</v>
      </c>
      <c r="K2927">
        <f>YEAR(Table1[[#This Row],[Patient Admission Date]])</f>
        <v>2023</v>
      </c>
      <c r="L2927" t="str">
        <f>TEXT(Table1[[#This Row],[Patient Admission Date]],"mmm")</f>
        <v>Apr</v>
      </c>
      <c r="M2927" t="str">
        <f>TEXT(Table1[[#This Row],[Patient Admission Date]],"ddd")</f>
        <v>Sat</v>
      </c>
      <c r="N2927" t="str">
        <f>TEXT(INT(HOUR(Table1[[#This Row],[Patient Admission Date]])/3)*3,"00")&amp;"-"&amp;TEXT(INT(HOUR(Table1[[#This Row],[Patient Admission Date]])/3)*3+3,"00")</f>
        <v>00-03</v>
      </c>
      <c r="O2927" t="str" cm="1">
        <f t="array" ref="O2927">_xlfn.IFS(Table1[[#This Row],[Patient Age]]&lt;=14,"0-14",Table1[[#This Row],[Patient Age]]&lt;=29,"15-29",Table1[[#This Row],[Patient Age]]&lt;=44,"30-44",Table1[[#This Row],[Patient Age]]&lt;=59,"45-59",Table1[[#This Row],[Patient Age]]&lt;=74,"60-74",TRUE,"75+")</f>
        <v>0-14</v>
      </c>
      <c r="P2927" t="str" cm="1">
        <f t="array" ref="P2927">_xlfn.IFS(Table1[[#This Row],[Patient Waittime]]&lt;=15,"0-15",Table1[[#This Row],[Patient Waittime]]&lt;=30,"16-30",Table1[[#This Row],[Patient Waittime]]&lt;=45,"31-45",Table1[[#This Row],[Patient Waittime]]&lt;=60,"46-60",TRUE,"60+")</f>
        <v>31-45</v>
      </c>
      <c r="Q2927">
        <f>--(Table1[[#This Row],[Patient Waittime]]&lt;=30)</f>
        <v>0</v>
      </c>
      <c r="R2927">
        <f>--Table1[[#This Row],[Patient Admission Flag]]</f>
        <v>0</v>
      </c>
      <c r="S2927">
        <f>--AND(Table1[[#This Row],[WithinTarget]]=1,Table1[[#This Row],[Patient Satisfaction Score]]&gt;=7)</f>
        <v>0</v>
      </c>
      <c r="T2927" t="str">
        <f>IF(LEFT(Table1[[#This Row],[Patient Gender]],1)="F","Female","Male")</f>
        <v>Female</v>
      </c>
    </row>
    <row r="2928" spans="1:20" x14ac:dyDescent="0.3">
      <c r="A2928" t="s">
        <v>3032</v>
      </c>
      <c r="B2928" s="1">
        <v>45422.92083333333</v>
      </c>
      <c r="C2928" t="s">
        <v>13</v>
      </c>
      <c r="D2928">
        <v>19</v>
      </c>
      <c r="E2928" t="s">
        <v>10</v>
      </c>
      <c r="F2928" t="s">
        <v>17</v>
      </c>
      <c r="G2928" t="b">
        <v>0</v>
      </c>
      <c r="I2928">
        <v>28</v>
      </c>
      <c r="J2928" t="b">
        <v>0</v>
      </c>
      <c r="K2928">
        <f>YEAR(Table1[[#This Row],[Patient Admission Date]])</f>
        <v>2024</v>
      </c>
      <c r="L2928" t="str">
        <f>TEXT(Table1[[#This Row],[Patient Admission Date]],"mmm")</f>
        <v>May</v>
      </c>
      <c r="M2928" t="str">
        <f>TEXT(Table1[[#This Row],[Patient Admission Date]],"ddd")</f>
        <v>Fri</v>
      </c>
      <c r="N2928" t="str">
        <f>TEXT(INT(HOUR(Table1[[#This Row],[Patient Admission Date]])/3)*3,"00")&amp;"-"&amp;TEXT(INT(HOUR(Table1[[#This Row],[Patient Admission Date]])/3)*3+3,"00")</f>
        <v>21-24</v>
      </c>
      <c r="O2928" t="str" cm="1">
        <f t="array" ref="O2928">_xlfn.IFS(Table1[[#This Row],[Patient Age]]&lt;=14,"0-14",Table1[[#This Row],[Patient Age]]&lt;=29,"15-29",Table1[[#This Row],[Patient Age]]&lt;=44,"30-44",Table1[[#This Row],[Patient Age]]&lt;=59,"45-59",Table1[[#This Row],[Patient Age]]&lt;=74,"60-74",TRUE,"75+")</f>
        <v>15-29</v>
      </c>
      <c r="P2928" t="str" cm="1">
        <f t="array" ref="P2928">_xlfn.IFS(Table1[[#This Row],[Patient Waittime]]&lt;=15,"0-15",Table1[[#This Row],[Patient Waittime]]&lt;=30,"16-30",Table1[[#This Row],[Patient Waittime]]&lt;=45,"31-45",Table1[[#This Row],[Patient Waittime]]&lt;=60,"46-60",TRUE,"60+")</f>
        <v>16-30</v>
      </c>
      <c r="Q2928">
        <f>--(Table1[[#This Row],[Patient Waittime]]&lt;=30)</f>
        <v>1</v>
      </c>
      <c r="R2928">
        <f>--Table1[[#This Row],[Patient Admission Flag]]</f>
        <v>0</v>
      </c>
      <c r="S2928">
        <f>--AND(Table1[[#This Row],[WithinTarget]]=1,Table1[[#This Row],[Patient Satisfaction Score]]&gt;=7)</f>
        <v>0</v>
      </c>
      <c r="T2928" t="str">
        <f>IF(LEFT(Table1[[#This Row],[Patient Gender]],1)="F","Female","Male")</f>
        <v>Female</v>
      </c>
    </row>
    <row r="2929" spans="1:20" x14ac:dyDescent="0.3">
      <c r="A2929" t="s">
        <v>3033</v>
      </c>
      <c r="B2929" s="1">
        <v>45110.628472222219</v>
      </c>
      <c r="C2929" t="s">
        <v>13</v>
      </c>
      <c r="D2929">
        <v>48</v>
      </c>
      <c r="E2929" t="s">
        <v>10</v>
      </c>
      <c r="F2929" t="s">
        <v>17</v>
      </c>
      <c r="G2929" t="b">
        <v>0</v>
      </c>
      <c r="I2929">
        <v>35</v>
      </c>
      <c r="J2929" t="b">
        <v>0</v>
      </c>
      <c r="K2929">
        <f>YEAR(Table1[[#This Row],[Patient Admission Date]])</f>
        <v>2023</v>
      </c>
      <c r="L2929" t="str">
        <f>TEXT(Table1[[#This Row],[Patient Admission Date]],"mmm")</f>
        <v>Jul</v>
      </c>
      <c r="M2929" t="str">
        <f>TEXT(Table1[[#This Row],[Patient Admission Date]],"ddd")</f>
        <v>Mon</v>
      </c>
      <c r="N2929" t="str">
        <f>TEXT(INT(HOUR(Table1[[#This Row],[Patient Admission Date]])/3)*3,"00")&amp;"-"&amp;TEXT(INT(HOUR(Table1[[#This Row],[Patient Admission Date]])/3)*3+3,"00")</f>
        <v>15-18</v>
      </c>
      <c r="O2929" t="str" cm="1">
        <f t="array" ref="O2929">_xlfn.IFS(Table1[[#This Row],[Patient Age]]&lt;=14,"0-14",Table1[[#This Row],[Patient Age]]&lt;=29,"15-29",Table1[[#This Row],[Patient Age]]&lt;=44,"30-44",Table1[[#This Row],[Patient Age]]&lt;=59,"45-59",Table1[[#This Row],[Patient Age]]&lt;=74,"60-74",TRUE,"75+")</f>
        <v>45-59</v>
      </c>
      <c r="P2929" t="str" cm="1">
        <f t="array" ref="P2929">_xlfn.IFS(Table1[[#This Row],[Patient Waittime]]&lt;=15,"0-15",Table1[[#This Row],[Patient Waittime]]&lt;=30,"16-30",Table1[[#This Row],[Patient Waittime]]&lt;=45,"31-45",Table1[[#This Row],[Patient Waittime]]&lt;=60,"46-60",TRUE,"60+")</f>
        <v>31-45</v>
      </c>
      <c r="Q2929">
        <f>--(Table1[[#This Row],[Patient Waittime]]&lt;=30)</f>
        <v>0</v>
      </c>
      <c r="R2929">
        <f>--Table1[[#This Row],[Patient Admission Flag]]</f>
        <v>0</v>
      </c>
      <c r="S2929">
        <f>--AND(Table1[[#This Row],[WithinTarget]]=1,Table1[[#This Row],[Patient Satisfaction Score]]&gt;=7)</f>
        <v>0</v>
      </c>
      <c r="T2929" t="str">
        <f>IF(LEFT(Table1[[#This Row],[Patient Gender]],1)="F","Female","Male")</f>
        <v>Female</v>
      </c>
    </row>
    <row r="2930" spans="1:20" x14ac:dyDescent="0.3">
      <c r="A2930" t="s">
        <v>3034</v>
      </c>
      <c r="B2930" s="1">
        <v>45314.393055555556</v>
      </c>
      <c r="C2930" t="s">
        <v>13</v>
      </c>
      <c r="D2930">
        <v>29</v>
      </c>
      <c r="E2930" t="s">
        <v>10</v>
      </c>
      <c r="F2930" t="s">
        <v>17</v>
      </c>
      <c r="G2930" t="b">
        <v>0</v>
      </c>
      <c r="I2930">
        <v>37</v>
      </c>
      <c r="J2930" t="b">
        <v>0</v>
      </c>
      <c r="K2930">
        <f>YEAR(Table1[[#This Row],[Patient Admission Date]])</f>
        <v>2024</v>
      </c>
      <c r="L2930" t="str">
        <f>TEXT(Table1[[#This Row],[Patient Admission Date]],"mmm")</f>
        <v>Jan</v>
      </c>
      <c r="M2930" t="str">
        <f>TEXT(Table1[[#This Row],[Patient Admission Date]],"ddd")</f>
        <v>Tue</v>
      </c>
      <c r="N2930" t="str">
        <f>TEXT(INT(HOUR(Table1[[#This Row],[Patient Admission Date]])/3)*3,"00")&amp;"-"&amp;TEXT(INT(HOUR(Table1[[#This Row],[Patient Admission Date]])/3)*3+3,"00")</f>
        <v>09-12</v>
      </c>
      <c r="O2930" t="str" cm="1">
        <f t="array" ref="O2930">_xlfn.IFS(Table1[[#This Row],[Patient Age]]&lt;=14,"0-14",Table1[[#This Row],[Patient Age]]&lt;=29,"15-29",Table1[[#This Row],[Patient Age]]&lt;=44,"30-44",Table1[[#This Row],[Patient Age]]&lt;=59,"45-59",Table1[[#This Row],[Patient Age]]&lt;=74,"60-74",TRUE,"75+")</f>
        <v>15-29</v>
      </c>
      <c r="P2930" t="str" cm="1">
        <f t="array" ref="P2930">_xlfn.IFS(Table1[[#This Row],[Patient Waittime]]&lt;=15,"0-15",Table1[[#This Row],[Patient Waittime]]&lt;=30,"16-30",Table1[[#This Row],[Patient Waittime]]&lt;=45,"31-45",Table1[[#This Row],[Patient Waittime]]&lt;=60,"46-60",TRUE,"60+")</f>
        <v>31-45</v>
      </c>
      <c r="Q2930">
        <f>--(Table1[[#This Row],[Patient Waittime]]&lt;=30)</f>
        <v>0</v>
      </c>
      <c r="R2930">
        <f>--Table1[[#This Row],[Patient Admission Flag]]</f>
        <v>0</v>
      </c>
      <c r="S2930">
        <f>--AND(Table1[[#This Row],[WithinTarget]]=1,Table1[[#This Row],[Patient Satisfaction Score]]&gt;=7)</f>
        <v>0</v>
      </c>
      <c r="T2930" t="str">
        <f>IF(LEFT(Table1[[#This Row],[Patient Gender]],1)="F","Female","Male")</f>
        <v>Female</v>
      </c>
    </row>
    <row r="2931" spans="1:20" x14ac:dyDescent="0.3">
      <c r="A2931" t="s">
        <v>3035</v>
      </c>
      <c r="B2931" s="1">
        <v>45114.069444444445</v>
      </c>
      <c r="C2931" t="s">
        <v>13</v>
      </c>
      <c r="D2931">
        <v>73</v>
      </c>
      <c r="E2931" t="s">
        <v>10</v>
      </c>
      <c r="F2931" t="s">
        <v>17</v>
      </c>
      <c r="G2931" t="b">
        <v>0</v>
      </c>
      <c r="I2931">
        <v>42</v>
      </c>
      <c r="J2931" t="b">
        <v>0</v>
      </c>
      <c r="K2931">
        <f>YEAR(Table1[[#This Row],[Patient Admission Date]])</f>
        <v>2023</v>
      </c>
      <c r="L2931" t="str">
        <f>TEXT(Table1[[#This Row],[Patient Admission Date]],"mmm")</f>
        <v>Jul</v>
      </c>
      <c r="M2931" t="str">
        <f>TEXT(Table1[[#This Row],[Patient Admission Date]],"ddd")</f>
        <v>Fri</v>
      </c>
      <c r="N2931" t="str">
        <f>TEXT(INT(HOUR(Table1[[#This Row],[Patient Admission Date]])/3)*3,"00")&amp;"-"&amp;TEXT(INT(HOUR(Table1[[#This Row],[Patient Admission Date]])/3)*3+3,"00")</f>
        <v>00-03</v>
      </c>
      <c r="O2931" t="str" cm="1">
        <f t="array" ref="O2931">_xlfn.IFS(Table1[[#This Row],[Patient Age]]&lt;=14,"0-14",Table1[[#This Row],[Patient Age]]&lt;=29,"15-29",Table1[[#This Row],[Patient Age]]&lt;=44,"30-44",Table1[[#This Row],[Patient Age]]&lt;=59,"45-59",Table1[[#This Row],[Patient Age]]&lt;=74,"60-74",TRUE,"75+")</f>
        <v>60-74</v>
      </c>
      <c r="P2931" t="str" cm="1">
        <f t="array" ref="P2931">_xlfn.IFS(Table1[[#This Row],[Patient Waittime]]&lt;=15,"0-15",Table1[[#This Row],[Patient Waittime]]&lt;=30,"16-30",Table1[[#This Row],[Patient Waittime]]&lt;=45,"31-45",Table1[[#This Row],[Patient Waittime]]&lt;=60,"46-60",TRUE,"60+")</f>
        <v>31-45</v>
      </c>
      <c r="Q2931">
        <f>--(Table1[[#This Row],[Patient Waittime]]&lt;=30)</f>
        <v>0</v>
      </c>
      <c r="R2931">
        <f>--Table1[[#This Row],[Patient Admission Flag]]</f>
        <v>0</v>
      </c>
      <c r="S2931">
        <f>--AND(Table1[[#This Row],[WithinTarget]]=1,Table1[[#This Row],[Patient Satisfaction Score]]&gt;=7)</f>
        <v>0</v>
      </c>
      <c r="T2931" t="str">
        <f>IF(LEFT(Table1[[#This Row],[Patient Gender]],1)="F","Female","Male")</f>
        <v>Female</v>
      </c>
    </row>
    <row r="2932" spans="1:20" x14ac:dyDescent="0.3">
      <c r="A2932" t="s">
        <v>3036</v>
      </c>
      <c r="B2932" s="1">
        <v>45147.756249999999</v>
      </c>
      <c r="C2932" t="s">
        <v>13</v>
      </c>
      <c r="D2932">
        <v>49</v>
      </c>
      <c r="E2932" t="s">
        <v>10</v>
      </c>
      <c r="F2932" t="s">
        <v>17</v>
      </c>
      <c r="G2932" t="b">
        <v>0</v>
      </c>
      <c r="I2932">
        <v>20</v>
      </c>
      <c r="J2932" t="b">
        <v>0</v>
      </c>
      <c r="K2932">
        <f>YEAR(Table1[[#This Row],[Patient Admission Date]])</f>
        <v>2023</v>
      </c>
      <c r="L2932" t="str">
        <f>TEXT(Table1[[#This Row],[Patient Admission Date]],"mmm")</f>
        <v>Aug</v>
      </c>
      <c r="M2932" t="str">
        <f>TEXT(Table1[[#This Row],[Patient Admission Date]],"ddd")</f>
        <v>Wed</v>
      </c>
      <c r="N2932" t="str">
        <f>TEXT(INT(HOUR(Table1[[#This Row],[Patient Admission Date]])/3)*3,"00")&amp;"-"&amp;TEXT(INT(HOUR(Table1[[#This Row],[Patient Admission Date]])/3)*3+3,"00")</f>
        <v>18-21</v>
      </c>
      <c r="O2932" t="str" cm="1">
        <f t="array" ref="O2932">_xlfn.IFS(Table1[[#This Row],[Patient Age]]&lt;=14,"0-14",Table1[[#This Row],[Patient Age]]&lt;=29,"15-29",Table1[[#This Row],[Patient Age]]&lt;=44,"30-44",Table1[[#This Row],[Patient Age]]&lt;=59,"45-59",Table1[[#This Row],[Patient Age]]&lt;=74,"60-74",TRUE,"75+")</f>
        <v>45-59</v>
      </c>
      <c r="P2932" t="str" cm="1">
        <f t="array" ref="P2932">_xlfn.IFS(Table1[[#This Row],[Patient Waittime]]&lt;=15,"0-15",Table1[[#This Row],[Patient Waittime]]&lt;=30,"16-30",Table1[[#This Row],[Patient Waittime]]&lt;=45,"31-45",Table1[[#This Row],[Patient Waittime]]&lt;=60,"46-60",TRUE,"60+")</f>
        <v>16-30</v>
      </c>
      <c r="Q2932">
        <f>--(Table1[[#This Row],[Patient Waittime]]&lt;=30)</f>
        <v>1</v>
      </c>
      <c r="R2932">
        <f>--Table1[[#This Row],[Patient Admission Flag]]</f>
        <v>0</v>
      </c>
      <c r="S2932">
        <f>--AND(Table1[[#This Row],[WithinTarget]]=1,Table1[[#This Row],[Patient Satisfaction Score]]&gt;=7)</f>
        <v>0</v>
      </c>
      <c r="T2932" t="str">
        <f>IF(LEFT(Table1[[#This Row],[Patient Gender]],1)="F","Female","Male")</f>
        <v>Female</v>
      </c>
    </row>
    <row r="2933" spans="1:20" x14ac:dyDescent="0.3">
      <c r="A2933" t="s">
        <v>3037</v>
      </c>
      <c r="B2933" s="1">
        <v>45250.26458333333</v>
      </c>
      <c r="C2933" t="s">
        <v>13</v>
      </c>
      <c r="D2933">
        <v>46</v>
      </c>
      <c r="E2933" t="s">
        <v>10</v>
      </c>
      <c r="F2933" t="s">
        <v>17</v>
      </c>
      <c r="G2933" t="b">
        <v>0</v>
      </c>
      <c r="I2933">
        <v>21</v>
      </c>
      <c r="J2933" t="b">
        <v>0</v>
      </c>
      <c r="K2933">
        <f>YEAR(Table1[[#This Row],[Patient Admission Date]])</f>
        <v>2023</v>
      </c>
      <c r="L2933" t="str">
        <f>TEXT(Table1[[#This Row],[Patient Admission Date]],"mmm")</f>
        <v>Nov</v>
      </c>
      <c r="M2933" t="str">
        <f>TEXT(Table1[[#This Row],[Patient Admission Date]],"ddd")</f>
        <v>Mon</v>
      </c>
      <c r="N2933" t="str">
        <f>TEXT(INT(HOUR(Table1[[#This Row],[Patient Admission Date]])/3)*3,"00")&amp;"-"&amp;TEXT(INT(HOUR(Table1[[#This Row],[Patient Admission Date]])/3)*3+3,"00")</f>
        <v>06-09</v>
      </c>
      <c r="O2933" t="str" cm="1">
        <f t="array" ref="O2933">_xlfn.IFS(Table1[[#This Row],[Patient Age]]&lt;=14,"0-14",Table1[[#This Row],[Patient Age]]&lt;=29,"15-29",Table1[[#This Row],[Patient Age]]&lt;=44,"30-44",Table1[[#This Row],[Patient Age]]&lt;=59,"45-59",Table1[[#This Row],[Patient Age]]&lt;=74,"60-74",TRUE,"75+")</f>
        <v>45-59</v>
      </c>
      <c r="P2933" t="str" cm="1">
        <f t="array" ref="P2933">_xlfn.IFS(Table1[[#This Row],[Patient Waittime]]&lt;=15,"0-15",Table1[[#This Row],[Patient Waittime]]&lt;=30,"16-30",Table1[[#This Row],[Patient Waittime]]&lt;=45,"31-45",Table1[[#This Row],[Patient Waittime]]&lt;=60,"46-60",TRUE,"60+")</f>
        <v>16-30</v>
      </c>
      <c r="Q2933">
        <f>--(Table1[[#This Row],[Patient Waittime]]&lt;=30)</f>
        <v>1</v>
      </c>
      <c r="R2933">
        <f>--Table1[[#This Row],[Patient Admission Flag]]</f>
        <v>0</v>
      </c>
      <c r="S2933">
        <f>--AND(Table1[[#This Row],[WithinTarget]]=1,Table1[[#This Row],[Patient Satisfaction Score]]&gt;=7)</f>
        <v>0</v>
      </c>
      <c r="T2933" t="str">
        <f>IF(LEFT(Table1[[#This Row],[Patient Gender]],1)="F","Female","Male")</f>
        <v>Female</v>
      </c>
    </row>
    <row r="2934" spans="1:20" x14ac:dyDescent="0.3">
      <c r="A2934" t="s">
        <v>3038</v>
      </c>
      <c r="B2934" s="1">
        <v>45273.756944444445</v>
      </c>
      <c r="C2934" t="s">
        <v>13</v>
      </c>
      <c r="D2934">
        <v>21</v>
      </c>
      <c r="E2934" t="s">
        <v>10</v>
      </c>
      <c r="F2934" t="s">
        <v>17</v>
      </c>
      <c r="G2934" t="b">
        <v>0</v>
      </c>
      <c r="I2934">
        <v>34</v>
      </c>
      <c r="J2934" t="b">
        <v>0</v>
      </c>
      <c r="K2934">
        <f>YEAR(Table1[[#This Row],[Patient Admission Date]])</f>
        <v>2023</v>
      </c>
      <c r="L2934" t="str">
        <f>TEXT(Table1[[#This Row],[Patient Admission Date]],"mmm")</f>
        <v>Dec</v>
      </c>
      <c r="M2934" t="str">
        <f>TEXT(Table1[[#This Row],[Patient Admission Date]],"ddd")</f>
        <v>Wed</v>
      </c>
      <c r="N2934" t="str">
        <f>TEXT(INT(HOUR(Table1[[#This Row],[Patient Admission Date]])/3)*3,"00")&amp;"-"&amp;TEXT(INT(HOUR(Table1[[#This Row],[Patient Admission Date]])/3)*3+3,"00")</f>
        <v>18-21</v>
      </c>
      <c r="O2934" t="str" cm="1">
        <f t="array" ref="O2934">_xlfn.IFS(Table1[[#This Row],[Patient Age]]&lt;=14,"0-14",Table1[[#This Row],[Patient Age]]&lt;=29,"15-29",Table1[[#This Row],[Patient Age]]&lt;=44,"30-44",Table1[[#This Row],[Patient Age]]&lt;=59,"45-59",Table1[[#This Row],[Patient Age]]&lt;=74,"60-74",TRUE,"75+")</f>
        <v>15-29</v>
      </c>
      <c r="P2934" t="str" cm="1">
        <f t="array" ref="P2934">_xlfn.IFS(Table1[[#This Row],[Patient Waittime]]&lt;=15,"0-15",Table1[[#This Row],[Patient Waittime]]&lt;=30,"16-30",Table1[[#This Row],[Patient Waittime]]&lt;=45,"31-45",Table1[[#This Row],[Patient Waittime]]&lt;=60,"46-60",TRUE,"60+")</f>
        <v>31-45</v>
      </c>
      <c r="Q2934">
        <f>--(Table1[[#This Row],[Patient Waittime]]&lt;=30)</f>
        <v>0</v>
      </c>
      <c r="R2934">
        <f>--Table1[[#This Row],[Patient Admission Flag]]</f>
        <v>0</v>
      </c>
      <c r="S2934">
        <f>--AND(Table1[[#This Row],[WithinTarget]]=1,Table1[[#This Row],[Patient Satisfaction Score]]&gt;=7)</f>
        <v>0</v>
      </c>
      <c r="T2934" t="str">
        <f>IF(LEFT(Table1[[#This Row],[Patient Gender]],1)="F","Female","Male")</f>
        <v>Female</v>
      </c>
    </row>
    <row r="2935" spans="1:20" x14ac:dyDescent="0.3">
      <c r="A2935" t="s">
        <v>3039</v>
      </c>
      <c r="B2935" s="1">
        <v>45383.433333333334</v>
      </c>
      <c r="C2935" t="s">
        <v>13</v>
      </c>
      <c r="D2935">
        <v>56</v>
      </c>
      <c r="E2935" t="s">
        <v>10</v>
      </c>
      <c r="F2935" t="s">
        <v>17</v>
      </c>
      <c r="G2935" t="b">
        <v>0</v>
      </c>
      <c r="I2935">
        <v>43</v>
      </c>
      <c r="J2935" t="b">
        <v>0</v>
      </c>
      <c r="K2935">
        <f>YEAR(Table1[[#This Row],[Patient Admission Date]])</f>
        <v>2024</v>
      </c>
      <c r="L2935" t="str">
        <f>TEXT(Table1[[#This Row],[Patient Admission Date]],"mmm")</f>
        <v>Apr</v>
      </c>
      <c r="M2935" t="str">
        <f>TEXT(Table1[[#This Row],[Patient Admission Date]],"ddd")</f>
        <v>Mon</v>
      </c>
      <c r="N2935" t="str">
        <f>TEXT(INT(HOUR(Table1[[#This Row],[Patient Admission Date]])/3)*3,"00")&amp;"-"&amp;TEXT(INT(HOUR(Table1[[#This Row],[Patient Admission Date]])/3)*3+3,"00")</f>
        <v>09-12</v>
      </c>
      <c r="O2935" t="str" cm="1">
        <f t="array" ref="O2935">_xlfn.IFS(Table1[[#This Row],[Patient Age]]&lt;=14,"0-14",Table1[[#This Row],[Patient Age]]&lt;=29,"15-29",Table1[[#This Row],[Patient Age]]&lt;=44,"30-44",Table1[[#This Row],[Patient Age]]&lt;=59,"45-59",Table1[[#This Row],[Patient Age]]&lt;=74,"60-74",TRUE,"75+")</f>
        <v>45-59</v>
      </c>
      <c r="P2935" t="str" cm="1">
        <f t="array" ref="P2935">_xlfn.IFS(Table1[[#This Row],[Patient Waittime]]&lt;=15,"0-15",Table1[[#This Row],[Patient Waittime]]&lt;=30,"16-30",Table1[[#This Row],[Patient Waittime]]&lt;=45,"31-45",Table1[[#This Row],[Patient Waittime]]&lt;=60,"46-60",TRUE,"60+")</f>
        <v>31-45</v>
      </c>
      <c r="Q2935">
        <f>--(Table1[[#This Row],[Patient Waittime]]&lt;=30)</f>
        <v>0</v>
      </c>
      <c r="R2935">
        <f>--Table1[[#This Row],[Patient Admission Flag]]</f>
        <v>0</v>
      </c>
      <c r="S2935">
        <f>--AND(Table1[[#This Row],[WithinTarget]]=1,Table1[[#This Row],[Patient Satisfaction Score]]&gt;=7)</f>
        <v>0</v>
      </c>
      <c r="T2935" t="str">
        <f>IF(LEFT(Table1[[#This Row],[Patient Gender]],1)="F","Female","Male")</f>
        <v>Female</v>
      </c>
    </row>
    <row r="2936" spans="1:20" x14ac:dyDescent="0.3">
      <c r="A2936" t="s">
        <v>3040</v>
      </c>
      <c r="B2936" s="1">
        <v>45231.303472222222</v>
      </c>
      <c r="C2936" t="s">
        <v>13</v>
      </c>
      <c r="D2936">
        <v>38</v>
      </c>
      <c r="E2936" t="s">
        <v>10</v>
      </c>
      <c r="F2936" t="s">
        <v>17</v>
      </c>
      <c r="G2936" t="b">
        <v>0</v>
      </c>
      <c r="I2936">
        <v>52</v>
      </c>
      <c r="J2936" t="b">
        <v>0</v>
      </c>
      <c r="K2936">
        <f>YEAR(Table1[[#This Row],[Patient Admission Date]])</f>
        <v>2023</v>
      </c>
      <c r="L2936" t="str">
        <f>TEXT(Table1[[#This Row],[Patient Admission Date]],"mmm")</f>
        <v>Nov</v>
      </c>
      <c r="M2936" t="str">
        <f>TEXT(Table1[[#This Row],[Patient Admission Date]],"ddd")</f>
        <v>Wed</v>
      </c>
      <c r="N2936" t="str">
        <f>TEXT(INT(HOUR(Table1[[#This Row],[Patient Admission Date]])/3)*3,"00")&amp;"-"&amp;TEXT(INT(HOUR(Table1[[#This Row],[Patient Admission Date]])/3)*3+3,"00")</f>
        <v>06-09</v>
      </c>
      <c r="O2936" t="str" cm="1">
        <f t="array" ref="O2936">_xlfn.IFS(Table1[[#This Row],[Patient Age]]&lt;=14,"0-14",Table1[[#This Row],[Patient Age]]&lt;=29,"15-29",Table1[[#This Row],[Patient Age]]&lt;=44,"30-44",Table1[[#This Row],[Patient Age]]&lt;=59,"45-59",Table1[[#This Row],[Patient Age]]&lt;=74,"60-74",TRUE,"75+")</f>
        <v>30-44</v>
      </c>
      <c r="P2936" t="str" cm="1">
        <f t="array" ref="P2936">_xlfn.IFS(Table1[[#This Row],[Patient Waittime]]&lt;=15,"0-15",Table1[[#This Row],[Patient Waittime]]&lt;=30,"16-30",Table1[[#This Row],[Patient Waittime]]&lt;=45,"31-45",Table1[[#This Row],[Patient Waittime]]&lt;=60,"46-60",TRUE,"60+")</f>
        <v>46-60</v>
      </c>
      <c r="Q2936">
        <f>--(Table1[[#This Row],[Patient Waittime]]&lt;=30)</f>
        <v>0</v>
      </c>
      <c r="R2936">
        <f>--Table1[[#This Row],[Patient Admission Flag]]</f>
        <v>0</v>
      </c>
      <c r="S2936">
        <f>--AND(Table1[[#This Row],[WithinTarget]]=1,Table1[[#This Row],[Patient Satisfaction Score]]&gt;=7)</f>
        <v>0</v>
      </c>
      <c r="T2936" t="str">
        <f>IF(LEFT(Table1[[#This Row],[Patient Gender]],1)="F","Female","Male")</f>
        <v>Female</v>
      </c>
    </row>
    <row r="2937" spans="1:20" x14ac:dyDescent="0.3">
      <c r="A2937" t="s">
        <v>3041</v>
      </c>
      <c r="B2937" s="1">
        <v>45589.309027777781</v>
      </c>
      <c r="C2937" t="s">
        <v>13</v>
      </c>
      <c r="D2937">
        <v>52</v>
      </c>
      <c r="E2937" t="s">
        <v>10</v>
      </c>
      <c r="F2937" t="s">
        <v>17</v>
      </c>
      <c r="G2937" t="b">
        <v>0</v>
      </c>
      <c r="I2937">
        <v>23</v>
      </c>
      <c r="J2937" t="b">
        <v>0</v>
      </c>
      <c r="K2937">
        <f>YEAR(Table1[[#This Row],[Patient Admission Date]])</f>
        <v>2024</v>
      </c>
      <c r="L2937" t="str">
        <f>TEXT(Table1[[#This Row],[Patient Admission Date]],"mmm")</f>
        <v>Oct</v>
      </c>
      <c r="M2937" t="str">
        <f>TEXT(Table1[[#This Row],[Patient Admission Date]],"ddd")</f>
        <v>Thu</v>
      </c>
      <c r="N2937" t="str">
        <f>TEXT(INT(HOUR(Table1[[#This Row],[Patient Admission Date]])/3)*3,"00")&amp;"-"&amp;TEXT(INT(HOUR(Table1[[#This Row],[Patient Admission Date]])/3)*3+3,"00")</f>
        <v>06-09</v>
      </c>
      <c r="O2937" t="str" cm="1">
        <f t="array" ref="O2937">_xlfn.IFS(Table1[[#This Row],[Patient Age]]&lt;=14,"0-14",Table1[[#This Row],[Patient Age]]&lt;=29,"15-29",Table1[[#This Row],[Patient Age]]&lt;=44,"30-44",Table1[[#This Row],[Patient Age]]&lt;=59,"45-59",Table1[[#This Row],[Patient Age]]&lt;=74,"60-74",TRUE,"75+")</f>
        <v>45-59</v>
      </c>
      <c r="P2937" t="str" cm="1">
        <f t="array" ref="P2937">_xlfn.IFS(Table1[[#This Row],[Patient Waittime]]&lt;=15,"0-15",Table1[[#This Row],[Patient Waittime]]&lt;=30,"16-30",Table1[[#This Row],[Patient Waittime]]&lt;=45,"31-45",Table1[[#This Row],[Patient Waittime]]&lt;=60,"46-60",TRUE,"60+")</f>
        <v>16-30</v>
      </c>
      <c r="Q2937">
        <f>--(Table1[[#This Row],[Patient Waittime]]&lt;=30)</f>
        <v>1</v>
      </c>
      <c r="R2937">
        <f>--Table1[[#This Row],[Patient Admission Flag]]</f>
        <v>0</v>
      </c>
      <c r="S2937">
        <f>--AND(Table1[[#This Row],[WithinTarget]]=1,Table1[[#This Row],[Patient Satisfaction Score]]&gt;=7)</f>
        <v>0</v>
      </c>
      <c r="T2937" t="str">
        <f>IF(LEFT(Table1[[#This Row],[Patient Gender]],1)="F","Female","Male")</f>
        <v>Female</v>
      </c>
    </row>
    <row r="2938" spans="1:20" x14ac:dyDescent="0.3">
      <c r="A2938" t="s">
        <v>3042</v>
      </c>
      <c r="B2938" s="1">
        <v>45456.701388888891</v>
      </c>
      <c r="C2938" t="s">
        <v>13</v>
      </c>
      <c r="D2938">
        <v>54</v>
      </c>
      <c r="E2938" t="s">
        <v>10</v>
      </c>
      <c r="F2938" t="s">
        <v>17</v>
      </c>
      <c r="G2938" t="b">
        <v>0</v>
      </c>
      <c r="I2938">
        <v>25</v>
      </c>
      <c r="J2938" t="b">
        <v>0</v>
      </c>
      <c r="K2938">
        <f>YEAR(Table1[[#This Row],[Patient Admission Date]])</f>
        <v>2024</v>
      </c>
      <c r="L2938" t="str">
        <f>TEXT(Table1[[#This Row],[Patient Admission Date]],"mmm")</f>
        <v>Jun</v>
      </c>
      <c r="M2938" t="str">
        <f>TEXT(Table1[[#This Row],[Patient Admission Date]],"ddd")</f>
        <v>Thu</v>
      </c>
      <c r="N2938" t="str">
        <f>TEXT(INT(HOUR(Table1[[#This Row],[Patient Admission Date]])/3)*3,"00")&amp;"-"&amp;TEXT(INT(HOUR(Table1[[#This Row],[Patient Admission Date]])/3)*3+3,"00")</f>
        <v>15-18</v>
      </c>
      <c r="O2938" t="str" cm="1">
        <f t="array" ref="O2938">_xlfn.IFS(Table1[[#This Row],[Patient Age]]&lt;=14,"0-14",Table1[[#This Row],[Patient Age]]&lt;=29,"15-29",Table1[[#This Row],[Patient Age]]&lt;=44,"30-44",Table1[[#This Row],[Patient Age]]&lt;=59,"45-59",Table1[[#This Row],[Patient Age]]&lt;=74,"60-74",TRUE,"75+")</f>
        <v>45-59</v>
      </c>
      <c r="P2938" t="str" cm="1">
        <f t="array" ref="P2938">_xlfn.IFS(Table1[[#This Row],[Patient Waittime]]&lt;=15,"0-15",Table1[[#This Row],[Patient Waittime]]&lt;=30,"16-30",Table1[[#This Row],[Patient Waittime]]&lt;=45,"31-45",Table1[[#This Row],[Patient Waittime]]&lt;=60,"46-60",TRUE,"60+")</f>
        <v>16-30</v>
      </c>
      <c r="Q2938">
        <f>--(Table1[[#This Row],[Patient Waittime]]&lt;=30)</f>
        <v>1</v>
      </c>
      <c r="R2938">
        <f>--Table1[[#This Row],[Patient Admission Flag]]</f>
        <v>0</v>
      </c>
      <c r="S2938">
        <f>--AND(Table1[[#This Row],[WithinTarget]]=1,Table1[[#This Row],[Patient Satisfaction Score]]&gt;=7)</f>
        <v>0</v>
      </c>
      <c r="T2938" t="str">
        <f>IF(LEFT(Table1[[#This Row],[Patient Gender]],1)="F","Female","Male")</f>
        <v>Female</v>
      </c>
    </row>
    <row r="2939" spans="1:20" x14ac:dyDescent="0.3">
      <c r="A2939" t="s">
        <v>3043</v>
      </c>
      <c r="B2939" s="1">
        <v>45259.206250000003</v>
      </c>
      <c r="C2939" t="s">
        <v>13</v>
      </c>
      <c r="D2939">
        <v>45</v>
      </c>
      <c r="E2939" t="s">
        <v>10</v>
      </c>
      <c r="F2939" t="s">
        <v>17</v>
      </c>
      <c r="G2939" t="b">
        <v>0</v>
      </c>
      <c r="I2939">
        <v>29</v>
      </c>
      <c r="J2939" t="b">
        <v>0</v>
      </c>
      <c r="K2939">
        <f>YEAR(Table1[[#This Row],[Patient Admission Date]])</f>
        <v>2023</v>
      </c>
      <c r="L2939" t="str">
        <f>TEXT(Table1[[#This Row],[Patient Admission Date]],"mmm")</f>
        <v>Nov</v>
      </c>
      <c r="M2939" t="str">
        <f>TEXT(Table1[[#This Row],[Patient Admission Date]],"ddd")</f>
        <v>Wed</v>
      </c>
      <c r="N2939" t="str">
        <f>TEXT(INT(HOUR(Table1[[#This Row],[Patient Admission Date]])/3)*3,"00")&amp;"-"&amp;TEXT(INT(HOUR(Table1[[#This Row],[Patient Admission Date]])/3)*3+3,"00")</f>
        <v>03-06</v>
      </c>
      <c r="O2939" t="str" cm="1">
        <f t="array" ref="O2939">_xlfn.IFS(Table1[[#This Row],[Patient Age]]&lt;=14,"0-14",Table1[[#This Row],[Patient Age]]&lt;=29,"15-29",Table1[[#This Row],[Patient Age]]&lt;=44,"30-44",Table1[[#This Row],[Patient Age]]&lt;=59,"45-59",Table1[[#This Row],[Patient Age]]&lt;=74,"60-74",TRUE,"75+")</f>
        <v>45-59</v>
      </c>
      <c r="P2939" t="str" cm="1">
        <f t="array" ref="P2939">_xlfn.IFS(Table1[[#This Row],[Patient Waittime]]&lt;=15,"0-15",Table1[[#This Row],[Patient Waittime]]&lt;=30,"16-30",Table1[[#This Row],[Patient Waittime]]&lt;=45,"31-45",Table1[[#This Row],[Patient Waittime]]&lt;=60,"46-60",TRUE,"60+")</f>
        <v>16-30</v>
      </c>
      <c r="Q2939">
        <f>--(Table1[[#This Row],[Patient Waittime]]&lt;=30)</f>
        <v>1</v>
      </c>
      <c r="R2939">
        <f>--Table1[[#This Row],[Patient Admission Flag]]</f>
        <v>0</v>
      </c>
      <c r="S2939">
        <f>--AND(Table1[[#This Row],[WithinTarget]]=1,Table1[[#This Row],[Patient Satisfaction Score]]&gt;=7)</f>
        <v>0</v>
      </c>
      <c r="T2939" t="str">
        <f>IF(LEFT(Table1[[#This Row],[Patient Gender]],1)="F","Female","Male")</f>
        <v>Female</v>
      </c>
    </row>
    <row r="2940" spans="1:20" x14ac:dyDescent="0.3">
      <c r="A2940" t="s">
        <v>3044</v>
      </c>
      <c r="B2940" s="1">
        <v>45210.450694444444</v>
      </c>
      <c r="C2940" t="s">
        <v>13</v>
      </c>
      <c r="D2940">
        <v>11</v>
      </c>
      <c r="E2940" t="s">
        <v>10</v>
      </c>
      <c r="F2940" t="s">
        <v>17</v>
      </c>
      <c r="G2940" t="b">
        <v>0</v>
      </c>
      <c r="I2940">
        <v>32</v>
      </c>
      <c r="J2940" t="b">
        <v>0</v>
      </c>
      <c r="K2940">
        <f>YEAR(Table1[[#This Row],[Patient Admission Date]])</f>
        <v>2023</v>
      </c>
      <c r="L2940" t="str">
        <f>TEXT(Table1[[#This Row],[Patient Admission Date]],"mmm")</f>
        <v>Oct</v>
      </c>
      <c r="M2940" t="str">
        <f>TEXT(Table1[[#This Row],[Patient Admission Date]],"ddd")</f>
        <v>Wed</v>
      </c>
      <c r="N2940" t="str">
        <f>TEXT(INT(HOUR(Table1[[#This Row],[Patient Admission Date]])/3)*3,"00")&amp;"-"&amp;TEXT(INT(HOUR(Table1[[#This Row],[Patient Admission Date]])/3)*3+3,"00")</f>
        <v>09-12</v>
      </c>
      <c r="O2940" t="str" cm="1">
        <f t="array" ref="O2940">_xlfn.IFS(Table1[[#This Row],[Patient Age]]&lt;=14,"0-14",Table1[[#This Row],[Patient Age]]&lt;=29,"15-29",Table1[[#This Row],[Patient Age]]&lt;=44,"30-44",Table1[[#This Row],[Patient Age]]&lt;=59,"45-59",Table1[[#This Row],[Patient Age]]&lt;=74,"60-74",TRUE,"75+")</f>
        <v>0-14</v>
      </c>
      <c r="P2940" t="str" cm="1">
        <f t="array" ref="P2940">_xlfn.IFS(Table1[[#This Row],[Patient Waittime]]&lt;=15,"0-15",Table1[[#This Row],[Patient Waittime]]&lt;=30,"16-30",Table1[[#This Row],[Patient Waittime]]&lt;=45,"31-45",Table1[[#This Row],[Patient Waittime]]&lt;=60,"46-60",TRUE,"60+")</f>
        <v>31-45</v>
      </c>
      <c r="Q2940">
        <f>--(Table1[[#This Row],[Patient Waittime]]&lt;=30)</f>
        <v>0</v>
      </c>
      <c r="R2940">
        <f>--Table1[[#This Row],[Patient Admission Flag]]</f>
        <v>0</v>
      </c>
      <c r="S2940">
        <f>--AND(Table1[[#This Row],[WithinTarget]]=1,Table1[[#This Row],[Patient Satisfaction Score]]&gt;=7)</f>
        <v>0</v>
      </c>
      <c r="T2940" t="str">
        <f>IF(LEFT(Table1[[#This Row],[Patient Gender]],1)="F","Female","Male")</f>
        <v>Female</v>
      </c>
    </row>
    <row r="2941" spans="1:20" x14ac:dyDescent="0.3">
      <c r="A2941" t="s">
        <v>3045</v>
      </c>
      <c r="B2941" s="1">
        <v>45119.138888888891</v>
      </c>
      <c r="C2941" t="s">
        <v>13</v>
      </c>
      <c r="D2941">
        <v>40</v>
      </c>
      <c r="E2941" t="s">
        <v>10</v>
      </c>
      <c r="F2941" t="s">
        <v>17</v>
      </c>
      <c r="G2941" t="b">
        <v>0</v>
      </c>
      <c r="I2941">
        <v>39</v>
      </c>
      <c r="J2941" t="b">
        <v>0</v>
      </c>
      <c r="K2941">
        <f>YEAR(Table1[[#This Row],[Patient Admission Date]])</f>
        <v>2023</v>
      </c>
      <c r="L2941" t="str">
        <f>TEXT(Table1[[#This Row],[Patient Admission Date]],"mmm")</f>
        <v>Jul</v>
      </c>
      <c r="M2941" t="str">
        <f>TEXT(Table1[[#This Row],[Patient Admission Date]],"ddd")</f>
        <v>Wed</v>
      </c>
      <c r="N2941" t="str">
        <f>TEXT(INT(HOUR(Table1[[#This Row],[Patient Admission Date]])/3)*3,"00")&amp;"-"&amp;TEXT(INT(HOUR(Table1[[#This Row],[Patient Admission Date]])/3)*3+3,"00")</f>
        <v>03-06</v>
      </c>
      <c r="O2941" t="str" cm="1">
        <f t="array" ref="O2941">_xlfn.IFS(Table1[[#This Row],[Patient Age]]&lt;=14,"0-14",Table1[[#This Row],[Patient Age]]&lt;=29,"15-29",Table1[[#This Row],[Patient Age]]&lt;=44,"30-44",Table1[[#This Row],[Patient Age]]&lt;=59,"45-59",Table1[[#This Row],[Patient Age]]&lt;=74,"60-74",TRUE,"75+")</f>
        <v>30-44</v>
      </c>
      <c r="P2941" t="str" cm="1">
        <f t="array" ref="P2941">_xlfn.IFS(Table1[[#This Row],[Patient Waittime]]&lt;=15,"0-15",Table1[[#This Row],[Patient Waittime]]&lt;=30,"16-30",Table1[[#This Row],[Patient Waittime]]&lt;=45,"31-45",Table1[[#This Row],[Patient Waittime]]&lt;=60,"46-60",TRUE,"60+")</f>
        <v>31-45</v>
      </c>
      <c r="Q2941">
        <f>--(Table1[[#This Row],[Patient Waittime]]&lt;=30)</f>
        <v>0</v>
      </c>
      <c r="R2941">
        <f>--Table1[[#This Row],[Patient Admission Flag]]</f>
        <v>0</v>
      </c>
      <c r="S2941">
        <f>--AND(Table1[[#This Row],[WithinTarget]]=1,Table1[[#This Row],[Patient Satisfaction Score]]&gt;=7)</f>
        <v>0</v>
      </c>
      <c r="T2941" t="str">
        <f>IF(LEFT(Table1[[#This Row],[Patient Gender]],1)="F","Female","Male")</f>
        <v>Female</v>
      </c>
    </row>
    <row r="2942" spans="1:20" x14ac:dyDescent="0.3">
      <c r="A2942" t="s">
        <v>3046</v>
      </c>
      <c r="B2942" s="1">
        <v>45082.210416666669</v>
      </c>
      <c r="C2942" t="s">
        <v>13</v>
      </c>
      <c r="D2942">
        <v>9</v>
      </c>
      <c r="E2942" t="s">
        <v>10</v>
      </c>
      <c r="F2942" t="s">
        <v>17</v>
      </c>
      <c r="G2942" t="b">
        <v>0</v>
      </c>
      <c r="I2942">
        <v>49</v>
      </c>
      <c r="J2942" t="b">
        <v>0</v>
      </c>
      <c r="K2942">
        <f>YEAR(Table1[[#This Row],[Patient Admission Date]])</f>
        <v>2023</v>
      </c>
      <c r="L2942" t="str">
        <f>TEXT(Table1[[#This Row],[Patient Admission Date]],"mmm")</f>
        <v>Jun</v>
      </c>
      <c r="M2942" t="str">
        <f>TEXT(Table1[[#This Row],[Patient Admission Date]],"ddd")</f>
        <v>Mon</v>
      </c>
      <c r="N2942" t="str">
        <f>TEXT(INT(HOUR(Table1[[#This Row],[Patient Admission Date]])/3)*3,"00")&amp;"-"&amp;TEXT(INT(HOUR(Table1[[#This Row],[Patient Admission Date]])/3)*3+3,"00")</f>
        <v>03-06</v>
      </c>
      <c r="O2942" t="str" cm="1">
        <f t="array" ref="O2942">_xlfn.IFS(Table1[[#This Row],[Patient Age]]&lt;=14,"0-14",Table1[[#This Row],[Patient Age]]&lt;=29,"15-29",Table1[[#This Row],[Patient Age]]&lt;=44,"30-44",Table1[[#This Row],[Patient Age]]&lt;=59,"45-59",Table1[[#This Row],[Patient Age]]&lt;=74,"60-74",TRUE,"75+")</f>
        <v>0-14</v>
      </c>
      <c r="P2942" t="str" cm="1">
        <f t="array" ref="P2942">_xlfn.IFS(Table1[[#This Row],[Patient Waittime]]&lt;=15,"0-15",Table1[[#This Row],[Patient Waittime]]&lt;=30,"16-30",Table1[[#This Row],[Patient Waittime]]&lt;=45,"31-45",Table1[[#This Row],[Patient Waittime]]&lt;=60,"46-60",TRUE,"60+")</f>
        <v>46-60</v>
      </c>
      <c r="Q2942">
        <f>--(Table1[[#This Row],[Patient Waittime]]&lt;=30)</f>
        <v>0</v>
      </c>
      <c r="R2942">
        <f>--Table1[[#This Row],[Patient Admission Flag]]</f>
        <v>0</v>
      </c>
      <c r="S2942">
        <f>--AND(Table1[[#This Row],[WithinTarget]]=1,Table1[[#This Row],[Patient Satisfaction Score]]&gt;=7)</f>
        <v>0</v>
      </c>
      <c r="T2942" t="str">
        <f>IF(LEFT(Table1[[#This Row],[Patient Gender]],1)="F","Female","Male")</f>
        <v>Female</v>
      </c>
    </row>
    <row r="2943" spans="1:20" x14ac:dyDescent="0.3">
      <c r="A2943" t="s">
        <v>3047</v>
      </c>
      <c r="B2943" s="1">
        <v>45247.822222222225</v>
      </c>
      <c r="C2943" t="s">
        <v>13</v>
      </c>
      <c r="D2943">
        <v>75</v>
      </c>
      <c r="E2943" t="s">
        <v>10</v>
      </c>
      <c r="F2943" t="s">
        <v>17</v>
      </c>
      <c r="G2943" t="b">
        <v>0</v>
      </c>
      <c r="I2943">
        <v>17</v>
      </c>
      <c r="J2943" t="b">
        <v>0</v>
      </c>
      <c r="K2943">
        <f>YEAR(Table1[[#This Row],[Patient Admission Date]])</f>
        <v>2023</v>
      </c>
      <c r="L2943" t="str">
        <f>TEXT(Table1[[#This Row],[Patient Admission Date]],"mmm")</f>
        <v>Nov</v>
      </c>
      <c r="M2943" t="str">
        <f>TEXT(Table1[[#This Row],[Patient Admission Date]],"ddd")</f>
        <v>Fri</v>
      </c>
      <c r="N2943" t="str">
        <f>TEXT(INT(HOUR(Table1[[#This Row],[Patient Admission Date]])/3)*3,"00")&amp;"-"&amp;TEXT(INT(HOUR(Table1[[#This Row],[Patient Admission Date]])/3)*3+3,"00")</f>
        <v>18-21</v>
      </c>
      <c r="O2943" t="str" cm="1">
        <f t="array" ref="O2943">_xlfn.IFS(Table1[[#This Row],[Patient Age]]&lt;=14,"0-14",Table1[[#This Row],[Patient Age]]&lt;=29,"15-29",Table1[[#This Row],[Patient Age]]&lt;=44,"30-44",Table1[[#This Row],[Patient Age]]&lt;=59,"45-59",Table1[[#This Row],[Patient Age]]&lt;=74,"60-74",TRUE,"75+")</f>
        <v>75+</v>
      </c>
      <c r="P2943" t="str" cm="1">
        <f t="array" ref="P2943">_xlfn.IFS(Table1[[#This Row],[Patient Waittime]]&lt;=15,"0-15",Table1[[#This Row],[Patient Waittime]]&lt;=30,"16-30",Table1[[#This Row],[Patient Waittime]]&lt;=45,"31-45",Table1[[#This Row],[Patient Waittime]]&lt;=60,"46-60",TRUE,"60+")</f>
        <v>16-30</v>
      </c>
      <c r="Q2943">
        <f>--(Table1[[#This Row],[Patient Waittime]]&lt;=30)</f>
        <v>1</v>
      </c>
      <c r="R2943">
        <f>--Table1[[#This Row],[Patient Admission Flag]]</f>
        <v>0</v>
      </c>
      <c r="S2943">
        <f>--AND(Table1[[#This Row],[WithinTarget]]=1,Table1[[#This Row],[Patient Satisfaction Score]]&gt;=7)</f>
        <v>0</v>
      </c>
      <c r="T2943" t="str">
        <f>IF(LEFT(Table1[[#This Row],[Patient Gender]],1)="F","Female","Male")</f>
        <v>Female</v>
      </c>
    </row>
    <row r="2944" spans="1:20" x14ac:dyDescent="0.3">
      <c r="A2944" t="s">
        <v>3048</v>
      </c>
      <c r="B2944" s="1">
        <v>45382.001388888886</v>
      </c>
      <c r="C2944" t="s">
        <v>13</v>
      </c>
      <c r="D2944">
        <v>43</v>
      </c>
      <c r="E2944" t="s">
        <v>10</v>
      </c>
      <c r="F2944" t="s">
        <v>17</v>
      </c>
      <c r="G2944" t="b">
        <v>0</v>
      </c>
      <c r="I2944">
        <v>32</v>
      </c>
      <c r="J2944" t="b">
        <v>0</v>
      </c>
      <c r="K2944">
        <f>YEAR(Table1[[#This Row],[Patient Admission Date]])</f>
        <v>2024</v>
      </c>
      <c r="L2944" t="str">
        <f>TEXT(Table1[[#This Row],[Patient Admission Date]],"mmm")</f>
        <v>Mar</v>
      </c>
      <c r="M2944" t="str">
        <f>TEXT(Table1[[#This Row],[Patient Admission Date]],"ddd")</f>
        <v>Sun</v>
      </c>
      <c r="N2944" t="str">
        <f>TEXT(INT(HOUR(Table1[[#This Row],[Patient Admission Date]])/3)*3,"00")&amp;"-"&amp;TEXT(INT(HOUR(Table1[[#This Row],[Patient Admission Date]])/3)*3+3,"00")</f>
        <v>00-03</v>
      </c>
      <c r="O2944" t="str" cm="1">
        <f t="array" ref="O2944">_xlfn.IFS(Table1[[#This Row],[Patient Age]]&lt;=14,"0-14",Table1[[#This Row],[Patient Age]]&lt;=29,"15-29",Table1[[#This Row],[Patient Age]]&lt;=44,"30-44",Table1[[#This Row],[Patient Age]]&lt;=59,"45-59",Table1[[#This Row],[Patient Age]]&lt;=74,"60-74",TRUE,"75+")</f>
        <v>30-44</v>
      </c>
      <c r="P2944" t="str" cm="1">
        <f t="array" ref="P2944">_xlfn.IFS(Table1[[#This Row],[Patient Waittime]]&lt;=15,"0-15",Table1[[#This Row],[Patient Waittime]]&lt;=30,"16-30",Table1[[#This Row],[Patient Waittime]]&lt;=45,"31-45",Table1[[#This Row],[Patient Waittime]]&lt;=60,"46-60",TRUE,"60+")</f>
        <v>31-45</v>
      </c>
      <c r="Q2944">
        <f>--(Table1[[#This Row],[Patient Waittime]]&lt;=30)</f>
        <v>0</v>
      </c>
      <c r="R2944">
        <f>--Table1[[#This Row],[Patient Admission Flag]]</f>
        <v>0</v>
      </c>
      <c r="S2944">
        <f>--AND(Table1[[#This Row],[WithinTarget]]=1,Table1[[#This Row],[Patient Satisfaction Score]]&gt;=7)</f>
        <v>0</v>
      </c>
      <c r="T2944" t="str">
        <f>IF(LEFT(Table1[[#This Row],[Patient Gender]],1)="F","Female","Male")</f>
        <v>Female</v>
      </c>
    </row>
    <row r="2945" spans="1:20" x14ac:dyDescent="0.3">
      <c r="A2945" t="s">
        <v>3049</v>
      </c>
      <c r="B2945" s="1">
        <v>45133.463888888888</v>
      </c>
      <c r="C2945" t="s">
        <v>13</v>
      </c>
      <c r="D2945">
        <v>49</v>
      </c>
      <c r="E2945" t="s">
        <v>10</v>
      </c>
      <c r="F2945" t="s">
        <v>17</v>
      </c>
      <c r="G2945" t="b">
        <v>0</v>
      </c>
      <c r="I2945">
        <v>42</v>
      </c>
      <c r="J2945" t="b">
        <v>0</v>
      </c>
      <c r="K2945">
        <f>YEAR(Table1[[#This Row],[Patient Admission Date]])</f>
        <v>2023</v>
      </c>
      <c r="L2945" t="str">
        <f>TEXT(Table1[[#This Row],[Patient Admission Date]],"mmm")</f>
        <v>Jul</v>
      </c>
      <c r="M2945" t="str">
        <f>TEXT(Table1[[#This Row],[Patient Admission Date]],"ddd")</f>
        <v>Wed</v>
      </c>
      <c r="N2945" t="str">
        <f>TEXT(INT(HOUR(Table1[[#This Row],[Patient Admission Date]])/3)*3,"00")&amp;"-"&amp;TEXT(INT(HOUR(Table1[[#This Row],[Patient Admission Date]])/3)*3+3,"00")</f>
        <v>09-12</v>
      </c>
      <c r="O2945" t="str" cm="1">
        <f t="array" ref="O2945">_xlfn.IFS(Table1[[#This Row],[Patient Age]]&lt;=14,"0-14",Table1[[#This Row],[Patient Age]]&lt;=29,"15-29",Table1[[#This Row],[Patient Age]]&lt;=44,"30-44",Table1[[#This Row],[Patient Age]]&lt;=59,"45-59",Table1[[#This Row],[Patient Age]]&lt;=74,"60-74",TRUE,"75+")</f>
        <v>45-59</v>
      </c>
      <c r="P2945" t="str" cm="1">
        <f t="array" ref="P2945">_xlfn.IFS(Table1[[#This Row],[Patient Waittime]]&lt;=15,"0-15",Table1[[#This Row],[Patient Waittime]]&lt;=30,"16-30",Table1[[#This Row],[Patient Waittime]]&lt;=45,"31-45",Table1[[#This Row],[Patient Waittime]]&lt;=60,"46-60",TRUE,"60+")</f>
        <v>31-45</v>
      </c>
      <c r="Q2945">
        <f>--(Table1[[#This Row],[Patient Waittime]]&lt;=30)</f>
        <v>0</v>
      </c>
      <c r="R2945">
        <f>--Table1[[#This Row],[Patient Admission Flag]]</f>
        <v>0</v>
      </c>
      <c r="S2945">
        <f>--AND(Table1[[#This Row],[WithinTarget]]=1,Table1[[#This Row],[Patient Satisfaction Score]]&gt;=7)</f>
        <v>0</v>
      </c>
      <c r="T2945" t="str">
        <f>IF(LEFT(Table1[[#This Row],[Patient Gender]],1)="F","Female","Male")</f>
        <v>Female</v>
      </c>
    </row>
    <row r="2946" spans="1:20" x14ac:dyDescent="0.3">
      <c r="A2946" t="s">
        <v>3050</v>
      </c>
      <c r="B2946" s="1">
        <v>45551.699305555558</v>
      </c>
      <c r="C2946" t="s">
        <v>13</v>
      </c>
      <c r="D2946">
        <v>62</v>
      </c>
      <c r="E2946" t="s">
        <v>10</v>
      </c>
      <c r="F2946" t="s">
        <v>17</v>
      </c>
      <c r="G2946" t="b">
        <v>0</v>
      </c>
      <c r="H2946">
        <v>0</v>
      </c>
      <c r="I2946">
        <v>25</v>
      </c>
      <c r="J2946" t="b">
        <v>0</v>
      </c>
      <c r="K2946">
        <f>YEAR(Table1[[#This Row],[Patient Admission Date]])</f>
        <v>2024</v>
      </c>
      <c r="L2946" t="str">
        <f>TEXT(Table1[[#This Row],[Patient Admission Date]],"mmm")</f>
        <v>Sep</v>
      </c>
      <c r="M2946" t="str">
        <f>TEXT(Table1[[#This Row],[Patient Admission Date]],"ddd")</f>
        <v>Mon</v>
      </c>
      <c r="N2946" t="str">
        <f>TEXT(INT(HOUR(Table1[[#This Row],[Patient Admission Date]])/3)*3,"00")&amp;"-"&amp;TEXT(INT(HOUR(Table1[[#This Row],[Patient Admission Date]])/3)*3+3,"00")</f>
        <v>15-18</v>
      </c>
      <c r="O2946" t="str" cm="1">
        <f t="array" ref="O2946">_xlfn.IFS(Table1[[#This Row],[Patient Age]]&lt;=14,"0-14",Table1[[#This Row],[Patient Age]]&lt;=29,"15-29",Table1[[#This Row],[Patient Age]]&lt;=44,"30-44",Table1[[#This Row],[Patient Age]]&lt;=59,"45-59",Table1[[#This Row],[Patient Age]]&lt;=74,"60-74",TRUE,"75+")</f>
        <v>60-74</v>
      </c>
      <c r="P2946" t="str" cm="1">
        <f t="array" ref="P2946">_xlfn.IFS(Table1[[#This Row],[Patient Waittime]]&lt;=15,"0-15",Table1[[#This Row],[Patient Waittime]]&lt;=30,"16-30",Table1[[#This Row],[Patient Waittime]]&lt;=45,"31-45",Table1[[#This Row],[Patient Waittime]]&lt;=60,"46-60",TRUE,"60+")</f>
        <v>16-30</v>
      </c>
      <c r="Q2946">
        <f>--(Table1[[#This Row],[Patient Waittime]]&lt;=30)</f>
        <v>1</v>
      </c>
      <c r="R2946">
        <f>--Table1[[#This Row],[Patient Admission Flag]]</f>
        <v>0</v>
      </c>
      <c r="S2946">
        <f>--AND(Table1[[#This Row],[WithinTarget]]=1,Table1[[#This Row],[Patient Satisfaction Score]]&gt;=7)</f>
        <v>0</v>
      </c>
      <c r="T2946" t="str">
        <f>IF(LEFT(Table1[[#This Row],[Patient Gender]],1)="F","Female","Male")</f>
        <v>Female</v>
      </c>
    </row>
    <row r="2947" spans="1:20" x14ac:dyDescent="0.3">
      <c r="A2947" t="s">
        <v>3051</v>
      </c>
      <c r="B2947" s="1">
        <v>45455.000694444447</v>
      </c>
      <c r="C2947" t="s">
        <v>13</v>
      </c>
      <c r="D2947">
        <v>29</v>
      </c>
      <c r="E2947" t="s">
        <v>10</v>
      </c>
      <c r="F2947" t="s">
        <v>17</v>
      </c>
      <c r="G2947" t="b">
        <v>0</v>
      </c>
      <c r="H2947">
        <v>1</v>
      </c>
      <c r="I2947">
        <v>25</v>
      </c>
      <c r="J2947" t="b">
        <v>0</v>
      </c>
      <c r="K2947">
        <f>YEAR(Table1[[#This Row],[Patient Admission Date]])</f>
        <v>2024</v>
      </c>
      <c r="L2947" t="str">
        <f>TEXT(Table1[[#This Row],[Patient Admission Date]],"mmm")</f>
        <v>Jun</v>
      </c>
      <c r="M2947" t="str">
        <f>TEXT(Table1[[#This Row],[Patient Admission Date]],"ddd")</f>
        <v>Wed</v>
      </c>
      <c r="N2947" t="str">
        <f>TEXT(INT(HOUR(Table1[[#This Row],[Patient Admission Date]])/3)*3,"00")&amp;"-"&amp;TEXT(INT(HOUR(Table1[[#This Row],[Patient Admission Date]])/3)*3+3,"00")</f>
        <v>00-03</v>
      </c>
      <c r="O2947" t="str" cm="1">
        <f t="array" ref="O2947">_xlfn.IFS(Table1[[#This Row],[Patient Age]]&lt;=14,"0-14",Table1[[#This Row],[Patient Age]]&lt;=29,"15-29",Table1[[#This Row],[Patient Age]]&lt;=44,"30-44",Table1[[#This Row],[Patient Age]]&lt;=59,"45-59",Table1[[#This Row],[Patient Age]]&lt;=74,"60-74",TRUE,"75+")</f>
        <v>15-29</v>
      </c>
      <c r="P2947" t="str" cm="1">
        <f t="array" ref="P2947">_xlfn.IFS(Table1[[#This Row],[Patient Waittime]]&lt;=15,"0-15",Table1[[#This Row],[Patient Waittime]]&lt;=30,"16-30",Table1[[#This Row],[Patient Waittime]]&lt;=45,"31-45",Table1[[#This Row],[Patient Waittime]]&lt;=60,"46-60",TRUE,"60+")</f>
        <v>16-30</v>
      </c>
      <c r="Q2947">
        <f>--(Table1[[#This Row],[Patient Waittime]]&lt;=30)</f>
        <v>1</v>
      </c>
      <c r="R2947">
        <f>--Table1[[#This Row],[Patient Admission Flag]]</f>
        <v>0</v>
      </c>
      <c r="S2947">
        <f>--AND(Table1[[#This Row],[WithinTarget]]=1,Table1[[#This Row],[Patient Satisfaction Score]]&gt;=7)</f>
        <v>0</v>
      </c>
      <c r="T2947" t="str">
        <f>IF(LEFT(Table1[[#This Row],[Patient Gender]],1)="F","Female","Male")</f>
        <v>Female</v>
      </c>
    </row>
    <row r="2948" spans="1:20" x14ac:dyDescent="0.3">
      <c r="A2948" t="s">
        <v>3052</v>
      </c>
      <c r="B2948" s="1">
        <v>45088.375694444447</v>
      </c>
      <c r="C2948" t="s">
        <v>13</v>
      </c>
      <c r="D2948">
        <v>6</v>
      </c>
      <c r="E2948" t="s">
        <v>10</v>
      </c>
      <c r="F2948" t="s">
        <v>17</v>
      </c>
      <c r="G2948" t="b">
        <v>0</v>
      </c>
      <c r="H2948">
        <v>2</v>
      </c>
      <c r="I2948">
        <v>56</v>
      </c>
      <c r="J2948" t="b">
        <v>0</v>
      </c>
      <c r="K2948">
        <f>YEAR(Table1[[#This Row],[Patient Admission Date]])</f>
        <v>2023</v>
      </c>
      <c r="L2948" t="str">
        <f>TEXT(Table1[[#This Row],[Patient Admission Date]],"mmm")</f>
        <v>Jun</v>
      </c>
      <c r="M2948" t="str">
        <f>TEXT(Table1[[#This Row],[Patient Admission Date]],"ddd")</f>
        <v>Sun</v>
      </c>
      <c r="N2948" t="str">
        <f>TEXT(INT(HOUR(Table1[[#This Row],[Patient Admission Date]])/3)*3,"00")&amp;"-"&amp;TEXT(INT(HOUR(Table1[[#This Row],[Patient Admission Date]])/3)*3+3,"00")</f>
        <v>09-12</v>
      </c>
      <c r="O2948" t="str" cm="1">
        <f t="array" ref="O2948">_xlfn.IFS(Table1[[#This Row],[Patient Age]]&lt;=14,"0-14",Table1[[#This Row],[Patient Age]]&lt;=29,"15-29",Table1[[#This Row],[Patient Age]]&lt;=44,"30-44",Table1[[#This Row],[Patient Age]]&lt;=59,"45-59",Table1[[#This Row],[Patient Age]]&lt;=74,"60-74",TRUE,"75+")</f>
        <v>0-14</v>
      </c>
      <c r="P2948" t="str" cm="1">
        <f t="array" ref="P2948">_xlfn.IFS(Table1[[#This Row],[Patient Waittime]]&lt;=15,"0-15",Table1[[#This Row],[Patient Waittime]]&lt;=30,"16-30",Table1[[#This Row],[Patient Waittime]]&lt;=45,"31-45",Table1[[#This Row],[Patient Waittime]]&lt;=60,"46-60",TRUE,"60+")</f>
        <v>46-60</v>
      </c>
      <c r="Q2948">
        <f>--(Table1[[#This Row],[Patient Waittime]]&lt;=30)</f>
        <v>0</v>
      </c>
      <c r="R2948">
        <f>--Table1[[#This Row],[Patient Admission Flag]]</f>
        <v>0</v>
      </c>
      <c r="S2948">
        <f>--AND(Table1[[#This Row],[WithinTarget]]=1,Table1[[#This Row],[Patient Satisfaction Score]]&gt;=7)</f>
        <v>0</v>
      </c>
      <c r="T2948" t="str">
        <f>IF(LEFT(Table1[[#This Row],[Patient Gender]],1)="F","Female","Male")</f>
        <v>Female</v>
      </c>
    </row>
    <row r="2949" spans="1:20" x14ac:dyDescent="0.3">
      <c r="A2949" t="s">
        <v>3053</v>
      </c>
      <c r="B2949" s="1">
        <v>45295.145138888889</v>
      </c>
      <c r="C2949" t="s">
        <v>13</v>
      </c>
      <c r="D2949">
        <v>11</v>
      </c>
      <c r="E2949" t="s">
        <v>10</v>
      </c>
      <c r="F2949" t="s">
        <v>17</v>
      </c>
      <c r="G2949" t="b">
        <v>0</v>
      </c>
      <c r="H2949">
        <v>4</v>
      </c>
      <c r="I2949">
        <v>42</v>
      </c>
      <c r="J2949" t="b">
        <v>0</v>
      </c>
      <c r="K2949">
        <f>YEAR(Table1[[#This Row],[Patient Admission Date]])</f>
        <v>2024</v>
      </c>
      <c r="L2949" t="str">
        <f>TEXT(Table1[[#This Row],[Patient Admission Date]],"mmm")</f>
        <v>Jan</v>
      </c>
      <c r="M2949" t="str">
        <f>TEXT(Table1[[#This Row],[Patient Admission Date]],"ddd")</f>
        <v>Thu</v>
      </c>
      <c r="N2949" t="str">
        <f>TEXT(INT(HOUR(Table1[[#This Row],[Patient Admission Date]])/3)*3,"00")&amp;"-"&amp;TEXT(INT(HOUR(Table1[[#This Row],[Patient Admission Date]])/3)*3+3,"00")</f>
        <v>03-06</v>
      </c>
      <c r="O2949" t="str" cm="1">
        <f t="array" ref="O2949">_xlfn.IFS(Table1[[#This Row],[Patient Age]]&lt;=14,"0-14",Table1[[#This Row],[Patient Age]]&lt;=29,"15-29",Table1[[#This Row],[Patient Age]]&lt;=44,"30-44",Table1[[#This Row],[Patient Age]]&lt;=59,"45-59",Table1[[#This Row],[Patient Age]]&lt;=74,"60-74",TRUE,"75+")</f>
        <v>0-14</v>
      </c>
      <c r="P2949" t="str" cm="1">
        <f t="array" ref="P2949">_xlfn.IFS(Table1[[#This Row],[Patient Waittime]]&lt;=15,"0-15",Table1[[#This Row],[Patient Waittime]]&lt;=30,"16-30",Table1[[#This Row],[Patient Waittime]]&lt;=45,"31-45",Table1[[#This Row],[Patient Waittime]]&lt;=60,"46-60",TRUE,"60+")</f>
        <v>31-45</v>
      </c>
      <c r="Q2949">
        <f>--(Table1[[#This Row],[Patient Waittime]]&lt;=30)</f>
        <v>0</v>
      </c>
      <c r="R2949">
        <f>--Table1[[#This Row],[Patient Admission Flag]]</f>
        <v>0</v>
      </c>
      <c r="S2949">
        <f>--AND(Table1[[#This Row],[WithinTarget]]=1,Table1[[#This Row],[Patient Satisfaction Score]]&gt;=7)</f>
        <v>0</v>
      </c>
      <c r="T2949" t="str">
        <f>IF(LEFT(Table1[[#This Row],[Patient Gender]],1)="F","Female","Male")</f>
        <v>Female</v>
      </c>
    </row>
    <row r="2950" spans="1:20" x14ac:dyDescent="0.3">
      <c r="A2950" t="s">
        <v>3054</v>
      </c>
      <c r="B2950" s="1">
        <v>45417.599305555559</v>
      </c>
      <c r="C2950" t="s">
        <v>13</v>
      </c>
      <c r="D2950">
        <v>4</v>
      </c>
      <c r="E2950" t="s">
        <v>10</v>
      </c>
      <c r="F2950" t="s">
        <v>17</v>
      </c>
      <c r="G2950" t="b">
        <v>0</v>
      </c>
      <c r="H2950">
        <v>5</v>
      </c>
      <c r="I2950">
        <v>24</v>
      </c>
      <c r="J2950" t="b">
        <v>0</v>
      </c>
      <c r="K2950">
        <f>YEAR(Table1[[#This Row],[Patient Admission Date]])</f>
        <v>2024</v>
      </c>
      <c r="L2950" t="str">
        <f>TEXT(Table1[[#This Row],[Patient Admission Date]],"mmm")</f>
        <v>May</v>
      </c>
      <c r="M2950" t="str">
        <f>TEXT(Table1[[#This Row],[Patient Admission Date]],"ddd")</f>
        <v>Sun</v>
      </c>
      <c r="N2950" t="str">
        <f>TEXT(INT(HOUR(Table1[[#This Row],[Patient Admission Date]])/3)*3,"00")&amp;"-"&amp;TEXT(INT(HOUR(Table1[[#This Row],[Patient Admission Date]])/3)*3+3,"00")</f>
        <v>12-15</v>
      </c>
      <c r="O2950" t="str" cm="1">
        <f t="array" ref="O2950">_xlfn.IFS(Table1[[#This Row],[Patient Age]]&lt;=14,"0-14",Table1[[#This Row],[Patient Age]]&lt;=29,"15-29",Table1[[#This Row],[Patient Age]]&lt;=44,"30-44",Table1[[#This Row],[Patient Age]]&lt;=59,"45-59",Table1[[#This Row],[Patient Age]]&lt;=74,"60-74",TRUE,"75+")</f>
        <v>0-14</v>
      </c>
      <c r="P2950" t="str" cm="1">
        <f t="array" ref="P2950">_xlfn.IFS(Table1[[#This Row],[Patient Waittime]]&lt;=15,"0-15",Table1[[#This Row],[Patient Waittime]]&lt;=30,"16-30",Table1[[#This Row],[Patient Waittime]]&lt;=45,"31-45",Table1[[#This Row],[Patient Waittime]]&lt;=60,"46-60",TRUE,"60+")</f>
        <v>16-30</v>
      </c>
      <c r="Q2950">
        <f>--(Table1[[#This Row],[Patient Waittime]]&lt;=30)</f>
        <v>1</v>
      </c>
      <c r="R2950">
        <f>--Table1[[#This Row],[Patient Admission Flag]]</f>
        <v>0</v>
      </c>
      <c r="S2950">
        <f>--AND(Table1[[#This Row],[WithinTarget]]=1,Table1[[#This Row],[Patient Satisfaction Score]]&gt;=7)</f>
        <v>0</v>
      </c>
      <c r="T2950" t="str">
        <f>IF(LEFT(Table1[[#This Row],[Patient Gender]],1)="F","Female","Male")</f>
        <v>Female</v>
      </c>
    </row>
    <row r="2951" spans="1:20" x14ac:dyDescent="0.3">
      <c r="A2951" t="s">
        <v>3055</v>
      </c>
      <c r="B2951" s="1">
        <v>45236.236805555556</v>
      </c>
      <c r="C2951" t="s">
        <v>13</v>
      </c>
      <c r="D2951">
        <v>64</v>
      </c>
      <c r="E2951" t="s">
        <v>10</v>
      </c>
      <c r="F2951" t="s">
        <v>17</v>
      </c>
      <c r="G2951" t="b">
        <v>0</v>
      </c>
      <c r="H2951">
        <v>6</v>
      </c>
      <c r="I2951">
        <v>41</v>
      </c>
      <c r="J2951" t="b">
        <v>0</v>
      </c>
      <c r="K2951">
        <f>YEAR(Table1[[#This Row],[Patient Admission Date]])</f>
        <v>2023</v>
      </c>
      <c r="L2951" t="str">
        <f>TEXT(Table1[[#This Row],[Patient Admission Date]],"mmm")</f>
        <v>Nov</v>
      </c>
      <c r="M2951" t="str">
        <f>TEXT(Table1[[#This Row],[Patient Admission Date]],"ddd")</f>
        <v>Mon</v>
      </c>
      <c r="N2951" t="str">
        <f>TEXT(INT(HOUR(Table1[[#This Row],[Patient Admission Date]])/3)*3,"00")&amp;"-"&amp;TEXT(INT(HOUR(Table1[[#This Row],[Patient Admission Date]])/3)*3+3,"00")</f>
        <v>03-06</v>
      </c>
      <c r="O2951" t="str" cm="1">
        <f t="array" ref="O2951">_xlfn.IFS(Table1[[#This Row],[Patient Age]]&lt;=14,"0-14",Table1[[#This Row],[Patient Age]]&lt;=29,"15-29",Table1[[#This Row],[Patient Age]]&lt;=44,"30-44",Table1[[#This Row],[Patient Age]]&lt;=59,"45-59",Table1[[#This Row],[Patient Age]]&lt;=74,"60-74",TRUE,"75+")</f>
        <v>60-74</v>
      </c>
      <c r="P2951" t="str" cm="1">
        <f t="array" ref="P2951">_xlfn.IFS(Table1[[#This Row],[Patient Waittime]]&lt;=15,"0-15",Table1[[#This Row],[Patient Waittime]]&lt;=30,"16-30",Table1[[#This Row],[Patient Waittime]]&lt;=45,"31-45",Table1[[#This Row],[Patient Waittime]]&lt;=60,"46-60",TRUE,"60+")</f>
        <v>31-45</v>
      </c>
      <c r="Q2951">
        <f>--(Table1[[#This Row],[Patient Waittime]]&lt;=30)</f>
        <v>0</v>
      </c>
      <c r="R2951">
        <f>--Table1[[#This Row],[Patient Admission Flag]]</f>
        <v>0</v>
      </c>
      <c r="S2951">
        <f>--AND(Table1[[#This Row],[WithinTarget]]=1,Table1[[#This Row],[Patient Satisfaction Score]]&gt;=7)</f>
        <v>0</v>
      </c>
      <c r="T2951" t="str">
        <f>IF(LEFT(Table1[[#This Row],[Patient Gender]],1)="F","Female","Male")</f>
        <v>Female</v>
      </c>
    </row>
    <row r="2952" spans="1:20" x14ac:dyDescent="0.3">
      <c r="A2952" t="s">
        <v>3056</v>
      </c>
      <c r="B2952" s="1">
        <v>45512.908333333333</v>
      </c>
      <c r="C2952" t="s">
        <v>13</v>
      </c>
      <c r="D2952">
        <v>28</v>
      </c>
      <c r="E2952" t="s">
        <v>10</v>
      </c>
      <c r="F2952" t="s">
        <v>17</v>
      </c>
      <c r="G2952" t="b">
        <v>0</v>
      </c>
      <c r="H2952">
        <v>6</v>
      </c>
      <c r="I2952">
        <v>12</v>
      </c>
      <c r="J2952" t="b">
        <v>0</v>
      </c>
      <c r="K2952">
        <f>YEAR(Table1[[#This Row],[Patient Admission Date]])</f>
        <v>2024</v>
      </c>
      <c r="L2952" t="str">
        <f>TEXT(Table1[[#This Row],[Patient Admission Date]],"mmm")</f>
        <v>Aug</v>
      </c>
      <c r="M2952" t="str">
        <f>TEXT(Table1[[#This Row],[Patient Admission Date]],"ddd")</f>
        <v>Thu</v>
      </c>
      <c r="N2952" t="str">
        <f>TEXT(INT(HOUR(Table1[[#This Row],[Patient Admission Date]])/3)*3,"00")&amp;"-"&amp;TEXT(INT(HOUR(Table1[[#This Row],[Patient Admission Date]])/3)*3+3,"00")</f>
        <v>21-24</v>
      </c>
      <c r="O2952" t="str" cm="1">
        <f t="array" ref="O2952">_xlfn.IFS(Table1[[#This Row],[Patient Age]]&lt;=14,"0-14",Table1[[#This Row],[Patient Age]]&lt;=29,"15-29",Table1[[#This Row],[Patient Age]]&lt;=44,"30-44",Table1[[#This Row],[Patient Age]]&lt;=59,"45-59",Table1[[#This Row],[Patient Age]]&lt;=74,"60-74",TRUE,"75+")</f>
        <v>15-29</v>
      </c>
      <c r="P2952" t="str" cm="1">
        <f t="array" ref="P2952">_xlfn.IFS(Table1[[#This Row],[Patient Waittime]]&lt;=15,"0-15",Table1[[#This Row],[Patient Waittime]]&lt;=30,"16-30",Table1[[#This Row],[Patient Waittime]]&lt;=45,"31-45",Table1[[#This Row],[Patient Waittime]]&lt;=60,"46-60",TRUE,"60+")</f>
        <v>0-15</v>
      </c>
      <c r="Q2952">
        <f>--(Table1[[#This Row],[Patient Waittime]]&lt;=30)</f>
        <v>1</v>
      </c>
      <c r="R2952">
        <f>--Table1[[#This Row],[Patient Admission Flag]]</f>
        <v>0</v>
      </c>
      <c r="S2952">
        <f>--AND(Table1[[#This Row],[WithinTarget]]=1,Table1[[#This Row],[Patient Satisfaction Score]]&gt;=7)</f>
        <v>0</v>
      </c>
      <c r="T2952" t="str">
        <f>IF(LEFT(Table1[[#This Row],[Patient Gender]],1)="F","Female","Male")</f>
        <v>Female</v>
      </c>
    </row>
    <row r="2953" spans="1:20" x14ac:dyDescent="0.3">
      <c r="A2953" t="s">
        <v>3057</v>
      </c>
      <c r="B2953" s="1">
        <v>45358.148611111108</v>
      </c>
      <c r="C2953" t="s">
        <v>13</v>
      </c>
      <c r="D2953">
        <v>57</v>
      </c>
      <c r="E2953" t="s">
        <v>10</v>
      </c>
      <c r="F2953" t="s">
        <v>17</v>
      </c>
      <c r="G2953" t="b">
        <v>0</v>
      </c>
      <c r="H2953">
        <v>7</v>
      </c>
      <c r="I2953">
        <v>22</v>
      </c>
      <c r="J2953" t="b">
        <v>0</v>
      </c>
      <c r="K2953">
        <f>YEAR(Table1[[#This Row],[Patient Admission Date]])</f>
        <v>2024</v>
      </c>
      <c r="L2953" t="str">
        <f>TEXT(Table1[[#This Row],[Patient Admission Date]],"mmm")</f>
        <v>Mar</v>
      </c>
      <c r="M2953" t="str">
        <f>TEXT(Table1[[#This Row],[Patient Admission Date]],"ddd")</f>
        <v>Thu</v>
      </c>
      <c r="N2953" t="str">
        <f>TEXT(INT(HOUR(Table1[[#This Row],[Patient Admission Date]])/3)*3,"00")&amp;"-"&amp;TEXT(INT(HOUR(Table1[[#This Row],[Patient Admission Date]])/3)*3+3,"00")</f>
        <v>03-06</v>
      </c>
      <c r="O2953" t="str" cm="1">
        <f t="array" ref="O2953">_xlfn.IFS(Table1[[#This Row],[Patient Age]]&lt;=14,"0-14",Table1[[#This Row],[Patient Age]]&lt;=29,"15-29",Table1[[#This Row],[Patient Age]]&lt;=44,"30-44",Table1[[#This Row],[Patient Age]]&lt;=59,"45-59",Table1[[#This Row],[Patient Age]]&lt;=74,"60-74",TRUE,"75+")</f>
        <v>45-59</v>
      </c>
      <c r="P2953" t="str" cm="1">
        <f t="array" ref="P2953">_xlfn.IFS(Table1[[#This Row],[Patient Waittime]]&lt;=15,"0-15",Table1[[#This Row],[Patient Waittime]]&lt;=30,"16-30",Table1[[#This Row],[Patient Waittime]]&lt;=45,"31-45",Table1[[#This Row],[Patient Waittime]]&lt;=60,"46-60",TRUE,"60+")</f>
        <v>16-30</v>
      </c>
      <c r="Q2953">
        <f>--(Table1[[#This Row],[Patient Waittime]]&lt;=30)</f>
        <v>1</v>
      </c>
      <c r="R2953">
        <f>--Table1[[#This Row],[Patient Admission Flag]]</f>
        <v>0</v>
      </c>
      <c r="S2953">
        <f>--AND(Table1[[#This Row],[WithinTarget]]=1,Table1[[#This Row],[Patient Satisfaction Score]]&gt;=7)</f>
        <v>1</v>
      </c>
      <c r="T2953" t="str">
        <f>IF(LEFT(Table1[[#This Row],[Patient Gender]],1)="F","Female","Male")</f>
        <v>Female</v>
      </c>
    </row>
    <row r="2954" spans="1:20" x14ac:dyDescent="0.3">
      <c r="A2954" t="s">
        <v>3058</v>
      </c>
      <c r="B2954" s="1">
        <v>45113.729166666664</v>
      </c>
      <c r="C2954" t="s">
        <v>13</v>
      </c>
      <c r="D2954">
        <v>58</v>
      </c>
      <c r="E2954" t="s">
        <v>10</v>
      </c>
      <c r="F2954" t="s">
        <v>17</v>
      </c>
      <c r="G2954" t="b">
        <v>0</v>
      </c>
      <c r="H2954">
        <v>7</v>
      </c>
      <c r="I2954">
        <v>18</v>
      </c>
      <c r="J2954" t="b">
        <v>0</v>
      </c>
      <c r="K2954">
        <f>YEAR(Table1[[#This Row],[Patient Admission Date]])</f>
        <v>2023</v>
      </c>
      <c r="L2954" t="str">
        <f>TEXT(Table1[[#This Row],[Patient Admission Date]],"mmm")</f>
        <v>Jul</v>
      </c>
      <c r="M2954" t="str">
        <f>TEXT(Table1[[#This Row],[Patient Admission Date]],"ddd")</f>
        <v>Thu</v>
      </c>
      <c r="N2954" t="str">
        <f>TEXT(INT(HOUR(Table1[[#This Row],[Patient Admission Date]])/3)*3,"00")&amp;"-"&amp;TEXT(INT(HOUR(Table1[[#This Row],[Patient Admission Date]])/3)*3+3,"00")</f>
        <v>15-18</v>
      </c>
      <c r="O2954" t="str" cm="1">
        <f t="array" ref="O2954">_xlfn.IFS(Table1[[#This Row],[Patient Age]]&lt;=14,"0-14",Table1[[#This Row],[Patient Age]]&lt;=29,"15-29",Table1[[#This Row],[Patient Age]]&lt;=44,"30-44",Table1[[#This Row],[Patient Age]]&lt;=59,"45-59",Table1[[#This Row],[Patient Age]]&lt;=74,"60-74",TRUE,"75+")</f>
        <v>45-59</v>
      </c>
      <c r="P2954" t="str" cm="1">
        <f t="array" ref="P2954">_xlfn.IFS(Table1[[#This Row],[Patient Waittime]]&lt;=15,"0-15",Table1[[#This Row],[Patient Waittime]]&lt;=30,"16-30",Table1[[#This Row],[Patient Waittime]]&lt;=45,"31-45",Table1[[#This Row],[Patient Waittime]]&lt;=60,"46-60",TRUE,"60+")</f>
        <v>16-30</v>
      </c>
      <c r="Q2954">
        <f>--(Table1[[#This Row],[Patient Waittime]]&lt;=30)</f>
        <v>1</v>
      </c>
      <c r="R2954">
        <f>--Table1[[#This Row],[Patient Admission Flag]]</f>
        <v>0</v>
      </c>
      <c r="S2954">
        <f>--AND(Table1[[#This Row],[WithinTarget]]=1,Table1[[#This Row],[Patient Satisfaction Score]]&gt;=7)</f>
        <v>1</v>
      </c>
      <c r="T2954" t="str">
        <f>IF(LEFT(Table1[[#This Row],[Patient Gender]],1)="F","Female","Male")</f>
        <v>Female</v>
      </c>
    </row>
    <row r="2955" spans="1:20" x14ac:dyDescent="0.3">
      <c r="A2955" t="s">
        <v>3059</v>
      </c>
      <c r="B2955" s="1">
        <v>45386.961111111108</v>
      </c>
      <c r="C2955" t="s">
        <v>13</v>
      </c>
      <c r="D2955">
        <v>22</v>
      </c>
      <c r="E2955" t="s">
        <v>10</v>
      </c>
      <c r="F2955" t="s">
        <v>17</v>
      </c>
      <c r="G2955" t="b">
        <v>0</v>
      </c>
      <c r="H2955">
        <v>7</v>
      </c>
      <c r="I2955">
        <v>53</v>
      </c>
      <c r="J2955" t="b">
        <v>0</v>
      </c>
      <c r="K2955">
        <f>YEAR(Table1[[#This Row],[Patient Admission Date]])</f>
        <v>2024</v>
      </c>
      <c r="L2955" t="str">
        <f>TEXT(Table1[[#This Row],[Patient Admission Date]],"mmm")</f>
        <v>Apr</v>
      </c>
      <c r="M2955" t="str">
        <f>TEXT(Table1[[#This Row],[Patient Admission Date]],"ddd")</f>
        <v>Thu</v>
      </c>
      <c r="N2955" t="str">
        <f>TEXT(INT(HOUR(Table1[[#This Row],[Patient Admission Date]])/3)*3,"00")&amp;"-"&amp;TEXT(INT(HOUR(Table1[[#This Row],[Patient Admission Date]])/3)*3+3,"00")</f>
        <v>21-24</v>
      </c>
      <c r="O2955" t="str" cm="1">
        <f t="array" ref="O2955">_xlfn.IFS(Table1[[#This Row],[Patient Age]]&lt;=14,"0-14",Table1[[#This Row],[Patient Age]]&lt;=29,"15-29",Table1[[#This Row],[Patient Age]]&lt;=44,"30-44",Table1[[#This Row],[Patient Age]]&lt;=59,"45-59",Table1[[#This Row],[Patient Age]]&lt;=74,"60-74",TRUE,"75+")</f>
        <v>15-29</v>
      </c>
      <c r="P2955" t="str" cm="1">
        <f t="array" ref="P2955">_xlfn.IFS(Table1[[#This Row],[Patient Waittime]]&lt;=15,"0-15",Table1[[#This Row],[Patient Waittime]]&lt;=30,"16-30",Table1[[#This Row],[Patient Waittime]]&lt;=45,"31-45",Table1[[#This Row],[Patient Waittime]]&lt;=60,"46-60",TRUE,"60+")</f>
        <v>46-60</v>
      </c>
      <c r="Q2955">
        <f>--(Table1[[#This Row],[Patient Waittime]]&lt;=30)</f>
        <v>0</v>
      </c>
      <c r="R2955">
        <f>--Table1[[#This Row],[Patient Admission Flag]]</f>
        <v>0</v>
      </c>
      <c r="S2955">
        <f>--AND(Table1[[#This Row],[WithinTarget]]=1,Table1[[#This Row],[Patient Satisfaction Score]]&gt;=7)</f>
        <v>0</v>
      </c>
      <c r="T2955" t="str">
        <f>IF(LEFT(Table1[[#This Row],[Patient Gender]],1)="F","Female","Male")</f>
        <v>Female</v>
      </c>
    </row>
    <row r="2956" spans="1:20" x14ac:dyDescent="0.3">
      <c r="A2956" t="s">
        <v>3060</v>
      </c>
      <c r="B2956" s="1">
        <v>45271.845138888886</v>
      </c>
      <c r="C2956" t="s">
        <v>13</v>
      </c>
      <c r="D2956">
        <v>61</v>
      </c>
      <c r="E2956" t="s">
        <v>10</v>
      </c>
      <c r="F2956" t="s">
        <v>17</v>
      </c>
      <c r="G2956" t="b">
        <v>0</v>
      </c>
      <c r="H2956">
        <v>8</v>
      </c>
      <c r="I2956">
        <v>13</v>
      </c>
      <c r="J2956" t="b">
        <v>0</v>
      </c>
      <c r="K2956">
        <f>YEAR(Table1[[#This Row],[Patient Admission Date]])</f>
        <v>2023</v>
      </c>
      <c r="L2956" t="str">
        <f>TEXT(Table1[[#This Row],[Patient Admission Date]],"mmm")</f>
        <v>Dec</v>
      </c>
      <c r="M2956" t="str">
        <f>TEXT(Table1[[#This Row],[Patient Admission Date]],"ddd")</f>
        <v>Mon</v>
      </c>
      <c r="N2956" t="str">
        <f>TEXT(INT(HOUR(Table1[[#This Row],[Patient Admission Date]])/3)*3,"00")&amp;"-"&amp;TEXT(INT(HOUR(Table1[[#This Row],[Patient Admission Date]])/3)*3+3,"00")</f>
        <v>18-21</v>
      </c>
      <c r="O2956" t="str" cm="1">
        <f t="array" ref="O2956">_xlfn.IFS(Table1[[#This Row],[Patient Age]]&lt;=14,"0-14",Table1[[#This Row],[Patient Age]]&lt;=29,"15-29",Table1[[#This Row],[Patient Age]]&lt;=44,"30-44",Table1[[#This Row],[Patient Age]]&lt;=59,"45-59",Table1[[#This Row],[Patient Age]]&lt;=74,"60-74",TRUE,"75+")</f>
        <v>60-74</v>
      </c>
      <c r="P2956" t="str" cm="1">
        <f t="array" ref="P2956">_xlfn.IFS(Table1[[#This Row],[Patient Waittime]]&lt;=15,"0-15",Table1[[#This Row],[Patient Waittime]]&lt;=30,"16-30",Table1[[#This Row],[Patient Waittime]]&lt;=45,"31-45",Table1[[#This Row],[Patient Waittime]]&lt;=60,"46-60",TRUE,"60+")</f>
        <v>0-15</v>
      </c>
      <c r="Q2956">
        <f>--(Table1[[#This Row],[Patient Waittime]]&lt;=30)</f>
        <v>1</v>
      </c>
      <c r="R2956">
        <f>--Table1[[#This Row],[Patient Admission Flag]]</f>
        <v>0</v>
      </c>
      <c r="S2956">
        <f>--AND(Table1[[#This Row],[WithinTarget]]=1,Table1[[#This Row],[Patient Satisfaction Score]]&gt;=7)</f>
        <v>1</v>
      </c>
      <c r="T2956" t="str">
        <f>IF(LEFT(Table1[[#This Row],[Patient Gender]],1)="F","Female","Male")</f>
        <v>Female</v>
      </c>
    </row>
    <row r="2957" spans="1:20" x14ac:dyDescent="0.3">
      <c r="A2957" t="s">
        <v>3061</v>
      </c>
      <c r="B2957" s="1">
        <v>45021.771527777775</v>
      </c>
      <c r="C2957" t="s">
        <v>13</v>
      </c>
      <c r="D2957">
        <v>61</v>
      </c>
      <c r="E2957" t="s">
        <v>10</v>
      </c>
      <c r="F2957" t="s">
        <v>17</v>
      </c>
      <c r="G2957" t="b">
        <v>0</v>
      </c>
      <c r="H2957">
        <v>9</v>
      </c>
      <c r="I2957">
        <v>18</v>
      </c>
      <c r="J2957" t="b">
        <v>0</v>
      </c>
      <c r="K2957">
        <f>YEAR(Table1[[#This Row],[Patient Admission Date]])</f>
        <v>2023</v>
      </c>
      <c r="L2957" t="str">
        <f>TEXT(Table1[[#This Row],[Patient Admission Date]],"mmm")</f>
        <v>Apr</v>
      </c>
      <c r="M2957" t="str">
        <f>TEXT(Table1[[#This Row],[Patient Admission Date]],"ddd")</f>
        <v>Wed</v>
      </c>
      <c r="N2957" t="str">
        <f>TEXT(INT(HOUR(Table1[[#This Row],[Patient Admission Date]])/3)*3,"00")&amp;"-"&amp;TEXT(INT(HOUR(Table1[[#This Row],[Patient Admission Date]])/3)*3+3,"00")</f>
        <v>18-21</v>
      </c>
      <c r="O2957" t="str" cm="1">
        <f t="array" ref="O2957">_xlfn.IFS(Table1[[#This Row],[Patient Age]]&lt;=14,"0-14",Table1[[#This Row],[Patient Age]]&lt;=29,"15-29",Table1[[#This Row],[Patient Age]]&lt;=44,"30-44",Table1[[#This Row],[Patient Age]]&lt;=59,"45-59",Table1[[#This Row],[Patient Age]]&lt;=74,"60-74",TRUE,"75+")</f>
        <v>60-74</v>
      </c>
      <c r="P2957" t="str" cm="1">
        <f t="array" ref="P2957">_xlfn.IFS(Table1[[#This Row],[Patient Waittime]]&lt;=15,"0-15",Table1[[#This Row],[Patient Waittime]]&lt;=30,"16-30",Table1[[#This Row],[Patient Waittime]]&lt;=45,"31-45",Table1[[#This Row],[Patient Waittime]]&lt;=60,"46-60",TRUE,"60+")</f>
        <v>16-30</v>
      </c>
      <c r="Q2957">
        <f>--(Table1[[#This Row],[Patient Waittime]]&lt;=30)</f>
        <v>1</v>
      </c>
      <c r="R2957">
        <f>--Table1[[#This Row],[Patient Admission Flag]]</f>
        <v>0</v>
      </c>
      <c r="S2957">
        <f>--AND(Table1[[#This Row],[WithinTarget]]=1,Table1[[#This Row],[Patient Satisfaction Score]]&gt;=7)</f>
        <v>1</v>
      </c>
      <c r="T2957" t="str">
        <f>IF(LEFT(Table1[[#This Row],[Patient Gender]],1)="F","Female","Male")</f>
        <v>Female</v>
      </c>
    </row>
    <row r="2958" spans="1:20" x14ac:dyDescent="0.3">
      <c r="A2958" t="s">
        <v>3062</v>
      </c>
      <c r="B2958" s="1">
        <v>45569.09097222222</v>
      </c>
      <c r="C2958" t="s">
        <v>13</v>
      </c>
      <c r="D2958">
        <v>24</v>
      </c>
      <c r="E2958" t="s">
        <v>10</v>
      </c>
      <c r="F2958" t="s">
        <v>17</v>
      </c>
      <c r="G2958" t="b">
        <v>0</v>
      </c>
      <c r="H2958">
        <v>10</v>
      </c>
      <c r="I2958">
        <v>31</v>
      </c>
      <c r="J2958" t="b">
        <v>0</v>
      </c>
      <c r="K2958">
        <f>YEAR(Table1[[#This Row],[Patient Admission Date]])</f>
        <v>2024</v>
      </c>
      <c r="L2958" t="str">
        <f>TEXT(Table1[[#This Row],[Patient Admission Date]],"mmm")</f>
        <v>Oct</v>
      </c>
      <c r="M2958" t="str">
        <f>TEXT(Table1[[#This Row],[Patient Admission Date]],"ddd")</f>
        <v>Fri</v>
      </c>
      <c r="N2958" t="str">
        <f>TEXT(INT(HOUR(Table1[[#This Row],[Patient Admission Date]])/3)*3,"00")&amp;"-"&amp;TEXT(INT(HOUR(Table1[[#This Row],[Patient Admission Date]])/3)*3+3,"00")</f>
        <v>00-03</v>
      </c>
      <c r="O2958" t="str" cm="1">
        <f t="array" ref="O2958">_xlfn.IFS(Table1[[#This Row],[Patient Age]]&lt;=14,"0-14",Table1[[#This Row],[Patient Age]]&lt;=29,"15-29",Table1[[#This Row],[Patient Age]]&lt;=44,"30-44",Table1[[#This Row],[Patient Age]]&lt;=59,"45-59",Table1[[#This Row],[Patient Age]]&lt;=74,"60-74",TRUE,"75+")</f>
        <v>15-29</v>
      </c>
      <c r="P2958" t="str" cm="1">
        <f t="array" ref="P2958">_xlfn.IFS(Table1[[#This Row],[Patient Waittime]]&lt;=15,"0-15",Table1[[#This Row],[Patient Waittime]]&lt;=30,"16-30",Table1[[#This Row],[Patient Waittime]]&lt;=45,"31-45",Table1[[#This Row],[Patient Waittime]]&lt;=60,"46-60",TRUE,"60+")</f>
        <v>31-45</v>
      </c>
      <c r="Q2958">
        <f>--(Table1[[#This Row],[Patient Waittime]]&lt;=30)</f>
        <v>0</v>
      </c>
      <c r="R2958">
        <f>--Table1[[#This Row],[Patient Admission Flag]]</f>
        <v>0</v>
      </c>
      <c r="S2958">
        <f>--AND(Table1[[#This Row],[WithinTarget]]=1,Table1[[#This Row],[Patient Satisfaction Score]]&gt;=7)</f>
        <v>0</v>
      </c>
      <c r="T2958" t="str">
        <f>IF(LEFT(Table1[[#This Row],[Patient Gender]],1)="F","Female","Male")</f>
        <v>Female</v>
      </c>
    </row>
    <row r="2959" spans="1:20" x14ac:dyDescent="0.3">
      <c r="A2959" t="s">
        <v>3063</v>
      </c>
      <c r="B2959" s="1">
        <v>45343.87222222222</v>
      </c>
      <c r="C2959" t="s">
        <v>13</v>
      </c>
      <c r="D2959">
        <v>62</v>
      </c>
      <c r="E2959" t="s">
        <v>10</v>
      </c>
      <c r="F2959" t="s">
        <v>23</v>
      </c>
      <c r="G2959" t="b">
        <v>0</v>
      </c>
      <c r="I2959">
        <v>47</v>
      </c>
      <c r="J2959" t="b">
        <v>0</v>
      </c>
      <c r="K2959">
        <f>YEAR(Table1[[#This Row],[Patient Admission Date]])</f>
        <v>2024</v>
      </c>
      <c r="L2959" t="str">
        <f>TEXT(Table1[[#This Row],[Patient Admission Date]],"mmm")</f>
        <v>Feb</v>
      </c>
      <c r="M2959" t="str">
        <f>TEXT(Table1[[#This Row],[Patient Admission Date]],"ddd")</f>
        <v>Wed</v>
      </c>
      <c r="N2959" t="str">
        <f>TEXT(INT(HOUR(Table1[[#This Row],[Patient Admission Date]])/3)*3,"00")&amp;"-"&amp;TEXT(INT(HOUR(Table1[[#This Row],[Patient Admission Date]])/3)*3+3,"00")</f>
        <v>18-21</v>
      </c>
      <c r="O2959" t="str" cm="1">
        <f t="array" ref="O2959">_xlfn.IFS(Table1[[#This Row],[Patient Age]]&lt;=14,"0-14",Table1[[#This Row],[Patient Age]]&lt;=29,"15-29",Table1[[#This Row],[Patient Age]]&lt;=44,"30-44",Table1[[#This Row],[Patient Age]]&lt;=59,"45-59",Table1[[#This Row],[Patient Age]]&lt;=74,"60-74",TRUE,"75+")</f>
        <v>60-74</v>
      </c>
      <c r="P2959" t="str" cm="1">
        <f t="array" ref="P2959">_xlfn.IFS(Table1[[#This Row],[Patient Waittime]]&lt;=15,"0-15",Table1[[#This Row],[Patient Waittime]]&lt;=30,"16-30",Table1[[#This Row],[Patient Waittime]]&lt;=45,"31-45",Table1[[#This Row],[Patient Waittime]]&lt;=60,"46-60",TRUE,"60+")</f>
        <v>46-60</v>
      </c>
      <c r="Q2959">
        <f>--(Table1[[#This Row],[Patient Waittime]]&lt;=30)</f>
        <v>0</v>
      </c>
      <c r="R2959">
        <f>--Table1[[#This Row],[Patient Admission Flag]]</f>
        <v>0</v>
      </c>
      <c r="S2959">
        <f>--AND(Table1[[#This Row],[WithinTarget]]=1,Table1[[#This Row],[Patient Satisfaction Score]]&gt;=7)</f>
        <v>0</v>
      </c>
      <c r="T2959" t="str">
        <f>IF(LEFT(Table1[[#This Row],[Patient Gender]],1)="F","Female","Male")</f>
        <v>Female</v>
      </c>
    </row>
    <row r="2960" spans="1:20" x14ac:dyDescent="0.3">
      <c r="A2960" t="s">
        <v>3064</v>
      </c>
      <c r="B2960" s="1">
        <v>45331.440972222219</v>
      </c>
      <c r="C2960" t="s">
        <v>13</v>
      </c>
      <c r="D2960">
        <v>23</v>
      </c>
      <c r="E2960" t="s">
        <v>10</v>
      </c>
      <c r="F2960" t="s">
        <v>23</v>
      </c>
      <c r="G2960" t="b">
        <v>0</v>
      </c>
      <c r="I2960">
        <v>59</v>
      </c>
      <c r="J2960" t="b">
        <v>0</v>
      </c>
      <c r="K2960">
        <f>YEAR(Table1[[#This Row],[Patient Admission Date]])</f>
        <v>2024</v>
      </c>
      <c r="L2960" t="str">
        <f>TEXT(Table1[[#This Row],[Patient Admission Date]],"mmm")</f>
        <v>Feb</v>
      </c>
      <c r="M2960" t="str">
        <f>TEXT(Table1[[#This Row],[Patient Admission Date]],"ddd")</f>
        <v>Fri</v>
      </c>
      <c r="N2960" t="str">
        <f>TEXT(INT(HOUR(Table1[[#This Row],[Patient Admission Date]])/3)*3,"00")&amp;"-"&amp;TEXT(INT(HOUR(Table1[[#This Row],[Patient Admission Date]])/3)*3+3,"00")</f>
        <v>09-12</v>
      </c>
      <c r="O2960" t="str" cm="1">
        <f t="array" ref="O2960">_xlfn.IFS(Table1[[#This Row],[Patient Age]]&lt;=14,"0-14",Table1[[#This Row],[Patient Age]]&lt;=29,"15-29",Table1[[#This Row],[Patient Age]]&lt;=44,"30-44",Table1[[#This Row],[Patient Age]]&lt;=59,"45-59",Table1[[#This Row],[Patient Age]]&lt;=74,"60-74",TRUE,"75+")</f>
        <v>15-29</v>
      </c>
      <c r="P2960" t="str" cm="1">
        <f t="array" ref="P2960">_xlfn.IFS(Table1[[#This Row],[Patient Waittime]]&lt;=15,"0-15",Table1[[#This Row],[Patient Waittime]]&lt;=30,"16-30",Table1[[#This Row],[Patient Waittime]]&lt;=45,"31-45",Table1[[#This Row],[Patient Waittime]]&lt;=60,"46-60",TRUE,"60+")</f>
        <v>46-60</v>
      </c>
      <c r="Q2960">
        <f>--(Table1[[#This Row],[Patient Waittime]]&lt;=30)</f>
        <v>0</v>
      </c>
      <c r="R2960">
        <f>--Table1[[#This Row],[Patient Admission Flag]]</f>
        <v>0</v>
      </c>
      <c r="S2960">
        <f>--AND(Table1[[#This Row],[WithinTarget]]=1,Table1[[#This Row],[Patient Satisfaction Score]]&gt;=7)</f>
        <v>0</v>
      </c>
      <c r="T2960" t="str">
        <f>IF(LEFT(Table1[[#This Row],[Patient Gender]],1)="F","Female","Male")</f>
        <v>Female</v>
      </c>
    </row>
    <row r="2961" spans="1:20" x14ac:dyDescent="0.3">
      <c r="A2961" t="s">
        <v>3065</v>
      </c>
      <c r="B2961" s="1">
        <v>45498.03125</v>
      </c>
      <c r="C2961" t="s">
        <v>13</v>
      </c>
      <c r="D2961">
        <v>67</v>
      </c>
      <c r="E2961" t="s">
        <v>10</v>
      </c>
      <c r="F2961" t="s">
        <v>23</v>
      </c>
      <c r="G2961" t="b">
        <v>0</v>
      </c>
      <c r="I2961">
        <v>15</v>
      </c>
      <c r="J2961" t="b">
        <v>0</v>
      </c>
      <c r="K2961">
        <f>YEAR(Table1[[#This Row],[Patient Admission Date]])</f>
        <v>2024</v>
      </c>
      <c r="L2961" t="str">
        <f>TEXT(Table1[[#This Row],[Patient Admission Date]],"mmm")</f>
        <v>Jul</v>
      </c>
      <c r="M2961" t="str">
        <f>TEXT(Table1[[#This Row],[Patient Admission Date]],"ddd")</f>
        <v>Thu</v>
      </c>
      <c r="N2961" t="str">
        <f>TEXT(INT(HOUR(Table1[[#This Row],[Patient Admission Date]])/3)*3,"00")&amp;"-"&amp;TEXT(INT(HOUR(Table1[[#This Row],[Patient Admission Date]])/3)*3+3,"00")</f>
        <v>00-03</v>
      </c>
      <c r="O2961" t="str" cm="1">
        <f t="array" ref="O2961">_xlfn.IFS(Table1[[#This Row],[Patient Age]]&lt;=14,"0-14",Table1[[#This Row],[Patient Age]]&lt;=29,"15-29",Table1[[#This Row],[Patient Age]]&lt;=44,"30-44",Table1[[#This Row],[Patient Age]]&lt;=59,"45-59",Table1[[#This Row],[Patient Age]]&lt;=74,"60-74",TRUE,"75+")</f>
        <v>60-74</v>
      </c>
      <c r="P2961" t="str" cm="1">
        <f t="array" ref="P2961">_xlfn.IFS(Table1[[#This Row],[Patient Waittime]]&lt;=15,"0-15",Table1[[#This Row],[Patient Waittime]]&lt;=30,"16-30",Table1[[#This Row],[Patient Waittime]]&lt;=45,"31-45",Table1[[#This Row],[Patient Waittime]]&lt;=60,"46-60",TRUE,"60+")</f>
        <v>0-15</v>
      </c>
      <c r="Q2961">
        <f>--(Table1[[#This Row],[Patient Waittime]]&lt;=30)</f>
        <v>1</v>
      </c>
      <c r="R2961">
        <f>--Table1[[#This Row],[Patient Admission Flag]]</f>
        <v>0</v>
      </c>
      <c r="S2961">
        <f>--AND(Table1[[#This Row],[WithinTarget]]=1,Table1[[#This Row],[Patient Satisfaction Score]]&gt;=7)</f>
        <v>0</v>
      </c>
      <c r="T2961" t="str">
        <f>IF(LEFT(Table1[[#This Row],[Patient Gender]],1)="F","Female","Male")</f>
        <v>Female</v>
      </c>
    </row>
    <row r="2962" spans="1:20" x14ac:dyDescent="0.3">
      <c r="A2962" t="s">
        <v>3066</v>
      </c>
      <c r="B2962" s="1">
        <v>45414.640972222223</v>
      </c>
      <c r="C2962" t="s">
        <v>13</v>
      </c>
      <c r="D2962">
        <v>43</v>
      </c>
      <c r="E2962" t="s">
        <v>10</v>
      </c>
      <c r="F2962" t="s">
        <v>23</v>
      </c>
      <c r="G2962" t="b">
        <v>0</v>
      </c>
      <c r="I2962">
        <v>31</v>
      </c>
      <c r="J2962" t="b">
        <v>0</v>
      </c>
      <c r="K2962">
        <f>YEAR(Table1[[#This Row],[Patient Admission Date]])</f>
        <v>2024</v>
      </c>
      <c r="L2962" t="str">
        <f>TEXT(Table1[[#This Row],[Patient Admission Date]],"mmm")</f>
        <v>May</v>
      </c>
      <c r="M2962" t="str">
        <f>TEXT(Table1[[#This Row],[Patient Admission Date]],"ddd")</f>
        <v>Thu</v>
      </c>
      <c r="N2962" t="str">
        <f>TEXT(INT(HOUR(Table1[[#This Row],[Patient Admission Date]])/3)*3,"00")&amp;"-"&amp;TEXT(INT(HOUR(Table1[[#This Row],[Patient Admission Date]])/3)*3+3,"00")</f>
        <v>15-18</v>
      </c>
      <c r="O2962" t="str" cm="1">
        <f t="array" ref="O2962">_xlfn.IFS(Table1[[#This Row],[Patient Age]]&lt;=14,"0-14",Table1[[#This Row],[Patient Age]]&lt;=29,"15-29",Table1[[#This Row],[Patient Age]]&lt;=44,"30-44",Table1[[#This Row],[Patient Age]]&lt;=59,"45-59",Table1[[#This Row],[Patient Age]]&lt;=74,"60-74",TRUE,"75+")</f>
        <v>30-44</v>
      </c>
      <c r="P2962" t="str" cm="1">
        <f t="array" ref="P2962">_xlfn.IFS(Table1[[#This Row],[Patient Waittime]]&lt;=15,"0-15",Table1[[#This Row],[Patient Waittime]]&lt;=30,"16-30",Table1[[#This Row],[Patient Waittime]]&lt;=45,"31-45",Table1[[#This Row],[Patient Waittime]]&lt;=60,"46-60",TRUE,"60+")</f>
        <v>31-45</v>
      </c>
      <c r="Q2962">
        <f>--(Table1[[#This Row],[Patient Waittime]]&lt;=30)</f>
        <v>0</v>
      </c>
      <c r="R2962">
        <f>--Table1[[#This Row],[Patient Admission Flag]]</f>
        <v>0</v>
      </c>
      <c r="S2962">
        <f>--AND(Table1[[#This Row],[WithinTarget]]=1,Table1[[#This Row],[Patient Satisfaction Score]]&gt;=7)</f>
        <v>0</v>
      </c>
      <c r="T2962" t="str">
        <f>IF(LEFT(Table1[[#This Row],[Patient Gender]],1)="F","Female","Male")</f>
        <v>Female</v>
      </c>
    </row>
    <row r="2963" spans="1:20" x14ac:dyDescent="0.3">
      <c r="A2963" t="s">
        <v>3067</v>
      </c>
      <c r="B2963" s="1">
        <v>45098.002083333333</v>
      </c>
      <c r="C2963" t="s">
        <v>13</v>
      </c>
      <c r="D2963">
        <v>57</v>
      </c>
      <c r="E2963" t="s">
        <v>10</v>
      </c>
      <c r="F2963" t="s">
        <v>23</v>
      </c>
      <c r="G2963" t="b">
        <v>0</v>
      </c>
      <c r="I2963">
        <v>59</v>
      </c>
      <c r="J2963" t="b">
        <v>0</v>
      </c>
      <c r="K2963">
        <f>YEAR(Table1[[#This Row],[Patient Admission Date]])</f>
        <v>2023</v>
      </c>
      <c r="L2963" t="str">
        <f>TEXT(Table1[[#This Row],[Patient Admission Date]],"mmm")</f>
        <v>Jun</v>
      </c>
      <c r="M2963" t="str">
        <f>TEXT(Table1[[#This Row],[Patient Admission Date]],"ddd")</f>
        <v>Wed</v>
      </c>
      <c r="N2963" t="str">
        <f>TEXT(INT(HOUR(Table1[[#This Row],[Patient Admission Date]])/3)*3,"00")&amp;"-"&amp;TEXT(INT(HOUR(Table1[[#This Row],[Patient Admission Date]])/3)*3+3,"00")</f>
        <v>00-03</v>
      </c>
      <c r="O2963" t="str" cm="1">
        <f t="array" ref="O2963">_xlfn.IFS(Table1[[#This Row],[Patient Age]]&lt;=14,"0-14",Table1[[#This Row],[Patient Age]]&lt;=29,"15-29",Table1[[#This Row],[Patient Age]]&lt;=44,"30-44",Table1[[#This Row],[Patient Age]]&lt;=59,"45-59",Table1[[#This Row],[Patient Age]]&lt;=74,"60-74",TRUE,"75+")</f>
        <v>45-59</v>
      </c>
      <c r="P2963" t="str" cm="1">
        <f t="array" ref="P2963">_xlfn.IFS(Table1[[#This Row],[Patient Waittime]]&lt;=15,"0-15",Table1[[#This Row],[Patient Waittime]]&lt;=30,"16-30",Table1[[#This Row],[Patient Waittime]]&lt;=45,"31-45",Table1[[#This Row],[Patient Waittime]]&lt;=60,"46-60",TRUE,"60+")</f>
        <v>46-60</v>
      </c>
      <c r="Q2963">
        <f>--(Table1[[#This Row],[Patient Waittime]]&lt;=30)</f>
        <v>0</v>
      </c>
      <c r="R2963">
        <f>--Table1[[#This Row],[Patient Admission Flag]]</f>
        <v>0</v>
      </c>
      <c r="S2963">
        <f>--AND(Table1[[#This Row],[WithinTarget]]=1,Table1[[#This Row],[Patient Satisfaction Score]]&gt;=7)</f>
        <v>0</v>
      </c>
      <c r="T2963" t="str">
        <f>IF(LEFT(Table1[[#This Row],[Patient Gender]],1)="F","Female","Male")</f>
        <v>Female</v>
      </c>
    </row>
    <row r="2964" spans="1:20" x14ac:dyDescent="0.3">
      <c r="A2964" t="s">
        <v>3068</v>
      </c>
      <c r="B2964" s="1">
        <v>45065.476388888892</v>
      </c>
      <c r="C2964" t="s">
        <v>13</v>
      </c>
      <c r="D2964">
        <v>46</v>
      </c>
      <c r="E2964" t="s">
        <v>10</v>
      </c>
      <c r="F2964" t="s">
        <v>23</v>
      </c>
      <c r="G2964" t="b">
        <v>0</v>
      </c>
      <c r="I2964">
        <v>45</v>
      </c>
      <c r="J2964" t="b">
        <v>0</v>
      </c>
      <c r="K2964">
        <f>YEAR(Table1[[#This Row],[Patient Admission Date]])</f>
        <v>2023</v>
      </c>
      <c r="L2964" t="str">
        <f>TEXT(Table1[[#This Row],[Patient Admission Date]],"mmm")</f>
        <v>May</v>
      </c>
      <c r="M2964" t="str">
        <f>TEXT(Table1[[#This Row],[Patient Admission Date]],"ddd")</f>
        <v>Fri</v>
      </c>
      <c r="N2964" t="str">
        <f>TEXT(INT(HOUR(Table1[[#This Row],[Patient Admission Date]])/3)*3,"00")&amp;"-"&amp;TEXT(INT(HOUR(Table1[[#This Row],[Patient Admission Date]])/3)*3+3,"00")</f>
        <v>09-12</v>
      </c>
      <c r="O2964" t="str" cm="1">
        <f t="array" ref="O2964">_xlfn.IFS(Table1[[#This Row],[Patient Age]]&lt;=14,"0-14",Table1[[#This Row],[Patient Age]]&lt;=29,"15-29",Table1[[#This Row],[Patient Age]]&lt;=44,"30-44",Table1[[#This Row],[Patient Age]]&lt;=59,"45-59",Table1[[#This Row],[Patient Age]]&lt;=74,"60-74",TRUE,"75+")</f>
        <v>45-59</v>
      </c>
      <c r="P2964" t="str" cm="1">
        <f t="array" ref="P2964">_xlfn.IFS(Table1[[#This Row],[Patient Waittime]]&lt;=15,"0-15",Table1[[#This Row],[Patient Waittime]]&lt;=30,"16-30",Table1[[#This Row],[Patient Waittime]]&lt;=45,"31-45",Table1[[#This Row],[Patient Waittime]]&lt;=60,"46-60",TRUE,"60+")</f>
        <v>31-45</v>
      </c>
      <c r="Q2964">
        <f>--(Table1[[#This Row],[Patient Waittime]]&lt;=30)</f>
        <v>0</v>
      </c>
      <c r="R2964">
        <f>--Table1[[#This Row],[Patient Admission Flag]]</f>
        <v>0</v>
      </c>
      <c r="S2964">
        <f>--AND(Table1[[#This Row],[WithinTarget]]=1,Table1[[#This Row],[Patient Satisfaction Score]]&gt;=7)</f>
        <v>0</v>
      </c>
      <c r="T2964" t="str">
        <f>IF(LEFT(Table1[[#This Row],[Patient Gender]],1)="F","Female","Male")</f>
        <v>Female</v>
      </c>
    </row>
    <row r="2965" spans="1:20" x14ac:dyDescent="0.3">
      <c r="A2965" t="s">
        <v>3069</v>
      </c>
      <c r="B2965" s="1">
        <v>45354.404861111114</v>
      </c>
      <c r="C2965" t="s">
        <v>13</v>
      </c>
      <c r="D2965">
        <v>78</v>
      </c>
      <c r="E2965" t="s">
        <v>10</v>
      </c>
      <c r="F2965" t="s">
        <v>23</v>
      </c>
      <c r="G2965" t="b">
        <v>0</v>
      </c>
      <c r="I2965">
        <v>30</v>
      </c>
      <c r="J2965" t="b">
        <v>0</v>
      </c>
      <c r="K2965">
        <f>YEAR(Table1[[#This Row],[Patient Admission Date]])</f>
        <v>2024</v>
      </c>
      <c r="L2965" t="str">
        <f>TEXT(Table1[[#This Row],[Patient Admission Date]],"mmm")</f>
        <v>Mar</v>
      </c>
      <c r="M2965" t="str">
        <f>TEXT(Table1[[#This Row],[Patient Admission Date]],"ddd")</f>
        <v>Sun</v>
      </c>
      <c r="N2965" t="str">
        <f>TEXT(INT(HOUR(Table1[[#This Row],[Patient Admission Date]])/3)*3,"00")&amp;"-"&amp;TEXT(INT(HOUR(Table1[[#This Row],[Patient Admission Date]])/3)*3+3,"00")</f>
        <v>09-12</v>
      </c>
      <c r="O2965" t="str" cm="1">
        <f t="array" ref="O2965">_xlfn.IFS(Table1[[#This Row],[Patient Age]]&lt;=14,"0-14",Table1[[#This Row],[Patient Age]]&lt;=29,"15-29",Table1[[#This Row],[Patient Age]]&lt;=44,"30-44",Table1[[#This Row],[Patient Age]]&lt;=59,"45-59",Table1[[#This Row],[Patient Age]]&lt;=74,"60-74",TRUE,"75+")</f>
        <v>75+</v>
      </c>
      <c r="P2965" t="str" cm="1">
        <f t="array" ref="P2965">_xlfn.IFS(Table1[[#This Row],[Patient Waittime]]&lt;=15,"0-15",Table1[[#This Row],[Patient Waittime]]&lt;=30,"16-30",Table1[[#This Row],[Patient Waittime]]&lt;=45,"31-45",Table1[[#This Row],[Patient Waittime]]&lt;=60,"46-60",TRUE,"60+")</f>
        <v>16-30</v>
      </c>
      <c r="Q2965">
        <f>--(Table1[[#This Row],[Patient Waittime]]&lt;=30)</f>
        <v>1</v>
      </c>
      <c r="R2965">
        <f>--Table1[[#This Row],[Patient Admission Flag]]</f>
        <v>0</v>
      </c>
      <c r="S2965">
        <f>--AND(Table1[[#This Row],[WithinTarget]]=1,Table1[[#This Row],[Patient Satisfaction Score]]&gt;=7)</f>
        <v>0</v>
      </c>
      <c r="T2965" t="str">
        <f>IF(LEFT(Table1[[#This Row],[Patient Gender]],1)="F","Female","Male")</f>
        <v>Female</v>
      </c>
    </row>
    <row r="2966" spans="1:20" x14ac:dyDescent="0.3">
      <c r="A2966" t="s">
        <v>3070</v>
      </c>
      <c r="B2966" s="1">
        <v>45074.429166666669</v>
      </c>
      <c r="C2966" t="s">
        <v>13</v>
      </c>
      <c r="D2966">
        <v>57</v>
      </c>
      <c r="E2966" t="s">
        <v>10</v>
      </c>
      <c r="F2966" t="s">
        <v>23</v>
      </c>
      <c r="G2966" t="b">
        <v>0</v>
      </c>
      <c r="I2966">
        <v>19</v>
      </c>
      <c r="J2966" t="b">
        <v>0</v>
      </c>
      <c r="K2966">
        <f>YEAR(Table1[[#This Row],[Patient Admission Date]])</f>
        <v>2023</v>
      </c>
      <c r="L2966" t="str">
        <f>TEXT(Table1[[#This Row],[Patient Admission Date]],"mmm")</f>
        <v>May</v>
      </c>
      <c r="M2966" t="str">
        <f>TEXT(Table1[[#This Row],[Patient Admission Date]],"ddd")</f>
        <v>Sun</v>
      </c>
      <c r="N2966" t="str">
        <f>TEXT(INT(HOUR(Table1[[#This Row],[Patient Admission Date]])/3)*3,"00")&amp;"-"&amp;TEXT(INT(HOUR(Table1[[#This Row],[Patient Admission Date]])/3)*3+3,"00")</f>
        <v>09-12</v>
      </c>
      <c r="O2966" t="str" cm="1">
        <f t="array" ref="O2966">_xlfn.IFS(Table1[[#This Row],[Patient Age]]&lt;=14,"0-14",Table1[[#This Row],[Patient Age]]&lt;=29,"15-29",Table1[[#This Row],[Patient Age]]&lt;=44,"30-44",Table1[[#This Row],[Patient Age]]&lt;=59,"45-59",Table1[[#This Row],[Patient Age]]&lt;=74,"60-74",TRUE,"75+")</f>
        <v>45-59</v>
      </c>
      <c r="P2966" t="str" cm="1">
        <f t="array" ref="P2966">_xlfn.IFS(Table1[[#This Row],[Patient Waittime]]&lt;=15,"0-15",Table1[[#This Row],[Patient Waittime]]&lt;=30,"16-30",Table1[[#This Row],[Patient Waittime]]&lt;=45,"31-45",Table1[[#This Row],[Patient Waittime]]&lt;=60,"46-60",TRUE,"60+")</f>
        <v>16-30</v>
      </c>
      <c r="Q2966">
        <f>--(Table1[[#This Row],[Patient Waittime]]&lt;=30)</f>
        <v>1</v>
      </c>
      <c r="R2966">
        <f>--Table1[[#This Row],[Patient Admission Flag]]</f>
        <v>0</v>
      </c>
      <c r="S2966">
        <f>--AND(Table1[[#This Row],[WithinTarget]]=1,Table1[[#This Row],[Patient Satisfaction Score]]&gt;=7)</f>
        <v>0</v>
      </c>
      <c r="T2966" t="str">
        <f>IF(LEFT(Table1[[#This Row],[Patient Gender]],1)="F","Female","Male")</f>
        <v>Female</v>
      </c>
    </row>
    <row r="2967" spans="1:20" x14ac:dyDescent="0.3">
      <c r="A2967" t="s">
        <v>3071</v>
      </c>
      <c r="B2967" s="1">
        <v>45076.111111111109</v>
      </c>
      <c r="C2967" t="s">
        <v>13</v>
      </c>
      <c r="D2967">
        <v>19</v>
      </c>
      <c r="E2967" t="s">
        <v>10</v>
      </c>
      <c r="F2967" t="s">
        <v>23</v>
      </c>
      <c r="G2967" t="b">
        <v>0</v>
      </c>
      <c r="I2967">
        <v>26</v>
      </c>
      <c r="J2967" t="b">
        <v>0</v>
      </c>
      <c r="K2967">
        <f>YEAR(Table1[[#This Row],[Patient Admission Date]])</f>
        <v>2023</v>
      </c>
      <c r="L2967" t="str">
        <f>TEXT(Table1[[#This Row],[Patient Admission Date]],"mmm")</f>
        <v>May</v>
      </c>
      <c r="M2967" t="str">
        <f>TEXT(Table1[[#This Row],[Patient Admission Date]],"ddd")</f>
        <v>Tue</v>
      </c>
      <c r="N2967" t="str">
        <f>TEXT(INT(HOUR(Table1[[#This Row],[Patient Admission Date]])/3)*3,"00")&amp;"-"&amp;TEXT(INT(HOUR(Table1[[#This Row],[Patient Admission Date]])/3)*3+3,"00")</f>
        <v>00-03</v>
      </c>
      <c r="O2967" t="str" cm="1">
        <f t="array" ref="O2967">_xlfn.IFS(Table1[[#This Row],[Patient Age]]&lt;=14,"0-14",Table1[[#This Row],[Patient Age]]&lt;=29,"15-29",Table1[[#This Row],[Patient Age]]&lt;=44,"30-44",Table1[[#This Row],[Patient Age]]&lt;=59,"45-59",Table1[[#This Row],[Patient Age]]&lt;=74,"60-74",TRUE,"75+")</f>
        <v>15-29</v>
      </c>
      <c r="P2967" t="str" cm="1">
        <f t="array" ref="P2967">_xlfn.IFS(Table1[[#This Row],[Patient Waittime]]&lt;=15,"0-15",Table1[[#This Row],[Patient Waittime]]&lt;=30,"16-30",Table1[[#This Row],[Patient Waittime]]&lt;=45,"31-45",Table1[[#This Row],[Patient Waittime]]&lt;=60,"46-60",TRUE,"60+")</f>
        <v>16-30</v>
      </c>
      <c r="Q2967">
        <f>--(Table1[[#This Row],[Patient Waittime]]&lt;=30)</f>
        <v>1</v>
      </c>
      <c r="R2967">
        <f>--Table1[[#This Row],[Patient Admission Flag]]</f>
        <v>0</v>
      </c>
      <c r="S2967">
        <f>--AND(Table1[[#This Row],[WithinTarget]]=1,Table1[[#This Row],[Patient Satisfaction Score]]&gt;=7)</f>
        <v>0</v>
      </c>
      <c r="T2967" t="str">
        <f>IF(LEFT(Table1[[#This Row],[Patient Gender]],1)="F","Female","Male")</f>
        <v>Female</v>
      </c>
    </row>
    <row r="2968" spans="1:20" x14ac:dyDescent="0.3">
      <c r="A2968" t="s">
        <v>3072</v>
      </c>
      <c r="B2968" s="1">
        <v>45299.229166666664</v>
      </c>
      <c r="C2968" t="s">
        <v>13</v>
      </c>
      <c r="D2968">
        <v>54</v>
      </c>
      <c r="E2968" t="s">
        <v>10</v>
      </c>
      <c r="F2968" t="s">
        <v>23</v>
      </c>
      <c r="G2968" t="b">
        <v>0</v>
      </c>
      <c r="I2968">
        <v>59</v>
      </c>
      <c r="J2968" t="b">
        <v>0</v>
      </c>
      <c r="K2968">
        <f>YEAR(Table1[[#This Row],[Patient Admission Date]])</f>
        <v>2024</v>
      </c>
      <c r="L2968" t="str">
        <f>TEXT(Table1[[#This Row],[Patient Admission Date]],"mmm")</f>
        <v>Jan</v>
      </c>
      <c r="M2968" t="str">
        <f>TEXT(Table1[[#This Row],[Patient Admission Date]],"ddd")</f>
        <v>Mon</v>
      </c>
      <c r="N2968" t="str">
        <f>TEXT(INT(HOUR(Table1[[#This Row],[Patient Admission Date]])/3)*3,"00")&amp;"-"&amp;TEXT(INT(HOUR(Table1[[#This Row],[Patient Admission Date]])/3)*3+3,"00")</f>
        <v>03-06</v>
      </c>
      <c r="O2968" t="str" cm="1">
        <f t="array" ref="O2968">_xlfn.IFS(Table1[[#This Row],[Patient Age]]&lt;=14,"0-14",Table1[[#This Row],[Patient Age]]&lt;=29,"15-29",Table1[[#This Row],[Patient Age]]&lt;=44,"30-44",Table1[[#This Row],[Patient Age]]&lt;=59,"45-59",Table1[[#This Row],[Patient Age]]&lt;=74,"60-74",TRUE,"75+")</f>
        <v>45-59</v>
      </c>
      <c r="P2968" t="str" cm="1">
        <f t="array" ref="P2968">_xlfn.IFS(Table1[[#This Row],[Patient Waittime]]&lt;=15,"0-15",Table1[[#This Row],[Patient Waittime]]&lt;=30,"16-30",Table1[[#This Row],[Patient Waittime]]&lt;=45,"31-45",Table1[[#This Row],[Patient Waittime]]&lt;=60,"46-60",TRUE,"60+")</f>
        <v>46-60</v>
      </c>
      <c r="Q2968">
        <f>--(Table1[[#This Row],[Patient Waittime]]&lt;=30)</f>
        <v>0</v>
      </c>
      <c r="R2968">
        <f>--Table1[[#This Row],[Patient Admission Flag]]</f>
        <v>0</v>
      </c>
      <c r="S2968">
        <f>--AND(Table1[[#This Row],[WithinTarget]]=1,Table1[[#This Row],[Patient Satisfaction Score]]&gt;=7)</f>
        <v>0</v>
      </c>
      <c r="T2968" t="str">
        <f>IF(LEFT(Table1[[#This Row],[Patient Gender]],1)="F","Female","Male")</f>
        <v>Female</v>
      </c>
    </row>
    <row r="2969" spans="1:20" x14ac:dyDescent="0.3">
      <c r="A2969" t="s">
        <v>3073</v>
      </c>
      <c r="B2969" s="1">
        <v>45532.128472222219</v>
      </c>
      <c r="C2969" t="s">
        <v>13</v>
      </c>
      <c r="D2969">
        <v>67</v>
      </c>
      <c r="E2969" t="s">
        <v>10</v>
      </c>
      <c r="F2969" t="s">
        <v>23</v>
      </c>
      <c r="G2969" t="b">
        <v>0</v>
      </c>
      <c r="I2969">
        <v>56</v>
      </c>
      <c r="J2969" t="b">
        <v>0</v>
      </c>
      <c r="K2969">
        <f>YEAR(Table1[[#This Row],[Patient Admission Date]])</f>
        <v>2024</v>
      </c>
      <c r="L2969" t="str">
        <f>TEXT(Table1[[#This Row],[Patient Admission Date]],"mmm")</f>
        <v>Aug</v>
      </c>
      <c r="M2969" t="str">
        <f>TEXT(Table1[[#This Row],[Patient Admission Date]],"ddd")</f>
        <v>Wed</v>
      </c>
      <c r="N2969" t="str">
        <f>TEXT(INT(HOUR(Table1[[#This Row],[Patient Admission Date]])/3)*3,"00")&amp;"-"&amp;TEXT(INT(HOUR(Table1[[#This Row],[Patient Admission Date]])/3)*3+3,"00")</f>
        <v>03-06</v>
      </c>
      <c r="O2969" t="str" cm="1">
        <f t="array" ref="O2969">_xlfn.IFS(Table1[[#This Row],[Patient Age]]&lt;=14,"0-14",Table1[[#This Row],[Patient Age]]&lt;=29,"15-29",Table1[[#This Row],[Patient Age]]&lt;=44,"30-44",Table1[[#This Row],[Patient Age]]&lt;=59,"45-59",Table1[[#This Row],[Patient Age]]&lt;=74,"60-74",TRUE,"75+")</f>
        <v>60-74</v>
      </c>
      <c r="P2969" t="str" cm="1">
        <f t="array" ref="P2969">_xlfn.IFS(Table1[[#This Row],[Patient Waittime]]&lt;=15,"0-15",Table1[[#This Row],[Patient Waittime]]&lt;=30,"16-30",Table1[[#This Row],[Patient Waittime]]&lt;=45,"31-45",Table1[[#This Row],[Patient Waittime]]&lt;=60,"46-60",TRUE,"60+")</f>
        <v>46-60</v>
      </c>
      <c r="Q2969">
        <f>--(Table1[[#This Row],[Patient Waittime]]&lt;=30)</f>
        <v>0</v>
      </c>
      <c r="R2969">
        <f>--Table1[[#This Row],[Patient Admission Flag]]</f>
        <v>0</v>
      </c>
      <c r="S2969">
        <f>--AND(Table1[[#This Row],[WithinTarget]]=1,Table1[[#This Row],[Patient Satisfaction Score]]&gt;=7)</f>
        <v>0</v>
      </c>
      <c r="T2969" t="str">
        <f>IF(LEFT(Table1[[#This Row],[Patient Gender]],1)="F","Female","Male")</f>
        <v>Female</v>
      </c>
    </row>
    <row r="2970" spans="1:20" x14ac:dyDescent="0.3">
      <c r="A2970" t="s">
        <v>3074</v>
      </c>
      <c r="B2970" s="1">
        <v>45224.549305555556</v>
      </c>
      <c r="C2970" t="s">
        <v>13</v>
      </c>
      <c r="D2970">
        <v>36</v>
      </c>
      <c r="E2970" t="s">
        <v>10</v>
      </c>
      <c r="F2970" t="s">
        <v>23</v>
      </c>
      <c r="G2970" t="b">
        <v>0</v>
      </c>
      <c r="I2970">
        <v>30</v>
      </c>
      <c r="J2970" t="b">
        <v>0</v>
      </c>
      <c r="K2970">
        <f>YEAR(Table1[[#This Row],[Patient Admission Date]])</f>
        <v>2023</v>
      </c>
      <c r="L2970" t="str">
        <f>TEXT(Table1[[#This Row],[Patient Admission Date]],"mmm")</f>
        <v>Oct</v>
      </c>
      <c r="M2970" t="str">
        <f>TEXT(Table1[[#This Row],[Patient Admission Date]],"ddd")</f>
        <v>Wed</v>
      </c>
      <c r="N2970" t="str">
        <f>TEXT(INT(HOUR(Table1[[#This Row],[Patient Admission Date]])/3)*3,"00")&amp;"-"&amp;TEXT(INT(HOUR(Table1[[#This Row],[Patient Admission Date]])/3)*3+3,"00")</f>
        <v>12-15</v>
      </c>
      <c r="O2970" t="str" cm="1">
        <f t="array" ref="O2970">_xlfn.IFS(Table1[[#This Row],[Patient Age]]&lt;=14,"0-14",Table1[[#This Row],[Patient Age]]&lt;=29,"15-29",Table1[[#This Row],[Patient Age]]&lt;=44,"30-44",Table1[[#This Row],[Patient Age]]&lt;=59,"45-59",Table1[[#This Row],[Patient Age]]&lt;=74,"60-74",TRUE,"75+")</f>
        <v>30-44</v>
      </c>
      <c r="P2970" t="str" cm="1">
        <f t="array" ref="P2970">_xlfn.IFS(Table1[[#This Row],[Patient Waittime]]&lt;=15,"0-15",Table1[[#This Row],[Patient Waittime]]&lt;=30,"16-30",Table1[[#This Row],[Patient Waittime]]&lt;=45,"31-45",Table1[[#This Row],[Patient Waittime]]&lt;=60,"46-60",TRUE,"60+")</f>
        <v>16-30</v>
      </c>
      <c r="Q2970">
        <f>--(Table1[[#This Row],[Patient Waittime]]&lt;=30)</f>
        <v>1</v>
      </c>
      <c r="R2970">
        <f>--Table1[[#This Row],[Patient Admission Flag]]</f>
        <v>0</v>
      </c>
      <c r="S2970">
        <f>--AND(Table1[[#This Row],[WithinTarget]]=1,Table1[[#This Row],[Patient Satisfaction Score]]&gt;=7)</f>
        <v>0</v>
      </c>
      <c r="T2970" t="str">
        <f>IF(LEFT(Table1[[#This Row],[Patient Gender]],1)="F","Female","Male")</f>
        <v>Female</v>
      </c>
    </row>
    <row r="2971" spans="1:20" x14ac:dyDescent="0.3">
      <c r="A2971" t="s">
        <v>3075</v>
      </c>
      <c r="B2971" s="1">
        <v>45591.995833333334</v>
      </c>
      <c r="C2971" t="s">
        <v>13</v>
      </c>
      <c r="D2971">
        <v>45</v>
      </c>
      <c r="E2971" t="s">
        <v>10</v>
      </c>
      <c r="F2971" t="s">
        <v>23</v>
      </c>
      <c r="G2971" t="b">
        <v>0</v>
      </c>
      <c r="I2971">
        <v>31</v>
      </c>
      <c r="J2971" t="b">
        <v>0</v>
      </c>
      <c r="K2971">
        <f>YEAR(Table1[[#This Row],[Patient Admission Date]])</f>
        <v>2024</v>
      </c>
      <c r="L2971" t="str">
        <f>TEXT(Table1[[#This Row],[Patient Admission Date]],"mmm")</f>
        <v>Oct</v>
      </c>
      <c r="M2971" t="str">
        <f>TEXT(Table1[[#This Row],[Patient Admission Date]],"ddd")</f>
        <v>Sat</v>
      </c>
      <c r="N2971" t="str">
        <f>TEXT(INT(HOUR(Table1[[#This Row],[Patient Admission Date]])/3)*3,"00")&amp;"-"&amp;TEXT(INT(HOUR(Table1[[#This Row],[Patient Admission Date]])/3)*3+3,"00")</f>
        <v>21-24</v>
      </c>
      <c r="O2971" t="str" cm="1">
        <f t="array" ref="O2971">_xlfn.IFS(Table1[[#This Row],[Patient Age]]&lt;=14,"0-14",Table1[[#This Row],[Patient Age]]&lt;=29,"15-29",Table1[[#This Row],[Patient Age]]&lt;=44,"30-44",Table1[[#This Row],[Patient Age]]&lt;=59,"45-59",Table1[[#This Row],[Patient Age]]&lt;=74,"60-74",TRUE,"75+")</f>
        <v>45-59</v>
      </c>
      <c r="P2971" t="str" cm="1">
        <f t="array" ref="P2971">_xlfn.IFS(Table1[[#This Row],[Patient Waittime]]&lt;=15,"0-15",Table1[[#This Row],[Patient Waittime]]&lt;=30,"16-30",Table1[[#This Row],[Patient Waittime]]&lt;=45,"31-45",Table1[[#This Row],[Patient Waittime]]&lt;=60,"46-60",TRUE,"60+")</f>
        <v>31-45</v>
      </c>
      <c r="Q2971">
        <f>--(Table1[[#This Row],[Patient Waittime]]&lt;=30)</f>
        <v>0</v>
      </c>
      <c r="R2971">
        <f>--Table1[[#This Row],[Patient Admission Flag]]</f>
        <v>0</v>
      </c>
      <c r="S2971">
        <f>--AND(Table1[[#This Row],[WithinTarget]]=1,Table1[[#This Row],[Patient Satisfaction Score]]&gt;=7)</f>
        <v>0</v>
      </c>
      <c r="T2971" t="str">
        <f>IF(LEFT(Table1[[#This Row],[Patient Gender]],1)="F","Female","Male")</f>
        <v>Female</v>
      </c>
    </row>
    <row r="2972" spans="1:20" x14ac:dyDescent="0.3">
      <c r="A2972" t="s">
        <v>3076</v>
      </c>
      <c r="B2972" s="1">
        <v>45152.315972222219</v>
      </c>
      <c r="C2972" t="s">
        <v>13</v>
      </c>
      <c r="D2972">
        <v>58</v>
      </c>
      <c r="E2972" t="s">
        <v>10</v>
      </c>
      <c r="F2972" t="s">
        <v>23</v>
      </c>
      <c r="G2972" t="b">
        <v>0</v>
      </c>
      <c r="H2972">
        <v>8</v>
      </c>
      <c r="I2972">
        <v>49</v>
      </c>
      <c r="J2972" t="b">
        <v>0</v>
      </c>
      <c r="K2972">
        <f>YEAR(Table1[[#This Row],[Patient Admission Date]])</f>
        <v>2023</v>
      </c>
      <c r="L2972" t="str">
        <f>TEXT(Table1[[#This Row],[Patient Admission Date]],"mmm")</f>
        <v>Aug</v>
      </c>
      <c r="M2972" t="str">
        <f>TEXT(Table1[[#This Row],[Patient Admission Date]],"ddd")</f>
        <v>Mon</v>
      </c>
      <c r="N2972" t="str">
        <f>TEXT(INT(HOUR(Table1[[#This Row],[Patient Admission Date]])/3)*3,"00")&amp;"-"&amp;TEXT(INT(HOUR(Table1[[#This Row],[Patient Admission Date]])/3)*3+3,"00")</f>
        <v>06-09</v>
      </c>
      <c r="O2972" t="str" cm="1">
        <f t="array" ref="O2972">_xlfn.IFS(Table1[[#This Row],[Patient Age]]&lt;=14,"0-14",Table1[[#This Row],[Patient Age]]&lt;=29,"15-29",Table1[[#This Row],[Patient Age]]&lt;=44,"30-44",Table1[[#This Row],[Patient Age]]&lt;=59,"45-59",Table1[[#This Row],[Patient Age]]&lt;=74,"60-74",TRUE,"75+")</f>
        <v>45-59</v>
      </c>
      <c r="P2972" t="str" cm="1">
        <f t="array" ref="P2972">_xlfn.IFS(Table1[[#This Row],[Patient Waittime]]&lt;=15,"0-15",Table1[[#This Row],[Patient Waittime]]&lt;=30,"16-30",Table1[[#This Row],[Patient Waittime]]&lt;=45,"31-45",Table1[[#This Row],[Patient Waittime]]&lt;=60,"46-60",TRUE,"60+")</f>
        <v>46-60</v>
      </c>
      <c r="Q2972">
        <f>--(Table1[[#This Row],[Patient Waittime]]&lt;=30)</f>
        <v>0</v>
      </c>
      <c r="R2972">
        <f>--Table1[[#This Row],[Patient Admission Flag]]</f>
        <v>0</v>
      </c>
      <c r="S2972">
        <f>--AND(Table1[[#This Row],[WithinTarget]]=1,Table1[[#This Row],[Patient Satisfaction Score]]&gt;=7)</f>
        <v>0</v>
      </c>
      <c r="T2972" t="str">
        <f>IF(LEFT(Table1[[#This Row],[Patient Gender]],1)="F","Female","Male")</f>
        <v>Female</v>
      </c>
    </row>
    <row r="2973" spans="1:20" x14ac:dyDescent="0.3">
      <c r="A2973" t="s">
        <v>3077</v>
      </c>
      <c r="B2973" s="1">
        <v>45524.380555555559</v>
      </c>
      <c r="C2973" t="s">
        <v>13</v>
      </c>
      <c r="D2973">
        <v>50</v>
      </c>
      <c r="E2973" t="s">
        <v>10</v>
      </c>
      <c r="F2973" t="s">
        <v>28</v>
      </c>
      <c r="G2973" t="b">
        <v>0</v>
      </c>
      <c r="I2973">
        <v>35</v>
      </c>
      <c r="J2973" t="b">
        <v>0</v>
      </c>
      <c r="K2973">
        <f>YEAR(Table1[[#This Row],[Patient Admission Date]])</f>
        <v>2024</v>
      </c>
      <c r="L2973" t="str">
        <f>TEXT(Table1[[#This Row],[Patient Admission Date]],"mmm")</f>
        <v>Aug</v>
      </c>
      <c r="M2973" t="str">
        <f>TEXT(Table1[[#This Row],[Patient Admission Date]],"ddd")</f>
        <v>Tue</v>
      </c>
      <c r="N2973" t="str">
        <f>TEXT(INT(HOUR(Table1[[#This Row],[Patient Admission Date]])/3)*3,"00")&amp;"-"&amp;TEXT(INT(HOUR(Table1[[#This Row],[Patient Admission Date]])/3)*3+3,"00")</f>
        <v>09-12</v>
      </c>
      <c r="O2973" t="str" cm="1">
        <f t="array" ref="O2973">_xlfn.IFS(Table1[[#This Row],[Patient Age]]&lt;=14,"0-14",Table1[[#This Row],[Patient Age]]&lt;=29,"15-29",Table1[[#This Row],[Patient Age]]&lt;=44,"30-44",Table1[[#This Row],[Patient Age]]&lt;=59,"45-59",Table1[[#This Row],[Patient Age]]&lt;=74,"60-74",TRUE,"75+")</f>
        <v>45-59</v>
      </c>
      <c r="P2973" t="str" cm="1">
        <f t="array" ref="P2973">_xlfn.IFS(Table1[[#This Row],[Patient Waittime]]&lt;=15,"0-15",Table1[[#This Row],[Patient Waittime]]&lt;=30,"16-30",Table1[[#This Row],[Patient Waittime]]&lt;=45,"31-45",Table1[[#This Row],[Patient Waittime]]&lt;=60,"46-60",TRUE,"60+")</f>
        <v>31-45</v>
      </c>
      <c r="Q2973">
        <f>--(Table1[[#This Row],[Patient Waittime]]&lt;=30)</f>
        <v>0</v>
      </c>
      <c r="R2973">
        <f>--Table1[[#This Row],[Patient Admission Flag]]</f>
        <v>0</v>
      </c>
      <c r="S2973">
        <f>--AND(Table1[[#This Row],[WithinTarget]]=1,Table1[[#This Row],[Patient Satisfaction Score]]&gt;=7)</f>
        <v>0</v>
      </c>
      <c r="T2973" t="str">
        <f>IF(LEFT(Table1[[#This Row],[Patient Gender]],1)="F","Female","Male")</f>
        <v>Female</v>
      </c>
    </row>
    <row r="2974" spans="1:20" x14ac:dyDescent="0.3">
      <c r="A2974" t="s">
        <v>3078</v>
      </c>
      <c r="B2974" s="1">
        <v>45225.099305555559</v>
      </c>
      <c r="C2974" t="s">
        <v>13</v>
      </c>
      <c r="D2974">
        <v>65</v>
      </c>
      <c r="E2974" t="s">
        <v>10</v>
      </c>
      <c r="F2974" t="s">
        <v>28</v>
      </c>
      <c r="G2974" t="b">
        <v>0</v>
      </c>
      <c r="I2974">
        <v>15</v>
      </c>
      <c r="J2974" t="b">
        <v>0</v>
      </c>
      <c r="K2974">
        <f>YEAR(Table1[[#This Row],[Patient Admission Date]])</f>
        <v>2023</v>
      </c>
      <c r="L2974" t="str">
        <f>TEXT(Table1[[#This Row],[Patient Admission Date]],"mmm")</f>
        <v>Oct</v>
      </c>
      <c r="M2974" t="str">
        <f>TEXT(Table1[[#This Row],[Patient Admission Date]],"ddd")</f>
        <v>Thu</v>
      </c>
      <c r="N2974" t="str">
        <f>TEXT(INT(HOUR(Table1[[#This Row],[Patient Admission Date]])/3)*3,"00")&amp;"-"&amp;TEXT(INT(HOUR(Table1[[#This Row],[Patient Admission Date]])/3)*3+3,"00")</f>
        <v>00-03</v>
      </c>
      <c r="O2974" t="str" cm="1">
        <f t="array" ref="O2974">_xlfn.IFS(Table1[[#This Row],[Patient Age]]&lt;=14,"0-14",Table1[[#This Row],[Patient Age]]&lt;=29,"15-29",Table1[[#This Row],[Patient Age]]&lt;=44,"30-44",Table1[[#This Row],[Patient Age]]&lt;=59,"45-59",Table1[[#This Row],[Patient Age]]&lt;=74,"60-74",TRUE,"75+")</f>
        <v>60-74</v>
      </c>
      <c r="P2974" t="str" cm="1">
        <f t="array" ref="P2974">_xlfn.IFS(Table1[[#This Row],[Patient Waittime]]&lt;=15,"0-15",Table1[[#This Row],[Patient Waittime]]&lt;=30,"16-30",Table1[[#This Row],[Patient Waittime]]&lt;=45,"31-45",Table1[[#This Row],[Patient Waittime]]&lt;=60,"46-60",TRUE,"60+")</f>
        <v>0-15</v>
      </c>
      <c r="Q2974">
        <f>--(Table1[[#This Row],[Patient Waittime]]&lt;=30)</f>
        <v>1</v>
      </c>
      <c r="R2974">
        <f>--Table1[[#This Row],[Patient Admission Flag]]</f>
        <v>0</v>
      </c>
      <c r="S2974">
        <f>--AND(Table1[[#This Row],[WithinTarget]]=1,Table1[[#This Row],[Patient Satisfaction Score]]&gt;=7)</f>
        <v>0</v>
      </c>
      <c r="T2974" t="str">
        <f>IF(LEFT(Table1[[#This Row],[Patient Gender]],1)="F","Female","Male")</f>
        <v>Female</v>
      </c>
    </row>
    <row r="2975" spans="1:20" x14ac:dyDescent="0.3">
      <c r="A2975" t="s">
        <v>3079</v>
      </c>
      <c r="B2975" s="1">
        <v>45023.498611111114</v>
      </c>
      <c r="C2975" t="s">
        <v>13</v>
      </c>
      <c r="D2975">
        <v>68</v>
      </c>
      <c r="E2975" t="s">
        <v>10</v>
      </c>
      <c r="F2975" t="s">
        <v>28</v>
      </c>
      <c r="G2975" t="b">
        <v>0</v>
      </c>
      <c r="I2975">
        <v>51</v>
      </c>
      <c r="J2975" t="b">
        <v>0</v>
      </c>
      <c r="K2975">
        <f>YEAR(Table1[[#This Row],[Patient Admission Date]])</f>
        <v>2023</v>
      </c>
      <c r="L2975" t="str">
        <f>TEXT(Table1[[#This Row],[Patient Admission Date]],"mmm")</f>
        <v>Apr</v>
      </c>
      <c r="M2975" t="str">
        <f>TEXT(Table1[[#This Row],[Patient Admission Date]],"ddd")</f>
        <v>Fri</v>
      </c>
      <c r="N2975" t="str">
        <f>TEXT(INT(HOUR(Table1[[#This Row],[Patient Admission Date]])/3)*3,"00")&amp;"-"&amp;TEXT(INT(HOUR(Table1[[#This Row],[Patient Admission Date]])/3)*3+3,"00")</f>
        <v>09-12</v>
      </c>
      <c r="O2975" t="str" cm="1">
        <f t="array" ref="O2975">_xlfn.IFS(Table1[[#This Row],[Patient Age]]&lt;=14,"0-14",Table1[[#This Row],[Patient Age]]&lt;=29,"15-29",Table1[[#This Row],[Patient Age]]&lt;=44,"30-44",Table1[[#This Row],[Patient Age]]&lt;=59,"45-59",Table1[[#This Row],[Patient Age]]&lt;=74,"60-74",TRUE,"75+")</f>
        <v>60-74</v>
      </c>
      <c r="P2975" t="str" cm="1">
        <f t="array" ref="P2975">_xlfn.IFS(Table1[[#This Row],[Patient Waittime]]&lt;=15,"0-15",Table1[[#This Row],[Patient Waittime]]&lt;=30,"16-30",Table1[[#This Row],[Patient Waittime]]&lt;=45,"31-45",Table1[[#This Row],[Patient Waittime]]&lt;=60,"46-60",TRUE,"60+")</f>
        <v>46-60</v>
      </c>
      <c r="Q2975">
        <f>--(Table1[[#This Row],[Patient Waittime]]&lt;=30)</f>
        <v>0</v>
      </c>
      <c r="R2975">
        <f>--Table1[[#This Row],[Patient Admission Flag]]</f>
        <v>0</v>
      </c>
      <c r="S2975">
        <f>--AND(Table1[[#This Row],[WithinTarget]]=1,Table1[[#This Row],[Patient Satisfaction Score]]&gt;=7)</f>
        <v>0</v>
      </c>
      <c r="T2975" t="str">
        <f>IF(LEFT(Table1[[#This Row],[Patient Gender]],1)="F","Female","Male")</f>
        <v>Female</v>
      </c>
    </row>
    <row r="2976" spans="1:20" x14ac:dyDescent="0.3">
      <c r="A2976" t="s">
        <v>3080</v>
      </c>
      <c r="B2976" s="1">
        <v>45048.606944444444</v>
      </c>
      <c r="C2976" t="s">
        <v>13</v>
      </c>
      <c r="D2976">
        <v>39</v>
      </c>
      <c r="E2976" t="s">
        <v>10</v>
      </c>
      <c r="F2976" t="s">
        <v>28</v>
      </c>
      <c r="G2976" t="b">
        <v>0</v>
      </c>
      <c r="I2976">
        <v>15</v>
      </c>
      <c r="J2976" t="b">
        <v>0</v>
      </c>
      <c r="K2976">
        <f>YEAR(Table1[[#This Row],[Patient Admission Date]])</f>
        <v>2023</v>
      </c>
      <c r="L2976" t="str">
        <f>TEXT(Table1[[#This Row],[Patient Admission Date]],"mmm")</f>
        <v>May</v>
      </c>
      <c r="M2976" t="str">
        <f>TEXT(Table1[[#This Row],[Patient Admission Date]],"ddd")</f>
        <v>Tue</v>
      </c>
      <c r="N2976" t="str">
        <f>TEXT(INT(HOUR(Table1[[#This Row],[Patient Admission Date]])/3)*3,"00")&amp;"-"&amp;TEXT(INT(HOUR(Table1[[#This Row],[Patient Admission Date]])/3)*3+3,"00")</f>
        <v>12-15</v>
      </c>
      <c r="O2976" t="str" cm="1">
        <f t="array" ref="O2976">_xlfn.IFS(Table1[[#This Row],[Patient Age]]&lt;=14,"0-14",Table1[[#This Row],[Patient Age]]&lt;=29,"15-29",Table1[[#This Row],[Patient Age]]&lt;=44,"30-44",Table1[[#This Row],[Patient Age]]&lt;=59,"45-59",Table1[[#This Row],[Patient Age]]&lt;=74,"60-74",TRUE,"75+")</f>
        <v>30-44</v>
      </c>
      <c r="P2976" t="str" cm="1">
        <f t="array" ref="P2976">_xlfn.IFS(Table1[[#This Row],[Patient Waittime]]&lt;=15,"0-15",Table1[[#This Row],[Patient Waittime]]&lt;=30,"16-30",Table1[[#This Row],[Patient Waittime]]&lt;=45,"31-45",Table1[[#This Row],[Patient Waittime]]&lt;=60,"46-60",TRUE,"60+")</f>
        <v>0-15</v>
      </c>
      <c r="Q2976">
        <f>--(Table1[[#This Row],[Patient Waittime]]&lt;=30)</f>
        <v>1</v>
      </c>
      <c r="R2976">
        <f>--Table1[[#This Row],[Patient Admission Flag]]</f>
        <v>0</v>
      </c>
      <c r="S2976">
        <f>--AND(Table1[[#This Row],[WithinTarget]]=1,Table1[[#This Row],[Patient Satisfaction Score]]&gt;=7)</f>
        <v>0</v>
      </c>
      <c r="T2976" t="str">
        <f>IF(LEFT(Table1[[#This Row],[Patient Gender]],1)="F","Female","Male")</f>
        <v>Female</v>
      </c>
    </row>
    <row r="2977" spans="1:20" x14ac:dyDescent="0.3">
      <c r="A2977" t="s">
        <v>3081</v>
      </c>
      <c r="B2977" s="1">
        <v>45384.668749999997</v>
      </c>
      <c r="C2977" t="s">
        <v>13</v>
      </c>
      <c r="D2977">
        <v>27</v>
      </c>
      <c r="E2977" t="s">
        <v>10</v>
      </c>
      <c r="F2977" t="s">
        <v>28</v>
      </c>
      <c r="G2977" t="b">
        <v>0</v>
      </c>
      <c r="H2977">
        <v>0</v>
      </c>
      <c r="I2977">
        <v>17</v>
      </c>
      <c r="J2977" t="b">
        <v>0</v>
      </c>
      <c r="K2977">
        <f>YEAR(Table1[[#This Row],[Patient Admission Date]])</f>
        <v>2024</v>
      </c>
      <c r="L2977" t="str">
        <f>TEXT(Table1[[#This Row],[Patient Admission Date]],"mmm")</f>
        <v>Apr</v>
      </c>
      <c r="M2977" t="str">
        <f>TEXT(Table1[[#This Row],[Patient Admission Date]],"ddd")</f>
        <v>Tue</v>
      </c>
      <c r="N2977" t="str">
        <f>TEXT(INT(HOUR(Table1[[#This Row],[Patient Admission Date]])/3)*3,"00")&amp;"-"&amp;TEXT(INT(HOUR(Table1[[#This Row],[Patient Admission Date]])/3)*3+3,"00")</f>
        <v>15-18</v>
      </c>
      <c r="O2977" t="str" cm="1">
        <f t="array" ref="O2977">_xlfn.IFS(Table1[[#This Row],[Patient Age]]&lt;=14,"0-14",Table1[[#This Row],[Patient Age]]&lt;=29,"15-29",Table1[[#This Row],[Patient Age]]&lt;=44,"30-44",Table1[[#This Row],[Patient Age]]&lt;=59,"45-59",Table1[[#This Row],[Patient Age]]&lt;=74,"60-74",TRUE,"75+")</f>
        <v>15-29</v>
      </c>
      <c r="P2977" t="str" cm="1">
        <f t="array" ref="P2977">_xlfn.IFS(Table1[[#This Row],[Patient Waittime]]&lt;=15,"0-15",Table1[[#This Row],[Patient Waittime]]&lt;=30,"16-30",Table1[[#This Row],[Patient Waittime]]&lt;=45,"31-45",Table1[[#This Row],[Patient Waittime]]&lt;=60,"46-60",TRUE,"60+")</f>
        <v>16-30</v>
      </c>
      <c r="Q2977">
        <f>--(Table1[[#This Row],[Patient Waittime]]&lt;=30)</f>
        <v>1</v>
      </c>
      <c r="R2977">
        <f>--Table1[[#This Row],[Patient Admission Flag]]</f>
        <v>0</v>
      </c>
      <c r="S2977">
        <f>--AND(Table1[[#This Row],[WithinTarget]]=1,Table1[[#This Row],[Patient Satisfaction Score]]&gt;=7)</f>
        <v>0</v>
      </c>
      <c r="T2977" t="str">
        <f>IF(LEFT(Table1[[#This Row],[Patient Gender]],1)="F","Female","Male")</f>
        <v>Female</v>
      </c>
    </row>
    <row r="2978" spans="1:20" x14ac:dyDescent="0.3">
      <c r="A2978" t="s">
        <v>3082</v>
      </c>
      <c r="B2978" s="1">
        <v>45062.217361111114</v>
      </c>
      <c r="C2978" t="s">
        <v>13</v>
      </c>
      <c r="D2978">
        <v>63</v>
      </c>
      <c r="E2978" t="s">
        <v>10</v>
      </c>
      <c r="F2978" t="s">
        <v>28</v>
      </c>
      <c r="G2978" t="b">
        <v>0</v>
      </c>
      <c r="H2978">
        <v>7</v>
      </c>
      <c r="I2978">
        <v>49</v>
      </c>
      <c r="J2978" t="b">
        <v>0</v>
      </c>
      <c r="K2978">
        <f>YEAR(Table1[[#This Row],[Patient Admission Date]])</f>
        <v>2023</v>
      </c>
      <c r="L2978" t="str">
        <f>TEXT(Table1[[#This Row],[Patient Admission Date]],"mmm")</f>
        <v>May</v>
      </c>
      <c r="M2978" t="str">
        <f>TEXT(Table1[[#This Row],[Patient Admission Date]],"ddd")</f>
        <v>Tue</v>
      </c>
      <c r="N2978" t="str">
        <f>TEXT(INT(HOUR(Table1[[#This Row],[Patient Admission Date]])/3)*3,"00")&amp;"-"&amp;TEXT(INT(HOUR(Table1[[#This Row],[Patient Admission Date]])/3)*3+3,"00")</f>
        <v>03-06</v>
      </c>
      <c r="O2978" t="str" cm="1">
        <f t="array" ref="O2978">_xlfn.IFS(Table1[[#This Row],[Patient Age]]&lt;=14,"0-14",Table1[[#This Row],[Patient Age]]&lt;=29,"15-29",Table1[[#This Row],[Patient Age]]&lt;=44,"30-44",Table1[[#This Row],[Patient Age]]&lt;=59,"45-59",Table1[[#This Row],[Patient Age]]&lt;=74,"60-74",TRUE,"75+")</f>
        <v>60-74</v>
      </c>
      <c r="P2978" t="str" cm="1">
        <f t="array" ref="P2978">_xlfn.IFS(Table1[[#This Row],[Patient Waittime]]&lt;=15,"0-15",Table1[[#This Row],[Patient Waittime]]&lt;=30,"16-30",Table1[[#This Row],[Patient Waittime]]&lt;=45,"31-45",Table1[[#This Row],[Patient Waittime]]&lt;=60,"46-60",TRUE,"60+")</f>
        <v>46-60</v>
      </c>
      <c r="Q2978">
        <f>--(Table1[[#This Row],[Patient Waittime]]&lt;=30)</f>
        <v>0</v>
      </c>
      <c r="R2978">
        <f>--Table1[[#This Row],[Patient Admission Flag]]</f>
        <v>0</v>
      </c>
      <c r="S2978">
        <f>--AND(Table1[[#This Row],[WithinTarget]]=1,Table1[[#This Row],[Patient Satisfaction Score]]&gt;=7)</f>
        <v>0</v>
      </c>
      <c r="T2978" t="str">
        <f>IF(LEFT(Table1[[#This Row],[Patient Gender]],1)="F","Female","Male")</f>
        <v>Female</v>
      </c>
    </row>
    <row r="2979" spans="1:20" x14ac:dyDescent="0.3">
      <c r="A2979" t="s">
        <v>3083</v>
      </c>
      <c r="B2979" s="1">
        <v>45574.629861111112</v>
      </c>
      <c r="C2979" t="s">
        <v>13</v>
      </c>
      <c r="D2979">
        <v>27</v>
      </c>
      <c r="E2979" t="s">
        <v>10</v>
      </c>
      <c r="F2979" t="s">
        <v>28</v>
      </c>
      <c r="G2979" t="b">
        <v>0</v>
      </c>
      <c r="H2979">
        <v>10</v>
      </c>
      <c r="I2979">
        <v>28</v>
      </c>
      <c r="J2979" t="b">
        <v>0</v>
      </c>
      <c r="K2979">
        <f>YEAR(Table1[[#This Row],[Patient Admission Date]])</f>
        <v>2024</v>
      </c>
      <c r="L2979" t="str">
        <f>TEXT(Table1[[#This Row],[Patient Admission Date]],"mmm")</f>
        <v>Oct</v>
      </c>
      <c r="M2979" t="str">
        <f>TEXT(Table1[[#This Row],[Patient Admission Date]],"ddd")</f>
        <v>Wed</v>
      </c>
      <c r="N2979" t="str">
        <f>TEXT(INT(HOUR(Table1[[#This Row],[Patient Admission Date]])/3)*3,"00")&amp;"-"&amp;TEXT(INT(HOUR(Table1[[#This Row],[Patient Admission Date]])/3)*3+3,"00")</f>
        <v>15-18</v>
      </c>
      <c r="O2979" t="str" cm="1">
        <f t="array" ref="O2979">_xlfn.IFS(Table1[[#This Row],[Patient Age]]&lt;=14,"0-14",Table1[[#This Row],[Patient Age]]&lt;=29,"15-29",Table1[[#This Row],[Patient Age]]&lt;=44,"30-44",Table1[[#This Row],[Patient Age]]&lt;=59,"45-59",Table1[[#This Row],[Patient Age]]&lt;=74,"60-74",TRUE,"75+")</f>
        <v>15-29</v>
      </c>
      <c r="P2979" t="str" cm="1">
        <f t="array" ref="P2979">_xlfn.IFS(Table1[[#This Row],[Patient Waittime]]&lt;=15,"0-15",Table1[[#This Row],[Patient Waittime]]&lt;=30,"16-30",Table1[[#This Row],[Patient Waittime]]&lt;=45,"31-45",Table1[[#This Row],[Patient Waittime]]&lt;=60,"46-60",TRUE,"60+")</f>
        <v>16-30</v>
      </c>
      <c r="Q2979">
        <f>--(Table1[[#This Row],[Patient Waittime]]&lt;=30)</f>
        <v>1</v>
      </c>
      <c r="R2979">
        <f>--Table1[[#This Row],[Patient Admission Flag]]</f>
        <v>0</v>
      </c>
      <c r="S2979">
        <f>--AND(Table1[[#This Row],[WithinTarget]]=1,Table1[[#This Row],[Patient Satisfaction Score]]&gt;=7)</f>
        <v>1</v>
      </c>
      <c r="T2979" t="str">
        <f>IF(LEFT(Table1[[#This Row],[Patient Gender]],1)="F","Female","Male")</f>
        <v>Female</v>
      </c>
    </row>
    <row r="2980" spans="1:20" x14ac:dyDescent="0.3">
      <c r="A2980" t="s">
        <v>3084</v>
      </c>
      <c r="B2980" s="1">
        <v>45059.584027777775</v>
      </c>
      <c r="C2980" t="s">
        <v>9</v>
      </c>
      <c r="D2980">
        <v>59</v>
      </c>
      <c r="E2980" t="s">
        <v>14</v>
      </c>
      <c r="F2980" t="s">
        <v>27</v>
      </c>
      <c r="G2980" t="b">
        <v>0</v>
      </c>
      <c r="I2980">
        <v>54</v>
      </c>
      <c r="J2980" t="b">
        <v>0</v>
      </c>
      <c r="K2980">
        <f>YEAR(Table1[[#This Row],[Patient Admission Date]])</f>
        <v>2023</v>
      </c>
      <c r="L2980" t="str">
        <f>TEXT(Table1[[#This Row],[Patient Admission Date]],"mmm")</f>
        <v>May</v>
      </c>
      <c r="M2980" t="str">
        <f>TEXT(Table1[[#This Row],[Patient Admission Date]],"ddd")</f>
        <v>Sat</v>
      </c>
      <c r="N2980" t="str">
        <f>TEXT(INT(HOUR(Table1[[#This Row],[Patient Admission Date]])/3)*3,"00")&amp;"-"&amp;TEXT(INT(HOUR(Table1[[#This Row],[Patient Admission Date]])/3)*3+3,"00")</f>
        <v>12-15</v>
      </c>
      <c r="O2980" t="str" cm="1">
        <f t="array" ref="O2980">_xlfn.IFS(Table1[[#This Row],[Patient Age]]&lt;=14,"0-14",Table1[[#This Row],[Patient Age]]&lt;=29,"15-29",Table1[[#This Row],[Patient Age]]&lt;=44,"30-44",Table1[[#This Row],[Patient Age]]&lt;=59,"45-59",Table1[[#This Row],[Patient Age]]&lt;=74,"60-74",TRUE,"75+")</f>
        <v>45-59</v>
      </c>
      <c r="P2980" t="str" cm="1">
        <f t="array" ref="P2980">_xlfn.IFS(Table1[[#This Row],[Patient Waittime]]&lt;=15,"0-15",Table1[[#This Row],[Patient Waittime]]&lt;=30,"16-30",Table1[[#This Row],[Patient Waittime]]&lt;=45,"31-45",Table1[[#This Row],[Patient Waittime]]&lt;=60,"46-60",TRUE,"60+")</f>
        <v>46-60</v>
      </c>
      <c r="Q2980">
        <f>--(Table1[[#This Row],[Patient Waittime]]&lt;=30)</f>
        <v>0</v>
      </c>
      <c r="R2980">
        <f>--Table1[[#This Row],[Patient Admission Flag]]</f>
        <v>0</v>
      </c>
      <c r="S2980">
        <f>--AND(Table1[[#This Row],[WithinTarget]]=1,Table1[[#This Row],[Patient Satisfaction Score]]&gt;=7)</f>
        <v>0</v>
      </c>
      <c r="T2980" t="str">
        <f>IF(LEFT(Table1[[#This Row],[Patient Gender]],1)="F","Female","Male")</f>
        <v>Male</v>
      </c>
    </row>
    <row r="2981" spans="1:20" x14ac:dyDescent="0.3">
      <c r="A2981" t="s">
        <v>3085</v>
      </c>
      <c r="B2981" s="1">
        <v>45241.620138888888</v>
      </c>
      <c r="C2981" t="s">
        <v>9</v>
      </c>
      <c r="D2981">
        <v>14</v>
      </c>
      <c r="E2981" t="s">
        <v>14</v>
      </c>
      <c r="F2981" t="s">
        <v>27</v>
      </c>
      <c r="G2981" t="b">
        <v>0</v>
      </c>
      <c r="I2981">
        <v>22</v>
      </c>
      <c r="J2981" t="b">
        <v>0</v>
      </c>
      <c r="K2981">
        <f>YEAR(Table1[[#This Row],[Patient Admission Date]])</f>
        <v>2023</v>
      </c>
      <c r="L2981" t="str">
        <f>TEXT(Table1[[#This Row],[Patient Admission Date]],"mmm")</f>
        <v>Nov</v>
      </c>
      <c r="M2981" t="str">
        <f>TEXT(Table1[[#This Row],[Patient Admission Date]],"ddd")</f>
        <v>Sat</v>
      </c>
      <c r="N2981" t="str">
        <f>TEXT(INT(HOUR(Table1[[#This Row],[Patient Admission Date]])/3)*3,"00")&amp;"-"&amp;TEXT(INT(HOUR(Table1[[#This Row],[Patient Admission Date]])/3)*3+3,"00")</f>
        <v>12-15</v>
      </c>
      <c r="O2981" t="str" cm="1">
        <f t="array" ref="O2981">_xlfn.IFS(Table1[[#This Row],[Patient Age]]&lt;=14,"0-14",Table1[[#This Row],[Patient Age]]&lt;=29,"15-29",Table1[[#This Row],[Patient Age]]&lt;=44,"30-44",Table1[[#This Row],[Patient Age]]&lt;=59,"45-59",Table1[[#This Row],[Patient Age]]&lt;=74,"60-74",TRUE,"75+")</f>
        <v>0-14</v>
      </c>
      <c r="P2981" t="str" cm="1">
        <f t="array" ref="P2981">_xlfn.IFS(Table1[[#This Row],[Patient Waittime]]&lt;=15,"0-15",Table1[[#This Row],[Patient Waittime]]&lt;=30,"16-30",Table1[[#This Row],[Patient Waittime]]&lt;=45,"31-45",Table1[[#This Row],[Patient Waittime]]&lt;=60,"46-60",TRUE,"60+")</f>
        <v>16-30</v>
      </c>
      <c r="Q2981">
        <f>--(Table1[[#This Row],[Patient Waittime]]&lt;=30)</f>
        <v>1</v>
      </c>
      <c r="R2981">
        <f>--Table1[[#This Row],[Patient Admission Flag]]</f>
        <v>0</v>
      </c>
      <c r="S2981">
        <f>--AND(Table1[[#This Row],[WithinTarget]]=1,Table1[[#This Row],[Patient Satisfaction Score]]&gt;=7)</f>
        <v>0</v>
      </c>
      <c r="T2981" t="str">
        <f>IF(LEFT(Table1[[#This Row],[Patient Gender]],1)="F","Female","Male")</f>
        <v>Male</v>
      </c>
    </row>
    <row r="2982" spans="1:20" x14ac:dyDescent="0.3">
      <c r="A2982" t="s">
        <v>3086</v>
      </c>
      <c r="B2982" s="1">
        <v>45020.31527777778</v>
      </c>
      <c r="C2982" t="s">
        <v>9</v>
      </c>
      <c r="D2982">
        <v>73</v>
      </c>
      <c r="E2982" t="s">
        <v>14</v>
      </c>
      <c r="F2982" t="s">
        <v>27</v>
      </c>
      <c r="G2982" t="b">
        <v>0</v>
      </c>
      <c r="I2982">
        <v>25</v>
      </c>
      <c r="J2982" t="b">
        <v>0</v>
      </c>
      <c r="K2982">
        <f>YEAR(Table1[[#This Row],[Patient Admission Date]])</f>
        <v>2023</v>
      </c>
      <c r="L2982" t="str">
        <f>TEXT(Table1[[#This Row],[Patient Admission Date]],"mmm")</f>
        <v>Apr</v>
      </c>
      <c r="M2982" t="str">
        <f>TEXT(Table1[[#This Row],[Patient Admission Date]],"ddd")</f>
        <v>Tue</v>
      </c>
      <c r="N2982" t="str">
        <f>TEXT(INT(HOUR(Table1[[#This Row],[Patient Admission Date]])/3)*3,"00")&amp;"-"&amp;TEXT(INT(HOUR(Table1[[#This Row],[Patient Admission Date]])/3)*3+3,"00")</f>
        <v>06-09</v>
      </c>
      <c r="O2982" t="str" cm="1">
        <f t="array" ref="O2982">_xlfn.IFS(Table1[[#This Row],[Patient Age]]&lt;=14,"0-14",Table1[[#This Row],[Patient Age]]&lt;=29,"15-29",Table1[[#This Row],[Patient Age]]&lt;=44,"30-44",Table1[[#This Row],[Patient Age]]&lt;=59,"45-59",Table1[[#This Row],[Patient Age]]&lt;=74,"60-74",TRUE,"75+")</f>
        <v>60-74</v>
      </c>
      <c r="P2982" t="str" cm="1">
        <f t="array" ref="P2982">_xlfn.IFS(Table1[[#This Row],[Patient Waittime]]&lt;=15,"0-15",Table1[[#This Row],[Patient Waittime]]&lt;=30,"16-30",Table1[[#This Row],[Patient Waittime]]&lt;=45,"31-45",Table1[[#This Row],[Patient Waittime]]&lt;=60,"46-60",TRUE,"60+")</f>
        <v>16-30</v>
      </c>
      <c r="Q2982">
        <f>--(Table1[[#This Row],[Patient Waittime]]&lt;=30)</f>
        <v>1</v>
      </c>
      <c r="R2982">
        <f>--Table1[[#This Row],[Patient Admission Flag]]</f>
        <v>0</v>
      </c>
      <c r="S2982">
        <f>--AND(Table1[[#This Row],[WithinTarget]]=1,Table1[[#This Row],[Patient Satisfaction Score]]&gt;=7)</f>
        <v>0</v>
      </c>
      <c r="T2982" t="str">
        <f>IF(LEFT(Table1[[#This Row],[Patient Gender]],1)="F","Female","Male")</f>
        <v>Male</v>
      </c>
    </row>
    <row r="2983" spans="1:20" x14ac:dyDescent="0.3">
      <c r="A2983" t="s">
        <v>3087</v>
      </c>
      <c r="B2983" s="1">
        <v>45165.872916666667</v>
      </c>
      <c r="C2983" t="s">
        <v>9</v>
      </c>
      <c r="D2983">
        <v>24</v>
      </c>
      <c r="E2983" t="s">
        <v>14</v>
      </c>
      <c r="F2983" t="s">
        <v>27</v>
      </c>
      <c r="G2983" t="b">
        <v>0</v>
      </c>
      <c r="I2983">
        <v>30</v>
      </c>
      <c r="J2983" t="b">
        <v>0</v>
      </c>
      <c r="K2983">
        <f>YEAR(Table1[[#This Row],[Patient Admission Date]])</f>
        <v>2023</v>
      </c>
      <c r="L2983" t="str">
        <f>TEXT(Table1[[#This Row],[Patient Admission Date]],"mmm")</f>
        <v>Aug</v>
      </c>
      <c r="M2983" t="str">
        <f>TEXT(Table1[[#This Row],[Patient Admission Date]],"ddd")</f>
        <v>Sun</v>
      </c>
      <c r="N2983" t="str">
        <f>TEXT(INT(HOUR(Table1[[#This Row],[Patient Admission Date]])/3)*3,"00")&amp;"-"&amp;TEXT(INT(HOUR(Table1[[#This Row],[Patient Admission Date]])/3)*3+3,"00")</f>
        <v>18-21</v>
      </c>
      <c r="O2983" t="str" cm="1">
        <f t="array" ref="O2983">_xlfn.IFS(Table1[[#This Row],[Patient Age]]&lt;=14,"0-14",Table1[[#This Row],[Patient Age]]&lt;=29,"15-29",Table1[[#This Row],[Patient Age]]&lt;=44,"30-44",Table1[[#This Row],[Patient Age]]&lt;=59,"45-59",Table1[[#This Row],[Patient Age]]&lt;=74,"60-74",TRUE,"75+")</f>
        <v>15-29</v>
      </c>
      <c r="P2983" t="str" cm="1">
        <f t="array" ref="P2983">_xlfn.IFS(Table1[[#This Row],[Patient Waittime]]&lt;=15,"0-15",Table1[[#This Row],[Patient Waittime]]&lt;=30,"16-30",Table1[[#This Row],[Patient Waittime]]&lt;=45,"31-45",Table1[[#This Row],[Patient Waittime]]&lt;=60,"46-60",TRUE,"60+")</f>
        <v>16-30</v>
      </c>
      <c r="Q2983">
        <f>--(Table1[[#This Row],[Patient Waittime]]&lt;=30)</f>
        <v>1</v>
      </c>
      <c r="R2983">
        <f>--Table1[[#This Row],[Patient Admission Flag]]</f>
        <v>0</v>
      </c>
      <c r="S2983">
        <f>--AND(Table1[[#This Row],[WithinTarget]]=1,Table1[[#This Row],[Patient Satisfaction Score]]&gt;=7)</f>
        <v>0</v>
      </c>
      <c r="T2983" t="str">
        <f>IF(LEFT(Table1[[#This Row],[Patient Gender]],1)="F","Female","Male")</f>
        <v>Male</v>
      </c>
    </row>
    <row r="2984" spans="1:20" x14ac:dyDescent="0.3">
      <c r="A2984" t="s">
        <v>3088</v>
      </c>
      <c r="B2984" s="1">
        <v>45140.618055555555</v>
      </c>
      <c r="C2984" t="s">
        <v>9</v>
      </c>
      <c r="D2984">
        <v>14</v>
      </c>
      <c r="E2984" t="s">
        <v>14</v>
      </c>
      <c r="F2984" t="s">
        <v>27</v>
      </c>
      <c r="G2984" t="b">
        <v>0</v>
      </c>
      <c r="I2984">
        <v>58</v>
      </c>
      <c r="J2984" t="b">
        <v>0</v>
      </c>
      <c r="K2984">
        <f>YEAR(Table1[[#This Row],[Patient Admission Date]])</f>
        <v>2023</v>
      </c>
      <c r="L2984" t="str">
        <f>TEXT(Table1[[#This Row],[Patient Admission Date]],"mmm")</f>
        <v>Aug</v>
      </c>
      <c r="M2984" t="str">
        <f>TEXT(Table1[[#This Row],[Patient Admission Date]],"ddd")</f>
        <v>Wed</v>
      </c>
      <c r="N2984" t="str">
        <f>TEXT(INT(HOUR(Table1[[#This Row],[Patient Admission Date]])/3)*3,"00")&amp;"-"&amp;TEXT(INT(HOUR(Table1[[#This Row],[Patient Admission Date]])/3)*3+3,"00")</f>
        <v>12-15</v>
      </c>
      <c r="O2984" t="str" cm="1">
        <f t="array" ref="O2984">_xlfn.IFS(Table1[[#This Row],[Patient Age]]&lt;=14,"0-14",Table1[[#This Row],[Patient Age]]&lt;=29,"15-29",Table1[[#This Row],[Patient Age]]&lt;=44,"30-44",Table1[[#This Row],[Patient Age]]&lt;=59,"45-59",Table1[[#This Row],[Patient Age]]&lt;=74,"60-74",TRUE,"75+")</f>
        <v>0-14</v>
      </c>
      <c r="P2984" t="str" cm="1">
        <f t="array" ref="P2984">_xlfn.IFS(Table1[[#This Row],[Patient Waittime]]&lt;=15,"0-15",Table1[[#This Row],[Patient Waittime]]&lt;=30,"16-30",Table1[[#This Row],[Patient Waittime]]&lt;=45,"31-45",Table1[[#This Row],[Patient Waittime]]&lt;=60,"46-60",TRUE,"60+")</f>
        <v>46-60</v>
      </c>
      <c r="Q2984">
        <f>--(Table1[[#This Row],[Patient Waittime]]&lt;=30)</f>
        <v>0</v>
      </c>
      <c r="R2984">
        <f>--Table1[[#This Row],[Patient Admission Flag]]</f>
        <v>0</v>
      </c>
      <c r="S2984">
        <f>--AND(Table1[[#This Row],[WithinTarget]]=1,Table1[[#This Row],[Patient Satisfaction Score]]&gt;=7)</f>
        <v>0</v>
      </c>
      <c r="T2984" t="str">
        <f>IF(LEFT(Table1[[#This Row],[Patient Gender]],1)="F","Female","Male")</f>
        <v>Male</v>
      </c>
    </row>
    <row r="2985" spans="1:20" x14ac:dyDescent="0.3">
      <c r="A2985" t="s">
        <v>3089</v>
      </c>
      <c r="B2985" s="1">
        <v>45019.655555555553</v>
      </c>
      <c r="C2985" t="s">
        <v>9</v>
      </c>
      <c r="D2985">
        <v>57</v>
      </c>
      <c r="E2985" t="s">
        <v>14</v>
      </c>
      <c r="F2985" t="s">
        <v>27</v>
      </c>
      <c r="G2985" t="b">
        <v>0</v>
      </c>
      <c r="I2985">
        <v>31</v>
      </c>
      <c r="J2985" t="b">
        <v>0</v>
      </c>
      <c r="K2985">
        <f>YEAR(Table1[[#This Row],[Patient Admission Date]])</f>
        <v>2023</v>
      </c>
      <c r="L2985" t="str">
        <f>TEXT(Table1[[#This Row],[Patient Admission Date]],"mmm")</f>
        <v>Apr</v>
      </c>
      <c r="M2985" t="str">
        <f>TEXT(Table1[[#This Row],[Patient Admission Date]],"ddd")</f>
        <v>Mon</v>
      </c>
      <c r="N2985" t="str">
        <f>TEXT(INT(HOUR(Table1[[#This Row],[Patient Admission Date]])/3)*3,"00")&amp;"-"&amp;TEXT(INT(HOUR(Table1[[#This Row],[Patient Admission Date]])/3)*3+3,"00")</f>
        <v>15-18</v>
      </c>
      <c r="O2985" t="str" cm="1">
        <f t="array" ref="O2985">_xlfn.IFS(Table1[[#This Row],[Patient Age]]&lt;=14,"0-14",Table1[[#This Row],[Patient Age]]&lt;=29,"15-29",Table1[[#This Row],[Patient Age]]&lt;=44,"30-44",Table1[[#This Row],[Patient Age]]&lt;=59,"45-59",Table1[[#This Row],[Patient Age]]&lt;=74,"60-74",TRUE,"75+")</f>
        <v>45-59</v>
      </c>
      <c r="P2985" t="str" cm="1">
        <f t="array" ref="P2985">_xlfn.IFS(Table1[[#This Row],[Patient Waittime]]&lt;=15,"0-15",Table1[[#This Row],[Patient Waittime]]&lt;=30,"16-30",Table1[[#This Row],[Patient Waittime]]&lt;=45,"31-45",Table1[[#This Row],[Patient Waittime]]&lt;=60,"46-60",TRUE,"60+")</f>
        <v>31-45</v>
      </c>
      <c r="Q2985">
        <f>--(Table1[[#This Row],[Patient Waittime]]&lt;=30)</f>
        <v>0</v>
      </c>
      <c r="R2985">
        <f>--Table1[[#This Row],[Patient Admission Flag]]</f>
        <v>0</v>
      </c>
      <c r="S2985">
        <f>--AND(Table1[[#This Row],[WithinTarget]]=1,Table1[[#This Row],[Patient Satisfaction Score]]&gt;=7)</f>
        <v>0</v>
      </c>
      <c r="T2985" t="str">
        <f>IF(LEFT(Table1[[#This Row],[Patient Gender]],1)="F","Female","Male")</f>
        <v>Male</v>
      </c>
    </row>
    <row r="2986" spans="1:20" x14ac:dyDescent="0.3">
      <c r="A2986" t="s">
        <v>3090</v>
      </c>
      <c r="B2986" s="1">
        <v>45330.131249999999</v>
      </c>
      <c r="C2986" t="s">
        <v>9</v>
      </c>
      <c r="D2986">
        <v>15</v>
      </c>
      <c r="E2986" t="s">
        <v>14</v>
      </c>
      <c r="F2986" t="s">
        <v>27</v>
      </c>
      <c r="G2986" t="b">
        <v>0</v>
      </c>
      <c r="I2986">
        <v>50</v>
      </c>
      <c r="J2986" t="b">
        <v>0</v>
      </c>
      <c r="K2986">
        <f>YEAR(Table1[[#This Row],[Patient Admission Date]])</f>
        <v>2024</v>
      </c>
      <c r="L2986" t="str">
        <f>TEXT(Table1[[#This Row],[Patient Admission Date]],"mmm")</f>
        <v>Feb</v>
      </c>
      <c r="M2986" t="str">
        <f>TEXT(Table1[[#This Row],[Patient Admission Date]],"ddd")</f>
        <v>Thu</v>
      </c>
      <c r="N2986" t="str">
        <f>TEXT(INT(HOUR(Table1[[#This Row],[Patient Admission Date]])/3)*3,"00")&amp;"-"&amp;TEXT(INT(HOUR(Table1[[#This Row],[Patient Admission Date]])/3)*3+3,"00")</f>
        <v>03-06</v>
      </c>
      <c r="O2986" t="str" cm="1">
        <f t="array" ref="O2986">_xlfn.IFS(Table1[[#This Row],[Patient Age]]&lt;=14,"0-14",Table1[[#This Row],[Patient Age]]&lt;=29,"15-29",Table1[[#This Row],[Patient Age]]&lt;=44,"30-44",Table1[[#This Row],[Patient Age]]&lt;=59,"45-59",Table1[[#This Row],[Patient Age]]&lt;=74,"60-74",TRUE,"75+")</f>
        <v>15-29</v>
      </c>
      <c r="P2986" t="str" cm="1">
        <f t="array" ref="P2986">_xlfn.IFS(Table1[[#This Row],[Patient Waittime]]&lt;=15,"0-15",Table1[[#This Row],[Patient Waittime]]&lt;=30,"16-30",Table1[[#This Row],[Patient Waittime]]&lt;=45,"31-45",Table1[[#This Row],[Patient Waittime]]&lt;=60,"46-60",TRUE,"60+")</f>
        <v>46-60</v>
      </c>
      <c r="Q2986">
        <f>--(Table1[[#This Row],[Patient Waittime]]&lt;=30)</f>
        <v>0</v>
      </c>
      <c r="R2986">
        <f>--Table1[[#This Row],[Patient Admission Flag]]</f>
        <v>0</v>
      </c>
      <c r="S2986">
        <f>--AND(Table1[[#This Row],[WithinTarget]]=1,Table1[[#This Row],[Patient Satisfaction Score]]&gt;=7)</f>
        <v>0</v>
      </c>
      <c r="T2986" t="str">
        <f>IF(LEFT(Table1[[#This Row],[Patient Gender]],1)="F","Female","Male")</f>
        <v>Male</v>
      </c>
    </row>
    <row r="2987" spans="1:20" x14ac:dyDescent="0.3">
      <c r="A2987" t="s">
        <v>3091</v>
      </c>
      <c r="B2987" s="1">
        <v>45543.162499999999</v>
      </c>
      <c r="C2987" t="s">
        <v>9</v>
      </c>
      <c r="D2987">
        <v>58</v>
      </c>
      <c r="E2987" t="s">
        <v>14</v>
      </c>
      <c r="F2987" t="s">
        <v>27</v>
      </c>
      <c r="G2987" t="b">
        <v>0</v>
      </c>
      <c r="I2987">
        <v>17</v>
      </c>
      <c r="J2987" t="b">
        <v>0</v>
      </c>
      <c r="K2987">
        <f>YEAR(Table1[[#This Row],[Patient Admission Date]])</f>
        <v>2024</v>
      </c>
      <c r="L2987" t="str">
        <f>TEXT(Table1[[#This Row],[Patient Admission Date]],"mmm")</f>
        <v>Sep</v>
      </c>
      <c r="M2987" t="str">
        <f>TEXT(Table1[[#This Row],[Patient Admission Date]],"ddd")</f>
        <v>Sun</v>
      </c>
      <c r="N2987" t="str">
        <f>TEXT(INT(HOUR(Table1[[#This Row],[Patient Admission Date]])/3)*3,"00")&amp;"-"&amp;TEXT(INT(HOUR(Table1[[#This Row],[Patient Admission Date]])/3)*3+3,"00")</f>
        <v>03-06</v>
      </c>
      <c r="O2987" t="str" cm="1">
        <f t="array" ref="O2987">_xlfn.IFS(Table1[[#This Row],[Patient Age]]&lt;=14,"0-14",Table1[[#This Row],[Patient Age]]&lt;=29,"15-29",Table1[[#This Row],[Patient Age]]&lt;=44,"30-44",Table1[[#This Row],[Patient Age]]&lt;=59,"45-59",Table1[[#This Row],[Patient Age]]&lt;=74,"60-74",TRUE,"75+")</f>
        <v>45-59</v>
      </c>
      <c r="P2987" t="str" cm="1">
        <f t="array" ref="P2987">_xlfn.IFS(Table1[[#This Row],[Patient Waittime]]&lt;=15,"0-15",Table1[[#This Row],[Patient Waittime]]&lt;=30,"16-30",Table1[[#This Row],[Patient Waittime]]&lt;=45,"31-45",Table1[[#This Row],[Patient Waittime]]&lt;=60,"46-60",TRUE,"60+")</f>
        <v>16-30</v>
      </c>
      <c r="Q2987">
        <f>--(Table1[[#This Row],[Patient Waittime]]&lt;=30)</f>
        <v>1</v>
      </c>
      <c r="R2987">
        <f>--Table1[[#This Row],[Patient Admission Flag]]</f>
        <v>0</v>
      </c>
      <c r="S2987">
        <f>--AND(Table1[[#This Row],[WithinTarget]]=1,Table1[[#This Row],[Patient Satisfaction Score]]&gt;=7)</f>
        <v>0</v>
      </c>
      <c r="T2987" t="str">
        <f>IF(LEFT(Table1[[#This Row],[Patient Gender]],1)="F","Female","Male")</f>
        <v>Male</v>
      </c>
    </row>
    <row r="2988" spans="1:20" x14ac:dyDescent="0.3">
      <c r="A2988" t="s">
        <v>3092</v>
      </c>
      <c r="B2988" s="1">
        <v>45123.787499999999</v>
      </c>
      <c r="C2988" t="s">
        <v>9</v>
      </c>
      <c r="D2988">
        <v>51</v>
      </c>
      <c r="E2988" t="s">
        <v>14</v>
      </c>
      <c r="F2988" t="s">
        <v>27</v>
      </c>
      <c r="G2988" t="b">
        <v>0</v>
      </c>
      <c r="I2988">
        <v>60</v>
      </c>
      <c r="J2988" t="b">
        <v>0</v>
      </c>
      <c r="K2988">
        <f>YEAR(Table1[[#This Row],[Patient Admission Date]])</f>
        <v>2023</v>
      </c>
      <c r="L2988" t="str">
        <f>TEXT(Table1[[#This Row],[Patient Admission Date]],"mmm")</f>
        <v>Jul</v>
      </c>
      <c r="M2988" t="str">
        <f>TEXT(Table1[[#This Row],[Patient Admission Date]],"ddd")</f>
        <v>Sun</v>
      </c>
      <c r="N2988" t="str">
        <f>TEXT(INT(HOUR(Table1[[#This Row],[Patient Admission Date]])/3)*3,"00")&amp;"-"&amp;TEXT(INT(HOUR(Table1[[#This Row],[Patient Admission Date]])/3)*3+3,"00")</f>
        <v>18-21</v>
      </c>
      <c r="O2988" t="str" cm="1">
        <f t="array" ref="O2988">_xlfn.IFS(Table1[[#This Row],[Patient Age]]&lt;=14,"0-14",Table1[[#This Row],[Patient Age]]&lt;=29,"15-29",Table1[[#This Row],[Patient Age]]&lt;=44,"30-44",Table1[[#This Row],[Patient Age]]&lt;=59,"45-59",Table1[[#This Row],[Patient Age]]&lt;=74,"60-74",TRUE,"75+")</f>
        <v>45-59</v>
      </c>
      <c r="P2988" t="str" cm="1">
        <f t="array" ref="P2988">_xlfn.IFS(Table1[[#This Row],[Patient Waittime]]&lt;=15,"0-15",Table1[[#This Row],[Patient Waittime]]&lt;=30,"16-30",Table1[[#This Row],[Patient Waittime]]&lt;=45,"31-45",Table1[[#This Row],[Patient Waittime]]&lt;=60,"46-60",TRUE,"60+")</f>
        <v>46-60</v>
      </c>
      <c r="Q2988">
        <f>--(Table1[[#This Row],[Patient Waittime]]&lt;=30)</f>
        <v>0</v>
      </c>
      <c r="R2988">
        <f>--Table1[[#This Row],[Patient Admission Flag]]</f>
        <v>0</v>
      </c>
      <c r="S2988">
        <f>--AND(Table1[[#This Row],[WithinTarget]]=1,Table1[[#This Row],[Patient Satisfaction Score]]&gt;=7)</f>
        <v>0</v>
      </c>
      <c r="T2988" t="str">
        <f>IF(LEFT(Table1[[#This Row],[Patient Gender]],1)="F","Female","Male")</f>
        <v>Male</v>
      </c>
    </row>
    <row r="2989" spans="1:20" x14ac:dyDescent="0.3">
      <c r="A2989" t="s">
        <v>3093</v>
      </c>
      <c r="B2989" s="1">
        <v>45435.402777777781</v>
      </c>
      <c r="C2989" t="s">
        <v>9</v>
      </c>
      <c r="D2989">
        <v>30</v>
      </c>
      <c r="E2989" t="s">
        <v>14</v>
      </c>
      <c r="F2989" t="s">
        <v>27</v>
      </c>
      <c r="G2989" t="b">
        <v>0</v>
      </c>
      <c r="I2989">
        <v>50</v>
      </c>
      <c r="J2989" t="b">
        <v>0</v>
      </c>
      <c r="K2989">
        <f>YEAR(Table1[[#This Row],[Patient Admission Date]])</f>
        <v>2024</v>
      </c>
      <c r="L2989" t="str">
        <f>TEXT(Table1[[#This Row],[Patient Admission Date]],"mmm")</f>
        <v>May</v>
      </c>
      <c r="M2989" t="str">
        <f>TEXT(Table1[[#This Row],[Patient Admission Date]],"ddd")</f>
        <v>Thu</v>
      </c>
      <c r="N2989" t="str">
        <f>TEXT(INT(HOUR(Table1[[#This Row],[Patient Admission Date]])/3)*3,"00")&amp;"-"&amp;TEXT(INT(HOUR(Table1[[#This Row],[Patient Admission Date]])/3)*3+3,"00")</f>
        <v>09-12</v>
      </c>
      <c r="O2989" t="str" cm="1">
        <f t="array" ref="O2989">_xlfn.IFS(Table1[[#This Row],[Patient Age]]&lt;=14,"0-14",Table1[[#This Row],[Patient Age]]&lt;=29,"15-29",Table1[[#This Row],[Patient Age]]&lt;=44,"30-44",Table1[[#This Row],[Patient Age]]&lt;=59,"45-59",Table1[[#This Row],[Patient Age]]&lt;=74,"60-74",TRUE,"75+")</f>
        <v>30-44</v>
      </c>
      <c r="P2989" t="str" cm="1">
        <f t="array" ref="P2989">_xlfn.IFS(Table1[[#This Row],[Patient Waittime]]&lt;=15,"0-15",Table1[[#This Row],[Patient Waittime]]&lt;=30,"16-30",Table1[[#This Row],[Patient Waittime]]&lt;=45,"31-45",Table1[[#This Row],[Patient Waittime]]&lt;=60,"46-60",TRUE,"60+")</f>
        <v>46-60</v>
      </c>
      <c r="Q2989">
        <f>--(Table1[[#This Row],[Patient Waittime]]&lt;=30)</f>
        <v>0</v>
      </c>
      <c r="R2989">
        <f>--Table1[[#This Row],[Patient Admission Flag]]</f>
        <v>0</v>
      </c>
      <c r="S2989">
        <f>--AND(Table1[[#This Row],[WithinTarget]]=1,Table1[[#This Row],[Patient Satisfaction Score]]&gt;=7)</f>
        <v>0</v>
      </c>
      <c r="T2989" t="str">
        <f>IF(LEFT(Table1[[#This Row],[Patient Gender]],1)="F","Female","Male")</f>
        <v>Male</v>
      </c>
    </row>
    <row r="2990" spans="1:20" x14ac:dyDescent="0.3">
      <c r="A2990" t="s">
        <v>3094</v>
      </c>
      <c r="B2990" s="1">
        <v>45143.191666666666</v>
      </c>
      <c r="C2990" t="s">
        <v>9</v>
      </c>
      <c r="D2990">
        <v>70</v>
      </c>
      <c r="E2990" t="s">
        <v>14</v>
      </c>
      <c r="F2990" t="s">
        <v>27</v>
      </c>
      <c r="G2990" t="b">
        <v>0</v>
      </c>
      <c r="I2990">
        <v>55</v>
      </c>
      <c r="J2990" t="b">
        <v>0</v>
      </c>
      <c r="K2990">
        <f>YEAR(Table1[[#This Row],[Patient Admission Date]])</f>
        <v>2023</v>
      </c>
      <c r="L2990" t="str">
        <f>TEXT(Table1[[#This Row],[Patient Admission Date]],"mmm")</f>
        <v>Aug</v>
      </c>
      <c r="M2990" t="str">
        <f>TEXT(Table1[[#This Row],[Patient Admission Date]],"ddd")</f>
        <v>Sat</v>
      </c>
      <c r="N2990" t="str">
        <f>TEXT(INT(HOUR(Table1[[#This Row],[Patient Admission Date]])/3)*3,"00")&amp;"-"&amp;TEXT(INT(HOUR(Table1[[#This Row],[Patient Admission Date]])/3)*3+3,"00")</f>
        <v>03-06</v>
      </c>
      <c r="O2990" t="str" cm="1">
        <f t="array" ref="O2990">_xlfn.IFS(Table1[[#This Row],[Patient Age]]&lt;=14,"0-14",Table1[[#This Row],[Patient Age]]&lt;=29,"15-29",Table1[[#This Row],[Patient Age]]&lt;=44,"30-44",Table1[[#This Row],[Patient Age]]&lt;=59,"45-59",Table1[[#This Row],[Patient Age]]&lt;=74,"60-74",TRUE,"75+")</f>
        <v>60-74</v>
      </c>
      <c r="P2990" t="str" cm="1">
        <f t="array" ref="P2990">_xlfn.IFS(Table1[[#This Row],[Patient Waittime]]&lt;=15,"0-15",Table1[[#This Row],[Patient Waittime]]&lt;=30,"16-30",Table1[[#This Row],[Patient Waittime]]&lt;=45,"31-45",Table1[[#This Row],[Patient Waittime]]&lt;=60,"46-60",TRUE,"60+")</f>
        <v>46-60</v>
      </c>
      <c r="Q2990">
        <f>--(Table1[[#This Row],[Patient Waittime]]&lt;=30)</f>
        <v>0</v>
      </c>
      <c r="R2990">
        <f>--Table1[[#This Row],[Patient Admission Flag]]</f>
        <v>0</v>
      </c>
      <c r="S2990">
        <f>--AND(Table1[[#This Row],[WithinTarget]]=1,Table1[[#This Row],[Patient Satisfaction Score]]&gt;=7)</f>
        <v>0</v>
      </c>
      <c r="T2990" t="str">
        <f>IF(LEFT(Table1[[#This Row],[Patient Gender]],1)="F","Female","Male")</f>
        <v>Male</v>
      </c>
    </row>
    <row r="2991" spans="1:20" x14ac:dyDescent="0.3">
      <c r="A2991" t="s">
        <v>3095</v>
      </c>
      <c r="B2991" s="1">
        <v>45096.351388888892</v>
      </c>
      <c r="C2991" t="s">
        <v>9</v>
      </c>
      <c r="D2991">
        <v>3</v>
      </c>
      <c r="E2991" t="s">
        <v>14</v>
      </c>
      <c r="F2991" t="s">
        <v>27</v>
      </c>
      <c r="G2991" t="b">
        <v>0</v>
      </c>
      <c r="H2991">
        <v>0</v>
      </c>
      <c r="I2991">
        <v>59</v>
      </c>
      <c r="J2991" t="b">
        <v>0</v>
      </c>
      <c r="K2991">
        <f>YEAR(Table1[[#This Row],[Patient Admission Date]])</f>
        <v>2023</v>
      </c>
      <c r="L2991" t="str">
        <f>TEXT(Table1[[#This Row],[Patient Admission Date]],"mmm")</f>
        <v>Jun</v>
      </c>
      <c r="M2991" t="str">
        <f>TEXT(Table1[[#This Row],[Patient Admission Date]],"ddd")</f>
        <v>Mon</v>
      </c>
      <c r="N2991" t="str">
        <f>TEXT(INT(HOUR(Table1[[#This Row],[Patient Admission Date]])/3)*3,"00")&amp;"-"&amp;TEXT(INT(HOUR(Table1[[#This Row],[Patient Admission Date]])/3)*3+3,"00")</f>
        <v>06-09</v>
      </c>
      <c r="O2991" t="str" cm="1">
        <f t="array" ref="O2991">_xlfn.IFS(Table1[[#This Row],[Patient Age]]&lt;=14,"0-14",Table1[[#This Row],[Patient Age]]&lt;=29,"15-29",Table1[[#This Row],[Patient Age]]&lt;=44,"30-44",Table1[[#This Row],[Patient Age]]&lt;=59,"45-59",Table1[[#This Row],[Patient Age]]&lt;=74,"60-74",TRUE,"75+")</f>
        <v>0-14</v>
      </c>
      <c r="P2991" t="str" cm="1">
        <f t="array" ref="P2991">_xlfn.IFS(Table1[[#This Row],[Patient Waittime]]&lt;=15,"0-15",Table1[[#This Row],[Patient Waittime]]&lt;=30,"16-30",Table1[[#This Row],[Patient Waittime]]&lt;=45,"31-45",Table1[[#This Row],[Patient Waittime]]&lt;=60,"46-60",TRUE,"60+")</f>
        <v>46-60</v>
      </c>
      <c r="Q2991">
        <f>--(Table1[[#This Row],[Patient Waittime]]&lt;=30)</f>
        <v>0</v>
      </c>
      <c r="R2991">
        <f>--Table1[[#This Row],[Patient Admission Flag]]</f>
        <v>0</v>
      </c>
      <c r="S2991">
        <f>--AND(Table1[[#This Row],[WithinTarget]]=1,Table1[[#This Row],[Patient Satisfaction Score]]&gt;=7)</f>
        <v>0</v>
      </c>
      <c r="T2991" t="str">
        <f>IF(LEFT(Table1[[#This Row],[Patient Gender]],1)="F","Female","Male")</f>
        <v>Male</v>
      </c>
    </row>
    <row r="2992" spans="1:20" x14ac:dyDescent="0.3">
      <c r="A2992" t="s">
        <v>3096</v>
      </c>
      <c r="B2992" s="1">
        <v>45271</v>
      </c>
      <c r="C2992" t="s">
        <v>9</v>
      </c>
      <c r="D2992">
        <v>60</v>
      </c>
      <c r="E2992" t="s">
        <v>14</v>
      </c>
      <c r="F2992" t="s">
        <v>27</v>
      </c>
      <c r="G2992" t="b">
        <v>0</v>
      </c>
      <c r="H2992">
        <v>4</v>
      </c>
      <c r="I2992">
        <v>58</v>
      </c>
      <c r="J2992" t="b">
        <v>0</v>
      </c>
      <c r="K2992">
        <f>YEAR(Table1[[#This Row],[Patient Admission Date]])</f>
        <v>2023</v>
      </c>
      <c r="L2992" t="str">
        <f>TEXT(Table1[[#This Row],[Patient Admission Date]],"mmm")</f>
        <v>Dec</v>
      </c>
      <c r="M2992" t="str">
        <f>TEXT(Table1[[#This Row],[Patient Admission Date]],"ddd")</f>
        <v>Mon</v>
      </c>
      <c r="N2992" t="str">
        <f>TEXT(INT(HOUR(Table1[[#This Row],[Patient Admission Date]])/3)*3,"00")&amp;"-"&amp;TEXT(INT(HOUR(Table1[[#This Row],[Patient Admission Date]])/3)*3+3,"00")</f>
        <v>00-03</v>
      </c>
      <c r="O2992" t="str" cm="1">
        <f t="array" ref="O2992">_xlfn.IFS(Table1[[#This Row],[Patient Age]]&lt;=14,"0-14",Table1[[#This Row],[Patient Age]]&lt;=29,"15-29",Table1[[#This Row],[Patient Age]]&lt;=44,"30-44",Table1[[#This Row],[Patient Age]]&lt;=59,"45-59",Table1[[#This Row],[Patient Age]]&lt;=74,"60-74",TRUE,"75+")</f>
        <v>60-74</v>
      </c>
      <c r="P2992" t="str" cm="1">
        <f t="array" ref="P2992">_xlfn.IFS(Table1[[#This Row],[Patient Waittime]]&lt;=15,"0-15",Table1[[#This Row],[Patient Waittime]]&lt;=30,"16-30",Table1[[#This Row],[Patient Waittime]]&lt;=45,"31-45",Table1[[#This Row],[Patient Waittime]]&lt;=60,"46-60",TRUE,"60+")</f>
        <v>46-60</v>
      </c>
      <c r="Q2992">
        <f>--(Table1[[#This Row],[Patient Waittime]]&lt;=30)</f>
        <v>0</v>
      </c>
      <c r="R2992">
        <f>--Table1[[#This Row],[Patient Admission Flag]]</f>
        <v>0</v>
      </c>
      <c r="S2992">
        <f>--AND(Table1[[#This Row],[WithinTarget]]=1,Table1[[#This Row],[Patient Satisfaction Score]]&gt;=7)</f>
        <v>0</v>
      </c>
      <c r="T2992" t="str">
        <f>IF(LEFT(Table1[[#This Row],[Patient Gender]],1)="F","Female","Male")</f>
        <v>Male</v>
      </c>
    </row>
    <row r="2993" spans="1:20" x14ac:dyDescent="0.3">
      <c r="A2993" t="s">
        <v>3097</v>
      </c>
      <c r="B2993" s="1">
        <v>45250.911111111112</v>
      </c>
      <c r="C2993" t="s">
        <v>9</v>
      </c>
      <c r="D2993">
        <v>36</v>
      </c>
      <c r="E2993" t="s">
        <v>14</v>
      </c>
      <c r="F2993" t="s">
        <v>27</v>
      </c>
      <c r="G2993" t="b">
        <v>0</v>
      </c>
      <c r="H2993">
        <v>10</v>
      </c>
      <c r="I2993">
        <v>48</v>
      </c>
      <c r="J2993" t="b">
        <v>0</v>
      </c>
      <c r="K2993">
        <f>YEAR(Table1[[#This Row],[Patient Admission Date]])</f>
        <v>2023</v>
      </c>
      <c r="L2993" t="str">
        <f>TEXT(Table1[[#This Row],[Patient Admission Date]],"mmm")</f>
        <v>Nov</v>
      </c>
      <c r="M2993" t="str">
        <f>TEXT(Table1[[#This Row],[Patient Admission Date]],"ddd")</f>
        <v>Mon</v>
      </c>
      <c r="N2993" t="str">
        <f>TEXT(INT(HOUR(Table1[[#This Row],[Patient Admission Date]])/3)*3,"00")&amp;"-"&amp;TEXT(INT(HOUR(Table1[[#This Row],[Patient Admission Date]])/3)*3+3,"00")</f>
        <v>21-24</v>
      </c>
      <c r="O2993" t="str" cm="1">
        <f t="array" ref="O2993">_xlfn.IFS(Table1[[#This Row],[Patient Age]]&lt;=14,"0-14",Table1[[#This Row],[Patient Age]]&lt;=29,"15-29",Table1[[#This Row],[Patient Age]]&lt;=44,"30-44",Table1[[#This Row],[Patient Age]]&lt;=59,"45-59",Table1[[#This Row],[Patient Age]]&lt;=74,"60-74",TRUE,"75+")</f>
        <v>30-44</v>
      </c>
      <c r="P2993" t="str" cm="1">
        <f t="array" ref="P2993">_xlfn.IFS(Table1[[#This Row],[Patient Waittime]]&lt;=15,"0-15",Table1[[#This Row],[Patient Waittime]]&lt;=30,"16-30",Table1[[#This Row],[Patient Waittime]]&lt;=45,"31-45",Table1[[#This Row],[Patient Waittime]]&lt;=60,"46-60",TRUE,"60+")</f>
        <v>46-60</v>
      </c>
      <c r="Q2993">
        <f>--(Table1[[#This Row],[Patient Waittime]]&lt;=30)</f>
        <v>0</v>
      </c>
      <c r="R2993">
        <f>--Table1[[#This Row],[Patient Admission Flag]]</f>
        <v>0</v>
      </c>
      <c r="S2993">
        <f>--AND(Table1[[#This Row],[WithinTarget]]=1,Table1[[#This Row],[Patient Satisfaction Score]]&gt;=7)</f>
        <v>0</v>
      </c>
      <c r="T2993" t="str">
        <f>IF(LEFT(Table1[[#This Row],[Patient Gender]],1)="F","Female","Male")</f>
        <v>Male</v>
      </c>
    </row>
    <row r="2994" spans="1:20" x14ac:dyDescent="0.3">
      <c r="A2994" t="s">
        <v>3098</v>
      </c>
      <c r="B2994" s="1">
        <v>45103.345138888886</v>
      </c>
      <c r="C2994" t="s">
        <v>9</v>
      </c>
      <c r="D2994">
        <v>65</v>
      </c>
      <c r="E2994" t="s">
        <v>14</v>
      </c>
      <c r="F2994" t="s">
        <v>20</v>
      </c>
      <c r="G2994" t="b">
        <v>0</v>
      </c>
      <c r="I2994">
        <v>44</v>
      </c>
      <c r="J2994" t="b">
        <v>0</v>
      </c>
      <c r="K2994">
        <f>YEAR(Table1[[#This Row],[Patient Admission Date]])</f>
        <v>2023</v>
      </c>
      <c r="L2994" t="str">
        <f>TEXT(Table1[[#This Row],[Patient Admission Date]],"mmm")</f>
        <v>Jun</v>
      </c>
      <c r="M2994" t="str">
        <f>TEXT(Table1[[#This Row],[Patient Admission Date]],"ddd")</f>
        <v>Mon</v>
      </c>
      <c r="N2994" t="str">
        <f>TEXT(INT(HOUR(Table1[[#This Row],[Patient Admission Date]])/3)*3,"00")&amp;"-"&amp;TEXT(INT(HOUR(Table1[[#This Row],[Patient Admission Date]])/3)*3+3,"00")</f>
        <v>06-09</v>
      </c>
      <c r="O2994" t="str" cm="1">
        <f t="array" ref="O2994">_xlfn.IFS(Table1[[#This Row],[Patient Age]]&lt;=14,"0-14",Table1[[#This Row],[Patient Age]]&lt;=29,"15-29",Table1[[#This Row],[Patient Age]]&lt;=44,"30-44",Table1[[#This Row],[Patient Age]]&lt;=59,"45-59",Table1[[#This Row],[Patient Age]]&lt;=74,"60-74",TRUE,"75+")</f>
        <v>60-74</v>
      </c>
      <c r="P2994" t="str" cm="1">
        <f t="array" ref="P2994">_xlfn.IFS(Table1[[#This Row],[Patient Waittime]]&lt;=15,"0-15",Table1[[#This Row],[Patient Waittime]]&lt;=30,"16-30",Table1[[#This Row],[Patient Waittime]]&lt;=45,"31-45",Table1[[#This Row],[Patient Waittime]]&lt;=60,"46-60",TRUE,"60+")</f>
        <v>31-45</v>
      </c>
      <c r="Q2994">
        <f>--(Table1[[#This Row],[Patient Waittime]]&lt;=30)</f>
        <v>0</v>
      </c>
      <c r="R2994">
        <f>--Table1[[#This Row],[Patient Admission Flag]]</f>
        <v>0</v>
      </c>
      <c r="S2994">
        <f>--AND(Table1[[#This Row],[WithinTarget]]=1,Table1[[#This Row],[Patient Satisfaction Score]]&gt;=7)</f>
        <v>0</v>
      </c>
      <c r="T2994" t="str">
        <f>IF(LEFT(Table1[[#This Row],[Patient Gender]],1)="F","Female","Male")</f>
        <v>Male</v>
      </c>
    </row>
    <row r="2995" spans="1:20" x14ac:dyDescent="0.3">
      <c r="A2995" t="s">
        <v>3099</v>
      </c>
      <c r="B2995" s="1">
        <v>45226.281944444447</v>
      </c>
      <c r="C2995" t="s">
        <v>9</v>
      </c>
      <c r="D2995">
        <v>50</v>
      </c>
      <c r="E2995" t="s">
        <v>14</v>
      </c>
      <c r="F2995" t="s">
        <v>20</v>
      </c>
      <c r="G2995" t="b">
        <v>0</v>
      </c>
      <c r="I2995">
        <v>59</v>
      </c>
      <c r="J2995" t="b">
        <v>0</v>
      </c>
      <c r="K2995">
        <f>YEAR(Table1[[#This Row],[Patient Admission Date]])</f>
        <v>2023</v>
      </c>
      <c r="L2995" t="str">
        <f>TEXT(Table1[[#This Row],[Patient Admission Date]],"mmm")</f>
        <v>Oct</v>
      </c>
      <c r="M2995" t="str">
        <f>TEXT(Table1[[#This Row],[Patient Admission Date]],"ddd")</f>
        <v>Fri</v>
      </c>
      <c r="N2995" t="str">
        <f>TEXT(INT(HOUR(Table1[[#This Row],[Patient Admission Date]])/3)*3,"00")&amp;"-"&amp;TEXT(INT(HOUR(Table1[[#This Row],[Patient Admission Date]])/3)*3+3,"00")</f>
        <v>06-09</v>
      </c>
      <c r="O2995" t="str" cm="1">
        <f t="array" ref="O2995">_xlfn.IFS(Table1[[#This Row],[Patient Age]]&lt;=14,"0-14",Table1[[#This Row],[Patient Age]]&lt;=29,"15-29",Table1[[#This Row],[Patient Age]]&lt;=44,"30-44",Table1[[#This Row],[Patient Age]]&lt;=59,"45-59",Table1[[#This Row],[Patient Age]]&lt;=74,"60-74",TRUE,"75+")</f>
        <v>45-59</v>
      </c>
      <c r="P2995" t="str" cm="1">
        <f t="array" ref="P2995">_xlfn.IFS(Table1[[#This Row],[Patient Waittime]]&lt;=15,"0-15",Table1[[#This Row],[Patient Waittime]]&lt;=30,"16-30",Table1[[#This Row],[Patient Waittime]]&lt;=45,"31-45",Table1[[#This Row],[Patient Waittime]]&lt;=60,"46-60",TRUE,"60+")</f>
        <v>46-60</v>
      </c>
      <c r="Q2995">
        <f>--(Table1[[#This Row],[Patient Waittime]]&lt;=30)</f>
        <v>0</v>
      </c>
      <c r="R2995">
        <f>--Table1[[#This Row],[Patient Admission Flag]]</f>
        <v>0</v>
      </c>
      <c r="S2995">
        <f>--AND(Table1[[#This Row],[WithinTarget]]=1,Table1[[#This Row],[Patient Satisfaction Score]]&gt;=7)</f>
        <v>0</v>
      </c>
      <c r="T2995" t="str">
        <f>IF(LEFT(Table1[[#This Row],[Patient Gender]],1)="F","Female","Male")</f>
        <v>Male</v>
      </c>
    </row>
    <row r="2996" spans="1:20" x14ac:dyDescent="0.3">
      <c r="A2996" t="s">
        <v>3100</v>
      </c>
      <c r="B2996" s="1">
        <v>45385.432638888888</v>
      </c>
      <c r="C2996" t="s">
        <v>9</v>
      </c>
      <c r="D2996">
        <v>49</v>
      </c>
      <c r="E2996" t="s">
        <v>14</v>
      </c>
      <c r="F2996" t="s">
        <v>20</v>
      </c>
      <c r="G2996" t="b">
        <v>0</v>
      </c>
      <c r="I2996">
        <v>47</v>
      </c>
      <c r="J2996" t="b">
        <v>0</v>
      </c>
      <c r="K2996">
        <f>YEAR(Table1[[#This Row],[Patient Admission Date]])</f>
        <v>2024</v>
      </c>
      <c r="L2996" t="str">
        <f>TEXT(Table1[[#This Row],[Patient Admission Date]],"mmm")</f>
        <v>Apr</v>
      </c>
      <c r="M2996" t="str">
        <f>TEXT(Table1[[#This Row],[Patient Admission Date]],"ddd")</f>
        <v>Wed</v>
      </c>
      <c r="N2996" t="str">
        <f>TEXT(INT(HOUR(Table1[[#This Row],[Patient Admission Date]])/3)*3,"00")&amp;"-"&amp;TEXT(INT(HOUR(Table1[[#This Row],[Patient Admission Date]])/3)*3+3,"00")</f>
        <v>09-12</v>
      </c>
      <c r="O2996" t="str" cm="1">
        <f t="array" ref="O2996">_xlfn.IFS(Table1[[#This Row],[Patient Age]]&lt;=14,"0-14",Table1[[#This Row],[Patient Age]]&lt;=29,"15-29",Table1[[#This Row],[Patient Age]]&lt;=44,"30-44",Table1[[#This Row],[Patient Age]]&lt;=59,"45-59",Table1[[#This Row],[Patient Age]]&lt;=74,"60-74",TRUE,"75+")</f>
        <v>45-59</v>
      </c>
      <c r="P2996" t="str" cm="1">
        <f t="array" ref="P2996">_xlfn.IFS(Table1[[#This Row],[Patient Waittime]]&lt;=15,"0-15",Table1[[#This Row],[Patient Waittime]]&lt;=30,"16-30",Table1[[#This Row],[Patient Waittime]]&lt;=45,"31-45",Table1[[#This Row],[Patient Waittime]]&lt;=60,"46-60",TRUE,"60+")</f>
        <v>46-60</v>
      </c>
      <c r="Q2996">
        <f>--(Table1[[#This Row],[Patient Waittime]]&lt;=30)</f>
        <v>0</v>
      </c>
      <c r="R2996">
        <f>--Table1[[#This Row],[Patient Admission Flag]]</f>
        <v>0</v>
      </c>
      <c r="S2996">
        <f>--AND(Table1[[#This Row],[WithinTarget]]=1,Table1[[#This Row],[Patient Satisfaction Score]]&gt;=7)</f>
        <v>0</v>
      </c>
      <c r="T2996" t="str">
        <f>IF(LEFT(Table1[[#This Row],[Patient Gender]],1)="F","Female","Male")</f>
        <v>Male</v>
      </c>
    </row>
    <row r="2997" spans="1:20" x14ac:dyDescent="0.3">
      <c r="A2997" t="s">
        <v>3101</v>
      </c>
      <c r="B2997" s="1">
        <v>45484.941666666666</v>
      </c>
      <c r="C2997" t="s">
        <v>9</v>
      </c>
      <c r="D2997">
        <v>18</v>
      </c>
      <c r="E2997" t="s">
        <v>14</v>
      </c>
      <c r="F2997" t="s">
        <v>20</v>
      </c>
      <c r="G2997" t="b">
        <v>0</v>
      </c>
      <c r="I2997">
        <v>37</v>
      </c>
      <c r="J2997" t="b">
        <v>0</v>
      </c>
      <c r="K2997">
        <f>YEAR(Table1[[#This Row],[Patient Admission Date]])</f>
        <v>2024</v>
      </c>
      <c r="L2997" t="str">
        <f>TEXT(Table1[[#This Row],[Patient Admission Date]],"mmm")</f>
        <v>Jul</v>
      </c>
      <c r="M2997" t="str">
        <f>TEXT(Table1[[#This Row],[Patient Admission Date]],"ddd")</f>
        <v>Thu</v>
      </c>
      <c r="N2997" t="str">
        <f>TEXT(INT(HOUR(Table1[[#This Row],[Patient Admission Date]])/3)*3,"00")&amp;"-"&amp;TEXT(INT(HOUR(Table1[[#This Row],[Patient Admission Date]])/3)*3+3,"00")</f>
        <v>21-24</v>
      </c>
      <c r="O2997" t="str" cm="1">
        <f t="array" ref="O2997">_xlfn.IFS(Table1[[#This Row],[Patient Age]]&lt;=14,"0-14",Table1[[#This Row],[Patient Age]]&lt;=29,"15-29",Table1[[#This Row],[Patient Age]]&lt;=44,"30-44",Table1[[#This Row],[Patient Age]]&lt;=59,"45-59",Table1[[#This Row],[Patient Age]]&lt;=74,"60-74",TRUE,"75+")</f>
        <v>15-29</v>
      </c>
      <c r="P2997" t="str" cm="1">
        <f t="array" ref="P2997">_xlfn.IFS(Table1[[#This Row],[Patient Waittime]]&lt;=15,"0-15",Table1[[#This Row],[Patient Waittime]]&lt;=30,"16-30",Table1[[#This Row],[Patient Waittime]]&lt;=45,"31-45",Table1[[#This Row],[Patient Waittime]]&lt;=60,"46-60",TRUE,"60+")</f>
        <v>31-45</v>
      </c>
      <c r="Q2997">
        <f>--(Table1[[#This Row],[Patient Waittime]]&lt;=30)</f>
        <v>0</v>
      </c>
      <c r="R2997">
        <f>--Table1[[#This Row],[Patient Admission Flag]]</f>
        <v>0</v>
      </c>
      <c r="S2997">
        <f>--AND(Table1[[#This Row],[WithinTarget]]=1,Table1[[#This Row],[Patient Satisfaction Score]]&gt;=7)</f>
        <v>0</v>
      </c>
      <c r="T2997" t="str">
        <f>IF(LEFT(Table1[[#This Row],[Patient Gender]],1)="F","Female","Male")</f>
        <v>Male</v>
      </c>
    </row>
    <row r="2998" spans="1:20" x14ac:dyDescent="0.3">
      <c r="A2998" t="s">
        <v>3102</v>
      </c>
      <c r="B2998" s="1">
        <v>45260.109722222223</v>
      </c>
      <c r="C2998" t="s">
        <v>9</v>
      </c>
      <c r="D2998">
        <v>36</v>
      </c>
      <c r="E2998" t="s">
        <v>14</v>
      </c>
      <c r="F2998" t="s">
        <v>20</v>
      </c>
      <c r="G2998" t="b">
        <v>0</v>
      </c>
      <c r="I2998">
        <v>21</v>
      </c>
      <c r="J2998" t="b">
        <v>0</v>
      </c>
      <c r="K2998">
        <f>YEAR(Table1[[#This Row],[Patient Admission Date]])</f>
        <v>2023</v>
      </c>
      <c r="L2998" t="str">
        <f>TEXT(Table1[[#This Row],[Patient Admission Date]],"mmm")</f>
        <v>Nov</v>
      </c>
      <c r="M2998" t="str">
        <f>TEXT(Table1[[#This Row],[Patient Admission Date]],"ddd")</f>
        <v>Thu</v>
      </c>
      <c r="N2998" t="str">
        <f>TEXT(INT(HOUR(Table1[[#This Row],[Patient Admission Date]])/3)*3,"00")&amp;"-"&amp;TEXT(INT(HOUR(Table1[[#This Row],[Patient Admission Date]])/3)*3+3,"00")</f>
        <v>00-03</v>
      </c>
      <c r="O2998" t="str" cm="1">
        <f t="array" ref="O2998">_xlfn.IFS(Table1[[#This Row],[Patient Age]]&lt;=14,"0-14",Table1[[#This Row],[Patient Age]]&lt;=29,"15-29",Table1[[#This Row],[Patient Age]]&lt;=44,"30-44",Table1[[#This Row],[Patient Age]]&lt;=59,"45-59",Table1[[#This Row],[Patient Age]]&lt;=74,"60-74",TRUE,"75+")</f>
        <v>30-44</v>
      </c>
      <c r="P2998" t="str" cm="1">
        <f t="array" ref="P2998">_xlfn.IFS(Table1[[#This Row],[Patient Waittime]]&lt;=15,"0-15",Table1[[#This Row],[Patient Waittime]]&lt;=30,"16-30",Table1[[#This Row],[Patient Waittime]]&lt;=45,"31-45",Table1[[#This Row],[Patient Waittime]]&lt;=60,"46-60",TRUE,"60+")</f>
        <v>16-30</v>
      </c>
      <c r="Q2998">
        <f>--(Table1[[#This Row],[Patient Waittime]]&lt;=30)</f>
        <v>1</v>
      </c>
      <c r="R2998">
        <f>--Table1[[#This Row],[Patient Admission Flag]]</f>
        <v>0</v>
      </c>
      <c r="S2998">
        <f>--AND(Table1[[#This Row],[WithinTarget]]=1,Table1[[#This Row],[Patient Satisfaction Score]]&gt;=7)</f>
        <v>0</v>
      </c>
      <c r="T2998" t="str">
        <f>IF(LEFT(Table1[[#This Row],[Patient Gender]],1)="F","Female","Male")</f>
        <v>Male</v>
      </c>
    </row>
    <row r="2999" spans="1:20" x14ac:dyDescent="0.3">
      <c r="A2999" t="s">
        <v>3103</v>
      </c>
      <c r="B2999" s="1">
        <v>45482.532638888886</v>
      </c>
      <c r="C2999" t="s">
        <v>9</v>
      </c>
      <c r="D2999">
        <v>49</v>
      </c>
      <c r="E2999" t="s">
        <v>14</v>
      </c>
      <c r="F2999" t="s">
        <v>20</v>
      </c>
      <c r="G2999" t="b">
        <v>0</v>
      </c>
      <c r="H2999">
        <v>2</v>
      </c>
      <c r="I2999">
        <v>50</v>
      </c>
      <c r="J2999" t="b">
        <v>0</v>
      </c>
      <c r="K2999">
        <f>YEAR(Table1[[#This Row],[Patient Admission Date]])</f>
        <v>2024</v>
      </c>
      <c r="L2999" t="str">
        <f>TEXT(Table1[[#This Row],[Patient Admission Date]],"mmm")</f>
        <v>Jul</v>
      </c>
      <c r="M2999" t="str">
        <f>TEXT(Table1[[#This Row],[Patient Admission Date]],"ddd")</f>
        <v>Tue</v>
      </c>
      <c r="N2999" t="str">
        <f>TEXT(INT(HOUR(Table1[[#This Row],[Patient Admission Date]])/3)*3,"00")&amp;"-"&amp;TEXT(INT(HOUR(Table1[[#This Row],[Patient Admission Date]])/3)*3+3,"00")</f>
        <v>12-15</v>
      </c>
      <c r="O2999" t="str" cm="1">
        <f t="array" ref="O2999">_xlfn.IFS(Table1[[#This Row],[Patient Age]]&lt;=14,"0-14",Table1[[#This Row],[Patient Age]]&lt;=29,"15-29",Table1[[#This Row],[Patient Age]]&lt;=44,"30-44",Table1[[#This Row],[Patient Age]]&lt;=59,"45-59",Table1[[#This Row],[Patient Age]]&lt;=74,"60-74",TRUE,"75+")</f>
        <v>45-59</v>
      </c>
      <c r="P2999" t="str" cm="1">
        <f t="array" ref="P2999">_xlfn.IFS(Table1[[#This Row],[Patient Waittime]]&lt;=15,"0-15",Table1[[#This Row],[Patient Waittime]]&lt;=30,"16-30",Table1[[#This Row],[Patient Waittime]]&lt;=45,"31-45",Table1[[#This Row],[Patient Waittime]]&lt;=60,"46-60",TRUE,"60+")</f>
        <v>46-60</v>
      </c>
      <c r="Q2999">
        <f>--(Table1[[#This Row],[Patient Waittime]]&lt;=30)</f>
        <v>0</v>
      </c>
      <c r="R2999">
        <f>--Table1[[#This Row],[Patient Admission Flag]]</f>
        <v>0</v>
      </c>
      <c r="S2999">
        <f>--AND(Table1[[#This Row],[WithinTarget]]=1,Table1[[#This Row],[Patient Satisfaction Score]]&gt;=7)</f>
        <v>0</v>
      </c>
      <c r="T2999" t="str">
        <f>IF(LEFT(Table1[[#This Row],[Patient Gender]],1)="F","Female","Male")</f>
        <v>Male</v>
      </c>
    </row>
    <row r="3000" spans="1:20" x14ac:dyDescent="0.3">
      <c r="A3000" t="s">
        <v>3104</v>
      </c>
      <c r="B3000" s="1">
        <v>45352.702777777777</v>
      </c>
      <c r="C3000" t="s">
        <v>9</v>
      </c>
      <c r="D3000">
        <v>2</v>
      </c>
      <c r="E3000" t="s">
        <v>14</v>
      </c>
      <c r="F3000" t="s">
        <v>15</v>
      </c>
      <c r="G3000" t="b">
        <v>0</v>
      </c>
      <c r="I3000">
        <v>27</v>
      </c>
      <c r="J3000" t="b">
        <v>0</v>
      </c>
      <c r="K3000">
        <f>YEAR(Table1[[#This Row],[Patient Admission Date]])</f>
        <v>2024</v>
      </c>
      <c r="L3000" t="str">
        <f>TEXT(Table1[[#This Row],[Patient Admission Date]],"mmm")</f>
        <v>Mar</v>
      </c>
      <c r="M3000" t="str">
        <f>TEXT(Table1[[#This Row],[Patient Admission Date]],"ddd")</f>
        <v>Fri</v>
      </c>
      <c r="N3000" t="str">
        <f>TEXT(INT(HOUR(Table1[[#This Row],[Patient Admission Date]])/3)*3,"00")&amp;"-"&amp;TEXT(INT(HOUR(Table1[[#This Row],[Patient Admission Date]])/3)*3+3,"00")</f>
        <v>15-18</v>
      </c>
      <c r="O3000" t="str" cm="1">
        <f t="array" ref="O3000">_xlfn.IFS(Table1[[#This Row],[Patient Age]]&lt;=14,"0-14",Table1[[#This Row],[Patient Age]]&lt;=29,"15-29",Table1[[#This Row],[Patient Age]]&lt;=44,"30-44",Table1[[#This Row],[Patient Age]]&lt;=59,"45-59",Table1[[#This Row],[Patient Age]]&lt;=74,"60-74",TRUE,"75+")</f>
        <v>0-14</v>
      </c>
      <c r="P3000" t="str" cm="1">
        <f t="array" ref="P3000">_xlfn.IFS(Table1[[#This Row],[Patient Waittime]]&lt;=15,"0-15",Table1[[#This Row],[Patient Waittime]]&lt;=30,"16-30",Table1[[#This Row],[Patient Waittime]]&lt;=45,"31-45",Table1[[#This Row],[Patient Waittime]]&lt;=60,"46-60",TRUE,"60+")</f>
        <v>16-30</v>
      </c>
      <c r="Q3000">
        <f>--(Table1[[#This Row],[Patient Waittime]]&lt;=30)</f>
        <v>1</v>
      </c>
      <c r="R3000">
        <f>--Table1[[#This Row],[Patient Admission Flag]]</f>
        <v>0</v>
      </c>
      <c r="S3000">
        <f>--AND(Table1[[#This Row],[WithinTarget]]=1,Table1[[#This Row],[Patient Satisfaction Score]]&gt;=7)</f>
        <v>0</v>
      </c>
      <c r="T3000" t="str">
        <f>IF(LEFT(Table1[[#This Row],[Patient Gender]],1)="F","Female","Male")</f>
        <v>Male</v>
      </c>
    </row>
    <row r="3001" spans="1:20" x14ac:dyDescent="0.3">
      <c r="A3001" t="s">
        <v>3105</v>
      </c>
      <c r="B3001" s="1">
        <v>45559.37777777778</v>
      </c>
      <c r="C3001" t="s">
        <v>9</v>
      </c>
      <c r="D3001">
        <v>50</v>
      </c>
      <c r="E3001" t="s">
        <v>14</v>
      </c>
      <c r="F3001" t="s">
        <v>15</v>
      </c>
      <c r="G3001" t="b">
        <v>0</v>
      </c>
      <c r="I3001">
        <v>30</v>
      </c>
      <c r="J3001" t="b">
        <v>0</v>
      </c>
      <c r="K3001">
        <f>YEAR(Table1[[#This Row],[Patient Admission Date]])</f>
        <v>2024</v>
      </c>
      <c r="L3001" t="str">
        <f>TEXT(Table1[[#This Row],[Patient Admission Date]],"mmm")</f>
        <v>Sep</v>
      </c>
      <c r="M3001" t="str">
        <f>TEXT(Table1[[#This Row],[Patient Admission Date]],"ddd")</f>
        <v>Tue</v>
      </c>
      <c r="N3001" t="str">
        <f>TEXT(INT(HOUR(Table1[[#This Row],[Patient Admission Date]])/3)*3,"00")&amp;"-"&amp;TEXT(INT(HOUR(Table1[[#This Row],[Patient Admission Date]])/3)*3+3,"00")</f>
        <v>09-12</v>
      </c>
      <c r="O3001" t="str" cm="1">
        <f t="array" ref="O3001">_xlfn.IFS(Table1[[#This Row],[Patient Age]]&lt;=14,"0-14",Table1[[#This Row],[Patient Age]]&lt;=29,"15-29",Table1[[#This Row],[Patient Age]]&lt;=44,"30-44",Table1[[#This Row],[Patient Age]]&lt;=59,"45-59",Table1[[#This Row],[Patient Age]]&lt;=74,"60-74",TRUE,"75+")</f>
        <v>45-59</v>
      </c>
      <c r="P3001" t="str" cm="1">
        <f t="array" ref="P3001">_xlfn.IFS(Table1[[#This Row],[Patient Waittime]]&lt;=15,"0-15",Table1[[#This Row],[Patient Waittime]]&lt;=30,"16-30",Table1[[#This Row],[Patient Waittime]]&lt;=45,"31-45",Table1[[#This Row],[Patient Waittime]]&lt;=60,"46-60",TRUE,"60+")</f>
        <v>16-30</v>
      </c>
      <c r="Q3001">
        <f>--(Table1[[#This Row],[Patient Waittime]]&lt;=30)</f>
        <v>1</v>
      </c>
      <c r="R3001">
        <f>--Table1[[#This Row],[Patient Admission Flag]]</f>
        <v>0</v>
      </c>
      <c r="S3001">
        <f>--AND(Table1[[#This Row],[WithinTarget]]=1,Table1[[#This Row],[Patient Satisfaction Score]]&gt;=7)</f>
        <v>0</v>
      </c>
      <c r="T3001" t="str">
        <f>IF(LEFT(Table1[[#This Row],[Patient Gender]],1)="F","Female","Male")</f>
        <v>Male</v>
      </c>
    </row>
    <row r="3002" spans="1:20" x14ac:dyDescent="0.3">
      <c r="A3002" t="s">
        <v>3106</v>
      </c>
      <c r="B3002" s="1">
        <v>45511.17291666667</v>
      </c>
      <c r="C3002" t="s">
        <v>9</v>
      </c>
      <c r="D3002">
        <v>69</v>
      </c>
      <c r="E3002" t="s">
        <v>14</v>
      </c>
      <c r="F3002" t="s">
        <v>15</v>
      </c>
      <c r="G3002" t="b">
        <v>0</v>
      </c>
      <c r="I3002">
        <v>32</v>
      </c>
      <c r="J3002" t="b">
        <v>0</v>
      </c>
      <c r="K3002">
        <f>YEAR(Table1[[#This Row],[Patient Admission Date]])</f>
        <v>2024</v>
      </c>
      <c r="L3002" t="str">
        <f>TEXT(Table1[[#This Row],[Patient Admission Date]],"mmm")</f>
        <v>Aug</v>
      </c>
      <c r="M3002" t="str">
        <f>TEXT(Table1[[#This Row],[Patient Admission Date]],"ddd")</f>
        <v>Wed</v>
      </c>
      <c r="N3002" t="str">
        <f>TEXT(INT(HOUR(Table1[[#This Row],[Patient Admission Date]])/3)*3,"00")&amp;"-"&amp;TEXT(INT(HOUR(Table1[[#This Row],[Patient Admission Date]])/3)*3+3,"00")</f>
        <v>03-06</v>
      </c>
      <c r="O3002" t="str" cm="1">
        <f t="array" ref="O3002">_xlfn.IFS(Table1[[#This Row],[Patient Age]]&lt;=14,"0-14",Table1[[#This Row],[Patient Age]]&lt;=29,"15-29",Table1[[#This Row],[Patient Age]]&lt;=44,"30-44",Table1[[#This Row],[Patient Age]]&lt;=59,"45-59",Table1[[#This Row],[Patient Age]]&lt;=74,"60-74",TRUE,"75+")</f>
        <v>60-74</v>
      </c>
      <c r="P3002" t="str" cm="1">
        <f t="array" ref="P3002">_xlfn.IFS(Table1[[#This Row],[Patient Waittime]]&lt;=15,"0-15",Table1[[#This Row],[Patient Waittime]]&lt;=30,"16-30",Table1[[#This Row],[Patient Waittime]]&lt;=45,"31-45",Table1[[#This Row],[Patient Waittime]]&lt;=60,"46-60",TRUE,"60+")</f>
        <v>31-45</v>
      </c>
      <c r="Q3002">
        <f>--(Table1[[#This Row],[Patient Waittime]]&lt;=30)</f>
        <v>0</v>
      </c>
      <c r="R3002">
        <f>--Table1[[#This Row],[Patient Admission Flag]]</f>
        <v>0</v>
      </c>
      <c r="S3002">
        <f>--AND(Table1[[#This Row],[WithinTarget]]=1,Table1[[#This Row],[Patient Satisfaction Score]]&gt;=7)</f>
        <v>0</v>
      </c>
      <c r="T3002" t="str">
        <f>IF(LEFT(Table1[[#This Row],[Patient Gender]],1)="F","Female","Male")</f>
        <v>Male</v>
      </c>
    </row>
    <row r="3003" spans="1:20" x14ac:dyDescent="0.3">
      <c r="A3003" t="s">
        <v>3107</v>
      </c>
      <c r="B3003" s="1">
        <v>45232.686111111114</v>
      </c>
      <c r="C3003" t="s">
        <v>9</v>
      </c>
      <c r="D3003">
        <v>58</v>
      </c>
      <c r="E3003" t="s">
        <v>14</v>
      </c>
      <c r="F3003" t="s">
        <v>15</v>
      </c>
      <c r="G3003" t="b">
        <v>0</v>
      </c>
      <c r="I3003">
        <v>44</v>
      </c>
      <c r="J3003" t="b">
        <v>0</v>
      </c>
      <c r="K3003">
        <f>YEAR(Table1[[#This Row],[Patient Admission Date]])</f>
        <v>2023</v>
      </c>
      <c r="L3003" t="str">
        <f>TEXT(Table1[[#This Row],[Patient Admission Date]],"mmm")</f>
        <v>Nov</v>
      </c>
      <c r="M3003" t="str">
        <f>TEXT(Table1[[#This Row],[Patient Admission Date]],"ddd")</f>
        <v>Thu</v>
      </c>
      <c r="N3003" t="str">
        <f>TEXT(INT(HOUR(Table1[[#This Row],[Patient Admission Date]])/3)*3,"00")&amp;"-"&amp;TEXT(INT(HOUR(Table1[[#This Row],[Patient Admission Date]])/3)*3+3,"00")</f>
        <v>15-18</v>
      </c>
      <c r="O3003" t="str" cm="1">
        <f t="array" ref="O3003">_xlfn.IFS(Table1[[#This Row],[Patient Age]]&lt;=14,"0-14",Table1[[#This Row],[Patient Age]]&lt;=29,"15-29",Table1[[#This Row],[Patient Age]]&lt;=44,"30-44",Table1[[#This Row],[Patient Age]]&lt;=59,"45-59",Table1[[#This Row],[Patient Age]]&lt;=74,"60-74",TRUE,"75+")</f>
        <v>45-59</v>
      </c>
      <c r="P3003" t="str" cm="1">
        <f t="array" ref="P3003">_xlfn.IFS(Table1[[#This Row],[Patient Waittime]]&lt;=15,"0-15",Table1[[#This Row],[Patient Waittime]]&lt;=30,"16-30",Table1[[#This Row],[Patient Waittime]]&lt;=45,"31-45",Table1[[#This Row],[Patient Waittime]]&lt;=60,"46-60",TRUE,"60+")</f>
        <v>31-45</v>
      </c>
      <c r="Q3003">
        <f>--(Table1[[#This Row],[Patient Waittime]]&lt;=30)</f>
        <v>0</v>
      </c>
      <c r="R3003">
        <f>--Table1[[#This Row],[Patient Admission Flag]]</f>
        <v>0</v>
      </c>
      <c r="S3003">
        <f>--AND(Table1[[#This Row],[WithinTarget]]=1,Table1[[#This Row],[Patient Satisfaction Score]]&gt;=7)</f>
        <v>0</v>
      </c>
      <c r="T3003" t="str">
        <f>IF(LEFT(Table1[[#This Row],[Patient Gender]],1)="F","Female","Male")</f>
        <v>Male</v>
      </c>
    </row>
    <row r="3004" spans="1:20" x14ac:dyDescent="0.3">
      <c r="A3004" t="s">
        <v>3108</v>
      </c>
      <c r="B3004" s="1">
        <v>45294.364583333336</v>
      </c>
      <c r="C3004" t="s">
        <v>9</v>
      </c>
      <c r="D3004">
        <v>53</v>
      </c>
      <c r="E3004" t="s">
        <v>14</v>
      </c>
      <c r="F3004" t="s">
        <v>15</v>
      </c>
      <c r="G3004" t="b">
        <v>0</v>
      </c>
      <c r="I3004">
        <v>35</v>
      </c>
      <c r="J3004" t="b">
        <v>0</v>
      </c>
      <c r="K3004">
        <f>YEAR(Table1[[#This Row],[Patient Admission Date]])</f>
        <v>2024</v>
      </c>
      <c r="L3004" t="str">
        <f>TEXT(Table1[[#This Row],[Patient Admission Date]],"mmm")</f>
        <v>Jan</v>
      </c>
      <c r="M3004" t="str">
        <f>TEXT(Table1[[#This Row],[Patient Admission Date]],"ddd")</f>
        <v>Wed</v>
      </c>
      <c r="N3004" t="str">
        <f>TEXT(INT(HOUR(Table1[[#This Row],[Patient Admission Date]])/3)*3,"00")&amp;"-"&amp;TEXT(INT(HOUR(Table1[[#This Row],[Patient Admission Date]])/3)*3+3,"00")</f>
        <v>06-09</v>
      </c>
      <c r="O3004" t="str" cm="1">
        <f t="array" ref="O3004">_xlfn.IFS(Table1[[#This Row],[Patient Age]]&lt;=14,"0-14",Table1[[#This Row],[Patient Age]]&lt;=29,"15-29",Table1[[#This Row],[Patient Age]]&lt;=44,"30-44",Table1[[#This Row],[Patient Age]]&lt;=59,"45-59",Table1[[#This Row],[Patient Age]]&lt;=74,"60-74",TRUE,"75+")</f>
        <v>45-59</v>
      </c>
      <c r="P3004" t="str" cm="1">
        <f t="array" ref="P3004">_xlfn.IFS(Table1[[#This Row],[Patient Waittime]]&lt;=15,"0-15",Table1[[#This Row],[Patient Waittime]]&lt;=30,"16-30",Table1[[#This Row],[Patient Waittime]]&lt;=45,"31-45",Table1[[#This Row],[Patient Waittime]]&lt;=60,"46-60",TRUE,"60+")</f>
        <v>31-45</v>
      </c>
      <c r="Q3004">
        <f>--(Table1[[#This Row],[Patient Waittime]]&lt;=30)</f>
        <v>0</v>
      </c>
      <c r="R3004">
        <f>--Table1[[#This Row],[Patient Admission Flag]]</f>
        <v>0</v>
      </c>
      <c r="S3004">
        <f>--AND(Table1[[#This Row],[WithinTarget]]=1,Table1[[#This Row],[Patient Satisfaction Score]]&gt;=7)</f>
        <v>0</v>
      </c>
      <c r="T3004" t="str">
        <f>IF(LEFT(Table1[[#This Row],[Patient Gender]],1)="F","Female","Male")</f>
        <v>Male</v>
      </c>
    </row>
    <row r="3005" spans="1:20" x14ac:dyDescent="0.3">
      <c r="A3005" t="s">
        <v>3109</v>
      </c>
      <c r="B3005" s="1">
        <v>45549.988194444442</v>
      </c>
      <c r="C3005" t="s">
        <v>9</v>
      </c>
      <c r="D3005">
        <v>16</v>
      </c>
      <c r="E3005" t="s">
        <v>14</v>
      </c>
      <c r="F3005" t="s">
        <v>15</v>
      </c>
      <c r="G3005" t="b">
        <v>0</v>
      </c>
      <c r="I3005">
        <v>43</v>
      </c>
      <c r="J3005" t="b">
        <v>0</v>
      </c>
      <c r="K3005">
        <f>YEAR(Table1[[#This Row],[Patient Admission Date]])</f>
        <v>2024</v>
      </c>
      <c r="L3005" t="str">
        <f>TEXT(Table1[[#This Row],[Patient Admission Date]],"mmm")</f>
        <v>Sep</v>
      </c>
      <c r="M3005" t="str">
        <f>TEXT(Table1[[#This Row],[Patient Admission Date]],"ddd")</f>
        <v>Sat</v>
      </c>
      <c r="N3005" t="str">
        <f>TEXT(INT(HOUR(Table1[[#This Row],[Patient Admission Date]])/3)*3,"00")&amp;"-"&amp;TEXT(INT(HOUR(Table1[[#This Row],[Patient Admission Date]])/3)*3+3,"00")</f>
        <v>21-24</v>
      </c>
      <c r="O3005" t="str" cm="1">
        <f t="array" ref="O3005">_xlfn.IFS(Table1[[#This Row],[Patient Age]]&lt;=14,"0-14",Table1[[#This Row],[Patient Age]]&lt;=29,"15-29",Table1[[#This Row],[Patient Age]]&lt;=44,"30-44",Table1[[#This Row],[Patient Age]]&lt;=59,"45-59",Table1[[#This Row],[Patient Age]]&lt;=74,"60-74",TRUE,"75+")</f>
        <v>15-29</v>
      </c>
      <c r="P3005" t="str" cm="1">
        <f t="array" ref="P3005">_xlfn.IFS(Table1[[#This Row],[Patient Waittime]]&lt;=15,"0-15",Table1[[#This Row],[Patient Waittime]]&lt;=30,"16-30",Table1[[#This Row],[Patient Waittime]]&lt;=45,"31-45",Table1[[#This Row],[Patient Waittime]]&lt;=60,"46-60",TRUE,"60+")</f>
        <v>31-45</v>
      </c>
      <c r="Q3005">
        <f>--(Table1[[#This Row],[Patient Waittime]]&lt;=30)</f>
        <v>0</v>
      </c>
      <c r="R3005">
        <f>--Table1[[#This Row],[Patient Admission Flag]]</f>
        <v>0</v>
      </c>
      <c r="S3005">
        <f>--AND(Table1[[#This Row],[WithinTarget]]=1,Table1[[#This Row],[Patient Satisfaction Score]]&gt;=7)</f>
        <v>0</v>
      </c>
      <c r="T3005" t="str">
        <f>IF(LEFT(Table1[[#This Row],[Patient Gender]],1)="F","Female","Male")</f>
        <v>Male</v>
      </c>
    </row>
    <row r="3006" spans="1:20" x14ac:dyDescent="0.3">
      <c r="A3006" t="s">
        <v>3110</v>
      </c>
      <c r="B3006" s="1">
        <v>45422.26666666667</v>
      </c>
      <c r="C3006" t="s">
        <v>9</v>
      </c>
      <c r="D3006">
        <v>16</v>
      </c>
      <c r="E3006" t="s">
        <v>14</v>
      </c>
      <c r="F3006" t="s">
        <v>15</v>
      </c>
      <c r="G3006" t="b">
        <v>0</v>
      </c>
      <c r="I3006">
        <v>26</v>
      </c>
      <c r="J3006" t="b">
        <v>0</v>
      </c>
      <c r="K3006">
        <f>YEAR(Table1[[#This Row],[Patient Admission Date]])</f>
        <v>2024</v>
      </c>
      <c r="L3006" t="str">
        <f>TEXT(Table1[[#This Row],[Patient Admission Date]],"mmm")</f>
        <v>May</v>
      </c>
      <c r="M3006" t="str">
        <f>TEXT(Table1[[#This Row],[Patient Admission Date]],"ddd")</f>
        <v>Fri</v>
      </c>
      <c r="N3006" t="str">
        <f>TEXT(INT(HOUR(Table1[[#This Row],[Patient Admission Date]])/3)*3,"00")&amp;"-"&amp;TEXT(INT(HOUR(Table1[[#This Row],[Patient Admission Date]])/3)*3+3,"00")</f>
        <v>06-09</v>
      </c>
      <c r="O3006" t="str" cm="1">
        <f t="array" ref="O3006">_xlfn.IFS(Table1[[#This Row],[Patient Age]]&lt;=14,"0-14",Table1[[#This Row],[Patient Age]]&lt;=29,"15-29",Table1[[#This Row],[Patient Age]]&lt;=44,"30-44",Table1[[#This Row],[Patient Age]]&lt;=59,"45-59",Table1[[#This Row],[Patient Age]]&lt;=74,"60-74",TRUE,"75+")</f>
        <v>15-29</v>
      </c>
      <c r="P3006" t="str" cm="1">
        <f t="array" ref="P3006">_xlfn.IFS(Table1[[#This Row],[Patient Waittime]]&lt;=15,"0-15",Table1[[#This Row],[Patient Waittime]]&lt;=30,"16-30",Table1[[#This Row],[Patient Waittime]]&lt;=45,"31-45",Table1[[#This Row],[Patient Waittime]]&lt;=60,"46-60",TRUE,"60+")</f>
        <v>16-30</v>
      </c>
      <c r="Q3006">
        <f>--(Table1[[#This Row],[Patient Waittime]]&lt;=30)</f>
        <v>1</v>
      </c>
      <c r="R3006">
        <f>--Table1[[#This Row],[Patient Admission Flag]]</f>
        <v>0</v>
      </c>
      <c r="S3006">
        <f>--AND(Table1[[#This Row],[WithinTarget]]=1,Table1[[#This Row],[Patient Satisfaction Score]]&gt;=7)</f>
        <v>0</v>
      </c>
      <c r="T3006" t="str">
        <f>IF(LEFT(Table1[[#This Row],[Patient Gender]],1)="F","Female","Male")</f>
        <v>Male</v>
      </c>
    </row>
    <row r="3007" spans="1:20" x14ac:dyDescent="0.3">
      <c r="A3007" t="s">
        <v>3111</v>
      </c>
      <c r="B3007" s="1">
        <v>45304.018750000003</v>
      </c>
      <c r="C3007" t="s">
        <v>9</v>
      </c>
      <c r="D3007">
        <v>62</v>
      </c>
      <c r="E3007" t="s">
        <v>14</v>
      </c>
      <c r="F3007" t="s">
        <v>15</v>
      </c>
      <c r="G3007" t="b">
        <v>0</v>
      </c>
      <c r="I3007">
        <v>50</v>
      </c>
      <c r="J3007" t="b">
        <v>0</v>
      </c>
      <c r="K3007">
        <f>YEAR(Table1[[#This Row],[Patient Admission Date]])</f>
        <v>2024</v>
      </c>
      <c r="L3007" t="str">
        <f>TEXT(Table1[[#This Row],[Patient Admission Date]],"mmm")</f>
        <v>Jan</v>
      </c>
      <c r="M3007" t="str">
        <f>TEXT(Table1[[#This Row],[Patient Admission Date]],"ddd")</f>
        <v>Sat</v>
      </c>
      <c r="N3007" t="str">
        <f>TEXT(INT(HOUR(Table1[[#This Row],[Patient Admission Date]])/3)*3,"00")&amp;"-"&amp;TEXT(INT(HOUR(Table1[[#This Row],[Patient Admission Date]])/3)*3+3,"00")</f>
        <v>00-03</v>
      </c>
      <c r="O3007" t="str" cm="1">
        <f t="array" ref="O3007">_xlfn.IFS(Table1[[#This Row],[Patient Age]]&lt;=14,"0-14",Table1[[#This Row],[Patient Age]]&lt;=29,"15-29",Table1[[#This Row],[Patient Age]]&lt;=44,"30-44",Table1[[#This Row],[Patient Age]]&lt;=59,"45-59",Table1[[#This Row],[Patient Age]]&lt;=74,"60-74",TRUE,"75+")</f>
        <v>60-74</v>
      </c>
      <c r="P3007" t="str" cm="1">
        <f t="array" ref="P3007">_xlfn.IFS(Table1[[#This Row],[Patient Waittime]]&lt;=15,"0-15",Table1[[#This Row],[Patient Waittime]]&lt;=30,"16-30",Table1[[#This Row],[Patient Waittime]]&lt;=45,"31-45",Table1[[#This Row],[Patient Waittime]]&lt;=60,"46-60",TRUE,"60+")</f>
        <v>46-60</v>
      </c>
      <c r="Q3007">
        <f>--(Table1[[#This Row],[Patient Waittime]]&lt;=30)</f>
        <v>0</v>
      </c>
      <c r="R3007">
        <f>--Table1[[#This Row],[Patient Admission Flag]]</f>
        <v>0</v>
      </c>
      <c r="S3007">
        <f>--AND(Table1[[#This Row],[WithinTarget]]=1,Table1[[#This Row],[Patient Satisfaction Score]]&gt;=7)</f>
        <v>0</v>
      </c>
      <c r="T3007" t="str">
        <f>IF(LEFT(Table1[[#This Row],[Patient Gender]],1)="F","Female","Male")</f>
        <v>Male</v>
      </c>
    </row>
    <row r="3008" spans="1:20" x14ac:dyDescent="0.3">
      <c r="A3008" t="s">
        <v>3112</v>
      </c>
      <c r="B3008" s="1">
        <v>45187.152083333334</v>
      </c>
      <c r="C3008" t="s">
        <v>9</v>
      </c>
      <c r="D3008">
        <v>3</v>
      </c>
      <c r="E3008" t="s">
        <v>14</v>
      </c>
      <c r="F3008" t="s">
        <v>15</v>
      </c>
      <c r="G3008" t="b">
        <v>0</v>
      </c>
      <c r="I3008">
        <v>51</v>
      </c>
      <c r="J3008" t="b">
        <v>0</v>
      </c>
      <c r="K3008">
        <f>YEAR(Table1[[#This Row],[Patient Admission Date]])</f>
        <v>2023</v>
      </c>
      <c r="L3008" t="str">
        <f>TEXT(Table1[[#This Row],[Patient Admission Date]],"mmm")</f>
        <v>Sep</v>
      </c>
      <c r="M3008" t="str">
        <f>TEXT(Table1[[#This Row],[Patient Admission Date]],"ddd")</f>
        <v>Mon</v>
      </c>
      <c r="N3008" t="str">
        <f>TEXT(INT(HOUR(Table1[[#This Row],[Patient Admission Date]])/3)*3,"00")&amp;"-"&amp;TEXT(INT(HOUR(Table1[[#This Row],[Patient Admission Date]])/3)*3+3,"00")</f>
        <v>03-06</v>
      </c>
      <c r="O3008" t="str" cm="1">
        <f t="array" ref="O3008">_xlfn.IFS(Table1[[#This Row],[Patient Age]]&lt;=14,"0-14",Table1[[#This Row],[Patient Age]]&lt;=29,"15-29",Table1[[#This Row],[Patient Age]]&lt;=44,"30-44",Table1[[#This Row],[Patient Age]]&lt;=59,"45-59",Table1[[#This Row],[Patient Age]]&lt;=74,"60-74",TRUE,"75+")</f>
        <v>0-14</v>
      </c>
      <c r="P3008" t="str" cm="1">
        <f t="array" ref="P3008">_xlfn.IFS(Table1[[#This Row],[Patient Waittime]]&lt;=15,"0-15",Table1[[#This Row],[Patient Waittime]]&lt;=30,"16-30",Table1[[#This Row],[Patient Waittime]]&lt;=45,"31-45",Table1[[#This Row],[Patient Waittime]]&lt;=60,"46-60",TRUE,"60+")</f>
        <v>46-60</v>
      </c>
      <c r="Q3008">
        <f>--(Table1[[#This Row],[Patient Waittime]]&lt;=30)</f>
        <v>0</v>
      </c>
      <c r="R3008">
        <f>--Table1[[#This Row],[Patient Admission Flag]]</f>
        <v>0</v>
      </c>
      <c r="S3008">
        <f>--AND(Table1[[#This Row],[WithinTarget]]=1,Table1[[#This Row],[Patient Satisfaction Score]]&gt;=7)</f>
        <v>0</v>
      </c>
      <c r="T3008" t="str">
        <f>IF(LEFT(Table1[[#This Row],[Patient Gender]],1)="F","Female","Male")</f>
        <v>Male</v>
      </c>
    </row>
    <row r="3009" spans="1:20" x14ac:dyDescent="0.3">
      <c r="A3009" t="s">
        <v>3113</v>
      </c>
      <c r="B3009" s="1">
        <v>45176.14166666667</v>
      </c>
      <c r="C3009" t="s">
        <v>9</v>
      </c>
      <c r="D3009">
        <v>74</v>
      </c>
      <c r="E3009" t="s">
        <v>14</v>
      </c>
      <c r="F3009" t="s">
        <v>15</v>
      </c>
      <c r="G3009" t="b">
        <v>0</v>
      </c>
      <c r="I3009">
        <v>55</v>
      </c>
      <c r="J3009" t="b">
        <v>0</v>
      </c>
      <c r="K3009">
        <f>YEAR(Table1[[#This Row],[Patient Admission Date]])</f>
        <v>2023</v>
      </c>
      <c r="L3009" t="str">
        <f>TEXT(Table1[[#This Row],[Patient Admission Date]],"mmm")</f>
        <v>Sep</v>
      </c>
      <c r="M3009" t="str">
        <f>TEXT(Table1[[#This Row],[Patient Admission Date]],"ddd")</f>
        <v>Thu</v>
      </c>
      <c r="N3009" t="str">
        <f>TEXT(INT(HOUR(Table1[[#This Row],[Patient Admission Date]])/3)*3,"00")&amp;"-"&amp;TEXT(INT(HOUR(Table1[[#This Row],[Patient Admission Date]])/3)*3+3,"00")</f>
        <v>03-06</v>
      </c>
      <c r="O3009" t="str" cm="1">
        <f t="array" ref="O3009">_xlfn.IFS(Table1[[#This Row],[Patient Age]]&lt;=14,"0-14",Table1[[#This Row],[Patient Age]]&lt;=29,"15-29",Table1[[#This Row],[Patient Age]]&lt;=44,"30-44",Table1[[#This Row],[Patient Age]]&lt;=59,"45-59",Table1[[#This Row],[Patient Age]]&lt;=74,"60-74",TRUE,"75+")</f>
        <v>60-74</v>
      </c>
      <c r="P3009" t="str" cm="1">
        <f t="array" ref="P3009">_xlfn.IFS(Table1[[#This Row],[Patient Waittime]]&lt;=15,"0-15",Table1[[#This Row],[Patient Waittime]]&lt;=30,"16-30",Table1[[#This Row],[Patient Waittime]]&lt;=45,"31-45",Table1[[#This Row],[Patient Waittime]]&lt;=60,"46-60",TRUE,"60+")</f>
        <v>46-60</v>
      </c>
      <c r="Q3009">
        <f>--(Table1[[#This Row],[Patient Waittime]]&lt;=30)</f>
        <v>0</v>
      </c>
      <c r="R3009">
        <f>--Table1[[#This Row],[Patient Admission Flag]]</f>
        <v>0</v>
      </c>
      <c r="S3009">
        <f>--AND(Table1[[#This Row],[WithinTarget]]=1,Table1[[#This Row],[Patient Satisfaction Score]]&gt;=7)</f>
        <v>0</v>
      </c>
      <c r="T3009" t="str">
        <f>IF(LEFT(Table1[[#This Row],[Patient Gender]],1)="F","Female","Male")</f>
        <v>Male</v>
      </c>
    </row>
    <row r="3010" spans="1:20" x14ac:dyDescent="0.3">
      <c r="A3010" t="s">
        <v>3114</v>
      </c>
      <c r="B3010" s="1">
        <v>45149.262499999997</v>
      </c>
      <c r="C3010" t="s">
        <v>9</v>
      </c>
      <c r="D3010">
        <v>62</v>
      </c>
      <c r="E3010" t="s">
        <v>14</v>
      </c>
      <c r="F3010" t="s">
        <v>15</v>
      </c>
      <c r="G3010" t="b">
        <v>0</v>
      </c>
      <c r="I3010">
        <v>59</v>
      </c>
      <c r="J3010" t="b">
        <v>0</v>
      </c>
      <c r="K3010">
        <f>YEAR(Table1[[#This Row],[Patient Admission Date]])</f>
        <v>2023</v>
      </c>
      <c r="L3010" t="str">
        <f>TEXT(Table1[[#This Row],[Patient Admission Date]],"mmm")</f>
        <v>Aug</v>
      </c>
      <c r="M3010" t="str">
        <f>TEXT(Table1[[#This Row],[Patient Admission Date]],"ddd")</f>
        <v>Fri</v>
      </c>
      <c r="N3010" t="str">
        <f>TEXT(INT(HOUR(Table1[[#This Row],[Patient Admission Date]])/3)*3,"00")&amp;"-"&amp;TEXT(INT(HOUR(Table1[[#This Row],[Patient Admission Date]])/3)*3+3,"00")</f>
        <v>06-09</v>
      </c>
      <c r="O3010" t="str" cm="1">
        <f t="array" ref="O3010">_xlfn.IFS(Table1[[#This Row],[Patient Age]]&lt;=14,"0-14",Table1[[#This Row],[Patient Age]]&lt;=29,"15-29",Table1[[#This Row],[Patient Age]]&lt;=44,"30-44",Table1[[#This Row],[Patient Age]]&lt;=59,"45-59",Table1[[#This Row],[Patient Age]]&lt;=74,"60-74",TRUE,"75+")</f>
        <v>60-74</v>
      </c>
      <c r="P3010" t="str" cm="1">
        <f t="array" ref="P3010">_xlfn.IFS(Table1[[#This Row],[Patient Waittime]]&lt;=15,"0-15",Table1[[#This Row],[Patient Waittime]]&lt;=30,"16-30",Table1[[#This Row],[Patient Waittime]]&lt;=45,"31-45",Table1[[#This Row],[Patient Waittime]]&lt;=60,"46-60",TRUE,"60+")</f>
        <v>46-60</v>
      </c>
      <c r="Q3010">
        <f>--(Table1[[#This Row],[Patient Waittime]]&lt;=30)</f>
        <v>0</v>
      </c>
      <c r="R3010">
        <f>--Table1[[#This Row],[Patient Admission Flag]]</f>
        <v>0</v>
      </c>
      <c r="S3010">
        <f>--AND(Table1[[#This Row],[WithinTarget]]=1,Table1[[#This Row],[Patient Satisfaction Score]]&gt;=7)</f>
        <v>0</v>
      </c>
      <c r="T3010" t="str">
        <f>IF(LEFT(Table1[[#This Row],[Patient Gender]],1)="F","Female","Male")</f>
        <v>Male</v>
      </c>
    </row>
    <row r="3011" spans="1:20" x14ac:dyDescent="0.3">
      <c r="A3011" t="s">
        <v>3115</v>
      </c>
      <c r="B3011" s="1">
        <v>45204.172222222223</v>
      </c>
      <c r="C3011" t="s">
        <v>9</v>
      </c>
      <c r="D3011">
        <v>13</v>
      </c>
      <c r="E3011" t="s">
        <v>14</v>
      </c>
      <c r="F3011" t="s">
        <v>15</v>
      </c>
      <c r="G3011" t="b">
        <v>0</v>
      </c>
      <c r="I3011">
        <v>42</v>
      </c>
      <c r="J3011" t="b">
        <v>0</v>
      </c>
      <c r="K3011">
        <f>YEAR(Table1[[#This Row],[Patient Admission Date]])</f>
        <v>2023</v>
      </c>
      <c r="L3011" t="str">
        <f>TEXT(Table1[[#This Row],[Patient Admission Date]],"mmm")</f>
        <v>Oct</v>
      </c>
      <c r="M3011" t="str">
        <f>TEXT(Table1[[#This Row],[Patient Admission Date]],"ddd")</f>
        <v>Thu</v>
      </c>
      <c r="N3011" t="str">
        <f>TEXT(INT(HOUR(Table1[[#This Row],[Patient Admission Date]])/3)*3,"00")&amp;"-"&amp;TEXT(INT(HOUR(Table1[[#This Row],[Patient Admission Date]])/3)*3+3,"00")</f>
        <v>03-06</v>
      </c>
      <c r="O3011" t="str" cm="1">
        <f t="array" ref="O3011">_xlfn.IFS(Table1[[#This Row],[Patient Age]]&lt;=14,"0-14",Table1[[#This Row],[Patient Age]]&lt;=29,"15-29",Table1[[#This Row],[Patient Age]]&lt;=44,"30-44",Table1[[#This Row],[Patient Age]]&lt;=59,"45-59",Table1[[#This Row],[Patient Age]]&lt;=74,"60-74",TRUE,"75+")</f>
        <v>0-14</v>
      </c>
      <c r="P3011" t="str" cm="1">
        <f t="array" ref="P3011">_xlfn.IFS(Table1[[#This Row],[Patient Waittime]]&lt;=15,"0-15",Table1[[#This Row],[Patient Waittime]]&lt;=30,"16-30",Table1[[#This Row],[Patient Waittime]]&lt;=45,"31-45",Table1[[#This Row],[Patient Waittime]]&lt;=60,"46-60",TRUE,"60+")</f>
        <v>31-45</v>
      </c>
      <c r="Q3011">
        <f>--(Table1[[#This Row],[Patient Waittime]]&lt;=30)</f>
        <v>0</v>
      </c>
      <c r="R3011">
        <f>--Table1[[#This Row],[Patient Admission Flag]]</f>
        <v>0</v>
      </c>
      <c r="S3011">
        <f>--AND(Table1[[#This Row],[WithinTarget]]=1,Table1[[#This Row],[Patient Satisfaction Score]]&gt;=7)</f>
        <v>0</v>
      </c>
      <c r="T3011" t="str">
        <f>IF(LEFT(Table1[[#This Row],[Patient Gender]],1)="F","Female","Male")</f>
        <v>Male</v>
      </c>
    </row>
    <row r="3012" spans="1:20" x14ac:dyDescent="0.3">
      <c r="A3012" t="s">
        <v>3116</v>
      </c>
      <c r="B3012" s="1">
        <v>45361.272222222222</v>
      </c>
      <c r="C3012" t="s">
        <v>9</v>
      </c>
      <c r="D3012">
        <v>78</v>
      </c>
      <c r="E3012" t="s">
        <v>14</v>
      </c>
      <c r="F3012" t="s">
        <v>15</v>
      </c>
      <c r="G3012" t="b">
        <v>0</v>
      </c>
      <c r="I3012">
        <v>11</v>
      </c>
      <c r="J3012" t="b">
        <v>0</v>
      </c>
      <c r="K3012">
        <f>YEAR(Table1[[#This Row],[Patient Admission Date]])</f>
        <v>2024</v>
      </c>
      <c r="L3012" t="str">
        <f>TEXT(Table1[[#This Row],[Patient Admission Date]],"mmm")</f>
        <v>Mar</v>
      </c>
      <c r="M3012" t="str">
        <f>TEXT(Table1[[#This Row],[Patient Admission Date]],"ddd")</f>
        <v>Sun</v>
      </c>
      <c r="N3012" t="str">
        <f>TEXT(INT(HOUR(Table1[[#This Row],[Patient Admission Date]])/3)*3,"00")&amp;"-"&amp;TEXT(INT(HOUR(Table1[[#This Row],[Patient Admission Date]])/3)*3+3,"00")</f>
        <v>06-09</v>
      </c>
      <c r="O3012" t="str" cm="1">
        <f t="array" ref="O3012">_xlfn.IFS(Table1[[#This Row],[Patient Age]]&lt;=14,"0-14",Table1[[#This Row],[Patient Age]]&lt;=29,"15-29",Table1[[#This Row],[Patient Age]]&lt;=44,"30-44",Table1[[#This Row],[Patient Age]]&lt;=59,"45-59",Table1[[#This Row],[Patient Age]]&lt;=74,"60-74",TRUE,"75+")</f>
        <v>75+</v>
      </c>
      <c r="P3012" t="str" cm="1">
        <f t="array" ref="P3012">_xlfn.IFS(Table1[[#This Row],[Patient Waittime]]&lt;=15,"0-15",Table1[[#This Row],[Patient Waittime]]&lt;=30,"16-30",Table1[[#This Row],[Patient Waittime]]&lt;=45,"31-45",Table1[[#This Row],[Patient Waittime]]&lt;=60,"46-60",TRUE,"60+")</f>
        <v>0-15</v>
      </c>
      <c r="Q3012">
        <f>--(Table1[[#This Row],[Patient Waittime]]&lt;=30)</f>
        <v>1</v>
      </c>
      <c r="R3012">
        <f>--Table1[[#This Row],[Patient Admission Flag]]</f>
        <v>0</v>
      </c>
      <c r="S3012">
        <f>--AND(Table1[[#This Row],[WithinTarget]]=1,Table1[[#This Row],[Patient Satisfaction Score]]&gt;=7)</f>
        <v>0</v>
      </c>
      <c r="T3012" t="str">
        <f>IF(LEFT(Table1[[#This Row],[Patient Gender]],1)="F","Female","Male")</f>
        <v>Male</v>
      </c>
    </row>
    <row r="3013" spans="1:20" x14ac:dyDescent="0.3">
      <c r="A3013" t="s">
        <v>3117</v>
      </c>
      <c r="B3013" s="1">
        <v>45027.552083333336</v>
      </c>
      <c r="C3013" t="s">
        <v>9</v>
      </c>
      <c r="D3013">
        <v>67</v>
      </c>
      <c r="E3013" t="s">
        <v>14</v>
      </c>
      <c r="F3013" t="s">
        <v>15</v>
      </c>
      <c r="G3013" t="b">
        <v>0</v>
      </c>
      <c r="I3013">
        <v>11</v>
      </c>
      <c r="J3013" t="b">
        <v>0</v>
      </c>
      <c r="K3013">
        <f>YEAR(Table1[[#This Row],[Patient Admission Date]])</f>
        <v>2023</v>
      </c>
      <c r="L3013" t="str">
        <f>TEXT(Table1[[#This Row],[Patient Admission Date]],"mmm")</f>
        <v>Apr</v>
      </c>
      <c r="M3013" t="str">
        <f>TEXT(Table1[[#This Row],[Patient Admission Date]],"ddd")</f>
        <v>Tue</v>
      </c>
      <c r="N3013" t="str">
        <f>TEXT(INT(HOUR(Table1[[#This Row],[Patient Admission Date]])/3)*3,"00")&amp;"-"&amp;TEXT(INT(HOUR(Table1[[#This Row],[Patient Admission Date]])/3)*3+3,"00")</f>
        <v>12-15</v>
      </c>
      <c r="O3013" t="str" cm="1">
        <f t="array" ref="O3013">_xlfn.IFS(Table1[[#This Row],[Patient Age]]&lt;=14,"0-14",Table1[[#This Row],[Patient Age]]&lt;=29,"15-29",Table1[[#This Row],[Patient Age]]&lt;=44,"30-44",Table1[[#This Row],[Patient Age]]&lt;=59,"45-59",Table1[[#This Row],[Patient Age]]&lt;=74,"60-74",TRUE,"75+")</f>
        <v>60-74</v>
      </c>
      <c r="P3013" t="str" cm="1">
        <f t="array" ref="P3013">_xlfn.IFS(Table1[[#This Row],[Patient Waittime]]&lt;=15,"0-15",Table1[[#This Row],[Patient Waittime]]&lt;=30,"16-30",Table1[[#This Row],[Patient Waittime]]&lt;=45,"31-45",Table1[[#This Row],[Patient Waittime]]&lt;=60,"46-60",TRUE,"60+")</f>
        <v>0-15</v>
      </c>
      <c r="Q3013">
        <f>--(Table1[[#This Row],[Patient Waittime]]&lt;=30)</f>
        <v>1</v>
      </c>
      <c r="R3013">
        <f>--Table1[[#This Row],[Patient Admission Flag]]</f>
        <v>0</v>
      </c>
      <c r="S3013">
        <f>--AND(Table1[[#This Row],[WithinTarget]]=1,Table1[[#This Row],[Patient Satisfaction Score]]&gt;=7)</f>
        <v>0</v>
      </c>
      <c r="T3013" t="str">
        <f>IF(LEFT(Table1[[#This Row],[Patient Gender]],1)="F","Female","Male")</f>
        <v>Male</v>
      </c>
    </row>
    <row r="3014" spans="1:20" x14ac:dyDescent="0.3">
      <c r="A3014" t="s">
        <v>3118</v>
      </c>
      <c r="B3014" s="1">
        <v>45412.287499999999</v>
      </c>
      <c r="C3014" t="s">
        <v>9</v>
      </c>
      <c r="D3014">
        <v>70</v>
      </c>
      <c r="E3014" t="s">
        <v>14</v>
      </c>
      <c r="F3014" t="s">
        <v>15</v>
      </c>
      <c r="G3014" t="b">
        <v>0</v>
      </c>
      <c r="I3014">
        <v>25</v>
      </c>
      <c r="J3014" t="b">
        <v>0</v>
      </c>
      <c r="K3014">
        <f>YEAR(Table1[[#This Row],[Patient Admission Date]])</f>
        <v>2024</v>
      </c>
      <c r="L3014" t="str">
        <f>TEXT(Table1[[#This Row],[Patient Admission Date]],"mmm")</f>
        <v>Apr</v>
      </c>
      <c r="M3014" t="str">
        <f>TEXT(Table1[[#This Row],[Patient Admission Date]],"ddd")</f>
        <v>Tue</v>
      </c>
      <c r="N3014" t="str">
        <f>TEXT(INT(HOUR(Table1[[#This Row],[Patient Admission Date]])/3)*3,"00")&amp;"-"&amp;TEXT(INT(HOUR(Table1[[#This Row],[Patient Admission Date]])/3)*3+3,"00")</f>
        <v>06-09</v>
      </c>
      <c r="O3014" t="str" cm="1">
        <f t="array" ref="O3014">_xlfn.IFS(Table1[[#This Row],[Patient Age]]&lt;=14,"0-14",Table1[[#This Row],[Patient Age]]&lt;=29,"15-29",Table1[[#This Row],[Patient Age]]&lt;=44,"30-44",Table1[[#This Row],[Patient Age]]&lt;=59,"45-59",Table1[[#This Row],[Patient Age]]&lt;=74,"60-74",TRUE,"75+")</f>
        <v>60-74</v>
      </c>
      <c r="P3014" t="str" cm="1">
        <f t="array" ref="P3014">_xlfn.IFS(Table1[[#This Row],[Patient Waittime]]&lt;=15,"0-15",Table1[[#This Row],[Patient Waittime]]&lt;=30,"16-30",Table1[[#This Row],[Patient Waittime]]&lt;=45,"31-45",Table1[[#This Row],[Patient Waittime]]&lt;=60,"46-60",TRUE,"60+")</f>
        <v>16-30</v>
      </c>
      <c r="Q3014">
        <f>--(Table1[[#This Row],[Patient Waittime]]&lt;=30)</f>
        <v>1</v>
      </c>
      <c r="R3014">
        <f>--Table1[[#This Row],[Patient Admission Flag]]</f>
        <v>0</v>
      </c>
      <c r="S3014">
        <f>--AND(Table1[[#This Row],[WithinTarget]]=1,Table1[[#This Row],[Patient Satisfaction Score]]&gt;=7)</f>
        <v>0</v>
      </c>
      <c r="T3014" t="str">
        <f>IF(LEFT(Table1[[#This Row],[Patient Gender]],1)="F","Female","Male")</f>
        <v>Male</v>
      </c>
    </row>
    <row r="3015" spans="1:20" x14ac:dyDescent="0.3">
      <c r="A3015" t="s">
        <v>3119</v>
      </c>
      <c r="B3015" s="1">
        <v>45345.806944444441</v>
      </c>
      <c r="C3015" t="s">
        <v>9</v>
      </c>
      <c r="D3015">
        <v>25</v>
      </c>
      <c r="E3015" t="s">
        <v>14</v>
      </c>
      <c r="F3015" t="s">
        <v>15</v>
      </c>
      <c r="G3015" t="b">
        <v>0</v>
      </c>
      <c r="I3015">
        <v>57</v>
      </c>
      <c r="J3015" t="b">
        <v>0</v>
      </c>
      <c r="K3015">
        <f>YEAR(Table1[[#This Row],[Patient Admission Date]])</f>
        <v>2024</v>
      </c>
      <c r="L3015" t="str">
        <f>TEXT(Table1[[#This Row],[Patient Admission Date]],"mmm")</f>
        <v>Feb</v>
      </c>
      <c r="M3015" t="str">
        <f>TEXT(Table1[[#This Row],[Patient Admission Date]],"ddd")</f>
        <v>Fri</v>
      </c>
      <c r="N3015" t="str">
        <f>TEXT(INT(HOUR(Table1[[#This Row],[Patient Admission Date]])/3)*3,"00")&amp;"-"&amp;TEXT(INT(HOUR(Table1[[#This Row],[Patient Admission Date]])/3)*3+3,"00")</f>
        <v>18-21</v>
      </c>
      <c r="O3015" t="str" cm="1">
        <f t="array" ref="O3015">_xlfn.IFS(Table1[[#This Row],[Patient Age]]&lt;=14,"0-14",Table1[[#This Row],[Patient Age]]&lt;=29,"15-29",Table1[[#This Row],[Patient Age]]&lt;=44,"30-44",Table1[[#This Row],[Patient Age]]&lt;=59,"45-59",Table1[[#This Row],[Patient Age]]&lt;=74,"60-74",TRUE,"75+")</f>
        <v>15-29</v>
      </c>
      <c r="P3015" t="str" cm="1">
        <f t="array" ref="P3015">_xlfn.IFS(Table1[[#This Row],[Patient Waittime]]&lt;=15,"0-15",Table1[[#This Row],[Patient Waittime]]&lt;=30,"16-30",Table1[[#This Row],[Patient Waittime]]&lt;=45,"31-45",Table1[[#This Row],[Patient Waittime]]&lt;=60,"46-60",TRUE,"60+")</f>
        <v>46-60</v>
      </c>
      <c r="Q3015">
        <f>--(Table1[[#This Row],[Patient Waittime]]&lt;=30)</f>
        <v>0</v>
      </c>
      <c r="R3015">
        <f>--Table1[[#This Row],[Patient Admission Flag]]</f>
        <v>0</v>
      </c>
      <c r="S3015">
        <f>--AND(Table1[[#This Row],[WithinTarget]]=1,Table1[[#This Row],[Patient Satisfaction Score]]&gt;=7)</f>
        <v>0</v>
      </c>
      <c r="T3015" t="str">
        <f>IF(LEFT(Table1[[#This Row],[Patient Gender]],1)="F","Female","Male")</f>
        <v>Male</v>
      </c>
    </row>
    <row r="3016" spans="1:20" x14ac:dyDescent="0.3">
      <c r="A3016" t="s">
        <v>3120</v>
      </c>
      <c r="B3016" s="1">
        <v>45326.682638888888</v>
      </c>
      <c r="C3016" t="s">
        <v>9</v>
      </c>
      <c r="D3016">
        <v>49</v>
      </c>
      <c r="E3016" t="s">
        <v>14</v>
      </c>
      <c r="F3016" t="s">
        <v>15</v>
      </c>
      <c r="G3016" t="b">
        <v>0</v>
      </c>
      <c r="I3016">
        <v>57</v>
      </c>
      <c r="J3016" t="b">
        <v>0</v>
      </c>
      <c r="K3016">
        <f>YEAR(Table1[[#This Row],[Patient Admission Date]])</f>
        <v>2024</v>
      </c>
      <c r="L3016" t="str">
        <f>TEXT(Table1[[#This Row],[Patient Admission Date]],"mmm")</f>
        <v>Feb</v>
      </c>
      <c r="M3016" t="str">
        <f>TEXT(Table1[[#This Row],[Patient Admission Date]],"ddd")</f>
        <v>Sun</v>
      </c>
      <c r="N3016" t="str">
        <f>TEXT(INT(HOUR(Table1[[#This Row],[Patient Admission Date]])/3)*3,"00")&amp;"-"&amp;TEXT(INT(HOUR(Table1[[#This Row],[Patient Admission Date]])/3)*3+3,"00")</f>
        <v>15-18</v>
      </c>
      <c r="O3016" t="str" cm="1">
        <f t="array" ref="O3016">_xlfn.IFS(Table1[[#This Row],[Patient Age]]&lt;=14,"0-14",Table1[[#This Row],[Patient Age]]&lt;=29,"15-29",Table1[[#This Row],[Patient Age]]&lt;=44,"30-44",Table1[[#This Row],[Patient Age]]&lt;=59,"45-59",Table1[[#This Row],[Patient Age]]&lt;=74,"60-74",TRUE,"75+")</f>
        <v>45-59</v>
      </c>
      <c r="P3016" t="str" cm="1">
        <f t="array" ref="P3016">_xlfn.IFS(Table1[[#This Row],[Patient Waittime]]&lt;=15,"0-15",Table1[[#This Row],[Patient Waittime]]&lt;=30,"16-30",Table1[[#This Row],[Patient Waittime]]&lt;=45,"31-45",Table1[[#This Row],[Patient Waittime]]&lt;=60,"46-60",TRUE,"60+")</f>
        <v>46-60</v>
      </c>
      <c r="Q3016">
        <f>--(Table1[[#This Row],[Patient Waittime]]&lt;=30)</f>
        <v>0</v>
      </c>
      <c r="R3016">
        <f>--Table1[[#This Row],[Patient Admission Flag]]</f>
        <v>0</v>
      </c>
      <c r="S3016">
        <f>--AND(Table1[[#This Row],[WithinTarget]]=1,Table1[[#This Row],[Patient Satisfaction Score]]&gt;=7)</f>
        <v>0</v>
      </c>
      <c r="T3016" t="str">
        <f>IF(LEFT(Table1[[#This Row],[Patient Gender]],1)="F","Female","Male")</f>
        <v>Male</v>
      </c>
    </row>
    <row r="3017" spans="1:20" x14ac:dyDescent="0.3">
      <c r="A3017" t="s">
        <v>3121</v>
      </c>
      <c r="B3017" s="1">
        <v>45096.037499999999</v>
      </c>
      <c r="C3017" t="s">
        <v>9</v>
      </c>
      <c r="D3017">
        <v>42</v>
      </c>
      <c r="E3017" t="s">
        <v>14</v>
      </c>
      <c r="F3017" t="s">
        <v>15</v>
      </c>
      <c r="G3017" t="b">
        <v>0</v>
      </c>
      <c r="I3017">
        <v>33</v>
      </c>
      <c r="J3017" t="b">
        <v>0</v>
      </c>
      <c r="K3017">
        <f>YEAR(Table1[[#This Row],[Patient Admission Date]])</f>
        <v>2023</v>
      </c>
      <c r="L3017" t="str">
        <f>TEXT(Table1[[#This Row],[Patient Admission Date]],"mmm")</f>
        <v>Jun</v>
      </c>
      <c r="M3017" t="str">
        <f>TEXT(Table1[[#This Row],[Patient Admission Date]],"ddd")</f>
        <v>Mon</v>
      </c>
      <c r="N3017" t="str">
        <f>TEXT(INT(HOUR(Table1[[#This Row],[Patient Admission Date]])/3)*3,"00")&amp;"-"&amp;TEXT(INT(HOUR(Table1[[#This Row],[Patient Admission Date]])/3)*3+3,"00")</f>
        <v>00-03</v>
      </c>
      <c r="O3017" t="str" cm="1">
        <f t="array" ref="O3017">_xlfn.IFS(Table1[[#This Row],[Patient Age]]&lt;=14,"0-14",Table1[[#This Row],[Patient Age]]&lt;=29,"15-29",Table1[[#This Row],[Patient Age]]&lt;=44,"30-44",Table1[[#This Row],[Patient Age]]&lt;=59,"45-59",Table1[[#This Row],[Patient Age]]&lt;=74,"60-74",TRUE,"75+")</f>
        <v>30-44</v>
      </c>
      <c r="P3017" t="str" cm="1">
        <f t="array" ref="P3017">_xlfn.IFS(Table1[[#This Row],[Patient Waittime]]&lt;=15,"0-15",Table1[[#This Row],[Patient Waittime]]&lt;=30,"16-30",Table1[[#This Row],[Patient Waittime]]&lt;=45,"31-45",Table1[[#This Row],[Patient Waittime]]&lt;=60,"46-60",TRUE,"60+")</f>
        <v>31-45</v>
      </c>
      <c r="Q3017">
        <f>--(Table1[[#This Row],[Patient Waittime]]&lt;=30)</f>
        <v>0</v>
      </c>
      <c r="R3017">
        <f>--Table1[[#This Row],[Patient Admission Flag]]</f>
        <v>0</v>
      </c>
      <c r="S3017">
        <f>--AND(Table1[[#This Row],[WithinTarget]]=1,Table1[[#This Row],[Patient Satisfaction Score]]&gt;=7)</f>
        <v>0</v>
      </c>
      <c r="T3017" t="str">
        <f>IF(LEFT(Table1[[#This Row],[Patient Gender]],1)="F","Female","Male")</f>
        <v>Male</v>
      </c>
    </row>
    <row r="3018" spans="1:20" x14ac:dyDescent="0.3">
      <c r="A3018" t="s">
        <v>3122</v>
      </c>
      <c r="B3018" s="1">
        <v>45162.810416666667</v>
      </c>
      <c r="C3018" t="s">
        <v>9</v>
      </c>
      <c r="D3018">
        <v>13</v>
      </c>
      <c r="E3018" t="s">
        <v>14</v>
      </c>
      <c r="F3018" t="s">
        <v>15</v>
      </c>
      <c r="G3018" t="b">
        <v>0</v>
      </c>
      <c r="I3018">
        <v>54</v>
      </c>
      <c r="J3018" t="b">
        <v>0</v>
      </c>
      <c r="K3018">
        <f>YEAR(Table1[[#This Row],[Patient Admission Date]])</f>
        <v>2023</v>
      </c>
      <c r="L3018" t="str">
        <f>TEXT(Table1[[#This Row],[Patient Admission Date]],"mmm")</f>
        <v>Aug</v>
      </c>
      <c r="M3018" t="str">
        <f>TEXT(Table1[[#This Row],[Patient Admission Date]],"ddd")</f>
        <v>Thu</v>
      </c>
      <c r="N3018" t="str">
        <f>TEXT(INT(HOUR(Table1[[#This Row],[Patient Admission Date]])/3)*3,"00")&amp;"-"&amp;TEXT(INT(HOUR(Table1[[#This Row],[Patient Admission Date]])/3)*3+3,"00")</f>
        <v>18-21</v>
      </c>
      <c r="O3018" t="str" cm="1">
        <f t="array" ref="O3018">_xlfn.IFS(Table1[[#This Row],[Patient Age]]&lt;=14,"0-14",Table1[[#This Row],[Patient Age]]&lt;=29,"15-29",Table1[[#This Row],[Patient Age]]&lt;=44,"30-44",Table1[[#This Row],[Patient Age]]&lt;=59,"45-59",Table1[[#This Row],[Patient Age]]&lt;=74,"60-74",TRUE,"75+")</f>
        <v>0-14</v>
      </c>
      <c r="P3018" t="str" cm="1">
        <f t="array" ref="P3018">_xlfn.IFS(Table1[[#This Row],[Patient Waittime]]&lt;=15,"0-15",Table1[[#This Row],[Patient Waittime]]&lt;=30,"16-30",Table1[[#This Row],[Patient Waittime]]&lt;=45,"31-45",Table1[[#This Row],[Patient Waittime]]&lt;=60,"46-60",TRUE,"60+")</f>
        <v>46-60</v>
      </c>
      <c r="Q3018">
        <f>--(Table1[[#This Row],[Patient Waittime]]&lt;=30)</f>
        <v>0</v>
      </c>
      <c r="R3018">
        <f>--Table1[[#This Row],[Patient Admission Flag]]</f>
        <v>0</v>
      </c>
      <c r="S3018">
        <f>--AND(Table1[[#This Row],[WithinTarget]]=1,Table1[[#This Row],[Patient Satisfaction Score]]&gt;=7)</f>
        <v>0</v>
      </c>
      <c r="T3018" t="str">
        <f>IF(LEFT(Table1[[#This Row],[Patient Gender]],1)="F","Female","Male")</f>
        <v>Male</v>
      </c>
    </row>
    <row r="3019" spans="1:20" x14ac:dyDescent="0.3">
      <c r="A3019" t="s">
        <v>3123</v>
      </c>
      <c r="B3019" s="1">
        <v>45565.907638888886</v>
      </c>
      <c r="C3019" t="s">
        <v>9</v>
      </c>
      <c r="D3019">
        <v>27</v>
      </c>
      <c r="E3019" t="s">
        <v>14</v>
      </c>
      <c r="F3019" t="s">
        <v>15</v>
      </c>
      <c r="G3019" t="b">
        <v>0</v>
      </c>
      <c r="I3019">
        <v>43</v>
      </c>
      <c r="J3019" t="b">
        <v>0</v>
      </c>
      <c r="K3019">
        <f>YEAR(Table1[[#This Row],[Patient Admission Date]])</f>
        <v>2024</v>
      </c>
      <c r="L3019" t="str">
        <f>TEXT(Table1[[#This Row],[Patient Admission Date]],"mmm")</f>
        <v>Sep</v>
      </c>
      <c r="M3019" t="str">
        <f>TEXT(Table1[[#This Row],[Patient Admission Date]],"ddd")</f>
        <v>Mon</v>
      </c>
      <c r="N3019" t="str">
        <f>TEXT(INT(HOUR(Table1[[#This Row],[Patient Admission Date]])/3)*3,"00")&amp;"-"&amp;TEXT(INT(HOUR(Table1[[#This Row],[Patient Admission Date]])/3)*3+3,"00")</f>
        <v>21-24</v>
      </c>
      <c r="O3019" t="str" cm="1">
        <f t="array" ref="O3019">_xlfn.IFS(Table1[[#This Row],[Patient Age]]&lt;=14,"0-14",Table1[[#This Row],[Patient Age]]&lt;=29,"15-29",Table1[[#This Row],[Patient Age]]&lt;=44,"30-44",Table1[[#This Row],[Patient Age]]&lt;=59,"45-59",Table1[[#This Row],[Patient Age]]&lt;=74,"60-74",TRUE,"75+")</f>
        <v>15-29</v>
      </c>
      <c r="P3019" t="str" cm="1">
        <f t="array" ref="P3019">_xlfn.IFS(Table1[[#This Row],[Patient Waittime]]&lt;=15,"0-15",Table1[[#This Row],[Patient Waittime]]&lt;=30,"16-30",Table1[[#This Row],[Patient Waittime]]&lt;=45,"31-45",Table1[[#This Row],[Patient Waittime]]&lt;=60,"46-60",TRUE,"60+")</f>
        <v>31-45</v>
      </c>
      <c r="Q3019">
        <f>--(Table1[[#This Row],[Patient Waittime]]&lt;=30)</f>
        <v>0</v>
      </c>
      <c r="R3019">
        <f>--Table1[[#This Row],[Patient Admission Flag]]</f>
        <v>0</v>
      </c>
      <c r="S3019">
        <f>--AND(Table1[[#This Row],[WithinTarget]]=1,Table1[[#This Row],[Patient Satisfaction Score]]&gt;=7)</f>
        <v>0</v>
      </c>
      <c r="T3019" t="str">
        <f>IF(LEFT(Table1[[#This Row],[Patient Gender]],1)="F","Female","Male")</f>
        <v>Male</v>
      </c>
    </row>
    <row r="3020" spans="1:20" x14ac:dyDescent="0.3">
      <c r="A3020" t="s">
        <v>3124</v>
      </c>
      <c r="B3020" s="1">
        <v>45586.731944444444</v>
      </c>
      <c r="C3020" t="s">
        <v>9</v>
      </c>
      <c r="D3020">
        <v>72</v>
      </c>
      <c r="E3020" t="s">
        <v>14</v>
      </c>
      <c r="F3020" t="s">
        <v>15</v>
      </c>
      <c r="G3020" t="b">
        <v>0</v>
      </c>
      <c r="I3020">
        <v>44</v>
      </c>
      <c r="J3020" t="b">
        <v>0</v>
      </c>
      <c r="K3020">
        <f>YEAR(Table1[[#This Row],[Patient Admission Date]])</f>
        <v>2024</v>
      </c>
      <c r="L3020" t="str">
        <f>TEXT(Table1[[#This Row],[Patient Admission Date]],"mmm")</f>
        <v>Oct</v>
      </c>
      <c r="M3020" t="str">
        <f>TEXT(Table1[[#This Row],[Patient Admission Date]],"ddd")</f>
        <v>Mon</v>
      </c>
      <c r="N3020" t="str">
        <f>TEXT(INT(HOUR(Table1[[#This Row],[Patient Admission Date]])/3)*3,"00")&amp;"-"&amp;TEXT(INT(HOUR(Table1[[#This Row],[Patient Admission Date]])/3)*3+3,"00")</f>
        <v>15-18</v>
      </c>
      <c r="O3020" t="str" cm="1">
        <f t="array" ref="O3020">_xlfn.IFS(Table1[[#This Row],[Patient Age]]&lt;=14,"0-14",Table1[[#This Row],[Patient Age]]&lt;=29,"15-29",Table1[[#This Row],[Patient Age]]&lt;=44,"30-44",Table1[[#This Row],[Patient Age]]&lt;=59,"45-59",Table1[[#This Row],[Patient Age]]&lt;=74,"60-74",TRUE,"75+")</f>
        <v>60-74</v>
      </c>
      <c r="P3020" t="str" cm="1">
        <f t="array" ref="P3020">_xlfn.IFS(Table1[[#This Row],[Patient Waittime]]&lt;=15,"0-15",Table1[[#This Row],[Patient Waittime]]&lt;=30,"16-30",Table1[[#This Row],[Patient Waittime]]&lt;=45,"31-45",Table1[[#This Row],[Patient Waittime]]&lt;=60,"46-60",TRUE,"60+")</f>
        <v>31-45</v>
      </c>
      <c r="Q3020">
        <f>--(Table1[[#This Row],[Patient Waittime]]&lt;=30)</f>
        <v>0</v>
      </c>
      <c r="R3020">
        <f>--Table1[[#This Row],[Patient Admission Flag]]</f>
        <v>0</v>
      </c>
      <c r="S3020">
        <f>--AND(Table1[[#This Row],[WithinTarget]]=1,Table1[[#This Row],[Patient Satisfaction Score]]&gt;=7)</f>
        <v>0</v>
      </c>
      <c r="T3020" t="str">
        <f>IF(LEFT(Table1[[#This Row],[Patient Gender]],1)="F","Female","Male")</f>
        <v>Male</v>
      </c>
    </row>
    <row r="3021" spans="1:20" x14ac:dyDescent="0.3">
      <c r="A3021" t="s">
        <v>3125</v>
      </c>
      <c r="B3021" s="1">
        <v>45461.954861111109</v>
      </c>
      <c r="C3021" t="s">
        <v>9</v>
      </c>
      <c r="D3021">
        <v>42</v>
      </c>
      <c r="E3021" t="s">
        <v>14</v>
      </c>
      <c r="F3021" t="s">
        <v>15</v>
      </c>
      <c r="G3021" t="b">
        <v>0</v>
      </c>
      <c r="I3021">
        <v>59</v>
      </c>
      <c r="J3021" t="b">
        <v>0</v>
      </c>
      <c r="K3021">
        <f>YEAR(Table1[[#This Row],[Patient Admission Date]])</f>
        <v>2024</v>
      </c>
      <c r="L3021" t="str">
        <f>TEXT(Table1[[#This Row],[Patient Admission Date]],"mmm")</f>
        <v>Jun</v>
      </c>
      <c r="M3021" t="str">
        <f>TEXT(Table1[[#This Row],[Patient Admission Date]],"ddd")</f>
        <v>Tue</v>
      </c>
      <c r="N3021" t="str">
        <f>TEXT(INT(HOUR(Table1[[#This Row],[Patient Admission Date]])/3)*3,"00")&amp;"-"&amp;TEXT(INT(HOUR(Table1[[#This Row],[Patient Admission Date]])/3)*3+3,"00")</f>
        <v>21-24</v>
      </c>
      <c r="O3021" t="str" cm="1">
        <f t="array" ref="O3021">_xlfn.IFS(Table1[[#This Row],[Patient Age]]&lt;=14,"0-14",Table1[[#This Row],[Patient Age]]&lt;=29,"15-29",Table1[[#This Row],[Patient Age]]&lt;=44,"30-44",Table1[[#This Row],[Patient Age]]&lt;=59,"45-59",Table1[[#This Row],[Patient Age]]&lt;=74,"60-74",TRUE,"75+")</f>
        <v>30-44</v>
      </c>
      <c r="P3021" t="str" cm="1">
        <f t="array" ref="P3021">_xlfn.IFS(Table1[[#This Row],[Patient Waittime]]&lt;=15,"0-15",Table1[[#This Row],[Patient Waittime]]&lt;=30,"16-30",Table1[[#This Row],[Patient Waittime]]&lt;=45,"31-45",Table1[[#This Row],[Patient Waittime]]&lt;=60,"46-60",TRUE,"60+")</f>
        <v>46-60</v>
      </c>
      <c r="Q3021">
        <f>--(Table1[[#This Row],[Patient Waittime]]&lt;=30)</f>
        <v>0</v>
      </c>
      <c r="R3021">
        <f>--Table1[[#This Row],[Patient Admission Flag]]</f>
        <v>0</v>
      </c>
      <c r="S3021">
        <f>--AND(Table1[[#This Row],[WithinTarget]]=1,Table1[[#This Row],[Patient Satisfaction Score]]&gt;=7)</f>
        <v>0</v>
      </c>
      <c r="T3021" t="str">
        <f>IF(LEFT(Table1[[#This Row],[Patient Gender]],1)="F","Female","Male")</f>
        <v>Male</v>
      </c>
    </row>
    <row r="3022" spans="1:20" x14ac:dyDescent="0.3">
      <c r="A3022" t="s">
        <v>3126</v>
      </c>
      <c r="B3022" s="1">
        <v>45293.938194444447</v>
      </c>
      <c r="C3022" t="s">
        <v>9</v>
      </c>
      <c r="D3022">
        <v>30</v>
      </c>
      <c r="E3022" t="s">
        <v>14</v>
      </c>
      <c r="F3022" t="s">
        <v>15</v>
      </c>
      <c r="G3022" t="b">
        <v>0</v>
      </c>
      <c r="I3022">
        <v>12</v>
      </c>
      <c r="J3022" t="b">
        <v>0</v>
      </c>
      <c r="K3022">
        <f>YEAR(Table1[[#This Row],[Patient Admission Date]])</f>
        <v>2024</v>
      </c>
      <c r="L3022" t="str">
        <f>TEXT(Table1[[#This Row],[Patient Admission Date]],"mmm")</f>
        <v>Jan</v>
      </c>
      <c r="M3022" t="str">
        <f>TEXT(Table1[[#This Row],[Patient Admission Date]],"ddd")</f>
        <v>Tue</v>
      </c>
      <c r="N3022" t="str">
        <f>TEXT(INT(HOUR(Table1[[#This Row],[Patient Admission Date]])/3)*3,"00")&amp;"-"&amp;TEXT(INT(HOUR(Table1[[#This Row],[Patient Admission Date]])/3)*3+3,"00")</f>
        <v>21-24</v>
      </c>
      <c r="O3022" t="str" cm="1">
        <f t="array" ref="O3022">_xlfn.IFS(Table1[[#This Row],[Patient Age]]&lt;=14,"0-14",Table1[[#This Row],[Patient Age]]&lt;=29,"15-29",Table1[[#This Row],[Patient Age]]&lt;=44,"30-44",Table1[[#This Row],[Patient Age]]&lt;=59,"45-59",Table1[[#This Row],[Patient Age]]&lt;=74,"60-74",TRUE,"75+")</f>
        <v>30-44</v>
      </c>
      <c r="P3022" t="str" cm="1">
        <f t="array" ref="P3022">_xlfn.IFS(Table1[[#This Row],[Patient Waittime]]&lt;=15,"0-15",Table1[[#This Row],[Patient Waittime]]&lt;=30,"16-30",Table1[[#This Row],[Patient Waittime]]&lt;=45,"31-45",Table1[[#This Row],[Patient Waittime]]&lt;=60,"46-60",TRUE,"60+")</f>
        <v>0-15</v>
      </c>
      <c r="Q3022">
        <f>--(Table1[[#This Row],[Patient Waittime]]&lt;=30)</f>
        <v>1</v>
      </c>
      <c r="R3022">
        <f>--Table1[[#This Row],[Patient Admission Flag]]</f>
        <v>0</v>
      </c>
      <c r="S3022">
        <f>--AND(Table1[[#This Row],[WithinTarget]]=1,Table1[[#This Row],[Patient Satisfaction Score]]&gt;=7)</f>
        <v>0</v>
      </c>
      <c r="T3022" t="str">
        <f>IF(LEFT(Table1[[#This Row],[Patient Gender]],1)="F","Female","Male")</f>
        <v>Male</v>
      </c>
    </row>
    <row r="3023" spans="1:20" x14ac:dyDescent="0.3">
      <c r="A3023" t="s">
        <v>3127</v>
      </c>
      <c r="B3023" s="1">
        <v>45350.864583333336</v>
      </c>
      <c r="C3023" t="s">
        <v>9</v>
      </c>
      <c r="D3023">
        <v>4</v>
      </c>
      <c r="E3023" t="s">
        <v>14</v>
      </c>
      <c r="F3023" t="s">
        <v>15</v>
      </c>
      <c r="G3023" t="b">
        <v>0</v>
      </c>
      <c r="I3023">
        <v>31</v>
      </c>
      <c r="J3023" t="b">
        <v>0</v>
      </c>
      <c r="K3023">
        <f>YEAR(Table1[[#This Row],[Patient Admission Date]])</f>
        <v>2024</v>
      </c>
      <c r="L3023" t="str">
        <f>TEXT(Table1[[#This Row],[Patient Admission Date]],"mmm")</f>
        <v>Feb</v>
      </c>
      <c r="M3023" t="str">
        <f>TEXT(Table1[[#This Row],[Patient Admission Date]],"ddd")</f>
        <v>Wed</v>
      </c>
      <c r="N3023" t="str">
        <f>TEXT(INT(HOUR(Table1[[#This Row],[Patient Admission Date]])/3)*3,"00")&amp;"-"&amp;TEXT(INT(HOUR(Table1[[#This Row],[Patient Admission Date]])/3)*3+3,"00")</f>
        <v>18-21</v>
      </c>
      <c r="O3023" t="str" cm="1">
        <f t="array" ref="O3023">_xlfn.IFS(Table1[[#This Row],[Patient Age]]&lt;=14,"0-14",Table1[[#This Row],[Patient Age]]&lt;=29,"15-29",Table1[[#This Row],[Patient Age]]&lt;=44,"30-44",Table1[[#This Row],[Patient Age]]&lt;=59,"45-59",Table1[[#This Row],[Patient Age]]&lt;=74,"60-74",TRUE,"75+")</f>
        <v>0-14</v>
      </c>
      <c r="P3023" t="str" cm="1">
        <f t="array" ref="P3023">_xlfn.IFS(Table1[[#This Row],[Patient Waittime]]&lt;=15,"0-15",Table1[[#This Row],[Patient Waittime]]&lt;=30,"16-30",Table1[[#This Row],[Patient Waittime]]&lt;=45,"31-45",Table1[[#This Row],[Patient Waittime]]&lt;=60,"46-60",TRUE,"60+")</f>
        <v>31-45</v>
      </c>
      <c r="Q3023">
        <f>--(Table1[[#This Row],[Patient Waittime]]&lt;=30)</f>
        <v>0</v>
      </c>
      <c r="R3023">
        <f>--Table1[[#This Row],[Patient Admission Flag]]</f>
        <v>0</v>
      </c>
      <c r="S3023">
        <f>--AND(Table1[[#This Row],[WithinTarget]]=1,Table1[[#This Row],[Patient Satisfaction Score]]&gt;=7)</f>
        <v>0</v>
      </c>
      <c r="T3023" t="str">
        <f>IF(LEFT(Table1[[#This Row],[Patient Gender]],1)="F","Female","Male")</f>
        <v>Male</v>
      </c>
    </row>
    <row r="3024" spans="1:20" x14ac:dyDescent="0.3">
      <c r="A3024" t="s">
        <v>3128</v>
      </c>
      <c r="B3024" s="1">
        <v>45488.429166666669</v>
      </c>
      <c r="C3024" t="s">
        <v>9</v>
      </c>
      <c r="D3024">
        <v>79</v>
      </c>
      <c r="E3024" t="s">
        <v>14</v>
      </c>
      <c r="F3024" t="s">
        <v>15</v>
      </c>
      <c r="G3024" t="b">
        <v>0</v>
      </c>
      <c r="I3024">
        <v>31</v>
      </c>
      <c r="J3024" t="b">
        <v>0</v>
      </c>
      <c r="K3024">
        <f>YEAR(Table1[[#This Row],[Patient Admission Date]])</f>
        <v>2024</v>
      </c>
      <c r="L3024" t="str">
        <f>TEXT(Table1[[#This Row],[Patient Admission Date]],"mmm")</f>
        <v>Jul</v>
      </c>
      <c r="M3024" t="str">
        <f>TEXT(Table1[[#This Row],[Patient Admission Date]],"ddd")</f>
        <v>Mon</v>
      </c>
      <c r="N3024" t="str">
        <f>TEXT(INT(HOUR(Table1[[#This Row],[Patient Admission Date]])/3)*3,"00")&amp;"-"&amp;TEXT(INT(HOUR(Table1[[#This Row],[Patient Admission Date]])/3)*3+3,"00")</f>
        <v>09-12</v>
      </c>
      <c r="O3024" t="str" cm="1">
        <f t="array" ref="O3024">_xlfn.IFS(Table1[[#This Row],[Patient Age]]&lt;=14,"0-14",Table1[[#This Row],[Patient Age]]&lt;=29,"15-29",Table1[[#This Row],[Patient Age]]&lt;=44,"30-44",Table1[[#This Row],[Patient Age]]&lt;=59,"45-59",Table1[[#This Row],[Patient Age]]&lt;=74,"60-74",TRUE,"75+")</f>
        <v>75+</v>
      </c>
      <c r="P3024" t="str" cm="1">
        <f t="array" ref="P3024">_xlfn.IFS(Table1[[#This Row],[Patient Waittime]]&lt;=15,"0-15",Table1[[#This Row],[Patient Waittime]]&lt;=30,"16-30",Table1[[#This Row],[Patient Waittime]]&lt;=45,"31-45",Table1[[#This Row],[Patient Waittime]]&lt;=60,"46-60",TRUE,"60+")</f>
        <v>31-45</v>
      </c>
      <c r="Q3024">
        <f>--(Table1[[#This Row],[Patient Waittime]]&lt;=30)</f>
        <v>0</v>
      </c>
      <c r="R3024">
        <f>--Table1[[#This Row],[Patient Admission Flag]]</f>
        <v>0</v>
      </c>
      <c r="S3024">
        <f>--AND(Table1[[#This Row],[WithinTarget]]=1,Table1[[#This Row],[Patient Satisfaction Score]]&gt;=7)</f>
        <v>0</v>
      </c>
      <c r="T3024" t="str">
        <f>IF(LEFT(Table1[[#This Row],[Patient Gender]],1)="F","Female","Male")</f>
        <v>Male</v>
      </c>
    </row>
    <row r="3025" spans="1:20" x14ac:dyDescent="0.3">
      <c r="A3025" t="s">
        <v>3129</v>
      </c>
      <c r="B3025" s="1">
        <v>45214.728472222225</v>
      </c>
      <c r="C3025" t="s">
        <v>9</v>
      </c>
      <c r="D3025">
        <v>28</v>
      </c>
      <c r="E3025" t="s">
        <v>14</v>
      </c>
      <c r="F3025" t="s">
        <v>15</v>
      </c>
      <c r="G3025" t="b">
        <v>0</v>
      </c>
      <c r="I3025">
        <v>32</v>
      </c>
      <c r="J3025" t="b">
        <v>0</v>
      </c>
      <c r="K3025">
        <f>YEAR(Table1[[#This Row],[Patient Admission Date]])</f>
        <v>2023</v>
      </c>
      <c r="L3025" t="str">
        <f>TEXT(Table1[[#This Row],[Patient Admission Date]],"mmm")</f>
        <v>Oct</v>
      </c>
      <c r="M3025" t="str">
        <f>TEXT(Table1[[#This Row],[Patient Admission Date]],"ddd")</f>
        <v>Sun</v>
      </c>
      <c r="N3025" t="str">
        <f>TEXT(INT(HOUR(Table1[[#This Row],[Patient Admission Date]])/3)*3,"00")&amp;"-"&amp;TEXT(INT(HOUR(Table1[[#This Row],[Patient Admission Date]])/3)*3+3,"00")</f>
        <v>15-18</v>
      </c>
      <c r="O3025" t="str" cm="1">
        <f t="array" ref="O3025">_xlfn.IFS(Table1[[#This Row],[Patient Age]]&lt;=14,"0-14",Table1[[#This Row],[Patient Age]]&lt;=29,"15-29",Table1[[#This Row],[Patient Age]]&lt;=44,"30-44",Table1[[#This Row],[Patient Age]]&lt;=59,"45-59",Table1[[#This Row],[Patient Age]]&lt;=74,"60-74",TRUE,"75+")</f>
        <v>15-29</v>
      </c>
      <c r="P3025" t="str" cm="1">
        <f t="array" ref="P3025">_xlfn.IFS(Table1[[#This Row],[Patient Waittime]]&lt;=15,"0-15",Table1[[#This Row],[Patient Waittime]]&lt;=30,"16-30",Table1[[#This Row],[Patient Waittime]]&lt;=45,"31-45",Table1[[#This Row],[Patient Waittime]]&lt;=60,"46-60",TRUE,"60+")</f>
        <v>31-45</v>
      </c>
      <c r="Q3025">
        <f>--(Table1[[#This Row],[Patient Waittime]]&lt;=30)</f>
        <v>0</v>
      </c>
      <c r="R3025">
        <f>--Table1[[#This Row],[Patient Admission Flag]]</f>
        <v>0</v>
      </c>
      <c r="S3025">
        <f>--AND(Table1[[#This Row],[WithinTarget]]=1,Table1[[#This Row],[Patient Satisfaction Score]]&gt;=7)</f>
        <v>0</v>
      </c>
      <c r="T3025" t="str">
        <f>IF(LEFT(Table1[[#This Row],[Patient Gender]],1)="F","Female","Male")</f>
        <v>Male</v>
      </c>
    </row>
    <row r="3026" spans="1:20" x14ac:dyDescent="0.3">
      <c r="A3026" t="s">
        <v>3130</v>
      </c>
      <c r="B3026" s="1">
        <v>45145.790972222225</v>
      </c>
      <c r="C3026" t="s">
        <v>9</v>
      </c>
      <c r="D3026">
        <v>11</v>
      </c>
      <c r="E3026" t="s">
        <v>14</v>
      </c>
      <c r="F3026" t="s">
        <v>15</v>
      </c>
      <c r="G3026" t="b">
        <v>0</v>
      </c>
      <c r="I3026">
        <v>26</v>
      </c>
      <c r="J3026" t="b">
        <v>0</v>
      </c>
      <c r="K3026">
        <f>YEAR(Table1[[#This Row],[Patient Admission Date]])</f>
        <v>2023</v>
      </c>
      <c r="L3026" t="str">
        <f>TEXT(Table1[[#This Row],[Patient Admission Date]],"mmm")</f>
        <v>Aug</v>
      </c>
      <c r="M3026" t="str">
        <f>TEXT(Table1[[#This Row],[Patient Admission Date]],"ddd")</f>
        <v>Mon</v>
      </c>
      <c r="N3026" t="str">
        <f>TEXT(INT(HOUR(Table1[[#This Row],[Patient Admission Date]])/3)*3,"00")&amp;"-"&amp;TEXT(INT(HOUR(Table1[[#This Row],[Patient Admission Date]])/3)*3+3,"00")</f>
        <v>18-21</v>
      </c>
      <c r="O3026" t="str" cm="1">
        <f t="array" ref="O3026">_xlfn.IFS(Table1[[#This Row],[Patient Age]]&lt;=14,"0-14",Table1[[#This Row],[Patient Age]]&lt;=29,"15-29",Table1[[#This Row],[Patient Age]]&lt;=44,"30-44",Table1[[#This Row],[Patient Age]]&lt;=59,"45-59",Table1[[#This Row],[Patient Age]]&lt;=74,"60-74",TRUE,"75+")</f>
        <v>0-14</v>
      </c>
      <c r="P3026" t="str" cm="1">
        <f t="array" ref="P3026">_xlfn.IFS(Table1[[#This Row],[Patient Waittime]]&lt;=15,"0-15",Table1[[#This Row],[Patient Waittime]]&lt;=30,"16-30",Table1[[#This Row],[Patient Waittime]]&lt;=45,"31-45",Table1[[#This Row],[Patient Waittime]]&lt;=60,"46-60",TRUE,"60+")</f>
        <v>16-30</v>
      </c>
      <c r="Q3026">
        <f>--(Table1[[#This Row],[Patient Waittime]]&lt;=30)</f>
        <v>1</v>
      </c>
      <c r="R3026">
        <f>--Table1[[#This Row],[Patient Admission Flag]]</f>
        <v>0</v>
      </c>
      <c r="S3026">
        <f>--AND(Table1[[#This Row],[WithinTarget]]=1,Table1[[#This Row],[Patient Satisfaction Score]]&gt;=7)</f>
        <v>0</v>
      </c>
      <c r="T3026" t="str">
        <f>IF(LEFT(Table1[[#This Row],[Patient Gender]],1)="F","Female","Male")</f>
        <v>Male</v>
      </c>
    </row>
    <row r="3027" spans="1:20" x14ac:dyDescent="0.3">
      <c r="A3027" t="s">
        <v>3131</v>
      </c>
      <c r="B3027" s="1">
        <v>45504.869444444441</v>
      </c>
      <c r="C3027" t="s">
        <v>9</v>
      </c>
      <c r="D3027">
        <v>53</v>
      </c>
      <c r="E3027" t="s">
        <v>14</v>
      </c>
      <c r="F3027" t="s">
        <v>15</v>
      </c>
      <c r="G3027" t="b">
        <v>0</v>
      </c>
      <c r="I3027">
        <v>46</v>
      </c>
      <c r="J3027" t="b">
        <v>0</v>
      </c>
      <c r="K3027">
        <f>YEAR(Table1[[#This Row],[Patient Admission Date]])</f>
        <v>2024</v>
      </c>
      <c r="L3027" t="str">
        <f>TEXT(Table1[[#This Row],[Patient Admission Date]],"mmm")</f>
        <v>Jul</v>
      </c>
      <c r="M3027" t="str">
        <f>TEXT(Table1[[#This Row],[Patient Admission Date]],"ddd")</f>
        <v>Wed</v>
      </c>
      <c r="N3027" t="str">
        <f>TEXT(INT(HOUR(Table1[[#This Row],[Patient Admission Date]])/3)*3,"00")&amp;"-"&amp;TEXT(INT(HOUR(Table1[[#This Row],[Patient Admission Date]])/3)*3+3,"00")</f>
        <v>18-21</v>
      </c>
      <c r="O3027" t="str" cm="1">
        <f t="array" ref="O3027">_xlfn.IFS(Table1[[#This Row],[Patient Age]]&lt;=14,"0-14",Table1[[#This Row],[Patient Age]]&lt;=29,"15-29",Table1[[#This Row],[Patient Age]]&lt;=44,"30-44",Table1[[#This Row],[Patient Age]]&lt;=59,"45-59",Table1[[#This Row],[Patient Age]]&lt;=74,"60-74",TRUE,"75+")</f>
        <v>45-59</v>
      </c>
      <c r="P3027" t="str" cm="1">
        <f t="array" ref="P3027">_xlfn.IFS(Table1[[#This Row],[Patient Waittime]]&lt;=15,"0-15",Table1[[#This Row],[Patient Waittime]]&lt;=30,"16-30",Table1[[#This Row],[Patient Waittime]]&lt;=45,"31-45",Table1[[#This Row],[Patient Waittime]]&lt;=60,"46-60",TRUE,"60+")</f>
        <v>46-60</v>
      </c>
      <c r="Q3027">
        <f>--(Table1[[#This Row],[Patient Waittime]]&lt;=30)</f>
        <v>0</v>
      </c>
      <c r="R3027">
        <f>--Table1[[#This Row],[Patient Admission Flag]]</f>
        <v>0</v>
      </c>
      <c r="S3027">
        <f>--AND(Table1[[#This Row],[WithinTarget]]=1,Table1[[#This Row],[Patient Satisfaction Score]]&gt;=7)</f>
        <v>0</v>
      </c>
      <c r="T3027" t="str">
        <f>IF(LEFT(Table1[[#This Row],[Patient Gender]],1)="F","Female","Male")</f>
        <v>Male</v>
      </c>
    </row>
    <row r="3028" spans="1:20" x14ac:dyDescent="0.3">
      <c r="A3028" t="s">
        <v>3132</v>
      </c>
      <c r="B3028" s="1">
        <v>45248.057638888888</v>
      </c>
      <c r="C3028" t="s">
        <v>9</v>
      </c>
      <c r="D3028">
        <v>15</v>
      </c>
      <c r="E3028" t="s">
        <v>14</v>
      </c>
      <c r="F3028" t="s">
        <v>15</v>
      </c>
      <c r="G3028" t="b">
        <v>0</v>
      </c>
      <c r="I3028">
        <v>52</v>
      </c>
      <c r="J3028" t="b">
        <v>0</v>
      </c>
      <c r="K3028">
        <f>YEAR(Table1[[#This Row],[Patient Admission Date]])</f>
        <v>2023</v>
      </c>
      <c r="L3028" t="str">
        <f>TEXT(Table1[[#This Row],[Patient Admission Date]],"mmm")</f>
        <v>Nov</v>
      </c>
      <c r="M3028" t="str">
        <f>TEXT(Table1[[#This Row],[Patient Admission Date]],"ddd")</f>
        <v>Sat</v>
      </c>
      <c r="N3028" t="str">
        <f>TEXT(INT(HOUR(Table1[[#This Row],[Patient Admission Date]])/3)*3,"00")&amp;"-"&amp;TEXT(INT(HOUR(Table1[[#This Row],[Patient Admission Date]])/3)*3+3,"00")</f>
        <v>00-03</v>
      </c>
      <c r="O3028" t="str" cm="1">
        <f t="array" ref="O3028">_xlfn.IFS(Table1[[#This Row],[Patient Age]]&lt;=14,"0-14",Table1[[#This Row],[Patient Age]]&lt;=29,"15-29",Table1[[#This Row],[Patient Age]]&lt;=44,"30-44",Table1[[#This Row],[Patient Age]]&lt;=59,"45-59",Table1[[#This Row],[Patient Age]]&lt;=74,"60-74",TRUE,"75+")</f>
        <v>15-29</v>
      </c>
      <c r="P3028" t="str" cm="1">
        <f t="array" ref="P3028">_xlfn.IFS(Table1[[#This Row],[Patient Waittime]]&lt;=15,"0-15",Table1[[#This Row],[Patient Waittime]]&lt;=30,"16-30",Table1[[#This Row],[Patient Waittime]]&lt;=45,"31-45",Table1[[#This Row],[Patient Waittime]]&lt;=60,"46-60",TRUE,"60+")</f>
        <v>46-60</v>
      </c>
      <c r="Q3028">
        <f>--(Table1[[#This Row],[Patient Waittime]]&lt;=30)</f>
        <v>0</v>
      </c>
      <c r="R3028">
        <f>--Table1[[#This Row],[Patient Admission Flag]]</f>
        <v>0</v>
      </c>
      <c r="S3028">
        <f>--AND(Table1[[#This Row],[WithinTarget]]=1,Table1[[#This Row],[Patient Satisfaction Score]]&gt;=7)</f>
        <v>0</v>
      </c>
      <c r="T3028" t="str">
        <f>IF(LEFT(Table1[[#This Row],[Patient Gender]],1)="F","Female","Male")</f>
        <v>Male</v>
      </c>
    </row>
    <row r="3029" spans="1:20" x14ac:dyDescent="0.3">
      <c r="A3029" t="s">
        <v>3133</v>
      </c>
      <c r="B3029" s="1">
        <v>45242.469444444447</v>
      </c>
      <c r="C3029" t="s">
        <v>9</v>
      </c>
      <c r="D3029">
        <v>27</v>
      </c>
      <c r="E3029" t="s">
        <v>14</v>
      </c>
      <c r="F3029" t="s">
        <v>15</v>
      </c>
      <c r="G3029" t="b">
        <v>0</v>
      </c>
      <c r="I3029">
        <v>30</v>
      </c>
      <c r="J3029" t="b">
        <v>0</v>
      </c>
      <c r="K3029">
        <f>YEAR(Table1[[#This Row],[Patient Admission Date]])</f>
        <v>2023</v>
      </c>
      <c r="L3029" t="str">
        <f>TEXT(Table1[[#This Row],[Patient Admission Date]],"mmm")</f>
        <v>Nov</v>
      </c>
      <c r="M3029" t="str">
        <f>TEXT(Table1[[#This Row],[Patient Admission Date]],"ddd")</f>
        <v>Sun</v>
      </c>
      <c r="N3029" t="str">
        <f>TEXT(INT(HOUR(Table1[[#This Row],[Patient Admission Date]])/3)*3,"00")&amp;"-"&amp;TEXT(INT(HOUR(Table1[[#This Row],[Patient Admission Date]])/3)*3+3,"00")</f>
        <v>09-12</v>
      </c>
      <c r="O3029" t="str" cm="1">
        <f t="array" ref="O3029">_xlfn.IFS(Table1[[#This Row],[Patient Age]]&lt;=14,"0-14",Table1[[#This Row],[Patient Age]]&lt;=29,"15-29",Table1[[#This Row],[Patient Age]]&lt;=44,"30-44",Table1[[#This Row],[Patient Age]]&lt;=59,"45-59",Table1[[#This Row],[Patient Age]]&lt;=74,"60-74",TRUE,"75+")</f>
        <v>15-29</v>
      </c>
      <c r="P3029" t="str" cm="1">
        <f t="array" ref="P3029">_xlfn.IFS(Table1[[#This Row],[Patient Waittime]]&lt;=15,"0-15",Table1[[#This Row],[Patient Waittime]]&lt;=30,"16-30",Table1[[#This Row],[Patient Waittime]]&lt;=45,"31-45",Table1[[#This Row],[Patient Waittime]]&lt;=60,"46-60",TRUE,"60+")</f>
        <v>16-30</v>
      </c>
      <c r="Q3029">
        <f>--(Table1[[#This Row],[Patient Waittime]]&lt;=30)</f>
        <v>1</v>
      </c>
      <c r="R3029">
        <f>--Table1[[#This Row],[Patient Admission Flag]]</f>
        <v>0</v>
      </c>
      <c r="S3029">
        <f>--AND(Table1[[#This Row],[WithinTarget]]=1,Table1[[#This Row],[Patient Satisfaction Score]]&gt;=7)</f>
        <v>0</v>
      </c>
      <c r="T3029" t="str">
        <f>IF(LEFT(Table1[[#This Row],[Patient Gender]],1)="F","Female","Male")</f>
        <v>Male</v>
      </c>
    </row>
    <row r="3030" spans="1:20" x14ac:dyDescent="0.3">
      <c r="A3030" t="s">
        <v>3134</v>
      </c>
      <c r="B3030" s="1">
        <v>45269.15902777778</v>
      </c>
      <c r="C3030" t="s">
        <v>9</v>
      </c>
      <c r="D3030">
        <v>22</v>
      </c>
      <c r="E3030" t="s">
        <v>14</v>
      </c>
      <c r="F3030" t="s">
        <v>15</v>
      </c>
      <c r="G3030" t="b">
        <v>0</v>
      </c>
      <c r="I3030">
        <v>40</v>
      </c>
      <c r="J3030" t="b">
        <v>0</v>
      </c>
      <c r="K3030">
        <f>YEAR(Table1[[#This Row],[Patient Admission Date]])</f>
        <v>2023</v>
      </c>
      <c r="L3030" t="str">
        <f>TEXT(Table1[[#This Row],[Patient Admission Date]],"mmm")</f>
        <v>Dec</v>
      </c>
      <c r="M3030" t="str">
        <f>TEXT(Table1[[#This Row],[Patient Admission Date]],"ddd")</f>
        <v>Sat</v>
      </c>
      <c r="N3030" t="str">
        <f>TEXT(INT(HOUR(Table1[[#This Row],[Patient Admission Date]])/3)*3,"00")&amp;"-"&amp;TEXT(INT(HOUR(Table1[[#This Row],[Patient Admission Date]])/3)*3+3,"00")</f>
        <v>03-06</v>
      </c>
      <c r="O3030" t="str" cm="1">
        <f t="array" ref="O3030">_xlfn.IFS(Table1[[#This Row],[Patient Age]]&lt;=14,"0-14",Table1[[#This Row],[Patient Age]]&lt;=29,"15-29",Table1[[#This Row],[Patient Age]]&lt;=44,"30-44",Table1[[#This Row],[Patient Age]]&lt;=59,"45-59",Table1[[#This Row],[Patient Age]]&lt;=74,"60-74",TRUE,"75+")</f>
        <v>15-29</v>
      </c>
      <c r="P3030" t="str" cm="1">
        <f t="array" ref="P3030">_xlfn.IFS(Table1[[#This Row],[Patient Waittime]]&lt;=15,"0-15",Table1[[#This Row],[Patient Waittime]]&lt;=30,"16-30",Table1[[#This Row],[Patient Waittime]]&lt;=45,"31-45",Table1[[#This Row],[Patient Waittime]]&lt;=60,"46-60",TRUE,"60+")</f>
        <v>31-45</v>
      </c>
      <c r="Q3030">
        <f>--(Table1[[#This Row],[Patient Waittime]]&lt;=30)</f>
        <v>0</v>
      </c>
      <c r="R3030">
        <f>--Table1[[#This Row],[Patient Admission Flag]]</f>
        <v>0</v>
      </c>
      <c r="S3030">
        <f>--AND(Table1[[#This Row],[WithinTarget]]=1,Table1[[#This Row],[Patient Satisfaction Score]]&gt;=7)</f>
        <v>0</v>
      </c>
      <c r="T3030" t="str">
        <f>IF(LEFT(Table1[[#This Row],[Patient Gender]],1)="F","Female","Male")</f>
        <v>Male</v>
      </c>
    </row>
    <row r="3031" spans="1:20" x14ac:dyDescent="0.3">
      <c r="A3031" t="s">
        <v>3135</v>
      </c>
      <c r="B3031" s="1">
        <v>45049.231249999997</v>
      </c>
      <c r="C3031" t="s">
        <v>9</v>
      </c>
      <c r="D3031">
        <v>55</v>
      </c>
      <c r="E3031" t="s">
        <v>14</v>
      </c>
      <c r="F3031" t="s">
        <v>15</v>
      </c>
      <c r="G3031" t="b">
        <v>0</v>
      </c>
      <c r="I3031">
        <v>58</v>
      </c>
      <c r="J3031" t="b">
        <v>0</v>
      </c>
      <c r="K3031">
        <f>YEAR(Table1[[#This Row],[Patient Admission Date]])</f>
        <v>2023</v>
      </c>
      <c r="L3031" t="str">
        <f>TEXT(Table1[[#This Row],[Patient Admission Date]],"mmm")</f>
        <v>May</v>
      </c>
      <c r="M3031" t="str">
        <f>TEXT(Table1[[#This Row],[Patient Admission Date]],"ddd")</f>
        <v>Wed</v>
      </c>
      <c r="N3031" t="str">
        <f>TEXT(INT(HOUR(Table1[[#This Row],[Patient Admission Date]])/3)*3,"00")&amp;"-"&amp;TEXT(INT(HOUR(Table1[[#This Row],[Patient Admission Date]])/3)*3+3,"00")</f>
        <v>03-06</v>
      </c>
      <c r="O3031" t="str" cm="1">
        <f t="array" ref="O3031">_xlfn.IFS(Table1[[#This Row],[Patient Age]]&lt;=14,"0-14",Table1[[#This Row],[Patient Age]]&lt;=29,"15-29",Table1[[#This Row],[Patient Age]]&lt;=44,"30-44",Table1[[#This Row],[Patient Age]]&lt;=59,"45-59",Table1[[#This Row],[Patient Age]]&lt;=74,"60-74",TRUE,"75+")</f>
        <v>45-59</v>
      </c>
      <c r="P3031" t="str" cm="1">
        <f t="array" ref="P3031">_xlfn.IFS(Table1[[#This Row],[Patient Waittime]]&lt;=15,"0-15",Table1[[#This Row],[Patient Waittime]]&lt;=30,"16-30",Table1[[#This Row],[Patient Waittime]]&lt;=45,"31-45",Table1[[#This Row],[Patient Waittime]]&lt;=60,"46-60",TRUE,"60+")</f>
        <v>46-60</v>
      </c>
      <c r="Q3031">
        <f>--(Table1[[#This Row],[Patient Waittime]]&lt;=30)</f>
        <v>0</v>
      </c>
      <c r="R3031">
        <f>--Table1[[#This Row],[Patient Admission Flag]]</f>
        <v>0</v>
      </c>
      <c r="S3031">
        <f>--AND(Table1[[#This Row],[WithinTarget]]=1,Table1[[#This Row],[Patient Satisfaction Score]]&gt;=7)</f>
        <v>0</v>
      </c>
      <c r="T3031" t="str">
        <f>IF(LEFT(Table1[[#This Row],[Patient Gender]],1)="F","Female","Male")</f>
        <v>Male</v>
      </c>
    </row>
    <row r="3032" spans="1:20" x14ac:dyDescent="0.3">
      <c r="A3032" t="s">
        <v>3136</v>
      </c>
      <c r="B3032" s="1">
        <v>45113.063888888886</v>
      </c>
      <c r="C3032" t="s">
        <v>9</v>
      </c>
      <c r="D3032">
        <v>46</v>
      </c>
      <c r="E3032" t="s">
        <v>14</v>
      </c>
      <c r="F3032" t="s">
        <v>15</v>
      </c>
      <c r="G3032" t="b">
        <v>0</v>
      </c>
      <c r="I3032">
        <v>10</v>
      </c>
      <c r="J3032" t="b">
        <v>0</v>
      </c>
      <c r="K3032">
        <f>YEAR(Table1[[#This Row],[Patient Admission Date]])</f>
        <v>2023</v>
      </c>
      <c r="L3032" t="str">
        <f>TEXT(Table1[[#This Row],[Patient Admission Date]],"mmm")</f>
        <v>Jul</v>
      </c>
      <c r="M3032" t="str">
        <f>TEXT(Table1[[#This Row],[Patient Admission Date]],"ddd")</f>
        <v>Thu</v>
      </c>
      <c r="N3032" t="str">
        <f>TEXT(INT(HOUR(Table1[[#This Row],[Patient Admission Date]])/3)*3,"00")&amp;"-"&amp;TEXT(INT(HOUR(Table1[[#This Row],[Patient Admission Date]])/3)*3+3,"00")</f>
        <v>00-03</v>
      </c>
      <c r="O3032" t="str" cm="1">
        <f t="array" ref="O3032">_xlfn.IFS(Table1[[#This Row],[Patient Age]]&lt;=14,"0-14",Table1[[#This Row],[Patient Age]]&lt;=29,"15-29",Table1[[#This Row],[Patient Age]]&lt;=44,"30-44",Table1[[#This Row],[Patient Age]]&lt;=59,"45-59",Table1[[#This Row],[Patient Age]]&lt;=74,"60-74",TRUE,"75+")</f>
        <v>45-59</v>
      </c>
      <c r="P3032" t="str" cm="1">
        <f t="array" ref="P3032">_xlfn.IFS(Table1[[#This Row],[Patient Waittime]]&lt;=15,"0-15",Table1[[#This Row],[Patient Waittime]]&lt;=30,"16-30",Table1[[#This Row],[Patient Waittime]]&lt;=45,"31-45",Table1[[#This Row],[Patient Waittime]]&lt;=60,"46-60",TRUE,"60+")</f>
        <v>0-15</v>
      </c>
      <c r="Q3032">
        <f>--(Table1[[#This Row],[Patient Waittime]]&lt;=30)</f>
        <v>1</v>
      </c>
      <c r="R3032">
        <f>--Table1[[#This Row],[Patient Admission Flag]]</f>
        <v>0</v>
      </c>
      <c r="S3032">
        <f>--AND(Table1[[#This Row],[WithinTarget]]=1,Table1[[#This Row],[Patient Satisfaction Score]]&gt;=7)</f>
        <v>0</v>
      </c>
      <c r="T3032" t="str">
        <f>IF(LEFT(Table1[[#This Row],[Patient Gender]],1)="F","Female","Male")</f>
        <v>Male</v>
      </c>
    </row>
    <row r="3033" spans="1:20" x14ac:dyDescent="0.3">
      <c r="A3033" t="s">
        <v>3137</v>
      </c>
      <c r="B3033" s="1">
        <v>45394.102083333331</v>
      </c>
      <c r="C3033" t="s">
        <v>9</v>
      </c>
      <c r="D3033">
        <v>28</v>
      </c>
      <c r="E3033" t="s">
        <v>14</v>
      </c>
      <c r="F3033" t="s">
        <v>15</v>
      </c>
      <c r="G3033" t="b">
        <v>0</v>
      </c>
      <c r="I3033">
        <v>13</v>
      </c>
      <c r="J3033" t="b">
        <v>0</v>
      </c>
      <c r="K3033">
        <f>YEAR(Table1[[#This Row],[Patient Admission Date]])</f>
        <v>2024</v>
      </c>
      <c r="L3033" t="str">
        <f>TEXT(Table1[[#This Row],[Patient Admission Date]],"mmm")</f>
        <v>Apr</v>
      </c>
      <c r="M3033" t="str">
        <f>TEXT(Table1[[#This Row],[Patient Admission Date]],"ddd")</f>
        <v>Fri</v>
      </c>
      <c r="N3033" t="str">
        <f>TEXT(INT(HOUR(Table1[[#This Row],[Patient Admission Date]])/3)*3,"00")&amp;"-"&amp;TEXT(INT(HOUR(Table1[[#This Row],[Patient Admission Date]])/3)*3+3,"00")</f>
        <v>00-03</v>
      </c>
      <c r="O3033" t="str" cm="1">
        <f t="array" ref="O3033">_xlfn.IFS(Table1[[#This Row],[Patient Age]]&lt;=14,"0-14",Table1[[#This Row],[Patient Age]]&lt;=29,"15-29",Table1[[#This Row],[Patient Age]]&lt;=44,"30-44",Table1[[#This Row],[Patient Age]]&lt;=59,"45-59",Table1[[#This Row],[Patient Age]]&lt;=74,"60-74",TRUE,"75+")</f>
        <v>15-29</v>
      </c>
      <c r="P3033" t="str" cm="1">
        <f t="array" ref="P3033">_xlfn.IFS(Table1[[#This Row],[Patient Waittime]]&lt;=15,"0-15",Table1[[#This Row],[Patient Waittime]]&lt;=30,"16-30",Table1[[#This Row],[Patient Waittime]]&lt;=45,"31-45",Table1[[#This Row],[Patient Waittime]]&lt;=60,"46-60",TRUE,"60+")</f>
        <v>0-15</v>
      </c>
      <c r="Q3033">
        <f>--(Table1[[#This Row],[Patient Waittime]]&lt;=30)</f>
        <v>1</v>
      </c>
      <c r="R3033">
        <f>--Table1[[#This Row],[Patient Admission Flag]]</f>
        <v>0</v>
      </c>
      <c r="S3033">
        <f>--AND(Table1[[#This Row],[WithinTarget]]=1,Table1[[#This Row],[Patient Satisfaction Score]]&gt;=7)</f>
        <v>0</v>
      </c>
      <c r="T3033" t="str">
        <f>IF(LEFT(Table1[[#This Row],[Patient Gender]],1)="F","Female","Male")</f>
        <v>Male</v>
      </c>
    </row>
    <row r="3034" spans="1:20" x14ac:dyDescent="0.3">
      <c r="A3034" t="s">
        <v>3138</v>
      </c>
      <c r="B3034" s="1">
        <v>45059.20416666667</v>
      </c>
      <c r="C3034" t="s">
        <v>9</v>
      </c>
      <c r="D3034">
        <v>1</v>
      </c>
      <c r="E3034" t="s">
        <v>14</v>
      </c>
      <c r="F3034" t="s">
        <v>15</v>
      </c>
      <c r="G3034" t="b">
        <v>0</v>
      </c>
      <c r="I3034">
        <v>39</v>
      </c>
      <c r="J3034" t="b">
        <v>0</v>
      </c>
      <c r="K3034">
        <f>YEAR(Table1[[#This Row],[Patient Admission Date]])</f>
        <v>2023</v>
      </c>
      <c r="L3034" t="str">
        <f>TEXT(Table1[[#This Row],[Patient Admission Date]],"mmm")</f>
        <v>May</v>
      </c>
      <c r="M3034" t="str">
        <f>TEXT(Table1[[#This Row],[Patient Admission Date]],"ddd")</f>
        <v>Sat</v>
      </c>
      <c r="N3034" t="str">
        <f>TEXT(INT(HOUR(Table1[[#This Row],[Patient Admission Date]])/3)*3,"00")&amp;"-"&amp;TEXT(INT(HOUR(Table1[[#This Row],[Patient Admission Date]])/3)*3+3,"00")</f>
        <v>03-06</v>
      </c>
      <c r="O3034" t="str" cm="1">
        <f t="array" ref="O3034">_xlfn.IFS(Table1[[#This Row],[Patient Age]]&lt;=14,"0-14",Table1[[#This Row],[Patient Age]]&lt;=29,"15-29",Table1[[#This Row],[Patient Age]]&lt;=44,"30-44",Table1[[#This Row],[Patient Age]]&lt;=59,"45-59",Table1[[#This Row],[Patient Age]]&lt;=74,"60-74",TRUE,"75+")</f>
        <v>0-14</v>
      </c>
      <c r="P3034" t="str" cm="1">
        <f t="array" ref="P3034">_xlfn.IFS(Table1[[#This Row],[Patient Waittime]]&lt;=15,"0-15",Table1[[#This Row],[Patient Waittime]]&lt;=30,"16-30",Table1[[#This Row],[Patient Waittime]]&lt;=45,"31-45",Table1[[#This Row],[Patient Waittime]]&lt;=60,"46-60",TRUE,"60+")</f>
        <v>31-45</v>
      </c>
      <c r="Q3034">
        <f>--(Table1[[#This Row],[Patient Waittime]]&lt;=30)</f>
        <v>0</v>
      </c>
      <c r="R3034">
        <f>--Table1[[#This Row],[Patient Admission Flag]]</f>
        <v>0</v>
      </c>
      <c r="S3034">
        <f>--AND(Table1[[#This Row],[WithinTarget]]=1,Table1[[#This Row],[Patient Satisfaction Score]]&gt;=7)</f>
        <v>0</v>
      </c>
      <c r="T3034" t="str">
        <f>IF(LEFT(Table1[[#This Row],[Patient Gender]],1)="F","Female","Male")</f>
        <v>Male</v>
      </c>
    </row>
    <row r="3035" spans="1:20" x14ac:dyDescent="0.3">
      <c r="A3035" t="s">
        <v>3139</v>
      </c>
      <c r="B3035" s="1">
        <v>45135.87777777778</v>
      </c>
      <c r="C3035" t="s">
        <v>9</v>
      </c>
      <c r="D3035">
        <v>39</v>
      </c>
      <c r="E3035" t="s">
        <v>14</v>
      </c>
      <c r="F3035" t="s">
        <v>15</v>
      </c>
      <c r="G3035" t="b">
        <v>0</v>
      </c>
      <c r="I3035">
        <v>40</v>
      </c>
      <c r="J3035" t="b">
        <v>0</v>
      </c>
      <c r="K3035">
        <f>YEAR(Table1[[#This Row],[Patient Admission Date]])</f>
        <v>2023</v>
      </c>
      <c r="L3035" t="str">
        <f>TEXT(Table1[[#This Row],[Patient Admission Date]],"mmm")</f>
        <v>Jul</v>
      </c>
      <c r="M3035" t="str">
        <f>TEXT(Table1[[#This Row],[Patient Admission Date]],"ddd")</f>
        <v>Fri</v>
      </c>
      <c r="N3035" t="str">
        <f>TEXT(INT(HOUR(Table1[[#This Row],[Patient Admission Date]])/3)*3,"00")&amp;"-"&amp;TEXT(INT(HOUR(Table1[[#This Row],[Patient Admission Date]])/3)*3+3,"00")</f>
        <v>21-24</v>
      </c>
      <c r="O3035" t="str" cm="1">
        <f t="array" ref="O3035">_xlfn.IFS(Table1[[#This Row],[Patient Age]]&lt;=14,"0-14",Table1[[#This Row],[Patient Age]]&lt;=29,"15-29",Table1[[#This Row],[Patient Age]]&lt;=44,"30-44",Table1[[#This Row],[Patient Age]]&lt;=59,"45-59",Table1[[#This Row],[Patient Age]]&lt;=74,"60-74",TRUE,"75+")</f>
        <v>30-44</v>
      </c>
      <c r="P3035" t="str" cm="1">
        <f t="array" ref="P3035">_xlfn.IFS(Table1[[#This Row],[Patient Waittime]]&lt;=15,"0-15",Table1[[#This Row],[Patient Waittime]]&lt;=30,"16-30",Table1[[#This Row],[Patient Waittime]]&lt;=45,"31-45",Table1[[#This Row],[Patient Waittime]]&lt;=60,"46-60",TRUE,"60+")</f>
        <v>31-45</v>
      </c>
      <c r="Q3035">
        <f>--(Table1[[#This Row],[Patient Waittime]]&lt;=30)</f>
        <v>0</v>
      </c>
      <c r="R3035">
        <f>--Table1[[#This Row],[Patient Admission Flag]]</f>
        <v>0</v>
      </c>
      <c r="S3035">
        <f>--AND(Table1[[#This Row],[WithinTarget]]=1,Table1[[#This Row],[Patient Satisfaction Score]]&gt;=7)</f>
        <v>0</v>
      </c>
      <c r="T3035" t="str">
        <f>IF(LEFT(Table1[[#This Row],[Patient Gender]],1)="F","Female","Male")</f>
        <v>Male</v>
      </c>
    </row>
    <row r="3036" spans="1:20" x14ac:dyDescent="0.3">
      <c r="A3036" t="s">
        <v>3140</v>
      </c>
      <c r="B3036" s="1">
        <v>45314.920138888891</v>
      </c>
      <c r="C3036" t="s">
        <v>9</v>
      </c>
      <c r="D3036">
        <v>56</v>
      </c>
      <c r="E3036" t="s">
        <v>14</v>
      </c>
      <c r="F3036" t="s">
        <v>15</v>
      </c>
      <c r="G3036" t="b">
        <v>0</v>
      </c>
      <c r="I3036">
        <v>43</v>
      </c>
      <c r="J3036" t="b">
        <v>0</v>
      </c>
      <c r="K3036">
        <f>YEAR(Table1[[#This Row],[Patient Admission Date]])</f>
        <v>2024</v>
      </c>
      <c r="L3036" t="str">
        <f>TEXT(Table1[[#This Row],[Patient Admission Date]],"mmm")</f>
        <v>Jan</v>
      </c>
      <c r="M3036" t="str">
        <f>TEXT(Table1[[#This Row],[Patient Admission Date]],"ddd")</f>
        <v>Tue</v>
      </c>
      <c r="N3036" t="str">
        <f>TEXT(INT(HOUR(Table1[[#This Row],[Patient Admission Date]])/3)*3,"00")&amp;"-"&amp;TEXT(INT(HOUR(Table1[[#This Row],[Patient Admission Date]])/3)*3+3,"00")</f>
        <v>21-24</v>
      </c>
      <c r="O3036" t="str" cm="1">
        <f t="array" ref="O3036">_xlfn.IFS(Table1[[#This Row],[Patient Age]]&lt;=14,"0-14",Table1[[#This Row],[Patient Age]]&lt;=29,"15-29",Table1[[#This Row],[Patient Age]]&lt;=44,"30-44",Table1[[#This Row],[Patient Age]]&lt;=59,"45-59",Table1[[#This Row],[Patient Age]]&lt;=74,"60-74",TRUE,"75+")</f>
        <v>45-59</v>
      </c>
      <c r="P3036" t="str" cm="1">
        <f t="array" ref="P3036">_xlfn.IFS(Table1[[#This Row],[Patient Waittime]]&lt;=15,"0-15",Table1[[#This Row],[Patient Waittime]]&lt;=30,"16-30",Table1[[#This Row],[Patient Waittime]]&lt;=45,"31-45",Table1[[#This Row],[Patient Waittime]]&lt;=60,"46-60",TRUE,"60+")</f>
        <v>31-45</v>
      </c>
      <c r="Q3036">
        <f>--(Table1[[#This Row],[Patient Waittime]]&lt;=30)</f>
        <v>0</v>
      </c>
      <c r="R3036">
        <f>--Table1[[#This Row],[Patient Admission Flag]]</f>
        <v>0</v>
      </c>
      <c r="S3036">
        <f>--AND(Table1[[#This Row],[WithinTarget]]=1,Table1[[#This Row],[Patient Satisfaction Score]]&gt;=7)</f>
        <v>0</v>
      </c>
      <c r="T3036" t="str">
        <f>IF(LEFT(Table1[[#This Row],[Patient Gender]],1)="F","Female","Male")</f>
        <v>Male</v>
      </c>
    </row>
    <row r="3037" spans="1:20" x14ac:dyDescent="0.3">
      <c r="A3037" t="s">
        <v>3141</v>
      </c>
      <c r="B3037" s="1">
        <v>45184.568749999999</v>
      </c>
      <c r="C3037" t="s">
        <v>9</v>
      </c>
      <c r="D3037">
        <v>38</v>
      </c>
      <c r="E3037" t="s">
        <v>14</v>
      </c>
      <c r="F3037" t="s">
        <v>15</v>
      </c>
      <c r="G3037" t="b">
        <v>0</v>
      </c>
      <c r="I3037">
        <v>52</v>
      </c>
      <c r="J3037" t="b">
        <v>0</v>
      </c>
      <c r="K3037">
        <f>YEAR(Table1[[#This Row],[Patient Admission Date]])</f>
        <v>2023</v>
      </c>
      <c r="L3037" t="str">
        <f>TEXT(Table1[[#This Row],[Patient Admission Date]],"mmm")</f>
        <v>Sep</v>
      </c>
      <c r="M3037" t="str">
        <f>TEXT(Table1[[#This Row],[Patient Admission Date]],"ddd")</f>
        <v>Fri</v>
      </c>
      <c r="N3037" t="str">
        <f>TEXT(INT(HOUR(Table1[[#This Row],[Patient Admission Date]])/3)*3,"00")&amp;"-"&amp;TEXT(INT(HOUR(Table1[[#This Row],[Patient Admission Date]])/3)*3+3,"00")</f>
        <v>12-15</v>
      </c>
      <c r="O3037" t="str" cm="1">
        <f t="array" ref="O3037">_xlfn.IFS(Table1[[#This Row],[Patient Age]]&lt;=14,"0-14",Table1[[#This Row],[Patient Age]]&lt;=29,"15-29",Table1[[#This Row],[Patient Age]]&lt;=44,"30-44",Table1[[#This Row],[Patient Age]]&lt;=59,"45-59",Table1[[#This Row],[Patient Age]]&lt;=74,"60-74",TRUE,"75+")</f>
        <v>30-44</v>
      </c>
      <c r="P3037" t="str" cm="1">
        <f t="array" ref="P3037">_xlfn.IFS(Table1[[#This Row],[Patient Waittime]]&lt;=15,"0-15",Table1[[#This Row],[Patient Waittime]]&lt;=30,"16-30",Table1[[#This Row],[Patient Waittime]]&lt;=45,"31-45",Table1[[#This Row],[Patient Waittime]]&lt;=60,"46-60",TRUE,"60+")</f>
        <v>46-60</v>
      </c>
      <c r="Q3037">
        <f>--(Table1[[#This Row],[Patient Waittime]]&lt;=30)</f>
        <v>0</v>
      </c>
      <c r="R3037">
        <f>--Table1[[#This Row],[Patient Admission Flag]]</f>
        <v>0</v>
      </c>
      <c r="S3037">
        <f>--AND(Table1[[#This Row],[WithinTarget]]=1,Table1[[#This Row],[Patient Satisfaction Score]]&gt;=7)</f>
        <v>0</v>
      </c>
      <c r="T3037" t="str">
        <f>IF(LEFT(Table1[[#This Row],[Patient Gender]],1)="F","Female","Male")</f>
        <v>Male</v>
      </c>
    </row>
    <row r="3038" spans="1:20" x14ac:dyDescent="0.3">
      <c r="A3038" t="s">
        <v>3142</v>
      </c>
      <c r="B3038" s="1">
        <v>45362.456944444442</v>
      </c>
      <c r="C3038" t="s">
        <v>9</v>
      </c>
      <c r="D3038">
        <v>26</v>
      </c>
      <c r="E3038" t="s">
        <v>14</v>
      </c>
      <c r="F3038" t="s">
        <v>15</v>
      </c>
      <c r="G3038" t="b">
        <v>0</v>
      </c>
      <c r="I3038">
        <v>22</v>
      </c>
      <c r="J3038" t="b">
        <v>0</v>
      </c>
      <c r="K3038">
        <f>YEAR(Table1[[#This Row],[Patient Admission Date]])</f>
        <v>2024</v>
      </c>
      <c r="L3038" t="str">
        <f>TEXT(Table1[[#This Row],[Patient Admission Date]],"mmm")</f>
        <v>Mar</v>
      </c>
      <c r="M3038" t="str">
        <f>TEXT(Table1[[#This Row],[Patient Admission Date]],"ddd")</f>
        <v>Mon</v>
      </c>
      <c r="N3038" t="str">
        <f>TEXT(INT(HOUR(Table1[[#This Row],[Patient Admission Date]])/3)*3,"00")&amp;"-"&amp;TEXT(INT(HOUR(Table1[[#This Row],[Patient Admission Date]])/3)*3+3,"00")</f>
        <v>09-12</v>
      </c>
      <c r="O3038" t="str" cm="1">
        <f t="array" ref="O3038">_xlfn.IFS(Table1[[#This Row],[Patient Age]]&lt;=14,"0-14",Table1[[#This Row],[Patient Age]]&lt;=29,"15-29",Table1[[#This Row],[Patient Age]]&lt;=44,"30-44",Table1[[#This Row],[Patient Age]]&lt;=59,"45-59",Table1[[#This Row],[Patient Age]]&lt;=74,"60-74",TRUE,"75+")</f>
        <v>15-29</v>
      </c>
      <c r="P3038" t="str" cm="1">
        <f t="array" ref="P3038">_xlfn.IFS(Table1[[#This Row],[Patient Waittime]]&lt;=15,"0-15",Table1[[#This Row],[Patient Waittime]]&lt;=30,"16-30",Table1[[#This Row],[Patient Waittime]]&lt;=45,"31-45",Table1[[#This Row],[Patient Waittime]]&lt;=60,"46-60",TRUE,"60+")</f>
        <v>16-30</v>
      </c>
      <c r="Q3038">
        <f>--(Table1[[#This Row],[Patient Waittime]]&lt;=30)</f>
        <v>1</v>
      </c>
      <c r="R3038">
        <f>--Table1[[#This Row],[Patient Admission Flag]]</f>
        <v>0</v>
      </c>
      <c r="S3038">
        <f>--AND(Table1[[#This Row],[WithinTarget]]=1,Table1[[#This Row],[Patient Satisfaction Score]]&gt;=7)</f>
        <v>0</v>
      </c>
      <c r="T3038" t="str">
        <f>IF(LEFT(Table1[[#This Row],[Patient Gender]],1)="F","Female","Male")</f>
        <v>Male</v>
      </c>
    </row>
    <row r="3039" spans="1:20" x14ac:dyDescent="0.3">
      <c r="A3039" t="s">
        <v>3143</v>
      </c>
      <c r="B3039" s="1">
        <v>45223.366666666669</v>
      </c>
      <c r="C3039" t="s">
        <v>9</v>
      </c>
      <c r="D3039">
        <v>53</v>
      </c>
      <c r="E3039" t="s">
        <v>14</v>
      </c>
      <c r="F3039" t="s">
        <v>15</v>
      </c>
      <c r="G3039" t="b">
        <v>0</v>
      </c>
      <c r="I3039">
        <v>26</v>
      </c>
      <c r="J3039" t="b">
        <v>0</v>
      </c>
      <c r="K3039">
        <f>YEAR(Table1[[#This Row],[Patient Admission Date]])</f>
        <v>2023</v>
      </c>
      <c r="L3039" t="str">
        <f>TEXT(Table1[[#This Row],[Patient Admission Date]],"mmm")</f>
        <v>Oct</v>
      </c>
      <c r="M3039" t="str">
        <f>TEXT(Table1[[#This Row],[Patient Admission Date]],"ddd")</f>
        <v>Tue</v>
      </c>
      <c r="N3039" t="str">
        <f>TEXT(INT(HOUR(Table1[[#This Row],[Patient Admission Date]])/3)*3,"00")&amp;"-"&amp;TEXT(INT(HOUR(Table1[[#This Row],[Patient Admission Date]])/3)*3+3,"00")</f>
        <v>06-09</v>
      </c>
      <c r="O3039" t="str" cm="1">
        <f t="array" ref="O3039">_xlfn.IFS(Table1[[#This Row],[Patient Age]]&lt;=14,"0-14",Table1[[#This Row],[Patient Age]]&lt;=29,"15-29",Table1[[#This Row],[Patient Age]]&lt;=44,"30-44",Table1[[#This Row],[Patient Age]]&lt;=59,"45-59",Table1[[#This Row],[Patient Age]]&lt;=74,"60-74",TRUE,"75+")</f>
        <v>45-59</v>
      </c>
      <c r="P3039" t="str" cm="1">
        <f t="array" ref="P3039">_xlfn.IFS(Table1[[#This Row],[Patient Waittime]]&lt;=15,"0-15",Table1[[#This Row],[Patient Waittime]]&lt;=30,"16-30",Table1[[#This Row],[Patient Waittime]]&lt;=45,"31-45",Table1[[#This Row],[Patient Waittime]]&lt;=60,"46-60",TRUE,"60+")</f>
        <v>16-30</v>
      </c>
      <c r="Q3039">
        <f>--(Table1[[#This Row],[Patient Waittime]]&lt;=30)</f>
        <v>1</v>
      </c>
      <c r="R3039">
        <f>--Table1[[#This Row],[Patient Admission Flag]]</f>
        <v>0</v>
      </c>
      <c r="S3039">
        <f>--AND(Table1[[#This Row],[WithinTarget]]=1,Table1[[#This Row],[Patient Satisfaction Score]]&gt;=7)</f>
        <v>0</v>
      </c>
      <c r="T3039" t="str">
        <f>IF(LEFT(Table1[[#This Row],[Patient Gender]],1)="F","Female","Male")</f>
        <v>Male</v>
      </c>
    </row>
    <row r="3040" spans="1:20" x14ac:dyDescent="0.3">
      <c r="A3040" t="s">
        <v>3144</v>
      </c>
      <c r="B3040" s="1">
        <v>45471.98541666667</v>
      </c>
      <c r="C3040" t="s">
        <v>9</v>
      </c>
      <c r="D3040">
        <v>43</v>
      </c>
      <c r="E3040" t="s">
        <v>14</v>
      </c>
      <c r="F3040" t="s">
        <v>15</v>
      </c>
      <c r="G3040" t="b">
        <v>0</v>
      </c>
      <c r="I3040">
        <v>43</v>
      </c>
      <c r="J3040" t="b">
        <v>0</v>
      </c>
      <c r="K3040">
        <f>YEAR(Table1[[#This Row],[Patient Admission Date]])</f>
        <v>2024</v>
      </c>
      <c r="L3040" t="str">
        <f>TEXT(Table1[[#This Row],[Patient Admission Date]],"mmm")</f>
        <v>Jun</v>
      </c>
      <c r="M3040" t="str">
        <f>TEXT(Table1[[#This Row],[Patient Admission Date]],"ddd")</f>
        <v>Fri</v>
      </c>
      <c r="N3040" t="str">
        <f>TEXT(INT(HOUR(Table1[[#This Row],[Patient Admission Date]])/3)*3,"00")&amp;"-"&amp;TEXT(INT(HOUR(Table1[[#This Row],[Patient Admission Date]])/3)*3+3,"00")</f>
        <v>21-24</v>
      </c>
      <c r="O3040" t="str" cm="1">
        <f t="array" ref="O3040">_xlfn.IFS(Table1[[#This Row],[Patient Age]]&lt;=14,"0-14",Table1[[#This Row],[Patient Age]]&lt;=29,"15-29",Table1[[#This Row],[Patient Age]]&lt;=44,"30-44",Table1[[#This Row],[Patient Age]]&lt;=59,"45-59",Table1[[#This Row],[Patient Age]]&lt;=74,"60-74",TRUE,"75+")</f>
        <v>30-44</v>
      </c>
      <c r="P3040" t="str" cm="1">
        <f t="array" ref="P3040">_xlfn.IFS(Table1[[#This Row],[Patient Waittime]]&lt;=15,"0-15",Table1[[#This Row],[Patient Waittime]]&lt;=30,"16-30",Table1[[#This Row],[Patient Waittime]]&lt;=45,"31-45",Table1[[#This Row],[Patient Waittime]]&lt;=60,"46-60",TRUE,"60+")</f>
        <v>31-45</v>
      </c>
      <c r="Q3040">
        <f>--(Table1[[#This Row],[Patient Waittime]]&lt;=30)</f>
        <v>0</v>
      </c>
      <c r="R3040">
        <f>--Table1[[#This Row],[Patient Admission Flag]]</f>
        <v>0</v>
      </c>
      <c r="S3040">
        <f>--AND(Table1[[#This Row],[WithinTarget]]=1,Table1[[#This Row],[Patient Satisfaction Score]]&gt;=7)</f>
        <v>0</v>
      </c>
      <c r="T3040" t="str">
        <f>IF(LEFT(Table1[[#This Row],[Patient Gender]],1)="F","Female","Male")</f>
        <v>Male</v>
      </c>
    </row>
    <row r="3041" spans="1:20" x14ac:dyDescent="0.3">
      <c r="A3041" t="s">
        <v>3145</v>
      </c>
      <c r="B3041" s="1">
        <v>45056.468055555553</v>
      </c>
      <c r="C3041" t="s">
        <v>9</v>
      </c>
      <c r="D3041">
        <v>61</v>
      </c>
      <c r="E3041" t="s">
        <v>14</v>
      </c>
      <c r="F3041" t="s">
        <v>15</v>
      </c>
      <c r="G3041" t="b">
        <v>0</v>
      </c>
      <c r="I3041">
        <v>59</v>
      </c>
      <c r="J3041" t="b">
        <v>0</v>
      </c>
      <c r="K3041">
        <f>YEAR(Table1[[#This Row],[Patient Admission Date]])</f>
        <v>2023</v>
      </c>
      <c r="L3041" t="str">
        <f>TEXT(Table1[[#This Row],[Patient Admission Date]],"mmm")</f>
        <v>May</v>
      </c>
      <c r="M3041" t="str">
        <f>TEXT(Table1[[#This Row],[Patient Admission Date]],"ddd")</f>
        <v>Wed</v>
      </c>
      <c r="N3041" t="str">
        <f>TEXT(INT(HOUR(Table1[[#This Row],[Patient Admission Date]])/3)*3,"00")&amp;"-"&amp;TEXT(INT(HOUR(Table1[[#This Row],[Patient Admission Date]])/3)*3+3,"00")</f>
        <v>09-12</v>
      </c>
      <c r="O3041" t="str" cm="1">
        <f t="array" ref="O3041">_xlfn.IFS(Table1[[#This Row],[Patient Age]]&lt;=14,"0-14",Table1[[#This Row],[Patient Age]]&lt;=29,"15-29",Table1[[#This Row],[Patient Age]]&lt;=44,"30-44",Table1[[#This Row],[Patient Age]]&lt;=59,"45-59",Table1[[#This Row],[Patient Age]]&lt;=74,"60-74",TRUE,"75+")</f>
        <v>60-74</v>
      </c>
      <c r="P3041" t="str" cm="1">
        <f t="array" ref="P3041">_xlfn.IFS(Table1[[#This Row],[Patient Waittime]]&lt;=15,"0-15",Table1[[#This Row],[Patient Waittime]]&lt;=30,"16-30",Table1[[#This Row],[Patient Waittime]]&lt;=45,"31-45",Table1[[#This Row],[Patient Waittime]]&lt;=60,"46-60",TRUE,"60+")</f>
        <v>46-60</v>
      </c>
      <c r="Q3041">
        <f>--(Table1[[#This Row],[Patient Waittime]]&lt;=30)</f>
        <v>0</v>
      </c>
      <c r="R3041">
        <f>--Table1[[#This Row],[Patient Admission Flag]]</f>
        <v>0</v>
      </c>
      <c r="S3041">
        <f>--AND(Table1[[#This Row],[WithinTarget]]=1,Table1[[#This Row],[Patient Satisfaction Score]]&gt;=7)</f>
        <v>0</v>
      </c>
      <c r="T3041" t="str">
        <f>IF(LEFT(Table1[[#This Row],[Patient Gender]],1)="F","Female","Male")</f>
        <v>Male</v>
      </c>
    </row>
    <row r="3042" spans="1:20" x14ac:dyDescent="0.3">
      <c r="A3042" t="s">
        <v>3146</v>
      </c>
      <c r="B3042" s="1">
        <v>45541.497916666667</v>
      </c>
      <c r="C3042" t="s">
        <v>9</v>
      </c>
      <c r="D3042">
        <v>38</v>
      </c>
      <c r="E3042" t="s">
        <v>14</v>
      </c>
      <c r="F3042" t="s">
        <v>15</v>
      </c>
      <c r="G3042" t="b">
        <v>0</v>
      </c>
      <c r="I3042">
        <v>60</v>
      </c>
      <c r="J3042" t="b">
        <v>0</v>
      </c>
      <c r="K3042">
        <f>YEAR(Table1[[#This Row],[Patient Admission Date]])</f>
        <v>2024</v>
      </c>
      <c r="L3042" t="str">
        <f>TEXT(Table1[[#This Row],[Patient Admission Date]],"mmm")</f>
        <v>Sep</v>
      </c>
      <c r="M3042" t="str">
        <f>TEXT(Table1[[#This Row],[Patient Admission Date]],"ddd")</f>
        <v>Fri</v>
      </c>
      <c r="N3042" t="str">
        <f>TEXT(INT(HOUR(Table1[[#This Row],[Patient Admission Date]])/3)*3,"00")&amp;"-"&amp;TEXT(INT(HOUR(Table1[[#This Row],[Patient Admission Date]])/3)*3+3,"00")</f>
        <v>09-12</v>
      </c>
      <c r="O3042" t="str" cm="1">
        <f t="array" ref="O3042">_xlfn.IFS(Table1[[#This Row],[Patient Age]]&lt;=14,"0-14",Table1[[#This Row],[Patient Age]]&lt;=29,"15-29",Table1[[#This Row],[Patient Age]]&lt;=44,"30-44",Table1[[#This Row],[Patient Age]]&lt;=59,"45-59",Table1[[#This Row],[Patient Age]]&lt;=74,"60-74",TRUE,"75+")</f>
        <v>30-44</v>
      </c>
      <c r="P3042" t="str" cm="1">
        <f t="array" ref="P3042">_xlfn.IFS(Table1[[#This Row],[Patient Waittime]]&lt;=15,"0-15",Table1[[#This Row],[Patient Waittime]]&lt;=30,"16-30",Table1[[#This Row],[Patient Waittime]]&lt;=45,"31-45",Table1[[#This Row],[Patient Waittime]]&lt;=60,"46-60",TRUE,"60+")</f>
        <v>46-60</v>
      </c>
      <c r="Q3042">
        <f>--(Table1[[#This Row],[Patient Waittime]]&lt;=30)</f>
        <v>0</v>
      </c>
      <c r="R3042">
        <f>--Table1[[#This Row],[Patient Admission Flag]]</f>
        <v>0</v>
      </c>
      <c r="S3042">
        <f>--AND(Table1[[#This Row],[WithinTarget]]=1,Table1[[#This Row],[Patient Satisfaction Score]]&gt;=7)</f>
        <v>0</v>
      </c>
      <c r="T3042" t="str">
        <f>IF(LEFT(Table1[[#This Row],[Patient Gender]],1)="F","Female","Male")</f>
        <v>Male</v>
      </c>
    </row>
    <row r="3043" spans="1:20" x14ac:dyDescent="0.3">
      <c r="A3043" t="s">
        <v>3147</v>
      </c>
      <c r="B3043" s="1">
        <v>45563.115972222222</v>
      </c>
      <c r="C3043" t="s">
        <v>9</v>
      </c>
      <c r="D3043">
        <v>33</v>
      </c>
      <c r="E3043" t="s">
        <v>14</v>
      </c>
      <c r="F3043" t="s">
        <v>15</v>
      </c>
      <c r="G3043" t="b">
        <v>0</v>
      </c>
      <c r="I3043">
        <v>27</v>
      </c>
      <c r="J3043" t="b">
        <v>0</v>
      </c>
      <c r="K3043">
        <f>YEAR(Table1[[#This Row],[Patient Admission Date]])</f>
        <v>2024</v>
      </c>
      <c r="L3043" t="str">
        <f>TEXT(Table1[[#This Row],[Patient Admission Date]],"mmm")</f>
        <v>Sep</v>
      </c>
      <c r="M3043" t="str">
        <f>TEXT(Table1[[#This Row],[Patient Admission Date]],"ddd")</f>
        <v>Sat</v>
      </c>
      <c r="N3043" t="str">
        <f>TEXT(INT(HOUR(Table1[[#This Row],[Patient Admission Date]])/3)*3,"00")&amp;"-"&amp;TEXT(INT(HOUR(Table1[[#This Row],[Patient Admission Date]])/3)*3+3,"00")</f>
        <v>00-03</v>
      </c>
      <c r="O3043" t="str" cm="1">
        <f t="array" ref="O3043">_xlfn.IFS(Table1[[#This Row],[Patient Age]]&lt;=14,"0-14",Table1[[#This Row],[Patient Age]]&lt;=29,"15-29",Table1[[#This Row],[Patient Age]]&lt;=44,"30-44",Table1[[#This Row],[Patient Age]]&lt;=59,"45-59",Table1[[#This Row],[Patient Age]]&lt;=74,"60-74",TRUE,"75+")</f>
        <v>30-44</v>
      </c>
      <c r="P3043" t="str" cm="1">
        <f t="array" ref="P3043">_xlfn.IFS(Table1[[#This Row],[Patient Waittime]]&lt;=15,"0-15",Table1[[#This Row],[Patient Waittime]]&lt;=30,"16-30",Table1[[#This Row],[Patient Waittime]]&lt;=45,"31-45",Table1[[#This Row],[Patient Waittime]]&lt;=60,"46-60",TRUE,"60+")</f>
        <v>16-30</v>
      </c>
      <c r="Q3043">
        <f>--(Table1[[#This Row],[Patient Waittime]]&lt;=30)</f>
        <v>1</v>
      </c>
      <c r="R3043">
        <f>--Table1[[#This Row],[Patient Admission Flag]]</f>
        <v>0</v>
      </c>
      <c r="S3043">
        <f>--AND(Table1[[#This Row],[WithinTarget]]=1,Table1[[#This Row],[Patient Satisfaction Score]]&gt;=7)</f>
        <v>0</v>
      </c>
      <c r="T3043" t="str">
        <f>IF(LEFT(Table1[[#This Row],[Patient Gender]],1)="F","Female","Male")</f>
        <v>Male</v>
      </c>
    </row>
    <row r="3044" spans="1:20" x14ac:dyDescent="0.3">
      <c r="A3044" t="s">
        <v>3148</v>
      </c>
      <c r="B3044" s="1">
        <v>45408.893055555556</v>
      </c>
      <c r="C3044" t="s">
        <v>9</v>
      </c>
      <c r="D3044">
        <v>5</v>
      </c>
      <c r="E3044" t="s">
        <v>14</v>
      </c>
      <c r="F3044" t="s">
        <v>15</v>
      </c>
      <c r="G3044" t="b">
        <v>0</v>
      </c>
      <c r="I3044">
        <v>41</v>
      </c>
      <c r="J3044" t="b">
        <v>0</v>
      </c>
      <c r="K3044">
        <f>YEAR(Table1[[#This Row],[Patient Admission Date]])</f>
        <v>2024</v>
      </c>
      <c r="L3044" t="str">
        <f>TEXT(Table1[[#This Row],[Patient Admission Date]],"mmm")</f>
        <v>Apr</v>
      </c>
      <c r="M3044" t="str">
        <f>TEXT(Table1[[#This Row],[Patient Admission Date]],"ddd")</f>
        <v>Fri</v>
      </c>
      <c r="N3044" t="str">
        <f>TEXT(INT(HOUR(Table1[[#This Row],[Patient Admission Date]])/3)*3,"00")&amp;"-"&amp;TEXT(INT(HOUR(Table1[[#This Row],[Patient Admission Date]])/3)*3+3,"00")</f>
        <v>21-24</v>
      </c>
      <c r="O3044" t="str" cm="1">
        <f t="array" ref="O3044">_xlfn.IFS(Table1[[#This Row],[Patient Age]]&lt;=14,"0-14",Table1[[#This Row],[Patient Age]]&lt;=29,"15-29",Table1[[#This Row],[Patient Age]]&lt;=44,"30-44",Table1[[#This Row],[Patient Age]]&lt;=59,"45-59",Table1[[#This Row],[Patient Age]]&lt;=74,"60-74",TRUE,"75+")</f>
        <v>0-14</v>
      </c>
      <c r="P3044" t="str" cm="1">
        <f t="array" ref="P3044">_xlfn.IFS(Table1[[#This Row],[Patient Waittime]]&lt;=15,"0-15",Table1[[#This Row],[Patient Waittime]]&lt;=30,"16-30",Table1[[#This Row],[Patient Waittime]]&lt;=45,"31-45",Table1[[#This Row],[Patient Waittime]]&lt;=60,"46-60",TRUE,"60+")</f>
        <v>31-45</v>
      </c>
      <c r="Q3044">
        <f>--(Table1[[#This Row],[Patient Waittime]]&lt;=30)</f>
        <v>0</v>
      </c>
      <c r="R3044">
        <f>--Table1[[#This Row],[Patient Admission Flag]]</f>
        <v>0</v>
      </c>
      <c r="S3044">
        <f>--AND(Table1[[#This Row],[WithinTarget]]=1,Table1[[#This Row],[Patient Satisfaction Score]]&gt;=7)</f>
        <v>0</v>
      </c>
      <c r="T3044" t="str">
        <f>IF(LEFT(Table1[[#This Row],[Patient Gender]],1)="F","Female","Male")</f>
        <v>Male</v>
      </c>
    </row>
    <row r="3045" spans="1:20" x14ac:dyDescent="0.3">
      <c r="A3045" t="s">
        <v>3149</v>
      </c>
      <c r="B3045" s="1">
        <v>45361.615277777775</v>
      </c>
      <c r="C3045" t="s">
        <v>9</v>
      </c>
      <c r="D3045">
        <v>61</v>
      </c>
      <c r="E3045" t="s">
        <v>14</v>
      </c>
      <c r="F3045" t="s">
        <v>15</v>
      </c>
      <c r="G3045" t="b">
        <v>0</v>
      </c>
      <c r="I3045">
        <v>58</v>
      </c>
      <c r="J3045" t="b">
        <v>0</v>
      </c>
      <c r="K3045">
        <f>YEAR(Table1[[#This Row],[Patient Admission Date]])</f>
        <v>2024</v>
      </c>
      <c r="L3045" t="str">
        <f>TEXT(Table1[[#This Row],[Patient Admission Date]],"mmm")</f>
        <v>Mar</v>
      </c>
      <c r="M3045" t="str">
        <f>TEXT(Table1[[#This Row],[Patient Admission Date]],"ddd")</f>
        <v>Sun</v>
      </c>
      <c r="N3045" t="str">
        <f>TEXT(INT(HOUR(Table1[[#This Row],[Patient Admission Date]])/3)*3,"00")&amp;"-"&amp;TEXT(INT(HOUR(Table1[[#This Row],[Patient Admission Date]])/3)*3+3,"00")</f>
        <v>12-15</v>
      </c>
      <c r="O3045" t="str" cm="1">
        <f t="array" ref="O3045">_xlfn.IFS(Table1[[#This Row],[Patient Age]]&lt;=14,"0-14",Table1[[#This Row],[Patient Age]]&lt;=29,"15-29",Table1[[#This Row],[Patient Age]]&lt;=44,"30-44",Table1[[#This Row],[Patient Age]]&lt;=59,"45-59",Table1[[#This Row],[Patient Age]]&lt;=74,"60-74",TRUE,"75+")</f>
        <v>60-74</v>
      </c>
      <c r="P3045" t="str" cm="1">
        <f t="array" ref="P3045">_xlfn.IFS(Table1[[#This Row],[Patient Waittime]]&lt;=15,"0-15",Table1[[#This Row],[Patient Waittime]]&lt;=30,"16-30",Table1[[#This Row],[Patient Waittime]]&lt;=45,"31-45",Table1[[#This Row],[Patient Waittime]]&lt;=60,"46-60",TRUE,"60+")</f>
        <v>46-60</v>
      </c>
      <c r="Q3045">
        <f>--(Table1[[#This Row],[Patient Waittime]]&lt;=30)</f>
        <v>0</v>
      </c>
      <c r="R3045">
        <f>--Table1[[#This Row],[Patient Admission Flag]]</f>
        <v>0</v>
      </c>
      <c r="S3045">
        <f>--AND(Table1[[#This Row],[WithinTarget]]=1,Table1[[#This Row],[Patient Satisfaction Score]]&gt;=7)</f>
        <v>0</v>
      </c>
      <c r="T3045" t="str">
        <f>IF(LEFT(Table1[[#This Row],[Patient Gender]],1)="F","Female","Male")</f>
        <v>Male</v>
      </c>
    </row>
    <row r="3046" spans="1:20" x14ac:dyDescent="0.3">
      <c r="A3046" t="s">
        <v>3150</v>
      </c>
      <c r="B3046" s="1">
        <v>45314.327777777777</v>
      </c>
      <c r="C3046" t="s">
        <v>9</v>
      </c>
      <c r="D3046">
        <v>40</v>
      </c>
      <c r="E3046" t="s">
        <v>14</v>
      </c>
      <c r="F3046" t="s">
        <v>15</v>
      </c>
      <c r="G3046" t="b">
        <v>0</v>
      </c>
      <c r="I3046">
        <v>23</v>
      </c>
      <c r="J3046" t="b">
        <v>0</v>
      </c>
      <c r="K3046">
        <f>YEAR(Table1[[#This Row],[Patient Admission Date]])</f>
        <v>2024</v>
      </c>
      <c r="L3046" t="str">
        <f>TEXT(Table1[[#This Row],[Patient Admission Date]],"mmm")</f>
        <v>Jan</v>
      </c>
      <c r="M3046" t="str">
        <f>TEXT(Table1[[#This Row],[Patient Admission Date]],"ddd")</f>
        <v>Tue</v>
      </c>
      <c r="N3046" t="str">
        <f>TEXT(INT(HOUR(Table1[[#This Row],[Patient Admission Date]])/3)*3,"00")&amp;"-"&amp;TEXT(INT(HOUR(Table1[[#This Row],[Patient Admission Date]])/3)*3+3,"00")</f>
        <v>06-09</v>
      </c>
      <c r="O3046" t="str" cm="1">
        <f t="array" ref="O3046">_xlfn.IFS(Table1[[#This Row],[Patient Age]]&lt;=14,"0-14",Table1[[#This Row],[Patient Age]]&lt;=29,"15-29",Table1[[#This Row],[Patient Age]]&lt;=44,"30-44",Table1[[#This Row],[Patient Age]]&lt;=59,"45-59",Table1[[#This Row],[Patient Age]]&lt;=74,"60-74",TRUE,"75+")</f>
        <v>30-44</v>
      </c>
      <c r="P3046" t="str" cm="1">
        <f t="array" ref="P3046">_xlfn.IFS(Table1[[#This Row],[Patient Waittime]]&lt;=15,"0-15",Table1[[#This Row],[Patient Waittime]]&lt;=30,"16-30",Table1[[#This Row],[Patient Waittime]]&lt;=45,"31-45",Table1[[#This Row],[Patient Waittime]]&lt;=60,"46-60",TRUE,"60+")</f>
        <v>16-30</v>
      </c>
      <c r="Q3046">
        <f>--(Table1[[#This Row],[Patient Waittime]]&lt;=30)</f>
        <v>1</v>
      </c>
      <c r="R3046">
        <f>--Table1[[#This Row],[Patient Admission Flag]]</f>
        <v>0</v>
      </c>
      <c r="S3046">
        <f>--AND(Table1[[#This Row],[WithinTarget]]=1,Table1[[#This Row],[Patient Satisfaction Score]]&gt;=7)</f>
        <v>0</v>
      </c>
      <c r="T3046" t="str">
        <f>IF(LEFT(Table1[[#This Row],[Patient Gender]],1)="F","Female","Male")</f>
        <v>Male</v>
      </c>
    </row>
    <row r="3047" spans="1:20" x14ac:dyDescent="0.3">
      <c r="A3047" t="s">
        <v>3151</v>
      </c>
      <c r="B3047" s="1">
        <v>45124.79791666667</v>
      </c>
      <c r="C3047" t="s">
        <v>9</v>
      </c>
      <c r="D3047">
        <v>47</v>
      </c>
      <c r="E3047" t="s">
        <v>14</v>
      </c>
      <c r="F3047" t="s">
        <v>15</v>
      </c>
      <c r="G3047" t="b">
        <v>0</v>
      </c>
      <c r="I3047">
        <v>43</v>
      </c>
      <c r="J3047" t="b">
        <v>0</v>
      </c>
      <c r="K3047">
        <f>YEAR(Table1[[#This Row],[Patient Admission Date]])</f>
        <v>2023</v>
      </c>
      <c r="L3047" t="str">
        <f>TEXT(Table1[[#This Row],[Patient Admission Date]],"mmm")</f>
        <v>Jul</v>
      </c>
      <c r="M3047" t="str">
        <f>TEXT(Table1[[#This Row],[Patient Admission Date]],"ddd")</f>
        <v>Mon</v>
      </c>
      <c r="N3047" t="str">
        <f>TEXT(INT(HOUR(Table1[[#This Row],[Patient Admission Date]])/3)*3,"00")&amp;"-"&amp;TEXT(INT(HOUR(Table1[[#This Row],[Patient Admission Date]])/3)*3+3,"00")</f>
        <v>18-21</v>
      </c>
      <c r="O3047" t="str" cm="1">
        <f t="array" ref="O3047">_xlfn.IFS(Table1[[#This Row],[Patient Age]]&lt;=14,"0-14",Table1[[#This Row],[Patient Age]]&lt;=29,"15-29",Table1[[#This Row],[Patient Age]]&lt;=44,"30-44",Table1[[#This Row],[Patient Age]]&lt;=59,"45-59",Table1[[#This Row],[Patient Age]]&lt;=74,"60-74",TRUE,"75+")</f>
        <v>45-59</v>
      </c>
      <c r="P3047" t="str" cm="1">
        <f t="array" ref="P3047">_xlfn.IFS(Table1[[#This Row],[Patient Waittime]]&lt;=15,"0-15",Table1[[#This Row],[Patient Waittime]]&lt;=30,"16-30",Table1[[#This Row],[Patient Waittime]]&lt;=45,"31-45",Table1[[#This Row],[Patient Waittime]]&lt;=60,"46-60",TRUE,"60+")</f>
        <v>31-45</v>
      </c>
      <c r="Q3047">
        <f>--(Table1[[#This Row],[Patient Waittime]]&lt;=30)</f>
        <v>0</v>
      </c>
      <c r="R3047">
        <f>--Table1[[#This Row],[Patient Admission Flag]]</f>
        <v>0</v>
      </c>
      <c r="S3047">
        <f>--AND(Table1[[#This Row],[WithinTarget]]=1,Table1[[#This Row],[Patient Satisfaction Score]]&gt;=7)</f>
        <v>0</v>
      </c>
      <c r="T3047" t="str">
        <f>IF(LEFT(Table1[[#This Row],[Patient Gender]],1)="F","Female","Male")</f>
        <v>Male</v>
      </c>
    </row>
    <row r="3048" spans="1:20" x14ac:dyDescent="0.3">
      <c r="A3048" t="s">
        <v>3152</v>
      </c>
      <c r="B3048" s="1">
        <v>45431.317361111112</v>
      </c>
      <c r="C3048" t="s">
        <v>9</v>
      </c>
      <c r="D3048">
        <v>29</v>
      </c>
      <c r="E3048" t="s">
        <v>14</v>
      </c>
      <c r="F3048" t="s">
        <v>15</v>
      </c>
      <c r="G3048" t="b">
        <v>0</v>
      </c>
      <c r="I3048">
        <v>43</v>
      </c>
      <c r="J3048" t="b">
        <v>0</v>
      </c>
      <c r="K3048">
        <f>YEAR(Table1[[#This Row],[Patient Admission Date]])</f>
        <v>2024</v>
      </c>
      <c r="L3048" t="str">
        <f>TEXT(Table1[[#This Row],[Patient Admission Date]],"mmm")</f>
        <v>May</v>
      </c>
      <c r="M3048" t="str">
        <f>TEXT(Table1[[#This Row],[Patient Admission Date]],"ddd")</f>
        <v>Sun</v>
      </c>
      <c r="N3048" t="str">
        <f>TEXT(INT(HOUR(Table1[[#This Row],[Patient Admission Date]])/3)*3,"00")&amp;"-"&amp;TEXT(INT(HOUR(Table1[[#This Row],[Patient Admission Date]])/3)*3+3,"00")</f>
        <v>06-09</v>
      </c>
      <c r="O3048" t="str" cm="1">
        <f t="array" ref="O3048">_xlfn.IFS(Table1[[#This Row],[Patient Age]]&lt;=14,"0-14",Table1[[#This Row],[Patient Age]]&lt;=29,"15-29",Table1[[#This Row],[Patient Age]]&lt;=44,"30-44",Table1[[#This Row],[Patient Age]]&lt;=59,"45-59",Table1[[#This Row],[Patient Age]]&lt;=74,"60-74",TRUE,"75+")</f>
        <v>15-29</v>
      </c>
      <c r="P3048" t="str" cm="1">
        <f t="array" ref="P3048">_xlfn.IFS(Table1[[#This Row],[Patient Waittime]]&lt;=15,"0-15",Table1[[#This Row],[Patient Waittime]]&lt;=30,"16-30",Table1[[#This Row],[Patient Waittime]]&lt;=45,"31-45",Table1[[#This Row],[Patient Waittime]]&lt;=60,"46-60",TRUE,"60+")</f>
        <v>31-45</v>
      </c>
      <c r="Q3048">
        <f>--(Table1[[#This Row],[Patient Waittime]]&lt;=30)</f>
        <v>0</v>
      </c>
      <c r="R3048">
        <f>--Table1[[#This Row],[Patient Admission Flag]]</f>
        <v>0</v>
      </c>
      <c r="S3048">
        <f>--AND(Table1[[#This Row],[WithinTarget]]=1,Table1[[#This Row],[Patient Satisfaction Score]]&gt;=7)</f>
        <v>0</v>
      </c>
      <c r="T3048" t="str">
        <f>IF(LEFT(Table1[[#This Row],[Patient Gender]],1)="F","Female","Male")</f>
        <v>Male</v>
      </c>
    </row>
    <row r="3049" spans="1:20" x14ac:dyDescent="0.3">
      <c r="A3049" t="s">
        <v>3153</v>
      </c>
      <c r="B3049" s="1">
        <v>45527.09375</v>
      </c>
      <c r="C3049" t="s">
        <v>9</v>
      </c>
      <c r="D3049">
        <v>43</v>
      </c>
      <c r="E3049" t="s">
        <v>14</v>
      </c>
      <c r="F3049" t="s">
        <v>15</v>
      </c>
      <c r="G3049" t="b">
        <v>0</v>
      </c>
      <c r="I3049">
        <v>44</v>
      </c>
      <c r="J3049" t="b">
        <v>0</v>
      </c>
      <c r="K3049">
        <f>YEAR(Table1[[#This Row],[Patient Admission Date]])</f>
        <v>2024</v>
      </c>
      <c r="L3049" t="str">
        <f>TEXT(Table1[[#This Row],[Patient Admission Date]],"mmm")</f>
        <v>Aug</v>
      </c>
      <c r="M3049" t="str">
        <f>TEXT(Table1[[#This Row],[Patient Admission Date]],"ddd")</f>
        <v>Fri</v>
      </c>
      <c r="N3049" t="str">
        <f>TEXT(INT(HOUR(Table1[[#This Row],[Patient Admission Date]])/3)*3,"00")&amp;"-"&amp;TEXT(INT(HOUR(Table1[[#This Row],[Patient Admission Date]])/3)*3+3,"00")</f>
        <v>00-03</v>
      </c>
      <c r="O3049" t="str" cm="1">
        <f t="array" ref="O3049">_xlfn.IFS(Table1[[#This Row],[Patient Age]]&lt;=14,"0-14",Table1[[#This Row],[Patient Age]]&lt;=29,"15-29",Table1[[#This Row],[Patient Age]]&lt;=44,"30-44",Table1[[#This Row],[Patient Age]]&lt;=59,"45-59",Table1[[#This Row],[Patient Age]]&lt;=74,"60-74",TRUE,"75+")</f>
        <v>30-44</v>
      </c>
      <c r="P3049" t="str" cm="1">
        <f t="array" ref="P3049">_xlfn.IFS(Table1[[#This Row],[Patient Waittime]]&lt;=15,"0-15",Table1[[#This Row],[Patient Waittime]]&lt;=30,"16-30",Table1[[#This Row],[Patient Waittime]]&lt;=45,"31-45",Table1[[#This Row],[Patient Waittime]]&lt;=60,"46-60",TRUE,"60+")</f>
        <v>31-45</v>
      </c>
      <c r="Q3049">
        <f>--(Table1[[#This Row],[Patient Waittime]]&lt;=30)</f>
        <v>0</v>
      </c>
      <c r="R3049">
        <f>--Table1[[#This Row],[Patient Admission Flag]]</f>
        <v>0</v>
      </c>
      <c r="S3049">
        <f>--AND(Table1[[#This Row],[WithinTarget]]=1,Table1[[#This Row],[Patient Satisfaction Score]]&gt;=7)</f>
        <v>0</v>
      </c>
      <c r="T3049" t="str">
        <f>IF(LEFT(Table1[[#This Row],[Patient Gender]],1)="F","Female","Male")</f>
        <v>Male</v>
      </c>
    </row>
    <row r="3050" spans="1:20" x14ac:dyDescent="0.3">
      <c r="A3050" t="s">
        <v>3154</v>
      </c>
      <c r="B3050" s="1">
        <v>45362.67291666667</v>
      </c>
      <c r="C3050" t="s">
        <v>9</v>
      </c>
      <c r="D3050">
        <v>59</v>
      </c>
      <c r="E3050" t="s">
        <v>14</v>
      </c>
      <c r="F3050" t="s">
        <v>15</v>
      </c>
      <c r="G3050" t="b">
        <v>0</v>
      </c>
      <c r="I3050">
        <v>51</v>
      </c>
      <c r="J3050" t="b">
        <v>0</v>
      </c>
      <c r="K3050">
        <f>YEAR(Table1[[#This Row],[Patient Admission Date]])</f>
        <v>2024</v>
      </c>
      <c r="L3050" t="str">
        <f>TEXT(Table1[[#This Row],[Patient Admission Date]],"mmm")</f>
        <v>Mar</v>
      </c>
      <c r="M3050" t="str">
        <f>TEXT(Table1[[#This Row],[Patient Admission Date]],"ddd")</f>
        <v>Mon</v>
      </c>
      <c r="N3050" t="str">
        <f>TEXT(INT(HOUR(Table1[[#This Row],[Patient Admission Date]])/3)*3,"00")&amp;"-"&amp;TEXT(INT(HOUR(Table1[[#This Row],[Patient Admission Date]])/3)*3+3,"00")</f>
        <v>15-18</v>
      </c>
      <c r="O3050" t="str" cm="1">
        <f t="array" ref="O3050">_xlfn.IFS(Table1[[#This Row],[Patient Age]]&lt;=14,"0-14",Table1[[#This Row],[Patient Age]]&lt;=29,"15-29",Table1[[#This Row],[Patient Age]]&lt;=44,"30-44",Table1[[#This Row],[Patient Age]]&lt;=59,"45-59",Table1[[#This Row],[Patient Age]]&lt;=74,"60-74",TRUE,"75+")</f>
        <v>45-59</v>
      </c>
      <c r="P3050" t="str" cm="1">
        <f t="array" ref="P3050">_xlfn.IFS(Table1[[#This Row],[Patient Waittime]]&lt;=15,"0-15",Table1[[#This Row],[Patient Waittime]]&lt;=30,"16-30",Table1[[#This Row],[Patient Waittime]]&lt;=45,"31-45",Table1[[#This Row],[Patient Waittime]]&lt;=60,"46-60",TRUE,"60+")</f>
        <v>46-60</v>
      </c>
      <c r="Q3050">
        <f>--(Table1[[#This Row],[Patient Waittime]]&lt;=30)</f>
        <v>0</v>
      </c>
      <c r="R3050">
        <f>--Table1[[#This Row],[Patient Admission Flag]]</f>
        <v>0</v>
      </c>
      <c r="S3050">
        <f>--AND(Table1[[#This Row],[WithinTarget]]=1,Table1[[#This Row],[Patient Satisfaction Score]]&gt;=7)</f>
        <v>0</v>
      </c>
      <c r="T3050" t="str">
        <f>IF(LEFT(Table1[[#This Row],[Patient Gender]],1)="F","Female","Male")</f>
        <v>Male</v>
      </c>
    </row>
    <row r="3051" spans="1:20" x14ac:dyDescent="0.3">
      <c r="A3051" t="s">
        <v>3155</v>
      </c>
      <c r="B3051" s="1">
        <v>45419.511805555558</v>
      </c>
      <c r="C3051" t="s">
        <v>9</v>
      </c>
      <c r="D3051">
        <v>22</v>
      </c>
      <c r="E3051" t="s">
        <v>14</v>
      </c>
      <c r="F3051" t="s">
        <v>15</v>
      </c>
      <c r="G3051" t="b">
        <v>0</v>
      </c>
      <c r="I3051">
        <v>13</v>
      </c>
      <c r="J3051" t="b">
        <v>0</v>
      </c>
      <c r="K3051">
        <f>YEAR(Table1[[#This Row],[Patient Admission Date]])</f>
        <v>2024</v>
      </c>
      <c r="L3051" t="str">
        <f>TEXT(Table1[[#This Row],[Patient Admission Date]],"mmm")</f>
        <v>May</v>
      </c>
      <c r="M3051" t="str">
        <f>TEXT(Table1[[#This Row],[Patient Admission Date]],"ddd")</f>
        <v>Tue</v>
      </c>
      <c r="N3051" t="str">
        <f>TEXT(INT(HOUR(Table1[[#This Row],[Patient Admission Date]])/3)*3,"00")&amp;"-"&amp;TEXT(INT(HOUR(Table1[[#This Row],[Patient Admission Date]])/3)*3+3,"00")</f>
        <v>12-15</v>
      </c>
      <c r="O3051" t="str" cm="1">
        <f t="array" ref="O3051">_xlfn.IFS(Table1[[#This Row],[Patient Age]]&lt;=14,"0-14",Table1[[#This Row],[Patient Age]]&lt;=29,"15-29",Table1[[#This Row],[Patient Age]]&lt;=44,"30-44",Table1[[#This Row],[Patient Age]]&lt;=59,"45-59",Table1[[#This Row],[Patient Age]]&lt;=74,"60-74",TRUE,"75+")</f>
        <v>15-29</v>
      </c>
      <c r="P3051" t="str" cm="1">
        <f t="array" ref="P3051">_xlfn.IFS(Table1[[#This Row],[Patient Waittime]]&lt;=15,"0-15",Table1[[#This Row],[Patient Waittime]]&lt;=30,"16-30",Table1[[#This Row],[Patient Waittime]]&lt;=45,"31-45",Table1[[#This Row],[Patient Waittime]]&lt;=60,"46-60",TRUE,"60+")</f>
        <v>0-15</v>
      </c>
      <c r="Q3051">
        <f>--(Table1[[#This Row],[Patient Waittime]]&lt;=30)</f>
        <v>1</v>
      </c>
      <c r="R3051">
        <f>--Table1[[#This Row],[Patient Admission Flag]]</f>
        <v>0</v>
      </c>
      <c r="S3051">
        <f>--AND(Table1[[#This Row],[WithinTarget]]=1,Table1[[#This Row],[Patient Satisfaction Score]]&gt;=7)</f>
        <v>0</v>
      </c>
      <c r="T3051" t="str">
        <f>IF(LEFT(Table1[[#This Row],[Patient Gender]],1)="F","Female","Male")</f>
        <v>Male</v>
      </c>
    </row>
    <row r="3052" spans="1:20" x14ac:dyDescent="0.3">
      <c r="A3052" t="s">
        <v>3156</v>
      </c>
      <c r="B3052" s="1">
        <v>45185.208333333336</v>
      </c>
      <c r="C3052" t="s">
        <v>9</v>
      </c>
      <c r="D3052">
        <v>52</v>
      </c>
      <c r="E3052" t="s">
        <v>14</v>
      </c>
      <c r="F3052" t="s">
        <v>15</v>
      </c>
      <c r="G3052" t="b">
        <v>0</v>
      </c>
      <c r="I3052">
        <v>23</v>
      </c>
      <c r="J3052" t="b">
        <v>0</v>
      </c>
      <c r="K3052">
        <f>YEAR(Table1[[#This Row],[Patient Admission Date]])</f>
        <v>2023</v>
      </c>
      <c r="L3052" t="str">
        <f>TEXT(Table1[[#This Row],[Patient Admission Date]],"mmm")</f>
        <v>Sep</v>
      </c>
      <c r="M3052" t="str">
        <f>TEXT(Table1[[#This Row],[Patient Admission Date]],"ddd")</f>
        <v>Sat</v>
      </c>
      <c r="N3052" t="str">
        <f>TEXT(INT(HOUR(Table1[[#This Row],[Patient Admission Date]])/3)*3,"00")&amp;"-"&amp;TEXT(INT(HOUR(Table1[[#This Row],[Patient Admission Date]])/3)*3+3,"00")</f>
        <v>03-06</v>
      </c>
      <c r="O3052" t="str" cm="1">
        <f t="array" ref="O3052">_xlfn.IFS(Table1[[#This Row],[Patient Age]]&lt;=14,"0-14",Table1[[#This Row],[Patient Age]]&lt;=29,"15-29",Table1[[#This Row],[Patient Age]]&lt;=44,"30-44",Table1[[#This Row],[Patient Age]]&lt;=59,"45-59",Table1[[#This Row],[Patient Age]]&lt;=74,"60-74",TRUE,"75+")</f>
        <v>45-59</v>
      </c>
      <c r="P3052" t="str" cm="1">
        <f t="array" ref="P3052">_xlfn.IFS(Table1[[#This Row],[Patient Waittime]]&lt;=15,"0-15",Table1[[#This Row],[Patient Waittime]]&lt;=30,"16-30",Table1[[#This Row],[Patient Waittime]]&lt;=45,"31-45",Table1[[#This Row],[Patient Waittime]]&lt;=60,"46-60",TRUE,"60+")</f>
        <v>16-30</v>
      </c>
      <c r="Q3052">
        <f>--(Table1[[#This Row],[Patient Waittime]]&lt;=30)</f>
        <v>1</v>
      </c>
      <c r="R3052">
        <f>--Table1[[#This Row],[Patient Admission Flag]]</f>
        <v>0</v>
      </c>
      <c r="S3052">
        <f>--AND(Table1[[#This Row],[WithinTarget]]=1,Table1[[#This Row],[Patient Satisfaction Score]]&gt;=7)</f>
        <v>0</v>
      </c>
      <c r="T3052" t="str">
        <f>IF(LEFT(Table1[[#This Row],[Patient Gender]],1)="F","Female","Male")</f>
        <v>Male</v>
      </c>
    </row>
    <row r="3053" spans="1:20" x14ac:dyDescent="0.3">
      <c r="A3053" t="s">
        <v>3157</v>
      </c>
      <c r="B3053" s="1">
        <v>45397.529166666667</v>
      </c>
      <c r="C3053" t="s">
        <v>9</v>
      </c>
      <c r="D3053">
        <v>61</v>
      </c>
      <c r="E3053" t="s">
        <v>14</v>
      </c>
      <c r="F3053" t="s">
        <v>15</v>
      </c>
      <c r="G3053" t="b">
        <v>0</v>
      </c>
      <c r="I3053">
        <v>46</v>
      </c>
      <c r="J3053" t="b">
        <v>0</v>
      </c>
      <c r="K3053">
        <f>YEAR(Table1[[#This Row],[Patient Admission Date]])</f>
        <v>2024</v>
      </c>
      <c r="L3053" t="str">
        <f>TEXT(Table1[[#This Row],[Patient Admission Date]],"mmm")</f>
        <v>Apr</v>
      </c>
      <c r="M3053" t="str">
        <f>TEXT(Table1[[#This Row],[Patient Admission Date]],"ddd")</f>
        <v>Mon</v>
      </c>
      <c r="N3053" t="str">
        <f>TEXT(INT(HOUR(Table1[[#This Row],[Patient Admission Date]])/3)*3,"00")&amp;"-"&amp;TEXT(INT(HOUR(Table1[[#This Row],[Patient Admission Date]])/3)*3+3,"00")</f>
        <v>12-15</v>
      </c>
      <c r="O3053" t="str" cm="1">
        <f t="array" ref="O3053">_xlfn.IFS(Table1[[#This Row],[Patient Age]]&lt;=14,"0-14",Table1[[#This Row],[Patient Age]]&lt;=29,"15-29",Table1[[#This Row],[Patient Age]]&lt;=44,"30-44",Table1[[#This Row],[Patient Age]]&lt;=59,"45-59",Table1[[#This Row],[Patient Age]]&lt;=74,"60-74",TRUE,"75+")</f>
        <v>60-74</v>
      </c>
      <c r="P3053" t="str" cm="1">
        <f t="array" ref="P3053">_xlfn.IFS(Table1[[#This Row],[Patient Waittime]]&lt;=15,"0-15",Table1[[#This Row],[Patient Waittime]]&lt;=30,"16-30",Table1[[#This Row],[Patient Waittime]]&lt;=45,"31-45",Table1[[#This Row],[Patient Waittime]]&lt;=60,"46-60",TRUE,"60+")</f>
        <v>46-60</v>
      </c>
      <c r="Q3053">
        <f>--(Table1[[#This Row],[Patient Waittime]]&lt;=30)</f>
        <v>0</v>
      </c>
      <c r="R3053">
        <f>--Table1[[#This Row],[Patient Admission Flag]]</f>
        <v>0</v>
      </c>
      <c r="S3053">
        <f>--AND(Table1[[#This Row],[WithinTarget]]=1,Table1[[#This Row],[Patient Satisfaction Score]]&gt;=7)</f>
        <v>0</v>
      </c>
      <c r="T3053" t="str">
        <f>IF(LEFT(Table1[[#This Row],[Patient Gender]],1)="F","Female","Male")</f>
        <v>Male</v>
      </c>
    </row>
    <row r="3054" spans="1:20" x14ac:dyDescent="0.3">
      <c r="A3054" t="s">
        <v>3158</v>
      </c>
      <c r="B3054" s="1">
        <v>45369.835416666669</v>
      </c>
      <c r="C3054" t="s">
        <v>9</v>
      </c>
      <c r="D3054">
        <v>19</v>
      </c>
      <c r="E3054" t="s">
        <v>14</v>
      </c>
      <c r="F3054" t="s">
        <v>15</v>
      </c>
      <c r="G3054" t="b">
        <v>0</v>
      </c>
      <c r="I3054">
        <v>15</v>
      </c>
      <c r="J3054" t="b">
        <v>0</v>
      </c>
      <c r="K3054">
        <f>YEAR(Table1[[#This Row],[Patient Admission Date]])</f>
        <v>2024</v>
      </c>
      <c r="L3054" t="str">
        <f>TEXT(Table1[[#This Row],[Patient Admission Date]],"mmm")</f>
        <v>Mar</v>
      </c>
      <c r="M3054" t="str">
        <f>TEXT(Table1[[#This Row],[Patient Admission Date]],"ddd")</f>
        <v>Mon</v>
      </c>
      <c r="N3054" t="str">
        <f>TEXT(INT(HOUR(Table1[[#This Row],[Patient Admission Date]])/3)*3,"00")&amp;"-"&amp;TEXT(INT(HOUR(Table1[[#This Row],[Patient Admission Date]])/3)*3+3,"00")</f>
        <v>18-21</v>
      </c>
      <c r="O3054" t="str" cm="1">
        <f t="array" ref="O3054">_xlfn.IFS(Table1[[#This Row],[Patient Age]]&lt;=14,"0-14",Table1[[#This Row],[Patient Age]]&lt;=29,"15-29",Table1[[#This Row],[Patient Age]]&lt;=44,"30-44",Table1[[#This Row],[Patient Age]]&lt;=59,"45-59",Table1[[#This Row],[Patient Age]]&lt;=74,"60-74",TRUE,"75+")</f>
        <v>15-29</v>
      </c>
      <c r="P3054" t="str" cm="1">
        <f t="array" ref="P3054">_xlfn.IFS(Table1[[#This Row],[Patient Waittime]]&lt;=15,"0-15",Table1[[#This Row],[Patient Waittime]]&lt;=30,"16-30",Table1[[#This Row],[Patient Waittime]]&lt;=45,"31-45",Table1[[#This Row],[Patient Waittime]]&lt;=60,"46-60",TRUE,"60+")</f>
        <v>0-15</v>
      </c>
      <c r="Q3054">
        <f>--(Table1[[#This Row],[Patient Waittime]]&lt;=30)</f>
        <v>1</v>
      </c>
      <c r="R3054">
        <f>--Table1[[#This Row],[Patient Admission Flag]]</f>
        <v>0</v>
      </c>
      <c r="S3054">
        <f>--AND(Table1[[#This Row],[WithinTarget]]=1,Table1[[#This Row],[Patient Satisfaction Score]]&gt;=7)</f>
        <v>0</v>
      </c>
      <c r="T3054" t="str">
        <f>IF(LEFT(Table1[[#This Row],[Patient Gender]],1)="F","Female","Male")</f>
        <v>Male</v>
      </c>
    </row>
    <row r="3055" spans="1:20" x14ac:dyDescent="0.3">
      <c r="A3055" t="s">
        <v>3159</v>
      </c>
      <c r="B3055" s="1">
        <v>45201.602083333331</v>
      </c>
      <c r="C3055" t="s">
        <v>9</v>
      </c>
      <c r="D3055">
        <v>4</v>
      </c>
      <c r="E3055" t="s">
        <v>14</v>
      </c>
      <c r="F3055" t="s">
        <v>15</v>
      </c>
      <c r="G3055" t="b">
        <v>0</v>
      </c>
      <c r="I3055">
        <v>41</v>
      </c>
      <c r="J3055" t="b">
        <v>0</v>
      </c>
      <c r="K3055">
        <f>YEAR(Table1[[#This Row],[Patient Admission Date]])</f>
        <v>2023</v>
      </c>
      <c r="L3055" t="str">
        <f>TEXT(Table1[[#This Row],[Patient Admission Date]],"mmm")</f>
        <v>Oct</v>
      </c>
      <c r="M3055" t="str">
        <f>TEXT(Table1[[#This Row],[Patient Admission Date]],"ddd")</f>
        <v>Mon</v>
      </c>
      <c r="N3055" t="str">
        <f>TEXT(INT(HOUR(Table1[[#This Row],[Patient Admission Date]])/3)*3,"00")&amp;"-"&amp;TEXT(INT(HOUR(Table1[[#This Row],[Patient Admission Date]])/3)*3+3,"00")</f>
        <v>12-15</v>
      </c>
      <c r="O3055" t="str" cm="1">
        <f t="array" ref="O3055">_xlfn.IFS(Table1[[#This Row],[Patient Age]]&lt;=14,"0-14",Table1[[#This Row],[Patient Age]]&lt;=29,"15-29",Table1[[#This Row],[Patient Age]]&lt;=44,"30-44",Table1[[#This Row],[Patient Age]]&lt;=59,"45-59",Table1[[#This Row],[Patient Age]]&lt;=74,"60-74",TRUE,"75+")</f>
        <v>0-14</v>
      </c>
      <c r="P3055" t="str" cm="1">
        <f t="array" ref="P3055">_xlfn.IFS(Table1[[#This Row],[Patient Waittime]]&lt;=15,"0-15",Table1[[#This Row],[Patient Waittime]]&lt;=30,"16-30",Table1[[#This Row],[Patient Waittime]]&lt;=45,"31-45",Table1[[#This Row],[Patient Waittime]]&lt;=60,"46-60",TRUE,"60+")</f>
        <v>31-45</v>
      </c>
      <c r="Q3055">
        <f>--(Table1[[#This Row],[Patient Waittime]]&lt;=30)</f>
        <v>0</v>
      </c>
      <c r="R3055">
        <f>--Table1[[#This Row],[Patient Admission Flag]]</f>
        <v>0</v>
      </c>
      <c r="S3055">
        <f>--AND(Table1[[#This Row],[WithinTarget]]=1,Table1[[#This Row],[Patient Satisfaction Score]]&gt;=7)</f>
        <v>0</v>
      </c>
      <c r="T3055" t="str">
        <f>IF(LEFT(Table1[[#This Row],[Patient Gender]],1)="F","Female","Male")</f>
        <v>Male</v>
      </c>
    </row>
    <row r="3056" spans="1:20" x14ac:dyDescent="0.3">
      <c r="A3056" t="s">
        <v>3160</v>
      </c>
      <c r="B3056" s="1">
        <v>45079.261805555558</v>
      </c>
      <c r="C3056" t="s">
        <v>9</v>
      </c>
      <c r="D3056">
        <v>70</v>
      </c>
      <c r="E3056" t="s">
        <v>14</v>
      </c>
      <c r="F3056" t="s">
        <v>15</v>
      </c>
      <c r="G3056" t="b">
        <v>0</v>
      </c>
      <c r="I3056">
        <v>25</v>
      </c>
      <c r="J3056" t="b">
        <v>0</v>
      </c>
      <c r="K3056">
        <f>YEAR(Table1[[#This Row],[Patient Admission Date]])</f>
        <v>2023</v>
      </c>
      <c r="L3056" t="str">
        <f>TEXT(Table1[[#This Row],[Patient Admission Date]],"mmm")</f>
        <v>Jun</v>
      </c>
      <c r="M3056" t="str">
        <f>TEXT(Table1[[#This Row],[Patient Admission Date]],"ddd")</f>
        <v>Fri</v>
      </c>
      <c r="N3056" t="str">
        <f>TEXT(INT(HOUR(Table1[[#This Row],[Patient Admission Date]])/3)*3,"00")&amp;"-"&amp;TEXT(INT(HOUR(Table1[[#This Row],[Patient Admission Date]])/3)*3+3,"00")</f>
        <v>06-09</v>
      </c>
      <c r="O3056" t="str" cm="1">
        <f t="array" ref="O3056">_xlfn.IFS(Table1[[#This Row],[Patient Age]]&lt;=14,"0-14",Table1[[#This Row],[Patient Age]]&lt;=29,"15-29",Table1[[#This Row],[Patient Age]]&lt;=44,"30-44",Table1[[#This Row],[Patient Age]]&lt;=59,"45-59",Table1[[#This Row],[Patient Age]]&lt;=74,"60-74",TRUE,"75+")</f>
        <v>60-74</v>
      </c>
      <c r="P3056" t="str" cm="1">
        <f t="array" ref="P3056">_xlfn.IFS(Table1[[#This Row],[Patient Waittime]]&lt;=15,"0-15",Table1[[#This Row],[Patient Waittime]]&lt;=30,"16-30",Table1[[#This Row],[Patient Waittime]]&lt;=45,"31-45",Table1[[#This Row],[Patient Waittime]]&lt;=60,"46-60",TRUE,"60+")</f>
        <v>16-30</v>
      </c>
      <c r="Q3056">
        <f>--(Table1[[#This Row],[Patient Waittime]]&lt;=30)</f>
        <v>1</v>
      </c>
      <c r="R3056">
        <f>--Table1[[#This Row],[Patient Admission Flag]]</f>
        <v>0</v>
      </c>
      <c r="S3056">
        <f>--AND(Table1[[#This Row],[WithinTarget]]=1,Table1[[#This Row],[Patient Satisfaction Score]]&gt;=7)</f>
        <v>0</v>
      </c>
      <c r="T3056" t="str">
        <f>IF(LEFT(Table1[[#This Row],[Patient Gender]],1)="F","Female","Male")</f>
        <v>Male</v>
      </c>
    </row>
    <row r="3057" spans="1:20" x14ac:dyDescent="0.3">
      <c r="A3057" t="s">
        <v>3161</v>
      </c>
      <c r="B3057" s="1">
        <v>45567.747916666667</v>
      </c>
      <c r="C3057" t="s">
        <v>9</v>
      </c>
      <c r="D3057">
        <v>1</v>
      </c>
      <c r="E3057" t="s">
        <v>14</v>
      </c>
      <c r="F3057" t="s">
        <v>15</v>
      </c>
      <c r="G3057" t="b">
        <v>0</v>
      </c>
      <c r="I3057">
        <v>49</v>
      </c>
      <c r="J3057" t="b">
        <v>0</v>
      </c>
      <c r="K3057">
        <f>YEAR(Table1[[#This Row],[Patient Admission Date]])</f>
        <v>2024</v>
      </c>
      <c r="L3057" t="str">
        <f>TEXT(Table1[[#This Row],[Patient Admission Date]],"mmm")</f>
        <v>Oct</v>
      </c>
      <c r="M3057" t="str">
        <f>TEXT(Table1[[#This Row],[Patient Admission Date]],"ddd")</f>
        <v>Wed</v>
      </c>
      <c r="N3057" t="str">
        <f>TEXT(INT(HOUR(Table1[[#This Row],[Patient Admission Date]])/3)*3,"00")&amp;"-"&amp;TEXT(INT(HOUR(Table1[[#This Row],[Patient Admission Date]])/3)*3+3,"00")</f>
        <v>15-18</v>
      </c>
      <c r="O3057" t="str" cm="1">
        <f t="array" ref="O3057">_xlfn.IFS(Table1[[#This Row],[Patient Age]]&lt;=14,"0-14",Table1[[#This Row],[Patient Age]]&lt;=29,"15-29",Table1[[#This Row],[Patient Age]]&lt;=44,"30-44",Table1[[#This Row],[Patient Age]]&lt;=59,"45-59",Table1[[#This Row],[Patient Age]]&lt;=74,"60-74",TRUE,"75+")</f>
        <v>0-14</v>
      </c>
      <c r="P3057" t="str" cm="1">
        <f t="array" ref="P3057">_xlfn.IFS(Table1[[#This Row],[Patient Waittime]]&lt;=15,"0-15",Table1[[#This Row],[Patient Waittime]]&lt;=30,"16-30",Table1[[#This Row],[Patient Waittime]]&lt;=45,"31-45",Table1[[#This Row],[Patient Waittime]]&lt;=60,"46-60",TRUE,"60+")</f>
        <v>46-60</v>
      </c>
      <c r="Q3057">
        <f>--(Table1[[#This Row],[Patient Waittime]]&lt;=30)</f>
        <v>0</v>
      </c>
      <c r="R3057">
        <f>--Table1[[#This Row],[Patient Admission Flag]]</f>
        <v>0</v>
      </c>
      <c r="S3057">
        <f>--AND(Table1[[#This Row],[WithinTarget]]=1,Table1[[#This Row],[Patient Satisfaction Score]]&gt;=7)</f>
        <v>0</v>
      </c>
      <c r="T3057" t="str">
        <f>IF(LEFT(Table1[[#This Row],[Patient Gender]],1)="F","Female","Male")</f>
        <v>Male</v>
      </c>
    </row>
    <row r="3058" spans="1:20" x14ac:dyDescent="0.3">
      <c r="A3058" t="s">
        <v>3162</v>
      </c>
      <c r="B3058" s="1">
        <v>45350.515277777777</v>
      </c>
      <c r="C3058" t="s">
        <v>9</v>
      </c>
      <c r="D3058">
        <v>66</v>
      </c>
      <c r="E3058" t="s">
        <v>14</v>
      </c>
      <c r="F3058" t="s">
        <v>15</v>
      </c>
      <c r="G3058" t="b">
        <v>0</v>
      </c>
      <c r="I3058">
        <v>49</v>
      </c>
      <c r="J3058" t="b">
        <v>0</v>
      </c>
      <c r="K3058">
        <f>YEAR(Table1[[#This Row],[Patient Admission Date]])</f>
        <v>2024</v>
      </c>
      <c r="L3058" t="str">
        <f>TEXT(Table1[[#This Row],[Patient Admission Date]],"mmm")</f>
        <v>Feb</v>
      </c>
      <c r="M3058" t="str">
        <f>TEXT(Table1[[#This Row],[Patient Admission Date]],"ddd")</f>
        <v>Wed</v>
      </c>
      <c r="N3058" t="str">
        <f>TEXT(INT(HOUR(Table1[[#This Row],[Patient Admission Date]])/3)*3,"00")&amp;"-"&amp;TEXT(INT(HOUR(Table1[[#This Row],[Patient Admission Date]])/3)*3+3,"00")</f>
        <v>12-15</v>
      </c>
      <c r="O3058" t="str" cm="1">
        <f t="array" ref="O3058">_xlfn.IFS(Table1[[#This Row],[Patient Age]]&lt;=14,"0-14",Table1[[#This Row],[Patient Age]]&lt;=29,"15-29",Table1[[#This Row],[Patient Age]]&lt;=44,"30-44",Table1[[#This Row],[Patient Age]]&lt;=59,"45-59",Table1[[#This Row],[Patient Age]]&lt;=74,"60-74",TRUE,"75+")</f>
        <v>60-74</v>
      </c>
      <c r="P3058" t="str" cm="1">
        <f t="array" ref="P3058">_xlfn.IFS(Table1[[#This Row],[Patient Waittime]]&lt;=15,"0-15",Table1[[#This Row],[Patient Waittime]]&lt;=30,"16-30",Table1[[#This Row],[Patient Waittime]]&lt;=45,"31-45",Table1[[#This Row],[Patient Waittime]]&lt;=60,"46-60",TRUE,"60+")</f>
        <v>46-60</v>
      </c>
      <c r="Q3058">
        <f>--(Table1[[#This Row],[Patient Waittime]]&lt;=30)</f>
        <v>0</v>
      </c>
      <c r="R3058">
        <f>--Table1[[#This Row],[Patient Admission Flag]]</f>
        <v>0</v>
      </c>
      <c r="S3058">
        <f>--AND(Table1[[#This Row],[WithinTarget]]=1,Table1[[#This Row],[Patient Satisfaction Score]]&gt;=7)</f>
        <v>0</v>
      </c>
      <c r="T3058" t="str">
        <f>IF(LEFT(Table1[[#This Row],[Patient Gender]],1)="F","Female","Male")</f>
        <v>Male</v>
      </c>
    </row>
    <row r="3059" spans="1:20" x14ac:dyDescent="0.3">
      <c r="A3059" t="s">
        <v>3163</v>
      </c>
      <c r="B3059" s="1">
        <v>45529.763888888891</v>
      </c>
      <c r="C3059" t="s">
        <v>9</v>
      </c>
      <c r="D3059">
        <v>8</v>
      </c>
      <c r="E3059" t="s">
        <v>14</v>
      </c>
      <c r="F3059" t="s">
        <v>15</v>
      </c>
      <c r="G3059" t="b">
        <v>0</v>
      </c>
      <c r="I3059">
        <v>12</v>
      </c>
      <c r="J3059" t="b">
        <v>0</v>
      </c>
      <c r="K3059">
        <f>YEAR(Table1[[#This Row],[Patient Admission Date]])</f>
        <v>2024</v>
      </c>
      <c r="L3059" t="str">
        <f>TEXT(Table1[[#This Row],[Patient Admission Date]],"mmm")</f>
        <v>Aug</v>
      </c>
      <c r="M3059" t="str">
        <f>TEXT(Table1[[#This Row],[Patient Admission Date]],"ddd")</f>
        <v>Sun</v>
      </c>
      <c r="N3059" t="str">
        <f>TEXT(INT(HOUR(Table1[[#This Row],[Patient Admission Date]])/3)*3,"00")&amp;"-"&amp;TEXT(INT(HOUR(Table1[[#This Row],[Patient Admission Date]])/3)*3+3,"00")</f>
        <v>18-21</v>
      </c>
      <c r="O3059" t="str" cm="1">
        <f t="array" ref="O3059">_xlfn.IFS(Table1[[#This Row],[Patient Age]]&lt;=14,"0-14",Table1[[#This Row],[Patient Age]]&lt;=29,"15-29",Table1[[#This Row],[Patient Age]]&lt;=44,"30-44",Table1[[#This Row],[Patient Age]]&lt;=59,"45-59",Table1[[#This Row],[Patient Age]]&lt;=74,"60-74",TRUE,"75+")</f>
        <v>0-14</v>
      </c>
      <c r="P3059" t="str" cm="1">
        <f t="array" ref="P3059">_xlfn.IFS(Table1[[#This Row],[Patient Waittime]]&lt;=15,"0-15",Table1[[#This Row],[Patient Waittime]]&lt;=30,"16-30",Table1[[#This Row],[Patient Waittime]]&lt;=45,"31-45",Table1[[#This Row],[Patient Waittime]]&lt;=60,"46-60",TRUE,"60+")</f>
        <v>0-15</v>
      </c>
      <c r="Q3059">
        <f>--(Table1[[#This Row],[Patient Waittime]]&lt;=30)</f>
        <v>1</v>
      </c>
      <c r="R3059">
        <f>--Table1[[#This Row],[Patient Admission Flag]]</f>
        <v>0</v>
      </c>
      <c r="S3059">
        <f>--AND(Table1[[#This Row],[WithinTarget]]=1,Table1[[#This Row],[Patient Satisfaction Score]]&gt;=7)</f>
        <v>0</v>
      </c>
      <c r="T3059" t="str">
        <f>IF(LEFT(Table1[[#This Row],[Patient Gender]],1)="F","Female","Male")</f>
        <v>Male</v>
      </c>
    </row>
    <row r="3060" spans="1:20" x14ac:dyDescent="0.3">
      <c r="A3060" t="s">
        <v>3164</v>
      </c>
      <c r="B3060" s="1">
        <v>45163.202777777777</v>
      </c>
      <c r="C3060" t="s">
        <v>9</v>
      </c>
      <c r="D3060">
        <v>18</v>
      </c>
      <c r="E3060" t="s">
        <v>14</v>
      </c>
      <c r="F3060" t="s">
        <v>15</v>
      </c>
      <c r="G3060" t="b">
        <v>0</v>
      </c>
      <c r="I3060">
        <v>42</v>
      </c>
      <c r="J3060" t="b">
        <v>0</v>
      </c>
      <c r="K3060">
        <f>YEAR(Table1[[#This Row],[Patient Admission Date]])</f>
        <v>2023</v>
      </c>
      <c r="L3060" t="str">
        <f>TEXT(Table1[[#This Row],[Patient Admission Date]],"mmm")</f>
        <v>Aug</v>
      </c>
      <c r="M3060" t="str">
        <f>TEXT(Table1[[#This Row],[Patient Admission Date]],"ddd")</f>
        <v>Fri</v>
      </c>
      <c r="N3060" t="str">
        <f>TEXT(INT(HOUR(Table1[[#This Row],[Patient Admission Date]])/3)*3,"00")&amp;"-"&amp;TEXT(INT(HOUR(Table1[[#This Row],[Patient Admission Date]])/3)*3+3,"00")</f>
        <v>03-06</v>
      </c>
      <c r="O3060" t="str" cm="1">
        <f t="array" ref="O3060">_xlfn.IFS(Table1[[#This Row],[Patient Age]]&lt;=14,"0-14",Table1[[#This Row],[Patient Age]]&lt;=29,"15-29",Table1[[#This Row],[Patient Age]]&lt;=44,"30-44",Table1[[#This Row],[Patient Age]]&lt;=59,"45-59",Table1[[#This Row],[Patient Age]]&lt;=74,"60-74",TRUE,"75+")</f>
        <v>15-29</v>
      </c>
      <c r="P3060" t="str" cm="1">
        <f t="array" ref="P3060">_xlfn.IFS(Table1[[#This Row],[Patient Waittime]]&lt;=15,"0-15",Table1[[#This Row],[Patient Waittime]]&lt;=30,"16-30",Table1[[#This Row],[Patient Waittime]]&lt;=45,"31-45",Table1[[#This Row],[Patient Waittime]]&lt;=60,"46-60",TRUE,"60+")</f>
        <v>31-45</v>
      </c>
      <c r="Q3060">
        <f>--(Table1[[#This Row],[Patient Waittime]]&lt;=30)</f>
        <v>0</v>
      </c>
      <c r="R3060">
        <f>--Table1[[#This Row],[Patient Admission Flag]]</f>
        <v>0</v>
      </c>
      <c r="S3060">
        <f>--AND(Table1[[#This Row],[WithinTarget]]=1,Table1[[#This Row],[Patient Satisfaction Score]]&gt;=7)</f>
        <v>0</v>
      </c>
      <c r="T3060" t="str">
        <f>IF(LEFT(Table1[[#This Row],[Patient Gender]],1)="F","Female","Male")</f>
        <v>Male</v>
      </c>
    </row>
    <row r="3061" spans="1:20" x14ac:dyDescent="0.3">
      <c r="A3061" t="s">
        <v>3165</v>
      </c>
      <c r="B3061" s="1">
        <v>45104.03402777778</v>
      </c>
      <c r="C3061" t="s">
        <v>9</v>
      </c>
      <c r="D3061">
        <v>71</v>
      </c>
      <c r="E3061" t="s">
        <v>14</v>
      </c>
      <c r="F3061" t="s">
        <v>15</v>
      </c>
      <c r="G3061" t="b">
        <v>0</v>
      </c>
      <c r="I3061">
        <v>42</v>
      </c>
      <c r="J3061" t="b">
        <v>0</v>
      </c>
      <c r="K3061">
        <f>YEAR(Table1[[#This Row],[Patient Admission Date]])</f>
        <v>2023</v>
      </c>
      <c r="L3061" t="str">
        <f>TEXT(Table1[[#This Row],[Patient Admission Date]],"mmm")</f>
        <v>Jun</v>
      </c>
      <c r="M3061" t="str">
        <f>TEXT(Table1[[#This Row],[Patient Admission Date]],"ddd")</f>
        <v>Tue</v>
      </c>
      <c r="N3061" t="str">
        <f>TEXT(INT(HOUR(Table1[[#This Row],[Patient Admission Date]])/3)*3,"00")&amp;"-"&amp;TEXT(INT(HOUR(Table1[[#This Row],[Patient Admission Date]])/3)*3+3,"00")</f>
        <v>00-03</v>
      </c>
      <c r="O3061" t="str" cm="1">
        <f t="array" ref="O3061">_xlfn.IFS(Table1[[#This Row],[Patient Age]]&lt;=14,"0-14",Table1[[#This Row],[Patient Age]]&lt;=29,"15-29",Table1[[#This Row],[Patient Age]]&lt;=44,"30-44",Table1[[#This Row],[Patient Age]]&lt;=59,"45-59",Table1[[#This Row],[Patient Age]]&lt;=74,"60-74",TRUE,"75+")</f>
        <v>60-74</v>
      </c>
      <c r="P3061" t="str" cm="1">
        <f t="array" ref="P3061">_xlfn.IFS(Table1[[#This Row],[Patient Waittime]]&lt;=15,"0-15",Table1[[#This Row],[Patient Waittime]]&lt;=30,"16-30",Table1[[#This Row],[Patient Waittime]]&lt;=45,"31-45",Table1[[#This Row],[Patient Waittime]]&lt;=60,"46-60",TRUE,"60+")</f>
        <v>31-45</v>
      </c>
      <c r="Q3061">
        <f>--(Table1[[#This Row],[Patient Waittime]]&lt;=30)</f>
        <v>0</v>
      </c>
      <c r="R3061">
        <f>--Table1[[#This Row],[Patient Admission Flag]]</f>
        <v>0</v>
      </c>
      <c r="S3061">
        <f>--AND(Table1[[#This Row],[WithinTarget]]=1,Table1[[#This Row],[Patient Satisfaction Score]]&gt;=7)</f>
        <v>0</v>
      </c>
      <c r="T3061" t="str">
        <f>IF(LEFT(Table1[[#This Row],[Patient Gender]],1)="F","Female","Male")</f>
        <v>Male</v>
      </c>
    </row>
    <row r="3062" spans="1:20" x14ac:dyDescent="0.3">
      <c r="A3062" t="s">
        <v>3166</v>
      </c>
      <c r="B3062" s="1">
        <v>45259.561111111114</v>
      </c>
      <c r="C3062" t="s">
        <v>9</v>
      </c>
      <c r="D3062">
        <v>32</v>
      </c>
      <c r="E3062" t="s">
        <v>14</v>
      </c>
      <c r="F3062" t="s">
        <v>15</v>
      </c>
      <c r="G3062" t="b">
        <v>0</v>
      </c>
      <c r="I3062">
        <v>48</v>
      </c>
      <c r="J3062" t="b">
        <v>0</v>
      </c>
      <c r="K3062">
        <f>YEAR(Table1[[#This Row],[Patient Admission Date]])</f>
        <v>2023</v>
      </c>
      <c r="L3062" t="str">
        <f>TEXT(Table1[[#This Row],[Patient Admission Date]],"mmm")</f>
        <v>Nov</v>
      </c>
      <c r="M3062" t="str">
        <f>TEXT(Table1[[#This Row],[Patient Admission Date]],"ddd")</f>
        <v>Wed</v>
      </c>
      <c r="N3062" t="str">
        <f>TEXT(INT(HOUR(Table1[[#This Row],[Patient Admission Date]])/3)*3,"00")&amp;"-"&amp;TEXT(INT(HOUR(Table1[[#This Row],[Patient Admission Date]])/3)*3+3,"00")</f>
        <v>12-15</v>
      </c>
      <c r="O3062" t="str" cm="1">
        <f t="array" ref="O3062">_xlfn.IFS(Table1[[#This Row],[Patient Age]]&lt;=14,"0-14",Table1[[#This Row],[Patient Age]]&lt;=29,"15-29",Table1[[#This Row],[Patient Age]]&lt;=44,"30-44",Table1[[#This Row],[Patient Age]]&lt;=59,"45-59",Table1[[#This Row],[Patient Age]]&lt;=74,"60-74",TRUE,"75+")</f>
        <v>30-44</v>
      </c>
      <c r="P3062" t="str" cm="1">
        <f t="array" ref="P3062">_xlfn.IFS(Table1[[#This Row],[Patient Waittime]]&lt;=15,"0-15",Table1[[#This Row],[Patient Waittime]]&lt;=30,"16-30",Table1[[#This Row],[Patient Waittime]]&lt;=45,"31-45",Table1[[#This Row],[Patient Waittime]]&lt;=60,"46-60",TRUE,"60+")</f>
        <v>46-60</v>
      </c>
      <c r="Q3062">
        <f>--(Table1[[#This Row],[Patient Waittime]]&lt;=30)</f>
        <v>0</v>
      </c>
      <c r="R3062">
        <f>--Table1[[#This Row],[Patient Admission Flag]]</f>
        <v>0</v>
      </c>
      <c r="S3062">
        <f>--AND(Table1[[#This Row],[WithinTarget]]=1,Table1[[#This Row],[Patient Satisfaction Score]]&gt;=7)</f>
        <v>0</v>
      </c>
      <c r="T3062" t="str">
        <f>IF(LEFT(Table1[[#This Row],[Patient Gender]],1)="F","Female","Male")</f>
        <v>Male</v>
      </c>
    </row>
    <row r="3063" spans="1:20" x14ac:dyDescent="0.3">
      <c r="A3063" t="s">
        <v>3167</v>
      </c>
      <c r="B3063" s="1">
        <v>45384.843055555553</v>
      </c>
      <c r="C3063" t="s">
        <v>9</v>
      </c>
      <c r="D3063">
        <v>54</v>
      </c>
      <c r="E3063" t="s">
        <v>14</v>
      </c>
      <c r="F3063" t="s">
        <v>15</v>
      </c>
      <c r="G3063" t="b">
        <v>0</v>
      </c>
      <c r="I3063">
        <v>43</v>
      </c>
      <c r="J3063" t="b">
        <v>0</v>
      </c>
      <c r="K3063">
        <f>YEAR(Table1[[#This Row],[Patient Admission Date]])</f>
        <v>2024</v>
      </c>
      <c r="L3063" t="str">
        <f>TEXT(Table1[[#This Row],[Patient Admission Date]],"mmm")</f>
        <v>Apr</v>
      </c>
      <c r="M3063" t="str">
        <f>TEXT(Table1[[#This Row],[Patient Admission Date]],"ddd")</f>
        <v>Tue</v>
      </c>
      <c r="N3063" t="str">
        <f>TEXT(INT(HOUR(Table1[[#This Row],[Patient Admission Date]])/3)*3,"00")&amp;"-"&amp;TEXT(INT(HOUR(Table1[[#This Row],[Patient Admission Date]])/3)*3+3,"00")</f>
        <v>18-21</v>
      </c>
      <c r="O3063" t="str" cm="1">
        <f t="array" ref="O3063">_xlfn.IFS(Table1[[#This Row],[Patient Age]]&lt;=14,"0-14",Table1[[#This Row],[Patient Age]]&lt;=29,"15-29",Table1[[#This Row],[Patient Age]]&lt;=44,"30-44",Table1[[#This Row],[Patient Age]]&lt;=59,"45-59",Table1[[#This Row],[Patient Age]]&lt;=74,"60-74",TRUE,"75+")</f>
        <v>45-59</v>
      </c>
      <c r="P3063" t="str" cm="1">
        <f t="array" ref="P3063">_xlfn.IFS(Table1[[#This Row],[Patient Waittime]]&lt;=15,"0-15",Table1[[#This Row],[Patient Waittime]]&lt;=30,"16-30",Table1[[#This Row],[Patient Waittime]]&lt;=45,"31-45",Table1[[#This Row],[Patient Waittime]]&lt;=60,"46-60",TRUE,"60+")</f>
        <v>31-45</v>
      </c>
      <c r="Q3063">
        <f>--(Table1[[#This Row],[Patient Waittime]]&lt;=30)</f>
        <v>0</v>
      </c>
      <c r="R3063">
        <f>--Table1[[#This Row],[Patient Admission Flag]]</f>
        <v>0</v>
      </c>
      <c r="S3063">
        <f>--AND(Table1[[#This Row],[WithinTarget]]=1,Table1[[#This Row],[Patient Satisfaction Score]]&gt;=7)</f>
        <v>0</v>
      </c>
      <c r="T3063" t="str">
        <f>IF(LEFT(Table1[[#This Row],[Patient Gender]],1)="F","Female","Male")</f>
        <v>Male</v>
      </c>
    </row>
    <row r="3064" spans="1:20" x14ac:dyDescent="0.3">
      <c r="A3064" t="s">
        <v>3168</v>
      </c>
      <c r="B3064" s="1">
        <v>45553.40347222222</v>
      </c>
      <c r="C3064" t="s">
        <v>9</v>
      </c>
      <c r="D3064">
        <v>50</v>
      </c>
      <c r="E3064" t="s">
        <v>14</v>
      </c>
      <c r="F3064" t="s">
        <v>15</v>
      </c>
      <c r="G3064" t="b">
        <v>0</v>
      </c>
      <c r="I3064">
        <v>46</v>
      </c>
      <c r="J3064" t="b">
        <v>0</v>
      </c>
      <c r="K3064">
        <f>YEAR(Table1[[#This Row],[Patient Admission Date]])</f>
        <v>2024</v>
      </c>
      <c r="L3064" t="str">
        <f>TEXT(Table1[[#This Row],[Patient Admission Date]],"mmm")</f>
        <v>Sep</v>
      </c>
      <c r="M3064" t="str">
        <f>TEXT(Table1[[#This Row],[Patient Admission Date]],"ddd")</f>
        <v>Wed</v>
      </c>
      <c r="N3064" t="str">
        <f>TEXT(INT(HOUR(Table1[[#This Row],[Patient Admission Date]])/3)*3,"00")&amp;"-"&amp;TEXT(INT(HOUR(Table1[[#This Row],[Patient Admission Date]])/3)*3+3,"00")</f>
        <v>09-12</v>
      </c>
      <c r="O3064" t="str" cm="1">
        <f t="array" ref="O3064">_xlfn.IFS(Table1[[#This Row],[Patient Age]]&lt;=14,"0-14",Table1[[#This Row],[Patient Age]]&lt;=29,"15-29",Table1[[#This Row],[Patient Age]]&lt;=44,"30-44",Table1[[#This Row],[Patient Age]]&lt;=59,"45-59",Table1[[#This Row],[Patient Age]]&lt;=74,"60-74",TRUE,"75+")</f>
        <v>45-59</v>
      </c>
      <c r="P3064" t="str" cm="1">
        <f t="array" ref="P3064">_xlfn.IFS(Table1[[#This Row],[Patient Waittime]]&lt;=15,"0-15",Table1[[#This Row],[Patient Waittime]]&lt;=30,"16-30",Table1[[#This Row],[Patient Waittime]]&lt;=45,"31-45",Table1[[#This Row],[Patient Waittime]]&lt;=60,"46-60",TRUE,"60+")</f>
        <v>46-60</v>
      </c>
      <c r="Q3064">
        <f>--(Table1[[#This Row],[Patient Waittime]]&lt;=30)</f>
        <v>0</v>
      </c>
      <c r="R3064">
        <f>--Table1[[#This Row],[Patient Admission Flag]]</f>
        <v>0</v>
      </c>
      <c r="S3064">
        <f>--AND(Table1[[#This Row],[WithinTarget]]=1,Table1[[#This Row],[Patient Satisfaction Score]]&gt;=7)</f>
        <v>0</v>
      </c>
      <c r="T3064" t="str">
        <f>IF(LEFT(Table1[[#This Row],[Patient Gender]],1)="F","Female","Male")</f>
        <v>Male</v>
      </c>
    </row>
    <row r="3065" spans="1:20" x14ac:dyDescent="0.3">
      <c r="A3065" t="s">
        <v>3169</v>
      </c>
      <c r="B3065" s="1">
        <v>45240.209027777775</v>
      </c>
      <c r="C3065" t="s">
        <v>9</v>
      </c>
      <c r="D3065">
        <v>15</v>
      </c>
      <c r="E3065" t="s">
        <v>14</v>
      </c>
      <c r="F3065" t="s">
        <v>15</v>
      </c>
      <c r="G3065" t="b">
        <v>0</v>
      </c>
      <c r="H3065">
        <v>0</v>
      </c>
      <c r="I3065">
        <v>53</v>
      </c>
      <c r="J3065" t="b">
        <v>0</v>
      </c>
      <c r="K3065">
        <f>YEAR(Table1[[#This Row],[Patient Admission Date]])</f>
        <v>2023</v>
      </c>
      <c r="L3065" t="str">
        <f>TEXT(Table1[[#This Row],[Patient Admission Date]],"mmm")</f>
        <v>Nov</v>
      </c>
      <c r="M3065" t="str">
        <f>TEXT(Table1[[#This Row],[Patient Admission Date]],"ddd")</f>
        <v>Fri</v>
      </c>
      <c r="N3065" t="str">
        <f>TEXT(INT(HOUR(Table1[[#This Row],[Patient Admission Date]])/3)*3,"00")&amp;"-"&amp;TEXT(INT(HOUR(Table1[[#This Row],[Patient Admission Date]])/3)*3+3,"00")</f>
        <v>03-06</v>
      </c>
      <c r="O3065" t="str" cm="1">
        <f t="array" ref="O3065">_xlfn.IFS(Table1[[#This Row],[Patient Age]]&lt;=14,"0-14",Table1[[#This Row],[Patient Age]]&lt;=29,"15-29",Table1[[#This Row],[Patient Age]]&lt;=44,"30-44",Table1[[#This Row],[Patient Age]]&lt;=59,"45-59",Table1[[#This Row],[Patient Age]]&lt;=74,"60-74",TRUE,"75+")</f>
        <v>15-29</v>
      </c>
      <c r="P3065" t="str" cm="1">
        <f t="array" ref="P3065">_xlfn.IFS(Table1[[#This Row],[Patient Waittime]]&lt;=15,"0-15",Table1[[#This Row],[Patient Waittime]]&lt;=30,"16-30",Table1[[#This Row],[Patient Waittime]]&lt;=45,"31-45",Table1[[#This Row],[Patient Waittime]]&lt;=60,"46-60",TRUE,"60+")</f>
        <v>46-60</v>
      </c>
      <c r="Q3065">
        <f>--(Table1[[#This Row],[Patient Waittime]]&lt;=30)</f>
        <v>0</v>
      </c>
      <c r="R3065">
        <f>--Table1[[#This Row],[Patient Admission Flag]]</f>
        <v>0</v>
      </c>
      <c r="S3065">
        <f>--AND(Table1[[#This Row],[WithinTarget]]=1,Table1[[#This Row],[Patient Satisfaction Score]]&gt;=7)</f>
        <v>0</v>
      </c>
      <c r="T3065" t="str">
        <f>IF(LEFT(Table1[[#This Row],[Patient Gender]],1)="F","Female","Male")</f>
        <v>Male</v>
      </c>
    </row>
    <row r="3066" spans="1:20" x14ac:dyDescent="0.3">
      <c r="A3066" t="s">
        <v>3170</v>
      </c>
      <c r="B3066" s="1">
        <v>45367.421527777777</v>
      </c>
      <c r="C3066" t="s">
        <v>9</v>
      </c>
      <c r="D3066">
        <v>78</v>
      </c>
      <c r="E3066" t="s">
        <v>14</v>
      </c>
      <c r="F3066" t="s">
        <v>15</v>
      </c>
      <c r="G3066" t="b">
        <v>0</v>
      </c>
      <c r="H3066">
        <v>0</v>
      </c>
      <c r="I3066">
        <v>57</v>
      </c>
      <c r="J3066" t="b">
        <v>0</v>
      </c>
      <c r="K3066">
        <f>YEAR(Table1[[#This Row],[Patient Admission Date]])</f>
        <v>2024</v>
      </c>
      <c r="L3066" t="str">
        <f>TEXT(Table1[[#This Row],[Patient Admission Date]],"mmm")</f>
        <v>Mar</v>
      </c>
      <c r="M3066" t="str">
        <f>TEXT(Table1[[#This Row],[Patient Admission Date]],"ddd")</f>
        <v>Sat</v>
      </c>
      <c r="N3066" t="str">
        <f>TEXT(INT(HOUR(Table1[[#This Row],[Patient Admission Date]])/3)*3,"00")&amp;"-"&amp;TEXT(INT(HOUR(Table1[[#This Row],[Patient Admission Date]])/3)*3+3,"00")</f>
        <v>09-12</v>
      </c>
      <c r="O3066" t="str" cm="1">
        <f t="array" ref="O3066">_xlfn.IFS(Table1[[#This Row],[Patient Age]]&lt;=14,"0-14",Table1[[#This Row],[Patient Age]]&lt;=29,"15-29",Table1[[#This Row],[Patient Age]]&lt;=44,"30-44",Table1[[#This Row],[Patient Age]]&lt;=59,"45-59",Table1[[#This Row],[Patient Age]]&lt;=74,"60-74",TRUE,"75+")</f>
        <v>75+</v>
      </c>
      <c r="P3066" t="str" cm="1">
        <f t="array" ref="P3066">_xlfn.IFS(Table1[[#This Row],[Patient Waittime]]&lt;=15,"0-15",Table1[[#This Row],[Patient Waittime]]&lt;=30,"16-30",Table1[[#This Row],[Patient Waittime]]&lt;=45,"31-45",Table1[[#This Row],[Patient Waittime]]&lt;=60,"46-60",TRUE,"60+")</f>
        <v>46-60</v>
      </c>
      <c r="Q3066">
        <f>--(Table1[[#This Row],[Patient Waittime]]&lt;=30)</f>
        <v>0</v>
      </c>
      <c r="R3066">
        <f>--Table1[[#This Row],[Patient Admission Flag]]</f>
        <v>0</v>
      </c>
      <c r="S3066">
        <f>--AND(Table1[[#This Row],[WithinTarget]]=1,Table1[[#This Row],[Patient Satisfaction Score]]&gt;=7)</f>
        <v>0</v>
      </c>
      <c r="T3066" t="str">
        <f>IF(LEFT(Table1[[#This Row],[Patient Gender]],1)="F","Female","Male")</f>
        <v>Male</v>
      </c>
    </row>
    <row r="3067" spans="1:20" x14ac:dyDescent="0.3">
      <c r="A3067" t="s">
        <v>3171</v>
      </c>
      <c r="B3067" s="1">
        <v>45375.18472222222</v>
      </c>
      <c r="C3067" t="s">
        <v>9</v>
      </c>
      <c r="D3067">
        <v>71</v>
      </c>
      <c r="E3067" t="s">
        <v>14</v>
      </c>
      <c r="F3067" t="s">
        <v>15</v>
      </c>
      <c r="G3067" t="b">
        <v>0</v>
      </c>
      <c r="H3067">
        <v>1</v>
      </c>
      <c r="I3067">
        <v>31</v>
      </c>
      <c r="J3067" t="b">
        <v>0</v>
      </c>
      <c r="K3067">
        <f>YEAR(Table1[[#This Row],[Patient Admission Date]])</f>
        <v>2024</v>
      </c>
      <c r="L3067" t="str">
        <f>TEXT(Table1[[#This Row],[Patient Admission Date]],"mmm")</f>
        <v>Mar</v>
      </c>
      <c r="M3067" t="str">
        <f>TEXT(Table1[[#This Row],[Patient Admission Date]],"ddd")</f>
        <v>Sun</v>
      </c>
      <c r="N3067" t="str">
        <f>TEXT(INT(HOUR(Table1[[#This Row],[Patient Admission Date]])/3)*3,"00")&amp;"-"&amp;TEXT(INT(HOUR(Table1[[#This Row],[Patient Admission Date]])/3)*3+3,"00")</f>
        <v>03-06</v>
      </c>
      <c r="O3067" t="str" cm="1">
        <f t="array" ref="O3067">_xlfn.IFS(Table1[[#This Row],[Patient Age]]&lt;=14,"0-14",Table1[[#This Row],[Patient Age]]&lt;=29,"15-29",Table1[[#This Row],[Patient Age]]&lt;=44,"30-44",Table1[[#This Row],[Patient Age]]&lt;=59,"45-59",Table1[[#This Row],[Patient Age]]&lt;=74,"60-74",TRUE,"75+")</f>
        <v>60-74</v>
      </c>
      <c r="P3067" t="str" cm="1">
        <f t="array" ref="P3067">_xlfn.IFS(Table1[[#This Row],[Patient Waittime]]&lt;=15,"0-15",Table1[[#This Row],[Patient Waittime]]&lt;=30,"16-30",Table1[[#This Row],[Patient Waittime]]&lt;=45,"31-45",Table1[[#This Row],[Patient Waittime]]&lt;=60,"46-60",TRUE,"60+")</f>
        <v>31-45</v>
      </c>
      <c r="Q3067">
        <f>--(Table1[[#This Row],[Patient Waittime]]&lt;=30)</f>
        <v>0</v>
      </c>
      <c r="R3067">
        <f>--Table1[[#This Row],[Patient Admission Flag]]</f>
        <v>0</v>
      </c>
      <c r="S3067">
        <f>--AND(Table1[[#This Row],[WithinTarget]]=1,Table1[[#This Row],[Patient Satisfaction Score]]&gt;=7)</f>
        <v>0</v>
      </c>
      <c r="T3067" t="str">
        <f>IF(LEFT(Table1[[#This Row],[Patient Gender]],1)="F","Female","Male")</f>
        <v>Male</v>
      </c>
    </row>
    <row r="3068" spans="1:20" x14ac:dyDescent="0.3">
      <c r="A3068" t="s">
        <v>3172</v>
      </c>
      <c r="B3068" s="1">
        <v>45126.988888888889</v>
      </c>
      <c r="C3068" t="s">
        <v>9</v>
      </c>
      <c r="D3068">
        <v>32</v>
      </c>
      <c r="E3068" t="s">
        <v>14</v>
      </c>
      <c r="F3068" t="s">
        <v>15</v>
      </c>
      <c r="G3068" t="b">
        <v>0</v>
      </c>
      <c r="H3068">
        <v>1</v>
      </c>
      <c r="I3068">
        <v>46</v>
      </c>
      <c r="J3068" t="b">
        <v>0</v>
      </c>
      <c r="K3068">
        <f>YEAR(Table1[[#This Row],[Patient Admission Date]])</f>
        <v>2023</v>
      </c>
      <c r="L3068" t="str">
        <f>TEXT(Table1[[#This Row],[Patient Admission Date]],"mmm")</f>
        <v>Jul</v>
      </c>
      <c r="M3068" t="str">
        <f>TEXT(Table1[[#This Row],[Patient Admission Date]],"ddd")</f>
        <v>Wed</v>
      </c>
      <c r="N3068" t="str">
        <f>TEXT(INT(HOUR(Table1[[#This Row],[Patient Admission Date]])/3)*3,"00")&amp;"-"&amp;TEXT(INT(HOUR(Table1[[#This Row],[Patient Admission Date]])/3)*3+3,"00")</f>
        <v>21-24</v>
      </c>
      <c r="O3068" t="str" cm="1">
        <f t="array" ref="O3068">_xlfn.IFS(Table1[[#This Row],[Patient Age]]&lt;=14,"0-14",Table1[[#This Row],[Patient Age]]&lt;=29,"15-29",Table1[[#This Row],[Patient Age]]&lt;=44,"30-44",Table1[[#This Row],[Patient Age]]&lt;=59,"45-59",Table1[[#This Row],[Patient Age]]&lt;=74,"60-74",TRUE,"75+")</f>
        <v>30-44</v>
      </c>
      <c r="P3068" t="str" cm="1">
        <f t="array" ref="P3068">_xlfn.IFS(Table1[[#This Row],[Patient Waittime]]&lt;=15,"0-15",Table1[[#This Row],[Patient Waittime]]&lt;=30,"16-30",Table1[[#This Row],[Patient Waittime]]&lt;=45,"31-45",Table1[[#This Row],[Patient Waittime]]&lt;=60,"46-60",TRUE,"60+")</f>
        <v>46-60</v>
      </c>
      <c r="Q3068">
        <f>--(Table1[[#This Row],[Patient Waittime]]&lt;=30)</f>
        <v>0</v>
      </c>
      <c r="R3068">
        <f>--Table1[[#This Row],[Patient Admission Flag]]</f>
        <v>0</v>
      </c>
      <c r="S3068">
        <f>--AND(Table1[[#This Row],[WithinTarget]]=1,Table1[[#This Row],[Patient Satisfaction Score]]&gt;=7)</f>
        <v>0</v>
      </c>
      <c r="T3068" t="str">
        <f>IF(LEFT(Table1[[#This Row],[Patient Gender]],1)="F","Female","Male")</f>
        <v>Male</v>
      </c>
    </row>
    <row r="3069" spans="1:20" x14ac:dyDescent="0.3">
      <c r="A3069" t="s">
        <v>3173</v>
      </c>
      <c r="B3069" s="1">
        <v>45068.488888888889</v>
      </c>
      <c r="C3069" t="s">
        <v>9</v>
      </c>
      <c r="D3069">
        <v>14</v>
      </c>
      <c r="E3069" t="s">
        <v>14</v>
      </c>
      <c r="F3069" t="s">
        <v>15</v>
      </c>
      <c r="G3069" t="b">
        <v>0</v>
      </c>
      <c r="H3069">
        <v>2</v>
      </c>
      <c r="I3069">
        <v>21</v>
      </c>
      <c r="J3069" t="b">
        <v>0</v>
      </c>
      <c r="K3069">
        <f>YEAR(Table1[[#This Row],[Patient Admission Date]])</f>
        <v>2023</v>
      </c>
      <c r="L3069" t="str">
        <f>TEXT(Table1[[#This Row],[Patient Admission Date]],"mmm")</f>
        <v>May</v>
      </c>
      <c r="M3069" t="str">
        <f>TEXT(Table1[[#This Row],[Patient Admission Date]],"ddd")</f>
        <v>Mon</v>
      </c>
      <c r="N3069" t="str">
        <f>TEXT(INT(HOUR(Table1[[#This Row],[Patient Admission Date]])/3)*3,"00")&amp;"-"&amp;TEXT(INT(HOUR(Table1[[#This Row],[Patient Admission Date]])/3)*3+3,"00")</f>
        <v>09-12</v>
      </c>
      <c r="O3069" t="str" cm="1">
        <f t="array" ref="O3069">_xlfn.IFS(Table1[[#This Row],[Patient Age]]&lt;=14,"0-14",Table1[[#This Row],[Patient Age]]&lt;=29,"15-29",Table1[[#This Row],[Patient Age]]&lt;=44,"30-44",Table1[[#This Row],[Patient Age]]&lt;=59,"45-59",Table1[[#This Row],[Patient Age]]&lt;=74,"60-74",TRUE,"75+")</f>
        <v>0-14</v>
      </c>
      <c r="P3069" t="str" cm="1">
        <f t="array" ref="P3069">_xlfn.IFS(Table1[[#This Row],[Patient Waittime]]&lt;=15,"0-15",Table1[[#This Row],[Patient Waittime]]&lt;=30,"16-30",Table1[[#This Row],[Patient Waittime]]&lt;=45,"31-45",Table1[[#This Row],[Patient Waittime]]&lt;=60,"46-60",TRUE,"60+")</f>
        <v>16-30</v>
      </c>
      <c r="Q3069">
        <f>--(Table1[[#This Row],[Patient Waittime]]&lt;=30)</f>
        <v>1</v>
      </c>
      <c r="R3069">
        <f>--Table1[[#This Row],[Patient Admission Flag]]</f>
        <v>0</v>
      </c>
      <c r="S3069">
        <f>--AND(Table1[[#This Row],[WithinTarget]]=1,Table1[[#This Row],[Patient Satisfaction Score]]&gt;=7)</f>
        <v>0</v>
      </c>
      <c r="T3069" t="str">
        <f>IF(LEFT(Table1[[#This Row],[Patient Gender]],1)="F","Female","Male")</f>
        <v>Male</v>
      </c>
    </row>
    <row r="3070" spans="1:20" x14ac:dyDescent="0.3">
      <c r="A3070" t="s">
        <v>3174</v>
      </c>
      <c r="B3070" s="1">
        <v>45283.388194444444</v>
      </c>
      <c r="C3070" t="s">
        <v>9</v>
      </c>
      <c r="D3070">
        <v>44</v>
      </c>
      <c r="E3070" t="s">
        <v>14</v>
      </c>
      <c r="F3070" t="s">
        <v>15</v>
      </c>
      <c r="G3070" t="b">
        <v>0</v>
      </c>
      <c r="H3070">
        <v>3</v>
      </c>
      <c r="I3070">
        <v>58</v>
      </c>
      <c r="J3070" t="b">
        <v>0</v>
      </c>
      <c r="K3070">
        <f>YEAR(Table1[[#This Row],[Patient Admission Date]])</f>
        <v>2023</v>
      </c>
      <c r="L3070" t="str">
        <f>TEXT(Table1[[#This Row],[Patient Admission Date]],"mmm")</f>
        <v>Dec</v>
      </c>
      <c r="M3070" t="str">
        <f>TEXT(Table1[[#This Row],[Patient Admission Date]],"ddd")</f>
        <v>Sat</v>
      </c>
      <c r="N3070" t="str">
        <f>TEXT(INT(HOUR(Table1[[#This Row],[Patient Admission Date]])/3)*3,"00")&amp;"-"&amp;TEXT(INT(HOUR(Table1[[#This Row],[Patient Admission Date]])/3)*3+3,"00")</f>
        <v>09-12</v>
      </c>
      <c r="O3070" t="str" cm="1">
        <f t="array" ref="O3070">_xlfn.IFS(Table1[[#This Row],[Patient Age]]&lt;=14,"0-14",Table1[[#This Row],[Patient Age]]&lt;=29,"15-29",Table1[[#This Row],[Patient Age]]&lt;=44,"30-44",Table1[[#This Row],[Patient Age]]&lt;=59,"45-59",Table1[[#This Row],[Patient Age]]&lt;=74,"60-74",TRUE,"75+")</f>
        <v>30-44</v>
      </c>
      <c r="P3070" t="str" cm="1">
        <f t="array" ref="P3070">_xlfn.IFS(Table1[[#This Row],[Patient Waittime]]&lt;=15,"0-15",Table1[[#This Row],[Patient Waittime]]&lt;=30,"16-30",Table1[[#This Row],[Patient Waittime]]&lt;=45,"31-45",Table1[[#This Row],[Patient Waittime]]&lt;=60,"46-60",TRUE,"60+")</f>
        <v>46-60</v>
      </c>
      <c r="Q3070">
        <f>--(Table1[[#This Row],[Patient Waittime]]&lt;=30)</f>
        <v>0</v>
      </c>
      <c r="R3070">
        <f>--Table1[[#This Row],[Patient Admission Flag]]</f>
        <v>0</v>
      </c>
      <c r="S3070">
        <f>--AND(Table1[[#This Row],[WithinTarget]]=1,Table1[[#This Row],[Patient Satisfaction Score]]&gt;=7)</f>
        <v>0</v>
      </c>
      <c r="T3070" t="str">
        <f>IF(LEFT(Table1[[#This Row],[Patient Gender]],1)="F","Female","Male")</f>
        <v>Male</v>
      </c>
    </row>
    <row r="3071" spans="1:20" x14ac:dyDescent="0.3">
      <c r="A3071" t="s">
        <v>3175</v>
      </c>
      <c r="B3071" s="1">
        <v>45232.189583333333</v>
      </c>
      <c r="C3071" t="s">
        <v>9</v>
      </c>
      <c r="D3071">
        <v>50</v>
      </c>
      <c r="E3071" t="s">
        <v>14</v>
      </c>
      <c r="F3071" t="s">
        <v>15</v>
      </c>
      <c r="G3071" t="b">
        <v>0</v>
      </c>
      <c r="H3071">
        <v>3</v>
      </c>
      <c r="I3071">
        <v>16</v>
      </c>
      <c r="J3071" t="b">
        <v>0</v>
      </c>
      <c r="K3071">
        <f>YEAR(Table1[[#This Row],[Patient Admission Date]])</f>
        <v>2023</v>
      </c>
      <c r="L3071" t="str">
        <f>TEXT(Table1[[#This Row],[Patient Admission Date]],"mmm")</f>
        <v>Nov</v>
      </c>
      <c r="M3071" t="str">
        <f>TEXT(Table1[[#This Row],[Patient Admission Date]],"ddd")</f>
        <v>Thu</v>
      </c>
      <c r="N3071" t="str">
        <f>TEXT(INT(HOUR(Table1[[#This Row],[Patient Admission Date]])/3)*3,"00")&amp;"-"&amp;TEXT(INT(HOUR(Table1[[#This Row],[Patient Admission Date]])/3)*3+3,"00")</f>
        <v>03-06</v>
      </c>
      <c r="O3071" t="str" cm="1">
        <f t="array" ref="O3071">_xlfn.IFS(Table1[[#This Row],[Patient Age]]&lt;=14,"0-14",Table1[[#This Row],[Patient Age]]&lt;=29,"15-29",Table1[[#This Row],[Patient Age]]&lt;=44,"30-44",Table1[[#This Row],[Patient Age]]&lt;=59,"45-59",Table1[[#This Row],[Patient Age]]&lt;=74,"60-74",TRUE,"75+")</f>
        <v>45-59</v>
      </c>
      <c r="P3071" t="str" cm="1">
        <f t="array" ref="P3071">_xlfn.IFS(Table1[[#This Row],[Patient Waittime]]&lt;=15,"0-15",Table1[[#This Row],[Patient Waittime]]&lt;=30,"16-30",Table1[[#This Row],[Patient Waittime]]&lt;=45,"31-45",Table1[[#This Row],[Patient Waittime]]&lt;=60,"46-60",TRUE,"60+")</f>
        <v>16-30</v>
      </c>
      <c r="Q3071">
        <f>--(Table1[[#This Row],[Patient Waittime]]&lt;=30)</f>
        <v>1</v>
      </c>
      <c r="R3071">
        <f>--Table1[[#This Row],[Patient Admission Flag]]</f>
        <v>0</v>
      </c>
      <c r="S3071">
        <f>--AND(Table1[[#This Row],[WithinTarget]]=1,Table1[[#This Row],[Patient Satisfaction Score]]&gt;=7)</f>
        <v>0</v>
      </c>
      <c r="T3071" t="str">
        <f>IF(LEFT(Table1[[#This Row],[Patient Gender]],1)="F","Female","Male")</f>
        <v>Male</v>
      </c>
    </row>
    <row r="3072" spans="1:20" x14ac:dyDescent="0.3">
      <c r="A3072" t="s">
        <v>3176</v>
      </c>
      <c r="B3072" s="1">
        <v>45442.135416666664</v>
      </c>
      <c r="C3072" t="s">
        <v>9</v>
      </c>
      <c r="D3072">
        <v>13</v>
      </c>
      <c r="E3072" t="s">
        <v>14</v>
      </c>
      <c r="F3072" t="s">
        <v>15</v>
      </c>
      <c r="G3072" t="b">
        <v>0</v>
      </c>
      <c r="H3072">
        <v>3</v>
      </c>
      <c r="I3072">
        <v>40</v>
      </c>
      <c r="J3072" t="b">
        <v>0</v>
      </c>
      <c r="K3072">
        <f>YEAR(Table1[[#This Row],[Patient Admission Date]])</f>
        <v>2024</v>
      </c>
      <c r="L3072" t="str">
        <f>TEXT(Table1[[#This Row],[Patient Admission Date]],"mmm")</f>
        <v>May</v>
      </c>
      <c r="M3072" t="str">
        <f>TEXT(Table1[[#This Row],[Patient Admission Date]],"ddd")</f>
        <v>Thu</v>
      </c>
      <c r="N3072" t="str">
        <f>TEXT(INT(HOUR(Table1[[#This Row],[Patient Admission Date]])/3)*3,"00")&amp;"-"&amp;TEXT(INT(HOUR(Table1[[#This Row],[Patient Admission Date]])/3)*3+3,"00")</f>
        <v>03-06</v>
      </c>
      <c r="O3072" t="str" cm="1">
        <f t="array" ref="O3072">_xlfn.IFS(Table1[[#This Row],[Patient Age]]&lt;=14,"0-14",Table1[[#This Row],[Patient Age]]&lt;=29,"15-29",Table1[[#This Row],[Patient Age]]&lt;=44,"30-44",Table1[[#This Row],[Patient Age]]&lt;=59,"45-59",Table1[[#This Row],[Patient Age]]&lt;=74,"60-74",TRUE,"75+")</f>
        <v>0-14</v>
      </c>
      <c r="P3072" t="str" cm="1">
        <f t="array" ref="P3072">_xlfn.IFS(Table1[[#This Row],[Patient Waittime]]&lt;=15,"0-15",Table1[[#This Row],[Patient Waittime]]&lt;=30,"16-30",Table1[[#This Row],[Patient Waittime]]&lt;=45,"31-45",Table1[[#This Row],[Patient Waittime]]&lt;=60,"46-60",TRUE,"60+")</f>
        <v>31-45</v>
      </c>
      <c r="Q3072">
        <f>--(Table1[[#This Row],[Patient Waittime]]&lt;=30)</f>
        <v>0</v>
      </c>
      <c r="R3072">
        <f>--Table1[[#This Row],[Patient Admission Flag]]</f>
        <v>0</v>
      </c>
      <c r="S3072">
        <f>--AND(Table1[[#This Row],[WithinTarget]]=1,Table1[[#This Row],[Patient Satisfaction Score]]&gt;=7)</f>
        <v>0</v>
      </c>
      <c r="T3072" t="str">
        <f>IF(LEFT(Table1[[#This Row],[Patient Gender]],1)="F","Female","Male")</f>
        <v>Male</v>
      </c>
    </row>
    <row r="3073" spans="1:20" x14ac:dyDescent="0.3">
      <c r="A3073" t="s">
        <v>3177</v>
      </c>
      <c r="B3073" s="1">
        <v>45391.445833333331</v>
      </c>
      <c r="C3073" t="s">
        <v>9</v>
      </c>
      <c r="D3073">
        <v>68</v>
      </c>
      <c r="E3073" t="s">
        <v>14</v>
      </c>
      <c r="F3073" t="s">
        <v>15</v>
      </c>
      <c r="G3073" t="b">
        <v>0</v>
      </c>
      <c r="H3073">
        <v>4</v>
      </c>
      <c r="I3073">
        <v>43</v>
      </c>
      <c r="J3073" t="b">
        <v>0</v>
      </c>
      <c r="K3073">
        <f>YEAR(Table1[[#This Row],[Patient Admission Date]])</f>
        <v>2024</v>
      </c>
      <c r="L3073" t="str">
        <f>TEXT(Table1[[#This Row],[Patient Admission Date]],"mmm")</f>
        <v>Apr</v>
      </c>
      <c r="M3073" t="str">
        <f>TEXT(Table1[[#This Row],[Patient Admission Date]],"ddd")</f>
        <v>Tue</v>
      </c>
      <c r="N3073" t="str">
        <f>TEXT(INT(HOUR(Table1[[#This Row],[Patient Admission Date]])/3)*3,"00")&amp;"-"&amp;TEXT(INT(HOUR(Table1[[#This Row],[Patient Admission Date]])/3)*3+3,"00")</f>
        <v>09-12</v>
      </c>
      <c r="O3073" t="str" cm="1">
        <f t="array" ref="O3073">_xlfn.IFS(Table1[[#This Row],[Patient Age]]&lt;=14,"0-14",Table1[[#This Row],[Patient Age]]&lt;=29,"15-29",Table1[[#This Row],[Patient Age]]&lt;=44,"30-44",Table1[[#This Row],[Patient Age]]&lt;=59,"45-59",Table1[[#This Row],[Patient Age]]&lt;=74,"60-74",TRUE,"75+")</f>
        <v>60-74</v>
      </c>
      <c r="P3073" t="str" cm="1">
        <f t="array" ref="P3073">_xlfn.IFS(Table1[[#This Row],[Patient Waittime]]&lt;=15,"0-15",Table1[[#This Row],[Patient Waittime]]&lt;=30,"16-30",Table1[[#This Row],[Patient Waittime]]&lt;=45,"31-45",Table1[[#This Row],[Patient Waittime]]&lt;=60,"46-60",TRUE,"60+")</f>
        <v>31-45</v>
      </c>
      <c r="Q3073">
        <f>--(Table1[[#This Row],[Patient Waittime]]&lt;=30)</f>
        <v>0</v>
      </c>
      <c r="R3073">
        <f>--Table1[[#This Row],[Patient Admission Flag]]</f>
        <v>0</v>
      </c>
      <c r="S3073">
        <f>--AND(Table1[[#This Row],[WithinTarget]]=1,Table1[[#This Row],[Patient Satisfaction Score]]&gt;=7)</f>
        <v>0</v>
      </c>
      <c r="T3073" t="str">
        <f>IF(LEFT(Table1[[#This Row],[Patient Gender]],1)="F","Female","Male")</f>
        <v>Male</v>
      </c>
    </row>
    <row r="3074" spans="1:20" x14ac:dyDescent="0.3">
      <c r="A3074" t="s">
        <v>3178</v>
      </c>
      <c r="B3074" s="1">
        <v>45334.370138888888</v>
      </c>
      <c r="C3074" t="s">
        <v>9</v>
      </c>
      <c r="D3074">
        <v>79</v>
      </c>
      <c r="E3074" t="s">
        <v>14</v>
      </c>
      <c r="F3074" t="s">
        <v>15</v>
      </c>
      <c r="G3074" t="b">
        <v>0</v>
      </c>
      <c r="H3074">
        <v>5</v>
      </c>
      <c r="I3074">
        <v>31</v>
      </c>
      <c r="J3074" t="b">
        <v>0</v>
      </c>
      <c r="K3074">
        <f>YEAR(Table1[[#This Row],[Patient Admission Date]])</f>
        <v>2024</v>
      </c>
      <c r="L3074" t="str">
        <f>TEXT(Table1[[#This Row],[Patient Admission Date]],"mmm")</f>
        <v>Feb</v>
      </c>
      <c r="M3074" t="str">
        <f>TEXT(Table1[[#This Row],[Patient Admission Date]],"ddd")</f>
        <v>Mon</v>
      </c>
      <c r="N3074" t="str">
        <f>TEXT(INT(HOUR(Table1[[#This Row],[Patient Admission Date]])/3)*3,"00")&amp;"-"&amp;TEXT(INT(HOUR(Table1[[#This Row],[Patient Admission Date]])/3)*3+3,"00")</f>
        <v>06-09</v>
      </c>
      <c r="O3074" t="str" cm="1">
        <f t="array" ref="O3074">_xlfn.IFS(Table1[[#This Row],[Patient Age]]&lt;=14,"0-14",Table1[[#This Row],[Patient Age]]&lt;=29,"15-29",Table1[[#This Row],[Patient Age]]&lt;=44,"30-44",Table1[[#This Row],[Patient Age]]&lt;=59,"45-59",Table1[[#This Row],[Patient Age]]&lt;=74,"60-74",TRUE,"75+")</f>
        <v>75+</v>
      </c>
      <c r="P3074" t="str" cm="1">
        <f t="array" ref="P3074">_xlfn.IFS(Table1[[#This Row],[Patient Waittime]]&lt;=15,"0-15",Table1[[#This Row],[Patient Waittime]]&lt;=30,"16-30",Table1[[#This Row],[Patient Waittime]]&lt;=45,"31-45",Table1[[#This Row],[Patient Waittime]]&lt;=60,"46-60",TRUE,"60+")</f>
        <v>31-45</v>
      </c>
      <c r="Q3074">
        <f>--(Table1[[#This Row],[Patient Waittime]]&lt;=30)</f>
        <v>0</v>
      </c>
      <c r="R3074">
        <f>--Table1[[#This Row],[Patient Admission Flag]]</f>
        <v>0</v>
      </c>
      <c r="S3074">
        <f>--AND(Table1[[#This Row],[WithinTarget]]=1,Table1[[#This Row],[Patient Satisfaction Score]]&gt;=7)</f>
        <v>0</v>
      </c>
      <c r="T3074" t="str">
        <f>IF(LEFT(Table1[[#This Row],[Patient Gender]],1)="F","Female","Male")</f>
        <v>Male</v>
      </c>
    </row>
    <row r="3075" spans="1:20" x14ac:dyDescent="0.3">
      <c r="A3075" t="s">
        <v>3179</v>
      </c>
      <c r="B3075" s="1">
        <v>45441.702777777777</v>
      </c>
      <c r="C3075" t="s">
        <v>9</v>
      </c>
      <c r="D3075">
        <v>73</v>
      </c>
      <c r="E3075" t="s">
        <v>14</v>
      </c>
      <c r="F3075" t="s">
        <v>15</v>
      </c>
      <c r="G3075" t="b">
        <v>0</v>
      </c>
      <c r="H3075">
        <v>5</v>
      </c>
      <c r="I3075">
        <v>50</v>
      </c>
      <c r="J3075" t="b">
        <v>0</v>
      </c>
      <c r="K3075">
        <f>YEAR(Table1[[#This Row],[Patient Admission Date]])</f>
        <v>2024</v>
      </c>
      <c r="L3075" t="str">
        <f>TEXT(Table1[[#This Row],[Patient Admission Date]],"mmm")</f>
        <v>May</v>
      </c>
      <c r="M3075" t="str">
        <f>TEXT(Table1[[#This Row],[Patient Admission Date]],"ddd")</f>
        <v>Wed</v>
      </c>
      <c r="N3075" t="str">
        <f>TEXT(INT(HOUR(Table1[[#This Row],[Patient Admission Date]])/3)*3,"00")&amp;"-"&amp;TEXT(INT(HOUR(Table1[[#This Row],[Patient Admission Date]])/3)*3+3,"00")</f>
        <v>15-18</v>
      </c>
      <c r="O3075" t="str" cm="1">
        <f t="array" ref="O3075">_xlfn.IFS(Table1[[#This Row],[Patient Age]]&lt;=14,"0-14",Table1[[#This Row],[Patient Age]]&lt;=29,"15-29",Table1[[#This Row],[Patient Age]]&lt;=44,"30-44",Table1[[#This Row],[Patient Age]]&lt;=59,"45-59",Table1[[#This Row],[Patient Age]]&lt;=74,"60-74",TRUE,"75+")</f>
        <v>60-74</v>
      </c>
      <c r="P3075" t="str" cm="1">
        <f t="array" ref="P3075">_xlfn.IFS(Table1[[#This Row],[Patient Waittime]]&lt;=15,"0-15",Table1[[#This Row],[Patient Waittime]]&lt;=30,"16-30",Table1[[#This Row],[Patient Waittime]]&lt;=45,"31-45",Table1[[#This Row],[Patient Waittime]]&lt;=60,"46-60",TRUE,"60+")</f>
        <v>46-60</v>
      </c>
      <c r="Q3075">
        <f>--(Table1[[#This Row],[Patient Waittime]]&lt;=30)</f>
        <v>0</v>
      </c>
      <c r="R3075">
        <f>--Table1[[#This Row],[Patient Admission Flag]]</f>
        <v>0</v>
      </c>
      <c r="S3075">
        <f>--AND(Table1[[#This Row],[WithinTarget]]=1,Table1[[#This Row],[Patient Satisfaction Score]]&gt;=7)</f>
        <v>0</v>
      </c>
      <c r="T3075" t="str">
        <f>IF(LEFT(Table1[[#This Row],[Patient Gender]],1)="F","Female","Male")</f>
        <v>Male</v>
      </c>
    </row>
    <row r="3076" spans="1:20" x14ac:dyDescent="0.3">
      <c r="A3076" t="s">
        <v>3180</v>
      </c>
      <c r="B3076" s="1">
        <v>45228.214583333334</v>
      </c>
      <c r="C3076" t="s">
        <v>9</v>
      </c>
      <c r="D3076">
        <v>46</v>
      </c>
      <c r="E3076" t="s">
        <v>14</v>
      </c>
      <c r="F3076" t="s">
        <v>15</v>
      </c>
      <c r="G3076" t="b">
        <v>0</v>
      </c>
      <c r="H3076">
        <v>5</v>
      </c>
      <c r="I3076">
        <v>54</v>
      </c>
      <c r="J3076" t="b">
        <v>0</v>
      </c>
      <c r="K3076">
        <f>YEAR(Table1[[#This Row],[Patient Admission Date]])</f>
        <v>2023</v>
      </c>
      <c r="L3076" t="str">
        <f>TEXT(Table1[[#This Row],[Patient Admission Date]],"mmm")</f>
        <v>Oct</v>
      </c>
      <c r="M3076" t="str">
        <f>TEXT(Table1[[#This Row],[Patient Admission Date]],"ddd")</f>
        <v>Sun</v>
      </c>
      <c r="N3076" t="str">
        <f>TEXT(INT(HOUR(Table1[[#This Row],[Patient Admission Date]])/3)*3,"00")&amp;"-"&amp;TEXT(INT(HOUR(Table1[[#This Row],[Patient Admission Date]])/3)*3+3,"00")</f>
        <v>03-06</v>
      </c>
      <c r="O3076" t="str" cm="1">
        <f t="array" ref="O3076">_xlfn.IFS(Table1[[#This Row],[Patient Age]]&lt;=14,"0-14",Table1[[#This Row],[Patient Age]]&lt;=29,"15-29",Table1[[#This Row],[Patient Age]]&lt;=44,"30-44",Table1[[#This Row],[Patient Age]]&lt;=59,"45-59",Table1[[#This Row],[Patient Age]]&lt;=74,"60-74",TRUE,"75+")</f>
        <v>45-59</v>
      </c>
      <c r="P3076" t="str" cm="1">
        <f t="array" ref="P3076">_xlfn.IFS(Table1[[#This Row],[Patient Waittime]]&lt;=15,"0-15",Table1[[#This Row],[Patient Waittime]]&lt;=30,"16-30",Table1[[#This Row],[Patient Waittime]]&lt;=45,"31-45",Table1[[#This Row],[Patient Waittime]]&lt;=60,"46-60",TRUE,"60+")</f>
        <v>46-60</v>
      </c>
      <c r="Q3076">
        <f>--(Table1[[#This Row],[Patient Waittime]]&lt;=30)</f>
        <v>0</v>
      </c>
      <c r="R3076">
        <f>--Table1[[#This Row],[Patient Admission Flag]]</f>
        <v>0</v>
      </c>
      <c r="S3076">
        <f>--AND(Table1[[#This Row],[WithinTarget]]=1,Table1[[#This Row],[Patient Satisfaction Score]]&gt;=7)</f>
        <v>0</v>
      </c>
      <c r="T3076" t="str">
        <f>IF(LEFT(Table1[[#This Row],[Patient Gender]],1)="F","Female","Male")</f>
        <v>Male</v>
      </c>
    </row>
    <row r="3077" spans="1:20" x14ac:dyDescent="0.3">
      <c r="A3077" t="s">
        <v>3181</v>
      </c>
      <c r="B3077" s="1">
        <v>45289.990972222222</v>
      </c>
      <c r="C3077" t="s">
        <v>9</v>
      </c>
      <c r="D3077">
        <v>19</v>
      </c>
      <c r="E3077" t="s">
        <v>14</v>
      </c>
      <c r="F3077" t="s">
        <v>15</v>
      </c>
      <c r="G3077" t="b">
        <v>0</v>
      </c>
      <c r="H3077">
        <v>6</v>
      </c>
      <c r="I3077">
        <v>40</v>
      </c>
      <c r="J3077" t="b">
        <v>0</v>
      </c>
      <c r="K3077">
        <f>YEAR(Table1[[#This Row],[Patient Admission Date]])</f>
        <v>2023</v>
      </c>
      <c r="L3077" t="str">
        <f>TEXT(Table1[[#This Row],[Patient Admission Date]],"mmm")</f>
        <v>Dec</v>
      </c>
      <c r="M3077" t="str">
        <f>TEXT(Table1[[#This Row],[Patient Admission Date]],"ddd")</f>
        <v>Fri</v>
      </c>
      <c r="N3077" t="str">
        <f>TEXT(INT(HOUR(Table1[[#This Row],[Patient Admission Date]])/3)*3,"00")&amp;"-"&amp;TEXT(INT(HOUR(Table1[[#This Row],[Patient Admission Date]])/3)*3+3,"00")</f>
        <v>21-24</v>
      </c>
      <c r="O3077" t="str" cm="1">
        <f t="array" ref="O3077">_xlfn.IFS(Table1[[#This Row],[Patient Age]]&lt;=14,"0-14",Table1[[#This Row],[Patient Age]]&lt;=29,"15-29",Table1[[#This Row],[Patient Age]]&lt;=44,"30-44",Table1[[#This Row],[Patient Age]]&lt;=59,"45-59",Table1[[#This Row],[Patient Age]]&lt;=74,"60-74",TRUE,"75+")</f>
        <v>15-29</v>
      </c>
      <c r="P3077" t="str" cm="1">
        <f t="array" ref="P3077">_xlfn.IFS(Table1[[#This Row],[Patient Waittime]]&lt;=15,"0-15",Table1[[#This Row],[Patient Waittime]]&lt;=30,"16-30",Table1[[#This Row],[Patient Waittime]]&lt;=45,"31-45",Table1[[#This Row],[Patient Waittime]]&lt;=60,"46-60",TRUE,"60+")</f>
        <v>31-45</v>
      </c>
      <c r="Q3077">
        <f>--(Table1[[#This Row],[Patient Waittime]]&lt;=30)</f>
        <v>0</v>
      </c>
      <c r="R3077">
        <f>--Table1[[#This Row],[Patient Admission Flag]]</f>
        <v>0</v>
      </c>
      <c r="S3077">
        <f>--AND(Table1[[#This Row],[WithinTarget]]=1,Table1[[#This Row],[Patient Satisfaction Score]]&gt;=7)</f>
        <v>0</v>
      </c>
      <c r="T3077" t="str">
        <f>IF(LEFT(Table1[[#This Row],[Patient Gender]],1)="F","Female","Male")</f>
        <v>Male</v>
      </c>
    </row>
    <row r="3078" spans="1:20" x14ac:dyDescent="0.3">
      <c r="A3078" t="s">
        <v>3182</v>
      </c>
      <c r="B3078" s="1">
        <v>45230.748611111114</v>
      </c>
      <c r="C3078" t="s">
        <v>9</v>
      </c>
      <c r="D3078">
        <v>61</v>
      </c>
      <c r="E3078" t="s">
        <v>14</v>
      </c>
      <c r="F3078" t="s">
        <v>15</v>
      </c>
      <c r="G3078" t="b">
        <v>0</v>
      </c>
      <c r="H3078">
        <v>6</v>
      </c>
      <c r="I3078">
        <v>36</v>
      </c>
      <c r="J3078" t="b">
        <v>0</v>
      </c>
      <c r="K3078">
        <f>YEAR(Table1[[#This Row],[Patient Admission Date]])</f>
        <v>2023</v>
      </c>
      <c r="L3078" t="str">
        <f>TEXT(Table1[[#This Row],[Patient Admission Date]],"mmm")</f>
        <v>Oct</v>
      </c>
      <c r="M3078" t="str">
        <f>TEXT(Table1[[#This Row],[Patient Admission Date]],"ddd")</f>
        <v>Tue</v>
      </c>
      <c r="N3078" t="str">
        <f>TEXT(INT(HOUR(Table1[[#This Row],[Patient Admission Date]])/3)*3,"00")&amp;"-"&amp;TEXT(INT(HOUR(Table1[[#This Row],[Patient Admission Date]])/3)*3+3,"00")</f>
        <v>15-18</v>
      </c>
      <c r="O3078" t="str" cm="1">
        <f t="array" ref="O3078">_xlfn.IFS(Table1[[#This Row],[Patient Age]]&lt;=14,"0-14",Table1[[#This Row],[Patient Age]]&lt;=29,"15-29",Table1[[#This Row],[Patient Age]]&lt;=44,"30-44",Table1[[#This Row],[Patient Age]]&lt;=59,"45-59",Table1[[#This Row],[Patient Age]]&lt;=74,"60-74",TRUE,"75+")</f>
        <v>60-74</v>
      </c>
      <c r="P3078" t="str" cm="1">
        <f t="array" ref="P3078">_xlfn.IFS(Table1[[#This Row],[Patient Waittime]]&lt;=15,"0-15",Table1[[#This Row],[Patient Waittime]]&lt;=30,"16-30",Table1[[#This Row],[Patient Waittime]]&lt;=45,"31-45",Table1[[#This Row],[Patient Waittime]]&lt;=60,"46-60",TRUE,"60+")</f>
        <v>31-45</v>
      </c>
      <c r="Q3078">
        <f>--(Table1[[#This Row],[Patient Waittime]]&lt;=30)</f>
        <v>0</v>
      </c>
      <c r="R3078">
        <f>--Table1[[#This Row],[Patient Admission Flag]]</f>
        <v>0</v>
      </c>
      <c r="S3078">
        <f>--AND(Table1[[#This Row],[WithinTarget]]=1,Table1[[#This Row],[Patient Satisfaction Score]]&gt;=7)</f>
        <v>0</v>
      </c>
      <c r="T3078" t="str">
        <f>IF(LEFT(Table1[[#This Row],[Patient Gender]],1)="F","Female","Male")</f>
        <v>Male</v>
      </c>
    </row>
    <row r="3079" spans="1:20" x14ac:dyDescent="0.3">
      <c r="A3079" t="s">
        <v>3183</v>
      </c>
      <c r="B3079" s="1">
        <v>45086.827777777777</v>
      </c>
      <c r="C3079" t="s">
        <v>9</v>
      </c>
      <c r="D3079">
        <v>29</v>
      </c>
      <c r="E3079" t="s">
        <v>14</v>
      </c>
      <c r="F3079" t="s">
        <v>15</v>
      </c>
      <c r="G3079" t="b">
        <v>0</v>
      </c>
      <c r="H3079">
        <v>7</v>
      </c>
      <c r="I3079">
        <v>51</v>
      </c>
      <c r="J3079" t="b">
        <v>0</v>
      </c>
      <c r="K3079">
        <f>YEAR(Table1[[#This Row],[Patient Admission Date]])</f>
        <v>2023</v>
      </c>
      <c r="L3079" t="str">
        <f>TEXT(Table1[[#This Row],[Patient Admission Date]],"mmm")</f>
        <v>Jun</v>
      </c>
      <c r="M3079" t="str">
        <f>TEXT(Table1[[#This Row],[Patient Admission Date]],"ddd")</f>
        <v>Fri</v>
      </c>
      <c r="N3079" t="str">
        <f>TEXT(INT(HOUR(Table1[[#This Row],[Patient Admission Date]])/3)*3,"00")&amp;"-"&amp;TEXT(INT(HOUR(Table1[[#This Row],[Patient Admission Date]])/3)*3+3,"00")</f>
        <v>18-21</v>
      </c>
      <c r="O3079" t="str" cm="1">
        <f t="array" ref="O3079">_xlfn.IFS(Table1[[#This Row],[Patient Age]]&lt;=14,"0-14",Table1[[#This Row],[Patient Age]]&lt;=29,"15-29",Table1[[#This Row],[Patient Age]]&lt;=44,"30-44",Table1[[#This Row],[Patient Age]]&lt;=59,"45-59",Table1[[#This Row],[Patient Age]]&lt;=74,"60-74",TRUE,"75+")</f>
        <v>15-29</v>
      </c>
      <c r="P3079" t="str" cm="1">
        <f t="array" ref="P3079">_xlfn.IFS(Table1[[#This Row],[Patient Waittime]]&lt;=15,"0-15",Table1[[#This Row],[Patient Waittime]]&lt;=30,"16-30",Table1[[#This Row],[Patient Waittime]]&lt;=45,"31-45",Table1[[#This Row],[Patient Waittime]]&lt;=60,"46-60",TRUE,"60+")</f>
        <v>46-60</v>
      </c>
      <c r="Q3079">
        <f>--(Table1[[#This Row],[Patient Waittime]]&lt;=30)</f>
        <v>0</v>
      </c>
      <c r="R3079">
        <f>--Table1[[#This Row],[Patient Admission Flag]]</f>
        <v>0</v>
      </c>
      <c r="S3079">
        <f>--AND(Table1[[#This Row],[WithinTarget]]=1,Table1[[#This Row],[Patient Satisfaction Score]]&gt;=7)</f>
        <v>0</v>
      </c>
      <c r="T3079" t="str">
        <f>IF(LEFT(Table1[[#This Row],[Patient Gender]],1)="F","Female","Male")</f>
        <v>Male</v>
      </c>
    </row>
    <row r="3080" spans="1:20" x14ac:dyDescent="0.3">
      <c r="A3080" t="s">
        <v>3184</v>
      </c>
      <c r="B3080" s="1">
        <v>45114.54583333333</v>
      </c>
      <c r="C3080" t="s">
        <v>9</v>
      </c>
      <c r="D3080">
        <v>24</v>
      </c>
      <c r="E3080" t="s">
        <v>14</v>
      </c>
      <c r="F3080" t="s">
        <v>15</v>
      </c>
      <c r="G3080" t="b">
        <v>0</v>
      </c>
      <c r="H3080">
        <v>7</v>
      </c>
      <c r="I3080">
        <v>40</v>
      </c>
      <c r="J3080" t="b">
        <v>0</v>
      </c>
      <c r="K3080">
        <f>YEAR(Table1[[#This Row],[Patient Admission Date]])</f>
        <v>2023</v>
      </c>
      <c r="L3080" t="str">
        <f>TEXT(Table1[[#This Row],[Patient Admission Date]],"mmm")</f>
        <v>Jul</v>
      </c>
      <c r="M3080" t="str">
        <f>TEXT(Table1[[#This Row],[Patient Admission Date]],"ddd")</f>
        <v>Fri</v>
      </c>
      <c r="N3080" t="str">
        <f>TEXT(INT(HOUR(Table1[[#This Row],[Patient Admission Date]])/3)*3,"00")&amp;"-"&amp;TEXT(INT(HOUR(Table1[[#This Row],[Patient Admission Date]])/3)*3+3,"00")</f>
        <v>12-15</v>
      </c>
      <c r="O3080" t="str" cm="1">
        <f t="array" ref="O3080">_xlfn.IFS(Table1[[#This Row],[Patient Age]]&lt;=14,"0-14",Table1[[#This Row],[Patient Age]]&lt;=29,"15-29",Table1[[#This Row],[Patient Age]]&lt;=44,"30-44",Table1[[#This Row],[Patient Age]]&lt;=59,"45-59",Table1[[#This Row],[Patient Age]]&lt;=74,"60-74",TRUE,"75+")</f>
        <v>15-29</v>
      </c>
      <c r="P3080" t="str" cm="1">
        <f t="array" ref="P3080">_xlfn.IFS(Table1[[#This Row],[Patient Waittime]]&lt;=15,"0-15",Table1[[#This Row],[Patient Waittime]]&lt;=30,"16-30",Table1[[#This Row],[Patient Waittime]]&lt;=45,"31-45",Table1[[#This Row],[Patient Waittime]]&lt;=60,"46-60",TRUE,"60+")</f>
        <v>31-45</v>
      </c>
      <c r="Q3080">
        <f>--(Table1[[#This Row],[Patient Waittime]]&lt;=30)</f>
        <v>0</v>
      </c>
      <c r="R3080">
        <f>--Table1[[#This Row],[Patient Admission Flag]]</f>
        <v>0</v>
      </c>
      <c r="S3080">
        <f>--AND(Table1[[#This Row],[WithinTarget]]=1,Table1[[#This Row],[Patient Satisfaction Score]]&gt;=7)</f>
        <v>0</v>
      </c>
      <c r="T3080" t="str">
        <f>IF(LEFT(Table1[[#This Row],[Patient Gender]],1)="F","Female","Male")</f>
        <v>Male</v>
      </c>
    </row>
    <row r="3081" spans="1:20" x14ac:dyDescent="0.3">
      <c r="A3081" t="s">
        <v>3185</v>
      </c>
      <c r="B3081" s="1">
        <v>45553.578472222223</v>
      </c>
      <c r="C3081" t="s">
        <v>9</v>
      </c>
      <c r="D3081">
        <v>12</v>
      </c>
      <c r="E3081" t="s">
        <v>14</v>
      </c>
      <c r="F3081" t="s">
        <v>15</v>
      </c>
      <c r="G3081" t="b">
        <v>0</v>
      </c>
      <c r="H3081">
        <v>8</v>
      </c>
      <c r="I3081">
        <v>52</v>
      </c>
      <c r="J3081" t="b">
        <v>0</v>
      </c>
      <c r="K3081">
        <f>YEAR(Table1[[#This Row],[Patient Admission Date]])</f>
        <v>2024</v>
      </c>
      <c r="L3081" t="str">
        <f>TEXT(Table1[[#This Row],[Patient Admission Date]],"mmm")</f>
        <v>Sep</v>
      </c>
      <c r="M3081" t="str">
        <f>TEXT(Table1[[#This Row],[Patient Admission Date]],"ddd")</f>
        <v>Wed</v>
      </c>
      <c r="N3081" t="str">
        <f>TEXT(INT(HOUR(Table1[[#This Row],[Patient Admission Date]])/3)*3,"00")&amp;"-"&amp;TEXT(INT(HOUR(Table1[[#This Row],[Patient Admission Date]])/3)*3+3,"00")</f>
        <v>12-15</v>
      </c>
      <c r="O3081" t="str" cm="1">
        <f t="array" ref="O3081">_xlfn.IFS(Table1[[#This Row],[Patient Age]]&lt;=14,"0-14",Table1[[#This Row],[Patient Age]]&lt;=29,"15-29",Table1[[#This Row],[Patient Age]]&lt;=44,"30-44",Table1[[#This Row],[Patient Age]]&lt;=59,"45-59",Table1[[#This Row],[Patient Age]]&lt;=74,"60-74",TRUE,"75+")</f>
        <v>0-14</v>
      </c>
      <c r="P3081" t="str" cm="1">
        <f t="array" ref="P3081">_xlfn.IFS(Table1[[#This Row],[Patient Waittime]]&lt;=15,"0-15",Table1[[#This Row],[Patient Waittime]]&lt;=30,"16-30",Table1[[#This Row],[Patient Waittime]]&lt;=45,"31-45",Table1[[#This Row],[Patient Waittime]]&lt;=60,"46-60",TRUE,"60+")</f>
        <v>46-60</v>
      </c>
      <c r="Q3081">
        <f>--(Table1[[#This Row],[Patient Waittime]]&lt;=30)</f>
        <v>0</v>
      </c>
      <c r="R3081">
        <f>--Table1[[#This Row],[Patient Admission Flag]]</f>
        <v>0</v>
      </c>
      <c r="S3081">
        <f>--AND(Table1[[#This Row],[WithinTarget]]=1,Table1[[#This Row],[Patient Satisfaction Score]]&gt;=7)</f>
        <v>0</v>
      </c>
      <c r="T3081" t="str">
        <f>IF(LEFT(Table1[[#This Row],[Patient Gender]],1)="F","Female","Male")</f>
        <v>Male</v>
      </c>
    </row>
    <row r="3082" spans="1:20" x14ac:dyDescent="0.3">
      <c r="A3082" t="s">
        <v>3186</v>
      </c>
      <c r="B3082" s="1">
        <v>45335.524305555555</v>
      </c>
      <c r="C3082" t="s">
        <v>9</v>
      </c>
      <c r="D3082">
        <v>74</v>
      </c>
      <c r="E3082" t="s">
        <v>14</v>
      </c>
      <c r="F3082" t="s">
        <v>15</v>
      </c>
      <c r="G3082" t="b">
        <v>0</v>
      </c>
      <c r="H3082">
        <v>8</v>
      </c>
      <c r="I3082">
        <v>53</v>
      </c>
      <c r="J3082" t="b">
        <v>0</v>
      </c>
      <c r="K3082">
        <f>YEAR(Table1[[#This Row],[Patient Admission Date]])</f>
        <v>2024</v>
      </c>
      <c r="L3082" t="str">
        <f>TEXT(Table1[[#This Row],[Patient Admission Date]],"mmm")</f>
        <v>Feb</v>
      </c>
      <c r="M3082" t="str">
        <f>TEXT(Table1[[#This Row],[Patient Admission Date]],"ddd")</f>
        <v>Tue</v>
      </c>
      <c r="N3082" t="str">
        <f>TEXT(INT(HOUR(Table1[[#This Row],[Patient Admission Date]])/3)*3,"00")&amp;"-"&amp;TEXT(INT(HOUR(Table1[[#This Row],[Patient Admission Date]])/3)*3+3,"00")</f>
        <v>12-15</v>
      </c>
      <c r="O3082" t="str" cm="1">
        <f t="array" ref="O3082">_xlfn.IFS(Table1[[#This Row],[Patient Age]]&lt;=14,"0-14",Table1[[#This Row],[Patient Age]]&lt;=29,"15-29",Table1[[#This Row],[Patient Age]]&lt;=44,"30-44",Table1[[#This Row],[Patient Age]]&lt;=59,"45-59",Table1[[#This Row],[Patient Age]]&lt;=74,"60-74",TRUE,"75+")</f>
        <v>60-74</v>
      </c>
      <c r="P3082" t="str" cm="1">
        <f t="array" ref="P3082">_xlfn.IFS(Table1[[#This Row],[Patient Waittime]]&lt;=15,"0-15",Table1[[#This Row],[Patient Waittime]]&lt;=30,"16-30",Table1[[#This Row],[Patient Waittime]]&lt;=45,"31-45",Table1[[#This Row],[Patient Waittime]]&lt;=60,"46-60",TRUE,"60+")</f>
        <v>46-60</v>
      </c>
      <c r="Q3082">
        <f>--(Table1[[#This Row],[Patient Waittime]]&lt;=30)</f>
        <v>0</v>
      </c>
      <c r="R3082">
        <f>--Table1[[#This Row],[Patient Admission Flag]]</f>
        <v>0</v>
      </c>
      <c r="S3082">
        <f>--AND(Table1[[#This Row],[WithinTarget]]=1,Table1[[#This Row],[Patient Satisfaction Score]]&gt;=7)</f>
        <v>0</v>
      </c>
      <c r="T3082" t="str">
        <f>IF(LEFT(Table1[[#This Row],[Patient Gender]],1)="F","Female","Male")</f>
        <v>Male</v>
      </c>
    </row>
    <row r="3083" spans="1:20" x14ac:dyDescent="0.3">
      <c r="A3083" t="s">
        <v>3187</v>
      </c>
      <c r="B3083" s="1">
        <v>45180.171527777777</v>
      </c>
      <c r="C3083" t="s">
        <v>9</v>
      </c>
      <c r="D3083">
        <v>44</v>
      </c>
      <c r="E3083" t="s">
        <v>14</v>
      </c>
      <c r="F3083" t="s">
        <v>15</v>
      </c>
      <c r="G3083" t="b">
        <v>0</v>
      </c>
      <c r="H3083">
        <v>8</v>
      </c>
      <c r="I3083">
        <v>34</v>
      </c>
      <c r="J3083" t="b">
        <v>0</v>
      </c>
      <c r="K3083">
        <f>YEAR(Table1[[#This Row],[Patient Admission Date]])</f>
        <v>2023</v>
      </c>
      <c r="L3083" t="str">
        <f>TEXT(Table1[[#This Row],[Patient Admission Date]],"mmm")</f>
        <v>Sep</v>
      </c>
      <c r="M3083" t="str">
        <f>TEXT(Table1[[#This Row],[Patient Admission Date]],"ddd")</f>
        <v>Mon</v>
      </c>
      <c r="N3083" t="str">
        <f>TEXT(INT(HOUR(Table1[[#This Row],[Patient Admission Date]])/3)*3,"00")&amp;"-"&amp;TEXT(INT(HOUR(Table1[[#This Row],[Patient Admission Date]])/3)*3+3,"00")</f>
        <v>03-06</v>
      </c>
      <c r="O3083" t="str" cm="1">
        <f t="array" ref="O3083">_xlfn.IFS(Table1[[#This Row],[Patient Age]]&lt;=14,"0-14",Table1[[#This Row],[Patient Age]]&lt;=29,"15-29",Table1[[#This Row],[Patient Age]]&lt;=44,"30-44",Table1[[#This Row],[Patient Age]]&lt;=59,"45-59",Table1[[#This Row],[Patient Age]]&lt;=74,"60-74",TRUE,"75+")</f>
        <v>30-44</v>
      </c>
      <c r="P3083" t="str" cm="1">
        <f t="array" ref="P3083">_xlfn.IFS(Table1[[#This Row],[Patient Waittime]]&lt;=15,"0-15",Table1[[#This Row],[Patient Waittime]]&lt;=30,"16-30",Table1[[#This Row],[Patient Waittime]]&lt;=45,"31-45",Table1[[#This Row],[Patient Waittime]]&lt;=60,"46-60",TRUE,"60+")</f>
        <v>31-45</v>
      </c>
      <c r="Q3083">
        <f>--(Table1[[#This Row],[Patient Waittime]]&lt;=30)</f>
        <v>0</v>
      </c>
      <c r="R3083">
        <f>--Table1[[#This Row],[Patient Admission Flag]]</f>
        <v>0</v>
      </c>
      <c r="S3083">
        <f>--AND(Table1[[#This Row],[WithinTarget]]=1,Table1[[#This Row],[Patient Satisfaction Score]]&gt;=7)</f>
        <v>0</v>
      </c>
      <c r="T3083" t="str">
        <f>IF(LEFT(Table1[[#This Row],[Patient Gender]],1)="F","Female","Male")</f>
        <v>Male</v>
      </c>
    </row>
    <row r="3084" spans="1:20" x14ac:dyDescent="0.3">
      <c r="A3084" t="s">
        <v>3188</v>
      </c>
      <c r="B3084" s="1">
        <v>45336.59375</v>
      </c>
      <c r="C3084" t="s">
        <v>9</v>
      </c>
      <c r="D3084">
        <v>37</v>
      </c>
      <c r="E3084" t="s">
        <v>14</v>
      </c>
      <c r="F3084" t="s">
        <v>15</v>
      </c>
      <c r="G3084" t="b">
        <v>0</v>
      </c>
      <c r="H3084">
        <v>9</v>
      </c>
      <c r="I3084">
        <v>43</v>
      </c>
      <c r="J3084" t="b">
        <v>0</v>
      </c>
      <c r="K3084">
        <f>YEAR(Table1[[#This Row],[Patient Admission Date]])</f>
        <v>2024</v>
      </c>
      <c r="L3084" t="str">
        <f>TEXT(Table1[[#This Row],[Patient Admission Date]],"mmm")</f>
        <v>Feb</v>
      </c>
      <c r="M3084" t="str">
        <f>TEXT(Table1[[#This Row],[Patient Admission Date]],"ddd")</f>
        <v>Wed</v>
      </c>
      <c r="N3084" t="str">
        <f>TEXT(INT(HOUR(Table1[[#This Row],[Patient Admission Date]])/3)*3,"00")&amp;"-"&amp;TEXT(INT(HOUR(Table1[[#This Row],[Patient Admission Date]])/3)*3+3,"00")</f>
        <v>12-15</v>
      </c>
      <c r="O3084" t="str" cm="1">
        <f t="array" ref="O3084">_xlfn.IFS(Table1[[#This Row],[Patient Age]]&lt;=14,"0-14",Table1[[#This Row],[Patient Age]]&lt;=29,"15-29",Table1[[#This Row],[Patient Age]]&lt;=44,"30-44",Table1[[#This Row],[Patient Age]]&lt;=59,"45-59",Table1[[#This Row],[Patient Age]]&lt;=74,"60-74",TRUE,"75+")</f>
        <v>30-44</v>
      </c>
      <c r="P3084" t="str" cm="1">
        <f t="array" ref="P3084">_xlfn.IFS(Table1[[#This Row],[Patient Waittime]]&lt;=15,"0-15",Table1[[#This Row],[Patient Waittime]]&lt;=30,"16-30",Table1[[#This Row],[Patient Waittime]]&lt;=45,"31-45",Table1[[#This Row],[Patient Waittime]]&lt;=60,"46-60",TRUE,"60+")</f>
        <v>31-45</v>
      </c>
      <c r="Q3084">
        <f>--(Table1[[#This Row],[Patient Waittime]]&lt;=30)</f>
        <v>0</v>
      </c>
      <c r="R3084">
        <f>--Table1[[#This Row],[Patient Admission Flag]]</f>
        <v>0</v>
      </c>
      <c r="S3084">
        <f>--AND(Table1[[#This Row],[WithinTarget]]=1,Table1[[#This Row],[Patient Satisfaction Score]]&gt;=7)</f>
        <v>0</v>
      </c>
      <c r="T3084" t="str">
        <f>IF(LEFT(Table1[[#This Row],[Patient Gender]],1)="F","Female","Male")</f>
        <v>Male</v>
      </c>
    </row>
    <row r="3085" spans="1:20" x14ac:dyDescent="0.3">
      <c r="A3085" t="s">
        <v>3189</v>
      </c>
      <c r="B3085" s="1">
        <v>45500.646527777775</v>
      </c>
      <c r="C3085" t="s">
        <v>9</v>
      </c>
      <c r="D3085">
        <v>64</v>
      </c>
      <c r="E3085" t="s">
        <v>14</v>
      </c>
      <c r="F3085" t="s">
        <v>15</v>
      </c>
      <c r="G3085" t="b">
        <v>0</v>
      </c>
      <c r="H3085">
        <v>10</v>
      </c>
      <c r="I3085">
        <v>18</v>
      </c>
      <c r="J3085" t="b">
        <v>0</v>
      </c>
      <c r="K3085">
        <f>YEAR(Table1[[#This Row],[Patient Admission Date]])</f>
        <v>2024</v>
      </c>
      <c r="L3085" t="str">
        <f>TEXT(Table1[[#This Row],[Patient Admission Date]],"mmm")</f>
        <v>Jul</v>
      </c>
      <c r="M3085" t="str">
        <f>TEXT(Table1[[#This Row],[Patient Admission Date]],"ddd")</f>
        <v>Sat</v>
      </c>
      <c r="N3085" t="str">
        <f>TEXT(INT(HOUR(Table1[[#This Row],[Patient Admission Date]])/3)*3,"00")&amp;"-"&amp;TEXT(INT(HOUR(Table1[[#This Row],[Patient Admission Date]])/3)*3+3,"00")</f>
        <v>15-18</v>
      </c>
      <c r="O3085" t="str" cm="1">
        <f t="array" ref="O3085">_xlfn.IFS(Table1[[#This Row],[Patient Age]]&lt;=14,"0-14",Table1[[#This Row],[Patient Age]]&lt;=29,"15-29",Table1[[#This Row],[Patient Age]]&lt;=44,"30-44",Table1[[#This Row],[Patient Age]]&lt;=59,"45-59",Table1[[#This Row],[Patient Age]]&lt;=74,"60-74",TRUE,"75+")</f>
        <v>60-74</v>
      </c>
      <c r="P3085" t="str" cm="1">
        <f t="array" ref="P3085">_xlfn.IFS(Table1[[#This Row],[Patient Waittime]]&lt;=15,"0-15",Table1[[#This Row],[Patient Waittime]]&lt;=30,"16-30",Table1[[#This Row],[Patient Waittime]]&lt;=45,"31-45",Table1[[#This Row],[Patient Waittime]]&lt;=60,"46-60",TRUE,"60+")</f>
        <v>16-30</v>
      </c>
      <c r="Q3085">
        <f>--(Table1[[#This Row],[Patient Waittime]]&lt;=30)</f>
        <v>1</v>
      </c>
      <c r="R3085">
        <f>--Table1[[#This Row],[Patient Admission Flag]]</f>
        <v>0</v>
      </c>
      <c r="S3085">
        <f>--AND(Table1[[#This Row],[WithinTarget]]=1,Table1[[#This Row],[Patient Satisfaction Score]]&gt;=7)</f>
        <v>1</v>
      </c>
      <c r="T3085" t="str">
        <f>IF(LEFT(Table1[[#This Row],[Patient Gender]],1)="F","Female","Male")</f>
        <v>Male</v>
      </c>
    </row>
    <row r="3086" spans="1:20" x14ac:dyDescent="0.3">
      <c r="A3086" t="s">
        <v>3190</v>
      </c>
      <c r="B3086" s="1">
        <v>45252.634722222225</v>
      </c>
      <c r="C3086" t="s">
        <v>9</v>
      </c>
      <c r="D3086">
        <v>48</v>
      </c>
      <c r="E3086" t="s">
        <v>14</v>
      </c>
      <c r="F3086" t="s">
        <v>15</v>
      </c>
      <c r="G3086" t="b">
        <v>0</v>
      </c>
      <c r="H3086">
        <v>10</v>
      </c>
      <c r="I3086">
        <v>48</v>
      </c>
      <c r="J3086" t="b">
        <v>0</v>
      </c>
      <c r="K3086">
        <f>YEAR(Table1[[#This Row],[Patient Admission Date]])</f>
        <v>2023</v>
      </c>
      <c r="L3086" t="str">
        <f>TEXT(Table1[[#This Row],[Patient Admission Date]],"mmm")</f>
        <v>Nov</v>
      </c>
      <c r="M3086" t="str">
        <f>TEXT(Table1[[#This Row],[Patient Admission Date]],"ddd")</f>
        <v>Wed</v>
      </c>
      <c r="N3086" t="str">
        <f>TEXT(INT(HOUR(Table1[[#This Row],[Patient Admission Date]])/3)*3,"00")&amp;"-"&amp;TEXT(INT(HOUR(Table1[[#This Row],[Patient Admission Date]])/3)*3+3,"00")</f>
        <v>15-18</v>
      </c>
      <c r="O3086" t="str" cm="1">
        <f t="array" ref="O3086">_xlfn.IFS(Table1[[#This Row],[Patient Age]]&lt;=14,"0-14",Table1[[#This Row],[Patient Age]]&lt;=29,"15-29",Table1[[#This Row],[Patient Age]]&lt;=44,"30-44",Table1[[#This Row],[Patient Age]]&lt;=59,"45-59",Table1[[#This Row],[Patient Age]]&lt;=74,"60-74",TRUE,"75+")</f>
        <v>45-59</v>
      </c>
      <c r="P3086" t="str" cm="1">
        <f t="array" ref="P3086">_xlfn.IFS(Table1[[#This Row],[Patient Waittime]]&lt;=15,"0-15",Table1[[#This Row],[Patient Waittime]]&lt;=30,"16-30",Table1[[#This Row],[Patient Waittime]]&lt;=45,"31-45",Table1[[#This Row],[Patient Waittime]]&lt;=60,"46-60",TRUE,"60+")</f>
        <v>46-60</v>
      </c>
      <c r="Q3086">
        <f>--(Table1[[#This Row],[Patient Waittime]]&lt;=30)</f>
        <v>0</v>
      </c>
      <c r="R3086">
        <f>--Table1[[#This Row],[Patient Admission Flag]]</f>
        <v>0</v>
      </c>
      <c r="S3086">
        <f>--AND(Table1[[#This Row],[WithinTarget]]=1,Table1[[#This Row],[Patient Satisfaction Score]]&gt;=7)</f>
        <v>0</v>
      </c>
      <c r="T3086" t="str">
        <f>IF(LEFT(Table1[[#This Row],[Patient Gender]],1)="F","Female","Male")</f>
        <v>Male</v>
      </c>
    </row>
    <row r="3087" spans="1:20" x14ac:dyDescent="0.3">
      <c r="A3087" t="s">
        <v>3191</v>
      </c>
      <c r="B3087" s="1">
        <v>45548.93472222222</v>
      </c>
      <c r="C3087" t="s">
        <v>9</v>
      </c>
      <c r="D3087">
        <v>47</v>
      </c>
      <c r="E3087" t="s">
        <v>14</v>
      </c>
      <c r="F3087" t="s">
        <v>26</v>
      </c>
      <c r="G3087" t="b">
        <v>0</v>
      </c>
      <c r="I3087">
        <v>59</v>
      </c>
      <c r="J3087" t="b">
        <v>0</v>
      </c>
      <c r="K3087">
        <f>YEAR(Table1[[#This Row],[Patient Admission Date]])</f>
        <v>2024</v>
      </c>
      <c r="L3087" t="str">
        <f>TEXT(Table1[[#This Row],[Patient Admission Date]],"mmm")</f>
        <v>Sep</v>
      </c>
      <c r="M3087" t="str">
        <f>TEXT(Table1[[#This Row],[Patient Admission Date]],"ddd")</f>
        <v>Fri</v>
      </c>
      <c r="N3087" t="str">
        <f>TEXT(INT(HOUR(Table1[[#This Row],[Patient Admission Date]])/3)*3,"00")&amp;"-"&amp;TEXT(INT(HOUR(Table1[[#This Row],[Patient Admission Date]])/3)*3+3,"00")</f>
        <v>21-24</v>
      </c>
      <c r="O3087" t="str" cm="1">
        <f t="array" ref="O3087">_xlfn.IFS(Table1[[#This Row],[Patient Age]]&lt;=14,"0-14",Table1[[#This Row],[Patient Age]]&lt;=29,"15-29",Table1[[#This Row],[Patient Age]]&lt;=44,"30-44",Table1[[#This Row],[Patient Age]]&lt;=59,"45-59",Table1[[#This Row],[Patient Age]]&lt;=74,"60-74",TRUE,"75+")</f>
        <v>45-59</v>
      </c>
      <c r="P3087" t="str" cm="1">
        <f t="array" ref="P3087">_xlfn.IFS(Table1[[#This Row],[Patient Waittime]]&lt;=15,"0-15",Table1[[#This Row],[Patient Waittime]]&lt;=30,"16-30",Table1[[#This Row],[Patient Waittime]]&lt;=45,"31-45",Table1[[#This Row],[Patient Waittime]]&lt;=60,"46-60",TRUE,"60+")</f>
        <v>46-60</v>
      </c>
      <c r="Q3087">
        <f>--(Table1[[#This Row],[Patient Waittime]]&lt;=30)</f>
        <v>0</v>
      </c>
      <c r="R3087">
        <f>--Table1[[#This Row],[Patient Admission Flag]]</f>
        <v>0</v>
      </c>
      <c r="S3087">
        <f>--AND(Table1[[#This Row],[WithinTarget]]=1,Table1[[#This Row],[Patient Satisfaction Score]]&gt;=7)</f>
        <v>0</v>
      </c>
      <c r="T3087" t="str">
        <f>IF(LEFT(Table1[[#This Row],[Patient Gender]],1)="F","Female","Male")</f>
        <v>Male</v>
      </c>
    </row>
    <row r="3088" spans="1:20" x14ac:dyDescent="0.3">
      <c r="A3088" t="s">
        <v>3192</v>
      </c>
      <c r="B3088" s="1">
        <v>45415.747916666667</v>
      </c>
      <c r="C3088" t="s">
        <v>9</v>
      </c>
      <c r="D3088">
        <v>69</v>
      </c>
      <c r="E3088" t="s">
        <v>14</v>
      </c>
      <c r="F3088" t="s">
        <v>26</v>
      </c>
      <c r="G3088" t="b">
        <v>0</v>
      </c>
      <c r="I3088">
        <v>57</v>
      </c>
      <c r="J3088" t="b">
        <v>0</v>
      </c>
      <c r="K3088">
        <f>YEAR(Table1[[#This Row],[Patient Admission Date]])</f>
        <v>2024</v>
      </c>
      <c r="L3088" t="str">
        <f>TEXT(Table1[[#This Row],[Patient Admission Date]],"mmm")</f>
        <v>May</v>
      </c>
      <c r="M3088" t="str">
        <f>TEXT(Table1[[#This Row],[Patient Admission Date]],"ddd")</f>
        <v>Fri</v>
      </c>
      <c r="N3088" t="str">
        <f>TEXT(INT(HOUR(Table1[[#This Row],[Patient Admission Date]])/3)*3,"00")&amp;"-"&amp;TEXT(INT(HOUR(Table1[[#This Row],[Patient Admission Date]])/3)*3+3,"00")</f>
        <v>15-18</v>
      </c>
      <c r="O3088" t="str" cm="1">
        <f t="array" ref="O3088">_xlfn.IFS(Table1[[#This Row],[Patient Age]]&lt;=14,"0-14",Table1[[#This Row],[Patient Age]]&lt;=29,"15-29",Table1[[#This Row],[Patient Age]]&lt;=44,"30-44",Table1[[#This Row],[Patient Age]]&lt;=59,"45-59",Table1[[#This Row],[Patient Age]]&lt;=74,"60-74",TRUE,"75+")</f>
        <v>60-74</v>
      </c>
      <c r="P3088" t="str" cm="1">
        <f t="array" ref="P3088">_xlfn.IFS(Table1[[#This Row],[Patient Waittime]]&lt;=15,"0-15",Table1[[#This Row],[Patient Waittime]]&lt;=30,"16-30",Table1[[#This Row],[Patient Waittime]]&lt;=45,"31-45",Table1[[#This Row],[Patient Waittime]]&lt;=60,"46-60",TRUE,"60+")</f>
        <v>46-60</v>
      </c>
      <c r="Q3088">
        <f>--(Table1[[#This Row],[Patient Waittime]]&lt;=30)</f>
        <v>0</v>
      </c>
      <c r="R3088">
        <f>--Table1[[#This Row],[Patient Admission Flag]]</f>
        <v>0</v>
      </c>
      <c r="S3088">
        <f>--AND(Table1[[#This Row],[WithinTarget]]=1,Table1[[#This Row],[Patient Satisfaction Score]]&gt;=7)</f>
        <v>0</v>
      </c>
      <c r="T3088" t="str">
        <f>IF(LEFT(Table1[[#This Row],[Patient Gender]],1)="F","Female","Male")</f>
        <v>Male</v>
      </c>
    </row>
    <row r="3089" spans="1:20" x14ac:dyDescent="0.3">
      <c r="A3089" t="s">
        <v>3193</v>
      </c>
      <c r="B3089" s="1">
        <v>45452.072222222225</v>
      </c>
      <c r="C3089" t="s">
        <v>9</v>
      </c>
      <c r="D3089">
        <v>67</v>
      </c>
      <c r="E3089" t="s">
        <v>14</v>
      </c>
      <c r="F3089" t="s">
        <v>26</v>
      </c>
      <c r="G3089" t="b">
        <v>0</v>
      </c>
      <c r="I3089">
        <v>20</v>
      </c>
      <c r="J3089" t="b">
        <v>0</v>
      </c>
      <c r="K3089">
        <f>YEAR(Table1[[#This Row],[Patient Admission Date]])</f>
        <v>2024</v>
      </c>
      <c r="L3089" t="str">
        <f>TEXT(Table1[[#This Row],[Patient Admission Date]],"mmm")</f>
        <v>Jun</v>
      </c>
      <c r="M3089" t="str">
        <f>TEXT(Table1[[#This Row],[Patient Admission Date]],"ddd")</f>
        <v>Sun</v>
      </c>
      <c r="N3089" t="str">
        <f>TEXT(INT(HOUR(Table1[[#This Row],[Patient Admission Date]])/3)*3,"00")&amp;"-"&amp;TEXT(INT(HOUR(Table1[[#This Row],[Patient Admission Date]])/3)*3+3,"00")</f>
        <v>00-03</v>
      </c>
      <c r="O3089" t="str" cm="1">
        <f t="array" ref="O3089">_xlfn.IFS(Table1[[#This Row],[Patient Age]]&lt;=14,"0-14",Table1[[#This Row],[Patient Age]]&lt;=29,"15-29",Table1[[#This Row],[Patient Age]]&lt;=44,"30-44",Table1[[#This Row],[Patient Age]]&lt;=59,"45-59",Table1[[#This Row],[Patient Age]]&lt;=74,"60-74",TRUE,"75+")</f>
        <v>60-74</v>
      </c>
      <c r="P3089" t="str" cm="1">
        <f t="array" ref="P3089">_xlfn.IFS(Table1[[#This Row],[Patient Waittime]]&lt;=15,"0-15",Table1[[#This Row],[Patient Waittime]]&lt;=30,"16-30",Table1[[#This Row],[Patient Waittime]]&lt;=45,"31-45",Table1[[#This Row],[Patient Waittime]]&lt;=60,"46-60",TRUE,"60+")</f>
        <v>16-30</v>
      </c>
      <c r="Q3089">
        <f>--(Table1[[#This Row],[Patient Waittime]]&lt;=30)</f>
        <v>1</v>
      </c>
      <c r="R3089">
        <f>--Table1[[#This Row],[Patient Admission Flag]]</f>
        <v>0</v>
      </c>
      <c r="S3089">
        <f>--AND(Table1[[#This Row],[WithinTarget]]=1,Table1[[#This Row],[Patient Satisfaction Score]]&gt;=7)</f>
        <v>0</v>
      </c>
      <c r="T3089" t="str">
        <f>IF(LEFT(Table1[[#This Row],[Patient Gender]],1)="F","Female","Male")</f>
        <v>Male</v>
      </c>
    </row>
    <row r="3090" spans="1:20" x14ac:dyDescent="0.3">
      <c r="A3090" t="s">
        <v>3194</v>
      </c>
      <c r="B3090" s="1">
        <v>45180.688194444447</v>
      </c>
      <c r="C3090" t="s">
        <v>9</v>
      </c>
      <c r="D3090">
        <v>78</v>
      </c>
      <c r="E3090" t="s">
        <v>14</v>
      </c>
      <c r="F3090" t="s">
        <v>26</v>
      </c>
      <c r="G3090" t="b">
        <v>0</v>
      </c>
      <c r="I3090">
        <v>20</v>
      </c>
      <c r="J3090" t="b">
        <v>0</v>
      </c>
      <c r="K3090">
        <f>YEAR(Table1[[#This Row],[Patient Admission Date]])</f>
        <v>2023</v>
      </c>
      <c r="L3090" t="str">
        <f>TEXT(Table1[[#This Row],[Patient Admission Date]],"mmm")</f>
        <v>Sep</v>
      </c>
      <c r="M3090" t="str">
        <f>TEXT(Table1[[#This Row],[Patient Admission Date]],"ddd")</f>
        <v>Mon</v>
      </c>
      <c r="N3090" t="str">
        <f>TEXT(INT(HOUR(Table1[[#This Row],[Patient Admission Date]])/3)*3,"00")&amp;"-"&amp;TEXT(INT(HOUR(Table1[[#This Row],[Patient Admission Date]])/3)*3+3,"00")</f>
        <v>15-18</v>
      </c>
      <c r="O3090" t="str" cm="1">
        <f t="array" ref="O3090">_xlfn.IFS(Table1[[#This Row],[Patient Age]]&lt;=14,"0-14",Table1[[#This Row],[Patient Age]]&lt;=29,"15-29",Table1[[#This Row],[Patient Age]]&lt;=44,"30-44",Table1[[#This Row],[Patient Age]]&lt;=59,"45-59",Table1[[#This Row],[Patient Age]]&lt;=74,"60-74",TRUE,"75+")</f>
        <v>75+</v>
      </c>
      <c r="P3090" t="str" cm="1">
        <f t="array" ref="P3090">_xlfn.IFS(Table1[[#This Row],[Patient Waittime]]&lt;=15,"0-15",Table1[[#This Row],[Patient Waittime]]&lt;=30,"16-30",Table1[[#This Row],[Patient Waittime]]&lt;=45,"31-45",Table1[[#This Row],[Patient Waittime]]&lt;=60,"46-60",TRUE,"60+")</f>
        <v>16-30</v>
      </c>
      <c r="Q3090">
        <f>--(Table1[[#This Row],[Patient Waittime]]&lt;=30)</f>
        <v>1</v>
      </c>
      <c r="R3090">
        <f>--Table1[[#This Row],[Patient Admission Flag]]</f>
        <v>0</v>
      </c>
      <c r="S3090">
        <f>--AND(Table1[[#This Row],[WithinTarget]]=1,Table1[[#This Row],[Patient Satisfaction Score]]&gt;=7)</f>
        <v>0</v>
      </c>
      <c r="T3090" t="str">
        <f>IF(LEFT(Table1[[#This Row],[Patient Gender]],1)="F","Female","Male")</f>
        <v>Male</v>
      </c>
    </row>
    <row r="3091" spans="1:20" x14ac:dyDescent="0.3">
      <c r="A3091" t="s">
        <v>3195</v>
      </c>
      <c r="B3091" s="1">
        <v>45516.413194444445</v>
      </c>
      <c r="C3091" t="s">
        <v>9</v>
      </c>
      <c r="D3091">
        <v>78</v>
      </c>
      <c r="E3091" t="s">
        <v>14</v>
      </c>
      <c r="F3091" t="s">
        <v>26</v>
      </c>
      <c r="G3091" t="b">
        <v>0</v>
      </c>
      <c r="I3091">
        <v>41</v>
      </c>
      <c r="J3091" t="b">
        <v>0</v>
      </c>
      <c r="K3091">
        <f>YEAR(Table1[[#This Row],[Patient Admission Date]])</f>
        <v>2024</v>
      </c>
      <c r="L3091" t="str">
        <f>TEXT(Table1[[#This Row],[Patient Admission Date]],"mmm")</f>
        <v>Aug</v>
      </c>
      <c r="M3091" t="str">
        <f>TEXT(Table1[[#This Row],[Patient Admission Date]],"ddd")</f>
        <v>Mon</v>
      </c>
      <c r="N3091" t="str">
        <f>TEXT(INT(HOUR(Table1[[#This Row],[Patient Admission Date]])/3)*3,"00")&amp;"-"&amp;TEXT(INT(HOUR(Table1[[#This Row],[Patient Admission Date]])/3)*3+3,"00")</f>
        <v>09-12</v>
      </c>
      <c r="O3091" t="str" cm="1">
        <f t="array" ref="O3091">_xlfn.IFS(Table1[[#This Row],[Patient Age]]&lt;=14,"0-14",Table1[[#This Row],[Patient Age]]&lt;=29,"15-29",Table1[[#This Row],[Patient Age]]&lt;=44,"30-44",Table1[[#This Row],[Patient Age]]&lt;=59,"45-59",Table1[[#This Row],[Patient Age]]&lt;=74,"60-74",TRUE,"75+")</f>
        <v>75+</v>
      </c>
      <c r="P3091" t="str" cm="1">
        <f t="array" ref="P3091">_xlfn.IFS(Table1[[#This Row],[Patient Waittime]]&lt;=15,"0-15",Table1[[#This Row],[Patient Waittime]]&lt;=30,"16-30",Table1[[#This Row],[Patient Waittime]]&lt;=45,"31-45",Table1[[#This Row],[Patient Waittime]]&lt;=60,"46-60",TRUE,"60+")</f>
        <v>31-45</v>
      </c>
      <c r="Q3091">
        <f>--(Table1[[#This Row],[Patient Waittime]]&lt;=30)</f>
        <v>0</v>
      </c>
      <c r="R3091">
        <f>--Table1[[#This Row],[Patient Admission Flag]]</f>
        <v>0</v>
      </c>
      <c r="S3091">
        <f>--AND(Table1[[#This Row],[WithinTarget]]=1,Table1[[#This Row],[Patient Satisfaction Score]]&gt;=7)</f>
        <v>0</v>
      </c>
      <c r="T3091" t="str">
        <f>IF(LEFT(Table1[[#This Row],[Patient Gender]],1)="F","Female","Male")</f>
        <v>Male</v>
      </c>
    </row>
    <row r="3092" spans="1:20" x14ac:dyDescent="0.3">
      <c r="A3092" t="s">
        <v>3196</v>
      </c>
      <c r="B3092" s="1">
        <v>45219.893055555556</v>
      </c>
      <c r="C3092" t="s">
        <v>9</v>
      </c>
      <c r="D3092">
        <v>9</v>
      </c>
      <c r="E3092" t="s">
        <v>14</v>
      </c>
      <c r="F3092" t="s">
        <v>26</v>
      </c>
      <c r="G3092" t="b">
        <v>0</v>
      </c>
      <c r="I3092">
        <v>55</v>
      </c>
      <c r="J3092" t="b">
        <v>0</v>
      </c>
      <c r="K3092">
        <f>YEAR(Table1[[#This Row],[Patient Admission Date]])</f>
        <v>2023</v>
      </c>
      <c r="L3092" t="str">
        <f>TEXT(Table1[[#This Row],[Patient Admission Date]],"mmm")</f>
        <v>Oct</v>
      </c>
      <c r="M3092" t="str">
        <f>TEXT(Table1[[#This Row],[Patient Admission Date]],"ddd")</f>
        <v>Fri</v>
      </c>
      <c r="N3092" t="str">
        <f>TEXT(INT(HOUR(Table1[[#This Row],[Patient Admission Date]])/3)*3,"00")&amp;"-"&amp;TEXT(INT(HOUR(Table1[[#This Row],[Patient Admission Date]])/3)*3+3,"00")</f>
        <v>21-24</v>
      </c>
      <c r="O3092" t="str" cm="1">
        <f t="array" ref="O3092">_xlfn.IFS(Table1[[#This Row],[Patient Age]]&lt;=14,"0-14",Table1[[#This Row],[Patient Age]]&lt;=29,"15-29",Table1[[#This Row],[Patient Age]]&lt;=44,"30-44",Table1[[#This Row],[Patient Age]]&lt;=59,"45-59",Table1[[#This Row],[Patient Age]]&lt;=74,"60-74",TRUE,"75+")</f>
        <v>0-14</v>
      </c>
      <c r="P3092" t="str" cm="1">
        <f t="array" ref="P3092">_xlfn.IFS(Table1[[#This Row],[Patient Waittime]]&lt;=15,"0-15",Table1[[#This Row],[Patient Waittime]]&lt;=30,"16-30",Table1[[#This Row],[Patient Waittime]]&lt;=45,"31-45",Table1[[#This Row],[Patient Waittime]]&lt;=60,"46-60",TRUE,"60+")</f>
        <v>46-60</v>
      </c>
      <c r="Q3092">
        <f>--(Table1[[#This Row],[Patient Waittime]]&lt;=30)</f>
        <v>0</v>
      </c>
      <c r="R3092">
        <f>--Table1[[#This Row],[Patient Admission Flag]]</f>
        <v>0</v>
      </c>
      <c r="S3092">
        <f>--AND(Table1[[#This Row],[WithinTarget]]=1,Table1[[#This Row],[Patient Satisfaction Score]]&gt;=7)</f>
        <v>0</v>
      </c>
      <c r="T3092" t="str">
        <f>IF(LEFT(Table1[[#This Row],[Patient Gender]],1)="F","Female","Male")</f>
        <v>Male</v>
      </c>
    </row>
    <row r="3093" spans="1:20" x14ac:dyDescent="0.3">
      <c r="A3093" t="s">
        <v>3197</v>
      </c>
      <c r="B3093" s="1">
        <v>45214.680555555555</v>
      </c>
      <c r="C3093" t="s">
        <v>9</v>
      </c>
      <c r="D3093">
        <v>25</v>
      </c>
      <c r="E3093" t="s">
        <v>14</v>
      </c>
      <c r="F3093" t="s">
        <v>26</v>
      </c>
      <c r="G3093" t="b">
        <v>0</v>
      </c>
      <c r="I3093">
        <v>11</v>
      </c>
      <c r="J3093" t="b">
        <v>0</v>
      </c>
      <c r="K3093">
        <f>YEAR(Table1[[#This Row],[Patient Admission Date]])</f>
        <v>2023</v>
      </c>
      <c r="L3093" t="str">
        <f>TEXT(Table1[[#This Row],[Patient Admission Date]],"mmm")</f>
        <v>Oct</v>
      </c>
      <c r="M3093" t="str">
        <f>TEXT(Table1[[#This Row],[Patient Admission Date]],"ddd")</f>
        <v>Sun</v>
      </c>
      <c r="N3093" t="str">
        <f>TEXT(INT(HOUR(Table1[[#This Row],[Patient Admission Date]])/3)*3,"00")&amp;"-"&amp;TEXT(INT(HOUR(Table1[[#This Row],[Patient Admission Date]])/3)*3+3,"00")</f>
        <v>15-18</v>
      </c>
      <c r="O3093" t="str" cm="1">
        <f t="array" ref="O3093">_xlfn.IFS(Table1[[#This Row],[Patient Age]]&lt;=14,"0-14",Table1[[#This Row],[Patient Age]]&lt;=29,"15-29",Table1[[#This Row],[Patient Age]]&lt;=44,"30-44",Table1[[#This Row],[Patient Age]]&lt;=59,"45-59",Table1[[#This Row],[Patient Age]]&lt;=74,"60-74",TRUE,"75+")</f>
        <v>15-29</v>
      </c>
      <c r="P3093" t="str" cm="1">
        <f t="array" ref="P3093">_xlfn.IFS(Table1[[#This Row],[Patient Waittime]]&lt;=15,"0-15",Table1[[#This Row],[Patient Waittime]]&lt;=30,"16-30",Table1[[#This Row],[Patient Waittime]]&lt;=45,"31-45",Table1[[#This Row],[Patient Waittime]]&lt;=60,"46-60",TRUE,"60+")</f>
        <v>0-15</v>
      </c>
      <c r="Q3093">
        <f>--(Table1[[#This Row],[Patient Waittime]]&lt;=30)</f>
        <v>1</v>
      </c>
      <c r="R3093">
        <f>--Table1[[#This Row],[Patient Admission Flag]]</f>
        <v>0</v>
      </c>
      <c r="S3093">
        <f>--AND(Table1[[#This Row],[WithinTarget]]=1,Table1[[#This Row],[Patient Satisfaction Score]]&gt;=7)</f>
        <v>0</v>
      </c>
      <c r="T3093" t="str">
        <f>IF(LEFT(Table1[[#This Row],[Patient Gender]],1)="F","Female","Male")</f>
        <v>Male</v>
      </c>
    </row>
    <row r="3094" spans="1:20" x14ac:dyDescent="0.3">
      <c r="A3094" t="s">
        <v>3198</v>
      </c>
      <c r="B3094" s="1">
        <v>45456.756249999999</v>
      </c>
      <c r="C3094" t="s">
        <v>9</v>
      </c>
      <c r="D3094">
        <v>65</v>
      </c>
      <c r="E3094" t="s">
        <v>14</v>
      </c>
      <c r="F3094" t="s">
        <v>26</v>
      </c>
      <c r="G3094" t="b">
        <v>0</v>
      </c>
      <c r="I3094">
        <v>32</v>
      </c>
      <c r="J3094" t="b">
        <v>0</v>
      </c>
      <c r="K3094">
        <f>YEAR(Table1[[#This Row],[Patient Admission Date]])</f>
        <v>2024</v>
      </c>
      <c r="L3094" t="str">
        <f>TEXT(Table1[[#This Row],[Patient Admission Date]],"mmm")</f>
        <v>Jun</v>
      </c>
      <c r="M3094" t="str">
        <f>TEXT(Table1[[#This Row],[Patient Admission Date]],"ddd")</f>
        <v>Thu</v>
      </c>
      <c r="N3094" t="str">
        <f>TEXT(INT(HOUR(Table1[[#This Row],[Patient Admission Date]])/3)*3,"00")&amp;"-"&amp;TEXT(INT(HOUR(Table1[[#This Row],[Patient Admission Date]])/3)*3+3,"00")</f>
        <v>18-21</v>
      </c>
      <c r="O3094" t="str" cm="1">
        <f t="array" ref="O3094">_xlfn.IFS(Table1[[#This Row],[Patient Age]]&lt;=14,"0-14",Table1[[#This Row],[Patient Age]]&lt;=29,"15-29",Table1[[#This Row],[Patient Age]]&lt;=44,"30-44",Table1[[#This Row],[Patient Age]]&lt;=59,"45-59",Table1[[#This Row],[Patient Age]]&lt;=74,"60-74",TRUE,"75+")</f>
        <v>60-74</v>
      </c>
      <c r="P3094" t="str" cm="1">
        <f t="array" ref="P3094">_xlfn.IFS(Table1[[#This Row],[Patient Waittime]]&lt;=15,"0-15",Table1[[#This Row],[Patient Waittime]]&lt;=30,"16-30",Table1[[#This Row],[Patient Waittime]]&lt;=45,"31-45",Table1[[#This Row],[Patient Waittime]]&lt;=60,"46-60",TRUE,"60+")</f>
        <v>31-45</v>
      </c>
      <c r="Q3094">
        <f>--(Table1[[#This Row],[Patient Waittime]]&lt;=30)</f>
        <v>0</v>
      </c>
      <c r="R3094">
        <f>--Table1[[#This Row],[Patient Admission Flag]]</f>
        <v>0</v>
      </c>
      <c r="S3094">
        <f>--AND(Table1[[#This Row],[WithinTarget]]=1,Table1[[#This Row],[Patient Satisfaction Score]]&gt;=7)</f>
        <v>0</v>
      </c>
      <c r="T3094" t="str">
        <f>IF(LEFT(Table1[[#This Row],[Patient Gender]],1)="F","Female","Male")</f>
        <v>Male</v>
      </c>
    </row>
    <row r="3095" spans="1:20" x14ac:dyDescent="0.3">
      <c r="A3095" t="s">
        <v>3199</v>
      </c>
      <c r="B3095" s="1">
        <v>45150.611111111109</v>
      </c>
      <c r="C3095" t="s">
        <v>9</v>
      </c>
      <c r="D3095">
        <v>55</v>
      </c>
      <c r="E3095" t="s">
        <v>14</v>
      </c>
      <c r="F3095" t="s">
        <v>26</v>
      </c>
      <c r="G3095" t="b">
        <v>0</v>
      </c>
      <c r="H3095">
        <v>2</v>
      </c>
      <c r="I3095">
        <v>45</v>
      </c>
      <c r="J3095" t="b">
        <v>0</v>
      </c>
      <c r="K3095">
        <f>YEAR(Table1[[#This Row],[Patient Admission Date]])</f>
        <v>2023</v>
      </c>
      <c r="L3095" t="str">
        <f>TEXT(Table1[[#This Row],[Patient Admission Date]],"mmm")</f>
        <v>Aug</v>
      </c>
      <c r="M3095" t="str">
        <f>TEXT(Table1[[#This Row],[Patient Admission Date]],"ddd")</f>
        <v>Sat</v>
      </c>
      <c r="N3095" t="str">
        <f>TEXT(INT(HOUR(Table1[[#This Row],[Patient Admission Date]])/3)*3,"00")&amp;"-"&amp;TEXT(INT(HOUR(Table1[[#This Row],[Patient Admission Date]])/3)*3+3,"00")</f>
        <v>12-15</v>
      </c>
      <c r="O3095" t="str" cm="1">
        <f t="array" ref="O3095">_xlfn.IFS(Table1[[#This Row],[Patient Age]]&lt;=14,"0-14",Table1[[#This Row],[Patient Age]]&lt;=29,"15-29",Table1[[#This Row],[Patient Age]]&lt;=44,"30-44",Table1[[#This Row],[Patient Age]]&lt;=59,"45-59",Table1[[#This Row],[Patient Age]]&lt;=74,"60-74",TRUE,"75+")</f>
        <v>45-59</v>
      </c>
      <c r="P3095" t="str" cm="1">
        <f t="array" ref="P3095">_xlfn.IFS(Table1[[#This Row],[Patient Waittime]]&lt;=15,"0-15",Table1[[#This Row],[Patient Waittime]]&lt;=30,"16-30",Table1[[#This Row],[Patient Waittime]]&lt;=45,"31-45",Table1[[#This Row],[Patient Waittime]]&lt;=60,"46-60",TRUE,"60+")</f>
        <v>31-45</v>
      </c>
      <c r="Q3095">
        <f>--(Table1[[#This Row],[Patient Waittime]]&lt;=30)</f>
        <v>0</v>
      </c>
      <c r="R3095">
        <f>--Table1[[#This Row],[Patient Admission Flag]]</f>
        <v>0</v>
      </c>
      <c r="S3095">
        <f>--AND(Table1[[#This Row],[WithinTarget]]=1,Table1[[#This Row],[Patient Satisfaction Score]]&gt;=7)</f>
        <v>0</v>
      </c>
      <c r="T3095" t="str">
        <f>IF(LEFT(Table1[[#This Row],[Patient Gender]],1)="F","Female","Male")</f>
        <v>Male</v>
      </c>
    </row>
    <row r="3096" spans="1:20" x14ac:dyDescent="0.3">
      <c r="A3096" t="s">
        <v>3200</v>
      </c>
      <c r="B3096" s="1">
        <v>45294.10833333333</v>
      </c>
      <c r="C3096" t="s">
        <v>9</v>
      </c>
      <c r="D3096">
        <v>12</v>
      </c>
      <c r="E3096" t="s">
        <v>14</v>
      </c>
      <c r="F3096" t="s">
        <v>26</v>
      </c>
      <c r="G3096" t="b">
        <v>0</v>
      </c>
      <c r="H3096">
        <v>4</v>
      </c>
      <c r="I3096">
        <v>52</v>
      </c>
      <c r="J3096" t="b">
        <v>0</v>
      </c>
      <c r="K3096">
        <f>YEAR(Table1[[#This Row],[Patient Admission Date]])</f>
        <v>2024</v>
      </c>
      <c r="L3096" t="str">
        <f>TEXT(Table1[[#This Row],[Patient Admission Date]],"mmm")</f>
        <v>Jan</v>
      </c>
      <c r="M3096" t="str">
        <f>TEXT(Table1[[#This Row],[Patient Admission Date]],"ddd")</f>
        <v>Wed</v>
      </c>
      <c r="N3096" t="str">
        <f>TEXT(INT(HOUR(Table1[[#This Row],[Patient Admission Date]])/3)*3,"00")&amp;"-"&amp;TEXT(INT(HOUR(Table1[[#This Row],[Patient Admission Date]])/3)*3+3,"00")</f>
        <v>00-03</v>
      </c>
      <c r="O3096" t="str" cm="1">
        <f t="array" ref="O3096">_xlfn.IFS(Table1[[#This Row],[Patient Age]]&lt;=14,"0-14",Table1[[#This Row],[Patient Age]]&lt;=29,"15-29",Table1[[#This Row],[Patient Age]]&lt;=44,"30-44",Table1[[#This Row],[Patient Age]]&lt;=59,"45-59",Table1[[#This Row],[Patient Age]]&lt;=74,"60-74",TRUE,"75+")</f>
        <v>0-14</v>
      </c>
      <c r="P3096" t="str" cm="1">
        <f t="array" ref="P3096">_xlfn.IFS(Table1[[#This Row],[Patient Waittime]]&lt;=15,"0-15",Table1[[#This Row],[Patient Waittime]]&lt;=30,"16-30",Table1[[#This Row],[Patient Waittime]]&lt;=45,"31-45",Table1[[#This Row],[Patient Waittime]]&lt;=60,"46-60",TRUE,"60+")</f>
        <v>46-60</v>
      </c>
      <c r="Q3096">
        <f>--(Table1[[#This Row],[Patient Waittime]]&lt;=30)</f>
        <v>0</v>
      </c>
      <c r="R3096">
        <f>--Table1[[#This Row],[Patient Admission Flag]]</f>
        <v>0</v>
      </c>
      <c r="S3096">
        <f>--AND(Table1[[#This Row],[WithinTarget]]=1,Table1[[#This Row],[Patient Satisfaction Score]]&gt;=7)</f>
        <v>0</v>
      </c>
      <c r="T3096" t="str">
        <f>IF(LEFT(Table1[[#This Row],[Patient Gender]],1)="F","Female","Male")</f>
        <v>Male</v>
      </c>
    </row>
    <row r="3097" spans="1:20" x14ac:dyDescent="0.3">
      <c r="A3097" t="s">
        <v>3201</v>
      </c>
      <c r="B3097" s="1">
        <v>45117.197222222225</v>
      </c>
      <c r="C3097" t="s">
        <v>9</v>
      </c>
      <c r="D3097">
        <v>48</v>
      </c>
      <c r="E3097" t="s">
        <v>14</v>
      </c>
      <c r="F3097" t="s">
        <v>11</v>
      </c>
      <c r="G3097" t="b">
        <v>0</v>
      </c>
      <c r="I3097">
        <v>11</v>
      </c>
      <c r="J3097" t="b">
        <v>0</v>
      </c>
      <c r="K3097">
        <f>YEAR(Table1[[#This Row],[Patient Admission Date]])</f>
        <v>2023</v>
      </c>
      <c r="L3097" t="str">
        <f>TEXT(Table1[[#This Row],[Patient Admission Date]],"mmm")</f>
        <v>Jul</v>
      </c>
      <c r="M3097" t="str">
        <f>TEXT(Table1[[#This Row],[Patient Admission Date]],"ddd")</f>
        <v>Mon</v>
      </c>
      <c r="N3097" t="str">
        <f>TEXT(INT(HOUR(Table1[[#This Row],[Patient Admission Date]])/3)*3,"00")&amp;"-"&amp;TEXT(INT(HOUR(Table1[[#This Row],[Patient Admission Date]])/3)*3+3,"00")</f>
        <v>03-06</v>
      </c>
      <c r="O3097" t="str" cm="1">
        <f t="array" ref="O3097">_xlfn.IFS(Table1[[#This Row],[Patient Age]]&lt;=14,"0-14",Table1[[#This Row],[Patient Age]]&lt;=29,"15-29",Table1[[#This Row],[Patient Age]]&lt;=44,"30-44",Table1[[#This Row],[Patient Age]]&lt;=59,"45-59",Table1[[#This Row],[Patient Age]]&lt;=74,"60-74",TRUE,"75+")</f>
        <v>45-59</v>
      </c>
      <c r="P3097" t="str" cm="1">
        <f t="array" ref="P3097">_xlfn.IFS(Table1[[#This Row],[Patient Waittime]]&lt;=15,"0-15",Table1[[#This Row],[Patient Waittime]]&lt;=30,"16-30",Table1[[#This Row],[Patient Waittime]]&lt;=45,"31-45",Table1[[#This Row],[Patient Waittime]]&lt;=60,"46-60",TRUE,"60+")</f>
        <v>0-15</v>
      </c>
      <c r="Q3097">
        <f>--(Table1[[#This Row],[Patient Waittime]]&lt;=30)</f>
        <v>1</v>
      </c>
      <c r="R3097">
        <f>--Table1[[#This Row],[Patient Admission Flag]]</f>
        <v>0</v>
      </c>
      <c r="S3097">
        <f>--AND(Table1[[#This Row],[WithinTarget]]=1,Table1[[#This Row],[Patient Satisfaction Score]]&gt;=7)</f>
        <v>0</v>
      </c>
      <c r="T3097" t="str">
        <f>IF(LEFT(Table1[[#This Row],[Patient Gender]],1)="F","Female","Male")</f>
        <v>Male</v>
      </c>
    </row>
    <row r="3098" spans="1:20" x14ac:dyDescent="0.3">
      <c r="A3098" t="s">
        <v>3202</v>
      </c>
      <c r="B3098" s="1">
        <v>45451.003472222219</v>
      </c>
      <c r="C3098" t="s">
        <v>9</v>
      </c>
      <c r="D3098">
        <v>62</v>
      </c>
      <c r="E3098" t="s">
        <v>14</v>
      </c>
      <c r="F3098" t="s">
        <v>11</v>
      </c>
      <c r="G3098" t="b">
        <v>0</v>
      </c>
      <c r="I3098">
        <v>12</v>
      </c>
      <c r="J3098" t="b">
        <v>0</v>
      </c>
      <c r="K3098">
        <f>YEAR(Table1[[#This Row],[Patient Admission Date]])</f>
        <v>2024</v>
      </c>
      <c r="L3098" t="str">
        <f>TEXT(Table1[[#This Row],[Patient Admission Date]],"mmm")</f>
        <v>Jun</v>
      </c>
      <c r="M3098" t="str">
        <f>TEXT(Table1[[#This Row],[Patient Admission Date]],"ddd")</f>
        <v>Sat</v>
      </c>
      <c r="N3098" t="str">
        <f>TEXT(INT(HOUR(Table1[[#This Row],[Patient Admission Date]])/3)*3,"00")&amp;"-"&amp;TEXT(INT(HOUR(Table1[[#This Row],[Patient Admission Date]])/3)*3+3,"00")</f>
        <v>00-03</v>
      </c>
      <c r="O3098" t="str" cm="1">
        <f t="array" ref="O3098">_xlfn.IFS(Table1[[#This Row],[Patient Age]]&lt;=14,"0-14",Table1[[#This Row],[Patient Age]]&lt;=29,"15-29",Table1[[#This Row],[Patient Age]]&lt;=44,"30-44",Table1[[#This Row],[Patient Age]]&lt;=59,"45-59",Table1[[#This Row],[Patient Age]]&lt;=74,"60-74",TRUE,"75+")</f>
        <v>60-74</v>
      </c>
      <c r="P3098" t="str" cm="1">
        <f t="array" ref="P3098">_xlfn.IFS(Table1[[#This Row],[Patient Waittime]]&lt;=15,"0-15",Table1[[#This Row],[Patient Waittime]]&lt;=30,"16-30",Table1[[#This Row],[Patient Waittime]]&lt;=45,"31-45",Table1[[#This Row],[Patient Waittime]]&lt;=60,"46-60",TRUE,"60+")</f>
        <v>0-15</v>
      </c>
      <c r="Q3098">
        <f>--(Table1[[#This Row],[Patient Waittime]]&lt;=30)</f>
        <v>1</v>
      </c>
      <c r="R3098">
        <f>--Table1[[#This Row],[Patient Admission Flag]]</f>
        <v>0</v>
      </c>
      <c r="S3098">
        <f>--AND(Table1[[#This Row],[WithinTarget]]=1,Table1[[#This Row],[Patient Satisfaction Score]]&gt;=7)</f>
        <v>0</v>
      </c>
      <c r="T3098" t="str">
        <f>IF(LEFT(Table1[[#This Row],[Patient Gender]],1)="F","Female","Male")</f>
        <v>Male</v>
      </c>
    </row>
    <row r="3099" spans="1:20" x14ac:dyDescent="0.3">
      <c r="A3099" t="s">
        <v>3203</v>
      </c>
      <c r="B3099" s="1">
        <v>45188.927083333336</v>
      </c>
      <c r="C3099" t="s">
        <v>9</v>
      </c>
      <c r="D3099">
        <v>37</v>
      </c>
      <c r="E3099" t="s">
        <v>14</v>
      </c>
      <c r="F3099" t="s">
        <v>11</v>
      </c>
      <c r="G3099" t="b">
        <v>0</v>
      </c>
      <c r="I3099">
        <v>14</v>
      </c>
      <c r="J3099" t="b">
        <v>0</v>
      </c>
      <c r="K3099">
        <f>YEAR(Table1[[#This Row],[Patient Admission Date]])</f>
        <v>2023</v>
      </c>
      <c r="L3099" t="str">
        <f>TEXT(Table1[[#This Row],[Patient Admission Date]],"mmm")</f>
        <v>Sep</v>
      </c>
      <c r="M3099" t="str">
        <f>TEXT(Table1[[#This Row],[Patient Admission Date]],"ddd")</f>
        <v>Tue</v>
      </c>
      <c r="N3099" t="str">
        <f>TEXT(INT(HOUR(Table1[[#This Row],[Patient Admission Date]])/3)*3,"00")&amp;"-"&amp;TEXT(INT(HOUR(Table1[[#This Row],[Patient Admission Date]])/3)*3+3,"00")</f>
        <v>21-24</v>
      </c>
      <c r="O3099" t="str" cm="1">
        <f t="array" ref="O3099">_xlfn.IFS(Table1[[#This Row],[Patient Age]]&lt;=14,"0-14",Table1[[#This Row],[Patient Age]]&lt;=29,"15-29",Table1[[#This Row],[Patient Age]]&lt;=44,"30-44",Table1[[#This Row],[Patient Age]]&lt;=59,"45-59",Table1[[#This Row],[Patient Age]]&lt;=74,"60-74",TRUE,"75+")</f>
        <v>30-44</v>
      </c>
      <c r="P3099" t="str" cm="1">
        <f t="array" ref="P3099">_xlfn.IFS(Table1[[#This Row],[Patient Waittime]]&lt;=15,"0-15",Table1[[#This Row],[Patient Waittime]]&lt;=30,"16-30",Table1[[#This Row],[Patient Waittime]]&lt;=45,"31-45",Table1[[#This Row],[Patient Waittime]]&lt;=60,"46-60",TRUE,"60+")</f>
        <v>0-15</v>
      </c>
      <c r="Q3099">
        <f>--(Table1[[#This Row],[Patient Waittime]]&lt;=30)</f>
        <v>1</v>
      </c>
      <c r="R3099">
        <f>--Table1[[#This Row],[Patient Admission Flag]]</f>
        <v>0</v>
      </c>
      <c r="S3099">
        <f>--AND(Table1[[#This Row],[WithinTarget]]=1,Table1[[#This Row],[Patient Satisfaction Score]]&gt;=7)</f>
        <v>0</v>
      </c>
      <c r="T3099" t="str">
        <f>IF(LEFT(Table1[[#This Row],[Patient Gender]],1)="F","Female","Male")</f>
        <v>Male</v>
      </c>
    </row>
    <row r="3100" spans="1:20" x14ac:dyDescent="0.3">
      <c r="A3100" t="s">
        <v>3204</v>
      </c>
      <c r="B3100" s="1">
        <v>45163.476388888892</v>
      </c>
      <c r="C3100" t="s">
        <v>9</v>
      </c>
      <c r="D3100">
        <v>56</v>
      </c>
      <c r="E3100" t="s">
        <v>14</v>
      </c>
      <c r="F3100" t="s">
        <v>11</v>
      </c>
      <c r="G3100" t="b">
        <v>0</v>
      </c>
      <c r="I3100">
        <v>18</v>
      </c>
      <c r="J3100" t="b">
        <v>0</v>
      </c>
      <c r="K3100">
        <f>YEAR(Table1[[#This Row],[Patient Admission Date]])</f>
        <v>2023</v>
      </c>
      <c r="L3100" t="str">
        <f>TEXT(Table1[[#This Row],[Patient Admission Date]],"mmm")</f>
        <v>Aug</v>
      </c>
      <c r="M3100" t="str">
        <f>TEXT(Table1[[#This Row],[Patient Admission Date]],"ddd")</f>
        <v>Fri</v>
      </c>
      <c r="N3100" t="str">
        <f>TEXT(INT(HOUR(Table1[[#This Row],[Patient Admission Date]])/3)*3,"00")&amp;"-"&amp;TEXT(INT(HOUR(Table1[[#This Row],[Patient Admission Date]])/3)*3+3,"00")</f>
        <v>09-12</v>
      </c>
      <c r="O3100" t="str" cm="1">
        <f t="array" ref="O3100">_xlfn.IFS(Table1[[#This Row],[Patient Age]]&lt;=14,"0-14",Table1[[#This Row],[Patient Age]]&lt;=29,"15-29",Table1[[#This Row],[Patient Age]]&lt;=44,"30-44",Table1[[#This Row],[Patient Age]]&lt;=59,"45-59",Table1[[#This Row],[Patient Age]]&lt;=74,"60-74",TRUE,"75+")</f>
        <v>45-59</v>
      </c>
      <c r="P3100" t="str" cm="1">
        <f t="array" ref="P3100">_xlfn.IFS(Table1[[#This Row],[Patient Waittime]]&lt;=15,"0-15",Table1[[#This Row],[Patient Waittime]]&lt;=30,"16-30",Table1[[#This Row],[Patient Waittime]]&lt;=45,"31-45",Table1[[#This Row],[Patient Waittime]]&lt;=60,"46-60",TRUE,"60+")</f>
        <v>16-30</v>
      </c>
      <c r="Q3100">
        <f>--(Table1[[#This Row],[Patient Waittime]]&lt;=30)</f>
        <v>1</v>
      </c>
      <c r="R3100">
        <f>--Table1[[#This Row],[Patient Admission Flag]]</f>
        <v>0</v>
      </c>
      <c r="S3100">
        <f>--AND(Table1[[#This Row],[WithinTarget]]=1,Table1[[#This Row],[Patient Satisfaction Score]]&gt;=7)</f>
        <v>0</v>
      </c>
      <c r="T3100" t="str">
        <f>IF(LEFT(Table1[[#This Row],[Patient Gender]],1)="F","Female","Male")</f>
        <v>Male</v>
      </c>
    </row>
    <row r="3101" spans="1:20" x14ac:dyDescent="0.3">
      <c r="A3101" t="s">
        <v>3205</v>
      </c>
      <c r="B3101" s="1">
        <v>45375.668055555558</v>
      </c>
      <c r="C3101" t="s">
        <v>9</v>
      </c>
      <c r="D3101">
        <v>67</v>
      </c>
      <c r="E3101" t="s">
        <v>14</v>
      </c>
      <c r="F3101" t="s">
        <v>11</v>
      </c>
      <c r="G3101" t="b">
        <v>0</v>
      </c>
      <c r="I3101">
        <v>30</v>
      </c>
      <c r="J3101" t="b">
        <v>0</v>
      </c>
      <c r="K3101">
        <f>YEAR(Table1[[#This Row],[Patient Admission Date]])</f>
        <v>2024</v>
      </c>
      <c r="L3101" t="str">
        <f>TEXT(Table1[[#This Row],[Patient Admission Date]],"mmm")</f>
        <v>Mar</v>
      </c>
      <c r="M3101" t="str">
        <f>TEXT(Table1[[#This Row],[Patient Admission Date]],"ddd")</f>
        <v>Sun</v>
      </c>
      <c r="N3101" t="str">
        <f>TEXT(INT(HOUR(Table1[[#This Row],[Patient Admission Date]])/3)*3,"00")&amp;"-"&amp;TEXT(INT(HOUR(Table1[[#This Row],[Patient Admission Date]])/3)*3+3,"00")</f>
        <v>15-18</v>
      </c>
      <c r="O3101" t="str" cm="1">
        <f t="array" ref="O3101">_xlfn.IFS(Table1[[#This Row],[Patient Age]]&lt;=14,"0-14",Table1[[#This Row],[Patient Age]]&lt;=29,"15-29",Table1[[#This Row],[Patient Age]]&lt;=44,"30-44",Table1[[#This Row],[Patient Age]]&lt;=59,"45-59",Table1[[#This Row],[Patient Age]]&lt;=74,"60-74",TRUE,"75+")</f>
        <v>60-74</v>
      </c>
      <c r="P3101" t="str" cm="1">
        <f t="array" ref="P3101">_xlfn.IFS(Table1[[#This Row],[Patient Waittime]]&lt;=15,"0-15",Table1[[#This Row],[Patient Waittime]]&lt;=30,"16-30",Table1[[#This Row],[Patient Waittime]]&lt;=45,"31-45",Table1[[#This Row],[Patient Waittime]]&lt;=60,"46-60",TRUE,"60+")</f>
        <v>16-30</v>
      </c>
      <c r="Q3101">
        <f>--(Table1[[#This Row],[Patient Waittime]]&lt;=30)</f>
        <v>1</v>
      </c>
      <c r="R3101">
        <f>--Table1[[#This Row],[Patient Admission Flag]]</f>
        <v>0</v>
      </c>
      <c r="S3101">
        <f>--AND(Table1[[#This Row],[WithinTarget]]=1,Table1[[#This Row],[Patient Satisfaction Score]]&gt;=7)</f>
        <v>0</v>
      </c>
      <c r="T3101" t="str">
        <f>IF(LEFT(Table1[[#This Row],[Patient Gender]],1)="F","Female","Male")</f>
        <v>Male</v>
      </c>
    </row>
    <row r="3102" spans="1:20" x14ac:dyDescent="0.3">
      <c r="A3102" t="s">
        <v>3206</v>
      </c>
      <c r="B3102" s="1">
        <v>45590.107638888891</v>
      </c>
      <c r="C3102" t="s">
        <v>9</v>
      </c>
      <c r="D3102">
        <v>60</v>
      </c>
      <c r="E3102" t="s">
        <v>14</v>
      </c>
      <c r="F3102" t="s">
        <v>11</v>
      </c>
      <c r="G3102" t="b">
        <v>0</v>
      </c>
      <c r="I3102">
        <v>34</v>
      </c>
      <c r="J3102" t="b">
        <v>0</v>
      </c>
      <c r="K3102">
        <f>YEAR(Table1[[#This Row],[Patient Admission Date]])</f>
        <v>2024</v>
      </c>
      <c r="L3102" t="str">
        <f>TEXT(Table1[[#This Row],[Patient Admission Date]],"mmm")</f>
        <v>Oct</v>
      </c>
      <c r="M3102" t="str">
        <f>TEXT(Table1[[#This Row],[Patient Admission Date]],"ddd")</f>
        <v>Fri</v>
      </c>
      <c r="N3102" t="str">
        <f>TEXT(INT(HOUR(Table1[[#This Row],[Patient Admission Date]])/3)*3,"00")&amp;"-"&amp;TEXT(INT(HOUR(Table1[[#This Row],[Patient Admission Date]])/3)*3+3,"00")</f>
        <v>00-03</v>
      </c>
      <c r="O3102" t="str" cm="1">
        <f t="array" ref="O3102">_xlfn.IFS(Table1[[#This Row],[Patient Age]]&lt;=14,"0-14",Table1[[#This Row],[Patient Age]]&lt;=29,"15-29",Table1[[#This Row],[Patient Age]]&lt;=44,"30-44",Table1[[#This Row],[Patient Age]]&lt;=59,"45-59",Table1[[#This Row],[Patient Age]]&lt;=74,"60-74",TRUE,"75+")</f>
        <v>60-74</v>
      </c>
      <c r="P3102" t="str" cm="1">
        <f t="array" ref="P3102">_xlfn.IFS(Table1[[#This Row],[Patient Waittime]]&lt;=15,"0-15",Table1[[#This Row],[Patient Waittime]]&lt;=30,"16-30",Table1[[#This Row],[Patient Waittime]]&lt;=45,"31-45",Table1[[#This Row],[Patient Waittime]]&lt;=60,"46-60",TRUE,"60+")</f>
        <v>31-45</v>
      </c>
      <c r="Q3102">
        <f>--(Table1[[#This Row],[Patient Waittime]]&lt;=30)</f>
        <v>0</v>
      </c>
      <c r="R3102">
        <f>--Table1[[#This Row],[Patient Admission Flag]]</f>
        <v>0</v>
      </c>
      <c r="S3102">
        <f>--AND(Table1[[#This Row],[WithinTarget]]=1,Table1[[#This Row],[Patient Satisfaction Score]]&gt;=7)</f>
        <v>0</v>
      </c>
      <c r="T3102" t="str">
        <f>IF(LEFT(Table1[[#This Row],[Patient Gender]],1)="F","Female","Male")</f>
        <v>Male</v>
      </c>
    </row>
    <row r="3103" spans="1:20" x14ac:dyDescent="0.3">
      <c r="A3103" t="s">
        <v>3207</v>
      </c>
      <c r="B3103" s="1">
        <v>45402.474999999999</v>
      </c>
      <c r="C3103" t="s">
        <v>9</v>
      </c>
      <c r="D3103">
        <v>55</v>
      </c>
      <c r="E3103" t="s">
        <v>14</v>
      </c>
      <c r="F3103" t="s">
        <v>11</v>
      </c>
      <c r="G3103" t="b">
        <v>0</v>
      </c>
      <c r="I3103">
        <v>56</v>
      </c>
      <c r="J3103" t="b">
        <v>0</v>
      </c>
      <c r="K3103">
        <f>YEAR(Table1[[#This Row],[Patient Admission Date]])</f>
        <v>2024</v>
      </c>
      <c r="L3103" t="str">
        <f>TEXT(Table1[[#This Row],[Patient Admission Date]],"mmm")</f>
        <v>Apr</v>
      </c>
      <c r="M3103" t="str">
        <f>TEXT(Table1[[#This Row],[Patient Admission Date]],"ddd")</f>
        <v>Sat</v>
      </c>
      <c r="N3103" t="str">
        <f>TEXT(INT(HOUR(Table1[[#This Row],[Patient Admission Date]])/3)*3,"00")&amp;"-"&amp;TEXT(INT(HOUR(Table1[[#This Row],[Patient Admission Date]])/3)*3+3,"00")</f>
        <v>09-12</v>
      </c>
      <c r="O3103" t="str" cm="1">
        <f t="array" ref="O3103">_xlfn.IFS(Table1[[#This Row],[Patient Age]]&lt;=14,"0-14",Table1[[#This Row],[Patient Age]]&lt;=29,"15-29",Table1[[#This Row],[Patient Age]]&lt;=44,"30-44",Table1[[#This Row],[Patient Age]]&lt;=59,"45-59",Table1[[#This Row],[Patient Age]]&lt;=74,"60-74",TRUE,"75+")</f>
        <v>45-59</v>
      </c>
      <c r="P3103" t="str" cm="1">
        <f t="array" ref="P3103">_xlfn.IFS(Table1[[#This Row],[Patient Waittime]]&lt;=15,"0-15",Table1[[#This Row],[Patient Waittime]]&lt;=30,"16-30",Table1[[#This Row],[Patient Waittime]]&lt;=45,"31-45",Table1[[#This Row],[Patient Waittime]]&lt;=60,"46-60",TRUE,"60+")</f>
        <v>46-60</v>
      </c>
      <c r="Q3103">
        <f>--(Table1[[#This Row],[Patient Waittime]]&lt;=30)</f>
        <v>0</v>
      </c>
      <c r="R3103">
        <f>--Table1[[#This Row],[Patient Admission Flag]]</f>
        <v>0</v>
      </c>
      <c r="S3103">
        <f>--AND(Table1[[#This Row],[WithinTarget]]=1,Table1[[#This Row],[Patient Satisfaction Score]]&gt;=7)</f>
        <v>0</v>
      </c>
      <c r="T3103" t="str">
        <f>IF(LEFT(Table1[[#This Row],[Patient Gender]],1)="F","Female","Male")</f>
        <v>Male</v>
      </c>
    </row>
    <row r="3104" spans="1:20" x14ac:dyDescent="0.3">
      <c r="A3104" t="s">
        <v>3208</v>
      </c>
      <c r="B3104" s="1">
        <v>45243.290277777778</v>
      </c>
      <c r="C3104" t="s">
        <v>9</v>
      </c>
      <c r="D3104">
        <v>54</v>
      </c>
      <c r="E3104" t="s">
        <v>14</v>
      </c>
      <c r="F3104" t="s">
        <v>11</v>
      </c>
      <c r="G3104" t="b">
        <v>0</v>
      </c>
      <c r="I3104">
        <v>11</v>
      </c>
      <c r="J3104" t="b">
        <v>0</v>
      </c>
      <c r="K3104">
        <f>YEAR(Table1[[#This Row],[Patient Admission Date]])</f>
        <v>2023</v>
      </c>
      <c r="L3104" t="str">
        <f>TEXT(Table1[[#This Row],[Patient Admission Date]],"mmm")</f>
        <v>Nov</v>
      </c>
      <c r="M3104" t="str">
        <f>TEXT(Table1[[#This Row],[Patient Admission Date]],"ddd")</f>
        <v>Mon</v>
      </c>
      <c r="N3104" t="str">
        <f>TEXT(INT(HOUR(Table1[[#This Row],[Patient Admission Date]])/3)*3,"00")&amp;"-"&amp;TEXT(INT(HOUR(Table1[[#This Row],[Patient Admission Date]])/3)*3+3,"00")</f>
        <v>06-09</v>
      </c>
      <c r="O3104" t="str" cm="1">
        <f t="array" ref="O3104">_xlfn.IFS(Table1[[#This Row],[Patient Age]]&lt;=14,"0-14",Table1[[#This Row],[Patient Age]]&lt;=29,"15-29",Table1[[#This Row],[Patient Age]]&lt;=44,"30-44",Table1[[#This Row],[Patient Age]]&lt;=59,"45-59",Table1[[#This Row],[Patient Age]]&lt;=74,"60-74",TRUE,"75+")</f>
        <v>45-59</v>
      </c>
      <c r="P3104" t="str" cm="1">
        <f t="array" ref="P3104">_xlfn.IFS(Table1[[#This Row],[Patient Waittime]]&lt;=15,"0-15",Table1[[#This Row],[Patient Waittime]]&lt;=30,"16-30",Table1[[#This Row],[Patient Waittime]]&lt;=45,"31-45",Table1[[#This Row],[Patient Waittime]]&lt;=60,"46-60",TRUE,"60+")</f>
        <v>0-15</v>
      </c>
      <c r="Q3104">
        <f>--(Table1[[#This Row],[Patient Waittime]]&lt;=30)</f>
        <v>1</v>
      </c>
      <c r="R3104">
        <f>--Table1[[#This Row],[Patient Admission Flag]]</f>
        <v>0</v>
      </c>
      <c r="S3104">
        <f>--AND(Table1[[#This Row],[WithinTarget]]=1,Table1[[#This Row],[Patient Satisfaction Score]]&gt;=7)</f>
        <v>0</v>
      </c>
      <c r="T3104" t="str">
        <f>IF(LEFT(Table1[[#This Row],[Patient Gender]],1)="F","Female","Male")</f>
        <v>Male</v>
      </c>
    </row>
    <row r="3105" spans="1:20" x14ac:dyDescent="0.3">
      <c r="A3105" t="s">
        <v>3209</v>
      </c>
      <c r="B3105" s="1">
        <v>45097.247916666667</v>
      </c>
      <c r="C3105" t="s">
        <v>9</v>
      </c>
      <c r="D3105">
        <v>61</v>
      </c>
      <c r="E3105" t="s">
        <v>14</v>
      </c>
      <c r="F3105" t="s">
        <v>11</v>
      </c>
      <c r="G3105" t="b">
        <v>0</v>
      </c>
      <c r="I3105">
        <v>13</v>
      </c>
      <c r="J3105" t="b">
        <v>0</v>
      </c>
      <c r="K3105">
        <f>YEAR(Table1[[#This Row],[Patient Admission Date]])</f>
        <v>2023</v>
      </c>
      <c r="L3105" t="str">
        <f>TEXT(Table1[[#This Row],[Patient Admission Date]],"mmm")</f>
        <v>Jun</v>
      </c>
      <c r="M3105" t="str">
        <f>TEXT(Table1[[#This Row],[Patient Admission Date]],"ddd")</f>
        <v>Tue</v>
      </c>
      <c r="N3105" t="str">
        <f>TEXT(INT(HOUR(Table1[[#This Row],[Patient Admission Date]])/3)*3,"00")&amp;"-"&amp;TEXT(INT(HOUR(Table1[[#This Row],[Patient Admission Date]])/3)*3+3,"00")</f>
        <v>03-06</v>
      </c>
      <c r="O3105" t="str" cm="1">
        <f t="array" ref="O3105">_xlfn.IFS(Table1[[#This Row],[Patient Age]]&lt;=14,"0-14",Table1[[#This Row],[Patient Age]]&lt;=29,"15-29",Table1[[#This Row],[Patient Age]]&lt;=44,"30-44",Table1[[#This Row],[Patient Age]]&lt;=59,"45-59",Table1[[#This Row],[Patient Age]]&lt;=74,"60-74",TRUE,"75+")</f>
        <v>60-74</v>
      </c>
      <c r="P3105" t="str" cm="1">
        <f t="array" ref="P3105">_xlfn.IFS(Table1[[#This Row],[Patient Waittime]]&lt;=15,"0-15",Table1[[#This Row],[Patient Waittime]]&lt;=30,"16-30",Table1[[#This Row],[Patient Waittime]]&lt;=45,"31-45",Table1[[#This Row],[Patient Waittime]]&lt;=60,"46-60",TRUE,"60+")</f>
        <v>0-15</v>
      </c>
      <c r="Q3105">
        <f>--(Table1[[#This Row],[Patient Waittime]]&lt;=30)</f>
        <v>1</v>
      </c>
      <c r="R3105">
        <f>--Table1[[#This Row],[Patient Admission Flag]]</f>
        <v>0</v>
      </c>
      <c r="S3105">
        <f>--AND(Table1[[#This Row],[WithinTarget]]=1,Table1[[#This Row],[Patient Satisfaction Score]]&gt;=7)</f>
        <v>0</v>
      </c>
      <c r="T3105" t="str">
        <f>IF(LEFT(Table1[[#This Row],[Patient Gender]],1)="F","Female","Male")</f>
        <v>Male</v>
      </c>
    </row>
    <row r="3106" spans="1:20" x14ac:dyDescent="0.3">
      <c r="A3106" t="s">
        <v>3210</v>
      </c>
      <c r="B3106" s="1">
        <v>45443.366666666669</v>
      </c>
      <c r="C3106" t="s">
        <v>9</v>
      </c>
      <c r="D3106">
        <v>28</v>
      </c>
      <c r="E3106" t="s">
        <v>14</v>
      </c>
      <c r="F3106" t="s">
        <v>11</v>
      </c>
      <c r="G3106" t="b">
        <v>0</v>
      </c>
      <c r="I3106">
        <v>17</v>
      </c>
      <c r="J3106" t="b">
        <v>0</v>
      </c>
      <c r="K3106">
        <f>YEAR(Table1[[#This Row],[Patient Admission Date]])</f>
        <v>2024</v>
      </c>
      <c r="L3106" t="str">
        <f>TEXT(Table1[[#This Row],[Patient Admission Date]],"mmm")</f>
        <v>May</v>
      </c>
      <c r="M3106" t="str">
        <f>TEXT(Table1[[#This Row],[Patient Admission Date]],"ddd")</f>
        <v>Fri</v>
      </c>
      <c r="N3106" t="str">
        <f>TEXT(INT(HOUR(Table1[[#This Row],[Patient Admission Date]])/3)*3,"00")&amp;"-"&amp;TEXT(INT(HOUR(Table1[[#This Row],[Patient Admission Date]])/3)*3+3,"00")</f>
        <v>06-09</v>
      </c>
      <c r="O3106" t="str" cm="1">
        <f t="array" ref="O3106">_xlfn.IFS(Table1[[#This Row],[Patient Age]]&lt;=14,"0-14",Table1[[#This Row],[Patient Age]]&lt;=29,"15-29",Table1[[#This Row],[Patient Age]]&lt;=44,"30-44",Table1[[#This Row],[Patient Age]]&lt;=59,"45-59",Table1[[#This Row],[Patient Age]]&lt;=74,"60-74",TRUE,"75+")</f>
        <v>15-29</v>
      </c>
      <c r="P3106" t="str" cm="1">
        <f t="array" ref="P3106">_xlfn.IFS(Table1[[#This Row],[Patient Waittime]]&lt;=15,"0-15",Table1[[#This Row],[Patient Waittime]]&lt;=30,"16-30",Table1[[#This Row],[Patient Waittime]]&lt;=45,"31-45",Table1[[#This Row],[Patient Waittime]]&lt;=60,"46-60",TRUE,"60+")</f>
        <v>16-30</v>
      </c>
      <c r="Q3106">
        <f>--(Table1[[#This Row],[Patient Waittime]]&lt;=30)</f>
        <v>1</v>
      </c>
      <c r="R3106">
        <f>--Table1[[#This Row],[Patient Admission Flag]]</f>
        <v>0</v>
      </c>
      <c r="S3106">
        <f>--AND(Table1[[#This Row],[WithinTarget]]=1,Table1[[#This Row],[Patient Satisfaction Score]]&gt;=7)</f>
        <v>0</v>
      </c>
      <c r="T3106" t="str">
        <f>IF(LEFT(Table1[[#This Row],[Patient Gender]],1)="F","Female","Male")</f>
        <v>Male</v>
      </c>
    </row>
    <row r="3107" spans="1:20" x14ac:dyDescent="0.3">
      <c r="A3107" t="s">
        <v>3211</v>
      </c>
      <c r="B3107" s="1">
        <v>45227.986111111109</v>
      </c>
      <c r="C3107" t="s">
        <v>9</v>
      </c>
      <c r="D3107">
        <v>67</v>
      </c>
      <c r="E3107" t="s">
        <v>14</v>
      </c>
      <c r="F3107" t="s">
        <v>11</v>
      </c>
      <c r="G3107" t="b">
        <v>0</v>
      </c>
      <c r="I3107">
        <v>20</v>
      </c>
      <c r="J3107" t="b">
        <v>0</v>
      </c>
      <c r="K3107">
        <f>YEAR(Table1[[#This Row],[Patient Admission Date]])</f>
        <v>2023</v>
      </c>
      <c r="L3107" t="str">
        <f>TEXT(Table1[[#This Row],[Patient Admission Date]],"mmm")</f>
        <v>Oct</v>
      </c>
      <c r="M3107" t="str">
        <f>TEXT(Table1[[#This Row],[Patient Admission Date]],"ddd")</f>
        <v>Sat</v>
      </c>
      <c r="N3107" t="str">
        <f>TEXT(INT(HOUR(Table1[[#This Row],[Patient Admission Date]])/3)*3,"00")&amp;"-"&amp;TEXT(INT(HOUR(Table1[[#This Row],[Patient Admission Date]])/3)*3+3,"00")</f>
        <v>21-24</v>
      </c>
      <c r="O3107" t="str" cm="1">
        <f t="array" ref="O3107">_xlfn.IFS(Table1[[#This Row],[Patient Age]]&lt;=14,"0-14",Table1[[#This Row],[Patient Age]]&lt;=29,"15-29",Table1[[#This Row],[Patient Age]]&lt;=44,"30-44",Table1[[#This Row],[Patient Age]]&lt;=59,"45-59",Table1[[#This Row],[Patient Age]]&lt;=74,"60-74",TRUE,"75+")</f>
        <v>60-74</v>
      </c>
      <c r="P3107" t="str" cm="1">
        <f t="array" ref="P3107">_xlfn.IFS(Table1[[#This Row],[Patient Waittime]]&lt;=15,"0-15",Table1[[#This Row],[Patient Waittime]]&lt;=30,"16-30",Table1[[#This Row],[Patient Waittime]]&lt;=45,"31-45",Table1[[#This Row],[Patient Waittime]]&lt;=60,"46-60",TRUE,"60+")</f>
        <v>16-30</v>
      </c>
      <c r="Q3107">
        <f>--(Table1[[#This Row],[Patient Waittime]]&lt;=30)</f>
        <v>1</v>
      </c>
      <c r="R3107">
        <f>--Table1[[#This Row],[Patient Admission Flag]]</f>
        <v>0</v>
      </c>
      <c r="S3107">
        <f>--AND(Table1[[#This Row],[WithinTarget]]=1,Table1[[#This Row],[Patient Satisfaction Score]]&gt;=7)</f>
        <v>0</v>
      </c>
      <c r="T3107" t="str">
        <f>IF(LEFT(Table1[[#This Row],[Patient Gender]],1)="F","Female","Male")</f>
        <v>Male</v>
      </c>
    </row>
    <row r="3108" spans="1:20" x14ac:dyDescent="0.3">
      <c r="A3108" t="s">
        <v>3212</v>
      </c>
      <c r="B3108" s="1">
        <v>45047.441666666666</v>
      </c>
      <c r="C3108" t="s">
        <v>9</v>
      </c>
      <c r="D3108">
        <v>45</v>
      </c>
      <c r="E3108" t="s">
        <v>14</v>
      </c>
      <c r="F3108" t="s">
        <v>11</v>
      </c>
      <c r="G3108" t="b">
        <v>0</v>
      </c>
      <c r="I3108">
        <v>29</v>
      </c>
      <c r="J3108" t="b">
        <v>0</v>
      </c>
      <c r="K3108">
        <f>YEAR(Table1[[#This Row],[Patient Admission Date]])</f>
        <v>2023</v>
      </c>
      <c r="L3108" t="str">
        <f>TEXT(Table1[[#This Row],[Patient Admission Date]],"mmm")</f>
        <v>May</v>
      </c>
      <c r="M3108" t="str">
        <f>TEXT(Table1[[#This Row],[Patient Admission Date]],"ddd")</f>
        <v>Mon</v>
      </c>
      <c r="N3108" t="str">
        <f>TEXT(INT(HOUR(Table1[[#This Row],[Patient Admission Date]])/3)*3,"00")&amp;"-"&amp;TEXT(INT(HOUR(Table1[[#This Row],[Patient Admission Date]])/3)*3+3,"00")</f>
        <v>09-12</v>
      </c>
      <c r="O3108" t="str" cm="1">
        <f t="array" ref="O3108">_xlfn.IFS(Table1[[#This Row],[Patient Age]]&lt;=14,"0-14",Table1[[#This Row],[Patient Age]]&lt;=29,"15-29",Table1[[#This Row],[Patient Age]]&lt;=44,"30-44",Table1[[#This Row],[Patient Age]]&lt;=59,"45-59",Table1[[#This Row],[Patient Age]]&lt;=74,"60-74",TRUE,"75+")</f>
        <v>45-59</v>
      </c>
      <c r="P3108" t="str" cm="1">
        <f t="array" ref="P3108">_xlfn.IFS(Table1[[#This Row],[Patient Waittime]]&lt;=15,"0-15",Table1[[#This Row],[Patient Waittime]]&lt;=30,"16-30",Table1[[#This Row],[Patient Waittime]]&lt;=45,"31-45",Table1[[#This Row],[Patient Waittime]]&lt;=60,"46-60",TRUE,"60+")</f>
        <v>16-30</v>
      </c>
      <c r="Q3108">
        <f>--(Table1[[#This Row],[Patient Waittime]]&lt;=30)</f>
        <v>1</v>
      </c>
      <c r="R3108">
        <f>--Table1[[#This Row],[Patient Admission Flag]]</f>
        <v>0</v>
      </c>
      <c r="S3108">
        <f>--AND(Table1[[#This Row],[WithinTarget]]=1,Table1[[#This Row],[Patient Satisfaction Score]]&gt;=7)</f>
        <v>0</v>
      </c>
      <c r="T3108" t="str">
        <f>IF(LEFT(Table1[[#This Row],[Patient Gender]],1)="F","Female","Male")</f>
        <v>Male</v>
      </c>
    </row>
    <row r="3109" spans="1:20" x14ac:dyDescent="0.3">
      <c r="A3109" t="s">
        <v>3213</v>
      </c>
      <c r="B3109" s="1">
        <v>45400.95416666667</v>
      </c>
      <c r="C3109" t="s">
        <v>9</v>
      </c>
      <c r="D3109">
        <v>25</v>
      </c>
      <c r="E3109" t="s">
        <v>14</v>
      </c>
      <c r="F3109" t="s">
        <v>11</v>
      </c>
      <c r="G3109" t="b">
        <v>0</v>
      </c>
      <c r="I3109">
        <v>34</v>
      </c>
      <c r="J3109" t="b">
        <v>0</v>
      </c>
      <c r="K3109">
        <f>YEAR(Table1[[#This Row],[Patient Admission Date]])</f>
        <v>2024</v>
      </c>
      <c r="L3109" t="str">
        <f>TEXT(Table1[[#This Row],[Patient Admission Date]],"mmm")</f>
        <v>Apr</v>
      </c>
      <c r="M3109" t="str">
        <f>TEXT(Table1[[#This Row],[Patient Admission Date]],"ddd")</f>
        <v>Thu</v>
      </c>
      <c r="N3109" t="str">
        <f>TEXT(INT(HOUR(Table1[[#This Row],[Patient Admission Date]])/3)*3,"00")&amp;"-"&amp;TEXT(INT(HOUR(Table1[[#This Row],[Patient Admission Date]])/3)*3+3,"00")</f>
        <v>21-24</v>
      </c>
      <c r="O3109" t="str" cm="1">
        <f t="array" ref="O3109">_xlfn.IFS(Table1[[#This Row],[Patient Age]]&lt;=14,"0-14",Table1[[#This Row],[Patient Age]]&lt;=29,"15-29",Table1[[#This Row],[Patient Age]]&lt;=44,"30-44",Table1[[#This Row],[Patient Age]]&lt;=59,"45-59",Table1[[#This Row],[Patient Age]]&lt;=74,"60-74",TRUE,"75+")</f>
        <v>15-29</v>
      </c>
      <c r="P3109" t="str" cm="1">
        <f t="array" ref="P3109">_xlfn.IFS(Table1[[#This Row],[Patient Waittime]]&lt;=15,"0-15",Table1[[#This Row],[Patient Waittime]]&lt;=30,"16-30",Table1[[#This Row],[Patient Waittime]]&lt;=45,"31-45",Table1[[#This Row],[Patient Waittime]]&lt;=60,"46-60",TRUE,"60+")</f>
        <v>31-45</v>
      </c>
      <c r="Q3109">
        <f>--(Table1[[#This Row],[Patient Waittime]]&lt;=30)</f>
        <v>0</v>
      </c>
      <c r="R3109">
        <f>--Table1[[#This Row],[Patient Admission Flag]]</f>
        <v>0</v>
      </c>
      <c r="S3109">
        <f>--AND(Table1[[#This Row],[WithinTarget]]=1,Table1[[#This Row],[Patient Satisfaction Score]]&gt;=7)</f>
        <v>0</v>
      </c>
      <c r="T3109" t="str">
        <f>IF(LEFT(Table1[[#This Row],[Patient Gender]],1)="F","Female","Male")</f>
        <v>Male</v>
      </c>
    </row>
    <row r="3110" spans="1:20" x14ac:dyDescent="0.3">
      <c r="A3110" t="s">
        <v>3214</v>
      </c>
      <c r="B3110" s="1">
        <v>45538.587500000001</v>
      </c>
      <c r="C3110" t="s">
        <v>9</v>
      </c>
      <c r="D3110">
        <v>7</v>
      </c>
      <c r="E3110" t="s">
        <v>14</v>
      </c>
      <c r="F3110" t="s">
        <v>11</v>
      </c>
      <c r="G3110" t="b">
        <v>0</v>
      </c>
      <c r="I3110">
        <v>45</v>
      </c>
      <c r="J3110" t="b">
        <v>0</v>
      </c>
      <c r="K3110">
        <f>YEAR(Table1[[#This Row],[Patient Admission Date]])</f>
        <v>2024</v>
      </c>
      <c r="L3110" t="str">
        <f>TEXT(Table1[[#This Row],[Patient Admission Date]],"mmm")</f>
        <v>Sep</v>
      </c>
      <c r="M3110" t="str">
        <f>TEXT(Table1[[#This Row],[Patient Admission Date]],"ddd")</f>
        <v>Tue</v>
      </c>
      <c r="N3110" t="str">
        <f>TEXT(INT(HOUR(Table1[[#This Row],[Patient Admission Date]])/3)*3,"00")&amp;"-"&amp;TEXT(INT(HOUR(Table1[[#This Row],[Patient Admission Date]])/3)*3+3,"00")</f>
        <v>12-15</v>
      </c>
      <c r="O3110" t="str" cm="1">
        <f t="array" ref="O3110">_xlfn.IFS(Table1[[#This Row],[Patient Age]]&lt;=14,"0-14",Table1[[#This Row],[Patient Age]]&lt;=29,"15-29",Table1[[#This Row],[Patient Age]]&lt;=44,"30-44",Table1[[#This Row],[Patient Age]]&lt;=59,"45-59",Table1[[#This Row],[Patient Age]]&lt;=74,"60-74",TRUE,"75+")</f>
        <v>0-14</v>
      </c>
      <c r="P3110" t="str" cm="1">
        <f t="array" ref="P3110">_xlfn.IFS(Table1[[#This Row],[Patient Waittime]]&lt;=15,"0-15",Table1[[#This Row],[Patient Waittime]]&lt;=30,"16-30",Table1[[#This Row],[Patient Waittime]]&lt;=45,"31-45",Table1[[#This Row],[Patient Waittime]]&lt;=60,"46-60",TRUE,"60+")</f>
        <v>31-45</v>
      </c>
      <c r="Q3110">
        <f>--(Table1[[#This Row],[Patient Waittime]]&lt;=30)</f>
        <v>0</v>
      </c>
      <c r="R3110">
        <f>--Table1[[#This Row],[Patient Admission Flag]]</f>
        <v>0</v>
      </c>
      <c r="S3110">
        <f>--AND(Table1[[#This Row],[WithinTarget]]=1,Table1[[#This Row],[Patient Satisfaction Score]]&gt;=7)</f>
        <v>0</v>
      </c>
      <c r="T3110" t="str">
        <f>IF(LEFT(Table1[[#This Row],[Patient Gender]],1)="F","Female","Male")</f>
        <v>Male</v>
      </c>
    </row>
    <row r="3111" spans="1:20" x14ac:dyDescent="0.3">
      <c r="A3111" t="s">
        <v>3215</v>
      </c>
      <c r="B3111" s="1">
        <v>45249.402083333334</v>
      </c>
      <c r="C3111" t="s">
        <v>9</v>
      </c>
      <c r="D3111">
        <v>52</v>
      </c>
      <c r="E3111" t="s">
        <v>14</v>
      </c>
      <c r="F3111" t="s">
        <v>11</v>
      </c>
      <c r="G3111" t="b">
        <v>0</v>
      </c>
      <c r="I3111">
        <v>13</v>
      </c>
      <c r="J3111" t="b">
        <v>0</v>
      </c>
      <c r="K3111">
        <f>YEAR(Table1[[#This Row],[Patient Admission Date]])</f>
        <v>2023</v>
      </c>
      <c r="L3111" t="str">
        <f>TEXT(Table1[[#This Row],[Patient Admission Date]],"mmm")</f>
        <v>Nov</v>
      </c>
      <c r="M3111" t="str">
        <f>TEXT(Table1[[#This Row],[Patient Admission Date]],"ddd")</f>
        <v>Sun</v>
      </c>
      <c r="N3111" t="str">
        <f>TEXT(INT(HOUR(Table1[[#This Row],[Patient Admission Date]])/3)*3,"00")&amp;"-"&amp;TEXT(INT(HOUR(Table1[[#This Row],[Patient Admission Date]])/3)*3+3,"00")</f>
        <v>09-12</v>
      </c>
      <c r="O3111" t="str" cm="1">
        <f t="array" ref="O3111">_xlfn.IFS(Table1[[#This Row],[Patient Age]]&lt;=14,"0-14",Table1[[#This Row],[Patient Age]]&lt;=29,"15-29",Table1[[#This Row],[Patient Age]]&lt;=44,"30-44",Table1[[#This Row],[Patient Age]]&lt;=59,"45-59",Table1[[#This Row],[Patient Age]]&lt;=74,"60-74",TRUE,"75+")</f>
        <v>45-59</v>
      </c>
      <c r="P3111" t="str" cm="1">
        <f t="array" ref="P3111">_xlfn.IFS(Table1[[#This Row],[Patient Waittime]]&lt;=15,"0-15",Table1[[#This Row],[Patient Waittime]]&lt;=30,"16-30",Table1[[#This Row],[Patient Waittime]]&lt;=45,"31-45",Table1[[#This Row],[Patient Waittime]]&lt;=60,"46-60",TRUE,"60+")</f>
        <v>0-15</v>
      </c>
      <c r="Q3111">
        <f>--(Table1[[#This Row],[Patient Waittime]]&lt;=30)</f>
        <v>1</v>
      </c>
      <c r="R3111">
        <f>--Table1[[#This Row],[Patient Admission Flag]]</f>
        <v>0</v>
      </c>
      <c r="S3111">
        <f>--AND(Table1[[#This Row],[WithinTarget]]=1,Table1[[#This Row],[Patient Satisfaction Score]]&gt;=7)</f>
        <v>0</v>
      </c>
      <c r="T3111" t="str">
        <f>IF(LEFT(Table1[[#This Row],[Patient Gender]],1)="F","Female","Male")</f>
        <v>Male</v>
      </c>
    </row>
    <row r="3112" spans="1:20" x14ac:dyDescent="0.3">
      <c r="A3112" t="s">
        <v>3216</v>
      </c>
      <c r="B3112" s="1">
        <v>45157.381944444445</v>
      </c>
      <c r="C3112" t="s">
        <v>9</v>
      </c>
      <c r="D3112">
        <v>65</v>
      </c>
      <c r="E3112" t="s">
        <v>14</v>
      </c>
      <c r="F3112" t="s">
        <v>11</v>
      </c>
      <c r="G3112" t="b">
        <v>0</v>
      </c>
      <c r="I3112">
        <v>13</v>
      </c>
      <c r="J3112" t="b">
        <v>0</v>
      </c>
      <c r="K3112">
        <f>YEAR(Table1[[#This Row],[Patient Admission Date]])</f>
        <v>2023</v>
      </c>
      <c r="L3112" t="str">
        <f>TEXT(Table1[[#This Row],[Patient Admission Date]],"mmm")</f>
        <v>Aug</v>
      </c>
      <c r="M3112" t="str">
        <f>TEXT(Table1[[#This Row],[Patient Admission Date]],"ddd")</f>
        <v>Sat</v>
      </c>
      <c r="N3112" t="str">
        <f>TEXT(INT(HOUR(Table1[[#This Row],[Patient Admission Date]])/3)*3,"00")&amp;"-"&amp;TEXT(INT(HOUR(Table1[[#This Row],[Patient Admission Date]])/3)*3+3,"00")</f>
        <v>09-12</v>
      </c>
      <c r="O3112" t="str" cm="1">
        <f t="array" ref="O3112">_xlfn.IFS(Table1[[#This Row],[Patient Age]]&lt;=14,"0-14",Table1[[#This Row],[Patient Age]]&lt;=29,"15-29",Table1[[#This Row],[Patient Age]]&lt;=44,"30-44",Table1[[#This Row],[Patient Age]]&lt;=59,"45-59",Table1[[#This Row],[Patient Age]]&lt;=74,"60-74",TRUE,"75+")</f>
        <v>60-74</v>
      </c>
      <c r="P3112" t="str" cm="1">
        <f t="array" ref="P3112">_xlfn.IFS(Table1[[#This Row],[Patient Waittime]]&lt;=15,"0-15",Table1[[#This Row],[Patient Waittime]]&lt;=30,"16-30",Table1[[#This Row],[Patient Waittime]]&lt;=45,"31-45",Table1[[#This Row],[Patient Waittime]]&lt;=60,"46-60",TRUE,"60+")</f>
        <v>0-15</v>
      </c>
      <c r="Q3112">
        <f>--(Table1[[#This Row],[Patient Waittime]]&lt;=30)</f>
        <v>1</v>
      </c>
      <c r="R3112">
        <f>--Table1[[#This Row],[Patient Admission Flag]]</f>
        <v>0</v>
      </c>
      <c r="S3112">
        <f>--AND(Table1[[#This Row],[WithinTarget]]=1,Table1[[#This Row],[Patient Satisfaction Score]]&gt;=7)</f>
        <v>0</v>
      </c>
      <c r="T3112" t="str">
        <f>IF(LEFT(Table1[[#This Row],[Patient Gender]],1)="F","Female","Male")</f>
        <v>Male</v>
      </c>
    </row>
    <row r="3113" spans="1:20" x14ac:dyDescent="0.3">
      <c r="A3113" t="s">
        <v>3217</v>
      </c>
      <c r="B3113" s="1">
        <v>45035.398611111108</v>
      </c>
      <c r="C3113" t="s">
        <v>9</v>
      </c>
      <c r="D3113">
        <v>17</v>
      </c>
      <c r="E3113" t="s">
        <v>14</v>
      </c>
      <c r="F3113" t="s">
        <v>11</v>
      </c>
      <c r="G3113" t="b">
        <v>0</v>
      </c>
      <c r="I3113">
        <v>23</v>
      </c>
      <c r="J3113" t="b">
        <v>0</v>
      </c>
      <c r="K3113">
        <f>YEAR(Table1[[#This Row],[Patient Admission Date]])</f>
        <v>2023</v>
      </c>
      <c r="L3113" t="str">
        <f>TEXT(Table1[[#This Row],[Patient Admission Date]],"mmm")</f>
        <v>Apr</v>
      </c>
      <c r="M3113" t="str">
        <f>TEXT(Table1[[#This Row],[Patient Admission Date]],"ddd")</f>
        <v>Wed</v>
      </c>
      <c r="N3113" t="str">
        <f>TEXT(INT(HOUR(Table1[[#This Row],[Patient Admission Date]])/3)*3,"00")&amp;"-"&amp;TEXT(INT(HOUR(Table1[[#This Row],[Patient Admission Date]])/3)*3+3,"00")</f>
        <v>09-12</v>
      </c>
      <c r="O3113" t="str" cm="1">
        <f t="array" ref="O3113">_xlfn.IFS(Table1[[#This Row],[Patient Age]]&lt;=14,"0-14",Table1[[#This Row],[Patient Age]]&lt;=29,"15-29",Table1[[#This Row],[Patient Age]]&lt;=44,"30-44",Table1[[#This Row],[Patient Age]]&lt;=59,"45-59",Table1[[#This Row],[Patient Age]]&lt;=74,"60-74",TRUE,"75+")</f>
        <v>15-29</v>
      </c>
      <c r="P3113" t="str" cm="1">
        <f t="array" ref="P3113">_xlfn.IFS(Table1[[#This Row],[Patient Waittime]]&lt;=15,"0-15",Table1[[#This Row],[Patient Waittime]]&lt;=30,"16-30",Table1[[#This Row],[Patient Waittime]]&lt;=45,"31-45",Table1[[#This Row],[Patient Waittime]]&lt;=60,"46-60",TRUE,"60+")</f>
        <v>16-30</v>
      </c>
      <c r="Q3113">
        <f>--(Table1[[#This Row],[Patient Waittime]]&lt;=30)</f>
        <v>1</v>
      </c>
      <c r="R3113">
        <f>--Table1[[#This Row],[Patient Admission Flag]]</f>
        <v>0</v>
      </c>
      <c r="S3113">
        <f>--AND(Table1[[#This Row],[WithinTarget]]=1,Table1[[#This Row],[Patient Satisfaction Score]]&gt;=7)</f>
        <v>0</v>
      </c>
      <c r="T3113" t="str">
        <f>IF(LEFT(Table1[[#This Row],[Patient Gender]],1)="F","Female","Male")</f>
        <v>Male</v>
      </c>
    </row>
    <row r="3114" spans="1:20" x14ac:dyDescent="0.3">
      <c r="A3114" t="s">
        <v>3218</v>
      </c>
      <c r="B3114" s="1">
        <v>45210.331250000003</v>
      </c>
      <c r="C3114" t="s">
        <v>9</v>
      </c>
      <c r="D3114">
        <v>74</v>
      </c>
      <c r="E3114" t="s">
        <v>14</v>
      </c>
      <c r="F3114" t="s">
        <v>11</v>
      </c>
      <c r="G3114" t="b">
        <v>0</v>
      </c>
      <c r="I3114">
        <v>42</v>
      </c>
      <c r="J3114" t="b">
        <v>0</v>
      </c>
      <c r="K3114">
        <f>YEAR(Table1[[#This Row],[Patient Admission Date]])</f>
        <v>2023</v>
      </c>
      <c r="L3114" t="str">
        <f>TEXT(Table1[[#This Row],[Patient Admission Date]],"mmm")</f>
        <v>Oct</v>
      </c>
      <c r="M3114" t="str">
        <f>TEXT(Table1[[#This Row],[Patient Admission Date]],"ddd")</f>
        <v>Wed</v>
      </c>
      <c r="N3114" t="str">
        <f>TEXT(INT(HOUR(Table1[[#This Row],[Patient Admission Date]])/3)*3,"00")&amp;"-"&amp;TEXT(INT(HOUR(Table1[[#This Row],[Patient Admission Date]])/3)*3+3,"00")</f>
        <v>06-09</v>
      </c>
      <c r="O3114" t="str" cm="1">
        <f t="array" ref="O3114">_xlfn.IFS(Table1[[#This Row],[Patient Age]]&lt;=14,"0-14",Table1[[#This Row],[Patient Age]]&lt;=29,"15-29",Table1[[#This Row],[Patient Age]]&lt;=44,"30-44",Table1[[#This Row],[Patient Age]]&lt;=59,"45-59",Table1[[#This Row],[Patient Age]]&lt;=74,"60-74",TRUE,"75+")</f>
        <v>60-74</v>
      </c>
      <c r="P3114" t="str" cm="1">
        <f t="array" ref="P3114">_xlfn.IFS(Table1[[#This Row],[Patient Waittime]]&lt;=15,"0-15",Table1[[#This Row],[Patient Waittime]]&lt;=30,"16-30",Table1[[#This Row],[Patient Waittime]]&lt;=45,"31-45",Table1[[#This Row],[Patient Waittime]]&lt;=60,"46-60",TRUE,"60+")</f>
        <v>31-45</v>
      </c>
      <c r="Q3114">
        <f>--(Table1[[#This Row],[Patient Waittime]]&lt;=30)</f>
        <v>0</v>
      </c>
      <c r="R3114">
        <f>--Table1[[#This Row],[Patient Admission Flag]]</f>
        <v>0</v>
      </c>
      <c r="S3114">
        <f>--AND(Table1[[#This Row],[WithinTarget]]=1,Table1[[#This Row],[Patient Satisfaction Score]]&gt;=7)</f>
        <v>0</v>
      </c>
      <c r="T3114" t="str">
        <f>IF(LEFT(Table1[[#This Row],[Patient Gender]],1)="F","Female","Male")</f>
        <v>Male</v>
      </c>
    </row>
    <row r="3115" spans="1:20" x14ac:dyDescent="0.3">
      <c r="A3115" t="s">
        <v>3219</v>
      </c>
      <c r="B3115" s="1">
        <v>45584.373611111114</v>
      </c>
      <c r="C3115" t="s">
        <v>9</v>
      </c>
      <c r="D3115">
        <v>58</v>
      </c>
      <c r="E3115" t="s">
        <v>14</v>
      </c>
      <c r="F3115" t="s">
        <v>11</v>
      </c>
      <c r="G3115" t="b">
        <v>0</v>
      </c>
      <c r="I3115">
        <v>49</v>
      </c>
      <c r="J3115" t="b">
        <v>0</v>
      </c>
      <c r="K3115">
        <f>YEAR(Table1[[#This Row],[Patient Admission Date]])</f>
        <v>2024</v>
      </c>
      <c r="L3115" t="str">
        <f>TEXT(Table1[[#This Row],[Patient Admission Date]],"mmm")</f>
        <v>Oct</v>
      </c>
      <c r="M3115" t="str">
        <f>TEXT(Table1[[#This Row],[Patient Admission Date]],"ddd")</f>
        <v>Sat</v>
      </c>
      <c r="N3115" t="str">
        <f>TEXT(INT(HOUR(Table1[[#This Row],[Patient Admission Date]])/3)*3,"00")&amp;"-"&amp;TEXT(INT(HOUR(Table1[[#This Row],[Patient Admission Date]])/3)*3+3,"00")</f>
        <v>06-09</v>
      </c>
      <c r="O3115" t="str" cm="1">
        <f t="array" ref="O3115">_xlfn.IFS(Table1[[#This Row],[Patient Age]]&lt;=14,"0-14",Table1[[#This Row],[Patient Age]]&lt;=29,"15-29",Table1[[#This Row],[Patient Age]]&lt;=44,"30-44",Table1[[#This Row],[Patient Age]]&lt;=59,"45-59",Table1[[#This Row],[Patient Age]]&lt;=74,"60-74",TRUE,"75+")</f>
        <v>45-59</v>
      </c>
      <c r="P3115" t="str" cm="1">
        <f t="array" ref="P3115">_xlfn.IFS(Table1[[#This Row],[Patient Waittime]]&lt;=15,"0-15",Table1[[#This Row],[Patient Waittime]]&lt;=30,"16-30",Table1[[#This Row],[Patient Waittime]]&lt;=45,"31-45",Table1[[#This Row],[Patient Waittime]]&lt;=60,"46-60",TRUE,"60+")</f>
        <v>46-60</v>
      </c>
      <c r="Q3115">
        <f>--(Table1[[#This Row],[Patient Waittime]]&lt;=30)</f>
        <v>0</v>
      </c>
      <c r="R3115">
        <f>--Table1[[#This Row],[Patient Admission Flag]]</f>
        <v>0</v>
      </c>
      <c r="S3115">
        <f>--AND(Table1[[#This Row],[WithinTarget]]=1,Table1[[#This Row],[Patient Satisfaction Score]]&gt;=7)</f>
        <v>0</v>
      </c>
      <c r="T3115" t="str">
        <f>IF(LEFT(Table1[[#This Row],[Patient Gender]],1)="F","Female","Male")</f>
        <v>Male</v>
      </c>
    </row>
    <row r="3116" spans="1:20" x14ac:dyDescent="0.3">
      <c r="A3116" t="s">
        <v>3220</v>
      </c>
      <c r="B3116" s="1">
        <v>45025.464583333334</v>
      </c>
      <c r="C3116" t="s">
        <v>9</v>
      </c>
      <c r="D3116">
        <v>63</v>
      </c>
      <c r="E3116" t="s">
        <v>14</v>
      </c>
      <c r="F3116" t="s">
        <v>11</v>
      </c>
      <c r="G3116" t="b">
        <v>0</v>
      </c>
      <c r="I3116">
        <v>51</v>
      </c>
      <c r="J3116" t="b">
        <v>0</v>
      </c>
      <c r="K3116">
        <f>YEAR(Table1[[#This Row],[Patient Admission Date]])</f>
        <v>2023</v>
      </c>
      <c r="L3116" t="str">
        <f>TEXT(Table1[[#This Row],[Patient Admission Date]],"mmm")</f>
        <v>Apr</v>
      </c>
      <c r="M3116" t="str">
        <f>TEXT(Table1[[#This Row],[Patient Admission Date]],"ddd")</f>
        <v>Sun</v>
      </c>
      <c r="N3116" t="str">
        <f>TEXT(INT(HOUR(Table1[[#This Row],[Patient Admission Date]])/3)*3,"00")&amp;"-"&amp;TEXT(INT(HOUR(Table1[[#This Row],[Patient Admission Date]])/3)*3+3,"00")</f>
        <v>09-12</v>
      </c>
      <c r="O3116" t="str" cm="1">
        <f t="array" ref="O3116">_xlfn.IFS(Table1[[#This Row],[Patient Age]]&lt;=14,"0-14",Table1[[#This Row],[Patient Age]]&lt;=29,"15-29",Table1[[#This Row],[Patient Age]]&lt;=44,"30-44",Table1[[#This Row],[Patient Age]]&lt;=59,"45-59",Table1[[#This Row],[Patient Age]]&lt;=74,"60-74",TRUE,"75+")</f>
        <v>60-74</v>
      </c>
      <c r="P3116" t="str" cm="1">
        <f t="array" ref="P3116">_xlfn.IFS(Table1[[#This Row],[Patient Waittime]]&lt;=15,"0-15",Table1[[#This Row],[Patient Waittime]]&lt;=30,"16-30",Table1[[#This Row],[Patient Waittime]]&lt;=45,"31-45",Table1[[#This Row],[Patient Waittime]]&lt;=60,"46-60",TRUE,"60+")</f>
        <v>46-60</v>
      </c>
      <c r="Q3116">
        <f>--(Table1[[#This Row],[Patient Waittime]]&lt;=30)</f>
        <v>0</v>
      </c>
      <c r="R3116">
        <f>--Table1[[#This Row],[Patient Admission Flag]]</f>
        <v>0</v>
      </c>
      <c r="S3116">
        <f>--AND(Table1[[#This Row],[WithinTarget]]=1,Table1[[#This Row],[Patient Satisfaction Score]]&gt;=7)</f>
        <v>0</v>
      </c>
      <c r="T3116" t="str">
        <f>IF(LEFT(Table1[[#This Row],[Patient Gender]],1)="F","Female","Male")</f>
        <v>Male</v>
      </c>
    </row>
    <row r="3117" spans="1:20" x14ac:dyDescent="0.3">
      <c r="A3117" t="s">
        <v>3221</v>
      </c>
      <c r="B3117" s="1">
        <v>45466.586805555555</v>
      </c>
      <c r="C3117" t="s">
        <v>9</v>
      </c>
      <c r="D3117">
        <v>31</v>
      </c>
      <c r="E3117" t="s">
        <v>14</v>
      </c>
      <c r="F3117" t="s">
        <v>11</v>
      </c>
      <c r="G3117" t="b">
        <v>0</v>
      </c>
      <c r="I3117">
        <v>60</v>
      </c>
      <c r="J3117" t="b">
        <v>0</v>
      </c>
      <c r="K3117">
        <f>YEAR(Table1[[#This Row],[Patient Admission Date]])</f>
        <v>2024</v>
      </c>
      <c r="L3117" t="str">
        <f>TEXT(Table1[[#This Row],[Patient Admission Date]],"mmm")</f>
        <v>Jun</v>
      </c>
      <c r="M3117" t="str">
        <f>TEXT(Table1[[#This Row],[Patient Admission Date]],"ddd")</f>
        <v>Sun</v>
      </c>
      <c r="N3117" t="str">
        <f>TEXT(INT(HOUR(Table1[[#This Row],[Patient Admission Date]])/3)*3,"00")&amp;"-"&amp;TEXT(INT(HOUR(Table1[[#This Row],[Patient Admission Date]])/3)*3+3,"00")</f>
        <v>12-15</v>
      </c>
      <c r="O3117" t="str" cm="1">
        <f t="array" ref="O3117">_xlfn.IFS(Table1[[#This Row],[Patient Age]]&lt;=14,"0-14",Table1[[#This Row],[Patient Age]]&lt;=29,"15-29",Table1[[#This Row],[Patient Age]]&lt;=44,"30-44",Table1[[#This Row],[Patient Age]]&lt;=59,"45-59",Table1[[#This Row],[Patient Age]]&lt;=74,"60-74",TRUE,"75+")</f>
        <v>30-44</v>
      </c>
      <c r="P3117" t="str" cm="1">
        <f t="array" ref="P3117">_xlfn.IFS(Table1[[#This Row],[Patient Waittime]]&lt;=15,"0-15",Table1[[#This Row],[Patient Waittime]]&lt;=30,"16-30",Table1[[#This Row],[Patient Waittime]]&lt;=45,"31-45",Table1[[#This Row],[Patient Waittime]]&lt;=60,"46-60",TRUE,"60+")</f>
        <v>46-60</v>
      </c>
      <c r="Q3117">
        <f>--(Table1[[#This Row],[Patient Waittime]]&lt;=30)</f>
        <v>0</v>
      </c>
      <c r="R3117">
        <f>--Table1[[#This Row],[Patient Admission Flag]]</f>
        <v>0</v>
      </c>
      <c r="S3117">
        <f>--AND(Table1[[#This Row],[WithinTarget]]=1,Table1[[#This Row],[Patient Satisfaction Score]]&gt;=7)</f>
        <v>0</v>
      </c>
      <c r="T3117" t="str">
        <f>IF(LEFT(Table1[[#This Row],[Patient Gender]],1)="F","Female","Male")</f>
        <v>Male</v>
      </c>
    </row>
    <row r="3118" spans="1:20" x14ac:dyDescent="0.3">
      <c r="A3118" t="s">
        <v>3222</v>
      </c>
      <c r="B3118" s="1">
        <v>45442.073611111111</v>
      </c>
      <c r="C3118" t="s">
        <v>9</v>
      </c>
      <c r="D3118">
        <v>3</v>
      </c>
      <c r="E3118" t="s">
        <v>14</v>
      </c>
      <c r="F3118" t="s">
        <v>11</v>
      </c>
      <c r="G3118" t="b">
        <v>0</v>
      </c>
      <c r="I3118">
        <v>14</v>
      </c>
      <c r="J3118" t="b">
        <v>0</v>
      </c>
      <c r="K3118">
        <f>YEAR(Table1[[#This Row],[Patient Admission Date]])</f>
        <v>2024</v>
      </c>
      <c r="L3118" t="str">
        <f>TEXT(Table1[[#This Row],[Patient Admission Date]],"mmm")</f>
        <v>May</v>
      </c>
      <c r="M3118" t="str">
        <f>TEXT(Table1[[#This Row],[Patient Admission Date]],"ddd")</f>
        <v>Thu</v>
      </c>
      <c r="N3118" t="str">
        <f>TEXT(INT(HOUR(Table1[[#This Row],[Patient Admission Date]])/3)*3,"00")&amp;"-"&amp;TEXT(INT(HOUR(Table1[[#This Row],[Patient Admission Date]])/3)*3+3,"00")</f>
        <v>00-03</v>
      </c>
      <c r="O3118" t="str" cm="1">
        <f t="array" ref="O3118">_xlfn.IFS(Table1[[#This Row],[Patient Age]]&lt;=14,"0-14",Table1[[#This Row],[Patient Age]]&lt;=29,"15-29",Table1[[#This Row],[Patient Age]]&lt;=44,"30-44",Table1[[#This Row],[Patient Age]]&lt;=59,"45-59",Table1[[#This Row],[Patient Age]]&lt;=74,"60-74",TRUE,"75+")</f>
        <v>0-14</v>
      </c>
      <c r="P3118" t="str" cm="1">
        <f t="array" ref="P3118">_xlfn.IFS(Table1[[#This Row],[Patient Waittime]]&lt;=15,"0-15",Table1[[#This Row],[Patient Waittime]]&lt;=30,"16-30",Table1[[#This Row],[Patient Waittime]]&lt;=45,"31-45",Table1[[#This Row],[Patient Waittime]]&lt;=60,"46-60",TRUE,"60+")</f>
        <v>0-15</v>
      </c>
      <c r="Q3118">
        <f>--(Table1[[#This Row],[Patient Waittime]]&lt;=30)</f>
        <v>1</v>
      </c>
      <c r="R3118">
        <f>--Table1[[#This Row],[Patient Admission Flag]]</f>
        <v>0</v>
      </c>
      <c r="S3118">
        <f>--AND(Table1[[#This Row],[WithinTarget]]=1,Table1[[#This Row],[Patient Satisfaction Score]]&gt;=7)</f>
        <v>0</v>
      </c>
      <c r="T3118" t="str">
        <f>IF(LEFT(Table1[[#This Row],[Patient Gender]],1)="F","Female","Male")</f>
        <v>Male</v>
      </c>
    </row>
    <row r="3119" spans="1:20" x14ac:dyDescent="0.3">
      <c r="A3119" t="s">
        <v>3223</v>
      </c>
      <c r="B3119" s="1">
        <v>45167.940972222219</v>
      </c>
      <c r="C3119" t="s">
        <v>9</v>
      </c>
      <c r="D3119">
        <v>73</v>
      </c>
      <c r="E3119" t="s">
        <v>14</v>
      </c>
      <c r="F3119" t="s">
        <v>11</v>
      </c>
      <c r="G3119" t="b">
        <v>0</v>
      </c>
      <c r="I3119">
        <v>22</v>
      </c>
      <c r="J3119" t="b">
        <v>0</v>
      </c>
      <c r="K3119">
        <f>YEAR(Table1[[#This Row],[Patient Admission Date]])</f>
        <v>2023</v>
      </c>
      <c r="L3119" t="str">
        <f>TEXT(Table1[[#This Row],[Patient Admission Date]],"mmm")</f>
        <v>Aug</v>
      </c>
      <c r="M3119" t="str">
        <f>TEXT(Table1[[#This Row],[Patient Admission Date]],"ddd")</f>
        <v>Tue</v>
      </c>
      <c r="N3119" t="str">
        <f>TEXT(INT(HOUR(Table1[[#This Row],[Patient Admission Date]])/3)*3,"00")&amp;"-"&amp;TEXT(INT(HOUR(Table1[[#This Row],[Patient Admission Date]])/3)*3+3,"00")</f>
        <v>21-24</v>
      </c>
      <c r="O3119" t="str" cm="1">
        <f t="array" ref="O3119">_xlfn.IFS(Table1[[#This Row],[Patient Age]]&lt;=14,"0-14",Table1[[#This Row],[Patient Age]]&lt;=29,"15-29",Table1[[#This Row],[Patient Age]]&lt;=44,"30-44",Table1[[#This Row],[Patient Age]]&lt;=59,"45-59",Table1[[#This Row],[Patient Age]]&lt;=74,"60-74",TRUE,"75+")</f>
        <v>60-74</v>
      </c>
      <c r="P3119" t="str" cm="1">
        <f t="array" ref="P3119">_xlfn.IFS(Table1[[#This Row],[Patient Waittime]]&lt;=15,"0-15",Table1[[#This Row],[Patient Waittime]]&lt;=30,"16-30",Table1[[#This Row],[Patient Waittime]]&lt;=45,"31-45",Table1[[#This Row],[Patient Waittime]]&lt;=60,"46-60",TRUE,"60+")</f>
        <v>16-30</v>
      </c>
      <c r="Q3119">
        <f>--(Table1[[#This Row],[Patient Waittime]]&lt;=30)</f>
        <v>1</v>
      </c>
      <c r="R3119">
        <f>--Table1[[#This Row],[Patient Admission Flag]]</f>
        <v>0</v>
      </c>
      <c r="S3119">
        <f>--AND(Table1[[#This Row],[WithinTarget]]=1,Table1[[#This Row],[Patient Satisfaction Score]]&gt;=7)</f>
        <v>0</v>
      </c>
      <c r="T3119" t="str">
        <f>IF(LEFT(Table1[[#This Row],[Patient Gender]],1)="F","Female","Male")</f>
        <v>Male</v>
      </c>
    </row>
    <row r="3120" spans="1:20" x14ac:dyDescent="0.3">
      <c r="A3120" t="s">
        <v>3224</v>
      </c>
      <c r="B3120" s="1">
        <v>45150.013194444444</v>
      </c>
      <c r="C3120" t="s">
        <v>9</v>
      </c>
      <c r="D3120">
        <v>43</v>
      </c>
      <c r="E3120" t="s">
        <v>14</v>
      </c>
      <c r="F3120" t="s">
        <v>11</v>
      </c>
      <c r="G3120" t="b">
        <v>0</v>
      </c>
      <c r="I3120">
        <v>39</v>
      </c>
      <c r="J3120" t="b">
        <v>0</v>
      </c>
      <c r="K3120">
        <f>YEAR(Table1[[#This Row],[Patient Admission Date]])</f>
        <v>2023</v>
      </c>
      <c r="L3120" t="str">
        <f>TEXT(Table1[[#This Row],[Patient Admission Date]],"mmm")</f>
        <v>Aug</v>
      </c>
      <c r="M3120" t="str">
        <f>TEXT(Table1[[#This Row],[Patient Admission Date]],"ddd")</f>
        <v>Sat</v>
      </c>
      <c r="N3120" t="str">
        <f>TEXT(INT(HOUR(Table1[[#This Row],[Patient Admission Date]])/3)*3,"00")&amp;"-"&amp;TEXT(INT(HOUR(Table1[[#This Row],[Patient Admission Date]])/3)*3+3,"00")</f>
        <v>00-03</v>
      </c>
      <c r="O3120" t="str" cm="1">
        <f t="array" ref="O3120">_xlfn.IFS(Table1[[#This Row],[Patient Age]]&lt;=14,"0-14",Table1[[#This Row],[Patient Age]]&lt;=29,"15-29",Table1[[#This Row],[Patient Age]]&lt;=44,"30-44",Table1[[#This Row],[Patient Age]]&lt;=59,"45-59",Table1[[#This Row],[Patient Age]]&lt;=74,"60-74",TRUE,"75+")</f>
        <v>30-44</v>
      </c>
      <c r="P3120" t="str" cm="1">
        <f t="array" ref="P3120">_xlfn.IFS(Table1[[#This Row],[Patient Waittime]]&lt;=15,"0-15",Table1[[#This Row],[Patient Waittime]]&lt;=30,"16-30",Table1[[#This Row],[Patient Waittime]]&lt;=45,"31-45",Table1[[#This Row],[Patient Waittime]]&lt;=60,"46-60",TRUE,"60+")</f>
        <v>31-45</v>
      </c>
      <c r="Q3120">
        <f>--(Table1[[#This Row],[Patient Waittime]]&lt;=30)</f>
        <v>0</v>
      </c>
      <c r="R3120">
        <f>--Table1[[#This Row],[Patient Admission Flag]]</f>
        <v>0</v>
      </c>
      <c r="S3120">
        <f>--AND(Table1[[#This Row],[WithinTarget]]=1,Table1[[#This Row],[Patient Satisfaction Score]]&gt;=7)</f>
        <v>0</v>
      </c>
      <c r="T3120" t="str">
        <f>IF(LEFT(Table1[[#This Row],[Patient Gender]],1)="F","Female","Male")</f>
        <v>Male</v>
      </c>
    </row>
    <row r="3121" spans="1:20" x14ac:dyDescent="0.3">
      <c r="A3121" t="s">
        <v>3225</v>
      </c>
      <c r="B3121" s="1">
        <v>45445.645138888889</v>
      </c>
      <c r="C3121" t="s">
        <v>9</v>
      </c>
      <c r="D3121">
        <v>23</v>
      </c>
      <c r="E3121" t="s">
        <v>14</v>
      </c>
      <c r="F3121" t="s">
        <v>11</v>
      </c>
      <c r="G3121" t="b">
        <v>0</v>
      </c>
      <c r="I3121">
        <v>48</v>
      </c>
      <c r="J3121" t="b">
        <v>0</v>
      </c>
      <c r="K3121">
        <f>YEAR(Table1[[#This Row],[Patient Admission Date]])</f>
        <v>2024</v>
      </c>
      <c r="L3121" t="str">
        <f>TEXT(Table1[[#This Row],[Patient Admission Date]],"mmm")</f>
        <v>Jun</v>
      </c>
      <c r="M3121" t="str">
        <f>TEXT(Table1[[#This Row],[Patient Admission Date]],"ddd")</f>
        <v>Sun</v>
      </c>
      <c r="N3121" t="str">
        <f>TEXT(INT(HOUR(Table1[[#This Row],[Patient Admission Date]])/3)*3,"00")&amp;"-"&amp;TEXT(INT(HOUR(Table1[[#This Row],[Patient Admission Date]])/3)*3+3,"00")</f>
        <v>15-18</v>
      </c>
      <c r="O3121" t="str" cm="1">
        <f t="array" ref="O3121">_xlfn.IFS(Table1[[#This Row],[Patient Age]]&lt;=14,"0-14",Table1[[#This Row],[Patient Age]]&lt;=29,"15-29",Table1[[#This Row],[Patient Age]]&lt;=44,"30-44",Table1[[#This Row],[Patient Age]]&lt;=59,"45-59",Table1[[#This Row],[Patient Age]]&lt;=74,"60-74",TRUE,"75+")</f>
        <v>15-29</v>
      </c>
      <c r="P3121" t="str" cm="1">
        <f t="array" ref="P3121">_xlfn.IFS(Table1[[#This Row],[Patient Waittime]]&lt;=15,"0-15",Table1[[#This Row],[Patient Waittime]]&lt;=30,"16-30",Table1[[#This Row],[Patient Waittime]]&lt;=45,"31-45",Table1[[#This Row],[Patient Waittime]]&lt;=60,"46-60",TRUE,"60+")</f>
        <v>46-60</v>
      </c>
      <c r="Q3121">
        <f>--(Table1[[#This Row],[Patient Waittime]]&lt;=30)</f>
        <v>0</v>
      </c>
      <c r="R3121">
        <f>--Table1[[#This Row],[Patient Admission Flag]]</f>
        <v>0</v>
      </c>
      <c r="S3121">
        <f>--AND(Table1[[#This Row],[WithinTarget]]=1,Table1[[#This Row],[Patient Satisfaction Score]]&gt;=7)</f>
        <v>0</v>
      </c>
      <c r="T3121" t="str">
        <f>IF(LEFT(Table1[[#This Row],[Patient Gender]],1)="F","Female","Male")</f>
        <v>Male</v>
      </c>
    </row>
    <row r="3122" spans="1:20" x14ac:dyDescent="0.3">
      <c r="A3122" t="s">
        <v>3226</v>
      </c>
      <c r="B3122" s="1">
        <v>45563.084027777775</v>
      </c>
      <c r="C3122" t="s">
        <v>9</v>
      </c>
      <c r="D3122">
        <v>45</v>
      </c>
      <c r="E3122" t="s">
        <v>14</v>
      </c>
      <c r="F3122" t="s">
        <v>11</v>
      </c>
      <c r="G3122" t="b">
        <v>0</v>
      </c>
      <c r="I3122">
        <v>10</v>
      </c>
      <c r="J3122" t="b">
        <v>0</v>
      </c>
      <c r="K3122">
        <f>YEAR(Table1[[#This Row],[Patient Admission Date]])</f>
        <v>2024</v>
      </c>
      <c r="L3122" t="str">
        <f>TEXT(Table1[[#This Row],[Patient Admission Date]],"mmm")</f>
        <v>Sep</v>
      </c>
      <c r="M3122" t="str">
        <f>TEXT(Table1[[#This Row],[Patient Admission Date]],"ddd")</f>
        <v>Sat</v>
      </c>
      <c r="N3122" t="str">
        <f>TEXT(INT(HOUR(Table1[[#This Row],[Patient Admission Date]])/3)*3,"00")&amp;"-"&amp;TEXT(INT(HOUR(Table1[[#This Row],[Patient Admission Date]])/3)*3+3,"00")</f>
        <v>00-03</v>
      </c>
      <c r="O3122" t="str" cm="1">
        <f t="array" ref="O3122">_xlfn.IFS(Table1[[#This Row],[Patient Age]]&lt;=14,"0-14",Table1[[#This Row],[Patient Age]]&lt;=29,"15-29",Table1[[#This Row],[Patient Age]]&lt;=44,"30-44",Table1[[#This Row],[Patient Age]]&lt;=59,"45-59",Table1[[#This Row],[Patient Age]]&lt;=74,"60-74",TRUE,"75+")</f>
        <v>45-59</v>
      </c>
      <c r="P3122" t="str" cm="1">
        <f t="array" ref="P3122">_xlfn.IFS(Table1[[#This Row],[Patient Waittime]]&lt;=15,"0-15",Table1[[#This Row],[Patient Waittime]]&lt;=30,"16-30",Table1[[#This Row],[Patient Waittime]]&lt;=45,"31-45",Table1[[#This Row],[Patient Waittime]]&lt;=60,"46-60",TRUE,"60+")</f>
        <v>0-15</v>
      </c>
      <c r="Q3122">
        <f>--(Table1[[#This Row],[Patient Waittime]]&lt;=30)</f>
        <v>1</v>
      </c>
      <c r="R3122">
        <f>--Table1[[#This Row],[Patient Admission Flag]]</f>
        <v>0</v>
      </c>
      <c r="S3122">
        <f>--AND(Table1[[#This Row],[WithinTarget]]=1,Table1[[#This Row],[Patient Satisfaction Score]]&gt;=7)</f>
        <v>0</v>
      </c>
      <c r="T3122" t="str">
        <f>IF(LEFT(Table1[[#This Row],[Patient Gender]],1)="F","Female","Male")</f>
        <v>Male</v>
      </c>
    </row>
    <row r="3123" spans="1:20" x14ac:dyDescent="0.3">
      <c r="A3123" t="s">
        <v>3227</v>
      </c>
      <c r="B3123" s="1">
        <v>45321.184027777781</v>
      </c>
      <c r="C3123" t="s">
        <v>9</v>
      </c>
      <c r="D3123">
        <v>53</v>
      </c>
      <c r="E3123" t="s">
        <v>14</v>
      </c>
      <c r="F3123" t="s">
        <v>11</v>
      </c>
      <c r="G3123" t="b">
        <v>0</v>
      </c>
      <c r="I3123">
        <v>11</v>
      </c>
      <c r="J3123" t="b">
        <v>0</v>
      </c>
      <c r="K3123">
        <f>YEAR(Table1[[#This Row],[Patient Admission Date]])</f>
        <v>2024</v>
      </c>
      <c r="L3123" t="str">
        <f>TEXT(Table1[[#This Row],[Patient Admission Date]],"mmm")</f>
        <v>Jan</v>
      </c>
      <c r="M3123" t="str">
        <f>TEXT(Table1[[#This Row],[Patient Admission Date]],"ddd")</f>
        <v>Tue</v>
      </c>
      <c r="N3123" t="str">
        <f>TEXT(INT(HOUR(Table1[[#This Row],[Patient Admission Date]])/3)*3,"00")&amp;"-"&amp;TEXT(INT(HOUR(Table1[[#This Row],[Patient Admission Date]])/3)*3+3,"00")</f>
        <v>03-06</v>
      </c>
      <c r="O3123" t="str" cm="1">
        <f t="array" ref="O3123">_xlfn.IFS(Table1[[#This Row],[Patient Age]]&lt;=14,"0-14",Table1[[#This Row],[Patient Age]]&lt;=29,"15-29",Table1[[#This Row],[Patient Age]]&lt;=44,"30-44",Table1[[#This Row],[Patient Age]]&lt;=59,"45-59",Table1[[#This Row],[Patient Age]]&lt;=74,"60-74",TRUE,"75+")</f>
        <v>45-59</v>
      </c>
      <c r="P3123" t="str" cm="1">
        <f t="array" ref="P3123">_xlfn.IFS(Table1[[#This Row],[Patient Waittime]]&lt;=15,"0-15",Table1[[#This Row],[Patient Waittime]]&lt;=30,"16-30",Table1[[#This Row],[Patient Waittime]]&lt;=45,"31-45",Table1[[#This Row],[Patient Waittime]]&lt;=60,"46-60",TRUE,"60+")</f>
        <v>0-15</v>
      </c>
      <c r="Q3123">
        <f>--(Table1[[#This Row],[Patient Waittime]]&lt;=30)</f>
        <v>1</v>
      </c>
      <c r="R3123">
        <f>--Table1[[#This Row],[Patient Admission Flag]]</f>
        <v>0</v>
      </c>
      <c r="S3123">
        <f>--AND(Table1[[#This Row],[WithinTarget]]=1,Table1[[#This Row],[Patient Satisfaction Score]]&gt;=7)</f>
        <v>0</v>
      </c>
      <c r="T3123" t="str">
        <f>IF(LEFT(Table1[[#This Row],[Patient Gender]],1)="F","Female","Male")</f>
        <v>Male</v>
      </c>
    </row>
    <row r="3124" spans="1:20" x14ac:dyDescent="0.3">
      <c r="A3124" t="s">
        <v>3228</v>
      </c>
      <c r="B3124" s="1">
        <v>45479.154861111114</v>
      </c>
      <c r="C3124" t="s">
        <v>9</v>
      </c>
      <c r="D3124">
        <v>2</v>
      </c>
      <c r="E3124" t="s">
        <v>14</v>
      </c>
      <c r="F3124" t="s">
        <v>11</v>
      </c>
      <c r="G3124" t="b">
        <v>0</v>
      </c>
      <c r="I3124">
        <v>17</v>
      </c>
      <c r="J3124" t="b">
        <v>0</v>
      </c>
      <c r="K3124">
        <f>YEAR(Table1[[#This Row],[Patient Admission Date]])</f>
        <v>2024</v>
      </c>
      <c r="L3124" t="str">
        <f>TEXT(Table1[[#This Row],[Patient Admission Date]],"mmm")</f>
        <v>Jul</v>
      </c>
      <c r="M3124" t="str">
        <f>TEXT(Table1[[#This Row],[Patient Admission Date]],"ddd")</f>
        <v>Sat</v>
      </c>
      <c r="N3124" t="str">
        <f>TEXT(INT(HOUR(Table1[[#This Row],[Patient Admission Date]])/3)*3,"00")&amp;"-"&amp;TEXT(INT(HOUR(Table1[[#This Row],[Patient Admission Date]])/3)*3+3,"00")</f>
        <v>03-06</v>
      </c>
      <c r="O3124" t="str" cm="1">
        <f t="array" ref="O3124">_xlfn.IFS(Table1[[#This Row],[Patient Age]]&lt;=14,"0-14",Table1[[#This Row],[Patient Age]]&lt;=29,"15-29",Table1[[#This Row],[Patient Age]]&lt;=44,"30-44",Table1[[#This Row],[Patient Age]]&lt;=59,"45-59",Table1[[#This Row],[Patient Age]]&lt;=74,"60-74",TRUE,"75+")</f>
        <v>0-14</v>
      </c>
      <c r="P3124" t="str" cm="1">
        <f t="array" ref="P3124">_xlfn.IFS(Table1[[#This Row],[Patient Waittime]]&lt;=15,"0-15",Table1[[#This Row],[Patient Waittime]]&lt;=30,"16-30",Table1[[#This Row],[Patient Waittime]]&lt;=45,"31-45",Table1[[#This Row],[Patient Waittime]]&lt;=60,"46-60",TRUE,"60+")</f>
        <v>16-30</v>
      </c>
      <c r="Q3124">
        <f>--(Table1[[#This Row],[Patient Waittime]]&lt;=30)</f>
        <v>1</v>
      </c>
      <c r="R3124">
        <f>--Table1[[#This Row],[Patient Admission Flag]]</f>
        <v>0</v>
      </c>
      <c r="S3124">
        <f>--AND(Table1[[#This Row],[WithinTarget]]=1,Table1[[#This Row],[Patient Satisfaction Score]]&gt;=7)</f>
        <v>0</v>
      </c>
      <c r="T3124" t="str">
        <f>IF(LEFT(Table1[[#This Row],[Patient Gender]],1)="F","Female","Male")</f>
        <v>Male</v>
      </c>
    </row>
    <row r="3125" spans="1:20" x14ac:dyDescent="0.3">
      <c r="A3125" t="s">
        <v>3229</v>
      </c>
      <c r="B3125" s="1">
        <v>45252.395833333336</v>
      </c>
      <c r="C3125" t="s">
        <v>9</v>
      </c>
      <c r="D3125">
        <v>65</v>
      </c>
      <c r="E3125" t="s">
        <v>14</v>
      </c>
      <c r="F3125" t="s">
        <v>11</v>
      </c>
      <c r="G3125" t="b">
        <v>0</v>
      </c>
      <c r="I3125">
        <v>18</v>
      </c>
      <c r="J3125" t="b">
        <v>0</v>
      </c>
      <c r="K3125">
        <f>YEAR(Table1[[#This Row],[Patient Admission Date]])</f>
        <v>2023</v>
      </c>
      <c r="L3125" t="str">
        <f>TEXT(Table1[[#This Row],[Patient Admission Date]],"mmm")</f>
        <v>Nov</v>
      </c>
      <c r="M3125" t="str">
        <f>TEXT(Table1[[#This Row],[Patient Admission Date]],"ddd")</f>
        <v>Wed</v>
      </c>
      <c r="N3125" t="str">
        <f>TEXT(INT(HOUR(Table1[[#This Row],[Patient Admission Date]])/3)*3,"00")&amp;"-"&amp;TEXT(INT(HOUR(Table1[[#This Row],[Patient Admission Date]])/3)*3+3,"00")</f>
        <v>09-12</v>
      </c>
      <c r="O3125" t="str" cm="1">
        <f t="array" ref="O3125">_xlfn.IFS(Table1[[#This Row],[Patient Age]]&lt;=14,"0-14",Table1[[#This Row],[Patient Age]]&lt;=29,"15-29",Table1[[#This Row],[Patient Age]]&lt;=44,"30-44",Table1[[#This Row],[Patient Age]]&lt;=59,"45-59",Table1[[#This Row],[Patient Age]]&lt;=74,"60-74",TRUE,"75+")</f>
        <v>60-74</v>
      </c>
      <c r="P3125" t="str" cm="1">
        <f t="array" ref="P3125">_xlfn.IFS(Table1[[#This Row],[Patient Waittime]]&lt;=15,"0-15",Table1[[#This Row],[Patient Waittime]]&lt;=30,"16-30",Table1[[#This Row],[Patient Waittime]]&lt;=45,"31-45",Table1[[#This Row],[Patient Waittime]]&lt;=60,"46-60",TRUE,"60+")</f>
        <v>16-30</v>
      </c>
      <c r="Q3125">
        <f>--(Table1[[#This Row],[Patient Waittime]]&lt;=30)</f>
        <v>1</v>
      </c>
      <c r="R3125">
        <f>--Table1[[#This Row],[Patient Admission Flag]]</f>
        <v>0</v>
      </c>
      <c r="S3125">
        <f>--AND(Table1[[#This Row],[WithinTarget]]=1,Table1[[#This Row],[Patient Satisfaction Score]]&gt;=7)</f>
        <v>0</v>
      </c>
      <c r="T3125" t="str">
        <f>IF(LEFT(Table1[[#This Row],[Patient Gender]],1)="F","Female","Male")</f>
        <v>Male</v>
      </c>
    </row>
    <row r="3126" spans="1:20" x14ac:dyDescent="0.3">
      <c r="A3126" t="s">
        <v>3230</v>
      </c>
      <c r="B3126" s="1">
        <v>45423.993750000001</v>
      </c>
      <c r="C3126" t="s">
        <v>9</v>
      </c>
      <c r="D3126">
        <v>68</v>
      </c>
      <c r="E3126" t="s">
        <v>14</v>
      </c>
      <c r="F3126" t="s">
        <v>11</v>
      </c>
      <c r="G3126" t="b">
        <v>0</v>
      </c>
      <c r="I3126">
        <v>24</v>
      </c>
      <c r="J3126" t="b">
        <v>0</v>
      </c>
      <c r="K3126">
        <f>YEAR(Table1[[#This Row],[Patient Admission Date]])</f>
        <v>2024</v>
      </c>
      <c r="L3126" t="str">
        <f>TEXT(Table1[[#This Row],[Patient Admission Date]],"mmm")</f>
        <v>May</v>
      </c>
      <c r="M3126" t="str">
        <f>TEXT(Table1[[#This Row],[Patient Admission Date]],"ddd")</f>
        <v>Sat</v>
      </c>
      <c r="N3126" t="str">
        <f>TEXT(INT(HOUR(Table1[[#This Row],[Patient Admission Date]])/3)*3,"00")&amp;"-"&amp;TEXT(INT(HOUR(Table1[[#This Row],[Patient Admission Date]])/3)*3+3,"00")</f>
        <v>21-24</v>
      </c>
      <c r="O3126" t="str" cm="1">
        <f t="array" ref="O3126">_xlfn.IFS(Table1[[#This Row],[Patient Age]]&lt;=14,"0-14",Table1[[#This Row],[Patient Age]]&lt;=29,"15-29",Table1[[#This Row],[Patient Age]]&lt;=44,"30-44",Table1[[#This Row],[Patient Age]]&lt;=59,"45-59",Table1[[#This Row],[Patient Age]]&lt;=74,"60-74",TRUE,"75+")</f>
        <v>60-74</v>
      </c>
      <c r="P3126" t="str" cm="1">
        <f t="array" ref="P3126">_xlfn.IFS(Table1[[#This Row],[Patient Waittime]]&lt;=15,"0-15",Table1[[#This Row],[Patient Waittime]]&lt;=30,"16-30",Table1[[#This Row],[Patient Waittime]]&lt;=45,"31-45",Table1[[#This Row],[Patient Waittime]]&lt;=60,"46-60",TRUE,"60+")</f>
        <v>16-30</v>
      </c>
      <c r="Q3126">
        <f>--(Table1[[#This Row],[Patient Waittime]]&lt;=30)</f>
        <v>1</v>
      </c>
      <c r="R3126">
        <f>--Table1[[#This Row],[Patient Admission Flag]]</f>
        <v>0</v>
      </c>
      <c r="S3126">
        <f>--AND(Table1[[#This Row],[WithinTarget]]=1,Table1[[#This Row],[Patient Satisfaction Score]]&gt;=7)</f>
        <v>0</v>
      </c>
      <c r="T3126" t="str">
        <f>IF(LEFT(Table1[[#This Row],[Patient Gender]],1)="F","Female","Male")</f>
        <v>Male</v>
      </c>
    </row>
    <row r="3127" spans="1:20" x14ac:dyDescent="0.3">
      <c r="A3127" t="s">
        <v>3231</v>
      </c>
      <c r="B3127" s="1">
        <v>45563.459027777775</v>
      </c>
      <c r="C3127" t="s">
        <v>9</v>
      </c>
      <c r="D3127">
        <v>50</v>
      </c>
      <c r="E3127" t="s">
        <v>14</v>
      </c>
      <c r="F3127" t="s">
        <v>11</v>
      </c>
      <c r="G3127" t="b">
        <v>0</v>
      </c>
      <c r="I3127">
        <v>27</v>
      </c>
      <c r="J3127" t="b">
        <v>0</v>
      </c>
      <c r="K3127">
        <f>YEAR(Table1[[#This Row],[Patient Admission Date]])</f>
        <v>2024</v>
      </c>
      <c r="L3127" t="str">
        <f>TEXT(Table1[[#This Row],[Patient Admission Date]],"mmm")</f>
        <v>Sep</v>
      </c>
      <c r="M3127" t="str">
        <f>TEXT(Table1[[#This Row],[Patient Admission Date]],"ddd")</f>
        <v>Sat</v>
      </c>
      <c r="N3127" t="str">
        <f>TEXT(INT(HOUR(Table1[[#This Row],[Patient Admission Date]])/3)*3,"00")&amp;"-"&amp;TEXT(INT(HOUR(Table1[[#This Row],[Patient Admission Date]])/3)*3+3,"00")</f>
        <v>09-12</v>
      </c>
      <c r="O3127" t="str" cm="1">
        <f t="array" ref="O3127">_xlfn.IFS(Table1[[#This Row],[Patient Age]]&lt;=14,"0-14",Table1[[#This Row],[Patient Age]]&lt;=29,"15-29",Table1[[#This Row],[Patient Age]]&lt;=44,"30-44",Table1[[#This Row],[Patient Age]]&lt;=59,"45-59",Table1[[#This Row],[Patient Age]]&lt;=74,"60-74",TRUE,"75+")</f>
        <v>45-59</v>
      </c>
      <c r="P3127" t="str" cm="1">
        <f t="array" ref="P3127">_xlfn.IFS(Table1[[#This Row],[Patient Waittime]]&lt;=15,"0-15",Table1[[#This Row],[Patient Waittime]]&lt;=30,"16-30",Table1[[#This Row],[Patient Waittime]]&lt;=45,"31-45",Table1[[#This Row],[Patient Waittime]]&lt;=60,"46-60",TRUE,"60+")</f>
        <v>16-30</v>
      </c>
      <c r="Q3127">
        <f>--(Table1[[#This Row],[Patient Waittime]]&lt;=30)</f>
        <v>1</v>
      </c>
      <c r="R3127">
        <f>--Table1[[#This Row],[Patient Admission Flag]]</f>
        <v>0</v>
      </c>
      <c r="S3127">
        <f>--AND(Table1[[#This Row],[WithinTarget]]=1,Table1[[#This Row],[Patient Satisfaction Score]]&gt;=7)</f>
        <v>0</v>
      </c>
      <c r="T3127" t="str">
        <f>IF(LEFT(Table1[[#This Row],[Patient Gender]],1)="F","Female","Male")</f>
        <v>Male</v>
      </c>
    </row>
    <row r="3128" spans="1:20" x14ac:dyDescent="0.3">
      <c r="A3128" t="s">
        <v>3232</v>
      </c>
      <c r="B3128" s="1">
        <v>45283.606249999997</v>
      </c>
      <c r="C3128" t="s">
        <v>9</v>
      </c>
      <c r="D3128">
        <v>48</v>
      </c>
      <c r="E3128" t="s">
        <v>14</v>
      </c>
      <c r="F3128" t="s">
        <v>11</v>
      </c>
      <c r="G3128" t="b">
        <v>0</v>
      </c>
      <c r="I3128">
        <v>29</v>
      </c>
      <c r="J3128" t="b">
        <v>0</v>
      </c>
      <c r="K3128">
        <f>YEAR(Table1[[#This Row],[Patient Admission Date]])</f>
        <v>2023</v>
      </c>
      <c r="L3128" t="str">
        <f>TEXT(Table1[[#This Row],[Patient Admission Date]],"mmm")</f>
        <v>Dec</v>
      </c>
      <c r="M3128" t="str">
        <f>TEXT(Table1[[#This Row],[Patient Admission Date]],"ddd")</f>
        <v>Sat</v>
      </c>
      <c r="N3128" t="str">
        <f>TEXT(INT(HOUR(Table1[[#This Row],[Patient Admission Date]])/3)*3,"00")&amp;"-"&amp;TEXT(INT(HOUR(Table1[[#This Row],[Patient Admission Date]])/3)*3+3,"00")</f>
        <v>12-15</v>
      </c>
      <c r="O3128" t="str" cm="1">
        <f t="array" ref="O3128">_xlfn.IFS(Table1[[#This Row],[Patient Age]]&lt;=14,"0-14",Table1[[#This Row],[Patient Age]]&lt;=29,"15-29",Table1[[#This Row],[Patient Age]]&lt;=44,"30-44",Table1[[#This Row],[Patient Age]]&lt;=59,"45-59",Table1[[#This Row],[Patient Age]]&lt;=74,"60-74",TRUE,"75+")</f>
        <v>45-59</v>
      </c>
      <c r="P3128" t="str" cm="1">
        <f t="array" ref="P3128">_xlfn.IFS(Table1[[#This Row],[Patient Waittime]]&lt;=15,"0-15",Table1[[#This Row],[Patient Waittime]]&lt;=30,"16-30",Table1[[#This Row],[Patient Waittime]]&lt;=45,"31-45",Table1[[#This Row],[Patient Waittime]]&lt;=60,"46-60",TRUE,"60+")</f>
        <v>16-30</v>
      </c>
      <c r="Q3128">
        <f>--(Table1[[#This Row],[Patient Waittime]]&lt;=30)</f>
        <v>1</v>
      </c>
      <c r="R3128">
        <f>--Table1[[#This Row],[Patient Admission Flag]]</f>
        <v>0</v>
      </c>
      <c r="S3128">
        <f>--AND(Table1[[#This Row],[WithinTarget]]=1,Table1[[#This Row],[Patient Satisfaction Score]]&gt;=7)</f>
        <v>0</v>
      </c>
      <c r="T3128" t="str">
        <f>IF(LEFT(Table1[[#This Row],[Patient Gender]],1)="F","Female","Male")</f>
        <v>Male</v>
      </c>
    </row>
    <row r="3129" spans="1:20" x14ac:dyDescent="0.3">
      <c r="A3129" t="s">
        <v>3233</v>
      </c>
      <c r="B3129" s="1">
        <v>45475.238194444442</v>
      </c>
      <c r="C3129" t="s">
        <v>9</v>
      </c>
      <c r="D3129">
        <v>75</v>
      </c>
      <c r="E3129" t="s">
        <v>14</v>
      </c>
      <c r="F3129" t="s">
        <v>11</v>
      </c>
      <c r="G3129" t="b">
        <v>0</v>
      </c>
      <c r="I3129">
        <v>32</v>
      </c>
      <c r="J3129" t="b">
        <v>0</v>
      </c>
      <c r="K3129">
        <f>YEAR(Table1[[#This Row],[Patient Admission Date]])</f>
        <v>2024</v>
      </c>
      <c r="L3129" t="str">
        <f>TEXT(Table1[[#This Row],[Patient Admission Date]],"mmm")</f>
        <v>Jul</v>
      </c>
      <c r="M3129" t="str">
        <f>TEXT(Table1[[#This Row],[Patient Admission Date]],"ddd")</f>
        <v>Tue</v>
      </c>
      <c r="N3129" t="str">
        <f>TEXT(INT(HOUR(Table1[[#This Row],[Patient Admission Date]])/3)*3,"00")&amp;"-"&amp;TEXT(INT(HOUR(Table1[[#This Row],[Patient Admission Date]])/3)*3+3,"00")</f>
        <v>03-06</v>
      </c>
      <c r="O3129" t="str" cm="1">
        <f t="array" ref="O3129">_xlfn.IFS(Table1[[#This Row],[Patient Age]]&lt;=14,"0-14",Table1[[#This Row],[Patient Age]]&lt;=29,"15-29",Table1[[#This Row],[Patient Age]]&lt;=44,"30-44",Table1[[#This Row],[Patient Age]]&lt;=59,"45-59",Table1[[#This Row],[Patient Age]]&lt;=74,"60-74",TRUE,"75+")</f>
        <v>75+</v>
      </c>
      <c r="P3129" t="str" cm="1">
        <f t="array" ref="P3129">_xlfn.IFS(Table1[[#This Row],[Patient Waittime]]&lt;=15,"0-15",Table1[[#This Row],[Patient Waittime]]&lt;=30,"16-30",Table1[[#This Row],[Patient Waittime]]&lt;=45,"31-45",Table1[[#This Row],[Patient Waittime]]&lt;=60,"46-60",TRUE,"60+")</f>
        <v>31-45</v>
      </c>
      <c r="Q3129">
        <f>--(Table1[[#This Row],[Patient Waittime]]&lt;=30)</f>
        <v>0</v>
      </c>
      <c r="R3129">
        <f>--Table1[[#This Row],[Patient Admission Flag]]</f>
        <v>0</v>
      </c>
      <c r="S3129">
        <f>--AND(Table1[[#This Row],[WithinTarget]]=1,Table1[[#This Row],[Patient Satisfaction Score]]&gt;=7)</f>
        <v>0</v>
      </c>
      <c r="T3129" t="str">
        <f>IF(LEFT(Table1[[#This Row],[Patient Gender]],1)="F","Female","Male")</f>
        <v>Male</v>
      </c>
    </row>
    <row r="3130" spans="1:20" x14ac:dyDescent="0.3">
      <c r="A3130" t="s">
        <v>3234</v>
      </c>
      <c r="B3130" s="1">
        <v>45515.500694444447</v>
      </c>
      <c r="C3130" t="s">
        <v>9</v>
      </c>
      <c r="D3130">
        <v>55</v>
      </c>
      <c r="E3130" t="s">
        <v>14</v>
      </c>
      <c r="F3130" t="s">
        <v>11</v>
      </c>
      <c r="G3130" t="b">
        <v>0</v>
      </c>
      <c r="I3130">
        <v>33</v>
      </c>
      <c r="J3130" t="b">
        <v>0</v>
      </c>
      <c r="K3130">
        <f>YEAR(Table1[[#This Row],[Patient Admission Date]])</f>
        <v>2024</v>
      </c>
      <c r="L3130" t="str">
        <f>TEXT(Table1[[#This Row],[Patient Admission Date]],"mmm")</f>
        <v>Aug</v>
      </c>
      <c r="M3130" t="str">
        <f>TEXT(Table1[[#This Row],[Patient Admission Date]],"ddd")</f>
        <v>Sun</v>
      </c>
      <c r="N3130" t="str">
        <f>TEXT(INT(HOUR(Table1[[#This Row],[Patient Admission Date]])/3)*3,"00")&amp;"-"&amp;TEXT(INT(HOUR(Table1[[#This Row],[Patient Admission Date]])/3)*3+3,"00")</f>
        <v>12-15</v>
      </c>
      <c r="O3130" t="str" cm="1">
        <f t="array" ref="O3130">_xlfn.IFS(Table1[[#This Row],[Patient Age]]&lt;=14,"0-14",Table1[[#This Row],[Patient Age]]&lt;=29,"15-29",Table1[[#This Row],[Patient Age]]&lt;=44,"30-44",Table1[[#This Row],[Patient Age]]&lt;=59,"45-59",Table1[[#This Row],[Patient Age]]&lt;=74,"60-74",TRUE,"75+")</f>
        <v>45-59</v>
      </c>
      <c r="P3130" t="str" cm="1">
        <f t="array" ref="P3130">_xlfn.IFS(Table1[[#This Row],[Patient Waittime]]&lt;=15,"0-15",Table1[[#This Row],[Patient Waittime]]&lt;=30,"16-30",Table1[[#This Row],[Patient Waittime]]&lt;=45,"31-45",Table1[[#This Row],[Patient Waittime]]&lt;=60,"46-60",TRUE,"60+")</f>
        <v>31-45</v>
      </c>
      <c r="Q3130">
        <f>--(Table1[[#This Row],[Patient Waittime]]&lt;=30)</f>
        <v>0</v>
      </c>
      <c r="R3130">
        <f>--Table1[[#This Row],[Patient Admission Flag]]</f>
        <v>0</v>
      </c>
      <c r="S3130">
        <f>--AND(Table1[[#This Row],[WithinTarget]]=1,Table1[[#This Row],[Patient Satisfaction Score]]&gt;=7)</f>
        <v>0</v>
      </c>
      <c r="T3130" t="str">
        <f>IF(LEFT(Table1[[#This Row],[Patient Gender]],1)="F","Female","Male")</f>
        <v>Male</v>
      </c>
    </row>
    <row r="3131" spans="1:20" x14ac:dyDescent="0.3">
      <c r="A3131" t="s">
        <v>3235</v>
      </c>
      <c r="B3131" s="1">
        <v>45522.970138888886</v>
      </c>
      <c r="C3131" t="s">
        <v>9</v>
      </c>
      <c r="D3131">
        <v>2</v>
      </c>
      <c r="E3131" t="s">
        <v>14</v>
      </c>
      <c r="F3131" t="s">
        <v>11</v>
      </c>
      <c r="G3131" t="b">
        <v>0</v>
      </c>
      <c r="I3131">
        <v>35</v>
      </c>
      <c r="J3131" t="b">
        <v>0</v>
      </c>
      <c r="K3131">
        <f>YEAR(Table1[[#This Row],[Patient Admission Date]])</f>
        <v>2024</v>
      </c>
      <c r="L3131" t="str">
        <f>TEXT(Table1[[#This Row],[Patient Admission Date]],"mmm")</f>
        <v>Aug</v>
      </c>
      <c r="M3131" t="str">
        <f>TEXT(Table1[[#This Row],[Patient Admission Date]],"ddd")</f>
        <v>Sun</v>
      </c>
      <c r="N3131" t="str">
        <f>TEXT(INT(HOUR(Table1[[#This Row],[Patient Admission Date]])/3)*3,"00")&amp;"-"&amp;TEXT(INT(HOUR(Table1[[#This Row],[Patient Admission Date]])/3)*3+3,"00")</f>
        <v>21-24</v>
      </c>
      <c r="O3131" t="str" cm="1">
        <f t="array" ref="O3131">_xlfn.IFS(Table1[[#This Row],[Patient Age]]&lt;=14,"0-14",Table1[[#This Row],[Patient Age]]&lt;=29,"15-29",Table1[[#This Row],[Patient Age]]&lt;=44,"30-44",Table1[[#This Row],[Patient Age]]&lt;=59,"45-59",Table1[[#This Row],[Patient Age]]&lt;=74,"60-74",TRUE,"75+")</f>
        <v>0-14</v>
      </c>
      <c r="P3131" t="str" cm="1">
        <f t="array" ref="P3131">_xlfn.IFS(Table1[[#This Row],[Patient Waittime]]&lt;=15,"0-15",Table1[[#This Row],[Patient Waittime]]&lt;=30,"16-30",Table1[[#This Row],[Patient Waittime]]&lt;=45,"31-45",Table1[[#This Row],[Patient Waittime]]&lt;=60,"46-60",TRUE,"60+")</f>
        <v>31-45</v>
      </c>
      <c r="Q3131">
        <f>--(Table1[[#This Row],[Patient Waittime]]&lt;=30)</f>
        <v>0</v>
      </c>
      <c r="R3131">
        <f>--Table1[[#This Row],[Patient Admission Flag]]</f>
        <v>0</v>
      </c>
      <c r="S3131">
        <f>--AND(Table1[[#This Row],[WithinTarget]]=1,Table1[[#This Row],[Patient Satisfaction Score]]&gt;=7)</f>
        <v>0</v>
      </c>
      <c r="T3131" t="str">
        <f>IF(LEFT(Table1[[#This Row],[Patient Gender]],1)="F","Female","Male")</f>
        <v>Male</v>
      </c>
    </row>
    <row r="3132" spans="1:20" x14ac:dyDescent="0.3">
      <c r="A3132" t="s">
        <v>3236</v>
      </c>
      <c r="B3132" s="1">
        <v>45034.670138888891</v>
      </c>
      <c r="C3132" t="s">
        <v>9</v>
      </c>
      <c r="D3132">
        <v>11</v>
      </c>
      <c r="E3132" t="s">
        <v>14</v>
      </c>
      <c r="F3132" t="s">
        <v>11</v>
      </c>
      <c r="G3132" t="b">
        <v>0</v>
      </c>
      <c r="I3132">
        <v>35</v>
      </c>
      <c r="J3132" t="b">
        <v>0</v>
      </c>
      <c r="K3132">
        <f>YEAR(Table1[[#This Row],[Patient Admission Date]])</f>
        <v>2023</v>
      </c>
      <c r="L3132" t="str">
        <f>TEXT(Table1[[#This Row],[Patient Admission Date]],"mmm")</f>
        <v>Apr</v>
      </c>
      <c r="M3132" t="str">
        <f>TEXT(Table1[[#This Row],[Patient Admission Date]],"ddd")</f>
        <v>Tue</v>
      </c>
      <c r="N3132" t="str">
        <f>TEXT(INT(HOUR(Table1[[#This Row],[Patient Admission Date]])/3)*3,"00")&amp;"-"&amp;TEXT(INT(HOUR(Table1[[#This Row],[Patient Admission Date]])/3)*3+3,"00")</f>
        <v>15-18</v>
      </c>
      <c r="O3132" t="str" cm="1">
        <f t="array" ref="O3132">_xlfn.IFS(Table1[[#This Row],[Patient Age]]&lt;=14,"0-14",Table1[[#This Row],[Patient Age]]&lt;=29,"15-29",Table1[[#This Row],[Patient Age]]&lt;=44,"30-44",Table1[[#This Row],[Patient Age]]&lt;=59,"45-59",Table1[[#This Row],[Patient Age]]&lt;=74,"60-74",TRUE,"75+")</f>
        <v>0-14</v>
      </c>
      <c r="P3132" t="str" cm="1">
        <f t="array" ref="P3132">_xlfn.IFS(Table1[[#This Row],[Patient Waittime]]&lt;=15,"0-15",Table1[[#This Row],[Patient Waittime]]&lt;=30,"16-30",Table1[[#This Row],[Patient Waittime]]&lt;=45,"31-45",Table1[[#This Row],[Patient Waittime]]&lt;=60,"46-60",TRUE,"60+")</f>
        <v>31-45</v>
      </c>
      <c r="Q3132">
        <f>--(Table1[[#This Row],[Patient Waittime]]&lt;=30)</f>
        <v>0</v>
      </c>
      <c r="R3132">
        <f>--Table1[[#This Row],[Patient Admission Flag]]</f>
        <v>0</v>
      </c>
      <c r="S3132">
        <f>--AND(Table1[[#This Row],[WithinTarget]]=1,Table1[[#This Row],[Patient Satisfaction Score]]&gt;=7)</f>
        <v>0</v>
      </c>
      <c r="T3132" t="str">
        <f>IF(LEFT(Table1[[#This Row],[Patient Gender]],1)="F","Female","Male")</f>
        <v>Male</v>
      </c>
    </row>
    <row r="3133" spans="1:20" x14ac:dyDescent="0.3">
      <c r="A3133" t="s">
        <v>3237</v>
      </c>
      <c r="B3133" s="1">
        <v>45427.560416666667</v>
      </c>
      <c r="C3133" t="s">
        <v>9</v>
      </c>
      <c r="D3133">
        <v>65</v>
      </c>
      <c r="E3133" t="s">
        <v>14</v>
      </c>
      <c r="F3133" t="s">
        <v>11</v>
      </c>
      <c r="G3133" t="b">
        <v>0</v>
      </c>
      <c r="I3133">
        <v>36</v>
      </c>
      <c r="J3133" t="b">
        <v>0</v>
      </c>
      <c r="K3133">
        <f>YEAR(Table1[[#This Row],[Patient Admission Date]])</f>
        <v>2024</v>
      </c>
      <c r="L3133" t="str">
        <f>TEXT(Table1[[#This Row],[Patient Admission Date]],"mmm")</f>
        <v>May</v>
      </c>
      <c r="M3133" t="str">
        <f>TEXT(Table1[[#This Row],[Patient Admission Date]],"ddd")</f>
        <v>Wed</v>
      </c>
      <c r="N3133" t="str">
        <f>TEXT(INT(HOUR(Table1[[#This Row],[Patient Admission Date]])/3)*3,"00")&amp;"-"&amp;TEXT(INT(HOUR(Table1[[#This Row],[Patient Admission Date]])/3)*3+3,"00")</f>
        <v>12-15</v>
      </c>
      <c r="O3133" t="str" cm="1">
        <f t="array" ref="O3133">_xlfn.IFS(Table1[[#This Row],[Patient Age]]&lt;=14,"0-14",Table1[[#This Row],[Patient Age]]&lt;=29,"15-29",Table1[[#This Row],[Patient Age]]&lt;=44,"30-44",Table1[[#This Row],[Patient Age]]&lt;=59,"45-59",Table1[[#This Row],[Patient Age]]&lt;=74,"60-74",TRUE,"75+")</f>
        <v>60-74</v>
      </c>
      <c r="P3133" t="str" cm="1">
        <f t="array" ref="P3133">_xlfn.IFS(Table1[[#This Row],[Patient Waittime]]&lt;=15,"0-15",Table1[[#This Row],[Patient Waittime]]&lt;=30,"16-30",Table1[[#This Row],[Patient Waittime]]&lt;=45,"31-45",Table1[[#This Row],[Patient Waittime]]&lt;=60,"46-60",TRUE,"60+")</f>
        <v>31-45</v>
      </c>
      <c r="Q3133">
        <f>--(Table1[[#This Row],[Patient Waittime]]&lt;=30)</f>
        <v>0</v>
      </c>
      <c r="R3133">
        <f>--Table1[[#This Row],[Patient Admission Flag]]</f>
        <v>0</v>
      </c>
      <c r="S3133">
        <f>--AND(Table1[[#This Row],[WithinTarget]]=1,Table1[[#This Row],[Patient Satisfaction Score]]&gt;=7)</f>
        <v>0</v>
      </c>
      <c r="T3133" t="str">
        <f>IF(LEFT(Table1[[#This Row],[Patient Gender]],1)="F","Female","Male")</f>
        <v>Male</v>
      </c>
    </row>
    <row r="3134" spans="1:20" x14ac:dyDescent="0.3">
      <c r="A3134" t="s">
        <v>3238</v>
      </c>
      <c r="B3134" s="1">
        <v>45301.684027777781</v>
      </c>
      <c r="C3134" t="s">
        <v>9</v>
      </c>
      <c r="D3134">
        <v>25</v>
      </c>
      <c r="E3134" t="s">
        <v>14</v>
      </c>
      <c r="F3134" t="s">
        <v>11</v>
      </c>
      <c r="G3134" t="b">
        <v>0</v>
      </c>
      <c r="I3134">
        <v>21</v>
      </c>
      <c r="J3134" t="b">
        <v>0</v>
      </c>
      <c r="K3134">
        <f>YEAR(Table1[[#This Row],[Patient Admission Date]])</f>
        <v>2024</v>
      </c>
      <c r="L3134" t="str">
        <f>TEXT(Table1[[#This Row],[Patient Admission Date]],"mmm")</f>
        <v>Jan</v>
      </c>
      <c r="M3134" t="str">
        <f>TEXT(Table1[[#This Row],[Patient Admission Date]],"ddd")</f>
        <v>Wed</v>
      </c>
      <c r="N3134" t="str">
        <f>TEXT(INT(HOUR(Table1[[#This Row],[Patient Admission Date]])/3)*3,"00")&amp;"-"&amp;TEXT(INT(HOUR(Table1[[#This Row],[Patient Admission Date]])/3)*3+3,"00")</f>
        <v>15-18</v>
      </c>
      <c r="O3134" t="str" cm="1">
        <f t="array" ref="O3134">_xlfn.IFS(Table1[[#This Row],[Patient Age]]&lt;=14,"0-14",Table1[[#This Row],[Patient Age]]&lt;=29,"15-29",Table1[[#This Row],[Patient Age]]&lt;=44,"30-44",Table1[[#This Row],[Patient Age]]&lt;=59,"45-59",Table1[[#This Row],[Patient Age]]&lt;=74,"60-74",TRUE,"75+")</f>
        <v>15-29</v>
      </c>
      <c r="P3134" t="str" cm="1">
        <f t="array" ref="P3134">_xlfn.IFS(Table1[[#This Row],[Patient Waittime]]&lt;=15,"0-15",Table1[[#This Row],[Patient Waittime]]&lt;=30,"16-30",Table1[[#This Row],[Patient Waittime]]&lt;=45,"31-45",Table1[[#This Row],[Patient Waittime]]&lt;=60,"46-60",TRUE,"60+")</f>
        <v>16-30</v>
      </c>
      <c r="Q3134">
        <f>--(Table1[[#This Row],[Patient Waittime]]&lt;=30)</f>
        <v>1</v>
      </c>
      <c r="R3134">
        <f>--Table1[[#This Row],[Patient Admission Flag]]</f>
        <v>0</v>
      </c>
      <c r="S3134">
        <f>--AND(Table1[[#This Row],[WithinTarget]]=1,Table1[[#This Row],[Patient Satisfaction Score]]&gt;=7)</f>
        <v>0</v>
      </c>
      <c r="T3134" t="str">
        <f>IF(LEFT(Table1[[#This Row],[Patient Gender]],1)="F","Female","Male")</f>
        <v>Male</v>
      </c>
    </row>
    <row r="3135" spans="1:20" x14ac:dyDescent="0.3">
      <c r="A3135" t="s">
        <v>3239</v>
      </c>
      <c r="B3135" s="1">
        <v>45408.004166666666</v>
      </c>
      <c r="C3135" t="s">
        <v>9</v>
      </c>
      <c r="D3135">
        <v>58</v>
      </c>
      <c r="E3135" t="s">
        <v>14</v>
      </c>
      <c r="F3135" t="s">
        <v>11</v>
      </c>
      <c r="G3135" t="b">
        <v>0</v>
      </c>
      <c r="I3135">
        <v>23</v>
      </c>
      <c r="J3135" t="b">
        <v>0</v>
      </c>
      <c r="K3135">
        <f>YEAR(Table1[[#This Row],[Patient Admission Date]])</f>
        <v>2024</v>
      </c>
      <c r="L3135" t="str">
        <f>TEXT(Table1[[#This Row],[Patient Admission Date]],"mmm")</f>
        <v>Apr</v>
      </c>
      <c r="M3135" t="str">
        <f>TEXT(Table1[[#This Row],[Patient Admission Date]],"ddd")</f>
        <v>Fri</v>
      </c>
      <c r="N3135" t="str">
        <f>TEXT(INT(HOUR(Table1[[#This Row],[Patient Admission Date]])/3)*3,"00")&amp;"-"&amp;TEXT(INT(HOUR(Table1[[#This Row],[Patient Admission Date]])/3)*3+3,"00")</f>
        <v>00-03</v>
      </c>
      <c r="O3135" t="str" cm="1">
        <f t="array" ref="O3135">_xlfn.IFS(Table1[[#This Row],[Patient Age]]&lt;=14,"0-14",Table1[[#This Row],[Patient Age]]&lt;=29,"15-29",Table1[[#This Row],[Patient Age]]&lt;=44,"30-44",Table1[[#This Row],[Patient Age]]&lt;=59,"45-59",Table1[[#This Row],[Patient Age]]&lt;=74,"60-74",TRUE,"75+")</f>
        <v>45-59</v>
      </c>
      <c r="P3135" t="str" cm="1">
        <f t="array" ref="P3135">_xlfn.IFS(Table1[[#This Row],[Patient Waittime]]&lt;=15,"0-15",Table1[[#This Row],[Patient Waittime]]&lt;=30,"16-30",Table1[[#This Row],[Patient Waittime]]&lt;=45,"31-45",Table1[[#This Row],[Patient Waittime]]&lt;=60,"46-60",TRUE,"60+")</f>
        <v>16-30</v>
      </c>
      <c r="Q3135">
        <f>--(Table1[[#This Row],[Patient Waittime]]&lt;=30)</f>
        <v>1</v>
      </c>
      <c r="R3135">
        <f>--Table1[[#This Row],[Patient Admission Flag]]</f>
        <v>0</v>
      </c>
      <c r="S3135">
        <f>--AND(Table1[[#This Row],[WithinTarget]]=1,Table1[[#This Row],[Patient Satisfaction Score]]&gt;=7)</f>
        <v>0</v>
      </c>
      <c r="T3135" t="str">
        <f>IF(LEFT(Table1[[#This Row],[Patient Gender]],1)="F","Female","Male")</f>
        <v>Male</v>
      </c>
    </row>
    <row r="3136" spans="1:20" x14ac:dyDescent="0.3">
      <c r="A3136" t="s">
        <v>3240</v>
      </c>
      <c r="B3136" s="1">
        <v>45056.73541666667</v>
      </c>
      <c r="C3136" t="s">
        <v>9</v>
      </c>
      <c r="D3136">
        <v>40</v>
      </c>
      <c r="E3136" t="s">
        <v>14</v>
      </c>
      <c r="F3136" t="s">
        <v>11</v>
      </c>
      <c r="G3136" t="b">
        <v>0</v>
      </c>
      <c r="I3136">
        <v>30</v>
      </c>
      <c r="J3136" t="b">
        <v>0</v>
      </c>
      <c r="K3136">
        <f>YEAR(Table1[[#This Row],[Patient Admission Date]])</f>
        <v>2023</v>
      </c>
      <c r="L3136" t="str">
        <f>TEXT(Table1[[#This Row],[Patient Admission Date]],"mmm")</f>
        <v>May</v>
      </c>
      <c r="M3136" t="str">
        <f>TEXT(Table1[[#This Row],[Patient Admission Date]],"ddd")</f>
        <v>Wed</v>
      </c>
      <c r="N3136" t="str">
        <f>TEXT(INT(HOUR(Table1[[#This Row],[Patient Admission Date]])/3)*3,"00")&amp;"-"&amp;TEXT(INT(HOUR(Table1[[#This Row],[Patient Admission Date]])/3)*3+3,"00")</f>
        <v>15-18</v>
      </c>
      <c r="O3136" t="str" cm="1">
        <f t="array" ref="O3136">_xlfn.IFS(Table1[[#This Row],[Patient Age]]&lt;=14,"0-14",Table1[[#This Row],[Patient Age]]&lt;=29,"15-29",Table1[[#This Row],[Patient Age]]&lt;=44,"30-44",Table1[[#This Row],[Patient Age]]&lt;=59,"45-59",Table1[[#This Row],[Patient Age]]&lt;=74,"60-74",TRUE,"75+")</f>
        <v>30-44</v>
      </c>
      <c r="P3136" t="str" cm="1">
        <f t="array" ref="P3136">_xlfn.IFS(Table1[[#This Row],[Patient Waittime]]&lt;=15,"0-15",Table1[[#This Row],[Patient Waittime]]&lt;=30,"16-30",Table1[[#This Row],[Patient Waittime]]&lt;=45,"31-45",Table1[[#This Row],[Patient Waittime]]&lt;=60,"46-60",TRUE,"60+")</f>
        <v>16-30</v>
      </c>
      <c r="Q3136">
        <f>--(Table1[[#This Row],[Patient Waittime]]&lt;=30)</f>
        <v>1</v>
      </c>
      <c r="R3136">
        <f>--Table1[[#This Row],[Patient Admission Flag]]</f>
        <v>0</v>
      </c>
      <c r="S3136">
        <f>--AND(Table1[[#This Row],[WithinTarget]]=1,Table1[[#This Row],[Patient Satisfaction Score]]&gt;=7)</f>
        <v>0</v>
      </c>
      <c r="T3136" t="str">
        <f>IF(LEFT(Table1[[#This Row],[Patient Gender]],1)="F","Female","Male")</f>
        <v>Male</v>
      </c>
    </row>
    <row r="3137" spans="1:20" x14ac:dyDescent="0.3">
      <c r="A3137" t="s">
        <v>3241</v>
      </c>
      <c r="B3137" s="1">
        <v>45484.836805555555</v>
      </c>
      <c r="C3137" t="s">
        <v>9</v>
      </c>
      <c r="D3137">
        <v>62</v>
      </c>
      <c r="E3137" t="s">
        <v>14</v>
      </c>
      <c r="F3137" t="s">
        <v>11</v>
      </c>
      <c r="G3137" t="b">
        <v>0</v>
      </c>
      <c r="I3137">
        <v>34</v>
      </c>
      <c r="J3137" t="b">
        <v>0</v>
      </c>
      <c r="K3137">
        <f>YEAR(Table1[[#This Row],[Patient Admission Date]])</f>
        <v>2024</v>
      </c>
      <c r="L3137" t="str">
        <f>TEXT(Table1[[#This Row],[Patient Admission Date]],"mmm")</f>
        <v>Jul</v>
      </c>
      <c r="M3137" t="str">
        <f>TEXT(Table1[[#This Row],[Patient Admission Date]],"ddd")</f>
        <v>Thu</v>
      </c>
      <c r="N3137" t="str">
        <f>TEXT(INT(HOUR(Table1[[#This Row],[Patient Admission Date]])/3)*3,"00")&amp;"-"&amp;TEXT(INT(HOUR(Table1[[#This Row],[Patient Admission Date]])/3)*3+3,"00")</f>
        <v>18-21</v>
      </c>
      <c r="O3137" t="str" cm="1">
        <f t="array" ref="O3137">_xlfn.IFS(Table1[[#This Row],[Patient Age]]&lt;=14,"0-14",Table1[[#This Row],[Patient Age]]&lt;=29,"15-29",Table1[[#This Row],[Patient Age]]&lt;=44,"30-44",Table1[[#This Row],[Patient Age]]&lt;=59,"45-59",Table1[[#This Row],[Patient Age]]&lt;=74,"60-74",TRUE,"75+")</f>
        <v>60-74</v>
      </c>
      <c r="P3137" t="str" cm="1">
        <f t="array" ref="P3137">_xlfn.IFS(Table1[[#This Row],[Patient Waittime]]&lt;=15,"0-15",Table1[[#This Row],[Patient Waittime]]&lt;=30,"16-30",Table1[[#This Row],[Patient Waittime]]&lt;=45,"31-45",Table1[[#This Row],[Patient Waittime]]&lt;=60,"46-60",TRUE,"60+")</f>
        <v>31-45</v>
      </c>
      <c r="Q3137">
        <f>--(Table1[[#This Row],[Patient Waittime]]&lt;=30)</f>
        <v>0</v>
      </c>
      <c r="R3137">
        <f>--Table1[[#This Row],[Patient Admission Flag]]</f>
        <v>0</v>
      </c>
      <c r="S3137">
        <f>--AND(Table1[[#This Row],[WithinTarget]]=1,Table1[[#This Row],[Patient Satisfaction Score]]&gt;=7)</f>
        <v>0</v>
      </c>
      <c r="T3137" t="str">
        <f>IF(LEFT(Table1[[#This Row],[Patient Gender]],1)="F","Female","Male")</f>
        <v>Male</v>
      </c>
    </row>
    <row r="3138" spans="1:20" x14ac:dyDescent="0.3">
      <c r="A3138" t="s">
        <v>3242</v>
      </c>
      <c r="B3138" s="1">
        <v>45122.13958333333</v>
      </c>
      <c r="C3138" t="s">
        <v>9</v>
      </c>
      <c r="D3138">
        <v>6</v>
      </c>
      <c r="E3138" t="s">
        <v>14</v>
      </c>
      <c r="F3138" t="s">
        <v>11</v>
      </c>
      <c r="G3138" t="b">
        <v>0</v>
      </c>
      <c r="I3138">
        <v>35</v>
      </c>
      <c r="J3138" t="b">
        <v>0</v>
      </c>
      <c r="K3138">
        <f>YEAR(Table1[[#This Row],[Patient Admission Date]])</f>
        <v>2023</v>
      </c>
      <c r="L3138" t="str">
        <f>TEXT(Table1[[#This Row],[Patient Admission Date]],"mmm")</f>
        <v>Jul</v>
      </c>
      <c r="M3138" t="str">
        <f>TEXT(Table1[[#This Row],[Patient Admission Date]],"ddd")</f>
        <v>Sat</v>
      </c>
      <c r="N3138" t="str">
        <f>TEXT(INT(HOUR(Table1[[#This Row],[Patient Admission Date]])/3)*3,"00")&amp;"-"&amp;TEXT(INT(HOUR(Table1[[#This Row],[Patient Admission Date]])/3)*3+3,"00")</f>
        <v>03-06</v>
      </c>
      <c r="O3138" t="str" cm="1">
        <f t="array" ref="O3138">_xlfn.IFS(Table1[[#This Row],[Patient Age]]&lt;=14,"0-14",Table1[[#This Row],[Patient Age]]&lt;=29,"15-29",Table1[[#This Row],[Patient Age]]&lt;=44,"30-44",Table1[[#This Row],[Patient Age]]&lt;=59,"45-59",Table1[[#This Row],[Patient Age]]&lt;=74,"60-74",TRUE,"75+")</f>
        <v>0-14</v>
      </c>
      <c r="P3138" t="str" cm="1">
        <f t="array" ref="P3138">_xlfn.IFS(Table1[[#This Row],[Patient Waittime]]&lt;=15,"0-15",Table1[[#This Row],[Patient Waittime]]&lt;=30,"16-30",Table1[[#This Row],[Patient Waittime]]&lt;=45,"31-45",Table1[[#This Row],[Patient Waittime]]&lt;=60,"46-60",TRUE,"60+")</f>
        <v>31-45</v>
      </c>
      <c r="Q3138">
        <f>--(Table1[[#This Row],[Patient Waittime]]&lt;=30)</f>
        <v>0</v>
      </c>
      <c r="R3138">
        <f>--Table1[[#This Row],[Patient Admission Flag]]</f>
        <v>0</v>
      </c>
      <c r="S3138">
        <f>--AND(Table1[[#This Row],[WithinTarget]]=1,Table1[[#This Row],[Patient Satisfaction Score]]&gt;=7)</f>
        <v>0</v>
      </c>
      <c r="T3138" t="str">
        <f>IF(LEFT(Table1[[#This Row],[Patient Gender]],1)="F","Female","Male")</f>
        <v>Male</v>
      </c>
    </row>
    <row r="3139" spans="1:20" x14ac:dyDescent="0.3">
      <c r="A3139" t="s">
        <v>3243</v>
      </c>
      <c r="B3139" s="1">
        <v>45087.28125</v>
      </c>
      <c r="C3139" t="s">
        <v>9</v>
      </c>
      <c r="D3139">
        <v>22</v>
      </c>
      <c r="E3139" t="s">
        <v>14</v>
      </c>
      <c r="F3139" t="s">
        <v>11</v>
      </c>
      <c r="G3139" t="b">
        <v>0</v>
      </c>
      <c r="I3139">
        <v>41</v>
      </c>
      <c r="J3139" t="b">
        <v>0</v>
      </c>
      <c r="K3139">
        <f>YEAR(Table1[[#This Row],[Patient Admission Date]])</f>
        <v>2023</v>
      </c>
      <c r="L3139" t="str">
        <f>TEXT(Table1[[#This Row],[Patient Admission Date]],"mmm")</f>
        <v>Jun</v>
      </c>
      <c r="M3139" t="str">
        <f>TEXT(Table1[[#This Row],[Patient Admission Date]],"ddd")</f>
        <v>Sat</v>
      </c>
      <c r="N3139" t="str">
        <f>TEXT(INT(HOUR(Table1[[#This Row],[Patient Admission Date]])/3)*3,"00")&amp;"-"&amp;TEXT(INT(HOUR(Table1[[#This Row],[Patient Admission Date]])/3)*3+3,"00")</f>
        <v>06-09</v>
      </c>
      <c r="O3139" t="str" cm="1">
        <f t="array" ref="O3139">_xlfn.IFS(Table1[[#This Row],[Patient Age]]&lt;=14,"0-14",Table1[[#This Row],[Patient Age]]&lt;=29,"15-29",Table1[[#This Row],[Patient Age]]&lt;=44,"30-44",Table1[[#This Row],[Patient Age]]&lt;=59,"45-59",Table1[[#This Row],[Patient Age]]&lt;=74,"60-74",TRUE,"75+")</f>
        <v>15-29</v>
      </c>
      <c r="P3139" t="str" cm="1">
        <f t="array" ref="P3139">_xlfn.IFS(Table1[[#This Row],[Patient Waittime]]&lt;=15,"0-15",Table1[[#This Row],[Patient Waittime]]&lt;=30,"16-30",Table1[[#This Row],[Patient Waittime]]&lt;=45,"31-45",Table1[[#This Row],[Patient Waittime]]&lt;=60,"46-60",TRUE,"60+")</f>
        <v>31-45</v>
      </c>
      <c r="Q3139">
        <f>--(Table1[[#This Row],[Patient Waittime]]&lt;=30)</f>
        <v>0</v>
      </c>
      <c r="R3139">
        <f>--Table1[[#This Row],[Patient Admission Flag]]</f>
        <v>0</v>
      </c>
      <c r="S3139">
        <f>--AND(Table1[[#This Row],[WithinTarget]]=1,Table1[[#This Row],[Patient Satisfaction Score]]&gt;=7)</f>
        <v>0</v>
      </c>
      <c r="T3139" t="str">
        <f>IF(LEFT(Table1[[#This Row],[Patient Gender]],1)="F","Female","Male")</f>
        <v>Male</v>
      </c>
    </row>
    <row r="3140" spans="1:20" x14ac:dyDescent="0.3">
      <c r="A3140" t="s">
        <v>3244</v>
      </c>
      <c r="B3140" s="1">
        <v>45155.40625</v>
      </c>
      <c r="C3140" t="s">
        <v>9</v>
      </c>
      <c r="D3140">
        <v>50</v>
      </c>
      <c r="E3140" t="s">
        <v>14</v>
      </c>
      <c r="F3140" t="s">
        <v>11</v>
      </c>
      <c r="G3140" t="b">
        <v>0</v>
      </c>
      <c r="I3140">
        <v>56</v>
      </c>
      <c r="J3140" t="b">
        <v>0</v>
      </c>
      <c r="K3140">
        <f>YEAR(Table1[[#This Row],[Patient Admission Date]])</f>
        <v>2023</v>
      </c>
      <c r="L3140" t="str">
        <f>TEXT(Table1[[#This Row],[Patient Admission Date]],"mmm")</f>
        <v>Aug</v>
      </c>
      <c r="M3140" t="str">
        <f>TEXT(Table1[[#This Row],[Patient Admission Date]],"ddd")</f>
        <v>Thu</v>
      </c>
      <c r="N3140" t="str">
        <f>TEXT(INT(HOUR(Table1[[#This Row],[Patient Admission Date]])/3)*3,"00")&amp;"-"&amp;TEXT(INT(HOUR(Table1[[#This Row],[Patient Admission Date]])/3)*3+3,"00")</f>
        <v>09-12</v>
      </c>
      <c r="O3140" t="str" cm="1">
        <f t="array" ref="O3140">_xlfn.IFS(Table1[[#This Row],[Patient Age]]&lt;=14,"0-14",Table1[[#This Row],[Patient Age]]&lt;=29,"15-29",Table1[[#This Row],[Patient Age]]&lt;=44,"30-44",Table1[[#This Row],[Patient Age]]&lt;=59,"45-59",Table1[[#This Row],[Patient Age]]&lt;=74,"60-74",TRUE,"75+")</f>
        <v>45-59</v>
      </c>
      <c r="P3140" t="str" cm="1">
        <f t="array" ref="P3140">_xlfn.IFS(Table1[[#This Row],[Patient Waittime]]&lt;=15,"0-15",Table1[[#This Row],[Patient Waittime]]&lt;=30,"16-30",Table1[[#This Row],[Patient Waittime]]&lt;=45,"31-45",Table1[[#This Row],[Patient Waittime]]&lt;=60,"46-60",TRUE,"60+")</f>
        <v>46-60</v>
      </c>
      <c r="Q3140">
        <f>--(Table1[[#This Row],[Patient Waittime]]&lt;=30)</f>
        <v>0</v>
      </c>
      <c r="R3140">
        <f>--Table1[[#This Row],[Patient Admission Flag]]</f>
        <v>0</v>
      </c>
      <c r="S3140">
        <f>--AND(Table1[[#This Row],[WithinTarget]]=1,Table1[[#This Row],[Patient Satisfaction Score]]&gt;=7)</f>
        <v>0</v>
      </c>
      <c r="T3140" t="str">
        <f>IF(LEFT(Table1[[#This Row],[Patient Gender]],1)="F","Female","Male")</f>
        <v>Male</v>
      </c>
    </row>
    <row r="3141" spans="1:20" x14ac:dyDescent="0.3">
      <c r="A3141" t="s">
        <v>3245</v>
      </c>
      <c r="B3141" s="1">
        <v>45584.261805555558</v>
      </c>
      <c r="C3141" t="s">
        <v>9</v>
      </c>
      <c r="D3141">
        <v>5</v>
      </c>
      <c r="E3141" t="s">
        <v>14</v>
      </c>
      <c r="F3141" t="s">
        <v>11</v>
      </c>
      <c r="G3141" t="b">
        <v>0</v>
      </c>
      <c r="I3141">
        <v>11</v>
      </c>
      <c r="J3141" t="b">
        <v>0</v>
      </c>
      <c r="K3141">
        <f>YEAR(Table1[[#This Row],[Patient Admission Date]])</f>
        <v>2024</v>
      </c>
      <c r="L3141" t="str">
        <f>TEXT(Table1[[#This Row],[Patient Admission Date]],"mmm")</f>
        <v>Oct</v>
      </c>
      <c r="M3141" t="str">
        <f>TEXT(Table1[[#This Row],[Patient Admission Date]],"ddd")</f>
        <v>Sat</v>
      </c>
      <c r="N3141" t="str">
        <f>TEXT(INT(HOUR(Table1[[#This Row],[Patient Admission Date]])/3)*3,"00")&amp;"-"&amp;TEXT(INT(HOUR(Table1[[#This Row],[Patient Admission Date]])/3)*3+3,"00")</f>
        <v>06-09</v>
      </c>
      <c r="O3141" t="str" cm="1">
        <f t="array" ref="O3141">_xlfn.IFS(Table1[[#This Row],[Patient Age]]&lt;=14,"0-14",Table1[[#This Row],[Patient Age]]&lt;=29,"15-29",Table1[[#This Row],[Patient Age]]&lt;=44,"30-44",Table1[[#This Row],[Patient Age]]&lt;=59,"45-59",Table1[[#This Row],[Patient Age]]&lt;=74,"60-74",TRUE,"75+")</f>
        <v>0-14</v>
      </c>
      <c r="P3141" t="str" cm="1">
        <f t="array" ref="P3141">_xlfn.IFS(Table1[[#This Row],[Patient Waittime]]&lt;=15,"0-15",Table1[[#This Row],[Patient Waittime]]&lt;=30,"16-30",Table1[[#This Row],[Patient Waittime]]&lt;=45,"31-45",Table1[[#This Row],[Patient Waittime]]&lt;=60,"46-60",TRUE,"60+")</f>
        <v>0-15</v>
      </c>
      <c r="Q3141">
        <f>--(Table1[[#This Row],[Patient Waittime]]&lt;=30)</f>
        <v>1</v>
      </c>
      <c r="R3141">
        <f>--Table1[[#This Row],[Patient Admission Flag]]</f>
        <v>0</v>
      </c>
      <c r="S3141">
        <f>--AND(Table1[[#This Row],[WithinTarget]]=1,Table1[[#This Row],[Patient Satisfaction Score]]&gt;=7)</f>
        <v>0</v>
      </c>
      <c r="T3141" t="str">
        <f>IF(LEFT(Table1[[#This Row],[Patient Gender]],1)="F","Female","Male")</f>
        <v>Male</v>
      </c>
    </row>
    <row r="3142" spans="1:20" x14ac:dyDescent="0.3">
      <c r="A3142" t="s">
        <v>3246</v>
      </c>
      <c r="B3142" s="1">
        <v>45060.242361111108</v>
      </c>
      <c r="C3142" t="s">
        <v>9</v>
      </c>
      <c r="D3142">
        <v>35</v>
      </c>
      <c r="E3142" t="s">
        <v>14</v>
      </c>
      <c r="F3142" t="s">
        <v>11</v>
      </c>
      <c r="G3142" t="b">
        <v>0</v>
      </c>
      <c r="I3142">
        <v>17</v>
      </c>
      <c r="J3142" t="b">
        <v>0</v>
      </c>
      <c r="K3142">
        <f>YEAR(Table1[[#This Row],[Patient Admission Date]])</f>
        <v>2023</v>
      </c>
      <c r="L3142" t="str">
        <f>TEXT(Table1[[#This Row],[Patient Admission Date]],"mmm")</f>
        <v>May</v>
      </c>
      <c r="M3142" t="str">
        <f>TEXT(Table1[[#This Row],[Patient Admission Date]],"ddd")</f>
        <v>Sun</v>
      </c>
      <c r="N3142" t="str">
        <f>TEXT(INT(HOUR(Table1[[#This Row],[Patient Admission Date]])/3)*3,"00")&amp;"-"&amp;TEXT(INT(HOUR(Table1[[#This Row],[Patient Admission Date]])/3)*3+3,"00")</f>
        <v>03-06</v>
      </c>
      <c r="O3142" t="str" cm="1">
        <f t="array" ref="O3142">_xlfn.IFS(Table1[[#This Row],[Patient Age]]&lt;=14,"0-14",Table1[[#This Row],[Patient Age]]&lt;=29,"15-29",Table1[[#This Row],[Patient Age]]&lt;=44,"30-44",Table1[[#This Row],[Patient Age]]&lt;=59,"45-59",Table1[[#This Row],[Patient Age]]&lt;=74,"60-74",TRUE,"75+")</f>
        <v>30-44</v>
      </c>
      <c r="P3142" t="str" cm="1">
        <f t="array" ref="P3142">_xlfn.IFS(Table1[[#This Row],[Patient Waittime]]&lt;=15,"0-15",Table1[[#This Row],[Patient Waittime]]&lt;=30,"16-30",Table1[[#This Row],[Patient Waittime]]&lt;=45,"31-45",Table1[[#This Row],[Patient Waittime]]&lt;=60,"46-60",TRUE,"60+")</f>
        <v>16-30</v>
      </c>
      <c r="Q3142">
        <f>--(Table1[[#This Row],[Patient Waittime]]&lt;=30)</f>
        <v>1</v>
      </c>
      <c r="R3142">
        <f>--Table1[[#This Row],[Patient Admission Flag]]</f>
        <v>0</v>
      </c>
      <c r="S3142">
        <f>--AND(Table1[[#This Row],[WithinTarget]]=1,Table1[[#This Row],[Patient Satisfaction Score]]&gt;=7)</f>
        <v>0</v>
      </c>
      <c r="T3142" t="str">
        <f>IF(LEFT(Table1[[#This Row],[Patient Gender]],1)="F","Female","Male")</f>
        <v>Male</v>
      </c>
    </row>
    <row r="3143" spans="1:20" x14ac:dyDescent="0.3">
      <c r="A3143" t="s">
        <v>3247</v>
      </c>
      <c r="B3143" s="1">
        <v>45483.27847222222</v>
      </c>
      <c r="C3143" t="s">
        <v>9</v>
      </c>
      <c r="D3143">
        <v>5</v>
      </c>
      <c r="E3143" t="s">
        <v>14</v>
      </c>
      <c r="F3143" t="s">
        <v>11</v>
      </c>
      <c r="G3143" t="b">
        <v>0</v>
      </c>
      <c r="I3143">
        <v>21</v>
      </c>
      <c r="J3143" t="b">
        <v>0</v>
      </c>
      <c r="K3143">
        <f>YEAR(Table1[[#This Row],[Patient Admission Date]])</f>
        <v>2024</v>
      </c>
      <c r="L3143" t="str">
        <f>TEXT(Table1[[#This Row],[Patient Admission Date]],"mmm")</f>
        <v>Jul</v>
      </c>
      <c r="M3143" t="str">
        <f>TEXT(Table1[[#This Row],[Patient Admission Date]],"ddd")</f>
        <v>Wed</v>
      </c>
      <c r="N3143" t="str">
        <f>TEXT(INT(HOUR(Table1[[#This Row],[Patient Admission Date]])/3)*3,"00")&amp;"-"&amp;TEXT(INT(HOUR(Table1[[#This Row],[Patient Admission Date]])/3)*3+3,"00")</f>
        <v>06-09</v>
      </c>
      <c r="O3143" t="str" cm="1">
        <f t="array" ref="O3143">_xlfn.IFS(Table1[[#This Row],[Patient Age]]&lt;=14,"0-14",Table1[[#This Row],[Patient Age]]&lt;=29,"15-29",Table1[[#This Row],[Patient Age]]&lt;=44,"30-44",Table1[[#This Row],[Patient Age]]&lt;=59,"45-59",Table1[[#This Row],[Patient Age]]&lt;=74,"60-74",TRUE,"75+")</f>
        <v>0-14</v>
      </c>
      <c r="P3143" t="str" cm="1">
        <f t="array" ref="P3143">_xlfn.IFS(Table1[[#This Row],[Patient Waittime]]&lt;=15,"0-15",Table1[[#This Row],[Patient Waittime]]&lt;=30,"16-30",Table1[[#This Row],[Patient Waittime]]&lt;=45,"31-45",Table1[[#This Row],[Patient Waittime]]&lt;=60,"46-60",TRUE,"60+")</f>
        <v>16-30</v>
      </c>
      <c r="Q3143">
        <f>--(Table1[[#This Row],[Patient Waittime]]&lt;=30)</f>
        <v>1</v>
      </c>
      <c r="R3143">
        <f>--Table1[[#This Row],[Patient Admission Flag]]</f>
        <v>0</v>
      </c>
      <c r="S3143">
        <f>--AND(Table1[[#This Row],[WithinTarget]]=1,Table1[[#This Row],[Patient Satisfaction Score]]&gt;=7)</f>
        <v>0</v>
      </c>
      <c r="T3143" t="str">
        <f>IF(LEFT(Table1[[#This Row],[Patient Gender]],1)="F","Female","Male")</f>
        <v>Male</v>
      </c>
    </row>
    <row r="3144" spans="1:20" x14ac:dyDescent="0.3">
      <c r="A3144" t="s">
        <v>3248</v>
      </c>
      <c r="B3144" s="1">
        <v>45088.79791666667</v>
      </c>
      <c r="C3144" t="s">
        <v>9</v>
      </c>
      <c r="D3144">
        <v>24</v>
      </c>
      <c r="E3144" t="s">
        <v>14</v>
      </c>
      <c r="F3144" t="s">
        <v>11</v>
      </c>
      <c r="G3144" t="b">
        <v>0</v>
      </c>
      <c r="I3144">
        <v>30</v>
      </c>
      <c r="J3144" t="b">
        <v>0</v>
      </c>
      <c r="K3144">
        <f>YEAR(Table1[[#This Row],[Patient Admission Date]])</f>
        <v>2023</v>
      </c>
      <c r="L3144" t="str">
        <f>TEXT(Table1[[#This Row],[Patient Admission Date]],"mmm")</f>
        <v>Jun</v>
      </c>
      <c r="M3144" t="str">
        <f>TEXT(Table1[[#This Row],[Patient Admission Date]],"ddd")</f>
        <v>Sun</v>
      </c>
      <c r="N3144" t="str">
        <f>TEXT(INT(HOUR(Table1[[#This Row],[Patient Admission Date]])/3)*3,"00")&amp;"-"&amp;TEXT(INT(HOUR(Table1[[#This Row],[Patient Admission Date]])/3)*3+3,"00")</f>
        <v>18-21</v>
      </c>
      <c r="O3144" t="str" cm="1">
        <f t="array" ref="O3144">_xlfn.IFS(Table1[[#This Row],[Patient Age]]&lt;=14,"0-14",Table1[[#This Row],[Patient Age]]&lt;=29,"15-29",Table1[[#This Row],[Patient Age]]&lt;=44,"30-44",Table1[[#This Row],[Patient Age]]&lt;=59,"45-59",Table1[[#This Row],[Patient Age]]&lt;=74,"60-74",TRUE,"75+")</f>
        <v>15-29</v>
      </c>
      <c r="P3144" t="str" cm="1">
        <f t="array" ref="P3144">_xlfn.IFS(Table1[[#This Row],[Patient Waittime]]&lt;=15,"0-15",Table1[[#This Row],[Patient Waittime]]&lt;=30,"16-30",Table1[[#This Row],[Patient Waittime]]&lt;=45,"31-45",Table1[[#This Row],[Patient Waittime]]&lt;=60,"46-60",TRUE,"60+")</f>
        <v>16-30</v>
      </c>
      <c r="Q3144">
        <f>--(Table1[[#This Row],[Patient Waittime]]&lt;=30)</f>
        <v>1</v>
      </c>
      <c r="R3144">
        <f>--Table1[[#This Row],[Patient Admission Flag]]</f>
        <v>0</v>
      </c>
      <c r="S3144">
        <f>--AND(Table1[[#This Row],[WithinTarget]]=1,Table1[[#This Row],[Patient Satisfaction Score]]&gt;=7)</f>
        <v>0</v>
      </c>
      <c r="T3144" t="str">
        <f>IF(LEFT(Table1[[#This Row],[Patient Gender]],1)="F","Female","Male")</f>
        <v>Male</v>
      </c>
    </row>
    <row r="3145" spans="1:20" x14ac:dyDescent="0.3">
      <c r="A3145" t="s">
        <v>3249</v>
      </c>
      <c r="B3145" s="1">
        <v>45307.244444444441</v>
      </c>
      <c r="C3145" t="s">
        <v>9</v>
      </c>
      <c r="D3145">
        <v>54</v>
      </c>
      <c r="E3145" t="s">
        <v>14</v>
      </c>
      <c r="F3145" t="s">
        <v>11</v>
      </c>
      <c r="G3145" t="b">
        <v>0</v>
      </c>
      <c r="I3145">
        <v>30</v>
      </c>
      <c r="J3145" t="b">
        <v>0</v>
      </c>
      <c r="K3145">
        <f>YEAR(Table1[[#This Row],[Patient Admission Date]])</f>
        <v>2024</v>
      </c>
      <c r="L3145" t="str">
        <f>TEXT(Table1[[#This Row],[Patient Admission Date]],"mmm")</f>
        <v>Jan</v>
      </c>
      <c r="M3145" t="str">
        <f>TEXT(Table1[[#This Row],[Patient Admission Date]],"ddd")</f>
        <v>Tue</v>
      </c>
      <c r="N3145" t="str">
        <f>TEXT(INT(HOUR(Table1[[#This Row],[Patient Admission Date]])/3)*3,"00")&amp;"-"&amp;TEXT(INT(HOUR(Table1[[#This Row],[Patient Admission Date]])/3)*3+3,"00")</f>
        <v>03-06</v>
      </c>
      <c r="O3145" t="str" cm="1">
        <f t="array" ref="O3145">_xlfn.IFS(Table1[[#This Row],[Patient Age]]&lt;=14,"0-14",Table1[[#This Row],[Patient Age]]&lt;=29,"15-29",Table1[[#This Row],[Patient Age]]&lt;=44,"30-44",Table1[[#This Row],[Patient Age]]&lt;=59,"45-59",Table1[[#This Row],[Patient Age]]&lt;=74,"60-74",TRUE,"75+")</f>
        <v>45-59</v>
      </c>
      <c r="P3145" t="str" cm="1">
        <f t="array" ref="P3145">_xlfn.IFS(Table1[[#This Row],[Patient Waittime]]&lt;=15,"0-15",Table1[[#This Row],[Patient Waittime]]&lt;=30,"16-30",Table1[[#This Row],[Patient Waittime]]&lt;=45,"31-45",Table1[[#This Row],[Patient Waittime]]&lt;=60,"46-60",TRUE,"60+")</f>
        <v>16-30</v>
      </c>
      <c r="Q3145">
        <f>--(Table1[[#This Row],[Patient Waittime]]&lt;=30)</f>
        <v>1</v>
      </c>
      <c r="R3145">
        <f>--Table1[[#This Row],[Patient Admission Flag]]</f>
        <v>0</v>
      </c>
      <c r="S3145">
        <f>--AND(Table1[[#This Row],[WithinTarget]]=1,Table1[[#This Row],[Patient Satisfaction Score]]&gt;=7)</f>
        <v>0</v>
      </c>
      <c r="T3145" t="str">
        <f>IF(LEFT(Table1[[#This Row],[Patient Gender]],1)="F","Female","Male")</f>
        <v>Male</v>
      </c>
    </row>
    <row r="3146" spans="1:20" x14ac:dyDescent="0.3">
      <c r="A3146" t="s">
        <v>3250</v>
      </c>
      <c r="B3146" s="1">
        <v>45584.14166666667</v>
      </c>
      <c r="C3146" t="s">
        <v>9</v>
      </c>
      <c r="D3146">
        <v>77</v>
      </c>
      <c r="E3146" t="s">
        <v>14</v>
      </c>
      <c r="F3146" t="s">
        <v>11</v>
      </c>
      <c r="G3146" t="b">
        <v>0</v>
      </c>
      <c r="I3146">
        <v>50</v>
      </c>
      <c r="J3146" t="b">
        <v>0</v>
      </c>
      <c r="K3146">
        <f>YEAR(Table1[[#This Row],[Patient Admission Date]])</f>
        <v>2024</v>
      </c>
      <c r="L3146" t="str">
        <f>TEXT(Table1[[#This Row],[Patient Admission Date]],"mmm")</f>
        <v>Oct</v>
      </c>
      <c r="M3146" t="str">
        <f>TEXT(Table1[[#This Row],[Patient Admission Date]],"ddd")</f>
        <v>Sat</v>
      </c>
      <c r="N3146" t="str">
        <f>TEXT(INT(HOUR(Table1[[#This Row],[Patient Admission Date]])/3)*3,"00")&amp;"-"&amp;TEXT(INT(HOUR(Table1[[#This Row],[Patient Admission Date]])/3)*3+3,"00")</f>
        <v>03-06</v>
      </c>
      <c r="O3146" t="str" cm="1">
        <f t="array" ref="O3146">_xlfn.IFS(Table1[[#This Row],[Patient Age]]&lt;=14,"0-14",Table1[[#This Row],[Patient Age]]&lt;=29,"15-29",Table1[[#This Row],[Patient Age]]&lt;=44,"30-44",Table1[[#This Row],[Patient Age]]&lt;=59,"45-59",Table1[[#This Row],[Patient Age]]&lt;=74,"60-74",TRUE,"75+")</f>
        <v>75+</v>
      </c>
      <c r="P3146" t="str" cm="1">
        <f t="array" ref="P3146">_xlfn.IFS(Table1[[#This Row],[Patient Waittime]]&lt;=15,"0-15",Table1[[#This Row],[Patient Waittime]]&lt;=30,"16-30",Table1[[#This Row],[Patient Waittime]]&lt;=45,"31-45",Table1[[#This Row],[Patient Waittime]]&lt;=60,"46-60",TRUE,"60+")</f>
        <v>46-60</v>
      </c>
      <c r="Q3146">
        <f>--(Table1[[#This Row],[Patient Waittime]]&lt;=30)</f>
        <v>0</v>
      </c>
      <c r="R3146">
        <f>--Table1[[#This Row],[Patient Admission Flag]]</f>
        <v>0</v>
      </c>
      <c r="S3146">
        <f>--AND(Table1[[#This Row],[WithinTarget]]=1,Table1[[#This Row],[Patient Satisfaction Score]]&gt;=7)</f>
        <v>0</v>
      </c>
      <c r="T3146" t="str">
        <f>IF(LEFT(Table1[[#This Row],[Patient Gender]],1)="F","Female","Male")</f>
        <v>Male</v>
      </c>
    </row>
    <row r="3147" spans="1:20" x14ac:dyDescent="0.3">
      <c r="A3147" t="s">
        <v>3251</v>
      </c>
      <c r="B3147" s="1">
        <v>45289.943055555559</v>
      </c>
      <c r="C3147" t="s">
        <v>9</v>
      </c>
      <c r="D3147">
        <v>37</v>
      </c>
      <c r="E3147" t="s">
        <v>14</v>
      </c>
      <c r="F3147" t="s">
        <v>11</v>
      </c>
      <c r="G3147" t="b">
        <v>0</v>
      </c>
      <c r="I3147">
        <v>55</v>
      </c>
      <c r="J3147" t="b">
        <v>0</v>
      </c>
      <c r="K3147">
        <f>YEAR(Table1[[#This Row],[Patient Admission Date]])</f>
        <v>2023</v>
      </c>
      <c r="L3147" t="str">
        <f>TEXT(Table1[[#This Row],[Patient Admission Date]],"mmm")</f>
        <v>Dec</v>
      </c>
      <c r="M3147" t="str">
        <f>TEXT(Table1[[#This Row],[Patient Admission Date]],"ddd")</f>
        <v>Fri</v>
      </c>
      <c r="N3147" t="str">
        <f>TEXT(INT(HOUR(Table1[[#This Row],[Patient Admission Date]])/3)*3,"00")&amp;"-"&amp;TEXT(INT(HOUR(Table1[[#This Row],[Patient Admission Date]])/3)*3+3,"00")</f>
        <v>21-24</v>
      </c>
      <c r="O3147" t="str" cm="1">
        <f t="array" ref="O3147">_xlfn.IFS(Table1[[#This Row],[Patient Age]]&lt;=14,"0-14",Table1[[#This Row],[Patient Age]]&lt;=29,"15-29",Table1[[#This Row],[Patient Age]]&lt;=44,"30-44",Table1[[#This Row],[Patient Age]]&lt;=59,"45-59",Table1[[#This Row],[Patient Age]]&lt;=74,"60-74",TRUE,"75+")</f>
        <v>30-44</v>
      </c>
      <c r="P3147" t="str" cm="1">
        <f t="array" ref="P3147">_xlfn.IFS(Table1[[#This Row],[Patient Waittime]]&lt;=15,"0-15",Table1[[#This Row],[Patient Waittime]]&lt;=30,"16-30",Table1[[#This Row],[Patient Waittime]]&lt;=45,"31-45",Table1[[#This Row],[Patient Waittime]]&lt;=60,"46-60",TRUE,"60+")</f>
        <v>46-60</v>
      </c>
      <c r="Q3147">
        <f>--(Table1[[#This Row],[Patient Waittime]]&lt;=30)</f>
        <v>0</v>
      </c>
      <c r="R3147">
        <f>--Table1[[#This Row],[Patient Admission Flag]]</f>
        <v>0</v>
      </c>
      <c r="S3147">
        <f>--AND(Table1[[#This Row],[WithinTarget]]=1,Table1[[#This Row],[Patient Satisfaction Score]]&gt;=7)</f>
        <v>0</v>
      </c>
      <c r="T3147" t="str">
        <f>IF(LEFT(Table1[[#This Row],[Patient Gender]],1)="F","Female","Male")</f>
        <v>Male</v>
      </c>
    </row>
    <row r="3148" spans="1:20" x14ac:dyDescent="0.3">
      <c r="A3148" t="s">
        <v>3252</v>
      </c>
      <c r="B3148" s="1">
        <v>45331.041666666664</v>
      </c>
      <c r="C3148" t="s">
        <v>9</v>
      </c>
      <c r="D3148">
        <v>47</v>
      </c>
      <c r="E3148" t="s">
        <v>14</v>
      </c>
      <c r="F3148" t="s">
        <v>11</v>
      </c>
      <c r="G3148" t="b">
        <v>0</v>
      </c>
      <c r="I3148">
        <v>56</v>
      </c>
      <c r="J3148" t="b">
        <v>0</v>
      </c>
      <c r="K3148">
        <f>YEAR(Table1[[#This Row],[Patient Admission Date]])</f>
        <v>2024</v>
      </c>
      <c r="L3148" t="str">
        <f>TEXT(Table1[[#This Row],[Patient Admission Date]],"mmm")</f>
        <v>Feb</v>
      </c>
      <c r="M3148" t="str">
        <f>TEXT(Table1[[#This Row],[Patient Admission Date]],"ddd")</f>
        <v>Fri</v>
      </c>
      <c r="N3148" t="str">
        <f>TEXT(INT(HOUR(Table1[[#This Row],[Patient Admission Date]])/3)*3,"00")&amp;"-"&amp;TEXT(INT(HOUR(Table1[[#This Row],[Patient Admission Date]])/3)*3+3,"00")</f>
        <v>00-03</v>
      </c>
      <c r="O3148" t="str" cm="1">
        <f t="array" ref="O3148">_xlfn.IFS(Table1[[#This Row],[Patient Age]]&lt;=14,"0-14",Table1[[#This Row],[Patient Age]]&lt;=29,"15-29",Table1[[#This Row],[Patient Age]]&lt;=44,"30-44",Table1[[#This Row],[Patient Age]]&lt;=59,"45-59",Table1[[#This Row],[Patient Age]]&lt;=74,"60-74",TRUE,"75+")</f>
        <v>45-59</v>
      </c>
      <c r="P3148" t="str" cm="1">
        <f t="array" ref="P3148">_xlfn.IFS(Table1[[#This Row],[Patient Waittime]]&lt;=15,"0-15",Table1[[#This Row],[Patient Waittime]]&lt;=30,"16-30",Table1[[#This Row],[Patient Waittime]]&lt;=45,"31-45",Table1[[#This Row],[Patient Waittime]]&lt;=60,"46-60",TRUE,"60+")</f>
        <v>46-60</v>
      </c>
      <c r="Q3148">
        <f>--(Table1[[#This Row],[Patient Waittime]]&lt;=30)</f>
        <v>0</v>
      </c>
      <c r="R3148">
        <f>--Table1[[#This Row],[Patient Admission Flag]]</f>
        <v>0</v>
      </c>
      <c r="S3148">
        <f>--AND(Table1[[#This Row],[WithinTarget]]=1,Table1[[#This Row],[Patient Satisfaction Score]]&gt;=7)</f>
        <v>0</v>
      </c>
      <c r="T3148" t="str">
        <f>IF(LEFT(Table1[[#This Row],[Patient Gender]],1)="F","Female","Male")</f>
        <v>Male</v>
      </c>
    </row>
    <row r="3149" spans="1:20" x14ac:dyDescent="0.3">
      <c r="A3149" t="s">
        <v>3253</v>
      </c>
      <c r="B3149" s="1">
        <v>45507.538194444445</v>
      </c>
      <c r="C3149" t="s">
        <v>9</v>
      </c>
      <c r="D3149">
        <v>35</v>
      </c>
      <c r="E3149" t="s">
        <v>14</v>
      </c>
      <c r="F3149" t="s">
        <v>11</v>
      </c>
      <c r="G3149" t="b">
        <v>0</v>
      </c>
      <c r="I3149">
        <v>58</v>
      </c>
      <c r="J3149" t="b">
        <v>0</v>
      </c>
      <c r="K3149">
        <f>YEAR(Table1[[#This Row],[Patient Admission Date]])</f>
        <v>2024</v>
      </c>
      <c r="L3149" t="str">
        <f>TEXT(Table1[[#This Row],[Patient Admission Date]],"mmm")</f>
        <v>Aug</v>
      </c>
      <c r="M3149" t="str">
        <f>TEXT(Table1[[#This Row],[Patient Admission Date]],"ddd")</f>
        <v>Sat</v>
      </c>
      <c r="N3149" t="str">
        <f>TEXT(INT(HOUR(Table1[[#This Row],[Patient Admission Date]])/3)*3,"00")&amp;"-"&amp;TEXT(INT(HOUR(Table1[[#This Row],[Patient Admission Date]])/3)*3+3,"00")</f>
        <v>12-15</v>
      </c>
      <c r="O3149" t="str" cm="1">
        <f t="array" ref="O3149">_xlfn.IFS(Table1[[#This Row],[Patient Age]]&lt;=14,"0-14",Table1[[#This Row],[Patient Age]]&lt;=29,"15-29",Table1[[#This Row],[Patient Age]]&lt;=44,"30-44",Table1[[#This Row],[Patient Age]]&lt;=59,"45-59",Table1[[#This Row],[Patient Age]]&lt;=74,"60-74",TRUE,"75+")</f>
        <v>30-44</v>
      </c>
      <c r="P3149" t="str" cm="1">
        <f t="array" ref="P3149">_xlfn.IFS(Table1[[#This Row],[Patient Waittime]]&lt;=15,"0-15",Table1[[#This Row],[Patient Waittime]]&lt;=30,"16-30",Table1[[#This Row],[Patient Waittime]]&lt;=45,"31-45",Table1[[#This Row],[Patient Waittime]]&lt;=60,"46-60",TRUE,"60+")</f>
        <v>46-60</v>
      </c>
      <c r="Q3149">
        <f>--(Table1[[#This Row],[Patient Waittime]]&lt;=30)</f>
        <v>0</v>
      </c>
      <c r="R3149">
        <f>--Table1[[#This Row],[Patient Admission Flag]]</f>
        <v>0</v>
      </c>
      <c r="S3149">
        <f>--AND(Table1[[#This Row],[WithinTarget]]=1,Table1[[#This Row],[Patient Satisfaction Score]]&gt;=7)</f>
        <v>0</v>
      </c>
      <c r="T3149" t="str">
        <f>IF(LEFT(Table1[[#This Row],[Patient Gender]],1)="F","Female","Male")</f>
        <v>Male</v>
      </c>
    </row>
    <row r="3150" spans="1:20" x14ac:dyDescent="0.3">
      <c r="A3150" t="s">
        <v>3254</v>
      </c>
      <c r="B3150" s="1">
        <v>45540.30972222222</v>
      </c>
      <c r="C3150" t="s">
        <v>9</v>
      </c>
      <c r="D3150">
        <v>76</v>
      </c>
      <c r="E3150" t="s">
        <v>14</v>
      </c>
      <c r="F3150" t="s">
        <v>11</v>
      </c>
      <c r="G3150" t="b">
        <v>0</v>
      </c>
      <c r="I3150">
        <v>58</v>
      </c>
      <c r="J3150" t="b">
        <v>0</v>
      </c>
      <c r="K3150">
        <f>YEAR(Table1[[#This Row],[Patient Admission Date]])</f>
        <v>2024</v>
      </c>
      <c r="L3150" t="str">
        <f>TEXT(Table1[[#This Row],[Patient Admission Date]],"mmm")</f>
        <v>Sep</v>
      </c>
      <c r="M3150" t="str">
        <f>TEXT(Table1[[#This Row],[Patient Admission Date]],"ddd")</f>
        <v>Thu</v>
      </c>
      <c r="N3150" t="str">
        <f>TEXT(INT(HOUR(Table1[[#This Row],[Patient Admission Date]])/3)*3,"00")&amp;"-"&amp;TEXT(INT(HOUR(Table1[[#This Row],[Patient Admission Date]])/3)*3+3,"00")</f>
        <v>06-09</v>
      </c>
      <c r="O3150" t="str" cm="1">
        <f t="array" ref="O3150">_xlfn.IFS(Table1[[#This Row],[Patient Age]]&lt;=14,"0-14",Table1[[#This Row],[Patient Age]]&lt;=29,"15-29",Table1[[#This Row],[Patient Age]]&lt;=44,"30-44",Table1[[#This Row],[Patient Age]]&lt;=59,"45-59",Table1[[#This Row],[Patient Age]]&lt;=74,"60-74",TRUE,"75+")</f>
        <v>75+</v>
      </c>
      <c r="P3150" t="str" cm="1">
        <f t="array" ref="P3150">_xlfn.IFS(Table1[[#This Row],[Patient Waittime]]&lt;=15,"0-15",Table1[[#This Row],[Patient Waittime]]&lt;=30,"16-30",Table1[[#This Row],[Patient Waittime]]&lt;=45,"31-45",Table1[[#This Row],[Patient Waittime]]&lt;=60,"46-60",TRUE,"60+")</f>
        <v>46-60</v>
      </c>
      <c r="Q3150">
        <f>--(Table1[[#This Row],[Patient Waittime]]&lt;=30)</f>
        <v>0</v>
      </c>
      <c r="R3150">
        <f>--Table1[[#This Row],[Patient Admission Flag]]</f>
        <v>0</v>
      </c>
      <c r="S3150">
        <f>--AND(Table1[[#This Row],[WithinTarget]]=1,Table1[[#This Row],[Patient Satisfaction Score]]&gt;=7)</f>
        <v>0</v>
      </c>
      <c r="T3150" t="str">
        <f>IF(LEFT(Table1[[#This Row],[Patient Gender]],1)="F","Female","Male")</f>
        <v>Male</v>
      </c>
    </row>
    <row r="3151" spans="1:20" x14ac:dyDescent="0.3">
      <c r="A3151" t="s">
        <v>3255</v>
      </c>
      <c r="B3151" s="1">
        <v>45545.320833333331</v>
      </c>
      <c r="C3151" t="s">
        <v>9</v>
      </c>
      <c r="D3151">
        <v>76</v>
      </c>
      <c r="E3151" t="s">
        <v>14</v>
      </c>
      <c r="F3151" t="s">
        <v>11</v>
      </c>
      <c r="G3151" t="b">
        <v>0</v>
      </c>
      <c r="I3151">
        <v>36</v>
      </c>
      <c r="J3151" t="b">
        <v>0</v>
      </c>
      <c r="K3151">
        <f>YEAR(Table1[[#This Row],[Patient Admission Date]])</f>
        <v>2024</v>
      </c>
      <c r="L3151" t="str">
        <f>TEXT(Table1[[#This Row],[Patient Admission Date]],"mmm")</f>
        <v>Sep</v>
      </c>
      <c r="M3151" t="str">
        <f>TEXT(Table1[[#This Row],[Patient Admission Date]],"ddd")</f>
        <v>Tue</v>
      </c>
      <c r="N3151" t="str">
        <f>TEXT(INT(HOUR(Table1[[#This Row],[Patient Admission Date]])/3)*3,"00")&amp;"-"&amp;TEXT(INT(HOUR(Table1[[#This Row],[Patient Admission Date]])/3)*3+3,"00")</f>
        <v>06-09</v>
      </c>
      <c r="O3151" t="str" cm="1">
        <f t="array" ref="O3151">_xlfn.IFS(Table1[[#This Row],[Patient Age]]&lt;=14,"0-14",Table1[[#This Row],[Patient Age]]&lt;=29,"15-29",Table1[[#This Row],[Patient Age]]&lt;=44,"30-44",Table1[[#This Row],[Patient Age]]&lt;=59,"45-59",Table1[[#This Row],[Patient Age]]&lt;=74,"60-74",TRUE,"75+")</f>
        <v>75+</v>
      </c>
      <c r="P3151" t="str" cm="1">
        <f t="array" ref="P3151">_xlfn.IFS(Table1[[#This Row],[Patient Waittime]]&lt;=15,"0-15",Table1[[#This Row],[Patient Waittime]]&lt;=30,"16-30",Table1[[#This Row],[Patient Waittime]]&lt;=45,"31-45",Table1[[#This Row],[Patient Waittime]]&lt;=60,"46-60",TRUE,"60+")</f>
        <v>31-45</v>
      </c>
      <c r="Q3151">
        <f>--(Table1[[#This Row],[Patient Waittime]]&lt;=30)</f>
        <v>0</v>
      </c>
      <c r="R3151">
        <f>--Table1[[#This Row],[Patient Admission Flag]]</f>
        <v>0</v>
      </c>
      <c r="S3151">
        <f>--AND(Table1[[#This Row],[WithinTarget]]=1,Table1[[#This Row],[Patient Satisfaction Score]]&gt;=7)</f>
        <v>0</v>
      </c>
      <c r="T3151" t="str">
        <f>IF(LEFT(Table1[[#This Row],[Patient Gender]],1)="F","Female","Male")</f>
        <v>Male</v>
      </c>
    </row>
    <row r="3152" spans="1:20" x14ac:dyDescent="0.3">
      <c r="A3152" t="s">
        <v>3256</v>
      </c>
      <c r="B3152" s="1">
        <v>45504.87222222222</v>
      </c>
      <c r="C3152" t="s">
        <v>9</v>
      </c>
      <c r="D3152">
        <v>78</v>
      </c>
      <c r="E3152" t="s">
        <v>14</v>
      </c>
      <c r="F3152" t="s">
        <v>11</v>
      </c>
      <c r="G3152" t="b">
        <v>0</v>
      </c>
      <c r="I3152">
        <v>40</v>
      </c>
      <c r="J3152" t="b">
        <v>0</v>
      </c>
      <c r="K3152">
        <f>YEAR(Table1[[#This Row],[Patient Admission Date]])</f>
        <v>2024</v>
      </c>
      <c r="L3152" t="str">
        <f>TEXT(Table1[[#This Row],[Patient Admission Date]],"mmm")</f>
        <v>Jul</v>
      </c>
      <c r="M3152" t="str">
        <f>TEXT(Table1[[#This Row],[Patient Admission Date]],"ddd")</f>
        <v>Wed</v>
      </c>
      <c r="N3152" t="str">
        <f>TEXT(INT(HOUR(Table1[[#This Row],[Patient Admission Date]])/3)*3,"00")&amp;"-"&amp;TEXT(INT(HOUR(Table1[[#This Row],[Patient Admission Date]])/3)*3+3,"00")</f>
        <v>18-21</v>
      </c>
      <c r="O3152" t="str" cm="1">
        <f t="array" ref="O3152">_xlfn.IFS(Table1[[#This Row],[Patient Age]]&lt;=14,"0-14",Table1[[#This Row],[Patient Age]]&lt;=29,"15-29",Table1[[#This Row],[Patient Age]]&lt;=44,"30-44",Table1[[#This Row],[Patient Age]]&lt;=59,"45-59",Table1[[#This Row],[Patient Age]]&lt;=74,"60-74",TRUE,"75+")</f>
        <v>75+</v>
      </c>
      <c r="P3152" t="str" cm="1">
        <f t="array" ref="P3152">_xlfn.IFS(Table1[[#This Row],[Patient Waittime]]&lt;=15,"0-15",Table1[[#This Row],[Patient Waittime]]&lt;=30,"16-30",Table1[[#This Row],[Patient Waittime]]&lt;=45,"31-45",Table1[[#This Row],[Patient Waittime]]&lt;=60,"46-60",TRUE,"60+")</f>
        <v>31-45</v>
      </c>
      <c r="Q3152">
        <f>--(Table1[[#This Row],[Patient Waittime]]&lt;=30)</f>
        <v>0</v>
      </c>
      <c r="R3152">
        <f>--Table1[[#This Row],[Patient Admission Flag]]</f>
        <v>0</v>
      </c>
      <c r="S3152">
        <f>--AND(Table1[[#This Row],[WithinTarget]]=1,Table1[[#This Row],[Patient Satisfaction Score]]&gt;=7)</f>
        <v>0</v>
      </c>
      <c r="T3152" t="str">
        <f>IF(LEFT(Table1[[#This Row],[Patient Gender]],1)="F","Female","Male")</f>
        <v>Male</v>
      </c>
    </row>
    <row r="3153" spans="1:20" x14ac:dyDescent="0.3">
      <c r="A3153" t="s">
        <v>3257</v>
      </c>
      <c r="B3153" s="1">
        <v>45153.073611111111</v>
      </c>
      <c r="C3153" t="s">
        <v>9</v>
      </c>
      <c r="D3153">
        <v>25</v>
      </c>
      <c r="E3153" t="s">
        <v>14</v>
      </c>
      <c r="F3153" t="s">
        <v>11</v>
      </c>
      <c r="G3153" t="b">
        <v>0</v>
      </c>
      <c r="I3153">
        <v>24</v>
      </c>
      <c r="J3153" t="b">
        <v>0</v>
      </c>
      <c r="K3153">
        <f>YEAR(Table1[[#This Row],[Patient Admission Date]])</f>
        <v>2023</v>
      </c>
      <c r="L3153" t="str">
        <f>TEXT(Table1[[#This Row],[Patient Admission Date]],"mmm")</f>
        <v>Aug</v>
      </c>
      <c r="M3153" t="str">
        <f>TEXT(Table1[[#This Row],[Patient Admission Date]],"ddd")</f>
        <v>Tue</v>
      </c>
      <c r="N3153" t="str">
        <f>TEXT(INT(HOUR(Table1[[#This Row],[Patient Admission Date]])/3)*3,"00")&amp;"-"&amp;TEXT(INT(HOUR(Table1[[#This Row],[Patient Admission Date]])/3)*3+3,"00")</f>
        <v>00-03</v>
      </c>
      <c r="O3153" t="str" cm="1">
        <f t="array" ref="O3153">_xlfn.IFS(Table1[[#This Row],[Patient Age]]&lt;=14,"0-14",Table1[[#This Row],[Patient Age]]&lt;=29,"15-29",Table1[[#This Row],[Patient Age]]&lt;=44,"30-44",Table1[[#This Row],[Patient Age]]&lt;=59,"45-59",Table1[[#This Row],[Patient Age]]&lt;=74,"60-74",TRUE,"75+")</f>
        <v>15-29</v>
      </c>
      <c r="P3153" t="str" cm="1">
        <f t="array" ref="P3153">_xlfn.IFS(Table1[[#This Row],[Patient Waittime]]&lt;=15,"0-15",Table1[[#This Row],[Patient Waittime]]&lt;=30,"16-30",Table1[[#This Row],[Patient Waittime]]&lt;=45,"31-45",Table1[[#This Row],[Patient Waittime]]&lt;=60,"46-60",TRUE,"60+")</f>
        <v>16-30</v>
      </c>
      <c r="Q3153">
        <f>--(Table1[[#This Row],[Patient Waittime]]&lt;=30)</f>
        <v>1</v>
      </c>
      <c r="R3153">
        <f>--Table1[[#This Row],[Patient Admission Flag]]</f>
        <v>0</v>
      </c>
      <c r="S3153">
        <f>--AND(Table1[[#This Row],[WithinTarget]]=1,Table1[[#This Row],[Patient Satisfaction Score]]&gt;=7)</f>
        <v>0</v>
      </c>
      <c r="T3153" t="str">
        <f>IF(LEFT(Table1[[#This Row],[Patient Gender]],1)="F","Female","Male")</f>
        <v>Male</v>
      </c>
    </row>
    <row r="3154" spans="1:20" x14ac:dyDescent="0.3">
      <c r="A3154" t="s">
        <v>3258</v>
      </c>
      <c r="B3154" s="1">
        <v>45236.752083333333</v>
      </c>
      <c r="C3154" t="s">
        <v>9</v>
      </c>
      <c r="D3154">
        <v>30</v>
      </c>
      <c r="E3154" t="s">
        <v>14</v>
      </c>
      <c r="F3154" t="s">
        <v>11</v>
      </c>
      <c r="G3154" t="b">
        <v>0</v>
      </c>
      <c r="I3154">
        <v>25</v>
      </c>
      <c r="J3154" t="b">
        <v>0</v>
      </c>
      <c r="K3154">
        <f>YEAR(Table1[[#This Row],[Patient Admission Date]])</f>
        <v>2023</v>
      </c>
      <c r="L3154" t="str">
        <f>TEXT(Table1[[#This Row],[Patient Admission Date]],"mmm")</f>
        <v>Nov</v>
      </c>
      <c r="M3154" t="str">
        <f>TEXT(Table1[[#This Row],[Patient Admission Date]],"ddd")</f>
        <v>Mon</v>
      </c>
      <c r="N3154" t="str">
        <f>TEXT(INT(HOUR(Table1[[#This Row],[Patient Admission Date]])/3)*3,"00")&amp;"-"&amp;TEXT(INT(HOUR(Table1[[#This Row],[Patient Admission Date]])/3)*3+3,"00")</f>
        <v>18-21</v>
      </c>
      <c r="O3154" t="str" cm="1">
        <f t="array" ref="O3154">_xlfn.IFS(Table1[[#This Row],[Patient Age]]&lt;=14,"0-14",Table1[[#This Row],[Patient Age]]&lt;=29,"15-29",Table1[[#This Row],[Patient Age]]&lt;=44,"30-44",Table1[[#This Row],[Patient Age]]&lt;=59,"45-59",Table1[[#This Row],[Patient Age]]&lt;=74,"60-74",TRUE,"75+")</f>
        <v>30-44</v>
      </c>
      <c r="P3154" t="str" cm="1">
        <f t="array" ref="P3154">_xlfn.IFS(Table1[[#This Row],[Patient Waittime]]&lt;=15,"0-15",Table1[[#This Row],[Patient Waittime]]&lt;=30,"16-30",Table1[[#This Row],[Patient Waittime]]&lt;=45,"31-45",Table1[[#This Row],[Patient Waittime]]&lt;=60,"46-60",TRUE,"60+")</f>
        <v>16-30</v>
      </c>
      <c r="Q3154">
        <f>--(Table1[[#This Row],[Patient Waittime]]&lt;=30)</f>
        <v>1</v>
      </c>
      <c r="R3154">
        <f>--Table1[[#This Row],[Patient Admission Flag]]</f>
        <v>0</v>
      </c>
      <c r="S3154">
        <f>--AND(Table1[[#This Row],[WithinTarget]]=1,Table1[[#This Row],[Patient Satisfaction Score]]&gt;=7)</f>
        <v>0</v>
      </c>
      <c r="T3154" t="str">
        <f>IF(LEFT(Table1[[#This Row],[Patient Gender]],1)="F","Female","Male")</f>
        <v>Male</v>
      </c>
    </row>
    <row r="3155" spans="1:20" x14ac:dyDescent="0.3">
      <c r="A3155" t="s">
        <v>3259</v>
      </c>
      <c r="B3155" s="1">
        <v>45198.275694444441</v>
      </c>
      <c r="C3155" t="s">
        <v>9</v>
      </c>
      <c r="D3155">
        <v>40</v>
      </c>
      <c r="E3155" t="s">
        <v>14</v>
      </c>
      <c r="F3155" t="s">
        <v>11</v>
      </c>
      <c r="G3155" t="b">
        <v>0</v>
      </c>
      <c r="I3155">
        <v>29</v>
      </c>
      <c r="J3155" t="b">
        <v>0</v>
      </c>
      <c r="K3155">
        <f>YEAR(Table1[[#This Row],[Patient Admission Date]])</f>
        <v>2023</v>
      </c>
      <c r="L3155" t="str">
        <f>TEXT(Table1[[#This Row],[Patient Admission Date]],"mmm")</f>
        <v>Sep</v>
      </c>
      <c r="M3155" t="str">
        <f>TEXT(Table1[[#This Row],[Patient Admission Date]],"ddd")</f>
        <v>Fri</v>
      </c>
      <c r="N3155" t="str">
        <f>TEXT(INT(HOUR(Table1[[#This Row],[Patient Admission Date]])/3)*3,"00")&amp;"-"&amp;TEXT(INT(HOUR(Table1[[#This Row],[Patient Admission Date]])/3)*3+3,"00")</f>
        <v>06-09</v>
      </c>
      <c r="O3155" t="str" cm="1">
        <f t="array" ref="O3155">_xlfn.IFS(Table1[[#This Row],[Patient Age]]&lt;=14,"0-14",Table1[[#This Row],[Patient Age]]&lt;=29,"15-29",Table1[[#This Row],[Patient Age]]&lt;=44,"30-44",Table1[[#This Row],[Patient Age]]&lt;=59,"45-59",Table1[[#This Row],[Patient Age]]&lt;=74,"60-74",TRUE,"75+")</f>
        <v>30-44</v>
      </c>
      <c r="P3155" t="str" cm="1">
        <f t="array" ref="P3155">_xlfn.IFS(Table1[[#This Row],[Patient Waittime]]&lt;=15,"0-15",Table1[[#This Row],[Patient Waittime]]&lt;=30,"16-30",Table1[[#This Row],[Patient Waittime]]&lt;=45,"31-45",Table1[[#This Row],[Patient Waittime]]&lt;=60,"46-60",TRUE,"60+")</f>
        <v>16-30</v>
      </c>
      <c r="Q3155">
        <f>--(Table1[[#This Row],[Patient Waittime]]&lt;=30)</f>
        <v>1</v>
      </c>
      <c r="R3155">
        <f>--Table1[[#This Row],[Patient Admission Flag]]</f>
        <v>0</v>
      </c>
      <c r="S3155">
        <f>--AND(Table1[[#This Row],[WithinTarget]]=1,Table1[[#This Row],[Patient Satisfaction Score]]&gt;=7)</f>
        <v>0</v>
      </c>
      <c r="T3155" t="str">
        <f>IF(LEFT(Table1[[#This Row],[Patient Gender]],1)="F","Female","Male")</f>
        <v>Male</v>
      </c>
    </row>
    <row r="3156" spans="1:20" x14ac:dyDescent="0.3">
      <c r="A3156" t="s">
        <v>3260</v>
      </c>
      <c r="B3156" s="1">
        <v>45546.486805555556</v>
      </c>
      <c r="C3156" t="s">
        <v>9</v>
      </c>
      <c r="D3156">
        <v>44</v>
      </c>
      <c r="E3156" t="s">
        <v>14</v>
      </c>
      <c r="F3156" t="s">
        <v>11</v>
      </c>
      <c r="G3156" t="b">
        <v>0</v>
      </c>
      <c r="I3156">
        <v>44</v>
      </c>
      <c r="J3156" t="b">
        <v>0</v>
      </c>
      <c r="K3156">
        <f>YEAR(Table1[[#This Row],[Patient Admission Date]])</f>
        <v>2024</v>
      </c>
      <c r="L3156" t="str">
        <f>TEXT(Table1[[#This Row],[Patient Admission Date]],"mmm")</f>
        <v>Sep</v>
      </c>
      <c r="M3156" t="str">
        <f>TEXT(Table1[[#This Row],[Patient Admission Date]],"ddd")</f>
        <v>Wed</v>
      </c>
      <c r="N3156" t="str">
        <f>TEXT(INT(HOUR(Table1[[#This Row],[Patient Admission Date]])/3)*3,"00")&amp;"-"&amp;TEXT(INT(HOUR(Table1[[#This Row],[Patient Admission Date]])/3)*3+3,"00")</f>
        <v>09-12</v>
      </c>
      <c r="O3156" t="str" cm="1">
        <f t="array" ref="O3156">_xlfn.IFS(Table1[[#This Row],[Patient Age]]&lt;=14,"0-14",Table1[[#This Row],[Patient Age]]&lt;=29,"15-29",Table1[[#This Row],[Patient Age]]&lt;=44,"30-44",Table1[[#This Row],[Patient Age]]&lt;=59,"45-59",Table1[[#This Row],[Patient Age]]&lt;=74,"60-74",TRUE,"75+")</f>
        <v>30-44</v>
      </c>
      <c r="P3156" t="str" cm="1">
        <f t="array" ref="P3156">_xlfn.IFS(Table1[[#This Row],[Patient Waittime]]&lt;=15,"0-15",Table1[[#This Row],[Patient Waittime]]&lt;=30,"16-30",Table1[[#This Row],[Patient Waittime]]&lt;=45,"31-45",Table1[[#This Row],[Patient Waittime]]&lt;=60,"46-60",TRUE,"60+")</f>
        <v>31-45</v>
      </c>
      <c r="Q3156">
        <f>--(Table1[[#This Row],[Patient Waittime]]&lt;=30)</f>
        <v>0</v>
      </c>
      <c r="R3156">
        <f>--Table1[[#This Row],[Patient Admission Flag]]</f>
        <v>0</v>
      </c>
      <c r="S3156">
        <f>--AND(Table1[[#This Row],[WithinTarget]]=1,Table1[[#This Row],[Patient Satisfaction Score]]&gt;=7)</f>
        <v>0</v>
      </c>
      <c r="T3156" t="str">
        <f>IF(LEFT(Table1[[#This Row],[Patient Gender]],1)="F","Female","Male")</f>
        <v>Male</v>
      </c>
    </row>
    <row r="3157" spans="1:20" x14ac:dyDescent="0.3">
      <c r="A3157" t="s">
        <v>3261</v>
      </c>
      <c r="B3157" s="1">
        <v>45321.197916666664</v>
      </c>
      <c r="C3157" t="s">
        <v>9</v>
      </c>
      <c r="D3157">
        <v>67</v>
      </c>
      <c r="E3157" t="s">
        <v>14</v>
      </c>
      <c r="F3157" t="s">
        <v>11</v>
      </c>
      <c r="G3157" t="b">
        <v>0</v>
      </c>
      <c r="I3157">
        <v>44</v>
      </c>
      <c r="J3157" t="b">
        <v>0</v>
      </c>
      <c r="K3157">
        <f>YEAR(Table1[[#This Row],[Patient Admission Date]])</f>
        <v>2024</v>
      </c>
      <c r="L3157" t="str">
        <f>TEXT(Table1[[#This Row],[Patient Admission Date]],"mmm")</f>
        <v>Jan</v>
      </c>
      <c r="M3157" t="str">
        <f>TEXT(Table1[[#This Row],[Patient Admission Date]],"ddd")</f>
        <v>Tue</v>
      </c>
      <c r="N3157" t="str">
        <f>TEXT(INT(HOUR(Table1[[#This Row],[Patient Admission Date]])/3)*3,"00")&amp;"-"&amp;TEXT(INT(HOUR(Table1[[#This Row],[Patient Admission Date]])/3)*3+3,"00")</f>
        <v>03-06</v>
      </c>
      <c r="O3157" t="str" cm="1">
        <f t="array" ref="O3157">_xlfn.IFS(Table1[[#This Row],[Patient Age]]&lt;=14,"0-14",Table1[[#This Row],[Patient Age]]&lt;=29,"15-29",Table1[[#This Row],[Patient Age]]&lt;=44,"30-44",Table1[[#This Row],[Patient Age]]&lt;=59,"45-59",Table1[[#This Row],[Patient Age]]&lt;=74,"60-74",TRUE,"75+")</f>
        <v>60-74</v>
      </c>
      <c r="P3157" t="str" cm="1">
        <f t="array" ref="P3157">_xlfn.IFS(Table1[[#This Row],[Patient Waittime]]&lt;=15,"0-15",Table1[[#This Row],[Patient Waittime]]&lt;=30,"16-30",Table1[[#This Row],[Patient Waittime]]&lt;=45,"31-45",Table1[[#This Row],[Patient Waittime]]&lt;=60,"46-60",TRUE,"60+")</f>
        <v>31-45</v>
      </c>
      <c r="Q3157">
        <f>--(Table1[[#This Row],[Patient Waittime]]&lt;=30)</f>
        <v>0</v>
      </c>
      <c r="R3157">
        <f>--Table1[[#This Row],[Patient Admission Flag]]</f>
        <v>0</v>
      </c>
      <c r="S3157">
        <f>--AND(Table1[[#This Row],[WithinTarget]]=1,Table1[[#This Row],[Patient Satisfaction Score]]&gt;=7)</f>
        <v>0</v>
      </c>
      <c r="T3157" t="str">
        <f>IF(LEFT(Table1[[#This Row],[Patient Gender]],1)="F","Female","Male")</f>
        <v>Male</v>
      </c>
    </row>
    <row r="3158" spans="1:20" x14ac:dyDescent="0.3">
      <c r="A3158" t="s">
        <v>3262</v>
      </c>
      <c r="B3158" s="1">
        <v>45577.579861111109</v>
      </c>
      <c r="C3158" t="s">
        <v>9</v>
      </c>
      <c r="D3158">
        <v>11</v>
      </c>
      <c r="E3158" t="s">
        <v>14</v>
      </c>
      <c r="F3158" t="s">
        <v>11</v>
      </c>
      <c r="G3158" t="b">
        <v>0</v>
      </c>
      <c r="I3158">
        <v>47</v>
      </c>
      <c r="J3158" t="b">
        <v>0</v>
      </c>
      <c r="K3158">
        <f>YEAR(Table1[[#This Row],[Patient Admission Date]])</f>
        <v>2024</v>
      </c>
      <c r="L3158" t="str">
        <f>TEXT(Table1[[#This Row],[Patient Admission Date]],"mmm")</f>
        <v>Oct</v>
      </c>
      <c r="M3158" t="str">
        <f>TEXT(Table1[[#This Row],[Patient Admission Date]],"ddd")</f>
        <v>Sat</v>
      </c>
      <c r="N3158" t="str">
        <f>TEXT(INT(HOUR(Table1[[#This Row],[Patient Admission Date]])/3)*3,"00")&amp;"-"&amp;TEXT(INT(HOUR(Table1[[#This Row],[Patient Admission Date]])/3)*3+3,"00")</f>
        <v>12-15</v>
      </c>
      <c r="O3158" t="str" cm="1">
        <f t="array" ref="O3158">_xlfn.IFS(Table1[[#This Row],[Patient Age]]&lt;=14,"0-14",Table1[[#This Row],[Patient Age]]&lt;=29,"15-29",Table1[[#This Row],[Patient Age]]&lt;=44,"30-44",Table1[[#This Row],[Patient Age]]&lt;=59,"45-59",Table1[[#This Row],[Patient Age]]&lt;=74,"60-74",TRUE,"75+")</f>
        <v>0-14</v>
      </c>
      <c r="P3158" t="str" cm="1">
        <f t="array" ref="P3158">_xlfn.IFS(Table1[[#This Row],[Patient Waittime]]&lt;=15,"0-15",Table1[[#This Row],[Patient Waittime]]&lt;=30,"16-30",Table1[[#This Row],[Patient Waittime]]&lt;=45,"31-45",Table1[[#This Row],[Patient Waittime]]&lt;=60,"46-60",TRUE,"60+")</f>
        <v>46-60</v>
      </c>
      <c r="Q3158">
        <f>--(Table1[[#This Row],[Patient Waittime]]&lt;=30)</f>
        <v>0</v>
      </c>
      <c r="R3158">
        <f>--Table1[[#This Row],[Patient Admission Flag]]</f>
        <v>0</v>
      </c>
      <c r="S3158">
        <f>--AND(Table1[[#This Row],[WithinTarget]]=1,Table1[[#This Row],[Patient Satisfaction Score]]&gt;=7)</f>
        <v>0</v>
      </c>
      <c r="T3158" t="str">
        <f>IF(LEFT(Table1[[#This Row],[Patient Gender]],1)="F","Female","Male")</f>
        <v>Male</v>
      </c>
    </row>
    <row r="3159" spans="1:20" x14ac:dyDescent="0.3">
      <c r="A3159" t="s">
        <v>3263</v>
      </c>
      <c r="B3159" s="1">
        <v>45371.410416666666</v>
      </c>
      <c r="C3159" t="s">
        <v>9</v>
      </c>
      <c r="D3159">
        <v>59</v>
      </c>
      <c r="E3159" t="s">
        <v>14</v>
      </c>
      <c r="F3159" t="s">
        <v>11</v>
      </c>
      <c r="G3159" t="b">
        <v>0</v>
      </c>
      <c r="I3159">
        <v>48</v>
      </c>
      <c r="J3159" t="b">
        <v>0</v>
      </c>
      <c r="K3159">
        <f>YEAR(Table1[[#This Row],[Patient Admission Date]])</f>
        <v>2024</v>
      </c>
      <c r="L3159" t="str">
        <f>TEXT(Table1[[#This Row],[Patient Admission Date]],"mmm")</f>
        <v>Mar</v>
      </c>
      <c r="M3159" t="str">
        <f>TEXT(Table1[[#This Row],[Patient Admission Date]],"ddd")</f>
        <v>Wed</v>
      </c>
      <c r="N3159" t="str">
        <f>TEXT(INT(HOUR(Table1[[#This Row],[Patient Admission Date]])/3)*3,"00")&amp;"-"&amp;TEXT(INT(HOUR(Table1[[#This Row],[Patient Admission Date]])/3)*3+3,"00")</f>
        <v>09-12</v>
      </c>
      <c r="O3159" t="str" cm="1">
        <f t="array" ref="O3159">_xlfn.IFS(Table1[[#This Row],[Patient Age]]&lt;=14,"0-14",Table1[[#This Row],[Patient Age]]&lt;=29,"15-29",Table1[[#This Row],[Patient Age]]&lt;=44,"30-44",Table1[[#This Row],[Patient Age]]&lt;=59,"45-59",Table1[[#This Row],[Patient Age]]&lt;=74,"60-74",TRUE,"75+")</f>
        <v>45-59</v>
      </c>
      <c r="P3159" t="str" cm="1">
        <f t="array" ref="P3159">_xlfn.IFS(Table1[[#This Row],[Patient Waittime]]&lt;=15,"0-15",Table1[[#This Row],[Patient Waittime]]&lt;=30,"16-30",Table1[[#This Row],[Patient Waittime]]&lt;=45,"31-45",Table1[[#This Row],[Patient Waittime]]&lt;=60,"46-60",TRUE,"60+")</f>
        <v>46-60</v>
      </c>
      <c r="Q3159">
        <f>--(Table1[[#This Row],[Patient Waittime]]&lt;=30)</f>
        <v>0</v>
      </c>
      <c r="R3159">
        <f>--Table1[[#This Row],[Patient Admission Flag]]</f>
        <v>0</v>
      </c>
      <c r="S3159">
        <f>--AND(Table1[[#This Row],[WithinTarget]]=1,Table1[[#This Row],[Patient Satisfaction Score]]&gt;=7)</f>
        <v>0</v>
      </c>
      <c r="T3159" t="str">
        <f>IF(LEFT(Table1[[#This Row],[Patient Gender]],1)="F","Female","Male")</f>
        <v>Male</v>
      </c>
    </row>
    <row r="3160" spans="1:20" x14ac:dyDescent="0.3">
      <c r="A3160" t="s">
        <v>3264</v>
      </c>
      <c r="B3160" s="1">
        <v>45069.3</v>
      </c>
      <c r="C3160" t="s">
        <v>9</v>
      </c>
      <c r="D3160">
        <v>74</v>
      </c>
      <c r="E3160" t="s">
        <v>14</v>
      </c>
      <c r="F3160" t="s">
        <v>11</v>
      </c>
      <c r="G3160" t="b">
        <v>0</v>
      </c>
      <c r="I3160">
        <v>53</v>
      </c>
      <c r="J3160" t="b">
        <v>0</v>
      </c>
      <c r="K3160">
        <f>YEAR(Table1[[#This Row],[Patient Admission Date]])</f>
        <v>2023</v>
      </c>
      <c r="L3160" t="str">
        <f>TEXT(Table1[[#This Row],[Patient Admission Date]],"mmm")</f>
        <v>May</v>
      </c>
      <c r="M3160" t="str">
        <f>TEXT(Table1[[#This Row],[Patient Admission Date]],"ddd")</f>
        <v>Tue</v>
      </c>
      <c r="N3160" t="str">
        <f>TEXT(INT(HOUR(Table1[[#This Row],[Patient Admission Date]])/3)*3,"00")&amp;"-"&amp;TEXT(INT(HOUR(Table1[[#This Row],[Patient Admission Date]])/3)*3+3,"00")</f>
        <v>06-09</v>
      </c>
      <c r="O3160" t="str" cm="1">
        <f t="array" ref="O3160">_xlfn.IFS(Table1[[#This Row],[Patient Age]]&lt;=14,"0-14",Table1[[#This Row],[Patient Age]]&lt;=29,"15-29",Table1[[#This Row],[Patient Age]]&lt;=44,"30-44",Table1[[#This Row],[Patient Age]]&lt;=59,"45-59",Table1[[#This Row],[Patient Age]]&lt;=74,"60-74",TRUE,"75+")</f>
        <v>60-74</v>
      </c>
      <c r="P3160" t="str" cm="1">
        <f t="array" ref="P3160">_xlfn.IFS(Table1[[#This Row],[Patient Waittime]]&lt;=15,"0-15",Table1[[#This Row],[Patient Waittime]]&lt;=30,"16-30",Table1[[#This Row],[Patient Waittime]]&lt;=45,"31-45",Table1[[#This Row],[Patient Waittime]]&lt;=60,"46-60",TRUE,"60+")</f>
        <v>46-60</v>
      </c>
      <c r="Q3160">
        <f>--(Table1[[#This Row],[Patient Waittime]]&lt;=30)</f>
        <v>0</v>
      </c>
      <c r="R3160">
        <f>--Table1[[#This Row],[Patient Admission Flag]]</f>
        <v>0</v>
      </c>
      <c r="S3160">
        <f>--AND(Table1[[#This Row],[WithinTarget]]=1,Table1[[#This Row],[Patient Satisfaction Score]]&gt;=7)</f>
        <v>0</v>
      </c>
      <c r="T3160" t="str">
        <f>IF(LEFT(Table1[[#This Row],[Patient Gender]],1)="F","Female","Male")</f>
        <v>Male</v>
      </c>
    </row>
    <row r="3161" spans="1:20" x14ac:dyDescent="0.3">
      <c r="A3161" t="s">
        <v>3265</v>
      </c>
      <c r="B3161" s="1">
        <v>45257.357638888891</v>
      </c>
      <c r="C3161" t="s">
        <v>9</v>
      </c>
      <c r="D3161">
        <v>67</v>
      </c>
      <c r="E3161" t="s">
        <v>14</v>
      </c>
      <c r="F3161" t="s">
        <v>11</v>
      </c>
      <c r="G3161" t="b">
        <v>0</v>
      </c>
      <c r="I3161">
        <v>57</v>
      </c>
      <c r="J3161" t="b">
        <v>0</v>
      </c>
      <c r="K3161">
        <f>YEAR(Table1[[#This Row],[Patient Admission Date]])</f>
        <v>2023</v>
      </c>
      <c r="L3161" t="str">
        <f>TEXT(Table1[[#This Row],[Patient Admission Date]],"mmm")</f>
        <v>Nov</v>
      </c>
      <c r="M3161" t="str">
        <f>TEXT(Table1[[#This Row],[Patient Admission Date]],"ddd")</f>
        <v>Mon</v>
      </c>
      <c r="N3161" t="str">
        <f>TEXT(INT(HOUR(Table1[[#This Row],[Patient Admission Date]])/3)*3,"00")&amp;"-"&amp;TEXT(INT(HOUR(Table1[[#This Row],[Patient Admission Date]])/3)*3+3,"00")</f>
        <v>06-09</v>
      </c>
      <c r="O3161" t="str" cm="1">
        <f t="array" ref="O3161">_xlfn.IFS(Table1[[#This Row],[Patient Age]]&lt;=14,"0-14",Table1[[#This Row],[Patient Age]]&lt;=29,"15-29",Table1[[#This Row],[Patient Age]]&lt;=44,"30-44",Table1[[#This Row],[Patient Age]]&lt;=59,"45-59",Table1[[#This Row],[Patient Age]]&lt;=74,"60-74",TRUE,"75+")</f>
        <v>60-74</v>
      </c>
      <c r="P3161" t="str" cm="1">
        <f t="array" ref="P3161">_xlfn.IFS(Table1[[#This Row],[Patient Waittime]]&lt;=15,"0-15",Table1[[#This Row],[Patient Waittime]]&lt;=30,"16-30",Table1[[#This Row],[Patient Waittime]]&lt;=45,"31-45",Table1[[#This Row],[Patient Waittime]]&lt;=60,"46-60",TRUE,"60+")</f>
        <v>46-60</v>
      </c>
      <c r="Q3161">
        <f>--(Table1[[#This Row],[Patient Waittime]]&lt;=30)</f>
        <v>0</v>
      </c>
      <c r="R3161">
        <f>--Table1[[#This Row],[Patient Admission Flag]]</f>
        <v>0</v>
      </c>
      <c r="S3161">
        <f>--AND(Table1[[#This Row],[WithinTarget]]=1,Table1[[#This Row],[Patient Satisfaction Score]]&gt;=7)</f>
        <v>0</v>
      </c>
      <c r="T3161" t="str">
        <f>IF(LEFT(Table1[[#This Row],[Patient Gender]],1)="F","Female","Male")</f>
        <v>Male</v>
      </c>
    </row>
    <row r="3162" spans="1:20" x14ac:dyDescent="0.3">
      <c r="A3162" t="s">
        <v>3266</v>
      </c>
      <c r="B3162" s="1">
        <v>45284.824305555558</v>
      </c>
      <c r="C3162" t="s">
        <v>9</v>
      </c>
      <c r="D3162">
        <v>29</v>
      </c>
      <c r="E3162" t="s">
        <v>14</v>
      </c>
      <c r="F3162" t="s">
        <v>11</v>
      </c>
      <c r="G3162" t="b">
        <v>0</v>
      </c>
      <c r="I3162">
        <v>11</v>
      </c>
      <c r="J3162" t="b">
        <v>0</v>
      </c>
      <c r="K3162">
        <f>YEAR(Table1[[#This Row],[Patient Admission Date]])</f>
        <v>2023</v>
      </c>
      <c r="L3162" t="str">
        <f>TEXT(Table1[[#This Row],[Patient Admission Date]],"mmm")</f>
        <v>Dec</v>
      </c>
      <c r="M3162" t="str">
        <f>TEXT(Table1[[#This Row],[Patient Admission Date]],"ddd")</f>
        <v>Sun</v>
      </c>
      <c r="N3162" t="str">
        <f>TEXT(INT(HOUR(Table1[[#This Row],[Patient Admission Date]])/3)*3,"00")&amp;"-"&amp;TEXT(INT(HOUR(Table1[[#This Row],[Patient Admission Date]])/3)*3+3,"00")</f>
        <v>18-21</v>
      </c>
      <c r="O3162" t="str" cm="1">
        <f t="array" ref="O3162">_xlfn.IFS(Table1[[#This Row],[Patient Age]]&lt;=14,"0-14",Table1[[#This Row],[Patient Age]]&lt;=29,"15-29",Table1[[#This Row],[Patient Age]]&lt;=44,"30-44",Table1[[#This Row],[Patient Age]]&lt;=59,"45-59",Table1[[#This Row],[Patient Age]]&lt;=74,"60-74",TRUE,"75+")</f>
        <v>15-29</v>
      </c>
      <c r="P3162" t="str" cm="1">
        <f t="array" ref="P3162">_xlfn.IFS(Table1[[#This Row],[Patient Waittime]]&lt;=15,"0-15",Table1[[#This Row],[Patient Waittime]]&lt;=30,"16-30",Table1[[#This Row],[Patient Waittime]]&lt;=45,"31-45",Table1[[#This Row],[Patient Waittime]]&lt;=60,"46-60",TRUE,"60+")</f>
        <v>0-15</v>
      </c>
      <c r="Q3162">
        <f>--(Table1[[#This Row],[Patient Waittime]]&lt;=30)</f>
        <v>1</v>
      </c>
      <c r="R3162">
        <f>--Table1[[#This Row],[Patient Admission Flag]]</f>
        <v>0</v>
      </c>
      <c r="S3162">
        <f>--AND(Table1[[#This Row],[WithinTarget]]=1,Table1[[#This Row],[Patient Satisfaction Score]]&gt;=7)</f>
        <v>0</v>
      </c>
      <c r="T3162" t="str">
        <f>IF(LEFT(Table1[[#This Row],[Patient Gender]],1)="F","Female","Male")</f>
        <v>Male</v>
      </c>
    </row>
    <row r="3163" spans="1:20" x14ac:dyDescent="0.3">
      <c r="A3163" t="s">
        <v>3267</v>
      </c>
      <c r="B3163" s="1">
        <v>45554.718055555553</v>
      </c>
      <c r="C3163" t="s">
        <v>9</v>
      </c>
      <c r="D3163">
        <v>75</v>
      </c>
      <c r="E3163" t="s">
        <v>14</v>
      </c>
      <c r="F3163" t="s">
        <v>11</v>
      </c>
      <c r="G3163" t="b">
        <v>0</v>
      </c>
      <c r="I3163">
        <v>13</v>
      </c>
      <c r="J3163" t="b">
        <v>0</v>
      </c>
      <c r="K3163">
        <f>YEAR(Table1[[#This Row],[Patient Admission Date]])</f>
        <v>2024</v>
      </c>
      <c r="L3163" t="str">
        <f>TEXT(Table1[[#This Row],[Patient Admission Date]],"mmm")</f>
        <v>Sep</v>
      </c>
      <c r="M3163" t="str">
        <f>TEXT(Table1[[#This Row],[Patient Admission Date]],"ddd")</f>
        <v>Thu</v>
      </c>
      <c r="N3163" t="str">
        <f>TEXT(INT(HOUR(Table1[[#This Row],[Patient Admission Date]])/3)*3,"00")&amp;"-"&amp;TEXT(INT(HOUR(Table1[[#This Row],[Patient Admission Date]])/3)*3+3,"00")</f>
        <v>15-18</v>
      </c>
      <c r="O3163" t="str" cm="1">
        <f t="array" ref="O3163">_xlfn.IFS(Table1[[#This Row],[Patient Age]]&lt;=14,"0-14",Table1[[#This Row],[Patient Age]]&lt;=29,"15-29",Table1[[#This Row],[Patient Age]]&lt;=44,"30-44",Table1[[#This Row],[Patient Age]]&lt;=59,"45-59",Table1[[#This Row],[Patient Age]]&lt;=74,"60-74",TRUE,"75+")</f>
        <v>75+</v>
      </c>
      <c r="P3163" t="str" cm="1">
        <f t="array" ref="P3163">_xlfn.IFS(Table1[[#This Row],[Patient Waittime]]&lt;=15,"0-15",Table1[[#This Row],[Patient Waittime]]&lt;=30,"16-30",Table1[[#This Row],[Patient Waittime]]&lt;=45,"31-45",Table1[[#This Row],[Patient Waittime]]&lt;=60,"46-60",TRUE,"60+")</f>
        <v>0-15</v>
      </c>
      <c r="Q3163">
        <f>--(Table1[[#This Row],[Patient Waittime]]&lt;=30)</f>
        <v>1</v>
      </c>
      <c r="R3163">
        <f>--Table1[[#This Row],[Patient Admission Flag]]</f>
        <v>0</v>
      </c>
      <c r="S3163">
        <f>--AND(Table1[[#This Row],[WithinTarget]]=1,Table1[[#This Row],[Patient Satisfaction Score]]&gt;=7)</f>
        <v>0</v>
      </c>
      <c r="T3163" t="str">
        <f>IF(LEFT(Table1[[#This Row],[Patient Gender]],1)="F","Female","Male")</f>
        <v>Male</v>
      </c>
    </row>
    <row r="3164" spans="1:20" x14ac:dyDescent="0.3">
      <c r="A3164" t="s">
        <v>3268</v>
      </c>
      <c r="B3164" s="1">
        <v>45031.405555555553</v>
      </c>
      <c r="C3164" t="s">
        <v>9</v>
      </c>
      <c r="D3164">
        <v>2</v>
      </c>
      <c r="E3164" t="s">
        <v>14</v>
      </c>
      <c r="F3164" t="s">
        <v>11</v>
      </c>
      <c r="G3164" t="b">
        <v>0</v>
      </c>
      <c r="I3164">
        <v>27</v>
      </c>
      <c r="J3164" t="b">
        <v>0</v>
      </c>
      <c r="K3164">
        <f>YEAR(Table1[[#This Row],[Patient Admission Date]])</f>
        <v>2023</v>
      </c>
      <c r="L3164" t="str">
        <f>TEXT(Table1[[#This Row],[Patient Admission Date]],"mmm")</f>
        <v>Apr</v>
      </c>
      <c r="M3164" t="str">
        <f>TEXT(Table1[[#This Row],[Patient Admission Date]],"ddd")</f>
        <v>Sat</v>
      </c>
      <c r="N3164" t="str">
        <f>TEXT(INT(HOUR(Table1[[#This Row],[Patient Admission Date]])/3)*3,"00")&amp;"-"&amp;TEXT(INT(HOUR(Table1[[#This Row],[Patient Admission Date]])/3)*3+3,"00")</f>
        <v>09-12</v>
      </c>
      <c r="O3164" t="str" cm="1">
        <f t="array" ref="O3164">_xlfn.IFS(Table1[[#This Row],[Patient Age]]&lt;=14,"0-14",Table1[[#This Row],[Patient Age]]&lt;=29,"15-29",Table1[[#This Row],[Patient Age]]&lt;=44,"30-44",Table1[[#This Row],[Patient Age]]&lt;=59,"45-59",Table1[[#This Row],[Patient Age]]&lt;=74,"60-74",TRUE,"75+")</f>
        <v>0-14</v>
      </c>
      <c r="P3164" t="str" cm="1">
        <f t="array" ref="P3164">_xlfn.IFS(Table1[[#This Row],[Patient Waittime]]&lt;=15,"0-15",Table1[[#This Row],[Patient Waittime]]&lt;=30,"16-30",Table1[[#This Row],[Patient Waittime]]&lt;=45,"31-45",Table1[[#This Row],[Patient Waittime]]&lt;=60,"46-60",TRUE,"60+")</f>
        <v>16-30</v>
      </c>
      <c r="Q3164">
        <f>--(Table1[[#This Row],[Patient Waittime]]&lt;=30)</f>
        <v>1</v>
      </c>
      <c r="R3164">
        <f>--Table1[[#This Row],[Patient Admission Flag]]</f>
        <v>0</v>
      </c>
      <c r="S3164">
        <f>--AND(Table1[[#This Row],[WithinTarget]]=1,Table1[[#This Row],[Patient Satisfaction Score]]&gt;=7)</f>
        <v>0</v>
      </c>
      <c r="T3164" t="str">
        <f>IF(LEFT(Table1[[#This Row],[Patient Gender]],1)="F","Female","Male")</f>
        <v>Male</v>
      </c>
    </row>
    <row r="3165" spans="1:20" x14ac:dyDescent="0.3">
      <c r="A3165" t="s">
        <v>3269</v>
      </c>
      <c r="B3165" s="1">
        <v>45218.974305555559</v>
      </c>
      <c r="C3165" t="s">
        <v>9</v>
      </c>
      <c r="D3165">
        <v>27</v>
      </c>
      <c r="E3165" t="s">
        <v>14</v>
      </c>
      <c r="F3165" t="s">
        <v>11</v>
      </c>
      <c r="G3165" t="b">
        <v>0</v>
      </c>
      <c r="I3165">
        <v>28</v>
      </c>
      <c r="J3165" t="b">
        <v>0</v>
      </c>
      <c r="K3165">
        <f>YEAR(Table1[[#This Row],[Patient Admission Date]])</f>
        <v>2023</v>
      </c>
      <c r="L3165" t="str">
        <f>TEXT(Table1[[#This Row],[Patient Admission Date]],"mmm")</f>
        <v>Oct</v>
      </c>
      <c r="M3165" t="str">
        <f>TEXT(Table1[[#This Row],[Patient Admission Date]],"ddd")</f>
        <v>Thu</v>
      </c>
      <c r="N3165" t="str">
        <f>TEXT(INT(HOUR(Table1[[#This Row],[Patient Admission Date]])/3)*3,"00")&amp;"-"&amp;TEXT(INT(HOUR(Table1[[#This Row],[Patient Admission Date]])/3)*3+3,"00")</f>
        <v>21-24</v>
      </c>
      <c r="O3165" t="str" cm="1">
        <f t="array" ref="O3165">_xlfn.IFS(Table1[[#This Row],[Patient Age]]&lt;=14,"0-14",Table1[[#This Row],[Patient Age]]&lt;=29,"15-29",Table1[[#This Row],[Patient Age]]&lt;=44,"30-44",Table1[[#This Row],[Patient Age]]&lt;=59,"45-59",Table1[[#This Row],[Patient Age]]&lt;=74,"60-74",TRUE,"75+")</f>
        <v>15-29</v>
      </c>
      <c r="P3165" t="str" cm="1">
        <f t="array" ref="P3165">_xlfn.IFS(Table1[[#This Row],[Patient Waittime]]&lt;=15,"0-15",Table1[[#This Row],[Patient Waittime]]&lt;=30,"16-30",Table1[[#This Row],[Patient Waittime]]&lt;=45,"31-45",Table1[[#This Row],[Patient Waittime]]&lt;=60,"46-60",TRUE,"60+")</f>
        <v>16-30</v>
      </c>
      <c r="Q3165">
        <f>--(Table1[[#This Row],[Patient Waittime]]&lt;=30)</f>
        <v>1</v>
      </c>
      <c r="R3165">
        <f>--Table1[[#This Row],[Patient Admission Flag]]</f>
        <v>0</v>
      </c>
      <c r="S3165">
        <f>--AND(Table1[[#This Row],[WithinTarget]]=1,Table1[[#This Row],[Patient Satisfaction Score]]&gt;=7)</f>
        <v>0</v>
      </c>
      <c r="T3165" t="str">
        <f>IF(LEFT(Table1[[#This Row],[Patient Gender]],1)="F","Female","Male")</f>
        <v>Male</v>
      </c>
    </row>
    <row r="3166" spans="1:20" x14ac:dyDescent="0.3">
      <c r="A3166" t="s">
        <v>3270</v>
      </c>
      <c r="B3166" s="1">
        <v>45378.822916666664</v>
      </c>
      <c r="C3166" t="s">
        <v>9</v>
      </c>
      <c r="D3166">
        <v>27</v>
      </c>
      <c r="E3166" t="s">
        <v>14</v>
      </c>
      <c r="F3166" t="s">
        <v>11</v>
      </c>
      <c r="G3166" t="b">
        <v>0</v>
      </c>
      <c r="I3166">
        <v>33</v>
      </c>
      <c r="J3166" t="b">
        <v>0</v>
      </c>
      <c r="K3166">
        <f>YEAR(Table1[[#This Row],[Patient Admission Date]])</f>
        <v>2024</v>
      </c>
      <c r="L3166" t="str">
        <f>TEXT(Table1[[#This Row],[Patient Admission Date]],"mmm")</f>
        <v>Mar</v>
      </c>
      <c r="M3166" t="str">
        <f>TEXT(Table1[[#This Row],[Patient Admission Date]],"ddd")</f>
        <v>Wed</v>
      </c>
      <c r="N3166" t="str">
        <f>TEXT(INT(HOUR(Table1[[#This Row],[Patient Admission Date]])/3)*3,"00")&amp;"-"&amp;TEXT(INT(HOUR(Table1[[#This Row],[Patient Admission Date]])/3)*3+3,"00")</f>
        <v>18-21</v>
      </c>
      <c r="O3166" t="str" cm="1">
        <f t="array" ref="O3166">_xlfn.IFS(Table1[[#This Row],[Patient Age]]&lt;=14,"0-14",Table1[[#This Row],[Patient Age]]&lt;=29,"15-29",Table1[[#This Row],[Patient Age]]&lt;=44,"30-44",Table1[[#This Row],[Patient Age]]&lt;=59,"45-59",Table1[[#This Row],[Patient Age]]&lt;=74,"60-74",TRUE,"75+")</f>
        <v>15-29</v>
      </c>
      <c r="P3166" t="str" cm="1">
        <f t="array" ref="P3166">_xlfn.IFS(Table1[[#This Row],[Patient Waittime]]&lt;=15,"0-15",Table1[[#This Row],[Patient Waittime]]&lt;=30,"16-30",Table1[[#This Row],[Patient Waittime]]&lt;=45,"31-45",Table1[[#This Row],[Patient Waittime]]&lt;=60,"46-60",TRUE,"60+")</f>
        <v>31-45</v>
      </c>
      <c r="Q3166">
        <f>--(Table1[[#This Row],[Patient Waittime]]&lt;=30)</f>
        <v>0</v>
      </c>
      <c r="R3166">
        <f>--Table1[[#This Row],[Patient Admission Flag]]</f>
        <v>0</v>
      </c>
      <c r="S3166">
        <f>--AND(Table1[[#This Row],[WithinTarget]]=1,Table1[[#This Row],[Patient Satisfaction Score]]&gt;=7)</f>
        <v>0</v>
      </c>
      <c r="T3166" t="str">
        <f>IF(LEFT(Table1[[#This Row],[Patient Gender]],1)="F","Female","Male")</f>
        <v>Male</v>
      </c>
    </row>
    <row r="3167" spans="1:20" x14ac:dyDescent="0.3">
      <c r="A3167" t="s">
        <v>3271</v>
      </c>
      <c r="B3167" s="1">
        <v>45515.974999999999</v>
      </c>
      <c r="C3167" t="s">
        <v>9</v>
      </c>
      <c r="D3167">
        <v>61</v>
      </c>
      <c r="E3167" t="s">
        <v>14</v>
      </c>
      <c r="F3167" t="s">
        <v>11</v>
      </c>
      <c r="G3167" t="b">
        <v>0</v>
      </c>
      <c r="I3167">
        <v>45</v>
      </c>
      <c r="J3167" t="b">
        <v>0</v>
      </c>
      <c r="K3167">
        <f>YEAR(Table1[[#This Row],[Patient Admission Date]])</f>
        <v>2024</v>
      </c>
      <c r="L3167" t="str">
        <f>TEXT(Table1[[#This Row],[Patient Admission Date]],"mmm")</f>
        <v>Aug</v>
      </c>
      <c r="M3167" t="str">
        <f>TEXT(Table1[[#This Row],[Patient Admission Date]],"ddd")</f>
        <v>Sun</v>
      </c>
      <c r="N3167" t="str">
        <f>TEXT(INT(HOUR(Table1[[#This Row],[Patient Admission Date]])/3)*3,"00")&amp;"-"&amp;TEXT(INT(HOUR(Table1[[#This Row],[Patient Admission Date]])/3)*3+3,"00")</f>
        <v>21-24</v>
      </c>
      <c r="O3167" t="str" cm="1">
        <f t="array" ref="O3167">_xlfn.IFS(Table1[[#This Row],[Patient Age]]&lt;=14,"0-14",Table1[[#This Row],[Patient Age]]&lt;=29,"15-29",Table1[[#This Row],[Patient Age]]&lt;=44,"30-44",Table1[[#This Row],[Patient Age]]&lt;=59,"45-59",Table1[[#This Row],[Patient Age]]&lt;=74,"60-74",TRUE,"75+")</f>
        <v>60-74</v>
      </c>
      <c r="P3167" t="str" cm="1">
        <f t="array" ref="P3167">_xlfn.IFS(Table1[[#This Row],[Patient Waittime]]&lt;=15,"0-15",Table1[[#This Row],[Patient Waittime]]&lt;=30,"16-30",Table1[[#This Row],[Patient Waittime]]&lt;=45,"31-45",Table1[[#This Row],[Patient Waittime]]&lt;=60,"46-60",TRUE,"60+")</f>
        <v>31-45</v>
      </c>
      <c r="Q3167">
        <f>--(Table1[[#This Row],[Patient Waittime]]&lt;=30)</f>
        <v>0</v>
      </c>
      <c r="R3167">
        <f>--Table1[[#This Row],[Patient Admission Flag]]</f>
        <v>0</v>
      </c>
      <c r="S3167">
        <f>--AND(Table1[[#This Row],[WithinTarget]]=1,Table1[[#This Row],[Patient Satisfaction Score]]&gt;=7)</f>
        <v>0</v>
      </c>
      <c r="T3167" t="str">
        <f>IF(LEFT(Table1[[#This Row],[Patient Gender]],1)="F","Female","Male")</f>
        <v>Male</v>
      </c>
    </row>
    <row r="3168" spans="1:20" x14ac:dyDescent="0.3">
      <c r="A3168" t="s">
        <v>3272</v>
      </c>
      <c r="B3168" s="1">
        <v>45347.185416666667</v>
      </c>
      <c r="C3168" t="s">
        <v>9</v>
      </c>
      <c r="D3168">
        <v>65</v>
      </c>
      <c r="E3168" t="s">
        <v>14</v>
      </c>
      <c r="F3168" t="s">
        <v>11</v>
      </c>
      <c r="G3168" t="b">
        <v>0</v>
      </c>
      <c r="I3168">
        <v>54</v>
      </c>
      <c r="J3168" t="b">
        <v>0</v>
      </c>
      <c r="K3168">
        <f>YEAR(Table1[[#This Row],[Patient Admission Date]])</f>
        <v>2024</v>
      </c>
      <c r="L3168" t="str">
        <f>TEXT(Table1[[#This Row],[Patient Admission Date]],"mmm")</f>
        <v>Feb</v>
      </c>
      <c r="M3168" t="str">
        <f>TEXT(Table1[[#This Row],[Patient Admission Date]],"ddd")</f>
        <v>Sun</v>
      </c>
      <c r="N3168" t="str">
        <f>TEXT(INT(HOUR(Table1[[#This Row],[Patient Admission Date]])/3)*3,"00")&amp;"-"&amp;TEXT(INT(HOUR(Table1[[#This Row],[Patient Admission Date]])/3)*3+3,"00")</f>
        <v>03-06</v>
      </c>
      <c r="O3168" t="str" cm="1">
        <f t="array" ref="O3168">_xlfn.IFS(Table1[[#This Row],[Patient Age]]&lt;=14,"0-14",Table1[[#This Row],[Patient Age]]&lt;=29,"15-29",Table1[[#This Row],[Patient Age]]&lt;=44,"30-44",Table1[[#This Row],[Patient Age]]&lt;=59,"45-59",Table1[[#This Row],[Patient Age]]&lt;=74,"60-74",TRUE,"75+")</f>
        <v>60-74</v>
      </c>
      <c r="P3168" t="str" cm="1">
        <f t="array" ref="P3168">_xlfn.IFS(Table1[[#This Row],[Patient Waittime]]&lt;=15,"0-15",Table1[[#This Row],[Patient Waittime]]&lt;=30,"16-30",Table1[[#This Row],[Patient Waittime]]&lt;=45,"31-45",Table1[[#This Row],[Patient Waittime]]&lt;=60,"46-60",TRUE,"60+")</f>
        <v>46-60</v>
      </c>
      <c r="Q3168">
        <f>--(Table1[[#This Row],[Patient Waittime]]&lt;=30)</f>
        <v>0</v>
      </c>
      <c r="R3168">
        <f>--Table1[[#This Row],[Patient Admission Flag]]</f>
        <v>0</v>
      </c>
      <c r="S3168">
        <f>--AND(Table1[[#This Row],[WithinTarget]]=1,Table1[[#This Row],[Patient Satisfaction Score]]&gt;=7)</f>
        <v>0</v>
      </c>
      <c r="T3168" t="str">
        <f>IF(LEFT(Table1[[#This Row],[Patient Gender]],1)="F","Female","Male")</f>
        <v>Male</v>
      </c>
    </row>
    <row r="3169" spans="1:20" x14ac:dyDescent="0.3">
      <c r="A3169" t="s">
        <v>3273</v>
      </c>
      <c r="B3169" s="1">
        <v>45158.89166666667</v>
      </c>
      <c r="C3169" t="s">
        <v>9</v>
      </c>
      <c r="D3169">
        <v>73</v>
      </c>
      <c r="E3169" t="s">
        <v>14</v>
      </c>
      <c r="F3169" t="s">
        <v>11</v>
      </c>
      <c r="G3169" t="b">
        <v>0</v>
      </c>
      <c r="I3169">
        <v>58</v>
      </c>
      <c r="J3169" t="b">
        <v>0</v>
      </c>
      <c r="K3169">
        <f>YEAR(Table1[[#This Row],[Patient Admission Date]])</f>
        <v>2023</v>
      </c>
      <c r="L3169" t="str">
        <f>TEXT(Table1[[#This Row],[Patient Admission Date]],"mmm")</f>
        <v>Aug</v>
      </c>
      <c r="M3169" t="str">
        <f>TEXT(Table1[[#This Row],[Patient Admission Date]],"ddd")</f>
        <v>Sun</v>
      </c>
      <c r="N3169" t="str">
        <f>TEXT(INT(HOUR(Table1[[#This Row],[Patient Admission Date]])/3)*3,"00")&amp;"-"&amp;TEXT(INT(HOUR(Table1[[#This Row],[Patient Admission Date]])/3)*3+3,"00")</f>
        <v>21-24</v>
      </c>
      <c r="O3169" t="str" cm="1">
        <f t="array" ref="O3169">_xlfn.IFS(Table1[[#This Row],[Patient Age]]&lt;=14,"0-14",Table1[[#This Row],[Patient Age]]&lt;=29,"15-29",Table1[[#This Row],[Patient Age]]&lt;=44,"30-44",Table1[[#This Row],[Patient Age]]&lt;=59,"45-59",Table1[[#This Row],[Patient Age]]&lt;=74,"60-74",TRUE,"75+")</f>
        <v>60-74</v>
      </c>
      <c r="P3169" t="str" cm="1">
        <f t="array" ref="P3169">_xlfn.IFS(Table1[[#This Row],[Patient Waittime]]&lt;=15,"0-15",Table1[[#This Row],[Patient Waittime]]&lt;=30,"16-30",Table1[[#This Row],[Patient Waittime]]&lt;=45,"31-45",Table1[[#This Row],[Patient Waittime]]&lt;=60,"46-60",TRUE,"60+")</f>
        <v>46-60</v>
      </c>
      <c r="Q3169">
        <f>--(Table1[[#This Row],[Patient Waittime]]&lt;=30)</f>
        <v>0</v>
      </c>
      <c r="R3169">
        <f>--Table1[[#This Row],[Patient Admission Flag]]</f>
        <v>0</v>
      </c>
      <c r="S3169">
        <f>--AND(Table1[[#This Row],[WithinTarget]]=1,Table1[[#This Row],[Patient Satisfaction Score]]&gt;=7)</f>
        <v>0</v>
      </c>
      <c r="T3169" t="str">
        <f>IF(LEFT(Table1[[#This Row],[Patient Gender]],1)="F","Female","Male")</f>
        <v>Male</v>
      </c>
    </row>
    <row r="3170" spans="1:20" x14ac:dyDescent="0.3">
      <c r="A3170" t="s">
        <v>3274</v>
      </c>
      <c r="B3170" s="1">
        <v>45052.62777777778</v>
      </c>
      <c r="C3170" t="s">
        <v>9</v>
      </c>
      <c r="D3170">
        <v>29</v>
      </c>
      <c r="E3170" t="s">
        <v>14</v>
      </c>
      <c r="F3170" t="s">
        <v>11</v>
      </c>
      <c r="G3170" t="b">
        <v>0</v>
      </c>
      <c r="I3170">
        <v>60</v>
      </c>
      <c r="J3170" t="b">
        <v>0</v>
      </c>
      <c r="K3170">
        <f>YEAR(Table1[[#This Row],[Patient Admission Date]])</f>
        <v>2023</v>
      </c>
      <c r="L3170" t="str">
        <f>TEXT(Table1[[#This Row],[Patient Admission Date]],"mmm")</f>
        <v>May</v>
      </c>
      <c r="M3170" t="str">
        <f>TEXT(Table1[[#This Row],[Patient Admission Date]],"ddd")</f>
        <v>Sat</v>
      </c>
      <c r="N3170" t="str">
        <f>TEXT(INT(HOUR(Table1[[#This Row],[Patient Admission Date]])/3)*3,"00")&amp;"-"&amp;TEXT(INT(HOUR(Table1[[#This Row],[Patient Admission Date]])/3)*3+3,"00")</f>
        <v>15-18</v>
      </c>
      <c r="O3170" t="str" cm="1">
        <f t="array" ref="O3170">_xlfn.IFS(Table1[[#This Row],[Patient Age]]&lt;=14,"0-14",Table1[[#This Row],[Patient Age]]&lt;=29,"15-29",Table1[[#This Row],[Patient Age]]&lt;=44,"30-44",Table1[[#This Row],[Patient Age]]&lt;=59,"45-59",Table1[[#This Row],[Patient Age]]&lt;=74,"60-74",TRUE,"75+")</f>
        <v>15-29</v>
      </c>
      <c r="P3170" t="str" cm="1">
        <f t="array" ref="P3170">_xlfn.IFS(Table1[[#This Row],[Patient Waittime]]&lt;=15,"0-15",Table1[[#This Row],[Patient Waittime]]&lt;=30,"16-30",Table1[[#This Row],[Patient Waittime]]&lt;=45,"31-45",Table1[[#This Row],[Patient Waittime]]&lt;=60,"46-60",TRUE,"60+")</f>
        <v>46-60</v>
      </c>
      <c r="Q3170">
        <f>--(Table1[[#This Row],[Patient Waittime]]&lt;=30)</f>
        <v>0</v>
      </c>
      <c r="R3170">
        <f>--Table1[[#This Row],[Patient Admission Flag]]</f>
        <v>0</v>
      </c>
      <c r="S3170">
        <f>--AND(Table1[[#This Row],[WithinTarget]]=1,Table1[[#This Row],[Patient Satisfaction Score]]&gt;=7)</f>
        <v>0</v>
      </c>
      <c r="T3170" t="str">
        <f>IF(LEFT(Table1[[#This Row],[Patient Gender]],1)="F","Female","Male")</f>
        <v>Male</v>
      </c>
    </row>
    <row r="3171" spans="1:20" x14ac:dyDescent="0.3">
      <c r="A3171" t="s">
        <v>3275</v>
      </c>
      <c r="B3171" s="1">
        <v>45123.071527777778</v>
      </c>
      <c r="C3171" t="s">
        <v>9</v>
      </c>
      <c r="D3171">
        <v>1</v>
      </c>
      <c r="E3171" t="s">
        <v>14</v>
      </c>
      <c r="F3171" t="s">
        <v>11</v>
      </c>
      <c r="G3171" t="b">
        <v>0</v>
      </c>
      <c r="I3171">
        <v>14</v>
      </c>
      <c r="J3171" t="b">
        <v>0</v>
      </c>
      <c r="K3171">
        <f>YEAR(Table1[[#This Row],[Patient Admission Date]])</f>
        <v>2023</v>
      </c>
      <c r="L3171" t="str">
        <f>TEXT(Table1[[#This Row],[Patient Admission Date]],"mmm")</f>
        <v>Jul</v>
      </c>
      <c r="M3171" t="str">
        <f>TEXT(Table1[[#This Row],[Patient Admission Date]],"ddd")</f>
        <v>Sun</v>
      </c>
      <c r="N3171" t="str">
        <f>TEXT(INT(HOUR(Table1[[#This Row],[Patient Admission Date]])/3)*3,"00")&amp;"-"&amp;TEXT(INT(HOUR(Table1[[#This Row],[Patient Admission Date]])/3)*3+3,"00")</f>
        <v>00-03</v>
      </c>
      <c r="O3171" t="str" cm="1">
        <f t="array" ref="O3171">_xlfn.IFS(Table1[[#This Row],[Patient Age]]&lt;=14,"0-14",Table1[[#This Row],[Patient Age]]&lt;=29,"15-29",Table1[[#This Row],[Patient Age]]&lt;=44,"30-44",Table1[[#This Row],[Patient Age]]&lt;=59,"45-59",Table1[[#This Row],[Patient Age]]&lt;=74,"60-74",TRUE,"75+")</f>
        <v>0-14</v>
      </c>
      <c r="P3171" t="str" cm="1">
        <f t="array" ref="P3171">_xlfn.IFS(Table1[[#This Row],[Patient Waittime]]&lt;=15,"0-15",Table1[[#This Row],[Patient Waittime]]&lt;=30,"16-30",Table1[[#This Row],[Patient Waittime]]&lt;=45,"31-45",Table1[[#This Row],[Patient Waittime]]&lt;=60,"46-60",TRUE,"60+")</f>
        <v>0-15</v>
      </c>
      <c r="Q3171">
        <f>--(Table1[[#This Row],[Patient Waittime]]&lt;=30)</f>
        <v>1</v>
      </c>
      <c r="R3171">
        <f>--Table1[[#This Row],[Patient Admission Flag]]</f>
        <v>0</v>
      </c>
      <c r="S3171">
        <f>--AND(Table1[[#This Row],[WithinTarget]]=1,Table1[[#This Row],[Patient Satisfaction Score]]&gt;=7)</f>
        <v>0</v>
      </c>
      <c r="T3171" t="str">
        <f>IF(LEFT(Table1[[#This Row],[Patient Gender]],1)="F","Female","Male")</f>
        <v>Male</v>
      </c>
    </row>
    <row r="3172" spans="1:20" x14ac:dyDescent="0.3">
      <c r="A3172" t="s">
        <v>3276</v>
      </c>
      <c r="B3172" s="1">
        <v>45423.066666666666</v>
      </c>
      <c r="C3172" t="s">
        <v>9</v>
      </c>
      <c r="D3172">
        <v>46</v>
      </c>
      <c r="E3172" t="s">
        <v>14</v>
      </c>
      <c r="F3172" t="s">
        <v>11</v>
      </c>
      <c r="G3172" t="b">
        <v>0</v>
      </c>
      <c r="I3172">
        <v>17</v>
      </c>
      <c r="J3172" t="b">
        <v>0</v>
      </c>
      <c r="K3172">
        <f>YEAR(Table1[[#This Row],[Patient Admission Date]])</f>
        <v>2024</v>
      </c>
      <c r="L3172" t="str">
        <f>TEXT(Table1[[#This Row],[Patient Admission Date]],"mmm")</f>
        <v>May</v>
      </c>
      <c r="M3172" t="str">
        <f>TEXT(Table1[[#This Row],[Patient Admission Date]],"ddd")</f>
        <v>Sat</v>
      </c>
      <c r="N3172" t="str">
        <f>TEXT(INT(HOUR(Table1[[#This Row],[Patient Admission Date]])/3)*3,"00")&amp;"-"&amp;TEXT(INT(HOUR(Table1[[#This Row],[Patient Admission Date]])/3)*3+3,"00")</f>
        <v>00-03</v>
      </c>
      <c r="O3172" t="str" cm="1">
        <f t="array" ref="O3172">_xlfn.IFS(Table1[[#This Row],[Patient Age]]&lt;=14,"0-14",Table1[[#This Row],[Patient Age]]&lt;=29,"15-29",Table1[[#This Row],[Patient Age]]&lt;=44,"30-44",Table1[[#This Row],[Patient Age]]&lt;=59,"45-59",Table1[[#This Row],[Patient Age]]&lt;=74,"60-74",TRUE,"75+")</f>
        <v>45-59</v>
      </c>
      <c r="P3172" t="str" cm="1">
        <f t="array" ref="P3172">_xlfn.IFS(Table1[[#This Row],[Patient Waittime]]&lt;=15,"0-15",Table1[[#This Row],[Patient Waittime]]&lt;=30,"16-30",Table1[[#This Row],[Patient Waittime]]&lt;=45,"31-45",Table1[[#This Row],[Patient Waittime]]&lt;=60,"46-60",TRUE,"60+")</f>
        <v>16-30</v>
      </c>
      <c r="Q3172">
        <f>--(Table1[[#This Row],[Patient Waittime]]&lt;=30)</f>
        <v>1</v>
      </c>
      <c r="R3172">
        <f>--Table1[[#This Row],[Patient Admission Flag]]</f>
        <v>0</v>
      </c>
      <c r="S3172">
        <f>--AND(Table1[[#This Row],[WithinTarget]]=1,Table1[[#This Row],[Patient Satisfaction Score]]&gt;=7)</f>
        <v>0</v>
      </c>
      <c r="T3172" t="str">
        <f>IF(LEFT(Table1[[#This Row],[Patient Gender]],1)="F","Female","Male")</f>
        <v>Male</v>
      </c>
    </row>
    <row r="3173" spans="1:20" x14ac:dyDescent="0.3">
      <c r="A3173" t="s">
        <v>3277</v>
      </c>
      <c r="B3173" s="1">
        <v>45072.237500000003</v>
      </c>
      <c r="C3173" t="s">
        <v>9</v>
      </c>
      <c r="D3173">
        <v>36</v>
      </c>
      <c r="E3173" t="s">
        <v>14</v>
      </c>
      <c r="F3173" t="s">
        <v>11</v>
      </c>
      <c r="G3173" t="b">
        <v>0</v>
      </c>
      <c r="I3173">
        <v>24</v>
      </c>
      <c r="J3173" t="b">
        <v>0</v>
      </c>
      <c r="K3173">
        <f>YEAR(Table1[[#This Row],[Patient Admission Date]])</f>
        <v>2023</v>
      </c>
      <c r="L3173" t="str">
        <f>TEXT(Table1[[#This Row],[Patient Admission Date]],"mmm")</f>
        <v>May</v>
      </c>
      <c r="M3173" t="str">
        <f>TEXT(Table1[[#This Row],[Patient Admission Date]],"ddd")</f>
        <v>Fri</v>
      </c>
      <c r="N3173" t="str">
        <f>TEXT(INT(HOUR(Table1[[#This Row],[Patient Admission Date]])/3)*3,"00")&amp;"-"&amp;TEXT(INT(HOUR(Table1[[#This Row],[Patient Admission Date]])/3)*3+3,"00")</f>
        <v>03-06</v>
      </c>
      <c r="O3173" t="str" cm="1">
        <f t="array" ref="O3173">_xlfn.IFS(Table1[[#This Row],[Patient Age]]&lt;=14,"0-14",Table1[[#This Row],[Patient Age]]&lt;=29,"15-29",Table1[[#This Row],[Patient Age]]&lt;=44,"30-44",Table1[[#This Row],[Patient Age]]&lt;=59,"45-59",Table1[[#This Row],[Patient Age]]&lt;=74,"60-74",TRUE,"75+")</f>
        <v>30-44</v>
      </c>
      <c r="P3173" t="str" cm="1">
        <f t="array" ref="P3173">_xlfn.IFS(Table1[[#This Row],[Patient Waittime]]&lt;=15,"0-15",Table1[[#This Row],[Patient Waittime]]&lt;=30,"16-30",Table1[[#This Row],[Patient Waittime]]&lt;=45,"31-45",Table1[[#This Row],[Patient Waittime]]&lt;=60,"46-60",TRUE,"60+")</f>
        <v>16-30</v>
      </c>
      <c r="Q3173">
        <f>--(Table1[[#This Row],[Patient Waittime]]&lt;=30)</f>
        <v>1</v>
      </c>
      <c r="R3173">
        <f>--Table1[[#This Row],[Patient Admission Flag]]</f>
        <v>0</v>
      </c>
      <c r="S3173">
        <f>--AND(Table1[[#This Row],[WithinTarget]]=1,Table1[[#This Row],[Patient Satisfaction Score]]&gt;=7)</f>
        <v>0</v>
      </c>
      <c r="T3173" t="str">
        <f>IF(LEFT(Table1[[#This Row],[Patient Gender]],1)="F","Female","Male")</f>
        <v>Male</v>
      </c>
    </row>
    <row r="3174" spans="1:20" x14ac:dyDescent="0.3">
      <c r="A3174" t="s">
        <v>3278</v>
      </c>
      <c r="B3174" s="1">
        <v>45417.908333333333</v>
      </c>
      <c r="C3174" t="s">
        <v>9</v>
      </c>
      <c r="D3174">
        <v>72</v>
      </c>
      <c r="E3174" t="s">
        <v>14</v>
      </c>
      <c r="F3174" t="s">
        <v>11</v>
      </c>
      <c r="G3174" t="b">
        <v>0</v>
      </c>
      <c r="I3174">
        <v>39</v>
      </c>
      <c r="J3174" t="b">
        <v>0</v>
      </c>
      <c r="K3174">
        <f>YEAR(Table1[[#This Row],[Patient Admission Date]])</f>
        <v>2024</v>
      </c>
      <c r="L3174" t="str">
        <f>TEXT(Table1[[#This Row],[Patient Admission Date]],"mmm")</f>
        <v>May</v>
      </c>
      <c r="M3174" t="str">
        <f>TEXT(Table1[[#This Row],[Patient Admission Date]],"ddd")</f>
        <v>Sun</v>
      </c>
      <c r="N3174" t="str">
        <f>TEXT(INT(HOUR(Table1[[#This Row],[Patient Admission Date]])/3)*3,"00")&amp;"-"&amp;TEXT(INT(HOUR(Table1[[#This Row],[Patient Admission Date]])/3)*3+3,"00")</f>
        <v>21-24</v>
      </c>
      <c r="O3174" t="str" cm="1">
        <f t="array" ref="O3174">_xlfn.IFS(Table1[[#This Row],[Patient Age]]&lt;=14,"0-14",Table1[[#This Row],[Patient Age]]&lt;=29,"15-29",Table1[[#This Row],[Patient Age]]&lt;=44,"30-44",Table1[[#This Row],[Patient Age]]&lt;=59,"45-59",Table1[[#This Row],[Patient Age]]&lt;=74,"60-74",TRUE,"75+")</f>
        <v>60-74</v>
      </c>
      <c r="P3174" t="str" cm="1">
        <f t="array" ref="P3174">_xlfn.IFS(Table1[[#This Row],[Patient Waittime]]&lt;=15,"0-15",Table1[[#This Row],[Patient Waittime]]&lt;=30,"16-30",Table1[[#This Row],[Patient Waittime]]&lt;=45,"31-45",Table1[[#This Row],[Patient Waittime]]&lt;=60,"46-60",TRUE,"60+")</f>
        <v>31-45</v>
      </c>
      <c r="Q3174">
        <f>--(Table1[[#This Row],[Patient Waittime]]&lt;=30)</f>
        <v>0</v>
      </c>
      <c r="R3174">
        <f>--Table1[[#This Row],[Patient Admission Flag]]</f>
        <v>0</v>
      </c>
      <c r="S3174">
        <f>--AND(Table1[[#This Row],[WithinTarget]]=1,Table1[[#This Row],[Patient Satisfaction Score]]&gt;=7)</f>
        <v>0</v>
      </c>
      <c r="T3174" t="str">
        <f>IF(LEFT(Table1[[#This Row],[Patient Gender]],1)="F","Female","Male")</f>
        <v>Male</v>
      </c>
    </row>
    <row r="3175" spans="1:20" x14ac:dyDescent="0.3">
      <c r="A3175" t="s">
        <v>3279</v>
      </c>
      <c r="B3175" s="1">
        <v>45463.35</v>
      </c>
      <c r="C3175" t="s">
        <v>9</v>
      </c>
      <c r="D3175">
        <v>45</v>
      </c>
      <c r="E3175" t="s">
        <v>14</v>
      </c>
      <c r="F3175" t="s">
        <v>11</v>
      </c>
      <c r="G3175" t="b">
        <v>0</v>
      </c>
      <c r="I3175">
        <v>40</v>
      </c>
      <c r="J3175" t="b">
        <v>0</v>
      </c>
      <c r="K3175">
        <f>YEAR(Table1[[#This Row],[Patient Admission Date]])</f>
        <v>2024</v>
      </c>
      <c r="L3175" t="str">
        <f>TEXT(Table1[[#This Row],[Patient Admission Date]],"mmm")</f>
        <v>Jun</v>
      </c>
      <c r="M3175" t="str">
        <f>TEXT(Table1[[#This Row],[Patient Admission Date]],"ddd")</f>
        <v>Thu</v>
      </c>
      <c r="N3175" t="str">
        <f>TEXT(INT(HOUR(Table1[[#This Row],[Patient Admission Date]])/3)*3,"00")&amp;"-"&amp;TEXT(INT(HOUR(Table1[[#This Row],[Patient Admission Date]])/3)*3+3,"00")</f>
        <v>06-09</v>
      </c>
      <c r="O3175" t="str" cm="1">
        <f t="array" ref="O3175">_xlfn.IFS(Table1[[#This Row],[Patient Age]]&lt;=14,"0-14",Table1[[#This Row],[Patient Age]]&lt;=29,"15-29",Table1[[#This Row],[Patient Age]]&lt;=44,"30-44",Table1[[#This Row],[Patient Age]]&lt;=59,"45-59",Table1[[#This Row],[Patient Age]]&lt;=74,"60-74",TRUE,"75+")</f>
        <v>45-59</v>
      </c>
      <c r="P3175" t="str" cm="1">
        <f t="array" ref="P3175">_xlfn.IFS(Table1[[#This Row],[Patient Waittime]]&lt;=15,"0-15",Table1[[#This Row],[Patient Waittime]]&lt;=30,"16-30",Table1[[#This Row],[Patient Waittime]]&lt;=45,"31-45",Table1[[#This Row],[Patient Waittime]]&lt;=60,"46-60",TRUE,"60+")</f>
        <v>31-45</v>
      </c>
      <c r="Q3175">
        <f>--(Table1[[#This Row],[Patient Waittime]]&lt;=30)</f>
        <v>0</v>
      </c>
      <c r="R3175">
        <f>--Table1[[#This Row],[Patient Admission Flag]]</f>
        <v>0</v>
      </c>
      <c r="S3175">
        <f>--AND(Table1[[#This Row],[WithinTarget]]=1,Table1[[#This Row],[Patient Satisfaction Score]]&gt;=7)</f>
        <v>0</v>
      </c>
      <c r="T3175" t="str">
        <f>IF(LEFT(Table1[[#This Row],[Patient Gender]],1)="F","Female","Male")</f>
        <v>Male</v>
      </c>
    </row>
    <row r="3176" spans="1:20" x14ac:dyDescent="0.3">
      <c r="A3176" t="s">
        <v>3280</v>
      </c>
      <c r="B3176" s="1">
        <v>45368.418749999997</v>
      </c>
      <c r="C3176" t="s">
        <v>9</v>
      </c>
      <c r="D3176">
        <v>38</v>
      </c>
      <c r="E3176" t="s">
        <v>14</v>
      </c>
      <c r="F3176" t="s">
        <v>11</v>
      </c>
      <c r="G3176" t="b">
        <v>0</v>
      </c>
      <c r="I3176">
        <v>42</v>
      </c>
      <c r="J3176" t="b">
        <v>0</v>
      </c>
      <c r="K3176">
        <f>YEAR(Table1[[#This Row],[Patient Admission Date]])</f>
        <v>2024</v>
      </c>
      <c r="L3176" t="str">
        <f>TEXT(Table1[[#This Row],[Patient Admission Date]],"mmm")</f>
        <v>Mar</v>
      </c>
      <c r="M3176" t="str">
        <f>TEXT(Table1[[#This Row],[Patient Admission Date]],"ddd")</f>
        <v>Sun</v>
      </c>
      <c r="N3176" t="str">
        <f>TEXT(INT(HOUR(Table1[[#This Row],[Patient Admission Date]])/3)*3,"00")&amp;"-"&amp;TEXT(INT(HOUR(Table1[[#This Row],[Patient Admission Date]])/3)*3+3,"00")</f>
        <v>09-12</v>
      </c>
      <c r="O3176" t="str" cm="1">
        <f t="array" ref="O3176">_xlfn.IFS(Table1[[#This Row],[Patient Age]]&lt;=14,"0-14",Table1[[#This Row],[Patient Age]]&lt;=29,"15-29",Table1[[#This Row],[Patient Age]]&lt;=44,"30-44",Table1[[#This Row],[Patient Age]]&lt;=59,"45-59",Table1[[#This Row],[Patient Age]]&lt;=74,"60-74",TRUE,"75+")</f>
        <v>30-44</v>
      </c>
      <c r="P3176" t="str" cm="1">
        <f t="array" ref="P3176">_xlfn.IFS(Table1[[#This Row],[Patient Waittime]]&lt;=15,"0-15",Table1[[#This Row],[Patient Waittime]]&lt;=30,"16-30",Table1[[#This Row],[Patient Waittime]]&lt;=45,"31-45",Table1[[#This Row],[Patient Waittime]]&lt;=60,"46-60",TRUE,"60+")</f>
        <v>31-45</v>
      </c>
      <c r="Q3176">
        <f>--(Table1[[#This Row],[Patient Waittime]]&lt;=30)</f>
        <v>0</v>
      </c>
      <c r="R3176">
        <f>--Table1[[#This Row],[Patient Admission Flag]]</f>
        <v>0</v>
      </c>
      <c r="S3176">
        <f>--AND(Table1[[#This Row],[WithinTarget]]=1,Table1[[#This Row],[Patient Satisfaction Score]]&gt;=7)</f>
        <v>0</v>
      </c>
      <c r="T3176" t="str">
        <f>IF(LEFT(Table1[[#This Row],[Patient Gender]],1)="F","Female","Male")</f>
        <v>Male</v>
      </c>
    </row>
    <row r="3177" spans="1:20" x14ac:dyDescent="0.3">
      <c r="A3177" t="s">
        <v>3281</v>
      </c>
      <c r="B3177" s="1">
        <v>45227.060416666667</v>
      </c>
      <c r="C3177" t="s">
        <v>9</v>
      </c>
      <c r="D3177">
        <v>31</v>
      </c>
      <c r="E3177" t="s">
        <v>14</v>
      </c>
      <c r="F3177" t="s">
        <v>11</v>
      </c>
      <c r="G3177" t="b">
        <v>0</v>
      </c>
      <c r="I3177">
        <v>47</v>
      </c>
      <c r="J3177" t="b">
        <v>0</v>
      </c>
      <c r="K3177">
        <f>YEAR(Table1[[#This Row],[Patient Admission Date]])</f>
        <v>2023</v>
      </c>
      <c r="L3177" t="str">
        <f>TEXT(Table1[[#This Row],[Patient Admission Date]],"mmm")</f>
        <v>Oct</v>
      </c>
      <c r="M3177" t="str">
        <f>TEXT(Table1[[#This Row],[Patient Admission Date]],"ddd")</f>
        <v>Sat</v>
      </c>
      <c r="N3177" t="str">
        <f>TEXT(INT(HOUR(Table1[[#This Row],[Patient Admission Date]])/3)*3,"00")&amp;"-"&amp;TEXT(INT(HOUR(Table1[[#This Row],[Patient Admission Date]])/3)*3+3,"00")</f>
        <v>00-03</v>
      </c>
      <c r="O3177" t="str" cm="1">
        <f t="array" ref="O3177">_xlfn.IFS(Table1[[#This Row],[Patient Age]]&lt;=14,"0-14",Table1[[#This Row],[Patient Age]]&lt;=29,"15-29",Table1[[#This Row],[Patient Age]]&lt;=44,"30-44",Table1[[#This Row],[Patient Age]]&lt;=59,"45-59",Table1[[#This Row],[Patient Age]]&lt;=74,"60-74",TRUE,"75+")</f>
        <v>30-44</v>
      </c>
      <c r="P3177" t="str" cm="1">
        <f t="array" ref="P3177">_xlfn.IFS(Table1[[#This Row],[Patient Waittime]]&lt;=15,"0-15",Table1[[#This Row],[Patient Waittime]]&lt;=30,"16-30",Table1[[#This Row],[Patient Waittime]]&lt;=45,"31-45",Table1[[#This Row],[Patient Waittime]]&lt;=60,"46-60",TRUE,"60+")</f>
        <v>46-60</v>
      </c>
      <c r="Q3177">
        <f>--(Table1[[#This Row],[Patient Waittime]]&lt;=30)</f>
        <v>0</v>
      </c>
      <c r="R3177">
        <f>--Table1[[#This Row],[Patient Admission Flag]]</f>
        <v>0</v>
      </c>
      <c r="S3177">
        <f>--AND(Table1[[#This Row],[WithinTarget]]=1,Table1[[#This Row],[Patient Satisfaction Score]]&gt;=7)</f>
        <v>0</v>
      </c>
      <c r="T3177" t="str">
        <f>IF(LEFT(Table1[[#This Row],[Patient Gender]],1)="F","Female","Male")</f>
        <v>Male</v>
      </c>
    </row>
    <row r="3178" spans="1:20" x14ac:dyDescent="0.3">
      <c r="A3178" t="s">
        <v>3282</v>
      </c>
      <c r="B3178" s="1">
        <v>45404.352083333331</v>
      </c>
      <c r="C3178" t="s">
        <v>9</v>
      </c>
      <c r="D3178">
        <v>41</v>
      </c>
      <c r="E3178" t="s">
        <v>14</v>
      </c>
      <c r="F3178" t="s">
        <v>11</v>
      </c>
      <c r="G3178" t="b">
        <v>0</v>
      </c>
      <c r="I3178">
        <v>48</v>
      </c>
      <c r="J3178" t="b">
        <v>0</v>
      </c>
      <c r="K3178">
        <f>YEAR(Table1[[#This Row],[Patient Admission Date]])</f>
        <v>2024</v>
      </c>
      <c r="L3178" t="str">
        <f>TEXT(Table1[[#This Row],[Patient Admission Date]],"mmm")</f>
        <v>Apr</v>
      </c>
      <c r="M3178" t="str">
        <f>TEXT(Table1[[#This Row],[Patient Admission Date]],"ddd")</f>
        <v>Mon</v>
      </c>
      <c r="N3178" t="str">
        <f>TEXT(INT(HOUR(Table1[[#This Row],[Patient Admission Date]])/3)*3,"00")&amp;"-"&amp;TEXT(INT(HOUR(Table1[[#This Row],[Patient Admission Date]])/3)*3+3,"00")</f>
        <v>06-09</v>
      </c>
      <c r="O3178" t="str" cm="1">
        <f t="array" ref="O3178">_xlfn.IFS(Table1[[#This Row],[Patient Age]]&lt;=14,"0-14",Table1[[#This Row],[Patient Age]]&lt;=29,"15-29",Table1[[#This Row],[Patient Age]]&lt;=44,"30-44",Table1[[#This Row],[Patient Age]]&lt;=59,"45-59",Table1[[#This Row],[Patient Age]]&lt;=74,"60-74",TRUE,"75+")</f>
        <v>30-44</v>
      </c>
      <c r="P3178" t="str" cm="1">
        <f t="array" ref="P3178">_xlfn.IFS(Table1[[#This Row],[Patient Waittime]]&lt;=15,"0-15",Table1[[#This Row],[Patient Waittime]]&lt;=30,"16-30",Table1[[#This Row],[Patient Waittime]]&lt;=45,"31-45",Table1[[#This Row],[Patient Waittime]]&lt;=60,"46-60",TRUE,"60+")</f>
        <v>46-60</v>
      </c>
      <c r="Q3178">
        <f>--(Table1[[#This Row],[Patient Waittime]]&lt;=30)</f>
        <v>0</v>
      </c>
      <c r="R3178">
        <f>--Table1[[#This Row],[Patient Admission Flag]]</f>
        <v>0</v>
      </c>
      <c r="S3178">
        <f>--AND(Table1[[#This Row],[WithinTarget]]=1,Table1[[#This Row],[Patient Satisfaction Score]]&gt;=7)</f>
        <v>0</v>
      </c>
      <c r="T3178" t="str">
        <f>IF(LEFT(Table1[[#This Row],[Patient Gender]],1)="F","Female","Male")</f>
        <v>Male</v>
      </c>
    </row>
    <row r="3179" spans="1:20" x14ac:dyDescent="0.3">
      <c r="A3179" t="s">
        <v>3283</v>
      </c>
      <c r="B3179" s="1">
        <v>45330.697222222225</v>
      </c>
      <c r="C3179" t="s">
        <v>9</v>
      </c>
      <c r="D3179">
        <v>66</v>
      </c>
      <c r="E3179" t="s">
        <v>14</v>
      </c>
      <c r="F3179" t="s">
        <v>11</v>
      </c>
      <c r="G3179" t="b">
        <v>0</v>
      </c>
      <c r="I3179">
        <v>15</v>
      </c>
      <c r="J3179" t="b">
        <v>0</v>
      </c>
      <c r="K3179">
        <f>YEAR(Table1[[#This Row],[Patient Admission Date]])</f>
        <v>2024</v>
      </c>
      <c r="L3179" t="str">
        <f>TEXT(Table1[[#This Row],[Patient Admission Date]],"mmm")</f>
        <v>Feb</v>
      </c>
      <c r="M3179" t="str">
        <f>TEXT(Table1[[#This Row],[Patient Admission Date]],"ddd")</f>
        <v>Thu</v>
      </c>
      <c r="N3179" t="str">
        <f>TEXT(INT(HOUR(Table1[[#This Row],[Patient Admission Date]])/3)*3,"00")&amp;"-"&amp;TEXT(INT(HOUR(Table1[[#This Row],[Patient Admission Date]])/3)*3+3,"00")</f>
        <v>15-18</v>
      </c>
      <c r="O3179" t="str" cm="1">
        <f t="array" ref="O3179">_xlfn.IFS(Table1[[#This Row],[Patient Age]]&lt;=14,"0-14",Table1[[#This Row],[Patient Age]]&lt;=29,"15-29",Table1[[#This Row],[Patient Age]]&lt;=44,"30-44",Table1[[#This Row],[Patient Age]]&lt;=59,"45-59",Table1[[#This Row],[Patient Age]]&lt;=74,"60-74",TRUE,"75+")</f>
        <v>60-74</v>
      </c>
      <c r="P3179" t="str" cm="1">
        <f t="array" ref="P3179">_xlfn.IFS(Table1[[#This Row],[Patient Waittime]]&lt;=15,"0-15",Table1[[#This Row],[Patient Waittime]]&lt;=30,"16-30",Table1[[#This Row],[Patient Waittime]]&lt;=45,"31-45",Table1[[#This Row],[Patient Waittime]]&lt;=60,"46-60",TRUE,"60+")</f>
        <v>0-15</v>
      </c>
      <c r="Q3179">
        <f>--(Table1[[#This Row],[Patient Waittime]]&lt;=30)</f>
        <v>1</v>
      </c>
      <c r="R3179">
        <f>--Table1[[#This Row],[Patient Admission Flag]]</f>
        <v>0</v>
      </c>
      <c r="S3179">
        <f>--AND(Table1[[#This Row],[WithinTarget]]=1,Table1[[#This Row],[Patient Satisfaction Score]]&gt;=7)</f>
        <v>0</v>
      </c>
      <c r="T3179" t="str">
        <f>IF(LEFT(Table1[[#This Row],[Patient Gender]],1)="F","Female","Male")</f>
        <v>Male</v>
      </c>
    </row>
    <row r="3180" spans="1:20" x14ac:dyDescent="0.3">
      <c r="A3180" t="s">
        <v>3284</v>
      </c>
      <c r="B3180" s="1">
        <v>45124.142361111109</v>
      </c>
      <c r="C3180" t="s">
        <v>9</v>
      </c>
      <c r="D3180">
        <v>50</v>
      </c>
      <c r="E3180" t="s">
        <v>14</v>
      </c>
      <c r="F3180" t="s">
        <v>11</v>
      </c>
      <c r="G3180" t="b">
        <v>0</v>
      </c>
      <c r="I3180">
        <v>27</v>
      </c>
      <c r="J3180" t="b">
        <v>0</v>
      </c>
      <c r="K3180">
        <f>YEAR(Table1[[#This Row],[Patient Admission Date]])</f>
        <v>2023</v>
      </c>
      <c r="L3180" t="str">
        <f>TEXT(Table1[[#This Row],[Patient Admission Date]],"mmm")</f>
        <v>Jul</v>
      </c>
      <c r="M3180" t="str">
        <f>TEXT(Table1[[#This Row],[Patient Admission Date]],"ddd")</f>
        <v>Mon</v>
      </c>
      <c r="N3180" t="str">
        <f>TEXT(INT(HOUR(Table1[[#This Row],[Patient Admission Date]])/3)*3,"00")&amp;"-"&amp;TEXT(INT(HOUR(Table1[[#This Row],[Patient Admission Date]])/3)*3+3,"00")</f>
        <v>03-06</v>
      </c>
      <c r="O3180" t="str" cm="1">
        <f t="array" ref="O3180">_xlfn.IFS(Table1[[#This Row],[Patient Age]]&lt;=14,"0-14",Table1[[#This Row],[Patient Age]]&lt;=29,"15-29",Table1[[#This Row],[Patient Age]]&lt;=44,"30-44",Table1[[#This Row],[Patient Age]]&lt;=59,"45-59",Table1[[#This Row],[Patient Age]]&lt;=74,"60-74",TRUE,"75+")</f>
        <v>45-59</v>
      </c>
      <c r="P3180" t="str" cm="1">
        <f t="array" ref="P3180">_xlfn.IFS(Table1[[#This Row],[Patient Waittime]]&lt;=15,"0-15",Table1[[#This Row],[Patient Waittime]]&lt;=30,"16-30",Table1[[#This Row],[Patient Waittime]]&lt;=45,"31-45",Table1[[#This Row],[Patient Waittime]]&lt;=60,"46-60",TRUE,"60+")</f>
        <v>16-30</v>
      </c>
      <c r="Q3180">
        <f>--(Table1[[#This Row],[Patient Waittime]]&lt;=30)</f>
        <v>1</v>
      </c>
      <c r="R3180">
        <f>--Table1[[#This Row],[Patient Admission Flag]]</f>
        <v>0</v>
      </c>
      <c r="S3180">
        <f>--AND(Table1[[#This Row],[WithinTarget]]=1,Table1[[#This Row],[Patient Satisfaction Score]]&gt;=7)</f>
        <v>0</v>
      </c>
      <c r="T3180" t="str">
        <f>IF(LEFT(Table1[[#This Row],[Patient Gender]],1)="F","Female","Male")</f>
        <v>Male</v>
      </c>
    </row>
    <row r="3181" spans="1:20" x14ac:dyDescent="0.3">
      <c r="A3181" t="s">
        <v>3285</v>
      </c>
      <c r="B3181" s="1">
        <v>45569.9375</v>
      </c>
      <c r="C3181" t="s">
        <v>9</v>
      </c>
      <c r="D3181">
        <v>21</v>
      </c>
      <c r="E3181" t="s">
        <v>14</v>
      </c>
      <c r="F3181" t="s">
        <v>11</v>
      </c>
      <c r="G3181" t="b">
        <v>0</v>
      </c>
      <c r="I3181">
        <v>28</v>
      </c>
      <c r="J3181" t="b">
        <v>0</v>
      </c>
      <c r="K3181">
        <f>YEAR(Table1[[#This Row],[Patient Admission Date]])</f>
        <v>2024</v>
      </c>
      <c r="L3181" t="str">
        <f>TEXT(Table1[[#This Row],[Patient Admission Date]],"mmm")</f>
        <v>Oct</v>
      </c>
      <c r="M3181" t="str">
        <f>TEXT(Table1[[#This Row],[Patient Admission Date]],"ddd")</f>
        <v>Fri</v>
      </c>
      <c r="N3181" t="str">
        <f>TEXT(INT(HOUR(Table1[[#This Row],[Patient Admission Date]])/3)*3,"00")&amp;"-"&amp;TEXT(INT(HOUR(Table1[[#This Row],[Patient Admission Date]])/3)*3+3,"00")</f>
        <v>21-24</v>
      </c>
      <c r="O3181" t="str" cm="1">
        <f t="array" ref="O3181">_xlfn.IFS(Table1[[#This Row],[Patient Age]]&lt;=14,"0-14",Table1[[#This Row],[Patient Age]]&lt;=29,"15-29",Table1[[#This Row],[Patient Age]]&lt;=44,"30-44",Table1[[#This Row],[Patient Age]]&lt;=59,"45-59",Table1[[#This Row],[Patient Age]]&lt;=74,"60-74",TRUE,"75+")</f>
        <v>15-29</v>
      </c>
      <c r="P3181" t="str" cm="1">
        <f t="array" ref="P3181">_xlfn.IFS(Table1[[#This Row],[Patient Waittime]]&lt;=15,"0-15",Table1[[#This Row],[Patient Waittime]]&lt;=30,"16-30",Table1[[#This Row],[Patient Waittime]]&lt;=45,"31-45",Table1[[#This Row],[Patient Waittime]]&lt;=60,"46-60",TRUE,"60+")</f>
        <v>16-30</v>
      </c>
      <c r="Q3181">
        <f>--(Table1[[#This Row],[Patient Waittime]]&lt;=30)</f>
        <v>1</v>
      </c>
      <c r="R3181">
        <f>--Table1[[#This Row],[Patient Admission Flag]]</f>
        <v>0</v>
      </c>
      <c r="S3181">
        <f>--AND(Table1[[#This Row],[WithinTarget]]=1,Table1[[#This Row],[Patient Satisfaction Score]]&gt;=7)</f>
        <v>0</v>
      </c>
      <c r="T3181" t="str">
        <f>IF(LEFT(Table1[[#This Row],[Patient Gender]],1)="F","Female","Male")</f>
        <v>Male</v>
      </c>
    </row>
    <row r="3182" spans="1:20" x14ac:dyDescent="0.3">
      <c r="A3182" t="s">
        <v>3286</v>
      </c>
      <c r="B3182" s="1">
        <v>45386.355555555558</v>
      </c>
      <c r="C3182" t="s">
        <v>9</v>
      </c>
      <c r="D3182">
        <v>24</v>
      </c>
      <c r="E3182" t="s">
        <v>14</v>
      </c>
      <c r="F3182" t="s">
        <v>11</v>
      </c>
      <c r="G3182" t="b">
        <v>0</v>
      </c>
      <c r="I3182">
        <v>29</v>
      </c>
      <c r="J3182" t="b">
        <v>0</v>
      </c>
      <c r="K3182">
        <f>YEAR(Table1[[#This Row],[Patient Admission Date]])</f>
        <v>2024</v>
      </c>
      <c r="L3182" t="str">
        <f>TEXT(Table1[[#This Row],[Patient Admission Date]],"mmm")</f>
        <v>Apr</v>
      </c>
      <c r="M3182" t="str">
        <f>TEXT(Table1[[#This Row],[Patient Admission Date]],"ddd")</f>
        <v>Thu</v>
      </c>
      <c r="N3182" t="str">
        <f>TEXT(INT(HOUR(Table1[[#This Row],[Patient Admission Date]])/3)*3,"00")&amp;"-"&amp;TEXT(INT(HOUR(Table1[[#This Row],[Patient Admission Date]])/3)*3+3,"00")</f>
        <v>06-09</v>
      </c>
      <c r="O3182" t="str" cm="1">
        <f t="array" ref="O3182">_xlfn.IFS(Table1[[#This Row],[Patient Age]]&lt;=14,"0-14",Table1[[#This Row],[Patient Age]]&lt;=29,"15-29",Table1[[#This Row],[Patient Age]]&lt;=44,"30-44",Table1[[#This Row],[Patient Age]]&lt;=59,"45-59",Table1[[#This Row],[Patient Age]]&lt;=74,"60-74",TRUE,"75+")</f>
        <v>15-29</v>
      </c>
      <c r="P3182" t="str" cm="1">
        <f t="array" ref="P3182">_xlfn.IFS(Table1[[#This Row],[Patient Waittime]]&lt;=15,"0-15",Table1[[#This Row],[Patient Waittime]]&lt;=30,"16-30",Table1[[#This Row],[Patient Waittime]]&lt;=45,"31-45",Table1[[#This Row],[Patient Waittime]]&lt;=60,"46-60",TRUE,"60+")</f>
        <v>16-30</v>
      </c>
      <c r="Q3182">
        <f>--(Table1[[#This Row],[Patient Waittime]]&lt;=30)</f>
        <v>1</v>
      </c>
      <c r="R3182">
        <f>--Table1[[#This Row],[Patient Admission Flag]]</f>
        <v>0</v>
      </c>
      <c r="S3182">
        <f>--AND(Table1[[#This Row],[WithinTarget]]=1,Table1[[#This Row],[Patient Satisfaction Score]]&gt;=7)</f>
        <v>0</v>
      </c>
      <c r="T3182" t="str">
        <f>IF(LEFT(Table1[[#This Row],[Patient Gender]],1)="F","Female","Male")</f>
        <v>Male</v>
      </c>
    </row>
    <row r="3183" spans="1:20" x14ac:dyDescent="0.3">
      <c r="A3183" t="s">
        <v>3287</v>
      </c>
      <c r="B3183" s="1">
        <v>45481.509027777778</v>
      </c>
      <c r="C3183" t="s">
        <v>9</v>
      </c>
      <c r="D3183">
        <v>66</v>
      </c>
      <c r="E3183" t="s">
        <v>14</v>
      </c>
      <c r="F3183" t="s">
        <v>11</v>
      </c>
      <c r="G3183" t="b">
        <v>0</v>
      </c>
      <c r="I3183">
        <v>43</v>
      </c>
      <c r="J3183" t="b">
        <v>0</v>
      </c>
      <c r="K3183">
        <f>YEAR(Table1[[#This Row],[Patient Admission Date]])</f>
        <v>2024</v>
      </c>
      <c r="L3183" t="str">
        <f>TEXT(Table1[[#This Row],[Patient Admission Date]],"mmm")</f>
        <v>Jul</v>
      </c>
      <c r="M3183" t="str">
        <f>TEXT(Table1[[#This Row],[Patient Admission Date]],"ddd")</f>
        <v>Mon</v>
      </c>
      <c r="N3183" t="str">
        <f>TEXT(INT(HOUR(Table1[[#This Row],[Patient Admission Date]])/3)*3,"00")&amp;"-"&amp;TEXT(INT(HOUR(Table1[[#This Row],[Patient Admission Date]])/3)*3+3,"00")</f>
        <v>12-15</v>
      </c>
      <c r="O3183" t="str" cm="1">
        <f t="array" ref="O3183">_xlfn.IFS(Table1[[#This Row],[Patient Age]]&lt;=14,"0-14",Table1[[#This Row],[Patient Age]]&lt;=29,"15-29",Table1[[#This Row],[Patient Age]]&lt;=44,"30-44",Table1[[#This Row],[Patient Age]]&lt;=59,"45-59",Table1[[#This Row],[Patient Age]]&lt;=74,"60-74",TRUE,"75+")</f>
        <v>60-74</v>
      </c>
      <c r="P3183" t="str" cm="1">
        <f t="array" ref="P3183">_xlfn.IFS(Table1[[#This Row],[Patient Waittime]]&lt;=15,"0-15",Table1[[#This Row],[Patient Waittime]]&lt;=30,"16-30",Table1[[#This Row],[Patient Waittime]]&lt;=45,"31-45",Table1[[#This Row],[Patient Waittime]]&lt;=60,"46-60",TRUE,"60+")</f>
        <v>31-45</v>
      </c>
      <c r="Q3183">
        <f>--(Table1[[#This Row],[Patient Waittime]]&lt;=30)</f>
        <v>0</v>
      </c>
      <c r="R3183">
        <f>--Table1[[#This Row],[Patient Admission Flag]]</f>
        <v>0</v>
      </c>
      <c r="S3183">
        <f>--AND(Table1[[#This Row],[WithinTarget]]=1,Table1[[#This Row],[Patient Satisfaction Score]]&gt;=7)</f>
        <v>0</v>
      </c>
      <c r="T3183" t="str">
        <f>IF(LEFT(Table1[[#This Row],[Patient Gender]],1)="F","Female","Male")</f>
        <v>Male</v>
      </c>
    </row>
    <row r="3184" spans="1:20" x14ac:dyDescent="0.3">
      <c r="A3184" t="s">
        <v>3288</v>
      </c>
      <c r="B3184" s="1">
        <v>45179.484027777777</v>
      </c>
      <c r="C3184" t="s">
        <v>9</v>
      </c>
      <c r="D3184">
        <v>1</v>
      </c>
      <c r="E3184" t="s">
        <v>14</v>
      </c>
      <c r="F3184" t="s">
        <v>11</v>
      </c>
      <c r="G3184" t="b">
        <v>0</v>
      </c>
      <c r="I3184">
        <v>52</v>
      </c>
      <c r="J3184" t="b">
        <v>0</v>
      </c>
      <c r="K3184">
        <f>YEAR(Table1[[#This Row],[Patient Admission Date]])</f>
        <v>2023</v>
      </c>
      <c r="L3184" t="str">
        <f>TEXT(Table1[[#This Row],[Patient Admission Date]],"mmm")</f>
        <v>Sep</v>
      </c>
      <c r="M3184" t="str">
        <f>TEXT(Table1[[#This Row],[Patient Admission Date]],"ddd")</f>
        <v>Sun</v>
      </c>
      <c r="N3184" t="str">
        <f>TEXT(INT(HOUR(Table1[[#This Row],[Patient Admission Date]])/3)*3,"00")&amp;"-"&amp;TEXT(INT(HOUR(Table1[[#This Row],[Patient Admission Date]])/3)*3+3,"00")</f>
        <v>09-12</v>
      </c>
      <c r="O3184" t="str" cm="1">
        <f t="array" ref="O3184">_xlfn.IFS(Table1[[#This Row],[Patient Age]]&lt;=14,"0-14",Table1[[#This Row],[Patient Age]]&lt;=29,"15-29",Table1[[#This Row],[Patient Age]]&lt;=44,"30-44",Table1[[#This Row],[Patient Age]]&lt;=59,"45-59",Table1[[#This Row],[Patient Age]]&lt;=74,"60-74",TRUE,"75+")</f>
        <v>0-14</v>
      </c>
      <c r="P3184" t="str" cm="1">
        <f t="array" ref="P3184">_xlfn.IFS(Table1[[#This Row],[Patient Waittime]]&lt;=15,"0-15",Table1[[#This Row],[Patient Waittime]]&lt;=30,"16-30",Table1[[#This Row],[Patient Waittime]]&lt;=45,"31-45",Table1[[#This Row],[Patient Waittime]]&lt;=60,"46-60",TRUE,"60+")</f>
        <v>46-60</v>
      </c>
      <c r="Q3184">
        <f>--(Table1[[#This Row],[Patient Waittime]]&lt;=30)</f>
        <v>0</v>
      </c>
      <c r="R3184">
        <f>--Table1[[#This Row],[Patient Admission Flag]]</f>
        <v>0</v>
      </c>
      <c r="S3184">
        <f>--AND(Table1[[#This Row],[WithinTarget]]=1,Table1[[#This Row],[Patient Satisfaction Score]]&gt;=7)</f>
        <v>0</v>
      </c>
      <c r="T3184" t="str">
        <f>IF(LEFT(Table1[[#This Row],[Patient Gender]],1)="F","Female","Male")</f>
        <v>Male</v>
      </c>
    </row>
    <row r="3185" spans="1:20" x14ac:dyDescent="0.3">
      <c r="A3185" t="s">
        <v>3289</v>
      </c>
      <c r="B3185" s="1">
        <v>45103.935416666667</v>
      </c>
      <c r="C3185" t="s">
        <v>9</v>
      </c>
      <c r="D3185">
        <v>18</v>
      </c>
      <c r="E3185" t="s">
        <v>14</v>
      </c>
      <c r="F3185" t="s">
        <v>11</v>
      </c>
      <c r="G3185" t="b">
        <v>0</v>
      </c>
      <c r="I3185">
        <v>17</v>
      </c>
      <c r="J3185" t="b">
        <v>0</v>
      </c>
      <c r="K3185">
        <f>YEAR(Table1[[#This Row],[Patient Admission Date]])</f>
        <v>2023</v>
      </c>
      <c r="L3185" t="str">
        <f>TEXT(Table1[[#This Row],[Patient Admission Date]],"mmm")</f>
        <v>Jun</v>
      </c>
      <c r="M3185" t="str">
        <f>TEXT(Table1[[#This Row],[Patient Admission Date]],"ddd")</f>
        <v>Mon</v>
      </c>
      <c r="N3185" t="str">
        <f>TEXT(INT(HOUR(Table1[[#This Row],[Patient Admission Date]])/3)*3,"00")&amp;"-"&amp;TEXT(INT(HOUR(Table1[[#This Row],[Patient Admission Date]])/3)*3+3,"00")</f>
        <v>21-24</v>
      </c>
      <c r="O3185" t="str" cm="1">
        <f t="array" ref="O3185">_xlfn.IFS(Table1[[#This Row],[Patient Age]]&lt;=14,"0-14",Table1[[#This Row],[Patient Age]]&lt;=29,"15-29",Table1[[#This Row],[Patient Age]]&lt;=44,"30-44",Table1[[#This Row],[Patient Age]]&lt;=59,"45-59",Table1[[#This Row],[Patient Age]]&lt;=74,"60-74",TRUE,"75+")</f>
        <v>15-29</v>
      </c>
      <c r="P3185" t="str" cm="1">
        <f t="array" ref="P3185">_xlfn.IFS(Table1[[#This Row],[Patient Waittime]]&lt;=15,"0-15",Table1[[#This Row],[Patient Waittime]]&lt;=30,"16-30",Table1[[#This Row],[Patient Waittime]]&lt;=45,"31-45",Table1[[#This Row],[Patient Waittime]]&lt;=60,"46-60",TRUE,"60+")</f>
        <v>16-30</v>
      </c>
      <c r="Q3185">
        <f>--(Table1[[#This Row],[Patient Waittime]]&lt;=30)</f>
        <v>1</v>
      </c>
      <c r="R3185">
        <f>--Table1[[#This Row],[Patient Admission Flag]]</f>
        <v>0</v>
      </c>
      <c r="S3185">
        <f>--AND(Table1[[#This Row],[WithinTarget]]=1,Table1[[#This Row],[Patient Satisfaction Score]]&gt;=7)</f>
        <v>0</v>
      </c>
      <c r="T3185" t="str">
        <f>IF(LEFT(Table1[[#This Row],[Patient Gender]],1)="F","Female","Male")</f>
        <v>Male</v>
      </c>
    </row>
    <row r="3186" spans="1:20" x14ac:dyDescent="0.3">
      <c r="A3186" t="s">
        <v>3290</v>
      </c>
      <c r="B3186" s="1">
        <v>45385.913194444445</v>
      </c>
      <c r="C3186" t="s">
        <v>9</v>
      </c>
      <c r="D3186">
        <v>37</v>
      </c>
      <c r="E3186" t="s">
        <v>14</v>
      </c>
      <c r="F3186" t="s">
        <v>11</v>
      </c>
      <c r="G3186" t="b">
        <v>0</v>
      </c>
      <c r="I3186">
        <v>20</v>
      </c>
      <c r="J3186" t="b">
        <v>0</v>
      </c>
      <c r="K3186">
        <f>YEAR(Table1[[#This Row],[Patient Admission Date]])</f>
        <v>2024</v>
      </c>
      <c r="L3186" t="str">
        <f>TEXT(Table1[[#This Row],[Patient Admission Date]],"mmm")</f>
        <v>Apr</v>
      </c>
      <c r="M3186" t="str">
        <f>TEXT(Table1[[#This Row],[Patient Admission Date]],"ddd")</f>
        <v>Wed</v>
      </c>
      <c r="N3186" t="str">
        <f>TEXT(INT(HOUR(Table1[[#This Row],[Patient Admission Date]])/3)*3,"00")&amp;"-"&amp;TEXT(INT(HOUR(Table1[[#This Row],[Patient Admission Date]])/3)*3+3,"00")</f>
        <v>21-24</v>
      </c>
      <c r="O3186" t="str" cm="1">
        <f t="array" ref="O3186">_xlfn.IFS(Table1[[#This Row],[Patient Age]]&lt;=14,"0-14",Table1[[#This Row],[Patient Age]]&lt;=29,"15-29",Table1[[#This Row],[Patient Age]]&lt;=44,"30-44",Table1[[#This Row],[Patient Age]]&lt;=59,"45-59",Table1[[#This Row],[Patient Age]]&lt;=74,"60-74",TRUE,"75+")</f>
        <v>30-44</v>
      </c>
      <c r="P3186" t="str" cm="1">
        <f t="array" ref="P3186">_xlfn.IFS(Table1[[#This Row],[Patient Waittime]]&lt;=15,"0-15",Table1[[#This Row],[Patient Waittime]]&lt;=30,"16-30",Table1[[#This Row],[Patient Waittime]]&lt;=45,"31-45",Table1[[#This Row],[Patient Waittime]]&lt;=60,"46-60",TRUE,"60+")</f>
        <v>16-30</v>
      </c>
      <c r="Q3186">
        <f>--(Table1[[#This Row],[Patient Waittime]]&lt;=30)</f>
        <v>1</v>
      </c>
      <c r="R3186">
        <f>--Table1[[#This Row],[Patient Admission Flag]]</f>
        <v>0</v>
      </c>
      <c r="S3186">
        <f>--AND(Table1[[#This Row],[WithinTarget]]=1,Table1[[#This Row],[Patient Satisfaction Score]]&gt;=7)</f>
        <v>0</v>
      </c>
      <c r="T3186" t="str">
        <f>IF(LEFT(Table1[[#This Row],[Patient Gender]],1)="F","Female","Male")</f>
        <v>Male</v>
      </c>
    </row>
    <row r="3187" spans="1:20" x14ac:dyDescent="0.3">
      <c r="A3187" t="s">
        <v>3291</v>
      </c>
      <c r="B3187" s="1">
        <v>45254.791666666664</v>
      </c>
      <c r="C3187" t="s">
        <v>9</v>
      </c>
      <c r="D3187">
        <v>14</v>
      </c>
      <c r="E3187" t="s">
        <v>14</v>
      </c>
      <c r="F3187" t="s">
        <v>11</v>
      </c>
      <c r="G3187" t="b">
        <v>0</v>
      </c>
      <c r="I3187">
        <v>22</v>
      </c>
      <c r="J3187" t="b">
        <v>0</v>
      </c>
      <c r="K3187">
        <f>YEAR(Table1[[#This Row],[Patient Admission Date]])</f>
        <v>2023</v>
      </c>
      <c r="L3187" t="str">
        <f>TEXT(Table1[[#This Row],[Patient Admission Date]],"mmm")</f>
        <v>Nov</v>
      </c>
      <c r="M3187" t="str">
        <f>TEXT(Table1[[#This Row],[Patient Admission Date]],"ddd")</f>
        <v>Fri</v>
      </c>
      <c r="N3187" t="str">
        <f>TEXT(INT(HOUR(Table1[[#This Row],[Patient Admission Date]])/3)*3,"00")&amp;"-"&amp;TEXT(INT(HOUR(Table1[[#This Row],[Patient Admission Date]])/3)*3+3,"00")</f>
        <v>18-21</v>
      </c>
      <c r="O3187" t="str" cm="1">
        <f t="array" ref="O3187">_xlfn.IFS(Table1[[#This Row],[Patient Age]]&lt;=14,"0-14",Table1[[#This Row],[Patient Age]]&lt;=29,"15-29",Table1[[#This Row],[Patient Age]]&lt;=44,"30-44",Table1[[#This Row],[Patient Age]]&lt;=59,"45-59",Table1[[#This Row],[Patient Age]]&lt;=74,"60-74",TRUE,"75+")</f>
        <v>0-14</v>
      </c>
      <c r="P3187" t="str" cm="1">
        <f t="array" ref="P3187">_xlfn.IFS(Table1[[#This Row],[Patient Waittime]]&lt;=15,"0-15",Table1[[#This Row],[Patient Waittime]]&lt;=30,"16-30",Table1[[#This Row],[Patient Waittime]]&lt;=45,"31-45",Table1[[#This Row],[Patient Waittime]]&lt;=60,"46-60",TRUE,"60+")</f>
        <v>16-30</v>
      </c>
      <c r="Q3187">
        <f>--(Table1[[#This Row],[Patient Waittime]]&lt;=30)</f>
        <v>1</v>
      </c>
      <c r="R3187">
        <f>--Table1[[#This Row],[Patient Admission Flag]]</f>
        <v>0</v>
      </c>
      <c r="S3187">
        <f>--AND(Table1[[#This Row],[WithinTarget]]=1,Table1[[#This Row],[Patient Satisfaction Score]]&gt;=7)</f>
        <v>0</v>
      </c>
      <c r="T3187" t="str">
        <f>IF(LEFT(Table1[[#This Row],[Patient Gender]],1)="F","Female","Male")</f>
        <v>Male</v>
      </c>
    </row>
    <row r="3188" spans="1:20" x14ac:dyDescent="0.3">
      <c r="A3188" t="s">
        <v>3292</v>
      </c>
      <c r="B3188" s="1">
        <v>45292.638194444444</v>
      </c>
      <c r="C3188" t="s">
        <v>9</v>
      </c>
      <c r="D3188">
        <v>8</v>
      </c>
      <c r="E3188" t="s">
        <v>14</v>
      </c>
      <c r="F3188" t="s">
        <v>11</v>
      </c>
      <c r="G3188" t="b">
        <v>0</v>
      </c>
      <c r="I3188">
        <v>23</v>
      </c>
      <c r="J3188" t="b">
        <v>0</v>
      </c>
      <c r="K3188">
        <f>YEAR(Table1[[#This Row],[Patient Admission Date]])</f>
        <v>2024</v>
      </c>
      <c r="L3188" t="str">
        <f>TEXT(Table1[[#This Row],[Patient Admission Date]],"mmm")</f>
        <v>Jan</v>
      </c>
      <c r="M3188" t="str">
        <f>TEXT(Table1[[#This Row],[Patient Admission Date]],"ddd")</f>
        <v>Mon</v>
      </c>
      <c r="N3188" t="str">
        <f>TEXT(INT(HOUR(Table1[[#This Row],[Patient Admission Date]])/3)*3,"00")&amp;"-"&amp;TEXT(INT(HOUR(Table1[[#This Row],[Patient Admission Date]])/3)*3+3,"00")</f>
        <v>15-18</v>
      </c>
      <c r="O3188" t="str" cm="1">
        <f t="array" ref="O3188">_xlfn.IFS(Table1[[#This Row],[Patient Age]]&lt;=14,"0-14",Table1[[#This Row],[Patient Age]]&lt;=29,"15-29",Table1[[#This Row],[Patient Age]]&lt;=44,"30-44",Table1[[#This Row],[Patient Age]]&lt;=59,"45-59",Table1[[#This Row],[Patient Age]]&lt;=74,"60-74",TRUE,"75+")</f>
        <v>0-14</v>
      </c>
      <c r="P3188" t="str" cm="1">
        <f t="array" ref="P3188">_xlfn.IFS(Table1[[#This Row],[Patient Waittime]]&lt;=15,"0-15",Table1[[#This Row],[Patient Waittime]]&lt;=30,"16-30",Table1[[#This Row],[Patient Waittime]]&lt;=45,"31-45",Table1[[#This Row],[Patient Waittime]]&lt;=60,"46-60",TRUE,"60+")</f>
        <v>16-30</v>
      </c>
      <c r="Q3188">
        <f>--(Table1[[#This Row],[Patient Waittime]]&lt;=30)</f>
        <v>1</v>
      </c>
      <c r="R3188">
        <f>--Table1[[#This Row],[Patient Admission Flag]]</f>
        <v>0</v>
      </c>
      <c r="S3188">
        <f>--AND(Table1[[#This Row],[WithinTarget]]=1,Table1[[#This Row],[Patient Satisfaction Score]]&gt;=7)</f>
        <v>0</v>
      </c>
      <c r="T3188" t="str">
        <f>IF(LEFT(Table1[[#This Row],[Patient Gender]],1)="F","Female","Male")</f>
        <v>Male</v>
      </c>
    </row>
    <row r="3189" spans="1:20" x14ac:dyDescent="0.3">
      <c r="A3189" t="s">
        <v>3293</v>
      </c>
      <c r="B3189" s="1">
        <v>45271.126388888886</v>
      </c>
      <c r="C3189" t="s">
        <v>9</v>
      </c>
      <c r="D3189">
        <v>59</v>
      </c>
      <c r="E3189" t="s">
        <v>14</v>
      </c>
      <c r="F3189" t="s">
        <v>11</v>
      </c>
      <c r="G3189" t="b">
        <v>0</v>
      </c>
      <c r="I3189">
        <v>33</v>
      </c>
      <c r="J3189" t="b">
        <v>0</v>
      </c>
      <c r="K3189">
        <f>YEAR(Table1[[#This Row],[Patient Admission Date]])</f>
        <v>2023</v>
      </c>
      <c r="L3189" t="str">
        <f>TEXT(Table1[[#This Row],[Patient Admission Date]],"mmm")</f>
        <v>Dec</v>
      </c>
      <c r="M3189" t="str">
        <f>TEXT(Table1[[#This Row],[Patient Admission Date]],"ddd")</f>
        <v>Mon</v>
      </c>
      <c r="N3189" t="str">
        <f>TEXT(INT(HOUR(Table1[[#This Row],[Patient Admission Date]])/3)*3,"00")&amp;"-"&amp;TEXT(INT(HOUR(Table1[[#This Row],[Patient Admission Date]])/3)*3+3,"00")</f>
        <v>03-06</v>
      </c>
      <c r="O3189" t="str" cm="1">
        <f t="array" ref="O3189">_xlfn.IFS(Table1[[#This Row],[Patient Age]]&lt;=14,"0-14",Table1[[#This Row],[Patient Age]]&lt;=29,"15-29",Table1[[#This Row],[Patient Age]]&lt;=44,"30-44",Table1[[#This Row],[Patient Age]]&lt;=59,"45-59",Table1[[#This Row],[Patient Age]]&lt;=74,"60-74",TRUE,"75+")</f>
        <v>45-59</v>
      </c>
      <c r="P3189" t="str" cm="1">
        <f t="array" ref="P3189">_xlfn.IFS(Table1[[#This Row],[Patient Waittime]]&lt;=15,"0-15",Table1[[#This Row],[Patient Waittime]]&lt;=30,"16-30",Table1[[#This Row],[Patient Waittime]]&lt;=45,"31-45",Table1[[#This Row],[Patient Waittime]]&lt;=60,"46-60",TRUE,"60+")</f>
        <v>31-45</v>
      </c>
      <c r="Q3189">
        <f>--(Table1[[#This Row],[Patient Waittime]]&lt;=30)</f>
        <v>0</v>
      </c>
      <c r="R3189">
        <f>--Table1[[#This Row],[Patient Admission Flag]]</f>
        <v>0</v>
      </c>
      <c r="S3189">
        <f>--AND(Table1[[#This Row],[WithinTarget]]=1,Table1[[#This Row],[Patient Satisfaction Score]]&gt;=7)</f>
        <v>0</v>
      </c>
      <c r="T3189" t="str">
        <f>IF(LEFT(Table1[[#This Row],[Patient Gender]],1)="F","Female","Male")</f>
        <v>Male</v>
      </c>
    </row>
    <row r="3190" spans="1:20" x14ac:dyDescent="0.3">
      <c r="A3190" t="s">
        <v>3294</v>
      </c>
      <c r="B3190" s="1">
        <v>45142.1</v>
      </c>
      <c r="C3190" t="s">
        <v>9</v>
      </c>
      <c r="D3190">
        <v>62</v>
      </c>
      <c r="E3190" t="s">
        <v>14</v>
      </c>
      <c r="F3190" t="s">
        <v>11</v>
      </c>
      <c r="G3190" t="b">
        <v>0</v>
      </c>
      <c r="I3190">
        <v>34</v>
      </c>
      <c r="J3190" t="b">
        <v>0</v>
      </c>
      <c r="K3190">
        <f>YEAR(Table1[[#This Row],[Patient Admission Date]])</f>
        <v>2023</v>
      </c>
      <c r="L3190" t="str">
        <f>TEXT(Table1[[#This Row],[Patient Admission Date]],"mmm")</f>
        <v>Aug</v>
      </c>
      <c r="M3190" t="str">
        <f>TEXT(Table1[[#This Row],[Patient Admission Date]],"ddd")</f>
        <v>Fri</v>
      </c>
      <c r="N3190" t="str">
        <f>TEXT(INT(HOUR(Table1[[#This Row],[Patient Admission Date]])/3)*3,"00")&amp;"-"&amp;TEXT(INT(HOUR(Table1[[#This Row],[Patient Admission Date]])/3)*3+3,"00")</f>
        <v>00-03</v>
      </c>
      <c r="O3190" t="str" cm="1">
        <f t="array" ref="O3190">_xlfn.IFS(Table1[[#This Row],[Patient Age]]&lt;=14,"0-14",Table1[[#This Row],[Patient Age]]&lt;=29,"15-29",Table1[[#This Row],[Patient Age]]&lt;=44,"30-44",Table1[[#This Row],[Patient Age]]&lt;=59,"45-59",Table1[[#This Row],[Patient Age]]&lt;=74,"60-74",TRUE,"75+")</f>
        <v>60-74</v>
      </c>
      <c r="P3190" t="str" cm="1">
        <f t="array" ref="P3190">_xlfn.IFS(Table1[[#This Row],[Patient Waittime]]&lt;=15,"0-15",Table1[[#This Row],[Patient Waittime]]&lt;=30,"16-30",Table1[[#This Row],[Patient Waittime]]&lt;=45,"31-45",Table1[[#This Row],[Patient Waittime]]&lt;=60,"46-60",TRUE,"60+")</f>
        <v>31-45</v>
      </c>
      <c r="Q3190">
        <f>--(Table1[[#This Row],[Patient Waittime]]&lt;=30)</f>
        <v>0</v>
      </c>
      <c r="R3190">
        <f>--Table1[[#This Row],[Patient Admission Flag]]</f>
        <v>0</v>
      </c>
      <c r="S3190">
        <f>--AND(Table1[[#This Row],[WithinTarget]]=1,Table1[[#This Row],[Patient Satisfaction Score]]&gt;=7)</f>
        <v>0</v>
      </c>
      <c r="T3190" t="str">
        <f>IF(LEFT(Table1[[#This Row],[Patient Gender]],1)="F","Female","Male")</f>
        <v>Male</v>
      </c>
    </row>
    <row r="3191" spans="1:20" x14ac:dyDescent="0.3">
      <c r="A3191" t="s">
        <v>3295</v>
      </c>
      <c r="B3191" s="1">
        <v>45140.645138888889</v>
      </c>
      <c r="C3191" t="s">
        <v>9</v>
      </c>
      <c r="D3191">
        <v>67</v>
      </c>
      <c r="E3191" t="s">
        <v>14</v>
      </c>
      <c r="F3191" t="s">
        <v>11</v>
      </c>
      <c r="G3191" t="b">
        <v>0</v>
      </c>
      <c r="I3191">
        <v>34</v>
      </c>
      <c r="J3191" t="b">
        <v>0</v>
      </c>
      <c r="K3191">
        <f>YEAR(Table1[[#This Row],[Patient Admission Date]])</f>
        <v>2023</v>
      </c>
      <c r="L3191" t="str">
        <f>TEXT(Table1[[#This Row],[Patient Admission Date]],"mmm")</f>
        <v>Aug</v>
      </c>
      <c r="M3191" t="str">
        <f>TEXT(Table1[[#This Row],[Patient Admission Date]],"ddd")</f>
        <v>Wed</v>
      </c>
      <c r="N3191" t="str">
        <f>TEXT(INT(HOUR(Table1[[#This Row],[Patient Admission Date]])/3)*3,"00")&amp;"-"&amp;TEXT(INT(HOUR(Table1[[#This Row],[Patient Admission Date]])/3)*3+3,"00")</f>
        <v>15-18</v>
      </c>
      <c r="O3191" t="str" cm="1">
        <f t="array" ref="O3191">_xlfn.IFS(Table1[[#This Row],[Patient Age]]&lt;=14,"0-14",Table1[[#This Row],[Patient Age]]&lt;=29,"15-29",Table1[[#This Row],[Patient Age]]&lt;=44,"30-44",Table1[[#This Row],[Patient Age]]&lt;=59,"45-59",Table1[[#This Row],[Patient Age]]&lt;=74,"60-74",TRUE,"75+")</f>
        <v>60-74</v>
      </c>
      <c r="P3191" t="str" cm="1">
        <f t="array" ref="P3191">_xlfn.IFS(Table1[[#This Row],[Patient Waittime]]&lt;=15,"0-15",Table1[[#This Row],[Patient Waittime]]&lt;=30,"16-30",Table1[[#This Row],[Patient Waittime]]&lt;=45,"31-45",Table1[[#This Row],[Patient Waittime]]&lt;=60,"46-60",TRUE,"60+")</f>
        <v>31-45</v>
      </c>
      <c r="Q3191">
        <f>--(Table1[[#This Row],[Patient Waittime]]&lt;=30)</f>
        <v>0</v>
      </c>
      <c r="R3191">
        <f>--Table1[[#This Row],[Patient Admission Flag]]</f>
        <v>0</v>
      </c>
      <c r="S3191">
        <f>--AND(Table1[[#This Row],[WithinTarget]]=1,Table1[[#This Row],[Patient Satisfaction Score]]&gt;=7)</f>
        <v>0</v>
      </c>
      <c r="T3191" t="str">
        <f>IF(LEFT(Table1[[#This Row],[Patient Gender]],1)="F","Female","Male")</f>
        <v>Male</v>
      </c>
    </row>
    <row r="3192" spans="1:20" x14ac:dyDescent="0.3">
      <c r="A3192" t="s">
        <v>3296</v>
      </c>
      <c r="B3192" s="1">
        <v>45320.697916666664</v>
      </c>
      <c r="C3192" t="s">
        <v>9</v>
      </c>
      <c r="D3192">
        <v>36</v>
      </c>
      <c r="E3192" t="s">
        <v>14</v>
      </c>
      <c r="F3192" t="s">
        <v>11</v>
      </c>
      <c r="G3192" t="b">
        <v>0</v>
      </c>
      <c r="I3192">
        <v>36</v>
      </c>
      <c r="J3192" t="b">
        <v>0</v>
      </c>
      <c r="K3192">
        <f>YEAR(Table1[[#This Row],[Patient Admission Date]])</f>
        <v>2024</v>
      </c>
      <c r="L3192" t="str">
        <f>TEXT(Table1[[#This Row],[Patient Admission Date]],"mmm")</f>
        <v>Jan</v>
      </c>
      <c r="M3192" t="str">
        <f>TEXT(Table1[[#This Row],[Patient Admission Date]],"ddd")</f>
        <v>Mon</v>
      </c>
      <c r="N3192" t="str">
        <f>TEXT(INT(HOUR(Table1[[#This Row],[Patient Admission Date]])/3)*3,"00")&amp;"-"&amp;TEXT(INT(HOUR(Table1[[#This Row],[Patient Admission Date]])/3)*3+3,"00")</f>
        <v>15-18</v>
      </c>
      <c r="O3192" t="str" cm="1">
        <f t="array" ref="O3192">_xlfn.IFS(Table1[[#This Row],[Patient Age]]&lt;=14,"0-14",Table1[[#This Row],[Patient Age]]&lt;=29,"15-29",Table1[[#This Row],[Patient Age]]&lt;=44,"30-44",Table1[[#This Row],[Patient Age]]&lt;=59,"45-59",Table1[[#This Row],[Patient Age]]&lt;=74,"60-74",TRUE,"75+")</f>
        <v>30-44</v>
      </c>
      <c r="P3192" t="str" cm="1">
        <f t="array" ref="P3192">_xlfn.IFS(Table1[[#This Row],[Patient Waittime]]&lt;=15,"0-15",Table1[[#This Row],[Patient Waittime]]&lt;=30,"16-30",Table1[[#This Row],[Patient Waittime]]&lt;=45,"31-45",Table1[[#This Row],[Patient Waittime]]&lt;=60,"46-60",TRUE,"60+")</f>
        <v>31-45</v>
      </c>
      <c r="Q3192">
        <f>--(Table1[[#This Row],[Patient Waittime]]&lt;=30)</f>
        <v>0</v>
      </c>
      <c r="R3192">
        <f>--Table1[[#This Row],[Patient Admission Flag]]</f>
        <v>0</v>
      </c>
      <c r="S3192">
        <f>--AND(Table1[[#This Row],[WithinTarget]]=1,Table1[[#This Row],[Patient Satisfaction Score]]&gt;=7)</f>
        <v>0</v>
      </c>
      <c r="T3192" t="str">
        <f>IF(LEFT(Table1[[#This Row],[Patient Gender]],1)="F","Female","Male")</f>
        <v>Male</v>
      </c>
    </row>
    <row r="3193" spans="1:20" x14ac:dyDescent="0.3">
      <c r="A3193" t="s">
        <v>3297</v>
      </c>
      <c r="B3193" s="1">
        <v>45476.535416666666</v>
      </c>
      <c r="C3193" t="s">
        <v>9</v>
      </c>
      <c r="D3193">
        <v>68</v>
      </c>
      <c r="E3193" t="s">
        <v>14</v>
      </c>
      <c r="F3193" t="s">
        <v>11</v>
      </c>
      <c r="G3193" t="b">
        <v>0</v>
      </c>
      <c r="I3193">
        <v>44</v>
      </c>
      <c r="J3193" t="b">
        <v>0</v>
      </c>
      <c r="K3193">
        <f>YEAR(Table1[[#This Row],[Patient Admission Date]])</f>
        <v>2024</v>
      </c>
      <c r="L3193" t="str">
        <f>TEXT(Table1[[#This Row],[Patient Admission Date]],"mmm")</f>
        <v>Jul</v>
      </c>
      <c r="M3193" t="str">
        <f>TEXT(Table1[[#This Row],[Patient Admission Date]],"ddd")</f>
        <v>Wed</v>
      </c>
      <c r="N3193" t="str">
        <f>TEXT(INT(HOUR(Table1[[#This Row],[Patient Admission Date]])/3)*3,"00")&amp;"-"&amp;TEXT(INT(HOUR(Table1[[#This Row],[Patient Admission Date]])/3)*3+3,"00")</f>
        <v>12-15</v>
      </c>
      <c r="O3193" t="str" cm="1">
        <f t="array" ref="O3193">_xlfn.IFS(Table1[[#This Row],[Patient Age]]&lt;=14,"0-14",Table1[[#This Row],[Patient Age]]&lt;=29,"15-29",Table1[[#This Row],[Patient Age]]&lt;=44,"30-44",Table1[[#This Row],[Patient Age]]&lt;=59,"45-59",Table1[[#This Row],[Patient Age]]&lt;=74,"60-74",TRUE,"75+")</f>
        <v>60-74</v>
      </c>
      <c r="P3193" t="str" cm="1">
        <f t="array" ref="P3193">_xlfn.IFS(Table1[[#This Row],[Patient Waittime]]&lt;=15,"0-15",Table1[[#This Row],[Patient Waittime]]&lt;=30,"16-30",Table1[[#This Row],[Patient Waittime]]&lt;=45,"31-45",Table1[[#This Row],[Patient Waittime]]&lt;=60,"46-60",TRUE,"60+")</f>
        <v>31-45</v>
      </c>
      <c r="Q3193">
        <f>--(Table1[[#This Row],[Patient Waittime]]&lt;=30)</f>
        <v>0</v>
      </c>
      <c r="R3193">
        <f>--Table1[[#This Row],[Patient Admission Flag]]</f>
        <v>0</v>
      </c>
      <c r="S3193">
        <f>--AND(Table1[[#This Row],[WithinTarget]]=1,Table1[[#This Row],[Patient Satisfaction Score]]&gt;=7)</f>
        <v>0</v>
      </c>
      <c r="T3193" t="str">
        <f>IF(LEFT(Table1[[#This Row],[Patient Gender]],1)="F","Female","Male")</f>
        <v>Male</v>
      </c>
    </row>
    <row r="3194" spans="1:20" x14ac:dyDescent="0.3">
      <c r="A3194" t="s">
        <v>3298</v>
      </c>
      <c r="B3194" s="1">
        <v>45363.482638888891</v>
      </c>
      <c r="C3194" t="s">
        <v>9</v>
      </c>
      <c r="D3194">
        <v>55</v>
      </c>
      <c r="E3194" t="s">
        <v>14</v>
      </c>
      <c r="F3194" t="s">
        <v>11</v>
      </c>
      <c r="G3194" t="b">
        <v>0</v>
      </c>
      <c r="I3194">
        <v>45</v>
      </c>
      <c r="J3194" t="b">
        <v>0</v>
      </c>
      <c r="K3194">
        <f>YEAR(Table1[[#This Row],[Patient Admission Date]])</f>
        <v>2024</v>
      </c>
      <c r="L3194" t="str">
        <f>TEXT(Table1[[#This Row],[Patient Admission Date]],"mmm")</f>
        <v>Mar</v>
      </c>
      <c r="M3194" t="str">
        <f>TEXT(Table1[[#This Row],[Patient Admission Date]],"ddd")</f>
        <v>Tue</v>
      </c>
      <c r="N3194" t="str">
        <f>TEXT(INT(HOUR(Table1[[#This Row],[Patient Admission Date]])/3)*3,"00")&amp;"-"&amp;TEXT(INT(HOUR(Table1[[#This Row],[Patient Admission Date]])/3)*3+3,"00")</f>
        <v>09-12</v>
      </c>
      <c r="O3194" t="str" cm="1">
        <f t="array" ref="O3194">_xlfn.IFS(Table1[[#This Row],[Patient Age]]&lt;=14,"0-14",Table1[[#This Row],[Patient Age]]&lt;=29,"15-29",Table1[[#This Row],[Patient Age]]&lt;=44,"30-44",Table1[[#This Row],[Patient Age]]&lt;=59,"45-59",Table1[[#This Row],[Patient Age]]&lt;=74,"60-74",TRUE,"75+")</f>
        <v>45-59</v>
      </c>
      <c r="P3194" t="str" cm="1">
        <f t="array" ref="P3194">_xlfn.IFS(Table1[[#This Row],[Patient Waittime]]&lt;=15,"0-15",Table1[[#This Row],[Patient Waittime]]&lt;=30,"16-30",Table1[[#This Row],[Patient Waittime]]&lt;=45,"31-45",Table1[[#This Row],[Patient Waittime]]&lt;=60,"46-60",TRUE,"60+")</f>
        <v>31-45</v>
      </c>
      <c r="Q3194">
        <f>--(Table1[[#This Row],[Patient Waittime]]&lt;=30)</f>
        <v>0</v>
      </c>
      <c r="R3194">
        <f>--Table1[[#This Row],[Patient Admission Flag]]</f>
        <v>0</v>
      </c>
      <c r="S3194">
        <f>--AND(Table1[[#This Row],[WithinTarget]]=1,Table1[[#This Row],[Patient Satisfaction Score]]&gt;=7)</f>
        <v>0</v>
      </c>
      <c r="T3194" t="str">
        <f>IF(LEFT(Table1[[#This Row],[Patient Gender]],1)="F","Female","Male")</f>
        <v>Male</v>
      </c>
    </row>
    <row r="3195" spans="1:20" x14ac:dyDescent="0.3">
      <c r="A3195" t="s">
        <v>3299</v>
      </c>
      <c r="B3195" s="1">
        <v>45510.318749999999</v>
      </c>
      <c r="C3195" t="s">
        <v>9</v>
      </c>
      <c r="D3195">
        <v>14</v>
      </c>
      <c r="E3195" t="s">
        <v>14</v>
      </c>
      <c r="F3195" t="s">
        <v>11</v>
      </c>
      <c r="G3195" t="b">
        <v>0</v>
      </c>
      <c r="I3195">
        <v>51</v>
      </c>
      <c r="J3195" t="b">
        <v>0</v>
      </c>
      <c r="K3195">
        <f>YEAR(Table1[[#This Row],[Patient Admission Date]])</f>
        <v>2024</v>
      </c>
      <c r="L3195" t="str">
        <f>TEXT(Table1[[#This Row],[Patient Admission Date]],"mmm")</f>
        <v>Aug</v>
      </c>
      <c r="M3195" t="str">
        <f>TEXT(Table1[[#This Row],[Patient Admission Date]],"ddd")</f>
        <v>Tue</v>
      </c>
      <c r="N3195" t="str">
        <f>TEXT(INT(HOUR(Table1[[#This Row],[Patient Admission Date]])/3)*3,"00")&amp;"-"&amp;TEXT(INT(HOUR(Table1[[#This Row],[Patient Admission Date]])/3)*3+3,"00")</f>
        <v>06-09</v>
      </c>
      <c r="O3195" t="str" cm="1">
        <f t="array" ref="O3195">_xlfn.IFS(Table1[[#This Row],[Patient Age]]&lt;=14,"0-14",Table1[[#This Row],[Patient Age]]&lt;=29,"15-29",Table1[[#This Row],[Patient Age]]&lt;=44,"30-44",Table1[[#This Row],[Patient Age]]&lt;=59,"45-59",Table1[[#This Row],[Patient Age]]&lt;=74,"60-74",TRUE,"75+")</f>
        <v>0-14</v>
      </c>
      <c r="P3195" t="str" cm="1">
        <f t="array" ref="P3195">_xlfn.IFS(Table1[[#This Row],[Patient Waittime]]&lt;=15,"0-15",Table1[[#This Row],[Patient Waittime]]&lt;=30,"16-30",Table1[[#This Row],[Patient Waittime]]&lt;=45,"31-45",Table1[[#This Row],[Patient Waittime]]&lt;=60,"46-60",TRUE,"60+")</f>
        <v>46-60</v>
      </c>
      <c r="Q3195">
        <f>--(Table1[[#This Row],[Patient Waittime]]&lt;=30)</f>
        <v>0</v>
      </c>
      <c r="R3195">
        <f>--Table1[[#This Row],[Patient Admission Flag]]</f>
        <v>0</v>
      </c>
      <c r="S3195">
        <f>--AND(Table1[[#This Row],[WithinTarget]]=1,Table1[[#This Row],[Patient Satisfaction Score]]&gt;=7)</f>
        <v>0</v>
      </c>
      <c r="T3195" t="str">
        <f>IF(LEFT(Table1[[#This Row],[Patient Gender]],1)="F","Female","Male")</f>
        <v>Male</v>
      </c>
    </row>
    <row r="3196" spans="1:20" x14ac:dyDescent="0.3">
      <c r="A3196" t="s">
        <v>3300</v>
      </c>
      <c r="B3196" s="1">
        <v>45550.90902777778</v>
      </c>
      <c r="C3196" t="s">
        <v>9</v>
      </c>
      <c r="D3196">
        <v>12</v>
      </c>
      <c r="E3196" t="s">
        <v>14</v>
      </c>
      <c r="F3196" t="s">
        <v>11</v>
      </c>
      <c r="G3196" t="b">
        <v>0</v>
      </c>
      <c r="I3196">
        <v>55</v>
      </c>
      <c r="J3196" t="b">
        <v>0</v>
      </c>
      <c r="K3196">
        <f>YEAR(Table1[[#This Row],[Patient Admission Date]])</f>
        <v>2024</v>
      </c>
      <c r="L3196" t="str">
        <f>TEXT(Table1[[#This Row],[Patient Admission Date]],"mmm")</f>
        <v>Sep</v>
      </c>
      <c r="M3196" t="str">
        <f>TEXT(Table1[[#This Row],[Patient Admission Date]],"ddd")</f>
        <v>Sun</v>
      </c>
      <c r="N3196" t="str">
        <f>TEXT(INT(HOUR(Table1[[#This Row],[Patient Admission Date]])/3)*3,"00")&amp;"-"&amp;TEXT(INT(HOUR(Table1[[#This Row],[Patient Admission Date]])/3)*3+3,"00")</f>
        <v>21-24</v>
      </c>
      <c r="O3196" t="str" cm="1">
        <f t="array" ref="O3196">_xlfn.IFS(Table1[[#This Row],[Patient Age]]&lt;=14,"0-14",Table1[[#This Row],[Patient Age]]&lt;=29,"15-29",Table1[[#This Row],[Patient Age]]&lt;=44,"30-44",Table1[[#This Row],[Patient Age]]&lt;=59,"45-59",Table1[[#This Row],[Patient Age]]&lt;=74,"60-74",TRUE,"75+")</f>
        <v>0-14</v>
      </c>
      <c r="P3196" t="str" cm="1">
        <f t="array" ref="P3196">_xlfn.IFS(Table1[[#This Row],[Patient Waittime]]&lt;=15,"0-15",Table1[[#This Row],[Patient Waittime]]&lt;=30,"16-30",Table1[[#This Row],[Patient Waittime]]&lt;=45,"31-45",Table1[[#This Row],[Patient Waittime]]&lt;=60,"46-60",TRUE,"60+")</f>
        <v>46-60</v>
      </c>
      <c r="Q3196">
        <f>--(Table1[[#This Row],[Patient Waittime]]&lt;=30)</f>
        <v>0</v>
      </c>
      <c r="R3196">
        <f>--Table1[[#This Row],[Patient Admission Flag]]</f>
        <v>0</v>
      </c>
      <c r="S3196">
        <f>--AND(Table1[[#This Row],[WithinTarget]]=1,Table1[[#This Row],[Patient Satisfaction Score]]&gt;=7)</f>
        <v>0</v>
      </c>
      <c r="T3196" t="str">
        <f>IF(LEFT(Table1[[#This Row],[Patient Gender]],1)="F","Female","Male")</f>
        <v>Male</v>
      </c>
    </row>
    <row r="3197" spans="1:20" x14ac:dyDescent="0.3">
      <c r="A3197" t="s">
        <v>3301</v>
      </c>
      <c r="B3197" s="1">
        <v>45419.010416666664</v>
      </c>
      <c r="C3197" t="s">
        <v>9</v>
      </c>
      <c r="D3197">
        <v>32</v>
      </c>
      <c r="E3197" t="s">
        <v>14</v>
      </c>
      <c r="F3197" t="s">
        <v>11</v>
      </c>
      <c r="G3197" t="b">
        <v>0</v>
      </c>
      <c r="I3197">
        <v>59</v>
      </c>
      <c r="J3197" t="b">
        <v>0</v>
      </c>
      <c r="K3197">
        <f>YEAR(Table1[[#This Row],[Patient Admission Date]])</f>
        <v>2024</v>
      </c>
      <c r="L3197" t="str">
        <f>TEXT(Table1[[#This Row],[Patient Admission Date]],"mmm")</f>
        <v>May</v>
      </c>
      <c r="M3197" t="str">
        <f>TEXT(Table1[[#This Row],[Patient Admission Date]],"ddd")</f>
        <v>Tue</v>
      </c>
      <c r="N3197" t="str">
        <f>TEXT(INT(HOUR(Table1[[#This Row],[Patient Admission Date]])/3)*3,"00")&amp;"-"&amp;TEXT(INT(HOUR(Table1[[#This Row],[Patient Admission Date]])/3)*3+3,"00")</f>
        <v>00-03</v>
      </c>
      <c r="O3197" t="str" cm="1">
        <f t="array" ref="O3197">_xlfn.IFS(Table1[[#This Row],[Patient Age]]&lt;=14,"0-14",Table1[[#This Row],[Patient Age]]&lt;=29,"15-29",Table1[[#This Row],[Patient Age]]&lt;=44,"30-44",Table1[[#This Row],[Patient Age]]&lt;=59,"45-59",Table1[[#This Row],[Patient Age]]&lt;=74,"60-74",TRUE,"75+")</f>
        <v>30-44</v>
      </c>
      <c r="P3197" t="str" cm="1">
        <f t="array" ref="P3197">_xlfn.IFS(Table1[[#This Row],[Patient Waittime]]&lt;=15,"0-15",Table1[[#This Row],[Patient Waittime]]&lt;=30,"16-30",Table1[[#This Row],[Patient Waittime]]&lt;=45,"31-45",Table1[[#This Row],[Patient Waittime]]&lt;=60,"46-60",TRUE,"60+")</f>
        <v>46-60</v>
      </c>
      <c r="Q3197">
        <f>--(Table1[[#This Row],[Patient Waittime]]&lt;=30)</f>
        <v>0</v>
      </c>
      <c r="R3197">
        <f>--Table1[[#This Row],[Patient Admission Flag]]</f>
        <v>0</v>
      </c>
      <c r="S3197">
        <f>--AND(Table1[[#This Row],[WithinTarget]]=1,Table1[[#This Row],[Patient Satisfaction Score]]&gt;=7)</f>
        <v>0</v>
      </c>
      <c r="T3197" t="str">
        <f>IF(LEFT(Table1[[#This Row],[Patient Gender]],1)="F","Female","Male")</f>
        <v>Male</v>
      </c>
    </row>
    <row r="3198" spans="1:20" x14ac:dyDescent="0.3">
      <c r="A3198" t="s">
        <v>3302</v>
      </c>
      <c r="B3198" s="1">
        <v>45276.968055555553</v>
      </c>
      <c r="C3198" t="s">
        <v>9</v>
      </c>
      <c r="D3198">
        <v>79</v>
      </c>
      <c r="E3198" t="s">
        <v>14</v>
      </c>
      <c r="F3198" t="s">
        <v>11</v>
      </c>
      <c r="G3198" t="b">
        <v>0</v>
      </c>
      <c r="I3198">
        <v>14</v>
      </c>
      <c r="J3198" t="b">
        <v>0</v>
      </c>
      <c r="K3198">
        <f>YEAR(Table1[[#This Row],[Patient Admission Date]])</f>
        <v>2023</v>
      </c>
      <c r="L3198" t="str">
        <f>TEXT(Table1[[#This Row],[Patient Admission Date]],"mmm")</f>
        <v>Dec</v>
      </c>
      <c r="M3198" t="str">
        <f>TEXT(Table1[[#This Row],[Patient Admission Date]],"ddd")</f>
        <v>Sat</v>
      </c>
      <c r="N3198" t="str">
        <f>TEXT(INT(HOUR(Table1[[#This Row],[Patient Admission Date]])/3)*3,"00")&amp;"-"&amp;TEXT(INT(HOUR(Table1[[#This Row],[Patient Admission Date]])/3)*3+3,"00")</f>
        <v>21-24</v>
      </c>
      <c r="O3198" t="str" cm="1">
        <f t="array" ref="O3198">_xlfn.IFS(Table1[[#This Row],[Patient Age]]&lt;=14,"0-14",Table1[[#This Row],[Patient Age]]&lt;=29,"15-29",Table1[[#This Row],[Patient Age]]&lt;=44,"30-44",Table1[[#This Row],[Patient Age]]&lt;=59,"45-59",Table1[[#This Row],[Patient Age]]&lt;=74,"60-74",TRUE,"75+")</f>
        <v>75+</v>
      </c>
      <c r="P3198" t="str" cm="1">
        <f t="array" ref="P3198">_xlfn.IFS(Table1[[#This Row],[Patient Waittime]]&lt;=15,"0-15",Table1[[#This Row],[Patient Waittime]]&lt;=30,"16-30",Table1[[#This Row],[Patient Waittime]]&lt;=45,"31-45",Table1[[#This Row],[Patient Waittime]]&lt;=60,"46-60",TRUE,"60+")</f>
        <v>0-15</v>
      </c>
      <c r="Q3198">
        <f>--(Table1[[#This Row],[Patient Waittime]]&lt;=30)</f>
        <v>1</v>
      </c>
      <c r="R3198">
        <f>--Table1[[#This Row],[Patient Admission Flag]]</f>
        <v>0</v>
      </c>
      <c r="S3198">
        <f>--AND(Table1[[#This Row],[WithinTarget]]=1,Table1[[#This Row],[Patient Satisfaction Score]]&gt;=7)</f>
        <v>0</v>
      </c>
      <c r="T3198" t="str">
        <f>IF(LEFT(Table1[[#This Row],[Patient Gender]],1)="F","Female","Male")</f>
        <v>Male</v>
      </c>
    </row>
    <row r="3199" spans="1:20" x14ac:dyDescent="0.3">
      <c r="A3199" t="s">
        <v>3303</v>
      </c>
      <c r="B3199" s="1">
        <v>45076.625694444447</v>
      </c>
      <c r="C3199" t="s">
        <v>9</v>
      </c>
      <c r="D3199">
        <v>77</v>
      </c>
      <c r="E3199" t="s">
        <v>14</v>
      </c>
      <c r="F3199" t="s">
        <v>11</v>
      </c>
      <c r="G3199" t="b">
        <v>0</v>
      </c>
      <c r="I3199">
        <v>21</v>
      </c>
      <c r="J3199" t="b">
        <v>0</v>
      </c>
      <c r="K3199">
        <f>YEAR(Table1[[#This Row],[Patient Admission Date]])</f>
        <v>2023</v>
      </c>
      <c r="L3199" t="str">
        <f>TEXT(Table1[[#This Row],[Patient Admission Date]],"mmm")</f>
        <v>May</v>
      </c>
      <c r="M3199" t="str">
        <f>TEXT(Table1[[#This Row],[Patient Admission Date]],"ddd")</f>
        <v>Tue</v>
      </c>
      <c r="N3199" t="str">
        <f>TEXT(INT(HOUR(Table1[[#This Row],[Patient Admission Date]])/3)*3,"00")&amp;"-"&amp;TEXT(INT(HOUR(Table1[[#This Row],[Patient Admission Date]])/3)*3+3,"00")</f>
        <v>15-18</v>
      </c>
      <c r="O3199" t="str" cm="1">
        <f t="array" ref="O3199">_xlfn.IFS(Table1[[#This Row],[Patient Age]]&lt;=14,"0-14",Table1[[#This Row],[Patient Age]]&lt;=29,"15-29",Table1[[#This Row],[Patient Age]]&lt;=44,"30-44",Table1[[#This Row],[Patient Age]]&lt;=59,"45-59",Table1[[#This Row],[Patient Age]]&lt;=74,"60-74",TRUE,"75+")</f>
        <v>75+</v>
      </c>
      <c r="P3199" t="str" cm="1">
        <f t="array" ref="P3199">_xlfn.IFS(Table1[[#This Row],[Patient Waittime]]&lt;=15,"0-15",Table1[[#This Row],[Patient Waittime]]&lt;=30,"16-30",Table1[[#This Row],[Patient Waittime]]&lt;=45,"31-45",Table1[[#This Row],[Patient Waittime]]&lt;=60,"46-60",TRUE,"60+")</f>
        <v>16-30</v>
      </c>
      <c r="Q3199">
        <f>--(Table1[[#This Row],[Patient Waittime]]&lt;=30)</f>
        <v>1</v>
      </c>
      <c r="R3199">
        <f>--Table1[[#This Row],[Patient Admission Flag]]</f>
        <v>0</v>
      </c>
      <c r="S3199">
        <f>--AND(Table1[[#This Row],[WithinTarget]]=1,Table1[[#This Row],[Patient Satisfaction Score]]&gt;=7)</f>
        <v>0</v>
      </c>
      <c r="T3199" t="str">
        <f>IF(LEFT(Table1[[#This Row],[Patient Gender]],1)="F","Female","Male")</f>
        <v>Male</v>
      </c>
    </row>
    <row r="3200" spans="1:20" x14ac:dyDescent="0.3">
      <c r="A3200" t="s">
        <v>3304</v>
      </c>
      <c r="B3200" s="1">
        <v>45521.435416666667</v>
      </c>
      <c r="C3200" t="s">
        <v>9</v>
      </c>
      <c r="D3200">
        <v>11</v>
      </c>
      <c r="E3200" t="s">
        <v>14</v>
      </c>
      <c r="F3200" t="s">
        <v>11</v>
      </c>
      <c r="G3200" t="b">
        <v>0</v>
      </c>
      <c r="I3200">
        <v>34</v>
      </c>
      <c r="J3200" t="b">
        <v>0</v>
      </c>
      <c r="K3200">
        <f>YEAR(Table1[[#This Row],[Patient Admission Date]])</f>
        <v>2024</v>
      </c>
      <c r="L3200" t="str">
        <f>TEXT(Table1[[#This Row],[Patient Admission Date]],"mmm")</f>
        <v>Aug</v>
      </c>
      <c r="M3200" t="str">
        <f>TEXT(Table1[[#This Row],[Patient Admission Date]],"ddd")</f>
        <v>Sat</v>
      </c>
      <c r="N3200" t="str">
        <f>TEXT(INT(HOUR(Table1[[#This Row],[Patient Admission Date]])/3)*3,"00")&amp;"-"&amp;TEXT(INT(HOUR(Table1[[#This Row],[Patient Admission Date]])/3)*3+3,"00")</f>
        <v>09-12</v>
      </c>
      <c r="O3200" t="str" cm="1">
        <f t="array" ref="O3200">_xlfn.IFS(Table1[[#This Row],[Patient Age]]&lt;=14,"0-14",Table1[[#This Row],[Patient Age]]&lt;=29,"15-29",Table1[[#This Row],[Patient Age]]&lt;=44,"30-44",Table1[[#This Row],[Patient Age]]&lt;=59,"45-59",Table1[[#This Row],[Patient Age]]&lt;=74,"60-74",TRUE,"75+")</f>
        <v>0-14</v>
      </c>
      <c r="P3200" t="str" cm="1">
        <f t="array" ref="P3200">_xlfn.IFS(Table1[[#This Row],[Patient Waittime]]&lt;=15,"0-15",Table1[[#This Row],[Patient Waittime]]&lt;=30,"16-30",Table1[[#This Row],[Patient Waittime]]&lt;=45,"31-45",Table1[[#This Row],[Patient Waittime]]&lt;=60,"46-60",TRUE,"60+")</f>
        <v>31-45</v>
      </c>
      <c r="Q3200">
        <f>--(Table1[[#This Row],[Patient Waittime]]&lt;=30)</f>
        <v>0</v>
      </c>
      <c r="R3200">
        <f>--Table1[[#This Row],[Patient Admission Flag]]</f>
        <v>0</v>
      </c>
      <c r="S3200">
        <f>--AND(Table1[[#This Row],[WithinTarget]]=1,Table1[[#This Row],[Patient Satisfaction Score]]&gt;=7)</f>
        <v>0</v>
      </c>
      <c r="T3200" t="str">
        <f>IF(LEFT(Table1[[#This Row],[Patient Gender]],1)="F","Female","Male")</f>
        <v>Male</v>
      </c>
    </row>
    <row r="3201" spans="1:20" x14ac:dyDescent="0.3">
      <c r="A3201" t="s">
        <v>3305</v>
      </c>
      <c r="B3201" s="1">
        <v>45549.53125</v>
      </c>
      <c r="C3201" t="s">
        <v>9</v>
      </c>
      <c r="D3201">
        <v>43</v>
      </c>
      <c r="E3201" t="s">
        <v>14</v>
      </c>
      <c r="F3201" t="s">
        <v>11</v>
      </c>
      <c r="G3201" t="b">
        <v>0</v>
      </c>
      <c r="I3201">
        <v>43</v>
      </c>
      <c r="J3201" t="b">
        <v>0</v>
      </c>
      <c r="K3201">
        <f>YEAR(Table1[[#This Row],[Patient Admission Date]])</f>
        <v>2024</v>
      </c>
      <c r="L3201" t="str">
        <f>TEXT(Table1[[#This Row],[Patient Admission Date]],"mmm")</f>
        <v>Sep</v>
      </c>
      <c r="M3201" t="str">
        <f>TEXT(Table1[[#This Row],[Patient Admission Date]],"ddd")</f>
        <v>Sat</v>
      </c>
      <c r="N3201" t="str">
        <f>TEXT(INT(HOUR(Table1[[#This Row],[Patient Admission Date]])/3)*3,"00")&amp;"-"&amp;TEXT(INT(HOUR(Table1[[#This Row],[Patient Admission Date]])/3)*3+3,"00")</f>
        <v>12-15</v>
      </c>
      <c r="O3201" t="str" cm="1">
        <f t="array" ref="O3201">_xlfn.IFS(Table1[[#This Row],[Patient Age]]&lt;=14,"0-14",Table1[[#This Row],[Patient Age]]&lt;=29,"15-29",Table1[[#This Row],[Patient Age]]&lt;=44,"30-44",Table1[[#This Row],[Patient Age]]&lt;=59,"45-59",Table1[[#This Row],[Patient Age]]&lt;=74,"60-74",TRUE,"75+")</f>
        <v>30-44</v>
      </c>
      <c r="P3201" t="str" cm="1">
        <f t="array" ref="P3201">_xlfn.IFS(Table1[[#This Row],[Patient Waittime]]&lt;=15,"0-15",Table1[[#This Row],[Patient Waittime]]&lt;=30,"16-30",Table1[[#This Row],[Patient Waittime]]&lt;=45,"31-45",Table1[[#This Row],[Patient Waittime]]&lt;=60,"46-60",TRUE,"60+")</f>
        <v>31-45</v>
      </c>
      <c r="Q3201">
        <f>--(Table1[[#This Row],[Patient Waittime]]&lt;=30)</f>
        <v>0</v>
      </c>
      <c r="R3201">
        <f>--Table1[[#This Row],[Patient Admission Flag]]</f>
        <v>0</v>
      </c>
      <c r="S3201">
        <f>--AND(Table1[[#This Row],[WithinTarget]]=1,Table1[[#This Row],[Patient Satisfaction Score]]&gt;=7)</f>
        <v>0</v>
      </c>
      <c r="T3201" t="str">
        <f>IF(LEFT(Table1[[#This Row],[Patient Gender]],1)="F","Female","Male")</f>
        <v>Male</v>
      </c>
    </row>
    <row r="3202" spans="1:20" x14ac:dyDescent="0.3">
      <c r="A3202" t="s">
        <v>3306</v>
      </c>
      <c r="B3202" s="1">
        <v>45576.229861111111</v>
      </c>
      <c r="C3202" t="s">
        <v>9</v>
      </c>
      <c r="D3202">
        <v>58</v>
      </c>
      <c r="E3202" t="s">
        <v>14</v>
      </c>
      <c r="F3202" t="s">
        <v>11</v>
      </c>
      <c r="G3202" t="b">
        <v>0</v>
      </c>
      <c r="I3202">
        <v>54</v>
      </c>
      <c r="J3202" t="b">
        <v>0</v>
      </c>
      <c r="K3202">
        <f>YEAR(Table1[[#This Row],[Patient Admission Date]])</f>
        <v>2024</v>
      </c>
      <c r="L3202" t="str">
        <f>TEXT(Table1[[#This Row],[Patient Admission Date]],"mmm")</f>
        <v>Oct</v>
      </c>
      <c r="M3202" t="str">
        <f>TEXT(Table1[[#This Row],[Patient Admission Date]],"ddd")</f>
        <v>Fri</v>
      </c>
      <c r="N3202" t="str">
        <f>TEXT(INT(HOUR(Table1[[#This Row],[Patient Admission Date]])/3)*3,"00")&amp;"-"&amp;TEXT(INT(HOUR(Table1[[#This Row],[Patient Admission Date]])/3)*3+3,"00")</f>
        <v>03-06</v>
      </c>
      <c r="O3202" t="str" cm="1">
        <f t="array" ref="O3202">_xlfn.IFS(Table1[[#This Row],[Patient Age]]&lt;=14,"0-14",Table1[[#This Row],[Patient Age]]&lt;=29,"15-29",Table1[[#This Row],[Patient Age]]&lt;=44,"30-44",Table1[[#This Row],[Patient Age]]&lt;=59,"45-59",Table1[[#This Row],[Patient Age]]&lt;=74,"60-74",TRUE,"75+")</f>
        <v>45-59</v>
      </c>
      <c r="P3202" t="str" cm="1">
        <f t="array" ref="P3202">_xlfn.IFS(Table1[[#This Row],[Patient Waittime]]&lt;=15,"0-15",Table1[[#This Row],[Patient Waittime]]&lt;=30,"16-30",Table1[[#This Row],[Patient Waittime]]&lt;=45,"31-45",Table1[[#This Row],[Patient Waittime]]&lt;=60,"46-60",TRUE,"60+")</f>
        <v>46-60</v>
      </c>
      <c r="Q3202">
        <f>--(Table1[[#This Row],[Patient Waittime]]&lt;=30)</f>
        <v>0</v>
      </c>
      <c r="R3202">
        <f>--Table1[[#This Row],[Patient Admission Flag]]</f>
        <v>0</v>
      </c>
      <c r="S3202">
        <f>--AND(Table1[[#This Row],[WithinTarget]]=1,Table1[[#This Row],[Patient Satisfaction Score]]&gt;=7)</f>
        <v>0</v>
      </c>
      <c r="T3202" t="str">
        <f>IF(LEFT(Table1[[#This Row],[Patient Gender]],1)="F","Female","Male")</f>
        <v>Male</v>
      </c>
    </row>
    <row r="3203" spans="1:20" x14ac:dyDescent="0.3">
      <c r="A3203" t="s">
        <v>3307</v>
      </c>
      <c r="B3203" s="1">
        <v>45068.56527777778</v>
      </c>
      <c r="C3203" t="s">
        <v>9</v>
      </c>
      <c r="D3203">
        <v>79</v>
      </c>
      <c r="E3203" t="s">
        <v>14</v>
      </c>
      <c r="F3203" t="s">
        <v>11</v>
      </c>
      <c r="G3203" t="b">
        <v>0</v>
      </c>
      <c r="I3203">
        <v>18</v>
      </c>
      <c r="J3203" t="b">
        <v>0</v>
      </c>
      <c r="K3203">
        <f>YEAR(Table1[[#This Row],[Patient Admission Date]])</f>
        <v>2023</v>
      </c>
      <c r="L3203" t="str">
        <f>TEXT(Table1[[#This Row],[Patient Admission Date]],"mmm")</f>
        <v>May</v>
      </c>
      <c r="M3203" t="str">
        <f>TEXT(Table1[[#This Row],[Patient Admission Date]],"ddd")</f>
        <v>Mon</v>
      </c>
      <c r="N3203" t="str">
        <f>TEXT(INT(HOUR(Table1[[#This Row],[Patient Admission Date]])/3)*3,"00")&amp;"-"&amp;TEXT(INT(HOUR(Table1[[#This Row],[Patient Admission Date]])/3)*3+3,"00")</f>
        <v>12-15</v>
      </c>
      <c r="O3203" t="str" cm="1">
        <f t="array" ref="O3203">_xlfn.IFS(Table1[[#This Row],[Patient Age]]&lt;=14,"0-14",Table1[[#This Row],[Patient Age]]&lt;=29,"15-29",Table1[[#This Row],[Patient Age]]&lt;=44,"30-44",Table1[[#This Row],[Patient Age]]&lt;=59,"45-59",Table1[[#This Row],[Patient Age]]&lt;=74,"60-74",TRUE,"75+")</f>
        <v>75+</v>
      </c>
      <c r="P3203" t="str" cm="1">
        <f t="array" ref="P3203">_xlfn.IFS(Table1[[#This Row],[Patient Waittime]]&lt;=15,"0-15",Table1[[#This Row],[Patient Waittime]]&lt;=30,"16-30",Table1[[#This Row],[Patient Waittime]]&lt;=45,"31-45",Table1[[#This Row],[Patient Waittime]]&lt;=60,"46-60",TRUE,"60+")</f>
        <v>16-30</v>
      </c>
      <c r="Q3203">
        <f>--(Table1[[#This Row],[Patient Waittime]]&lt;=30)</f>
        <v>1</v>
      </c>
      <c r="R3203">
        <f>--Table1[[#This Row],[Patient Admission Flag]]</f>
        <v>0</v>
      </c>
      <c r="S3203">
        <f>--AND(Table1[[#This Row],[WithinTarget]]=1,Table1[[#This Row],[Patient Satisfaction Score]]&gt;=7)</f>
        <v>0</v>
      </c>
      <c r="T3203" t="str">
        <f>IF(LEFT(Table1[[#This Row],[Patient Gender]],1)="F","Female","Male")</f>
        <v>Male</v>
      </c>
    </row>
    <row r="3204" spans="1:20" x14ac:dyDescent="0.3">
      <c r="A3204" t="s">
        <v>3308</v>
      </c>
      <c r="B3204" s="1">
        <v>45219.429861111108</v>
      </c>
      <c r="C3204" t="s">
        <v>9</v>
      </c>
      <c r="D3204">
        <v>42</v>
      </c>
      <c r="E3204" t="s">
        <v>14</v>
      </c>
      <c r="F3204" t="s">
        <v>11</v>
      </c>
      <c r="G3204" t="b">
        <v>0</v>
      </c>
      <c r="I3204">
        <v>21</v>
      </c>
      <c r="J3204" t="b">
        <v>0</v>
      </c>
      <c r="K3204">
        <f>YEAR(Table1[[#This Row],[Patient Admission Date]])</f>
        <v>2023</v>
      </c>
      <c r="L3204" t="str">
        <f>TEXT(Table1[[#This Row],[Patient Admission Date]],"mmm")</f>
        <v>Oct</v>
      </c>
      <c r="M3204" t="str">
        <f>TEXT(Table1[[#This Row],[Patient Admission Date]],"ddd")</f>
        <v>Fri</v>
      </c>
      <c r="N3204" t="str">
        <f>TEXT(INT(HOUR(Table1[[#This Row],[Patient Admission Date]])/3)*3,"00")&amp;"-"&amp;TEXT(INT(HOUR(Table1[[#This Row],[Patient Admission Date]])/3)*3+3,"00")</f>
        <v>09-12</v>
      </c>
      <c r="O3204" t="str" cm="1">
        <f t="array" ref="O3204">_xlfn.IFS(Table1[[#This Row],[Patient Age]]&lt;=14,"0-14",Table1[[#This Row],[Patient Age]]&lt;=29,"15-29",Table1[[#This Row],[Patient Age]]&lt;=44,"30-44",Table1[[#This Row],[Patient Age]]&lt;=59,"45-59",Table1[[#This Row],[Patient Age]]&lt;=74,"60-74",TRUE,"75+")</f>
        <v>30-44</v>
      </c>
      <c r="P3204" t="str" cm="1">
        <f t="array" ref="P3204">_xlfn.IFS(Table1[[#This Row],[Patient Waittime]]&lt;=15,"0-15",Table1[[#This Row],[Patient Waittime]]&lt;=30,"16-30",Table1[[#This Row],[Patient Waittime]]&lt;=45,"31-45",Table1[[#This Row],[Patient Waittime]]&lt;=60,"46-60",TRUE,"60+")</f>
        <v>16-30</v>
      </c>
      <c r="Q3204">
        <f>--(Table1[[#This Row],[Patient Waittime]]&lt;=30)</f>
        <v>1</v>
      </c>
      <c r="R3204">
        <f>--Table1[[#This Row],[Patient Admission Flag]]</f>
        <v>0</v>
      </c>
      <c r="S3204">
        <f>--AND(Table1[[#This Row],[WithinTarget]]=1,Table1[[#This Row],[Patient Satisfaction Score]]&gt;=7)</f>
        <v>0</v>
      </c>
      <c r="T3204" t="str">
        <f>IF(LEFT(Table1[[#This Row],[Patient Gender]],1)="F","Female","Male")</f>
        <v>Male</v>
      </c>
    </row>
    <row r="3205" spans="1:20" x14ac:dyDescent="0.3">
      <c r="A3205" t="s">
        <v>3309</v>
      </c>
      <c r="B3205" s="1">
        <v>45431.434027777781</v>
      </c>
      <c r="C3205" t="s">
        <v>9</v>
      </c>
      <c r="D3205">
        <v>7</v>
      </c>
      <c r="E3205" t="s">
        <v>14</v>
      </c>
      <c r="F3205" t="s">
        <v>11</v>
      </c>
      <c r="G3205" t="b">
        <v>0</v>
      </c>
      <c r="I3205">
        <v>29</v>
      </c>
      <c r="J3205" t="b">
        <v>0</v>
      </c>
      <c r="K3205">
        <f>YEAR(Table1[[#This Row],[Patient Admission Date]])</f>
        <v>2024</v>
      </c>
      <c r="L3205" t="str">
        <f>TEXT(Table1[[#This Row],[Patient Admission Date]],"mmm")</f>
        <v>May</v>
      </c>
      <c r="M3205" t="str">
        <f>TEXT(Table1[[#This Row],[Patient Admission Date]],"ddd")</f>
        <v>Sun</v>
      </c>
      <c r="N3205" t="str">
        <f>TEXT(INT(HOUR(Table1[[#This Row],[Patient Admission Date]])/3)*3,"00")&amp;"-"&amp;TEXT(INT(HOUR(Table1[[#This Row],[Patient Admission Date]])/3)*3+3,"00")</f>
        <v>09-12</v>
      </c>
      <c r="O3205" t="str" cm="1">
        <f t="array" ref="O3205">_xlfn.IFS(Table1[[#This Row],[Patient Age]]&lt;=14,"0-14",Table1[[#This Row],[Patient Age]]&lt;=29,"15-29",Table1[[#This Row],[Patient Age]]&lt;=44,"30-44",Table1[[#This Row],[Patient Age]]&lt;=59,"45-59",Table1[[#This Row],[Patient Age]]&lt;=74,"60-74",TRUE,"75+")</f>
        <v>0-14</v>
      </c>
      <c r="P3205" t="str" cm="1">
        <f t="array" ref="P3205">_xlfn.IFS(Table1[[#This Row],[Patient Waittime]]&lt;=15,"0-15",Table1[[#This Row],[Patient Waittime]]&lt;=30,"16-30",Table1[[#This Row],[Patient Waittime]]&lt;=45,"31-45",Table1[[#This Row],[Patient Waittime]]&lt;=60,"46-60",TRUE,"60+")</f>
        <v>16-30</v>
      </c>
      <c r="Q3205">
        <f>--(Table1[[#This Row],[Patient Waittime]]&lt;=30)</f>
        <v>1</v>
      </c>
      <c r="R3205">
        <f>--Table1[[#This Row],[Patient Admission Flag]]</f>
        <v>0</v>
      </c>
      <c r="S3205">
        <f>--AND(Table1[[#This Row],[WithinTarget]]=1,Table1[[#This Row],[Patient Satisfaction Score]]&gt;=7)</f>
        <v>0</v>
      </c>
      <c r="T3205" t="str">
        <f>IF(LEFT(Table1[[#This Row],[Patient Gender]],1)="F","Female","Male")</f>
        <v>Male</v>
      </c>
    </row>
    <row r="3206" spans="1:20" x14ac:dyDescent="0.3">
      <c r="A3206" t="s">
        <v>3310</v>
      </c>
      <c r="B3206" s="1">
        <v>45533.035416666666</v>
      </c>
      <c r="C3206" t="s">
        <v>9</v>
      </c>
      <c r="D3206">
        <v>72</v>
      </c>
      <c r="E3206" t="s">
        <v>14</v>
      </c>
      <c r="F3206" t="s">
        <v>11</v>
      </c>
      <c r="G3206" t="b">
        <v>0</v>
      </c>
      <c r="I3206">
        <v>29</v>
      </c>
      <c r="J3206" t="b">
        <v>0</v>
      </c>
      <c r="K3206">
        <f>YEAR(Table1[[#This Row],[Patient Admission Date]])</f>
        <v>2024</v>
      </c>
      <c r="L3206" t="str">
        <f>TEXT(Table1[[#This Row],[Patient Admission Date]],"mmm")</f>
        <v>Aug</v>
      </c>
      <c r="M3206" t="str">
        <f>TEXT(Table1[[#This Row],[Patient Admission Date]],"ddd")</f>
        <v>Thu</v>
      </c>
      <c r="N3206" t="str">
        <f>TEXT(INT(HOUR(Table1[[#This Row],[Patient Admission Date]])/3)*3,"00")&amp;"-"&amp;TEXT(INT(HOUR(Table1[[#This Row],[Patient Admission Date]])/3)*3+3,"00")</f>
        <v>00-03</v>
      </c>
      <c r="O3206" t="str" cm="1">
        <f t="array" ref="O3206">_xlfn.IFS(Table1[[#This Row],[Patient Age]]&lt;=14,"0-14",Table1[[#This Row],[Patient Age]]&lt;=29,"15-29",Table1[[#This Row],[Patient Age]]&lt;=44,"30-44",Table1[[#This Row],[Patient Age]]&lt;=59,"45-59",Table1[[#This Row],[Patient Age]]&lt;=74,"60-74",TRUE,"75+")</f>
        <v>60-74</v>
      </c>
      <c r="P3206" t="str" cm="1">
        <f t="array" ref="P3206">_xlfn.IFS(Table1[[#This Row],[Patient Waittime]]&lt;=15,"0-15",Table1[[#This Row],[Patient Waittime]]&lt;=30,"16-30",Table1[[#This Row],[Patient Waittime]]&lt;=45,"31-45",Table1[[#This Row],[Patient Waittime]]&lt;=60,"46-60",TRUE,"60+")</f>
        <v>16-30</v>
      </c>
      <c r="Q3206">
        <f>--(Table1[[#This Row],[Patient Waittime]]&lt;=30)</f>
        <v>1</v>
      </c>
      <c r="R3206">
        <f>--Table1[[#This Row],[Patient Admission Flag]]</f>
        <v>0</v>
      </c>
      <c r="S3206">
        <f>--AND(Table1[[#This Row],[WithinTarget]]=1,Table1[[#This Row],[Patient Satisfaction Score]]&gt;=7)</f>
        <v>0</v>
      </c>
      <c r="T3206" t="str">
        <f>IF(LEFT(Table1[[#This Row],[Patient Gender]],1)="F","Female","Male")</f>
        <v>Male</v>
      </c>
    </row>
    <row r="3207" spans="1:20" x14ac:dyDescent="0.3">
      <c r="A3207" t="s">
        <v>3311</v>
      </c>
      <c r="B3207" s="1">
        <v>45185.015972222223</v>
      </c>
      <c r="C3207" t="s">
        <v>9</v>
      </c>
      <c r="D3207">
        <v>23</v>
      </c>
      <c r="E3207" t="s">
        <v>14</v>
      </c>
      <c r="F3207" t="s">
        <v>11</v>
      </c>
      <c r="G3207" t="b">
        <v>0</v>
      </c>
      <c r="I3207">
        <v>42</v>
      </c>
      <c r="J3207" t="b">
        <v>0</v>
      </c>
      <c r="K3207">
        <f>YEAR(Table1[[#This Row],[Patient Admission Date]])</f>
        <v>2023</v>
      </c>
      <c r="L3207" t="str">
        <f>TEXT(Table1[[#This Row],[Patient Admission Date]],"mmm")</f>
        <v>Sep</v>
      </c>
      <c r="M3207" t="str">
        <f>TEXT(Table1[[#This Row],[Patient Admission Date]],"ddd")</f>
        <v>Sat</v>
      </c>
      <c r="N3207" t="str">
        <f>TEXT(INT(HOUR(Table1[[#This Row],[Patient Admission Date]])/3)*3,"00")&amp;"-"&amp;TEXT(INT(HOUR(Table1[[#This Row],[Patient Admission Date]])/3)*3+3,"00")</f>
        <v>00-03</v>
      </c>
      <c r="O3207" t="str" cm="1">
        <f t="array" ref="O3207">_xlfn.IFS(Table1[[#This Row],[Patient Age]]&lt;=14,"0-14",Table1[[#This Row],[Patient Age]]&lt;=29,"15-29",Table1[[#This Row],[Patient Age]]&lt;=44,"30-44",Table1[[#This Row],[Patient Age]]&lt;=59,"45-59",Table1[[#This Row],[Patient Age]]&lt;=74,"60-74",TRUE,"75+")</f>
        <v>15-29</v>
      </c>
      <c r="P3207" t="str" cm="1">
        <f t="array" ref="P3207">_xlfn.IFS(Table1[[#This Row],[Patient Waittime]]&lt;=15,"0-15",Table1[[#This Row],[Patient Waittime]]&lt;=30,"16-30",Table1[[#This Row],[Patient Waittime]]&lt;=45,"31-45",Table1[[#This Row],[Patient Waittime]]&lt;=60,"46-60",TRUE,"60+")</f>
        <v>31-45</v>
      </c>
      <c r="Q3207">
        <f>--(Table1[[#This Row],[Patient Waittime]]&lt;=30)</f>
        <v>0</v>
      </c>
      <c r="R3207">
        <f>--Table1[[#This Row],[Patient Admission Flag]]</f>
        <v>0</v>
      </c>
      <c r="S3207">
        <f>--AND(Table1[[#This Row],[WithinTarget]]=1,Table1[[#This Row],[Patient Satisfaction Score]]&gt;=7)</f>
        <v>0</v>
      </c>
      <c r="T3207" t="str">
        <f>IF(LEFT(Table1[[#This Row],[Patient Gender]],1)="F","Female","Male")</f>
        <v>Male</v>
      </c>
    </row>
    <row r="3208" spans="1:20" x14ac:dyDescent="0.3">
      <c r="A3208" t="s">
        <v>3312</v>
      </c>
      <c r="B3208" s="1">
        <v>45445.526388888888</v>
      </c>
      <c r="C3208" t="s">
        <v>9</v>
      </c>
      <c r="D3208">
        <v>57</v>
      </c>
      <c r="E3208" t="s">
        <v>14</v>
      </c>
      <c r="F3208" t="s">
        <v>11</v>
      </c>
      <c r="G3208" t="b">
        <v>0</v>
      </c>
      <c r="I3208">
        <v>43</v>
      </c>
      <c r="J3208" t="b">
        <v>0</v>
      </c>
      <c r="K3208">
        <f>YEAR(Table1[[#This Row],[Patient Admission Date]])</f>
        <v>2024</v>
      </c>
      <c r="L3208" t="str">
        <f>TEXT(Table1[[#This Row],[Patient Admission Date]],"mmm")</f>
        <v>Jun</v>
      </c>
      <c r="M3208" t="str">
        <f>TEXT(Table1[[#This Row],[Patient Admission Date]],"ddd")</f>
        <v>Sun</v>
      </c>
      <c r="N3208" t="str">
        <f>TEXT(INT(HOUR(Table1[[#This Row],[Patient Admission Date]])/3)*3,"00")&amp;"-"&amp;TEXT(INT(HOUR(Table1[[#This Row],[Patient Admission Date]])/3)*3+3,"00")</f>
        <v>12-15</v>
      </c>
      <c r="O3208" t="str" cm="1">
        <f t="array" ref="O3208">_xlfn.IFS(Table1[[#This Row],[Patient Age]]&lt;=14,"0-14",Table1[[#This Row],[Patient Age]]&lt;=29,"15-29",Table1[[#This Row],[Patient Age]]&lt;=44,"30-44",Table1[[#This Row],[Patient Age]]&lt;=59,"45-59",Table1[[#This Row],[Patient Age]]&lt;=74,"60-74",TRUE,"75+")</f>
        <v>45-59</v>
      </c>
      <c r="P3208" t="str" cm="1">
        <f t="array" ref="P3208">_xlfn.IFS(Table1[[#This Row],[Patient Waittime]]&lt;=15,"0-15",Table1[[#This Row],[Patient Waittime]]&lt;=30,"16-30",Table1[[#This Row],[Patient Waittime]]&lt;=45,"31-45",Table1[[#This Row],[Patient Waittime]]&lt;=60,"46-60",TRUE,"60+")</f>
        <v>31-45</v>
      </c>
      <c r="Q3208">
        <f>--(Table1[[#This Row],[Patient Waittime]]&lt;=30)</f>
        <v>0</v>
      </c>
      <c r="R3208">
        <f>--Table1[[#This Row],[Patient Admission Flag]]</f>
        <v>0</v>
      </c>
      <c r="S3208">
        <f>--AND(Table1[[#This Row],[WithinTarget]]=1,Table1[[#This Row],[Patient Satisfaction Score]]&gt;=7)</f>
        <v>0</v>
      </c>
      <c r="T3208" t="str">
        <f>IF(LEFT(Table1[[#This Row],[Patient Gender]],1)="F","Female","Male")</f>
        <v>Male</v>
      </c>
    </row>
    <row r="3209" spans="1:20" x14ac:dyDescent="0.3">
      <c r="A3209" t="s">
        <v>3313</v>
      </c>
      <c r="B3209" s="1">
        <v>45505.163888888892</v>
      </c>
      <c r="C3209" t="s">
        <v>9</v>
      </c>
      <c r="D3209">
        <v>22</v>
      </c>
      <c r="E3209" t="s">
        <v>14</v>
      </c>
      <c r="F3209" t="s">
        <v>11</v>
      </c>
      <c r="G3209" t="b">
        <v>0</v>
      </c>
      <c r="I3209">
        <v>52</v>
      </c>
      <c r="J3209" t="b">
        <v>0</v>
      </c>
      <c r="K3209">
        <f>YEAR(Table1[[#This Row],[Patient Admission Date]])</f>
        <v>2024</v>
      </c>
      <c r="L3209" t="str">
        <f>TEXT(Table1[[#This Row],[Patient Admission Date]],"mmm")</f>
        <v>Aug</v>
      </c>
      <c r="M3209" t="str">
        <f>TEXT(Table1[[#This Row],[Patient Admission Date]],"ddd")</f>
        <v>Thu</v>
      </c>
      <c r="N3209" t="str">
        <f>TEXT(INT(HOUR(Table1[[#This Row],[Patient Admission Date]])/3)*3,"00")&amp;"-"&amp;TEXT(INT(HOUR(Table1[[#This Row],[Patient Admission Date]])/3)*3+3,"00")</f>
        <v>03-06</v>
      </c>
      <c r="O3209" t="str" cm="1">
        <f t="array" ref="O3209">_xlfn.IFS(Table1[[#This Row],[Patient Age]]&lt;=14,"0-14",Table1[[#This Row],[Patient Age]]&lt;=29,"15-29",Table1[[#This Row],[Patient Age]]&lt;=44,"30-44",Table1[[#This Row],[Patient Age]]&lt;=59,"45-59",Table1[[#This Row],[Patient Age]]&lt;=74,"60-74",TRUE,"75+")</f>
        <v>15-29</v>
      </c>
      <c r="P3209" t="str" cm="1">
        <f t="array" ref="P3209">_xlfn.IFS(Table1[[#This Row],[Patient Waittime]]&lt;=15,"0-15",Table1[[#This Row],[Patient Waittime]]&lt;=30,"16-30",Table1[[#This Row],[Patient Waittime]]&lt;=45,"31-45",Table1[[#This Row],[Patient Waittime]]&lt;=60,"46-60",TRUE,"60+")</f>
        <v>46-60</v>
      </c>
      <c r="Q3209">
        <f>--(Table1[[#This Row],[Patient Waittime]]&lt;=30)</f>
        <v>0</v>
      </c>
      <c r="R3209">
        <f>--Table1[[#This Row],[Patient Admission Flag]]</f>
        <v>0</v>
      </c>
      <c r="S3209">
        <f>--AND(Table1[[#This Row],[WithinTarget]]=1,Table1[[#This Row],[Patient Satisfaction Score]]&gt;=7)</f>
        <v>0</v>
      </c>
      <c r="T3209" t="str">
        <f>IF(LEFT(Table1[[#This Row],[Patient Gender]],1)="F","Female","Male")</f>
        <v>Male</v>
      </c>
    </row>
    <row r="3210" spans="1:20" x14ac:dyDescent="0.3">
      <c r="A3210" t="s">
        <v>3314</v>
      </c>
      <c r="B3210" s="1">
        <v>45301.490277777775</v>
      </c>
      <c r="C3210" t="s">
        <v>9</v>
      </c>
      <c r="D3210">
        <v>53</v>
      </c>
      <c r="E3210" t="s">
        <v>14</v>
      </c>
      <c r="F3210" t="s">
        <v>11</v>
      </c>
      <c r="G3210" t="b">
        <v>0</v>
      </c>
      <c r="I3210">
        <v>58</v>
      </c>
      <c r="J3210" t="b">
        <v>0</v>
      </c>
      <c r="K3210">
        <f>YEAR(Table1[[#This Row],[Patient Admission Date]])</f>
        <v>2024</v>
      </c>
      <c r="L3210" t="str">
        <f>TEXT(Table1[[#This Row],[Patient Admission Date]],"mmm")</f>
        <v>Jan</v>
      </c>
      <c r="M3210" t="str">
        <f>TEXT(Table1[[#This Row],[Patient Admission Date]],"ddd")</f>
        <v>Wed</v>
      </c>
      <c r="N3210" t="str">
        <f>TEXT(INT(HOUR(Table1[[#This Row],[Patient Admission Date]])/3)*3,"00")&amp;"-"&amp;TEXT(INT(HOUR(Table1[[#This Row],[Patient Admission Date]])/3)*3+3,"00")</f>
        <v>09-12</v>
      </c>
      <c r="O3210" t="str" cm="1">
        <f t="array" ref="O3210">_xlfn.IFS(Table1[[#This Row],[Patient Age]]&lt;=14,"0-14",Table1[[#This Row],[Patient Age]]&lt;=29,"15-29",Table1[[#This Row],[Patient Age]]&lt;=44,"30-44",Table1[[#This Row],[Patient Age]]&lt;=59,"45-59",Table1[[#This Row],[Patient Age]]&lt;=74,"60-74",TRUE,"75+")</f>
        <v>45-59</v>
      </c>
      <c r="P3210" t="str" cm="1">
        <f t="array" ref="P3210">_xlfn.IFS(Table1[[#This Row],[Patient Waittime]]&lt;=15,"0-15",Table1[[#This Row],[Patient Waittime]]&lt;=30,"16-30",Table1[[#This Row],[Patient Waittime]]&lt;=45,"31-45",Table1[[#This Row],[Patient Waittime]]&lt;=60,"46-60",TRUE,"60+")</f>
        <v>46-60</v>
      </c>
      <c r="Q3210">
        <f>--(Table1[[#This Row],[Patient Waittime]]&lt;=30)</f>
        <v>0</v>
      </c>
      <c r="R3210">
        <f>--Table1[[#This Row],[Patient Admission Flag]]</f>
        <v>0</v>
      </c>
      <c r="S3210">
        <f>--AND(Table1[[#This Row],[WithinTarget]]=1,Table1[[#This Row],[Patient Satisfaction Score]]&gt;=7)</f>
        <v>0</v>
      </c>
      <c r="T3210" t="str">
        <f>IF(LEFT(Table1[[#This Row],[Patient Gender]],1)="F","Female","Male")</f>
        <v>Male</v>
      </c>
    </row>
    <row r="3211" spans="1:20" x14ac:dyDescent="0.3">
      <c r="A3211" t="s">
        <v>3315</v>
      </c>
      <c r="B3211" s="1">
        <v>45019.521527777775</v>
      </c>
      <c r="C3211" t="s">
        <v>9</v>
      </c>
      <c r="D3211">
        <v>12</v>
      </c>
      <c r="E3211" t="s">
        <v>14</v>
      </c>
      <c r="F3211" t="s">
        <v>11</v>
      </c>
      <c r="G3211" t="b">
        <v>0</v>
      </c>
      <c r="I3211">
        <v>16</v>
      </c>
      <c r="J3211" t="b">
        <v>0</v>
      </c>
      <c r="K3211">
        <f>YEAR(Table1[[#This Row],[Patient Admission Date]])</f>
        <v>2023</v>
      </c>
      <c r="L3211" t="str">
        <f>TEXT(Table1[[#This Row],[Patient Admission Date]],"mmm")</f>
        <v>Apr</v>
      </c>
      <c r="M3211" t="str">
        <f>TEXT(Table1[[#This Row],[Patient Admission Date]],"ddd")</f>
        <v>Mon</v>
      </c>
      <c r="N3211" t="str">
        <f>TEXT(INT(HOUR(Table1[[#This Row],[Patient Admission Date]])/3)*3,"00")&amp;"-"&amp;TEXT(INT(HOUR(Table1[[#This Row],[Patient Admission Date]])/3)*3+3,"00")</f>
        <v>12-15</v>
      </c>
      <c r="O3211" t="str" cm="1">
        <f t="array" ref="O3211">_xlfn.IFS(Table1[[#This Row],[Patient Age]]&lt;=14,"0-14",Table1[[#This Row],[Patient Age]]&lt;=29,"15-29",Table1[[#This Row],[Patient Age]]&lt;=44,"30-44",Table1[[#This Row],[Patient Age]]&lt;=59,"45-59",Table1[[#This Row],[Patient Age]]&lt;=74,"60-74",TRUE,"75+")</f>
        <v>0-14</v>
      </c>
      <c r="P3211" t="str" cm="1">
        <f t="array" ref="P3211">_xlfn.IFS(Table1[[#This Row],[Patient Waittime]]&lt;=15,"0-15",Table1[[#This Row],[Patient Waittime]]&lt;=30,"16-30",Table1[[#This Row],[Patient Waittime]]&lt;=45,"31-45",Table1[[#This Row],[Patient Waittime]]&lt;=60,"46-60",TRUE,"60+")</f>
        <v>16-30</v>
      </c>
      <c r="Q3211">
        <f>--(Table1[[#This Row],[Patient Waittime]]&lt;=30)</f>
        <v>1</v>
      </c>
      <c r="R3211">
        <f>--Table1[[#This Row],[Patient Admission Flag]]</f>
        <v>0</v>
      </c>
      <c r="S3211">
        <f>--AND(Table1[[#This Row],[WithinTarget]]=1,Table1[[#This Row],[Patient Satisfaction Score]]&gt;=7)</f>
        <v>0</v>
      </c>
      <c r="T3211" t="str">
        <f>IF(LEFT(Table1[[#This Row],[Patient Gender]],1)="F","Female","Male")</f>
        <v>Male</v>
      </c>
    </row>
    <row r="3212" spans="1:20" x14ac:dyDescent="0.3">
      <c r="A3212" t="s">
        <v>3316</v>
      </c>
      <c r="B3212" s="1">
        <v>45117.862500000003</v>
      </c>
      <c r="C3212" t="s">
        <v>9</v>
      </c>
      <c r="D3212">
        <v>4</v>
      </c>
      <c r="E3212" t="s">
        <v>14</v>
      </c>
      <c r="F3212" t="s">
        <v>11</v>
      </c>
      <c r="G3212" t="b">
        <v>0</v>
      </c>
      <c r="I3212">
        <v>22</v>
      </c>
      <c r="J3212" t="b">
        <v>0</v>
      </c>
      <c r="K3212">
        <f>YEAR(Table1[[#This Row],[Patient Admission Date]])</f>
        <v>2023</v>
      </c>
      <c r="L3212" t="str">
        <f>TEXT(Table1[[#This Row],[Patient Admission Date]],"mmm")</f>
        <v>Jul</v>
      </c>
      <c r="M3212" t="str">
        <f>TEXT(Table1[[#This Row],[Patient Admission Date]],"ddd")</f>
        <v>Mon</v>
      </c>
      <c r="N3212" t="str">
        <f>TEXT(INT(HOUR(Table1[[#This Row],[Patient Admission Date]])/3)*3,"00")&amp;"-"&amp;TEXT(INT(HOUR(Table1[[#This Row],[Patient Admission Date]])/3)*3+3,"00")</f>
        <v>18-21</v>
      </c>
      <c r="O3212" t="str" cm="1">
        <f t="array" ref="O3212">_xlfn.IFS(Table1[[#This Row],[Patient Age]]&lt;=14,"0-14",Table1[[#This Row],[Patient Age]]&lt;=29,"15-29",Table1[[#This Row],[Patient Age]]&lt;=44,"30-44",Table1[[#This Row],[Patient Age]]&lt;=59,"45-59",Table1[[#This Row],[Patient Age]]&lt;=74,"60-74",TRUE,"75+")</f>
        <v>0-14</v>
      </c>
      <c r="P3212" t="str" cm="1">
        <f t="array" ref="P3212">_xlfn.IFS(Table1[[#This Row],[Patient Waittime]]&lt;=15,"0-15",Table1[[#This Row],[Patient Waittime]]&lt;=30,"16-30",Table1[[#This Row],[Patient Waittime]]&lt;=45,"31-45",Table1[[#This Row],[Patient Waittime]]&lt;=60,"46-60",TRUE,"60+")</f>
        <v>16-30</v>
      </c>
      <c r="Q3212">
        <f>--(Table1[[#This Row],[Patient Waittime]]&lt;=30)</f>
        <v>1</v>
      </c>
      <c r="R3212">
        <f>--Table1[[#This Row],[Patient Admission Flag]]</f>
        <v>0</v>
      </c>
      <c r="S3212">
        <f>--AND(Table1[[#This Row],[WithinTarget]]=1,Table1[[#This Row],[Patient Satisfaction Score]]&gt;=7)</f>
        <v>0</v>
      </c>
      <c r="T3212" t="str">
        <f>IF(LEFT(Table1[[#This Row],[Patient Gender]],1)="F","Female","Male")</f>
        <v>Male</v>
      </c>
    </row>
    <row r="3213" spans="1:20" x14ac:dyDescent="0.3">
      <c r="A3213" t="s">
        <v>3317</v>
      </c>
      <c r="B3213" s="1">
        <v>45447.727083333331</v>
      </c>
      <c r="C3213" t="s">
        <v>9</v>
      </c>
      <c r="D3213">
        <v>15</v>
      </c>
      <c r="E3213" t="s">
        <v>14</v>
      </c>
      <c r="F3213" t="s">
        <v>11</v>
      </c>
      <c r="G3213" t="b">
        <v>0</v>
      </c>
      <c r="I3213">
        <v>23</v>
      </c>
      <c r="J3213" t="b">
        <v>0</v>
      </c>
      <c r="K3213">
        <f>YEAR(Table1[[#This Row],[Patient Admission Date]])</f>
        <v>2024</v>
      </c>
      <c r="L3213" t="str">
        <f>TEXT(Table1[[#This Row],[Patient Admission Date]],"mmm")</f>
        <v>Jun</v>
      </c>
      <c r="M3213" t="str">
        <f>TEXT(Table1[[#This Row],[Patient Admission Date]],"ddd")</f>
        <v>Tue</v>
      </c>
      <c r="N3213" t="str">
        <f>TEXT(INT(HOUR(Table1[[#This Row],[Patient Admission Date]])/3)*3,"00")&amp;"-"&amp;TEXT(INT(HOUR(Table1[[#This Row],[Patient Admission Date]])/3)*3+3,"00")</f>
        <v>15-18</v>
      </c>
      <c r="O3213" t="str" cm="1">
        <f t="array" ref="O3213">_xlfn.IFS(Table1[[#This Row],[Patient Age]]&lt;=14,"0-14",Table1[[#This Row],[Patient Age]]&lt;=29,"15-29",Table1[[#This Row],[Patient Age]]&lt;=44,"30-44",Table1[[#This Row],[Patient Age]]&lt;=59,"45-59",Table1[[#This Row],[Patient Age]]&lt;=74,"60-74",TRUE,"75+")</f>
        <v>15-29</v>
      </c>
      <c r="P3213" t="str" cm="1">
        <f t="array" ref="P3213">_xlfn.IFS(Table1[[#This Row],[Patient Waittime]]&lt;=15,"0-15",Table1[[#This Row],[Patient Waittime]]&lt;=30,"16-30",Table1[[#This Row],[Patient Waittime]]&lt;=45,"31-45",Table1[[#This Row],[Patient Waittime]]&lt;=60,"46-60",TRUE,"60+")</f>
        <v>16-30</v>
      </c>
      <c r="Q3213">
        <f>--(Table1[[#This Row],[Patient Waittime]]&lt;=30)</f>
        <v>1</v>
      </c>
      <c r="R3213">
        <f>--Table1[[#This Row],[Patient Admission Flag]]</f>
        <v>0</v>
      </c>
      <c r="S3213">
        <f>--AND(Table1[[#This Row],[WithinTarget]]=1,Table1[[#This Row],[Patient Satisfaction Score]]&gt;=7)</f>
        <v>0</v>
      </c>
      <c r="T3213" t="str">
        <f>IF(LEFT(Table1[[#This Row],[Patient Gender]],1)="F","Female","Male")</f>
        <v>Male</v>
      </c>
    </row>
    <row r="3214" spans="1:20" x14ac:dyDescent="0.3">
      <c r="A3214" t="s">
        <v>3318</v>
      </c>
      <c r="B3214" s="1">
        <v>45403.443749999999</v>
      </c>
      <c r="C3214" t="s">
        <v>9</v>
      </c>
      <c r="D3214">
        <v>24</v>
      </c>
      <c r="E3214" t="s">
        <v>14</v>
      </c>
      <c r="F3214" t="s">
        <v>11</v>
      </c>
      <c r="G3214" t="b">
        <v>0</v>
      </c>
      <c r="I3214">
        <v>28</v>
      </c>
      <c r="J3214" t="b">
        <v>0</v>
      </c>
      <c r="K3214">
        <f>YEAR(Table1[[#This Row],[Patient Admission Date]])</f>
        <v>2024</v>
      </c>
      <c r="L3214" t="str">
        <f>TEXT(Table1[[#This Row],[Patient Admission Date]],"mmm")</f>
        <v>Apr</v>
      </c>
      <c r="M3214" t="str">
        <f>TEXT(Table1[[#This Row],[Patient Admission Date]],"ddd")</f>
        <v>Sun</v>
      </c>
      <c r="N3214" t="str">
        <f>TEXT(INT(HOUR(Table1[[#This Row],[Patient Admission Date]])/3)*3,"00")&amp;"-"&amp;TEXT(INT(HOUR(Table1[[#This Row],[Patient Admission Date]])/3)*3+3,"00")</f>
        <v>09-12</v>
      </c>
      <c r="O3214" t="str" cm="1">
        <f t="array" ref="O3214">_xlfn.IFS(Table1[[#This Row],[Patient Age]]&lt;=14,"0-14",Table1[[#This Row],[Patient Age]]&lt;=29,"15-29",Table1[[#This Row],[Patient Age]]&lt;=44,"30-44",Table1[[#This Row],[Patient Age]]&lt;=59,"45-59",Table1[[#This Row],[Patient Age]]&lt;=74,"60-74",TRUE,"75+")</f>
        <v>15-29</v>
      </c>
      <c r="P3214" t="str" cm="1">
        <f t="array" ref="P3214">_xlfn.IFS(Table1[[#This Row],[Patient Waittime]]&lt;=15,"0-15",Table1[[#This Row],[Patient Waittime]]&lt;=30,"16-30",Table1[[#This Row],[Patient Waittime]]&lt;=45,"31-45",Table1[[#This Row],[Patient Waittime]]&lt;=60,"46-60",TRUE,"60+")</f>
        <v>16-30</v>
      </c>
      <c r="Q3214">
        <f>--(Table1[[#This Row],[Patient Waittime]]&lt;=30)</f>
        <v>1</v>
      </c>
      <c r="R3214">
        <f>--Table1[[#This Row],[Patient Admission Flag]]</f>
        <v>0</v>
      </c>
      <c r="S3214">
        <f>--AND(Table1[[#This Row],[WithinTarget]]=1,Table1[[#This Row],[Patient Satisfaction Score]]&gt;=7)</f>
        <v>0</v>
      </c>
      <c r="T3214" t="str">
        <f>IF(LEFT(Table1[[#This Row],[Patient Gender]],1)="F","Female","Male")</f>
        <v>Male</v>
      </c>
    </row>
    <row r="3215" spans="1:20" x14ac:dyDescent="0.3">
      <c r="A3215" t="s">
        <v>3319</v>
      </c>
      <c r="B3215" s="1">
        <v>45276.621527777781</v>
      </c>
      <c r="C3215" t="s">
        <v>9</v>
      </c>
      <c r="D3215">
        <v>31</v>
      </c>
      <c r="E3215" t="s">
        <v>14</v>
      </c>
      <c r="F3215" t="s">
        <v>11</v>
      </c>
      <c r="G3215" t="b">
        <v>0</v>
      </c>
      <c r="I3215">
        <v>28</v>
      </c>
      <c r="J3215" t="b">
        <v>0</v>
      </c>
      <c r="K3215">
        <f>YEAR(Table1[[#This Row],[Patient Admission Date]])</f>
        <v>2023</v>
      </c>
      <c r="L3215" t="str">
        <f>TEXT(Table1[[#This Row],[Patient Admission Date]],"mmm")</f>
        <v>Dec</v>
      </c>
      <c r="M3215" t="str">
        <f>TEXT(Table1[[#This Row],[Patient Admission Date]],"ddd")</f>
        <v>Sat</v>
      </c>
      <c r="N3215" t="str">
        <f>TEXT(INT(HOUR(Table1[[#This Row],[Patient Admission Date]])/3)*3,"00")&amp;"-"&amp;TEXT(INT(HOUR(Table1[[#This Row],[Patient Admission Date]])/3)*3+3,"00")</f>
        <v>12-15</v>
      </c>
      <c r="O3215" t="str" cm="1">
        <f t="array" ref="O3215">_xlfn.IFS(Table1[[#This Row],[Patient Age]]&lt;=14,"0-14",Table1[[#This Row],[Patient Age]]&lt;=29,"15-29",Table1[[#This Row],[Patient Age]]&lt;=44,"30-44",Table1[[#This Row],[Patient Age]]&lt;=59,"45-59",Table1[[#This Row],[Patient Age]]&lt;=74,"60-74",TRUE,"75+")</f>
        <v>30-44</v>
      </c>
      <c r="P3215" t="str" cm="1">
        <f t="array" ref="P3215">_xlfn.IFS(Table1[[#This Row],[Patient Waittime]]&lt;=15,"0-15",Table1[[#This Row],[Patient Waittime]]&lt;=30,"16-30",Table1[[#This Row],[Patient Waittime]]&lt;=45,"31-45",Table1[[#This Row],[Patient Waittime]]&lt;=60,"46-60",TRUE,"60+")</f>
        <v>16-30</v>
      </c>
      <c r="Q3215">
        <f>--(Table1[[#This Row],[Patient Waittime]]&lt;=30)</f>
        <v>1</v>
      </c>
      <c r="R3215">
        <f>--Table1[[#This Row],[Patient Admission Flag]]</f>
        <v>0</v>
      </c>
      <c r="S3215">
        <f>--AND(Table1[[#This Row],[WithinTarget]]=1,Table1[[#This Row],[Patient Satisfaction Score]]&gt;=7)</f>
        <v>0</v>
      </c>
      <c r="T3215" t="str">
        <f>IF(LEFT(Table1[[#This Row],[Patient Gender]],1)="F","Female","Male")</f>
        <v>Male</v>
      </c>
    </row>
    <row r="3216" spans="1:20" x14ac:dyDescent="0.3">
      <c r="A3216" t="s">
        <v>3320</v>
      </c>
      <c r="B3216" s="1">
        <v>45532.611805555556</v>
      </c>
      <c r="C3216" t="s">
        <v>9</v>
      </c>
      <c r="D3216">
        <v>56</v>
      </c>
      <c r="E3216" t="s">
        <v>14</v>
      </c>
      <c r="F3216" t="s">
        <v>11</v>
      </c>
      <c r="G3216" t="b">
        <v>0</v>
      </c>
      <c r="I3216">
        <v>32</v>
      </c>
      <c r="J3216" t="b">
        <v>0</v>
      </c>
      <c r="K3216">
        <f>YEAR(Table1[[#This Row],[Patient Admission Date]])</f>
        <v>2024</v>
      </c>
      <c r="L3216" t="str">
        <f>TEXT(Table1[[#This Row],[Patient Admission Date]],"mmm")</f>
        <v>Aug</v>
      </c>
      <c r="M3216" t="str">
        <f>TEXT(Table1[[#This Row],[Patient Admission Date]],"ddd")</f>
        <v>Wed</v>
      </c>
      <c r="N3216" t="str">
        <f>TEXT(INT(HOUR(Table1[[#This Row],[Patient Admission Date]])/3)*3,"00")&amp;"-"&amp;TEXT(INT(HOUR(Table1[[#This Row],[Patient Admission Date]])/3)*3+3,"00")</f>
        <v>12-15</v>
      </c>
      <c r="O3216" t="str" cm="1">
        <f t="array" ref="O3216">_xlfn.IFS(Table1[[#This Row],[Patient Age]]&lt;=14,"0-14",Table1[[#This Row],[Patient Age]]&lt;=29,"15-29",Table1[[#This Row],[Patient Age]]&lt;=44,"30-44",Table1[[#This Row],[Patient Age]]&lt;=59,"45-59",Table1[[#This Row],[Patient Age]]&lt;=74,"60-74",TRUE,"75+")</f>
        <v>45-59</v>
      </c>
      <c r="P3216" t="str" cm="1">
        <f t="array" ref="P3216">_xlfn.IFS(Table1[[#This Row],[Patient Waittime]]&lt;=15,"0-15",Table1[[#This Row],[Patient Waittime]]&lt;=30,"16-30",Table1[[#This Row],[Patient Waittime]]&lt;=45,"31-45",Table1[[#This Row],[Patient Waittime]]&lt;=60,"46-60",TRUE,"60+")</f>
        <v>31-45</v>
      </c>
      <c r="Q3216">
        <f>--(Table1[[#This Row],[Patient Waittime]]&lt;=30)</f>
        <v>0</v>
      </c>
      <c r="R3216">
        <f>--Table1[[#This Row],[Patient Admission Flag]]</f>
        <v>0</v>
      </c>
      <c r="S3216">
        <f>--AND(Table1[[#This Row],[WithinTarget]]=1,Table1[[#This Row],[Patient Satisfaction Score]]&gt;=7)</f>
        <v>0</v>
      </c>
      <c r="T3216" t="str">
        <f>IF(LEFT(Table1[[#This Row],[Patient Gender]],1)="F","Female","Male")</f>
        <v>Male</v>
      </c>
    </row>
    <row r="3217" spans="1:20" x14ac:dyDescent="0.3">
      <c r="A3217" t="s">
        <v>3321</v>
      </c>
      <c r="B3217" s="1">
        <v>45171.157638888886</v>
      </c>
      <c r="C3217" t="s">
        <v>9</v>
      </c>
      <c r="D3217">
        <v>57</v>
      </c>
      <c r="E3217" t="s">
        <v>14</v>
      </c>
      <c r="F3217" t="s">
        <v>11</v>
      </c>
      <c r="G3217" t="b">
        <v>0</v>
      </c>
      <c r="I3217">
        <v>32</v>
      </c>
      <c r="J3217" t="b">
        <v>0</v>
      </c>
      <c r="K3217">
        <f>YEAR(Table1[[#This Row],[Patient Admission Date]])</f>
        <v>2023</v>
      </c>
      <c r="L3217" t="str">
        <f>TEXT(Table1[[#This Row],[Patient Admission Date]],"mmm")</f>
        <v>Sep</v>
      </c>
      <c r="M3217" t="str">
        <f>TEXT(Table1[[#This Row],[Patient Admission Date]],"ddd")</f>
        <v>Sat</v>
      </c>
      <c r="N3217" t="str">
        <f>TEXT(INT(HOUR(Table1[[#This Row],[Patient Admission Date]])/3)*3,"00")&amp;"-"&amp;TEXT(INT(HOUR(Table1[[#This Row],[Patient Admission Date]])/3)*3+3,"00")</f>
        <v>03-06</v>
      </c>
      <c r="O3217" t="str" cm="1">
        <f t="array" ref="O3217">_xlfn.IFS(Table1[[#This Row],[Patient Age]]&lt;=14,"0-14",Table1[[#This Row],[Patient Age]]&lt;=29,"15-29",Table1[[#This Row],[Patient Age]]&lt;=44,"30-44",Table1[[#This Row],[Patient Age]]&lt;=59,"45-59",Table1[[#This Row],[Patient Age]]&lt;=74,"60-74",TRUE,"75+")</f>
        <v>45-59</v>
      </c>
      <c r="P3217" t="str" cm="1">
        <f t="array" ref="P3217">_xlfn.IFS(Table1[[#This Row],[Patient Waittime]]&lt;=15,"0-15",Table1[[#This Row],[Patient Waittime]]&lt;=30,"16-30",Table1[[#This Row],[Patient Waittime]]&lt;=45,"31-45",Table1[[#This Row],[Patient Waittime]]&lt;=60,"46-60",TRUE,"60+")</f>
        <v>31-45</v>
      </c>
      <c r="Q3217">
        <f>--(Table1[[#This Row],[Patient Waittime]]&lt;=30)</f>
        <v>0</v>
      </c>
      <c r="R3217">
        <f>--Table1[[#This Row],[Patient Admission Flag]]</f>
        <v>0</v>
      </c>
      <c r="S3217">
        <f>--AND(Table1[[#This Row],[WithinTarget]]=1,Table1[[#This Row],[Patient Satisfaction Score]]&gt;=7)</f>
        <v>0</v>
      </c>
      <c r="T3217" t="str">
        <f>IF(LEFT(Table1[[#This Row],[Patient Gender]],1)="F","Female","Male")</f>
        <v>Male</v>
      </c>
    </row>
    <row r="3218" spans="1:20" x14ac:dyDescent="0.3">
      <c r="A3218" t="s">
        <v>3322</v>
      </c>
      <c r="B3218" s="1">
        <v>45090.566666666666</v>
      </c>
      <c r="C3218" t="s">
        <v>9</v>
      </c>
      <c r="D3218">
        <v>39</v>
      </c>
      <c r="E3218" t="s">
        <v>14</v>
      </c>
      <c r="F3218" t="s">
        <v>11</v>
      </c>
      <c r="G3218" t="b">
        <v>0</v>
      </c>
      <c r="I3218">
        <v>37</v>
      </c>
      <c r="J3218" t="b">
        <v>0</v>
      </c>
      <c r="K3218">
        <f>YEAR(Table1[[#This Row],[Patient Admission Date]])</f>
        <v>2023</v>
      </c>
      <c r="L3218" t="str">
        <f>TEXT(Table1[[#This Row],[Patient Admission Date]],"mmm")</f>
        <v>Jun</v>
      </c>
      <c r="M3218" t="str">
        <f>TEXT(Table1[[#This Row],[Patient Admission Date]],"ddd")</f>
        <v>Tue</v>
      </c>
      <c r="N3218" t="str">
        <f>TEXT(INT(HOUR(Table1[[#This Row],[Patient Admission Date]])/3)*3,"00")&amp;"-"&amp;TEXT(INT(HOUR(Table1[[#This Row],[Patient Admission Date]])/3)*3+3,"00")</f>
        <v>12-15</v>
      </c>
      <c r="O3218" t="str" cm="1">
        <f t="array" ref="O3218">_xlfn.IFS(Table1[[#This Row],[Patient Age]]&lt;=14,"0-14",Table1[[#This Row],[Patient Age]]&lt;=29,"15-29",Table1[[#This Row],[Patient Age]]&lt;=44,"30-44",Table1[[#This Row],[Patient Age]]&lt;=59,"45-59",Table1[[#This Row],[Patient Age]]&lt;=74,"60-74",TRUE,"75+")</f>
        <v>30-44</v>
      </c>
      <c r="P3218" t="str" cm="1">
        <f t="array" ref="P3218">_xlfn.IFS(Table1[[#This Row],[Patient Waittime]]&lt;=15,"0-15",Table1[[#This Row],[Patient Waittime]]&lt;=30,"16-30",Table1[[#This Row],[Patient Waittime]]&lt;=45,"31-45",Table1[[#This Row],[Patient Waittime]]&lt;=60,"46-60",TRUE,"60+")</f>
        <v>31-45</v>
      </c>
      <c r="Q3218">
        <f>--(Table1[[#This Row],[Patient Waittime]]&lt;=30)</f>
        <v>0</v>
      </c>
      <c r="R3218">
        <f>--Table1[[#This Row],[Patient Admission Flag]]</f>
        <v>0</v>
      </c>
      <c r="S3218">
        <f>--AND(Table1[[#This Row],[WithinTarget]]=1,Table1[[#This Row],[Patient Satisfaction Score]]&gt;=7)</f>
        <v>0</v>
      </c>
      <c r="T3218" t="str">
        <f>IF(LEFT(Table1[[#This Row],[Patient Gender]],1)="F","Female","Male")</f>
        <v>Male</v>
      </c>
    </row>
    <row r="3219" spans="1:20" x14ac:dyDescent="0.3">
      <c r="A3219" t="s">
        <v>3323</v>
      </c>
      <c r="B3219" s="1">
        <v>45411.589583333334</v>
      </c>
      <c r="C3219" t="s">
        <v>9</v>
      </c>
      <c r="D3219">
        <v>30</v>
      </c>
      <c r="E3219" t="s">
        <v>14</v>
      </c>
      <c r="F3219" t="s">
        <v>11</v>
      </c>
      <c r="G3219" t="b">
        <v>0</v>
      </c>
      <c r="I3219">
        <v>38</v>
      </c>
      <c r="J3219" t="b">
        <v>0</v>
      </c>
      <c r="K3219">
        <f>YEAR(Table1[[#This Row],[Patient Admission Date]])</f>
        <v>2024</v>
      </c>
      <c r="L3219" t="str">
        <f>TEXT(Table1[[#This Row],[Patient Admission Date]],"mmm")</f>
        <v>Apr</v>
      </c>
      <c r="M3219" t="str">
        <f>TEXT(Table1[[#This Row],[Patient Admission Date]],"ddd")</f>
        <v>Mon</v>
      </c>
      <c r="N3219" t="str">
        <f>TEXT(INT(HOUR(Table1[[#This Row],[Patient Admission Date]])/3)*3,"00")&amp;"-"&amp;TEXT(INT(HOUR(Table1[[#This Row],[Patient Admission Date]])/3)*3+3,"00")</f>
        <v>12-15</v>
      </c>
      <c r="O3219" t="str" cm="1">
        <f t="array" ref="O3219">_xlfn.IFS(Table1[[#This Row],[Patient Age]]&lt;=14,"0-14",Table1[[#This Row],[Patient Age]]&lt;=29,"15-29",Table1[[#This Row],[Patient Age]]&lt;=44,"30-44",Table1[[#This Row],[Patient Age]]&lt;=59,"45-59",Table1[[#This Row],[Patient Age]]&lt;=74,"60-74",TRUE,"75+")</f>
        <v>30-44</v>
      </c>
      <c r="P3219" t="str" cm="1">
        <f t="array" ref="P3219">_xlfn.IFS(Table1[[#This Row],[Patient Waittime]]&lt;=15,"0-15",Table1[[#This Row],[Patient Waittime]]&lt;=30,"16-30",Table1[[#This Row],[Patient Waittime]]&lt;=45,"31-45",Table1[[#This Row],[Patient Waittime]]&lt;=60,"46-60",TRUE,"60+")</f>
        <v>31-45</v>
      </c>
      <c r="Q3219">
        <f>--(Table1[[#This Row],[Patient Waittime]]&lt;=30)</f>
        <v>0</v>
      </c>
      <c r="R3219">
        <f>--Table1[[#This Row],[Patient Admission Flag]]</f>
        <v>0</v>
      </c>
      <c r="S3219">
        <f>--AND(Table1[[#This Row],[WithinTarget]]=1,Table1[[#This Row],[Patient Satisfaction Score]]&gt;=7)</f>
        <v>0</v>
      </c>
      <c r="T3219" t="str">
        <f>IF(LEFT(Table1[[#This Row],[Patient Gender]],1)="F","Female","Male")</f>
        <v>Male</v>
      </c>
    </row>
    <row r="3220" spans="1:20" x14ac:dyDescent="0.3">
      <c r="A3220" t="s">
        <v>3324</v>
      </c>
      <c r="B3220" s="1">
        <v>45398.240972222222</v>
      </c>
      <c r="C3220" t="s">
        <v>9</v>
      </c>
      <c r="D3220">
        <v>53</v>
      </c>
      <c r="E3220" t="s">
        <v>14</v>
      </c>
      <c r="F3220" t="s">
        <v>11</v>
      </c>
      <c r="G3220" t="b">
        <v>0</v>
      </c>
      <c r="I3220">
        <v>40</v>
      </c>
      <c r="J3220" t="b">
        <v>0</v>
      </c>
      <c r="K3220">
        <f>YEAR(Table1[[#This Row],[Patient Admission Date]])</f>
        <v>2024</v>
      </c>
      <c r="L3220" t="str">
        <f>TEXT(Table1[[#This Row],[Patient Admission Date]],"mmm")</f>
        <v>Apr</v>
      </c>
      <c r="M3220" t="str">
        <f>TEXT(Table1[[#This Row],[Patient Admission Date]],"ddd")</f>
        <v>Tue</v>
      </c>
      <c r="N3220" t="str">
        <f>TEXT(INT(HOUR(Table1[[#This Row],[Patient Admission Date]])/3)*3,"00")&amp;"-"&amp;TEXT(INT(HOUR(Table1[[#This Row],[Patient Admission Date]])/3)*3+3,"00")</f>
        <v>03-06</v>
      </c>
      <c r="O3220" t="str" cm="1">
        <f t="array" ref="O3220">_xlfn.IFS(Table1[[#This Row],[Patient Age]]&lt;=14,"0-14",Table1[[#This Row],[Patient Age]]&lt;=29,"15-29",Table1[[#This Row],[Patient Age]]&lt;=44,"30-44",Table1[[#This Row],[Patient Age]]&lt;=59,"45-59",Table1[[#This Row],[Patient Age]]&lt;=74,"60-74",TRUE,"75+")</f>
        <v>45-59</v>
      </c>
      <c r="P3220" t="str" cm="1">
        <f t="array" ref="P3220">_xlfn.IFS(Table1[[#This Row],[Patient Waittime]]&lt;=15,"0-15",Table1[[#This Row],[Patient Waittime]]&lt;=30,"16-30",Table1[[#This Row],[Patient Waittime]]&lt;=45,"31-45",Table1[[#This Row],[Patient Waittime]]&lt;=60,"46-60",TRUE,"60+")</f>
        <v>31-45</v>
      </c>
      <c r="Q3220">
        <f>--(Table1[[#This Row],[Patient Waittime]]&lt;=30)</f>
        <v>0</v>
      </c>
      <c r="R3220">
        <f>--Table1[[#This Row],[Patient Admission Flag]]</f>
        <v>0</v>
      </c>
      <c r="S3220">
        <f>--AND(Table1[[#This Row],[WithinTarget]]=1,Table1[[#This Row],[Patient Satisfaction Score]]&gt;=7)</f>
        <v>0</v>
      </c>
      <c r="T3220" t="str">
        <f>IF(LEFT(Table1[[#This Row],[Patient Gender]],1)="F","Female","Male")</f>
        <v>Male</v>
      </c>
    </row>
    <row r="3221" spans="1:20" x14ac:dyDescent="0.3">
      <c r="A3221" t="s">
        <v>3325</v>
      </c>
      <c r="B3221" s="1">
        <v>45392.40347222222</v>
      </c>
      <c r="C3221" t="s">
        <v>9</v>
      </c>
      <c r="D3221">
        <v>17</v>
      </c>
      <c r="E3221" t="s">
        <v>14</v>
      </c>
      <c r="F3221" t="s">
        <v>11</v>
      </c>
      <c r="G3221" t="b">
        <v>0</v>
      </c>
      <c r="I3221">
        <v>48</v>
      </c>
      <c r="J3221" t="b">
        <v>0</v>
      </c>
      <c r="K3221">
        <f>YEAR(Table1[[#This Row],[Patient Admission Date]])</f>
        <v>2024</v>
      </c>
      <c r="L3221" t="str">
        <f>TEXT(Table1[[#This Row],[Patient Admission Date]],"mmm")</f>
        <v>Apr</v>
      </c>
      <c r="M3221" t="str">
        <f>TEXT(Table1[[#This Row],[Patient Admission Date]],"ddd")</f>
        <v>Wed</v>
      </c>
      <c r="N3221" t="str">
        <f>TEXT(INT(HOUR(Table1[[#This Row],[Patient Admission Date]])/3)*3,"00")&amp;"-"&amp;TEXT(INT(HOUR(Table1[[#This Row],[Patient Admission Date]])/3)*3+3,"00")</f>
        <v>09-12</v>
      </c>
      <c r="O3221" t="str" cm="1">
        <f t="array" ref="O3221">_xlfn.IFS(Table1[[#This Row],[Patient Age]]&lt;=14,"0-14",Table1[[#This Row],[Patient Age]]&lt;=29,"15-29",Table1[[#This Row],[Patient Age]]&lt;=44,"30-44",Table1[[#This Row],[Patient Age]]&lt;=59,"45-59",Table1[[#This Row],[Patient Age]]&lt;=74,"60-74",TRUE,"75+")</f>
        <v>15-29</v>
      </c>
      <c r="P3221" t="str" cm="1">
        <f t="array" ref="P3221">_xlfn.IFS(Table1[[#This Row],[Patient Waittime]]&lt;=15,"0-15",Table1[[#This Row],[Patient Waittime]]&lt;=30,"16-30",Table1[[#This Row],[Patient Waittime]]&lt;=45,"31-45",Table1[[#This Row],[Patient Waittime]]&lt;=60,"46-60",TRUE,"60+")</f>
        <v>46-60</v>
      </c>
      <c r="Q3221">
        <f>--(Table1[[#This Row],[Patient Waittime]]&lt;=30)</f>
        <v>0</v>
      </c>
      <c r="R3221">
        <f>--Table1[[#This Row],[Patient Admission Flag]]</f>
        <v>0</v>
      </c>
      <c r="S3221">
        <f>--AND(Table1[[#This Row],[WithinTarget]]=1,Table1[[#This Row],[Patient Satisfaction Score]]&gt;=7)</f>
        <v>0</v>
      </c>
      <c r="T3221" t="str">
        <f>IF(LEFT(Table1[[#This Row],[Patient Gender]],1)="F","Female","Male")</f>
        <v>Male</v>
      </c>
    </row>
    <row r="3222" spans="1:20" x14ac:dyDescent="0.3">
      <c r="A3222" t="s">
        <v>3326</v>
      </c>
      <c r="B3222" s="1">
        <v>45124.025000000001</v>
      </c>
      <c r="C3222" t="s">
        <v>9</v>
      </c>
      <c r="D3222">
        <v>38</v>
      </c>
      <c r="E3222" t="s">
        <v>14</v>
      </c>
      <c r="F3222" t="s">
        <v>11</v>
      </c>
      <c r="G3222" t="b">
        <v>0</v>
      </c>
      <c r="I3222">
        <v>23</v>
      </c>
      <c r="J3222" t="b">
        <v>0</v>
      </c>
      <c r="K3222">
        <f>YEAR(Table1[[#This Row],[Patient Admission Date]])</f>
        <v>2023</v>
      </c>
      <c r="L3222" t="str">
        <f>TEXT(Table1[[#This Row],[Patient Admission Date]],"mmm")</f>
        <v>Jul</v>
      </c>
      <c r="M3222" t="str">
        <f>TEXT(Table1[[#This Row],[Patient Admission Date]],"ddd")</f>
        <v>Mon</v>
      </c>
      <c r="N3222" t="str">
        <f>TEXT(INT(HOUR(Table1[[#This Row],[Patient Admission Date]])/3)*3,"00")&amp;"-"&amp;TEXT(INT(HOUR(Table1[[#This Row],[Patient Admission Date]])/3)*3+3,"00")</f>
        <v>00-03</v>
      </c>
      <c r="O3222" t="str" cm="1">
        <f t="array" ref="O3222">_xlfn.IFS(Table1[[#This Row],[Patient Age]]&lt;=14,"0-14",Table1[[#This Row],[Patient Age]]&lt;=29,"15-29",Table1[[#This Row],[Patient Age]]&lt;=44,"30-44",Table1[[#This Row],[Patient Age]]&lt;=59,"45-59",Table1[[#This Row],[Patient Age]]&lt;=74,"60-74",TRUE,"75+")</f>
        <v>30-44</v>
      </c>
      <c r="P3222" t="str" cm="1">
        <f t="array" ref="P3222">_xlfn.IFS(Table1[[#This Row],[Patient Waittime]]&lt;=15,"0-15",Table1[[#This Row],[Patient Waittime]]&lt;=30,"16-30",Table1[[#This Row],[Patient Waittime]]&lt;=45,"31-45",Table1[[#This Row],[Patient Waittime]]&lt;=60,"46-60",TRUE,"60+")</f>
        <v>16-30</v>
      </c>
      <c r="Q3222">
        <f>--(Table1[[#This Row],[Patient Waittime]]&lt;=30)</f>
        <v>1</v>
      </c>
      <c r="R3222">
        <f>--Table1[[#This Row],[Patient Admission Flag]]</f>
        <v>0</v>
      </c>
      <c r="S3222">
        <f>--AND(Table1[[#This Row],[WithinTarget]]=1,Table1[[#This Row],[Patient Satisfaction Score]]&gt;=7)</f>
        <v>0</v>
      </c>
      <c r="T3222" t="str">
        <f>IF(LEFT(Table1[[#This Row],[Patient Gender]],1)="F","Female","Male")</f>
        <v>Male</v>
      </c>
    </row>
    <row r="3223" spans="1:20" x14ac:dyDescent="0.3">
      <c r="A3223" t="s">
        <v>3327</v>
      </c>
      <c r="B3223" s="1">
        <v>45202.043749999997</v>
      </c>
      <c r="C3223" t="s">
        <v>9</v>
      </c>
      <c r="D3223">
        <v>20</v>
      </c>
      <c r="E3223" t="s">
        <v>14</v>
      </c>
      <c r="F3223" t="s">
        <v>11</v>
      </c>
      <c r="G3223" t="b">
        <v>0</v>
      </c>
      <c r="I3223">
        <v>28</v>
      </c>
      <c r="J3223" t="b">
        <v>0</v>
      </c>
      <c r="K3223">
        <f>YEAR(Table1[[#This Row],[Patient Admission Date]])</f>
        <v>2023</v>
      </c>
      <c r="L3223" t="str">
        <f>TEXT(Table1[[#This Row],[Patient Admission Date]],"mmm")</f>
        <v>Oct</v>
      </c>
      <c r="M3223" t="str">
        <f>TEXT(Table1[[#This Row],[Patient Admission Date]],"ddd")</f>
        <v>Tue</v>
      </c>
      <c r="N3223" t="str">
        <f>TEXT(INT(HOUR(Table1[[#This Row],[Patient Admission Date]])/3)*3,"00")&amp;"-"&amp;TEXT(INT(HOUR(Table1[[#This Row],[Patient Admission Date]])/3)*3+3,"00")</f>
        <v>00-03</v>
      </c>
      <c r="O3223" t="str" cm="1">
        <f t="array" ref="O3223">_xlfn.IFS(Table1[[#This Row],[Patient Age]]&lt;=14,"0-14",Table1[[#This Row],[Patient Age]]&lt;=29,"15-29",Table1[[#This Row],[Patient Age]]&lt;=44,"30-44",Table1[[#This Row],[Patient Age]]&lt;=59,"45-59",Table1[[#This Row],[Patient Age]]&lt;=74,"60-74",TRUE,"75+")</f>
        <v>15-29</v>
      </c>
      <c r="P3223" t="str" cm="1">
        <f t="array" ref="P3223">_xlfn.IFS(Table1[[#This Row],[Patient Waittime]]&lt;=15,"0-15",Table1[[#This Row],[Patient Waittime]]&lt;=30,"16-30",Table1[[#This Row],[Patient Waittime]]&lt;=45,"31-45",Table1[[#This Row],[Patient Waittime]]&lt;=60,"46-60",TRUE,"60+")</f>
        <v>16-30</v>
      </c>
      <c r="Q3223">
        <f>--(Table1[[#This Row],[Patient Waittime]]&lt;=30)</f>
        <v>1</v>
      </c>
      <c r="R3223">
        <f>--Table1[[#This Row],[Patient Admission Flag]]</f>
        <v>0</v>
      </c>
      <c r="S3223">
        <f>--AND(Table1[[#This Row],[WithinTarget]]=1,Table1[[#This Row],[Patient Satisfaction Score]]&gt;=7)</f>
        <v>0</v>
      </c>
      <c r="T3223" t="str">
        <f>IF(LEFT(Table1[[#This Row],[Patient Gender]],1)="F","Female","Male")</f>
        <v>Male</v>
      </c>
    </row>
    <row r="3224" spans="1:20" x14ac:dyDescent="0.3">
      <c r="A3224" t="s">
        <v>3328</v>
      </c>
      <c r="B3224" s="1">
        <v>45139.405555555553</v>
      </c>
      <c r="C3224" t="s">
        <v>9</v>
      </c>
      <c r="D3224">
        <v>38</v>
      </c>
      <c r="E3224" t="s">
        <v>14</v>
      </c>
      <c r="F3224" t="s">
        <v>11</v>
      </c>
      <c r="G3224" t="b">
        <v>0</v>
      </c>
      <c r="I3224">
        <v>31</v>
      </c>
      <c r="J3224" t="b">
        <v>0</v>
      </c>
      <c r="K3224">
        <f>YEAR(Table1[[#This Row],[Patient Admission Date]])</f>
        <v>2023</v>
      </c>
      <c r="L3224" t="str">
        <f>TEXT(Table1[[#This Row],[Patient Admission Date]],"mmm")</f>
        <v>Aug</v>
      </c>
      <c r="M3224" t="str">
        <f>TEXT(Table1[[#This Row],[Patient Admission Date]],"ddd")</f>
        <v>Tue</v>
      </c>
      <c r="N3224" t="str">
        <f>TEXT(INT(HOUR(Table1[[#This Row],[Patient Admission Date]])/3)*3,"00")&amp;"-"&amp;TEXT(INT(HOUR(Table1[[#This Row],[Patient Admission Date]])/3)*3+3,"00")</f>
        <v>09-12</v>
      </c>
      <c r="O3224" t="str" cm="1">
        <f t="array" ref="O3224">_xlfn.IFS(Table1[[#This Row],[Patient Age]]&lt;=14,"0-14",Table1[[#This Row],[Patient Age]]&lt;=29,"15-29",Table1[[#This Row],[Patient Age]]&lt;=44,"30-44",Table1[[#This Row],[Patient Age]]&lt;=59,"45-59",Table1[[#This Row],[Patient Age]]&lt;=74,"60-74",TRUE,"75+")</f>
        <v>30-44</v>
      </c>
      <c r="P3224" t="str" cm="1">
        <f t="array" ref="P3224">_xlfn.IFS(Table1[[#This Row],[Patient Waittime]]&lt;=15,"0-15",Table1[[#This Row],[Patient Waittime]]&lt;=30,"16-30",Table1[[#This Row],[Patient Waittime]]&lt;=45,"31-45",Table1[[#This Row],[Patient Waittime]]&lt;=60,"46-60",TRUE,"60+")</f>
        <v>31-45</v>
      </c>
      <c r="Q3224">
        <f>--(Table1[[#This Row],[Patient Waittime]]&lt;=30)</f>
        <v>0</v>
      </c>
      <c r="R3224">
        <f>--Table1[[#This Row],[Patient Admission Flag]]</f>
        <v>0</v>
      </c>
      <c r="S3224">
        <f>--AND(Table1[[#This Row],[WithinTarget]]=1,Table1[[#This Row],[Patient Satisfaction Score]]&gt;=7)</f>
        <v>0</v>
      </c>
      <c r="T3224" t="str">
        <f>IF(LEFT(Table1[[#This Row],[Patient Gender]],1)="F","Female","Male")</f>
        <v>Male</v>
      </c>
    </row>
    <row r="3225" spans="1:20" x14ac:dyDescent="0.3">
      <c r="A3225" t="s">
        <v>3329</v>
      </c>
      <c r="B3225" s="1">
        <v>45336.401388888888</v>
      </c>
      <c r="C3225" t="s">
        <v>9</v>
      </c>
      <c r="D3225">
        <v>50</v>
      </c>
      <c r="E3225" t="s">
        <v>14</v>
      </c>
      <c r="F3225" t="s">
        <v>11</v>
      </c>
      <c r="G3225" t="b">
        <v>0</v>
      </c>
      <c r="I3225">
        <v>34</v>
      </c>
      <c r="J3225" t="b">
        <v>0</v>
      </c>
      <c r="K3225">
        <f>YEAR(Table1[[#This Row],[Patient Admission Date]])</f>
        <v>2024</v>
      </c>
      <c r="L3225" t="str">
        <f>TEXT(Table1[[#This Row],[Patient Admission Date]],"mmm")</f>
        <v>Feb</v>
      </c>
      <c r="M3225" t="str">
        <f>TEXT(Table1[[#This Row],[Patient Admission Date]],"ddd")</f>
        <v>Wed</v>
      </c>
      <c r="N3225" t="str">
        <f>TEXT(INT(HOUR(Table1[[#This Row],[Patient Admission Date]])/3)*3,"00")&amp;"-"&amp;TEXT(INT(HOUR(Table1[[#This Row],[Patient Admission Date]])/3)*3+3,"00")</f>
        <v>09-12</v>
      </c>
      <c r="O3225" t="str" cm="1">
        <f t="array" ref="O3225">_xlfn.IFS(Table1[[#This Row],[Patient Age]]&lt;=14,"0-14",Table1[[#This Row],[Patient Age]]&lt;=29,"15-29",Table1[[#This Row],[Patient Age]]&lt;=44,"30-44",Table1[[#This Row],[Patient Age]]&lt;=59,"45-59",Table1[[#This Row],[Patient Age]]&lt;=74,"60-74",TRUE,"75+")</f>
        <v>45-59</v>
      </c>
      <c r="P3225" t="str" cm="1">
        <f t="array" ref="P3225">_xlfn.IFS(Table1[[#This Row],[Patient Waittime]]&lt;=15,"0-15",Table1[[#This Row],[Patient Waittime]]&lt;=30,"16-30",Table1[[#This Row],[Patient Waittime]]&lt;=45,"31-45",Table1[[#This Row],[Patient Waittime]]&lt;=60,"46-60",TRUE,"60+")</f>
        <v>31-45</v>
      </c>
      <c r="Q3225">
        <f>--(Table1[[#This Row],[Patient Waittime]]&lt;=30)</f>
        <v>0</v>
      </c>
      <c r="R3225">
        <f>--Table1[[#This Row],[Patient Admission Flag]]</f>
        <v>0</v>
      </c>
      <c r="S3225">
        <f>--AND(Table1[[#This Row],[WithinTarget]]=1,Table1[[#This Row],[Patient Satisfaction Score]]&gt;=7)</f>
        <v>0</v>
      </c>
      <c r="T3225" t="str">
        <f>IF(LEFT(Table1[[#This Row],[Patient Gender]],1)="F","Female","Male")</f>
        <v>Male</v>
      </c>
    </row>
    <row r="3226" spans="1:20" x14ac:dyDescent="0.3">
      <c r="A3226" t="s">
        <v>3330</v>
      </c>
      <c r="B3226" s="1">
        <v>45057.695138888892</v>
      </c>
      <c r="C3226" t="s">
        <v>9</v>
      </c>
      <c r="D3226">
        <v>73</v>
      </c>
      <c r="E3226" t="s">
        <v>14</v>
      </c>
      <c r="F3226" t="s">
        <v>11</v>
      </c>
      <c r="G3226" t="b">
        <v>0</v>
      </c>
      <c r="I3226">
        <v>39</v>
      </c>
      <c r="J3226" t="b">
        <v>0</v>
      </c>
      <c r="K3226">
        <f>YEAR(Table1[[#This Row],[Patient Admission Date]])</f>
        <v>2023</v>
      </c>
      <c r="L3226" t="str">
        <f>TEXT(Table1[[#This Row],[Patient Admission Date]],"mmm")</f>
        <v>May</v>
      </c>
      <c r="M3226" t="str">
        <f>TEXT(Table1[[#This Row],[Patient Admission Date]],"ddd")</f>
        <v>Thu</v>
      </c>
      <c r="N3226" t="str">
        <f>TEXT(INT(HOUR(Table1[[#This Row],[Patient Admission Date]])/3)*3,"00")&amp;"-"&amp;TEXT(INT(HOUR(Table1[[#This Row],[Patient Admission Date]])/3)*3+3,"00")</f>
        <v>15-18</v>
      </c>
      <c r="O3226" t="str" cm="1">
        <f t="array" ref="O3226">_xlfn.IFS(Table1[[#This Row],[Patient Age]]&lt;=14,"0-14",Table1[[#This Row],[Patient Age]]&lt;=29,"15-29",Table1[[#This Row],[Patient Age]]&lt;=44,"30-44",Table1[[#This Row],[Patient Age]]&lt;=59,"45-59",Table1[[#This Row],[Patient Age]]&lt;=74,"60-74",TRUE,"75+")</f>
        <v>60-74</v>
      </c>
      <c r="P3226" t="str" cm="1">
        <f t="array" ref="P3226">_xlfn.IFS(Table1[[#This Row],[Patient Waittime]]&lt;=15,"0-15",Table1[[#This Row],[Patient Waittime]]&lt;=30,"16-30",Table1[[#This Row],[Patient Waittime]]&lt;=45,"31-45",Table1[[#This Row],[Patient Waittime]]&lt;=60,"46-60",TRUE,"60+")</f>
        <v>31-45</v>
      </c>
      <c r="Q3226">
        <f>--(Table1[[#This Row],[Patient Waittime]]&lt;=30)</f>
        <v>0</v>
      </c>
      <c r="R3226">
        <f>--Table1[[#This Row],[Patient Admission Flag]]</f>
        <v>0</v>
      </c>
      <c r="S3226">
        <f>--AND(Table1[[#This Row],[WithinTarget]]=1,Table1[[#This Row],[Patient Satisfaction Score]]&gt;=7)</f>
        <v>0</v>
      </c>
      <c r="T3226" t="str">
        <f>IF(LEFT(Table1[[#This Row],[Patient Gender]],1)="F","Female","Male")</f>
        <v>Male</v>
      </c>
    </row>
    <row r="3227" spans="1:20" x14ac:dyDescent="0.3">
      <c r="A3227" t="s">
        <v>3331</v>
      </c>
      <c r="B3227" s="1">
        <v>45279.31527777778</v>
      </c>
      <c r="C3227" t="s">
        <v>9</v>
      </c>
      <c r="D3227">
        <v>9</v>
      </c>
      <c r="E3227" t="s">
        <v>14</v>
      </c>
      <c r="F3227" t="s">
        <v>11</v>
      </c>
      <c r="G3227" t="b">
        <v>0</v>
      </c>
      <c r="I3227">
        <v>16</v>
      </c>
      <c r="J3227" t="b">
        <v>0</v>
      </c>
      <c r="K3227">
        <f>YEAR(Table1[[#This Row],[Patient Admission Date]])</f>
        <v>2023</v>
      </c>
      <c r="L3227" t="str">
        <f>TEXT(Table1[[#This Row],[Patient Admission Date]],"mmm")</f>
        <v>Dec</v>
      </c>
      <c r="M3227" t="str">
        <f>TEXT(Table1[[#This Row],[Patient Admission Date]],"ddd")</f>
        <v>Tue</v>
      </c>
      <c r="N3227" t="str">
        <f>TEXT(INT(HOUR(Table1[[#This Row],[Patient Admission Date]])/3)*3,"00")&amp;"-"&amp;TEXT(INT(HOUR(Table1[[#This Row],[Patient Admission Date]])/3)*3+3,"00")</f>
        <v>06-09</v>
      </c>
      <c r="O3227" t="str" cm="1">
        <f t="array" ref="O3227">_xlfn.IFS(Table1[[#This Row],[Patient Age]]&lt;=14,"0-14",Table1[[#This Row],[Patient Age]]&lt;=29,"15-29",Table1[[#This Row],[Patient Age]]&lt;=44,"30-44",Table1[[#This Row],[Patient Age]]&lt;=59,"45-59",Table1[[#This Row],[Patient Age]]&lt;=74,"60-74",TRUE,"75+")</f>
        <v>0-14</v>
      </c>
      <c r="P3227" t="str" cm="1">
        <f t="array" ref="P3227">_xlfn.IFS(Table1[[#This Row],[Patient Waittime]]&lt;=15,"0-15",Table1[[#This Row],[Patient Waittime]]&lt;=30,"16-30",Table1[[#This Row],[Patient Waittime]]&lt;=45,"31-45",Table1[[#This Row],[Patient Waittime]]&lt;=60,"46-60",TRUE,"60+")</f>
        <v>16-30</v>
      </c>
      <c r="Q3227">
        <f>--(Table1[[#This Row],[Patient Waittime]]&lt;=30)</f>
        <v>1</v>
      </c>
      <c r="R3227">
        <f>--Table1[[#This Row],[Patient Admission Flag]]</f>
        <v>0</v>
      </c>
      <c r="S3227">
        <f>--AND(Table1[[#This Row],[WithinTarget]]=1,Table1[[#This Row],[Patient Satisfaction Score]]&gt;=7)</f>
        <v>0</v>
      </c>
      <c r="T3227" t="str">
        <f>IF(LEFT(Table1[[#This Row],[Patient Gender]],1)="F","Female","Male")</f>
        <v>Male</v>
      </c>
    </row>
    <row r="3228" spans="1:20" x14ac:dyDescent="0.3">
      <c r="A3228" t="s">
        <v>3332</v>
      </c>
      <c r="B3228" s="1">
        <v>45489.203472222223</v>
      </c>
      <c r="C3228" t="s">
        <v>9</v>
      </c>
      <c r="D3228">
        <v>55</v>
      </c>
      <c r="E3228" t="s">
        <v>14</v>
      </c>
      <c r="F3228" t="s">
        <v>11</v>
      </c>
      <c r="G3228" t="b">
        <v>0</v>
      </c>
      <c r="I3228">
        <v>20</v>
      </c>
      <c r="J3228" t="b">
        <v>0</v>
      </c>
      <c r="K3228">
        <f>YEAR(Table1[[#This Row],[Patient Admission Date]])</f>
        <v>2024</v>
      </c>
      <c r="L3228" t="str">
        <f>TEXT(Table1[[#This Row],[Patient Admission Date]],"mmm")</f>
        <v>Jul</v>
      </c>
      <c r="M3228" t="str">
        <f>TEXT(Table1[[#This Row],[Patient Admission Date]],"ddd")</f>
        <v>Tue</v>
      </c>
      <c r="N3228" t="str">
        <f>TEXT(INT(HOUR(Table1[[#This Row],[Patient Admission Date]])/3)*3,"00")&amp;"-"&amp;TEXT(INT(HOUR(Table1[[#This Row],[Patient Admission Date]])/3)*3+3,"00")</f>
        <v>03-06</v>
      </c>
      <c r="O3228" t="str" cm="1">
        <f t="array" ref="O3228">_xlfn.IFS(Table1[[#This Row],[Patient Age]]&lt;=14,"0-14",Table1[[#This Row],[Patient Age]]&lt;=29,"15-29",Table1[[#This Row],[Patient Age]]&lt;=44,"30-44",Table1[[#This Row],[Patient Age]]&lt;=59,"45-59",Table1[[#This Row],[Patient Age]]&lt;=74,"60-74",TRUE,"75+")</f>
        <v>45-59</v>
      </c>
      <c r="P3228" t="str" cm="1">
        <f t="array" ref="P3228">_xlfn.IFS(Table1[[#This Row],[Patient Waittime]]&lt;=15,"0-15",Table1[[#This Row],[Patient Waittime]]&lt;=30,"16-30",Table1[[#This Row],[Patient Waittime]]&lt;=45,"31-45",Table1[[#This Row],[Patient Waittime]]&lt;=60,"46-60",TRUE,"60+")</f>
        <v>16-30</v>
      </c>
      <c r="Q3228">
        <f>--(Table1[[#This Row],[Patient Waittime]]&lt;=30)</f>
        <v>1</v>
      </c>
      <c r="R3228">
        <f>--Table1[[#This Row],[Patient Admission Flag]]</f>
        <v>0</v>
      </c>
      <c r="S3228">
        <f>--AND(Table1[[#This Row],[WithinTarget]]=1,Table1[[#This Row],[Patient Satisfaction Score]]&gt;=7)</f>
        <v>0</v>
      </c>
      <c r="T3228" t="str">
        <f>IF(LEFT(Table1[[#This Row],[Patient Gender]],1)="F","Female","Male")</f>
        <v>Male</v>
      </c>
    </row>
    <row r="3229" spans="1:20" x14ac:dyDescent="0.3">
      <c r="A3229" t="s">
        <v>3333</v>
      </c>
      <c r="B3229" s="1">
        <v>45583.436111111114</v>
      </c>
      <c r="C3229" t="s">
        <v>9</v>
      </c>
      <c r="D3229">
        <v>55</v>
      </c>
      <c r="E3229" t="s">
        <v>14</v>
      </c>
      <c r="F3229" t="s">
        <v>11</v>
      </c>
      <c r="G3229" t="b">
        <v>0</v>
      </c>
      <c r="I3229">
        <v>28</v>
      </c>
      <c r="J3229" t="b">
        <v>0</v>
      </c>
      <c r="K3229">
        <f>YEAR(Table1[[#This Row],[Patient Admission Date]])</f>
        <v>2024</v>
      </c>
      <c r="L3229" t="str">
        <f>TEXT(Table1[[#This Row],[Patient Admission Date]],"mmm")</f>
        <v>Oct</v>
      </c>
      <c r="M3229" t="str">
        <f>TEXT(Table1[[#This Row],[Patient Admission Date]],"ddd")</f>
        <v>Fri</v>
      </c>
      <c r="N3229" t="str">
        <f>TEXT(INT(HOUR(Table1[[#This Row],[Patient Admission Date]])/3)*3,"00")&amp;"-"&amp;TEXT(INT(HOUR(Table1[[#This Row],[Patient Admission Date]])/3)*3+3,"00")</f>
        <v>09-12</v>
      </c>
      <c r="O3229" t="str" cm="1">
        <f t="array" ref="O3229">_xlfn.IFS(Table1[[#This Row],[Patient Age]]&lt;=14,"0-14",Table1[[#This Row],[Patient Age]]&lt;=29,"15-29",Table1[[#This Row],[Patient Age]]&lt;=44,"30-44",Table1[[#This Row],[Patient Age]]&lt;=59,"45-59",Table1[[#This Row],[Patient Age]]&lt;=74,"60-74",TRUE,"75+")</f>
        <v>45-59</v>
      </c>
      <c r="P3229" t="str" cm="1">
        <f t="array" ref="P3229">_xlfn.IFS(Table1[[#This Row],[Patient Waittime]]&lt;=15,"0-15",Table1[[#This Row],[Patient Waittime]]&lt;=30,"16-30",Table1[[#This Row],[Patient Waittime]]&lt;=45,"31-45",Table1[[#This Row],[Patient Waittime]]&lt;=60,"46-60",TRUE,"60+")</f>
        <v>16-30</v>
      </c>
      <c r="Q3229">
        <f>--(Table1[[#This Row],[Patient Waittime]]&lt;=30)</f>
        <v>1</v>
      </c>
      <c r="R3229">
        <f>--Table1[[#This Row],[Patient Admission Flag]]</f>
        <v>0</v>
      </c>
      <c r="S3229">
        <f>--AND(Table1[[#This Row],[WithinTarget]]=1,Table1[[#This Row],[Patient Satisfaction Score]]&gt;=7)</f>
        <v>0</v>
      </c>
      <c r="T3229" t="str">
        <f>IF(LEFT(Table1[[#This Row],[Patient Gender]],1)="F","Female","Male")</f>
        <v>Male</v>
      </c>
    </row>
    <row r="3230" spans="1:20" x14ac:dyDescent="0.3">
      <c r="A3230" t="s">
        <v>3334</v>
      </c>
      <c r="B3230" s="1">
        <v>45052.290972222225</v>
      </c>
      <c r="C3230" t="s">
        <v>9</v>
      </c>
      <c r="D3230">
        <v>1</v>
      </c>
      <c r="E3230" t="s">
        <v>14</v>
      </c>
      <c r="F3230" t="s">
        <v>11</v>
      </c>
      <c r="G3230" t="b">
        <v>0</v>
      </c>
      <c r="I3230">
        <v>39</v>
      </c>
      <c r="J3230" t="b">
        <v>0</v>
      </c>
      <c r="K3230">
        <f>YEAR(Table1[[#This Row],[Patient Admission Date]])</f>
        <v>2023</v>
      </c>
      <c r="L3230" t="str">
        <f>TEXT(Table1[[#This Row],[Patient Admission Date]],"mmm")</f>
        <v>May</v>
      </c>
      <c r="M3230" t="str">
        <f>TEXT(Table1[[#This Row],[Patient Admission Date]],"ddd")</f>
        <v>Sat</v>
      </c>
      <c r="N3230" t="str">
        <f>TEXT(INT(HOUR(Table1[[#This Row],[Patient Admission Date]])/3)*3,"00")&amp;"-"&amp;TEXT(INT(HOUR(Table1[[#This Row],[Patient Admission Date]])/3)*3+3,"00")</f>
        <v>06-09</v>
      </c>
      <c r="O3230" t="str" cm="1">
        <f t="array" ref="O3230">_xlfn.IFS(Table1[[#This Row],[Patient Age]]&lt;=14,"0-14",Table1[[#This Row],[Patient Age]]&lt;=29,"15-29",Table1[[#This Row],[Patient Age]]&lt;=44,"30-44",Table1[[#This Row],[Patient Age]]&lt;=59,"45-59",Table1[[#This Row],[Patient Age]]&lt;=74,"60-74",TRUE,"75+")</f>
        <v>0-14</v>
      </c>
      <c r="P3230" t="str" cm="1">
        <f t="array" ref="P3230">_xlfn.IFS(Table1[[#This Row],[Patient Waittime]]&lt;=15,"0-15",Table1[[#This Row],[Patient Waittime]]&lt;=30,"16-30",Table1[[#This Row],[Patient Waittime]]&lt;=45,"31-45",Table1[[#This Row],[Patient Waittime]]&lt;=60,"46-60",TRUE,"60+")</f>
        <v>31-45</v>
      </c>
      <c r="Q3230">
        <f>--(Table1[[#This Row],[Patient Waittime]]&lt;=30)</f>
        <v>0</v>
      </c>
      <c r="R3230">
        <f>--Table1[[#This Row],[Patient Admission Flag]]</f>
        <v>0</v>
      </c>
      <c r="S3230">
        <f>--AND(Table1[[#This Row],[WithinTarget]]=1,Table1[[#This Row],[Patient Satisfaction Score]]&gt;=7)</f>
        <v>0</v>
      </c>
      <c r="T3230" t="str">
        <f>IF(LEFT(Table1[[#This Row],[Patient Gender]],1)="F","Female","Male")</f>
        <v>Male</v>
      </c>
    </row>
    <row r="3231" spans="1:20" x14ac:dyDescent="0.3">
      <c r="A3231" t="s">
        <v>3335</v>
      </c>
      <c r="B3231" s="1">
        <v>45427.51458333333</v>
      </c>
      <c r="C3231" t="s">
        <v>9</v>
      </c>
      <c r="D3231">
        <v>56</v>
      </c>
      <c r="E3231" t="s">
        <v>14</v>
      </c>
      <c r="F3231" t="s">
        <v>11</v>
      </c>
      <c r="G3231" t="b">
        <v>0</v>
      </c>
      <c r="I3231">
        <v>41</v>
      </c>
      <c r="J3231" t="b">
        <v>0</v>
      </c>
      <c r="K3231">
        <f>YEAR(Table1[[#This Row],[Patient Admission Date]])</f>
        <v>2024</v>
      </c>
      <c r="L3231" t="str">
        <f>TEXT(Table1[[#This Row],[Patient Admission Date]],"mmm")</f>
        <v>May</v>
      </c>
      <c r="M3231" t="str">
        <f>TEXT(Table1[[#This Row],[Patient Admission Date]],"ddd")</f>
        <v>Wed</v>
      </c>
      <c r="N3231" t="str">
        <f>TEXT(INT(HOUR(Table1[[#This Row],[Patient Admission Date]])/3)*3,"00")&amp;"-"&amp;TEXT(INT(HOUR(Table1[[#This Row],[Patient Admission Date]])/3)*3+3,"00")</f>
        <v>12-15</v>
      </c>
      <c r="O3231" t="str" cm="1">
        <f t="array" ref="O3231">_xlfn.IFS(Table1[[#This Row],[Patient Age]]&lt;=14,"0-14",Table1[[#This Row],[Patient Age]]&lt;=29,"15-29",Table1[[#This Row],[Patient Age]]&lt;=44,"30-44",Table1[[#This Row],[Patient Age]]&lt;=59,"45-59",Table1[[#This Row],[Patient Age]]&lt;=74,"60-74",TRUE,"75+")</f>
        <v>45-59</v>
      </c>
      <c r="P3231" t="str" cm="1">
        <f t="array" ref="P3231">_xlfn.IFS(Table1[[#This Row],[Patient Waittime]]&lt;=15,"0-15",Table1[[#This Row],[Patient Waittime]]&lt;=30,"16-30",Table1[[#This Row],[Patient Waittime]]&lt;=45,"31-45",Table1[[#This Row],[Patient Waittime]]&lt;=60,"46-60",TRUE,"60+")</f>
        <v>31-45</v>
      </c>
      <c r="Q3231">
        <f>--(Table1[[#This Row],[Patient Waittime]]&lt;=30)</f>
        <v>0</v>
      </c>
      <c r="R3231">
        <f>--Table1[[#This Row],[Patient Admission Flag]]</f>
        <v>0</v>
      </c>
      <c r="S3231">
        <f>--AND(Table1[[#This Row],[WithinTarget]]=1,Table1[[#This Row],[Patient Satisfaction Score]]&gt;=7)</f>
        <v>0</v>
      </c>
      <c r="T3231" t="str">
        <f>IF(LEFT(Table1[[#This Row],[Patient Gender]],1)="F","Female","Male")</f>
        <v>Male</v>
      </c>
    </row>
    <row r="3232" spans="1:20" x14ac:dyDescent="0.3">
      <c r="A3232" t="s">
        <v>3336</v>
      </c>
      <c r="B3232" s="1">
        <v>45089.948611111111</v>
      </c>
      <c r="C3232" t="s">
        <v>9</v>
      </c>
      <c r="D3232">
        <v>20</v>
      </c>
      <c r="E3232" t="s">
        <v>14</v>
      </c>
      <c r="F3232" t="s">
        <v>11</v>
      </c>
      <c r="G3232" t="b">
        <v>0</v>
      </c>
      <c r="I3232">
        <v>56</v>
      </c>
      <c r="J3232" t="b">
        <v>0</v>
      </c>
      <c r="K3232">
        <f>YEAR(Table1[[#This Row],[Patient Admission Date]])</f>
        <v>2023</v>
      </c>
      <c r="L3232" t="str">
        <f>TEXT(Table1[[#This Row],[Patient Admission Date]],"mmm")</f>
        <v>Jun</v>
      </c>
      <c r="M3232" t="str">
        <f>TEXT(Table1[[#This Row],[Patient Admission Date]],"ddd")</f>
        <v>Mon</v>
      </c>
      <c r="N3232" t="str">
        <f>TEXT(INT(HOUR(Table1[[#This Row],[Patient Admission Date]])/3)*3,"00")&amp;"-"&amp;TEXT(INT(HOUR(Table1[[#This Row],[Patient Admission Date]])/3)*3+3,"00")</f>
        <v>21-24</v>
      </c>
      <c r="O3232" t="str" cm="1">
        <f t="array" ref="O3232">_xlfn.IFS(Table1[[#This Row],[Patient Age]]&lt;=14,"0-14",Table1[[#This Row],[Patient Age]]&lt;=29,"15-29",Table1[[#This Row],[Patient Age]]&lt;=44,"30-44",Table1[[#This Row],[Patient Age]]&lt;=59,"45-59",Table1[[#This Row],[Patient Age]]&lt;=74,"60-74",TRUE,"75+")</f>
        <v>15-29</v>
      </c>
      <c r="P3232" t="str" cm="1">
        <f t="array" ref="P3232">_xlfn.IFS(Table1[[#This Row],[Patient Waittime]]&lt;=15,"0-15",Table1[[#This Row],[Patient Waittime]]&lt;=30,"16-30",Table1[[#This Row],[Patient Waittime]]&lt;=45,"31-45",Table1[[#This Row],[Patient Waittime]]&lt;=60,"46-60",TRUE,"60+")</f>
        <v>46-60</v>
      </c>
      <c r="Q3232">
        <f>--(Table1[[#This Row],[Patient Waittime]]&lt;=30)</f>
        <v>0</v>
      </c>
      <c r="R3232">
        <f>--Table1[[#This Row],[Patient Admission Flag]]</f>
        <v>0</v>
      </c>
      <c r="S3232">
        <f>--AND(Table1[[#This Row],[WithinTarget]]=1,Table1[[#This Row],[Patient Satisfaction Score]]&gt;=7)</f>
        <v>0</v>
      </c>
      <c r="T3232" t="str">
        <f>IF(LEFT(Table1[[#This Row],[Patient Gender]],1)="F","Female","Male")</f>
        <v>Male</v>
      </c>
    </row>
    <row r="3233" spans="1:20" x14ac:dyDescent="0.3">
      <c r="A3233" t="s">
        <v>3337</v>
      </c>
      <c r="B3233" s="1">
        <v>45305.071527777778</v>
      </c>
      <c r="C3233" t="s">
        <v>9</v>
      </c>
      <c r="D3233">
        <v>38</v>
      </c>
      <c r="E3233" t="s">
        <v>14</v>
      </c>
      <c r="F3233" t="s">
        <v>11</v>
      </c>
      <c r="G3233" t="b">
        <v>0</v>
      </c>
      <c r="I3233">
        <v>57</v>
      </c>
      <c r="J3233" t="b">
        <v>0</v>
      </c>
      <c r="K3233">
        <f>YEAR(Table1[[#This Row],[Patient Admission Date]])</f>
        <v>2024</v>
      </c>
      <c r="L3233" t="str">
        <f>TEXT(Table1[[#This Row],[Patient Admission Date]],"mmm")</f>
        <v>Jan</v>
      </c>
      <c r="M3233" t="str">
        <f>TEXT(Table1[[#This Row],[Patient Admission Date]],"ddd")</f>
        <v>Sun</v>
      </c>
      <c r="N3233" t="str">
        <f>TEXT(INT(HOUR(Table1[[#This Row],[Patient Admission Date]])/3)*3,"00")&amp;"-"&amp;TEXT(INT(HOUR(Table1[[#This Row],[Patient Admission Date]])/3)*3+3,"00")</f>
        <v>00-03</v>
      </c>
      <c r="O3233" t="str" cm="1">
        <f t="array" ref="O3233">_xlfn.IFS(Table1[[#This Row],[Patient Age]]&lt;=14,"0-14",Table1[[#This Row],[Patient Age]]&lt;=29,"15-29",Table1[[#This Row],[Patient Age]]&lt;=44,"30-44",Table1[[#This Row],[Patient Age]]&lt;=59,"45-59",Table1[[#This Row],[Patient Age]]&lt;=74,"60-74",TRUE,"75+")</f>
        <v>30-44</v>
      </c>
      <c r="P3233" t="str" cm="1">
        <f t="array" ref="P3233">_xlfn.IFS(Table1[[#This Row],[Patient Waittime]]&lt;=15,"0-15",Table1[[#This Row],[Patient Waittime]]&lt;=30,"16-30",Table1[[#This Row],[Patient Waittime]]&lt;=45,"31-45",Table1[[#This Row],[Patient Waittime]]&lt;=60,"46-60",TRUE,"60+")</f>
        <v>46-60</v>
      </c>
      <c r="Q3233">
        <f>--(Table1[[#This Row],[Patient Waittime]]&lt;=30)</f>
        <v>0</v>
      </c>
      <c r="R3233">
        <f>--Table1[[#This Row],[Patient Admission Flag]]</f>
        <v>0</v>
      </c>
      <c r="S3233">
        <f>--AND(Table1[[#This Row],[WithinTarget]]=1,Table1[[#This Row],[Patient Satisfaction Score]]&gt;=7)</f>
        <v>0</v>
      </c>
      <c r="T3233" t="str">
        <f>IF(LEFT(Table1[[#This Row],[Patient Gender]],1)="F","Female","Male")</f>
        <v>Male</v>
      </c>
    </row>
    <row r="3234" spans="1:20" x14ac:dyDescent="0.3">
      <c r="A3234" t="s">
        <v>3338</v>
      </c>
      <c r="B3234" s="1">
        <v>45367.26458333333</v>
      </c>
      <c r="C3234" t="s">
        <v>9</v>
      </c>
      <c r="D3234">
        <v>39</v>
      </c>
      <c r="E3234" t="s">
        <v>14</v>
      </c>
      <c r="F3234" t="s">
        <v>11</v>
      </c>
      <c r="G3234" t="b">
        <v>0</v>
      </c>
      <c r="I3234">
        <v>57</v>
      </c>
      <c r="J3234" t="b">
        <v>0</v>
      </c>
      <c r="K3234">
        <f>YEAR(Table1[[#This Row],[Patient Admission Date]])</f>
        <v>2024</v>
      </c>
      <c r="L3234" t="str">
        <f>TEXT(Table1[[#This Row],[Patient Admission Date]],"mmm")</f>
        <v>Mar</v>
      </c>
      <c r="M3234" t="str">
        <f>TEXT(Table1[[#This Row],[Patient Admission Date]],"ddd")</f>
        <v>Sat</v>
      </c>
      <c r="N3234" t="str">
        <f>TEXT(INT(HOUR(Table1[[#This Row],[Patient Admission Date]])/3)*3,"00")&amp;"-"&amp;TEXT(INT(HOUR(Table1[[#This Row],[Patient Admission Date]])/3)*3+3,"00")</f>
        <v>06-09</v>
      </c>
      <c r="O3234" t="str" cm="1">
        <f t="array" ref="O3234">_xlfn.IFS(Table1[[#This Row],[Patient Age]]&lt;=14,"0-14",Table1[[#This Row],[Patient Age]]&lt;=29,"15-29",Table1[[#This Row],[Patient Age]]&lt;=44,"30-44",Table1[[#This Row],[Patient Age]]&lt;=59,"45-59",Table1[[#This Row],[Patient Age]]&lt;=74,"60-74",TRUE,"75+")</f>
        <v>30-44</v>
      </c>
      <c r="P3234" t="str" cm="1">
        <f t="array" ref="P3234">_xlfn.IFS(Table1[[#This Row],[Patient Waittime]]&lt;=15,"0-15",Table1[[#This Row],[Patient Waittime]]&lt;=30,"16-30",Table1[[#This Row],[Patient Waittime]]&lt;=45,"31-45",Table1[[#This Row],[Patient Waittime]]&lt;=60,"46-60",TRUE,"60+")</f>
        <v>46-60</v>
      </c>
      <c r="Q3234">
        <f>--(Table1[[#This Row],[Patient Waittime]]&lt;=30)</f>
        <v>0</v>
      </c>
      <c r="R3234">
        <f>--Table1[[#This Row],[Patient Admission Flag]]</f>
        <v>0</v>
      </c>
      <c r="S3234">
        <f>--AND(Table1[[#This Row],[WithinTarget]]=1,Table1[[#This Row],[Patient Satisfaction Score]]&gt;=7)</f>
        <v>0</v>
      </c>
      <c r="T3234" t="str">
        <f>IF(LEFT(Table1[[#This Row],[Patient Gender]],1)="F","Female","Male")</f>
        <v>Male</v>
      </c>
    </row>
    <row r="3235" spans="1:20" x14ac:dyDescent="0.3">
      <c r="A3235" t="s">
        <v>3339</v>
      </c>
      <c r="B3235" s="1">
        <v>45192.334722222222</v>
      </c>
      <c r="C3235" t="s">
        <v>9</v>
      </c>
      <c r="D3235">
        <v>28</v>
      </c>
      <c r="E3235" t="s">
        <v>14</v>
      </c>
      <c r="F3235" t="s">
        <v>11</v>
      </c>
      <c r="G3235" t="b">
        <v>0</v>
      </c>
      <c r="I3235">
        <v>12</v>
      </c>
      <c r="J3235" t="b">
        <v>0</v>
      </c>
      <c r="K3235">
        <f>YEAR(Table1[[#This Row],[Patient Admission Date]])</f>
        <v>2023</v>
      </c>
      <c r="L3235" t="str">
        <f>TEXT(Table1[[#This Row],[Patient Admission Date]],"mmm")</f>
        <v>Sep</v>
      </c>
      <c r="M3235" t="str">
        <f>TEXT(Table1[[#This Row],[Patient Admission Date]],"ddd")</f>
        <v>Sat</v>
      </c>
      <c r="N3235" t="str">
        <f>TEXT(INT(HOUR(Table1[[#This Row],[Patient Admission Date]])/3)*3,"00")&amp;"-"&amp;TEXT(INT(HOUR(Table1[[#This Row],[Patient Admission Date]])/3)*3+3,"00")</f>
        <v>06-09</v>
      </c>
      <c r="O3235" t="str" cm="1">
        <f t="array" ref="O3235">_xlfn.IFS(Table1[[#This Row],[Patient Age]]&lt;=14,"0-14",Table1[[#This Row],[Patient Age]]&lt;=29,"15-29",Table1[[#This Row],[Patient Age]]&lt;=44,"30-44",Table1[[#This Row],[Patient Age]]&lt;=59,"45-59",Table1[[#This Row],[Patient Age]]&lt;=74,"60-74",TRUE,"75+")</f>
        <v>15-29</v>
      </c>
      <c r="P3235" t="str" cm="1">
        <f t="array" ref="P3235">_xlfn.IFS(Table1[[#This Row],[Patient Waittime]]&lt;=15,"0-15",Table1[[#This Row],[Patient Waittime]]&lt;=30,"16-30",Table1[[#This Row],[Patient Waittime]]&lt;=45,"31-45",Table1[[#This Row],[Patient Waittime]]&lt;=60,"46-60",TRUE,"60+")</f>
        <v>0-15</v>
      </c>
      <c r="Q3235">
        <f>--(Table1[[#This Row],[Patient Waittime]]&lt;=30)</f>
        <v>1</v>
      </c>
      <c r="R3235">
        <f>--Table1[[#This Row],[Patient Admission Flag]]</f>
        <v>0</v>
      </c>
      <c r="S3235">
        <f>--AND(Table1[[#This Row],[WithinTarget]]=1,Table1[[#This Row],[Patient Satisfaction Score]]&gt;=7)</f>
        <v>0</v>
      </c>
      <c r="T3235" t="str">
        <f>IF(LEFT(Table1[[#This Row],[Patient Gender]],1)="F","Female","Male")</f>
        <v>Male</v>
      </c>
    </row>
    <row r="3236" spans="1:20" x14ac:dyDescent="0.3">
      <c r="A3236" t="s">
        <v>3340</v>
      </c>
      <c r="B3236" s="1">
        <v>45576.466666666667</v>
      </c>
      <c r="C3236" t="s">
        <v>9</v>
      </c>
      <c r="D3236">
        <v>30</v>
      </c>
      <c r="E3236" t="s">
        <v>14</v>
      </c>
      <c r="F3236" t="s">
        <v>11</v>
      </c>
      <c r="G3236" t="b">
        <v>0</v>
      </c>
      <c r="I3236">
        <v>12</v>
      </c>
      <c r="J3236" t="b">
        <v>0</v>
      </c>
      <c r="K3236">
        <f>YEAR(Table1[[#This Row],[Patient Admission Date]])</f>
        <v>2024</v>
      </c>
      <c r="L3236" t="str">
        <f>TEXT(Table1[[#This Row],[Patient Admission Date]],"mmm")</f>
        <v>Oct</v>
      </c>
      <c r="M3236" t="str">
        <f>TEXT(Table1[[#This Row],[Patient Admission Date]],"ddd")</f>
        <v>Fri</v>
      </c>
      <c r="N3236" t="str">
        <f>TEXT(INT(HOUR(Table1[[#This Row],[Patient Admission Date]])/3)*3,"00")&amp;"-"&amp;TEXT(INT(HOUR(Table1[[#This Row],[Patient Admission Date]])/3)*3+3,"00")</f>
        <v>09-12</v>
      </c>
      <c r="O3236" t="str" cm="1">
        <f t="array" ref="O3236">_xlfn.IFS(Table1[[#This Row],[Patient Age]]&lt;=14,"0-14",Table1[[#This Row],[Patient Age]]&lt;=29,"15-29",Table1[[#This Row],[Patient Age]]&lt;=44,"30-44",Table1[[#This Row],[Patient Age]]&lt;=59,"45-59",Table1[[#This Row],[Patient Age]]&lt;=74,"60-74",TRUE,"75+")</f>
        <v>30-44</v>
      </c>
      <c r="P3236" t="str" cm="1">
        <f t="array" ref="P3236">_xlfn.IFS(Table1[[#This Row],[Patient Waittime]]&lt;=15,"0-15",Table1[[#This Row],[Patient Waittime]]&lt;=30,"16-30",Table1[[#This Row],[Patient Waittime]]&lt;=45,"31-45",Table1[[#This Row],[Patient Waittime]]&lt;=60,"46-60",TRUE,"60+")</f>
        <v>0-15</v>
      </c>
      <c r="Q3236">
        <f>--(Table1[[#This Row],[Patient Waittime]]&lt;=30)</f>
        <v>1</v>
      </c>
      <c r="R3236">
        <f>--Table1[[#This Row],[Patient Admission Flag]]</f>
        <v>0</v>
      </c>
      <c r="S3236">
        <f>--AND(Table1[[#This Row],[WithinTarget]]=1,Table1[[#This Row],[Patient Satisfaction Score]]&gt;=7)</f>
        <v>0</v>
      </c>
      <c r="T3236" t="str">
        <f>IF(LEFT(Table1[[#This Row],[Patient Gender]],1)="F","Female","Male")</f>
        <v>Male</v>
      </c>
    </row>
    <row r="3237" spans="1:20" x14ac:dyDescent="0.3">
      <c r="A3237" t="s">
        <v>3341</v>
      </c>
      <c r="B3237" s="1">
        <v>45179.947916666664</v>
      </c>
      <c r="C3237" t="s">
        <v>9</v>
      </c>
      <c r="D3237">
        <v>57</v>
      </c>
      <c r="E3237" t="s">
        <v>14</v>
      </c>
      <c r="F3237" t="s">
        <v>11</v>
      </c>
      <c r="G3237" t="b">
        <v>0</v>
      </c>
      <c r="I3237">
        <v>34</v>
      </c>
      <c r="J3237" t="b">
        <v>0</v>
      </c>
      <c r="K3237">
        <f>YEAR(Table1[[#This Row],[Patient Admission Date]])</f>
        <v>2023</v>
      </c>
      <c r="L3237" t="str">
        <f>TEXT(Table1[[#This Row],[Patient Admission Date]],"mmm")</f>
        <v>Sep</v>
      </c>
      <c r="M3237" t="str">
        <f>TEXT(Table1[[#This Row],[Patient Admission Date]],"ddd")</f>
        <v>Sun</v>
      </c>
      <c r="N3237" t="str">
        <f>TEXT(INT(HOUR(Table1[[#This Row],[Patient Admission Date]])/3)*3,"00")&amp;"-"&amp;TEXT(INT(HOUR(Table1[[#This Row],[Patient Admission Date]])/3)*3+3,"00")</f>
        <v>21-24</v>
      </c>
      <c r="O3237" t="str" cm="1">
        <f t="array" ref="O3237">_xlfn.IFS(Table1[[#This Row],[Patient Age]]&lt;=14,"0-14",Table1[[#This Row],[Patient Age]]&lt;=29,"15-29",Table1[[#This Row],[Patient Age]]&lt;=44,"30-44",Table1[[#This Row],[Patient Age]]&lt;=59,"45-59",Table1[[#This Row],[Patient Age]]&lt;=74,"60-74",TRUE,"75+")</f>
        <v>45-59</v>
      </c>
      <c r="P3237" t="str" cm="1">
        <f t="array" ref="P3237">_xlfn.IFS(Table1[[#This Row],[Patient Waittime]]&lt;=15,"0-15",Table1[[#This Row],[Patient Waittime]]&lt;=30,"16-30",Table1[[#This Row],[Patient Waittime]]&lt;=45,"31-45",Table1[[#This Row],[Patient Waittime]]&lt;=60,"46-60",TRUE,"60+")</f>
        <v>31-45</v>
      </c>
      <c r="Q3237">
        <f>--(Table1[[#This Row],[Patient Waittime]]&lt;=30)</f>
        <v>0</v>
      </c>
      <c r="R3237">
        <f>--Table1[[#This Row],[Patient Admission Flag]]</f>
        <v>0</v>
      </c>
      <c r="S3237">
        <f>--AND(Table1[[#This Row],[WithinTarget]]=1,Table1[[#This Row],[Patient Satisfaction Score]]&gt;=7)</f>
        <v>0</v>
      </c>
      <c r="T3237" t="str">
        <f>IF(LEFT(Table1[[#This Row],[Patient Gender]],1)="F","Female","Male")</f>
        <v>Male</v>
      </c>
    </row>
    <row r="3238" spans="1:20" x14ac:dyDescent="0.3">
      <c r="A3238" t="s">
        <v>3342</v>
      </c>
      <c r="B3238" s="1">
        <v>45264.019444444442</v>
      </c>
      <c r="C3238" t="s">
        <v>9</v>
      </c>
      <c r="D3238">
        <v>11</v>
      </c>
      <c r="E3238" t="s">
        <v>14</v>
      </c>
      <c r="F3238" t="s">
        <v>11</v>
      </c>
      <c r="G3238" t="b">
        <v>0</v>
      </c>
      <c r="I3238">
        <v>51</v>
      </c>
      <c r="J3238" t="b">
        <v>0</v>
      </c>
      <c r="K3238">
        <f>YEAR(Table1[[#This Row],[Patient Admission Date]])</f>
        <v>2023</v>
      </c>
      <c r="L3238" t="str">
        <f>TEXT(Table1[[#This Row],[Patient Admission Date]],"mmm")</f>
        <v>Dec</v>
      </c>
      <c r="M3238" t="str">
        <f>TEXT(Table1[[#This Row],[Patient Admission Date]],"ddd")</f>
        <v>Mon</v>
      </c>
      <c r="N3238" t="str">
        <f>TEXT(INT(HOUR(Table1[[#This Row],[Patient Admission Date]])/3)*3,"00")&amp;"-"&amp;TEXT(INT(HOUR(Table1[[#This Row],[Patient Admission Date]])/3)*3+3,"00")</f>
        <v>00-03</v>
      </c>
      <c r="O3238" t="str" cm="1">
        <f t="array" ref="O3238">_xlfn.IFS(Table1[[#This Row],[Patient Age]]&lt;=14,"0-14",Table1[[#This Row],[Patient Age]]&lt;=29,"15-29",Table1[[#This Row],[Patient Age]]&lt;=44,"30-44",Table1[[#This Row],[Patient Age]]&lt;=59,"45-59",Table1[[#This Row],[Patient Age]]&lt;=74,"60-74",TRUE,"75+")</f>
        <v>0-14</v>
      </c>
      <c r="P3238" t="str" cm="1">
        <f t="array" ref="P3238">_xlfn.IFS(Table1[[#This Row],[Patient Waittime]]&lt;=15,"0-15",Table1[[#This Row],[Patient Waittime]]&lt;=30,"16-30",Table1[[#This Row],[Patient Waittime]]&lt;=45,"31-45",Table1[[#This Row],[Patient Waittime]]&lt;=60,"46-60",TRUE,"60+")</f>
        <v>46-60</v>
      </c>
      <c r="Q3238">
        <f>--(Table1[[#This Row],[Patient Waittime]]&lt;=30)</f>
        <v>0</v>
      </c>
      <c r="R3238">
        <f>--Table1[[#This Row],[Patient Admission Flag]]</f>
        <v>0</v>
      </c>
      <c r="S3238">
        <f>--AND(Table1[[#This Row],[WithinTarget]]=1,Table1[[#This Row],[Patient Satisfaction Score]]&gt;=7)</f>
        <v>0</v>
      </c>
      <c r="T3238" t="str">
        <f>IF(LEFT(Table1[[#This Row],[Patient Gender]],1)="F","Female","Male")</f>
        <v>Male</v>
      </c>
    </row>
    <row r="3239" spans="1:20" x14ac:dyDescent="0.3">
      <c r="A3239" t="s">
        <v>3343</v>
      </c>
      <c r="B3239" s="1">
        <v>45204.393750000003</v>
      </c>
      <c r="C3239" t="s">
        <v>9</v>
      </c>
      <c r="D3239">
        <v>51</v>
      </c>
      <c r="E3239" t="s">
        <v>14</v>
      </c>
      <c r="F3239" t="s">
        <v>11</v>
      </c>
      <c r="G3239" t="b">
        <v>0</v>
      </c>
      <c r="I3239">
        <v>55</v>
      </c>
      <c r="J3239" t="b">
        <v>0</v>
      </c>
      <c r="K3239">
        <f>YEAR(Table1[[#This Row],[Patient Admission Date]])</f>
        <v>2023</v>
      </c>
      <c r="L3239" t="str">
        <f>TEXT(Table1[[#This Row],[Patient Admission Date]],"mmm")</f>
        <v>Oct</v>
      </c>
      <c r="M3239" t="str">
        <f>TEXT(Table1[[#This Row],[Patient Admission Date]],"ddd")</f>
        <v>Thu</v>
      </c>
      <c r="N3239" t="str">
        <f>TEXT(INT(HOUR(Table1[[#This Row],[Patient Admission Date]])/3)*3,"00")&amp;"-"&amp;TEXT(INT(HOUR(Table1[[#This Row],[Patient Admission Date]])/3)*3+3,"00")</f>
        <v>09-12</v>
      </c>
      <c r="O3239" t="str" cm="1">
        <f t="array" ref="O3239">_xlfn.IFS(Table1[[#This Row],[Patient Age]]&lt;=14,"0-14",Table1[[#This Row],[Patient Age]]&lt;=29,"15-29",Table1[[#This Row],[Patient Age]]&lt;=44,"30-44",Table1[[#This Row],[Patient Age]]&lt;=59,"45-59",Table1[[#This Row],[Patient Age]]&lt;=74,"60-74",TRUE,"75+")</f>
        <v>45-59</v>
      </c>
      <c r="P3239" t="str" cm="1">
        <f t="array" ref="P3239">_xlfn.IFS(Table1[[#This Row],[Patient Waittime]]&lt;=15,"0-15",Table1[[#This Row],[Patient Waittime]]&lt;=30,"16-30",Table1[[#This Row],[Patient Waittime]]&lt;=45,"31-45",Table1[[#This Row],[Patient Waittime]]&lt;=60,"46-60",TRUE,"60+")</f>
        <v>46-60</v>
      </c>
      <c r="Q3239">
        <f>--(Table1[[#This Row],[Patient Waittime]]&lt;=30)</f>
        <v>0</v>
      </c>
      <c r="R3239">
        <f>--Table1[[#This Row],[Patient Admission Flag]]</f>
        <v>0</v>
      </c>
      <c r="S3239">
        <f>--AND(Table1[[#This Row],[WithinTarget]]=1,Table1[[#This Row],[Patient Satisfaction Score]]&gt;=7)</f>
        <v>0</v>
      </c>
      <c r="T3239" t="str">
        <f>IF(LEFT(Table1[[#This Row],[Patient Gender]],1)="F","Female","Male")</f>
        <v>Male</v>
      </c>
    </row>
    <row r="3240" spans="1:20" x14ac:dyDescent="0.3">
      <c r="A3240" t="s">
        <v>3344</v>
      </c>
      <c r="B3240" s="1">
        <v>45572.393750000003</v>
      </c>
      <c r="C3240" t="s">
        <v>9</v>
      </c>
      <c r="D3240">
        <v>22</v>
      </c>
      <c r="E3240" t="s">
        <v>14</v>
      </c>
      <c r="F3240" t="s">
        <v>11</v>
      </c>
      <c r="G3240" t="b">
        <v>0</v>
      </c>
      <c r="I3240">
        <v>14</v>
      </c>
      <c r="J3240" t="b">
        <v>0</v>
      </c>
      <c r="K3240">
        <f>YEAR(Table1[[#This Row],[Patient Admission Date]])</f>
        <v>2024</v>
      </c>
      <c r="L3240" t="str">
        <f>TEXT(Table1[[#This Row],[Patient Admission Date]],"mmm")</f>
        <v>Oct</v>
      </c>
      <c r="M3240" t="str">
        <f>TEXT(Table1[[#This Row],[Patient Admission Date]],"ddd")</f>
        <v>Mon</v>
      </c>
      <c r="N3240" t="str">
        <f>TEXT(INT(HOUR(Table1[[#This Row],[Patient Admission Date]])/3)*3,"00")&amp;"-"&amp;TEXT(INT(HOUR(Table1[[#This Row],[Patient Admission Date]])/3)*3+3,"00")</f>
        <v>09-12</v>
      </c>
      <c r="O3240" t="str" cm="1">
        <f t="array" ref="O3240">_xlfn.IFS(Table1[[#This Row],[Patient Age]]&lt;=14,"0-14",Table1[[#This Row],[Patient Age]]&lt;=29,"15-29",Table1[[#This Row],[Patient Age]]&lt;=44,"30-44",Table1[[#This Row],[Patient Age]]&lt;=59,"45-59",Table1[[#This Row],[Patient Age]]&lt;=74,"60-74",TRUE,"75+")</f>
        <v>15-29</v>
      </c>
      <c r="P3240" t="str" cm="1">
        <f t="array" ref="P3240">_xlfn.IFS(Table1[[#This Row],[Patient Waittime]]&lt;=15,"0-15",Table1[[#This Row],[Patient Waittime]]&lt;=30,"16-30",Table1[[#This Row],[Patient Waittime]]&lt;=45,"31-45",Table1[[#This Row],[Patient Waittime]]&lt;=60,"46-60",TRUE,"60+")</f>
        <v>0-15</v>
      </c>
      <c r="Q3240">
        <f>--(Table1[[#This Row],[Patient Waittime]]&lt;=30)</f>
        <v>1</v>
      </c>
      <c r="R3240">
        <f>--Table1[[#This Row],[Patient Admission Flag]]</f>
        <v>0</v>
      </c>
      <c r="S3240">
        <f>--AND(Table1[[#This Row],[WithinTarget]]=1,Table1[[#This Row],[Patient Satisfaction Score]]&gt;=7)</f>
        <v>0</v>
      </c>
      <c r="T3240" t="str">
        <f>IF(LEFT(Table1[[#This Row],[Patient Gender]],1)="F","Female","Male")</f>
        <v>Male</v>
      </c>
    </row>
    <row r="3241" spans="1:20" x14ac:dyDescent="0.3">
      <c r="A3241" t="s">
        <v>3345</v>
      </c>
      <c r="B3241" s="1">
        <v>45194.375694444447</v>
      </c>
      <c r="C3241" t="s">
        <v>9</v>
      </c>
      <c r="D3241">
        <v>32</v>
      </c>
      <c r="E3241" t="s">
        <v>14</v>
      </c>
      <c r="F3241" t="s">
        <v>11</v>
      </c>
      <c r="G3241" t="b">
        <v>0</v>
      </c>
      <c r="I3241">
        <v>45</v>
      </c>
      <c r="J3241" t="b">
        <v>0</v>
      </c>
      <c r="K3241">
        <f>YEAR(Table1[[#This Row],[Patient Admission Date]])</f>
        <v>2023</v>
      </c>
      <c r="L3241" t="str">
        <f>TEXT(Table1[[#This Row],[Patient Admission Date]],"mmm")</f>
        <v>Sep</v>
      </c>
      <c r="M3241" t="str">
        <f>TEXT(Table1[[#This Row],[Patient Admission Date]],"ddd")</f>
        <v>Mon</v>
      </c>
      <c r="N3241" t="str">
        <f>TEXT(INT(HOUR(Table1[[#This Row],[Patient Admission Date]])/3)*3,"00")&amp;"-"&amp;TEXT(INT(HOUR(Table1[[#This Row],[Patient Admission Date]])/3)*3+3,"00")</f>
        <v>09-12</v>
      </c>
      <c r="O3241" t="str" cm="1">
        <f t="array" ref="O3241">_xlfn.IFS(Table1[[#This Row],[Patient Age]]&lt;=14,"0-14",Table1[[#This Row],[Patient Age]]&lt;=29,"15-29",Table1[[#This Row],[Patient Age]]&lt;=44,"30-44",Table1[[#This Row],[Patient Age]]&lt;=59,"45-59",Table1[[#This Row],[Patient Age]]&lt;=74,"60-74",TRUE,"75+")</f>
        <v>30-44</v>
      </c>
      <c r="P3241" t="str" cm="1">
        <f t="array" ref="P3241">_xlfn.IFS(Table1[[#This Row],[Patient Waittime]]&lt;=15,"0-15",Table1[[#This Row],[Patient Waittime]]&lt;=30,"16-30",Table1[[#This Row],[Patient Waittime]]&lt;=45,"31-45",Table1[[#This Row],[Patient Waittime]]&lt;=60,"46-60",TRUE,"60+")</f>
        <v>31-45</v>
      </c>
      <c r="Q3241">
        <f>--(Table1[[#This Row],[Patient Waittime]]&lt;=30)</f>
        <v>0</v>
      </c>
      <c r="R3241">
        <f>--Table1[[#This Row],[Patient Admission Flag]]</f>
        <v>0</v>
      </c>
      <c r="S3241">
        <f>--AND(Table1[[#This Row],[WithinTarget]]=1,Table1[[#This Row],[Patient Satisfaction Score]]&gt;=7)</f>
        <v>0</v>
      </c>
      <c r="T3241" t="str">
        <f>IF(LEFT(Table1[[#This Row],[Patient Gender]],1)="F","Female","Male")</f>
        <v>Male</v>
      </c>
    </row>
    <row r="3242" spans="1:20" x14ac:dyDescent="0.3">
      <c r="A3242" t="s">
        <v>3346</v>
      </c>
      <c r="B3242" s="1">
        <v>45412.494444444441</v>
      </c>
      <c r="C3242" t="s">
        <v>9</v>
      </c>
      <c r="D3242">
        <v>10</v>
      </c>
      <c r="E3242" t="s">
        <v>14</v>
      </c>
      <c r="F3242" t="s">
        <v>11</v>
      </c>
      <c r="G3242" t="b">
        <v>0</v>
      </c>
      <c r="I3242">
        <v>20</v>
      </c>
      <c r="J3242" t="b">
        <v>0</v>
      </c>
      <c r="K3242">
        <f>YEAR(Table1[[#This Row],[Patient Admission Date]])</f>
        <v>2024</v>
      </c>
      <c r="L3242" t="str">
        <f>TEXT(Table1[[#This Row],[Patient Admission Date]],"mmm")</f>
        <v>Apr</v>
      </c>
      <c r="M3242" t="str">
        <f>TEXT(Table1[[#This Row],[Patient Admission Date]],"ddd")</f>
        <v>Tue</v>
      </c>
      <c r="N3242" t="str">
        <f>TEXT(INT(HOUR(Table1[[#This Row],[Patient Admission Date]])/3)*3,"00")&amp;"-"&amp;TEXT(INT(HOUR(Table1[[#This Row],[Patient Admission Date]])/3)*3+3,"00")</f>
        <v>09-12</v>
      </c>
      <c r="O3242" t="str" cm="1">
        <f t="array" ref="O3242">_xlfn.IFS(Table1[[#This Row],[Patient Age]]&lt;=14,"0-14",Table1[[#This Row],[Patient Age]]&lt;=29,"15-29",Table1[[#This Row],[Patient Age]]&lt;=44,"30-44",Table1[[#This Row],[Patient Age]]&lt;=59,"45-59",Table1[[#This Row],[Patient Age]]&lt;=74,"60-74",TRUE,"75+")</f>
        <v>0-14</v>
      </c>
      <c r="P3242" t="str" cm="1">
        <f t="array" ref="P3242">_xlfn.IFS(Table1[[#This Row],[Patient Waittime]]&lt;=15,"0-15",Table1[[#This Row],[Patient Waittime]]&lt;=30,"16-30",Table1[[#This Row],[Patient Waittime]]&lt;=45,"31-45",Table1[[#This Row],[Patient Waittime]]&lt;=60,"46-60",TRUE,"60+")</f>
        <v>16-30</v>
      </c>
      <c r="Q3242">
        <f>--(Table1[[#This Row],[Patient Waittime]]&lt;=30)</f>
        <v>1</v>
      </c>
      <c r="R3242">
        <f>--Table1[[#This Row],[Patient Admission Flag]]</f>
        <v>0</v>
      </c>
      <c r="S3242">
        <f>--AND(Table1[[#This Row],[WithinTarget]]=1,Table1[[#This Row],[Patient Satisfaction Score]]&gt;=7)</f>
        <v>0</v>
      </c>
      <c r="T3242" t="str">
        <f>IF(LEFT(Table1[[#This Row],[Patient Gender]],1)="F","Female","Male")</f>
        <v>Male</v>
      </c>
    </row>
    <row r="3243" spans="1:20" x14ac:dyDescent="0.3">
      <c r="A3243" t="s">
        <v>3347</v>
      </c>
      <c r="B3243" s="1">
        <v>45177.369444444441</v>
      </c>
      <c r="C3243" t="s">
        <v>9</v>
      </c>
      <c r="D3243">
        <v>63</v>
      </c>
      <c r="E3243" t="s">
        <v>14</v>
      </c>
      <c r="F3243" t="s">
        <v>11</v>
      </c>
      <c r="G3243" t="b">
        <v>0</v>
      </c>
      <c r="I3243">
        <v>23</v>
      </c>
      <c r="J3243" t="b">
        <v>0</v>
      </c>
      <c r="K3243">
        <f>YEAR(Table1[[#This Row],[Patient Admission Date]])</f>
        <v>2023</v>
      </c>
      <c r="L3243" t="str">
        <f>TEXT(Table1[[#This Row],[Patient Admission Date]],"mmm")</f>
        <v>Sep</v>
      </c>
      <c r="M3243" t="str">
        <f>TEXT(Table1[[#This Row],[Patient Admission Date]],"ddd")</f>
        <v>Fri</v>
      </c>
      <c r="N3243" t="str">
        <f>TEXT(INT(HOUR(Table1[[#This Row],[Patient Admission Date]])/3)*3,"00")&amp;"-"&amp;TEXT(INT(HOUR(Table1[[#This Row],[Patient Admission Date]])/3)*3+3,"00")</f>
        <v>06-09</v>
      </c>
      <c r="O3243" t="str" cm="1">
        <f t="array" ref="O3243">_xlfn.IFS(Table1[[#This Row],[Patient Age]]&lt;=14,"0-14",Table1[[#This Row],[Patient Age]]&lt;=29,"15-29",Table1[[#This Row],[Patient Age]]&lt;=44,"30-44",Table1[[#This Row],[Patient Age]]&lt;=59,"45-59",Table1[[#This Row],[Patient Age]]&lt;=74,"60-74",TRUE,"75+")</f>
        <v>60-74</v>
      </c>
      <c r="P3243" t="str" cm="1">
        <f t="array" ref="P3243">_xlfn.IFS(Table1[[#This Row],[Patient Waittime]]&lt;=15,"0-15",Table1[[#This Row],[Patient Waittime]]&lt;=30,"16-30",Table1[[#This Row],[Patient Waittime]]&lt;=45,"31-45",Table1[[#This Row],[Patient Waittime]]&lt;=60,"46-60",TRUE,"60+")</f>
        <v>16-30</v>
      </c>
      <c r="Q3243">
        <f>--(Table1[[#This Row],[Patient Waittime]]&lt;=30)</f>
        <v>1</v>
      </c>
      <c r="R3243">
        <f>--Table1[[#This Row],[Patient Admission Flag]]</f>
        <v>0</v>
      </c>
      <c r="S3243">
        <f>--AND(Table1[[#This Row],[WithinTarget]]=1,Table1[[#This Row],[Patient Satisfaction Score]]&gt;=7)</f>
        <v>0</v>
      </c>
      <c r="T3243" t="str">
        <f>IF(LEFT(Table1[[#This Row],[Patient Gender]],1)="F","Female","Male")</f>
        <v>Male</v>
      </c>
    </row>
    <row r="3244" spans="1:20" x14ac:dyDescent="0.3">
      <c r="A3244" t="s">
        <v>3348</v>
      </c>
      <c r="B3244" s="1">
        <v>45076.243055555555</v>
      </c>
      <c r="C3244" t="s">
        <v>9</v>
      </c>
      <c r="D3244">
        <v>2</v>
      </c>
      <c r="E3244" t="s">
        <v>14</v>
      </c>
      <c r="F3244" t="s">
        <v>11</v>
      </c>
      <c r="G3244" t="b">
        <v>0</v>
      </c>
      <c r="I3244">
        <v>28</v>
      </c>
      <c r="J3244" t="b">
        <v>0</v>
      </c>
      <c r="K3244">
        <f>YEAR(Table1[[#This Row],[Patient Admission Date]])</f>
        <v>2023</v>
      </c>
      <c r="L3244" t="str">
        <f>TEXT(Table1[[#This Row],[Patient Admission Date]],"mmm")</f>
        <v>May</v>
      </c>
      <c r="M3244" t="str">
        <f>TEXT(Table1[[#This Row],[Patient Admission Date]],"ddd")</f>
        <v>Tue</v>
      </c>
      <c r="N3244" t="str">
        <f>TEXT(INT(HOUR(Table1[[#This Row],[Patient Admission Date]])/3)*3,"00")&amp;"-"&amp;TEXT(INT(HOUR(Table1[[#This Row],[Patient Admission Date]])/3)*3+3,"00")</f>
        <v>03-06</v>
      </c>
      <c r="O3244" t="str" cm="1">
        <f t="array" ref="O3244">_xlfn.IFS(Table1[[#This Row],[Patient Age]]&lt;=14,"0-14",Table1[[#This Row],[Patient Age]]&lt;=29,"15-29",Table1[[#This Row],[Patient Age]]&lt;=44,"30-44",Table1[[#This Row],[Patient Age]]&lt;=59,"45-59",Table1[[#This Row],[Patient Age]]&lt;=74,"60-74",TRUE,"75+")</f>
        <v>0-14</v>
      </c>
      <c r="P3244" t="str" cm="1">
        <f t="array" ref="P3244">_xlfn.IFS(Table1[[#This Row],[Patient Waittime]]&lt;=15,"0-15",Table1[[#This Row],[Patient Waittime]]&lt;=30,"16-30",Table1[[#This Row],[Patient Waittime]]&lt;=45,"31-45",Table1[[#This Row],[Patient Waittime]]&lt;=60,"46-60",TRUE,"60+")</f>
        <v>16-30</v>
      </c>
      <c r="Q3244">
        <f>--(Table1[[#This Row],[Patient Waittime]]&lt;=30)</f>
        <v>1</v>
      </c>
      <c r="R3244">
        <f>--Table1[[#This Row],[Patient Admission Flag]]</f>
        <v>0</v>
      </c>
      <c r="S3244">
        <f>--AND(Table1[[#This Row],[WithinTarget]]=1,Table1[[#This Row],[Patient Satisfaction Score]]&gt;=7)</f>
        <v>0</v>
      </c>
      <c r="T3244" t="str">
        <f>IF(LEFT(Table1[[#This Row],[Patient Gender]],1)="F","Female","Male")</f>
        <v>Male</v>
      </c>
    </row>
    <row r="3245" spans="1:20" x14ac:dyDescent="0.3">
      <c r="A3245" t="s">
        <v>3349</v>
      </c>
      <c r="B3245" s="1">
        <v>45090.075694444444</v>
      </c>
      <c r="C3245" t="s">
        <v>9</v>
      </c>
      <c r="D3245">
        <v>59</v>
      </c>
      <c r="E3245" t="s">
        <v>14</v>
      </c>
      <c r="F3245" t="s">
        <v>11</v>
      </c>
      <c r="G3245" t="b">
        <v>0</v>
      </c>
      <c r="I3245">
        <v>37</v>
      </c>
      <c r="J3245" t="b">
        <v>0</v>
      </c>
      <c r="K3245">
        <f>YEAR(Table1[[#This Row],[Patient Admission Date]])</f>
        <v>2023</v>
      </c>
      <c r="L3245" t="str">
        <f>TEXT(Table1[[#This Row],[Patient Admission Date]],"mmm")</f>
        <v>Jun</v>
      </c>
      <c r="M3245" t="str">
        <f>TEXT(Table1[[#This Row],[Patient Admission Date]],"ddd")</f>
        <v>Tue</v>
      </c>
      <c r="N3245" t="str">
        <f>TEXT(INT(HOUR(Table1[[#This Row],[Patient Admission Date]])/3)*3,"00")&amp;"-"&amp;TEXT(INT(HOUR(Table1[[#This Row],[Patient Admission Date]])/3)*3+3,"00")</f>
        <v>00-03</v>
      </c>
      <c r="O3245" t="str" cm="1">
        <f t="array" ref="O3245">_xlfn.IFS(Table1[[#This Row],[Patient Age]]&lt;=14,"0-14",Table1[[#This Row],[Patient Age]]&lt;=29,"15-29",Table1[[#This Row],[Patient Age]]&lt;=44,"30-44",Table1[[#This Row],[Patient Age]]&lt;=59,"45-59",Table1[[#This Row],[Patient Age]]&lt;=74,"60-74",TRUE,"75+")</f>
        <v>45-59</v>
      </c>
      <c r="P3245" t="str" cm="1">
        <f t="array" ref="P3245">_xlfn.IFS(Table1[[#This Row],[Patient Waittime]]&lt;=15,"0-15",Table1[[#This Row],[Patient Waittime]]&lt;=30,"16-30",Table1[[#This Row],[Patient Waittime]]&lt;=45,"31-45",Table1[[#This Row],[Patient Waittime]]&lt;=60,"46-60",TRUE,"60+")</f>
        <v>31-45</v>
      </c>
      <c r="Q3245">
        <f>--(Table1[[#This Row],[Patient Waittime]]&lt;=30)</f>
        <v>0</v>
      </c>
      <c r="R3245">
        <f>--Table1[[#This Row],[Patient Admission Flag]]</f>
        <v>0</v>
      </c>
      <c r="S3245">
        <f>--AND(Table1[[#This Row],[WithinTarget]]=1,Table1[[#This Row],[Patient Satisfaction Score]]&gt;=7)</f>
        <v>0</v>
      </c>
      <c r="T3245" t="str">
        <f>IF(LEFT(Table1[[#This Row],[Patient Gender]],1)="F","Female","Male")</f>
        <v>Male</v>
      </c>
    </row>
    <row r="3246" spans="1:20" x14ac:dyDescent="0.3">
      <c r="A3246" t="s">
        <v>3350</v>
      </c>
      <c r="B3246" s="1">
        <v>45185.209722222222</v>
      </c>
      <c r="C3246" t="s">
        <v>9</v>
      </c>
      <c r="D3246">
        <v>59</v>
      </c>
      <c r="E3246" t="s">
        <v>14</v>
      </c>
      <c r="F3246" t="s">
        <v>11</v>
      </c>
      <c r="G3246" t="b">
        <v>0</v>
      </c>
      <c r="I3246">
        <v>39</v>
      </c>
      <c r="J3246" t="b">
        <v>0</v>
      </c>
      <c r="K3246">
        <f>YEAR(Table1[[#This Row],[Patient Admission Date]])</f>
        <v>2023</v>
      </c>
      <c r="L3246" t="str">
        <f>TEXT(Table1[[#This Row],[Patient Admission Date]],"mmm")</f>
        <v>Sep</v>
      </c>
      <c r="M3246" t="str">
        <f>TEXT(Table1[[#This Row],[Patient Admission Date]],"ddd")</f>
        <v>Sat</v>
      </c>
      <c r="N3246" t="str">
        <f>TEXT(INT(HOUR(Table1[[#This Row],[Patient Admission Date]])/3)*3,"00")&amp;"-"&amp;TEXT(INT(HOUR(Table1[[#This Row],[Patient Admission Date]])/3)*3+3,"00")</f>
        <v>03-06</v>
      </c>
      <c r="O3246" t="str" cm="1">
        <f t="array" ref="O3246">_xlfn.IFS(Table1[[#This Row],[Patient Age]]&lt;=14,"0-14",Table1[[#This Row],[Patient Age]]&lt;=29,"15-29",Table1[[#This Row],[Patient Age]]&lt;=44,"30-44",Table1[[#This Row],[Patient Age]]&lt;=59,"45-59",Table1[[#This Row],[Patient Age]]&lt;=74,"60-74",TRUE,"75+")</f>
        <v>45-59</v>
      </c>
      <c r="P3246" t="str" cm="1">
        <f t="array" ref="P3246">_xlfn.IFS(Table1[[#This Row],[Patient Waittime]]&lt;=15,"0-15",Table1[[#This Row],[Patient Waittime]]&lt;=30,"16-30",Table1[[#This Row],[Patient Waittime]]&lt;=45,"31-45",Table1[[#This Row],[Patient Waittime]]&lt;=60,"46-60",TRUE,"60+")</f>
        <v>31-45</v>
      </c>
      <c r="Q3246">
        <f>--(Table1[[#This Row],[Patient Waittime]]&lt;=30)</f>
        <v>0</v>
      </c>
      <c r="R3246">
        <f>--Table1[[#This Row],[Patient Admission Flag]]</f>
        <v>0</v>
      </c>
      <c r="S3246">
        <f>--AND(Table1[[#This Row],[WithinTarget]]=1,Table1[[#This Row],[Patient Satisfaction Score]]&gt;=7)</f>
        <v>0</v>
      </c>
      <c r="T3246" t="str">
        <f>IF(LEFT(Table1[[#This Row],[Patient Gender]],1)="F","Female","Male")</f>
        <v>Male</v>
      </c>
    </row>
    <row r="3247" spans="1:20" x14ac:dyDescent="0.3">
      <c r="A3247" t="s">
        <v>3351</v>
      </c>
      <c r="B3247" s="1">
        <v>45093.75</v>
      </c>
      <c r="C3247" t="s">
        <v>9</v>
      </c>
      <c r="D3247">
        <v>48</v>
      </c>
      <c r="E3247" t="s">
        <v>14</v>
      </c>
      <c r="F3247" t="s">
        <v>11</v>
      </c>
      <c r="G3247" t="b">
        <v>0</v>
      </c>
      <c r="I3247">
        <v>43</v>
      </c>
      <c r="J3247" t="b">
        <v>0</v>
      </c>
      <c r="K3247">
        <f>YEAR(Table1[[#This Row],[Patient Admission Date]])</f>
        <v>2023</v>
      </c>
      <c r="L3247" t="str">
        <f>TEXT(Table1[[#This Row],[Patient Admission Date]],"mmm")</f>
        <v>Jun</v>
      </c>
      <c r="M3247" t="str">
        <f>TEXT(Table1[[#This Row],[Patient Admission Date]],"ddd")</f>
        <v>Fri</v>
      </c>
      <c r="N3247" t="str">
        <f>TEXT(INT(HOUR(Table1[[#This Row],[Patient Admission Date]])/3)*3,"00")&amp;"-"&amp;TEXT(INT(HOUR(Table1[[#This Row],[Patient Admission Date]])/3)*3+3,"00")</f>
        <v>18-21</v>
      </c>
      <c r="O3247" t="str" cm="1">
        <f t="array" ref="O3247">_xlfn.IFS(Table1[[#This Row],[Patient Age]]&lt;=14,"0-14",Table1[[#This Row],[Patient Age]]&lt;=29,"15-29",Table1[[#This Row],[Patient Age]]&lt;=44,"30-44",Table1[[#This Row],[Patient Age]]&lt;=59,"45-59",Table1[[#This Row],[Patient Age]]&lt;=74,"60-74",TRUE,"75+")</f>
        <v>45-59</v>
      </c>
      <c r="P3247" t="str" cm="1">
        <f t="array" ref="P3247">_xlfn.IFS(Table1[[#This Row],[Patient Waittime]]&lt;=15,"0-15",Table1[[#This Row],[Patient Waittime]]&lt;=30,"16-30",Table1[[#This Row],[Patient Waittime]]&lt;=45,"31-45",Table1[[#This Row],[Patient Waittime]]&lt;=60,"46-60",TRUE,"60+")</f>
        <v>31-45</v>
      </c>
      <c r="Q3247">
        <f>--(Table1[[#This Row],[Patient Waittime]]&lt;=30)</f>
        <v>0</v>
      </c>
      <c r="R3247">
        <f>--Table1[[#This Row],[Patient Admission Flag]]</f>
        <v>0</v>
      </c>
      <c r="S3247">
        <f>--AND(Table1[[#This Row],[WithinTarget]]=1,Table1[[#This Row],[Patient Satisfaction Score]]&gt;=7)</f>
        <v>0</v>
      </c>
      <c r="T3247" t="str">
        <f>IF(LEFT(Table1[[#This Row],[Patient Gender]],1)="F","Female","Male")</f>
        <v>Male</v>
      </c>
    </row>
    <row r="3248" spans="1:20" x14ac:dyDescent="0.3">
      <c r="A3248" t="s">
        <v>3352</v>
      </c>
      <c r="B3248" s="1">
        <v>45342.231249999997</v>
      </c>
      <c r="C3248" t="s">
        <v>9</v>
      </c>
      <c r="D3248">
        <v>66</v>
      </c>
      <c r="E3248" t="s">
        <v>14</v>
      </c>
      <c r="F3248" t="s">
        <v>11</v>
      </c>
      <c r="G3248" t="b">
        <v>0</v>
      </c>
      <c r="I3248">
        <v>20</v>
      </c>
      <c r="J3248" t="b">
        <v>0</v>
      </c>
      <c r="K3248">
        <f>YEAR(Table1[[#This Row],[Patient Admission Date]])</f>
        <v>2024</v>
      </c>
      <c r="L3248" t="str">
        <f>TEXT(Table1[[#This Row],[Patient Admission Date]],"mmm")</f>
        <v>Feb</v>
      </c>
      <c r="M3248" t="str">
        <f>TEXT(Table1[[#This Row],[Patient Admission Date]],"ddd")</f>
        <v>Tue</v>
      </c>
      <c r="N3248" t="str">
        <f>TEXT(INT(HOUR(Table1[[#This Row],[Patient Admission Date]])/3)*3,"00")&amp;"-"&amp;TEXT(INT(HOUR(Table1[[#This Row],[Patient Admission Date]])/3)*3+3,"00")</f>
        <v>03-06</v>
      </c>
      <c r="O3248" t="str" cm="1">
        <f t="array" ref="O3248">_xlfn.IFS(Table1[[#This Row],[Patient Age]]&lt;=14,"0-14",Table1[[#This Row],[Patient Age]]&lt;=29,"15-29",Table1[[#This Row],[Patient Age]]&lt;=44,"30-44",Table1[[#This Row],[Patient Age]]&lt;=59,"45-59",Table1[[#This Row],[Patient Age]]&lt;=74,"60-74",TRUE,"75+")</f>
        <v>60-74</v>
      </c>
      <c r="P3248" t="str" cm="1">
        <f t="array" ref="P3248">_xlfn.IFS(Table1[[#This Row],[Patient Waittime]]&lt;=15,"0-15",Table1[[#This Row],[Patient Waittime]]&lt;=30,"16-30",Table1[[#This Row],[Patient Waittime]]&lt;=45,"31-45",Table1[[#This Row],[Patient Waittime]]&lt;=60,"46-60",TRUE,"60+")</f>
        <v>16-30</v>
      </c>
      <c r="Q3248">
        <f>--(Table1[[#This Row],[Patient Waittime]]&lt;=30)</f>
        <v>1</v>
      </c>
      <c r="R3248">
        <f>--Table1[[#This Row],[Patient Admission Flag]]</f>
        <v>0</v>
      </c>
      <c r="S3248">
        <f>--AND(Table1[[#This Row],[WithinTarget]]=1,Table1[[#This Row],[Patient Satisfaction Score]]&gt;=7)</f>
        <v>0</v>
      </c>
      <c r="T3248" t="str">
        <f>IF(LEFT(Table1[[#This Row],[Patient Gender]],1)="F","Female","Male")</f>
        <v>Male</v>
      </c>
    </row>
    <row r="3249" spans="1:20" x14ac:dyDescent="0.3">
      <c r="A3249" t="s">
        <v>3353</v>
      </c>
      <c r="B3249" s="1">
        <v>45327.164583333331</v>
      </c>
      <c r="C3249" t="s">
        <v>9</v>
      </c>
      <c r="D3249">
        <v>46</v>
      </c>
      <c r="E3249" t="s">
        <v>14</v>
      </c>
      <c r="F3249" t="s">
        <v>11</v>
      </c>
      <c r="G3249" t="b">
        <v>0</v>
      </c>
      <c r="I3249">
        <v>36</v>
      </c>
      <c r="J3249" t="b">
        <v>0</v>
      </c>
      <c r="K3249">
        <f>YEAR(Table1[[#This Row],[Patient Admission Date]])</f>
        <v>2024</v>
      </c>
      <c r="L3249" t="str">
        <f>TEXT(Table1[[#This Row],[Patient Admission Date]],"mmm")</f>
        <v>Feb</v>
      </c>
      <c r="M3249" t="str">
        <f>TEXT(Table1[[#This Row],[Patient Admission Date]],"ddd")</f>
        <v>Mon</v>
      </c>
      <c r="N3249" t="str">
        <f>TEXT(INT(HOUR(Table1[[#This Row],[Patient Admission Date]])/3)*3,"00")&amp;"-"&amp;TEXT(INT(HOUR(Table1[[#This Row],[Patient Admission Date]])/3)*3+3,"00")</f>
        <v>03-06</v>
      </c>
      <c r="O3249" t="str" cm="1">
        <f t="array" ref="O3249">_xlfn.IFS(Table1[[#This Row],[Patient Age]]&lt;=14,"0-14",Table1[[#This Row],[Patient Age]]&lt;=29,"15-29",Table1[[#This Row],[Patient Age]]&lt;=44,"30-44",Table1[[#This Row],[Patient Age]]&lt;=59,"45-59",Table1[[#This Row],[Patient Age]]&lt;=74,"60-74",TRUE,"75+")</f>
        <v>45-59</v>
      </c>
      <c r="P3249" t="str" cm="1">
        <f t="array" ref="P3249">_xlfn.IFS(Table1[[#This Row],[Patient Waittime]]&lt;=15,"0-15",Table1[[#This Row],[Patient Waittime]]&lt;=30,"16-30",Table1[[#This Row],[Patient Waittime]]&lt;=45,"31-45",Table1[[#This Row],[Patient Waittime]]&lt;=60,"46-60",TRUE,"60+")</f>
        <v>31-45</v>
      </c>
      <c r="Q3249">
        <f>--(Table1[[#This Row],[Patient Waittime]]&lt;=30)</f>
        <v>0</v>
      </c>
      <c r="R3249">
        <f>--Table1[[#This Row],[Patient Admission Flag]]</f>
        <v>0</v>
      </c>
      <c r="S3249">
        <f>--AND(Table1[[#This Row],[WithinTarget]]=1,Table1[[#This Row],[Patient Satisfaction Score]]&gt;=7)</f>
        <v>0</v>
      </c>
      <c r="T3249" t="str">
        <f>IF(LEFT(Table1[[#This Row],[Patient Gender]],1)="F","Female","Male")</f>
        <v>Male</v>
      </c>
    </row>
    <row r="3250" spans="1:20" x14ac:dyDescent="0.3">
      <c r="A3250" t="s">
        <v>3354</v>
      </c>
      <c r="B3250" s="1">
        <v>45568.599305555559</v>
      </c>
      <c r="C3250" t="s">
        <v>9</v>
      </c>
      <c r="D3250">
        <v>3</v>
      </c>
      <c r="E3250" t="s">
        <v>14</v>
      </c>
      <c r="F3250" t="s">
        <v>11</v>
      </c>
      <c r="G3250" t="b">
        <v>0</v>
      </c>
      <c r="I3250">
        <v>43</v>
      </c>
      <c r="J3250" t="b">
        <v>0</v>
      </c>
      <c r="K3250">
        <f>YEAR(Table1[[#This Row],[Patient Admission Date]])</f>
        <v>2024</v>
      </c>
      <c r="L3250" t="str">
        <f>TEXT(Table1[[#This Row],[Patient Admission Date]],"mmm")</f>
        <v>Oct</v>
      </c>
      <c r="M3250" t="str">
        <f>TEXT(Table1[[#This Row],[Patient Admission Date]],"ddd")</f>
        <v>Thu</v>
      </c>
      <c r="N3250" t="str">
        <f>TEXT(INT(HOUR(Table1[[#This Row],[Patient Admission Date]])/3)*3,"00")&amp;"-"&amp;TEXT(INT(HOUR(Table1[[#This Row],[Patient Admission Date]])/3)*3+3,"00")</f>
        <v>12-15</v>
      </c>
      <c r="O3250" t="str" cm="1">
        <f t="array" ref="O3250">_xlfn.IFS(Table1[[#This Row],[Patient Age]]&lt;=14,"0-14",Table1[[#This Row],[Patient Age]]&lt;=29,"15-29",Table1[[#This Row],[Patient Age]]&lt;=44,"30-44",Table1[[#This Row],[Patient Age]]&lt;=59,"45-59",Table1[[#This Row],[Patient Age]]&lt;=74,"60-74",TRUE,"75+")</f>
        <v>0-14</v>
      </c>
      <c r="P3250" t="str" cm="1">
        <f t="array" ref="P3250">_xlfn.IFS(Table1[[#This Row],[Patient Waittime]]&lt;=15,"0-15",Table1[[#This Row],[Patient Waittime]]&lt;=30,"16-30",Table1[[#This Row],[Patient Waittime]]&lt;=45,"31-45",Table1[[#This Row],[Patient Waittime]]&lt;=60,"46-60",TRUE,"60+")</f>
        <v>31-45</v>
      </c>
      <c r="Q3250">
        <f>--(Table1[[#This Row],[Patient Waittime]]&lt;=30)</f>
        <v>0</v>
      </c>
      <c r="R3250">
        <f>--Table1[[#This Row],[Patient Admission Flag]]</f>
        <v>0</v>
      </c>
      <c r="S3250">
        <f>--AND(Table1[[#This Row],[WithinTarget]]=1,Table1[[#This Row],[Patient Satisfaction Score]]&gt;=7)</f>
        <v>0</v>
      </c>
      <c r="T3250" t="str">
        <f>IF(LEFT(Table1[[#This Row],[Patient Gender]],1)="F","Female","Male")</f>
        <v>Male</v>
      </c>
    </row>
    <row r="3251" spans="1:20" x14ac:dyDescent="0.3">
      <c r="A3251" t="s">
        <v>3355</v>
      </c>
      <c r="B3251" s="1">
        <v>45021.705555555556</v>
      </c>
      <c r="C3251" t="s">
        <v>9</v>
      </c>
      <c r="D3251">
        <v>48</v>
      </c>
      <c r="E3251" t="s">
        <v>14</v>
      </c>
      <c r="F3251" t="s">
        <v>11</v>
      </c>
      <c r="G3251" t="b">
        <v>0</v>
      </c>
      <c r="I3251">
        <v>45</v>
      </c>
      <c r="J3251" t="b">
        <v>0</v>
      </c>
      <c r="K3251">
        <f>YEAR(Table1[[#This Row],[Patient Admission Date]])</f>
        <v>2023</v>
      </c>
      <c r="L3251" t="str">
        <f>TEXT(Table1[[#This Row],[Patient Admission Date]],"mmm")</f>
        <v>Apr</v>
      </c>
      <c r="M3251" t="str">
        <f>TEXT(Table1[[#This Row],[Patient Admission Date]],"ddd")</f>
        <v>Wed</v>
      </c>
      <c r="N3251" t="str">
        <f>TEXT(INT(HOUR(Table1[[#This Row],[Patient Admission Date]])/3)*3,"00")&amp;"-"&amp;TEXT(INT(HOUR(Table1[[#This Row],[Patient Admission Date]])/3)*3+3,"00")</f>
        <v>15-18</v>
      </c>
      <c r="O3251" t="str" cm="1">
        <f t="array" ref="O3251">_xlfn.IFS(Table1[[#This Row],[Patient Age]]&lt;=14,"0-14",Table1[[#This Row],[Patient Age]]&lt;=29,"15-29",Table1[[#This Row],[Patient Age]]&lt;=44,"30-44",Table1[[#This Row],[Patient Age]]&lt;=59,"45-59",Table1[[#This Row],[Patient Age]]&lt;=74,"60-74",TRUE,"75+")</f>
        <v>45-59</v>
      </c>
      <c r="P3251" t="str" cm="1">
        <f t="array" ref="P3251">_xlfn.IFS(Table1[[#This Row],[Patient Waittime]]&lt;=15,"0-15",Table1[[#This Row],[Patient Waittime]]&lt;=30,"16-30",Table1[[#This Row],[Patient Waittime]]&lt;=45,"31-45",Table1[[#This Row],[Patient Waittime]]&lt;=60,"46-60",TRUE,"60+")</f>
        <v>31-45</v>
      </c>
      <c r="Q3251">
        <f>--(Table1[[#This Row],[Patient Waittime]]&lt;=30)</f>
        <v>0</v>
      </c>
      <c r="R3251">
        <f>--Table1[[#This Row],[Patient Admission Flag]]</f>
        <v>0</v>
      </c>
      <c r="S3251">
        <f>--AND(Table1[[#This Row],[WithinTarget]]=1,Table1[[#This Row],[Patient Satisfaction Score]]&gt;=7)</f>
        <v>0</v>
      </c>
      <c r="T3251" t="str">
        <f>IF(LEFT(Table1[[#This Row],[Patient Gender]],1)="F","Female","Male")</f>
        <v>Male</v>
      </c>
    </row>
    <row r="3252" spans="1:20" x14ac:dyDescent="0.3">
      <c r="A3252" t="s">
        <v>3356</v>
      </c>
      <c r="B3252" s="1">
        <v>45376.447916666664</v>
      </c>
      <c r="C3252" t="s">
        <v>9</v>
      </c>
      <c r="D3252">
        <v>33</v>
      </c>
      <c r="E3252" t="s">
        <v>14</v>
      </c>
      <c r="F3252" t="s">
        <v>11</v>
      </c>
      <c r="G3252" t="b">
        <v>0</v>
      </c>
      <c r="I3252">
        <v>47</v>
      </c>
      <c r="J3252" t="b">
        <v>0</v>
      </c>
      <c r="K3252">
        <f>YEAR(Table1[[#This Row],[Patient Admission Date]])</f>
        <v>2024</v>
      </c>
      <c r="L3252" t="str">
        <f>TEXT(Table1[[#This Row],[Patient Admission Date]],"mmm")</f>
        <v>Mar</v>
      </c>
      <c r="M3252" t="str">
        <f>TEXT(Table1[[#This Row],[Patient Admission Date]],"ddd")</f>
        <v>Mon</v>
      </c>
      <c r="N3252" t="str">
        <f>TEXT(INT(HOUR(Table1[[#This Row],[Patient Admission Date]])/3)*3,"00")&amp;"-"&amp;TEXT(INT(HOUR(Table1[[#This Row],[Patient Admission Date]])/3)*3+3,"00")</f>
        <v>09-12</v>
      </c>
      <c r="O3252" t="str" cm="1">
        <f t="array" ref="O3252">_xlfn.IFS(Table1[[#This Row],[Patient Age]]&lt;=14,"0-14",Table1[[#This Row],[Patient Age]]&lt;=29,"15-29",Table1[[#This Row],[Patient Age]]&lt;=44,"30-44",Table1[[#This Row],[Patient Age]]&lt;=59,"45-59",Table1[[#This Row],[Patient Age]]&lt;=74,"60-74",TRUE,"75+")</f>
        <v>30-44</v>
      </c>
      <c r="P3252" t="str" cm="1">
        <f t="array" ref="P3252">_xlfn.IFS(Table1[[#This Row],[Patient Waittime]]&lt;=15,"0-15",Table1[[#This Row],[Patient Waittime]]&lt;=30,"16-30",Table1[[#This Row],[Patient Waittime]]&lt;=45,"31-45",Table1[[#This Row],[Patient Waittime]]&lt;=60,"46-60",TRUE,"60+")</f>
        <v>46-60</v>
      </c>
      <c r="Q3252">
        <f>--(Table1[[#This Row],[Patient Waittime]]&lt;=30)</f>
        <v>0</v>
      </c>
      <c r="R3252">
        <f>--Table1[[#This Row],[Patient Admission Flag]]</f>
        <v>0</v>
      </c>
      <c r="S3252">
        <f>--AND(Table1[[#This Row],[WithinTarget]]=1,Table1[[#This Row],[Patient Satisfaction Score]]&gt;=7)</f>
        <v>0</v>
      </c>
      <c r="T3252" t="str">
        <f>IF(LEFT(Table1[[#This Row],[Patient Gender]],1)="F","Female","Male")</f>
        <v>Male</v>
      </c>
    </row>
    <row r="3253" spans="1:20" x14ac:dyDescent="0.3">
      <c r="A3253" t="s">
        <v>3357</v>
      </c>
      <c r="B3253" s="1">
        <v>45305.805555555555</v>
      </c>
      <c r="C3253" t="s">
        <v>9</v>
      </c>
      <c r="D3253">
        <v>67</v>
      </c>
      <c r="E3253" t="s">
        <v>14</v>
      </c>
      <c r="F3253" t="s">
        <v>11</v>
      </c>
      <c r="G3253" t="b">
        <v>0</v>
      </c>
      <c r="I3253">
        <v>60</v>
      </c>
      <c r="J3253" t="b">
        <v>0</v>
      </c>
      <c r="K3253">
        <f>YEAR(Table1[[#This Row],[Patient Admission Date]])</f>
        <v>2024</v>
      </c>
      <c r="L3253" t="str">
        <f>TEXT(Table1[[#This Row],[Patient Admission Date]],"mmm")</f>
        <v>Jan</v>
      </c>
      <c r="M3253" t="str">
        <f>TEXT(Table1[[#This Row],[Patient Admission Date]],"ddd")</f>
        <v>Sun</v>
      </c>
      <c r="N3253" t="str">
        <f>TEXT(INT(HOUR(Table1[[#This Row],[Patient Admission Date]])/3)*3,"00")&amp;"-"&amp;TEXT(INT(HOUR(Table1[[#This Row],[Patient Admission Date]])/3)*3+3,"00")</f>
        <v>18-21</v>
      </c>
      <c r="O3253" t="str" cm="1">
        <f t="array" ref="O3253">_xlfn.IFS(Table1[[#This Row],[Patient Age]]&lt;=14,"0-14",Table1[[#This Row],[Patient Age]]&lt;=29,"15-29",Table1[[#This Row],[Patient Age]]&lt;=44,"30-44",Table1[[#This Row],[Patient Age]]&lt;=59,"45-59",Table1[[#This Row],[Patient Age]]&lt;=74,"60-74",TRUE,"75+")</f>
        <v>60-74</v>
      </c>
      <c r="P3253" t="str" cm="1">
        <f t="array" ref="P3253">_xlfn.IFS(Table1[[#This Row],[Patient Waittime]]&lt;=15,"0-15",Table1[[#This Row],[Patient Waittime]]&lt;=30,"16-30",Table1[[#This Row],[Patient Waittime]]&lt;=45,"31-45",Table1[[#This Row],[Patient Waittime]]&lt;=60,"46-60",TRUE,"60+")</f>
        <v>46-60</v>
      </c>
      <c r="Q3253">
        <f>--(Table1[[#This Row],[Patient Waittime]]&lt;=30)</f>
        <v>0</v>
      </c>
      <c r="R3253">
        <f>--Table1[[#This Row],[Patient Admission Flag]]</f>
        <v>0</v>
      </c>
      <c r="S3253">
        <f>--AND(Table1[[#This Row],[WithinTarget]]=1,Table1[[#This Row],[Patient Satisfaction Score]]&gt;=7)</f>
        <v>0</v>
      </c>
      <c r="T3253" t="str">
        <f>IF(LEFT(Table1[[#This Row],[Patient Gender]],1)="F","Female","Male")</f>
        <v>Male</v>
      </c>
    </row>
    <row r="3254" spans="1:20" x14ac:dyDescent="0.3">
      <c r="A3254" t="s">
        <v>3358</v>
      </c>
      <c r="B3254" s="1">
        <v>45568.29583333333</v>
      </c>
      <c r="C3254" t="s">
        <v>9</v>
      </c>
      <c r="D3254">
        <v>73</v>
      </c>
      <c r="E3254" t="s">
        <v>14</v>
      </c>
      <c r="F3254" t="s">
        <v>11</v>
      </c>
      <c r="G3254" t="b">
        <v>0</v>
      </c>
      <c r="I3254">
        <v>21</v>
      </c>
      <c r="J3254" t="b">
        <v>0</v>
      </c>
      <c r="K3254">
        <f>YEAR(Table1[[#This Row],[Patient Admission Date]])</f>
        <v>2024</v>
      </c>
      <c r="L3254" t="str">
        <f>TEXT(Table1[[#This Row],[Patient Admission Date]],"mmm")</f>
        <v>Oct</v>
      </c>
      <c r="M3254" t="str">
        <f>TEXT(Table1[[#This Row],[Patient Admission Date]],"ddd")</f>
        <v>Thu</v>
      </c>
      <c r="N3254" t="str">
        <f>TEXT(INT(HOUR(Table1[[#This Row],[Patient Admission Date]])/3)*3,"00")&amp;"-"&amp;TEXT(INT(HOUR(Table1[[#This Row],[Patient Admission Date]])/3)*3+3,"00")</f>
        <v>06-09</v>
      </c>
      <c r="O3254" t="str" cm="1">
        <f t="array" ref="O3254">_xlfn.IFS(Table1[[#This Row],[Patient Age]]&lt;=14,"0-14",Table1[[#This Row],[Patient Age]]&lt;=29,"15-29",Table1[[#This Row],[Patient Age]]&lt;=44,"30-44",Table1[[#This Row],[Patient Age]]&lt;=59,"45-59",Table1[[#This Row],[Patient Age]]&lt;=74,"60-74",TRUE,"75+")</f>
        <v>60-74</v>
      </c>
      <c r="P3254" t="str" cm="1">
        <f t="array" ref="P3254">_xlfn.IFS(Table1[[#This Row],[Patient Waittime]]&lt;=15,"0-15",Table1[[#This Row],[Patient Waittime]]&lt;=30,"16-30",Table1[[#This Row],[Patient Waittime]]&lt;=45,"31-45",Table1[[#This Row],[Patient Waittime]]&lt;=60,"46-60",TRUE,"60+")</f>
        <v>16-30</v>
      </c>
      <c r="Q3254">
        <f>--(Table1[[#This Row],[Patient Waittime]]&lt;=30)</f>
        <v>1</v>
      </c>
      <c r="R3254">
        <f>--Table1[[#This Row],[Patient Admission Flag]]</f>
        <v>0</v>
      </c>
      <c r="S3254">
        <f>--AND(Table1[[#This Row],[WithinTarget]]=1,Table1[[#This Row],[Patient Satisfaction Score]]&gt;=7)</f>
        <v>0</v>
      </c>
      <c r="T3254" t="str">
        <f>IF(LEFT(Table1[[#This Row],[Patient Gender]],1)="F","Female","Male")</f>
        <v>Male</v>
      </c>
    </row>
    <row r="3255" spans="1:20" x14ac:dyDescent="0.3">
      <c r="A3255" t="s">
        <v>3359</v>
      </c>
      <c r="B3255" s="1">
        <v>45379.406944444447</v>
      </c>
      <c r="C3255" t="s">
        <v>9</v>
      </c>
      <c r="D3255">
        <v>31</v>
      </c>
      <c r="E3255" t="s">
        <v>14</v>
      </c>
      <c r="F3255" t="s">
        <v>11</v>
      </c>
      <c r="G3255" t="b">
        <v>0</v>
      </c>
      <c r="I3255">
        <v>43</v>
      </c>
      <c r="J3255" t="b">
        <v>0</v>
      </c>
      <c r="K3255">
        <f>YEAR(Table1[[#This Row],[Patient Admission Date]])</f>
        <v>2024</v>
      </c>
      <c r="L3255" t="str">
        <f>TEXT(Table1[[#This Row],[Patient Admission Date]],"mmm")</f>
        <v>Mar</v>
      </c>
      <c r="M3255" t="str">
        <f>TEXT(Table1[[#This Row],[Patient Admission Date]],"ddd")</f>
        <v>Thu</v>
      </c>
      <c r="N3255" t="str">
        <f>TEXT(INT(HOUR(Table1[[#This Row],[Patient Admission Date]])/3)*3,"00")&amp;"-"&amp;TEXT(INT(HOUR(Table1[[#This Row],[Patient Admission Date]])/3)*3+3,"00")</f>
        <v>09-12</v>
      </c>
      <c r="O3255" t="str" cm="1">
        <f t="array" ref="O3255">_xlfn.IFS(Table1[[#This Row],[Patient Age]]&lt;=14,"0-14",Table1[[#This Row],[Patient Age]]&lt;=29,"15-29",Table1[[#This Row],[Patient Age]]&lt;=44,"30-44",Table1[[#This Row],[Patient Age]]&lt;=59,"45-59",Table1[[#This Row],[Patient Age]]&lt;=74,"60-74",TRUE,"75+")</f>
        <v>30-44</v>
      </c>
      <c r="P3255" t="str" cm="1">
        <f t="array" ref="P3255">_xlfn.IFS(Table1[[#This Row],[Patient Waittime]]&lt;=15,"0-15",Table1[[#This Row],[Patient Waittime]]&lt;=30,"16-30",Table1[[#This Row],[Patient Waittime]]&lt;=45,"31-45",Table1[[#This Row],[Patient Waittime]]&lt;=60,"46-60",TRUE,"60+")</f>
        <v>31-45</v>
      </c>
      <c r="Q3255">
        <f>--(Table1[[#This Row],[Patient Waittime]]&lt;=30)</f>
        <v>0</v>
      </c>
      <c r="R3255">
        <f>--Table1[[#This Row],[Patient Admission Flag]]</f>
        <v>0</v>
      </c>
      <c r="S3255">
        <f>--AND(Table1[[#This Row],[WithinTarget]]=1,Table1[[#This Row],[Patient Satisfaction Score]]&gt;=7)</f>
        <v>0</v>
      </c>
      <c r="T3255" t="str">
        <f>IF(LEFT(Table1[[#This Row],[Patient Gender]],1)="F","Female","Male")</f>
        <v>Male</v>
      </c>
    </row>
    <row r="3256" spans="1:20" x14ac:dyDescent="0.3">
      <c r="A3256" t="s">
        <v>3360</v>
      </c>
      <c r="B3256" s="1">
        <v>45030.865972222222</v>
      </c>
      <c r="C3256" t="s">
        <v>9</v>
      </c>
      <c r="D3256">
        <v>61</v>
      </c>
      <c r="E3256" t="s">
        <v>14</v>
      </c>
      <c r="F3256" t="s">
        <v>11</v>
      </c>
      <c r="G3256" t="b">
        <v>0</v>
      </c>
      <c r="I3256">
        <v>44</v>
      </c>
      <c r="J3256" t="b">
        <v>0</v>
      </c>
      <c r="K3256">
        <f>YEAR(Table1[[#This Row],[Patient Admission Date]])</f>
        <v>2023</v>
      </c>
      <c r="L3256" t="str">
        <f>TEXT(Table1[[#This Row],[Patient Admission Date]],"mmm")</f>
        <v>Apr</v>
      </c>
      <c r="M3256" t="str">
        <f>TEXT(Table1[[#This Row],[Patient Admission Date]],"ddd")</f>
        <v>Fri</v>
      </c>
      <c r="N3256" t="str">
        <f>TEXT(INT(HOUR(Table1[[#This Row],[Patient Admission Date]])/3)*3,"00")&amp;"-"&amp;TEXT(INT(HOUR(Table1[[#This Row],[Patient Admission Date]])/3)*3+3,"00")</f>
        <v>18-21</v>
      </c>
      <c r="O3256" t="str" cm="1">
        <f t="array" ref="O3256">_xlfn.IFS(Table1[[#This Row],[Patient Age]]&lt;=14,"0-14",Table1[[#This Row],[Patient Age]]&lt;=29,"15-29",Table1[[#This Row],[Patient Age]]&lt;=44,"30-44",Table1[[#This Row],[Patient Age]]&lt;=59,"45-59",Table1[[#This Row],[Patient Age]]&lt;=74,"60-74",TRUE,"75+")</f>
        <v>60-74</v>
      </c>
      <c r="P3256" t="str" cm="1">
        <f t="array" ref="P3256">_xlfn.IFS(Table1[[#This Row],[Patient Waittime]]&lt;=15,"0-15",Table1[[#This Row],[Patient Waittime]]&lt;=30,"16-30",Table1[[#This Row],[Patient Waittime]]&lt;=45,"31-45",Table1[[#This Row],[Patient Waittime]]&lt;=60,"46-60",TRUE,"60+")</f>
        <v>31-45</v>
      </c>
      <c r="Q3256">
        <f>--(Table1[[#This Row],[Patient Waittime]]&lt;=30)</f>
        <v>0</v>
      </c>
      <c r="R3256">
        <f>--Table1[[#This Row],[Patient Admission Flag]]</f>
        <v>0</v>
      </c>
      <c r="S3256">
        <f>--AND(Table1[[#This Row],[WithinTarget]]=1,Table1[[#This Row],[Patient Satisfaction Score]]&gt;=7)</f>
        <v>0</v>
      </c>
      <c r="T3256" t="str">
        <f>IF(LEFT(Table1[[#This Row],[Patient Gender]],1)="F","Female","Male")</f>
        <v>Male</v>
      </c>
    </row>
    <row r="3257" spans="1:20" x14ac:dyDescent="0.3">
      <c r="A3257" t="s">
        <v>3361</v>
      </c>
      <c r="B3257" s="1">
        <v>45131.862500000003</v>
      </c>
      <c r="C3257" t="s">
        <v>9</v>
      </c>
      <c r="D3257">
        <v>75</v>
      </c>
      <c r="E3257" t="s">
        <v>14</v>
      </c>
      <c r="F3257" t="s">
        <v>11</v>
      </c>
      <c r="G3257" t="b">
        <v>0</v>
      </c>
      <c r="I3257">
        <v>46</v>
      </c>
      <c r="J3257" t="b">
        <v>0</v>
      </c>
      <c r="K3257">
        <f>YEAR(Table1[[#This Row],[Patient Admission Date]])</f>
        <v>2023</v>
      </c>
      <c r="L3257" t="str">
        <f>TEXT(Table1[[#This Row],[Patient Admission Date]],"mmm")</f>
        <v>Jul</v>
      </c>
      <c r="M3257" t="str">
        <f>TEXT(Table1[[#This Row],[Patient Admission Date]],"ddd")</f>
        <v>Mon</v>
      </c>
      <c r="N3257" t="str">
        <f>TEXT(INT(HOUR(Table1[[#This Row],[Patient Admission Date]])/3)*3,"00")&amp;"-"&amp;TEXT(INT(HOUR(Table1[[#This Row],[Patient Admission Date]])/3)*3+3,"00")</f>
        <v>18-21</v>
      </c>
      <c r="O3257" t="str" cm="1">
        <f t="array" ref="O3257">_xlfn.IFS(Table1[[#This Row],[Patient Age]]&lt;=14,"0-14",Table1[[#This Row],[Patient Age]]&lt;=29,"15-29",Table1[[#This Row],[Patient Age]]&lt;=44,"30-44",Table1[[#This Row],[Patient Age]]&lt;=59,"45-59",Table1[[#This Row],[Patient Age]]&lt;=74,"60-74",TRUE,"75+")</f>
        <v>75+</v>
      </c>
      <c r="P3257" t="str" cm="1">
        <f t="array" ref="P3257">_xlfn.IFS(Table1[[#This Row],[Patient Waittime]]&lt;=15,"0-15",Table1[[#This Row],[Patient Waittime]]&lt;=30,"16-30",Table1[[#This Row],[Patient Waittime]]&lt;=45,"31-45",Table1[[#This Row],[Patient Waittime]]&lt;=60,"46-60",TRUE,"60+")</f>
        <v>46-60</v>
      </c>
      <c r="Q3257">
        <f>--(Table1[[#This Row],[Patient Waittime]]&lt;=30)</f>
        <v>0</v>
      </c>
      <c r="R3257">
        <f>--Table1[[#This Row],[Patient Admission Flag]]</f>
        <v>0</v>
      </c>
      <c r="S3257">
        <f>--AND(Table1[[#This Row],[WithinTarget]]=1,Table1[[#This Row],[Patient Satisfaction Score]]&gt;=7)</f>
        <v>0</v>
      </c>
      <c r="T3257" t="str">
        <f>IF(LEFT(Table1[[#This Row],[Patient Gender]],1)="F","Female","Male")</f>
        <v>Male</v>
      </c>
    </row>
    <row r="3258" spans="1:20" x14ac:dyDescent="0.3">
      <c r="A3258" t="s">
        <v>3362</v>
      </c>
      <c r="B3258" s="1">
        <v>45528.010416666664</v>
      </c>
      <c r="C3258" t="s">
        <v>9</v>
      </c>
      <c r="D3258">
        <v>34</v>
      </c>
      <c r="E3258" t="s">
        <v>14</v>
      </c>
      <c r="F3258" t="s">
        <v>11</v>
      </c>
      <c r="G3258" t="b">
        <v>0</v>
      </c>
      <c r="I3258">
        <v>52</v>
      </c>
      <c r="J3258" t="b">
        <v>0</v>
      </c>
      <c r="K3258">
        <f>YEAR(Table1[[#This Row],[Patient Admission Date]])</f>
        <v>2024</v>
      </c>
      <c r="L3258" t="str">
        <f>TEXT(Table1[[#This Row],[Patient Admission Date]],"mmm")</f>
        <v>Aug</v>
      </c>
      <c r="M3258" t="str">
        <f>TEXT(Table1[[#This Row],[Patient Admission Date]],"ddd")</f>
        <v>Sat</v>
      </c>
      <c r="N3258" t="str">
        <f>TEXT(INT(HOUR(Table1[[#This Row],[Patient Admission Date]])/3)*3,"00")&amp;"-"&amp;TEXT(INT(HOUR(Table1[[#This Row],[Patient Admission Date]])/3)*3+3,"00")</f>
        <v>00-03</v>
      </c>
      <c r="O3258" t="str" cm="1">
        <f t="array" ref="O3258">_xlfn.IFS(Table1[[#This Row],[Patient Age]]&lt;=14,"0-14",Table1[[#This Row],[Patient Age]]&lt;=29,"15-29",Table1[[#This Row],[Patient Age]]&lt;=44,"30-44",Table1[[#This Row],[Patient Age]]&lt;=59,"45-59",Table1[[#This Row],[Patient Age]]&lt;=74,"60-74",TRUE,"75+")</f>
        <v>30-44</v>
      </c>
      <c r="P3258" t="str" cm="1">
        <f t="array" ref="P3258">_xlfn.IFS(Table1[[#This Row],[Patient Waittime]]&lt;=15,"0-15",Table1[[#This Row],[Patient Waittime]]&lt;=30,"16-30",Table1[[#This Row],[Patient Waittime]]&lt;=45,"31-45",Table1[[#This Row],[Patient Waittime]]&lt;=60,"46-60",TRUE,"60+")</f>
        <v>46-60</v>
      </c>
      <c r="Q3258">
        <f>--(Table1[[#This Row],[Patient Waittime]]&lt;=30)</f>
        <v>0</v>
      </c>
      <c r="R3258">
        <f>--Table1[[#This Row],[Patient Admission Flag]]</f>
        <v>0</v>
      </c>
      <c r="S3258">
        <f>--AND(Table1[[#This Row],[WithinTarget]]=1,Table1[[#This Row],[Patient Satisfaction Score]]&gt;=7)</f>
        <v>0</v>
      </c>
      <c r="T3258" t="str">
        <f>IF(LEFT(Table1[[#This Row],[Patient Gender]],1)="F","Female","Male")</f>
        <v>Male</v>
      </c>
    </row>
    <row r="3259" spans="1:20" x14ac:dyDescent="0.3">
      <c r="A3259" t="s">
        <v>3363</v>
      </c>
      <c r="B3259" s="1">
        <v>45253.957638888889</v>
      </c>
      <c r="C3259" t="s">
        <v>9</v>
      </c>
      <c r="D3259">
        <v>66</v>
      </c>
      <c r="E3259" t="s">
        <v>14</v>
      </c>
      <c r="F3259" t="s">
        <v>11</v>
      </c>
      <c r="G3259" t="b">
        <v>0</v>
      </c>
      <c r="I3259">
        <v>58</v>
      </c>
      <c r="J3259" t="b">
        <v>0</v>
      </c>
      <c r="K3259">
        <f>YEAR(Table1[[#This Row],[Patient Admission Date]])</f>
        <v>2023</v>
      </c>
      <c r="L3259" t="str">
        <f>TEXT(Table1[[#This Row],[Patient Admission Date]],"mmm")</f>
        <v>Nov</v>
      </c>
      <c r="M3259" t="str">
        <f>TEXT(Table1[[#This Row],[Patient Admission Date]],"ddd")</f>
        <v>Thu</v>
      </c>
      <c r="N3259" t="str">
        <f>TEXT(INT(HOUR(Table1[[#This Row],[Patient Admission Date]])/3)*3,"00")&amp;"-"&amp;TEXT(INT(HOUR(Table1[[#This Row],[Patient Admission Date]])/3)*3+3,"00")</f>
        <v>21-24</v>
      </c>
      <c r="O3259" t="str" cm="1">
        <f t="array" ref="O3259">_xlfn.IFS(Table1[[#This Row],[Patient Age]]&lt;=14,"0-14",Table1[[#This Row],[Patient Age]]&lt;=29,"15-29",Table1[[#This Row],[Patient Age]]&lt;=44,"30-44",Table1[[#This Row],[Patient Age]]&lt;=59,"45-59",Table1[[#This Row],[Patient Age]]&lt;=74,"60-74",TRUE,"75+")</f>
        <v>60-74</v>
      </c>
      <c r="P3259" t="str" cm="1">
        <f t="array" ref="P3259">_xlfn.IFS(Table1[[#This Row],[Patient Waittime]]&lt;=15,"0-15",Table1[[#This Row],[Patient Waittime]]&lt;=30,"16-30",Table1[[#This Row],[Patient Waittime]]&lt;=45,"31-45",Table1[[#This Row],[Patient Waittime]]&lt;=60,"46-60",TRUE,"60+")</f>
        <v>46-60</v>
      </c>
      <c r="Q3259">
        <f>--(Table1[[#This Row],[Patient Waittime]]&lt;=30)</f>
        <v>0</v>
      </c>
      <c r="R3259">
        <f>--Table1[[#This Row],[Patient Admission Flag]]</f>
        <v>0</v>
      </c>
      <c r="S3259">
        <f>--AND(Table1[[#This Row],[WithinTarget]]=1,Table1[[#This Row],[Patient Satisfaction Score]]&gt;=7)</f>
        <v>0</v>
      </c>
      <c r="T3259" t="str">
        <f>IF(LEFT(Table1[[#This Row],[Patient Gender]],1)="F","Female","Male")</f>
        <v>Male</v>
      </c>
    </row>
    <row r="3260" spans="1:20" x14ac:dyDescent="0.3">
      <c r="A3260" t="s">
        <v>3364</v>
      </c>
      <c r="B3260" s="1">
        <v>45190.199305555558</v>
      </c>
      <c r="C3260" t="s">
        <v>9</v>
      </c>
      <c r="D3260">
        <v>51</v>
      </c>
      <c r="E3260" t="s">
        <v>14</v>
      </c>
      <c r="F3260" t="s">
        <v>11</v>
      </c>
      <c r="G3260" t="b">
        <v>0</v>
      </c>
      <c r="I3260">
        <v>14</v>
      </c>
      <c r="J3260" t="b">
        <v>0</v>
      </c>
      <c r="K3260">
        <f>YEAR(Table1[[#This Row],[Patient Admission Date]])</f>
        <v>2023</v>
      </c>
      <c r="L3260" t="str">
        <f>TEXT(Table1[[#This Row],[Patient Admission Date]],"mmm")</f>
        <v>Sep</v>
      </c>
      <c r="M3260" t="str">
        <f>TEXT(Table1[[#This Row],[Patient Admission Date]],"ddd")</f>
        <v>Thu</v>
      </c>
      <c r="N3260" t="str">
        <f>TEXT(INT(HOUR(Table1[[#This Row],[Patient Admission Date]])/3)*3,"00")&amp;"-"&amp;TEXT(INT(HOUR(Table1[[#This Row],[Patient Admission Date]])/3)*3+3,"00")</f>
        <v>03-06</v>
      </c>
      <c r="O3260" t="str" cm="1">
        <f t="array" ref="O3260">_xlfn.IFS(Table1[[#This Row],[Patient Age]]&lt;=14,"0-14",Table1[[#This Row],[Patient Age]]&lt;=29,"15-29",Table1[[#This Row],[Patient Age]]&lt;=44,"30-44",Table1[[#This Row],[Patient Age]]&lt;=59,"45-59",Table1[[#This Row],[Patient Age]]&lt;=74,"60-74",TRUE,"75+")</f>
        <v>45-59</v>
      </c>
      <c r="P3260" t="str" cm="1">
        <f t="array" ref="P3260">_xlfn.IFS(Table1[[#This Row],[Patient Waittime]]&lt;=15,"0-15",Table1[[#This Row],[Patient Waittime]]&lt;=30,"16-30",Table1[[#This Row],[Patient Waittime]]&lt;=45,"31-45",Table1[[#This Row],[Patient Waittime]]&lt;=60,"46-60",TRUE,"60+")</f>
        <v>0-15</v>
      </c>
      <c r="Q3260">
        <f>--(Table1[[#This Row],[Patient Waittime]]&lt;=30)</f>
        <v>1</v>
      </c>
      <c r="R3260">
        <f>--Table1[[#This Row],[Patient Admission Flag]]</f>
        <v>0</v>
      </c>
      <c r="S3260">
        <f>--AND(Table1[[#This Row],[WithinTarget]]=1,Table1[[#This Row],[Patient Satisfaction Score]]&gt;=7)</f>
        <v>0</v>
      </c>
      <c r="T3260" t="str">
        <f>IF(LEFT(Table1[[#This Row],[Patient Gender]],1)="F","Female","Male")</f>
        <v>Male</v>
      </c>
    </row>
    <row r="3261" spans="1:20" x14ac:dyDescent="0.3">
      <c r="A3261" t="s">
        <v>3365</v>
      </c>
      <c r="B3261" s="1">
        <v>45338.959027777775</v>
      </c>
      <c r="C3261" t="s">
        <v>9</v>
      </c>
      <c r="D3261">
        <v>68</v>
      </c>
      <c r="E3261" t="s">
        <v>14</v>
      </c>
      <c r="F3261" t="s">
        <v>11</v>
      </c>
      <c r="G3261" t="b">
        <v>0</v>
      </c>
      <c r="I3261">
        <v>19</v>
      </c>
      <c r="J3261" t="b">
        <v>0</v>
      </c>
      <c r="K3261">
        <f>YEAR(Table1[[#This Row],[Patient Admission Date]])</f>
        <v>2024</v>
      </c>
      <c r="L3261" t="str">
        <f>TEXT(Table1[[#This Row],[Patient Admission Date]],"mmm")</f>
        <v>Feb</v>
      </c>
      <c r="M3261" t="str">
        <f>TEXT(Table1[[#This Row],[Patient Admission Date]],"ddd")</f>
        <v>Fri</v>
      </c>
      <c r="N3261" t="str">
        <f>TEXT(INT(HOUR(Table1[[#This Row],[Patient Admission Date]])/3)*3,"00")&amp;"-"&amp;TEXT(INT(HOUR(Table1[[#This Row],[Patient Admission Date]])/3)*3+3,"00")</f>
        <v>21-24</v>
      </c>
      <c r="O3261" t="str" cm="1">
        <f t="array" ref="O3261">_xlfn.IFS(Table1[[#This Row],[Patient Age]]&lt;=14,"0-14",Table1[[#This Row],[Patient Age]]&lt;=29,"15-29",Table1[[#This Row],[Patient Age]]&lt;=44,"30-44",Table1[[#This Row],[Patient Age]]&lt;=59,"45-59",Table1[[#This Row],[Patient Age]]&lt;=74,"60-74",TRUE,"75+")</f>
        <v>60-74</v>
      </c>
      <c r="P3261" t="str" cm="1">
        <f t="array" ref="P3261">_xlfn.IFS(Table1[[#This Row],[Patient Waittime]]&lt;=15,"0-15",Table1[[#This Row],[Patient Waittime]]&lt;=30,"16-30",Table1[[#This Row],[Patient Waittime]]&lt;=45,"31-45",Table1[[#This Row],[Patient Waittime]]&lt;=60,"46-60",TRUE,"60+")</f>
        <v>16-30</v>
      </c>
      <c r="Q3261">
        <f>--(Table1[[#This Row],[Patient Waittime]]&lt;=30)</f>
        <v>1</v>
      </c>
      <c r="R3261">
        <f>--Table1[[#This Row],[Patient Admission Flag]]</f>
        <v>0</v>
      </c>
      <c r="S3261">
        <f>--AND(Table1[[#This Row],[WithinTarget]]=1,Table1[[#This Row],[Patient Satisfaction Score]]&gt;=7)</f>
        <v>0</v>
      </c>
      <c r="T3261" t="str">
        <f>IF(LEFT(Table1[[#This Row],[Patient Gender]],1)="F","Female","Male")</f>
        <v>Male</v>
      </c>
    </row>
    <row r="3262" spans="1:20" x14ac:dyDescent="0.3">
      <c r="A3262" t="s">
        <v>3366</v>
      </c>
      <c r="B3262" s="1">
        <v>45072.462500000001</v>
      </c>
      <c r="C3262" t="s">
        <v>9</v>
      </c>
      <c r="D3262">
        <v>22</v>
      </c>
      <c r="E3262" t="s">
        <v>14</v>
      </c>
      <c r="F3262" t="s">
        <v>11</v>
      </c>
      <c r="G3262" t="b">
        <v>0</v>
      </c>
      <c r="I3262">
        <v>31</v>
      </c>
      <c r="J3262" t="b">
        <v>0</v>
      </c>
      <c r="K3262">
        <f>YEAR(Table1[[#This Row],[Patient Admission Date]])</f>
        <v>2023</v>
      </c>
      <c r="L3262" t="str">
        <f>TEXT(Table1[[#This Row],[Patient Admission Date]],"mmm")</f>
        <v>May</v>
      </c>
      <c r="M3262" t="str">
        <f>TEXT(Table1[[#This Row],[Patient Admission Date]],"ddd")</f>
        <v>Fri</v>
      </c>
      <c r="N3262" t="str">
        <f>TEXT(INT(HOUR(Table1[[#This Row],[Patient Admission Date]])/3)*3,"00")&amp;"-"&amp;TEXT(INT(HOUR(Table1[[#This Row],[Patient Admission Date]])/3)*3+3,"00")</f>
        <v>09-12</v>
      </c>
      <c r="O3262" t="str" cm="1">
        <f t="array" ref="O3262">_xlfn.IFS(Table1[[#This Row],[Patient Age]]&lt;=14,"0-14",Table1[[#This Row],[Patient Age]]&lt;=29,"15-29",Table1[[#This Row],[Patient Age]]&lt;=44,"30-44",Table1[[#This Row],[Patient Age]]&lt;=59,"45-59",Table1[[#This Row],[Patient Age]]&lt;=74,"60-74",TRUE,"75+")</f>
        <v>15-29</v>
      </c>
      <c r="P3262" t="str" cm="1">
        <f t="array" ref="P3262">_xlfn.IFS(Table1[[#This Row],[Patient Waittime]]&lt;=15,"0-15",Table1[[#This Row],[Patient Waittime]]&lt;=30,"16-30",Table1[[#This Row],[Patient Waittime]]&lt;=45,"31-45",Table1[[#This Row],[Patient Waittime]]&lt;=60,"46-60",TRUE,"60+")</f>
        <v>31-45</v>
      </c>
      <c r="Q3262">
        <f>--(Table1[[#This Row],[Patient Waittime]]&lt;=30)</f>
        <v>0</v>
      </c>
      <c r="R3262">
        <f>--Table1[[#This Row],[Patient Admission Flag]]</f>
        <v>0</v>
      </c>
      <c r="S3262">
        <f>--AND(Table1[[#This Row],[WithinTarget]]=1,Table1[[#This Row],[Patient Satisfaction Score]]&gt;=7)</f>
        <v>0</v>
      </c>
      <c r="T3262" t="str">
        <f>IF(LEFT(Table1[[#This Row],[Patient Gender]],1)="F","Female","Male")</f>
        <v>Male</v>
      </c>
    </row>
    <row r="3263" spans="1:20" x14ac:dyDescent="0.3">
      <c r="A3263" t="s">
        <v>3367</v>
      </c>
      <c r="B3263" s="1">
        <v>45343.759027777778</v>
      </c>
      <c r="C3263" t="s">
        <v>9</v>
      </c>
      <c r="D3263">
        <v>34</v>
      </c>
      <c r="E3263" t="s">
        <v>14</v>
      </c>
      <c r="F3263" t="s">
        <v>11</v>
      </c>
      <c r="G3263" t="b">
        <v>0</v>
      </c>
      <c r="I3263">
        <v>39</v>
      </c>
      <c r="J3263" t="b">
        <v>0</v>
      </c>
      <c r="K3263">
        <f>YEAR(Table1[[#This Row],[Patient Admission Date]])</f>
        <v>2024</v>
      </c>
      <c r="L3263" t="str">
        <f>TEXT(Table1[[#This Row],[Patient Admission Date]],"mmm")</f>
        <v>Feb</v>
      </c>
      <c r="M3263" t="str">
        <f>TEXT(Table1[[#This Row],[Patient Admission Date]],"ddd")</f>
        <v>Wed</v>
      </c>
      <c r="N3263" t="str">
        <f>TEXT(INT(HOUR(Table1[[#This Row],[Patient Admission Date]])/3)*3,"00")&amp;"-"&amp;TEXT(INT(HOUR(Table1[[#This Row],[Patient Admission Date]])/3)*3+3,"00")</f>
        <v>18-21</v>
      </c>
      <c r="O3263" t="str" cm="1">
        <f t="array" ref="O3263">_xlfn.IFS(Table1[[#This Row],[Patient Age]]&lt;=14,"0-14",Table1[[#This Row],[Patient Age]]&lt;=29,"15-29",Table1[[#This Row],[Patient Age]]&lt;=44,"30-44",Table1[[#This Row],[Patient Age]]&lt;=59,"45-59",Table1[[#This Row],[Patient Age]]&lt;=74,"60-74",TRUE,"75+")</f>
        <v>30-44</v>
      </c>
      <c r="P3263" t="str" cm="1">
        <f t="array" ref="P3263">_xlfn.IFS(Table1[[#This Row],[Patient Waittime]]&lt;=15,"0-15",Table1[[#This Row],[Patient Waittime]]&lt;=30,"16-30",Table1[[#This Row],[Patient Waittime]]&lt;=45,"31-45",Table1[[#This Row],[Patient Waittime]]&lt;=60,"46-60",TRUE,"60+")</f>
        <v>31-45</v>
      </c>
      <c r="Q3263">
        <f>--(Table1[[#This Row],[Patient Waittime]]&lt;=30)</f>
        <v>0</v>
      </c>
      <c r="R3263">
        <f>--Table1[[#This Row],[Patient Admission Flag]]</f>
        <v>0</v>
      </c>
      <c r="S3263">
        <f>--AND(Table1[[#This Row],[WithinTarget]]=1,Table1[[#This Row],[Patient Satisfaction Score]]&gt;=7)</f>
        <v>0</v>
      </c>
      <c r="T3263" t="str">
        <f>IF(LEFT(Table1[[#This Row],[Patient Gender]],1)="F","Female","Male")</f>
        <v>Male</v>
      </c>
    </row>
    <row r="3264" spans="1:20" x14ac:dyDescent="0.3">
      <c r="A3264" t="s">
        <v>3368</v>
      </c>
      <c r="B3264" s="1">
        <v>45475.751388888886</v>
      </c>
      <c r="C3264" t="s">
        <v>9</v>
      </c>
      <c r="D3264">
        <v>25</v>
      </c>
      <c r="E3264" t="s">
        <v>14</v>
      </c>
      <c r="F3264" t="s">
        <v>11</v>
      </c>
      <c r="G3264" t="b">
        <v>0</v>
      </c>
      <c r="I3264">
        <v>45</v>
      </c>
      <c r="J3264" t="b">
        <v>0</v>
      </c>
      <c r="K3264">
        <f>YEAR(Table1[[#This Row],[Patient Admission Date]])</f>
        <v>2024</v>
      </c>
      <c r="L3264" t="str">
        <f>TEXT(Table1[[#This Row],[Patient Admission Date]],"mmm")</f>
        <v>Jul</v>
      </c>
      <c r="M3264" t="str">
        <f>TEXT(Table1[[#This Row],[Patient Admission Date]],"ddd")</f>
        <v>Tue</v>
      </c>
      <c r="N3264" t="str">
        <f>TEXT(INT(HOUR(Table1[[#This Row],[Patient Admission Date]])/3)*3,"00")&amp;"-"&amp;TEXT(INT(HOUR(Table1[[#This Row],[Patient Admission Date]])/3)*3+3,"00")</f>
        <v>18-21</v>
      </c>
      <c r="O3264" t="str" cm="1">
        <f t="array" ref="O3264">_xlfn.IFS(Table1[[#This Row],[Patient Age]]&lt;=14,"0-14",Table1[[#This Row],[Patient Age]]&lt;=29,"15-29",Table1[[#This Row],[Patient Age]]&lt;=44,"30-44",Table1[[#This Row],[Patient Age]]&lt;=59,"45-59",Table1[[#This Row],[Patient Age]]&lt;=74,"60-74",TRUE,"75+")</f>
        <v>15-29</v>
      </c>
      <c r="P3264" t="str" cm="1">
        <f t="array" ref="P3264">_xlfn.IFS(Table1[[#This Row],[Patient Waittime]]&lt;=15,"0-15",Table1[[#This Row],[Patient Waittime]]&lt;=30,"16-30",Table1[[#This Row],[Patient Waittime]]&lt;=45,"31-45",Table1[[#This Row],[Patient Waittime]]&lt;=60,"46-60",TRUE,"60+")</f>
        <v>31-45</v>
      </c>
      <c r="Q3264">
        <f>--(Table1[[#This Row],[Patient Waittime]]&lt;=30)</f>
        <v>0</v>
      </c>
      <c r="R3264">
        <f>--Table1[[#This Row],[Patient Admission Flag]]</f>
        <v>0</v>
      </c>
      <c r="S3264">
        <f>--AND(Table1[[#This Row],[WithinTarget]]=1,Table1[[#This Row],[Patient Satisfaction Score]]&gt;=7)</f>
        <v>0</v>
      </c>
      <c r="T3264" t="str">
        <f>IF(LEFT(Table1[[#This Row],[Patient Gender]],1)="F","Female","Male")</f>
        <v>Male</v>
      </c>
    </row>
    <row r="3265" spans="1:20" x14ac:dyDescent="0.3">
      <c r="A3265" t="s">
        <v>3369</v>
      </c>
      <c r="B3265" s="1">
        <v>45531.154861111114</v>
      </c>
      <c r="C3265" t="s">
        <v>9</v>
      </c>
      <c r="D3265">
        <v>62</v>
      </c>
      <c r="E3265" t="s">
        <v>14</v>
      </c>
      <c r="F3265" t="s">
        <v>11</v>
      </c>
      <c r="G3265" t="b">
        <v>0</v>
      </c>
      <c r="I3265">
        <v>45</v>
      </c>
      <c r="J3265" t="b">
        <v>0</v>
      </c>
      <c r="K3265">
        <f>YEAR(Table1[[#This Row],[Patient Admission Date]])</f>
        <v>2024</v>
      </c>
      <c r="L3265" t="str">
        <f>TEXT(Table1[[#This Row],[Patient Admission Date]],"mmm")</f>
        <v>Aug</v>
      </c>
      <c r="M3265" t="str">
        <f>TEXT(Table1[[#This Row],[Patient Admission Date]],"ddd")</f>
        <v>Tue</v>
      </c>
      <c r="N3265" t="str">
        <f>TEXT(INT(HOUR(Table1[[#This Row],[Patient Admission Date]])/3)*3,"00")&amp;"-"&amp;TEXT(INT(HOUR(Table1[[#This Row],[Patient Admission Date]])/3)*3+3,"00")</f>
        <v>03-06</v>
      </c>
      <c r="O3265" t="str" cm="1">
        <f t="array" ref="O3265">_xlfn.IFS(Table1[[#This Row],[Patient Age]]&lt;=14,"0-14",Table1[[#This Row],[Patient Age]]&lt;=29,"15-29",Table1[[#This Row],[Patient Age]]&lt;=44,"30-44",Table1[[#This Row],[Patient Age]]&lt;=59,"45-59",Table1[[#This Row],[Patient Age]]&lt;=74,"60-74",TRUE,"75+")</f>
        <v>60-74</v>
      </c>
      <c r="P3265" t="str" cm="1">
        <f t="array" ref="P3265">_xlfn.IFS(Table1[[#This Row],[Patient Waittime]]&lt;=15,"0-15",Table1[[#This Row],[Patient Waittime]]&lt;=30,"16-30",Table1[[#This Row],[Patient Waittime]]&lt;=45,"31-45",Table1[[#This Row],[Patient Waittime]]&lt;=60,"46-60",TRUE,"60+")</f>
        <v>31-45</v>
      </c>
      <c r="Q3265">
        <f>--(Table1[[#This Row],[Patient Waittime]]&lt;=30)</f>
        <v>0</v>
      </c>
      <c r="R3265">
        <f>--Table1[[#This Row],[Patient Admission Flag]]</f>
        <v>0</v>
      </c>
      <c r="S3265">
        <f>--AND(Table1[[#This Row],[WithinTarget]]=1,Table1[[#This Row],[Patient Satisfaction Score]]&gt;=7)</f>
        <v>0</v>
      </c>
      <c r="T3265" t="str">
        <f>IF(LEFT(Table1[[#This Row],[Patient Gender]],1)="F","Female","Male")</f>
        <v>Male</v>
      </c>
    </row>
    <row r="3266" spans="1:20" x14ac:dyDescent="0.3">
      <c r="A3266" t="s">
        <v>3370</v>
      </c>
      <c r="B3266" s="1">
        <v>45365.284722222219</v>
      </c>
      <c r="C3266" t="s">
        <v>9</v>
      </c>
      <c r="D3266">
        <v>76</v>
      </c>
      <c r="E3266" t="s">
        <v>14</v>
      </c>
      <c r="F3266" t="s">
        <v>11</v>
      </c>
      <c r="G3266" t="b">
        <v>0</v>
      </c>
      <c r="I3266">
        <v>54</v>
      </c>
      <c r="J3266" t="b">
        <v>0</v>
      </c>
      <c r="K3266">
        <f>YEAR(Table1[[#This Row],[Patient Admission Date]])</f>
        <v>2024</v>
      </c>
      <c r="L3266" t="str">
        <f>TEXT(Table1[[#This Row],[Patient Admission Date]],"mmm")</f>
        <v>Mar</v>
      </c>
      <c r="M3266" t="str">
        <f>TEXT(Table1[[#This Row],[Patient Admission Date]],"ddd")</f>
        <v>Thu</v>
      </c>
      <c r="N3266" t="str">
        <f>TEXT(INT(HOUR(Table1[[#This Row],[Patient Admission Date]])/3)*3,"00")&amp;"-"&amp;TEXT(INT(HOUR(Table1[[#This Row],[Patient Admission Date]])/3)*3+3,"00")</f>
        <v>06-09</v>
      </c>
      <c r="O3266" t="str" cm="1">
        <f t="array" ref="O3266">_xlfn.IFS(Table1[[#This Row],[Patient Age]]&lt;=14,"0-14",Table1[[#This Row],[Patient Age]]&lt;=29,"15-29",Table1[[#This Row],[Patient Age]]&lt;=44,"30-44",Table1[[#This Row],[Patient Age]]&lt;=59,"45-59",Table1[[#This Row],[Patient Age]]&lt;=74,"60-74",TRUE,"75+")</f>
        <v>75+</v>
      </c>
      <c r="P3266" t="str" cm="1">
        <f t="array" ref="P3266">_xlfn.IFS(Table1[[#This Row],[Patient Waittime]]&lt;=15,"0-15",Table1[[#This Row],[Patient Waittime]]&lt;=30,"16-30",Table1[[#This Row],[Patient Waittime]]&lt;=45,"31-45",Table1[[#This Row],[Patient Waittime]]&lt;=60,"46-60",TRUE,"60+")</f>
        <v>46-60</v>
      </c>
      <c r="Q3266">
        <f>--(Table1[[#This Row],[Patient Waittime]]&lt;=30)</f>
        <v>0</v>
      </c>
      <c r="R3266">
        <f>--Table1[[#This Row],[Patient Admission Flag]]</f>
        <v>0</v>
      </c>
      <c r="S3266">
        <f>--AND(Table1[[#This Row],[WithinTarget]]=1,Table1[[#This Row],[Patient Satisfaction Score]]&gt;=7)</f>
        <v>0</v>
      </c>
      <c r="T3266" t="str">
        <f>IF(LEFT(Table1[[#This Row],[Patient Gender]],1)="F","Female","Male")</f>
        <v>Male</v>
      </c>
    </row>
    <row r="3267" spans="1:20" x14ac:dyDescent="0.3">
      <c r="A3267" t="s">
        <v>3371</v>
      </c>
      <c r="B3267" s="1">
        <v>45466.261111111111</v>
      </c>
      <c r="C3267" t="s">
        <v>9</v>
      </c>
      <c r="D3267">
        <v>18</v>
      </c>
      <c r="E3267" t="s">
        <v>14</v>
      </c>
      <c r="F3267" t="s">
        <v>11</v>
      </c>
      <c r="G3267" t="b">
        <v>0</v>
      </c>
      <c r="I3267">
        <v>58</v>
      </c>
      <c r="J3267" t="b">
        <v>0</v>
      </c>
      <c r="K3267">
        <f>YEAR(Table1[[#This Row],[Patient Admission Date]])</f>
        <v>2024</v>
      </c>
      <c r="L3267" t="str">
        <f>TEXT(Table1[[#This Row],[Patient Admission Date]],"mmm")</f>
        <v>Jun</v>
      </c>
      <c r="M3267" t="str">
        <f>TEXT(Table1[[#This Row],[Patient Admission Date]],"ddd")</f>
        <v>Sun</v>
      </c>
      <c r="N3267" t="str">
        <f>TEXT(INT(HOUR(Table1[[#This Row],[Patient Admission Date]])/3)*3,"00")&amp;"-"&amp;TEXT(INT(HOUR(Table1[[#This Row],[Patient Admission Date]])/3)*3+3,"00")</f>
        <v>06-09</v>
      </c>
      <c r="O3267" t="str" cm="1">
        <f t="array" ref="O3267">_xlfn.IFS(Table1[[#This Row],[Patient Age]]&lt;=14,"0-14",Table1[[#This Row],[Patient Age]]&lt;=29,"15-29",Table1[[#This Row],[Patient Age]]&lt;=44,"30-44",Table1[[#This Row],[Patient Age]]&lt;=59,"45-59",Table1[[#This Row],[Patient Age]]&lt;=74,"60-74",TRUE,"75+")</f>
        <v>15-29</v>
      </c>
      <c r="P3267" t="str" cm="1">
        <f t="array" ref="P3267">_xlfn.IFS(Table1[[#This Row],[Patient Waittime]]&lt;=15,"0-15",Table1[[#This Row],[Patient Waittime]]&lt;=30,"16-30",Table1[[#This Row],[Patient Waittime]]&lt;=45,"31-45",Table1[[#This Row],[Patient Waittime]]&lt;=60,"46-60",TRUE,"60+")</f>
        <v>46-60</v>
      </c>
      <c r="Q3267">
        <f>--(Table1[[#This Row],[Patient Waittime]]&lt;=30)</f>
        <v>0</v>
      </c>
      <c r="R3267">
        <f>--Table1[[#This Row],[Patient Admission Flag]]</f>
        <v>0</v>
      </c>
      <c r="S3267">
        <f>--AND(Table1[[#This Row],[WithinTarget]]=1,Table1[[#This Row],[Patient Satisfaction Score]]&gt;=7)</f>
        <v>0</v>
      </c>
      <c r="T3267" t="str">
        <f>IF(LEFT(Table1[[#This Row],[Patient Gender]],1)="F","Female","Male")</f>
        <v>Male</v>
      </c>
    </row>
    <row r="3268" spans="1:20" x14ac:dyDescent="0.3">
      <c r="A3268" t="s">
        <v>3372</v>
      </c>
      <c r="B3268" s="1">
        <v>45391.502083333333</v>
      </c>
      <c r="C3268" t="s">
        <v>9</v>
      </c>
      <c r="D3268">
        <v>63</v>
      </c>
      <c r="E3268" t="s">
        <v>14</v>
      </c>
      <c r="F3268" t="s">
        <v>11</v>
      </c>
      <c r="G3268" t="b">
        <v>0</v>
      </c>
      <c r="I3268">
        <v>18</v>
      </c>
      <c r="J3268" t="b">
        <v>0</v>
      </c>
      <c r="K3268">
        <f>YEAR(Table1[[#This Row],[Patient Admission Date]])</f>
        <v>2024</v>
      </c>
      <c r="L3268" t="str">
        <f>TEXT(Table1[[#This Row],[Patient Admission Date]],"mmm")</f>
        <v>Apr</v>
      </c>
      <c r="M3268" t="str">
        <f>TEXT(Table1[[#This Row],[Patient Admission Date]],"ddd")</f>
        <v>Tue</v>
      </c>
      <c r="N3268" t="str">
        <f>TEXT(INT(HOUR(Table1[[#This Row],[Patient Admission Date]])/3)*3,"00")&amp;"-"&amp;TEXT(INT(HOUR(Table1[[#This Row],[Patient Admission Date]])/3)*3+3,"00")</f>
        <v>12-15</v>
      </c>
      <c r="O3268" t="str" cm="1">
        <f t="array" ref="O3268">_xlfn.IFS(Table1[[#This Row],[Patient Age]]&lt;=14,"0-14",Table1[[#This Row],[Patient Age]]&lt;=29,"15-29",Table1[[#This Row],[Patient Age]]&lt;=44,"30-44",Table1[[#This Row],[Patient Age]]&lt;=59,"45-59",Table1[[#This Row],[Patient Age]]&lt;=74,"60-74",TRUE,"75+")</f>
        <v>60-74</v>
      </c>
      <c r="P3268" t="str" cm="1">
        <f t="array" ref="P3268">_xlfn.IFS(Table1[[#This Row],[Patient Waittime]]&lt;=15,"0-15",Table1[[#This Row],[Patient Waittime]]&lt;=30,"16-30",Table1[[#This Row],[Patient Waittime]]&lt;=45,"31-45",Table1[[#This Row],[Patient Waittime]]&lt;=60,"46-60",TRUE,"60+")</f>
        <v>16-30</v>
      </c>
      <c r="Q3268">
        <f>--(Table1[[#This Row],[Patient Waittime]]&lt;=30)</f>
        <v>1</v>
      </c>
      <c r="R3268">
        <f>--Table1[[#This Row],[Patient Admission Flag]]</f>
        <v>0</v>
      </c>
      <c r="S3268">
        <f>--AND(Table1[[#This Row],[WithinTarget]]=1,Table1[[#This Row],[Patient Satisfaction Score]]&gt;=7)</f>
        <v>0</v>
      </c>
      <c r="T3268" t="str">
        <f>IF(LEFT(Table1[[#This Row],[Patient Gender]],1)="F","Female","Male")</f>
        <v>Male</v>
      </c>
    </row>
    <row r="3269" spans="1:20" x14ac:dyDescent="0.3">
      <c r="A3269" t="s">
        <v>3373</v>
      </c>
      <c r="B3269" s="1">
        <v>45221.621527777781</v>
      </c>
      <c r="C3269" t="s">
        <v>9</v>
      </c>
      <c r="D3269">
        <v>65</v>
      </c>
      <c r="E3269" t="s">
        <v>14</v>
      </c>
      <c r="F3269" t="s">
        <v>11</v>
      </c>
      <c r="G3269" t="b">
        <v>0</v>
      </c>
      <c r="I3269">
        <v>18</v>
      </c>
      <c r="J3269" t="b">
        <v>0</v>
      </c>
      <c r="K3269">
        <f>YEAR(Table1[[#This Row],[Patient Admission Date]])</f>
        <v>2023</v>
      </c>
      <c r="L3269" t="str">
        <f>TEXT(Table1[[#This Row],[Patient Admission Date]],"mmm")</f>
        <v>Oct</v>
      </c>
      <c r="M3269" t="str">
        <f>TEXT(Table1[[#This Row],[Patient Admission Date]],"ddd")</f>
        <v>Sun</v>
      </c>
      <c r="N3269" t="str">
        <f>TEXT(INT(HOUR(Table1[[#This Row],[Patient Admission Date]])/3)*3,"00")&amp;"-"&amp;TEXT(INT(HOUR(Table1[[#This Row],[Patient Admission Date]])/3)*3+3,"00")</f>
        <v>12-15</v>
      </c>
      <c r="O3269" t="str" cm="1">
        <f t="array" ref="O3269">_xlfn.IFS(Table1[[#This Row],[Patient Age]]&lt;=14,"0-14",Table1[[#This Row],[Patient Age]]&lt;=29,"15-29",Table1[[#This Row],[Patient Age]]&lt;=44,"30-44",Table1[[#This Row],[Patient Age]]&lt;=59,"45-59",Table1[[#This Row],[Patient Age]]&lt;=74,"60-74",TRUE,"75+")</f>
        <v>60-74</v>
      </c>
      <c r="P3269" t="str" cm="1">
        <f t="array" ref="P3269">_xlfn.IFS(Table1[[#This Row],[Patient Waittime]]&lt;=15,"0-15",Table1[[#This Row],[Patient Waittime]]&lt;=30,"16-30",Table1[[#This Row],[Patient Waittime]]&lt;=45,"31-45",Table1[[#This Row],[Patient Waittime]]&lt;=60,"46-60",TRUE,"60+")</f>
        <v>16-30</v>
      </c>
      <c r="Q3269">
        <f>--(Table1[[#This Row],[Patient Waittime]]&lt;=30)</f>
        <v>1</v>
      </c>
      <c r="R3269">
        <f>--Table1[[#This Row],[Patient Admission Flag]]</f>
        <v>0</v>
      </c>
      <c r="S3269">
        <f>--AND(Table1[[#This Row],[WithinTarget]]=1,Table1[[#This Row],[Patient Satisfaction Score]]&gt;=7)</f>
        <v>0</v>
      </c>
      <c r="T3269" t="str">
        <f>IF(LEFT(Table1[[#This Row],[Patient Gender]],1)="F","Female","Male")</f>
        <v>Male</v>
      </c>
    </row>
    <row r="3270" spans="1:20" x14ac:dyDescent="0.3">
      <c r="A3270" t="s">
        <v>3374</v>
      </c>
      <c r="B3270" s="1">
        <v>45176.295138888891</v>
      </c>
      <c r="C3270" t="s">
        <v>9</v>
      </c>
      <c r="D3270">
        <v>29</v>
      </c>
      <c r="E3270" t="s">
        <v>14</v>
      </c>
      <c r="F3270" t="s">
        <v>11</v>
      </c>
      <c r="G3270" t="b">
        <v>0</v>
      </c>
      <c r="I3270">
        <v>25</v>
      </c>
      <c r="J3270" t="b">
        <v>0</v>
      </c>
      <c r="K3270">
        <f>YEAR(Table1[[#This Row],[Patient Admission Date]])</f>
        <v>2023</v>
      </c>
      <c r="L3270" t="str">
        <f>TEXT(Table1[[#This Row],[Patient Admission Date]],"mmm")</f>
        <v>Sep</v>
      </c>
      <c r="M3270" t="str">
        <f>TEXT(Table1[[#This Row],[Patient Admission Date]],"ddd")</f>
        <v>Thu</v>
      </c>
      <c r="N3270" t="str">
        <f>TEXT(INT(HOUR(Table1[[#This Row],[Patient Admission Date]])/3)*3,"00")&amp;"-"&amp;TEXT(INT(HOUR(Table1[[#This Row],[Patient Admission Date]])/3)*3+3,"00")</f>
        <v>06-09</v>
      </c>
      <c r="O3270" t="str" cm="1">
        <f t="array" ref="O3270">_xlfn.IFS(Table1[[#This Row],[Patient Age]]&lt;=14,"0-14",Table1[[#This Row],[Patient Age]]&lt;=29,"15-29",Table1[[#This Row],[Patient Age]]&lt;=44,"30-44",Table1[[#This Row],[Patient Age]]&lt;=59,"45-59",Table1[[#This Row],[Patient Age]]&lt;=74,"60-74",TRUE,"75+")</f>
        <v>15-29</v>
      </c>
      <c r="P3270" t="str" cm="1">
        <f t="array" ref="P3270">_xlfn.IFS(Table1[[#This Row],[Patient Waittime]]&lt;=15,"0-15",Table1[[#This Row],[Patient Waittime]]&lt;=30,"16-30",Table1[[#This Row],[Patient Waittime]]&lt;=45,"31-45",Table1[[#This Row],[Patient Waittime]]&lt;=60,"46-60",TRUE,"60+")</f>
        <v>16-30</v>
      </c>
      <c r="Q3270">
        <f>--(Table1[[#This Row],[Patient Waittime]]&lt;=30)</f>
        <v>1</v>
      </c>
      <c r="R3270">
        <f>--Table1[[#This Row],[Patient Admission Flag]]</f>
        <v>0</v>
      </c>
      <c r="S3270">
        <f>--AND(Table1[[#This Row],[WithinTarget]]=1,Table1[[#This Row],[Patient Satisfaction Score]]&gt;=7)</f>
        <v>0</v>
      </c>
      <c r="T3270" t="str">
        <f>IF(LEFT(Table1[[#This Row],[Patient Gender]],1)="F","Female","Male")</f>
        <v>Male</v>
      </c>
    </row>
    <row r="3271" spans="1:20" x14ac:dyDescent="0.3">
      <c r="A3271" t="s">
        <v>3375</v>
      </c>
      <c r="B3271" s="1">
        <v>45381.745833333334</v>
      </c>
      <c r="C3271" t="s">
        <v>9</v>
      </c>
      <c r="D3271">
        <v>52</v>
      </c>
      <c r="E3271" t="s">
        <v>14</v>
      </c>
      <c r="F3271" t="s">
        <v>11</v>
      </c>
      <c r="G3271" t="b">
        <v>0</v>
      </c>
      <c r="I3271">
        <v>27</v>
      </c>
      <c r="J3271" t="b">
        <v>0</v>
      </c>
      <c r="K3271">
        <f>YEAR(Table1[[#This Row],[Patient Admission Date]])</f>
        <v>2024</v>
      </c>
      <c r="L3271" t="str">
        <f>TEXT(Table1[[#This Row],[Patient Admission Date]],"mmm")</f>
        <v>Mar</v>
      </c>
      <c r="M3271" t="str">
        <f>TEXT(Table1[[#This Row],[Patient Admission Date]],"ddd")</f>
        <v>Sat</v>
      </c>
      <c r="N3271" t="str">
        <f>TEXT(INT(HOUR(Table1[[#This Row],[Patient Admission Date]])/3)*3,"00")&amp;"-"&amp;TEXT(INT(HOUR(Table1[[#This Row],[Patient Admission Date]])/3)*3+3,"00")</f>
        <v>15-18</v>
      </c>
      <c r="O3271" t="str" cm="1">
        <f t="array" ref="O3271">_xlfn.IFS(Table1[[#This Row],[Patient Age]]&lt;=14,"0-14",Table1[[#This Row],[Patient Age]]&lt;=29,"15-29",Table1[[#This Row],[Patient Age]]&lt;=44,"30-44",Table1[[#This Row],[Patient Age]]&lt;=59,"45-59",Table1[[#This Row],[Patient Age]]&lt;=74,"60-74",TRUE,"75+")</f>
        <v>45-59</v>
      </c>
      <c r="P3271" t="str" cm="1">
        <f t="array" ref="P3271">_xlfn.IFS(Table1[[#This Row],[Patient Waittime]]&lt;=15,"0-15",Table1[[#This Row],[Patient Waittime]]&lt;=30,"16-30",Table1[[#This Row],[Patient Waittime]]&lt;=45,"31-45",Table1[[#This Row],[Patient Waittime]]&lt;=60,"46-60",TRUE,"60+")</f>
        <v>16-30</v>
      </c>
      <c r="Q3271">
        <f>--(Table1[[#This Row],[Patient Waittime]]&lt;=30)</f>
        <v>1</v>
      </c>
      <c r="R3271">
        <f>--Table1[[#This Row],[Patient Admission Flag]]</f>
        <v>0</v>
      </c>
      <c r="S3271">
        <f>--AND(Table1[[#This Row],[WithinTarget]]=1,Table1[[#This Row],[Patient Satisfaction Score]]&gt;=7)</f>
        <v>0</v>
      </c>
      <c r="T3271" t="str">
        <f>IF(LEFT(Table1[[#This Row],[Patient Gender]],1)="F","Female","Male")</f>
        <v>Male</v>
      </c>
    </row>
    <row r="3272" spans="1:20" x14ac:dyDescent="0.3">
      <c r="A3272" t="s">
        <v>3376</v>
      </c>
      <c r="B3272" s="1">
        <v>45042.914583333331</v>
      </c>
      <c r="C3272" t="s">
        <v>9</v>
      </c>
      <c r="D3272">
        <v>71</v>
      </c>
      <c r="E3272" t="s">
        <v>14</v>
      </c>
      <c r="F3272" t="s">
        <v>11</v>
      </c>
      <c r="G3272" t="b">
        <v>0</v>
      </c>
      <c r="I3272">
        <v>30</v>
      </c>
      <c r="J3272" t="b">
        <v>0</v>
      </c>
      <c r="K3272">
        <f>YEAR(Table1[[#This Row],[Patient Admission Date]])</f>
        <v>2023</v>
      </c>
      <c r="L3272" t="str">
        <f>TEXT(Table1[[#This Row],[Patient Admission Date]],"mmm")</f>
        <v>Apr</v>
      </c>
      <c r="M3272" t="str">
        <f>TEXT(Table1[[#This Row],[Patient Admission Date]],"ddd")</f>
        <v>Wed</v>
      </c>
      <c r="N3272" t="str">
        <f>TEXT(INT(HOUR(Table1[[#This Row],[Patient Admission Date]])/3)*3,"00")&amp;"-"&amp;TEXT(INT(HOUR(Table1[[#This Row],[Patient Admission Date]])/3)*3+3,"00")</f>
        <v>21-24</v>
      </c>
      <c r="O3272" t="str" cm="1">
        <f t="array" ref="O3272">_xlfn.IFS(Table1[[#This Row],[Patient Age]]&lt;=14,"0-14",Table1[[#This Row],[Patient Age]]&lt;=29,"15-29",Table1[[#This Row],[Patient Age]]&lt;=44,"30-44",Table1[[#This Row],[Patient Age]]&lt;=59,"45-59",Table1[[#This Row],[Patient Age]]&lt;=74,"60-74",TRUE,"75+")</f>
        <v>60-74</v>
      </c>
      <c r="P3272" t="str" cm="1">
        <f t="array" ref="P3272">_xlfn.IFS(Table1[[#This Row],[Patient Waittime]]&lt;=15,"0-15",Table1[[#This Row],[Patient Waittime]]&lt;=30,"16-30",Table1[[#This Row],[Patient Waittime]]&lt;=45,"31-45",Table1[[#This Row],[Patient Waittime]]&lt;=60,"46-60",TRUE,"60+")</f>
        <v>16-30</v>
      </c>
      <c r="Q3272">
        <f>--(Table1[[#This Row],[Patient Waittime]]&lt;=30)</f>
        <v>1</v>
      </c>
      <c r="R3272">
        <f>--Table1[[#This Row],[Patient Admission Flag]]</f>
        <v>0</v>
      </c>
      <c r="S3272">
        <f>--AND(Table1[[#This Row],[WithinTarget]]=1,Table1[[#This Row],[Patient Satisfaction Score]]&gt;=7)</f>
        <v>0</v>
      </c>
      <c r="T3272" t="str">
        <f>IF(LEFT(Table1[[#This Row],[Patient Gender]],1)="F","Female","Male")</f>
        <v>Male</v>
      </c>
    </row>
    <row r="3273" spans="1:20" x14ac:dyDescent="0.3">
      <c r="A3273" t="s">
        <v>3377</v>
      </c>
      <c r="B3273" s="1">
        <v>45437.10833333333</v>
      </c>
      <c r="C3273" t="s">
        <v>9</v>
      </c>
      <c r="D3273">
        <v>45</v>
      </c>
      <c r="E3273" t="s">
        <v>14</v>
      </c>
      <c r="F3273" t="s">
        <v>11</v>
      </c>
      <c r="G3273" t="b">
        <v>0</v>
      </c>
      <c r="I3273">
        <v>31</v>
      </c>
      <c r="J3273" t="b">
        <v>0</v>
      </c>
      <c r="K3273">
        <f>YEAR(Table1[[#This Row],[Patient Admission Date]])</f>
        <v>2024</v>
      </c>
      <c r="L3273" t="str">
        <f>TEXT(Table1[[#This Row],[Patient Admission Date]],"mmm")</f>
        <v>May</v>
      </c>
      <c r="M3273" t="str">
        <f>TEXT(Table1[[#This Row],[Patient Admission Date]],"ddd")</f>
        <v>Sat</v>
      </c>
      <c r="N3273" t="str">
        <f>TEXT(INT(HOUR(Table1[[#This Row],[Patient Admission Date]])/3)*3,"00")&amp;"-"&amp;TEXT(INT(HOUR(Table1[[#This Row],[Patient Admission Date]])/3)*3+3,"00")</f>
        <v>00-03</v>
      </c>
      <c r="O3273" t="str" cm="1">
        <f t="array" ref="O3273">_xlfn.IFS(Table1[[#This Row],[Patient Age]]&lt;=14,"0-14",Table1[[#This Row],[Patient Age]]&lt;=29,"15-29",Table1[[#This Row],[Patient Age]]&lt;=44,"30-44",Table1[[#This Row],[Patient Age]]&lt;=59,"45-59",Table1[[#This Row],[Patient Age]]&lt;=74,"60-74",TRUE,"75+")</f>
        <v>45-59</v>
      </c>
      <c r="P3273" t="str" cm="1">
        <f t="array" ref="P3273">_xlfn.IFS(Table1[[#This Row],[Patient Waittime]]&lt;=15,"0-15",Table1[[#This Row],[Patient Waittime]]&lt;=30,"16-30",Table1[[#This Row],[Patient Waittime]]&lt;=45,"31-45",Table1[[#This Row],[Patient Waittime]]&lt;=60,"46-60",TRUE,"60+")</f>
        <v>31-45</v>
      </c>
      <c r="Q3273">
        <f>--(Table1[[#This Row],[Patient Waittime]]&lt;=30)</f>
        <v>0</v>
      </c>
      <c r="R3273">
        <f>--Table1[[#This Row],[Patient Admission Flag]]</f>
        <v>0</v>
      </c>
      <c r="S3273">
        <f>--AND(Table1[[#This Row],[WithinTarget]]=1,Table1[[#This Row],[Patient Satisfaction Score]]&gt;=7)</f>
        <v>0</v>
      </c>
      <c r="T3273" t="str">
        <f>IF(LEFT(Table1[[#This Row],[Patient Gender]],1)="F","Female","Male")</f>
        <v>Male</v>
      </c>
    </row>
    <row r="3274" spans="1:20" x14ac:dyDescent="0.3">
      <c r="A3274" t="s">
        <v>3378</v>
      </c>
      <c r="B3274" s="1">
        <v>45321.495138888888</v>
      </c>
      <c r="C3274" t="s">
        <v>9</v>
      </c>
      <c r="D3274">
        <v>14</v>
      </c>
      <c r="E3274" t="s">
        <v>14</v>
      </c>
      <c r="F3274" t="s">
        <v>11</v>
      </c>
      <c r="G3274" t="b">
        <v>0</v>
      </c>
      <c r="I3274">
        <v>34</v>
      </c>
      <c r="J3274" t="b">
        <v>0</v>
      </c>
      <c r="K3274">
        <f>YEAR(Table1[[#This Row],[Patient Admission Date]])</f>
        <v>2024</v>
      </c>
      <c r="L3274" t="str">
        <f>TEXT(Table1[[#This Row],[Patient Admission Date]],"mmm")</f>
        <v>Jan</v>
      </c>
      <c r="M3274" t="str">
        <f>TEXT(Table1[[#This Row],[Patient Admission Date]],"ddd")</f>
        <v>Tue</v>
      </c>
      <c r="N3274" t="str">
        <f>TEXT(INT(HOUR(Table1[[#This Row],[Patient Admission Date]])/3)*3,"00")&amp;"-"&amp;TEXT(INT(HOUR(Table1[[#This Row],[Patient Admission Date]])/3)*3+3,"00")</f>
        <v>09-12</v>
      </c>
      <c r="O3274" t="str" cm="1">
        <f t="array" ref="O3274">_xlfn.IFS(Table1[[#This Row],[Patient Age]]&lt;=14,"0-14",Table1[[#This Row],[Patient Age]]&lt;=29,"15-29",Table1[[#This Row],[Patient Age]]&lt;=44,"30-44",Table1[[#This Row],[Patient Age]]&lt;=59,"45-59",Table1[[#This Row],[Patient Age]]&lt;=74,"60-74",TRUE,"75+")</f>
        <v>0-14</v>
      </c>
      <c r="P3274" t="str" cm="1">
        <f t="array" ref="P3274">_xlfn.IFS(Table1[[#This Row],[Patient Waittime]]&lt;=15,"0-15",Table1[[#This Row],[Patient Waittime]]&lt;=30,"16-30",Table1[[#This Row],[Patient Waittime]]&lt;=45,"31-45",Table1[[#This Row],[Patient Waittime]]&lt;=60,"46-60",TRUE,"60+")</f>
        <v>31-45</v>
      </c>
      <c r="Q3274">
        <f>--(Table1[[#This Row],[Patient Waittime]]&lt;=30)</f>
        <v>0</v>
      </c>
      <c r="R3274">
        <f>--Table1[[#This Row],[Patient Admission Flag]]</f>
        <v>0</v>
      </c>
      <c r="S3274">
        <f>--AND(Table1[[#This Row],[WithinTarget]]=1,Table1[[#This Row],[Patient Satisfaction Score]]&gt;=7)</f>
        <v>0</v>
      </c>
      <c r="T3274" t="str">
        <f>IF(LEFT(Table1[[#This Row],[Patient Gender]],1)="F","Female","Male")</f>
        <v>Male</v>
      </c>
    </row>
    <row r="3275" spans="1:20" x14ac:dyDescent="0.3">
      <c r="A3275" t="s">
        <v>3379</v>
      </c>
      <c r="B3275" s="1">
        <v>45305.398611111108</v>
      </c>
      <c r="C3275" t="s">
        <v>9</v>
      </c>
      <c r="D3275">
        <v>2</v>
      </c>
      <c r="E3275" t="s">
        <v>14</v>
      </c>
      <c r="F3275" t="s">
        <v>11</v>
      </c>
      <c r="G3275" t="b">
        <v>0</v>
      </c>
      <c r="I3275">
        <v>41</v>
      </c>
      <c r="J3275" t="b">
        <v>0</v>
      </c>
      <c r="K3275">
        <f>YEAR(Table1[[#This Row],[Patient Admission Date]])</f>
        <v>2024</v>
      </c>
      <c r="L3275" t="str">
        <f>TEXT(Table1[[#This Row],[Patient Admission Date]],"mmm")</f>
        <v>Jan</v>
      </c>
      <c r="M3275" t="str">
        <f>TEXT(Table1[[#This Row],[Patient Admission Date]],"ddd")</f>
        <v>Sun</v>
      </c>
      <c r="N3275" t="str">
        <f>TEXT(INT(HOUR(Table1[[#This Row],[Patient Admission Date]])/3)*3,"00")&amp;"-"&amp;TEXT(INT(HOUR(Table1[[#This Row],[Patient Admission Date]])/3)*3+3,"00")</f>
        <v>09-12</v>
      </c>
      <c r="O3275" t="str" cm="1">
        <f t="array" ref="O3275">_xlfn.IFS(Table1[[#This Row],[Patient Age]]&lt;=14,"0-14",Table1[[#This Row],[Patient Age]]&lt;=29,"15-29",Table1[[#This Row],[Patient Age]]&lt;=44,"30-44",Table1[[#This Row],[Patient Age]]&lt;=59,"45-59",Table1[[#This Row],[Patient Age]]&lt;=74,"60-74",TRUE,"75+")</f>
        <v>0-14</v>
      </c>
      <c r="P3275" t="str" cm="1">
        <f t="array" ref="P3275">_xlfn.IFS(Table1[[#This Row],[Patient Waittime]]&lt;=15,"0-15",Table1[[#This Row],[Patient Waittime]]&lt;=30,"16-30",Table1[[#This Row],[Patient Waittime]]&lt;=45,"31-45",Table1[[#This Row],[Patient Waittime]]&lt;=60,"46-60",TRUE,"60+")</f>
        <v>31-45</v>
      </c>
      <c r="Q3275">
        <f>--(Table1[[#This Row],[Patient Waittime]]&lt;=30)</f>
        <v>0</v>
      </c>
      <c r="R3275">
        <f>--Table1[[#This Row],[Patient Admission Flag]]</f>
        <v>0</v>
      </c>
      <c r="S3275">
        <f>--AND(Table1[[#This Row],[WithinTarget]]=1,Table1[[#This Row],[Patient Satisfaction Score]]&gt;=7)</f>
        <v>0</v>
      </c>
      <c r="T3275" t="str">
        <f>IF(LEFT(Table1[[#This Row],[Patient Gender]],1)="F","Female","Male")</f>
        <v>Male</v>
      </c>
    </row>
    <row r="3276" spans="1:20" x14ac:dyDescent="0.3">
      <c r="A3276" t="s">
        <v>3380</v>
      </c>
      <c r="B3276" s="1">
        <v>45186.852777777778</v>
      </c>
      <c r="C3276" t="s">
        <v>9</v>
      </c>
      <c r="D3276">
        <v>59</v>
      </c>
      <c r="E3276" t="s">
        <v>14</v>
      </c>
      <c r="F3276" t="s">
        <v>11</v>
      </c>
      <c r="G3276" t="b">
        <v>0</v>
      </c>
      <c r="I3276">
        <v>48</v>
      </c>
      <c r="J3276" t="b">
        <v>0</v>
      </c>
      <c r="K3276">
        <f>YEAR(Table1[[#This Row],[Patient Admission Date]])</f>
        <v>2023</v>
      </c>
      <c r="L3276" t="str">
        <f>TEXT(Table1[[#This Row],[Patient Admission Date]],"mmm")</f>
        <v>Sep</v>
      </c>
      <c r="M3276" t="str">
        <f>TEXT(Table1[[#This Row],[Patient Admission Date]],"ddd")</f>
        <v>Sun</v>
      </c>
      <c r="N3276" t="str">
        <f>TEXT(INT(HOUR(Table1[[#This Row],[Patient Admission Date]])/3)*3,"00")&amp;"-"&amp;TEXT(INT(HOUR(Table1[[#This Row],[Patient Admission Date]])/3)*3+3,"00")</f>
        <v>18-21</v>
      </c>
      <c r="O3276" t="str" cm="1">
        <f t="array" ref="O3276">_xlfn.IFS(Table1[[#This Row],[Patient Age]]&lt;=14,"0-14",Table1[[#This Row],[Patient Age]]&lt;=29,"15-29",Table1[[#This Row],[Patient Age]]&lt;=44,"30-44",Table1[[#This Row],[Patient Age]]&lt;=59,"45-59",Table1[[#This Row],[Patient Age]]&lt;=74,"60-74",TRUE,"75+")</f>
        <v>45-59</v>
      </c>
      <c r="P3276" t="str" cm="1">
        <f t="array" ref="P3276">_xlfn.IFS(Table1[[#This Row],[Patient Waittime]]&lt;=15,"0-15",Table1[[#This Row],[Patient Waittime]]&lt;=30,"16-30",Table1[[#This Row],[Patient Waittime]]&lt;=45,"31-45",Table1[[#This Row],[Patient Waittime]]&lt;=60,"46-60",TRUE,"60+")</f>
        <v>46-60</v>
      </c>
      <c r="Q3276">
        <f>--(Table1[[#This Row],[Patient Waittime]]&lt;=30)</f>
        <v>0</v>
      </c>
      <c r="R3276">
        <f>--Table1[[#This Row],[Patient Admission Flag]]</f>
        <v>0</v>
      </c>
      <c r="S3276">
        <f>--AND(Table1[[#This Row],[WithinTarget]]=1,Table1[[#This Row],[Patient Satisfaction Score]]&gt;=7)</f>
        <v>0</v>
      </c>
      <c r="T3276" t="str">
        <f>IF(LEFT(Table1[[#This Row],[Patient Gender]],1)="F","Female","Male")</f>
        <v>Male</v>
      </c>
    </row>
    <row r="3277" spans="1:20" x14ac:dyDescent="0.3">
      <c r="A3277" t="s">
        <v>3381</v>
      </c>
      <c r="B3277" s="1">
        <v>45164.345833333333</v>
      </c>
      <c r="C3277" t="s">
        <v>9</v>
      </c>
      <c r="D3277">
        <v>20</v>
      </c>
      <c r="E3277" t="s">
        <v>14</v>
      </c>
      <c r="F3277" t="s">
        <v>11</v>
      </c>
      <c r="G3277" t="b">
        <v>0</v>
      </c>
      <c r="I3277">
        <v>49</v>
      </c>
      <c r="J3277" t="b">
        <v>0</v>
      </c>
      <c r="K3277">
        <f>YEAR(Table1[[#This Row],[Patient Admission Date]])</f>
        <v>2023</v>
      </c>
      <c r="L3277" t="str">
        <f>TEXT(Table1[[#This Row],[Patient Admission Date]],"mmm")</f>
        <v>Aug</v>
      </c>
      <c r="M3277" t="str">
        <f>TEXT(Table1[[#This Row],[Patient Admission Date]],"ddd")</f>
        <v>Sat</v>
      </c>
      <c r="N3277" t="str">
        <f>TEXT(INT(HOUR(Table1[[#This Row],[Patient Admission Date]])/3)*3,"00")&amp;"-"&amp;TEXT(INT(HOUR(Table1[[#This Row],[Patient Admission Date]])/3)*3+3,"00")</f>
        <v>06-09</v>
      </c>
      <c r="O3277" t="str" cm="1">
        <f t="array" ref="O3277">_xlfn.IFS(Table1[[#This Row],[Patient Age]]&lt;=14,"0-14",Table1[[#This Row],[Patient Age]]&lt;=29,"15-29",Table1[[#This Row],[Patient Age]]&lt;=44,"30-44",Table1[[#This Row],[Patient Age]]&lt;=59,"45-59",Table1[[#This Row],[Patient Age]]&lt;=74,"60-74",TRUE,"75+")</f>
        <v>15-29</v>
      </c>
      <c r="P3277" t="str" cm="1">
        <f t="array" ref="P3277">_xlfn.IFS(Table1[[#This Row],[Patient Waittime]]&lt;=15,"0-15",Table1[[#This Row],[Patient Waittime]]&lt;=30,"16-30",Table1[[#This Row],[Patient Waittime]]&lt;=45,"31-45",Table1[[#This Row],[Patient Waittime]]&lt;=60,"46-60",TRUE,"60+")</f>
        <v>46-60</v>
      </c>
      <c r="Q3277">
        <f>--(Table1[[#This Row],[Patient Waittime]]&lt;=30)</f>
        <v>0</v>
      </c>
      <c r="R3277">
        <f>--Table1[[#This Row],[Patient Admission Flag]]</f>
        <v>0</v>
      </c>
      <c r="S3277">
        <f>--AND(Table1[[#This Row],[WithinTarget]]=1,Table1[[#This Row],[Patient Satisfaction Score]]&gt;=7)</f>
        <v>0</v>
      </c>
      <c r="T3277" t="str">
        <f>IF(LEFT(Table1[[#This Row],[Patient Gender]],1)="F","Female","Male")</f>
        <v>Male</v>
      </c>
    </row>
    <row r="3278" spans="1:20" x14ac:dyDescent="0.3">
      <c r="A3278" t="s">
        <v>3382</v>
      </c>
      <c r="B3278" s="1">
        <v>45473.354861111111</v>
      </c>
      <c r="C3278" t="s">
        <v>9</v>
      </c>
      <c r="D3278">
        <v>47</v>
      </c>
      <c r="E3278" t="s">
        <v>14</v>
      </c>
      <c r="F3278" t="s">
        <v>11</v>
      </c>
      <c r="G3278" t="b">
        <v>0</v>
      </c>
      <c r="I3278">
        <v>51</v>
      </c>
      <c r="J3278" t="b">
        <v>0</v>
      </c>
      <c r="K3278">
        <f>YEAR(Table1[[#This Row],[Patient Admission Date]])</f>
        <v>2024</v>
      </c>
      <c r="L3278" t="str">
        <f>TEXT(Table1[[#This Row],[Patient Admission Date]],"mmm")</f>
        <v>Jun</v>
      </c>
      <c r="M3278" t="str">
        <f>TEXT(Table1[[#This Row],[Patient Admission Date]],"ddd")</f>
        <v>Sun</v>
      </c>
      <c r="N3278" t="str">
        <f>TEXT(INT(HOUR(Table1[[#This Row],[Patient Admission Date]])/3)*3,"00")&amp;"-"&amp;TEXT(INT(HOUR(Table1[[#This Row],[Patient Admission Date]])/3)*3+3,"00")</f>
        <v>06-09</v>
      </c>
      <c r="O3278" t="str" cm="1">
        <f t="array" ref="O3278">_xlfn.IFS(Table1[[#This Row],[Patient Age]]&lt;=14,"0-14",Table1[[#This Row],[Patient Age]]&lt;=29,"15-29",Table1[[#This Row],[Patient Age]]&lt;=44,"30-44",Table1[[#This Row],[Patient Age]]&lt;=59,"45-59",Table1[[#This Row],[Patient Age]]&lt;=74,"60-74",TRUE,"75+")</f>
        <v>45-59</v>
      </c>
      <c r="P3278" t="str" cm="1">
        <f t="array" ref="P3278">_xlfn.IFS(Table1[[#This Row],[Patient Waittime]]&lt;=15,"0-15",Table1[[#This Row],[Patient Waittime]]&lt;=30,"16-30",Table1[[#This Row],[Patient Waittime]]&lt;=45,"31-45",Table1[[#This Row],[Patient Waittime]]&lt;=60,"46-60",TRUE,"60+")</f>
        <v>46-60</v>
      </c>
      <c r="Q3278">
        <f>--(Table1[[#This Row],[Patient Waittime]]&lt;=30)</f>
        <v>0</v>
      </c>
      <c r="R3278">
        <f>--Table1[[#This Row],[Patient Admission Flag]]</f>
        <v>0</v>
      </c>
      <c r="S3278">
        <f>--AND(Table1[[#This Row],[WithinTarget]]=1,Table1[[#This Row],[Patient Satisfaction Score]]&gt;=7)</f>
        <v>0</v>
      </c>
      <c r="T3278" t="str">
        <f>IF(LEFT(Table1[[#This Row],[Patient Gender]],1)="F","Female","Male")</f>
        <v>Male</v>
      </c>
    </row>
    <row r="3279" spans="1:20" x14ac:dyDescent="0.3">
      <c r="A3279" t="s">
        <v>3383</v>
      </c>
      <c r="B3279" s="1">
        <v>45118.305555555555</v>
      </c>
      <c r="C3279" t="s">
        <v>9</v>
      </c>
      <c r="D3279">
        <v>19</v>
      </c>
      <c r="E3279" t="s">
        <v>14</v>
      </c>
      <c r="F3279" t="s">
        <v>11</v>
      </c>
      <c r="G3279" t="b">
        <v>0</v>
      </c>
      <c r="I3279">
        <v>17</v>
      </c>
      <c r="J3279" t="b">
        <v>0</v>
      </c>
      <c r="K3279">
        <f>YEAR(Table1[[#This Row],[Patient Admission Date]])</f>
        <v>2023</v>
      </c>
      <c r="L3279" t="str">
        <f>TEXT(Table1[[#This Row],[Patient Admission Date]],"mmm")</f>
        <v>Jul</v>
      </c>
      <c r="M3279" t="str">
        <f>TEXT(Table1[[#This Row],[Patient Admission Date]],"ddd")</f>
        <v>Tue</v>
      </c>
      <c r="N3279" t="str">
        <f>TEXT(INT(HOUR(Table1[[#This Row],[Patient Admission Date]])/3)*3,"00")&amp;"-"&amp;TEXT(INT(HOUR(Table1[[#This Row],[Patient Admission Date]])/3)*3+3,"00")</f>
        <v>06-09</v>
      </c>
      <c r="O3279" t="str" cm="1">
        <f t="array" ref="O3279">_xlfn.IFS(Table1[[#This Row],[Patient Age]]&lt;=14,"0-14",Table1[[#This Row],[Patient Age]]&lt;=29,"15-29",Table1[[#This Row],[Patient Age]]&lt;=44,"30-44",Table1[[#This Row],[Patient Age]]&lt;=59,"45-59",Table1[[#This Row],[Patient Age]]&lt;=74,"60-74",TRUE,"75+")</f>
        <v>15-29</v>
      </c>
      <c r="P3279" t="str" cm="1">
        <f t="array" ref="P3279">_xlfn.IFS(Table1[[#This Row],[Patient Waittime]]&lt;=15,"0-15",Table1[[#This Row],[Patient Waittime]]&lt;=30,"16-30",Table1[[#This Row],[Patient Waittime]]&lt;=45,"31-45",Table1[[#This Row],[Patient Waittime]]&lt;=60,"46-60",TRUE,"60+")</f>
        <v>16-30</v>
      </c>
      <c r="Q3279">
        <f>--(Table1[[#This Row],[Patient Waittime]]&lt;=30)</f>
        <v>1</v>
      </c>
      <c r="R3279">
        <f>--Table1[[#This Row],[Patient Admission Flag]]</f>
        <v>0</v>
      </c>
      <c r="S3279">
        <f>--AND(Table1[[#This Row],[WithinTarget]]=1,Table1[[#This Row],[Patient Satisfaction Score]]&gt;=7)</f>
        <v>0</v>
      </c>
      <c r="T3279" t="str">
        <f>IF(LEFT(Table1[[#This Row],[Patient Gender]],1)="F","Female","Male")</f>
        <v>Male</v>
      </c>
    </row>
    <row r="3280" spans="1:20" x14ac:dyDescent="0.3">
      <c r="A3280" t="s">
        <v>3384</v>
      </c>
      <c r="B3280" s="1">
        <v>45547.786111111112</v>
      </c>
      <c r="C3280" t="s">
        <v>9</v>
      </c>
      <c r="D3280">
        <v>39</v>
      </c>
      <c r="E3280" t="s">
        <v>14</v>
      </c>
      <c r="F3280" t="s">
        <v>11</v>
      </c>
      <c r="G3280" t="b">
        <v>0</v>
      </c>
      <c r="I3280">
        <v>19</v>
      </c>
      <c r="J3280" t="b">
        <v>0</v>
      </c>
      <c r="K3280">
        <f>YEAR(Table1[[#This Row],[Patient Admission Date]])</f>
        <v>2024</v>
      </c>
      <c r="L3280" t="str">
        <f>TEXT(Table1[[#This Row],[Patient Admission Date]],"mmm")</f>
        <v>Sep</v>
      </c>
      <c r="M3280" t="str">
        <f>TEXT(Table1[[#This Row],[Patient Admission Date]],"ddd")</f>
        <v>Thu</v>
      </c>
      <c r="N3280" t="str">
        <f>TEXT(INT(HOUR(Table1[[#This Row],[Patient Admission Date]])/3)*3,"00")&amp;"-"&amp;TEXT(INT(HOUR(Table1[[#This Row],[Patient Admission Date]])/3)*3+3,"00")</f>
        <v>18-21</v>
      </c>
      <c r="O3280" t="str" cm="1">
        <f t="array" ref="O3280">_xlfn.IFS(Table1[[#This Row],[Patient Age]]&lt;=14,"0-14",Table1[[#This Row],[Patient Age]]&lt;=29,"15-29",Table1[[#This Row],[Patient Age]]&lt;=44,"30-44",Table1[[#This Row],[Patient Age]]&lt;=59,"45-59",Table1[[#This Row],[Patient Age]]&lt;=74,"60-74",TRUE,"75+")</f>
        <v>30-44</v>
      </c>
      <c r="P3280" t="str" cm="1">
        <f t="array" ref="P3280">_xlfn.IFS(Table1[[#This Row],[Patient Waittime]]&lt;=15,"0-15",Table1[[#This Row],[Patient Waittime]]&lt;=30,"16-30",Table1[[#This Row],[Patient Waittime]]&lt;=45,"31-45",Table1[[#This Row],[Patient Waittime]]&lt;=60,"46-60",TRUE,"60+")</f>
        <v>16-30</v>
      </c>
      <c r="Q3280">
        <f>--(Table1[[#This Row],[Patient Waittime]]&lt;=30)</f>
        <v>1</v>
      </c>
      <c r="R3280">
        <f>--Table1[[#This Row],[Patient Admission Flag]]</f>
        <v>0</v>
      </c>
      <c r="S3280">
        <f>--AND(Table1[[#This Row],[WithinTarget]]=1,Table1[[#This Row],[Patient Satisfaction Score]]&gt;=7)</f>
        <v>0</v>
      </c>
      <c r="T3280" t="str">
        <f>IF(LEFT(Table1[[#This Row],[Patient Gender]],1)="F","Female","Male")</f>
        <v>Male</v>
      </c>
    </row>
    <row r="3281" spans="1:20" x14ac:dyDescent="0.3">
      <c r="A3281" t="s">
        <v>3385</v>
      </c>
      <c r="B3281" s="1">
        <v>45462.043749999997</v>
      </c>
      <c r="C3281" t="s">
        <v>9</v>
      </c>
      <c r="D3281">
        <v>51</v>
      </c>
      <c r="E3281" t="s">
        <v>14</v>
      </c>
      <c r="F3281" t="s">
        <v>11</v>
      </c>
      <c r="G3281" t="b">
        <v>0</v>
      </c>
      <c r="I3281">
        <v>22</v>
      </c>
      <c r="J3281" t="b">
        <v>0</v>
      </c>
      <c r="K3281">
        <f>YEAR(Table1[[#This Row],[Patient Admission Date]])</f>
        <v>2024</v>
      </c>
      <c r="L3281" t="str">
        <f>TEXT(Table1[[#This Row],[Patient Admission Date]],"mmm")</f>
        <v>Jun</v>
      </c>
      <c r="M3281" t="str">
        <f>TEXT(Table1[[#This Row],[Patient Admission Date]],"ddd")</f>
        <v>Wed</v>
      </c>
      <c r="N3281" t="str">
        <f>TEXT(INT(HOUR(Table1[[#This Row],[Patient Admission Date]])/3)*3,"00")&amp;"-"&amp;TEXT(INT(HOUR(Table1[[#This Row],[Patient Admission Date]])/3)*3+3,"00")</f>
        <v>00-03</v>
      </c>
      <c r="O3281" t="str" cm="1">
        <f t="array" ref="O3281">_xlfn.IFS(Table1[[#This Row],[Patient Age]]&lt;=14,"0-14",Table1[[#This Row],[Patient Age]]&lt;=29,"15-29",Table1[[#This Row],[Patient Age]]&lt;=44,"30-44",Table1[[#This Row],[Patient Age]]&lt;=59,"45-59",Table1[[#This Row],[Patient Age]]&lt;=74,"60-74",TRUE,"75+")</f>
        <v>45-59</v>
      </c>
      <c r="P3281" t="str" cm="1">
        <f t="array" ref="P3281">_xlfn.IFS(Table1[[#This Row],[Patient Waittime]]&lt;=15,"0-15",Table1[[#This Row],[Patient Waittime]]&lt;=30,"16-30",Table1[[#This Row],[Patient Waittime]]&lt;=45,"31-45",Table1[[#This Row],[Patient Waittime]]&lt;=60,"46-60",TRUE,"60+")</f>
        <v>16-30</v>
      </c>
      <c r="Q3281">
        <f>--(Table1[[#This Row],[Patient Waittime]]&lt;=30)</f>
        <v>1</v>
      </c>
      <c r="R3281">
        <f>--Table1[[#This Row],[Patient Admission Flag]]</f>
        <v>0</v>
      </c>
      <c r="S3281">
        <f>--AND(Table1[[#This Row],[WithinTarget]]=1,Table1[[#This Row],[Patient Satisfaction Score]]&gt;=7)</f>
        <v>0</v>
      </c>
      <c r="T3281" t="str">
        <f>IF(LEFT(Table1[[#This Row],[Patient Gender]],1)="F","Female","Male")</f>
        <v>Male</v>
      </c>
    </row>
    <row r="3282" spans="1:20" x14ac:dyDescent="0.3">
      <c r="A3282" t="s">
        <v>3386</v>
      </c>
      <c r="B3282" s="1">
        <v>45070.027777777781</v>
      </c>
      <c r="C3282" t="s">
        <v>9</v>
      </c>
      <c r="D3282">
        <v>46</v>
      </c>
      <c r="E3282" t="s">
        <v>14</v>
      </c>
      <c r="F3282" t="s">
        <v>11</v>
      </c>
      <c r="G3282" t="b">
        <v>0</v>
      </c>
      <c r="I3282">
        <v>44</v>
      </c>
      <c r="J3282" t="b">
        <v>0</v>
      </c>
      <c r="K3282">
        <f>YEAR(Table1[[#This Row],[Patient Admission Date]])</f>
        <v>2023</v>
      </c>
      <c r="L3282" t="str">
        <f>TEXT(Table1[[#This Row],[Patient Admission Date]],"mmm")</f>
        <v>May</v>
      </c>
      <c r="M3282" t="str">
        <f>TEXT(Table1[[#This Row],[Patient Admission Date]],"ddd")</f>
        <v>Wed</v>
      </c>
      <c r="N3282" t="str">
        <f>TEXT(INT(HOUR(Table1[[#This Row],[Patient Admission Date]])/3)*3,"00")&amp;"-"&amp;TEXT(INT(HOUR(Table1[[#This Row],[Patient Admission Date]])/3)*3+3,"00")</f>
        <v>00-03</v>
      </c>
      <c r="O3282" t="str" cm="1">
        <f t="array" ref="O3282">_xlfn.IFS(Table1[[#This Row],[Patient Age]]&lt;=14,"0-14",Table1[[#This Row],[Patient Age]]&lt;=29,"15-29",Table1[[#This Row],[Patient Age]]&lt;=44,"30-44",Table1[[#This Row],[Patient Age]]&lt;=59,"45-59",Table1[[#This Row],[Patient Age]]&lt;=74,"60-74",TRUE,"75+")</f>
        <v>45-59</v>
      </c>
      <c r="P3282" t="str" cm="1">
        <f t="array" ref="P3282">_xlfn.IFS(Table1[[#This Row],[Patient Waittime]]&lt;=15,"0-15",Table1[[#This Row],[Patient Waittime]]&lt;=30,"16-30",Table1[[#This Row],[Patient Waittime]]&lt;=45,"31-45",Table1[[#This Row],[Patient Waittime]]&lt;=60,"46-60",TRUE,"60+")</f>
        <v>31-45</v>
      </c>
      <c r="Q3282">
        <f>--(Table1[[#This Row],[Patient Waittime]]&lt;=30)</f>
        <v>0</v>
      </c>
      <c r="R3282">
        <f>--Table1[[#This Row],[Patient Admission Flag]]</f>
        <v>0</v>
      </c>
      <c r="S3282">
        <f>--AND(Table1[[#This Row],[WithinTarget]]=1,Table1[[#This Row],[Patient Satisfaction Score]]&gt;=7)</f>
        <v>0</v>
      </c>
      <c r="T3282" t="str">
        <f>IF(LEFT(Table1[[#This Row],[Patient Gender]],1)="F","Female","Male")</f>
        <v>Male</v>
      </c>
    </row>
    <row r="3283" spans="1:20" x14ac:dyDescent="0.3">
      <c r="A3283" t="s">
        <v>3387</v>
      </c>
      <c r="B3283" s="1">
        <v>45550.501388888886</v>
      </c>
      <c r="C3283" t="s">
        <v>9</v>
      </c>
      <c r="D3283">
        <v>57</v>
      </c>
      <c r="E3283" t="s">
        <v>14</v>
      </c>
      <c r="F3283" t="s">
        <v>11</v>
      </c>
      <c r="G3283" t="b">
        <v>0</v>
      </c>
      <c r="I3283">
        <v>45</v>
      </c>
      <c r="J3283" t="b">
        <v>0</v>
      </c>
      <c r="K3283">
        <f>YEAR(Table1[[#This Row],[Patient Admission Date]])</f>
        <v>2024</v>
      </c>
      <c r="L3283" t="str">
        <f>TEXT(Table1[[#This Row],[Patient Admission Date]],"mmm")</f>
        <v>Sep</v>
      </c>
      <c r="M3283" t="str">
        <f>TEXT(Table1[[#This Row],[Patient Admission Date]],"ddd")</f>
        <v>Sun</v>
      </c>
      <c r="N3283" t="str">
        <f>TEXT(INT(HOUR(Table1[[#This Row],[Patient Admission Date]])/3)*3,"00")&amp;"-"&amp;TEXT(INT(HOUR(Table1[[#This Row],[Patient Admission Date]])/3)*3+3,"00")</f>
        <v>12-15</v>
      </c>
      <c r="O3283" t="str" cm="1">
        <f t="array" ref="O3283">_xlfn.IFS(Table1[[#This Row],[Patient Age]]&lt;=14,"0-14",Table1[[#This Row],[Patient Age]]&lt;=29,"15-29",Table1[[#This Row],[Patient Age]]&lt;=44,"30-44",Table1[[#This Row],[Patient Age]]&lt;=59,"45-59",Table1[[#This Row],[Patient Age]]&lt;=74,"60-74",TRUE,"75+")</f>
        <v>45-59</v>
      </c>
      <c r="P3283" t="str" cm="1">
        <f t="array" ref="P3283">_xlfn.IFS(Table1[[#This Row],[Patient Waittime]]&lt;=15,"0-15",Table1[[#This Row],[Patient Waittime]]&lt;=30,"16-30",Table1[[#This Row],[Patient Waittime]]&lt;=45,"31-45",Table1[[#This Row],[Patient Waittime]]&lt;=60,"46-60",TRUE,"60+")</f>
        <v>31-45</v>
      </c>
      <c r="Q3283">
        <f>--(Table1[[#This Row],[Patient Waittime]]&lt;=30)</f>
        <v>0</v>
      </c>
      <c r="R3283">
        <f>--Table1[[#This Row],[Patient Admission Flag]]</f>
        <v>0</v>
      </c>
      <c r="S3283">
        <f>--AND(Table1[[#This Row],[WithinTarget]]=1,Table1[[#This Row],[Patient Satisfaction Score]]&gt;=7)</f>
        <v>0</v>
      </c>
      <c r="T3283" t="str">
        <f>IF(LEFT(Table1[[#This Row],[Patient Gender]],1)="F","Female","Male")</f>
        <v>Male</v>
      </c>
    </row>
    <row r="3284" spans="1:20" x14ac:dyDescent="0.3">
      <c r="A3284" t="s">
        <v>3388</v>
      </c>
      <c r="B3284" s="1">
        <v>45331.902777777781</v>
      </c>
      <c r="C3284" t="s">
        <v>9</v>
      </c>
      <c r="D3284">
        <v>26</v>
      </c>
      <c r="E3284" t="s">
        <v>14</v>
      </c>
      <c r="F3284" t="s">
        <v>11</v>
      </c>
      <c r="G3284" t="b">
        <v>0</v>
      </c>
      <c r="H3284">
        <v>0</v>
      </c>
      <c r="I3284">
        <v>49</v>
      </c>
      <c r="J3284" t="b">
        <v>0</v>
      </c>
      <c r="K3284">
        <f>YEAR(Table1[[#This Row],[Patient Admission Date]])</f>
        <v>2024</v>
      </c>
      <c r="L3284" t="str">
        <f>TEXT(Table1[[#This Row],[Patient Admission Date]],"mmm")</f>
        <v>Feb</v>
      </c>
      <c r="M3284" t="str">
        <f>TEXT(Table1[[#This Row],[Patient Admission Date]],"ddd")</f>
        <v>Fri</v>
      </c>
      <c r="N3284" t="str">
        <f>TEXT(INT(HOUR(Table1[[#This Row],[Patient Admission Date]])/3)*3,"00")&amp;"-"&amp;TEXT(INT(HOUR(Table1[[#This Row],[Patient Admission Date]])/3)*3+3,"00")</f>
        <v>21-24</v>
      </c>
      <c r="O3284" t="str" cm="1">
        <f t="array" ref="O3284">_xlfn.IFS(Table1[[#This Row],[Patient Age]]&lt;=14,"0-14",Table1[[#This Row],[Patient Age]]&lt;=29,"15-29",Table1[[#This Row],[Patient Age]]&lt;=44,"30-44",Table1[[#This Row],[Patient Age]]&lt;=59,"45-59",Table1[[#This Row],[Patient Age]]&lt;=74,"60-74",TRUE,"75+")</f>
        <v>15-29</v>
      </c>
      <c r="P3284" t="str" cm="1">
        <f t="array" ref="P3284">_xlfn.IFS(Table1[[#This Row],[Patient Waittime]]&lt;=15,"0-15",Table1[[#This Row],[Patient Waittime]]&lt;=30,"16-30",Table1[[#This Row],[Patient Waittime]]&lt;=45,"31-45",Table1[[#This Row],[Patient Waittime]]&lt;=60,"46-60",TRUE,"60+")</f>
        <v>46-60</v>
      </c>
      <c r="Q3284">
        <f>--(Table1[[#This Row],[Patient Waittime]]&lt;=30)</f>
        <v>0</v>
      </c>
      <c r="R3284">
        <f>--Table1[[#This Row],[Patient Admission Flag]]</f>
        <v>0</v>
      </c>
      <c r="S3284">
        <f>--AND(Table1[[#This Row],[WithinTarget]]=1,Table1[[#This Row],[Patient Satisfaction Score]]&gt;=7)</f>
        <v>0</v>
      </c>
      <c r="T3284" t="str">
        <f>IF(LEFT(Table1[[#This Row],[Patient Gender]],1)="F","Female","Male")</f>
        <v>Male</v>
      </c>
    </row>
    <row r="3285" spans="1:20" x14ac:dyDescent="0.3">
      <c r="A3285" t="s">
        <v>3389</v>
      </c>
      <c r="B3285" s="1">
        <v>45235.618055555555</v>
      </c>
      <c r="C3285" t="s">
        <v>9</v>
      </c>
      <c r="D3285">
        <v>44</v>
      </c>
      <c r="E3285" t="s">
        <v>14</v>
      </c>
      <c r="F3285" t="s">
        <v>11</v>
      </c>
      <c r="G3285" t="b">
        <v>0</v>
      </c>
      <c r="H3285">
        <v>0</v>
      </c>
      <c r="I3285">
        <v>27</v>
      </c>
      <c r="J3285" t="b">
        <v>0</v>
      </c>
      <c r="K3285">
        <f>YEAR(Table1[[#This Row],[Patient Admission Date]])</f>
        <v>2023</v>
      </c>
      <c r="L3285" t="str">
        <f>TEXT(Table1[[#This Row],[Patient Admission Date]],"mmm")</f>
        <v>Nov</v>
      </c>
      <c r="M3285" t="str">
        <f>TEXT(Table1[[#This Row],[Patient Admission Date]],"ddd")</f>
        <v>Sun</v>
      </c>
      <c r="N3285" t="str">
        <f>TEXT(INT(HOUR(Table1[[#This Row],[Patient Admission Date]])/3)*3,"00")&amp;"-"&amp;TEXT(INT(HOUR(Table1[[#This Row],[Patient Admission Date]])/3)*3+3,"00")</f>
        <v>12-15</v>
      </c>
      <c r="O3285" t="str" cm="1">
        <f t="array" ref="O3285">_xlfn.IFS(Table1[[#This Row],[Patient Age]]&lt;=14,"0-14",Table1[[#This Row],[Patient Age]]&lt;=29,"15-29",Table1[[#This Row],[Patient Age]]&lt;=44,"30-44",Table1[[#This Row],[Patient Age]]&lt;=59,"45-59",Table1[[#This Row],[Patient Age]]&lt;=74,"60-74",TRUE,"75+")</f>
        <v>30-44</v>
      </c>
      <c r="P3285" t="str" cm="1">
        <f t="array" ref="P3285">_xlfn.IFS(Table1[[#This Row],[Patient Waittime]]&lt;=15,"0-15",Table1[[#This Row],[Patient Waittime]]&lt;=30,"16-30",Table1[[#This Row],[Patient Waittime]]&lt;=45,"31-45",Table1[[#This Row],[Patient Waittime]]&lt;=60,"46-60",TRUE,"60+")</f>
        <v>16-30</v>
      </c>
      <c r="Q3285">
        <f>--(Table1[[#This Row],[Patient Waittime]]&lt;=30)</f>
        <v>1</v>
      </c>
      <c r="R3285">
        <f>--Table1[[#This Row],[Patient Admission Flag]]</f>
        <v>0</v>
      </c>
      <c r="S3285">
        <f>--AND(Table1[[#This Row],[WithinTarget]]=1,Table1[[#This Row],[Patient Satisfaction Score]]&gt;=7)</f>
        <v>0</v>
      </c>
      <c r="T3285" t="str">
        <f>IF(LEFT(Table1[[#This Row],[Patient Gender]],1)="F","Female","Male")</f>
        <v>Male</v>
      </c>
    </row>
    <row r="3286" spans="1:20" x14ac:dyDescent="0.3">
      <c r="A3286" t="s">
        <v>3390</v>
      </c>
      <c r="B3286" s="1">
        <v>45281.481249999997</v>
      </c>
      <c r="C3286" t="s">
        <v>9</v>
      </c>
      <c r="D3286">
        <v>10</v>
      </c>
      <c r="E3286" t="s">
        <v>14</v>
      </c>
      <c r="F3286" t="s">
        <v>11</v>
      </c>
      <c r="G3286" t="b">
        <v>0</v>
      </c>
      <c r="H3286">
        <v>0</v>
      </c>
      <c r="I3286">
        <v>30</v>
      </c>
      <c r="J3286" t="b">
        <v>0</v>
      </c>
      <c r="K3286">
        <f>YEAR(Table1[[#This Row],[Patient Admission Date]])</f>
        <v>2023</v>
      </c>
      <c r="L3286" t="str">
        <f>TEXT(Table1[[#This Row],[Patient Admission Date]],"mmm")</f>
        <v>Dec</v>
      </c>
      <c r="M3286" t="str">
        <f>TEXT(Table1[[#This Row],[Patient Admission Date]],"ddd")</f>
        <v>Thu</v>
      </c>
      <c r="N3286" t="str">
        <f>TEXT(INT(HOUR(Table1[[#This Row],[Patient Admission Date]])/3)*3,"00")&amp;"-"&amp;TEXT(INT(HOUR(Table1[[#This Row],[Patient Admission Date]])/3)*3+3,"00")</f>
        <v>09-12</v>
      </c>
      <c r="O3286" t="str" cm="1">
        <f t="array" ref="O3286">_xlfn.IFS(Table1[[#This Row],[Patient Age]]&lt;=14,"0-14",Table1[[#This Row],[Patient Age]]&lt;=29,"15-29",Table1[[#This Row],[Patient Age]]&lt;=44,"30-44",Table1[[#This Row],[Patient Age]]&lt;=59,"45-59",Table1[[#This Row],[Patient Age]]&lt;=74,"60-74",TRUE,"75+")</f>
        <v>0-14</v>
      </c>
      <c r="P3286" t="str" cm="1">
        <f t="array" ref="P3286">_xlfn.IFS(Table1[[#This Row],[Patient Waittime]]&lt;=15,"0-15",Table1[[#This Row],[Patient Waittime]]&lt;=30,"16-30",Table1[[#This Row],[Patient Waittime]]&lt;=45,"31-45",Table1[[#This Row],[Patient Waittime]]&lt;=60,"46-60",TRUE,"60+")</f>
        <v>16-30</v>
      </c>
      <c r="Q3286">
        <f>--(Table1[[#This Row],[Patient Waittime]]&lt;=30)</f>
        <v>1</v>
      </c>
      <c r="R3286">
        <f>--Table1[[#This Row],[Patient Admission Flag]]</f>
        <v>0</v>
      </c>
      <c r="S3286">
        <f>--AND(Table1[[#This Row],[WithinTarget]]=1,Table1[[#This Row],[Patient Satisfaction Score]]&gt;=7)</f>
        <v>0</v>
      </c>
      <c r="T3286" t="str">
        <f>IF(LEFT(Table1[[#This Row],[Patient Gender]],1)="F","Female","Male")</f>
        <v>Male</v>
      </c>
    </row>
    <row r="3287" spans="1:20" x14ac:dyDescent="0.3">
      <c r="A3287" t="s">
        <v>3391</v>
      </c>
      <c r="B3287" s="1">
        <v>45201.43472222222</v>
      </c>
      <c r="C3287" t="s">
        <v>9</v>
      </c>
      <c r="D3287">
        <v>26</v>
      </c>
      <c r="E3287" t="s">
        <v>14</v>
      </c>
      <c r="F3287" t="s">
        <v>11</v>
      </c>
      <c r="G3287" t="b">
        <v>0</v>
      </c>
      <c r="H3287">
        <v>0</v>
      </c>
      <c r="I3287">
        <v>13</v>
      </c>
      <c r="J3287" t="b">
        <v>0</v>
      </c>
      <c r="K3287">
        <f>YEAR(Table1[[#This Row],[Patient Admission Date]])</f>
        <v>2023</v>
      </c>
      <c r="L3287" t="str">
        <f>TEXT(Table1[[#This Row],[Patient Admission Date]],"mmm")</f>
        <v>Oct</v>
      </c>
      <c r="M3287" t="str">
        <f>TEXT(Table1[[#This Row],[Patient Admission Date]],"ddd")</f>
        <v>Mon</v>
      </c>
      <c r="N3287" t="str">
        <f>TEXT(INT(HOUR(Table1[[#This Row],[Patient Admission Date]])/3)*3,"00")&amp;"-"&amp;TEXT(INT(HOUR(Table1[[#This Row],[Patient Admission Date]])/3)*3+3,"00")</f>
        <v>09-12</v>
      </c>
      <c r="O3287" t="str" cm="1">
        <f t="array" ref="O3287">_xlfn.IFS(Table1[[#This Row],[Patient Age]]&lt;=14,"0-14",Table1[[#This Row],[Patient Age]]&lt;=29,"15-29",Table1[[#This Row],[Patient Age]]&lt;=44,"30-44",Table1[[#This Row],[Patient Age]]&lt;=59,"45-59",Table1[[#This Row],[Patient Age]]&lt;=74,"60-74",TRUE,"75+")</f>
        <v>15-29</v>
      </c>
      <c r="P3287" t="str" cm="1">
        <f t="array" ref="P3287">_xlfn.IFS(Table1[[#This Row],[Patient Waittime]]&lt;=15,"0-15",Table1[[#This Row],[Patient Waittime]]&lt;=30,"16-30",Table1[[#This Row],[Patient Waittime]]&lt;=45,"31-45",Table1[[#This Row],[Patient Waittime]]&lt;=60,"46-60",TRUE,"60+")</f>
        <v>0-15</v>
      </c>
      <c r="Q3287">
        <f>--(Table1[[#This Row],[Patient Waittime]]&lt;=30)</f>
        <v>1</v>
      </c>
      <c r="R3287">
        <f>--Table1[[#This Row],[Patient Admission Flag]]</f>
        <v>0</v>
      </c>
      <c r="S3287">
        <f>--AND(Table1[[#This Row],[WithinTarget]]=1,Table1[[#This Row],[Patient Satisfaction Score]]&gt;=7)</f>
        <v>0</v>
      </c>
      <c r="T3287" t="str">
        <f>IF(LEFT(Table1[[#This Row],[Patient Gender]],1)="F","Female","Male")</f>
        <v>Male</v>
      </c>
    </row>
    <row r="3288" spans="1:20" x14ac:dyDescent="0.3">
      <c r="A3288" t="s">
        <v>3392</v>
      </c>
      <c r="B3288" s="1">
        <v>45440.656944444447</v>
      </c>
      <c r="C3288" t="s">
        <v>9</v>
      </c>
      <c r="D3288">
        <v>68</v>
      </c>
      <c r="E3288" t="s">
        <v>14</v>
      </c>
      <c r="F3288" t="s">
        <v>11</v>
      </c>
      <c r="G3288" t="b">
        <v>0</v>
      </c>
      <c r="H3288">
        <v>1</v>
      </c>
      <c r="I3288">
        <v>44</v>
      </c>
      <c r="J3288" t="b">
        <v>0</v>
      </c>
      <c r="K3288">
        <f>YEAR(Table1[[#This Row],[Patient Admission Date]])</f>
        <v>2024</v>
      </c>
      <c r="L3288" t="str">
        <f>TEXT(Table1[[#This Row],[Patient Admission Date]],"mmm")</f>
        <v>May</v>
      </c>
      <c r="M3288" t="str">
        <f>TEXT(Table1[[#This Row],[Patient Admission Date]],"ddd")</f>
        <v>Tue</v>
      </c>
      <c r="N3288" t="str">
        <f>TEXT(INT(HOUR(Table1[[#This Row],[Patient Admission Date]])/3)*3,"00")&amp;"-"&amp;TEXT(INT(HOUR(Table1[[#This Row],[Patient Admission Date]])/3)*3+3,"00")</f>
        <v>15-18</v>
      </c>
      <c r="O3288" t="str" cm="1">
        <f t="array" ref="O3288">_xlfn.IFS(Table1[[#This Row],[Patient Age]]&lt;=14,"0-14",Table1[[#This Row],[Patient Age]]&lt;=29,"15-29",Table1[[#This Row],[Patient Age]]&lt;=44,"30-44",Table1[[#This Row],[Patient Age]]&lt;=59,"45-59",Table1[[#This Row],[Patient Age]]&lt;=74,"60-74",TRUE,"75+")</f>
        <v>60-74</v>
      </c>
      <c r="P3288" t="str" cm="1">
        <f t="array" ref="P3288">_xlfn.IFS(Table1[[#This Row],[Patient Waittime]]&lt;=15,"0-15",Table1[[#This Row],[Patient Waittime]]&lt;=30,"16-30",Table1[[#This Row],[Patient Waittime]]&lt;=45,"31-45",Table1[[#This Row],[Patient Waittime]]&lt;=60,"46-60",TRUE,"60+")</f>
        <v>31-45</v>
      </c>
      <c r="Q3288">
        <f>--(Table1[[#This Row],[Patient Waittime]]&lt;=30)</f>
        <v>0</v>
      </c>
      <c r="R3288">
        <f>--Table1[[#This Row],[Patient Admission Flag]]</f>
        <v>0</v>
      </c>
      <c r="S3288">
        <f>--AND(Table1[[#This Row],[WithinTarget]]=1,Table1[[#This Row],[Patient Satisfaction Score]]&gt;=7)</f>
        <v>0</v>
      </c>
      <c r="T3288" t="str">
        <f>IF(LEFT(Table1[[#This Row],[Patient Gender]],1)="F","Female","Male")</f>
        <v>Male</v>
      </c>
    </row>
    <row r="3289" spans="1:20" x14ac:dyDescent="0.3">
      <c r="A3289" t="s">
        <v>3393</v>
      </c>
      <c r="B3289" s="1">
        <v>45159.832638888889</v>
      </c>
      <c r="C3289" t="s">
        <v>9</v>
      </c>
      <c r="D3289">
        <v>5</v>
      </c>
      <c r="E3289" t="s">
        <v>14</v>
      </c>
      <c r="F3289" t="s">
        <v>11</v>
      </c>
      <c r="G3289" t="b">
        <v>0</v>
      </c>
      <c r="H3289">
        <v>1</v>
      </c>
      <c r="I3289">
        <v>59</v>
      </c>
      <c r="J3289" t="b">
        <v>0</v>
      </c>
      <c r="K3289">
        <f>YEAR(Table1[[#This Row],[Patient Admission Date]])</f>
        <v>2023</v>
      </c>
      <c r="L3289" t="str">
        <f>TEXT(Table1[[#This Row],[Patient Admission Date]],"mmm")</f>
        <v>Aug</v>
      </c>
      <c r="M3289" t="str">
        <f>TEXT(Table1[[#This Row],[Patient Admission Date]],"ddd")</f>
        <v>Mon</v>
      </c>
      <c r="N3289" t="str">
        <f>TEXT(INT(HOUR(Table1[[#This Row],[Patient Admission Date]])/3)*3,"00")&amp;"-"&amp;TEXT(INT(HOUR(Table1[[#This Row],[Patient Admission Date]])/3)*3+3,"00")</f>
        <v>18-21</v>
      </c>
      <c r="O3289" t="str" cm="1">
        <f t="array" ref="O3289">_xlfn.IFS(Table1[[#This Row],[Patient Age]]&lt;=14,"0-14",Table1[[#This Row],[Patient Age]]&lt;=29,"15-29",Table1[[#This Row],[Patient Age]]&lt;=44,"30-44",Table1[[#This Row],[Patient Age]]&lt;=59,"45-59",Table1[[#This Row],[Patient Age]]&lt;=74,"60-74",TRUE,"75+")</f>
        <v>0-14</v>
      </c>
      <c r="P3289" t="str" cm="1">
        <f t="array" ref="P3289">_xlfn.IFS(Table1[[#This Row],[Patient Waittime]]&lt;=15,"0-15",Table1[[#This Row],[Patient Waittime]]&lt;=30,"16-30",Table1[[#This Row],[Patient Waittime]]&lt;=45,"31-45",Table1[[#This Row],[Patient Waittime]]&lt;=60,"46-60",TRUE,"60+")</f>
        <v>46-60</v>
      </c>
      <c r="Q3289">
        <f>--(Table1[[#This Row],[Patient Waittime]]&lt;=30)</f>
        <v>0</v>
      </c>
      <c r="R3289">
        <f>--Table1[[#This Row],[Patient Admission Flag]]</f>
        <v>0</v>
      </c>
      <c r="S3289">
        <f>--AND(Table1[[#This Row],[WithinTarget]]=1,Table1[[#This Row],[Patient Satisfaction Score]]&gt;=7)</f>
        <v>0</v>
      </c>
      <c r="T3289" t="str">
        <f>IF(LEFT(Table1[[#This Row],[Patient Gender]],1)="F","Female","Male")</f>
        <v>Male</v>
      </c>
    </row>
    <row r="3290" spans="1:20" x14ac:dyDescent="0.3">
      <c r="A3290" t="s">
        <v>3394</v>
      </c>
      <c r="B3290" s="1">
        <v>45168.324305555558</v>
      </c>
      <c r="C3290" t="s">
        <v>9</v>
      </c>
      <c r="D3290">
        <v>46</v>
      </c>
      <c r="E3290" t="s">
        <v>14</v>
      </c>
      <c r="F3290" t="s">
        <v>11</v>
      </c>
      <c r="G3290" t="b">
        <v>0</v>
      </c>
      <c r="H3290">
        <v>1</v>
      </c>
      <c r="I3290">
        <v>40</v>
      </c>
      <c r="J3290" t="b">
        <v>0</v>
      </c>
      <c r="K3290">
        <f>YEAR(Table1[[#This Row],[Patient Admission Date]])</f>
        <v>2023</v>
      </c>
      <c r="L3290" t="str">
        <f>TEXT(Table1[[#This Row],[Patient Admission Date]],"mmm")</f>
        <v>Aug</v>
      </c>
      <c r="M3290" t="str">
        <f>TEXT(Table1[[#This Row],[Patient Admission Date]],"ddd")</f>
        <v>Wed</v>
      </c>
      <c r="N3290" t="str">
        <f>TEXT(INT(HOUR(Table1[[#This Row],[Patient Admission Date]])/3)*3,"00")&amp;"-"&amp;TEXT(INT(HOUR(Table1[[#This Row],[Patient Admission Date]])/3)*3+3,"00")</f>
        <v>06-09</v>
      </c>
      <c r="O3290" t="str" cm="1">
        <f t="array" ref="O3290">_xlfn.IFS(Table1[[#This Row],[Patient Age]]&lt;=14,"0-14",Table1[[#This Row],[Patient Age]]&lt;=29,"15-29",Table1[[#This Row],[Patient Age]]&lt;=44,"30-44",Table1[[#This Row],[Patient Age]]&lt;=59,"45-59",Table1[[#This Row],[Patient Age]]&lt;=74,"60-74",TRUE,"75+")</f>
        <v>45-59</v>
      </c>
      <c r="P3290" t="str" cm="1">
        <f t="array" ref="P3290">_xlfn.IFS(Table1[[#This Row],[Patient Waittime]]&lt;=15,"0-15",Table1[[#This Row],[Patient Waittime]]&lt;=30,"16-30",Table1[[#This Row],[Patient Waittime]]&lt;=45,"31-45",Table1[[#This Row],[Patient Waittime]]&lt;=60,"46-60",TRUE,"60+")</f>
        <v>31-45</v>
      </c>
      <c r="Q3290">
        <f>--(Table1[[#This Row],[Patient Waittime]]&lt;=30)</f>
        <v>0</v>
      </c>
      <c r="R3290">
        <f>--Table1[[#This Row],[Patient Admission Flag]]</f>
        <v>0</v>
      </c>
      <c r="S3290">
        <f>--AND(Table1[[#This Row],[WithinTarget]]=1,Table1[[#This Row],[Patient Satisfaction Score]]&gt;=7)</f>
        <v>0</v>
      </c>
      <c r="T3290" t="str">
        <f>IF(LEFT(Table1[[#This Row],[Patient Gender]],1)="F","Female","Male")</f>
        <v>Male</v>
      </c>
    </row>
    <row r="3291" spans="1:20" x14ac:dyDescent="0.3">
      <c r="A3291" t="s">
        <v>3395</v>
      </c>
      <c r="B3291" s="1">
        <v>45298.200694444444</v>
      </c>
      <c r="C3291" t="s">
        <v>9</v>
      </c>
      <c r="D3291">
        <v>48</v>
      </c>
      <c r="E3291" t="s">
        <v>14</v>
      </c>
      <c r="F3291" t="s">
        <v>11</v>
      </c>
      <c r="G3291" t="b">
        <v>0</v>
      </c>
      <c r="H3291">
        <v>1</v>
      </c>
      <c r="I3291">
        <v>40</v>
      </c>
      <c r="J3291" t="b">
        <v>0</v>
      </c>
      <c r="K3291">
        <f>YEAR(Table1[[#This Row],[Patient Admission Date]])</f>
        <v>2024</v>
      </c>
      <c r="L3291" t="str">
        <f>TEXT(Table1[[#This Row],[Patient Admission Date]],"mmm")</f>
        <v>Jan</v>
      </c>
      <c r="M3291" t="str">
        <f>TEXT(Table1[[#This Row],[Patient Admission Date]],"ddd")</f>
        <v>Sun</v>
      </c>
      <c r="N3291" t="str">
        <f>TEXT(INT(HOUR(Table1[[#This Row],[Patient Admission Date]])/3)*3,"00")&amp;"-"&amp;TEXT(INT(HOUR(Table1[[#This Row],[Patient Admission Date]])/3)*3+3,"00")</f>
        <v>03-06</v>
      </c>
      <c r="O3291" t="str" cm="1">
        <f t="array" ref="O3291">_xlfn.IFS(Table1[[#This Row],[Patient Age]]&lt;=14,"0-14",Table1[[#This Row],[Patient Age]]&lt;=29,"15-29",Table1[[#This Row],[Patient Age]]&lt;=44,"30-44",Table1[[#This Row],[Patient Age]]&lt;=59,"45-59",Table1[[#This Row],[Patient Age]]&lt;=74,"60-74",TRUE,"75+")</f>
        <v>45-59</v>
      </c>
      <c r="P3291" t="str" cm="1">
        <f t="array" ref="P3291">_xlfn.IFS(Table1[[#This Row],[Patient Waittime]]&lt;=15,"0-15",Table1[[#This Row],[Patient Waittime]]&lt;=30,"16-30",Table1[[#This Row],[Patient Waittime]]&lt;=45,"31-45",Table1[[#This Row],[Patient Waittime]]&lt;=60,"46-60",TRUE,"60+")</f>
        <v>31-45</v>
      </c>
      <c r="Q3291">
        <f>--(Table1[[#This Row],[Patient Waittime]]&lt;=30)</f>
        <v>0</v>
      </c>
      <c r="R3291">
        <f>--Table1[[#This Row],[Patient Admission Flag]]</f>
        <v>0</v>
      </c>
      <c r="S3291">
        <f>--AND(Table1[[#This Row],[WithinTarget]]=1,Table1[[#This Row],[Patient Satisfaction Score]]&gt;=7)</f>
        <v>0</v>
      </c>
      <c r="T3291" t="str">
        <f>IF(LEFT(Table1[[#This Row],[Patient Gender]],1)="F","Female","Male")</f>
        <v>Male</v>
      </c>
    </row>
    <row r="3292" spans="1:20" x14ac:dyDescent="0.3">
      <c r="A3292" t="s">
        <v>3396</v>
      </c>
      <c r="B3292" s="1">
        <v>45570.102777777778</v>
      </c>
      <c r="C3292" t="s">
        <v>9</v>
      </c>
      <c r="D3292">
        <v>25</v>
      </c>
      <c r="E3292" t="s">
        <v>14</v>
      </c>
      <c r="F3292" t="s">
        <v>11</v>
      </c>
      <c r="G3292" t="b">
        <v>0</v>
      </c>
      <c r="H3292">
        <v>2</v>
      </c>
      <c r="I3292">
        <v>12</v>
      </c>
      <c r="J3292" t="b">
        <v>0</v>
      </c>
      <c r="K3292">
        <f>YEAR(Table1[[#This Row],[Patient Admission Date]])</f>
        <v>2024</v>
      </c>
      <c r="L3292" t="str">
        <f>TEXT(Table1[[#This Row],[Patient Admission Date]],"mmm")</f>
        <v>Oct</v>
      </c>
      <c r="M3292" t="str">
        <f>TEXT(Table1[[#This Row],[Patient Admission Date]],"ddd")</f>
        <v>Sat</v>
      </c>
      <c r="N3292" t="str">
        <f>TEXT(INT(HOUR(Table1[[#This Row],[Patient Admission Date]])/3)*3,"00")&amp;"-"&amp;TEXT(INT(HOUR(Table1[[#This Row],[Patient Admission Date]])/3)*3+3,"00")</f>
        <v>00-03</v>
      </c>
      <c r="O3292" t="str" cm="1">
        <f t="array" ref="O3292">_xlfn.IFS(Table1[[#This Row],[Patient Age]]&lt;=14,"0-14",Table1[[#This Row],[Patient Age]]&lt;=29,"15-29",Table1[[#This Row],[Patient Age]]&lt;=44,"30-44",Table1[[#This Row],[Patient Age]]&lt;=59,"45-59",Table1[[#This Row],[Patient Age]]&lt;=74,"60-74",TRUE,"75+")</f>
        <v>15-29</v>
      </c>
      <c r="P3292" t="str" cm="1">
        <f t="array" ref="P3292">_xlfn.IFS(Table1[[#This Row],[Patient Waittime]]&lt;=15,"0-15",Table1[[#This Row],[Patient Waittime]]&lt;=30,"16-30",Table1[[#This Row],[Patient Waittime]]&lt;=45,"31-45",Table1[[#This Row],[Patient Waittime]]&lt;=60,"46-60",TRUE,"60+")</f>
        <v>0-15</v>
      </c>
      <c r="Q3292">
        <f>--(Table1[[#This Row],[Patient Waittime]]&lt;=30)</f>
        <v>1</v>
      </c>
      <c r="R3292">
        <f>--Table1[[#This Row],[Patient Admission Flag]]</f>
        <v>0</v>
      </c>
      <c r="S3292">
        <f>--AND(Table1[[#This Row],[WithinTarget]]=1,Table1[[#This Row],[Patient Satisfaction Score]]&gt;=7)</f>
        <v>0</v>
      </c>
      <c r="T3292" t="str">
        <f>IF(LEFT(Table1[[#This Row],[Patient Gender]],1)="F","Female","Male")</f>
        <v>Male</v>
      </c>
    </row>
    <row r="3293" spans="1:20" x14ac:dyDescent="0.3">
      <c r="A3293" t="s">
        <v>3397</v>
      </c>
      <c r="B3293" s="1">
        <v>45393.056250000001</v>
      </c>
      <c r="C3293" t="s">
        <v>9</v>
      </c>
      <c r="D3293">
        <v>73</v>
      </c>
      <c r="E3293" t="s">
        <v>14</v>
      </c>
      <c r="F3293" t="s">
        <v>11</v>
      </c>
      <c r="G3293" t="b">
        <v>0</v>
      </c>
      <c r="H3293">
        <v>2</v>
      </c>
      <c r="I3293">
        <v>58</v>
      </c>
      <c r="J3293" t="b">
        <v>0</v>
      </c>
      <c r="K3293">
        <f>YEAR(Table1[[#This Row],[Patient Admission Date]])</f>
        <v>2024</v>
      </c>
      <c r="L3293" t="str">
        <f>TEXT(Table1[[#This Row],[Patient Admission Date]],"mmm")</f>
        <v>Apr</v>
      </c>
      <c r="M3293" t="str">
        <f>TEXT(Table1[[#This Row],[Patient Admission Date]],"ddd")</f>
        <v>Thu</v>
      </c>
      <c r="N3293" t="str">
        <f>TEXT(INT(HOUR(Table1[[#This Row],[Patient Admission Date]])/3)*3,"00")&amp;"-"&amp;TEXT(INT(HOUR(Table1[[#This Row],[Patient Admission Date]])/3)*3+3,"00")</f>
        <v>00-03</v>
      </c>
      <c r="O3293" t="str" cm="1">
        <f t="array" ref="O3293">_xlfn.IFS(Table1[[#This Row],[Patient Age]]&lt;=14,"0-14",Table1[[#This Row],[Patient Age]]&lt;=29,"15-29",Table1[[#This Row],[Patient Age]]&lt;=44,"30-44",Table1[[#This Row],[Patient Age]]&lt;=59,"45-59",Table1[[#This Row],[Patient Age]]&lt;=74,"60-74",TRUE,"75+")</f>
        <v>60-74</v>
      </c>
      <c r="P3293" t="str" cm="1">
        <f t="array" ref="P3293">_xlfn.IFS(Table1[[#This Row],[Patient Waittime]]&lt;=15,"0-15",Table1[[#This Row],[Patient Waittime]]&lt;=30,"16-30",Table1[[#This Row],[Patient Waittime]]&lt;=45,"31-45",Table1[[#This Row],[Patient Waittime]]&lt;=60,"46-60",TRUE,"60+")</f>
        <v>46-60</v>
      </c>
      <c r="Q3293">
        <f>--(Table1[[#This Row],[Patient Waittime]]&lt;=30)</f>
        <v>0</v>
      </c>
      <c r="R3293">
        <f>--Table1[[#This Row],[Patient Admission Flag]]</f>
        <v>0</v>
      </c>
      <c r="S3293">
        <f>--AND(Table1[[#This Row],[WithinTarget]]=1,Table1[[#This Row],[Patient Satisfaction Score]]&gt;=7)</f>
        <v>0</v>
      </c>
      <c r="T3293" t="str">
        <f>IF(LEFT(Table1[[#This Row],[Patient Gender]],1)="F","Female","Male")</f>
        <v>Male</v>
      </c>
    </row>
    <row r="3294" spans="1:20" x14ac:dyDescent="0.3">
      <c r="A3294" t="s">
        <v>3398</v>
      </c>
      <c r="B3294" s="1">
        <v>45053.04583333333</v>
      </c>
      <c r="C3294" t="s">
        <v>9</v>
      </c>
      <c r="D3294">
        <v>60</v>
      </c>
      <c r="E3294" t="s">
        <v>14</v>
      </c>
      <c r="F3294" t="s">
        <v>11</v>
      </c>
      <c r="G3294" t="b">
        <v>0</v>
      </c>
      <c r="H3294">
        <v>2</v>
      </c>
      <c r="I3294">
        <v>18</v>
      </c>
      <c r="J3294" t="b">
        <v>0</v>
      </c>
      <c r="K3294">
        <f>YEAR(Table1[[#This Row],[Patient Admission Date]])</f>
        <v>2023</v>
      </c>
      <c r="L3294" t="str">
        <f>TEXT(Table1[[#This Row],[Patient Admission Date]],"mmm")</f>
        <v>May</v>
      </c>
      <c r="M3294" t="str">
        <f>TEXT(Table1[[#This Row],[Patient Admission Date]],"ddd")</f>
        <v>Sun</v>
      </c>
      <c r="N3294" t="str">
        <f>TEXT(INT(HOUR(Table1[[#This Row],[Patient Admission Date]])/3)*3,"00")&amp;"-"&amp;TEXT(INT(HOUR(Table1[[#This Row],[Patient Admission Date]])/3)*3+3,"00")</f>
        <v>00-03</v>
      </c>
      <c r="O3294" t="str" cm="1">
        <f t="array" ref="O3294">_xlfn.IFS(Table1[[#This Row],[Patient Age]]&lt;=14,"0-14",Table1[[#This Row],[Patient Age]]&lt;=29,"15-29",Table1[[#This Row],[Patient Age]]&lt;=44,"30-44",Table1[[#This Row],[Patient Age]]&lt;=59,"45-59",Table1[[#This Row],[Patient Age]]&lt;=74,"60-74",TRUE,"75+")</f>
        <v>60-74</v>
      </c>
      <c r="P3294" t="str" cm="1">
        <f t="array" ref="P3294">_xlfn.IFS(Table1[[#This Row],[Patient Waittime]]&lt;=15,"0-15",Table1[[#This Row],[Patient Waittime]]&lt;=30,"16-30",Table1[[#This Row],[Patient Waittime]]&lt;=45,"31-45",Table1[[#This Row],[Patient Waittime]]&lt;=60,"46-60",TRUE,"60+")</f>
        <v>16-30</v>
      </c>
      <c r="Q3294">
        <f>--(Table1[[#This Row],[Patient Waittime]]&lt;=30)</f>
        <v>1</v>
      </c>
      <c r="R3294">
        <f>--Table1[[#This Row],[Patient Admission Flag]]</f>
        <v>0</v>
      </c>
      <c r="S3294">
        <f>--AND(Table1[[#This Row],[WithinTarget]]=1,Table1[[#This Row],[Patient Satisfaction Score]]&gt;=7)</f>
        <v>0</v>
      </c>
      <c r="T3294" t="str">
        <f>IF(LEFT(Table1[[#This Row],[Patient Gender]],1)="F","Female","Male")</f>
        <v>Male</v>
      </c>
    </row>
    <row r="3295" spans="1:20" x14ac:dyDescent="0.3">
      <c r="A3295" t="s">
        <v>3399</v>
      </c>
      <c r="B3295" s="1">
        <v>45211.435416666667</v>
      </c>
      <c r="C3295" t="s">
        <v>9</v>
      </c>
      <c r="D3295">
        <v>59</v>
      </c>
      <c r="E3295" t="s">
        <v>14</v>
      </c>
      <c r="F3295" t="s">
        <v>11</v>
      </c>
      <c r="G3295" t="b">
        <v>0</v>
      </c>
      <c r="H3295">
        <v>2</v>
      </c>
      <c r="I3295">
        <v>58</v>
      </c>
      <c r="J3295" t="b">
        <v>0</v>
      </c>
      <c r="K3295">
        <f>YEAR(Table1[[#This Row],[Patient Admission Date]])</f>
        <v>2023</v>
      </c>
      <c r="L3295" t="str">
        <f>TEXT(Table1[[#This Row],[Patient Admission Date]],"mmm")</f>
        <v>Oct</v>
      </c>
      <c r="M3295" t="str">
        <f>TEXT(Table1[[#This Row],[Patient Admission Date]],"ddd")</f>
        <v>Thu</v>
      </c>
      <c r="N3295" t="str">
        <f>TEXT(INT(HOUR(Table1[[#This Row],[Patient Admission Date]])/3)*3,"00")&amp;"-"&amp;TEXT(INT(HOUR(Table1[[#This Row],[Patient Admission Date]])/3)*3+3,"00")</f>
        <v>09-12</v>
      </c>
      <c r="O3295" t="str" cm="1">
        <f t="array" ref="O3295">_xlfn.IFS(Table1[[#This Row],[Patient Age]]&lt;=14,"0-14",Table1[[#This Row],[Patient Age]]&lt;=29,"15-29",Table1[[#This Row],[Patient Age]]&lt;=44,"30-44",Table1[[#This Row],[Patient Age]]&lt;=59,"45-59",Table1[[#This Row],[Patient Age]]&lt;=74,"60-74",TRUE,"75+")</f>
        <v>45-59</v>
      </c>
      <c r="P3295" t="str" cm="1">
        <f t="array" ref="P3295">_xlfn.IFS(Table1[[#This Row],[Patient Waittime]]&lt;=15,"0-15",Table1[[#This Row],[Patient Waittime]]&lt;=30,"16-30",Table1[[#This Row],[Patient Waittime]]&lt;=45,"31-45",Table1[[#This Row],[Patient Waittime]]&lt;=60,"46-60",TRUE,"60+")</f>
        <v>46-60</v>
      </c>
      <c r="Q3295">
        <f>--(Table1[[#This Row],[Patient Waittime]]&lt;=30)</f>
        <v>0</v>
      </c>
      <c r="R3295">
        <f>--Table1[[#This Row],[Patient Admission Flag]]</f>
        <v>0</v>
      </c>
      <c r="S3295">
        <f>--AND(Table1[[#This Row],[WithinTarget]]=1,Table1[[#This Row],[Patient Satisfaction Score]]&gt;=7)</f>
        <v>0</v>
      </c>
      <c r="T3295" t="str">
        <f>IF(LEFT(Table1[[#This Row],[Patient Gender]],1)="F","Female","Male")</f>
        <v>Male</v>
      </c>
    </row>
    <row r="3296" spans="1:20" x14ac:dyDescent="0.3">
      <c r="A3296" t="s">
        <v>3400</v>
      </c>
      <c r="B3296" s="1">
        <v>45277.400694444441</v>
      </c>
      <c r="C3296" t="s">
        <v>9</v>
      </c>
      <c r="D3296">
        <v>23</v>
      </c>
      <c r="E3296" t="s">
        <v>14</v>
      </c>
      <c r="F3296" t="s">
        <v>11</v>
      </c>
      <c r="G3296" t="b">
        <v>0</v>
      </c>
      <c r="H3296">
        <v>3</v>
      </c>
      <c r="I3296">
        <v>34</v>
      </c>
      <c r="J3296" t="b">
        <v>0</v>
      </c>
      <c r="K3296">
        <f>YEAR(Table1[[#This Row],[Patient Admission Date]])</f>
        <v>2023</v>
      </c>
      <c r="L3296" t="str">
        <f>TEXT(Table1[[#This Row],[Patient Admission Date]],"mmm")</f>
        <v>Dec</v>
      </c>
      <c r="M3296" t="str">
        <f>TEXT(Table1[[#This Row],[Patient Admission Date]],"ddd")</f>
        <v>Sun</v>
      </c>
      <c r="N3296" t="str">
        <f>TEXT(INT(HOUR(Table1[[#This Row],[Patient Admission Date]])/3)*3,"00")&amp;"-"&amp;TEXT(INT(HOUR(Table1[[#This Row],[Patient Admission Date]])/3)*3+3,"00")</f>
        <v>09-12</v>
      </c>
      <c r="O3296" t="str" cm="1">
        <f t="array" ref="O3296">_xlfn.IFS(Table1[[#This Row],[Patient Age]]&lt;=14,"0-14",Table1[[#This Row],[Patient Age]]&lt;=29,"15-29",Table1[[#This Row],[Patient Age]]&lt;=44,"30-44",Table1[[#This Row],[Patient Age]]&lt;=59,"45-59",Table1[[#This Row],[Patient Age]]&lt;=74,"60-74",TRUE,"75+")</f>
        <v>15-29</v>
      </c>
      <c r="P3296" t="str" cm="1">
        <f t="array" ref="P3296">_xlfn.IFS(Table1[[#This Row],[Patient Waittime]]&lt;=15,"0-15",Table1[[#This Row],[Patient Waittime]]&lt;=30,"16-30",Table1[[#This Row],[Patient Waittime]]&lt;=45,"31-45",Table1[[#This Row],[Patient Waittime]]&lt;=60,"46-60",TRUE,"60+")</f>
        <v>31-45</v>
      </c>
      <c r="Q3296">
        <f>--(Table1[[#This Row],[Patient Waittime]]&lt;=30)</f>
        <v>0</v>
      </c>
      <c r="R3296">
        <f>--Table1[[#This Row],[Patient Admission Flag]]</f>
        <v>0</v>
      </c>
      <c r="S3296">
        <f>--AND(Table1[[#This Row],[WithinTarget]]=1,Table1[[#This Row],[Patient Satisfaction Score]]&gt;=7)</f>
        <v>0</v>
      </c>
      <c r="T3296" t="str">
        <f>IF(LEFT(Table1[[#This Row],[Patient Gender]],1)="F","Female","Male")</f>
        <v>Male</v>
      </c>
    </row>
    <row r="3297" spans="1:20" x14ac:dyDescent="0.3">
      <c r="A3297" t="s">
        <v>3401</v>
      </c>
      <c r="B3297" s="1">
        <v>45091.356249999997</v>
      </c>
      <c r="C3297" t="s">
        <v>9</v>
      </c>
      <c r="D3297">
        <v>56</v>
      </c>
      <c r="E3297" t="s">
        <v>14</v>
      </c>
      <c r="F3297" t="s">
        <v>11</v>
      </c>
      <c r="G3297" t="b">
        <v>0</v>
      </c>
      <c r="H3297">
        <v>3</v>
      </c>
      <c r="I3297">
        <v>15</v>
      </c>
      <c r="J3297" t="b">
        <v>0</v>
      </c>
      <c r="K3297">
        <f>YEAR(Table1[[#This Row],[Patient Admission Date]])</f>
        <v>2023</v>
      </c>
      <c r="L3297" t="str">
        <f>TEXT(Table1[[#This Row],[Patient Admission Date]],"mmm")</f>
        <v>Jun</v>
      </c>
      <c r="M3297" t="str">
        <f>TEXT(Table1[[#This Row],[Patient Admission Date]],"ddd")</f>
        <v>Wed</v>
      </c>
      <c r="N3297" t="str">
        <f>TEXT(INT(HOUR(Table1[[#This Row],[Patient Admission Date]])/3)*3,"00")&amp;"-"&amp;TEXT(INT(HOUR(Table1[[#This Row],[Patient Admission Date]])/3)*3+3,"00")</f>
        <v>06-09</v>
      </c>
      <c r="O3297" t="str" cm="1">
        <f t="array" ref="O3297">_xlfn.IFS(Table1[[#This Row],[Patient Age]]&lt;=14,"0-14",Table1[[#This Row],[Patient Age]]&lt;=29,"15-29",Table1[[#This Row],[Patient Age]]&lt;=44,"30-44",Table1[[#This Row],[Patient Age]]&lt;=59,"45-59",Table1[[#This Row],[Patient Age]]&lt;=74,"60-74",TRUE,"75+")</f>
        <v>45-59</v>
      </c>
      <c r="P3297" t="str" cm="1">
        <f t="array" ref="P3297">_xlfn.IFS(Table1[[#This Row],[Patient Waittime]]&lt;=15,"0-15",Table1[[#This Row],[Patient Waittime]]&lt;=30,"16-30",Table1[[#This Row],[Patient Waittime]]&lt;=45,"31-45",Table1[[#This Row],[Patient Waittime]]&lt;=60,"46-60",TRUE,"60+")</f>
        <v>0-15</v>
      </c>
      <c r="Q3297">
        <f>--(Table1[[#This Row],[Patient Waittime]]&lt;=30)</f>
        <v>1</v>
      </c>
      <c r="R3297">
        <f>--Table1[[#This Row],[Patient Admission Flag]]</f>
        <v>0</v>
      </c>
      <c r="S3297">
        <f>--AND(Table1[[#This Row],[WithinTarget]]=1,Table1[[#This Row],[Patient Satisfaction Score]]&gt;=7)</f>
        <v>0</v>
      </c>
      <c r="T3297" t="str">
        <f>IF(LEFT(Table1[[#This Row],[Patient Gender]],1)="F","Female","Male")</f>
        <v>Male</v>
      </c>
    </row>
    <row r="3298" spans="1:20" x14ac:dyDescent="0.3">
      <c r="A3298" t="s">
        <v>3402</v>
      </c>
      <c r="B3298" s="1">
        <v>45552.904166666667</v>
      </c>
      <c r="C3298" t="s">
        <v>9</v>
      </c>
      <c r="D3298">
        <v>40</v>
      </c>
      <c r="E3298" t="s">
        <v>14</v>
      </c>
      <c r="F3298" t="s">
        <v>11</v>
      </c>
      <c r="G3298" t="b">
        <v>0</v>
      </c>
      <c r="H3298">
        <v>3</v>
      </c>
      <c r="I3298">
        <v>35</v>
      </c>
      <c r="J3298" t="b">
        <v>0</v>
      </c>
      <c r="K3298">
        <f>YEAR(Table1[[#This Row],[Patient Admission Date]])</f>
        <v>2024</v>
      </c>
      <c r="L3298" t="str">
        <f>TEXT(Table1[[#This Row],[Patient Admission Date]],"mmm")</f>
        <v>Sep</v>
      </c>
      <c r="M3298" t="str">
        <f>TEXT(Table1[[#This Row],[Patient Admission Date]],"ddd")</f>
        <v>Tue</v>
      </c>
      <c r="N3298" t="str">
        <f>TEXT(INT(HOUR(Table1[[#This Row],[Patient Admission Date]])/3)*3,"00")&amp;"-"&amp;TEXT(INT(HOUR(Table1[[#This Row],[Patient Admission Date]])/3)*3+3,"00")</f>
        <v>21-24</v>
      </c>
      <c r="O3298" t="str" cm="1">
        <f t="array" ref="O3298">_xlfn.IFS(Table1[[#This Row],[Patient Age]]&lt;=14,"0-14",Table1[[#This Row],[Patient Age]]&lt;=29,"15-29",Table1[[#This Row],[Patient Age]]&lt;=44,"30-44",Table1[[#This Row],[Patient Age]]&lt;=59,"45-59",Table1[[#This Row],[Patient Age]]&lt;=74,"60-74",TRUE,"75+")</f>
        <v>30-44</v>
      </c>
      <c r="P3298" t="str" cm="1">
        <f t="array" ref="P3298">_xlfn.IFS(Table1[[#This Row],[Patient Waittime]]&lt;=15,"0-15",Table1[[#This Row],[Patient Waittime]]&lt;=30,"16-30",Table1[[#This Row],[Patient Waittime]]&lt;=45,"31-45",Table1[[#This Row],[Patient Waittime]]&lt;=60,"46-60",TRUE,"60+")</f>
        <v>31-45</v>
      </c>
      <c r="Q3298">
        <f>--(Table1[[#This Row],[Patient Waittime]]&lt;=30)</f>
        <v>0</v>
      </c>
      <c r="R3298">
        <f>--Table1[[#This Row],[Patient Admission Flag]]</f>
        <v>0</v>
      </c>
      <c r="S3298">
        <f>--AND(Table1[[#This Row],[WithinTarget]]=1,Table1[[#This Row],[Patient Satisfaction Score]]&gt;=7)</f>
        <v>0</v>
      </c>
      <c r="T3298" t="str">
        <f>IF(LEFT(Table1[[#This Row],[Patient Gender]],1)="F","Female","Male")</f>
        <v>Male</v>
      </c>
    </row>
    <row r="3299" spans="1:20" x14ac:dyDescent="0.3">
      <c r="A3299" t="s">
        <v>3403</v>
      </c>
      <c r="B3299" s="1">
        <v>45433.022916666669</v>
      </c>
      <c r="C3299" t="s">
        <v>9</v>
      </c>
      <c r="D3299">
        <v>44</v>
      </c>
      <c r="E3299" t="s">
        <v>14</v>
      </c>
      <c r="F3299" t="s">
        <v>11</v>
      </c>
      <c r="G3299" t="b">
        <v>0</v>
      </c>
      <c r="H3299">
        <v>3</v>
      </c>
      <c r="I3299">
        <v>58</v>
      </c>
      <c r="J3299" t="b">
        <v>0</v>
      </c>
      <c r="K3299">
        <f>YEAR(Table1[[#This Row],[Patient Admission Date]])</f>
        <v>2024</v>
      </c>
      <c r="L3299" t="str">
        <f>TEXT(Table1[[#This Row],[Patient Admission Date]],"mmm")</f>
        <v>May</v>
      </c>
      <c r="M3299" t="str">
        <f>TEXT(Table1[[#This Row],[Patient Admission Date]],"ddd")</f>
        <v>Tue</v>
      </c>
      <c r="N3299" t="str">
        <f>TEXT(INT(HOUR(Table1[[#This Row],[Patient Admission Date]])/3)*3,"00")&amp;"-"&amp;TEXT(INT(HOUR(Table1[[#This Row],[Patient Admission Date]])/3)*3+3,"00")</f>
        <v>00-03</v>
      </c>
      <c r="O3299" t="str" cm="1">
        <f t="array" ref="O3299">_xlfn.IFS(Table1[[#This Row],[Patient Age]]&lt;=14,"0-14",Table1[[#This Row],[Patient Age]]&lt;=29,"15-29",Table1[[#This Row],[Patient Age]]&lt;=44,"30-44",Table1[[#This Row],[Patient Age]]&lt;=59,"45-59",Table1[[#This Row],[Patient Age]]&lt;=74,"60-74",TRUE,"75+")</f>
        <v>30-44</v>
      </c>
      <c r="P3299" t="str" cm="1">
        <f t="array" ref="P3299">_xlfn.IFS(Table1[[#This Row],[Patient Waittime]]&lt;=15,"0-15",Table1[[#This Row],[Patient Waittime]]&lt;=30,"16-30",Table1[[#This Row],[Patient Waittime]]&lt;=45,"31-45",Table1[[#This Row],[Patient Waittime]]&lt;=60,"46-60",TRUE,"60+")</f>
        <v>46-60</v>
      </c>
      <c r="Q3299">
        <f>--(Table1[[#This Row],[Patient Waittime]]&lt;=30)</f>
        <v>0</v>
      </c>
      <c r="R3299">
        <f>--Table1[[#This Row],[Patient Admission Flag]]</f>
        <v>0</v>
      </c>
      <c r="S3299">
        <f>--AND(Table1[[#This Row],[WithinTarget]]=1,Table1[[#This Row],[Patient Satisfaction Score]]&gt;=7)</f>
        <v>0</v>
      </c>
      <c r="T3299" t="str">
        <f>IF(LEFT(Table1[[#This Row],[Patient Gender]],1)="F","Female","Male")</f>
        <v>Male</v>
      </c>
    </row>
    <row r="3300" spans="1:20" x14ac:dyDescent="0.3">
      <c r="A3300" t="s">
        <v>3404</v>
      </c>
      <c r="B3300" s="1">
        <v>45489.527083333334</v>
      </c>
      <c r="C3300" t="s">
        <v>9</v>
      </c>
      <c r="D3300">
        <v>22</v>
      </c>
      <c r="E3300" t="s">
        <v>14</v>
      </c>
      <c r="F3300" t="s">
        <v>11</v>
      </c>
      <c r="G3300" t="b">
        <v>0</v>
      </c>
      <c r="H3300">
        <v>3</v>
      </c>
      <c r="I3300">
        <v>59</v>
      </c>
      <c r="J3300" t="b">
        <v>0</v>
      </c>
      <c r="K3300">
        <f>YEAR(Table1[[#This Row],[Patient Admission Date]])</f>
        <v>2024</v>
      </c>
      <c r="L3300" t="str">
        <f>TEXT(Table1[[#This Row],[Patient Admission Date]],"mmm")</f>
        <v>Jul</v>
      </c>
      <c r="M3300" t="str">
        <f>TEXT(Table1[[#This Row],[Patient Admission Date]],"ddd")</f>
        <v>Tue</v>
      </c>
      <c r="N3300" t="str">
        <f>TEXT(INT(HOUR(Table1[[#This Row],[Patient Admission Date]])/3)*3,"00")&amp;"-"&amp;TEXT(INT(HOUR(Table1[[#This Row],[Patient Admission Date]])/3)*3+3,"00")</f>
        <v>12-15</v>
      </c>
      <c r="O3300" t="str" cm="1">
        <f t="array" ref="O3300">_xlfn.IFS(Table1[[#This Row],[Patient Age]]&lt;=14,"0-14",Table1[[#This Row],[Patient Age]]&lt;=29,"15-29",Table1[[#This Row],[Patient Age]]&lt;=44,"30-44",Table1[[#This Row],[Patient Age]]&lt;=59,"45-59",Table1[[#This Row],[Patient Age]]&lt;=74,"60-74",TRUE,"75+")</f>
        <v>15-29</v>
      </c>
      <c r="P3300" t="str" cm="1">
        <f t="array" ref="P3300">_xlfn.IFS(Table1[[#This Row],[Patient Waittime]]&lt;=15,"0-15",Table1[[#This Row],[Patient Waittime]]&lt;=30,"16-30",Table1[[#This Row],[Patient Waittime]]&lt;=45,"31-45",Table1[[#This Row],[Patient Waittime]]&lt;=60,"46-60",TRUE,"60+")</f>
        <v>46-60</v>
      </c>
      <c r="Q3300">
        <f>--(Table1[[#This Row],[Patient Waittime]]&lt;=30)</f>
        <v>0</v>
      </c>
      <c r="R3300">
        <f>--Table1[[#This Row],[Patient Admission Flag]]</f>
        <v>0</v>
      </c>
      <c r="S3300">
        <f>--AND(Table1[[#This Row],[WithinTarget]]=1,Table1[[#This Row],[Patient Satisfaction Score]]&gt;=7)</f>
        <v>0</v>
      </c>
      <c r="T3300" t="str">
        <f>IF(LEFT(Table1[[#This Row],[Patient Gender]],1)="F","Female","Male")</f>
        <v>Male</v>
      </c>
    </row>
    <row r="3301" spans="1:20" x14ac:dyDescent="0.3">
      <c r="A3301" t="s">
        <v>3405</v>
      </c>
      <c r="B3301" s="1">
        <v>45046.189583333333</v>
      </c>
      <c r="C3301" t="s">
        <v>9</v>
      </c>
      <c r="D3301">
        <v>71</v>
      </c>
      <c r="E3301" t="s">
        <v>14</v>
      </c>
      <c r="F3301" t="s">
        <v>11</v>
      </c>
      <c r="G3301" t="b">
        <v>0</v>
      </c>
      <c r="H3301">
        <v>3</v>
      </c>
      <c r="I3301">
        <v>24</v>
      </c>
      <c r="J3301" t="b">
        <v>0</v>
      </c>
      <c r="K3301">
        <f>YEAR(Table1[[#This Row],[Patient Admission Date]])</f>
        <v>2023</v>
      </c>
      <c r="L3301" t="str">
        <f>TEXT(Table1[[#This Row],[Patient Admission Date]],"mmm")</f>
        <v>Apr</v>
      </c>
      <c r="M3301" t="str">
        <f>TEXT(Table1[[#This Row],[Patient Admission Date]],"ddd")</f>
        <v>Sun</v>
      </c>
      <c r="N3301" t="str">
        <f>TEXT(INT(HOUR(Table1[[#This Row],[Patient Admission Date]])/3)*3,"00")&amp;"-"&amp;TEXT(INT(HOUR(Table1[[#This Row],[Patient Admission Date]])/3)*3+3,"00")</f>
        <v>03-06</v>
      </c>
      <c r="O3301" t="str" cm="1">
        <f t="array" ref="O3301">_xlfn.IFS(Table1[[#This Row],[Patient Age]]&lt;=14,"0-14",Table1[[#This Row],[Patient Age]]&lt;=29,"15-29",Table1[[#This Row],[Patient Age]]&lt;=44,"30-44",Table1[[#This Row],[Patient Age]]&lt;=59,"45-59",Table1[[#This Row],[Patient Age]]&lt;=74,"60-74",TRUE,"75+")</f>
        <v>60-74</v>
      </c>
      <c r="P3301" t="str" cm="1">
        <f t="array" ref="P3301">_xlfn.IFS(Table1[[#This Row],[Patient Waittime]]&lt;=15,"0-15",Table1[[#This Row],[Patient Waittime]]&lt;=30,"16-30",Table1[[#This Row],[Patient Waittime]]&lt;=45,"31-45",Table1[[#This Row],[Patient Waittime]]&lt;=60,"46-60",TRUE,"60+")</f>
        <v>16-30</v>
      </c>
      <c r="Q3301">
        <f>--(Table1[[#This Row],[Patient Waittime]]&lt;=30)</f>
        <v>1</v>
      </c>
      <c r="R3301">
        <f>--Table1[[#This Row],[Patient Admission Flag]]</f>
        <v>0</v>
      </c>
      <c r="S3301">
        <f>--AND(Table1[[#This Row],[WithinTarget]]=1,Table1[[#This Row],[Patient Satisfaction Score]]&gt;=7)</f>
        <v>0</v>
      </c>
      <c r="T3301" t="str">
        <f>IF(LEFT(Table1[[#This Row],[Patient Gender]],1)="F","Female","Male")</f>
        <v>Male</v>
      </c>
    </row>
    <row r="3302" spans="1:20" x14ac:dyDescent="0.3">
      <c r="A3302" t="s">
        <v>3406</v>
      </c>
      <c r="B3302" s="1">
        <v>45453.03125</v>
      </c>
      <c r="C3302" t="s">
        <v>9</v>
      </c>
      <c r="D3302">
        <v>2</v>
      </c>
      <c r="E3302" t="s">
        <v>14</v>
      </c>
      <c r="F3302" t="s">
        <v>11</v>
      </c>
      <c r="G3302" t="b">
        <v>0</v>
      </c>
      <c r="H3302">
        <v>3</v>
      </c>
      <c r="I3302">
        <v>23</v>
      </c>
      <c r="J3302" t="b">
        <v>0</v>
      </c>
      <c r="K3302">
        <f>YEAR(Table1[[#This Row],[Patient Admission Date]])</f>
        <v>2024</v>
      </c>
      <c r="L3302" t="str">
        <f>TEXT(Table1[[#This Row],[Patient Admission Date]],"mmm")</f>
        <v>Jun</v>
      </c>
      <c r="M3302" t="str">
        <f>TEXT(Table1[[#This Row],[Patient Admission Date]],"ddd")</f>
        <v>Mon</v>
      </c>
      <c r="N3302" t="str">
        <f>TEXT(INT(HOUR(Table1[[#This Row],[Patient Admission Date]])/3)*3,"00")&amp;"-"&amp;TEXT(INT(HOUR(Table1[[#This Row],[Patient Admission Date]])/3)*3+3,"00")</f>
        <v>00-03</v>
      </c>
      <c r="O3302" t="str" cm="1">
        <f t="array" ref="O3302">_xlfn.IFS(Table1[[#This Row],[Patient Age]]&lt;=14,"0-14",Table1[[#This Row],[Patient Age]]&lt;=29,"15-29",Table1[[#This Row],[Patient Age]]&lt;=44,"30-44",Table1[[#This Row],[Patient Age]]&lt;=59,"45-59",Table1[[#This Row],[Patient Age]]&lt;=74,"60-74",TRUE,"75+")</f>
        <v>0-14</v>
      </c>
      <c r="P3302" t="str" cm="1">
        <f t="array" ref="P3302">_xlfn.IFS(Table1[[#This Row],[Patient Waittime]]&lt;=15,"0-15",Table1[[#This Row],[Patient Waittime]]&lt;=30,"16-30",Table1[[#This Row],[Patient Waittime]]&lt;=45,"31-45",Table1[[#This Row],[Patient Waittime]]&lt;=60,"46-60",TRUE,"60+")</f>
        <v>16-30</v>
      </c>
      <c r="Q3302">
        <f>--(Table1[[#This Row],[Patient Waittime]]&lt;=30)</f>
        <v>1</v>
      </c>
      <c r="R3302">
        <f>--Table1[[#This Row],[Patient Admission Flag]]</f>
        <v>0</v>
      </c>
      <c r="S3302">
        <f>--AND(Table1[[#This Row],[WithinTarget]]=1,Table1[[#This Row],[Patient Satisfaction Score]]&gt;=7)</f>
        <v>0</v>
      </c>
      <c r="T3302" t="str">
        <f>IF(LEFT(Table1[[#This Row],[Patient Gender]],1)="F","Female","Male")</f>
        <v>Male</v>
      </c>
    </row>
    <row r="3303" spans="1:20" x14ac:dyDescent="0.3">
      <c r="A3303" t="s">
        <v>3407</v>
      </c>
      <c r="B3303" s="1">
        <v>45591.533333333333</v>
      </c>
      <c r="C3303" t="s">
        <v>9</v>
      </c>
      <c r="D3303">
        <v>43</v>
      </c>
      <c r="E3303" t="s">
        <v>14</v>
      </c>
      <c r="F3303" t="s">
        <v>11</v>
      </c>
      <c r="G3303" t="b">
        <v>0</v>
      </c>
      <c r="H3303">
        <v>4</v>
      </c>
      <c r="I3303">
        <v>23</v>
      </c>
      <c r="J3303" t="b">
        <v>0</v>
      </c>
      <c r="K3303">
        <f>YEAR(Table1[[#This Row],[Patient Admission Date]])</f>
        <v>2024</v>
      </c>
      <c r="L3303" t="str">
        <f>TEXT(Table1[[#This Row],[Patient Admission Date]],"mmm")</f>
        <v>Oct</v>
      </c>
      <c r="M3303" t="str">
        <f>TEXT(Table1[[#This Row],[Patient Admission Date]],"ddd")</f>
        <v>Sat</v>
      </c>
      <c r="N3303" t="str">
        <f>TEXT(INT(HOUR(Table1[[#This Row],[Patient Admission Date]])/3)*3,"00")&amp;"-"&amp;TEXT(INT(HOUR(Table1[[#This Row],[Patient Admission Date]])/3)*3+3,"00")</f>
        <v>12-15</v>
      </c>
      <c r="O3303" t="str" cm="1">
        <f t="array" ref="O3303">_xlfn.IFS(Table1[[#This Row],[Patient Age]]&lt;=14,"0-14",Table1[[#This Row],[Patient Age]]&lt;=29,"15-29",Table1[[#This Row],[Patient Age]]&lt;=44,"30-44",Table1[[#This Row],[Patient Age]]&lt;=59,"45-59",Table1[[#This Row],[Patient Age]]&lt;=74,"60-74",TRUE,"75+")</f>
        <v>30-44</v>
      </c>
      <c r="P3303" t="str" cm="1">
        <f t="array" ref="P3303">_xlfn.IFS(Table1[[#This Row],[Patient Waittime]]&lt;=15,"0-15",Table1[[#This Row],[Patient Waittime]]&lt;=30,"16-30",Table1[[#This Row],[Patient Waittime]]&lt;=45,"31-45",Table1[[#This Row],[Patient Waittime]]&lt;=60,"46-60",TRUE,"60+")</f>
        <v>16-30</v>
      </c>
      <c r="Q3303">
        <f>--(Table1[[#This Row],[Patient Waittime]]&lt;=30)</f>
        <v>1</v>
      </c>
      <c r="R3303">
        <f>--Table1[[#This Row],[Patient Admission Flag]]</f>
        <v>0</v>
      </c>
      <c r="S3303">
        <f>--AND(Table1[[#This Row],[WithinTarget]]=1,Table1[[#This Row],[Patient Satisfaction Score]]&gt;=7)</f>
        <v>0</v>
      </c>
      <c r="T3303" t="str">
        <f>IF(LEFT(Table1[[#This Row],[Patient Gender]],1)="F","Female","Male")</f>
        <v>Male</v>
      </c>
    </row>
    <row r="3304" spans="1:20" x14ac:dyDescent="0.3">
      <c r="A3304" t="s">
        <v>3408</v>
      </c>
      <c r="B3304" s="1">
        <v>45088.992361111108</v>
      </c>
      <c r="C3304" t="s">
        <v>9</v>
      </c>
      <c r="D3304">
        <v>31</v>
      </c>
      <c r="E3304" t="s">
        <v>14</v>
      </c>
      <c r="F3304" t="s">
        <v>11</v>
      </c>
      <c r="G3304" t="b">
        <v>0</v>
      </c>
      <c r="H3304">
        <v>4</v>
      </c>
      <c r="I3304">
        <v>42</v>
      </c>
      <c r="J3304" t="b">
        <v>0</v>
      </c>
      <c r="K3304">
        <f>YEAR(Table1[[#This Row],[Patient Admission Date]])</f>
        <v>2023</v>
      </c>
      <c r="L3304" t="str">
        <f>TEXT(Table1[[#This Row],[Patient Admission Date]],"mmm")</f>
        <v>Jun</v>
      </c>
      <c r="M3304" t="str">
        <f>TEXT(Table1[[#This Row],[Patient Admission Date]],"ddd")</f>
        <v>Sun</v>
      </c>
      <c r="N3304" t="str">
        <f>TEXT(INT(HOUR(Table1[[#This Row],[Patient Admission Date]])/3)*3,"00")&amp;"-"&amp;TEXT(INT(HOUR(Table1[[#This Row],[Patient Admission Date]])/3)*3+3,"00")</f>
        <v>21-24</v>
      </c>
      <c r="O3304" t="str" cm="1">
        <f t="array" ref="O3304">_xlfn.IFS(Table1[[#This Row],[Patient Age]]&lt;=14,"0-14",Table1[[#This Row],[Patient Age]]&lt;=29,"15-29",Table1[[#This Row],[Patient Age]]&lt;=44,"30-44",Table1[[#This Row],[Patient Age]]&lt;=59,"45-59",Table1[[#This Row],[Patient Age]]&lt;=74,"60-74",TRUE,"75+")</f>
        <v>30-44</v>
      </c>
      <c r="P3304" t="str" cm="1">
        <f t="array" ref="P3304">_xlfn.IFS(Table1[[#This Row],[Patient Waittime]]&lt;=15,"0-15",Table1[[#This Row],[Patient Waittime]]&lt;=30,"16-30",Table1[[#This Row],[Patient Waittime]]&lt;=45,"31-45",Table1[[#This Row],[Patient Waittime]]&lt;=60,"46-60",TRUE,"60+")</f>
        <v>31-45</v>
      </c>
      <c r="Q3304">
        <f>--(Table1[[#This Row],[Patient Waittime]]&lt;=30)</f>
        <v>0</v>
      </c>
      <c r="R3304">
        <f>--Table1[[#This Row],[Patient Admission Flag]]</f>
        <v>0</v>
      </c>
      <c r="S3304">
        <f>--AND(Table1[[#This Row],[WithinTarget]]=1,Table1[[#This Row],[Patient Satisfaction Score]]&gt;=7)</f>
        <v>0</v>
      </c>
      <c r="T3304" t="str">
        <f>IF(LEFT(Table1[[#This Row],[Patient Gender]],1)="F","Female","Male")</f>
        <v>Male</v>
      </c>
    </row>
    <row r="3305" spans="1:20" x14ac:dyDescent="0.3">
      <c r="A3305" t="s">
        <v>3409</v>
      </c>
      <c r="B3305" s="1">
        <v>45489.654861111114</v>
      </c>
      <c r="C3305" t="s">
        <v>9</v>
      </c>
      <c r="D3305">
        <v>68</v>
      </c>
      <c r="E3305" t="s">
        <v>14</v>
      </c>
      <c r="F3305" t="s">
        <v>11</v>
      </c>
      <c r="G3305" t="b">
        <v>0</v>
      </c>
      <c r="H3305">
        <v>4</v>
      </c>
      <c r="I3305">
        <v>23</v>
      </c>
      <c r="J3305" t="b">
        <v>0</v>
      </c>
      <c r="K3305">
        <f>YEAR(Table1[[#This Row],[Patient Admission Date]])</f>
        <v>2024</v>
      </c>
      <c r="L3305" t="str">
        <f>TEXT(Table1[[#This Row],[Patient Admission Date]],"mmm")</f>
        <v>Jul</v>
      </c>
      <c r="M3305" t="str">
        <f>TEXT(Table1[[#This Row],[Patient Admission Date]],"ddd")</f>
        <v>Tue</v>
      </c>
      <c r="N3305" t="str">
        <f>TEXT(INT(HOUR(Table1[[#This Row],[Patient Admission Date]])/3)*3,"00")&amp;"-"&amp;TEXT(INT(HOUR(Table1[[#This Row],[Patient Admission Date]])/3)*3+3,"00")</f>
        <v>15-18</v>
      </c>
      <c r="O3305" t="str" cm="1">
        <f t="array" ref="O3305">_xlfn.IFS(Table1[[#This Row],[Patient Age]]&lt;=14,"0-14",Table1[[#This Row],[Patient Age]]&lt;=29,"15-29",Table1[[#This Row],[Patient Age]]&lt;=44,"30-44",Table1[[#This Row],[Patient Age]]&lt;=59,"45-59",Table1[[#This Row],[Patient Age]]&lt;=74,"60-74",TRUE,"75+")</f>
        <v>60-74</v>
      </c>
      <c r="P3305" t="str" cm="1">
        <f t="array" ref="P3305">_xlfn.IFS(Table1[[#This Row],[Patient Waittime]]&lt;=15,"0-15",Table1[[#This Row],[Patient Waittime]]&lt;=30,"16-30",Table1[[#This Row],[Patient Waittime]]&lt;=45,"31-45",Table1[[#This Row],[Patient Waittime]]&lt;=60,"46-60",TRUE,"60+")</f>
        <v>16-30</v>
      </c>
      <c r="Q3305">
        <f>--(Table1[[#This Row],[Patient Waittime]]&lt;=30)</f>
        <v>1</v>
      </c>
      <c r="R3305">
        <f>--Table1[[#This Row],[Patient Admission Flag]]</f>
        <v>0</v>
      </c>
      <c r="S3305">
        <f>--AND(Table1[[#This Row],[WithinTarget]]=1,Table1[[#This Row],[Patient Satisfaction Score]]&gt;=7)</f>
        <v>0</v>
      </c>
      <c r="T3305" t="str">
        <f>IF(LEFT(Table1[[#This Row],[Patient Gender]],1)="F","Female","Male")</f>
        <v>Male</v>
      </c>
    </row>
    <row r="3306" spans="1:20" x14ac:dyDescent="0.3">
      <c r="A3306" t="s">
        <v>3410</v>
      </c>
      <c r="B3306" s="1">
        <v>45105.377083333333</v>
      </c>
      <c r="C3306" t="s">
        <v>9</v>
      </c>
      <c r="D3306">
        <v>57</v>
      </c>
      <c r="E3306" t="s">
        <v>14</v>
      </c>
      <c r="F3306" t="s">
        <v>11</v>
      </c>
      <c r="G3306" t="b">
        <v>0</v>
      </c>
      <c r="H3306">
        <v>4</v>
      </c>
      <c r="I3306">
        <v>33</v>
      </c>
      <c r="J3306" t="b">
        <v>0</v>
      </c>
      <c r="K3306">
        <f>YEAR(Table1[[#This Row],[Patient Admission Date]])</f>
        <v>2023</v>
      </c>
      <c r="L3306" t="str">
        <f>TEXT(Table1[[#This Row],[Patient Admission Date]],"mmm")</f>
        <v>Jun</v>
      </c>
      <c r="M3306" t="str">
        <f>TEXT(Table1[[#This Row],[Patient Admission Date]],"ddd")</f>
        <v>Wed</v>
      </c>
      <c r="N3306" t="str">
        <f>TEXT(INT(HOUR(Table1[[#This Row],[Patient Admission Date]])/3)*3,"00")&amp;"-"&amp;TEXT(INT(HOUR(Table1[[#This Row],[Patient Admission Date]])/3)*3+3,"00")</f>
        <v>09-12</v>
      </c>
      <c r="O3306" t="str" cm="1">
        <f t="array" ref="O3306">_xlfn.IFS(Table1[[#This Row],[Patient Age]]&lt;=14,"0-14",Table1[[#This Row],[Patient Age]]&lt;=29,"15-29",Table1[[#This Row],[Patient Age]]&lt;=44,"30-44",Table1[[#This Row],[Patient Age]]&lt;=59,"45-59",Table1[[#This Row],[Patient Age]]&lt;=74,"60-74",TRUE,"75+")</f>
        <v>45-59</v>
      </c>
      <c r="P3306" t="str" cm="1">
        <f t="array" ref="P3306">_xlfn.IFS(Table1[[#This Row],[Patient Waittime]]&lt;=15,"0-15",Table1[[#This Row],[Patient Waittime]]&lt;=30,"16-30",Table1[[#This Row],[Patient Waittime]]&lt;=45,"31-45",Table1[[#This Row],[Patient Waittime]]&lt;=60,"46-60",TRUE,"60+")</f>
        <v>31-45</v>
      </c>
      <c r="Q3306">
        <f>--(Table1[[#This Row],[Patient Waittime]]&lt;=30)</f>
        <v>0</v>
      </c>
      <c r="R3306">
        <f>--Table1[[#This Row],[Patient Admission Flag]]</f>
        <v>0</v>
      </c>
      <c r="S3306">
        <f>--AND(Table1[[#This Row],[WithinTarget]]=1,Table1[[#This Row],[Patient Satisfaction Score]]&gt;=7)</f>
        <v>0</v>
      </c>
      <c r="T3306" t="str">
        <f>IF(LEFT(Table1[[#This Row],[Patient Gender]],1)="F","Female","Male")</f>
        <v>Male</v>
      </c>
    </row>
    <row r="3307" spans="1:20" x14ac:dyDescent="0.3">
      <c r="A3307" t="s">
        <v>3411</v>
      </c>
      <c r="B3307" s="1">
        <v>45455.027777777781</v>
      </c>
      <c r="C3307" t="s">
        <v>9</v>
      </c>
      <c r="D3307">
        <v>77</v>
      </c>
      <c r="E3307" t="s">
        <v>14</v>
      </c>
      <c r="F3307" t="s">
        <v>11</v>
      </c>
      <c r="G3307" t="b">
        <v>0</v>
      </c>
      <c r="H3307">
        <v>4</v>
      </c>
      <c r="I3307">
        <v>36</v>
      </c>
      <c r="J3307" t="b">
        <v>0</v>
      </c>
      <c r="K3307">
        <f>YEAR(Table1[[#This Row],[Patient Admission Date]])</f>
        <v>2024</v>
      </c>
      <c r="L3307" t="str">
        <f>TEXT(Table1[[#This Row],[Patient Admission Date]],"mmm")</f>
        <v>Jun</v>
      </c>
      <c r="M3307" t="str">
        <f>TEXT(Table1[[#This Row],[Patient Admission Date]],"ddd")</f>
        <v>Wed</v>
      </c>
      <c r="N3307" t="str">
        <f>TEXT(INT(HOUR(Table1[[#This Row],[Patient Admission Date]])/3)*3,"00")&amp;"-"&amp;TEXT(INT(HOUR(Table1[[#This Row],[Patient Admission Date]])/3)*3+3,"00")</f>
        <v>00-03</v>
      </c>
      <c r="O3307" t="str" cm="1">
        <f t="array" ref="O3307">_xlfn.IFS(Table1[[#This Row],[Patient Age]]&lt;=14,"0-14",Table1[[#This Row],[Patient Age]]&lt;=29,"15-29",Table1[[#This Row],[Patient Age]]&lt;=44,"30-44",Table1[[#This Row],[Patient Age]]&lt;=59,"45-59",Table1[[#This Row],[Patient Age]]&lt;=74,"60-74",TRUE,"75+")</f>
        <v>75+</v>
      </c>
      <c r="P3307" t="str" cm="1">
        <f t="array" ref="P3307">_xlfn.IFS(Table1[[#This Row],[Patient Waittime]]&lt;=15,"0-15",Table1[[#This Row],[Patient Waittime]]&lt;=30,"16-30",Table1[[#This Row],[Patient Waittime]]&lt;=45,"31-45",Table1[[#This Row],[Patient Waittime]]&lt;=60,"46-60",TRUE,"60+")</f>
        <v>31-45</v>
      </c>
      <c r="Q3307">
        <f>--(Table1[[#This Row],[Patient Waittime]]&lt;=30)</f>
        <v>0</v>
      </c>
      <c r="R3307">
        <f>--Table1[[#This Row],[Patient Admission Flag]]</f>
        <v>0</v>
      </c>
      <c r="S3307">
        <f>--AND(Table1[[#This Row],[WithinTarget]]=1,Table1[[#This Row],[Patient Satisfaction Score]]&gt;=7)</f>
        <v>0</v>
      </c>
      <c r="T3307" t="str">
        <f>IF(LEFT(Table1[[#This Row],[Patient Gender]],1)="F","Female","Male")</f>
        <v>Male</v>
      </c>
    </row>
    <row r="3308" spans="1:20" x14ac:dyDescent="0.3">
      <c r="A3308" t="s">
        <v>3412</v>
      </c>
      <c r="B3308" s="1">
        <v>45377.731249999997</v>
      </c>
      <c r="C3308" t="s">
        <v>9</v>
      </c>
      <c r="D3308">
        <v>17</v>
      </c>
      <c r="E3308" t="s">
        <v>14</v>
      </c>
      <c r="F3308" t="s">
        <v>11</v>
      </c>
      <c r="G3308" t="b">
        <v>0</v>
      </c>
      <c r="H3308">
        <v>4</v>
      </c>
      <c r="I3308">
        <v>43</v>
      </c>
      <c r="J3308" t="b">
        <v>0</v>
      </c>
      <c r="K3308">
        <f>YEAR(Table1[[#This Row],[Patient Admission Date]])</f>
        <v>2024</v>
      </c>
      <c r="L3308" t="str">
        <f>TEXT(Table1[[#This Row],[Patient Admission Date]],"mmm")</f>
        <v>Mar</v>
      </c>
      <c r="M3308" t="str">
        <f>TEXT(Table1[[#This Row],[Patient Admission Date]],"ddd")</f>
        <v>Tue</v>
      </c>
      <c r="N3308" t="str">
        <f>TEXT(INT(HOUR(Table1[[#This Row],[Patient Admission Date]])/3)*3,"00")&amp;"-"&amp;TEXT(INT(HOUR(Table1[[#This Row],[Patient Admission Date]])/3)*3+3,"00")</f>
        <v>15-18</v>
      </c>
      <c r="O3308" t="str" cm="1">
        <f t="array" ref="O3308">_xlfn.IFS(Table1[[#This Row],[Patient Age]]&lt;=14,"0-14",Table1[[#This Row],[Patient Age]]&lt;=29,"15-29",Table1[[#This Row],[Patient Age]]&lt;=44,"30-44",Table1[[#This Row],[Patient Age]]&lt;=59,"45-59",Table1[[#This Row],[Patient Age]]&lt;=74,"60-74",TRUE,"75+")</f>
        <v>15-29</v>
      </c>
      <c r="P3308" t="str" cm="1">
        <f t="array" ref="P3308">_xlfn.IFS(Table1[[#This Row],[Patient Waittime]]&lt;=15,"0-15",Table1[[#This Row],[Patient Waittime]]&lt;=30,"16-30",Table1[[#This Row],[Patient Waittime]]&lt;=45,"31-45",Table1[[#This Row],[Patient Waittime]]&lt;=60,"46-60",TRUE,"60+")</f>
        <v>31-45</v>
      </c>
      <c r="Q3308">
        <f>--(Table1[[#This Row],[Patient Waittime]]&lt;=30)</f>
        <v>0</v>
      </c>
      <c r="R3308">
        <f>--Table1[[#This Row],[Patient Admission Flag]]</f>
        <v>0</v>
      </c>
      <c r="S3308">
        <f>--AND(Table1[[#This Row],[WithinTarget]]=1,Table1[[#This Row],[Patient Satisfaction Score]]&gt;=7)</f>
        <v>0</v>
      </c>
      <c r="T3308" t="str">
        <f>IF(LEFT(Table1[[#This Row],[Patient Gender]],1)="F","Female","Male")</f>
        <v>Male</v>
      </c>
    </row>
    <row r="3309" spans="1:20" x14ac:dyDescent="0.3">
      <c r="A3309" t="s">
        <v>3413</v>
      </c>
      <c r="B3309" s="1">
        <v>45385.825694444444</v>
      </c>
      <c r="C3309" t="s">
        <v>9</v>
      </c>
      <c r="D3309">
        <v>20</v>
      </c>
      <c r="E3309" t="s">
        <v>14</v>
      </c>
      <c r="F3309" t="s">
        <v>11</v>
      </c>
      <c r="G3309" t="b">
        <v>0</v>
      </c>
      <c r="H3309">
        <v>4</v>
      </c>
      <c r="I3309">
        <v>27</v>
      </c>
      <c r="J3309" t="b">
        <v>0</v>
      </c>
      <c r="K3309">
        <f>YEAR(Table1[[#This Row],[Patient Admission Date]])</f>
        <v>2024</v>
      </c>
      <c r="L3309" t="str">
        <f>TEXT(Table1[[#This Row],[Patient Admission Date]],"mmm")</f>
        <v>Apr</v>
      </c>
      <c r="M3309" t="str">
        <f>TEXT(Table1[[#This Row],[Patient Admission Date]],"ddd")</f>
        <v>Wed</v>
      </c>
      <c r="N3309" t="str">
        <f>TEXT(INT(HOUR(Table1[[#This Row],[Patient Admission Date]])/3)*3,"00")&amp;"-"&amp;TEXT(INT(HOUR(Table1[[#This Row],[Patient Admission Date]])/3)*3+3,"00")</f>
        <v>18-21</v>
      </c>
      <c r="O3309" t="str" cm="1">
        <f t="array" ref="O3309">_xlfn.IFS(Table1[[#This Row],[Patient Age]]&lt;=14,"0-14",Table1[[#This Row],[Patient Age]]&lt;=29,"15-29",Table1[[#This Row],[Patient Age]]&lt;=44,"30-44",Table1[[#This Row],[Patient Age]]&lt;=59,"45-59",Table1[[#This Row],[Patient Age]]&lt;=74,"60-74",TRUE,"75+")</f>
        <v>15-29</v>
      </c>
      <c r="P3309" t="str" cm="1">
        <f t="array" ref="P3309">_xlfn.IFS(Table1[[#This Row],[Patient Waittime]]&lt;=15,"0-15",Table1[[#This Row],[Patient Waittime]]&lt;=30,"16-30",Table1[[#This Row],[Patient Waittime]]&lt;=45,"31-45",Table1[[#This Row],[Patient Waittime]]&lt;=60,"46-60",TRUE,"60+")</f>
        <v>16-30</v>
      </c>
      <c r="Q3309">
        <f>--(Table1[[#This Row],[Patient Waittime]]&lt;=30)</f>
        <v>1</v>
      </c>
      <c r="R3309">
        <f>--Table1[[#This Row],[Patient Admission Flag]]</f>
        <v>0</v>
      </c>
      <c r="S3309">
        <f>--AND(Table1[[#This Row],[WithinTarget]]=1,Table1[[#This Row],[Patient Satisfaction Score]]&gt;=7)</f>
        <v>0</v>
      </c>
      <c r="T3309" t="str">
        <f>IF(LEFT(Table1[[#This Row],[Patient Gender]],1)="F","Female","Male")</f>
        <v>Male</v>
      </c>
    </row>
    <row r="3310" spans="1:20" x14ac:dyDescent="0.3">
      <c r="A3310" t="s">
        <v>3414</v>
      </c>
      <c r="B3310" s="1">
        <v>45207.788888888892</v>
      </c>
      <c r="C3310" t="s">
        <v>9</v>
      </c>
      <c r="D3310">
        <v>58</v>
      </c>
      <c r="E3310" t="s">
        <v>14</v>
      </c>
      <c r="F3310" t="s">
        <v>11</v>
      </c>
      <c r="G3310" t="b">
        <v>0</v>
      </c>
      <c r="H3310">
        <v>4</v>
      </c>
      <c r="I3310">
        <v>57</v>
      </c>
      <c r="J3310" t="b">
        <v>0</v>
      </c>
      <c r="K3310">
        <f>YEAR(Table1[[#This Row],[Patient Admission Date]])</f>
        <v>2023</v>
      </c>
      <c r="L3310" t="str">
        <f>TEXT(Table1[[#This Row],[Patient Admission Date]],"mmm")</f>
        <v>Oct</v>
      </c>
      <c r="M3310" t="str">
        <f>TEXT(Table1[[#This Row],[Patient Admission Date]],"ddd")</f>
        <v>Sun</v>
      </c>
      <c r="N3310" t="str">
        <f>TEXT(INT(HOUR(Table1[[#This Row],[Patient Admission Date]])/3)*3,"00")&amp;"-"&amp;TEXT(INT(HOUR(Table1[[#This Row],[Patient Admission Date]])/3)*3+3,"00")</f>
        <v>18-21</v>
      </c>
      <c r="O3310" t="str" cm="1">
        <f t="array" ref="O3310">_xlfn.IFS(Table1[[#This Row],[Patient Age]]&lt;=14,"0-14",Table1[[#This Row],[Patient Age]]&lt;=29,"15-29",Table1[[#This Row],[Patient Age]]&lt;=44,"30-44",Table1[[#This Row],[Patient Age]]&lt;=59,"45-59",Table1[[#This Row],[Patient Age]]&lt;=74,"60-74",TRUE,"75+")</f>
        <v>45-59</v>
      </c>
      <c r="P3310" t="str" cm="1">
        <f t="array" ref="P3310">_xlfn.IFS(Table1[[#This Row],[Patient Waittime]]&lt;=15,"0-15",Table1[[#This Row],[Patient Waittime]]&lt;=30,"16-30",Table1[[#This Row],[Patient Waittime]]&lt;=45,"31-45",Table1[[#This Row],[Patient Waittime]]&lt;=60,"46-60",TRUE,"60+")</f>
        <v>46-60</v>
      </c>
      <c r="Q3310">
        <f>--(Table1[[#This Row],[Patient Waittime]]&lt;=30)</f>
        <v>0</v>
      </c>
      <c r="R3310">
        <f>--Table1[[#This Row],[Patient Admission Flag]]</f>
        <v>0</v>
      </c>
      <c r="S3310">
        <f>--AND(Table1[[#This Row],[WithinTarget]]=1,Table1[[#This Row],[Patient Satisfaction Score]]&gt;=7)</f>
        <v>0</v>
      </c>
      <c r="T3310" t="str">
        <f>IF(LEFT(Table1[[#This Row],[Patient Gender]],1)="F","Female","Male")</f>
        <v>Male</v>
      </c>
    </row>
    <row r="3311" spans="1:20" x14ac:dyDescent="0.3">
      <c r="A3311" t="s">
        <v>3415</v>
      </c>
      <c r="B3311" s="1">
        <v>45104.031944444447</v>
      </c>
      <c r="C3311" t="s">
        <v>9</v>
      </c>
      <c r="D3311">
        <v>50</v>
      </c>
      <c r="E3311" t="s">
        <v>14</v>
      </c>
      <c r="F3311" t="s">
        <v>11</v>
      </c>
      <c r="G3311" t="b">
        <v>0</v>
      </c>
      <c r="H3311">
        <v>5</v>
      </c>
      <c r="I3311">
        <v>55</v>
      </c>
      <c r="J3311" t="b">
        <v>0</v>
      </c>
      <c r="K3311">
        <f>YEAR(Table1[[#This Row],[Patient Admission Date]])</f>
        <v>2023</v>
      </c>
      <c r="L3311" t="str">
        <f>TEXT(Table1[[#This Row],[Patient Admission Date]],"mmm")</f>
        <v>Jun</v>
      </c>
      <c r="M3311" t="str">
        <f>TEXT(Table1[[#This Row],[Patient Admission Date]],"ddd")</f>
        <v>Tue</v>
      </c>
      <c r="N3311" t="str">
        <f>TEXT(INT(HOUR(Table1[[#This Row],[Patient Admission Date]])/3)*3,"00")&amp;"-"&amp;TEXT(INT(HOUR(Table1[[#This Row],[Patient Admission Date]])/3)*3+3,"00")</f>
        <v>00-03</v>
      </c>
      <c r="O3311" t="str" cm="1">
        <f t="array" ref="O3311">_xlfn.IFS(Table1[[#This Row],[Patient Age]]&lt;=14,"0-14",Table1[[#This Row],[Patient Age]]&lt;=29,"15-29",Table1[[#This Row],[Patient Age]]&lt;=44,"30-44",Table1[[#This Row],[Patient Age]]&lt;=59,"45-59",Table1[[#This Row],[Patient Age]]&lt;=74,"60-74",TRUE,"75+")</f>
        <v>45-59</v>
      </c>
      <c r="P3311" t="str" cm="1">
        <f t="array" ref="P3311">_xlfn.IFS(Table1[[#This Row],[Patient Waittime]]&lt;=15,"0-15",Table1[[#This Row],[Patient Waittime]]&lt;=30,"16-30",Table1[[#This Row],[Patient Waittime]]&lt;=45,"31-45",Table1[[#This Row],[Patient Waittime]]&lt;=60,"46-60",TRUE,"60+")</f>
        <v>46-60</v>
      </c>
      <c r="Q3311">
        <f>--(Table1[[#This Row],[Patient Waittime]]&lt;=30)</f>
        <v>0</v>
      </c>
      <c r="R3311">
        <f>--Table1[[#This Row],[Patient Admission Flag]]</f>
        <v>0</v>
      </c>
      <c r="S3311">
        <f>--AND(Table1[[#This Row],[WithinTarget]]=1,Table1[[#This Row],[Patient Satisfaction Score]]&gt;=7)</f>
        <v>0</v>
      </c>
      <c r="T3311" t="str">
        <f>IF(LEFT(Table1[[#This Row],[Patient Gender]],1)="F","Female","Male")</f>
        <v>Male</v>
      </c>
    </row>
    <row r="3312" spans="1:20" x14ac:dyDescent="0.3">
      <c r="A3312" t="s">
        <v>3416</v>
      </c>
      <c r="B3312" s="1">
        <v>45497.542361111111</v>
      </c>
      <c r="C3312" t="s">
        <v>9</v>
      </c>
      <c r="D3312">
        <v>42</v>
      </c>
      <c r="E3312" t="s">
        <v>14</v>
      </c>
      <c r="F3312" t="s">
        <v>11</v>
      </c>
      <c r="G3312" t="b">
        <v>0</v>
      </c>
      <c r="H3312">
        <v>5</v>
      </c>
      <c r="I3312">
        <v>38</v>
      </c>
      <c r="J3312" t="b">
        <v>0</v>
      </c>
      <c r="K3312">
        <f>YEAR(Table1[[#This Row],[Patient Admission Date]])</f>
        <v>2024</v>
      </c>
      <c r="L3312" t="str">
        <f>TEXT(Table1[[#This Row],[Patient Admission Date]],"mmm")</f>
        <v>Jul</v>
      </c>
      <c r="M3312" t="str">
        <f>TEXT(Table1[[#This Row],[Patient Admission Date]],"ddd")</f>
        <v>Wed</v>
      </c>
      <c r="N3312" t="str">
        <f>TEXT(INT(HOUR(Table1[[#This Row],[Patient Admission Date]])/3)*3,"00")&amp;"-"&amp;TEXT(INT(HOUR(Table1[[#This Row],[Patient Admission Date]])/3)*3+3,"00")</f>
        <v>12-15</v>
      </c>
      <c r="O3312" t="str" cm="1">
        <f t="array" ref="O3312">_xlfn.IFS(Table1[[#This Row],[Patient Age]]&lt;=14,"0-14",Table1[[#This Row],[Patient Age]]&lt;=29,"15-29",Table1[[#This Row],[Patient Age]]&lt;=44,"30-44",Table1[[#This Row],[Patient Age]]&lt;=59,"45-59",Table1[[#This Row],[Patient Age]]&lt;=74,"60-74",TRUE,"75+")</f>
        <v>30-44</v>
      </c>
      <c r="P3312" t="str" cm="1">
        <f t="array" ref="P3312">_xlfn.IFS(Table1[[#This Row],[Patient Waittime]]&lt;=15,"0-15",Table1[[#This Row],[Patient Waittime]]&lt;=30,"16-30",Table1[[#This Row],[Patient Waittime]]&lt;=45,"31-45",Table1[[#This Row],[Patient Waittime]]&lt;=60,"46-60",TRUE,"60+")</f>
        <v>31-45</v>
      </c>
      <c r="Q3312">
        <f>--(Table1[[#This Row],[Patient Waittime]]&lt;=30)</f>
        <v>0</v>
      </c>
      <c r="R3312">
        <f>--Table1[[#This Row],[Patient Admission Flag]]</f>
        <v>0</v>
      </c>
      <c r="S3312">
        <f>--AND(Table1[[#This Row],[WithinTarget]]=1,Table1[[#This Row],[Patient Satisfaction Score]]&gt;=7)</f>
        <v>0</v>
      </c>
      <c r="T3312" t="str">
        <f>IF(LEFT(Table1[[#This Row],[Patient Gender]],1)="F","Female","Male")</f>
        <v>Male</v>
      </c>
    </row>
    <row r="3313" spans="1:20" x14ac:dyDescent="0.3">
      <c r="A3313" t="s">
        <v>3417</v>
      </c>
      <c r="B3313" s="1">
        <v>45293.106249999997</v>
      </c>
      <c r="C3313" t="s">
        <v>9</v>
      </c>
      <c r="D3313">
        <v>59</v>
      </c>
      <c r="E3313" t="s">
        <v>14</v>
      </c>
      <c r="F3313" t="s">
        <v>11</v>
      </c>
      <c r="G3313" t="b">
        <v>0</v>
      </c>
      <c r="H3313">
        <v>5</v>
      </c>
      <c r="I3313">
        <v>49</v>
      </c>
      <c r="J3313" t="b">
        <v>0</v>
      </c>
      <c r="K3313">
        <f>YEAR(Table1[[#This Row],[Patient Admission Date]])</f>
        <v>2024</v>
      </c>
      <c r="L3313" t="str">
        <f>TEXT(Table1[[#This Row],[Patient Admission Date]],"mmm")</f>
        <v>Jan</v>
      </c>
      <c r="M3313" t="str">
        <f>TEXT(Table1[[#This Row],[Patient Admission Date]],"ddd")</f>
        <v>Tue</v>
      </c>
      <c r="N3313" t="str">
        <f>TEXT(INT(HOUR(Table1[[#This Row],[Patient Admission Date]])/3)*3,"00")&amp;"-"&amp;TEXT(INT(HOUR(Table1[[#This Row],[Patient Admission Date]])/3)*3+3,"00")</f>
        <v>00-03</v>
      </c>
      <c r="O3313" t="str" cm="1">
        <f t="array" ref="O3313">_xlfn.IFS(Table1[[#This Row],[Patient Age]]&lt;=14,"0-14",Table1[[#This Row],[Patient Age]]&lt;=29,"15-29",Table1[[#This Row],[Patient Age]]&lt;=44,"30-44",Table1[[#This Row],[Patient Age]]&lt;=59,"45-59",Table1[[#This Row],[Patient Age]]&lt;=74,"60-74",TRUE,"75+")</f>
        <v>45-59</v>
      </c>
      <c r="P3313" t="str" cm="1">
        <f t="array" ref="P3313">_xlfn.IFS(Table1[[#This Row],[Patient Waittime]]&lt;=15,"0-15",Table1[[#This Row],[Patient Waittime]]&lt;=30,"16-30",Table1[[#This Row],[Patient Waittime]]&lt;=45,"31-45",Table1[[#This Row],[Patient Waittime]]&lt;=60,"46-60",TRUE,"60+")</f>
        <v>46-60</v>
      </c>
      <c r="Q3313">
        <f>--(Table1[[#This Row],[Patient Waittime]]&lt;=30)</f>
        <v>0</v>
      </c>
      <c r="R3313">
        <f>--Table1[[#This Row],[Patient Admission Flag]]</f>
        <v>0</v>
      </c>
      <c r="S3313">
        <f>--AND(Table1[[#This Row],[WithinTarget]]=1,Table1[[#This Row],[Patient Satisfaction Score]]&gt;=7)</f>
        <v>0</v>
      </c>
      <c r="T3313" t="str">
        <f>IF(LEFT(Table1[[#This Row],[Patient Gender]],1)="F","Female","Male")</f>
        <v>Male</v>
      </c>
    </row>
    <row r="3314" spans="1:20" x14ac:dyDescent="0.3">
      <c r="A3314" t="s">
        <v>3418</v>
      </c>
      <c r="B3314" s="1">
        <v>45515.792361111111</v>
      </c>
      <c r="C3314" t="s">
        <v>9</v>
      </c>
      <c r="D3314">
        <v>52</v>
      </c>
      <c r="E3314" t="s">
        <v>14</v>
      </c>
      <c r="F3314" t="s">
        <v>11</v>
      </c>
      <c r="G3314" t="b">
        <v>0</v>
      </c>
      <c r="H3314">
        <v>5</v>
      </c>
      <c r="I3314">
        <v>54</v>
      </c>
      <c r="J3314" t="b">
        <v>0</v>
      </c>
      <c r="K3314">
        <f>YEAR(Table1[[#This Row],[Patient Admission Date]])</f>
        <v>2024</v>
      </c>
      <c r="L3314" t="str">
        <f>TEXT(Table1[[#This Row],[Patient Admission Date]],"mmm")</f>
        <v>Aug</v>
      </c>
      <c r="M3314" t="str">
        <f>TEXT(Table1[[#This Row],[Patient Admission Date]],"ddd")</f>
        <v>Sun</v>
      </c>
      <c r="N3314" t="str">
        <f>TEXT(INT(HOUR(Table1[[#This Row],[Patient Admission Date]])/3)*3,"00")&amp;"-"&amp;TEXT(INT(HOUR(Table1[[#This Row],[Patient Admission Date]])/3)*3+3,"00")</f>
        <v>18-21</v>
      </c>
      <c r="O3314" t="str" cm="1">
        <f t="array" ref="O3314">_xlfn.IFS(Table1[[#This Row],[Patient Age]]&lt;=14,"0-14",Table1[[#This Row],[Patient Age]]&lt;=29,"15-29",Table1[[#This Row],[Patient Age]]&lt;=44,"30-44",Table1[[#This Row],[Patient Age]]&lt;=59,"45-59",Table1[[#This Row],[Patient Age]]&lt;=74,"60-74",TRUE,"75+")</f>
        <v>45-59</v>
      </c>
      <c r="P3314" t="str" cm="1">
        <f t="array" ref="P3314">_xlfn.IFS(Table1[[#This Row],[Patient Waittime]]&lt;=15,"0-15",Table1[[#This Row],[Patient Waittime]]&lt;=30,"16-30",Table1[[#This Row],[Patient Waittime]]&lt;=45,"31-45",Table1[[#This Row],[Patient Waittime]]&lt;=60,"46-60",TRUE,"60+")</f>
        <v>46-60</v>
      </c>
      <c r="Q3314">
        <f>--(Table1[[#This Row],[Patient Waittime]]&lt;=30)</f>
        <v>0</v>
      </c>
      <c r="R3314">
        <f>--Table1[[#This Row],[Patient Admission Flag]]</f>
        <v>0</v>
      </c>
      <c r="S3314">
        <f>--AND(Table1[[#This Row],[WithinTarget]]=1,Table1[[#This Row],[Patient Satisfaction Score]]&gt;=7)</f>
        <v>0</v>
      </c>
      <c r="T3314" t="str">
        <f>IF(LEFT(Table1[[#This Row],[Patient Gender]],1)="F","Female","Male")</f>
        <v>Male</v>
      </c>
    </row>
    <row r="3315" spans="1:20" x14ac:dyDescent="0.3">
      <c r="A3315" t="s">
        <v>3419</v>
      </c>
      <c r="B3315" s="1">
        <v>45128.818055555559</v>
      </c>
      <c r="C3315" t="s">
        <v>9</v>
      </c>
      <c r="D3315">
        <v>50</v>
      </c>
      <c r="E3315" t="s">
        <v>14</v>
      </c>
      <c r="F3315" t="s">
        <v>11</v>
      </c>
      <c r="G3315" t="b">
        <v>0</v>
      </c>
      <c r="H3315">
        <v>6</v>
      </c>
      <c r="I3315">
        <v>36</v>
      </c>
      <c r="J3315" t="b">
        <v>0</v>
      </c>
      <c r="K3315">
        <f>YEAR(Table1[[#This Row],[Patient Admission Date]])</f>
        <v>2023</v>
      </c>
      <c r="L3315" t="str">
        <f>TEXT(Table1[[#This Row],[Patient Admission Date]],"mmm")</f>
        <v>Jul</v>
      </c>
      <c r="M3315" t="str">
        <f>TEXT(Table1[[#This Row],[Patient Admission Date]],"ddd")</f>
        <v>Fri</v>
      </c>
      <c r="N3315" t="str">
        <f>TEXT(INT(HOUR(Table1[[#This Row],[Patient Admission Date]])/3)*3,"00")&amp;"-"&amp;TEXT(INT(HOUR(Table1[[#This Row],[Patient Admission Date]])/3)*3+3,"00")</f>
        <v>18-21</v>
      </c>
      <c r="O3315" t="str" cm="1">
        <f t="array" ref="O3315">_xlfn.IFS(Table1[[#This Row],[Patient Age]]&lt;=14,"0-14",Table1[[#This Row],[Patient Age]]&lt;=29,"15-29",Table1[[#This Row],[Patient Age]]&lt;=44,"30-44",Table1[[#This Row],[Patient Age]]&lt;=59,"45-59",Table1[[#This Row],[Patient Age]]&lt;=74,"60-74",TRUE,"75+")</f>
        <v>45-59</v>
      </c>
      <c r="P3315" t="str" cm="1">
        <f t="array" ref="P3315">_xlfn.IFS(Table1[[#This Row],[Patient Waittime]]&lt;=15,"0-15",Table1[[#This Row],[Patient Waittime]]&lt;=30,"16-30",Table1[[#This Row],[Patient Waittime]]&lt;=45,"31-45",Table1[[#This Row],[Patient Waittime]]&lt;=60,"46-60",TRUE,"60+")</f>
        <v>31-45</v>
      </c>
      <c r="Q3315">
        <f>--(Table1[[#This Row],[Patient Waittime]]&lt;=30)</f>
        <v>0</v>
      </c>
      <c r="R3315">
        <f>--Table1[[#This Row],[Patient Admission Flag]]</f>
        <v>0</v>
      </c>
      <c r="S3315">
        <f>--AND(Table1[[#This Row],[WithinTarget]]=1,Table1[[#This Row],[Patient Satisfaction Score]]&gt;=7)</f>
        <v>0</v>
      </c>
      <c r="T3315" t="str">
        <f>IF(LEFT(Table1[[#This Row],[Patient Gender]],1)="F","Female","Male")</f>
        <v>Male</v>
      </c>
    </row>
    <row r="3316" spans="1:20" x14ac:dyDescent="0.3">
      <c r="A3316" t="s">
        <v>3420</v>
      </c>
      <c r="B3316" s="1">
        <v>45079.480555555558</v>
      </c>
      <c r="C3316" t="s">
        <v>9</v>
      </c>
      <c r="D3316">
        <v>56</v>
      </c>
      <c r="E3316" t="s">
        <v>14</v>
      </c>
      <c r="F3316" t="s">
        <v>11</v>
      </c>
      <c r="G3316" t="b">
        <v>0</v>
      </c>
      <c r="H3316">
        <v>6</v>
      </c>
      <c r="I3316">
        <v>23</v>
      </c>
      <c r="J3316" t="b">
        <v>0</v>
      </c>
      <c r="K3316">
        <f>YEAR(Table1[[#This Row],[Patient Admission Date]])</f>
        <v>2023</v>
      </c>
      <c r="L3316" t="str">
        <f>TEXT(Table1[[#This Row],[Patient Admission Date]],"mmm")</f>
        <v>Jun</v>
      </c>
      <c r="M3316" t="str">
        <f>TEXT(Table1[[#This Row],[Patient Admission Date]],"ddd")</f>
        <v>Fri</v>
      </c>
      <c r="N3316" t="str">
        <f>TEXT(INT(HOUR(Table1[[#This Row],[Patient Admission Date]])/3)*3,"00")&amp;"-"&amp;TEXT(INT(HOUR(Table1[[#This Row],[Patient Admission Date]])/3)*3+3,"00")</f>
        <v>09-12</v>
      </c>
      <c r="O3316" t="str" cm="1">
        <f t="array" ref="O3316">_xlfn.IFS(Table1[[#This Row],[Patient Age]]&lt;=14,"0-14",Table1[[#This Row],[Patient Age]]&lt;=29,"15-29",Table1[[#This Row],[Patient Age]]&lt;=44,"30-44",Table1[[#This Row],[Patient Age]]&lt;=59,"45-59",Table1[[#This Row],[Patient Age]]&lt;=74,"60-74",TRUE,"75+")</f>
        <v>45-59</v>
      </c>
      <c r="P3316" t="str" cm="1">
        <f t="array" ref="P3316">_xlfn.IFS(Table1[[#This Row],[Patient Waittime]]&lt;=15,"0-15",Table1[[#This Row],[Patient Waittime]]&lt;=30,"16-30",Table1[[#This Row],[Patient Waittime]]&lt;=45,"31-45",Table1[[#This Row],[Patient Waittime]]&lt;=60,"46-60",TRUE,"60+")</f>
        <v>16-30</v>
      </c>
      <c r="Q3316">
        <f>--(Table1[[#This Row],[Patient Waittime]]&lt;=30)</f>
        <v>1</v>
      </c>
      <c r="R3316">
        <f>--Table1[[#This Row],[Patient Admission Flag]]</f>
        <v>0</v>
      </c>
      <c r="S3316">
        <f>--AND(Table1[[#This Row],[WithinTarget]]=1,Table1[[#This Row],[Patient Satisfaction Score]]&gt;=7)</f>
        <v>0</v>
      </c>
      <c r="T3316" t="str">
        <f>IF(LEFT(Table1[[#This Row],[Patient Gender]],1)="F","Female","Male")</f>
        <v>Male</v>
      </c>
    </row>
    <row r="3317" spans="1:20" x14ac:dyDescent="0.3">
      <c r="A3317" t="s">
        <v>3421</v>
      </c>
      <c r="B3317" s="1">
        <v>45164.078472222223</v>
      </c>
      <c r="C3317" t="s">
        <v>9</v>
      </c>
      <c r="D3317">
        <v>38</v>
      </c>
      <c r="E3317" t="s">
        <v>14</v>
      </c>
      <c r="F3317" t="s">
        <v>11</v>
      </c>
      <c r="G3317" t="b">
        <v>0</v>
      </c>
      <c r="H3317">
        <v>6</v>
      </c>
      <c r="I3317">
        <v>27</v>
      </c>
      <c r="J3317" t="b">
        <v>0</v>
      </c>
      <c r="K3317">
        <f>YEAR(Table1[[#This Row],[Patient Admission Date]])</f>
        <v>2023</v>
      </c>
      <c r="L3317" t="str">
        <f>TEXT(Table1[[#This Row],[Patient Admission Date]],"mmm")</f>
        <v>Aug</v>
      </c>
      <c r="M3317" t="str">
        <f>TEXT(Table1[[#This Row],[Patient Admission Date]],"ddd")</f>
        <v>Sat</v>
      </c>
      <c r="N3317" t="str">
        <f>TEXT(INT(HOUR(Table1[[#This Row],[Patient Admission Date]])/3)*3,"00")&amp;"-"&amp;TEXT(INT(HOUR(Table1[[#This Row],[Patient Admission Date]])/3)*3+3,"00")</f>
        <v>00-03</v>
      </c>
      <c r="O3317" t="str" cm="1">
        <f t="array" ref="O3317">_xlfn.IFS(Table1[[#This Row],[Patient Age]]&lt;=14,"0-14",Table1[[#This Row],[Patient Age]]&lt;=29,"15-29",Table1[[#This Row],[Patient Age]]&lt;=44,"30-44",Table1[[#This Row],[Patient Age]]&lt;=59,"45-59",Table1[[#This Row],[Patient Age]]&lt;=74,"60-74",TRUE,"75+")</f>
        <v>30-44</v>
      </c>
      <c r="P3317" t="str" cm="1">
        <f t="array" ref="P3317">_xlfn.IFS(Table1[[#This Row],[Patient Waittime]]&lt;=15,"0-15",Table1[[#This Row],[Patient Waittime]]&lt;=30,"16-30",Table1[[#This Row],[Patient Waittime]]&lt;=45,"31-45",Table1[[#This Row],[Patient Waittime]]&lt;=60,"46-60",TRUE,"60+")</f>
        <v>16-30</v>
      </c>
      <c r="Q3317">
        <f>--(Table1[[#This Row],[Patient Waittime]]&lt;=30)</f>
        <v>1</v>
      </c>
      <c r="R3317">
        <f>--Table1[[#This Row],[Patient Admission Flag]]</f>
        <v>0</v>
      </c>
      <c r="S3317">
        <f>--AND(Table1[[#This Row],[WithinTarget]]=1,Table1[[#This Row],[Patient Satisfaction Score]]&gt;=7)</f>
        <v>0</v>
      </c>
      <c r="T3317" t="str">
        <f>IF(LEFT(Table1[[#This Row],[Patient Gender]],1)="F","Female","Male")</f>
        <v>Male</v>
      </c>
    </row>
    <row r="3318" spans="1:20" x14ac:dyDescent="0.3">
      <c r="A3318" t="s">
        <v>3422</v>
      </c>
      <c r="B3318" s="1">
        <v>45237.268750000003</v>
      </c>
      <c r="C3318" t="s">
        <v>9</v>
      </c>
      <c r="D3318">
        <v>52</v>
      </c>
      <c r="E3318" t="s">
        <v>14</v>
      </c>
      <c r="F3318" t="s">
        <v>11</v>
      </c>
      <c r="G3318" t="b">
        <v>0</v>
      </c>
      <c r="H3318">
        <v>7</v>
      </c>
      <c r="I3318">
        <v>10</v>
      </c>
      <c r="J3318" t="b">
        <v>0</v>
      </c>
      <c r="K3318">
        <f>YEAR(Table1[[#This Row],[Patient Admission Date]])</f>
        <v>2023</v>
      </c>
      <c r="L3318" t="str">
        <f>TEXT(Table1[[#This Row],[Patient Admission Date]],"mmm")</f>
        <v>Nov</v>
      </c>
      <c r="M3318" t="str">
        <f>TEXT(Table1[[#This Row],[Patient Admission Date]],"ddd")</f>
        <v>Tue</v>
      </c>
      <c r="N3318" t="str">
        <f>TEXT(INT(HOUR(Table1[[#This Row],[Patient Admission Date]])/3)*3,"00")&amp;"-"&amp;TEXT(INT(HOUR(Table1[[#This Row],[Patient Admission Date]])/3)*3+3,"00")</f>
        <v>06-09</v>
      </c>
      <c r="O3318" t="str" cm="1">
        <f t="array" ref="O3318">_xlfn.IFS(Table1[[#This Row],[Patient Age]]&lt;=14,"0-14",Table1[[#This Row],[Patient Age]]&lt;=29,"15-29",Table1[[#This Row],[Patient Age]]&lt;=44,"30-44",Table1[[#This Row],[Patient Age]]&lt;=59,"45-59",Table1[[#This Row],[Patient Age]]&lt;=74,"60-74",TRUE,"75+")</f>
        <v>45-59</v>
      </c>
      <c r="P3318" t="str" cm="1">
        <f t="array" ref="P3318">_xlfn.IFS(Table1[[#This Row],[Patient Waittime]]&lt;=15,"0-15",Table1[[#This Row],[Patient Waittime]]&lt;=30,"16-30",Table1[[#This Row],[Patient Waittime]]&lt;=45,"31-45",Table1[[#This Row],[Patient Waittime]]&lt;=60,"46-60",TRUE,"60+")</f>
        <v>0-15</v>
      </c>
      <c r="Q3318">
        <f>--(Table1[[#This Row],[Patient Waittime]]&lt;=30)</f>
        <v>1</v>
      </c>
      <c r="R3318">
        <f>--Table1[[#This Row],[Patient Admission Flag]]</f>
        <v>0</v>
      </c>
      <c r="S3318">
        <f>--AND(Table1[[#This Row],[WithinTarget]]=1,Table1[[#This Row],[Patient Satisfaction Score]]&gt;=7)</f>
        <v>1</v>
      </c>
      <c r="T3318" t="str">
        <f>IF(LEFT(Table1[[#This Row],[Patient Gender]],1)="F","Female","Male")</f>
        <v>Male</v>
      </c>
    </row>
    <row r="3319" spans="1:20" x14ac:dyDescent="0.3">
      <c r="A3319" t="s">
        <v>3423</v>
      </c>
      <c r="B3319" s="1">
        <v>45268.020138888889</v>
      </c>
      <c r="C3319" t="s">
        <v>9</v>
      </c>
      <c r="D3319">
        <v>67</v>
      </c>
      <c r="E3319" t="s">
        <v>14</v>
      </c>
      <c r="F3319" t="s">
        <v>11</v>
      </c>
      <c r="G3319" t="b">
        <v>0</v>
      </c>
      <c r="H3319">
        <v>7</v>
      </c>
      <c r="I3319">
        <v>47</v>
      </c>
      <c r="J3319" t="b">
        <v>0</v>
      </c>
      <c r="K3319">
        <f>YEAR(Table1[[#This Row],[Patient Admission Date]])</f>
        <v>2023</v>
      </c>
      <c r="L3319" t="str">
        <f>TEXT(Table1[[#This Row],[Patient Admission Date]],"mmm")</f>
        <v>Dec</v>
      </c>
      <c r="M3319" t="str">
        <f>TEXT(Table1[[#This Row],[Patient Admission Date]],"ddd")</f>
        <v>Fri</v>
      </c>
      <c r="N3319" t="str">
        <f>TEXT(INT(HOUR(Table1[[#This Row],[Patient Admission Date]])/3)*3,"00")&amp;"-"&amp;TEXT(INT(HOUR(Table1[[#This Row],[Patient Admission Date]])/3)*3+3,"00")</f>
        <v>00-03</v>
      </c>
      <c r="O3319" t="str" cm="1">
        <f t="array" ref="O3319">_xlfn.IFS(Table1[[#This Row],[Patient Age]]&lt;=14,"0-14",Table1[[#This Row],[Patient Age]]&lt;=29,"15-29",Table1[[#This Row],[Patient Age]]&lt;=44,"30-44",Table1[[#This Row],[Patient Age]]&lt;=59,"45-59",Table1[[#This Row],[Patient Age]]&lt;=74,"60-74",TRUE,"75+")</f>
        <v>60-74</v>
      </c>
      <c r="P3319" t="str" cm="1">
        <f t="array" ref="P3319">_xlfn.IFS(Table1[[#This Row],[Patient Waittime]]&lt;=15,"0-15",Table1[[#This Row],[Patient Waittime]]&lt;=30,"16-30",Table1[[#This Row],[Patient Waittime]]&lt;=45,"31-45",Table1[[#This Row],[Patient Waittime]]&lt;=60,"46-60",TRUE,"60+")</f>
        <v>46-60</v>
      </c>
      <c r="Q3319">
        <f>--(Table1[[#This Row],[Patient Waittime]]&lt;=30)</f>
        <v>0</v>
      </c>
      <c r="R3319">
        <f>--Table1[[#This Row],[Patient Admission Flag]]</f>
        <v>0</v>
      </c>
      <c r="S3319">
        <f>--AND(Table1[[#This Row],[WithinTarget]]=1,Table1[[#This Row],[Patient Satisfaction Score]]&gt;=7)</f>
        <v>0</v>
      </c>
      <c r="T3319" t="str">
        <f>IF(LEFT(Table1[[#This Row],[Patient Gender]],1)="F","Female","Male")</f>
        <v>Male</v>
      </c>
    </row>
    <row r="3320" spans="1:20" x14ac:dyDescent="0.3">
      <c r="A3320" t="s">
        <v>3424</v>
      </c>
      <c r="B3320" s="1">
        <v>45289.318749999999</v>
      </c>
      <c r="C3320" t="s">
        <v>9</v>
      </c>
      <c r="D3320">
        <v>15</v>
      </c>
      <c r="E3320" t="s">
        <v>14</v>
      </c>
      <c r="F3320" t="s">
        <v>11</v>
      </c>
      <c r="G3320" t="b">
        <v>0</v>
      </c>
      <c r="H3320">
        <v>7</v>
      </c>
      <c r="I3320">
        <v>26</v>
      </c>
      <c r="J3320" t="b">
        <v>0</v>
      </c>
      <c r="K3320">
        <f>YEAR(Table1[[#This Row],[Patient Admission Date]])</f>
        <v>2023</v>
      </c>
      <c r="L3320" t="str">
        <f>TEXT(Table1[[#This Row],[Patient Admission Date]],"mmm")</f>
        <v>Dec</v>
      </c>
      <c r="M3320" t="str">
        <f>TEXT(Table1[[#This Row],[Patient Admission Date]],"ddd")</f>
        <v>Fri</v>
      </c>
      <c r="N3320" t="str">
        <f>TEXT(INT(HOUR(Table1[[#This Row],[Patient Admission Date]])/3)*3,"00")&amp;"-"&amp;TEXT(INT(HOUR(Table1[[#This Row],[Patient Admission Date]])/3)*3+3,"00")</f>
        <v>06-09</v>
      </c>
      <c r="O3320" t="str" cm="1">
        <f t="array" ref="O3320">_xlfn.IFS(Table1[[#This Row],[Patient Age]]&lt;=14,"0-14",Table1[[#This Row],[Patient Age]]&lt;=29,"15-29",Table1[[#This Row],[Patient Age]]&lt;=44,"30-44",Table1[[#This Row],[Patient Age]]&lt;=59,"45-59",Table1[[#This Row],[Patient Age]]&lt;=74,"60-74",TRUE,"75+")</f>
        <v>15-29</v>
      </c>
      <c r="P3320" t="str" cm="1">
        <f t="array" ref="P3320">_xlfn.IFS(Table1[[#This Row],[Patient Waittime]]&lt;=15,"0-15",Table1[[#This Row],[Patient Waittime]]&lt;=30,"16-30",Table1[[#This Row],[Patient Waittime]]&lt;=45,"31-45",Table1[[#This Row],[Patient Waittime]]&lt;=60,"46-60",TRUE,"60+")</f>
        <v>16-30</v>
      </c>
      <c r="Q3320">
        <f>--(Table1[[#This Row],[Patient Waittime]]&lt;=30)</f>
        <v>1</v>
      </c>
      <c r="R3320">
        <f>--Table1[[#This Row],[Patient Admission Flag]]</f>
        <v>0</v>
      </c>
      <c r="S3320">
        <f>--AND(Table1[[#This Row],[WithinTarget]]=1,Table1[[#This Row],[Patient Satisfaction Score]]&gt;=7)</f>
        <v>1</v>
      </c>
      <c r="T3320" t="str">
        <f>IF(LEFT(Table1[[#This Row],[Patient Gender]],1)="F","Female","Male")</f>
        <v>Male</v>
      </c>
    </row>
    <row r="3321" spans="1:20" x14ac:dyDescent="0.3">
      <c r="A3321" t="s">
        <v>3425</v>
      </c>
      <c r="B3321" s="1">
        <v>45066.82708333333</v>
      </c>
      <c r="C3321" t="s">
        <v>9</v>
      </c>
      <c r="D3321">
        <v>28</v>
      </c>
      <c r="E3321" t="s">
        <v>14</v>
      </c>
      <c r="F3321" t="s">
        <v>11</v>
      </c>
      <c r="G3321" t="b">
        <v>0</v>
      </c>
      <c r="H3321">
        <v>7</v>
      </c>
      <c r="I3321">
        <v>27</v>
      </c>
      <c r="J3321" t="b">
        <v>0</v>
      </c>
      <c r="K3321">
        <f>YEAR(Table1[[#This Row],[Patient Admission Date]])</f>
        <v>2023</v>
      </c>
      <c r="L3321" t="str">
        <f>TEXT(Table1[[#This Row],[Patient Admission Date]],"mmm")</f>
        <v>May</v>
      </c>
      <c r="M3321" t="str">
        <f>TEXT(Table1[[#This Row],[Patient Admission Date]],"ddd")</f>
        <v>Sat</v>
      </c>
      <c r="N3321" t="str">
        <f>TEXT(INT(HOUR(Table1[[#This Row],[Patient Admission Date]])/3)*3,"00")&amp;"-"&amp;TEXT(INT(HOUR(Table1[[#This Row],[Patient Admission Date]])/3)*3+3,"00")</f>
        <v>18-21</v>
      </c>
      <c r="O3321" t="str" cm="1">
        <f t="array" ref="O3321">_xlfn.IFS(Table1[[#This Row],[Patient Age]]&lt;=14,"0-14",Table1[[#This Row],[Patient Age]]&lt;=29,"15-29",Table1[[#This Row],[Patient Age]]&lt;=44,"30-44",Table1[[#This Row],[Patient Age]]&lt;=59,"45-59",Table1[[#This Row],[Patient Age]]&lt;=74,"60-74",TRUE,"75+")</f>
        <v>15-29</v>
      </c>
      <c r="P3321" t="str" cm="1">
        <f t="array" ref="P3321">_xlfn.IFS(Table1[[#This Row],[Patient Waittime]]&lt;=15,"0-15",Table1[[#This Row],[Patient Waittime]]&lt;=30,"16-30",Table1[[#This Row],[Patient Waittime]]&lt;=45,"31-45",Table1[[#This Row],[Patient Waittime]]&lt;=60,"46-60",TRUE,"60+")</f>
        <v>16-30</v>
      </c>
      <c r="Q3321">
        <f>--(Table1[[#This Row],[Patient Waittime]]&lt;=30)</f>
        <v>1</v>
      </c>
      <c r="R3321">
        <f>--Table1[[#This Row],[Patient Admission Flag]]</f>
        <v>0</v>
      </c>
      <c r="S3321">
        <f>--AND(Table1[[#This Row],[WithinTarget]]=1,Table1[[#This Row],[Patient Satisfaction Score]]&gt;=7)</f>
        <v>1</v>
      </c>
      <c r="T3321" t="str">
        <f>IF(LEFT(Table1[[#This Row],[Patient Gender]],1)="F","Female","Male")</f>
        <v>Male</v>
      </c>
    </row>
    <row r="3322" spans="1:20" x14ac:dyDescent="0.3">
      <c r="A3322" t="s">
        <v>3426</v>
      </c>
      <c r="B3322" s="1">
        <v>45119.34097222222</v>
      </c>
      <c r="C3322" t="s">
        <v>9</v>
      </c>
      <c r="D3322">
        <v>24</v>
      </c>
      <c r="E3322" t="s">
        <v>14</v>
      </c>
      <c r="F3322" t="s">
        <v>11</v>
      </c>
      <c r="G3322" t="b">
        <v>0</v>
      </c>
      <c r="H3322">
        <v>7</v>
      </c>
      <c r="I3322">
        <v>12</v>
      </c>
      <c r="J3322" t="b">
        <v>0</v>
      </c>
      <c r="K3322">
        <f>YEAR(Table1[[#This Row],[Patient Admission Date]])</f>
        <v>2023</v>
      </c>
      <c r="L3322" t="str">
        <f>TEXT(Table1[[#This Row],[Patient Admission Date]],"mmm")</f>
        <v>Jul</v>
      </c>
      <c r="M3322" t="str">
        <f>TEXT(Table1[[#This Row],[Patient Admission Date]],"ddd")</f>
        <v>Wed</v>
      </c>
      <c r="N3322" t="str">
        <f>TEXT(INT(HOUR(Table1[[#This Row],[Patient Admission Date]])/3)*3,"00")&amp;"-"&amp;TEXT(INT(HOUR(Table1[[#This Row],[Patient Admission Date]])/3)*3+3,"00")</f>
        <v>06-09</v>
      </c>
      <c r="O3322" t="str" cm="1">
        <f t="array" ref="O3322">_xlfn.IFS(Table1[[#This Row],[Patient Age]]&lt;=14,"0-14",Table1[[#This Row],[Patient Age]]&lt;=29,"15-29",Table1[[#This Row],[Patient Age]]&lt;=44,"30-44",Table1[[#This Row],[Patient Age]]&lt;=59,"45-59",Table1[[#This Row],[Patient Age]]&lt;=74,"60-74",TRUE,"75+")</f>
        <v>15-29</v>
      </c>
      <c r="P3322" t="str" cm="1">
        <f t="array" ref="P3322">_xlfn.IFS(Table1[[#This Row],[Patient Waittime]]&lt;=15,"0-15",Table1[[#This Row],[Patient Waittime]]&lt;=30,"16-30",Table1[[#This Row],[Patient Waittime]]&lt;=45,"31-45",Table1[[#This Row],[Patient Waittime]]&lt;=60,"46-60",TRUE,"60+")</f>
        <v>0-15</v>
      </c>
      <c r="Q3322">
        <f>--(Table1[[#This Row],[Patient Waittime]]&lt;=30)</f>
        <v>1</v>
      </c>
      <c r="R3322">
        <f>--Table1[[#This Row],[Patient Admission Flag]]</f>
        <v>0</v>
      </c>
      <c r="S3322">
        <f>--AND(Table1[[#This Row],[WithinTarget]]=1,Table1[[#This Row],[Patient Satisfaction Score]]&gt;=7)</f>
        <v>1</v>
      </c>
      <c r="T3322" t="str">
        <f>IF(LEFT(Table1[[#This Row],[Patient Gender]],1)="F","Female","Male")</f>
        <v>Male</v>
      </c>
    </row>
    <row r="3323" spans="1:20" x14ac:dyDescent="0.3">
      <c r="A3323" t="s">
        <v>3427</v>
      </c>
      <c r="B3323" s="1">
        <v>45421.680555555555</v>
      </c>
      <c r="C3323" t="s">
        <v>9</v>
      </c>
      <c r="D3323">
        <v>69</v>
      </c>
      <c r="E3323" t="s">
        <v>14</v>
      </c>
      <c r="F3323" t="s">
        <v>11</v>
      </c>
      <c r="G3323" t="b">
        <v>0</v>
      </c>
      <c r="H3323">
        <v>7</v>
      </c>
      <c r="I3323">
        <v>55</v>
      </c>
      <c r="J3323" t="b">
        <v>0</v>
      </c>
      <c r="K3323">
        <f>YEAR(Table1[[#This Row],[Patient Admission Date]])</f>
        <v>2024</v>
      </c>
      <c r="L3323" t="str">
        <f>TEXT(Table1[[#This Row],[Patient Admission Date]],"mmm")</f>
        <v>May</v>
      </c>
      <c r="M3323" t="str">
        <f>TEXT(Table1[[#This Row],[Patient Admission Date]],"ddd")</f>
        <v>Thu</v>
      </c>
      <c r="N3323" t="str">
        <f>TEXT(INT(HOUR(Table1[[#This Row],[Patient Admission Date]])/3)*3,"00")&amp;"-"&amp;TEXT(INT(HOUR(Table1[[#This Row],[Patient Admission Date]])/3)*3+3,"00")</f>
        <v>15-18</v>
      </c>
      <c r="O3323" t="str" cm="1">
        <f t="array" ref="O3323">_xlfn.IFS(Table1[[#This Row],[Patient Age]]&lt;=14,"0-14",Table1[[#This Row],[Patient Age]]&lt;=29,"15-29",Table1[[#This Row],[Patient Age]]&lt;=44,"30-44",Table1[[#This Row],[Patient Age]]&lt;=59,"45-59",Table1[[#This Row],[Patient Age]]&lt;=74,"60-74",TRUE,"75+")</f>
        <v>60-74</v>
      </c>
      <c r="P3323" t="str" cm="1">
        <f t="array" ref="P3323">_xlfn.IFS(Table1[[#This Row],[Patient Waittime]]&lt;=15,"0-15",Table1[[#This Row],[Patient Waittime]]&lt;=30,"16-30",Table1[[#This Row],[Patient Waittime]]&lt;=45,"31-45",Table1[[#This Row],[Patient Waittime]]&lt;=60,"46-60",TRUE,"60+")</f>
        <v>46-60</v>
      </c>
      <c r="Q3323">
        <f>--(Table1[[#This Row],[Patient Waittime]]&lt;=30)</f>
        <v>0</v>
      </c>
      <c r="R3323">
        <f>--Table1[[#This Row],[Patient Admission Flag]]</f>
        <v>0</v>
      </c>
      <c r="S3323">
        <f>--AND(Table1[[#This Row],[WithinTarget]]=1,Table1[[#This Row],[Patient Satisfaction Score]]&gt;=7)</f>
        <v>0</v>
      </c>
      <c r="T3323" t="str">
        <f>IF(LEFT(Table1[[#This Row],[Patient Gender]],1)="F","Female","Male")</f>
        <v>Male</v>
      </c>
    </row>
    <row r="3324" spans="1:20" x14ac:dyDescent="0.3">
      <c r="A3324" t="s">
        <v>3428</v>
      </c>
      <c r="B3324" s="1">
        <v>45458.195138888892</v>
      </c>
      <c r="C3324" t="s">
        <v>9</v>
      </c>
      <c r="D3324">
        <v>25</v>
      </c>
      <c r="E3324" t="s">
        <v>14</v>
      </c>
      <c r="F3324" t="s">
        <v>11</v>
      </c>
      <c r="G3324" t="b">
        <v>0</v>
      </c>
      <c r="H3324">
        <v>7</v>
      </c>
      <c r="I3324">
        <v>12</v>
      </c>
      <c r="J3324" t="b">
        <v>0</v>
      </c>
      <c r="K3324">
        <f>YEAR(Table1[[#This Row],[Patient Admission Date]])</f>
        <v>2024</v>
      </c>
      <c r="L3324" t="str">
        <f>TEXT(Table1[[#This Row],[Patient Admission Date]],"mmm")</f>
        <v>Jun</v>
      </c>
      <c r="M3324" t="str">
        <f>TEXT(Table1[[#This Row],[Patient Admission Date]],"ddd")</f>
        <v>Sat</v>
      </c>
      <c r="N3324" t="str">
        <f>TEXT(INT(HOUR(Table1[[#This Row],[Patient Admission Date]])/3)*3,"00")&amp;"-"&amp;TEXT(INT(HOUR(Table1[[#This Row],[Patient Admission Date]])/3)*3+3,"00")</f>
        <v>03-06</v>
      </c>
      <c r="O3324" t="str" cm="1">
        <f t="array" ref="O3324">_xlfn.IFS(Table1[[#This Row],[Patient Age]]&lt;=14,"0-14",Table1[[#This Row],[Patient Age]]&lt;=29,"15-29",Table1[[#This Row],[Patient Age]]&lt;=44,"30-44",Table1[[#This Row],[Patient Age]]&lt;=59,"45-59",Table1[[#This Row],[Patient Age]]&lt;=74,"60-74",TRUE,"75+")</f>
        <v>15-29</v>
      </c>
      <c r="P3324" t="str" cm="1">
        <f t="array" ref="P3324">_xlfn.IFS(Table1[[#This Row],[Patient Waittime]]&lt;=15,"0-15",Table1[[#This Row],[Patient Waittime]]&lt;=30,"16-30",Table1[[#This Row],[Patient Waittime]]&lt;=45,"31-45",Table1[[#This Row],[Patient Waittime]]&lt;=60,"46-60",TRUE,"60+")</f>
        <v>0-15</v>
      </c>
      <c r="Q3324">
        <f>--(Table1[[#This Row],[Patient Waittime]]&lt;=30)</f>
        <v>1</v>
      </c>
      <c r="R3324">
        <f>--Table1[[#This Row],[Patient Admission Flag]]</f>
        <v>0</v>
      </c>
      <c r="S3324">
        <f>--AND(Table1[[#This Row],[WithinTarget]]=1,Table1[[#This Row],[Patient Satisfaction Score]]&gt;=7)</f>
        <v>1</v>
      </c>
      <c r="T3324" t="str">
        <f>IF(LEFT(Table1[[#This Row],[Patient Gender]],1)="F","Female","Male")</f>
        <v>Male</v>
      </c>
    </row>
    <row r="3325" spans="1:20" x14ac:dyDescent="0.3">
      <c r="A3325" t="s">
        <v>3429</v>
      </c>
      <c r="B3325" s="1">
        <v>45402.751388888886</v>
      </c>
      <c r="C3325" t="s">
        <v>9</v>
      </c>
      <c r="D3325">
        <v>30</v>
      </c>
      <c r="E3325" t="s">
        <v>14</v>
      </c>
      <c r="F3325" t="s">
        <v>11</v>
      </c>
      <c r="G3325" t="b">
        <v>0</v>
      </c>
      <c r="H3325">
        <v>7</v>
      </c>
      <c r="I3325">
        <v>25</v>
      </c>
      <c r="J3325" t="b">
        <v>0</v>
      </c>
      <c r="K3325">
        <f>YEAR(Table1[[#This Row],[Patient Admission Date]])</f>
        <v>2024</v>
      </c>
      <c r="L3325" t="str">
        <f>TEXT(Table1[[#This Row],[Patient Admission Date]],"mmm")</f>
        <v>Apr</v>
      </c>
      <c r="M3325" t="str">
        <f>TEXT(Table1[[#This Row],[Patient Admission Date]],"ddd")</f>
        <v>Sat</v>
      </c>
      <c r="N3325" t="str">
        <f>TEXT(INT(HOUR(Table1[[#This Row],[Patient Admission Date]])/3)*3,"00")&amp;"-"&amp;TEXT(INT(HOUR(Table1[[#This Row],[Patient Admission Date]])/3)*3+3,"00")</f>
        <v>18-21</v>
      </c>
      <c r="O3325" t="str" cm="1">
        <f t="array" ref="O3325">_xlfn.IFS(Table1[[#This Row],[Patient Age]]&lt;=14,"0-14",Table1[[#This Row],[Patient Age]]&lt;=29,"15-29",Table1[[#This Row],[Patient Age]]&lt;=44,"30-44",Table1[[#This Row],[Patient Age]]&lt;=59,"45-59",Table1[[#This Row],[Patient Age]]&lt;=74,"60-74",TRUE,"75+")</f>
        <v>30-44</v>
      </c>
      <c r="P3325" t="str" cm="1">
        <f t="array" ref="P3325">_xlfn.IFS(Table1[[#This Row],[Patient Waittime]]&lt;=15,"0-15",Table1[[#This Row],[Patient Waittime]]&lt;=30,"16-30",Table1[[#This Row],[Patient Waittime]]&lt;=45,"31-45",Table1[[#This Row],[Patient Waittime]]&lt;=60,"46-60",TRUE,"60+")</f>
        <v>16-30</v>
      </c>
      <c r="Q3325">
        <f>--(Table1[[#This Row],[Patient Waittime]]&lt;=30)</f>
        <v>1</v>
      </c>
      <c r="R3325">
        <f>--Table1[[#This Row],[Patient Admission Flag]]</f>
        <v>0</v>
      </c>
      <c r="S3325">
        <f>--AND(Table1[[#This Row],[WithinTarget]]=1,Table1[[#This Row],[Patient Satisfaction Score]]&gt;=7)</f>
        <v>1</v>
      </c>
      <c r="T3325" t="str">
        <f>IF(LEFT(Table1[[#This Row],[Patient Gender]],1)="F","Female","Male")</f>
        <v>Male</v>
      </c>
    </row>
    <row r="3326" spans="1:20" x14ac:dyDescent="0.3">
      <c r="A3326" t="s">
        <v>3430</v>
      </c>
      <c r="B3326" s="1">
        <v>45416.584722222222</v>
      </c>
      <c r="C3326" t="s">
        <v>9</v>
      </c>
      <c r="D3326">
        <v>27</v>
      </c>
      <c r="E3326" t="s">
        <v>14</v>
      </c>
      <c r="F3326" t="s">
        <v>11</v>
      </c>
      <c r="G3326" t="b">
        <v>0</v>
      </c>
      <c r="H3326">
        <v>7</v>
      </c>
      <c r="I3326">
        <v>20</v>
      </c>
      <c r="J3326" t="b">
        <v>0</v>
      </c>
      <c r="K3326">
        <f>YEAR(Table1[[#This Row],[Patient Admission Date]])</f>
        <v>2024</v>
      </c>
      <c r="L3326" t="str">
        <f>TEXT(Table1[[#This Row],[Patient Admission Date]],"mmm")</f>
        <v>May</v>
      </c>
      <c r="M3326" t="str">
        <f>TEXT(Table1[[#This Row],[Patient Admission Date]],"ddd")</f>
        <v>Sat</v>
      </c>
      <c r="N3326" t="str">
        <f>TEXT(INT(HOUR(Table1[[#This Row],[Patient Admission Date]])/3)*3,"00")&amp;"-"&amp;TEXT(INT(HOUR(Table1[[#This Row],[Patient Admission Date]])/3)*3+3,"00")</f>
        <v>12-15</v>
      </c>
      <c r="O3326" t="str" cm="1">
        <f t="array" ref="O3326">_xlfn.IFS(Table1[[#This Row],[Patient Age]]&lt;=14,"0-14",Table1[[#This Row],[Patient Age]]&lt;=29,"15-29",Table1[[#This Row],[Patient Age]]&lt;=44,"30-44",Table1[[#This Row],[Patient Age]]&lt;=59,"45-59",Table1[[#This Row],[Patient Age]]&lt;=74,"60-74",TRUE,"75+")</f>
        <v>15-29</v>
      </c>
      <c r="P3326" t="str" cm="1">
        <f t="array" ref="P3326">_xlfn.IFS(Table1[[#This Row],[Patient Waittime]]&lt;=15,"0-15",Table1[[#This Row],[Patient Waittime]]&lt;=30,"16-30",Table1[[#This Row],[Patient Waittime]]&lt;=45,"31-45",Table1[[#This Row],[Patient Waittime]]&lt;=60,"46-60",TRUE,"60+")</f>
        <v>16-30</v>
      </c>
      <c r="Q3326">
        <f>--(Table1[[#This Row],[Patient Waittime]]&lt;=30)</f>
        <v>1</v>
      </c>
      <c r="R3326">
        <f>--Table1[[#This Row],[Patient Admission Flag]]</f>
        <v>0</v>
      </c>
      <c r="S3326">
        <f>--AND(Table1[[#This Row],[WithinTarget]]=1,Table1[[#This Row],[Patient Satisfaction Score]]&gt;=7)</f>
        <v>1</v>
      </c>
      <c r="T3326" t="str">
        <f>IF(LEFT(Table1[[#This Row],[Patient Gender]],1)="F","Female","Male")</f>
        <v>Male</v>
      </c>
    </row>
    <row r="3327" spans="1:20" x14ac:dyDescent="0.3">
      <c r="A3327" t="s">
        <v>3431</v>
      </c>
      <c r="B3327" s="1">
        <v>45463.425000000003</v>
      </c>
      <c r="C3327" t="s">
        <v>9</v>
      </c>
      <c r="D3327">
        <v>74</v>
      </c>
      <c r="E3327" t="s">
        <v>14</v>
      </c>
      <c r="F3327" t="s">
        <v>11</v>
      </c>
      <c r="G3327" t="b">
        <v>0</v>
      </c>
      <c r="H3327">
        <v>7</v>
      </c>
      <c r="I3327">
        <v>40</v>
      </c>
      <c r="J3327" t="b">
        <v>0</v>
      </c>
      <c r="K3327">
        <f>YEAR(Table1[[#This Row],[Patient Admission Date]])</f>
        <v>2024</v>
      </c>
      <c r="L3327" t="str">
        <f>TEXT(Table1[[#This Row],[Patient Admission Date]],"mmm")</f>
        <v>Jun</v>
      </c>
      <c r="M3327" t="str">
        <f>TEXT(Table1[[#This Row],[Patient Admission Date]],"ddd")</f>
        <v>Thu</v>
      </c>
      <c r="N3327" t="str">
        <f>TEXT(INT(HOUR(Table1[[#This Row],[Patient Admission Date]])/3)*3,"00")&amp;"-"&amp;TEXT(INT(HOUR(Table1[[#This Row],[Patient Admission Date]])/3)*3+3,"00")</f>
        <v>09-12</v>
      </c>
      <c r="O3327" t="str" cm="1">
        <f t="array" ref="O3327">_xlfn.IFS(Table1[[#This Row],[Patient Age]]&lt;=14,"0-14",Table1[[#This Row],[Patient Age]]&lt;=29,"15-29",Table1[[#This Row],[Patient Age]]&lt;=44,"30-44",Table1[[#This Row],[Patient Age]]&lt;=59,"45-59",Table1[[#This Row],[Patient Age]]&lt;=74,"60-74",TRUE,"75+")</f>
        <v>60-74</v>
      </c>
      <c r="P3327" t="str" cm="1">
        <f t="array" ref="P3327">_xlfn.IFS(Table1[[#This Row],[Patient Waittime]]&lt;=15,"0-15",Table1[[#This Row],[Patient Waittime]]&lt;=30,"16-30",Table1[[#This Row],[Patient Waittime]]&lt;=45,"31-45",Table1[[#This Row],[Patient Waittime]]&lt;=60,"46-60",TRUE,"60+")</f>
        <v>31-45</v>
      </c>
      <c r="Q3327">
        <f>--(Table1[[#This Row],[Patient Waittime]]&lt;=30)</f>
        <v>0</v>
      </c>
      <c r="R3327">
        <f>--Table1[[#This Row],[Patient Admission Flag]]</f>
        <v>0</v>
      </c>
      <c r="S3327">
        <f>--AND(Table1[[#This Row],[WithinTarget]]=1,Table1[[#This Row],[Patient Satisfaction Score]]&gt;=7)</f>
        <v>0</v>
      </c>
      <c r="T3327" t="str">
        <f>IF(LEFT(Table1[[#This Row],[Patient Gender]],1)="F","Female","Male")</f>
        <v>Male</v>
      </c>
    </row>
    <row r="3328" spans="1:20" x14ac:dyDescent="0.3">
      <c r="A3328" t="s">
        <v>3432</v>
      </c>
      <c r="B3328" s="1">
        <v>45484.742361111108</v>
      </c>
      <c r="C3328" t="s">
        <v>9</v>
      </c>
      <c r="D3328">
        <v>65</v>
      </c>
      <c r="E3328" t="s">
        <v>14</v>
      </c>
      <c r="F3328" t="s">
        <v>11</v>
      </c>
      <c r="G3328" t="b">
        <v>0</v>
      </c>
      <c r="H3328">
        <v>8</v>
      </c>
      <c r="I3328">
        <v>31</v>
      </c>
      <c r="J3328" t="b">
        <v>0</v>
      </c>
      <c r="K3328">
        <f>YEAR(Table1[[#This Row],[Patient Admission Date]])</f>
        <v>2024</v>
      </c>
      <c r="L3328" t="str">
        <f>TEXT(Table1[[#This Row],[Patient Admission Date]],"mmm")</f>
        <v>Jul</v>
      </c>
      <c r="M3328" t="str">
        <f>TEXT(Table1[[#This Row],[Patient Admission Date]],"ddd")</f>
        <v>Thu</v>
      </c>
      <c r="N3328" t="str">
        <f>TEXT(INT(HOUR(Table1[[#This Row],[Patient Admission Date]])/3)*3,"00")&amp;"-"&amp;TEXT(INT(HOUR(Table1[[#This Row],[Patient Admission Date]])/3)*3+3,"00")</f>
        <v>15-18</v>
      </c>
      <c r="O3328" t="str" cm="1">
        <f t="array" ref="O3328">_xlfn.IFS(Table1[[#This Row],[Patient Age]]&lt;=14,"0-14",Table1[[#This Row],[Patient Age]]&lt;=29,"15-29",Table1[[#This Row],[Patient Age]]&lt;=44,"30-44",Table1[[#This Row],[Patient Age]]&lt;=59,"45-59",Table1[[#This Row],[Patient Age]]&lt;=74,"60-74",TRUE,"75+")</f>
        <v>60-74</v>
      </c>
      <c r="P3328" t="str" cm="1">
        <f t="array" ref="P3328">_xlfn.IFS(Table1[[#This Row],[Patient Waittime]]&lt;=15,"0-15",Table1[[#This Row],[Patient Waittime]]&lt;=30,"16-30",Table1[[#This Row],[Patient Waittime]]&lt;=45,"31-45",Table1[[#This Row],[Patient Waittime]]&lt;=60,"46-60",TRUE,"60+")</f>
        <v>31-45</v>
      </c>
      <c r="Q3328">
        <f>--(Table1[[#This Row],[Patient Waittime]]&lt;=30)</f>
        <v>0</v>
      </c>
      <c r="R3328">
        <f>--Table1[[#This Row],[Patient Admission Flag]]</f>
        <v>0</v>
      </c>
      <c r="S3328">
        <f>--AND(Table1[[#This Row],[WithinTarget]]=1,Table1[[#This Row],[Patient Satisfaction Score]]&gt;=7)</f>
        <v>0</v>
      </c>
      <c r="T3328" t="str">
        <f>IF(LEFT(Table1[[#This Row],[Patient Gender]],1)="F","Female","Male")</f>
        <v>Male</v>
      </c>
    </row>
    <row r="3329" spans="1:20" x14ac:dyDescent="0.3">
      <c r="A3329" t="s">
        <v>3433</v>
      </c>
      <c r="B3329" s="1">
        <v>45085.581944444442</v>
      </c>
      <c r="C3329" t="s">
        <v>9</v>
      </c>
      <c r="D3329">
        <v>36</v>
      </c>
      <c r="E3329" t="s">
        <v>14</v>
      </c>
      <c r="F3329" t="s">
        <v>11</v>
      </c>
      <c r="G3329" t="b">
        <v>0</v>
      </c>
      <c r="H3329">
        <v>8</v>
      </c>
      <c r="I3329">
        <v>15</v>
      </c>
      <c r="J3329" t="b">
        <v>0</v>
      </c>
      <c r="K3329">
        <f>YEAR(Table1[[#This Row],[Patient Admission Date]])</f>
        <v>2023</v>
      </c>
      <c r="L3329" t="str">
        <f>TEXT(Table1[[#This Row],[Patient Admission Date]],"mmm")</f>
        <v>Jun</v>
      </c>
      <c r="M3329" t="str">
        <f>TEXT(Table1[[#This Row],[Patient Admission Date]],"ddd")</f>
        <v>Thu</v>
      </c>
      <c r="N3329" t="str">
        <f>TEXT(INT(HOUR(Table1[[#This Row],[Patient Admission Date]])/3)*3,"00")&amp;"-"&amp;TEXT(INT(HOUR(Table1[[#This Row],[Patient Admission Date]])/3)*3+3,"00")</f>
        <v>12-15</v>
      </c>
      <c r="O3329" t="str" cm="1">
        <f t="array" ref="O3329">_xlfn.IFS(Table1[[#This Row],[Patient Age]]&lt;=14,"0-14",Table1[[#This Row],[Patient Age]]&lt;=29,"15-29",Table1[[#This Row],[Patient Age]]&lt;=44,"30-44",Table1[[#This Row],[Patient Age]]&lt;=59,"45-59",Table1[[#This Row],[Patient Age]]&lt;=74,"60-74",TRUE,"75+")</f>
        <v>30-44</v>
      </c>
      <c r="P3329" t="str" cm="1">
        <f t="array" ref="P3329">_xlfn.IFS(Table1[[#This Row],[Patient Waittime]]&lt;=15,"0-15",Table1[[#This Row],[Patient Waittime]]&lt;=30,"16-30",Table1[[#This Row],[Patient Waittime]]&lt;=45,"31-45",Table1[[#This Row],[Patient Waittime]]&lt;=60,"46-60",TRUE,"60+")</f>
        <v>0-15</v>
      </c>
      <c r="Q3329">
        <f>--(Table1[[#This Row],[Patient Waittime]]&lt;=30)</f>
        <v>1</v>
      </c>
      <c r="R3329">
        <f>--Table1[[#This Row],[Patient Admission Flag]]</f>
        <v>0</v>
      </c>
      <c r="S3329">
        <f>--AND(Table1[[#This Row],[WithinTarget]]=1,Table1[[#This Row],[Patient Satisfaction Score]]&gt;=7)</f>
        <v>1</v>
      </c>
      <c r="T3329" t="str">
        <f>IF(LEFT(Table1[[#This Row],[Patient Gender]],1)="F","Female","Male")</f>
        <v>Male</v>
      </c>
    </row>
    <row r="3330" spans="1:20" x14ac:dyDescent="0.3">
      <c r="A3330" t="s">
        <v>3434</v>
      </c>
      <c r="B3330" s="1">
        <v>45536.760416666664</v>
      </c>
      <c r="C3330" t="s">
        <v>9</v>
      </c>
      <c r="D3330">
        <v>42</v>
      </c>
      <c r="E3330" t="s">
        <v>14</v>
      </c>
      <c r="F3330" t="s">
        <v>11</v>
      </c>
      <c r="G3330" t="b">
        <v>0</v>
      </c>
      <c r="H3330">
        <v>8</v>
      </c>
      <c r="I3330">
        <v>36</v>
      </c>
      <c r="J3330" t="b">
        <v>0</v>
      </c>
      <c r="K3330">
        <f>YEAR(Table1[[#This Row],[Patient Admission Date]])</f>
        <v>2024</v>
      </c>
      <c r="L3330" t="str">
        <f>TEXT(Table1[[#This Row],[Patient Admission Date]],"mmm")</f>
        <v>Sep</v>
      </c>
      <c r="M3330" t="str">
        <f>TEXT(Table1[[#This Row],[Patient Admission Date]],"ddd")</f>
        <v>Sun</v>
      </c>
      <c r="N3330" t="str">
        <f>TEXT(INT(HOUR(Table1[[#This Row],[Patient Admission Date]])/3)*3,"00")&amp;"-"&amp;TEXT(INT(HOUR(Table1[[#This Row],[Patient Admission Date]])/3)*3+3,"00")</f>
        <v>18-21</v>
      </c>
      <c r="O3330" t="str" cm="1">
        <f t="array" ref="O3330">_xlfn.IFS(Table1[[#This Row],[Patient Age]]&lt;=14,"0-14",Table1[[#This Row],[Patient Age]]&lt;=29,"15-29",Table1[[#This Row],[Patient Age]]&lt;=44,"30-44",Table1[[#This Row],[Patient Age]]&lt;=59,"45-59",Table1[[#This Row],[Patient Age]]&lt;=74,"60-74",TRUE,"75+")</f>
        <v>30-44</v>
      </c>
      <c r="P3330" t="str" cm="1">
        <f t="array" ref="P3330">_xlfn.IFS(Table1[[#This Row],[Patient Waittime]]&lt;=15,"0-15",Table1[[#This Row],[Patient Waittime]]&lt;=30,"16-30",Table1[[#This Row],[Patient Waittime]]&lt;=45,"31-45",Table1[[#This Row],[Patient Waittime]]&lt;=60,"46-60",TRUE,"60+")</f>
        <v>31-45</v>
      </c>
      <c r="Q3330">
        <f>--(Table1[[#This Row],[Patient Waittime]]&lt;=30)</f>
        <v>0</v>
      </c>
      <c r="R3330">
        <f>--Table1[[#This Row],[Patient Admission Flag]]</f>
        <v>0</v>
      </c>
      <c r="S3330">
        <f>--AND(Table1[[#This Row],[WithinTarget]]=1,Table1[[#This Row],[Patient Satisfaction Score]]&gt;=7)</f>
        <v>0</v>
      </c>
      <c r="T3330" t="str">
        <f>IF(LEFT(Table1[[#This Row],[Patient Gender]],1)="F","Female","Male")</f>
        <v>Male</v>
      </c>
    </row>
    <row r="3331" spans="1:20" x14ac:dyDescent="0.3">
      <c r="A3331" t="s">
        <v>3435</v>
      </c>
      <c r="B3331" s="1">
        <v>45450.629861111112</v>
      </c>
      <c r="C3331" t="s">
        <v>9</v>
      </c>
      <c r="D3331">
        <v>28</v>
      </c>
      <c r="E3331" t="s">
        <v>14</v>
      </c>
      <c r="F3331" t="s">
        <v>11</v>
      </c>
      <c r="G3331" t="b">
        <v>0</v>
      </c>
      <c r="H3331">
        <v>8</v>
      </c>
      <c r="I3331">
        <v>47</v>
      </c>
      <c r="J3331" t="b">
        <v>0</v>
      </c>
      <c r="K3331">
        <f>YEAR(Table1[[#This Row],[Patient Admission Date]])</f>
        <v>2024</v>
      </c>
      <c r="L3331" t="str">
        <f>TEXT(Table1[[#This Row],[Patient Admission Date]],"mmm")</f>
        <v>Jun</v>
      </c>
      <c r="M3331" t="str">
        <f>TEXT(Table1[[#This Row],[Patient Admission Date]],"ddd")</f>
        <v>Fri</v>
      </c>
      <c r="N3331" t="str">
        <f>TEXT(INT(HOUR(Table1[[#This Row],[Patient Admission Date]])/3)*3,"00")&amp;"-"&amp;TEXT(INT(HOUR(Table1[[#This Row],[Patient Admission Date]])/3)*3+3,"00")</f>
        <v>15-18</v>
      </c>
      <c r="O3331" t="str" cm="1">
        <f t="array" ref="O3331">_xlfn.IFS(Table1[[#This Row],[Patient Age]]&lt;=14,"0-14",Table1[[#This Row],[Patient Age]]&lt;=29,"15-29",Table1[[#This Row],[Patient Age]]&lt;=44,"30-44",Table1[[#This Row],[Patient Age]]&lt;=59,"45-59",Table1[[#This Row],[Patient Age]]&lt;=74,"60-74",TRUE,"75+")</f>
        <v>15-29</v>
      </c>
      <c r="P3331" t="str" cm="1">
        <f t="array" ref="P3331">_xlfn.IFS(Table1[[#This Row],[Patient Waittime]]&lt;=15,"0-15",Table1[[#This Row],[Patient Waittime]]&lt;=30,"16-30",Table1[[#This Row],[Patient Waittime]]&lt;=45,"31-45",Table1[[#This Row],[Patient Waittime]]&lt;=60,"46-60",TRUE,"60+")</f>
        <v>46-60</v>
      </c>
      <c r="Q3331">
        <f>--(Table1[[#This Row],[Patient Waittime]]&lt;=30)</f>
        <v>0</v>
      </c>
      <c r="R3331">
        <f>--Table1[[#This Row],[Patient Admission Flag]]</f>
        <v>0</v>
      </c>
      <c r="S3331">
        <f>--AND(Table1[[#This Row],[WithinTarget]]=1,Table1[[#This Row],[Patient Satisfaction Score]]&gt;=7)</f>
        <v>0</v>
      </c>
      <c r="T3331" t="str">
        <f>IF(LEFT(Table1[[#This Row],[Patient Gender]],1)="F","Female","Male")</f>
        <v>Male</v>
      </c>
    </row>
    <row r="3332" spans="1:20" x14ac:dyDescent="0.3">
      <c r="A3332" t="s">
        <v>3436</v>
      </c>
      <c r="B3332" s="1">
        <v>45384.444444444445</v>
      </c>
      <c r="C3332" t="s">
        <v>9</v>
      </c>
      <c r="D3332">
        <v>48</v>
      </c>
      <c r="E3332" t="s">
        <v>14</v>
      </c>
      <c r="F3332" t="s">
        <v>11</v>
      </c>
      <c r="G3332" t="b">
        <v>0</v>
      </c>
      <c r="H3332">
        <v>8</v>
      </c>
      <c r="I3332">
        <v>41</v>
      </c>
      <c r="J3332" t="b">
        <v>0</v>
      </c>
      <c r="K3332">
        <f>YEAR(Table1[[#This Row],[Patient Admission Date]])</f>
        <v>2024</v>
      </c>
      <c r="L3332" t="str">
        <f>TEXT(Table1[[#This Row],[Patient Admission Date]],"mmm")</f>
        <v>Apr</v>
      </c>
      <c r="M3332" t="str">
        <f>TEXT(Table1[[#This Row],[Patient Admission Date]],"ddd")</f>
        <v>Tue</v>
      </c>
      <c r="N3332" t="str">
        <f>TEXT(INT(HOUR(Table1[[#This Row],[Patient Admission Date]])/3)*3,"00")&amp;"-"&amp;TEXT(INT(HOUR(Table1[[#This Row],[Patient Admission Date]])/3)*3+3,"00")</f>
        <v>09-12</v>
      </c>
      <c r="O3332" t="str" cm="1">
        <f t="array" ref="O3332">_xlfn.IFS(Table1[[#This Row],[Patient Age]]&lt;=14,"0-14",Table1[[#This Row],[Patient Age]]&lt;=29,"15-29",Table1[[#This Row],[Patient Age]]&lt;=44,"30-44",Table1[[#This Row],[Patient Age]]&lt;=59,"45-59",Table1[[#This Row],[Patient Age]]&lt;=74,"60-74",TRUE,"75+")</f>
        <v>45-59</v>
      </c>
      <c r="P3332" t="str" cm="1">
        <f t="array" ref="P3332">_xlfn.IFS(Table1[[#This Row],[Patient Waittime]]&lt;=15,"0-15",Table1[[#This Row],[Patient Waittime]]&lt;=30,"16-30",Table1[[#This Row],[Patient Waittime]]&lt;=45,"31-45",Table1[[#This Row],[Patient Waittime]]&lt;=60,"46-60",TRUE,"60+")</f>
        <v>31-45</v>
      </c>
      <c r="Q3332">
        <f>--(Table1[[#This Row],[Patient Waittime]]&lt;=30)</f>
        <v>0</v>
      </c>
      <c r="R3332">
        <f>--Table1[[#This Row],[Patient Admission Flag]]</f>
        <v>0</v>
      </c>
      <c r="S3332">
        <f>--AND(Table1[[#This Row],[WithinTarget]]=1,Table1[[#This Row],[Patient Satisfaction Score]]&gt;=7)</f>
        <v>0</v>
      </c>
      <c r="T3332" t="str">
        <f>IF(LEFT(Table1[[#This Row],[Patient Gender]],1)="F","Female","Male")</f>
        <v>Male</v>
      </c>
    </row>
    <row r="3333" spans="1:20" x14ac:dyDescent="0.3">
      <c r="A3333" t="s">
        <v>3437</v>
      </c>
      <c r="B3333" s="1">
        <v>45021.614583333336</v>
      </c>
      <c r="C3333" t="s">
        <v>9</v>
      </c>
      <c r="D3333">
        <v>4</v>
      </c>
      <c r="E3333" t="s">
        <v>14</v>
      </c>
      <c r="F3333" t="s">
        <v>11</v>
      </c>
      <c r="G3333" t="b">
        <v>0</v>
      </c>
      <c r="H3333">
        <v>9</v>
      </c>
      <c r="I3333">
        <v>34</v>
      </c>
      <c r="J3333" t="b">
        <v>0</v>
      </c>
      <c r="K3333">
        <f>YEAR(Table1[[#This Row],[Patient Admission Date]])</f>
        <v>2023</v>
      </c>
      <c r="L3333" t="str">
        <f>TEXT(Table1[[#This Row],[Patient Admission Date]],"mmm")</f>
        <v>Apr</v>
      </c>
      <c r="M3333" t="str">
        <f>TEXT(Table1[[#This Row],[Patient Admission Date]],"ddd")</f>
        <v>Wed</v>
      </c>
      <c r="N3333" t="str">
        <f>TEXT(INT(HOUR(Table1[[#This Row],[Patient Admission Date]])/3)*3,"00")&amp;"-"&amp;TEXT(INT(HOUR(Table1[[#This Row],[Patient Admission Date]])/3)*3+3,"00")</f>
        <v>12-15</v>
      </c>
      <c r="O3333" t="str" cm="1">
        <f t="array" ref="O3333">_xlfn.IFS(Table1[[#This Row],[Patient Age]]&lt;=14,"0-14",Table1[[#This Row],[Patient Age]]&lt;=29,"15-29",Table1[[#This Row],[Patient Age]]&lt;=44,"30-44",Table1[[#This Row],[Patient Age]]&lt;=59,"45-59",Table1[[#This Row],[Patient Age]]&lt;=74,"60-74",TRUE,"75+")</f>
        <v>0-14</v>
      </c>
      <c r="P3333" t="str" cm="1">
        <f t="array" ref="P3333">_xlfn.IFS(Table1[[#This Row],[Patient Waittime]]&lt;=15,"0-15",Table1[[#This Row],[Patient Waittime]]&lt;=30,"16-30",Table1[[#This Row],[Patient Waittime]]&lt;=45,"31-45",Table1[[#This Row],[Patient Waittime]]&lt;=60,"46-60",TRUE,"60+")</f>
        <v>31-45</v>
      </c>
      <c r="Q3333">
        <f>--(Table1[[#This Row],[Patient Waittime]]&lt;=30)</f>
        <v>0</v>
      </c>
      <c r="R3333">
        <f>--Table1[[#This Row],[Patient Admission Flag]]</f>
        <v>0</v>
      </c>
      <c r="S3333">
        <f>--AND(Table1[[#This Row],[WithinTarget]]=1,Table1[[#This Row],[Patient Satisfaction Score]]&gt;=7)</f>
        <v>0</v>
      </c>
      <c r="T3333" t="str">
        <f>IF(LEFT(Table1[[#This Row],[Patient Gender]],1)="F","Female","Male")</f>
        <v>Male</v>
      </c>
    </row>
    <row r="3334" spans="1:20" x14ac:dyDescent="0.3">
      <c r="A3334" t="s">
        <v>3438</v>
      </c>
      <c r="B3334" s="1">
        <v>45335.023611111108</v>
      </c>
      <c r="C3334" t="s">
        <v>9</v>
      </c>
      <c r="D3334">
        <v>78</v>
      </c>
      <c r="E3334" t="s">
        <v>14</v>
      </c>
      <c r="F3334" t="s">
        <v>11</v>
      </c>
      <c r="G3334" t="b">
        <v>0</v>
      </c>
      <c r="H3334">
        <v>9</v>
      </c>
      <c r="I3334">
        <v>42</v>
      </c>
      <c r="J3334" t="b">
        <v>0</v>
      </c>
      <c r="K3334">
        <f>YEAR(Table1[[#This Row],[Patient Admission Date]])</f>
        <v>2024</v>
      </c>
      <c r="L3334" t="str">
        <f>TEXT(Table1[[#This Row],[Patient Admission Date]],"mmm")</f>
        <v>Feb</v>
      </c>
      <c r="M3334" t="str">
        <f>TEXT(Table1[[#This Row],[Patient Admission Date]],"ddd")</f>
        <v>Tue</v>
      </c>
      <c r="N3334" t="str">
        <f>TEXT(INT(HOUR(Table1[[#This Row],[Patient Admission Date]])/3)*3,"00")&amp;"-"&amp;TEXT(INT(HOUR(Table1[[#This Row],[Patient Admission Date]])/3)*3+3,"00")</f>
        <v>00-03</v>
      </c>
      <c r="O3334" t="str" cm="1">
        <f t="array" ref="O3334">_xlfn.IFS(Table1[[#This Row],[Patient Age]]&lt;=14,"0-14",Table1[[#This Row],[Patient Age]]&lt;=29,"15-29",Table1[[#This Row],[Patient Age]]&lt;=44,"30-44",Table1[[#This Row],[Patient Age]]&lt;=59,"45-59",Table1[[#This Row],[Patient Age]]&lt;=74,"60-74",TRUE,"75+")</f>
        <v>75+</v>
      </c>
      <c r="P3334" t="str" cm="1">
        <f t="array" ref="P3334">_xlfn.IFS(Table1[[#This Row],[Patient Waittime]]&lt;=15,"0-15",Table1[[#This Row],[Patient Waittime]]&lt;=30,"16-30",Table1[[#This Row],[Patient Waittime]]&lt;=45,"31-45",Table1[[#This Row],[Patient Waittime]]&lt;=60,"46-60",TRUE,"60+")</f>
        <v>31-45</v>
      </c>
      <c r="Q3334">
        <f>--(Table1[[#This Row],[Patient Waittime]]&lt;=30)</f>
        <v>0</v>
      </c>
      <c r="R3334">
        <f>--Table1[[#This Row],[Patient Admission Flag]]</f>
        <v>0</v>
      </c>
      <c r="S3334">
        <f>--AND(Table1[[#This Row],[WithinTarget]]=1,Table1[[#This Row],[Patient Satisfaction Score]]&gt;=7)</f>
        <v>0</v>
      </c>
      <c r="T3334" t="str">
        <f>IF(LEFT(Table1[[#This Row],[Patient Gender]],1)="F","Female","Male")</f>
        <v>Male</v>
      </c>
    </row>
    <row r="3335" spans="1:20" x14ac:dyDescent="0.3">
      <c r="A3335" t="s">
        <v>3439</v>
      </c>
      <c r="B3335" s="1">
        <v>45376.660416666666</v>
      </c>
      <c r="C3335" t="s">
        <v>9</v>
      </c>
      <c r="D3335">
        <v>76</v>
      </c>
      <c r="E3335" t="s">
        <v>14</v>
      </c>
      <c r="F3335" t="s">
        <v>11</v>
      </c>
      <c r="G3335" t="b">
        <v>0</v>
      </c>
      <c r="H3335">
        <v>9</v>
      </c>
      <c r="I3335">
        <v>50</v>
      </c>
      <c r="J3335" t="b">
        <v>0</v>
      </c>
      <c r="K3335">
        <f>YEAR(Table1[[#This Row],[Patient Admission Date]])</f>
        <v>2024</v>
      </c>
      <c r="L3335" t="str">
        <f>TEXT(Table1[[#This Row],[Patient Admission Date]],"mmm")</f>
        <v>Mar</v>
      </c>
      <c r="M3335" t="str">
        <f>TEXT(Table1[[#This Row],[Patient Admission Date]],"ddd")</f>
        <v>Mon</v>
      </c>
      <c r="N3335" t="str">
        <f>TEXT(INT(HOUR(Table1[[#This Row],[Patient Admission Date]])/3)*3,"00")&amp;"-"&amp;TEXT(INT(HOUR(Table1[[#This Row],[Patient Admission Date]])/3)*3+3,"00")</f>
        <v>15-18</v>
      </c>
      <c r="O3335" t="str" cm="1">
        <f t="array" ref="O3335">_xlfn.IFS(Table1[[#This Row],[Patient Age]]&lt;=14,"0-14",Table1[[#This Row],[Patient Age]]&lt;=29,"15-29",Table1[[#This Row],[Patient Age]]&lt;=44,"30-44",Table1[[#This Row],[Patient Age]]&lt;=59,"45-59",Table1[[#This Row],[Patient Age]]&lt;=74,"60-74",TRUE,"75+")</f>
        <v>75+</v>
      </c>
      <c r="P3335" t="str" cm="1">
        <f t="array" ref="P3335">_xlfn.IFS(Table1[[#This Row],[Patient Waittime]]&lt;=15,"0-15",Table1[[#This Row],[Patient Waittime]]&lt;=30,"16-30",Table1[[#This Row],[Patient Waittime]]&lt;=45,"31-45",Table1[[#This Row],[Patient Waittime]]&lt;=60,"46-60",TRUE,"60+")</f>
        <v>46-60</v>
      </c>
      <c r="Q3335">
        <f>--(Table1[[#This Row],[Patient Waittime]]&lt;=30)</f>
        <v>0</v>
      </c>
      <c r="R3335">
        <f>--Table1[[#This Row],[Patient Admission Flag]]</f>
        <v>0</v>
      </c>
      <c r="S3335">
        <f>--AND(Table1[[#This Row],[WithinTarget]]=1,Table1[[#This Row],[Patient Satisfaction Score]]&gt;=7)</f>
        <v>0</v>
      </c>
      <c r="T3335" t="str">
        <f>IF(LEFT(Table1[[#This Row],[Patient Gender]],1)="F","Female","Male")</f>
        <v>Male</v>
      </c>
    </row>
    <row r="3336" spans="1:20" x14ac:dyDescent="0.3">
      <c r="A3336" t="s">
        <v>3440</v>
      </c>
      <c r="B3336" s="1">
        <v>45063.427083333336</v>
      </c>
      <c r="C3336" t="s">
        <v>9</v>
      </c>
      <c r="D3336">
        <v>21</v>
      </c>
      <c r="E3336" t="s">
        <v>14</v>
      </c>
      <c r="F3336" t="s">
        <v>11</v>
      </c>
      <c r="G3336" t="b">
        <v>0</v>
      </c>
      <c r="H3336">
        <v>9</v>
      </c>
      <c r="I3336">
        <v>15</v>
      </c>
      <c r="J3336" t="b">
        <v>0</v>
      </c>
      <c r="K3336">
        <f>YEAR(Table1[[#This Row],[Patient Admission Date]])</f>
        <v>2023</v>
      </c>
      <c r="L3336" t="str">
        <f>TEXT(Table1[[#This Row],[Patient Admission Date]],"mmm")</f>
        <v>May</v>
      </c>
      <c r="M3336" t="str">
        <f>TEXT(Table1[[#This Row],[Patient Admission Date]],"ddd")</f>
        <v>Wed</v>
      </c>
      <c r="N3336" t="str">
        <f>TEXT(INT(HOUR(Table1[[#This Row],[Patient Admission Date]])/3)*3,"00")&amp;"-"&amp;TEXT(INT(HOUR(Table1[[#This Row],[Patient Admission Date]])/3)*3+3,"00")</f>
        <v>09-12</v>
      </c>
      <c r="O3336" t="str" cm="1">
        <f t="array" ref="O3336">_xlfn.IFS(Table1[[#This Row],[Patient Age]]&lt;=14,"0-14",Table1[[#This Row],[Patient Age]]&lt;=29,"15-29",Table1[[#This Row],[Patient Age]]&lt;=44,"30-44",Table1[[#This Row],[Patient Age]]&lt;=59,"45-59",Table1[[#This Row],[Patient Age]]&lt;=74,"60-74",TRUE,"75+")</f>
        <v>15-29</v>
      </c>
      <c r="P3336" t="str" cm="1">
        <f t="array" ref="P3336">_xlfn.IFS(Table1[[#This Row],[Patient Waittime]]&lt;=15,"0-15",Table1[[#This Row],[Patient Waittime]]&lt;=30,"16-30",Table1[[#This Row],[Patient Waittime]]&lt;=45,"31-45",Table1[[#This Row],[Patient Waittime]]&lt;=60,"46-60",TRUE,"60+")</f>
        <v>0-15</v>
      </c>
      <c r="Q3336">
        <f>--(Table1[[#This Row],[Patient Waittime]]&lt;=30)</f>
        <v>1</v>
      </c>
      <c r="R3336">
        <f>--Table1[[#This Row],[Patient Admission Flag]]</f>
        <v>0</v>
      </c>
      <c r="S3336">
        <f>--AND(Table1[[#This Row],[WithinTarget]]=1,Table1[[#This Row],[Patient Satisfaction Score]]&gt;=7)</f>
        <v>1</v>
      </c>
      <c r="T3336" t="str">
        <f>IF(LEFT(Table1[[#This Row],[Patient Gender]],1)="F","Female","Male")</f>
        <v>Male</v>
      </c>
    </row>
    <row r="3337" spans="1:20" x14ac:dyDescent="0.3">
      <c r="A3337" t="s">
        <v>3441</v>
      </c>
      <c r="B3337" s="1">
        <v>45080.87777777778</v>
      </c>
      <c r="C3337" t="s">
        <v>9</v>
      </c>
      <c r="D3337">
        <v>8</v>
      </c>
      <c r="E3337" t="s">
        <v>14</v>
      </c>
      <c r="F3337" t="s">
        <v>11</v>
      </c>
      <c r="G3337" t="b">
        <v>0</v>
      </c>
      <c r="H3337">
        <v>9</v>
      </c>
      <c r="I3337">
        <v>11</v>
      </c>
      <c r="J3337" t="b">
        <v>0</v>
      </c>
      <c r="K3337">
        <f>YEAR(Table1[[#This Row],[Patient Admission Date]])</f>
        <v>2023</v>
      </c>
      <c r="L3337" t="str">
        <f>TEXT(Table1[[#This Row],[Patient Admission Date]],"mmm")</f>
        <v>Jun</v>
      </c>
      <c r="M3337" t="str">
        <f>TEXT(Table1[[#This Row],[Patient Admission Date]],"ddd")</f>
        <v>Sat</v>
      </c>
      <c r="N3337" t="str">
        <f>TEXT(INT(HOUR(Table1[[#This Row],[Patient Admission Date]])/3)*3,"00")&amp;"-"&amp;TEXT(INT(HOUR(Table1[[#This Row],[Patient Admission Date]])/3)*3+3,"00")</f>
        <v>21-24</v>
      </c>
      <c r="O3337" t="str" cm="1">
        <f t="array" ref="O3337">_xlfn.IFS(Table1[[#This Row],[Patient Age]]&lt;=14,"0-14",Table1[[#This Row],[Patient Age]]&lt;=29,"15-29",Table1[[#This Row],[Patient Age]]&lt;=44,"30-44",Table1[[#This Row],[Patient Age]]&lt;=59,"45-59",Table1[[#This Row],[Patient Age]]&lt;=74,"60-74",TRUE,"75+")</f>
        <v>0-14</v>
      </c>
      <c r="P3337" t="str" cm="1">
        <f t="array" ref="P3337">_xlfn.IFS(Table1[[#This Row],[Patient Waittime]]&lt;=15,"0-15",Table1[[#This Row],[Patient Waittime]]&lt;=30,"16-30",Table1[[#This Row],[Patient Waittime]]&lt;=45,"31-45",Table1[[#This Row],[Patient Waittime]]&lt;=60,"46-60",TRUE,"60+")</f>
        <v>0-15</v>
      </c>
      <c r="Q3337">
        <f>--(Table1[[#This Row],[Patient Waittime]]&lt;=30)</f>
        <v>1</v>
      </c>
      <c r="R3337">
        <f>--Table1[[#This Row],[Patient Admission Flag]]</f>
        <v>0</v>
      </c>
      <c r="S3337">
        <f>--AND(Table1[[#This Row],[WithinTarget]]=1,Table1[[#This Row],[Patient Satisfaction Score]]&gt;=7)</f>
        <v>1</v>
      </c>
      <c r="T3337" t="str">
        <f>IF(LEFT(Table1[[#This Row],[Patient Gender]],1)="F","Female","Male")</f>
        <v>Male</v>
      </c>
    </row>
    <row r="3338" spans="1:20" x14ac:dyDescent="0.3">
      <c r="A3338" t="s">
        <v>3442</v>
      </c>
      <c r="B3338" s="1">
        <v>45364.524305555555</v>
      </c>
      <c r="C3338" t="s">
        <v>9</v>
      </c>
      <c r="D3338">
        <v>13</v>
      </c>
      <c r="E3338" t="s">
        <v>14</v>
      </c>
      <c r="F3338" t="s">
        <v>11</v>
      </c>
      <c r="G3338" t="b">
        <v>0</v>
      </c>
      <c r="H3338">
        <v>9</v>
      </c>
      <c r="I3338">
        <v>57</v>
      </c>
      <c r="J3338" t="b">
        <v>0</v>
      </c>
      <c r="K3338">
        <f>YEAR(Table1[[#This Row],[Patient Admission Date]])</f>
        <v>2024</v>
      </c>
      <c r="L3338" t="str">
        <f>TEXT(Table1[[#This Row],[Patient Admission Date]],"mmm")</f>
        <v>Mar</v>
      </c>
      <c r="M3338" t="str">
        <f>TEXT(Table1[[#This Row],[Patient Admission Date]],"ddd")</f>
        <v>Wed</v>
      </c>
      <c r="N3338" t="str">
        <f>TEXT(INT(HOUR(Table1[[#This Row],[Patient Admission Date]])/3)*3,"00")&amp;"-"&amp;TEXT(INT(HOUR(Table1[[#This Row],[Patient Admission Date]])/3)*3+3,"00")</f>
        <v>12-15</v>
      </c>
      <c r="O3338" t="str" cm="1">
        <f t="array" ref="O3338">_xlfn.IFS(Table1[[#This Row],[Patient Age]]&lt;=14,"0-14",Table1[[#This Row],[Patient Age]]&lt;=29,"15-29",Table1[[#This Row],[Patient Age]]&lt;=44,"30-44",Table1[[#This Row],[Patient Age]]&lt;=59,"45-59",Table1[[#This Row],[Patient Age]]&lt;=74,"60-74",TRUE,"75+")</f>
        <v>0-14</v>
      </c>
      <c r="P3338" t="str" cm="1">
        <f t="array" ref="P3338">_xlfn.IFS(Table1[[#This Row],[Patient Waittime]]&lt;=15,"0-15",Table1[[#This Row],[Patient Waittime]]&lt;=30,"16-30",Table1[[#This Row],[Patient Waittime]]&lt;=45,"31-45",Table1[[#This Row],[Patient Waittime]]&lt;=60,"46-60",TRUE,"60+")</f>
        <v>46-60</v>
      </c>
      <c r="Q3338">
        <f>--(Table1[[#This Row],[Patient Waittime]]&lt;=30)</f>
        <v>0</v>
      </c>
      <c r="R3338">
        <f>--Table1[[#This Row],[Patient Admission Flag]]</f>
        <v>0</v>
      </c>
      <c r="S3338">
        <f>--AND(Table1[[#This Row],[WithinTarget]]=1,Table1[[#This Row],[Patient Satisfaction Score]]&gt;=7)</f>
        <v>0</v>
      </c>
      <c r="T3338" t="str">
        <f>IF(LEFT(Table1[[#This Row],[Patient Gender]],1)="F","Female","Male")</f>
        <v>Male</v>
      </c>
    </row>
    <row r="3339" spans="1:20" x14ac:dyDescent="0.3">
      <c r="A3339" t="s">
        <v>3443</v>
      </c>
      <c r="B3339" s="1">
        <v>45545.461111111108</v>
      </c>
      <c r="C3339" t="s">
        <v>9</v>
      </c>
      <c r="D3339">
        <v>20</v>
      </c>
      <c r="E3339" t="s">
        <v>14</v>
      </c>
      <c r="F3339" t="s">
        <v>11</v>
      </c>
      <c r="G3339" t="b">
        <v>0</v>
      </c>
      <c r="H3339">
        <v>9</v>
      </c>
      <c r="I3339">
        <v>17</v>
      </c>
      <c r="J3339" t="b">
        <v>0</v>
      </c>
      <c r="K3339">
        <f>YEAR(Table1[[#This Row],[Patient Admission Date]])</f>
        <v>2024</v>
      </c>
      <c r="L3339" t="str">
        <f>TEXT(Table1[[#This Row],[Patient Admission Date]],"mmm")</f>
        <v>Sep</v>
      </c>
      <c r="M3339" t="str">
        <f>TEXT(Table1[[#This Row],[Patient Admission Date]],"ddd")</f>
        <v>Tue</v>
      </c>
      <c r="N3339" t="str">
        <f>TEXT(INT(HOUR(Table1[[#This Row],[Patient Admission Date]])/3)*3,"00")&amp;"-"&amp;TEXT(INT(HOUR(Table1[[#This Row],[Patient Admission Date]])/3)*3+3,"00")</f>
        <v>09-12</v>
      </c>
      <c r="O3339" t="str" cm="1">
        <f t="array" ref="O3339">_xlfn.IFS(Table1[[#This Row],[Patient Age]]&lt;=14,"0-14",Table1[[#This Row],[Patient Age]]&lt;=29,"15-29",Table1[[#This Row],[Patient Age]]&lt;=44,"30-44",Table1[[#This Row],[Patient Age]]&lt;=59,"45-59",Table1[[#This Row],[Patient Age]]&lt;=74,"60-74",TRUE,"75+")</f>
        <v>15-29</v>
      </c>
      <c r="P3339" t="str" cm="1">
        <f t="array" ref="P3339">_xlfn.IFS(Table1[[#This Row],[Patient Waittime]]&lt;=15,"0-15",Table1[[#This Row],[Patient Waittime]]&lt;=30,"16-30",Table1[[#This Row],[Patient Waittime]]&lt;=45,"31-45",Table1[[#This Row],[Patient Waittime]]&lt;=60,"46-60",TRUE,"60+")</f>
        <v>16-30</v>
      </c>
      <c r="Q3339">
        <f>--(Table1[[#This Row],[Patient Waittime]]&lt;=30)</f>
        <v>1</v>
      </c>
      <c r="R3339">
        <f>--Table1[[#This Row],[Patient Admission Flag]]</f>
        <v>0</v>
      </c>
      <c r="S3339">
        <f>--AND(Table1[[#This Row],[WithinTarget]]=1,Table1[[#This Row],[Patient Satisfaction Score]]&gt;=7)</f>
        <v>1</v>
      </c>
      <c r="T3339" t="str">
        <f>IF(LEFT(Table1[[#This Row],[Patient Gender]],1)="F","Female","Male")</f>
        <v>Male</v>
      </c>
    </row>
    <row r="3340" spans="1:20" x14ac:dyDescent="0.3">
      <c r="A3340" t="s">
        <v>3444</v>
      </c>
      <c r="B3340" s="1">
        <v>45223.002083333333</v>
      </c>
      <c r="C3340" t="s">
        <v>9</v>
      </c>
      <c r="D3340">
        <v>15</v>
      </c>
      <c r="E3340" t="s">
        <v>14</v>
      </c>
      <c r="F3340" t="s">
        <v>11</v>
      </c>
      <c r="G3340" t="b">
        <v>0</v>
      </c>
      <c r="H3340">
        <v>9</v>
      </c>
      <c r="I3340">
        <v>22</v>
      </c>
      <c r="J3340" t="b">
        <v>0</v>
      </c>
      <c r="K3340">
        <f>YEAR(Table1[[#This Row],[Patient Admission Date]])</f>
        <v>2023</v>
      </c>
      <c r="L3340" t="str">
        <f>TEXT(Table1[[#This Row],[Patient Admission Date]],"mmm")</f>
        <v>Oct</v>
      </c>
      <c r="M3340" t="str">
        <f>TEXT(Table1[[#This Row],[Patient Admission Date]],"ddd")</f>
        <v>Tue</v>
      </c>
      <c r="N3340" t="str">
        <f>TEXT(INT(HOUR(Table1[[#This Row],[Patient Admission Date]])/3)*3,"00")&amp;"-"&amp;TEXT(INT(HOUR(Table1[[#This Row],[Patient Admission Date]])/3)*3+3,"00")</f>
        <v>00-03</v>
      </c>
      <c r="O3340" t="str" cm="1">
        <f t="array" ref="O3340">_xlfn.IFS(Table1[[#This Row],[Patient Age]]&lt;=14,"0-14",Table1[[#This Row],[Patient Age]]&lt;=29,"15-29",Table1[[#This Row],[Patient Age]]&lt;=44,"30-44",Table1[[#This Row],[Patient Age]]&lt;=59,"45-59",Table1[[#This Row],[Patient Age]]&lt;=74,"60-74",TRUE,"75+")</f>
        <v>15-29</v>
      </c>
      <c r="P3340" t="str" cm="1">
        <f t="array" ref="P3340">_xlfn.IFS(Table1[[#This Row],[Patient Waittime]]&lt;=15,"0-15",Table1[[#This Row],[Patient Waittime]]&lt;=30,"16-30",Table1[[#This Row],[Patient Waittime]]&lt;=45,"31-45",Table1[[#This Row],[Patient Waittime]]&lt;=60,"46-60",TRUE,"60+")</f>
        <v>16-30</v>
      </c>
      <c r="Q3340">
        <f>--(Table1[[#This Row],[Patient Waittime]]&lt;=30)</f>
        <v>1</v>
      </c>
      <c r="R3340">
        <f>--Table1[[#This Row],[Patient Admission Flag]]</f>
        <v>0</v>
      </c>
      <c r="S3340">
        <f>--AND(Table1[[#This Row],[WithinTarget]]=1,Table1[[#This Row],[Patient Satisfaction Score]]&gt;=7)</f>
        <v>1</v>
      </c>
      <c r="T3340" t="str">
        <f>IF(LEFT(Table1[[#This Row],[Patient Gender]],1)="F","Female","Male")</f>
        <v>Male</v>
      </c>
    </row>
    <row r="3341" spans="1:20" x14ac:dyDescent="0.3">
      <c r="A3341" t="s">
        <v>3445</v>
      </c>
      <c r="B3341" s="1">
        <v>45566.503472222219</v>
      </c>
      <c r="C3341" t="s">
        <v>9</v>
      </c>
      <c r="D3341">
        <v>78</v>
      </c>
      <c r="E3341" t="s">
        <v>14</v>
      </c>
      <c r="F3341" t="s">
        <v>11</v>
      </c>
      <c r="G3341" t="b">
        <v>0</v>
      </c>
      <c r="H3341">
        <v>9</v>
      </c>
      <c r="I3341">
        <v>30</v>
      </c>
      <c r="J3341" t="b">
        <v>0</v>
      </c>
      <c r="K3341">
        <f>YEAR(Table1[[#This Row],[Patient Admission Date]])</f>
        <v>2024</v>
      </c>
      <c r="L3341" t="str">
        <f>TEXT(Table1[[#This Row],[Patient Admission Date]],"mmm")</f>
        <v>Oct</v>
      </c>
      <c r="M3341" t="str">
        <f>TEXT(Table1[[#This Row],[Patient Admission Date]],"ddd")</f>
        <v>Tue</v>
      </c>
      <c r="N3341" t="str">
        <f>TEXT(INT(HOUR(Table1[[#This Row],[Patient Admission Date]])/3)*3,"00")&amp;"-"&amp;TEXT(INT(HOUR(Table1[[#This Row],[Patient Admission Date]])/3)*3+3,"00")</f>
        <v>12-15</v>
      </c>
      <c r="O3341" t="str" cm="1">
        <f t="array" ref="O3341">_xlfn.IFS(Table1[[#This Row],[Patient Age]]&lt;=14,"0-14",Table1[[#This Row],[Patient Age]]&lt;=29,"15-29",Table1[[#This Row],[Patient Age]]&lt;=44,"30-44",Table1[[#This Row],[Patient Age]]&lt;=59,"45-59",Table1[[#This Row],[Patient Age]]&lt;=74,"60-74",TRUE,"75+")</f>
        <v>75+</v>
      </c>
      <c r="P3341" t="str" cm="1">
        <f t="array" ref="P3341">_xlfn.IFS(Table1[[#This Row],[Patient Waittime]]&lt;=15,"0-15",Table1[[#This Row],[Patient Waittime]]&lt;=30,"16-30",Table1[[#This Row],[Patient Waittime]]&lt;=45,"31-45",Table1[[#This Row],[Patient Waittime]]&lt;=60,"46-60",TRUE,"60+")</f>
        <v>16-30</v>
      </c>
      <c r="Q3341">
        <f>--(Table1[[#This Row],[Patient Waittime]]&lt;=30)</f>
        <v>1</v>
      </c>
      <c r="R3341">
        <f>--Table1[[#This Row],[Patient Admission Flag]]</f>
        <v>0</v>
      </c>
      <c r="S3341">
        <f>--AND(Table1[[#This Row],[WithinTarget]]=1,Table1[[#This Row],[Patient Satisfaction Score]]&gt;=7)</f>
        <v>1</v>
      </c>
      <c r="T3341" t="str">
        <f>IF(LEFT(Table1[[#This Row],[Patient Gender]],1)="F","Female","Male")</f>
        <v>Male</v>
      </c>
    </row>
    <row r="3342" spans="1:20" x14ac:dyDescent="0.3">
      <c r="A3342" t="s">
        <v>3446</v>
      </c>
      <c r="B3342" s="1">
        <v>45436.292361111111</v>
      </c>
      <c r="C3342" t="s">
        <v>9</v>
      </c>
      <c r="D3342">
        <v>6</v>
      </c>
      <c r="E3342" t="s">
        <v>14</v>
      </c>
      <c r="F3342" t="s">
        <v>11</v>
      </c>
      <c r="G3342" t="b">
        <v>0</v>
      </c>
      <c r="H3342">
        <v>10</v>
      </c>
      <c r="I3342">
        <v>60</v>
      </c>
      <c r="J3342" t="b">
        <v>0</v>
      </c>
      <c r="K3342">
        <f>YEAR(Table1[[#This Row],[Patient Admission Date]])</f>
        <v>2024</v>
      </c>
      <c r="L3342" t="str">
        <f>TEXT(Table1[[#This Row],[Patient Admission Date]],"mmm")</f>
        <v>May</v>
      </c>
      <c r="M3342" t="str">
        <f>TEXT(Table1[[#This Row],[Patient Admission Date]],"ddd")</f>
        <v>Fri</v>
      </c>
      <c r="N3342" t="str">
        <f>TEXT(INT(HOUR(Table1[[#This Row],[Patient Admission Date]])/3)*3,"00")&amp;"-"&amp;TEXT(INT(HOUR(Table1[[#This Row],[Patient Admission Date]])/3)*3+3,"00")</f>
        <v>06-09</v>
      </c>
      <c r="O3342" t="str" cm="1">
        <f t="array" ref="O3342">_xlfn.IFS(Table1[[#This Row],[Patient Age]]&lt;=14,"0-14",Table1[[#This Row],[Patient Age]]&lt;=29,"15-29",Table1[[#This Row],[Patient Age]]&lt;=44,"30-44",Table1[[#This Row],[Patient Age]]&lt;=59,"45-59",Table1[[#This Row],[Patient Age]]&lt;=74,"60-74",TRUE,"75+")</f>
        <v>0-14</v>
      </c>
      <c r="P3342" t="str" cm="1">
        <f t="array" ref="P3342">_xlfn.IFS(Table1[[#This Row],[Patient Waittime]]&lt;=15,"0-15",Table1[[#This Row],[Patient Waittime]]&lt;=30,"16-30",Table1[[#This Row],[Patient Waittime]]&lt;=45,"31-45",Table1[[#This Row],[Patient Waittime]]&lt;=60,"46-60",TRUE,"60+")</f>
        <v>46-60</v>
      </c>
      <c r="Q3342">
        <f>--(Table1[[#This Row],[Patient Waittime]]&lt;=30)</f>
        <v>0</v>
      </c>
      <c r="R3342">
        <f>--Table1[[#This Row],[Patient Admission Flag]]</f>
        <v>0</v>
      </c>
      <c r="S3342">
        <f>--AND(Table1[[#This Row],[WithinTarget]]=1,Table1[[#This Row],[Patient Satisfaction Score]]&gt;=7)</f>
        <v>0</v>
      </c>
      <c r="T3342" t="str">
        <f>IF(LEFT(Table1[[#This Row],[Patient Gender]],1)="F","Female","Male")</f>
        <v>Male</v>
      </c>
    </row>
    <row r="3343" spans="1:20" x14ac:dyDescent="0.3">
      <c r="A3343" t="s">
        <v>3447</v>
      </c>
      <c r="B3343" s="1">
        <v>45141.535416666666</v>
      </c>
      <c r="C3343" t="s">
        <v>9</v>
      </c>
      <c r="D3343">
        <v>33</v>
      </c>
      <c r="E3343" t="s">
        <v>14</v>
      </c>
      <c r="F3343" t="s">
        <v>11</v>
      </c>
      <c r="G3343" t="b">
        <v>0</v>
      </c>
      <c r="H3343">
        <v>10</v>
      </c>
      <c r="I3343">
        <v>47</v>
      </c>
      <c r="J3343" t="b">
        <v>0</v>
      </c>
      <c r="K3343">
        <f>YEAR(Table1[[#This Row],[Patient Admission Date]])</f>
        <v>2023</v>
      </c>
      <c r="L3343" t="str">
        <f>TEXT(Table1[[#This Row],[Patient Admission Date]],"mmm")</f>
        <v>Aug</v>
      </c>
      <c r="M3343" t="str">
        <f>TEXT(Table1[[#This Row],[Patient Admission Date]],"ddd")</f>
        <v>Thu</v>
      </c>
      <c r="N3343" t="str">
        <f>TEXT(INT(HOUR(Table1[[#This Row],[Patient Admission Date]])/3)*3,"00")&amp;"-"&amp;TEXT(INT(HOUR(Table1[[#This Row],[Patient Admission Date]])/3)*3+3,"00")</f>
        <v>12-15</v>
      </c>
      <c r="O3343" t="str" cm="1">
        <f t="array" ref="O3343">_xlfn.IFS(Table1[[#This Row],[Patient Age]]&lt;=14,"0-14",Table1[[#This Row],[Patient Age]]&lt;=29,"15-29",Table1[[#This Row],[Patient Age]]&lt;=44,"30-44",Table1[[#This Row],[Patient Age]]&lt;=59,"45-59",Table1[[#This Row],[Patient Age]]&lt;=74,"60-74",TRUE,"75+")</f>
        <v>30-44</v>
      </c>
      <c r="P3343" t="str" cm="1">
        <f t="array" ref="P3343">_xlfn.IFS(Table1[[#This Row],[Patient Waittime]]&lt;=15,"0-15",Table1[[#This Row],[Patient Waittime]]&lt;=30,"16-30",Table1[[#This Row],[Patient Waittime]]&lt;=45,"31-45",Table1[[#This Row],[Patient Waittime]]&lt;=60,"46-60",TRUE,"60+")</f>
        <v>46-60</v>
      </c>
      <c r="Q3343">
        <f>--(Table1[[#This Row],[Patient Waittime]]&lt;=30)</f>
        <v>0</v>
      </c>
      <c r="R3343">
        <f>--Table1[[#This Row],[Patient Admission Flag]]</f>
        <v>0</v>
      </c>
      <c r="S3343">
        <f>--AND(Table1[[#This Row],[WithinTarget]]=1,Table1[[#This Row],[Patient Satisfaction Score]]&gt;=7)</f>
        <v>0</v>
      </c>
      <c r="T3343" t="str">
        <f>IF(LEFT(Table1[[#This Row],[Patient Gender]],1)="F","Female","Male")</f>
        <v>Male</v>
      </c>
    </row>
    <row r="3344" spans="1:20" x14ac:dyDescent="0.3">
      <c r="A3344" t="s">
        <v>3448</v>
      </c>
      <c r="B3344" s="1">
        <v>45469.978472222225</v>
      </c>
      <c r="C3344" t="s">
        <v>9</v>
      </c>
      <c r="D3344">
        <v>34</v>
      </c>
      <c r="E3344" t="s">
        <v>14</v>
      </c>
      <c r="F3344" t="s">
        <v>11</v>
      </c>
      <c r="G3344" t="b">
        <v>0</v>
      </c>
      <c r="H3344">
        <v>10</v>
      </c>
      <c r="I3344">
        <v>54</v>
      </c>
      <c r="J3344" t="b">
        <v>0</v>
      </c>
      <c r="K3344">
        <f>YEAR(Table1[[#This Row],[Patient Admission Date]])</f>
        <v>2024</v>
      </c>
      <c r="L3344" t="str">
        <f>TEXT(Table1[[#This Row],[Patient Admission Date]],"mmm")</f>
        <v>Jun</v>
      </c>
      <c r="M3344" t="str">
        <f>TEXT(Table1[[#This Row],[Patient Admission Date]],"ddd")</f>
        <v>Wed</v>
      </c>
      <c r="N3344" t="str">
        <f>TEXT(INT(HOUR(Table1[[#This Row],[Patient Admission Date]])/3)*3,"00")&amp;"-"&amp;TEXT(INT(HOUR(Table1[[#This Row],[Patient Admission Date]])/3)*3+3,"00")</f>
        <v>21-24</v>
      </c>
      <c r="O3344" t="str" cm="1">
        <f t="array" ref="O3344">_xlfn.IFS(Table1[[#This Row],[Patient Age]]&lt;=14,"0-14",Table1[[#This Row],[Patient Age]]&lt;=29,"15-29",Table1[[#This Row],[Patient Age]]&lt;=44,"30-44",Table1[[#This Row],[Patient Age]]&lt;=59,"45-59",Table1[[#This Row],[Patient Age]]&lt;=74,"60-74",TRUE,"75+")</f>
        <v>30-44</v>
      </c>
      <c r="P3344" t="str" cm="1">
        <f t="array" ref="P3344">_xlfn.IFS(Table1[[#This Row],[Patient Waittime]]&lt;=15,"0-15",Table1[[#This Row],[Patient Waittime]]&lt;=30,"16-30",Table1[[#This Row],[Patient Waittime]]&lt;=45,"31-45",Table1[[#This Row],[Patient Waittime]]&lt;=60,"46-60",TRUE,"60+")</f>
        <v>46-60</v>
      </c>
      <c r="Q3344">
        <f>--(Table1[[#This Row],[Patient Waittime]]&lt;=30)</f>
        <v>0</v>
      </c>
      <c r="R3344">
        <f>--Table1[[#This Row],[Patient Admission Flag]]</f>
        <v>0</v>
      </c>
      <c r="S3344">
        <f>--AND(Table1[[#This Row],[WithinTarget]]=1,Table1[[#This Row],[Patient Satisfaction Score]]&gt;=7)</f>
        <v>0</v>
      </c>
      <c r="T3344" t="str">
        <f>IF(LEFT(Table1[[#This Row],[Patient Gender]],1)="F","Female","Male")</f>
        <v>Male</v>
      </c>
    </row>
    <row r="3345" spans="1:20" x14ac:dyDescent="0.3">
      <c r="A3345" t="s">
        <v>3449</v>
      </c>
      <c r="B3345" s="1">
        <v>45103.463888888888</v>
      </c>
      <c r="C3345" t="s">
        <v>9</v>
      </c>
      <c r="D3345">
        <v>70</v>
      </c>
      <c r="E3345" t="s">
        <v>14</v>
      </c>
      <c r="F3345" t="s">
        <v>11</v>
      </c>
      <c r="G3345" t="b">
        <v>0</v>
      </c>
      <c r="H3345">
        <v>10</v>
      </c>
      <c r="I3345">
        <v>16</v>
      </c>
      <c r="J3345" t="b">
        <v>0</v>
      </c>
      <c r="K3345">
        <f>YEAR(Table1[[#This Row],[Patient Admission Date]])</f>
        <v>2023</v>
      </c>
      <c r="L3345" t="str">
        <f>TEXT(Table1[[#This Row],[Patient Admission Date]],"mmm")</f>
        <v>Jun</v>
      </c>
      <c r="M3345" t="str">
        <f>TEXT(Table1[[#This Row],[Patient Admission Date]],"ddd")</f>
        <v>Mon</v>
      </c>
      <c r="N3345" t="str">
        <f>TEXT(INT(HOUR(Table1[[#This Row],[Patient Admission Date]])/3)*3,"00")&amp;"-"&amp;TEXT(INT(HOUR(Table1[[#This Row],[Patient Admission Date]])/3)*3+3,"00")</f>
        <v>09-12</v>
      </c>
      <c r="O3345" t="str" cm="1">
        <f t="array" ref="O3345">_xlfn.IFS(Table1[[#This Row],[Patient Age]]&lt;=14,"0-14",Table1[[#This Row],[Patient Age]]&lt;=29,"15-29",Table1[[#This Row],[Patient Age]]&lt;=44,"30-44",Table1[[#This Row],[Patient Age]]&lt;=59,"45-59",Table1[[#This Row],[Patient Age]]&lt;=74,"60-74",TRUE,"75+")</f>
        <v>60-74</v>
      </c>
      <c r="P3345" t="str" cm="1">
        <f t="array" ref="P3345">_xlfn.IFS(Table1[[#This Row],[Patient Waittime]]&lt;=15,"0-15",Table1[[#This Row],[Patient Waittime]]&lt;=30,"16-30",Table1[[#This Row],[Patient Waittime]]&lt;=45,"31-45",Table1[[#This Row],[Patient Waittime]]&lt;=60,"46-60",TRUE,"60+")</f>
        <v>16-30</v>
      </c>
      <c r="Q3345">
        <f>--(Table1[[#This Row],[Patient Waittime]]&lt;=30)</f>
        <v>1</v>
      </c>
      <c r="R3345">
        <f>--Table1[[#This Row],[Patient Admission Flag]]</f>
        <v>0</v>
      </c>
      <c r="S3345">
        <f>--AND(Table1[[#This Row],[WithinTarget]]=1,Table1[[#This Row],[Patient Satisfaction Score]]&gt;=7)</f>
        <v>1</v>
      </c>
      <c r="T3345" t="str">
        <f>IF(LEFT(Table1[[#This Row],[Patient Gender]],1)="F","Female","Male")</f>
        <v>Male</v>
      </c>
    </row>
    <row r="3346" spans="1:20" x14ac:dyDescent="0.3">
      <c r="A3346" t="s">
        <v>3450</v>
      </c>
      <c r="B3346" s="1">
        <v>45460.231249999997</v>
      </c>
      <c r="C3346" t="s">
        <v>9</v>
      </c>
      <c r="D3346">
        <v>64</v>
      </c>
      <c r="E3346" t="s">
        <v>14</v>
      </c>
      <c r="F3346" t="s">
        <v>11</v>
      </c>
      <c r="G3346" t="b">
        <v>0</v>
      </c>
      <c r="H3346">
        <v>10</v>
      </c>
      <c r="I3346">
        <v>22</v>
      </c>
      <c r="J3346" t="b">
        <v>0</v>
      </c>
      <c r="K3346">
        <f>YEAR(Table1[[#This Row],[Patient Admission Date]])</f>
        <v>2024</v>
      </c>
      <c r="L3346" t="str">
        <f>TEXT(Table1[[#This Row],[Patient Admission Date]],"mmm")</f>
        <v>Jun</v>
      </c>
      <c r="M3346" t="str">
        <f>TEXT(Table1[[#This Row],[Patient Admission Date]],"ddd")</f>
        <v>Mon</v>
      </c>
      <c r="N3346" t="str">
        <f>TEXT(INT(HOUR(Table1[[#This Row],[Patient Admission Date]])/3)*3,"00")&amp;"-"&amp;TEXT(INT(HOUR(Table1[[#This Row],[Patient Admission Date]])/3)*3+3,"00")</f>
        <v>03-06</v>
      </c>
      <c r="O3346" t="str" cm="1">
        <f t="array" ref="O3346">_xlfn.IFS(Table1[[#This Row],[Patient Age]]&lt;=14,"0-14",Table1[[#This Row],[Patient Age]]&lt;=29,"15-29",Table1[[#This Row],[Patient Age]]&lt;=44,"30-44",Table1[[#This Row],[Patient Age]]&lt;=59,"45-59",Table1[[#This Row],[Patient Age]]&lt;=74,"60-74",TRUE,"75+")</f>
        <v>60-74</v>
      </c>
      <c r="P3346" t="str" cm="1">
        <f t="array" ref="P3346">_xlfn.IFS(Table1[[#This Row],[Patient Waittime]]&lt;=15,"0-15",Table1[[#This Row],[Patient Waittime]]&lt;=30,"16-30",Table1[[#This Row],[Patient Waittime]]&lt;=45,"31-45",Table1[[#This Row],[Patient Waittime]]&lt;=60,"46-60",TRUE,"60+")</f>
        <v>16-30</v>
      </c>
      <c r="Q3346">
        <f>--(Table1[[#This Row],[Patient Waittime]]&lt;=30)</f>
        <v>1</v>
      </c>
      <c r="R3346">
        <f>--Table1[[#This Row],[Patient Admission Flag]]</f>
        <v>0</v>
      </c>
      <c r="S3346">
        <f>--AND(Table1[[#This Row],[WithinTarget]]=1,Table1[[#This Row],[Patient Satisfaction Score]]&gt;=7)</f>
        <v>1</v>
      </c>
      <c r="T3346" t="str">
        <f>IF(LEFT(Table1[[#This Row],[Patient Gender]],1)="F","Female","Male")</f>
        <v>Male</v>
      </c>
    </row>
    <row r="3347" spans="1:20" x14ac:dyDescent="0.3">
      <c r="A3347" t="s">
        <v>3451</v>
      </c>
      <c r="B3347" s="1">
        <v>45307.763194444444</v>
      </c>
      <c r="C3347" t="s">
        <v>9</v>
      </c>
      <c r="D3347">
        <v>7</v>
      </c>
      <c r="E3347" t="s">
        <v>14</v>
      </c>
      <c r="F3347" t="s">
        <v>11</v>
      </c>
      <c r="G3347" t="b">
        <v>0</v>
      </c>
      <c r="H3347">
        <v>10</v>
      </c>
      <c r="I3347">
        <v>14</v>
      </c>
      <c r="J3347" t="b">
        <v>0</v>
      </c>
      <c r="K3347">
        <f>YEAR(Table1[[#This Row],[Patient Admission Date]])</f>
        <v>2024</v>
      </c>
      <c r="L3347" t="str">
        <f>TEXT(Table1[[#This Row],[Patient Admission Date]],"mmm")</f>
        <v>Jan</v>
      </c>
      <c r="M3347" t="str">
        <f>TEXT(Table1[[#This Row],[Patient Admission Date]],"ddd")</f>
        <v>Tue</v>
      </c>
      <c r="N3347" t="str">
        <f>TEXT(INT(HOUR(Table1[[#This Row],[Patient Admission Date]])/3)*3,"00")&amp;"-"&amp;TEXT(INT(HOUR(Table1[[#This Row],[Patient Admission Date]])/3)*3+3,"00")</f>
        <v>18-21</v>
      </c>
      <c r="O3347" t="str" cm="1">
        <f t="array" ref="O3347">_xlfn.IFS(Table1[[#This Row],[Patient Age]]&lt;=14,"0-14",Table1[[#This Row],[Patient Age]]&lt;=29,"15-29",Table1[[#This Row],[Patient Age]]&lt;=44,"30-44",Table1[[#This Row],[Patient Age]]&lt;=59,"45-59",Table1[[#This Row],[Patient Age]]&lt;=74,"60-74",TRUE,"75+")</f>
        <v>0-14</v>
      </c>
      <c r="P3347" t="str" cm="1">
        <f t="array" ref="P3347">_xlfn.IFS(Table1[[#This Row],[Patient Waittime]]&lt;=15,"0-15",Table1[[#This Row],[Patient Waittime]]&lt;=30,"16-30",Table1[[#This Row],[Patient Waittime]]&lt;=45,"31-45",Table1[[#This Row],[Patient Waittime]]&lt;=60,"46-60",TRUE,"60+")</f>
        <v>0-15</v>
      </c>
      <c r="Q3347">
        <f>--(Table1[[#This Row],[Patient Waittime]]&lt;=30)</f>
        <v>1</v>
      </c>
      <c r="R3347">
        <f>--Table1[[#This Row],[Patient Admission Flag]]</f>
        <v>0</v>
      </c>
      <c r="S3347">
        <f>--AND(Table1[[#This Row],[WithinTarget]]=1,Table1[[#This Row],[Patient Satisfaction Score]]&gt;=7)</f>
        <v>1</v>
      </c>
      <c r="T3347" t="str">
        <f>IF(LEFT(Table1[[#This Row],[Patient Gender]],1)="F","Female","Male")</f>
        <v>Male</v>
      </c>
    </row>
    <row r="3348" spans="1:20" x14ac:dyDescent="0.3">
      <c r="A3348" t="s">
        <v>3452</v>
      </c>
      <c r="B3348" s="1">
        <v>45237.615277777775</v>
      </c>
      <c r="C3348" t="s">
        <v>9</v>
      </c>
      <c r="D3348">
        <v>50</v>
      </c>
      <c r="E3348" t="s">
        <v>14</v>
      </c>
      <c r="F3348" t="s">
        <v>11</v>
      </c>
      <c r="G3348" t="b">
        <v>0</v>
      </c>
      <c r="H3348">
        <v>10</v>
      </c>
      <c r="I3348">
        <v>60</v>
      </c>
      <c r="J3348" t="b">
        <v>0</v>
      </c>
      <c r="K3348">
        <f>YEAR(Table1[[#This Row],[Patient Admission Date]])</f>
        <v>2023</v>
      </c>
      <c r="L3348" t="str">
        <f>TEXT(Table1[[#This Row],[Patient Admission Date]],"mmm")</f>
        <v>Nov</v>
      </c>
      <c r="M3348" t="str">
        <f>TEXT(Table1[[#This Row],[Patient Admission Date]],"ddd")</f>
        <v>Tue</v>
      </c>
      <c r="N3348" t="str">
        <f>TEXT(INT(HOUR(Table1[[#This Row],[Patient Admission Date]])/3)*3,"00")&amp;"-"&amp;TEXT(INT(HOUR(Table1[[#This Row],[Patient Admission Date]])/3)*3+3,"00")</f>
        <v>12-15</v>
      </c>
      <c r="O3348" t="str" cm="1">
        <f t="array" ref="O3348">_xlfn.IFS(Table1[[#This Row],[Patient Age]]&lt;=14,"0-14",Table1[[#This Row],[Patient Age]]&lt;=29,"15-29",Table1[[#This Row],[Patient Age]]&lt;=44,"30-44",Table1[[#This Row],[Patient Age]]&lt;=59,"45-59",Table1[[#This Row],[Patient Age]]&lt;=74,"60-74",TRUE,"75+")</f>
        <v>45-59</v>
      </c>
      <c r="P3348" t="str" cm="1">
        <f t="array" ref="P3348">_xlfn.IFS(Table1[[#This Row],[Patient Waittime]]&lt;=15,"0-15",Table1[[#This Row],[Patient Waittime]]&lt;=30,"16-30",Table1[[#This Row],[Patient Waittime]]&lt;=45,"31-45",Table1[[#This Row],[Patient Waittime]]&lt;=60,"46-60",TRUE,"60+")</f>
        <v>46-60</v>
      </c>
      <c r="Q3348">
        <f>--(Table1[[#This Row],[Patient Waittime]]&lt;=30)</f>
        <v>0</v>
      </c>
      <c r="R3348">
        <f>--Table1[[#This Row],[Patient Admission Flag]]</f>
        <v>0</v>
      </c>
      <c r="S3348">
        <f>--AND(Table1[[#This Row],[WithinTarget]]=1,Table1[[#This Row],[Patient Satisfaction Score]]&gt;=7)</f>
        <v>0</v>
      </c>
      <c r="T3348" t="str">
        <f>IF(LEFT(Table1[[#This Row],[Patient Gender]],1)="F","Female","Male")</f>
        <v>Male</v>
      </c>
    </row>
    <row r="3349" spans="1:20" x14ac:dyDescent="0.3">
      <c r="A3349" t="s">
        <v>3453</v>
      </c>
      <c r="B3349" s="1">
        <v>45498.373611111114</v>
      </c>
      <c r="C3349" t="s">
        <v>9</v>
      </c>
      <c r="D3349">
        <v>74</v>
      </c>
      <c r="E3349" t="s">
        <v>14</v>
      </c>
      <c r="F3349" t="s">
        <v>17</v>
      </c>
      <c r="G3349" t="b">
        <v>0</v>
      </c>
      <c r="I3349">
        <v>28</v>
      </c>
      <c r="J3349" t="b">
        <v>0</v>
      </c>
      <c r="K3349">
        <f>YEAR(Table1[[#This Row],[Patient Admission Date]])</f>
        <v>2024</v>
      </c>
      <c r="L3349" t="str">
        <f>TEXT(Table1[[#This Row],[Patient Admission Date]],"mmm")</f>
        <v>Jul</v>
      </c>
      <c r="M3349" t="str">
        <f>TEXT(Table1[[#This Row],[Patient Admission Date]],"ddd")</f>
        <v>Thu</v>
      </c>
      <c r="N3349" t="str">
        <f>TEXT(INT(HOUR(Table1[[#This Row],[Patient Admission Date]])/3)*3,"00")&amp;"-"&amp;TEXT(INT(HOUR(Table1[[#This Row],[Patient Admission Date]])/3)*3+3,"00")</f>
        <v>06-09</v>
      </c>
      <c r="O3349" t="str" cm="1">
        <f t="array" ref="O3349">_xlfn.IFS(Table1[[#This Row],[Patient Age]]&lt;=14,"0-14",Table1[[#This Row],[Patient Age]]&lt;=29,"15-29",Table1[[#This Row],[Patient Age]]&lt;=44,"30-44",Table1[[#This Row],[Patient Age]]&lt;=59,"45-59",Table1[[#This Row],[Patient Age]]&lt;=74,"60-74",TRUE,"75+")</f>
        <v>60-74</v>
      </c>
      <c r="P3349" t="str" cm="1">
        <f t="array" ref="P3349">_xlfn.IFS(Table1[[#This Row],[Patient Waittime]]&lt;=15,"0-15",Table1[[#This Row],[Patient Waittime]]&lt;=30,"16-30",Table1[[#This Row],[Patient Waittime]]&lt;=45,"31-45",Table1[[#This Row],[Patient Waittime]]&lt;=60,"46-60",TRUE,"60+")</f>
        <v>16-30</v>
      </c>
      <c r="Q3349">
        <f>--(Table1[[#This Row],[Patient Waittime]]&lt;=30)</f>
        <v>1</v>
      </c>
      <c r="R3349">
        <f>--Table1[[#This Row],[Patient Admission Flag]]</f>
        <v>0</v>
      </c>
      <c r="S3349">
        <f>--AND(Table1[[#This Row],[WithinTarget]]=1,Table1[[#This Row],[Patient Satisfaction Score]]&gt;=7)</f>
        <v>0</v>
      </c>
      <c r="T3349" t="str">
        <f>IF(LEFT(Table1[[#This Row],[Patient Gender]],1)="F","Female","Male")</f>
        <v>Male</v>
      </c>
    </row>
    <row r="3350" spans="1:20" x14ac:dyDescent="0.3">
      <c r="A3350" t="s">
        <v>3454</v>
      </c>
      <c r="B3350" s="1">
        <v>45576.409722222219</v>
      </c>
      <c r="C3350" t="s">
        <v>9</v>
      </c>
      <c r="D3350">
        <v>52</v>
      </c>
      <c r="E3350" t="s">
        <v>14</v>
      </c>
      <c r="F3350" t="s">
        <v>17</v>
      </c>
      <c r="G3350" t="b">
        <v>0</v>
      </c>
      <c r="I3350">
        <v>38</v>
      </c>
      <c r="J3350" t="b">
        <v>0</v>
      </c>
      <c r="K3350">
        <f>YEAR(Table1[[#This Row],[Patient Admission Date]])</f>
        <v>2024</v>
      </c>
      <c r="L3350" t="str">
        <f>TEXT(Table1[[#This Row],[Patient Admission Date]],"mmm")</f>
        <v>Oct</v>
      </c>
      <c r="M3350" t="str">
        <f>TEXT(Table1[[#This Row],[Patient Admission Date]],"ddd")</f>
        <v>Fri</v>
      </c>
      <c r="N3350" t="str">
        <f>TEXT(INT(HOUR(Table1[[#This Row],[Patient Admission Date]])/3)*3,"00")&amp;"-"&amp;TEXT(INT(HOUR(Table1[[#This Row],[Patient Admission Date]])/3)*3+3,"00")</f>
        <v>09-12</v>
      </c>
      <c r="O3350" t="str" cm="1">
        <f t="array" ref="O3350">_xlfn.IFS(Table1[[#This Row],[Patient Age]]&lt;=14,"0-14",Table1[[#This Row],[Patient Age]]&lt;=29,"15-29",Table1[[#This Row],[Patient Age]]&lt;=44,"30-44",Table1[[#This Row],[Patient Age]]&lt;=59,"45-59",Table1[[#This Row],[Patient Age]]&lt;=74,"60-74",TRUE,"75+")</f>
        <v>45-59</v>
      </c>
      <c r="P3350" t="str" cm="1">
        <f t="array" ref="P3350">_xlfn.IFS(Table1[[#This Row],[Patient Waittime]]&lt;=15,"0-15",Table1[[#This Row],[Patient Waittime]]&lt;=30,"16-30",Table1[[#This Row],[Patient Waittime]]&lt;=45,"31-45",Table1[[#This Row],[Patient Waittime]]&lt;=60,"46-60",TRUE,"60+")</f>
        <v>31-45</v>
      </c>
      <c r="Q3350">
        <f>--(Table1[[#This Row],[Patient Waittime]]&lt;=30)</f>
        <v>0</v>
      </c>
      <c r="R3350">
        <f>--Table1[[#This Row],[Patient Admission Flag]]</f>
        <v>0</v>
      </c>
      <c r="S3350">
        <f>--AND(Table1[[#This Row],[WithinTarget]]=1,Table1[[#This Row],[Patient Satisfaction Score]]&gt;=7)</f>
        <v>0</v>
      </c>
      <c r="T3350" t="str">
        <f>IF(LEFT(Table1[[#This Row],[Patient Gender]],1)="F","Female","Male")</f>
        <v>Male</v>
      </c>
    </row>
    <row r="3351" spans="1:20" x14ac:dyDescent="0.3">
      <c r="A3351" t="s">
        <v>3455</v>
      </c>
      <c r="B3351" s="1">
        <v>45506.780555555553</v>
      </c>
      <c r="C3351" t="s">
        <v>9</v>
      </c>
      <c r="D3351">
        <v>19</v>
      </c>
      <c r="E3351" t="s">
        <v>14</v>
      </c>
      <c r="F3351" t="s">
        <v>17</v>
      </c>
      <c r="G3351" t="b">
        <v>0</v>
      </c>
      <c r="I3351">
        <v>11</v>
      </c>
      <c r="J3351" t="b">
        <v>0</v>
      </c>
      <c r="K3351">
        <f>YEAR(Table1[[#This Row],[Patient Admission Date]])</f>
        <v>2024</v>
      </c>
      <c r="L3351" t="str">
        <f>TEXT(Table1[[#This Row],[Patient Admission Date]],"mmm")</f>
        <v>Aug</v>
      </c>
      <c r="M3351" t="str">
        <f>TEXT(Table1[[#This Row],[Patient Admission Date]],"ddd")</f>
        <v>Fri</v>
      </c>
      <c r="N3351" t="str">
        <f>TEXT(INT(HOUR(Table1[[#This Row],[Patient Admission Date]])/3)*3,"00")&amp;"-"&amp;TEXT(INT(HOUR(Table1[[#This Row],[Patient Admission Date]])/3)*3+3,"00")</f>
        <v>18-21</v>
      </c>
      <c r="O3351" t="str" cm="1">
        <f t="array" ref="O3351">_xlfn.IFS(Table1[[#This Row],[Patient Age]]&lt;=14,"0-14",Table1[[#This Row],[Patient Age]]&lt;=29,"15-29",Table1[[#This Row],[Patient Age]]&lt;=44,"30-44",Table1[[#This Row],[Patient Age]]&lt;=59,"45-59",Table1[[#This Row],[Patient Age]]&lt;=74,"60-74",TRUE,"75+")</f>
        <v>15-29</v>
      </c>
      <c r="P3351" t="str" cm="1">
        <f t="array" ref="P3351">_xlfn.IFS(Table1[[#This Row],[Patient Waittime]]&lt;=15,"0-15",Table1[[#This Row],[Patient Waittime]]&lt;=30,"16-30",Table1[[#This Row],[Patient Waittime]]&lt;=45,"31-45",Table1[[#This Row],[Patient Waittime]]&lt;=60,"46-60",TRUE,"60+")</f>
        <v>0-15</v>
      </c>
      <c r="Q3351">
        <f>--(Table1[[#This Row],[Patient Waittime]]&lt;=30)</f>
        <v>1</v>
      </c>
      <c r="R3351">
        <f>--Table1[[#This Row],[Patient Admission Flag]]</f>
        <v>0</v>
      </c>
      <c r="S3351">
        <f>--AND(Table1[[#This Row],[WithinTarget]]=1,Table1[[#This Row],[Patient Satisfaction Score]]&gt;=7)</f>
        <v>0</v>
      </c>
      <c r="T3351" t="str">
        <f>IF(LEFT(Table1[[#This Row],[Patient Gender]],1)="F","Female","Male")</f>
        <v>Male</v>
      </c>
    </row>
    <row r="3352" spans="1:20" x14ac:dyDescent="0.3">
      <c r="A3352" t="s">
        <v>3456</v>
      </c>
      <c r="B3352" s="1">
        <v>45497.842361111114</v>
      </c>
      <c r="C3352" t="s">
        <v>9</v>
      </c>
      <c r="D3352">
        <v>53</v>
      </c>
      <c r="E3352" t="s">
        <v>14</v>
      </c>
      <c r="F3352" t="s">
        <v>17</v>
      </c>
      <c r="G3352" t="b">
        <v>0</v>
      </c>
      <c r="I3352">
        <v>20</v>
      </c>
      <c r="J3352" t="b">
        <v>0</v>
      </c>
      <c r="K3352">
        <f>YEAR(Table1[[#This Row],[Patient Admission Date]])</f>
        <v>2024</v>
      </c>
      <c r="L3352" t="str">
        <f>TEXT(Table1[[#This Row],[Patient Admission Date]],"mmm")</f>
        <v>Jul</v>
      </c>
      <c r="M3352" t="str">
        <f>TEXT(Table1[[#This Row],[Patient Admission Date]],"ddd")</f>
        <v>Wed</v>
      </c>
      <c r="N3352" t="str">
        <f>TEXT(INT(HOUR(Table1[[#This Row],[Patient Admission Date]])/3)*3,"00")&amp;"-"&amp;TEXT(INT(HOUR(Table1[[#This Row],[Patient Admission Date]])/3)*3+3,"00")</f>
        <v>18-21</v>
      </c>
      <c r="O3352" t="str" cm="1">
        <f t="array" ref="O3352">_xlfn.IFS(Table1[[#This Row],[Patient Age]]&lt;=14,"0-14",Table1[[#This Row],[Patient Age]]&lt;=29,"15-29",Table1[[#This Row],[Patient Age]]&lt;=44,"30-44",Table1[[#This Row],[Patient Age]]&lt;=59,"45-59",Table1[[#This Row],[Patient Age]]&lt;=74,"60-74",TRUE,"75+")</f>
        <v>45-59</v>
      </c>
      <c r="P3352" t="str" cm="1">
        <f t="array" ref="P3352">_xlfn.IFS(Table1[[#This Row],[Patient Waittime]]&lt;=15,"0-15",Table1[[#This Row],[Patient Waittime]]&lt;=30,"16-30",Table1[[#This Row],[Patient Waittime]]&lt;=45,"31-45",Table1[[#This Row],[Patient Waittime]]&lt;=60,"46-60",TRUE,"60+")</f>
        <v>16-30</v>
      </c>
      <c r="Q3352">
        <f>--(Table1[[#This Row],[Patient Waittime]]&lt;=30)</f>
        <v>1</v>
      </c>
      <c r="R3352">
        <f>--Table1[[#This Row],[Patient Admission Flag]]</f>
        <v>0</v>
      </c>
      <c r="S3352">
        <f>--AND(Table1[[#This Row],[WithinTarget]]=1,Table1[[#This Row],[Patient Satisfaction Score]]&gt;=7)</f>
        <v>0</v>
      </c>
      <c r="T3352" t="str">
        <f>IF(LEFT(Table1[[#This Row],[Patient Gender]],1)="F","Female","Male")</f>
        <v>Male</v>
      </c>
    </row>
    <row r="3353" spans="1:20" x14ac:dyDescent="0.3">
      <c r="A3353" t="s">
        <v>3457</v>
      </c>
      <c r="B3353" s="1">
        <v>45470.716666666667</v>
      </c>
      <c r="C3353" t="s">
        <v>9</v>
      </c>
      <c r="D3353">
        <v>42</v>
      </c>
      <c r="E3353" t="s">
        <v>14</v>
      </c>
      <c r="F3353" t="s">
        <v>17</v>
      </c>
      <c r="G3353" t="b">
        <v>0</v>
      </c>
      <c r="I3353">
        <v>39</v>
      </c>
      <c r="J3353" t="b">
        <v>0</v>
      </c>
      <c r="K3353">
        <f>YEAR(Table1[[#This Row],[Patient Admission Date]])</f>
        <v>2024</v>
      </c>
      <c r="L3353" t="str">
        <f>TEXT(Table1[[#This Row],[Patient Admission Date]],"mmm")</f>
        <v>Jun</v>
      </c>
      <c r="M3353" t="str">
        <f>TEXT(Table1[[#This Row],[Patient Admission Date]],"ddd")</f>
        <v>Thu</v>
      </c>
      <c r="N3353" t="str">
        <f>TEXT(INT(HOUR(Table1[[#This Row],[Patient Admission Date]])/3)*3,"00")&amp;"-"&amp;TEXT(INT(HOUR(Table1[[#This Row],[Patient Admission Date]])/3)*3+3,"00")</f>
        <v>15-18</v>
      </c>
      <c r="O3353" t="str" cm="1">
        <f t="array" ref="O3353">_xlfn.IFS(Table1[[#This Row],[Patient Age]]&lt;=14,"0-14",Table1[[#This Row],[Patient Age]]&lt;=29,"15-29",Table1[[#This Row],[Patient Age]]&lt;=44,"30-44",Table1[[#This Row],[Patient Age]]&lt;=59,"45-59",Table1[[#This Row],[Patient Age]]&lt;=74,"60-74",TRUE,"75+")</f>
        <v>30-44</v>
      </c>
      <c r="P3353" t="str" cm="1">
        <f t="array" ref="P3353">_xlfn.IFS(Table1[[#This Row],[Patient Waittime]]&lt;=15,"0-15",Table1[[#This Row],[Patient Waittime]]&lt;=30,"16-30",Table1[[#This Row],[Patient Waittime]]&lt;=45,"31-45",Table1[[#This Row],[Patient Waittime]]&lt;=60,"46-60",TRUE,"60+")</f>
        <v>31-45</v>
      </c>
      <c r="Q3353">
        <f>--(Table1[[#This Row],[Patient Waittime]]&lt;=30)</f>
        <v>0</v>
      </c>
      <c r="R3353">
        <f>--Table1[[#This Row],[Patient Admission Flag]]</f>
        <v>0</v>
      </c>
      <c r="S3353">
        <f>--AND(Table1[[#This Row],[WithinTarget]]=1,Table1[[#This Row],[Patient Satisfaction Score]]&gt;=7)</f>
        <v>0</v>
      </c>
      <c r="T3353" t="str">
        <f>IF(LEFT(Table1[[#This Row],[Patient Gender]],1)="F","Female","Male")</f>
        <v>Male</v>
      </c>
    </row>
    <row r="3354" spans="1:20" x14ac:dyDescent="0.3">
      <c r="A3354" t="s">
        <v>3458</v>
      </c>
      <c r="B3354" s="1">
        <v>45320.34097222222</v>
      </c>
      <c r="C3354" t="s">
        <v>9</v>
      </c>
      <c r="D3354">
        <v>74</v>
      </c>
      <c r="E3354" t="s">
        <v>14</v>
      </c>
      <c r="F3354" t="s">
        <v>17</v>
      </c>
      <c r="G3354" t="b">
        <v>0</v>
      </c>
      <c r="I3354">
        <v>58</v>
      </c>
      <c r="J3354" t="b">
        <v>0</v>
      </c>
      <c r="K3354">
        <f>YEAR(Table1[[#This Row],[Patient Admission Date]])</f>
        <v>2024</v>
      </c>
      <c r="L3354" t="str">
        <f>TEXT(Table1[[#This Row],[Patient Admission Date]],"mmm")</f>
        <v>Jan</v>
      </c>
      <c r="M3354" t="str">
        <f>TEXT(Table1[[#This Row],[Patient Admission Date]],"ddd")</f>
        <v>Mon</v>
      </c>
      <c r="N3354" t="str">
        <f>TEXT(INT(HOUR(Table1[[#This Row],[Patient Admission Date]])/3)*3,"00")&amp;"-"&amp;TEXT(INT(HOUR(Table1[[#This Row],[Patient Admission Date]])/3)*3+3,"00")</f>
        <v>06-09</v>
      </c>
      <c r="O3354" t="str" cm="1">
        <f t="array" ref="O3354">_xlfn.IFS(Table1[[#This Row],[Patient Age]]&lt;=14,"0-14",Table1[[#This Row],[Patient Age]]&lt;=29,"15-29",Table1[[#This Row],[Patient Age]]&lt;=44,"30-44",Table1[[#This Row],[Patient Age]]&lt;=59,"45-59",Table1[[#This Row],[Patient Age]]&lt;=74,"60-74",TRUE,"75+")</f>
        <v>60-74</v>
      </c>
      <c r="P3354" t="str" cm="1">
        <f t="array" ref="P3354">_xlfn.IFS(Table1[[#This Row],[Patient Waittime]]&lt;=15,"0-15",Table1[[#This Row],[Patient Waittime]]&lt;=30,"16-30",Table1[[#This Row],[Patient Waittime]]&lt;=45,"31-45",Table1[[#This Row],[Patient Waittime]]&lt;=60,"46-60",TRUE,"60+")</f>
        <v>46-60</v>
      </c>
      <c r="Q3354">
        <f>--(Table1[[#This Row],[Patient Waittime]]&lt;=30)</f>
        <v>0</v>
      </c>
      <c r="R3354">
        <f>--Table1[[#This Row],[Patient Admission Flag]]</f>
        <v>0</v>
      </c>
      <c r="S3354">
        <f>--AND(Table1[[#This Row],[WithinTarget]]=1,Table1[[#This Row],[Patient Satisfaction Score]]&gt;=7)</f>
        <v>0</v>
      </c>
      <c r="T3354" t="str">
        <f>IF(LEFT(Table1[[#This Row],[Patient Gender]],1)="F","Female","Male")</f>
        <v>Male</v>
      </c>
    </row>
    <row r="3355" spans="1:20" x14ac:dyDescent="0.3">
      <c r="A3355" t="s">
        <v>3459</v>
      </c>
      <c r="B3355" s="1">
        <v>45097.002083333333</v>
      </c>
      <c r="C3355" t="s">
        <v>9</v>
      </c>
      <c r="D3355">
        <v>29</v>
      </c>
      <c r="E3355" t="s">
        <v>14</v>
      </c>
      <c r="F3355" t="s">
        <v>17</v>
      </c>
      <c r="G3355" t="b">
        <v>0</v>
      </c>
      <c r="I3355">
        <v>46</v>
      </c>
      <c r="J3355" t="b">
        <v>0</v>
      </c>
      <c r="K3355">
        <f>YEAR(Table1[[#This Row],[Patient Admission Date]])</f>
        <v>2023</v>
      </c>
      <c r="L3355" t="str">
        <f>TEXT(Table1[[#This Row],[Patient Admission Date]],"mmm")</f>
        <v>Jun</v>
      </c>
      <c r="M3355" t="str">
        <f>TEXT(Table1[[#This Row],[Patient Admission Date]],"ddd")</f>
        <v>Tue</v>
      </c>
      <c r="N3355" t="str">
        <f>TEXT(INT(HOUR(Table1[[#This Row],[Patient Admission Date]])/3)*3,"00")&amp;"-"&amp;TEXT(INT(HOUR(Table1[[#This Row],[Patient Admission Date]])/3)*3+3,"00")</f>
        <v>00-03</v>
      </c>
      <c r="O3355" t="str" cm="1">
        <f t="array" ref="O3355">_xlfn.IFS(Table1[[#This Row],[Patient Age]]&lt;=14,"0-14",Table1[[#This Row],[Patient Age]]&lt;=29,"15-29",Table1[[#This Row],[Patient Age]]&lt;=44,"30-44",Table1[[#This Row],[Patient Age]]&lt;=59,"45-59",Table1[[#This Row],[Patient Age]]&lt;=74,"60-74",TRUE,"75+")</f>
        <v>15-29</v>
      </c>
      <c r="P3355" t="str" cm="1">
        <f t="array" ref="P3355">_xlfn.IFS(Table1[[#This Row],[Patient Waittime]]&lt;=15,"0-15",Table1[[#This Row],[Patient Waittime]]&lt;=30,"16-30",Table1[[#This Row],[Patient Waittime]]&lt;=45,"31-45",Table1[[#This Row],[Patient Waittime]]&lt;=60,"46-60",TRUE,"60+")</f>
        <v>46-60</v>
      </c>
      <c r="Q3355">
        <f>--(Table1[[#This Row],[Patient Waittime]]&lt;=30)</f>
        <v>0</v>
      </c>
      <c r="R3355">
        <f>--Table1[[#This Row],[Patient Admission Flag]]</f>
        <v>0</v>
      </c>
      <c r="S3355">
        <f>--AND(Table1[[#This Row],[WithinTarget]]=1,Table1[[#This Row],[Patient Satisfaction Score]]&gt;=7)</f>
        <v>0</v>
      </c>
      <c r="T3355" t="str">
        <f>IF(LEFT(Table1[[#This Row],[Patient Gender]],1)="F","Female","Male")</f>
        <v>Male</v>
      </c>
    </row>
    <row r="3356" spans="1:20" x14ac:dyDescent="0.3">
      <c r="A3356" t="s">
        <v>3460</v>
      </c>
      <c r="B3356" s="1">
        <v>45288.875</v>
      </c>
      <c r="C3356" t="s">
        <v>9</v>
      </c>
      <c r="D3356">
        <v>26</v>
      </c>
      <c r="E3356" t="s">
        <v>14</v>
      </c>
      <c r="F3356" t="s">
        <v>17</v>
      </c>
      <c r="G3356" t="b">
        <v>0</v>
      </c>
      <c r="I3356">
        <v>49</v>
      </c>
      <c r="J3356" t="b">
        <v>0</v>
      </c>
      <c r="K3356">
        <f>YEAR(Table1[[#This Row],[Patient Admission Date]])</f>
        <v>2023</v>
      </c>
      <c r="L3356" t="str">
        <f>TEXT(Table1[[#This Row],[Patient Admission Date]],"mmm")</f>
        <v>Dec</v>
      </c>
      <c r="M3356" t="str">
        <f>TEXT(Table1[[#This Row],[Patient Admission Date]],"ddd")</f>
        <v>Thu</v>
      </c>
      <c r="N3356" t="str">
        <f>TEXT(INT(HOUR(Table1[[#This Row],[Patient Admission Date]])/3)*3,"00")&amp;"-"&amp;TEXT(INT(HOUR(Table1[[#This Row],[Patient Admission Date]])/3)*3+3,"00")</f>
        <v>21-24</v>
      </c>
      <c r="O3356" t="str" cm="1">
        <f t="array" ref="O3356">_xlfn.IFS(Table1[[#This Row],[Patient Age]]&lt;=14,"0-14",Table1[[#This Row],[Patient Age]]&lt;=29,"15-29",Table1[[#This Row],[Patient Age]]&lt;=44,"30-44",Table1[[#This Row],[Patient Age]]&lt;=59,"45-59",Table1[[#This Row],[Patient Age]]&lt;=74,"60-74",TRUE,"75+")</f>
        <v>15-29</v>
      </c>
      <c r="P3356" t="str" cm="1">
        <f t="array" ref="P3356">_xlfn.IFS(Table1[[#This Row],[Patient Waittime]]&lt;=15,"0-15",Table1[[#This Row],[Patient Waittime]]&lt;=30,"16-30",Table1[[#This Row],[Patient Waittime]]&lt;=45,"31-45",Table1[[#This Row],[Patient Waittime]]&lt;=60,"46-60",TRUE,"60+")</f>
        <v>46-60</v>
      </c>
      <c r="Q3356">
        <f>--(Table1[[#This Row],[Patient Waittime]]&lt;=30)</f>
        <v>0</v>
      </c>
      <c r="R3356">
        <f>--Table1[[#This Row],[Patient Admission Flag]]</f>
        <v>0</v>
      </c>
      <c r="S3356">
        <f>--AND(Table1[[#This Row],[WithinTarget]]=1,Table1[[#This Row],[Patient Satisfaction Score]]&gt;=7)</f>
        <v>0</v>
      </c>
      <c r="T3356" t="str">
        <f>IF(LEFT(Table1[[#This Row],[Patient Gender]],1)="F","Female","Male")</f>
        <v>Male</v>
      </c>
    </row>
    <row r="3357" spans="1:20" x14ac:dyDescent="0.3">
      <c r="A3357" t="s">
        <v>3461</v>
      </c>
      <c r="B3357" s="1">
        <v>45192.134027777778</v>
      </c>
      <c r="C3357" t="s">
        <v>9</v>
      </c>
      <c r="D3357">
        <v>47</v>
      </c>
      <c r="E3357" t="s">
        <v>14</v>
      </c>
      <c r="F3357" t="s">
        <v>17</v>
      </c>
      <c r="G3357" t="b">
        <v>0</v>
      </c>
      <c r="I3357">
        <v>53</v>
      </c>
      <c r="J3357" t="b">
        <v>0</v>
      </c>
      <c r="K3357">
        <f>YEAR(Table1[[#This Row],[Patient Admission Date]])</f>
        <v>2023</v>
      </c>
      <c r="L3357" t="str">
        <f>TEXT(Table1[[#This Row],[Patient Admission Date]],"mmm")</f>
        <v>Sep</v>
      </c>
      <c r="M3357" t="str">
        <f>TEXT(Table1[[#This Row],[Patient Admission Date]],"ddd")</f>
        <v>Sat</v>
      </c>
      <c r="N3357" t="str">
        <f>TEXT(INT(HOUR(Table1[[#This Row],[Patient Admission Date]])/3)*3,"00")&amp;"-"&amp;TEXT(INT(HOUR(Table1[[#This Row],[Patient Admission Date]])/3)*3+3,"00")</f>
        <v>03-06</v>
      </c>
      <c r="O3357" t="str" cm="1">
        <f t="array" ref="O3357">_xlfn.IFS(Table1[[#This Row],[Patient Age]]&lt;=14,"0-14",Table1[[#This Row],[Patient Age]]&lt;=29,"15-29",Table1[[#This Row],[Patient Age]]&lt;=44,"30-44",Table1[[#This Row],[Patient Age]]&lt;=59,"45-59",Table1[[#This Row],[Patient Age]]&lt;=74,"60-74",TRUE,"75+")</f>
        <v>45-59</v>
      </c>
      <c r="P3357" t="str" cm="1">
        <f t="array" ref="P3357">_xlfn.IFS(Table1[[#This Row],[Patient Waittime]]&lt;=15,"0-15",Table1[[#This Row],[Patient Waittime]]&lt;=30,"16-30",Table1[[#This Row],[Patient Waittime]]&lt;=45,"31-45",Table1[[#This Row],[Patient Waittime]]&lt;=60,"46-60",TRUE,"60+")</f>
        <v>46-60</v>
      </c>
      <c r="Q3357">
        <f>--(Table1[[#This Row],[Patient Waittime]]&lt;=30)</f>
        <v>0</v>
      </c>
      <c r="R3357">
        <f>--Table1[[#This Row],[Patient Admission Flag]]</f>
        <v>0</v>
      </c>
      <c r="S3357">
        <f>--AND(Table1[[#This Row],[WithinTarget]]=1,Table1[[#This Row],[Patient Satisfaction Score]]&gt;=7)</f>
        <v>0</v>
      </c>
      <c r="T3357" t="str">
        <f>IF(LEFT(Table1[[#This Row],[Patient Gender]],1)="F","Female","Male")</f>
        <v>Male</v>
      </c>
    </row>
    <row r="3358" spans="1:20" x14ac:dyDescent="0.3">
      <c r="A3358" t="s">
        <v>3462</v>
      </c>
      <c r="B3358" s="1">
        <v>45024.086111111108</v>
      </c>
      <c r="C3358" t="s">
        <v>9</v>
      </c>
      <c r="D3358">
        <v>70</v>
      </c>
      <c r="E3358" t="s">
        <v>14</v>
      </c>
      <c r="F3358" t="s">
        <v>17</v>
      </c>
      <c r="G3358" t="b">
        <v>0</v>
      </c>
      <c r="I3358">
        <v>22</v>
      </c>
      <c r="J3358" t="b">
        <v>0</v>
      </c>
      <c r="K3358">
        <f>YEAR(Table1[[#This Row],[Patient Admission Date]])</f>
        <v>2023</v>
      </c>
      <c r="L3358" t="str">
        <f>TEXT(Table1[[#This Row],[Patient Admission Date]],"mmm")</f>
        <v>Apr</v>
      </c>
      <c r="M3358" t="str">
        <f>TEXT(Table1[[#This Row],[Patient Admission Date]],"ddd")</f>
        <v>Sat</v>
      </c>
      <c r="N3358" t="str">
        <f>TEXT(INT(HOUR(Table1[[#This Row],[Patient Admission Date]])/3)*3,"00")&amp;"-"&amp;TEXT(INT(HOUR(Table1[[#This Row],[Patient Admission Date]])/3)*3+3,"00")</f>
        <v>00-03</v>
      </c>
      <c r="O3358" t="str" cm="1">
        <f t="array" ref="O3358">_xlfn.IFS(Table1[[#This Row],[Patient Age]]&lt;=14,"0-14",Table1[[#This Row],[Patient Age]]&lt;=29,"15-29",Table1[[#This Row],[Patient Age]]&lt;=44,"30-44",Table1[[#This Row],[Patient Age]]&lt;=59,"45-59",Table1[[#This Row],[Patient Age]]&lt;=74,"60-74",TRUE,"75+")</f>
        <v>60-74</v>
      </c>
      <c r="P3358" t="str" cm="1">
        <f t="array" ref="P3358">_xlfn.IFS(Table1[[#This Row],[Patient Waittime]]&lt;=15,"0-15",Table1[[#This Row],[Patient Waittime]]&lt;=30,"16-30",Table1[[#This Row],[Patient Waittime]]&lt;=45,"31-45",Table1[[#This Row],[Patient Waittime]]&lt;=60,"46-60",TRUE,"60+")</f>
        <v>16-30</v>
      </c>
      <c r="Q3358">
        <f>--(Table1[[#This Row],[Patient Waittime]]&lt;=30)</f>
        <v>1</v>
      </c>
      <c r="R3358">
        <f>--Table1[[#This Row],[Patient Admission Flag]]</f>
        <v>0</v>
      </c>
      <c r="S3358">
        <f>--AND(Table1[[#This Row],[WithinTarget]]=1,Table1[[#This Row],[Patient Satisfaction Score]]&gt;=7)</f>
        <v>0</v>
      </c>
      <c r="T3358" t="str">
        <f>IF(LEFT(Table1[[#This Row],[Patient Gender]],1)="F","Female","Male")</f>
        <v>Male</v>
      </c>
    </row>
    <row r="3359" spans="1:20" x14ac:dyDescent="0.3">
      <c r="A3359" t="s">
        <v>3463</v>
      </c>
      <c r="B3359" s="1">
        <v>45020.649305555555</v>
      </c>
      <c r="C3359" t="s">
        <v>9</v>
      </c>
      <c r="D3359">
        <v>9</v>
      </c>
      <c r="E3359" t="s">
        <v>14</v>
      </c>
      <c r="F3359" t="s">
        <v>17</v>
      </c>
      <c r="G3359" t="b">
        <v>0</v>
      </c>
      <c r="I3359">
        <v>36</v>
      </c>
      <c r="J3359" t="b">
        <v>0</v>
      </c>
      <c r="K3359">
        <f>YEAR(Table1[[#This Row],[Patient Admission Date]])</f>
        <v>2023</v>
      </c>
      <c r="L3359" t="str">
        <f>TEXT(Table1[[#This Row],[Patient Admission Date]],"mmm")</f>
        <v>Apr</v>
      </c>
      <c r="M3359" t="str">
        <f>TEXT(Table1[[#This Row],[Patient Admission Date]],"ddd")</f>
        <v>Tue</v>
      </c>
      <c r="N3359" t="str">
        <f>TEXT(INT(HOUR(Table1[[#This Row],[Patient Admission Date]])/3)*3,"00")&amp;"-"&amp;TEXT(INT(HOUR(Table1[[#This Row],[Patient Admission Date]])/3)*3+3,"00")</f>
        <v>15-18</v>
      </c>
      <c r="O3359" t="str" cm="1">
        <f t="array" ref="O3359">_xlfn.IFS(Table1[[#This Row],[Patient Age]]&lt;=14,"0-14",Table1[[#This Row],[Patient Age]]&lt;=29,"15-29",Table1[[#This Row],[Patient Age]]&lt;=44,"30-44",Table1[[#This Row],[Patient Age]]&lt;=59,"45-59",Table1[[#This Row],[Patient Age]]&lt;=74,"60-74",TRUE,"75+")</f>
        <v>0-14</v>
      </c>
      <c r="P3359" t="str" cm="1">
        <f t="array" ref="P3359">_xlfn.IFS(Table1[[#This Row],[Patient Waittime]]&lt;=15,"0-15",Table1[[#This Row],[Patient Waittime]]&lt;=30,"16-30",Table1[[#This Row],[Patient Waittime]]&lt;=45,"31-45",Table1[[#This Row],[Patient Waittime]]&lt;=60,"46-60",TRUE,"60+")</f>
        <v>31-45</v>
      </c>
      <c r="Q3359">
        <f>--(Table1[[#This Row],[Patient Waittime]]&lt;=30)</f>
        <v>0</v>
      </c>
      <c r="R3359">
        <f>--Table1[[#This Row],[Patient Admission Flag]]</f>
        <v>0</v>
      </c>
      <c r="S3359">
        <f>--AND(Table1[[#This Row],[WithinTarget]]=1,Table1[[#This Row],[Patient Satisfaction Score]]&gt;=7)</f>
        <v>0</v>
      </c>
      <c r="T3359" t="str">
        <f>IF(LEFT(Table1[[#This Row],[Patient Gender]],1)="F","Female","Male")</f>
        <v>Male</v>
      </c>
    </row>
    <row r="3360" spans="1:20" x14ac:dyDescent="0.3">
      <c r="A3360" t="s">
        <v>3464</v>
      </c>
      <c r="B3360" s="1">
        <v>45475.031944444447</v>
      </c>
      <c r="C3360" t="s">
        <v>9</v>
      </c>
      <c r="D3360">
        <v>75</v>
      </c>
      <c r="E3360" t="s">
        <v>14</v>
      </c>
      <c r="F3360" t="s">
        <v>17</v>
      </c>
      <c r="G3360" t="b">
        <v>0</v>
      </c>
      <c r="I3360">
        <v>17</v>
      </c>
      <c r="J3360" t="b">
        <v>0</v>
      </c>
      <c r="K3360">
        <f>YEAR(Table1[[#This Row],[Patient Admission Date]])</f>
        <v>2024</v>
      </c>
      <c r="L3360" t="str">
        <f>TEXT(Table1[[#This Row],[Patient Admission Date]],"mmm")</f>
        <v>Jul</v>
      </c>
      <c r="M3360" t="str">
        <f>TEXT(Table1[[#This Row],[Patient Admission Date]],"ddd")</f>
        <v>Tue</v>
      </c>
      <c r="N3360" t="str">
        <f>TEXT(INT(HOUR(Table1[[#This Row],[Patient Admission Date]])/3)*3,"00")&amp;"-"&amp;TEXT(INT(HOUR(Table1[[#This Row],[Patient Admission Date]])/3)*3+3,"00")</f>
        <v>00-03</v>
      </c>
      <c r="O3360" t="str" cm="1">
        <f t="array" ref="O3360">_xlfn.IFS(Table1[[#This Row],[Patient Age]]&lt;=14,"0-14",Table1[[#This Row],[Patient Age]]&lt;=29,"15-29",Table1[[#This Row],[Patient Age]]&lt;=44,"30-44",Table1[[#This Row],[Patient Age]]&lt;=59,"45-59",Table1[[#This Row],[Patient Age]]&lt;=74,"60-74",TRUE,"75+")</f>
        <v>75+</v>
      </c>
      <c r="P3360" t="str" cm="1">
        <f t="array" ref="P3360">_xlfn.IFS(Table1[[#This Row],[Patient Waittime]]&lt;=15,"0-15",Table1[[#This Row],[Patient Waittime]]&lt;=30,"16-30",Table1[[#This Row],[Patient Waittime]]&lt;=45,"31-45",Table1[[#This Row],[Patient Waittime]]&lt;=60,"46-60",TRUE,"60+")</f>
        <v>16-30</v>
      </c>
      <c r="Q3360">
        <f>--(Table1[[#This Row],[Patient Waittime]]&lt;=30)</f>
        <v>1</v>
      </c>
      <c r="R3360">
        <f>--Table1[[#This Row],[Patient Admission Flag]]</f>
        <v>0</v>
      </c>
      <c r="S3360">
        <f>--AND(Table1[[#This Row],[WithinTarget]]=1,Table1[[#This Row],[Patient Satisfaction Score]]&gt;=7)</f>
        <v>0</v>
      </c>
      <c r="T3360" t="str">
        <f>IF(LEFT(Table1[[#This Row],[Patient Gender]],1)="F","Female","Male")</f>
        <v>Male</v>
      </c>
    </row>
    <row r="3361" spans="1:20" x14ac:dyDescent="0.3">
      <c r="A3361" t="s">
        <v>3465</v>
      </c>
      <c r="B3361" s="1">
        <v>45176.883333333331</v>
      </c>
      <c r="C3361" t="s">
        <v>9</v>
      </c>
      <c r="D3361">
        <v>58</v>
      </c>
      <c r="E3361" t="s">
        <v>14</v>
      </c>
      <c r="F3361" t="s">
        <v>17</v>
      </c>
      <c r="G3361" t="b">
        <v>0</v>
      </c>
      <c r="I3361">
        <v>19</v>
      </c>
      <c r="J3361" t="b">
        <v>0</v>
      </c>
      <c r="K3361">
        <f>YEAR(Table1[[#This Row],[Patient Admission Date]])</f>
        <v>2023</v>
      </c>
      <c r="L3361" t="str">
        <f>TEXT(Table1[[#This Row],[Patient Admission Date]],"mmm")</f>
        <v>Sep</v>
      </c>
      <c r="M3361" t="str">
        <f>TEXT(Table1[[#This Row],[Patient Admission Date]],"ddd")</f>
        <v>Thu</v>
      </c>
      <c r="N3361" t="str">
        <f>TEXT(INT(HOUR(Table1[[#This Row],[Patient Admission Date]])/3)*3,"00")&amp;"-"&amp;TEXT(INT(HOUR(Table1[[#This Row],[Patient Admission Date]])/3)*3+3,"00")</f>
        <v>21-24</v>
      </c>
      <c r="O3361" t="str" cm="1">
        <f t="array" ref="O3361">_xlfn.IFS(Table1[[#This Row],[Patient Age]]&lt;=14,"0-14",Table1[[#This Row],[Patient Age]]&lt;=29,"15-29",Table1[[#This Row],[Patient Age]]&lt;=44,"30-44",Table1[[#This Row],[Patient Age]]&lt;=59,"45-59",Table1[[#This Row],[Patient Age]]&lt;=74,"60-74",TRUE,"75+")</f>
        <v>45-59</v>
      </c>
      <c r="P3361" t="str" cm="1">
        <f t="array" ref="P3361">_xlfn.IFS(Table1[[#This Row],[Patient Waittime]]&lt;=15,"0-15",Table1[[#This Row],[Patient Waittime]]&lt;=30,"16-30",Table1[[#This Row],[Patient Waittime]]&lt;=45,"31-45",Table1[[#This Row],[Patient Waittime]]&lt;=60,"46-60",TRUE,"60+")</f>
        <v>16-30</v>
      </c>
      <c r="Q3361">
        <f>--(Table1[[#This Row],[Patient Waittime]]&lt;=30)</f>
        <v>1</v>
      </c>
      <c r="R3361">
        <f>--Table1[[#This Row],[Patient Admission Flag]]</f>
        <v>0</v>
      </c>
      <c r="S3361">
        <f>--AND(Table1[[#This Row],[WithinTarget]]=1,Table1[[#This Row],[Patient Satisfaction Score]]&gt;=7)</f>
        <v>0</v>
      </c>
      <c r="T3361" t="str">
        <f>IF(LEFT(Table1[[#This Row],[Patient Gender]],1)="F","Female","Male")</f>
        <v>Male</v>
      </c>
    </row>
    <row r="3362" spans="1:20" x14ac:dyDescent="0.3">
      <c r="A3362" t="s">
        <v>3466</v>
      </c>
      <c r="B3362" s="1">
        <v>45030.263194444444</v>
      </c>
      <c r="C3362" t="s">
        <v>9</v>
      </c>
      <c r="D3362">
        <v>5</v>
      </c>
      <c r="E3362" t="s">
        <v>14</v>
      </c>
      <c r="F3362" t="s">
        <v>17</v>
      </c>
      <c r="G3362" t="b">
        <v>0</v>
      </c>
      <c r="I3362">
        <v>34</v>
      </c>
      <c r="J3362" t="b">
        <v>0</v>
      </c>
      <c r="K3362">
        <f>YEAR(Table1[[#This Row],[Patient Admission Date]])</f>
        <v>2023</v>
      </c>
      <c r="L3362" t="str">
        <f>TEXT(Table1[[#This Row],[Patient Admission Date]],"mmm")</f>
        <v>Apr</v>
      </c>
      <c r="M3362" t="str">
        <f>TEXT(Table1[[#This Row],[Patient Admission Date]],"ddd")</f>
        <v>Fri</v>
      </c>
      <c r="N3362" t="str">
        <f>TEXT(INT(HOUR(Table1[[#This Row],[Patient Admission Date]])/3)*3,"00")&amp;"-"&amp;TEXT(INT(HOUR(Table1[[#This Row],[Patient Admission Date]])/3)*3+3,"00")</f>
        <v>06-09</v>
      </c>
      <c r="O3362" t="str" cm="1">
        <f t="array" ref="O3362">_xlfn.IFS(Table1[[#This Row],[Patient Age]]&lt;=14,"0-14",Table1[[#This Row],[Patient Age]]&lt;=29,"15-29",Table1[[#This Row],[Patient Age]]&lt;=44,"30-44",Table1[[#This Row],[Patient Age]]&lt;=59,"45-59",Table1[[#This Row],[Patient Age]]&lt;=74,"60-74",TRUE,"75+")</f>
        <v>0-14</v>
      </c>
      <c r="P3362" t="str" cm="1">
        <f t="array" ref="P3362">_xlfn.IFS(Table1[[#This Row],[Patient Waittime]]&lt;=15,"0-15",Table1[[#This Row],[Patient Waittime]]&lt;=30,"16-30",Table1[[#This Row],[Patient Waittime]]&lt;=45,"31-45",Table1[[#This Row],[Patient Waittime]]&lt;=60,"46-60",TRUE,"60+")</f>
        <v>31-45</v>
      </c>
      <c r="Q3362">
        <f>--(Table1[[#This Row],[Patient Waittime]]&lt;=30)</f>
        <v>0</v>
      </c>
      <c r="R3362">
        <f>--Table1[[#This Row],[Patient Admission Flag]]</f>
        <v>0</v>
      </c>
      <c r="S3362">
        <f>--AND(Table1[[#This Row],[WithinTarget]]=1,Table1[[#This Row],[Patient Satisfaction Score]]&gt;=7)</f>
        <v>0</v>
      </c>
      <c r="T3362" t="str">
        <f>IF(LEFT(Table1[[#This Row],[Patient Gender]],1)="F","Female","Male")</f>
        <v>Male</v>
      </c>
    </row>
    <row r="3363" spans="1:20" x14ac:dyDescent="0.3">
      <c r="A3363" t="s">
        <v>3467</v>
      </c>
      <c r="B3363" s="1">
        <v>45462.883333333331</v>
      </c>
      <c r="C3363" t="s">
        <v>9</v>
      </c>
      <c r="D3363">
        <v>49</v>
      </c>
      <c r="E3363" t="s">
        <v>14</v>
      </c>
      <c r="F3363" t="s">
        <v>17</v>
      </c>
      <c r="G3363" t="b">
        <v>0</v>
      </c>
      <c r="I3363">
        <v>18</v>
      </c>
      <c r="J3363" t="b">
        <v>0</v>
      </c>
      <c r="K3363">
        <f>YEAR(Table1[[#This Row],[Patient Admission Date]])</f>
        <v>2024</v>
      </c>
      <c r="L3363" t="str">
        <f>TEXT(Table1[[#This Row],[Patient Admission Date]],"mmm")</f>
        <v>Jun</v>
      </c>
      <c r="M3363" t="str">
        <f>TEXT(Table1[[#This Row],[Patient Admission Date]],"ddd")</f>
        <v>Wed</v>
      </c>
      <c r="N3363" t="str">
        <f>TEXT(INT(HOUR(Table1[[#This Row],[Patient Admission Date]])/3)*3,"00")&amp;"-"&amp;TEXT(INT(HOUR(Table1[[#This Row],[Patient Admission Date]])/3)*3+3,"00")</f>
        <v>21-24</v>
      </c>
      <c r="O3363" t="str" cm="1">
        <f t="array" ref="O3363">_xlfn.IFS(Table1[[#This Row],[Patient Age]]&lt;=14,"0-14",Table1[[#This Row],[Patient Age]]&lt;=29,"15-29",Table1[[#This Row],[Patient Age]]&lt;=44,"30-44",Table1[[#This Row],[Patient Age]]&lt;=59,"45-59",Table1[[#This Row],[Patient Age]]&lt;=74,"60-74",TRUE,"75+")</f>
        <v>45-59</v>
      </c>
      <c r="P3363" t="str" cm="1">
        <f t="array" ref="P3363">_xlfn.IFS(Table1[[#This Row],[Patient Waittime]]&lt;=15,"0-15",Table1[[#This Row],[Patient Waittime]]&lt;=30,"16-30",Table1[[#This Row],[Patient Waittime]]&lt;=45,"31-45",Table1[[#This Row],[Patient Waittime]]&lt;=60,"46-60",TRUE,"60+")</f>
        <v>16-30</v>
      </c>
      <c r="Q3363">
        <f>--(Table1[[#This Row],[Patient Waittime]]&lt;=30)</f>
        <v>1</v>
      </c>
      <c r="R3363">
        <f>--Table1[[#This Row],[Patient Admission Flag]]</f>
        <v>0</v>
      </c>
      <c r="S3363">
        <f>--AND(Table1[[#This Row],[WithinTarget]]=1,Table1[[#This Row],[Patient Satisfaction Score]]&gt;=7)</f>
        <v>0</v>
      </c>
      <c r="T3363" t="str">
        <f>IF(LEFT(Table1[[#This Row],[Patient Gender]],1)="F","Female","Male")</f>
        <v>Male</v>
      </c>
    </row>
    <row r="3364" spans="1:20" x14ac:dyDescent="0.3">
      <c r="A3364" t="s">
        <v>3468</v>
      </c>
      <c r="B3364" s="1">
        <v>45379.368750000001</v>
      </c>
      <c r="C3364" t="s">
        <v>9</v>
      </c>
      <c r="D3364">
        <v>71</v>
      </c>
      <c r="E3364" t="s">
        <v>14</v>
      </c>
      <c r="F3364" t="s">
        <v>17</v>
      </c>
      <c r="G3364" t="b">
        <v>0</v>
      </c>
      <c r="I3364">
        <v>28</v>
      </c>
      <c r="J3364" t="b">
        <v>0</v>
      </c>
      <c r="K3364">
        <f>YEAR(Table1[[#This Row],[Patient Admission Date]])</f>
        <v>2024</v>
      </c>
      <c r="L3364" t="str">
        <f>TEXT(Table1[[#This Row],[Patient Admission Date]],"mmm")</f>
        <v>Mar</v>
      </c>
      <c r="M3364" t="str">
        <f>TEXT(Table1[[#This Row],[Patient Admission Date]],"ddd")</f>
        <v>Thu</v>
      </c>
      <c r="N3364" t="str">
        <f>TEXT(INT(HOUR(Table1[[#This Row],[Patient Admission Date]])/3)*3,"00")&amp;"-"&amp;TEXT(INT(HOUR(Table1[[#This Row],[Patient Admission Date]])/3)*3+3,"00")</f>
        <v>06-09</v>
      </c>
      <c r="O3364" t="str" cm="1">
        <f t="array" ref="O3364">_xlfn.IFS(Table1[[#This Row],[Patient Age]]&lt;=14,"0-14",Table1[[#This Row],[Patient Age]]&lt;=29,"15-29",Table1[[#This Row],[Patient Age]]&lt;=44,"30-44",Table1[[#This Row],[Patient Age]]&lt;=59,"45-59",Table1[[#This Row],[Patient Age]]&lt;=74,"60-74",TRUE,"75+")</f>
        <v>60-74</v>
      </c>
      <c r="P3364" t="str" cm="1">
        <f t="array" ref="P3364">_xlfn.IFS(Table1[[#This Row],[Patient Waittime]]&lt;=15,"0-15",Table1[[#This Row],[Patient Waittime]]&lt;=30,"16-30",Table1[[#This Row],[Patient Waittime]]&lt;=45,"31-45",Table1[[#This Row],[Patient Waittime]]&lt;=60,"46-60",TRUE,"60+")</f>
        <v>16-30</v>
      </c>
      <c r="Q3364">
        <f>--(Table1[[#This Row],[Patient Waittime]]&lt;=30)</f>
        <v>1</v>
      </c>
      <c r="R3364">
        <f>--Table1[[#This Row],[Patient Admission Flag]]</f>
        <v>0</v>
      </c>
      <c r="S3364">
        <f>--AND(Table1[[#This Row],[WithinTarget]]=1,Table1[[#This Row],[Patient Satisfaction Score]]&gt;=7)</f>
        <v>0</v>
      </c>
      <c r="T3364" t="str">
        <f>IF(LEFT(Table1[[#This Row],[Patient Gender]],1)="F","Female","Male")</f>
        <v>Male</v>
      </c>
    </row>
    <row r="3365" spans="1:20" x14ac:dyDescent="0.3">
      <c r="A3365" t="s">
        <v>3469</v>
      </c>
      <c r="B3365" s="1">
        <v>45536.099305555559</v>
      </c>
      <c r="C3365" t="s">
        <v>9</v>
      </c>
      <c r="D3365">
        <v>64</v>
      </c>
      <c r="E3365" t="s">
        <v>14</v>
      </c>
      <c r="F3365" t="s">
        <v>17</v>
      </c>
      <c r="G3365" t="b">
        <v>0</v>
      </c>
      <c r="I3365">
        <v>47</v>
      </c>
      <c r="J3365" t="b">
        <v>0</v>
      </c>
      <c r="K3365">
        <f>YEAR(Table1[[#This Row],[Patient Admission Date]])</f>
        <v>2024</v>
      </c>
      <c r="L3365" t="str">
        <f>TEXT(Table1[[#This Row],[Patient Admission Date]],"mmm")</f>
        <v>Sep</v>
      </c>
      <c r="M3365" t="str">
        <f>TEXT(Table1[[#This Row],[Patient Admission Date]],"ddd")</f>
        <v>Sun</v>
      </c>
      <c r="N3365" t="str">
        <f>TEXT(INT(HOUR(Table1[[#This Row],[Patient Admission Date]])/3)*3,"00")&amp;"-"&amp;TEXT(INT(HOUR(Table1[[#This Row],[Patient Admission Date]])/3)*3+3,"00")</f>
        <v>00-03</v>
      </c>
      <c r="O3365" t="str" cm="1">
        <f t="array" ref="O3365">_xlfn.IFS(Table1[[#This Row],[Patient Age]]&lt;=14,"0-14",Table1[[#This Row],[Patient Age]]&lt;=29,"15-29",Table1[[#This Row],[Patient Age]]&lt;=44,"30-44",Table1[[#This Row],[Patient Age]]&lt;=59,"45-59",Table1[[#This Row],[Patient Age]]&lt;=74,"60-74",TRUE,"75+")</f>
        <v>60-74</v>
      </c>
      <c r="P3365" t="str" cm="1">
        <f t="array" ref="P3365">_xlfn.IFS(Table1[[#This Row],[Patient Waittime]]&lt;=15,"0-15",Table1[[#This Row],[Patient Waittime]]&lt;=30,"16-30",Table1[[#This Row],[Patient Waittime]]&lt;=45,"31-45",Table1[[#This Row],[Patient Waittime]]&lt;=60,"46-60",TRUE,"60+")</f>
        <v>46-60</v>
      </c>
      <c r="Q3365">
        <f>--(Table1[[#This Row],[Patient Waittime]]&lt;=30)</f>
        <v>0</v>
      </c>
      <c r="R3365">
        <f>--Table1[[#This Row],[Patient Admission Flag]]</f>
        <v>0</v>
      </c>
      <c r="S3365">
        <f>--AND(Table1[[#This Row],[WithinTarget]]=1,Table1[[#This Row],[Patient Satisfaction Score]]&gt;=7)</f>
        <v>0</v>
      </c>
      <c r="T3365" t="str">
        <f>IF(LEFT(Table1[[#This Row],[Patient Gender]],1)="F","Female","Male")</f>
        <v>Male</v>
      </c>
    </row>
    <row r="3366" spans="1:20" x14ac:dyDescent="0.3">
      <c r="A3366" t="s">
        <v>3470</v>
      </c>
      <c r="B3366" s="1">
        <v>45087.565972222219</v>
      </c>
      <c r="C3366" t="s">
        <v>9</v>
      </c>
      <c r="D3366">
        <v>48</v>
      </c>
      <c r="E3366" t="s">
        <v>14</v>
      </c>
      <c r="F3366" t="s">
        <v>17</v>
      </c>
      <c r="G3366" t="b">
        <v>0</v>
      </c>
      <c r="I3366">
        <v>25</v>
      </c>
      <c r="J3366" t="b">
        <v>0</v>
      </c>
      <c r="K3366">
        <f>YEAR(Table1[[#This Row],[Patient Admission Date]])</f>
        <v>2023</v>
      </c>
      <c r="L3366" t="str">
        <f>TEXT(Table1[[#This Row],[Patient Admission Date]],"mmm")</f>
        <v>Jun</v>
      </c>
      <c r="M3366" t="str">
        <f>TEXT(Table1[[#This Row],[Patient Admission Date]],"ddd")</f>
        <v>Sat</v>
      </c>
      <c r="N3366" t="str">
        <f>TEXT(INT(HOUR(Table1[[#This Row],[Patient Admission Date]])/3)*3,"00")&amp;"-"&amp;TEXT(INT(HOUR(Table1[[#This Row],[Patient Admission Date]])/3)*3+3,"00")</f>
        <v>12-15</v>
      </c>
      <c r="O3366" t="str" cm="1">
        <f t="array" ref="O3366">_xlfn.IFS(Table1[[#This Row],[Patient Age]]&lt;=14,"0-14",Table1[[#This Row],[Patient Age]]&lt;=29,"15-29",Table1[[#This Row],[Patient Age]]&lt;=44,"30-44",Table1[[#This Row],[Patient Age]]&lt;=59,"45-59",Table1[[#This Row],[Patient Age]]&lt;=74,"60-74",TRUE,"75+")</f>
        <v>45-59</v>
      </c>
      <c r="P3366" t="str" cm="1">
        <f t="array" ref="P3366">_xlfn.IFS(Table1[[#This Row],[Patient Waittime]]&lt;=15,"0-15",Table1[[#This Row],[Patient Waittime]]&lt;=30,"16-30",Table1[[#This Row],[Patient Waittime]]&lt;=45,"31-45",Table1[[#This Row],[Patient Waittime]]&lt;=60,"46-60",TRUE,"60+")</f>
        <v>16-30</v>
      </c>
      <c r="Q3366">
        <f>--(Table1[[#This Row],[Patient Waittime]]&lt;=30)</f>
        <v>1</v>
      </c>
      <c r="R3366">
        <f>--Table1[[#This Row],[Patient Admission Flag]]</f>
        <v>0</v>
      </c>
      <c r="S3366">
        <f>--AND(Table1[[#This Row],[WithinTarget]]=1,Table1[[#This Row],[Patient Satisfaction Score]]&gt;=7)</f>
        <v>0</v>
      </c>
      <c r="T3366" t="str">
        <f>IF(LEFT(Table1[[#This Row],[Patient Gender]],1)="F","Female","Male")</f>
        <v>Male</v>
      </c>
    </row>
    <row r="3367" spans="1:20" x14ac:dyDescent="0.3">
      <c r="A3367" t="s">
        <v>3471</v>
      </c>
      <c r="B3367" s="1">
        <v>45125.288888888892</v>
      </c>
      <c r="C3367" t="s">
        <v>9</v>
      </c>
      <c r="D3367">
        <v>15</v>
      </c>
      <c r="E3367" t="s">
        <v>14</v>
      </c>
      <c r="F3367" t="s">
        <v>17</v>
      </c>
      <c r="G3367" t="b">
        <v>0</v>
      </c>
      <c r="I3367">
        <v>53</v>
      </c>
      <c r="J3367" t="b">
        <v>0</v>
      </c>
      <c r="K3367">
        <f>YEAR(Table1[[#This Row],[Patient Admission Date]])</f>
        <v>2023</v>
      </c>
      <c r="L3367" t="str">
        <f>TEXT(Table1[[#This Row],[Patient Admission Date]],"mmm")</f>
        <v>Jul</v>
      </c>
      <c r="M3367" t="str">
        <f>TEXT(Table1[[#This Row],[Patient Admission Date]],"ddd")</f>
        <v>Tue</v>
      </c>
      <c r="N3367" t="str">
        <f>TEXT(INT(HOUR(Table1[[#This Row],[Patient Admission Date]])/3)*3,"00")&amp;"-"&amp;TEXT(INT(HOUR(Table1[[#This Row],[Patient Admission Date]])/3)*3+3,"00")</f>
        <v>06-09</v>
      </c>
      <c r="O3367" t="str" cm="1">
        <f t="array" ref="O3367">_xlfn.IFS(Table1[[#This Row],[Patient Age]]&lt;=14,"0-14",Table1[[#This Row],[Patient Age]]&lt;=29,"15-29",Table1[[#This Row],[Patient Age]]&lt;=44,"30-44",Table1[[#This Row],[Patient Age]]&lt;=59,"45-59",Table1[[#This Row],[Patient Age]]&lt;=74,"60-74",TRUE,"75+")</f>
        <v>15-29</v>
      </c>
      <c r="P3367" t="str" cm="1">
        <f t="array" ref="P3367">_xlfn.IFS(Table1[[#This Row],[Patient Waittime]]&lt;=15,"0-15",Table1[[#This Row],[Patient Waittime]]&lt;=30,"16-30",Table1[[#This Row],[Patient Waittime]]&lt;=45,"31-45",Table1[[#This Row],[Patient Waittime]]&lt;=60,"46-60",TRUE,"60+")</f>
        <v>46-60</v>
      </c>
      <c r="Q3367">
        <f>--(Table1[[#This Row],[Patient Waittime]]&lt;=30)</f>
        <v>0</v>
      </c>
      <c r="R3367">
        <f>--Table1[[#This Row],[Patient Admission Flag]]</f>
        <v>0</v>
      </c>
      <c r="S3367">
        <f>--AND(Table1[[#This Row],[WithinTarget]]=1,Table1[[#This Row],[Patient Satisfaction Score]]&gt;=7)</f>
        <v>0</v>
      </c>
      <c r="T3367" t="str">
        <f>IF(LEFT(Table1[[#This Row],[Patient Gender]],1)="F","Female","Male")</f>
        <v>Male</v>
      </c>
    </row>
    <row r="3368" spans="1:20" x14ac:dyDescent="0.3">
      <c r="A3368" t="s">
        <v>3472</v>
      </c>
      <c r="B3368" s="1">
        <v>45435.724999999999</v>
      </c>
      <c r="C3368" t="s">
        <v>9</v>
      </c>
      <c r="D3368">
        <v>7</v>
      </c>
      <c r="E3368" t="s">
        <v>14</v>
      </c>
      <c r="F3368" t="s">
        <v>17</v>
      </c>
      <c r="G3368" t="b">
        <v>0</v>
      </c>
      <c r="I3368">
        <v>60</v>
      </c>
      <c r="J3368" t="b">
        <v>0</v>
      </c>
      <c r="K3368">
        <f>YEAR(Table1[[#This Row],[Patient Admission Date]])</f>
        <v>2024</v>
      </c>
      <c r="L3368" t="str">
        <f>TEXT(Table1[[#This Row],[Patient Admission Date]],"mmm")</f>
        <v>May</v>
      </c>
      <c r="M3368" t="str">
        <f>TEXT(Table1[[#This Row],[Patient Admission Date]],"ddd")</f>
        <v>Thu</v>
      </c>
      <c r="N3368" t="str">
        <f>TEXT(INT(HOUR(Table1[[#This Row],[Patient Admission Date]])/3)*3,"00")&amp;"-"&amp;TEXT(INT(HOUR(Table1[[#This Row],[Patient Admission Date]])/3)*3+3,"00")</f>
        <v>15-18</v>
      </c>
      <c r="O3368" t="str" cm="1">
        <f t="array" ref="O3368">_xlfn.IFS(Table1[[#This Row],[Patient Age]]&lt;=14,"0-14",Table1[[#This Row],[Patient Age]]&lt;=29,"15-29",Table1[[#This Row],[Patient Age]]&lt;=44,"30-44",Table1[[#This Row],[Patient Age]]&lt;=59,"45-59",Table1[[#This Row],[Patient Age]]&lt;=74,"60-74",TRUE,"75+")</f>
        <v>0-14</v>
      </c>
      <c r="P3368" t="str" cm="1">
        <f t="array" ref="P3368">_xlfn.IFS(Table1[[#This Row],[Patient Waittime]]&lt;=15,"0-15",Table1[[#This Row],[Patient Waittime]]&lt;=30,"16-30",Table1[[#This Row],[Patient Waittime]]&lt;=45,"31-45",Table1[[#This Row],[Patient Waittime]]&lt;=60,"46-60",TRUE,"60+")</f>
        <v>46-60</v>
      </c>
      <c r="Q3368">
        <f>--(Table1[[#This Row],[Patient Waittime]]&lt;=30)</f>
        <v>0</v>
      </c>
      <c r="R3368">
        <f>--Table1[[#This Row],[Patient Admission Flag]]</f>
        <v>0</v>
      </c>
      <c r="S3368">
        <f>--AND(Table1[[#This Row],[WithinTarget]]=1,Table1[[#This Row],[Patient Satisfaction Score]]&gt;=7)</f>
        <v>0</v>
      </c>
      <c r="T3368" t="str">
        <f>IF(LEFT(Table1[[#This Row],[Patient Gender]],1)="F","Female","Male")</f>
        <v>Male</v>
      </c>
    </row>
    <row r="3369" spans="1:20" x14ac:dyDescent="0.3">
      <c r="A3369" t="s">
        <v>3473</v>
      </c>
      <c r="B3369" s="1">
        <v>45199.706944444442</v>
      </c>
      <c r="C3369" t="s">
        <v>9</v>
      </c>
      <c r="D3369">
        <v>18</v>
      </c>
      <c r="E3369" t="s">
        <v>14</v>
      </c>
      <c r="F3369" t="s">
        <v>17</v>
      </c>
      <c r="G3369" t="b">
        <v>0</v>
      </c>
      <c r="I3369">
        <v>57</v>
      </c>
      <c r="J3369" t="b">
        <v>0</v>
      </c>
      <c r="K3369">
        <f>YEAR(Table1[[#This Row],[Patient Admission Date]])</f>
        <v>2023</v>
      </c>
      <c r="L3369" t="str">
        <f>TEXT(Table1[[#This Row],[Patient Admission Date]],"mmm")</f>
        <v>Sep</v>
      </c>
      <c r="M3369" t="str">
        <f>TEXT(Table1[[#This Row],[Patient Admission Date]],"ddd")</f>
        <v>Sat</v>
      </c>
      <c r="N3369" t="str">
        <f>TEXT(INT(HOUR(Table1[[#This Row],[Patient Admission Date]])/3)*3,"00")&amp;"-"&amp;TEXT(INT(HOUR(Table1[[#This Row],[Patient Admission Date]])/3)*3+3,"00")</f>
        <v>15-18</v>
      </c>
      <c r="O3369" t="str" cm="1">
        <f t="array" ref="O3369">_xlfn.IFS(Table1[[#This Row],[Patient Age]]&lt;=14,"0-14",Table1[[#This Row],[Patient Age]]&lt;=29,"15-29",Table1[[#This Row],[Patient Age]]&lt;=44,"30-44",Table1[[#This Row],[Patient Age]]&lt;=59,"45-59",Table1[[#This Row],[Patient Age]]&lt;=74,"60-74",TRUE,"75+")</f>
        <v>15-29</v>
      </c>
      <c r="P3369" t="str" cm="1">
        <f t="array" ref="P3369">_xlfn.IFS(Table1[[#This Row],[Patient Waittime]]&lt;=15,"0-15",Table1[[#This Row],[Patient Waittime]]&lt;=30,"16-30",Table1[[#This Row],[Patient Waittime]]&lt;=45,"31-45",Table1[[#This Row],[Patient Waittime]]&lt;=60,"46-60",TRUE,"60+")</f>
        <v>46-60</v>
      </c>
      <c r="Q3369">
        <f>--(Table1[[#This Row],[Patient Waittime]]&lt;=30)</f>
        <v>0</v>
      </c>
      <c r="R3369">
        <f>--Table1[[#This Row],[Patient Admission Flag]]</f>
        <v>0</v>
      </c>
      <c r="S3369">
        <f>--AND(Table1[[#This Row],[WithinTarget]]=1,Table1[[#This Row],[Patient Satisfaction Score]]&gt;=7)</f>
        <v>0</v>
      </c>
      <c r="T3369" t="str">
        <f>IF(LEFT(Table1[[#This Row],[Patient Gender]],1)="F","Female","Male")</f>
        <v>Male</v>
      </c>
    </row>
    <row r="3370" spans="1:20" x14ac:dyDescent="0.3">
      <c r="A3370" t="s">
        <v>3474</v>
      </c>
      <c r="B3370" s="1">
        <v>45574.32916666667</v>
      </c>
      <c r="C3370" t="s">
        <v>9</v>
      </c>
      <c r="D3370">
        <v>75</v>
      </c>
      <c r="E3370" t="s">
        <v>14</v>
      </c>
      <c r="F3370" t="s">
        <v>17</v>
      </c>
      <c r="G3370" t="b">
        <v>0</v>
      </c>
      <c r="I3370">
        <v>51</v>
      </c>
      <c r="J3370" t="b">
        <v>0</v>
      </c>
      <c r="K3370">
        <f>YEAR(Table1[[#This Row],[Patient Admission Date]])</f>
        <v>2024</v>
      </c>
      <c r="L3370" t="str">
        <f>TEXT(Table1[[#This Row],[Patient Admission Date]],"mmm")</f>
        <v>Oct</v>
      </c>
      <c r="M3370" t="str">
        <f>TEXT(Table1[[#This Row],[Patient Admission Date]],"ddd")</f>
        <v>Wed</v>
      </c>
      <c r="N3370" t="str">
        <f>TEXT(INT(HOUR(Table1[[#This Row],[Patient Admission Date]])/3)*3,"00")&amp;"-"&amp;TEXT(INT(HOUR(Table1[[#This Row],[Patient Admission Date]])/3)*3+3,"00")</f>
        <v>06-09</v>
      </c>
      <c r="O3370" t="str" cm="1">
        <f t="array" ref="O3370">_xlfn.IFS(Table1[[#This Row],[Patient Age]]&lt;=14,"0-14",Table1[[#This Row],[Patient Age]]&lt;=29,"15-29",Table1[[#This Row],[Patient Age]]&lt;=44,"30-44",Table1[[#This Row],[Patient Age]]&lt;=59,"45-59",Table1[[#This Row],[Patient Age]]&lt;=74,"60-74",TRUE,"75+")</f>
        <v>75+</v>
      </c>
      <c r="P3370" t="str" cm="1">
        <f t="array" ref="P3370">_xlfn.IFS(Table1[[#This Row],[Patient Waittime]]&lt;=15,"0-15",Table1[[#This Row],[Patient Waittime]]&lt;=30,"16-30",Table1[[#This Row],[Patient Waittime]]&lt;=45,"31-45",Table1[[#This Row],[Patient Waittime]]&lt;=60,"46-60",TRUE,"60+")</f>
        <v>46-60</v>
      </c>
      <c r="Q3370">
        <f>--(Table1[[#This Row],[Patient Waittime]]&lt;=30)</f>
        <v>0</v>
      </c>
      <c r="R3370">
        <f>--Table1[[#This Row],[Patient Admission Flag]]</f>
        <v>0</v>
      </c>
      <c r="S3370">
        <f>--AND(Table1[[#This Row],[WithinTarget]]=1,Table1[[#This Row],[Patient Satisfaction Score]]&gt;=7)</f>
        <v>0</v>
      </c>
      <c r="T3370" t="str">
        <f>IF(LEFT(Table1[[#This Row],[Patient Gender]],1)="F","Female","Male")</f>
        <v>Male</v>
      </c>
    </row>
    <row r="3371" spans="1:20" x14ac:dyDescent="0.3">
      <c r="A3371" t="s">
        <v>3475</v>
      </c>
      <c r="B3371" s="1">
        <v>45379.32916666667</v>
      </c>
      <c r="C3371" t="s">
        <v>9</v>
      </c>
      <c r="D3371">
        <v>39</v>
      </c>
      <c r="E3371" t="s">
        <v>14</v>
      </c>
      <c r="F3371" t="s">
        <v>17</v>
      </c>
      <c r="G3371" t="b">
        <v>0</v>
      </c>
      <c r="I3371">
        <v>12</v>
      </c>
      <c r="J3371" t="b">
        <v>0</v>
      </c>
      <c r="K3371">
        <f>YEAR(Table1[[#This Row],[Patient Admission Date]])</f>
        <v>2024</v>
      </c>
      <c r="L3371" t="str">
        <f>TEXT(Table1[[#This Row],[Patient Admission Date]],"mmm")</f>
        <v>Mar</v>
      </c>
      <c r="M3371" t="str">
        <f>TEXT(Table1[[#This Row],[Patient Admission Date]],"ddd")</f>
        <v>Thu</v>
      </c>
      <c r="N3371" t="str">
        <f>TEXT(INT(HOUR(Table1[[#This Row],[Patient Admission Date]])/3)*3,"00")&amp;"-"&amp;TEXT(INT(HOUR(Table1[[#This Row],[Patient Admission Date]])/3)*3+3,"00")</f>
        <v>06-09</v>
      </c>
      <c r="O3371" t="str" cm="1">
        <f t="array" ref="O3371">_xlfn.IFS(Table1[[#This Row],[Patient Age]]&lt;=14,"0-14",Table1[[#This Row],[Patient Age]]&lt;=29,"15-29",Table1[[#This Row],[Patient Age]]&lt;=44,"30-44",Table1[[#This Row],[Patient Age]]&lt;=59,"45-59",Table1[[#This Row],[Patient Age]]&lt;=74,"60-74",TRUE,"75+")</f>
        <v>30-44</v>
      </c>
      <c r="P3371" t="str" cm="1">
        <f t="array" ref="P3371">_xlfn.IFS(Table1[[#This Row],[Patient Waittime]]&lt;=15,"0-15",Table1[[#This Row],[Patient Waittime]]&lt;=30,"16-30",Table1[[#This Row],[Patient Waittime]]&lt;=45,"31-45",Table1[[#This Row],[Patient Waittime]]&lt;=60,"46-60",TRUE,"60+")</f>
        <v>0-15</v>
      </c>
      <c r="Q3371">
        <f>--(Table1[[#This Row],[Patient Waittime]]&lt;=30)</f>
        <v>1</v>
      </c>
      <c r="R3371">
        <f>--Table1[[#This Row],[Patient Admission Flag]]</f>
        <v>0</v>
      </c>
      <c r="S3371">
        <f>--AND(Table1[[#This Row],[WithinTarget]]=1,Table1[[#This Row],[Patient Satisfaction Score]]&gt;=7)</f>
        <v>0</v>
      </c>
      <c r="T3371" t="str">
        <f>IF(LEFT(Table1[[#This Row],[Patient Gender]],1)="F","Female","Male")</f>
        <v>Male</v>
      </c>
    </row>
    <row r="3372" spans="1:20" x14ac:dyDescent="0.3">
      <c r="A3372" t="s">
        <v>3476</v>
      </c>
      <c r="B3372" s="1">
        <v>45184.57916666667</v>
      </c>
      <c r="C3372" t="s">
        <v>9</v>
      </c>
      <c r="D3372">
        <v>3</v>
      </c>
      <c r="E3372" t="s">
        <v>14</v>
      </c>
      <c r="F3372" t="s">
        <v>17</v>
      </c>
      <c r="G3372" t="b">
        <v>0</v>
      </c>
      <c r="I3372">
        <v>34</v>
      </c>
      <c r="J3372" t="b">
        <v>0</v>
      </c>
      <c r="K3372">
        <f>YEAR(Table1[[#This Row],[Patient Admission Date]])</f>
        <v>2023</v>
      </c>
      <c r="L3372" t="str">
        <f>TEXT(Table1[[#This Row],[Patient Admission Date]],"mmm")</f>
        <v>Sep</v>
      </c>
      <c r="M3372" t="str">
        <f>TEXT(Table1[[#This Row],[Patient Admission Date]],"ddd")</f>
        <v>Fri</v>
      </c>
      <c r="N3372" t="str">
        <f>TEXT(INT(HOUR(Table1[[#This Row],[Patient Admission Date]])/3)*3,"00")&amp;"-"&amp;TEXT(INT(HOUR(Table1[[#This Row],[Patient Admission Date]])/3)*3+3,"00")</f>
        <v>12-15</v>
      </c>
      <c r="O3372" t="str" cm="1">
        <f t="array" ref="O3372">_xlfn.IFS(Table1[[#This Row],[Patient Age]]&lt;=14,"0-14",Table1[[#This Row],[Patient Age]]&lt;=29,"15-29",Table1[[#This Row],[Patient Age]]&lt;=44,"30-44",Table1[[#This Row],[Patient Age]]&lt;=59,"45-59",Table1[[#This Row],[Patient Age]]&lt;=74,"60-74",TRUE,"75+")</f>
        <v>0-14</v>
      </c>
      <c r="P3372" t="str" cm="1">
        <f t="array" ref="P3372">_xlfn.IFS(Table1[[#This Row],[Patient Waittime]]&lt;=15,"0-15",Table1[[#This Row],[Patient Waittime]]&lt;=30,"16-30",Table1[[#This Row],[Patient Waittime]]&lt;=45,"31-45",Table1[[#This Row],[Patient Waittime]]&lt;=60,"46-60",TRUE,"60+")</f>
        <v>31-45</v>
      </c>
      <c r="Q3372">
        <f>--(Table1[[#This Row],[Patient Waittime]]&lt;=30)</f>
        <v>0</v>
      </c>
      <c r="R3372">
        <f>--Table1[[#This Row],[Patient Admission Flag]]</f>
        <v>0</v>
      </c>
      <c r="S3372">
        <f>--AND(Table1[[#This Row],[WithinTarget]]=1,Table1[[#This Row],[Patient Satisfaction Score]]&gt;=7)</f>
        <v>0</v>
      </c>
      <c r="T3372" t="str">
        <f>IF(LEFT(Table1[[#This Row],[Patient Gender]],1)="F","Female","Male")</f>
        <v>Male</v>
      </c>
    </row>
    <row r="3373" spans="1:20" x14ac:dyDescent="0.3">
      <c r="A3373" t="s">
        <v>3477</v>
      </c>
      <c r="B3373" s="1">
        <v>45060.732638888891</v>
      </c>
      <c r="C3373" t="s">
        <v>9</v>
      </c>
      <c r="D3373">
        <v>32</v>
      </c>
      <c r="E3373" t="s">
        <v>14</v>
      </c>
      <c r="F3373" t="s">
        <v>17</v>
      </c>
      <c r="G3373" t="b">
        <v>0</v>
      </c>
      <c r="I3373">
        <v>17</v>
      </c>
      <c r="J3373" t="b">
        <v>0</v>
      </c>
      <c r="K3373">
        <f>YEAR(Table1[[#This Row],[Patient Admission Date]])</f>
        <v>2023</v>
      </c>
      <c r="L3373" t="str">
        <f>TEXT(Table1[[#This Row],[Patient Admission Date]],"mmm")</f>
        <v>May</v>
      </c>
      <c r="M3373" t="str">
        <f>TEXT(Table1[[#This Row],[Patient Admission Date]],"ddd")</f>
        <v>Sun</v>
      </c>
      <c r="N3373" t="str">
        <f>TEXT(INT(HOUR(Table1[[#This Row],[Patient Admission Date]])/3)*3,"00")&amp;"-"&amp;TEXT(INT(HOUR(Table1[[#This Row],[Patient Admission Date]])/3)*3+3,"00")</f>
        <v>15-18</v>
      </c>
      <c r="O3373" t="str" cm="1">
        <f t="array" ref="O3373">_xlfn.IFS(Table1[[#This Row],[Patient Age]]&lt;=14,"0-14",Table1[[#This Row],[Patient Age]]&lt;=29,"15-29",Table1[[#This Row],[Patient Age]]&lt;=44,"30-44",Table1[[#This Row],[Patient Age]]&lt;=59,"45-59",Table1[[#This Row],[Patient Age]]&lt;=74,"60-74",TRUE,"75+")</f>
        <v>30-44</v>
      </c>
      <c r="P3373" t="str" cm="1">
        <f t="array" ref="P3373">_xlfn.IFS(Table1[[#This Row],[Patient Waittime]]&lt;=15,"0-15",Table1[[#This Row],[Patient Waittime]]&lt;=30,"16-30",Table1[[#This Row],[Patient Waittime]]&lt;=45,"31-45",Table1[[#This Row],[Patient Waittime]]&lt;=60,"46-60",TRUE,"60+")</f>
        <v>16-30</v>
      </c>
      <c r="Q3373">
        <f>--(Table1[[#This Row],[Patient Waittime]]&lt;=30)</f>
        <v>1</v>
      </c>
      <c r="R3373">
        <f>--Table1[[#This Row],[Patient Admission Flag]]</f>
        <v>0</v>
      </c>
      <c r="S3373">
        <f>--AND(Table1[[#This Row],[WithinTarget]]=1,Table1[[#This Row],[Patient Satisfaction Score]]&gt;=7)</f>
        <v>0</v>
      </c>
      <c r="T3373" t="str">
        <f>IF(LEFT(Table1[[#This Row],[Patient Gender]],1)="F","Female","Male")</f>
        <v>Male</v>
      </c>
    </row>
    <row r="3374" spans="1:20" x14ac:dyDescent="0.3">
      <c r="A3374" t="s">
        <v>3478</v>
      </c>
      <c r="B3374" s="1">
        <v>45064.386111111111</v>
      </c>
      <c r="C3374" t="s">
        <v>9</v>
      </c>
      <c r="D3374">
        <v>50</v>
      </c>
      <c r="E3374" t="s">
        <v>14</v>
      </c>
      <c r="F3374" t="s">
        <v>17</v>
      </c>
      <c r="G3374" t="b">
        <v>0</v>
      </c>
      <c r="I3374">
        <v>44</v>
      </c>
      <c r="J3374" t="b">
        <v>0</v>
      </c>
      <c r="K3374">
        <f>YEAR(Table1[[#This Row],[Patient Admission Date]])</f>
        <v>2023</v>
      </c>
      <c r="L3374" t="str">
        <f>TEXT(Table1[[#This Row],[Patient Admission Date]],"mmm")</f>
        <v>May</v>
      </c>
      <c r="M3374" t="str">
        <f>TEXT(Table1[[#This Row],[Patient Admission Date]],"ddd")</f>
        <v>Thu</v>
      </c>
      <c r="N3374" t="str">
        <f>TEXT(INT(HOUR(Table1[[#This Row],[Patient Admission Date]])/3)*3,"00")&amp;"-"&amp;TEXT(INT(HOUR(Table1[[#This Row],[Patient Admission Date]])/3)*3+3,"00")</f>
        <v>09-12</v>
      </c>
      <c r="O3374" t="str" cm="1">
        <f t="array" ref="O3374">_xlfn.IFS(Table1[[#This Row],[Patient Age]]&lt;=14,"0-14",Table1[[#This Row],[Patient Age]]&lt;=29,"15-29",Table1[[#This Row],[Patient Age]]&lt;=44,"30-44",Table1[[#This Row],[Patient Age]]&lt;=59,"45-59",Table1[[#This Row],[Patient Age]]&lt;=74,"60-74",TRUE,"75+")</f>
        <v>45-59</v>
      </c>
      <c r="P3374" t="str" cm="1">
        <f t="array" ref="P3374">_xlfn.IFS(Table1[[#This Row],[Patient Waittime]]&lt;=15,"0-15",Table1[[#This Row],[Patient Waittime]]&lt;=30,"16-30",Table1[[#This Row],[Patient Waittime]]&lt;=45,"31-45",Table1[[#This Row],[Patient Waittime]]&lt;=60,"46-60",TRUE,"60+")</f>
        <v>31-45</v>
      </c>
      <c r="Q3374">
        <f>--(Table1[[#This Row],[Patient Waittime]]&lt;=30)</f>
        <v>0</v>
      </c>
      <c r="R3374">
        <f>--Table1[[#This Row],[Patient Admission Flag]]</f>
        <v>0</v>
      </c>
      <c r="S3374">
        <f>--AND(Table1[[#This Row],[WithinTarget]]=1,Table1[[#This Row],[Patient Satisfaction Score]]&gt;=7)</f>
        <v>0</v>
      </c>
      <c r="T3374" t="str">
        <f>IF(LEFT(Table1[[#This Row],[Patient Gender]],1)="F","Female","Male")</f>
        <v>Male</v>
      </c>
    </row>
    <row r="3375" spans="1:20" x14ac:dyDescent="0.3">
      <c r="A3375" t="s">
        <v>3479</v>
      </c>
      <c r="B3375" s="1">
        <v>45483.56527777778</v>
      </c>
      <c r="C3375" t="s">
        <v>9</v>
      </c>
      <c r="D3375">
        <v>34</v>
      </c>
      <c r="E3375" t="s">
        <v>14</v>
      </c>
      <c r="F3375" t="s">
        <v>17</v>
      </c>
      <c r="G3375" t="b">
        <v>0</v>
      </c>
      <c r="I3375">
        <v>58</v>
      </c>
      <c r="J3375" t="b">
        <v>0</v>
      </c>
      <c r="K3375">
        <f>YEAR(Table1[[#This Row],[Patient Admission Date]])</f>
        <v>2024</v>
      </c>
      <c r="L3375" t="str">
        <f>TEXT(Table1[[#This Row],[Patient Admission Date]],"mmm")</f>
        <v>Jul</v>
      </c>
      <c r="M3375" t="str">
        <f>TEXT(Table1[[#This Row],[Patient Admission Date]],"ddd")</f>
        <v>Wed</v>
      </c>
      <c r="N3375" t="str">
        <f>TEXT(INT(HOUR(Table1[[#This Row],[Patient Admission Date]])/3)*3,"00")&amp;"-"&amp;TEXT(INT(HOUR(Table1[[#This Row],[Patient Admission Date]])/3)*3+3,"00")</f>
        <v>12-15</v>
      </c>
      <c r="O3375" t="str" cm="1">
        <f t="array" ref="O3375">_xlfn.IFS(Table1[[#This Row],[Patient Age]]&lt;=14,"0-14",Table1[[#This Row],[Patient Age]]&lt;=29,"15-29",Table1[[#This Row],[Patient Age]]&lt;=44,"30-44",Table1[[#This Row],[Patient Age]]&lt;=59,"45-59",Table1[[#This Row],[Patient Age]]&lt;=74,"60-74",TRUE,"75+")</f>
        <v>30-44</v>
      </c>
      <c r="P3375" t="str" cm="1">
        <f t="array" ref="P3375">_xlfn.IFS(Table1[[#This Row],[Patient Waittime]]&lt;=15,"0-15",Table1[[#This Row],[Patient Waittime]]&lt;=30,"16-30",Table1[[#This Row],[Patient Waittime]]&lt;=45,"31-45",Table1[[#This Row],[Patient Waittime]]&lt;=60,"46-60",TRUE,"60+")</f>
        <v>46-60</v>
      </c>
      <c r="Q3375">
        <f>--(Table1[[#This Row],[Patient Waittime]]&lt;=30)</f>
        <v>0</v>
      </c>
      <c r="R3375">
        <f>--Table1[[#This Row],[Patient Admission Flag]]</f>
        <v>0</v>
      </c>
      <c r="S3375">
        <f>--AND(Table1[[#This Row],[WithinTarget]]=1,Table1[[#This Row],[Patient Satisfaction Score]]&gt;=7)</f>
        <v>0</v>
      </c>
      <c r="T3375" t="str">
        <f>IF(LEFT(Table1[[#This Row],[Patient Gender]],1)="F","Female","Male")</f>
        <v>Male</v>
      </c>
    </row>
    <row r="3376" spans="1:20" x14ac:dyDescent="0.3">
      <c r="A3376" t="s">
        <v>3480</v>
      </c>
      <c r="B3376" s="1">
        <v>45115.658333333333</v>
      </c>
      <c r="C3376" t="s">
        <v>9</v>
      </c>
      <c r="D3376">
        <v>34</v>
      </c>
      <c r="E3376" t="s">
        <v>14</v>
      </c>
      <c r="F3376" t="s">
        <v>17</v>
      </c>
      <c r="G3376" t="b">
        <v>0</v>
      </c>
      <c r="I3376">
        <v>41</v>
      </c>
      <c r="J3376" t="b">
        <v>0</v>
      </c>
      <c r="K3376">
        <f>YEAR(Table1[[#This Row],[Patient Admission Date]])</f>
        <v>2023</v>
      </c>
      <c r="L3376" t="str">
        <f>TEXT(Table1[[#This Row],[Patient Admission Date]],"mmm")</f>
        <v>Jul</v>
      </c>
      <c r="M3376" t="str">
        <f>TEXT(Table1[[#This Row],[Patient Admission Date]],"ddd")</f>
        <v>Sat</v>
      </c>
      <c r="N3376" t="str">
        <f>TEXT(INT(HOUR(Table1[[#This Row],[Patient Admission Date]])/3)*3,"00")&amp;"-"&amp;TEXT(INT(HOUR(Table1[[#This Row],[Patient Admission Date]])/3)*3+3,"00")</f>
        <v>15-18</v>
      </c>
      <c r="O3376" t="str" cm="1">
        <f t="array" ref="O3376">_xlfn.IFS(Table1[[#This Row],[Patient Age]]&lt;=14,"0-14",Table1[[#This Row],[Patient Age]]&lt;=29,"15-29",Table1[[#This Row],[Patient Age]]&lt;=44,"30-44",Table1[[#This Row],[Patient Age]]&lt;=59,"45-59",Table1[[#This Row],[Patient Age]]&lt;=74,"60-74",TRUE,"75+")</f>
        <v>30-44</v>
      </c>
      <c r="P3376" t="str" cm="1">
        <f t="array" ref="P3376">_xlfn.IFS(Table1[[#This Row],[Patient Waittime]]&lt;=15,"0-15",Table1[[#This Row],[Patient Waittime]]&lt;=30,"16-30",Table1[[#This Row],[Patient Waittime]]&lt;=45,"31-45",Table1[[#This Row],[Patient Waittime]]&lt;=60,"46-60",TRUE,"60+")</f>
        <v>31-45</v>
      </c>
      <c r="Q3376">
        <f>--(Table1[[#This Row],[Patient Waittime]]&lt;=30)</f>
        <v>0</v>
      </c>
      <c r="R3376">
        <f>--Table1[[#This Row],[Patient Admission Flag]]</f>
        <v>0</v>
      </c>
      <c r="S3376">
        <f>--AND(Table1[[#This Row],[WithinTarget]]=1,Table1[[#This Row],[Patient Satisfaction Score]]&gt;=7)</f>
        <v>0</v>
      </c>
      <c r="T3376" t="str">
        <f>IF(LEFT(Table1[[#This Row],[Patient Gender]],1)="F","Female","Male")</f>
        <v>Male</v>
      </c>
    </row>
    <row r="3377" spans="1:20" x14ac:dyDescent="0.3">
      <c r="A3377" t="s">
        <v>3481</v>
      </c>
      <c r="B3377" s="1">
        <v>45300.938888888886</v>
      </c>
      <c r="C3377" t="s">
        <v>9</v>
      </c>
      <c r="D3377">
        <v>24</v>
      </c>
      <c r="E3377" t="s">
        <v>14</v>
      </c>
      <c r="F3377" t="s">
        <v>17</v>
      </c>
      <c r="G3377" t="b">
        <v>0</v>
      </c>
      <c r="I3377">
        <v>60</v>
      </c>
      <c r="J3377" t="b">
        <v>0</v>
      </c>
      <c r="K3377">
        <f>YEAR(Table1[[#This Row],[Patient Admission Date]])</f>
        <v>2024</v>
      </c>
      <c r="L3377" t="str">
        <f>TEXT(Table1[[#This Row],[Patient Admission Date]],"mmm")</f>
        <v>Jan</v>
      </c>
      <c r="M3377" t="str">
        <f>TEXT(Table1[[#This Row],[Patient Admission Date]],"ddd")</f>
        <v>Tue</v>
      </c>
      <c r="N3377" t="str">
        <f>TEXT(INT(HOUR(Table1[[#This Row],[Patient Admission Date]])/3)*3,"00")&amp;"-"&amp;TEXT(INT(HOUR(Table1[[#This Row],[Patient Admission Date]])/3)*3+3,"00")</f>
        <v>21-24</v>
      </c>
      <c r="O3377" t="str" cm="1">
        <f t="array" ref="O3377">_xlfn.IFS(Table1[[#This Row],[Patient Age]]&lt;=14,"0-14",Table1[[#This Row],[Patient Age]]&lt;=29,"15-29",Table1[[#This Row],[Patient Age]]&lt;=44,"30-44",Table1[[#This Row],[Patient Age]]&lt;=59,"45-59",Table1[[#This Row],[Patient Age]]&lt;=74,"60-74",TRUE,"75+")</f>
        <v>15-29</v>
      </c>
      <c r="P3377" t="str" cm="1">
        <f t="array" ref="P3377">_xlfn.IFS(Table1[[#This Row],[Patient Waittime]]&lt;=15,"0-15",Table1[[#This Row],[Patient Waittime]]&lt;=30,"16-30",Table1[[#This Row],[Patient Waittime]]&lt;=45,"31-45",Table1[[#This Row],[Patient Waittime]]&lt;=60,"46-60",TRUE,"60+")</f>
        <v>46-60</v>
      </c>
      <c r="Q3377">
        <f>--(Table1[[#This Row],[Patient Waittime]]&lt;=30)</f>
        <v>0</v>
      </c>
      <c r="R3377">
        <f>--Table1[[#This Row],[Patient Admission Flag]]</f>
        <v>0</v>
      </c>
      <c r="S3377">
        <f>--AND(Table1[[#This Row],[WithinTarget]]=1,Table1[[#This Row],[Patient Satisfaction Score]]&gt;=7)</f>
        <v>0</v>
      </c>
      <c r="T3377" t="str">
        <f>IF(LEFT(Table1[[#This Row],[Patient Gender]],1)="F","Female","Male")</f>
        <v>Male</v>
      </c>
    </row>
    <row r="3378" spans="1:20" x14ac:dyDescent="0.3">
      <c r="A3378" t="s">
        <v>3482</v>
      </c>
      <c r="B3378" s="1">
        <v>45507.301388888889</v>
      </c>
      <c r="C3378" t="s">
        <v>9</v>
      </c>
      <c r="D3378">
        <v>6</v>
      </c>
      <c r="E3378" t="s">
        <v>14</v>
      </c>
      <c r="F3378" t="s">
        <v>17</v>
      </c>
      <c r="G3378" t="b">
        <v>0</v>
      </c>
      <c r="I3378">
        <v>42</v>
      </c>
      <c r="J3378" t="b">
        <v>0</v>
      </c>
      <c r="K3378">
        <f>YEAR(Table1[[#This Row],[Patient Admission Date]])</f>
        <v>2024</v>
      </c>
      <c r="L3378" t="str">
        <f>TEXT(Table1[[#This Row],[Patient Admission Date]],"mmm")</f>
        <v>Aug</v>
      </c>
      <c r="M3378" t="str">
        <f>TEXT(Table1[[#This Row],[Patient Admission Date]],"ddd")</f>
        <v>Sat</v>
      </c>
      <c r="N3378" t="str">
        <f>TEXT(INT(HOUR(Table1[[#This Row],[Patient Admission Date]])/3)*3,"00")&amp;"-"&amp;TEXT(INT(HOUR(Table1[[#This Row],[Patient Admission Date]])/3)*3+3,"00")</f>
        <v>06-09</v>
      </c>
      <c r="O3378" t="str" cm="1">
        <f t="array" ref="O3378">_xlfn.IFS(Table1[[#This Row],[Patient Age]]&lt;=14,"0-14",Table1[[#This Row],[Patient Age]]&lt;=29,"15-29",Table1[[#This Row],[Patient Age]]&lt;=44,"30-44",Table1[[#This Row],[Patient Age]]&lt;=59,"45-59",Table1[[#This Row],[Patient Age]]&lt;=74,"60-74",TRUE,"75+")</f>
        <v>0-14</v>
      </c>
      <c r="P3378" t="str" cm="1">
        <f t="array" ref="P3378">_xlfn.IFS(Table1[[#This Row],[Patient Waittime]]&lt;=15,"0-15",Table1[[#This Row],[Patient Waittime]]&lt;=30,"16-30",Table1[[#This Row],[Patient Waittime]]&lt;=45,"31-45",Table1[[#This Row],[Patient Waittime]]&lt;=60,"46-60",TRUE,"60+")</f>
        <v>31-45</v>
      </c>
      <c r="Q3378">
        <f>--(Table1[[#This Row],[Patient Waittime]]&lt;=30)</f>
        <v>0</v>
      </c>
      <c r="R3378">
        <f>--Table1[[#This Row],[Patient Admission Flag]]</f>
        <v>0</v>
      </c>
      <c r="S3378">
        <f>--AND(Table1[[#This Row],[WithinTarget]]=1,Table1[[#This Row],[Patient Satisfaction Score]]&gt;=7)</f>
        <v>0</v>
      </c>
      <c r="T3378" t="str">
        <f>IF(LEFT(Table1[[#This Row],[Patient Gender]],1)="F","Female","Male")</f>
        <v>Male</v>
      </c>
    </row>
    <row r="3379" spans="1:20" x14ac:dyDescent="0.3">
      <c r="A3379" t="s">
        <v>3483</v>
      </c>
      <c r="B3379" s="1">
        <v>45156.189583333333</v>
      </c>
      <c r="C3379" t="s">
        <v>9</v>
      </c>
      <c r="D3379">
        <v>74</v>
      </c>
      <c r="E3379" t="s">
        <v>14</v>
      </c>
      <c r="F3379" t="s">
        <v>17</v>
      </c>
      <c r="G3379" t="b">
        <v>0</v>
      </c>
      <c r="I3379">
        <v>52</v>
      </c>
      <c r="J3379" t="b">
        <v>0</v>
      </c>
      <c r="K3379">
        <f>YEAR(Table1[[#This Row],[Patient Admission Date]])</f>
        <v>2023</v>
      </c>
      <c r="L3379" t="str">
        <f>TEXT(Table1[[#This Row],[Patient Admission Date]],"mmm")</f>
        <v>Aug</v>
      </c>
      <c r="M3379" t="str">
        <f>TEXT(Table1[[#This Row],[Patient Admission Date]],"ddd")</f>
        <v>Fri</v>
      </c>
      <c r="N3379" t="str">
        <f>TEXT(INT(HOUR(Table1[[#This Row],[Patient Admission Date]])/3)*3,"00")&amp;"-"&amp;TEXT(INT(HOUR(Table1[[#This Row],[Patient Admission Date]])/3)*3+3,"00")</f>
        <v>03-06</v>
      </c>
      <c r="O3379" t="str" cm="1">
        <f t="array" ref="O3379">_xlfn.IFS(Table1[[#This Row],[Patient Age]]&lt;=14,"0-14",Table1[[#This Row],[Patient Age]]&lt;=29,"15-29",Table1[[#This Row],[Patient Age]]&lt;=44,"30-44",Table1[[#This Row],[Patient Age]]&lt;=59,"45-59",Table1[[#This Row],[Patient Age]]&lt;=74,"60-74",TRUE,"75+")</f>
        <v>60-74</v>
      </c>
      <c r="P3379" t="str" cm="1">
        <f t="array" ref="P3379">_xlfn.IFS(Table1[[#This Row],[Patient Waittime]]&lt;=15,"0-15",Table1[[#This Row],[Patient Waittime]]&lt;=30,"16-30",Table1[[#This Row],[Patient Waittime]]&lt;=45,"31-45",Table1[[#This Row],[Patient Waittime]]&lt;=60,"46-60",TRUE,"60+")</f>
        <v>46-60</v>
      </c>
      <c r="Q3379">
        <f>--(Table1[[#This Row],[Patient Waittime]]&lt;=30)</f>
        <v>0</v>
      </c>
      <c r="R3379">
        <f>--Table1[[#This Row],[Patient Admission Flag]]</f>
        <v>0</v>
      </c>
      <c r="S3379">
        <f>--AND(Table1[[#This Row],[WithinTarget]]=1,Table1[[#This Row],[Patient Satisfaction Score]]&gt;=7)</f>
        <v>0</v>
      </c>
      <c r="T3379" t="str">
        <f>IF(LEFT(Table1[[#This Row],[Patient Gender]],1)="F","Female","Male")</f>
        <v>Male</v>
      </c>
    </row>
    <row r="3380" spans="1:20" x14ac:dyDescent="0.3">
      <c r="A3380" t="s">
        <v>3484</v>
      </c>
      <c r="B3380" s="1">
        <v>45277.049305555556</v>
      </c>
      <c r="C3380" t="s">
        <v>9</v>
      </c>
      <c r="D3380">
        <v>64</v>
      </c>
      <c r="E3380" t="s">
        <v>14</v>
      </c>
      <c r="F3380" t="s">
        <v>17</v>
      </c>
      <c r="G3380" t="b">
        <v>0</v>
      </c>
      <c r="I3380">
        <v>48</v>
      </c>
      <c r="J3380" t="b">
        <v>0</v>
      </c>
      <c r="K3380">
        <f>YEAR(Table1[[#This Row],[Patient Admission Date]])</f>
        <v>2023</v>
      </c>
      <c r="L3380" t="str">
        <f>TEXT(Table1[[#This Row],[Patient Admission Date]],"mmm")</f>
        <v>Dec</v>
      </c>
      <c r="M3380" t="str">
        <f>TEXT(Table1[[#This Row],[Patient Admission Date]],"ddd")</f>
        <v>Sun</v>
      </c>
      <c r="N3380" t="str">
        <f>TEXT(INT(HOUR(Table1[[#This Row],[Patient Admission Date]])/3)*3,"00")&amp;"-"&amp;TEXT(INT(HOUR(Table1[[#This Row],[Patient Admission Date]])/3)*3+3,"00")</f>
        <v>00-03</v>
      </c>
      <c r="O3380" t="str" cm="1">
        <f t="array" ref="O3380">_xlfn.IFS(Table1[[#This Row],[Patient Age]]&lt;=14,"0-14",Table1[[#This Row],[Patient Age]]&lt;=29,"15-29",Table1[[#This Row],[Patient Age]]&lt;=44,"30-44",Table1[[#This Row],[Patient Age]]&lt;=59,"45-59",Table1[[#This Row],[Patient Age]]&lt;=74,"60-74",TRUE,"75+")</f>
        <v>60-74</v>
      </c>
      <c r="P3380" t="str" cm="1">
        <f t="array" ref="P3380">_xlfn.IFS(Table1[[#This Row],[Patient Waittime]]&lt;=15,"0-15",Table1[[#This Row],[Patient Waittime]]&lt;=30,"16-30",Table1[[#This Row],[Patient Waittime]]&lt;=45,"31-45",Table1[[#This Row],[Patient Waittime]]&lt;=60,"46-60",TRUE,"60+")</f>
        <v>46-60</v>
      </c>
      <c r="Q3380">
        <f>--(Table1[[#This Row],[Patient Waittime]]&lt;=30)</f>
        <v>0</v>
      </c>
      <c r="R3380">
        <f>--Table1[[#This Row],[Patient Admission Flag]]</f>
        <v>0</v>
      </c>
      <c r="S3380">
        <f>--AND(Table1[[#This Row],[WithinTarget]]=1,Table1[[#This Row],[Patient Satisfaction Score]]&gt;=7)</f>
        <v>0</v>
      </c>
      <c r="T3380" t="str">
        <f>IF(LEFT(Table1[[#This Row],[Patient Gender]],1)="F","Female","Male")</f>
        <v>Male</v>
      </c>
    </row>
    <row r="3381" spans="1:20" x14ac:dyDescent="0.3">
      <c r="A3381" t="s">
        <v>3485</v>
      </c>
      <c r="B3381" s="1">
        <v>45293.886111111111</v>
      </c>
      <c r="C3381" t="s">
        <v>9</v>
      </c>
      <c r="D3381">
        <v>18</v>
      </c>
      <c r="E3381" t="s">
        <v>14</v>
      </c>
      <c r="F3381" t="s">
        <v>17</v>
      </c>
      <c r="G3381" t="b">
        <v>0</v>
      </c>
      <c r="I3381">
        <v>55</v>
      </c>
      <c r="J3381" t="b">
        <v>0</v>
      </c>
      <c r="K3381">
        <f>YEAR(Table1[[#This Row],[Patient Admission Date]])</f>
        <v>2024</v>
      </c>
      <c r="L3381" t="str">
        <f>TEXT(Table1[[#This Row],[Patient Admission Date]],"mmm")</f>
        <v>Jan</v>
      </c>
      <c r="M3381" t="str">
        <f>TEXT(Table1[[#This Row],[Patient Admission Date]],"ddd")</f>
        <v>Tue</v>
      </c>
      <c r="N3381" t="str">
        <f>TEXT(INT(HOUR(Table1[[#This Row],[Patient Admission Date]])/3)*3,"00")&amp;"-"&amp;TEXT(INT(HOUR(Table1[[#This Row],[Patient Admission Date]])/3)*3+3,"00")</f>
        <v>21-24</v>
      </c>
      <c r="O3381" t="str" cm="1">
        <f t="array" ref="O3381">_xlfn.IFS(Table1[[#This Row],[Patient Age]]&lt;=14,"0-14",Table1[[#This Row],[Patient Age]]&lt;=29,"15-29",Table1[[#This Row],[Patient Age]]&lt;=44,"30-44",Table1[[#This Row],[Patient Age]]&lt;=59,"45-59",Table1[[#This Row],[Patient Age]]&lt;=74,"60-74",TRUE,"75+")</f>
        <v>15-29</v>
      </c>
      <c r="P3381" t="str" cm="1">
        <f t="array" ref="P3381">_xlfn.IFS(Table1[[#This Row],[Patient Waittime]]&lt;=15,"0-15",Table1[[#This Row],[Patient Waittime]]&lt;=30,"16-30",Table1[[#This Row],[Patient Waittime]]&lt;=45,"31-45",Table1[[#This Row],[Patient Waittime]]&lt;=60,"46-60",TRUE,"60+")</f>
        <v>46-60</v>
      </c>
      <c r="Q3381">
        <f>--(Table1[[#This Row],[Patient Waittime]]&lt;=30)</f>
        <v>0</v>
      </c>
      <c r="R3381">
        <f>--Table1[[#This Row],[Patient Admission Flag]]</f>
        <v>0</v>
      </c>
      <c r="S3381">
        <f>--AND(Table1[[#This Row],[WithinTarget]]=1,Table1[[#This Row],[Patient Satisfaction Score]]&gt;=7)</f>
        <v>0</v>
      </c>
      <c r="T3381" t="str">
        <f>IF(LEFT(Table1[[#This Row],[Patient Gender]],1)="F","Female","Male")</f>
        <v>Male</v>
      </c>
    </row>
    <row r="3382" spans="1:20" x14ac:dyDescent="0.3">
      <c r="A3382" t="s">
        <v>3486</v>
      </c>
      <c r="B3382" s="1">
        <v>45305.052777777775</v>
      </c>
      <c r="C3382" t="s">
        <v>9</v>
      </c>
      <c r="D3382">
        <v>45</v>
      </c>
      <c r="E3382" t="s">
        <v>14</v>
      </c>
      <c r="F3382" t="s">
        <v>17</v>
      </c>
      <c r="G3382" t="b">
        <v>0</v>
      </c>
      <c r="H3382">
        <v>0</v>
      </c>
      <c r="I3382">
        <v>41</v>
      </c>
      <c r="J3382" t="b">
        <v>0</v>
      </c>
      <c r="K3382">
        <f>YEAR(Table1[[#This Row],[Patient Admission Date]])</f>
        <v>2024</v>
      </c>
      <c r="L3382" t="str">
        <f>TEXT(Table1[[#This Row],[Patient Admission Date]],"mmm")</f>
        <v>Jan</v>
      </c>
      <c r="M3382" t="str">
        <f>TEXT(Table1[[#This Row],[Patient Admission Date]],"ddd")</f>
        <v>Sun</v>
      </c>
      <c r="N3382" t="str">
        <f>TEXT(INT(HOUR(Table1[[#This Row],[Patient Admission Date]])/3)*3,"00")&amp;"-"&amp;TEXT(INT(HOUR(Table1[[#This Row],[Patient Admission Date]])/3)*3+3,"00")</f>
        <v>00-03</v>
      </c>
      <c r="O3382" t="str" cm="1">
        <f t="array" ref="O3382">_xlfn.IFS(Table1[[#This Row],[Patient Age]]&lt;=14,"0-14",Table1[[#This Row],[Patient Age]]&lt;=29,"15-29",Table1[[#This Row],[Patient Age]]&lt;=44,"30-44",Table1[[#This Row],[Patient Age]]&lt;=59,"45-59",Table1[[#This Row],[Patient Age]]&lt;=74,"60-74",TRUE,"75+")</f>
        <v>45-59</v>
      </c>
      <c r="P3382" t="str" cm="1">
        <f t="array" ref="P3382">_xlfn.IFS(Table1[[#This Row],[Patient Waittime]]&lt;=15,"0-15",Table1[[#This Row],[Patient Waittime]]&lt;=30,"16-30",Table1[[#This Row],[Patient Waittime]]&lt;=45,"31-45",Table1[[#This Row],[Patient Waittime]]&lt;=60,"46-60",TRUE,"60+")</f>
        <v>31-45</v>
      </c>
      <c r="Q3382">
        <f>--(Table1[[#This Row],[Patient Waittime]]&lt;=30)</f>
        <v>0</v>
      </c>
      <c r="R3382">
        <f>--Table1[[#This Row],[Patient Admission Flag]]</f>
        <v>0</v>
      </c>
      <c r="S3382">
        <f>--AND(Table1[[#This Row],[WithinTarget]]=1,Table1[[#This Row],[Patient Satisfaction Score]]&gt;=7)</f>
        <v>0</v>
      </c>
      <c r="T3382" t="str">
        <f>IF(LEFT(Table1[[#This Row],[Patient Gender]],1)="F","Female","Male")</f>
        <v>Male</v>
      </c>
    </row>
    <row r="3383" spans="1:20" x14ac:dyDescent="0.3">
      <c r="A3383" t="s">
        <v>3487</v>
      </c>
      <c r="B3383" s="1">
        <v>45232.544444444444</v>
      </c>
      <c r="C3383" t="s">
        <v>9</v>
      </c>
      <c r="D3383">
        <v>71</v>
      </c>
      <c r="E3383" t="s">
        <v>14</v>
      </c>
      <c r="F3383" t="s">
        <v>17</v>
      </c>
      <c r="G3383" t="b">
        <v>0</v>
      </c>
      <c r="H3383">
        <v>1</v>
      </c>
      <c r="I3383">
        <v>10</v>
      </c>
      <c r="J3383" t="b">
        <v>0</v>
      </c>
      <c r="K3383">
        <f>YEAR(Table1[[#This Row],[Patient Admission Date]])</f>
        <v>2023</v>
      </c>
      <c r="L3383" t="str">
        <f>TEXT(Table1[[#This Row],[Patient Admission Date]],"mmm")</f>
        <v>Nov</v>
      </c>
      <c r="M3383" t="str">
        <f>TEXT(Table1[[#This Row],[Patient Admission Date]],"ddd")</f>
        <v>Thu</v>
      </c>
      <c r="N3383" t="str">
        <f>TEXT(INT(HOUR(Table1[[#This Row],[Patient Admission Date]])/3)*3,"00")&amp;"-"&amp;TEXT(INT(HOUR(Table1[[#This Row],[Patient Admission Date]])/3)*3+3,"00")</f>
        <v>12-15</v>
      </c>
      <c r="O3383" t="str" cm="1">
        <f t="array" ref="O3383">_xlfn.IFS(Table1[[#This Row],[Patient Age]]&lt;=14,"0-14",Table1[[#This Row],[Patient Age]]&lt;=29,"15-29",Table1[[#This Row],[Patient Age]]&lt;=44,"30-44",Table1[[#This Row],[Patient Age]]&lt;=59,"45-59",Table1[[#This Row],[Patient Age]]&lt;=74,"60-74",TRUE,"75+")</f>
        <v>60-74</v>
      </c>
      <c r="P3383" t="str" cm="1">
        <f t="array" ref="P3383">_xlfn.IFS(Table1[[#This Row],[Patient Waittime]]&lt;=15,"0-15",Table1[[#This Row],[Patient Waittime]]&lt;=30,"16-30",Table1[[#This Row],[Patient Waittime]]&lt;=45,"31-45",Table1[[#This Row],[Patient Waittime]]&lt;=60,"46-60",TRUE,"60+")</f>
        <v>0-15</v>
      </c>
      <c r="Q3383">
        <f>--(Table1[[#This Row],[Patient Waittime]]&lt;=30)</f>
        <v>1</v>
      </c>
      <c r="R3383">
        <f>--Table1[[#This Row],[Patient Admission Flag]]</f>
        <v>0</v>
      </c>
      <c r="S3383">
        <f>--AND(Table1[[#This Row],[WithinTarget]]=1,Table1[[#This Row],[Patient Satisfaction Score]]&gt;=7)</f>
        <v>0</v>
      </c>
      <c r="T3383" t="str">
        <f>IF(LEFT(Table1[[#This Row],[Patient Gender]],1)="F","Female","Male")</f>
        <v>Male</v>
      </c>
    </row>
    <row r="3384" spans="1:20" x14ac:dyDescent="0.3">
      <c r="A3384" t="s">
        <v>3488</v>
      </c>
      <c r="B3384" s="1">
        <v>45372.378472222219</v>
      </c>
      <c r="C3384" t="s">
        <v>9</v>
      </c>
      <c r="D3384">
        <v>74</v>
      </c>
      <c r="E3384" t="s">
        <v>14</v>
      </c>
      <c r="F3384" t="s">
        <v>17</v>
      </c>
      <c r="G3384" t="b">
        <v>0</v>
      </c>
      <c r="H3384">
        <v>1</v>
      </c>
      <c r="I3384">
        <v>21</v>
      </c>
      <c r="J3384" t="b">
        <v>0</v>
      </c>
      <c r="K3384">
        <f>YEAR(Table1[[#This Row],[Patient Admission Date]])</f>
        <v>2024</v>
      </c>
      <c r="L3384" t="str">
        <f>TEXT(Table1[[#This Row],[Patient Admission Date]],"mmm")</f>
        <v>Mar</v>
      </c>
      <c r="M3384" t="str">
        <f>TEXT(Table1[[#This Row],[Patient Admission Date]],"ddd")</f>
        <v>Thu</v>
      </c>
      <c r="N3384" t="str">
        <f>TEXT(INT(HOUR(Table1[[#This Row],[Patient Admission Date]])/3)*3,"00")&amp;"-"&amp;TEXT(INT(HOUR(Table1[[#This Row],[Patient Admission Date]])/3)*3+3,"00")</f>
        <v>09-12</v>
      </c>
      <c r="O3384" t="str" cm="1">
        <f t="array" ref="O3384">_xlfn.IFS(Table1[[#This Row],[Patient Age]]&lt;=14,"0-14",Table1[[#This Row],[Patient Age]]&lt;=29,"15-29",Table1[[#This Row],[Patient Age]]&lt;=44,"30-44",Table1[[#This Row],[Patient Age]]&lt;=59,"45-59",Table1[[#This Row],[Patient Age]]&lt;=74,"60-74",TRUE,"75+")</f>
        <v>60-74</v>
      </c>
      <c r="P3384" t="str" cm="1">
        <f t="array" ref="P3384">_xlfn.IFS(Table1[[#This Row],[Patient Waittime]]&lt;=15,"0-15",Table1[[#This Row],[Patient Waittime]]&lt;=30,"16-30",Table1[[#This Row],[Patient Waittime]]&lt;=45,"31-45",Table1[[#This Row],[Patient Waittime]]&lt;=60,"46-60",TRUE,"60+")</f>
        <v>16-30</v>
      </c>
      <c r="Q3384">
        <f>--(Table1[[#This Row],[Patient Waittime]]&lt;=30)</f>
        <v>1</v>
      </c>
      <c r="R3384">
        <f>--Table1[[#This Row],[Patient Admission Flag]]</f>
        <v>0</v>
      </c>
      <c r="S3384">
        <f>--AND(Table1[[#This Row],[WithinTarget]]=1,Table1[[#This Row],[Patient Satisfaction Score]]&gt;=7)</f>
        <v>0</v>
      </c>
      <c r="T3384" t="str">
        <f>IF(LEFT(Table1[[#This Row],[Patient Gender]],1)="F","Female","Male")</f>
        <v>Male</v>
      </c>
    </row>
    <row r="3385" spans="1:20" x14ac:dyDescent="0.3">
      <c r="A3385" t="s">
        <v>3489</v>
      </c>
      <c r="B3385" s="1">
        <v>45467.148611111108</v>
      </c>
      <c r="C3385" t="s">
        <v>9</v>
      </c>
      <c r="D3385">
        <v>10</v>
      </c>
      <c r="E3385" t="s">
        <v>14</v>
      </c>
      <c r="F3385" t="s">
        <v>17</v>
      </c>
      <c r="G3385" t="b">
        <v>0</v>
      </c>
      <c r="H3385">
        <v>1</v>
      </c>
      <c r="I3385">
        <v>60</v>
      </c>
      <c r="J3385" t="b">
        <v>0</v>
      </c>
      <c r="K3385">
        <f>YEAR(Table1[[#This Row],[Patient Admission Date]])</f>
        <v>2024</v>
      </c>
      <c r="L3385" t="str">
        <f>TEXT(Table1[[#This Row],[Patient Admission Date]],"mmm")</f>
        <v>Jun</v>
      </c>
      <c r="M3385" t="str">
        <f>TEXT(Table1[[#This Row],[Patient Admission Date]],"ddd")</f>
        <v>Mon</v>
      </c>
      <c r="N3385" t="str">
        <f>TEXT(INT(HOUR(Table1[[#This Row],[Patient Admission Date]])/3)*3,"00")&amp;"-"&amp;TEXT(INT(HOUR(Table1[[#This Row],[Patient Admission Date]])/3)*3+3,"00")</f>
        <v>03-06</v>
      </c>
      <c r="O3385" t="str" cm="1">
        <f t="array" ref="O3385">_xlfn.IFS(Table1[[#This Row],[Patient Age]]&lt;=14,"0-14",Table1[[#This Row],[Patient Age]]&lt;=29,"15-29",Table1[[#This Row],[Patient Age]]&lt;=44,"30-44",Table1[[#This Row],[Patient Age]]&lt;=59,"45-59",Table1[[#This Row],[Patient Age]]&lt;=74,"60-74",TRUE,"75+")</f>
        <v>0-14</v>
      </c>
      <c r="P3385" t="str" cm="1">
        <f t="array" ref="P3385">_xlfn.IFS(Table1[[#This Row],[Patient Waittime]]&lt;=15,"0-15",Table1[[#This Row],[Patient Waittime]]&lt;=30,"16-30",Table1[[#This Row],[Patient Waittime]]&lt;=45,"31-45",Table1[[#This Row],[Patient Waittime]]&lt;=60,"46-60",TRUE,"60+")</f>
        <v>46-60</v>
      </c>
      <c r="Q3385">
        <f>--(Table1[[#This Row],[Patient Waittime]]&lt;=30)</f>
        <v>0</v>
      </c>
      <c r="R3385">
        <f>--Table1[[#This Row],[Patient Admission Flag]]</f>
        <v>0</v>
      </c>
      <c r="S3385">
        <f>--AND(Table1[[#This Row],[WithinTarget]]=1,Table1[[#This Row],[Patient Satisfaction Score]]&gt;=7)</f>
        <v>0</v>
      </c>
      <c r="T3385" t="str">
        <f>IF(LEFT(Table1[[#This Row],[Patient Gender]],1)="F","Female","Male")</f>
        <v>Male</v>
      </c>
    </row>
    <row r="3386" spans="1:20" x14ac:dyDescent="0.3">
      <c r="A3386" t="s">
        <v>3490</v>
      </c>
      <c r="B3386" s="1">
        <v>45155.440972222219</v>
      </c>
      <c r="C3386" t="s">
        <v>9</v>
      </c>
      <c r="D3386">
        <v>13</v>
      </c>
      <c r="E3386" t="s">
        <v>14</v>
      </c>
      <c r="F3386" t="s">
        <v>17</v>
      </c>
      <c r="G3386" t="b">
        <v>0</v>
      </c>
      <c r="H3386">
        <v>1</v>
      </c>
      <c r="I3386">
        <v>45</v>
      </c>
      <c r="J3386" t="b">
        <v>0</v>
      </c>
      <c r="K3386">
        <f>YEAR(Table1[[#This Row],[Patient Admission Date]])</f>
        <v>2023</v>
      </c>
      <c r="L3386" t="str">
        <f>TEXT(Table1[[#This Row],[Patient Admission Date]],"mmm")</f>
        <v>Aug</v>
      </c>
      <c r="M3386" t="str">
        <f>TEXT(Table1[[#This Row],[Patient Admission Date]],"ddd")</f>
        <v>Thu</v>
      </c>
      <c r="N3386" t="str">
        <f>TEXT(INT(HOUR(Table1[[#This Row],[Patient Admission Date]])/3)*3,"00")&amp;"-"&amp;TEXT(INT(HOUR(Table1[[#This Row],[Patient Admission Date]])/3)*3+3,"00")</f>
        <v>09-12</v>
      </c>
      <c r="O3386" t="str" cm="1">
        <f t="array" ref="O3386">_xlfn.IFS(Table1[[#This Row],[Patient Age]]&lt;=14,"0-14",Table1[[#This Row],[Patient Age]]&lt;=29,"15-29",Table1[[#This Row],[Patient Age]]&lt;=44,"30-44",Table1[[#This Row],[Patient Age]]&lt;=59,"45-59",Table1[[#This Row],[Patient Age]]&lt;=74,"60-74",TRUE,"75+")</f>
        <v>0-14</v>
      </c>
      <c r="P3386" t="str" cm="1">
        <f t="array" ref="P3386">_xlfn.IFS(Table1[[#This Row],[Patient Waittime]]&lt;=15,"0-15",Table1[[#This Row],[Patient Waittime]]&lt;=30,"16-30",Table1[[#This Row],[Patient Waittime]]&lt;=45,"31-45",Table1[[#This Row],[Patient Waittime]]&lt;=60,"46-60",TRUE,"60+")</f>
        <v>31-45</v>
      </c>
      <c r="Q3386">
        <f>--(Table1[[#This Row],[Patient Waittime]]&lt;=30)</f>
        <v>0</v>
      </c>
      <c r="R3386">
        <f>--Table1[[#This Row],[Patient Admission Flag]]</f>
        <v>0</v>
      </c>
      <c r="S3386">
        <f>--AND(Table1[[#This Row],[WithinTarget]]=1,Table1[[#This Row],[Patient Satisfaction Score]]&gt;=7)</f>
        <v>0</v>
      </c>
      <c r="T3386" t="str">
        <f>IF(LEFT(Table1[[#This Row],[Patient Gender]],1)="F","Female","Male")</f>
        <v>Male</v>
      </c>
    </row>
    <row r="3387" spans="1:20" x14ac:dyDescent="0.3">
      <c r="A3387" t="s">
        <v>3491</v>
      </c>
      <c r="B3387" s="1">
        <v>45449.061111111114</v>
      </c>
      <c r="C3387" t="s">
        <v>9</v>
      </c>
      <c r="D3387">
        <v>29</v>
      </c>
      <c r="E3387" t="s">
        <v>14</v>
      </c>
      <c r="F3387" t="s">
        <v>17</v>
      </c>
      <c r="G3387" t="b">
        <v>0</v>
      </c>
      <c r="H3387">
        <v>1</v>
      </c>
      <c r="I3387">
        <v>18</v>
      </c>
      <c r="J3387" t="b">
        <v>0</v>
      </c>
      <c r="K3387">
        <f>YEAR(Table1[[#This Row],[Patient Admission Date]])</f>
        <v>2024</v>
      </c>
      <c r="L3387" t="str">
        <f>TEXT(Table1[[#This Row],[Patient Admission Date]],"mmm")</f>
        <v>Jun</v>
      </c>
      <c r="M3387" t="str">
        <f>TEXT(Table1[[#This Row],[Patient Admission Date]],"ddd")</f>
        <v>Thu</v>
      </c>
      <c r="N3387" t="str">
        <f>TEXT(INT(HOUR(Table1[[#This Row],[Patient Admission Date]])/3)*3,"00")&amp;"-"&amp;TEXT(INT(HOUR(Table1[[#This Row],[Patient Admission Date]])/3)*3+3,"00")</f>
        <v>00-03</v>
      </c>
      <c r="O3387" t="str" cm="1">
        <f t="array" ref="O3387">_xlfn.IFS(Table1[[#This Row],[Patient Age]]&lt;=14,"0-14",Table1[[#This Row],[Patient Age]]&lt;=29,"15-29",Table1[[#This Row],[Patient Age]]&lt;=44,"30-44",Table1[[#This Row],[Patient Age]]&lt;=59,"45-59",Table1[[#This Row],[Patient Age]]&lt;=74,"60-74",TRUE,"75+")</f>
        <v>15-29</v>
      </c>
      <c r="P3387" t="str" cm="1">
        <f t="array" ref="P3387">_xlfn.IFS(Table1[[#This Row],[Patient Waittime]]&lt;=15,"0-15",Table1[[#This Row],[Patient Waittime]]&lt;=30,"16-30",Table1[[#This Row],[Patient Waittime]]&lt;=45,"31-45",Table1[[#This Row],[Patient Waittime]]&lt;=60,"46-60",TRUE,"60+")</f>
        <v>16-30</v>
      </c>
      <c r="Q3387">
        <f>--(Table1[[#This Row],[Patient Waittime]]&lt;=30)</f>
        <v>1</v>
      </c>
      <c r="R3387">
        <f>--Table1[[#This Row],[Patient Admission Flag]]</f>
        <v>0</v>
      </c>
      <c r="S3387">
        <f>--AND(Table1[[#This Row],[WithinTarget]]=1,Table1[[#This Row],[Patient Satisfaction Score]]&gt;=7)</f>
        <v>0</v>
      </c>
      <c r="T3387" t="str">
        <f>IF(LEFT(Table1[[#This Row],[Patient Gender]],1)="F","Female","Male")</f>
        <v>Male</v>
      </c>
    </row>
    <row r="3388" spans="1:20" x14ac:dyDescent="0.3">
      <c r="A3388" t="s">
        <v>3492</v>
      </c>
      <c r="B3388" s="1">
        <v>45268.657638888886</v>
      </c>
      <c r="C3388" t="s">
        <v>9</v>
      </c>
      <c r="D3388">
        <v>68</v>
      </c>
      <c r="E3388" t="s">
        <v>14</v>
      </c>
      <c r="F3388" t="s">
        <v>17</v>
      </c>
      <c r="G3388" t="b">
        <v>0</v>
      </c>
      <c r="H3388">
        <v>2</v>
      </c>
      <c r="I3388">
        <v>54</v>
      </c>
      <c r="J3388" t="b">
        <v>0</v>
      </c>
      <c r="K3388">
        <f>YEAR(Table1[[#This Row],[Patient Admission Date]])</f>
        <v>2023</v>
      </c>
      <c r="L3388" t="str">
        <f>TEXT(Table1[[#This Row],[Patient Admission Date]],"mmm")</f>
        <v>Dec</v>
      </c>
      <c r="M3388" t="str">
        <f>TEXT(Table1[[#This Row],[Patient Admission Date]],"ddd")</f>
        <v>Fri</v>
      </c>
      <c r="N3388" t="str">
        <f>TEXT(INT(HOUR(Table1[[#This Row],[Patient Admission Date]])/3)*3,"00")&amp;"-"&amp;TEXT(INT(HOUR(Table1[[#This Row],[Patient Admission Date]])/3)*3+3,"00")</f>
        <v>15-18</v>
      </c>
      <c r="O3388" t="str" cm="1">
        <f t="array" ref="O3388">_xlfn.IFS(Table1[[#This Row],[Patient Age]]&lt;=14,"0-14",Table1[[#This Row],[Patient Age]]&lt;=29,"15-29",Table1[[#This Row],[Patient Age]]&lt;=44,"30-44",Table1[[#This Row],[Patient Age]]&lt;=59,"45-59",Table1[[#This Row],[Patient Age]]&lt;=74,"60-74",TRUE,"75+")</f>
        <v>60-74</v>
      </c>
      <c r="P3388" t="str" cm="1">
        <f t="array" ref="P3388">_xlfn.IFS(Table1[[#This Row],[Patient Waittime]]&lt;=15,"0-15",Table1[[#This Row],[Patient Waittime]]&lt;=30,"16-30",Table1[[#This Row],[Patient Waittime]]&lt;=45,"31-45",Table1[[#This Row],[Patient Waittime]]&lt;=60,"46-60",TRUE,"60+")</f>
        <v>46-60</v>
      </c>
      <c r="Q3388">
        <f>--(Table1[[#This Row],[Patient Waittime]]&lt;=30)</f>
        <v>0</v>
      </c>
      <c r="R3388">
        <f>--Table1[[#This Row],[Patient Admission Flag]]</f>
        <v>0</v>
      </c>
      <c r="S3388">
        <f>--AND(Table1[[#This Row],[WithinTarget]]=1,Table1[[#This Row],[Patient Satisfaction Score]]&gt;=7)</f>
        <v>0</v>
      </c>
      <c r="T3388" t="str">
        <f>IF(LEFT(Table1[[#This Row],[Patient Gender]],1)="F","Female","Male")</f>
        <v>Male</v>
      </c>
    </row>
    <row r="3389" spans="1:20" x14ac:dyDescent="0.3">
      <c r="A3389" t="s">
        <v>3493</v>
      </c>
      <c r="B3389" s="1">
        <v>45227.15347222222</v>
      </c>
      <c r="C3389" t="s">
        <v>9</v>
      </c>
      <c r="D3389">
        <v>1</v>
      </c>
      <c r="E3389" t="s">
        <v>14</v>
      </c>
      <c r="F3389" t="s">
        <v>17</v>
      </c>
      <c r="G3389" t="b">
        <v>0</v>
      </c>
      <c r="H3389">
        <v>3</v>
      </c>
      <c r="I3389">
        <v>25</v>
      </c>
      <c r="J3389" t="b">
        <v>0</v>
      </c>
      <c r="K3389">
        <f>YEAR(Table1[[#This Row],[Patient Admission Date]])</f>
        <v>2023</v>
      </c>
      <c r="L3389" t="str">
        <f>TEXT(Table1[[#This Row],[Patient Admission Date]],"mmm")</f>
        <v>Oct</v>
      </c>
      <c r="M3389" t="str">
        <f>TEXT(Table1[[#This Row],[Patient Admission Date]],"ddd")</f>
        <v>Sat</v>
      </c>
      <c r="N3389" t="str">
        <f>TEXT(INT(HOUR(Table1[[#This Row],[Patient Admission Date]])/3)*3,"00")&amp;"-"&amp;TEXT(INT(HOUR(Table1[[#This Row],[Patient Admission Date]])/3)*3+3,"00")</f>
        <v>03-06</v>
      </c>
      <c r="O3389" t="str" cm="1">
        <f t="array" ref="O3389">_xlfn.IFS(Table1[[#This Row],[Patient Age]]&lt;=14,"0-14",Table1[[#This Row],[Patient Age]]&lt;=29,"15-29",Table1[[#This Row],[Patient Age]]&lt;=44,"30-44",Table1[[#This Row],[Patient Age]]&lt;=59,"45-59",Table1[[#This Row],[Patient Age]]&lt;=74,"60-74",TRUE,"75+")</f>
        <v>0-14</v>
      </c>
      <c r="P3389" t="str" cm="1">
        <f t="array" ref="P3389">_xlfn.IFS(Table1[[#This Row],[Patient Waittime]]&lt;=15,"0-15",Table1[[#This Row],[Patient Waittime]]&lt;=30,"16-30",Table1[[#This Row],[Patient Waittime]]&lt;=45,"31-45",Table1[[#This Row],[Patient Waittime]]&lt;=60,"46-60",TRUE,"60+")</f>
        <v>16-30</v>
      </c>
      <c r="Q3389">
        <f>--(Table1[[#This Row],[Patient Waittime]]&lt;=30)</f>
        <v>1</v>
      </c>
      <c r="R3389">
        <f>--Table1[[#This Row],[Patient Admission Flag]]</f>
        <v>0</v>
      </c>
      <c r="S3389">
        <f>--AND(Table1[[#This Row],[WithinTarget]]=1,Table1[[#This Row],[Patient Satisfaction Score]]&gt;=7)</f>
        <v>0</v>
      </c>
      <c r="T3389" t="str">
        <f>IF(LEFT(Table1[[#This Row],[Patient Gender]],1)="F","Female","Male")</f>
        <v>Male</v>
      </c>
    </row>
    <row r="3390" spans="1:20" x14ac:dyDescent="0.3">
      <c r="A3390" t="s">
        <v>3494</v>
      </c>
      <c r="B3390" s="1">
        <v>45354.410416666666</v>
      </c>
      <c r="C3390" t="s">
        <v>9</v>
      </c>
      <c r="D3390">
        <v>38</v>
      </c>
      <c r="E3390" t="s">
        <v>14</v>
      </c>
      <c r="F3390" t="s">
        <v>17</v>
      </c>
      <c r="G3390" t="b">
        <v>0</v>
      </c>
      <c r="H3390">
        <v>3</v>
      </c>
      <c r="I3390">
        <v>15</v>
      </c>
      <c r="J3390" t="b">
        <v>0</v>
      </c>
      <c r="K3390">
        <f>YEAR(Table1[[#This Row],[Patient Admission Date]])</f>
        <v>2024</v>
      </c>
      <c r="L3390" t="str">
        <f>TEXT(Table1[[#This Row],[Patient Admission Date]],"mmm")</f>
        <v>Mar</v>
      </c>
      <c r="M3390" t="str">
        <f>TEXT(Table1[[#This Row],[Patient Admission Date]],"ddd")</f>
        <v>Sun</v>
      </c>
      <c r="N3390" t="str">
        <f>TEXT(INT(HOUR(Table1[[#This Row],[Patient Admission Date]])/3)*3,"00")&amp;"-"&amp;TEXT(INT(HOUR(Table1[[#This Row],[Patient Admission Date]])/3)*3+3,"00")</f>
        <v>09-12</v>
      </c>
      <c r="O3390" t="str" cm="1">
        <f t="array" ref="O3390">_xlfn.IFS(Table1[[#This Row],[Patient Age]]&lt;=14,"0-14",Table1[[#This Row],[Patient Age]]&lt;=29,"15-29",Table1[[#This Row],[Patient Age]]&lt;=44,"30-44",Table1[[#This Row],[Patient Age]]&lt;=59,"45-59",Table1[[#This Row],[Patient Age]]&lt;=74,"60-74",TRUE,"75+")</f>
        <v>30-44</v>
      </c>
      <c r="P3390" t="str" cm="1">
        <f t="array" ref="P3390">_xlfn.IFS(Table1[[#This Row],[Patient Waittime]]&lt;=15,"0-15",Table1[[#This Row],[Patient Waittime]]&lt;=30,"16-30",Table1[[#This Row],[Patient Waittime]]&lt;=45,"31-45",Table1[[#This Row],[Patient Waittime]]&lt;=60,"46-60",TRUE,"60+")</f>
        <v>0-15</v>
      </c>
      <c r="Q3390">
        <f>--(Table1[[#This Row],[Patient Waittime]]&lt;=30)</f>
        <v>1</v>
      </c>
      <c r="R3390">
        <f>--Table1[[#This Row],[Patient Admission Flag]]</f>
        <v>0</v>
      </c>
      <c r="S3390">
        <f>--AND(Table1[[#This Row],[WithinTarget]]=1,Table1[[#This Row],[Patient Satisfaction Score]]&gt;=7)</f>
        <v>0</v>
      </c>
      <c r="T3390" t="str">
        <f>IF(LEFT(Table1[[#This Row],[Patient Gender]],1)="F","Female","Male")</f>
        <v>Male</v>
      </c>
    </row>
    <row r="3391" spans="1:20" x14ac:dyDescent="0.3">
      <c r="A3391" t="s">
        <v>3495</v>
      </c>
      <c r="B3391" s="1">
        <v>45247.445833333331</v>
      </c>
      <c r="C3391" t="s">
        <v>9</v>
      </c>
      <c r="D3391">
        <v>27</v>
      </c>
      <c r="E3391" t="s">
        <v>14</v>
      </c>
      <c r="F3391" t="s">
        <v>17</v>
      </c>
      <c r="G3391" t="b">
        <v>0</v>
      </c>
      <c r="H3391">
        <v>4</v>
      </c>
      <c r="I3391">
        <v>17</v>
      </c>
      <c r="J3391" t="b">
        <v>0</v>
      </c>
      <c r="K3391">
        <f>YEAR(Table1[[#This Row],[Patient Admission Date]])</f>
        <v>2023</v>
      </c>
      <c r="L3391" t="str">
        <f>TEXT(Table1[[#This Row],[Patient Admission Date]],"mmm")</f>
        <v>Nov</v>
      </c>
      <c r="M3391" t="str">
        <f>TEXT(Table1[[#This Row],[Patient Admission Date]],"ddd")</f>
        <v>Fri</v>
      </c>
      <c r="N3391" t="str">
        <f>TEXT(INT(HOUR(Table1[[#This Row],[Patient Admission Date]])/3)*3,"00")&amp;"-"&amp;TEXT(INT(HOUR(Table1[[#This Row],[Patient Admission Date]])/3)*3+3,"00")</f>
        <v>09-12</v>
      </c>
      <c r="O3391" t="str" cm="1">
        <f t="array" ref="O3391">_xlfn.IFS(Table1[[#This Row],[Patient Age]]&lt;=14,"0-14",Table1[[#This Row],[Patient Age]]&lt;=29,"15-29",Table1[[#This Row],[Patient Age]]&lt;=44,"30-44",Table1[[#This Row],[Patient Age]]&lt;=59,"45-59",Table1[[#This Row],[Patient Age]]&lt;=74,"60-74",TRUE,"75+")</f>
        <v>15-29</v>
      </c>
      <c r="P3391" t="str" cm="1">
        <f t="array" ref="P3391">_xlfn.IFS(Table1[[#This Row],[Patient Waittime]]&lt;=15,"0-15",Table1[[#This Row],[Patient Waittime]]&lt;=30,"16-30",Table1[[#This Row],[Patient Waittime]]&lt;=45,"31-45",Table1[[#This Row],[Patient Waittime]]&lt;=60,"46-60",TRUE,"60+")</f>
        <v>16-30</v>
      </c>
      <c r="Q3391">
        <f>--(Table1[[#This Row],[Patient Waittime]]&lt;=30)</f>
        <v>1</v>
      </c>
      <c r="R3391">
        <f>--Table1[[#This Row],[Patient Admission Flag]]</f>
        <v>0</v>
      </c>
      <c r="S3391">
        <f>--AND(Table1[[#This Row],[WithinTarget]]=1,Table1[[#This Row],[Patient Satisfaction Score]]&gt;=7)</f>
        <v>0</v>
      </c>
      <c r="T3391" t="str">
        <f>IF(LEFT(Table1[[#This Row],[Patient Gender]],1)="F","Female","Male")</f>
        <v>Male</v>
      </c>
    </row>
    <row r="3392" spans="1:20" x14ac:dyDescent="0.3">
      <c r="A3392" t="s">
        <v>3496</v>
      </c>
      <c r="B3392" s="1">
        <v>45493.243055555555</v>
      </c>
      <c r="C3392" t="s">
        <v>9</v>
      </c>
      <c r="D3392">
        <v>50</v>
      </c>
      <c r="E3392" t="s">
        <v>14</v>
      </c>
      <c r="F3392" t="s">
        <v>17</v>
      </c>
      <c r="G3392" t="b">
        <v>0</v>
      </c>
      <c r="H3392">
        <v>5</v>
      </c>
      <c r="I3392">
        <v>49</v>
      </c>
      <c r="J3392" t="b">
        <v>0</v>
      </c>
      <c r="K3392">
        <f>YEAR(Table1[[#This Row],[Patient Admission Date]])</f>
        <v>2024</v>
      </c>
      <c r="L3392" t="str">
        <f>TEXT(Table1[[#This Row],[Patient Admission Date]],"mmm")</f>
        <v>Jul</v>
      </c>
      <c r="M3392" t="str">
        <f>TEXT(Table1[[#This Row],[Patient Admission Date]],"ddd")</f>
        <v>Sat</v>
      </c>
      <c r="N3392" t="str">
        <f>TEXT(INT(HOUR(Table1[[#This Row],[Patient Admission Date]])/3)*3,"00")&amp;"-"&amp;TEXT(INT(HOUR(Table1[[#This Row],[Patient Admission Date]])/3)*3+3,"00")</f>
        <v>03-06</v>
      </c>
      <c r="O3392" t="str" cm="1">
        <f t="array" ref="O3392">_xlfn.IFS(Table1[[#This Row],[Patient Age]]&lt;=14,"0-14",Table1[[#This Row],[Patient Age]]&lt;=29,"15-29",Table1[[#This Row],[Patient Age]]&lt;=44,"30-44",Table1[[#This Row],[Patient Age]]&lt;=59,"45-59",Table1[[#This Row],[Patient Age]]&lt;=74,"60-74",TRUE,"75+")</f>
        <v>45-59</v>
      </c>
      <c r="P3392" t="str" cm="1">
        <f t="array" ref="P3392">_xlfn.IFS(Table1[[#This Row],[Patient Waittime]]&lt;=15,"0-15",Table1[[#This Row],[Patient Waittime]]&lt;=30,"16-30",Table1[[#This Row],[Patient Waittime]]&lt;=45,"31-45",Table1[[#This Row],[Patient Waittime]]&lt;=60,"46-60",TRUE,"60+")</f>
        <v>46-60</v>
      </c>
      <c r="Q3392">
        <f>--(Table1[[#This Row],[Patient Waittime]]&lt;=30)</f>
        <v>0</v>
      </c>
      <c r="R3392">
        <f>--Table1[[#This Row],[Patient Admission Flag]]</f>
        <v>0</v>
      </c>
      <c r="S3392">
        <f>--AND(Table1[[#This Row],[WithinTarget]]=1,Table1[[#This Row],[Patient Satisfaction Score]]&gt;=7)</f>
        <v>0</v>
      </c>
      <c r="T3392" t="str">
        <f>IF(LEFT(Table1[[#This Row],[Patient Gender]],1)="F","Female","Male")</f>
        <v>Male</v>
      </c>
    </row>
    <row r="3393" spans="1:20" x14ac:dyDescent="0.3">
      <c r="A3393" t="s">
        <v>3497</v>
      </c>
      <c r="B3393" s="1">
        <v>45201.709722222222</v>
      </c>
      <c r="C3393" t="s">
        <v>9</v>
      </c>
      <c r="D3393">
        <v>49</v>
      </c>
      <c r="E3393" t="s">
        <v>14</v>
      </c>
      <c r="F3393" t="s">
        <v>17</v>
      </c>
      <c r="G3393" t="b">
        <v>0</v>
      </c>
      <c r="H3393">
        <v>5</v>
      </c>
      <c r="I3393">
        <v>51</v>
      </c>
      <c r="J3393" t="b">
        <v>0</v>
      </c>
      <c r="K3393">
        <f>YEAR(Table1[[#This Row],[Patient Admission Date]])</f>
        <v>2023</v>
      </c>
      <c r="L3393" t="str">
        <f>TEXT(Table1[[#This Row],[Patient Admission Date]],"mmm")</f>
        <v>Oct</v>
      </c>
      <c r="M3393" t="str">
        <f>TEXT(Table1[[#This Row],[Patient Admission Date]],"ddd")</f>
        <v>Mon</v>
      </c>
      <c r="N3393" t="str">
        <f>TEXT(INT(HOUR(Table1[[#This Row],[Patient Admission Date]])/3)*3,"00")&amp;"-"&amp;TEXT(INT(HOUR(Table1[[#This Row],[Patient Admission Date]])/3)*3+3,"00")</f>
        <v>15-18</v>
      </c>
      <c r="O3393" t="str" cm="1">
        <f t="array" ref="O3393">_xlfn.IFS(Table1[[#This Row],[Patient Age]]&lt;=14,"0-14",Table1[[#This Row],[Patient Age]]&lt;=29,"15-29",Table1[[#This Row],[Patient Age]]&lt;=44,"30-44",Table1[[#This Row],[Patient Age]]&lt;=59,"45-59",Table1[[#This Row],[Patient Age]]&lt;=74,"60-74",TRUE,"75+")</f>
        <v>45-59</v>
      </c>
      <c r="P3393" t="str" cm="1">
        <f t="array" ref="P3393">_xlfn.IFS(Table1[[#This Row],[Patient Waittime]]&lt;=15,"0-15",Table1[[#This Row],[Patient Waittime]]&lt;=30,"16-30",Table1[[#This Row],[Patient Waittime]]&lt;=45,"31-45",Table1[[#This Row],[Patient Waittime]]&lt;=60,"46-60",TRUE,"60+")</f>
        <v>46-60</v>
      </c>
      <c r="Q3393">
        <f>--(Table1[[#This Row],[Patient Waittime]]&lt;=30)</f>
        <v>0</v>
      </c>
      <c r="R3393">
        <f>--Table1[[#This Row],[Patient Admission Flag]]</f>
        <v>0</v>
      </c>
      <c r="S3393">
        <f>--AND(Table1[[#This Row],[WithinTarget]]=1,Table1[[#This Row],[Patient Satisfaction Score]]&gt;=7)</f>
        <v>0</v>
      </c>
      <c r="T3393" t="str">
        <f>IF(LEFT(Table1[[#This Row],[Patient Gender]],1)="F","Female","Male")</f>
        <v>Male</v>
      </c>
    </row>
    <row r="3394" spans="1:20" x14ac:dyDescent="0.3">
      <c r="A3394" t="s">
        <v>3498</v>
      </c>
      <c r="B3394" s="1">
        <v>45090.81527777778</v>
      </c>
      <c r="C3394" t="s">
        <v>9</v>
      </c>
      <c r="D3394">
        <v>38</v>
      </c>
      <c r="E3394" t="s">
        <v>14</v>
      </c>
      <c r="F3394" t="s">
        <v>17</v>
      </c>
      <c r="G3394" t="b">
        <v>0</v>
      </c>
      <c r="H3394">
        <v>5</v>
      </c>
      <c r="I3394">
        <v>39</v>
      </c>
      <c r="J3394" t="b">
        <v>0</v>
      </c>
      <c r="K3394">
        <f>YEAR(Table1[[#This Row],[Patient Admission Date]])</f>
        <v>2023</v>
      </c>
      <c r="L3394" t="str">
        <f>TEXT(Table1[[#This Row],[Patient Admission Date]],"mmm")</f>
        <v>Jun</v>
      </c>
      <c r="M3394" t="str">
        <f>TEXT(Table1[[#This Row],[Patient Admission Date]],"ddd")</f>
        <v>Tue</v>
      </c>
      <c r="N3394" t="str">
        <f>TEXT(INT(HOUR(Table1[[#This Row],[Patient Admission Date]])/3)*3,"00")&amp;"-"&amp;TEXT(INT(HOUR(Table1[[#This Row],[Patient Admission Date]])/3)*3+3,"00")</f>
        <v>18-21</v>
      </c>
      <c r="O3394" t="str" cm="1">
        <f t="array" ref="O3394">_xlfn.IFS(Table1[[#This Row],[Patient Age]]&lt;=14,"0-14",Table1[[#This Row],[Patient Age]]&lt;=29,"15-29",Table1[[#This Row],[Patient Age]]&lt;=44,"30-44",Table1[[#This Row],[Patient Age]]&lt;=59,"45-59",Table1[[#This Row],[Patient Age]]&lt;=74,"60-74",TRUE,"75+")</f>
        <v>30-44</v>
      </c>
      <c r="P3394" t="str" cm="1">
        <f t="array" ref="P3394">_xlfn.IFS(Table1[[#This Row],[Patient Waittime]]&lt;=15,"0-15",Table1[[#This Row],[Patient Waittime]]&lt;=30,"16-30",Table1[[#This Row],[Patient Waittime]]&lt;=45,"31-45",Table1[[#This Row],[Patient Waittime]]&lt;=60,"46-60",TRUE,"60+")</f>
        <v>31-45</v>
      </c>
      <c r="Q3394">
        <f>--(Table1[[#This Row],[Patient Waittime]]&lt;=30)</f>
        <v>0</v>
      </c>
      <c r="R3394">
        <f>--Table1[[#This Row],[Patient Admission Flag]]</f>
        <v>0</v>
      </c>
      <c r="S3394">
        <f>--AND(Table1[[#This Row],[WithinTarget]]=1,Table1[[#This Row],[Patient Satisfaction Score]]&gt;=7)</f>
        <v>0</v>
      </c>
      <c r="T3394" t="str">
        <f>IF(LEFT(Table1[[#This Row],[Patient Gender]],1)="F","Female","Male")</f>
        <v>Male</v>
      </c>
    </row>
    <row r="3395" spans="1:20" x14ac:dyDescent="0.3">
      <c r="A3395" t="s">
        <v>3499</v>
      </c>
      <c r="B3395" s="1">
        <v>45559.036805555559</v>
      </c>
      <c r="C3395" t="s">
        <v>9</v>
      </c>
      <c r="D3395">
        <v>69</v>
      </c>
      <c r="E3395" t="s">
        <v>14</v>
      </c>
      <c r="F3395" t="s">
        <v>17</v>
      </c>
      <c r="G3395" t="b">
        <v>0</v>
      </c>
      <c r="H3395">
        <v>6</v>
      </c>
      <c r="I3395">
        <v>28</v>
      </c>
      <c r="J3395" t="b">
        <v>0</v>
      </c>
      <c r="K3395">
        <f>YEAR(Table1[[#This Row],[Patient Admission Date]])</f>
        <v>2024</v>
      </c>
      <c r="L3395" t="str">
        <f>TEXT(Table1[[#This Row],[Patient Admission Date]],"mmm")</f>
        <v>Sep</v>
      </c>
      <c r="M3395" t="str">
        <f>TEXT(Table1[[#This Row],[Patient Admission Date]],"ddd")</f>
        <v>Tue</v>
      </c>
      <c r="N3395" t="str">
        <f>TEXT(INT(HOUR(Table1[[#This Row],[Patient Admission Date]])/3)*3,"00")&amp;"-"&amp;TEXT(INT(HOUR(Table1[[#This Row],[Patient Admission Date]])/3)*3+3,"00")</f>
        <v>00-03</v>
      </c>
      <c r="O3395" t="str" cm="1">
        <f t="array" ref="O3395">_xlfn.IFS(Table1[[#This Row],[Patient Age]]&lt;=14,"0-14",Table1[[#This Row],[Patient Age]]&lt;=29,"15-29",Table1[[#This Row],[Patient Age]]&lt;=44,"30-44",Table1[[#This Row],[Patient Age]]&lt;=59,"45-59",Table1[[#This Row],[Patient Age]]&lt;=74,"60-74",TRUE,"75+")</f>
        <v>60-74</v>
      </c>
      <c r="P3395" t="str" cm="1">
        <f t="array" ref="P3395">_xlfn.IFS(Table1[[#This Row],[Patient Waittime]]&lt;=15,"0-15",Table1[[#This Row],[Patient Waittime]]&lt;=30,"16-30",Table1[[#This Row],[Patient Waittime]]&lt;=45,"31-45",Table1[[#This Row],[Patient Waittime]]&lt;=60,"46-60",TRUE,"60+")</f>
        <v>16-30</v>
      </c>
      <c r="Q3395">
        <f>--(Table1[[#This Row],[Patient Waittime]]&lt;=30)</f>
        <v>1</v>
      </c>
      <c r="R3395">
        <f>--Table1[[#This Row],[Patient Admission Flag]]</f>
        <v>0</v>
      </c>
      <c r="S3395">
        <f>--AND(Table1[[#This Row],[WithinTarget]]=1,Table1[[#This Row],[Patient Satisfaction Score]]&gt;=7)</f>
        <v>0</v>
      </c>
      <c r="T3395" t="str">
        <f>IF(LEFT(Table1[[#This Row],[Patient Gender]],1)="F","Female","Male")</f>
        <v>Male</v>
      </c>
    </row>
    <row r="3396" spans="1:20" x14ac:dyDescent="0.3">
      <c r="A3396" t="s">
        <v>3500</v>
      </c>
      <c r="B3396" s="1">
        <v>45428.594444444447</v>
      </c>
      <c r="C3396" t="s">
        <v>9</v>
      </c>
      <c r="D3396">
        <v>74</v>
      </c>
      <c r="E3396" t="s">
        <v>14</v>
      </c>
      <c r="F3396" t="s">
        <v>17</v>
      </c>
      <c r="G3396" t="b">
        <v>0</v>
      </c>
      <c r="H3396">
        <v>6</v>
      </c>
      <c r="I3396">
        <v>24</v>
      </c>
      <c r="J3396" t="b">
        <v>0</v>
      </c>
      <c r="K3396">
        <f>YEAR(Table1[[#This Row],[Patient Admission Date]])</f>
        <v>2024</v>
      </c>
      <c r="L3396" t="str">
        <f>TEXT(Table1[[#This Row],[Patient Admission Date]],"mmm")</f>
        <v>May</v>
      </c>
      <c r="M3396" t="str">
        <f>TEXT(Table1[[#This Row],[Patient Admission Date]],"ddd")</f>
        <v>Thu</v>
      </c>
      <c r="N3396" t="str">
        <f>TEXT(INT(HOUR(Table1[[#This Row],[Patient Admission Date]])/3)*3,"00")&amp;"-"&amp;TEXT(INT(HOUR(Table1[[#This Row],[Patient Admission Date]])/3)*3+3,"00")</f>
        <v>12-15</v>
      </c>
      <c r="O3396" t="str" cm="1">
        <f t="array" ref="O3396">_xlfn.IFS(Table1[[#This Row],[Patient Age]]&lt;=14,"0-14",Table1[[#This Row],[Patient Age]]&lt;=29,"15-29",Table1[[#This Row],[Patient Age]]&lt;=44,"30-44",Table1[[#This Row],[Patient Age]]&lt;=59,"45-59",Table1[[#This Row],[Patient Age]]&lt;=74,"60-74",TRUE,"75+")</f>
        <v>60-74</v>
      </c>
      <c r="P3396" t="str" cm="1">
        <f t="array" ref="P3396">_xlfn.IFS(Table1[[#This Row],[Patient Waittime]]&lt;=15,"0-15",Table1[[#This Row],[Patient Waittime]]&lt;=30,"16-30",Table1[[#This Row],[Patient Waittime]]&lt;=45,"31-45",Table1[[#This Row],[Patient Waittime]]&lt;=60,"46-60",TRUE,"60+")</f>
        <v>16-30</v>
      </c>
      <c r="Q3396">
        <f>--(Table1[[#This Row],[Patient Waittime]]&lt;=30)</f>
        <v>1</v>
      </c>
      <c r="R3396">
        <f>--Table1[[#This Row],[Patient Admission Flag]]</f>
        <v>0</v>
      </c>
      <c r="S3396">
        <f>--AND(Table1[[#This Row],[WithinTarget]]=1,Table1[[#This Row],[Patient Satisfaction Score]]&gt;=7)</f>
        <v>0</v>
      </c>
      <c r="T3396" t="str">
        <f>IF(LEFT(Table1[[#This Row],[Patient Gender]],1)="F","Female","Male")</f>
        <v>Male</v>
      </c>
    </row>
    <row r="3397" spans="1:20" x14ac:dyDescent="0.3">
      <c r="A3397" t="s">
        <v>3501</v>
      </c>
      <c r="B3397" s="1">
        <v>45236.943749999999</v>
      </c>
      <c r="C3397" t="s">
        <v>9</v>
      </c>
      <c r="D3397">
        <v>69</v>
      </c>
      <c r="E3397" t="s">
        <v>14</v>
      </c>
      <c r="F3397" t="s">
        <v>17</v>
      </c>
      <c r="G3397" t="b">
        <v>0</v>
      </c>
      <c r="H3397">
        <v>6</v>
      </c>
      <c r="I3397">
        <v>48</v>
      </c>
      <c r="J3397" t="b">
        <v>0</v>
      </c>
      <c r="K3397">
        <f>YEAR(Table1[[#This Row],[Patient Admission Date]])</f>
        <v>2023</v>
      </c>
      <c r="L3397" t="str">
        <f>TEXT(Table1[[#This Row],[Patient Admission Date]],"mmm")</f>
        <v>Nov</v>
      </c>
      <c r="M3397" t="str">
        <f>TEXT(Table1[[#This Row],[Patient Admission Date]],"ddd")</f>
        <v>Mon</v>
      </c>
      <c r="N3397" t="str">
        <f>TEXT(INT(HOUR(Table1[[#This Row],[Patient Admission Date]])/3)*3,"00")&amp;"-"&amp;TEXT(INT(HOUR(Table1[[#This Row],[Patient Admission Date]])/3)*3+3,"00")</f>
        <v>21-24</v>
      </c>
      <c r="O3397" t="str" cm="1">
        <f t="array" ref="O3397">_xlfn.IFS(Table1[[#This Row],[Patient Age]]&lt;=14,"0-14",Table1[[#This Row],[Patient Age]]&lt;=29,"15-29",Table1[[#This Row],[Patient Age]]&lt;=44,"30-44",Table1[[#This Row],[Patient Age]]&lt;=59,"45-59",Table1[[#This Row],[Patient Age]]&lt;=74,"60-74",TRUE,"75+")</f>
        <v>60-74</v>
      </c>
      <c r="P3397" t="str" cm="1">
        <f t="array" ref="P3397">_xlfn.IFS(Table1[[#This Row],[Patient Waittime]]&lt;=15,"0-15",Table1[[#This Row],[Patient Waittime]]&lt;=30,"16-30",Table1[[#This Row],[Patient Waittime]]&lt;=45,"31-45",Table1[[#This Row],[Patient Waittime]]&lt;=60,"46-60",TRUE,"60+")</f>
        <v>46-60</v>
      </c>
      <c r="Q3397">
        <f>--(Table1[[#This Row],[Patient Waittime]]&lt;=30)</f>
        <v>0</v>
      </c>
      <c r="R3397">
        <f>--Table1[[#This Row],[Patient Admission Flag]]</f>
        <v>0</v>
      </c>
      <c r="S3397">
        <f>--AND(Table1[[#This Row],[WithinTarget]]=1,Table1[[#This Row],[Patient Satisfaction Score]]&gt;=7)</f>
        <v>0</v>
      </c>
      <c r="T3397" t="str">
        <f>IF(LEFT(Table1[[#This Row],[Patient Gender]],1)="F","Female","Male")</f>
        <v>Male</v>
      </c>
    </row>
    <row r="3398" spans="1:20" x14ac:dyDescent="0.3">
      <c r="A3398" t="s">
        <v>3502</v>
      </c>
      <c r="B3398" s="1">
        <v>45456.974999999999</v>
      </c>
      <c r="C3398" t="s">
        <v>9</v>
      </c>
      <c r="D3398">
        <v>60</v>
      </c>
      <c r="E3398" t="s">
        <v>14</v>
      </c>
      <c r="F3398" t="s">
        <v>17</v>
      </c>
      <c r="G3398" t="b">
        <v>0</v>
      </c>
      <c r="H3398">
        <v>7</v>
      </c>
      <c r="I3398">
        <v>26</v>
      </c>
      <c r="J3398" t="b">
        <v>0</v>
      </c>
      <c r="K3398">
        <f>YEAR(Table1[[#This Row],[Patient Admission Date]])</f>
        <v>2024</v>
      </c>
      <c r="L3398" t="str">
        <f>TEXT(Table1[[#This Row],[Patient Admission Date]],"mmm")</f>
        <v>Jun</v>
      </c>
      <c r="M3398" t="str">
        <f>TEXT(Table1[[#This Row],[Patient Admission Date]],"ddd")</f>
        <v>Thu</v>
      </c>
      <c r="N3398" t="str">
        <f>TEXT(INT(HOUR(Table1[[#This Row],[Patient Admission Date]])/3)*3,"00")&amp;"-"&amp;TEXT(INT(HOUR(Table1[[#This Row],[Patient Admission Date]])/3)*3+3,"00")</f>
        <v>21-24</v>
      </c>
      <c r="O3398" t="str" cm="1">
        <f t="array" ref="O3398">_xlfn.IFS(Table1[[#This Row],[Patient Age]]&lt;=14,"0-14",Table1[[#This Row],[Patient Age]]&lt;=29,"15-29",Table1[[#This Row],[Patient Age]]&lt;=44,"30-44",Table1[[#This Row],[Patient Age]]&lt;=59,"45-59",Table1[[#This Row],[Patient Age]]&lt;=74,"60-74",TRUE,"75+")</f>
        <v>60-74</v>
      </c>
      <c r="P3398" t="str" cm="1">
        <f t="array" ref="P3398">_xlfn.IFS(Table1[[#This Row],[Patient Waittime]]&lt;=15,"0-15",Table1[[#This Row],[Patient Waittime]]&lt;=30,"16-30",Table1[[#This Row],[Patient Waittime]]&lt;=45,"31-45",Table1[[#This Row],[Patient Waittime]]&lt;=60,"46-60",TRUE,"60+")</f>
        <v>16-30</v>
      </c>
      <c r="Q3398">
        <f>--(Table1[[#This Row],[Patient Waittime]]&lt;=30)</f>
        <v>1</v>
      </c>
      <c r="R3398">
        <f>--Table1[[#This Row],[Patient Admission Flag]]</f>
        <v>0</v>
      </c>
      <c r="S3398">
        <f>--AND(Table1[[#This Row],[WithinTarget]]=1,Table1[[#This Row],[Patient Satisfaction Score]]&gt;=7)</f>
        <v>1</v>
      </c>
      <c r="T3398" t="str">
        <f>IF(LEFT(Table1[[#This Row],[Patient Gender]],1)="F","Female","Male")</f>
        <v>Male</v>
      </c>
    </row>
    <row r="3399" spans="1:20" x14ac:dyDescent="0.3">
      <c r="A3399" t="s">
        <v>3503</v>
      </c>
      <c r="B3399" s="1">
        <v>45569.134027777778</v>
      </c>
      <c r="C3399" t="s">
        <v>9</v>
      </c>
      <c r="D3399">
        <v>71</v>
      </c>
      <c r="E3399" t="s">
        <v>14</v>
      </c>
      <c r="F3399" t="s">
        <v>17</v>
      </c>
      <c r="G3399" t="b">
        <v>0</v>
      </c>
      <c r="H3399">
        <v>8</v>
      </c>
      <c r="I3399">
        <v>38</v>
      </c>
      <c r="J3399" t="b">
        <v>0</v>
      </c>
      <c r="K3399">
        <f>YEAR(Table1[[#This Row],[Patient Admission Date]])</f>
        <v>2024</v>
      </c>
      <c r="L3399" t="str">
        <f>TEXT(Table1[[#This Row],[Patient Admission Date]],"mmm")</f>
        <v>Oct</v>
      </c>
      <c r="M3399" t="str">
        <f>TEXT(Table1[[#This Row],[Patient Admission Date]],"ddd")</f>
        <v>Fri</v>
      </c>
      <c r="N3399" t="str">
        <f>TEXT(INT(HOUR(Table1[[#This Row],[Patient Admission Date]])/3)*3,"00")&amp;"-"&amp;TEXT(INT(HOUR(Table1[[#This Row],[Patient Admission Date]])/3)*3+3,"00")</f>
        <v>03-06</v>
      </c>
      <c r="O3399" t="str" cm="1">
        <f t="array" ref="O3399">_xlfn.IFS(Table1[[#This Row],[Patient Age]]&lt;=14,"0-14",Table1[[#This Row],[Patient Age]]&lt;=29,"15-29",Table1[[#This Row],[Patient Age]]&lt;=44,"30-44",Table1[[#This Row],[Patient Age]]&lt;=59,"45-59",Table1[[#This Row],[Patient Age]]&lt;=74,"60-74",TRUE,"75+")</f>
        <v>60-74</v>
      </c>
      <c r="P3399" t="str" cm="1">
        <f t="array" ref="P3399">_xlfn.IFS(Table1[[#This Row],[Patient Waittime]]&lt;=15,"0-15",Table1[[#This Row],[Patient Waittime]]&lt;=30,"16-30",Table1[[#This Row],[Patient Waittime]]&lt;=45,"31-45",Table1[[#This Row],[Patient Waittime]]&lt;=60,"46-60",TRUE,"60+")</f>
        <v>31-45</v>
      </c>
      <c r="Q3399">
        <f>--(Table1[[#This Row],[Patient Waittime]]&lt;=30)</f>
        <v>0</v>
      </c>
      <c r="R3399">
        <f>--Table1[[#This Row],[Patient Admission Flag]]</f>
        <v>0</v>
      </c>
      <c r="S3399">
        <f>--AND(Table1[[#This Row],[WithinTarget]]=1,Table1[[#This Row],[Patient Satisfaction Score]]&gt;=7)</f>
        <v>0</v>
      </c>
      <c r="T3399" t="str">
        <f>IF(LEFT(Table1[[#This Row],[Patient Gender]],1)="F","Female","Male")</f>
        <v>Male</v>
      </c>
    </row>
    <row r="3400" spans="1:20" x14ac:dyDescent="0.3">
      <c r="A3400" t="s">
        <v>3504</v>
      </c>
      <c r="B3400" s="1">
        <v>45344.686111111114</v>
      </c>
      <c r="C3400" t="s">
        <v>9</v>
      </c>
      <c r="D3400">
        <v>73</v>
      </c>
      <c r="E3400" t="s">
        <v>14</v>
      </c>
      <c r="F3400" t="s">
        <v>17</v>
      </c>
      <c r="G3400" t="b">
        <v>0</v>
      </c>
      <c r="H3400">
        <v>8</v>
      </c>
      <c r="I3400">
        <v>32</v>
      </c>
      <c r="J3400" t="b">
        <v>0</v>
      </c>
      <c r="K3400">
        <f>YEAR(Table1[[#This Row],[Patient Admission Date]])</f>
        <v>2024</v>
      </c>
      <c r="L3400" t="str">
        <f>TEXT(Table1[[#This Row],[Patient Admission Date]],"mmm")</f>
        <v>Feb</v>
      </c>
      <c r="M3400" t="str">
        <f>TEXT(Table1[[#This Row],[Patient Admission Date]],"ddd")</f>
        <v>Thu</v>
      </c>
      <c r="N3400" t="str">
        <f>TEXT(INT(HOUR(Table1[[#This Row],[Patient Admission Date]])/3)*3,"00")&amp;"-"&amp;TEXT(INT(HOUR(Table1[[#This Row],[Patient Admission Date]])/3)*3+3,"00")</f>
        <v>15-18</v>
      </c>
      <c r="O3400" t="str" cm="1">
        <f t="array" ref="O3400">_xlfn.IFS(Table1[[#This Row],[Patient Age]]&lt;=14,"0-14",Table1[[#This Row],[Patient Age]]&lt;=29,"15-29",Table1[[#This Row],[Patient Age]]&lt;=44,"30-44",Table1[[#This Row],[Patient Age]]&lt;=59,"45-59",Table1[[#This Row],[Patient Age]]&lt;=74,"60-74",TRUE,"75+")</f>
        <v>60-74</v>
      </c>
      <c r="P3400" t="str" cm="1">
        <f t="array" ref="P3400">_xlfn.IFS(Table1[[#This Row],[Patient Waittime]]&lt;=15,"0-15",Table1[[#This Row],[Patient Waittime]]&lt;=30,"16-30",Table1[[#This Row],[Patient Waittime]]&lt;=45,"31-45",Table1[[#This Row],[Patient Waittime]]&lt;=60,"46-60",TRUE,"60+")</f>
        <v>31-45</v>
      </c>
      <c r="Q3400">
        <f>--(Table1[[#This Row],[Patient Waittime]]&lt;=30)</f>
        <v>0</v>
      </c>
      <c r="R3400">
        <f>--Table1[[#This Row],[Patient Admission Flag]]</f>
        <v>0</v>
      </c>
      <c r="S3400">
        <f>--AND(Table1[[#This Row],[WithinTarget]]=1,Table1[[#This Row],[Patient Satisfaction Score]]&gt;=7)</f>
        <v>0</v>
      </c>
      <c r="T3400" t="str">
        <f>IF(LEFT(Table1[[#This Row],[Patient Gender]],1)="F","Female","Male")</f>
        <v>Male</v>
      </c>
    </row>
    <row r="3401" spans="1:20" x14ac:dyDescent="0.3">
      <c r="A3401" t="s">
        <v>3505</v>
      </c>
      <c r="B3401" s="1">
        <v>45062.723611111112</v>
      </c>
      <c r="C3401" t="s">
        <v>9</v>
      </c>
      <c r="D3401">
        <v>36</v>
      </c>
      <c r="E3401" t="s">
        <v>14</v>
      </c>
      <c r="F3401" t="s">
        <v>17</v>
      </c>
      <c r="G3401" t="b">
        <v>0</v>
      </c>
      <c r="H3401">
        <v>9</v>
      </c>
      <c r="I3401">
        <v>11</v>
      </c>
      <c r="J3401" t="b">
        <v>0</v>
      </c>
      <c r="K3401">
        <f>YEAR(Table1[[#This Row],[Patient Admission Date]])</f>
        <v>2023</v>
      </c>
      <c r="L3401" t="str">
        <f>TEXT(Table1[[#This Row],[Patient Admission Date]],"mmm")</f>
        <v>May</v>
      </c>
      <c r="M3401" t="str">
        <f>TEXT(Table1[[#This Row],[Patient Admission Date]],"ddd")</f>
        <v>Tue</v>
      </c>
      <c r="N3401" t="str">
        <f>TEXT(INT(HOUR(Table1[[#This Row],[Patient Admission Date]])/3)*3,"00")&amp;"-"&amp;TEXT(INT(HOUR(Table1[[#This Row],[Patient Admission Date]])/3)*3+3,"00")</f>
        <v>15-18</v>
      </c>
      <c r="O3401" t="str" cm="1">
        <f t="array" ref="O3401">_xlfn.IFS(Table1[[#This Row],[Patient Age]]&lt;=14,"0-14",Table1[[#This Row],[Patient Age]]&lt;=29,"15-29",Table1[[#This Row],[Patient Age]]&lt;=44,"30-44",Table1[[#This Row],[Patient Age]]&lt;=59,"45-59",Table1[[#This Row],[Patient Age]]&lt;=74,"60-74",TRUE,"75+")</f>
        <v>30-44</v>
      </c>
      <c r="P3401" t="str" cm="1">
        <f t="array" ref="P3401">_xlfn.IFS(Table1[[#This Row],[Patient Waittime]]&lt;=15,"0-15",Table1[[#This Row],[Patient Waittime]]&lt;=30,"16-30",Table1[[#This Row],[Patient Waittime]]&lt;=45,"31-45",Table1[[#This Row],[Patient Waittime]]&lt;=60,"46-60",TRUE,"60+")</f>
        <v>0-15</v>
      </c>
      <c r="Q3401">
        <f>--(Table1[[#This Row],[Patient Waittime]]&lt;=30)</f>
        <v>1</v>
      </c>
      <c r="R3401">
        <f>--Table1[[#This Row],[Patient Admission Flag]]</f>
        <v>0</v>
      </c>
      <c r="S3401">
        <f>--AND(Table1[[#This Row],[WithinTarget]]=1,Table1[[#This Row],[Patient Satisfaction Score]]&gt;=7)</f>
        <v>1</v>
      </c>
      <c r="T3401" t="str">
        <f>IF(LEFT(Table1[[#This Row],[Patient Gender]],1)="F","Female","Male")</f>
        <v>Male</v>
      </c>
    </row>
    <row r="3402" spans="1:20" x14ac:dyDescent="0.3">
      <c r="A3402" t="s">
        <v>3506</v>
      </c>
      <c r="B3402" s="1">
        <v>45147.169444444444</v>
      </c>
      <c r="C3402" t="s">
        <v>9</v>
      </c>
      <c r="D3402">
        <v>4</v>
      </c>
      <c r="E3402" t="s">
        <v>14</v>
      </c>
      <c r="F3402" t="s">
        <v>17</v>
      </c>
      <c r="G3402" t="b">
        <v>0</v>
      </c>
      <c r="H3402">
        <v>10</v>
      </c>
      <c r="I3402">
        <v>20</v>
      </c>
      <c r="J3402" t="b">
        <v>0</v>
      </c>
      <c r="K3402">
        <f>YEAR(Table1[[#This Row],[Patient Admission Date]])</f>
        <v>2023</v>
      </c>
      <c r="L3402" t="str">
        <f>TEXT(Table1[[#This Row],[Patient Admission Date]],"mmm")</f>
        <v>Aug</v>
      </c>
      <c r="M3402" t="str">
        <f>TEXT(Table1[[#This Row],[Patient Admission Date]],"ddd")</f>
        <v>Wed</v>
      </c>
      <c r="N3402" t="str">
        <f>TEXT(INT(HOUR(Table1[[#This Row],[Patient Admission Date]])/3)*3,"00")&amp;"-"&amp;TEXT(INT(HOUR(Table1[[#This Row],[Patient Admission Date]])/3)*3+3,"00")</f>
        <v>03-06</v>
      </c>
      <c r="O3402" t="str" cm="1">
        <f t="array" ref="O3402">_xlfn.IFS(Table1[[#This Row],[Patient Age]]&lt;=14,"0-14",Table1[[#This Row],[Patient Age]]&lt;=29,"15-29",Table1[[#This Row],[Patient Age]]&lt;=44,"30-44",Table1[[#This Row],[Patient Age]]&lt;=59,"45-59",Table1[[#This Row],[Patient Age]]&lt;=74,"60-74",TRUE,"75+")</f>
        <v>0-14</v>
      </c>
      <c r="P3402" t="str" cm="1">
        <f t="array" ref="P3402">_xlfn.IFS(Table1[[#This Row],[Patient Waittime]]&lt;=15,"0-15",Table1[[#This Row],[Patient Waittime]]&lt;=30,"16-30",Table1[[#This Row],[Patient Waittime]]&lt;=45,"31-45",Table1[[#This Row],[Patient Waittime]]&lt;=60,"46-60",TRUE,"60+")</f>
        <v>16-30</v>
      </c>
      <c r="Q3402">
        <f>--(Table1[[#This Row],[Patient Waittime]]&lt;=30)</f>
        <v>1</v>
      </c>
      <c r="R3402">
        <f>--Table1[[#This Row],[Patient Admission Flag]]</f>
        <v>0</v>
      </c>
      <c r="S3402">
        <f>--AND(Table1[[#This Row],[WithinTarget]]=1,Table1[[#This Row],[Patient Satisfaction Score]]&gt;=7)</f>
        <v>1</v>
      </c>
      <c r="T3402" t="str">
        <f>IF(LEFT(Table1[[#This Row],[Patient Gender]],1)="F","Female","Male")</f>
        <v>Male</v>
      </c>
    </row>
    <row r="3403" spans="1:20" x14ac:dyDescent="0.3">
      <c r="A3403" t="s">
        <v>3507</v>
      </c>
      <c r="B3403" s="1">
        <v>45516.25277777778</v>
      </c>
      <c r="C3403" t="s">
        <v>9</v>
      </c>
      <c r="D3403">
        <v>24</v>
      </c>
      <c r="E3403" t="s">
        <v>14</v>
      </c>
      <c r="F3403" t="s">
        <v>17</v>
      </c>
      <c r="G3403" t="b">
        <v>0</v>
      </c>
      <c r="H3403">
        <v>10</v>
      </c>
      <c r="I3403">
        <v>58</v>
      </c>
      <c r="J3403" t="b">
        <v>0</v>
      </c>
      <c r="K3403">
        <f>YEAR(Table1[[#This Row],[Patient Admission Date]])</f>
        <v>2024</v>
      </c>
      <c r="L3403" t="str">
        <f>TEXT(Table1[[#This Row],[Patient Admission Date]],"mmm")</f>
        <v>Aug</v>
      </c>
      <c r="M3403" t="str">
        <f>TEXT(Table1[[#This Row],[Patient Admission Date]],"ddd")</f>
        <v>Mon</v>
      </c>
      <c r="N3403" t="str">
        <f>TEXT(INT(HOUR(Table1[[#This Row],[Patient Admission Date]])/3)*3,"00")&amp;"-"&amp;TEXT(INT(HOUR(Table1[[#This Row],[Patient Admission Date]])/3)*3+3,"00")</f>
        <v>06-09</v>
      </c>
      <c r="O3403" t="str" cm="1">
        <f t="array" ref="O3403">_xlfn.IFS(Table1[[#This Row],[Patient Age]]&lt;=14,"0-14",Table1[[#This Row],[Patient Age]]&lt;=29,"15-29",Table1[[#This Row],[Patient Age]]&lt;=44,"30-44",Table1[[#This Row],[Patient Age]]&lt;=59,"45-59",Table1[[#This Row],[Patient Age]]&lt;=74,"60-74",TRUE,"75+")</f>
        <v>15-29</v>
      </c>
      <c r="P3403" t="str" cm="1">
        <f t="array" ref="P3403">_xlfn.IFS(Table1[[#This Row],[Patient Waittime]]&lt;=15,"0-15",Table1[[#This Row],[Patient Waittime]]&lt;=30,"16-30",Table1[[#This Row],[Patient Waittime]]&lt;=45,"31-45",Table1[[#This Row],[Patient Waittime]]&lt;=60,"46-60",TRUE,"60+")</f>
        <v>46-60</v>
      </c>
      <c r="Q3403">
        <f>--(Table1[[#This Row],[Patient Waittime]]&lt;=30)</f>
        <v>0</v>
      </c>
      <c r="R3403">
        <f>--Table1[[#This Row],[Patient Admission Flag]]</f>
        <v>0</v>
      </c>
      <c r="S3403">
        <f>--AND(Table1[[#This Row],[WithinTarget]]=1,Table1[[#This Row],[Patient Satisfaction Score]]&gt;=7)</f>
        <v>0</v>
      </c>
      <c r="T3403" t="str">
        <f>IF(LEFT(Table1[[#This Row],[Patient Gender]],1)="F","Female","Male")</f>
        <v>Male</v>
      </c>
    </row>
    <row r="3404" spans="1:20" x14ac:dyDescent="0.3">
      <c r="A3404" t="s">
        <v>3508</v>
      </c>
      <c r="B3404" s="1">
        <v>45194.586111111108</v>
      </c>
      <c r="C3404" t="s">
        <v>9</v>
      </c>
      <c r="D3404">
        <v>2</v>
      </c>
      <c r="E3404" t="s">
        <v>14</v>
      </c>
      <c r="F3404" t="s">
        <v>17</v>
      </c>
      <c r="G3404" t="b">
        <v>0</v>
      </c>
      <c r="H3404">
        <v>10</v>
      </c>
      <c r="I3404">
        <v>40</v>
      </c>
      <c r="J3404" t="b">
        <v>0</v>
      </c>
      <c r="K3404">
        <f>YEAR(Table1[[#This Row],[Patient Admission Date]])</f>
        <v>2023</v>
      </c>
      <c r="L3404" t="str">
        <f>TEXT(Table1[[#This Row],[Patient Admission Date]],"mmm")</f>
        <v>Sep</v>
      </c>
      <c r="M3404" t="str">
        <f>TEXT(Table1[[#This Row],[Patient Admission Date]],"ddd")</f>
        <v>Mon</v>
      </c>
      <c r="N3404" t="str">
        <f>TEXT(INT(HOUR(Table1[[#This Row],[Patient Admission Date]])/3)*3,"00")&amp;"-"&amp;TEXT(INT(HOUR(Table1[[#This Row],[Patient Admission Date]])/3)*3+3,"00")</f>
        <v>12-15</v>
      </c>
      <c r="O3404" t="str" cm="1">
        <f t="array" ref="O3404">_xlfn.IFS(Table1[[#This Row],[Patient Age]]&lt;=14,"0-14",Table1[[#This Row],[Patient Age]]&lt;=29,"15-29",Table1[[#This Row],[Patient Age]]&lt;=44,"30-44",Table1[[#This Row],[Patient Age]]&lt;=59,"45-59",Table1[[#This Row],[Patient Age]]&lt;=74,"60-74",TRUE,"75+")</f>
        <v>0-14</v>
      </c>
      <c r="P3404" t="str" cm="1">
        <f t="array" ref="P3404">_xlfn.IFS(Table1[[#This Row],[Patient Waittime]]&lt;=15,"0-15",Table1[[#This Row],[Patient Waittime]]&lt;=30,"16-30",Table1[[#This Row],[Patient Waittime]]&lt;=45,"31-45",Table1[[#This Row],[Patient Waittime]]&lt;=60,"46-60",TRUE,"60+")</f>
        <v>31-45</v>
      </c>
      <c r="Q3404">
        <f>--(Table1[[#This Row],[Patient Waittime]]&lt;=30)</f>
        <v>0</v>
      </c>
      <c r="R3404">
        <f>--Table1[[#This Row],[Patient Admission Flag]]</f>
        <v>0</v>
      </c>
      <c r="S3404">
        <f>--AND(Table1[[#This Row],[WithinTarget]]=1,Table1[[#This Row],[Patient Satisfaction Score]]&gt;=7)</f>
        <v>0</v>
      </c>
      <c r="T3404" t="str">
        <f>IF(LEFT(Table1[[#This Row],[Patient Gender]],1)="F","Female","Male")</f>
        <v>Male</v>
      </c>
    </row>
    <row r="3405" spans="1:20" x14ac:dyDescent="0.3">
      <c r="A3405" t="s">
        <v>3509</v>
      </c>
      <c r="B3405" s="1">
        <v>45313.055555555555</v>
      </c>
      <c r="C3405" t="s">
        <v>9</v>
      </c>
      <c r="D3405">
        <v>20</v>
      </c>
      <c r="E3405" t="s">
        <v>14</v>
      </c>
      <c r="F3405" t="s">
        <v>17</v>
      </c>
      <c r="G3405" t="b">
        <v>0</v>
      </c>
      <c r="H3405">
        <v>10</v>
      </c>
      <c r="I3405">
        <v>56</v>
      </c>
      <c r="J3405" t="b">
        <v>0</v>
      </c>
      <c r="K3405">
        <f>YEAR(Table1[[#This Row],[Patient Admission Date]])</f>
        <v>2024</v>
      </c>
      <c r="L3405" t="str">
        <f>TEXT(Table1[[#This Row],[Patient Admission Date]],"mmm")</f>
        <v>Jan</v>
      </c>
      <c r="M3405" t="str">
        <f>TEXT(Table1[[#This Row],[Patient Admission Date]],"ddd")</f>
        <v>Mon</v>
      </c>
      <c r="N3405" t="str">
        <f>TEXT(INT(HOUR(Table1[[#This Row],[Patient Admission Date]])/3)*3,"00")&amp;"-"&amp;TEXT(INT(HOUR(Table1[[#This Row],[Patient Admission Date]])/3)*3+3,"00")</f>
        <v>00-03</v>
      </c>
      <c r="O3405" t="str" cm="1">
        <f t="array" ref="O3405">_xlfn.IFS(Table1[[#This Row],[Patient Age]]&lt;=14,"0-14",Table1[[#This Row],[Patient Age]]&lt;=29,"15-29",Table1[[#This Row],[Patient Age]]&lt;=44,"30-44",Table1[[#This Row],[Patient Age]]&lt;=59,"45-59",Table1[[#This Row],[Patient Age]]&lt;=74,"60-74",TRUE,"75+")</f>
        <v>15-29</v>
      </c>
      <c r="P3405" t="str" cm="1">
        <f t="array" ref="P3405">_xlfn.IFS(Table1[[#This Row],[Patient Waittime]]&lt;=15,"0-15",Table1[[#This Row],[Patient Waittime]]&lt;=30,"16-30",Table1[[#This Row],[Patient Waittime]]&lt;=45,"31-45",Table1[[#This Row],[Patient Waittime]]&lt;=60,"46-60",TRUE,"60+")</f>
        <v>46-60</v>
      </c>
      <c r="Q3405">
        <f>--(Table1[[#This Row],[Patient Waittime]]&lt;=30)</f>
        <v>0</v>
      </c>
      <c r="R3405">
        <f>--Table1[[#This Row],[Patient Admission Flag]]</f>
        <v>0</v>
      </c>
      <c r="S3405">
        <f>--AND(Table1[[#This Row],[WithinTarget]]=1,Table1[[#This Row],[Patient Satisfaction Score]]&gt;=7)</f>
        <v>0</v>
      </c>
      <c r="T3405" t="str">
        <f>IF(LEFT(Table1[[#This Row],[Patient Gender]],1)="F","Female","Male")</f>
        <v>Male</v>
      </c>
    </row>
    <row r="3406" spans="1:20" x14ac:dyDescent="0.3">
      <c r="A3406" t="s">
        <v>3510</v>
      </c>
      <c r="B3406" s="1">
        <v>45358.704861111109</v>
      </c>
      <c r="C3406" t="s">
        <v>9</v>
      </c>
      <c r="D3406">
        <v>22</v>
      </c>
      <c r="E3406" t="s">
        <v>14</v>
      </c>
      <c r="F3406" t="s">
        <v>23</v>
      </c>
      <c r="G3406" t="b">
        <v>0</v>
      </c>
      <c r="I3406">
        <v>44</v>
      </c>
      <c r="J3406" t="b">
        <v>0</v>
      </c>
      <c r="K3406">
        <f>YEAR(Table1[[#This Row],[Patient Admission Date]])</f>
        <v>2024</v>
      </c>
      <c r="L3406" t="str">
        <f>TEXT(Table1[[#This Row],[Patient Admission Date]],"mmm")</f>
        <v>Mar</v>
      </c>
      <c r="M3406" t="str">
        <f>TEXT(Table1[[#This Row],[Patient Admission Date]],"ddd")</f>
        <v>Thu</v>
      </c>
      <c r="N3406" t="str">
        <f>TEXT(INT(HOUR(Table1[[#This Row],[Patient Admission Date]])/3)*3,"00")&amp;"-"&amp;TEXT(INT(HOUR(Table1[[#This Row],[Patient Admission Date]])/3)*3+3,"00")</f>
        <v>15-18</v>
      </c>
      <c r="O3406" t="str" cm="1">
        <f t="array" ref="O3406">_xlfn.IFS(Table1[[#This Row],[Patient Age]]&lt;=14,"0-14",Table1[[#This Row],[Patient Age]]&lt;=29,"15-29",Table1[[#This Row],[Patient Age]]&lt;=44,"30-44",Table1[[#This Row],[Patient Age]]&lt;=59,"45-59",Table1[[#This Row],[Patient Age]]&lt;=74,"60-74",TRUE,"75+")</f>
        <v>15-29</v>
      </c>
      <c r="P3406" t="str" cm="1">
        <f t="array" ref="P3406">_xlfn.IFS(Table1[[#This Row],[Patient Waittime]]&lt;=15,"0-15",Table1[[#This Row],[Patient Waittime]]&lt;=30,"16-30",Table1[[#This Row],[Patient Waittime]]&lt;=45,"31-45",Table1[[#This Row],[Patient Waittime]]&lt;=60,"46-60",TRUE,"60+")</f>
        <v>31-45</v>
      </c>
      <c r="Q3406">
        <f>--(Table1[[#This Row],[Patient Waittime]]&lt;=30)</f>
        <v>0</v>
      </c>
      <c r="R3406">
        <f>--Table1[[#This Row],[Patient Admission Flag]]</f>
        <v>0</v>
      </c>
      <c r="S3406">
        <f>--AND(Table1[[#This Row],[WithinTarget]]=1,Table1[[#This Row],[Patient Satisfaction Score]]&gt;=7)</f>
        <v>0</v>
      </c>
      <c r="T3406" t="str">
        <f>IF(LEFT(Table1[[#This Row],[Patient Gender]],1)="F","Female","Male")</f>
        <v>Male</v>
      </c>
    </row>
    <row r="3407" spans="1:20" x14ac:dyDescent="0.3">
      <c r="A3407" t="s">
        <v>3511</v>
      </c>
      <c r="B3407" s="1">
        <v>45593.049305555556</v>
      </c>
      <c r="C3407" t="s">
        <v>9</v>
      </c>
      <c r="D3407">
        <v>6</v>
      </c>
      <c r="E3407" t="s">
        <v>14</v>
      </c>
      <c r="F3407" t="s">
        <v>23</v>
      </c>
      <c r="G3407" t="b">
        <v>0</v>
      </c>
      <c r="I3407">
        <v>44</v>
      </c>
      <c r="J3407" t="b">
        <v>0</v>
      </c>
      <c r="K3407">
        <f>YEAR(Table1[[#This Row],[Patient Admission Date]])</f>
        <v>2024</v>
      </c>
      <c r="L3407" t="str">
        <f>TEXT(Table1[[#This Row],[Patient Admission Date]],"mmm")</f>
        <v>Oct</v>
      </c>
      <c r="M3407" t="str">
        <f>TEXT(Table1[[#This Row],[Patient Admission Date]],"ddd")</f>
        <v>Mon</v>
      </c>
      <c r="N3407" t="str">
        <f>TEXT(INT(HOUR(Table1[[#This Row],[Patient Admission Date]])/3)*3,"00")&amp;"-"&amp;TEXT(INT(HOUR(Table1[[#This Row],[Patient Admission Date]])/3)*3+3,"00")</f>
        <v>00-03</v>
      </c>
      <c r="O3407" t="str" cm="1">
        <f t="array" ref="O3407">_xlfn.IFS(Table1[[#This Row],[Patient Age]]&lt;=14,"0-14",Table1[[#This Row],[Patient Age]]&lt;=29,"15-29",Table1[[#This Row],[Patient Age]]&lt;=44,"30-44",Table1[[#This Row],[Patient Age]]&lt;=59,"45-59",Table1[[#This Row],[Patient Age]]&lt;=74,"60-74",TRUE,"75+")</f>
        <v>0-14</v>
      </c>
      <c r="P3407" t="str" cm="1">
        <f t="array" ref="P3407">_xlfn.IFS(Table1[[#This Row],[Patient Waittime]]&lt;=15,"0-15",Table1[[#This Row],[Patient Waittime]]&lt;=30,"16-30",Table1[[#This Row],[Patient Waittime]]&lt;=45,"31-45",Table1[[#This Row],[Patient Waittime]]&lt;=60,"46-60",TRUE,"60+")</f>
        <v>31-45</v>
      </c>
      <c r="Q3407">
        <f>--(Table1[[#This Row],[Patient Waittime]]&lt;=30)</f>
        <v>0</v>
      </c>
      <c r="R3407">
        <f>--Table1[[#This Row],[Patient Admission Flag]]</f>
        <v>0</v>
      </c>
      <c r="S3407">
        <f>--AND(Table1[[#This Row],[WithinTarget]]=1,Table1[[#This Row],[Patient Satisfaction Score]]&gt;=7)</f>
        <v>0</v>
      </c>
      <c r="T3407" t="str">
        <f>IF(LEFT(Table1[[#This Row],[Patient Gender]],1)="F","Female","Male")</f>
        <v>Male</v>
      </c>
    </row>
    <row r="3408" spans="1:20" x14ac:dyDescent="0.3">
      <c r="A3408" t="s">
        <v>3512</v>
      </c>
      <c r="B3408" s="1">
        <v>45104.897222222222</v>
      </c>
      <c r="C3408" t="s">
        <v>9</v>
      </c>
      <c r="D3408">
        <v>9</v>
      </c>
      <c r="E3408" t="s">
        <v>14</v>
      </c>
      <c r="F3408" t="s">
        <v>23</v>
      </c>
      <c r="G3408" t="b">
        <v>0</v>
      </c>
      <c r="I3408">
        <v>54</v>
      </c>
      <c r="J3408" t="b">
        <v>0</v>
      </c>
      <c r="K3408">
        <f>YEAR(Table1[[#This Row],[Patient Admission Date]])</f>
        <v>2023</v>
      </c>
      <c r="L3408" t="str">
        <f>TEXT(Table1[[#This Row],[Patient Admission Date]],"mmm")</f>
        <v>Jun</v>
      </c>
      <c r="M3408" t="str">
        <f>TEXT(Table1[[#This Row],[Patient Admission Date]],"ddd")</f>
        <v>Tue</v>
      </c>
      <c r="N3408" t="str">
        <f>TEXT(INT(HOUR(Table1[[#This Row],[Patient Admission Date]])/3)*3,"00")&amp;"-"&amp;TEXT(INT(HOUR(Table1[[#This Row],[Patient Admission Date]])/3)*3+3,"00")</f>
        <v>21-24</v>
      </c>
      <c r="O3408" t="str" cm="1">
        <f t="array" ref="O3408">_xlfn.IFS(Table1[[#This Row],[Patient Age]]&lt;=14,"0-14",Table1[[#This Row],[Patient Age]]&lt;=29,"15-29",Table1[[#This Row],[Patient Age]]&lt;=44,"30-44",Table1[[#This Row],[Patient Age]]&lt;=59,"45-59",Table1[[#This Row],[Patient Age]]&lt;=74,"60-74",TRUE,"75+")</f>
        <v>0-14</v>
      </c>
      <c r="P3408" t="str" cm="1">
        <f t="array" ref="P3408">_xlfn.IFS(Table1[[#This Row],[Patient Waittime]]&lt;=15,"0-15",Table1[[#This Row],[Patient Waittime]]&lt;=30,"16-30",Table1[[#This Row],[Patient Waittime]]&lt;=45,"31-45",Table1[[#This Row],[Patient Waittime]]&lt;=60,"46-60",TRUE,"60+")</f>
        <v>46-60</v>
      </c>
      <c r="Q3408">
        <f>--(Table1[[#This Row],[Patient Waittime]]&lt;=30)</f>
        <v>0</v>
      </c>
      <c r="R3408">
        <f>--Table1[[#This Row],[Patient Admission Flag]]</f>
        <v>0</v>
      </c>
      <c r="S3408">
        <f>--AND(Table1[[#This Row],[WithinTarget]]=1,Table1[[#This Row],[Patient Satisfaction Score]]&gt;=7)</f>
        <v>0</v>
      </c>
      <c r="T3408" t="str">
        <f>IF(LEFT(Table1[[#This Row],[Patient Gender]],1)="F","Female","Male")</f>
        <v>Male</v>
      </c>
    </row>
    <row r="3409" spans="1:20" x14ac:dyDescent="0.3">
      <c r="A3409" t="s">
        <v>3513</v>
      </c>
      <c r="B3409" s="1">
        <v>45523.006944444445</v>
      </c>
      <c r="C3409" t="s">
        <v>9</v>
      </c>
      <c r="D3409">
        <v>8</v>
      </c>
      <c r="E3409" t="s">
        <v>14</v>
      </c>
      <c r="F3409" t="s">
        <v>23</v>
      </c>
      <c r="G3409" t="b">
        <v>0</v>
      </c>
      <c r="I3409">
        <v>37</v>
      </c>
      <c r="J3409" t="b">
        <v>0</v>
      </c>
      <c r="K3409">
        <f>YEAR(Table1[[#This Row],[Patient Admission Date]])</f>
        <v>2024</v>
      </c>
      <c r="L3409" t="str">
        <f>TEXT(Table1[[#This Row],[Patient Admission Date]],"mmm")</f>
        <v>Aug</v>
      </c>
      <c r="M3409" t="str">
        <f>TEXT(Table1[[#This Row],[Patient Admission Date]],"ddd")</f>
        <v>Mon</v>
      </c>
      <c r="N3409" t="str">
        <f>TEXT(INT(HOUR(Table1[[#This Row],[Patient Admission Date]])/3)*3,"00")&amp;"-"&amp;TEXT(INT(HOUR(Table1[[#This Row],[Patient Admission Date]])/3)*3+3,"00")</f>
        <v>00-03</v>
      </c>
      <c r="O3409" t="str" cm="1">
        <f t="array" ref="O3409">_xlfn.IFS(Table1[[#This Row],[Patient Age]]&lt;=14,"0-14",Table1[[#This Row],[Patient Age]]&lt;=29,"15-29",Table1[[#This Row],[Patient Age]]&lt;=44,"30-44",Table1[[#This Row],[Patient Age]]&lt;=59,"45-59",Table1[[#This Row],[Patient Age]]&lt;=74,"60-74",TRUE,"75+")</f>
        <v>0-14</v>
      </c>
      <c r="P3409" t="str" cm="1">
        <f t="array" ref="P3409">_xlfn.IFS(Table1[[#This Row],[Patient Waittime]]&lt;=15,"0-15",Table1[[#This Row],[Patient Waittime]]&lt;=30,"16-30",Table1[[#This Row],[Patient Waittime]]&lt;=45,"31-45",Table1[[#This Row],[Patient Waittime]]&lt;=60,"46-60",TRUE,"60+")</f>
        <v>31-45</v>
      </c>
      <c r="Q3409">
        <f>--(Table1[[#This Row],[Patient Waittime]]&lt;=30)</f>
        <v>0</v>
      </c>
      <c r="R3409">
        <f>--Table1[[#This Row],[Patient Admission Flag]]</f>
        <v>0</v>
      </c>
      <c r="S3409">
        <f>--AND(Table1[[#This Row],[WithinTarget]]=1,Table1[[#This Row],[Patient Satisfaction Score]]&gt;=7)</f>
        <v>0</v>
      </c>
      <c r="T3409" t="str">
        <f>IF(LEFT(Table1[[#This Row],[Patient Gender]],1)="F","Female","Male")</f>
        <v>Male</v>
      </c>
    </row>
    <row r="3410" spans="1:20" x14ac:dyDescent="0.3">
      <c r="A3410" t="s">
        <v>3514</v>
      </c>
      <c r="B3410" s="1">
        <v>45065.081250000003</v>
      </c>
      <c r="C3410" t="s">
        <v>9</v>
      </c>
      <c r="D3410">
        <v>21</v>
      </c>
      <c r="E3410" t="s">
        <v>14</v>
      </c>
      <c r="F3410" t="s">
        <v>23</v>
      </c>
      <c r="G3410" t="b">
        <v>0</v>
      </c>
      <c r="I3410">
        <v>17</v>
      </c>
      <c r="J3410" t="b">
        <v>0</v>
      </c>
      <c r="K3410">
        <f>YEAR(Table1[[#This Row],[Patient Admission Date]])</f>
        <v>2023</v>
      </c>
      <c r="L3410" t="str">
        <f>TEXT(Table1[[#This Row],[Patient Admission Date]],"mmm")</f>
        <v>May</v>
      </c>
      <c r="M3410" t="str">
        <f>TEXT(Table1[[#This Row],[Patient Admission Date]],"ddd")</f>
        <v>Fri</v>
      </c>
      <c r="N3410" t="str">
        <f>TEXT(INT(HOUR(Table1[[#This Row],[Patient Admission Date]])/3)*3,"00")&amp;"-"&amp;TEXT(INT(HOUR(Table1[[#This Row],[Patient Admission Date]])/3)*3+3,"00")</f>
        <v>00-03</v>
      </c>
      <c r="O3410" t="str" cm="1">
        <f t="array" ref="O3410">_xlfn.IFS(Table1[[#This Row],[Patient Age]]&lt;=14,"0-14",Table1[[#This Row],[Patient Age]]&lt;=29,"15-29",Table1[[#This Row],[Patient Age]]&lt;=44,"30-44",Table1[[#This Row],[Patient Age]]&lt;=59,"45-59",Table1[[#This Row],[Patient Age]]&lt;=74,"60-74",TRUE,"75+")</f>
        <v>15-29</v>
      </c>
      <c r="P3410" t="str" cm="1">
        <f t="array" ref="P3410">_xlfn.IFS(Table1[[#This Row],[Patient Waittime]]&lt;=15,"0-15",Table1[[#This Row],[Patient Waittime]]&lt;=30,"16-30",Table1[[#This Row],[Patient Waittime]]&lt;=45,"31-45",Table1[[#This Row],[Patient Waittime]]&lt;=60,"46-60",TRUE,"60+")</f>
        <v>16-30</v>
      </c>
      <c r="Q3410">
        <f>--(Table1[[#This Row],[Patient Waittime]]&lt;=30)</f>
        <v>1</v>
      </c>
      <c r="R3410">
        <f>--Table1[[#This Row],[Patient Admission Flag]]</f>
        <v>0</v>
      </c>
      <c r="S3410">
        <f>--AND(Table1[[#This Row],[WithinTarget]]=1,Table1[[#This Row],[Patient Satisfaction Score]]&gt;=7)</f>
        <v>0</v>
      </c>
      <c r="T3410" t="str">
        <f>IF(LEFT(Table1[[#This Row],[Patient Gender]],1)="F","Female","Male")</f>
        <v>Male</v>
      </c>
    </row>
    <row r="3411" spans="1:20" x14ac:dyDescent="0.3">
      <c r="A3411" t="s">
        <v>3515</v>
      </c>
      <c r="B3411" s="1">
        <v>45465.736111111109</v>
      </c>
      <c r="C3411" t="s">
        <v>9</v>
      </c>
      <c r="D3411">
        <v>46</v>
      </c>
      <c r="E3411" t="s">
        <v>14</v>
      </c>
      <c r="F3411" t="s">
        <v>23</v>
      </c>
      <c r="G3411" t="b">
        <v>0</v>
      </c>
      <c r="I3411">
        <v>49</v>
      </c>
      <c r="J3411" t="b">
        <v>0</v>
      </c>
      <c r="K3411">
        <f>YEAR(Table1[[#This Row],[Patient Admission Date]])</f>
        <v>2024</v>
      </c>
      <c r="L3411" t="str">
        <f>TEXT(Table1[[#This Row],[Patient Admission Date]],"mmm")</f>
        <v>Jun</v>
      </c>
      <c r="M3411" t="str">
        <f>TEXT(Table1[[#This Row],[Patient Admission Date]],"ddd")</f>
        <v>Sat</v>
      </c>
      <c r="N3411" t="str">
        <f>TEXT(INT(HOUR(Table1[[#This Row],[Patient Admission Date]])/3)*3,"00")&amp;"-"&amp;TEXT(INT(HOUR(Table1[[#This Row],[Patient Admission Date]])/3)*3+3,"00")</f>
        <v>15-18</v>
      </c>
      <c r="O3411" t="str" cm="1">
        <f t="array" ref="O3411">_xlfn.IFS(Table1[[#This Row],[Patient Age]]&lt;=14,"0-14",Table1[[#This Row],[Patient Age]]&lt;=29,"15-29",Table1[[#This Row],[Patient Age]]&lt;=44,"30-44",Table1[[#This Row],[Patient Age]]&lt;=59,"45-59",Table1[[#This Row],[Patient Age]]&lt;=74,"60-74",TRUE,"75+")</f>
        <v>45-59</v>
      </c>
      <c r="P3411" t="str" cm="1">
        <f t="array" ref="P3411">_xlfn.IFS(Table1[[#This Row],[Patient Waittime]]&lt;=15,"0-15",Table1[[#This Row],[Patient Waittime]]&lt;=30,"16-30",Table1[[#This Row],[Patient Waittime]]&lt;=45,"31-45",Table1[[#This Row],[Patient Waittime]]&lt;=60,"46-60",TRUE,"60+")</f>
        <v>46-60</v>
      </c>
      <c r="Q3411">
        <f>--(Table1[[#This Row],[Patient Waittime]]&lt;=30)</f>
        <v>0</v>
      </c>
      <c r="R3411">
        <f>--Table1[[#This Row],[Patient Admission Flag]]</f>
        <v>0</v>
      </c>
      <c r="S3411">
        <f>--AND(Table1[[#This Row],[WithinTarget]]=1,Table1[[#This Row],[Patient Satisfaction Score]]&gt;=7)</f>
        <v>0</v>
      </c>
      <c r="T3411" t="str">
        <f>IF(LEFT(Table1[[#This Row],[Patient Gender]],1)="F","Female","Male")</f>
        <v>Male</v>
      </c>
    </row>
    <row r="3412" spans="1:20" x14ac:dyDescent="0.3">
      <c r="A3412" t="s">
        <v>3516</v>
      </c>
      <c r="B3412" s="1">
        <v>45243.529166666667</v>
      </c>
      <c r="C3412" t="s">
        <v>9</v>
      </c>
      <c r="D3412">
        <v>72</v>
      </c>
      <c r="E3412" t="s">
        <v>14</v>
      </c>
      <c r="F3412" t="s">
        <v>23</v>
      </c>
      <c r="G3412" t="b">
        <v>0</v>
      </c>
      <c r="I3412">
        <v>22</v>
      </c>
      <c r="J3412" t="b">
        <v>0</v>
      </c>
      <c r="K3412">
        <f>YEAR(Table1[[#This Row],[Patient Admission Date]])</f>
        <v>2023</v>
      </c>
      <c r="L3412" t="str">
        <f>TEXT(Table1[[#This Row],[Patient Admission Date]],"mmm")</f>
        <v>Nov</v>
      </c>
      <c r="M3412" t="str">
        <f>TEXT(Table1[[#This Row],[Patient Admission Date]],"ddd")</f>
        <v>Mon</v>
      </c>
      <c r="N3412" t="str">
        <f>TEXT(INT(HOUR(Table1[[#This Row],[Patient Admission Date]])/3)*3,"00")&amp;"-"&amp;TEXT(INT(HOUR(Table1[[#This Row],[Patient Admission Date]])/3)*3+3,"00")</f>
        <v>12-15</v>
      </c>
      <c r="O3412" t="str" cm="1">
        <f t="array" ref="O3412">_xlfn.IFS(Table1[[#This Row],[Patient Age]]&lt;=14,"0-14",Table1[[#This Row],[Patient Age]]&lt;=29,"15-29",Table1[[#This Row],[Patient Age]]&lt;=44,"30-44",Table1[[#This Row],[Patient Age]]&lt;=59,"45-59",Table1[[#This Row],[Patient Age]]&lt;=74,"60-74",TRUE,"75+")</f>
        <v>60-74</v>
      </c>
      <c r="P3412" t="str" cm="1">
        <f t="array" ref="P3412">_xlfn.IFS(Table1[[#This Row],[Patient Waittime]]&lt;=15,"0-15",Table1[[#This Row],[Patient Waittime]]&lt;=30,"16-30",Table1[[#This Row],[Patient Waittime]]&lt;=45,"31-45",Table1[[#This Row],[Patient Waittime]]&lt;=60,"46-60",TRUE,"60+")</f>
        <v>16-30</v>
      </c>
      <c r="Q3412">
        <f>--(Table1[[#This Row],[Patient Waittime]]&lt;=30)</f>
        <v>1</v>
      </c>
      <c r="R3412">
        <f>--Table1[[#This Row],[Patient Admission Flag]]</f>
        <v>0</v>
      </c>
      <c r="S3412">
        <f>--AND(Table1[[#This Row],[WithinTarget]]=1,Table1[[#This Row],[Patient Satisfaction Score]]&gt;=7)</f>
        <v>0</v>
      </c>
      <c r="T3412" t="str">
        <f>IF(LEFT(Table1[[#This Row],[Patient Gender]],1)="F","Female","Male")</f>
        <v>Male</v>
      </c>
    </row>
    <row r="3413" spans="1:20" x14ac:dyDescent="0.3">
      <c r="A3413" t="s">
        <v>3517</v>
      </c>
      <c r="B3413" s="1">
        <v>45230.220833333333</v>
      </c>
      <c r="C3413" t="s">
        <v>9</v>
      </c>
      <c r="D3413">
        <v>66</v>
      </c>
      <c r="E3413" t="s">
        <v>14</v>
      </c>
      <c r="F3413" t="s">
        <v>23</v>
      </c>
      <c r="G3413" t="b">
        <v>0</v>
      </c>
      <c r="I3413">
        <v>20</v>
      </c>
      <c r="J3413" t="b">
        <v>0</v>
      </c>
      <c r="K3413">
        <f>YEAR(Table1[[#This Row],[Patient Admission Date]])</f>
        <v>2023</v>
      </c>
      <c r="L3413" t="str">
        <f>TEXT(Table1[[#This Row],[Patient Admission Date]],"mmm")</f>
        <v>Oct</v>
      </c>
      <c r="M3413" t="str">
        <f>TEXT(Table1[[#This Row],[Patient Admission Date]],"ddd")</f>
        <v>Tue</v>
      </c>
      <c r="N3413" t="str">
        <f>TEXT(INT(HOUR(Table1[[#This Row],[Patient Admission Date]])/3)*3,"00")&amp;"-"&amp;TEXT(INT(HOUR(Table1[[#This Row],[Patient Admission Date]])/3)*3+3,"00")</f>
        <v>03-06</v>
      </c>
      <c r="O3413" t="str" cm="1">
        <f t="array" ref="O3413">_xlfn.IFS(Table1[[#This Row],[Patient Age]]&lt;=14,"0-14",Table1[[#This Row],[Patient Age]]&lt;=29,"15-29",Table1[[#This Row],[Patient Age]]&lt;=44,"30-44",Table1[[#This Row],[Patient Age]]&lt;=59,"45-59",Table1[[#This Row],[Patient Age]]&lt;=74,"60-74",TRUE,"75+")</f>
        <v>60-74</v>
      </c>
      <c r="P3413" t="str" cm="1">
        <f t="array" ref="P3413">_xlfn.IFS(Table1[[#This Row],[Patient Waittime]]&lt;=15,"0-15",Table1[[#This Row],[Patient Waittime]]&lt;=30,"16-30",Table1[[#This Row],[Patient Waittime]]&lt;=45,"31-45",Table1[[#This Row],[Patient Waittime]]&lt;=60,"46-60",TRUE,"60+")</f>
        <v>16-30</v>
      </c>
      <c r="Q3413">
        <f>--(Table1[[#This Row],[Patient Waittime]]&lt;=30)</f>
        <v>1</v>
      </c>
      <c r="R3413">
        <f>--Table1[[#This Row],[Patient Admission Flag]]</f>
        <v>0</v>
      </c>
      <c r="S3413">
        <f>--AND(Table1[[#This Row],[WithinTarget]]=1,Table1[[#This Row],[Patient Satisfaction Score]]&gt;=7)</f>
        <v>0</v>
      </c>
      <c r="T3413" t="str">
        <f>IF(LEFT(Table1[[#This Row],[Patient Gender]],1)="F","Female","Male")</f>
        <v>Male</v>
      </c>
    </row>
    <row r="3414" spans="1:20" x14ac:dyDescent="0.3">
      <c r="A3414" t="s">
        <v>3518</v>
      </c>
      <c r="B3414" s="1">
        <v>45234.25</v>
      </c>
      <c r="C3414" t="s">
        <v>9</v>
      </c>
      <c r="D3414">
        <v>3</v>
      </c>
      <c r="E3414" t="s">
        <v>14</v>
      </c>
      <c r="F3414" t="s">
        <v>23</v>
      </c>
      <c r="G3414" t="b">
        <v>0</v>
      </c>
      <c r="I3414">
        <v>51</v>
      </c>
      <c r="J3414" t="b">
        <v>0</v>
      </c>
      <c r="K3414">
        <f>YEAR(Table1[[#This Row],[Patient Admission Date]])</f>
        <v>2023</v>
      </c>
      <c r="L3414" t="str">
        <f>TEXT(Table1[[#This Row],[Patient Admission Date]],"mmm")</f>
        <v>Nov</v>
      </c>
      <c r="M3414" t="str">
        <f>TEXT(Table1[[#This Row],[Patient Admission Date]],"ddd")</f>
        <v>Sat</v>
      </c>
      <c r="N3414" t="str">
        <f>TEXT(INT(HOUR(Table1[[#This Row],[Patient Admission Date]])/3)*3,"00")&amp;"-"&amp;TEXT(INT(HOUR(Table1[[#This Row],[Patient Admission Date]])/3)*3+3,"00")</f>
        <v>06-09</v>
      </c>
      <c r="O3414" t="str" cm="1">
        <f t="array" ref="O3414">_xlfn.IFS(Table1[[#This Row],[Patient Age]]&lt;=14,"0-14",Table1[[#This Row],[Patient Age]]&lt;=29,"15-29",Table1[[#This Row],[Patient Age]]&lt;=44,"30-44",Table1[[#This Row],[Patient Age]]&lt;=59,"45-59",Table1[[#This Row],[Patient Age]]&lt;=74,"60-74",TRUE,"75+")</f>
        <v>0-14</v>
      </c>
      <c r="P3414" t="str" cm="1">
        <f t="array" ref="P3414">_xlfn.IFS(Table1[[#This Row],[Patient Waittime]]&lt;=15,"0-15",Table1[[#This Row],[Patient Waittime]]&lt;=30,"16-30",Table1[[#This Row],[Patient Waittime]]&lt;=45,"31-45",Table1[[#This Row],[Patient Waittime]]&lt;=60,"46-60",TRUE,"60+")</f>
        <v>46-60</v>
      </c>
      <c r="Q3414">
        <f>--(Table1[[#This Row],[Patient Waittime]]&lt;=30)</f>
        <v>0</v>
      </c>
      <c r="R3414">
        <f>--Table1[[#This Row],[Patient Admission Flag]]</f>
        <v>0</v>
      </c>
      <c r="S3414">
        <f>--AND(Table1[[#This Row],[WithinTarget]]=1,Table1[[#This Row],[Patient Satisfaction Score]]&gt;=7)</f>
        <v>0</v>
      </c>
      <c r="T3414" t="str">
        <f>IF(LEFT(Table1[[#This Row],[Patient Gender]],1)="F","Female","Male")</f>
        <v>Male</v>
      </c>
    </row>
    <row r="3415" spans="1:20" x14ac:dyDescent="0.3">
      <c r="A3415" t="s">
        <v>3519</v>
      </c>
      <c r="B3415" s="1">
        <v>45271.384722222225</v>
      </c>
      <c r="C3415" t="s">
        <v>9</v>
      </c>
      <c r="D3415">
        <v>68</v>
      </c>
      <c r="E3415" t="s">
        <v>14</v>
      </c>
      <c r="F3415" t="s">
        <v>23</v>
      </c>
      <c r="G3415" t="b">
        <v>0</v>
      </c>
      <c r="I3415">
        <v>55</v>
      </c>
      <c r="J3415" t="b">
        <v>0</v>
      </c>
      <c r="K3415">
        <f>YEAR(Table1[[#This Row],[Patient Admission Date]])</f>
        <v>2023</v>
      </c>
      <c r="L3415" t="str">
        <f>TEXT(Table1[[#This Row],[Patient Admission Date]],"mmm")</f>
        <v>Dec</v>
      </c>
      <c r="M3415" t="str">
        <f>TEXT(Table1[[#This Row],[Patient Admission Date]],"ddd")</f>
        <v>Mon</v>
      </c>
      <c r="N3415" t="str">
        <f>TEXT(INT(HOUR(Table1[[#This Row],[Patient Admission Date]])/3)*3,"00")&amp;"-"&amp;TEXT(INT(HOUR(Table1[[#This Row],[Patient Admission Date]])/3)*3+3,"00")</f>
        <v>09-12</v>
      </c>
      <c r="O3415" t="str" cm="1">
        <f t="array" ref="O3415">_xlfn.IFS(Table1[[#This Row],[Patient Age]]&lt;=14,"0-14",Table1[[#This Row],[Patient Age]]&lt;=29,"15-29",Table1[[#This Row],[Patient Age]]&lt;=44,"30-44",Table1[[#This Row],[Patient Age]]&lt;=59,"45-59",Table1[[#This Row],[Patient Age]]&lt;=74,"60-74",TRUE,"75+")</f>
        <v>60-74</v>
      </c>
      <c r="P3415" t="str" cm="1">
        <f t="array" ref="P3415">_xlfn.IFS(Table1[[#This Row],[Patient Waittime]]&lt;=15,"0-15",Table1[[#This Row],[Patient Waittime]]&lt;=30,"16-30",Table1[[#This Row],[Patient Waittime]]&lt;=45,"31-45",Table1[[#This Row],[Patient Waittime]]&lt;=60,"46-60",TRUE,"60+")</f>
        <v>46-60</v>
      </c>
      <c r="Q3415">
        <f>--(Table1[[#This Row],[Patient Waittime]]&lt;=30)</f>
        <v>0</v>
      </c>
      <c r="R3415">
        <f>--Table1[[#This Row],[Patient Admission Flag]]</f>
        <v>0</v>
      </c>
      <c r="S3415">
        <f>--AND(Table1[[#This Row],[WithinTarget]]=1,Table1[[#This Row],[Patient Satisfaction Score]]&gt;=7)</f>
        <v>0</v>
      </c>
      <c r="T3415" t="str">
        <f>IF(LEFT(Table1[[#This Row],[Patient Gender]],1)="F","Female","Male")</f>
        <v>Male</v>
      </c>
    </row>
    <row r="3416" spans="1:20" x14ac:dyDescent="0.3">
      <c r="A3416" t="s">
        <v>3520</v>
      </c>
      <c r="B3416" s="1">
        <v>45376.964583333334</v>
      </c>
      <c r="C3416" t="s">
        <v>9</v>
      </c>
      <c r="D3416">
        <v>17</v>
      </c>
      <c r="E3416" t="s">
        <v>14</v>
      </c>
      <c r="F3416" t="s">
        <v>23</v>
      </c>
      <c r="G3416" t="b">
        <v>0</v>
      </c>
      <c r="H3416">
        <v>2</v>
      </c>
      <c r="I3416">
        <v>19</v>
      </c>
      <c r="J3416" t="b">
        <v>0</v>
      </c>
      <c r="K3416">
        <f>YEAR(Table1[[#This Row],[Patient Admission Date]])</f>
        <v>2024</v>
      </c>
      <c r="L3416" t="str">
        <f>TEXT(Table1[[#This Row],[Patient Admission Date]],"mmm")</f>
        <v>Mar</v>
      </c>
      <c r="M3416" t="str">
        <f>TEXT(Table1[[#This Row],[Patient Admission Date]],"ddd")</f>
        <v>Mon</v>
      </c>
      <c r="N3416" t="str">
        <f>TEXT(INT(HOUR(Table1[[#This Row],[Patient Admission Date]])/3)*3,"00")&amp;"-"&amp;TEXT(INT(HOUR(Table1[[#This Row],[Patient Admission Date]])/3)*3+3,"00")</f>
        <v>21-24</v>
      </c>
      <c r="O3416" t="str" cm="1">
        <f t="array" ref="O3416">_xlfn.IFS(Table1[[#This Row],[Patient Age]]&lt;=14,"0-14",Table1[[#This Row],[Patient Age]]&lt;=29,"15-29",Table1[[#This Row],[Patient Age]]&lt;=44,"30-44",Table1[[#This Row],[Patient Age]]&lt;=59,"45-59",Table1[[#This Row],[Patient Age]]&lt;=74,"60-74",TRUE,"75+")</f>
        <v>15-29</v>
      </c>
      <c r="P3416" t="str" cm="1">
        <f t="array" ref="P3416">_xlfn.IFS(Table1[[#This Row],[Patient Waittime]]&lt;=15,"0-15",Table1[[#This Row],[Patient Waittime]]&lt;=30,"16-30",Table1[[#This Row],[Patient Waittime]]&lt;=45,"31-45",Table1[[#This Row],[Patient Waittime]]&lt;=60,"46-60",TRUE,"60+")</f>
        <v>16-30</v>
      </c>
      <c r="Q3416">
        <f>--(Table1[[#This Row],[Patient Waittime]]&lt;=30)</f>
        <v>1</v>
      </c>
      <c r="R3416">
        <f>--Table1[[#This Row],[Patient Admission Flag]]</f>
        <v>0</v>
      </c>
      <c r="S3416">
        <f>--AND(Table1[[#This Row],[WithinTarget]]=1,Table1[[#This Row],[Patient Satisfaction Score]]&gt;=7)</f>
        <v>0</v>
      </c>
      <c r="T3416" t="str">
        <f>IF(LEFT(Table1[[#This Row],[Patient Gender]],1)="F","Female","Male")</f>
        <v>Male</v>
      </c>
    </row>
    <row r="3417" spans="1:20" x14ac:dyDescent="0.3">
      <c r="A3417" t="s">
        <v>3521</v>
      </c>
      <c r="B3417" s="1">
        <v>45239.615277777775</v>
      </c>
      <c r="C3417" t="s">
        <v>9</v>
      </c>
      <c r="D3417">
        <v>56</v>
      </c>
      <c r="E3417" t="s">
        <v>14</v>
      </c>
      <c r="F3417" t="s">
        <v>23</v>
      </c>
      <c r="G3417" t="b">
        <v>0</v>
      </c>
      <c r="H3417">
        <v>5</v>
      </c>
      <c r="I3417">
        <v>45</v>
      </c>
      <c r="J3417" t="b">
        <v>0</v>
      </c>
      <c r="K3417">
        <f>YEAR(Table1[[#This Row],[Patient Admission Date]])</f>
        <v>2023</v>
      </c>
      <c r="L3417" t="str">
        <f>TEXT(Table1[[#This Row],[Patient Admission Date]],"mmm")</f>
        <v>Nov</v>
      </c>
      <c r="M3417" t="str">
        <f>TEXT(Table1[[#This Row],[Patient Admission Date]],"ddd")</f>
        <v>Thu</v>
      </c>
      <c r="N3417" t="str">
        <f>TEXT(INT(HOUR(Table1[[#This Row],[Patient Admission Date]])/3)*3,"00")&amp;"-"&amp;TEXT(INT(HOUR(Table1[[#This Row],[Patient Admission Date]])/3)*3+3,"00")</f>
        <v>12-15</v>
      </c>
      <c r="O3417" t="str" cm="1">
        <f t="array" ref="O3417">_xlfn.IFS(Table1[[#This Row],[Patient Age]]&lt;=14,"0-14",Table1[[#This Row],[Patient Age]]&lt;=29,"15-29",Table1[[#This Row],[Patient Age]]&lt;=44,"30-44",Table1[[#This Row],[Patient Age]]&lt;=59,"45-59",Table1[[#This Row],[Patient Age]]&lt;=74,"60-74",TRUE,"75+")</f>
        <v>45-59</v>
      </c>
      <c r="P3417" t="str" cm="1">
        <f t="array" ref="P3417">_xlfn.IFS(Table1[[#This Row],[Patient Waittime]]&lt;=15,"0-15",Table1[[#This Row],[Patient Waittime]]&lt;=30,"16-30",Table1[[#This Row],[Patient Waittime]]&lt;=45,"31-45",Table1[[#This Row],[Patient Waittime]]&lt;=60,"46-60",TRUE,"60+")</f>
        <v>31-45</v>
      </c>
      <c r="Q3417">
        <f>--(Table1[[#This Row],[Patient Waittime]]&lt;=30)</f>
        <v>0</v>
      </c>
      <c r="R3417">
        <f>--Table1[[#This Row],[Patient Admission Flag]]</f>
        <v>0</v>
      </c>
      <c r="S3417">
        <f>--AND(Table1[[#This Row],[WithinTarget]]=1,Table1[[#This Row],[Patient Satisfaction Score]]&gt;=7)</f>
        <v>0</v>
      </c>
      <c r="T3417" t="str">
        <f>IF(LEFT(Table1[[#This Row],[Patient Gender]],1)="F","Female","Male")</f>
        <v>Male</v>
      </c>
    </row>
    <row r="3418" spans="1:20" x14ac:dyDescent="0.3">
      <c r="A3418" t="s">
        <v>3522</v>
      </c>
      <c r="B3418" s="1">
        <v>45446.134027777778</v>
      </c>
      <c r="C3418" t="s">
        <v>9</v>
      </c>
      <c r="D3418">
        <v>23</v>
      </c>
      <c r="E3418" t="s">
        <v>14</v>
      </c>
      <c r="F3418" t="s">
        <v>23</v>
      </c>
      <c r="G3418" t="b">
        <v>0</v>
      </c>
      <c r="H3418">
        <v>6</v>
      </c>
      <c r="I3418">
        <v>52</v>
      </c>
      <c r="J3418" t="b">
        <v>0</v>
      </c>
      <c r="K3418">
        <f>YEAR(Table1[[#This Row],[Patient Admission Date]])</f>
        <v>2024</v>
      </c>
      <c r="L3418" t="str">
        <f>TEXT(Table1[[#This Row],[Patient Admission Date]],"mmm")</f>
        <v>Jun</v>
      </c>
      <c r="M3418" t="str">
        <f>TEXT(Table1[[#This Row],[Patient Admission Date]],"ddd")</f>
        <v>Mon</v>
      </c>
      <c r="N3418" t="str">
        <f>TEXT(INT(HOUR(Table1[[#This Row],[Patient Admission Date]])/3)*3,"00")&amp;"-"&amp;TEXT(INT(HOUR(Table1[[#This Row],[Patient Admission Date]])/3)*3+3,"00")</f>
        <v>03-06</v>
      </c>
      <c r="O3418" t="str" cm="1">
        <f t="array" ref="O3418">_xlfn.IFS(Table1[[#This Row],[Patient Age]]&lt;=14,"0-14",Table1[[#This Row],[Patient Age]]&lt;=29,"15-29",Table1[[#This Row],[Patient Age]]&lt;=44,"30-44",Table1[[#This Row],[Patient Age]]&lt;=59,"45-59",Table1[[#This Row],[Patient Age]]&lt;=74,"60-74",TRUE,"75+")</f>
        <v>15-29</v>
      </c>
      <c r="P3418" t="str" cm="1">
        <f t="array" ref="P3418">_xlfn.IFS(Table1[[#This Row],[Patient Waittime]]&lt;=15,"0-15",Table1[[#This Row],[Patient Waittime]]&lt;=30,"16-30",Table1[[#This Row],[Patient Waittime]]&lt;=45,"31-45",Table1[[#This Row],[Patient Waittime]]&lt;=60,"46-60",TRUE,"60+")</f>
        <v>46-60</v>
      </c>
      <c r="Q3418">
        <f>--(Table1[[#This Row],[Patient Waittime]]&lt;=30)</f>
        <v>0</v>
      </c>
      <c r="R3418">
        <f>--Table1[[#This Row],[Patient Admission Flag]]</f>
        <v>0</v>
      </c>
      <c r="S3418">
        <f>--AND(Table1[[#This Row],[WithinTarget]]=1,Table1[[#This Row],[Patient Satisfaction Score]]&gt;=7)</f>
        <v>0</v>
      </c>
      <c r="T3418" t="str">
        <f>IF(LEFT(Table1[[#This Row],[Patient Gender]],1)="F","Female","Male")</f>
        <v>Male</v>
      </c>
    </row>
    <row r="3419" spans="1:20" x14ac:dyDescent="0.3">
      <c r="A3419" t="s">
        <v>3523</v>
      </c>
      <c r="B3419" s="1">
        <v>45029.222916666666</v>
      </c>
      <c r="C3419" t="s">
        <v>9</v>
      </c>
      <c r="D3419">
        <v>9</v>
      </c>
      <c r="E3419" t="s">
        <v>14</v>
      </c>
      <c r="F3419" t="s">
        <v>23</v>
      </c>
      <c r="G3419" t="b">
        <v>0</v>
      </c>
      <c r="H3419">
        <v>9</v>
      </c>
      <c r="I3419">
        <v>56</v>
      </c>
      <c r="J3419" t="b">
        <v>0</v>
      </c>
      <c r="K3419">
        <f>YEAR(Table1[[#This Row],[Patient Admission Date]])</f>
        <v>2023</v>
      </c>
      <c r="L3419" t="str">
        <f>TEXT(Table1[[#This Row],[Patient Admission Date]],"mmm")</f>
        <v>Apr</v>
      </c>
      <c r="M3419" t="str">
        <f>TEXT(Table1[[#This Row],[Patient Admission Date]],"ddd")</f>
        <v>Thu</v>
      </c>
      <c r="N3419" t="str">
        <f>TEXT(INT(HOUR(Table1[[#This Row],[Patient Admission Date]])/3)*3,"00")&amp;"-"&amp;TEXT(INT(HOUR(Table1[[#This Row],[Patient Admission Date]])/3)*3+3,"00")</f>
        <v>03-06</v>
      </c>
      <c r="O3419" t="str" cm="1">
        <f t="array" ref="O3419">_xlfn.IFS(Table1[[#This Row],[Patient Age]]&lt;=14,"0-14",Table1[[#This Row],[Patient Age]]&lt;=29,"15-29",Table1[[#This Row],[Patient Age]]&lt;=44,"30-44",Table1[[#This Row],[Patient Age]]&lt;=59,"45-59",Table1[[#This Row],[Patient Age]]&lt;=74,"60-74",TRUE,"75+")</f>
        <v>0-14</v>
      </c>
      <c r="P3419" t="str" cm="1">
        <f t="array" ref="P3419">_xlfn.IFS(Table1[[#This Row],[Patient Waittime]]&lt;=15,"0-15",Table1[[#This Row],[Patient Waittime]]&lt;=30,"16-30",Table1[[#This Row],[Patient Waittime]]&lt;=45,"31-45",Table1[[#This Row],[Patient Waittime]]&lt;=60,"46-60",TRUE,"60+")</f>
        <v>46-60</v>
      </c>
      <c r="Q3419">
        <f>--(Table1[[#This Row],[Patient Waittime]]&lt;=30)</f>
        <v>0</v>
      </c>
      <c r="R3419">
        <f>--Table1[[#This Row],[Patient Admission Flag]]</f>
        <v>0</v>
      </c>
      <c r="S3419">
        <f>--AND(Table1[[#This Row],[WithinTarget]]=1,Table1[[#This Row],[Patient Satisfaction Score]]&gt;=7)</f>
        <v>0</v>
      </c>
      <c r="T3419" t="str">
        <f>IF(LEFT(Table1[[#This Row],[Patient Gender]],1)="F","Female","Male")</f>
        <v>Male</v>
      </c>
    </row>
    <row r="3420" spans="1:20" x14ac:dyDescent="0.3">
      <c r="A3420" t="s">
        <v>3524</v>
      </c>
      <c r="B3420" s="1">
        <v>45154.845833333333</v>
      </c>
      <c r="C3420" t="s">
        <v>9</v>
      </c>
      <c r="D3420">
        <v>75</v>
      </c>
      <c r="E3420" t="s">
        <v>14</v>
      </c>
      <c r="F3420" t="s">
        <v>28</v>
      </c>
      <c r="G3420" t="b">
        <v>0</v>
      </c>
      <c r="I3420">
        <v>12</v>
      </c>
      <c r="J3420" t="b">
        <v>0</v>
      </c>
      <c r="K3420">
        <f>YEAR(Table1[[#This Row],[Patient Admission Date]])</f>
        <v>2023</v>
      </c>
      <c r="L3420" t="str">
        <f>TEXT(Table1[[#This Row],[Patient Admission Date]],"mmm")</f>
        <v>Aug</v>
      </c>
      <c r="M3420" t="str">
        <f>TEXT(Table1[[#This Row],[Patient Admission Date]],"ddd")</f>
        <v>Wed</v>
      </c>
      <c r="N3420" t="str">
        <f>TEXT(INT(HOUR(Table1[[#This Row],[Patient Admission Date]])/3)*3,"00")&amp;"-"&amp;TEXT(INT(HOUR(Table1[[#This Row],[Patient Admission Date]])/3)*3+3,"00")</f>
        <v>18-21</v>
      </c>
      <c r="O3420" t="str" cm="1">
        <f t="array" ref="O3420">_xlfn.IFS(Table1[[#This Row],[Patient Age]]&lt;=14,"0-14",Table1[[#This Row],[Patient Age]]&lt;=29,"15-29",Table1[[#This Row],[Patient Age]]&lt;=44,"30-44",Table1[[#This Row],[Patient Age]]&lt;=59,"45-59",Table1[[#This Row],[Patient Age]]&lt;=74,"60-74",TRUE,"75+")</f>
        <v>75+</v>
      </c>
      <c r="P3420" t="str" cm="1">
        <f t="array" ref="P3420">_xlfn.IFS(Table1[[#This Row],[Patient Waittime]]&lt;=15,"0-15",Table1[[#This Row],[Patient Waittime]]&lt;=30,"16-30",Table1[[#This Row],[Patient Waittime]]&lt;=45,"31-45",Table1[[#This Row],[Patient Waittime]]&lt;=60,"46-60",TRUE,"60+")</f>
        <v>0-15</v>
      </c>
      <c r="Q3420">
        <f>--(Table1[[#This Row],[Patient Waittime]]&lt;=30)</f>
        <v>1</v>
      </c>
      <c r="R3420">
        <f>--Table1[[#This Row],[Patient Admission Flag]]</f>
        <v>0</v>
      </c>
      <c r="S3420">
        <f>--AND(Table1[[#This Row],[WithinTarget]]=1,Table1[[#This Row],[Patient Satisfaction Score]]&gt;=7)</f>
        <v>0</v>
      </c>
      <c r="T3420" t="str">
        <f>IF(LEFT(Table1[[#This Row],[Patient Gender]],1)="F","Female","Male")</f>
        <v>Male</v>
      </c>
    </row>
    <row r="3421" spans="1:20" x14ac:dyDescent="0.3">
      <c r="A3421" t="s">
        <v>3525</v>
      </c>
      <c r="B3421" s="1">
        <v>45357.754166666666</v>
      </c>
      <c r="C3421" t="s">
        <v>9</v>
      </c>
      <c r="D3421">
        <v>37</v>
      </c>
      <c r="E3421" t="s">
        <v>14</v>
      </c>
      <c r="F3421" t="s">
        <v>28</v>
      </c>
      <c r="G3421" t="b">
        <v>0</v>
      </c>
      <c r="I3421">
        <v>33</v>
      </c>
      <c r="J3421" t="b">
        <v>0</v>
      </c>
      <c r="K3421">
        <f>YEAR(Table1[[#This Row],[Patient Admission Date]])</f>
        <v>2024</v>
      </c>
      <c r="L3421" t="str">
        <f>TEXT(Table1[[#This Row],[Patient Admission Date]],"mmm")</f>
        <v>Mar</v>
      </c>
      <c r="M3421" t="str">
        <f>TEXT(Table1[[#This Row],[Patient Admission Date]],"ddd")</f>
        <v>Wed</v>
      </c>
      <c r="N3421" t="str">
        <f>TEXT(INT(HOUR(Table1[[#This Row],[Patient Admission Date]])/3)*3,"00")&amp;"-"&amp;TEXT(INT(HOUR(Table1[[#This Row],[Patient Admission Date]])/3)*3+3,"00")</f>
        <v>18-21</v>
      </c>
      <c r="O3421" t="str" cm="1">
        <f t="array" ref="O3421">_xlfn.IFS(Table1[[#This Row],[Patient Age]]&lt;=14,"0-14",Table1[[#This Row],[Patient Age]]&lt;=29,"15-29",Table1[[#This Row],[Patient Age]]&lt;=44,"30-44",Table1[[#This Row],[Patient Age]]&lt;=59,"45-59",Table1[[#This Row],[Patient Age]]&lt;=74,"60-74",TRUE,"75+")</f>
        <v>30-44</v>
      </c>
      <c r="P3421" t="str" cm="1">
        <f t="array" ref="P3421">_xlfn.IFS(Table1[[#This Row],[Patient Waittime]]&lt;=15,"0-15",Table1[[#This Row],[Patient Waittime]]&lt;=30,"16-30",Table1[[#This Row],[Patient Waittime]]&lt;=45,"31-45",Table1[[#This Row],[Patient Waittime]]&lt;=60,"46-60",TRUE,"60+")</f>
        <v>31-45</v>
      </c>
      <c r="Q3421">
        <f>--(Table1[[#This Row],[Patient Waittime]]&lt;=30)</f>
        <v>0</v>
      </c>
      <c r="R3421">
        <f>--Table1[[#This Row],[Patient Admission Flag]]</f>
        <v>0</v>
      </c>
      <c r="S3421">
        <f>--AND(Table1[[#This Row],[WithinTarget]]=1,Table1[[#This Row],[Patient Satisfaction Score]]&gt;=7)</f>
        <v>0</v>
      </c>
      <c r="T3421" t="str">
        <f>IF(LEFT(Table1[[#This Row],[Patient Gender]],1)="F","Female","Male")</f>
        <v>Male</v>
      </c>
    </row>
    <row r="3422" spans="1:20" x14ac:dyDescent="0.3">
      <c r="A3422" t="s">
        <v>3526</v>
      </c>
      <c r="B3422" s="1">
        <v>45397.863888888889</v>
      </c>
      <c r="C3422" t="s">
        <v>9</v>
      </c>
      <c r="D3422">
        <v>17</v>
      </c>
      <c r="E3422" t="s">
        <v>14</v>
      </c>
      <c r="F3422" t="s">
        <v>28</v>
      </c>
      <c r="G3422" t="b">
        <v>0</v>
      </c>
      <c r="I3422">
        <v>53</v>
      </c>
      <c r="J3422" t="b">
        <v>0</v>
      </c>
      <c r="K3422">
        <f>YEAR(Table1[[#This Row],[Patient Admission Date]])</f>
        <v>2024</v>
      </c>
      <c r="L3422" t="str">
        <f>TEXT(Table1[[#This Row],[Patient Admission Date]],"mmm")</f>
        <v>Apr</v>
      </c>
      <c r="M3422" t="str">
        <f>TEXT(Table1[[#This Row],[Patient Admission Date]],"ddd")</f>
        <v>Mon</v>
      </c>
      <c r="N3422" t="str">
        <f>TEXT(INT(HOUR(Table1[[#This Row],[Patient Admission Date]])/3)*3,"00")&amp;"-"&amp;TEXT(INT(HOUR(Table1[[#This Row],[Patient Admission Date]])/3)*3+3,"00")</f>
        <v>18-21</v>
      </c>
      <c r="O3422" t="str" cm="1">
        <f t="array" ref="O3422">_xlfn.IFS(Table1[[#This Row],[Patient Age]]&lt;=14,"0-14",Table1[[#This Row],[Patient Age]]&lt;=29,"15-29",Table1[[#This Row],[Patient Age]]&lt;=44,"30-44",Table1[[#This Row],[Patient Age]]&lt;=59,"45-59",Table1[[#This Row],[Patient Age]]&lt;=74,"60-74",TRUE,"75+")</f>
        <v>15-29</v>
      </c>
      <c r="P3422" t="str" cm="1">
        <f t="array" ref="P3422">_xlfn.IFS(Table1[[#This Row],[Patient Waittime]]&lt;=15,"0-15",Table1[[#This Row],[Patient Waittime]]&lt;=30,"16-30",Table1[[#This Row],[Patient Waittime]]&lt;=45,"31-45",Table1[[#This Row],[Patient Waittime]]&lt;=60,"46-60",TRUE,"60+")</f>
        <v>46-60</v>
      </c>
      <c r="Q3422">
        <f>--(Table1[[#This Row],[Patient Waittime]]&lt;=30)</f>
        <v>0</v>
      </c>
      <c r="R3422">
        <f>--Table1[[#This Row],[Patient Admission Flag]]</f>
        <v>0</v>
      </c>
      <c r="S3422">
        <f>--AND(Table1[[#This Row],[WithinTarget]]=1,Table1[[#This Row],[Patient Satisfaction Score]]&gt;=7)</f>
        <v>0</v>
      </c>
      <c r="T3422" t="str">
        <f>IF(LEFT(Table1[[#This Row],[Patient Gender]],1)="F","Female","Male")</f>
        <v>Male</v>
      </c>
    </row>
    <row r="3423" spans="1:20" x14ac:dyDescent="0.3">
      <c r="A3423" t="s">
        <v>3527</v>
      </c>
      <c r="B3423" s="1">
        <v>45314.698611111111</v>
      </c>
      <c r="C3423" t="s">
        <v>9</v>
      </c>
      <c r="D3423">
        <v>6</v>
      </c>
      <c r="E3423" t="s">
        <v>14</v>
      </c>
      <c r="F3423" t="s">
        <v>28</v>
      </c>
      <c r="G3423" t="b">
        <v>0</v>
      </c>
      <c r="I3423">
        <v>39</v>
      </c>
      <c r="J3423" t="b">
        <v>0</v>
      </c>
      <c r="K3423">
        <f>YEAR(Table1[[#This Row],[Patient Admission Date]])</f>
        <v>2024</v>
      </c>
      <c r="L3423" t="str">
        <f>TEXT(Table1[[#This Row],[Patient Admission Date]],"mmm")</f>
        <v>Jan</v>
      </c>
      <c r="M3423" t="str">
        <f>TEXT(Table1[[#This Row],[Patient Admission Date]],"ddd")</f>
        <v>Tue</v>
      </c>
      <c r="N3423" t="str">
        <f>TEXT(INT(HOUR(Table1[[#This Row],[Patient Admission Date]])/3)*3,"00")&amp;"-"&amp;TEXT(INT(HOUR(Table1[[#This Row],[Patient Admission Date]])/3)*3+3,"00")</f>
        <v>15-18</v>
      </c>
      <c r="O3423" t="str" cm="1">
        <f t="array" ref="O3423">_xlfn.IFS(Table1[[#This Row],[Patient Age]]&lt;=14,"0-14",Table1[[#This Row],[Patient Age]]&lt;=29,"15-29",Table1[[#This Row],[Patient Age]]&lt;=44,"30-44",Table1[[#This Row],[Patient Age]]&lt;=59,"45-59",Table1[[#This Row],[Patient Age]]&lt;=74,"60-74",TRUE,"75+")</f>
        <v>0-14</v>
      </c>
      <c r="P3423" t="str" cm="1">
        <f t="array" ref="P3423">_xlfn.IFS(Table1[[#This Row],[Patient Waittime]]&lt;=15,"0-15",Table1[[#This Row],[Patient Waittime]]&lt;=30,"16-30",Table1[[#This Row],[Patient Waittime]]&lt;=45,"31-45",Table1[[#This Row],[Patient Waittime]]&lt;=60,"46-60",TRUE,"60+")</f>
        <v>31-45</v>
      </c>
      <c r="Q3423">
        <f>--(Table1[[#This Row],[Patient Waittime]]&lt;=30)</f>
        <v>0</v>
      </c>
      <c r="R3423">
        <f>--Table1[[#This Row],[Patient Admission Flag]]</f>
        <v>0</v>
      </c>
      <c r="S3423">
        <f>--AND(Table1[[#This Row],[WithinTarget]]=1,Table1[[#This Row],[Patient Satisfaction Score]]&gt;=7)</f>
        <v>0</v>
      </c>
      <c r="T3423" t="str">
        <f>IF(LEFT(Table1[[#This Row],[Patient Gender]],1)="F","Female","Male")</f>
        <v>Male</v>
      </c>
    </row>
    <row r="3424" spans="1:20" x14ac:dyDescent="0.3">
      <c r="A3424" t="s">
        <v>3528</v>
      </c>
      <c r="B3424" s="1">
        <v>45458.17083333333</v>
      </c>
      <c r="C3424" t="s">
        <v>9</v>
      </c>
      <c r="D3424">
        <v>29</v>
      </c>
      <c r="E3424" t="s">
        <v>18</v>
      </c>
      <c r="F3424" t="s">
        <v>27</v>
      </c>
      <c r="G3424" t="b">
        <v>0</v>
      </c>
      <c r="I3424">
        <v>57</v>
      </c>
      <c r="J3424" t="b">
        <v>0</v>
      </c>
      <c r="K3424">
        <f>YEAR(Table1[[#This Row],[Patient Admission Date]])</f>
        <v>2024</v>
      </c>
      <c r="L3424" t="str">
        <f>TEXT(Table1[[#This Row],[Patient Admission Date]],"mmm")</f>
        <v>Jun</v>
      </c>
      <c r="M3424" t="str">
        <f>TEXT(Table1[[#This Row],[Patient Admission Date]],"ddd")</f>
        <v>Sat</v>
      </c>
      <c r="N3424" t="str">
        <f>TEXT(INT(HOUR(Table1[[#This Row],[Patient Admission Date]])/3)*3,"00")&amp;"-"&amp;TEXT(INT(HOUR(Table1[[#This Row],[Patient Admission Date]])/3)*3+3,"00")</f>
        <v>03-06</v>
      </c>
      <c r="O3424" t="str" cm="1">
        <f t="array" ref="O3424">_xlfn.IFS(Table1[[#This Row],[Patient Age]]&lt;=14,"0-14",Table1[[#This Row],[Patient Age]]&lt;=29,"15-29",Table1[[#This Row],[Patient Age]]&lt;=44,"30-44",Table1[[#This Row],[Patient Age]]&lt;=59,"45-59",Table1[[#This Row],[Patient Age]]&lt;=74,"60-74",TRUE,"75+")</f>
        <v>15-29</v>
      </c>
      <c r="P3424" t="str" cm="1">
        <f t="array" ref="P3424">_xlfn.IFS(Table1[[#This Row],[Patient Waittime]]&lt;=15,"0-15",Table1[[#This Row],[Patient Waittime]]&lt;=30,"16-30",Table1[[#This Row],[Patient Waittime]]&lt;=45,"31-45",Table1[[#This Row],[Patient Waittime]]&lt;=60,"46-60",TRUE,"60+")</f>
        <v>46-60</v>
      </c>
      <c r="Q3424">
        <f>--(Table1[[#This Row],[Patient Waittime]]&lt;=30)</f>
        <v>0</v>
      </c>
      <c r="R3424">
        <f>--Table1[[#This Row],[Patient Admission Flag]]</f>
        <v>0</v>
      </c>
      <c r="S3424">
        <f>--AND(Table1[[#This Row],[WithinTarget]]=1,Table1[[#This Row],[Patient Satisfaction Score]]&gt;=7)</f>
        <v>0</v>
      </c>
      <c r="T3424" t="str">
        <f>IF(LEFT(Table1[[#This Row],[Patient Gender]],1)="F","Female","Male")</f>
        <v>Male</v>
      </c>
    </row>
    <row r="3425" spans="1:20" x14ac:dyDescent="0.3">
      <c r="A3425" t="s">
        <v>3529</v>
      </c>
      <c r="B3425" s="1">
        <v>45058.012499999997</v>
      </c>
      <c r="C3425" t="s">
        <v>9</v>
      </c>
      <c r="D3425">
        <v>78</v>
      </c>
      <c r="E3425" t="s">
        <v>18</v>
      </c>
      <c r="F3425" t="s">
        <v>27</v>
      </c>
      <c r="G3425" t="b">
        <v>0</v>
      </c>
      <c r="H3425">
        <v>1</v>
      </c>
      <c r="I3425">
        <v>33</v>
      </c>
      <c r="J3425" t="b">
        <v>0</v>
      </c>
      <c r="K3425">
        <f>YEAR(Table1[[#This Row],[Patient Admission Date]])</f>
        <v>2023</v>
      </c>
      <c r="L3425" t="str">
        <f>TEXT(Table1[[#This Row],[Patient Admission Date]],"mmm")</f>
        <v>May</v>
      </c>
      <c r="M3425" t="str">
        <f>TEXT(Table1[[#This Row],[Patient Admission Date]],"ddd")</f>
        <v>Fri</v>
      </c>
      <c r="N3425" t="str">
        <f>TEXT(INT(HOUR(Table1[[#This Row],[Patient Admission Date]])/3)*3,"00")&amp;"-"&amp;TEXT(INT(HOUR(Table1[[#This Row],[Patient Admission Date]])/3)*3+3,"00")</f>
        <v>00-03</v>
      </c>
      <c r="O3425" t="str" cm="1">
        <f t="array" ref="O3425">_xlfn.IFS(Table1[[#This Row],[Patient Age]]&lt;=14,"0-14",Table1[[#This Row],[Patient Age]]&lt;=29,"15-29",Table1[[#This Row],[Patient Age]]&lt;=44,"30-44",Table1[[#This Row],[Patient Age]]&lt;=59,"45-59",Table1[[#This Row],[Patient Age]]&lt;=74,"60-74",TRUE,"75+")</f>
        <v>75+</v>
      </c>
      <c r="P3425" t="str" cm="1">
        <f t="array" ref="P3425">_xlfn.IFS(Table1[[#This Row],[Patient Waittime]]&lt;=15,"0-15",Table1[[#This Row],[Patient Waittime]]&lt;=30,"16-30",Table1[[#This Row],[Patient Waittime]]&lt;=45,"31-45",Table1[[#This Row],[Patient Waittime]]&lt;=60,"46-60",TRUE,"60+")</f>
        <v>31-45</v>
      </c>
      <c r="Q3425">
        <f>--(Table1[[#This Row],[Patient Waittime]]&lt;=30)</f>
        <v>0</v>
      </c>
      <c r="R3425">
        <f>--Table1[[#This Row],[Patient Admission Flag]]</f>
        <v>0</v>
      </c>
      <c r="S3425">
        <f>--AND(Table1[[#This Row],[WithinTarget]]=1,Table1[[#This Row],[Patient Satisfaction Score]]&gt;=7)</f>
        <v>0</v>
      </c>
      <c r="T3425" t="str">
        <f>IF(LEFT(Table1[[#This Row],[Patient Gender]],1)="F","Female","Male")</f>
        <v>Male</v>
      </c>
    </row>
    <row r="3426" spans="1:20" x14ac:dyDescent="0.3">
      <c r="A3426" t="s">
        <v>3530</v>
      </c>
      <c r="B3426" s="1">
        <v>45449.487500000003</v>
      </c>
      <c r="C3426" t="s">
        <v>9</v>
      </c>
      <c r="D3426">
        <v>52</v>
      </c>
      <c r="E3426" t="s">
        <v>18</v>
      </c>
      <c r="F3426" t="s">
        <v>20</v>
      </c>
      <c r="G3426" t="b">
        <v>0</v>
      </c>
      <c r="I3426">
        <v>48</v>
      </c>
      <c r="J3426" t="b">
        <v>0</v>
      </c>
      <c r="K3426">
        <f>YEAR(Table1[[#This Row],[Patient Admission Date]])</f>
        <v>2024</v>
      </c>
      <c r="L3426" t="str">
        <f>TEXT(Table1[[#This Row],[Patient Admission Date]],"mmm")</f>
        <v>Jun</v>
      </c>
      <c r="M3426" t="str">
        <f>TEXT(Table1[[#This Row],[Patient Admission Date]],"ddd")</f>
        <v>Thu</v>
      </c>
      <c r="N3426" t="str">
        <f>TEXT(INT(HOUR(Table1[[#This Row],[Patient Admission Date]])/3)*3,"00")&amp;"-"&amp;TEXT(INT(HOUR(Table1[[#This Row],[Patient Admission Date]])/3)*3+3,"00")</f>
        <v>09-12</v>
      </c>
      <c r="O3426" t="str" cm="1">
        <f t="array" ref="O3426">_xlfn.IFS(Table1[[#This Row],[Patient Age]]&lt;=14,"0-14",Table1[[#This Row],[Patient Age]]&lt;=29,"15-29",Table1[[#This Row],[Patient Age]]&lt;=44,"30-44",Table1[[#This Row],[Patient Age]]&lt;=59,"45-59",Table1[[#This Row],[Patient Age]]&lt;=74,"60-74",TRUE,"75+")</f>
        <v>45-59</v>
      </c>
      <c r="P3426" t="str" cm="1">
        <f t="array" ref="P3426">_xlfn.IFS(Table1[[#This Row],[Patient Waittime]]&lt;=15,"0-15",Table1[[#This Row],[Patient Waittime]]&lt;=30,"16-30",Table1[[#This Row],[Patient Waittime]]&lt;=45,"31-45",Table1[[#This Row],[Patient Waittime]]&lt;=60,"46-60",TRUE,"60+")</f>
        <v>46-60</v>
      </c>
      <c r="Q3426">
        <f>--(Table1[[#This Row],[Patient Waittime]]&lt;=30)</f>
        <v>0</v>
      </c>
      <c r="R3426">
        <f>--Table1[[#This Row],[Patient Admission Flag]]</f>
        <v>0</v>
      </c>
      <c r="S3426">
        <f>--AND(Table1[[#This Row],[WithinTarget]]=1,Table1[[#This Row],[Patient Satisfaction Score]]&gt;=7)</f>
        <v>0</v>
      </c>
      <c r="T3426" t="str">
        <f>IF(LEFT(Table1[[#This Row],[Patient Gender]],1)="F","Female","Male")</f>
        <v>Male</v>
      </c>
    </row>
    <row r="3427" spans="1:20" x14ac:dyDescent="0.3">
      <c r="A3427" t="s">
        <v>3531</v>
      </c>
      <c r="B3427" s="1">
        <v>45428.129861111112</v>
      </c>
      <c r="C3427" t="s">
        <v>9</v>
      </c>
      <c r="D3427">
        <v>37</v>
      </c>
      <c r="E3427" t="s">
        <v>18</v>
      </c>
      <c r="F3427" t="s">
        <v>20</v>
      </c>
      <c r="G3427" t="b">
        <v>0</v>
      </c>
      <c r="I3427">
        <v>15</v>
      </c>
      <c r="J3427" t="b">
        <v>0</v>
      </c>
      <c r="K3427">
        <f>YEAR(Table1[[#This Row],[Patient Admission Date]])</f>
        <v>2024</v>
      </c>
      <c r="L3427" t="str">
        <f>TEXT(Table1[[#This Row],[Patient Admission Date]],"mmm")</f>
        <v>May</v>
      </c>
      <c r="M3427" t="str">
        <f>TEXT(Table1[[#This Row],[Patient Admission Date]],"ddd")</f>
        <v>Thu</v>
      </c>
      <c r="N3427" t="str">
        <f>TEXT(INT(HOUR(Table1[[#This Row],[Patient Admission Date]])/3)*3,"00")&amp;"-"&amp;TEXT(INT(HOUR(Table1[[#This Row],[Patient Admission Date]])/3)*3+3,"00")</f>
        <v>03-06</v>
      </c>
      <c r="O3427" t="str" cm="1">
        <f t="array" ref="O3427">_xlfn.IFS(Table1[[#This Row],[Patient Age]]&lt;=14,"0-14",Table1[[#This Row],[Patient Age]]&lt;=29,"15-29",Table1[[#This Row],[Patient Age]]&lt;=44,"30-44",Table1[[#This Row],[Patient Age]]&lt;=59,"45-59",Table1[[#This Row],[Patient Age]]&lt;=74,"60-74",TRUE,"75+")</f>
        <v>30-44</v>
      </c>
      <c r="P3427" t="str" cm="1">
        <f t="array" ref="P3427">_xlfn.IFS(Table1[[#This Row],[Patient Waittime]]&lt;=15,"0-15",Table1[[#This Row],[Patient Waittime]]&lt;=30,"16-30",Table1[[#This Row],[Patient Waittime]]&lt;=45,"31-45",Table1[[#This Row],[Patient Waittime]]&lt;=60,"46-60",TRUE,"60+")</f>
        <v>0-15</v>
      </c>
      <c r="Q3427">
        <f>--(Table1[[#This Row],[Patient Waittime]]&lt;=30)</f>
        <v>1</v>
      </c>
      <c r="R3427">
        <f>--Table1[[#This Row],[Patient Admission Flag]]</f>
        <v>0</v>
      </c>
      <c r="S3427">
        <f>--AND(Table1[[#This Row],[WithinTarget]]=1,Table1[[#This Row],[Patient Satisfaction Score]]&gt;=7)</f>
        <v>0</v>
      </c>
      <c r="T3427" t="str">
        <f>IF(LEFT(Table1[[#This Row],[Patient Gender]],1)="F","Female","Male")</f>
        <v>Male</v>
      </c>
    </row>
    <row r="3428" spans="1:20" x14ac:dyDescent="0.3">
      <c r="A3428" t="s">
        <v>3532</v>
      </c>
      <c r="B3428" s="1">
        <v>45315.19027777778</v>
      </c>
      <c r="C3428" t="s">
        <v>9</v>
      </c>
      <c r="D3428">
        <v>76</v>
      </c>
      <c r="E3428" t="s">
        <v>18</v>
      </c>
      <c r="F3428" t="s">
        <v>20</v>
      </c>
      <c r="G3428" t="b">
        <v>0</v>
      </c>
      <c r="I3428">
        <v>59</v>
      </c>
      <c r="J3428" t="b">
        <v>0</v>
      </c>
      <c r="K3428">
        <f>YEAR(Table1[[#This Row],[Patient Admission Date]])</f>
        <v>2024</v>
      </c>
      <c r="L3428" t="str">
        <f>TEXT(Table1[[#This Row],[Patient Admission Date]],"mmm")</f>
        <v>Jan</v>
      </c>
      <c r="M3428" t="str">
        <f>TEXT(Table1[[#This Row],[Patient Admission Date]],"ddd")</f>
        <v>Wed</v>
      </c>
      <c r="N3428" t="str">
        <f>TEXT(INT(HOUR(Table1[[#This Row],[Patient Admission Date]])/3)*3,"00")&amp;"-"&amp;TEXT(INT(HOUR(Table1[[#This Row],[Patient Admission Date]])/3)*3+3,"00")</f>
        <v>03-06</v>
      </c>
      <c r="O3428" t="str" cm="1">
        <f t="array" ref="O3428">_xlfn.IFS(Table1[[#This Row],[Patient Age]]&lt;=14,"0-14",Table1[[#This Row],[Patient Age]]&lt;=29,"15-29",Table1[[#This Row],[Patient Age]]&lt;=44,"30-44",Table1[[#This Row],[Patient Age]]&lt;=59,"45-59",Table1[[#This Row],[Patient Age]]&lt;=74,"60-74",TRUE,"75+")</f>
        <v>75+</v>
      </c>
      <c r="P3428" t="str" cm="1">
        <f t="array" ref="P3428">_xlfn.IFS(Table1[[#This Row],[Patient Waittime]]&lt;=15,"0-15",Table1[[#This Row],[Patient Waittime]]&lt;=30,"16-30",Table1[[#This Row],[Patient Waittime]]&lt;=45,"31-45",Table1[[#This Row],[Patient Waittime]]&lt;=60,"46-60",TRUE,"60+")</f>
        <v>46-60</v>
      </c>
      <c r="Q3428">
        <f>--(Table1[[#This Row],[Patient Waittime]]&lt;=30)</f>
        <v>0</v>
      </c>
      <c r="R3428">
        <f>--Table1[[#This Row],[Patient Admission Flag]]</f>
        <v>0</v>
      </c>
      <c r="S3428">
        <f>--AND(Table1[[#This Row],[WithinTarget]]=1,Table1[[#This Row],[Patient Satisfaction Score]]&gt;=7)</f>
        <v>0</v>
      </c>
      <c r="T3428" t="str">
        <f>IF(LEFT(Table1[[#This Row],[Patient Gender]],1)="F","Female","Male")</f>
        <v>Male</v>
      </c>
    </row>
    <row r="3429" spans="1:20" x14ac:dyDescent="0.3">
      <c r="A3429" t="s">
        <v>3533</v>
      </c>
      <c r="B3429" s="1">
        <v>45548.739583333336</v>
      </c>
      <c r="C3429" t="s">
        <v>9</v>
      </c>
      <c r="D3429">
        <v>79</v>
      </c>
      <c r="E3429" t="s">
        <v>18</v>
      </c>
      <c r="F3429" t="s">
        <v>20</v>
      </c>
      <c r="G3429" t="b">
        <v>0</v>
      </c>
      <c r="H3429">
        <v>1</v>
      </c>
      <c r="I3429">
        <v>36</v>
      </c>
      <c r="J3429" t="b">
        <v>0</v>
      </c>
      <c r="K3429">
        <f>YEAR(Table1[[#This Row],[Patient Admission Date]])</f>
        <v>2024</v>
      </c>
      <c r="L3429" t="str">
        <f>TEXT(Table1[[#This Row],[Patient Admission Date]],"mmm")</f>
        <v>Sep</v>
      </c>
      <c r="M3429" t="str">
        <f>TEXT(Table1[[#This Row],[Patient Admission Date]],"ddd")</f>
        <v>Fri</v>
      </c>
      <c r="N3429" t="str">
        <f>TEXT(INT(HOUR(Table1[[#This Row],[Patient Admission Date]])/3)*3,"00")&amp;"-"&amp;TEXT(INT(HOUR(Table1[[#This Row],[Patient Admission Date]])/3)*3+3,"00")</f>
        <v>15-18</v>
      </c>
      <c r="O3429" t="str" cm="1">
        <f t="array" ref="O3429">_xlfn.IFS(Table1[[#This Row],[Patient Age]]&lt;=14,"0-14",Table1[[#This Row],[Patient Age]]&lt;=29,"15-29",Table1[[#This Row],[Patient Age]]&lt;=44,"30-44",Table1[[#This Row],[Patient Age]]&lt;=59,"45-59",Table1[[#This Row],[Patient Age]]&lt;=74,"60-74",TRUE,"75+")</f>
        <v>75+</v>
      </c>
      <c r="P3429" t="str" cm="1">
        <f t="array" ref="P3429">_xlfn.IFS(Table1[[#This Row],[Patient Waittime]]&lt;=15,"0-15",Table1[[#This Row],[Patient Waittime]]&lt;=30,"16-30",Table1[[#This Row],[Patient Waittime]]&lt;=45,"31-45",Table1[[#This Row],[Patient Waittime]]&lt;=60,"46-60",TRUE,"60+")</f>
        <v>31-45</v>
      </c>
      <c r="Q3429">
        <f>--(Table1[[#This Row],[Patient Waittime]]&lt;=30)</f>
        <v>0</v>
      </c>
      <c r="R3429">
        <f>--Table1[[#This Row],[Patient Admission Flag]]</f>
        <v>0</v>
      </c>
      <c r="S3429">
        <f>--AND(Table1[[#This Row],[WithinTarget]]=1,Table1[[#This Row],[Patient Satisfaction Score]]&gt;=7)</f>
        <v>0</v>
      </c>
      <c r="T3429" t="str">
        <f>IF(LEFT(Table1[[#This Row],[Patient Gender]],1)="F","Female","Male")</f>
        <v>Male</v>
      </c>
    </row>
    <row r="3430" spans="1:20" x14ac:dyDescent="0.3">
      <c r="A3430" t="s">
        <v>3534</v>
      </c>
      <c r="B3430" s="1">
        <v>45052.267361111109</v>
      </c>
      <c r="C3430" t="s">
        <v>9</v>
      </c>
      <c r="D3430">
        <v>30</v>
      </c>
      <c r="E3430" t="s">
        <v>18</v>
      </c>
      <c r="F3430" t="s">
        <v>20</v>
      </c>
      <c r="G3430" t="b">
        <v>0</v>
      </c>
      <c r="H3430">
        <v>1</v>
      </c>
      <c r="I3430">
        <v>37</v>
      </c>
      <c r="J3430" t="b">
        <v>0</v>
      </c>
      <c r="K3430">
        <f>YEAR(Table1[[#This Row],[Patient Admission Date]])</f>
        <v>2023</v>
      </c>
      <c r="L3430" t="str">
        <f>TEXT(Table1[[#This Row],[Patient Admission Date]],"mmm")</f>
        <v>May</v>
      </c>
      <c r="M3430" t="str">
        <f>TEXT(Table1[[#This Row],[Patient Admission Date]],"ddd")</f>
        <v>Sat</v>
      </c>
      <c r="N3430" t="str">
        <f>TEXT(INT(HOUR(Table1[[#This Row],[Patient Admission Date]])/3)*3,"00")&amp;"-"&amp;TEXT(INT(HOUR(Table1[[#This Row],[Patient Admission Date]])/3)*3+3,"00")</f>
        <v>06-09</v>
      </c>
      <c r="O3430" t="str" cm="1">
        <f t="array" ref="O3430">_xlfn.IFS(Table1[[#This Row],[Patient Age]]&lt;=14,"0-14",Table1[[#This Row],[Patient Age]]&lt;=29,"15-29",Table1[[#This Row],[Patient Age]]&lt;=44,"30-44",Table1[[#This Row],[Patient Age]]&lt;=59,"45-59",Table1[[#This Row],[Patient Age]]&lt;=74,"60-74",TRUE,"75+")</f>
        <v>30-44</v>
      </c>
      <c r="P3430" t="str" cm="1">
        <f t="array" ref="P3430">_xlfn.IFS(Table1[[#This Row],[Patient Waittime]]&lt;=15,"0-15",Table1[[#This Row],[Patient Waittime]]&lt;=30,"16-30",Table1[[#This Row],[Patient Waittime]]&lt;=45,"31-45",Table1[[#This Row],[Patient Waittime]]&lt;=60,"46-60",TRUE,"60+")</f>
        <v>31-45</v>
      </c>
      <c r="Q3430">
        <f>--(Table1[[#This Row],[Patient Waittime]]&lt;=30)</f>
        <v>0</v>
      </c>
      <c r="R3430">
        <f>--Table1[[#This Row],[Patient Admission Flag]]</f>
        <v>0</v>
      </c>
      <c r="S3430">
        <f>--AND(Table1[[#This Row],[WithinTarget]]=1,Table1[[#This Row],[Patient Satisfaction Score]]&gt;=7)</f>
        <v>0</v>
      </c>
      <c r="T3430" t="str">
        <f>IF(LEFT(Table1[[#This Row],[Patient Gender]],1)="F","Female","Male")</f>
        <v>Male</v>
      </c>
    </row>
    <row r="3431" spans="1:20" x14ac:dyDescent="0.3">
      <c r="A3431" t="s">
        <v>3535</v>
      </c>
      <c r="B3431" s="1">
        <v>45550.992361111108</v>
      </c>
      <c r="C3431" t="s">
        <v>9</v>
      </c>
      <c r="D3431">
        <v>55</v>
      </c>
      <c r="E3431" t="s">
        <v>18</v>
      </c>
      <c r="F3431" t="s">
        <v>20</v>
      </c>
      <c r="G3431" t="b">
        <v>0</v>
      </c>
      <c r="H3431">
        <v>8</v>
      </c>
      <c r="I3431">
        <v>36</v>
      </c>
      <c r="J3431" t="b">
        <v>0</v>
      </c>
      <c r="K3431">
        <f>YEAR(Table1[[#This Row],[Patient Admission Date]])</f>
        <v>2024</v>
      </c>
      <c r="L3431" t="str">
        <f>TEXT(Table1[[#This Row],[Patient Admission Date]],"mmm")</f>
        <v>Sep</v>
      </c>
      <c r="M3431" t="str">
        <f>TEXT(Table1[[#This Row],[Patient Admission Date]],"ddd")</f>
        <v>Sun</v>
      </c>
      <c r="N3431" t="str">
        <f>TEXT(INT(HOUR(Table1[[#This Row],[Patient Admission Date]])/3)*3,"00")&amp;"-"&amp;TEXT(INT(HOUR(Table1[[#This Row],[Patient Admission Date]])/3)*3+3,"00")</f>
        <v>21-24</v>
      </c>
      <c r="O3431" t="str" cm="1">
        <f t="array" ref="O3431">_xlfn.IFS(Table1[[#This Row],[Patient Age]]&lt;=14,"0-14",Table1[[#This Row],[Patient Age]]&lt;=29,"15-29",Table1[[#This Row],[Patient Age]]&lt;=44,"30-44",Table1[[#This Row],[Patient Age]]&lt;=59,"45-59",Table1[[#This Row],[Patient Age]]&lt;=74,"60-74",TRUE,"75+")</f>
        <v>45-59</v>
      </c>
      <c r="P3431" t="str" cm="1">
        <f t="array" ref="P3431">_xlfn.IFS(Table1[[#This Row],[Patient Waittime]]&lt;=15,"0-15",Table1[[#This Row],[Patient Waittime]]&lt;=30,"16-30",Table1[[#This Row],[Patient Waittime]]&lt;=45,"31-45",Table1[[#This Row],[Patient Waittime]]&lt;=60,"46-60",TRUE,"60+")</f>
        <v>31-45</v>
      </c>
      <c r="Q3431">
        <f>--(Table1[[#This Row],[Patient Waittime]]&lt;=30)</f>
        <v>0</v>
      </c>
      <c r="R3431">
        <f>--Table1[[#This Row],[Patient Admission Flag]]</f>
        <v>0</v>
      </c>
      <c r="S3431">
        <f>--AND(Table1[[#This Row],[WithinTarget]]=1,Table1[[#This Row],[Patient Satisfaction Score]]&gt;=7)</f>
        <v>0</v>
      </c>
      <c r="T3431" t="str">
        <f>IF(LEFT(Table1[[#This Row],[Patient Gender]],1)="F","Female","Male")</f>
        <v>Male</v>
      </c>
    </row>
    <row r="3432" spans="1:20" x14ac:dyDescent="0.3">
      <c r="A3432" t="s">
        <v>3536</v>
      </c>
      <c r="B3432" s="1">
        <v>45353.818749999999</v>
      </c>
      <c r="C3432" t="s">
        <v>9</v>
      </c>
      <c r="D3432">
        <v>48</v>
      </c>
      <c r="E3432" t="s">
        <v>18</v>
      </c>
      <c r="F3432" t="s">
        <v>15</v>
      </c>
      <c r="G3432" t="b">
        <v>0</v>
      </c>
      <c r="I3432">
        <v>21</v>
      </c>
      <c r="J3432" t="b">
        <v>0</v>
      </c>
      <c r="K3432">
        <f>YEAR(Table1[[#This Row],[Patient Admission Date]])</f>
        <v>2024</v>
      </c>
      <c r="L3432" t="str">
        <f>TEXT(Table1[[#This Row],[Patient Admission Date]],"mmm")</f>
        <v>Mar</v>
      </c>
      <c r="M3432" t="str">
        <f>TEXT(Table1[[#This Row],[Patient Admission Date]],"ddd")</f>
        <v>Sat</v>
      </c>
      <c r="N3432" t="str">
        <f>TEXT(INT(HOUR(Table1[[#This Row],[Patient Admission Date]])/3)*3,"00")&amp;"-"&amp;TEXT(INT(HOUR(Table1[[#This Row],[Patient Admission Date]])/3)*3+3,"00")</f>
        <v>18-21</v>
      </c>
      <c r="O3432" t="str" cm="1">
        <f t="array" ref="O3432">_xlfn.IFS(Table1[[#This Row],[Patient Age]]&lt;=14,"0-14",Table1[[#This Row],[Patient Age]]&lt;=29,"15-29",Table1[[#This Row],[Patient Age]]&lt;=44,"30-44",Table1[[#This Row],[Patient Age]]&lt;=59,"45-59",Table1[[#This Row],[Patient Age]]&lt;=74,"60-74",TRUE,"75+")</f>
        <v>45-59</v>
      </c>
      <c r="P3432" t="str" cm="1">
        <f t="array" ref="P3432">_xlfn.IFS(Table1[[#This Row],[Patient Waittime]]&lt;=15,"0-15",Table1[[#This Row],[Patient Waittime]]&lt;=30,"16-30",Table1[[#This Row],[Patient Waittime]]&lt;=45,"31-45",Table1[[#This Row],[Patient Waittime]]&lt;=60,"46-60",TRUE,"60+")</f>
        <v>16-30</v>
      </c>
      <c r="Q3432">
        <f>--(Table1[[#This Row],[Patient Waittime]]&lt;=30)</f>
        <v>1</v>
      </c>
      <c r="R3432">
        <f>--Table1[[#This Row],[Patient Admission Flag]]</f>
        <v>0</v>
      </c>
      <c r="S3432">
        <f>--AND(Table1[[#This Row],[WithinTarget]]=1,Table1[[#This Row],[Patient Satisfaction Score]]&gt;=7)</f>
        <v>0</v>
      </c>
      <c r="T3432" t="str">
        <f>IF(LEFT(Table1[[#This Row],[Patient Gender]],1)="F","Female","Male")</f>
        <v>Male</v>
      </c>
    </row>
    <row r="3433" spans="1:20" x14ac:dyDescent="0.3">
      <c r="A3433" t="s">
        <v>3537</v>
      </c>
      <c r="B3433" s="1">
        <v>45027.388888888891</v>
      </c>
      <c r="C3433" t="s">
        <v>9</v>
      </c>
      <c r="D3433">
        <v>57</v>
      </c>
      <c r="E3433" t="s">
        <v>18</v>
      </c>
      <c r="F3433" t="s">
        <v>15</v>
      </c>
      <c r="G3433" t="b">
        <v>0</v>
      </c>
      <c r="I3433">
        <v>48</v>
      </c>
      <c r="J3433" t="b">
        <v>0</v>
      </c>
      <c r="K3433">
        <f>YEAR(Table1[[#This Row],[Patient Admission Date]])</f>
        <v>2023</v>
      </c>
      <c r="L3433" t="str">
        <f>TEXT(Table1[[#This Row],[Patient Admission Date]],"mmm")</f>
        <v>Apr</v>
      </c>
      <c r="M3433" t="str">
        <f>TEXT(Table1[[#This Row],[Patient Admission Date]],"ddd")</f>
        <v>Tue</v>
      </c>
      <c r="N3433" t="str">
        <f>TEXT(INT(HOUR(Table1[[#This Row],[Patient Admission Date]])/3)*3,"00")&amp;"-"&amp;TEXT(INT(HOUR(Table1[[#This Row],[Patient Admission Date]])/3)*3+3,"00")</f>
        <v>09-12</v>
      </c>
      <c r="O3433" t="str" cm="1">
        <f t="array" ref="O3433">_xlfn.IFS(Table1[[#This Row],[Patient Age]]&lt;=14,"0-14",Table1[[#This Row],[Patient Age]]&lt;=29,"15-29",Table1[[#This Row],[Patient Age]]&lt;=44,"30-44",Table1[[#This Row],[Patient Age]]&lt;=59,"45-59",Table1[[#This Row],[Patient Age]]&lt;=74,"60-74",TRUE,"75+")</f>
        <v>45-59</v>
      </c>
      <c r="P3433" t="str" cm="1">
        <f t="array" ref="P3433">_xlfn.IFS(Table1[[#This Row],[Patient Waittime]]&lt;=15,"0-15",Table1[[#This Row],[Patient Waittime]]&lt;=30,"16-30",Table1[[#This Row],[Patient Waittime]]&lt;=45,"31-45",Table1[[#This Row],[Patient Waittime]]&lt;=60,"46-60",TRUE,"60+")</f>
        <v>46-60</v>
      </c>
      <c r="Q3433">
        <f>--(Table1[[#This Row],[Patient Waittime]]&lt;=30)</f>
        <v>0</v>
      </c>
      <c r="R3433">
        <f>--Table1[[#This Row],[Patient Admission Flag]]</f>
        <v>0</v>
      </c>
      <c r="S3433">
        <f>--AND(Table1[[#This Row],[WithinTarget]]=1,Table1[[#This Row],[Patient Satisfaction Score]]&gt;=7)</f>
        <v>0</v>
      </c>
      <c r="T3433" t="str">
        <f>IF(LEFT(Table1[[#This Row],[Patient Gender]],1)="F","Female","Male")</f>
        <v>Male</v>
      </c>
    </row>
    <row r="3434" spans="1:20" x14ac:dyDescent="0.3">
      <c r="A3434" t="s">
        <v>3538</v>
      </c>
      <c r="B3434" s="1">
        <v>45162.886111111111</v>
      </c>
      <c r="C3434" t="s">
        <v>9</v>
      </c>
      <c r="D3434">
        <v>11</v>
      </c>
      <c r="E3434" t="s">
        <v>18</v>
      </c>
      <c r="F3434" t="s">
        <v>15</v>
      </c>
      <c r="G3434" t="b">
        <v>0</v>
      </c>
      <c r="I3434">
        <v>57</v>
      </c>
      <c r="J3434" t="b">
        <v>0</v>
      </c>
      <c r="K3434">
        <f>YEAR(Table1[[#This Row],[Patient Admission Date]])</f>
        <v>2023</v>
      </c>
      <c r="L3434" t="str">
        <f>TEXT(Table1[[#This Row],[Patient Admission Date]],"mmm")</f>
        <v>Aug</v>
      </c>
      <c r="M3434" t="str">
        <f>TEXT(Table1[[#This Row],[Patient Admission Date]],"ddd")</f>
        <v>Thu</v>
      </c>
      <c r="N3434" t="str">
        <f>TEXT(INT(HOUR(Table1[[#This Row],[Patient Admission Date]])/3)*3,"00")&amp;"-"&amp;TEXT(INT(HOUR(Table1[[#This Row],[Patient Admission Date]])/3)*3+3,"00")</f>
        <v>21-24</v>
      </c>
      <c r="O3434" t="str" cm="1">
        <f t="array" ref="O3434">_xlfn.IFS(Table1[[#This Row],[Patient Age]]&lt;=14,"0-14",Table1[[#This Row],[Patient Age]]&lt;=29,"15-29",Table1[[#This Row],[Patient Age]]&lt;=44,"30-44",Table1[[#This Row],[Patient Age]]&lt;=59,"45-59",Table1[[#This Row],[Patient Age]]&lt;=74,"60-74",TRUE,"75+")</f>
        <v>0-14</v>
      </c>
      <c r="P3434" t="str" cm="1">
        <f t="array" ref="P3434">_xlfn.IFS(Table1[[#This Row],[Patient Waittime]]&lt;=15,"0-15",Table1[[#This Row],[Patient Waittime]]&lt;=30,"16-30",Table1[[#This Row],[Patient Waittime]]&lt;=45,"31-45",Table1[[#This Row],[Patient Waittime]]&lt;=60,"46-60",TRUE,"60+")</f>
        <v>46-60</v>
      </c>
      <c r="Q3434">
        <f>--(Table1[[#This Row],[Patient Waittime]]&lt;=30)</f>
        <v>0</v>
      </c>
      <c r="R3434">
        <f>--Table1[[#This Row],[Patient Admission Flag]]</f>
        <v>0</v>
      </c>
      <c r="S3434">
        <f>--AND(Table1[[#This Row],[WithinTarget]]=1,Table1[[#This Row],[Patient Satisfaction Score]]&gt;=7)</f>
        <v>0</v>
      </c>
      <c r="T3434" t="str">
        <f>IF(LEFT(Table1[[#This Row],[Patient Gender]],1)="F","Female","Male")</f>
        <v>Male</v>
      </c>
    </row>
    <row r="3435" spans="1:20" x14ac:dyDescent="0.3">
      <c r="A3435" t="s">
        <v>3539</v>
      </c>
      <c r="B3435" s="1">
        <v>45272.343055555553</v>
      </c>
      <c r="C3435" t="s">
        <v>9</v>
      </c>
      <c r="D3435">
        <v>78</v>
      </c>
      <c r="E3435" t="s">
        <v>18</v>
      </c>
      <c r="F3435" t="s">
        <v>15</v>
      </c>
      <c r="G3435" t="b">
        <v>0</v>
      </c>
      <c r="I3435">
        <v>12</v>
      </c>
      <c r="J3435" t="b">
        <v>0</v>
      </c>
      <c r="K3435">
        <f>YEAR(Table1[[#This Row],[Patient Admission Date]])</f>
        <v>2023</v>
      </c>
      <c r="L3435" t="str">
        <f>TEXT(Table1[[#This Row],[Patient Admission Date]],"mmm")</f>
        <v>Dec</v>
      </c>
      <c r="M3435" t="str">
        <f>TEXT(Table1[[#This Row],[Patient Admission Date]],"ddd")</f>
        <v>Tue</v>
      </c>
      <c r="N3435" t="str">
        <f>TEXT(INT(HOUR(Table1[[#This Row],[Patient Admission Date]])/3)*3,"00")&amp;"-"&amp;TEXT(INT(HOUR(Table1[[#This Row],[Patient Admission Date]])/3)*3+3,"00")</f>
        <v>06-09</v>
      </c>
      <c r="O3435" t="str" cm="1">
        <f t="array" ref="O3435">_xlfn.IFS(Table1[[#This Row],[Patient Age]]&lt;=14,"0-14",Table1[[#This Row],[Patient Age]]&lt;=29,"15-29",Table1[[#This Row],[Patient Age]]&lt;=44,"30-44",Table1[[#This Row],[Patient Age]]&lt;=59,"45-59",Table1[[#This Row],[Patient Age]]&lt;=74,"60-74",TRUE,"75+")</f>
        <v>75+</v>
      </c>
      <c r="P3435" t="str" cm="1">
        <f t="array" ref="P3435">_xlfn.IFS(Table1[[#This Row],[Patient Waittime]]&lt;=15,"0-15",Table1[[#This Row],[Patient Waittime]]&lt;=30,"16-30",Table1[[#This Row],[Patient Waittime]]&lt;=45,"31-45",Table1[[#This Row],[Patient Waittime]]&lt;=60,"46-60",TRUE,"60+")</f>
        <v>0-15</v>
      </c>
      <c r="Q3435">
        <f>--(Table1[[#This Row],[Patient Waittime]]&lt;=30)</f>
        <v>1</v>
      </c>
      <c r="R3435">
        <f>--Table1[[#This Row],[Patient Admission Flag]]</f>
        <v>0</v>
      </c>
      <c r="S3435">
        <f>--AND(Table1[[#This Row],[WithinTarget]]=1,Table1[[#This Row],[Patient Satisfaction Score]]&gt;=7)</f>
        <v>0</v>
      </c>
      <c r="T3435" t="str">
        <f>IF(LEFT(Table1[[#This Row],[Patient Gender]],1)="F","Female","Male")</f>
        <v>Male</v>
      </c>
    </row>
    <row r="3436" spans="1:20" x14ac:dyDescent="0.3">
      <c r="A3436" t="s">
        <v>3540</v>
      </c>
      <c r="B3436" s="1">
        <v>45136.076388888891</v>
      </c>
      <c r="C3436" t="s">
        <v>9</v>
      </c>
      <c r="D3436">
        <v>56</v>
      </c>
      <c r="E3436" t="s">
        <v>18</v>
      </c>
      <c r="F3436" t="s">
        <v>15</v>
      </c>
      <c r="G3436" t="b">
        <v>0</v>
      </c>
      <c r="I3436">
        <v>13</v>
      </c>
      <c r="J3436" t="b">
        <v>0</v>
      </c>
      <c r="K3436">
        <f>YEAR(Table1[[#This Row],[Patient Admission Date]])</f>
        <v>2023</v>
      </c>
      <c r="L3436" t="str">
        <f>TEXT(Table1[[#This Row],[Patient Admission Date]],"mmm")</f>
        <v>Jul</v>
      </c>
      <c r="M3436" t="str">
        <f>TEXT(Table1[[#This Row],[Patient Admission Date]],"ddd")</f>
        <v>Sat</v>
      </c>
      <c r="N3436" t="str">
        <f>TEXT(INT(HOUR(Table1[[#This Row],[Patient Admission Date]])/3)*3,"00")&amp;"-"&amp;TEXT(INT(HOUR(Table1[[#This Row],[Patient Admission Date]])/3)*3+3,"00")</f>
        <v>00-03</v>
      </c>
      <c r="O3436" t="str" cm="1">
        <f t="array" ref="O3436">_xlfn.IFS(Table1[[#This Row],[Patient Age]]&lt;=14,"0-14",Table1[[#This Row],[Patient Age]]&lt;=29,"15-29",Table1[[#This Row],[Patient Age]]&lt;=44,"30-44",Table1[[#This Row],[Patient Age]]&lt;=59,"45-59",Table1[[#This Row],[Patient Age]]&lt;=74,"60-74",TRUE,"75+")</f>
        <v>45-59</v>
      </c>
      <c r="P3436" t="str" cm="1">
        <f t="array" ref="P3436">_xlfn.IFS(Table1[[#This Row],[Patient Waittime]]&lt;=15,"0-15",Table1[[#This Row],[Patient Waittime]]&lt;=30,"16-30",Table1[[#This Row],[Patient Waittime]]&lt;=45,"31-45",Table1[[#This Row],[Patient Waittime]]&lt;=60,"46-60",TRUE,"60+")</f>
        <v>0-15</v>
      </c>
      <c r="Q3436">
        <f>--(Table1[[#This Row],[Patient Waittime]]&lt;=30)</f>
        <v>1</v>
      </c>
      <c r="R3436">
        <f>--Table1[[#This Row],[Patient Admission Flag]]</f>
        <v>0</v>
      </c>
      <c r="S3436">
        <f>--AND(Table1[[#This Row],[WithinTarget]]=1,Table1[[#This Row],[Patient Satisfaction Score]]&gt;=7)</f>
        <v>0</v>
      </c>
      <c r="T3436" t="str">
        <f>IF(LEFT(Table1[[#This Row],[Patient Gender]],1)="F","Female","Male")</f>
        <v>Male</v>
      </c>
    </row>
    <row r="3437" spans="1:20" x14ac:dyDescent="0.3">
      <c r="A3437" t="s">
        <v>3541</v>
      </c>
      <c r="B3437" s="1">
        <v>45084.847916666666</v>
      </c>
      <c r="C3437" t="s">
        <v>9</v>
      </c>
      <c r="D3437">
        <v>41</v>
      </c>
      <c r="E3437" t="s">
        <v>18</v>
      </c>
      <c r="F3437" t="s">
        <v>15</v>
      </c>
      <c r="G3437" t="b">
        <v>0</v>
      </c>
      <c r="I3437">
        <v>33</v>
      </c>
      <c r="J3437" t="b">
        <v>0</v>
      </c>
      <c r="K3437">
        <f>YEAR(Table1[[#This Row],[Patient Admission Date]])</f>
        <v>2023</v>
      </c>
      <c r="L3437" t="str">
        <f>TEXT(Table1[[#This Row],[Patient Admission Date]],"mmm")</f>
        <v>Jun</v>
      </c>
      <c r="M3437" t="str">
        <f>TEXT(Table1[[#This Row],[Patient Admission Date]],"ddd")</f>
        <v>Wed</v>
      </c>
      <c r="N3437" t="str">
        <f>TEXT(INT(HOUR(Table1[[#This Row],[Patient Admission Date]])/3)*3,"00")&amp;"-"&amp;TEXT(INT(HOUR(Table1[[#This Row],[Patient Admission Date]])/3)*3+3,"00")</f>
        <v>18-21</v>
      </c>
      <c r="O3437" t="str" cm="1">
        <f t="array" ref="O3437">_xlfn.IFS(Table1[[#This Row],[Patient Age]]&lt;=14,"0-14",Table1[[#This Row],[Patient Age]]&lt;=29,"15-29",Table1[[#This Row],[Patient Age]]&lt;=44,"30-44",Table1[[#This Row],[Patient Age]]&lt;=59,"45-59",Table1[[#This Row],[Patient Age]]&lt;=74,"60-74",TRUE,"75+")</f>
        <v>30-44</v>
      </c>
      <c r="P3437" t="str" cm="1">
        <f t="array" ref="P3437">_xlfn.IFS(Table1[[#This Row],[Patient Waittime]]&lt;=15,"0-15",Table1[[#This Row],[Patient Waittime]]&lt;=30,"16-30",Table1[[#This Row],[Patient Waittime]]&lt;=45,"31-45",Table1[[#This Row],[Patient Waittime]]&lt;=60,"46-60",TRUE,"60+")</f>
        <v>31-45</v>
      </c>
      <c r="Q3437">
        <f>--(Table1[[#This Row],[Patient Waittime]]&lt;=30)</f>
        <v>0</v>
      </c>
      <c r="R3437">
        <f>--Table1[[#This Row],[Patient Admission Flag]]</f>
        <v>0</v>
      </c>
      <c r="S3437">
        <f>--AND(Table1[[#This Row],[WithinTarget]]=1,Table1[[#This Row],[Patient Satisfaction Score]]&gt;=7)</f>
        <v>0</v>
      </c>
      <c r="T3437" t="str">
        <f>IF(LEFT(Table1[[#This Row],[Patient Gender]],1)="F","Female","Male")</f>
        <v>Male</v>
      </c>
    </row>
    <row r="3438" spans="1:20" x14ac:dyDescent="0.3">
      <c r="A3438" t="s">
        <v>3542</v>
      </c>
      <c r="B3438" s="1">
        <v>45451.7</v>
      </c>
      <c r="C3438" t="s">
        <v>9</v>
      </c>
      <c r="D3438">
        <v>22</v>
      </c>
      <c r="E3438" t="s">
        <v>18</v>
      </c>
      <c r="F3438" t="s">
        <v>15</v>
      </c>
      <c r="G3438" t="b">
        <v>0</v>
      </c>
      <c r="I3438">
        <v>12</v>
      </c>
      <c r="J3438" t="b">
        <v>0</v>
      </c>
      <c r="K3438">
        <f>YEAR(Table1[[#This Row],[Patient Admission Date]])</f>
        <v>2024</v>
      </c>
      <c r="L3438" t="str">
        <f>TEXT(Table1[[#This Row],[Patient Admission Date]],"mmm")</f>
        <v>Jun</v>
      </c>
      <c r="M3438" t="str">
        <f>TEXT(Table1[[#This Row],[Patient Admission Date]],"ddd")</f>
        <v>Sat</v>
      </c>
      <c r="N3438" t="str">
        <f>TEXT(INT(HOUR(Table1[[#This Row],[Patient Admission Date]])/3)*3,"00")&amp;"-"&amp;TEXT(INT(HOUR(Table1[[#This Row],[Patient Admission Date]])/3)*3+3,"00")</f>
        <v>15-18</v>
      </c>
      <c r="O3438" t="str" cm="1">
        <f t="array" ref="O3438">_xlfn.IFS(Table1[[#This Row],[Patient Age]]&lt;=14,"0-14",Table1[[#This Row],[Patient Age]]&lt;=29,"15-29",Table1[[#This Row],[Patient Age]]&lt;=44,"30-44",Table1[[#This Row],[Patient Age]]&lt;=59,"45-59",Table1[[#This Row],[Patient Age]]&lt;=74,"60-74",TRUE,"75+")</f>
        <v>15-29</v>
      </c>
      <c r="P3438" t="str" cm="1">
        <f t="array" ref="P3438">_xlfn.IFS(Table1[[#This Row],[Patient Waittime]]&lt;=15,"0-15",Table1[[#This Row],[Patient Waittime]]&lt;=30,"16-30",Table1[[#This Row],[Patient Waittime]]&lt;=45,"31-45",Table1[[#This Row],[Patient Waittime]]&lt;=60,"46-60",TRUE,"60+")</f>
        <v>0-15</v>
      </c>
      <c r="Q3438">
        <f>--(Table1[[#This Row],[Patient Waittime]]&lt;=30)</f>
        <v>1</v>
      </c>
      <c r="R3438">
        <f>--Table1[[#This Row],[Patient Admission Flag]]</f>
        <v>0</v>
      </c>
      <c r="S3438">
        <f>--AND(Table1[[#This Row],[WithinTarget]]=1,Table1[[#This Row],[Patient Satisfaction Score]]&gt;=7)</f>
        <v>0</v>
      </c>
      <c r="T3438" t="str">
        <f>IF(LEFT(Table1[[#This Row],[Patient Gender]],1)="F","Female","Male")</f>
        <v>Male</v>
      </c>
    </row>
    <row r="3439" spans="1:20" x14ac:dyDescent="0.3">
      <c r="A3439" t="s">
        <v>3543</v>
      </c>
      <c r="B3439" s="1">
        <v>45322.377083333333</v>
      </c>
      <c r="C3439" t="s">
        <v>9</v>
      </c>
      <c r="D3439">
        <v>4</v>
      </c>
      <c r="E3439" t="s">
        <v>18</v>
      </c>
      <c r="F3439" t="s">
        <v>15</v>
      </c>
      <c r="G3439" t="b">
        <v>0</v>
      </c>
      <c r="I3439">
        <v>44</v>
      </c>
      <c r="J3439" t="b">
        <v>0</v>
      </c>
      <c r="K3439">
        <f>YEAR(Table1[[#This Row],[Patient Admission Date]])</f>
        <v>2024</v>
      </c>
      <c r="L3439" t="str">
        <f>TEXT(Table1[[#This Row],[Patient Admission Date]],"mmm")</f>
        <v>Jan</v>
      </c>
      <c r="M3439" t="str">
        <f>TEXT(Table1[[#This Row],[Patient Admission Date]],"ddd")</f>
        <v>Wed</v>
      </c>
      <c r="N3439" t="str">
        <f>TEXT(INT(HOUR(Table1[[#This Row],[Patient Admission Date]])/3)*3,"00")&amp;"-"&amp;TEXT(INT(HOUR(Table1[[#This Row],[Patient Admission Date]])/3)*3+3,"00")</f>
        <v>09-12</v>
      </c>
      <c r="O3439" t="str" cm="1">
        <f t="array" ref="O3439">_xlfn.IFS(Table1[[#This Row],[Patient Age]]&lt;=14,"0-14",Table1[[#This Row],[Patient Age]]&lt;=29,"15-29",Table1[[#This Row],[Patient Age]]&lt;=44,"30-44",Table1[[#This Row],[Patient Age]]&lt;=59,"45-59",Table1[[#This Row],[Patient Age]]&lt;=74,"60-74",TRUE,"75+")</f>
        <v>0-14</v>
      </c>
      <c r="P3439" t="str" cm="1">
        <f t="array" ref="P3439">_xlfn.IFS(Table1[[#This Row],[Patient Waittime]]&lt;=15,"0-15",Table1[[#This Row],[Patient Waittime]]&lt;=30,"16-30",Table1[[#This Row],[Patient Waittime]]&lt;=45,"31-45",Table1[[#This Row],[Patient Waittime]]&lt;=60,"46-60",TRUE,"60+")</f>
        <v>31-45</v>
      </c>
      <c r="Q3439">
        <f>--(Table1[[#This Row],[Patient Waittime]]&lt;=30)</f>
        <v>0</v>
      </c>
      <c r="R3439">
        <f>--Table1[[#This Row],[Patient Admission Flag]]</f>
        <v>0</v>
      </c>
      <c r="S3439">
        <f>--AND(Table1[[#This Row],[WithinTarget]]=1,Table1[[#This Row],[Patient Satisfaction Score]]&gt;=7)</f>
        <v>0</v>
      </c>
      <c r="T3439" t="str">
        <f>IF(LEFT(Table1[[#This Row],[Patient Gender]],1)="F","Female","Male")</f>
        <v>Male</v>
      </c>
    </row>
    <row r="3440" spans="1:20" x14ac:dyDescent="0.3">
      <c r="A3440" t="s">
        <v>3544</v>
      </c>
      <c r="B3440" s="1">
        <v>45588.138194444444</v>
      </c>
      <c r="C3440" t="s">
        <v>9</v>
      </c>
      <c r="D3440">
        <v>47</v>
      </c>
      <c r="E3440" t="s">
        <v>18</v>
      </c>
      <c r="F3440" t="s">
        <v>15</v>
      </c>
      <c r="G3440" t="b">
        <v>0</v>
      </c>
      <c r="I3440">
        <v>57</v>
      </c>
      <c r="J3440" t="b">
        <v>0</v>
      </c>
      <c r="K3440">
        <f>YEAR(Table1[[#This Row],[Patient Admission Date]])</f>
        <v>2024</v>
      </c>
      <c r="L3440" t="str">
        <f>TEXT(Table1[[#This Row],[Patient Admission Date]],"mmm")</f>
        <v>Oct</v>
      </c>
      <c r="M3440" t="str">
        <f>TEXT(Table1[[#This Row],[Patient Admission Date]],"ddd")</f>
        <v>Wed</v>
      </c>
      <c r="N3440" t="str">
        <f>TEXT(INT(HOUR(Table1[[#This Row],[Patient Admission Date]])/3)*3,"00")&amp;"-"&amp;TEXT(INT(HOUR(Table1[[#This Row],[Patient Admission Date]])/3)*3+3,"00")</f>
        <v>03-06</v>
      </c>
      <c r="O3440" t="str" cm="1">
        <f t="array" ref="O3440">_xlfn.IFS(Table1[[#This Row],[Patient Age]]&lt;=14,"0-14",Table1[[#This Row],[Patient Age]]&lt;=29,"15-29",Table1[[#This Row],[Patient Age]]&lt;=44,"30-44",Table1[[#This Row],[Patient Age]]&lt;=59,"45-59",Table1[[#This Row],[Patient Age]]&lt;=74,"60-74",TRUE,"75+")</f>
        <v>45-59</v>
      </c>
      <c r="P3440" t="str" cm="1">
        <f t="array" ref="P3440">_xlfn.IFS(Table1[[#This Row],[Patient Waittime]]&lt;=15,"0-15",Table1[[#This Row],[Patient Waittime]]&lt;=30,"16-30",Table1[[#This Row],[Patient Waittime]]&lt;=45,"31-45",Table1[[#This Row],[Patient Waittime]]&lt;=60,"46-60",TRUE,"60+")</f>
        <v>46-60</v>
      </c>
      <c r="Q3440">
        <f>--(Table1[[#This Row],[Patient Waittime]]&lt;=30)</f>
        <v>0</v>
      </c>
      <c r="R3440">
        <f>--Table1[[#This Row],[Patient Admission Flag]]</f>
        <v>0</v>
      </c>
      <c r="S3440">
        <f>--AND(Table1[[#This Row],[WithinTarget]]=1,Table1[[#This Row],[Patient Satisfaction Score]]&gt;=7)</f>
        <v>0</v>
      </c>
      <c r="T3440" t="str">
        <f>IF(LEFT(Table1[[#This Row],[Patient Gender]],1)="F","Female","Male")</f>
        <v>Male</v>
      </c>
    </row>
    <row r="3441" spans="1:20" x14ac:dyDescent="0.3">
      <c r="A3441" t="s">
        <v>3545</v>
      </c>
      <c r="B3441" s="1">
        <v>45319.487500000003</v>
      </c>
      <c r="C3441" t="s">
        <v>9</v>
      </c>
      <c r="D3441">
        <v>18</v>
      </c>
      <c r="E3441" t="s">
        <v>18</v>
      </c>
      <c r="F3441" t="s">
        <v>15</v>
      </c>
      <c r="G3441" t="b">
        <v>0</v>
      </c>
      <c r="I3441">
        <v>11</v>
      </c>
      <c r="J3441" t="b">
        <v>0</v>
      </c>
      <c r="K3441">
        <f>YEAR(Table1[[#This Row],[Patient Admission Date]])</f>
        <v>2024</v>
      </c>
      <c r="L3441" t="str">
        <f>TEXT(Table1[[#This Row],[Patient Admission Date]],"mmm")</f>
        <v>Jan</v>
      </c>
      <c r="M3441" t="str">
        <f>TEXT(Table1[[#This Row],[Patient Admission Date]],"ddd")</f>
        <v>Sun</v>
      </c>
      <c r="N3441" t="str">
        <f>TEXT(INT(HOUR(Table1[[#This Row],[Patient Admission Date]])/3)*3,"00")&amp;"-"&amp;TEXT(INT(HOUR(Table1[[#This Row],[Patient Admission Date]])/3)*3+3,"00")</f>
        <v>09-12</v>
      </c>
      <c r="O3441" t="str" cm="1">
        <f t="array" ref="O3441">_xlfn.IFS(Table1[[#This Row],[Patient Age]]&lt;=14,"0-14",Table1[[#This Row],[Patient Age]]&lt;=29,"15-29",Table1[[#This Row],[Patient Age]]&lt;=44,"30-44",Table1[[#This Row],[Patient Age]]&lt;=59,"45-59",Table1[[#This Row],[Patient Age]]&lt;=74,"60-74",TRUE,"75+")</f>
        <v>15-29</v>
      </c>
      <c r="P3441" t="str" cm="1">
        <f t="array" ref="P3441">_xlfn.IFS(Table1[[#This Row],[Patient Waittime]]&lt;=15,"0-15",Table1[[#This Row],[Patient Waittime]]&lt;=30,"16-30",Table1[[#This Row],[Patient Waittime]]&lt;=45,"31-45",Table1[[#This Row],[Patient Waittime]]&lt;=60,"46-60",TRUE,"60+")</f>
        <v>0-15</v>
      </c>
      <c r="Q3441">
        <f>--(Table1[[#This Row],[Patient Waittime]]&lt;=30)</f>
        <v>1</v>
      </c>
      <c r="R3441">
        <f>--Table1[[#This Row],[Patient Admission Flag]]</f>
        <v>0</v>
      </c>
      <c r="S3441">
        <f>--AND(Table1[[#This Row],[WithinTarget]]=1,Table1[[#This Row],[Patient Satisfaction Score]]&gt;=7)</f>
        <v>0</v>
      </c>
      <c r="T3441" t="str">
        <f>IF(LEFT(Table1[[#This Row],[Patient Gender]],1)="F","Female","Male")</f>
        <v>Male</v>
      </c>
    </row>
    <row r="3442" spans="1:20" x14ac:dyDescent="0.3">
      <c r="A3442" t="s">
        <v>3546</v>
      </c>
      <c r="B3442" s="1">
        <v>45523.554166666669</v>
      </c>
      <c r="C3442" t="s">
        <v>9</v>
      </c>
      <c r="D3442">
        <v>35</v>
      </c>
      <c r="E3442" t="s">
        <v>18</v>
      </c>
      <c r="F3442" t="s">
        <v>15</v>
      </c>
      <c r="G3442" t="b">
        <v>0</v>
      </c>
      <c r="I3442">
        <v>12</v>
      </c>
      <c r="J3442" t="b">
        <v>0</v>
      </c>
      <c r="K3442">
        <f>YEAR(Table1[[#This Row],[Patient Admission Date]])</f>
        <v>2024</v>
      </c>
      <c r="L3442" t="str">
        <f>TEXT(Table1[[#This Row],[Patient Admission Date]],"mmm")</f>
        <v>Aug</v>
      </c>
      <c r="M3442" t="str">
        <f>TEXT(Table1[[#This Row],[Patient Admission Date]],"ddd")</f>
        <v>Mon</v>
      </c>
      <c r="N3442" t="str">
        <f>TEXT(INT(HOUR(Table1[[#This Row],[Patient Admission Date]])/3)*3,"00")&amp;"-"&amp;TEXT(INT(HOUR(Table1[[#This Row],[Patient Admission Date]])/3)*3+3,"00")</f>
        <v>12-15</v>
      </c>
      <c r="O3442" t="str" cm="1">
        <f t="array" ref="O3442">_xlfn.IFS(Table1[[#This Row],[Patient Age]]&lt;=14,"0-14",Table1[[#This Row],[Patient Age]]&lt;=29,"15-29",Table1[[#This Row],[Patient Age]]&lt;=44,"30-44",Table1[[#This Row],[Patient Age]]&lt;=59,"45-59",Table1[[#This Row],[Patient Age]]&lt;=74,"60-74",TRUE,"75+")</f>
        <v>30-44</v>
      </c>
      <c r="P3442" t="str" cm="1">
        <f t="array" ref="P3442">_xlfn.IFS(Table1[[#This Row],[Patient Waittime]]&lt;=15,"0-15",Table1[[#This Row],[Patient Waittime]]&lt;=30,"16-30",Table1[[#This Row],[Patient Waittime]]&lt;=45,"31-45",Table1[[#This Row],[Patient Waittime]]&lt;=60,"46-60",TRUE,"60+")</f>
        <v>0-15</v>
      </c>
      <c r="Q3442">
        <f>--(Table1[[#This Row],[Patient Waittime]]&lt;=30)</f>
        <v>1</v>
      </c>
      <c r="R3442">
        <f>--Table1[[#This Row],[Patient Admission Flag]]</f>
        <v>0</v>
      </c>
      <c r="S3442">
        <f>--AND(Table1[[#This Row],[WithinTarget]]=1,Table1[[#This Row],[Patient Satisfaction Score]]&gt;=7)</f>
        <v>0</v>
      </c>
      <c r="T3442" t="str">
        <f>IF(LEFT(Table1[[#This Row],[Patient Gender]],1)="F","Female","Male")</f>
        <v>Male</v>
      </c>
    </row>
    <row r="3443" spans="1:20" x14ac:dyDescent="0.3">
      <c r="A3443" t="s">
        <v>3547</v>
      </c>
      <c r="B3443" s="1">
        <v>45462.181944444441</v>
      </c>
      <c r="C3443" t="s">
        <v>9</v>
      </c>
      <c r="D3443">
        <v>37</v>
      </c>
      <c r="E3443" t="s">
        <v>18</v>
      </c>
      <c r="F3443" t="s">
        <v>15</v>
      </c>
      <c r="G3443" t="b">
        <v>0</v>
      </c>
      <c r="I3443">
        <v>16</v>
      </c>
      <c r="J3443" t="b">
        <v>0</v>
      </c>
      <c r="K3443">
        <f>YEAR(Table1[[#This Row],[Patient Admission Date]])</f>
        <v>2024</v>
      </c>
      <c r="L3443" t="str">
        <f>TEXT(Table1[[#This Row],[Patient Admission Date]],"mmm")</f>
        <v>Jun</v>
      </c>
      <c r="M3443" t="str">
        <f>TEXT(Table1[[#This Row],[Patient Admission Date]],"ddd")</f>
        <v>Wed</v>
      </c>
      <c r="N3443" t="str">
        <f>TEXT(INT(HOUR(Table1[[#This Row],[Patient Admission Date]])/3)*3,"00")&amp;"-"&amp;TEXT(INT(HOUR(Table1[[#This Row],[Patient Admission Date]])/3)*3+3,"00")</f>
        <v>03-06</v>
      </c>
      <c r="O3443" t="str" cm="1">
        <f t="array" ref="O3443">_xlfn.IFS(Table1[[#This Row],[Patient Age]]&lt;=14,"0-14",Table1[[#This Row],[Patient Age]]&lt;=29,"15-29",Table1[[#This Row],[Patient Age]]&lt;=44,"30-44",Table1[[#This Row],[Patient Age]]&lt;=59,"45-59",Table1[[#This Row],[Patient Age]]&lt;=74,"60-74",TRUE,"75+")</f>
        <v>30-44</v>
      </c>
      <c r="P3443" t="str" cm="1">
        <f t="array" ref="P3443">_xlfn.IFS(Table1[[#This Row],[Patient Waittime]]&lt;=15,"0-15",Table1[[#This Row],[Patient Waittime]]&lt;=30,"16-30",Table1[[#This Row],[Patient Waittime]]&lt;=45,"31-45",Table1[[#This Row],[Patient Waittime]]&lt;=60,"46-60",TRUE,"60+")</f>
        <v>16-30</v>
      </c>
      <c r="Q3443">
        <f>--(Table1[[#This Row],[Patient Waittime]]&lt;=30)</f>
        <v>1</v>
      </c>
      <c r="R3443">
        <f>--Table1[[#This Row],[Patient Admission Flag]]</f>
        <v>0</v>
      </c>
      <c r="S3443">
        <f>--AND(Table1[[#This Row],[WithinTarget]]=1,Table1[[#This Row],[Patient Satisfaction Score]]&gt;=7)</f>
        <v>0</v>
      </c>
      <c r="T3443" t="str">
        <f>IF(LEFT(Table1[[#This Row],[Patient Gender]],1)="F","Female","Male")</f>
        <v>Male</v>
      </c>
    </row>
    <row r="3444" spans="1:20" x14ac:dyDescent="0.3">
      <c r="A3444" t="s">
        <v>3548</v>
      </c>
      <c r="B3444" s="1">
        <v>45212.09375</v>
      </c>
      <c r="C3444" t="s">
        <v>9</v>
      </c>
      <c r="D3444">
        <v>19</v>
      </c>
      <c r="E3444" t="s">
        <v>18</v>
      </c>
      <c r="F3444" t="s">
        <v>15</v>
      </c>
      <c r="G3444" t="b">
        <v>0</v>
      </c>
      <c r="I3444">
        <v>27</v>
      </c>
      <c r="J3444" t="b">
        <v>0</v>
      </c>
      <c r="K3444">
        <f>YEAR(Table1[[#This Row],[Patient Admission Date]])</f>
        <v>2023</v>
      </c>
      <c r="L3444" t="str">
        <f>TEXT(Table1[[#This Row],[Patient Admission Date]],"mmm")</f>
        <v>Oct</v>
      </c>
      <c r="M3444" t="str">
        <f>TEXT(Table1[[#This Row],[Patient Admission Date]],"ddd")</f>
        <v>Fri</v>
      </c>
      <c r="N3444" t="str">
        <f>TEXT(INT(HOUR(Table1[[#This Row],[Patient Admission Date]])/3)*3,"00")&amp;"-"&amp;TEXT(INT(HOUR(Table1[[#This Row],[Patient Admission Date]])/3)*3+3,"00")</f>
        <v>00-03</v>
      </c>
      <c r="O3444" t="str" cm="1">
        <f t="array" ref="O3444">_xlfn.IFS(Table1[[#This Row],[Patient Age]]&lt;=14,"0-14",Table1[[#This Row],[Patient Age]]&lt;=29,"15-29",Table1[[#This Row],[Patient Age]]&lt;=44,"30-44",Table1[[#This Row],[Patient Age]]&lt;=59,"45-59",Table1[[#This Row],[Patient Age]]&lt;=74,"60-74",TRUE,"75+")</f>
        <v>15-29</v>
      </c>
      <c r="P3444" t="str" cm="1">
        <f t="array" ref="P3444">_xlfn.IFS(Table1[[#This Row],[Patient Waittime]]&lt;=15,"0-15",Table1[[#This Row],[Patient Waittime]]&lt;=30,"16-30",Table1[[#This Row],[Patient Waittime]]&lt;=45,"31-45",Table1[[#This Row],[Patient Waittime]]&lt;=60,"46-60",TRUE,"60+")</f>
        <v>16-30</v>
      </c>
      <c r="Q3444">
        <f>--(Table1[[#This Row],[Patient Waittime]]&lt;=30)</f>
        <v>1</v>
      </c>
      <c r="R3444">
        <f>--Table1[[#This Row],[Patient Admission Flag]]</f>
        <v>0</v>
      </c>
      <c r="S3444">
        <f>--AND(Table1[[#This Row],[WithinTarget]]=1,Table1[[#This Row],[Patient Satisfaction Score]]&gt;=7)</f>
        <v>0</v>
      </c>
      <c r="T3444" t="str">
        <f>IF(LEFT(Table1[[#This Row],[Patient Gender]],1)="F","Female","Male")</f>
        <v>Male</v>
      </c>
    </row>
    <row r="3445" spans="1:20" x14ac:dyDescent="0.3">
      <c r="A3445" t="s">
        <v>3549</v>
      </c>
      <c r="B3445" s="1">
        <v>45521.400694444441</v>
      </c>
      <c r="C3445" t="s">
        <v>9</v>
      </c>
      <c r="D3445">
        <v>13</v>
      </c>
      <c r="E3445" t="s">
        <v>18</v>
      </c>
      <c r="F3445" t="s">
        <v>15</v>
      </c>
      <c r="G3445" t="b">
        <v>0</v>
      </c>
      <c r="I3445">
        <v>30</v>
      </c>
      <c r="J3445" t="b">
        <v>0</v>
      </c>
      <c r="K3445">
        <f>YEAR(Table1[[#This Row],[Patient Admission Date]])</f>
        <v>2024</v>
      </c>
      <c r="L3445" t="str">
        <f>TEXT(Table1[[#This Row],[Patient Admission Date]],"mmm")</f>
        <v>Aug</v>
      </c>
      <c r="M3445" t="str">
        <f>TEXT(Table1[[#This Row],[Patient Admission Date]],"ddd")</f>
        <v>Sat</v>
      </c>
      <c r="N3445" t="str">
        <f>TEXT(INT(HOUR(Table1[[#This Row],[Patient Admission Date]])/3)*3,"00")&amp;"-"&amp;TEXT(INT(HOUR(Table1[[#This Row],[Patient Admission Date]])/3)*3+3,"00")</f>
        <v>09-12</v>
      </c>
      <c r="O3445" t="str" cm="1">
        <f t="array" ref="O3445">_xlfn.IFS(Table1[[#This Row],[Patient Age]]&lt;=14,"0-14",Table1[[#This Row],[Patient Age]]&lt;=29,"15-29",Table1[[#This Row],[Patient Age]]&lt;=44,"30-44",Table1[[#This Row],[Patient Age]]&lt;=59,"45-59",Table1[[#This Row],[Patient Age]]&lt;=74,"60-74",TRUE,"75+")</f>
        <v>0-14</v>
      </c>
      <c r="P3445" t="str" cm="1">
        <f t="array" ref="P3445">_xlfn.IFS(Table1[[#This Row],[Patient Waittime]]&lt;=15,"0-15",Table1[[#This Row],[Patient Waittime]]&lt;=30,"16-30",Table1[[#This Row],[Patient Waittime]]&lt;=45,"31-45",Table1[[#This Row],[Patient Waittime]]&lt;=60,"46-60",TRUE,"60+")</f>
        <v>16-30</v>
      </c>
      <c r="Q3445">
        <f>--(Table1[[#This Row],[Patient Waittime]]&lt;=30)</f>
        <v>1</v>
      </c>
      <c r="R3445">
        <f>--Table1[[#This Row],[Patient Admission Flag]]</f>
        <v>0</v>
      </c>
      <c r="S3445">
        <f>--AND(Table1[[#This Row],[WithinTarget]]=1,Table1[[#This Row],[Patient Satisfaction Score]]&gt;=7)</f>
        <v>0</v>
      </c>
      <c r="T3445" t="str">
        <f>IF(LEFT(Table1[[#This Row],[Patient Gender]],1)="F","Female","Male")</f>
        <v>Male</v>
      </c>
    </row>
    <row r="3446" spans="1:20" x14ac:dyDescent="0.3">
      <c r="A3446" t="s">
        <v>3550</v>
      </c>
      <c r="B3446" s="1">
        <v>45230.565972222219</v>
      </c>
      <c r="C3446" t="s">
        <v>9</v>
      </c>
      <c r="D3446">
        <v>54</v>
      </c>
      <c r="E3446" t="s">
        <v>18</v>
      </c>
      <c r="F3446" t="s">
        <v>15</v>
      </c>
      <c r="G3446" t="b">
        <v>0</v>
      </c>
      <c r="I3446">
        <v>39</v>
      </c>
      <c r="J3446" t="b">
        <v>0</v>
      </c>
      <c r="K3446">
        <f>YEAR(Table1[[#This Row],[Patient Admission Date]])</f>
        <v>2023</v>
      </c>
      <c r="L3446" t="str">
        <f>TEXT(Table1[[#This Row],[Patient Admission Date]],"mmm")</f>
        <v>Oct</v>
      </c>
      <c r="M3446" t="str">
        <f>TEXT(Table1[[#This Row],[Patient Admission Date]],"ddd")</f>
        <v>Tue</v>
      </c>
      <c r="N3446" t="str">
        <f>TEXT(INT(HOUR(Table1[[#This Row],[Patient Admission Date]])/3)*3,"00")&amp;"-"&amp;TEXT(INT(HOUR(Table1[[#This Row],[Patient Admission Date]])/3)*3+3,"00")</f>
        <v>12-15</v>
      </c>
      <c r="O3446" t="str" cm="1">
        <f t="array" ref="O3446">_xlfn.IFS(Table1[[#This Row],[Patient Age]]&lt;=14,"0-14",Table1[[#This Row],[Patient Age]]&lt;=29,"15-29",Table1[[#This Row],[Patient Age]]&lt;=44,"30-44",Table1[[#This Row],[Patient Age]]&lt;=59,"45-59",Table1[[#This Row],[Patient Age]]&lt;=74,"60-74",TRUE,"75+")</f>
        <v>45-59</v>
      </c>
      <c r="P3446" t="str" cm="1">
        <f t="array" ref="P3446">_xlfn.IFS(Table1[[#This Row],[Patient Waittime]]&lt;=15,"0-15",Table1[[#This Row],[Patient Waittime]]&lt;=30,"16-30",Table1[[#This Row],[Patient Waittime]]&lt;=45,"31-45",Table1[[#This Row],[Patient Waittime]]&lt;=60,"46-60",TRUE,"60+")</f>
        <v>31-45</v>
      </c>
      <c r="Q3446">
        <f>--(Table1[[#This Row],[Patient Waittime]]&lt;=30)</f>
        <v>0</v>
      </c>
      <c r="R3446">
        <f>--Table1[[#This Row],[Patient Admission Flag]]</f>
        <v>0</v>
      </c>
      <c r="S3446">
        <f>--AND(Table1[[#This Row],[WithinTarget]]=1,Table1[[#This Row],[Patient Satisfaction Score]]&gt;=7)</f>
        <v>0</v>
      </c>
      <c r="T3446" t="str">
        <f>IF(LEFT(Table1[[#This Row],[Patient Gender]],1)="F","Female","Male")</f>
        <v>Male</v>
      </c>
    </row>
    <row r="3447" spans="1:20" x14ac:dyDescent="0.3">
      <c r="A3447" t="s">
        <v>3551</v>
      </c>
      <c r="B3447" s="1">
        <v>45064.11041666667</v>
      </c>
      <c r="C3447" t="s">
        <v>9</v>
      </c>
      <c r="D3447">
        <v>11</v>
      </c>
      <c r="E3447" t="s">
        <v>18</v>
      </c>
      <c r="F3447" t="s">
        <v>15</v>
      </c>
      <c r="G3447" t="b">
        <v>0</v>
      </c>
      <c r="I3447">
        <v>52</v>
      </c>
      <c r="J3447" t="b">
        <v>0</v>
      </c>
      <c r="K3447">
        <f>YEAR(Table1[[#This Row],[Patient Admission Date]])</f>
        <v>2023</v>
      </c>
      <c r="L3447" t="str">
        <f>TEXT(Table1[[#This Row],[Patient Admission Date]],"mmm")</f>
        <v>May</v>
      </c>
      <c r="M3447" t="str">
        <f>TEXT(Table1[[#This Row],[Patient Admission Date]],"ddd")</f>
        <v>Thu</v>
      </c>
      <c r="N3447" t="str">
        <f>TEXT(INT(HOUR(Table1[[#This Row],[Patient Admission Date]])/3)*3,"00")&amp;"-"&amp;TEXT(INT(HOUR(Table1[[#This Row],[Patient Admission Date]])/3)*3+3,"00")</f>
        <v>00-03</v>
      </c>
      <c r="O3447" t="str" cm="1">
        <f t="array" ref="O3447">_xlfn.IFS(Table1[[#This Row],[Patient Age]]&lt;=14,"0-14",Table1[[#This Row],[Patient Age]]&lt;=29,"15-29",Table1[[#This Row],[Patient Age]]&lt;=44,"30-44",Table1[[#This Row],[Patient Age]]&lt;=59,"45-59",Table1[[#This Row],[Patient Age]]&lt;=74,"60-74",TRUE,"75+")</f>
        <v>0-14</v>
      </c>
      <c r="P3447" t="str" cm="1">
        <f t="array" ref="P3447">_xlfn.IFS(Table1[[#This Row],[Patient Waittime]]&lt;=15,"0-15",Table1[[#This Row],[Patient Waittime]]&lt;=30,"16-30",Table1[[#This Row],[Patient Waittime]]&lt;=45,"31-45",Table1[[#This Row],[Patient Waittime]]&lt;=60,"46-60",TRUE,"60+")</f>
        <v>46-60</v>
      </c>
      <c r="Q3447">
        <f>--(Table1[[#This Row],[Patient Waittime]]&lt;=30)</f>
        <v>0</v>
      </c>
      <c r="R3447">
        <f>--Table1[[#This Row],[Patient Admission Flag]]</f>
        <v>0</v>
      </c>
      <c r="S3447">
        <f>--AND(Table1[[#This Row],[WithinTarget]]=1,Table1[[#This Row],[Patient Satisfaction Score]]&gt;=7)</f>
        <v>0</v>
      </c>
      <c r="T3447" t="str">
        <f>IF(LEFT(Table1[[#This Row],[Patient Gender]],1)="F","Female","Male")</f>
        <v>Male</v>
      </c>
    </row>
    <row r="3448" spans="1:20" x14ac:dyDescent="0.3">
      <c r="A3448" t="s">
        <v>3552</v>
      </c>
      <c r="B3448" s="1">
        <v>45277.879166666666</v>
      </c>
      <c r="C3448" t="s">
        <v>9</v>
      </c>
      <c r="D3448">
        <v>62</v>
      </c>
      <c r="E3448" t="s">
        <v>18</v>
      </c>
      <c r="F3448" t="s">
        <v>15</v>
      </c>
      <c r="G3448" t="b">
        <v>0</v>
      </c>
      <c r="I3448">
        <v>34</v>
      </c>
      <c r="J3448" t="b">
        <v>0</v>
      </c>
      <c r="K3448">
        <f>YEAR(Table1[[#This Row],[Patient Admission Date]])</f>
        <v>2023</v>
      </c>
      <c r="L3448" t="str">
        <f>TEXT(Table1[[#This Row],[Patient Admission Date]],"mmm")</f>
        <v>Dec</v>
      </c>
      <c r="M3448" t="str">
        <f>TEXT(Table1[[#This Row],[Patient Admission Date]],"ddd")</f>
        <v>Sun</v>
      </c>
      <c r="N3448" t="str">
        <f>TEXT(INT(HOUR(Table1[[#This Row],[Patient Admission Date]])/3)*3,"00")&amp;"-"&amp;TEXT(INT(HOUR(Table1[[#This Row],[Patient Admission Date]])/3)*3+3,"00")</f>
        <v>21-24</v>
      </c>
      <c r="O3448" t="str" cm="1">
        <f t="array" ref="O3448">_xlfn.IFS(Table1[[#This Row],[Patient Age]]&lt;=14,"0-14",Table1[[#This Row],[Patient Age]]&lt;=29,"15-29",Table1[[#This Row],[Patient Age]]&lt;=44,"30-44",Table1[[#This Row],[Patient Age]]&lt;=59,"45-59",Table1[[#This Row],[Patient Age]]&lt;=74,"60-74",TRUE,"75+")</f>
        <v>60-74</v>
      </c>
      <c r="P3448" t="str" cm="1">
        <f t="array" ref="P3448">_xlfn.IFS(Table1[[#This Row],[Patient Waittime]]&lt;=15,"0-15",Table1[[#This Row],[Patient Waittime]]&lt;=30,"16-30",Table1[[#This Row],[Patient Waittime]]&lt;=45,"31-45",Table1[[#This Row],[Patient Waittime]]&lt;=60,"46-60",TRUE,"60+")</f>
        <v>31-45</v>
      </c>
      <c r="Q3448">
        <f>--(Table1[[#This Row],[Patient Waittime]]&lt;=30)</f>
        <v>0</v>
      </c>
      <c r="R3448">
        <f>--Table1[[#This Row],[Patient Admission Flag]]</f>
        <v>0</v>
      </c>
      <c r="S3448">
        <f>--AND(Table1[[#This Row],[WithinTarget]]=1,Table1[[#This Row],[Patient Satisfaction Score]]&gt;=7)</f>
        <v>0</v>
      </c>
      <c r="T3448" t="str">
        <f>IF(LEFT(Table1[[#This Row],[Patient Gender]],1)="F","Female","Male")</f>
        <v>Male</v>
      </c>
    </row>
    <row r="3449" spans="1:20" x14ac:dyDescent="0.3">
      <c r="A3449" t="s">
        <v>3553</v>
      </c>
      <c r="B3449" s="1">
        <v>45181.927777777775</v>
      </c>
      <c r="C3449" t="s">
        <v>9</v>
      </c>
      <c r="D3449">
        <v>38</v>
      </c>
      <c r="E3449" t="s">
        <v>18</v>
      </c>
      <c r="F3449" t="s">
        <v>15</v>
      </c>
      <c r="G3449" t="b">
        <v>0</v>
      </c>
      <c r="I3449">
        <v>48</v>
      </c>
      <c r="J3449" t="b">
        <v>0</v>
      </c>
      <c r="K3449">
        <f>YEAR(Table1[[#This Row],[Patient Admission Date]])</f>
        <v>2023</v>
      </c>
      <c r="L3449" t="str">
        <f>TEXT(Table1[[#This Row],[Patient Admission Date]],"mmm")</f>
        <v>Sep</v>
      </c>
      <c r="M3449" t="str">
        <f>TEXT(Table1[[#This Row],[Patient Admission Date]],"ddd")</f>
        <v>Tue</v>
      </c>
      <c r="N3449" t="str">
        <f>TEXT(INT(HOUR(Table1[[#This Row],[Patient Admission Date]])/3)*3,"00")&amp;"-"&amp;TEXT(INT(HOUR(Table1[[#This Row],[Patient Admission Date]])/3)*3+3,"00")</f>
        <v>21-24</v>
      </c>
      <c r="O3449" t="str" cm="1">
        <f t="array" ref="O3449">_xlfn.IFS(Table1[[#This Row],[Patient Age]]&lt;=14,"0-14",Table1[[#This Row],[Patient Age]]&lt;=29,"15-29",Table1[[#This Row],[Patient Age]]&lt;=44,"30-44",Table1[[#This Row],[Patient Age]]&lt;=59,"45-59",Table1[[#This Row],[Patient Age]]&lt;=74,"60-74",TRUE,"75+")</f>
        <v>30-44</v>
      </c>
      <c r="P3449" t="str" cm="1">
        <f t="array" ref="P3449">_xlfn.IFS(Table1[[#This Row],[Patient Waittime]]&lt;=15,"0-15",Table1[[#This Row],[Patient Waittime]]&lt;=30,"16-30",Table1[[#This Row],[Patient Waittime]]&lt;=45,"31-45",Table1[[#This Row],[Patient Waittime]]&lt;=60,"46-60",TRUE,"60+")</f>
        <v>46-60</v>
      </c>
      <c r="Q3449">
        <f>--(Table1[[#This Row],[Patient Waittime]]&lt;=30)</f>
        <v>0</v>
      </c>
      <c r="R3449">
        <f>--Table1[[#This Row],[Patient Admission Flag]]</f>
        <v>0</v>
      </c>
      <c r="S3449">
        <f>--AND(Table1[[#This Row],[WithinTarget]]=1,Table1[[#This Row],[Patient Satisfaction Score]]&gt;=7)</f>
        <v>0</v>
      </c>
      <c r="T3449" t="str">
        <f>IF(LEFT(Table1[[#This Row],[Patient Gender]],1)="F","Female","Male")</f>
        <v>Male</v>
      </c>
    </row>
    <row r="3450" spans="1:20" x14ac:dyDescent="0.3">
      <c r="A3450" t="s">
        <v>3554</v>
      </c>
      <c r="B3450" s="1">
        <v>45021.743750000001</v>
      </c>
      <c r="C3450" t="s">
        <v>9</v>
      </c>
      <c r="D3450">
        <v>7</v>
      </c>
      <c r="E3450" t="s">
        <v>18</v>
      </c>
      <c r="F3450" t="s">
        <v>15</v>
      </c>
      <c r="G3450" t="b">
        <v>0</v>
      </c>
      <c r="I3450">
        <v>42</v>
      </c>
      <c r="J3450" t="b">
        <v>0</v>
      </c>
      <c r="K3450">
        <f>YEAR(Table1[[#This Row],[Patient Admission Date]])</f>
        <v>2023</v>
      </c>
      <c r="L3450" t="str">
        <f>TEXT(Table1[[#This Row],[Patient Admission Date]],"mmm")</f>
        <v>Apr</v>
      </c>
      <c r="M3450" t="str">
        <f>TEXT(Table1[[#This Row],[Patient Admission Date]],"ddd")</f>
        <v>Wed</v>
      </c>
      <c r="N3450" t="str">
        <f>TEXT(INT(HOUR(Table1[[#This Row],[Patient Admission Date]])/3)*3,"00")&amp;"-"&amp;TEXT(INT(HOUR(Table1[[#This Row],[Patient Admission Date]])/3)*3+3,"00")</f>
        <v>15-18</v>
      </c>
      <c r="O3450" t="str" cm="1">
        <f t="array" ref="O3450">_xlfn.IFS(Table1[[#This Row],[Patient Age]]&lt;=14,"0-14",Table1[[#This Row],[Patient Age]]&lt;=29,"15-29",Table1[[#This Row],[Patient Age]]&lt;=44,"30-44",Table1[[#This Row],[Patient Age]]&lt;=59,"45-59",Table1[[#This Row],[Patient Age]]&lt;=74,"60-74",TRUE,"75+")</f>
        <v>0-14</v>
      </c>
      <c r="P3450" t="str" cm="1">
        <f t="array" ref="P3450">_xlfn.IFS(Table1[[#This Row],[Patient Waittime]]&lt;=15,"0-15",Table1[[#This Row],[Patient Waittime]]&lt;=30,"16-30",Table1[[#This Row],[Patient Waittime]]&lt;=45,"31-45",Table1[[#This Row],[Patient Waittime]]&lt;=60,"46-60",TRUE,"60+")</f>
        <v>31-45</v>
      </c>
      <c r="Q3450">
        <f>--(Table1[[#This Row],[Patient Waittime]]&lt;=30)</f>
        <v>0</v>
      </c>
      <c r="R3450">
        <f>--Table1[[#This Row],[Patient Admission Flag]]</f>
        <v>0</v>
      </c>
      <c r="S3450">
        <f>--AND(Table1[[#This Row],[WithinTarget]]=1,Table1[[#This Row],[Patient Satisfaction Score]]&gt;=7)</f>
        <v>0</v>
      </c>
      <c r="T3450" t="str">
        <f>IF(LEFT(Table1[[#This Row],[Patient Gender]],1)="F","Female","Male")</f>
        <v>Male</v>
      </c>
    </row>
    <row r="3451" spans="1:20" x14ac:dyDescent="0.3">
      <c r="A3451" t="s">
        <v>3555</v>
      </c>
      <c r="B3451" s="1">
        <v>45223.855555555558</v>
      </c>
      <c r="C3451" t="s">
        <v>9</v>
      </c>
      <c r="D3451">
        <v>57</v>
      </c>
      <c r="E3451" t="s">
        <v>18</v>
      </c>
      <c r="F3451" t="s">
        <v>15</v>
      </c>
      <c r="G3451" t="b">
        <v>0</v>
      </c>
      <c r="I3451">
        <v>43</v>
      </c>
      <c r="J3451" t="b">
        <v>0</v>
      </c>
      <c r="K3451">
        <f>YEAR(Table1[[#This Row],[Patient Admission Date]])</f>
        <v>2023</v>
      </c>
      <c r="L3451" t="str">
        <f>TEXT(Table1[[#This Row],[Patient Admission Date]],"mmm")</f>
        <v>Oct</v>
      </c>
      <c r="M3451" t="str">
        <f>TEXT(Table1[[#This Row],[Patient Admission Date]],"ddd")</f>
        <v>Tue</v>
      </c>
      <c r="N3451" t="str">
        <f>TEXT(INT(HOUR(Table1[[#This Row],[Patient Admission Date]])/3)*3,"00")&amp;"-"&amp;TEXT(INT(HOUR(Table1[[#This Row],[Patient Admission Date]])/3)*3+3,"00")</f>
        <v>18-21</v>
      </c>
      <c r="O3451" t="str" cm="1">
        <f t="array" ref="O3451">_xlfn.IFS(Table1[[#This Row],[Patient Age]]&lt;=14,"0-14",Table1[[#This Row],[Patient Age]]&lt;=29,"15-29",Table1[[#This Row],[Patient Age]]&lt;=44,"30-44",Table1[[#This Row],[Patient Age]]&lt;=59,"45-59",Table1[[#This Row],[Patient Age]]&lt;=74,"60-74",TRUE,"75+")</f>
        <v>45-59</v>
      </c>
      <c r="P3451" t="str" cm="1">
        <f t="array" ref="P3451">_xlfn.IFS(Table1[[#This Row],[Patient Waittime]]&lt;=15,"0-15",Table1[[#This Row],[Patient Waittime]]&lt;=30,"16-30",Table1[[#This Row],[Patient Waittime]]&lt;=45,"31-45",Table1[[#This Row],[Patient Waittime]]&lt;=60,"46-60",TRUE,"60+")</f>
        <v>31-45</v>
      </c>
      <c r="Q3451">
        <f>--(Table1[[#This Row],[Patient Waittime]]&lt;=30)</f>
        <v>0</v>
      </c>
      <c r="R3451">
        <f>--Table1[[#This Row],[Patient Admission Flag]]</f>
        <v>0</v>
      </c>
      <c r="S3451">
        <f>--AND(Table1[[#This Row],[WithinTarget]]=1,Table1[[#This Row],[Patient Satisfaction Score]]&gt;=7)</f>
        <v>0</v>
      </c>
      <c r="T3451" t="str">
        <f>IF(LEFT(Table1[[#This Row],[Patient Gender]],1)="F","Female","Male")</f>
        <v>Male</v>
      </c>
    </row>
    <row r="3452" spans="1:20" x14ac:dyDescent="0.3">
      <c r="A3452" t="s">
        <v>3556</v>
      </c>
      <c r="B3452" s="1">
        <v>45136.540277777778</v>
      </c>
      <c r="C3452" t="s">
        <v>9</v>
      </c>
      <c r="D3452">
        <v>45</v>
      </c>
      <c r="E3452" t="s">
        <v>18</v>
      </c>
      <c r="F3452" t="s">
        <v>15</v>
      </c>
      <c r="G3452" t="b">
        <v>0</v>
      </c>
      <c r="I3452">
        <v>38</v>
      </c>
      <c r="J3452" t="b">
        <v>0</v>
      </c>
      <c r="K3452">
        <f>YEAR(Table1[[#This Row],[Patient Admission Date]])</f>
        <v>2023</v>
      </c>
      <c r="L3452" t="str">
        <f>TEXT(Table1[[#This Row],[Patient Admission Date]],"mmm")</f>
        <v>Jul</v>
      </c>
      <c r="M3452" t="str">
        <f>TEXT(Table1[[#This Row],[Patient Admission Date]],"ddd")</f>
        <v>Sat</v>
      </c>
      <c r="N3452" t="str">
        <f>TEXT(INT(HOUR(Table1[[#This Row],[Patient Admission Date]])/3)*3,"00")&amp;"-"&amp;TEXT(INT(HOUR(Table1[[#This Row],[Patient Admission Date]])/3)*3+3,"00")</f>
        <v>12-15</v>
      </c>
      <c r="O3452" t="str" cm="1">
        <f t="array" ref="O3452">_xlfn.IFS(Table1[[#This Row],[Patient Age]]&lt;=14,"0-14",Table1[[#This Row],[Patient Age]]&lt;=29,"15-29",Table1[[#This Row],[Patient Age]]&lt;=44,"30-44",Table1[[#This Row],[Patient Age]]&lt;=59,"45-59",Table1[[#This Row],[Patient Age]]&lt;=74,"60-74",TRUE,"75+")</f>
        <v>45-59</v>
      </c>
      <c r="P3452" t="str" cm="1">
        <f t="array" ref="P3452">_xlfn.IFS(Table1[[#This Row],[Patient Waittime]]&lt;=15,"0-15",Table1[[#This Row],[Patient Waittime]]&lt;=30,"16-30",Table1[[#This Row],[Patient Waittime]]&lt;=45,"31-45",Table1[[#This Row],[Patient Waittime]]&lt;=60,"46-60",TRUE,"60+")</f>
        <v>31-45</v>
      </c>
      <c r="Q3452">
        <f>--(Table1[[#This Row],[Patient Waittime]]&lt;=30)</f>
        <v>0</v>
      </c>
      <c r="R3452">
        <f>--Table1[[#This Row],[Patient Admission Flag]]</f>
        <v>0</v>
      </c>
      <c r="S3452">
        <f>--AND(Table1[[#This Row],[WithinTarget]]=1,Table1[[#This Row],[Patient Satisfaction Score]]&gt;=7)</f>
        <v>0</v>
      </c>
      <c r="T3452" t="str">
        <f>IF(LEFT(Table1[[#This Row],[Patient Gender]],1)="F","Female","Male")</f>
        <v>Male</v>
      </c>
    </row>
    <row r="3453" spans="1:20" x14ac:dyDescent="0.3">
      <c r="A3453" t="s">
        <v>3557</v>
      </c>
      <c r="B3453" s="1">
        <v>45552.057638888888</v>
      </c>
      <c r="C3453" t="s">
        <v>9</v>
      </c>
      <c r="D3453">
        <v>43</v>
      </c>
      <c r="E3453" t="s">
        <v>18</v>
      </c>
      <c r="F3453" t="s">
        <v>15</v>
      </c>
      <c r="G3453" t="b">
        <v>0</v>
      </c>
      <c r="I3453">
        <v>13</v>
      </c>
      <c r="J3453" t="b">
        <v>0</v>
      </c>
      <c r="K3453">
        <f>YEAR(Table1[[#This Row],[Patient Admission Date]])</f>
        <v>2024</v>
      </c>
      <c r="L3453" t="str">
        <f>TEXT(Table1[[#This Row],[Patient Admission Date]],"mmm")</f>
        <v>Sep</v>
      </c>
      <c r="M3453" t="str">
        <f>TEXT(Table1[[#This Row],[Patient Admission Date]],"ddd")</f>
        <v>Tue</v>
      </c>
      <c r="N3453" t="str">
        <f>TEXT(INT(HOUR(Table1[[#This Row],[Patient Admission Date]])/3)*3,"00")&amp;"-"&amp;TEXT(INT(HOUR(Table1[[#This Row],[Patient Admission Date]])/3)*3+3,"00")</f>
        <v>00-03</v>
      </c>
      <c r="O3453" t="str" cm="1">
        <f t="array" ref="O3453">_xlfn.IFS(Table1[[#This Row],[Patient Age]]&lt;=14,"0-14",Table1[[#This Row],[Patient Age]]&lt;=29,"15-29",Table1[[#This Row],[Patient Age]]&lt;=44,"30-44",Table1[[#This Row],[Patient Age]]&lt;=59,"45-59",Table1[[#This Row],[Patient Age]]&lt;=74,"60-74",TRUE,"75+")</f>
        <v>30-44</v>
      </c>
      <c r="P3453" t="str" cm="1">
        <f t="array" ref="P3453">_xlfn.IFS(Table1[[#This Row],[Patient Waittime]]&lt;=15,"0-15",Table1[[#This Row],[Patient Waittime]]&lt;=30,"16-30",Table1[[#This Row],[Patient Waittime]]&lt;=45,"31-45",Table1[[#This Row],[Patient Waittime]]&lt;=60,"46-60",TRUE,"60+")</f>
        <v>0-15</v>
      </c>
      <c r="Q3453">
        <f>--(Table1[[#This Row],[Patient Waittime]]&lt;=30)</f>
        <v>1</v>
      </c>
      <c r="R3453">
        <f>--Table1[[#This Row],[Patient Admission Flag]]</f>
        <v>0</v>
      </c>
      <c r="S3453">
        <f>--AND(Table1[[#This Row],[WithinTarget]]=1,Table1[[#This Row],[Patient Satisfaction Score]]&gt;=7)</f>
        <v>0</v>
      </c>
      <c r="T3453" t="str">
        <f>IF(LEFT(Table1[[#This Row],[Patient Gender]],1)="F","Female","Male")</f>
        <v>Male</v>
      </c>
    </row>
    <row r="3454" spans="1:20" x14ac:dyDescent="0.3">
      <c r="A3454" t="s">
        <v>3558</v>
      </c>
      <c r="B3454" s="1">
        <v>45268.543055555558</v>
      </c>
      <c r="C3454" t="s">
        <v>9</v>
      </c>
      <c r="D3454">
        <v>54</v>
      </c>
      <c r="E3454" t="s">
        <v>18</v>
      </c>
      <c r="F3454" t="s">
        <v>15</v>
      </c>
      <c r="G3454" t="b">
        <v>0</v>
      </c>
      <c r="I3454">
        <v>34</v>
      </c>
      <c r="J3454" t="b">
        <v>0</v>
      </c>
      <c r="K3454">
        <f>YEAR(Table1[[#This Row],[Patient Admission Date]])</f>
        <v>2023</v>
      </c>
      <c r="L3454" t="str">
        <f>TEXT(Table1[[#This Row],[Patient Admission Date]],"mmm")</f>
        <v>Dec</v>
      </c>
      <c r="M3454" t="str">
        <f>TEXT(Table1[[#This Row],[Patient Admission Date]],"ddd")</f>
        <v>Fri</v>
      </c>
      <c r="N3454" t="str">
        <f>TEXT(INT(HOUR(Table1[[#This Row],[Patient Admission Date]])/3)*3,"00")&amp;"-"&amp;TEXT(INT(HOUR(Table1[[#This Row],[Patient Admission Date]])/3)*3+3,"00")</f>
        <v>12-15</v>
      </c>
      <c r="O3454" t="str" cm="1">
        <f t="array" ref="O3454">_xlfn.IFS(Table1[[#This Row],[Patient Age]]&lt;=14,"0-14",Table1[[#This Row],[Patient Age]]&lt;=29,"15-29",Table1[[#This Row],[Patient Age]]&lt;=44,"30-44",Table1[[#This Row],[Patient Age]]&lt;=59,"45-59",Table1[[#This Row],[Patient Age]]&lt;=74,"60-74",TRUE,"75+")</f>
        <v>45-59</v>
      </c>
      <c r="P3454" t="str" cm="1">
        <f t="array" ref="P3454">_xlfn.IFS(Table1[[#This Row],[Patient Waittime]]&lt;=15,"0-15",Table1[[#This Row],[Patient Waittime]]&lt;=30,"16-30",Table1[[#This Row],[Patient Waittime]]&lt;=45,"31-45",Table1[[#This Row],[Patient Waittime]]&lt;=60,"46-60",TRUE,"60+")</f>
        <v>31-45</v>
      </c>
      <c r="Q3454">
        <f>--(Table1[[#This Row],[Patient Waittime]]&lt;=30)</f>
        <v>0</v>
      </c>
      <c r="R3454">
        <f>--Table1[[#This Row],[Patient Admission Flag]]</f>
        <v>0</v>
      </c>
      <c r="S3454">
        <f>--AND(Table1[[#This Row],[WithinTarget]]=1,Table1[[#This Row],[Patient Satisfaction Score]]&gt;=7)</f>
        <v>0</v>
      </c>
      <c r="T3454" t="str">
        <f>IF(LEFT(Table1[[#This Row],[Patient Gender]],1)="F","Female","Male")</f>
        <v>Male</v>
      </c>
    </row>
    <row r="3455" spans="1:20" x14ac:dyDescent="0.3">
      <c r="A3455" t="s">
        <v>3559</v>
      </c>
      <c r="B3455" s="1">
        <v>45211.99722222222</v>
      </c>
      <c r="C3455" t="s">
        <v>9</v>
      </c>
      <c r="D3455">
        <v>45</v>
      </c>
      <c r="E3455" t="s">
        <v>18</v>
      </c>
      <c r="F3455" t="s">
        <v>15</v>
      </c>
      <c r="G3455" t="b">
        <v>0</v>
      </c>
      <c r="I3455">
        <v>52</v>
      </c>
      <c r="J3455" t="b">
        <v>0</v>
      </c>
      <c r="K3455">
        <f>YEAR(Table1[[#This Row],[Patient Admission Date]])</f>
        <v>2023</v>
      </c>
      <c r="L3455" t="str">
        <f>TEXT(Table1[[#This Row],[Patient Admission Date]],"mmm")</f>
        <v>Oct</v>
      </c>
      <c r="M3455" t="str">
        <f>TEXT(Table1[[#This Row],[Patient Admission Date]],"ddd")</f>
        <v>Thu</v>
      </c>
      <c r="N3455" t="str">
        <f>TEXT(INT(HOUR(Table1[[#This Row],[Patient Admission Date]])/3)*3,"00")&amp;"-"&amp;TEXT(INT(HOUR(Table1[[#This Row],[Patient Admission Date]])/3)*3+3,"00")</f>
        <v>21-24</v>
      </c>
      <c r="O3455" t="str" cm="1">
        <f t="array" ref="O3455">_xlfn.IFS(Table1[[#This Row],[Patient Age]]&lt;=14,"0-14",Table1[[#This Row],[Patient Age]]&lt;=29,"15-29",Table1[[#This Row],[Patient Age]]&lt;=44,"30-44",Table1[[#This Row],[Patient Age]]&lt;=59,"45-59",Table1[[#This Row],[Patient Age]]&lt;=74,"60-74",TRUE,"75+")</f>
        <v>45-59</v>
      </c>
      <c r="P3455" t="str" cm="1">
        <f t="array" ref="P3455">_xlfn.IFS(Table1[[#This Row],[Patient Waittime]]&lt;=15,"0-15",Table1[[#This Row],[Patient Waittime]]&lt;=30,"16-30",Table1[[#This Row],[Patient Waittime]]&lt;=45,"31-45",Table1[[#This Row],[Patient Waittime]]&lt;=60,"46-60",TRUE,"60+")</f>
        <v>46-60</v>
      </c>
      <c r="Q3455">
        <f>--(Table1[[#This Row],[Patient Waittime]]&lt;=30)</f>
        <v>0</v>
      </c>
      <c r="R3455">
        <f>--Table1[[#This Row],[Patient Admission Flag]]</f>
        <v>0</v>
      </c>
      <c r="S3455">
        <f>--AND(Table1[[#This Row],[WithinTarget]]=1,Table1[[#This Row],[Patient Satisfaction Score]]&gt;=7)</f>
        <v>0</v>
      </c>
      <c r="T3455" t="str">
        <f>IF(LEFT(Table1[[#This Row],[Patient Gender]],1)="F","Female","Male")</f>
        <v>Male</v>
      </c>
    </row>
    <row r="3456" spans="1:20" x14ac:dyDescent="0.3">
      <c r="A3456" t="s">
        <v>3560</v>
      </c>
      <c r="B3456" s="1">
        <v>45422.618750000001</v>
      </c>
      <c r="C3456" t="s">
        <v>9</v>
      </c>
      <c r="D3456">
        <v>34</v>
      </c>
      <c r="E3456" t="s">
        <v>18</v>
      </c>
      <c r="F3456" t="s">
        <v>15</v>
      </c>
      <c r="G3456" t="b">
        <v>0</v>
      </c>
      <c r="I3456">
        <v>10</v>
      </c>
      <c r="J3456" t="b">
        <v>0</v>
      </c>
      <c r="K3456">
        <f>YEAR(Table1[[#This Row],[Patient Admission Date]])</f>
        <v>2024</v>
      </c>
      <c r="L3456" t="str">
        <f>TEXT(Table1[[#This Row],[Patient Admission Date]],"mmm")</f>
        <v>May</v>
      </c>
      <c r="M3456" t="str">
        <f>TEXT(Table1[[#This Row],[Patient Admission Date]],"ddd")</f>
        <v>Fri</v>
      </c>
      <c r="N3456" t="str">
        <f>TEXT(INT(HOUR(Table1[[#This Row],[Patient Admission Date]])/3)*3,"00")&amp;"-"&amp;TEXT(INT(HOUR(Table1[[#This Row],[Patient Admission Date]])/3)*3+3,"00")</f>
        <v>12-15</v>
      </c>
      <c r="O3456" t="str" cm="1">
        <f t="array" ref="O3456">_xlfn.IFS(Table1[[#This Row],[Patient Age]]&lt;=14,"0-14",Table1[[#This Row],[Patient Age]]&lt;=29,"15-29",Table1[[#This Row],[Patient Age]]&lt;=44,"30-44",Table1[[#This Row],[Patient Age]]&lt;=59,"45-59",Table1[[#This Row],[Patient Age]]&lt;=74,"60-74",TRUE,"75+")</f>
        <v>30-44</v>
      </c>
      <c r="P3456" t="str" cm="1">
        <f t="array" ref="P3456">_xlfn.IFS(Table1[[#This Row],[Patient Waittime]]&lt;=15,"0-15",Table1[[#This Row],[Patient Waittime]]&lt;=30,"16-30",Table1[[#This Row],[Patient Waittime]]&lt;=45,"31-45",Table1[[#This Row],[Patient Waittime]]&lt;=60,"46-60",TRUE,"60+")</f>
        <v>0-15</v>
      </c>
      <c r="Q3456">
        <f>--(Table1[[#This Row],[Patient Waittime]]&lt;=30)</f>
        <v>1</v>
      </c>
      <c r="R3456">
        <f>--Table1[[#This Row],[Patient Admission Flag]]</f>
        <v>0</v>
      </c>
      <c r="S3456">
        <f>--AND(Table1[[#This Row],[WithinTarget]]=1,Table1[[#This Row],[Patient Satisfaction Score]]&gt;=7)</f>
        <v>0</v>
      </c>
      <c r="T3456" t="str">
        <f>IF(LEFT(Table1[[#This Row],[Patient Gender]],1)="F","Female","Male")</f>
        <v>Male</v>
      </c>
    </row>
    <row r="3457" spans="1:20" x14ac:dyDescent="0.3">
      <c r="A3457" t="s">
        <v>3561</v>
      </c>
      <c r="B3457" s="1">
        <v>45533.342361111114</v>
      </c>
      <c r="C3457" t="s">
        <v>9</v>
      </c>
      <c r="D3457">
        <v>65</v>
      </c>
      <c r="E3457" t="s">
        <v>18</v>
      </c>
      <c r="F3457" t="s">
        <v>15</v>
      </c>
      <c r="G3457" t="b">
        <v>0</v>
      </c>
      <c r="I3457">
        <v>57</v>
      </c>
      <c r="J3457" t="b">
        <v>0</v>
      </c>
      <c r="K3457">
        <f>YEAR(Table1[[#This Row],[Patient Admission Date]])</f>
        <v>2024</v>
      </c>
      <c r="L3457" t="str">
        <f>TEXT(Table1[[#This Row],[Patient Admission Date]],"mmm")</f>
        <v>Aug</v>
      </c>
      <c r="M3457" t="str">
        <f>TEXT(Table1[[#This Row],[Patient Admission Date]],"ddd")</f>
        <v>Thu</v>
      </c>
      <c r="N3457" t="str">
        <f>TEXT(INT(HOUR(Table1[[#This Row],[Patient Admission Date]])/3)*3,"00")&amp;"-"&amp;TEXT(INT(HOUR(Table1[[#This Row],[Patient Admission Date]])/3)*3+3,"00")</f>
        <v>06-09</v>
      </c>
      <c r="O3457" t="str" cm="1">
        <f t="array" ref="O3457">_xlfn.IFS(Table1[[#This Row],[Patient Age]]&lt;=14,"0-14",Table1[[#This Row],[Patient Age]]&lt;=29,"15-29",Table1[[#This Row],[Patient Age]]&lt;=44,"30-44",Table1[[#This Row],[Patient Age]]&lt;=59,"45-59",Table1[[#This Row],[Patient Age]]&lt;=74,"60-74",TRUE,"75+")</f>
        <v>60-74</v>
      </c>
      <c r="P3457" t="str" cm="1">
        <f t="array" ref="P3457">_xlfn.IFS(Table1[[#This Row],[Patient Waittime]]&lt;=15,"0-15",Table1[[#This Row],[Patient Waittime]]&lt;=30,"16-30",Table1[[#This Row],[Patient Waittime]]&lt;=45,"31-45",Table1[[#This Row],[Patient Waittime]]&lt;=60,"46-60",TRUE,"60+")</f>
        <v>46-60</v>
      </c>
      <c r="Q3457">
        <f>--(Table1[[#This Row],[Patient Waittime]]&lt;=30)</f>
        <v>0</v>
      </c>
      <c r="R3457">
        <f>--Table1[[#This Row],[Patient Admission Flag]]</f>
        <v>0</v>
      </c>
      <c r="S3457">
        <f>--AND(Table1[[#This Row],[WithinTarget]]=1,Table1[[#This Row],[Patient Satisfaction Score]]&gt;=7)</f>
        <v>0</v>
      </c>
      <c r="T3457" t="str">
        <f>IF(LEFT(Table1[[#This Row],[Patient Gender]],1)="F","Female","Male")</f>
        <v>Male</v>
      </c>
    </row>
    <row r="3458" spans="1:20" x14ac:dyDescent="0.3">
      <c r="A3458" t="s">
        <v>3562</v>
      </c>
      <c r="B3458" s="1">
        <v>45505.349305555559</v>
      </c>
      <c r="C3458" t="s">
        <v>9</v>
      </c>
      <c r="D3458">
        <v>24</v>
      </c>
      <c r="E3458" t="s">
        <v>18</v>
      </c>
      <c r="F3458" t="s">
        <v>15</v>
      </c>
      <c r="G3458" t="b">
        <v>0</v>
      </c>
      <c r="I3458">
        <v>10</v>
      </c>
      <c r="J3458" t="b">
        <v>0</v>
      </c>
      <c r="K3458">
        <f>YEAR(Table1[[#This Row],[Patient Admission Date]])</f>
        <v>2024</v>
      </c>
      <c r="L3458" t="str">
        <f>TEXT(Table1[[#This Row],[Patient Admission Date]],"mmm")</f>
        <v>Aug</v>
      </c>
      <c r="M3458" t="str">
        <f>TEXT(Table1[[#This Row],[Patient Admission Date]],"ddd")</f>
        <v>Thu</v>
      </c>
      <c r="N3458" t="str">
        <f>TEXT(INT(HOUR(Table1[[#This Row],[Patient Admission Date]])/3)*3,"00")&amp;"-"&amp;TEXT(INT(HOUR(Table1[[#This Row],[Patient Admission Date]])/3)*3+3,"00")</f>
        <v>06-09</v>
      </c>
      <c r="O3458" t="str" cm="1">
        <f t="array" ref="O3458">_xlfn.IFS(Table1[[#This Row],[Patient Age]]&lt;=14,"0-14",Table1[[#This Row],[Patient Age]]&lt;=29,"15-29",Table1[[#This Row],[Patient Age]]&lt;=44,"30-44",Table1[[#This Row],[Patient Age]]&lt;=59,"45-59",Table1[[#This Row],[Patient Age]]&lt;=74,"60-74",TRUE,"75+")</f>
        <v>15-29</v>
      </c>
      <c r="P3458" t="str" cm="1">
        <f t="array" ref="P3458">_xlfn.IFS(Table1[[#This Row],[Patient Waittime]]&lt;=15,"0-15",Table1[[#This Row],[Patient Waittime]]&lt;=30,"16-30",Table1[[#This Row],[Patient Waittime]]&lt;=45,"31-45",Table1[[#This Row],[Patient Waittime]]&lt;=60,"46-60",TRUE,"60+")</f>
        <v>0-15</v>
      </c>
      <c r="Q3458">
        <f>--(Table1[[#This Row],[Patient Waittime]]&lt;=30)</f>
        <v>1</v>
      </c>
      <c r="R3458">
        <f>--Table1[[#This Row],[Patient Admission Flag]]</f>
        <v>0</v>
      </c>
      <c r="S3458">
        <f>--AND(Table1[[#This Row],[WithinTarget]]=1,Table1[[#This Row],[Patient Satisfaction Score]]&gt;=7)</f>
        <v>0</v>
      </c>
      <c r="T3458" t="str">
        <f>IF(LEFT(Table1[[#This Row],[Patient Gender]],1)="F","Female","Male")</f>
        <v>Male</v>
      </c>
    </row>
    <row r="3459" spans="1:20" x14ac:dyDescent="0.3">
      <c r="A3459" t="s">
        <v>3563</v>
      </c>
      <c r="B3459" s="1">
        <v>45098.963888888888</v>
      </c>
      <c r="C3459" t="s">
        <v>9</v>
      </c>
      <c r="D3459">
        <v>16</v>
      </c>
      <c r="E3459" t="s">
        <v>18</v>
      </c>
      <c r="F3459" t="s">
        <v>15</v>
      </c>
      <c r="G3459" t="b">
        <v>0</v>
      </c>
      <c r="I3459">
        <v>10</v>
      </c>
      <c r="J3459" t="b">
        <v>0</v>
      </c>
      <c r="K3459">
        <f>YEAR(Table1[[#This Row],[Patient Admission Date]])</f>
        <v>2023</v>
      </c>
      <c r="L3459" t="str">
        <f>TEXT(Table1[[#This Row],[Patient Admission Date]],"mmm")</f>
        <v>Jun</v>
      </c>
      <c r="M3459" t="str">
        <f>TEXT(Table1[[#This Row],[Patient Admission Date]],"ddd")</f>
        <v>Wed</v>
      </c>
      <c r="N3459" t="str">
        <f>TEXT(INT(HOUR(Table1[[#This Row],[Patient Admission Date]])/3)*3,"00")&amp;"-"&amp;TEXT(INT(HOUR(Table1[[#This Row],[Patient Admission Date]])/3)*3+3,"00")</f>
        <v>21-24</v>
      </c>
      <c r="O3459" t="str" cm="1">
        <f t="array" ref="O3459">_xlfn.IFS(Table1[[#This Row],[Patient Age]]&lt;=14,"0-14",Table1[[#This Row],[Patient Age]]&lt;=29,"15-29",Table1[[#This Row],[Patient Age]]&lt;=44,"30-44",Table1[[#This Row],[Patient Age]]&lt;=59,"45-59",Table1[[#This Row],[Patient Age]]&lt;=74,"60-74",TRUE,"75+")</f>
        <v>15-29</v>
      </c>
      <c r="P3459" t="str" cm="1">
        <f t="array" ref="P3459">_xlfn.IFS(Table1[[#This Row],[Patient Waittime]]&lt;=15,"0-15",Table1[[#This Row],[Patient Waittime]]&lt;=30,"16-30",Table1[[#This Row],[Patient Waittime]]&lt;=45,"31-45",Table1[[#This Row],[Patient Waittime]]&lt;=60,"46-60",TRUE,"60+")</f>
        <v>0-15</v>
      </c>
      <c r="Q3459">
        <f>--(Table1[[#This Row],[Patient Waittime]]&lt;=30)</f>
        <v>1</v>
      </c>
      <c r="R3459">
        <f>--Table1[[#This Row],[Patient Admission Flag]]</f>
        <v>0</v>
      </c>
      <c r="S3459">
        <f>--AND(Table1[[#This Row],[WithinTarget]]=1,Table1[[#This Row],[Patient Satisfaction Score]]&gt;=7)</f>
        <v>0</v>
      </c>
      <c r="T3459" t="str">
        <f>IF(LEFT(Table1[[#This Row],[Patient Gender]],1)="F","Female","Male")</f>
        <v>Male</v>
      </c>
    </row>
    <row r="3460" spans="1:20" x14ac:dyDescent="0.3">
      <c r="A3460" t="s">
        <v>3564</v>
      </c>
      <c r="B3460" s="1">
        <v>45196.727777777778</v>
      </c>
      <c r="C3460" t="s">
        <v>9</v>
      </c>
      <c r="D3460">
        <v>15</v>
      </c>
      <c r="E3460" t="s">
        <v>18</v>
      </c>
      <c r="F3460" t="s">
        <v>15</v>
      </c>
      <c r="G3460" t="b">
        <v>0</v>
      </c>
      <c r="I3460">
        <v>14</v>
      </c>
      <c r="J3460" t="b">
        <v>0</v>
      </c>
      <c r="K3460">
        <f>YEAR(Table1[[#This Row],[Patient Admission Date]])</f>
        <v>2023</v>
      </c>
      <c r="L3460" t="str">
        <f>TEXT(Table1[[#This Row],[Patient Admission Date]],"mmm")</f>
        <v>Sep</v>
      </c>
      <c r="M3460" t="str">
        <f>TEXT(Table1[[#This Row],[Patient Admission Date]],"ddd")</f>
        <v>Wed</v>
      </c>
      <c r="N3460" t="str">
        <f>TEXT(INT(HOUR(Table1[[#This Row],[Patient Admission Date]])/3)*3,"00")&amp;"-"&amp;TEXT(INT(HOUR(Table1[[#This Row],[Patient Admission Date]])/3)*3+3,"00")</f>
        <v>15-18</v>
      </c>
      <c r="O3460" t="str" cm="1">
        <f t="array" ref="O3460">_xlfn.IFS(Table1[[#This Row],[Patient Age]]&lt;=14,"0-14",Table1[[#This Row],[Patient Age]]&lt;=29,"15-29",Table1[[#This Row],[Patient Age]]&lt;=44,"30-44",Table1[[#This Row],[Patient Age]]&lt;=59,"45-59",Table1[[#This Row],[Patient Age]]&lt;=74,"60-74",TRUE,"75+")</f>
        <v>15-29</v>
      </c>
      <c r="P3460" t="str" cm="1">
        <f t="array" ref="P3460">_xlfn.IFS(Table1[[#This Row],[Patient Waittime]]&lt;=15,"0-15",Table1[[#This Row],[Patient Waittime]]&lt;=30,"16-30",Table1[[#This Row],[Patient Waittime]]&lt;=45,"31-45",Table1[[#This Row],[Patient Waittime]]&lt;=60,"46-60",TRUE,"60+")</f>
        <v>0-15</v>
      </c>
      <c r="Q3460">
        <f>--(Table1[[#This Row],[Patient Waittime]]&lt;=30)</f>
        <v>1</v>
      </c>
      <c r="R3460">
        <f>--Table1[[#This Row],[Patient Admission Flag]]</f>
        <v>0</v>
      </c>
      <c r="S3460">
        <f>--AND(Table1[[#This Row],[WithinTarget]]=1,Table1[[#This Row],[Patient Satisfaction Score]]&gt;=7)</f>
        <v>0</v>
      </c>
      <c r="T3460" t="str">
        <f>IF(LEFT(Table1[[#This Row],[Patient Gender]],1)="F","Female","Male")</f>
        <v>Male</v>
      </c>
    </row>
    <row r="3461" spans="1:20" x14ac:dyDescent="0.3">
      <c r="A3461" t="s">
        <v>3565</v>
      </c>
      <c r="B3461" s="1">
        <v>45260.299305555556</v>
      </c>
      <c r="C3461" t="s">
        <v>9</v>
      </c>
      <c r="D3461">
        <v>54</v>
      </c>
      <c r="E3461" t="s">
        <v>18</v>
      </c>
      <c r="F3461" t="s">
        <v>15</v>
      </c>
      <c r="G3461" t="b">
        <v>0</v>
      </c>
      <c r="I3461">
        <v>27</v>
      </c>
      <c r="J3461" t="b">
        <v>0</v>
      </c>
      <c r="K3461">
        <f>YEAR(Table1[[#This Row],[Patient Admission Date]])</f>
        <v>2023</v>
      </c>
      <c r="L3461" t="str">
        <f>TEXT(Table1[[#This Row],[Patient Admission Date]],"mmm")</f>
        <v>Nov</v>
      </c>
      <c r="M3461" t="str">
        <f>TEXT(Table1[[#This Row],[Patient Admission Date]],"ddd")</f>
        <v>Thu</v>
      </c>
      <c r="N3461" t="str">
        <f>TEXT(INT(HOUR(Table1[[#This Row],[Patient Admission Date]])/3)*3,"00")&amp;"-"&amp;TEXT(INT(HOUR(Table1[[#This Row],[Patient Admission Date]])/3)*3+3,"00")</f>
        <v>06-09</v>
      </c>
      <c r="O3461" t="str" cm="1">
        <f t="array" ref="O3461">_xlfn.IFS(Table1[[#This Row],[Patient Age]]&lt;=14,"0-14",Table1[[#This Row],[Patient Age]]&lt;=29,"15-29",Table1[[#This Row],[Patient Age]]&lt;=44,"30-44",Table1[[#This Row],[Patient Age]]&lt;=59,"45-59",Table1[[#This Row],[Patient Age]]&lt;=74,"60-74",TRUE,"75+")</f>
        <v>45-59</v>
      </c>
      <c r="P3461" t="str" cm="1">
        <f t="array" ref="P3461">_xlfn.IFS(Table1[[#This Row],[Patient Waittime]]&lt;=15,"0-15",Table1[[#This Row],[Patient Waittime]]&lt;=30,"16-30",Table1[[#This Row],[Patient Waittime]]&lt;=45,"31-45",Table1[[#This Row],[Patient Waittime]]&lt;=60,"46-60",TRUE,"60+")</f>
        <v>16-30</v>
      </c>
      <c r="Q3461">
        <f>--(Table1[[#This Row],[Patient Waittime]]&lt;=30)</f>
        <v>1</v>
      </c>
      <c r="R3461">
        <f>--Table1[[#This Row],[Patient Admission Flag]]</f>
        <v>0</v>
      </c>
      <c r="S3461">
        <f>--AND(Table1[[#This Row],[WithinTarget]]=1,Table1[[#This Row],[Patient Satisfaction Score]]&gt;=7)</f>
        <v>0</v>
      </c>
      <c r="T3461" t="str">
        <f>IF(LEFT(Table1[[#This Row],[Patient Gender]],1)="F","Female","Male")</f>
        <v>Male</v>
      </c>
    </row>
    <row r="3462" spans="1:20" x14ac:dyDescent="0.3">
      <c r="A3462" t="s">
        <v>3566</v>
      </c>
      <c r="B3462" s="1">
        <v>45254.048611111109</v>
      </c>
      <c r="C3462" t="s">
        <v>9</v>
      </c>
      <c r="D3462">
        <v>77</v>
      </c>
      <c r="E3462" t="s">
        <v>18</v>
      </c>
      <c r="F3462" t="s">
        <v>15</v>
      </c>
      <c r="G3462" t="b">
        <v>0</v>
      </c>
      <c r="I3462">
        <v>35</v>
      </c>
      <c r="J3462" t="b">
        <v>0</v>
      </c>
      <c r="K3462">
        <f>YEAR(Table1[[#This Row],[Patient Admission Date]])</f>
        <v>2023</v>
      </c>
      <c r="L3462" t="str">
        <f>TEXT(Table1[[#This Row],[Patient Admission Date]],"mmm")</f>
        <v>Nov</v>
      </c>
      <c r="M3462" t="str">
        <f>TEXT(Table1[[#This Row],[Patient Admission Date]],"ddd")</f>
        <v>Fri</v>
      </c>
      <c r="N3462" t="str">
        <f>TEXT(INT(HOUR(Table1[[#This Row],[Patient Admission Date]])/3)*3,"00")&amp;"-"&amp;TEXT(INT(HOUR(Table1[[#This Row],[Patient Admission Date]])/3)*3+3,"00")</f>
        <v>00-03</v>
      </c>
      <c r="O3462" t="str" cm="1">
        <f t="array" ref="O3462">_xlfn.IFS(Table1[[#This Row],[Patient Age]]&lt;=14,"0-14",Table1[[#This Row],[Patient Age]]&lt;=29,"15-29",Table1[[#This Row],[Patient Age]]&lt;=44,"30-44",Table1[[#This Row],[Patient Age]]&lt;=59,"45-59",Table1[[#This Row],[Patient Age]]&lt;=74,"60-74",TRUE,"75+")</f>
        <v>75+</v>
      </c>
      <c r="P3462" t="str" cm="1">
        <f t="array" ref="P3462">_xlfn.IFS(Table1[[#This Row],[Patient Waittime]]&lt;=15,"0-15",Table1[[#This Row],[Patient Waittime]]&lt;=30,"16-30",Table1[[#This Row],[Patient Waittime]]&lt;=45,"31-45",Table1[[#This Row],[Patient Waittime]]&lt;=60,"46-60",TRUE,"60+")</f>
        <v>31-45</v>
      </c>
      <c r="Q3462">
        <f>--(Table1[[#This Row],[Patient Waittime]]&lt;=30)</f>
        <v>0</v>
      </c>
      <c r="R3462">
        <f>--Table1[[#This Row],[Patient Admission Flag]]</f>
        <v>0</v>
      </c>
      <c r="S3462">
        <f>--AND(Table1[[#This Row],[WithinTarget]]=1,Table1[[#This Row],[Patient Satisfaction Score]]&gt;=7)</f>
        <v>0</v>
      </c>
      <c r="T3462" t="str">
        <f>IF(LEFT(Table1[[#This Row],[Patient Gender]],1)="F","Female","Male")</f>
        <v>Male</v>
      </c>
    </row>
    <row r="3463" spans="1:20" x14ac:dyDescent="0.3">
      <c r="A3463" t="s">
        <v>3567</v>
      </c>
      <c r="B3463" s="1">
        <v>45317.656944444447</v>
      </c>
      <c r="C3463" t="s">
        <v>9</v>
      </c>
      <c r="D3463">
        <v>20</v>
      </c>
      <c r="E3463" t="s">
        <v>18</v>
      </c>
      <c r="F3463" t="s">
        <v>15</v>
      </c>
      <c r="G3463" t="b">
        <v>0</v>
      </c>
      <c r="I3463">
        <v>27</v>
      </c>
      <c r="J3463" t="b">
        <v>0</v>
      </c>
      <c r="K3463">
        <f>YEAR(Table1[[#This Row],[Patient Admission Date]])</f>
        <v>2024</v>
      </c>
      <c r="L3463" t="str">
        <f>TEXT(Table1[[#This Row],[Patient Admission Date]],"mmm")</f>
        <v>Jan</v>
      </c>
      <c r="M3463" t="str">
        <f>TEXT(Table1[[#This Row],[Patient Admission Date]],"ddd")</f>
        <v>Fri</v>
      </c>
      <c r="N3463" t="str">
        <f>TEXT(INT(HOUR(Table1[[#This Row],[Patient Admission Date]])/3)*3,"00")&amp;"-"&amp;TEXT(INT(HOUR(Table1[[#This Row],[Patient Admission Date]])/3)*3+3,"00")</f>
        <v>15-18</v>
      </c>
      <c r="O3463" t="str" cm="1">
        <f t="array" ref="O3463">_xlfn.IFS(Table1[[#This Row],[Patient Age]]&lt;=14,"0-14",Table1[[#This Row],[Patient Age]]&lt;=29,"15-29",Table1[[#This Row],[Patient Age]]&lt;=44,"30-44",Table1[[#This Row],[Patient Age]]&lt;=59,"45-59",Table1[[#This Row],[Patient Age]]&lt;=74,"60-74",TRUE,"75+")</f>
        <v>15-29</v>
      </c>
      <c r="P3463" t="str" cm="1">
        <f t="array" ref="P3463">_xlfn.IFS(Table1[[#This Row],[Patient Waittime]]&lt;=15,"0-15",Table1[[#This Row],[Patient Waittime]]&lt;=30,"16-30",Table1[[#This Row],[Patient Waittime]]&lt;=45,"31-45",Table1[[#This Row],[Patient Waittime]]&lt;=60,"46-60",TRUE,"60+")</f>
        <v>16-30</v>
      </c>
      <c r="Q3463">
        <f>--(Table1[[#This Row],[Patient Waittime]]&lt;=30)</f>
        <v>1</v>
      </c>
      <c r="R3463">
        <f>--Table1[[#This Row],[Patient Admission Flag]]</f>
        <v>0</v>
      </c>
      <c r="S3463">
        <f>--AND(Table1[[#This Row],[WithinTarget]]=1,Table1[[#This Row],[Patient Satisfaction Score]]&gt;=7)</f>
        <v>0</v>
      </c>
      <c r="T3463" t="str">
        <f>IF(LEFT(Table1[[#This Row],[Patient Gender]],1)="F","Female","Male")</f>
        <v>Male</v>
      </c>
    </row>
    <row r="3464" spans="1:20" x14ac:dyDescent="0.3">
      <c r="A3464" t="s">
        <v>3568</v>
      </c>
      <c r="B3464" s="1">
        <v>45258.082638888889</v>
      </c>
      <c r="C3464" t="s">
        <v>9</v>
      </c>
      <c r="D3464">
        <v>31</v>
      </c>
      <c r="E3464" t="s">
        <v>18</v>
      </c>
      <c r="F3464" t="s">
        <v>15</v>
      </c>
      <c r="G3464" t="b">
        <v>0</v>
      </c>
      <c r="I3464">
        <v>29</v>
      </c>
      <c r="J3464" t="b">
        <v>0</v>
      </c>
      <c r="K3464">
        <f>YEAR(Table1[[#This Row],[Patient Admission Date]])</f>
        <v>2023</v>
      </c>
      <c r="L3464" t="str">
        <f>TEXT(Table1[[#This Row],[Patient Admission Date]],"mmm")</f>
        <v>Nov</v>
      </c>
      <c r="M3464" t="str">
        <f>TEXT(Table1[[#This Row],[Patient Admission Date]],"ddd")</f>
        <v>Tue</v>
      </c>
      <c r="N3464" t="str">
        <f>TEXT(INT(HOUR(Table1[[#This Row],[Patient Admission Date]])/3)*3,"00")&amp;"-"&amp;TEXT(INT(HOUR(Table1[[#This Row],[Patient Admission Date]])/3)*3+3,"00")</f>
        <v>00-03</v>
      </c>
      <c r="O3464" t="str" cm="1">
        <f t="array" ref="O3464">_xlfn.IFS(Table1[[#This Row],[Patient Age]]&lt;=14,"0-14",Table1[[#This Row],[Patient Age]]&lt;=29,"15-29",Table1[[#This Row],[Patient Age]]&lt;=44,"30-44",Table1[[#This Row],[Patient Age]]&lt;=59,"45-59",Table1[[#This Row],[Patient Age]]&lt;=74,"60-74",TRUE,"75+")</f>
        <v>30-44</v>
      </c>
      <c r="P3464" t="str" cm="1">
        <f t="array" ref="P3464">_xlfn.IFS(Table1[[#This Row],[Patient Waittime]]&lt;=15,"0-15",Table1[[#This Row],[Patient Waittime]]&lt;=30,"16-30",Table1[[#This Row],[Patient Waittime]]&lt;=45,"31-45",Table1[[#This Row],[Patient Waittime]]&lt;=60,"46-60",TRUE,"60+")</f>
        <v>16-30</v>
      </c>
      <c r="Q3464">
        <f>--(Table1[[#This Row],[Patient Waittime]]&lt;=30)</f>
        <v>1</v>
      </c>
      <c r="R3464">
        <f>--Table1[[#This Row],[Patient Admission Flag]]</f>
        <v>0</v>
      </c>
      <c r="S3464">
        <f>--AND(Table1[[#This Row],[WithinTarget]]=1,Table1[[#This Row],[Patient Satisfaction Score]]&gt;=7)</f>
        <v>0</v>
      </c>
      <c r="T3464" t="str">
        <f>IF(LEFT(Table1[[#This Row],[Patient Gender]],1)="F","Female","Male")</f>
        <v>Male</v>
      </c>
    </row>
    <row r="3465" spans="1:20" x14ac:dyDescent="0.3">
      <c r="A3465" t="s">
        <v>3569</v>
      </c>
      <c r="B3465" s="1">
        <v>45496.147916666669</v>
      </c>
      <c r="C3465" t="s">
        <v>9</v>
      </c>
      <c r="D3465">
        <v>23</v>
      </c>
      <c r="E3465" t="s">
        <v>18</v>
      </c>
      <c r="F3465" t="s">
        <v>15</v>
      </c>
      <c r="G3465" t="b">
        <v>0</v>
      </c>
      <c r="I3465">
        <v>22</v>
      </c>
      <c r="J3465" t="b">
        <v>0</v>
      </c>
      <c r="K3465">
        <f>YEAR(Table1[[#This Row],[Patient Admission Date]])</f>
        <v>2024</v>
      </c>
      <c r="L3465" t="str">
        <f>TEXT(Table1[[#This Row],[Patient Admission Date]],"mmm")</f>
        <v>Jul</v>
      </c>
      <c r="M3465" t="str">
        <f>TEXT(Table1[[#This Row],[Patient Admission Date]],"ddd")</f>
        <v>Tue</v>
      </c>
      <c r="N3465" t="str">
        <f>TEXT(INT(HOUR(Table1[[#This Row],[Patient Admission Date]])/3)*3,"00")&amp;"-"&amp;TEXT(INT(HOUR(Table1[[#This Row],[Patient Admission Date]])/3)*3+3,"00")</f>
        <v>03-06</v>
      </c>
      <c r="O3465" t="str" cm="1">
        <f t="array" ref="O3465">_xlfn.IFS(Table1[[#This Row],[Patient Age]]&lt;=14,"0-14",Table1[[#This Row],[Patient Age]]&lt;=29,"15-29",Table1[[#This Row],[Patient Age]]&lt;=44,"30-44",Table1[[#This Row],[Patient Age]]&lt;=59,"45-59",Table1[[#This Row],[Patient Age]]&lt;=74,"60-74",TRUE,"75+")</f>
        <v>15-29</v>
      </c>
      <c r="P3465" t="str" cm="1">
        <f t="array" ref="P3465">_xlfn.IFS(Table1[[#This Row],[Patient Waittime]]&lt;=15,"0-15",Table1[[#This Row],[Patient Waittime]]&lt;=30,"16-30",Table1[[#This Row],[Patient Waittime]]&lt;=45,"31-45",Table1[[#This Row],[Patient Waittime]]&lt;=60,"46-60",TRUE,"60+")</f>
        <v>16-30</v>
      </c>
      <c r="Q3465">
        <f>--(Table1[[#This Row],[Patient Waittime]]&lt;=30)</f>
        <v>1</v>
      </c>
      <c r="R3465">
        <f>--Table1[[#This Row],[Patient Admission Flag]]</f>
        <v>0</v>
      </c>
      <c r="S3465">
        <f>--AND(Table1[[#This Row],[WithinTarget]]=1,Table1[[#This Row],[Patient Satisfaction Score]]&gt;=7)</f>
        <v>0</v>
      </c>
      <c r="T3465" t="str">
        <f>IF(LEFT(Table1[[#This Row],[Patient Gender]],1)="F","Female","Male")</f>
        <v>Male</v>
      </c>
    </row>
    <row r="3466" spans="1:20" x14ac:dyDescent="0.3">
      <c r="A3466" t="s">
        <v>3570</v>
      </c>
      <c r="B3466" s="1">
        <v>45489.465277777781</v>
      </c>
      <c r="C3466" t="s">
        <v>9</v>
      </c>
      <c r="D3466">
        <v>26</v>
      </c>
      <c r="E3466" t="s">
        <v>18</v>
      </c>
      <c r="F3466" t="s">
        <v>15</v>
      </c>
      <c r="G3466" t="b">
        <v>0</v>
      </c>
      <c r="I3466">
        <v>57</v>
      </c>
      <c r="J3466" t="b">
        <v>0</v>
      </c>
      <c r="K3466">
        <f>YEAR(Table1[[#This Row],[Patient Admission Date]])</f>
        <v>2024</v>
      </c>
      <c r="L3466" t="str">
        <f>TEXT(Table1[[#This Row],[Patient Admission Date]],"mmm")</f>
        <v>Jul</v>
      </c>
      <c r="M3466" t="str">
        <f>TEXT(Table1[[#This Row],[Patient Admission Date]],"ddd")</f>
        <v>Tue</v>
      </c>
      <c r="N3466" t="str">
        <f>TEXT(INT(HOUR(Table1[[#This Row],[Patient Admission Date]])/3)*3,"00")&amp;"-"&amp;TEXT(INT(HOUR(Table1[[#This Row],[Patient Admission Date]])/3)*3+3,"00")</f>
        <v>09-12</v>
      </c>
      <c r="O3466" t="str" cm="1">
        <f t="array" ref="O3466">_xlfn.IFS(Table1[[#This Row],[Patient Age]]&lt;=14,"0-14",Table1[[#This Row],[Patient Age]]&lt;=29,"15-29",Table1[[#This Row],[Patient Age]]&lt;=44,"30-44",Table1[[#This Row],[Patient Age]]&lt;=59,"45-59",Table1[[#This Row],[Patient Age]]&lt;=74,"60-74",TRUE,"75+")</f>
        <v>15-29</v>
      </c>
      <c r="P3466" t="str" cm="1">
        <f t="array" ref="P3466">_xlfn.IFS(Table1[[#This Row],[Patient Waittime]]&lt;=15,"0-15",Table1[[#This Row],[Patient Waittime]]&lt;=30,"16-30",Table1[[#This Row],[Patient Waittime]]&lt;=45,"31-45",Table1[[#This Row],[Patient Waittime]]&lt;=60,"46-60",TRUE,"60+")</f>
        <v>46-60</v>
      </c>
      <c r="Q3466">
        <f>--(Table1[[#This Row],[Patient Waittime]]&lt;=30)</f>
        <v>0</v>
      </c>
      <c r="R3466">
        <f>--Table1[[#This Row],[Patient Admission Flag]]</f>
        <v>0</v>
      </c>
      <c r="S3466">
        <f>--AND(Table1[[#This Row],[WithinTarget]]=1,Table1[[#This Row],[Patient Satisfaction Score]]&gt;=7)</f>
        <v>0</v>
      </c>
      <c r="T3466" t="str">
        <f>IF(LEFT(Table1[[#This Row],[Patient Gender]],1)="F","Female","Male")</f>
        <v>Male</v>
      </c>
    </row>
    <row r="3467" spans="1:20" x14ac:dyDescent="0.3">
      <c r="A3467" t="s">
        <v>3571</v>
      </c>
      <c r="B3467" s="1">
        <v>45342.560416666667</v>
      </c>
      <c r="C3467" t="s">
        <v>9</v>
      </c>
      <c r="D3467">
        <v>70</v>
      </c>
      <c r="E3467" t="s">
        <v>18</v>
      </c>
      <c r="F3467" t="s">
        <v>15</v>
      </c>
      <c r="G3467" t="b">
        <v>0</v>
      </c>
      <c r="I3467">
        <v>18</v>
      </c>
      <c r="J3467" t="b">
        <v>0</v>
      </c>
      <c r="K3467">
        <f>YEAR(Table1[[#This Row],[Patient Admission Date]])</f>
        <v>2024</v>
      </c>
      <c r="L3467" t="str">
        <f>TEXT(Table1[[#This Row],[Patient Admission Date]],"mmm")</f>
        <v>Feb</v>
      </c>
      <c r="M3467" t="str">
        <f>TEXT(Table1[[#This Row],[Patient Admission Date]],"ddd")</f>
        <v>Tue</v>
      </c>
      <c r="N3467" t="str">
        <f>TEXT(INT(HOUR(Table1[[#This Row],[Patient Admission Date]])/3)*3,"00")&amp;"-"&amp;TEXT(INT(HOUR(Table1[[#This Row],[Patient Admission Date]])/3)*3+3,"00")</f>
        <v>12-15</v>
      </c>
      <c r="O3467" t="str" cm="1">
        <f t="array" ref="O3467">_xlfn.IFS(Table1[[#This Row],[Patient Age]]&lt;=14,"0-14",Table1[[#This Row],[Patient Age]]&lt;=29,"15-29",Table1[[#This Row],[Patient Age]]&lt;=44,"30-44",Table1[[#This Row],[Patient Age]]&lt;=59,"45-59",Table1[[#This Row],[Patient Age]]&lt;=74,"60-74",TRUE,"75+")</f>
        <v>60-74</v>
      </c>
      <c r="P3467" t="str" cm="1">
        <f t="array" ref="P3467">_xlfn.IFS(Table1[[#This Row],[Patient Waittime]]&lt;=15,"0-15",Table1[[#This Row],[Patient Waittime]]&lt;=30,"16-30",Table1[[#This Row],[Patient Waittime]]&lt;=45,"31-45",Table1[[#This Row],[Patient Waittime]]&lt;=60,"46-60",TRUE,"60+")</f>
        <v>16-30</v>
      </c>
      <c r="Q3467">
        <f>--(Table1[[#This Row],[Patient Waittime]]&lt;=30)</f>
        <v>1</v>
      </c>
      <c r="R3467">
        <f>--Table1[[#This Row],[Patient Admission Flag]]</f>
        <v>0</v>
      </c>
      <c r="S3467">
        <f>--AND(Table1[[#This Row],[WithinTarget]]=1,Table1[[#This Row],[Patient Satisfaction Score]]&gt;=7)</f>
        <v>0</v>
      </c>
      <c r="T3467" t="str">
        <f>IF(LEFT(Table1[[#This Row],[Patient Gender]],1)="F","Female","Male")</f>
        <v>Male</v>
      </c>
    </row>
    <row r="3468" spans="1:20" x14ac:dyDescent="0.3">
      <c r="A3468" t="s">
        <v>3572</v>
      </c>
      <c r="B3468" s="1">
        <v>45556.25</v>
      </c>
      <c r="C3468" t="s">
        <v>9</v>
      </c>
      <c r="D3468">
        <v>64</v>
      </c>
      <c r="E3468" t="s">
        <v>18</v>
      </c>
      <c r="F3468" t="s">
        <v>15</v>
      </c>
      <c r="G3468" t="b">
        <v>0</v>
      </c>
      <c r="I3468">
        <v>10</v>
      </c>
      <c r="J3468" t="b">
        <v>0</v>
      </c>
      <c r="K3468">
        <f>YEAR(Table1[[#This Row],[Patient Admission Date]])</f>
        <v>2024</v>
      </c>
      <c r="L3468" t="str">
        <f>TEXT(Table1[[#This Row],[Patient Admission Date]],"mmm")</f>
        <v>Sep</v>
      </c>
      <c r="M3468" t="str">
        <f>TEXT(Table1[[#This Row],[Patient Admission Date]],"ddd")</f>
        <v>Sat</v>
      </c>
      <c r="N3468" t="str">
        <f>TEXT(INT(HOUR(Table1[[#This Row],[Patient Admission Date]])/3)*3,"00")&amp;"-"&amp;TEXT(INT(HOUR(Table1[[#This Row],[Patient Admission Date]])/3)*3+3,"00")</f>
        <v>06-09</v>
      </c>
      <c r="O3468" t="str" cm="1">
        <f t="array" ref="O3468">_xlfn.IFS(Table1[[#This Row],[Patient Age]]&lt;=14,"0-14",Table1[[#This Row],[Patient Age]]&lt;=29,"15-29",Table1[[#This Row],[Patient Age]]&lt;=44,"30-44",Table1[[#This Row],[Patient Age]]&lt;=59,"45-59",Table1[[#This Row],[Patient Age]]&lt;=74,"60-74",TRUE,"75+")</f>
        <v>60-74</v>
      </c>
      <c r="P3468" t="str" cm="1">
        <f t="array" ref="P3468">_xlfn.IFS(Table1[[#This Row],[Patient Waittime]]&lt;=15,"0-15",Table1[[#This Row],[Patient Waittime]]&lt;=30,"16-30",Table1[[#This Row],[Patient Waittime]]&lt;=45,"31-45",Table1[[#This Row],[Patient Waittime]]&lt;=60,"46-60",TRUE,"60+")</f>
        <v>0-15</v>
      </c>
      <c r="Q3468">
        <f>--(Table1[[#This Row],[Patient Waittime]]&lt;=30)</f>
        <v>1</v>
      </c>
      <c r="R3468">
        <f>--Table1[[#This Row],[Patient Admission Flag]]</f>
        <v>0</v>
      </c>
      <c r="S3468">
        <f>--AND(Table1[[#This Row],[WithinTarget]]=1,Table1[[#This Row],[Patient Satisfaction Score]]&gt;=7)</f>
        <v>0</v>
      </c>
      <c r="T3468" t="str">
        <f>IF(LEFT(Table1[[#This Row],[Patient Gender]],1)="F","Female","Male")</f>
        <v>Male</v>
      </c>
    </row>
    <row r="3469" spans="1:20" x14ac:dyDescent="0.3">
      <c r="A3469" t="s">
        <v>3573</v>
      </c>
      <c r="B3469" s="1">
        <v>45126.049305555556</v>
      </c>
      <c r="C3469" t="s">
        <v>9</v>
      </c>
      <c r="D3469">
        <v>12</v>
      </c>
      <c r="E3469" t="s">
        <v>18</v>
      </c>
      <c r="F3469" t="s">
        <v>15</v>
      </c>
      <c r="G3469" t="b">
        <v>0</v>
      </c>
      <c r="I3469">
        <v>44</v>
      </c>
      <c r="J3469" t="b">
        <v>0</v>
      </c>
      <c r="K3469">
        <f>YEAR(Table1[[#This Row],[Patient Admission Date]])</f>
        <v>2023</v>
      </c>
      <c r="L3469" t="str">
        <f>TEXT(Table1[[#This Row],[Patient Admission Date]],"mmm")</f>
        <v>Jul</v>
      </c>
      <c r="M3469" t="str">
        <f>TEXT(Table1[[#This Row],[Patient Admission Date]],"ddd")</f>
        <v>Wed</v>
      </c>
      <c r="N3469" t="str">
        <f>TEXT(INT(HOUR(Table1[[#This Row],[Patient Admission Date]])/3)*3,"00")&amp;"-"&amp;TEXT(INT(HOUR(Table1[[#This Row],[Patient Admission Date]])/3)*3+3,"00")</f>
        <v>00-03</v>
      </c>
      <c r="O3469" t="str" cm="1">
        <f t="array" ref="O3469">_xlfn.IFS(Table1[[#This Row],[Patient Age]]&lt;=14,"0-14",Table1[[#This Row],[Patient Age]]&lt;=29,"15-29",Table1[[#This Row],[Patient Age]]&lt;=44,"30-44",Table1[[#This Row],[Patient Age]]&lt;=59,"45-59",Table1[[#This Row],[Patient Age]]&lt;=74,"60-74",TRUE,"75+")</f>
        <v>0-14</v>
      </c>
      <c r="P3469" t="str" cm="1">
        <f t="array" ref="P3469">_xlfn.IFS(Table1[[#This Row],[Patient Waittime]]&lt;=15,"0-15",Table1[[#This Row],[Patient Waittime]]&lt;=30,"16-30",Table1[[#This Row],[Patient Waittime]]&lt;=45,"31-45",Table1[[#This Row],[Patient Waittime]]&lt;=60,"46-60",TRUE,"60+")</f>
        <v>31-45</v>
      </c>
      <c r="Q3469">
        <f>--(Table1[[#This Row],[Patient Waittime]]&lt;=30)</f>
        <v>0</v>
      </c>
      <c r="R3469">
        <f>--Table1[[#This Row],[Patient Admission Flag]]</f>
        <v>0</v>
      </c>
      <c r="S3469">
        <f>--AND(Table1[[#This Row],[WithinTarget]]=1,Table1[[#This Row],[Patient Satisfaction Score]]&gt;=7)</f>
        <v>0</v>
      </c>
      <c r="T3469" t="str">
        <f>IF(LEFT(Table1[[#This Row],[Patient Gender]],1)="F","Female","Male")</f>
        <v>Male</v>
      </c>
    </row>
    <row r="3470" spans="1:20" x14ac:dyDescent="0.3">
      <c r="A3470" t="s">
        <v>3574</v>
      </c>
      <c r="B3470" s="1">
        <v>45018.743055555555</v>
      </c>
      <c r="C3470" t="s">
        <v>9</v>
      </c>
      <c r="D3470">
        <v>6</v>
      </c>
      <c r="E3470" t="s">
        <v>18</v>
      </c>
      <c r="F3470" t="s">
        <v>15</v>
      </c>
      <c r="G3470" t="b">
        <v>0</v>
      </c>
      <c r="I3470">
        <v>45</v>
      </c>
      <c r="J3470" t="b">
        <v>0</v>
      </c>
      <c r="K3470">
        <f>YEAR(Table1[[#This Row],[Patient Admission Date]])</f>
        <v>2023</v>
      </c>
      <c r="L3470" t="str">
        <f>TEXT(Table1[[#This Row],[Patient Admission Date]],"mmm")</f>
        <v>Apr</v>
      </c>
      <c r="M3470" t="str">
        <f>TEXT(Table1[[#This Row],[Patient Admission Date]],"ddd")</f>
        <v>Sun</v>
      </c>
      <c r="N3470" t="str">
        <f>TEXT(INT(HOUR(Table1[[#This Row],[Patient Admission Date]])/3)*3,"00")&amp;"-"&amp;TEXT(INT(HOUR(Table1[[#This Row],[Patient Admission Date]])/3)*3+3,"00")</f>
        <v>15-18</v>
      </c>
      <c r="O3470" t="str" cm="1">
        <f t="array" ref="O3470">_xlfn.IFS(Table1[[#This Row],[Patient Age]]&lt;=14,"0-14",Table1[[#This Row],[Patient Age]]&lt;=29,"15-29",Table1[[#This Row],[Patient Age]]&lt;=44,"30-44",Table1[[#This Row],[Patient Age]]&lt;=59,"45-59",Table1[[#This Row],[Patient Age]]&lt;=74,"60-74",TRUE,"75+")</f>
        <v>0-14</v>
      </c>
      <c r="P3470" t="str" cm="1">
        <f t="array" ref="P3470">_xlfn.IFS(Table1[[#This Row],[Patient Waittime]]&lt;=15,"0-15",Table1[[#This Row],[Patient Waittime]]&lt;=30,"16-30",Table1[[#This Row],[Patient Waittime]]&lt;=45,"31-45",Table1[[#This Row],[Patient Waittime]]&lt;=60,"46-60",TRUE,"60+")</f>
        <v>31-45</v>
      </c>
      <c r="Q3470">
        <f>--(Table1[[#This Row],[Patient Waittime]]&lt;=30)</f>
        <v>0</v>
      </c>
      <c r="R3470">
        <f>--Table1[[#This Row],[Patient Admission Flag]]</f>
        <v>0</v>
      </c>
      <c r="S3470">
        <f>--AND(Table1[[#This Row],[WithinTarget]]=1,Table1[[#This Row],[Patient Satisfaction Score]]&gt;=7)</f>
        <v>0</v>
      </c>
      <c r="T3470" t="str">
        <f>IF(LEFT(Table1[[#This Row],[Patient Gender]],1)="F","Female","Male")</f>
        <v>Male</v>
      </c>
    </row>
    <row r="3471" spans="1:20" x14ac:dyDescent="0.3">
      <c r="A3471" t="s">
        <v>3575</v>
      </c>
      <c r="B3471" s="1">
        <v>45515.078472222223</v>
      </c>
      <c r="C3471" t="s">
        <v>9</v>
      </c>
      <c r="D3471">
        <v>77</v>
      </c>
      <c r="E3471" t="s">
        <v>18</v>
      </c>
      <c r="F3471" t="s">
        <v>15</v>
      </c>
      <c r="G3471" t="b">
        <v>0</v>
      </c>
      <c r="H3471">
        <v>0</v>
      </c>
      <c r="I3471">
        <v>58</v>
      </c>
      <c r="J3471" t="b">
        <v>0</v>
      </c>
      <c r="K3471">
        <f>YEAR(Table1[[#This Row],[Patient Admission Date]])</f>
        <v>2024</v>
      </c>
      <c r="L3471" t="str">
        <f>TEXT(Table1[[#This Row],[Patient Admission Date]],"mmm")</f>
        <v>Aug</v>
      </c>
      <c r="M3471" t="str">
        <f>TEXT(Table1[[#This Row],[Patient Admission Date]],"ddd")</f>
        <v>Sun</v>
      </c>
      <c r="N3471" t="str">
        <f>TEXT(INT(HOUR(Table1[[#This Row],[Patient Admission Date]])/3)*3,"00")&amp;"-"&amp;TEXT(INT(HOUR(Table1[[#This Row],[Patient Admission Date]])/3)*3+3,"00")</f>
        <v>00-03</v>
      </c>
      <c r="O3471" t="str" cm="1">
        <f t="array" ref="O3471">_xlfn.IFS(Table1[[#This Row],[Patient Age]]&lt;=14,"0-14",Table1[[#This Row],[Patient Age]]&lt;=29,"15-29",Table1[[#This Row],[Patient Age]]&lt;=44,"30-44",Table1[[#This Row],[Patient Age]]&lt;=59,"45-59",Table1[[#This Row],[Patient Age]]&lt;=74,"60-74",TRUE,"75+")</f>
        <v>75+</v>
      </c>
      <c r="P3471" t="str" cm="1">
        <f t="array" ref="P3471">_xlfn.IFS(Table1[[#This Row],[Patient Waittime]]&lt;=15,"0-15",Table1[[#This Row],[Patient Waittime]]&lt;=30,"16-30",Table1[[#This Row],[Patient Waittime]]&lt;=45,"31-45",Table1[[#This Row],[Patient Waittime]]&lt;=60,"46-60",TRUE,"60+")</f>
        <v>46-60</v>
      </c>
      <c r="Q3471">
        <f>--(Table1[[#This Row],[Patient Waittime]]&lt;=30)</f>
        <v>0</v>
      </c>
      <c r="R3471">
        <f>--Table1[[#This Row],[Patient Admission Flag]]</f>
        <v>0</v>
      </c>
      <c r="S3471">
        <f>--AND(Table1[[#This Row],[WithinTarget]]=1,Table1[[#This Row],[Patient Satisfaction Score]]&gt;=7)</f>
        <v>0</v>
      </c>
      <c r="T3471" t="str">
        <f>IF(LEFT(Table1[[#This Row],[Patient Gender]],1)="F","Female","Male")</f>
        <v>Male</v>
      </c>
    </row>
    <row r="3472" spans="1:20" x14ac:dyDescent="0.3">
      <c r="A3472" t="s">
        <v>3576</v>
      </c>
      <c r="B3472" s="1">
        <v>45301.678472222222</v>
      </c>
      <c r="C3472" t="s">
        <v>9</v>
      </c>
      <c r="D3472">
        <v>39</v>
      </c>
      <c r="E3472" t="s">
        <v>18</v>
      </c>
      <c r="F3472" t="s">
        <v>15</v>
      </c>
      <c r="G3472" t="b">
        <v>0</v>
      </c>
      <c r="H3472">
        <v>1</v>
      </c>
      <c r="I3472">
        <v>14</v>
      </c>
      <c r="J3472" t="b">
        <v>0</v>
      </c>
      <c r="K3472">
        <f>YEAR(Table1[[#This Row],[Patient Admission Date]])</f>
        <v>2024</v>
      </c>
      <c r="L3472" t="str">
        <f>TEXT(Table1[[#This Row],[Patient Admission Date]],"mmm")</f>
        <v>Jan</v>
      </c>
      <c r="M3472" t="str">
        <f>TEXT(Table1[[#This Row],[Patient Admission Date]],"ddd")</f>
        <v>Wed</v>
      </c>
      <c r="N3472" t="str">
        <f>TEXT(INT(HOUR(Table1[[#This Row],[Patient Admission Date]])/3)*3,"00")&amp;"-"&amp;TEXT(INT(HOUR(Table1[[#This Row],[Patient Admission Date]])/3)*3+3,"00")</f>
        <v>15-18</v>
      </c>
      <c r="O3472" t="str" cm="1">
        <f t="array" ref="O3472">_xlfn.IFS(Table1[[#This Row],[Patient Age]]&lt;=14,"0-14",Table1[[#This Row],[Patient Age]]&lt;=29,"15-29",Table1[[#This Row],[Patient Age]]&lt;=44,"30-44",Table1[[#This Row],[Patient Age]]&lt;=59,"45-59",Table1[[#This Row],[Patient Age]]&lt;=74,"60-74",TRUE,"75+")</f>
        <v>30-44</v>
      </c>
      <c r="P3472" t="str" cm="1">
        <f t="array" ref="P3472">_xlfn.IFS(Table1[[#This Row],[Patient Waittime]]&lt;=15,"0-15",Table1[[#This Row],[Patient Waittime]]&lt;=30,"16-30",Table1[[#This Row],[Patient Waittime]]&lt;=45,"31-45",Table1[[#This Row],[Patient Waittime]]&lt;=60,"46-60",TRUE,"60+")</f>
        <v>0-15</v>
      </c>
      <c r="Q3472">
        <f>--(Table1[[#This Row],[Patient Waittime]]&lt;=30)</f>
        <v>1</v>
      </c>
      <c r="R3472">
        <f>--Table1[[#This Row],[Patient Admission Flag]]</f>
        <v>0</v>
      </c>
      <c r="S3472">
        <f>--AND(Table1[[#This Row],[WithinTarget]]=1,Table1[[#This Row],[Patient Satisfaction Score]]&gt;=7)</f>
        <v>0</v>
      </c>
      <c r="T3472" t="str">
        <f>IF(LEFT(Table1[[#This Row],[Patient Gender]],1)="F","Female","Male")</f>
        <v>Male</v>
      </c>
    </row>
    <row r="3473" spans="1:20" x14ac:dyDescent="0.3">
      <c r="A3473" t="s">
        <v>3577</v>
      </c>
      <c r="B3473" s="1">
        <v>45019.62222222222</v>
      </c>
      <c r="C3473" t="s">
        <v>9</v>
      </c>
      <c r="D3473">
        <v>64</v>
      </c>
      <c r="E3473" t="s">
        <v>18</v>
      </c>
      <c r="F3473" t="s">
        <v>15</v>
      </c>
      <c r="G3473" t="b">
        <v>0</v>
      </c>
      <c r="H3473">
        <v>2</v>
      </c>
      <c r="I3473">
        <v>15</v>
      </c>
      <c r="J3473" t="b">
        <v>0</v>
      </c>
      <c r="K3473">
        <f>YEAR(Table1[[#This Row],[Patient Admission Date]])</f>
        <v>2023</v>
      </c>
      <c r="L3473" t="str">
        <f>TEXT(Table1[[#This Row],[Patient Admission Date]],"mmm")</f>
        <v>Apr</v>
      </c>
      <c r="M3473" t="str">
        <f>TEXT(Table1[[#This Row],[Patient Admission Date]],"ddd")</f>
        <v>Mon</v>
      </c>
      <c r="N3473" t="str">
        <f>TEXT(INT(HOUR(Table1[[#This Row],[Patient Admission Date]])/3)*3,"00")&amp;"-"&amp;TEXT(INT(HOUR(Table1[[#This Row],[Patient Admission Date]])/3)*3+3,"00")</f>
        <v>12-15</v>
      </c>
      <c r="O3473" t="str" cm="1">
        <f t="array" ref="O3473">_xlfn.IFS(Table1[[#This Row],[Patient Age]]&lt;=14,"0-14",Table1[[#This Row],[Patient Age]]&lt;=29,"15-29",Table1[[#This Row],[Patient Age]]&lt;=44,"30-44",Table1[[#This Row],[Patient Age]]&lt;=59,"45-59",Table1[[#This Row],[Patient Age]]&lt;=74,"60-74",TRUE,"75+")</f>
        <v>60-74</v>
      </c>
      <c r="P3473" t="str" cm="1">
        <f t="array" ref="P3473">_xlfn.IFS(Table1[[#This Row],[Patient Waittime]]&lt;=15,"0-15",Table1[[#This Row],[Patient Waittime]]&lt;=30,"16-30",Table1[[#This Row],[Patient Waittime]]&lt;=45,"31-45",Table1[[#This Row],[Patient Waittime]]&lt;=60,"46-60",TRUE,"60+")</f>
        <v>0-15</v>
      </c>
      <c r="Q3473">
        <f>--(Table1[[#This Row],[Patient Waittime]]&lt;=30)</f>
        <v>1</v>
      </c>
      <c r="R3473">
        <f>--Table1[[#This Row],[Patient Admission Flag]]</f>
        <v>0</v>
      </c>
      <c r="S3473">
        <f>--AND(Table1[[#This Row],[WithinTarget]]=1,Table1[[#This Row],[Patient Satisfaction Score]]&gt;=7)</f>
        <v>0</v>
      </c>
      <c r="T3473" t="str">
        <f>IF(LEFT(Table1[[#This Row],[Patient Gender]],1)="F","Female","Male")</f>
        <v>Male</v>
      </c>
    </row>
    <row r="3474" spans="1:20" x14ac:dyDescent="0.3">
      <c r="A3474" t="s">
        <v>3578</v>
      </c>
      <c r="B3474" s="1">
        <v>45283.367361111108</v>
      </c>
      <c r="C3474" t="s">
        <v>9</v>
      </c>
      <c r="D3474">
        <v>3</v>
      </c>
      <c r="E3474" t="s">
        <v>18</v>
      </c>
      <c r="F3474" t="s">
        <v>15</v>
      </c>
      <c r="G3474" t="b">
        <v>0</v>
      </c>
      <c r="H3474">
        <v>2</v>
      </c>
      <c r="I3474">
        <v>48</v>
      </c>
      <c r="J3474" t="b">
        <v>0</v>
      </c>
      <c r="K3474">
        <f>YEAR(Table1[[#This Row],[Patient Admission Date]])</f>
        <v>2023</v>
      </c>
      <c r="L3474" t="str">
        <f>TEXT(Table1[[#This Row],[Patient Admission Date]],"mmm")</f>
        <v>Dec</v>
      </c>
      <c r="M3474" t="str">
        <f>TEXT(Table1[[#This Row],[Patient Admission Date]],"ddd")</f>
        <v>Sat</v>
      </c>
      <c r="N3474" t="str">
        <f>TEXT(INT(HOUR(Table1[[#This Row],[Patient Admission Date]])/3)*3,"00")&amp;"-"&amp;TEXT(INT(HOUR(Table1[[#This Row],[Patient Admission Date]])/3)*3+3,"00")</f>
        <v>06-09</v>
      </c>
      <c r="O3474" t="str" cm="1">
        <f t="array" ref="O3474">_xlfn.IFS(Table1[[#This Row],[Patient Age]]&lt;=14,"0-14",Table1[[#This Row],[Patient Age]]&lt;=29,"15-29",Table1[[#This Row],[Patient Age]]&lt;=44,"30-44",Table1[[#This Row],[Patient Age]]&lt;=59,"45-59",Table1[[#This Row],[Patient Age]]&lt;=74,"60-74",TRUE,"75+")</f>
        <v>0-14</v>
      </c>
      <c r="P3474" t="str" cm="1">
        <f t="array" ref="P3474">_xlfn.IFS(Table1[[#This Row],[Patient Waittime]]&lt;=15,"0-15",Table1[[#This Row],[Patient Waittime]]&lt;=30,"16-30",Table1[[#This Row],[Patient Waittime]]&lt;=45,"31-45",Table1[[#This Row],[Patient Waittime]]&lt;=60,"46-60",TRUE,"60+")</f>
        <v>46-60</v>
      </c>
      <c r="Q3474">
        <f>--(Table1[[#This Row],[Patient Waittime]]&lt;=30)</f>
        <v>0</v>
      </c>
      <c r="R3474">
        <f>--Table1[[#This Row],[Patient Admission Flag]]</f>
        <v>0</v>
      </c>
      <c r="S3474">
        <f>--AND(Table1[[#This Row],[WithinTarget]]=1,Table1[[#This Row],[Patient Satisfaction Score]]&gt;=7)</f>
        <v>0</v>
      </c>
      <c r="T3474" t="str">
        <f>IF(LEFT(Table1[[#This Row],[Patient Gender]],1)="F","Female","Male")</f>
        <v>Male</v>
      </c>
    </row>
    <row r="3475" spans="1:20" x14ac:dyDescent="0.3">
      <c r="A3475" t="s">
        <v>3579</v>
      </c>
      <c r="B3475" s="1">
        <v>45299.445138888892</v>
      </c>
      <c r="C3475" t="s">
        <v>9</v>
      </c>
      <c r="D3475">
        <v>26</v>
      </c>
      <c r="E3475" t="s">
        <v>18</v>
      </c>
      <c r="F3475" t="s">
        <v>15</v>
      </c>
      <c r="G3475" t="b">
        <v>0</v>
      </c>
      <c r="H3475">
        <v>3</v>
      </c>
      <c r="I3475">
        <v>53</v>
      </c>
      <c r="J3475" t="b">
        <v>0</v>
      </c>
      <c r="K3475">
        <f>YEAR(Table1[[#This Row],[Patient Admission Date]])</f>
        <v>2024</v>
      </c>
      <c r="L3475" t="str">
        <f>TEXT(Table1[[#This Row],[Patient Admission Date]],"mmm")</f>
        <v>Jan</v>
      </c>
      <c r="M3475" t="str">
        <f>TEXT(Table1[[#This Row],[Patient Admission Date]],"ddd")</f>
        <v>Mon</v>
      </c>
      <c r="N3475" t="str">
        <f>TEXT(INT(HOUR(Table1[[#This Row],[Patient Admission Date]])/3)*3,"00")&amp;"-"&amp;TEXT(INT(HOUR(Table1[[#This Row],[Patient Admission Date]])/3)*3+3,"00")</f>
        <v>09-12</v>
      </c>
      <c r="O3475" t="str" cm="1">
        <f t="array" ref="O3475">_xlfn.IFS(Table1[[#This Row],[Patient Age]]&lt;=14,"0-14",Table1[[#This Row],[Patient Age]]&lt;=29,"15-29",Table1[[#This Row],[Patient Age]]&lt;=44,"30-44",Table1[[#This Row],[Patient Age]]&lt;=59,"45-59",Table1[[#This Row],[Patient Age]]&lt;=74,"60-74",TRUE,"75+")</f>
        <v>15-29</v>
      </c>
      <c r="P3475" t="str" cm="1">
        <f t="array" ref="P3475">_xlfn.IFS(Table1[[#This Row],[Patient Waittime]]&lt;=15,"0-15",Table1[[#This Row],[Patient Waittime]]&lt;=30,"16-30",Table1[[#This Row],[Patient Waittime]]&lt;=45,"31-45",Table1[[#This Row],[Patient Waittime]]&lt;=60,"46-60",TRUE,"60+")</f>
        <v>46-60</v>
      </c>
      <c r="Q3475">
        <f>--(Table1[[#This Row],[Patient Waittime]]&lt;=30)</f>
        <v>0</v>
      </c>
      <c r="R3475">
        <f>--Table1[[#This Row],[Patient Admission Flag]]</f>
        <v>0</v>
      </c>
      <c r="S3475">
        <f>--AND(Table1[[#This Row],[WithinTarget]]=1,Table1[[#This Row],[Patient Satisfaction Score]]&gt;=7)</f>
        <v>0</v>
      </c>
      <c r="T3475" t="str">
        <f>IF(LEFT(Table1[[#This Row],[Patient Gender]],1)="F","Female","Male")</f>
        <v>Male</v>
      </c>
    </row>
    <row r="3476" spans="1:20" x14ac:dyDescent="0.3">
      <c r="A3476" t="s">
        <v>3580</v>
      </c>
      <c r="B3476" s="1">
        <v>45275.647916666669</v>
      </c>
      <c r="C3476" t="s">
        <v>9</v>
      </c>
      <c r="D3476">
        <v>28</v>
      </c>
      <c r="E3476" t="s">
        <v>18</v>
      </c>
      <c r="F3476" t="s">
        <v>15</v>
      </c>
      <c r="G3476" t="b">
        <v>0</v>
      </c>
      <c r="H3476">
        <v>5</v>
      </c>
      <c r="I3476">
        <v>55</v>
      </c>
      <c r="J3476" t="b">
        <v>0</v>
      </c>
      <c r="K3476">
        <f>YEAR(Table1[[#This Row],[Patient Admission Date]])</f>
        <v>2023</v>
      </c>
      <c r="L3476" t="str">
        <f>TEXT(Table1[[#This Row],[Patient Admission Date]],"mmm")</f>
        <v>Dec</v>
      </c>
      <c r="M3476" t="str">
        <f>TEXT(Table1[[#This Row],[Patient Admission Date]],"ddd")</f>
        <v>Fri</v>
      </c>
      <c r="N3476" t="str">
        <f>TEXT(INT(HOUR(Table1[[#This Row],[Patient Admission Date]])/3)*3,"00")&amp;"-"&amp;TEXT(INT(HOUR(Table1[[#This Row],[Patient Admission Date]])/3)*3+3,"00")</f>
        <v>15-18</v>
      </c>
      <c r="O3476" t="str" cm="1">
        <f t="array" ref="O3476">_xlfn.IFS(Table1[[#This Row],[Patient Age]]&lt;=14,"0-14",Table1[[#This Row],[Patient Age]]&lt;=29,"15-29",Table1[[#This Row],[Patient Age]]&lt;=44,"30-44",Table1[[#This Row],[Patient Age]]&lt;=59,"45-59",Table1[[#This Row],[Patient Age]]&lt;=74,"60-74",TRUE,"75+")</f>
        <v>15-29</v>
      </c>
      <c r="P3476" t="str" cm="1">
        <f t="array" ref="P3476">_xlfn.IFS(Table1[[#This Row],[Patient Waittime]]&lt;=15,"0-15",Table1[[#This Row],[Patient Waittime]]&lt;=30,"16-30",Table1[[#This Row],[Patient Waittime]]&lt;=45,"31-45",Table1[[#This Row],[Patient Waittime]]&lt;=60,"46-60",TRUE,"60+")</f>
        <v>46-60</v>
      </c>
      <c r="Q3476">
        <f>--(Table1[[#This Row],[Patient Waittime]]&lt;=30)</f>
        <v>0</v>
      </c>
      <c r="R3476">
        <f>--Table1[[#This Row],[Patient Admission Flag]]</f>
        <v>0</v>
      </c>
      <c r="S3476">
        <f>--AND(Table1[[#This Row],[WithinTarget]]=1,Table1[[#This Row],[Patient Satisfaction Score]]&gt;=7)</f>
        <v>0</v>
      </c>
      <c r="T3476" t="str">
        <f>IF(LEFT(Table1[[#This Row],[Patient Gender]],1)="F","Female","Male")</f>
        <v>Male</v>
      </c>
    </row>
    <row r="3477" spans="1:20" x14ac:dyDescent="0.3">
      <c r="A3477" t="s">
        <v>3581</v>
      </c>
      <c r="B3477" s="1">
        <v>45191.548611111109</v>
      </c>
      <c r="C3477" t="s">
        <v>9</v>
      </c>
      <c r="D3477">
        <v>63</v>
      </c>
      <c r="E3477" t="s">
        <v>18</v>
      </c>
      <c r="F3477" t="s">
        <v>15</v>
      </c>
      <c r="G3477" t="b">
        <v>0</v>
      </c>
      <c r="H3477">
        <v>7</v>
      </c>
      <c r="I3477">
        <v>20</v>
      </c>
      <c r="J3477" t="b">
        <v>0</v>
      </c>
      <c r="K3477">
        <f>YEAR(Table1[[#This Row],[Patient Admission Date]])</f>
        <v>2023</v>
      </c>
      <c r="L3477" t="str">
        <f>TEXT(Table1[[#This Row],[Patient Admission Date]],"mmm")</f>
        <v>Sep</v>
      </c>
      <c r="M3477" t="str">
        <f>TEXT(Table1[[#This Row],[Patient Admission Date]],"ddd")</f>
        <v>Fri</v>
      </c>
      <c r="N3477" t="str">
        <f>TEXT(INT(HOUR(Table1[[#This Row],[Patient Admission Date]])/3)*3,"00")&amp;"-"&amp;TEXT(INT(HOUR(Table1[[#This Row],[Patient Admission Date]])/3)*3+3,"00")</f>
        <v>12-15</v>
      </c>
      <c r="O3477" t="str" cm="1">
        <f t="array" ref="O3477">_xlfn.IFS(Table1[[#This Row],[Patient Age]]&lt;=14,"0-14",Table1[[#This Row],[Patient Age]]&lt;=29,"15-29",Table1[[#This Row],[Patient Age]]&lt;=44,"30-44",Table1[[#This Row],[Patient Age]]&lt;=59,"45-59",Table1[[#This Row],[Patient Age]]&lt;=74,"60-74",TRUE,"75+")</f>
        <v>60-74</v>
      </c>
      <c r="P3477" t="str" cm="1">
        <f t="array" ref="P3477">_xlfn.IFS(Table1[[#This Row],[Patient Waittime]]&lt;=15,"0-15",Table1[[#This Row],[Patient Waittime]]&lt;=30,"16-30",Table1[[#This Row],[Patient Waittime]]&lt;=45,"31-45",Table1[[#This Row],[Patient Waittime]]&lt;=60,"46-60",TRUE,"60+")</f>
        <v>16-30</v>
      </c>
      <c r="Q3477">
        <f>--(Table1[[#This Row],[Patient Waittime]]&lt;=30)</f>
        <v>1</v>
      </c>
      <c r="R3477">
        <f>--Table1[[#This Row],[Patient Admission Flag]]</f>
        <v>0</v>
      </c>
      <c r="S3477">
        <f>--AND(Table1[[#This Row],[WithinTarget]]=1,Table1[[#This Row],[Patient Satisfaction Score]]&gt;=7)</f>
        <v>1</v>
      </c>
      <c r="T3477" t="str">
        <f>IF(LEFT(Table1[[#This Row],[Patient Gender]],1)="F","Female","Male")</f>
        <v>Male</v>
      </c>
    </row>
    <row r="3478" spans="1:20" x14ac:dyDescent="0.3">
      <c r="A3478" t="s">
        <v>3582</v>
      </c>
      <c r="B3478" s="1">
        <v>45561.863888888889</v>
      </c>
      <c r="C3478" t="s">
        <v>9</v>
      </c>
      <c r="D3478">
        <v>32</v>
      </c>
      <c r="E3478" t="s">
        <v>18</v>
      </c>
      <c r="F3478" t="s">
        <v>15</v>
      </c>
      <c r="G3478" t="b">
        <v>0</v>
      </c>
      <c r="H3478">
        <v>8</v>
      </c>
      <c r="I3478">
        <v>20</v>
      </c>
      <c r="J3478" t="b">
        <v>0</v>
      </c>
      <c r="K3478">
        <f>YEAR(Table1[[#This Row],[Patient Admission Date]])</f>
        <v>2024</v>
      </c>
      <c r="L3478" t="str">
        <f>TEXT(Table1[[#This Row],[Patient Admission Date]],"mmm")</f>
        <v>Sep</v>
      </c>
      <c r="M3478" t="str">
        <f>TEXT(Table1[[#This Row],[Patient Admission Date]],"ddd")</f>
        <v>Thu</v>
      </c>
      <c r="N3478" t="str">
        <f>TEXT(INT(HOUR(Table1[[#This Row],[Patient Admission Date]])/3)*3,"00")&amp;"-"&amp;TEXT(INT(HOUR(Table1[[#This Row],[Patient Admission Date]])/3)*3+3,"00")</f>
        <v>18-21</v>
      </c>
      <c r="O3478" t="str" cm="1">
        <f t="array" ref="O3478">_xlfn.IFS(Table1[[#This Row],[Patient Age]]&lt;=14,"0-14",Table1[[#This Row],[Patient Age]]&lt;=29,"15-29",Table1[[#This Row],[Patient Age]]&lt;=44,"30-44",Table1[[#This Row],[Patient Age]]&lt;=59,"45-59",Table1[[#This Row],[Patient Age]]&lt;=74,"60-74",TRUE,"75+")</f>
        <v>30-44</v>
      </c>
      <c r="P3478" t="str" cm="1">
        <f t="array" ref="P3478">_xlfn.IFS(Table1[[#This Row],[Patient Waittime]]&lt;=15,"0-15",Table1[[#This Row],[Patient Waittime]]&lt;=30,"16-30",Table1[[#This Row],[Patient Waittime]]&lt;=45,"31-45",Table1[[#This Row],[Patient Waittime]]&lt;=60,"46-60",TRUE,"60+")</f>
        <v>16-30</v>
      </c>
      <c r="Q3478">
        <f>--(Table1[[#This Row],[Patient Waittime]]&lt;=30)</f>
        <v>1</v>
      </c>
      <c r="R3478">
        <f>--Table1[[#This Row],[Patient Admission Flag]]</f>
        <v>0</v>
      </c>
      <c r="S3478">
        <f>--AND(Table1[[#This Row],[WithinTarget]]=1,Table1[[#This Row],[Patient Satisfaction Score]]&gt;=7)</f>
        <v>1</v>
      </c>
      <c r="T3478" t="str">
        <f>IF(LEFT(Table1[[#This Row],[Patient Gender]],1)="F","Female","Male")</f>
        <v>Male</v>
      </c>
    </row>
    <row r="3479" spans="1:20" x14ac:dyDescent="0.3">
      <c r="A3479" t="s">
        <v>3583</v>
      </c>
      <c r="B3479" s="1">
        <v>45375.632638888892</v>
      </c>
      <c r="C3479" t="s">
        <v>9</v>
      </c>
      <c r="D3479">
        <v>71</v>
      </c>
      <c r="E3479" t="s">
        <v>18</v>
      </c>
      <c r="F3479" t="s">
        <v>15</v>
      </c>
      <c r="G3479" t="b">
        <v>0</v>
      </c>
      <c r="H3479">
        <v>10</v>
      </c>
      <c r="I3479">
        <v>15</v>
      </c>
      <c r="J3479" t="b">
        <v>0</v>
      </c>
      <c r="K3479">
        <f>YEAR(Table1[[#This Row],[Patient Admission Date]])</f>
        <v>2024</v>
      </c>
      <c r="L3479" t="str">
        <f>TEXT(Table1[[#This Row],[Patient Admission Date]],"mmm")</f>
        <v>Mar</v>
      </c>
      <c r="M3479" t="str">
        <f>TEXT(Table1[[#This Row],[Patient Admission Date]],"ddd")</f>
        <v>Sun</v>
      </c>
      <c r="N3479" t="str">
        <f>TEXT(INT(HOUR(Table1[[#This Row],[Patient Admission Date]])/3)*3,"00")&amp;"-"&amp;TEXT(INT(HOUR(Table1[[#This Row],[Patient Admission Date]])/3)*3+3,"00")</f>
        <v>15-18</v>
      </c>
      <c r="O3479" t="str" cm="1">
        <f t="array" ref="O3479">_xlfn.IFS(Table1[[#This Row],[Patient Age]]&lt;=14,"0-14",Table1[[#This Row],[Patient Age]]&lt;=29,"15-29",Table1[[#This Row],[Patient Age]]&lt;=44,"30-44",Table1[[#This Row],[Patient Age]]&lt;=59,"45-59",Table1[[#This Row],[Patient Age]]&lt;=74,"60-74",TRUE,"75+")</f>
        <v>60-74</v>
      </c>
      <c r="P3479" t="str" cm="1">
        <f t="array" ref="P3479">_xlfn.IFS(Table1[[#This Row],[Patient Waittime]]&lt;=15,"0-15",Table1[[#This Row],[Patient Waittime]]&lt;=30,"16-30",Table1[[#This Row],[Patient Waittime]]&lt;=45,"31-45",Table1[[#This Row],[Patient Waittime]]&lt;=60,"46-60",TRUE,"60+")</f>
        <v>0-15</v>
      </c>
      <c r="Q3479">
        <f>--(Table1[[#This Row],[Patient Waittime]]&lt;=30)</f>
        <v>1</v>
      </c>
      <c r="R3479">
        <f>--Table1[[#This Row],[Patient Admission Flag]]</f>
        <v>0</v>
      </c>
      <c r="S3479">
        <f>--AND(Table1[[#This Row],[WithinTarget]]=1,Table1[[#This Row],[Patient Satisfaction Score]]&gt;=7)</f>
        <v>1</v>
      </c>
      <c r="T3479" t="str">
        <f>IF(LEFT(Table1[[#This Row],[Patient Gender]],1)="F","Female","Male")</f>
        <v>Male</v>
      </c>
    </row>
    <row r="3480" spans="1:20" x14ac:dyDescent="0.3">
      <c r="A3480" t="s">
        <v>3584</v>
      </c>
      <c r="B3480" s="1">
        <v>45514.515972222223</v>
      </c>
      <c r="C3480" t="s">
        <v>9</v>
      </c>
      <c r="D3480">
        <v>59</v>
      </c>
      <c r="E3480" t="s">
        <v>18</v>
      </c>
      <c r="F3480" t="s">
        <v>26</v>
      </c>
      <c r="G3480" t="b">
        <v>0</v>
      </c>
      <c r="I3480">
        <v>48</v>
      </c>
      <c r="J3480" t="b">
        <v>0</v>
      </c>
      <c r="K3480">
        <f>YEAR(Table1[[#This Row],[Patient Admission Date]])</f>
        <v>2024</v>
      </c>
      <c r="L3480" t="str">
        <f>TEXT(Table1[[#This Row],[Patient Admission Date]],"mmm")</f>
        <v>Aug</v>
      </c>
      <c r="M3480" t="str">
        <f>TEXT(Table1[[#This Row],[Patient Admission Date]],"ddd")</f>
        <v>Sat</v>
      </c>
      <c r="N3480" t="str">
        <f>TEXT(INT(HOUR(Table1[[#This Row],[Patient Admission Date]])/3)*3,"00")&amp;"-"&amp;TEXT(INT(HOUR(Table1[[#This Row],[Patient Admission Date]])/3)*3+3,"00")</f>
        <v>12-15</v>
      </c>
      <c r="O3480" t="str" cm="1">
        <f t="array" ref="O3480">_xlfn.IFS(Table1[[#This Row],[Patient Age]]&lt;=14,"0-14",Table1[[#This Row],[Patient Age]]&lt;=29,"15-29",Table1[[#This Row],[Patient Age]]&lt;=44,"30-44",Table1[[#This Row],[Patient Age]]&lt;=59,"45-59",Table1[[#This Row],[Patient Age]]&lt;=74,"60-74",TRUE,"75+")</f>
        <v>45-59</v>
      </c>
      <c r="P3480" t="str" cm="1">
        <f t="array" ref="P3480">_xlfn.IFS(Table1[[#This Row],[Patient Waittime]]&lt;=15,"0-15",Table1[[#This Row],[Patient Waittime]]&lt;=30,"16-30",Table1[[#This Row],[Patient Waittime]]&lt;=45,"31-45",Table1[[#This Row],[Patient Waittime]]&lt;=60,"46-60",TRUE,"60+")</f>
        <v>46-60</v>
      </c>
      <c r="Q3480">
        <f>--(Table1[[#This Row],[Patient Waittime]]&lt;=30)</f>
        <v>0</v>
      </c>
      <c r="R3480">
        <f>--Table1[[#This Row],[Patient Admission Flag]]</f>
        <v>0</v>
      </c>
      <c r="S3480">
        <f>--AND(Table1[[#This Row],[WithinTarget]]=1,Table1[[#This Row],[Patient Satisfaction Score]]&gt;=7)</f>
        <v>0</v>
      </c>
      <c r="T3480" t="str">
        <f>IF(LEFT(Table1[[#This Row],[Patient Gender]],1)="F","Female","Male")</f>
        <v>Male</v>
      </c>
    </row>
    <row r="3481" spans="1:20" x14ac:dyDescent="0.3">
      <c r="A3481" t="s">
        <v>3585</v>
      </c>
      <c r="B3481" s="1">
        <v>45106.981944444444</v>
      </c>
      <c r="C3481" t="s">
        <v>9</v>
      </c>
      <c r="D3481">
        <v>39</v>
      </c>
      <c r="E3481" t="s">
        <v>18</v>
      </c>
      <c r="F3481" t="s">
        <v>26</v>
      </c>
      <c r="G3481" t="b">
        <v>0</v>
      </c>
      <c r="I3481">
        <v>18</v>
      </c>
      <c r="J3481" t="b">
        <v>0</v>
      </c>
      <c r="K3481">
        <f>YEAR(Table1[[#This Row],[Patient Admission Date]])</f>
        <v>2023</v>
      </c>
      <c r="L3481" t="str">
        <f>TEXT(Table1[[#This Row],[Patient Admission Date]],"mmm")</f>
        <v>Jun</v>
      </c>
      <c r="M3481" t="str">
        <f>TEXT(Table1[[#This Row],[Patient Admission Date]],"ddd")</f>
        <v>Thu</v>
      </c>
      <c r="N3481" t="str">
        <f>TEXT(INT(HOUR(Table1[[#This Row],[Patient Admission Date]])/3)*3,"00")&amp;"-"&amp;TEXT(INT(HOUR(Table1[[#This Row],[Patient Admission Date]])/3)*3+3,"00")</f>
        <v>21-24</v>
      </c>
      <c r="O3481" t="str" cm="1">
        <f t="array" ref="O3481">_xlfn.IFS(Table1[[#This Row],[Patient Age]]&lt;=14,"0-14",Table1[[#This Row],[Patient Age]]&lt;=29,"15-29",Table1[[#This Row],[Patient Age]]&lt;=44,"30-44",Table1[[#This Row],[Patient Age]]&lt;=59,"45-59",Table1[[#This Row],[Patient Age]]&lt;=74,"60-74",TRUE,"75+")</f>
        <v>30-44</v>
      </c>
      <c r="P3481" t="str" cm="1">
        <f t="array" ref="P3481">_xlfn.IFS(Table1[[#This Row],[Patient Waittime]]&lt;=15,"0-15",Table1[[#This Row],[Patient Waittime]]&lt;=30,"16-30",Table1[[#This Row],[Patient Waittime]]&lt;=45,"31-45",Table1[[#This Row],[Patient Waittime]]&lt;=60,"46-60",TRUE,"60+")</f>
        <v>16-30</v>
      </c>
      <c r="Q3481">
        <f>--(Table1[[#This Row],[Patient Waittime]]&lt;=30)</f>
        <v>1</v>
      </c>
      <c r="R3481">
        <f>--Table1[[#This Row],[Patient Admission Flag]]</f>
        <v>0</v>
      </c>
      <c r="S3481">
        <f>--AND(Table1[[#This Row],[WithinTarget]]=1,Table1[[#This Row],[Patient Satisfaction Score]]&gt;=7)</f>
        <v>0</v>
      </c>
      <c r="T3481" t="str">
        <f>IF(LEFT(Table1[[#This Row],[Patient Gender]],1)="F","Female","Male")</f>
        <v>Male</v>
      </c>
    </row>
    <row r="3482" spans="1:20" x14ac:dyDescent="0.3">
      <c r="A3482" t="s">
        <v>3586</v>
      </c>
      <c r="B3482" s="1">
        <v>45230.09652777778</v>
      </c>
      <c r="C3482" t="s">
        <v>9</v>
      </c>
      <c r="D3482">
        <v>59</v>
      </c>
      <c r="E3482" t="s">
        <v>18</v>
      </c>
      <c r="F3482" t="s">
        <v>26</v>
      </c>
      <c r="G3482" t="b">
        <v>0</v>
      </c>
      <c r="I3482">
        <v>29</v>
      </c>
      <c r="J3482" t="b">
        <v>0</v>
      </c>
      <c r="K3482">
        <f>YEAR(Table1[[#This Row],[Patient Admission Date]])</f>
        <v>2023</v>
      </c>
      <c r="L3482" t="str">
        <f>TEXT(Table1[[#This Row],[Patient Admission Date]],"mmm")</f>
        <v>Oct</v>
      </c>
      <c r="M3482" t="str">
        <f>TEXT(Table1[[#This Row],[Patient Admission Date]],"ddd")</f>
        <v>Tue</v>
      </c>
      <c r="N3482" t="str">
        <f>TEXT(INT(HOUR(Table1[[#This Row],[Patient Admission Date]])/3)*3,"00")&amp;"-"&amp;TEXT(INT(HOUR(Table1[[#This Row],[Patient Admission Date]])/3)*3+3,"00")</f>
        <v>00-03</v>
      </c>
      <c r="O3482" t="str" cm="1">
        <f t="array" ref="O3482">_xlfn.IFS(Table1[[#This Row],[Patient Age]]&lt;=14,"0-14",Table1[[#This Row],[Patient Age]]&lt;=29,"15-29",Table1[[#This Row],[Patient Age]]&lt;=44,"30-44",Table1[[#This Row],[Patient Age]]&lt;=59,"45-59",Table1[[#This Row],[Patient Age]]&lt;=74,"60-74",TRUE,"75+")</f>
        <v>45-59</v>
      </c>
      <c r="P3482" t="str" cm="1">
        <f t="array" ref="P3482">_xlfn.IFS(Table1[[#This Row],[Patient Waittime]]&lt;=15,"0-15",Table1[[#This Row],[Patient Waittime]]&lt;=30,"16-30",Table1[[#This Row],[Patient Waittime]]&lt;=45,"31-45",Table1[[#This Row],[Patient Waittime]]&lt;=60,"46-60",TRUE,"60+")</f>
        <v>16-30</v>
      </c>
      <c r="Q3482">
        <f>--(Table1[[#This Row],[Patient Waittime]]&lt;=30)</f>
        <v>1</v>
      </c>
      <c r="R3482">
        <f>--Table1[[#This Row],[Patient Admission Flag]]</f>
        <v>0</v>
      </c>
      <c r="S3482">
        <f>--AND(Table1[[#This Row],[WithinTarget]]=1,Table1[[#This Row],[Patient Satisfaction Score]]&gt;=7)</f>
        <v>0</v>
      </c>
      <c r="T3482" t="str">
        <f>IF(LEFT(Table1[[#This Row],[Patient Gender]],1)="F","Female","Male")</f>
        <v>Male</v>
      </c>
    </row>
    <row r="3483" spans="1:20" x14ac:dyDescent="0.3">
      <c r="A3483" t="s">
        <v>3587</v>
      </c>
      <c r="B3483" s="1">
        <v>45032.813888888886</v>
      </c>
      <c r="C3483" t="s">
        <v>9</v>
      </c>
      <c r="D3483">
        <v>19</v>
      </c>
      <c r="E3483" t="s">
        <v>18</v>
      </c>
      <c r="F3483" t="s">
        <v>26</v>
      </c>
      <c r="G3483" t="b">
        <v>0</v>
      </c>
      <c r="I3483">
        <v>52</v>
      </c>
      <c r="J3483" t="b">
        <v>0</v>
      </c>
      <c r="K3483">
        <f>YEAR(Table1[[#This Row],[Patient Admission Date]])</f>
        <v>2023</v>
      </c>
      <c r="L3483" t="str">
        <f>TEXT(Table1[[#This Row],[Patient Admission Date]],"mmm")</f>
        <v>Apr</v>
      </c>
      <c r="M3483" t="str">
        <f>TEXT(Table1[[#This Row],[Patient Admission Date]],"ddd")</f>
        <v>Sun</v>
      </c>
      <c r="N3483" t="str">
        <f>TEXT(INT(HOUR(Table1[[#This Row],[Patient Admission Date]])/3)*3,"00")&amp;"-"&amp;TEXT(INT(HOUR(Table1[[#This Row],[Patient Admission Date]])/3)*3+3,"00")</f>
        <v>18-21</v>
      </c>
      <c r="O3483" t="str" cm="1">
        <f t="array" ref="O3483">_xlfn.IFS(Table1[[#This Row],[Patient Age]]&lt;=14,"0-14",Table1[[#This Row],[Patient Age]]&lt;=29,"15-29",Table1[[#This Row],[Patient Age]]&lt;=44,"30-44",Table1[[#This Row],[Patient Age]]&lt;=59,"45-59",Table1[[#This Row],[Patient Age]]&lt;=74,"60-74",TRUE,"75+")</f>
        <v>15-29</v>
      </c>
      <c r="P3483" t="str" cm="1">
        <f t="array" ref="P3483">_xlfn.IFS(Table1[[#This Row],[Patient Waittime]]&lt;=15,"0-15",Table1[[#This Row],[Patient Waittime]]&lt;=30,"16-30",Table1[[#This Row],[Patient Waittime]]&lt;=45,"31-45",Table1[[#This Row],[Patient Waittime]]&lt;=60,"46-60",TRUE,"60+")</f>
        <v>46-60</v>
      </c>
      <c r="Q3483">
        <f>--(Table1[[#This Row],[Patient Waittime]]&lt;=30)</f>
        <v>0</v>
      </c>
      <c r="R3483">
        <f>--Table1[[#This Row],[Patient Admission Flag]]</f>
        <v>0</v>
      </c>
      <c r="S3483">
        <f>--AND(Table1[[#This Row],[WithinTarget]]=1,Table1[[#This Row],[Patient Satisfaction Score]]&gt;=7)</f>
        <v>0</v>
      </c>
      <c r="T3483" t="str">
        <f>IF(LEFT(Table1[[#This Row],[Patient Gender]],1)="F","Female","Male")</f>
        <v>Male</v>
      </c>
    </row>
    <row r="3484" spans="1:20" x14ac:dyDescent="0.3">
      <c r="A3484" t="s">
        <v>3588</v>
      </c>
      <c r="B3484" s="1">
        <v>45450.827777777777</v>
      </c>
      <c r="C3484" t="s">
        <v>9</v>
      </c>
      <c r="D3484">
        <v>26</v>
      </c>
      <c r="E3484" t="s">
        <v>18</v>
      </c>
      <c r="F3484" t="s">
        <v>26</v>
      </c>
      <c r="G3484" t="b">
        <v>0</v>
      </c>
      <c r="H3484">
        <v>0</v>
      </c>
      <c r="I3484">
        <v>37</v>
      </c>
      <c r="J3484" t="b">
        <v>0</v>
      </c>
      <c r="K3484">
        <f>YEAR(Table1[[#This Row],[Patient Admission Date]])</f>
        <v>2024</v>
      </c>
      <c r="L3484" t="str">
        <f>TEXT(Table1[[#This Row],[Patient Admission Date]],"mmm")</f>
        <v>Jun</v>
      </c>
      <c r="M3484" t="str">
        <f>TEXT(Table1[[#This Row],[Patient Admission Date]],"ddd")</f>
        <v>Fri</v>
      </c>
      <c r="N3484" t="str">
        <f>TEXT(INT(HOUR(Table1[[#This Row],[Patient Admission Date]])/3)*3,"00")&amp;"-"&amp;TEXT(INT(HOUR(Table1[[#This Row],[Patient Admission Date]])/3)*3+3,"00")</f>
        <v>18-21</v>
      </c>
      <c r="O3484" t="str" cm="1">
        <f t="array" ref="O3484">_xlfn.IFS(Table1[[#This Row],[Patient Age]]&lt;=14,"0-14",Table1[[#This Row],[Patient Age]]&lt;=29,"15-29",Table1[[#This Row],[Patient Age]]&lt;=44,"30-44",Table1[[#This Row],[Patient Age]]&lt;=59,"45-59",Table1[[#This Row],[Patient Age]]&lt;=74,"60-74",TRUE,"75+")</f>
        <v>15-29</v>
      </c>
      <c r="P3484" t="str" cm="1">
        <f t="array" ref="P3484">_xlfn.IFS(Table1[[#This Row],[Patient Waittime]]&lt;=15,"0-15",Table1[[#This Row],[Patient Waittime]]&lt;=30,"16-30",Table1[[#This Row],[Patient Waittime]]&lt;=45,"31-45",Table1[[#This Row],[Patient Waittime]]&lt;=60,"46-60",TRUE,"60+")</f>
        <v>31-45</v>
      </c>
      <c r="Q3484">
        <f>--(Table1[[#This Row],[Patient Waittime]]&lt;=30)</f>
        <v>0</v>
      </c>
      <c r="R3484">
        <f>--Table1[[#This Row],[Patient Admission Flag]]</f>
        <v>0</v>
      </c>
      <c r="S3484">
        <f>--AND(Table1[[#This Row],[WithinTarget]]=1,Table1[[#This Row],[Patient Satisfaction Score]]&gt;=7)</f>
        <v>0</v>
      </c>
      <c r="T3484" t="str">
        <f>IF(LEFT(Table1[[#This Row],[Patient Gender]],1)="F","Female","Male")</f>
        <v>Male</v>
      </c>
    </row>
    <row r="3485" spans="1:20" x14ac:dyDescent="0.3">
      <c r="A3485" t="s">
        <v>3589</v>
      </c>
      <c r="B3485" s="1">
        <v>45474.920138888891</v>
      </c>
      <c r="C3485" t="s">
        <v>9</v>
      </c>
      <c r="D3485">
        <v>10</v>
      </c>
      <c r="E3485" t="s">
        <v>18</v>
      </c>
      <c r="F3485" t="s">
        <v>26</v>
      </c>
      <c r="G3485" t="b">
        <v>0</v>
      </c>
      <c r="H3485">
        <v>2</v>
      </c>
      <c r="I3485">
        <v>42</v>
      </c>
      <c r="J3485" t="b">
        <v>0</v>
      </c>
      <c r="K3485">
        <f>YEAR(Table1[[#This Row],[Patient Admission Date]])</f>
        <v>2024</v>
      </c>
      <c r="L3485" t="str">
        <f>TEXT(Table1[[#This Row],[Patient Admission Date]],"mmm")</f>
        <v>Jul</v>
      </c>
      <c r="M3485" t="str">
        <f>TEXT(Table1[[#This Row],[Patient Admission Date]],"ddd")</f>
        <v>Mon</v>
      </c>
      <c r="N3485" t="str">
        <f>TEXT(INT(HOUR(Table1[[#This Row],[Patient Admission Date]])/3)*3,"00")&amp;"-"&amp;TEXT(INT(HOUR(Table1[[#This Row],[Patient Admission Date]])/3)*3+3,"00")</f>
        <v>21-24</v>
      </c>
      <c r="O3485" t="str" cm="1">
        <f t="array" ref="O3485">_xlfn.IFS(Table1[[#This Row],[Patient Age]]&lt;=14,"0-14",Table1[[#This Row],[Patient Age]]&lt;=29,"15-29",Table1[[#This Row],[Patient Age]]&lt;=44,"30-44",Table1[[#This Row],[Patient Age]]&lt;=59,"45-59",Table1[[#This Row],[Patient Age]]&lt;=74,"60-74",TRUE,"75+")</f>
        <v>0-14</v>
      </c>
      <c r="P3485" t="str" cm="1">
        <f t="array" ref="P3485">_xlfn.IFS(Table1[[#This Row],[Patient Waittime]]&lt;=15,"0-15",Table1[[#This Row],[Patient Waittime]]&lt;=30,"16-30",Table1[[#This Row],[Patient Waittime]]&lt;=45,"31-45",Table1[[#This Row],[Patient Waittime]]&lt;=60,"46-60",TRUE,"60+")</f>
        <v>31-45</v>
      </c>
      <c r="Q3485">
        <f>--(Table1[[#This Row],[Patient Waittime]]&lt;=30)</f>
        <v>0</v>
      </c>
      <c r="R3485">
        <f>--Table1[[#This Row],[Patient Admission Flag]]</f>
        <v>0</v>
      </c>
      <c r="S3485">
        <f>--AND(Table1[[#This Row],[WithinTarget]]=1,Table1[[#This Row],[Patient Satisfaction Score]]&gt;=7)</f>
        <v>0</v>
      </c>
      <c r="T3485" t="str">
        <f>IF(LEFT(Table1[[#This Row],[Patient Gender]],1)="F","Female","Male")</f>
        <v>Male</v>
      </c>
    </row>
    <row r="3486" spans="1:20" x14ac:dyDescent="0.3">
      <c r="A3486" t="s">
        <v>3590</v>
      </c>
      <c r="B3486" s="1">
        <v>45396.205555555556</v>
      </c>
      <c r="C3486" t="s">
        <v>9</v>
      </c>
      <c r="D3486">
        <v>17</v>
      </c>
      <c r="E3486" t="s">
        <v>18</v>
      </c>
      <c r="F3486" t="s">
        <v>26</v>
      </c>
      <c r="G3486" t="b">
        <v>0</v>
      </c>
      <c r="H3486">
        <v>10</v>
      </c>
      <c r="I3486">
        <v>12</v>
      </c>
      <c r="J3486" t="b">
        <v>0</v>
      </c>
      <c r="K3486">
        <f>YEAR(Table1[[#This Row],[Patient Admission Date]])</f>
        <v>2024</v>
      </c>
      <c r="L3486" t="str">
        <f>TEXT(Table1[[#This Row],[Patient Admission Date]],"mmm")</f>
        <v>Apr</v>
      </c>
      <c r="M3486" t="str">
        <f>TEXT(Table1[[#This Row],[Patient Admission Date]],"ddd")</f>
        <v>Sun</v>
      </c>
      <c r="N3486" t="str">
        <f>TEXT(INT(HOUR(Table1[[#This Row],[Patient Admission Date]])/3)*3,"00")&amp;"-"&amp;TEXT(INT(HOUR(Table1[[#This Row],[Patient Admission Date]])/3)*3+3,"00")</f>
        <v>03-06</v>
      </c>
      <c r="O3486" t="str" cm="1">
        <f t="array" ref="O3486">_xlfn.IFS(Table1[[#This Row],[Patient Age]]&lt;=14,"0-14",Table1[[#This Row],[Patient Age]]&lt;=29,"15-29",Table1[[#This Row],[Patient Age]]&lt;=44,"30-44",Table1[[#This Row],[Patient Age]]&lt;=59,"45-59",Table1[[#This Row],[Patient Age]]&lt;=74,"60-74",TRUE,"75+")</f>
        <v>15-29</v>
      </c>
      <c r="P3486" t="str" cm="1">
        <f t="array" ref="P3486">_xlfn.IFS(Table1[[#This Row],[Patient Waittime]]&lt;=15,"0-15",Table1[[#This Row],[Patient Waittime]]&lt;=30,"16-30",Table1[[#This Row],[Patient Waittime]]&lt;=45,"31-45",Table1[[#This Row],[Patient Waittime]]&lt;=60,"46-60",TRUE,"60+")</f>
        <v>0-15</v>
      </c>
      <c r="Q3486">
        <f>--(Table1[[#This Row],[Patient Waittime]]&lt;=30)</f>
        <v>1</v>
      </c>
      <c r="R3486">
        <f>--Table1[[#This Row],[Patient Admission Flag]]</f>
        <v>0</v>
      </c>
      <c r="S3486">
        <f>--AND(Table1[[#This Row],[WithinTarget]]=1,Table1[[#This Row],[Patient Satisfaction Score]]&gt;=7)</f>
        <v>1</v>
      </c>
      <c r="T3486" t="str">
        <f>IF(LEFT(Table1[[#This Row],[Patient Gender]],1)="F","Female","Male")</f>
        <v>Male</v>
      </c>
    </row>
    <row r="3487" spans="1:20" x14ac:dyDescent="0.3">
      <c r="A3487" t="s">
        <v>3591</v>
      </c>
      <c r="B3487" s="1">
        <v>45485.34652777778</v>
      </c>
      <c r="C3487" t="s">
        <v>9</v>
      </c>
      <c r="D3487">
        <v>53</v>
      </c>
      <c r="E3487" t="s">
        <v>18</v>
      </c>
      <c r="F3487" t="s">
        <v>11</v>
      </c>
      <c r="G3487" t="b">
        <v>0</v>
      </c>
      <c r="I3487">
        <v>20</v>
      </c>
      <c r="J3487" t="b">
        <v>0</v>
      </c>
      <c r="K3487">
        <f>YEAR(Table1[[#This Row],[Patient Admission Date]])</f>
        <v>2024</v>
      </c>
      <c r="L3487" t="str">
        <f>TEXT(Table1[[#This Row],[Patient Admission Date]],"mmm")</f>
        <v>Jul</v>
      </c>
      <c r="M3487" t="str">
        <f>TEXT(Table1[[#This Row],[Patient Admission Date]],"ddd")</f>
        <v>Fri</v>
      </c>
      <c r="N3487" t="str">
        <f>TEXT(INT(HOUR(Table1[[#This Row],[Patient Admission Date]])/3)*3,"00")&amp;"-"&amp;TEXT(INT(HOUR(Table1[[#This Row],[Patient Admission Date]])/3)*3+3,"00")</f>
        <v>06-09</v>
      </c>
      <c r="O3487" t="str" cm="1">
        <f t="array" ref="O3487">_xlfn.IFS(Table1[[#This Row],[Patient Age]]&lt;=14,"0-14",Table1[[#This Row],[Patient Age]]&lt;=29,"15-29",Table1[[#This Row],[Patient Age]]&lt;=44,"30-44",Table1[[#This Row],[Patient Age]]&lt;=59,"45-59",Table1[[#This Row],[Patient Age]]&lt;=74,"60-74",TRUE,"75+")</f>
        <v>45-59</v>
      </c>
      <c r="P3487" t="str" cm="1">
        <f t="array" ref="P3487">_xlfn.IFS(Table1[[#This Row],[Patient Waittime]]&lt;=15,"0-15",Table1[[#This Row],[Patient Waittime]]&lt;=30,"16-30",Table1[[#This Row],[Patient Waittime]]&lt;=45,"31-45",Table1[[#This Row],[Patient Waittime]]&lt;=60,"46-60",TRUE,"60+")</f>
        <v>16-30</v>
      </c>
      <c r="Q3487">
        <f>--(Table1[[#This Row],[Patient Waittime]]&lt;=30)</f>
        <v>1</v>
      </c>
      <c r="R3487">
        <f>--Table1[[#This Row],[Patient Admission Flag]]</f>
        <v>0</v>
      </c>
      <c r="S3487">
        <f>--AND(Table1[[#This Row],[WithinTarget]]=1,Table1[[#This Row],[Patient Satisfaction Score]]&gt;=7)</f>
        <v>0</v>
      </c>
      <c r="T3487" t="str">
        <f>IF(LEFT(Table1[[#This Row],[Patient Gender]],1)="F","Female","Male")</f>
        <v>Male</v>
      </c>
    </row>
    <row r="3488" spans="1:20" x14ac:dyDescent="0.3">
      <c r="A3488" t="s">
        <v>3592</v>
      </c>
      <c r="B3488" s="1">
        <v>45060.623611111114</v>
      </c>
      <c r="C3488" t="s">
        <v>9</v>
      </c>
      <c r="D3488">
        <v>14</v>
      </c>
      <c r="E3488" t="s">
        <v>18</v>
      </c>
      <c r="F3488" t="s">
        <v>11</v>
      </c>
      <c r="G3488" t="b">
        <v>0</v>
      </c>
      <c r="I3488">
        <v>25</v>
      </c>
      <c r="J3488" t="b">
        <v>0</v>
      </c>
      <c r="K3488">
        <f>YEAR(Table1[[#This Row],[Patient Admission Date]])</f>
        <v>2023</v>
      </c>
      <c r="L3488" t="str">
        <f>TEXT(Table1[[#This Row],[Patient Admission Date]],"mmm")</f>
        <v>May</v>
      </c>
      <c r="M3488" t="str">
        <f>TEXT(Table1[[#This Row],[Patient Admission Date]],"ddd")</f>
        <v>Sun</v>
      </c>
      <c r="N3488" t="str">
        <f>TEXT(INT(HOUR(Table1[[#This Row],[Patient Admission Date]])/3)*3,"00")&amp;"-"&amp;TEXT(INT(HOUR(Table1[[#This Row],[Patient Admission Date]])/3)*3+3,"00")</f>
        <v>12-15</v>
      </c>
      <c r="O3488" t="str" cm="1">
        <f t="array" ref="O3488">_xlfn.IFS(Table1[[#This Row],[Patient Age]]&lt;=14,"0-14",Table1[[#This Row],[Patient Age]]&lt;=29,"15-29",Table1[[#This Row],[Patient Age]]&lt;=44,"30-44",Table1[[#This Row],[Patient Age]]&lt;=59,"45-59",Table1[[#This Row],[Patient Age]]&lt;=74,"60-74",TRUE,"75+")</f>
        <v>0-14</v>
      </c>
      <c r="P3488" t="str" cm="1">
        <f t="array" ref="P3488">_xlfn.IFS(Table1[[#This Row],[Patient Waittime]]&lt;=15,"0-15",Table1[[#This Row],[Patient Waittime]]&lt;=30,"16-30",Table1[[#This Row],[Patient Waittime]]&lt;=45,"31-45",Table1[[#This Row],[Patient Waittime]]&lt;=60,"46-60",TRUE,"60+")</f>
        <v>16-30</v>
      </c>
      <c r="Q3488">
        <f>--(Table1[[#This Row],[Patient Waittime]]&lt;=30)</f>
        <v>1</v>
      </c>
      <c r="R3488">
        <f>--Table1[[#This Row],[Patient Admission Flag]]</f>
        <v>0</v>
      </c>
      <c r="S3488">
        <f>--AND(Table1[[#This Row],[WithinTarget]]=1,Table1[[#This Row],[Patient Satisfaction Score]]&gt;=7)</f>
        <v>0</v>
      </c>
      <c r="T3488" t="str">
        <f>IF(LEFT(Table1[[#This Row],[Patient Gender]],1)="F","Female","Male")</f>
        <v>Male</v>
      </c>
    </row>
    <row r="3489" spans="1:20" x14ac:dyDescent="0.3">
      <c r="A3489" t="s">
        <v>3593</v>
      </c>
      <c r="B3489" s="1">
        <v>45594.84652777778</v>
      </c>
      <c r="C3489" t="s">
        <v>9</v>
      </c>
      <c r="D3489">
        <v>71</v>
      </c>
      <c r="E3489" t="s">
        <v>18</v>
      </c>
      <c r="F3489" t="s">
        <v>11</v>
      </c>
      <c r="G3489" t="b">
        <v>0</v>
      </c>
      <c r="I3489">
        <v>47</v>
      </c>
      <c r="J3489" t="b">
        <v>0</v>
      </c>
      <c r="K3489">
        <f>YEAR(Table1[[#This Row],[Patient Admission Date]])</f>
        <v>2024</v>
      </c>
      <c r="L3489" t="str">
        <f>TEXT(Table1[[#This Row],[Patient Admission Date]],"mmm")</f>
        <v>Oct</v>
      </c>
      <c r="M3489" t="str">
        <f>TEXT(Table1[[#This Row],[Patient Admission Date]],"ddd")</f>
        <v>Tue</v>
      </c>
      <c r="N3489" t="str">
        <f>TEXT(INT(HOUR(Table1[[#This Row],[Patient Admission Date]])/3)*3,"00")&amp;"-"&amp;TEXT(INT(HOUR(Table1[[#This Row],[Patient Admission Date]])/3)*3+3,"00")</f>
        <v>18-21</v>
      </c>
      <c r="O3489" t="str" cm="1">
        <f t="array" ref="O3489">_xlfn.IFS(Table1[[#This Row],[Patient Age]]&lt;=14,"0-14",Table1[[#This Row],[Patient Age]]&lt;=29,"15-29",Table1[[#This Row],[Patient Age]]&lt;=44,"30-44",Table1[[#This Row],[Patient Age]]&lt;=59,"45-59",Table1[[#This Row],[Patient Age]]&lt;=74,"60-74",TRUE,"75+")</f>
        <v>60-74</v>
      </c>
      <c r="P3489" t="str" cm="1">
        <f t="array" ref="P3489">_xlfn.IFS(Table1[[#This Row],[Patient Waittime]]&lt;=15,"0-15",Table1[[#This Row],[Patient Waittime]]&lt;=30,"16-30",Table1[[#This Row],[Patient Waittime]]&lt;=45,"31-45",Table1[[#This Row],[Patient Waittime]]&lt;=60,"46-60",TRUE,"60+")</f>
        <v>46-60</v>
      </c>
      <c r="Q3489">
        <f>--(Table1[[#This Row],[Patient Waittime]]&lt;=30)</f>
        <v>0</v>
      </c>
      <c r="R3489">
        <f>--Table1[[#This Row],[Patient Admission Flag]]</f>
        <v>0</v>
      </c>
      <c r="S3489">
        <f>--AND(Table1[[#This Row],[WithinTarget]]=1,Table1[[#This Row],[Patient Satisfaction Score]]&gt;=7)</f>
        <v>0</v>
      </c>
      <c r="T3489" t="str">
        <f>IF(LEFT(Table1[[#This Row],[Patient Gender]],1)="F","Female","Male")</f>
        <v>Male</v>
      </c>
    </row>
    <row r="3490" spans="1:20" x14ac:dyDescent="0.3">
      <c r="A3490" t="s">
        <v>3594</v>
      </c>
      <c r="B3490" s="1">
        <v>45158.227083333331</v>
      </c>
      <c r="C3490" t="s">
        <v>9</v>
      </c>
      <c r="D3490">
        <v>62</v>
      </c>
      <c r="E3490" t="s">
        <v>18</v>
      </c>
      <c r="F3490" t="s">
        <v>11</v>
      </c>
      <c r="G3490" t="b">
        <v>0</v>
      </c>
      <c r="I3490">
        <v>48</v>
      </c>
      <c r="J3490" t="b">
        <v>0</v>
      </c>
      <c r="K3490">
        <f>YEAR(Table1[[#This Row],[Patient Admission Date]])</f>
        <v>2023</v>
      </c>
      <c r="L3490" t="str">
        <f>TEXT(Table1[[#This Row],[Patient Admission Date]],"mmm")</f>
        <v>Aug</v>
      </c>
      <c r="M3490" t="str">
        <f>TEXT(Table1[[#This Row],[Patient Admission Date]],"ddd")</f>
        <v>Sun</v>
      </c>
      <c r="N3490" t="str">
        <f>TEXT(INT(HOUR(Table1[[#This Row],[Patient Admission Date]])/3)*3,"00")&amp;"-"&amp;TEXT(INT(HOUR(Table1[[#This Row],[Patient Admission Date]])/3)*3+3,"00")</f>
        <v>03-06</v>
      </c>
      <c r="O3490" t="str" cm="1">
        <f t="array" ref="O3490">_xlfn.IFS(Table1[[#This Row],[Patient Age]]&lt;=14,"0-14",Table1[[#This Row],[Patient Age]]&lt;=29,"15-29",Table1[[#This Row],[Patient Age]]&lt;=44,"30-44",Table1[[#This Row],[Patient Age]]&lt;=59,"45-59",Table1[[#This Row],[Patient Age]]&lt;=74,"60-74",TRUE,"75+")</f>
        <v>60-74</v>
      </c>
      <c r="P3490" t="str" cm="1">
        <f t="array" ref="P3490">_xlfn.IFS(Table1[[#This Row],[Patient Waittime]]&lt;=15,"0-15",Table1[[#This Row],[Patient Waittime]]&lt;=30,"16-30",Table1[[#This Row],[Patient Waittime]]&lt;=45,"31-45",Table1[[#This Row],[Patient Waittime]]&lt;=60,"46-60",TRUE,"60+")</f>
        <v>46-60</v>
      </c>
      <c r="Q3490">
        <f>--(Table1[[#This Row],[Patient Waittime]]&lt;=30)</f>
        <v>0</v>
      </c>
      <c r="R3490">
        <f>--Table1[[#This Row],[Patient Admission Flag]]</f>
        <v>0</v>
      </c>
      <c r="S3490">
        <f>--AND(Table1[[#This Row],[WithinTarget]]=1,Table1[[#This Row],[Patient Satisfaction Score]]&gt;=7)</f>
        <v>0</v>
      </c>
      <c r="T3490" t="str">
        <f>IF(LEFT(Table1[[#This Row],[Patient Gender]],1)="F","Female","Male")</f>
        <v>Male</v>
      </c>
    </row>
    <row r="3491" spans="1:20" x14ac:dyDescent="0.3">
      <c r="A3491" t="s">
        <v>3595</v>
      </c>
      <c r="B3491" s="1">
        <v>45544.503472222219</v>
      </c>
      <c r="C3491" t="s">
        <v>9</v>
      </c>
      <c r="D3491">
        <v>27</v>
      </c>
      <c r="E3491" t="s">
        <v>18</v>
      </c>
      <c r="F3491" t="s">
        <v>11</v>
      </c>
      <c r="G3491" t="b">
        <v>0</v>
      </c>
      <c r="I3491">
        <v>52</v>
      </c>
      <c r="J3491" t="b">
        <v>0</v>
      </c>
      <c r="K3491">
        <f>YEAR(Table1[[#This Row],[Patient Admission Date]])</f>
        <v>2024</v>
      </c>
      <c r="L3491" t="str">
        <f>TEXT(Table1[[#This Row],[Patient Admission Date]],"mmm")</f>
        <v>Sep</v>
      </c>
      <c r="M3491" t="str">
        <f>TEXT(Table1[[#This Row],[Patient Admission Date]],"ddd")</f>
        <v>Mon</v>
      </c>
      <c r="N3491" t="str">
        <f>TEXT(INT(HOUR(Table1[[#This Row],[Patient Admission Date]])/3)*3,"00")&amp;"-"&amp;TEXT(INT(HOUR(Table1[[#This Row],[Patient Admission Date]])/3)*3+3,"00")</f>
        <v>12-15</v>
      </c>
      <c r="O3491" t="str" cm="1">
        <f t="array" ref="O3491">_xlfn.IFS(Table1[[#This Row],[Patient Age]]&lt;=14,"0-14",Table1[[#This Row],[Patient Age]]&lt;=29,"15-29",Table1[[#This Row],[Patient Age]]&lt;=44,"30-44",Table1[[#This Row],[Patient Age]]&lt;=59,"45-59",Table1[[#This Row],[Patient Age]]&lt;=74,"60-74",TRUE,"75+")</f>
        <v>15-29</v>
      </c>
      <c r="P3491" t="str" cm="1">
        <f t="array" ref="P3491">_xlfn.IFS(Table1[[#This Row],[Patient Waittime]]&lt;=15,"0-15",Table1[[#This Row],[Patient Waittime]]&lt;=30,"16-30",Table1[[#This Row],[Patient Waittime]]&lt;=45,"31-45",Table1[[#This Row],[Patient Waittime]]&lt;=60,"46-60",TRUE,"60+")</f>
        <v>46-60</v>
      </c>
      <c r="Q3491">
        <f>--(Table1[[#This Row],[Patient Waittime]]&lt;=30)</f>
        <v>0</v>
      </c>
      <c r="R3491">
        <f>--Table1[[#This Row],[Patient Admission Flag]]</f>
        <v>0</v>
      </c>
      <c r="S3491">
        <f>--AND(Table1[[#This Row],[WithinTarget]]=1,Table1[[#This Row],[Patient Satisfaction Score]]&gt;=7)</f>
        <v>0</v>
      </c>
      <c r="T3491" t="str">
        <f>IF(LEFT(Table1[[#This Row],[Patient Gender]],1)="F","Female","Male")</f>
        <v>Male</v>
      </c>
    </row>
    <row r="3492" spans="1:20" x14ac:dyDescent="0.3">
      <c r="A3492" t="s">
        <v>3596</v>
      </c>
      <c r="B3492" s="1">
        <v>45402.15902777778</v>
      </c>
      <c r="C3492" t="s">
        <v>9</v>
      </c>
      <c r="D3492">
        <v>10</v>
      </c>
      <c r="E3492" t="s">
        <v>18</v>
      </c>
      <c r="F3492" t="s">
        <v>11</v>
      </c>
      <c r="G3492" t="b">
        <v>0</v>
      </c>
      <c r="I3492">
        <v>54</v>
      </c>
      <c r="J3492" t="b">
        <v>0</v>
      </c>
      <c r="K3492">
        <f>YEAR(Table1[[#This Row],[Patient Admission Date]])</f>
        <v>2024</v>
      </c>
      <c r="L3492" t="str">
        <f>TEXT(Table1[[#This Row],[Patient Admission Date]],"mmm")</f>
        <v>Apr</v>
      </c>
      <c r="M3492" t="str">
        <f>TEXT(Table1[[#This Row],[Patient Admission Date]],"ddd")</f>
        <v>Sat</v>
      </c>
      <c r="N3492" t="str">
        <f>TEXT(INT(HOUR(Table1[[#This Row],[Patient Admission Date]])/3)*3,"00")&amp;"-"&amp;TEXT(INT(HOUR(Table1[[#This Row],[Patient Admission Date]])/3)*3+3,"00")</f>
        <v>03-06</v>
      </c>
      <c r="O3492" t="str" cm="1">
        <f t="array" ref="O3492">_xlfn.IFS(Table1[[#This Row],[Patient Age]]&lt;=14,"0-14",Table1[[#This Row],[Patient Age]]&lt;=29,"15-29",Table1[[#This Row],[Patient Age]]&lt;=44,"30-44",Table1[[#This Row],[Patient Age]]&lt;=59,"45-59",Table1[[#This Row],[Patient Age]]&lt;=74,"60-74",TRUE,"75+")</f>
        <v>0-14</v>
      </c>
      <c r="P3492" t="str" cm="1">
        <f t="array" ref="P3492">_xlfn.IFS(Table1[[#This Row],[Patient Waittime]]&lt;=15,"0-15",Table1[[#This Row],[Patient Waittime]]&lt;=30,"16-30",Table1[[#This Row],[Patient Waittime]]&lt;=45,"31-45",Table1[[#This Row],[Patient Waittime]]&lt;=60,"46-60",TRUE,"60+")</f>
        <v>46-60</v>
      </c>
      <c r="Q3492">
        <f>--(Table1[[#This Row],[Patient Waittime]]&lt;=30)</f>
        <v>0</v>
      </c>
      <c r="R3492">
        <f>--Table1[[#This Row],[Patient Admission Flag]]</f>
        <v>0</v>
      </c>
      <c r="S3492">
        <f>--AND(Table1[[#This Row],[WithinTarget]]=1,Table1[[#This Row],[Patient Satisfaction Score]]&gt;=7)</f>
        <v>0</v>
      </c>
      <c r="T3492" t="str">
        <f>IF(LEFT(Table1[[#This Row],[Patient Gender]],1)="F","Female","Male")</f>
        <v>Male</v>
      </c>
    </row>
    <row r="3493" spans="1:20" x14ac:dyDescent="0.3">
      <c r="A3493" t="s">
        <v>3597</v>
      </c>
      <c r="B3493" s="1">
        <v>45251.106249999997</v>
      </c>
      <c r="C3493" t="s">
        <v>9</v>
      </c>
      <c r="D3493">
        <v>76</v>
      </c>
      <c r="E3493" t="s">
        <v>18</v>
      </c>
      <c r="F3493" t="s">
        <v>11</v>
      </c>
      <c r="G3493" t="b">
        <v>0</v>
      </c>
      <c r="I3493">
        <v>13</v>
      </c>
      <c r="J3493" t="b">
        <v>0</v>
      </c>
      <c r="K3493">
        <f>YEAR(Table1[[#This Row],[Patient Admission Date]])</f>
        <v>2023</v>
      </c>
      <c r="L3493" t="str">
        <f>TEXT(Table1[[#This Row],[Patient Admission Date]],"mmm")</f>
        <v>Nov</v>
      </c>
      <c r="M3493" t="str">
        <f>TEXT(Table1[[#This Row],[Patient Admission Date]],"ddd")</f>
        <v>Tue</v>
      </c>
      <c r="N3493" t="str">
        <f>TEXT(INT(HOUR(Table1[[#This Row],[Patient Admission Date]])/3)*3,"00")&amp;"-"&amp;TEXT(INT(HOUR(Table1[[#This Row],[Patient Admission Date]])/3)*3+3,"00")</f>
        <v>00-03</v>
      </c>
      <c r="O3493" t="str" cm="1">
        <f t="array" ref="O3493">_xlfn.IFS(Table1[[#This Row],[Patient Age]]&lt;=14,"0-14",Table1[[#This Row],[Patient Age]]&lt;=29,"15-29",Table1[[#This Row],[Patient Age]]&lt;=44,"30-44",Table1[[#This Row],[Patient Age]]&lt;=59,"45-59",Table1[[#This Row],[Patient Age]]&lt;=74,"60-74",TRUE,"75+")</f>
        <v>75+</v>
      </c>
      <c r="P3493" t="str" cm="1">
        <f t="array" ref="P3493">_xlfn.IFS(Table1[[#This Row],[Patient Waittime]]&lt;=15,"0-15",Table1[[#This Row],[Patient Waittime]]&lt;=30,"16-30",Table1[[#This Row],[Patient Waittime]]&lt;=45,"31-45",Table1[[#This Row],[Patient Waittime]]&lt;=60,"46-60",TRUE,"60+")</f>
        <v>0-15</v>
      </c>
      <c r="Q3493">
        <f>--(Table1[[#This Row],[Patient Waittime]]&lt;=30)</f>
        <v>1</v>
      </c>
      <c r="R3493">
        <f>--Table1[[#This Row],[Patient Admission Flag]]</f>
        <v>0</v>
      </c>
      <c r="S3493">
        <f>--AND(Table1[[#This Row],[WithinTarget]]=1,Table1[[#This Row],[Patient Satisfaction Score]]&gt;=7)</f>
        <v>0</v>
      </c>
      <c r="T3493" t="str">
        <f>IF(LEFT(Table1[[#This Row],[Patient Gender]],1)="F","Female","Male")</f>
        <v>Male</v>
      </c>
    </row>
    <row r="3494" spans="1:20" x14ac:dyDescent="0.3">
      <c r="A3494" t="s">
        <v>3598</v>
      </c>
      <c r="B3494" s="1">
        <v>45033.495138888888</v>
      </c>
      <c r="C3494" t="s">
        <v>9</v>
      </c>
      <c r="D3494">
        <v>38</v>
      </c>
      <c r="E3494" t="s">
        <v>18</v>
      </c>
      <c r="F3494" t="s">
        <v>11</v>
      </c>
      <c r="G3494" t="b">
        <v>0</v>
      </c>
      <c r="I3494">
        <v>33</v>
      </c>
      <c r="J3494" t="b">
        <v>0</v>
      </c>
      <c r="K3494">
        <f>YEAR(Table1[[#This Row],[Patient Admission Date]])</f>
        <v>2023</v>
      </c>
      <c r="L3494" t="str">
        <f>TEXT(Table1[[#This Row],[Patient Admission Date]],"mmm")</f>
        <v>Apr</v>
      </c>
      <c r="M3494" t="str">
        <f>TEXT(Table1[[#This Row],[Patient Admission Date]],"ddd")</f>
        <v>Mon</v>
      </c>
      <c r="N3494" t="str">
        <f>TEXT(INT(HOUR(Table1[[#This Row],[Patient Admission Date]])/3)*3,"00")&amp;"-"&amp;TEXT(INT(HOUR(Table1[[#This Row],[Patient Admission Date]])/3)*3+3,"00")</f>
        <v>09-12</v>
      </c>
      <c r="O3494" t="str" cm="1">
        <f t="array" ref="O3494">_xlfn.IFS(Table1[[#This Row],[Patient Age]]&lt;=14,"0-14",Table1[[#This Row],[Patient Age]]&lt;=29,"15-29",Table1[[#This Row],[Patient Age]]&lt;=44,"30-44",Table1[[#This Row],[Patient Age]]&lt;=59,"45-59",Table1[[#This Row],[Patient Age]]&lt;=74,"60-74",TRUE,"75+")</f>
        <v>30-44</v>
      </c>
      <c r="P3494" t="str" cm="1">
        <f t="array" ref="P3494">_xlfn.IFS(Table1[[#This Row],[Patient Waittime]]&lt;=15,"0-15",Table1[[#This Row],[Patient Waittime]]&lt;=30,"16-30",Table1[[#This Row],[Patient Waittime]]&lt;=45,"31-45",Table1[[#This Row],[Patient Waittime]]&lt;=60,"46-60",TRUE,"60+")</f>
        <v>31-45</v>
      </c>
      <c r="Q3494">
        <f>--(Table1[[#This Row],[Patient Waittime]]&lt;=30)</f>
        <v>0</v>
      </c>
      <c r="R3494">
        <f>--Table1[[#This Row],[Patient Admission Flag]]</f>
        <v>0</v>
      </c>
      <c r="S3494">
        <f>--AND(Table1[[#This Row],[WithinTarget]]=1,Table1[[#This Row],[Patient Satisfaction Score]]&gt;=7)</f>
        <v>0</v>
      </c>
      <c r="T3494" t="str">
        <f>IF(LEFT(Table1[[#This Row],[Patient Gender]],1)="F","Female","Male")</f>
        <v>Male</v>
      </c>
    </row>
    <row r="3495" spans="1:20" x14ac:dyDescent="0.3">
      <c r="A3495" t="s">
        <v>3599</v>
      </c>
      <c r="B3495" s="1">
        <v>45164.991666666669</v>
      </c>
      <c r="C3495" t="s">
        <v>9</v>
      </c>
      <c r="D3495">
        <v>28</v>
      </c>
      <c r="E3495" t="s">
        <v>18</v>
      </c>
      <c r="F3495" t="s">
        <v>11</v>
      </c>
      <c r="G3495" t="b">
        <v>0</v>
      </c>
      <c r="I3495">
        <v>46</v>
      </c>
      <c r="J3495" t="b">
        <v>0</v>
      </c>
      <c r="K3495">
        <f>YEAR(Table1[[#This Row],[Patient Admission Date]])</f>
        <v>2023</v>
      </c>
      <c r="L3495" t="str">
        <f>TEXT(Table1[[#This Row],[Patient Admission Date]],"mmm")</f>
        <v>Aug</v>
      </c>
      <c r="M3495" t="str">
        <f>TEXT(Table1[[#This Row],[Patient Admission Date]],"ddd")</f>
        <v>Sat</v>
      </c>
      <c r="N3495" t="str">
        <f>TEXT(INT(HOUR(Table1[[#This Row],[Patient Admission Date]])/3)*3,"00")&amp;"-"&amp;TEXT(INT(HOUR(Table1[[#This Row],[Patient Admission Date]])/3)*3+3,"00")</f>
        <v>21-24</v>
      </c>
      <c r="O3495" t="str" cm="1">
        <f t="array" ref="O3495">_xlfn.IFS(Table1[[#This Row],[Patient Age]]&lt;=14,"0-14",Table1[[#This Row],[Patient Age]]&lt;=29,"15-29",Table1[[#This Row],[Patient Age]]&lt;=44,"30-44",Table1[[#This Row],[Patient Age]]&lt;=59,"45-59",Table1[[#This Row],[Patient Age]]&lt;=74,"60-74",TRUE,"75+")</f>
        <v>15-29</v>
      </c>
      <c r="P3495" t="str" cm="1">
        <f t="array" ref="P3495">_xlfn.IFS(Table1[[#This Row],[Patient Waittime]]&lt;=15,"0-15",Table1[[#This Row],[Patient Waittime]]&lt;=30,"16-30",Table1[[#This Row],[Patient Waittime]]&lt;=45,"31-45",Table1[[#This Row],[Patient Waittime]]&lt;=60,"46-60",TRUE,"60+")</f>
        <v>46-60</v>
      </c>
      <c r="Q3495">
        <f>--(Table1[[#This Row],[Patient Waittime]]&lt;=30)</f>
        <v>0</v>
      </c>
      <c r="R3495">
        <f>--Table1[[#This Row],[Patient Admission Flag]]</f>
        <v>0</v>
      </c>
      <c r="S3495">
        <f>--AND(Table1[[#This Row],[WithinTarget]]=1,Table1[[#This Row],[Patient Satisfaction Score]]&gt;=7)</f>
        <v>0</v>
      </c>
      <c r="T3495" t="str">
        <f>IF(LEFT(Table1[[#This Row],[Patient Gender]],1)="F","Female","Male")</f>
        <v>Male</v>
      </c>
    </row>
    <row r="3496" spans="1:20" x14ac:dyDescent="0.3">
      <c r="A3496" t="s">
        <v>3600</v>
      </c>
      <c r="B3496" s="1">
        <v>45203.083333333336</v>
      </c>
      <c r="C3496" t="s">
        <v>9</v>
      </c>
      <c r="D3496">
        <v>70</v>
      </c>
      <c r="E3496" t="s">
        <v>18</v>
      </c>
      <c r="F3496" t="s">
        <v>11</v>
      </c>
      <c r="G3496" t="b">
        <v>0</v>
      </c>
      <c r="I3496">
        <v>29</v>
      </c>
      <c r="J3496" t="b">
        <v>0</v>
      </c>
      <c r="K3496">
        <f>YEAR(Table1[[#This Row],[Patient Admission Date]])</f>
        <v>2023</v>
      </c>
      <c r="L3496" t="str">
        <f>TEXT(Table1[[#This Row],[Patient Admission Date]],"mmm")</f>
        <v>Oct</v>
      </c>
      <c r="M3496" t="str">
        <f>TEXT(Table1[[#This Row],[Patient Admission Date]],"ddd")</f>
        <v>Wed</v>
      </c>
      <c r="N3496" t="str">
        <f>TEXT(INT(HOUR(Table1[[#This Row],[Patient Admission Date]])/3)*3,"00")&amp;"-"&amp;TEXT(INT(HOUR(Table1[[#This Row],[Patient Admission Date]])/3)*3+3,"00")</f>
        <v>00-03</v>
      </c>
      <c r="O3496" t="str" cm="1">
        <f t="array" ref="O3496">_xlfn.IFS(Table1[[#This Row],[Patient Age]]&lt;=14,"0-14",Table1[[#This Row],[Patient Age]]&lt;=29,"15-29",Table1[[#This Row],[Patient Age]]&lt;=44,"30-44",Table1[[#This Row],[Patient Age]]&lt;=59,"45-59",Table1[[#This Row],[Patient Age]]&lt;=74,"60-74",TRUE,"75+")</f>
        <v>60-74</v>
      </c>
      <c r="P3496" t="str" cm="1">
        <f t="array" ref="P3496">_xlfn.IFS(Table1[[#This Row],[Patient Waittime]]&lt;=15,"0-15",Table1[[#This Row],[Patient Waittime]]&lt;=30,"16-30",Table1[[#This Row],[Patient Waittime]]&lt;=45,"31-45",Table1[[#This Row],[Patient Waittime]]&lt;=60,"46-60",TRUE,"60+")</f>
        <v>16-30</v>
      </c>
      <c r="Q3496">
        <f>--(Table1[[#This Row],[Patient Waittime]]&lt;=30)</f>
        <v>1</v>
      </c>
      <c r="R3496">
        <f>--Table1[[#This Row],[Patient Admission Flag]]</f>
        <v>0</v>
      </c>
      <c r="S3496">
        <f>--AND(Table1[[#This Row],[WithinTarget]]=1,Table1[[#This Row],[Patient Satisfaction Score]]&gt;=7)</f>
        <v>0</v>
      </c>
      <c r="T3496" t="str">
        <f>IF(LEFT(Table1[[#This Row],[Patient Gender]],1)="F","Female","Male")</f>
        <v>Male</v>
      </c>
    </row>
    <row r="3497" spans="1:20" x14ac:dyDescent="0.3">
      <c r="A3497" t="s">
        <v>3601</v>
      </c>
      <c r="B3497" s="1">
        <v>45311.128472222219</v>
      </c>
      <c r="C3497" t="s">
        <v>9</v>
      </c>
      <c r="D3497">
        <v>65</v>
      </c>
      <c r="E3497" t="s">
        <v>18</v>
      </c>
      <c r="F3497" t="s">
        <v>11</v>
      </c>
      <c r="G3497" t="b">
        <v>0</v>
      </c>
      <c r="I3497">
        <v>42</v>
      </c>
      <c r="J3497" t="b">
        <v>0</v>
      </c>
      <c r="K3497">
        <f>YEAR(Table1[[#This Row],[Patient Admission Date]])</f>
        <v>2024</v>
      </c>
      <c r="L3497" t="str">
        <f>TEXT(Table1[[#This Row],[Patient Admission Date]],"mmm")</f>
        <v>Jan</v>
      </c>
      <c r="M3497" t="str">
        <f>TEXT(Table1[[#This Row],[Patient Admission Date]],"ddd")</f>
        <v>Sat</v>
      </c>
      <c r="N3497" t="str">
        <f>TEXT(INT(HOUR(Table1[[#This Row],[Patient Admission Date]])/3)*3,"00")&amp;"-"&amp;TEXT(INT(HOUR(Table1[[#This Row],[Patient Admission Date]])/3)*3+3,"00")</f>
        <v>03-06</v>
      </c>
      <c r="O3497" t="str" cm="1">
        <f t="array" ref="O3497">_xlfn.IFS(Table1[[#This Row],[Patient Age]]&lt;=14,"0-14",Table1[[#This Row],[Patient Age]]&lt;=29,"15-29",Table1[[#This Row],[Patient Age]]&lt;=44,"30-44",Table1[[#This Row],[Patient Age]]&lt;=59,"45-59",Table1[[#This Row],[Patient Age]]&lt;=74,"60-74",TRUE,"75+")</f>
        <v>60-74</v>
      </c>
      <c r="P3497" t="str" cm="1">
        <f t="array" ref="P3497">_xlfn.IFS(Table1[[#This Row],[Patient Waittime]]&lt;=15,"0-15",Table1[[#This Row],[Patient Waittime]]&lt;=30,"16-30",Table1[[#This Row],[Patient Waittime]]&lt;=45,"31-45",Table1[[#This Row],[Patient Waittime]]&lt;=60,"46-60",TRUE,"60+")</f>
        <v>31-45</v>
      </c>
      <c r="Q3497">
        <f>--(Table1[[#This Row],[Patient Waittime]]&lt;=30)</f>
        <v>0</v>
      </c>
      <c r="R3497">
        <f>--Table1[[#This Row],[Patient Admission Flag]]</f>
        <v>0</v>
      </c>
      <c r="S3497">
        <f>--AND(Table1[[#This Row],[WithinTarget]]=1,Table1[[#This Row],[Patient Satisfaction Score]]&gt;=7)</f>
        <v>0</v>
      </c>
      <c r="T3497" t="str">
        <f>IF(LEFT(Table1[[#This Row],[Patient Gender]],1)="F","Female","Male")</f>
        <v>Male</v>
      </c>
    </row>
    <row r="3498" spans="1:20" x14ac:dyDescent="0.3">
      <c r="A3498" t="s">
        <v>3602</v>
      </c>
      <c r="B3498" s="1">
        <v>45309.318749999999</v>
      </c>
      <c r="C3498" t="s">
        <v>9</v>
      </c>
      <c r="D3498">
        <v>8</v>
      </c>
      <c r="E3498" t="s">
        <v>18</v>
      </c>
      <c r="F3498" t="s">
        <v>11</v>
      </c>
      <c r="G3498" t="b">
        <v>0</v>
      </c>
      <c r="I3498">
        <v>21</v>
      </c>
      <c r="J3498" t="b">
        <v>0</v>
      </c>
      <c r="K3498">
        <f>YEAR(Table1[[#This Row],[Patient Admission Date]])</f>
        <v>2024</v>
      </c>
      <c r="L3498" t="str">
        <f>TEXT(Table1[[#This Row],[Patient Admission Date]],"mmm")</f>
        <v>Jan</v>
      </c>
      <c r="M3498" t="str">
        <f>TEXT(Table1[[#This Row],[Patient Admission Date]],"ddd")</f>
        <v>Thu</v>
      </c>
      <c r="N3498" t="str">
        <f>TEXT(INT(HOUR(Table1[[#This Row],[Patient Admission Date]])/3)*3,"00")&amp;"-"&amp;TEXT(INT(HOUR(Table1[[#This Row],[Patient Admission Date]])/3)*3+3,"00")</f>
        <v>06-09</v>
      </c>
      <c r="O3498" t="str" cm="1">
        <f t="array" ref="O3498">_xlfn.IFS(Table1[[#This Row],[Patient Age]]&lt;=14,"0-14",Table1[[#This Row],[Patient Age]]&lt;=29,"15-29",Table1[[#This Row],[Patient Age]]&lt;=44,"30-44",Table1[[#This Row],[Patient Age]]&lt;=59,"45-59",Table1[[#This Row],[Patient Age]]&lt;=74,"60-74",TRUE,"75+")</f>
        <v>0-14</v>
      </c>
      <c r="P3498" t="str" cm="1">
        <f t="array" ref="P3498">_xlfn.IFS(Table1[[#This Row],[Patient Waittime]]&lt;=15,"0-15",Table1[[#This Row],[Patient Waittime]]&lt;=30,"16-30",Table1[[#This Row],[Patient Waittime]]&lt;=45,"31-45",Table1[[#This Row],[Patient Waittime]]&lt;=60,"46-60",TRUE,"60+")</f>
        <v>16-30</v>
      </c>
      <c r="Q3498">
        <f>--(Table1[[#This Row],[Patient Waittime]]&lt;=30)</f>
        <v>1</v>
      </c>
      <c r="R3498">
        <f>--Table1[[#This Row],[Patient Admission Flag]]</f>
        <v>0</v>
      </c>
      <c r="S3498">
        <f>--AND(Table1[[#This Row],[WithinTarget]]=1,Table1[[#This Row],[Patient Satisfaction Score]]&gt;=7)</f>
        <v>0</v>
      </c>
      <c r="T3498" t="str">
        <f>IF(LEFT(Table1[[#This Row],[Patient Gender]],1)="F","Female","Male")</f>
        <v>Male</v>
      </c>
    </row>
    <row r="3499" spans="1:20" x14ac:dyDescent="0.3">
      <c r="A3499" t="s">
        <v>3603</v>
      </c>
      <c r="B3499" s="1">
        <v>45272.693749999999</v>
      </c>
      <c r="C3499" t="s">
        <v>9</v>
      </c>
      <c r="D3499">
        <v>48</v>
      </c>
      <c r="E3499" t="s">
        <v>18</v>
      </c>
      <c r="F3499" t="s">
        <v>11</v>
      </c>
      <c r="G3499" t="b">
        <v>0</v>
      </c>
      <c r="I3499">
        <v>25</v>
      </c>
      <c r="J3499" t="b">
        <v>0</v>
      </c>
      <c r="K3499">
        <f>YEAR(Table1[[#This Row],[Patient Admission Date]])</f>
        <v>2023</v>
      </c>
      <c r="L3499" t="str">
        <f>TEXT(Table1[[#This Row],[Patient Admission Date]],"mmm")</f>
        <v>Dec</v>
      </c>
      <c r="M3499" t="str">
        <f>TEXT(Table1[[#This Row],[Patient Admission Date]],"ddd")</f>
        <v>Tue</v>
      </c>
      <c r="N3499" t="str">
        <f>TEXT(INT(HOUR(Table1[[#This Row],[Patient Admission Date]])/3)*3,"00")&amp;"-"&amp;TEXT(INT(HOUR(Table1[[#This Row],[Patient Admission Date]])/3)*3+3,"00")</f>
        <v>15-18</v>
      </c>
      <c r="O3499" t="str" cm="1">
        <f t="array" ref="O3499">_xlfn.IFS(Table1[[#This Row],[Patient Age]]&lt;=14,"0-14",Table1[[#This Row],[Patient Age]]&lt;=29,"15-29",Table1[[#This Row],[Patient Age]]&lt;=44,"30-44",Table1[[#This Row],[Patient Age]]&lt;=59,"45-59",Table1[[#This Row],[Patient Age]]&lt;=74,"60-74",TRUE,"75+")</f>
        <v>45-59</v>
      </c>
      <c r="P3499" t="str" cm="1">
        <f t="array" ref="P3499">_xlfn.IFS(Table1[[#This Row],[Patient Waittime]]&lt;=15,"0-15",Table1[[#This Row],[Patient Waittime]]&lt;=30,"16-30",Table1[[#This Row],[Patient Waittime]]&lt;=45,"31-45",Table1[[#This Row],[Patient Waittime]]&lt;=60,"46-60",TRUE,"60+")</f>
        <v>16-30</v>
      </c>
      <c r="Q3499">
        <f>--(Table1[[#This Row],[Patient Waittime]]&lt;=30)</f>
        <v>1</v>
      </c>
      <c r="R3499">
        <f>--Table1[[#This Row],[Patient Admission Flag]]</f>
        <v>0</v>
      </c>
      <c r="S3499">
        <f>--AND(Table1[[#This Row],[WithinTarget]]=1,Table1[[#This Row],[Patient Satisfaction Score]]&gt;=7)</f>
        <v>0</v>
      </c>
      <c r="T3499" t="str">
        <f>IF(LEFT(Table1[[#This Row],[Patient Gender]],1)="F","Female","Male")</f>
        <v>Male</v>
      </c>
    </row>
    <row r="3500" spans="1:20" x14ac:dyDescent="0.3">
      <c r="A3500" t="s">
        <v>3604</v>
      </c>
      <c r="B3500" s="1">
        <v>45098.675000000003</v>
      </c>
      <c r="C3500" t="s">
        <v>9</v>
      </c>
      <c r="D3500">
        <v>29</v>
      </c>
      <c r="E3500" t="s">
        <v>18</v>
      </c>
      <c r="F3500" t="s">
        <v>11</v>
      </c>
      <c r="G3500" t="b">
        <v>0</v>
      </c>
      <c r="I3500">
        <v>33</v>
      </c>
      <c r="J3500" t="b">
        <v>0</v>
      </c>
      <c r="K3500">
        <f>YEAR(Table1[[#This Row],[Patient Admission Date]])</f>
        <v>2023</v>
      </c>
      <c r="L3500" t="str">
        <f>TEXT(Table1[[#This Row],[Patient Admission Date]],"mmm")</f>
        <v>Jun</v>
      </c>
      <c r="M3500" t="str">
        <f>TEXT(Table1[[#This Row],[Patient Admission Date]],"ddd")</f>
        <v>Wed</v>
      </c>
      <c r="N3500" t="str">
        <f>TEXT(INT(HOUR(Table1[[#This Row],[Patient Admission Date]])/3)*3,"00")&amp;"-"&amp;TEXT(INT(HOUR(Table1[[#This Row],[Patient Admission Date]])/3)*3+3,"00")</f>
        <v>15-18</v>
      </c>
      <c r="O3500" t="str" cm="1">
        <f t="array" ref="O3500">_xlfn.IFS(Table1[[#This Row],[Patient Age]]&lt;=14,"0-14",Table1[[#This Row],[Patient Age]]&lt;=29,"15-29",Table1[[#This Row],[Patient Age]]&lt;=44,"30-44",Table1[[#This Row],[Patient Age]]&lt;=59,"45-59",Table1[[#This Row],[Patient Age]]&lt;=74,"60-74",TRUE,"75+")</f>
        <v>15-29</v>
      </c>
      <c r="P3500" t="str" cm="1">
        <f t="array" ref="P3500">_xlfn.IFS(Table1[[#This Row],[Patient Waittime]]&lt;=15,"0-15",Table1[[#This Row],[Patient Waittime]]&lt;=30,"16-30",Table1[[#This Row],[Patient Waittime]]&lt;=45,"31-45",Table1[[#This Row],[Patient Waittime]]&lt;=60,"46-60",TRUE,"60+")</f>
        <v>31-45</v>
      </c>
      <c r="Q3500">
        <f>--(Table1[[#This Row],[Patient Waittime]]&lt;=30)</f>
        <v>0</v>
      </c>
      <c r="R3500">
        <f>--Table1[[#This Row],[Patient Admission Flag]]</f>
        <v>0</v>
      </c>
      <c r="S3500">
        <f>--AND(Table1[[#This Row],[WithinTarget]]=1,Table1[[#This Row],[Patient Satisfaction Score]]&gt;=7)</f>
        <v>0</v>
      </c>
      <c r="T3500" t="str">
        <f>IF(LEFT(Table1[[#This Row],[Patient Gender]],1)="F","Female","Male")</f>
        <v>Male</v>
      </c>
    </row>
    <row r="3501" spans="1:20" x14ac:dyDescent="0.3">
      <c r="A3501" t="s">
        <v>3605</v>
      </c>
      <c r="B3501" s="1">
        <v>45272.658333333333</v>
      </c>
      <c r="C3501" t="s">
        <v>9</v>
      </c>
      <c r="D3501">
        <v>23</v>
      </c>
      <c r="E3501" t="s">
        <v>18</v>
      </c>
      <c r="F3501" t="s">
        <v>11</v>
      </c>
      <c r="G3501" t="b">
        <v>0</v>
      </c>
      <c r="I3501">
        <v>40</v>
      </c>
      <c r="J3501" t="b">
        <v>0</v>
      </c>
      <c r="K3501">
        <f>YEAR(Table1[[#This Row],[Patient Admission Date]])</f>
        <v>2023</v>
      </c>
      <c r="L3501" t="str">
        <f>TEXT(Table1[[#This Row],[Patient Admission Date]],"mmm")</f>
        <v>Dec</v>
      </c>
      <c r="M3501" t="str">
        <f>TEXT(Table1[[#This Row],[Patient Admission Date]],"ddd")</f>
        <v>Tue</v>
      </c>
      <c r="N3501" t="str">
        <f>TEXT(INT(HOUR(Table1[[#This Row],[Patient Admission Date]])/3)*3,"00")&amp;"-"&amp;TEXT(INT(HOUR(Table1[[#This Row],[Patient Admission Date]])/3)*3+3,"00")</f>
        <v>15-18</v>
      </c>
      <c r="O3501" t="str" cm="1">
        <f t="array" ref="O3501">_xlfn.IFS(Table1[[#This Row],[Patient Age]]&lt;=14,"0-14",Table1[[#This Row],[Patient Age]]&lt;=29,"15-29",Table1[[#This Row],[Patient Age]]&lt;=44,"30-44",Table1[[#This Row],[Patient Age]]&lt;=59,"45-59",Table1[[#This Row],[Patient Age]]&lt;=74,"60-74",TRUE,"75+")</f>
        <v>15-29</v>
      </c>
      <c r="P3501" t="str" cm="1">
        <f t="array" ref="P3501">_xlfn.IFS(Table1[[#This Row],[Patient Waittime]]&lt;=15,"0-15",Table1[[#This Row],[Patient Waittime]]&lt;=30,"16-30",Table1[[#This Row],[Patient Waittime]]&lt;=45,"31-45",Table1[[#This Row],[Patient Waittime]]&lt;=60,"46-60",TRUE,"60+")</f>
        <v>31-45</v>
      </c>
      <c r="Q3501">
        <f>--(Table1[[#This Row],[Patient Waittime]]&lt;=30)</f>
        <v>0</v>
      </c>
      <c r="R3501">
        <f>--Table1[[#This Row],[Patient Admission Flag]]</f>
        <v>0</v>
      </c>
      <c r="S3501">
        <f>--AND(Table1[[#This Row],[WithinTarget]]=1,Table1[[#This Row],[Patient Satisfaction Score]]&gt;=7)</f>
        <v>0</v>
      </c>
      <c r="T3501" t="str">
        <f>IF(LEFT(Table1[[#This Row],[Patient Gender]],1)="F","Female","Male")</f>
        <v>Male</v>
      </c>
    </row>
    <row r="3502" spans="1:20" x14ac:dyDescent="0.3">
      <c r="A3502" t="s">
        <v>3606</v>
      </c>
      <c r="B3502" s="1">
        <v>45292.731249999997</v>
      </c>
      <c r="C3502" t="s">
        <v>9</v>
      </c>
      <c r="D3502">
        <v>59</v>
      </c>
      <c r="E3502" t="s">
        <v>18</v>
      </c>
      <c r="F3502" t="s">
        <v>11</v>
      </c>
      <c r="G3502" t="b">
        <v>0</v>
      </c>
      <c r="I3502">
        <v>47</v>
      </c>
      <c r="J3502" t="b">
        <v>0</v>
      </c>
      <c r="K3502">
        <f>YEAR(Table1[[#This Row],[Patient Admission Date]])</f>
        <v>2024</v>
      </c>
      <c r="L3502" t="str">
        <f>TEXT(Table1[[#This Row],[Patient Admission Date]],"mmm")</f>
        <v>Jan</v>
      </c>
      <c r="M3502" t="str">
        <f>TEXT(Table1[[#This Row],[Patient Admission Date]],"ddd")</f>
        <v>Mon</v>
      </c>
      <c r="N3502" t="str">
        <f>TEXT(INT(HOUR(Table1[[#This Row],[Patient Admission Date]])/3)*3,"00")&amp;"-"&amp;TEXT(INT(HOUR(Table1[[#This Row],[Patient Admission Date]])/3)*3+3,"00")</f>
        <v>15-18</v>
      </c>
      <c r="O3502" t="str" cm="1">
        <f t="array" ref="O3502">_xlfn.IFS(Table1[[#This Row],[Patient Age]]&lt;=14,"0-14",Table1[[#This Row],[Patient Age]]&lt;=29,"15-29",Table1[[#This Row],[Patient Age]]&lt;=44,"30-44",Table1[[#This Row],[Patient Age]]&lt;=59,"45-59",Table1[[#This Row],[Patient Age]]&lt;=74,"60-74",TRUE,"75+")</f>
        <v>45-59</v>
      </c>
      <c r="P3502" t="str" cm="1">
        <f t="array" ref="P3502">_xlfn.IFS(Table1[[#This Row],[Patient Waittime]]&lt;=15,"0-15",Table1[[#This Row],[Patient Waittime]]&lt;=30,"16-30",Table1[[#This Row],[Patient Waittime]]&lt;=45,"31-45",Table1[[#This Row],[Patient Waittime]]&lt;=60,"46-60",TRUE,"60+")</f>
        <v>46-60</v>
      </c>
      <c r="Q3502">
        <f>--(Table1[[#This Row],[Patient Waittime]]&lt;=30)</f>
        <v>0</v>
      </c>
      <c r="R3502">
        <f>--Table1[[#This Row],[Patient Admission Flag]]</f>
        <v>0</v>
      </c>
      <c r="S3502">
        <f>--AND(Table1[[#This Row],[WithinTarget]]=1,Table1[[#This Row],[Patient Satisfaction Score]]&gt;=7)</f>
        <v>0</v>
      </c>
      <c r="T3502" t="str">
        <f>IF(LEFT(Table1[[#This Row],[Patient Gender]],1)="F","Female","Male")</f>
        <v>Male</v>
      </c>
    </row>
    <row r="3503" spans="1:20" x14ac:dyDescent="0.3">
      <c r="A3503" t="s">
        <v>3607</v>
      </c>
      <c r="B3503" s="1">
        <v>45488.398611111108</v>
      </c>
      <c r="C3503" t="s">
        <v>9</v>
      </c>
      <c r="D3503">
        <v>59</v>
      </c>
      <c r="E3503" t="s">
        <v>18</v>
      </c>
      <c r="F3503" t="s">
        <v>11</v>
      </c>
      <c r="G3503" t="b">
        <v>0</v>
      </c>
      <c r="I3503">
        <v>22</v>
      </c>
      <c r="J3503" t="b">
        <v>0</v>
      </c>
      <c r="K3503">
        <f>YEAR(Table1[[#This Row],[Patient Admission Date]])</f>
        <v>2024</v>
      </c>
      <c r="L3503" t="str">
        <f>TEXT(Table1[[#This Row],[Patient Admission Date]],"mmm")</f>
        <v>Jul</v>
      </c>
      <c r="M3503" t="str">
        <f>TEXT(Table1[[#This Row],[Patient Admission Date]],"ddd")</f>
        <v>Mon</v>
      </c>
      <c r="N3503" t="str">
        <f>TEXT(INT(HOUR(Table1[[#This Row],[Patient Admission Date]])/3)*3,"00")&amp;"-"&amp;TEXT(INT(HOUR(Table1[[#This Row],[Patient Admission Date]])/3)*3+3,"00")</f>
        <v>09-12</v>
      </c>
      <c r="O3503" t="str" cm="1">
        <f t="array" ref="O3503">_xlfn.IFS(Table1[[#This Row],[Patient Age]]&lt;=14,"0-14",Table1[[#This Row],[Patient Age]]&lt;=29,"15-29",Table1[[#This Row],[Patient Age]]&lt;=44,"30-44",Table1[[#This Row],[Patient Age]]&lt;=59,"45-59",Table1[[#This Row],[Patient Age]]&lt;=74,"60-74",TRUE,"75+")</f>
        <v>45-59</v>
      </c>
      <c r="P3503" t="str" cm="1">
        <f t="array" ref="P3503">_xlfn.IFS(Table1[[#This Row],[Patient Waittime]]&lt;=15,"0-15",Table1[[#This Row],[Patient Waittime]]&lt;=30,"16-30",Table1[[#This Row],[Patient Waittime]]&lt;=45,"31-45",Table1[[#This Row],[Patient Waittime]]&lt;=60,"46-60",TRUE,"60+")</f>
        <v>16-30</v>
      </c>
      <c r="Q3503">
        <f>--(Table1[[#This Row],[Patient Waittime]]&lt;=30)</f>
        <v>1</v>
      </c>
      <c r="R3503">
        <f>--Table1[[#This Row],[Patient Admission Flag]]</f>
        <v>0</v>
      </c>
      <c r="S3503">
        <f>--AND(Table1[[#This Row],[WithinTarget]]=1,Table1[[#This Row],[Patient Satisfaction Score]]&gt;=7)</f>
        <v>0</v>
      </c>
      <c r="T3503" t="str">
        <f>IF(LEFT(Table1[[#This Row],[Patient Gender]],1)="F","Female","Male")</f>
        <v>Male</v>
      </c>
    </row>
    <row r="3504" spans="1:20" x14ac:dyDescent="0.3">
      <c r="A3504" t="s">
        <v>3608</v>
      </c>
      <c r="B3504" s="1">
        <v>45047.026388888888</v>
      </c>
      <c r="C3504" t="s">
        <v>9</v>
      </c>
      <c r="D3504">
        <v>77</v>
      </c>
      <c r="E3504" t="s">
        <v>18</v>
      </c>
      <c r="F3504" t="s">
        <v>11</v>
      </c>
      <c r="G3504" t="b">
        <v>0</v>
      </c>
      <c r="I3504">
        <v>28</v>
      </c>
      <c r="J3504" t="b">
        <v>0</v>
      </c>
      <c r="K3504">
        <f>YEAR(Table1[[#This Row],[Patient Admission Date]])</f>
        <v>2023</v>
      </c>
      <c r="L3504" t="str">
        <f>TEXT(Table1[[#This Row],[Patient Admission Date]],"mmm")</f>
        <v>May</v>
      </c>
      <c r="M3504" t="str">
        <f>TEXT(Table1[[#This Row],[Patient Admission Date]],"ddd")</f>
        <v>Mon</v>
      </c>
      <c r="N3504" t="str">
        <f>TEXT(INT(HOUR(Table1[[#This Row],[Patient Admission Date]])/3)*3,"00")&amp;"-"&amp;TEXT(INT(HOUR(Table1[[#This Row],[Patient Admission Date]])/3)*3+3,"00")</f>
        <v>00-03</v>
      </c>
      <c r="O3504" t="str" cm="1">
        <f t="array" ref="O3504">_xlfn.IFS(Table1[[#This Row],[Patient Age]]&lt;=14,"0-14",Table1[[#This Row],[Patient Age]]&lt;=29,"15-29",Table1[[#This Row],[Patient Age]]&lt;=44,"30-44",Table1[[#This Row],[Patient Age]]&lt;=59,"45-59",Table1[[#This Row],[Patient Age]]&lt;=74,"60-74",TRUE,"75+")</f>
        <v>75+</v>
      </c>
      <c r="P3504" t="str" cm="1">
        <f t="array" ref="P3504">_xlfn.IFS(Table1[[#This Row],[Patient Waittime]]&lt;=15,"0-15",Table1[[#This Row],[Patient Waittime]]&lt;=30,"16-30",Table1[[#This Row],[Patient Waittime]]&lt;=45,"31-45",Table1[[#This Row],[Patient Waittime]]&lt;=60,"46-60",TRUE,"60+")</f>
        <v>16-30</v>
      </c>
      <c r="Q3504">
        <f>--(Table1[[#This Row],[Patient Waittime]]&lt;=30)</f>
        <v>1</v>
      </c>
      <c r="R3504">
        <f>--Table1[[#This Row],[Patient Admission Flag]]</f>
        <v>0</v>
      </c>
      <c r="S3504">
        <f>--AND(Table1[[#This Row],[WithinTarget]]=1,Table1[[#This Row],[Patient Satisfaction Score]]&gt;=7)</f>
        <v>0</v>
      </c>
      <c r="T3504" t="str">
        <f>IF(LEFT(Table1[[#This Row],[Patient Gender]],1)="F","Female","Male")</f>
        <v>Male</v>
      </c>
    </row>
    <row r="3505" spans="1:20" x14ac:dyDescent="0.3">
      <c r="A3505" t="s">
        <v>3609</v>
      </c>
      <c r="B3505" s="1">
        <v>45414.696527777778</v>
      </c>
      <c r="C3505" t="s">
        <v>9</v>
      </c>
      <c r="D3505">
        <v>17</v>
      </c>
      <c r="E3505" t="s">
        <v>18</v>
      </c>
      <c r="F3505" t="s">
        <v>11</v>
      </c>
      <c r="G3505" t="b">
        <v>0</v>
      </c>
      <c r="I3505">
        <v>30</v>
      </c>
      <c r="J3505" t="b">
        <v>0</v>
      </c>
      <c r="K3505">
        <f>YEAR(Table1[[#This Row],[Patient Admission Date]])</f>
        <v>2024</v>
      </c>
      <c r="L3505" t="str">
        <f>TEXT(Table1[[#This Row],[Patient Admission Date]],"mmm")</f>
        <v>May</v>
      </c>
      <c r="M3505" t="str">
        <f>TEXT(Table1[[#This Row],[Patient Admission Date]],"ddd")</f>
        <v>Thu</v>
      </c>
      <c r="N3505" t="str">
        <f>TEXT(INT(HOUR(Table1[[#This Row],[Patient Admission Date]])/3)*3,"00")&amp;"-"&amp;TEXT(INT(HOUR(Table1[[#This Row],[Patient Admission Date]])/3)*3+3,"00")</f>
        <v>15-18</v>
      </c>
      <c r="O3505" t="str" cm="1">
        <f t="array" ref="O3505">_xlfn.IFS(Table1[[#This Row],[Patient Age]]&lt;=14,"0-14",Table1[[#This Row],[Patient Age]]&lt;=29,"15-29",Table1[[#This Row],[Patient Age]]&lt;=44,"30-44",Table1[[#This Row],[Patient Age]]&lt;=59,"45-59",Table1[[#This Row],[Patient Age]]&lt;=74,"60-74",TRUE,"75+")</f>
        <v>15-29</v>
      </c>
      <c r="P3505" t="str" cm="1">
        <f t="array" ref="P3505">_xlfn.IFS(Table1[[#This Row],[Patient Waittime]]&lt;=15,"0-15",Table1[[#This Row],[Patient Waittime]]&lt;=30,"16-30",Table1[[#This Row],[Patient Waittime]]&lt;=45,"31-45",Table1[[#This Row],[Patient Waittime]]&lt;=60,"46-60",TRUE,"60+")</f>
        <v>16-30</v>
      </c>
      <c r="Q3505">
        <f>--(Table1[[#This Row],[Patient Waittime]]&lt;=30)</f>
        <v>1</v>
      </c>
      <c r="R3505">
        <f>--Table1[[#This Row],[Patient Admission Flag]]</f>
        <v>0</v>
      </c>
      <c r="S3505">
        <f>--AND(Table1[[#This Row],[WithinTarget]]=1,Table1[[#This Row],[Patient Satisfaction Score]]&gt;=7)</f>
        <v>0</v>
      </c>
      <c r="T3505" t="str">
        <f>IF(LEFT(Table1[[#This Row],[Patient Gender]],1)="F","Female","Male")</f>
        <v>Male</v>
      </c>
    </row>
    <row r="3506" spans="1:20" x14ac:dyDescent="0.3">
      <c r="A3506" t="s">
        <v>3610</v>
      </c>
      <c r="B3506" s="1">
        <v>45384.381249999999</v>
      </c>
      <c r="C3506" t="s">
        <v>9</v>
      </c>
      <c r="D3506">
        <v>32</v>
      </c>
      <c r="E3506" t="s">
        <v>18</v>
      </c>
      <c r="F3506" t="s">
        <v>11</v>
      </c>
      <c r="G3506" t="b">
        <v>0</v>
      </c>
      <c r="I3506">
        <v>34</v>
      </c>
      <c r="J3506" t="b">
        <v>0</v>
      </c>
      <c r="K3506">
        <f>YEAR(Table1[[#This Row],[Patient Admission Date]])</f>
        <v>2024</v>
      </c>
      <c r="L3506" t="str">
        <f>TEXT(Table1[[#This Row],[Patient Admission Date]],"mmm")</f>
        <v>Apr</v>
      </c>
      <c r="M3506" t="str">
        <f>TEXT(Table1[[#This Row],[Patient Admission Date]],"ddd")</f>
        <v>Tue</v>
      </c>
      <c r="N3506" t="str">
        <f>TEXT(INT(HOUR(Table1[[#This Row],[Patient Admission Date]])/3)*3,"00")&amp;"-"&amp;TEXT(INT(HOUR(Table1[[#This Row],[Patient Admission Date]])/3)*3+3,"00")</f>
        <v>09-12</v>
      </c>
      <c r="O3506" t="str" cm="1">
        <f t="array" ref="O3506">_xlfn.IFS(Table1[[#This Row],[Patient Age]]&lt;=14,"0-14",Table1[[#This Row],[Patient Age]]&lt;=29,"15-29",Table1[[#This Row],[Patient Age]]&lt;=44,"30-44",Table1[[#This Row],[Patient Age]]&lt;=59,"45-59",Table1[[#This Row],[Patient Age]]&lt;=74,"60-74",TRUE,"75+")</f>
        <v>30-44</v>
      </c>
      <c r="P3506" t="str" cm="1">
        <f t="array" ref="P3506">_xlfn.IFS(Table1[[#This Row],[Patient Waittime]]&lt;=15,"0-15",Table1[[#This Row],[Patient Waittime]]&lt;=30,"16-30",Table1[[#This Row],[Patient Waittime]]&lt;=45,"31-45",Table1[[#This Row],[Patient Waittime]]&lt;=60,"46-60",TRUE,"60+")</f>
        <v>31-45</v>
      </c>
      <c r="Q3506">
        <f>--(Table1[[#This Row],[Patient Waittime]]&lt;=30)</f>
        <v>0</v>
      </c>
      <c r="R3506">
        <f>--Table1[[#This Row],[Patient Admission Flag]]</f>
        <v>0</v>
      </c>
      <c r="S3506">
        <f>--AND(Table1[[#This Row],[WithinTarget]]=1,Table1[[#This Row],[Patient Satisfaction Score]]&gt;=7)</f>
        <v>0</v>
      </c>
      <c r="T3506" t="str">
        <f>IF(LEFT(Table1[[#This Row],[Patient Gender]],1)="F","Female","Male")</f>
        <v>Male</v>
      </c>
    </row>
    <row r="3507" spans="1:20" x14ac:dyDescent="0.3">
      <c r="A3507" t="s">
        <v>3611</v>
      </c>
      <c r="B3507" s="1">
        <v>45294.938194444447</v>
      </c>
      <c r="C3507" t="s">
        <v>9</v>
      </c>
      <c r="D3507">
        <v>22</v>
      </c>
      <c r="E3507" t="s">
        <v>18</v>
      </c>
      <c r="F3507" t="s">
        <v>11</v>
      </c>
      <c r="G3507" t="b">
        <v>0</v>
      </c>
      <c r="I3507">
        <v>38</v>
      </c>
      <c r="J3507" t="b">
        <v>0</v>
      </c>
      <c r="K3507">
        <f>YEAR(Table1[[#This Row],[Patient Admission Date]])</f>
        <v>2024</v>
      </c>
      <c r="L3507" t="str">
        <f>TEXT(Table1[[#This Row],[Patient Admission Date]],"mmm")</f>
        <v>Jan</v>
      </c>
      <c r="M3507" t="str">
        <f>TEXT(Table1[[#This Row],[Patient Admission Date]],"ddd")</f>
        <v>Wed</v>
      </c>
      <c r="N3507" t="str">
        <f>TEXT(INT(HOUR(Table1[[#This Row],[Patient Admission Date]])/3)*3,"00")&amp;"-"&amp;TEXT(INT(HOUR(Table1[[#This Row],[Patient Admission Date]])/3)*3+3,"00")</f>
        <v>21-24</v>
      </c>
      <c r="O3507" t="str" cm="1">
        <f t="array" ref="O3507">_xlfn.IFS(Table1[[#This Row],[Patient Age]]&lt;=14,"0-14",Table1[[#This Row],[Patient Age]]&lt;=29,"15-29",Table1[[#This Row],[Patient Age]]&lt;=44,"30-44",Table1[[#This Row],[Patient Age]]&lt;=59,"45-59",Table1[[#This Row],[Patient Age]]&lt;=74,"60-74",TRUE,"75+")</f>
        <v>15-29</v>
      </c>
      <c r="P3507" t="str" cm="1">
        <f t="array" ref="P3507">_xlfn.IFS(Table1[[#This Row],[Patient Waittime]]&lt;=15,"0-15",Table1[[#This Row],[Patient Waittime]]&lt;=30,"16-30",Table1[[#This Row],[Patient Waittime]]&lt;=45,"31-45",Table1[[#This Row],[Patient Waittime]]&lt;=60,"46-60",TRUE,"60+")</f>
        <v>31-45</v>
      </c>
      <c r="Q3507">
        <f>--(Table1[[#This Row],[Patient Waittime]]&lt;=30)</f>
        <v>0</v>
      </c>
      <c r="R3507">
        <f>--Table1[[#This Row],[Patient Admission Flag]]</f>
        <v>0</v>
      </c>
      <c r="S3507">
        <f>--AND(Table1[[#This Row],[WithinTarget]]=1,Table1[[#This Row],[Patient Satisfaction Score]]&gt;=7)</f>
        <v>0</v>
      </c>
      <c r="T3507" t="str">
        <f>IF(LEFT(Table1[[#This Row],[Patient Gender]],1)="F","Female","Male")</f>
        <v>Male</v>
      </c>
    </row>
    <row r="3508" spans="1:20" x14ac:dyDescent="0.3">
      <c r="A3508" t="s">
        <v>3612</v>
      </c>
      <c r="B3508" s="1">
        <v>45505.078472222223</v>
      </c>
      <c r="C3508" t="s">
        <v>9</v>
      </c>
      <c r="D3508">
        <v>4</v>
      </c>
      <c r="E3508" t="s">
        <v>18</v>
      </c>
      <c r="F3508" t="s">
        <v>11</v>
      </c>
      <c r="G3508" t="b">
        <v>0</v>
      </c>
      <c r="I3508">
        <v>42</v>
      </c>
      <c r="J3508" t="b">
        <v>0</v>
      </c>
      <c r="K3508">
        <f>YEAR(Table1[[#This Row],[Patient Admission Date]])</f>
        <v>2024</v>
      </c>
      <c r="L3508" t="str">
        <f>TEXT(Table1[[#This Row],[Patient Admission Date]],"mmm")</f>
        <v>Aug</v>
      </c>
      <c r="M3508" t="str">
        <f>TEXT(Table1[[#This Row],[Patient Admission Date]],"ddd")</f>
        <v>Thu</v>
      </c>
      <c r="N3508" t="str">
        <f>TEXT(INT(HOUR(Table1[[#This Row],[Patient Admission Date]])/3)*3,"00")&amp;"-"&amp;TEXT(INT(HOUR(Table1[[#This Row],[Patient Admission Date]])/3)*3+3,"00")</f>
        <v>00-03</v>
      </c>
      <c r="O3508" t="str" cm="1">
        <f t="array" ref="O3508">_xlfn.IFS(Table1[[#This Row],[Patient Age]]&lt;=14,"0-14",Table1[[#This Row],[Patient Age]]&lt;=29,"15-29",Table1[[#This Row],[Patient Age]]&lt;=44,"30-44",Table1[[#This Row],[Patient Age]]&lt;=59,"45-59",Table1[[#This Row],[Patient Age]]&lt;=74,"60-74",TRUE,"75+")</f>
        <v>0-14</v>
      </c>
      <c r="P3508" t="str" cm="1">
        <f t="array" ref="P3508">_xlfn.IFS(Table1[[#This Row],[Patient Waittime]]&lt;=15,"0-15",Table1[[#This Row],[Patient Waittime]]&lt;=30,"16-30",Table1[[#This Row],[Patient Waittime]]&lt;=45,"31-45",Table1[[#This Row],[Patient Waittime]]&lt;=60,"46-60",TRUE,"60+")</f>
        <v>31-45</v>
      </c>
      <c r="Q3508">
        <f>--(Table1[[#This Row],[Patient Waittime]]&lt;=30)</f>
        <v>0</v>
      </c>
      <c r="R3508">
        <f>--Table1[[#This Row],[Patient Admission Flag]]</f>
        <v>0</v>
      </c>
      <c r="S3508">
        <f>--AND(Table1[[#This Row],[WithinTarget]]=1,Table1[[#This Row],[Patient Satisfaction Score]]&gt;=7)</f>
        <v>0</v>
      </c>
      <c r="T3508" t="str">
        <f>IF(LEFT(Table1[[#This Row],[Patient Gender]],1)="F","Female","Male")</f>
        <v>Male</v>
      </c>
    </row>
    <row r="3509" spans="1:20" x14ac:dyDescent="0.3">
      <c r="A3509" t="s">
        <v>3613</v>
      </c>
      <c r="B3509" s="1">
        <v>45288.140972222223</v>
      </c>
      <c r="C3509" t="s">
        <v>9</v>
      </c>
      <c r="D3509">
        <v>14</v>
      </c>
      <c r="E3509" t="s">
        <v>18</v>
      </c>
      <c r="F3509" t="s">
        <v>11</v>
      </c>
      <c r="G3509" t="b">
        <v>0</v>
      </c>
      <c r="I3509">
        <v>52</v>
      </c>
      <c r="J3509" t="b">
        <v>0</v>
      </c>
      <c r="K3509">
        <f>YEAR(Table1[[#This Row],[Patient Admission Date]])</f>
        <v>2023</v>
      </c>
      <c r="L3509" t="str">
        <f>TEXT(Table1[[#This Row],[Patient Admission Date]],"mmm")</f>
        <v>Dec</v>
      </c>
      <c r="M3509" t="str">
        <f>TEXT(Table1[[#This Row],[Patient Admission Date]],"ddd")</f>
        <v>Thu</v>
      </c>
      <c r="N3509" t="str">
        <f>TEXT(INT(HOUR(Table1[[#This Row],[Patient Admission Date]])/3)*3,"00")&amp;"-"&amp;TEXT(INT(HOUR(Table1[[#This Row],[Patient Admission Date]])/3)*3+3,"00")</f>
        <v>03-06</v>
      </c>
      <c r="O3509" t="str" cm="1">
        <f t="array" ref="O3509">_xlfn.IFS(Table1[[#This Row],[Patient Age]]&lt;=14,"0-14",Table1[[#This Row],[Patient Age]]&lt;=29,"15-29",Table1[[#This Row],[Patient Age]]&lt;=44,"30-44",Table1[[#This Row],[Patient Age]]&lt;=59,"45-59",Table1[[#This Row],[Patient Age]]&lt;=74,"60-74",TRUE,"75+")</f>
        <v>0-14</v>
      </c>
      <c r="P3509" t="str" cm="1">
        <f t="array" ref="P3509">_xlfn.IFS(Table1[[#This Row],[Patient Waittime]]&lt;=15,"0-15",Table1[[#This Row],[Patient Waittime]]&lt;=30,"16-30",Table1[[#This Row],[Patient Waittime]]&lt;=45,"31-45",Table1[[#This Row],[Patient Waittime]]&lt;=60,"46-60",TRUE,"60+")</f>
        <v>46-60</v>
      </c>
      <c r="Q3509">
        <f>--(Table1[[#This Row],[Patient Waittime]]&lt;=30)</f>
        <v>0</v>
      </c>
      <c r="R3509">
        <f>--Table1[[#This Row],[Patient Admission Flag]]</f>
        <v>0</v>
      </c>
      <c r="S3509">
        <f>--AND(Table1[[#This Row],[WithinTarget]]=1,Table1[[#This Row],[Patient Satisfaction Score]]&gt;=7)</f>
        <v>0</v>
      </c>
      <c r="T3509" t="str">
        <f>IF(LEFT(Table1[[#This Row],[Patient Gender]],1)="F","Female","Male")</f>
        <v>Male</v>
      </c>
    </row>
    <row r="3510" spans="1:20" x14ac:dyDescent="0.3">
      <c r="A3510" t="s">
        <v>3614</v>
      </c>
      <c r="B3510" s="1">
        <v>45220.219444444447</v>
      </c>
      <c r="C3510" t="s">
        <v>9</v>
      </c>
      <c r="D3510">
        <v>26</v>
      </c>
      <c r="E3510" t="s">
        <v>18</v>
      </c>
      <c r="F3510" t="s">
        <v>11</v>
      </c>
      <c r="G3510" t="b">
        <v>0</v>
      </c>
      <c r="I3510">
        <v>37</v>
      </c>
      <c r="J3510" t="b">
        <v>0</v>
      </c>
      <c r="K3510">
        <f>YEAR(Table1[[#This Row],[Patient Admission Date]])</f>
        <v>2023</v>
      </c>
      <c r="L3510" t="str">
        <f>TEXT(Table1[[#This Row],[Patient Admission Date]],"mmm")</f>
        <v>Oct</v>
      </c>
      <c r="M3510" t="str">
        <f>TEXT(Table1[[#This Row],[Patient Admission Date]],"ddd")</f>
        <v>Sat</v>
      </c>
      <c r="N3510" t="str">
        <f>TEXT(INT(HOUR(Table1[[#This Row],[Patient Admission Date]])/3)*3,"00")&amp;"-"&amp;TEXT(INT(HOUR(Table1[[#This Row],[Patient Admission Date]])/3)*3+3,"00")</f>
        <v>03-06</v>
      </c>
      <c r="O3510" t="str" cm="1">
        <f t="array" ref="O3510">_xlfn.IFS(Table1[[#This Row],[Patient Age]]&lt;=14,"0-14",Table1[[#This Row],[Patient Age]]&lt;=29,"15-29",Table1[[#This Row],[Patient Age]]&lt;=44,"30-44",Table1[[#This Row],[Patient Age]]&lt;=59,"45-59",Table1[[#This Row],[Patient Age]]&lt;=74,"60-74",TRUE,"75+")</f>
        <v>15-29</v>
      </c>
      <c r="P3510" t="str" cm="1">
        <f t="array" ref="P3510">_xlfn.IFS(Table1[[#This Row],[Patient Waittime]]&lt;=15,"0-15",Table1[[#This Row],[Patient Waittime]]&lt;=30,"16-30",Table1[[#This Row],[Patient Waittime]]&lt;=45,"31-45",Table1[[#This Row],[Patient Waittime]]&lt;=60,"46-60",TRUE,"60+")</f>
        <v>31-45</v>
      </c>
      <c r="Q3510">
        <f>--(Table1[[#This Row],[Patient Waittime]]&lt;=30)</f>
        <v>0</v>
      </c>
      <c r="R3510">
        <f>--Table1[[#This Row],[Patient Admission Flag]]</f>
        <v>0</v>
      </c>
      <c r="S3510">
        <f>--AND(Table1[[#This Row],[WithinTarget]]=1,Table1[[#This Row],[Patient Satisfaction Score]]&gt;=7)</f>
        <v>0</v>
      </c>
      <c r="T3510" t="str">
        <f>IF(LEFT(Table1[[#This Row],[Patient Gender]],1)="F","Female","Male")</f>
        <v>Male</v>
      </c>
    </row>
    <row r="3511" spans="1:20" x14ac:dyDescent="0.3">
      <c r="A3511" t="s">
        <v>3615</v>
      </c>
      <c r="B3511" s="1">
        <v>45437.198611111111</v>
      </c>
      <c r="C3511" t="s">
        <v>9</v>
      </c>
      <c r="D3511">
        <v>72</v>
      </c>
      <c r="E3511" t="s">
        <v>18</v>
      </c>
      <c r="F3511" t="s">
        <v>11</v>
      </c>
      <c r="G3511" t="b">
        <v>0</v>
      </c>
      <c r="I3511">
        <v>37</v>
      </c>
      <c r="J3511" t="b">
        <v>0</v>
      </c>
      <c r="K3511">
        <f>YEAR(Table1[[#This Row],[Patient Admission Date]])</f>
        <v>2024</v>
      </c>
      <c r="L3511" t="str">
        <f>TEXT(Table1[[#This Row],[Patient Admission Date]],"mmm")</f>
        <v>May</v>
      </c>
      <c r="M3511" t="str">
        <f>TEXT(Table1[[#This Row],[Patient Admission Date]],"ddd")</f>
        <v>Sat</v>
      </c>
      <c r="N3511" t="str">
        <f>TEXT(INT(HOUR(Table1[[#This Row],[Patient Admission Date]])/3)*3,"00")&amp;"-"&amp;TEXT(INT(HOUR(Table1[[#This Row],[Patient Admission Date]])/3)*3+3,"00")</f>
        <v>03-06</v>
      </c>
      <c r="O3511" t="str" cm="1">
        <f t="array" ref="O3511">_xlfn.IFS(Table1[[#This Row],[Patient Age]]&lt;=14,"0-14",Table1[[#This Row],[Patient Age]]&lt;=29,"15-29",Table1[[#This Row],[Patient Age]]&lt;=44,"30-44",Table1[[#This Row],[Patient Age]]&lt;=59,"45-59",Table1[[#This Row],[Patient Age]]&lt;=74,"60-74",TRUE,"75+")</f>
        <v>60-74</v>
      </c>
      <c r="P3511" t="str" cm="1">
        <f t="array" ref="P3511">_xlfn.IFS(Table1[[#This Row],[Patient Waittime]]&lt;=15,"0-15",Table1[[#This Row],[Patient Waittime]]&lt;=30,"16-30",Table1[[#This Row],[Patient Waittime]]&lt;=45,"31-45",Table1[[#This Row],[Patient Waittime]]&lt;=60,"46-60",TRUE,"60+")</f>
        <v>31-45</v>
      </c>
      <c r="Q3511">
        <f>--(Table1[[#This Row],[Patient Waittime]]&lt;=30)</f>
        <v>0</v>
      </c>
      <c r="R3511">
        <f>--Table1[[#This Row],[Patient Admission Flag]]</f>
        <v>0</v>
      </c>
      <c r="S3511">
        <f>--AND(Table1[[#This Row],[WithinTarget]]=1,Table1[[#This Row],[Patient Satisfaction Score]]&gt;=7)</f>
        <v>0</v>
      </c>
      <c r="T3511" t="str">
        <f>IF(LEFT(Table1[[#This Row],[Patient Gender]],1)="F","Female","Male")</f>
        <v>Male</v>
      </c>
    </row>
    <row r="3512" spans="1:20" x14ac:dyDescent="0.3">
      <c r="A3512" t="s">
        <v>3616</v>
      </c>
      <c r="B3512" s="1">
        <v>45412.811111111114</v>
      </c>
      <c r="C3512" t="s">
        <v>9</v>
      </c>
      <c r="D3512">
        <v>78</v>
      </c>
      <c r="E3512" t="s">
        <v>18</v>
      </c>
      <c r="F3512" t="s">
        <v>11</v>
      </c>
      <c r="G3512" t="b">
        <v>0</v>
      </c>
      <c r="I3512">
        <v>49</v>
      </c>
      <c r="J3512" t="b">
        <v>0</v>
      </c>
      <c r="K3512">
        <f>YEAR(Table1[[#This Row],[Patient Admission Date]])</f>
        <v>2024</v>
      </c>
      <c r="L3512" t="str">
        <f>TEXT(Table1[[#This Row],[Patient Admission Date]],"mmm")</f>
        <v>Apr</v>
      </c>
      <c r="M3512" t="str">
        <f>TEXT(Table1[[#This Row],[Patient Admission Date]],"ddd")</f>
        <v>Tue</v>
      </c>
      <c r="N3512" t="str">
        <f>TEXT(INT(HOUR(Table1[[#This Row],[Patient Admission Date]])/3)*3,"00")&amp;"-"&amp;TEXT(INT(HOUR(Table1[[#This Row],[Patient Admission Date]])/3)*3+3,"00")</f>
        <v>18-21</v>
      </c>
      <c r="O3512" t="str" cm="1">
        <f t="array" ref="O3512">_xlfn.IFS(Table1[[#This Row],[Patient Age]]&lt;=14,"0-14",Table1[[#This Row],[Patient Age]]&lt;=29,"15-29",Table1[[#This Row],[Patient Age]]&lt;=44,"30-44",Table1[[#This Row],[Patient Age]]&lt;=59,"45-59",Table1[[#This Row],[Patient Age]]&lt;=74,"60-74",TRUE,"75+")</f>
        <v>75+</v>
      </c>
      <c r="P3512" t="str" cm="1">
        <f t="array" ref="P3512">_xlfn.IFS(Table1[[#This Row],[Patient Waittime]]&lt;=15,"0-15",Table1[[#This Row],[Patient Waittime]]&lt;=30,"16-30",Table1[[#This Row],[Patient Waittime]]&lt;=45,"31-45",Table1[[#This Row],[Patient Waittime]]&lt;=60,"46-60",TRUE,"60+")</f>
        <v>46-60</v>
      </c>
      <c r="Q3512">
        <f>--(Table1[[#This Row],[Patient Waittime]]&lt;=30)</f>
        <v>0</v>
      </c>
      <c r="R3512">
        <f>--Table1[[#This Row],[Patient Admission Flag]]</f>
        <v>0</v>
      </c>
      <c r="S3512">
        <f>--AND(Table1[[#This Row],[WithinTarget]]=1,Table1[[#This Row],[Patient Satisfaction Score]]&gt;=7)</f>
        <v>0</v>
      </c>
      <c r="T3512" t="str">
        <f>IF(LEFT(Table1[[#This Row],[Patient Gender]],1)="F","Female","Male")</f>
        <v>Male</v>
      </c>
    </row>
    <row r="3513" spans="1:20" x14ac:dyDescent="0.3">
      <c r="A3513" t="s">
        <v>3617</v>
      </c>
      <c r="B3513" s="1">
        <v>45556.878472222219</v>
      </c>
      <c r="C3513" t="s">
        <v>9</v>
      </c>
      <c r="D3513">
        <v>37</v>
      </c>
      <c r="E3513" t="s">
        <v>18</v>
      </c>
      <c r="F3513" t="s">
        <v>11</v>
      </c>
      <c r="G3513" t="b">
        <v>0</v>
      </c>
      <c r="I3513">
        <v>52</v>
      </c>
      <c r="J3513" t="b">
        <v>0</v>
      </c>
      <c r="K3513">
        <f>YEAR(Table1[[#This Row],[Patient Admission Date]])</f>
        <v>2024</v>
      </c>
      <c r="L3513" t="str">
        <f>TEXT(Table1[[#This Row],[Patient Admission Date]],"mmm")</f>
        <v>Sep</v>
      </c>
      <c r="M3513" t="str">
        <f>TEXT(Table1[[#This Row],[Patient Admission Date]],"ddd")</f>
        <v>Sat</v>
      </c>
      <c r="N3513" t="str">
        <f>TEXT(INT(HOUR(Table1[[#This Row],[Patient Admission Date]])/3)*3,"00")&amp;"-"&amp;TEXT(INT(HOUR(Table1[[#This Row],[Patient Admission Date]])/3)*3+3,"00")</f>
        <v>21-24</v>
      </c>
      <c r="O3513" t="str" cm="1">
        <f t="array" ref="O3513">_xlfn.IFS(Table1[[#This Row],[Patient Age]]&lt;=14,"0-14",Table1[[#This Row],[Patient Age]]&lt;=29,"15-29",Table1[[#This Row],[Patient Age]]&lt;=44,"30-44",Table1[[#This Row],[Patient Age]]&lt;=59,"45-59",Table1[[#This Row],[Patient Age]]&lt;=74,"60-74",TRUE,"75+")</f>
        <v>30-44</v>
      </c>
      <c r="P3513" t="str" cm="1">
        <f t="array" ref="P3513">_xlfn.IFS(Table1[[#This Row],[Patient Waittime]]&lt;=15,"0-15",Table1[[#This Row],[Patient Waittime]]&lt;=30,"16-30",Table1[[#This Row],[Patient Waittime]]&lt;=45,"31-45",Table1[[#This Row],[Patient Waittime]]&lt;=60,"46-60",TRUE,"60+")</f>
        <v>46-60</v>
      </c>
      <c r="Q3513">
        <f>--(Table1[[#This Row],[Patient Waittime]]&lt;=30)</f>
        <v>0</v>
      </c>
      <c r="R3513">
        <f>--Table1[[#This Row],[Patient Admission Flag]]</f>
        <v>0</v>
      </c>
      <c r="S3513">
        <f>--AND(Table1[[#This Row],[WithinTarget]]=1,Table1[[#This Row],[Patient Satisfaction Score]]&gt;=7)</f>
        <v>0</v>
      </c>
      <c r="T3513" t="str">
        <f>IF(LEFT(Table1[[#This Row],[Patient Gender]],1)="F","Female","Male")</f>
        <v>Male</v>
      </c>
    </row>
    <row r="3514" spans="1:20" x14ac:dyDescent="0.3">
      <c r="A3514" t="s">
        <v>3618</v>
      </c>
      <c r="B3514" s="1">
        <v>45372.411111111112</v>
      </c>
      <c r="C3514" t="s">
        <v>9</v>
      </c>
      <c r="D3514">
        <v>42</v>
      </c>
      <c r="E3514" t="s">
        <v>18</v>
      </c>
      <c r="F3514" t="s">
        <v>11</v>
      </c>
      <c r="G3514" t="b">
        <v>0</v>
      </c>
      <c r="I3514">
        <v>55</v>
      </c>
      <c r="J3514" t="b">
        <v>0</v>
      </c>
      <c r="K3514">
        <f>YEAR(Table1[[#This Row],[Patient Admission Date]])</f>
        <v>2024</v>
      </c>
      <c r="L3514" t="str">
        <f>TEXT(Table1[[#This Row],[Patient Admission Date]],"mmm")</f>
        <v>Mar</v>
      </c>
      <c r="M3514" t="str">
        <f>TEXT(Table1[[#This Row],[Patient Admission Date]],"ddd")</f>
        <v>Thu</v>
      </c>
      <c r="N3514" t="str">
        <f>TEXT(INT(HOUR(Table1[[#This Row],[Patient Admission Date]])/3)*3,"00")&amp;"-"&amp;TEXT(INT(HOUR(Table1[[#This Row],[Patient Admission Date]])/3)*3+3,"00")</f>
        <v>09-12</v>
      </c>
      <c r="O3514" t="str" cm="1">
        <f t="array" ref="O3514">_xlfn.IFS(Table1[[#This Row],[Patient Age]]&lt;=14,"0-14",Table1[[#This Row],[Patient Age]]&lt;=29,"15-29",Table1[[#This Row],[Patient Age]]&lt;=44,"30-44",Table1[[#This Row],[Patient Age]]&lt;=59,"45-59",Table1[[#This Row],[Patient Age]]&lt;=74,"60-74",TRUE,"75+")</f>
        <v>30-44</v>
      </c>
      <c r="P3514" t="str" cm="1">
        <f t="array" ref="P3514">_xlfn.IFS(Table1[[#This Row],[Patient Waittime]]&lt;=15,"0-15",Table1[[#This Row],[Patient Waittime]]&lt;=30,"16-30",Table1[[#This Row],[Patient Waittime]]&lt;=45,"31-45",Table1[[#This Row],[Patient Waittime]]&lt;=60,"46-60",TRUE,"60+")</f>
        <v>46-60</v>
      </c>
      <c r="Q3514">
        <f>--(Table1[[#This Row],[Patient Waittime]]&lt;=30)</f>
        <v>0</v>
      </c>
      <c r="R3514">
        <f>--Table1[[#This Row],[Patient Admission Flag]]</f>
        <v>0</v>
      </c>
      <c r="S3514">
        <f>--AND(Table1[[#This Row],[WithinTarget]]=1,Table1[[#This Row],[Patient Satisfaction Score]]&gt;=7)</f>
        <v>0</v>
      </c>
      <c r="T3514" t="str">
        <f>IF(LEFT(Table1[[#This Row],[Patient Gender]],1)="F","Female","Male")</f>
        <v>Male</v>
      </c>
    </row>
    <row r="3515" spans="1:20" x14ac:dyDescent="0.3">
      <c r="A3515" t="s">
        <v>3619</v>
      </c>
      <c r="B3515" s="1">
        <v>45533.167361111111</v>
      </c>
      <c r="C3515" t="s">
        <v>9</v>
      </c>
      <c r="D3515">
        <v>44</v>
      </c>
      <c r="E3515" t="s">
        <v>18</v>
      </c>
      <c r="F3515" t="s">
        <v>11</v>
      </c>
      <c r="G3515" t="b">
        <v>0</v>
      </c>
      <c r="I3515">
        <v>56</v>
      </c>
      <c r="J3515" t="b">
        <v>0</v>
      </c>
      <c r="K3515">
        <f>YEAR(Table1[[#This Row],[Patient Admission Date]])</f>
        <v>2024</v>
      </c>
      <c r="L3515" t="str">
        <f>TEXT(Table1[[#This Row],[Patient Admission Date]],"mmm")</f>
        <v>Aug</v>
      </c>
      <c r="M3515" t="str">
        <f>TEXT(Table1[[#This Row],[Patient Admission Date]],"ddd")</f>
        <v>Thu</v>
      </c>
      <c r="N3515" t="str">
        <f>TEXT(INT(HOUR(Table1[[#This Row],[Patient Admission Date]])/3)*3,"00")&amp;"-"&amp;TEXT(INT(HOUR(Table1[[#This Row],[Patient Admission Date]])/3)*3+3,"00")</f>
        <v>03-06</v>
      </c>
      <c r="O3515" t="str" cm="1">
        <f t="array" ref="O3515">_xlfn.IFS(Table1[[#This Row],[Patient Age]]&lt;=14,"0-14",Table1[[#This Row],[Patient Age]]&lt;=29,"15-29",Table1[[#This Row],[Patient Age]]&lt;=44,"30-44",Table1[[#This Row],[Patient Age]]&lt;=59,"45-59",Table1[[#This Row],[Patient Age]]&lt;=74,"60-74",TRUE,"75+")</f>
        <v>30-44</v>
      </c>
      <c r="P3515" t="str" cm="1">
        <f t="array" ref="P3515">_xlfn.IFS(Table1[[#This Row],[Patient Waittime]]&lt;=15,"0-15",Table1[[#This Row],[Patient Waittime]]&lt;=30,"16-30",Table1[[#This Row],[Patient Waittime]]&lt;=45,"31-45",Table1[[#This Row],[Patient Waittime]]&lt;=60,"46-60",TRUE,"60+")</f>
        <v>46-60</v>
      </c>
      <c r="Q3515">
        <f>--(Table1[[#This Row],[Patient Waittime]]&lt;=30)</f>
        <v>0</v>
      </c>
      <c r="R3515">
        <f>--Table1[[#This Row],[Patient Admission Flag]]</f>
        <v>0</v>
      </c>
      <c r="S3515">
        <f>--AND(Table1[[#This Row],[WithinTarget]]=1,Table1[[#This Row],[Patient Satisfaction Score]]&gt;=7)</f>
        <v>0</v>
      </c>
      <c r="T3515" t="str">
        <f>IF(LEFT(Table1[[#This Row],[Patient Gender]],1)="F","Female","Male")</f>
        <v>Male</v>
      </c>
    </row>
    <row r="3516" spans="1:20" x14ac:dyDescent="0.3">
      <c r="A3516" t="s">
        <v>3620</v>
      </c>
      <c r="B3516" s="1">
        <v>45371.10833333333</v>
      </c>
      <c r="C3516" t="s">
        <v>9</v>
      </c>
      <c r="D3516">
        <v>57</v>
      </c>
      <c r="E3516" t="s">
        <v>18</v>
      </c>
      <c r="F3516" t="s">
        <v>11</v>
      </c>
      <c r="G3516" t="b">
        <v>0</v>
      </c>
      <c r="I3516">
        <v>57</v>
      </c>
      <c r="J3516" t="b">
        <v>0</v>
      </c>
      <c r="K3516">
        <f>YEAR(Table1[[#This Row],[Patient Admission Date]])</f>
        <v>2024</v>
      </c>
      <c r="L3516" t="str">
        <f>TEXT(Table1[[#This Row],[Patient Admission Date]],"mmm")</f>
        <v>Mar</v>
      </c>
      <c r="M3516" t="str">
        <f>TEXT(Table1[[#This Row],[Patient Admission Date]],"ddd")</f>
        <v>Wed</v>
      </c>
      <c r="N3516" t="str">
        <f>TEXT(INT(HOUR(Table1[[#This Row],[Patient Admission Date]])/3)*3,"00")&amp;"-"&amp;TEXT(INT(HOUR(Table1[[#This Row],[Patient Admission Date]])/3)*3+3,"00")</f>
        <v>00-03</v>
      </c>
      <c r="O3516" t="str" cm="1">
        <f t="array" ref="O3516">_xlfn.IFS(Table1[[#This Row],[Patient Age]]&lt;=14,"0-14",Table1[[#This Row],[Patient Age]]&lt;=29,"15-29",Table1[[#This Row],[Patient Age]]&lt;=44,"30-44",Table1[[#This Row],[Patient Age]]&lt;=59,"45-59",Table1[[#This Row],[Patient Age]]&lt;=74,"60-74",TRUE,"75+")</f>
        <v>45-59</v>
      </c>
      <c r="P3516" t="str" cm="1">
        <f t="array" ref="P3516">_xlfn.IFS(Table1[[#This Row],[Patient Waittime]]&lt;=15,"0-15",Table1[[#This Row],[Patient Waittime]]&lt;=30,"16-30",Table1[[#This Row],[Patient Waittime]]&lt;=45,"31-45",Table1[[#This Row],[Patient Waittime]]&lt;=60,"46-60",TRUE,"60+")</f>
        <v>46-60</v>
      </c>
      <c r="Q3516">
        <f>--(Table1[[#This Row],[Patient Waittime]]&lt;=30)</f>
        <v>0</v>
      </c>
      <c r="R3516">
        <f>--Table1[[#This Row],[Patient Admission Flag]]</f>
        <v>0</v>
      </c>
      <c r="S3516">
        <f>--AND(Table1[[#This Row],[WithinTarget]]=1,Table1[[#This Row],[Patient Satisfaction Score]]&gt;=7)</f>
        <v>0</v>
      </c>
      <c r="T3516" t="str">
        <f>IF(LEFT(Table1[[#This Row],[Patient Gender]],1)="F","Female","Male")</f>
        <v>Male</v>
      </c>
    </row>
    <row r="3517" spans="1:20" x14ac:dyDescent="0.3">
      <c r="A3517" t="s">
        <v>3621</v>
      </c>
      <c r="B3517" s="1">
        <v>45161.444444444445</v>
      </c>
      <c r="C3517" t="s">
        <v>9</v>
      </c>
      <c r="D3517">
        <v>57</v>
      </c>
      <c r="E3517" t="s">
        <v>18</v>
      </c>
      <c r="F3517" t="s">
        <v>11</v>
      </c>
      <c r="G3517" t="b">
        <v>0</v>
      </c>
      <c r="I3517">
        <v>14</v>
      </c>
      <c r="J3517" t="b">
        <v>0</v>
      </c>
      <c r="K3517">
        <f>YEAR(Table1[[#This Row],[Patient Admission Date]])</f>
        <v>2023</v>
      </c>
      <c r="L3517" t="str">
        <f>TEXT(Table1[[#This Row],[Patient Admission Date]],"mmm")</f>
        <v>Aug</v>
      </c>
      <c r="M3517" t="str">
        <f>TEXT(Table1[[#This Row],[Patient Admission Date]],"ddd")</f>
        <v>Wed</v>
      </c>
      <c r="N3517" t="str">
        <f>TEXT(INT(HOUR(Table1[[#This Row],[Patient Admission Date]])/3)*3,"00")&amp;"-"&amp;TEXT(INT(HOUR(Table1[[#This Row],[Patient Admission Date]])/3)*3+3,"00")</f>
        <v>09-12</v>
      </c>
      <c r="O3517" t="str" cm="1">
        <f t="array" ref="O3517">_xlfn.IFS(Table1[[#This Row],[Patient Age]]&lt;=14,"0-14",Table1[[#This Row],[Patient Age]]&lt;=29,"15-29",Table1[[#This Row],[Patient Age]]&lt;=44,"30-44",Table1[[#This Row],[Patient Age]]&lt;=59,"45-59",Table1[[#This Row],[Patient Age]]&lt;=74,"60-74",TRUE,"75+")</f>
        <v>45-59</v>
      </c>
      <c r="P3517" t="str" cm="1">
        <f t="array" ref="P3517">_xlfn.IFS(Table1[[#This Row],[Patient Waittime]]&lt;=15,"0-15",Table1[[#This Row],[Patient Waittime]]&lt;=30,"16-30",Table1[[#This Row],[Patient Waittime]]&lt;=45,"31-45",Table1[[#This Row],[Patient Waittime]]&lt;=60,"46-60",TRUE,"60+")</f>
        <v>0-15</v>
      </c>
      <c r="Q3517">
        <f>--(Table1[[#This Row],[Patient Waittime]]&lt;=30)</f>
        <v>1</v>
      </c>
      <c r="R3517">
        <f>--Table1[[#This Row],[Patient Admission Flag]]</f>
        <v>0</v>
      </c>
      <c r="S3517">
        <f>--AND(Table1[[#This Row],[WithinTarget]]=1,Table1[[#This Row],[Patient Satisfaction Score]]&gt;=7)</f>
        <v>0</v>
      </c>
      <c r="T3517" t="str">
        <f>IF(LEFT(Table1[[#This Row],[Patient Gender]],1)="F","Female","Male")</f>
        <v>Male</v>
      </c>
    </row>
    <row r="3518" spans="1:20" x14ac:dyDescent="0.3">
      <c r="A3518" t="s">
        <v>3622</v>
      </c>
      <c r="B3518" s="1">
        <v>45452.292361111111</v>
      </c>
      <c r="C3518" t="s">
        <v>9</v>
      </c>
      <c r="D3518">
        <v>20</v>
      </c>
      <c r="E3518" t="s">
        <v>18</v>
      </c>
      <c r="F3518" t="s">
        <v>11</v>
      </c>
      <c r="G3518" t="b">
        <v>0</v>
      </c>
      <c r="I3518">
        <v>36</v>
      </c>
      <c r="J3518" t="b">
        <v>0</v>
      </c>
      <c r="K3518">
        <f>YEAR(Table1[[#This Row],[Patient Admission Date]])</f>
        <v>2024</v>
      </c>
      <c r="L3518" t="str">
        <f>TEXT(Table1[[#This Row],[Patient Admission Date]],"mmm")</f>
        <v>Jun</v>
      </c>
      <c r="M3518" t="str">
        <f>TEXT(Table1[[#This Row],[Patient Admission Date]],"ddd")</f>
        <v>Sun</v>
      </c>
      <c r="N3518" t="str">
        <f>TEXT(INT(HOUR(Table1[[#This Row],[Patient Admission Date]])/3)*3,"00")&amp;"-"&amp;TEXT(INT(HOUR(Table1[[#This Row],[Patient Admission Date]])/3)*3+3,"00")</f>
        <v>06-09</v>
      </c>
      <c r="O3518" t="str" cm="1">
        <f t="array" ref="O3518">_xlfn.IFS(Table1[[#This Row],[Patient Age]]&lt;=14,"0-14",Table1[[#This Row],[Patient Age]]&lt;=29,"15-29",Table1[[#This Row],[Patient Age]]&lt;=44,"30-44",Table1[[#This Row],[Patient Age]]&lt;=59,"45-59",Table1[[#This Row],[Patient Age]]&lt;=74,"60-74",TRUE,"75+")</f>
        <v>15-29</v>
      </c>
      <c r="P3518" t="str" cm="1">
        <f t="array" ref="P3518">_xlfn.IFS(Table1[[#This Row],[Patient Waittime]]&lt;=15,"0-15",Table1[[#This Row],[Patient Waittime]]&lt;=30,"16-30",Table1[[#This Row],[Patient Waittime]]&lt;=45,"31-45",Table1[[#This Row],[Patient Waittime]]&lt;=60,"46-60",TRUE,"60+")</f>
        <v>31-45</v>
      </c>
      <c r="Q3518">
        <f>--(Table1[[#This Row],[Patient Waittime]]&lt;=30)</f>
        <v>0</v>
      </c>
      <c r="R3518">
        <f>--Table1[[#This Row],[Patient Admission Flag]]</f>
        <v>0</v>
      </c>
      <c r="S3518">
        <f>--AND(Table1[[#This Row],[WithinTarget]]=1,Table1[[#This Row],[Patient Satisfaction Score]]&gt;=7)</f>
        <v>0</v>
      </c>
      <c r="T3518" t="str">
        <f>IF(LEFT(Table1[[#This Row],[Patient Gender]],1)="F","Female","Male")</f>
        <v>Male</v>
      </c>
    </row>
    <row r="3519" spans="1:20" x14ac:dyDescent="0.3">
      <c r="A3519" t="s">
        <v>3623</v>
      </c>
      <c r="B3519" s="1">
        <v>45446.868750000001</v>
      </c>
      <c r="C3519" t="s">
        <v>9</v>
      </c>
      <c r="D3519">
        <v>20</v>
      </c>
      <c r="E3519" t="s">
        <v>18</v>
      </c>
      <c r="F3519" t="s">
        <v>11</v>
      </c>
      <c r="G3519" t="b">
        <v>0</v>
      </c>
      <c r="I3519">
        <v>42</v>
      </c>
      <c r="J3519" t="b">
        <v>0</v>
      </c>
      <c r="K3519">
        <f>YEAR(Table1[[#This Row],[Patient Admission Date]])</f>
        <v>2024</v>
      </c>
      <c r="L3519" t="str">
        <f>TEXT(Table1[[#This Row],[Patient Admission Date]],"mmm")</f>
        <v>Jun</v>
      </c>
      <c r="M3519" t="str">
        <f>TEXT(Table1[[#This Row],[Patient Admission Date]],"ddd")</f>
        <v>Mon</v>
      </c>
      <c r="N3519" t="str">
        <f>TEXT(INT(HOUR(Table1[[#This Row],[Patient Admission Date]])/3)*3,"00")&amp;"-"&amp;TEXT(INT(HOUR(Table1[[#This Row],[Patient Admission Date]])/3)*3+3,"00")</f>
        <v>18-21</v>
      </c>
      <c r="O3519" t="str" cm="1">
        <f t="array" ref="O3519">_xlfn.IFS(Table1[[#This Row],[Patient Age]]&lt;=14,"0-14",Table1[[#This Row],[Patient Age]]&lt;=29,"15-29",Table1[[#This Row],[Patient Age]]&lt;=44,"30-44",Table1[[#This Row],[Patient Age]]&lt;=59,"45-59",Table1[[#This Row],[Patient Age]]&lt;=74,"60-74",TRUE,"75+")</f>
        <v>15-29</v>
      </c>
      <c r="P3519" t="str" cm="1">
        <f t="array" ref="P3519">_xlfn.IFS(Table1[[#This Row],[Patient Waittime]]&lt;=15,"0-15",Table1[[#This Row],[Patient Waittime]]&lt;=30,"16-30",Table1[[#This Row],[Patient Waittime]]&lt;=45,"31-45",Table1[[#This Row],[Patient Waittime]]&lt;=60,"46-60",TRUE,"60+")</f>
        <v>31-45</v>
      </c>
      <c r="Q3519">
        <f>--(Table1[[#This Row],[Patient Waittime]]&lt;=30)</f>
        <v>0</v>
      </c>
      <c r="R3519">
        <f>--Table1[[#This Row],[Patient Admission Flag]]</f>
        <v>0</v>
      </c>
      <c r="S3519">
        <f>--AND(Table1[[#This Row],[WithinTarget]]=1,Table1[[#This Row],[Patient Satisfaction Score]]&gt;=7)</f>
        <v>0</v>
      </c>
      <c r="T3519" t="str">
        <f>IF(LEFT(Table1[[#This Row],[Patient Gender]],1)="F","Female","Male")</f>
        <v>Male</v>
      </c>
    </row>
    <row r="3520" spans="1:20" x14ac:dyDescent="0.3">
      <c r="A3520" t="s">
        <v>3624</v>
      </c>
      <c r="B3520" s="1">
        <v>45235.616666666669</v>
      </c>
      <c r="C3520" t="s">
        <v>9</v>
      </c>
      <c r="D3520">
        <v>6</v>
      </c>
      <c r="E3520" t="s">
        <v>18</v>
      </c>
      <c r="F3520" t="s">
        <v>11</v>
      </c>
      <c r="G3520" t="b">
        <v>0</v>
      </c>
      <c r="I3520">
        <v>11</v>
      </c>
      <c r="J3520" t="b">
        <v>0</v>
      </c>
      <c r="K3520">
        <f>YEAR(Table1[[#This Row],[Patient Admission Date]])</f>
        <v>2023</v>
      </c>
      <c r="L3520" t="str">
        <f>TEXT(Table1[[#This Row],[Patient Admission Date]],"mmm")</f>
        <v>Nov</v>
      </c>
      <c r="M3520" t="str">
        <f>TEXT(Table1[[#This Row],[Patient Admission Date]],"ddd")</f>
        <v>Sun</v>
      </c>
      <c r="N3520" t="str">
        <f>TEXT(INT(HOUR(Table1[[#This Row],[Patient Admission Date]])/3)*3,"00")&amp;"-"&amp;TEXT(INT(HOUR(Table1[[#This Row],[Patient Admission Date]])/3)*3+3,"00")</f>
        <v>12-15</v>
      </c>
      <c r="O3520" t="str" cm="1">
        <f t="array" ref="O3520">_xlfn.IFS(Table1[[#This Row],[Patient Age]]&lt;=14,"0-14",Table1[[#This Row],[Patient Age]]&lt;=29,"15-29",Table1[[#This Row],[Patient Age]]&lt;=44,"30-44",Table1[[#This Row],[Patient Age]]&lt;=59,"45-59",Table1[[#This Row],[Patient Age]]&lt;=74,"60-74",TRUE,"75+")</f>
        <v>0-14</v>
      </c>
      <c r="P3520" t="str" cm="1">
        <f t="array" ref="P3520">_xlfn.IFS(Table1[[#This Row],[Patient Waittime]]&lt;=15,"0-15",Table1[[#This Row],[Patient Waittime]]&lt;=30,"16-30",Table1[[#This Row],[Patient Waittime]]&lt;=45,"31-45",Table1[[#This Row],[Patient Waittime]]&lt;=60,"46-60",TRUE,"60+")</f>
        <v>0-15</v>
      </c>
      <c r="Q3520">
        <f>--(Table1[[#This Row],[Patient Waittime]]&lt;=30)</f>
        <v>1</v>
      </c>
      <c r="R3520">
        <f>--Table1[[#This Row],[Patient Admission Flag]]</f>
        <v>0</v>
      </c>
      <c r="S3520">
        <f>--AND(Table1[[#This Row],[WithinTarget]]=1,Table1[[#This Row],[Patient Satisfaction Score]]&gt;=7)</f>
        <v>0</v>
      </c>
      <c r="T3520" t="str">
        <f>IF(LEFT(Table1[[#This Row],[Patient Gender]],1)="F","Female","Male")</f>
        <v>Male</v>
      </c>
    </row>
    <row r="3521" spans="1:20" x14ac:dyDescent="0.3">
      <c r="A3521" t="s">
        <v>3625</v>
      </c>
      <c r="B3521" s="1">
        <v>45111.999305555553</v>
      </c>
      <c r="C3521" t="s">
        <v>9</v>
      </c>
      <c r="D3521">
        <v>67</v>
      </c>
      <c r="E3521" t="s">
        <v>18</v>
      </c>
      <c r="F3521" t="s">
        <v>11</v>
      </c>
      <c r="G3521" t="b">
        <v>0</v>
      </c>
      <c r="I3521">
        <v>24</v>
      </c>
      <c r="J3521" t="b">
        <v>0</v>
      </c>
      <c r="K3521">
        <f>YEAR(Table1[[#This Row],[Patient Admission Date]])</f>
        <v>2023</v>
      </c>
      <c r="L3521" t="str">
        <f>TEXT(Table1[[#This Row],[Patient Admission Date]],"mmm")</f>
        <v>Jul</v>
      </c>
      <c r="M3521" t="str">
        <f>TEXT(Table1[[#This Row],[Patient Admission Date]],"ddd")</f>
        <v>Tue</v>
      </c>
      <c r="N3521" t="str">
        <f>TEXT(INT(HOUR(Table1[[#This Row],[Patient Admission Date]])/3)*3,"00")&amp;"-"&amp;TEXT(INT(HOUR(Table1[[#This Row],[Patient Admission Date]])/3)*3+3,"00")</f>
        <v>21-24</v>
      </c>
      <c r="O3521" t="str" cm="1">
        <f t="array" ref="O3521">_xlfn.IFS(Table1[[#This Row],[Patient Age]]&lt;=14,"0-14",Table1[[#This Row],[Patient Age]]&lt;=29,"15-29",Table1[[#This Row],[Patient Age]]&lt;=44,"30-44",Table1[[#This Row],[Patient Age]]&lt;=59,"45-59",Table1[[#This Row],[Patient Age]]&lt;=74,"60-74",TRUE,"75+")</f>
        <v>60-74</v>
      </c>
      <c r="P3521" t="str" cm="1">
        <f t="array" ref="P3521">_xlfn.IFS(Table1[[#This Row],[Patient Waittime]]&lt;=15,"0-15",Table1[[#This Row],[Patient Waittime]]&lt;=30,"16-30",Table1[[#This Row],[Patient Waittime]]&lt;=45,"31-45",Table1[[#This Row],[Patient Waittime]]&lt;=60,"46-60",TRUE,"60+")</f>
        <v>16-30</v>
      </c>
      <c r="Q3521">
        <f>--(Table1[[#This Row],[Patient Waittime]]&lt;=30)</f>
        <v>1</v>
      </c>
      <c r="R3521">
        <f>--Table1[[#This Row],[Patient Admission Flag]]</f>
        <v>0</v>
      </c>
      <c r="S3521">
        <f>--AND(Table1[[#This Row],[WithinTarget]]=1,Table1[[#This Row],[Patient Satisfaction Score]]&gt;=7)</f>
        <v>0</v>
      </c>
      <c r="T3521" t="str">
        <f>IF(LEFT(Table1[[#This Row],[Patient Gender]],1)="F","Female","Male")</f>
        <v>Male</v>
      </c>
    </row>
    <row r="3522" spans="1:20" x14ac:dyDescent="0.3">
      <c r="A3522" t="s">
        <v>3626</v>
      </c>
      <c r="B3522" s="1">
        <v>45148.947916666664</v>
      </c>
      <c r="C3522" t="s">
        <v>9</v>
      </c>
      <c r="D3522">
        <v>36</v>
      </c>
      <c r="E3522" t="s">
        <v>18</v>
      </c>
      <c r="F3522" t="s">
        <v>11</v>
      </c>
      <c r="G3522" t="b">
        <v>0</v>
      </c>
      <c r="I3522">
        <v>27</v>
      </c>
      <c r="J3522" t="b">
        <v>0</v>
      </c>
      <c r="K3522">
        <f>YEAR(Table1[[#This Row],[Patient Admission Date]])</f>
        <v>2023</v>
      </c>
      <c r="L3522" t="str">
        <f>TEXT(Table1[[#This Row],[Patient Admission Date]],"mmm")</f>
        <v>Aug</v>
      </c>
      <c r="M3522" t="str">
        <f>TEXT(Table1[[#This Row],[Patient Admission Date]],"ddd")</f>
        <v>Thu</v>
      </c>
      <c r="N3522" t="str">
        <f>TEXT(INT(HOUR(Table1[[#This Row],[Patient Admission Date]])/3)*3,"00")&amp;"-"&amp;TEXT(INT(HOUR(Table1[[#This Row],[Patient Admission Date]])/3)*3+3,"00")</f>
        <v>21-24</v>
      </c>
      <c r="O3522" t="str" cm="1">
        <f t="array" ref="O3522">_xlfn.IFS(Table1[[#This Row],[Patient Age]]&lt;=14,"0-14",Table1[[#This Row],[Patient Age]]&lt;=29,"15-29",Table1[[#This Row],[Patient Age]]&lt;=44,"30-44",Table1[[#This Row],[Patient Age]]&lt;=59,"45-59",Table1[[#This Row],[Patient Age]]&lt;=74,"60-74",TRUE,"75+")</f>
        <v>30-44</v>
      </c>
      <c r="P3522" t="str" cm="1">
        <f t="array" ref="P3522">_xlfn.IFS(Table1[[#This Row],[Patient Waittime]]&lt;=15,"0-15",Table1[[#This Row],[Patient Waittime]]&lt;=30,"16-30",Table1[[#This Row],[Patient Waittime]]&lt;=45,"31-45",Table1[[#This Row],[Patient Waittime]]&lt;=60,"46-60",TRUE,"60+")</f>
        <v>16-30</v>
      </c>
      <c r="Q3522">
        <f>--(Table1[[#This Row],[Patient Waittime]]&lt;=30)</f>
        <v>1</v>
      </c>
      <c r="R3522">
        <f>--Table1[[#This Row],[Patient Admission Flag]]</f>
        <v>0</v>
      </c>
      <c r="S3522">
        <f>--AND(Table1[[#This Row],[WithinTarget]]=1,Table1[[#This Row],[Patient Satisfaction Score]]&gt;=7)</f>
        <v>0</v>
      </c>
      <c r="T3522" t="str">
        <f>IF(LEFT(Table1[[#This Row],[Patient Gender]],1)="F","Female","Male")</f>
        <v>Male</v>
      </c>
    </row>
    <row r="3523" spans="1:20" x14ac:dyDescent="0.3">
      <c r="A3523" t="s">
        <v>3627</v>
      </c>
      <c r="B3523" s="1">
        <v>45268.719444444447</v>
      </c>
      <c r="C3523" t="s">
        <v>9</v>
      </c>
      <c r="D3523">
        <v>46</v>
      </c>
      <c r="E3523" t="s">
        <v>18</v>
      </c>
      <c r="F3523" t="s">
        <v>11</v>
      </c>
      <c r="G3523" t="b">
        <v>0</v>
      </c>
      <c r="I3523">
        <v>45</v>
      </c>
      <c r="J3523" t="b">
        <v>0</v>
      </c>
      <c r="K3523">
        <f>YEAR(Table1[[#This Row],[Patient Admission Date]])</f>
        <v>2023</v>
      </c>
      <c r="L3523" t="str">
        <f>TEXT(Table1[[#This Row],[Patient Admission Date]],"mmm")</f>
        <v>Dec</v>
      </c>
      <c r="M3523" t="str">
        <f>TEXT(Table1[[#This Row],[Patient Admission Date]],"ddd")</f>
        <v>Fri</v>
      </c>
      <c r="N3523" t="str">
        <f>TEXT(INT(HOUR(Table1[[#This Row],[Patient Admission Date]])/3)*3,"00")&amp;"-"&amp;TEXT(INT(HOUR(Table1[[#This Row],[Patient Admission Date]])/3)*3+3,"00")</f>
        <v>15-18</v>
      </c>
      <c r="O3523" t="str" cm="1">
        <f t="array" ref="O3523">_xlfn.IFS(Table1[[#This Row],[Patient Age]]&lt;=14,"0-14",Table1[[#This Row],[Patient Age]]&lt;=29,"15-29",Table1[[#This Row],[Patient Age]]&lt;=44,"30-44",Table1[[#This Row],[Patient Age]]&lt;=59,"45-59",Table1[[#This Row],[Patient Age]]&lt;=74,"60-74",TRUE,"75+")</f>
        <v>45-59</v>
      </c>
      <c r="P3523" t="str" cm="1">
        <f t="array" ref="P3523">_xlfn.IFS(Table1[[#This Row],[Patient Waittime]]&lt;=15,"0-15",Table1[[#This Row],[Patient Waittime]]&lt;=30,"16-30",Table1[[#This Row],[Patient Waittime]]&lt;=45,"31-45",Table1[[#This Row],[Patient Waittime]]&lt;=60,"46-60",TRUE,"60+")</f>
        <v>31-45</v>
      </c>
      <c r="Q3523">
        <f>--(Table1[[#This Row],[Patient Waittime]]&lt;=30)</f>
        <v>0</v>
      </c>
      <c r="R3523">
        <f>--Table1[[#This Row],[Patient Admission Flag]]</f>
        <v>0</v>
      </c>
      <c r="S3523">
        <f>--AND(Table1[[#This Row],[WithinTarget]]=1,Table1[[#This Row],[Patient Satisfaction Score]]&gt;=7)</f>
        <v>0</v>
      </c>
      <c r="T3523" t="str">
        <f>IF(LEFT(Table1[[#This Row],[Patient Gender]],1)="F","Female","Male")</f>
        <v>Male</v>
      </c>
    </row>
    <row r="3524" spans="1:20" x14ac:dyDescent="0.3">
      <c r="A3524" t="s">
        <v>3628</v>
      </c>
      <c r="B3524" s="1">
        <v>45217.461805555555</v>
      </c>
      <c r="C3524" t="s">
        <v>9</v>
      </c>
      <c r="D3524">
        <v>10</v>
      </c>
      <c r="E3524" t="s">
        <v>18</v>
      </c>
      <c r="F3524" t="s">
        <v>11</v>
      </c>
      <c r="G3524" t="b">
        <v>0</v>
      </c>
      <c r="I3524">
        <v>50</v>
      </c>
      <c r="J3524" t="b">
        <v>0</v>
      </c>
      <c r="K3524">
        <f>YEAR(Table1[[#This Row],[Patient Admission Date]])</f>
        <v>2023</v>
      </c>
      <c r="L3524" t="str">
        <f>TEXT(Table1[[#This Row],[Patient Admission Date]],"mmm")</f>
        <v>Oct</v>
      </c>
      <c r="M3524" t="str">
        <f>TEXT(Table1[[#This Row],[Patient Admission Date]],"ddd")</f>
        <v>Wed</v>
      </c>
      <c r="N3524" t="str">
        <f>TEXT(INT(HOUR(Table1[[#This Row],[Patient Admission Date]])/3)*3,"00")&amp;"-"&amp;TEXT(INT(HOUR(Table1[[#This Row],[Patient Admission Date]])/3)*3+3,"00")</f>
        <v>09-12</v>
      </c>
      <c r="O3524" t="str" cm="1">
        <f t="array" ref="O3524">_xlfn.IFS(Table1[[#This Row],[Patient Age]]&lt;=14,"0-14",Table1[[#This Row],[Patient Age]]&lt;=29,"15-29",Table1[[#This Row],[Patient Age]]&lt;=44,"30-44",Table1[[#This Row],[Patient Age]]&lt;=59,"45-59",Table1[[#This Row],[Patient Age]]&lt;=74,"60-74",TRUE,"75+")</f>
        <v>0-14</v>
      </c>
      <c r="P3524" t="str" cm="1">
        <f t="array" ref="P3524">_xlfn.IFS(Table1[[#This Row],[Patient Waittime]]&lt;=15,"0-15",Table1[[#This Row],[Patient Waittime]]&lt;=30,"16-30",Table1[[#This Row],[Patient Waittime]]&lt;=45,"31-45",Table1[[#This Row],[Patient Waittime]]&lt;=60,"46-60",TRUE,"60+")</f>
        <v>46-60</v>
      </c>
      <c r="Q3524">
        <f>--(Table1[[#This Row],[Patient Waittime]]&lt;=30)</f>
        <v>0</v>
      </c>
      <c r="R3524">
        <f>--Table1[[#This Row],[Patient Admission Flag]]</f>
        <v>0</v>
      </c>
      <c r="S3524">
        <f>--AND(Table1[[#This Row],[WithinTarget]]=1,Table1[[#This Row],[Patient Satisfaction Score]]&gt;=7)</f>
        <v>0</v>
      </c>
      <c r="T3524" t="str">
        <f>IF(LEFT(Table1[[#This Row],[Patient Gender]],1)="F","Female","Male")</f>
        <v>Male</v>
      </c>
    </row>
    <row r="3525" spans="1:20" x14ac:dyDescent="0.3">
      <c r="A3525" t="s">
        <v>3629</v>
      </c>
      <c r="B3525" s="1">
        <v>45215.859722222223</v>
      </c>
      <c r="C3525" t="s">
        <v>9</v>
      </c>
      <c r="D3525">
        <v>18</v>
      </c>
      <c r="E3525" t="s">
        <v>18</v>
      </c>
      <c r="F3525" t="s">
        <v>11</v>
      </c>
      <c r="G3525" t="b">
        <v>0</v>
      </c>
      <c r="I3525">
        <v>54</v>
      </c>
      <c r="J3525" t="b">
        <v>0</v>
      </c>
      <c r="K3525">
        <f>YEAR(Table1[[#This Row],[Patient Admission Date]])</f>
        <v>2023</v>
      </c>
      <c r="L3525" t="str">
        <f>TEXT(Table1[[#This Row],[Patient Admission Date]],"mmm")</f>
        <v>Oct</v>
      </c>
      <c r="M3525" t="str">
        <f>TEXT(Table1[[#This Row],[Patient Admission Date]],"ddd")</f>
        <v>Mon</v>
      </c>
      <c r="N3525" t="str">
        <f>TEXT(INT(HOUR(Table1[[#This Row],[Patient Admission Date]])/3)*3,"00")&amp;"-"&amp;TEXT(INT(HOUR(Table1[[#This Row],[Patient Admission Date]])/3)*3+3,"00")</f>
        <v>18-21</v>
      </c>
      <c r="O3525" t="str" cm="1">
        <f t="array" ref="O3525">_xlfn.IFS(Table1[[#This Row],[Patient Age]]&lt;=14,"0-14",Table1[[#This Row],[Patient Age]]&lt;=29,"15-29",Table1[[#This Row],[Patient Age]]&lt;=44,"30-44",Table1[[#This Row],[Patient Age]]&lt;=59,"45-59",Table1[[#This Row],[Patient Age]]&lt;=74,"60-74",TRUE,"75+")</f>
        <v>15-29</v>
      </c>
      <c r="P3525" t="str" cm="1">
        <f t="array" ref="P3525">_xlfn.IFS(Table1[[#This Row],[Patient Waittime]]&lt;=15,"0-15",Table1[[#This Row],[Patient Waittime]]&lt;=30,"16-30",Table1[[#This Row],[Patient Waittime]]&lt;=45,"31-45",Table1[[#This Row],[Patient Waittime]]&lt;=60,"46-60",TRUE,"60+")</f>
        <v>46-60</v>
      </c>
      <c r="Q3525">
        <f>--(Table1[[#This Row],[Patient Waittime]]&lt;=30)</f>
        <v>0</v>
      </c>
      <c r="R3525">
        <f>--Table1[[#This Row],[Patient Admission Flag]]</f>
        <v>0</v>
      </c>
      <c r="S3525">
        <f>--AND(Table1[[#This Row],[WithinTarget]]=1,Table1[[#This Row],[Patient Satisfaction Score]]&gt;=7)</f>
        <v>0</v>
      </c>
      <c r="T3525" t="str">
        <f>IF(LEFT(Table1[[#This Row],[Patient Gender]],1)="F","Female","Male")</f>
        <v>Male</v>
      </c>
    </row>
    <row r="3526" spans="1:20" x14ac:dyDescent="0.3">
      <c r="A3526" t="s">
        <v>3630</v>
      </c>
      <c r="B3526" s="1">
        <v>45274.794444444444</v>
      </c>
      <c r="C3526" t="s">
        <v>9</v>
      </c>
      <c r="D3526">
        <v>30</v>
      </c>
      <c r="E3526" t="s">
        <v>18</v>
      </c>
      <c r="F3526" t="s">
        <v>11</v>
      </c>
      <c r="G3526" t="b">
        <v>0</v>
      </c>
      <c r="I3526">
        <v>57</v>
      </c>
      <c r="J3526" t="b">
        <v>0</v>
      </c>
      <c r="K3526">
        <f>YEAR(Table1[[#This Row],[Patient Admission Date]])</f>
        <v>2023</v>
      </c>
      <c r="L3526" t="str">
        <f>TEXT(Table1[[#This Row],[Patient Admission Date]],"mmm")</f>
        <v>Dec</v>
      </c>
      <c r="M3526" t="str">
        <f>TEXT(Table1[[#This Row],[Patient Admission Date]],"ddd")</f>
        <v>Thu</v>
      </c>
      <c r="N3526" t="str">
        <f>TEXT(INT(HOUR(Table1[[#This Row],[Patient Admission Date]])/3)*3,"00")&amp;"-"&amp;TEXT(INT(HOUR(Table1[[#This Row],[Patient Admission Date]])/3)*3+3,"00")</f>
        <v>18-21</v>
      </c>
      <c r="O3526" t="str" cm="1">
        <f t="array" ref="O3526">_xlfn.IFS(Table1[[#This Row],[Patient Age]]&lt;=14,"0-14",Table1[[#This Row],[Patient Age]]&lt;=29,"15-29",Table1[[#This Row],[Patient Age]]&lt;=44,"30-44",Table1[[#This Row],[Patient Age]]&lt;=59,"45-59",Table1[[#This Row],[Patient Age]]&lt;=74,"60-74",TRUE,"75+")</f>
        <v>30-44</v>
      </c>
      <c r="P3526" t="str" cm="1">
        <f t="array" ref="P3526">_xlfn.IFS(Table1[[#This Row],[Patient Waittime]]&lt;=15,"0-15",Table1[[#This Row],[Patient Waittime]]&lt;=30,"16-30",Table1[[#This Row],[Patient Waittime]]&lt;=45,"31-45",Table1[[#This Row],[Patient Waittime]]&lt;=60,"46-60",TRUE,"60+")</f>
        <v>46-60</v>
      </c>
      <c r="Q3526">
        <f>--(Table1[[#This Row],[Patient Waittime]]&lt;=30)</f>
        <v>0</v>
      </c>
      <c r="R3526">
        <f>--Table1[[#This Row],[Patient Admission Flag]]</f>
        <v>0</v>
      </c>
      <c r="S3526">
        <f>--AND(Table1[[#This Row],[WithinTarget]]=1,Table1[[#This Row],[Patient Satisfaction Score]]&gt;=7)</f>
        <v>0</v>
      </c>
      <c r="T3526" t="str">
        <f>IF(LEFT(Table1[[#This Row],[Patient Gender]],1)="F","Female","Male")</f>
        <v>Male</v>
      </c>
    </row>
    <row r="3527" spans="1:20" x14ac:dyDescent="0.3">
      <c r="A3527" t="s">
        <v>3631</v>
      </c>
      <c r="B3527" s="1">
        <v>45388.646527777775</v>
      </c>
      <c r="C3527" t="s">
        <v>9</v>
      </c>
      <c r="D3527">
        <v>52</v>
      </c>
      <c r="E3527" t="s">
        <v>18</v>
      </c>
      <c r="F3527" t="s">
        <v>11</v>
      </c>
      <c r="G3527" t="b">
        <v>0</v>
      </c>
      <c r="I3527">
        <v>22</v>
      </c>
      <c r="J3527" t="b">
        <v>0</v>
      </c>
      <c r="K3527">
        <f>YEAR(Table1[[#This Row],[Patient Admission Date]])</f>
        <v>2024</v>
      </c>
      <c r="L3527" t="str">
        <f>TEXT(Table1[[#This Row],[Patient Admission Date]],"mmm")</f>
        <v>Apr</v>
      </c>
      <c r="M3527" t="str">
        <f>TEXT(Table1[[#This Row],[Patient Admission Date]],"ddd")</f>
        <v>Sat</v>
      </c>
      <c r="N3527" t="str">
        <f>TEXT(INT(HOUR(Table1[[#This Row],[Patient Admission Date]])/3)*3,"00")&amp;"-"&amp;TEXT(INT(HOUR(Table1[[#This Row],[Patient Admission Date]])/3)*3+3,"00")</f>
        <v>15-18</v>
      </c>
      <c r="O3527" t="str" cm="1">
        <f t="array" ref="O3527">_xlfn.IFS(Table1[[#This Row],[Patient Age]]&lt;=14,"0-14",Table1[[#This Row],[Patient Age]]&lt;=29,"15-29",Table1[[#This Row],[Patient Age]]&lt;=44,"30-44",Table1[[#This Row],[Patient Age]]&lt;=59,"45-59",Table1[[#This Row],[Patient Age]]&lt;=74,"60-74",TRUE,"75+")</f>
        <v>45-59</v>
      </c>
      <c r="P3527" t="str" cm="1">
        <f t="array" ref="P3527">_xlfn.IFS(Table1[[#This Row],[Patient Waittime]]&lt;=15,"0-15",Table1[[#This Row],[Patient Waittime]]&lt;=30,"16-30",Table1[[#This Row],[Patient Waittime]]&lt;=45,"31-45",Table1[[#This Row],[Patient Waittime]]&lt;=60,"46-60",TRUE,"60+")</f>
        <v>16-30</v>
      </c>
      <c r="Q3527">
        <f>--(Table1[[#This Row],[Patient Waittime]]&lt;=30)</f>
        <v>1</v>
      </c>
      <c r="R3527">
        <f>--Table1[[#This Row],[Patient Admission Flag]]</f>
        <v>0</v>
      </c>
      <c r="S3527">
        <f>--AND(Table1[[#This Row],[WithinTarget]]=1,Table1[[#This Row],[Patient Satisfaction Score]]&gt;=7)</f>
        <v>0</v>
      </c>
      <c r="T3527" t="str">
        <f>IF(LEFT(Table1[[#This Row],[Patient Gender]],1)="F","Female","Male")</f>
        <v>Male</v>
      </c>
    </row>
    <row r="3528" spans="1:20" x14ac:dyDescent="0.3">
      <c r="A3528" t="s">
        <v>3632</v>
      </c>
      <c r="B3528" s="1">
        <v>45505.693749999999</v>
      </c>
      <c r="C3528" t="s">
        <v>9</v>
      </c>
      <c r="D3528">
        <v>37</v>
      </c>
      <c r="E3528" t="s">
        <v>18</v>
      </c>
      <c r="F3528" t="s">
        <v>11</v>
      </c>
      <c r="G3528" t="b">
        <v>0</v>
      </c>
      <c r="I3528">
        <v>25</v>
      </c>
      <c r="J3528" t="b">
        <v>0</v>
      </c>
      <c r="K3528">
        <f>YEAR(Table1[[#This Row],[Patient Admission Date]])</f>
        <v>2024</v>
      </c>
      <c r="L3528" t="str">
        <f>TEXT(Table1[[#This Row],[Patient Admission Date]],"mmm")</f>
        <v>Aug</v>
      </c>
      <c r="M3528" t="str">
        <f>TEXT(Table1[[#This Row],[Patient Admission Date]],"ddd")</f>
        <v>Thu</v>
      </c>
      <c r="N3528" t="str">
        <f>TEXT(INT(HOUR(Table1[[#This Row],[Patient Admission Date]])/3)*3,"00")&amp;"-"&amp;TEXT(INT(HOUR(Table1[[#This Row],[Patient Admission Date]])/3)*3+3,"00")</f>
        <v>15-18</v>
      </c>
      <c r="O3528" t="str" cm="1">
        <f t="array" ref="O3528">_xlfn.IFS(Table1[[#This Row],[Patient Age]]&lt;=14,"0-14",Table1[[#This Row],[Patient Age]]&lt;=29,"15-29",Table1[[#This Row],[Patient Age]]&lt;=44,"30-44",Table1[[#This Row],[Patient Age]]&lt;=59,"45-59",Table1[[#This Row],[Patient Age]]&lt;=74,"60-74",TRUE,"75+")</f>
        <v>30-44</v>
      </c>
      <c r="P3528" t="str" cm="1">
        <f t="array" ref="P3528">_xlfn.IFS(Table1[[#This Row],[Patient Waittime]]&lt;=15,"0-15",Table1[[#This Row],[Patient Waittime]]&lt;=30,"16-30",Table1[[#This Row],[Patient Waittime]]&lt;=45,"31-45",Table1[[#This Row],[Patient Waittime]]&lt;=60,"46-60",TRUE,"60+")</f>
        <v>16-30</v>
      </c>
      <c r="Q3528">
        <f>--(Table1[[#This Row],[Patient Waittime]]&lt;=30)</f>
        <v>1</v>
      </c>
      <c r="R3528">
        <f>--Table1[[#This Row],[Patient Admission Flag]]</f>
        <v>0</v>
      </c>
      <c r="S3528">
        <f>--AND(Table1[[#This Row],[WithinTarget]]=1,Table1[[#This Row],[Patient Satisfaction Score]]&gt;=7)</f>
        <v>0</v>
      </c>
      <c r="T3528" t="str">
        <f>IF(LEFT(Table1[[#This Row],[Patient Gender]],1)="F","Female","Male")</f>
        <v>Male</v>
      </c>
    </row>
    <row r="3529" spans="1:20" x14ac:dyDescent="0.3">
      <c r="A3529" t="s">
        <v>3633</v>
      </c>
      <c r="B3529" s="1">
        <v>45467.013888888891</v>
      </c>
      <c r="C3529" t="s">
        <v>9</v>
      </c>
      <c r="D3529">
        <v>47</v>
      </c>
      <c r="E3529" t="s">
        <v>18</v>
      </c>
      <c r="F3529" t="s">
        <v>11</v>
      </c>
      <c r="G3529" t="b">
        <v>0</v>
      </c>
      <c r="I3529">
        <v>47</v>
      </c>
      <c r="J3529" t="b">
        <v>0</v>
      </c>
      <c r="K3529">
        <f>YEAR(Table1[[#This Row],[Patient Admission Date]])</f>
        <v>2024</v>
      </c>
      <c r="L3529" t="str">
        <f>TEXT(Table1[[#This Row],[Patient Admission Date]],"mmm")</f>
        <v>Jun</v>
      </c>
      <c r="M3529" t="str">
        <f>TEXT(Table1[[#This Row],[Patient Admission Date]],"ddd")</f>
        <v>Mon</v>
      </c>
      <c r="N3529" t="str">
        <f>TEXT(INT(HOUR(Table1[[#This Row],[Patient Admission Date]])/3)*3,"00")&amp;"-"&amp;TEXT(INT(HOUR(Table1[[#This Row],[Patient Admission Date]])/3)*3+3,"00")</f>
        <v>00-03</v>
      </c>
      <c r="O3529" t="str" cm="1">
        <f t="array" ref="O3529">_xlfn.IFS(Table1[[#This Row],[Patient Age]]&lt;=14,"0-14",Table1[[#This Row],[Patient Age]]&lt;=29,"15-29",Table1[[#This Row],[Patient Age]]&lt;=44,"30-44",Table1[[#This Row],[Patient Age]]&lt;=59,"45-59",Table1[[#This Row],[Patient Age]]&lt;=74,"60-74",TRUE,"75+")</f>
        <v>45-59</v>
      </c>
      <c r="P3529" t="str" cm="1">
        <f t="array" ref="P3529">_xlfn.IFS(Table1[[#This Row],[Patient Waittime]]&lt;=15,"0-15",Table1[[#This Row],[Patient Waittime]]&lt;=30,"16-30",Table1[[#This Row],[Patient Waittime]]&lt;=45,"31-45",Table1[[#This Row],[Patient Waittime]]&lt;=60,"46-60",TRUE,"60+")</f>
        <v>46-60</v>
      </c>
      <c r="Q3529">
        <f>--(Table1[[#This Row],[Patient Waittime]]&lt;=30)</f>
        <v>0</v>
      </c>
      <c r="R3529">
        <f>--Table1[[#This Row],[Patient Admission Flag]]</f>
        <v>0</v>
      </c>
      <c r="S3529">
        <f>--AND(Table1[[#This Row],[WithinTarget]]=1,Table1[[#This Row],[Patient Satisfaction Score]]&gt;=7)</f>
        <v>0</v>
      </c>
      <c r="T3529" t="str">
        <f>IF(LEFT(Table1[[#This Row],[Patient Gender]],1)="F","Female","Male")</f>
        <v>Male</v>
      </c>
    </row>
    <row r="3530" spans="1:20" x14ac:dyDescent="0.3">
      <c r="A3530" t="s">
        <v>3634</v>
      </c>
      <c r="B3530" s="1">
        <v>45458.027777777781</v>
      </c>
      <c r="C3530" t="s">
        <v>9</v>
      </c>
      <c r="D3530">
        <v>63</v>
      </c>
      <c r="E3530" t="s">
        <v>18</v>
      </c>
      <c r="F3530" t="s">
        <v>11</v>
      </c>
      <c r="G3530" t="b">
        <v>0</v>
      </c>
      <c r="I3530">
        <v>49</v>
      </c>
      <c r="J3530" t="b">
        <v>0</v>
      </c>
      <c r="K3530">
        <f>YEAR(Table1[[#This Row],[Patient Admission Date]])</f>
        <v>2024</v>
      </c>
      <c r="L3530" t="str">
        <f>TEXT(Table1[[#This Row],[Patient Admission Date]],"mmm")</f>
        <v>Jun</v>
      </c>
      <c r="M3530" t="str">
        <f>TEXT(Table1[[#This Row],[Patient Admission Date]],"ddd")</f>
        <v>Sat</v>
      </c>
      <c r="N3530" t="str">
        <f>TEXT(INT(HOUR(Table1[[#This Row],[Patient Admission Date]])/3)*3,"00")&amp;"-"&amp;TEXT(INT(HOUR(Table1[[#This Row],[Patient Admission Date]])/3)*3+3,"00")</f>
        <v>00-03</v>
      </c>
      <c r="O3530" t="str" cm="1">
        <f t="array" ref="O3530">_xlfn.IFS(Table1[[#This Row],[Patient Age]]&lt;=14,"0-14",Table1[[#This Row],[Patient Age]]&lt;=29,"15-29",Table1[[#This Row],[Patient Age]]&lt;=44,"30-44",Table1[[#This Row],[Patient Age]]&lt;=59,"45-59",Table1[[#This Row],[Patient Age]]&lt;=74,"60-74",TRUE,"75+")</f>
        <v>60-74</v>
      </c>
      <c r="P3530" t="str" cm="1">
        <f t="array" ref="P3530">_xlfn.IFS(Table1[[#This Row],[Patient Waittime]]&lt;=15,"0-15",Table1[[#This Row],[Patient Waittime]]&lt;=30,"16-30",Table1[[#This Row],[Patient Waittime]]&lt;=45,"31-45",Table1[[#This Row],[Patient Waittime]]&lt;=60,"46-60",TRUE,"60+")</f>
        <v>46-60</v>
      </c>
      <c r="Q3530">
        <f>--(Table1[[#This Row],[Patient Waittime]]&lt;=30)</f>
        <v>0</v>
      </c>
      <c r="R3530">
        <f>--Table1[[#This Row],[Patient Admission Flag]]</f>
        <v>0</v>
      </c>
      <c r="S3530">
        <f>--AND(Table1[[#This Row],[WithinTarget]]=1,Table1[[#This Row],[Patient Satisfaction Score]]&gt;=7)</f>
        <v>0</v>
      </c>
      <c r="T3530" t="str">
        <f>IF(LEFT(Table1[[#This Row],[Patient Gender]],1)="F","Female","Male")</f>
        <v>Male</v>
      </c>
    </row>
    <row r="3531" spans="1:20" x14ac:dyDescent="0.3">
      <c r="A3531" t="s">
        <v>3635</v>
      </c>
      <c r="B3531" s="1">
        <v>45360.76666666667</v>
      </c>
      <c r="C3531" t="s">
        <v>9</v>
      </c>
      <c r="D3531">
        <v>9</v>
      </c>
      <c r="E3531" t="s">
        <v>18</v>
      </c>
      <c r="F3531" t="s">
        <v>11</v>
      </c>
      <c r="G3531" t="b">
        <v>0</v>
      </c>
      <c r="I3531">
        <v>51</v>
      </c>
      <c r="J3531" t="b">
        <v>0</v>
      </c>
      <c r="K3531">
        <f>YEAR(Table1[[#This Row],[Patient Admission Date]])</f>
        <v>2024</v>
      </c>
      <c r="L3531" t="str">
        <f>TEXT(Table1[[#This Row],[Patient Admission Date]],"mmm")</f>
        <v>Mar</v>
      </c>
      <c r="M3531" t="str">
        <f>TEXT(Table1[[#This Row],[Patient Admission Date]],"ddd")</f>
        <v>Sat</v>
      </c>
      <c r="N3531" t="str">
        <f>TEXT(INT(HOUR(Table1[[#This Row],[Patient Admission Date]])/3)*3,"00")&amp;"-"&amp;TEXT(INT(HOUR(Table1[[#This Row],[Patient Admission Date]])/3)*3+3,"00")</f>
        <v>18-21</v>
      </c>
      <c r="O3531" t="str" cm="1">
        <f t="array" ref="O3531">_xlfn.IFS(Table1[[#This Row],[Patient Age]]&lt;=14,"0-14",Table1[[#This Row],[Patient Age]]&lt;=29,"15-29",Table1[[#This Row],[Patient Age]]&lt;=44,"30-44",Table1[[#This Row],[Patient Age]]&lt;=59,"45-59",Table1[[#This Row],[Patient Age]]&lt;=74,"60-74",TRUE,"75+")</f>
        <v>0-14</v>
      </c>
      <c r="P3531" t="str" cm="1">
        <f t="array" ref="P3531">_xlfn.IFS(Table1[[#This Row],[Patient Waittime]]&lt;=15,"0-15",Table1[[#This Row],[Patient Waittime]]&lt;=30,"16-30",Table1[[#This Row],[Patient Waittime]]&lt;=45,"31-45",Table1[[#This Row],[Patient Waittime]]&lt;=60,"46-60",TRUE,"60+")</f>
        <v>46-60</v>
      </c>
      <c r="Q3531">
        <f>--(Table1[[#This Row],[Patient Waittime]]&lt;=30)</f>
        <v>0</v>
      </c>
      <c r="R3531">
        <f>--Table1[[#This Row],[Patient Admission Flag]]</f>
        <v>0</v>
      </c>
      <c r="S3531">
        <f>--AND(Table1[[#This Row],[WithinTarget]]=1,Table1[[#This Row],[Patient Satisfaction Score]]&gt;=7)</f>
        <v>0</v>
      </c>
      <c r="T3531" t="str">
        <f>IF(LEFT(Table1[[#This Row],[Patient Gender]],1)="F","Female","Male")</f>
        <v>Male</v>
      </c>
    </row>
    <row r="3532" spans="1:20" x14ac:dyDescent="0.3">
      <c r="A3532" t="s">
        <v>3636</v>
      </c>
      <c r="B3532" s="1">
        <v>45297.688194444447</v>
      </c>
      <c r="C3532" t="s">
        <v>9</v>
      </c>
      <c r="D3532">
        <v>3</v>
      </c>
      <c r="E3532" t="s">
        <v>18</v>
      </c>
      <c r="F3532" t="s">
        <v>11</v>
      </c>
      <c r="G3532" t="b">
        <v>0</v>
      </c>
      <c r="I3532">
        <v>38</v>
      </c>
      <c r="J3532" t="b">
        <v>0</v>
      </c>
      <c r="K3532">
        <f>YEAR(Table1[[#This Row],[Patient Admission Date]])</f>
        <v>2024</v>
      </c>
      <c r="L3532" t="str">
        <f>TEXT(Table1[[#This Row],[Patient Admission Date]],"mmm")</f>
        <v>Jan</v>
      </c>
      <c r="M3532" t="str">
        <f>TEXT(Table1[[#This Row],[Patient Admission Date]],"ddd")</f>
        <v>Sat</v>
      </c>
      <c r="N3532" t="str">
        <f>TEXT(INT(HOUR(Table1[[#This Row],[Patient Admission Date]])/3)*3,"00")&amp;"-"&amp;TEXT(INT(HOUR(Table1[[#This Row],[Patient Admission Date]])/3)*3+3,"00")</f>
        <v>15-18</v>
      </c>
      <c r="O3532" t="str" cm="1">
        <f t="array" ref="O3532">_xlfn.IFS(Table1[[#This Row],[Patient Age]]&lt;=14,"0-14",Table1[[#This Row],[Patient Age]]&lt;=29,"15-29",Table1[[#This Row],[Patient Age]]&lt;=44,"30-44",Table1[[#This Row],[Patient Age]]&lt;=59,"45-59",Table1[[#This Row],[Patient Age]]&lt;=74,"60-74",TRUE,"75+")</f>
        <v>0-14</v>
      </c>
      <c r="P3532" t="str" cm="1">
        <f t="array" ref="P3532">_xlfn.IFS(Table1[[#This Row],[Patient Waittime]]&lt;=15,"0-15",Table1[[#This Row],[Patient Waittime]]&lt;=30,"16-30",Table1[[#This Row],[Patient Waittime]]&lt;=45,"31-45",Table1[[#This Row],[Patient Waittime]]&lt;=60,"46-60",TRUE,"60+")</f>
        <v>31-45</v>
      </c>
      <c r="Q3532">
        <f>--(Table1[[#This Row],[Patient Waittime]]&lt;=30)</f>
        <v>0</v>
      </c>
      <c r="R3532">
        <f>--Table1[[#This Row],[Patient Admission Flag]]</f>
        <v>0</v>
      </c>
      <c r="S3532">
        <f>--AND(Table1[[#This Row],[WithinTarget]]=1,Table1[[#This Row],[Patient Satisfaction Score]]&gt;=7)</f>
        <v>0</v>
      </c>
      <c r="T3532" t="str">
        <f>IF(LEFT(Table1[[#This Row],[Patient Gender]],1)="F","Female","Male")</f>
        <v>Male</v>
      </c>
    </row>
    <row r="3533" spans="1:20" x14ac:dyDescent="0.3">
      <c r="A3533" t="s">
        <v>3637</v>
      </c>
      <c r="B3533" s="1">
        <v>45379.568055555559</v>
      </c>
      <c r="C3533" t="s">
        <v>9</v>
      </c>
      <c r="D3533">
        <v>35</v>
      </c>
      <c r="E3533" t="s">
        <v>18</v>
      </c>
      <c r="F3533" t="s">
        <v>11</v>
      </c>
      <c r="G3533" t="b">
        <v>0</v>
      </c>
      <c r="I3533">
        <v>45</v>
      </c>
      <c r="J3533" t="b">
        <v>0</v>
      </c>
      <c r="K3533">
        <f>YEAR(Table1[[#This Row],[Patient Admission Date]])</f>
        <v>2024</v>
      </c>
      <c r="L3533" t="str">
        <f>TEXT(Table1[[#This Row],[Patient Admission Date]],"mmm")</f>
        <v>Mar</v>
      </c>
      <c r="M3533" t="str">
        <f>TEXT(Table1[[#This Row],[Patient Admission Date]],"ddd")</f>
        <v>Thu</v>
      </c>
      <c r="N3533" t="str">
        <f>TEXT(INT(HOUR(Table1[[#This Row],[Patient Admission Date]])/3)*3,"00")&amp;"-"&amp;TEXT(INT(HOUR(Table1[[#This Row],[Patient Admission Date]])/3)*3+3,"00")</f>
        <v>12-15</v>
      </c>
      <c r="O3533" t="str" cm="1">
        <f t="array" ref="O3533">_xlfn.IFS(Table1[[#This Row],[Patient Age]]&lt;=14,"0-14",Table1[[#This Row],[Patient Age]]&lt;=29,"15-29",Table1[[#This Row],[Patient Age]]&lt;=44,"30-44",Table1[[#This Row],[Patient Age]]&lt;=59,"45-59",Table1[[#This Row],[Patient Age]]&lt;=74,"60-74",TRUE,"75+")</f>
        <v>30-44</v>
      </c>
      <c r="P3533" t="str" cm="1">
        <f t="array" ref="P3533">_xlfn.IFS(Table1[[#This Row],[Patient Waittime]]&lt;=15,"0-15",Table1[[#This Row],[Patient Waittime]]&lt;=30,"16-30",Table1[[#This Row],[Patient Waittime]]&lt;=45,"31-45",Table1[[#This Row],[Patient Waittime]]&lt;=60,"46-60",TRUE,"60+")</f>
        <v>31-45</v>
      </c>
      <c r="Q3533">
        <f>--(Table1[[#This Row],[Patient Waittime]]&lt;=30)</f>
        <v>0</v>
      </c>
      <c r="R3533">
        <f>--Table1[[#This Row],[Patient Admission Flag]]</f>
        <v>0</v>
      </c>
      <c r="S3533">
        <f>--AND(Table1[[#This Row],[WithinTarget]]=1,Table1[[#This Row],[Patient Satisfaction Score]]&gt;=7)</f>
        <v>0</v>
      </c>
      <c r="T3533" t="str">
        <f>IF(LEFT(Table1[[#This Row],[Patient Gender]],1)="F","Female","Male")</f>
        <v>Male</v>
      </c>
    </row>
    <row r="3534" spans="1:20" x14ac:dyDescent="0.3">
      <c r="A3534" t="s">
        <v>3638</v>
      </c>
      <c r="B3534" s="1">
        <v>45270.138194444444</v>
      </c>
      <c r="C3534" t="s">
        <v>9</v>
      </c>
      <c r="D3534">
        <v>19</v>
      </c>
      <c r="E3534" t="s">
        <v>18</v>
      </c>
      <c r="F3534" t="s">
        <v>11</v>
      </c>
      <c r="G3534" t="b">
        <v>0</v>
      </c>
      <c r="I3534">
        <v>13</v>
      </c>
      <c r="J3534" t="b">
        <v>0</v>
      </c>
      <c r="K3534">
        <f>YEAR(Table1[[#This Row],[Patient Admission Date]])</f>
        <v>2023</v>
      </c>
      <c r="L3534" t="str">
        <f>TEXT(Table1[[#This Row],[Patient Admission Date]],"mmm")</f>
        <v>Dec</v>
      </c>
      <c r="M3534" t="str">
        <f>TEXT(Table1[[#This Row],[Patient Admission Date]],"ddd")</f>
        <v>Sun</v>
      </c>
      <c r="N3534" t="str">
        <f>TEXT(INT(HOUR(Table1[[#This Row],[Patient Admission Date]])/3)*3,"00")&amp;"-"&amp;TEXT(INT(HOUR(Table1[[#This Row],[Patient Admission Date]])/3)*3+3,"00")</f>
        <v>03-06</v>
      </c>
      <c r="O3534" t="str" cm="1">
        <f t="array" ref="O3534">_xlfn.IFS(Table1[[#This Row],[Patient Age]]&lt;=14,"0-14",Table1[[#This Row],[Patient Age]]&lt;=29,"15-29",Table1[[#This Row],[Patient Age]]&lt;=44,"30-44",Table1[[#This Row],[Patient Age]]&lt;=59,"45-59",Table1[[#This Row],[Patient Age]]&lt;=74,"60-74",TRUE,"75+")</f>
        <v>15-29</v>
      </c>
      <c r="P3534" t="str" cm="1">
        <f t="array" ref="P3534">_xlfn.IFS(Table1[[#This Row],[Patient Waittime]]&lt;=15,"0-15",Table1[[#This Row],[Patient Waittime]]&lt;=30,"16-30",Table1[[#This Row],[Patient Waittime]]&lt;=45,"31-45",Table1[[#This Row],[Patient Waittime]]&lt;=60,"46-60",TRUE,"60+")</f>
        <v>0-15</v>
      </c>
      <c r="Q3534">
        <f>--(Table1[[#This Row],[Patient Waittime]]&lt;=30)</f>
        <v>1</v>
      </c>
      <c r="R3534">
        <f>--Table1[[#This Row],[Patient Admission Flag]]</f>
        <v>0</v>
      </c>
      <c r="S3534">
        <f>--AND(Table1[[#This Row],[WithinTarget]]=1,Table1[[#This Row],[Patient Satisfaction Score]]&gt;=7)</f>
        <v>0</v>
      </c>
      <c r="T3534" t="str">
        <f>IF(LEFT(Table1[[#This Row],[Patient Gender]],1)="F","Female","Male")</f>
        <v>Male</v>
      </c>
    </row>
    <row r="3535" spans="1:20" x14ac:dyDescent="0.3">
      <c r="A3535" t="s">
        <v>3639</v>
      </c>
      <c r="B3535" s="1">
        <v>45490.892361111109</v>
      </c>
      <c r="C3535" t="s">
        <v>9</v>
      </c>
      <c r="D3535">
        <v>36</v>
      </c>
      <c r="E3535" t="s">
        <v>18</v>
      </c>
      <c r="F3535" t="s">
        <v>11</v>
      </c>
      <c r="G3535" t="b">
        <v>0</v>
      </c>
      <c r="I3535">
        <v>23</v>
      </c>
      <c r="J3535" t="b">
        <v>0</v>
      </c>
      <c r="K3535">
        <f>YEAR(Table1[[#This Row],[Patient Admission Date]])</f>
        <v>2024</v>
      </c>
      <c r="L3535" t="str">
        <f>TEXT(Table1[[#This Row],[Patient Admission Date]],"mmm")</f>
        <v>Jul</v>
      </c>
      <c r="M3535" t="str">
        <f>TEXT(Table1[[#This Row],[Patient Admission Date]],"ddd")</f>
        <v>Wed</v>
      </c>
      <c r="N3535" t="str">
        <f>TEXT(INT(HOUR(Table1[[#This Row],[Patient Admission Date]])/3)*3,"00")&amp;"-"&amp;TEXT(INT(HOUR(Table1[[#This Row],[Patient Admission Date]])/3)*3+3,"00")</f>
        <v>21-24</v>
      </c>
      <c r="O3535" t="str" cm="1">
        <f t="array" ref="O3535">_xlfn.IFS(Table1[[#This Row],[Patient Age]]&lt;=14,"0-14",Table1[[#This Row],[Patient Age]]&lt;=29,"15-29",Table1[[#This Row],[Patient Age]]&lt;=44,"30-44",Table1[[#This Row],[Patient Age]]&lt;=59,"45-59",Table1[[#This Row],[Patient Age]]&lt;=74,"60-74",TRUE,"75+")</f>
        <v>30-44</v>
      </c>
      <c r="P3535" t="str" cm="1">
        <f t="array" ref="P3535">_xlfn.IFS(Table1[[#This Row],[Patient Waittime]]&lt;=15,"0-15",Table1[[#This Row],[Patient Waittime]]&lt;=30,"16-30",Table1[[#This Row],[Patient Waittime]]&lt;=45,"31-45",Table1[[#This Row],[Patient Waittime]]&lt;=60,"46-60",TRUE,"60+")</f>
        <v>16-30</v>
      </c>
      <c r="Q3535">
        <f>--(Table1[[#This Row],[Patient Waittime]]&lt;=30)</f>
        <v>1</v>
      </c>
      <c r="R3535">
        <f>--Table1[[#This Row],[Patient Admission Flag]]</f>
        <v>0</v>
      </c>
      <c r="S3535">
        <f>--AND(Table1[[#This Row],[WithinTarget]]=1,Table1[[#This Row],[Patient Satisfaction Score]]&gt;=7)</f>
        <v>0</v>
      </c>
      <c r="T3535" t="str">
        <f>IF(LEFT(Table1[[#This Row],[Patient Gender]],1)="F","Female","Male")</f>
        <v>Male</v>
      </c>
    </row>
    <row r="3536" spans="1:20" x14ac:dyDescent="0.3">
      <c r="A3536" t="s">
        <v>3640</v>
      </c>
      <c r="B3536" s="1">
        <v>45427.941666666666</v>
      </c>
      <c r="C3536" t="s">
        <v>9</v>
      </c>
      <c r="D3536">
        <v>38</v>
      </c>
      <c r="E3536" t="s">
        <v>18</v>
      </c>
      <c r="F3536" t="s">
        <v>11</v>
      </c>
      <c r="G3536" t="b">
        <v>0</v>
      </c>
      <c r="I3536">
        <v>48</v>
      </c>
      <c r="J3536" t="b">
        <v>0</v>
      </c>
      <c r="K3536">
        <f>YEAR(Table1[[#This Row],[Patient Admission Date]])</f>
        <v>2024</v>
      </c>
      <c r="L3536" t="str">
        <f>TEXT(Table1[[#This Row],[Patient Admission Date]],"mmm")</f>
        <v>May</v>
      </c>
      <c r="M3536" t="str">
        <f>TEXT(Table1[[#This Row],[Patient Admission Date]],"ddd")</f>
        <v>Wed</v>
      </c>
      <c r="N3536" t="str">
        <f>TEXT(INT(HOUR(Table1[[#This Row],[Patient Admission Date]])/3)*3,"00")&amp;"-"&amp;TEXT(INT(HOUR(Table1[[#This Row],[Patient Admission Date]])/3)*3+3,"00")</f>
        <v>21-24</v>
      </c>
      <c r="O3536" t="str" cm="1">
        <f t="array" ref="O3536">_xlfn.IFS(Table1[[#This Row],[Patient Age]]&lt;=14,"0-14",Table1[[#This Row],[Patient Age]]&lt;=29,"15-29",Table1[[#This Row],[Patient Age]]&lt;=44,"30-44",Table1[[#This Row],[Patient Age]]&lt;=59,"45-59",Table1[[#This Row],[Patient Age]]&lt;=74,"60-74",TRUE,"75+")</f>
        <v>30-44</v>
      </c>
      <c r="P3536" t="str" cm="1">
        <f t="array" ref="P3536">_xlfn.IFS(Table1[[#This Row],[Patient Waittime]]&lt;=15,"0-15",Table1[[#This Row],[Patient Waittime]]&lt;=30,"16-30",Table1[[#This Row],[Patient Waittime]]&lt;=45,"31-45",Table1[[#This Row],[Patient Waittime]]&lt;=60,"46-60",TRUE,"60+")</f>
        <v>46-60</v>
      </c>
      <c r="Q3536">
        <f>--(Table1[[#This Row],[Patient Waittime]]&lt;=30)</f>
        <v>0</v>
      </c>
      <c r="R3536">
        <f>--Table1[[#This Row],[Patient Admission Flag]]</f>
        <v>0</v>
      </c>
      <c r="S3536">
        <f>--AND(Table1[[#This Row],[WithinTarget]]=1,Table1[[#This Row],[Patient Satisfaction Score]]&gt;=7)</f>
        <v>0</v>
      </c>
      <c r="T3536" t="str">
        <f>IF(LEFT(Table1[[#This Row],[Patient Gender]],1)="F","Female","Male")</f>
        <v>Male</v>
      </c>
    </row>
    <row r="3537" spans="1:20" x14ac:dyDescent="0.3">
      <c r="A3537" t="s">
        <v>3641</v>
      </c>
      <c r="B3537" s="1">
        <v>45244.074999999997</v>
      </c>
      <c r="C3537" t="s">
        <v>9</v>
      </c>
      <c r="D3537">
        <v>42</v>
      </c>
      <c r="E3537" t="s">
        <v>18</v>
      </c>
      <c r="F3537" t="s">
        <v>11</v>
      </c>
      <c r="G3537" t="b">
        <v>0</v>
      </c>
      <c r="I3537">
        <v>51</v>
      </c>
      <c r="J3537" t="b">
        <v>0</v>
      </c>
      <c r="K3537">
        <f>YEAR(Table1[[#This Row],[Patient Admission Date]])</f>
        <v>2023</v>
      </c>
      <c r="L3537" t="str">
        <f>TEXT(Table1[[#This Row],[Patient Admission Date]],"mmm")</f>
        <v>Nov</v>
      </c>
      <c r="M3537" t="str">
        <f>TEXT(Table1[[#This Row],[Patient Admission Date]],"ddd")</f>
        <v>Tue</v>
      </c>
      <c r="N3537" t="str">
        <f>TEXT(INT(HOUR(Table1[[#This Row],[Patient Admission Date]])/3)*3,"00")&amp;"-"&amp;TEXT(INT(HOUR(Table1[[#This Row],[Patient Admission Date]])/3)*3+3,"00")</f>
        <v>00-03</v>
      </c>
      <c r="O3537" t="str" cm="1">
        <f t="array" ref="O3537">_xlfn.IFS(Table1[[#This Row],[Patient Age]]&lt;=14,"0-14",Table1[[#This Row],[Patient Age]]&lt;=29,"15-29",Table1[[#This Row],[Patient Age]]&lt;=44,"30-44",Table1[[#This Row],[Patient Age]]&lt;=59,"45-59",Table1[[#This Row],[Patient Age]]&lt;=74,"60-74",TRUE,"75+")</f>
        <v>30-44</v>
      </c>
      <c r="P3537" t="str" cm="1">
        <f t="array" ref="P3537">_xlfn.IFS(Table1[[#This Row],[Patient Waittime]]&lt;=15,"0-15",Table1[[#This Row],[Patient Waittime]]&lt;=30,"16-30",Table1[[#This Row],[Patient Waittime]]&lt;=45,"31-45",Table1[[#This Row],[Patient Waittime]]&lt;=60,"46-60",TRUE,"60+")</f>
        <v>46-60</v>
      </c>
      <c r="Q3537">
        <f>--(Table1[[#This Row],[Patient Waittime]]&lt;=30)</f>
        <v>0</v>
      </c>
      <c r="R3537">
        <f>--Table1[[#This Row],[Patient Admission Flag]]</f>
        <v>0</v>
      </c>
      <c r="S3537">
        <f>--AND(Table1[[#This Row],[WithinTarget]]=1,Table1[[#This Row],[Patient Satisfaction Score]]&gt;=7)</f>
        <v>0</v>
      </c>
      <c r="T3537" t="str">
        <f>IF(LEFT(Table1[[#This Row],[Patient Gender]],1)="F","Female","Male")</f>
        <v>Male</v>
      </c>
    </row>
    <row r="3538" spans="1:20" x14ac:dyDescent="0.3">
      <c r="A3538" t="s">
        <v>3642</v>
      </c>
      <c r="B3538" s="1">
        <v>45028.76666666667</v>
      </c>
      <c r="C3538" t="s">
        <v>9</v>
      </c>
      <c r="D3538">
        <v>43</v>
      </c>
      <c r="E3538" t="s">
        <v>18</v>
      </c>
      <c r="F3538" t="s">
        <v>11</v>
      </c>
      <c r="G3538" t="b">
        <v>0</v>
      </c>
      <c r="I3538">
        <v>54</v>
      </c>
      <c r="J3538" t="b">
        <v>0</v>
      </c>
      <c r="K3538">
        <f>YEAR(Table1[[#This Row],[Patient Admission Date]])</f>
        <v>2023</v>
      </c>
      <c r="L3538" t="str">
        <f>TEXT(Table1[[#This Row],[Patient Admission Date]],"mmm")</f>
        <v>Apr</v>
      </c>
      <c r="M3538" t="str">
        <f>TEXT(Table1[[#This Row],[Patient Admission Date]],"ddd")</f>
        <v>Wed</v>
      </c>
      <c r="N3538" t="str">
        <f>TEXT(INT(HOUR(Table1[[#This Row],[Patient Admission Date]])/3)*3,"00")&amp;"-"&amp;TEXT(INT(HOUR(Table1[[#This Row],[Patient Admission Date]])/3)*3+3,"00")</f>
        <v>18-21</v>
      </c>
      <c r="O3538" t="str" cm="1">
        <f t="array" ref="O3538">_xlfn.IFS(Table1[[#This Row],[Patient Age]]&lt;=14,"0-14",Table1[[#This Row],[Patient Age]]&lt;=29,"15-29",Table1[[#This Row],[Patient Age]]&lt;=44,"30-44",Table1[[#This Row],[Patient Age]]&lt;=59,"45-59",Table1[[#This Row],[Patient Age]]&lt;=74,"60-74",TRUE,"75+")</f>
        <v>30-44</v>
      </c>
      <c r="P3538" t="str" cm="1">
        <f t="array" ref="P3538">_xlfn.IFS(Table1[[#This Row],[Patient Waittime]]&lt;=15,"0-15",Table1[[#This Row],[Patient Waittime]]&lt;=30,"16-30",Table1[[#This Row],[Patient Waittime]]&lt;=45,"31-45",Table1[[#This Row],[Patient Waittime]]&lt;=60,"46-60",TRUE,"60+")</f>
        <v>46-60</v>
      </c>
      <c r="Q3538">
        <f>--(Table1[[#This Row],[Patient Waittime]]&lt;=30)</f>
        <v>0</v>
      </c>
      <c r="R3538">
        <f>--Table1[[#This Row],[Patient Admission Flag]]</f>
        <v>0</v>
      </c>
      <c r="S3538">
        <f>--AND(Table1[[#This Row],[WithinTarget]]=1,Table1[[#This Row],[Patient Satisfaction Score]]&gt;=7)</f>
        <v>0</v>
      </c>
      <c r="T3538" t="str">
        <f>IF(LEFT(Table1[[#This Row],[Patient Gender]],1)="F","Female","Male")</f>
        <v>Male</v>
      </c>
    </row>
    <row r="3539" spans="1:20" x14ac:dyDescent="0.3">
      <c r="A3539" t="s">
        <v>3643</v>
      </c>
      <c r="B3539" s="1">
        <v>45235.895833333336</v>
      </c>
      <c r="C3539" t="s">
        <v>9</v>
      </c>
      <c r="D3539">
        <v>71</v>
      </c>
      <c r="E3539" t="s">
        <v>18</v>
      </c>
      <c r="F3539" t="s">
        <v>11</v>
      </c>
      <c r="G3539" t="b">
        <v>0</v>
      </c>
      <c r="I3539">
        <v>58</v>
      </c>
      <c r="J3539" t="b">
        <v>0</v>
      </c>
      <c r="K3539">
        <f>YEAR(Table1[[#This Row],[Patient Admission Date]])</f>
        <v>2023</v>
      </c>
      <c r="L3539" t="str">
        <f>TEXT(Table1[[#This Row],[Patient Admission Date]],"mmm")</f>
        <v>Nov</v>
      </c>
      <c r="M3539" t="str">
        <f>TEXT(Table1[[#This Row],[Patient Admission Date]],"ddd")</f>
        <v>Sun</v>
      </c>
      <c r="N3539" t="str">
        <f>TEXT(INT(HOUR(Table1[[#This Row],[Patient Admission Date]])/3)*3,"00")&amp;"-"&amp;TEXT(INT(HOUR(Table1[[#This Row],[Patient Admission Date]])/3)*3+3,"00")</f>
        <v>21-24</v>
      </c>
      <c r="O3539" t="str" cm="1">
        <f t="array" ref="O3539">_xlfn.IFS(Table1[[#This Row],[Patient Age]]&lt;=14,"0-14",Table1[[#This Row],[Patient Age]]&lt;=29,"15-29",Table1[[#This Row],[Patient Age]]&lt;=44,"30-44",Table1[[#This Row],[Patient Age]]&lt;=59,"45-59",Table1[[#This Row],[Patient Age]]&lt;=74,"60-74",TRUE,"75+")</f>
        <v>60-74</v>
      </c>
      <c r="P3539" t="str" cm="1">
        <f t="array" ref="P3539">_xlfn.IFS(Table1[[#This Row],[Patient Waittime]]&lt;=15,"0-15",Table1[[#This Row],[Patient Waittime]]&lt;=30,"16-30",Table1[[#This Row],[Patient Waittime]]&lt;=45,"31-45",Table1[[#This Row],[Patient Waittime]]&lt;=60,"46-60",TRUE,"60+")</f>
        <v>46-60</v>
      </c>
      <c r="Q3539">
        <f>--(Table1[[#This Row],[Patient Waittime]]&lt;=30)</f>
        <v>0</v>
      </c>
      <c r="R3539">
        <f>--Table1[[#This Row],[Patient Admission Flag]]</f>
        <v>0</v>
      </c>
      <c r="S3539">
        <f>--AND(Table1[[#This Row],[WithinTarget]]=1,Table1[[#This Row],[Patient Satisfaction Score]]&gt;=7)</f>
        <v>0</v>
      </c>
      <c r="T3539" t="str">
        <f>IF(LEFT(Table1[[#This Row],[Patient Gender]],1)="F","Female","Male")</f>
        <v>Male</v>
      </c>
    </row>
    <row r="3540" spans="1:20" x14ac:dyDescent="0.3">
      <c r="A3540" t="s">
        <v>3644</v>
      </c>
      <c r="B3540" s="1">
        <v>45522.118750000001</v>
      </c>
      <c r="C3540" t="s">
        <v>9</v>
      </c>
      <c r="D3540">
        <v>57</v>
      </c>
      <c r="E3540" t="s">
        <v>18</v>
      </c>
      <c r="F3540" t="s">
        <v>11</v>
      </c>
      <c r="G3540" t="b">
        <v>0</v>
      </c>
      <c r="I3540">
        <v>12</v>
      </c>
      <c r="J3540" t="b">
        <v>0</v>
      </c>
      <c r="K3540">
        <f>YEAR(Table1[[#This Row],[Patient Admission Date]])</f>
        <v>2024</v>
      </c>
      <c r="L3540" t="str">
        <f>TEXT(Table1[[#This Row],[Patient Admission Date]],"mmm")</f>
        <v>Aug</v>
      </c>
      <c r="M3540" t="str">
        <f>TEXT(Table1[[#This Row],[Patient Admission Date]],"ddd")</f>
        <v>Sun</v>
      </c>
      <c r="N3540" t="str">
        <f>TEXT(INT(HOUR(Table1[[#This Row],[Patient Admission Date]])/3)*3,"00")&amp;"-"&amp;TEXT(INT(HOUR(Table1[[#This Row],[Patient Admission Date]])/3)*3+3,"00")</f>
        <v>00-03</v>
      </c>
      <c r="O3540" t="str" cm="1">
        <f t="array" ref="O3540">_xlfn.IFS(Table1[[#This Row],[Patient Age]]&lt;=14,"0-14",Table1[[#This Row],[Patient Age]]&lt;=29,"15-29",Table1[[#This Row],[Patient Age]]&lt;=44,"30-44",Table1[[#This Row],[Patient Age]]&lt;=59,"45-59",Table1[[#This Row],[Patient Age]]&lt;=74,"60-74",TRUE,"75+")</f>
        <v>45-59</v>
      </c>
      <c r="P3540" t="str" cm="1">
        <f t="array" ref="P3540">_xlfn.IFS(Table1[[#This Row],[Patient Waittime]]&lt;=15,"0-15",Table1[[#This Row],[Patient Waittime]]&lt;=30,"16-30",Table1[[#This Row],[Patient Waittime]]&lt;=45,"31-45",Table1[[#This Row],[Patient Waittime]]&lt;=60,"46-60",TRUE,"60+")</f>
        <v>0-15</v>
      </c>
      <c r="Q3540">
        <f>--(Table1[[#This Row],[Patient Waittime]]&lt;=30)</f>
        <v>1</v>
      </c>
      <c r="R3540">
        <f>--Table1[[#This Row],[Patient Admission Flag]]</f>
        <v>0</v>
      </c>
      <c r="S3540">
        <f>--AND(Table1[[#This Row],[WithinTarget]]=1,Table1[[#This Row],[Patient Satisfaction Score]]&gt;=7)</f>
        <v>0</v>
      </c>
      <c r="T3540" t="str">
        <f>IF(LEFT(Table1[[#This Row],[Patient Gender]],1)="F","Female","Male")</f>
        <v>Male</v>
      </c>
    </row>
    <row r="3541" spans="1:20" x14ac:dyDescent="0.3">
      <c r="A3541" t="s">
        <v>3645</v>
      </c>
      <c r="B3541" s="1">
        <v>45551.919444444444</v>
      </c>
      <c r="C3541" t="s">
        <v>9</v>
      </c>
      <c r="D3541">
        <v>21</v>
      </c>
      <c r="E3541" t="s">
        <v>18</v>
      </c>
      <c r="F3541" t="s">
        <v>11</v>
      </c>
      <c r="G3541" t="b">
        <v>0</v>
      </c>
      <c r="I3541">
        <v>36</v>
      </c>
      <c r="J3541" t="b">
        <v>0</v>
      </c>
      <c r="K3541">
        <f>YEAR(Table1[[#This Row],[Patient Admission Date]])</f>
        <v>2024</v>
      </c>
      <c r="L3541" t="str">
        <f>TEXT(Table1[[#This Row],[Patient Admission Date]],"mmm")</f>
        <v>Sep</v>
      </c>
      <c r="M3541" t="str">
        <f>TEXT(Table1[[#This Row],[Patient Admission Date]],"ddd")</f>
        <v>Mon</v>
      </c>
      <c r="N3541" t="str">
        <f>TEXT(INT(HOUR(Table1[[#This Row],[Patient Admission Date]])/3)*3,"00")&amp;"-"&amp;TEXT(INT(HOUR(Table1[[#This Row],[Patient Admission Date]])/3)*3+3,"00")</f>
        <v>21-24</v>
      </c>
      <c r="O3541" t="str" cm="1">
        <f t="array" ref="O3541">_xlfn.IFS(Table1[[#This Row],[Patient Age]]&lt;=14,"0-14",Table1[[#This Row],[Patient Age]]&lt;=29,"15-29",Table1[[#This Row],[Patient Age]]&lt;=44,"30-44",Table1[[#This Row],[Patient Age]]&lt;=59,"45-59",Table1[[#This Row],[Patient Age]]&lt;=74,"60-74",TRUE,"75+")</f>
        <v>15-29</v>
      </c>
      <c r="P3541" t="str" cm="1">
        <f t="array" ref="P3541">_xlfn.IFS(Table1[[#This Row],[Patient Waittime]]&lt;=15,"0-15",Table1[[#This Row],[Patient Waittime]]&lt;=30,"16-30",Table1[[#This Row],[Patient Waittime]]&lt;=45,"31-45",Table1[[#This Row],[Patient Waittime]]&lt;=60,"46-60",TRUE,"60+")</f>
        <v>31-45</v>
      </c>
      <c r="Q3541">
        <f>--(Table1[[#This Row],[Patient Waittime]]&lt;=30)</f>
        <v>0</v>
      </c>
      <c r="R3541">
        <f>--Table1[[#This Row],[Patient Admission Flag]]</f>
        <v>0</v>
      </c>
      <c r="S3541">
        <f>--AND(Table1[[#This Row],[WithinTarget]]=1,Table1[[#This Row],[Patient Satisfaction Score]]&gt;=7)</f>
        <v>0</v>
      </c>
      <c r="T3541" t="str">
        <f>IF(LEFT(Table1[[#This Row],[Patient Gender]],1)="F","Female","Male")</f>
        <v>Male</v>
      </c>
    </row>
    <row r="3542" spans="1:20" x14ac:dyDescent="0.3">
      <c r="A3542" t="s">
        <v>3646</v>
      </c>
      <c r="B3542" s="1">
        <v>45514.28402777778</v>
      </c>
      <c r="C3542" t="s">
        <v>9</v>
      </c>
      <c r="D3542">
        <v>35</v>
      </c>
      <c r="E3542" t="s">
        <v>18</v>
      </c>
      <c r="F3542" t="s">
        <v>11</v>
      </c>
      <c r="G3542" t="b">
        <v>0</v>
      </c>
      <c r="I3542">
        <v>59</v>
      </c>
      <c r="J3542" t="b">
        <v>0</v>
      </c>
      <c r="K3542">
        <f>YEAR(Table1[[#This Row],[Patient Admission Date]])</f>
        <v>2024</v>
      </c>
      <c r="L3542" t="str">
        <f>TEXT(Table1[[#This Row],[Patient Admission Date]],"mmm")</f>
        <v>Aug</v>
      </c>
      <c r="M3542" t="str">
        <f>TEXT(Table1[[#This Row],[Patient Admission Date]],"ddd")</f>
        <v>Sat</v>
      </c>
      <c r="N3542" t="str">
        <f>TEXT(INT(HOUR(Table1[[#This Row],[Patient Admission Date]])/3)*3,"00")&amp;"-"&amp;TEXT(INT(HOUR(Table1[[#This Row],[Patient Admission Date]])/3)*3+3,"00")</f>
        <v>06-09</v>
      </c>
      <c r="O3542" t="str" cm="1">
        <f t="array" ref="O3542">_xlfn.IFS(Table1[[#This Row],[Patient Age]]&lt;=14,"0-14",Table1[[#This Row],[Patient Age]]&lt;=29,"15-29",Table1[[#This Row],[Patient Age]]&lt;=44,"30-44",Table1[[#This Row],[Patient Age]]&lt;=59,"45-59",Table1[[#This Row],[Patient Age]]&lt;=74,"60-74",TRUE,"75+")</f>
        <v>30-44</v>
      </c>
      <c r="P3542" t="str" cm="1">
        <f t="array" ref="P3542">_xlfn.IFS(Table1[[#This Row],[Patient Waittime]]&lt;=15,"0-15",Table1[[#This Row],[Patient Waittime]]&lt;=30,"16-30",Table1[[#This Row],[Patient Waittime]]&lt;=45,"31-45",Table1[[#This Row],[Patient Waittime]]&lt;=60,"46-60",TRUE,"60+")</f>
        <v>46-60</v>
      </c>
      <c r="Q3542">
        <f>--(Table1[[#This Row],[Patient Waittime]]&lt;=30)</f>
        <v>0</v>
      </c>
      <c r="R3542">
        <f>--Table1[[#This Row],[Patient Admission Flag]]</f>
        <v>0</v>
      </c>
      <c r="S3542">
        <f>--AND(Table1[[#This Row],[WithinTarget]]=1,Table1[[#This Row],[Patient Satisfaction Score]]&gt;=7)</f>
        <v>0</v>
      </c>
      <c r="T3542" t="str">
        <f>IF(LEFT(Table1[[#This Row],[Patient Gender]],1)="F","Female","Male")</f>
        <v>Male</v>
      </c>
    </row>
    <row r="3543" spans="1:20" x14ac:dyDescent="0.3">
      <c r="A3543" t="s">
        <v>3647</v>
      </c>
      <c r="B3543" s="1">
        <v>45113.838194444441</v>
      </c>
      <c r="C3543" t="s">
        <v>9</v>
      </c>
      <c r="D3543">
        <v>38</v>
      </c>
      <c r="E3543" t="s">
        <v>18</v>
      </c>
      <c r="F3543" t="s">
        <v>11</v>
      </c>
      <c r="G3543" t="b">
        <v>0</v>
      </c>
      <c r="I3543">
        <v>11</v>
      </c>
      <c r="J3543" t="b">
        <v>0</v>
      </c>
      <c r="K3543">
        <f>YEAR(Table1[[#This Row],[Patient Admission Date]])</f>
        <v>2023</v>
      </c>
      <c r="L3543" t="str">
        <f>TEXT(Table1[[#This Row],[Patient Admission Date]],"mmm")</f>
        <v>Jul</v>
      </c>
      <c r="M3543" t="str">
        <f>TEXT(Table1[[#This Row],[Patient Admission Date]],"ddd")</f>
        <v>Thu</v>
      </c>
      <c r="N3543" t="str">
        <f>TEXT(INT(HOUR(Table1[[#This Row],[Patient Admission Date]])/3)*3,"00")&amp;"-"&amp;TEXT(INT(HOUR(Table1[[#This Row],[Patient Admission Date]])/3)*3+3,"00")</f>
        <v>18-21</v>
      </c>
      <c r="O3543" t="str" cm="1">
        <f t="array" ref="O3543">_xlfn.IFS(Table1[[#This Row],[Patient Age]]&lt;=14,"0-14",Table1[[#This Row],[Patient Age]]&lt;=29,"15-29",Table1[[#This Row],[Patient Age]]&lt;=44,"30-44",Table1[[#This Row],[Patient Age]]&lt;=59,"45-59",Table1[[#This Row],[Patient Age]]&lt;=74,"60-74",TRUE,"75+")</f>
        <v>30-44</v>
      </c>
      <c r="P3543" t="str" cm="1">
        <f t="array" ref="P3543">_xlfn.IFS(Table1[[#This Row],[Patient Waittime]]&lt;=15,"0-15",Table1[[#This Row],[Patient Waittime]]&lt;=30,"16-30",Table1[[#This Row],[Patient Waittime]]&lt;=45,"31-45",Table1[[#This Row],[Patient Waittime]]&lt;=60,"46-60",TRUE,"60+")</f>
        <v>0-15</v>
      </c>
      <c r="Q3543">
        <f>--(Table1[[#This Row],[Patient Waittime]]&lt;=30)</f>
        <v>1</v>
      </c>
      <c r="R3543">
        <f>--Table1[[#This Row],[Patient Admission Flag]]</f>
        <v>0</v>
      </c>
      <c r="S3543">
        <f>--AND(Table1[[#This Row],[WithinTarget]]=1,Table1[[#This Row],[Patient Satisfaction Score]]&gt;=7)</f>
        <v>0</v>
      </c>
      <c r="T3543" t="str">
        <f>IF(LEFT(Table1[[#This Row],[Patient Gender]],1)="F","Female","Male")</f>
        <v>Male</v>
      </c>
    </row>
    <row r="3544" spans="1:20" x14ac:dyDescent="0.3">
      <c r="A3544" t="s">
        <v>3648</v>
      </c>
      <c r="B3544" s="1">
        <v>45319.565972222219</v>
      </c>
      <c r="C3544" t="s">
        <v>9</v>
      </c>
      <c r="D3544">
        <v>19</v>
      </c>
      <c r="E3544" t="s">
        <v>18</v>
      </c>
      <c r="F3544" t="s">
        <v>11</v>
      </c>
      <c r="G3544" t="b">
        <v>0</v>
      </c>
      <c r="I3544">
        <v>15</v>
      </c>
      <c r="J3544" t="b">
        <v>0</v>
      </c>
      <c r="K3544">
        <f>YEAR(Table1[[#This Row],[Patient Admission Date]])</f>
        <v>2024</v>
      </c>
      <c r="L3544" t="str">
        <f>TEXT(Table1[[#This Row],[Patient Admission Date]],"mmm")</f>
        <v>Jan</v>
      </c>
      <c r="M3544" t="str">
        <f>TEXT(Table1[[#This Row],[Patient Admission Date]],"ddd")</f>
        <v>Sun</v>
      </c>
      <c r="N3544" t="str">
        <f>TEXT(INT(HOUR(Table1[[#This Row],[Patient Admission Date]])/3)*3,"00")&amp;"-"&amp;TEXT(INT(HOUR(Table1[[#This Row],[Patient Admission Date]])/3)*3+3,"00")</f>
        <v>12-15</v>
      </c>
      <c r="O3544" t="str" cm="1">
        <f t="array" ref="O3544">_xlfn.IFS(Table1[[#This Row],[Patient Age]]&lt;=14,"0-14",Table1[[#This Row],[Patient Age]]&lt;=29,"15-29",Table1[[#This Row],[Patient Age]]&lt;=44,"30-44",Table1[[#This Row],[Patient Age]]&lt;=59,"45-59",Table1[[#This Row],[Patient Age]]&lt;=74,"60-74",TRUE,"75+")</f>
        <v>15-29</v>
      </c>
      <c r="P3544" t="str" cm="1">
        <f t="array" ref="P3544">_xlfn.IFS(Table1[[#This Row],[Patient Waittime]]&lt;=15,"0-15",Table1[[#This Row],[Patient Waittime]]&lt;=30,"16-30",Table1[[#This Row],[Patient Waittime]]&lt;=45,"31-45",Table1[[#This Row],[Patient Waittime]]&lt;=60,"46-60",TRUE,"60+")</f>
        <v>0-15</v>
      </c>
      <c r="Q3544">
        <f>--(Table1[[#This Row],[Patient Waittime]]&lt;=30)</f>
        <v>1</v>
      </c>
      <c r="R3544">
        <f>--Table1[[#This Row],[Patient Admission Flag]]</f>
        <v>0</v>
      </c>
      <c r="S3544">
        <f>--AND(Table1[[#This Row],[WithinTarget]]=1,Table1[[#This Row],[Patient Satisfaction Score]]&gt;=7)</f>
        <v>0</v>
      </c>
      <c r="T3544" t="str">
        <f>IF(LEFT(Table1[[#This Row],[Patient Gender]],1)="F","Female","Male")</f>
        <v>Male</v>
      </c>
    </row>
    <row r="3545" spans="1:20" x14ac:dyDescent="0.3">
      <c r="A3545" t="s">
        <v>3649</v>
      </c>
      <c r="B3545" s="1">
        <v>45444.648611111108</v>
      </c>
      <c r="C3545" t="s">
        <v>9</v>
      </c>
      <c r="D3545">
        <v>4</v>
      </c>
      <c r="E3545" t="s">
        <v>18</v>
      </c>
      <c r="F3545" t="s">
        <v>11</v>
      </c>
      <c r="G3545" t="b">
        <v>0</v>
      </c>
      <c r="I3545">
        <v>16</v>
      </c>
      <c r="J3545" t="b">
        <v>0</v>
      </c>
      <c r="K3545">
        <f>YEAR(Table1[[#This Row],[Patient Admission Date]])</f>
        <v>2024</v>
      </c>
      <c r="L3545" t="str">
        <f>TEXT(Table1[[#This Row],[Patient Admission Date]],"mmm")</f>
        <v>Jun</v>
      </c>
      <c r="M3545" t="str">
        <f>TEXT(Table1[[#This Row],[Patient Admission Date]],"ddd")</f>
        <v>Sat</v>
      </c>
      <c r="N3545" t="str">
        <f>TEXT(INT(HOUR(Table1[[#This Row],[Patient Admission Date]])/3)*3,"00")&amp;"-"&amp;TEXT(INT(HOUR(Table1[[#This Row],[Patient Admission Date]])/3)*3+3,"00")</f>
        <v>15-18</v>
      </c>
      <c r="O3545" t="str" cm="1">
        <f t="array" ref="O3545">_xlfn.IFS(Table1[[#This Row],[Patient Age]]&lt;=14,"0-14",Table1[[#This Row],[Patient Age]]&lt;=29,"15-29",Table1[[#This Row],[Patient Age]]&lt;=44,"30-44",Table1[[#This Row],[Patient Age]]&lt;=59,"45-59",Table1[[#This Row],[Patient Age]]&lt;=74,"60-74",TRUE,"75+")</f>
        <v>0-14</v>
      </c>
      <c r="P3545" t="str" cm="1">
        <f t="array" ref="P3545">_xlfn.IFS(Table1[[#This Row],[Patient Waittime]]&lt;=15,"0-15",Table1[[#This Row],[Patient Waittime]]&lt;=30,"16-30",Table1[[#This Row],[Patient Waittime]]&lt;=45,"31-45",Table1[[#This Row],[Patient Waittime]]&lt;=60,"46-60",TRUE,"60+")</f>
        <v>16-30</v>
      </c>
      <c r="Q3545">
        <f>--(Table1[[#This Row],[Patient Waittime]]&lt;=30)</f>
        <v>1</v>
      </c>
      <c r="R3545">
        <f>--Table1[[#This Row],[Patient Admission Flag]]</f>
        <v>0</v>
      </c>
      <c r="S3545">
        <f>--AND(Table1[[#This Row],[WithinTarget]]=1,Table1[[#This Row],[Patient Satisfaction Score]]&gt;=7)</f>
        <v>0</v>
      </c>
      <c r="T3545" t="str">
        <f>IF(LEFT(Table1[[#This Row],[Patient Gender]],1)="F","Female","Male")</f>
        <v>Male</v>
      </c>
    </row>
    <row r="3546" spans="1:20" x14ac:dyDescent="0.3">
      <c r="A3546" t="s">
        <v>3650</v>
      </c>
      <c r="B3546" s="1">
        <v>45568.768055555556</v>
      </c>
      <c r="C3546" t="s">
        <v>9</v>
      </c>
      <c r="D3546">
        <v>5</v>
      </c>
      <c r="E3546" t="s">
        <v>18</v>
      </c>
      <c r="F3546" t="s">
        <v>11</v>
      </c>
      <c r="G3546" t="b">
        <v>0</v>
      </c>
      <c r="I3546">
        <v>27</v>
      </c>
      <c r="J3546" t="b">
        <v>0</v>
      </c>
      <c r="K3546">
        <f>YEAR(Table1[[#This Row],[Patient Admission Date]])</f>
        <v>2024</v>
      </c>
      <c r="L3546" t="str">
        <f>TEXT(Table1[[#This Row],[Patient Admission Date]],"mmm")</f>
        <v>Oct</v>
      </c>
      <c r="M3546" t="str">
        <f>TEXT(Table1[[#This Row],[Patient Admission Date]],"ddd")</f>
        <v>Thu</v>
      </c>
      <c r="N3546" t="str">
        <f>TEXT(INT(HOUR(Table1[[#This Row],[Patient Admission Date]])/3)*3,"00")&amp;"-"&amp;TEXT(INT(HOUR(Table1[[#This Row],[Patient Admission Date]])/3)*3+3,"00")</f>
        <v>18-21</v>
      </c>
      <c r="O3546" t="str" cm="1">
        <f t="array" ref="O3546">_xlfn.IFS(Table1[[#This Row],[Patient Age]]&lt;=14,"0-14",Table1[[#This Row],[Patient Age]]&lt;=29,"15-29",Table1[[#This Row],[Patient Age]]&lt;=44,"30-44",Table1[[#This Row],[Patient Age]]&lt;=59,"45-59",Table1[[#This Row],[Patient Age]]&lt;=74,"60-74",TRUE,"75+")</f>
        <v>0-14</v>
      </c>
      <c r="P3546" t="str" cm="1">
        <f t="array" ref="P3546">_xlfn.IFS(Table1[[#This Row],[Patient Waittime]]&lt;=15,"0-15",Table1[[#This Row],[Patient Waittime]]&lt;=30,"16-30",Table1[[#This Row],[Patient Waittime]]&lt;=45,"31-45",Table1[[#This Row],[Patient Waittime]]&lt;=60,"46-60",TRUE,"60+")</f>
        <v>16-30</v>
      </c>
      <c r="Q3546">
        <f>--(Table1[[#This Row],[Patient Waittime]]&lt;=30)</f>
        <v>1</v>
      </c>
      <c r="R3546">
        <f>--Table1[[#This Row],[Patient Admission Flag]]</f>
        <v>0</v>
      </c>
      <c r="S3546">
        <f>--AND(Table1[[#This Row],[WithinTarget]]=1,Table1[[#This Row],[Patient Satisfaction Score]]&gt;=7)</f>
        <v>0</v>
      </c>
      <c r="T3546" t="str">
        <f>IF(LEFT(Table1[[#This Row],[Patient Gender]],1)="F","Female","Male")</f>
        <v>Male</v>
      </c>
    </row>
    <row r="3547" spans="1:20" x14ac:dyDescent="0.3">
      <c r="A3547" t="s">
        <v>3651</v>
      </c>
      <c r="B3547" s="1">
        <v>45204.113888888889</v>
      </c>
      <c r="C3547" t="s">
        <v>9</v>
      </c>
      <c r="D3547">
        <v>26</v>
      </c>
      <c r="E3547" t="s">
        <v>18</v>
      </c>
      <c r="F3547" t="s">
        <v>11</v>
      </c>
      <c r="G3547" t="b">
        <v>0</v>
      </c>
      <c r="I3547">
        <v>36</v>
      </c>
      <c r="J3547" t="b">
        <v>0</v>
      </c>
      <c r="K3547">
        <f>YEAR(Table1[[#This Row],[Patient Admission Date]])</f>
        <v>2023</v>
      </c>
      <c r="L3547" t="str">
        <f>TEXT(Table1[[#This Row],[Patient Admission Date]],"mmm")</f>
        <v>Oct</v>
      </c>
      <c r="M3547" t="str">
        <f>TEXT(Table1[[#This Row],[Patient Admission Date]],"ddd")</f>
        <v>Thu</v>
      </c>
      <c r="N3547" t="str">
        <f>TEXT(INT(HOUR(Table1[[#This Row],[Patient Admission Date]])/3)*3,"00")&amp;"-"&amp;TEXT(INT(HOUR(Table1[[#This Row],[Patient Admission Date]])/3)*3+3,"00")</f>
        <v>00-03</v>
      </c>
      <c r="O3547" t="str" cm="1">
        <f t="array" ref="O3547">_xlfn.IFS(Table1[[#This Row],[Patient Age]]&lt;=14,"0-14",Table1[[#This Row],[Patient Age]]&lt;=29,"15-29",Table1[[#This Row],[Patient Age]]&lt;=44,"30-44",Table1[[#This Row],[Patient Age]]&lt;=59,"45-59",Table1[[#This Row],[Patient Age]]&lt;=74,"60-74",TRUE,"75+")</f>
        <v>15-29</v>
      </c>
      <c r="P3547" t="str" cm="1">
        <f t="array" ref="P3547">_xlfn.IFS(Table1[[#This Row],[Patient Waittime]]&lt;=15,"0-15",Table1[[#This Row],[Patient Waittime]]&lt;=30,"16-30",Table1[[#This Row],[Patient Waittime]]&lt;=45,"31-45",Table1[[#This Row],[Patient Waittime]]&lt;=60,"46-60",TRUE,"60+")</f>
        <v>31-45</v>
      </c>
      <c r="Q3547">
        <f>--(Table1[[#This Row],[Patient Waittime]]&lt;=30)</f>
        <v>0</v>
      </c>
      <c r="R3547">
        <f>--Table1[[#This Row],[Patient Admission Flag]]</f>
        <v>0</v>
      </c>
      <c r="S3547">
        <f>--AND(Table1[[#This Row],[WithinTarget]]=1,Table1[[#This Row],[Patient Satisfaction Score]]&gt;=7)</f>
        <v>0</v>
      </c>
      <c r="T3547" t="str">
        <f>IF(LEFT(Table1[[#This Row],[Patient Gender]],1)="F","Female","Male")</f>
        <v>Male</v>
      </c>
    </row>
    <row r="3548" spans="1:20" x14ac:dyDescent="0.3">
      <c r="A3548" t="s">
        <v>3652</v>
      </c>
      <c r="B3548" s="1">
        <v>45360.481944444444</v>
      </c>
      <c r="C3548" t="s">
        <v>9</v>
      </c>
      <c r="D3548">
        <v>6</v>
      </c>
      <c r="E3548" t="s">
        <v>18</v>
      </c>
      <c r="F3548" t="s">
        <v>11</v>
      </c>
      <c r="G3548" t="b">
        <v>0</v>
      </c>
      <c r="I3548">
        <v>13</v>
      </c>
      <c r="J3548" t="b">
        <v>0</v>
      </c>
      <c r="K3548">
        <f>YEAR(Table1[[#This Row],[Patient Admission Date]])</f>
        <v>2024</v>
      </c>
      <c r="L3548" t="str">
        <f>TEXT(Table1[[#This Row],[Patient Admission Date]],"mmm")</f>
        <v>Mar</v>
      </c>
      <c r="M3548" t="str">
        <f>TEXT(Table1[[#This Row],[Patient Admission Date]],"ddd")</f>
        <v>Sat</v>
      </c>
      <c r="N3548" t="str">
        <f>TEXT(INT(HOUR(Table1[[#This Row],[Patient Admission Date]])/3)*3,"00")&amp;"-"&amp;TEXT(INT(HOUR(Table1[[#This Row],[Patient Admission Date]])/3)*3+3,"00")</f>
        <v>09-12</v>
      </c>
      <c r="O3548" t="str" cm="1">
        <f t="array" ref="O3548">_xlfn.IFS(Table1[[#This Row],[Patient Age]]&lt;=14,"0-14",Table1[[#This Row],[Patient Age]]&lt;=29,"15-29",Table1[[#This Row],[Patient Age]]&lt;=44,"30-44",Table1[[#This Row],[Patient Age]]&lt;=59,"45-59",Table1[[#This Row],[Patient Age]]&lt;=74,"60-74",TRUE,"75+")</f>
        <v>0-14</v>
      </c>
      <c r="P3548" t="str" cm="1">
        <f t="array" ref="P3548">_xlfn.IFS(Table1[[#This Row],[Patient Waittime]]&lt;=15,"0-15",Table1[[#This Row],[Patient Waittime]]&lt;=30,"16-30",Table1[[#This Row],[Patient Waittime]]&lt;=45,"31-45",Table1[[#This Row],[Patient Waittime]]&lt;=60,"46-60",TRUE,"60+")</f>
        <v>0-15</v>
      </c>
      <c r="Q3548">
        <f>--(Table1[[#This Row],[Patient Waittime]]&lt;=30)</f>
        <v>1</v>
      </c>
      <c r="R3548">
        <f>--Table1[[#This Row],[Patient Admission Flag]]</f>
        <v>0</v>
      </c>
      <c r="S3548">
        <f>--AND(Table1[[#This Row],[WithinTarget]]=1,Table1[[#This Row],[Patient Satisfaction Score]]&gt;=7)</f>
        <v>0</v>
      </c>
      <c r="T3548" t="str">
        <f>IF(LEFT(Table1[[#This Row],[Patient Gender]],1)="F","Female","Male")</f>
        <v>Male</v>
      </c>
    </row>
    <row r="3549" spans="1:20" x14ac:dyDescent="0.3">
      <c r="A3549" t="s">
        <v>3653</v>
      </c>
      <c r="B3549" s="1">
        <v>45414.806944444441</v>
      </c>
      <c r="C3549" t="s">
        <v>9</v>
      </c>
      <c r="D3549">
        <v>63</v>
      </c>
      <c r="E3549" t="s">
        <v>18</v>
      </c>
      <c r="F3549" t="s">
        <v>11</v>
      </c>
      <c r="G3549" t="b">
        <v>0</v>
      </c>
      <c r="I3549">
        <v>21</v>
      </c>
      <c r="J3549" t="b">
        <v>0</v>
      </c>
      <c r="K3549">
        <f>YEAR(Table1[[#This Row],[Patient Admission Date]])</f>
        <v>2024</v>
      </c>
      <c r="L3549" t="str">
        <f>TEXT(Table1[[#This Row],[Patient Admission Date]],"mmm")</f>
        <v>May</v>
      </c>
      <c r="M3549" t="str">
        <f>TEXT(Table1[[#This Row],[Patient Admission Date]],"ddd")</f>
        <v>Thu</v>
      </c>
      <c r="N3549" t="str">
        <f>TEXT(INT(HOUR(Table1[[#This Row],[Patient Admission Date]])/3)*3,"00")&amp;"-"&amp;TEXT(INT(HOUR(Table1[[#This Row],[Patient Admission Date]])/3)*3+3,"00")</f>
        <v>18-21</v>
      </c>
      <c r="O3549" t="str" cm="1">
        <f t="array" ref="O3549">_xlfn.IFS(Table1[[#This Row],[Patient Age]]&lt;=14,"0-14",Table1[[#This Row],[Patient Age]]&lt;=29,"15-29",Table1[[#This Row],[Patient Age]]&lt;=44,"30-44",Table1[[#This Row],[Patient Age]]&lt;=59,"45-59",Table1[[#This Row],[Patient Age]]&lt;=74,"60-74",TRUE,"75+")</f>
        <v>60-74</v>
      </c>
      <c r="P3549" t="str" cm="1">
        <f t="array" ref="P3549">_xlfn.IFS(Table1[[#This Row],[Patient Waittime]]&lt;=15,"0-15",Table1[[#This Row],[Patient Waittime]]&lt;=30,"16-30",Table1[[#This Row],[Patient Waittime]]&lt;=45,"31-45",Table1[[#This Row],[Patient Waittime]]&lt;=60,"46-60",TRUE,"60+")</f>
        <v>16-30</v>
      </c>
      <c r="Q3549">
        <f>--(Table1[[#This Row],[Patient Waittime]]&lt;=30)</f>
        <v>1</v>
      </c>
      <c r="R3549">
        <f>--Table1[[#This Row],[Patient Admission Flag]]</f>
        <v>0</v>
      </c>
      <c r="S3549">
        <f>--AND(Table1[[#This Row],[WithinTarget]]=1,Table1[[#This Row],[Patient Satisfaction Score]]&gt;=7)</f>
        <v>0</v>
      </c>
      <c r="T3549" t="str">
        <f>IF(LEFT(Table1[[#This Row],[Patient Gender]],1)="F","Female","Male")</f>
        <v>Male</v>
      </c>
    </row>
    <row r="3550" spans="1:20" x14ac:dyDescent="0.3">
      <c r="A3550" t="s">
        <v>3654</v>
      </c>
      <c r="B3550" s="1">
        <v>45431.79791666667</v>
      </c>
      <c r="C3550" t="s">
        <v>9</v>
      </c>
      <c r="D3550">
        <v>30</v>
      </c>
      <c r="E3550" t="s">
        <v>18</v>
      </c>
      <c r="F3550" t="s">
        <v>11</v>
      </c>
      <c r="G3550" t="b">
        <v>0</v>
      </c>
      <c r="I3550">
        <v>26</v>
      </c>
      <c r="J3550" t="b">
        <v>0</v>
      </c>
      <c r="K3550">
        <f>YEAR(Table1[[#This Row],[Patient Admission Date]])</f>
        <v>2024</v>
      </c>
      <c r="L3550" t="str">
        <f>TEXT(Table1[[#This Row],[Patient Admission Date]],"mmm")</f>
        <v>May</v>
      </c>
      <c r="M3550" t="str">
        <f>TEXT(Table1[[#This Row],[Patient Admission Date]],"ddd")</f>
        <v>Sun</v>
      </c>
      <c r="N3550" t="str">
        <f>TEXT(INT(HOUR(Table1[[#This Row],[Patient Admission Date]])/3)*3,"00")&amp;"-"&amp;TEXT(INT(HOUR(Table1[[#This Row],[Patient Admission Date]])/3)*3+3,"00")</f>
        <v>18-21</v>
      </c>
      <c r="O3550" t="str" cm="1">
        <f t="array" ref="O3550">_xlfn.IFS(Table1[[#This Row],[Patient Age]]&lt;=14,"0-14",Table1[[#This Row],[Patient Age]]&lt;=29,"15-29",Table1[[#This Row],[Patient Age]]&lt;=44,"30-44",Table1[[#This Row],[Patient Age]]&lt;=59,"45-59",Table1[[#This Row],[Patient Age]]&lt;=74,"60-74",TRUE,"75+")</f>
        <v>30-44</v>
      </c>
      <c r="P3550" t="str" cm="1">
        <f t="array" ref="P3550">_xlfn.IFS(Table1[[#This Row],[Patient Waittime]]&lt;=15,"0-15",Table1[[#This Row],[Patient Waittime]]&lt;=30,"16-30",Table1[[#This Row],[Patient Waittime]]&lt;=45,"31-45",Table1[[#This Row],[Patient Waittime]]&lt;=60,"46-60",TRUE,"60+")</f>
        <v>16-30</v>
      </c>
      <c r="Q3550">
        <f>--(Table1[[#This Row],[Patient Waittime]]&lt;=30)</f>
        <v>1</v>
      </c>
      <c r="R3550">
        <f>--Table1[[#This Row],[Patient Admission Flag]]</f>
        <v>0</v>
      </c>
      <c r="S3550">
        <f>--AND(Table1[[#This Row],[WithinTarget]]=1,Table1[[#This Row],[Patient Satisfaction Score]]&gt;=7)</f>
        <v>0</v>
      </c>
      <c r="T3550" t="str">
        <f>IF(LEFT(Table1[[#This Row],[Patient Gender]],1)="F","Female","Male")</f>
        <v>Male</v>
      </c>
    </row>
    <row r="3551" spans="1:20" x14ac:dyDescent="0.3">
      <c r="A3551" t="s">
        <v>3655</v>
      </c>
      <c r="B3551" s="1">
        <v>45372.822222222225</v>
      </c>
      <c r="C3551" t="s">
        <v>9</v>
      </c>
      <c r="D3551">
        <v>56</v>
      </c>
      <c r="E3551" t="s">
        <v>18</v>
      </c>
      <c r="F3551" t="s">
        <v>11</v>
      </c>
      <c r="G3551" t="b">
        <v>0</v>
      </c>
      <c r="I3551">
        <v>32</v>
      </c>
      <c r="J3551" t="b">
        <v>0</v>
      </c>
      <c r="K3551">
        <f>YEAR(Table1[[#This Row],[Patient Admission Date]])</f>
        <v>2024</v>
      </c>
      <c r="L3551" t="str">
        <f>TEXT(Table1[[#This Row],[Patient Admission Date]],"mmm")</f>
        <v>Mar</v>
      </c>
      <c r="M3551" t="str">
        <f>TEXT(Table1[[#This Row],[Patient Admission Date]],"ddd")</f>
        <v>Thu</v>
      </c>
      <c r="N3551" t="str">
        <f>TEXT(INT(HOUR(Table1[[#This Row],[Patient Admission Date]])/3)*3,"00")&amp;"-"&amp;TEXT(INT(HOUR(Table1[[#This Row],[Patient Admission Date]])/3)*3+3,"00")</f>
        <v>18-21</v>
      </c>
      <c r="O3551" t="str" cm="1">
        <f t="array" ref="O3551">_xlfn.IFS(Table1[[#This Row],[Patient Age]]&lt;=14,"0-14",Table1[[#This Row],[Patient Age]]&lt;=29,"15-29",Table1[[#This Row],[Patient Age]]&lt;=44,"30-44",Table1[[#This Row],[Patient Age]]&lt;=59,"45-59",Table1[[#This Row],[Patient Age]]&lt;=74,"60-74",TRUE,"75+")</f>
        <v>45-59</v>
      </c>
      <c r="P3551" t="str" cm="1">
        <f t="array" ref="P3551">_xlfn.IFS(Table1[[#This Row],[Patient Waittime]]&lt;=15,"0-15",Table1[[#This Row],[Patient Waittime]]&lt;=30,"16-30",Table1[[#This Row],[Patient Waittime]]&lt;=45,"31-45",Table1[[#This Row],[Patient Waittime]]&lt;=60,"46-60",TRUE,"60+")</f>
        <v>31-45</v>
      </c>
      <c r="Q3551">
        <f>--(Table1[[#This Row],[Patient Waittime]]&lt;=30)</f>
        <v>0</v>
      </c>
      <c r="R3551">
        <f>--Table1[[#This Row],[Patient Admission Flag]]</f>
        <v>0</v>
      </c>
      <c r="S3551">
        <f>--AND(Table1[[#This Row],[WithinTarget]]=1,Table1[[#This Row],[Patient Satisfaction Score]]&gt;=7)</f>
        <v>0</v>
      </c>
      <c r="T3551" t="str">
        <f>IF(LEFT(Table1[[#This Row],[Patient Gender]],1)="F","Female","Male")</f>
        <v>Male</v>
      </c>
    </row>
    <row r="3552" spans="1:20" x14ac:dyDescent="0.3">
      <c r="A3552" t="s">
        <v>3656</v>
      </c>
      <c r="B3552" s="1">
        <v>45466.011805555558</v>
      </c>
      <c r="C3552" t="s">
        <v>9</v>
      </c>
      <c r="D3552">
        <v>36</v>
      </c>
      <c r="E3552" t="s">
        <v>18</v>
      </c>
      <c r="F3552" t="s">
        <v>11</v>
      </c>
      <c r="G3552" t="b">
        <v>0</v>
      </c>
      <c r="I3552">
        <v>48</v>
      </c>
      <c r="J3552" t="b">
        <v>0</v>
      </c>
      <c r="K3552">
        <f>YEAR(Table1[[#This Row],[Patient Admission Date]])</f>
        <v>2024</v>
      </c>
      <c r="L3552" t="str">
        <f>TEXT(Table1[[#This Row],[Patient Admission Date]],"mmm")</f>
        <v>Jun</v>
      </c>
      <c r="M3552" t="str">
        <f>TEXT(Table1[[#This Row],[Patient Admission Date]],"ddd")</f>
        <v>Sun</v>
      </c>
      <c r="N3552" t="str">
        <f>TEXT(INT(HOUR(Table1[[#This Row],[Patient Admission Date]])/3)*3,"00")&amp;"-"&amp;TEXT(INT(HOUR(Table1[[#This Row],[Patient Admission Date]])/3)*3+3,"00")</f>
        <v>00-03</v>
      </c>
      <c r="O3552" t="str" cm="1">
        <f t="array" ref="O3552">_xlfn.IFS(Table1[[#This Row],[Patient Age]]&lt;=14,"0-14",Table1[[#This Row],[Patient Age]]&lt;=29,"15-29",Table1[[#This Row],[Patient Age]]&lt;=44,"30-44",Table1[[#This Row],[Patient Age]]&lt;=59,"45-59",Table1[[#This Row],[Patient Age]]&lt;=74,"60-74",TRUE,"75+")</f>
        <v>30-44</v>
      </c>
      <c r="P3552" t="str" cm="1">
        <f t="array" ref="P3552">_xlfn.IFS(Table1[[#This Row],[Patient Waittime]]&lt;=15,"0-15",Table1[[#This Row],[Patient Waittime]]&lt;=30,"16-30",Table1[[#This Row],[Patient Waittime]]&lt;=45,"31-45",Table1[[#This Row],[Patient Waittime]]&lt;=60,"46-60",TRUE,"60+")</f>
        <v>46-60</v>
      </c>
      <c r="Q3552">
        <f>--(Table1[[#This Row],[Patient Waittime]]&lt;=30)</f>
        <v>0</v>
      </c>
      <c r="R3552">
        <f>--Table1[[#This Row],[Patient Admission Flag]]</f>
        <v>0</v>
      </c>
      <c r="S3552">
        <f>--AND(Table1[[#This Row],[WithinTarget]]=1,Table1[[#This Row],[Patient Satisfaction Score]]&gt;=7)</f>
        <v>0</v>
      </c>
      <c r="T3552" t="str">
        <f>IF(LEFT(Table1[[#This Row],[Patient Gender]],1)="F","Female","Male")</f>
        <v>Male</v>
      </c>
    </row>
    <row r="3553" spans="1:20" x14ac:dyDescent="0.3">
      <c r="A3553" t="s">
        <v>3657</v>
      </c>
      <c r="B3553" s="1">
        <v>45451.810416666667</v>
      </c>
      <c r="C3553" t="s">
        <v>9</v>
      </c>
      <c r="D3553">
        <v>68</v>
      </c>
      <c r="E3553" t="s">
        <v>18</v>
      </c>
      <c r="F3553" t="s">
        <v>11</v>
      </c>
      <c r="G3553" t="b">
        <v>0</v>
      </c>
      <c r="I3553">
        <v>56</v>
      </c>
      <c r="J3553" t="b">
        <v>0</v>
      </c>
      <c r="K3553">
        <f>YEAR(Table1[[#This Row],[Patient Admission Date]])</f>
        <v>2024</v>
      </c>
      <c r="L3553" t="str">
        <f>TEXT(Table1[[#This Row],[Patient Admission Date]],"mmm")</f>
        <v>Jun</v>
      </c>
      <c r="M3553" t="str">
        <f>TEXT(Table1[[#This Row],[Patient Admission Date]],"ddd")</f>
        <v>Sat</v>
      </c>
      <c r="N3553" t="str">
        <f>TEXT(INT(HOUR(Table1[[#This Row],[Patient Admission Date]])/3)*3,"00")&amp;"-"&amp;TEXT(INT(HOUR(Table1[[#This Row],[Patient Admission Date]])/3)*3+3,"00")</f>
        <v>18-21</v>
      </c>
      <c r="O3553" t="str" cm="1">
        <f t="array" ref="O3553">_xlfn.IFS(Table1[[#This Row],[Patient Age]]&lt;=14,"0-14",Table1[[#This Row],[Patient Age]]&lt;=29,"15-29",Table1[[#This Row],[Patient Age]]&lt;=44,"30-44",Table1[[#This Row],[Patient Age]]&lt;=59,"45-59",Table1[[#This Row],[Patient Age]]&lt;=74,"60-74",TRUE,"75+")</f>
        <v>60-74</v>
      </c>
      <c r="P3553" t="str" cm="1">
        <f t="array" ref="P3553">_xlfn.IFS(Table1[[#This Row],[Patient Waittime]]&lt;=15,"0-15",Table1[[#This Row],[Patient Waittime]]&lt;=30,"16-30",Table1[[#This Row],[Patient Waittime]]&lt;=45,"31-45",Table1[[#This Row],[Patient Waittime]]&lt;=60,"46-60",TRUE,"60+")</f>
        <v>46-60</v>
      </c>
      <c r="Q3553">
        <f>--(Table1[[#This Row],[Patient Waittime]]&lt;=30)</f>
        <v>0</v>
      </c>
      <c r="R3553">
        <f>--Table1[[#This Row],[Patient Admission Flag]]</f>
        <v>0</v>
      </c>
      <c r="S3553">
        <f>--AND(Table1[[#This Row],[WithinTarget]]=1,Table1[[#This Row],[Patient Satisfaction Score]]&gt;=7)</f>
        <v>0</v>
      </c>
      <c r="T3553" t="str">
        <f>IF(LEFT(Table1[[#This Row],[Patient Gender]],1)="F","Female","Male")</f>
        <v>Male</v>
      </c>
    </row>
    <row r="3554" spans="1:20" x14ac:dyDescent="0.3">
      <c r="A3554" t="s">
        <v>3658</v>
      </c>
      <c r="B3554" s="1">
        <v>45038.20416666667</v>
      </c>
      <c r="C3554" t="s">
        <v>9</v>
      </c>
      <c r="D3554">
        <v>30</v>
      </c>
      <c r="E3554" t="s">
        <v>18</v>
      </c>
      <c r="F3554" t="s">
        <v>11</v>
      </c>
      <c r="G3554" t="b">
        <v>0</v>
      </c>
      <c r="I3554">
        <v>58</v>
      </c>
      <c r="J3554" t="b">
        <v>0</v>
      </c>
      <c r="K3554">
        <f>YEAR(Table1[[#This Row],[Patient Admission Date]])</f>
        <v>2023</v>
      </c>
      <c r="L3554" t="str">
        <f>TEXT(Table1[[#This Row],[Patient Admission Date]],"mmm")</f>
        <v>Apr</v>
      </c>
      <c r="M3554" t="str">
        <f>TEXT(Table1[[#This Row],[Patient Admission Date]],"ddd")</f>
        <v>Sat</v>
      </c>
      <c r="N3554" t="str">
        <f>TEXT(INT(HOUR(Table1[[#This Row],[Patient Admission Date]])/3)*3,"00")&amp;"-"&amp;TEXT(INT(HOUR(Table1[[#This Row],[Patient Admission Date]])/3)*3+3,"00")</f>
        <v>03-06</v>
      </c>
      <c r="O3554" t="str" cm="1">
        <f t="array" ref="O3554">_xlfn.IFS(Table1[[#This Row],[Patient Age]]&lt;=14,"0-14",Table1[[#This Row],[Patient Age]]&lt;=29,"15-29",Table1[[#This Row],[Patient Age]]&lt;=44,"30-44",Table1[[#This Row],[Patient Age]]&lt;=59,"45-59",Table1[[#This Row],[Patient Age]]&lt;=74,"60-74",TRUE,"75+")</f>
        <v>30-44</v>
      </c>
      <c r="P3554" t="str" cm="1">
        <f t="array" ref="P3554">_xlfn.IFS(Table1[[#This Row],[Patient Waittime]]&lt;=15,"0-15",Table1[[#This Row],[Patient Waittime]]&lt;=30,"16-30",Table1[[#This Row],[Patient Waittime]]&lt;=45,"31-45",Table1[[#This Row],[Patient Waittime]]&lt;=60,"46-60",TRUE,"60+")</f>
        <v>46-60</v>
      </c>
      <c r="Q3554">
        <f>--(Table1[[#This Row],[Patient Waittime]]&lt;=30)</f>
        <v>0</v>
      </c>
      <c r="R3554">
        <f>--Table1[[#This Row],[Patient Admission Flag]]</f>
        <v>0</v>
      </c>
      <c r="S3554">
        <f>--AND(Table1[[#This Row],[WithinTarget]]=1,Table1[[#This Row],[Patient Satisfaction Score]]&gt;=7)</f>
        <v>0</v>
      </c>
      <c r="T3554" t="str">
        <f>IF(LEFT(Table1[[#This Row],[Patient Gender]],1)="F","Female","Male")</f>
        <v>Male</v>
      </c>
    </row>
    <row r="3555" spans="1:20" x14ac:dyDescent="0.3">
      <c r="A3555" t="s">
        <v>3659</v>
      </c>
      <c r="B3555" s="1">
        <v>45418.227777777778</v>
      </c>
      <c r="C3555" t="s">
        <v>9</v>
      </c>
      <c r="D3555">
        <v>56</v>
      </c>
      <c r="E3555" t="s">
        <v>18</v>
      </c>
      <c r="F3555" t="s">
        <v>11</v>
      </c>
      <c r="G3555" t="b">
        <v>0</v>
      </c>
      <c r="I3555">
        <v>11</v>
      </c>
      <c r="J3555" t="b">
        <v>0</v>
      </c>
      <c r="K3555">
        <f>YEAR(Table1[[#This Row],[Patient Admission Date]])</f>
        <v>2024</v>
      </c>
      <c r="L3555" t="str">
        <f>TEXT(Table1[[#This Row],[Patient Admission Date]],"mmm")</f>
        <v>May</v>
      </c>
      <c r="M3555" t="str">
        <f>TEXT(Table1[[#This Row],[Patient Admission Date]],"ddd")</f>
        <v>Mon</v>
      </c>
      <c r="N3555" t="str">
        <f>TEXT(INT(HOUR(Table1[[#This Row],[Patient Admission Date]])/3)*3,"00")&amp;"-"&amp;TEXT(INT(HOUR(Table1[[#This Row],[Patient Admission Date]])/3)*3+3,"00")</f>
        <v>03-06</v>
      </c>
      <c r="O3555" t="str" cm="1">
        <f t="array" ref="O3555">_xlfn.IFS(Table1[[#This Row],[Patient Age]]&lt;=14,"0-14",Table1[[#This Row],[Patient Age]]&lt;=29,"15-29",Table1[[#This Row],[Patient Age]]&lt;=44,"30-44",Table1[[#This Row],[Patient Age]]&lt;=59,"45-59",Table1[[#This Row],[Patient Age]]&lt;=74,"60-74",TRUE,"75+")</f>
        <v>45-59</v>
      </c>
      <c r="P3555" t="str" cm="1">
        <f t="array" ref="P3555">_xlfn.IFS(Table1[[#This Row],[Patient Waittime]]&lt;=15,"0-15",Table1[[#This Row],[Patient Waittime]]&lt;=30,"16-30",Table1[[#This Row],[Patient Waittime]]&lt;=45,"31-45",Table1[[#This Row],[Patient Waittime]]&lt;=60,"46-60",TRUE,"60+")</f>
        <v>0-15</v>
      </c>
      <c r="Q3555">
        <f>--(Table1[[#This Row],[Patient Waittime]]&lt;=30)</f>
        <v>1</v>
      </c>
      <c r="R3555">
        <f>--Table1[[#This Row],[Patient Admission Flag]]</f>
        <v>0</v>
      </c>
      <c r="S3555">
        <f>--AND(Table1[[#This Row],[WithinTarget]]=1,Table1[[#This Row],[Patient Satisfaction Score]]&gt;=7)</f>
        <v>0</v>
      </c>
      <c r="T3555" t="str">
        <f>IF(LEFT(Table1[[#This Row],[Patient Gender]],1)="F","Female","Male")</f>
        <v>Male</v>
      </c>
    </row>
    <row r="3556" spans="1:20" x14ac:dyDescent="0.3">
      <c r="A3556" t="s">
        <v>3660</v>
      </c>
      <c r="B3556" s="1">
        <v>45300.777777777781</v>
      </c>
      <c r="C3556" t="s">
        <v>9</v>
      </c>
      <c r="D3556">
        <v>50</v>
      </c>
      <c r="E3556" t="s">
        <v>18</v>
      </c>
      <c r="F3556" t="s">
        <v>11</v>
      </c>
      <c r="G3556" t="b">
        <v>0</v>
      </c>
      <c r="I3556">
        <v>29</v>
      </c>
      <c r="J3556" t="b">
        <v>0</v>
      </c>
      <c r="K3556">
        <f>YEAR(Table1[[#This Row],[Patient Admission Date]])</f>
        <v>2024</v>
      </c>
      <c r="L3556" t="str">
        <f>TEXT(Table1[[#This Row],[Patient Admission Date]],"mmm")</f>
        <v>Jan</v>
      </c>
      <c r="M3556" t="str">
        <f>TEXT(Table1[[#This Row],[Patient Admission Date]],"ddd")</f>
        <v>Tue</v>
      </c>
      <c r="N3556" t="str">
        <f>TEXT(INT(HOUR(Table1[[#This Row],[Patient Admission Date]])/3)*3,"00")&amp;"-"&amp;TEXT(INT(HOUR(Table1[[#This Row],[Patient Admission Date]])/3)*3+3,"00")</f>
        <v>18-21</v>
      </c>
      <c r="O3556" t="str" cm="1">
        <f t="array" ref="O3556">_xlfn.IFS(Table1[[#This Row],[Patient Age]]&lt;=14,"0-14",Table1[[#This Row],[Patient Age]]&lt;=29,"15-29",Table1[[#This Row],[Patient Age]]&lt;=44,"30-44",Table1[[#This Row],[Patient Age]]&lt;=59,"45-59",Table1[[#This Row],[Patient Age]]&lt;=74,"60-74",TRUE,"75+")</f>
        <v>45-59</v>
      </c>
      <c r="P3556" t="str" cm="1">
        <f t="array" ref="P3556">_xlfn.IFS(Table1[[#This Row],[Patient Waittime]]&lt;=15,"0-15",Table1[[#This Row],[Patient Waittime]]&lt;=30,"16-30",Table1[[#This Row],[Patient Waittime]]&lt;=45,"31-45",Table1[[#This Row],[Patient Waittime]]&lt;=60,"46-60",TRUE,"60+")</f>
        <v>16-30</v>
      </c>
      <c r="Q3556">
        <f>--(Table1[[#This Row],[Patient Waittime]]&lt;=30)</f>
        <v>1</v>
      </c>
      <c r="R3556">
        <f>--Table1[[#This Row],[Patient Admission Flag]]</f>
        <v>0</v>
      </c>
      <c r="S3556">
        <f>--AND(Table1[[#This Row],[WithinTarget]]=1,Table1[[#This Row],[Patient Satisfaction Score]]&gt;=7)</f>
        <v>0</v>
      </c>
      <c r="T3556" t="str">
        <f>IF(LEFT(Table1[[#This Row],[Patient Gender]],1)="F","Female","Male")</f>
        <v>Male</v>
      </c>
    </row>
    <row r="3557" spans="1:20" x14ac:dyDescent="0.3">
      <c r="A3557" t="s">
        <v>3661</v>
      </c>
      <c r="B3557" s="1">
        <v>45178.644444444442</v>
      </c>
      <c r="C3557" t="s">
        <v>9</v>
      </c>
      <c r="D3557">
        <v>49</v>
      </c>
      <c r="E3557" t="s">
        <v>18</v>
      </c>
      <c r="F3557" t="s">
        <v>11</v>
      </c>
      <c r="G3557" t="b">
        <v>0</v>
      </c>
      <c r="I3557">
        <v>55</v>
      </c>
      <c r="J3557" t="b">
        <v>0</v>
      </c>
      <c r="K3557">
        <f>YEAR(Table1[[#This Row],[Patient Admission Date]])</f>
        <v>2023</v>
      </c>
      <c r="L3557" t="str">
        <f>TEXT(Table1[[#This Row],[Patient Admission Date]],"mmm")</f>
        <v>Sep</v>
      </c>
      <c r="M3557" t="str">
        <f>TEXT(Table1[[#This Row],[Patient Admission Date]],"ddd")</f>
        <v>Sat</v>
      </c>
      <c r="N3557" t="str">
        <f>TEXT(INT(HOUR(Table1[[#This Row],[Patient Admission Date]])/3)*3,"00")&amp;"-"&amp;TEXT(INT(HOUR(Table1[[#This Row],[Patient Admission Date]])/3)*3+3,"00")</f>
        <v>15-18</v>
      </c>
      <c r="O3557" t="str" cm="1">
        <f t="array" ref="O3557">_xlfn.IFS(Table1[[#This Row],[Patient Age]]&lt;=14,"0-14",Table1[[#This Row],[Patient Age]]&lt;=29,"15-29",Table1[[#This Row],[Patient Age]]&lt;=44,"30-44",Table1[[#This Row],[Patient Age]]&lt;=59,"45-59",Table1[[#This Row],[Patient Age]]&lt;=74,"60-74",TRUE,"75+")</f>
        <v>45-59</v>
      </c>
      <c r="P3557" t="str" cm="1">
        <f t="array" ref="P3557">_xlfn.IFS(Table1[[#This Row],[Patient Waittime]]&lt;=15,"0-15",Table1[[#This Row],[Patient Waittime]]&lt;=30,"16-30",Table1[[#This Row],[Patient Waittime]]&lt;=45,"31-45",Table1[[#This Row],[Patient Waittime]]&lt;=60,"46-60",TRUE,"60+")</f>
        <v>46-60</v>
      </c>
      <c r="Q3557">
        <f>--(Table1[[#This Row],[Patient Waittime]]&lt;=30)</f>
        <v>0</v>
      </c>
      <c r="R3557">
        <f>--Table1[[#This Row],[Patient Admission Flag]]</f>
        <v>0</v>
      </c>
      <c r="S3557">
        <f>--AND(Table1[[#This Row],[WithinTarget]]=1,Table1[[#This Row],[Patient Satisfaction Score]]&gt;=7)</f>
        <v>0</v>
      </c>
      <c r="T3557" t="str">
        <f>IF(LEFT(Table1[[#This Row],[Patient Gender]],1)="F","Female","Male")</f>
        <v>Male</v>
      </c>
    </row>
    <row r="3558" spans="1:20" x14ac:dyDescent="0.3">
      <c r="A3558" t="s">
        <v>3662</v>
      </c>
      <c r="B3558" s="1">
        <v>45328.13958333333</v>
      </c>
      <c r="C3558" t="s">
        <v>9</v>
      </c>
      <c r="D3558">
        <v>54</v>
      </c>
      <c r="E3558" t="s">
        <v>18</v>
      </c>
      <c r="F3558" t="s">
        <v>11</v>
      </c>
      <c r="G3558" t="b">
        <v>0</v>
      </c>
      <c r="I3558">
        <v>60</v>
      </c>
      <c r="J3558" t="b">
        <v>0</v>
      </c>
      <c r="K3558">
        <f>YEAR(Table1[[#This Row],[Patient Admission Date]])</f>
        <v>2024</v>
      </c>
      <c r="L3558" t="str">
        <f>TEXT(Table1[[#This Row],[Patient Admission Date]],"mmm")</f>
        <v>Feb</v>
      </c>
      <c r="M3558" t="str">
        <f>TEXT(Table1[[#This Row],[Patient Admission Date]],"ddd")</f>
        <v>Tue</v>
      </c>
      <c r="N3558" t="str">
        <f>TEXT(INT(HOUR(Table1[[#This Row],[Patient Admission Date]])/3)*3,"00")&amp;"-"&amp;TEXT(INT(HOUR(Table1[[#This Row],[Patient Admission Date]])/3)*3+3,"00")</f>
        <v>03-06</v>
      </c>
      <c r="O3558" t="str" cm="1">
        <f t="array" ref="O3558">_xlfn.IFS(Table1[[#This Row],[Patient Age]]&lt;=14,"0-14",Table1[[#This Row],[Patient Age]]&lt;=29,"15-29",Table1[[#This Row],[Patient Age]]&lt;=44,"30-44",Table1[[#This Row],[Patient Age]]&lt;=59,"45-59",Table1[[#This Row],[Patient Age]]&lt;=74,"60-74",TRUE,"75+")</f>
        <v>45-59</v>
      </c>
      <c r="P3558" t="str" cm="1">
        <f t="array" ref="P3558">_xlfn.IFS(Table1[[#This Row],[Patient Waittime]]&lt;=15,"0-15",Table1[[#This Row],[Patient Waittime]]&lt;=30,"16-30",Table1[[#This Row],[Patient Waittime]]&lt;=45,"31-45",Table1[[#This Row],[Patient Waittime]]&lt;=60,"46-60",TRUE,"60+")</f>
        <v>46-60</v>
      </c>
      <c r="Q3558">
        <f>--(Table1[[#This Row],[Patient Waittime]]&lt;=30)</f>
        <v>0</v>
      </c>
      <c r="R3558">
        <f>--Table1[[#This Row],[Patient Admission Flag]]</f>
        <v>0</v>
      </c>
      <c r="S3558">
        <f>--AND(Table1[[#This Row],[WithinTarget]]=1,Table1[[#This Row],[Patient Satisfaction Score]]&gt;=7)</f>
        <v>0</v>
      </c>
      <c r="T3558" t="str">
        <f>IF(LEFT(Table1[[#This Row],[Patient Gender]],1)="F","Female","Male")</f>
        <v>Male</v>
      </c>
    </row>
    <row r="3559" spans="1:20" x14ac:dyDescent="0.3">
      <c r="A3559" t="s">
        <v>3663</v>
      </c>
      <c r="B3559" s="1">
        <v>45084.677777777775</v>
      </c>
      <c r="C3559" t="s">
        <v>9</v>
      </c>
      <c r="D3559">
        <v>28</v>
      </c>
      <c r="E3559" t="s">
        <v>18</v>
      </c>
      <c r="F3559" t="s">
        <v>11</v>
      </c>
      <c r="G3559" t="b">
        <v>0</v>
      </c>
      <c r="I3559">
        <v>25</v>
      </c>
      <c r="J3559" t="b">
        <v>0</v>
      </c>
      <c r="K3559">
        <f>YEAR(Table1[[#This Row],[Patient Admission Date]])</f>
        <v>2023</v>
      </c>
      <c r="L3559" t="str">
        <f>TEXT(Table1[[#This Row],[Patient Admission Date]],"mmm")</f>
        <v>Jun</v>
      </c>
      <c r="M3559" t="str">
        <f>TEXT(Table1[[#This Row],[Patient Admission Date]],"ddd")</f>
        <v>Wed</v>
      </c>
      <c r="N3559" t="str">
        <f>TEXT(INT(HOUR(Table1[[#This Row],[Patient Admission Date]])/3)*3,"00")&amp;"-"&amp;TEXT(INT(HOUR(Table1[[#This Row],[Patient Admission Date]])/3)*3+3,"00")</f>
        <v>15-18</v>
      </c>
      <c r="O3559" t="str" cm="1">
        <f t="array" ref="O3559">_xlfn.IFS(Table1[[#This Row],[Patient Age]]&lt;=14,"0-14",Table1[[#This Row],[Patient Age]]&lt;=29,"15-29",Table1[[#This Row],[Patient Age]]&lt;=44,"30-44",Table1[[#This Row],[Patient Age]]&lt;=59,"45-59",Table1[[#This Row],[Patient Age]]&lt;=74,"60-74",TRUE,"75+")</f>
        <v>15-29</v>
      </c>
      <c r="P3559" t="str" cm="1">
        <f t="array" ref="P3559">_xlfn.IFS(Table1[[#This Row],[Patient Waittime]]&lt;=15,"0-15",Table1[[#This Row],[Patient Waittime]]&lt;=30,"16-30",Table1[[#This Row],[Patient Waittime]]&lt;=45,"31-45",Table1[[#This Row],[Patient Waittime]]&lt;=60,"46-60",TRUE,"60+")</f>
        <v>16-30</v>
      </c>
      <c r="Q3559">
        <f>--(Table1[[#This Row],[Patient Waittime]]&lt;=30)</f>
        <v>1</v>
      </c>
      <c r="R3559">
        <f>--Table1[[#This Row],[Patient Admission Flag]]</f>
        <v>0</v>
      </c>
      <c r="S3559">
        <f>--AND(Table1[[#This Row],[WithinTarget]]=1,Table1[[#This Row],[Patient Satisfaction Score]]&gt;=7)</f>
        <v>0</v>
      </c>
      <c r="T3559" t="str">
        <f>IF(LEFT(Table1[[#This Row],[Patient Gender]],1)="F","Female","Male")</f>
        <v>Male</v>
      </c>
    </row>
    <row r="3560" spans="1:20" x14ac:dyDescent="0.3">
      <c r="A3560" t="s">
        <v>3664</v>
      </c>
      <c r="B3560" s="1">
        <v>45403.239583333336</v>
      </c>
      <c r="C3560" t="s">
        <v>9</v>
      </c>
      <c r="D3560">
        <v>32</v>
      </c>
      <c r="E3560" t="s">
        <v>18</v>
      </c>
      <c r="F3560" t="s">
        <v>11</v>
      </c>
      <c r="G3560" t="b">
        <v>0</v>
      </c>
      <c r="I3560">
        <v>47</v>
      </c>
      <c r="J3560" t="b">
        <v>0</v>
      </c>
      <c r="K3560">
        <f>YEAR(Table1[[#This Row],[Patient Admission Date]])</f>
        <v>2024</v>
      </c>
      <c r="L3560" t="str">
        <f>TEXT(Table1[[#This Row],[Patient Admission Date]],"mmm")</f>
        <v>Apr</v>
      </c>
      <c r="M3560" t="str">
        <f>TEXT(Table1[[#This Row],[Patient Admission Date]],"ddd")</f>
        <v>Sun</v>
      </c>
      <c r="N3560" t="str">
        <f>TEXT(INT(HOUR(Table1[[#This Row],[Patient Admission Date]])/3)*3,"00")&amp;"-"&amp;TEXT(INT(HOUR(Table1[[#This Row],[Patient Admission Date]])/3)*3+3,"00")</f>
        <v>03-06</v>
      </c>
      <c r="O3560" t="str" cm="1">
        <f t="array" ref="O3560">_xlfn.IFS(Table1[[#This Row],[Patient Age]]&lt;=14,"0-14",Table1[[#This Row],[Patient Age]]&lt;=29,"15-29",Table1[[#This Row],[Patient Age]]&lt;=44,"30-44",Table1[[#This Row],[Patient Age]]&lt;=59,"45-59",Table1[[#This Row],[Patient Age]]&lt;=74,"60-74",TRUE,"75+")</f>
        <v>30-44</v>
      </c>
      <c r="P3560" t="str" cm="1">
        <f t="array" ref="P3560">_xlfn.IFS(Table1[[#This Row],[Patient Waittime]]&lt;=15,"0-15",Table1[[#This Row],[Patient Waittime]]&lt;=30,"16-30",Table1[[#This Row],[Patient Waittime]]&lt;=45,"31-45",Table1[[#This Row],[Patient Waittime]]&lt;=60,"46-60",TRUE,"60+")</f>
        <v>46-60</v>
      </c>
      <c r="Q3560">
        <f>--(Table1[[#This Row],[Patient Waittime]]&lt;=30)</f>
        <v>0</v>
      </c>
      <c r="R3560">
        <f>--Table1[[#This Row],[Patient Admission Flag]]</f>
        <v>0</v>
      </c>
      <c r="S3560">
        <f>--AND(Table1[[#This Row],[WithinTarget]]=1,Table1[[#This Row],[Patient Satisfaction Score]]&gt;=7)</f>
        <v>0</v>
      </c>
      <c r="T3560" t="str">
        <f>IF(LEFT(Table1[[#This Row],[Patient Gender]],1)="F","Female","Male")</f>
        <v>Male</v>
      </c>
    </row>
    <row r="3561" spans="1:20" x14ac:dyDescent="0.3">
      <c r="A3561" t="s">
        <v>3665</v>
      </c>
      <c r="B3561" s="1">
        <v>45336.026388888888</v>
      </c>
      <c r="C3561" t="s">
        <v>9</v>
      </c>
      <c r="D3561">
        <v>26</v>
      </c>
      <c r="E3561" t="s">
        <v>18</v>
      </c>
      <c r="F3561" t="s">
        <v>11</v>
      </c>
      <c r="G3561" t="b">
        <v>0</v>
      </c>
      <c r="I3561">
        <v>17</v>
      </c>
      <c r="J3561" t="b">
        <v>0</v>
      </c>
      <c r="K3561">
        <f>YEAR(Table1[[#This Row],[Patient Admission Date]])</f>
        <v>2024</v>
      </c>
      <c r="L3561" t="str">
        <f>TEXT(Table1[[#This Row],[Patient Admission Date]],"mmm")</f>
        <v>Feb</v>
      </c>
      <c r="M3561" t="str">
        <f>TEXT(Table1[[#This Row],[Patient Admission Date]],"ddd")</f>
        <v>Wed</v>
      </c>
      <c r="N3561" t="str">
        <f>TEXT(INT(HOUR(Table1[[#This Row],[Patient Admission Date]])/3)*3,"00")&amp;"-"&amp;TEXT(INT(HOUR(Table1[[#This Row],[Patient Admission Date]])/3)*3+3,"00")</f>
        <v>00-03</v>
      </c>
      <c r="O3561" t="str" cm="1">
        <f t="array" ref="O3561">_xlfn.IFS(Table1[[#This Row],[Patient Age]]&lt;=14,"0-14",Table1[[#This Row],[Patient Age]]&lt;=29,"15-29",Table1[[#This Row],[Patient Age]]&lt;=44,"30-44",Table1[[#This Row],[Patient Age]]&lt;=59,"45-59",Table1[[#This Row],[Patient Age]]&lt;=74,"60-74",TRUE,"75+")</f>
        <v>15-29</v>
      </c>
      <c r="P3561" t="str" cm="1">
        <f t="array" ref="P3561">_xlfn.IFS(Table1[[#This Row],[Patient Waittime]]&lt;=15,"0-15",Table1[[#This Row],[Patient Waittime]]&lt;=30,"16-30",Table1[[#This Row],[Patient Waittime]]&lt;=45,"31-45",Table1[[#This Row],[Patient Waittime]]&lt;=60,"46-60",TRUE,"60+")</f>
        <v>16-30</v>
      </c>
      <c r="Q3561">
        <f>--(Table1[[#This Row],[Patient Waittime]]&lt;=30)</f>
        <v>1</v>
      </c>
      <c r="R3561">
        <f>--Table1[[#This Row],[Patient Admission Flag]]</f>
        <v>0</v>
      </c>
      <c r="S3561">
        <f>--AND(Table1[[#This Row],[WithinTarget]]=1,Table1[[#This Row],[Patient Satisfaction Score]]&gt;=7)</f>
        <v>0</v>
      </c>
      <c r="T3561" t="str">
        <f>IF(LEFT(Table1[[#This Row],[Patient Gender]],1)="F","Female","Male")</f>
        <v>Male</v>
      </c>
    </row>
    <row r="3562" spans="1:20" x14ac:dyDescent="0.3">
      <c r="A3562" t="s">
        <v>3666</v>
      </c>
      <c r="B3562" s="1">
        <v>45313.268055555556</v>
      </c>
      <c r="C3562" t="s">
        <v>9</v>
      </c>
      <c r="D3562">
        <v>2</v>
      </c>
      <c r="E3562" t="s">
        <v>18</v>
      </c>
      <c r="F3562" t="s">
        <v>11</v>
      </c>
      <c r="G3562" t="b">
        <v>0</v>
      </c>
      <c r="I3562">
        <v>44</v>
      </c>
      <c r="J3562" t="b">
        <v>0</v>
      </c>
      <c r="K3562">
        <f>YEAR(Table1[[#This Row],[Patient Admission Date]])</f>
        <v>2024</v>
      </c>
      <c r="L3562" t="str">
        <f>TEXT(Table1[[#This Row],[Patient Admission Date]],"mmm")</f>
        <v>Jan</v>
      </c>
      <c r="M3562" t="str">
        <f>TEXT(Table1[[#This Row],[Patient Admission Date]],"ddd")</f>
        <v>Mon</v>
      </c>
      <c r="N3562" t="str">
        <f>TEXT(INT(HOUR(Table1[[#This Row],[Patient Admission Date]])/3)*3,"00")&amp;"-"&amp;TEXT(INT(HOUR(Table1[[#This Row],[Patient Admission Date]])/3)*3+3,"00")</f>
        <v>06-09</v>
      </c>
      <c r="O3562" t="str" cm="1">
        <f t="array" ref="O3562">_xlfn.IFS(Table1[[#This Row],[Patient Age]]&lt;=14,"0-14",Table1[[#This Row],[Patient Age]]&lt;=29,"15-29",Table1[[#This Row],[Patient Age]]&lt;=44,"30-44",Table1[[#This Row],[Patient Age]]&lt;=59,"45-59",Table1[[#This Row],[Patient Age]]&lt;=74,"60-74",TRUE,"75+")</f>
        <v>0-14</v>
      </c>
      <c r="P3562" t="str" cm="1">
        <f t="array" ref="P3562">_xlfn.IFS(Table1[[#This Row],[Patient Waittime]]&lt;=15,"0-15",Table1[[#This Row],[Patient Waittime]]&lt;=30,"16-30",Table1[[#This Row],[Patient Waittime]]&lt;=45,"31-45",Table1[[#This Row],[Patient Waittime]]&lt;=60,"46-60",TRUE,"60+")</f>
        <v>31-45</v>
      </c>
      <c r="Q3562">
        <f>--(Table1[[#This Row],[Patient Waittime]]&lt;=30)</f>
        <v>0</v>
      </c>
      <c r="R3562">
        <f>--Table1[[#This Row],[Patient Admission Flag]]</f>
        <v>0</v>
      </c>
      <c r="S3562">
        <f>--AND(Table1[[#This Row],[WithinTarget]]=1,Table1[[#This Row],[Patient Satisfaction Score]]&gt;=7)</f>
        <v>0</v>
      </c>
      <c r="T3562" t="str">
        <f>IF(LEFT(Table1[[#This Row],[Patient Gender]],1)="F","Female","Male")</f>
        <v>Male</v>
      </c>
    </row>
    <row r="3563" spans="1:20" x14ac:dyDescent="0.3">
      <c r="A3563" t="s">
        <v>3667</v>
      </c>
      <c r="B3563" s="1">
        <v>45408.779166666667</v>
      </c>
      <c r="C3563" t="s">
        <v>9</v>
      </c>
      <c r="D3563">
        <v>5</v>
      </c>
      <c r="E3563" t="s">
        <v>18</v>
      </c>
      <c r="F3563" t="s">
        <v>11</v>
      </c>
      <c r="G3563" t="b">
        <v>0</v>
      </c>
      <c r="I3563">
        <v>26</v>
      </c>
      <c r="J3563" t="b">
        <v>0</v>
      </c>
      <c r="K3563">
        <f>YEAR(Table1[[#This Row],[Patient Admission Date]])</f>
        <v>2024</v>
      </c>
      <c r="L3563" t="str">
        <f>TEXT(Table1[[#This Row],[Patient Admission Date]],"mmm")</f>
        <v>Apr</v>
      </c>
      <c r="M3563" t="str">
        <f>TEXT(Table1[[#This Row],[Patient Admission Date]],"ddd")</f>
        <v>Fri</v>
      </c>
      <c r="N3563" t="str">
        <f>TEXT(INT(HOUR(Table1[[#This Row],[Patient Admission Date]])/3)*3,"00")&amp;"-"&amp;TEXT(INT(HOUR(Table1[[#This Row],[Patient Admission Date]])/3)*3+3,"00")</f>
        <v>18-21</v>
      </c>
      <c r="O3563" t="str" cm="1">
        <f t="array" ref="O3563">_xlfn.IFS(Table1[[#This Row],[Patient Age]]&lt;=14,"0-14",Table1[[#This Row],[Patient Age]]&lt;=29,"15-29",Table1[[#This Row],[Patient Age]]&lt;=44,"30-44",Table1[[#This Row],[Patient Age]]&lt;=59,"45-59",Table1[[#This Row],[Patient Age]]&lt;=74,"60-74",TRUE,"75+")</f>
        <v>0-14</v>
      </c>
      <c r="P3563" t="str" cm="1">
        <f t="array" ref="P3563">_xlfn.IFS(Table1[[#This Row],[Patient Waittime]]&lt;=15,"0-15",Table1[[#This Row],[Patient Waittime]]&lt;=30,"16-30",Table1[[#This Row],[Patient Waittime]]&lt;=45,"31-45",Table1[[#This Row],[Patient Waittime]]&lt;=60,"46-60",TRUE,"60+")</f>
        <v>16-30</v>
      </c>
      <c r="Q3563">
        <f>--(Table1[[#This Row],[Patient Waittime]]&lt;=30)</f>
        <v>1</v>
      </c>
      <c r="R3563">
        <f>--Table1[[#This Row],[Patient Admission Flag]]</f>
        <v>0</v>
      </c>
      <c r="S3563">
        <f>--AND(Table1[[#This Row],[WithinTarget]]=1,Table1[[#This Row],[Patient Satisfaction Score]]&gt;=7)</f>
        <v>0</v>
      </c>
      <c r="T3563" t="str">
        <f>IF(LEFT(Table1[[#This Row],[Patient Gender]],1)="F","Female","Male")</f>
        <v>Male</v>
      </c>
    </row>
    <row r="3564" spans="1:20" x14ac:dyDescent="0.3">
      <c r="A3564" t="s">
        <v>3668</v>
      </c>
      <c r="B3564" s="1">
        <v>45400.222222222219</v>
      </c>
      <c r="C3564" t="s">
        <v>9</v>
      </c>
      <c r="D3564">
        <v>35</v>
      </c>
      <c r="E3564" t="s">
        <v>18</v>
      </c>
      <c r="F3564" t="s">
        <v>11</v>
      </c>
      <c r="G3564" t="b">
        <v>0</v>
      </c>
      <c r="I3564">
        <v>26</v>
      </c>
      <c r="J3564" t="b">
        <v>0</v>
      </c>
      <c r="K3564">
        <f>YEAR(Table1[[#This Row],[Patient Admission Date]])</f>
        <v>2024</v>
      </c>
      <c r="L3564" t="str">
        <f>TEXT(Table1[[#This Row],[Patient Admission Date]],"mmm")</f>
        <v>Apr</v>
      </c>
      <c r="M3564" t="str">
        <f>TEXT(Table1[[#This Row],[Patient Admission Date]],"ddd")</f>
        <v>Thu</v>
      </c>
      <c r="N3564" t="str">
        <f>TEXT(INT(HOUR(Table1[[#This Row],[Patient Admission Date]])/3)*3,"00")&amp;"-"&amp;TEXT(INT(HOUR(Table1[[#This Row],[Patient Admission Date]])/3)*3+3,"00")</f>
        <v>03-06</v>
      </c>
      <c r="O3564" t="str" cm="1">
        <f t="array" ref="O3564">_xlfn.IFS(Table1[[#This Row],[Patient Age]]&lt;=14,"0-14",Table1[[#This Row],[Patient Age]]&lt;=29,"15-29",Table1[[#This Row],[Patient Age]]&lt;=44,"30-44",Table1[[#This Row],[Patient Age]]&lt;=59,"45-59",Table1[[#This Row],[Patient Age]]&lt;=74,"60-74",TRUE,"75+")</f>
        <v>30-44</v>
      </c>
      <c r="P3564" t="str" cm="1">
        <f t="array" ref="P3564">_xlfn.IFS(Table1[[#This Row],[Patient Waittime]]&lt;=15,"0-15",Table1[[#This Row],[Patient Waittime]]&lt;=30,"16-30",Table1[[#This Row],[Patient Waittime]]&lt;=45,"31-45",Table1[[#This Row],[Patient Waittime]]&lt;=60,"46-60",TRUE,"60+")</f>
        <v>16-30</v>
      </c>
      <c r="Q3564">
        <f>--(Table1[[#This Row],[Patient Waittime]]&lt;=30)</f>
        <v>1</v>
      </c>
      <c r="R3564">
        <f>--Table1[[#This Row],[Patient Admission Flag]]</f>
        <v>0</v>
      </c>
      <c r="S3564">
        <f>--AND(Table1[[#This Row],[WithinTarget]]=1,Table1[[#This Row],[Patient Satisfaction Score]]&gt;=7)</f>
        <v>0</v>
      </c>
      <c r="T3564" t="str">
        <f>IF(LEFT(Table1[[#This Row],[Patient Gender]],1)="F","Female","Male")</f>
        <v>Male</v>
      </c>
    </row>
    <row r="3565" spans="1:20" x14ac:dyDescent="0.3">
      <c r="A3565" t="s">
        <v>3669</v>
      </c>
      <c r="B3565" s="1">
        <v>45151.095138888886</v>
      </c>
      <c r="C3565" t="s">
        <v>9</v>
      </c>
      <c r="D3565">
        <v>6</v>
      </c>
      <c r="E3565" t="s">
        <v>18</v>
      </c>
      <c r="F3565" t="s">
        <v>11</v>
      </c>
      <c r="G3565" t="b">
        <v>0</v>
      </c>
      <c r="I3565">
        <v>32</v>
      </c>
      <c r="J3565" t="b">
        <v>0</v>
      </c>
      <c r="K3565">
        <f>YEAR(Table1[[#This Row],[Patient Admission Date]])</f>
        <v>2023</v>
      </c>
      <c r="L3565" t="str">
        <f>TEXT(Table1[[#This Row],[Patient Admission Date]],"mmm")</f>
        <v>Aug</v>
      </c>
      <c r="M3565" t="str">
        <f>TEXT(Table1[[#This Row],[Patient Admission Date]],"ddd")</f>
        <v>Sun</v>
      </c>
      <c r="N3565" t="str">
        <f>TEXT(INT(HOUR(Table1[[#This Row],[Patient Admission Date]])/3)*3,"00")&amp;"-"&amp;TEXT(INT(HOUR(Table1[[#This Row],[Patient Admission Date]])/3)*3+3,"00")</f>
        <v>00-03</v>
      </c>
      <c r="O3565" t="str" cm="1">
        <f t="array" ref="O3565">_xlfn.IFS(Table1[[#This Row],[Patient Age]]&lt;=14,"0-14",Table1[[#This Row],[Patient Age]]&lt;=29,"15-29",Table1[[#This Row],[Patient Age]]&lt;=44,"30-44",Table1[[#This Row],[Patient Age]]&lt;=59,"45-59",Table1[[#This Row],[Patient Age]]&lt;=74,"60-74",TRUE,"75+")</f>
        <v>0-14</v>
      </c>
      <c r="P3565" t="str" cm="1">
        <f t="array" ref="P3565">_xlfn.IFS(Table1[[#This Row],[Patient Waittime]]&lt;=15,"0-15",Table1[[#This Row],[Patient Waittime]]&lt;=30,"16-30",Table1[[#This Row],[Patient Waittime]]&lt;=45,"31-45",Table1[[#This Row],[Patient Waittime]]&lt;=60,"46-60",TRUE,"60+")</f>
        <v>31-45</v>
      </c>
      <c r="Q3565">
        <f>--(Table1[[#This Row],[Patient Waittime]]&lt;=30)</f>
        <v>0</v>
      </c>
      <c r="R3565">
        <f>--Table1[[#This Row],[Patient Admission Flag]]</f>
        <v>0</v>
      </c>
      <c r="S3565">
        <f>--AND(Table1[[#This Row],[WithinTarget]]=1,Table1[[#This Row],[Patient Satisfaction Score]]&gt;=7)</f>
        <v>0</v>
      </c>
      <c r="T3565" t="str">
        <f>IF(LEFT(Table1[[#This Row],[Patient Gender]],1)="F","Female","Male")</f>
        <v>Male</v>
      </c>
    </row>
    <row r="3566" spans="1:20" x14ac:dyDescent="0.3">
      <c r="A3566" t="s">
        <v>3670</v>
      </c>
      <c r="B3566" s="1">
        <v>45493.839583333334</v>
      </c>
      <c r="C3566" t="s">
        <v>9</v>
      </c>
      <c r="D3566">
        <v>39</v>
      </c>
      <c r="E3566" t="s">
        <v>18</v>
      </c>
      <c r="F3566" t="s">
        <v>11</v>
      </c>
      <c r="G3566" t="b">
        <v>0</v>
      </c>
      <c r="I3566">
        <v>33</v>
      </c>
      <c r="J3566" t="b">
        <v>0</v>
      </c>
      <c r="K3566">
        <f>YEAR(Table1[[#This Row],[Patient Admission Date]])</f>
        <v>2024</v>
      </c>
      <c r="L3566" t="str">
        <f>TEXT(Table1[[#This Row],[Patient Admission Date]],"mmm")</f>
        <v>Jul</v>
      </c>
      <c r="M3566" t="str">
        <f>TEXT(Table1[[#This Row],[Patient Admission Date]],"ddd")</f>
        <v>Sat</v>
      </c>
      <c r="N3566" t="str">
        <f>TEXT(INT(HOUR(Table1[[#This Row],[Patient Admission Date]])/3)*3,"00")&amp;"-"&amp;TEXT(INT(HOUR(Table1[[#This Row],[Patient Admission Date]])/3)*3+3,"00")</f>
        <v>18-21</v>
      </c>
      <c r="O3566" t="str" cm="1">
        <f t="array" ref="O3566">_xlfn.IFS(Table1[[#This Row],[Patient Age]]&lt;=14,"0-14",Table1[[#This Row],[Patient Age]]&lt;=29,"15-29",Table1[[#This Row],[Patient Age]]&lt;=44,"30-44",Table1[[#This Row],[Patient Age]]&lt;=59,"45-59",Table1[[#This Row],[Patient Age]]&lt;=74,"60-74",TRUE,"75+")</f>
        <v>30-44</v>
      </c>
      <c r="P3566" t="str" cm="1">
        <f t="array" ref="P3566">_xlfn.IFS(Table1[[#This Row],[Patient Waittime]]&lt;=15,"0-15",Table1[[#This Row],[Patient Waittime]]&lt;=30,"16-30",Table1[[#This Row],[Patient Waittime]]&lt;=45,"31-45",Table1[[#This Row],[Patient Waittime]]&lt;=60,"46-60",TRUE,"60+")</f>
        <v>31-45</v>
      </c>
      <c r="Q3566">
        <f>--(Table1[[#This Row],[Patient Waittime]]&lt;=30)</f>
        <v>0</v>
      </c>
      <c r="R3566">
        <f>--Table1[[#This Row],[Patient Admission Flag]]</f>
        <v>0</v>
      </c>
      <c r="S3566">
        <f>--AND(Table1[[#This Row],[WithinTarget]]=1,Table1[[#This Row],[Patient Satisfaction Score]]&gt;=7)</f>
        <v>0</v>
      </c>
      <c r="T3566" t="str">
        <f>IF(LEFT(Table1[[#This Row],[Patient Gender]],1)="F","Female","Male")</f>
        <v>Male</v>
      </c>
    </row>
    <row r="3567" spans="1:20" x14ac:dyDescent="0.3">
      <c r="A3567" t="s">
        <v>3671</v>
      </c>
      <c r="B3567" s="1">
        <v>45428.523611111108</v>
      </c>
      <c r="C3567" t="s">
        <v>9</v>
      </c>
      <c r="D3567">
        <v>6</v>
      </c>
      <c r="E3567" t="s">
        <v>18</v>
      </c>
      <c r="F3567" t="s">
        <v>11</v>
      </c>
      <c r="G3567" t="b">
        <v>0</v>
      </c>
      <c r="I3567">
        <v>37</v>
      </c>
      <c r="J3567" t="b">
        <v>0</v>
      </c>
      <c r="K3567">
        <f>YEAR(Table1[[#This Row],[Patient Admission Date]])</f>
        <v>2024</v>
      </c>
      <c r="L3567" t="str">
        <f>TEXT(Table1[[#This Row],[Patient Admission Date]],"mmm")</f>
        <v>May</v>
      </c>
      <c r="M3567" t="str">
        <f>TEXT(Table1[[#This Row],[Patient Admission Date]],"ddd")</f>
        <v>Thu</v>
      </c>
      <c r="N3567" t="str">
        <f>TEXT(INT(HOUR(Table1[[#This Row],[Patient Admission Date]])/3)*3,"00")&amp;"-"&amp;TEXT(INT(HOUR(Table1[[#This Row],[Patient Admission Date]])/3)*3+3,"00")</f>
        <v>12-15</v>
      </c>
      <c r="O3567" t="str" cm="1">
        <f t="array" ref="O3567">_xlfn.IFS(Table1[[#This Row],[Patient Age]]&lt;=14,"0-14",Table1[[#This Row],[Patient Age]]&lt;=29,"15-29",Table1[[#This Row],[Patient Age]]&lt;=44,"30-44",Table1[[#This Row],[Patient Age]]&lt;=59,"45-59",Table1[[#This Row],[Patient Age]]&lt;=74,"60-74",TRUE,"75+")</f>
        <v>0-14</v>
      </c>
      <c r="P3567" t="str" cm="1">
        <f t="array" ref="P3567">_xlfn.IFS(Table1[[#This Row],[Patient Waittime]]&lt;=15,"0-15",Table1[[#This Row],[Patient Waittime]]&lt;=30,"16-30",Table1[[#This Row],[Patient Waittime]]&lt;=45,"31-45",Table1[[#This Row],[Patient Waittime]]&lt;=60,"46-60",TRUE,"60+")</f>
        <v>31-45</v>
      </c>
      <c r="Q3567">
        <f>--(Table1[[#This Row],[Patient Waittime]]&lt;=30)</f>
        <v>0</v>
      </c>
      <c r="R3567">
        <f>--Table1[[#This Row],[Patient Admission Flag]]</f>
        <v>0</v>
      </c>
      <c r="S3567">
        <f>--AND(Table1[[#This Row],[WithinTarget]]=1,Table1[[#This Row],[Patient Satisfaction Score]]&gt;=7)</f>
        <v>0</v>
      </c>
      <c r="T3567" t="str">
        <f>IF(LEFT(Table1[[#This Row],[Patient Gender]],1)="F","Female","Male")</f>
        <v>Male</v>
      </c>
    </row>
    <row r="3568" spans="1:20" x14ac:dyDescent="0.3">
      <c r="A3568" t="s">
        <v>3672</v>
      </c>
      <c r="B3568" s="1">
        <v>45565.074999999997</v>
      </c>
      <c r="C3568" t="s">
        <v>9</v>
      </c>
      <c r="D3568">
        <v>55</v>
      </c>
      <c r="E3568" t="s">
        <v>18</v>
      </c>
      <c r="F3568" t="s">
        <v>11</v>
      </c>
      <c r="G3568" t="b">
        <v>0</v>
      </c>
      <c r="I3568">
        <v>48</v>
      </c>
      <c r="J3568" t="b">
        <v>0</v>
      </c>
      <c r="K3568">
        <f>YEAR(Table1[[#This Row],[Patient Admission Date]])</f>
        <v>2024</v>
      </c>
      <c r="L3568" t="str">
        <f>TEXT(Table1[[#This Row],[Patient Admission Date]],"mmm")</f>
        <v>Sep</v>
      </c>
      <c r="M3568" t="str">
        <f>TEXT(Table1[[#This Row],[Patient Admission Date]],"ddd")</f>
        <v>Mon</v>
      </c>
      <c r="N3568" t="str">
        <f>TEXT(INT(HOUR(Table1[[#This Row],[Patient Admission Date]])/3)*3,"00")&amp;"-"&amp;TEXT(INT(HOUR(Table1[[#This Row],[Patient Admission Date]])/3)*3+3,"00")</f>
        <v>00-03</v>
      </c>
      <c r="O3568" t="str" cm="1">
        <f t="array" ref="O3568">_xlfn.IFS(Table1[[#This Row],[Patient Age]]&lt;=14,"0-14",Table1[[#This Row],[Patient Age]]&lt;=29,"15-29",Table1[[#This Row],[Patient Age]]&lt;=44,"30-44",Table1[[#This Row],[Patient Age]]&lt;=59,"45-59",Table1[[#This Row],[Patient Age]]&lt;=74,"60-74",TRUE,"75+")</f>
        <v>45-59</v>
      </c>
      <c r="P3568" t="str" cm="1">
        <f t="array" ref="P3568">_xlfn.IFS(Table1[[#This Row],[Patient Waittime]]&lt;=15,"0-15",Table1[[#This Row],[Patient Waittime]]&lt;=30,"16-30",Table1[[#This Row],[Patient Waittime]]&lt;=45,"31-45",Table1[[#This Row],[Patient Waittime]]&lt;=60,"46-60",TRUE,"60+")</f>
        <v>46-60</v>
      </c>
      <c r="Q3568">
        <f>--(Table1[[#This Row],[Patient Waittime]]&lt;=30)</f>
        <v>0</v>
      </c>
      <c r="R3568">
        <f>--Table1[[#This Row],[Patient Admission Flag]]</f>
        <v>0</v>
      </c>
      <c r="S3568">
        <f>--AND(Table1[[#This Row],[WithinTarget]]=1,Table1[[#This Row],[Patient Satisfaction Score]]&gt;=7)</f>
        <v>0</v>
      </c>
      <c r="T3568" t="str">
        <f>IF(LEFT(Table1[[#This Row],[Patient Gender]],1)="F","Female","Male")</f>
        <v>Male</v>
      </c>
    </row>
    <row r="3569" spans="1:20" x14ac:dyDescent="0.3">
      <c r="A3569" t="s">
        <v>3673</v>
      </c>
      <c r="B3569" s="1">
        <v>45017.114583333336</v>
      </c>
      <c r="C3569" t="s">
        <v>9</v>
      </c>
      <c r="D3569">
        <v>62</v>
      </c>
      <c r="E3569" t="s">
        <v>18</v>
      </c>
      <c r="F3569" t="s">
        <v>11</v>
      </c>
      <c r="G3569" t="b">
        <v>0</v>
      </c>
      <c r="I3569">
        <v>12</v>
      </c>
      <c r="J3569" t="b">
        <v>0</v>
      </c>
      <c r="K3569">
        <f>YEAR(Table1[[#This Row],[Patient Admission Date]])</f>
        <v>2023</v>
      </c>
      <c r="L3569" t="str">
        <f>TEXT(Table1[[#This Row],[Patient Admission Date]],"mmm")</f>
        <v>Apr</v>
      </c>
      <c r="M3569" t="str">
        <f>TEXT(Table1[[#This Row],[Patient Admission Date]],"ddd")</f>
        <v>Sat</v>
      </c>
      <c r="N3569" t="str">
        <f>TEXT(INT(HOUR(Table1[[#This Row],[Patient Admission Date]])/3)*3,"00")&amp;"-"&amp;TEXT(INT(HOUR(Table1[[#This Row],[Patient Admission Date]])/3)*3+3,"00")</f>
        <v>00-03</v>
      </c>
      <c r="O3569" t="str" cm="1">
        <f t="array" ref="O3569">_xlfn.IFS(Table1[[#This Row],[Patient Age]]&lt;=14,"0-14",Table1[[#This Row],[Patient Age]]&lt;=29,"15-29",Table1[[#This Row],[Patient Age]]&lt;=44,"30-44",Table1[[#This Row],[Patient Age]]&lt;=59,"45-59",Table1[[#This Row],[Patient Age]]&lt;=74,"60-74",TRUE,"75+")</f>
        <v>60-74</v>
      </c>
      <c r="P3569" t="str" cm="1">
        <f t="array" ref="P3569">_xlfn.IFS(Table1[[#This Row],[Patient Waittime]]&lt;=15,"0-15",Table1[[#This Row],[Patient Waittime]]&lt;=30,"16-30",Table1[[#This Row],[Patient Waittime]]&lt;=45,"31-45",Table1[[#This Row],[Patient Waittime]]&lt;=60,"46-60",TRUE,"60+")</f>
        <v>0-15</v>
      </c>
      <c r="Q3569">
        <f>--(Table1[[#This Row],[Patient Waittime]]&lt;=30)</f>
        <v>1</v>
      </c>
      <c r="R3569">
        <f>--Table1[[#This Row],[Patient Admission Flag]]</f>
        <v>0</v>
      </c>
      <c r="S3569">
        <f>--AND(Table1[[#This Row],[WithinTarget]]=1,Table1[[#This Row],[Patient Satisfaction Score]]&gt;=7)</f>
        <v>0</v>
      </c>
      <c r="T3569" t="str">
        <f>IF(LEFT(Table1[[#This Row],[Patient Gender]],1)="F","Female","Male")</f>
        <v>Male</v>
      </c>
    </row>
    <row r="3570" spans="1:20" x14ac:dyDescent="0.3">
      <c r="A3570" t="s">
        <v>3674</v>
      </c>
      <c r="B3570" s="1">
        <v>45353.578472222223</v>
      </c>
      <c r="C3570" t="s">
        <v>9</v>
      </c>
      <c r="D3570">
        <v>46</v>
      </c>
      <c r="E3570" t="s">
        <v>18</v>
      </c>
      <c r="F3570" t="s">
        <v>11</v>
      </c>
      <c r="G3570" t="b">
        <v>0</v>
      </c>
      <c r="I3570">
        <v>16</v>
      </c>
      <c r="J3570" t="b">
        <v>0</v>
      </c>
      <c r="K3570">
        <f>YEAR(Table1[[#This Row],[Patient Admission Date]])</f>
        <v>2024</v>
      </c>
      <c r="L3570" t="str">
        <f>TEXT(Table1[[#This Row],[Patient Admission Date]],"mmm")</f>
        <v>Mar</v>
      </c>
      <c r="M3570" t="str">
        <f>TEXT(Table1[[#This Row],[Patient Admission Date]],"ddd")</f>
        <v>Sat</v>
      </c>
      <c r="N3570" t="str">
        <f>TEXT(INT(HOUR(Table1[[#This Row],[Patient Admission Date]])/3)*3,"00")&amp;"-"&amp;TEXT(INT(HOUR(Table1[[#This Row],[Patient Admission Date]])/3)*3+3,"00")</f>
        <v>12-15</v>
      </c>
      <c r="O3570" t="str" cm="1">
        <f t="array" ref="O3570">_xlfn.IFS(Table1[[#This Row],[Patient Age]]&lt;=14,"0-14",Table1[[#This Row],[Patient Age]]&lt;=29,"15-29",Table1[[#This Row],[Patient Age]]&lt;=44,"30-44",Table1[[#This Row],[Patient Age]]&lt;=59,"45-59",Table1[[#This Row],[Patient Age]]&lt;=74,"60-74",TRUE,"75+")</f>
        <v>45-59</v>
      </c>
      <c r="P3570" t="str" cm="1">
        <f t="array" ref="P3570">_xlfn.IFS(Table1[[#This Row],[Patient Waittime]]&lt;=15,"0-15",Table1[[#This Row],[Patient Waittime]]&lt;=30,"16-30",Table1[[#This Row],[Patient Waittime]]&lt;=45,"31-45",Table1[[#This Row],[Patient Waittime]]&lt;=60,"46-60",TRUE,"60+")</f>
        <v>16-30</v>
      </c>
      <c r="Q3570">
        <f>--(Table1[[#This Row],[Patient Waittime]]&lt;=30)</f>
        <v>1</v>
      </c>
      <c r="R3570">
        <f>--Table1[[#This Row],[Patient Admission Flag]]</f>
        <v>0</v>
      </c>
      <c r="S3570">
        <f>--AND(Table1[[#This Row],[WithinTarget]]=1,Table1[[#This Row],[Patient Satisfaction Score]]&gt;=7)</f>
        <v>0</v>
      </c>
      <c r="T3570" t="str">
        <f>IF(LEFT(Table1[[#This Row],[Patient Gender]],1)="F","Female","Male")</f>
        <v>Male</v>
      </c>
    </row>
    <row r="3571" spans="1:20" x14ac:dyDescent="0.3">
      <c r="A3571" t="s">
        <v>3675</v>
      </c>
      <c r="B3571" s="1">
        <v>45523.710416666669</v>
      </c>
      <c r="C3571" t="s">
        <v>9</v>
      </c>
      <c r="D3571">
        <v>26</v>
      </c>
      <c r="E3571" t="s">
        <v>18</v>
      </c>
      <c r="F3571" t="s">
        <v>11</v>
      </c>
      <c r="G3571" t="b">
        <v>0</v>
      </c>
      <c r="I3571">
        <v>42</v>
      </c>
      <c r="J3571" t="b">
        <v>0</v>
      </c>
      <c r="K3571">
        <f>YEAR(Table1[[#This Row],[Patient Admission Date]])</f>
        <v>2024</v>
      </c>
      <c r="L3571" t="str">
        <f>TEXT(Table1[[#This Row],[Patient Admission Date]],"mmm")</f>
        <v>Aug</v>
      </c>
      <c r="M3571" t="str">
        <f>TEXT(Table1[[#This Row],[Patient Admission Date]],"ddd")</f>
        <v>Mon</v>
      </c>
      <c r="N3571" t="str">
        <f>TEXT(INT(HOUR(Table1[[#This Row],[Patient Admission Date]])/3)*3,"00")&amp;"-"&amp;TEXT(INT(HOUR(Table1[[#This Row],[Patient Admission Date]])/3)*3+3,"00")</f>
        <v>15-18</v>
      </c>
      <c r="O3571" t="str" cm="1">
        <f t="array" ref="O3571">_xlfn.IFS(Table1[[#This Row],[Patient Age]]&lt;=14,"0-14",Table1[[#This Row],[Patient Age]]&lt;=29,"15-29",Table1[[#This Row],[Patient Age]]&lt;=44,"30-44",Table1[[#This Row],[Patient Age]]&lt;=59,"45-59",Table1[[#This Row],[Patient Age]]&lt;=74,"60-74",TRUE,"75+")</f>
        <v>15-29</v>
      </c>
      <c r="P3571" t="str" cm="1">
        <f t="array" ref="P3571">_xlfn.IFS(Table1[[#This Row],[Patient Waittime]]&lt;=15,"0-15",Table1[[#This Row],[Patient Waittime]]&lt;=30,"16-30",Table1[[#This Row],[Patient Waittime]]&lt;=45,"31-45",Table1[[#This Row],[Patient Waittime]]&lt;=60,"46-60",TRUE,"60+")</f>
        <v>31-45</v>
      </c>
      <c r="Q3571">
        <f>--(Table1[[#This Row],[Patient Waittime]]&lt;=30)</f>
        <v>0</v>
      </c>
      <c r="R3571">
        <f>--Table1[[#This Row],[Patient Admission Flag]]</f>
        <v>0</v>
      </c>
      <c r="S3571">
        <f>--AND(Table1[[#This Row],[WithinTarget]]=1,Table1[[#This Row],[Patient Satisfaction Score]]&gt;=7)</f>
        <v>0</v>
      </c>
      <c r="T3571" t="str">
        <f>IF(LEFT(Table1[[#This Row],[Patient Gender]],1)="F","Female","Male")</f>
        <v>Male</v>
      </c>
    </row>
    <row r="3572" spans="1:20" x14ac:dyDescent="0.3">
      <c r="A3572" t="s">
        <v>3676</v>
      </c>
      <c r="B3572" s="1">
        <v>45438.181250000001</v>
      </c>
      <c r="C3572" t="s">
        <v>9</v>
      </c>
      <c r="D3572">
        <v>11</v>
      </c>
      <c r="E3572" t="s">
        <v>18</v>
      </c>
      <c r="F3572" t="s">
        <v>11</v>
      </c>
      <c r="G3572" t="b">
        <v>0</v>
      </c>
      <c r="I3572">
        <v>44</v>
      </c>
      <c r="J3572" t="b">
        <v>0</v>
      </c>
      <c r="K3572">
        <f>YEAR(Table1[[#This Row],[Patient Admission Date]])</f>
        <v>2024</v>
      </c>
      <c r="L3572" t="str">
        <f>TEXT(Table1[[#This Row],[Patient Admission Date]],"mmm")</f>
        <v>May</v>
      </c>
      <c r="M3572" t="str">
        <f>TEXT(Table1[[#This Row],[Patient Admission Date]],"ddd")</f>
        <v>Sun</v>
      </c>
      <c r="N3572" t="str">
        <f>TEXT(INT(HOUR(Table1[[#This Row],[Patient Admission Date]])/3)*3,"00")&amp;"-"&amp;TEXT(INT(HOUR(Table1[[#This Row],[Patient Admission Date]])/3)*3+3,"00")</f>
        <v>03-06</v>
      </c>
      <c r="O3572" t="str" cm="1">
        <f t="array" ref="O3572">_xlfn.IFS(Table1[[#This Row],[Patient Age]]&lt;=14,"0-14",Table1[[#This Row],[Patient Age]]&lt;=29,"15-29",Table1[[#This Row],[Patient Age]]&lt;=44,"30-44",Table1[[#This Row],[Patient Age]]&lt;=59,"45-59",Table1[[#This Row],[Patient Age]]&lt;=74,"60-74",TRUE,"75+")</f>
        <v>0-14</v>
      </c>
      <c r="P3572" t="str" cm="1">
        <f t="array" ref="P3572">_xlfn.IFS(Table1[[#This Row],[Patient Waittime]]&lt;=15,"0-15",Table1[[#This Row],[Patient Waittime]]&lt;=30,"16-30",Table1[[#This Row],[Patient Waittime]]&lt;=45,"31-45",Table1[[#This Row],[Patient Waittime]]&lt;=60,"46-60",TRUE,"60+")</f>
        <v>31-45</v>
      </c>
      <c r="Q3572">
        <f>--(Table1[[#This Row],[Patient Waittime]]&lt;=30)</f>
        <v>0</v>
      </c>
      <c r="R3572">
        <f>--Table1[[#This Row],[Patient Admission Flag]]</f>
        <v>0</v>
      </c>
      <c r="S3572">
        <f>--AND(Table1[[#This Row],[WithinTarget]]=1,Table1[[#This Row],[Patient Satisfaction Score]]&gt;=7)</f>
        <v>0</v>
      </c>
      <c r="T3572" t="str">
        <f>IF(LEFT(Table1[[#This Row],[Patient Gender]],1)="F","Female","Male")</f>
        <v>Male</v>
      </c>
    </row>
    <row r="3573" spans="1:20" x14ac:dyDescent="0.3">
      <c r="A3573" t="s">
        <v>3677</v>
      </c>
      <c r="B3573" s="1">
        <v>45528.203472222223</v>
      </c>
      <c r="C3573" t="s">
        <v>9</v>
      </c>
      <c r="D3573">
        <v>45</v>
      </c>
      <c r="E3573" t="s">
        <v>18</v>
      </c>
      <c r="F3573" t="s">
        <v>11</v>
      </c>
      <c r="G3573" t="b">
        <v>0</v>
      </c>
      <c r="I3573">
        <v>47</v>
      </c>
      <c r="J3573" t="b">
        <v>0</v>
      </c>
      <c r="K3573">
        <f>YEAR(Table1[[#This Row],[Patient Admission Date]])</f>
        <v>2024</v>
      </c>
      <c r="L3573" t="str">
        <f>TEXT(Table1[[#This Row],[Patient Admission Date]],"mmm")</f>
        <v>Aug</v>
      </c>
      <c r="M3573" t="str">
        <f>TEXT(Table1[[#This Row],[Patient Admission Date]],"ddd")</f>
        <v>Sat</v>
      </c>
      <c r="N3573" t="str">
        <f>TEXT(INT(HOUR(Table1[[#This Row],[Patient Admission Date]])/3)*3,"00")&amp;"-"&amp;TEXT(INT(HOUR(Table1[[#This Row],[Patient Admission Date]])/3)*3+3,"00")</f>
        <v>03-06</v>
      </c>
      <c r="O3573" t="str" cm="1">
        <f t="array" ref="O3573">_xlfn.IFS(Table1[[#This Row],[Patient Age]]&lt;=14,"0-14",Table1[[#This Row],[Patient Age]]&lt;=29,"15-29",Table1[[#This Row],[Patient Age]]&lt;=44,"30-44",Table1[[#This Row],[Patient Age]]&lt;=59,"45-59",Table1[[#This Row],[Patient Age]]&lt;=74,"60-74",TRUE,"75+")</f>
        <v>45-59</v>
      </c>
      <c r="P3573" t="str" cm="1">
        <f t="array" ref="P3573">_xlfn.IFS(Table1[[#This Row],[Patient Waittime]]&lt;=15,"0-15",Table1[[#This Row],[Patient Waittime]]&lt;=30,"16-30",Table1[[#This Row],[Patient Waittime]]&lt;=45,"31-45",Table1[[#This Row],[Patient Waittime]]&lt;=60,"46-60",TRUE,"60+")</f>
        <v>46-60</v>
      </c>
      <c r="Q3573">
        <f>--(Table1[[#This Row],[Patient Waittime]]&lt;=30)</f>
        <v>0</v>
      </c>
      <c r="R3573">
        <f>--Table1[[#This Row],[Patient Admission Flag]]</f>
        <v>0</v>
      </c>
      <c r="S3573">
        <f>--AND(Table1[[#This Row],[WithinTarget]]=1,Table1[[#This Row],[Patient Satisfaction Score]]&gt;=7)</f>
        <v>0</v>
      </c>
      <c r="T3573" t="str">
        <f>IF(LEFT(Table1[[#This Row],[Patient Gender]],1)="F","Female","Male")</f>
        <v>Male</v>
      </c>
    </row>
    <row r="3574" spans="1:20" x14ac:dyDescent="0.3">
      <c r="A3574" t="s">
        <v>3678</v>
      </c>
      <c r="B3574" s="1">
        <v>45075.218055555553</v>
      </c>
      <c r="C3574" t="s">
        <v>9</v>
      </c>
      <c r="D3574">
        <v>31</v>
      </c>
      <c r="E3574" t="s">
        <v>18</v>
      </c>
      <c r="F3574" t="s">
        <v>11</v>
      </c>
      <c r="G3574" t="b">
        <v>0</v>
      </c>
      <c r="I3574">
        <v>10</v>
      </c>
      <c r="J3574" t="b">
        <v>0</v>
      </c>
      <c r="K3574">
        <f>YEAR(Table1[[#This Row],[Patient Admission Date]])</f>
        <v>2023</v>
      </c>
      <c r="L3574" t="str">
        <f>TEXT(Table1[[#This Row],[Patient Admission Date]],"mmm")</f>
        <v>May</v>
      </c>
      <c r="M3574" t="str">
        <f>TEXT(Table1[[#This Row],[Patient Admission Date]],"ddd")</f>
        <v>Mon</v>
      </c>
      <c r="N3574" t="str">
        <f>TEXT(INT(HOUR(Table1[[#This Row],[Patient Admission Date]])/3)*3,"00")&amp;"-"&amp;TEXT(INT(HOUR(Table1[[#This Row],[Patient Admission Date]])/3)*3+3,"00")</f>
        <v>03-06</v>
      </c>
      <c r="O3574" t="str" cm="1">
        <f t="array" ref="O3574">_xlfn.IFS(Table1[[#This Row],[Patient Age]]&lt;=14,"0-14",Table1[[#This Row],[Patient Age]]&lt;=29,"15-29",Table1[[#This Row],[Patient Age]]&lt;=44,"30-44",Table1[[#This Row],[Patient Age]]&lt;=59,"45-59",Table1[[#This Row],[Patient Age]]&lt;=74,"60-74",TRUE,"75+")</f>
        <v>30-44</v>
      </c>
      <c r="P3574" t="str" cm="1">
        <f t="array" ref="P3574">_xlfn.IFS(Table1[[#This Row],[Patient Waittime]]&lt;=15,"0-15",Table1[[#This Row],[Patient Waittime]]&lt;=30,"16-30",Table1[[#This Row],[Patient Waittime]]&lt;=45,"31-45",Table1[[#This Row],[Patient Waittime]]&lt;=60,"46-60",TRUE,"60+")</f>
        <v>0-15</v>
      </c>
      <c r="Q3574">
        <f>--(Table1[[#This Row],[Patient Waittime]]&lt;=30)</f>
        <v>1</v>
      </c>
      <c r="R3574">
        <f>--Table1[[#This Row],[Patient Admission Flag]]</f>
        <v>0</v>
      </c>
      <c r="S3574">
        <f>--AND(Table1[[#This Row],[WithinTarget]]=1,Table1[[#This Row],[Patient Satisfaction Score]]&gt;=7)</f>
        <v>0</v>
      </c>
      <c r="T3574" t="str">
        <f>IF(LEFT(Table1[[#This Row],[Patient Gender]],1)="F","Female","Male")</f>
        <v>Male</v>
      </c>
    </row>
    <row r="3575" spans="1:20" x14ac:dyDescent="0.3">
      <c r="A3575" t="s">
        <v>3679</v>
      </c>
      <c r="B3575" s="1">
        <v>45097.647222222222</v>
      </c>
      <c r="C3575" t="s">
        <v>9</v>
      </c>
      <c r="D3575">
        <v>48</v>
      </c>
      <c r="E3575" t="s">
        <v>18</v>
      </c>
      <c r="F3575" t="s">
        <v>11</v>
      </c>
      <c r="G3575" t="b">
        <v>0</v>
      </c>
      <c r="I3575">
        <v>21</v>
      </c>
      <c r="J3575" t="b">
        <v>0</v>
      </c>
      <c r="K3575">
        <f>YEAR(Table1[[#This Row],[Patient Admission Date]])</f>
        <v>2023</v>
      </c>
      <c r="L3575" t="str">
        <f>TEXT(Table1[[#This Row],[Patient Admission Date]],"mmm")</f>
        <v>Jun</v>
      </c>
      <c r="M3575" t="str">
        <f>TEXT(Table1[[#This Row],[Patient Admission Date]],"ddd")</f>
        <v>Tue</v>
      </c>
      <c r="N3575" t="str">
        <f>TEXT(INT(HOUR(Table1[[#This Row],[Patient Admission Date]])/3)*3,"00")&amp;"-"&amp;TEXT(INT(HOUR(Table1[[#This Row],[Patient Admission Date]])/3)*3+3,"00")</f>
        <v>15-18</v>
      </c>
      <c r="O3575" t="str" cm="1">
        <f t="array" ref="O3575">_xlfn.IFS(Table1[[#This Row],[Patient Age]]&lt;=14,"0-14",Table1[[#This Row],[Patient Age]]&lt;=29,"15-29",Table1[[#This Row],[Patient Age]]&lt;=44,"30-44",Table1[[#This Row],[Patient Age]]&lt;=59,"45-59",Table1[[#This Row],[Patient Age]]&lt;=74,"60-74",TRUE,"75+")</f>
        <v>45-59</v>
      </c>
      <c r="P3575" t="str" cm="1">
        <f t="array" ref="P3575">_xlfn.IFS(Table1[[#This Row],[Patient Waittime]]&lt;=15,"0-15",Table1[[#This Row],[Patient Waittime]]&lt;=30,"16-30",Table1[[#This Row],[Patient Waittime]]&lt;=45,"31-45",Table1[[#This Row],[Patient Waittime]]&lt;=60,"46-60",TRUE,"60+")</f>
        <v>16-30</v>
      </c>
      <c r="Q3575">
        <f>--(Table1[[#This Row],[Patient Waittime]]&lt;=30)</f>
        <v>1</v>
      </c>
      <c r="R3575">
        <f>--Table1[[#This Row],[Patient Admission Flag]]</f>
        <v>0</v>
      </c>
      <c r="S3575">
        <f>--AND(Table1[[#This Row],[WithinTarget]]=1,Table1[[#This Row],[Patient Satisfaction Score]]&gt;=7)</f>
        <v>0</v>
      </c>
      <c r="T3575" t="str">
        <f>IF(LEFT(Table1[[#This Row],[Patient Gender]],1)="F","Female","Male")</f>
        <v>Male</v>
      </c>
    </row>
    <row r="3576" spans="1:20" x14ac:dyDescent="0.3">
      <c r="A3576" t="s">
        <v>3680</v>
      </c>
      <c r="B3576" s="1">
        <v>45226.191666666666</v>
      </c>
      <c r="C3576" t="s">
        <v>9</v>
      </c>
      <c r="D3576">
        <v>5</v>
      </c>
      <c r="E3576" t="s">
        <v>18</v>
      </c>
      <c r="F3576" t="s">
        <v>11</v>
      </c>
      <c r="G3576" t="b">
        <v>0</v>
      </c>
      <c r="I3576">
        <v>38</v>
      </c>
      <c r="J3576" t="b">
        <v>0</v>
      </c>
      <c r="K3576">
        <f>YEAR(Table1[[#This Row],[Patient Admission Date]])</f>
        <v>2023</v>
      </c>
      <c r="L3576" t="str">
        <f>TEXT(Table1[[#This Row],[Patient Admission Date]],"mmm")</f>
        <v>Oct</v>
      </c>
      <c r="M3576" t="str">
        <f>TEXT(Table1[[#This Row],[Patient Admission Date]],"ddd")</f>
        <v>Fri</v>
      </c>
      <c r="N3576" t="str">
        <f>TEXT(INT(HOUR(Table1[[#This Row],[Patient Admission Date]])/3)*3,"00")&amp;"-"&amp;TEXT(INT(HOUR(Table1[[#This Row],[Patient Admission Date]])/3)*3+3,"00")</f>
        <v>03-06</v>
      </c>
      <c r="O3576" t="str" cm="1">
        <f t="array" ref="O3576">_xlfn.IFS(Table1[[#This Row],[Patient Age]]&lt;=14,"0-14",Table1[[#This Row],[Patient Age]]&lt;=29,"15-29",Table1[[#This Row],[Patient Age]]&lt;=44,"30-44",Table1[[#This Row],[Patient Age]]&lt;=59,"45-59",Table1[[#This Row],[Patient Age]]&lt;=74,"60-74",TRUE,"75+")</f>
        <v>0-14</v>
      </c>
      <c r="P3576" t="str" cm="1">
        <f t="array" ref="P3576">_xlfn.IFS(Table1[[#This Row],[Patient Waittime]]&lt;=15,"0-15",Table1[[#This Row],[Patient Waittime]]&lt;=30,"16-30",Table1[[#This Row],[Patient Waittime]]&lt;=45,"31-45",Table1[[#This Row],[Patient Waittime]]&lt;=60,"46-60",TRUE,"60+")</f>
        <v>31-45</v>
      </c>
      <c r="Q3576">
        <f>--(Table1[[#This Row],[Patient Waittime]]&lt;=30)</f>
        <v>0</v>
      </c>
      <c r="R3576">
        <f>--Table1[[#This Row],[Patient Admission Flag]]</f>
        <v>0</v>
      </c>
      <c r="S3576">
        <f>--AND(Table1[[#This Row],[WithinTarget]]=1,Table1[[#This Row],[Patient Satisfaction Score]]&gt;=7)</f>
        <v>0</v>
      </c>
      <c r="T3576" t="str">
        <f>IF(LEFT(Table1[[#This Row],[Patient Gender]],1)="F","Female","Male")</f>
        <v>Male</v>
      </c>
    </row>
    <row r="3577" spans="1:20" x14ac:dyDescent="0.3">
      <c r="A3577" t="s">
        <v>3681</v>
      </c>
      <c r="B3577" s="1">
        <v>45032.45208333333</v>
      </c>
      <c r="C3577" t="s">
        <v>9</v>
      </c>
      <c r="D3577">
        <v>27</v>
      </c>
      <c r="E3577" t="s">
        <v>18</v>
      </c>
      <c r="F3577" t="s">
        <v>11</v>
      </c>
      <c r="G3577" t="b">
        <v>0</v>
      </c>
      <c r="I3577">
        <v>37</v>
      </c>
      <c r="J3577" t="b">
        <v>0</v>
      </c>
      <c r="K3577">
        <f>YEAR(Table1[[#This Row],[Patient Admission Date]])</f>
        <v>2023</v>
      </c>
      <c r="L3577" t="str">
        <f>TEXT(Table1[[#This Row],[Patient Admission Date]],"mmm")</f>
        <v>Apr</v>
      </c>
      <c r="M3577" t="str">
        <f>TEXT(Table1[[#This Row],[Patient Admission Date]],"ddd")</f>
        <v>Sun</v>
      </c>
      <c r="N3577" t="str">
        <f>TEXT(INT(HOUR(Table1[[#This Row],[Patient Admission Date]])/3)*3,"00")&amp;"-"&amp;TEXT(INT(HOUR(Table1[[#This Row],[Patient Admission Date]])/3)*3+3,"00")</f>
        <v>09-12</v>
      </c>
      <c r="O3577" t="str" cm="1">
        <f t="array" ref="O3577">_xlfn.IFS(Table1[[#This Row],[Patient Age]]&lt;=14,"0-14",Table1[[#This Row],[Patient Age]]&lt;=29,"15-29",Table1[[#This Row],[Patient Age]]&lt;=44,"30-44",Table1[[#This Row],[Patient Age]]&lt;=59,"45-59",Table1[[#This Row],[Patient Age]]&lt;=74,"60-74",TRUE,"75+")</f>
        <v>15-29</v>
      </c>
      <c r="P3577" t="str" cm="1">
        <f t="array" ref="P3577">_xlfn.IFS(Table1[[#This Row],[Patient Waittime]]&lt;=15,"0-15",Table1[[#This Row],[Patient Waittime]]&lt;=30,"16-30",Table1[[#This Row],[Patient Waittime]]&lt;=45,"31-45",Table1[[#This Row],[Patient Waittime]]&lt;=60,"46-60",TRUE,"60+")</f>
        <v>31-45</v>
      </c>
      <c r="Q3577">
        <f>--(Table1[[#This Row],[Patient Waittime]]&lt;=30)</f>
        <v>0</v>
      </c>
      <c r="R3577">
        <f>--Table1[[#This Row],[Patient Admission Flag]]</f>
        <v>0</v>
      </c>
      <c r="S3577">
        <f>--AND(Table1[[#This Row],[WithinTarget]]=1,Table1[[#This Row],[Patient Satisfaction Score]]&gt;=7)</f>
        <v>0</v>
      </c>
      <c r="T3577" t="str">
        <f>IF(LEFT(Table1[[#This Row],[Patient Gender]],1)="F","Female","Male")</f>
        <v>Male</v>
      </c>
    </row>
    <row r="3578" spans="1:20" x14ac:dyDescent="0.3">
      <c r="A3578" t="s">
        <v>3682</v>
      </c>
      <c r="B3578" s="1">
        <v>45262.713194444441</v>
      </c>
      <c r="C3578" t="s">
        <v>9</v>
      </c>
      <c r="D3578">
        <v>77</v>
      </c>
      <c r="E3578" t="s">
        <v>18</v>
      </c>
      <c r="F3578" t="s">
        <v>11</v>
      </c>
      <c r="G3578" t="b">
        <v>0</v>
      </c>
      <c r="I3578">
        <v>42</v>
      </c>
      <c r="J3578" t="b">
        <v>0</v>
      </c>
      <c r="K3578">
        <f>YEAR(Table1[[#This Row],[Patient Admission Date]])</f>
        <v>2023</v>
      </c>
      <c r="L3578" t="str">
        <f>TEXT(Table1[[#This Row],[Patient Admission Date]],"mmm")</f>
        <v>Dec</v>
      </c>
      <c r="M3578" t="str">
        <f>TEXT(Table1[[#This Row],[Patient Admission Date]],"ddd")</f>
        <v>Sat</v>
      </c>
      <c r="N3578" t="str">
        <f>TEXT(INT(HOUR(Table1[[#This Row],[Patient Admission Date]])/3)*3,"00")&amp;"-"&amp;TEXT(INT(HOUR(Table1[[#This Row],[Patient Admission Date]])/3)*3+3,"00")</f>
        <v>15-18</v>
      </c>
      <c r="O3578" t="str" cm="1">
        <f t="array" ref="O3578">_xlfn.IFS(Table1[[#This Row],[Patient Age]]&lt;=14,"0-14",Table1[[#This Row],[Patient Age]]&lt;=29,"15-29",Table1[[#This Row],[Patient Age]]&lt;=44,"30-44",Table1[[#This Row],[Patient Age]]&lt;=59,"45-59",Table1[[#This Row],[Patient Age]]&lt;=74,"60-74",TRUE,"75+")</f>
        <v>75+</v>
      </c>
      <c r="P3578" t="str" cm="1">
        <f t="array" ref="P3578">_xlfn.IFS(Table1[[#This Row],[Patient Waittime]]&lt;=15,"0-15",Table1[[#This Row],[Patient Waittime]]&lt;=30,"16-30",Table1[[#This Row],[Patient Waittime]]&lt;=45,"31-45",Table1[[#This Row],[Patient Waittime]]&lt;=60,"46-60",TRUE,"60+")</f>
        <v>31-45</v>
      </c>
      <c r="Q3578">
        <f>--(Table1[[#This Row],[Patient Waittime]]&lt;=30)</f>
        <v>0</v>
      </c>
      <c r="R3578">
        <f>--Table1[[#This Row],[Patient Admission Flag]]</f>
        <v>0</v>
      </c>
      <c r="S3578">
        <f>--AND(Table1[[#This Row],[WithinTarget]]=1,Table1[[#This Row],[Patient Satisfaction Score]]&gt;=7)</f>
        <v>0</v>
      </c>
      <c r="T3578" t="str">
        <f>IF(LEFT(Table1[[#This Row],[Patient Gender]],1)="F","Female","Male")</f>
        <v>Male</v>
      </c>
    </row>
    <row r="3579" spans="1:20" x14ac:dyDescent="0.3">
      <c r="A3579" t="s">
        <v>3683</v>
      </c>
      <c r="B3579" s="1">
        <v>45111.569444444445</v>
      </c>
      <c r="C3579" t="s">
        <v>9</v>
      </c>
      <c r="D3579">
        <v>15</v>
      </c>
      <c r="E3579" t="s">
        <v>18</v>
      </c>
      <c r="F3579" t="s">
        <v>11</v>
      </c>
      <c r="G3579" t="b">
        <v>0</v>
      </c>
      <c r="I3579">
        <v>49</v>
      </c>
      <c r="J3579" t="b">
        <v>0</v>
      </c>
      <c r="K3579">
        <f>YEAR(Table1[[#This Row],[Patient Admission Date]])</f>
        <v>2023</v>
      </c>
      <c r="L3579" t="str">
        <f>TEXT(Table1[[#This Row],[Patient Admission Date]],"mmm")</f>
        <v>Jul</v>
      </c>
      <c r="M3579" t="str">
        <f>TEXT(Table1[[#This Row],[Patient Admission Date]],"ddd")</f>
        <v>Tue</v>
      </c>
      <c r="N3579" t="str">
        <f>TEXT(INT(HOUR(Table1[[#This Row],[Patient Admission Date]])/3)*3,"00")&amp;"-"&amp;TEXT(INT(HOUR(Table1[[#This Row],[Patient Admission Date]])/3)*3+3,"00")</f>
        <v>12-15</v>
      </c>
      <c r="O3579" t="str" cm="1">
        <f t="array" ref="O3579">_xlfn.IFS(Table1[[#This Row],[Patient Age]]&lt;=14,"0-14",Table1[[#This Row],[Patient Age]]&lt;=29,"15-29",Table1[[#This Row],[Patient Age]]&lt;=44,"30-44",Table1[[#This Row],[Patient Age]]&lt;=59,"45-59",Table1[[#This Row],[Patient Age]]&lt;=74,"60-74",TRUE,"75+")</f>
        <v>15-29</v>
      </c>
      <c r="P3579" t="str" cm="1">
        <f t="array" ref="P3579">_xlfn.IFS(Table1[[#This Row],[Patient Waittime]]&lt;=15,"0-15",Table1[[#This Row],[Patient Waittime]]&lt;=30,"16-30",Table1[[#This Row],[Patient Waittime]]&lt;=45,"31-45",Table1[[#This Row],[Patient Waittime]]&lt;=60,"46-60",TRUE,"60+")</f>
        <v>46-60</v>
      </c>
      <c r="Q3579">
        <f>--(Table1[[#This Row],[Patient Waittime]]&lt;=30)</f>
        <v>0</v>
      </c>
      <c r="R3579">
        <f>--Table1[[#This Row],[Patient Admission Flag]]</f>
        <v>0</v>
      </c>
      <c r="S3579">
        <f>--AND(Table1[[#This Row],[WithinTarget]]=1,Table1[[#This Row],[Patient Satisfaction Score]]&gt;=7)</f>
        <v>0</v>
      </c>
      <c r="T3579" t="str">
        <f>IF(LEFT(Table1[[#This Row],[Patient Gender]],1)="F","Female","Male")</f>
        <v>Male</v>
      </c>
    </row>
    <row r="3580" spans="1:20" x14ac:dyDescent="0.3">
      <c r="A3580" t="s">
        <v>3684</v>
      </c>
      <c r="B3580" s="1">
        <v>45290.326388888891</v>
      </c>
      <c r="C3580" t="s">
        <v>9</v>
      </c>
      <c r="D3580">
        <v>54</v>
      </c>
      <c r="E3580" t="s">
        <v>18</v>
      </c>
      <c r="F3580" t="s">
        <v>11</v>
      </c>
      <c r="G3580" t="b">
        <v>0</v>
      </c>
      <c r="I3580">
        <v>10</v>
      </c>
      <c r="J3580" t="b">
        <v>0</v>
      </c>
      <c r="K3580">
        <f>YEAR(Table1[[#This Row],[Patient Admission Date]])</f>
        <v>2023</v>
      </c>
      <c r="L3580" t="str">
        <f>TEXT(Table1[[#This Row],[Patient Admission Date]],"mmm")</f>
        <v>Dec</v>
      </c>
      <c r="M3580" t="str">
        <f>TEXT(Table1[[#This Row],[Patient Admission Date]],"ddd")</f>
        <v>Sat</v>
      </c>
      <c r="N3580" t="str">
        <f>TEXT(INT(HOUR(Table1[[#This Row],[Patient Admission Date]])/3)*3,"00")&amp;"-"&amp;TEXT(INT(HOUR(Table1[[#This Row],[Patient Admission Date]])/3)*3+3,"00")</f>
        <v>06-09</v>
      </c>
      <c r="O3580" t="str" cm="1">
        <f t="array" ref="O3580">_xlfn.IFS(Table1[[#This Row],[Patient Age]]&lt;=14,"0-14",Table1[[#This Row],[Patient Age]]&lt;=29,"15-29",Table1[[#This Row],[Patient Age]]&lt;=44,"30-44",Table1[[#This Row],[Patient Age]]&lt;=59,"45-59",Table1[[#This Row],[Patient Age]]&lt;=74,"60-74",TRUE,"75+")</f>
        <v>45-59</v>
      </c>
      <c r="P3580" t="str" cm="1">
        <f t="array" ref="P3580">_xlfn.IFS(Table1[[#This Row],[Patient Waittime]]&lt;=15,"0-15",Table1[[#This Row],[Patient Waittime]]&lt;=30,"16-30",Table1[[#This Row],[Patient Waittime]]&lt;=45,"31-45",Table1[[#This Row],[Patient Waittime]]&lt;=60,"46-60",TRUE,"60+")</f>
        <v>0-15</v>
      </c>
      <c r="Q3580">
        <f>--(Table1[[#This Row],[Patient Waittime]]&lt;=30)</f>
        <v>1</v>
      </c>
      <c r="R3580">
        <f>--Table1[[#This Row],[Patient Admission Flag]]</f>
        <v>0</v>
      </c>
      <c r="S3580">
        <f>--AND(Table1[[#This Row],[WithinTarget]]=1,Table1[[#This Row],[Patient Satisfaction Score]]&gt;=7)</f>
        <v>0</v>
      </c>
      <c r="T3580" t="str">
        <f>IF(LEFT(Table1[[#This Row],[Patient Gender]],1)="F","Female","Male")</f>
        <v>Male</v>
      </c>
    </row>
    <row r="3581" spans="1:20" x14ac:dyDescent="0.3">
      <c r="A3581" t="s">
        <v>3685</v>
      </c>
      <c r="B3581" s="1">
        <v>45211.28402777778</v>
      </c>
      <c r="C3581" t="s">
        <v>9</v>
      </c>
      <c r="D3581">
        <v>23</v>
      </c>
      <c r="E3581" t="s">
        <v>18</v>
      </c>
      <c r="F3581" t="s">
        <v>11</v>
      </c>
      <c r="G3581" t="b">
        <v>0</v>
      </c>
      <c r="I3581">
        <v>11</v>
      </c>
      <c r="J3581" t="b">
        <v>0</v>
      </c>
      <c r="K3581">
        <f>YEAR(Table1[[#This Row],[Patient Admission Date]])</f>
        <v>2023</v>
      </c>
      <c r="L3581" t="str">
        <f>TEXT(Table1[[#This Row],[Patient Admission Date]],"mmm")</f>
        <v>Oct</v>
      </c>
      <c r="M3581" t="str">
        <f>TEXT(Table1[[#This Row],[Patient Admission Date]],"ddd")</f>
        <v>Thu</v>
      </c>
      <c r="N3581" t="str">
        <f>TEXT(INT(HOUR(Table1[[#This Row],[Patient Admission Date]])/3)*3,"00")&amp;"-"&amp;TEXT(INT(HOUR(Table1[[#This Row],[Patient Admission Date]])/3)*3+3,"00")</f>
        <v>06-09</v>
      </c>
      <c r="O3581" t="str" cm="1">
        <f t="array" ref="O3581">_xlfn.IFS(Table1[[#This Row],[Patient Age]]&lt;=14,"0-14",Table1[[#This Row],[Patient Age]]&lt;=29,"15-29",Table1[[#This Row],[Patient Age]]&lt;=44,"30-44",Table1[[#This Row],[Patient Age]]&lt;=59,"45-59",Table1[[#This Row],[Patient Age]]&lt;=74,"60-74",TRUE,"75+")</f>
        <v>15-29</v>
      </c>
      <c r="P3581" t="str" cm="1">
        <f t="array" ref="P3581">_xlfn.IFS(Table1[[#This Row],[Patient Waittime]]&lt;=15,"0-15",Table1[[#This Row],[Patient Waittime]]&lt;=30,"16-30",Table1[[#This Row],[Patient Waittime]]&lt;=45,"31-45",Table1[[#This Row],[Patient Waittime]]&lt;=60,"46-60",TRUE,"60+")</f>
        <v>0-15</v>
      </c>
      <c r="Q3581">
        <f>--(Table1[[#This Row],[Patient Waittime]]&lt;=30)</f>
        <v>1</v>
      </c>
      <c r="R3581">
        <f>--Table1[[#This Row],[Patient Admission Flag]]</f>
        <v>0</v>
      </c>
      <c r="S3581">
        <f>--AND(Table1[[#This Row],[WithinTarget]]=1,Table1[[#This Row],[Patient Satisfaction Score]]&gt;=7)</f>
        <v>0</v>
      </c>
      <c r="T3581" t="str">
        <f>IF(LEFT(Table1[[#This Row],[Patient Gender]],1)="F","Female","Male")</f>
        <v>Male</v>
      </c>
    </row>
    <row r="3582" spans="1:20" x14ac:dyDescent="0.3">
      <c r="A3582" t="s">
        <v>3686</v>
      </c>
      <c r="B3582" s="1">
        <v>45535.634722222225</v>
      </c>
      <c r="C3582" t="s">
        <v>9</v>
      </c>
      <c r="D3582">
        <v>60</v>
      </c>
      <c r="E3582" t="s">
        <v>18</v>
      </c>
      <c r="F3582" t="s">
        <v>11</v>
      </c>
      <c r="G3582" t="b">
        <v>0</v>
      </c>
      <c r="I3582">
        <v>45</v>
      </c>
      <c r="J3582" t="b">
        <v>0</v>
      </c>
      <c r="K3582">
        <f>YEAR(Table1[[#This Row],[Patient Admission Date]])</f>
        <v>2024</v>
      </c>
      <c r="L3582" t="str">
        <f>TEXT(Table1[[#This Row],[Patient Admission Date]],"mmm")</f>
        <v>Aug</v>
      </c>
      <c r="M3582" t="str">
        <f>TEXT(Table1[[#This Row],[Patient Admission Date]],"ddd")</f>
        <v>Sat</v>
      </c>
      <c r="N3582" t="str">
        <f>TEXT(INT(HOUR(Table1[[#This Row],[Patient Admission Date]])/3)*3,"00")&amp;"-"&amp;TEXT(INT(HOUR(Table1[[#This Row],[Patient Admission Date]])/3)*3+3,"00")</f>
        <v>15-18</v>
      </c>
      <c r="O3582" t="str" cm="1">
        <f t="array" ref="O3582">_xlfn.IFS(Table1[[#This Row],[Patient Age]]&lt;=14,"0-14",Table1[[#This Row],[Patient Age]]&lt;=29,"15-29",Table1[[#This Row],[Patient Age]]&lt;=44,"30-44",Table1[[#This Row],[Patient Age]]&lt;=59,"45-59",Table1[[#This Row],[Patient Age]]&lt;=74,"60-74",TRUE,"75+")</f>
        <v>60-74</v>
      </c>
      <c r="P3582" t="str" cm="1">
        <f t="array" ref="P3582">_xlfn.IFS(Table1[[#This Row],[Patient Waittime]]&lt;=15,"0-15",Table1[[#This Row],[Patient Waittime]]&lt;=30,"16-30",Table1[[#This Row],[Patient Waittime]]&lt;=45,"31-45",Table1[[#This Row],[Patient Waittime]]&lt;=60,"46-60",TRUE,"60+")</f>
        <v>31-45</v>
      </c>
      <c r="Q3582">
        <f>--(Table1[[#This Row],[Patient Waittime]]&lt;=30)</f>
        <v>0</v>
      </c>
      <c r="R3582">
        <f>--Table1[[#This Row],[Patient Admission Flag]]</f>
        <v>0</v>
      </c>
      <c r="S3582">
        <f>--AND(Table1[[#This Row],[WithinTarget]]=1,Table1[[#This Row],[Patient Satisfaction Score]]&gt;=7)</f>
        <v>0</v>
      </c>
      <c r="T3582" t="str">
        <f>IF(LEFT(Table1[[#This Row],[Patient Gender]],1)="F","Female","Male")</f>
        <v>Male</v>
      </c>
    </row>
    <row r="3583" spans="1:20" x14ac:dyDescent="0.3">
      <c r="A3583" t="s">
        <v>3687</v>
      </c>
      <c r="B3583" s="1">
        <v>45450.611805555556</v>
      </c>
      <c r="C3583" t="s">
        <v>9</v>
      </c>
      <c r="D3583">
        <v>12</v>
      </c>
      <c r="E3583" t="s">
        <v>18</v>
      </c>
      <c r="F3583" t="s">
        <v>11</v>
      </c>
      <c r="G3583" t="b">
        <v>0</v>
      </c>
      <c r="I3583">
        <v>37</v>
      </c>
      <c r="J3583" t="b">
        <v>0</v>
      </c>
      <c r="K3583">
        <f>YEAR(Table1[[#This Row],[Patient Admission Date]])</f>
        <v>2024</v>
      </c>
      <c r="L3583" t="str">
        <f>TEXT(Table1[[#This Row],[Patient Admission Date]],"mmm")</f>
        <v>Jun</v>
      </c>
      <c r="M3583" t="str">
        <f>TEXT(Table1[[#This Row],[Patient Admission Date]],"ddd")</f>
        <v>Fri</v>
      </c>
      <c r="N3583" t="str">
        <f>TEXT(INT(HOUR(Table1[[#This Row],[Patient Admission Date]])/3)*3,"00")&amp;"-"&amp;TEXT(INT(HOUR(Table1[[#This Row],[Patient Admission Date]])/3)*3+3,"00")</f>
        <v>12-15</v>
      </c>
      <c r="O3583" t="str" cm="1">
        <f t="array" ref="O3583">_xlfn.IFS(Table1[[#This Row],[Patient Age]]&lt;=14,"0-14",Table1[[#This Row],[Patient Age]]&lt;=29,"15-29",Table1[[#This Row],[Patient Age]]&lt;=44,"30-44",Table1[[#This Row],[Patient Age]]&lt;=59,"45-59",Table1[[#This Row],[Patient Age]]&lt;=74,"60-74",TRUE,"75+")</f>
        <v>0-14</v>
      </c>
      <c r="P3583" t="str" cm="1">
        <f t="array" ref="P3583">_xlfn.IFS(Table1[[#This Row],[Patient Waittime]]&lt;=15,"0-15",Table1[[#This Row],[Patient Waittime]]&lt;=30,"16-30",Table1[[#This Row],[Patient Waittime]]&lt;=45,"31-45",Table1[[#This Row],[Patient Waittime]]&lt;=60,"46-60",TRUE,"60+")</f>
        <v>31-45</v>
      </c>
      <c r="Q3583">
        <f>--(Table1[[#This Row],[Patient Waittime]]&lt;=30)</f>
        <v>0</v>
      </c>
      <c r="R3583">
        <f>--Table1[[#This Row],[Patient Admission Flag]]</f>
        <v>0</v>
      </c>
      <c r="S3583">
        <f>--AND(Table1[[#This Row],[WithinTarget]]=1,Table1[[#This Row],[Patient Satisfaction Score]]&gt;=7)</f>
        <v>0</v>
      </c>
      <c r="T3583" t="str">
        <f>IF(LEFT(Table1[[#This Row],[Patient Gender]],1)="F","Female","Male")</f>
        <v>Male</v>
      </c>
    </row>
    <row r="3584" spans="1:20" x14ac:dyDescent="0.3">
      <c r="A3584" t="s">
        <v>3688</v>
      </c>
      <c r="B3584" s="1">
        <v>45178.89166666667</v>
      </c>
      <c r="C3584" t="s">
        <v>9</v>
      </c>
      <c r="D3584">
        <v>69</v>
      </c>
      <c r="E3584" t="s">
        <v>18</v>
      </c>
      <c r="F3584" t="s">
        <v>11</v>
      </c>
      <c r="G3584" t="b">
        <v>0</v>
      </c>
      <c r="I3584">
        <v>40</v>
      </c>
      <c r="J3584" t="b">
        <v>0</v>
      </c>
      <c r="K3584">
        <f>YEAR(Table1[[#This Row],[Patient Admission Date]])</f>
        <v>2023</v>
      </c>
      <c r="L3584" t="str">
        <f>TEXT(Table1[[#This Row],[Patient Admission Date]],"mmm")</f>
        <v>Sep</v>
      </c>
      <c r="M3584" t="str">
        <f>TEXT(Table1[[#This Row],[Patient Admission Date]],"ddd")</f>
        <v>Sat</v>
      </c>
      <c r="N3584" t="str">
        <f>TEXT(INT(HOUR(Table1[[#This Row],[Patient Admission Date]])/3)*3,"00")&amp;"-"&amp;TEXT(INT(HOUR(Table1[[#This Row],[Patient Admission Date]])/3)*3+3,"00")</f>
        <v>21-24</v>
      </c>
      <c r="O3584" t="str" cm="1">
        <f t="array" ref="O3584">_xlfn.IFS(Table1[[#This Row],[Patient Age]]&lt;=14,"0-14",Table1[[#This Row],[Patient Age]]&lt;=29,"15-29",Table1[[#This Row],[Patient Age]]&lt;=44,"30-44",Table1[[#This Row],[Patient Age]]&lt;=59,"45-59",Table1[[#This Row],[Patient Age]]&lt;=74,"60-74",TRUE,"75+")</f>
        <v>60-74</v>
      </c>
      <c r="P3584" t="str" cm="1">
        <f t="array" ref="P3584">_xlfn.IFS(Table1[[#This Row],[Patient Waittime]]&lt;=15,"0-15",Table1[[#This Row],[Patient Waittime]]&lt;=30,"16-30",Table1[[#This Row],[Patient Waittime]]&lt;=45,"31-45",Table1[[#This Row],[Patient Waittime]]&lt;=60,"46-60",TRUE,"60+")</f>
        <v>31-45</v>
      </c>
      <c r="Q3584">
        <f>--(Table1[[#This Row],[Patient Waittime]]&lt;=30)</f>
        <v>0</v>
      </c>
      <c r="R3584">
        <f>--Table1[[#This Row],[Patient Admission Flag]]</f>
        <v>0</v>
      </c>
      <c r="S3584">
        <f>--AND(Table1[[#This Row],[WithinTarget]]=1,Table1[[#This Row],[Patient Satisfaction Score]]&gt;=7)</f>
        <v>0</v>
      </c>
      <c r="T3584" t="str">
        <f>IF(LEFT(Table1[[#This Row],[Patient Gender]],1)="F","Female","Male")</f>
        <v>Male</v>
      </c>
    </row>
    <row r="3585" spans="1:20" x14ac:dyDescent="0.3">
      <c r="A3585" t="s">
        <v>3689</v>
      </c>
      <c r="B3585" s="1">
        <v>45106.856944444444</v>
      </c>
      <c r="C3585" t="s">
        <v>9</v>
      </c>
      <c r="D3585">
        <v>28</v>
      </c>
      <c r="E3585" t="s">
        <v>18</v>
      </c>
      <c r="F3585" t="s">
        <v>11</v>
      </c>
      <c r="G3585" t="b">
        <v>0</v>
      </c>
      <c r="I3585">
        <v>28</v>
      </c>
      <c r="J3585" t="b">
        <v>0</v>
      </c>
      <c r="K3585">
        <f>YEAR(Table1[[#This Row],[Patient Admission Date]])</f>
        <v>2023</v>
      </c>
      <c r="L3585" t="str">
        <f>TEXT(Table1[[#This Row],[Patient Admission Date]],"mmm")</f>
        <v>Jun</v>
      </c>
      <c r="M3585" t="str">
        <f>TEXT(Table1[[#This Row],[Patient Admission Date]],"ddd")</f>
        <v>Thu</v>
      </c>
      <c r="N3585" t="str">
        <f>TEXT(INT(HOUR(Table1[[#This Row],[Patient Admission Date]])/3)*3,"00")&amp;"-"&amp;TEXT(INT(HOUR(Table1[[#This Row],[Patient Admission Date]])/3)*3+3,"00")</f>
        <v>18-21</v>
      </c>
      <c r="O3585" t="str" cm="1">
        <f t="array" ref="O3585">_xlfn.IFS(Table1[[#This Row],[Patient Age]]&lt;=14,"0-14",Table1[[#This Row],[Patient Age]]&lt;=29,"15-29",Table1[[#This Row],[Patient Age]]&lt;=44,"30-44",Table1[[#This Row],[Patient Age]]&lt;=59,"45-59",Table1[[#This Row],[Patient Age]]&lt;=74,"60-74",TRUE,"75+")</f>
        <v>15-29</v>
      </c>
      <c r="P3585" t="str" cm="1">
        <f t="array" ref="P3585">_xlfn.IFS(Table1[[#This Row],[Patient Waittime]]&lt;=15,"0-15",Table1[[#This Row],[Patient Waittime]]&lt;=30,"16-30",Table1[[#This Row],[Patient Waittime]]&lt;=45,"31-45",Table1[[#This Row],[Patient Waittime]]&lt;=60,"46-60",TRUE,"60+")</f>
        <v>16-30</v>
      </c>
      <c r="Q3585">
        <f>--(Table1[[#This Row],[Patient Waittime]]&lt;=30)</f>
        <v>1</v>
      </c>
      <c r="R3585">
        <f>--Table1[[#This Row],[Patient Admission Flag]]</f>
        <v>0</v>
      </c>
      <c r="S3585">
        <f>--AND(Table1[[#This Row],[WithinTarget]]=1,Table1[[#This Row],[Patient Satisfaction Score]]&gt;=7)</f>
        <v>0</v>
      </c>
      <c r="T3585" t="str">
        <f>IF(LEFT(Table1[[#This Row],[Patient Gender]],1)="F","Female","Male")</f>
        <v>Male</v>
      </c>
    </row>
    <row r="3586" spans="1:20" x14ac:dyDescent="0.3">
      <c r="A3586" t="s">
        <v>3690</v>
      </c>
      <c r="B3586" s="1">
        <v>45312.146527777775</v>
      </c>
      <c r="C3586" t="s">
        <v>9</v>
      </c>
      <c r="D3586">
        <v>74</v>
      </c>
      <c r="E3586" t="s">
        <v>18</v>
      </c>
      <c r="F3586" t="s">
        <v>11</v>
      </c>
      <c r="G3586" t="b">
        <v>0</v>
      </c>
      <c r="I3586">
        <v>51</v>
      </c>
      <c r="J3586" t="b">
        <v>0</v>
      </c>
      <c r="K3586">
        <f>YEAR(Table1[[#This Row],[Patient Admission Date]])</f>
        <v>2024</v>
      </c>
      <c r="L3586" t="str">
        <f>TEXT(Table1[[#This Row],[Patient Admission Date]],"mmm")</f>
        <v>Jan</v>
      </c>
      <c r="M3586" t="str">
        <f>TEXT(Table1[[#This Row],[Patient Admission Date]],"ddd")</f>
        <v>Sun</v>
      </c>
      <c r="N3586" t="str">
        <f>TEXT(INT(HOUR(Table1[[#This Row],[Patient Admission Date]])/3)*3,"00")&amp;"-"&amp;TEXT(INT(HOUR(Table1[[#This Row],[Patient Admission Date]])/3)*3+3,"00")</f>
        <v>03-06</v>
      </c>
      <c r="O3586" t="str" cm="1">
        <f t="array" ref="O3586">_xlfn.IFS(Table1[[#This Row],[Patient Age]]&lt;=14,"0-14",Table1[[#This Row],[Patient Age]]&lt;=29,"15-29",Table1[[#This Row],[Patient Age]]&lt;=44,"30-44",Table1[[#This Row],[Patient Age]]&lt;=59,"45-59",Table1[[#This Row],[Patient Age]]&lt;=74,"60-74",TRUE,"75+")</f>
        <v>60-74</v>
      </c>
      <c r="P3586" t="str" cm="1">
        <f t="array" ref="P3586">_xlfn.IFS(Table1[[#This Row],[Patient Waittime]]&lt;=15,"0-15",Table1[[#This Row],[Patient Waittime]]&lt;=30,"16-30",Table1[[#This Row],[Patient Waittime]]&lt;=45,"31-45",Table1[[#This Row],[Patient Waittime]]&lt;=60,"46-60",TRUE,"60+")</f>
        <v>46-60</v>
      </c>
      <c r="Q3586">
        <f>--(Table1[[#This Row],[Patient Waittime]]&lt;=30)</f>
        <v>0</v>
      </c>
      <c r="R3586">
        <f>--Table1[[#This Row],[Patient Admission Flag]]</f>
        <v>0</v>
      </c>
      <c r="S3586">
        <f>--AND(Table1[[#This Row],[WithinTarget]]=1,Table1[[#This Row],[Patient Satisfaction Score]]&gt;=7)</f>
        <v>0</v>
      </c>
      <c r="T3586" t="str">
        <f>IF(LEFT(Table1[[#This Row],[Patient Gender]],1)="F","Female","Male")</f>
        <v>Male</v>
      </c>
    </row>
    <row r="3587" spans="1:20" x14ac:dyDescent="0.3">
      <c r="A3587" t="s">
        <v>3691</v>
      </c>
      <c r="B3587" s="1">
        <v>45229.826388888891</v>
      </c>
      <c r="C3587" t="s">
        <v>9</v>
      </c>
      <c r="D3587">
        <v>10</v>
      </c>
      <c r="E3587" t="s">
        <v>18</v>
      </c>
      <c r="F3587" t="s">
        <v>11</v>
      </c>
      <c r="G3587" t="b">
        <v>0</v>
      </c>
      <c r="I3587">
        <v>53</v>
      </c>
      <c r="J3587" t="b">
        <v>0</v>
      </c>
      <c r="K3587">
        <f>YEAR(Table1[[#This Row],[Patient Admission Date]])</f>
        <v>2023</v>
      </c>
      <c r="L3587" t="str">
        <f>TEXT(Table1[[#This Row],[Patient Admission Date]],"mmm")</f>
        <v>Oct</v>
      </c>
      <c r="M3587" t="str">
        <f>TEXT(Table1[[#This Row],[Patient Admission Date]],"ddd")</f>
        <v>Mon</v>
      </c>
      <c r="N3587" t="str">
        <f>TEXT(INT(HOUR(Table1[[#This Row],[Patient Admission Date]])/3)*3,"00")&amp;"-"&amp;TEXT(INT(HOUR(Table1[[#This Row],[Patient Admission Date]])/3)*3+3,"00")</f>
        <v>18-21</v>
      </c>
      <c r="O3587" t="str" cm="1">
        <f t="array" ref="O3587">_xlfn.IFS(Table1[[#This Row],[Patient Age]]&lt;=14,"0-14",Table1[[#This Row],[Patient Age]]&lt;=29,"15-29",Table1[[#This Row],[Patient Age]]&lt;=44,"30-44",Table1[[#This Row],[Patient Age]]&lt;=59,"45-59",Table1[[#This Row],[Patient Age]]&lt;=74,"60-74",TRUE,"75+")</f>
        <v>0-14</v>
      </c>
      <c r="P3587" t="str" cm="1">
        <f t="array" ref="P3587">_xlfn.IFS(Table1[[#This Row],[Patient Waittime]]&lt;=15,"0-15",Table1[[#This Row],[Patient Waittime]]&lt;=30,"16-30",Table1[[#This Row],[Patient Waittime]]&lt;=45,"31-45",Table1[[#This Row],[Patient Waittime]]&lt;=60,"46-60",TRUE,"60+")</f>
        <v>46-60</v>
      </c>
      <c r="Q3587">
        <f>--(Table1[[#This Row],[Patient Waittime]]&lt;=30)</f>
        <v>0</v>
      </c>
      <c r="R3587">
        <f>--Table1[[#This Row],[Patient Admission Flag]]</f>
        <v>0</v>
      </c>
      <c r="S3587">
        <f>--AND(Table1[[#This Row],[WithinTarget]]=1,Table1[[#This Row],[Patient Satisfaction Score]]&gt;=7)</f>
        <v>0</v>
      </c>
      <c r="T3587" t="str">
        <f>IF(LEFT(Table1[[#This Row],[Patient Gender]],1)="F","Female","Male")</f>
        <v>Male</v>
      </c>
    </row>
    <row r="3588" spans="1:20" x14ac:dyDescent="0.3">
      <c r="A3588" t="s">
        <v>3692</v>
      </c>
      <c r="B3588" s="1">
        <v>45466.021527777775</v>
      </c>
      <c r="C3588" t="s">
        <v>9</v>
      </c>
      <c r="D3588">
        <v>51</v>
      </c>
      <c r="E3588" t="s">
        <v>18</v>
      </c>
      <c r="F3588" t="s">
        <v>11</v>
      </c>
      <c r="G3588" t="b">
        <v>0</v>
      </c>
      <c r="I3588">
        <v>54</v>
      </c>
      <c r="J3588" t="b">
        <v>0</v>
      </c>
      <c r="K3588">
        <f>YEAR(Table1[[#This Row],[Patient Admission Date]])</f>
        <v>2024</v>
      </c>
      <c r="L3588" t="str">
        <f>TEXT(Table1[[#This Row],[Patient Admission Date]],"mmm")</f>
        <v>Jun</v>
      </c>
      <c r="M3588" t="str">
        <f>TEXT(Table1[[#This Row],[Patient Admission Date]],"ddd")</f>
        <v>Sun</v>
      </c>
      <c r="N3588" t="str">
        <f>TEXT(INT(HOUR(Table1[[#This Row],[Patient Admission Date]])/3)*3,"00")&amp;"-"&amp;TEXT(INT(HOUR(Table1[[#This Row],[Patient Admission Date]])/3)*3+3,"00")</f>
        <v>00-03</v>
      </c>
      <c r="O3588" t="str" cm="1">
        <f t="array" ref="O3588">_xlfn.IFS(Table1[[#This Row],[Patient Age]]&lt;=14,"0-14",Table1[[#This Row],[Patient Age]]&lt;=29,"15-29",Table1[[#This Row],[Patient Age]]&lt;=44,"30-44",Table1[[#This Row],[Patient Age]]&lt;=59,"45-59",Table1[[#This Row],[Patient Age]]&lt;=74,"60-74",TRUE,"75+")</f>
        <v>45-59</v>
      </c>
      <c r="P3588" t="str" cm="1">
        <f t="array" ref="P3588">_xlfn.IFS(Table1[[#This Row],[Patient Waittime]]&lt;=15,"0-15",Table1[[#This Row],[Patient Waittime]]&lt;=30,"16-30",Table1[[#This Row],[Patient Waittime]]&lt;=45,"31-45",Table1[[#This Row],[Patient Waittime]]&lt;=60,"46-60",TRUE,"60+")</f>
        <v>46-60</v>
      </c>
      <c r="Q3588">
        <f>--(Table1[[#This Row],[Patient Waittime]]&lt;=30)</f>
        <v>0</v>
      </c>
      <c r="R3588">
        <f>--Table1[[#This Row],[Patient Admission Flag]]</f>
        <v>0</v>
      </c>
      <c r="S3588">
        <f>--AND(Table1[[#This Row],[WithinTarget]]=1,Table1[[#This Row],[Patient Satisfaction Score]]&gt;=7)</f>
        <v>0</v>
      </c>
      <c r="T3588" t="str">
        <f>IF(LEFT(Table1[[#This Row],[Patient Gender]],1)="F","Female","Male")</f>
        <v>Male</v>
      </c>
    </row>
    <row r="3589" spans="1:20" x14ac:dyDescent="0.3">
      <c r="A3589" t="s">
        <v>3693</v>
      </c>
      <c r="B3589" s="1">
        <v>45561.738194444442</v>
      </c>
      <c r="C3589" t="s">
        <v>9</v>
      </c>
      <c r="D3589">
        <v>51</v>
      </c>
      <c r="E3589" t="s">
        <v>18</v>
      </c>
      <c r="F3589" t="s">
        <v>11</v>
      </c>
      <c r="G3589" t="b">
        <v>0</v>
      </c>
      <c r="I3589">
        <v>13</v>
      </c>
      <c r="J3589" t="b">
        <v>0</v>
      </c>
      <c r="K3589">
        <f>YEAR(Table1[[#This Row],[Patient Admission Date]])</f>
        <v>2024</v>
      </c>
      <c r="L3589" t="str">
        <f>TEXT(Table1[[#This Row],[Patient Admission Date]],"mmm")</f>
        <v>Sep</v>
      </c>
      <c r="M3589" t="str">
        <f>TEXT(Table1[[#This Row],[Patient Admission Date]],"ddd")</f>
        <v>Thu</v>
      </c>
      <c r="N3589" t="str">
        <f>TEXT(INT(HOUR(Table1[[#This Row],[Patient Admission Date]])/3)*3,"00")&amp;"-"&amp;TEXT(INT(HOUR(Table1[[#This Row],[Patient Admission Date]])/3)*3+3,"00")</f>
        <v>15-18</v>
      </c>
      <c r="O3589" t="str" cm="1">
        <f t="array" ref="O3589">_xlfn.IFS(Table1[[#This Row],[Patient Age]]&lt;=14,"0-14",Table1[[#This Row],[Patient Age]]&lt;=29,"15-29",Table1[[#This Row],[Patient Age]]&lt;=44,"30-44",Table1[[#This Row],[Patient Age]]&lt;=59,"45-59",Table1[[#This Row],[Patient Age]]&lt;=74,"60-74",TRUE,"75+")</f>
        <v>45-59</v>
      </c>
      <c r="P3589" t="str" cm="1">
        <f t="array" ref="P3589">_xlfn.IFS(Table1[[#This Row],[Patient Waittime]]&lt;=15,"0-15",Table1[[#This Row],[Patient Waittime]]&lt;=30,"16-30",Table1[[#This Row],[Patient Waittime]]&lt;=45,"31-45",Table1[[#This Row],[Patient Waittime]]&lt;=60,"46-60",TRUE,"60+")</f>
        <v>0-15</v>
      </c>
      <c r="Q3589">
        <f>--(Table1[[#This Row],[Patient Waittime]]&lt;=30)</f>
        <v>1</v>
      </c>
      <c r="R3589">
        <f>--Table1[[#This Row],[Patient Admission Flag]]</f>
        <v>0</v>
      </c>
      <c r="S3589">
        <f>--AND(Table1[[#This Row],[WithinTarget]]=1,Table1[[#This Row],[Patient Satisfaction Score]]&gt;=7)</f>
        <v>0</v>
      </c>
      <c r="T3589" t="str">
        <f>IF(LEFT(Table1[[#This Row],[Patient Gender]],1)="F","Female","Male")</f>
        <v>Male</v>
      </c>
    </row>
    <row r="3590" spans="1:20" x14ac:dyDescent="0.3">
      <c r="A3590" t="s">
        <v>3694</v>
      </c>
      <c r="B3590" s="1">
        <v>45480.967361111114</v>
      </c>
      <c r="C3590" t="s">
        <v>9</v>
      </c>
      <c r="D3590">
        <v>79</v>
      </c>
      <c r="E3590" t="s">
        <v>18</v>
      </c>
      <c r="F3590" t="s">
        <v>11</v>
      </c>
      <c r="G3590" t="b">
        <v>0</v>
      </c>
      <c r="I3590">
        <v>13</v>
      </c>
      <c r="J3590" t="b">
        <v>0</v>
      </c>
      <c r="K3590">
        <f>YEAR(Table1[[#This Row],[Patient Admission Date]])</f>
        <v>2024</v>
      </c>
      <c r="L3590" t="str">
        <f>TEXT(Table1[[#This Row],[Patient Admission Date]],"mmm")</f>
        <v>Jul</v>
      </c>
      <c r="M3590" t="str">
        <f>TEXT(Table1[[#This Row],[Patient Admission Date]],"ddd")</f>
        <v>Sun</v>
      </c>
      <c r="N3590" t="str">
        <f>TEXT(INT(HOUR(Table1[[#This Row],[Patient Admission Date]])/3)*3,"00")&amp;"-"&amp;TEXT(INT(HOUR(Table1[[#This Row],[Patient Admission Date]])/3)*3+3,"00")</f>
        <v>21-24</v>
      </c>
      <c r="O3590" t="str" cm="1">
        <f t="array" ref="O3590">_xlfn.IFS(Table1[[#This Row],[Patient Age]]&lt;=14,"0-14",Table1[[#This Row],[Patient Age]]&lt;=29,"15-29",Table1[[#This Row],[Patient Age]]&lt;=44,"30-44",Table1[[#This Row],[Patient Age]]&lt;=59,"45-59",Table1[[#This Row],[Patient Age]]&lt;=74,"60-74",TRUE,"75+")</f>
        <v>75+</v>
      </c>
      <c r="P3590" t="str" cm="1">
        <f t="array" ref="P3590">_xlfn.IFS(Table1[[#This Row],[Patient Waittime]]&lt;=15,"0-15",Table1[[#This Row],[Patient Waittime]]&lt;=30,"16-30",Table1[[#This Row],[Patient Waittime]]&lt;=45,"31-45",Table1[[#This Row],[Patient Waittime]]&lt;=60,"46-60",TRUE,"60+")</f>
        <v>0-15</v>
      </c>
      <c r="Q3590">
        <f>--(Table1[[#This Row],[Patient Waittime]]&lt;=30)</f>
        <v>1</v>
      </c>
      <c r="R3590">
        <f>--Table1[[#This Row],[Patient Admission Flag]]</f>
        <v>0</v>
      </c>
      <c r="S3590">
        <f>--AND(Table1[[#This Row],[WithinTarget]]=1,Table1[[#This Row],[Patient Satisfaction Score]]&gt;=7)</f>
        <v>0</v>
      </c>
      <c r="T3590" t="str">
        <f>IF(LEFT(Table1[[#This Row],[Patient Gender]],1)="F","Female","Male")</f>
        <v>Male</v>
      </c>
    </row>
    <row r="3591" spans="1:20" x14ac:dyDescent="0.3">
      <c r="A3591" t="s">
        <v>3695</v>
      </c>
      <c r="B3591" s="1">
        <v>45362.04583333333</v>
      </c>
      <c r="C3591" t="s">
        <v>9</v>
      </c>
      <c r="D3591">
        <v>11</v>
      </c>
      <c r="E3591" t="s">
        <v>18</v>
      </c>
      <c r="F3591" t="s">
        <v>11</v>
      </c>
      <c r="G3591" t="b">
        <v>0</v>
      </c>
      <c r="I3591">
        <v>17</v>
      </c>
      <c r="J3591" t="b">
        <v>0</v>
      </c>
      <c r="K3591">
        <f>YEAR(Table1[[#This Row],[Patient Admission Date]])</f>
        <v>2024</v>
      </c>
      <c r="L3591" t="str">
        <f>TEXT(Table1[[#This Row],[Patient Admission Date]],"mmm")</f>
        <v>Mar</v>
      </c>
      <c r="M3591" t="str">
        <f>TEXT(Table1[[#This Row],[Patient Admission Date]],"ddd")</f>
        <v>Mon</v>
      </c>
      <c r="N3591" t="str">
        <f>TEXT(INT(HOUR(Table1[[#This Row],[Patient Admission Date]])/3)*3,"00")&amp;"-"&amp;TEXT(INT(HOUR(Table1[[#This Row],[Patient Admission Date]])/3)*3+3,"00")</f>
        <v>00-03</v>
      </c>
      <c r="O3591" t="str" cm="1">
        <f t="array" ref="O3591">_xlfn.IFS(Table1[[#This Row],[Patient Age]]&lt;=14,"0-14",Table1[[#This Row],[Patient Age]]&lt;=29,"15-29",Table1[[#This Row],[Patient Age]]&lt;=44,"30-44",Table1[[#This Row],[Patient Age]]&lt;=59,"45-59",Table1[[#This Row],[Patient Age]]&lt;=74,"60-74",TRUE,"75+")</f>
        <v>0-14</v>
      </c>
      <c r="P3591" t="str" cm="1">
        <f t="array" ref="P3591">_xlfn.IFS(Table1[[#This Row],[Patient Waittime]]&lt;=15,"0-15",Table1[[#This Row],[Patient Waittime]]&lt;=30,"16-30",Table1[[#This Row],[Patient Waittime]]&lt;=45,"31-45",Table1[[#This Row],[Patient Waittime]]&lt;=60,"46-60",TRUE,"60+")</f>
        <v>16-30</v>
      </c>
      <c r="Q3591">
        <f>--(Table1[[#This Row],[Patient Waittime]]&lt;=30)</f>
        <v>1</v>
      </c>
      <c r="R3591">
        <f>--Table1[[#This Row],[Patient Admission Flag]]</f>
        <v>0</v>
      </c>
      <c r="S3591">
        <f>--AND(Table1[[#This Row],[WithinTarget]]=1,Table1[[#This Row],[Patient Satisfaction Score]]&gt;=7)</f>
        <v>0</v>
      </c>
      <c r="T3591" t="str">
        <f>IF(LEFT(Table1[[#This Row],[Patient Gender]],1)="F","Female","Male")</f>
        <v>Male</v>
      </c>
    </row>
    <row r="3592" spans="1:20" x14ac:dyDescent="0.3">
      <c r="A3592" t="s">
        <v>3696</v>
      </c>
      <c r="B3592" s="1">
        <v>45039.690972222219</v>
      </c>
      <c r="C3592" t="s">
        <v>9</v>
      </c>
      <c r="D3592">
        <v>33</v>
      </c>
      <c r="E3592" t="s">
        <v>18</v>
      </c>
      <c r="F3592" t="s">
        <v>11</v>
      </c>
      <c r="G3592" t="b">
        <v>0</v>
      </c>
      <c r="I3592">
        <v>32</v>
      </c>
      <c r="J3592" t="b">
        <v>0</v>
      </c>
      <c r="K3592">
        <f>YEAR(Table1[[#This Row],[Patient Admission Date]])</f>
        <v>2023</v>
      </c>
      <c r="L3592" t="str">
        <f>TEXT(Table1[[#This Row],[Patient Admission Date]],"mmm")</f>
        <v>Apr</v>
      </c>
      <c r="M3592" t="str">
        <f>TEXT(Table1[[#This Row],[Patient Admission Date]],"ddd")</f>
        <v>Sun</v>
      </c>
      <c r="N3592" t="str">
        <f>TEXT(INT(HOUR(Table1[[#This Row],[Patient Admission Date]])/3)*3,"00")&amp;"-"&amp;TEXT(INT(HOUR(Table1[[#This Row],[Patient Admission Date]])/3)*3+3,"00")</f>
        <v>15-18</v>
      </c>
      <c r="O3592" t="str" cm="1">
        <f t="array" ref="O3592">_xlfn.IFS(Table1[[#This Row],[Patient Age]]&lt;=14,"0-14",Table1[[#This Row],[Patient Age]]&lt;=29,"15-29",Table1[[#This Row],[Patient Age]]&lt;=44,"30-44",Table1[[#This Row],[Patient Age]]&lt;=59,"45-59",Table1[[#This Row],[Patient Age]]&lt;=74,"60-74",TRUE,"75+")</f>
        <v>30-44</v>
      </c>
      <c r="P3592" t="str" cm="1">
        <f t="array" ref="P3592">_xlfn.IFS(Table1[[#This Row],[Patient Waittime]]&lt;=15,"0-15",Table1[[#This Row],[Patient Waittime]]&lt;=30,"16-30",Table1[[#This Row],[Patient Waittime]]&lt;=45,"31-45",Table1[[#This Row],[Patient Waittime]]&lt;=60,"46-60",TRUE,"60+")</f>
        <v>31-45</v>
      </c>
      <c r="Q3592">
        <f>--(Table1[[#This Row],[Patient Waittime]]&lt;=30)</f>
        <v>0</v>
      </c>
      <c r="R3592">
        <f>--Table1[[#This Row],[Patient Admission Flag]]</f>
        <v>0</v>
      </c>
      <c r="S3592">
        <f>--AND(Table1[[#This Row],[WithinTarget]]=1,Table1[[#This Row],[Patient Satisfaction Score]]&gt;=7)</f>
        <v>0</v>
      </c>
      <c r="T3592" t="str">
        <f>IF(LEFT(Table1[[#This Row],[Patient Gender]],1)="F","Female","Male")</f>
        <v>Male</v>
      </c>
    </row>
    <row r="3593" spans="1:20" x14ac:dyDescent="0.3">
      <c r="A3593" t="s">
        <v>3697</v>
      </c>
      <c r="B3593" s="1">
        <v>45336.819444444445</v>
      </c>
      <c r="C3593" t="s">
        <v>9</v>
      </c>
      <c r="D3593">
        <v>51</v>
      </c>
      <c r="E3593" t="s">
        <v>18</v>
      </c>
      <c r="F3593" t="s">
        <v>11</v>
      </c>
      <c r="G3593" t="b">
        <v>0</v>
      </c>
      <c r="H3593">
        <v>0</v>
      </c>
      <c r="I3593">
        <v>31</v>
      </c>
      <c r="J3593" t="b">
        <v>0</v>
      </c>
      <c r="K3593">
        <f>YEAR(Table1[[#This Row],[Patient Admission Date]])</f>
        <v>2024</v>
      </c>
      <c r="L3593" t="str">
        <f>TEXT(Table1[[#This Row],[Patient Admission Date]],"mmm")</f>
        <v>Feb</v>
      </c>
      <c r="M3593" t="str">
        <f>TEXT(Table1[[#This Row],[Patient Admission Date]],"ddd")</f>
        <v>Wed</v>
      </c>
      <c r="N3593" t="str">
        <f>TEXT(INT(HOUR(Table1[[#This Row],[Patient Admission Date]])/3)*3,"00")&amp;"-"&amp;TEXT(INT(HOUR(Table1[[#This Row],[Patient Admission Date]])/3)*3+3,"00")</f>
        <v>18-21</v>
      </c>
      <c r="O3593" t="str" cm="1">
        <f t="array" ref="O3593">_xlfn.IFS(Table1[[#This Row],[Patient Age]]&lt;=14,"0-14",Table1[[#This Row],[Patient Age]]&lt;=29,"15-29",Table1[[#This Row],[Patient Age]]&lt;=44,"30-44",Table1[[#This Row],[Patient Age]]&lt;=59,"45-59",Table1[[#This Row],[Patient Age]]&lt;=74,"60-74",TRUE,"75+")</f>
        <v>45-59</v>
      </c>
      <c r="P3593" t="str" cm="1">
        <f t="array" ref="P3593">_xlfn.IFS(Table1[[#This Row],[Patient Waittime]]&lt;=15,"0-15",Table1[[#This Row],[Patient Waittime]]&lt;=30,"16-30",Table1[[#This Row],[Patient Waittime]]&lt;=45,"31-45",Table1[[#This Row],[Patient Waittime]]&lt;=60,"46-60",TRUE,"60+")</f>
        <v>31-45</v>
      </c>
      <c r="Q3593">
        <f>--(Table1[[#This Row],[Patient Waittime]]&lt;=30)</f>
        <v>0</v>
      </c>
      <c r="R3593">
        <f>--Table1[[#This Row],[Patient Admission Flag]]</f>
        <v>0</v>
      </c>
      <c r="S3593">
        <f>--AND(Table1[[#This Row],[WithinTarget]]=1,Table1[[#This Row],[Patient Satisfaction Score]]&gt;=7)</f>
        <v>0</v>
      </c>
      <c r="T3593" t="str">
        <f>IF(LEFT(Table1[[#This Row],[Patient Gender]],1)="F","Female","Male")</f>
        <v>Male</v>
      </c>
    </row>
    <row r="3594" spans="1:20" x14ac:dyDescent="0.3">
      <c r="A3594" t="s">
        <v>3698</v>
      </c>
      <c r="B3594" s="1">
        <v>45362.305555555555</v>
      </c>
      <c r="C3594" t="s">
        <v>9</v>
      </c>
      <c r="D3594">
        <v>64</v>
      </c>
      <c r="E3594" t="s">
        <v>18</v>
      </c>
      <c r="F3594" t="s">
        <v>11</v>
      </c>
      <c r="G3594" t="b">
        <v>0</v>
      </c>
      <c r="H3594">
        <v>0</v>
      </c>
      <c r="I3594">
        <v>42</v>
      </c>
      <c r="J3594" t="b">
        <v>0</v>
      </c>
      <c r="K3594">
        <f>YEAR(Table1[[#This Row],[Patient Admission Date]])</f>
        <v>2024</v>
      </c>
      <c r="L3594" t="str">
        <f>TEXT(Table1[[#This Row],[Patient Admission Date]],"mmm")</f>
        <v>Mar</v>
      </c>
      <c r="M3594" t="str">
        <f>TEXT(Table1[[#This Row],[Patient Admission Date]],"ddd")</f>
        <v>Mon</v>
      </c>
      <c r="N3594" t="str">
        <f>TEXT(INT(HOUR(Table1[[#This Row],[Patient Admission Date]])/3)*3,"00")&amp;"-"&amp;TEXT(INT(HOUR(Table1[[#This Row],[Patient Admission Date]])/3)*3+3,"00")</f>
        <v>06-09</v>
      </c>
      <c r="O3594" t="str" cm="1">
        <f t="array" ref="O3594">_xlfn.IFS(Table1[[#This Row],[Patient Age]]&lt;=14,"0-14",Table1[[#This Row],[Patient Age]]&lt;=29,"15-29",Table1[[#This Row],[Patient Age]]&lt;=44,"30-44",Table1[[#This Row],[Patient Age]]&lt;=59,"45-59",Table1[[#This Row],[Patient Age]]&lt;=74,"60-74",TRUE,"75+")</f>
        <v>60-74</v>
      </c>
      <c r="P3594" t="str" cm="1">
        <f t="array" ref="P3594">_xlfn.IFS(Table1[[#This Row],[Patient Waittime]]&lt;=15,"0-15",Table1[[#This Row],[Patient Waittime]]&lt;=30,"16-30",Table1[[#This Row],[Patient Waittime]]&lt;=45,"31-45",Table1[[#This Row],[Patient Waittime]]&lt;=60,"46-60",TRUE,"60+")</f>
        <v>31-45</v>
      </c>
      <c r="Q3594">
        <f>--(Table1[[#This Row],[Patient Waittime]]&lt;=30)</f>
        <v>0</v>
      </c>
      <c r="R3594">
        <f>--Table1[[#This Row],[Patient Admission Flag]]</f>
        <v>0</v>
      </c>
      <c r="S3594">
        <f>--AND(Table1[[#This Row],[WithinTarget]]=1,Table1[[#This Row],[Patient Satisfaction Score]]&gt;=7)</f>
        <v>0</v>
      </c>
      <c r="T3594" t="str">
        <f>IF(LEFT(Table1[[#This Row],[Patient Gender]],1)="F","Female","Male")</f>
        <v>Male</v>
      </c>
    </row>
    <row r="3595" spans="1:20" x14ac:dyDescent="0.3">
      <c r="A3595" t="s">
        <v>3699</v>
      </c>
      <c r="B3595" s="1">
        <v>45502.138194444444</v>
      </c>
      <c r="C3595" t="s">
        <v>9</v>
      </c>
      <c r="D3595">
        <v>64</v>
      </c>
      <c r="E3595" t="s">
        <v>18</v>
      </c>
      <c r="F3595" t="s">
        <v>11</v>
      </c>
      <c r="G3595" t="b">
        <v>0</v>
      </c>
      <c r="H3595">
        <v>1</v>
      </c>
      <c r="I3595">
        <v>39</v>
      </c>
      <c r="J3595" t="b">
        <v>0</v>
      </c>
      <c r="K3595">
        <f>YEAR(Table1[[#This Row],[Patient Admission Date]])</f>
        <v>2024</v>
      </c>
      <c r="L3595" t="str">
        <f>TEXT(Table1[[#This Row],[Patient Admission Date]],"mmm")</f>
        <v>Jul</v>
      </c>
      <c r="M3595" t="str">
        <f>TEXT(Table1[[#This Row],[Patient Admission Date]],"ddd")</f>
        <v>Mon</v>
      </c>
      <c r="N3595" t="str">
        <f>TEXT(INT(HOUR(Table1[[#This Row],[Patient Admission Date]])/3)*3,"00")&amp;"-"&amp;TEXT(INT(HOUR(Table1[[#This Row],[Patient Admission Date]])/3)*3+3,"00")</f>
        <v>03-06</v>
      </c>
      <c r="O3595" t="str" cm="1">
        <f t="array" ref="O3595">_xlfn.IFS(Table1[[#This Row],[Patient Age]]&lt;=14,"0-14",Table1[[#This Row],[Patient Age]]&lt;=29,"15-29",Table1[[#This Row],[Patient Age]]&lt;=44,"30-44",Table1[[#This Row],[Patient Age]]&lt;=59,"45-59",Table1[[#This Row],[Patient Age]]&lt;=74,"60-74",TRUE,"75+")</f>
        <v>60-74</v>
      </c>
      <c r="P3595" t="str" cm="1">
        <f t="array" ref="P3595">_xlfn.IFS(Table1[[#This Row],[Patient Waittime]]&lt;=15,"0-15",Table1[[#This Row],[Patient Waittime]]&lt;=30,"16-30",Table1[[#This Row],[Patient Waittime]]&lt;=45,"31-45",Table1[[#This Row],[Patient Waittime]]&lt;=60,"46-60",TRUE,"60+")</f>
        <v>31-45</v>
      </c>
      <c r="Q3595">
        <f>--(Table1[[#This Row],[Patient Waittime]]&lt;=30)</f>
        <v>0</v>
      </c>
      <c r="R3595">
        <f>--Table1[[#This Row],[Patient Admission Flag]]</f>
        <v>0</v>
      </c>
      <c r="S3595">
        <f>--AND(Table1[[#This Row],[WithinTarget]]=1,Table1[[#This Row],[Patient Satisfaction Score]]&gt;=7)</f>
        <v>0</v>
      </c>
      <c r="T3595" t="str">
        <f>IF(LEFT(Table1[[#This Row],[Patient Gender]],1)="F","Female","Male")</f>
        <v>Male</v>
      </c>
    </row>
    <row r="3596" spans="1:20" x14ac:dyDescent="0.3">
      <c r="A3596" t="s">
        <v>3700</v>
      </c>
      <c r="B3596" s="1">
        <v>45303.030555555553</v>
      </c>
      <c r="C3596" t="s">
        <v>9</v>
      </c>
      <c r="D3596">
        <v>12</v>
      </c>
      <c r="E3596" t="s">
        <v>18</v>
      </c>
      <c r="F3596" t="s">
        <v>11</v>
      </c>
      <c r="G3596" t="b">
        <v>0</v>
      </c>
      <c r="H3596">
        <v>1</v>
      </c>
      <c r="I3596">
        <v>12</v>
      </c>
      <c r="J3596" t="b">
        <v>0</v>
      </c>
      <c r="K3596">
        <f>YEAR(Table1[[#This Row],[Patient Admission Date]])</f>
        <v>2024</v>
      </c>
      <c r="L3596" t="str">
        <f>TEXT(Table1[[#This Row],[Patient Admission Date]],"mmm")</f>
        <v>Jan</v>
      </c>
      <c r="M3596" t="str">
        <f>TEXT(Table1[[#This Row],[Patient Admission Date]],"ddd")</f>
        <v>Fri</v>
      </c>
      <c r="N3596" t="str">
        <f>TEXT(INT(HOUR(Table1[[#This Row],[Patient Admission Date]])/3)*3,"00")&amp;"-"&amp;TEXT(INT(HOUR(Table1[[#This Row],[Patient Admission Date]])/3)*3+3,"00")</f>
        <v>00-03</v>
      </c>
      <c r="O3596" t="str" cm="1">
        <f t="array" ref="O3596">_xlfn.IFS(Table1[[#This Row],[Patient Age]]&lt;=14,"0-14",Table1[[#This Row],[Patient Age]]&lt;=29,"15-29",Table1[[#This Row],[Patient Age]]&lt;=44,"30-44",Table1[[#This Row],[Patient Age]]&lt;=59,"45-59",Table1[[#This Row],[Patient Age]]&lt;=74,"60-74",TRUE,"75+")</f>
        <v>0-14</v>
      </c>
      <c r="P3596" t="str" cm="1">
        <f t="array" ref="P3596">_xlfn.IFS(Table1[[#This Row],[Patient Waittime]]&lt;=15,"0-15",Table1[[#This Row],[Patient Waittime]]&lt;=30,"16-30",Table1[[#This Row],[Patient Waittime]]&lt;=45,"31-45",Table1[[#This Row],[Patient Waittime]]&lt;=60,"46-60",TRUE,"60+")</f>
        <v>0-15</v>
      </c>
      <c r="Q3596">
        <f>--(Table1[[#This Row],[Patient Waittime]]&lt;=30)</f>
        <v>1</v>
      </c>
      <c r="R3596">
        <f>--Table1[[#This Row],[Patient Admission Flag]]</f>
        <v>0</v>
      </c>
      <c r="S3596">
        <f>--AND(Table1[[#This Row],[WithinTarget]]=1,Table1[[#This Row],[Patient Satisfaction Score]]&gt;=7)</f>
        <v>0</v>
      </c>
      <c r="T3596" t="str">
        <f>IF(LEFT(Table1[[#This Row],[Patient Gender]],1)="F","Female","Male")</f>
        <v>Male</v>
      </c>
    </row>
    <row r="3597" spans="1:20" x14ac:dyDescent="0.3">
      <c r="A3597" t="s">
        <v>3701</v>
      </c>
      <c r="B3597" s="1">
        <v>45281.701388888891</v>
      </c>
      <c r="C3597" t="s">
        <v>9</v>
      </c>
      <c r="D3597">
        <v>41</v>
      </c>
      <c r="E3597" t="s">
        <v>18</v>
      </c>
      <c r="F3597" t="s">
        <v>11</v>
      </c>
      <c r="G3597" t="b">
        <v>0</v>
      </c>
      <c r="H3597">
        <v>2</v>
      </c>
      <c r="I3597">
        <v>29</v>
      </c>
      <c r="J3597" t="b">
        <v>0</v>
      </c>
      <c r="K3597">
        <f>YEAR(Table1[[#This Row],[Patient Admission Date]])</f>
        <v>2023</v>
      </c>
      <c r="L3597" t="str">
        <f>TEXT(Table1[[#This Row],[Patient Admission Date]],"mmm")</f>
        <v>Dec</v>
      </c>
      <c r="M3597" t="str">
        <f>TEXT(Table1[[#This Row],[Patient Admission Date]],"ddd")</f>
        <v>Thu</v>
      </c>
      <c r="N3597" t="str">
        <f>TEXT(INT(HOUR(Table1[[#This Row],[Patient Admission Date]])/3)*3,"00")&amp;"-"&amp;TEXT(INT(HOUR(Table1[[#This Row],[Patient Admission Date]])/3)*3+3,"00")</f>
        <v>15-18</v>
      </c>
      <c r="O3597" t="str" cm="1">
        <f t="array" ref="O3597">_xlfn.IFS(Table1[[#This Row],[Patient Age]]&lt;=14,"0-14",Table1[[#This Row],[Patient Age]]&lt;=29,"15-29",Table1[[#This Row],[Patient Age]]&lt;=44,"30-44",Table1[[#This Row],[Patient Age]]&lt;=59,"45-59",Table1[[#This Row],[Patient Age]]&lt;=74,"60-74",TRUE,"75+")</f>
        <v>30-44</v>
      </c>
      <c r="P3597" t="str" cm="1">
        <f t="array" ref="P3597">_xlfn.IFS(Table1[[#This Row],[Patient Waittime]]&lt;=15,"0-15",Table1[[#This Row],[Patient Waittime]]&lt;=30,"16-30",Table1[[#This Row],[Patient Waittime]]&lt;=45,"31-45",Table1[[#This Row],[Patient Waittime]]&lt;=60,"46-60",TRUE,"60+")</f>
        <v>16-30</v>
      </c>
      <c r="Q3597">
        <f>--(Table1[[#This Row],[Patient Waittime]]&lt;=30)</f>
        <v>1</v>
      </c>
      <c r="R3597">
        <f>--Table1[[#This Row],[Patient Admission Flag]]</f>
        <v>0</v>
      </c>
      <c r="S3597">
        <f>--AND(Table1[[#This Row],[WithinTarget]]=1,Table1[[#This Row],[Patient Satisfaction Score]]&gt;=7)</f>
        <v>0</v>
      </c>
      <c r="T3597" t="str">
        <f>IF(LEFT(Table1[[#This Row],[Patient Gender]],1)="F","Female","Male")</f>
        <v>Male</v>
      </c>
    </row>
    <row r="3598" spans="1:20" x14ac:dyDescent="0.3">
      <c r="A3598" t="s">
        <v>3702</v>
      </c>
      <c r="B3598" s="1">
        <v>45538.59375</v>
      </c>
      <c r="C3598" t="s">
        <v>9</v>
      </c>
      <c r="D3598">
        <v>35</v>
      </c>
      <c r="E3598" t="s">
        <v>18</v>
      </c>
      <c r="F3598" t="s">
        <v>11</v>
      </c>
      <c r="G3598" t="b">
        <v>0</v>
      </c>
      <c r="H3598">
        <v>2</v>
      </c>
      <c r="I3598">
        <v>56</v>
      </c>
      <c r="J3598" t="b">
        <v>0</v>
      </c>
      <c r="K3598">
        <f>YEAR(Table1[[#This Row],[Patient Admission Date]])</f>
        <v>2024</v>
      </c>
      <c r="L3598" t="str">
        <f>TEXT(Table1[[#This Row],[Patient Admission Date]],"mmm")</f>
        <v>Sep</v>
      </c>
      <c r="M3598" t="str">
        <f>TEXT(Table1[[#This Row],[Patient Admission Date]],"ddd")</f>
        <v>Tue</v>
      </c>
      <c r="N3598" t="str">
        <f>TEXT(INT(HOUR(Table1[[#This Row],[Patient Admission Date]])/3)*3,"00")&amp;"-"&amp;TEXT(INT(HOUR(Table1[[#This Row],[Patient Admission Date]])/3)*3+3,"00")</f>
        <v>12-15</v>
      </c>
      <c r="O3598" t="str" cm="1">
        <f t="array" ref="O3598">_xlfn.IFS(Table1[[#This Row],[Patient Age]]&lt;=14,"0-14",Table1[[#This Row],[Patient Age]]&lt;=29,"15-29",Table1[[#This Row],[Patient Age]]&lt;=44,"30-44",Table1[[#This Row],[Patient Age]]&lt;=59,"45-59",Table1[[#This Row],[Patient Age]]&lt;=74,"60-74",TRUE,"75+")</f>
        <v>30-44</v>
      </c>
      <c r="P3598" t="str" cm="1">
        <f t="array" ref="P3598">_xlfn.IFS(Table1[[#This Row],[Patient Waittime]]&lt;=15,"0-15",Table1[[#This Row],[Patient Waittime]]&lt;=30,"16-30",Table1[[#This Row],[Patient Waittime]]&lt;=45,"31-45",Table1[[#This Row],[Patient Waittime]]&lt;=60,"46-60",TRUE,"60+")</f>
        <v>46-60</v>
      </c>
      <c r="Q3598">
        <f>--(Table1[[#This Row],[Patient Waittime]]&lt;=30)</f>
        <v>0</v>
      </c>
      <c r="R3598">
        <f>--Table1[[#This Row],[Patient Admission Flag]]</f>
        <v>0</v>
      </c>
      <c r="S3598">
        <f>--AND(Table1[[#This Row],[WithinTarget]]=1,Table1[[#This Row],[Patient Satisfaction Score]]&gt;=7)</f>
        <v>0</v>
      </c>
      <c r="T3598" t="str">
        <f>IF(LEFT(Table1[[#This Row],[Patient Gender]],1)="F","Female","Male")</f>
        <v>Male</v>
      </c>
    </row>
    <row r="3599" spans="1:20" x14ac:dyDescent="0.3">
      <c r="A3599" t="s">
        <v>3703</v>
      </c>
      <c r="B3599" s="1">
        <v>45057.353472222225</v>
      </c>
      <c r="C3599" t="s">
        <v>9</v>
      </c>
      <c r="D3599">
        <v>43</v>
      </c>
      <c r="E3599" t="s">
        <v>18</v>
      </c>
      <c r="F3599" t="s">
        <v>11</v>
      </c>
      <c r="G3599" t="b">
        <v>0</v>
      </c>
      <c r="H3599">
        <v>2</v>
      </c>
      <c r="I3599">
        <v>22</v>
      </c>
      <c r="J3599" t="b">
        <v>0</v>
      </c>
      <c r="K3599">
        <f>YEAR(Table1[[#This Row],[Patient Admission Date]])</f>
        <v>2023</v>
      </c>
      <c r="L3599" t="str">
        <f>TEXT(Table1[[#This Row],[Patient Admission Date]],"mmm")</f>
        <v>May</v>
      </c>
      <c r="M3599" t="str">
        <f>TEXT(Table1[[#This Row],[Patient Admission Date]],"ddd")</f>
        <v>Thu</v>
      </c>
      <c r="N3599" t="str">
        <f>TEXT(INT(HOUR(Table1[[#This Row],[Patient Admission Date]])/3)*3,"00")&amp;"-"&amp;TEXT(INT(HOUR(Table1[[#This Row],[Patient Admission Date]])/3)*3+3,"00")</f>
        <v>06-09</v>
      </c>
      <c r="O3599" t="str" cm="1">
        <f t="array" ref="O3599">_xlfn.IFS(Table1[[#This Row],[Patient Age]]&lt;=14,"0-14",Table1[[#This Row],[Patient Age]]&lt;=29,"15-29",Table1[[#This Row],[Patient Age]]&lt;=44,"30-44",Table1[[#This Row],[Patient Age]]&lt;=59,"45-59",Table1[[#This Row],[Patient Age]]&lt;=74,"60-74",TRUE,"75+")</f>
        <v>30-44</v>
      </c>
      <c r="P3599" t="str" cm="1">
        <f t="array" ref="P3599">_xlfn.IFS(Table1[[#This Row],[Patient Waittime]]&lt;=15,"0-15",Table1[[#This Row],[Patient Waittime]]&lt;=30,"16-30",Table1[[#This Row],[Patient Waittime]]&lt;=45,"31-45",Table1[[#This Row],[Patient Waittime]]&lt;=60,"46-60",TRUE,"60+")</f>
        <v>16-30</v>
      </c>
      <c r="Q3599">
        <f>--(Table1[[#This Row],[Patient Waittime]]&lt;=30)</f>
        <v>1</v>
      </c>
      <c r="R3599">
        <f>--Table1[[#This Row],[Patient Admission Flag]]</f>
        <v>0</v>
      </c>
      <c r="S3599">
        <f>--AND(Table1[[#This Row],[WithinTarget]]=1,Table1[[#This Row],[Patient Satisfaction Score]]&gt;=7)</f>
        <v>0</v>
      </c>
      <c r="T3599" t="str">
        <f>IF(LEFT(Table1[[#This Row],[Patient Gender]],1)="F","Female","Male")</f>
        <v>Male</v>
      </c>
    </row>
    <row r="3600" spans="1:20" x14ac:dyDescent="0.3">
      <c r="A3600" t="s">
        <v>3704</v>
      </c>
      <c r="B3600" s="1">
        <v>45249.013888888891</v>
      </c>
      <c r="C3600" t="s">
        <v>9</v>
      </c>
      <c r="D3600">
        <v>35</v>
      </c>
      <c r="E3600" t="s">
        <v>18</v>
      </c>
      <c r="F3600" t="s">
        <v>11</v>
      </c>
      <c r="G3600" t="b">
        <v>0</v>
      </c>
      <c r="H3600">
        <v>3</v>
      </c>
      <c r="I3600">
        <v>23</v>
      </c>
      <c r="J3600" t="b">
        <v>0</v>
      </c>
      <c r="K3600">
        <f>YEAR(Table1[[#This Row],[Patient Admission Date]])</f>
        <v>2023</v>
      </c>
      <c r="L3600" t="str">
        <f>TEXT(Table1[[#This Row],[Patient Admission Date]],"mmm")</f>
        <v>Nov</v>
      </c>
      <c r="M3600" t="str">
        <f>TEXT(Table1[[#This Row],[Patient Admission Date]],"ddd")</f>
        <v>Sun</v>
      </c>
      <c r="N3600" t="str">
        <f>TEXT(INT(HOUR(Table1[[#This Row],[Patient Admission Date]])/3)*3,"00")&amp;"-"&amp;TEXT(INT(HOUR(Table1[[#This Row],[Patient Admission Date]])/3)*3+3,"00")</f>
        <v>00-03</v>
      </c>
      <c r="O3600" t="str" cm="1">
        <f t="array" ref="O3600">_xlfn.IFS(Table1[[#This Row],[Patient Age]]&lt;=14,"0-14",Table1[[#This Row],[Patient Age]]&lt;=29,"15-29",Table1[[#This Row],[Patient Age]]&lt;=44,"30-44",Table1[[#This Row],[Patient Age]]&lt;=59,"45-59",Table1[[#This Row],[Patient Age]]&lt;=74,"60-74",TRUE,"75+")</f>
        <v>30-44</v>
      </c>
      <c r="P3600" t="str" cm="1">
        <f t="array" ref="P3600">_xlfn.IFS(Table1[[#This Row],[Patient Waittime]]&lt;=15,"0-15",Table1[[#This Row],[Patient Waittime]]&lt;=30,"16-30",Table1[[#This Row],[Patient Waittime]]&lt;=45,"31-45",Table1[[#This Row],[Patient Waittime]]&lt;=60,"46-60",TRUE,"60+")</f>
        <v>16-30</v>
      </c>
      <c r="Q3600">
        <f>--(Table1[[#This Row],[Patient Waittime]]&lt;=30)</f>
        <v>1</v>
      </c>
      <c r="R3600">
        <f>--Table1[[#This Row],[Patient Admission Flag]]</f>
        <v>0</v>
      </c>
      <c r="S3600">
        <f>--AND(Table1[[#This Row],[WithinTarget]]=1,Table1[[#This Row],[Patient Satisfaction Score]]&gt;=7)</f>
        <v>0</v>
      </c>
      <c r="T3600" t="str">
        <f>IF(LEFT(Table1[[#This Row],[Patient Gender]],1)="F","Female","Male")</f>
        <v>Male</v>
      </c>
    </row>
    <row r="3601" spans="1:20" x14ac:dyDescent="0.3">
      <c r="A3601" t="s">
        <v>3705</v>
      </c>
      <c r="B3601" s="1">
        <v>45391.618750000001</v>
      </c>
      <c r="C3601" t="s">
        <v>9</v>
      </c>
      <c r="D3601">
        <v>45</v>
      </c>
      <c r="E3601" t="s">
        <v>18</v>
      </c>
      <c r="F3601" t="s">
        <v>11</v>
      </c>
      <c r="G3601" t="b">
        <v>0</v>
      </c>
      <c r="H3601">
        <v>3</v>
      </c>
      <c r="I3601">
        <v>23</v>
      </c>
      <c r="J3601" t="b">
        <v>0</v>
      </c>
      <c r="K3601">
        <f>YEAR(Table1[[#This Row],[Patient Admission Date]])</f>
        <v>2024</v>
      </c>
      <c r="L3601" t="str">
        <f>TEXT(Table1[[#This Row],[Patient Admission Date]],"mmm")</f>
        <v>Apr</v>
      </c>
      <c r="M3601" t="str">
        <f>TEXT(Table1[[#This Row],[Patient Admission Date]],"ddd")</f>
        <v>Tue</v>
      </c>
      <c r="N3601" t="str">
        <f>TEXT(INT(HOUR(Table1[[#This Row],[Patient Admission Date]])/3)*3,"00")&amp;"-"&amp;TEXT(INT(HOUR(Table1[[#This Row],[Patient Admission Date]])/3)*3+3,"00")</f>
        <v>12-15</v>
      </c>
      <c r="O3601" t="str" cm="1">
        <f t="array" ref="O3601">_xlfn.IFS(Table1[[#This Row],[Patient Age]]&lt;=14,"0-14",Table1[[#This Row],[Patient Age]]&lt;=29,"15-29",Table1[[#This Row],[Patient Age]]&lt;=44,"30-44",Table1[[#This Row],[Patient Age]]&lt;=59,"45-59",Table1[[#This Row],[Patient Age]]&lt;=74,"60-74",TRUE,"75+")</f>
        <v>45-59</v>
      </c>
      <c r="P3601" t="str" cm="1">
        <f t="array" ref="P3601">_xlfn.IFS(Table1[[#This Row],[Patient Waittime]]&lt;=15,"0-15",Table1[[#This Row],[Patient Waittime]]&lt;=30,"16-30",Table1[[#This Row],[Patient Waittime]]&lt;=45,"31-45",Table1[[#This Row],[Patient Waittime]]&lt;=60,"46-60",TRUE,"60+")</f>
        <v>16-30</v>
      </c>
      <c r="Q3601">
        <f>--(Table1[[#This Row],[Patient Waittime]]&lt;=30)</f>
        <v>1</v>
      </c>
      <c r="R3601">
        <f>--Table1[[#This Row],[Patient Admission Flag]]</f>
        <v>0</v>
      </c>
      <c r="S3601">
        <f>--AND(Table1[[#This Row],[WithinTarget]]=1,Table1[[#This Row],[Patient Satisfaction Score]]&gt;=7)</f>
        <v>0</v>
      </c>
      <c r="T3601" t="str">
        <f>IF(LEFT(Table1[[#This Row],[Patient Gender]],1)="F","Female","Male")</f>
        <v>Male</v>
      </c>
    </row>
    <row r="3602" spans="1:20" x14ac:dyDescent="0.3">
      <c r="A3602" t="s">
        <v>3706</v>
      </c>
      <c r="B3602" s="1">
        <v>45307.476388888892</v>
      </c>
      <c r="C3602" t="s">
        <v>9</v>
      </c>
      <c r="D3602">
        <v>75</v>
      </c>
      <c r="E3602" t="s">
        <v>18</v>
      </c>
      <c r="F3602" t="s">
        <v>11</v>
      </c>
      <c r="G3602" t="b">
        <v>0</v>
      </c>
      <c r="H3602">
        <v>3</v>
      </c>
      <c r="I3602">
        <v>29</v>
      </c>
      <c r="J3602" t="b">
        <v>0</v>
      </c>
      <c r="K3602">
        <f>YEAR(Table1[[#This Row],[Patient Admission Date]])</f>
        <v>2024</v>
      </c>
      <c r="L3602" t="str">
        <f>TEXT(Table1[[#This Row],[Patient Admission Date]],"mmm")</f>
        <v>Jan</v>
      </c>
      <c r="M3602" t="str">
        <f>TEXT(Table1[[#This Row],[Patient Admission Date]],"ddd")</f>
        <v>Tue</v>
      </c>
      <c r="N3602" t="str">
        <f>TEXT(INT(HOUR(Table1[[#This Row],[Patient Admission Date]])/3)*3,"00")&amp;"-"&amp;TEXT(INT(HOUR(Table1[[#This Row],[Patient Admission Date]])/3)*3+3,"00")</f>
        <v>09-12</v>
      </c>
      <c r="O3602" t="str" cm="1">
        <f t="array" ref="O3602">_xlfn.IFS(Table1[[#This Row],[Patient Age]]&lt;=14,"0-14",Table1[[#This Row],[Patient Age]]&lt;=29,"15-29",Table1[[#This Row],[Patient Age]]&lt;=44,"30-44",Table1[[#This Row],[Patient Age]]&lt;=59,"45-59",Table1[[#This Row],[Patient Age]]&lt;=74,"60-74",TRUE,"75+")</f>
        <v>75+</v>
      </c>
      <c r="P3602" t="str" cm="1">
        <f t="array" ref="P3602">_xlfn.IFS(Table1[[#This Row],[Patient Waittime]]&lt;=15,"0-15",Table1[[#This Row],[Patient Waittime]]&lt;=30,"16-30",Table1[[#This Row],[Patient Waittime]]&lt;=45,"31-45",Table1[[#This Row],[Patient Waittime]]&lt;=60,"46-60",TRUE,"60+")</f>
        <v>16-30</v>
      </c>
      <c r="Q3602">
        <f>--(Table1[[#This Row],[Patient Waittime]]&lt;=30)</f>
        <v>1</v>
      </c>
      <c r="R3602">
        <f>--Table1[[#This Row],[Patient Admission Flag]]</f>
        <v>0</v>
      </c>
      <c r="S3602">
        <f>--AND(Table1[[#This Row],[WithinTarget]]=1,Table1[[#This Row],[Patient Satisfaction Score]]&gt;=7)</f>
        <v>0</v>
      </c>
      <c r="T3602" t="str">
        <f>IF(LEFT(Table1[[#This Row],[Patient Gender]],1)="F","Female","Male")</f>
        <v>Male</v>
      </c>
    </row>
    <row r="3603" spans="1:20" x14ac:dyDescent="0.3">
      <c r="A3603" t="s">
        <v>3707</v>
      </c>
      <c r="B3603" s="1">
        <v>45375.222916666666</v>
      </c>
      <c r="C3603" t="s">
        <v>9</v>
      </c>
      <c r="D3603">
        <v>76</v>
      </c>
      <c r="E3603" t="s">
        <v>18</v>
      </c>
      <c r="F3603" t="s">
        <v>11</v>
      </c>
      <c r="G3603" t="b">
        <v>0</v>
      </c>
      <c r="H3603">
        <v>3</v>
      </c>
      <c r="I3603">
        <v>53</v>
      </c>
      <c r="J3603" t="b">
        <v>0</v>
      </c>
      <c r="K3603">
        <f>YEAR(Table1[[#This Row],[Patient Admission Date]])</f>
        <v>2024</v>
      </c>
      <c r="L3603" t="str">
        <f>TEXT(Table1[[#This Row],[Patient Admission Date]],"mmm")</f>
        <v>Mar</v>
      </c>
      <c r="M3603" t="str">
        <f>TEXT(Table1[[#This Row],[Patient Admission Date]],"ddd")</f>
        <v>Sun</v>
      </c>
      <c r="N3603" t="str">
        <f>TEXT(INT(HOUR(Table1[[#This Row],[Patient Admission Date]])/3)*3,"00")&amp;"-"&amp;TEXT(INT(HOUR(Table1[[#This Row],[Patient Admission Date]])/3)*3+3,"00")</f>
        <v>03-06</v>
      </c>
      <c r="O3603" t="str" cm="1">
        <f t="array" ref="O3603">_xlfn.IFS(Table1[[#This Row],[Patient Age]]&lt;=14,"0-14",Table1[[#This Row],[Patient Age]]&lt;=29,"15-29",Table1[[#This Row],[Patient Age]]&lt;=44,"30-44",Table1[[#This Row],[Patient Age]]&lt;=59,"45-59",Table1[[#This Row],[Patient Age]]&lt;=74,"60-74",TRUE,"75+")</f>
        <v>75+</v>
      </c>
      <c r="P3603" t="str" cm="1">
        <f t="array" ref="P3603">_xlfn.IFS(Table1[[#This Row],[Patient Waittime]]&lt;=15,"0-15",Table1[[#This Row],[Patient Waittime]]&lt;=30,"16-30",Table1[[#This Row],[Patient Waittime]]&lt;=45,"31-45",Table1[[#This Row],[Patient Waittime]]&lt;=60,"46-60",TRUE,"60+")</f>
        <v>46-60</v>
      </c>
      <c r="Q3603">
        <f>--(Table1[[#This Row],[Patient Waittime]]&lt;=30)</f>
        <v>0</v>
      </c>
      <c r="R3603">
        <f>--Table1[[#This Row],[Patient Admission Flag]]</f>
        <v>0</v>
      </c>
      <c r="S3603">
        <f>--AND(Table1[[#This Row],[WithinTarget]]=1,Table1[[#This Row],[Patient Satisfaction Score]]&gt;=7)</f>
        <v>0</v>
      </c>
      <c r="T3603" t="str">
        <f>IF(LEFT(Table1[[#This Row],[Patient Gender]],1)="F","Female","Male")</f>
        <v>Male</v>
      </c>
    </row>
    <row r="3604" spans="1:20" x14ac:dyDescent="0.3">
      <c r="A3604" t="s">
        <v>3708</v>
      </c>
      <c r="B3604" s="1">
        <v>45021.790277777778</v>
      </c>
      <c r="C3604" t="s">
        <v>9</v>
      </c>
      <c r="D3604">
        <v>27</v>
      </c>
      <c r="E3604" t="s">
        <v>18</v>
      </c>
      <c r="F3604" t="s">
        <v>11</v>
      </c>
      <c r="G3604" t="b">
        <v>0</v>
      </c>
      <c r="H3604">
        <v>4</v>
      </c>
      <c r="I3604">
        <v>49</v>
      </c>
      <c r="J3604" t="b">
        <v>0</v>
      </c>
      <c r="K3604">
        <f>YEAR(Table1[[#This Row],[Patient Admission Date]])</f>
        <v>2023</v>
      </c>
      <c r="L3604" t="str">
        <f>TEXT(Table1[[#This Row],[Patient Admission Date]],"mmm")</f>
        <v>Apr</v>
      </c>
      <c r="M3604" t="str">
        <f>TEXT(Table1[[#This Row],[Patient Admission Date]],"ddd")</f>
        <v>Wed</v>
      </c>
      <c r="N3604" t="str">
        <f>TEXT(INT(HOUR(Table1[[#This Row],[Patient Admission Date]])/3)*3,"00")&amp;"-"&amp;TEXT(INT(HOUR(Table1[[#This Row],[Patient Admission Date]])/3)*3+3,"00")</f>
        <v>18-21</v>
      </c>
      <c r="O3604" t="str" cm="1">
        <f t="array" ref="O3604">_xlfn.IFS(Table1[[#This Row],[Patient Age]]&lt;=14,"0-14",Table1[[#This Row],[Patient Age]]&lt;=29,"15-29",Table1[[#This Row],[Patient Age]]&lt;=44,"30-44",Table1[[#This Row],[Patient Age]]&lt;=59,"45-59",Table1[[#This Row],[Patient Age]]&lt;=74,"60-74",TRUE,"75+")</f>
        <v>15-29</v>
      </c>
      <c r="P3604" t="str" cm="1">
        <f t="array" ref="P3604">_xlfn.IFS(Table1[[#This Row],[Patient Waittime]]&lt;=15,"0-15",Table1[[#This Row],[Patient Waittime]]&lt;=30,"16-30",Table1[[#This Row],[Patient Waittime]]&lt;=45,"31-45",Table1[[#This Row],[Patient Waittime]]&lt;=60,"46-60",TRUE,"60+")</f>
        <v>46-60</v>
      </c>
      <c r="Q3604">
        <f>--(Table1[[#This Row],[Patient Waittime]]&lt;=30)</f>
        <v>0</v>
      </c>
      <c r="R3604">
        <f>--Table1[[#This Row],[Patient Admission Flag]]</f>
        <v>0</v>
      </c>
      <c r="S3604">
        <f>--AND(Table1[[#This Row],[WithinTarget]]=1,Table1[[#This Row],[Patient Satisfaction Score]]&gt;=7)</f>
        <v>0</v>
      </c>
      <c r="T3604" t="str">
        <f>IF(LEFT(Table1[[#This Row],[Patient Gender]],1)="F","Female","Male")</f>
        <v>Male</v>
      </c>
    </row>
    <row r="3605" spans="1:20" x14ac:dyDescent="0.3">
      <c r="A3605" t="s">
        <v>3709</v>
      </c>
      <c r="B3605" s="1">
        <v>45528.251388888886</v>
      </c>
      <c r="C3605" t="s">
        <v>9</v>
      </c>
      <c r="D3605">
        <v>17</v>
      </c>
      <c r="E3605" t="s">
        <v>18</v>
      </c>
      <c r="F3605" t="s">
        <v>11</v>
      </c>
      <c r="G3605" t="b">
        <v>0</v>
      </c>
      <c r="H3605">
        <v>4</v>
      </c>
      <c r="I3605">
        <v>48</v>
      </c>
      <c r="J3605" t="b">
        <v>0</v>
      </c>
      <c r="K3605">
        <f>YEAR(Table1[[#This Row],[Patient Admission Date]])</f>
        <v>2024</v>
      </c>
      <c r="L3605" t="str">
        <f>TEXT(Table1[[#This Row],[Patient Admission Date]],"mmm")</f>
        <v>Aug</v>
      </c>
      <c r="M3605" t="str">
        <f>TEXT(Table1[[#This Row],[Patient Admission Date]],"ddd")</f>
        <v>Sat</v>
      </c>
      <c r="N3605" t="str">
        <f>TEXT(INT(HOUR(Table1[[#This Row],[Patient Admission Date]])/3)*3,"00")&amp;"-"&amp;TEXT(INT(HOUR(Table1[[#This Row],[Patient Admission Date]])/3)*3+3,"00")</f>
        <v>06-09</v>
      </c>
      <c r="O3605" t="str" cm="1">
        <f t="array" ref="O3605">_xlfn.IFS(Table1[[#This Row],[Patient Age]]&lt;=14,"0-14",Table1[[#This Row],[Patient Age]]&lt;=29,"15-29",Table1[[#This Row],[Patient Age]]&lt;=44,"30-44",Table1[[#This Row],[Patient Age]]&lt;=59,"45-59",Table1[[#This Row],[Patient Age]]&lt;=74,"60-74",TRUE,"75+")</f>
        <v>15-29</v>
      </c>
      <c r="P3605" t="str" cm="1">
        <f t="array" ref="P3605">_xlfn.IFS(Table1[[#This Row],[Patient Waittime]]&lt;=15,"0-15",Table1[[#This Row],[Patient Waittime]]&lt;=30,"16-30",Table1[[#This Row],[Patient Waittime]]&lt;=45,"31-45",Table1[[#This Row],[Patient Waittime]]&lt;=60,"46-60",TRUE,"60+")</f>
        <v>46-60</v>
      </c>
      <c r="Q3605">
        <f>--(Table1[[#This Row],[Patient Waittime]]&lt;=30)</f>
        <v>0</v>
      </c>
      <c r="R3605">
        <f>--Table1[[#This Row],[Patient Admission Flag]]</f>
        <v>0</v>
      </c>
      <c r="S3605">
        <f>--AND(Table1[[#This Row],[WithinTarget]]=1,Table1[[#This Row],[Patient Satisfaction Score]]&gt;=7)</f>
        <v>0</v>
      </c>
      <c r="T3605" t="str">
        <f>IF(LEFT(Table1[[#This Row],[Patient Gender]],1)="F","Female","Male")</f>
        <v>Male</v>
      </c>
    </row>
    <row r="3606" spans="1:20" x14ac:dyDescent="0.3">
      <c r="A3606" t="s">
        <v>3710</v>
      </c>
      <c r="B3606" s="1">
        <v>45595.226388888892</v>
      </c>
      <c r="C3606" t="s">
        <v>9</v>
      </c>
      <c r="D3606">
        <v>43</v>
      </c>
      <c r="E3606" t="s">
        <v>18</v>
      </c>
      <c r="F3606" t="s">
        <v>11</v>
      </c>
      <c r="G3606" t="b">
        <v>0</v>
      </c>
      <c r="H3606">
        <v>4</v>
      </c>
      <c r="I3606">
        <v>51</v>
      </c>
      <c r="J3606" t="b">
        <v>0</v>
      </c>
      <c r="K3606">
        <f>YEAR(Table1[[#This Row],[Patient Admission Date]])</f>
        <v>2024</v>
      </c>
      <c r="L3606" t="str">
        <f>TEXT(Table1[[#This Row],[Patient Admission Date]],"mmm")</f>
        <v>Oct</v>
      </c>
      <c r="M3606" t="str">
        <f>TEXT(Table1[[#This Row],[Patient Admission Date]],"ddd")</f>
        <v>Wed</v>
      </c>
      <c r="N3606" t="str">
        <f>TEXT(INT(HOUR(Table1[[#This Row],[Patient Admission Date]])/3)*3,"00")&amp;"-"&amp;TEXT(INT(HOUR(Table1[[#This Row],[Patient Admission Date]])/3)*3+3,"00")</f>
        <v>03-06</v>
      </c>
      <c r="O3606" t="str" cm="1">
        <f t="array" ref="O3606">_xlfn.IFS(Table1[[#This Row],[Patient Age]]&lt;=14,"0-14",Table1[[#This Row],[Patient Age]]&lt;=29,"15-29",Table1[[#This Row],[Patient Age]]&lt;=44,"30-44",Table1[[#This Row],[Patient Age]]&lt;=59,"45-59",Table1[[#This Row],[Patient Age]]&lt;=74,"60-74",TRUE,"75+")</f>
        <v>30-44</v>
      </c>
      <c r="P3606" t="str" cm="1">
        <f t="array" ref="P3606">_xlfn.IFS(Table1[[#This Row],[Patient Waittime]]&lt;=15,"0-15",Table1[[#This Row],[Patient Waittime]]&lt;=30,"16-30",Table1[[#This Row],[Patient Waittime]]&lt;=45,"31-45",Table1[[#This Row],[Patient Waittime]]&lt;=60,"46-60",TRUE,"60+")</f>
        <v>46-60</v>
      </c>
      <c r="Q3606">
        <f>--(Table1[[#This Row],[Patient Waittime]]&lt;=30)</f>
        <v>0</v>
      </c>
      <c r="R3606">
        <f>--Table1[[#This Row],[Patient Admission Flag]]</f>
        <v>0</v>
      </c>
      <c r="S3606">
        <f>--AND(Table1[[#This Row],[WithinTarget]]=1,Table1[[#This Row],[Patient Satisfaction Score]]&gt;=7)</f>
        <v>0</v>
      </c>
      <c r="T3606" t="str">
        <f>IF(LEFT(Table1[[#This Row],[Patient Gender]],1)="F","Female","Male")</f>
        <v>Male</v>
      </c>
    </row>
    <row r="3607" spans="1:20" x14ac:dyDescent="0.3">
      <c r="A3607" t="s">
        <v>3711</v>
      </c>
      <c r="B3607" s="1">
        <v>45250.9</v>
      </c>
      <c r="C3607" t="s">
        <v>9</v>
      </c>
      <c r="D3607">
        <v>22</v>
      </c>
      <c r="E3607" t="s">
        <v>18</v>
      </c>
      <c r="F3607" t="s">
        <v>11</v>
      </c>
      <c r="G3607" t="b">
        <v>0</v>
      </c>
      <c r="H3607">
        <v>4</v>
      </c>
      <c r="I3607">
        <v>27</v>
      </c>
      <c r="J3607" t="b">
        <v>0</v>
      </c>
      <c r="K3607">
        <f>YEAR(Table1[[#This Row],[Patient Admission Date]])</f>
        <v>2023</v>
      </c>
      <c r="L3607" t="str">
        <f>TEXT(Table1[[#This Row],[Patient Admission Date]],"mmm")</f>
        <v>Nov</v>
      </c>
      <c r="M3607" t="str">
        <f>TEXT(Table1[[#This Row],[Patient Admission Date]],"ddd")</f>
        <v>Mon</v>
      </c>
      <c r="N3607" t="str">
        <f>TEXT(INT(HOUR(Table1[[#This Row],[Patient Admission Date]])/3)*3,"00")&amp;"-"&amp;TEXT(INT(HOUR(Table1[[#This Row],[Patient Admission Date]])/3)*3+3,"00")</f>
        <v>21-24</v>
      </c>
      <c r="O3607" t="str" cm="1">
        <f t="array" ref="O3607">_xlfn.IFS(Table1[[#This Row],[Patient Age]]&lt;=14,"0-14",Table1[[#This Row],[Patient Age]]&lt;=29,"15-29",Table1[[#This Row],[Patient Age]]&lt;=44,"30-44",Table1[[#This Row],[Patient Age]]&lt;=59,"45-59",Table1[[#This Row],[Patient Age]]&lt;=74,"60-74",TRUE,"75+")</f>
        <v>15-29</v>
      </c>
      <c r="P3607" t="str" cm="1">
        <f t="array" ref="P3607">_xlfn.IFS(Table1[[#This Row],[Patient Waittime]]&lt;=15,"0-15",Table1[[#This Row],[Patient Waittime]]&lt;=30,"16-30",Table1[[#This Row],[Patient Waittime]]&lt;=45,"31-45",Table1[[#This Row],[Patient Waittime]]&lt;=60,"46-60",TRUE,"60+")</f>
        <v>16-30</v>
      </c>
      <c r="Q3607">
        <f>--(Table1[[#This Row],[Patient Waittime]]&lt;=30)</f>
        <v>1</v>
      </c>
      <c r="R3607">
        <f>--Table1[[#This Row],[Patient Admission Flag]]</f>
        <v>0</v>
      </c>
      <c r="S3607">
        <f>--AND(Table1[[#This Row],[WithinTarget]]=1,Table1[[#This Row],[Patient Satisfaction Score]]&gt;=7)</f>
        <v>0</v>
      </c>
      <c r="T3607" t="str">
        <f>IF(LEFT(Table1[[#This Row],[Patient Gender]],1)="F","Female","Male")</f>
        <v>Male</v>
      </c>
    </row>
    <row r="3608" spans="1:20" x14ac:dyDescent="0.3">
      <c r="A3608" t="s">
        <v>3712</v>
      </c>
      <c r="B3608" s="1">
        <v>45071.307638888888</v>
      </c>
      <c r="C3608" t="s">
        <v>9</v>
      </c>
      <c r="D3608">
        <v>6</v>
      </c>
      <c r="E3608" t="s">
        <v>18</v>
      </c>
      <c r="F3608" t="s">
        <v>11</v>
      </c>
      <c r="G3608" t="b">
        <v>0</v>
      </c>
      <c r="H3608">
        <v>4</v>
      </c>
      <c r="I3608">
        <v>26</v>
      </c>
      <c r="J3608" t="b">
        <v>0</v>
      </c>
      <c r="K3608">
        <f>YEAR(Table1[[#This Row],[Patient Admission Date]])</f>
        <v>2023</v>
      </c>
      <c r="L3608" t="str">
        <f>TEXT(Table1[[#This Row],[Patient Admission Date]],"mmm")</f>
        <v>May</v>
      </c>
      <c r="M3608" t="str">
        <f>TEXT(Table1[[#This Row],[Patient Admission Date]],"ddd")</f>
        <v>Thu</v>
      </c>
      <c r="N3608" t="str">
        <f>TEXT(INT(HOUR(Table1[[#This Row],[Patient Admission Date]])/3)*3,"00")&amp;"-"&amp;TEXT(INT(HOUR(Table1[[#This Row],[Patient Admission Date]])/3)*3+3,"00")</f>
        <v>06-09</v>
      </c>
      <c r="O3608" t="str" cm="1">
        <f t="array" ref="O3608">_xlfn.IFS(Table1[[#This Row],[Patient Age]]&lt;=14,"0-14",Table1[[#This Row],[Patient Age]]&lt;=29,"15-29",Table1[[#This Row],[Patient Age]]&lt;=44,"30-44",Table1[[#This Row],[Patient Age]]&lt;=59,"45-59",Table1[[#This Row],[Patient Age]]&lt;=74,"60-74",TRUE,"75+")</f>
        <v>0-14</v>
      </c>
      <c r="P3608" t="str" cm="1">
        <f t="array" ref="P3608">_xlfn.IFS(Table1[[#This Row],[Patient Waittime]]&lt;=15,"0-15",Table1[[#This Row],[Patient Waittime]]&lt;=30,"16-30",Table1[[#This Row],[Patient Waittime]]&lt;=45,"31-45",Table1[[#This Row],[Patient Waittime]]&lt;=60,"46-60",TRUE,"60+")</f>
        <v>16-30</v>
      </c>
      <c r="Q3608">
        <f>--(Table1[[#This Row],[Patient Waittime]]&lt;=30)</f>
        <v>1</v>
      </c>
      <c r="R3608">
        <f>--Table1[[#This Row],[Patient Admission Flag]]</f>
        <v>0</v>
      </c>
      <c r="S3608">
        <f>--AND(Table1[[#This Row],[WithinTarget]]=1,Table1[[#This Row],[Patient Satisfaction Score]]&gt;=7)</f>
        <v>0</v>
      </c>
      <c r="T3608" t="str">
        <f>IF(LEFT(Table1[[#This Row],[Patient Gender]],1)="F","Female","Male")</f>
        <v>Male</v>
      </c>
    </row>
    <row r="3609" spans="1:20" x14ac:dyDescent="0.3">
      <c r="A3609" t="s">
        <v>3713</v>
      </c>
      <c r="B3609" s="1">
        <v>45366.852777777778</v>
      </c>
      <c r="C3609" t="s">
        <v>9</v>
      </c>
      <c r="D3609">
        <v>70</v>
      </c>
      <c r="E3609" t="s">
        <v>18</v>
      </c>
      <c r="F3609" t="s">
        <v>11</v>
      </c>
      <c r="G3609" t="b">
        <v>0</v>
      </c>
      <c r="H3609">
        <v>5</v>
      </c>
      <c r="I3609">
        <v>37</v>
      </c>
      <c r="J3609" t="b">
        <v>0</v>
      </c>
      <c r="K3609">
        <f>YEAR(Table1[[#This Row],[Patient Admission Date]])</f>
        <v>2024</v>
      </c>
      <c r="L3609" t="str">
        <f>TEXT(Table1[[#This Row],[Patient Admission Date]],"mmm")</f>
        <v>Mar</v>
      </c>
      <c r="M3609" t="str">
        <f>TEXT(Table1[[#This Row],[Patient Admission Date]],"ddd")</f>
        <v>Fri</v>
      </c>
      <c r="N3609" t="str">
        <f>TEXT(INT(HOUR(Table1[[#This Row],[Patient Admission Date]])/3)*3,"00")&amp;"-"&amp;TEXT(INT(HOUR(Table1[[#This Row],[Patient Admission Date]])/3)*3+3,"00")</f>
        <v>18-21</v>
      </c>
      <c r="O3609" t="str" cm="1">
        <f t="array" ref="O3609">_xlfn.IFS(Table1[[#This Row],[Patient Age]]&lt;=14,"0-14",Table1[[#This Row],[Patient Age]]&lt;=29,"15-29",Table1[[#This Row],[Patient Age]]&lt;=44,"30-44",Table1[[#This Row],[Patient Age]]&lt;=59,"45-59",Table1[[#This Row],[Patient Age]]&lt;=74,"60-74",TRUE,"75+")</f>
        <v>60-74</v>
      </c>
      <c r="P3609" t="str" cm="1">
        <f t="array" ref="P3609">_xlfn.IFS(Table1[[#This Row],[Patient Waittime]]&lt;=15,"0-15",Table1[[#This Row],[Patient Waittime]]&lt;=30,"16-30",Table1[[#This Row],[Patient Waittime]]&lt;=45,"31-45",Table1[[#This Row],[Patient Waittime]]&lt;=60,"46-60",TRUE,"60+")</f>
        <v>31-45</v>
      </c>
      <c r="Q3609">
        <f>--(Table1[[#This Row],[Patient Waittime]]&lt;=30)</f>
        <v>0</v>
      </c>
      <c r="R3609">
        <f>--Table1[[#This Row],[Patient Admission Flag]]</f>
        <v>0</v>
      </c>
      <c r="S3609">
        <f>--AND(Table1[[#This Row],[WithinTarget]]=1,Table1[[#This Row],[Patient Satisfaction Score]]&gt;=7)</f>
        <v>0</v>
      </c>
      <c r="T3609" t="str">
        <f>IF(LEFT(Table1[[#This Row],[Patient Gender]],1)="F","Female","Male")</f>
        <v>Male</v>
      </c>
    </row>
    <row r="3610" spans="1:20" x14ac:dyDescent="0.3">
      <c r="A3610" t="s">
        <v>3714</v>
      </c>
      <c r="B3610" s="1">
        <v>45035.702777777777</v>
      </c>
      <c r="C3610" t="s">
        <v>9</v>
      </c>
      <c r="D3610">
        <v>65</v>
      </c>
      <c r="E3610" t="s">
        <v>18</v>
      </c>
      <c r="F3610" t="s">
        <v>11</v>
      </c>
      <c r="G3610" t="b">
        <v>0</v>
      </c>
      <c r="H3610">
        <v>6</v>
      </c>
      <c r="I3610">
        <v>15</v>
      </c>
      <c r="J3610" t="b">
        <v>0</v>
      </c>
      <c r="K3610">
        <f>YEAR(Table1[[#This Row],[Patient Admission Date]])</f>
        <v>2023</v>
      </c>
      <c r="L3610" t="str">
        <f>TEXT(Table1[[#This Row],[Patient Admission Date]],"mmm")</f>
        <v>Apr</v>
      </c>
      <c r="M3610" t="str">
        <f>TEXT(Table1[[#This Row],[Patient Admission Date]],"ddd")</f>
        <v>Wed</v>
      </c>
      <c r="N3610" t="str">
        <f>TEXT(INT(HOUR(Table1[[#This Row],[Patient Admission Date]])/3)*3,"00")&amp;"-"&amp;TEXT(INT(HOUR(Table1[[#This Row],[Patient Admission Date]])/3)*3+3,"00")</f>
        <v>15-18</v>
      </c>
      <c r="O3610" t="str" cm="1">
        <f t="array" ref="O3610">_xlfn.IFS(Table1[[#This Row],[Patient Age]]&lt;=14,"0-14",Table1[[#This Row],[Patient Age]]&lt;=29,"15-29",Table1[[#This Row],[Patient Age]]&lt;=44,"30-44",Table1[[#This Row],[Patient Age]]&lt;=59,"45-59",Table1[[#This Row],[Patient Age]]&lt;=74,"60-74",TRUE,"75+")</f>
        <v>60-74</v>
      </c>
      <c r="P3610" t="str" cm="1">
        <f t="array" ref="P3610">_xlfn.IFS(Table1[[#This Row],[Patient Waittime]]&lt;=15,"0-15",Table1[[#This Row],[Patient Waittime]]&lt;=30,"16-30",Table1[[#This Row],[Patient Waittime]]&lt;=45,"31-45",Table1[[#This Row],[Patient Waittime]]&lt;=60,"46-60",TRUE,"60+")</f>
        <v>0-15</v>
      </c>
      <c r="Q3610">
        <f>--(Table1[[#This Row],[Patient Waittime]]&lt;=30)</f>
        <v>1</v>
      </c>
      <c r="R3610">
        <f>--Table1[[#This Row],[Patient Admission Flag]]</f>
        <v>0</v>
      </c>
      <c r="S3610">
        <f>--AND(Table1[[#This Row],[WithinTarget]]=1,Table1[[#This Row],[Patient Satisfaction Score]]&gt;=7)</f>
        <v>0</v>
      </c>
      <c r="T3610" t="str">
        <f>IF(LEFT(Table1[[#This Row],[Patient Gender]],1)="F","Female","Male")</f>
        <v>Male</v>
      </c>
    </row>
    <row r="3611" spans="1:20" x14ac:dyDescent="0.3">
      <c r="A3611" t="s">
        <v>3715</v>
      </c>
      <c r="B3611" s="1">
        <v>45168.637499999997</v>
      </c>
      <c r="C3611" t="s">
        <v>9</v>
      </c>
      <c r="D3611">
        <v>24</v>
      </c>
      <c r="E3611" t="s">
        <v>18</v>
      </c>
      <c r="F3611" t="s">
        <v>11</v>
      </c>
      <c r="G3611" t="b">
        <v>0</v>
      </c>
      <c r="H3611">
        <v>6</v>
      </c>
      <c r="I3611">
        <v>51</v>
      </c>
      <c r="J3611" t="b">
        <v>0</v>
      </c>
      <c r="K3611">
        <f>YEAR(Table1[[#This Row],[Patient Admission Date]])</f>
        <v>2023</v>
      </c>
      <c r="L3611" t="str">
        <f>TEXT(Table1[[#This Row],[Patient Admission Date]],"mmm")</f>
        <v>Aug</v>
      </c>
      <c r="M3611" t="str">
        <f>TEXT(Table1[[#This Row],[Patient Admission Date]],"ddd")</f>
        <v>Wed</v>
      </c>
      <c r="N3611" t="str">
        <f>TEXT(INT(HOUR(Table1[[#This Row],[Patient Admission Date]])/3)*3,"00")&amp;"-"&amp;TEXT(INT(HOUR(Table1[[#This Row],[Patient Admission Date]])/3)*3+3,"00")</f>
        <v>15-18</v>
      </c>
      <c r="O3611" t="str" cm="1">
        <f t="array" ref="O3611">_xlfn.IFS(Table1[[#This Row],[Patient Age]]&lt;=14,"0-14",Table1[[#This Row],[Patient Age]]&lt;=29,"15-29",Table1[[#This Row],[Patient Age]]&lt;=44,"30-44",Table1[[#This Row],[Patient Age]]&lt;=59,"45-59",Table1[[#This Row],[Patient Age]]&lt;=74,"60-74",TRUE,"75+")</f>
        <v>15-29</v>
      </c>
      <c r="P3611" t="str" cm="1">
        <f t="array" ref="P3611">_xlfn.IFS(Table1[[#This Row],[Patient Waittime]]&lt;=15,"0-15",Table1[[#This Row],[Patient Waittime]]&lt;=30,"16-30",Table1[[#This Row],[Patient Waittime]]&lt;=45,"31-45",Table1[[#This Row],[Patient Waittime]]&lt;=60,"46-60",TRUE,"60+")</f>
        <v>46-60</v>
      </c>
      <c r="Q3611">
        <f>--(Table1[[#This Row],[Patient Waittime]]&lt;=30)</f>
        <v>0</v>
      </c>
      <c r="R3611">
        <f>--Table1[[#This Row],[Patient Admission Flag]]</f>
        <v>0</v>
      </c>
      <c r="S3611">
        <f>--AND(Table1[[#This Row],[WithinTarget]]=1,Table1[[#This Row],[Patient Satisfaction Score]]&gt;=7)</f>
        <v>0</v>
      </c>
      <c r="T3611" t="str">
        <f>IF(LEFT(Table1[[#This Row],[Patient Gender]],1)="F","Female","Male")</f>
        <v>Male</v>
      </c>
    </row>
    <row r="3612" spans="1:20" x14ac:dyDescent="0.3">
      <c r="A3612" t="s">
        <v>3716</v>
      </c>
      <c r="B3612" s="1">
        <v>45258.72152777778</v>
      </c>
      <c r="C3612" t="s">
        <v>9</v>
      </c>
      <c r="D3612">
        <v>23</v>
      </c>
      <c r="E3612" t="s">
        <v>18</v>
      </c>
      <c r="F3612" t="s">
        <v>11</v>
      </c>
      <c r="G3612" t="b">
        <v>0</v>
      </c>
      <c r="H3612">
        <v>6</v>
      </c>
      <c r="I3612">
        <v>13</v>
      </c>
      <c r="J3612" t="b">
        <v>0</v>
      </c>
      <c r="K3612">
        <f>YEAR(Table1[[#This Row],[Patient Admission Date]])</f>
        <v>2023</v>
      </c>
      <c r="L3612" t="str">
        <f>TEXT(Table1[[#This Row],[Patient Admission Date]],"mmm")</f>
        <v>Nov</v>
      </c>
      <c r="M3612" t="str">
        <f>TEXT(Table1[[#This Row],[Patient Admission Date]],"ddd")</f>
        <v>Tue</v>
      </c>
      <c r="N3612" t="str">
        <f>TEXT(INT(HOUR(Table1[[#This Row],[Patient Admission Date]])/3)*3,"00")&amp;"-"&amp;TEXT(INT(HOUR(Table1[[#This Row],[Patient Admission Date]])/3)*3+3,"00")</f>
        <v>15-18</v>
      </c>
      <c r="O3612" t="str" cm="1">
        <f t="array" ref="O3612">_xlfn.IFS(Table1[[#This Row],[Patient Age]]&lt;=14,"0-14",Table1[[#This Row],[Patient Age]]&lt;=29,"15-29",Table1[[#This Row],[Patient Age]]&lt;=44,"30-44",Table1[[#This Row],[Patient Age]]&lt;=59,"45-59",Table1[[#This Row],[Patient Age]]&lt;=74,"60-74",TRUE,"75+")</f>
        <v>15-29</v>
      </c>
      <c r="P3612" t="str" cm="1">
        <f t="array" ref="P3612">_xlfn.IFS(Table1[[#This Row],[Patient Waittime]]&lt;=15,"0-15",Table1[[#This Row],[Patient Waittime]]&lt;=30,"16-30",Table1[[#This Row],[Patient Waittime]]&lt;=45,"31-45",Table1[[#This Row],[Patient Waittime]]&lt;=60,"46-60",TRUE,"60+")</f>
        <v>0-15</v>
      </c>
      <c r="Q3612">
        <f>--(Table1[[#This Row],[Patient Waittime]]&lt;=30)</f>
        <v>1</v>
      </c>
      <c r="R3612">
        <f>--Table1[[#This Row],[Patient Admission Flag]]</f>
        <v>0</v>
      </c>
      <c r="S3612">
        <f>--AND(Table1[[#This Row],[WithinTarget]]=1,Table1[[#This Row],[Patient Satisfaction Score]]&gt;=7)</f>
        <v>0</v>
      </c>
      <c r="T3612" t="str">
        <f>IF(LEFT(Table1[[#This Row],[Patient Gender]],1)="F","Female","Male")</f>
        <v>Male</v>
      </c>
    </row>
    <row r="3613" spans="1:20" x14ac:dyDescent="0.3">
      <c r="A3613" t="s">
        <v>3717</v>
      </c>
      <c r="B3613" s="1">
        <v>45049.507638888892</v>
      </c>
      <c r="C3613" t="s">
        <v>9</v>
      </c>
      <c r="D3613">
        <v>28</v>
      </c>
      <c r="E3613" t="s">
        <v>18</v>
      </c>
      <c r="F3613" t="s">
        <v>11</v>
      </c>
      <c r="G3613" t="b">
        <v>0</v>
      </c>
      <c r="H3613">
        <v>6</v>
      </c>
      <c r="I3613">
        <v>17</v>
      </c>
      <c r="J3613" t="b">
        <v>0</v>
      </c>
      <c r="K3613">
        <f>YEAR(Table1[[#This Row],[Patient Admission Date]])</f>
        <v>2023</v>
      </c>
      <c r="L3613" t="str">
        <f>TEXT(Table1[[#This Row],[Patient Admission Date]],"mmm")</f>
        <v>May</v>
      </c>
      <c r="M3613" t="str">
        <f>TEXT(Table1[[#This Row],[Patient Admission Date]],"ddd")</f>
        <v>Wed</v>
      </c>
      <c r="N3613" t="str">
        <f>TEXT(INT(HOUR(Table1[[#This Row],[Patient Admission Date]])/3)*3,"00")&amp;"-"&amp;TEXT(INT(HOUR(Table1[[#This Row],[Patient Admission Date]])/3)*3+3,"00")</f>
        <v>12-15</v>
      </c>
      <c r="O3613" t="str" cm="1">
        <f t="array" ref="O3613">_xlfn.IFS(Table1[[#This Row],[Patient Age]]&lt;=14,"0-14",Table1[[#This Row],[Patient Age]]&lt;=29,"15-29",Table1[[#This Row],[Patient Age]]&lt;=44,"30-44",Table1[[#This Row],[Patient Age]]&lt;=59,"45-59",Table1[[#This Row],[Patient Age]]&lt;=74,"60-74",TRUE,"75+")</f>
        <v>15-29</v>
      </c>
      <c r="P3613" t="str" cm="1">
        <f t="array" ref="P3613">_xlfn.IFS(Table1[[#This Row],[Patient Waittime]]&lt;=15,"0-15",Table1[[#This Row],[Patient Waittime]]&lt;=30,"16-30",Table1[[#This Row],[Patient Waittime]]&lt;=45,"31-45",Table1[[#This Row],[Patient Waittime]]&lt;=60,"46-60",TRUE,"60+")</f>
        <v>16-30</v>
      </c>
      <c r="Q3613">
        <f>--(Table1[[#This Row],[Patient Waittime]]&lt;=30)</f>
        <v>1</v>
      </c>
      <c r="R3613">
        <f>--Table1[[#This Row],[Patient Admission Flag]]</f>
        <v>0</v>
      </c>
      <c r="S3613">
        <f>--AND(Table1[[#This Row],[WithinTarget]]=1,Table1[[#This Row],[Patient Satisfaction Score]]&gt;=7)</f>
        <v>0</v>
      </c>
      <c r="T3613" t="str">
        <f>IF(LEFT(Table1[[#This Row],[Patient Gender]],1)="F","Female","Male")</f>
        <v>Male</v>
      </c>
    </row>
    <row r="3614" spans="1:20" x14ac:dyDescent="0.3">
      <c r="A3614" t="s">
        <v>3718</v>
      </c>
      <c r="B3614" s="1">
        <v>45060.119444444441</v>
      </c>
      <c r="C3614" t="s">
        <v>9</v>
      </c>
      <c r="D3614">
        <v>1</v>
      </c>
      <c r="E3614" t="s">
        <v>18</v>
      </c>
      <c r="F3614" t="s">
        <v>11</v>
      </c>
      <c r="G3614" t="b">
        <v>0</v>
      </c>
      <c r="H3614">
        <v>6</v>
      </c>
      <c r="I3614">
        <v>12</v>
      </c>
      <c r="J3614" t="b">
        <v>0</v>
      </c>
      <c r="K3614">
        <f>YEAR(Table1[[#This Row],[Patient Admission Date]])</f>
        <v>2023</v>
      </c>
      <c r="L3614" t="str">
        <f>TEXT(Table1[[#This Row],[Patient Admission Date]],"mmm")</f>
        <v>May</v>
      </c>
      <c r="M3614" t="str">
        <f>TEXT(Table1[[#This Row],[Patient Admission Date]],"ddd")</f>
        <v>Sun</v>
      </c>
      <c r="N3614" t="str">
        <f>TEXT(INT(HOUR(Table1[[#This Row],[Patient Admission Date]])/3)*3,"00")&amp;"-"&amp;TEXT(INT(HOUR(Table1[[#This Row],[Patient Admission Date]])/3)*3+3,"00")</f>
        <v>00-03</v>
      </c>
      <c r="O3614" t="str" cm="1">
        <f t="array" ref="O3614">_xlfn.IFS(Table1[[#This Row],[Patient Age]]&lt;=14,"0-14",Table1[[#This Row],[Patient Age]]&lt;=29,"15-29",Table1[[#This Row],[Patient Age]]&lt;=44,"30-44",Table1[[#This Row],[Patient Age]]&lt;=59,"45-59",Table1[[#This Row],[Patient Age]]&lt;=74,"60-74",TRUE,"75+")</f>
        <v>0-14</v>
      </c>
      <c r="P3614" t="str" cm="1">
        <f t="array" ref="P3614">_xlfn.IFS(Table1[[#This Row],[Patient Waittime]]&lt;=15,"0-15",Table1[[#This Row],[Patient Waittime]]&lt;=30,"16-30",Table1[[#This Row],[Patient Waittime]]&lt;=45,"31-45",Table1[[#This Row],[Patient Waittime]]&lt;=60,"46-60",TRUE,"60+")</f>
        <v>0-15</v>
      </c>
      <c r="Q3614">
        <f>--(Table1[[#This Row],[Patient Waittime]]&lt;=30)</f>
        <v>1</v>
      </c>
      <c r="R3614">
        <f>--Table1[[#This Row],[Patient Admission Flag]]</f>
        <v>0</v>
      </c>
      <c r="S3614">
        <f>--AND(Table1[[#This Row],[WithinTarget]]=1,Table1[[#This Row],[Patient Satisfaction Score]]&gt;=7)</f>
        <v>0</v>
      </c>
      <c r="T3614" t="str">
        <f>IF(LEFT(Table1[[#This Row],[Patient Gender]],1)="F","Female","Male")</f>
        <v>Male</v>
      </c>
    </row>
    <row r="3615" spans="1:20" x14ac:dyDescent="0.3">
      <c r="A3615" t="s">
        <v>3719</v>
      </c>
      <c r="B3615" s="1">
        <v>45098.963888888888</v>
      </c>
      <c r="C3615" t="s">
        <v>9</v>
      </c>
      <c r="D3615">
        <v>2</v>
      </c>
      <c r="E3615" t="s">
        <v>18</v>
      </c>
      <c r="F3615" t="s">
        <v>11</v>
      </c>
      <c r="G3615" t="b">
        <v>0</v>
      </c>
      <c r="H3615">
        <v>7</v>
      </c>
      <c r="I3615">
        <v>32</v>
      </c>
      <c r="J3615" t="b">
        <v>0</v>
      </c>
      <c r="K3615">
        <f>YEAR(Table1[[#This Row],[Patient Admission Date]])</f>
        <v>2023</v>
      </c>
      <c r="L3615" t="str">
        <f>TEXT(Table1[[#This Row],[Patient Admission Date]],"mmm")</f>
        <v>Jun</v>
      </c>
      <c r="M3615" t="str">
        <f>TEXT(Table1[[#This Row],[Patient Admission Date]],"ddd")</f>
        <v>Wed</v>
      </c>
      <c r="N3615" t="str">
        <f>TEXT(INT(HOUR(Table1[[#This Row],[Patient Admission Date]])/3)*3,"00")&amp;"-"&amp;TEXT(INT(HOUR(Table1[[#This Row],[Patient Admission Date]])/3)*3+3,"00")</f>
        <v>21-24</v>
      </c>
      <c r="O3615" t="str" cm="1">
        <f t="array" ref="O3615">_xlfn.IFS(Table1[[#This Row],[Patient Age]]&lt;=14,"0-14",Table1[[#This Row],[Patient Age]]&lt;=29,"15-29",Table1[[#This Row],[Patient Age]]&lt;=44,"30-44",Table1[[#This Row],[Patient Age]]&lt;=59,"45-59",Table1[[#This Row],[Patient Age]]&lt;=74,"60-74",TRUE,"75+")</f>
        <v>0-14</v>
      </c>
      <c r="P3615" t="str" cm="1">
        <f t="array" ref="P3615">_xlfn.IFS(Table1[[#This Row],[Patient Waittime]]&lt;=15,"0-15",Table1[[#This Row],[Patient Waittime]]&lt;=30,"16-30",Table1[[#This Row],[Patient Waittime]]&lt;=45,"31-45",Table1[[#This Row],[Patient Waittime]]&lt;=60,"46-60",TRUE,"60+")</f>
        <v>31-45</v>
      </c>
      <c r="Q3615">
        <f>--(Table1[[#This Row],[Patient Waittime]]&lt;=30)</f>
        <v>0</v>
      </c>
      <c r="R3615">
        <f>--Table1[[#This Row],[Patient Admission Flag]]</f>
        <v>0</v>
      </c>
      <c r="S3615">
        <f>--AND(Table1[[#This Row],[WithinTarget]]=1,Table1[[#This Row],[Patient Satisfaction Score]]&gt;=7)</f>
        <v>0</v>
      </c>
      <c r="T3615" t="str">
        <f>IF(LEFT(Table1[[#This Row],[Patient Gender]],1)="F","Female","Male")</f>
        <v>Male</v>
      </c>
    </row>
    <row r="3616" spans="1:20" x14ac:dyDescent="0.3">
      <c r="A3616" t="s">
        <v>3720</v>
      </c>
      <c r="B3616" s="1">
        <v>45330.595138888886</v>
      </c>
      <c r="C3616" t="s">
        <v>9</v>
      </c>
      <c r="D3616">
        <v>35</v>
      </c>
      <c r="E3616" t="s">
        <v>18</v>
      </c>
      <c r="F3616" t="s">
        <v>11</v>
      </c>
      <c r="G3616" t="b">
        <v>0</v>
      </c>
      <c r="H3616">
        <v>7</v>
      </c>
      <c r="I3616">
        <v>32</v>
      </c>
      <c r="J3616" t="b">
        <v>0</v>
      </c>
      <c r="K3616">
        <f>YEAR(Table1[[#This Row],[Patient Admission Date]])</f>
        <v>2024</v>
      </c>
      <c r="L3616" t="str">
        <f>TEXT(Table1[[#This Row],[Patient Admission Date]],"mmm")</f>
        <v>Feb</v>
      </c>
      <c r="M3616" t="str">
        <f>TEXT(Table1[[#This Row],[Patient Admission Date]],"ddd")</f>
        <v>Thu</v>
      </c>
      <c r="N3616" t="str">
        <f>TEXT(INT(HOUR(Table1[[#This Row],[Patient Admission Date]])/3)*3,"00")&amp;"-"&amp;TEXT(INT(HOUR(Table1[[#This Row],[Patient Admission Date]])/3)*3+3,"00")</f>
        <v>12-15</v>
      </c>
      <c r="O3616" t="str" cm="1">
        <f t="array" ref="O3616">_xlfn.IFS(Table1[[#This Row],[Patient Age]]&lt;=14,"0-14",Table1[[#This Row],[Patient Age]]&lt;=29,"15-29",Table1[[#This Row],[Patient Age]]&lt;=44,"30-44",Table1[[#This Row],[Patient Age]]&lt;=59,"45-59",Table1[[#This Row],[Patient Age]]&lt;=74,"60-74",TRUE,"75+")</f>
        <v>30-44</v>
      </c>
      <c r="P3616" t="str" cm="1">
        <f t="array" ref="P3616">_xlfn.IFS(Table1[[#This Row],[Patient Waittime]]&lt;=15,"0-15",Table1[[#This Row],[Patient Waittime]]&lt;=30,"16-30",Table1[[#This Row],[Patient Waittime]]&lt;=45,"31-45",Table1[[#This Row],[Patient Waittime]]&lt;=60,"46-60",TRUE,"60+")</f>
        <v>31-45</v>
      </c>
      <c r="Q3616">
        <f>--(Table1[[#This Row],[Patient Waittime]]&lt;=30)</f>
        <v>0</v>
      </c>
      <c r="R3616">
        <f>--Table1[[#This Row],[Patient Admission Flag]]</f>
        <v>0</v>
      </c>
      <c r="S3616">
        <f>--AND(Table1[[#This Row],[WithinTarget]]=1,Table1[[#This Row],[Patient Satisfaction Score]]&gt;=7)</f>
        <v>0</v>
      </c>
      <c r="T3616" t="str">
        <f>IF(LEFT(Table1[[#This Row],[Patient Gender]],1)="F","Female","Male")</f>
        <v>Male</v>
      </c>
    </row>
    <row r="3617" spans="1:20" x14ac:dyDescent="0.3">
      <c r="A3617" t="s">
        <v>3721</v>
      </c>
      <c r="B3617" s="1">
        <v>45539.111805555556</v>
      </c>
      <c r="C3617" t="s">
        <v>9</v>
      </c>
      <c r="D3617">
        <v>79</v>
      </c>
      <c r="E3617" t="s">
        <v>18</v>
      </c>
      <c r="F3617" t="s">
        <v>11</v>
      </c>
      <c r="G3617" t="b">
        <v>0</v>
      </c>
      <c r="H3617">
        <v>7</v>
      </c>
      <c r="I3617">
        <v>34</v>
      </c>
      <c r="J3617" t="b">
        <v>0</v>
      </c>
      <c r="K3617">
        <f>YEAR(Table1[[#This Row],[Patient Admission Date]])</f>
        <v>2024</v>
      </c>
      <c r="L3617" t="str">
        <f>TEXT(Table1[[#This Row],[Patient Admission Date]],"mmm")</f>
        <v>Sep</v>
      </c>
      <c r="M3617" t="str">
        <f>TEXT(Table1[[#This Row],[Patient Admission Date]],"ddd")</f>
        <v>Wed</v>
      </c>
      <c r="N3617" t="str">
        <f>TEXT(INT(HOUR(Table1[[#This Row],[Patient Admission Date]])/3)*3,"00")&amp;"-"&amp;TEXT(INT(HOUR(Table1[[#This Row],[Patient Admission Date]])/3)*3+3,"00")</f>
        <v>00-03</v>
      </c>
      <c r="O3617" t="str" cm="1">
        <f t="array" ref="O3617">_xlfn.IFS(Table1[[#This Row],[Patient Age]]&lt;=14,"0-14",Table1[[#This Row],[Patient Age]]&lt;=29,"15-29",Table1[[#This Row],[Patient Age]]&lt;=44,"30-44",Table1[[#This Row],[Patient Age]]&lt;=59,"45-59",Table1[[#This Row],[Patient Age]]&lt;=74,"60-74",TRUE,"75+")</f>
        <v>75+</v>
      </c>
      <c r="P3617" t="str" cm="1">
        <f t="array" ref="P3617">_xlfn.IFS(Table1[[#This Row],[Patient Waittime]]&lt;=15,"0-15",Table1[[#This Row],[Patient Waittime]]&lt;=30,"16-30",Table1[[#This Row],[Patient Waittime]]&lt;=45,"31-45",Table1[[#This Row],[Patient Waittime]]&lt;=60,"46-60",TRUE,"60+")</f>
        <v>31-45</v>
      </c>
      <c r="Q3617">
        <f>--(Table1[[#This Row],[Patient Waittime]]&lt;=30)</f>
        <v>0</v>
      </c>
      <c r="R3617">
        <f>--Table1[[#This Row],[Patient Admission Flag]]</f>
        <v>0</v>
      </c>
      <c r="S3617">
        <f>--AND(Table1[[#This Row],[WithinTarget]]=1,Table1[[#This Row],[Patient Satisfaction Score]]&gt;=7)</f>
        <v>0</v>
      </c>
      <c r="T3617" t="str">
        <f>IF(LEFT(Table1[[#This Row],[Patient Gender]],1)="F","Female","Male")</f>
        <v>Male</v>
      </c>
    </row>
    <row r="3618" spans="1:20" x14ac:dyDescent="0.3">
      <c r="A3618" t="s">
        <v>3722</v>
      </c>
      <c r="B3618" s="1">
        <v>45585.243750000001</v>
      </c>
      <c r="C3618" t="s">
        <v>9</v>
      </c>
      <c r="D3618">
        <v>56</v>
      </c>
      <c r="E3618" t="s">
        <v>18</v>
      </c>
      <c r="F3618" t="s">
        <v>11</v>
      </c>
      <c r="G3618" t="b">
        <v>0</v>
      </c>
      <c r="H3618">
        <v>7</v>
      </c>
      <c r="I3618">
        <v>28</v>
      </c>
      <c r="J3618" t="b">
        <v>0</v>
      </c>
      <c r="K3618">
        <f>YEAR(Table1[[#This Row],[Patient Admission Date]])</f>
        <v>2024</v>
      </c>
      <c r="L3618" t="str">
        <f>TEXT(Table1[[#This Row],[Patient Admission Date]],"mmm")</f>
        <v>Oct</v>
      </c>
      <c r="M3618" t="str">
        <f>TEXT(Table1[[#This Row],[Patient Admission Date]],"ddd")</f>
        <v>Sun</v>
      </c>
      <c r="N3618" t="str">
        <f>TEXT(INT(HOUR(Table1[[#This Row],[Patient Admission Date]])/3)*3,"00")&amp;"-"&amp;TEXT(INT(HOUR(Table1[[#This Row],[Patient Admission Date]])/3)*3+3,"00")</f>
        <v>03-06</v>
      </c>
      <c r="O3618" t="str" cm="1">
        <f t="array" ref="O3618">_xlfn.IFS(Table1[[#This Row],[Patient Age]]&lt;=14,"0-14",Table1[[#This Row],[Patient Age]]&lt;=29,"15-29",Table1[[#This Row],[Patient Age]]&lt;=44,"30-44",Table1[[#This Row],[Patient Age]]&lt;=59,"45-59",Table1[[#This Row],[Patient Age]]&lt;=74,"60-74",TRUE,"75+")</f>
        <v>45-59</v>
      </c>
      <c r="P3618" t="str" cm="1">
        <f t="array" ref="P3618">_xlfn.IFS(Table1[[#This Row],[Patient Waittime]]&lt;=15,"0-15",Table1[[#This Row],[Patient Waittime]]&lt;=30,"16-30",Table1[[#This Row],[Patient Waittime]]&lt;=45,"31-45",Table1[[#This Row],[Patient Waittime]]&lt;=60,"46-60",TRUE,"60+")</f>
        <v>16-30</v>
      </c>
      <c r="Q3618">
        <f>--(Table1[[#This Row],[Patient Waittime]]&lt;=30)</f>
        <v>1</v>
      </c>
      <c r="R3618">
        <f>--Table1[[#This Row],[Patient Admission Flag]]</f>
        <v>0</v>
      </c>
      <c r="S3618">
        <f>--AND(Table1[[#This Row],[WithinTarget]]=1,Table1[[#This Row],[Patient Satisfaction Score]]&gt;=7)</f>
        <v>1</v>
      </c>
      <c r="T3618" t="str">
        <f>IF(LEFT(Table1[[#This Row],[Patient Gender]],1)="F","Female","Male")</f>
        <v>Male</v>
      </c>
    </row>
    <row r="3619" spans="1:20" x14ac:dyDescent="0.3">
      <c r="A3619" t="s">
        <v>3723</v>
      </c>
      <c r="B3619" s="1">
        <v>45413.490277777775</v>
      </c>
      <c r="C3619" t="s">
        <v>9</v>
      </c>
      <c r="D3619">
        <v>71</v>
      </c>
      <c r="E3619" t="s">
        <v>18</v>
      </c>
      <c r="F3619" t="s">
        <v>11</v>
      </c>
      <c r="G3619" t="b">
        <v>0</v>
      </c>
      <c r="H3619">
        <v>8</v>
      </c>
      <c r="I3619">
        <v>56</v>
      </c>
      <c r="J3619" t="b">
        <v>0</v>
      </c>
      <c r="K3619">
        <f>YEAR(Table1[[#This Row],[Patient Admission Date]])</f>
        <v>2024</v>
      </c>
      <c r="L3619" t="str">
        <f>TEXT(Table1[[#This Row],[Patient Admission Date]],"mmm")</f>
        <v>May</v>
      </c>
      <c r="M3619" t="str">
        <f>TEXT(Table1[[#This Row],[Patient Admission Date]],"ddd")</f>
        <v>Wed</v>
      </c>
      <c r="N3619" t="str">
        <f>TEXT(INT(HOUR(Table1[[#This Row],[Patient Admission Date]])/3)*3,"00")&amp;"-"&amp;TEXT(INT(HOUR(Table1[[#This Row],[Patient Admission Date]])/3)*3+3,"00")</f>
        <v>09-12</v>
      </c>
      <c r="O3619" t="str" cm="1">
        <f t="array" ref="O3619">_xlfn.IFS(Table1[[#This Row],[Patient Age]]&lt;=14,"0-14",Table1[[#This Row],[Patient Age]]&lt;=29,"15-29",Table1[[#This Row],[Patient Age]]&lt;=44,"30-44",Table1[[#This Row],[Patient Age]]&lt;=59,"45-59",Table1[[#This Row],[Patient Age]]&lt;=74,"60-74",TRUE,"75+")</f>
        <v>60-74</v>
      </c>
      <c r="P3619" t="str" cm="1">
        <f t="array" ref="P3619">_xlfn.IFS(Table1[[#This Row],[Patient Waittime]]&lt;=15,"0-15",Table1[[#This Row],[Patient Waittime]]&lt;=30,"16-30",Table1[[#This Row],[Patient Waittime]]&lt;=45,"31-45",Table1[[#This Row],[Patient Waittime]]&lt;=60,"46-60",TRUE,"60+")</f>
        <v>46-60</v>
      </c>
      <c r="Q3619">
        <f>--(Table1[[#This Row],[Patient Waittime]]&lt;=30)</f>
        <v>0</v>
      </c>
      <c r="R3619">
        <f>--Table1[[#This Row],[Patient Admission Flag]]</f>
        <v>0</v>
      </c>
      <c r="S3619">
        <f>--AND(Table1[[#This Row],[WithinTarget]]=1,Table1[[#This Row],[Patient Satisfaction Score]]&gt;=7)</f>
        <v>0</v>
      </c>
      <c r="T3619" t="str">
        <f>IF(LEFT(Table1[[#This Row],[Patient Gender]],1)="F","Female","Male")</f>
        <v>Male</v>
      </c>
    </row>
    <row r="3620" spans="1:20" x14ac:dyDescent="0.3">
      <c r="A3620" t="s">
        <v>3724</v>
      </c>
      <c r="B3620" s="1">
        <v>45464.541666666664</v>
      </c>
      <c r="C3620" t="s">
        <v>9</v>
      </c>
      <c r="D3620">
        <v>4</v>
      </c>
      <c r="E3620" t="s">
        <v>18</v>
      </c>
      <c r="F3620" t="s">
        <v>11</v>
      </c>
      <c r="G3620" t="b">
        <v>0</v>
      </c>
      <c r="H3620">
        <v>8</v>
      </c>
      <c r="I3620">
        <v>13</v>
      </c>
      <c r="J3620" t="b">
        <v>0</v>
      </c>
      <c r="K3620">
        <f>YEAR(Table1[[#This Row],[Patient Admission Date]])</f>
        <v>2024</v>
      </c>
      <c r="L3620" t="str">
        <f>TEXT(Table1[[#This Row],[Patient Admission Date]],"mmm")</f>
        <v>Jun</v>
      </c>
      <c r="M3620" t="str">
        <f>TEXT(Table1[[#This Row],[Patient Admission Date]],"ddd")</f>
        <v>Fri</v>
      </c>
      <c r="N3620" t="str">
        <f>TEXT(INT(HOUR(Table1[[#This Row],[Patient Admission Date]])/3)*3,"00")&amp;"-"&amp;TEXT(INT(HOUR(Table1[[#This Row],[Patient Admission Date]])/3)*3+3,"00")</f>
        <v>12-15</v>
      </c>
      <c r="O3620" t="str" cm="1">
        <f t="array" ref="O3620">_xlfn.IFS(Table1[[#This Row],[Patient Age]]&lt;=14,"0-14",Table1[[#This Row],[Patient Age]]&lt;=29,"15-29",Table1[[#This Row],[Patient Age]]&lt;=44,"30-44",Table1[[#This Row],[Patient Age]]&lt;=59,"45-59",Table1[[#This Row],[Patient Age]]&lt;=74,"60-74",TRUE,"75+")</f>
        <v>0-14</v>
      </c>
      <c r="P3620" t="str" cm="1">
        <f t="array" ref="P3620">_xlfn.IFS(Table1[[#This Row],[Patient Waittime]]&lt;=15,"0-15",Table1[[#This Row],[Patient Waittime]]&lt;=30,"16-30",Table1[[#This Row],[Patient Waittime]]&lt;=45,"31-45",Table1[[#This Row],[Patient Waittime]]&lt;=60,"46-60",TRUE,"60+")</f>
        <v>0-15</v>
      </c>
      <c r="Q3620">
        <f>--(Table1[[#This Row],[Patient Waittime]]&lt;=30)</f>
        <v>1</v>
      </c>
      <c r="R3620">
        <f>--Table1[[#This Row],[Patient Admission Flag]]</f>
        <v>0</v>
      </c>
      <c r="S3620">
        <f>--AND(Table1[[#This Row],[WithinTarget]]=1,Table1[[#This Row],[Patient Satisfaction Score]]&gt;=7)</f>
        <v>1</v>
      </c>
      <c r="T3620" t="str">
        <f>IF(LEFT(Table1[[#This Row],[Patient Gender]],1)="F","Female","Male")</f>
        <v>Male</v>
      </c>
    </row>
    <row r="3621" spans="1:20" x14ac:dyDescent="0.3">
      <c r="A3621" t="s">
        <v>3725</v>
      </c>
      <c r="B3621" s="1">
        <v>45138.092361111114</v>
      </c>
      <c r="C3621" t="s">
        <v>9</v>
      </c>
      <c r="D3621">
        <v>10</v>
      </c>
      <c r="E3621" t="s">
        <v>18</v>
      </c>
      <c r="F3621" t="s">
        <v>11</v>
      </c>
      <c r="G3621" t="b">
        <v>0</v>
      </c>
      <c r="H3621">
        <v>8</v>
      </c>
      <c r="I3621">
        <v>35</v>
      </c>
      <c r="J3621" t="b">
        <v>0</v>
      </c>
      <c r="K3621">
        <f>YEAR(Table1[[#This Row],[Patient Admission Date]])</f>
        <v>2023</v>
      </c>
      <c r="L3621" t="str">
        <f>TEXT(Table1[[#This Row],[Patient Admission Date]],"mmm")</f>
        <v>Jul</v>
      </c>
      <c r="M3621" t="str">
        <f>TEXT(Table1[[#This Row],[Patient Admission Date]],"ddd")</f>
        <v>Mon</v>
      </c>
      <c r="N3621" t="str">
        <f>TEXT(INT(HOUR(Table1[[#This Row],[Patient Admission Date]])/3)*3,"00")&amp;"-"&amp;TEXT(INT(HOUR(Table1[[#This Row],[Patient Admission Date]])/3)*3+3,"00")</f>
        <v>00-03</v>
      </c>
      <c r="O3621" t="str" cm="1">
        <f t="array" ref="O3621">_xlfn.IFS(Table1[[#This Row],[Patient Age]]&lt;=14,"0-14",Table1[[#This Row],[Patient Age]]&lt;=29,"15-29",Table1[[#This Row],[Patient Age]]&lt;=44,"30-44",Table1[[#This Row],[Patient Age]]&lt;=59,"45-59",Table1[[#This Row],[Patient Age]]&lt;=74,"60-74",TRUE,"75+")</f>
        <v>0-14</v>
      </c>
      <c r="P3621" t="str" cm="1">
        <f t="array" ref="P3621">_xlfn.IFS(Table1[[#This Row],[Patient Waittime]]&lt;=15,"0-15",Table1[[#This Row],[Patient Waittime]]&lt;=30,"16-30",Table1[[#This Row],[Patient Waittime]]&lt;=45,"31-45",Table1[[#This Row],[Patient Waittime]]&lt;=60,"46-60",TRUE,"60+")</f>
        <v>31-45</v>
      </c>
      <c r="Q3621">
        <f>--(Table1[[#This Row],[Patient Waittime]]&lt;=30)</f>
        <v>0</v>
      </c>
      <c r="R3621">
        <f>--Table1[[#This Row],[Patient Admission Flag]]</f>
        <v>0</v>
      </c>
      <c r="S3621">
        <f>--AND(Table1[[#This Row],[WithinTarget]]=1,Table1[[#This Row],[Patient Satisfaction Score]]&gt;=7)</f>
        <v>0</v>
      </c>
      <c r="T3621" t="str">
        <f>IF(LEFT(Table1[[#This Row],[Patient Gender]],1)="F","Female","Male")</f>
        <v>Male</v>
      </c>
    </row>
    <row r="3622" spans="1:20" x14ac:dyDescent="0.3">
      <c r="A3622" t="s">
        <v>3726</v>
      </c>
      <c r="B3622" s="1">
        <v>45498.62222222222</v>
      </c>
      <c r="C3622" t="s">
        <v>9</v>
      </c>
      <c r="D3622">
        <v>18</v>
      </c>
      <c r="E3622" t="s">
        <v>18</v>
      </c>
      <c r="F3622" t="s">
        <v>11</v>
      </c>
      <c r="G3622" t="b">
        <v>0</v>
      </c>
      <c r="H3622">
        <v>8</v>
      </c>
      <c r="I3622">
        <v>38</v>
      </c>
      <c r="J3622" t="b">
        <v>0</v>
      </c>
      <c r="K3622">
        <f>YEAR(Table1[[#This Row],[Patient Admission Date]])</f>
        <v>2024</v>
      </c>
      <c r="L3622" t="str">
        <f>TEXT(Table1[[#This Row],[Patient Admission Date]],"mmm")</f>
        <v>Jul</v>
      </c>
      <c r="M3622" t="str">
        <f>TEXT(Table1[[#This Row],[Patient Admission Date]],"ddd")</f>
        <v>Thu</v>
      </c>
      <c r="N3622" t="str">
        <f>TEXT(INT(HOUR(Table1[[#This Row],[Patient Admission Date]])/3)*3,"00")&amp;"-"&amp;TEXT(INT(HOUR(Table1[[#This Row],[Patient Admission Date]])/3)*3+3,"00")</f>
        <v>12-15</v>
      </c>
      <c r="O3622" t="str" cm="1">
        <f t="array" ref="O3622">_xlfn.IFS(Table1[[#This Row],[Patient Age]]&lt;=14,"0-14",Table1[[#This Row],[Patient Age]]&lt;=29,"15-29",Table1[[#This Row],[Patient Age]]&lt;=44,"30-44",Table1[[#This Row],[Patient Age]]&lt;=59,"45-59",Table1[[#This Row],[Patient Age]]&lt;=74,"60-74",TRUE,"75+")</f>
        <v>15-29</v>
      </c>
      <c r="P3622" t="str" cm="1">
        <f t="array" ref="P3622">_xlfn.IFS(Table1[[#This Row],[Patient Waittime]]&lt;=15,"0-15",Table1[[#This Row],[Patient Waittime]]&lt;=30,"16-30",Table1[[#This Row],[Patient Waittime]]&lt;=45,"31-45",Table1[[#This Row],[Patient Waittime]]&lt;=60,"46-60",TRUE,"60+")</f>
        <v>31-45</v>
      </c>
      <c r="Q3622">
        <f>--(Table1[[#This Row],[Patient Waittime]]&lt;=30)</f>
        <v>0</v>
      </c>
      <c r="R3622">
        <f>--Table1[[#This Row],[Patient Admission Flag]]</f>
        <v>0</v>
      </c>
      <c r="S3622">
        <f>--AND(Table1[[#This Row],[WithinTarget]]=1,Table1[[#This Row],[Patient Satisfaction Score]]&gt;=7)</f>
        <v>0</v>
      </c>
      <c r="T3622" t="str">
        <f>IF(LEFT(Table1[[#This Row],[Patient Gender]],1)="F","Female","Male")</f>
        <v>Male</v>
      </c>
    </row>
    <row r="3623" spans="1:20" x14ac:dyDescent="0.3">
      <c r="A3623" t="s">
        <v>3727</v>
      </c>
      <c r="B3623" s="1">
        <v>45540.270833333336</v>
      </c>
      <c r="C3623" t="s">
        <v>9</v>
      </c>
      <c r="D3623">
        <v>28</v>
      </c>
      <c r="E3623" t="s">
        <v>18</v>
      </c>
      <c r="F3623" t="s">
        <v>11</v>
      </c>
      <c r="G3623" t="b">
        <v>0</v>
      </c>
      <c r="H3623">
        <v>9</v>
      </c>
      <c r="I3623">
        <v>29</v>
      </c>
      <c r="J3623" t="b">
        <v>0</v>
      </c>
      <c r="K3623">
        <f>YEAR(Table1[[#This Row],[Patient Admission Date]])</f>
        <v>2024</v>
      </c>
      <c r="L3623" t="str">
        <f>TEXT(Table1[[#This Row],[Patient Admission Date]],"mmm")</f>
        <v>Sep</v>
      </c>
      <c r="M3623" t="str">
        <f>TEXT(Table1[[#This Row],[Patient Admission Date]],"ddd")</f>
        <v>Thu</v>
      </c>
      <c r="N3623" t="str">
        <f>TEXT(INT(HOUR(Table1[[#This Row],[Patient Admission Date]])/3)*3,"00")&amp;"-"&amp;TEXT(INT(HOUR(Table1[[#This Row],[Patient Admission Date]])/3)*3+3,"00")</f>
        <v>06-09</v>
      </c>
      <c r="O3623" t="str" cm="1">
        <f t="array" ref="O3623">_xlfn.IFS(Table1[[#This Row],[Patient Age]]&lt;=14,"0-14",Table1[[#This Row],[Patient Age]]&lt;=29,"15-29",Table1[[#This Row],[Patient Age]]&lt;=44,"30-44",Table1[[#This Row],[Patient Age]]&lt;=59,"45-59",Table1[[#This Row],[Patient Age]]&lt;=74,"60-74",TRUE,"75+")</f>
        <v>15-29</v>
      </c>
      <c r="P3623" t="str" cm="1">
        <f t="array" ref="P3623">_xlfn.IFS(Table1[[#This Row],[Patient Waittime]]&lt;=15,"0-15",Table1[[#This Row],[Patient Waittime]]&lt;=30,"16-30",Table1[[#This Row],[Patient Waittime]]&lt;=45,"31-45",Table1[[#This Row],[Patient Waittime]]&lt;=60,"46-60",TRUE,"60+")</f>
        <v>16-30</v>
      </c>
      <c r="Q3623">
        <f>--(Table1[[#This Row],[Patient Waittime]]&lt;=30)</f>
        <v>1</v>
      </c>
      <c r="R3623">
        <f>--Table1[[#This Row],[Patient Admission Flag]]</f>
        <v>0</v>
      </c>
      <c r="S3623">
        <f>--AND(Table1[[#This Row],[WithinTarget]]=1,Table1[[#This Row],[Patient Satisfaction Score]]&gt;=7)</f>
        <v>1</v>
      </c>
      <c r="T3623" t="str">
        <f>IF(LEFT(Table1[[#This Row],[Patient Gender]],1)="F","Female","Male")</f>
        <v>Male</v>
      </c>
    </row>
    <row r="3624" spans="1:20" x14ac:dyDescent="0.3">
      <c r="A3624" t="s">
        <v>3728</v>
      </c>
      <c r="B3624" s="1">
        <v>45206.320833333331</v>
      </c>
      <c r="C3624" t="s">
        <v>9</v>
      </c>
      <c r="D3624">
        <v>28</v>
      </c>
      <c r="E3624" t="s">
        <v>18</v>
      </c>
      <c r="F3624" t="s">
        <v>11</v>
      </c>
      <c r="G3624" t="b">
        <v>0</v>
      </c>
      <c r="H3624">
        <v>9</v>
      </c>
      <c r="I3624">
        <v>30</v>
      </c>
      <c r="J3624" t="b">
        <v>0</v>
      </c>
      <c r="K3624">
        <f>YEAR(Table1[[#This Row],[Patient Admission Date]])</f>
        <v>2023</v>
      </c>
      <c r="L3624" t="str">
        <f>TEXT(Table1[[#This Row],[Patient Admission Date]],"mmm")</f>
        <v>Oct</v>
      </c>
      <c r="M3624" t="str">
        <f>TEXT(Table1[[#This Row],[Patient Admission Date]],"ddd")</f>
        <v>Sat</v>
      </c>
      <c r="N3624" t="str">
        <f>TEXT(INT(HOUR(Table1[[#This Row],[Patient Admission Date]])/3)*3,"00")&amp;"-"&amp;TEXT(INT(HOUR(Table1[[#This Row],[Patient Admission Date]])/3)*3+3,"00")</f>
        <v>06-09</v>
      </c>
      <c r="O3624" t="str" cm="1">
        <f t="array" ref="O3624">_xlfn.IFS(Table1[[#This Row],[Patient Age]]&lt;=14,"0-14",Table1[[#This Row],[Patient Age]]&lt;=29,"15-29",Table1[[#This Row],[Patient Age]]&lt;=44,"30-44",Table1[[#This Row],[Patient Age]]&lt;=59,"45-59",Table1[[#This Row],[Patient Age]]&lt;=74,"60-74",TRUE,"75+")</f>
        <v>15-29</v>
      </c>
      <c r="P3624" t="str" cm="1">
        <f t="array" ref="P3624">_xlfn.IFS(Table1[[#This Row],[Patient Waittime]]&lt;=15,"0-15",Table1[[#This Row],[Patient Waittime]]&lt;=30,"16-30",Table1[[#This Row],[Patient Waittime]]&lt;=45,"31-45",Table1[[#This Row],[Patient Waittime]]&lt;=60,"46-60",TRUE,"60+")</f>
        <v>16-30</v>
      </c>
      <c r="Q3624">
        <f>--(Table1[[#This Row],[Patient Waittime]]&lt;=30)</f>
        <v>1</v>
      </c>
      <c r="R3624">
        <f>--Table1[[#This Row],[Patient Admission Flag]]</f>
        <v>0</v>
      </c>
      <c r="S3624">
        <f>--AND(Table1[[#This Row],[WithinTarget]]=1,Table1[[#This Row],[Patient Satisfaction Score]]&gt;=7)</f>
        <v>1</v>
      </c>
      <c r="T3624" t="str">
        <f>IF(LEFT(Table1[[#This Row],[Patient Gender]],1)="F","Female","Male")</f>
        <v>Male</v>
      </c>
    </row>
    <row r="3625" spans="1:20" x14ac:dyDescent="0.3">
      <c r="A3625" t="s">
        <v>3729</v>
      </c>
      <c r="B3625" s="1">
        <v>45038.900694444441</v>
      </c>
      <c r="C3625" t="s">
        <v>9</v>
      </c>
      <c r="D3625">
        <v>29</v>
      </c>
      <c r="E3625" t="s">
        <v>18</v>
      </c>
      <c r="F3625" t="s">
        <v>11</v>
      </c>
      <c r="G3625" t="b">
        <v>0</v>
      </c>
      <c r="H3625">
        <v>9</v>
      </c>
      <c r="I3625">
        <v>45</v>
      </c>
      <c r="J3625" t="b">
        <v>0</v>
      </c>
      <c r="K3625">
        <f>YEAR(Table1[[#This Row],[Patient Admission Date]])</f>
        <v>2023</v>
      </c>
      <c r="L3625" t="str">
        <f>TEXT(Table1[[#This Row],[Patient Admission Date]],"mmm")</f>
        <v>Apr</v>
      </c>
      <c r="M3625" t="str">
        <f>TEXT(Table1[[#This Row],[Patient Admission Date]],"ddd")</f>
        <v>Sat</v>
      </c>
      <c r="N3625" t="str">
        <f>TEXT(INT(HOUR(Table1[[#This Row],[Patient Admission Date]])/3)*3,"00")&amp;"-"&amp;TEXT(INT(HOUR(Table1[[#This Row],[Patient Admission Date]])/3)*3+3,"00")</f>
        <v>21-24</v>
      </c>
      <c r="O3625" t="str" cm="1">
        <f t="array" ref="O3625">_xlfn.IFS(Table1[[#This Row],[Patient Age]]&lt;=14,"0-14",Table1[[#This Row],[Patient Age]]&lt;=29,"15-29",Table1[[#This Row],[Patient Age]]&lt;=44,"30-44",Table1[[#This Row],[Patient Age]]&lt;=59,"45-59",Table1[[#This Row],[Patient Age]]&lt;=74,"60-74",TRUE,"75+")</f>
        <v>15-29</v>
      </c>
      <c r="P3625" t="str" cm="1">
        <f t="array" ref="P3625">_xlfn.IFS(Table1[[#This Row],[Patient Waittime]]&lt;=15,"0-15",Table1[[#This Row],[Patient Waittime]]&lt;=30,"16-30",Table1[[#This Row],[Patient Waittime]]&lt;=45,"31-45",Table1[[#This Row],[Patient Waittime]]&lt;=60,"46-60",TRUE,"60+")</f>
        <v>31-45</v>
      </c>
      <c r="Q3625">
        <f>--(Table1[[#This Row],[Patient Waittime]]&lt;=30)</f>
        <v>0</v>
      </c>
      <c r="R3625">
        <f>--Table1[[#This Row],[Patient Admission Flag]]</f>
        <v>0</v>
      </c>
      <c r="S3625">
        <f>--AND(Table1[[#This Row],[WithinTarget]]=1,Table1[[#This Row],[Patient Satisfaction Score]]&gt;=7)</f>
        <v>0</v>
      </c>
      <c r="T3625" t="str">
        <f>IF(LEFT(Table1[[#This Row],[Patient Gender]],1)="F","Female","Male")</f>
        <v>Male</v>
      </c>
    </row>
    <row r="3626" spans="1:20" x14ac:dyDescent="0.3">
      <c r="A3626" t="s">
        <v>3730</v>
      </c>
      <c r="B3626" s="1">
        <v>45345.454861111109</v>
      </c>
      <c r="C3626" t="s">
        <v>9</v>
      </c>
      <c r="D3626">
        <v>58</v>
      </c>
      <c r="E3626" t="s">
        <v>18</v>
      </c>
      <c r="F3626" t="s">
        <v>11</v>
      </c>
      <c r="G3626" t="b">
        <v>0</v>
      </c>
      <c r="H3626">
        <v>10</v>
      </c>
      <c r="I3626">
        <v>27</v>
      </c>
      <c r="J3626" t="b">
        <v>0</v>
      </c>
      <c r="K3626">
        <f>YEAR(Table1[[#This Row],[Patient Admission Date]])</f>
        <v>2024</v>
      </c>
      <c r="L3626" t="str">
        <f>TEXT(Table1[[#This Row],[Patient Admission Date]],"mmm")</f>
        <v>Feb</v>
      </c>
      <c r="M3626" t="str">
        <f>TEXT(Table1[[#This Row],[Patient Admission Date]],"ddd")</f>
        <v>Fri</v>
      </c>
      <c r="N3626" t="str">
        <f>TEXT(INT(HOUR(Table1[[#This Row],[Patient Admission Date]])/3)*3,"00")&amp;"-"&amp;TEXT(INT(HOUR(Table1[[#This Row],[Patient Admission Date]])/3)*3+3,"00")</f>
        <v>09-12</v>
      </c>
      <c r="O3626" t="str" cm="1">
        <f t="array" ref="O3626">_xlfn.IFS(Table1[[#This Row],[Patient Age]]&lt;=14,"0-14",Table1[[#This Row],[Patient Age]]&lt;=29,"15-29",Table1[[#This Row],[Patient Age]]&lt;=44,"30-44",Table1[[#This Row],[Patient Age]]&lt;=59,"45-59",Table1[[#This Row],[Patient Age]]&lt;=74,"60-74",TRUE,"75+")</f>
        <v>45-59</v>
      </c>
      <c r="P3626" t="str" cm="1">
        <f t="array" ref="P3626">_xlfn.IFS(Table1[[#This Row],[Patient Waittime]]&lt;=15,"0-15",Table1[[#This Row],[Patient Waittime]]&lt;=30,"16-30",Table1[[#This Row],[Patient Waittime]]&lt;=45,"31-45",Table1[[#This Row],[Patient Waittime]]&lt;=60,"46-60",TRUE,"60+")</f>
        <v>16-30</v>
      </c>
      <c r="Q3626">
        <f>--(Table1[[#This Row],[Patient Waittime]]&lt;=30)</f>
        <v>1</v>
      </c>
      <c r="R3626">
        <f>--Table1[[#This Row],[Patient Admission Flag]]</f>
        <v>0</v>
      </c>
      <c r="S3626">
        <f>--AND(Table1[[#This Row],[WithinTarget]]=1,Table1[[#This Row],[Patient Satisfaction Score]]&gt;=7)</f>
        <v>1</v>
      </c>
      <c r="T3626" t="str">
        <f>IF(LEFT(Table1[[#This Row],[Patient Gender]],1)="F","Female","Male")</f>
        <v>Male</v>
      </c>
    </row>
    <row r="3627" spans="1:20" x14ac:dyDescent="0.3">
      <c r="A3627" t="s">
        <v>3731</v>
      </c>
      <c r="B3627" s="1">
        <v>45446.188194444447</v>
      </c>
      <c r="C3627" t="s">
        <v>9</v>
      </c>
      <c r="D3627">
        <v>74</v>
      </c>
      <c r="E3627" t="s">
        <v>18</v>
      </c>
      <c r="F3627" t="s">
        <v>11</v>
      </c>
      <c r="G3627" t="b">
        <v>0</v>
      </c>
      <c r="H3627">
        <v>10</v>
      </c>
      <c r="I3627">
        <v>32</v>
      </c>
      <c r="J3627" t="b">
        <v>0</v>
      </c>
      <c r="K3627">
        <f>YEAR(Table1[[#This Row],[Patient Admission Date]])</f>
        <v>2024</v>
      </c>
      <c r="L3627" t="str">
        <f>TEXT(Table1[[#This Row],[Patient Admission Date]],"mmm")</f>
        <v>Jun</v>
      </c>
      <c r="M3627" t="str">
        <f>TEXT(Table1[[#This Row],[Patient Admission Date]],"ddd")</f>
        <v>Mon</v>
      </c>
      <c r="N3627" t="str">
        <f>TEXT(INT(HOUR(Table1[[#This Row],[Patient Admission Date]])/3)*3,"00")&amp;"-"&amp;TEXT(INT(HOUR(Table1[[#This Row],[Patient Admission Date]])/3)*3+3,"00")</f>
        <v>03-06</v>
      </c>
      <c r="O3627" t="str" cm="1">
        <f t="array" ref="O3627">_xlfn.IFS(Table1[[#This Row],[Patient Age]]&lt;=14,"0-14",Table1[[#This Row],[Patient Age]]&lt;=29,"15-29",Table1[[#This Row],[Patient Age]]&lt;=44,"30-44",Table1[[#This Row],[Patient Age]]&lt;=59,"45-59",Table1[[#This Row],[Patient Age]]&lt;=74,"60-74",TRUE,"75+")</f>
        <v>60-74</v>
      </c>
      <c r="P3627" t="str" cm="1">
        <f t="array" ref="P3627">_xlfn.IFS(Table1[[#This Row],[Patient Waittime]]&lt;=15,"0-15",Table1[[#This Row],[Patient Waittime]]&lt;=30,"16-30",Table1[[#This Row],[Patient Waittime]]&lt;=45,"31-45",Table1[[#This Row],[Patient Waittime]]&lt;=60,"46-60",TRUE,"60+")</f>
        <v>31-45</v>
      </c>
      <c r="Q3627">
        <f>--(Table1[[#This Row],[Patient Waittime]]&lt;=30)</f>
        <v>0</v>
      </c>
      <c r="R3627">
        <f>--Table1[[#This Row],[Patient Admission Flag]]</f>
        <v>0</v>
      </c>
      <c r="S3627">
        <f>--AND(Table1[[#This Row],[WithinTarget]]=1,Table1[[#This Row],[Patient Satisfaction Score]]&gt;=7)</f>
        <v>0</v>
      </c>
      <c r="T3627" t="str">
        <f>IF(LEFT(Table1[[#This Row],[Patient Gender]],1)="F","Female","Male")</f>
        <v>Male</v>
      </c>
    </row>
    <row r="3628" spans="1:20" x14ac:dyDescent="0.3">
      <c r="A3628" t="s">
        <v>3732</v>
      </c>
      <c r="B3628" s="1">
        <v>45385.828472222223</v>
      </c>
      <c r="C3628" t="s">
        <v>9</v>
      </c>
      <c r="D3628">
        <v>45</v>
      </c>
      <c r="E3628" t="s">
        <v>18</v>
      </c>
      <c r="F3628" t="s">
        <v>17</v>
      </c>
      <c r="G3628" t="b">
        <v>0</v>
      </c>
      <c r="I3628">
        <v>37</v>
      </c>
      <c r="J3628" t="b">
        <v>0</v>
      </c>
      <c r="K3628">
        <f>YEAR(Table1[[#This Row],[Patient Admission Date]])</f>
        <v>2024</v>
      </c>
      <c r="L3628" t="str">
        <f>TEXT(Table1[[#This Row],[Patient Admission Date]],"mmm")</f>
        <v>Apr</v>
      </c>
      <c r="M3628" t="str">
        <f>TEXT(Table1[[#This Row],[Patient Admission Date]],"ddd")</f>
        <v>Wed</v>
      </c>
      <c r="N3628" t="str">
        <f>TEXT(INT(HOUR(Table1[[#This Row],[Patient Admission Date]])/3)*3,"00")&amp;"-"&amp;TEXT(INT(HOUR(Table1[[#This Row],[Patient Admission Date]])/3)*3+3,"00")</f>
        <v>18-21</v>
      </c>
      <c r="O3628" t="str" cm="1">
        <f t="array" ref="O3628">_xlfn.IFS(Table1[[#This Row],[Patient Age]]&lt;=14,"0-14",Table1[[#This Row],[Patient Age]]&lt;=29,"15-29",Table1[[#This Row],[Patient Age]]&lt;=44,"30-44",Table1[[#This Row],[Patient Age]]&lt;=59,"45-59",Table1[[#This Row],[Patient Age]]&lt;=74,"60-74",TRUE,"75+")</f>
        <v>45-59</v>
      </c>
      <c r="P3628" t="str" cm="1">
        <f t="array" ref="P3628">_xlfn.IFS(Table1[[#This Row],[Patient Waittime]]&lt;=15,"0-15",Table1[[#This Row],[Patient Waittime]]&lt;=30,"16-30",Table1[[#This Row],[Patient Waittime]]&lt;=45,"31-45",Table1[[#This Row],[Patient Waittime]]&lt;=60,"46-60",TRUE,"60+")</f>
        <v>31-45</v>
      </c>
      <c r="Q3628">
        <f>--(Table1[[#This Row],[Patient Waittime]]&lt;=30)</f>
        <v>0</v>
      </c>
      <c r="R3628">
        <f>--Table1[[#This Row],[Patient Admission Flag]]</f>
        <v>0</v>
      </c>
      <c r="S3628">
        <f>--AND(Table1[[#This Row],[WithinTarget]]=1,Table1[[#This Row],[Patient Satisfaction Score]]&gt;=7)</f>
        <v>0</v>
      </c>
      <c r="T3628" t="str">
        <f>IF(LEFT(Table1[[#This Row],[Patient Gender]],1)="F","Female","Male")</f>
        <v>Male</v>
      </c>
    </row>
    <row r="3629" spans="1:20" x14ac:dyDescent="0.3">
      <c r="A3629" t="s">
        <v>3733</v>
      </c>
      <c r="B3629" s="1">
        <v>45327.504166666666</v>
      </c>
      <c r="C3629" t="s">
        <v>9</v>
      </c>
      <c r="D3629">
        <v>48</v>
      </c>
      <c r="E3629" t="s">
        <v>18</v>
      </c>
      <c r="F3629" t="s">
        <v>17</v>
      </c>
      <c r="G3629" t="b">
        <v>0</v>
      </c>
      <c r="I3629">
        <v>42</v>
      </c>
      <c r="J3629" t="b">
        <v>0</v>
      </c>
      <c r="K3629">
        <f>YEAR(Table1[[#This Row],[Patient Admission Date]])</f>
        <v>2024</v>
      </c>
      <c r="L3629" t="str">
        <f>TEXT(Table1[[#This Row],[Patient Admission Date]],"mmm")</f>
        <v>Feb</v>
      </c>
      <c r="M3629" t="str">
        <f>TEXT(Table1[[#This Row],[Patient Admission Date]],"ddd")</f>
        <v>Mon</v>
      </c>
      <c r="N3629" t="str">
        <f>TEXT(INT(HOUR(Table1[[#This Row],[Patient Admission Date]])/3)*3,"00")&amp;"-"&amp;TEXT(INT(HOUR(Table1[[#This Row],[Patient Admission Date]])/3)*3+3,"00")</f>
        <v>12-15</v>
      </c>
      <c r="O3629" t="str" cm="1">
        <f t="array" ref="O3629">_xlfn.IFS(Table1[[#This Row],[Patient Age]]&lt;=14,"0-14",Table1[[#This Row],[Patient Age]]&lt;=29,"15-29",Table1[[#This Row],[Patient Age]]&lt;=44,"30-44",Table1[[#This Row],[Patient Age]]&lt;=59,"45-59",Table1[[#This Row],[Patient Age]]&lt;=74,"60-74",TRUE,"75+")</f>
        <v>45-59</v>
      </c>
      <c r="P3629" t="str" cm="1">
        <f t="array" ref="P3629">_xlfn.IFS(Table1[[#This Row],[Patient Waittime]]&lt;=15,"0-15",Table1[[#This Row],[Patient Waittime]]&lt;=30,"16-30",Table1[[#This Row],[Patient Waittime]]&lt;=45,"31-45",Table1[[#This Row],[Patient Waittime]]&lt;=60,"46-60",TRUE,"60+")</f>
        <v>31-45</v>
      </c>
      <c r="Q3629">
        <f>--(Table1[[#This Row],[Patient Waittime]]&lt;=30)</f>
        <v>0</v>
      </c>
      <c r="R3629">
        <f>--Table1[[#This Row],[Patient Admission Flag]]</f>
        <v>0</v>
      </c>
      <c r="S3629">
        <f>--AND(Table1[[#This Row],[WithinTarget]]=1,Table1[[#This Row],[Patient Satisfaction Score]]&gt;=7)</f>
        <v>0</v>
      </c>
      <c r="T3629" t="str">
        <f>IF(LEFT(Table1[[#This Row],[Patient Gender]],1)="F","Female","Male")</f>
        <v>Male</v>
      </c>
    </row>
    <row r="3630" spans="1:20" x14ac:dyDescent="0.3">
      <c r="A3630" t="s">
        <v>3734</v>
      </c>
      <c r="B3630" s="1">
        <v>45233.580555555556</v>
      </c>
      <c r="C3630" t="s">
        <v>9</v>
      </c>
      <c r="D3630">
        <v>35</v>
      </c>
      <c r="E3630" t="s">
        <v>18</v>
      </c>
      <c r="F3630" t="s">
        <v>17</v>
      </c>
      <c r="G3630" t="b">
        <v>0</v>
      </c>
      <c r="I3630">
        <v>50</v>
      </c>
      <c r="J3630" t="b">
        <v>0</v>
      </c>
      <c r="K3630">
        <f>YEAR(Table1[[#This Row],[Patient Admission Date]])</f>
        <v>2023</v>
      </c>
      <c r="L3630" t="str">
        <f>TEXT(Table1[[#This Row],[Patient Admission Date]],"mmm")</f>
        <v>Nov</v>
      </c>
      <c r="M3630" t="str">
        <f>TEXT(Table1[[#This Row],[Patient Admission Date]],"ddd")</f>
        <v>Fri</v>
      </c>
      <c r="N3630" t="str">
        <f>TEXT(INT(HOUR(Table1[[#This Row],[Patient Admission Date]])/3)*3,"00")&amp;"-"&amp;TEXT(INT(HOUR(Table1[[#This Row],[Patient Admission Date]])/3)*3+3,"00")</f>
        <v>12-15</v>
      </c>
      <c r="O3630" t="str" cm="1">
        <f t="array" ref="O3630">_xlfn.IFS(Table1[[#This Row],[Patient Age]]&lt;=14,"0-14",Table1[[#This Row],[Patient Age]]&lt;=29,"15-29",Table1[[#This Row],[Patient Age]]&lt;=44,"30-44",Table1[[#This Row],[Patient Age]]&lt;=59,"45-59",Table1[[#This Row],[Patient Age]]&lt;=74,"60-74",TRUE,"75+")</f>
        <v>30-44</v>
      </c>
      <c r="P3630" t="str" cm="1">
        <f t="array" ref="P3630">_xlfn.IFS(Table1[[#This Row],[Patient Waittime]]&lt;=15,"0-15",Table1[[#This Row],[Patient Waittime]]&lt;=30,"16-30",Table1[[#This Row],[Patient Waittime]]&lt;=45,"31-45",Table1[[#This Row],[Patient Waittime]]&lt;=60,"46-60",TRUE,"60+")</f>
        <v>46-60</v>
      </c>
      <c r="Q3630">
        <f>--(Table1[[#This Row],[Patient Waittime]]&lt;=30)</f>
        <v>0</v>
      </c>
      <c r="R3630">
        <f>--Table1[[#This Row],[Patient Admission Flag]]</f>
        <v>0</v>
      </c>
      <c r="S3630">
        <f>--AND(Table1[[#This Row],[WithinTarget]]=1,Table1[[#This Row],[Patient Satisfaction Score]]&gt;=7)</f>
        <v>0</v>
      </c>
      <c r="T3630" t="str">
        <f>IF(LEFT(Table1[[#This Row],[Patient Gender]],1)="F","Female","Male")</f>
        <v>Male</v>
      </c>
    </row>
    <row r="3631" spans="1:20" x14ac:dyDescent="0.3">
      <c r="A3631" t="s">
        <v>3735</v>
      </c>
      <c r="B3631" s="1">
        <v>45219.487500000003</v>
      </c>
      <c r="C3631" t="s">
        <v>9</v>
      </c>
      <c r="D3631">
        <v>35</v>
      </c>
      <c r="E3631" t="s">
        <v>18</v>
      </c>
      <c r="F3631" t="s">
        <v>17</v>
      </c>
      <c r="G3631" t="b">
        <v>0</v>
      </c>
      <c r="I3631">
        <v>21</v>
      </c>
      <c r="J3631" t="b">
        <v>0</v>
      </c>
      <c r="K3631">
        <f>YEAR(Table1[[#This Row],[Patient Admission Date]])</f>
        <v>2023</v>
      </c>
      <c r="L3631" t="str">
        <f>TEXT(Table1[[#This Row],[Patient Admission Date]],"mmm")</f>
        <v>Oct</v>
      </c>
      <c r="M3631" t="str">
        <f>TEXT(Table1[[#This Row],[Patient Admission Date]],"ddd")</f>
        <v>Fri</v>
      </c>
      <c r="N3631" t="str">
        <f>TEXT(INT(HOUR(Table1[[#This Row],[Patient Admission Date]])/3)*3,"00")&amp;"-"&amp;TEXT(INT(HOUR(Table1[[#This Row],[Patient Admission Date]])/3)*3+3,"00")</f>
        <v>09-12</v>
      </c>
      <c r="O3631" t="str" cm="1">
        <f t="array" ref="O3631">_xlfn.IFS(Table1[[#This Row],[Patient Age]]&lt;=14,"0-14",Table1[[#This Row],[Patient Age]]&lt;=29,"15-29",Table1[[#This Row],[Patient Age]]&lt;=44,"30-44",Table1[[#This Row],[Patient Age]]&lt;=59,"45-59",Table1[[#This Row],[Patient Age]]&lt;=74,"60-74",TRUE,"75+")</f>
        <v>30-44</v>
      </c>
      <c r="P3631" t="str" cm="1">
        <f t="array" ref="P3631">_xlfn.IFS(Table1[[#This Row],[Patient Waittime]]&lt;=15,"0-15",Table1[[#This Row],[Patient Waittime]]&lt;=30,"16-30",Table1[[#This Row],[Patient Waittime]]&lt;=45,"31-45",Table1[[#This Row],[Patient Waittime]]&lt;=60,"46-60",TRUE,"60+")</f>
        <v>16-30</v>
      </c>
      <c r="Q3631">
        <f>--(Table1[[#This Row],[Patient Waittime]]&lt;=30)</f>
        <v>1</v>
      </c>
      <c r="R3631">
        <f>--Table1[[#This Row],[Patient Admission Flag]]</f>
        <v>0</v>
      </c>
      <c r="S3631">
        <f>--AND(Table1[[#This Row],[WithinTarget]]=1,Table1[[#This Row],[Patient Satisfaction Score]]&gt;=7)</f>
        <v>0</v>
      </c>
      <c r="T3631" t="str">
        <f>IF(LEFT(Table1[[#This Row],[Patient Gender]],1)="F","Female","Male")</f>
        <v>Male</v>
      </c>
    </row>
    <row r="3632" spans="1:20" x14ac:dyDescent="0.3">
      <c r="A3632" t="s">
        <v>3736</v>
      </c>
      <c r="B3632" s="1">
        <v>45120.484722222223</v>
      </c>
      <c r="C3632" t="s">
        <v>9</v>
      </c>
      <c r="D3632">
        <v>33</v>
      </c>
      <c r="E3632" t="s">
        <v>18</v>
      </c>
      <c r="F3632" t="s">
        <v>17</v>
      </c>
      <c r="G3632" t="b">
        <v>0</v>
      </c>
      <c r="I3632">
        <v>11</v>
      </c>
      <c r="J3632" t="b">
        <v>0</v>
      </c>
      <c r="K3632">
        <f>YEAR(Table1[[#This Row],[Patient Admission Date]])</f>
        <v>2023</v>
      </c>
      <c r="L3632" t="str">
        <f>TEXT(Table1[[#This Row],[Patient Admission Date]],"mmm")</f>
        <v>Jul</v>
      </c>
      <c r="M3632" t="str">
        <f>TEXT(Table1[[#This Row],[Patient Admission Date]],"ddd")</f>
        <v>Thu</v>
      </c>
      <c r="N3632" t="str">
        <f>TEXT(INT(HOUR(Table1[[#This Row],[Patient Admission Date]])/3)*3,"00")&amp;"-"&amp;TEXT(INT(HOUR(Table1[[#This Row],[Patient Admission Date]])/3)*3+3,"00")</f>
        <v>09-12</v>
      </c>
      <c r="O3632" t="str" cm="1">
        <f t="array" ref="O3632">_xlfn.IFS(Table1[[#This Row],[Patient Age]]&lt;=14,"0-14",Table1[[#This Row],[Patient Age]]&lt;=29,"15-29",Table1[[#This Row],[Patient Age]]&lt;=44,"30-44",Table1[[#This Row],[Patient Age]]&lt;=59,"45-59",Table1[[#This Row],[Patient Age]]&lt;=74,"60-74",TRUE,"75+")</f>
        <v>30-44</v>
      </c>
      <c r="P3632" t="str" cm="1">
        <f t="array" ref="P3632">_xlfn.IFS(Table1[[#This Row],[Patient Waittime]]&lt;=15,"0-15",Table1[[#This Row],[Patient Waittime]]&lt;=30,"16-30",Table1[[#This Row],[Patient Waittime]]&lt;=45,"31-45",Table1[[#This Row],[Patient Waittime]]&lt;=60,"46-60",TRUE,"60+")</f>
        <v>0-15</v>
      </c>
      <c r="Q3632">
        <f>--(Table1[[#This Row],[Patient Waittime]]&lt;=30)</f>
        <v>1</v>
      </c>
      <c r="R3632">
        <f>--Table1[[#This Row],[Patient Admission Flag]]</f>
        <v>0</v>
      </c>
      <c r="S3632">
        <f>--AND(Table1[[#This Row],[WithinTarget]]=1,Table1[[#This Row],[Patient Satisfaction Score]]&gt;=7)</f>
        <v>0</v>
      </c>
      <c r="T3632" t="str">
        <f>IF(LEFT(Table1[[#This Row],[Patient Gender]],1)="F","Female","Male")</f>
        <v>Male</v>
      </c>
    </row>
    <row r="3633" spans="1:20" x14ac:dyDescent="0.3">
      <c r="A3633" t="s">
        <v>3737</v>
      </c>
      <c r="B3633" s="1">
        <v>45113.050694444442</v>
      </c>
      <c r="C3633" t="s">
        <v>9</v>
      </c>
      <c r="D3633">
        <v>30</v>
      </c>
      <c r="E3633" t="s">
        <v>18</v>
      </c>
      <c r="F3633" t="s">
        <v>17</v>
      </c>
      <c r="G3633" t="b">
        <v>0</v>
      </c>
      <c r="I3633">
        <v>59</v>
      </c>
      <c r="J3633" t="b">
        <v>0</v>
      </c>
      <c r="K3633">
        <f>YEAR(Table1[[#This Row],[Patient Admission Date]])</f>
        <v>2023</v>
      </c>
      <c r="L3633" t="str">
        <f>TEXT(Table1[[#This Row],[Patient Admission Date]],"mmm")</f>
        <v>Jul</v>
      </c>
      <c r="M3633" t="str">
        <f>TEXT(Table1[[#This Row],[Patient Admission Date]],"ddd")</f>
        <v>Thu</v>
      </c>
      <c r="N3633" t="str">
        <f>TEXT(INT(HOUR(Table1[[#This Row],[Patient Admission Date]])/3)*3,"00")&amp;"-"&amp;TEXT(INT(HOUR(Table1[[#This Row],[Patient Admission Date]])/3)*3+3,"00")</f>
        <v>00-03</v>
      </c>
      <c r="O3633" t="str" cm="1">
        <f t="array" ref="O3633">_xlfn.IFS(Table1[[#This Row],[Patient Age]]&lt;=14,"0-14",Table1[[#This Row],[Patient Age]]&lt;=29,"15-29",Table1[[#This Row],[Patient Age]]&lt;=44,"30-44",Table1[[#This Row],[Patient Age]]&lt;=59,"45-59",Table1[[#This Row],[Patient Age]]&lt;=74,"60-74",TRUE,"75+")</f>
        <v>30-44</v>
      </c>
      <c r="P3633" t="str" cm="1">
        <f t="array" ref="P3633">_xlfn.IFS(Table1[[#This Row],[Patient Waittime]]&lt;=15,"0-15",Table1[[#This Row],[Patient Waittime]]&lt;=30,"16-30",Table1[[#This Row],[Patient Waittime]]&lt;=45,"31-45",Table1[[#This Row],[Patient Waittime]]&lt;=60,"46-60",TRUE,"60+")</f>
        <v>46-60</v>
      </c>
      <c r="Q3633">
        <f>--(Table1[[#This Row],[Patient Waittime]]&lt;=30)</f>
        <v>0</v>
      </c>
      <c r="R3633">
        <f>--Table1[[#This Row],[Patient Admission Flag]]</f>
        <v>0</v>
      </c>
      <c r="S3633">
        <f>--AND(Table1[[#This Row],[WithinTarget]]=1,Table1[[#This Row],[Patient Satisfaction Score]]&gt;=7)</f>
        <v>0</v>
      </c>
      <c r="T3633" t="str">
        <f>IF(LEFT(Table1[[#This Row],[Patient Gender]],1)="F","Female","Male")</f>
        <v>Male</v>
      </c>
    </row>
    <row r="3634" spans="1:20" x14ac:dyDescent="0.3">
      <c r="A3634" t="s">
        <v>3738</v>
      </c>
      <c r="B3634" s="1">
        <v>45498.242361111108</v>
      </c>
      <c r="C3634" t="s">
        <v>9</v>
      </c>
      <c r="D3634">
        <v>25</v>
      </c>
      <c r="E3634" t="s">
        <v>18</v>
      </c>
      <c r="F3634" t="s">
        <v>17</v>
      </c>
      <c r="G3634" t="b">
        <v>0</v>
      </c>
      <c r="I3634">
        <v>49</v>
      </c>
      <c r="J3634" t="b">
        <v>0</v>
      </c>
      <c r="K3634">
        <f>YEAR(Table1[[#This Row],[Patient Admission Date]])</f>
        <v>2024</v>
      </c>
      <c r="L3634" t="str">
        <f>TEXT(Table1[[#This Row],[Patient Admission Date]],"mmm")</f>
        <v>Jul</v>
      </c>
      <c r="M3634" t="str">
        <f>TEXT(Table1[[#This Row],[Patient Admission Date]],"ddd")</f>
        <v>Thu</v>
      </c>
      <c r="N3634" t="str">
        <f>TEXT(INT(HOUR(Table1[[#This Row],[Patient Admission Date]])/3)*3,"00")&amp;"-"&amp;TEXT(INT(HOUR(Table1[[#This Row],[Patient Admission Date]])/3)*3+3,"00")</f>
        <v>03-06</v>
      </c>
      <c r="O3634" t="str" cm="1">
        <f t="array" ref="O3634">_xlfn.IFS(Table1[[#This Row],[Patient Age]]&lt;=14,"0-14",Table1[[#This Row],[Patient Age]]&lt;=29,"15-29",Table1[[#This Row],[Patient Age]]&lt;=44,"30-44",Table1[[#This Row],[Patient Age]]&lt;=59,"45-59",Table1[[#This Row],[Patient Age]]&lt;=74,"60-74",TRUE,"75+")</f>
        <v>15-29</v>
      </c>
      <c r="P3634" t="str" cm="1">
        <f t="array" ref="P3634">_xlfn.IFS(Table1[[#This Row],[Patient Waittime]]&lt;=15,"0-15",Table1[[#This Row],[Patient Waittime]]&lt;=30,"16-30",Table1[[#This Row],[Patient Waittime]]&lt;=45,"31-45",Table1[[#This Row],[Patient Waittime]]&lt;=60,"46-60",TRUE,"60+")</f>
        <v>46-60</v>
      </c>
      <c r="Q3634">
        <f>--(Table1[[#This Row],[Patient Waittime]]&lt;=30)</f>
        <v>0</v>
      </c>
      <c r="R3634">
        <f>--Table1[[#This Row],[Patient Admission Flag]]</f>
        <v>0</v>
      </c>
      <c r="S3634">
        <f>--AND(Table1[[#This Row],[WithinTarget]]=1,Table1[[#This Row],[Patient Satisfaction Score]]&gt;=7)</f>
        <v>0</v>
      </c>
      <c r="T3634" t="str">
        <f>IF(LEFT(Table1[[#This Row],[Patient Gender]],1)="F","Female","Male")</f>
        <v>Male</v>
      </c>
    </row>
    <row r="3635" spans="1:20" x14ac:dyDescent="0.3">
      <c r="A3635" t="s">
        <v>3739</v>
      </c>
      <c r="B3635" s="1">
        <v>45442.495833333334</v>
      </c>
      <c r="C3635" t="s">
        <v>9</v>
      </c>
      <c r="D3635">
        <v>29</v>
      </c>
      <c r="E3635" t="s">
        <v>18</v>
      </c>
      <c r="F3635" t="s">
        <v>17</v>
      </c>
      <c r="G3635" t="b">
        <v>0</v>
      </c>
      <c r="I3635">
        <v>43</v>
      </c>
      <c r="J3635" t="b">
        <v>0</v>
      </c>
      <c r="K3635">
        <f>YEAR(Table1[[#This Row],[Patient Admission Date]])</f>
        <v>2024</v>
      </c>
      <c r="L3635" t="str">
        <f>TEXT(Table1[[#This Row],[Patient Admission Date]],"mmm")</f>
        <v>May</v>
      </c>
      <c r="M3635" t="str">
        <f>TEXT(Table1[[#This Row],[Patient Admission Date]],"ddd")</f>
        <v>Thu</v>
      </c>
      <c r="N3635" t="str">
        <f>TEXT(INT(HOUR(Table1[[#This Row],[Patient Admission Date]])/3)*3,"00")&amp;"-"&amp;TEXT(INT(HOUR(Table1[[#This Row],[Patient Admission Date]])/3)*3+3,"00")</f>
        <v>09-12</v>
      </c>
      <c r="O3635" t="str" cm="1">
        <f t="array" ref="O3635">_xlfn.IFS(Table1[[#This Row],[Patient Age]]&lt;=14,"0-14",Table1[[#This Row],[Patient Age]]&lt;=29,"15-29",Table1[[#This Row],[Patient Age]]&lt;=44,"30-44",Table1[[#This Row],[Patient Age]]&lt;=59,"45-59",Table1[[#This Row],[Patient Age]]&lt;=74,"60-74",TRUE,"75+")</f>
        <v>15-29</v>
      </c>
      <c r="P3635" t="str" cm="1">
        <f t="array" ref="P3635">_xlfn.IFS(Table1[[#This Row],[Patient Waittime]]&lt;=15,"0-15",Table1[[#This Row],[Patient Waittime]]&lt;=30,"16-30",Table1[[#This Row],[Patient Waittime]]&lt;=45,"31-45",Table1[[#This Row],[Patient Waittime]]&lt;=60,"46-60",TRUE,"60+")</f>
        <v>31-45</v>
      </c>
      <c r="Q3635">
        <f>--(Table1[[#This Row],[Patient Waittime]]&lt;=30)</f>
        <v>0</v>
      </c>
      <c r="R3635">
        <f>--Table1[[#This Row],[Patient Admission Flag]]</f>
        <v>0</v>
      </c>
      <c r="S3635">
        <f>--AND(Table1[[#This Row],[WithinTarget]]=1,Table1[[#This Row],[Patient Satisfaction Score]]&gt;=7)</f>
        <v>0</v>
      </c>
      <c r="T3635" t="str">
        <f>IF(LEFT(Table1[[#This Row],[Patient Gender]],1)="F","Female","Male")</f>
        <v>Male</v>
      </c>
    </row>
    <row r="3636" spans="1:20" x14ac:dyDescent="0.3">
      <c r="A3636" t="s">
        <v>3740</v>
      </c>
      <c r="B3636" s="1">
        <v>45556.883333333331</v>
      </c>
      <c r="C3636" t="s">
        <v>9</v>
      </c>
      <c r="D3636">
        <v>68</v>
      </c>
      <c r="E3636" t="s">
        <v>18</v>
      </c>
      <c r="F3636" t="s">
        <v>17</v>
      </c>
      <c r="G3636" t="b">
        <v>0</v>
      </c>
      <c r="I3636">
        <v>22</v>
      </c>
      <c r="J3636" t="b">
        <v>0</v>
      </c>
      <c r="K3636">
        <f>YEAR(Table1[[#This Row],[Patient Admission Date]])</f>
        <v>2024</v>
      </c>
      <c r="L3636" t="str">
        <f>TEXT(Table1[[#This Row],[Patient Admission Date]],"mmm")</f>
        <v>Sep</v>
      </c>
      <c r="M3636" t="str">
        <f>TEXT(Table1[[#This Row],[Patient Admission Date]],"ddd")</f>
        <v>Sat</v>
      </c>
      <c r="N3636" t="str">
        <f>TEXT(INT(HOUR(Table1[[#This Row],[Patient Admission Date]])/3)*3,"00")&amp;"-"&amp;TEXT(INT(HOUR(Table1[[#This Row],[Patient Admission Date]])/3)*3+3,"00")</f>
        <v>21-24</v>
      </c>
      <c r="O3636" t="str" cm="1">
        <f t="array" ref="O3636">_xlfn.IFS(Table1[[#This Row],[Patient Age]]&lt;=14,"0-14",Table1[[#This Row],[Patient Age]]&lt;=29,"15-29",Table1[[#This Row],[Patient Age]]&lt;=44,"30-44",Table1[[#This Row],[Patient Age]]&lt;=59,"45-59",Table1[[#This Row],[Patient Age]]&lt;=74,"60-74",TRUE,"75+")</f>
        <v>60-74</v>
      </c>
      <c r="P3636" t="str" cm="1">
        <f t="array" ref="P3636">_xlfn.IFS(Table1[[#This Row],[Patient Waittime]]&lt;=15,"0-15",Table1[[#This Row],[Patient Waittime]]&lt;=30,"16-30",Table1[[#This Row],[Patient Waittime]]&lt;=45,"31-45",Table1[[#This Row],[Patient Waittime]]&lt;=60,"46-60",TRUE,"60+")</f>
        <v>16-30</v>
      </c>
      <c r="Q3636">
        <f>--(Table1[[#This Row],[Patient Waittime]]&lt;=30)</f>
        <v>1</v>
      </c>
      <c r="R3636">
        <f>--Table1[[#This Row],[Patient Admission Flag]]</f>
        <v>0</v>
      </c>
      <c r="S3636">
        <f>--AND(Table1[[#This Row],[WithinTarget]]=1,Table1[[#This Row],[Patient Satisfaction Score]]&gt;=7)</f>
        <v>0</v>
      </c>
      <c r="T3636" t="str">
        <f>IF(LEFT(Table1[[#This Row],[Patient Gender]],1)="F","Female","Male")</f>
        <v>Male</v>
      </c>
    </row>
    <row r="3637" spans="1:20" x14ac:dyDescent="0.3">
      <c r="A3637" t="s">
        <v>3741</v>
      </c>
      <c r="B3637" s="1">
        <v>45426.410416666666</v>
      </c>
      <c r="C3637" t="s">
        <v>9</v>
      </c>
      <c r="D3637">
        <v>67</v>
      </c>
      <c r="E3637" t="s">
        <v>18</v>
      </c>
      <c r="F3637" t="s">
        <v>17</v>
      </c>
      <c r="G3637" t="b">
        <v>0</v>
      </c>
      <c r="I3637">
        <v>33</v>
      </c>
      <c r="J3637" t="b">
        <v>0</v>
      </c>
      <c r="K3637">
        <f>YEAR(Table1[[#This Row],[Patient Admission Date]])</f>
        <v>2024</v>
      </c>
      <c r="L3637" t="str">
        <f>TEXT(Table1[[#This Row],[Patient Admission Date]],"mmm")</f>
        <v>May</v>
      </c>
      <c r="M3637" t="str">
        <f>TEXT(Table1[[#This Row],[Patient Admission Date]],"ddd")</f>
        <v>Tue</v>
      </c>
      <c r="N3637" t="str">
        <f>TEXT(INT(HOUR(Table1[[#This Row],[Patient Admission Date]])/3)*3,"00")&amp;"-"&amp;TEXT(INT(HOUR(Table1[[#This Row],[Patient Admission Date]])/3)*3+3,"00")</f>
        <v>09-12</v>
      </c>
      <c r="O3637" t="str" cm="1">
        <f t="array" ref="O3637">_xlfn.IFS(Table1[[#This Row],[Patient Age]]&lt;=14,"0-14",Table1[[#This Row],[Patient Age]]&lt;=29,"15-29",Table1[[#This Row],[Patient Age]]&lt;=44,"30-44",Table1[[#This Row],[Patient Age]]&lt;=59,"45-59",Table1[[#This Row],[Patient Age]]&lt;=74,"60-74",TRUE,"75+")</f>
        <v>60-74</v>
      </c>
      <c r="P3637" t="str" cm="1">
        <f t="array" ref="P3637">_xlfn.IFS(Table1[[#This Row],[Patient Waittime]]&lt;=15,"0-15",Table1[[#This Row],[Patient Waittime]]&lt;=30,"16-30",Table1[[#This Row],[Patient Waittime]]&lt;=45,"31-45",Table1[[#This Row],[Patient Waittime]]&lt;=60,"46-60",TRUE,"60+")</f>
        <v>31-45</v>
      </c>
      <c r="Q3637">
        <f>--(Table1[[#This Row],[Patient Waittime]]&lt;=30)</f>
        <v>0</v>
      </c>
      <c r="R3637">
        <f>--Table1[[#This Row],[Patient Admission Flag]]</f>
        <v>0</v>
      </c>
      <c r="S3637">
        <f>--AND(Table1[[#This Row],[WithinTarget]]=1,Table1[[#This Row],[Patient Satisfaction Score]]&gt;=7)</f>
        <v>0</v>
      </c>
      <c r="T3637" t="str">
        <f>IF(LEFT(Table1[[#This Row],[Patient Gender]],1)="F","Female","Male")</f>
        <v>Male</v>
      </c>
    </row>
    <row r="3638" spans="1:20" x14ac:dyDescent="0.3">
      <c r="A3638" t="s">
        <v>3742</v>
      </c>
      <c r="B3638" s="1">
        <v>45216.436111111114</v>
      </c>
      <c r="C3638" t="s">
        <v>9</v>
      </c>
      <c r="D3638">
        <v>33</v>
      </c>
      <c r="E3638" t="s">
        <v>18</v>
      </c>
      <c r="F3638" t="s">
        <v>17</v>
      </c>
      <c r="G3638" t="b">
        <v>0</v>
      </c>
      <c r="I3638">
        <v>50</v>
      </c>
      <c r="J3638" t="b">
        <v>0</v>
      </c>
      <c r="K3638">
        <f>YEAR(Table1[[#This Row],[Patient Admission Date]])</f>
        <v>2023</v>
      </c>
      <c r="L3638" t="str">
        <f>TEXT(Table1[[#This Row],[Patient Admission Date]],"mmm")</f>
        <v>Oct</v>
      </c>
      <c r="M3638" t="str">
        <f>TEXT(Table1[[#This Row],[Patient Admission Date]],"ddd")</f>
        <v>Tue</v>
      </c>
      <c r="N3638" t="str">
        <f>TEXT(INT(HOUR(Table1[[#This Row],[Patient Admission Date]])/3)*3,"00")&amp;"-"&amp;TEXT(INT(HOUR(Table1[[#This Row],[Patient Admission Date]])/3)*3+3,"00")</f>
        <v>09-12</v>
      </c>
      <c r="O3638" t="str" cm="1">
        <f t="array" ref="O3638">_xlfn.IFS(Table1[[#This Row],[Patient Age]]&lt;=14,"0-14",Table1[[#This Row],[Patient Age]]&lt;=29,"15-29",Table1[[#This Row],[Patient Age]]&lt;=44,"30-44",Table1[[#This Row],[Patient Age]]&lt;=59,"45-59",Table1[[#This Row],[Patient Age]]&lt;=74,"60-74",TRUE,"75+")</f>
        <v>30-44</v>
      </c>
      <c r="P3638" t="str" cm="1">
        <f t="array" ref="P3638">_xlfn.IFS(Table1[[#This Row],[Patient Waittime]]&lt;=15,"0-15",Table1[[#This Row],[Patient Waittime]]&lt;=30,"16-30",Table1[[#This Row],[Patient Waittime]]&lt;=45,"31-45",Table1[[#This Row],[Patient Waittime]]&lt;=60,"46-60",TRUE,"60+")</f>
        <v>46-60</v>
      </c>
      <c r="Q3638">
        <f>--(Table1[[#This Row],[Patient Waittime]]&lt;=30)</f>
        <v>0</v>
      </c>
      <c r="R3638">
        <f>--Table1[[#This Row],[Patient Admission Flag]]</f>
        <v>0</v>
      </c>
      <c r="S3638">
        <f>--AND(Table1[[#This Row],[WithinTarget]]=1,Table1[[#This Row],[Patient Satisfaction Score]]&gt;=7)</f>
        <v>0</v>
      </c>
      <c r="T3638" t="str">
        <f>IF(LEFT(Table1[[#This Row],[Patient Gender]],1)="F","Female","Male")</f>
        <v>Male</v>
      </c>
    </row>
    <row r="3639" spans="1:20" x14ac:dyDescent="0.3">
      <c r="A3639" t="s">
        <v>3743</v>
      </c>
      <c r="B3639" s="1">
        <v>45253.056944444441</v>
      </c>
      <c r="C3639" t="s">
        <v>9</v>
      </c>
      <c r="D3639">
        <v>18</v>
      </c>
      <c r="E3639" t="s">
        <v>18</v>
      </c>
      <c r="F3639" t="s">
        <v>17</v>
      </c>
      <c r="G3639" t="b">
        <v>0</v>
      </c>
      <c r="I3639">
        <v>36</v>
      </c>
      <c r="J3639" t="b">
        <v>0</v>
      </c>
      <c r="K3639">
        <f>YEAR(Table1[[#This Row],[Patient Admission Date]])</f>
        <v>2023</v>
      </c>
      <c r="L3639" t="str">
        <f>TEXT(Table1[[#This Row],[Patient Admission Date]],"mmm")</f>
        <v>Nov</v>
      </c>
      <c r="M3639" t="str">
        <f>TEXT(Table1[[#This Row],[Patient Admission Date]],"ddd")</f>
        <v>Thu</v>
      </c>
      <c r="N3639" t="str">
        <f>TEXT(INT(HOUR(Table1[[#This Row],[Patient Admission Date]])/3)*3,"00")&amp;"-"&amp;TEXT(INT(HOUR(Table1[[#This Row],[Patient Admission Date]])/3)*3+3,"00")</f>
        <v>00-03</v>
      </c>
      <c r="O3639" t="str" cm="1">
        <f t="array" ref="O3639">_xlfn.IFS(Table1[[#This Row],[Patient Age]]&lt;=14,"0-14",Table1[[#This Row],[Patient Age]]&lt;=29,"15-29",Table1[[#This Row],[Patient Age]]&lt;=44,"30-44",Table1[[#This Row],[Patient Age]]&lt;=59,"45-59",Table1[[#This Row],[Patient Age]]&lt;=74,"60-74",TRUE,"75+")</f>
        <v>15-29</v>
      </c>
      <c r="P3639" t="str" cm="1">
        <f t="array" ref="P3639">_xlfn.IFS(Table1[[#This Row],[Patient Waittime]]&lt;=15,"0-15",Table1[[#This Row],[Patient Waittime]]&lt;=30,"16-30",Table1[[#This Row],[Patient Waittime]]&lt;=45,"31-45",Table1[[#This Row],[Patient Waittime]]&lt;=60,"46-60",TRUE,"60+")</f>
        <v>31-45</v>
      </c>
      <c r="Q3639">
        <f>--(Table1[[#This Row],[Patient Waittime]]&lt;=30)</f>
        <v>0</v>
      </c>
      <c r="R3639">
        <f>--Table1[[#This Row],[Patient Admission Flag]]</f>
        <v>0</v>
      </c>
      <c r="S3639">
        <f>--AND(Table1[[#This Row],[WithinTarget]]=1,Table1[[#This Row],[Patient Satisfaction Score]]&gt;=7)</f>
        <v>0</v>
      </c>
      <c r="T3639" t="str">
        <f>IF(LEFT(Table1[[#This Row],[Patient Gender]],1)="F","Female","Male")</f>
        <v>Male</v>
      </c>
    </row>
    <row r="3640" spans="1:20" x14ac:dyDescent="0.3">
      <c r="A3640" t="s">
        <v>3744</v>
      </c>
      <c r="B3640" s="1">
        <v>45422.122916666667</v>
      </c>
      <c r="C3640" t="s">
        <v>9</v>
      </c>
      <c r="D3640">
        <v>45</v>
      </c>
      <c r="E3640" t="s">
        <v>18</v>
      </c>
      <c r="F3640" t="s">
        <v>17</v>
      </c>
      <c r="G3640" t="b">
        <v>0</v>
      </c>
      <c r="I3640">
        <v>22</v>
      </c>
      <c r="J3640" t="b">
        <v>0</v>
      </c>
      <c r="K3640">
        <f>YEAR(Table1[[#This Row],[Patient Admission Date]])</f>
        <v>2024</v>
      </c>
      <c r="L3640" t="str">
        <f>TEXT(Table1[[#This Row],[Patient Admission Date]],"mmm")</f>
        <v>May</v>
      </c>
      <c r="M3640" t="str">
        <f>TEXT(Table1[[#This Row],[Patient Admission Date]],"ddd")</f>
        <v>Fri</v>
      </c>
      <c r="N3640" t="str">
        <f>TEXT(INT(HOUR(Table1[[#This Row],[Patient Admission Date]])/3)*3,"00")&amp;"-"&amp;TEXT(INT(HOUR(Table1[[#This Row],[Patient Admission Date]])/3)*3+3,"00")</f>
        <v>00-03</v>
      </c>
      <c r="O3640" t="str" cm="1">
        <f t="array" ref="O3640">_xlfn.IFS(Table1[[#This Row],[Patient Age]]&lt;=14,"0-14",Table1[[#This Row],[Patient Age]]&lt;=29,"15-29",Table1[[#This Row],[Patient Age]]&lt;=44,"30-44",Table1[[#This Row],[Patient Age]]&lt;=59,"45-59",Table1[[#This Row],[Patient Age]]&lt;=74,"60-74",TRUE,"75+")</f>
        <v>45-59</v>
      </c>
      <c r="P3640" t="str" cm="1">
        <f t="array" ref="P3640">_xlfn.IFS(Table1[[#This Row],[Patient Waittime]]&lt;=15,"0-15",Table1[[#This Row],[Patient Waittime]]&lt;=30,"16-30",Table1[[#This Row],[Patient Waittime]]&lt;=45,"31-45",Table1[[#This Row],[Patient Waittime]]&lt;=60,"46-60",TRUE,"60+")</f>
        <v>16-30</v>
      </c>
      <c r="Q3640">
        <f>--(Table1[[#This Row],[Patient Waittime]]&lt;=30)</f>
        <v>1</v>
      </c>
      <c r="R3640">
        <f>--Table1[[#This Row],[Patient Admission Flag]]</f>
        <v>0</v>
      </c>
      <c r="S3640">
        <f>--AND(Table1[[#This Row],[WithinTarget]]=1,Table1[[#This Row],[Patient Satisfaction Score]]&gt;=7)</f>
        <v>0</v>
      </c>
      <c r="T3640" t="str">
        <f>IF(LEFT(Table1[[#This Row],[Patient Gender]],1)="F","Female","Male")</f>
        <v>Male</v>
      </c>
    </row>
    <row r="3641" spans="1:20" x14ac:dyDescent="0.3">
      <c r="A3641" t="s">
        <v>3745</v>
      </c>
      <c r="B3641" s="1">
        <v>45365.188194444447</v>
      </c>
      <c r="C3641" t="s">
        <v>9</v>
      </c>
      <c r="D3641">
        <v>35</v>
      </c>
      <c r="E3641" t="s">
        <v>18</v>
      </c>
      <c r="F3641" t="s">
        <v>17</v>
      </c>
      <c r="G3641" t="b">
        <v>0</v>
      </c>
      <c r="I3641">
        <v>51</v>
      </c>
      <c r="J3641" t="b">
        <v>0</v>
      </c>
      <c r="K3641">
        <f>YEAR(Table1[[#This Row],[Patient Admission Date]])</f>
        <v>2024</v>
      </c>
      <c r="L3641" t="str">
        <f>TEXT(Table1[[#This Row],[Patient Admission Date]],"mmm")</f>
        <v>Mar</v>
      </c>
      <c r="M3641" t="str">
        <f>TEXT(Table1[[#This Row],[Patient Admission Date]],"ddd")</f>
        <v>Thu</v>
      </c>
      <c r="N3641" t="str">
        <f>TEXT(INT(HOUR(Table1[[#This Row],[Patient Admission Date]])/3)*3,"00")&amp;"-"&amp;TEXT(INT(HOUR(Table1[[#This Row],[Patient Admission Date]])/3)*3+3,"00")</f>
        <v>03-06</v>
      </c>
      <c r="O3641" t="str" cm="1">
        <f t="array" ref="O3641">_xlfn.IFS(Table1[[#This Row],[Patient Age]]&lt;=14,"0-14",Table1[[#This Row],[Patient Age]]&lt;=29,"15-29",Table1[[#This Row],[Patient Age]]&lt;=44,"30-44",Table1[[#This Row],[Patient Age]]&lt;=59,"45-59",Table1[[#This Row],[Patient Age]]&lt;=74,"60-74",TRUE,"75+")</f>
        <v>30-44</v>
      </c>
      <c r="P3641" t="str" cm="1">
        <f t="array" ref="P3641">_xlfn.IFS(Table1[[#This Row],[Patient Waittime]]&lt;=15,"0-15",Table1[[#This Row],[Patient Waittime]]&lt;=30,"16-30",Table1[[#This Row],[Patient Waittime]]&lt;=45,"31-45",Table1[[#This Row],[Patient Waittime]]&lt;=60,"46-60",TRUE,"60+")</f>
        <v>46-60</v>
      </c>
      <c r="Q3641">
        <f>--(Table1[[#This Row],[Patient Waittime]]&lt;=30)</f>
        <v>0</v>
      </c>
      <c r="R3641">
        <f>--Table1[[#This Row],[Patient Admission Flag]]</f>
        <v>0</v>
      </c>
      <c r="S3641">
        <f>--AND(Table1[[#This Row],[WithinTarget]]=1,Table1[[#This Row],[Patient Satisfaction Score]]&gt;=7)</f>
        <v>0</v>
      </c>
      <c r="T3641" t="str">
        <f>IF(LEFT(Table1[[#This Row],[Patient Gender]],1)="F","Female","Male")</f>
        <v>Male</v>
      </c>
    </row>
    <row r="3642" spans="1:20" x14ac:dyDescent="0.3">
      <c r="A3642" t="s">
        <v>3746</v>
      </c>
      <c r="B3642" s="1">
        <v>45143.845138888886</v>
      </c>
      <c r="C3642" t="s">
        <v>9</v>
      </c>
      <c r="D3642">
        <v>78</v>
      </c>
      <c r="E3642" t="s">
        <v>18</v>
      </c>
      <c r="F3642" t="s">
        <v>17</v>
      </c>
      <c r="G3642" t="b">
        <v>0</v>
      </c>
      <c r="I3642">
        <v>20</v>
      </c>
      <c r="J3642" t="b">
        <v>0</v>
      </c>
      <c r="K3642">
        <f>YEAR(Table1[[#This Row],[Patient Admission Date]])</f>
        <v>2023</v>
      </c>
      <c r="L3642" t="str">
        <f>TEXT(Table1[[#This Row],[Patient Admission Date]],"mmm")</f>
        <v>Aug</v>
      </c>
      <c r="M3642" t="str">
        <f>TEXT(Table1[[#This Row],[Patient Admission Date]],"ddd")</f>
        <v>Sat</v>
      </c>
      <c r="N3642" t="str">
        <f>TEXT(INT(HOUR(Table1[[#This Row],[Patient Admission Date]])/3)*3,"00")&amp;"-"&amp;TEXT(INT(HOUR(Table1[[#This Row],[Patient Admission Date]])/3)*3+3,"00")</f>
        <v>18-21</v>
      </c>
      <c r="O3642" t="str" cm="1">
        <f t="array" ref="O3642">_xlfn.IFS(Table1[[#This Row],[Patient Age]]&lt;=14,"0-14",Table1[[#This Row],[Patient Age]]&lt;=29,"15-29",Table1[[#This Row],[Patient Age]]&lt;=44,"30-44",Table1[[#This Row],[Patient Age]]&lt;=59,"45-59",Table1[[#This Row],[Patient Age]]&lt;=74,"60-74",TRUE,"75+")</f>
        <v>75+</v>
      </c>
      <c r="P3642" t="str" cm="1">
        <f t="array" ref="P3642">_xlfn.IFS(Table1[[#This Row],[Patient Waittime]]&lt;=15,"0-15",Table1[[#This Row],[Patient Waittime]]&lt;=30,"16-30",Table1[[#This Row],[Patient Waittime]]&lt;=45,"31-45",Table1[[#This Row],[Patient Waittime]]&lt;=60,"46-60",TRUE,"60+")</f>
        <v>16-30</v>
      </c>
      <c r="Q3642">
        <f>--(Table1[[#This Row],[Patient Waittime]]&lt;=30)</f>
        <v>1</v>
      </c>
      <c r="R3642">
        <f>--Table1[[#This Row],[Patient Admission Flag]]</f>
        <v>0</v>
      </c>
      <c r="S3642">
        <f>--AND(Table1[[#This Row],[WithinTarget]]=1,Table1[[#This Row],[Patient Satisfaction Score]]&gt;=7)</f>
        <v>0</v>
      </c>
      <c r="T3642" t="str">
        <f>IF(LEFT(Table1[[#This Row],[Patient Gender]],1)="F","Female","Male")</f>
        <v>Male</v>
      </c>
    </row>
    <row r="3643" spans="1:20" x14ac:dyDescent="0.3">
      <c r="A3643" t="s">
        <v>3747</v>
      </c>
      <c r="B3643" s="1">
        <v>45039.211805555555</v>
      </c>
      <c r="C3643" t="s">
        <v>9</v>
      </c>
      <c r="D3643">
        <v>67</v>
      </c>
      <c r="E3643" t="s">
        <v>18</v>
      </c>
      <c r="F3643" t="s">
        <v>17</v>
      </c>
      <c r="G3643" t="b">
        <v>0</v>
      </c>
      <c r="I3643">
        <v>24</v>
      </c>
      <c r="J3643" t="b">
        <v>0</v>
      </c>
      <c r="K3643">
        <f>YEAR(Table1[[#This Row],[Patient Admission Date]])</f>
        <v>2023</v>
      </c>
      <c r="L3643" t="str">
        <f>TEXT(Table1[[#This Row],[Patient Admission Date]],"mmm")</f>
        <v>Apr</v>
      </c>
      <c r="M3643" t="str">
        <f>TEXT(Table1[[#This Row],[Patient Admission Date]],"ddd")</f>
        <v>Sun</v>
      </c>
      <c r="N3643" t="str">
        <f>TEXT(INT(HOUR(Table1[[#This Row],[Patient Admission Date]])/3)*3,"00")&amp;"-"&amp;TEXT(INT(HOUR(Table1[[#This Row],[Patient Admission Date]])/3)*3+3,"00")</f>
        <v>03-06</v>
      </c>
      <c r="O3643" t="str" cm="1">
        <f t="array" ref="O3643">_xlfn.IFS(Table1[[#This Row],[Patient Age]]&lt;=14,"0-14",Table1[[#This Row],[Patient Age]]&lt;=29,"15-29",Table1[[#This Row],[Patient Age]]&lt;=44,"30-44",Table1[[#This Row],[Patient Age]]&lt;=59,"45-59",Table1[[#This Row],[Patient Age]]&lt;=74,"60-74",TRUE,"75+")</f>
        <v>60-74</v>
      </c>
      <c r="P3643" t="str" cm="1">
        <f t="array" ref="P3643">_xlfn.IFS(Table1[[#This Row],[Patient Waittime]]&lt;=15,"0-15",Table1[[#This Row],[Patient Waittime]]&lt;=30,"16-30",Table1[[#This Row],[Patient Waittime]]&lt;=45,"31-45",Table1[[#This Row],[Patient Waittime]]&lt;=60,"46-60",TRUE,"60+")</f>
        <v>16-30</v>
      </c>
      <c r="Q3643">
        <f>--(Table1[[#This Row],[Patient Waittime]]&lt;=30)</f>
        <v>1</v>
      </c>
      <c r="R3643">
        <f>--Table1[[#This Row],[Patient Admission Flag]]</f>
        <v>0</v>
      </c>
      <c r="S3643">
        <f>--AND(Table1[[#This Row],[WithinTarget]]=1,Table1[[#This Row],[Patient Satisfaction Score]]&gt;=7)</f>
        <v>0</v>
      </c>
      <c r="T3643" t="str">
        <f>IF(LEFT(Table1[[#This Row],[Patient Gender]],1)="F","Female","Male")</f>
        <v>Male</v>
      </c>
    </row>
    <row r="3644" spans="1:20" x14ac:dyDescent="0.3">
      <c r="A3644" t="s">
        <v>3748</v>
      </c>
      <c r="B3644" s="1">
        <v>45126.747916666667</v>
      </c>
      <c r="C3644" t="s">
        <v>9</v>
      </c>
      <c r="D3644">
        <v>26</v>
      </c>
      <c r="E3644" t="s">
        <v>18</v>
      </c>
      <c r="F3644" t="s">
        <v>17</v>
      </c>
      <c r="G3644" t="b">
        <v>0</v>
      </c>
      <c r="I3644">
        <v>29</v>
      </c>
      <c r="J3644" t="b">
        <v>0</v>
      </c>
      <c r="K3644">
        <f>YEAR(Table1[[#This Row],[Patient Admission Date]])</f>
        <v>2023</v>
      </c>
      <c r="L3644" t="str">
        <f>TEXT(Table1[[#This Row],[Patient Admission Date]],"mmm")</f>
        <v>Jul</v>
      </c>
      <c r="M3644" t="str">
        <f>TEXT(Table1[[#This Row],[Patient Admission Date]],"ddd")</f>
        <v>Wed</v>
      </c>
      <c r="N3644" t="str">
        <f>TEXT(INT(HOUR(Table1[[#This Row],[Patient Admission Date]])/3)*3,"00")&amp;"-"&amp;TEXT(INT(HOUR(Table1[[#This Row],[Patient Admission Date]])/3)*3+3,"00")</f>
        <v>15-18</v>
      </c>
      <c r="O3644" t="str" cm="1">
        <f t="array" ref="O3644">_xlfn.IFS(Table1[[#This Row],[Patient Age]]&lt;=14,"0-14",Table1[[#This Row],[Patient Age]]&lt;=29,"15-29",Table1[[#This Row],[Patient Age]]&lt;=44,"30-44",Table1[[#This Row],[Patient Age]]&lt;=59,"45-59",Table1[[#This Row],[Patient Age]]&lt;=74,"60-74",TRUE,"75+")</f>
        <v>15-29</v>
      </c>
      <c r="P3644" t="str" cm="1">
        <f t="array" ref="P3644">_xlfn.IFS(Table1[[#This Row],[Patient Waittime]]&lt;=15,"0-15",Table1[[#This Row],[Patient Waittime]]&lt;=30,"16-30",Table1[[#This Row],[Patient Waittime]]&lt;=45,"31-45",Table1[[#This Row],[Patient Waittime]]&lt;=60,"46-60",TRUE,"60+")</f>
        <v>16-30</v>
      </c>
      <c r="Q3644">
        <f>--(Table1[[#This Row],[Patient Waittime]]&lt;=30)</f>
        <v>1</v>
      </c>
      <c r="R3644">
        <f>--Table1[[#This Row],[Patient Admission Flag]]</f>
        <v>0</v>
      </c>
      <c r="S3644">
        <f>--AND(Table1[[#This Row],[WithinTarget]]=1,Table1[[#This Row],[Patient Satisfaction Score]]&gt;=7)</f>
        <v>0</v>
      </c>
      <c r="T3644" t="str">
        <f>IF(LEFT(Table1[[#This Row],[Patient Gender]],1)="F","Female","Male")</f>
        <v>Male</v>
      </c>
    </row>
    <row r="3645" spans="1:20" x14ac:dyDescent="0.3">
      <c r="A3645" t="s">
        <v>3749</v>
      </c>
      <c r="B3645" s="1">
        <v>45529.709722222222</v>
      </c>
      <c r="C3645" t="s">
        <v>9</v>
      </c>
      <c r="D3645">
        <v>32</v>
      </c>
      <c r="E3645" t="s">
        <v>18</v>
      </c>
      <c r="F3645" t="s">
        <v>17</v>
      </c>
      <c r="G3645" t="b">
        <v>0</v>
      </c>
      <c r="I3645">
        <v>34</v>
      </c>
      <c r="J3645" t="b">
        <v>0</v>
      </c>
      <c r="K3645">
        <f>YEAR(Table1[[#This Row],[Patient Admission Date]])</f>
        <v>2024</v>
      </c>
      <c r="L3645" t="str">
        <f>TEXT(Table1[[#This Row],[Patient Admission Date]],"mmm")</f>
        <v>Aug</v>
      </c>
      <c r="M3645" t="str">
        <f>TEXT(Table1[[#This Row],[Patient Admission Date]],"ddd")</f>
        <v>Sun</v>
      </c>
      <c r="N3645" t="str">
        <f>TEXT(INT(HOUR(Table1[[#This Row],[Patient Admission Date]])/3)*3,"00")&amp;"-"&amp;TEXT(INT(HOUR(Table1[[#This Row],[Patient Admission Date]])/3)*3+3,"00")</f>
        <v>15-18</v>
      </c>
      <c r="O3645" t="str" cm="1">
        <f t="array" ref="O3645">_xlfn.IFS(Table1[[#This Row],[Patient Age]]&lt;=14,"0-14",Table1[[#This Row],[Patient Age]]&lt;=29,"15-29",Table1[[#This Row],[Patient Age]]&lt;=44,"30-44",Table1[[#This Row],[Patient Age]]&lt;=59,"45-59",Table1[[#This Row],[Patient Age]]&lt;=74,"60-74",TRUE,"75+")</f>
        <v>30-44</v>
      </c>
      <c r="P3645" t="str" cm="1">
        <f t="array" ref="P3645">_xlfn.IFS(Table1[[#This Row],[Patient Waittime]]&lt;=15,"0-15",Table1[[#This Row],[Patient Waittime]]&lt;=30,"16-30",Table1[[#This Row],[Patient Waittime]]&lt;=45,"31-45",Table1[[#This Row],[Patient Waittime]]&lt;=60,"46-60",TRUE,"60+")</f>
        <v>31-45</v>
      </c>
      <c r="Q3645">
        <f>--(Table1[[#This Row],[Patient Waittime]]&lt;=30)</f>
        <v>0</v>
      </c>
      <c r="R3645">
        <f>--Table1[[#This Row],[Patient Admission Flag]]</f>
        <v>0</v>
      </c>
      <c r="S3645">
        <f>--AND(Table1[[#This Row],[WithinTarget]]=1,Table1[[#This Row],[Patient Satisfaction Score]]&gt;=7)</f>
        <v>0</v>
      </c>
      <c r="T3645" t="str">
        <f>IF(LEFT(Table1[[#This Row],[Patient Gender]],1)="F","Female","Male")</f>
        <v>Male</v>
      </c>
    </row>
    <row r="3646" spans="1:20" x14ac:dyDescent="0.3">
      <c r="A3646" t="s">
        <v>3750</v>
      </c>
      <c r="B3646" s="1">
        <v>45298.640277777777</v>
      </c>
      <c r="C3646" t="s">
        <v>9</v>
      </c>
      <c r="D3646">
        <v>13</v>
      </c>
      <c r="E3646" t="s">
        <v>18</v>
      </c>
      <c r="F3646" t="s">
        <v>17</v>
      </c>
      <c r="G3646" t="b">
        <v>0</v>
      </c>
      <c r="I3646">
        <v>49</v>
      </c>
      <c r="J3646" t="b">
        <v>0</v>
      </c>
      <c r="K3646">
        <f>YEAR(Table1[[#This Row],[Patient Admission Date]])</f>
        <v>2024</v>
      </c>
      <c r="L3646" t="str">
        <f>TEXT(Table1[[#This Row],[Patient Admission Date]],"mmm")</f>
        <v>Jan</v>
      </c>
      <c r="M3646" t="str">
        <f>TEXT(Table1[[#This Row],[Patient Admission Date]],"ddd")</f>
        <v>Sun</v>
      </c>
      <c r="N3646" t="str">
        <f>TEXT(INT(HOUR(Table1[[#This Row],[Patient Admission Date]])/3)*3,"00")&amp;"-"&amp;TEXT(INT(HOUR(Table1[[#This Row],[Patient Admission Date]])/3)*3+3,"00")</f>
        <v>15-18</v>
      </c>
      <c r="O3646" t="str" cm="1">
        <f t="array" ref="O3646">_xlfn.IFS(Table1[[#This Row],[Patient Age]]&lt;=14,"0-14",Table1[[#This Row],[Patient Age]]&lt;=29,"15-29",Table1[[#This Row],[Patient Age]]&lt;=44,"30-44",Table1[[#This Row],[Patient Age]]&lt;=59,"45-59",Table1[[#This Row],[Patient Age]]&lt;=74,"60-74",TRUE,"75+")</f>
        <v>0-14</v>
      </c>
      <c r="P3646" t="str" cm="1">
        <f t="array" ref="P3646">_xlfn.IFS(Table1[[#This Row],[Patient Waittime]]&lt;=15,"0-15",Table1[[#This Row],[Patient Waittime]]&lt;=30,"16-30",Table1[[#This Row],[Patient Waittime]]&lt;=45,"31-45",Table1[[#This Row],[Patient Waittime]]&lt;=60,"46-60",TRUE,"60+")</f>
        <v>46-60</v>
      </c>
      <c r="Q3646">
        <f>--(Table1[[#This Row],[Patient Waittime]]&lt;=30)</f>
        <v>0</v>
      </c>
      <c r="R3646">
        <f>--Table1[[#This Row],[Patient Admission Flag]]</f>
        <v>0</v>
      </c>
      <c r="S3646">
        <f>--AND(Table1[[#This Row],[WithinTarget]]=1,Table1[[#This Row],[Patient Satisfaction Score]]&gt;=7)</f>
        <v>0</v>
      </c>
      <c r="T3646" t="str">
        <f>IF(LEFT(Table1[[#This Row],[Patient Gender]],1)="F","Female","Male")</f>
        <v>Male</v>
      </c>
    </row>
    <row r="3647" spans="1:20" x14ac:dyDescent="0.3">
      <c r="A3647" t="s">
        <v>3751</v>
      </c>
      <c r="B3647" s="1">
        <v>45192.229166666664</v>
      </c>
      <c r="C3647" t="s">
        <v>9</v>
      </c>
      <c r="D3647">
        <v>22</v>
      </c>
      <c r="E3647" t="s">
        <v>18</v>
      </c>
      <c r="F3647" t="s">
        <v>17</v>
      </c>
      <c r="G3647" t="b">
        <v>0</v>
      </c>
      <c r="I3647">
        <v>24</v>
      </c>
      <c r="J3647" t="b">
        <v>0</v>
      </c>
      <c r="K3647">
        <f>YEAR(Table1[[#This Row],[Patient Admission Date]])</f>
        <v>2023</v>
      </c>
      <c r="L3647" t="str">
        <f>TEXT(Table1[[#This Row],[Patient Admission Date]],"mmm")</f>
        <v>Sep</v>
      </c>
      <c r="M3647" t="str">
        <f>TEXT(Table1[[#This Row],[Patient Admission Date]],"ddd")</f>
        <v>Sat</v>
      </c>
      <c r="N3647" t="str">
        <f>TEXT(INT(HOUR(Table1[[#This Row],[Patient Admission Date]])/3)*3,"00")&amp;"-"&amp;TEXT(INT(HOUR(Table1[[#This Row],[Patient Admission Date]])/3)*3+3,"00")</f>
        <v>03-06</v>
      </c>
      <c r="O3647" t="str" cm="1">
        <f t="array" ref="O3647">_xlfn.IFS(Table1[[#This Row],[Patient Age]]&lt;=14,"0-14",Table1[[#This Row],[Patient Age]]&lt;=29,"15-29",Table1[[#This Row],[Patient Age]]&lt;=44,"30-44",Table1[[#This Row],[Patient Age]]&lt;=59,"45-59",Table1[[#This Row],[Patient Age]]&lt;=74,"60-74",TRUE,"75+")</f>
        <v>15-29</v>
      </c>
      <c r="P3647" t="str" cm="1">
        <f t="array" ref="P3647">_xlfn.IFS(Table1[[#This Row],[Patient Waittime]]&lt;=15,"0-15",Table1[[#This Row],[Patient Waittime]]&lt;=30,"16-30",Table1[[#This Row],[Patient Waittime]]&lt;=45,"31-45",Table1[[#This Row],[Patient Waittime]]&lt;=60,"46-60",TRUE,"60+")</f>
        <v>16-30</v>
      </c>
      <c r="Q3647">
        <f>--(Table1[[#This Row],[Patient Waittime]]&lt;=30)</f>
        <v>1</v>
      </c>
      <c r="R3647">
        <f>--Table1[[#This Row],[Patient Admission Flag]]</f>
        <v>0</v>
      </c>
      <c r="S3647">
        <f>--AND(Table1[[#This Row],[WithinTarget]]=1,Table1[[#This Row],[Patient Satisfaction Score]]&gt;=7)</f>
        <v>0</v>
      </c>
      <c r="T3647" t="str">
        <f>IF(LEFT(Table1[[#This Row],[Patient Gender]],1)="F","Female","Male")</f>
        <v>Male</v>
      </c>
    </row>
    <row r="3648" spans="1:20" x14ac:dyDescent="0.3">
      <c r="A3648" t="s">
        <v>3752</v>
      </c>
      <c r="B3648" s="1">
        <v>45401.695833333331</v>
      </c>
      <c r="C3648" t="s">
        <v>9</v>
      </c>
      <c r="D3648">
        <v>38</v>
      </c>
      <c r="E3648" t="s">
        <v>18</v>
      </c>
      <c r="F3648" t="s">
        <v>17</v>
      </c>
      <c r="G3648" t="b">
        <v>0</v>
      </c>
      <c r="I3648">
        <v>32</v>
      </c>
      <c r="J3648" t="b">
        <v>0</v>
      </c>
      <c r="K3648">
        <f>YEAR(Table1[[#This Row],[Patient Admission Date]])</f>
        <v>2024</v>
      </c>
      <c r="L3648" t="str">
        <f>TEXT(Table1[[#This Row],[Patient Admission Date]],"mmm")</f>
        <v>Apr</v>
      </c>
      <c r="M3648" t="str">
        <f>TEXT(Table1[[#This Row],[Patient Admission Date]],"ddd")</f>
        <v>Fri</v>
      </c>
      <c r="N3648" t="str">
        <f>TEXT(INT(HOUR(Table1[[#This Row],[Patient Admission Date]])/3)*3,"00")&amp;"-"&amp;TEXT(INT(HOUR(Table1[[#This Row],[Patient Admission Date]])/3)*3+3,"00")</f>
        <v>15-18</v>
      </c>
      <c r="O3648" t="str" cm="1">
        <f t="array" ref="O3648">_xlfn.IFS(Table1[[#This Row],[Patient Age]]&lt;=14,"0-14",Table1[[#This Row],[Patient Age]]&lt;=29,"15-29",Table1[[#This Row],[Patient Age]]&lt;=44,"30-44",Table1[[#This Row],[Patient Age]]&lt;=59,"45-59",Table1[[#This Row],[Patient Age]]&lt;=74,"60-74",TRUE,"75+")</f>
        <v>30-44</v>
      </c>
      <c r="P3648" t="str" cm="1">
        <f t="array" ref="P3648">_xlfn.IFS(Table1[[#This Row],[Patient Waittime]]&lt;=15,"0-15",Table1[[#This Row],[Patient Waittime]]&lt;=30,"16-30",Table1[[#This Row],[Patient Waittime]]&lt;=45,"31-45",Table1[[#This Row],[Patient Waittime]]&lt;=60,"46-60",TRUE,"60+")</f>
        <v>31-45</v>
      </c>
      <c r="Q3648">
        <f>--(Table1[[#This Row],[Patient Waittime]]&lt;=30)</f>
        <v>0</v>
      </c>
      <c r="R3648">
        <f>--Table1[[#This Row],[Patient Admission Flag]]</f>
        <v>0</v>
      </c>
      <c r="S3648">
        <f>--AND(Table1[[#This Row],[WithinTarget]]=1,Table1[[#This Row],[Patient Satisfaction Score]]&gt;=7)</f>
        <v>0</v>
      </c>
      <c r="T3648" t="str">
        <f>IF(LEFT(Table1[[#This Row],[Patient Gender]],1)="F","Female","Male")</f>
        <v>Male</v>
      </c>
    </row>
    <row r="3649" spans="1:20" x14ac:dyDescent="0.3">
      <c r="A3649" t="s">
        <v>3753</v>
      </c>
      <c r="B3649" s="1">
        <v>45544.695833333331</v>
      </c>
      <c r="C3649" t="s">
        <v>9</v>
      </c>
      <c r="D3649">
        <v>31</v>
      </c>
      <c r="E3649" t="s">
        <v>18</v>
      </c>
      <c r="F3649" t="s">
        <v>17</v>
      </c>
      <c r="G3649" t="b">
        <v>0</v>
      </c>
      <c r="I3649">
        <v>22</v>
      </c>
      <c r="J3649" t="b">
        <v>0</v>
      </c>
      <c r="K3649">
        <f>YEAR(Table1[[#This Row],[Patient Admission Date]])</f>
        <v>2024</v>
      </c>
      <c r="L3649" t="str">
        <f>TEXT(Table1[[#This Row],[Patient Admission Date]],"mmm")</f>
        <v>Sep</v>
      </c>
      <c r="M3649" t="str">
        <f>TEXT(Table1[[#This Row],[Patient Admission Date]],"ddd")</f>
        <v>Mon</v>
      </c>
      <c r="N3649" t="str">
        <f>TEXT(INT(HOUR(Table1[[#This Row],[Patient Admission Date]])/3)*3,"00")&amp;"-"&amp;TEXT(INT(HOUR(Table1[[#This Row],[Patient Admission Date]])/3)*3+3,"00")</f>
        <v>15-18</v>
      </c>
      <c r="O3649" t="str" cm="1">
        <f t="array" ref="O3649">_xlfn.IFS(Table1[[#This Row],[Patient Age]]&lt;=14,"0-14",Table1[[#This Row],[Patient Age]]&lt;=29,"15-29",Table1[[#This Row],[Patient Age]]&lt;=44,"30-44",Table1[[#This Row],[Patient Age]]&lt;=59,"45-59",Table1[[#This Row],[Patient Age]]&lt;=74,"60-74",TRUE,"75+")</f>
        <v>30-44</v>
      </c>
      <c r="P3649" t="str" cm="1">
        <f t="array" ref="P3649">_xlfn.IFS(Table1[[#This Row],[Patient Waittime]]&lt;=15,"0-15",Table1[[#This Row],[Patient Waittime]]&lt;=30,"16-30",Table1[[#This Row],[Patient Waittime]]&lt;=45,"31-45",Table1[[#This Row],[Patient Waittime]]&lt;=60,"46-60",TRUE,"60+")</f>
        <v>16-30</v>
      </c>
      <c r="Q3649">
        <f>--(Table1[[#This Row],[Patient Waittime]]&lt;=30)</f>
        <v>1</v>
      </c>
      <c r="R3649">
        <f>--Table1[[#This Row],[Patient Admission Flag]]</f>
        <v>0</v>
      </c>
      <c r="S3649">
        <f>--AND(Table1[[#This Row],[WithinTarget]]=1,Table1[[#This Row],[Patient Satisfaction Score]]&gt;=7)</f>
        <v>0</v>
      </c>
      <c r="T3649" t="str">
        <f>IF(LEFT(Table1[[#This Row],[Patient Gender]],1)="F","Female","Male")</f>
        <v>Male</v>
      </c>
    </row>
    <row r="3650" spans="1:20" x14ac:dyDescent="0.3">
      <c r="A3650" t="s">
        <v>3754</v>
      </c>
      <c r="B3650" s="1">
        <v>45410.459722222222</v>
      </c>
      <c r="C3650" t="s">
        <v>9</v>
      </c>
      <c r="D3650">
        <v>55</v>
      </c>
      <c r="E3650" t="s">
        <v>18</v>
      </c>
      <c r="F3650" t="s">
        <v>17</v>
      </c>
      <c r="G3650" t="b">
        <v>0</v>
      </c>
      <c r="H3650">
        <v>0</v>
      </c>
      <c r="I3650">
        <v>28</v>
      </c>
      <c r="J3650" t="b">
        <v>0</v>
      </c>
      <c r="K3650">
        <f>YEAR(Table1[[#This Row],[Patient Admission Date]])</f>
        <v>2024</v>
      </c>
      <c r="L3650" t="str">
        <f>TEXT(Table1[[#This Row],[Patient Admission Date]],"mmm")</f>
        <v>Apr</v>
      </c>
      <c r="M3650" t="str">
        <f>TEXT(Table1[[#This Row],[Patient Admission Date]],"ddd")</f>
        <v>Sun</v>
      </c>
      <c r="N3650" t="str">
        <f>TEXT(INT(HOUR(Table1[[#This Row],[Patient Admission Date]])/3)*3,"00")&amp;"-"&amp;TEXT(INT(HOUR(Table1[[#This Row],[Patient Admission Date]])/3)*3+3,"00")</f>
        <v>09-12</v>
      </c>
      <c r="O3650" t="str" cm="1">
        <f t="array" ref="O3650">_xlfn.IFS(Table1[[#This Row],[Patient Age]]&lt;=14,"0-14",Table1[[#This Row],[Patient Age]]&lt;=29,"15-29",Table1[[#This Row],[Patient Age]]&lt;=44,"30-44",Table1[[#This Row],[Patient Age]]&lt;=59,"45-59",Table1[[#This Row],[Patient Age]]&lt;=74,"60-74",TRUE,"75+")</f>
        <v>45-59</v>
      </c>
      <c r="P3650" t="str" cm="1">
        <f t="array" ref="P3650">_xlfn.IFS(Table1[[#This Row],[Patient Waittime]]&lt;=15,"0-15",Table1[[#This Row],[Patient Waittime]]&lt;=30,"16-30",Table1[[#This Row],[Patient Waittime]]&lt;=45,"31-45",Table1[[#This Row],[Patient Waittime]]&lt;=60,"46-60",TRUE,"60+")</f>
        <v>16-30</v>
      </c>
      <c r="Q3650">
        <f>--(Table1[[#This Row],[Patient Waittime]]&lt;=30)</f>
        <v>1</v>
      </c>
      <c r="R3650">
        <f>--Table1[[#This Row],[Patient Admission Flag]]</f>
        <v>0</v>
      </c>
      <c r="S3650">
        <f>--AND(Table1[[#This Row],[WithinTarget]]=1,Table1[[#This Row],[Patient Satisfaction Score]]&gt;=7)</f>
        <v>0</v>
      </c>
      <c r="T3650" t="str">
        <f>IF(LEFT(Table1[[#This Row],[Patient Gender]],1)="F","Female","Male")</f>
        <v>Male</v>
      </c>
    </row>
    <row r="3651" spans="1:20" x14ac:dyDescent="0.3">
      <c r="A3651" t="s">
        <v>3755</v>
      </c>
      <c r="B3651" s="1">
        <v>45530.269444444442</v>
      </c>
      <c r="C3651" t="s">
        <v>9</v>
      </c>
      <c r="D3651">
        <v>67</v>
      </c>
      <c r="E3651" t="s">
        <v>18</v>
      </c>
      <c r="F3651" t="s">
        <v>17</v>
      </c>
      <c r="G3651" t="b">
        <v>0</v>
      </c>
      <c r="H3651">
        <v>0</v>
      </c>
      <c r="I3651">
        <v>29</v>
      </c>
      <c r="J3651" t="b">
        <v>0</v>
      </c>
      <c r="K3651">
        <f>YEAR(Table1[[#This Row],[Patient Admission Date]])</f>
        <v>2024</v>
      </c>
      <c r="L3651" t="str">
        <f>TEXT(Table1[[#This Row],[Patient Admission Date]],"mmm")</f>
        <v>Aug</v>
      </c>
      <c r="M3651" t="str">
        <f>TEXT(Table1[[#This Row],[Patient Admission Date]],"ddd")</f>
        <v>Mon</v>
      </c>
      <c r="N3651" t="str">
        <f>TEXT(INT(HOUR(Table1[[#This Row],[Patient Admission Date]])/3)*3,"00")&amp;"-"&amp;TEXT(INT(HOUR(Table1[[#This Row],[Patient Admission Date]])/3)*3+3,"00")</f>
        <v>06-09</v>
      </c>
      <c r="O3651" t="str" cm="1">
        <f t="array" ref="O3651">_xlfn.IFS(Table1[[#This Row],[Patient Age]]&lt;=14,"0-14",Table1[[#This Row],[Patient Age]]&lt;=29,"15-29",Table1[[#This Row],[Patient Age]]&lt;=44,"30-44",Table1[[#This Row],[Patient Age]]&lt;=59,"45-59",Table1[[#This Row],[Patient Age]]&lt;=74,"60-74",TRUE,"75+")</f>
        <v>60-74</v>
      </c>
      <c r="P3651" t="str" cm="1">
        <f t="array" ref="P3651">_xlfn.IFS(Table1[[#This Row],[Patient Waittime]]&lt;=15,"0-15",Table1[[#This Row],[Patient Waittime]]&lt;=30,"16-30",Table1[[#This Row],[Patient Waittime]]&lt;=45,"31-45",Table1[[#This Row],[Patient Waittime]]&lt;=60,"46-60",TRUE,"60+")</f>
        <v>16-30</v>
      </c>
      <c r="Q3651">
        <f>--(Table1[[#This Row],[Patient Waittime]]&lt;=30)</f>
        <v>1</v>
      </c>
      <c r="R3651">
        <f>--Table1[[#This Row],[Patient Admission Flag]]</f>
        <v>0</v>
      </c>
      <c r="S3651">
        <f>--AND(Table1[[#This Row],[WithinTarget]]=1,Table1[[#This Row],[Patient Satisfaction Score]]&gt;=7)</f>
        <v>0</v>
      </c>
      <c r="T3651" t="str">
        <f>IF(LEFT(Table1[[#This Row],[Patient Gender]],1)="F","Female","Male")</f>
        <v>Male</v>
      </c>
    </row>
    <row r="3652" spans="1:20" x14ac:dyDescent="0.3">
      <c r="A3652" t="s">
        <v>3756</v>
      </c>
      <c r="B3652" s="1">
        <v>45387.144444444442</v>
      </c>
      <c r="C3652" t="s">
        <v>9</v>
      </c>
      <c r="D3652">
        <v>77</v>
      </c>
      <c r="E3652" t="s">
        <v>18</v>
      </c>
      <c r="F3652" t="s">
        <v>17</v>
      </c>
      <c r="G3652" t="b">
        <v>0</v>
      </c>
      <c r="H3652">
        <v>2</v>
      </c>
      <c r="I3652">
        <v>19</v>
      </c>
      <c r="J3652" t="b">
        <v>0</v>
      </c>
      <c r="K3652">
        <f>YEAR(Table1[[#This Row],[Patient Admission Date]])</f>
        <v>2024</v>
      </c>
      <c r="L3652" t="str">
        <f>TEXT(Table1[[#This Row],[Patient Admission Date]],"mmm")</f>
        <v>Apr</v>
      </c>
      <c r="M3652" t="str">
        <f>TEXT(Table1[[#This Row],[Patient Admission Date]],"ddd")</f>
        <v>Fri</v>
      </c>
      <c r="N3652" t="str">
        <f>TEXT(INT(HOUR(Table1[[#This Row],[Patient Admission Date]])/3)*3,"00")&amp;"-"&amp;TEXT(INT(HOUR(Table1[[#This Row],[Patient Admission Date]])/3)*3+3,"00")</f>
        <v>03-06</v>
      </c>
      <c r="O3652" t="str" cm="1">
        <f t="array" ref="O3652">_xlfn.IFS(Table1[[#This Row],[Patient Age]]&lt;=14,"0-14",Table1[[#This Row],[Patient Age]]&lt;=29,"15-29",Table1[[#This Row],[Patient Age]]&lt;=44,"30-44",Table1[[#This Row],[Patient Age]]&lt;=59,"45-59",Table1[[#This Row],[Patient Age]]&lt;=74,"60-74",TRUE,"75+")</f>
        <v>75+</v>
      </c>
      <c r="P3652" t="str" cm="1">
        <f t="array" ref="P3652">_xlfn.IFS(Table1[[#This Row],[Patient Waittime]]&lt;=15,"0-15",Table1[[#This Row],[Patient Waittime]]&lt;=30,"16-30",Table1[[#This Row],[Patient Waittime]]&lt;=45,"31-45",Table1[[#This Row],[Patient Waittime]]&lt;=60,"46-60",TRUE,"60+")</f>
        <v>16-30</v>
      </c>
      <c r="Q3652">
        <f>--(Table1[[#This Row],[Patient Waittime]]&lt;=30)</f>
        <v>1</v>
      </c>
      <c r="R3652">
        <f>--Table1[[#This Row],[Patient Admission Flag]]</f>
        <v>0</v>
      </c>
      <c r="S3652">
        <f>--AND(Table1[[#This Row],[WithinTarget]]=1,Table1[[#This Row],[Patient Satisfaction Score]]&gt;=7)</f>
        <v>0</v>
      </c>
      <c r="T3652" t="str">
        <f>IF(LEFT(Table1[[#This Row],[Patient Gender]],1)="F","Female","Male")</f>
        <v>Male</v>
      </c>
    </row>
    <row r="3653" spans="1:20" x14ac:dyDescent="0.3">
      <c r="A3653" t="s">
        <v>3757</v>
      </c>
      <c r="B3653" s="1">
        <v>45203.572916666664</v>
      </c>
      <c r="C3653" t="s">
        <v>9</v>
      </c>
      <c r="D3653">
        <v>39</v>
      </c>
      <c r="E3653" t="s">
        <v>18</v>
      </c>
      <c r="F3653" t="s">
        <v>17</v>
      </c>
      <c r="G3653" t="b">
        <v>0</v>
      </c>
      <c r="H3653">
        <v>3</v>
      </c>
      <c r="I3653">
        <v>39</v>
      </c>
      <c r="J3653" t="b">
        <v>0</v>
      </c>
      <c r="K3653">
        <f>YEAR(Table1[[#This Row],[Patient Admission Date]])</f>
        <v>2023</v>
      </c>
      <c r="L3653" t="str">
        <f>TEXT(Table1[[#This Row],[Patient Admission Date]],"mmm")</f>
        <v>Oct</v>
      </c>
      <c r="M3653" t="str">
        <f>TEXT(Table1[[#This Row],[Patient Admission Date]],"ddd")</f>
        <v>Wed</v>
      </c>
      <c r="N3653" t="str">
        <f>TEXT(INT(HOUR(Table1[[#This Row],[Patient Admission Date]])/3)*3,"00")&amp;"-"&amp;TEXT(INT(HOUR(Table1[[#This Row],[Patient Admission Date]])/3)*3+3,"00")</f>
        <v>12-15</v>
      </c>
      <c r="O3653" t="str" cm="1">
        <f t="array" ref="O3653">_xlfn.IFS(Table1[[#This Row],[Patient Age]]&lt;=14,"0-14",Table1[[#This Row],[Patient Age]]&lt;=29,"15-29",Table1[[#This Row],[Patient Age]]&lt;=44,"30-44",Table1[[#This Row],[Patient Age]]&lt;=59,"45-59",Table1[[#This Row],[Patient Age]]&lt;=74,"60-74",TRUE,"75+")</f>
        <v>30-44</v>
      </c>
      <c r="P3653" t="str" cm="1">
        <f t="array" ref="P3653">_xlfn.IFS(Table1[[#This Row],[Patient Waittime]]&lt;=15,"0-15",Table1[[#This Row],[Patient Waittime]]&lt;=30,"16-30",Table1[[#This Row],[Patient Waittime]]&lt;=45,"31-45",Table1[[#This Row],[Patient Waittime]]&lt;=60,"46-60",TRUE,"60+")</f>
        <v>31-45</v>
      </c>
      <c r="Q3653">
        <f>--(Table1[[#This Row],[Patient Waittime]]&lt;=30)</f>
        <v>0</v>
      </c>
      <c r="R3653">
        <f>--Table1[[#This Row],[Patient Admission Flag]]</f>
        <v>0</v>
      </c>
      <c r="S3653">
        <f>--AND(Table1[[#This Row],[WithinTarget]]=1,Table1[[#This Row],[Patient Satisfaction Score]]&gt;=7)</f>
        <v>0</v>
      </c>
      <c r="T3653" t="str">
        <f>IF(LEFT(Table1[[#This Row],[Patient Gender]],1)="F","Female","Male")</f>
        <v>Male</v>
      </c>
    </row>
    <row r="3654" spans="1:20" x14ac:dyDescent="0.3">
      <c r="A3654" t="s">
        <v>3758</v>
      </c>
      <c r="B3654" s="1">
        <v>45461.69027777778</v>
      </c>
      <c r="C3654" t="s">
        <v>9</v>
      </c>
      <c r="D3654">
        <v>40</v>
      </c>
      <c r="E3654" t="s">
        <v>18</v>
      </c>
      <c r="F3654" t="s">
        <v>17</v>
      </c>
      <c r="G3654" t="b">
        <v>0</v>
      </c>
      <c r="H3654">
        <v>4</v>
      </c>
      <c r="I3654">
        <v>19</v>
      </c>
      <c r="J3654" t="b">
        <v>0</v>
      </c>
      <c r="K3654">
        <f>YEAR(Table1[[#This Row],[Patient Admission Date]])</f>
        <v>2024</v>
      </c>
      <c r="L3654" t="str">
        <f>TEXT(Table1[[#This Row],[Patient Admission Date]],"mmm")</f>
        <v>Jun</v>
      </c>
      <c r="M3654" t="str">
        <f>TEXT(Table1[[#This Row],[Patient Admission Date]],"ddd")</f>
        <v>Tue</v>
      </c>
      <c r="N3654" t="str">
        <f>TEXT(INT(HOUR(Table1[[#This Row],[Patient Admission Date]])/3)*3,"00")&amp;"-"&amp;TEXT(INT(HOUR(Table1[[#This Row],[Patient Admission Date]])/3)*3+3,"00")</f>
        <v>15-18</v>
      </c>
      <c r="O3654" t="str" cm="1">
        <f t="array" ref="O3654">_xlfn.IFS(Table1[[#This Row],[Patient Age]]&lt;=14,"0-14",Table1[[#This Row],[Patient Age]]&lt;=29,"15-29",Table1[[#This Row],[Patient Age]]&lt;=44,"30-44",Table1[[#This Row],[Patient Age]]&lt;=59,"45-59",Table1[[#This Row],[Patient Age]]&lt;=74,"60-74",TRUE,"75+")</f>
        <v>30-44</v>
      </c>
      <c r="P3654" t="str" cm="1">
        <f t="array" ref="P3654">_xlfn.IFS(Table1[[#This Row],[Patient Waittime]]&lt;=15,"0-15",Table1[[#This Row],[Patient Waittime]]&lt;=30,"16-30",Table1[[#This Row],[Patient Waittime]]&lt;=45,"31-45",Table1[[#This Row],[Patient Waittime]]&lt;=60,"46-60",TRUE,"60+")</f>
        <v>16-30</v>
      </c>
      <c r="Q3654">
        <f>--(Table1[[#This Row],[Patient Waittime]]&lt;=30)</f>
        <v>1</v>
      </c>
      <c r="R3654">
        <f>--Table1[[#This Row],[Patient Admission Flag]]</f>
        <v>0</v>
      </c>
      <c r="S3654">
        <f>--AND(Table1[[#This Row],[WithinTarget]]=1,Table1[[#This Row],[Patient Satisfaction Score]]&gt;=7)</f>
        <v>0</v>
      </c>
      <c r="T3654" t="str">
        <f>IF(LEFT(Table1[[#This Row],[Patient Gender]],1)="F","Female","Male")</f>
        <v>Male</v>
      </c>
    </row>
    <row r="3655" spans="1:20" x14ac:dyDescent="0.3">
      <c r="A3655" t="s">
        <v>3759</v>
      </c>
      <c r="B3655" s="1">
        <v>45356.20416666667</v>
      </c>
      <c r="C3655" t="s">
        <v>9</v>
      </c>
      <c r="D3655">
        <v>10</v>
      </c>
      <c r="E3655" t="s">
        <v>18</v>
      </c>
      <c r="F3655" t="s">
        <v>17</v>
      </c>
      <c r="G3655" t="b">
        <v>0</v>
      </c>
      <c r="H3655">
        <v>4</v>
      </c>
      <c r="I3655">
        <v>57</v>
      </c>
      <c r="J3655" t="b">
        <v>0</v>
      </c>
      <c r="K3655">
        <f>YEAR(Table1[[#This Row],[Patient Admission Date]])</f>
        <v>2024</v>
      </c>
      <c r="L3655" t="str">
        <f>TEXT(Table1[[#This Row],[Patient Admission Date]],"mmm")</f>
        <v>Mar</v>
      </c>
      <c r="M3655" t="str">
        <f>TEXT(Table1[[#This Row],[Patient Admission Date]],"ddd")</f>
        <v>Tue</v>
      </c>
      <c r="N3655" t="str">
        <f>TEXT(INT(HOUR(Table1[[#This Row],[Patient Admission Date]])/3)*3,"00")&amp;"-"&amp;TEXT(INT(HOUR(Table1[[#This Row],[Patient Admission Date]])/3)*3+3,"00")</f>
        <v>03-06</v>
      </c>
      <c r="O3655" t="str" cm="1">
        <f t="array" ref="O3655">_xlfn.IFS(Table1[[#This Row],[Patient Age]]&lt;=14,"0-14",Table1[[#This Row],[Patient Age]]&lt;=29,"15-29",Table1[[#This Row],[Patient Age]]&lt;=44,"30-44",Table1[[#This Row],[Patient Age]]&lt;=59,"45-59",Table1[[#This Row],[Patient Age]]&lt;=74,"60-74",TRUE,"75+")</f>
        <v>0-14</v>
      </c>
      <c r="P3655" t="str" cm="1">
        <f t="array" ref="P3655">_xlfn.IFS(Table1[[#This Row],[Patient Waittime]]&lt;=15,"0-15",Table1[[#This Row],[Patient Waittime]]&lt;=30,"16-30",Table1[[#This Row],[Patient Waittime]]&lt;=45,"31-45",Table1[[#This Row],[Patient Waittime]]&lt;=60,"46-60",TRUE,"60+")</f>
        <v>46-60</v>
      </c>
      <c r="Q3655">
        <f>--(Table1[[#This Row],[Patient Waittime]]&lt;=30)</f>
        <v>0</v>
      </c>
      <c r="R3655">
        <f>--Table1[[#This Row],[Patient Admission Flag]]</f>
        <v>0</v>
      </c>
      <c r="S3655">
        <f>--AND(Table1[[#This Row],[WithinTarget]]=1,Table1[[#This Row],[Patient Satisfaction Score]]&gt;=7)</f>
        <v>0</v>
      </c>
      <c r="T3655" t="str">
        <f>IF(LEFT(Table1[[#This Row],[Patient Gender]],1)="F","Female","Male")</f>
        <v>Male</v>
      </c>
    </row>
    <row r="3656" spans="1:20" x14ac:dyDescent="0.3">
      <c r="A3656" t="s">
        <v>3760</v>
      </c>
      <c r="B3656" s="1">
        <v>45553.663194444445</v>
      </c>
      <c r="C3656" t="s">
        <v>9</v>
      </c>
      <c r="D3656">
        <v>76</v>
      </c>
      <c r="E3656" t="s">
        <v>18</v>
      </c>
      <c r="F3656" t="s">
        <v>17</v>
      </c>
      <c r="G3656" t="b">
        <v>0</v>
      </c>
      <c r="H3656">
        <v>5</v>
      </c>
      <c r="I3656">
        <v>13</v>
      </c>
      <c r="J3656" t="b">
        <v>0</v>
      </c>
      <c r="K3656">
        <f>YEAR(Table1[[#This Row],[Patient Admission Date]])</f>
        <v>2024</v>
      </c>
      <c r="L3656" t="str">
        <f>TEXT(Table1[[#This Row],[Patient Admission Date]],"mmm")</f>
        <v>Sep</v>
      </c>
      <c r="M3656" t="str">
        <f>TEXT(Table1[[#This Row],[Patient Admission Date]],"ddd")</f>
        <v>Wed</v>
      </c>
      <c r="N3656" t="str">
        <f>TEXT(INT(HOUR(Table1[[#This Row],[Patient Admission Date]])/3)*3,"00")&amp;"-"&amp;TEXT(INT(HOUR(Table1[[#This Row],[Patient Admission Date]])/3)*3+3,"00")</f>
        <v>15-18</v>
      </c>
      <c r="O3656" t="str" cm="1">
        <f t="array" ref="O3656">_xlfn.IFS(Table1[[#This Row],[Patient Age]]&lt;=14,"0-14",Table1[[#This Row],[Patient Age]]&lt;=29,"15-29",Table1[[#This Row],[Patient Age]]&lt;=44,"30-44",Table1[[#This Row],[Patient Age]]&lt;=59,"45-59",Table1[[#This Row],[Patient Age]]&lt;=74,"60-74",TRUE,"75+")</f>
        <v>75+</v>
      </c>
      <c r="P3656" t="str" cm="1">
        <f t="array" ref="P3656">_xlfn.IFS(Table1[[#This Row],[Patient Waittime]]&lt;=15,"0-15",Table1[[#This Row],[Patient Waittime]]&lt;=30,"16-30",Table1[[#This Row],[Patient Waittime]]&lt;=45,"31-45",Table1[[#This Row],[Patient Waittime]]&lt;=60,"46-60",TRUE,"60+")</f>
        <v>0-15</v>
      </c>
      <c r="Q3656">
        <f>--(Table1[[#This Row],[Patient Waittime]]&lt;=30)</f>
        <v>1</v>
      </c>
      <c r="R3656">
        <f>--Table1[[#This Row],[Patient Admission Flag]]</f>
        <v>0</v>
      </c>
      <c r="S3656">
        <f>--AND(Table1[[#This Row],[WithinTarget]]=1,Table1[[#This Row],[Patient Satisfaction Score]]&gt;=7)</f>
        <v>0</v>
      </c>
      <c r="T3656" t="str">
        <f>IF(LEFT(Table1[[#This Row],[Patient Gender]],1)="F","Female","Male")</f>
        <v>Male</v>
      </c>
    </row>
    <row r="3657" spans="1:20" x14ac:dyDescent="0.3">
      <c r="A3657" t="s">
        <v>3761</v>
      </c>
      <c r="B3657" s="1">
        <v>45262.740277777775</v>
      </c>
      <c r="C3657" t="s">
        <v>9</v>
      </c>
      <c r="D3657">
        <v>18</v>
      </c>
      <c r="E3657" t="s">
        <v>18</v>
      </c>
      <c r="F3657" t="s">
        <v>17</v>
      </c>
      <c r="G3657" t="b">
        <v>0</v>
      </c>
      <c r="H3657">
        <v>8</v>
      </c>
      <c r="I3657">
        <v>24</v>
      </c>
      <c r="J3657" t="b">
        <v>0</v>
      </c>
      <c r="K3657">
        <f>YEAR(Table1[[#This Row],[Patient Admission Date]])</f>
        <v>2023</v>
      </c>
      <c r="L3657" t="str">
        <f>TEXT(Table1[[#This Row],[Patient Admission Date]],"mmm")</f>
        <v>Dec</v>
      </c>
      <c r="M3657" t="str">
        <f>TEXT(Table1[[#This Row],[Patient Admission Date]],"ddd")</f>
        <v>Sat</v>
      </c>
      <c r="N3657" t="str">
        <f>TEXT(INT(HOUR(Table1[[#This Row],[Patient Admission Date]])/3)*3,"00")&amp;"-"&amp;TEXT(INT(HOUR(Table1[[#This Row],[Patient Admission Date]])/3)*3+3,"00")</f>
        <v>15-18</v>
      </c>
      <c r="O3657" t="str" cm="1">
        <f t="array" ref="O3657">_xlfn.IFS(Table1[[#This Row],[Patient Age]]&lt;=14,"0-14",Table1[[#This Row],[Patient Age]]&lt;=29,"15-29",Table1[[#This Row],[Patient Age]]&lt;=44,"30-44",Table1[[#This Row],[Patient Age]]&lt;=59,"45-59",Table1[[#This Row],[Patient Age]]&lt;=74,"60-74",TRUE,"75+")</f>
        <v>15-29</v>
      </c>
      <c r="P3657" t="str" cm="1">
        <f t="array" ref="P3657">_xlfn.IFS(Table1[[#This Row],[Patient Waittime]]&lt;=15,"0-15",Table1[[#This Row],[Patient Waittime]]&lt;=30,"16-30",Table1[[#This Row],[Patient Waittime]]&lt;=45,"31-45",Table1[[#This Row],[Patient Waittime]]&lt;=60,"46-60",TRUE,"60+")</f>
        <v>16-30</v>
      </c>
      <c r="Q3657">
        <f>--(Table1[[#This Row],[Patient Waittime]]&lt;=30)</f>
        <v>1</v>
      </c>
      <c r="R3657">
        <f>--Table1[[#This Row],[Patient Admission Flag]]</f>
        <v>0</v>
      </c>
      <c r="S3657">
        <f>--AND(Table1[[#This Row],[WithinTarget]]=1,Table1[[#This Row],[Patient Satisfaction Score]]&gt;=7)</f>
        <v>1</v>
      </c>
      <c r="T3657" t="str">
        <f>IF(LEFT(Table1[[#This Row],[Patient Gender]],1)="F","Female","Male")</f>
        <v>Male</v>
      </c>
    </row>
    <row r="3658" spans="1:20" x14ac:dyDescent="0.3">
      <c r="A3658" t="s">
        <v>3762</v>
      </c>
      <c r="B3658" s="1">
        <v>45088.523611111108</v>
      </c>
      <c r="C3658" t="s">
        <v>9</v>
      </c>
      <c r="D3658">
        <v>14</v>
      </c>
      <c r="E3658" t="s">
        <v>18</v>
      </c>
      <c r="F3658" t="s">
        <v>17</v>
      </c>
      <c r="G3658" t="b">
        <v>0</v>
      </c>
      <c r="H3658">
        <v>8</v>
      </c>
      <c r="I3658">
        <v>50</v>
      </c>
      <c r="J3658" t="b">
        <v>0</v>
      </c>
      <c r="K3658">
        <f>YEAR(Table1[[#This Row],[Patient Admission Date]])</f>
        <v>2023</v>
      </c>
      <c r="L3658" t="str">
        <f>TEXT(Table1[[#This Row],[Patient Admission Date]],"mmm")</f>
        <v>Jun</v>
      </c>
      <c r="M3658" t="str">
        <f>TEXT(Table1[[#This Row],[Patient Admission Date]],"ddd")</f>
        <v>Sun</v>
      </c>
      <c r="N3658" t="str">
        <f>TEXT(INT(HOUR(Table1[[#This Row],[Patient Admission Date]])/3)*3,"00")&amp;"-"&amp;TEXT(INT(HOUR(Table1[[#This Row],[Patient Admission Date]])/3)*3+3,"00")</f>
        <v>12-15</v>
      </c>
      <c r="O3658" t="str" cm="1">
        <f t="array" ref="O3658">_xlfn.IFS(Table1[[#This Row],[Patient Age]]&lt;=14,"0-14",Table1[[#This Row],[Patient Age]]&lt;=29,"15-29",Table1[[#This Row],[Patient Age]]&lt;=44,"30-44",Table1[[#This Row],[Patient Age]]&lt;=59,"45-59",Table1[[#This Row],[Patient Age]]&lt;=74,"60-74",TRUE,"75+")</f>
        <v>0-14</v>
      </c>
      <c r="P3658" t="str" cm="1">
        <f t="array" ref="P3658">_xlfn.IFS(Table1[[#This Row],[Patient Waittime]]&lt;=15,"0-15",Table1[[#This Row],[Patient Waittime]]&lt;=30,"16-30",Table1[[#This Row],[Patient Waittime]]&lt;=45,"31-45",Table1[[#This Row],[Patient Waittime]]&lt;=60,"46-60",TRUE,"60+")</f>
        <v>46-60</v>
      </c>
      <c r="Q3658">
        <f>--(Table1[[#This Row],[Patient Waittime]]&lt;=30)</f>
        <v>0</v>
      </c>
      <c r="R3658">
        <f>--Table1[[#This Row],[Patient Admission Flag]]</f>
        <v>0</v>
      </c>
      <c r="S3658">
        <f>--AND(Table1[[#This Row],[WithinTarget]]=1,Table1[[#This Row],[Patient Satisfaction Score]]&gt;=7)</f>
        <v>0</v>
      </c>
      <c r="T3658" t="str">
        <f>IF(LEFT(Table1[[#This Row],[Patient Gender]],1)="F","Female","Male")</f>
        <v>Male</v>
      </c>
    </row>
    <row r="3659" spans="1:20" x14ac:dyDescent="0.3">
      <c r="A3659" t="s">
        <v>3763</v>
      </c>
      <c r="B3659" s="1">
        <v>45452.658333333333</v>
      </c>
      <c r="C3659" t="s">
        <v>9</v>
      </c>
      <c r="D3659">
        <v>72</v>
      </c>
      <c r="E3659" t="s">
        <v>18</v>
      </c>
      <c r="F3659" t="s">
        <v>17</v>
      </c>
      <c r="G3659" t="b">
        <v>0</v>
      </c>
      <c r="H3659">
        <v>10</v>
      </c>
      <c r="I3659">
        <v>34</v>
      </c>
      <c r="J3659" t="b">
        <v>0</v>
      </c>
      <c r="K3659">
        <f>YEAR(Table1[[#This Row],[Patient Admission Date]])</f>
        <v>2024</v>
      </c>
      <c r="L3659" t="str">
        <f>TEXT(Table1[[#This Row],[Patient Admission Date]],"mmm")</f>
        <v>Jun</v>
      </c>
      <c r="M3659" t="str">
        <f>TEXT(Table1[[#This Row],[Patient Admission Date]],"ddd")</f>
        <v>Sun</v>
      </c>
      <c r="N3659" t="str">
        <f>TEXT(INT(HOUR(Table1[[#This Row],[Patient Admission Date]])/3)*3,"00")&amp;"-"&amp;TEXT(INT(HOUR(Table1[[#This Row],[Patient Admission Date]])/3)*3+3,"00")</f>
        <v>15-18</v>
      </c>
      <c r="O3659" t="str" cm="1">
        <f t="array" ref="O3659">_xlfn.IFS(Table1[[#This Row],[Patient Age]]&lt;=14,"0-14",Table1[[#This Row],[Patient Age]]&lt;=29,"15-29",Table1[[#This Row],[Patient Age]]&lt;=44,"30-44",Table1[[#This Row],[Patient Age]]&lt;=59,"45-59",Table1[[#This Row],[Patient Age]]&lt;=74,"60-74",TRUE,"75+")</f>
        <v>60-74</v>
      </c>
      <c r="P3659" t="str" cm="1">
        <f t="array" ref="P3659">_xlfn.IFS(Table1[[#This Row],[Patient Waittime]]&lt;=15,"0-15",Table1[[#This Row],[Patient Waittime]]&lt;=30,"16-30",Table1[[#This Row],[Patient Waittime]]&lt;=45,"31-45",Table1[[#This Row],[Patient Waittime]]&lt;=60,"46-60",TRUE,"60+")</f>
        <v>31-45</v>
      </c>
      <c r="Q3659">
        <f>--(Table1[[#This Row],[Patient Waittime]]&lt;=30)</f>
        <v>0</v>
      </c>
      <c r="R3659">
        <f>--Table1[[#This Row],[Patient Admission Flag]]</f>
        <v>0</v>
      </c>
      <c r="S3659">
        <f>--AND(Table1[[#This Row],[WithinTarget]]=1,Table1[[#This Row],[Patient Satisfaction Score]]&gt;=7)</f>
        <v>0</v>
      </c>
      <c r="T3659" t="str">
        <f>IF(LEFT(Table1[[#This Row],[Patient Gender]],1)="F","Female","Male")</f>
        <v>Male</v>
      </c>
    </row>
    <row r="3660" spans="1:20" x14ac:dyDescent="0.3">
      <c r="A3660" t="s">
        <v>3764</v>
      </c>
      <c r="B3660" s="1">
        <v>45518.479166666664</v>
      </c>
      <c r="C3660" t="s">
        <v>9</v>
      </c>
      <c r="D3660">
        <v>13</v>
      </c>
      <c r="E3660" t="s">
        <v>18</v>
      </c>
      <c r="F3660" t="s">
        <v>23</v>
      </c>
      <c r="G3660" t="b">
        <v>0</v>
      </c>
      <c r="I3660">
        <v>59</v>
      </c>
      <c r="J3660" t="b">
        <v>0</v>
      </c>
      <c r="K3660">
        <f>YEAR(Table1[[#This Row],[Patient Admission Date]])</f>
        <v>2024</v>
      </c>
      <c r="L3660" t="str">
        <f>TEXT(Table1[[#This Row],[Patient Admission Date]],"mmm")</f>
        <v>Aug</v>
      </c>
      <c r="M3660" t="str">
        <f>TEXT(Table1[[#This Row],[Patient Admission Date]],"ddd")</f>
        <v>Wed</v>
      </c>
      <c r="N3660" t="str">
        <f>TEXT(INT(HOUR(Table1[[#This Row],[Patient Admission Date]])/3)*3,"00")&amp;"-"&amp;TEXT(INT(HOUR(Table1[[#This Row],[Patient Admission Date]])/3)*3+3,"00")</f>
        <v>09-12</v>
      </c>
      <c r="O3660" t="str" cm="1">
        <f t="array" ref="O3660">_xlfn.IFS(Table1[[#This Row],[Patient Age]]&lt;=14,"0-14",Table1[[#This Row],[Patient Age]]&lt;=29,"15-29",Table1[[#This Row],[Patient Age]]&lt;=44,"30-44",Table1[[#This Row],[Patient Age]]&lt;=59,"45-59",Table1[[#This Row],[Patient Age]]&lt;=74,"60-74",TRUE,"75+")</f>
        <v>0-14</v>
      </c>
      <c r="P3660" t="str" cm="1">
        <f t="array" ref="P3660">_xlfn.IFS(Table1[[#This Row],[Patient Waittime]]&lt;=15,"0-15",Table1[[#This Row],[Patient Waittime]]&lt;=30,"16-30",Table1[[#This Row],[Patient Waittime]]&lt;=45,"31-45",Table1[[#This Row],[Patient Waittime]]&lt;=60,"46-60",TRUE,"60+")</f>
        <v>46-60</v>
      </c>
      <c r="Q3660">
        <f>--(Table1[[#This Row],[Patient Waittime]]&lt;=30)</f>
        <v>0</v>
      </c>
      <c r="R3660">
        <f>--Table1[[#This Row],[Patient Admission Flag]]</f>
        <v>0</v>
      </c>
      <c r="S3660">
        <f>--AND(Table1[[#This Row],[WithinTarget]]=1,Table1[[#This Row],[Patient Satisfaction Score]]&gt;=7)</f>
        <v>0</v>
      </c>
      <c r="T3660" t="str">
        <f>IF(LEFT(Table1[[#This Row],[Patient Gender]],1)="F","Female","Male")</f>
        <v>Male</v>
      </c>
    </row>
    <row r="3661" spans="1:20" x14ac:dyDescent="0.3">
      <c r="A3661" t="s">
        <v>3765</v>
      </c>
      <c r="B3661" s="1">
        <v>45434.103472222225</v>
      </c>
      <c r="C3661" t="s">
        <v>9</v>
      </c>
      <c r="D3661">
        <v>42</v>
      </c>
      <c r="E3661" t="s">
        <v>18</v>
      </c>
      <c r="F3661" t="s">
        <v>23</v>
      </c>
      <c r="G3661" t="b">
        <v>0</v>
      </c>
      <c r="I3661">
        <v>43</v>
      </c>
      <c r="J3661" t="b">
        <v>0</v>
      </c>
      <c r="K3661">
        <f>YEAR(Table1[[#This Row],[Patient Admission Date]])</f>
        <v>2024</v>
      </c>
      <c r="L3661" t="str">
        <f>TEXT(Table1[[#This Row],[Patient Admission Date]],"mmm")</f>
        <v>May</v>
      </c>
      <c r="M3661" t="str">
        <f>TEXT(Table1[[#This Row],[Patient Admission Date]],"ddd")</f>
        <v>Wed</v>
      </c>
      <c r="N3661" t="str">
        <f>TEXT(INT(HOUR(Table1[[#This Row],[Patient Admission Date]])/3)*3,"00")&amp;"-"&amp;TEXT(INT(HOUR(Table1[[#This Row],[Patient Admission Date]])/3)*3+3,"00")</f>
        <v>00-03</v>
      </c>
      <c r="O3661" t="str" cm="1">
        <f t="array" ref="O3661">_xlfn.IFS(Table1[[#This Row],[Patient Age]]&lt;=14,"0-14",Table1[[#This Row],[Patient Age]]&lt;=29,"15-29",Table1[[#This Row],[Patient Age]]&lt;=44,"30-44",Table1[[#This Row],[Patient Age]]&lt;=59,"45-59",Table1[[#This Row],[Patient Age]]&lt;=74,"60-74",TRUE,"75+")</f>
        <v>30-44</v>
      </c>
      <c r="P3661" t="str" cm="1">
        <f t="array" ref="P3661">_xlfn.IFS(Table1[[#This Row],[Patient Waittime]]&lt;=15,"0-15",Table1[[#This Row],[Patient Waittime]]&lt;=30,"16-30",Table1[[#This Row],[Patient Waittime]]&lt;=45,"31-45",Table1[[#This Row],[Patient Waittime]]&lt;=60,"46-60",TRUE,"60+")</f>
        <v>31-45</v>
      </c>
      <c r="Q3661">
        <f>--(Table1[[#This Row],[Patient Waittime]]&lt;=30)</f>
        <v>0</v>
      </c>
      <c r="R3661">
        <f>--Table1[[#This Row],[Patient Admission Flag]]</f>
        <v>0</v>
      </c>
      <c r="S3661">
        <f>--AND(Table1[[#This Row],[WithinTarget]]=1,Table1[[#This Row],[Patient Satisfaction Score]]&gt;=7)</f>
        <v>0</v>
      </c>
      <c r="T3661" t="str">
        <f>IF(LEFT(Table1[[#This Row],[Patient Gender]],1)="F","Female","Male")</f>
        <v>Male</v>
      </c>
    </row>
    <row r="3662" spans="1:20" x14ac:dyDescent="0.3">
      <c r="A3662" t="s">
        <v>3766</v>
      </c>
      <c r="B3662" s="1">
        <v>45352.311805555553</v>
      </c>
      <c r="C3662" t="s">
        <v>9</v>
      </c>
      <c r="D3662">
        <v>18</v>
      </c>
      <c r="E3662" t="s">
        <v>18</v>
      </c>
      <c r="F3662" t="s">
        <v>23</v>
      </c>
      <c r="G3662" t="b">
        <v>0</v>
      </c>
      <c r="I3662">
        <v>19</v>
      </c>
      <c r="J3662" t="b">
        <v>0</v>
      </c>
      <c r="K3662">
        <f>YEAR(Table1[[#This Row],[Patient Admission Date]])</f>
        <v>2024</v>
      </c>
      <c r="L3662" t="str">
        <f>TEXT(Table1[[#This Row],[Patient Admission Date]],"mmm")</f>
        <v>Mar</v>
      </c>
      <c r="M3662" t="str">
        <f>TEXT(Table1[[#This Row],[Patient Admission Date]],"ddd")</f>
        <v>Fri</v>
      </c>
      <c r="N3662" t="str">
        <f>TEXT(INT(HOUR(Table1[[#This Row],[Patient Admission Date]])/3)*3,"00")&amp;"-"&amp;TEXT(INT(HOUR(Table1[[#This Row],[Patient Admission Date]])/3)*3+3,"00")</f>
        <v>06-09</v>
      </c>
      <c r="O3662" t="str" cm="1">
        <f t="array" ref="O3662">_xlfn.IFS(Table1[[#This Row],[Patient Age]]&lt;=14,"0-14",Table1[[#This Row],[Patient Age]]&lt;=29,"15-29",Table1[[#This Row],[Patient Age]]&lt;=44,"30-44",Table1[[#This Row],[Patient Age]]&lt;=59,"45-59",Table1[[#This Row],[Patient Age]]&lt;=74,"60-74",TRUE,"75+")</f>
        <v>15-29</v>
      </c>
      <c r="P3662" t="str" cm="1">
        <f t="array" ref="P3662">_xlfn.IFS(Table1[[#This Row],[Patient Waittime]]&lt;=15,"0-15",Table1[[#This Row],[Patient Waittime]]&lt;=30,"16-30",Table1[[#This Row],[Patient Waittime]]&lt;=45,"31-45",Table1[[#This Row],[Patient Waittime]]&lt;=60,"46-60",TRUE,"60+")</f>
        <v>16-30</v>
      </c>
      <c r="Q3662">
        <f>--(Table1[[#This Row],[Patient Waittime]]&lt;=30)</f>
        <v>1</v>
      </c>
      <c r="R3662">
        <f>--Table1[[#This Row],[Patient Admission Flag]]</f>
        <v>0</v>
      </c>
      <c r="S3662">
        <f>--AND(Table1[[#This Row],[WithinTarget]]=1,Table1[[#This Row],[Patient Satisfaction Score]]&gt;=7)</f>
        <v>0</v>
      </c>
      <c r="T3662" t="str">
        <f>IF(LEFT(Table1[[#This Row],[Patient Gender]],1)="F","Female","Male")</f>
        <v>Male</v>
      </c>
    </row>
    <row r="3663" spans="1:20" x14ac:dyDescent="0.3">
      <c r="A3663" t="s">
        <v>3767</v>
      </c>
      <c r="B3663" s="1">
        <v>45372.825694444444</v>
      </c>
      <c r="C3663" t="s">
        <v>9</v>
      </c>
      <c r="D3663">
        <v>64</v>
      </c>
      <c r="E3663" t="s">
        <v>18</v>
      </c>
      <c r="F3663" t="s">
        <v>23</v>
      </c>
      <c r="G3663" t="b">
        <v>0</v>
      </c>
      <c r="I3663">
        <v>21</v>
      </c>
      <c r="J3663" t="b">
        <v>0</v>
      </c>
      <c r="K3663">
        <f>YEAR(Table1[[#This Row],[Patient Admission Date]])</f>
        <v>2024</v>
      </c>
      <c r="L3663" t="str">
        <f>TEXT(Table1[[#This Row],[Patient Admission Date]],"mmm")</f>
        <v>Mar</v>
      </c>
      <c r="M3663" t="str">
        <f>TEXT(Table1[[#This Row],[Patient Admission Date]],"ddd")</f>
        <v>Thu</v>
      </c>
      <c r="N3663" t="str">
        <f>TEXT(INT(HOUR(Table1[[#This Row],[Patient Admission Date]])/3)*3,"00")&amp;"-"&amp;TEXT(INT(HOUR(Table1[[#This Row],[Patient Admission Date]])/3)*3+3,"00")</f>
        <v>18-21</v>
      </c>
      <c r="O3663" t="str" cm="1">
        <f t="array" ref="O3663">_xlfn.IFS(Table1[[#This Row],[Patient Age]]&lt;=14,"0-14",Table1[[#This Row],[Patient Age]]&lt;=29,"15-29",Table1[[#This Row],[Patient Age]]&lt;=44,"30-44",Table1[[#This Row],[Patient Age]]&lt;=59,"45-59",Table1[[#This Row],[Patient Age]]&lt;=74,"60-74",TRUE,"75+")</f>
        <v>60-74</v>
      </c>
      <c r="P3663" t="str" cm="1">
        <f t="array" ref="P3663">_xlfn.IFS(Table1[[#This Row],[Patient Waittime]]&lt;=15,"0-15",Table1[[#This Row],[Patient Waittime]]&lt;=30,"16-30",Table1[[#This Row],[Patient Waittime]]&lt;=45,"31-45",Table1[[#This Row],[Patient Waittime]]&lt;=60,"46-60",TRUE,"60+")</f>
        <v>16-30</v>
      </c>
      <c r="Q3663">
        <f>--(Table1[[#This Row],[Patient Waittime]]&lt;=30)</f>
        <v>1</v>
      </c>
      <c r="R3663">
        <f>--Table1[[#This Row],[Patient Admission Flag]]</f>
        <v>0</v>
      </c>
      <c r="S3663">
        <f>--AND(Table1[[#This Row],[WithinTarget]]=1,Table1[[#This Row],[Patient Satisfaction Score]]&gt;=7)</f>
        <v>0</v>
      </c>
      <c r="T3663" t="str">
        <f>IF(LEFT(Table1[[#This Row],[Patient Gender]],1)="F","Female","Male")</f>
        <v>Male</v>
      </c>
    </row>
    <row r="3664" spans="1:20" x14ac:dyDescent="0.3">
      <c r="A3664" t="s">
        <v>3768</v>
      </c>
      <c r="B3664" s="1">
        <v>45514.361805555556</v>
      </c>
      <c r="C3664" t="s">
        <v>9</v>
      </c>
      <c r="D3664">
        <v>67</v>
      </c>
      <c r="E3664" t="s">
        <v>18</v>
      </c>
      <c r="F3664" t="s">
        <v>23</v>
      </c>
      <c r="G3664" t="b">
        <v>0</v>
      </c>
      <c r="I3664">
        <v>42</v>
      </c>
      <c r="J3664" t="b">
        <v>0</v>
      </c>
      <c r="K3664">
        <f>YEAR(Table1[[#This Row],[Patient Admission Date]])</f>
        <v>2024</v>
      </c>
      <c r="L3664" t="str">
        <f>TEXT(Table1[[#This Row],[Patient Admission Date]],"mmm")</f>
        <v>Aug</v>
      </c>
      <c r="M3664" t="str">
        <f>TEXT(Table1[[#This Row],[Patient Admission Date]],"ddd")</f>
        <v>Sat</v>
      </c>
      <c r="N3664" t="str">
        <f>TEXT(INT(HOUR(Table1[[#This Row],[Patient Admission Date]])/3)*3,"00")&amp;"-"&amp;TEXT(INT(HOUR(Table1[[#This Row],[Patient Admission Date]])/3)*3+3,"00")</f>
        <v>06-09</v>
      </c>
      <c r="O3664" t="str" cm="1">
        <f t="array" ref="O3664">_xlfn.IFS(Table1[[#This Row],[Patient Age]]&lt;=14,"0-14",Table1[[#This Row],[Patient Age]]&lt;=29,"15-29",Table1[[#This Row],[Patient Age]]&lt;=44,"30-44",Table1[[#This Row],[Patient Age]]&lt;=59,"45-59",Table1[[#This Row],[Patient Age]]&lt;=74,"60-74",TRUE,"75+")</f>
        <v>60-74</v>
      </c>
      <c r="P3664" t="str" cm="1">
        <f t="array" ref="P3664">_xlfn.IFS(Table1[[#This Row],[Patient Waittime]]&lt;=15,"0-15",Table1[[#This Row],[Patient Waittime]]&lt;=30,"16-30",Table1[[#This Row],[Patient Waittime]]&lt;=45,"31-45",Table1[[#This Row],[Patient Waittime]]&lt;=60,"46-60",TRUE,"60+")</f>
        <v>31-45</v>
      </c>
      <c r="Q3664">
        <f>--(Table1[[#This Row],[Patient Waittime]]&lt;=30)</f>
        <v>0</v>
      </c>
      <c r="R3664">
        <f>--Table1[[#This Row],[Patient Admission Flag]]</f>
        <v>0</v>
      </c>
      <c r="S3664">
        <f>--AND(Table1[[#This Row],[WithinTarget]]=1,Table1[[#This Row],[Patient Satisfaction Score]]&gt;=7)</f>
        <v>0</v>
      </c>
      <c r="T3664" t="str">
        <f>IF(LEFT(Table1[[#This Row],[Patient Gender]],1)="F","Female","Male")</f>
        <v>Male</v>
      </c>
    </row>
    <row r="3665" spans="1:20" x14ac:dyDescent="0.3">
      <c r="A3665" t="s">
        <v>3769</v>
      </c>
      <c r="B3665" s="1">
        <v>45083.928472222222</v>
      </c>
      <c r="C3665" t="s">
        <v>9</v>
      </c>
      <c r="D3665">
        <v>60</v>
      </c>
      <c r="E3665" t="s">
        <v>18</v>
      </c>
      <c r="F3665" t="s">
        <v>23</v>
      </c>
      <c r="G3665" t="b">
        <v>0</v>
      </c>
      <c r="I3665">
        <v>19</v>
      </c>
      <c r="J3665" t="b">
        <v>0</v>
      </c>
      <c r="K3665">
        <f>YEAR(Table1[[#This Row],[Patient Admission Date]])</f>
        <v>2023</v>
      </c>
      <c r="L3665" t="str">
        <f>TEXT(Table1[[#This Row],[Patient Admission Date]],"mmm")</f>
        <v>Jun</v>
      </c>
      <c r="M3665" t="str">
        <f>TEXT(Table1[[#This Row],[Patient Admission Date]],"ddd")</f>
        <v>Tue</v>
      </c>
      <c r="N3665" t="str">
        <f>TEXT(INT(HOUR(Table1[[#This Row],[Patient Admission Date]])/3)*3,"00")&amp;"-"&amp;TEXT(INT(HOUR(Table1[[#This Row],[Patient Admission Date]])/3)*3+3,"00")</f>
        <v>21-24</v>
      </c>
      <c r="O3665" t="str" cm="1">
        <f t="array" ref="O3665">_xlfn.IFS(Table1[[#This Row],[Patient Age]]&lt;=14,"0-14",Table1[[#This Row],[Patient Age]]&lt;=29,"15-29",Table1[[#This Row],[Patient Age]]&lt;=44,"30-44",Table1[[#This Row],[Patient Age]]&lt;=59,"45-59",Table1[[#This Row],[Patient Age]]&lt;=74,"60-74",TRUE,"75+")</f>
        <v>60-74</v>
      </c>
      <c r="P3665" t="str" cm="1">
        <f t="array" ref="P3665">_xlfn.IFS(Table1[[#This Row],[Patient Waittime]]&lt;=15,"0-15",Table1[[#This Row],[Patient Waittime]]&lt;=30,"16-30",Table1[[#This Row],[Patient Waittime]]&lt;=45,"31-45",Table1[[#This Row],[Patient Waittime]]&lt;=60,"46-60",TRUE,"60+")</f>
        <v>16-30</v>
      </c>
      <c r="Q3665">
        <f>--(Table1[[#This Row],[Patient Waittime]]&lt;=30)</f>
        <v>1</v>
      </c>
      <c r="R3665">
        <f>--Table1[[#This Row],[Patient Admission Flag]]</f>
        <v>0</v>
      </c>
      <c r="S3665">
        <f>--AND(Table1[[#This Row],[WithinTarget]]=1,Table1[[#This Row],[Patient Satisfaction Score]]&gt;=7)</f>
        <v>0</v>
      </c>
      <c r="T3665" t="str">
        <f>IF(LEFT(Table1[[#This Row],[Patient Gender]],1)="F","Female","Male")</f>
        <v>Male</v>
      </c>
    </row>
    <row r="3666" spans="1:20" x14ac:dyDescent="0.3">
      <c r="A3666" t="s">
        <v>3770</v>
      </c>
      <c r="B3666" s="1">
        <v>45166.965277777781</v>
      </c>
      <c r="C3666" t="s">
        <v>9</v>
      </c>
      <c r="D3666">
        <v>51</v>
      </c>
      <c r="E3666" t="s">
        <v>18</v>
      </c>
      <c r="F3666" t="s">
        <v>23</v>
      </c>
      <c r="G3666" t="b">
        <v>0</v>
      </c>
      <c r="H3666">
        <v>5</v>
      </c>
      <c r="I3666">
        <v>28</v>
      </c>
      <c r="J3666" t="b">
        <v>0</v>
      </c>
      <c r="K3666">
        <f>YEAR(Table1[[#This Row],[Patient Admission Date]])</f>
        <v>2023</v>
      </c>
      <c r="L3666" t="str">
        <f>TEXT(Table1[[#This Row],[Patient Admission Date]],"mmm")</f>
        <v>Aug</v>
      </c>
      <c r="M3666" t="str">
        <f>TEXT(Table1[[#This Row],[Patient Admission Date]],"ddd")</f>
        <v>Mon</v>
      </c>
      <c r="N3666" t="str">
        <f>TEXT(INT(HOUR(Table1[[#This Row],[Patient Admission Date]])/3)*3,"00")&amp;"-"&amp;TEXT(INT(HOUR(Table1[[#This Row],[Patient Admission Date]])/3)*3+3,"00")</f>
        <v>21-24</v>
      </c>
      <c r="O3666" t="str" cm="1">
        <f t="array" ref="O3666">_xlfn.IFS(Table1[[#This Row],[Patient Age]]&lt;=14,"0-14",Table1[[#This Row],[Patient Age]]&lt;=29,"15-29",Table1[[#This Row],[Patient Age]]&lt;=44,"30-44",Table1[[#This Row],[Patient Age]]&lt;=59,"45-59",Table1[[#This Row],[Patient Age]]&lt;=74,"60-74",TRUE,"75+")</f>
        <v>45-59</v>
      </c>
      <c r="P3666" t="str" cm="1">
        <f t="array" ref="P3666">_xlfn.IFS(Table1[[#This Row],[Patient Waittime]]&lt;=15,"0-15",Table1[[#This Row],[Patient Waittime]]&lt;=30,"16-30",Table1[[#This Row],[Patient Waittime]]&lt;=45,"31-45",Table1[[#This Row],[Patient Waittime]]&lt;=60,"46-60",TRUE,"60+")</f>
        <v>16-30</v>
      </c>
      <c r="Q3666">
        <f>--(Table1[[#This Row],[Patient Waittime]]&lt;=30)</f>
        <v>1</v>
      </c>
      <c r="R3666">
        <f>--Table1[[#This Row],[Patient Admission Flag]]</f>
        <v>0</v>
      </c>
      <c r="S3666">
        <f>--AND(Table1[[#This Row],[WithinTarget]]=1,Table1[[#This Row],[Patient Satisfaction Score]]&gt;=7)</f>
        <v>0</v>
      </c>
      <c r="T3666" t="str">
        <f>IF(LEFT(Table1[[#This Row],[Patient Gender]],1)="F","Female","Male")</f>
        <v>Male</v>
      </c>
    </row>
    <row r="3667" spans="1:20" x14ac:dyDescent="0.3">
      <c r="A3667" t="s">
        <v>3771</v>
      </c>
      <c r="B3667" s="1">
        <v>45409.477777777778</v>
      </c>
      <c r="C3667" t="s">
        <v>9</v>
      </c>
      <c r="D3667">
        <v>47</v>
      </c>
      <c r="E3667" t="s">
        <v>18</v>
      </c>
      <c r="F3667" t="s">
        <v>23</v>
      </c>
      <c r="G3667" t="b">
        <v>0</v>
      </c>
      <c r="H3667">
        <v>6</v>
      </c>
      <c r="I3667">
        <v>36</v>
      </c>
      <c r="J3667" t="b">
        <v>0</v>
      </c>
      <c r="K3667">
        <f>YEAR(Table1[[#This Row],[Patient Admission Date]])</f>
        <v>2024</v>
      </c>
      <c r="L3667" t="str">
        <f>TEXT(Table1[[#This Row],[Patient Admission Date]],"mmm")</f>
        <v>Apr</v>
      </c>
      <c r="M3667" t="str">
        <f>TEXT(Table1[[#This Row],[Patient Admission Date]],"ddd")</f>
        <v>Sat</v>
      </c>
      <c r="N3667" t="str">
        <f>TEXT(INT(HOUR(Table1[[#This Row],[Patient Admission Date]])/3)*3,"00")&amp;"-"&amp;TEXT(INT(HOUR(Table1[[#This Row],[Patient Admission Date]])/3)*3+3,"00")</f>
        <v>09-12</v>
      </c>
      <c r="O3667" t="str" cm="1">
        <f t="array" ref="O3667">_xlfn.IFS(Table1[[#This Row],[Patient Age]]&lt;=14,"0-14",Table1[[#This Row],[Patient Age]]&lt;=29,"15-29",Table1[[#This Row],[Patient Age]]&lt;=44,"30-44",Table1[[#This Row],[Patient Age]]&lt;=59,"45-59",Table1[[#This Row],[Patient Age]]&lt;=74,"60-74",TRUE,"75+")</f>
        <v>45-59</v>
      </c>
      <c r="P3667" t="str" cm="1">
        <f t="array" ref="P3667">_xlfn.IFS(Table1[[#This Row],[Patient Waittime]]&lt;=15,"0-15",Table1[[#This Row],[Patient Waittime]]&lt;=30,"16-30",Table1[[#This Row],[Patient Waittime]]&lt;=45,"31-45",Table1[[#This Row],[Patient Waittime]]&lt;=60,"46-60",TRUE,"60+")</f>
        <v>31-45</v>
      </c>
      <c r="Q3667">
        <f>--(Table1[[#This Row],[Patient Waittime]]&lt;=30)</f>
        <v>0</v>
      </c>
      <c r="R3667">
        <f>--Table1[[#This Row],[Patient Admission Flag]]</f>
        <v>0</v>
      </c>
      <c r="S3667">
        <f>--AND(Table1[[#This Row],[WithinTarget]]=1,Table1[[#This Row],[Patient Satisfaction Score]]&gt;=7)</f>
        <v>0</v>
      </c>
      <c r="T3667" t="str">
        <f>IF(LEFT(Table1[[#This Row],[Patient Gender]],1)="F","Female","Male")</f>
        <v>Male</v>
      </c>
    </row>
    <row r="3668" spans="1:20" x14ac:dyDescent="0.3">
      <c r="A3668" t="s">
        <v>3772</v>
      </c>
      <c r="B3668" s="1">
        <v>45226.718055555553</v>
      </c>
      <c r="C3668" t="s">
        <v>9</v>
      </c>
      <c r="D3668">
        <v>35</v>
      </c>
      <c r="E3668" t="s">
        <v>18</v>
      </c>
      <c r="F3668" t="s">
        <v>28</v>
      </c>
      <c r="G3668" t="b">
        <v>0</v>
      </c>
      <c r="H3668">
        <v>2</v>
      </c>
      <c r="I3668">
        <v>30</v>
      </c>
      <c r="J3668" t="b">
        <v>0</v>
      </c>
      <c r="K3668">
        <f>YEAR(Table1[[#This Row],[Patient Admission Date]])</f>
        <v>2023</v>
      </c>
      <c r="L3668" t="str">
        <f>TEXT(Table1[[#This Row],[Patient Admission Date]],"mmm")</f>
        <v>Oct</v>
      </c>
      <c r="M3668" t="str">
        <f>TEXT(Table1[[#This Row],[Patient Admission Date]],"ddd")</f>
        <v>Fri</v>
      </c>
      <c r="N3668" t="str">
        <f>TEXT(INT(HOUR(Table1[[#This Row],[Patient Admission Date]])/3)*3,"00")&amp;"-"&amp;TEXT(INT(HOUR(Table1[[#This Row],[Patient Admission Date]])/3)*3+3,"00")</f>
        <v>15-18</v>
      </c>
      <c r="O3668" t="str" cm="1">
        <f t="array" ref="O3668">_xlfn.IFS(Table1[[#This Row],[Patient Age]]&lt;=14,"0-14",Table1[[#This Row],[Patient Age]]&lt;=29,"15-29",Table1[[#This Row],[Patient Age]]&lt;=44,"30-44",Table1[[#This Row],[Patient Age]]&lt;=59,"45-59",Table1[[#This Row],[Patient Age]]&lt;=74,"60-74",TRUE,"75+")</f>
        <v>30-44</v>
      </c>
      <c r="P3668" t="str" cm="1">
        <f t="array" ref="P3668">_xlfn.IFS(Table1[[#This Row],[Patient Waittime]]&lt;=15,"0-15",Table1[[#This Row],[Patient Waittime]]&lt;=30,"16-30",Table1[[#This Row],[Patient Waittime]]&lt;=45,"31-45",Table1[[#This Row],[Patient Waittime]]&lt;=60,"46-60",TRUE,"60+")</f>
        <v>16-30</v>
      </c>
      <c r="Q3668">
        <f>--(Table1[[#This Row],[Patient Waittime]]&lt;=30)</f>
        <v>1</v>
      </c>
      <c r="R3668">
        <f>--Table1[[#This Row],[Patient Admission Flag]]</f>
        <v>0</v>
      </c>
      <c r="S3668">
        <f>--AND(Table1[[#This Row],[WithinTarget]]=1,Table1[[#This Row],[Patient Satisfaction Score]]&gt;=7)</f>
        <v>0</v>
      </c>
      <c r="T3668" t="str">
        <f>IF(LEFT(Table1[[#This Row],[Patient Gender]],1)="F","Female","Male")</f>
        <v>Male</v>
      </c>
    </row>
    <row r="3669" spans="1:20" x14ac:dyDescent="0.3">
      <c r="A3669" t="s">
        <v>3773</v>
      </c>
      <c r="B3669" s="1">
        <v>45533.370138888888</v>
      </c>
      <c r="C3669" t="s">
        <v>9</v>
      </c>
      <c r="D3669">
        <v>16</v>
      </c>
      <c r="E3669" t="s">
        <v>22</v>
      </c>
      <c r="F3669" t="s">
        <v>27</v>
      </c>
      <c r="G3669" t="b">
        <v>0</v>
      </c>
      <c r="I3669">
        <v>44</v>
      </c>
      <c r="J3669" t="b">
        <v>0</v>
      </c>
      <c r="K3669">
        <f>YEAR(Table1[[#This Row],[Patient Admission Date]])</f>
        <v>2024</v>
      </c>
      <c r="L3669" t="str">
        <f>TEXT(Table1[[#This Row],[Patient Admission Date]],"mmm")</f>
        <v>Aug</v>
      </c>
      <c r="M3669" t="str">
        <f>TEXT(Table1[[#This Row],[Patient Admission Date]],"ddd")</f>
        <v>Thu</v>
      </c>
      <c r="N3669" t="str">
        <f>TEXT(INT(HOUR(Table1[[#This Row],[Patient Admission Date]])/3)*3,"00")&amp;"-"&amp;TEXT(INT(HOUR(Table1[[#This Row],[Patient Admission Date]])/3)*3+3,"00")</f>
        <v>06-09</v>
      </c>
      <c r="O3669" t="str" cm="1">
        <f t="array" ref="O3669">_xlfn.IFS(Table1[[#This Row],[Patient Age]]&lt;=14,"0-14",Table1[[#This Row],[Patient Age]]&lt;=29,"15-29",Table1[[#This Row],[Patient Age]]&lt;=44,"30-44",Table1[[#This Row],[Patient Age]]&lt;=59,"45-59",Table1[[#This Row],[Patient Age]]&lt;=74,"60-74",TRUE,"75+")</f>
        <v>15-29</v>
      </c>
      <c r="P3669" t="str" cm="1">
        <f t="array" ref="P3669">_xlfn.IFS(Table1[[#This Row],[Patient Waittime]]&lt;=15,"0-15",Table1[[#This Row],[Patient Waittime]]&lt;=30,"16-30",Table1[[#This Row],[Patient Waittime]]&lt;=45,"31-45",Table1[[#This Row],[Patient Waittime]]&lt;=60,"46-60",TRUE,"60+")</f>
        <v>31-45</v>
      </c>
      <c r="Q3669">
        <f>--(Table1[[#This Row],[Patient Waittime]]&lt;=30)</f>
        <v>0</v>
      </c>
      <c r="R3669">
        <f>--Table1[[#This Row],[Patient Admission Flag]]</f>
        <v>0</v>
      </c>
      <c r="S3669">
        <f>--AND(Table1[[#This Row],[WithinTarget]]=1,Table1[[#This Row],[Patient Satisfaction Score]]&gt;=7)</f>
        <v>0</v>
      </c>
      <c r="T3669" t="str">
        <f>IF(LEFT(Table1[[#This Row],[Patient Gender]],1)="F","Female","Male")</f>
        <v>Male</v>
      </c>
    </row>
    <row r="3670" spans="1:20" x14ac:dyDescent="0.3">
      <c r="A3670" t="s">
        <v>3774</v>
      </c>
      <c r="B3670" s="1">
        <v>45484.508333333331</v>
      </c>
      <c r="C3670" t="s">
        <v>9</v>
      </c>
      <c r="D3670">
        <v>52</v>
      </c>
      <c r="E3670" t="s">
        <v>22</v>
      </c>
      <c r="F3670" t="s">
        <v>27</v>
      </c>
      <c r="G3670" t="b">
        <v>0</v>
      </c>
      <c r="I3670">
        <v>45</v>
      </c>
      <c r="J3670" t="b">
        <v>0</v>
      </c>
      <c r="K3670">
        <f>YEAR(Table1[[#This Row],[Patient Admission Date]])</f>
        <v>2024</v>
      </c>
      <c r="L3670" t="str">
        <f>TEXT(Table1[[#This Row],[Patient Admission Date]],"mmm")</f>
        <v>Jul</v>
      </c>
      <c r="M3670" t="str">
        <f>TEXT(Table1[[#This Row],[Patient Admission Date]],"ddd")</f>
        <v>Thu</v>
      </c>
      <c r="N3670" t="str">
        <f>TEXT(INT(HOUR(Table1[[#This Row],[Patient Admission Date]])/3)*3,"00")&amp;"-"&amp;TEXT(INT(HOUR(Table1[[#This Row],[Patient Admission Date]])/3)*3+3,"00")</f>
        <v>12-15</v>
      </c>
      <c r="O3670" t="str" cm="1">
        <f t="array" ref="O3670">_xlfn.IFS(Table1[[#This Row],[Patient Age]]&lt;=14,"0-14",Table1[[#This Row],[Patient Age]]&lt;=29,"15-29",Table1[[#This Row],[Patient Age]]&lt;=44,"30-44",Table1[[#This Row],[Patient Age]]&lt;=59,"45-59",Table1[[#This Row],[Patient Age]]&lt;=74,"60-74",TRUE,"75+")</f>
        <v>45-59</v>
      </c>
      <c r="P3670" t="str" cm="1">
        <f t="array" ref="P3670">_xlfn.IFS(Table1[[#This Row],[Patient Waittime]]&lt;=15,"0-15",Table1[[#This Row],[Patient Waittime]]&lt;=30,"16-30",Table1[[#This Row],[Patient Waittime]]&lt;=45,"31-45",Table1[[#This Row],[Patient Waittime]]&lt;=60,"46-60",TRUE,"60+")</f>
        <v>31-45</v>
      </c>
      <c r="Q3670">
        <f>--(Table1[[#This Row],[Patient Waittime]]&lt;=30)</f>
        <v>0</v>
      </c>
      <c r="R3670">
        <f>--Table1[[#This Row],[Patient Admission Flag]]</f>
        <v>0</v>
      </c>
      <c r="S3670">
        <f>--AND(Table1[[#This Row],[WithinTarget]]=1,Table1[[#This Row],[Patient Satisfaction Score]]&gt;=7)</f>
        <v>0</v>
      </c>
      <c r="T3670" t="str">
        <f>IF(LEFT(Table1[[#This Row],[Patient Gender]],1)="F","Female","Male")</f>
        <v>Male</v>
      </c>
    </row>
    <row r="3671" spans="1:20" x14ac:dyDescent="0.3">
      <c r="A3671" t="s">
        <v>3775</v>
      </c>
      <c r="B3671" s="1">
        <v>45076.317361111112</v>
      </c>
      <c r="C3671" t="s">
        <v>9</v>
      </c>
      <c r="D3671">
        <v>47</v>
      </c>
      <c r="E3671" t="s">
        <v>22</v>
      </c>
      <c r="F3671" t="s">
        <v>27</v>
      </c>
      <c r="G3671" t="b">
        <v>0</v>
      </c>
      <c r="I3671">
        <v>23</v>
      </c>
      <c r="J3671" t="b">
        <v>0</v>
      </c>
      <c r="K3671">
        <f>YEAR(Table1[[#This Row],[Patient Admission Date]])</f>
        <v>2023</v>
      </c>
      <c r="L3671" t="str">
        <f>TEXT(Table1[[#This Row],[Patient Admission Date]],"mmm")</f>
        <v>May</v>
      </c>
      <c r="M3671" t="str">
        <f>TEXT(Table1[[#This Row],[Patient Admission Date]],"ddd")</f>
        <v>Tue</v>
      </c>
      <c r="N3671" t="str">
        <f>TEXT(INT(HOUR(Table1[[#This Row],[Patient Admission Date]])/3)*3,"00")&amp;"-"&amp;TEXT(INT(HOUR(Table1[[#This Row],[Patient Admission Date]])/3)*3+3,"00")</f>
        <v>06-09</v>
      </c>
      <c r="O3671" t="str" cm="1">
        <f t="array" ref="O3671">_xlfn.IFS(Table1[[#This Row],[Patient Age]]&lt;=14,"0-14",Table1[[#This Row],[Patient Age]]&lt;=29,"15-29",Table1[[#This Row],[Patient Age]]&lt;=44,"30-44",Table1[[#This Row],[Patient Age]]&lt;=59,"45-59",Table1[[#This Row],[Patient Age]]&lt;=74,"60-74",TRUE,"75+")</f>
        <v>45-59</v>
      </c>
      <c r="P3671" t="str" cm="1">
        <f t="array" ref="P3671">_xlfn.IFS(Table1[[#This Row],[Patient Waittime]]&lt;=15,"0-15",Table1[[#This Row],[Patient Waittime]]&lt;=30,"16-30",Table1[[#This Row],[Patient Waittime]]&lt;=45,"31-45",Table1[[#This Row],[Patient Waittime]]&lt;=60,"46-60",TRUE,"60+")</f>
        <v>16-30</v>
      </c>
      <c r="Q3671">
        <f>--(Table1[[#This Row],[Patient Waittime]]&lt;=30)</f>
        <v>1</v>
      </c>
      <c r="R3671">
        <f>--Table1[[#This Row],[Patient Admission Flag]]</f>
        <v>0</v>
      </c>
      <c r="S3671">
        <f>--AND(Table1[[#This Row],[WithinTarget]]=1,Table1[[#This Row],[Patient Satisfaction Score]]&gt;=7)</f>
        <v>0</v>
      </c>
      <c r="T3671" t="str">
        <f>IF(LEFT(Table1[[#This Row],[Patient Gender]],1)="F","Female","Male")</f>
        <v>Male</v>
      </c>
    </row>
    <row r="3672" spans="1:20" x14ac:dyDescent="0.3">
      <c r="A3672" t="s">
        <v>3776</v>
      </c>
      <c r="B3672" s="1">
        <v>45437.883333333331</v>
      </c>
      <c r="C3672" t="s">
        <v>9</v>
      </c>
      <c r="D3672">
        <v>26</v>
      </c>
      <c r="E3672" t="s">
        <v>22</v>
      </c>
      <c r="F3672" t="s">
        <v>27</v>
      </c>
      <c r="G3672" t="b">
        <v>0</v>
      </c>
      <c r="I3672">
        <v>50</v>
      </c>
      <c r="J3672" t="b">
        <v>0</v>
      </c>
      <c r="K3672">
        <f>YEAR(Table1[[#This Row],[Patient Admission Date]])</f>
        <v>2024</v>
      </c>
      <c r="L3672" t="str">
        <f>TEXT(Table1[[#This Row],[Patient Admission Date]],"mmm")</f>
        <v>May</v>
      </c>
      <c r="M3672" t="str">
        <f>TEXT(Table1[[#This Row],[Patient Admission Date]],"ddd")</f>
        <v>Sat</v>
      </c>
      <c r="N3672" t="str">
        <f>TEXT(INT(HOUR(Table1[[#This Row],[Patient Admission Date]])/3)*3,"00")&amp;"-"&amp;TEXT(INT(HOUR(Table1[[#This Row],[Patient Admission Date]])/3)*3+3,"00")</f>
        <v>21-24</v>
      </c>
      <c r="O3672" t="str" cm="1">
        <f t="array" ref="O3672">_xlfn.IFS(Table1[[#This Row],[Patient Age]]&lt;=14,"0-14",Table1[[#This Row],[Patient Age]]&lt;=29,"15-29",Table1[[#This Row],[Patient Age]]&lt;=44,"30-44",Table1[[#This Row],[Patient Age]]&lt;=59,"45-59",Table1[[#This Row],[Patient Age]]&lt;=74,"60-74",TRUE,"75+")</f>
        <v>15-29</v>
      </c>
      <c r="P3672" t="str" cm="1">
        <f t="array" ref="P3672">_xlfn.IFS(Table1[[#This Row],[Patient Waittime]]&lt;=15,"0-15",Table1[[#This Row],[Patient Waittime]]&lt;=30,"16-30",Table1[[#This Row],[Patient Waittime]]&lt;=45,"31-45",Table1[[#This Row],[Patient Waittime]]&lt;=60,"46-60",TRUE,"60+")</f>
        <v>46-60</v>
      </c>
      <c r="Q3672">
        <f>--(Table1[[#This Row],[Patient Waittime]]&lt;=30)</f>
        <v>0</v>
      </c>
      <c r="R3672">
        <f>--Table1[[#This Row],[Patient Admission Flag]]</f>
        <v>0</v>
      </c>
      <c r="S3672">
        <f>--AND(Table1[[#This Row],[WithinTarget]]=1,Table1[[#This Row],[Patient Satisfaction Score]]&gt;=7)</f>
        <v>0</v>
      </c>
      <c r="T3672" t="str">
        <f>IF(LEFT(Table1[[#This Row],[Patient Gender]],1)="F","Female","Male")</f>
        <v>Male</v>
      </c>
    </row>
    <row r="3673" spans="1:20" x14ac:dyDescent="0.3">
      <c r="A3673" t="s">
        <v>3777</v>
      </c>
      <c r="B3673" s="1">
        <v>45289.770138888889</v>
      </c>
      <c r="C3673" t="s">
        <v>9</v>
      </c>
      <c r="D3673">
        <v>33</v>
      </c>
      <c r="E3673" t="s">
        <v>22</v>
      </c>
      <c r="F3673" t="s">
        <v>27</v>
      </c>
      <c r="G3673" t="b">
        <v>0</v>
      </c>
      <c r="H3673">
        <v>3</v>
      </c>
      <c r="I3673">
        <v>29</v>
      </c>
      <c r="J3673" t="b">
        <v>0</v>
      </c>
      <c r="K3673">
        <f>YEAR(Table1[[#This Row],[Patient Admission Date]])</f>
        <v>2023</v>
      </c>
      <c r="L3673" t="str">
        <f>TEXT(Table1[[#This Row],[Patient Admission Date]],"mmm")</f>
        <v>Dec</v>
      </c>
      <c r="M3673" t="str">
        <f>TEXT(Table1[[#This Row],[Patient Admission Date]],"ddd")</f>
        <v>Fri</v>
      </c>
      <c r="N3673" t="str">
        <f>TEXT(INT(HOUR(Table1[[#This Row],[Patient Admission Date]])/3)*3,"00")&amp;"-"&amp;TEXT(INT(HOUR(Table1[[#This Row],[Patient Admission Date]])/3)*3+3,"00")</f>
        <v>18-21</v>
      </c>
      <c r="O3673" t="str" cm="1">
        <f t="array" ref="O3673">_xlfn.IFS(Table1[[#This Row],[Patient Age]]&lt;=14,"0-14",Table1[[#This Row],[Patient Age]]&lt;=29,"15-29",Table1[[#This Row],[Patient Age]]&lt;=44,"30-44",Table1[[#This Row],[Patient Age]]&lt;=59,"45-59",Table1[[#This Row],[Patient Age]]&lt;=74,"60-74",TRUE,"75+")</f>
        <v>30-44</v>
      </c>
      <c r="P3673" t="str" cm="1">
        <f t="array" ref="P3673">_xlfn.IFS(Table1[[#This Row],[Patient Waittime]]&lt;=15,"0-15",Table1[[#This Row],[Patient Waittime]]&lt;=30,"16-30",Table1[[#This Row],[Patient Waittime]]&lt;=45,"31-45",Table1[[#This Row],[Patient Waittime]]&lt;=60,"46-60",TRUE,"60+")</f>
        <v>16-30</v>
      </c>
      <c r="Q3673">
        <f>--(Table1[[#This Row],[Patient Waittime]]&lt;=30)</f>
        <v>1</v>
      </c>
      <c r="R3673">
        <f>--Table1[[#This Row],[Patient Admission Flag]]</f>
        <v>0</v>
      </c>
      <c r="S3673">
        <f>--AND(Table1[[#This Row],[WithinTarget]]=1,Table1[[#This Row],[Patient Satisfaction Score]]&gt;=7)</f>
        <v>0</v>
      </c>
      <c r="T3673" t="str">
        <f>IF(LEFT(Table1[[#This Row],[Patient Gender]],1)="F","Female","Male")</f>
        <v>Male</v>
      </c>
    </row>
    <row r="3674" spans="1:20" x14ac:dyDescent="0.3">
      <c r="A3674" t="s">
        <v>3778</v>
      </c>
      <c r="B3674" s="1">
        <v>45426.594444444447</v>
      </c>
      <c r="C3674" t="s">
        <v>9</v>
      </c>
      <c r="D3674">
        <v>78</v>
      </c>
      <c r="E3674" t="s">
        <v>22</v>
      </c>
      <c r="F3674" t="s">
        <v>27</v>
      </c>
      <c r="G3674" t="b">
        <v>0</v>
      </c>
      <c r="H3674">
        <v>4</v>
      </c>
      <c r="I3674">
        <v>13</v>
      </c>
      <c r="J3674" t="b">
        <v>0</v>
      </c>
      <c r="K3674">
        <f>YEAR(Table1[[#This Row],[Patient Admission Date]])</f>
        <v>2024</v>
      </c>
      <c r="L3674" t="str">
        <f>TEXT(Table1[[#This Row],[Patient Admission Date]],"mmm")</f>
        <v>May</v>
      </c>
      <c r="M3674" t="str">
        <f>TEXT(Table1[[#This Row],[Patient Admission Date]],"ddd")</f>
        <v>Tue</v>
      </c>
      <c r="N3674" t="str">
        <f>TEXT(INT(HOUR(Table1[[#This Row],[Patient Admission Date]])/3)*3,"00")&amp;"-"&amp;TEXT(INT(HOUR(Table1[[#This Row],[Patient Admission Date]])/3)*3+3,"00")</f>
        <v>12-15</v>
      </c>
      <c r="O3674" t="str" cm="1">
        <f t="array" ref="O3674">_xlfn.IFS(Table1[[#This Row],[Patient Age]]&lt;=14,"0-14",Table1[[#This Row],[Patient Age]]&lt;=29,"15-29",Table1[[#This Row],[Patient Age]]&lt;=44,"30-44",Table1[[#This Row],[Patient Age]]&lt;=59,"45-59",Table1[[#This Row],[Patient Age]]&lt;=74,"60-74",TRUE,"75+")</f>
        <v>75+</v>
      </c>
      <c r="P3674" t="str" cm="1">
        <f t="array" ref="P3674">_xlfn.IFS(Table1[[#This Row],[Patient Waittime]]&lt;=15,"0-15",Table1[[#This Row],[Patient Waittime]]&lt;=30,"16-30",Table1[[#This Row],[Patient Waittime]]&lt;=45,"31-45",Table1[[#This Row],[Patient Waittime]]&lt;=60,"46-60",TRUE,"60+")</f>
        <v>0-15</v>
      </c>
      <c r="Q3674">
        <f>--(Table1[[#This Row],[Patient Waittime]]&lt;=30)</f>
        <v>1</v>
      </c>
      <c r="R3674">
        <f>--Table1[[#This Row],[Patient Admission Flag]]</f>
        <v>0</v>
      </c>
      <c r="S3674">
        <f>--AND(Table1[[#This Row],[WithinTarget]]=1,Table1[[#This Row],[Patient Satisfaction Score]]&gt;=7)</f>
        <v>0</v>
      </c>
      <c r="T3674" t="str">
        <f>IF(LEFT(Table1[[#This Row],[Patient Gender]],1)="F","Female","Male")</f>
        <v>Male</v>
      </c>
    </row>
    <row r="3675" spans="1:20" x14ac:dyDescent="0.3">
      <c r="A3675" t="s">
        <v>3779</v>
      </c>
      <c r="B3675" s="1">
        <v>45052.243750000001</v>
      </c>
      <c r="C3675" t="s">
        <v>9</v>
      </c>
      <c r="D3675">
        <v>8</v>
      </c>
      <c r="E3675" t="s">
        <v>22</v>
      </c>
      <c r="F3675" t="s">
        <v>20</v>
      </c>
      <c r="G3675" t="b">
        <v>0</v>
      </c>
      <c r="I3675">
        <v>48</v>
      </c>
      <c r="J3675" t="b">
        <v>0</v>
      </c>
      <c r="K3675">
        <f>YEAR(Table1[[#This Row],[Patient Admission Date]])</f>
        <v>2023</v>
      </c>
      <c r="L3675" t="str">
        <f>TEXT(Table1[[#This Row],[Patient Admission Date]],"mmm")</f>
        <v>May</v>
      </c>
      <c r="M3675" t="str">
        <f>TEXT(Table1[[#This Row],[Patient Admission Date]],"ddd")</f>
        <v>Sat</v>
      </c>
      <c r="N3675" t="str">
        <f>TEXT(INT(HOUR(Table1[[#This Row],[Patient Admission Date]])/3)*3,"00")&amp;"-"&amp;TEXT(INT(HOUR(Table1[[#This Row],[Patient Admission Date]])/3)*3+3,"00")</f>
        <v>03-06</v>
      </c>
      <c r="O3675" t="str" cm="1">
        <f t="array" ref="O3675">_xlfn.IFS(Table1[[#This Row],[Patient Age]]&lt;=14,"0-14",Table1[[#This Row],[Patient Age]]&lt;=29,"15-29",Table1[[#This Row],[Patient Age]]&lt;=44,"30-44",Table1[[#This Row],[Patient Age]]&lt;=59,"45-59",Table1[[#This Row],[Patient Age]]&lt;=74,"60-74",TRUE,"75+")</f>
        <v>0-14</v>
      </c>
      <c r="P3675" t="str" cm="1">
        <f t="array" ref="P3675">_xlfn.IFS(Table1[[#This Row],[Patient Waittime]]&lt;=15,"0-15",Table1[[#This Row],[Patient Waittime]]&lt;=30,"16-30",Table1[[#This Row],[Patient Waittime]]&lt;=45,"31-45",Table1[[#This Row],[Patient Waittime]]&lt;=60,"46-60",TRUE,"60+")</f>
        <v>46-60</v>
      </c>
      <c r="Q3675">
        <f>--(Table1[[#This Row],[Patient Waittime]]&lt;=30)</f>
        <v>0</v>
      </c>
      <c r="R3675">
        <f>--Table1[[#This Row],[Patient Admission Flag]]</f>
        <v>0</v>
      </c>
      <c r="S3675">
        <f>--AND(Table1[[#This Row],[WithinTarget]]=1,Table1[[#This Row],[Patient Satisfaction Score]]&gt;=7)</f>
        <v>0</v>
      </c>
      <c r="T3675" t="str">
        <f>IF(LEFT(Table1[[#This Row],[Patient Gender]],1)="F","Female","Male")</f>
        <v>Male</v>
      </c>
    </row>
    <row r="3676" spans="1:20" x14ac:dyDescent="0.3">
      <c r="A3676" t="s">
        <v>3780</v>
      </c>
      <c r="B3676" s="1">
        <v>45580.35</v>
      </c>
      <c r="C3676" t="s">
        <v>9</v>
      </c>
      <c r="D3676">
        <v>16</v>
      </c>
      <c r="E3676" t="s">
        <v>22</v>
      </c>
      <c r="F3676" t="s">
        <v>20</v>
      </c>
      <c r="G3676" t="b">
        <v>0</v>
      </c>
      <c r="I3676">
        <v>54</v>
      </c>
      <c r="J3676" t="b">
        <v>0</v>
      </c>
      <c r="K3676">
        <f>YEAR(Table1[[#This Row],[Patient Admission Date]])</f>
        <v>2024</v>
      </c>
      <c r="L3676" t="str">
        <f>TEXT(Table1[[#This Row],[Patient Admission Date]],"mmm")</f>
        <v>Oct</v>
      </c>
      <c r="M3676" t="str">
        <f>TEXT(Table1[[#This Row],[Patient Admission Date]],"ddd")</f>
        <v>Tue</v>
      </c>
      <c r="N3676" t="str">
        <f>TEXT(INT(HOUR(Table1[[#This Row],[Patient Admission Date]])/3)*3,"00")&amp;"-"&amp;TEXT(INT(HOUR(Table1[[#This Row],[Patient Admission Date]])/3)*3+3,"00")</f>
        <v>06-09</v>
      </c>
      <c r="O3676" t="str" cm="1">
        <f t="array" ref="O3676">_xlfn.IFS(Table1[[#This Row],[Patient Age]]&lt;=14,"0-14",Table1[[#This Row],[Patient Age]]&lt;=29,"15-29",Table1[[#This Row],[Patient Age]]&lt;=44,"30-44",Table1[[#This Row],[Patient Age]]&lt;=59,"45-59",Table1[[#This Row],[Patient Age]]&lt;=74,"60-74",TRUE,"75+")</f>
        <v>15-29</v>
      </c>
      <c r="P3676" t="str" cm="1">
        <f t="array" ref="P3676">_xlfn.IFS(Table1[[#This Row],[Patient Waittime]]&lt;=15,"0-15",Table1[[#This Row],[Patient Waittime]]&lt;=30,"16-30",Table1[[#This Row],[Patient Waittime]]&lt;=45,"31-45",Table1[[#This Row],[Patient Waittime]]&lt;=60,"46-60",TRUE,"60+")</f>
        <v>46-60</v>
      </c>
      <c r="Q3676">
        <f>--(Table1[[#This Row],[Patient Waittime]]&lt;=30)</f>
        <v>0</v>
      </c>
      <c r="R3676">
        <f>--Table1[[#This Row],[Patient Admission Flag]]</f>
        <v>0</v>
      </c>
      <c r="S3676">
        <f>--AND(Table1[[#This Row],[WithinTarget]]=1,Table1[[#This Row],[Patient Satisfaction Score]]&gt;=7)</f>
        <v>0</v>
      </c>
      <c r="T3676" t="str">
        <f>IF(LEFT(Table1[[#This Row],[Patient Gender]],1)="F","Female","Male")</f>
        <v>Male</v>
      </c>
    </row>
    <row r="3677" spans="1:20" x14ac:dyDescent="0.3">
      <c r="A3677" t="s">
        <v>3781</v>
      </c>
      <c r="B3677" s="1">
        <v>45459.241666666669</v>
      </c>
      <c r="C3677" t="s">
        <v>9</v>
      </c>
      <c r="D3677">
        <v>28</v>
      </c>
      <c r="E3677" t="s">
        <v>22</v>
      </c>
      <c r="F3677" t="s">
        <v>20</v>
      </c>
      <c r="G3677" t="b">
        <v>0</v>
      </c>
      <c r="I3677">
        <v>37</v>
      </c>
      <c r="J3677" t="b">
        <v>0</v>
      </c>
      <c r="K3677">
        <f>YEAR(Table1[[#This Row],[Patient Admission Date]])</f>
        <v>2024</v>
      </c>
      <c r="L3677" t="str">
        <f>TEXT(Table1[[#This Row],[Patient Admission Date]],"mmm")</f>
        <v>Jun</v>
      </c>
      <c r="M3677" t="str">
        <f>TEXT(Table1[[#This Row],[Patient Admission Date]],"ddd")</f>
        <v>Sun</v>
      </c>
      <c r="N3677" t="str">
        <f>TEXT(INT(HOUR(Table1[[#This Row],[Patient Admission Date]])/3)*3,"00")&amp;"-"&amp;TEXT(INT(HOUR(Table1[[#This Row],[Patient Admission Date]])/3)*3+3,"00")</f>
        <v>03-06</v>
      </c>
      <c r="O3677" t="str" cm="1">
        <f t="array" ref="O3677">_xlfn.IFS(Table1[[#This Row],[Patient Age]]&lt;=14,"0-14",Table1[[#This Row],[Patient Age]]&lt;=29,"15-29",Table1[[#This Row],[Patient Age]]&lt;=44,"30-44",Table1[[#This Row],[Patient Age]]&lt;=59,"45-59",Table1[[#This Row],[Patient Age]]&lt;=74,"60-74",TRUE,"75+")</f>
        <v>15-29</v>
      </c>
      <c r="P3677" t="str" cm="1">
        <f t="array" ref="P3677">_xlfn.IFS(Table1[[#This Row],[Patient Waittime]]&lt;=15,"0-15",Table1[[#This Row],[Patient Waittime]]&lt;=30,"16-30",Table1[[#This Row],[Patient Waittime]]&lt;=45,"31-45",Table1[[#This Row],[Patient Waittime]]&lt;=60,"46-60",TRUE,"60+")</f>
        <v>31-45</v>
      </c>
      <c r="Q3677">
        <f>--(Table1[[#This Row],[Patient Waittime]]&lt;=30)</f>
        <v>0</v>
      </c>
      <c r="R3677">
        <f>--Table1[[#This Row],[Patient Admission Flag]]</f>
        <v>0</v>
      </c>
      <c r="S3677">
        <f>--AND(Table1[[#This Row],[WithinTarget]]=1,Table1[[#This Row],[Patient Satisfaction Score]]&gt;=7)</f>
        <v>0</v>
      </c>
      <c r="T3677" t="str">
        <f>IF(LEFT(Table1[[#This Row],[Patient Gender]],1)="F","Female","Male")</f>
        <v>Male</v>
      </c>
    </row>
    <row r="3678" spans="1:20" x14ac:dyDescent="0.3">
      <c r="A3678" t="s">
        <v>3782</v>
      </c>
      <c r="B3678" s="1">
        <v>45279.084722222222</v>
      </c>
      <c r="C3678" t="s">
        <v>9</v>
      </c>
      <c r="D3678">
        <v>54</v>
      </c>
      <c r="E3678" t="s">
        <v>22</v>
      </c>
      <c r="F3678" t="s">
        <v>20</v>
      </c>
      <c r="G3678" t="b">
        <v>0</v>
      </c>
      <c r="H3678">
        <v>10</v>
      </c>
      <c r="I3678">
        <v>41</v>
      </c>
      <c r="J3678" t="b">
        <v>0</v>
      </c>
      <c r="K3678">
        <f>YEAR(Table1[[#This Row],[Patient Admission Date]])</f>
        <v>2023</v>
      </c>
      <c r="L3678" t="str">
        <f>TEXT(Table1[[#This Row],[Patient Admission Date]],"mmm")</f>
        <v>Dec</v>
      </c>
      <c r="M3678" t="str">
        <f>TEXT(Table1[[#This Row],[Patient Admission Date]],"ddd")</f>
        <v>Tue</v>
      </c>
      <c r="N3678" t="str">
        <f>TEXT(INT(HOUR(Table1[[#This Row],[Patient Admission Date]])/3)*3,"00")&amp;"-"&amp;TEXT(INT(HOUR(Table1[[#This Row],[Patient Admission Date]])/3)*3+3,"00")</f>
        <v>00-03</v>
      </c>
      <c r="O3678" t="str" cm="1">
        <f t="array" ref="O3678">_xlfn.IFS(Table1[[#This Row],[Patient Age]]&lt;=14,"0-14",Table1[[#This Row],[Patient Age]]&lt;=29,"15-29",Table1[[#This Row],[Patient Age]]&lt;=44,"30-44",Table1[[#This Row],[Patient Age]]&lt;=59,"45-59",Table1[[#This Row],[Patient Age]]&lt;=74,"60-74",TRUE,"75+")</f>
        <v>45-59</v>
      </c>
      <c r="P3678" t="str" cm="1">
        <f t="array" ref="P3678">_xlfn.IFS(Table1[[#This Row],[Patient Waittime]]&lt;=15,"0-15",Table1[[#This Row],[Patient Waittime]]&lt;=30,"16-30",Table1[[#This Row],[Patient Waittime]]&lt;=45,"31-45",Table1[[#This Row],[Patient Waittime]]&lt;=60,"46-60",TRUE,"60+")</f>
        <v>31-45</v>
      </c>
      <c r="Q3678">
        <f>--(Table1[[#This Row],[Patient Waittime]]&lt;=30)</f>
        <v>0</v>
      </c>
      <c r="R3678">
        <f>--Table1[[#This Row],[Patient Admission Flag]]</f>
        <v>0</v>
      </c>
      <c r="S3678">
        <f>--AND(Table1[[#This Row],[WithinTarget]]=1,Table1[[#This Row],[Patient Satisfaction Score]]&gt;=7)</f>
        <v>0</v>
      </c>
      <c r="T3678" t="str">
        <f>IF(LEFT(Table1[[#This Row],[Patient Gender]],1)="F","Female","Male")</f>
        <v>Male</v>
      </c>
    </row>
    <row r="3679" spans="1:20" x14ac:dyDescent="0.3">
      <c r="A3679" t="s">
        <v>3783</v>
      </c>
      <c r="B3679" s="1">
        <v>45183.554861111108</v>
      </c>
      <c r="C3679" t="s">
        <v>9</v>
      </c>
      <c r="D3679">
        <v>70</v>
      </c>
      <c r="E3679" t="s">
        <v>22</v>
      </c>
      <c r="F3679" t="s">
        <v>15</v>
      </c>
      <c r="G3679" t="b">
        <v>0</v>
      </c>
      <c r="I3679">
        <v>53</v>
      </c>
      <c r="J3679" t="b">
        <v>0</v>
      </c>
      <c r="K3679">
        <f>YEAR(Table1[[#This Row],[Patient Admission Date]])</f>
        <v>2023</v>
      </c>
      <c r="L3679" t="str">
        <f>TEXT(Table1[[#This Row],[Patient Admission Date]],"mmm")</f>
        <v>Sep</v>
      </c>
      <c r="M3679" t="str">
        <f>TEXT(Table1[[#This Row],[Patient Admission Date]],"ddd")</f>
        <v>Thu</v>
      </c>
      <c r="N3679" t="str">
        <f>TEXT(INT(HOUR(Table1[[#This Row],[Patient Admission Date]])/3)*3,"00")&amp;"-"&amp;TEXT(INT(HOUR(Table1[[#This Row],[Patient Admission Date]])/3)*3+3,"00")</f>
        <v>12-15</v>
      </c>
      <c r="O3679" t="str" cm="1">
        <f t="array" ref="O3679">_xlfn.IFS(Table1[[#This Row],[Patient Age]]&lt;=14,"0-14",Table1[[#This Row],[Patient Age]]&lt;=29,"15-29",Table1[[#This Row],[Patient Age]]&lt;=44,"30-44",Table1[[#This Row],[Patient Age]]&lt;=59,"45-59",Table1[[#This Row],[Patient Age]]&lt;=74,"60-74",TRUE,"75+")</f>
        <v>60-74</v>
      </c>
      <c r="P3679" t="str" cm="1">
        <f t="array" ref="P3679">_xlfn.IFS(Table1[[#This Row],[Patient Waittime]]&lt;=15,"0-15",Table1[[#This Row],[Patient Waittime]]&lt;=30,"16-30",Table1[[#This Row],[Patient Waittime]]&lt;=45,"31-45",Table1[[#This Row],[Patient Waittime]]&lt;=60,"46-60",TRUE,"60+")</f>
        <v>46-60</v>
      </c>
      <c r="Q3679">
        <f>--(Table1[[#This Row],[Patient Waittime]]&lt;=30)</f>
        <v>0</v>
      </c>
      <c r="R3679">
        <f>--Table1[[#This Row],[Patient Admission Flag]]</f>
        <v>0</v>
      </c>
      <c r="S3679">
        <f>--AND(Table1[[#This Row],[WithinTarget]]=1,Table1[[#This Row],[Patient Satisfaction Score]]&gt;=7)</f>
        <v>0</v>
      </c>
      <c r="T3679" t="str">
        <f>IF(LEFT(Table1[[#This Row],[Patient Gender]],1)="F","Female","Male")</f>
        <v>Male</v>
      </c>
    </row>
    <row r="3680" spans="1:20" x14ac:dyDescent="0.3">
      <c r="A3680" t="s">
        <v>3784</v>
      </c>
      <c r="B3680" s="1">
        <v>45398.135416666664</v>
      </c>
      <c r="C3680" t="s">
        <v>9</v>
      </c>
      <c r="D3680">
        <v>62</v>
      </c>
      <c r="E3680" t="s">
        <v>22</v>
      </c>
      <c r="F3680" t="s">
        <v>15</v>
      </c>
      <c r="G3680" t="b">
        <v>0</v>
      </c>
      <c r="I3680">
        <v>52</v>
      </c>
      <c r="J3680" t="b">
        <v>0</v>
      </c>
      <c r="K3680">
        <f>YEAR(Table1[[#This Row],[Patient Admission Date]])</f>
        <v>2024</v>
      </c>
      <c r="L3680" t="str">
        <f>TEXT(Table1[[#This Row],[Patient Admission Date]],"mmm")</f>
        <v>Apr</v>
      </c>
      <c r="M3680" t="str">
        <f>TEXT(Table1[[#This Row],[Patient Admission Date]],"ddd")</f>
        <v>Tue</v>
      </c>
      <c r="N3680" t="str">
        <f>TEXT(INT(HOUR(Table1[[#This Row],[Patient Admission Date]])/3)*3,"00")&amp;"-"&amp;TEXT(INT(HOUR(Table1[[#This Row],[Patient Admission Date]])/3)*3+3,"00")</f>
        <v>03-06</v>
      </c>
      <c r="O3680" t="str" cm="1">
        <f t="array" ref="O3680">_xlfn.IFS(Table1[[#This Row],[Patient Age]]&lt;=14,"0-14",Table1[[#This Row],[Patient Age]]&lt;=29,"15-29",Table1[[#This Row],[Patient Age]]&lt;=44,"30-44",Table1[[#This Row],[Patient Age]]&lt;=59,"45-59",Table1[[#This Row],[Patient Age]]&lt;=74,"60-74",TRUE,"75+")</f>
        <v>60-74</v>
      </c>
      <c r="P3680" t="str" cm="1">
        <f t="array" ref="P3680">_xlfn.IFS(Table1[[#This Row],[Patient Waittime]]&lt;=15,"0-15",Table1[[#This Row],[Patient Waittime]]&lt;=30,"16-30",Table1[[#This Row],[Patient Waittime]]&lt;=45,"31-45",Table1[[#This Row],[Patient Waittime]]&lt;=60,"46-60",TRUE,"60+")</f>
        <v>46-60</v>
      </c>
      <c r="Q3680">
        <f>--(Table1[[#This Row],[Patient Waittime]]&lt;=30)</f>
        <v>0</v>
      </c>
      <c r="R3680">
        <f>--Table1[[#This Row],[Patient Admission Flag]]</f>
        <v>0</v>
      </c>
      <c r="S3680">
        <f>--AND(Table1[[#This Row],[WithinTarget]]=1,Table1[[#This Row],[Patient Satisfaction Score]]&gt;=7)</f>
        <v>0</v>
      </c>
      <c r="T3680" t="str">
        <f>IF(LEFT(Table1[[#This Row],[Patient Gender]],1)="F","Female","Male")</f>
        <v>Male</v>
      </c>
    </row>
    <row r="3681" spans="1:20" x14ac:dyDescent="0.3">
      <c r="A3681" t="s">
        <v>3785</v>
      </c>
      <c r="B3681" s="1">
        <v>45137.767361111109</v>
      </c>
      <c r="C3681" t="s">
        <v>9</v>
      </c>
      <c r="D3681">
        <v>75</v>
      </c>
      <c r="E3681" t="s">
        <v>22</v>
      </c>
      <c r="F3681" t="s">
        <v>15</v>
      </c>
      <c r="G3681" t="b">
        <v>0</v>
      </c>
      <c r="I3681">
        <v>20</v>
      </c>
      <c r="J3681" t="b">
        <v>0</v>
      </c>
      <c r="K3681">
        <f>YEAR(Table1[[#This Row],[Patient Admission Date]])</f>
        <v>2023</v>
      </c>
      <c r="L3681" t="str">
        <f>TEXT(Table1[[#This Row],[Patient Admission Date]],"mmm")</f>
        <v>Jul</v>
      </c>
      <c r="M3681" t="str">
        <f>TEXT(Table1[[#This Row],[Patient Admission Date]],"ddd")</f>
        <v>Sun</v>
      </c>
      <c r="N3681" t="str">
        <f>TEXT(INT(HOUR(Table1[[#This Row],[Patient Admission Date]])/3)*3,"00")&amp;"-"&amp;TEXT(INT(HOUR(Table1[[#This Row],[Patient Admission Date]])/3)*3+3,"00")</f>
        <v>18-21</v>
      </c>
      <c r="O3681" t="str" cm="1">
        <f t="array" ref="O3681">_xlfn.IFS(Table1[[#This Row],[Patient Age]]&lt;=14,"0-14",Table1[[#This Row],[Patient Age]]&lt;=29,"15-29",Table1[[#This Row],[Patient Age]]&lt;=44,"30-44",Table1[[#This Row],[Patient Age]]&lt;=59,"45-59",Table1[[#This Row],[Patient Age]]&lt;=74,"60-74",TRUE,"75+")</f>
        <v>75+</v>
      </c>
      <c r="P3681" t="str" cm="1">
        <f t="array" ref="P3681">_xlfn.IFS(Table1[[#This Row],[Patient Waittime]]&lt;=15,"0-15",Table1[[#This Row],[Patient Waittime]]&lt;=30,"16-30",Table1[[#This Row],[Patient Waittime]]&lt;=45,"31-45",Table1[[#This Row],[Patient Waittime]]&lt;=60,"46-60",TRUE,"60+")</f>
        <v>16-30</v>
      </c>
      <c r="Q3681">
        <f>--(Table1[[#This Row],[Patient Waittime]]&lt;=30)</f>
        <v>1</v>
      </c>
      <c r="R3681">
        <f>--Table1[[#This Row],[Patient Admission Flag]]</f>
        <v>0</v>
      </c>
      <c r="S3681">
        <f>--AND(Table1[[#This Row],[WithinTarget]]=1,Table1[[#This Row],[Patient Satisfaction Score]]&gt;=7)</f>
        <v>0</v>
      </c>
      <c r="T3681" t="str">
        <f>IF(LEFT(Table1[[#This Row],[Patient Gender]],1)="F","Female","Male")</f>
        <v>Male</v>
      </c>
    </row>
    <row r="3682" spans="1:20" x14ac:dyDescent="0.3">
      <c r="A3682" t="s">
        <v>3786</v>
      </c>
      <c r="B3682" s="1">
        <v>45421.466666666667</v>
      </c>
      <c r="C3682" t="s">
        <v>9</v>
      </c>
      <c r="D3682">
        <v>71</v>
      </c>
      <c r="E3682" t="s">
        <v>22</v>
      </c>
      <c r="F3682" t="s">
        <v>15</v>
      </c>
      <c r="G3682" t="b">
        <v>0</v>
      </c>
      <c r="I3682">
        <v>25</v>
      </c>
      <c r="J3682" t="b">
        <v>0</v>
      </c>
      <c r="K3682">
        <f>YEAR(Table1[[#This Row],[Patient Admission Date]])</f>
        <v>2024</v>
      </c>
      <c r="L3682" t="str">
        <f>TEXT(Table1[[#This Row],[Patient Admission Date]],"mmm")</f>
        <v>May</v>
      </c>
      <c r="M3682" t="str">
        <f>TEXT(Table1[[#This Row],[Patient Admission Date]],"ddd")</f>
        <v>Thu</v>
      </c>
      <c r="N3682" t="str">
        <f>TEXT(INT(HOUR(Table1[[#This Row],[Patient Admission Date]])/3)*3,"00")&amp;"-"&amp;TEXT(INT(HOUR(Table1[[#This Row],[Patient Admission Date]])/3)*3+3,"00")</f>
        <v>09-12</v>
      </c>
      <c r="O3682" t="str" cm="1">
        <f t="array" ref="O3682">_xlfn.IFS(Table1[[#This Row],[Patient Age]]&lt;=14,"0-14",Table1[[#This Row],[Patient Age]]&lt;=29,"15-29",Table1[[#This Row],[Patient Age]]&lt;=44,"30-44",Table1[[#This Row],[Patient Age]]&lt;=59,"45-59",Table1[[#This Row],[Patient Age]]&lt;=74,"60-74",TRUE,"75+")</f>
        <v>60-74</v>
      </c>
      <c r="P3682" t="str" cm="1">
        <f t="array" ref="P3682">_xlfn.IFS(Table1[[#This Row],[Patient Waittime]]&lt;=15,"0-15",Table1[[#This Row],[Patient Waittime]]&lt;=30,"16-30",Table1[[#This Row],[Patient Waittime]]&lt;=45,"31-45",Table1[[#This Row],[Patient Waittime]]&lt;=60,"46-60",TRUE,"60+")</f>
        <v>16-30</v>
      </c>
      <c r="Q3682">
        <f>--(Table1[[#This Row],[Patient Waittime]]&lt;=30)</f>
        <v>1</v>
      </c>
      <c r="R3682">
        <f>--Table1[[#This Row],[Patient Admission Flag]]</f>
        <v>0</v>
      </c>
      <c r="S3682">
        <f>--AND(Table1[[#This Row],[WithinTarget]]=1,Table1[[#This Row],[Patient Satisfaction Score]]&gt;=7)</f>
        <v>0</v>
      </c>
      <c r="T3682" t="str">
        <f>IF(LEFT(Table1[[#This Row],[Patient Gender]],1)="F","Female","Male")</f>
        <v>Male</v>
      </c>
    </row>
    <row r="3683" spans="1:20" x14ac:dyDescent="0.3">
      <c r="A3683" t="s">
        <v>3787</v>
      </c>
      <c r="B3683" s="1">
        <v>45158.365972222222</v>
      </c>
      <c r="C3683" t="s">
        <v>9</v>
      </c>
      <c r="D3683">
        <v>59</v>
      </c>
      <c r="E3683" t="s">
        <v>22</v>
      </c>
      <c r="F3683" t="s">
        <v>15</v>
      </c>
      <c r="G3683" t="b">
        <v>0</v>
      </c>
      <c r="I3683">
        <v>59</v>
      </c>
      <c r="J3683" t="b">
        <v>0</v>
      </c>
      <c r="K3683">
        <f>YEAR(Table1[[#This Row],[Patient Admission Date]])</f>
        <v>2023</v>
      </c>
      <c r="L3683" t="str">
        <f>TEXT(Table1[[#This Row],[Patient Admission Date]],"mmm")</f>
        <v>Aug</v>
      </c>
      <c r="M3683" t="str">
        <f>TEXT(Table1[[#This Row],[Patient Admission Date]],"ddd")</f>
        <v>Sun</v>
      </c>
      <c r="N3683" t="str">
        <f>TEXT(INT(HOUR(Table1[[#This Row],[Patient Admission Date]])/3)*3,"00")&amp;"-"&amp;TEXT(INT(HOUR(Table1[[#This Row],[Patient Admission Date]])/3)*3+3,"00")</f>
        <v>06-09</v>
      </c>
      <c r="O3683" t="str" cm="1">
        <f t="array" ref="O3683">_xlfn.IFS(Table1[[#This Row],[Patient Age]]&lt;=14,"0-14",Table1[[#This Row],[Patient Age]]&lt;=29,"15-29",Table1[[#This Row],[Patient Age]]&lt;=44,"30-44",Table1[[#This Row],[Patient Age]]&lt;=59,"45-59",Table1[[#This Row],[Patient Age]]&lt;=74,"60-74",TRUE,"75+")</f>
        <v>45-59</v>
      </c>
      <c r="P3683" t="str" cm="1">
        <f t="array" ref="P3683">_xlfn.IFS(Table1[[#This Row],[Patient Waittime]]&lt;=15,"0-15",Table1[[#This Row],[Patient Waittime]]&lt;=30,"16-30",Table1[[#This Row],[Patient Waittime]]&lt;=45,"31-45",Table1[[#This Row],[Patient Waittime]]&lt;=60,"46-60",TRUE,"60+")</f>
        <v>46-60</v>
      </c>
      <c r="Q3683">
        <f>--(Table1[[#This Row],[Patient Waittime]]&lt;=30)</f>
        <v>0</v>
      </c>
      <c r="R3683">
        <f>--Table1[[#This Row],[Patient Admission Flag]]</f>
        <v>0</v>
      </c>
      <c r="S3683">
        <f>--AND(Table1[[#This Row],[WithinTarget]]=1,Table1[[#This Row],[Patient Satisfaction Score]]&gt;=7)</f>
        <v>0</v>
      </c>
      <c r="T3683" t="str">
        <f>IF(LEFT(Table1[[#This Row],[Patient Gender]],1)="F","Female","Male")</f>
        <v>Male</v>
      </c>
    </row>
    <row r="3684" spans="1:20" x14ac:dyDescent="0.3">
      <c r="A3684" t="s">
        <v>3788</v>
      </c>
      <c r="B3684" s="1">
        <v>45362.313194444447</v>
      </c>
      <c r="C3684" t="s">
        <v>9</v>
      </c>
      <c r="D3684">
        <v>17</v>
      </c>
      <c r="E3684" t="s">
        <v>22</v>
      </c>
      <c r="F3684" t="s">
        <v>15</v>
      </c>
      <c r="G3684" t="b">
        <v>0</v>
      </c>
      <c r="I3684">
        <v>32</v>
      </c>
      <c r="J3684" t="b">
        <v>0</v>
      </c>
      <c r="K3684">
        <f>YEAR(Table1[[#This Row],[Patient Admission Date]])</f>
        <v>2024</v>
      </c>
      <c r="L3684" t="str">
        <f>TEXT(Table1[[#This Row],[Patient Admission Date]],"mmm")</f>
        <v>Mar</v>
      </c>
      <c r="M3684" t="str">
        <f>TEXT(Table1[[#This Row],[Patient Admission Date]],"ddd")</f>
        <v>Mon</v>
      </c>
      <c r="N3684" t="str">
        <f>TEXT(INT(HOUR(Table1[[#This Row],[Patient Admission Date]])/3)*3,"00")&amp;"-"&amp;TEXT(INT(HOUR(Table1[[#This Row],[Patient Admission Date]])/3)*3+3,"00")</f>
        <v>06-09</v>
      </c>
      <c r="O3684" t="str" cm="1">
        <f t="array" ref="O3684">_xlfn.IFS(Table1[[#This Row],[Patient Age]]&lt;=14,"0-14",Table1[[#This Row],[Patient Age]]&lt;=29,"15-29",Table1[[#This Row],[Patient Age]]&lt;=44,"30-44",Table1[[#This Row],[Patient Age]]&lt;=59,"45-59",Table1[[#This Row],[Patient Age]]&lt;=74,"60-74",TRUE,"75+")</f>
        <v>15-29</v>
      </c>
      <c r="P3684" t="str" cm="1">
        <f t="array" ref="P3684">_xlfn.IFS(Table1[[#This Row],[Patient Waittime]]&lt;=15,"0-15",Table1[[#This Row],[Patient Waittime]]&lt;=30,"16-30",Table1[[#This Row],[Patient Waittime]]&lt;=45,"31-45",Table1[[#This Row],[Patient Waittime]]&lt;=60,"46-60",TRUE,"60+")</f>
        <v>31-45</v>
      </c>
      <c r="Q3684">
        <f>--(Table1[[#This Row],[Patient Waittime]]&lt;=30)</f>
        <v>0</v>
      </c>
      <c r="R3684">
        <f>--Table1[[#This Row],[Patient Admission Flag]]</f>
        <v>0</v>
      </c>
      <c r="S3684">
        <f>--AND(Table1[[#This Row],[WithinTarget]]=1,Table1[[#This Row],[Patient Satisfaction Score]]&gt;=7)</f>
        <v>0</v>
      </c>
      <c r="T3684" t="str">
        <f>IF(LEFT(Table1[[#This Row],[Patient Gender]],1)="F","Female","Male")</f>
        <v>Male</v>
      </c>
    </row>
    <row r="3685" spans="1:20" x14ac:dyDescent="0.3">
      <c r="A3685" t="s">
        <v>3789</v>
      </c>
      <c r="B3685" s="1">
        <v>45080.894444444442</v>
      </c>
      <c r="C3685" t="s">
        <v>9</v>
      </c>
      <c r="D3685">
        <v>16</v>
      </c>
      <c r="E3685" t="s">
        <v>22</v>
      </c>
      <c r="F3685" t="s">
        <v>15</v>
      </c>
      <c r="G3685" t="b">
        <v>0</v>
      </c>
      <c r="I3685">
        <v>54</v>
      </c>
      <c r="J3685" t="b">
        <v>0</v>
      </c>
      <c r="K3685">
        <f>YEAR(Table1[[#This Row],[Patient Admission Date]])</f>
        <v>2023</v>
      </c>
      <c r="L3685" t="str">
        <f>TEXT(Table1[[#This Row],[Patient Admission Date]],"mmm")</f>
        <v>Jun</v>
      </c>
      <c r="M3685" t="str">
        <f>TEXT(Table1[[#This Row],[Patient Admission Date]],"ddd")</f>
        <v>Sat</v>
      </c>
      <c r="N3685" t="str">
        <f>TEXT(INT(HOUR(Table1[[#This Row],[Patient Admission Date]])/3)*3,"00")&amp;"-"&amp;TEXT(INT(HOUR(Table1[[#This Row],[Patient Admission Date]])/3)*3+3,"00")</f>
        <v>21-24</v>
      </c>
      <c r="O3685" t="str" cm="1">
        <f t="array" ref="O3685">_xlfn.IFS(Table1[[#This Row],[Patient Age]]&lt;=14,"0-14",Table1[[#This Row],[Patient Age]]&lt;=29,"15-29",Table1[[#This Row],[Patient Age]]&lt;=44,"30-44",Table1[[#This Row],[Patient Age]]&lt;=59,"45-59",Table1[[#This Row],[Patient Age]]&lt;=74,"60-74",TRUE,"75+")</f>
        <v>15-29</v>
      </c>
      <c r="P3685" t="str" cm="1">
        <f t="array" ref="P3685">_xlfn.IFS(Table1[[#This Row],[Patient Waittime]]&lt;=15,"0-15",Table1[[#This Row],[Patient Waittime]]&lt;=30,"16-30",Table1[[#This Row],[Patient Waittime]]&lt;=45,"31-45",Table1[[#This Row],[Patient Waittime]]&lt;=60,"46-60",TRUE,"60+")</f>
        <v>46-60</v>
      </c>
      <c r="Q3685">
        <f>--(Table1[[#This Row],[Patient Waittime]]&lt;=30)</f>
        <v>0</v>
      </c>
      <c r="R3685">
        <f>--Table1[[#This Row],[Patient Admission Flag]]</f>
        <v>0</v>
      </c>
      <c r="S3685">
        <f>--AND(Table1[[#This Row],[WithinTarget]]=1,Table1[[#This Row],[Patient Satisfaction Score]]&gt;=7)</f>
        <v>0</v>
      </c>
      <c r="T3685" t="str">
        <f>IF(LEFT(Table1[[#This Row],[Patient Gender]],1)="F","Female","Male")</f>
        <v>Male</v>
      </c>
    </row>
    <row r="3686" spans="1:20" x14ac:dyDescent="0.3">
      <c r="A3686" t="s">
        <v>3790</v>
      </c>
      <c r="B3686" s="1">
        <v>45373.658333333333</v>
      </c>
      <c r="C3686" t="s">
        <v>9</v>
      </c>
      <c r="D3686">
        <v>39</v>
      </c>
      <c r="E3686" t="s">
        <v>22</v>
      </c>
      <c r="F3686" t="s">
        <v>15</v>
      </c>
      <c r="G3686" t="b">
        <v>0</v>
      </c>
      <c r="I3686">
        <v>52</v>
      </c>
      <c r="J3686" t="b">
        <v>0</v>
      </c>
      <c r="K3686">
        <f>YEAR(Table1[[#This Row],[Patient Admission Date]])</f>
        <v>2024</v>
      </c>
      <c r="L3686" t="str">
        <f>TEXT(Table1[[#This Row],[Patient Admission Date]],"mmm")</f>
        <v>Mar</v>
      </c>
      <c r="M3686" t="str">
        <f>TEXT(Table1[[#This Row],[Patient Admission Date]],"ddd")</f>
        <v>Fri</v>
      </c>
      <c r="N3686" t="str">
        <f>TEXT(INT(HOUR(Table1[[#This Row],[Patient Admission Date]])/3)*3,"00")&amp;"-"&amp;TEXT(INT(HOUR(Table1[[#This Row],[Patient Admission Date]])/3)*3+3,"00")</f>
        <v>15-18</v>
      </c>
      <c r="O3686" t="str" cm="1">
        <f t="array" ref="O3686">_xlfn.IFS(Table1[[#This Row],[Patient Age]]&lt;=14,"0-14",Table1[[#This Row],[Patient Age]]&lt;=29,"15-29",Table1[[#This Row],[Patient Age]]&lt;=44,"30-44",Table1[[#This Row],[Patient Age]]&lt;=59,"45-59",Table1[[#This Row],[Patient Age]]&lt;=74,"60-74",TRUE,"75+")</f>
        <v>30-44</v>
      </c>
      <c r="P3686" t="str" cm="1">
        <f t="array" ref="P3686">_xlfn.IFS(Table1[[#This Row],[Patient Waittime]]&lt;=15,"0-15",Table1[[#This Row],[Patient Waittime]]&lt;=30,"16-30",Table1[[#This Row],[Patient Waittime]]&lt;=45,"31-45",Table1[[#This Row],[Patient Waittime]]&lt;=60,"46-60",TRUE,"60+")</f>
        <v>46-60</v>
      </c>
      <c r="Q3686">
        <f>--(Table1[[#This Row],[Patient Waittime]]&lt;=30)</f>
        <v>0</v>
      </c>
      <c r="R3686">
        <f>--Table1[[#This Row],[Patient Admission Flag]]</f>
        <v>0</v>
      </c>
      <c r="S3686">
        <f>--AND(Table1[[#This Row],[WithinTarget]]=1,Table1[[#This Row],[Patient Satisfaction Score]]&gt;=7)</f>
        <v>0</v>
      </c>
      <c r="T3686" t="str">
        <f>IF(LEFT(Table1[[#This Row],[Patient Gender]],1)="F","Female","Male")</f>
        <v>Male</v>
      </c>
    </row>
    <row r="3687" spans="1:20" x14ac:dyDescent="0.3">
      <c r="A3687" t="s">
        <v>3791</v>
      </c>
      <c r="B3687" s="1">
        <v>45576.065972222219</v>
      </c>
      <c r="C3687" t="s">
        <v>9</v>
      </c>
      <c r="D3687">
        <v>60</v>
      </c>
      <c r="E3687" t="s">
        <v>22</v>
      </c>
      <c r="F3687" t="s">
        <v>15</v>
      </c>
      <c r="G3687" t="b">
        <v>0</v>
      </c>
      <c r="I3687">
        <v>51</v>
      </c>
      <c r="J3687" t="b">
        <v>0</v>
      </c>
      <c r="K3687">
        <f>YEAR(Table1[[#This Row],[Patient Admission Date]])</f>
        <v>2024</v>
      </c>
      <c r="L3687" t="str">
        <f>TEXT(Table1[[#This Row],[Patient Admission Date]],"mmm")</f>
        <v>Oct</v>
      </c>
      <c r="M3687" t="str">
        <f>TEXT(Table1[[#This Row],[Patient Admission Date]],"ddd")</f>
        <v>Fri</v>
      </c>
      <c r="N3687" t="str">
        <f>TEXT(INT(HOUR(Table1[[#This Row],[Patient Admission Date]])/3)*3,"00")&amp;"-"&amp;TEXT(INT(HOUR(Table1[[#This Row],[Patient Admission Date]])/3)*3+3,"00")</f>
        <v>00-03</v>
      </c>
      <c r="O3687" t="str" cm="1">
        <f t="array" ref="O3687">_xlfn.IFS(Table1[[#This Row],[Patient Age]]&lt;=14,"0-14",Table1[[#This Row],[Patient Age]]&lt;=29,"15-29",Table1[[#This Row],[Patient Age]]&lt;=44,"30-44",Table1[[#This Row],[Patient Age]]&lt;=59,"45-59",Table1[[#This Row],[Patient Age]]&lt;=74,"60-74",TRUE,"75+")</f>
        <v>60-74</v>
      </c>
      <c r="P3687" t="str" cm="1">
        <f t="array" ref="P3687">_xlfn.IFS(Table1[[#This Row],[Patient Waittime]]&lt;=15,"0-15",Table1[[#This Row],[Patient Waittime]]&lt;=30,"16-30",Table1[[#This Row],[Patient Waittime]]&lt;=45,"31-45",Table1[[#This Row],[Patient Waittime]]&lt;=60,"46-60",TRUE,"60+")</f>
        <v>46-60</v>
      </c>
      <c r="Q3687">
        <f>--(Table1[[#This Row],[Patient Waittime]]&lt;=30)</f>
        <v>0</v>
      </c>
      <c r="R3687">
        <f>--Table1[[#This Row],[Patient Admission Flag]]</f>
        <v>0</v>
      </c>
      <c r="S3687">
        <f>--AND(Table1[[#This Row],[WithinTarget]]=1,Table1[[#This Row],[Patient Satisfaction Score]]&gt;=7)</f>
        <v>0</v>
      </c>
      <c r="T3687" t="str">
        <f>IF(LEFT(Table1[[#This Row],[Patient Gender]],1)="F","Female","Male")</f>
        <v>Male</v>
      </c>
    </row>
    <row r="3688" spans="1:20" x14ac:dyDescent="0.3">
      <c r="A3688" t="s">
        <v>3792</v>
      </c>
      <c r="B3688" s="1">
        <v>45586.709027777775</v>
      </c>
      <c r="C3688" t="s">
        <v>9</v>
      </c>
      <c r="D3688">
        <v>10</v>
      </c>
      <c r="E3688" t="s">
        <v>22</v>
      </c>
      <c r="F3688" t="s">
        <v>15</v>
      </c>
      <c r="G3688" t="b">
        <v>0</v>
      </c>
      <c r="I3688">
        <v>31</v>
      </c>
      <c r="J3688" t="b">
        <v>0</v>
      </c>
      <c r="K3688">
        <f>YEAR(Table1[[#This Row],[Patient Admission Date]])</f>
        <v>2024</v>
      </c>
      <c r="L3688" t="str">
        <f>TEXT(Table1[[#This Row],[Patient Admission Date]],"mmm")</f>
        <v>Oct</v>
      </c>
      <c r="M3688" t="str">
        <f>TEXT(Table1[[#This Row],[Patient Admission Date]],"ddd")</f>
        <v>Mon</v>
      </c>
      <c r="N3688" t="str">
        <f>TEXT(INT(HOUR(Table1[[#This Row],[Patient Admission Date]])/3)*3,"00")&amp;"-"&amp;TEXT(INT(HOUR(Table1[[#This Row],[Patient Admission Date]])/3)*3+3,"00")</f>
        <v>15-18</v>
      </c>
      <c r="O3688" t="str" cm="1">
        <f t="array" ref="O3688">_xlfn.IFS(Table1[[#This Row],[Patient Age]]&lt;=14,"0-14",Table1[[#This Row],[Patient Age]]&lt;=29,"15-29",Table1[[#This Row],[Patient Age]]&lt;=44,"30-44",Table1[[#This Row],[Patient Age]]&lt;=59,"45-59",Table1[[#This Row],[Patient Age]]&lt;=74,"60-74",TRUE,"75+")</f>
        <v>0-14</v>
      </c>
      <c r="P3688" t="str" cm="1">
        <f t="array" ref="P3688">_xlfn.IFS(Table1[[#This Row],[Patient Waittime]]&lt;=15,"0-15",Table1[[#This Row],[Patient Waittime]]&lt;=30,"16-30",Table1[[#This Row],[Patient Waittime]]&lt;=45,"31-45",Table1[[#This Row],[Patient Waittime]]&lt;=60,"46-60",TRUE,"60+")</f>
        <v>31-45</v>
      </c>
      <c r="Q3688">
        <f>--(Table1[[#This Row],[Patient Waittime]]&lt;=30)</f>
        <v>0</v>
      </c>
      <c r="R3688">
        <f>--Table1[[#This Row],[Patient Admission Flag]]</f>
        <v>0</v>
      </c>
      <c r="S3688">
        <f>--AND(Table1[[#This Row],[WithinTarget]]=1,Table1[[#This Row],[Patient Satisfaction Score]]&gt;=7)</f>
        <v>0</v>
      </c>
      <c r="T3688" t="str">
        <f>IF(LEFT(Table1[[#This Row],[Patient Gender]],1)="F","Female","Male")</f>
        <v>Male</v>
      </c>
    </row>
    <row r="3689" spans="1:20" x14ac:dyDescent="0.3">
      <c r="A3689" t="s">
        <v>3793</v>
      </c>
      <c r="B3689" s="1">
        <v>45321.877083333333</v>
      </c>
      <c r="C3689" t="s">
        <v>9</v>
      </c>
      <c r="D3689">
        <v>17</v>
      </c>
      <c r="E3689" t="s">
        <v>22</v>
      </c>
      <c r="F3689" t="s">
        <v>15</v>
      </c>
      <c r="G3689" t="b">
        <v>0</v>
      </c>
      <c r="I3689">
        <v>46</v>
      </c>
      <c r="J3689" t="b">
        <v>0</v>
      </c>
      <c r="K3689">
        <f>YEAR(Table1[[#This Row],[Patient Admission Date]])</f>
        <v>2024</v>
      </c>
      <c r="L3689" t="str">
        <f>TEXT(Table1[[#This Row],[Patient Admission Date]],"mmm")</f>
        <v>Jan</v>
      </c>
      <c r="M3689" t="str">
        <f>TEXT(Table1[[#This Row],[Patient Admission Date]],"ddd")</f>
        <v>Tue</v>
      </c>
      <c r="N3689" t="str">
        <f>TEXT(INT(HOUR(Table1[[#This Row],[Patient Admission Date]])/3)*3,"00")&amp;"-"&amp;TEXT(INT(HOUR(Table1[[#This Row],[Patient Admission Date]])/3)*3+3,"00")</f>
        <v>21-24</v>
      </c>
      <c r="O3689" t="str" cm="1">
        <f t="array" ref="O3689">_xlfn.IFS(Table1[[#This Row],[Patient Age]]&lt;=14,"0-14",Table1[[#This Row],[Patient Age]]&lt;=29,"15-29",Table1[[#This Row],[Patient Age]]&lt;=44,"30-44",Table1[[#This Row],[Patient Age]]&lt;=59,"45-59",Table1[[#This Row],[Patient Age]]&lt;=74,"60-74",TRUE,"75+")</f>
        <v>15-29</v>
      </c>
      <c r="P3689" t="str" cm="1">
        <f t="array" ref="P3689">_xlfn.IFS(Table1[[#This Row],[Patient Waittime]]&lt;=15,"0-15",Table1[[#This Row],[Patient Waittime]]&lt;=30,"16-30",Table1[[#This Row],[Patient Waittime]]&lt;=45,"31-45",Table1[[#This Row],[Patient Waittime]]&lt;=60,"46-60",TRUE,"60+")</f>
        <v>46-60</v>
      </c>
      <c r="Q3689">
        <f>--(Table1[[#This Row],[Patient Waittime]]&lt;=30)</f>
        <v>0</v>
      </c>
      <c r="R3689">
        <f>--Table1[[#This Row],[Patient Admission Flag]]</f>
        <v>0</v>
      </c>
      <c r="S3689">
        <f>--AND(Table1[[#This Row],[WithinTarget]]=1,Table1[[#This Row],[Patient Satisfaction Score]]&gt;=7)</f>
        <v>0</v>
      </c>
      <c r="T3689" t="str">
        <f>IF(LEFT(Table1[[#This Row],[Patient Gender]],1)="F","Female","Male")</f>
        <v>Male</v>
      </c>
    </row>
    <row r="3690" spans="1:20" x14ac:dyDescent="0.3">
      <c r="A3690" t="s">
        <v>3794</v>
      </c>
      <c r="B3690" s="1">
        <v>45251.523611111108</v>
      </c>
      <c r="C3690" t="s">
        <v>9</v>
      </c>
      <c r="D3690">
        <v>19</v>
      </c>
      <c r="E3690" t="s">
        <v>22</v>
      </c>
      <c r="F3690" t="s">
        <v>15</v>
      </c>
      <c r="G3690" t="b">
        <v>0</v>
      </c>
      <c r="I3690">
        <v>58</v>
      </c>
      <c r="J3690" t="b">
        <v>0</v>
      </c>
      <c r="K3690">
        <f>YEAR(Table1[[#This Row],[Patient Admission Date]])</f>
        <v>2023</v>
      </c>
      <c r="L3690" t="str">
        <f>TEXT(Table1[[#This Row],[Patient Admission Date]],"mmm")</f>
        <v>Nov</v>
      </c>
      <c r="M3690" t="str">
        <f>TEXT(Table1[[#This Row],[Patient Admission Date]],"ddd")</f>
        <v>Tue</v>
      </c>
      <c r="N3690" t="str">
        <f>TEXT(INT(HOUR(Table1[[#This Row],[Patient Admission Date]])/3)*3,"00")&amp;"-"&amp;TEXT(INT(HOUR(Table1[[#This Row],[Patient Admission Date]])/3)*3+3,"00")</f>
        <v>12-15</v>
      </c>
      <c r="O3690" t="str" cm="1">
        <f t="array" ref="O3690">_xlfn.IFS(Table1[[#This Row],[Patient Age]]&lt;=14,"0-14",Table1[[#This Row],[Patient Age]]&lt;=29,"15-29",Table1[[#This Row],[Patient Age]]&lt;=44,"30-44",Table1[[#This Row],[Patient Age]]&lt;=59,"45-59",Table1[[#This Row],[Patient Age]]&lt;=74,"60-74",TRUE,"75+")</f>
        <v>15-29</v>
      </c>
      <c r="P3690" t="str" cm="1">
        <f t="array" ref="P3690">_xlfn.IFS(Table1[[#This Row],[Patient Waittime]]&lt;=15,"0-15",Table1[[#This Row],[Patient Waittime]]&lt;=30,"16-30",Table1[[#This Row],[Patient Waittime]]&lt;=45,"31-45",Table1[[#This Row],[Patient Waittime]]&lt;=60,"46-60",TRUE,"60+")</f>
        <v>46-60</v>
      </c>
      <c r="Q3690">
        <f>--(Table1[[#This Row],[Patient Waittime]]&lt;=30)</f>
        <v>0</v>
      </c>
      <c r="R3690">
        <f>--Table1[[#This Row],[Patient Admission Flag]]</f>
        <v>0</v>
      </c>
      <c r="S3690">
        <f>--AND(Table1[[#This Row],[WithinTarget]]=1,Table1[[#This Row],[Patient Satisfaction Score]]&gt;=7)</f>
        <v>0</v>
      </c>
      <c r="T3690" t="str">
        <f>IF(LEFT(Table1[[#This Row],[Patient Gender]],1)="F","Female","Male")</f>
        <v>Male</v>
      </c>
    </row>
    <row r="3691" spans="1:20" x14ac:dyDescent="0.3">
      <c r="A3691" t="s">
        <v>3795</v>
      </c>
      <c r="B3691" s="1">
        <v>45199.862500000003</v>
      </c>
      <c r="C3691" t="s">
        <v>9</v>
      </c>
      <c r="D3691">
        <v>28</v>
      </c>
      <c r="E3691" t="s">
        <v>22</v>
      </c>
      <c r="F3691" t="s">
        <v>15</v>
      </c>
      <c r="G3691" t="b">
        <v>0</v>
      </c>
      <c r="I3691">
        <v>53</v>
      </c>
      <c r="J3691" t="b">
        <v>0</v>
      </c>
      <c r="K3691">
        <f>YEAR(Table1[[#This Row],[Patient Admission Date]])</f>
        <v>2023</v>
      </c>
      <c r="L3691" t="str">
        <f>TEXT(Table1[[#This Row],[Patient Admission Date]],"mmm")</f>
        <v>Sep</v>
      </c>
      <c r="M3691" t="str">
        <f>TEXT(Table1[[#This Row],[Patient Admission Date]],"ddd")</f>
        <v>Sat</v>
      </c>
      <c r="N3691" t="str">
        <f>TEXT(INT(HOUR(Table1[[#This Row],[Patient Admission Date]])/3)*3,"00")&amp;"-"&amp;TEXT(INT(HOUR(Table1[[#This Row],[Patient Admission Date]])/3)*3+3,"00")</f>
        <v>18-21</v>
      </c>
      <c r="O3691" t="str" cm="1">
        <f t="array" ref="O3691">_xlfn.IFS(Table1[[#This Row],[Patient Age]]&lt;=14,"0-14",Table1[[#This Row],[Patient Age]]&lt;=29,"15-29",Table1[[#This Row],[Patient Age]]&lt;=44,"30-44",Table1[[#This Row],[Patient Age]]&lt;=59,"45-59",Table1[[#This Row],[Patient Age]]&lt;=74,"60-74",TRUE,"75+")</f>
        <v>15-29</v>
      </c>
      <c r="P3691" t="str" cm="1">
        <f t="array" ref="P3691">_xlfn.IFS(Table1[[#This Row],[Patient Waittime]]&lt;=15,"0-15",Table1[[#This Row],[Patient Waittime]]&lt;=30,"16-30",Table1[[#This Row],[Patient Waittime]]&lt;=45,"31-45",Table1[[#This Row],[Patient Waittime]]&lt;=60,"46-60",TRUE,"60+")</f>
        <v>46-60</v>
      </c>
      <c r="Q3691">
        <f>--(Table1[[#This Row],[Patient Waittime]]&lt;=30)</f>
        <v>0</v>
      </c>
      <c r="R3691">
        <f>--Table1[[#This Row],[Patient Admission Flag]]</f>
        <v>0</v>
      </c>
      <c r="S3691">
        <f>--AND(Table1[[#This Row],[WithinTarget]]=1,Table1[[#This Row],[Patient Satisfaction Score]]&gt;=7)</f>
        <v>0</v>
      </c>
      <c r="T3691" t="str">
        <f>IF(LEFT(Table1[[#This Row],[Patient Gender]],1)="F","Female","Male")</f>
        <v>Male</v>
      </c>
    </row>
    <row r="3692" spans="1:20" x14ac:dyDescent="0.3">
      <c r="A3692" t="s">
        <v>3796</v>
      </c>
      <c r="B3692" s="1">
        <v>45039.386805555558</v>
      </c>
      <c r="C3692" t="s">
        <v>9</v>
      </c>
      <c r="D3692">
        <v>65</v>
      </c>
      <c r="E3692" t="s">
        <v>22</v>
      </c>
      <c r="F3692" t="s">
        <v>15</v>
      </c>
      <c r="G3692" t="b">
        <v>0</v>
      </c>
      <c r="I3692">
        <v>58</v>
      </c>
      <c r="J3692" t="b">
        <v>0</v>
      </c>
      <c r="K3692">
        <f>YEAR(Table1[[#This Row],[Patient Admission Date]])</f>
        <v>2023</v>
      </c>
      <c r="L3692" t="str">
        <f>TEXT(Table1[[#This Row],[Patient Admission Date]],"mmm")</f>
        <v>Apr</v>
      </c>
      <c r="M3692" t="str">
        <f>TEXT(Table1[[#This Row],[Patient Admission Date]],"ddd")</f>
        <v>Sun</v>
      </c>
      <c r="N3692" t="str">
        <f>TEXT(INT(HOUR(Table1[[#This Row],[Patient Admission Date]])/3)*3,"00")&amp;"-"&amp;TEXT(INT(HOUR(Table1[[#This Row],[Patient Admission Date]])/3)*3+3,"00")</f>
        <v>09-12</v>
      </c>
      <c r="O3692" t="str" cm="1">
        <f t="array" ref="O3692">_xlfn.IFS(Table1[[#This Row],[Patient Age]]&lt;=14,"0-14",Table1[[#This Row],[Patient Age]]&lt;=29,"15-29",Table1[[#This Row],[Patient Age]]&lt;=44,"30-44",Table1[[#This Row],[Patient Age]]&lt;=59,"45-59",Table1[[#This Row],[Patient Age]]&lt;=74,"60-74",TRUE,"75+")</f>
        <v>60-74</v>
      </c>
      <c r="P3692" t="str" cm="1">
        <f t="array" ref="P3692">_xlfn.IFS(Table1[[#This Row],[Patient Waittime]]&lt;=15,"0-15",Table1[[#This Row],[Patient Waittime]]&lt;=30,"16-30",Table1[[#This Row],[Patient Waittime]]&lt;=45,"31-45",Table1[[#This Row],[Patient Waittime]]&lt;=60,"46-60",TRUE,"60+")</f>
        <v>46-60</v>
      </c>
      <c r="Q3692">
        <f>--(Table1[[#This Row],[Patient Waittime]]&lt;=30)</f>
        <v>0</v>
      </c>
      <c r="R3692">
        <f>--Table1[[#This Row],[Patient Admission Flag]]</f>
        <v>0</v>
      </c>
      <c r="S3692">
        <f>--AND(Table1[[#This Row],[WithinTarget]]=1,Table1[[#This Row],[Patient Satisfaction Score]]&gt;=7)</f>
        <v>0</v>
      </c>
      <c r="T3692" t="str">
        <f>IF(LEFT(Table1[[#This Row],[Patient Gender]],1)="F","Female","Male")</f>
        <v>Male</v>
      </c>
    </row>
    <row r="3693" spans="1:20" x14ac:dyDescent="0.3">
      <c r="A3693" t="s">
        <v>3797</v>
      </c>
      <c r="B3693" s="1">
        <v>45297.368055555555</v>
      </c>
      <c r="C3693" t="s">
        <v>9</v>
      </c>
      <c r="D3693">
        <v>49</v>
      </c>
      <c r="E3693" t="s">
        <v>22</v>
      </c>
      <c r="F3693" t="s">
        <v>15</v>
      </c>
      <c r="G3693" t="b">
        <v>0</v>
      </c>
      <c r="I3693">
        <v>18</v>
      </c>
      <c r="J3693" t="b">
        <v>0</v>
      </c>
      <c r="K3693">
        <f>YEAR(Table1[[#This Row],[Patient Admission Date]])</f>
        <v>2024</v>
      </c>
      <c r="L3693" t="str">
        <f>TEXT(Table1[[#This Row],[Patient Admission Date]],"mmm")</f>
        <v>Jan</v>
      </c>
      <c r="M3693" t="str">
        <f>TEXT(Table1[[#This Row],[Patient Admission Date]],"ddd")</f>
        <v>Sat</v>
      </c>
      <c r="N3693" t="str">
        <f>TEXT(INT(HOUR(Table1[[#This Row],[Patient Admission Date]])/3)*3,"00")&amp;"-"&amp;TEXT(INT(HOUR(Table1[[#This Row],[Patient Admission Date]])/3)*3+3,"00")</f>
        <v>06-09</v>
      </c>
      <c r="O3693" t="str" cm="1">
        <f t="array" ref="O3693">_xlfn.IFS(Table1[[#This Row],[Patient Age]]&lt;=14,"0-14",Table1[[#This Row],[Patient Age]]&lt;=29,"15-29",Table1[[#This Row],[Patient Age]]&lt;=44,"30-44",Table1[[#This Row],[Patient Age]]&lt;=59,"45-59",Table1[[#This Row],[Patient Age]]&lt;=74,"60-74",TRUE,"75+")</f>
        <v>45-59</v>
      </c>
      <c r="P3693" t="str" cm="1">
        <f t="array" ref="P3693">_xlfn.IFS(Table1[[#This Row],[Patient Waittime]]&lt;=15,"0-15",Table1[[#This Row],[Patient Waittime]]&lt;=30,"16-30",Table1[[#This Row],[Patient Waittime]]&lt;=45,"31-45",Table1[[#This Row],[Patient Waittime]]&lt;=60,"46-60",TRUE,"60+")</f>
        <v>16-30</v>
      </c>
      <c r="Q3693">
        <f>--(Table1[[#This Row],[Patient Waittime]]&lt;=30)</f>
        <v>1</v>
      </c>
      <c r="R3693">
        <f>--Table1[[#This Row],[Patient Admission Flag]]</f>
        <v>0</v>
      </c>
      <c r="S3693">
        <f>--AND(Table1[[#This Row],[WithinTarget]]=1,Table1[[#This Row],[Patient Satisfaction Score]]&gt;=7)</f>
        <v>0</v>
      </c>
      <c r="T3693" t="str">
        <f>IF(LEFT(Table1[[#This Row],[Patient Gender]],1)="F","Female","Male")</f>
        <v>Male</v>
      </c>
    </row>
    <row r="3694" spans="1:20" x14ac:dyDescent="0.3">
      <c r="A3694" t="s">
        <v>3798</v>
      </c>
      <c r="B3694" s="1">
        <v>45122.334722222222</v>
      </c>
      <c r="C3694" t="s">
        <v>9</v>
      </c>
      <c r="D3694">
        <v>70</v>
      </c>
      <c r="E3694" t="s">
        <v>22</v>
      </c>
      <c r="F3694" t="s">
        <v>15</v>
      </c>
      <c r="G3694" t="b">
        <v>0</v>
      </c>
      <c r="I3694">
        <v>21</v>
      </c>
      <c r="J3694" t="b">
        <v>0</v>
      </c>
      <c r="K3694">
        <f>YEAR(Table1[[#This Row],[Patient Admission Date]])</f>
        <v>2023</v>
      </c>
      <c r="L3694" t="str">
        <f>TEXT(Table1[[#This Row],[Patient Admission Date]],"mmm")</f>
        <v>Jul</v>
      </c>
      <c r="M3694" t="str">
        <f>TEXT(Table1[[#This Row],[Patient Admission Date]],"ddd")</f>
        <v>Sat</v>
      </c>
      <c r="N3694" t="str">
        <f>TEXT(INT(HOUR(Table1[[#This Row],[Patient Admission Date]])/3)*3,"00")&amp;"-"&amp;TEXT(INT(HOUR(Table1[[#This Row],[Patient Admission Date]])/3)*3+3,"00")</f>
        <v>06-09</v>
      </c>
      <c r="O3694" t="str" cm="1">
        <f t="array" ref="O3694">_xlfn.IFS(Table1[[#This Row],[Patient Age]]&lt;=14,"0-14",Table1[[#This Row],[Patient Age]]&lt;=29,"15-29",Table1[[#This Row],[Patient Age]]&lt;=44,"30-44",Table1[[#This Row],[Patient Age]]&lt;=59,"45-59",Table1[[#This Row],[Patient Age]]&lt;=74,"60-74",TRUE,"75+")</f>
        <v>60-74</v>
      </c>
      <c r="P3694" t="str" cm="1">
        <f t="array" ref="P3694">_xlfn.IFS(Table1[[#This Row],[Patient Waittime]]&lt;=15,"0-15",Table1[[#This Row],[Patient Waittime]]&lt;=30,"16-30",Table1[[#This Row],[Patient Waittime]]&lt;=45,"31-45",Table1[[#This Row],[Patient Waittime]]&lt;=60,"46-60",TRUE,"60+")</f>
        <v>16-30</v>
      </c>
      <c r="Q3694">
        <f>--(Table1[[#This Row],[Patient Waittime]]&lt;=30)</f>
        <v>1</v>
      </c>
      <c r="R3694">
        <f>--Table1[[#This Row],[Patient Admission Flag]]</f>
        <v>0</v>
      </c>
      <c r="S3694">
        <f>--AND(Table1[[#This Row],[WithinTarget]]=1,Table1[[#This Row],[Patient Satisfaction Score]]&gt;=7)</f>
        <v>0</v>
      </c>
      <c r="T3694" t="str">
        <f>IF(LEFT(Table1[[#This Row],[Patient Gender]],1)="F","Female","Male")</f>
        <v>Male</v>
      </c>
    </row>
    <row r="3695" spans="1:20" x14ac:dyDescent="0.3">
      <c r="A3695" t="s">
        <v>3799</v>
      </c>
      <c r="B3695" s="1">
        <v>45170.384722222225</v>
      </c>
      <c r="C3695" t="s">
        <v>9</v>
      </c>
      <c r="D3695">
        <v>28</v>
      </c>
      <c r="E3695" t="s">
        <v>22</v>
      </c>
      <c r="F3695" t="s">
        <v>15</v>
      </c>
      <c r="G3695" t="b">
        <v>0</v>
      </c>
      <c r="I3695">
        <v>27</v>
      </c>
      <c r="J3695" t="b">
        <v>0</v>
      </c>
      <c r="K3695">
        <f>YEAR(Table1[[#This Row],[Patient Admission Date]])</f>
        <v>2023</v>
      </c>
      <c r="L3695" t="str">
        <f>TEXT(Table1[[#This Row],[Patient Admission Date]],"mmm")</f>
        <v>Sep</v>
      </c>
      <c r="M3695" t="str">
        <f>TEXT(Table1[[#This Row],[Patient Admission Date]],"ddd")</f>
        <v>Fri</v>
      </c>
      <c r="N3695" t="str">
        <f>TEXT(INT(HOUR(Table1[[#This Row],[Patient Admission Date]])/3)*3,"00")&amp;"-"&amp;TEXT(INT(HOUR(Table1[[#This Row],[Patient Admission Date]])/3)*3+3,"00")</f>
        <v>09-12</v>
      </c>
      <c r="O3695" t="str" cm="1">
        <f t="array" ref="O3695">_xlfn.IFS(Table1[[#This Row],[Patient Age]]&lt;=14,"0-14",Table1[[#This Row],[Patient Age]]&lt;=29,"15-29",Table1[[#This Row],[Patient Age]]&lt;=44,"30-44",Table1[[#This Row],[Patient Age]]&lt;=59,"45-59",Table1[[#This Row],[Patient Age]]&lt;=74,"60-74",TRUE,"75+")</f>
        <v>15-29</v>
      </c>
      <c r="P3695" t="str" cm="1">
        <f t="array" ref="P3695">_xlfn.IFS(Table1[[#This Row],[Patient Waittime]]&lt;=15,"0-15",Table1[[#This Row],[Patient Waittime]]&lt;=30,"16-30",Table1[[#This Row],[Patient Waittime]]&lt;=45,"31-45",Table1[[#This Row],[Patient Waittime]]&lt;=60,"46-60",TRUE,"60+")</f>
        <v>16-30</v>
      </c>
      <c r="Q3695">
        <f>--(Table1[[#This Row],[Patient Waittime]]&lt;=30)</f>
        <v>1</v>
      </c>
      <c r="R3695">
        <f>--Table1[[#This Row],[Patient Admission Flag]]</f>
        <v>0</v>
      </c>
      <c r="S3695">
        <f>--AND(Table1[[#This Row],[WithinTarget]]=1,Table1[[#This Row],[Patient Satisfaction Score]]&gt;=7)</f>
        <v>0</v>
      </c>
      <c r="T3695" t="str">
        <f>IF(LEFT(Table1[[#This Row],[Patient Gender]],1)="F","Female","Male")</f>
        <v>Male</v>
      </c>
    </row>
    <row r="3696" spans="1:20" x14ac:dyDescent="0.3">
      <c r="A3696" t="s">
        <v>3800</v>
      </c>
      <c r="B3696" s="1">
        <v>45023.277777777781</v>
      </c>
      <c r="C3696" t="s">
        <v>9</v>
      </c>
      <c r="D3696">
        <v>39</v>
      </c>
      <c r="E3696" t="s">
        <v>22</v>
      </c>
      <c r="F3696" t="s">
        <v>15</v>
      </c>
      <c r="G3696" t="b">
        <v>0</v>
      </c>
      <c r="I3696">
        <v>27</v>
      </c>
      <c r="J3696" t="b">
        <v>0</v>
      </c>
      <c r="K3696">
        <f>YEAR(Table1[[#This Row],[Patient Admission Date]])</f>
        <v>2023</v>
      </c>
      <c r="L3696" t="str">
        <f>TEXT(Table1[[#This Row],[Patient Admission Date]],"mmm")</f>
        <v>Apr</v>
      </c>
      <c r="M3696" t="str">
        <f>TEXT(Table1[[#This Row],[Patient Admission Date]],"ddd")</f>
        <v>Fri</v>
      </c>
      <c r="N3696" t="str">
        <f>TEXT(INT(HOUR(Table1[[#This Row],[Patient Admission Date]])/3)*3,"00")&amp;"-"&amp;TEXT(INT(HOUR(Table1[[#This Row],[Patient Admission Date]])/3)*3+3,"00")</f>
        <v>06-09</v>
      </c>
      <c r="O3696" t="str" cm="1">
        <f t="array" ref="O3696">_xlfn.IFS(Table1[[#This Row],[Patient Age]]&lt;=14,"0-14",Table1[[#This Row],[Patient Age]]&lt;=29,"15-29",Table1[[#This Row],[Patient Age]]&lt;=44,"30-44",Table1[[#This Row],[Patient Age]]&lt;=59,"45-59",Table1[[#This Row],[Patient Age]]&lt;=74,"60-74",TRUE,"75+")</f>
        <v>30-44</v>
      </c>
      <c r="P3696" t="str" cm="1">
        <f t="array" ref="P3696">_xlfn.IFS(Table1[[#This Row],[Patient Waittime]]&lt;=15,"0-15",Table1[[#This Row],[Patient Waittime]]&lt;=30,"16-30",Table1[[#This Row],[Patient Waittime]]&lt;=45,"31-45",Table1[[#This Row],[Patient Waittime]]&lt;=60,"46-60",TRUE,"60+")</f>
        <v>16-30</v>
      </c>
      <c r="Q3696">
        <f>--(Table1[[#This Row],[Patient Waittime]]&lt;=30)</f>
        <v>1</v>
      </c>
      <c r="R3696">
        <f>--Table1[[#This Row],[Patient Admission Flag]]</f>
        <v>0</v>
      </c>
      <c r="S3696">
        <f>--AND(Table1[[#This Row],[WithinTarget]]=1,Table1[[#This Row],[Patient Satisfaction Score]]&gt;=7)</f>
        <v>0</v>
      </c>
      <c r="T3696" t="str">
        <f>IF(LEFT(Table1[[#This Row],[Patient Gender]],1)="F","Female","Male")</f>
        <v>Male</v>
      </c>
    </row>
    <row r="3697" spans="1:20" x14ac:dyDescent="0.3">
      <c r="A3697" t="s">
        <v>3801</v>
      </c>
      <c r="B3697" s="1">
        <v>45202.388194444444</v>
      </c>
      <c r="C3697" t="s">
        <v>9</v>
      </c>
      <c r="D3697">
        <v>7</v>
      </c>
      <c r="E3697" t="s">
        <v>22</v>
      </c>
      <c r="F3697" t="s">
        <v>15</v>
      </c>
      <c r="G3697" t="b">
        <v>0</v>
      </c>
      <c r="I3697">
        <v>48</v>
      </c>
      <c r="J3697" t="b">
        <v>0</v>
      </c>
      <c r="K3697">
        <f>YEAR(Table1[[#This Row],[Patient Admission Date]])</f>
        <v>2023</v>
      </c>
      <c r="L3697" t="str">
        <f>TEXT(Table1[[#This Row],[Patient Admission Date]],"mmm")</f>
        <v>Oct</v>
      </c>
      <c r="M3697" t="str">
        <f>TEXT(Table1[[#This Row],[Patient Admission Date]],"ddd")</f>
        <v>Tue</v>
      </c>
      <c r="N3697" t="str">
        <f>TEXT(INT(HOUR(Table1[[#This Row],[Patient Admission Date]])/3)*3,"00")&amp;"-"&amp;TEXT(INT(HOUR(Table1[[#This Row],[Patient Admission Date]])/3)*3+3,"00")</f>
        <v>09-12</v>
      </c>
      <c r="O3697" t="str" cm="1">
        <f t="array" ref="O3697">_xlfn.IFS(Table1[[#This Row],[Patient Age]]&lt;=14,"0-14",Table1[[#This Row],[Patient Age]]&lt;=29,"15-29",Table1[[#This Row],[Patient Age]]&lt;=44,"30-44",Table1[[#This Row],[Patient Age]]&lt;=59,"45-59",Table1[[#This Row],[Patient Age]]&lt;=74,"60-74",TRUE,"75+")</f>
        <v>0-14</v>
      </c>
      <c r="P3697" t="str" cm="1">
        <f t="array" ref="P3697">_xlfn.IFS(Table1[[#This Row],[Patient Waittime]]&lt;=15,"0-15",Table1[[#This Row],[Patient Waittime]]&lt;=30,"16-30",Table1[[#This Row],[Patient Waittime]]&lt;=45,"31-45",Table1[[#This Row],[Patient Waittime]]&lt;=60,"46-60",TRUE,"60+")</f>
        <v>46-60</v>
      </c>
      <c r="Q3697">
        <f>--(Table1[[#This Row],[Patient Waittime]]&lt;=30)</f>
        <v>0</v>
      </c>
      <c r="R3697">
        <f>--Table1[[#This Row],[Patient Admission Flag]]</f>
        <v>0</v>
      </c>
      <c r="S3697">
        <f>--AND(Table1[[#This Row],[WithinTarget]]=1,Table1[[#This Row],[Patient Satisfaction Score]]&gt;=7)</f>
        <v>0</v>
      </c>
      <c r="T3697" t="str">
        <f>IF(LEFT(Table1[[#This Row],[Patient Gender]],1)="F","Female","Male")</f>
        <v>Male</v>
      </c>
    </row>
    <row r="3698" spans="1:20" x14ac:dyDescent="0.3">
      <c r="A3698" t="s">
        <v>3802</v>
      </c>
      <c r="B3698" s="1">
        <v>45537.963888888888</v>
      </c>
      <c r="C3698" t="s">
        <v>9</v>
      </c>
      <c r="D3698">
        <v>8</v>
      </c>
      <c r="E3698" t="s">
        <v>22</v>
      </c>
      <c r="F3698" t="s">
        <v>15</v>
      </c>
      <c r="G3698" t="b">
        <v>0</v>
      </c>
      <c r="I3698">
        <v>14</v>
      </c>
      <c r="J3698" t="b">
        <v>0</v>
      </c>
      <c r="K3698">
        <f>YEAR(Table1[[#This Row],[Patient Admission Date]])</f>
        <v>2024</v>
      </c>
      <c r="L3698" t="str">
        <f>TEXT(Table1[[#This Row],[Patient Admission Date]],"mmm")</f>
        <v>Sep</v>
      </c>
      <c r="M3698" t="str">
        <f>TEXT(Table1[[#This Row],[Patient Admission Date]],"ddd")</f>
        <v>Mon</v>
      </c>
      <c r="N3698" t="str">
        <f>TEXT(INT(HOUR(Table1[[#This Row],[Patient Admission Date]])/3)*3,"00")&amp;"-"&amp;TEXT(INT(HOUR(Table1[[#This Row],[Patient Admission Date]])/3)*3+3,"00")</f>
        <v>21-24</v>
      </c>
      <c r="O3698" t="str" cm="1">
        <f t="array" ref="O3698">_xlfn.IFS(Table1[[#This Row],[Patient Age]]&lt;=14,"0-14",Table1[[#This Row],[Patient Age]]&lt;=29,"15-29",Table1[[#This Row],[Patient Age]]&lt;=44,"30-44",Table1[[#This Row],[Patient Age]]&lt;=59,"45-59",Table1[[#This Row],[Patient Age]]&lt;=74,"60-74",TRUE,"75+")</f>
        <v>0-14</v>
      </c>
      <c r="P3698" t="str" cm="1">
        <f t="array" ref="P3698">_xlfn.IFS(Table1[[#This Row],[Patient Waittime]]&lt;=15,"0-15",Table1[[#This Row],[Patient Waittime]]&lt;=30,"16-30",Table1[[#This Row],[Patient Waittime]]&lt;=45,"31-45",Table1[[#This Row],[Patient Waittime]]&lt;=60,"46-60",TRUE,"60+")</f>
        <v>0-15</v>
      </c>
      <c r="Q3698">
        <f>--(Table1[[#This Row],[Patient Waittime]]&lt;=30)</f>
        <v>1</v>
      </c>
      <c r="R3698">
        <f>--Table1[[#This Row],[Patient Admission Flag]]</f>
        <v>0</v>
      </c>
      <c r="S3698">
        <f>--AND(Table1[[#This Row],[WithinTarget]]=1,Table1[[#This Row],[Patient Satisfaction Score]]&gt;=7)</f>
        <v>0</v>
      </c>
      <c r="T3698" t="str">
        <f>IF(LEFT(Table1[[#This Row],[Patient Gender]],1)="F","Female","Male")</f>
        <v>Male</v>
      </c>
    </row>
    <row r="3699" spans="1:20" x14ac:dyDescent="0.3">
      <c r="A3699" t="s">
        <v>3803</v>
      </c>
      <c r="B3699" s="1">
        <v>45200.250694444447</v>
      </c>
      <c r="C3699" t="s">
        <v>9</v>
      </c>
      <c r="D3699">
        <v>79</v>
      </c>
      <c r="E3699" t="s">
        <v>22</v>
      </c>
      <c r="F3699" t="s">
        <v>15</v>
      </c>
      <c r="G3699" t="b">
        <v>0</v>
      </c>
      <c r="I3699">
        <v>34</v>
      </c>
      <c r="J3699" t="b">
        <v>0</v>
      </c>
      <c r="K3699">
        <f>YEAR(Table1[[#This Row],[Patient Admission Date]])</f>
        <v>2023</v>
      </c>
      <c r="L3699" t="str">
        <f>TEXT(Table1[[#This Row],[Patient Admission Date]],"mmm")</f>
        <v>Oct</v>
      </c>
      <c r="M3699" t="str">
        <f>TEXT(Table1[[#This Row],[Patient Admission Date]],"ddd")</f>
        <v>Sun</v>
      </c>
      <c r="N3699" t="str">
        <f>TEXT(INT(HOUR(Table1[[#This Row],[Patient Admission Date]])/3)*3,"00")&amp;"-"&amp;TEXT(INT(HOUR(Table1[[#This Row],[Patient Admission Date]])/3)*3+3,"00")</f>
        <v>06-09</v>
      </c>
      <c r="O3699" t="str" cm="1">
        <f t="array" ref="O3699">_xlfn.IFS(Table1[[#This Row],[Patient Age]]&lt;=14,"0-14",Table1[[#This Row],[Patient Age]]&lt;=29,"15-29",Table1[[#This Row],[Patient Age]]&lt;=44,"30-44",Table1[[#This Row],[Patient Age]]&lt;=59,"45-59",Table1[[#This Row],[Patient Age]]&lt;=74,"60-74",TRUE,"75+")</f>
        <v>75+</v>
      </c>
      <c r="P3699" t="str" cm="1">
        <f t="array" ref="P3699">_xlfn.IFS(Table1[[#This Row],[Patient Waittime]]&lt;=15,"0-15",Table1[[#This Row],[Patient Waittime]]&lt;=30,"16-30",Table1[[#This Row],[Patient Waittime]]&lt;=45,"31-45",Table1[[#This Row],[Patient Waittime]]&lt;=60,"46-60",TRUE,"60+")</f>
        <v>31-45</v>
      </c>
      <c r="Q3699">
        <f>--(Table1[[#This Row],[Patient Waittime]]&lt;=30)</f>
        <v>0</v>
      </c>
      <c r="R3699">
        <f>--Table1[[#This Row],[Patient Admission Flag]]</f>
        <v>0</v>
      </c>
      <c r="S3699">
        <f>--AND(Table1[[#This Row],[WithinTarget]]=1,Table1[[#This Row],[Patient Satisfaction Score]]&gt;=7)</f>
        <v>0</v>
      </c>
      <c r="T3699" t="str">
        <f>IF(LEFT(Table1[[#This Row],[Patient Gender]],1)="F","Female","Male")</f>
        <v>Male</v>
      </c>
    </row>
    <row r="3700" spans="1:20" x14ac:dyDescent="0.3">
      <c r="A3700" t="s">
        <v>3804</v>
      </c>
      <c r="B3700" s="1">
        <v>45043.31527777778</v>
      </c>
      <c r="C3700" t="s">
        <v>9</v>
      </c>
      <c r="D3700">
        <v>64</v>
      </c>
      <c r="E3700" t="s">
        <v>22</v>
      </c>
      <c r="F3700" t="s">
        <v>15</v>
      </c>
      <c r="G3700" t="b">
        <v>0</v>
      </c>
      <c r="I3700">
        <v>60</v>
      </c>
      <c r="J3700" t="b">
        <v>0</v>
      </c>
      <c r="K3700">
        <f>YEAR(Table1[[#This Row],[Patient Admission Date]])</f>
        <v>2023</v>
      </c>
      <c r="L3700" t="str">
        <f>TEXT(Table1[[#This Row],[Patient Admission Date]],"mmm")</f>
        <v>Apr</v>
      </c>
      <c r="M3700" t="str">
        <f>TEXT(Table1[[#This Row],[Patient Admission Date]],"ddd")</f>
        <v>Thu</v>
      </c>
      <c r="N3700" t="str">
        <f>TEXT(INT(HOUR(Table1[[#This Row],[Patient Admission Date]])/3)*3,"00")&amp;"-"&amp;TEXT(INT(HOUR(Table1[[#This Row],[Patient Admission Date]])/3)*3+3,"00")</f>
        <v>06-09</v>
      </c>
      <c r="O3700" t="str" cm="1">
        <f t="array" ref="O3700">_xlfn.IFS(Table1[[#This Row],[Patient Age]]&lt;=14,"0-14",Table1[[#This Row],[Patient Age]]&lt;=29,"15-29",Table1[[#This Row],[Patient Age]]&lt;=44,"30-44",Table1[[#This Row],[Patient Age]]&lt;=59,"45-59",Table1[[#This Row],[Patient Age]]&lt;=74,"60-74",TRUE,"75+")</f>
        <v>60-74</v>
      </c>
      <c r="P3700" t="str" cm="1">
        <f t="array" ref="P3700">_xlfn.IFS(Table1[[#This Row],[Patient Waittime]]&lt;=15,"0-15",Table1[[#This Row],[Patient Waittime]]&lt;=30,"16-30",Table1[[#This Row],[Patient Waittime]]&lt;=45,"31-45",Table1[[#This Row],[Patient Waittime]]&lt;=60,"46-60",TRUE,"60+")</f>
        <v>46-60</v>
      </c>
      <c r="Q3700">
        <f>--(Table1[[#This Row],[Patient Waittime]]&lt;=30)</f>
        <v>0</v>
      </c>
      <c r="R3700">
        <f>--Table1[[#This Row],[Patient Admission Flag]]</f>
        <v>0</v>
      </c>
      <c r="S3700">
        <f>--AND(Table1[[#This Row],[WithinTarget]]=1,Table1[[#This Row],[Patient Satisfaction Score]]&gt;=7)</f>
        <v>0</v>
      </c>
      <c r="T3700" t="str">
        <f>IF(LEFT(Table1[[#This Row],[Patient Gender]],1)="F","Female","Male")</f>
        <v>Male</v>
      </c>
    </row>
    <row r="3701" spans="1:20" x14ac:dyDescent="0.3">
      <c r="A3701" t="s">
        <v>3805</v>
      </c>
      <c r="B3701" s="1">
        <v>45489.769444444442</v>
      </c>
      <c r="C3701" t="s">
        <v>9</v>
      </c>
      <c r="D3701">
        <v>61</v>
      </c>
      <c r="E3701" t="s">
        <v>22</v>
      </c>
      <c r="F3701" t="s">
        <v>15</v>
      </c>
      <c r="G3701" t="b">
        <v>0</v>
      </c>
      <c r="I3701">
        <v>15</v>
      </c>
      <c r="J3701" t="b">
        <v>0</v>
      </c>
      <c r="K3701">
        <f>YEAR(Table1[[#This Row],[Patient Admission Date]])</f>
        <v>2024</v>
      </c>
      <c r="L3701" t="str">
        <f>TEXT(Table1[[#This Row],[Patient Admission Date]],"mmm")</f>
        <v>Jul</v>
      </c>
      <c r="M3701" t="str">
        <f>TEXT(Table1[[#This Row],[Patient Admission Date]],"ddd")</f>
        <v>Tue</v>
      </c>
      <c r="N3701" t="str">
        <f>TEXT(INT(HOUR(Table1[[#This Row],[Patient Admission Date]])/3)*3,"00")&amp;"-"&amp;TEXT(INT(HOUR(Table1[[#This Row],[Patient Admission Date]])/3)*3+3,"00")</f>
        <v>18-21</v>
      </c>
      <c r="O3701" t="str" cm="1">
        <f t="array" ref="O3701">_xlfn.IFS(Table1[[#This Row],[Patient Age]]&lt;=14,"0-14",Table1[[#This Row],[Patient Age]]&lt;=29,"15-29",Table1[[#This Row],[Patient Age]]&lt;=44,"30-44",Table1[[#This Row],[Patient Age]]&lt;=59,"45-59",Table1[[#This Row],[Patient Age]]&lt;=74,"60-74",TRUE,"75+")</f>
        <v>60-74</v>
      </c>
      <c r="P3701" t="str" cm="1">
        <f t="array" ref="P3701">_xlfn.IFS(Table1[[#This Row],[Patient Waittime]]&lt;=15,"0-15",Table1[[#This Row],[Patient Waittime]]&lt;=30,"16-30",Table1[[#This Row],[Patient Waittime]]&lt;=45,"31-45",Table1[[#This Row],[Patient Waittime]]&lt;=60,"46-60",TRUE,"60+")</f>
        <v>0-15</v>
      </c>
      <c r="Q3701">
        <f>--(Table1[[#This Row],[Patient Waittime]]&lt;=30)</f>
        <v>1</v>
      </c>
      <c r="R3701">
        <f>--Table1[[#This Row],[Patient Admission Flag]]</f>
        <v>0</v>
      </c>
      <c r="S3701">
        <f>--AND(Table1[[#This Row],[WithinTarget]]=1,Table1[[#This Row],[Patient Satisfaction Score]]&gt;=7)</f>
        <v>0</v>
      </c>
      <c r="T3701" t="str">
        <f>IF(LEFT(Table1[[#This Row],[Patient Gender]],1)="F","Female","Male")</f>
        <v>Male</v>
      </c>
    </row>
    <row r="3702" spans="1:20" x14ac:dyDescent="0.3">
      <c r="A3702" t="s">
        <v>3806</v>
      </c>
      <c r="B3702" s="1">
        <v>45525.131944444445</v>
      </c>
      <c r="C3702" t="s">
        <v>9</v>
      </c>
      <c r="D3702">
        <v>41</v>
      </c>
      <c r="E3702" t="s">
        <v>22</v>
      </c>
      <c r="F3702" t="s">
        <v>15</v>
      </c>
      <c r="G3702" t="b">
        <v>0</v>
      </c>
      <c r="I3702">
        <v>16</v>
      </c>
      <c r="J3702" t="b">
        <v>0</v>
      </c>
      <c r="K3702">
        <f>YEAR(Table1[[#This Row],[Patient Admission Date]])</f>
        <v>2024</v>
      </c>
      <c r="L3702" t="str">
        <f>TEXT(Table1[[#This Row],[Patient Admission Date]],"mmm")</f>
        <v>Aug</v>
      </c>
      <c r="M3702" t="str">
        <f>TEXT(Table1[[#This Row],[Patient Admission Date]],"ddd")</f>
        <v>Wed</v>
      </c>
      <c r="N3702" t="str">
        <f>TEXT(INT(HOUR(Table1[[#This Row],[Patient Admission Date]])/3)*3,"00")&amp;"-"&amp;TEXT(INT(HOUR(Table1[[#This Row],[Patient Admission Date]])/3)*3+3,"00")</f>
        <v>03-06</v>
      </c>
      <c r="O3702" t="str" cm="1">
        <f t="array" ref="O3702">_xlfn.IFS(Table1[[#This Row],[Patient Age]]&lt;=14,"0-14",Table1[[#This Row],[Patient Age]]&lt;=29,"15-29",Table1[[#This Row],[Patient Age]]&lt;=44,"30-44",Table1[[#This Row],[Patient Age]]&lt;=59,"45-59",Table1[[#This Row],[Patient Age]]&lt;=74,"60-74",TRUE,"75+")</f>
        <v>30-44</v>
      </c>
      <c r="P3702" t="str" cm="1">
        <f t="array" ref="P3702">_xlfn.IFS(Table1[[#This Row],[Patient Waittime]]&lt;=15,"0-15",Table1[[#This Row],[Patient Waittime]]&lt;=30,"16-30",Table1[[#This Row],[Patient Waittime]]&lt;=45,"31-45",Table1[[#This Row],[Patient Waittime]]&lt;=60,"46-60",TRUE,"60+")</f>
        <v>16-30</v>
      </c>
      <c r="Q3702">
        <f>--(Table1[[#This Row],[Patient Waittime]]&lt;=30)</f>
        <v>1</v>
      </c>
      <c r="R3702">
        <f>--Table1[[#This Row],[Patient Admission Flag]]</f>
        <v>0</v>
      </c>
      <c r="S3702">
        <f>--AND(Table1[[#This Row],[WithinTarget]]=1,Table1[[#This Row],[Patient Satisfaction Score]]&gt;=7)</f>
        <v>0</v>
      </c>
      <c r="T3702" t="str">
        <f>IF(LEFT(Table1[[#This Row],[Patient Gender]],1)="F","Female","Male")</f>
        <v>Male</v>
      </c>
    </row>
    <row r="3703" spans="1:20" x14ac:dyDescent="0.3">
      <c r="A3703" t="s">
        <v>3807</v>
      </c>
      <c r="B3703" s="1">
        <v>45162.148611111108</v>
      </c>
      <c r="C3703" t="s">
        <v>9</v>
      </c>
      <c r="D3703">
        <v>10</v>
      </c>
      <c r="E3703" t="s">
        <v>22</v>
      </c>
      <c r="F3703" t="s">
        <v>15</v>
      </c>
      <c r="G3703" t="b">
        <v>0</v>
      </c>
      <c r="I3703">
        <v>46</v>
      </c>
      <c r="J3703" t="b">
        <v>0</v>
      </c>
      <c r="K3703">
        <f>YEAR(Table1[[#This Row],[Patient Admission Date]])</f>
        <v>2023</v>
      </c>
      <c r="L3703" t="str">
        <f>TEXT(Table1[[#This Row],[Patient Admission Date]],"mmm")</f>
        <v>Aug</v>
      </c>
      <c r="M3703" t="str">
        <f>TEXT(Table1[[#This Row],[Patient Admission Date]],"ddd")</f>
        <v>Thu</v>
      </c>
      <c r="N3703" t="str">
        <f>TEXT(INT(HOUR(Table1[[#This Row],[Patient Admission Date]])/3)*3,"00")&amp;"-"&amp;TEXT(INT(HOUR(Table1[[#This Row],[Patient Admission Date]])/3)*3+3,"00")</f>
        <v>03-06</v>
      </c>
      <c r="O3703" t="str" cm="1">
        <f t="array" ref="O3703">_xlfn.IFS(Table1[[#This Row],[Patient Age]]&lt;=14,"0-14",Table1[[#This Row],[Patient Age]]&lt;=29,"15-29",Table1[[#This Row],[Patient Age]]&lt;=44,"30-44",Table1[[#This Row],[Patient Age]]&lt;=59,"45-59",Table1[[#This Row],[Patient Age]]&lt;=74,"60-74",TRUE,"75+")</f>
        <v>0-14</v>
      </c>
      <c r="P3703" t="str" cm="1">
        <f t="array" ref="P3703">_xlfn.IFS(Table1[[#This Row],[Patient Waittime]]&lt;=15,"0-15",Table1[[#This Row],[Patient Waittime]]&lt;=30,"16-30",Table1[[#This Row],[Patient Waittime]]&lt;=45,"31-45",Table1[[#This Row],[Patient Waittime]]&lt;=60,"46-60",TRUE,"60+")</f>
        <v>46-60</v>
      </c>
      <c r="Q3703">
        <f>--(Table1[[#This Row],[Patient Waittime]]&lt;=30)</f>
        <v>0</v>
      </c>
      <c r="R3703">
        <f>--Table1[[#This Row],[Patient Admission Flag]]</f>
        <v>0</v>
      </c>
      <c r="S3703">
        <f>--AND(Table1[[#This Row],[WithinTarget]]=1,Table1[[#This Row],[Patient Satisfaction Score]]&gt;=7)</f>
        <v>0</v>
      </c>
      <c r="T3703" t="str">
        <f>IF(LEFT(Table1[[#This Row],[Patient Gender]],1)="F","Female","Male")</f>
        <v>Male</v>
      </c>
    </row>
    <row r="3704" spans="1:20" x14ac:dyDescent="0.3">
      <c r="A3704" t="s">
        <v>3808</v>
      </c>
      <c r="B3704" s="1">
        <v>45290.727777777778</v>
      </c>
      <c r="C3704" t="s">
        <v>9</v>
      </c>
      <c r="D3704">
        <v>37</v>
      </c>
      <c r="E3704" t="s">
        <v>22</v>
      </c>
      <c r="F3704" t="s">
        <v>15</v>
      </c>
      <c r="G3704" t="b">
        <v>0</v>
      </c>
      <c r="I3704">
        <v>49</v>
      </c>
      <c r="J3704" t="b">
        <v>0</v>
      </c>
      <c r="K3704">
        <f>YEAR(Table1[[#This Row],[Patient Admission Date]])</f>
        <v>2023</v>
      </c>
      <c r="L3704" t="str">
        <f>TEXT(Table1[[#This Row],[Patient Admission Date]],"mmm")</f>
        <v>Dec</v>
      </c>
      <c r="M3704" t="str">
        <f>TEXT(Table1[[#This Row],[Patient Admission Date]],"ddd")</f>
        <v>Sat</v>
      </c>
      <c r="N3704" t="str">
        <f>TEXT(INT(HOUR(Table1[[#This Row],[Patient Admission Date]])/3)*3,"00")&amp;"-"&amp;TEXT(INT(HOUR(Table1[[#This Row],[Patient Admission Date]])/3)*3+3,"00")</f>
        <v>15-18</v>
      </c>
      <c r="O3704" t="str" cm="1">
        <f t="array" ref="O3704">_xlfn.IFS(Table1[[#This Row],[Patient Age]]&lt;=14,"0-14",Table1[[#This Row],[Patient Age]]&lt;=29,"15-29",Table1[[#This Row],[Patient Age]]&lt;=44,"30-44",Table1[[#This Row],[Patient Age]]&lt;=59,"45-59",Table1[[#This Row],[Patient Age]]&lt;=74,"60-74",TRUE,"75+")</f>
        <v>30-44</v>
      </c>
      <c r="P3704" t="str" cm="1">
        <f t="array" ref="P3704">_xlfn.IFS(Table1[[#This Row],[Patient Waittime]]&lt;=15,"0-15",Table1[[#This Row],[Patient Waittime]]&lt;=30,"16-30",Table1[[#This Row],[Patient Waittime]]&lt;=45,"31-45",Table1[[#This Row],[Patient Waittime]]&lt;=60,"46-60",TRUE,"60+")</f>
        <v>46-60</v>
      </c>
      <c r="Q3704">
        <f>--(Table1[[#This Row],[Patient Waittime]]&lt;=30)</f>
        <v>0</v>
      </c>
      <c r="R3704">
        <f>--Table1[[#This Row],[Patient Admission Flag]]</f>
        <v>0</v>
      </c>
      <c r="S3704">
        <f>--AND(Table1[[#This Row],[WithinTarget]]=1,Table1[[#This Row],[Patient Satisfaction Score]]&gt;=7)</f>
        <v>0</v>
      </c>
      <c r="T3704" t="str">
        <f>IF(LEFT(Table1[[#This Row],[Patient Gender]],1)="F","Female","Male")</f>
        <v>Male</v>
      </c>
    </row>
    <row r="3705" spans="1:20" x14ac:dyDescent="0.3">
      <c r="A3705" t="s">
        <v>3809</v>
      </c>
      <c r="B3705" s="1">
        <v>45089.428472222222</v>
      </c>
      <c r="C3705" t="s">
        <v>9</v>
      </c>
      <c r="D3705">
        <v>32</v>
      </c>
      <c r="E3705" t="s">
        <v>22</v>
      </c>
      <c r="F3705" t="s">
        <v>15</v>
      </c>
      <c r="G3705" t="b">
        <v>0</v>
      </c>
      <c r="I3705">
        <v>43</v>
      </c>
      <c r="J3705" t="b">
        <v>0</v>
      </c>
      <c r="K3705">
        <f>YEAR(Table1[[#This Row],[Patient Admission Date]])</f>
        <v>2023</v>
      </c>
      <c r="L3705" t="str">
        <f>TEXT(Table1[[#This Row],[Patient Admission Date]],"mmm")</f>
        <v>Jun</v>
      </c>
      <c r="M3705" t="str">
        <f>TEXT(Table1[[#This Row],[Patient Admission Date]],"ddd")</f>
        <v>Mon</v>
      </c>
      <c r="N3705" t="str">
        <f>TEXT(INT(HOUR(Table1[[#This Row],[Patient Admission Date]])/3)*3,"00")&amp;"-"&amp;TEXT(INT(HOUR(Table1[[#This Row],[Patient Admission Date]])/3)*3+3,"00")</f>
        <v>09-12</v>
      </c>
      <c r="O3705" t="str" cm="1">
        <f t="array" ref="O3705">_xlfn.IFS(Table1[[#This Row],[Patient Age]]&lt;=14,"0-14",Table1[[#This Row],[Patient Age]]&lt;=29,"15-29",Table1[[#This Row],[Patient Age]]&lt;=44,"30-44",Table1[[#This Row],[Patient Age]]&lt;=59,"45-59",Table1[[#This Row],[Patient Age]]&lt;=74,"60-74",TRUE,"75+")</f>
        <v>30-44</v>
      </c>
      <c r="P3705" t="str" cm="1">
        <f t="array" ref="P3705">_xlfn.IFS(Table1[[#This Row],[Patient Waittime]]&lt;=15,"0-15",Table1[[#This Row],[Patient Waittime]]&lt;=30,"16-30",Table1[[#This Row],[Patient Waittime]]&lt;=45,"31-45",Table1[[#This Row],[Patient Waittime]]&lt;=60,"46-60",TRUE,"60+")</f>
        <v>31-45</v>
      </c>
      <c r="Q3705">
        <f>--(Table1[[#This Row],[Patient Waittime]]&lt;=30)</f>
        <v>0</v>
      </c>
      <c r="R3705">
        <f>--Table1[[#This Row],[Patient Admission Flag]]</f>
        <v>0</v>
      </c>
      <c r="S3705">
        <f>--AND(Table1[[#This Row],[WithinTarget]]=1,Table1[[#This Row],[Patient Satisfaction Score]]&gt;=7)</f>
        <v>0</v>
      </c>
      <c r="T3705" t="str">
        <f>IF(LEFT(Table1[[#This Row],[Patient Gender]],1)="F","Female","Male")</f>
        <v>Male</v>
      </c>
    </row>
    <row r="3706" spans="1:20" x14ac:dyDescent="0.3">
      <c r="A3706" t="s">
        <v>3810</v>
      </c>
      <c r="B3706" s="1">
        <v>45529.1</v>
      </c>
      <c r="C3706" t="s">
        <v>9</v>
      </c>
      <c r="D3706">
        <v>35</v>
      </c>
      <c r="E3706" t="s">
        <v>22</v>
      </c>
      <c r="F3706" t="s">
        <v>15</v>
      </c>
      <c r="G3706" t="b">
        <v>0</v>
      </c>
      <c r="I3706">
        <v>40</v>
      </c>
      <c r="J3706" t="b">
        <v>0</v>
      </c>
      <c r="K3706">
        <f>YEAR(Table1[[#This Row],[Patient Admission Date]])</f>
        <v>2024</v>
      </c>
      <c r="L3706" t="str">
        <f>TEXT(Table1[[#This Row],[Patient Admission Date]],"mmm")</f>
        <v>Aug</v>
      </c>
      <c r="M3706" t="str">
        <f>TEXT(Table1[[#This Row],[Patient Admission Date]],"ddd")</f>
        <v>Sun</v>
      </c>
      <c r="N3706" t="str">
        <f>TEXT(INT(HOUR(Table1[[#This Row],[Patient Admission Date]])/3)*3,"00")&amp;"-"&amp;TEXT(INT(HOUR(Table1[[#This Row],[Patient Admission Date]])/3)*3+3,"00")</f>
        <v>00-03</v>
      </c>
      <c r="O3706" t="str" cm="1">
        <f t="array" ref="O3706">_xlfn.IFS(Table1[[#This Row],[Patient Age]]&lt;=14,"0-14",Table1[[#This Row],[Patient Age]]&lt;=29,"15-29",Table1[[#This Row],[Patient Age]]&lt;=44,"30-44",Table1[[#This Row],[Patient Age]]&lt;=59,"45-59",Table1[[#This Row],[Patient Age]]&lt;=74,"60-74",TRUE,"75+")</f>
        <v>30-44</v>
      </c>
      <c r="P3706" t="str" cm="1">
        <f t="array" ref="P3706">_xlfn.IFS(Table1[[#This Row],[Patient Waittime]]&lt;=15,"0-15",Table1[[#This Row],[Patient Waittime]]&lt;=30,"16-30",Table1[[#This Row],[Patient Waittime]]&lt;=45,"31-45",Table1[[#This Row],[Patient Waittime]]&lt;=60,"46-60",TRUE,"60+")</f>
        <v>31-45</v>
      </c>
      <c r="Q3706">
        <f>--(Table1[[#This Row],[Patient Waittime]]&lt;=30)</f>
        <v>0</v>
      </c>
      <c r="R3706">
        <f>--Table1[[#This Row],[Patient Admission Flag]]</f>
        <v>0</v>
      </c>
      <c r="S3706">
        <f>--AND(Table1[[#This Row],[WithinTarget]]=1,Table1[[#This Row],[Patient Satisfaction Score]]&gt;=7)</f>
        <v>0</v>
      </c>
      <c r="T3706" t="str">
        <f>IF(LEFT(Table1[[#This Row],[Patient Gender]],1)="F","Female","Male")</f>
        <v>Male</v>
      </c>
    </row>
    <row r="3707" spans="1:20" x14ac:dyDescent="0.3">
      <c r="A3707" t="s">
        <v>3811</v>
      </c>
      <c r="B3707" s="1">
        <v>45496.569444444445</v>
      </c>
      <c r="C3707" t="s">
        <v>9</v>
      </c>
      <c r="D3707">
        <v>28</v>
      </c>
      <c r="E3707" t="s">
        <v>22</v>
      </c>
      <c r="F3707" t="s">
        <v>15</v>
      </c>
      <c r="G3707" t="b">
        <v>0</v>
      </c>
      <c r="I3707">
        <v>12</v>
      </c>
      <c r="J3707" t="b">
        <v>0</v>
      </c>
      <c r="K3707">
        <f>YEAR(Table1[[#This Row],[Patient Admission Date]])</f>
        <v>2024</v>
      </c>
      <c r="L3707" t="str">
        <f>TEXT(Table1[[#This Row],[Patient Admission Date]],"mmm")</f>
        <v>Jul</v>
      </c>
      <c r="M3707" t="str">
        <f>TEXT(Table1[[#This Row],[Patient Admission Date]],"ddd")</f>
        <v>Tue</v>
      </c>
      <c r="N3707" t="str">
        <f>TEXT(INT(HOUR(Table1[[#This Row],[Patient Admission Date]])/3)*3,"00")&amp;"-"&amp;TEXT(INT(HOUR(Table1[[#This Row],[Patient Admission Date]])/3)*3+3,"00")</f>
        <v>12-15</v>
      </c>
      <c r="O3707" t="str" cm="1">
        <f t="array" ref="O3707">_xlfn.IFS(Table1[[#This Row],[Patient Age]]&lt;=14,"0-14",Table1[[#This Row],[Patient Age]]&lt;=29,"15-29",Table1[[#This Row],[Patient Age]]&lt;=44,"30-44",Table1[[#This Row],[Patient Age]]&lt;=59,"45-59",Table1[[#This Row],[Patient Age]]&lt;=74,"60-74",TRUE,"75+")</f>
        <v>15-29</v>
      </c>
      <c r="P3707" t="str" cm="1">
        <f t="array" ref="P3707">_xlfn.IFS(Table1[[#This Row],[Patient Waittime]]&lt;=15,"0-15",Table1[[#This Row],[Patient Waittime]]&lt;=30,"16-30",Table1[[#This Row],[Patient Waittime]]&lt;=45,"31-45",Table1[[#This Row],[Patient Waittime]]&lt;=60,"46-60",TRUE,"60+")</f>
        <v>0-15</v>
      </c>
      <c r="Q3707">
        <f>--(Table1[[#This Row],[Patient Waittime]]&lt;=30)</f>
        <v>1</v>
      </c>
      <c r="R3707">
        <f>--Table1[[#This Row],[Patient Admission Flag]]</f>
        <v>0</v>
      </c>
      <c r="S3707">
        <f>--AND(Table1[[#This Row],[WithinTarget]]=1,Table1[[#This Row],[Patient Satisfaction Score]]&gt;=7)</f>
        <v>0</v>
      </c>
      <c r="T3707" t="str">
        <f>IF(LEFT(Table1[[#This Row],[Patient Gender]],1)="F","Female","Male")</f>
        <v>Male</v>
      </c>
    </row>
    <row r="3708" spans="1:20" x14ac:dyDescent="0.3">
      <c r="A3708" t="s">
        <v>3812</v>
      </c>
      <c r="B3708" s="1">
        <v>45217.739583333336</v>
      </c>
      <c r="C3708" t="s">
        <v>9</v>
      </c>
      <c r="D3708">
        <v>21</v>
      </c>
      <c r="E3708" t="s">
        <v>22</v>
      </c>
      <c r="F3708" t="s">
        <v>15</v>
      </c>
      <c r="G3708" t="b">
        <v>0</v>
      </c>
      <c r="I3708">
        <v>37</v>
      </c>
      <c r="J3708" t="b">
        <v>0</v>
      </c>
      <c r="K3708">
        <f>YEAR(Table1[[#This Row],[Patient Admission Date]])</f>
        <v>2023</v>
      </c>
      <c r="L3708" t="str">
        <f>TEXT(Table1[[#This Row],[Patient Admission Date]],"mmm")</f>
        <v>Oct</v>
      </c>
      <c r="M3708" t="str">
        <f>TEXT(Table1[[#This Row],[Patient Admission Date]],"ddd")</f>
        <v>Wed</v>
      </c>
      <c r="N3708" t="str">
        <f>TEXT(INT(HOUR(Table1[[#This Row],[Patient Admission Date]])/3)*3,"00")&amp;"-"&amp;TEXT(INT(HOUR(Table1[[#This Row],[Patient Admission Date]])/3)*3+3,"00")</f>
        <v>15-18</v>
      </c>
      <c r="O3708" t="str" cm="1">
        <f t="array" ref="O3708">_xlfn.IFS(Table1[[#This Row],[Patient Age]]&lt;=14,"0-14",Table1[[#This Row],[Patient Age]]&lt;=29,"15-29",Table1[[#This Row],[Patient Age]]&lt;=44,"30-44",Table1[[#This Row],[Patient Age]]&lt;=59,"45-59",Table1[[#This Row],[Patient Age]]&lt;=74,"60-74",TRUE,"75+")</f>
        <v>15-29</v>
      </c>
      <c r="P3708" t="str" cm="1">
        <f t="array" ref="P3708">_xlfn.IFS(Table1[[#This Row],[Patient Waittime]]&lt;=15,"0-15",Table1[[#This Row],[Patient Waittime]]&lt;=30,"16-30",Table1[[#This Row],[Patient Waittime]]&lt;=45,"31-45",Table1[[#This Row],[Patient Waittime]]&lt;=60,"46-60",TRUE,"60+")</f>
        <v>31-45</v>
      </c>
      <c r="Q3708">
        <f>--(Table1[[#This Row],[Patient Waittime]]&lt;=30)</f>
        <v>0</v>
      </c>
      <c r="R3708">
        <f>--Table1[[#This Row],[Patient Admission Flag]]</f>
        <v>0</v>
      </c>
      <c r="S3708">
        <f>--AND(Table1[[#This Row],[WithinTarget]]=1,Table1[[#This Row],[Patient Satisfaction Score]]&gt;=7)</f>
        <v>0</v>
      </c>
      <c r="T3708" t="str">
        <f>IF(LEFT(Table1[[#This Row],[Patient Gender]],1)="F","Female","Male")</f>
        <v>Male</v>
      </c>
    </row>
    <row r="3709" spans="1:20" x14ac:dyDescent="0.3">
      <c r="A3709" t="s">
        <v>3813</v>
      </c>
      <c r="B3709" s="1">
        <v>45262.818749999999</v>
      </c>
      <c r="C3709" t="s">
        <v>9</v>
      </c>
      <c r="D3709">
        <v>62</v>
      </c>
      <c r="E3709" t="s">
        <v>22</v>
      </c>
      <c r="F3709" t="s">
        <v>15</v>
      </c>
      <c r="G3709" t="b">
        <v>0</v>
      </c>
      <c r="I3709">
        <v>41</v>
      </c>
      <c r="J3709" t="b">
        <v>0</v>
      </c>
      <c r="K3709">
        <f>YEAR(Table1[[#This Row],[Patient Admission Date]])</f>
        <v>2023</v>
      </c>
      <c r="L3709" t="str">
        <f>TEXT(Table1[[#This Row],[Patient Admission Date]],"mmm")</f>
        <v>Dec</v>
      </c>
      <c r="M3709" t="str">
        <f>TEXT(Table1[[#This Row],[Patient Admission Date]],"ddd")</f>
        <v>Sat</v>
      </c>
      <c r="N3709" t="str">
        <f>TEXT(INT(HOUR(Table1[[#This Row],[Patient Admission Date]])/3)*3,"00")&amp;"-"&amp;TEXT(INT(HOUR(Table1[[#This Row],[Patient Admission Date]])/3)*3+3,"00")</f>
        <v>18-21</v>
      </c>
      <c r="O3709" t="str" cm="1">
        <f t="array" ref="O3709">_xlfn.IFS(Table1[[#This Row],[Patient Age]]&lt;=14,"0-14",Table1[[#This Row],[Patient Age]]&lt;=29,"15-29",Table1[[#This Row],[Patient Age]]&lt;=44,"30-44",Table1[[#This Row],[Patient Age]]&lt;=59,"45-59",Table1[[#This Row],[Patient Age]]&lt;=74,"60-74",TRUE,"75+")</f>
        <v>60-74</v>
      </c>
      <c r="P3709" t="str" cm="1">
        <f t="array" ref="P3709">_xlfn.IFS(Table1[[#This Row],[Patient Waittime]]&lt;=15,"0-15",Table1[[#This Row],[Patient Waittime]]&lt;=30,"16-30",Table1[[#This Row],[Patient Waittime]]&lt;=45,"31-45",Table1[[#This Row],[Patient Waittime]]&lt;=60,"46-60",TRUE,"60+")</f>
        <v>31-45</v>
      </c>
      <c r="Q3709">
        <f>--(Table1[[#This Row],[Patient Waittime]]&lt;=30)</f>
        <v>0</v>
      </c>
      <c r="R3709">
        <f>--Table1[[#This Row],[Patient Admission Flag]]</f>
        <v>0</v>
      </c>
      <c r="S3709">
        <f>--AND(Table1[[#This Row],[WithinTarget]]=1,Table1[[#This Row],[Patient Satisfaction Score]]&gt;=7)</f>
        <v>0</v>
      </c>
      <c r="T3709" t="str">
        <f>IF(LEFT(Table1[[#This Row],[Patient Gender]],1)="F","Female","Male")</f>
        <v>Male</v>
      </c>
    </row>
    <row r="3710" spans="1:20" x14ac:dyDescent="0.3">
      <c r="A3710" t="s">
        <v>3814</v>
      </c>
      <c r="B3710" s="1">
        <v>45088.571527777778</v>
      </c>
      <c r="C3710" t="s">
        <v>9</v>
      </c>
      <c r="D3710">
        <v>53</v>
      </c>
      <c r="E3710" t="s">
        <v>22</v>
      </c>
      <c r="F3710" t="s">
        <v>15</v>
      </c>
      <c r="G3710" t="b">
        <v>0</v>
      </c>
      <c r="I3710">
        <v>50</v>
      </c>
      <c r="J3710" t="b">
        <v>0</v>
      </c>
      <c r="K3710">
        <f>YEAR(Table1[[#This Row],[Patient Admission Date]])</f>
        <v>2023</v>
      </c>
      <c r="L3710" t="str">
        <f>TEXT(Table1[[#This Row],[Patient Admission Date]],"mmm")</f>
        <v>Jun</v>
      </c>
      <c r="M3710" t="str">
        <f>TEXT(Table1[[#This Row],[Patient Admission Date]],"ddd")</f>
        <v>Sun</v>
      </c>
      <c r="N3710" t="str">
        <f>TEXT(INT(HOUR(Table1[[#This Row],[Patient Admission Date]])/3)*3,"00")&amp;"-"&amp;TEXT(INT(HOUR(Table1[[#This Row],[Patient Admission Date]])/3)*3+3,"00")</f>
        <v>12-15</v>
      </c>
      <c r="O3710" t="str" cm="1">
        <f t="array" ref="O3710">_xlfn.IFS(Table1[[#This Row],[Patient Age]]&lt;=14,"0-14",Table1[[#This Row],[Patient Age]]&lt;=29,"15-29",Table1[[#This Row],[Patient Age]]&lt;=44,"30-44",Table1[[#This Row],[Patient Age]]&lt;=59,"45-59",Table1[[#This Row],[Patient Age]]&lt;=74,"60-74",TRUE,"75+")</f>
        <v>45-59</v>
      </c>
      <c r="P3710" t="str" cm="1">
        <f t="array" ref="P3710">_xlfn.IFS(Table1[[#This Row],[Patient Waittime]]&lt;=15,"0-15",Table1[[#This Row],[Patient Waittime]]&lt;=30,"16-30",Table1[[#This Row],[Patient Waittime]]&lt;=45,"31-45",Table1[[#This Row],[Patient Waittime]]&lt;=60,"46-60",TRUE,"60+")</f>
        <v>46-60</v>
      </c>
      <c r="Q3710">
        <f>--(Table1[[#This Row],[Patient Waittime]]&lt;=30)</f>
        <v>0</v>
      </c>
      <c r="R3710">
        <f>--Table1[[#This Row],[Patient Admission Flag]]</f>
        <v>0</v>
      </c>
      <c r="S3710">
        <f>--AND(Table1[[#This Row],[WithinTarget]]=1,Table1[[#This Row],[Patient Satisfaction Score]]&gt;=7)</f>
        <v>0</v>
      </c>
      <c r="T3710" t="str">
        <f>IF(LEFT(Table1[[#This Row],[Patient Gender]],1)="F","Female","Male")</f>
        <v>Male</v>
      </c>
    </row>
    <row r="3711" spans="1:20" x14ac:dyDescent="0.3">
      <c r="A3711" t="s">
        <v>3815</v>
      </c>
      <c r="B3711" s="1">
        <v>45534.640972222223</v>
      </c>
      <c r="C3711" t="s">
        <v>9</v>
      </c>
      <c r="D3711">
        <v>49</v>
      </c>
      <c r="E3711" t="s">
        <v>22</v>
      </c>
      <c r="F3711" t="s">
        <v>15</v>
      </c>
      <c r="G3711" t="b">
        <v>0</v>
      </c>
      <c r="I3711">
        <v>55</v>
      </c>
      <c r="J3711" t="b">
        <v>0</v>
      </c>
      <c r="K3711">
        <f>YEAR(Table1[[#This Row],[Patient Admission Date]])</f>
        <v>2024</v>
      </c>
      <c r="L3711" t="str">
        <f>TEXT(Table1[[#This Row],[Patient Admission Date]],"mmm")</f>
        <v>Aug</v>
      </c>
      <c r="M3711" t="str">
        <f>TEXT(Table1[[#This Row],[Patient Admission Date]],"ddd")</f>
        <v>Fri</v>
      </c>
      <c r="N3711" t="str">
        <f>TEXT(INT(HOUR(Table1[[#This Row],[Patient Admission Date]])/3)*3,"00")&amp;"-"&amp;TEXT(INT(HOUR(Table1[[#This Row],[Patient Admission Date]])/3)*3+3,"00")</f>
        <v>15-18</v>
      </c>
      <c r="O3711" t="str" cm="1">
        <f t="array" ref="O3711">_xlfn.IFS(Table1[[#This Row],[Patient Age]]&lt;=14,"0-14",Table1[[#This Row],[Patient Age]]&lt;=29,"15-29",Table1[[#This Row],[Patient Age]]&lt;=44,"30-44",Table1[[#This Row],[Patient Age]]&lt;=59,"45-59",Table1[[#This Row],[Patient Age]]&lt;=74,"60-74",TRUE,"75+")</f>
        <v>45-59</v>
      </c>
      <c r="P3711" t="str" cm="1">
        <f t="array" ref="P3711">_xlfn.IFS(Table1[[#This Row],[Patient Waittime]]&lt;=15,"0-15",Table1[[#This Row],[Patient Waittime]]&lt;=30,"16-30",Table1[[#This Row],[Patient Waittime]]&lt;=45,"31-45",Table1[[#This Row],[Patient Waittime]]&lt;=60,"46-60",TRUE,"60+")</f>
        <v>46-60</v>
      </c>
      <c r="Q3711">
        <f>--(Table1[[#This Row],[Patient Waittime]]&lt;=30)</f>
        <v>0</v>
      </c>
      <c r="R3711">
        <f>--Table1[[#This Row],[Patient Admission Flag]]</f>
        <v>0</v>
      </c>
      <c r="S3711">
        <f>--AND(Table1[[#This Row],[WithinTarget]]=1,Table1[[#This Row],[Patient Satisfaction Score]]&gt;=7)</f>
        <v>0</v>
      </c>
      <c r="T3711" t="str">
        <f>IF(LEFT(Table1[[#This Row],[Patient Gender]],1)="F","Female","Male")</f>
        <v>Male</v>
      </c>
    </row>
    <row r="3712" spans="1:20" x14ac:dyDescent="0.3">
      <c r="A3712" t="s">
        <v>3816</v>
      </c>
      <c r="B3712" s="1">
        <v>45047.504861111112</v>
      </c>
      <c r="C3712" t="s">
        <v>9</v>
      </c>
      <c r="D3712">
        <v>61</v>
      </c>
      <c r="E3712" t="s">
        <v>22</v>
      </c>
      <c r="F3712" t="s">
        <v>15</v>
      </c>
      <c r="G3712" t="b">
        <v>0</v>
      </c>
      <c r="I3712">
        <v>56</v>
      </c>
      <c r="J3712" t="b">
        <v>0</v>
      </c>
      <c r="K3712">
        <f>YEAR(Table1[[#This Row],[Patient Admission Date]])</f>
        <v>2023</v>
      </c>
      <c r="L3712" t="str">
        <f>TEXT(Table1[[#This Row],[Patient Admission Date]],"mmm")</f>
        <v>May</v>
      </c>
      <c r="M3712" t="str">
        <f>TEXT(Table1[[#This Row],[Patient Admission Date]],"ddd")</f>
        <v>Mon</v>
      </c>
      <c r="N3712" t="str">
        <f>TEXT(INT(HOUR(Table1[[#This Row],[Patient Admission Date]])/3)*3,"00")&amp;"-"&amp;TEXT(INT(HOUR(Table1[[#This Row],[Patient Admission Date]])/3)*3+3,"00")</f>
        <v>12-15</v>
      </c>
      <c r="O3712" t="str" cm="1">
        <f t="array" ref="O3712">_xlfn.IFS(Table1[[#This Row],[Patient Age]]&lt;=14,"0-14",Table1[[#This Row],[Patient Age]]&lt;=29,"15-29",Table1[[#This Row],[Patient Age]]&lt;=44,"30-44",Table1[[#This Row],[Patient Age]]&lt;=59,"45-59",Table1[[#This Row],[Patient Age]]&lt;=74,"60-74",TRUE,"75+")</f>
        <v>60-74</v>
      </c>
      <c r="P3712" t="str" cm="1">
        <f t="array" ref="P3712">_xlfn.IFS(Table1[[#This Row],[Patient Waittime]]&lt;=15,"0-15",Table1[[#This Row],[Patient Waittime]]&lt;=30,"16-30",Table1[[#This Row],[Patient Waittime]]&lt;=45,"31-45",Table1[[#This Row],[Patient Waittime]]&lt;=60,"46-60",TRUE,"60+")</f>
        <v>46-60</v>
      </c>
      <c r="Q3712">
        <f>--(Table1[[#This Row],[Patient Waittime]]&lt;=30)</f>
        <v>0</v>
      </c>
      <c r="R3712">
        <f>--Table1[[#This Row],[Patient Admission Flag]]</f>
        <v>0</v>
      </c>
      <c r="S3712">
        <f>--AND(Table1[[#This Row],[WithinTarget]]=1,Table1[[#This Row],[Patient Satisfaction Score]]&gt;=7)</f>
        <v>0</v>
      </c>
      <c r="T3712" t="str">
        <f>IF(LEFT(Table1[[#This Row],[Patient Gender]],1)="F","Female","Male")</f>
        <v>Male</v>
      </c>
    </row>
    <row r="3713" spans="1:20" x14ac:dyDescent="0.3">
      <c r="A3713" t="s">
        <v>3817</v>
      </c>
      <c r="B3713" s="1">
        <v>45178.013888888891</v>
      </c>
      <c r="C3713" t="s">
        <v>9</v>
      </c>
      <c r="D3713">
        <v>63</v>
      </c>
      <c r="E3713" t="s">
        <v>22</v>
      </c>
      <c r="F3713" t="s">
        <v>15</v>
      </c>
      <c r="G3713" t="b">
        <v>0</v>
      </c>
      <c r="H3713">
        <v>0</v>
      </c>
      <c r="I3713">
        <v>50</v>
      </c>
      <c r="J3713" t="b">
        <v>0</v>
      </c>
      <c r="K3713">
        <f>YEAR(Table1[[#This Row],[Patient Admission Date]])</f>
        <v>2023</v>
      </c>
      <c r="L3713" t="str">
        <f>TEXT(Table1[[#This Row],[Patient Admission Date]],"mmm")</f>
        <v>Sep</v>
      </c>
      <c r="M3713" t="str">
        <f>TEXT(Table1[[#This Row],[Patient Admission Date]],"ddd")</f>
        <v>Sat</v>
      </c>
      <c r="N3713" t="str">
        <f>TEXT(INT(HOUR(Table1[[#This Row],[Patient Admission Date]])/3)*3,"00")&amp;"-"&amp;TEXT(INT(HOUR(Table1[[#This Row],[Patient Admission Date]])/3)*3+3,"00")</f>
        <v>00-03</v>
      </c>
      <c r="O3713" t="str" cm="1">
        <f t="array" ref="O3713">_xlfn.IFS(Table1[[#This Row],[Patient Age]]&lt;=14,"0-14",Table1[[#This Row],[Patient Age]]&lt;=29,"15-29",Table1[[#This Row],[Patient Age]]&lt;=44,"30-44",Table1[[#This Row],[Patient Age]]&lt;=59,"45-59",Table1[[#This Row],[Patient Age]]&lt;=74,"60-74",TRUE,"75+")</f>
        <v>60-74</v>
      </c>
      <c r="P3713" t="str" cm="1">
        <f t="array" ref="P3713">_xlfn.IFS(Table1[[#This Row],[Patient Waittime]]&lt;=15,"0-15",Table1[[#This Row],[Patient Waittime]]&lt;=30,"16-30",Table1[[#This Row],[Patient Waittime]]&lt;=45,"31-45",Table1[[#This Row],[Patient Waittime]]&lt;=60,"46-60",TRUE,"60+")</f>
        <v>46-60</v>
      </c>
      <c r="Q3713">
        <f>--(Table1[[#This Row],[Patient Waittime]]&lt;=30)</f>
        <v>0</v>
      </c>
      <c r="R3713">
        <f>--Table1[[#This Row],[Patient Admission Flag]]</f>
        <v>0</v>
      </c>
      <c r="S3713">
        <f>--AND(Table1[[#This Row],[WithinTarget]]=1,Table1[[#This Row],[Patient Satisfaction Score]]&gt;=7)</f>
        <v>0</v>
      </c>
      <c r="T3713" t="str">
        <f>IF(LEFT(Table1[[#This Row],[Patient Gender]],1)="F","Female","Male")</f>
        <v>Male</v>
      </c>
    </row>
    <row r="3714" spans="1:20" x14ac:dyDescent="0.3">
      <c r="A3714" t="s">
        <v>3818</v>
      </c>
      <c r="B3714" s="1">
        <v>45322.006249999999</v>
      </c>
      <c r="C3714" t="s">
        <v>9</v>
      </c>
      <c r="D3714">
        <v>5</v>
      </c>
      <c r="E3714" t="s">
        <v>22</v>
      </c>
      <c r="F3714" t="s">
        <v>15</v>
      </c>
      <c r="G3714" t="b">
        <v>0</v>
      </c>
      <c r="H3714">
        <v>1</v>
      </c>
      <c r="I3714">
        <v>20</v>
      </c>
      <c r="J3714" t="b">
        <v>0</v>
      </c>
      <c r="K3714">
        <f>YEAR(Table1[[#This Row],[Patient Admission Date]])</f>
        <v>2024</v>
      </c>
      <c r="L3714" t="str">
        <f>TEXT(Table1[[#This Row],[Patient Admission Date]],"mmm")</f>
        <v>Jan</v>
      </c>
      <c r="M3714" t="str">
        <f>TEXT(Table1[[#This Row],[Patient Admission Date]],"ddd")</f>
        <v>Wed</v>
      </c>
      <c r="N3714" t="str">
        <f>TEXT(INT(HOUR(Table1[[#This Row],[Patient Admission Date]])/3)*3,"00")&amp;"-"&amp;TEXT(INT(HOUR(Table1[[#This Row],[Patient Admission Date]])/3)*3+3,"00")</f>
        <v>00-03</v>
      </c>
      <c r="O3714" t="str" cm="1">
        <f t="array" ref="O3714">_xlfn.IFS(Table1[[#This Row],[Patient Age]]&lt;=14,"0-14",Table1[[#This Row],[Patient Age]]&lt;=29,"15-29",Table1[[#This Row],[Patient Age]]&lt;=44,"30-44",Table1[[#This Row],[Patient Age]]&lt;=59,"45-59",Table1[[#This Row],[Patient Age]]&lt;=74,"60-74",TRUE,"75+")</f>
        <v>0-14</v>
      </c>
      <c r="P3714" t="str" cm="1">
        <f t="array" ref="P3714">_xlfn.IFS(Table1[[#This Row],[Patient Waittime]]&lt;=15,"0-15",Table1[[#This Row],[Patient Waittime]]&lt;=30,"16-30",Table1[[#This Row],[Patient Waittime]]&lt;=45,"31-45",Table1[[#This Row],[Patient Waittime]]&lt;=60,"46-60",TRUE,"60+")</f>
        <v>16-30</v>
      </c>
      <c r="Q3714">
        <f>--(Table1[[#This Row],[Patient Waittime]]&lt;=30)</f>
        <v>1</v>
      </c>
      <c r="R3714">
        <f>--Table1[[#This Row],[Patient Admission Flag]]</f>
        <v>0</v>
      </c>
      <c r="S3714">
        <f>--AND(Table1[[#This Row],[WithinTarget]]=1,Table1[[#This Row],[Patient Satisfaction Score]]&gt;=7)</f>
        <v>0</v>
      </c>
      <c r="T3714" t="str">
        <f>IF(LEFT(Table1[[#This Row],[Patient Gender]],1)="F","Female","Male")</f>
        <v>Male</v>
      </c>
    </row>
    <row r="3715" spans="1:20" x14ac:dyDescent="0.3">
      <c r="A3715" t="s">
        <v>3819</v>
      </c>
      <c r="B3715" s="1">
        <v>45184.868750000001</v>
      </c>
      <c r="C3715" t="s">
        <v>9</v>
      </c>
      <c r="D3715">
        <v>11</v>
      </c>
      <c r="E3715" t="s">
        <v>22</v>
      </c>
      <c r="F3715" t="s">
        <v>15</v>
      </c>
      <c r="G3715" t="b">
        <v>0</v>
      </c>
      <c r="H3715">
        <v>1</v>
      </c>
      <c r="I3715">
        <v>55</v>
      </c>
      <c r="J3715" t="b">
        <v>0</v>
      </c>
      <c r="K3715">
        <f>YEAR(Table1[[#This Row],[Patient Admission Date]])</f>
        <v>2023</v>
      </c>
      <c r="L3715" t="str">
        <f>TEXT(Table1[[#This Row],[Patient Admission Date]],"mmm")</f>
        <v>Sep</v>
      </c>
      <c r="M3715" t="str">
        <f>TEXT(Table1[[#This Row],[Patient Admission Date]],"ddd")</f>
        <v>Fri</v>
      </c>
      <c r="N3715" t="str">
        <f>TEXT(INT(HOUR(Table1[[#This Row],[Patient Admission Date]])/3)*3,"00")&amp;"-"&amp;TEXT(INT(HOUR(Table1[[#This Row],[Patient Admission Date]])/3)*3+3,"00")</f>
        <v>18-21</v>
      </c>
      <c r="O3715" t="str" cm="1">
        <f t="array" ref="O3715">_xlfn.IFS(Table1[[#This Row],[Patient Age]]&lt;=14,"0-14",Table1[[#This Row],[Patient Age]]&lt;=29,"15-29",Table1[[#This Row],[Patient Age]]&lt;=44,"30-44",Table1[[#This Row],[Patient Age]]&lt;=59,"45-59",Table1[[#This Row],[Patient Age]]&lt;=74,"60-74",TRUE,"75+")</f>
        <v>0-14</v>
      </c>
      <c r="P3715" t="str" cm="1">
        <f t="array" ref="P3715">_xlfn.IFS(Table1[[#This Row],[Patient Waittime]]&lt;=15,"0-15",Table1[[#This Row],[Patient Waittime]]&lt;=30,"16-30",Table1[[#This Row],[Patient Waittime]]&lt;=45,"31-45",Table1[[#This Row],[Patient Waittime]]&lt;=60,"46-60",TRUE,"60+")</f>
        <v>46-60</v>
      </c>
      <c r="Q3715">
        <f>--(Table1[[#This Row],[Patient Waittime]]&lt;=30)</f>
        <v>0</v>
      </c>
      <c r="R3715">
        <f>--Table1[[#This Row],[Patient Admission Flag]]</f>
        <v>0</v>
      </c>
      <c r="S3715">
        <f>--AND(Table1[[#This Row],[WithinTarget]]=1,Table1[[#This Row],[Patient Satisfaction Score]]&gt;=7)</f>
        <v>0</v>
      </c>
      <c r="T3715" t="str">
        <f>IF(LEFT(Table1[[#This Row],[Patient Gender]],1)="F","Female","Male")</f>
        <v>Male</v>
      </c>
    </row>
    <row r="3716" spans="1:20" x14ac:dyDescent="0.3">
      <c r="A3716" t="s">
        <v>3820</v>
      </c>
      <c r="B3716" s="1">
        <v>45331.490972222222</v>
      </c>
      <c r="C3716" t="s">
        <v>9</v>
      </c>
      <c r="D3716">
        <v>68</v>
      </c>
      <c r="E3716" t="s">
        <v>22</v>
      </c>
      <c r="F3716" t="s">
        <v>15</v>
      </c>
      <c r="G3716" t="b">
        <v>0</v>
      </c>
      <c r="H3716">
        <v>2</v>
      </c>
      <c r="I3716">
        <v>17</v>
      </c>
      <c r="J3716" t="b">
        <v>0</v>
      </c>
      <c r="K3716">
        <f>YEAR(Table1[[#This Row],[Patient Admission Date]])</f>
        <v>2024</v>
      </c>
      <c r="L3716" t="str">
        <f>TEXT(Table1[[#This Row],[Patient Admission Date]],"mmm")</f>
        <v>Feb</v>
      </c>
      <c r="M3716" t="str">
        <f>TEXT(Table1[[#This Row],[Patient Admission Date]],"ddd")</f>
        <v>Fri</v>
      </c>
      <c r="N3716" t="str">
        <f>TEXT(INT(HOUR(Table1[[#This Row],[Patient Admission Date]])/3)*3,"00")&amp;"-"&amp;TEXT(INT(HOUR(Table1[[#This Row],[Patient Admission Date]])/3)*3+3,"00")</f>
        <v>09-12</v>
      </c>
      <c r="O3716" t="str" cm="1">
        <f t="array" ref="O3716">_xlfn.IFS(Table1[[#This Row],[Patient Age]]&lt;=14,"0-14",Table1[[#This Row],[Patient Age]]&lt;=29,"15-29",Table1[[#This Row],[Patient Age]]&lt;=44,"30-44",Table1[[#This Row],[Patient Age]]&lt;=59,"45-59",Table1[[#This Row],[Patient Age]]&lt;=74,"60-74",TRUE,"75+")</f>
        <v>60-74</v>
      </c>
      <c r="P3716" t="str" cm="1">
        <f t="array" ref="P3716">_xlfn.IFS(Table1[[#This Row],[Patient Waittime]]&lt;=15,"0-15",Table1[[#This Row],[Patient Waittime]]&lt;=30,"16-30",Table1[[#This Row],[Patient Waittime]]&lt;=45,"31-45",Table1[[#This Row],[Patient Waittime]]&lt;=60,"46-60",TRUE,"60+")</f>
        <v>16-30</v>
      </c>
      <c r="Q3716">
        <f>--(Table1[[#This Row],[Patient Waittime]]&lt;=30)</f>
        <v>1</v>
      </c>
      <c r="R3716">
        <f>--Table1[[#This Row],[Patient Admission Flag]]</f>
        <v>0</v>
      </c>
      <c r="S3716">
        <f>--AND(Table1[[#This Row],[WithinTarget]]=1,Table1[[#This Row],[Patient Satisfaction Score]]&gt;=7)</f>
        <v>0</v>
      </c>
      <c r="T3716" t="str">
        <f>IF(LEFT(Table1[[#This Row],[Patient Gender]],1)="F","Female","Male")</f>
        <v>Male</v>
      </c>
    </row>
    <row r="3717" spans="1:20" x14ac:dyDescent="0.3">
      <c r="A3717" t="s">
        <v>3821</v>
      </c>
      <c r="B3717" s="1">
        <v>45377.657638888886</v>
      </c>
      <c r="C3717" t="s">
        <v>9</v>
      </c>
      <c r="D3717">
        <v>46</v>
      </c>
      <c r="E3717" t="s">
        <v>22</v>
      </c>
      <c r="F3717" t="s">
        <v>15</v>
      </c>
      <c r="G3717" t="b">
        <v>0</v>
      </c>
      <c r="H3717">
        <v>3</v>
      </c>
      <c r="I3717">
        <v>45</v>
      </c>
      <c r="J3717" t="b">
        <v>0</v>
      </c>
      <c r="K3717">
        <f>YEAR(Table1[[#This Row],[Patient Admission Date]])</f>
        <v>2024</v>
      </c>
      <c r="L3717" t="str">
        <f>TEXT(Table1[[#This Row],[Patient Admission Date]],"mmm")</f>
        <v>Mar</v>
      </c>
      <c r="M3717" t="str">
        <f>TEXT(Table1[[#This Row],[Patient Admission Date]],"ddd")</f>
        <v>Tue</v>
      </c>
      <c r="N3717" t="str">
        <f>TEXT(INT(HOUR(Table1[[#This Row],[Patient Admission Date]])/3)*3,"00")&amp;"-"&amp;TEXT(INT(HOUR(Table1[[#This Row],[Patient Admission Date]])/3)*3+3,"00")</f>
        <v>15-18</v>
      </c>
      <c r="O3717" t="str" cm="1">
        <f t="array" ref="O3717">_xlfn.IFS(Table1[[#This Row],[Patient Age]]&lt;=14,"0-14",Table1[[#This Row],[Patient Age]]&lt;=29,"15-29",Table1[[#This Row],[Patient Age]]&lt;=44,"30-44",Table1[[#This Row],[Patient Age]]&lt;=59,"45-59",Table1[[#This Row],[Patient Age]]&lt;=74,"60-74",TRUE,"75+")</f>
        <v>45-59</v>
      </c>
      <c r="P3717" t="str" cm="1">
        <f t="array" ref="P3717">_xlfn.IFS(Table1[[#This Row],[Patient Waittime]]&lt;=15,"0-15",Table1[[#This Row],[Patient Waittime]]&lt;=30,"16-30",Table1[[#This Row],[Patient Waittime]]&lt;=45,"31-45",Table1[[#This Row],[Patient Waittime]]&lt;=60,"46-60",TRUE,"60+")</f>
        <v>31-45</v>
      </c>
      <c r="Q3717">
        <f>--(Table1[[#This Row],[Patient Waittime]]&lt;=30)</f>
        <v>0</v>
      </c>
      <c r="R3717">
        <f>--Table1[[#This Row],[Patient Admission Flag]]</f>
        <v>0</v>
      </c>
      <c r="S3717">
        <f>--AND(Table1[[#This Row],[WithinTarget]]=1,Table1[[#This Row],[Patient Satisfaction Score]]&gt;=7)</f>
        <v>0</v>
      </c>
      <c r="T3717" t="str">
        <f>IF(LEFT(Table1[[#This Row],[Patient Gender]],1)="F","Female","Male")</f>
        <v>Male</v>
      </c>
    </row>
    <row r="3718" spans="1:20" x14ac:dyDescent="0.3">
      <c r="A3718" t="s">
        <v>3822</v>
      </c>
      <c r="B3718" s="1">
        <v>45241.918749999997</v>
      </c>
      <c r="C3718" t="s">
        <v>9</v>
      </c>
      <c r="D3718">
        <v>52</v>
      </c>
      <c r="E3718" t="s">
        <v>22</v>
      </c>
      <c r="F3718" t="s">
        <v>15</v>
      </c>
      <c r="G3718" t="b">
        <v>0</v>
      </c>
      <c r="H3718">
        <v>3</v>
      </c>
      <c r="I3718">
        <v>22</v>
      </c>
      <c r="J3718" t="b">
        <v>0</v>
      </c>
      <c r="K3718">
        <f>YEAR(Table1[[#This Row],[Patient Admission Date]])</f>
        <v>2023</v>
      </c>
      <c r="L3718" t="str">
        <f>TEXT(Table1[[#This Row],[Patient Admission Date]],"mmm")</f>
        <v>Nov</v>
      </c>
      <c r="M3718" t="str">
        <f>TEXT(Table1[[#This Row],[Patient Admission Date]],"ddd")</f>
        <v>Sat</v>
      </c>
      <c r="N3718" t="str">
        <f>TEXT(INT(HOUR(Table1[[#This Row],[Patient Admission Date]])/3)*3,"00")&amp;"-"&amp;TEXT(INT(HOUR(Table1[[#This Row],[Patient Admission Date]])/3)*3+3,"00")</f>
        <v>21-24</v>
      </c>
      <c r="O3718" t="str" cm="1">
        <f t="array" ref="O3718">_xlfn.IFS(Table1[[#This Row],[Patient Age]]&lt;=14,"0-14",Table1[[#This Row],[Patient Age]]&lt;=29,"15-29",Table1[[#This Row],[Patient Age]]&lt;=44,"30-44",Table1[[#This Row],[Patient Age]]&lt;=59,"45-59",Table1[[#This Row],[Patient Age]]&lt;=74,"60-74",TRUE,"75+")</f>
        <v>45-59</v>
      </c>
      <c r="P3718" t="str" cm="1">
        <f t="array" ref="P3718">_xlfn.IFS(Table1[[#This Row],[Patient Waittime]]&lt;=15,"0-15",Table1[[#This Row],[Patient Waittime]]&lt;=30,"16-30",Table1[[#This Row],[Patient Waittime]]&lt;=45,"31-45",Table1[[#This Row],[Patient Waittime]]&lt;=60,"46-60",TRUE,"60+")</f>
        <v>16-30</v>
      </c>
      <c r="Q3718">
        <f>--(Table1[[#This Row],[Patient Waittime]]&lt;=30)</f>
        <v>1</v>
      </c>
      <c r="R3718">
        <f>--Table1[[#This Row],[Patient Admission Flag]]</f>
        <v>0</v>
      </c>
      <c r="S3718">
        <f>--AND(Table1[[#This Row],[WithinTarget]]=1,Table1[[#This Row],[Patient Satisfaction Score]]&gt;=7)</f>
        <v>0</v>
      </c>
      <c r="T3718" t="str">
        <f>IF(LEFT(Table1[[#This Row],[Patient Gender]],1)="F","Female","Male")</f>
        <v>Male</v>
      </c>
    </row>
    <row r="3719" spans="1:20" x14ac:dyDescent="0.3">
      <c r="A3719" t="s">
        <v>3823</v>
      </c>
      <c r="B3719" s="1">
        <v>45091.122916666667</v>
      </c>
      <c r="C3719" t="s">
        <v>9</v>
      </c>
      <c r="D3719">
        <v>31</v>
      </c>
      <c r="E3719" t="s">
        <v>22</v>
      </c>
      <c r="F3719" t="s">
        <v>15</v>
      </c>
      <c r="G3719" t="b">
        <v>0</v>
      </c>
      <c r="H3719">
        <v>5</v>
      </c>
      <c r="I3719">
        <v>13</v>
      </c>
      <c r="J3719" t="b">
        <v>0</v>
      </c>
      <c r="K3719">
        <f>YEAR(Table1[[#This Row],[Patient Admission Date]])</f>
        <v>2023</v>
      </c>
      <c r="L3719" t="str">
        <f>TEXT(Table1[[#This Row],[Patient Admission Date]],"mmm")</f>
        <v>Jun</v>
      </c>
      <c r="M3719" t="str">
        <f>TEXT(Table1[[#This Row],[Patient Admission Date]],"ddd")</f>
        <v>Wed</v>
      </c>
      <c r="N3719" t="str">
        <f>TEXT(INT(HOUR(Table1[[#This Row],[Patient Admission Date]])/3)*3,"00")&amp;"-"&amp;TEXT(INT(HOUR(Table1[[#This Row],[Patient Admission Date]])/3)*3+3,"00")</f>
        <v>00-03</v>
      </c>
      <c r="O3719" t="str" cm="1">
        <f t="array" ref="O3719">_xlfn.IFS(Table1[[#This Row],[Patient Age]]&lt;=14,"0-14",Table1[[#This Row],[Patient Age]]&lt;=29,"15-29",Table1[[#This Row],[Patient Age]]&lt;=44,"30-44",Table1[[#This Row],[Patient Age]]&lt;=59,"45-59",Table1[[#This Row],[Patient Age]]&lt;=74,"60-74",TRUE,"75+")</f>
        <v>30-44</v>
      </c>
      <c r="P3719" t="str" cm="1">
        <f t="array" ref="P3719">_xlfn.IFS(Table1[[#This Row],[Patient Waittime]]&lt;=15,"0-15",Table1[[#This Row],[Patient Waittime]]&lt;=30,"16-30",Table1[[#This Row],[Patient Waittime]]&lt;=45,"31-45",Table1[[#This Row],[Patient Waittime]]&lt;=60,"46-60",TRUE,"60+")</f>
        <v>0-15</v>
      </c>
      <c r="Q3719">
        <f>--(Table1[[#This Row],[Patient Waittime]]&lt;=30)</f>
        <v>1</v>
      </c>
      <c r="R3719">
        <f>--Table1[[#This Row],[Patient Admission Flag]]</f>
        <v>0</v>
      </c>
      <c r="S3719">
        <f>--AND(Table1[[#This Row],[WithinTarget]]=1,Table1[[#This Row],[Patient Satisfaction Score]]&gt;=7)</f>
        <v>0</v>
      </c>
      <c r="T3719" t="str">
        <f>IF(LEFT(Table1[[#This Row],[Patient Gender]],1)="F","Female","Male")</f>
        <v>Male</v>
      </c>
    </row>
    <row r="3720" spans="1:20" x14ac:dyDescent="0.3">
      <c r="A3720" t="s">
        <v>3824</v>
      </c>
      <c r="B3720" s="1">
        <v>45028.56527777778</v>
      </c>
      <c r="C3720" t="s">
        <v>9</v>
      </c>
      <c r="D3720">
        <v>5</v>
      </c>
      <c r="E3720" t="s">
        <v>22</v>
      </c>
      <c r="F3720" t="s">
        <v>15</v>
      </c>
      <c r="G3720" t="b">
        <v>0</v>
      </c>
      <c r="H3720">
        <v>6</v>
      </c>
      <c r="I3720">
        <v>54</v>
      </c>
      <c r="J3720" t="b">
        <v>0</v>
      </c>
      <c r="K3720">
        <f>YEAR(Table1[[#This Row],[Patient Admission Date]])</f>
        <v>2023</v>
      </c>
      <c r="L3720" t="str">
        <f>TEXT(Table1[[#This Row],[Patient Admission Date]],"mmm")</f>
        <v>Apr</v>
      </c>
      <c r="M3720" t="str">
        <f>TEXT(Table1[[#This Row],[Patient Admission Date]],"ddd")</f>
        <v>Wed</v>
      </c>
      <c r="N3720" t="str">
        <f>TEXT(INT(HOUR(Table1[[#This Row],[Patient Admission Date]])/3)*3,"00")&amp;"-"&amp;TEXT(INT(HOUR(Table1[[#This Row],[Patient Admission Date]])/3)*3+3,"00")</f>
        <v>12-15</v>
      </c>
      <c r="O3720" t="str" cm="1">
        <f t="array" ref="O3720">_xlfn.IFS(Table1[[#This Row],[Patient Age]]&lt;=14,"0-14",Table1[[#This Row],[Patient Age]]&lt;=29,"15-29",Table1[[#This Row],[Patient Age]]&lt;=44,"30-44",Table1[[#This Row],[Patient Age]]&lt;=59,"45-59",Table1[[#This Row],[Patient Age]]&lt;=74,"60-74",TRUE,"75+")</f>
        <v>0-14</v>
      </c>
      <c r="P3720" t="str" cm="1">
        <f t="array" ref="P3720">_xlfn.IFS(Table1[[#This Row],[Patient Waittime]]&lt;=15,"0-15",Table1[[#This Row],[Patient Waittime]]&lt;=30,"16-30",Table1[[#This Row],[Patient Waittime]]&lt;=45,"31-45",Table1[[#This Row],[Patient Waittime]]&lt;=60,"46-60",TRUE,"60+")</f>
        <v>46-60</v>
      </c>
      <c r="Q3720">
        <f>--(Table1[[#This Row],[Patient Waittime]]&lt;=30)</f>
        <v>0</v>
      </c>
      <c r="R3720">
        <f>--Table1[[#This Row],[Patient Admission Flag]]</f>
        <v>0</v>
      </c>
      <c r="S3720">
        <f>--AND(Table1[[#This Row],[WithinTarget]]=1,Table1[[#This Row],[Patient Satisfaction Score]]&gt;=7)</f>
        <v>0</v>
      </c>
      <c r="T3720" t="str">
        <f>IF(LEFT(Table1[[#This Row],[Patient Gender]],1)="F","Female","Male")</f>
        <v>Male</v>
      </c>
    </row>
    <row r="3721" spans="1:20" x14ac:dyDescent="0.3">
      <c r="A3721" t="s">
        <v>3825</v>
      </c>
      <c r="B3721" s="1">
        <v>45252.725694444445</v>
      </c>
      <c r="C3721" t="s">
        <v>9</v>
      </c>
      <c r="D3721">
        <v>49</v>
      </c>
      <c r="E3721" t="s">
        <v>22</v>
      </c>
      <c r="F3721" t="s">
        <v>15</v>
      </c>
      <c r="G3721" t="b">
        <v>0</v>
      </c>
      <c r="H3721">
        <v>6</v>
      </c>
      <c r="I3721">
        <v>12</v>
      </c>
      <c r="J3721" t="b">
        <v>0</v>
      </c>
      <c r="K3721">
        <f>YEAR(Table1[[#This Row],[Patient Admission Date]])</f>
        <v>2023</v>
      </c>
      <c r="L3721" t="str">
        <f>TEXT(Table1[[#This Row],[Patient Admission Date]],"mmm")</f>
        <v>Nov</v>
      </c>
      <c r="M3721" t="str">
        <f>TEXT(Table1[[#This Row],[Patient Admission Date]],"ddd")</f>
        <v>Wed</v>
      </c>
      <c r="N3721" t="str">
        <f>TEXT(INT(HOUR(Table1[[#This Row],[Patient Admission Date]])/3)*3,"00")&amp;"-"&amp;TEXT(INT(HOUR(Table1[[#This Row],[Patient Admission Date]])/3)*3+3,"00")</f>
        <v>15-18</v>
      </c>
      <c r="O3721" t="str" cm="1">
        <f t="array" ref="O3721">_xlfn.IFS(Table1[[#This Row],[Patient Age]]&lt;=14,"0-14",Table1[[#This Row],[Patient Age]]&lt;=29,"15-29",Table1[[#This Row],[Patient Age]]&lt;=44,"30-44",Table1[[#This Row],[Patient Age]]&lt;=59,"45-59",Table1[[#This Row],[Patient Age]]&lt;=74,"60-74",TRUE,"75+")</f>
        <v>45-59</v>
      </c>
      <c r="P3721" t="str" cm="1">
        <f t="array" ref="P3721">_xlfn.IFS(Table1[[#This Row],[Patient Waittime]]&lt;=15,"0-15",Table1[[#This Row],[Patient Waittime]]&lt;=30,"16-30",Table1[[#This Row],[Patient Waittime]]&lt;=45,"31-45",Table1[[#This Row],[Patient Waittime]]&lt;=60,"46-60",TRUE,"60+")</f>
        <v>0-15</v>
      </c>
      <c r="Q3721">
        <f>--(Table1[[#This Row],[Patient Waittime]]&lt;=30)</f>
        <v>1</v>
      </c>
      <c r="R3721">
        <f>--Table1[[#This Row],[Patient Admission Flag]]</f>
        <v>0</v>
      </c>
      <c r="S3721">
        <f>--AND(Table1[[#This Row],[WithinTarget]]=1,Table1[[#This Row],[Patient Satisfaction Score]]&gt;=7)</f>
        <v>0</v>
      </c>
      <c r="T3721" t="str">
        <f>IF(LEFT(Table1[[#This Row],[Patient Gender]],1)="F","Female","Male")</f>
        <v>Male</v>
      </c>
    </row>
    <row r="3722" spans="1:20" x14ac:dyDescent="0.3">
      <c r="A3722" t="s">
        <v>3826</v>
      </c>
      <c r="B3722" s="1">
        <v>45542.663888888892</v>
      </c>
      <c r="C3722" t="s">
        <v>9</v>
      </c>
      <c r="D3722">
        <v>24</v>
      </c>
      <c r="E3722" t="s">
        <v>22</v>
      </c>
      <c r="F3722" t="s">
        <v>15</v>
      </c>
      <c r="G3722" t="b">
        <v>0</v>
      </c>
      <c r="H3722">
        <v>6</v>
      </c>
      <c r="I3722">
        <v>36</v>
      </c>
      <c r="J3722" t="b">
        <v>0</v>
      </c>
      <c r="K3722">
        <f>YEAR(Table1[[#This Row],[Patient Admission Date]])</f>
        <v>2024</v>
      </c>
      <c r="L3722" t="str">
        <f>TEXT(Table1[[#This Row],[Patient Admission Date]],"mmm")</f>
        <v>Sep</v>
      </c>
      <c r="M3722" t="str">
        <f>TEXT(Table1[[#This Row],[Patient Admission Date]],"ddd")</f>
        <v>Sat</v>
      </c>
      <c r="N3722" t="str">
        <f>TEXT(INT(HOUR(Table1[[#This Row],[Patient Admission Date]])/3)*3,"00")&amp;"-"&amp;TEXT(INT(HOUR(Table1[[#This Row],[Patient Admission Date]])/3)*3+3,"00")</f>
        <v>15-18</v>
      </c>
      <c r="O3722" t="str" cm="1">
        <f t="array" ref="O3722">_xlfn.IFS(Table1[[#This Row],[Patient Age]]&lt;=14,"0-14",Table1[[#This Row],[Patient Age]]&lt;=29,"15-29",Table1[[#This Row],[Patient Age]]&lt;=44,"30-44",Table1[[#This Row],[Patient Age]]&lt;=59,"45-59",Table1[[#This Row],[Patient Age]]&lt;=74,"60-74",TRUE,"75+")</f>
        <v>15-29</v>
      </c>
      <c r="P3722" t="str" cm="1">
        <f t="array" ref="P3722">_xlfn.IFS(Table1[[#This Row],[Patient Waittime]]&lt;=15,"0-15",Table1[[#This Row],[Patient Waittime]]&lt;=30,"16-30",Table1[[#This Row],[Patient Waittime]]&lt;=45,"31-45",Table1[[#This Row],[Patient Waittime]]&lt;=60,"46-60",TRUE,"60+")</f>
        <v>31-45</v>
      </c>
      <c r="Q3722">
        <f>--(Table1[[#This Row],[Patient Waittime]]&lt;=30)</f>
        <v>0</v>
      </c>
      <c r="R3722">
        <f>--Table1[[#This Row],[Patient Admission Flag]]</f>
        <v>0</v>
      </c>
      <c r="S3722">
        <f>--AND(Table1[[#This Row],[WithinTarget]]=1,Table1[[#This Row],[Patient Satisfaction Score]]&gt;=7)</f>
        <v>0</v>
      </c>
      <c r="T3722" t="str">
        <f>IF(LEFT(Table1[[#This Row],[Patient Gender]],1)="F","Female","Male")</f>
        <v>Male</v>
      </c>
    </row>
    <row r="3723" spans="1:20" x14ac:dyDescent="0.3">
      <c r="A3723" t="s">
        <v>3827</v>
      </c>
      <c r="B3723" s="1">
        <v>45500.868055555555</v>
      </c>
      <c r="C3723" t="s">
        <v>9</v>
      </c>
      <c r="D3723">
        <v>45</v>
      </c>
      <c r="E3723" t="s">
        <v>22</v>
      </c>
      <c r="F3723" t="s">
        <v>15</v>
      </c>
      <c r="G3723" t="b">
        <v>0</v>
      </c>
      <c r="H3723">
        <v>6</v>
      </c>
      <c r="I3723">
        <v>53</v>
      </c>
      <c r="J3723" t="b">
        <v>0</v>
      </c>
      <c r="K3723">
        <f>YEAR(Table1[[#This Row],[Patient Admission Date]])</f>
        <v>2024</v>
      </c>
      <c r="L3723" t="str">
        <f>TEXT(Table1[[#This Row],[Patient Admission Date]],"mmm")</f>
        <v>Jul</v>
      </c>
      <c r="M3723" t="str">
        <f>TEXT(Table1[[#This Row],[Patient Admission Date]],"ddd")</f>
        <v>Sat</v>
      </c>
      <c r="N3723" t="str">
        <f>TEXT(INT(HOUR(Table1[[#This Row],[Patient Admission Date]])/3)*3,"00")&amp;"-"&amp;TEXT(INT(HOUR(Table1[[#This Row],[Patient Admission Date]])/3)*3+3,"00")</f>
        <v>18-21</v>
      </c>
      <c r="O3723" t="str" cm="1">
        <f t="array" ref="O3723">_xlfn.IFS(Table1[[#This Row],[Patient Age]]&lt;=14,"0-14",Table1[[#This Row],[Patient Age]]&lt;=29,"15-29",Table1[[#This Row],[Patient Age]]&lt;=44,"30-44",Table1[[#This Row],[Patient Age]]&lt;=59,"45-59",Table1[[#This Row],[Patient Age]]&lt;=74,"60-74",TRUE,"75+")</f>
        <v>45-59</v>
      </c>
      <c r="P3723" t="str" cm="1">
        <f t="array" ref="P3723">_xlfn.IFS(Table1[[#This Row],[Patient Waittime]]&lt;=15,"0-15",Table1[[#This Row],[Patient Waittime]]&lt;=30,"16-30",Table1[[#This Row],[Patient Waittime]]&lt;=45,"31-45",Table1[[#This Row],[Patient Waittime]]&lt;=60,"46-60",TRUE,"60+")</f>
        <v>46-60</v>
      </c>
      <c r="Q3723">
        <f>--(Table1[[#This Row],[Patient Waittime]]&lt;=30)</f>
        <v>0</v>
      </c>
      <c r="R3723">
        <f>--Table1[[#This Row],[Patient Admission Flag]]</f>
        <v>0</v>
      </c>
      <c r="S3723">
        <f>--AND(Table1[[#This Row],[WithinTarget]]=1,Table1[[#This Row],[Patient Satisfaction Score]]&gt;=7)</f>
        <v>0</v>
      </c>
      <c r="T3723" t="str">
        <f>IF(LEFT(Table1[[#This Row],[Patient Gender]],1)="F","Female","Male")</f>
        <v>Male</v>
      </c>
    </row>
    <row r="3724" spans="1:20" x14ac:dyDescent="0.3">
      <c r="A3724" t="s">
        <v>3828</v>
      </c>
      <c r="B3724" s="1">
        <v>45462.536805555559</v>
      </c>
      <c r="C3724" t="s">
        <v>9</v>
      </c>
      <c r="D3724">
        <v>62</v>
      </c>
      <c r="E3724" t="s">
        <v>22</v>
      </c>
      <c r="F3724" t="s">
        <v>15</v>
      </c>
      <c r="G3724" t="b">
        <v>0</v>
      </c>
      <c r="H3724">
        <v>6</v>
      </c>
      <c r="I3724">
        <v>42</v>
      </c>
      <c r="J3724" t="b">
        <v>0</v>
      </c>
      <c r="K3724">
        <f>YEAR(Table1[[#This Row],[Patient Admission Date]])</f>
        <v>2024</v>
      </c>
      <c r="L3724" t="str">
        <f>TEXT(Table1[[#This Row],[Patient Admission Date]],"mmm")</f>
        <v>Jun</v>
      </c>
      <c r="M3724" t="str">
        <f>TEXT(Table1[[#This Row],[Patient Admission Date]],"ddd")</f>
        <v>Wed</v>
      </c>
      <c r="N3724" t="str">
        <f>TEXT(INT(HOUR(Table1[[#This Row],[Patient Admission Date]])/3)*3,"00")&amp;"-"&amp;TEXT(INT(HOUR(Table1[[#This Row],[Patient Admission Date]])/3)*3+3,"00")</f>
        <v>12-15</v>
      </c>
      <c r="O3724" t="str" cm="1">
        <f t="array" ref="O3724">_xlfn.IFS(Table1[[#This Row],[Patient Age]]&lt;=14,"0-14",Table1[[#This Row],[Patient Age]]&lt;=29,"15-29",Table1[[#This Row],[Patient Age]]&lt;=44,"30-44",Table1[[#This Row],[Patient Age]]&lt;=59,"45-59",Table1[[#This Row],[Patient Age]]&lt;=74,"60-74",TRUE,"75+")</f>
        <v>60-74</v>
      </c>
      <c r="P3724" t="str" cm="1">
        <f t="array" ref="P3724">_xlfn.IFS(Table1[[#This Row],[Patient Waittime]]&lt;=15,"0-15",Table1[[#This Row],[Patient Waittime]]&lt;=30,"16-30",Table1[[#This Row],[Patient Waittime]]&lt;=45,"31-45",Table1[[#This Row],[Patient Waittime]]&lt;=60,"46-60",TRUE,"60+")</f>
        <v>31-45</v>
      </c>
      <c r="Q3724">
        <f>--(Table1[[#This Row],[Patient Waittime]]&lt;=30)</f>
        <v>0</v>
      </c>
      <c r="R3724">
        <f>--Table1[[#This Row],[Patient Admission Flag]]</f>
        <v>0</v>
      </c>
      <c r="S3724">
        <f>--AND(Table1[[#This Row],[WithinTarget]]=1,Table1[[#This Row],[Patient Satisfaction Score]]&gt;=7)</f>
        <v>0</v>
      </c>
      <c r="T3724" t="str">
        <f>IF(LEFT(Table1[[#This Row],[Patient Gender]],1)="F","Female","Male")</f>
        <v>Male</v>
      </c>
    </row>
    <row r="3725" spans="1:20" x14ac:dyDescent="0.3">
      <c r="A3725" t="s">
        <v>3829</v>
      </c>
      <c r="B3725" s="1">
        <v>45538.618750000001</v>
      </c>
      <c r="C3725" t="s">
        <v>9</v>
      </c>
      <c r="D3725">
        <v>28</v>
      </c>
      <c r="E3725" t="s">
        <v>22</v>
      </c>
      <c r="F3725" t="s">
        <v>15</v>
      </c>
      <c r="G3725" t="b">
        <v>0</v>
      </c>
      <c r="H3725">
        <v>6</v>
      </c>
      <c r="I3725">
        <v>37</v>
      </c>
      <c r="J3725" t="b">
        <v>0</v>
      </c>
      <c r="K3725">
        <f>YEAR(Table1[[#This Row],[Patient Admission Date]])</f>
        <v>2024</v>
      </c>
      <c r="L3725" t="str">
        <f>TEXT(Table1[[#This Row],[Patient Admission Date]],"mmm")</f>
        <v>Sep</v>
      </c>
      <c r="M3725" t="str">
        <f>TEXT(Table1[[#This Row],[Patient Admission Date]],"ddd")</f>
        <v>Tue</v>
      </c>
      <c r="N3725" t="str">
        <f>TEXT(INT(HOUR(Table1[[#This Row],[Patient Admission Date]])/3)*3,"00")&amp;"-"&amp;TEXT(INT(HOUR(Table1[[#This Row],[Patient Admission Date]])/3)*3+3,"00")</f>
        <v>12-15</v>
      </c>
      <c r="O3725" t="str" cm="1">
        <f t="array" ref="O3725">_xlfn.IFS(Table1[[#This Row],[Patient Age]]&lt;=14,"0-14",Table1[[#This Row],[Patient Age]]&lt;=29,"15-29",Table1[[#This Row],[Patient Age]]&lt;=44,"30-44",Table1[[#This Row],[Patient Age]]&lt;=59,"45-59",Table1[[#This Row],[Patient Age]]&lt;=74,"60-74",TRUE,"75+")</f>
        <v>15-29</v>
      </c>
      <c r="P3725" t="str" cm="1">
        <f t="array" ref="P3725">_xlfn.IFS(Table1[[#This Row],[Patient Waittime]]&lt;=15,"0-15",Table1[[#This Row],[Patient Waittime]]&lt;=30,"16-30",Table1[[#This Row],[Patient Waittime]]&lt;=45,"31-45",Table1[[#This Row],[Patient Waittime]]&lt;=60,"46-60",TRUE,"60+")</f>
        <v>31-45</v>
      </c>
      <c r="Q3725">
        <f>--(Table1[[#This Row],[Patient Waittime]]&lt;=30)</f>
        <v>0</v>
      </c>
      <c r="R3725">
        <f>--Table1[[#This Row],[Patient Admission Flag]]</f>
        <v>0</v>
      </c>
      <c r="S3725">
        <f>--AND(Table1[[#This Row],[WithinTarget]]=1,Table1[[#This Row],[Patient Satisfaction Score]]&gt;=7)</f>
        <v>0</v>
      </c>
      <c r="T3725" t="str">
        <f>IF(LEFT(Table1[[#This Row],[Patient Gender]],1)="F","Female","Male")</f>
        <v>Male</v>
      </c>
    </row>
    <row r="3726" spans="1:20" x14ac:dyDescent="0.3">
      <c r="A3726" t="s">
        <v>3830</v>
      </c>
      <c r="B3726" s="1">
        <v>45434.897222222222</v>
      </c>
      <c r="C3726" t="s">
        <v>9</v>
      </c>
      <c r="D3726">
        <v>29</v>
      </c>
      <c r="E3726" t="s">
        <v>22</v>
      </c>
      <c r="F3726" t="s">
        <v>15</v>
      </c>
      <c r="G3726" t="b">
        <v>0</v>
      </c>
      <c r="H3726">
        <v>7</v>
      </c>
      <c r="I3726">
        <v>49</v>
      </c>
      <c r="J3726" t="b">
        <v>0</v>
      </c>
      <c r="K3726">
        <f>YEAR(Table1[[#This Row],[Patient Admission Date]])</f>
        <v>2024</v>
      </c>
      <c r="L3726" t="str">
        <f>TEXT(Table1[[#This Row],[Patient Admission Date]],"mmm")</f>
        <v>May</v>
      </c>
      <c r="M3726" t="str">
        <f>TEXT(Table1[[#This Row],[Patient Admission Date]],"ddd")</f>
        <v>Wed</v>
      </c>
      <c r="N3726" t="str">
        <f>TEXT(INT(HOUR(Table1[[#This Row],[Patient Admission Date]])/3)*3,"00")&amp;"-"&amp;TEXT(INT(HOUR(Table1[[#This Row],[Patient Admission Date]])/3)*3+3,"00")</f>
        <v>21-24</v>
      </c>
      <c r="O3726" t="str" cm="1">
        <f t="array" ref="O3726">_xlfn.IFS(Table1[[#This Row],[Patient Age]]&lt;=14,"0-14",Table1[[#This Row],[Patient Age]]&lt;=29,"15-29",Table1[[#This Row],[Patient Age]]&lt;=44,"30-44",Table1[[#This Row],[Patient Age]]&lt;=59,"45-59",Table1[[#This Row],[Patient Age]]&lt;=74,"60-74",TRUE,"75+")</f>
        <v>15-29</v>
      </c>
      <c r="P3726" t="str" cm="1">
        <f t="array" ref="P3726">_xlfn.IFS(Table1[[#This Row],[Patient Waittime]]&lt;=15,"0-15",Table1[[#This Row],[Patient Waittime]]&lt;=30,"16-30",Table1[[#This Row],[Patient Waittime]]&lt;=45,"31-45",Table1[[#This Row],[Patient Waittime]]&lt;=60,"46-60",TRUE,"60+")</f>
        <v>46-60</v>
      </c>
      <c r="Q3726">
        <f>--(Table1[[#This Row],[Patient Waittime]]&lt;=30)</f>
        <v>0</v>
      </c>
      <c r="R3726">
        <f>--Table1[[#This Row],[Patient Admission Flag]]</f>
        <v>0</v>
      </c>
      <c r="S3726">
        <f>--AND(Table1[[#This Row],[WithinTarget]]=1,Table1[[#This Row],[Patient Satisfaction Score]]&gt;=7)</f>
        <v>0</v>
      </c>
      <c r="T3726" t="str">
        <f>IF(LEFT(Table1[[#This Row],[Patient Gender]],1)="F","Female","Male")</f>
        <v>Male</v>
      </c>
    </row>
    <row r="3727" spans="1:20" x14ac:dyDescent="0.3">
      <c r="A3727" t="s">
        <v>3831</v>
      </c>
      <c r="B3727" s="1">
        <v>45303.006249999999</v>
      </c>
      <c r="C3727" t="s">
        <v>9</v>
      </c>
      <c r="D3727">
        <v>11</v>
      </c>
      <c r="E3727" t="s">
        <v>22</v>
      </c>
      <c r="F3727" t="s">
        <v>15</v>
      </c>
      <c r="G3727" t="b">
        <v>0</v>
      </c>
      <c r="H3727">
        <v>7</v>
      </c>
      <c r="I3727">
        <v>40</v>
      </c>
      <c r="J3727" t="b">
        <v>0</v>
      </c>
      <c r="K3727">
        <f>YEAR(Table1[[#This Row],[Patient Admission Date]])</f>
        <v>2024</v>
      </c>
      <c r="L3727" t="str">
        <f>TEXT(Table1[[#This Row],[Patient Admission Date]],"mmm")</f>
        <v>Jan</v>
      </c>
      <c r="M3727" t="str">
        <f>TEXT(Table1[[#This Row],[Patient Admission Date]],"ddd")</f>
        <v>Fri</v>
      </c>
      <c r="N3727" t="str">
        <f>TEXT(INT(HOUR(Table1[[#This Row],[Patient Admission Date]])/3)*3,"00")&amp;"-"&amp;TEXT(INT(HOUR(Table1[[#This Row],[Patient Admission Date]])/3)*3+3,"00")</f>
        <v>00-03</v>
      </c>
      <c r="O3727" t="str" cm="1">
        <f t="array" ref="O3727">_xlfn.IFS(Table1[[#This Row],[Patient Age]]&lt;=14,"0-14",Table1[[#This Row],[Patient Age]]&lt;=29,"15-29",Table1[[#This Row],[Patient Age]]&lt;=44,"30-44",Table1[[#This Row],[Patient Age]]&lt;=59,"45-59",Table1[[#This Row],[Patient Age]]&lt;=74,"60-74",TRUE,"75+")</f>
        <v>0-14</v>
      </c>
      <c r="P3727" t="str" cm="1">
        <f t="array" ref="P3727">_xlfn.IFS(Table1[[#This Row],[Patient Waittime]]&lt;=15,"0-15",Table1[[#This Row],[Patient Waittime]]&lt;=30,"16-30",Table1[[#This Row],[Patient Waittime]]&lt;=45,"31-45",Table1[[#This Row],[Patient Waittime]]&lt;=60,"46-60",TRUE,"60+")</f>
        <v>31-45</v>
      </c>
      <c r="Q3727">
        <f>--(Table1[[#This Row],[Patient Waittime]]&lt;=30)</f>
        <v>0</v>
      </c>
      <c r="R3727">
        <f>--Table1[[#This Row],[Patient Admission Flag]]</f>
        <v>0</v>
      </c>
      <c r="S3727">
        <f>--AND(Table1[[#This Row],[WithinTarget]]=1,Table1[[#This Row],[Patient Satisfaction Score]]&gt;=7)</f>
        <v>0</v>
      </c>
      <c r="T3727" t="str">
        <f>IF(LEFT(Table1[[#This Row],[Patient Gender]],1)="F","Female","Male")</f>
        <v>Male</v>
      </c>
    </row>
    <row r="3728" spans="1:20" x14ac:dyDescent="0.3">
      <c r="A3728" t="s">
        <v>3832</v>
      </c>
      <c r="B3728" s="1">
        <v>45120.671527777777</v>
      </c>
      <c r="C3728" t="s">
        <v>9</v>
      </c>
      <c r="D3728">
        <v>29</v>
      </c>
      <c r="E3728" t="s">
        <v>22</v>
      </c>
      <c r="F3728" t="s">
        <v>15</v>
      </c>
      <c r="G3728" t="b">
        <v>0</v>
      </c>
      <c r="H3728">
        <v>8</v>
      </c>
      <c r="I3728">
        <v>19</v>
      </c>
      <c r="J3728" t="b">
        <v>0</v>
      </c>
      <c r="K3728">
        <f>YEAR(Table1[[#This Row],[Patient Admission Date]])</f>
        <v>2023</v>
      </c>
      <c r="L3728" t="str">
        <f>TEXT(Table1[[#This Row],[Patient Admission Date]],"mmm")</f>
        <v>Jul</v>
      </c>
      <c r="M3728" t="str">
        <f>TEXT(Table1[[#This Row],[Patient Admission Date]],"ddd")</f>
        <v>Thu</v>
      </c>
      <c r="N3728" t="str">
        <f>TEXT(INT(HOUR(Table1[[#This Row],[Patient Admission Date]])/3)*3,"00")&amp;"-"&amp;TEXT(INT(HOUR(Table1[[#This Row],[Patient Admission Date]])/3)*3+3,"00")</f>
        <v>15-18</v>
      </c>
      <c r="O3728" t="str" cm="1">
        <f t="array" ref="O3728">_xlfn.IFS(Table1[[#This Row],[Patient Age]]&lt;=14,"0-14",Table1[[#This Row],[Patient Age]]&lt;=29,"15-29",Table1[[#This Row],[Patient Age]]&lt;=44,"30-44",Table1[[#This Row],[Patient Age]]&lt;=59,"45-59",Table1[[#This Row],[Patient Age]]&lt;=74,"60-74",TRUE,"75+")</f>
        <v>15-29</v>
      </c>
      <c r="P3728" t="str" cm="1">
        <f t="array" ref="P3728">_xlfn.IFS(Table1[[#This Row],[Patient Waittime]]&lt;=15,"0-15",Table1[[#This Row],[Patient Waittime]]&lt;=30,"16-30",Table1[[#This Row],[Patient Waittime]]&lt;=45,"31-45",Table1[[#This Row],[Patient Waittime]]&lt;=60,"46-60",TRUE,"60+")</f>
        <v>16-30</v>
      </c>
      <c r="Q3728">
        <f>--(Table1[[#This Row],[Patient Waittime]]&lt;=30)</f>
        <v>1</v>
      </c>
      <c r="R3728">
        <f>--Table1[[#This Row],[Patient Admission Flag]]</f>
        <v>0</v>
      </c>
      <c r="S3728">
        <f>--AND(Table1[[#This Row],[WithinTarget]]=1,Table1[[#This Row],[Patient Satisfaction Score]]&gt;=7)</f>
        <v>1</v>
      </c>
      <c r="T3728" t="str">
        <f>IF(LEFT(Table1[[#This Row],[Patient Gender]],1)="F","Female","Male")</f>
        <v>Male</v>
      </c>
    </row>
    <row r="3729" spans="1:20" x14ac:dyDescent="0.3">
      <c r="A3729" t="s">
        <v>3833</v>
      </c>
      <c r="B3729" s="1">
        <v>45183.804166666669</v>
      </c>
      <c r="C3729" t="s">
        <v>9</v>
      </c>
      <c r="D3729">
        <v>21</v>
      </c>
      <c r="E3729" t="s">
        <v>22</v>
      </c>
      <c r="F3729" t="s">
        <v>15</v>
      </c>
      <c r="G3729" t="b">
        <v>0</v>
      </c>
      <c r="H3729">
        <v>8</v>
      </c>
      <c r="I3729">
        <v>11</v>
      </c>
      <c r="J3729" t="b">
        <v>0</v>
      </c>
      <c r="K3729">
        <f>YEAR(Table1[[#This Row],[Patient Admission Date]])</f>
        <v>2023</v>
      </c>
      <c r="L3729" t="str">
        <f>TEXT(Table1[[#This Row],[Patient Admission Date]],"mmm")</f>
        <v>Sep</v>
      </c>
      <c r="M3729" t="str">
        <f>TEXT(Table1[[#This Row],[Patient Admission Date]],"ddd")</f>
        <v>Thu</v>
      </c>
      <c r="N3729" t="str">
        <f>TEXT(INT(HOUR(Table1[[#This Row],[Patient Admission Date]])/3)*3,"00")&amp;"-"&amp;TEXT(INT(HOUR(Table1[[#This Row],[Patient Admission Date]])/3)*3+3,"00")</f>
        <v>18-21</v>
      </c>
      <c r="O3729" t="str" cm="1">
        <f t="array" ref="O3729">_xlfn.IFS(Table1[[#This Row],[Patient Age]]&lt;=14,"0-14",Table1[[#This Row],[Patient Age]]&lt;=29,"15-29",Table1[[#This Row],[Patient Age]]&lt;=44,"30-44",Table1[[#This Row],[Patient Age]]&lt;=59,"45-59",Table1[[#This Row],[Patient Age]]&lt;=74,"60-74",TRUE,"75+")</f>
        <v>15-29</v>
      </c>
      <c r="P3729" t="str" cm="1">
        <f t="array" ref="P3729">_xlfn.IFS(Table1[[#This Row],[Patient Waittime]]&lt;=15,"0-15",Table1[[#This Row],[Patient Waittime]]&lt;=30,"16-30",Table1[[#This Row],[Patient Waittime]]&lt;=45,"31-45",Table1[[#This Row],[Patient Waittime]]&lt;=60,"46-60",TRUE,"60+")</f>
        <v>0-15</v>
      </c>
      <c r="Q3729">
        <f>--(Table1[[#This Row],[Patient Waittime]]&lt;=30)</f>
        <v>1</v>
      </c>
      <c r="R3729">
        <f>--Table1[[#This Row],[Patient Admission Flag]]</f>
        <v>0</v>
      </c>
      <c r="S3729">
        <f>--AND(Table1[[#This Row],[WithinTarget]]=1,Table1[[#This Row],[Patient Satisfaction Score]]&gt;=7)</f>
        <v>1</v>
      </c>
      <c r="T3729" t="str">
        <f>IF(LEFT(Table1[[#This Row],[Patient Gender]],1)="F","Female","Male")</f>
        <v>Male</v>
      </c>
    </row>
    <row r="3730" spans="1:20" x14ac:dyDescent="0.3">
      <c r="A3730" t="s">
        <v>3834</v>
      </c>
      <c r="B3730" s="1">
        <v>45586.897916666669</v>
      </c>
      <c r="C3730" t="s">
        <v>9</v>
      </c>
      <c r="D3730">
        <v>76</v>
      </c>
      <c r="E3730" t="s">
        <v>22</v>
      </c>
      <c r="F3730" t="s">
        <v>15</v>
      </c>
      <c r="G3730" t="b">
        <v>0</v>
      </c>
      <c r="H3730">
        <v>9</v>
      </c>
      <c r="I3730">
        <v>41</v>
      </c>
      <c r="J3730" t="b">
        <v>0</v>
      </c>
      <c r="K3730">
        <f>YEAR(Table1[[#This Row],[Patient Admission Date]])</f>
        <v>2024</v>
      </c>
      <c r="L3730" t="str">
        <f>TEXT(Table1[[#This Row],[Patient Admission Date]],"mmm")</f>
        <v>Oct</v>
      </c>
      <c r="M3730" t="str">
        <f>TEXT(Table1[[#This Row],[Patient Admission Date]],"ddd")</f>
        <v>Mon</v>
      </c>
      <c r="N3730" t="str">
        <f>TEXT(INT(HOUR(Table1[[#This Row],[Patient Admission Date]])/3)*3,"00")&amp;"-"&amp;TEXT(INT(HOUR(Table1[[#This Row],[Patient Admission Date]])/3)*3+3,"00")</f>
        <v>21-24</v>
      </c>
      <c r="O3730" t="str" cm="1">
        <f t="array" ref="O3730">_xlfn.IFS(Table1[[#This Row],[Patient Age]]&lt;=14,"0-14",Table1[[#This Row],[Patient Age]]&lt;=29,"15-29",Table1[[#This Row],[Patient Age]]&lt;=44,"30-44",Table1[[#This Row],[Patient Age]]&lt;=59,"45-59",Table1[[#This Row],[Patient Age]]&lt;=74,"60-74",TRUE,"75+")</f>
        <v>75+</v>
      </c>
      <c r="P3730" t="str" cm="1">
        <f t="array" ref="P3730">_xlfn.IFS(Table1[[#This Row],[Patient Waittime]]&lt;=15,"0-15",Table1[[#This Row],[Patient Waittime]]&lt;=30,"16-30",Table1[[#This Row],[Patient Waittime]]&lt;=45,"31-45",Table1[[#This Row],[Patient Waittime]]&lt;=60,"46-60",TRUE,"60+")</f>
        <v>31-45</v>
      </c>
      <c r="Q3730">
        <f>--(Table1[[#This Row],[Patient Waittime]]&lt;=30)</f>
        <v>0</v>
      </c>
      <c r="R3730">
        <f>--Table1[[#This Row],[Patient Admission Flag]]</f>
        <v>0</v>
      </c>
      <c r="S3730">
        <f>--AND(Table1[[#This Row],[WithinTarget]]=1,Table1[[#This Row],[Patient Satisfaction Score]]&gt;=7)</f>
        <v>0</v>
      </c>
      <c r="T3730" t="str">
        <f>IF(LEFT(Table1[[#This Row],[Patient Gender]],1)="F","Female","Male")</f>
        <v>Male</v>
      </c>
    </row>
    <row r="3731" spans="1:20" x14ac:dyDescent="0.3">
      <c r="A3731" t="s">
        <v>3835</v>
      </c>
      <c r="B3731" s="1">
        <v>45049.885416666664</v>
      </c>
      <c r="C3731" t="s">
        <v>9</v>
      </c>
      <c r="D3731">
        <v>5</v>
      </c>
      <c r="E3731" t="s">
        <v>22</v>
      </c>
      <c r="F3731" t="s">
        <v>26</v>
      </c>
      <c r="G3731" t="b">
        <v>0</v>
      </c>
      <c r="I3731">
        <v>18</v>
      </c>
      <c r="J3731" t="b">
        <v>0</v>
      </c>
      <c r="K3731">
        <f>YEAR(Table1[[#This Row],[Patient Admission Date]])</f>
        <v>2023</v>
      </c>
      <c r="L3731" t="str">
        <f>TEXT(Table1[[#This Row],[Patient Admission Date]],"mmm")</f>
        <v>May</v>
      </c>
      <c r="M3731" t="str">
        <f>TEXT(Table1[[#This Row],[Patient Admission Date]],"ddd")</f>
        <v>Wed</v>
      </c>
      <c r="N3731" t="str">
        <f>TEXT(INT(HOUR(Table1[[#This Row],[Patient Admission Date]])/3)*3,"00")&amp;"-"&amp;TEXT(INT(HOUR(Table1[[#This Row],[Patient Admission Date]])/3)*3+3,"00")</f>
        <v>21-24</v>
      </c>
      <c r="O3731" t="str" cm="1">
        <f t="array" ref="O3731">_xlfn.IFS(Table1[[#This Row],[Patient Age]]&lt;=14,"0-14",Table1[[#This Row],[Patient Age]]&lt;=29,"15-29",Table1[[#This Row],[Patient Age]]&lt;=44,"30-44",Table1[[#This Row],[Patient Age]]&lt;=59,"45-59",Table1[[#This Row],[Patient Age]]&lt;=74,"60-74",TRUE,"75+")</f>
        <v>0-14</v>
      </c>
      <c r="P3731" t="str" cm="1">
        <f t="array" ref="P3731">_xlfn.IFS(Table1[[#This Row],[Patient Waittime]]&lt;=15,"0-15",Table1[[#This Row],[Patient Waittime]]&lt;=30,"16-30",Table1[[#This Row],[Patient Waittime]]&lt;=45,"31-45",Table1[[#This Row],[Patient Waittime]]&lt;=60,"46-60",TRUE,"60+")</f>
        <v>16-30</v>
      </c>
      <c r="Q3731">
        <f>--(Table1[[#This Row],[Patient Waittime]]&lt;=30)</f>
        <v>1</v>
      </c>
      <c r="R3731">
        <f>--Table1[[#This Row],[Patient Admission Flag]]</f>
        <v>0</v>
      </c>
      <c r="S3731">
        <f>--AND(Table1[[#This Row],[WithinTarget]]=1,Table1[[#This Row],[Patient Satisfaction Score]]&gt;=7)</f>
        <v>0</v>
      </c>
      <c r="T3731" t="str">
        <f>IF(LEFT(Table1[[#This Row],[Patient Gender]],1)="F","Female","Male")</f>
        <v>Male</v>
      </c>
    </row>
    <row r="3732" spans="1:20" x14ac:dyDescent="0.3">
      <c r="A3732" t="s">
        <v>3836</v>
      </c>
      <c r="B3732" s="1">
        <v>45571.15625</v>
      </c>
      <c r="C3732" t="s">
        <v>9</v>
      </c>
      <c r="D3732">
        <v>27</v>
      </c>
      <c r="E3732" t="s">
        <v>22</v>
      </c>
      <c r="F3732" t="s">
        <v>26</v>
      </c>
      <c r="G3732" t="b">
        <v>0</v>
      </c>
      <c r="I3732">
        <v>34</v>
      </c>
      <c r="J3732" t="b">
        <v>0</v>
      </c>
      <c r="K3732">
        <f>YEAR(Table1[[#This Row],[Patient Admission Date]])</f>
        <v>2024</v>
      </c>
      <c r="L3732" t="str">
        <f>TEXT(Table1[[#This Row],[Patient Admission Date]],"mmm")</f>
        <v>Oct</v>
      </c>
      <c r="M3732" t="str">
        <f>TEXT(Table1[[#This Row],[Patient Admission Date]],"ddd")</f>
        <v>Sun</v>
      </c>
      <c r="N3732" t="str">
        <f>TEXT(INT(HOUR(Table1[[#This Row],[Patient Admission Date]])/3)*3,"00")&amp;"-"&amp;TEXT(INT(HOUR(Table1[[#This Row],[Patient Admission Date]])/3)*3+3,"00")</f>
        <v>03-06</v>
      </c>
      <c r="O3732" t="str" cm="1">
        <f t="array" ref="O3732">_xlfn.IFS(Table1[[#This Row],[Patient Age]]&lt;=14,"0-14",Table1[[#This Row],[Patient Age]]&lt;=29,"15-29",Table1[[#This Row],[Patient Age]]&lt;=44,"30-44",Table1[[#This Row],[Patient Age]]&lt;=59,"45-59",Table1[[#This Row],[Patient Age]]&lt;=74,"60-74",TRUE,"75+")</f>
        <v>15-29</v>
      </c>
      <c r="P3732" t="str" cm="1">
        <f t="array" ref="P3732">_xlfn.IFS(Table1[[#This Row],[Patient Waittime]]&lt;=15,"0-15",Table1[[#This Row],[Patient Waittime]]&lt;=30,"16-30",Table1[[#This Row],[Patient Waittime]]&lt;=45,"31-45",Table1[[#This Row],[Patient Waittime]]&lt;=60,"46-60",TRUE,"60+")</f>
        <v>31-45</v>
      </c>
      <c r="Q3732">
        <f>--(Table1[[#This Row],[Patient Waittime]]&lt;=30)</f>
        <v>0</v>
      </c>
      <c r="R3732">
        <f>--Table1[[#This Row],[Patient Admission Flag]]</f>
        <v>0</v>
      </c>
      <c r="S3732">
        <f>--AND(Table1[[#This Row],[WithinTarget]]=1,Table1[[#This Row],[Patient Satisfaction Score]]&gt;=7)</f>
        <v>0</v>
      </c>
      <c r="T3732" t="str">
        <f>IF(LEFT(Table1[[#This Row],[Patient Gender]],1)="F","Female","Male")</f>
        <v>Male</v>
      </c>
    </row>
    <row r="3733" spans="1:20" x14ac:dyDescent="0.3">
      <c r="A3733" t="s">
        <v>3837</v>
      </c>
      <c r="B3733" s="1">
        <v>45383.178472222222</v>
      </c>
      <c r="C3733" t="s">
        <v>9</v>
      </c>
      <c r="D3733">
        <v>20</v>
      </c>
      <c r="E3733" t="s">
        <v>22</v>
      </c>
      <c r="F3733" t="s">
        <v>26</v>
      </c>
      <c r="G3733" t="b">
        <v>0</v>
      </c>
      <c r="I3733">
        <v>24</v>
      </c>
      <c r="J3733" t="b">
        <v>0</v>
      </c>
      <c r="K3733">
        <f>YEAR(Table1[[#This Row],[Patient Admission Date]])</f>
        <v>2024</v>
      </c>
      <c r="L3733" t="str">
        <f>TEXT(Table1[[#This Row],[Patient Admission Date]],"mmm")</f>
        <v>Apr</v>
      </c>
      <c r="M3733" t="str">
        <f>TEXT(Table1[[#This Row],[Patient Admission Date]],"ddd")</f>
        <v>Mon</v>
      </c>
      <c r="N3733" t="str">
        <f>TEXT(INT(HOUR(Table1[[#This Row],[Patient Admission Date]])/3)*3,"00")&amp;"-"&amp;TEXT(INT(HOUR(Table1[[#This Row],[Patient Admission Date]])/3)*3+3,"00")</f>
        <v>03-06</v>
      </c>
      <c r="O3733" t="str" cm="1">
        <f t="array" ref="O3733">_xlfn.IFS(Table1[[#This Row],[Patient Age]]&lt;=14,"0-14",Table1[[#This Row],[Patient Age]]&lt;=29,"15-29",Table1[[#This Row],[Patient Age]]&lt;=44,"30-44",Table1[[#This Row],[Patient Age]]&lt;=59,"45-59",Table1[[#This Row],[Patient Age]]&lt;=74,"60-74",TRUE,"75+")</f>
        <v>15-29</v>
      </c>
      <c r="P3733" t="str" cm="1">
        <f t="array" ref="P3733">_xlfn.IFS(Table1[[#This Row],[Patient Waittime]]&lt;=15,"0-15",Table1[[#This Row],[Patient Waittime]]&lt;=30,"16-30",Table1[[#This Row],[Patient Waittime]]&lt;=45,"31-45",Table1[[#This Row],[Patient Waittime]]&lt;=60,"46-60",TRUE,"60+")</f>
        <v>16-30</v>
      </c>
      <c r="Q3733">
        <f>--(Table1[[#This Row],[Patient Waittime]]&lt;=30)</f>
        <v>1</v>
      </c>
      <c r="R3733">
        <f>--Table1[[#This Row],[Patient Admission Flag]]</f>
        <v>0</v>
      </c>
      <c r="S3733">
        <f>--AND(Table1[[#This Row],[WithinTarget]]=1,Table1[[#This Row],[Patient Satisfaction Score]]&gt;=7)</f>
        <v>0</v>
      </c>
      <c r="T3733" t="str">
        <f>IF(LEFT(Table1[[#This Row],[Patient Gender]],1)="F","Female","Male")</f>
        <v>Male</v>
      </c>
    </row>
    <row r="3734" spans="1:20" x14ac:dyDescent="0.3">
      <c r="A3734" t="s">
        <v>3838</v>
      </c>
      <c r="B3734" s="1">
        <v>45429.633333333331</v>
      </c>
      <c r="C3734" t="s">
        <v>9</v>
      </c>
      <c r="D3734">
        <v>1</v>
      </c>
      <c r="E3734" t="s">
        <v>22</v>
      </c>
      <c r="F3734" t="s">
        <v>26</v>
      </c>
      <c r="G3734" t="b">
        <v>0</v>
      </c>
      <c r="H3734">
        <v>0</v>
      </c>
      <c r="I3734">
        <v>52</v>
      </c>
      <c r="J3734" t="b">
        <v>0</v>
      </c>
      <c r="K3734">
        <f>YEAR(Table1[[#This Row],[Patient Admission Date]])</f>
        <v>2024</v>
      </c>
      <c r="L3734" t="str">
        <f>TEXT(Table1[[#This Row],[Patient Admission Date]],"mmm")</f>
        <v>May</v>
      </c>
      <c r="M3734" t="str">
        <f>TEXT(Table1[[#This Row],[Patient Admission Date]],"ddd")</f>
        <v>Fri</v>
      </c>
      <c r="N3734" t="str">
        <f>TEXT(INT(HOUR(Table1[[#This Row],[Patient Admission Date]])/3)*3,"00")&amp;"-"&amp;TEXT(INT(HOUR(Table1[[#This Row],[Patient Admission Date]])/3)*3+3,"00")</f>
        <v>15-18</v>
      </c>
      <c r="O3734" t="str" cm="1">
        <f t="array" ref="O3734">_xlfn.IFS(Table1[[#This Row],[Patient Age]]&lt;=14,"0-14",Table1[[#This Row],[Patient Age]]&lt;=29,"15-29",Table1[[#This Row],[Patient Age]]&lt;=44,"30-44",Table1[[#This Row],[Patient Age]]&lt;=59,"45-59",Table1[[#This Row],[Patient Age]]&lt;=74,"60-74",TRUE,"75+")</f>
        <v>0-14</v>
      </c>
      <c r="P3734" t="str" cm="1">
        <f t="array" ref="P3734">_xlfn.IFS(Table1[[#This Row],[Patient Waittime]]&lt;=15,"0-15",Table1[[#This Row],[Patient Waittime]]&lt;=30,"16-30",Table1[[#This Row],[Patient Waittime]]&lt;=45,"31-45",Table1[[#This Row],[Patient Waittime]]&lt;=60,"46-60",TRUE,"60+")</f>
        <v>46-60</v>
      </c>
      <c r="Q3734">
        <f>--(Table1[[#This Row],[Patient Waittime]]&lt;=30)</f>
        <v>0</v>
      </c>
      <c r="R3734">
        <f>--Table1[[#This Row],[Patient Admission Flag]]</f>
        <v>0</v>
      </c>
      <c r="S3734">
        <f>--AND(Table1[[#This Row],[WithinTarget]]=1,Table1[[#This Row],[Patient Satisfaction Score]]&gt;=7)</f>
        <v>0</v>
      </c>
      <c r="T3734" t="str">
        <f>IF(LEFT(Table1[[#This Row],[Patient Gender]],1)="F","Female","Male")</f>
        <v>Male</v>
      </c>
    </row>
    <row r="3735" spans="1:20" x14ac:dyDescent="0.3">
      <c r="A3735" t="s">
        <v>3839</v>
      </c>
      <c r="B3735" s="1">
        <v>45081.878472222219</v>
      </c>
      <c r="C3735" t="s">
        <v>9</v>
      </c>
      <c r="D3735">
        <v>20</v>
      </c>
      <c r="E3735" t="s">
        <v>22</v>
      </c>
      <c r="F3735" t="s">
        <v>26</v>
      </c>
      <c r="G3735" t="b">
        <v>0</v>
      </c>
      <c r="H3735">
        <v>1</v>
      </c>
      <c r="I3735">
        <v>46</v>
      </c>
      <c r="J3735" t="b">
        <v>0</v>
      </c>
      <c r="K3735">
        <f>YEAR(Table1[[#This Row],[Patient Admission Date]])</f>
        <v>2023</v>
      </c>
      <c r="L3735" t="str">
        <f>TEXT(Table1[[#This Row],[Patient Admission Date]],"mmm")</f>
        <v>Jun</v>
      </c>
      <c r="M3735" t="str">
        <f>TEXT(Table1[[#This Row],[Patient Admission Date]],"ddd")</f>
        <v>Sun</v>
      </c>
      <c r="N3735" t="str">
        <f>TEXT(INT(HOUR(Table1[[#This Row],[Patient Admission Date]])/3)*3,"00")&amp;"-"&amp;TEXT(INT(HOUR(Table1[[#This Row],[Patient Admission Date]])/3)*3+3,"00")</f>
        <v>21-24</v>
      </c>
      <c r="O3735" t="str" cm="1">
        <f t="array" ref="O3735">_xlfn.IFS(Table1[[#This Row],[Patient Age]]&lt;=14,"0-14",Table1[[#This Row],[Patient Age]]&lt;=29,"15-29",Table1[[#This Row],[Patient Age]]&lt;=44,"30-44",Table1[[#This Row],[Patient Age]]&lt;=59,"45-59",Table1[[#This Row],[Patient Age]]&lt;=74,"60-74",TRUE,"75+")</f>
        <v>15-29</v>
      </c>
      <c r="P3735" t="str" cm="1">
        <f t="array" ref="P3735">_xlfn.IFS(Table1[[#This Row],[Patient Waittime]]&lt;=15,"0-15",Table1[[#This Row],[Patient Waittime]]&lt;=30,"16-30",Table1[[#This Row],[Patient Waittime]]&lt;=45,"31-45",Table1[[#This Row],[Patient Waittime]]&lt;=60,"46-60",TRUE,"60+")</f>
        <v>46-60</v>
      </c>
      <c r="Q3735">
        <f>--(Table1[[#This Row],[Patient Waittime]]&lt;=30)</f>
        <v>0</v>
      </c>
      <c r="R3735">
        <f>--Table1[[#This Row],[Patient Admission Flag]]</f>
        <v>0</v>
      </c>
      <c r="S3735">
        <f>--AND(Table1[[#This Row],[WithinTarget]]=1,Table1[[#This Row],[Patient Satisfaction Score]]&gt;=7)</f>
        <v>0</v>
      </c>
      <c r="T3735" t="str">
        <f>IF(LEFT(Table1[[#This Row],[Patient Gender]],1)="F","Female","Male")</f>
        <v>Male</v>
      </c>
    </row>
    <row r="3736" spans="1:20" x14ac:dyDescent="0.3">
      <c r="A3736" t="s">
        <v>3840</v>
      </c>
      <c r="B3736" s="1">
        <v>45234.361805555556</v>
      </c>
      <c r="C3736" t="s">
        <v>9</v>
      </c>
      <c r="D3736">
        <v>62</v>
      </c>
      <c r="E3736" t="s">
        <v>22</v>
      </c>
      <c r="F3736" t="s">
        <v>26</v>
      </c>
      <c r="G3736" t="b">
        <v>0</v>
      </c>
      <c r="H3736">
        <v>6</v>
      </c>
      <c r="I3736">
        <v>36</v>
      </c>
      <c r="J3736" t="b">
        <v>0</v>
      </c>
      <c r="K3736">
        <f>YEAR(Table1[[#This Row],[Patient Admission Date]])</f>
        <v>2023</v>
      </c>
      <c r="L3736" t="str">
        <f>TEXT(Table1[[#This Row],[Patient Admission Date]],"mmm")</f>
        <v>Nov</v>
      </c>
      <c r="M3736" t="str">
        <f>TEXT(Table1[[#This Row],[Patient Admission Date]],"ddd")</f>
        <v>Sat</v>
      </c>
      <c r="N3736" t="str">
        <f>TEXT(INT(HOUR(Table1[[#This Row],[Patient Admission Date]])/3)*3,"00")&amp;"-"&amp;TEXT(INT(HOUR(Table1[[#This Row],[Patient Admission Date]])/3)*3+3,"00")</f>
        <v>06-09</v>
      </c>
      <c r="O3736" t="str" cm="1">
        <f t="array" ref="O3736">_xlfn.IFS(Table1[[#This Row],[Patient Age]]&lt;=14,"0-14",Table1[[#This Row],[Patient Age]]&lt;=29,"15-29",Table1[[#This Row],[Patient Age]]&lt;=44,"30-44",Table1[[#This Row],[Patient Age]]&lt;=59,"45-59",Table1[[#This Row],[Patient Age]]&lt;=74,"60-74",TRUE,"75+")</f>
        <v>60-74</v>
      </c>
      <c r="P3736" t="str" cm="1">
        <f t="array" ref="P3736">_xlfn.IFS(Table1[[#This Row],[Patient Waittime]]&lt;=15,"0-15",Table1[[#This Row],[Patient Waittime]]&lt;=30,"16-30",Table1[[#This Row],[Patient Waittime]]&lt;=45,"31-45",Table1[[#This Row],[Patient Waittime]]&lt;=60,"46-60",TRUE,"60+")</f>
        <v>31-45</v>
      </c>
      <c r="Q3736">
        <f>--(Table1[[#This Row],[Patient Waittime]]&lt;=30)</f>
        <v>0</v>
      </c>
      <c r="R3736">
        <f>--Table1[[#This Row],[Patient Admission Flag]]</f>
        <v>0</v>
      </c>
      <c r="S3736">
        <f>--AND(Table1[[#This Row],[WithinTarget]]=1,Table1[[#This Row],[Patient Satisfaction Score]]&gt;=7)</f>
        <v>0</v>
      </c>
      <c r="T3736" t="str">
        <f>IF(LEFT(Table1[[#This Row],[Patient Gender]],1)="F","Female","Male")</f>
        <v>Male</v>
      </c>
    </row>
    <row r="3737" spans="1:20" x14ac:dyDescent="0.3">
      <c r="A3737" t="s">
        <v>3841</v>
      </c>
      <c r="B3737" s="1">
        <v>45094.035416666666</v>
      </c>
      <c r="C3737" t="s">
        <v>9</v>
      </c>
      <c r="D3737">
        <v>64</v>
      </c>
      <c r="E3737" t="s">
        <v>22</v>
      </c>
      <c r="F3737" t="s">
        <v>26</v>
      </c>
      <c r="G3737" t="b">
        <v>0</v>
      </c>
      <c r="H3737">
        <v>9</v>
      </c>
      <c r="I3737">
        <v>45</v>
      </c>
      <c r="J3737" t="b">
        <v>0</v>
      </c>
      <c r="K3737">
        <f>YEAR(Table1[[#This Row],[Patient Admission Date]])</f>
        <v>2023</v>
      </c>
      <c r="L3737" t="str">
        <f>TEXT(Table1[[#This Row],[Patient Admission Date]],"mmm")</f>
        <v>Jun</v>
      </c>
      <c r="M3737" t="str">
        <f>TEXT(Table1[[#This Row],[Patient Admission Date]],"ddd")</f>
        <v>Sat</v>
      </c>
      <c r="N3737" t="str">
        <f>TEXT(INT(HOUR(Table1[[#This Row],[Patient Admission Date]])/3)*3,"00")&amp;"-"&amp;TEXT(INT(HOUR(Table1[[#This Row],[Patient Admission Date]])/3)*3+3,"00")</f>
        <v>00-03</v>
      </c>
      <c r="O3737" t="str" cm="1">
        <f t="array" ref="O3737">_xlfn.IFS(Table1[[#This Row],[Patient Age]]&lt;=14,"0-14",Table1[[#This Row],[Patient Age]]&lt;=29,"15-29",Table1[[#This Row],[Patient Age]]&lt;=44,"30-44",Table1[[#This Row],[Patient Age]]&lt;=59,"45-59",Table1[[#This Row],[Patient Age]]&lt;=74,"60-74",TRUE,"75+")</f>
        <v>60-74</v>
      </c>
      <c r="P3737" t="str" cm="1">
        <f t="array" ref="P3737">_xlfn.IFS(Table1[[#This Row],[Patient Waittime]]&lt;=15,"0-15",Table1[[#This Row],[Patient Waittime]]&lt;=30,"16-30",Table1[[#This Row],[Patient Waittime]]&lt;=45,"31-45",Table1[[#This Row],[Patient Waittime]]&lt;=60,"46-60",TRUE,"60+")</f>
        <v>31-45</v>
      </c>
      <c r="Q3737">
        <f>--(Table1[[#This Row],[Patient Waittime]]&lt;=30)</f>
        <v>0</v>
      </c>
      <c r="R3737">
        <f>--Table1[[#This Row],[Patient Admission Flag]]</f>
        <v>0</v>
      </c>
      <c r="S3737">
        <f>--AND(Table1[[#This Row],[WithinTarget]]=1,Table1[[#This Row],[Patient Satisfaction Score]]&gt;=7)</f>
        <v>0</v>
      </c>
      <c r="T3737" t="str">
        <f>IF(LEFT(Table1[[#This Row],[Patient Gender]],1)="F","Female","Male")</f>
        <v>Male</v>
      </c>
    </row>
    <row r="3738" spans="1:20" x14ac:dyDescent="0.3">
      <c r="A3738" t="s">
        <v>3842</v>
      </c>
      <c r="B3738" s="1">
        <v>45198.38958333333</v>
      </c>
      <c r="C3738" t="s">
        <v>9</v>
      </c>
      <c r="D3738">
        <v>67</v>
      </c>
      <c r="E3738" t="s">
        <v>22</v>
      </c>
      <c r="F3738" t="s">
        <v>11</v>
      </c>
      <c r="G3738" t="b">
        <v>0</v>
      </c>
      <c r="I3738">
        <v>13</v>
      </c>
      <c r="J3738" t="b">
        <v>0</v>
      </c>
      <c r="K3738">
        <f>YEAR(Table1[[#This Row],[Patient Admission Date]])</f>
        <v>2023</v>
      </c>
      <c r="L3738" t="str">
        <f>TEXT(Table1[[#This Row],[Patient Admission Date]],"mmm")</f>
        <v>Sep</v>
      </c>
      <c r="M3738" t="str">
        <f>TEXT(Table1[[#This Row],[Patient Admission Date]],"ddd")</f>
        <v>Fri</v>
      </c>
      <c r="N3738" t="str">
        <f>TEXT(INT(HOUR(Table1[[#This Row],[Patient Admission Date]])/3)*3,"00")&amp;"-"&amp;TEXT(INT(HOUR(Table1[[#This Row],[Patient Admission Date]])/3)*3+3,"00")</f>
        <v>09-12</v>
      </c>
      <c r="O3738" t="str" cm="1">
        <f t="array" ref="O3738">_xlfn.IFS(Table1[[#This Row],[Patient Age]]&lt;=14,"0-14",Table1[[#This Row],[Patient Age]]&lt;=29,"15-29",Table1[[#This Row],[Patient Age]]&lt;=44,"30-44",Table1[[#This Row],[Patient Age]]&lt;=59,"45-59",Table1[[#This Row],[Patient Age]]&lt;=74,"60-74",TRUE,"75+")</f>
        <v>60-74</v>
      </c>
      <c r="P3738" t="str" cm="1">
        <f t="array" ref="P3738">_xlfn.IFS(Table1[[#This Row],[Patient Waittime]]&lt;=15,"0-15",Table1[[#This Row],[Patient Waittime]]&lt;=30,"16-30",Table1[[#This Row],[Patient Waittime]]&lt;=45,"31-45",Table1[[#This Row],[Patient Waittime]]&lt;=60,"46-60",TRUE,"60+")</f>
        <v>0-15</v>
      </c>
      <c r="Q3738">
        <f>--(Table1[[#This Row],[Patient Waittime]]&lt;=30)</f>
        <v>1</v>
      </c>
      <c r="R3738">
        <f>--Table1[[#This Row],[Patient Admission Flag]]</f>
        <v>0</v>
      </c>
      <c r="S3738">
        <f>--AND(Table1[[#This Row],[WithinTarget]]=1,Table1[[#This Row],[Patient Satisfaction Score]]&gt;=7)</f>
        <v>0</v>
      </c>
      <c r="T3738" t="str">
        <f>IF(LEFT(Table1[[#This Row],[Patient Gender]],1)="F","Female","Male")</f>
        <v>Male</v>
      </c>
    </row>
    <row r="3739" spans="1:20" x14ac:dyDescent="0.3">
      <c r="A3739" t="s">
        <v>3843</v>
      </c>
      <c r="B3739" s="1">
        <v>45443.785416666666</v>
      </c>
      <c r="C3739" t="s">
        <v>9</v>
      </c>
      <c r="D3739">
        <v>54</v>
      </c>
      <c r="E3739" t="s">
        <v>22</v>
      </c>
      <c r="F3739" t="s">
        <v>11</v>
      </c>
      <c r="G3739" t="b">
        <v>0</v>
      </c>
      <c r="I3739">
        <v>12</v>
      </c>
      <c r="J3739" t="b">
        <v>0</v>
      </c>
      <c r="K3739">
        <f>YEAR(Table1[[#This Row],[Patient Admission Date]])</f>
        <v>2024</v>
      </c>
      <c r="L3739" t="str">
        <f>TEXT(Table1[[#This Row],[Patient Admission Date]],"mmm")</f>
        <v>May</v>
      </c>
      <c r="M3739" t="str">
        <f>TEXT(Table1[[#This Row],[Patient Admission Date]],"ddd")</f>
        <v>Fri</v>
      </c>
      <c r="N3739" t="str">
        <f>TEXT(INT(HOUR(Table1[[#This Row],[Patient Admission Date]])/3)*3,"00")&amp;"-"&amp;TEXT(INT(HOUR(Table1[[#This Row],[Patient Admission Date]])/3)*3+3,"00")</f>
        <v>18-21</v>
      </c>
      <c r="O3739" t="str" cm="1">
        <f t="array" ref="O3739">_xlfn.IFS(Table1[[#This Row],[Patient Age]]&lt;=14,"0-14",Table1[[#This Row],[Patient Age]]&lt;=29,"15-29",Table1[[#This Row],[Patient Age]]&lt;=44,"30-44",Table1[[#This Row],[Patient Age]]&lt;=59,"45-59",Table1[[#This Row],[Patient Age]]&lt;=74,"60-74",TRUE,"75+")</f>
        <v>45-59</v>
      </c>
      <c r="P3739" t="str" cm="1">
        <f t="array" ref="P3739">_xlfn.IFS(Table1[[#This Row],[Patient Waittime]]&lt;=15,"0-15",Table1[[#This Row],[Patient Waittime]]&lt;=30,"16-30",Table1[[#This Row],[Patient Waittime]]&lt;=45,"31-45",Table1[[#This Row],[Patient Waittime]]&lt;=60,"46-60",TRUE,"60+")</f>
        <v>0-15</v>
      </c>
      <c r="Q3739">
        <f>--(Table1[[#This Row],[Patient Waittime]]&lt;=30)</f>
        <v>1</v>
      </c>
      <c r="R3739">
        <f>--Table1[[#This Row],[Patient Admission Flag]]</f>
        <v>0</v>
      </c>
      <c r="S3739">
        <f>--AND(Table1[[#This Row],[WithinTarget]]=1,Table1[[#This Row],[Patient Satisfaction Score]]&gt;=7)</f>
        <v>0</v>
      </c>
      <c r="T3739" t="str">
        <f>IF(LEFT(Table1[[#This Row],[Patient Gender]],1)="F","Female","Male")</f>
        <v>Male</v>
      </c>
    </row>
    <row r="3740" spans="1:20" x14ac:dyDescent="0.3">
      <c r="A3740" t="s">
        <v>3844</v>
      </c>
      <c r="B3740" s="1">
        <v>45530.0625</v>
      </c>
      <c r="C3740" t="s">
        <v>9</v>
      </c>
      <c r="D3740">
        <v>62</v>
      </c>
      <c r="E3740" t="s">
        <v>22</v>
      </c>
      <c r="F3740" t="s">
        <v>11</v>
      </c>
      <c r="G3740" t="b">
        <v>0</v>
      </c>
      <c r="I3740">
        <v>38</v>
      </c>
      <c r="J3740" t="b">
        <v>0</v>
      </c>
      <c r="K3740">
        <f>YEAR(Table1[[#This Row],[Patient Admission Date]])</f>
        <v>2024</v>
      </c>
      <c r="L3740" t="str">
        <f>TEXT(Table1[[#This Row],[Patient Admission Date]],"mmm")</f>
        <v>Aug</v>
      </c>
      <c r="M3740" t="str">
        <f>TEXT(Table1[[#This Row],[Patient Admission Date]],"ddd")</f>
        <v>Mon</v>
      </c>
      <c r="N3740" t="str">
        <f>TEXT(INT(HOUR(Table1[[#This Row],[Patient Admission Date]])/3)*3,"00")&amp;"-"&amp;TEXT(INT(HOUR(Table1[[#This Row],[Patient Admission Date]])/3)*3+3,"00")</f>
        <v>00-03</v>
      </c>
      <c r="O3740" t="str" cm="1">
        <f t="array" ref="O3740">_xlfn.IFS(Table1[[#This Row],[Patient Age]]&lt;=14,"0-14",Table1[[#This Row],[Patient Age]]&lt;=29,"15-29",Table1[[#This Row],[Patient Age]]&lt;=44,"30-44",Table1[[#This Row],[Patient Age]]&lt;=59,"45-59",Table1[[#This Row],[Patient Age]]&lt;=74,"60-74",TRUE,"75+")</f>
        <v>60-74</v>
      </c>
      <c r="P3740" t="str" cm="1">
        <f t="array" ref="P3740">_xlfn.IFS(Table1[[#This Row],[Patient Waittime]]&lt;=15,"0-15",Table1[[#This Row],[Patient Waittime]]&lt;=30,"16-30",Table1[[#This Row],[Patient Waittime]]&lt;=45,"31-45",Table1[[#This Row],[Patient Waittime]]&lt;=60,"46-60",TRUE,"60+")</f>
        <v>31-45</v>
      </c>
      <c r="Q3740">
        <f>--(Table1[[#This Row],[Patient Waittime]]&lt;=30)</f>
        <v>0</v>
      </c>
      <c r="R3740">
        <f>--Table1[[#This Row],[Patient Admission Flag]]</f>
        <v>0</v>
      </c>
      <c r="S3740">
        <f>--AND(Table1[[#This Row],[WithinTarget]]=1,Table1[[#This Row],[Patient Satisfaction Score]]&gt;=7)</f>
        <v>0</v>
      </c>
      <c r="T3740" t="str">
        <f>IF(LEFT(Table1[[#This Row],[Patient Gender]],1)="F","Female","Male")</f>
        <v>Male</v>
      </c>
    </row>
    <row r="3741" spans="1:20" x14ac:dyDescent="0.3">
      <c r="A3741" t="s">
        <v>3845</v>
      </c>
      <c r="B3741" s="1">
        <v>45494.022222222222</v>
      </c>
      <c r="C3741" t="s">
        <v>9</v>
      </c>
      <c r="D3741">
        <v>49</v>
      </c>
      <c r="E3741" t="s">
        <v>22</v>
      </c>
      <c r="F3741" t="s">
        <v>11</v>
      </c>
      <c r="G3741" t="b">
        <v>0</v>
      </c>
      <c r="I3741">
        <v>18</v>
      </c>
      <c r="J3741" t="b">
        <v>0</v>
      </c>
      <c r="K3741">
        <f>YEAR(Table1[[#This Row],[Patient Admission Date]])</f>
        <v>2024</v>
      </c>
      <c r="L3741" t="str">
        <f>TEXT(Table1[[#This Row],[Patient Admission Date]],"mmm")</f>
        <v>Jul</v>
      </c>
      <c r="M3741" t="str">
        <f>TEXT(Table1[[#This Row],[Patient Admission Date]],"ddd")</f>
        <v>Sun</v>
      </c>
      <c r="N3741" t="str">
        <f>TEXT(INT(HOUR(Table1[[#This Row],[Patient Admission Date]])/3)*3,"00")&amp;"-"&amp;TEXT(INT(HOUR(Table1[[#This Row],[Patient Admission Date]])/3)*3+3,"00")</f>
        <v>00-03</v>
      </c>
      <c r="O3741" t="str" cm="1">
        <f t="array" ref="O3741">_xlfn.IFS(Table1[[#This Row],[Patient Age]]&lt;=14,"0-14",Table1[[#This Row],[Patient Age]]&lt;=29,"15-29",Table1[[#This Row],[Patient Age]]&lt;=44,"30-44",Table1[[#This Row],[Patient Age]]&lt;=59,"45-59",Table1[[#This Row],[Patient Age]]&lt;=74,"60-74",TRUE,"75+")</f>
        <v>45-59</v>
      </c>
      <c r="P3741" t="str" cm="1">
        <f t="array" ref="P3741">_xlfn.IFS(Table1[[#This Row],[Patient Waittime]]&lt;=15,"0-15",Table1[[#This Row],[Patient Waittime]]&lt;=30,"16-30",Table1[[#This Row],[Patient Waittime]]&lt;=45,"31-45",Table1[[#This Row],[Patient Waittime]]&lt;=60,"46-60",TRUE,"60+")</f>
        <v>16-30</v>
      </c>
      <c r="Q3741">
        <f>--(Table1[[#This Row],[Patient Waittime]]&lt;=30)</f>
        <v>1</v>
      </c>
      <c r="R3741">
        <f>--Table1[[#This Row],[Patient Admission Flag]]</f>
        <v>0</v>
      </c>
      <c r="S3741">
        <f>--AND(Table1[[#This Row],[WithinTarget]]=1,Table1[[#This Row],[Patient Satisfaction Score]]&gt;=7)</f>
        <v>0</v>
      </c>
      <c r="T3741" t="str">
        <f>IF(LEFT(Table1[[#This Row],[Patient Gender]],1)="F","Female","Male")</f>
        <v>Male</v>
      </c>
    </row>
    <row r="3742" spans="1:20" x14ac:dyDescent="0.3">
      <c r="A3742" t="s">
        <v>3846</v>
      </c>
      <c r="B3742" s="1">
        <v>45435.112500000003</v>
      </c>
      <c r="C3742" t="s">
        <v>9</v>
      </c>
      <c r="D3742">
        <v>77</v>
      </c>
      <c r="E3742" t="s">
        <v>22</v>
      </c>
      <c r="F3742" t="s">
        <v>11</v>
      </c>
      <c r="G3742" t="b">
        <v>0</v>
      </c>
      <c r="I3742">
        <v>18</v>
      </c>
      <c r="J3742" t="b">
        <v>0</v>
      </c>
      <c r="K3742">
        <f>YEAR(Table1[[#This Row],[Patient Admission Date]])</f>
        <v>2024</v>
      </c>
      <c r="L3742" t="str">
        <f>TEXT(Table1[[#This Row],[Patient Admission Date]],"mmm")</f>
        <v>May</v>
      </c>
      <c r="M3742" t="str">
        <f>TEXT(Table1[[#This Row],[Patient Admission Date]],"ddd")</f>
        <v>Thu</v>
      </c>
      <c r="N3742" t="str">
        <f>TEXT(INT(HOUR(Table1[[#This Row],[Patient Admission Date]])/3)*3,"00")&amp;"-"&amp;TEXT(INT(HOUR(Table1[[#This Row],[Patient Admission Date]])/3)*3+3,"00")</f>
        <v>00-03</v>
      </c>
      <c r="O3742" t="str" cm="1">
        <f t="array" ref="O3742">_xlfn.IFS(Table1[[#This Row],[Patient Age]]&lt;=14,"0-14",Table1[[#This Row],[Patient Age]]&lt;=29,"15-29",Table1[[#This Row],[Patient Age]]&lt;=44,"30-44",Table1[[#This Row],[Patient Age]]&lt;=59,"45-59",Table1[[#This Row],[Patient Age]]&lt;=74,"60-74",TRUE,"75+")</f>
        <v>75+</v>
      </c>
      <c r="P3742" t="str" cm="1">
        <f t="array" ref="P3742">_xlfn.IFS(Table1[[#This Row],[Patient Waittime]]&lt;=15,"0-15",Table1[[#This Row],[Patient Waittime]]&lt;=30,"16-30",Table1[[#This Row],[Patient Waittime]]&lt;=45,"31-45",Table1[[#This Row],[Patient Waittime]]&lt;=60,"46-60",TRUE,"60+")</f>
        <v>16-30</v>
      </c>
      <c r="Q3742">
        <f>--(Table1[[#This Row],[Patient Waittime]]&lt;=30)</f>
        <v>1</v>
      </c>
      <c r="R3742">
        <f>--Table1[[#This Row],[Patient Admission Flag]]</f>
        <v>0</v>
      </c>
      <c r="S3742">
        <f>--AND(Table1[[#This Row],[WithinTarget]]=1,Table1[[#This Row],[Patient Satisfaction Score]]&gt;=7)</f>
        <v>0</v>
      </c>
      <c r="T3742" t="str">
        <f>IF(LEFT(Table1[[#This Row],[Patient Gender]],1)="F","Female","Male")</f>
        <v>Male</v>
      </c>
    </row>
    <row r="3743" spans="1:20" x14ac:dyDescent="0.3">
      <c r="A3743" t="s">
        <v>3847</v>
      </c>
      <c r="B3743" s="1">
        <v>45073.505555555559</v>
      </c>
      <c r="C3743" t="s">
        <v>9</v>
      </c>
      <c r="D3743">
        <v>71</v>
      </c>
      <c r="E3743" t="s">
        <v>22</v>
      </c>
      <c r="F3743" t="s">
        <v>11</v>
      </c>
      <c r="G3743" t="b">
        <v>0</v>
      </c>
      <c r="I3743">
        <v>19</v>
      </c>
      <c r="J3743" t="b">
        <v>0</v>
      </c>
      <c r="K3743">
        <f>YEAR(Table1[[#This Row],[Patient Admission Date]])</f>
        <v>2023</v>
      </c>
      <c r="L3743" t="str">
        <f>TEXT(Table1[[#This Row],[Patient Admission Date]],"mmm")</f>
        <v>May</v>
      </c>
      <c r="M3743" t="str">
        <f>TEXT(Table1[[#This Row],[Patient Admission Date]],"ddd")</f>
        <v>Sat</v>
      </c>
      <c r="N3743" t="str">
        <f>TEXT(INT(HOUR(Table1[[#This Row],[Patient Admission Date]])/3)*3,"00")&amp;"-"&amp;TEXT(INT(HOUR(Table1[[#This Row],[Patient Admission Date]])/3)*3+3,"00")</f>
        <v>12-15</v>
      </c>
      <c r="O3743" t="str" cm="1">
        <f t="array" ref="O3743">_xlfn.IFS(Table1[[#This Row],[Patient Age]]&lt;=14,"0-14",Table1[[#This Row],[Patient Age]]&lt;=29,"15-29",Table1[[#This Row],[Patient Age]]&lt;=44,"30-44",Table1[[#This Row],[Patient Age]]&lt;=59,"45-59",Table1[[#This Row],[Patient Age]]&lt;=74,"60-74",TRUE,"75+")</f>
        <v>60-74</v>
      </c>
      <c r="P3743" t="str" cm="1">
        <f t="array" ref="P3743">_xlfn.IFS(Table1[[#This Row],[Patient Waittime]]&lt;=15,"0-15",Table1[[#This Row],[Patient Waittime]]&lt;=30,"16-30",Table1[[#This Row],[Patient Waittime]]&lt;=45,"31-45",Table1[[#This Row],[Patient Waittime]]&lt;=60,"46-60",TRUE,"60+")</f>
        <v>16-30</v>
      </c>
      <c r="Q3743">
        <f>--(Table1[[#This Row],[Patient Waittime]]&lt;=30)</f>
        <v>1</v>
      </c>
      <c r="R3743">
        <f>--Table1[[#This Row],[Patient Admission Flag]]</f>
        <v>0</v>
      </c>
      <c r="S3743">
        <f>--AND(Table1[[#This Row],[WithinTarget]]=1,Table1[[#This Row],[Patient Satisfaction Score]]&gt;=7)</f>
        <v>0</v>
      </c>
      <c r="T3743" t="str">
        <f>IF(LEFT(Table1[[#This Row],[Patient Gender]],1)="F","Female","Male")</f>
        <v>Male</v>
      </c>
    </row>
    <row r="3744" spans="1:20" x14ac:dyDescent="0.3">
      <c r="A3744" t="s">
        <v>3848</v>
      </c>
      <c r="B3744" s="1">
        <v>45511.143750000003</v>
      </c>
      <c r="C3744" t="s">
        <v>9</v>
      </c>
      <c r="D3744">
        <v>43</v>
      </c>
      <c r="E3744" t="s">
        <v>22</v>
      </c>
      <c r="F3744" t="s">
        <v>11</v>
      </c>
      <c r="G3744" t="b">
        <v>0</v>
      </c>
      <c r="I3744">
        <v>52</v>
      </c>
      <c r="J3744" t="b">
        <v>0</v>
      </c>
      <c r="K3744">
        <f>YEAR(Table1[[#This Row],[Patient Admission Date]])</f>
        <v>2024</v>
      </c>
      <c r="L3744" t="str">
        <f>TEXT(Table1[[#This Row],[Patient Admission Date]],"mmm")</f>
        <v>Aug</v>
      </c>
      <c r="M3744" t="str">
        <f>TEXT(Table1[[#This Row],[Patient Admission Date]],"ddd")</f>
        <v>Wed</v>
      </c>
      <c r="N3744" t="str">
        <f>TEXT(INT(HOUR(Table1[[#This Row],[Patient Admission Date]])/3)*3,"00")&amp;"-"&amp;TEXT(INT(HOUR(Table1[[#This Row],[Patient Admission Date]])/3)*3+3,"00")</f>
        <v>03-06</v>
      </c>
      <c r="O3744" t="str" cm="1">
        <f t="array" ref="O3744">_xlfn.IFS(Table1[[#This Row],[Patient Age]]&lt;=14,"0-14",Table1[[#This Row],[Patient Age]]&lt;=29,"15-29",Table1[[#This Row],[Patient Age]]&lt;=44,"30-44",Table1[[#This Row],[Patient Age]]&lt;=59,"45-59",Table1[[#This Row],[Patient Age]]&lt;=74,"60-74",TRUE,"75+")</f>
        <v>30-44</v>
      </c>
      <c r="P3744" t="str" cm="1">
        <f t="array" ref="P3744">_xlfn.IFS(Table1[[#This Row],[Patient Waittime]]&lt;=15,"0-15",Table1[[#This Row],[Patient Waittime]]&lt;=30,"16-30",Table1[[#This Row],[Patient Waittime]]&lt;=45,"31-45",Table1[[#This Row],[Patient Waittime]]&lt;=60,"46-60",TRUE,"60+")</f>
        <v>46-60</v>
      </c>
      <c r="Q3744">
        <f>--(Table1[[#This Row],[Patient Waittime]]&lt;=30)</f>
        <v>0</v>
      </c>
      <c r="R3744">
        <f>--Table1[[#This Row],[Patient Admission Flag]]</f>
        <v>0</v>
      </c>
      <c r="S3744">
        <f>--AND(Table1[[#This Row],[WithinTarget]]=1,Table1[[#This Row],[Patient Satisfaction Score]]&gt;=7)</f>
        <v>0</v>
      </c>
      <c r="T3744" t="str">
        <f>IF(LEFT(Table1[[#This Row],[Patient Gender]],1)="F","Female","Male")</f>
        <v>Male</v>
      </c>
    </row>
    <row r="3745" spans="1:20" x14ac:dyDescent="0.3">
      <c r="A3745" t="s">
        <v>3849</v>
      </c>
      <c r="B3745" s="1">
        <v>45257.435416666667</v>
      </c>
      <c r="C3745" t="s">
        <v>9</v>
      </c>
      <c r="D3745">
        <v>53</v>
      </c>
      <c r="E3745" t="s">
        <v>22</v>
      </c>
      <c r="F3745" t="s">
        <v>11</v>
      </c>
      <c r="G3745" t="b">
        <v>0</v>
      </c>
      <c r="I3745">
        <v>59</v>
      </c>
      <c r="J3745" t="b">
        <v>0</v>
      </c>
      <c r="K3745">
        <f>YEAR(Table1[[#This Row],[Patient Admission Date]])</f>
        <v>2023</v>
      </c>
      <c r="L3745" t="str">
        <f>TEXT(Table1[[#This Row],[Patient Admission Date]],"mmm")</f>
        <v>Nov</v>
      </c>
      <c r="M3745" t="str">
        <f>TEXT(Table1[[#This Row],[Patient Admission Date]],"ddd")</f>
        <v>Mon</v>
      </c>
      <c r="N3745" t="str">
        <f>TEXT(INT(HOUR(Table1[[#This Row],[Patient Admission Date]])/3)*3,"00")&amp;"-"&amp;TEXT(INT(HOUR(Table1[[#This Row],[Patient Admission Date]])/3)*3+3,"00")</f>
        <v>09-12</v>
      </c>
      <c r="O3745" t="str" cm="1">
        <f t="array" ref="O3745">_xlfn.IFS(Table1[[#This Row],[Patient Age]]&lt;=14,"0-14",Table1[[#This Row],[Patient Age]]&lt;=29,"15-29",Table1[[#This Row],[Patient Age]]&lt;=44,"30-44",Table1[[#This Row],[Patient Age]]&lt;=59,"45-59",Table1[[#This Row],[Patient Age]]&lt;=74,"60-74",TRUE,"75+")</f>
        <v>45-59</v>
      </c>
      <c r="P3745" t="str" cm="1">
        <f t="array" ref="P3745">_xlfn.IFS(Table1[[#This Row],[Patient Waittime]]&lt;=15,"0-15",Table1[[#This Row],[Patient Waittime]]&lt;=30,"16-30",Table1[[#This Row],[Patient Waittime]]&lt;=45,"31-45",Table1[[#This Row],[Patient Waittime]]&lt;=60,"46-60",TRUE,"60+")</f>
        <v>46-60</v>
      </c>
      <c r="Q3745">
        <f>--(Table1[[#This Row],[Patient Waittime]]&lt;=30)</f>
        <v>0</v>
      </c>
      <c r="R3745">
        <f>--Table1[[#This Row],[Patient Admission Flag]]</f>
        <v>0</v>
      </c>
      <c r="S3745">
        <f>--AND(Table1[[#This Row],[WithinTarget]]=1,Table1[[#This Row],[Patient Satisfaction Score]]&gt;=7)</f>
        <v>0</v>
      </c>
      <c r="T3745" t="str">
        <f>IF(LEFT(Table1[[#This Row],[Patient Gender]],1)="F","Female","Male")</f>
        <v>Male</v>
      </c>
    </row>
    <row r="3746" spans="1:20" x14ac:dyDescent="0.3">
      <c r="A3746" t="s">
        <v>3850</v>
      </c>
      <c r="B3746" s="1">
        <v>45400.522222222222</v>
      </c>
      <c r="C3746" t="s">
        <v>9</v>
      </c>
      <c r="D3746">
        <v>21</v>
      </c>
      <c r="E3746" t="s">
        <v>22</v>
      </c>
      <c r="F3746" t="s">
        <v>11</v>
      </c>
      <c r="G3746" t="b">
        <v>0</v>
      </c>
      <c r="I3746">
        <v>13</v>
      </c>
      <c r="J3746" t="b">
        <v>0</v>
      </c>
      <c r="K3746">
        <f>YEAR(Table1[[#This Row],[Patient Admission Date]])</f>
        <v>2024</v>
      </c>
      <c r="L3746" t="str">
        <f>TEXT(Table1[[#This Row],[Patient Admission Date]],"mmm")</f>
        <v>Apr</v>
      </c>
      <c r="M3746" t="str">
        <f>TEXT(Table1[[#This Row],[Patient Admission Date]],"ddd")</f>
        <v>Thu</v>
      </c>
      <c r="N3746" t="str">
        <f>TEXT(INT(HOUR(Table1[[#This Row],[Patient Admission Date]])/3)*3,"00")&amp;"-"&amp;TEXT(INT(HOUR(Table1[[#This Row],[Patient Admission Date]])/3)*3+3,"00")</f>
        <v>12-15</v>
      </c>
      <c r="O3746" t="str" cm="1">
        <f t="array" ref="O3746">_xlfn.IFS(Table1[[#This Row],[Patient Age]]&lt;=14,"0-14",Table1[[#This Row],[Patient Age]]&lt;=29,"15-29",Table1[[#This Row],[Patient Age]]&lt;=44,"30-44",Table1[[#This Row],[Patient Age]]&lt;=59,"45-59",Table1[[#This Row],[Patient Age]]&lt;=74,"60-74",TRUE,"75+")</f>
        <v>15-29</v>
      </c>
      <c r="P3746" t="str" cm="1">
        <f t="array" ref="P3746">_xlfn.IFS(Table1[[#This Row],[Patient Waittime]]&lt;=15,"0-15",Table1[[#This Row],[Patient Waittime]]&lt;=30,"16-30",Table1[[#This Row],[Patient Waittime]]&lt;=45,"31-45",Table1[[#This Row],[Patient Waittime]]&lt;=60,"46-60",TRUE,"60+")</f>
        <v>0-15</v>
      </c>
      <c r="Q3746">
        <f>--(Table1[[#This Row],[Patient Waittime]]&lt;=30)</f>
        <v>1</v>
      </c>
      <c r="R3746">
        <f>--Table1[[#This Row],[Patient Admission Flag]]</f>
        <v>0</v>
      </c>
      <c r="S3746">
        <f>--AND(Table1[[#This Row],[WithinTarget]]=1,Table1[[#This Row],[Patient Satisfaction Score]]&gt;=7)</f>
        <v>0</v>
      </c>
      <c r="T3746" t="str">
        <f>IF(LEFT(Table1[[#This Row],[Patient Gender]],1)="F","Female","Male")</f>
        <v>Male</v>
      </c>
    </row>
    <row r="3747" spans="1:20" x14ac:dyDescent="0.3">
      <c r="A3747" t="s">
        <v>3851</v>
      </c>
      <c r="B3747" s="1">
        <v>45284.152083333334</v>
      </c>
      <c r="C3747" t="s">
        <v>9</v>
      </c>
      <c r="D3747">
        <v>20</v>
      </c>
      <c r="E3747" t="s">
        <v>22</v>
      </c>
      <c r="F3747" t="s">
        <v>11</v>
      </c>
      <c r="G3747" t="b">
        <v>0</v>
      </c>
      <c r="I3747">
        <v>24</v>
      </c>
      <c r="J3747" t="b">
        <v>0</v>
      </c>
      <c r="K3747">
        <f>YEAR(Table1[[#This Row],[Patient Admission Date]])</f>
        <v>2023</v>
      </c>
      <c r="L3747" t="str">
        <f>TEXT(Table1[[#This Row],[Patient Admission Date]],"mmm")</f>
        <v>Dec</v>
      </c>
      <c r="M3747" t="str">
        <f>TEXT(Table1[[#This Row],[Patient Admission Date]],"ddd")</f>
        <v>Sun</v>
      </c>
      <c r="N3747" t="str">
        <f>TEXT(INT(HOUR(Table1[[#This Row],[Patient Admission Date]])/3)*3,"00")&amp;"-"&amp;TEXT(INT(HOUR(Table1[[#This Row],[Patient Admission Date]])/3)*3+3,"00")</f>
        <v>03-06</v>
      </c>
      <c r="O3747" t="str" cm="1">
        <f t="array" ref="O3747">_xlfn.IFS(Table1[[#This Row],[Patient Age]]&lt;=14,"0-14",Table1[[#This Row],[Patient Age]]&lt;=29,"15-29",Table1[[#This Row],[Patient Age]]&lt;=44,"30-44",Table1[[#This Row],[Patient Age]]&lt;=59,"45-59",Table1[[#This Row],[Patient Age]]&lt;=74,"60-74",TRUE,"75+")</f>
        <v>15-29</v>
      </c>
      <c r="P3747" t="str" cm="1">
        <f t="array" ref="P3747">_xlfn.IFS(Table1[[#This Row],[Patient Waittime]]&lt;=15,"0-15",Table1[[#This Row],[Patient Waittime]]&lt;=30,"16-30",Table1[[#This Row],[Patient Waittime]]&lt;=45,"31-45",Table1[[#This Row],[Patient Waittime]]&lt;=60,"46-60",TRUE,"60+")</f>
        <v>16-30</v>
      </c>
      <c r="Q3747">
        <f>--(Table1[[#This Row],[Patient Waittime]]&lt;=30)</f>
        <v>1</v>
      </c>
      <c r="R3747">
        <f>--Table1[[#This Row],[Patient Admission Flag]]</f>
        <v>0</v>
      </c>
      <c r="S3747">
        <f>--AND(Table1[[#This Row],[WithinTarget]]=1,Table1[[#This Row],[Patient Satisfaction Score]]&gt;=7)</f>
        <v>0</v>
      </c>
      <c r="T3747" t="str">
        <f>IF(LEFT(Table1[[#This Row],[Patient Gender]],1)="F","Female","Male")</f>
        <v>Male</v>
      </c>
    </row>
    <row r="3748" spans="1:20" x14ac:dyDescent="0.3">
      <c r="A3748" t="s">
        <v>3852</v>
      </c>
      <c r="B3748" s="1">
        <v>45312.393055555556</v>
      </c>
      <c r="C3748" t="s">
        <v>9</v>
      </c>
      <c r="D3748">
        <v>13</v>
      </c>
      <c r="E3748" t="s">
        <v>22</v>
      </c>
      <c r="F3748" t="s">
        <v>11</v>
      </c>
      <c r="G3748" t="b">
        <v>0</v>
      </c>
      <c r="I3748">
        <v>41</v>
      </c>
      <c r="J3748" t="b">
        <v>0</v>
      </c>
      <c r="K3748">
        <f>YEAR(Table1[[#This Row],[Patient Admission Date]])</f>
        <v>2024</v>
      </c>
      <c r="L3748" t="str">
        <f>TEXT(Table1[[#This Row],[Patient Admission Date]],"mmm")</f>
        <v>Jan</v>
      </c>
      <c r="M3748" t="str">
        <f>TEXT(Table1[[#This Row],[Patient Admission Date]],"ddd")</f>
        <v>Sun</v>
      </c>
      <c r="N3748" t="str">
        <f>TEXT(INT(HOUR(Table1[[#This Row],[Patient Admission Date]])/3)*3,"00")&amp;"-"&amp;TEXT(INT(HOUR(Table1[[#This Row],[Patient Admission Date]])/3)*3+3,"00")</f>
        <v>09-12</v>
      </c>
      <c r="O3748" t="str" cm="1">
        <f t="array" ref="O3748">_xlfn.IFS(Table1[[#This Row],[Patient Age]]&lt;=14,"0-14",Table1[[#This Row],[Patient Age]]&lt;=29,"15-29",Table1[[#This Row],[Patient Age]]&lt;=44,"30-44",Table1[[#This Row],[Patient Age]]&lt;=59,"45-59",Table1[[#This Row],[Patient Age]]&lt;=74,"60-74",TRUE,"75+")</f>
        <v>0-14</v>
      </c>
      <c r="P3748" t="str" cm="1">
        <f t="array" ref="P3748">_xlfn.IFS(Table1[[#This Row],[Patient Waittime]]&lt;=15,"0-15",Table1[[#This Row],[Patient Waittime]]&lt;=30,"16-30",Table1[[#This Row],[Patient Waittime]]&lt;=45,"31-45",Table1[[#This Row],[Patient Waittime]]&lt;=60,"46-60",TRUE,"60+")</f>
        <v>31-45</v>
      </c>
      <c r="Q3748">
        <f>--(Table1[[#This Row],[Patient Waittime]]&lt;=30)</f>
        <v>0</v>
      </c>
      <c r="R3748">
        <f>--Table1[[#This Row],[Patient Admission Flag]]</f>
        <v>0</v>
      </c>
      <c r="S3748">
        <f>--AND(Table1[[#This Row],[WithinTarget]]=1,Table1[[#This Row],[Patient Satisfaction Score]]&gt;=7)</f>
        <v>0</v>
      </c>
      <c r="T3748" t="str">
        <f>IF(LEFT(Table1[[#This Row],[Patient Gender]],1)="F","Female","Male")</f>
        <v>Male</v>
      </c>
    </row>
    <row r="3749" spans="1:20" x14ac:dyDescent="0.3">
      <c r="A3749" t="s">
        <v>3853</v>
      </c>
      <c r="B3749" s="1">
        <v>45078.744444444441</v>
      </c>
      <c r="C3749" t="s">
        <v>9</v>
      </c>
      <c r="D3749">
        <v>54</v>
      </c>
      <c r="E3749" t="s">
        <v>22</v>
      </c>
      <c r="F3749" t="s">
        <v>11</v>
      </c>
      <c r="G3749" t="b">
        <v>0</v>
      </c>
      <c r="I3749">
        <v>11</v>
      </c>
      <c r="J3749" t="b">
        <v>0</v>
      </c>
      <c r="K3749">
        <f>YEAR(Table1[[#This Row],[Patient Admission Date]])</f>
        <v>2023</v>
      </c>
      <c r="L3749" t="str">
        <f>TEXT(Table1[[#This Row],[Patient Admission Date]],"mmm")</f>
        <v>Jun</v>
      </c>
      <c r="M3749" t="str">
        <f>TEXT(Table1[[#This Row],[Patient Admission Date]],"ddd")</f>
        <v>Thu</v>
      </c>
      <c r="N3749" t="str">
        <f>TEXT(INT(HOUR(Table1[[#This Row],[Patient Admission Date]])/3)*3,"00")&amp;"-"&amp;TEXT(INT(HOUR(Table1[[#This Row],[Patient Admission Date]])/3)*3+3,"00")</f>
        <v>15-18</v>
      </c>
      <c r="O3749" t="str" cm="1">
        <f t="array" ref="O3749">_xlfn.IFS(Table1[[#This Row],[Patient Age]]&lt;=14,"0-14",Table1[[#This Row],[Patient Age]]&lt;=29,"15-29",Table1[[#This Row],[Patient Age]]&lt;=44,"30-44",Table1[[#This Row],[Patient Age]]&lt;=59,"45-59",Table1[[#This Row],[Patient Age]]&lt;=74,"60-74",TRUE,"75+")</f>
        <v>45-59</v>
      </c>
      <c r="P3749" t="str" cm="1">
        <f t="array" ref="P3749">_xlfn.IFS(Table1[[#This Row],[Patient Waittime]]&lt;=15,"0-15",Table1[[#This Row],[Patient Waittime]]&lt;=30,"16-30",Table1[[#This Row],[Patient Waittime]]&lt;=45,"31-45",Table1[[#This Row],[Patient Waittime]]&lt;=60,"46-60",TRUE,"60+")</f>
        <v>0-15</v>
      </c>
      <c r="Q3749">
        <f>--(Table1[[#This Row],[Patient Waittime]]&lt;=30)</f>
        <v>1</v>
      </c>
      <c r="R3749">
        <f>--Table1[[#This Row],[Patient Admission Flag]]</f>
        <v>0</v>
      </c>
      <c r="S3749">
        <f>--AND(Table1[[#This Row],[WithinTarget]]=1,Table1[[#This Row],[Patient Satisfaction Score]]&gt;=7)</f>
        <v>0</v>
      </c>
      <c r="T3749" t="str">
        <f>IF(LEFT(Table1[[#This Row],[Patient Gender]],1)="F","Female","Male")</f>
        <v>Male</v>
      </c>
    </row>
    <row r="3750" spans="1:20" x14ac:dyDescent="0.3">
      <c r="A3750" t="s">
        <v>3854</v>
      </c>
      <c r="B3750" s="1">
        <v>45209.370138888888</v>
      </c>
      <c r="C3750" t="s">
        <v>9</v>
      </c>
      <c r="D3750">
        <v>11</v>
      </c>
      <c r="E3750" t="s">
        <v>22</v>
      </c>
      <c r="F3750" t="s">
        <v>11</v>
      </c>
      <c r="G3750" t="b">
        <v>0</v>
      </c>
      <c r="I3750">
        <v>14</v>
      </c>
      <c r="J3750" t="b">
        <v>0</v>
      </c>
      <c r="K3750">
        <f>YEAR(Table1[[#This Row],[Patient Admission Date]])</f>
        <v>2023</v>
      </c>
      <c r="L3750" t="str">
        <f>TEXT(Table1[[#This Row],[Patient Admission Date]],"mmm")</f>
        <v>Oct</v>
      </c>
      <c r="M3750" t="str">
        <f>TEXT(Table1[[#This Row],[Patient Admission Date]],"ddd")</f>
        <v>Tue</v>
      </c>
      <c r="N3750" t="str">
        <f>TEXT(INT(HOUR(Table1[[#This Row],[Patient Admission Date]])/3)*3,"00")&amp;"-"&amp;TEXT(INT(HOUR(Table1[[#This Row],[Patient Admission Date]])/3)*3+3,"00")</f>
        <v>06-09</v>
      </c>
      <c r="O3750" t="str" cm="1">
        <f t="array" ref="O3750">_xlfn.IFS(Table1[[#This Row],[Patient Age]]&lt;=14,"0-14",Table1[[#This Row],[Patient Age]]&lt;=29,"15-29",Table1[[#This Row],[Patient Age]]&lt;=44,"30-44",Table1[[#This Row],[Patient Age]]&lt;=59,"45-59",Table1[[#This Row],[Patient Age]]&lt;=74,"60-74",TRUE,"75+")</f>
        <v>0-14</v>
      </c>
      <c r="P3750" t="str" cm="1">
        <f t="array" ref="P3750">_xlfn.IFS(Table1[[#This Row],[Patient Waittime]]&lt;=15,"0-15",Table1[[#This Row],[Patient Waittime]]&lt;=30,"16-30",Table1[[#This Row],[Patient Waittime]]&lt;=45,"31-45",Table1[[#This Row],[Patient Waittime]]&lt;=60,"46-60",TRUE,"60+")</f>
        <v>0-15</v>
      </c>
      <c r="Q3750">
        <f>--(Table1[[#This Row],[Patient Waittime]]&lt;=30)</f>
        <v>1</v>
      </c>
      <c r="R3750">
        <f>--Table1[[#This Row],[Patient Admission Flag]]</f>
        <v>0</v>
      </c>
      <c r="S3750">
        <f>--AND(Table1[[#This Row],[WithinTarget]]=1,Table1[[#This Row],[Patient Satisfaction Score]]&gt;=7)</f>
        <v>0</v>
      </c>
      <c r="T3750" t="str">
        <f>IF(LEFT(Table1[[#This Row],[Patient Gender]],1)="F","Female","Male")</f>
        <v>Male</v>
      </c>
    </row>
    <row r="3751" spans="1:20" x14ac:dyDescent="0.3">
      <c r="A3751" t="s">
        <v>3855</v>
      </c>
      <c r="B3751" s="1">
        <v>45249.994444444441</v>
      </c>
      <c r="C3751" t="s">
        <v>9</v>
      </c>
      <c r="D3751">
        <v>62</v>
      </c>
      <c r="E3751" t="s">
        <v>22</v>
      </c>
      <c r="F3751" t="s">
        <v>11</v>
      </c>
      <c r="G3751" t="b">
        <v>0</v>
      </c>
      <c r="I3751">
        <v>19</v>
      </c>
      <c r="J3751" t="b">
        <v>0</v>
      </c>
      <c r="K3751">
        <f>YEAR(Table1[[#This Row],[Patient Admission Date]])</f>
        <v>2023</v>
      </c>
      <c r="L3751" t="str">
        <f>TEXT(Table1[[#This Row],[Patient Admission Date]],"mmm")</f>
        <v>Nov</v>
      </c>
      <c r="M3751" t="str">
        <f>TEXT(Table1[[#This Row],[Patient Admission Date]],"ddd")</f>
        <v>Sun</v>
      </c>
      <c r="N3751" t="str">
        <f>TEXT(INT(HOUR(Table1[[#This Row],[Patient Admission Date]])/3)*3,"00")&amp;"-"&amp;TEXT(INT(HOUR(Table1[[#This Row],[Patient Admission Date]])/3)*3+3,"00")</f>
        <v>21-24</v>
      </c>
      <c r="O3751" t="str" cm="1">
        <f t="array" ref="O3751">_xlfn.IFS(Table1[[#This Row],[Patient Age]]&lt;=14,"0-14",Table1[[#This Row],[Patient Age]]&lt;=29,"15-29",Table1[[#This Row],[Patient Age]]&lt;=44,"30-44",Table1[[#This Row],[Patient Age]]&lt;=59,"45-59",Table1[[#This Row],[Patient Age]]&lt;=74,"60-74",TRUE,"75+")</f>
        <v>60-74</v>
      </c>
      <c r="P3751" t="str" cm="1">
        <f t="array" ref="P3751">_xlfn.IFS(Table1[[#This Row],[Patient Waittime]]&lt;=15,"0-15",Table1[[#This Row],[Patient Waittime]]&lt;=30,"16-30",Table1[[#This Row],[Patient Waittime]]&lt;=45,"31-45",Table1[[#This Row],[Patient Waittime]]&lt;=60,"46-60",TRUE,"60+")</f>
        <v>16-30</v>
      </c>
      <c r="Q3751">
        <f>--(Table1[[#This Row],[Patient Waittime]]&lt;=30)</f>
        <v>1</v>
      </c>
      <c r="R3751">
        <f>--Table1[[#This Row],[Patient Admission Flag]]</f>
        <v>0</v>
      </c>
      <c r="S3751">
        <f>--AND(Table1[[#This Row],[WithinTarget]]=1,Table1[[#This Row],[Patient Satisfaction Score]]&gt;=7)</f>
        <v>0</v>
      </c>
      <c r="T3751" t="str">
        <f>IF(LEFT(Table1[[#This Row],[Patient Gender]],1)="F","Female","Male")</f>
        <v>Male</v>
      </c>
    </row>
    <row r="3752" spans="1:20" x14ac:dyDescent="0.3">
      <c r="A3752" t="s">
        <v>3856</v>
      </c>
      <c r="B3752" s="1">
        <v>45450.184027777781</v>
      </c>
      <c r="C3752" t="s">
        <v>9</v>
      </c>
      <c r="D3752">
        <v>42</v>
      </c>
      <c r="E3752" t="s">
        <v>22</v>
      </c>
      <c r="F3752" t="s">
        <v>11</v>
      </c>
      <c r="G3752" t="b">
        <v>0</v>
      </c>
      <c r="I3752">
        <v>20</v>
      </c>
      <c r="J3752" t="b">
        <v>0</v>
      </c>
      <c r="K3752">
        <f>YEAR(Table1[[#This Row],[Patient Admission Date]])</f>
        <v>2024</v>
      </c>
      <c r="L3752" t="str">
        <f>TEXT(Table1[[#This Row],[Patient Admission Date]],"mmm")</f>
        <v>Jun</v>
      </c>
      <c r="M3752" t="str">
        <f>TEXT(Table1[[#This Row],[Patient Admission Date]],"ddd")</f>
        <v>Fri</v>
      </c>
      <c r="N3752" t="str">
        <f>TEXT(INT(HOUR(Table1[[#This Row],[Patient Admission Date]])/3)*3,"00")&amp;"-"&amp;TEXT(INT(HOUR(Table1[[#This Row],[Patient Admission Date]])/3)*3+3,"00")</f>
        <v>03-06</v>
      </c>
      <c r="O3752" t="str" cm="1">
        <f t="array" ref="O3752">_xlfn.IFS(Table1[[#This Row],[Patient Age]]&lt;=14,"0-14",Table1[[#This Row],[Patient Age]]&lt;=29,"15-29",Table1[[#This Row],[Patient Age]]&lt;=44,"30-44",Table1[[#This Row],[Patient Age]]&lt;=59,"45-59",Table1[[#This Row],[Patient Age]]&lt;=74,"60-74",TRUE,"75+")</f>
        <v>30-44</v>
      </c>
      <c r="P3752" t="str" cm="1">
        <f t="array" ref="P3752">_xlfn.IFS(Table1[[#This Row],[Patient Waittime]]&lt;=15,"0-15",Table1[[#This Row],[Patient Waittime]]&lt;=30,"16-30",Table1[[#This Row],[Patient Waittime]]&lt;=45,"31-45",Table1[[#This Row],[Patient Waittime]]&lt;=60,"46-60",TRUE,"60+")</f>
        <v>16-30</v>
      </c>
      <c r="Q3752">
        <f>--(Table1[[#This Row],[Patient Waittime]]&lt;=30)</f>
        <v>1</v>
      </c>
      <c r="R3752">
        <f>--Table1[[#This Row],[Patient Admission Flag]]</f>
        <v>0</v>
      </c>
      <c r="S3752">
        <f>--AND(Table1[[#This Row],[WithinTarget]]=1,Table1[[#This Row],[Patient Satisfaction Score]]&gt;=7)</f>
        <v>0</v>
      </c>
      <c r="T3752" t="str">
        <f>IF(LEFT(Table1[[#This Row],[Patient Gender]],1)="F","Female","Male")</f>
        <v>Male</v>
      </c>
    </row>
    <row r="3753" spans="1:20" x14ac:dyDescent="0.3">
      <c r="A3753" t="s">
        <v>3857</v>
      </c>
      <c r="B3753" s="1">
        <v>45044.415972222225</v>
      </c>
      <c r="C3753" t="s">
        <v>9</v>
      </c>
      <c r="D3753">
        <v>40</v>
      </c>
      <c r="E3753" t="s">
        <v>22</v>
      </c>
      <c r="F3753" t="s">
        <v>11</v>
      </c>
      <c r="G3753" t="b">
        <v>0</v>
      </c>
      <c r="I3753">
        <v>21</v>
      </c>
      <c r="J3753" t="b">
        <v>0</v>
      </c>
      <c r="K3753">
        <f>YEAR(Table1[[#This Row],[Patient Admission Date]])</f>
        <v>2023</v>
      </c>
      <c r="L3753" t="str">
        <f>TEXT(Table1[[#This Row],[Patient Admission Date]],"mmm")</f>
        <v>Apr</v>
      </c>
      <c r="M3753" t="str">
        <f>TEXT(Table1[[#This Row],[Patient Admission Date]],"ddd")</f>
        <v>Fri</v>
      </c>
      <c r="N3753" t="str">
        <f>TEXT(INT(HOUR(Table1[[#This Row],[Patient Admission Date]])/3)*3,"00")&amp;"-"&amp;TEXT(INT(HOUR(Table1[[#This Row],[Patient Admission Date]])/3)*3+3,"00")</f>
        <v>09-12</v>
      </c>
      <c r="O3753" t="str" cm="1">
        <f t="array" ref="O3753">_xlfn.IFS(Table1[[#This Row],[Patient Age]]&lt;=14,"0-14",Table1[[#This Row],[Patient Age]]&lt;=29,"15-29",Table1[[#This Row],[Patient Age]]&lt;=44,"30-44",Table1[[#This Row],[Patient Age]]&lt;=59,"45-59",Table1[[#This Row],[Patient Age]]&lt;=74,"60-74",TRUE,"75+")</f>
        <v>30-44</v>
      </c>
      <c r="P3753" t="str" cm="1">
        <f t="array" ref="P3753">_xlfn.IFS(Table1[[#This Row],[Patient Waittime]]&lt;=15,"0-15",Table1[[#This Row],[Patient Waittime]]&lt;=30,"16-30",Table1[[#This Row],[Patient Waittime]]&lt;=45,"31-45",Table1[[#This Row],[Patient Waittime]]&lt;=60,"46-60",TRUE,"60+")</f>
        <v>16-30</v>
      </c>
      <c r="Q3753">
        <f>--(Table1[[#This Row],[Patient Waittime]]&lt;=30)</f>
        <v>1</v>
      </c>
      <c r="R3753">
        <f>--Table1[[#This Row],[Patient Admission Flag]]</f>
        <v>0</v>
      </c>
      <c r="S3753">
        <f>--AND(Table1[[#This Row],[WithinTarget]]=1,Table1[[#This Row],[Patient Satisfaction Score]]&gt;=7)</f>
        <v>0</v>
      </c>
      <c r="T3753" t="str">
        <f>IF(LEFT(Table1[[#This Row],[Patient Gender]],1)="F","Female","Male")</f>
        <v>Male</v>
      </c>
    </row>
    <row r="3754" spans="1:20" x14ac:dyDescent="0.3">
      <c r="A3754" t="s">
        <v>3858</v>
      </c>
      <c r="B3754" s="1">
        <v>45040.807638888888</v>
      </c>
      <c r="C3754" t="s">
        <v>9</v>
      </c>
      <c r="D3754">
        <v>6</v>
      </c>
      <c r="E3754" t="s">
        <v>22</v>
      </c>
      <c r="F3754" t="s">
        <v>11</v>
      </c>
      <c r="G3754" t="b">
        <v>0</v>
      </c>
      <c r="I3754">
        <v>35</v>
      </c>
      <c r="J3754" t="b">
        <v>0</v>
      </c>
      <c r="K3754">
        <f>YEAR(Table1[[#This Row],[Patient Admission Date]])</f>
        <v>2023</v>
      </c>
      <c r="L3754" t="str">
        <f>TEXT(Table1[[#This Row],[Patient Admission Date]],"mmm")</f>
        <v>Apr</v>
      </c>
      <c r="M3754" t="str">
        <f>TEXT(Table1[[#This Row],[Patient Admission Date]],"ddd")</f>
        <v>Mon</v>
      </c>
      <c r="N3754" t="str">
        <f>TEXT(INT(HOUR(Table1[[#This Row],[Patient Admission Date]])/3)*3,"00")&amp;"-"&amp;TEXT(INT(HOUR(Table1[[#This Row],[Patient Admission Date]])/3)*3+3,"00")</f>
        <v>18-21</v>
      </c>
      <c r="O3754" t="str" cm="1">
        <f t="array" ref="O3754">_xlfn.IFS(Table1[[#This Row],[Patient Age]]&lt;=14,"0-14",Table1[[#This Row],[Patient Age]]&lt;=29,"15-29",Table1[[#This Row],[Patient Age]]&lt;=44,"30-44",Table1[[#This Row],[Patient Age]]&lt;=59,"45-59",Table1[[#This Row],[Patient Age]]&lt;=74,"60-74",TRUE,"75+")</f>
        <v>0-14</v>
      </c>
      <c r="P3754" t="str" cm="1">
        <f t="array" ref="P3754">_xlfn.IFS(Table1[[#This Row],[Patient Waittime]]&lt;=15,"0-15",Table1[[#This Row],[Patient Waittime]]&lt;=30,"16-30",Table1[[#This Row],[Patient Waittime]]&lt;=45,"31-45",Table1[[#This Row],[Patient Waittime]]&lt;=60,"46-60",TRUE,"60+")</f>
        <v>31-45</v>
      </c>
      <c r="Q3754">
        <f>--(Table1[[#This Row],[Patient Waittime]]&lt;=30)</f>
        <v>0</v>
      </c>
      <c r="R3754">
        <f>--Table1[[#This Row],[Patient Admission Flag]]</f>
        <v>0</v>
      </c>
      <c r="S3754">
        <f>--AND(Table1[[#This Row],[WithinTarget]]=1,Table1[[#This Row],[Patient Satisfaction Score]]&gt;=7)</f>
        <v>0</v>
      </c>
      <c r="T3754" t="str">
        <f>IF(LEFT(Table1[[#This Row],[Patient Gender]],1)="F","Female","Male")</f>
        <v>Male</v>
      </c>
    </row>
    <row r="3755" spans="1:20" x14ac:dyDescent="0.3">
      <c r="A3755" t="s">
        <v>3859</v>
      </c>
      <c r="B3755" s="1">
        <v>45247.493750000001</v>
      </c>
      <c r="C3755" t="s">
        <v>9</v>
      </c>
      <c r="D3755">
        <v>22</v>
      </c>
      <c r="E3755" t="s">
        <v>22</v>
      </c>
      <c r="F3755" t="s">
        <v>11</v>
      </c>
      <c r="G3755" t="b">
        <v>0</v>
      </c>
      <c r="I3755">
        <v>36</v>
      </c>
      <c r="J3755" t="b">
        <v>0</v>
      </c>
      <c r="K3755">
        <f>YEAR(Table1[[#This Row],[Patient Admission Date]])</f>
        <v>2023</v>
      </c>
      <c r="L3755" t="str">
        <f>TEXT(Table1[[#This Row],[Patient Admission Date]],"mmm")</f>
        <v>Nov</v>
      </c>
      <c r="M3755" t="str">
        <f>TEXT(Table1[[#This Row],[Patient Admission Date]],"ddd")</f>
        <v>Fri</v>
      </c>
      <c r="N3755" t="str">
        <f>TEXT(INT(HOUR(Table1[[#This Row],[Patient Admission Date]])/3)*3,"00")&amp;"-"&amp;TEXT(INT(HOUR(Table1[[#This Row],[Patient Admission Date]])/3)*3+3,"00")</f>
        <v>09-12</v>
      </c>
      <c r="O3755" t="str" cm="1">
        <f t="array" ref="O3755">_xlfn.IFS(Table1[[#This Row],[Patient Age]]&lt;=14,"0-14",Table1[[#This Row],[Patient Age]]&lt;=29,"15-29",Table1[[#This Row],[Patient Age]]&lt;=44,"30-44",Table1[[#This Row],[Patient Age]]&lt;=59,"45-59",Table1[[#This Row],[Patient Age]]&lt;=74,"60-74",TRUE,"75+")</f>
        <v>15-29</v>
      </c>
      <c r="P3755" t="str" cm="1">
        <f t="array" ref="P3755">_xlfn.IFS(Table1[[#This Row],[Patient Waittime]]&lt;=15,"0-15",Table1[[#This Row],[Patient Waittime]]&lt;=30,"16-30",Table1[[#This Row],[Patient Waittime]]&lt;=45,"31-45",Table1[[#This Row],[Patient Waittime]]&lt;=60,"46-60",TRUE,"60+")</f>
        <v>31-45</v>
      </c>
      <c r="Q3755">
        <f>--(Table1[[#This Row],[Patient Waittime]]&lt;=30)</f>
        <v>0</v>
      </c>
      <c r="R3755">
        <f>--Table1[[#This Row],[Patient Admission Flag]]</f>
        <v>0</v>
      </c>
      <c r="S3755">
        <f>--AND(Table1[[#This Row],[WithinTarget]]=1,Table1[[#This Row],[Patient Satisfaction Score]]&gt;=7)</f>
        <v>0</v>
      </c>
      <c r="T3755" t="str">
        <f>IF(LEFT(Table1[[#This Row],[Patient Gender]],1)="F","Female","Male")</f>
        <v>Male</v>
      </c>
    </row>
    <row r="3756" spans="1:20" x14ac:dyDescent="0.3">
      <c r="A3756" t="s">
        <v>3860</v>
      </c>
      <c r="B3756" s="1">
        <v>45542.406944444447</v>
      </c>
      <c r="C3756" t="s">
        <v>9</v>
      </c>
      <c r="D3756">
        <v>65</v>
      </c>
      <c r="E3756" t="s">
        <v>22</v>
      </c>
      <c r="F3756" t="s">
        <v>11</v>
      </c>
      <c r="G3756" t="b">
        <v>0</v>
      </c>
      <c r="I3756">
        <v>46</v>
      </c>
      <c r="J3756" t="b">
        <v>0</v>
      </c>
      <c r="K3756">
        <f>YEAR(Table1[[#This Row],[Patient Admission Date]])</f>
        <v>2024</v>
      </c>
      <c r="L3756" t="str">
        <f>TEXT(Table1[[#This Row],[Patient Admission Date]],"mmm")</f>
        <v>Sep</v>
      </c>
      <c r="M3756" t="str">
        <f>TEXT(Table1[[#This Row],[Patient Admission Date]],"ddd")</f>
        <v>Sat</v>
      </c>
      <c r="N3756" t="str">
        <f>TEXT(INT(HOUR(Table1[[#This Row],[Patient Admission Date]])/3)*3,"00")&amp;"-"&amp;TEXT(INT(HOUR(Table1[[#This Row],[Patient Admission Date]])/3)*3+3,"00")</f>
        <v>09-12</v>
      </c>
      <c r="O3756" t="str" cm="1">
        <f t="array" ref="O3756">_xlfn.IFS(Table1[[#This Row],[Patient Age]]&lt;=14,"0-14",Table1[[#This Row],[Patient Age]]&lt;=29,"15-29",Table1[[#This Row],[Patient Age]]&lt;=44,"30-44",Table1[[#This Row],[Patient Age]]&lt;=59,"45-59",Table1[[#This Row],[Patient Age]]&lt;=74,"60-74",TRUE,"75+")</f>
        <v>60-74</v>
      </c>
      <c r="P3756" t="str" cm="1">
        <f t="array" ref="P3756">_xlfn.IFS(Table1[[#This Row],[Patient Waittime]]&lt;=15,"0-15",Table1[[#This Row],[Patient Waittime]]&lt;=30,"16-30",Table1[[#This Row],[Patient Waittime]]&lt;=45,"31-45",Table1[[#This Row],[Patient Waittime]]&lt;=60,"46-60",TRUE,"60+")</f>
        <v>46-60</v>
      </c>
      <c r="Q3756">
        <f>--(Table1[[#This Row],[Patient Waittime]]&lt;=30)</f>
        <v>0</v>
      </c>
      <c r="R3756">
        <f>--Table1[[#This Row],[Patient Admission Flag]]</f>
        <v>0</v>
      </c>
      <c r="S3756">
        <f>--AND(Table1[[#This Row],[WithinTarget]]=1,Table1[[#This Row],[Patient Satisfaction Score]]&gt;=7)</f>
        <v>0</v>
      </c>
      <c r="T3756" t="str">
        <f>IF(LEFT(Table1[[#This Row],[Patient Gender]],1)="F","Female","Male")</f>
        <v>Male</v>
      </c>
    </row>
    <row r="3757" spans="1:20" x14ac:dyDescent="0.3">
      <c r="A3757" t="s">
        <v>3861</v>
      </c>
      <c r="B3757" s="1">
        <v>45224.463194444441</v>
      </c>
      <c r="C3757" t="s">
        <v>9</v>
      </c>
      <c r="D3757">
        <v>24</v>
      </c>
      <c r="E3757" t="s">
        <v>22</v>
      </c>
      <c r="F3757" t="s">
        <v>11</v>
      </c>
      <c r="G3757" t="b">
        <v>0</v>
      </c>
      <c r="I3757">
        <v>56</v>
      </c>
      <c r="J3757" t="b">
        <v>0</v>
      </c>
      <c r="K3757">
        <f>YEAR(Table1[[#This Row],[Patient Admission Date]])</f>
        <v>2023</v>
      </c>
      <c r="L3757" t="str">
        <f>TEXT(Table1[[#This Row],[Patient Admission Date]],"mmm")</f>
        <v>Oct</v>
      </c>
      <c r="M3757" t="str">
        <f>TEXT(Table1[[#This Row],[Patient Admission Date]],"ddd")</f>
        <v>Wed</v>
      </c>
      <c r="N3757" t="str">
        <f>TEXT(INT(HOUR(Table1[[#This Row],[Patient Admission Date]])/3)*3,"00")&amp;"-"&amp;TEXT(INT(HOUR(Table1[[#This Row],[Patient Admission Date]])/3)*3+3,"00")</f>
        <v>09-12</v>
      </c>
      <c r="O3757" t="str" cm="1">
        <f t="array" ref="O3757">_xlfn.IFS(Table1[[#This Row],[Patient Age]]&lt;=14,"0-14",Table1[[#This Row],[Patient Age]]&lt;=29,"15-29",Table1[[#This Row],[Patient Age]]&lt;=44,"30-44",Table1[[#This Row],[Patient Age]]&lt;=59,"45-59",Table1[[#This Row],[Patient Age]]&lt;=74,"60-74",TRUE,"75+")</f>
        <v>15-29</v>
      </c>
      <c r="P3757" t="str" cm="1">
        <f t="array" ref="P3757">_xlfn.IFS(Table1[[#This Row],[Patient Waittime]]&lt;=15,"0-15",Table1[[#This Row],[Patient Waittime]]&lt;=30,"16-30",Table1[[#This Row],[Patient Waittime]]&lt;=45,"31-45",Table1[[#This Row],[Patient Waittime]]&lt;=60,"46-60",TRUE,"60+")</f>
        <v>46-60</v>
      </c>
      <c r="Q3757">
        <f>--(Table1[[#This Row],[Patient Waittime]]&lt;=30)</f>
        <v>0</v>
      </c>
      <c r="R3757">
        <f>--Table1[[#This Row],[Patient Admission Flag]]</f>
        <v>0</v>
      </c>
      <c r="S3757">
        <f>--AND(Table1[[#This Row],[WithinTarget]]=1,Table1[[#This Row],[Patient Satisfaction Score]]&gt;=7)</f>
        <v>0</v>
      </c>
      <c r="T3757" t="str">
        <f>IF(LEFT(Table1[[#This Row],[Patient Gender]],1)="F","Female","Male")</f>
        <v>Male</v>
      </c>
    </row>
    <row r="3758" spans="1:20" x14ac:dyDescent="0.3">
      <c r="A3758" t="s">
        <v>3862</v>
      </c>
      <c r="B3758" s="1">
        <v>45238.904166666667</v>
      </c>
      <c r="C3758" t="s">
        <v>9</v>
      </c>
      <c r="D3758">
        <v>23</v>
      </c>
      <c r="E3758" t="s">
        <v>22</v>
      </c>
      <c r="F3758" t="s">
        <v>11</v>
      </c>
      <c r="G3758" t="b">
        <v>0</v>
      </c>
      <c r="I3758">
        <v>23</v>
      </c>
      <c r="J3758" t="b">
        <v>0</v>
      </c>
      <c r="K3758">
        <f>YEAR(Table1[[#This Row],[Patient Admission Date]])</f>
        <v>2023</v>
      </c>
      <c r="L3758" t="str">
        <f>TEXT(Table1[[#This Row],[Patient Admission Date]],"mmm")</f>
        <v>Nov</v>
      </c>
      <c r="M3758" t="str">
        <f>TEXT(Table1[[#This Row],[Patient Admission Date]],"ddd")</f>
        <v>Wed</v>
      </c>
      <c r="N3758" t="str">
        <f>TEXT(INT(HOUR(Table1[[#This Row],[Patient Admission Date]])/3)*3,"00")&amp;"-"&amp;TEXT(INT(HOUR(Table1[[#This Row],[Patient Admission Date]])/3)*3+3,"00")</f>
        <v>21-24</v>
      </c>
      <c r="O3758" t="str" cm="1">
        <f t="array" ref="O3758">_xlfn.IFS(Table1[[#This Row],[Patient Age]]&lt;=14,"0-14",Table1[[#This Row],[Patient Age]]&lt;=29,"15-29",Table1[[#This Row],[Patient Age]]&lt;=44,"30-44",Table1[[#This Row],[Patient Age]]&lt;=59,"45-59",Table1[[#This Row],[Patient Age]]&lt;=74,"60-74",TRUE,"75+")</f>
        <v>15-29</v>
      </c>
      <c r="P3758" t="str" cm="1">
        <f t="array" ref="P3758">_xlfn.IFS(Table1[[#This Row],[Patient Waittime]]&lt;=15,"0-15",Table1[[#This Row],[Patient Waittime]]&lt;=30,"16-30",Table1[[#This Row],[Patient Waittime]]&lt;=45,"31-45",Table1[[#This Row],[Patient Waittime]]&lt;=60,"46-60",TRUE,"60+")</f>
        <v>16-30</v>
      </c>
      <c r="Q3758">
        <f>--(Table1[[#This Row],[Patient Waittime]]&lt;=30)</f>
        <v>1</v>
      </c>
      <c r="R3758">
        <f>--Table1[[#This Row],[Patient Admission Flag]]</f>
        <v>0</v>
      </c>
      <c r="S3758">
        <f>--AND(Table1[[#This Row],[WithinTarget]]=1,Table1[[#This Row],[Patient Satisfaction Score]]&gt;=7)</f>
        <v>0</v>
      </c>
      <c r="T3758" t="str">
        <f>IF(LEFT(Table1[[#This Row],[Patient Gender]],1)="F","Female","Male")</f>
        <v>Male</v>
      </c>
    </row>
    <row r="3759" spans="1:20" x14ac:dyDescent="0.3">
      <c r="A3759" t="s">
        <v>3863</v>
      </c>
      <c r="B3759" s="1">
        <v>45181.952777777777</v>
      </c>
      <c r="C3759" t="s">
        <v>9</v>
      </c>
      <c r="D3759">
        <v>70</v>
      </c>
      <c r="E3759" t="s">
        <v>22</v>
      </c>
      <c r="F3759" t="s">
        <v>11</v>
      </c>
      <c r="G3759" t="b">
        <v>0</v>
      </c>
      <c r="I3759">
        <v>29</v>
      </c>
      <c r="J3759" t="b">
        <v>0</v>
      </c>
      <c r="K3759">
        <f>YEAR(Table1[[#This Row],[Patient Admission Date]])</f>
        <v>2023</v>
      </c>
      <c r="L3759" t="str">
        <f>TEXT(Table1[[#This Row],[Patient Admission Date]],"mmm")</f>
        <v>Sep</v>
      </c>
      <c r="M3759" t="str">
        <f>TEXT(Table1[[#This Row],[Patient Admission Date]],"ddd")</f>
        <v>Tue</v>
      </c>
      <c r="N3759" t="str">
        <f>TEXT(INT(HOUR(Table1[[#This Row],[Patient Admission Date]])/3)*3,"00")&amp;"-"&amp;TEXT(INT(HOUR(Table1[[#This Row],[Patient Admission Date]])/3)*3+3,"00")</f>
        <v>21-24</v>
      </c>
      <c r="O3759" t="str" cm="1">
        <f t="array" ref="O3759">_xlfn.IFS(Table1[[#This Row],[Patient Age]]&lt;=14,"0-14",Table1[[#This Row],[Patient Age]]&lt;=29,"15-29",Table1[[#This Row],[Patient Age]]&lt;=44,"30-44",Table1[[#This Row],[Patient Age]]&lt;=59,"45-59",Table1[[#This Row],[Patient Age]]&lt;=74,"60-74",TRUE,"75+")</f>
        <v>60-74</v>
      </c>
      <c r="P3759" t="str" cm="1">
        <f t="array" ref="P3759">_xlfn.IFS(Table1[[#This Row],[Patient Waittime]]&lt;=15,"0-15",Table1[[#This Row],[Patient Waittime]]&lt;=30,"16-30",Table1[[#This Row],[Patient Waittime]]&lt;=45,"31-45",Table1[[#This Row],[Patient Waittime]]&lt;=60,"46-60",TRUE,"60+")</f>
        <v>16-30</v>
      </c>
      <c r="Q3759">
        <f>--(Table1[[#This Row],[Patient Waittime]]&lt;=30)</f>
        <v>1</v>
      </c>
      <c r="R3759">
        <f>--Table1[[#This Row],[Patient Admission Flag]]</f>
        <v>0</v>
      </c>
      <c r="S3759">
        <f>--AND(Table1[[#This Row],[WithinTarget]]=1,Table1[[#This Row],[Patient Satisfaction Score]]&gt;=7)</f>
        <v>0</v>
      </c>
      <c r="T3759" t="str">
        <f>IF(LEFT(Table1[[#This Row],[Patient Gender]],1)="F","Female","Male")</f>
        <v>Male</v>
      </c>
    </row>
    <row r="3760" spans="1:20" x14ac:dyDescent="0.3">
      <c r="A3760" t="s">
        <v>3864</v>
      </c>
      <c r="B3760" s="1">
        <v>45394.306250000001</v>
      </c>
      <c r="C3760" t="s">
        <v>9</v>
      </c>
      <c r="D3760">
        <v>4</v>
      </c>
      <c r="E3760" t="s">
        <v>22</v>
      </c>
      <c r="F3760" t="s">
        <v>11</v>
      </c>
      <c r="G3760" t="b">
        <v>0</v>
      </c>
      <c r="I3760">
        <v>41</v>
      </c>
      <c r="J3760" t="b">
        <v>0</v>
      </c>
      <c r="K3760">
        <f>YEAR(Table1[[#This Row],[Patient Admission Date]])</f>
        <v>2024</v>
      </c>
      <c r="L3760" t="str">
        <f>TEXT(Table1[[#This Row],[Patient Admission Date]],"mmm")</f>
        <v>Apr</v>
      </c>
      <c r="M3760" t="str">
        <f>TEXT(Table1[[#This Row],[Patient Admission Date]],"ddd")</f>
        <v>Fri</v>
      </c>
      <c r="N3760" t="str">
        <f>TEXT(INT(HOUR(Table1[[#This Row],[Patient Admission Date]])/3)*3,"00")&amp;"-"&amp;TEXT(INT(HOUR(Table1[[#This Row],[Patient Admission Date]])/3)*3+3,"00")</f>
        <v>06-09</v>
      </c>
      <c r="O3760" t="str" cm="1">
        <f t="array" ref="O3760">_xlfn.IFS(Table1[[#This Row],[Patient Age]]&lt;=14,"0-14",Table1[[#This Row],[Patient Age]]&lt;=29,"15-29",Table1[[#This Row],[Patient Age]]&lt;=44,"30-44",Table1[[#This Row],[Patient Age]]&lt;=59,"45-59",Table1[[#This Row],[Patient Age]]&lt;=74,"60-74",TRUE,"75+")</f>
        <v>0-14</v>
      </c>
      <c r="P3760" t="str" cm="1">
        <f t="array" ref="P3760">_xlfn.IFS(Table1[[#This Row],[Patient Waittime]]&lt;=15,"0-15",Table1[[#This Row],[Patient Waittime]]&lt;=30,"16-30",Table1[[#This Row],[Patient Waittime]]&lt;=45,"31-45",Table1[[#This Row],[Patient Waittime]]&lt;=60,"46-60",TRUE,"60+")</f>
        <v>31-45</v>
      </c>
      <c r="Q3760">
        <f>--(Table1[[#This Row],[Patient Waittime]]&lt;=30)</f>
        <v>0</v>
      </c>
      <c r="R3760">
        <f>--Table1[[#This Row],[Patient Admission Flag]]</f>
        <v>0</v>
      </c>
      <c r="S3760">
        <f>--AND(Table1[[#This Row],[WithinTarget]]=1,Table1[[#This Row],[Patient Satisfaction Score]]&gt;=7)</f>
        <v>0</v>
      </c>
      <c r="T3760" t="str">
        <f>IF(LEFT(Table1[[#This Row],[Patient Gender]],1)="F","Female","Male")</f>
        <v>Male</v>
      </c>
    </row>
    <row r="3761" spans="1:20" x14ac:dyDescent="0.3">
      <c r="A3761" t="s">
        <v>3865</v>
      </c>
      <c r="B3761" s="1">
        <v>45362.390972222223</v>
      </c>
      <c r="C3761" t="s">
        <v>9</v>
      </c>
      <c r="D3761">
        <v>57</v>
      </c>
      <c r="E3761" t="s">
        <v>22</v>
      </c>
      <c r="F3761" t="s">
        <v>11</v>
      </c>
      <c r="G3761" t="b">
        <v>0</v>
      </c>
      <c r="I3761">
        <v>43</v>
      </c>
      <c r="J3761" t="b">
        <v>0</v>
      </c>
      <c r="K3761">
        <f>YEAR(Table1[[#This Row],[Patient Admission Date]])</f>
        <v>2024</v>
      </c>
      <c r="L3761" t="str">
        <f>TEXT(Table1[[#This Row],[Patient Admission Date]],"mmm")</f>
        <v>Mar</v>
      </c>
      <c r="M3761" t="str">
        <f>TEXT(Table1[[#This Row],[Patient Admission Date]],"ddd")</f>
        <v>Mon</v>
      </c>
      <c r="N3761" t="str">
        <f>TEXT(INT(HOUR(Table1[[#This Row],[Patient Admission Date]])/3)*3,"00")&amp;"-"&amp;TEXT(INT(HOUR(Table1[[#This Row],[Patient Admission Date]])/3)*3+3,"00")</f>
        <v>09-12</v>
      </c>
      <c r="O3761" t="str" cm="1">
        <f t="array" ref="O3761">_xlfn.IFS(Table1[[#This Row],[Patient Age]]&lt;=14,"0-14",Table1[[#This Row],[Patient Age]]&lt;=29,"15-29",Table1[[#This Row],[Patient Age]]&lt;=44,"30-44",Table1[[#This Row],[Patient Age]]&lt;=59,"45-59",Table1[[#This Row],[Patient Age]]&lt;=74,"60-74",TRUE,"75+")</f>
        <v>45-59</v>
      </c>
      <c r="P3761" t="str" cm="1">
        <f t="array" ref="P3761">_xlfn.IFS(Table1[[#This Row],[Patient Waittime]]&lt;=15,"0-15",Table1[[#This Row],[Patient Waittime]]&lt;=30,"16-30",Table1[[#This Row],[Patient Waittime]]&lt;=45,"31-45",Table1[[#This Row],[Patient Waittime]]&lt;=60,"46-60",TRUE,"60+")</f>
        <v>31-45</v>
      </c>
      <c r="Q3761">
        <f>--(Table1[[#This Row],[Patient Waittime]]&lt;=30)</f>
        <v>0</v>
      </c>
      <c r="R3761">
        <f>--Table1[[#This Row],[Patient Admission Flag]]</f>
        <v>0</v>
      </c>
      <c r="S3761">
        <f>--AND(Table1[[#This Row],[WithinTarget]]=1,Table1[[#This Row],[Patient Satisfaction Score]]&gt;=7)</f>
        <v>0</v>
      </c>
      <c r="T3761" t="str">
        <f>IF(LEFT(Table1[[#This Row],[Patient Gender]],1)="F","Female","Male")</f>
        <v>Male</v>
      </c>
    </row>
    <row r="3762" spans="1:20" x14ac:dyDescent="0.3">
      <c r="A3762" t="s">
        <v>3866</v>
      </c>
      <c r="B3762" s="1">
        <v>45328.688888888886</v>
      </c>
      <c r="C3762" t="s">
        <v>9</v>
      </c>
      <c r="D3762">
        <v>39</v>
      </c>
      <c r="E3762" t="s">
        <v>22</v>
      </c>
      <c r="F3762" t="s">
        <v>11</v>
      </c>
      <c r="G3762" t="b">
        <v>0</v>
      </c>
      <c r="I3762">
        <v>57</v>
      </c>
      <c r="J3762" t="b">
        <v>0</v>
      </c>
      <c r="K3762">
        <f>YEAR(Table1[[#This Row],[Patient Admission Date]])</f>
        <v>2024</v>
      </c>
      <c r="L3762" t="str">
        <f>TEXT(Table1[[#This Row],[Patient Admission Date]],"mmm")</f>
        <v>Feb</v>
      </c>
      <c r="M3762" t="str">
        <f>TEXT(Table1[[#This Row],[Patient Admission Date]],"ddd")</f>
        <v>Tue</v>
      </c>
      <c r="N3762" t="str">
        <f>TEXT(INT(HOUR(Table1[[#This Row],[Patient Admission Date]])/3)*3,"00")&amp;"-"&amp;TEXT(INT(HOUR(Table1[[#This Row],[Patient Admission Date]])/3)*3+3,"00")</f>
        <v>15-18</v>
      </c>
      <c r="O3762" t="str" cm="1">
        <f t="array" ref="O3762">_xlfn.IFS(Table1[[#This Row],[Patient Age]]&lt;=14,"0-14",Table1[[#This Row],[Patient Age]]&lt;=29,"15-29",Table1[[#This Row],[Patient Age]]&lt;=44,"30-44",Table1[[#This Row],[Patient Age]]&lt;=59,"45-59",Table1[[#This Row],[Patient Age]]&lt;=74,"60-74",TRUE,"75+")</f>
        <v>30-44</v>
      </c>
      <c r="P3762" t="str" cm="1">
        <f t="array" ref="P3762">_xlfn.IFS(Table1[[#This Row],[Patient Waittime]]&lt;=15,"0-15",Table1[[#This Row],[Patient Waittime]]&lt;=30,"16-30",Table1[[#This Row],[Patient Waittime]]&lt;=45,"31-45",Table1[[#This Row],[Patient Waittime]]&lt;=60,"46-60",TRUE,"60+")</f>
        <v>46-60</v>
      </c>
      <c r="Q3762">
        <f>--(Table1[[#This Row],[Patient Waittime]]&lt;=30)</f>
        <v>0</v>
      </c>
      <c r="R3762">
        <f>--Table1[[#This Row],[Patient Admission Flag]]</f>
        <v>0</v>
      </c>
      <c r="S3762">
        <f>--AND(Table1[[#This Row],[WithinTarget]]=1,Table1[[#This Row],[Patient Satisfaction Score]]&gt;=7)</f>
        <v>0</v>
      </c>
      <c r="T3762" t="str">
        <f>IF(LEFT(Table1[[#This Row],[Patient Gender]],1)="F","Female","Male")</f>
        <v>Male</v>
      </c>
    </row>
    <row r="3763" spans="1:20" x14ac:dyDescent="0.3">
      <c r="A3763" t="s">
        <v>3867</v>
      </c>
      <c r="B3763" s="1">
        <v>45041.892361111109</v>
      </c>
      <c r="C3763" t="s">
        <v>9</v>
      </c>
      <c r="D3763">
        <v>2</v>
      </c>
      <c r="E3763" t="s">
        <v>22</v>
      </c>
      <c r="F3763" t="s">
        <v>11</v>
      </c>
      <c r="G3763" t="b">
        <v>0</v>
      </c>
      <c r="I3763">
        <v>37</v>
      </c>
      <c r="J3763" t="b">
        <v>0</v>
      </c>
      <c r="K3763">
        <f>YEAR(Table1[[#This Row],[Patient Admission Date]])</f>
        <v>2023</v>
      </c>
      <c r="L3763" t="str">
        <f>TEXT(Table1[[#This Row],[Patient Admission Date]],"mmm")</f>
        <v>Apr</v>
      </c>
      <c r="M3763" t="str">
        <f>TEXT(Table1[[#This Row],[Patient Admission Date]],"ddd")</f>
        <v>Tue</v>
      </c>
      <c r="N3763" t="str">
        <f>TEXT(INT(HOUR(Table1[[#This Row],[Patient Admission Date]])/3)*3,"00")&amp;"-"&amp;TEXT(INT(HOUR(Table1[[#This Row],[Patient Admission Date]])/3)*3+3,"00")</f>
        <v>21-24</v>
      </c>
      <c r="O3763" t="str" cm="1">
        <f t="array" ref="O3763">_xlfn.IFS(Table1[[#This Row],[Patient Age]]&lt;=14,"0-14",Table1[[#This Row],[Patient Age]]&lt;=29,"15-29",Table1[[#This Row],[Patient Age]]&lt;=44,"30-44",Table1[[#This Row],[Patient Age]]&lt;=59,"45-59",Table1[[#This Row],[Patient Age]]&lt;=74,"60-74",TRUE,"75+")</f>
        <v>0-14</v>
      </c>
      <c r="P3763" t="str" cm="1">
        <f t="array" ref="P3763">_xlfn.IFS(Table1[[#This Row],[Patient Waittime]]&lt;=15,"0-15",Table1[[#This Row],[Patient Waittime]]&lt;=30,"16-30",Table1[[#This Row],[Patient Waittime]]&lt;=45,"31-45",Table1[[#This Row],[Patient Waittime]]&lt;=60,"46-60",TRUE,"60+")</f>
        <v>31-45</v>
      </c>
      <c r="Q3763">
        <f>--(Table1[[#This Row],[Patient Waittime]]&lt;=30)</f>
        <v>0</v>
      </c>
      <c r="R3763">
        <f>--Table1[[#This Row],[Patient Admission Flag]]</f>
        <v>0</v>
      </c>
      <c r="S3763">
        <f>--AND(Table1[[#This Row],[WithinTarget]]=1,Table1[[#This Row],[Patient Satisfaction Score]]&gt;=7)</f>
        <v>0</v>
      </c>
      <c r="T3763" t="str">
        <f>IF(LEFT(Table1[[#This Row],[Patient Gender]],1)="F","Female","Male")</f>
        <v>Male</v>
      </c>
    </row>
    <row r="3764" spans="1:20" x14ac:dyDescent="0.3">
      <c r="A3764" t="s">
        <v>3868</v>
      </c>
      <c r="B3764" s="1">
        <v>45086.615277777775</v>
      </c>
      <c r="C3764" t="s">
        <v>9</v>
      </c>
      <c r="D3764">
        <v>52</v>
      </c>
      <c r="E3764" t="s">
        <v>22</v>
      </c>
      <c r="F3764" t="s">
        <v>11</v>
      </c>
      <c r="G3764" t="b">
        <v>0</v>
      </c>
      <c r="I3764">
        <v>55</v>
      </c>
      <c r="J3764" t="b">
        <v>0</v>
      </c>
      <c r="K3764">
        <f>YEAR(Table1[[#This Row],[Patient Admission Date]])</f>
        <v>2023</v>
      </c>
      <c r="L3764" t="str">
        <f>TEXT(Table1[[#This Row],[Patient Admission Date]],"mmm")</f>
        <v>Jun</v>
      </c>
      <c r="M3764" t="str">
        <f>TEXT(Table1[[#This Row],[Patient Admission Date]],"ddd")</f>
        <v>Fri</v>
      </c>
      <c r="N3764" t="str">
        <f>TEXT(INT(HOUR(Table1[[#This Row],[Patient Admission Date]])/3)*3,"00")&amp;"-"&amp;TEXT(INT(HOUR(Table1[[#This Row],[Patient Admission Date]])/3)*3+3,"00")</f>
        <v>12-15</v>
      </c>
      <c r="O3764" t="str" cm="1">
        <f t="array" ref="O3764">_xlfn.IFS(Table1[[#This Row],[Patient Age]]&lt;=14,"0-14",Table1[[#This Row],[Patient Age]]&lt;=29,"15-29",Table1[[#This Row],[Patient Age]]&lt;=44,"30-44",Table1[[#This Row],[Patient Age]]&lt;=59,"45-59",Table1[[#This Row],[Patient Age]]&lt;=74,"60-74",TRUE,"75+")</f>
        <v>45-59</v>
      </c>
      <c r="P3764" t="str" cm="1">
        <f t="array" ref="P3764">_xlfn.IFS(Table1[[#This Row],[Patient Waittime]]&lt;=15,"0-15",Table1[[#This Row],[Patient Waittime]]&lt;=30,"16-30",Table1[[#This Row],[Patient Waittime]]&lt;=45,"31-45",Table1[[#This Row],[Patient Waittime]]&lt;=60,"46-60",TRUE,"60+")</f>
        <v>46-60</v>
      </c>
      <c r="Q3764">
        <f>--(Table1[[#This Row],[Patient Waittime]]&lt;=30)</f>
        <v>0</v>
      </c>
      <c r="R3764">
        <f>--Table1[[#This Row],[Patient Admission Flag]]</f>
        <v>0</v>
      </c>
      <c r="S3764">
        <f>--AND(Table1[[#This Row],[WithinTarget]]=1,Table1[[#This Row],[Patient Satisfaction Score]]&gt;=7)</f>
        <v>0</v>
      </c>
      <c r="T3764" t="str">
        <f>IF(LEFT(Table1[[#This Row],[Patient Gender]],1)="F","Female","Male")</f>
        <v>Male</v>
      </c>
    </row>
    <row r="3765" spans="1:20" x14ac:dyDescent="0.3">
      <c r="A3765" t="s">
        <v>3869</v>
      </c>
      <c r="B3765" s="1">
        <v>45463.009722222225</v>
      </c>
      <c r="C3765" t="s">
        <v>9</v>
      </c>
      <c r="D3765">
        <v>47</v>
      </c>
      <c r="E3765" t="s">
        <v>22</v>
      </c>
      <c r="F3765" t="s">
        <v>11</v>
      </c>
      <c r="G3765" t="b">
        <v>0</v>
      </c>
      <c r="I3765">
        <v>15</v>
      </c>
      <c r="J3765" t="b">
        <v>0</v>
      </c>
      <c r="K3765">
        <f>YEAR(Table1[[#This Row],[Patient Admission Date]])</f>
        <v>2024</v>
      </c>
      <c r="L3765" t="str">
        <f>TEXT(Table1[[#This Row],[Patient Admission Date]],"mmm")</f>
        <v>Jun</v>
      </c>
      <c r="M3765" t="str">
        <f>TEXT(Table1[[#This Row],[Patient Admission Date]],"ddd")</f>
        <v>Thu</v>
      </c>
      <c r="N3765" t="str">
        <f>TEXT(INT(HOUR(Table1[[#This Row],[Patient Admission Date]])/3)*3,"00")&amp;"-"&amp;TEXT(INT(HOUR(Table1[[#This Row],[Patient Admission Date]])/3)*3+3,"00")</f>
        <v>00-03</v>
      </c>
      <c r="O3765" t="str" cm="1">
        <f t="array" ref="O3765">_xlfn.IFS(Table1[[#This Row],[Patient Age]]&lt;=14,"0-14",Table1[[#This Row],[Patient Age]]&lt;=29,"15-29",Table1[[#This Row],[Patient Age]]&lt;=44,"30-44",Table1[[#This Row],[Patient Age]]&lt;=59,"45-59",Table1[[#This Row],[Patient Age]]&lt;=74,"60-74",TRUE,"75+")</f>
        <v>45-59</v>
      </c>
      <c r="P3765" t="str" cm="1">
        <f t="array" ref="P3765">_xlfn.IFS(Table1[[#This Row],[Patient Waittime]]&lt;=15,"0-15",Table1[[#This Row],[Patient Waittime]]&lt;=30,"16-30",Table1[[#This Row],[Patient Waittime]]&lt;=45,"31-45",Table1[[#This Row],[Patient Waittime]]&lt;=60,"46-60",TRUE,"60+")</f>
        <v>0-15</v>
      </c>
      <c r="Q3765">
        <f>--(Table1[[#This Row],[Patient Waittime]]&lt;=30)</f>
        <v>1</v>
      </c>
      <c r="R3765">
        <f>--Table1[[#This Row],[Patient Admission Flag]]</f>
        <v>0</v>
      </c>
      <c r="S3765">
        <f>--AND(Table1[[#This Row],[WithinTarget]]=1,Table1[[#This Row],[Patient Satisfaction Score]]&gt;=7)</f>
        <v>0</v>
      </c>
      <c r="T3765" t="str">
        <f>IF(LEFT(Table1[[#This Row],[Patient Gender]],1)="F","Female","Male")</f>
        <v>Male</v>
      </c>
    </row>
    <row r="3766" spans="1:20" x14ac:dyDescent="0.3">
      <c r="A3766" t="s">
        <v>3870</v>
      </c>
      <c r="B3766" s="1">
        <v>45211.632638888892</v>
      </c>
      <c r="C3766" t="s">
        <v>9</v>
      </c>
      <c r="D3766">
        <v>72</v>
      </c>
      <c r="E3766" t="s">
        <v>22</v>
      </c>
      <c r="F3766" t="s">
        <v>11</v>
      </c>
      <c r="G3766" t="b">
        <v>0</v>
      </c>
      <c r="I3766">
        <v>24</v>
      </c>
      <c r="J3766" t="b">
        <v>0</v>
      </c>
      <c r="K3766">
        <f>YEAR(Table1[[#This Row],[Patient Admission Date]])</f>
        <v>2023</v>
      </c>
      <c r="L3766" t="str">
        <f>TEXT(Table1[[#This Row],[Patient Admission Date]],"mmm")</f>
        <v>Oct</v>
      </c>
      <c r="M3766" t="str">
        <f>TEXT(Table1[[#This Row],[Patient Admission Date]],"ddd")</f>
        <v>Thu</v>
      </c>
      <c r="N3766" t="str">
        <f>TEXT(INT(HOUR(Table1[[#This Row],[Patient Admission Date]])/3)*3,"00")&amp;"-"&amp;TEXT(INT(HOUR(Table1[[#This Row],[Patient Admission Date]])/3)*3+3,"00")</f>
        <v>15-18</v>
      </c>
      <c r="O3766" t="str" cm="1">
        <f t="array" ref="O3766">_xlfn.IFS(Table1[[#This Row],[Patient Age]]&lt;=14,"0-14",Table1[[#This Row],[Patient Age]]&lt;=29,"15-29",Table1[[#This Row],[Patient Age]]&lt;=44,"30-44",Table1[[#This Row],[Patient Age]]&lt;=59,"45-59",Table1[[#This Row],[Patient Age]]&lt;=74,"60-74",TRUE,"75+")</f>
        <v>60-74</v>
      </c>
      <c r="P3766" t="str" cm="1">
        <f t="array" ref="P3766">_xlfn.IFS(Table1[[#This Row],[Patient Waittime]]&lt;=15,"0-15",Table1[[#This Row],[Patient Waittime]]&lt;=30,"16-30",Table1[[#This Row],[Patient Waittime]]&lt;=45,"31-45",Table1[[#This Row],[Patient Waittime]]&lt;=60,"46-60",TRUE,"60+")</f>
        <v>16-30</v>
      </c>
      <c r="Q3766">
        <f>--(Table1[[#This Row],[Patient Waittime]]&lt;=30)</f>
        <v>1</v>
      </c>
      <c r="R3766">
        <f>--Table1[[#This Row],[Patient Admission Flag]]</f>
        <v>0</v>
      </c>
      <c r="S3766">
        <f>--AND(Table1[[#This Row],[WithinTarget]]=1,Table1[[#This Row],[Patient Satisfaction Score]]&gt;=7)</f>
        <v>0</v>
      </c>
      <c r="T3766" t="str">
        <f>IF(LEFT(Table1[[#This Row],[Patient Gender]],1)="F","Female","Male")</f>
        <v>Male</v>
      </c>
    </row>
    <row r="3767" spans="1:20" x14ac:dyDescent="0.3">
      <c r="A3767" t="s">
        <v>3871</v>
      </c>
      <c r="B3767" s="1">
        <v>45256.822222222225</v>
      </c>
      <c r="C3767" t="s">
        <v>9</v>
      </c>
      <c r="D3767">
        <v>51</v>
      </c>
      <c r="E3767" t="s">
        <v>22</v>
      </c>
      <c r="F3767" t="s">
        <v>11</v>
      </c>
      <c r="G3767" t="b">
        <v>0</v>
      </c>
      <c r="I3767">
        <v>30</v>
      </c>
      <c r="J3767" t="b">
        <v>0</v>
      </c>
      <c r="K3767">
        <f>YEAR(Table1[[#This Row],[Patient Admission Date]])</f>
        <v>2023</v>
      </c>
      <c r="L3767" t="str">
        <f>TEXT(Table1[[#This Row],[Patient Admission Date]],"mmm")</f>
        <v>Nov</v>
      </c>
      <c r="M3767" t="str">
        <f>TEXT(Table1[[#This Row],[Patient Admission Date]],"ddd")</f>
        <v>Sun</v>
      </c>
      <c r="N3767" t="str">
        <f>TEXT(INT(HOUR(Table1[[#This Row],[Patient Admission Date]])/3)*3,"00")&amp;"-"&amp;TEXT(INT(HOUR(Table1[[#This Row],[Patient Admission Date]])/3)*3+3,"00")</f>
        <v>18-21</v>
      </c>
      <c r="O3767" t="str" cm="1">
        <f t="array" ref="O3767">_xlfn.IFS(Table1[[#This Row],[Patient Age]]&lt;=14,"0-14",Table1[[#This Row],[Patient Age]]&lt;=29,"15-29",Table1[[#This Row],[Patient Age]]&lt;=44,"30-44",Table1[[#This Row],[Patient Age]]&lt;=59,"45-59",Table1[[#This Row],[Patient Age]]&lt;=74,"60-74",TRUE,"75+")</f>
        <v>45-59</v>
      </c>
      <c r="P3767" t="str" cm="1">
        <f t="array" ref="P3767">_xlfn.IFS(Table1[[#This Row],[Patient Waittime]]&lt;=15,"0-15",Table1[[#This Row],[Patient Waittime]]&lt;=30,"16-30",Table1[[#This Row],[Patient Waittime]]&lt;=45,"31-45",Table1[[#This Row],[Patient Waittime]]&lt;=60,"46-60",TRUE,"60+")</f>
        <v>16-30</v>
      </c>
      <c r="Q3767">
        <f>--(Table1[[#This Row],[Patient Waittime]]&lt;=30)</f>
        <v>1</v>
      </c>
      <c r="R3767">
        <f>--Table1[[#This Row],[Patient Admission Flag]]</f>
        <v>0</v>
      </c>
      <c r="S3767">
        <f>--AND(Table1[[#This Row],[WithinTarget]]=1,Table1[[#This Row],[Patient Satisfaction Score]]&gt;=7)</f>
        <v>0</v>
      </c>
      <c r="T3767" t="str">
        <f>IF(LEFT(Table1[[#This Row],[Patient Gender]],1)="F","Female","Male")</f>
        <v>Male</v>
      </c>
    </row>
    <row r="3768" spans="1:20" x14ac:dyDescent="0.3">
      <c r="A3768" t="s">
        <v>3872</v>
      </c>
      <c r="B3768" s="1">
        <v>45141.48333333333</v>
      </c>
      <c r="C3768" t="s">
        <v>9</v>
      </c>
      <c r="D3768">
        <v>65</v>
      </c>
      <c r="E3768" t="s">
        <v>22</v>
      </c>
      <c r="F3768" t="s">
        <v>11</v>
      </c>
      <c r="G3768" t="b">
        <v>0</v>
      </c>
      <c r="I3768">
        <v>30</v>
      </c>
      <c r="J3768" t="b">
        <v>0</v>
      </c>
      <c r="K3768">
        <f>YEAR(Table1[[#This Row],[Patient Admission Date]])</f>
        <v>2023</v>
      </c>
      <c r="L3768" t="str">
        <f>TEXT(Table1[[#This Row],[Patient Admission Date]],"mmm")</f>
        <v>Aug</v>
      </c>
      <c r="M3768" t="str">
        <f>TEXT(Table1[[#This Row],[Patient Admission Date]],"ddd")</f>
        <v>Thu</v>
      </c>
      <c r="N3768" t="str">
        <f>TEXT(INT(HOUR(Table1[[#This Row],[Patient Admission Date]])/3)*3,"00")&amp;"-"&amp;TEXT(INT(HOUR(Table1[[#This Row],[Patient Admission Date]])/3)*3+3,"00")</f>
        <v>09-12</v>
      </c>
      <c r="O3768" t="str" cm="1">
        <f t="array" ref="O3768">_xlfn.IFS(Table1[[#This Row],[Patient Age]]&lt;=14,"0-14",Table1[[#This Row],[Patient Age]]&lt;=29,"15-29",Table1[[#This Row],[Patient Age]]&lt;=44,"30-44",Table1[[#This Row],[Patient Age]]&lt;=59,"45-59",Table1[[#This Row],[Patient Age]]&lt;=74,"60-74",TRUE,"75+")</f>
        <v>60-74</v>
      </c>
      <c r="P3768" t="str" cm="1">
        <f t="array" ref="P3768">_xlfn.IFS(Table1[[#This Row],[Patient Waittime]]&lt;=15,"0-15",Table1[[#This Row],[Patient Waittime]]&lt;=30,"16-30",Table1[[#This Row],[Patient Waittime]]&lt;=45,"31-45",Table1[[#This Row],[Patient Waittime]]&lt;=60,"46-60",TRUE,"60+")</f>
        <v>16-30</v>
      </c>
      <c r="Q3768">
        <f>--(Table1[[#This Row],[Patient Waittime]]&lt;=30)</f>
        <v>1</v>
      </c>
      <c r="R3768">
        <f>--Table1[[#This Row],[Patient Admission Flag]]</f>
        <v>0</v>
      </c>
      <c r="S3768">
        <f>--AND(Table1[[#This Row],[WithinTarget]]=1,Table1[[#This Row],[Patient Satisfaction Score]]&gt;=7)</f>
        <v>0</v>
      </c>
      <c r="T3768" t="str">
        <f>IF(LEFT(Table1[[#This Row],[Patient Gender]],1)="F","Female","Male")</f>
        <v>Male</v>
      </c>
    </row>
    <row r="3769" spans="1:20" x14ac:dyDescent="0.3">
      <c r="A3769" t="s">
        <v>3873</v>
      </c>
      <c r="B3769" s="1">
        <v>45195.877083333333</v>
      </c>
      <c r="C3769" t="s">
        <v>9</v>
      </c>
      <c r="D3769">
        <v>29</v>
      </c>
      <c r="E3769" t="s">
        <v>22</v>
      </c>
      <c r="F3769" t="s">
        <v>11</v>
      </c>
      <c r="G3769" t="b">
        <v>0</v>
      </c>
      <c r="I3769">
        <v>45</v>
      </c>
      <c r="J3769" t="b">
        <v>0</v>
      </c>
      <c r="K3769">
        <f>YEAR(Table1[[#This Row],[Patient Admission Date]])</f>
        <v>2023</v>
      </c>
      <c r="L3769" t="str">
        <f>TEXT(Table1[[#This Row],[Patient Admission Date]],"mmm")</f>
        <v>Sep</v>
      </c>
      <c r="M3769" t="str">
        <f>TEXT(Table1[[#This Row],[Patient Admission Date]],"ddd")</f>
        <v>Tue</v>
      </c>
      <c r="N3769" t="str">
        <f>TEXT(INT(HOUR(Table1[[#This Row],[Patient Admission Date]])/3)*3,"00")&amp;"-"&amp;TEXT(INT(HOUR(Table1[[#This Row],[Patient Admission Date]])/3)*3+3,"00")</f>
        <v>21-24</v>
      </c>
      <c r="O3769" t="str" cm="1">
        <f t="array" ref="O3769">_xlfn.IFS(Table1[[#This Row],[Patient Age]]&lt;=14,"0-14",Table1[[#This Row],[Patient Age]]&lt;=29,"15-29",Table1[[#This Row],[Patient Age]]&lt;=44,"30-44",Table1[[#This Row],[Patient Age]]&lt;=59,"45-59",Table1[[#This Row],[Patient Age]]&lt;=74,"60-74",TRUE,"75+")</f>
        <v>15-29</v>
      </c>
      <c r="P3769" t="str" cm="1">
        <f t="array" ref="P3769">_xlfn.IFS(Table1[[#This Row],[Patient Waittime]]&lt;=15,"0-15",Table1[[#This Row],[Patient Waittime]]&lt;=30,"16-30",Table1[[#This Row],[Patient Waittime]]&lt;=45,"31-45",Table1[[#This Row],[Patient Waittime]]&lt;=60,"46-60",TRUE,"60+")</f>
        <v>31-45</v>
      </c>
      <c r="Q3769">
        <f>--(Table1[[#This Row],[Patient Waittime]]&lt;=30)</f>
        <v>0</v>
      </c>
      <c r="R3769">
        <f>--Table1[[#This Row],[Patient Admission Flag]]</f>
        <v>0</v>
      </c>
      <c r="S3769">
        <f>--AND(Table1[[#This Row],[WithinTarget]]=1,Table1[[#This Row],[Patient Satisfaction Score]]&gt;=7)</f>
        <v>0</v>
      </c>
      <c r="T3769" t="str">
        <f>IF(LEFT(Table1[[#This Row],[Patient Gender]],1)="F","Female","Male")</f>
        <v>Male</v>
      </c>
    </row>
    <row r="3770" spans="1:20" x14ac:dyDescent="0.3">
      <c r="A3770" t="s">
        <v>3874</v>
      </c>
      <c r="B3770" s="1">
        <v>45207.232638888891</v>
      </c>
      <c r="C3770" t="s">
        <v>9</v>
      </c>
      <c r="D3770">
        <v>28</v>
      </c>
      <c r="E3770" t="s">
        <v>22</v>
      </c>
      <c r="F3770" t="s">
        <v>11</v>
      </c>
      <c r="G3770" t="b">
        <v>0</v>
      </c>
      <c r="I3770">
        <v>50</v>
      </c>
      <c r="J3770" t="b">
        <v>0</v>
      </c>
      <c r="K3770">
        <f>YEAR(Table1[[#This Row],[Patient Admission Date]])</f>
        <v>2023</v>
      </c>
      <c r="L3770" t="str">
        <f>TEXT(Table1[[#This Row],[Patient Admission Date]],"mmm")</f>
        <v>Oct</v>
      </c>
      <c r="M3770" t="str">
        <f>TEXT(Table1[[#This Row],[Patient Admission Date]],"ddd")</f>
        <v>Sun</v>
      </c>
      <c r="N3770" t="str">
        <f>TEXT(INT(HOUR(Table1[[#This Row],[Patient Admission Date]])/3)*3,"00")&amp;"-"&amp;TEXT(INT(HOUR(Table1[[#This Row],[Patient Admission Date]])/3)*3+3,"00")</f>
        <v>03-06</v>
      </c>
      <c r="O3770" t="str" cm="1">
        <f t="array" ref="O3770">_xlfn.IFS(Table1[[#This Row],[Patient Age]]&lt;=14,"0-14",Table1[[#This Row],[Patient Age]]&lt;=29,"15-29",Table1[[#This Row],[Patient Age]]&lt;=44,"30-44",Table1[[#This Row],[Patient Age]]&lt;=59,"45-59",Table1[[#This Row],[Patient Age]]&lt;=74,"60-74",TRUE,"75+")</f>
        <v>15-29</v>
      </c>
      <c r="P3770" t="str" cm="1">
        <f t="array" ref="P3770">_xlfn.IFS(Table1[[#This Row],[Patient Waittime]]&lt;=15,"0-15",Table1[[#This Row],[Patient Waittime]]&lt;=30,"16-30",Table1[[#This Row],[Patient Waittime]]&lt;=45,"31-45",Table1[[#This Row],[Patient Waittime]]&lt;=60,"46-60",TRUE,"60+")</f>
        <v>46-60</v>
      </c>
      <c r="Q3770">
        <f>--(Table1[[#This Row],[Patient Waittime]]&lt;=30)</f>
        <v>0</v>
      </c>
      <c r="R3770">
        <f>--Table1[[#This Row],[Patient Admission Flag]]</f>
        <v>0</v>
      </c>
      <c r="S3770">
        <f>--AND(Table1[[#This Row],[WithinTarget]]=1,Table1[[#This Row],[Patient Satisfaction Score]]&gt;=7)</f>
        <v>0</v>
      </c>
      <c r="T3770" t="str">
        <f>IF(LEFT(Table1[[#This Row],[Patient Gender]],1)="F","Female","Male")</f>
        <v>Male</v>
      </c>
    </row>
    <row r="3771" spans="1:20" x14ac:dyDescent="0.3">
      <c r="A3771" t="s">
        <v>3875</v>
      </c>
      <c r="B3771" s="1">
        <v>45211.258333333331</v>
      </c>
      <c r="C3771" t="s">
        <v>9</v>
      </c>
      <c r="D3771">
        <v>26</v>
      </c>
      <c r="E3771" t="s">
        <v>22</v>
      </c>
      <c r="F3771" t="s">
        <v>11</v>
      </c>
      <c r="G3771" t="b">
        <v>0</v>
      </c>
      <c r="I3771">
        <v>54</v>
      </c>
      <c r="J3771" t="b">
        <v>0</v>
      </c>
      <c r="K3771">
        <f>YEAR(Table1[[#This Row],[Patient Admission Date]])</f>
        <v>2023</v>
      </c>
      <c r="L3771" t="str">
        <f>TEXT(Table1[[#This Row],[Patient Admission Date]],"mmm")</f>
        <v>Oct</v>
      </c>
      <c r="M3771" t="str">
        <f>TEXT(Table1[[#This Row],[Patient Admission Date]],"ddd")</f>
        <v>Thu</v>
      </c>
      <c r="N3771" t="str">
        <f>TEXT(INT(HOUR(Table1[[#This Row],[Patient Admission Date]])/3)*3,"00")&amp;"-"&amp;TEXT(INT(HOUR(Table1[[#This Row],[Patient Admission Date]])/3)*3+3,"00")</f>
        <v>06-09</v>
      </c>
      <c r="O3771" t="str" cm="1">
        <f t="array" ref="O3771">_xlfn.IFS(Table1[[#This Row],[Patient Age]]&lt;=14,"0-14",Table1[[#This Row],[Patient Age]]&lt;=29,"15-29",Table1[[#This Row],[Patient Age]]&lt;=44,"30-44",Table1[[#This Row],[Patient Age]]&lt;=59,"45-59",Table1[[#This Row],[Patient Age]]&lt;=74,"60-74",TRUE,"75+")</f>
        <v>15-29</v>
      </c>
      <c r="P3771" t="str" cm="1">
        <f t="array" ref="P3771">_xlfn.IFS(Table1[[#This Row],[Patient Waittime]]&lt;=15,"0-15",Table1[[#This Row],[Patient Waittime]]&lt;=30,"16-30",Table1[[#This Row],[Patient Waittime]]&lt;=45,"31-45",Table1[[#This Row],[Patient Waittime]]&lt;=60,"46-60",TRUE,"60+")</f>
        <v>46-60</v>
      </c>
      <c r="Q3771">
        <f>--(Table1[[#This Row],[Patient Waittime]]&lt;=30)</f>
        <v>0</v>
      </c>
      <c r="R3771">
        <f>--Table1[[#This Row],[Patient Admission Flag]]</f>
        <v>0</v>
      </c>
      <c r="S3771">
        <f>--AND(Table1[[#This Row],[WithinTarget]]=1,Table1[[#This Row],[Patient Satisfaction Score]]&gt;=7)</f>
        <v>0</v>
      </c>
      <c r="T3771" t="str">
        <f>IF(LEFT(Table1[[#This Row],[Patient Gender]],1)="F","Female","Male")</f>
        <v>Male</v>
      </c>
    </row>
    <row r="3772" spans="1:20" x14ac:dyDescent="0.3">
      <c r="A3772" t="s">
        <v>3876</v>
      </c>
      <c r="B3772" s="1">
        <v>45220.148611111108</v>
      </c>
      <c r="C3772" t="s">
        <v>9</v>
      </c>
      <c r="D3772">
        <v>34</v>
      </c>
      <c r="E3772" t="s">
        <v>22</v>
      </c>
      <c r="F3772" t="s">
        <v>11</v>
      </c>
      <c r="G3772" t="b">
        <v>0</v>
      </c>
      <c r="I3772">
        <v>23</v>
      </c>
      <c r="J3772" t="b">
        <v>0</v>
      </c>
      <c r="K3772">
        <f>YEAR(Table1[[#This Row],[Patient Admission Date]])</f>
        <v>2023</v>
      </c>
      <c r="L3772" t="str">
        <f>TEXT(Table1[[#This Row],[Patient Admission Date]],"mmm")</f>
        <v>Oct</v>
      </c>
      <c r="M3772" t="str">
        <f>TEXT(Table1[[#This Row],[Patient Admission Date]],"ddd")</f>
        <v>Sat</v>
      </c>
      <c r="N3772" t="str">
        <f>TEXT(INT(HOUR(Table1[[#This Row],[Patient Admission Date]])/3)*3,"00")&amp;"-"&amp;TEXT(INT(HOUR(Table1[[#This Row],[Patient Admission Date]])/3)*3+3,"00")</f>
        <v>03-06</v>
      </c>
      <c r="O3772" t="str" cm="1">
        <f t="array" ref="O3772">_xlfn.IFS(Table1[[#This Row],[Patient Age]]&lt;=14,"0-14",Table1[[#This Row],[Patient Age]]&lt;=29,"15-29",Table1[[#This Row],[Patient Age]]&lt;=44,"30-44",Table1[[#This Row],[Patient Age]]&lt;=59,"45-59",Table1[[#This Row],[Patient Age]]&lt;=74,"60-74",TRUE,"75+")</f>
        <v>30-44</v>
      </c>
      <c r="P3772" t="str" cm="1">
        <f t="array" ref="P3772">_xlfn.IFS(Table1[[#This Row],[Patient Waittime]]&lt;=15,"0-15",Table1[[#This Row],[Patient Waittime]]&lt;=30,"16-30",Table1[[#This Row],[Patient Waittime]]&lt;=45,"31-45",Table1[[#This Row],[Patient Waittime]]&lt;=60,"46-60",TRUE,"60+")</f>
        <v>16-30</v>
      </c>
      <c r="Q3772">
        <f>--(Table1[[#This Row],[Patient Waittime]]&lt;=30)</f>
        <v>1</v>
      </c>
      <c r="R3772">
        <f>--Table1[[#This Row],[Patient Admission Flag]]</f>
        <v>0</v>
      </c>
      <c r="S3772">
        <f>--AND(Table1[[#This Row],[WithinTarget]]=1,Table1[[#This Row],[Patient Satisfaction Score]]&gt;=7)</f>
        <v>0</v>
      </c>
      <c r="T3772" t="str">
        <f>IF(LEFT(Table1[[#This Row],[Patient Gender]],1)="F","Female","Male")</f>
        <v>Male</v>
      </c>
    </row>
    <row r="3773" spans="1:20" x14ac:dyDescent="0.3">
      <c r="A3773" t="s">
        <v>3877</v>
      </c>
      <c r="B3773" s="1">
        <v>45178.912499999999</v>
      </c>
      <c r="C3773" t="s">
        <v>9</v>
      </c>
      <c r="D3773">
        <v>46</v>
      </c>
      <c r="E3773" t="s">
        <v>22</v>
      </c>
      <c r="F3773" t="s">
        <v>11</v>
      </c>
      <c r="G3773" t="b">
        <v>0</v>
      </c>
      <c r="I3773">
        <v>26</v>
      </c>
      <c r="J3773" t="b">
        <v>0</v>
      </c>
      <c r="K3773">
        <f>YEAR(Table1[[#This Row],[Patient Admission Date]])</f>
        <v>2023</v>
      </c>
      <c r="L3773" t="str">
        <f>TEXT(Table1[[#This Row],[Patient Admission Date]],"mmm")</f>
        <v>Sep</v>
      </c>
      <c r="M3773" t="str">
        <f>TEXT(Table1[[#This Row],[Patient Admission Date]],"ddd")</f>
        <v>Sat</v>
      </c>
      <c r="N3773" t="str">
        <f>TEXT(INT(HOUR(Table1[[#This Row],[Patient Admission Date]])/3)*3,"00")&amp;"-"&amp;TEXT(INT(HOUR(Table1[[#This Row],[Patient Admission Date]])/3)*3+3,"00")</f>
        <v>21-24</v>
      </c>
      <c r="O3773" t="str" cm="1">
        <f t="array" ref="O3773">_xlfn.IFS(Table1[[#This Row],[Patient Age]]&lt;=14,"0-14",Table1[[#This Row],[Patient Age]]&lt;=29,"15-29",Table1[[#This Row],[Patient Age]]&lt;=44,"30-44",Table1[[#This Row],[Patient Age]]&lt;=59,"45-59",Table1[[#This Row],[Patient Age]]&lt;=74,"60-74",TRUE,"75+")</f>
        <v>45-59</v>
      </c>
      <c r="P3773" t="str" cm="1">
        <f t="array" ref="P3773">_xlfn.IFS(Table1[[#This Row],[Patient Waittime]]&lt;=15,"0-15",Table1[[#This Row],[Patient Waittime]]&lt;=30,"16-30",Table1[[#This Row],[Patient Waittime]]&lt;=45,"31-45",Table1[[#This Row],[Patient Waittime]]&lt;=60,"46-60",TRUE,"60+")</f>
        <v>16-30</v>
      </c>
      <c r="Q3773">
        <f>--(Table1[[#This Row],[Patient Waittime]]&lt;=30)</f>
        <v>1</v>
      </c>
      <c r="R3773">
        <f>--Table1[[#This Row],[Patient Admission Flag]]</f>
        <v>0</v>
      </c>
      <c r="S3773">
        <f>--AND(Table1[[#This Row],[WithinTarget]]=1,Table1[[#This Row],[Patient Satisfaction Score]]&gt;=7)</f>
        <v>0</v>
      </c>
      <c r="T3773" t="str">
        <f>IF(LEFT(Table1[[#This Row],[Patient Gender]],1)="F","Female","Male")</f>
        <v>Male</v>
      </c>
    </row>
    <row r="3774" spans="1:20" x14ac:dyDescent="0.3">
      <c r="A3774" t="s">
        <v>3878</v>
      </c>
      <c r="B3774" s="1">
        <v>45352.20416666667</v>
      </c>
      <c r="C3774" t="s">
        <v>9</v>
      </c>
      <c r="D3774">
        <v>23</v>
      </c>
      <c r="E3774" t="s">
        <v>22</v>
      </c>
      <c r="F3774" t="s">
        <v>11</v>
      </c>
      <c r="G3774" t="b">
        <v>0</v>
      </c>
      <c r="I3774">
        <v>27</v>
      </c>
      <c r="J3774" t="b">
        <v>0</v>
      </c>
      <c r="K3774">
        <f>YEAR(Table1[[#This Row],[Patient Admission Date]])</f>
        <v>2024</v>
      </c>
      <c r="L3774" t="str">
        <f>TEXT(Table1[[#This Row],[Patient Admission Date]],"mmm")</f>
        <v>Mar</v>
      </c>
      <c r="M3774" t="str">
        <f>TEXT(Table1[[#This Row],[Patient Admission Date]],"ddd")</f>
        <v>Fri</v>
      </c>
      <c r="N3774" t="str">
        <f>TEXT(INT(HOUR(Table1[[#This Row],[Patient Admission Date]])/3)*3,"00")&amp;"-"&amp;TEXT(INT(HOUR(Table1[[#This Row],[Patient Admission Date]])/3)*3+3,"00")</f>
        <v>03-06</v>
      </c>
      <c r="O3774" t="str" cm="1">
        <f t="array" ref="O3774">_xlfn.IFS(Table1[[#This Row],[Patient Age]]&lt;=14,"0-14",Table1[[#This Row],[Patient Age]]&lt;=29,"15-29",Table1[[#This Row],[Patient Age]]&lt;=44,"30-44",Table1[[#This Row],[Patient Age]]&lt;=59,"45-59",Table1[[#This Row],[Patient Age]]&lt;=74,"60-74",TRUE,"75+")</f>
        <v>15-29</v>
      </c>
      <c r="P3774" t="str" cm="1">
        <f t="array" ref="P3774">_xlfn.IFS(Table1[[#This Row],[Patient Waittime]]&lt;=15,"0-15",Table1[[#This Row],[Patient Waittime]]&lt;=30,"16-30",Table1[[#This Row],[Patient Waittime]]&lt;=45,"31-45",Table1[[#This Row],[Patient Waittime]]&lt;=60,"46-60",TRUE,"60+")</f>
        <v>16-30</v>
      </c>
      <c r="Q3774">
        <f>--(Table1[[#This Row],[Patient Waittime]]&lt;=30)</f>
        <v>1</v>
      </c>
      <c r="R3774">
        <f>--Table1[[#This Row],[Patient Admission Flag]]</f>
        <v>0</v>
      </c>
      <c r="S3774">
        <f>--AND(Table1[[#This Row],[WithinTarget]]=1,Table1[[#This Row],[Patient Satisfaction Score]]&gt;=7)</f>
        <v>0</v>
      </c>
      <c r="T3774" t="str">
        <f>IF(LEFT(Table1[[#This Row],[Patient Gender]],1)="F","Female","Male")</f>
        <v>Male</v>
      </c>
    </row>
    <row r="3775" spans="1:20" x14ac:dyDescent="0.3">
      <c r="A3775" t="s">
        <v>3879</v>
      </c>
      <c r="B3775" s="1">
        <v>45595.348611111112</v>
      </c>
      <c r="C3775" t="s">
        <v>9</v>
      </c>
      <c r="D3775">
        <v>12</v>
      </c>
      <c r="E3775" t="s">
        <v>22</v>
      </c>
      <c r="F3775" t="s">
        <v>11</v>
      </c>
      <c r="G3775" t="b">
        <v>0</v>
      </c>
      <c r="I3775">
        <v>28</v>
      </c>
      <c r="J3775" t="b">
        <v>0</v>
      </c>
      <c r="K3775">
        <f>YEAR(Table1[[#This Row],[Patient Admission Date]])</f>
        <v>2024</v>
      </c>
      <c r="L3775" t="str">
        <f>TEXT(Table1[[#This Row],[Patient Admission Date]],"mmm")</f>
        <v>Oct</v>
      </c>
      <c r="M3775" t="str">
        <f>TEXT(Table1[[#This Row],[Patient Admission Date]],"ddd")</f>
        <v>Wed</v>
      </c>
      <c r="N3775" t="str">
        <f>TEXT(INT(HOUR(Table1[[#This Row],[Patient Admission Date]])/3)*3,"00")&amp;"-"&amp;TEXT(INT(HOUR(Table1[[#This Row],[Patient Admission Date]])/3)*3+3,"00")</f>
        <v>06-09</v>
      </c>
      <c r="O3775" t="str" cm="1">
        <f t="array" ref="O3775">_xlfn.IFS(Table1[[#This Row],[Patient Age]]&lt;=14,"0-14",Table1[[#This Row],[Patient Age]]&lt;=29,"15-29",Table1[[#This Row],[Patient Age]]&lt;=44,"30-44",Table1[[#This Row],[Patient Age]]&lt;=59,"45-59",Table1[[#This Row],[Patient Age]]&lt;=74,"60-74",TRUE,"75+")</f>
        <v>0-14</v>
      </c>
      <c r="P3775" t="str" cm="1">
        <f t="array" ref="P3775">_xlfn.IFS(Table1[[#This Row],[Patient Waittime]]&lt;=15,"0-15",Table1[[#This Row],[Patient Waittime]]&lt;=30,"16-30",Table1[[#This Row],[Patient Waittime]]&lt;=45,"31-45",Table1[[#This Row],[Patient Waittime]]&lt;=60,"46-60",TRUE,"60+")</f>
        <v>16-30</v>
      </c>
      <c r="Q3775">
        <f>--(Table1[[#This Row],[Patient Waittime]]&lt;=30)</f>
        <v>1</v>
      </c>
      <c r="R3775">
        <f>--Table1[[#This Row],[Patient Admission Flag]]</f>
        <v>0</v>
      </c>
      <c r="S3775">
        <f>--AND(Table1[[#This Row],[WithinTarget]]=1,Table1[[#This Row],[Patient Satisfaction Score]]&gt;=7)</f>
        <v>0</v>
      </c>
      <c r="T3775" t="str">
        <f>IF(LEFT(Table1[[#This Row],[Patient Gender]],1)="F","Female","Male")</f>
        <v>Male</v>
      </c>
    </row>
    <row r="3776" spans="1:20" x14ac:dyDescent="0.3">
      <c r="A3776" t="s">
        <v>3880</v>
      </c>
      <c r="B3776" s="1">
        <v>45519.257638888892</v>
      </c>
      <c r="C3776" t="s">
        <v>9</v>
      </c>
      <c r="D3776">
        <v>3</v>
      </c>
      <c r="E3776" t="s">
        <v>22</v>
      </c>
      <c r="F3776" t="s">
        <v>11</v>
      </c>
      <c r="G3776" t="b">
        <v>0</v>
      </c>
      <c r="I3776">
        <v>43</v>
      </c>
      <c r="J3776" t="b">
        <v>0</v>
      </c>
      <c r="K3776">
        <f>YEAR(Table1[[#This Row],[Patient Admission Date]])</f>
        <v>2024</v>
      </c>
      <c r="L3776" t="str">
        <f>TEXT(Table1[[#This Row],[Patient Admission Date]],"mmm")</f>
        <v>Aug</v>
      </c>
      <c r="M3776" t="str">
        <f>TEXT(Table1[[#This Row],[Patient Admission Date]],"ddd")</f>
        <v>Thu</v>
      </c>
      <c r="N3776" t="str">
        <f>TEXT(INT(HOUR(Table1[[#This Row],[Patient Admission Date]])/3)*3,"00")&amp;"-"&amp;TEXT(INT(HOUR(Table1[[#This Row],[Patient Admission Date]])/3)*3+3,"00")</f>
        <v>06-09</v>
      </c>
      <c r="O3776" t="str" cm="1">
        <f t="array" ref="O3776">_xlfn.IFS(Table1[[#This Row],[Patient Age]]&lt;=14,"0-14",Table1[[#This Row],[Patient Age]]&lt;=29,"15-29",Table1[[#This Row],[Patient Age]]&lt;=44,"30-44",Table1[[#This Row],[Patient Age]]&lt;=59,"45-59",Table1[[#This Row],[Patient Age]]&lt;=74,"60-74",TRUE,"75+")</f>
        <v>0-14</v>
      </c>
      <c r="P3776" t="str" cm="1">
        <f t="array" ref="P3776">_xlfn.IFS(Table1[[#This Row],[Patient Waittime]]&lt;=15,"0-15",Table1[[#This Row],[Patient Waittime]]&lt;=30,"16-30",Table1[[#This Row],[Patient Waittime]]&lt;=45,"31-45",Table1[[#This Row],[Patient Waittime]]&lt;=60,"46-60",TRUE,"60+")</f>
        <v>31-45</v>
      </c>
      <c r="Q3776">
        <f>--(Table1[[#This Row],[Patient Waittime]]&lt;=30)</f>
        <v>0</v>
      </c>
      <c r="R3776">
        <f>--Table1[[#This Row],[Patient Admission Flag]]</f>
        <v>0</v>
      </c>
      <c r="S3776">
        <f>--AND(Table1[[#This Row],[WithinTarget]]=1,Table1[[#This Row],[Patient Satisfaction Score]]&gt;=7)</f>
        <v>0</v>
      </c>
      <c r="T3776" t="str">
        <f>IF(LEFT(Table1[[#This Row],[Patient Gender]],1)="F","Female","Male")</f>
        <v>Male</v>
      </c>
    </row>
    <row r="3777" spans="1:20" x14ac:dyDescent="0.3">
      <c r="A3777" t="s">
        <v>3881</v>
      </c>
      <c r="B3777" s="1">
        <v>45512.433333333334</v>
      </c>
      <c r="C3777" t="s">
        <v>9</v>
      </c>
      <c r="D3777">
        <v>59</v>
      </c>
      <c r="E3777" t="s">
        <v>22</v>
      </c>
      <c r="F3777" t="s">
        <v>11</v>
      </c>
      <c r="G3777" t="b">
        <v>0</v>
      </c>
      <c r="I3777">
        <v>56</v>
      </c>
      <c r="J3777" t="b">
        <v>0</v>
      </c>
      <c r="K3777">
        <f>YEAR(Table1[[#This Row],[Patient Admission Date]])</f>
        <v>2024</v>
      </c>
      <c r="L3777" t="str">
        <f>TEXT(Table1[[#This Row],[Patient Admission Date]],"mmm")</f>
        <v>Aug</v>
      </c>
      <c r="M3777" t="str">
        <f>TEXT(Table1[[#This Row],[Patient Admission Date]],"ddd")</f>
        <v>Thu</v>
      </c>
      <c r="N3777" t="str">
        <f>TEXT(INT(HOUR(Table1[[#This Row],[Patient Admission Date]])/3)*3,"00")&amp;"-"&amp;TEXT(INT(HOUR(Table1[[#This Row],[Patient Admission Date]])/3)*3+3,"00")</f>
        <v>09-12</v>
      </c>
      <c r="O3777" t="str" cm="1">
        <f t="array" ref="O3777">_xlfn.IFS(Table1[[#This Row],[Patient Age]]&lt;=14,"0-14",Table1[[#This Row],[Patient Age]]&lt;=29,"15-29",Table1[[#This Row],[Patient Age]]&lt;=44,"30-44",Table1[[#This Row],[Patient Age]]&lt;=59,"45-59",Table1[[#This Row],[Patient Age]]&lt;=74,"60-74",TRUE,"75+")</f>
        <v>45-59</v>
      </c>
      <c r="P3777" t="str" cm="1">
        <f t="array" ref="P3777">_xlfn.IFS(Table1[[#This Row],[Patient Waittime]]&lt;=15,"0-15",Table1[[#This Row],[Patient Waittime]]&lt;=30,"16-30",Table1[[#This Row],[Patient Waittime]]&lt;=45,"31-45",Table1[[#This Row],[Patient Waittime]]&lt;=60,"46-60",TRUE,"60+")</f>
        <v>46-60</v>
      </c>
      <c r="Q3777">
        <f>--(Table1[[#This Row],[Patient Waittime]]&lt;=30)</f>
        <v>0</v>
      </c>
      <c r="R3777">
        <f>--Table1[[#This Row],[Patient Admission Flag]]</f>
        <v>0</v>
      </c>
      <c r="S3777">
        <f>--AND(Table1[[#This Row],[WithinTarget]]=1,Table1[[#This Row],[Patient Satisfaction Score]]&gt;=7)</f>
        <v>0</v>
      </c>
      <c r="T3777" t="str">
        <f>IF(LEFT(Table1[[#This Row],[Patient Gender]],1)="F","Female","Male")</f>
        <v>Male</v>
      </c>
    </row>
    <row r="3778" spans="1:20" x14ac:dyDescent="0.3">
      <c r="A3778" t="s">
        <v>3882</v>
      </c>
      <c r="B3778" s="1">
        <v>45130.904861111114</v>
      </c>
      <c r="C3778" t="s">
        <v>9</v>
      </c>
      <c r="D3778">
        <v>27</v>
      </c>
      <c r="E3778" t="s">
        <v>22</v>
      </c>
      <c r="F3778" t="s">
        <v>11</v>
      </c>
      <c r="G3778" t="b">
        <v>0</v>
      </c>
      <c r="I3778">
        <v>17</v>
      </c>
      <c r="J3778" t="b">
        <v>0</v>
      </c>
      <c r="K3778">
        <f>YEAR(Table1[[#This Row],[Patient Admission Date]])</f>
        <v>2023</v>
      </c>
      <c r="L3778" t="str">
        <f>TEXT(Table1[[#This Row],[Patient Admission Date]],"mmm")</f>
        <v>Jul</v>
      </c>
      <c r="M3778" t="str">
        <f>TEXT(Table1[[#This Row],[Patient Admission Date]],"ddd")</f>
        <v>Sun</v>
      </c>
      <c r="N3778" t="str">
        <f>TEXT(INT(HOUR(Table1[[#This Row],[Patient Admission Date]])/3)*3,"00")&amp;"-"&amp;TEXT(INT(HOUR(Table1[[#This Row],[Patient Admission Date]])/3)*3+3,"00")</f>
        <v>21-24</v>
      </c>
      <c r="O3778" t="str" cm="1">
        <f t="array" ref="O3778">_xlfn.IFS(Table1[[#This Row],[Patient Age]]&lt;=14,"0-14",Table1[[#This Row],[Patient Age]]&lt;=29,"15-29",Table1[[#This Row],[Patient Age]]&lt;=44,"30-44",Table1[[#This Row],[Patient Age]]&lt;=59,"45-59",Table1[[#This Row],[Patient Age]]&lt;=74,"60-74",TRUE,"75+")</f>
        <v>15-29</v>
      </c>
      <c r="P3778" t="str" cm="1">
        <f t="array" ref="P3778">_xlfn.IFS(Table1[[#This Row],[Patient Waittime]]&lt;=15,"0-15",Table1[[#This Row],[Patient Waittime]]&lt;=30,"16-30",Table1[[#This Row],[Patient Waittime]]&lt;=45,"31-45",Table1[[#This Row],[Patient Waittime]]&lt;=60,"46-60",TRUE,"60+")</f>
        <v>16-30</v>
      </c>
      <c r="Q3778">
        <f>--(Table1[[#This Row],[Patient Waittime]]&lt;=30)</f>
        <v>1</v>
      </c>
      <c r="R3778">
        <f>--Table1[[#This Row],[Patient Admission Flag]]</f>
        <v>0</v>
      </c>
      <c r="S3778">
        <f>--AND(Table1[[#This Row],[WithinTarget]]=1,Table1[[#This Row],[Patient Satisfaction Score]]&gt;=7)</f>
        <v>0</v>
      </c>
      <c r="T3778" t="str">
        <f>IF(LEFT(Table1[[#This Row],[Patient Gender]],1)="F","Female","Male")</f>
        <v>Male</v>
      </c>
    </row>
    <row r="3779" spans="1:20" x14ac:dyDescent="0.3">
      <c r="A3779" t="s">
        <v>3883</v>
      </c>
      <c r="B3779" s="1">
        <v>45108.548611111109</v>
      </c>
      <c r="C3779" t="s">
        <v>9</v>
      </c>
      <c r="D3779">
        <v>71</v>
      </c>
      <c r="E3779" t="s">
        <v>22</v>
      </c>
      <c r="F3779" t="s">
        <v>11</v>
      </c>
      <c r="G3779" t="b">
        <v>0</v>
      </c>
      <c r="I3779">
        <v>47</v>
      </c>
      <c r="J3779" t="b">
        <v>0</v>
      </c>
      <c r="K3779">
        <f>YEAR(Table1[[#This Row],[Patient Admission Date]])</f>
        <v>2023</v>
      </c>
      <c r="L3779" t="str">
        <f>TEXT(Table1[[#This Row],[Patient Admission Date]],"mmm")</f>
        <v>Jul</v>
      </c>
      <c r="M3779" t="str">
        <f>TEXT(Table1[[#This Row],[Patient Admission Date]],"ddd")</f>
        <v>Sat</v>
      </c>
      <c r="N3779" t="str">
        <f>TEXT(INT(HOUR(Table1[[#This Row],[Patient Admission Date]])/3)*3,"00")&amp;"-"&amp;TEXT(INT(HOUR(Table1[[#This Row],[Patient Admission Date]])/3)*3+3,"00")</f>
        <v>12-15</v>
      </c>
      <c r="O3779" t="str" cm="1">
        <f t="array" ref="O3779">_xlfn.IFS(Table1[[#This Row],[Patient Age]]&lt;=14,"0-14",Table1[[#This Row],[Patient Age]]&lt;=29,"15-29",Table1[[#This Row],[Patient Age]]&lt;=44,"30-44",Table1[[#This Row],[Patient Age]]&lt;=59,"45-59",Table1[[#This Row],[Patient Age]]&lt;=74,"60-74",TRUE,"75+")</f>
        <v>60-74</v>
      </c>
      <c r="P3779" t="str" cm="1">
        <f t="array" ref="P3779">_xlfn.IFS(Table1[[#This Row],[Patient Waittime]]&lt;=15,"0-15",Table1[[#This Row],[Patient Waittime]]&lt;=30,"16-30",Table1[[#This Row],[Patient Waittime]]&lt;=45,"31-45",Table1[[#This Row],[Patient Waittime]]&lt;=60,"46-60",TRUE,"60+")</f>
        <v>46-60</v>
      </c>
      <c r="Q3779">
        <f>--(Table1[[#This Row],[Patient Waittime]]&lt;=30)</f>
        <v>0</v>
      </c>
      <c r="R3779">
        <f>--Table1[[#This Row],[Patient Admission Flag]]</f>
        <v>0</v>
      </c>
      <c r="S3779">
        <f>--AND(Table1[[#This Row],[WithinTarget]]=1,Table1[[#This Row],[Patient Satisfaction Score]]&gt;=7)</f>
        <v>0</v>
      </c>
      <c r="T3779" t="str">
        <f>IF(LEFT(Table1[[#This Row],[Patient Gender]],1)="F","Female","Male")</f>
        <v>Male</v>
      </c>
    </row>
    <row r="3780" spans="1:20" x14ac:dyDescent="0.3">
      <c r="A3780" t="s">
        <v>3884</v>
      </c>
      <c r="B3780" s="1">
        <v>45409.074305555558</v>
      </c>
      <c r="C3780" t="s">
        <v>9</v>
      </c>
      <c r="D3780">
        <v>67</v>
      </c>
      <c r="E3780" t="s">
        <v>22</v>
      </c>
      <c r="F3780" t="s">
        <v>11</v>
      </c>
      <c r="G3780" t="b">
        <v>0</v>
      </c>
      <c r="I3780">
        <v>49</v>
      </c>
      <c r="J3780" t="b">
        <v>0</v>
      </c>
      <c r="K3780">
        <f>YEAR(Table1[[#This Row],[Patient Admission Date]])</f>
        <v>2024</v>
      </c>
      <c r="L3780" t="str">
        <f>TEXT(Table1[[#This Row],[Patient Admission Date]],"mmm")</f>
        <v>Apr</v>
      </c>
      <c r="M3780" t="str">
        <f>TEXT(Table1[[#This Row],[Patient Admission Date]],"ddd")</f>
        <v>Sat</v>
      </c>
      <c r="N3780" t="str">
        <f>TEXT(INT(HOUR(Table1[[#This Row],[Patient Admission Date]])/3)*3,"00")&amp;"-"&amp;TEXT(INT(HOUR(Table1[[#This Row],[Patient Admission Date]])/3)*3+3,"00")</f>
        <v>00-03</v>
      </c>
      <c r="O3780" t="str" cm="1">
        <f t="array" ref="O3780">_xlfn.IFS(Table1[[#This Row],[Patient Age]]&lt;=14,"0-14",Table1[[#This Row],[Patient Age]]&lt;=29,"15-29",Table1[[#This Row],[Patient Age]]&lt;=44,"30-44",Table1[[#This Row],[Patient Age]]&lt;=59,"45-59",Table1[[#This Row],[Patient Age]]&lt;=74,"60-74",TRUE,"75+")</f>
        <v>60-74</v>
      </c>
      <c r="P3780" t="str" cm="1">
        <f t="array" ref="P3780">_xlfn.IFS(Table1[[#This Row],[Patient Waittime]]&lt;=15,"0-15",Table1[[#This Row],[Patient Waittime]]&lt;=30,"16-30",Table1[[#This Row],[Patient Waittime]]&lt;=45,"31-45",Table1[[#This Row],[Patient Waittime]]&lt;=60,"46-60",TRUE,"60+")</f>
        <v>46-60</v>
      </c>
      <c r="Q3780">
        <f>--(Table1[[#This Row],[Patient Waittime]]&lt;=30)</f>
        <v>0</v>
      </c>
      <c r="R3780">
        <f>--Table1[[#This Row],[Patient Admission Flag]]</f>
        <v>0</v>
      </c>
      <c r="S3780">
        <f>--AND(Table1[[#This Row],[WithinTarget]]=1,Table1[[#This Row],[Patient Satisfaction Score]]&gt;=7)</f>
        <v>0</v>
      </c>
      <c r="T3780" t="str">
        <f>IF(LEFT(Table1[[#This Row],[Patient Gender]],1)="F","Female","Male")</f>
        <v>Male</v>
      </c>
    </row>
    <row r="3781" spans="1:20" x14ac:dyDescent="0.3">
      <c r="A3781" t="s">
        <v>3885</v>
      </c>
      <c r="B3781" s="1">
        <v>45233.731944444444</v>
      </c>
      <c r="C3781" t="s">
        <v>9</v>
      </c>
      <c r="D3781">
        <v>63</v>
      </c>
      <c r="E3781" t="s">
        <v>22</v>
      </c>
      <c r="F3781" t="s">
        <v>11</v>
      </c>
      <c r="G3781" t="b">
        <v>0</v>
      </c>
      <c r="I3781">
        <v>54</v>
      </c>
      <c r="J3781" t="b">
        <v>0</v>
      </c>
      <c r="K3781">
        <f>YEAR(Table1[[#This Row],[Patient Admission Date]])</f>
        <v>2023</v>
      </c>
      <c r="L3781" t="str">
        <f>TEXT(Table1[[#This Row],[Patient Admission Date]],"mmm")</f>
        <v>Nov</v>
      </c>
      <c r="M3781" t="str">
        <f>TEXT(Table1[[#This Row],[Patient Admission Date]],"ddd")</f>
        <v>Fri</v>
      </c>
      <c r="N3781" t="str">
        <f>TEXT(INT(HOUR(Table1[[#This Row],[Patient Admission Date]])/3)*3,"00")&amp;"-"&amp;TEXT(INT(HOUR(Table1[[#This Row],[Patient Admission Date]])/3)*3+3,"00")</f>
        <v>15-18</v>
      </c>
      <c r="O3781" t="str" cm="1">
        <f t="array" ref="O3781">_xlfn.IFS(Table1[[#This Row],[Patient Age]]&lt;=14,"0-14",Table1[[#This Row],[Patient Age]]&lt;=29,"15-29",Table1[[#This Row],[Patient Age]]&lt;=44,"30-44",Table1[[#This Row],[Patient Age]]&lt;=59,"45-59",Table1[[#This Row],[Patient Age]]&lt;=74,"60-74",TRUE,"75+")</f>
        <v>60-74</v>
      </c>
      <c r="P3781" t="str" cm="1">
        <f t="array" ref="P3781">_xlfn.IFS(Table1[[#This Row],[Patient Waittime]]&lt;=15,"0-15",Table1[[#This Row],[Patient Waittime]]&lt;=30,"16-30",Table1[[#This Row],[Patient Waittime]]&lt;=45,"31-45",Table1[[#This Row],[Patient Waittime]]&lt;=60,"46-60",TRUE,"60+")</f>
        <v>46-60</v>
      </c>
      <c r="Q3781">
        <f>--(Table1[[#This Row],[Patient Waittime]]&lt;=30)</f>
        <v>0</v>
      </c>
      <c r="R3781">
        <f>--Table1[[#This Row],[Patient Admission Flag]]</f>
        <v>0</v>
      </c>
      <c r="S3781">
        <f>--AND(Table1[[#This Row],[WithinTarget]]=1,Table1[[#This Row],[Patient Satisfaction Score]]&gt;=7)</f>
        <v>0</v>
      </c>
      <c r="T3781" t="str">
        <f>IF(LEFT(Table1[[#This Row],[Patient Gender]],1)="F","Female","Male")</f>
        <v>Male</v>
      </c>
    </row>
    <row r="3782" spans="1:20" x14ac:dyDescent="0.3">
      <c r="A3782" t="s">
        <v>3886</v>
      </c>
      <c r="B3782" s="1">
        <v>45395.236111111109</v>
      </c>
      <c r="C3782" t="s">
        <v>9</v>
      </c>
      <c r="D3782">
        <v>17</v>
      </c>
      <c r="E3782" t="s">
        <v>22</v>
      </c>
      <c r="F3782" t="s">
        <v>11</v>
      </c>
      <c r="G3782" t="b">
        <v>0</v>
      </c>
      <c r="I3782">
        <v>10</v>
      </c>
      <c r="J3782" t="b">
        <v>0</v>
      </c>
      <c r="K3782">
        <f>YEAR(Table1[[#This Row],[Patient Admission Date]])</f>
        <v>2024</v>
      </c>
      <c r="L3782" t="str">
        <f>TEXT(Table1[[#This Row],[Patient Admission Date]],"mmm")</f>
        <v>Apr</v>
      </c>
      <c r="M3782" t="str">
        <f>TEXT(Table1[[#This Row],[Patient Admission Date]],"ddd")</f>
        <v>Sat</v>
      </c>
      <c r="N3782" t="str">
        <f>TEXT(INT(HOUR(Table1[[#This Row],[Patient Admission Date]])/3)*3,"00")&amp;"-"&amp;TEXT(INT(HOUR(Table1[[#This Row],[Patient Admission Date]])/3)*3+3,"00")</f>
        <v>03-06</v>
      </c>
      <c r="O3782" t="str" cm="1">
        <f t="array" ref="O3782">_xlfn.IFS(Table1[[#This Row],[Patient Age]]&lt;=14,"0-14",Table1[[#This Row],[Patient Age]]&lt;=29,"15-29",Table1[[#This Row],[Patient Age]]&lt;=44,"30-44",Table1[[#This Row],[Patient Age]]&lt;=59,"45-59",Table1[[#This Row],[Patient Age]]&lt;=74,"60-74",TRUE,"75+")</f>
        <v>15-29</v>
      </c>
      <c r="P3782" t="str" cm="1">
        <f t="array" ref="P3782">_xlfn.IFS(Table1[[#This Row],[Patient Waittime]]&lt;=15,"0-15",Table1[[#This Row],[Patient Waittime]]&lt;=30,"16-30",Table1[[#This Row],[Patient Waittime]]&lt;=45,"31-45",Table1[[#This Row],[Patient Waittime]]&lt;=60,"46-60",TRUE,"60+")</f>
        <v>0-15</v>
      </c>
      <c r="Q3782">
        <f>--(Table1[[#This Row],[Patient Waittime]]&lt;=30)</f>
        <v>1</v>
      </c>
      <c r="R3782">
        <f>--Table1[[#This Row],[Patient Admission Flag]]</f>
        <v>0</v>
      </c>
      <c r="S3782">
        <f>--AND(Table1[[#This Row],[WithinTarget]]=1,Table1[[#This Row],[Patient Satisfaction Score]]&gt;=7)</f>
        <v>0</v>
      </c>
      <c r="T3782" t="str">
        <f>IF(LEFT(Table1[[#This Row],[Patient Gender]],1)="F","Female","Male")</f>
        <v>Male</v>
      </c>
    </row>
    <row r="3783" spans="1:20" x14ac:dyDescent="0.3">
      <c r="A3783" t="s">
        <v>3887</v>
      </c>
      <c r="B3783" s="1">
        <v>45030.450694444444</v>
      </c>
      <c r="C3783" t="s">
        <v>9</v>
      </c>
      <c r="D3783">
        <v>70</v>
      </c>
      <c r="E3783" t="s">
        <v>22</v>
      </c>
      <c r="F3783" t="s">
        <v>11</v>
      </c>
      <c r="G3783" t="b">
        <v>0</v>
      </c>
      <c r="I3783">
        <v>19</v>
      </c>
      <c r="J3783" t="b">
        <v>0</v>
      </c>
      <c r="K3783">
        <f>YEAR(Table1[[#This Row],[Patient Admission Date]])</f>
        <v>2023</v>
      </c>
      <c r="L3783" t="str">
        <f>TEXT(Table1[[#This Row],[Patient Admission Date]],"mmm")</f>
        <v>Apr</v>
      </c>
      <c r="M3783" t="str">
        <f>TEXT(Table1[[#This Row],[Patient Admission Date]],"ddd")</f>
        <v>Fri</v>
      </c>
      <c r="N3783" t="str">
        <f>TEXT(INT(HOUR(Table1[[#This Row],[Patient Admission Date]])/3)*3,"00")&amp;"-"&amp;TEXT(INT(HOUR(Table1[[#This Row],[Patient Admission Date]])/3)*3+3,"00")</f>
        <v>09-12</v>
      </c>
      <c r="O3783" t="str" cm="1">
        <f t="array" ref="O3783">_xlfn.IFS(Table1[[#This Row],[Patient Age]]&lt;=14,"0-14",Table1[[#This Row],[Patient Age]]&lt;=29,"15-29",Table1[[#This Row],[Patient Age]]&lt;=44,"30-44",Table1[[#This Row],[Patient Age]]&lt;=59,"45-59",Table1[[#This Row],[Patient Age]]&lt;=74,"60-74",TRUE,"75+")</f>
        <v>60-74</v>
      </c>
      <c r="P3783" t="str" cm="1">
        <f t="array" ref="P3783">_xlfn.IFS(Table1[[#This Row],[Patient Waittime]]&lt;=15,"0-15",Table1[[#This Row],[Patient Waittime]]&lt;=30,"16-30",Table1[[#This Row],[Patient Waittime]]&lt;=45,"31-45",Table1[[#This Row],[Patient Waittime]]&lt;=60,"46-60",TRUE,"60+")</f>
        <v>16-30</v>
      </c>
      <c r="Q3783">
        <f>--(Table1[[#This Row],[Patient Waittime]]&lt;=30)</f>
        <v>1</v>
      </c>
      <c r="R3783">
        <f>--Table1[[#This Row],[Patient Admission Flag]]</f>
        <v>0</v>
      </c>
      <c r="S3783">
        <f>--AND(Table1[[#This Row],[WithinTarget]]=1,Table1[[#This Row],[Patient Satisfaction Score]]&gt;=7)</f>
        <v>0</v>
      </c>
      <c r="T3783" t="str">
        <f>IF(LEFT(Table1[[#This Row],[Patient Gender]],1)="F","Female","Male")</f>
        <v>Male</v>
      </c>
    </row>
    <row r="3784" spans="1:20" x14ac:dyDescent="0.3">
      <c r="A3784" t="s">
        <v>3888</v>
      </c>
      <c r="B3784" s="1">
        <v>45076.807638888888</v>
      </c>
      <c r="C3784" t="s">
        <v>9</v>
      </c>
      <c r="D3784">
        <v>4</v>
      </c>
      <c r="E3784" t="s">
        <v>22</v>
      </c>
      <c r="F3784" t="s">
        <v>11</v>
      </c>
      <c r="G3784" t="b">
        <v>0</v>
      </c>
      <c r="I3784">
        <v>22</v>
      </c>
      <c r="J3784" t="b">
        <v>0</v>
      </c>
      <c r="K3784">
        <f>YEAR(Table1[[#This Row],[Patient Admission Date]])</f>
        <v>2023</v>
      </c>
      <c r="L3784" t="str">
        <f>TEXT(Table1[[#This Row],[Patient Admission Date]],"mmm")</f>
        <v>May</v>
      </c>
      <c r="M3784" t="str">
        <f>TEXT(Table1[[#This Row],[Patient Admission Date]],"ddd")</f>
        <v>Tue</v>
      </c>
      <c r="N3784" t="str">
        <f>TEXT(INT(HOUR(Table1[[#This Row],[Patient Admission Date]])/3)*3,"00")&amp;"-"&amp;TEXT(INT(HOUR(Table1[[#This Row],[Patient Admission Date]])/3)*3+3,"00")</f>
        <v>18-21</v>
      </c>
      <c r="O3784" t="str" cm="1">
        <f t="array" ref="O3784">_xlfn.IFS(Table1[[#This Row],[Patient Age]]&lt;=14,"0-14",Table1[[#This Row],[Patient Age]]&lt;=29,"15-29",Table1[[#This Row],[Patient Age]]&lt;=44,"30-44",Table1[[#This Row],[Patient Age]]&lt;=59,"45-59",Table1[[#This Row],[Patient Age]]&lt;=74,"60-74",TRUE,"75+")</f>
        <v>0-14</v>
      </c>
      <c r="P3784" t="str" cm="1">
        <f t="array" ref="P3784">_xlfn.IFS(Table1[[#This Row],[Patient Waittime]]&lt;=15,"0-15",Table1[[#This Row],[Patient Waittime]]&lt;=30,"16-30",Table1[[#This Row],[Patient Waittime]]&lt;=45,"31-45",Table1[[#This Row],[Patient Waittime]]&lt;=60,"46-60",TRUE,"60+")</f>
        <v>16-30</v>
      </c>
      <c r="Q3784">
        <f>--(Table1[[#This Row],[Patient Waittime]]&lt;=30)</f>
        <v>1</v>
      </c>
      <c r="R3784">
        <f>--Table1[[#This Row],[Patient Admission Flag]]</f>
        <v>0</v>
      </c>
      <c r="S3784">
        <f>--AND(Table1[[#This Row],[WithinTarget]]=1,Table1[[#This Row],[Patient Satisfaction Score]]&gt;=7)</f>
        <v>0</v>
      </c>
      <c r="T3784" t="str">
        <f>IF(LEFT(Table1[[#This Row],[Patient Gender]],1)="F","Female","Male")</f>
        <v>Male</v>
      </c>
    </row>
    <row r="3785" spans="1:20" x14ac:dyDescent="0.3">
      <c r="A3785" t="s">
        <v>3889</v>
      </c>
      <c r="B3785" s="1">
        <v>45324.223611111112</v>
      </c>
      <c r="C3785" t="s">
        <v>9</v>
      </c>
      <c r="D3785">
        <v>62</v>
      </c>
      <c r="E3785" t="s">
        <v>22</v>
      </c>
      <c r="F3785" t="s">
        <v>11</v>
      </c>
      <c r="G3785" t="b">
        <v>0</v>
      </c>
      <c r="I3785">
        <v>31</v>
      </c>
      <c r="J3785" t="b">
        <v>0</v>
      </c>
      <c r="K3785">
        <f>YEAR(Table1[[#This Row],[Patient Admission Date]])</f>
        <v>2024</v>
      </c>
      <c r="L3785" t="str">
        <f>TEXT(Table1[[#This Row],[Patient Admission Date]],"mmm")</f>
        <v>Feb</v>
      </c>
      <c r="M3785" t="str">
        <f>TEXT(Table1[[#This Row],[Patient Admission Date]],"ddd")</f>
        <v>Fri</v>
      </c>
      <c r="N3785" t="str">
        <f>TEXT(INT(HOUR(Table1[[#This Row],[Patient Admission Date]])/3)*3,"00")&amp;"-"&amp;TEXT(INT(HOUR(Table1[[#This Row],[Patient Admission Date]])/3)*3+3,"00")</f>
        <v>03-06</v>
      </c>
      <c r="O3785" t="str" cm="1">
        <f t="array" ref="O3785">_xlfn.IFS(Table1[[#This Row],[Patient Age]]&lt;=14,"0-14",Table1[[#This Row],[Patient Age]]&lt;=29,"15-29",Table1[[#This Row],[Patient Age]]&lt;=44,"30-44",Table1[[#This Row],[Patient Age]]&lt;=59,"45-59",Table1[[#This Row],[Patient Age]]&lt;=74,"60-74",TRUE,"75+")</f>
        <v>60-74</v>
      </c>
      <c r="P3785" t="str" cm="1">
        <f t="array" ref="P3785">_xlfn.IFS(Table1[[#This Row],[Patient Waittime]]&lt;=15,"0-15",Table1[[#This Row],[Patient Waittime]]&lt;=30,"16-30",Table1[[#This Row],[Patient Waittime]]&lt;=45,"31-45",Table1[[#This Row],[Patient Waittime]]&lt;=60,"46-60",TRUE,"60+")</f>
        <v>31-45</v>
      </c>
      <c r="Q3785">
        <f>--(Table1[[#This Row],[Patient Waittime]]&lt;=30)</f>
        <v>0</v>
      </c>
      <c r="R3785">
        <f>--Table1[[#This Row],[Patient Admission Flag]]</f>
        <v>0</v>
      </c>
      <c r="S3785">
        <f>--AND(Table1[[#This Row],[WithinTarget]]=1,Table1[[#This Row],[Patient Satisfaction Score]]&gt;=7)</f>
        <v>0</v>
      </c>
      <c r="T3785" t="str">
        <f>IF(LEFT(Table1[[#This Row],[Patient Gender]],1)="F","Female","Male")</f>
        <v>Male</v>
      </c>
    </row>
    <row r="3786" spans="1:20" x14ac:dyDescent="0.3">
      <c r="A3786" t="s">
        <v>3890</v>
      </c>
      <c r="B3786" s="1">
        <v>45078.42291666667</v>
      </c>
      <c r="C3786" t="s">
        <v>9</v>
      </c>
      <c r="D3786">
        <v>8</v>
      </c>
      <c r="E3786" t="s">
        <v>22</v>
      </c>
      <c r="F3786" t="s">
        <v>11</v>
      </c>
      <c r="G3786" t="b">
        <v>0</v>
      </c>
      <c r="I3786">
        <v>54</v>
      </c>
      <c r="J3786" t="b">
        <v>0</v>
      </c>
      <c r="K3786">
        <f>YEAR(Table1[[#This Row],[Patient Admission Date]])</f>
        <v>2023</v>
      </c>
      <c r="L3786" t="str">
        <f>TEXT(Table1[[#This Row],[Patient Admission Date]],"mmm")</f>
        <v>Jun</v>
      </c>
      <c r="M3786" t="str">
        <f>TEXT(Table1[[#This Row],[Patient Admission Date]],"ddd")</f>
        <v>Thu</v>
      </c>
      <c r="N3786" t="str">
        <f>TEXT(INT(HOUR(Table1[[#This Row],[Patient Admission Date]])/3)*3,"00")&amp;"-"&amp;TEXT(INT(HOUR(Table1[[#This Row],[Patient Admission Date]])/3)*3+3,"00")</f>
        <v>09-12</v>
      </c>
      <c r="O3786" t="str" cm="1">
        <f t="array" ref="O3786">_xlfn.IFS(Table1[[#This Row],[Patient Age]]&lt;=14,"0-14",Table1[[#This Row],[Patient Age]]&lt;=29,"15-29",Table1[[#This Row],[Patient Age]]&lt;=44,"30-44",Table1[[#This Row],[Patient Age]]&lt;=59,"45-59",Table1[[#This Row],[Patient Age]]&lt;=74,"60-74",TRUE,"75+")</f>
        <v>0-14</v>
      </c>
      <c r="P3786" t="str" cm="1">
        <f t="array" ref="P3786">_xlfn.IFS(Table1[[#This Row],[Patient Waittime]]&lt;=15,"0-15",Table1[[#This Row],[Patient Waittime]]&lt;=30,"16-30",Table1[[#This Row],[Patient Waittime]]&lt;=45,"31-45",Table1[[#This Row],[Patient Waittime]]&lt;=60,"46-60",TRUE,"60+")</f>
        <v>46-60</v>
      </c>
      <c r="Q3786">
        <f>--(Table1[[#This Row],[Patient Waittime]]&lt;=30)</f>
        <v>0</v>
      </c>
      <c r="R3786">
        <f>--Table1[[#This Row],[Patient Admission Flag]]</f>
        <v>0</v>
      </c>
      <c r="S3786">
        <f>--AND(Table1[[#This Row],[WithinTarget]]=1,Table1[[#This Row],[Patient Satisfaction Score]]&gt;=7)</f>
        <v>0</v>
      </c>
      <c r="T3786" t="str">
        <f>IF(LEFT(Table1[[#This Row],[Patient Gender]],1)="F","Female","Male")</f>
        <v>Male</v>
      </c>
    </row>
    <row r="3787" spans="1:20" x14ac:dyDescent="0.3">
      <c r="A3787" t="s">
        <v>3891</v>
      </c>
      <c r="B3787" s="1">
        <v>45498.500694444447</v>
      </c>
      <c r="C3787" t="s">
        <v>9</v>
      </c>
      <c r="D3787">
        <v>43</v>
      </c>
      <c r="E3787" t="s">
        <v>22</v>
      </c>
      <c r="F3787" t="s">
        <v>11</v>
      </c>
      <c r="G3787" t="b">
        <v>0</v>
      </c>
      <c r="I3787">
        <v>32</v>
      </c>
      <c r="J3787" t="b">
        <v>0</v>
      </c>
      <c r="K3787">
        <f>YEAR(Table1[[#This Row],[Patient Admission Date]])</f>
        <v>2024</v>
      </c>
      <c r="L3787" t="str">
        <f>TEXT(Table1[[#This Row],[Patient Admission Date]],"mmm")</f>
        <v>Jul</v>
      </c>
      <c r="M3787" t="str">
        <f>TEXT(Table1[[#This Row],[Patient Admission Date]],"ddd")</f>
        <v>Thu</v>
      </c>
      <c r="N3787" t="str">
        <f>TEXT(INT(HOUR(Table1[[#This Row],[Patient Admission Date]])/3)*3,"00")&amp;"-"&amp;TEXT(INT(HOUR(Table1[[#This Row],[Patient Admission Date]])/3)*3+3,"00")</f>
        <v>12-15</v>
      </c>
      <c r="O3787" t="str" cm="1">
        <f t="array" ref="O3787">_xlfn.IFS(Table1[[#This Row],[Patient Age]]&lt;=14,"0-14",Table1[[#This Row],[Patient Age]]&lt;=29,"15-29",Table1[[#This Row],[Patient Age]]&lt;=44,"30-44",Table1[[#This Row],[Patient Age]]&lt;=59,"45-59",Table1[[#This Row],[Patient Age]]&lt;=74,"60-74",TRUE,"75+")</f>
        <v>30-44</v>
      </c>
      <c r="P3787" t="str" cm="1">
        <f t="array" ref="P3787">_xlfn.IFS(Table1[[#This Row],[Patient Waittime]]&lt;=15,"0-15",Table1[[#This Row],[Patient Waittime]]&lt;=30,"16-30",Table1[[#This Row],[Patient Waittime]]&lt;=45,"31-45",Table1[[#This Row],[Patient Waittime]]&lt;=60,"46-60",TRUE,"60+")</f>
        <v>31-45</v>
      </c>
      <c r="Q3787">
        <f>--(Table1[[#This Row],[Patient Waittime]]&lt;=30)</f>
        <v>0</v>
      </c>
      <c r="R3787">
        <f>--Table1[[#This Row],[Patient Admission Flag]]</f>
        <v>0</v>
      </c>
      <c r="S3787">
        <f>--AND(Table1[[#This Row],[WithinTarget]]=1,Table1[[#This Row],[Patient Satisfaction Score]]&gt;=7)</f>
        <v>0</v>
      </c>
      <c r="T3787" t="str">
        <f>IF(LEFT(Table1[[#This Row],[Patient Gender]],1)="F","Female","Male")</f>
        <v>Male</v>
      </c>
    </row>
    <row r="3788" spans="1:20" x14ac:dyDescent="0.3">
      <c r="A3788" t="s">
        <v>3892</v>
      </c>
      <c r="B3788" s="1">
        <v>45370.449305555558</v>
      </c>
      <c r="C3788" t="s">
        <v>9</v>
      </c>
      <c r="D3788">
        <v>1</v>
      </c>
      <c r="E3788" t="s">
        <v>22</v>
      </c>
      <c r="F3788" t="s">
        <v>11</v>
      </c>
      <c r="G3788" t="b">
        <v>0</v>
      </c>
      <c r="I3788">
        <v>39</v>
      </c>
      <c r="J3788" t="b">
        <v>0</v>
      </c>
      <c r="K3788">
        <f>YEAR(Table1[[#This Row],[Patient Admission Date]])</f>
        <v>2024</v>
      </c>
      <c r="L3788" t="str">
        <f>TEXT(Table1[[#This Row],[Patient Admission Date]],"mmm")</f>
        <v>Mar</v>
      </c>
      <c r="M3788" t="str">
        <f>TEXT(Table1[[#This Row],[Patient Admission Date]],"ddd")</f>
        <v>Tue</v>
      </c>
      <c r="N3788" t="str">
        <f>TEXT(INT(HOUR(Table1[[#This Row],[Patient Admission Date]])/3)*3,"00")&amp;"-"&amp;TEXT(INT(HOUR(Table1[[#This Row],[Patient Admission Date]])/3)*3+3,"00")</f>
        <v>09-12</v>
      </c>
      <c r="O3788" t="str" cm="1">
        <f t="array" ref="O3788">_xlfn.IFS(Table1[[#This Row],[Patient Age]]&lt;=14,"0-14",Table1[[#This Row],[Patient Age]]&lt;=29,"15-29",Table1[[#This Row],[Patient Age]]&lt;=44,"30-44",Table1[[#This Row],[Patient Age]]&lt;=59,"45-59",Table1[[#This Row],[Patient Age]]&lt;=74,"60-74",TRUE,"75+")</f>
        <v>0-14</v>
      </c>
      <c r="P3788" t="str" cm="1">
        <f t="array" ref="P3788">_xlfn.IFS(Table1[[#This Row],[Patient Waittime]]&lt;=15,"0-15",Table1[[#This Row],[Patient Waittime]]&lt;=30,"16-30",Table1[[#This Row],[Patient Waittime]]&lt;=45,"31-45",Table1[[#This Row],[Patient Waittime]]&lt;=60,"46-60",TRUE,"60+")</f>
        <v>31-45</v>
      </c>
      <c r="Q3788">
        <f>--(Table1[[#This Row],[Patient Waittime]]&lt;=30)</f>
        <v>0</v>
      </c>
      <c r="R3788">
        <f>--Table1[[#This Row],[Patient Admission Flag]]</f>
        <v>0</v>
      </c>
      <c r="S3788">
        <f>--AND(Table1[[#This Row],[WithinTarget]]=1,Table1[[#This Row],[Patient Satisfaction Score]]&gt;=7)</f>
        <v>0</v>
      </c>
      <c r="T3788" t="str">
        <f>IF(LEFT(Table1[[#This Row],[Patient Gender]],1)="F","Female","Male")</f>
        <v>Male</v>
      </c>
    </row>
    <row r="3789" spans="1:20" x14ac:dyDescent="0.3">
      <c r="A3789" t="s">
        <v>3893</v>
      </c>
      <c r="B3789" s="1">
        <v>45078.73333333333</v>
      </c>
      <c r="C3789" t="s">
        <v>9</v>
      </c>
      <c r="D3789">
        <v>23</v>
      </c>
      <c r="E3789" t="s">
        <v>22</v>
      </c>
      <c r="F3789" t="s">
        <v>11</v>
      </c>
      <c r="G3789" t="b">
        <v>0</v>
      </c>
      <c r="I3789">
        <v>57</v>
      </c>
      <c r="J3789" t="b">
        <v>0</v>
      </c>
      <c r="K3789">
        <f>YEAR(Table1[[#This Row],[Patient Admission Date]])</f>
        <v>2023</v>
      </c>
      <c r="L3789" t="str">
        <f>TEXT(Table1[[#This Row],[Patient Admission Date]],"mmm")</f>
        <v>Jun</v>
      </c>
      <c r="M3789" t="str">
        <f>TEXT(Table1[[#This Row],[Patient Admission Date]],"ddd")</f>
        <v>Thu</v>
      </c>
      <c r="N3789" t="str">
        <f>TEXT(INT(HOUR(Table1[[#This Row],[Patient Admission Date]])/3)*3,"00")&amp;"-"&amp;TEXT(INT(HOUR(Table1[[#This Row],[Patient Admission Date]])/3)*3+3,"00")</f>
        <v>15-18</v>
      </c>
      <c r="O3789" t="str" cm="1">
        <f t="array" ref="O3789">_xlfn.IFS(Table1[[#This Row],[Patient Age]]&lt;=14,"0-14",Table1[[#This Row],[Patient Age]]&lt;=29,"15-29",Table1[[#This Row],[Patient Age]]&lt;=44,"30-44",Table1[[#This Row],[Patient Age]]&lt;=59,"45-59",Table1[[#This Row],[Patient Age]]&lt;=74,"60-74",TRUE,"75+")</f>
        <v>15-29</v>
      </c>
      <c r="P3789" t="str" cm="1">
        <f t="array" ref="P3789">_xlfn.IFS(Table1[[#This Row],[Patient Waittime]]&lt;=15,"0-15",Table1[[#This Row],[Patient Waittime]]&lt;=30,"16-30",Table1[[#This Row],[Patient Waittime]]&lt;=45,"31-45",Table1[[#This Row],[Patient Waittime]]&lt;=60,"46-60",TRUE,"60+")</f>
        <v>46-60</v>
      </c>
      <c r="Q3789">
        <f>--(Table1[[#This Row],[Patient Waittime]]&lt;=30)</f>
        <v>0</v>
      </c>
      <c r="R3789">
        <f>--Table1[[#This Row],[Patient Admission Flag]]</f>
        <v>0</v>
      </c>
      <c r="S3789">
        <f>--AND(Table1[[#This Row],[WithinTarget]]=1,Table1[[#This Row],[Patient Satisfaction Score]]&gt;=7)</f>
        <v>0</v>
      </c>
      <c r="T3789" t="str">
        <f>IF(LEFT(Table1[[#This Row],[Patient Gender]],1)="F","Female","Male")</f>
        <v>Male</v>
      </c>
    </row>
    <row r="3790" spans="1:20" x14ac:dyDescent="0.3">
      <c r="A3790" t="s">
        <v>3894</v>
      </c>
      <c r="B3790" s="1">
        <v>45209.702777777777</v>
      </c>
      <c r="C3790" t="s">
        <v>9</v>
      </c>
      <c r="D3790">
        <v>11</v>
      </c>
      <c r="E3790" t="s">
        <v>22</v>
      </c>
      <c r="F3790" t="s">
        <v>11</v>
      </c>
      <c r="G3790" t="b">
        <v>0</v>
      </c>
      <c r="I3790">
        <v>10</v>
      </c>
      <c r="J3790" t="b">
        <v>0</v>
      </c>
      <c r="K3790">
        <f>YEAR(Table1[[#This Row],[Patient Admission Date]])</f>
        <v>2023</v>
      </c>
      <c r="L3790" t="str">
        <f>TEXT(Table1[[#This Row],[Patient Admission Date]],"mmm")</f>
        <v>Oct</v>
      </c>
      <c r="M3790" t="str">
        <f>TEXT(Table1[[#This Row],[Patient Admission Date]],"ddd")</f>
        <v>Tue</v>
      </c>
      <c r="N3790" t="str">
        <f>TEXT(INT(HOUR(Table1[[#This Row],[Patient Admission Date]])/3)*3,"00")&amp;"-"&amp;TEXT(INT(HOUR(Table1[[#This Row],[Patient Admission Date]])/3)*3+3,"00")</f>
        <v>15-18</v>
      </c>
      <c r="O3790" t="str" cm="1">
        <f t="array" ref="O3790">_xlfn.IFS(Table1[[#This Row],[Patient Age]]&lt;=14,"0-14",Table1[[#This Row],[Patient Age]]&lt;=29,"15-29",Table1[[#This Row],[Patient Age]]&lt;=44,"30-44",Table1[[#This Row],[Patient Age]]&lt;=59,"45-59",Table1[[#This Row],[Patient Age]]&lt;=74,"60-74",TRUE,"75+")</f>
        <v>0-14</v>
      </c>
      <c r="P3790" t="str" cm="1">
        <f t="array" ref="P3790">_xlfn.IFS(Table1[[#This Row],[Patient Waittime]]&lt;=15,"0-15",Table1[[#This Row],[Patient Waittime]]&lt;=30,"16-30",Table1[[#This Row],[Patient Waittime]]&lt;=45,"31-45",Table1[[#This Row],[Patient Waittime]]&lt;=60,"46-60",TRUE,"60+")</f>
        <v>0-15</v>
      </c>
      <c r="Q3790">
        <f>--(Table1[[#This Row],[Patient Waittime]]&lt;=30)</f>
        <v>1</v>
      </c>
      <c r="R3790">
        <f>--Table1[[#This Row],[Patient Admission Flag]]</f>
        <v>0</v>
      </c>
      <c r="S3790">
        <f>--AND(Table1[[#This Row],[WithinTarget]]=1,Table1[[#This Row],[Patient Satisfaction Score]]&gt;=7)</f>
        <v>0</v>
      </c>
      <c r="T3790" t="str">
        <f>IF(LEFT(Table1[[#This Row],[Patient Gender]],1)="F","Female","Male")</f>
        <v>Male</v>
      </c>
    </row>
    <row r="3791" spans="1:20" x14ac:dyDescent="0.3">
      <c r="A3791" t="s">
        <v>3895</v>
      </c>
      <c r="B3791" s="1">
        <v>45363.026388888888</v>
      </c>
      <c r="C3791" t="s">
        <v>9</v>
      </c>
      <c r="D3791">
        <v>30</v>
      </c>
      <c r="E3791" t="s">
        <v>22</v>
      </c>
      <c r="F3791" t="s">
        <v>11</v>
      </c>
      <c r="G3791" t="b">
        <v>0</v>
      </c>
      <c r="I3791">
        <v>21</v>
      </c>
      <c r="J3791" t="b">
        <v>0</v>
      </c>
      <c r="K3791">
        <f>YEAR(Table1[[#This Row],[Patient Admission Date]])</f>
        <v>2024</v>
      </c>
      <c r="L3791" t="str">
        <f>TEXT(Table1[[#This Row],[Patient Admission Date]],"mmm")</f>
        <v>Mar</v>
      </c>
      <c r="M3791" t="str">
        <f>TEXT(Table1[[#This Row],[Patient Admission Date]],"ddd")</f>
        <v>Tue</v>
      </c>
      <c r="N3791" t="str">
        <f>TEXT(INT(HOUR(Table1[[#This Row],[Patient Admission Date]])/3)*3,"00")&amp;"-"&amp;TEXT(INT(HOUR(Table1[[#This Row],[Patient Admission Date]])/3)*3+3,"00")</f>
        <v>00-03</v>
      </c>
      <c r="O3791" t="str" cm="1">
        <f t="array" ref="O3791">_xlfn.IFS(Table1[[#This Row],[Patient Age]]&lt;=14,"0-14",Table1[[#This Row],[Patient Age]]&lt;=29,"15-29",Table1[[#This Row],[Patient Age]]&lt;=44,"30-44",Table1[[#This Row],[Patient Age]]&lt;=59,"45-59",Table1[[#This Row],[Patient Age]]&lt;=74,"60-74",TRUE,"75+")</f>
        <v>30-44</v>
      </c>
      <c r="P3791" t="str" cm="1">
        <f t="array" ref="P3791">_xlfn.IFS(Table1[[#This Row],[Patient Waittime]]&lt;=15,"0-15",Table1[[#This Row],[Patient Waittime]]&lt;=30,"16-30",Table1[[#This Row],[Patient Waittime]]&lt;=45,"31-45",Table1[[#This Row],[Patient Waittime]]&lt;=60,"46-60",TRUE,"60+")</f>
        <v>16-30</v>
      </c>
      <c r="Q3791">
        <f>--(Table1[[#This Row],[Patient Waittime]]&lt;=30)</f>
        <v>1</v>
      </c>
      <c r="R3791">
        <f>--Table1[[#This Row],[Patient Admission Flag]]</f>
        <v>0</v>
      </c>
      <c r="S3791">
        <f>--AND(Table1[[#This Row],[WithinTarget]]=1,Table1[[#This Row],[Patient Satisfaction Score]]&gt;=7)</f>
        <v>0</v>
      </c>
      <c r="T3791" t="str">
        <f>IF(LEFT(Table1[[#This Row],[Patient Gender]],1)="F","Female","Male")</f>
        <v>Male</v>
      </c>
    </row>
    <row r="3792" spans="1:20" x14ac:dyDescent="0.3">
      <c r="A3792" t="s">
        <v>3896</v>
      </c>
      <c r="B3792" s="1">
        <v>45372.673611111109</v>
      </c>
      <c r="C3792" t="s">
        <v>9</v>
      </c>
      <c r="D3792">
        <v>38</v>
      </c>
      <c r="E3792" t="s">
        <v>22</v>
      </c>
      <c r="F3792" t="s">
        <v>11</v>
      </c>
      <c r="G3792" t="b">
        <v>0</v>
      </c>
      <c r="I3792">
        <v>25</v>
      </c>
      <c r="J3792" t="b">
        <v>0</v>
      </c>
      <c r="K3792">
        <f>YEAR(Table1[[#This Row],[Patient Admission Date]])</f>
        <v>2024</v>
      </c>
      <c r="L3792" t="str">
        <f>TEXT(Table1[[#This Row],[Patient Admission Date]],"mmm")</f>
        <v>Mar</v>
      </c>
      <c r="M3792" t="str">
        <f>TEXT(Table1[[#This Row],[Patient Admission Date]],"ddd")</f>
        <v>Thu</v>
      </c>
      <c r="N3792" t="str">
        <f>TEXT(INT(HOUR(Table1[[#This Row],[Patient Admission Date]])/3)*3,"00")&amp;"-"&amp;TEXT(INT(HOUR(Table1[[#This Row],[Patient Admission Date]])/3)*3+3,"00")</f>
        <v>15-18</v>
      </c>
      <c r="O3792" t="str" cm="1">
        <f t="array" ref="O3792">_xlfn.IFS(Table1[[#This Row],[Patient Age]]&lt;=14,"0-14",Table1[[#This Row],[Patient Age]]&lt;=29,"15-29",Table1[[#This Row],[Patient Age]]&lt;=44,"30-44",Table1[[#This Row],[Patient Age]]&lt;=59,"45-59",Table1[[#This Row],[Patient Age]]&lt;=74,"60-74",TRUE,"75+")</f>
        <v>30-44</v>
      </c>
      <c r="P3792" t="str" cm="1">
        <f t="array" ref="P3792">_xlfn.IFS(Table1[[#This Row],[Patient Waittime]]&lt;=15,"0-15",Table1[[#This Row],[Patient Waittime]]&lt;=30,"16-30",Table1[[#This Row],[Patient Waittime]]&lt;=45,"31-45",Table1[[#This Row],[Patient Waittime]]&lt;=60,"46-60",TRUE,"60+")</f>
        <v>16-30</v>
      </c>
      <c r="Q3792">
        <f>--(Table1[[#This Row],[Patient Waittime]]&lt;=30)</f>
        <v>1</v>
      </c>
      <c r="R3792">
        <f>--Table1[[#This Row],[Patient Admission Flag]]</f>
        <v>0</v>
      </c>
      <c r="S3792">
        <f>--AND(Table1[[#This Row],[WithinTarget]]=1,Table1[[#This Row],[Patient Satisfaction Score]]&gt;=7)</f>
        <v>0</v>
      </c>
      <c r="T3792" t="str">
        <f>IF(LEFT(Table1[[#This Row],[Patient Gender]],1)="F","Female","Male")</f>
        <v>Male</v>
      </c>
    </row>
    <row r="3793" spans="1:20" x14ac:dyDescent="0.3">
      <c r="A3793" t="s">
        <v>3897</v>
      </c>
      <c r="B3793" s="1">
        <v>45440.145833333336</v>
      </c>
      <c r="C3793" t="s">
        <v>9</v>
      </c>
      <c r="D3793">
        <v>27</v>
      </c>
      <c r="E3793" t="s">
        <v>22</v>
      </c>
      <c r="F3793" t="s">
        <v>11</v>
      </c>
      <c r="G3793" t="b">
        <v>0</v>
      </c>
      <c r="I3793">
        <v>27</v>
      </c>
      <c r="J3793" t="b">
        <v>0</v>
      </c>
      <c r="K3793">
        <f>YEAR(Table1[[#This Row],[Patient Admission Date]])</f>
        <v>2024</v>
      </c>
      <c r="L3793" t="str">
        <f>TEXT(Table1[[#This Row],[Patient Admission Date]],"mmm")</f>
        <v>May</v>
      </c>
      <c r="M3793" t="str">
        <f>TEXT(Table1[[#This Row],[Patient Admission Date]],"ddd")</f>
        <v>Tue</v>
      </c>
      <c r="N3793" t="str">
        <f>TEXT(INT(HOUR(Table1[[#This Row],[Patient Admission Date]])/3)*3,"00")&amp;"-"&amp;TEXT(INT(HOUR(Table1[[#This Row],[Patient Admission Date]])/3)*3+3,"00")</f>
        <v>03-06</v>
      </c>
      <c r="O3793" t="str" cm="1">
        <f t="array" ref="O3793">_xlfn.IFS(Table1[[#This Row],[Patient Age]]&lt;=14,"0-14",Table1[[#This Row],[Patient Age]]&lt;=29,"15-29",Table1[[#This Row],[Patient Age]]&lt;=44,"30-44",Table1[[#This Row],[Patient Age]]&lt;=59,"45-59",Table1[[#This Row],[Patient Age]]&lt;=74,"60-74",TRUE,"75+")</f>
        <v>15-29</v>
      </c>
      <c r="P3793" t="str" cm="1">
        <f t="array" ref="P3793">_xlfn.IFS(Table1[[#This Row],[Patient Waittime]]&lt;=15,"0-15",Table1[[#This Row],[Patient Waittime]]&lt;=30,"16-30",Table1[[#This Row],[Patient Waittime]]&lt;=45,"31-45",Table1[[#This Row],[Patient Waittime]]&lt;=60,"46-60",TRUE,"60+")</f>
        <v>16-30</v>
      </c>
      <c r="Q3793">
        <f>--(Table1[[#This Row],[Patient Waittime]]&lt;=30)</f>
        <v>1</v>
      </c>
      <c r="R3793">
        <f>--Table1[[#This Row],[Patient Admission Flag]]</f>
        <v>0</v>
      </c>
      <c r="S3793">
        <f>--AND(Table1[[#This Row],[WithinTarget]]=1,Table1[[#This Row],[Patient Satisfaction Score]]&gt;=7)</f>
        <v>0</v>
      </c>
      <c r="T3793" t="str">
        <f>IF(LEFT(Table1[[#This Row],[Patient Gender]],1)="F","Female","Male")</f>
        <v>Male</v>
      </c>
    </row>
    <row r="3794" spans="1:20" x14ac:dyDescent="0.3">
      <c r="A3794" t="s">
        <v>3898</v>
      </c>
      <c r="B3794" s="1">
        <v>45020.549305555556</v>
      </c>
      <c r="C3794" t="s">
        <v>9</v>
      </c>
      <c r="D3794">
        <v>39</v>
      </c>
      <c r="E3794" t="s">
        <v>22</v>
      </c>
      <c r="F3794" t="s">
        <v>11</v>
      </c>
      <c r="G3794" t="b">
        <v>0</v>
      </c>
      <c r="I3794">
        <v>29</v>
      </c>
      <c r="J3794" t="b">
        <v>0</v>
      </c>
      <c r="K3794">
        <f>YEAR(Table1[[#This Row],[Patient Admission Date]])</f>
        <v>2023</v>
      </c>
      <c r="L3794" t="str">
        <f>TEXT(Table1[[#This Row],[Patient Admission Date]],"mmm")</f>
        <v>Apr</v>
      </c>
      <c r="M3794" t="str">
        <f>TEXT(Table1[[#This Row],[Patient Admission Date]],"ddd")</f>
        <v>Tue</v>
      </c>
      <c r="N3794" t="str">
        <f>TEXT(INT(HOUR(Table1[[#This Row],[Patient Admission Date]])/3)*3,"00")&amp;"-"&amp;TEXT(INT(HOUR(Table1[[#This Row],[Patient Admission Date]])/3)*3+3,"00")</f>
        <v>12-15</v>
      </c>
      <c r="O3794" t="str" cm="1">
        <f t="array" ref="O3794">_xlfn.IFS(Table1[[#This Row],[Patient Age]]&lt;=14,"0-14",Table1[[#This Row],[Patient Age]]&lt;=29,"15-29",Table1[[#This Row],[Patient Age]]&lt;=44,"30-44",Table1[[#This Row],[Patient Age]]&lt;=59,"45-59",Table1[[#This Row],[Patient Age]]&lt;=74,"60-74",TRUE,"75+")</f>
        <v>30-44</v>
      </c>
      <c r="P3794" t="str" cm="1">
        <f t="array" ref="P3794">_xlfn.IFS(Table1[[#This Row],[Patient Waittime]]&lt;=15,"0-15",Table1[[#This Row],[Patient Waittime]]&lt;=30,"16-30",Table1[[#This Row],[Patient Waittime]]&lt;=45,"31-45",Table1[[#This Row],[Patient Waittime]]&lt;=60,"46-60",TRUE,"60+")</f>
        <v>16-30</v>
      </c>
      <c r="Q3794">
        <f>--(Table1[[#This Row],[Patient Waittime]]&lt;=30)</f>
        <v>1</v>
      </c>
      <c r="R3794">
        <f>--Table1[[#This Row],[Patient Admission Flag]]</f>
        <v>0</v>
      </c>
      <c r="S3794">
        <f>--AND(Table1[[#This Row],[WithinTarget]]=1,Table1[[#This Row],[Patient Satisfaction Score]]&gt;=7)</f>
        <v>0</v>
      </c>
      <c r="T3794" t="str">
        <f>IF(LEFT(Table1[[#This Row],[Patient Gender]],1)="F","Female","Male")</f>
        <v>Male</v>
      </c>
    </row>
    <row r="3795" spans="1:20" x14ac:dyDescent="0.3">
      <c r="A3795" t="s">
        <v>3899</v>
      </c>
      <c r="B3795" s="1">
        <v>45189.727083333331</v>
      </c>
      <c r="C3795" t="s">
        <v>9</v>
      </c>
      <c r="D3795">
        <v>51</v>
      </c>
      <c r="E3795" t="s">
        <v>22</v>
      </c>
      <c r="F3795" t="s">
        <v>11</v>
      </c>
      <c r="G3795" t="b">
        <v>0</v>
      </c>
      <c r="I3795">
        <v>50</v>
      </c>
      <c r="J3795" t="b">
        <v>0</v>
      </c>
      <c r="K3795">
        <f>YEAR(Table1[[#This Row],[Patient Admission Date]])</f>
        <v>2023</v>
      </c>
      <c r="L3795" t="str">
        <f>TEXT(Table1[[#This Row],[Patient Admission Date]],"mmm")</f>
        <v>Sep</v>
      </c>
      <c r="M3795" t="str">
        <f>TEXT(Table1[[#This Row],[Patient Admission Date]],"ddd")</f>
        <v>Wed</v>
      </c>
      <c r="N3795" t="str">
        <f>TEXT(INT(HOUR(Table1[[#This Row],[Patient Admission Date]])/3)*3,"00")&amp;"-"&amp;TEXT(INT(HOUR(Table1[[#This Row],[Patient Admission Date]])/3)*3+3,"00")</f>
        <v>15-18</v>
      </c>
      <c r="O3795" t="str" cm="1">
        <f t="array" ref="O3795">_xlfn.IFS(Table1[[#This Row],[Patient Age]]&lt;=14,"0-14",Table1[[#This Row],[Patient Age]]&lt;=29,"15-29",Table1[[#This Row],[Patient Age]]&lt;=44,"30-44",Table1[[#This Row],[Patient Age]]&lt;=59,"45-59",Table1[[#This Row],[Patient Age]]&lt;=74,"60-74",TRUE,"75+")</f>
        <v>45-59</v>
      </c>
      <c r="P3795" t="str" cm="1">
        <f t="array" ref="P3795">_xlfn.IFS(Table1[[#This Row],[Patient Waittime]]&lt;=15,"0-15",Table1[[#This Row],[Patient Waittime]]&lt;=30,"16-30",Table1[[#This Row],[Patient Waittime]]&lt;=45,"31-45",Table1[[#This Row],[Patient Waittime]]&lt;=60,"46-60",TRUE,"60+")</f>
        <v>46-60</v>
      </c>
      <c r="Q3795">
        <f>--(Table1[[#This Row],[Patient Waittime]]&lt;=30)</f>
        <v>0</v>
      </c>
      <c r="R3795">
        <f>--Table1[[#This Row],[Patient Admission Flag]]</f>
        <v>0</v>
      </c>
      <c r="S3795">
        <f>--AND(Table1[[#This Row],[WithinTarget]]=1,Table1[[#This Row],[Patient Satisfaction Score]]&gt;=7)</f>
        <v>0</v>
      </c>
      <c r="T3795" t="str">
        <f>IF(LEFT(Table1[[#This Row],[Patient Gender]],1)="F","Female","Male")</f>
        <v>Male</v>
      </c>
    </row>
    <row r="3796" spans="1:20" x14ac:dyDescent="0.3">
      <c r="A3796" t="s">
        <v>3900</v>
      </c>
      <c r="B3796" s="1">
        <v>45141.28402777778</v>
      </c>
      <c r="C3796" t="s">
        <v>9</v>
      </c>
      <c r="D3796">
        <v>52</v>
      </c>
      <c r="E3796" t="s">
        <v>22</v>
      </c>
      <c r="F3796" t="s">
        <v>11</v>
      </c>
      <c r="G3796" t="b">
        <v>0</v>
      </c>
      <c r="I3796">
        <v>11</v>
      </c>
      <c r="J3796" t="b">
        <v>0</v>
      </c>
      <c r="K3796">
        <f>YEAR(Table1[[#This Row],[Patient Admission Date]])</f>
        <v>2023</v>
      </c>
      <c r="L3796" t="str">
        <f>TEXT(Table1[[#This Row],[Patient Admission Date]],"mmm")</f>
        <v>Aug</v>
      </c>
      <c r="M3796" t="str">
        <f>TEXT(Table1[[#This Row],[Patient Admission Date]],"ddd")</f>
        <v>Thu</v>
      </c>
      <c r="N3796" t="str">
        <f>TEXT(INT(HOUR(Table1[[#This Row],[Patient Admission Date]])/3)*3,"00")&amp;"-"&amp;TEXT(INT(HOUR(Table1[[#This Row],[Patient Admission Date]])/3)*3+3,"00")</f>
        <v>06-09</v>
      </c>
      <c r="O3796" t="str" cm="1">
        <f t="array" ref="O3796">_xlfn.IFS(Table1[[#This Row],[Patient Age]]&lt;=14,"0-14",Table1[[#This Row],[Patient Age]]&lt;=29,"15-29",Table1[[#This Row],[Patient Age]]&lt;=44,"30-44",Table1[[#This Row],[Patient Age]]&lt;=59,"45-59",Table1[[#This Row],[Patient Age]]&lt;=74,"60-74",TRUE,"75+")</f>
        <v>45-59</v>
      </c>
      <c r="P3796" t="str" cm="1">
        <f t="array" ref="P3796">_xlfn.IFS(Table1[[#This Row],[Patient Waittime]]&lt;=15,"0-15",Table1[[#This Row],[Patient Waittime]]&lt;=30,"16-30",Table1[[#This Row],[Patient Waittime]]&lt;=45,"31-45",Table1[[#This Row],[Patient Waittime]]&lt;=60,"46-60",TRUE,"60+")</f>
        <v>0-15</v>
      </c>
      <c r="Q3796">
        <f>--(Table1[[#This Row],[Patient Waittime]]&lt;=30)</f>
        <v>1</v>
      </c>
      <c r="R3796">
        <f>--Table1[[#This Row],[Patient Admission Flag]]</f>
        <v>0</v>
      </c>
      <c r="S3796">
        <f>--AND(Table1[[#This Row],[WithinTarget]]=1,Table1[[#This Row],[Patient Satisfaction Score]]&gt;=7)</f>
        <v>0</v>
      </c>
      <c r="T3796" t="str">
        <f>IF(LEFT(Table1[[#This Row],[Patient Gender]],1)="F","Female","Male")</f>
        <v>Male</v>
      </c>
    </row>
    <row r="3797" spans="1:20" x14ac:dyDescent="0.3">
      <c r="A3797" t="s">
        <v>3901</v>
      </c>
      <c r="B3797" s="1">
        <v>45535.713194444441</v>
      </c>
      <c r="C3797" t="s">
        <v>9</v>
      </c>
      <c r="D3797">
        <v>46</v>
      </c>
      <c r="E3797" t="s">
        <v>22</v>
      </c>
      <c r="F3797" t="s">
        <v>11</v>
      </c>
      <c r="G3797" t="b">
        <v>0</v>
      </c>
      <c r="I3797">
        <v>18</v>
      </c>
      <c r="J3797" t="b">
        <v>0</v>
      </c>
      <c r="K3797">
        <f>YEAR(Table1[[#This Row],[Patient Admission Date]])</f>
        <v>2024</v>
      </c>
      <c r="L3797" t="str">
        <f>TEXT(Table1[[#This Row],[Patient Admission Date]],"mmm")</f>
        <v>Aug</v>
      </c>
      <c r="M3797" t="str">
        <f>TEXT(Table1[[#This Row],[Patient Admission Date]],"ddd")</f>
        <v>Sat</v>
      </c>
      <c r="N3797" t="str">
        <f>TEXT(INT(HOUR(Table1[[#This Row],[Patient Admission Date]])/3)*3,"00")&amp;"-"&amp;TEXT(INT(HOUR(Table1[[#This Row],[Patient Admission Date]])/3)*3+3,"00")</f>
        <v>15-18</v>
      </c>
      <c r="O3797" t="str" cm="1">
        <f t="array" ref="O3797">_xlfn.IFS(Table1[[#This Row],[Patient Age]]&lt;=14,"0-14",Table1[[#This Row],[Patient Age]]&lt;=29,"15-29",Table1[[#This Row],[Patient Age]]&lt;=44,"30-44",Table1[[#This Row],[Patient Age]]&lt;=59,"45-59",Table1[[#This Row],[Patient Age]]&lt;=74,"60-74",TRUE,"75+")</f>
        <v>45-59</v>
      </c>
      <c r="P3797" t="str" cm="1">
        <f t="array" ref="P3797">_xlfn.IFS(Table1[[#This Row],[Patient Waittime]]&lt;=15,"0-15",Table1[[#This Row],[Patient Waittime]]&lt;=30,"16-30",Table1[[#This Row],[Patient Waittime]]&lt;=45,"31-45",Table1[[#This Row],[Patient Waittime]]&lt;=60,"46-60",TRUE,"60+")</f>
        <v>16-30</v>
      </c>
      <c r="Q3797">
        <f>--(Table1[[#This Row],[Patient Waittime]]&lt;=30)</f>
        <v>1</v>
      </c>
      <c r="R3797">
        <f>--Table1[[#This Row],[Patient Admission Flag]]</f>
        <v>0</v>
      </c>
      <c r="S3797">
        <f>--AND(Table1[[#This Row],[WithinTarget]]=1,Table1[[#This Row],[Patient Satisfaction Score]]&gt;=7)</f>
        <v>0</v>
      </c>
      <c r="T3797" t="str">
        <f>IF(LEFT(Table1[[#This Row],[Patient Gender]],1)="F","Female","Male")</f>
        <v>Male</v>
      </c>
    </row>
    <row r="3798" spans="1:20" x14ac:dyDescent="0.3">
      <c r="A3798" t="s">
        <v>3902</v>
      </c>
      <c r="B3798" s="1">
        <v>45529.567361111112</v>
      </c>
      <c r="C3798" t="s">
        <v>9</v>
      </c>
      <c r="D3798">
        <v>64</v>
      </c>
      <c r="E3798" t="s">
        <v>22</v>
      </c>
      <c r="F3798" t="s">
        <v>11</v>
      </c>
      <c r="G3798" t="b">
        <v>0</v>
      </c>
      <c r="I3798">
        <v>25</v>
      </c>
      <c r="J3798" t="b">
        <v>0</v>
      </c>
      <c r="K3798">
        <f>YEAR(Table1[[#This Row],[Patient Admission Date]])</f>
        <v>2024</v>
      </c>
      <c r="L3798" t="str">
        <f>TEXT(Table1[[#This Row],[Patient Admission Date]],"mmm")</f>
        <v>Aug</v>
      </c>
      <c r="M3798" t="str">
        <f>TEXT(Table1[[#This Row],[Patient Admission Date]],"ddd")</f>
        <v>Sun</v>
      </c>
      <c r="N3798" t="str">
        <f>TEXT(INT(HOUR(Table1[[#This Row],[Patient Admission Date]])/3)*3,"00")&amp;"-"&amp;TEXT(INT(HOUR(Table1[[#This Row],[Patient Admission Date]])/3)*3+3,"00")</f>
        <v>12-15</v>
      </c>
      <c r="O3798" t="str" cm="1">
        <f t="array" ref="O3798">_xlfn.IFS(Table1[[#This Row],[Patient Age]]&lt;=14,"0-14",Table1[[#This Row],[Patient Age]]&lt;=29,"15-29",Table1[[#This Row],[Patient Age]]&lt;=44,"30-44",Table1[[#This Row],[Patient Age]]&lt;=59,"45-59",Table1[[#This Row],[Patient Age]]&lt;=74,"60-74",TRUE,"75+")</f>
        <v>60-74</v>
      </c>
      <c r="P3798" t="str" cm="1">
        <f t="array" ref="P3798">_xlfn.IFS(Table1[[#This Row],[Patient Waittime]]&lt;=15,"0-15",Table1[[#This Row],[Patient Waittime]]&lt;=30,"16-30",Table1[[#This Row],[Patient Waittime]]&lt;=45,"31-45",Table1[[#This Row],[Patient Waittime]]&lt;=60,"46-60",TRUE,"60+")</f>
        <v>16-30</v>
      </c>
      <c r="Q3798">
        <f>--(Table1[[#This Row],[Patient Waittime]]&lt;=30)</f>
        <v>1</v>
      </c>
      <c r="R3798">
        <f>--Table1[[#This Row],[Patient Admission Flag]]</f>
        <v>0</v>
      </c>
      <c r="S3798">
        <f>--AND(Table1[[#This Row],[WithinTarget]]=1,Table1[[#This Row],[Patient Satisfaction Score]]&gt;=7)</f>
        <v>0</v>
      </c>
      <c r="T3798" t="str">
        <f>IF(LEFT(Table1[[#This Row],[Patient Gender]],1)="F","Female","Male")</f>
        <v>Male</v>
      </c>
    </row>
    <row r="3799" spans="1:20" x14ac:dyDescent="0.3">
      <c r="A3799" t="s">
        <v>3903</v>
      </c>
      <c r="B3799" s="1">
        <v>45186.779166666667</v>
      </c>
      <c r="C3799" t="s">
        <v>9</v>
      </c>
      <c r="D3799">
        <v>64</v>
      </c>
      <c r="E3799" t="s">
        <v>22</v>
      </c>
      <c r="F3799" t="s">
        <v>11</v>
      </c>
      <c r="G3799" t="b">
        <v>0</v>
      </c>
      <c r="I3799">
        <v>26</v>
      </c>
      <c r="J3799" t="b">
        <v>0</v>
      </c>
      <c r="K3799">
        <f>YEAR(Table1[[#This Row],[Patient Admission Date]])</f>
        <v>2023</v>
      </c>
      <c r="L3799" t="str">
        <f>TEXT(Table1[[#This Row],[Patient Admission Date]],"mmm")</f>
        <v>Sep</v>
      </c>
      <c r="M3799" t="str">
        <f>TEXT(Table1[[#This Row],[Patient Admission Date]],"ddd")</f>
        <v>Sun</v>
      </c>
      <c r="N3799" t="str">
        <f>TEXT(INT(HOUR(Table1[[#This Row],[Patient Admission Date]])/3)*3,"00")&amp;"-"&amp;TEXT(INT(HOUR(Table1[[#This Row],[Patient Admission Date]])/3)*3+3,"00")</f>
        <v>18-21</v>
      </c>
      <c r="O3799" t="str" cm="1">
        <f t="array" ref="O3799">_xlfn.IFS(Table1[[#This Row],[Patient Age]]&lt;=14,"0-14",Table1[[#This Row],[Patient Age]]&lt;=29,"15-29",Table1[[#This Row],[Patient Age]]&lt;=44,"30-44",Table1[[#This Row],[Patient Age]]&lt;=59,"45-59",Table1[[#This Row],[Patient Age]]&lt;=74,"60-74",TRUE,"75+")</f>
        <v>60-74</v>
      </c>
      <c r="P3799" t="str" cm="1">
        <f t="array" ref="P3799">_xlfn.IFS(Table1[[#This Row],[Patient Waittime]]&lt;=15,"0-15",Table1[[#This Row],[Patient Waittime]]&lt;=30,"16-30",Table1[[#This Row],[Patient Waittime]]&lt;=45,"31-45",Table1[[#This Row],[Patient Waittime]]&lt;=60,"46-60",TRUE,"60+")</f>
        <v>16-30</v>
      </c>
      <c r="Q3799">
        <f>--(Table1[[#This Row],[Patient Waittime]]&lt;=30)</f>
        <v>1</v>
      </c>
      <c r="R3799">
        <f>--Table1[[#This Row],[Patient Admission Flag]]</f>
        <v>0</v>
      </c>
      <c r="S3799">
        <f>--AND(Table1[[#This Row],[WithinTarget]]=1,Table1[[#This Row],[Patient Satisfaction Score]]&gt;=7)</f>
        <v>0</v>
      </c>
      <c r="T3799" t="str">
        <f>IF(LEFT(Table1[[#This Row],[Patient Gender]],1)="F","Female","Male")</f>
        <v>Male</v>
      </c>
    </row>
    <row r="3800" spans="1:20" x14ac:dyDescent="0.3">
      <c r="A3800" t="s">
        <v>3904</v>
      </c>
      <c r="B3800" s="1">
        <v>45344.748611111114</v>
      </c>
      <c r="C3800" t="s">
        <v>9</v>
      </c>
      <c r="D3800">
        <v>78</v>
      </c>
      <c r="E3800" t="s">
        <v>22</v>
      </c>
      <c r="F3800" t="s">
        <v>11</v>
      </c>
      <c r="G3800" t="b">
        <v>0</v>
      </c>
      <c r="I3800">
        <v>38</v>
      </c>
      <c r="J3800" t="b">
        <v>0</v>
      </c>
      <c r="K3800">
        <f>YEAR(Table1[[#This Row],[Patient Admission Date]])</f>
        <v>2024</v>
      </c>
      <c r="L3800" t="str">
        <f>TEXT(Table1[[#This Row],[Patient Admission Date]],"mmm")</f>
        <v>Feb</v>
      </c>
      <c r="M3800" t="str">
        <f>TEXT(Table1[[#This Row],[Patient Admission Date]],"ddd")</f>
        <v>Thu</v>
      </c>
      <c r="N3800" t="str">
        <f>TEXT(INT(HOUR(Table1[[#This Row],[Patient Admission Date]])/3)*3,"00")&amp;"-"&amp;TEXT(INT(HOUR(Table1[[#This Row],[Patient Admission Date]])/3)*3+3,"00")</f>
        <v>15-18</v>
      </c>
      <c r="O3800" t="str" cm="1">
        <f t="array" ref="O3800">_xlfn.IFS(Table1[[#This Row],[Patient Age]]&lt;=14,"0-14",Table1[[#This Row],[Patient Age]]&lt;=29,"15-29",Table1[[#This Row],[Patient Age]]&lt;=44,"30-44",Table1[[#This Row],[Patient Age]]&lt;=59,"45-59",Table1[[#This Row],[Patient Age]]&lt;=74,"60-74",TRUE,"75+")</f>
        <v>75+</v>
      </c>
      <c r="P3800" t="str" cm="1">
        <f t="array" ref="P3800">_xlfn.IFS(Table1[[#This Row],[Patient Waittime]]&lt;=15,"0-15",Table1[[#This Row],[Patient Waittime]]&lt;=30,"16-30",Table1[[#This Row],[Patient Waittime]]&lt;=45,"31-45",Table1[[#This Row],[Patient Waittime]]&lt;=60,"46-60",TRUE,"60+")</f>
        <v>31-45</v>
      </c>
      <c r="Q3800">
        <f>--(Table1[[#This Row],[Patient Waittime]]&lt;=30)</f>
        <v>0</v>
      </c>
      <c r="R3800">
        <f>--Table1[[#This Row],[Patient Admission Flag]]</f>
        <v>0</v>
      </c>
      <c r="S3800">
        <f>--AND(Table1[[#This Row],[WithinTarget]]=1,Table1[[#This Row],[Patient Satisfaction Score]]&gt;=7)</f>
        <v>0</v>
      </c>
      <c r="T3800" t="str">
        <f>IF(LEFT(Table1[[#This Row],[Patient Gender]],1)="F","Female","Male")</f>
        <v>Male</v>
      </c>
    </row>
    <row r="3801" spans="1:20" x14ac:dyDescent="0.3">
      <c r="A3801" t="s">
        <v>3905</v>
      </c>
      <c r="B3801" s="1">
        <v>45040.482638888891</v>
      </c>
      <c r="C3801" t="s">
        <v>9</v>
      </c>
      <c r="D3801">
        <v>23</v>
      </c>
      <c r="E3801" t="s">
        <v>22</v>
      </c>
      <c r="F3801" t="s">
        <v>11</v>
      </c>
      <c r="G3801" t="b">
        <v>0</v>
      </c>
      <c r="I3801">
        <v>42</v>
      </c>
      <c r="J3801" t="b">
        <v>0</v>
      </c>
      <c r="K3801">
        <f>YEAR(Table1[[#This Row],[Patient Admission Date]])</f>
        <v>2023</v>
      </c>
      <c r="L3801" t="str">
        <f>TEXT(Table1[[#This Row],[Patient Admission Date]],"mmm")</f>
        <v>Apr</v>
      </c>
      <c r="M3801" t="str">
        <f>TEXT(Table1[[#This Row],[Patient Admission Date]],"ddd")</f>
        <v>Mon</v>
      </c>
      <c r="N3801" t="str">
        <f>TEXT(INT(HOUR(Table1[[#This Row],[Patient Admission Date]])/3)*3,"00")&amp;"-"&amp;TEXT(INT(HOUR(Table1[[#This Row],[Patient Admission Date]])/3)*3+3,"00")</f>
        <v>09-12</v>
      </c>
      <c r="O3801" t="str" cm="1">
        <f t="array" ref="O3801">_xlfn.IFS(Table1[[#This Row],[Patient Age]]&lt;=14,"0-14",Table1[[#This Row],[Patient Age]]&lt;=29,"15-29",Table1[[#This Row],[Patient Age]]&lt;=44,"30-44",Table1[[#This Row],[Patient Age]]&lt;=59,"45-59",Table1[[#This Row],[Patient Age]]&lt;=74,"60-74",TRUE,"75+")</f>
        <v>15-29</v>
      </c>
      <c r="P3801" t="str" cm="1">
        <f t="array" ref="P3801">_xlfn.IFS(Table1[[#This Row],[Patient Waittime]]&lt;=15,"0-15",Table1[[#This Row],[Patient Waittime]]&lt;=30,"16-30",Table1[[#This Row],[Patient Waittime]]&lt;=45,"31-45",Table1[[#This Row],[Patient Waittime]]&lt;=60,"46-60",TRUE,"60+")</f>
        <v>31-45</v>
      </c>
      <c r="Q3801">
        <f>--(Table1[[#This Row],[Patient Waittime]]&lt;=30)</f>
        <v>0</v>
      </c>
      <c r="R3801">
        <f>--Table1[[#This Row],[Patient Admission Flag]]</f>
        <v>0</v>
      </c>
      <c r="S3801">
        <f>--AND(Table1[[#This Row],[WithinTarget]]=1,Table1[[#This Row],[Patient Satisfaction Score]]&gt;=7)</f>
        <v>0</v>
      </c>
      <c r="T3801" t="str">
        <f>IF(LEFT(Table1[[#This Row],[Patient Gender]],1)="F","Female","Male")</f>
        <v>Male</v>
      </c>
    </row>
    <row r="3802" spans="1:20" x14ac:dyDescent="0.3">
      <c r="A3802" t="s">
        <v>3906</v>
      </c>
      <c r="B3802" s="1">
        <v>45173.398611111108</v>
      </c>
      <c r="C3802" t="s">
        <v>9</v>
      </c>
      <c r="D3802">
        <v>78</v>
      </c>
      <c r="E3802" t="s">
        <v>22</v>
      </c>
      <c r="F3802" t="s">
        <v>11</v>
      </c>
      <c r="G3802" t="b">
        <v>0</v>
      </c>
      <c r="I3802">
        <v>52</v>
      </c>
      <c r="J3802" t="b">
        <v>0</v>
      </c>
      <c r="K3802">
        <f>YEAR(Table1[[#This Row],[Patient Admission Date]])</f>
        <v>2023</v>
      </c>
      <c r="L3802" t="str">
        <f>TEXT(Table1[[#This Row],[Patient Admission Date]],"mmm")</f>
        <v>Sep</v>
      </c>
      <c r="M3802" t="str">
        <f>TEXT(Table1[[#This Row],[Patient Admission Date]],"ddd")</f>
        <v>Mon</v>
      </c>
      <c r="N3802" t="str">
        <f>TEXT(INT(HOUR(Table1[[#This Row],[Patient Admission Date]])/3)*3,"00")&amp;"-"&amp;TEXT(INT(HOUR(Table1[[#This Row],[Patient Admission Date]])/3)*3+3,"00")</f>
        <v>09-12</v>
      </c>
      <c r="O3802" t="str" cm="1">
        <f t="array" ref="O3802">_xlfn.IFS(Table1[[#This Row],[Patient Age]]&lt;=14,"0-14",Table1[[#This Row],[Patient Age]]&lt;=29,"15-29",Table1[[#This Row],[Patient Age]]&lt;=44,"30-44",Table1[[#This Row],[Patient Age]]&lt;=59,"45-59",Table1[[#This Row],[Patient Age]]&lt;=74,"60-74",TRUE,"75+")</f>
        <v>75+</v>
      </c>
      <c r="P3802" t="str" cm="1">
        <f t="array" ref="P3802">_xlfn.IFS(Table1[[#This Row],[Patient Waittime]]&lt;=15,"0-15",Table1[[#This Row],[Patient Waittime]]&lt;=30,"16-30",Table1[[#This Row],[Patient Waittime]]&lt;=45,"31-45",Table1[[#This Row],[Patient Waittime]]&lt;=60,"46-60",TRUE,"60+")</f>
        <v>46-60</v>
      </c>
      <c r="Q3802">
        <f>--(Table1[[#This Row],[Patient Waittime]]&lt;=30)</f>
        <v>0</v>
      </c>
      <c r="R3802">
        <f>--Table1[[#This Row],[Patient Admission Flag]]</f>
        <v>0</v>
      </c>
      <c r="S3802">
        <f>--AND(Table1[[#This Row],[WithinTarget]]=1,Table1[[#This Row],[Patient Satisfaction Score]]&gt;=7)</f>
        <v>0</v>
      </c>
      <c r="T3802" t="str">
        <f>IF(LEFT(Table1[[#This Row],[Patient Gender]],1)="F","Female","Male")</f>
        <v>Male</v>
      </c>
    </row>
    <row r="3803" spans="1:20" x14ac:dyDescent="0.3">
      <c r="A3803" t="s">
        <v>3907</v>
      </c>
      <c r="B3803" s="1">
        <v>45537.57708333333</v>
      </c>
      <c r="C3803" t="s">
        <v>9</v>
      </c>
      <c r="D3803">
        <v>71</v>
      </c>
      <c r="E3803" t="s">
        <v>22</v>
      </c>
      <c r="F3803" t="s">
        <v>11</v>
      </c>
      <c r="G3803" t="b">
        <v>0</v>
      </c>
      <c r="I3803">
        <v>56</v>
      </c>
      <c r="J3803" t="b">
        <v>0</v>
      </c>
      <c r="K3803">
        <f>YEAR(Table1[[#This Row],[Patient Admission Date]])</f>
        <v>2024</v>
      </c>
      <c r="L3803" t="str">
        <f>TEXT(Table1[[#This Row],[Patient Admission Date]],"mmm")</f>
        <v>Sep</v>
      </c>
      <c r="M3803" t="str">
        <f>TEXT(Table1[[#This Row],[Patient Admission Date]],"ddd")</f>
        <v>Mon</v>
      </c>
      <c r="N3803" t="str">
        <f>TEXT(INT(HOUR(Table1[[#This Row],[Patient Admission Date]])/3)*3,"00")&amp;"-"&amp;TEXT(INT(HOUR(Table1[[#This Row],[Patient Admission Date]])/3)*3+3,"00")</f>
        <v>12-15</v>
      </c>
      <c r="O3803" t="str" cm="1">
        <f t="array" ref="O3803">_xlfn.IFS(Table1[[#This Row],[Patient Age]]&lt;=14,"0-14",Table1[[#This Row],[Patient Age]]&lt;=29,"15-29",Table1[[#This Row],[Patient Age]]&lt;=44,"30-44",Table1[[#This Row],[Patient Age]]&lt;=59,"45-59",Table1[[#This Row],[Patient Age]]&lt;=74,"60-74",TRUE,"75+")</f>
        <v>60-74</v>
      </c>
      <c r="P3803" t="str" cm="1">
        <f t="array" ref="P3803">_xlfn.IFS(Table1[[#This Row],[Patient Waittime]]&lt;=15,"0-15",Table1[[#This Row],[Patient Waittime]]&lt;=30,"16-30",Table1[[#This Row],[Patient Waittime]]&lt;=45,"31-45",Table1[[#This Row],[Patient Waittime]]&lt;=60,"46-60",TRUE,"60+")</f>
        <v>46-60</v>
      </c>
      <c r="Q3803">
        <f>--(Table1[[#This Row],[Patient Waittime]]&lt;=30)</f>
        <v>0</v>
      </c>
      <c r="R3803">
        <f>--Table1[[#This Row],[Patient Admission Flag]]</f>
        <v>0</v>
      </c>
      <c r="S3803">
        <f>--AND(Table1[[#This Row],[WithinTarget]]=1,Table1[[#This Row],[Patient Satisfaction Score]]&gt;=7)</f>
        <v>0</v>
      </c>
      <c r="T3803" t="str">
        <f>IF(LEFT(Table1[[#This Row],[Patient Gender]],1)="F","Female","Male")</f>
        <v>Male</v>
      </c>
    </row>
    <row r="3804" spans="1:20" x14ac:dyDescent="0.3">
      <c r="A3804" t="s">
        <v>3908</v>
      </c>
      <c r="B3804" s="1">
        <v>45063.897916666669</v>
      </c>
      <c r="C3804" t="s">
        <v>9</v>
      </c>
      <c r="D3804">
        <v>66</v>
      </c>
      <c r="E3804" t="s">
        <v>22</v>
      </c>
      <c r="F3804" t="s">
        <v>11</v>
      </c>
      <c r="G3804" t="b">
        <v>0</v>
      </c>
      <c r="I3804">
        <v>35</v>
      </c>
      <c r="J3804" t="b">
        <v>0</v>
      </c>
      <c r="K3804">
        <f>YEAR(Table1[[#This Row],[Patient Admission Date]])</f>
        <v>2023</v>
      </c>
      <c r="L3804" t="str">
        <f>TEXT(Table1[[#This Row],[Patient Admission Date]],"mmm")</f>
        <v>May</v>
      </c>
      <c r="M3804" t="str">
        <f>TEXT(Table1[[#This Row],[Patient Admission Date]],"ddd")</f>
        <v>Wed</v>
      </c>
      <c r="N3804" t="str">
        <f>TEXT(INT(HOUR(Table1[[#This Row],[Patient Admission Date]])/3)*3,"00")&amp;"-"&amp;TEXT(INT(HOUR(Table1[[#This Row],[Patient Admission Date]])/3)*3+3,"00")</f>
        <v>21-24</v>
      </c>
      <c r="O3804" t="str" cm="1">
        <f t="array" ref="O3804">_xlfn.IFS(Table1[[#This Row],[Patient Age]]&lt;=14,"0-14",Table1[[#This Row],[Patient Age]]&lt;=29,"15-29",Table1[[#This Row],[Patient Age]]&lt;=44,"30-44",Table1[[#This Row],[Patient Age]]&lt;=59,"45-59",Table1[[#This Row],[Patient Age]]&lt;=74,"60-74",TRUE,"75+")</f>
        <v>60-74</v>
      </c>
      <c r="P3804" t="str" cm="1">
        <f t="array" ref="P3804">_xlfn.IFS(Table1[[#This Row],[Patient Waittime]]&lt;=15,"0-15",Table1[[#This Row],[Patient Waittime]]&lt;=30,"16-30",Table1[[#This Row],[Patient Waittime]]&lt;=45,"31-45",Table1[[#This Row],[Patient Waittime]]&lt;=60,"46-60",TRUE,"60+")</f>
        <v>31-45</v>
      </c>
      <c r="Q3804">
        <f>--(Table1[[#This Row],[Patient Waittime]]&lt;=30)</f>
        <v>0</v>
      </c>
      <c r="R3804">
        <f>--Table1[[#This Row],[Patient Admission Flag]]</f>
        <v>0</v>
      </c>
      <c r="S3804">
        <f>--AND(Table1[[#This Row],[WithinTarget]]=1,Table1[[#This Row],[Patient Satisfaction Score]]&gt;=7)</f>
        <v>0</v>
      </c>
      <c r="T3804" t="str">
        <f>IF(LEFT(Table1[[#This Row],[Patient Gender]],1)="F","Female","Male")</f>
        <v>Male</v>
      </c>
    </row>
    <row r="3805" spans="1:20" x14ac:dyDescent="0.3">
      <c r="A3805" t="s">
        <v>3909</v>
      </c>
      <c r="B3805" s="1">
        <v>45564.427777777775</v>
      </c>
      <c r="C3805" t="s">
        <v>9</v>
      </c>
      <c r="D3805">
        <v>41</v>
      </c>
      <c r="E3805" t="s">
        <v>22</v>
      </c>
      <c r="F3805" t="s">
        <v>11</v>
      </c>
      <c r="G3805" t="b">
        <v>0</v>
      </c>
      <c r="I3805">
        <v>45</v>
      </c>
      <c r="J3805" t="b">
        <v>0</v>
      </c>
      <c r="K3805">
        <f>YEAR(Table1[[#This Row],[Patient Admission Date]])</f>
        <v>2024</v>
      </c>
      <c r="L3805" t="str">
        <f>TEXT(Table1[[#This Row],[Patient Admission Date]],"mmm")</f>
        <v>Sep</v>
      </c>
      <c r="M3805" t="str">
        <f>TEXT(Table1[[#This Row],[Patient Admission Date]],"ddd")</f>
        <v>Sun</v>
      </c>
      <c r="N3805" t="str">
        <f>TEXT(INT(HOUR(Table1[[#This Row],[Patient Admission Date]])/3)*3,"00")&amp;"-"&amp;TEXT(INT(HOUR(Table1[[#This Row],[Patient Admission Date]])/3)*3+3,"00")</f>
        <v>09-12</v>
      </c>
      <c r="O3805" t="str" cm="1">
        <f t="array" ref="O3805">_xlfn.IFS(Table1[[#This Row],[Patient Age]]&lt;=14,"0-14",Table1[[#This Row],[Patient Age]]&lt;=29,"15-29",Table1[[#This Row],[Patient Age]]&lt;=44,"30-44",Table1[[#This Row],[Patient Age]]&lt;=59,"45-59",Table1[[#This Row],[Patient Age]]&lt;=74,"60-74",TRUE,"75+")</f>
        <v>30-44</v>
      </c>
      <c r="P3805" t="str" cm="1">
        <f t="array" ref="P3805">_xlfn.IFS(Table1[[#This Row],[Patient Waittime]]&lt;=15,"0-15",Table1[[#This Row],[Patient Waittime]]&lt;=30,"16-30",Table1[[#This Row],[Patient Waittime]]&lt;=45,"31-45",Table1[[#This Row],[Patient Waittime]]&lt;=60,"46-60",TRUE,"60+")</f>
        <v>31-45</v>
      </c>
      <c r="Q3805">
        <f>--(Table1[[#This Row],[Patient Waittime]]&lt;=30)</f>
        <v>0</v>
      </c>
      <c r="R3805">
        <f>--Table1[[#This Row],[Patient Admission Flag]]</f>
        <v>0</v>
      </c>
      <c r="S3805">
        <f>--AND(Table1[[#This Row],[WithinTarget]]=1,Table1[[#This Row],[Patient Satisfaction Score]]&gt;=7)</f>
        <v>0</v>
      </c>
      <c r="T3805" t="str">
        <f>IF(LEFT(Table1[[#This Row],[Patient Gender]],1)="F","Female","Male")</f>
        <v>Male</v>
      </c>
    </row>
    <row r="3806" spans="1:20" x14ac:dyDescent="0.3">
      <c r="A3806" t="s">
        <v>3910</v>
      </c>
      <c r="B3806" s="1">
        <v>45345.71597222222</v>
      </c>
      <c r="C3806" t="s">
        <v>9</v>
      </c>
      <c r="D3806">
        <v>19</v>
      </c>
      <c r="E3806" t="s">
        <v>22</v>
      </c>
      <c r="F3806" t="s">
        <v>11</v>
      </c>
      <c r="G3806" t="b">
        <v>0</v>
      </c>
      <c r="I3806">
        <v>33</v>
      </c>
      <c r="J3806" t="b">
        <v>0</v>
      </c>
      <c r="K3806">
        <f>YEAR(Table1[[#This Row],[Patient Admission Date]])</f>
        <v>2024</v>
      </c>
      <c r="L3806" t="str">
        <f>TEXT(Table1[[#This Row],[Patient Admission Date]],"mmm")</f>
        <v>Feb</v>
      </c>
      <c r="M3806" t="str">
        <f>TEXT(Table1[[#This Row],[Patient Admission Date]],"ddd")</f>
        <v>Fri</v>
      </c>
      <c r="N3806" t="str">
        <f>TEXT(INT(HOUR(Table1[[#This Row],[Patient Admission Date]])/3)*3,"00")&amp;"-"&amp;TEXT(INT(HOUR(Table1[[#This Row],[Patient Admission Date]])/3)*3+3,"00")</f>
        <v>15-18</v>
      </c>
      <c r="O3806" t="str" cm="1">
        <f t="array" ref="O3806">_xlfn.IFS(Table1[[#This Row],[Patient Age]]&lt;=14,"0-14",Table1[[#This Row],[Patient Age]]&lt;=29,"15-29",Table1[[#This Row],[Patient Age]]&lt;=44,"30-44",Table1[[#This Row],[Patient Age]]&lt;=59,"45-59",Table1[[#This Row],[Patient Age]]&lt;=74,"60-74",TRUE,"75+")</f>
        <v>15-29</v>
      </c>
      <c r="P3806" t="str" cm="1">
        <f t="array" ref="P3806">_xlfn.IFS(Table1[[#This Row],[Patient Waittime]]&lt;=15,"0-15",Table1[[#This Row],[Patient Waittime]]&lt;=30,"16-30",Table1[[#This Row],[Patient Waittime]]&lt;=45,"31-45",Table1[[#This Row],[Patient Waittime]]&lt;=60,"46-60",TRUE,"60+")</f>
        <v>31-45</v>
      </c>
      <c r="Q3806">
        <f>--(Table1[[#This Row],[Patient Waittime]]&lt;=30)</f>
        <v>0</v>
      </c>
      <c r="R3806">
        <f>--Table1[[#This Row],[Patient Admission Flag]]</f>
        <v>0</v>
      </c>
      <c r="S3806">
        <f>--AND(Table1[[#This Row],[WithinTarget]]=1,Table1[[#This Row],[Patient Satisfaction Score]]&gt;=7)</f>
        <v>0</v>
      </c>
      <c r="T3806" t="str">
        <f>IF(LEFT(Table1[[#This Row],[Patient Gender]],1)="F","Female","Male")</f>
        <v>Male</v>
      </c>
    </row>
    <row r="3807" spans="1:20" x14ac:dyDescent="0.3">
      <c r="A3807" t="s">
        <v>3911</v>
      </c>
      <c r="B3807" s="1">
        <v>45192.022222222222</v>
      </c>
      <c r="C3807" t="s">
        <v>9</v>
      </c>
      <c r="D3807">
        <v>24</v>
      </c>
      <c r="E3807" t="s">
        <v>22</v>
      </c>
      <c r="F3807" t="s">
        <v>11</v>
      </c>
      <c r="G3807" t="b">
        <v>0</v>
      </c>
      <c r="I3807">
        <v>35</v>
      </c>
      <c r="J3807" t="b">
        <v>0</v>
      </c>
      <c r="K3807">
        <f>YEAR(Table1[[#This Row],[Patient Admission Date]])</f>
        <v>2023</v>
      </c>
      <c r="L3807" t="str">
        <f>TEXT(Table1[[#This Row],[Patient Admission Date]],"mmm")</f>
        <v>Sep</v>
      </c>
      <c r="M3807" t="str">
        <f>TEXT(Table1[[#This Row],[Patient Admission Date]],"ddd")</f>
        <v>Sat</v>
      </c>
      <c r="N3807" t="str">
        <f>TEXT(INT(HOUR(Table1[[#This Row],[Patient Admission Date]])/3)*3,"00")&amp;"-"&amp;TEXT(INT(HOUR(Table1[[#This Row],[Patient Admission Date]])/3)*3+3,"00")</f>
        <v>00-03</v>
      </c>
      <c r="O3807" t="str" cm="1">
        <f t="array" ref="O3807">_xlfn.IFS(Table1[[#This Row],[Patient Age]]&lt;=14,"0-14",Table1[[#This Row],[Patient Age]]&lt;=29,"15-29",Table1[[#This Row],[Patient Age]]&lt;=44,"30-44",Table1[[#This Row],[Patient Age]]&lt;=59,"45-59",Table1[[#This Row],[Patient Age]]&lt;=74,"60-74",TRUE,"75+")</f>
        <v>15-29</v>
      </c>
      <c r="P3807" t="str" cm="1">
        <f t="array" ref="P3807">_xlfn.IFS(Table1[[#This Row],[Patient Waittime]]&lt;=15,"0-15",Table1[[#This Row],[Patient Waittime]]&lt;=30,"16-30",Table1[[#This Row],[Patient Waittime]]&lt;=45,"31-45",Table1[[#This Row],[Patient Waittime]]&lt;=60,"46-60",TRUE,"60+")</f>
        <v>31-45</v>
      </c>
      <c r="Q3807">
        <f>--(Table1[[#This Row],[Patient Waittime]]&lt;=30)</f>
        <v>0</v>
      </c>
      <c r="R3807">
        <f>--Table1[[#This Row],[Patient Admission Flag]]</f>
        <v>0</v>
      </c>
      <c r="S3807">
        <f>--AND(Table1[[#This Row],[WithinTarget]]=1,Table1[[#This Row],[Patient Satisfaction Score]]&gt;=7)</f>
        <v>0</v>
      </c>
      <c r="T3807" t="str">
        <f>IF(LEFT(Table1[[#This Row],[Patient Gender]],1)="F","Female","Male")</f>
        <v>Male</v>
      </c>
    </row>
    <row r="3808" spans="1:20" x14ac:dyDescent="0.3">
      <c r="A3808" t="s">
        <v>3912</v>
      </c>
      <c r="B3808" s="1">
        <v>45545.189583333333</v>
      </c>
      <c r="C3808" t="s">
        <v>9</v>
      </c>
      <c r="D3808">
        <v>7</v>
      </c>
      <c r="E3808" t="s">
        <v>22</v>
      </c>
      <c r="F3808" t="s">
        <v>11</v>
      </c>
      <c r="G3808" t="b">
        <v>0</v>
      </c>
      <c r="I3808">
        <v>36</v>
      </c>
      <c r="J3808" t="b">
        <v>0</v>
      </c>
      <c r="K3808">
        <f>YEAR(Table1[[#This Row],[Patient Admission Date]])</f>
        <v>2024</v>
      </c>
      <c r="L3808" t="str">
        <f>TEXT(Table1[[#This Row],[Patient Admission Date]],"mmm")</f>
        <v>Sep</v>
      </c>
      <c r="M3808" t="str">
        <f>TEXT(Table1[[#This Row],[Patient Admission Date]],"ddd")</f>
        <v>Tue</v>
      </c>
      <c r="N3808" t="str">
        <f>TEXT(INT(HOUR(Table1[[#This Row],[Patient Admission Date]])/3)*3,"00")&amp;"-"&amp;TEXT(INT(HOUR(Table1[[#This Row],[Patient Admission Date]])/3)*3+3,"00")</f>
        <v>03-06</v>
      </c>
      <c r="O3808" t="str" cm="1">
        <f t="array" ref="O3808">_xlfn.IFS(Table1[[#This Row],[Patient Age]]&lt;=14,"0-14",Table1[[#This Row],[Patient Age]]&lt;=29,"15-29",Table1[[#This Row],[Patient Age]]&lt;=44,"30-44",Table1[[#This Row],[Patient Age]]&lt;=59,"45-59",Table1[[#This Row],[Patient Age]]&lt;=74,"60-74",TRUE,"75+")</f>
        <v>0-14</v>
      </c>
      <c r="P3808" t="str" cm="1">
        <f t="array" ref="P3808">_xlfn.IFS(Table1[[#This Row],[Patient Waittime]]&lt;=15,"0-15",Table1[[#This Row],[Patient Waittime]]&lt;=30,"16-30",Table1[[#This Row],[Patient Waittime]]&lt;=45,"31-45",Table1[[#This Row],[Patient Waittime]]&lt;=60,"46-60",TRUE,"60+")</f>
        <v>31-45</v>
      </c>
      <c r="Q3808">
        <f>--(Table1[[#This Row],[Patient Waittime]]&lt;=30)</f>
        <v>0</v>
      </c>
      <c r="R3808">
        <f>--Table1[[#This Row],[Patient Admission Flag]]</f>
        <v>0</v>
      </c>
      <c r="S3808">
        <f>--AND(Table1[[#This Row],[WithinTarget]]=1,Table1[[#This Row],[Patient Satisfaction Score]]&gt;=7)</f>
        <v>0</v>
      </c>
      <c r="T3808" t="str">
        <f>IF(LEFT(Table1[[#This Row],[Patient Gender]],1)="F","Female","Male")</f>
        <v>Male</v>
      </c>
    </row>
    <row r="3809" spans="1:20" x14ac:dyDescent="0.3">
      <c r="A3809" t="s">
        <v>3913</v>
      </c>
      <c r="B3809" s="1">
        <v>45317.165972222225</v>
      </c>
      <c r="C3809" t="s">
        <v>9</v>
      </c>
      <c r="D3809">
        <v>39</v>
      </c>
      <c r="E3809" t="s">
        <v>22</v>
      </c>
      <c r="F3809" t="s">
        <v>11</v>
      </c>
      <c r="G3809" t="b">
        <v>0</v>
      </c>
      <c r="I3809">
        <v>42</v>
      </c>
      <c r="J3809" t="b">
        <v>0</v>
      </c>
      <c r="K3809">
        <f>YEAR(Table1[[#This Row],[Patient Admission Date]])</f>
        <v>2024</v>
      </c>
      <c r="L3809" t="str">
        <f>TEXT(Table1[[#This Row],[Patient Admission Date]],"mmm")</f>
        <v>Jan</v>
      </c>
      <c r="M3809" t="str">
        <f>TEXT(Table1[[#This Row],[Patient Admission Date]],"ddd")</f>
        <v>Fri</v>
      </c>
      <c r="N3809" t="str">
        <f>TEXT(INT(HOUR(Table1[[#This Row],[Patient Admission Date]])/3)*3,"00")&amp;"-"&amp;TEXT(INT(HOUR(Table1[[#This Row],[Patient Admission Date]])/3)*3+3,"00")</f>
        <v>03-06</v>
      </c>
      <c r="O3809" t="str" cm="1">
        <f t="array" ref="O3809">_xlfn.IFS(Table1[[#This Row],[Patient Age]]&lt;=14,"0-14",Table1[[#This Row],[Patient Age]]&lt;=29,"15-29",Table1[[#This Row],[Patient Age]]&lt;=44,"30-44",Table1[[#This Row],[Patient Age]]&lt;=59,"45-59",Table1[[#This Row],[Patient Age]]&lt;=74,"60-74",TRUE,"75+")</f>
        <v>30-44</v>
      </c>
      <c r="P3809" t="str" cm="1">
        <f t="array" ref="P3809">_xlfn.IFS(Table1[[#This Row],[Patient Waittime]]&lt;=15,"0-15",Table1[[#This Row],[Patient Waittime]]&lt;=30,"16-30",Table1[[#This Row],[Patient Waittime]]&lt;=45,"31-45",Table1[[#This Row],[Patient Waittime]]&lt;=60,"46-60",TRUE,"60+")</f>
        <v>31-45</v>
      </c>
      <c r="Q3809">
        <f>--(Table1[[#This Row],[Patient Waittime]]&lt;=30)</f>
        <v>0</v>
      </c>
      <c r="R3809">
        <f>--Table1[[#This Row],[Patient Admission Flag]]</f>
        <v>0</v>
      </c>
      <c r="S3809">
        <f>--AND(Table1[[#This Row],[WithinTarget]]=1,Table1[[#This Row],[Patient Satisfaction Score]]&gt;=7)</f>
        <v>0</v>
      </c>
      <c r="T3809" t="str">
        <f>IF(LEFT(Table1[[#This Row],[Patient Gender]],1)="F","Female","Male")</f>
        <v>Male</v>
      </c>
    </row>
    <row r="3810" spans="1:20" x14ac:dyDescent="0.3">
      <c r="A3810" t="s">
        <v>3914</v>
      </c>
      <c r="B3810" s="1">
        <v>45417.477777777778</v>
      </c>
      <c r="C3810" t="s">
        <v>9</v>
      </c>
      <c r="D3810">
        <v>9</v>
      </c>
      <c r="E3810" t="s">
        <v>22</v>
      </c>
      <c r="F3810" t="s">
        <v>11</v>
      </c>
      <c r="G3810" t="b">
        <v>0</v>
      </c>
      <c r="I3810">
        <v>24</v>
      </c>
      <c r="J3810" t="b">
        <v>0</v>
      </c>
      <c r="K3810">
        <f>YEAR(Table1[[#This Row],[Patient Admission Date]])</f>
        <v>2024</v>
      </c>
      <c r="L3810" t="str">
        <f>TEXT(Table1[[#This Row],[Patient Admission Date]],"mmm")</f>
        <v>May</v>
      </c>
      <c r="M3810" t="str">
        <f>TEXT(Table1[[#This Row],[Patient Admission Date]],"ddd")</f>
        <v>Sun</v>
      </c>
      <c r="N3810" t="str">
        <f>TEXT(INT(HOUR(Table1[[#This Row],[Patient Admission Date]])/3)*3,"00")&amp;"-"&amp;TEXT(INT(HOUR(Table1[[#This Row],[Patient Admission Date]])/3)*3+3,"00")</f>
        <v>09-12</v>
      </c>
      <c r="O3810" t="str" cm="1">
        <f t="array" ref="O3810">_xlfn.IFS(Table1[[#This Row],[Patient Age]]&lt;=14,"0-14",Table1[[#This Row],[Patient Age]]&lt;=29,"15-29",Table1[[#This Row],[Patient Age]]&lt;=44,"30-44",Table1[[#This Row],[Patient Age]]&lt;=59,"45-59",Table1[[#This Row],[Patient Age]]&lt;=74,"60-74",TRUE,"75+")</f>
        <v>0-14</v>
      </c>
      <c r="P3810" t="str" cm="1">
        <f t="array" ref="P3810">_xlfn.IFS(Table1[[#This Row],[Patient Waittime]]&lt;=15,"0-15",Table1[[#This Row],[Patient Waittime]]&lt;=30,"16-30",Table1[[#This Row],[Patient Waittime]]&lt;=45,"31-45",Table1[[#This Row],[Patient Waittime]]&lt;=60,"46-60",TRUE,"60+")</f>
        <v>16-30</v>
      </c>
      <c r="Q3810">
        <f>--(Table1[[#This Row],[Patient Waittime]]&lt;=30)</f>
        <v>1</v>
      </c>
      <c r="R3810">
        <f>--Table1[[#This Row],[Patient Admission Flag]]</f>
        <v>0</v>
      </c>
      <c r="S3810">
        <f>--AND(Table1[[#This Row],[WithinTarget]]=1,Table1[[#This Row],[Patient Satisfaction Score]]&gt;=7)</f>
        <v>0</v>
      </c>
      <c r="T3810" t="str">
        <f>IF(LEFT(Table1[[#This Row],[Patient Gender]],1)="F","Female","Male")</f>
        <v>Male</v>
      </c>
    </row>
    <row r="3811" spans="1:20" x14ac:dyDescent="0.3">
      <c r="A3811" t="s">
        <v>3915</v>
      </c>
      <c r="B3811" s="1">
        <v>45496.26666666667</v>
      </c>
      <c r="C3811" t="s">
        <v>9</v>
      </c>
      <c r="D3811">
        <v>27</v>
      </c>
      <c r="E3811" t="s">
        <v>22</v>
      </c>
      <c r="F3811" t="s">
        <v>11</v>
      </c>
      <c r="G3811" t="b">
        <v>0</v>
      </c>
      <c r="I3811">
        <v>25</v>
      </c>
      <c r="J3811" t="b">
        <v>0</v>
      </c>
      <c r="K3811">
        <f>YEAR(Table1[[#This Row],[Patient Admission Date]])</f>
        <v>2024</v>
      </c>
      <c r="L3811" t="str">
        <f>TEXT(Table1[[#This Row],[Patient Admission Date]],"mmm")</f>
        <v>Jul</v>
      </c>
      <c r="M3811" t="str">
        <f>TEXT(Table1[[#This Row],[Patient Admission Date]],"ddd")</f>
        <v>Tue</v>
      </c>
      <c r="N3811" t="str">
        <f>TEXT(INT(HOUR(Table1[[#This Row],[Patient Admission Date]])/3)*3,"00")&amp;"-"&amp;TEXT(INT(HOUR(Table1[[#This Row],[Patient Admission Date]])/3)*3+3,"00")</f>
        <v>06-09</v>
      </c>
      <c r="O3811" t="str" cm="1">
        <f t="array" ref="O3811">_xlfn.IFS(Table1[[#This Row],[Patient Age]]&lt;=14,"0-14",Table1[[#This Row],[Patient Age]]&lt;=29,"15-29",Table1[[#This Row],[Patient Age]]&lt;=44,"30-44",Table1[[#This Row],[Patient Age]]&lt;=59,"45-59",Table1[[#This Row],[Patient Age]]&lt;=74,"60-74",TRUE,"75+")</f>
        <v>15-29</v>
      </c>
      <c r="P3811" t="str" cm="1">
        <f t="array" ref="P3811">_xlfn.IFS(Table1[[#This Row],[Patient Waittime]]&lt;=15,"0-15",Table1[[#This Row],[Patient Waittime]]&lt;=30,"16-30",Table1[[#This Row],[Patient Waittime]]&lt;=45,"31-45",Table1[[#This Row],[Patient Waittime]]&lt;=60,"46-60",TRUE,"60+")</f>
        <v>16-30</v>
      </c>
      <c r="Q3811">
        <f>--(Table1[[#This Row],[Patient Waittime]]&lt;=30)</f>
        <v>1</v>
      </c>
      <c r="R3811">
        <f>--Table1[[#This Row],[Patient Admission Flag]]</f>
        <v>0</v>
      </c>
      <c r="S3811">
        <f>--AND(Table1[[#This Row],[WithinTarget]]=1,Table1[[#This Row],[Patient Satisfaction Score]]&gt;=7)</f>
        <v>0</v>
      </c>
      <c r="T3811" t="str">
        <f>IF(LEFT(Table1[[#This Row],[Patient Gender]],1)="F","Female","Male")</f>
        <v>Male</v>
      </c>
    </row>
    <row r="3812" spans="1:20" x14ac:dyDescent="0.3">
      <c r="A3812" t="s">
        <v>3916</v>
      </c>
      <c r="B3812" s="1">
        <v>45149.45416666667</v>
      </c>
      <c r="C3812" t="s">
        <v>9</v>
      </c>
      <c r="D3812">
        <v>47</v>
      </c>
      <c r="E3812" t="s">
        <v>22</v>
      </c>
      <c r="F3812" t="s">
        <v>11</v>
      </c>
      <c r="G3812" t="b">
        <v>0</v>
      </c>
      <c r="I3812">
        <v>31</v>
      </c>
      <c r="J3812" t="b">
        <v>0</v>
      </c>
      <c r="K3812">
        <f>YEAR(Table1[[#This Row],[Patient Admission Date]])</f>
        <v>2023</v>
      </c>
      <c r="L3812" t="str">
        <f>TEXT(Table1[[#This Row],[Patient Admission Date]],"mmm")</f>
        <v>Aug</v>
      </c>
      <c r="M3812" t="str">
        <f>TEXT(Table1[[#This Row],[Patient Admission Date]],"ddd")</f>
        <v>Fri</v>
      </c>
      <c r="N3812" t="str">
        <f>TEXT(INT(HOUR(Table1[[#This Row],[Patient Admission Date]])/3)*3,"00")&amp;"-"&amp;TEXT(INT(HOUR(Table1[[#This Row],[Patient Admission Date]])/3)*3+3,"00")</f>
        <v>09-12</v>
      </c>
      <c r="O3812" t="str" cm="1">
        <f t="array" ref="O3812">_xlfn.IFS(Table1[[#This Row],[Patient Age]]&lt;=14,"0-14",Table1[[#This Row],[Patient Age]]&lt;=29,"15-29",Table1[[#This Row],[Patient Age]]&lt;=44,"30-44",Table1[[#This Row],[Patient Age]]&lt;=59,"45-59",Table1[[#This Row],[Patient Age]]&lt;=74,"60-74",TRUE,"75+")</f>
        <v>45-59</v>
      </c>
      <c r="P3812" t="str" cm="1">
        <f t="array" ref="P3812">_xlfn.IFS(Table1[[#This Row],[Patient Waittime]]&lt;=15,"0-15",Table1[[#This Row],[Patient Waittime]]&lt;=30,"16-30",Table1[[#This Row],[Patient Waittime]]&lt;=45,"31-45",Table1[[#This Row],[Patient Waittime]]&lt;=60,"46-60",TRUE,"60+")</f>
        <v>31-45</v>
      </c>
      <c r="Q3812">
        <f>--(Table1[[#This Row],[Patient Waittime]]&lt;=30)</f>
        <v>0</v>
      </c>
      <c r="R3812">
        <f>--Table1[[#This Row],[Patient Admission Flag]]</f>
        <v>0</v>
      </c>
      <c r="S3812">
        <f>--AND(Table1[[#This Row],[WithinTarget]]=1,Table1[[#This Row],[Patient Satisfaction Score]]&gt;=7)</f>
        <v>0</v>
      </c>
      <c r="T3812" t="str">
        <f>IF(LEFT(Table1[[#This Row],[Patient Gender]],1)="F","Female","Male")</f>
        <v>Male</v>
      </c>
    </row>
    <row r="3813" spans="1:20" x14ac:dyDescent="0.3">
      <c r="A3813" t="s">
        <v>3917</v>
      </c>
      <c r="B3813" s="1">
        <v>45040.804861111108</v>
      </c>
      <c r="C3813" t="s">
        <v>9</v>
      </c>
      <c r="D3813">
        <v>48</v>
      </c>
      <c r="E3813" t="s">
        <v>22</v>
      </c>
      <c r="F3813" t="s">
        <v>11</v>
      </c>
      <c r="G3813" t="b">
        <v>0</v>
      </c>
      <c r="I3813">
        <v>40</v>
      </c>
      <c r="J3813" t="b">
        <v>0</v>
      </c>
      <c r="K3813">
        <f>YEAR(Table1[[#This Row],[Patient Admission Date]])</f>
        <v>2023</v>
      </c>
      <c r="L3813" t="str">
        <f>TEXT(Table1[[#This Row],[Patient Admission Date]],"mmm")</f>
        <v>Apr</v>
      </c>
      <c r="M3813" t="str">
        <f>TEXT(Table1[[#This Row],[Patient Admission Date]],"ddd")</f>
        <v>Mon</v>
      </c>
      <c r="N3813" t="str">
        <f>TEXT(INT(HOUR(Table1[[#This Row],[Patient Admission Date]])/3)*3,"00")&amp;"-"&amp;TEXT(INT(HOUR(Table1[[#This Row],[Patient Admission Date]])/3)*3+3,"00")</f>
        <v>18-21</v>
      </c>
      <c r="O3813" t="str" cm="1">
        <f t="array" ref="O3813">_xlfn.IFS(Table1[[#This Row],[Patient Age]]&lt;=14,"0-14",Table1[[#This Row],[Patient Age]]&lt;=29,"15-29",Table1[[#This Row],[Patient Age]]&lt;=44,"30-44",Table1[[#This Row],[Patient Age]]&lt;=59,"45-59",Table1[[#This Row],[Patient Age]]&lt;=74,"60-74",TRUE,"75+")</f>
        <v>45-59</v>
      </c>
      <c r="P3813" t="str" cm="1">
        <f t="array" ref="P3813">_xlfn.IFS(Table1[[#This Row],[Patient Waittime]]&lt;=15,"0-15",Table1[[#This Row],[Patient Waittime]]&lt;=30,"16-30",Table1[[#This Row],[Patient Waittime]]&lt;=45,"31-45",Table1[[#This Row],[Patient Waittime]]&lt;=60,"46-60",TRUE,"60+")</f>
        <v>31-45</v>
      </c>
      <c r="Q3813">
        <f>--(Table1[[#This Row],[Patient Waittime]]&lt;=30)</f>
        <v>0</v>
      </c>
      <c r="R3813">
        <f>--Table1[[#This Row],[Patient Admission Flag]]</f>
        <v>0</v>
      </c>
      <c r="S3813">
        <f>--AND(Table1[[#This Row],[WithinTarget]]=1,Table1[[#This Row],[Patient Satisfaction Score]]&gt;=7)</f>
        <v>0</v>
      </c>
      <c r="T3813" t="str">
        <f>IF(LEFT(Table1[[#This Row],[Patient Gender]],1)="F","Female","Male")</f>
        <v>Male</v>
      </c>
    </row>
    <row r="3814" spans="1:20" x14ac:dyDescent="0.3">
      <c r="A3814" t="s">
        <v>3918</v>
      </c>
      <c r="B3814" s="1">
        <v>45593.443749999999</v>
      </c>
      <c r="C3814" t="s">
        <v>9</v>
      </c>
      <c r="D3814">
        <v>33</v>
      </c>
      <c r="E3814" t="s">
        <v>22</v>
      </c>
      <c r="F3814" t="s">
        <v>11</v>
      </c>
      <c r="G3814" t="b">
        <v>0</v>
      </c>
      <c r="I3814">
        <v>49</v>
      </c>
      <c r="J3814" t="b">
        <v>0</v>
      </c>
      <c r="K3814">
        <f>YEAR(Table1[[#This Row],[Patient Admission Date]])</f>
        <v>2024</v>
      </c>
      <c r="L3814" t="str">
        <f>TEXT(Table1[[#This Row],[Patient Admission Date]],"mmm")</f>
        <v>Oct</v>
      </c>
      <c r="M3814" t="str">
        <f>TEXT(Table1[[#This Row],[Patient Admission Date]],"ddd")</f>
        <v>Mon</v>
      </c>
      <c r="N3814" t="str">
        <f>TEXT(INT(HOUR(Table1[[#This Row],[Patient Admission Date]])/3)*3,"00")&amp;"-"&amp;TEXT(INT(HOUR(Table1[[#This Row],[Patient Admission Date]])/3)*3+3,"00")</f>
        <v>09-12</v>
      </c>
      <c r="O3814" t="str" cm="1">
        <f t="array" ref="O3814">_xlfn.IFS(Table1[[#This Row],[Patient Age]]&lt;=14,"0-14",Table1[[#This Row],[Patient Age]]&lt;=29,"15-29",Table1[[#This Row],[Patient Age]]&lt;=44,"30-44",Table1[[#This Row],[Patient Age]]&lt;=59,"45-59",Table1[[#This Row],[Patient Age]]&lt;=74,"60-74",TRUE,"75+")</f>
        <v>30-44</v>
      </c>
      <c r="P3814" t="str" cm="1">
        <f t="array" ref="P3814">_xlfn.IFS(Table1[[#This Row],[Patient Waittime]]&lt;=15,"0-15",Table1[[#This Row],[Patient Waittime]]&lt;=30,"16-30",Table1[[#This Row],[Patient Waittime]]&lt;=45,"31-45",Table1[[#This Row],[Patient Waittime]]&lt;=60,"46-60",TRUE,"60+")</f>
        <v>46-60</v>
      </c>
      <c r="Q3814">
        <f>--(Table1[[#This Row],[Patient Waittime]]&lt;=30)</f>
        <v>0</v>
      </c>
      <c r="R3814">
        <f>--Table1[[#This Row],[Patient Admission Flag]]</f>
        <v>0</v>
      </c>
      <c r="S3814">
        <f>--AND(Table1[[#This Row],[WithinTarget]]=1,Table1[[#This Row],[Patient Satisfaction Score]]&gt;=7)</f>
        <v>0</v>
      </c>
      <c r="T3814" t="str">
        <f>IF(LEFT(Table1[[#This Row],[Patient Gender]],1)="F","Female","Male")</f>
        <v>Male</v>
      </c>
    </row>
    <row r="3815" spans="1:20" x14ac:dyDescent="0.3">
      <c r="A3815" t="s">
        <v>3919</v>
      </c>
      <c r="B3815" s="1">
        <v>45105.345833333333</v>
      </c>
      <c r="C3815" t="s">
        <v>9</v>
      </c>
      <c r="D3815">
        <v>68</v>
      </c>
      <c r="E3815" t="s">
        <v>22</v>
      </c>
      <c r="F3815" t="s">
        <v>11</v>
      </c>
      <c r="G3815" t="b">
        <v>0</v>
      </c>
      <c r="I3815">
        <v>51</v>
      </c>
      <c r="J3815" t="b">
        <v>0</v>
      </c>
      <c r="K3815">
        <f>YEAR(Table1[[#This Row],[Patient Admission Date]])</f>
        <v>2023</v>
      </c>
      <c r="L3815" t="str">
        <f>TEXT(Table1[[#This Row],[Patient Admission Date]],"mmm")</f>
        <v>Jun</v>
      </c>
      <c r="M3815" t="str">
        <f>TEXT(Table1[[#This Row],[Patient Admission Date]],"ddd")</f>
        <v>Wed</v>
      </c>
      <c r="N3815" t="str">
        <f>TEXT(INT(HOUR(Table1[[#This Row],[Patient Admission Date]])/3)*3,"00")&amp;"-"&amp;TEXT(INT(HOUR(Table1[[#This Row],[Patient Admission Date]])/3)*3+3,"00")</f>
        <v>06-09</v>
      </c>
      <c r="O3815" t="str" cm="1">
        <f t="array" ref="O3815">_xlfn.IFS(Table1[[#This Row],[Patient Age]]&lt;=14,"0-14",Table1[[#This Row],[Patient Age]]&lt;=29,"15-29",Table1[[#This Row],[Patient Age]]&lt;=44,"30-44",Table1[[#This Row],[Patient Age]]&lt;=59,"45-59",Table1[[#This Row],[Patient Age]]&lt;=74,"60-74",TRUE,"75+")</f>
        <v>60-74</v>
      </c>
      <c r="P3815" t="str" cm="1">
        <f t="array" ref="P3815">_xlfn.IFS(Table1[[#This Row],[Patient Waittime]]&lt;=15,"0-15",Table1[[#This Row],[Patient Waittime]]&lt;=30,"16-30",Table1[[#This Row],[Patient Waittime]]&lt;=45,"31-45",Table1[[#This Row],[Patient Waittime]]&lt;=60,"46-60",TRUE,"60+")</f>
        <v>46-60</v>
      </c>
      <c r="Q3815">
        <f>--(Table1[[#This Row],[Patient Waittime]]&lt;=30)</f>
        <v>0</v>
      </c>
      <c r="R3815">
        <f>--Table1[[#This Row],[Patient Admission Flag]]</f>
        <v>0</v>
      </c>
      <c r="S3815">
        <f>--AND(Table1[[#This Row],[WithinTarget]]=1,Table1[[#This Row],[Patient Satisfaction Score]]&gt;=7)</f>
        <v>0</v>
      </c>
      <c r="T3815" t="str">
        <f>IF(LEFT(Table1[[#This Row],[Patient Gender]],1)="F","Female","Male")</f>
        <v>Male</v>
      </c>
    </row>
    <row r="3816" spans="1:20" x14ac:dyDescent="0.3">
      <c r="A3816" t="s">
        <v>3920</v>
      </c>
      <c r="B3816" s="1">
        <v>45064.429861111108</v>
      </c>
      <c r="C3816" t="s">
        <v>9</v>
      </c>
      <c r="D3816">
        <v>73</v>
      </c>
      <c r="E3816" t="s">
        <v>22</v>
      </c>
      <c r="F3816" t="s">
        <v>11</v>
      </c>
      <c r="G3816" t="b">
        <v>0</v>
      </c>
      <c r="I3816">
        <v>10</v>
      </c>
      <c r="J3816" t="b">
        <v>0</v>
      </c>
      <c r="K3816">
        <f>YEAR(Table1[[#This Row],[Patient Admission Date]])</f>
        <v>2023</v>
      </c>
      <c r="L3816" t="str">
        <f>TEXT(Table1[[#This Row],[Patient Admission Date]],"mmm")</f>
        <v>May</v>
      </c>
      <c r="M3816" t="str">
        <f>TEXT(Table1[[#This Row],[Patient Admission Date]],"ddd")</f>
        <v>Thu</v>
      </c>
      <c r="N3816" t="str">
        <f>TEXT(INT(HOUR(Table1[[#This Row],[Patient Admission Date]])/3)*3,"00")&amp;"-"&amp;TEXT(INT(HOUR(Table1[[#This Row],[Patient Admission Date]])/3)*3+3,"00")</f>
        <v>09-12</v>
      </c>
      <c r="O3816" t="str" cm="1">
        <f t="array" ref="O3816">_xlfn.IFS(Table1[[#This Row],[Patient Age]]&lt;=14,"0-14",Table1[[#This Row],[Patient Age]]&lt;=29,"15-29",Table1[[#This Row],[Patient Age]]&lt;=44,"30-44",Table1[[#This Row],[Patient Age]]&lt;=59,"45-59",Table1[[#This Row],[Patient Age]]&lt;=74,"60-74",TRUE,"75+")</f>
        <v>60-74</v>
      </c>
      <c r="P3816" t="str" cm="1">
        <f t="array" ref="P3816">_xlfn.IFS(Table1[[#This Row],[Patient Waittime]]&lt;=15,"0-15",Table1[[#This Row],[Patient Waittime]]&lt;=30,"16-30",Table1[[#This Row],[Patient Waittime]]&lt;=45,"31-45",Table1[[#This Row],[Patient Waittime]]&lt;=60,"46-60",TRUE,"60+")</f>
        <v>0-15</v>
      </c>
      <c r="Q3816">
        <f>--(Table1[[#This Row],[Patient Waittime]]&lt;=30)</f>
        <v>1</v>
      </c>
      <c r="R3816">
        <f>--Table1[[#This Row],[Patient Admission Flag]]</f>
        <v>0</v>
      </c>
      <c r="S3816">
        <f>--AND(Table1[[#This Row],[WithinTarget]]=1,Table1[[#This Row],[Patient Satisfaction Score]]&gt;=7)</f>
        <v>0</v>
      </c>
      <c r="T3816" t="str">
        <f>IF(LEFT(Table1[[#This Row],[Patient Gender]],1)="F","Female","Male")</f>
        <v>Male</v>
      </c>
    </row>
    <row r="3817" spans="1:20" x14ac:dyDescent="0.3">
      <c r="A3817" t="s">
        <v>3921</v>
      </c>
      <c r="B3817" s="1">
        <v>45589.258333333331</v>
      </c>
      <c r="C3817" t="s">
        <v>9</v>
      </c>
      <c r="D3817">
        <v>9</v>
      </c>
      <c r="E3817" t="s">
        <v>22</v>
      </c>
      <c r="F3817" t="s">
        <v>11</v>
      </c>
      <c r="G3817" t="b">
        <v>0</v>
      </c>
      <c r="I3817">
        <v>11</v>
      </c>
      <c r="J3817" t="b">
        <v>0</v>
      </c>
      <c r="K3817">
        <f>YEAR(Table1[[#This Row],[Patient Admission Date]])</f>
        <v>2024</v>
      </c>
      <c r="L3817" t="str">
        <f>TEXT(Table1[[#This Row],[Patient Admission Date]],"mmm")</f>
        <v>Oct</v>
      </c>
      <c r="M3817" t="str">
        <f>TEXT(Table1[[#This Row],[Patient Admission Date]],"ddd")</f>
        <v>Thu</v>
      </c>
      <c r="N3817" t="str">
        <f>TEXT(INT(HOUR(Table1[[#This Row],[Patient Admission Date]])/3)*3,"00")&amp;"-"&amp;TEXT(INT(HOUR(Table1[[#This Row],[Patient Admission Date]])/3)*3+3,"00")</f>
        <v>06-09</v>
      </c>
      <c r="O3817" t="str" cm="1">
        <f t="array" ref="O3817">_xlfn.IFS(Table1[[#This Row],[Patient Age]]&lt;=14,"0-14",Table1[[#This Row],[Patient Age]]&lt;=29,"15-29",Table1[[#This Row],[Patient Age]]&lt;=44,"30-44",Table1[[#This Row],[Patient Age]]&lt;=59,"45-59",Table1[[#This Row],[Patient Age]]&lt;=74,"60-74",TRUE,"75+")</f>
        <v>0-14</v>
      </c>
      <c r="P3817" t="str" cm="1">
        <f t="array" ref="P3817">_xlfn.IFS(Table1[[#This Row],[Patient Waittime]]&lt;=15,"0-15",Table1[[#This Row],[Patient Waittime]]&lt;=30,"16-30",Table1[[#This Row],[Patient Waittime]]&lt;=45,"31-45",Table1[[#This Row],[Patient Waittime]]&lt;=60,"46-60",TRUE,"60+")</f>
        <v>0-15</v>
      </c>
      <c r="Q3817">
        <f>--(Table1[[#This Row],[Patient Waittime]]&lt;=30)</f>
        <v>1</v>
      </c>
      <c r="R3817">
        <f>--Table1[[#This Row],[Patient Admission Flag]]</f>
        <v>0</v>
      </c>
      <c r="S3817">
        <f>--AND(Table1[[#This Row],[WithinTarget]]=1,Table1[[#This Row],[Patient Satisfaction Score]]&gt;=7)</f>
        <v>0</v>
      </c>
      <c r="T3817" t="str">
        <f>IF(LEFT(Table1[[#This Row],[Patient Gender]],1)="F","Female","Male")</f>
        <v>Male</v>
      </c>
    </row>
    <row r="3818" spans="1:20" x14ac:dyDescent="0.3">
      <c r="A3818" t="s">
        <v>3922</v>
      </c>
      <c r="B3818" s="1">
        <v>45383.929166666669</v>
      </c>
      <c r="C3818" t="s">
        <v>9</v>
      </c>
      <c r="D3818">
        <v>1</v>
      </c>
      <c r="E3818" t="s">
        <v>22</v>
      </c>
      <c r="F3818" t="s">
        <v>11</v>
      </c>
      <c r="G3818" t="b">
        <v>0</v>
      </c>
      <c r="I3818">
        <v>12</v>
      </c>
      <c r="J3818" t="b">
        <v>0</v>
      </c>
      <c r="K3818">
        <f>YEAR(Table1[[#This Row],[Patient Admission Date]])</f>
        <v>2024</v>
      </c>
      <c r="L3818" t="str">
        <f>TEXT(Table1[[#This Row],[Patient Admission Date]],"mmm")</f>
        <v>Apr</v>
      </c>
      <c r="M3818" t="str">
        <f>TEXT(Table1[[#This Row],[Patient Admission Date]],"ddd")</f>
        <v>Mon</v>
      </c>
      <c r="N3818" t="str">
        <f>TEXT(INT(HOUR(Table1[[#This Row],[Patient Admission Date]])/3)*3,"00")&amp;"-"&amp;TEXT(INT(HOUR(Table1[[#This Row],[Patient Admission Date]])/3)*3+3,"00")</f>
        <v>21-24</v>
      </c>
      <c r="O3818" t="str" cm="1">
        <f t="array" ref="O3818">_xlfn.IFS(Table1[[#This Row],[Patient Age]]&lt;=14,"0-14",Table1[[#This Row],[Patient Age]]&lt;=29,"15-29",Table1[[#This Row],[Patient Age]]&lt;=44,"30-44",Table1[[#This Row],[Patient Age]]&lt;=59,"45-59",Table1[[#This Row],[Patient Age]]&lt;=74,"60-74",TRUE,"75+")</f>
        <v>0-14</v>
      </c>
      <c r="P3818" t="str" cm="1">
        <f t="array" ref="P3818">_xlfn.IFS(Table1[[#This Row],[Patient Waittime]]&lt;=15,"0-15",Table1[[#This Row],[Patient Waittime]]&lt;=30,"16-30",Table1[[#This Row],[Patient Waittime]]&lt;=45,"31-45",Table1[[#This Row],[Patient Waittime]]&lt;=60,"46-60",TRUE,"60+")</f>
        <v>0-15</v>
      </c>
      <c r="Q3818">
        <f>--(Table1[[#This Row],[Patient Waittime]]&lt;=30)</f>
        <v>1</v>
      </c>
      <c r="R3818">
        <f>--Table1[[#This Row],[Patient Admission Flag]]</f>
        <v>0</v>
      </c>
      <c r="S3818">
        <f>--AND(Table1[[#This Row],[WithinTarget]]=1,Table1[[#This Row],[Patient Satisfaction Score]]&gt;=7)</f>
        <v>0</v>
      </c>
      <c r="T3818" t="str">
        <f>IF(LEFT(Table1[[#This Row],[Patient Gender]],1)="F","Female","Male")</f>
        <v>Male</v>
      </c>
    </row>
    <row r="3819" spans="1:20" x14ac:dyDescent="0.3">
      <c r="A3819" t="s">
        <v>3923</v>
      </c>
      <c r="B3819" s="1">
        <v>45547.557638888888</v>
      </c>
      <c r="C3819" t="s">
        <v>9</v>
      </c>
      <c r="D3819">
        <v>30</v>
      </c>
      <c r="E3819" t="s">
        <v>22</v>
      </c>
      <c r="F3819" t="s">
        <v>11</v>
      </c>
      <c r="G3819" t="b">
        <v>0</v>
      </c>
      <c r="I3819">
        <v>16</v>
      </c>
      <c r="J3819" t="b">
        <v>0</v>
      </c>
      <c r="K3819">
        <f>YEAR(Table1[[#This Row],[Patient Admission Date]])</f>
        <v>2024</v>
      </c>
      <c r="L3819" t="str">
        <f>TEXT(Table1[[#This Row],[Patient Admission Date]],"mmm")</f>
        <v>Sep</v>
      </c>
      <c r="M3819" t="str">
        <f>TEXT(Table1[[#This Row],[Patient Admission Date]],"ddd")</f>
        <v>Thu</v>
      </c>
      <c r="N3819" t="str">
        <f>TEXT(INT(HOUR(Table1[[#This Row],[Patient Admission Date]])/3)*3,"00")&amp;"-"&amp;TEXT(INT(HOUR(Table1[[#This Row],[Patient Admission Date]])/3)*3+3,"00")</f>
        <v>12-15</v>
      </c>
      <c r="O3819" t="str" cm="1">
        <f t="array" ref="O3819">_xlfn.IFS(Table1[[#This Row],[Patient Age]]&lt;=14,"0-14",Table1[[#This Row],[Patient Age]]&lt;=29,"15-29",Table1[[#This Row],[Patient Age]]&lt;=44,"30-44",Table1[[#This Row],[Patient Age]]&lt;=59,"45-59",Table1[[#This Row],[Patient Age]]&lt;=74,"60-74",TRUE,"75+")</f>
        <v>30-44</v>
      </c>
      <c r="P3819" t="str" cm="1">
        <f t="array" ref="P3819">_xlfn.IFS(Table1[[#This Row],[Patient Waittime]]&lt;=15,"0-15",Table1[[#This Row],[Patient Waittime]]&lt;=30,"16-30",Table1[[#This Row],[Patient Waittime]]&lt;=45,"31-45",Table1[[#This Row],[Patient Waittime]]&lt;=60,"46-60",TRUE,"60+")</f>
        <v>16-30</v>
      </c>
      <c r="Q3819">
        <f>--(Table1[[#This Row],[Patient Waittime]]&lt;=30)</f>
        <v>1</v>
      </c>
      <c r="R3819">
        <f>--Table1[[#This Row],[Patient Admission Flag]]</f>
        <v>0</v>
      </c>
      <c r="S3819">
        <f>--AND(Table1[[#This Row],[WithinTarget]]=1,Table1[[#This Row],[Patient Satisfaction Score]]&gt;=7)</f>
        <v>0</v>
      </c>
      <c r="T3819" t="str">
        <f>IF(LEFT(Table1[[#This Row],[Patient Gender]],1)="F","Female","Male")</f>
        <v>Male</v>
      </c>
    </row>
    <row r="3820" spans="1:20" x14ac:dyDescent="0.3">
      <c r="A3820" t="s">
        <v>3924</v>
      </c>
      <c r="B3820" s="1">
        <v>45299.424305555556</v>
      </c>
      <c r="C3820" t="s">
        <v>9</v>
      </c>
      <c r="D3820">
        <v>51</v>
      </c>
      <c r="E3820" t="s">
        <v>22</v>
      </c>
      <c r="F3820" t="s">
        <v>11</v>
      </c>
      <c r="G3820" t="b">
        <v>0</v>
      </c>
      <c r="I3820">
        <v>26</v>
      </c>
      <c r="J3820" t="b">
        <v>0</v>
      </c>
      <c r="K3820">
        <f>YEAR(Table1[[#This Row],[Patient Admission Date]])</f>
        <v>2024</v>
      </c>
      <c r="L3820" t="str">
        <f>TEXT(Table1[[#This Row],[Patient Admission Date]],"mmm")</f>
        <v>Jan</v>
      </c>
      <c r="M3820" t="str">
        <f>TEXT(Table1[[#This Row],[Patient Admission Date]],"ddd")</f>
        <v>Mon</v>
      </c>
      <c r="N3820" t="str">
        <f>TEXT(INT(HOUR(Table1[[#This Row],[Patient Admission Date]])/3)*3,"00")&amp;"-"&amp;TEXT(INT(HOUR(Table1[[#This Row],[Patient Admission Date]])/3)*3+3,"00")</f>
        <v>09-12</v>
      </c>
      <c r="O3820" t="str" cm="1">
        <f t="array" ref="O3820">_xlfn.IFS(Table1[[#This Row],[Patient Age]]&lt;=14,"0-14",Table1[[#This Row],[Patient Age]]&lt;=29,"15-29",Table1[[#This Row],[Patient Age]]&lt;=44,"30-44",Table1[[#This Row],[Patient Age]]&lt;=59,"45-59",Table1[[#This Row],[Patient Age]]&lt;=74,"60-74",TRUE,"75+")</f>
        <v>45-59</v>
      </c>
      <c r="P3820" t="str" cm="1">
        <f t="array" ref="P3820">_xlfn.IFS(Table1[[#This Row],[Patient Waittime]]&lt;=15,"0-15",Table1[[#This Row],[Patient Waittime]]&lt;=30,"16-30",Table1[[#This Row],[Patient Waittime]]&lt;=45,"31-45",Table1[[#This Row],[Patient Waittime]]&lt;=60,"46-60",TRUE,"60+")</f>
        <v>16-30</v>
      </c>
      <c r="Q3820">
        <f>--(Table1[[#This Row],[Patient Waittime]]&lt;=30)</f>
        <v>1</v>
      </c>
      <c r="R3820">
        <f>--Table1[[#This Row],[Patient Admission Flag]]</f>
        <v>0</v>
      </c>
      <c r="S3820">
        <f>--AND(Table1[[#This Row],[WithinTarget]]=1,Table1[[#This Row],[Patient Satisfaction Score]]&gt;=7)</f>
        <v>0</v>
      </c>
      <c r="T3820" t="str">
        <f>IF(LEFT(Table1[[#This Row],[Patient Gender]],1)="F","Female","Male")</f>
        <v>Male</v>
      </c>
    </row>
    <row r="3821" spans="1:20" x14ac:dyDescent="0.3">
      <c r="A3821" t="s">
        <v>3925</v>
      </c>
      <c r="B3821" s="1">
        <v>45155.900694444441</v>
      </c>
      <c r="C3821" t="s">
        <v>9</v>
      </c>
      <c r="D3821">
        <v>37</v>
      </c>
      <c r="E3821" t="s">
        <v>22</v>
      </c>
      <c r="F3821" t="s">
        <v>11</v>
      </c>
      <c r="G3821" t="b">
        <v>0</v>
      </c>
      <c r="I3821">
        <v>30</v>
      </c>
      <c r="J3821" t="b">
        <v>0</v>
      </c>
      <c r="K3821">
        <f>YEAR(Table1[[#This Row],[Patient Admission Date]])</f>
        <v>2023</v>
      </c>
      <c r="L3821" t="str">
        <f>TEXT(Table1[[#This Row],[Patient Admission Date]],"mmm")</f>
        <v>Aug</v>
      </c>
      <c r="M3821" t="str">
        <f>TEXT(Table1[[#This Row],[Patient Admission Date]],"ddd")</f>
        <v>Thu</v>
      </c>
      <c r="N3821" t="str">
        <f>TEXT(INT(HOUR(Table1[[#This Row],[Patient Admission Date]])/3)*3,"00")&amp;"-"&amp;TEXT(INT(HOUR(Table1[[#This Row],[Patient Admission Date]])/3)*3+3,"00")</f>
        <v>21-24</v>
      </c>
      <c r="O3821" t="str" cm="1">
        <f t="array" ref="O3821">_xlfn.IFS(Table1[[#This Row],[Patient Age]]&lt;=14,"0-14",Table1[[#This Row],[Patient Age]]&lt;=29,"15-29",Table1[[#This Row],[Patient Age]]&lt;=44,"30-44",Table1[[#This Row],[Patient Age]]&lt;=59,"45-59",Table1[[#This Row],[Patient Age]]&lt;=74,"60-74",TRUE,"75+")</f>
        <v>30-44</v>
      </c>
      <c r="P3821" t="str" cm="1">
        <f t="array" ref="P3821">_xlfn.IFS(Table1[[#This Row],[Patient Waittime]]&lt;=15,"0-15",Table1[[#This Row],[Patient Waittime]]&lt;=30,"16-30",Table1[[#This Row],[Patient Waittime]]&lt;=45,"31-45",Table1[[#This Row],[Patient Waittime]]&lt;=60,"46-60",TRUE,"60+")</f>
        <v>16-30</v>
      </c>
      <c r="Q3821">
        <f>--(Table1[[#This Row],[Patient Waittime]]&lt;=30)</f>
        <v>1</v>
      </c>
      <c r="R3821">
        <f>--Table1[[#This Row],[Patient Admission Flag]]</f>
        <v>0</v>
      </c>
      <c r="S3821">
        <f>--AND(Table1[[#This Row],[WithinTarget]]=1,Table1[[#This Row],[Patient Satisfaction Score]]&gt;=7)</f>
        <v>0</v>
      </c>
      <c r="T3821" t="str">
        <f>IF(LEFT(Table1[[#This Row],[Patient Gender]],1)="F","Female","Male")</f>
        <v>Male</v>
      </c>
    </row>
    <row r="3822" spans="1:20" x14ac:dyDescent="0.3">
      <c r="A3822" t="s">
        <v>3926</v>
      </c>
      <c r="B3822" s="1">
        <v>45524.459027777775</v>
      </c>
      <c r="C3822" t="s">
        <v>9</v>
      </c>
      <c r="D3822">
        <v>63</v>
      </c>
      <c r="E3822" t="s">
        <v>22</v>
      </c>
      <c r="F3822" t="s">
        <v>11</v>
      </c>
      <c r="G3822" t="b">
        <v>0</v>
      </c>
      <c r="I3822">
        <v>37</v>
      </c>
      <c r="J3822" t="b">
        <v>0</v>
      </c>
      <c r="K3822">
        <f>YEAR(Table1[[#This Row],[Patient Admission Date]])</f>
        <v>2024</v>
      </c>
      <c r="L3822" t="str">
        <f>TEXT(Table1[[#This Row],[Patient Admission Date]],"mmm")</f>
        <v>Aug</v>
      </c>
      <c r="M3822" t="str">
        <f>TEXT(Table1[[#This Row],[Patient Admission Date]],"ddd")</f>
        <v>Tue</v>
      </c>
      <c r="N3822" t="str">
        <f>TEXT(INT(HOUR(Table1[[#This Row],[Patient Admission Date]])/3)*3,"00")&amp;"-"&amp;TEXT(INT(HOUR(Table1[[#This Row],[Patient Admission Date]])/3)*3+3,"00")</f>
        <v>09-12</v>
      </c>
      <c r="O3822" t="str" cm="1">
        <f t="array" ref="O3822">_xlfn.IFS(Table1[[#This Row],[Patient Age]]&lt;=14,"0-14",Table1[[#This Row],[Patient Age]]&lt;=29,"15-29",Table1[[#This Row],[Patient Age]]&lt;=44,"30-44",Table1[[#This Row],[Patient Age]]&lt;=59,"45-59",Table1[[#This Row],[Patient Age]]&lt;=74,"60-74",TRUE,"75+")</f>
        <v>60-74</v>
      </c>
      <c r="P3822" t="str" cm="1">
        <f t="array" ref="P3822">_xlfn.IFS(Table1[[#This Row],[Patient Waittime]]&lt;=15,"0-15",Table1[[#This Row],[Patient Waittime]]&lt;=30,"16-30",Table1[[#This Row],[Patient Waittime]]&lt;=45,"31-45",Table1[[#This Row],[Patient Waittime]]&lt;=60,"46-60",TRUE,"60+")</f>
        <v>31-45</v>
      </c>
      <c r="Q3822">
        <f>--(Table1[[#This Row],[Patient Waittime]]&lt;=30)</f>
        <v>0</v>
      </c>
      <c r="R3822">
        <f>--Table1[[#This Row],[Patient Admission Flag]]</f>
        <v>0</v>
      </c>
      <c r="S3822">
        <f>--AND(Table1[[#This Row],[WithinTarget]]=1,Table1[[#This Row],[Patient Satisfaction Score]]&gt;=7)</f>
        <v>0</v>
      </c>
      <c r="T3822" t="str">
        <f>IF(LEFT(Table1[[#This Row],[Patient Gender]],1)="F","Female","Male")</f>
        <v>Male</v>
      </c>
    </row>
    <row r="3823" spans="1:20" x14ac:dyDescent="0.3">
      <c r="A3823" t="s">
        <v>3927</v>
      </c>
      <c r="B3823" s="1">
        <v>45587.397916666669</v>
      </c>
      <c r="C3823" t="s">
        <v>9</v>
      </c>
      <c r="D3823">
        <v>39</v>
      </c>
      <c r="E3823" t="s">
        <v>22</v>
      </c>
      <c r="F3823" t="s">
        <v>11</v>
      </c>
      <c r="G3823" t="b">
        <v>0</v>
      </c>
      <c r="I3823">
        <v>53</v>
      </c>
      <c r="J3823" t="b">
        <v>0</v>
      </c>
      <c r="K3823">
        <f>YEAR(Table1[[#This Row],[Patient Admission Date]])</f>
        <v>2024</v>
      </c>
      <c r="L3823" t="str">
        <f>TEXT(Table1[[#This Row],[Patient Admission Date]],"mmm")</f>
        <v>Oct</v>
      </c>
      <c r="M3823" t="str">
        <f>TEXT(Table1[[#This Row],[Patient Admission Date]],"ddd")</f>
        <v>Tue</v>
      </c>
      <c r="N3823" t="str">
        <f>TEXT(INT(HOUR(Table1[[#This Row],[Patient Admission Date]])/3)*3,"00")&amp;"-"&amp;TEXT(INT(HOUR(Table1[[#This Row],[Patient Admission Date]])/3)*3+3,"00")</f>
        <v>09-12</v>
      </c>
      <c r="O3823" t="str" cm="1">
        <f t="array" ref="O3823">_xlfn.IFS(Table1[[#This Row],[Patient Age]]&lt;=14,"0-14",Table1[[#This Row],[Patient Age]]&lt;=29,"15-29",Table1[[#This Row],[Patient Age]]&lt;=44,"30-44",Table1[[#This Row],[Patient Age]]&lt;=59,"45-59",Table1[[#This Row],[Patient Age]]&lt;=74,"60-74",TRUE,"75+")</f>
        <v>30-44</v>
      </c>
      <c r="P3823" t="str" cm="1">
        <f t="array" ref="P3823">_xlfn.IFS(Table1[[#This Row],[Patient Waittime]]&lt;=15,"0-15",Table1[[#This Row],[Patient Waittime]]&lt;=30,"16-30",Table1[[#This Row],[Patient Waittime]]&lt;=45,"31-45",Table1[[#This Row],[Patient Waittime]]&lt;=60,"46-60",TRUE,"60+")</f>
        <v>46-60</v>
      </c>
      <c r="Q3823">
        <f>--(Table1[[#This Row],[Patient Waittime]]&lt;=30)</f>
        <v>0</v>
      </c>
      <c r="R3823">
        <f>--Table1[[#This Row],[Patient Admission Flag]]</f>
        <v>0</v>
      </c>
      <c r="S3823">
        <f>--AND(Table1[[#This Row],[WithinTarget]]=1,Table1[[#This Row],[Patient Satisfaction Score]]&gt;=7)</f>
        <v>0</v>
      </c>
      <c r="T3823" t="str">
        <f>IF(LEFT(Table1[[#This Row],[Patient Gender]],1)="F","Female","Male")</f>
        <v>Male</v>
      </c>
    </row>
    <row r="3824" spans="1:20" x14ac:dyDescent="0.3">
      <c r="A3824" t="s">
        <v>3928</v>
      </c>
      <c r="B3824" s="1">
        <v>45512.854166666664</v>
      </c>
      <c r="C3824" t="s">
        <v>9</v>
      </c>
      <c r="D3824">
        <v>42</v>
      </c>
      <c r="E3824" t="s">
        <v>22</v>
      </c>
      <c r="F3824" t="s">
        <v>11</v>
      </c>
      <c r="G3824" t="b">
        <v>0</v>
      </c>
      <c r="I3824">
        <v>16</v>
      </c>
      <c r="J3824" t="b">
        <v>0</v>
      </c>
      <c r="K3824">
        <f>YEAR(Table1[[#This Row],[Patient Admission Date]])</f>
        <v>2024</v>
      </c>
      <c r="L3824" t="str">
        <f>TEXT(Table1[[#This Row],[Patient Admission Date]],"mmm")</f>
        <v>Aug</v>
      </c>
      <c r="M3824" t="str">
        <f>TEXT(Table1[[#This Row],[Patient Admission Date]],"ddd")</f>
        <v>Thu</v>
      </c>
      <c r="N3824" t="str">
        <f>TEXT(INT(HOUR(Table1[[#This Row],[Patient Admission Date]])/3)*3,"00")&amp;"-"&amp;TEXT(INT(HOUR(Table1[[#This Row],[Patient Admission Date]])/3)*3+3,"00")</f>
        <v>18-21</v>
      </c>
      <c r="O3824" t="str" cm="1">
        <f t="array" ref="O3824">_xlfn.IFS(Table1[[#This Row],[Patient Age]]&lt;=14,"0-14",Table1[[#This Row],[Patient Age]]&lt;=29,"15-29",Table1[[#This Row],[Patient Age]]&lt;=44,"30-44",Table1[[#This Row],[Patient Age]]&lt;=59,"45-59",Table1[[#This Row],[Patient Age]]&lt;=74,"60-74",TRUE,"75+")</f>
        <v>30-44</v>
      </c>
      <c r="P3824" t="str" cm="1">
        <f t="array" ref="P3824">_xlfn.IFS(Table1[[#This Row],[Patient Waittime]]&lt;=15,"0-15",Table1[[#This Row],[Patient Waittime]]&lt;=30,"16-30",Table1[[#This Row],[Patient Waittime]]&lt;=45,"31-45",Table1[[#This Row],[Patient Waittime]]&lt;=60,"46-60",TRUE,"60+")</f>
        <v>16-30</v>
      </c>
      <c r="Q3824">
        <f>--(Table1[[#This Row],[Patient Waittime]]&lt;=30)</f>
        <v>1</v>
      </c>
      <c r="R3824">
        <f>--Table1[[#This Row],[Patient Admission Flag]]</f>
        <v>0</v>
      </c>
      <c r="S3824">
        <f>--AND(Table1[[#This Row],[WithinTarget]]=1,Table1[[#This Row],[Patient Satisfaction Score]]&gt;=7)</f>
        <v>0</v>
      </c>
      <c r="T3824" t="str">
        <f>IF(LEFT(Table1[[#This Row],[Patient Gender]],1)="F","Female","Male")</f>
        <v>Male</v>
      </c>
    </row>
    <row r="3825" spans="1:20" x14ac:dyDescent="0.3">
      <c r="A3825" t="s">
        <v>3929</v>
      </c>
      <c r="B3825" s="1">
        <v>45476.743055555555</v>
      </c>
      <c r="C3825" t="s">
        <v>9</v>
      </c>
      <c r="D3825">
        <v>53</v>
      </c>
      <c r="E3825" t="s">
        <v>22</v>
      </c>
      <c r="F3825" t="s">
        <v>11</v>
      </c>
      <c r="G3825" t="b">
        <v>0</v>
      </c>
      <c r="I3825">
        <v>17</v>
      </c>
      <c r="J3825" t="b">
        <v>0</v>
      </c>
      <c r="K3825">
        <f>YEAR(Table1[[#This Row],[Patient Admission Date]])</f>
        <v>2024</v>
      </c>
      <c r="L3825" t="str">
        <f>TEXT(Table1[[#This Row],[Patient Admission Date]],"mmm")</f>
        <v>Jul</v>
      </c>
      <c r="M3825" t="str">
        <f>TEXT(Table1[[#This Row],[Patient Admission Date]],"ddd")</f>
        <v>Wed</v>
      </c>
      <c r="N3825" t="str">
        <f>TEXT(INT(HOUR(Table1[[#This Row],[Patient Admission Date]])/3)*3,"00")&amp;"-"&amp;TEXT(INT(HOUR(Table1[[#This Row],[Patient Admission Date]])/3)*3+3,"00")</f>
        <v>15-18</v>
      </c>
      <c r="O3825" t="str" cm="1">
        <f t="array" ref="O3825">_xlfn.IFS(Table1[[#This Row],[Patient Age]]&lt;=14,"0-14",Table1[[#This Row],[Patient Age]]&lt;=29,"15-29",Table1[[#This Row],[Patient Age]]&lt;=44,"30-44",Table1[[#This Row],[Patient Age]]&lt;=59,"45-59",Table1[[#This Row],[Patient Age]]&lt;=74,"60-74",TRUE,"75+")</f>
        <v>45-59</v>
      </c>
      <c r="P3825" t="str" cm="1">
        <f t="array" ref="P3825">_xlfn.IFS(Table1[[#This Row],[Patient Waittime]]&lt;=15,"0-15",Table1[[#This Row],[Patient Waittime]]&lt;=30,"16-30",Table1[[#This Row],[Patient Waittime]]&lt;=45,"31-45",Table1[[#This Row],[Patient Waittime]]&lt;=60,"46-60",TRUE,"60+")</f>
        <v>16-30</v>
      </c>
      <c r="Q3825">
        <f>--(Table1[[#This Row],[Patient Waittime]]&lt;=30)</f>
        <v>1</v>
      </c>
      <c r="R3825">
        <f>--Table1[[#This Row],[Patient Admission Flag]]</f>
        <v>0</v>
      </c>
      <c r="S3825">
        <f>--AND(Table1[[#This Row],[WithinTarget]]=1,Table1[[#This Row],[Patient Satisfaction Score]]&gt;=7)</f>
        <v>0</v>
      </c>
      <c r="T3825" t="str">
        <f>IF(LEFT(Table1[[#This Row],[Patient Gender]],1)="F","Female","Male")</f>
        <v>Male</v>
      </c>
    </row>
    <row r="3826" spans="1:20" x14ac:dyDescent="0.3">
      <c r="A3826" t="s">
        <v>3930</v>
      </c>
      <c r="B3826" s="1">
        <v>45560.084722222222</v>
      </c>
      <c r="C3826" t="s">
        <v>9</v>
      </c>
      <c r="D3826">
        <v>29</v>
      </c>
      <c r="E3826" t="s">
        <v>22</v>
      </c>
      <c r="F3826" t="s">
        <v>11</v>
      </c>
      <c r="G3826" t="b">
        <v>0</v>
      </c>
      <c r="I3826">
        <v>18</v>
      </c>
      <c r="J3826" t="b">
        <v>0</v>
      </c>
      <c r="K3826">
        <f>YEAR(Table1[[#This Row],[Patient Admission Date]])</f>
        <v>2024</v>
      </c>
      <c r="L3826" t="str">
        <f>TEXT(Table1[[#This Row],[Patient Admission Date]],"mmm")</f>
        <v>Sep</v>
      </c>
      <c r="M3826" t="str">
        <f>TEXT(Table1[[#This Row],[Patient Admission Date]],"ddd")</f>
        <v>Wed</v>
      </c>
      <c r="N3826" t="str">
        <f>TEXT(INT(HOUR(Table1[[#This Row],[Patient Admission Date]])/3)*3,"00")&amp;"-"&amp;TEXT(INT(HOUR(Table1[[#This Row],[Patient Admission Date]])/3)*3+3,"00")</f>
        <v>00-03</v>
      </c>
      <c r="O3826" t="str" cm="1">
        <f t="array" ref="O3826">_xlfn.IFS(Table1[[#This Row],[Patient Age]]&lt;=14,"0-14",Table1[[#This Row],[Patient Age]]&lt;=29,"15-29",Table1[[#This Row],[Patient Age]]&lt;=44,"30-44",Table1[[#This Row],[Patient Age]]&lt;=59,"45-59",Table1[[#This Row],[Patient Age]]&lt;=74,"60-74",TRUE,"75+")</f>
        <v>15-29</v>
      </c>
      <c r="P3826" t="str" cm="1">
        <f t="array" ref="P3826">_xlfn.IFS(Table1[[#This Row],[Patient Waittime]]&lt;=15,"0-15",Table1[[#This Row],[Patient Waittime]]&lt;=30,"16-30",Table1[[#This Row],[Patient Waittime]]&lt;=45,"31-45",Table1[[#This Row],[Patient Waittime]]&lt;=60,"46-60",TRUE,"60+")</f>
        <v>16-30</v>
      </c>
      <c r="Q3826">
        <f>--(Table1[[#This Row],[Patient Waittime]]&lt;=30)</f>
        <v>1</v>
      </c>
      <c r="R3826">
        <f>--Table1[[#This Row],[Patient Admission Flag]]</f>
        <v>0</v>
      </c>
      <c r="S3826">
        <f>--AND(Table1[[#This Row],[WithinTarget]]=1,Table1[[#This Row],[Patient Satisfaction Score]]&gt;=7)</f>
        <v>0</v>
      </c>
      <c r="T3826" t="str">
        <f>IF(LEFT(Table1[[#This Row],[Patient Gender]],1)="F","Female","Male")</f>
        <v>Male</v>
      </c>
    </row>
    <row r="3827" spans="1:20" x14ac:dyDescent="0.3">
      <c r="A3827" t="s">
        <v>3931</v>
      </c>
      <c r="B3827" s="1">
        <v>45537.594444444447</v>
      </c>
      <c r="C3827" t="s">
        <v>9</v>
      </c>
      <c r="D3827">
        <v>23</v>
      </c>
      <c r="E3827" t="s">
        <v>22</v>
      </c>
      <c r="F3827" t="s">
        <v>11</v>
      </c>
      <c r="G3827" t="b">
        <v>0</v>
      </c>
      <c r="I3827">
        <v>41</v>
      </c>
      <c r="J3827" t="b">
        <v>0</v>
      </c>
      <c r="K3827">
        <f>YEAR(Table1[[#This Row],[Patient Admission Date]])</f>
        <v>2024</v>
      </c>
      <c r="L3827" t="str">
        <f>TEXT(Table1[[#This Row],[Patient Admission Date]],"mmm")</f>
        <v>Sep</v>
      </c>
      <c r="M3827" t="str">
        <f>TEXT(Table1[[#This Row],[Patient Admission Date]],"ddd")</f>
        <v>Mon</v>
      </c>
      <c r="N3827" t="str">
        <f>TEXT(INT(HOUR(Table1[[#This Row],[Patient Admission Date]])/3)*3,"00")&amp;"-"&amp;TEXT(INT(HOUR(Table1[[#This Row],[Patient Admission Date]])/3)*3+3,"00")</f>
        <v>12-15</v>
      </c>
      <c r="O3827" t="str" cm="1">
        <f t="array" ref="O3827">_xlfn.IFS(Table1[[#This Row],[Patient Age]]&lt;=14,"0-14",Table1[[#This Row],[Patient Age]]&lt;=29,"15-29",Table1[[#This Row],[Patient Age]]&lt;=44,"30-44",Table1[[#This Row],[Patient Age]]&lt;=59,"45-59",Table1[[#This Row],[Patient Age]]&lt;=74,"60-74",TRUE,"75+")</f>
        <v>15-29</v>
      </c>
      <c r="P3827" t="str" cm="1">
        <f t="array" ref="P3827">_xlfn.IFS(Table1[[#This Row],[Patient Waittime]]&lt;=15,"0-15",Table1[[#This Row],[Patient Waittime]]&lt;=30,"16-30",Table1[[#This Row],[Patient Waittime]]&lt;=45,"31-45",Table1[[#This Row],[Patient Waittime]]&lt;=60,"46-60",TRUE,"60+")</f>
        <v>31-45</v>
      </c>
      <c r="Q3827">
        <f>--(Table1[[#This Row],[Patient Waittime]]&lt;=30)</f>
        <v>0</v>
      </c>
      <c r="R3827">
        <f>--Table1[[#This Row],[Patient Admission Flag]]</f>
        <v>0</v>
      </c>
      <c r="S3827">
        <f>--AND(Table1[[#This Row],[WithinTarget]]=1,Table1[[#This Row],[Patient Satisfaction Score]]&gt;=7)</f>
        <v>0</v>
      </c>
      <c r="T3827" t="str">
        <f>IF(LEFT(Table1[[#This Row],[Patient Gender]],1)="F","Female","Male")</f>
        <v>Male</v>
      </c>
    </row>
    <row r="3828" spans="1:20" x14ac:dyDescent="0.3">
      <c r="A3828" t="s">
        <v>3932</v>
      </c>
      <c r="B3828" s="1">
        <v>45381.011805555558</v>
      </c>
      <c r="C3828" t="s">
        <v>9</v>
      </c>
      <c r="D3828">
        <v>69</v>
      </c>
      <c r="E3828" t="s">
        <v>22</v>
      </c>
      <c r="F3828" t="s">
        <v>11</v>
      </c>
      <c r="G3828" t="b">
        <v>0</v>
      </c>
      <c r="I3828">
        <v>32</v>
      </c>
      <c r="J3828" t="b">
        <v>0</v>
      </c>
      <c r="K3828">
        <f>YEAR(Table1[[#This Row],[Patient Admission Date]])</f>
        <v>2024</v>
      </c>
      <c r="L3828" t="str">
        <f>TEXT(Table1[[#This Row],[Patient Admission Date]],"mmm")</f>
        <v>Mar</v>
      </c>
      <c r="M3828" t="str">
        <f>TEXT(Table1[[#This Row],[Patient Admission Date]],"ddd")</f>
        <v>Sat</v>
      </c>
      <c r="N3828" t="str">
        <f>TEXT(INT(HOUR(Table1[[#This Row],[Patient Admission Date]])/3)*3,"00")&amp;"-"&amp;TEXT(INT(HOUR(Table1[[#This Row],[Patient Admission Date]])/3)*3+3,"00")</f>
        <v>00-03</v>
      </c>
      <c r="O3828" t="str" cm="1">
        <f t="array" ref="O3828">_xlfn.IFS(Table1[[#This Row],[Patient Age]]&lt;=14,"0-14",Table1[[#This Row],[Patient Age]]&lt;=29,"15-29",Table1[[#This Row],[Patient Age]]&lt;=44,"30-44",Table1[[#This Row],[Patient Age]]&lt;=59,"45-59",Table1[[#This Row],[Patient Age]]&lt;=74,"60-74",TRUE,"75+")</f>
        <v>60-74</v>
      </c>
      <c r="P3828" t="str" cm="1">
        <f t="array" ref="P3828">_xlfn.IFS(Table1[[#This Row],[Patient Waittime]]&lt;=15,"0-15",Table1[[#This Row],[Patient Waittime]]&lt;=30,"16-30",Table1[[#This Row],[Patient Waittime]]&lt;=45,"31-45",Table1[[#This Row],[Patient Waittime]]&lt;=60,"46-60",TRUE,"60+")</f>
        <v>31-45</v>
      </c>
      <c r="Q3828">
        <f>--(Table1[[#This Row],[Patient Waittime]]&lt;=30)</f>
        <v>0</v>
      </c>
      <c r="R3828">
        <f>--Table1[[#This Row],[Patient Admission Flag]]</f>
        <v>0</v>
      </c>
      <c r="S3828">
        <f>--AND(Table1[[#This Row],[WithinTarget]]=1,Table1[[#This Row],[Patient Satisfaction Score]]&gt;=7)</f>
        <v>0</v>
      </c>
      <c r="T3828" t="str">
        <f>IF(LEFT(Table1[[#This Row],[Patient Gender]],1)="F","Female","Male")</f>
        <v>Male</v>
      </c>
    </row>
    <row r="3829" spans="1:20" x14ac:dyDescent="0.3">
      <c r="A3829" t="s">
        <v>3933</v>
      </c>
      <c r="B3829" s="1">
        <v>45154.540972222225</v>
      </c>
      <c r="C3829" t="s">
        <v>9</v>
      </c>
      <c r="D3829">
        <v>65</v>
      </c>
      <c r="E3829" t="s">
        <v>22</v>
      </c>
      <c r="F3829" t="s">
        <v>11</v>
      </c>
      <c r="G3829" t="b">
        <v>0</v>
      </c>
      <c r="I3829">
        <v>33</v>
      </c>
      <c r="J3829" t="b">
        <v>0</v>
      </c>
      <c r="K3829">
        <f>YEAR(Table1[[#This Row],[Patient Admission Date]])</f>
        <v>2023</v>
      </c>
      <c r="L3829" t="str">
        <f>TEXT(Table1[[#This Row],[Patient Admission Date]],"mmm")</f>
        <v>Aug</v>
      </c>
      <c r="M3829" t="str">
        <f>TEXT(Table1[[#This Row],[Patient Admission Date]],"ddd")</f>
        <v>Wed</v>
      </c>
      <c r="N3829" t="str">
        <f>TEXT(INT(HOUR(Table1[[#This Row],[Patient Admission Date]])/3)*3,"00")&amp;"-"&amp;TEXT(INT(HOUR(Table1[[#This Row],[Patient Admission Date]])/3)*3+3,"00")</f>
        <v>12-15</v>
      </c>
      <c r="O3829" t="str" cm="1">
        <f t="array" ref="O3829">_xlfn.IFS(Table1[[#This Row],[Patient Age]]&lt;=14,"0-14",Table1[[#This Row],[Patient Age]]&lt;=29,"15-29",Table1[[#This Row],[Patient Age]]&lt;=44,"30-44",Table1[[#This Row],[Patient Age]]&lt;=59,"45-59",Table1[[#This Row],[Patient Age]]&lt;=74,"60-74",TRUE,"75+")</f>
        <v>60-74</v>
      </c>
      <c r="P3829" t="str" cm="1">
        <f t="array" ref="P3829">_xlfn.IFS(Table1[[#This Row],[Patient Waittime]]&lt;=15,"0-15",Table1[[#This Row],[Patient Waittime]]&lt;=30,"16-30",Table1[[#This Row],[Patient Waittime]]&lt;=45,"31-45",Table1[[#This Row],[Patient Waittime]]&lt;=60,"46-60",TRUE,"60+")</f>
        <v>31-45</v>
      </c>
      <c r="Q3829">
        <f>--(Table1[[#This Row],[Patient Waittime]]&lt;=30)</f>
        <v>0</v>
      </c>
      <c r="R3829">
        <f>--Table1[[#This Row],[Patient Admission Flag]]</f>
        <v>0</v>
      </c>
      <c r="S3829">
        <f>--AND(Table1[[#This Row],[WithinTarget]]=1,Table1[[#This Row],[Patient Satisfaction Score]]&gt;=7)</f>
        <v>0</v>
      </c>
      <c r="T3829" t="str">
        <f>IF(LEFT(Table1[[#This Row],[Patient Gender]],1)="F","Female","Male")</f>
        <v>Male</v>
      </c>
    </row>
    <row r="3830" spans="1:20" x14ac:dyDescent="0.3">
      <c r="A3830" t="s">
        <v>3934</v>
      </c>
      <c r="B3830" s="1">
        <v>45122.631249999999</v>
      </c>
      <c r="C3830" t="s">
        <v>9</v>
      </c>
      <c r="D3830">
        <v>8</v>
      </c>
      <c r="E3830" t="s">
        <v>22</v>
      </c>
      <c r="F3830" t="s">
        <v>11</v>
      </c>
      <c r="G3830" t="b">
        <v>0</v>
      </c>
      <c r="I3830">
        <v>10</v>
      </c>
      <c r="J3830" t="b">
        <v>0</v>
      </c>
      <c r="K3830">
        <f>YEAR(Table1[[#This Row],[Patient Admission Date]])</f>
        <v>2023</v>
      </c>
      <c r="L3830" t="str">
        <f>TEXT(Table1[[#This Row],[Patient Admission Date]],"mmm")</f>
        <v>Jul</v>
      </c>
      <c r="M3830" t="str">
        <f>TEXT(Table1[[#This Row],[Patient Admission Date]],"ddd")</f>
        <v>Sat</v>
      </c>
      <c r="N3830" t="str">
        <f>TEXT(INT(HOUR(Table1[[#This Row],[Patient Admission Date]])/3)*3,"00")&amp;"-"&amp;TEXT(INT(HOUR(Table1[[#This Row],[Patient Admission Date]])/3)*3+3,"00")</f>
        <v>15-18</v>
      </c>
      <c r="O3830" t="str" cm="1">
        <f t="array" ref="O3830">_xlfn.IFS(Table1[[#This Row],[Patient Age]]&lt;=14,"0-14",Table1[[#This Row],[Patient Age]]&lt;=29,"15-29",Table1[[#This Row],[Patient Age]]&lt;=44,"30-44",Table1[[#This Row],[Patient Age]]&lt;=59,"45-59",Table1[[#This Row],[Patient Age]]&lt;=74,"60-74",TRUE,"75+")</f>
        <v>0-14</v>
      </c>
      <c r="P3830" t="str" cm="1">
        <f t="array" ref="P3830">_xlfn.IFS(Table1[[#This Row],[Patient Waittime]]&lt;=15,"0-15",Table1[[#This Row],[Patient Waittime]]&lt;=30,"16-30",Table1[[#This Row],[Patient Waittime]]&lt;=45,"31-45",Table1[[#This Row],[Patient Waittime]]&lt;=60,"46-60",TRUE,"60+")</f>
        <v>0-15</v>
      </c>
      <c r="Q3830">
        <f>--(Table1[[#This Row],[Patient Waittime]]&lt;=30)</f>
        <v>1</v>
      </c>
      <c r="R3830">
        <f>--Table1[[#This Row],[Patient Admission Flag]]</f>
        <v>0</v>
      </c>
      <c r="S3830">
        <f>--AND(Table1[[#This Row],[WithinTarget]]=1,Table1[[#This Row],[Patient Satisfaction Score]]&gt;=7)</f>
        <v>0</v>
      </c>
      <c r="T3830" t="str">
        <f>IF(LEFT(Table1[[#This Row],[Patient Gender]],1)="F","Female","Male")</f>
        <v>Male</v>
      </c>
    </row>
    <row r="3831" spans="1:20" x14ac:dyDescent="0.3">
      <c r="A3831" t="s">
        <v>3935</v>
      </c>
      <c r="B3831" s="1">
        <v>45259.173611111109</v>
      </c>
      <c r="C3831" t="s">
        <v>9</v>
      </c>
      <c r="D3831">
        <v>51</v>
      </c>
      <c r="E3831" t="s">
        <v>22</v>
      </c>
      <c r="F3831" t="s">
        <v>11</v>
      </c>
      <c r="G3831" t="b">
        <v>0</v>
      </c>
      <c r="I3831">
        <v>19</v>
      </c>
      <c r="J3831" t="b">
        <v>0</v>
      </c>
      <c r="K3831">
        <f>YEAR(Table1[[#This Row],[Patient Admission Date]])</f>
        <v>2023</v>
      </c>
      <c r="L3831" t="str">
        <f>TEXT(Table1[[#This Row],[Patient Admission Date]],"mmm")</f>
        <v>Nov</v>
      </c>
      <c r="M3831" t="str">
        <f>TEXT(Table1[[#This Row],[Patient Admission Date]],"ddd")</f>
        <v>Wed</v>
      </c>
      <c r="N3831" t="str">
        <f>TEXT(INT(HOUR(Table1[[#This Row],[Patient Admission Date]])/3)*3,"00")&amp;"-"&amp;TEXT(INT(HOUR(Table1[[#This Row],[Patient Admission Date]])/3)*3+3,"00")</f>
        <v>03-06</v>
      </c>
      <c r="O3831" t="str" cm="1">
        <f t="array" ref="O3831">_xlfn.IFS(Table1[[#This Row],[Patient Age]]&lt;=14,"0-14",Table1[[#This Row],[Patient Age]]&lt;=29,"15-29",Table1[[#This Row],[Patient Age]]&lt;=44,"30-44",Table1[[#This Row],[Patient Age]]&lt;=59,"45-59",Table1[[#This Row],[Patient Age]]&lt;=74,"60-74",TRUE,"75+")</f>
        <v>45-59</v>
      </c>
      <c r="P3831" t="str" cm="1">
        <f t="array" ref="P3831">_xlfn.IFS(Table1[[#This Row],[Patient Waittime]]&lt;=15,"0-15",Table1[[#This Row],[Patient Waittime]]&lt;=30,"16-30",Table1[[#This Row],[Patient Waittime]]&lt;=45,"31-45",Table1[[#This Row],[Patient Waittime]]&lt;=60,"46-60",TRUE,"60+")</f>
        <v>16-30</v>
      </c>
      <c r="Q3831">
        <f>--(Table1[[#This Row],[Patient Waittime]]&lt;=30)</f>
        <v>1</v>
      </c>
      <c r="R3831">
        <f>--Table1[[#This Row],[Patient Admission Flag]]</f>
        <v>0</v>
      </c>
      <c r="S3831">
        <f>--AND(Table1[[#This Row],[WithinTarget]]=1,Table1[[#This Row],[Patient Satisfaction Score]]&gt;=7)</f>
        <v>0</v>
      </c>
      <c r="T3831" t="str">
        <f>IF(LEFT(Table1[[#This Row],[Patient Gender]],1)="F","Female","Male")</f>
        <v>Male</v>
      </c>
    </row>
    <row r="3832" spans="1:20" x14ac:dyDescent="0.3">
      <c r="A3832" t="s">
        <v>3936</v>
      </c>
      <c r="B3832" s="1">
        <v>45590.473611111112</v>
      </c>
      <c r="C3832" t="s">
        <v>9</v>
      </c>
      <c r="D3832">
        <v>72</v>
      </c>
      <c r="E3832" t="s">
        <v>22</v>
      </c>
      <c r="F3832" t="s">
        <v>11</v>
      </c>
      <c r="G3832" t="b">
        <v>0</v>
      </c>
      <c r="I3832">
        <v>38</v>
      </c>
      <c r="J3832" t="b">
        <v>0</v>
      </c>
      <c r="K3832">
        <f>YEAR(Table1[[#This Row],[Patient Admission Date]])</f>
        <v>2024</v>
      </c>
      <c r="L3832" t="str">
        <f>TEXT(Table1[[#This Row],[Patient Admission Date]],"mmm")</f>
        <v>Oct</v>
      </c>
      <c r="M3832" t="str">
        <f>TEXT(Table1[[#This Row],[Patient Admission Date]],"ddd")</f>
        <v>Fri</v>
      </c>
      <c r="N3832" t="str">
        <f>TEXT(INT(HOUR(Table1[[#This Row],[Patient Admission Date]])/3)*3,"00")&amp;"-"&amp;TEXT(INT(HOUR(Table1[[#This Row],[Patient Admission Date]])/3)*3+3,"00")</f>
        <v>09-12</v>
      </c>
      <c r="O3832" t="str" cm="1">
        <f t="array" ref="O3832">_xlfn.IFS(Table1[[#This Row],[Patient Age]]&lt;=14,"0-14",Table1[[#This Row],[Patient Age]]&lt;=29,"15-29",Table1[[#This Row],[Patient Age]]&lt;=44,"30-44",Table1[[#This Row],[Patient Age]]&lt;=59,"45-59",Table1[[#This Row],[Patient Age]]&lt;=74,"60-74",TRUE,"75+")</f>
        <v>60-74</v>
      </c>
      <c r="P3832" t="str" cm="1">
        <f t="array" ref="P3832">_xlfn.IFS(Table1[[#This Row],[Patient Waittime]]&lt;=15,"0-15",Table1[[#This Row],[Patient Waittime]]&lt;=30,"16-30",Table1[[#This Row],[Patient Waittime]]&lt;=45,"31-45",Table1[[#This Row],[Patient Waittime]]&lt;=60,"46-60",TRUE,"60+")</f>
        <v>31-45</v>
      </c>
      <c r="Q3832">
        <f>--(Table1[[#This Row],[Patient Waittime]]&lt;=30)</f>
        <v>0</v>
      </c>
      <c r="R3832">
        <f>--Table1[[#This Row],[Patient Admission Flag]]</f>
        <v>0</v>
      </c>
      <c r="S3832">
        <f>--AND(Table1[[#This Row],[WithinTarget]]=1,Table1[[#This Row],[Patient Satisfaction Score]]&gt;=7)</f>
        <v>0</v>
      </c>
      <c r="T3832" t="str">
        <f>IF(LEFT(Table1[[#This Row],[Patient Gender]],1)="F","Female","Male")</f>
        <v>Male</v>
      </c>
    </row>
    <row r="3833" spans="1:20" x14ac:dyDescent="0.3">
      <c r="A3833" t="s">
        <v>3937</v>
      </c>
      <c r="B3833" s="1">
        <v>45070.546527777777</v>
      </c>
      <c r="C3833" t="s">
        <v>9</v>
      </c>
      <c r="D3833">
        <v>32</v>
      </c>
      <c r="E3833" t="s">
        <v>22</v>
      </c>
      <c r="F3833" t="s">
        <v>11</v>
      </c>
      <c r="G3833" t="b">
        <v>0</v>
      </c>
      <c r="I3833">
        <v>56</v>
      </c>
      <c r="J3833" t="b">
        <v>0</v>
      </c>
      <c r="K3833">
        <f>YEAR(Table1[[#This Row],[Patient Admission Date]])</f>
        <v>2023</v>
      </c>
      <c r="L3833" t="str">
        <f>TEXT(Table1[[#This Row],[Patient Admission Date]],"mmm")</f>
        <v>May</v>
      </c>
      <c r="M3833" t="str">
        <f>TEXT(Table1[[#This Row],[Patient Admission Date]],"ddd")</f>
        <v>Wed</v>
      </c>
      <c r="N3833" t="str">
        <f>TEXT(INT(HOUR(Table1[[#This Row],[Patient Admission Date]])/3)*3,"00")&amp;"-"&amp;TEXT(INT(HOUR(Table1[[#This Row],[Patient Admission Date]])/3)*3+3,"00")</f>
        <v>12-15</v>
      </c>
      <c r="O3833" t="str" cm="1">
        <f t="array" ref="O3833">_xlfn.IFS(Table1[[#This Row],[Patient Age]]&lt;=14,"0-14",Table1[[#This Row],[Patient Age]]&lt;=29,"15-29",Table1[[#This Row],[Patient Age]]&lt;=44,"30-44",Table1[[#This Row],[Patient Age]]&lt;=59,"45-59",Table1[[#This Row],[Patient Age]]&lt;=74,"60-74",TRUE,"75+")</f>
        <v>30-44</v>
      </c>
      <c r="P3833" t="str" cm="1">
        <f t="array" ref="P3833">_xlfn.IFS(Table1[[#This Row],[Patient Waittime]]&lt;=15,"0-15",Table1[[#This Row],[Patient Waittime]]&lt;=30,"16-30",Table1[[#This Row],[Patient Waittime]]&lt;=45,"31-45",Table1[[#This Row],[Patient Waittime]]&lt;=60,"46-60",TRUE,"60+")</f>
        <v>46-60</v>
      </c>
      <c r="Q3833">
        <f>--(Table1[[#This Row],[Patient Waittime]]&lt;=30)</f>
        <v>0</v>
      </c>
      <c r="R3833">
        <f>--Table1[[#This Row],[Patient Admission Flag]]</f>
        <v>0</v>
      </c>
      <c r="S3833">
        <f>--AND(Table1[[#This Row],[WithinTarget]]=1,Table1[[#This Row],[Patient Satisfaction Score]]&gt;=7)</f>
        <v>0</v>
      </c>
      <c r="T3833" t="str">
        <f>IF(LEFT(Table1[[#This Row],[Patient Gender]],1)="F","Female","Male")</f>
        <v>Male</v>
      </c>
    </row>
    <row r="3834" spans="1:20" x14ac:dyDescent="0.3">
      <c r="A3834" t="s">
        <v>3938</v>
      </c>
      <c r="B3834" s="1">
        <v>45476.538888888892</v>
      </c>
      <c r="C3834" t="s">
        <v>9</v>
      </c>
      <c r="D3834">
        <v>20</v>
      </c>
      <c r="E3834" t="s">
        <v>22</v>
      </c>
      <c r="F3834" t="s">
        <v>11</v>
      </c>
      <c r="G3834" t="b">
        <v>0</v>
      </c>
      <c r="I3834">
        <v>59</v>
      </c>
      <c r="J3834" t="b">
        <v>0</v>
      </c>
      <c r="K3834">
        <f>YEAR(Table1[[#This Row],[Patient Admission Date]])</f>
        <v>2024</v>
      </c>
      <c r="L3834" t="str">
        <f>TEXT(Table1[[#This Row],[Patient Admission Date]],"mmm")</f>
        <v>Jul</v>
      </c>
      <c r="M3834" t="str">
        <f>TEXT(Table1[[#This Row],[Patient Admission Date]],"ddd")</f>
        <v>Wed</v>
      </c>
      <c r="N3834" t="str">
        <f>TEXT(INT(HOUR(Table1[[#This Row],[Patient Admission Date]])/3)*3,"00")&amp;"-"&amp;TEXT(INT(HOUR(Table1[[#This Row],[Patient Admission Date]])/3)*3+3,"00")</f>
        <v>12-15</v>
      </c>
      <c r="O3834" t="str" cm="1">
        <f t="array" ref="O3834">_xlfn.IFS(Table1[[#This Row],[Patient Age]]&lt;=14,"0-14",Table1[[#This Row],[Patient Age]]&lt;=29,"15-29",Table1[[#This Row],[Patient Age]]&lt;=44,"30-44",Table1[[#This Row],[Patient Age]]&lt;=59,"45-59",Table1[[#This Row],[Patient Age]]&lt;=74,"60-74",TRUE,"75+")</f>
        <v>15-29</v>
      </c>
      <c r="P3834" t="str" cm="1">
        <f t="array" ref="P3834">_xlfn.IFS(Table1[[#This Row],[Patient Waittime]]&lt;=15,"0-15",Table1[[#This Row],[Patient Waittime]]&lt;=30,"16-30",Table1[[#This Row],[Patient Waittime]]&lt;=45,"31-45",Table1[[#This Row],[Patient Waittime]]&lt;=60,"46-60",TRUE,"60+")</f>
        <v>46-60</v>
      </c>
      <c r="Q3834">
        <f>--(Table1[[#This Row],[Patient Waittime]]&lt;=30)</f>
        <v>0</v>
      </c>
      <c r="R3834">
        <f>--Table1[[#This Row],[Patient Admission Flag]]</f>
        <v>0</v>
      </c>
      <c r="S3834">
        <f>--AND(Table1[[#This Row],[WithinTarget]]=1,Table1[[#This Row],[Patient Satisfaction Score]]&gt;=7)</f>
        <v>0</v>
      </c>
      <c r="T3834" t="str">
        <f>IF(LEFT(Table1[[#This Row],[Patient Gender]],1)="F","Female","Male")</f>
        <v>Male</v>
      </c>
    </row>
    <row r="3835" spans="1:20" x14ac:dyDescent="0.3">
      <c r="A3835" t="s">
        <v>3939</v>
      </c>
      <c r="B3835" s="1">
        <v>45122.743750000001</v>
      </c>
      <c r="C3835" t="s">
        <v>9</v>
      </c>
      <c r="D3835">
        <v>20</v>
      </c>
      <c r="E3835" t="s">
        <v>22</v>
      </c>
      <c r="F3835" t="s">
        <v>11</v>
      </c>
      <c r="G3835" t="b">
        <v>0</v>
      </c>
      <c r="I3835">
        <v>20</v>
      </c>
      <c r="J3835" t="b">
        <v>0</v>
      </c>
      <c r="K3835">
        <f>YEAR(Table1[[#This Row],[Patient Admission Date]])</f>
        <v>2023</v>
      </c>
      <c r="L3835" t="str">
        <f>TEXT(Table1[[#This Row],[Patient Admission Date]],"mmm")</f>
        <v>Jul</v>
      </c>
      <c r="M3835" t="str">
        <f>TEXT(Table1[[#This Row],[Patient Admission Date]],"ddd")</f>
        <v>Sat</v>
      </c>
      <c r="N3835" t="str">
        <f>TEXT(INT(HOUR(Table1[[#This Row],[Patient Admission Date]])/3)*3,"00")&amp;"-"&amp;TEXT(INT(HOUR(Table1[[#This Row],[Patient Admission Date]])/3)*3+3,"00")</f>
        <v>15-18</v>
      </c>
      <c r="O3835" t="str" cm="1">
        <f t="array" ref="O3835">_xlfn.IFS(Table1[[#This Row],[Patient Age]]&lt;=14,"0-14",Table1[[#This Row],[Patient Age]]&lt;=29,"15-29",Table1[[#This Row],[Patient Age]]&lt;=44,"30-44",Table1[[#This Row],[Patient Age]]&lt;=59,"45-59",Table1[[#This Row],[Patient Age]]&lt;=74,"60-74",TRUE,"75+")</f>
        <v>15-29</v>
      </c>
      <c r="P3835" t="str" cm="1">
        <f t="array" ref="P3835">_xlfn.IFS(Table1[[#This Row],[Patient Waittime]]&lt;=15,"0-15",Table1[[#This Row],[Patient Waittime]]&lt;=30,"16-30",Table1[[#This Row],[Patient Waittime]]&lt;=45,"31-45",Table1[[#This Row],[Patient Waittime]]&lt;=60,"46-60",TRUE,"60+")</f>
        <v>16-30</v>
      </c>
      <c r="Q3835">
        <f>--(Table1[[#This Row],[Patient Waittime]]&lt;=30)</f>
        <v>1</v>
      </c>
      <c r="R3835">
        <f>--Table1[[#This Row],[Patient Admission Flag]]</f>
        <v>0</v>
      </c>
      <c r="S3835">
        <f>--AND(Table1[[#This Row],[WithinTarget]]=1,Table1[[#This Row],[Patient Satisfaction Score]]&gt;=7)</f>
        <v>0</v>
      </c>
      <c r="T3835" t="str">
        <f>IF(LEFT(Table1[[#This Row],[Patient Gender]],1)="F","Female","Male")</f>
        <v>Male</v>
      </c>
    </row>
    <row r="3836" spans="1:20" x14ac:dyDescent="0.3">
      <c r="A3836" t="s">
        <v>3940</v>
      </c>
      <c r="B3836" s="1">
        <v>45386.284722222219</v>
      </c>
      <c r="C3836" t="s">
        <v>9</v>
      </c>
      <c r="D3836">
        <v>29</v>
      </c>
      <c r="E3836" t="s">
        <v>22</v>
      </c>
      <c r="F3836" t="s">
        <v>11</v>
      </c>
      <c r="G3836" t="b">
        <v>0</v>
      </c>
      <c r="I3836">
        <v>21</v>
      </c>
      <c r="J3836" t="b">
        <v>0</v>
      </c>
      <c r="K3836">
        <f>YEAR(Table1[[#This Row],[Patient Admission Date]])</f>
        <v>2024</v>
      </c>
      <c r="L3836" t="str">
        <f>TEXT(Table1[[#This Row],[Patient Admission Date]],"mmm")</f>
        <v>Apr</v>
      </c>
      <c r="M3836" t="str">
        <f>TEXT(Table1[[#This Row],[Patient Admission Date]],"ddd")</f>
        <v>Thu</v>
      </c>
      <c r="N3836" t="str">
        <f>TEXT(INT(HOUR(Table1[[#This Row],[Patient Admission Date]])/3)*3,"00")&amp;"-"&amp;TEXT(INT(HOUR(Table1[[#This Row],[Patient Admission Date]])/3)*3+3,"00")</f>
        <v>06-09</v>
      </c>
      <c r="O3836" t="str" cm="1">
        <f t="array" ref="O3836">_xlfn.IFS(Table1[[#This Row],[Patient Age]]&lt;=14,"0-14",Table1[[#This Row],[Patient Age]]&lt;=29,"15-29",Table1[[#This Row],[Patient Age]]&lt;=44,"30-44",Table1[[#This Row],[Patient Age]]&lt;=59,"45-59",Table1[[#This Row],[Patient Age]]&lt;=74,"60-74",TRUE,"75+")</f>
        <v>15-29</v>
      </c>
      <c r="P3836" t="str" cm="1">
        <f t="array" ref="P3836">_xlfn.IFS(Table1[[#This Row],[Patient Waittime]]&lt;=15,"0-15",Table1[[#This Row],[Patient Waittime]]&lt;=30,"16-30",Table1[[#This Row],[Patient Waittime]]&lt;=45,"31-45",Table1[[#This Row],[Patient Waittime]]&lt;=60,"46-60",TRUE,"60+")</f>
        <v>16-30</v>
      </c>
      <c r="Q3836">
        <f>--(Table1[[#This Row],[Patient Waittime]]&lt;=30)</f>
        <v>1</v>
      </c>
      <c r="R3836">
        <f>--Table1[[#This Row],[Patient Admission Flag]]</f>
        <v>0</v>
      </c>
      <c r="S3836">
        <f>--AND(Table1[[#This Row],[WithinTarget]]=1,Table1[[#This Row],[Patient Satisfaction Score]]&gt;=7)</f>
        <v>0</v>
      </c>
      <c r="T3836" t="str">
        <f>IF(LEFT(Table1[[#This Row],[Patient Gender]],1)="F","Female","Male")</f>
        <v>Male</v>
      </c>
    </row>
    <row r="3837" spans="1:20" x14ac:dyDescent="0.3">
      <c r="A3837" t="s">
        <v>3941</v>
      </c>
      <c r="B3837" s="1">
        <v>45073.57916666667</v>
      </c>
      <c r="C3837" t="s">
        <v>9</v>
      </c>
      <c r="D3837">
        <v>53</v>
      </c>
      <c r="E3837" t="s">
        <v>22</v>
      </c>
      <c r="F3837" t="s">
        <v>11</v>
      </c>
      <c r="G3837" t="b">
        <v>0</v>
      </c>
      <c r="I3837">
        <v>31</v>
      </c>
      <c r="J3837" t="b">
        <v>0</v>
      </c>
      <c r="K3837">
        <f>YEAR(Table1[[#This Row],[Patient Admission Date]])</f>
        <v>2023</v>
      </c>
      <c r="L3837" t="str">
        <f>TEXT(Table1[[#This Row],[Patient Admission Date]],"mmm")</f>
        <v>May</v>
      </c>
      <c r="M3837" t="str">
        <f>TEXT(Table1[[#This Row],[Patient Admission Date]],"ddd")</f>
        <v>Sat</v>
      </c>
      <c r="N3837" t="str">
        <f>TEXT(INT(HOUR(Table1[[#This Row],[Patient Admission Date]])/3)*3,"00")&amp;"-"&amp;TEXT(INT(HOUR(Table1[[#This Row],[Patient Admission Date]])/3)*3+3,"00")</f>
        <v>12-15</v>
      </c>
      <c r="O3837" t="str" cm="1">
        <f t="array" ref="O3837">_xlfn.IFS(Table1[[#This Row],[Patient Age]]&lt;=14,"0-14",Table1[[#This Row],[Patient Age]]&lt;=29,"15-29",Table1[[#This Row],[Patient Age]]&lt;=44,"30-44",Table1[[#This Row],[Patient Age]]&lt;=59,"45-59",Table1[[#This Row],[Patient Age]]&lt;=74,"60-74",TRUE,"75+")</f>
        <v>45-59</v>
      </c>
      <c r="P3837" t="str" cm="1">
        <f t="array" ref="P3837">_xlfn.IFS(Table1[[#This Row],[Patient Waittime]]&lt;=15,"0-15",Table1[[#This Row],[Patient Waittime]]&lt;=30,"16-30",Table1[[#This Row],[Patient Waittime]]&lt;=45,"31-45",Table1[[#This Row],[Patient Waittime]]&lt;=60,"46-60",TRUE,"60+")</f>
        <v>31-45</v>
      </c>
      <c r="Q3837">
        <f>--(Table1[[#This Row],[Patient Waittime]]&lt;=30)</f>
        <v>0</v>
      </c>
      <c r="R3837">
        <f>--Table1[[#This Row],[Patient Admission Flag]]</f>
        <v>0</v>
      </c>
      <c r="S3837">
        <f>--AND(Table1[[#This Row],[WithinTarget]]=1,Table1[[#This Row],[Patient Satisfaction Score]]&gt;=7)</f>
        <v>0</v>
      </c>
      <c r="T3837" t="str">
        <f>IF(LEFT(Table1[[#This Row],[Patient Gender]],1)="F","Female","Male")</f>
        <v>Male</v>
      </c>
    </row>
    <row r="3838" spans="1:20" x14ac:dyDescent="0.3">
      <c r="A3838" t="s">
        <v>3942</v>
      </c>
      <c r="B3838" s="1">
        <v>45536.92291666667</v>
      </c>
      <c r="C3838" t="s">
        <v>9</v>
      </c>
      <c r="D3838">
        <v>1</v>
      </c>
      <c r="E3838" t="s">
        <v>22</v>
      </c>
      <c r="F3838" t="s">
        <v>11</v>
      </c>
      <c r="G3838" t="b">
        <v>0</v>
      </c>
      <c r="H3838">
        <v>0</v>
      </c>
      <c r="I3838">
        <v>32</v>
      </c>
      <c r="J3838" t="b">
        <v>0</v>
      </c>
      <c r="K3838">
        <f>YEAR(Table1[[#This Row],[Patient Admission Date]])</f>
        <v>2024</v>
      </c>
      <c r="L3838" t="str">
        <f>TEXT(Table1[[#This Row],[Patient Admission Date]],"mmm")</f>
        <v>Sep</v>
      </c>
      <c r="M3838" t="str">
        <f>TEXT(Table1[[#This Row],[Patient Admission Date]],"ddd")</f>
        <v>Sun</v>
      </c>
      <c r="N3838" t="str">
        <f>TEXT(INT(HOUR(Table1[[#This Row],[Patient Admission Date]])/3)*3,"00")&amp;"-"&amp;TEXT(INT(HOUR(Table1[[#This Row],[Patient Admission Date]])/3)*3+3,"00")</f>
        <v>21-24</v>
      </c>
      <c r="O3838" t="str" cm="1">
        <f t="array" ref="O3838">_xlfn.IFS(Table1[[#This Row],[Patient Age]]&lt;=14,"0-14",Table1[[#This Row],[Patient Age]]&lt;=29,"15-29",Table1[[#This Row],[Patient Age]]&lt;=44,"30-44",Table1[[#This Row],[Patient Age]]&lt;=59,"45-59",Table1[[#This Row],[Patient Age]]&lt;=74,"60-74",TRUE,"75+")</f>
        <v>0-14</v>
      </c>
      <c r="P3838" t="str" cm="1">
        <f t="array" ref="P3838">_xlfn.IFS(Table1[[#This Row],[Patient Waittime]]&lt;=15,"0-15",Table1[[#This Row],[Patient Waittime]]&lt;=30,"16-30",Table1[[#This Row],[Patient Waittime]]&lt;=45,"31-45",Table1[[#This Row],[Patient Waittime]]&lt;=60,"46-60",TRUE,"60+")</f>
        <v>31-45</v>
      </c>
      <c r="Q3838">
        <f>--(Table1[[#This Row],[Patient Waittime]]&lt;=30)</f>
        <v>0</v>
      </c>
      <c r="R3838">
        <f>--Table1[[#This Row],[Patient Admission Flag]]</f>
        <v>0</v>
      </c>
      <c r="S3838">
        <f>--AND(Table1[[#This Row],[WithinTarget]]=1,Table1[[#This Row],[Patient Satisfaction Score]]&gt;=7)</f>
        <v>0</v>
      </c>
      <c r="T3838" t="str">
        <f>IF(LEFT(Table1[[#This Row],[Patient Gender]],1)="F","Female","Male")</f>
        <v>Male</v>
      </c>
    </row>
    <row r="3839" spans="1:20" x14ac:dyDescent="0.3">
      <c r="A3839" t="s">
        <v>3943</v>
      </c>
      <c r="B3839" s="1">
        <v>45150.888194444444</v>
      </c>
      <c r="C3839" t="s">
        <v>9</v>
      </c>
      <c r="D3839">
        <v>51</v>
      </c>
      <c r="E3839" t="s">
        <v>22</v>
      </c>
      <c r="F3839" t="s">
        <v>11</v>
      </c>
      <c r="G3839" t="b">
        <v>0</v>
      </c>
      <c r="H3839">
        <v>0</v>
      </c>
      <c r="I3839">
        <v>56</v>
      </c>
      <c r="J3839" t="b">
        <v>0</v>
      </c>
      <c r="K3839">
        <f>YEAR(Table1[[#This Row],[Patient Admission Date]])</f>
        <v>2023</v>
      </c>
      <c r="L3839" t="str">
        <f>TEXT(Table1[[#This Row],[Patient Admission Date]],"mmm")</f>
        <v>Aug</v>
      </c>
      <c r="M3839" t="str">
        <f>TEXT(Table1[[#This Row],[Patient Admission Date]],"ddd")</f>
        <v>Sat</v>
      </c>
      <c r="N3839" t="str">
        <f>TEXT(INT(HOUR(Table1[[#This Row],[Patient Admission Date]])/3)*3,"00")&amp;"-"&amp;TEXT(INT(HOUR(Table1[[#This Row],[Patient Admission Date]])/3)*3+3,"00")</f>
        <v>21-24</v>
      </c>
      <c r="O3839" t="str" cm="1">
        <f t="array" ref="O3839">_xlfn.IFS(Table1[[#This Row],[Patient Age]]&lt;=14,"0-14",Table1[[#This Row],[Patient Age]]&lt;=29,"15-29",Table1[[#This Row],[Patient Age]]&lt;=44,"30-44",Table1[[#This Row],[Patient Age]]&lt;=59,"45-59",Table1[[#This Row],[Patient Age]]&lt;=74,"60-74",TRUE,"75+")</f>
        <v>45-59</v>
      </c>
      <c r="P3839" t="str" cm="1">
        <f t="array" ref="P3839">_xlfn.IFS(Table1[[#This Row],[Patient Waittime]]&lt;=15,"0-15",Table1[[#This Row],[Patient Waittime]]&lt;=30,"16-30",Table1[[#This Row],[Patient Waittime]]&lt;=45,"31-45",Table1[[#This Row],[Patient Waittime]]&lt;=60,"46-60",TRUE,"60+")</f>
        <v>46-60</v>
      </c>
      <c r="Q3839">
        <f>--(Table1[[#This Row],[Patient Waittime]]&lt;=30)</f>
        <v>0</v>
      </c>
      <c r="R3839">
        <f>--Table1[[#This Row],[Patient Admission Flag]]</f>
        <v>0</v>
      </c>
      <c r="S3839">
        <f>--AND(Table1[[#This Row],[WithinTarget]]=1,Table1[[#This Row],[Patient Satisfaction Score]]&gt;=7)</f>
        <v>0</v>
      </c>
      <c r="T3839" t="str">
        <f>IF(LEFT(Table1[[#This Row],[Patient Gender]],1)="F","Female","Male")</f>
        <v>Male</v>
      </c>
    </row>
    <row r="3840" spans="1:20" x14ac:dyDescent="0.3">
      <c r="A3840" t="s">
        <v>3944</v>
      </c>
      <c r="B3840" s="1">
        <v>45590.963194444441</v>
      </c>
      <c r="C3840" t="s">
        <v>9</v>
      </c>
      <c r="D3840">
        <v>2</v>
      </c>
      <c r="E3840" t="s">
        <v>22</v>
      </c>
      <c r="F3840" t="s">
        <v>11</v>
      </c>
      <c r="G3840" t="b">
        <v>0</v>
      </c>
      <c r="H3840">
        <v>0</v>
      </c>
      <c r="I3840">
        <v>30</v>
      </c>
      <c r="J3840" t="b">
        <v>0</v>
      </c>
      <c r="K3840">
        <f>YEAR(Table1[[#This Row],[Patient Admission Date]])</f>
        <v>2024</v>
      </c>
      <c r="L3840" t="str">
        <f>TEXT(Table1[[#This Row],[Patient Admission Date]],"mmm")</f>
        <v>Oct</v>
      </c>
      <c r="M3840" t="str">
        <f>TEXT(Table1[[#This Row],[Patient Admission Date]],"ddd")</f>
        <v>Fri</v>
      </c>
      <c r="N3840" t="str">
        <f>TEXT(INT(HOUR(Table1[[#This Row],[Patient Admission Date]])/3)*3,"00")&amp;"-"&amp;TEXT(INT(HOUR(Table1[[#This Row],[Patient Admission Date]])/3)*3+3,"00")</f>
        <v>21-24</v>
      </c>
      <c r="O3840" t="str" cm="1">
        <f t="array" ref="O3840">_xlfn.IFS(Table1[[#This Row],[Patient Age]]&lt;=14,"0-14",Table1[[#This Row],[Patient Age]]&lt;=29,"15-29",Table1[[#This Row],[Patient Age]]&lt;=44,"30-44",Table1[[#This Row],[Patient Age]]&lt;=59,"45-59",Table1[[#This Row],[Patient Age]]&lt;=74,"60-74",TRUE,"75+")</f>
        <v>0-14</v>
      </c>
      <c r="P3840" t="str" cm="1">
        <f t="array" ref="P3840">_xlfn.IFS(Table1[[#This Row],[Patient Waittime]]&lt;=15,"0-15",Table1[[#This Row],[Patient Waittime]]&lt;=30,"16-30",Table1[[#This Row],[Patient Waittime]]&lt;=45,"31-45",Table1[[#This Row],[Patient Waittime]]&lt;=60,"46-60",TRUE,"60+")</f>
        <v>16-30</v>
      </c>
      <c r="Q3840">
        <f>--(Table1[[#This Row],[Patient Waittime]]&lt;=30)</f>
        <v>1</v>
      </c>
      <c r="R3840">
        <f>--Table1[[#This Row],[Patient Admission Flag]]</f>
        <v>0</v>
      </c>
      <c r="S3840">
        <f>--AND(Table1[[#This Row],[WithinTarget]]=1,Table1[[#This Row],[Patient Satisfaction Score]]&gt;=7)</f>
        <v>0</v>
      </c>
      <c r="T3840" t="str">
        <f>IF(LEFT(Table1[[#This Row],[Patient Gender]],1)="F","Female","Male")</f>
        <v>Male</v>
      </c>
    </row>
    <row r="3841" spans="1:20" x14ac:dyDescent="0.3">
      <c r="A3841" t="s">
        <v>3945</v>
      </c>
      <c r="B3841" s="1">
        <v>45137.396527777775</v>
      </c>
      <c r="C3841" t="s">
        <v>9</v>
      </c>
      <c r="D3841">
        <v>58</v>
      </c>
      <c r="E3841" t="s">
        <v>22</v>
      </c>
      <c r="F3841" t="s">
        <v>11</v>
      </c>
      <c r="G3841" t="b">
        <v>0</v>
      </c>
      <c r="H3841">
        <v>1</v>
      </c>
      <c r="I3841">
        <v>15</v>
      </c>
      <c r="J3841" t="b">
        <v>0</v>
      </c>
      <c r="K3841">
        <f>YEAR(Table1[[#This Row],[Patient Admission Date]])</f>
        <v>2023</v>
      </c>
      <c r="L3841" t="str">
        <f>TEXT(Table1[[#This Row],[Patient Admission Date]],"mmm")</f>
        <v>Jul</v>
      </c>
      <c r="M3841" t="str">
        <f>TEXT(Table1[[#This Row],[Patient Admission Date]],"ddd")</f>
        <v>Sun</v>
      </c>
      <c r="N3841" t="str">
        <f>TEXT(INT(HOUR(Table1[[#This Row],[Patient Admission Date]])/3)*3,"00")&amp;"-"&amp;TEXT(INT(HOUR(Table1[[#This Row],[Patient Admission Date]])/3)*3+3,"00")</f>
        <v>09-12</v>
      </c>
      <c r="O3841" t="str" cm="1">
        <f t="array" ref="O3841">_xlfn.IFS(Table1[[#This Row],[Patient Age]]&lt;=14,"0-14",Table1[[#This Row],[Patient Age]]&lt;=29,"15-29",Table1[[#This Row],[Patient Age]]&lt;=44,"30-44",Table1[[#This Row],[Patient Age]]&lt;=59,"45-59",Table1[[#This Row],[Patient Age]]&lt;=74,"60-74",TRUE,"75+")</f>
        <v>45-59</v>
      </c>
      <c r="P3841" t="str" cm="1">
        <f t="array" ref="P3841">_xlfn.IFS(Table1[[#This Row],[Patient Waittime]]&lt;=15,"0-15",Table1[[#This Row],[Patient Waittime]]&lt;=30,"16-30",Table1[[#This Row],[Patient Waittime]]&lt;=45,"31-45",Table1[[#This Row],[Patient Waittime]]&lt;=60,"46-60",TRUE,"60+")</f>
        <v>0-15</v>
      </c>
      <c r="Q3841">
        <f>--(Table1[[#This Row],[Patient Waittime]]&lt;=30)</f>
        <v>1</v>
      </c>
      <c r="R3841">
        <f>--Table1[[#This Row],[Patient Admission Flag]]</f>
        <v>0</v>
      </c>
      <c r="S3841">
        <f>--AND(Table1[[#This Row],[WithinTarget]]=1,Table1[[#This Row],[Patient Satisfaction Score]]&gt;=7)</f>
        <v>0</v>
      </c>
      <c r="T3841" t="str">
        <f>IF(LEFT(Table1[[#This Row],[Patient Gender]],1)="F","Female","Male")</f>
        <v>Male</v>
      </c>
    </row>
    <row r="3842" spans="1:20" x14ac:dyDescent="0.3">
      <c r="A3842" t="s">
        <v>3946</v>
      </c>
      <c r="B3842" s="1">
        <v>45198.370833333334</v>
      </c>
      <c r="C3842" t="s">
        <v>9</v>
      </c>
      <c r="D3842">
        <v>51</v>
      </c>
      <c r="E3842" t="s">
        <v>22</v>
      </c>
      <c r="F3842" t="s">
        <v>11</v>
      </c>
      <c r="G3842" t="b">
        <v>0</v>
      </c>
      <c r="H3842">
        <v>1</v>
      </c>
      <c r="I3842">
        <v>12</v>
      </c>
      <c r="J3842" t="b">
        <v>0</v>
      </c>
      <c r="K3842">
        <f>YEAR(Table1[[#This Row],[Patient Admission Date]])</f>
        <v>2023</v>
      </c>
      <c r="L3842" t="str">
        <f>TEXT(Table1[[#This Row],[Patient Admission Date]],"mmm")</f>
        <v>Sep</v>
      </c>
      <c r="M3842" t="str">
        <f>TEXT(Table1[[#This Row],[Patient Admission Date]],"ddd")</f>
        <v>Fri</v>
      </c>
      <c r="N3842" t="str">
        <f>TEXT(INT(HOUR(Table1[[#This Row],[Patient Admission Date]])/3)*3,"00")&amp;"-"&amp;TEXT(INT(HOUR(Table1[[#This Row],[Patient Admission Date]])/3)*3+3,"00")</f>
        <v>06-09</v>
      </c>
      <c r="O3842" t="str" cm="1">
        <f t="array" ref="O3842">_xlfn.IFS(Table1[[#This Row],[Patient Age]]&lt;=14,"0-14",Table1[[#This Row],[Patient Age]]&lt;=29,"15-29",Table1[[#This Row],[Patient Age]]&lt;=44,"30-44",Table1[[#This Row],[Patient Age]]&lt;=59,"45-59",Table1[[#This Row],[Patient Age]]&lt;=74,"60-74",TRUE,"75+")</f>
        <v>45-59</v>
      </c>
      <c r="P3842" t="str" cm="1">
        <f t="array" ref="P3842">_xlfn.IFS(Table1[[#This Row],[Patient Waittime]]&lt;=15,"0-15",Table1[[#This Row],[Patient Waittime]]&lt;=30,"16-30",Table1[[#This Row],[Patient Waittime]]&lt;=45,"31-45",Table1[[#This Row],[Patient Waittime]]&lt;=60,"46-60",TRUE,"60+")</f>
        <v>0-15</v>
      </c>
      <c r="Q3842">
        <f>--(Table1[[#This Row],[Patient Waittime]]&lt;=30)</f>
        <v>1</v>
      </c>
      <c r="R3842">
        <f>--Table1[[#This Row],[Patient Admission Flag]]</f>
        <v>0</v>
      </c>
      <c r="S3842">
        <f>--AND(Table1[[#This Row],[WithinTarget]]=1,Table1[[#This Row],[Patient Satisfaction Score]]&gt;=7)</f>
        <v>0</v>
      </c>
      <c r="T3842" t="str">
        <f>IF(LEFT(Table1[[#This Row],[Patient Gender]],1)="F","Female","Male")</f>
        <v>Male</v>
      </c>
    </row>
    <row r="3843" spans="1:20" x14ac:dyDescent="0.3">
      <c r="A3843" t="s">
        <v>3947</v>
      </c>
      <c r="B3843" s="1">
        <v>45428.887499999997</v>
      </c>
      <c r="C3843" t="s">
        <v>9</v>
      </c>
      <c r="D3843">
        <v>18</v>
      </c>
      <c r="E3843" t="s">
        <v>22</v>
      </c>
      <c r="F3843" t="s">
        <v>11</v>
      </c>
      <c r="G3843" t="b">
        <v>0</v>
      </c>
      <c r="H3843">
        <v>1</v>
      </c>
      <c r="I3843">
        <v>50</v>
      </c>
      <c r="J3843" t="b">
        <v>0</v>
      </c>
      <c r="K3843">
        <f>YEAR(Table1[[#This Row],[Patient Admission Date]])</f>
        <v>2024</v>
      </c>
      <c r="L3843" t="str">
        <f>TEXT(Table1[[#This Row],[Patient Admission Date]],"mmm")</f>
        <v>May</v>
      </c>
      <c r="M3843" t="str">
        <f>TEXT(Table1[[#This Row],[Patient Admission Date]],"ddd")</f>
        <v>Thu</v>
      </c>
      <c r="N3843" t="str">
        <f>TEXT(INT(HOUR(Table1[[#This Row],[Patient Admission Date]])/3)*3,"00")&amp;"-"&amp;TEXT(INT(HOUR(Table1[[#This Row],[Patient Admission Date]])/3)*3+3,"00")</f>
        <v>21-24</v>
      </c>
      <c r="O3843" t="str" cm="1">
        <f t="array" ref="O3843">_xlfn.IFS(Table1[[#This Row],[Patient Age]]&lt;=14,"0-14",Table1[[#This Row],[Patient Age]]&lt;=29,"15-29",Table1[[#This Row],[Patient Age]]&lt;=44,"30-44",Table1[[#This Row],[Patient Age]]&lt;=59,"45-59",Table1[[#This Row],[Patient Age]]&lt;=74,"60-74",TRUE,"75+")</f>
        <v>15-29</v>
      </c>
      <c r="P3843" t="str" cm="1">
        <f t="array" ref="P3843">_xlfn.IFS(Table1[[#This Row],[Patient Waittime]]&lt;=15,"0-15",Table1[[#This Row],[Patient Waittime]]&lt;=30,"16-30",Table1[[#This Row],[Patient Waittime]]&lt;=45,"31-45",Table1[[#This Row],[Patient Waittime]]&lt;=60,"46-60",TRUE,"60+")</f>
        <v>46-60</v>
      </c>
      <c r="Q3843">
        <f>--(Table1[[#This Row],[Patient Waittime]]&lt;=30)</f>
        <v>0</v>
      </c>
      <c r="R3843">
        <f>--Table1[[#This Row],[Patient Admission Flag]]</f>
        <v>0</v>
      </c>
      <c r="S3843">
        <f>--AND(Table1[[#This Row],[WithinTarget]]=1,Table1[[#This Row],[Patient Satisfaction Score]]&gt;=7)</f>
        <v>0</v>
      </c>
      <c r="T3843" t="str">
        <f>IF(LEFT(Table1[[#This Row],[Patient Gender]],1)="F","Female","Male")</f>
        <v>Male</v>
      </c>
    </row>
    <row r="3844" spans="1:20" x14ac:dyDescent="0.3">
      <c r="A3844" t="s">
        <v>3948</v>
      </c>
      <c r="B3844" s="1">
        <v>45333.994444444441</v>
      </c>
      <c r="C3844" t="s">
        <v>9</v>
      </c>
      <c r="D3844">
        <v>79</v>
      </c>
      <c r="E3844" t="s">
        <v>22</v>
      </c>
      <c r="F3844" t="s">
        <v>11</v>
      </c>
      <c r="G3844" t="b">
        <v>0</v>
      </c>
      <c r="H3844">
        <v>2</v>
      </c>
      <c r="I3844">
        <v>33</v>
      </c>
      <c r="J3844" t="b">
        <v>0</v>
      </c>
      <c r="K3844">
        <f>YEAR(Table1[[#This Row],[Patient Admission Date]])</f>
        <v>2024</v>
      </c>
      <c r="L3844" t="str">
        <f>TEXT(Table1[[#This Row],[Patient Admission Date]],"mmm")</f>
        <v>Feb</v>
      </c>
      <c r="M3844" t="str">
        <f>TEXT(Table1[[#This Row],[Patient Admission Date]],"ddd")</f>
        <v>Sun</v>
      </c>
      <c r="N3844" t="str">
        <f>TEXT(INT(HOUR(Table1[[#This Row],[Patient Admission Date]])/3)*3,"00")&amp;"-"&amp;TEXT(INT(HOUR(Table1[[#This Row],[Patient Admission Date]])/3)*3+3,"00")</f>
        <v>21-24</v>
      </c>
      <c r="O3844" t="str" cm="1">
        <f t="array" ref="O3844">_xlfn.IFS(Table1[[#This Row],[Patient Age]]&lt;=14,"0-14",Table1[[#This Row],[Patient Age]]&lt;=29,"15-29",Table1[[#This Row],[Patient Age]]&lt;=44,"30-44",Table1[[#This Row],[Patient Age]]&lt;=59,"45-59",Table1[[#This Row],[Patient Age]]&lt;=74,"60-74",TRUE,"75+")</f>
        <v>75+</v>
      </c>
      <c r="P3844" t="str" cm="1">
        <f t="array" ref="P3844">_xlfn.IFS(Table1[[#This Row],[Patient Waittime]]&lt;=15,"0-15",Table1[[#This Row],[Patient Waittime]]&lt;=30,"16-30",Table1[[#This Row],[Patient Waittime]]&lt;=45,"31-45",Table1[[#This Row],[Patient Waittime]]&lt;=60,"46-60",TRUE,"60+")</f>
        <v>31-45</v>
      </c>
      <c r="Q3844">
        <f>--(Table1[[#This Row],[Patient Waittime]]&lt;=30)</f>
        <v>0</v>
      </c>
      <c r="R3844">
        <f>--Table1[[#This Row],[Patient Admission Flag]]</f>
        <v>0</v>
      </c>
      <c r="S3844">
        <f>--AND(Table1[[#This Row],[WithinTarget]]=1,Table1[[#This Row],[Patient Satisfaction Score]]&gt;=7)</f>
        <v>0</v>
      </c>
      <c r="T3844" t="str">
        <f>IF(LEFT(Table1[[#This Row],[Patient Gender]],1)="F","Female","Male")</f>
        <v>Male</v>
      </c>
    </row>
    <row r="3845" spans="1:20" x14ac:dyDescent="0.3">
      <c r="A3845" t="s">
        <v>3949</v>
      </c>
      <c r="B3845" s="1">
        <v>45240.944444444445</v>
      </c>
      <c r="C3845" t="s">
        <v>9</v>
      </c>
      <c r="D3845">
        <v>76</v>
      </c>
      <c r="E3845" t="s">
        <v>22</v>
      </c>
      <c r="F3845" t="s">
        <v>11</v>
      </c>
      <c r="G3845" t="b">
        <v>0</v>
      </c>
      <c r="H3845">
        <v>2</v>
      </c>
      <c r="I3845">
        <v>50</v>
      </c>
      <c r="J3845" t="b">
        <v>0</v>
      </c>
      <c r="K3845">
        <f>YEAR(Table1[[#This Row],[Patient Admission Date]])</f>
        <v>2023</v>
      </c>
      <c r="L3845" t="str">
        <f>TEXT(Table1[[#This Row],[Patient Admission Date]],"mmm")</f>
        <v>Nov</v>
      </c>
      <c r="M3845" t="str">
        <f>TEXT(Table1[[#This Row],[Patient Admission Date]],"ddd")</f>
        <v>Fri</v>
      </c>
      <c r="N3845" t="str">
        <f>TEXT(INT(HOUR(Table1[[#This Row],[Patient Admission Date]])/3)*3,"00")&amp;"-"&amp;TEXT(INT(HOUR(Table1[[#This Row],[Patient Admission Date]])/3)*3+3,"00")</f>
        <v>21-24</v>
      </c>
      <c r="O3845" t="str" cm="1">
        <f t="array" ref="O3845">_xlfn.IFS(Table1[[#This Row],[Patient Age]]&lt;=14,"0-14",Table1[[#This Row],[Patient Age]]&lt;=29,"15-29",Table1[[#This Row],[Patient Age]]&lt;=44,"30-44",Table1[[#This Row],[Patient Age]]&lt;=59,"45-59",Table1[[#This Row],[Patient Age]]&lt;=74,"60-74",TRUE,"75+")</f>
        <v>75+</v>
      </c>
      <c r="P3845" t="str" cm="1">
        <f t="array" ref="P3845">_xlfn.IFS(Table1[[#This Row],[Patient Waittime]]&lt;=15,"0-15",Table1[[#This Row],[Patient Waittime]]&lt;=30,"16-30",Table1[[#This Row],[Patient Waittime]]&lt;=45,"31-45",Table1[[#This Row],[Patient Waittime]]&lt;=60,"46-60",TRUE,"60+")</f>
        <v>46-60</v>
      </c>
      <c r="Q3845">
        <f>--(Table1[[#This Row],[Patient Waittime]]&lt;=30)</f>
        <v>0</v>
      </c>
      <c r="R3845">
        <f>--Table1[[#This Row],[Patient Admission Flag]]</f>
        <v>0</v>
      </c>
      <c r="S3845">
        <f>--AND(Table1[[#This Row],[WithinTarget]]=1,Table1[[#This Row],[Patient Satisfaction Score]]&gt;=7)</f>
        <v>0</v>
      </c>
      <c r="T3845" t="str">
        <f>IF(LEFT(Table1[[#This Row],[Patient Gender]],1)="F","Female","Male")</f>
        <v>Male</v>
      </c>
    </row>
    <row r="3846" spans="1:20" x14ac:dyDescent="0.3">
      <c r="A3846" t="s">
        <v>3950</v>
      </c>
      <c r="B3846" s="1">
        <v>45163.974999999999</v>
      </c>
      <c r="C3846" t="s">
        <v>9</v>
      </c>
      <c r="D3846">
        <v>4</v>
      </c>
      <c r="E3846" t="s">
        <v>22</v>
      </c>
      <c r="F3846" t="s">
        <v>11</v>
      </c>
      <c r="G3846" t="b">
        <v>0</v>
      </c>
      <c r="H3846">
        <v>3</v>
      </c>
      <c r="I3846">
        <v>30</v>
      </c>
      <c r="J3846" t="b">
        <v>0</v>
      </c>
      <c r="K3846">
        <f>YEAR(Table1[[#This Row],[Patient Admission Date]])</f>
        <v>2023</v>
      </c>
      <c r="L3846" t="str">
        <f>TEXT(Table1[[#This Row],[Patient Admission Date]],"mmm")</f>
        <v>Aug</v>
      </c>
      <c r="M3846" t="str">
        <f>TEXT(Table1[[#This Row],[Patient Admission Date]],"ddd")</f>
        <v>Fri</v>
      </c>
      <c r="N3846" t="str">
        <f>TEXT(INT(HOUR(Table1[[#This Row],[Patient Admission Date]])/3)*3,"00")&amp;"-"&amp;TEXT(INT(HOUR(Table1[[#This Row],[Patient Admission Date]])/3)*3+3,"00")</f>
        <v>21-24</v>
      </c>
      <c r="O3846" t="str" cm="1">
        <f t="array" ref="O3846">_xlfn.IFS(Table1[[#This Row],[Patient Age]]&lt;=14,"0-14",Table1[[#This Row],[Patient Age]]&lt;=29,"15-29",Table1[[#This Row],[Patient Age]]&lt;=44,"30-44",Table1[[#This Row],[Patient Age]]&lt;=59,"45-59",Table1[[#This Row],[Patient Age]]&lt;=74,"60-74",TRUE,"75+")</f>
        <v>0-14</v>
      </c>
      <c r="P3846" t="str" cm="1">
        <f t="array" ref="P3846">_xlfn.IFS(Table1[[#This Row],[Patient Waittime]]&lt;=15,"0-15",Table1[[#This Row],[Patient Waittime]]&lt;=30,"16-30",Table1[[#This Row],[Patient Waittime]]&lt;=45,"31-45",Table1[[#This Row],[Patient Waittime]]&lt;=60,"46-60",TRUE,"60+")</f>
        <v>16-30</v>
      </c>
      <c r="Q3846">
        <f>--(Table1[[#This Row],[Patient Waittime]]&lt;=30)</f>
        <v>1</v>
      </c>
      <c r="R3846">
        <f>--Table1[[#This Row],[Patient Admission Flag]]</f>
        <v>0</v>
      </c>
      <c r="S3846">
        <f>--AND(Table1[[#This Row],[WithinTarget]]=1,Table1[[#This Row],[Patient Satisfaction Score]]&gt;=7)</f>
        <v>0</v>
      </c>
      <c r="T3846" t="str">
        <f>IF(LEFT(Table1[[#This Row],[Patient Gender]],1)="F","Female","Male")</f>
        <v>Male</v>
      </c>
    </row>
    <row r="3847" spans="1:20" x14ac:dyDescent="0.3">
      <c r="A3847" t="s">
        <v>3951</v>
      </c>
      <c r="B3847" s="1">
        <v>45436.05</v>
      </c>
      <c r="C3847" t="s">
        <v>9</v>
      </c>
      <c r="D3847">
        <v>53</v>
      </c>
      <c r="E3847" t="s">
        <v>22</v>
      </c>
      <c r="F3847" t="s">
        <v>11</v>
      </c>
      <c r="G3847" t="b">
        <v>0</v>
      </c>
      <c r="H3847">
        <v>3</v>
      </c>
      <c r="I3847">
        <v>17</v>
      </c>
      <c r="J3847" t="b">
        <v>0</v>
      </c>
      <c r="K3847">
        <f>YEAR(Table1[[#This Row],[Patient Admission Date]])</f>
        <v>2024</v>
      </c>
      <c r="L3847" t="str">
        <f>TEXT(Table1[[#This Row],[Patient Admission Date]],"mmm")</f>
        <v>May</v>
      </c>
      <c r="M3847" t="str">
        <f>TEXT(Table1[[#This Row],[Patient Admission Date]],"ddd")</f>
        <v>Fri</v>
      </c>
      <c r="N3847" t="str">
        <f>TEXT(INT(HOUR(Table1[[#This Row],[Patient Admission Date]])/3)*3,"00")&amp;"-"&amp;TEXT(INT(HOUR(Table1[[#This Row],[Patient Admission Date]])/3)*3+3,"00")</f>
        <v>00-03</v>
      </c>
      <c r="O3847" t="str" cm="1">
        <f t="array" ref="O3847">_xlfn.IFS(Table1[[#This Row],[Patient Age]]&lt;=14,"0-14",Table1[[#This Row],[Patient Age]]&lt;=29,"15-29",Table1[[#This Row],[Patient Age]]&lt;=44,"30-44",Table1[[#This Row],[Patient Age]]&lt;=59,"45-59",Table1[[#This Row],[Patient Age]]&lt;=74,"60-74",TRUE,"75+")</f>
        <v>45-59</v>
      </c>
      <c r="P3847" t="str" cm="1">
        <f t="array" ref="P3847">_xlfn.IFS(Table1[[#This Row],[Patient Waittime]]&lt;=15,"0-15",Table1[[#This Row],[Patient Waittime]]&lt;=30,"16-30",Table1[[#This Row],[Patient Waittime]]&lt;=45,"31-45",Table1[[#This Row],[Patient Waittime]]&lt;=60,"46-60",TRUE,"60+")</f>
        <v>16-30</v>
      </c>
      <c r="Q3847">
        <f>--(Table1[[#This Row],[Patient Waittime]]&lt;=30)</f>
        <v>1</v>
      </c>
      <c r="R3847">
        <f>--Table1[[#This Row],[Patient Admission Flag]]</f>
        <v>0</v>
      </c>
      <c r="S3847">
        <f>--AND(Table1[[#This Row],[WithinTarget]]=1,Table1[[#This Row],[Patient Satisfaction Score]]&gt;=7)</f>
        <v>0</v>
      </c>
      <c r="T3847" t="str">
        <f>IF(LEFT(Table1[[#This Row],[Patient Gender]],1)="F","Female","Male")</f>
        <v>Male</v>
      </c>
    </row>
    <row r="3848" spans="1:20" x14ac:dyDescent="0.3">
      <c r="A3848" t="s">
        <v>3952</v>
      </c>
      <c r="B3848" s="1">
        <v>45319.520833333336</v>
      </c>
      <c r="C3848" t="s">
        <v>9</v>
      </c>
      <c r="D3848">
        <v>6</v>
      </c>
      <c r="E3848" t="s">
        <v>22</v>
      </c>
      <c r="F3848" t="s">
        <v>11</v>
      </c>
      <c r="G3848" t="b">
        <v>0</v>
      </c>
      <c r="H3848">
        <v>3</v>
      </c>
      <c r="I3848">
        <v>49</v>
      </c>
      <c r="J3848" t="b">
        <v>0</v>
      </c>
      <c r="K3848">
        <f>YEAR(Table1[[#This Row],[Patient Admission Date]])</f>
        <v>2024</v>
      </c>
      <c r="L3848" t="str">
        <f>TEXT(Table1[[#This Row],[Patient Admission Date]],"mmm")</f>
        <v>Jan</v>
      </c>
      <c r="M3848" t="str">
        <f>TEXT(Table1[[#This Row],[Patient Admission Date]],"ddd")</f>
        <v>Sun</v>
      </c>
      <c r="N3848" t="str">
        <f>TEXT(INT(HOUR(Table1[[#This Row],[Patient Admission Date]])/3)*3,"00")&amp;"-"&amp;TEXT(INT(HOUR(Table1[[#This Row],[Patient Admission Date]])/3)*3+3,"00")</f>
        <v>12-15</v>
      </c>
      <c r="O3848" t="str" cm="1">
        <f t="array" ref="O3848">_xlfn.IFS(Table1[[#This Row],[Patient Age]]&lt;=14,"0-14",Table1[[#This Row],[Patient Age]]&lt;=29,"15-29",Table1[[#This Row],[Patient Age]]&lt;=44,"30-44",Table1[[#This Row],[Patient Age]]&lt;=59,"45-59",Table1[[#This Row],[Patient Age]]&lt;=74,"60-74",TRUE,"75+")</f>
        <v>0-14</v>
      </c>
      <c r="P3848" t="str" cm="1">
        <f t="array" ref="P3848">_xlfn.IFS(Table1[[#This Row],[Patient Waittime]]&lt;=15,"0-15",Table1[[#This Row],[Patient Waittime]]&lt;=30,"16-30",Table1[[#This Row],[Patient Waittime]]&lt;=45,"31-45",Table1[[#This Row],[Patient Waittime]]&lt;=60,"46-60",TRUE,"60+")</f>
        <v>46-60</v>
      </c>
      <c r="Q3848">
        <f>--(Table1[[#This Row],[Patient Waittime]]&lt;=30)</f>
        <v>0</v>
      </c>
      <c r="R3848">
        <f>--Table1[[#This Row],[Patient Admission Flag]]</f>
        <v>0</v>
      </c>
      <c r="S3848">
        <f>--AND(Table1[[#This Row],[WithinTarget]]=1,Table1[[#This Row],[Patient Satisfaction Score]]&gt;=7)</f>
        <v>0</v>
      </c>
      <c r="T3848" t="str">
        <f>IF(LEFT(Table1[[#This Row],[Patient Gender]],1)="F","Female","Male")</f>
        <v>Male</v>
      </c>
    </row>
    <row r="3849" spans="1:20" x14ac:dyDescent="0.3">
      <c r="A3849" t="s">
        <v>3953</v>
      </c>
      <c r="B3849" s="1">
        <v>45546.288194444445</v>
      </c>
      <c r="C3849" t="s">
        <v>9</v>
      </c>
      <c r="D3849">
        <v>17</v>
      </c>
      <c r="E3849" t="s">
        <v>22</v>
      </c>
      <c r="F3849" t="s">
        <v>11</v>
      </c>
      <c r="G3849" t="b">
        <v>0</v>
      </c>
      <c r="H3849">
        <v>4</v>
      </c>
      <c r="I3849">
        <v>21</v>
      </c>
      <c r="J3849" t="b">
        <v>0</v>
      </c>
      <c r="K3849">
        <f>YEAR(Table1[[#This Row],[Patient Admission Date]])</f>
        <v>2024</v>
      </c>
      <c r="L3849" t="str">
        <f>TEXT(Table1[[#This Row],[Patient Admission Date]],"mmm")</f>
        <v>Sep</v>
      </c>
      <c r="M3849" t="str">
        <f>TEXT(Table1[[#This Row],[Patient Admission Date]],"ddd")</f>
        <v>Wed</v>
      </c>
      <c r="N3849" t="str">
        <f>TEXT(INT(HOUR(Table1[[#This Row],[Patient Admission Date]])/3)*3,"00")&amp;"-"&amp;TEXT(INT(HOUR(Table1[[#This Row],[Patient Admission Date]])/3)*3+3,"00")</f>
        <v>06-09</v>
      </c>
      <c r="O3849" t="str" cm="1">
        <f t="array" ref="O3849">_xlfn.IFS(Table1[[#This Row],[Patient Age]]&lt;=14,"0-14",Table1[[#This Row],[Patient Age]]&lt;=29,"15-29",Table1[[#This Row],[Patient Age]]&lt;=44,"30-44",Table1[[#This Row],[Patient Age]]&lt;=59,"45-59",Table1[[#This Row],[Patient Age]]&lt;=74,"60-74",TRUE,"75+")</f>
        <v>15-29</v>
      </c>
      <c r="P3849" t="str" cm="1">
        <f t="array" ref="P3849">_xlfn.IFS(Table1[[#This Row],[Patient Waittime]]&lt;=15,"0-15",Table1[[#This Row],[Patient Waittime]]&lt;=30,"16-30",Table1[[#This Row],[Patient Waittime]]&lt;=45,"31-45",Table1[[#This Row],[Patient Waittime]]&lt;=60,"46-60",TRUE,"60+")</f>
        <v>16-30</v>
      </c>
      <c r="Q3849">
        <f>--(Table1[[#This Row],[Patient Waittime]]&lt;=30)</f>
        <v>1</v>
      </c>
      <c r="R3849">
        <f>--Table1[[#This Row],[Patient Admission Flag]]</f>
        <v>0</v>
      </c>
      <c r="S3849">
        <f>--AND(Table1[[#This Row],[WithinTarget]]=1,Table1[[#This Row],[Patient Satisfaction Score]]&gt;=7)</f>
        <v>0</v>
      </c>
      <c r="T3849" t="str">
        <f>IF(LEFT(Table1[[#This Row],[Patient Gender]],1)="F","Female","Male")</f>
        <v>Male</v>
      </c>
    </row>
    <row r="3850" spans="1:20" x14ac:dyDescent="0.3">
      <c r="A3850" t="s">
        <v>3954</v>
      </c>
      <c r="B3850" s="1">
        <v>45585.024305555555</v>
      </c>
      <c r="C3850" t="s">
        <v>9</v>
      </c>
      <c r="D3850">
        <v>46</v>
      </c>
      <c r="E3850" t="s">
        <v>22</v>
      </c>
      <c r="F3850" t="s">
        <v>11</v>
      </c>
      <c r="G3850" t="b">
        <v>0</v>
      </c>
      <c r="H3850">
        <v>4</v>
      </c>
      <c r="I3850">
        <v>56</v>
      </c>
      <c r="J3850" t="b">
        <v>0</v>
      </c>
      <c r="K3850">
        <f>YEAR(Table1[[#This Row],[Patient Admission Date]])</f>
        <v>2024</v>
      </c>
      <c r="L3850" t="str">
        <f>TEXT(Table1[[#This Row],[Patient Admission Date]],"mmm")</f>
        <v>Oct</v>
      </c>
      <c r="M3850" t="str">
        <f>TEXT(Table1[[#This Row],[Patient Admission Date]],"ddd")</f>
        <v>Sun</v>
      </c>
      <c r="N3850" t="str">
        <f>TEXT(INT(HOUR(Table1[[#This Row],[Patient Admission Date]])/3)*3,"00")&amp;"-"&amp;TEXT(INT(HOUR(Table1[[#This Row],[Patient Admission Date]])/3)*3+3,"00")</f>
        <v>00-03</v>
      </c>
      <c r="O3850" t="str" cm="1">
        <f t="array" ref="O3850">_xlfn.IFS(Table1[[#This Row],[Patient Age]]&lt;=14,"0-14",Table1[[#This Row],[Patient Age]]&lt;=29,"15-29",Table1[[#This Row],[Patient Age]]&lt;=44,"30-44",Table1[[#This Row],[Patient Age]]&lt;=59,"45-59",Table1[[#This Row],[Patient Age]]&lt;=74,"60-74",TRUE,"75+")</f>
        <v>45-59</v>
      </c>
      <c r="P3850" t="str" cm="1">
        <f t="array" ref="P3850">_xlfn.IFS(Table1[[#This Row],[Patient Waittime]]&lt;=15,"0-15",Table1[[#This Row],[Patient Waittime]]&lt;=30,"16-30",Table1[[#This Row],[Patient Waittime]]&lt;=45,"31-45",Table1[[#This Row],[Patient Waittime]]&lt;=60,"46-60",TRUE,"60+")</f>
        <v>46-60</v>
      </c>
      <c r="Q3850">
        <f>--(Table1[[#This Row],[Patient Waittime]]&lt;=30)</f>
        <v>0</v>
      </c>
      <c r="R3850">
        <f>--Table1[[#This Row],[Patient Admission Flag]]</f>
        <v>0</v>
      </c>
      <c r="S3850">
        <f>--AND(Table1[[#This Row],[WithinTarget]]=1,Table1[[#This Row],[Patient Satisfaction Score]]&gt;=7)</f>
        <v>0</v>
      </c>
      <c r="T3850" t="str">
        <f>IF(LEFT(Table1[[#This Row],[Patient Gender]],1)="F","Female","Male")</f>
        <v>Male</v>
      </c>
    </row>
    <row r="3851" spans="1:20" x14ac:dyDescent="0.3">
      <c r="A3851" t="s">
        <v>3955</v>
      </c>
      <c r="B3851" s="1">
        <v>45588.202777777777</v>
      </c>
      <c r="C3851" t="s">
        <v>9</v>
      </c>
      <c r="D3851">
        <v>41</v>
      </c>
      <c r="E3851" t="s">
        <v>22</v>
      </c>
      <c r="F3851" t="s">
        <v>11</v>
      </c>
      <c r="G3851" t="b">
        <v>0</v>
      </c>
      <c r="H3851">
        <v>4</v>
      </c>
      <c r="I3851">
        <v>29</v>
      </c>
      <c r="J3851" t="b">
        <v>0</v>
      </c>
      <c r="K3851">
        <f>YEAR(Table1[[#This Row],[Patient Admission Date]])</f>
        <v>2024</v>
      </c>
      <c r="L3851" t="str">
        <f>TEXT(Table1[[#This Row],[Patient Admission Date]],"mmm")</f>
        <v>Oct</v>
      </c>
      <c r="M3851" t="str">
        <f>TEXT(Table1[[#This Row],[Patient Admission Date]],"ddd")</f>
        <v>Wed</v>
      </c>
      <c r="N3851" t="str">
        <f>TEXT(INT(HOUR(Table1[[#This Row],[Patient Admission Date]])/3)*3,"00")&amp;"-"&amp;TEXT(INT(HOUR(Table1[[#This Row],[Patient Admission Date]])/3)*3+3,"00")</f>
        <v>03-06</v>
      </c>
      <c r="O3851" t="str" cm="1">
        <f t="array" ref="O3851">_xlfn.IFS(Table1[[#This Row],[Patient Age]]&lt;=14,"0-14",Table1[[#This Row],[Patient Age]]&lt;=29,"15-29",Table1[[#This Row],[Patient Age]]&lt;=44,"30-44",Table1[[#This Row],[Patient Age]]&lt;=59,"45-59",Table1[[#This Row],[Patient Age]]&lt;=74,"60-74",TRUE,"75+")</f>
        <v>30-44</v>
      </c>
      <c r="P3851" t="str" cm="1">
        <f t="array" ref="P3851">_xlfn.IFS(Table1[[#This Row],[Patient Waittime]]&lt;=15,"0-15",Table1[[#This Row],[Patient Waittime]]&lt;=30,"16-30",Table1[[#This Row],[Patient Waittime]]&lt;=45,"31-45",Table1[[#This Row],[Patient Waittime]]&lt;=60,"46-60",TRUE,"60+")</f>
        <v>16-30</v>
      </c>
      <c r="Q3851">
        <f>--(Table1[[#This Row],[Patient Waittime]]&lt;=30)</f>
        <v>1</v>
      </c>
      <c r="R3851">
        <f>--Table1[[#This Row],[Patient Admission Flag]]</f>
        <v>0</v>
      </c>
      <c r="S3851">
        <f>--AND(Table1[[#This Row],[WithinTarget]]=1,Table1[[#This Row],[Patient Satisfaction Score]]&gt;=7)</f>
        <v>0</v>
      </c>
      <c r="T3851" t="str">
        <f>IF(LEFT(Table1[[#This Row],[Patient Gender]],1)="F","Female","Male")</f>
        <v>Male</v>
      </c>
    </row>
    <row r="3852" spans="1:20" x14ac:dyDescent="0.3">
      <c r="A3852" t="s">
        <v>3956</v>
      </c>
      <c r="B3852" s="1">
        <v>45202.890277777777</v>
      </c>
      <c r="C3852" t="s">
        <v>9</v>
      </c>
      <c r="D3852">
        <v>38</v>
      </c>
      <c r="E3852" t="s">
        <v>22</v>
      </c>
      <c r="F3852" t="s">
        <v>11</v>
      </c>
      <c r="G3852" t="b">
        <v>0</v>
      </c>
      <c r="H3852">
        <v>5</v>
      </c>
      <c r="I3852">
        <v>38</v>
      </c>
      <c r="J3852" t="b">
        <v>0</v>
      </c>
      <c r="K3852">
        <f>YEAR(Table1[[#This Row],[Patient Admission Date]])</f>
        <v>2023</v>
      </c>
      <c r="L3852" t="str">
        <f>TEXT(Table1[[#This Row],[Patient Admission Date]],"mmm")</f>
        <v>Oct</v>
      </c>
      <c r="M3852" t="str">
        <f>TEXT(Table1[[#This Row],[Patient Admission Date]],"ddd")</f>
        <v>Tue</v>
      </c>
      <c r="N3852" t="str">
        <f>TEXT(INT(HOUR(Table1[[#This Row],[Patient Admission Date]])/3)*3,"00")&amp;"-"&amp;TEXT(INT(HOUR(Table1[[#This Row],[Patient Admission Date]])/3)*3+3,"00")</f>
        <v>21-24</v>
      </c>
      <c r="O3852" t="str" cm="1">
        <f t="array" ref="O3852">_xlfn.IFS(Table1[[#This Row],[Patient Age]]&lt;=14,"0-14",Table1[[#This Row],[Patient Age]]&lt;=29,"15-29",Table1[[#This Row],[Patient Age]]&lt;=44,"30-44",Table1[[#This Row],[Patient Age]]&lt;=59,"45-59",Table1[[#This Row],[Patient Age]]&lt;=74,"60-74",TRUE,"75+")</f>
        <v>30-44</v>
      </c>
      <c r="P3852" t="str" cm="1">
        <f t="array" ref="P3852">_xlfn.IFS(Table1[[#This Row],[Patient Waittime]]&lt;=15,"0-15",Table1[[#This Row],[Patient Waittime]]&lt;=30,"16-30",Table1[[#This Row],[Patient Waittime]]&lt;=45,"31-45",Table1[[#This Row],[Patient Waittime]]&lt;=60,"46-60",TRUE,"60+")</f>
        <v>31-45</v>
      </c>
      <c r="Q3852">
        <f>--(Table1[[#This Row],[Patient Waittime]]&lt;=30)</f>
        <v>0</v>
      </c>
      <c r="R3852">
        <f>--Table1[[#This Row],[Patient Admission Flag]]</f>
        <v>0</v>
      </c>
      <c r="S3852">
        <f>--AND(Table1[[#This Row],[WithinTarget]]=1,Table1[[#This Row],[Patient Satisfaction Score]]&gt;=7)</f>
        <v>0</v>
      </c>
      <c r="T3852" t="str">
        <f>IF(LEFT(Table1[[#This Row],[Patient Gender]],1)="F","Female","Male")</f>
        <v>Male</v>
      </c>
    </row>
    <row r="3853" spans="1:20" x14ac:dyDescent="0.3">
      <c r="A3853" t="s">
        <v>3957</v>
      </c>
      <c r="B3853" s="1">
        <v>45510.458333333336</v>
      </c>
      <c r="C3853" t="s">
        <v>9</v>
      </c>
      <c r="D3853">
        <v>3</v>
      </c>
      <c r="E3853" t="s">
        <v>22</v>
      </c>
      <c r="F3853" t="s">
        <v>11</v>
      </c>
      <c r="G3853" t="b">
        <v>0</v>
      </c>
      <c r="H3853">
        <v>5</v>
      </c>
      <c r="I3853">
        <v>43</v>
      </c>
      <c r="J3853" t="b">
        <v>0</v>
      </c>
      <c r="K3853">
        <f>YEAR(Table1[[#This Row],[Patient Admission Date]])</f>
        <v>2024</v>
      </c>
      <c r="L3853" t="str">
        <f>TEXT(Table1[[#This Row],[Patient Admission Date]],"mmm")</f>
        <v>Aug</v>
      </c>
      <c r="M3853" t="str">
        <f>TEXT(Table1[[#This Row],[Patient Admission Date]],"ddd")</f>
        <v>Tue</v>
      </c>
      <c r="N3853" t="str">
        <f>TEXT(INT(HOUR(Table1[[#This Row],[Patient Admission Date]])/3)*3,"00")&amp;"-"&amp;TEXT(INT(HOUR(Table1[[#This Row],[Patient Admission Date]])/3)*3+3,"00")</f>
        <v>09-12</v>
      </c>
      <c r="O3853" t="str" cm="1">
        <f t="array" ref="O3853">_xlfn.IFS(Table1[[#This Row],[Patient Age]]&lt;=14,"0-14",Table1[[#This Row],[Patient Age]]&lt;=29,"15-29",Table1[[#This Row],[Patient Age]]&lt;=44,"30-44",Table1[[#This Row],[Patient Age]]&lt;=59,"45-59",Table1[[#This Row],[Patient Age]]&lt;=74,"60-74",TRUE,"75+")</f>
        <v>0-14</v>
      </c>
      <c r="P3853" t="str" cm="1">
        <f t="array" ref="P3853">_xlfn.IFS(Table1[[#This Row],[Patient Waittime]]&lt;=15,"0-15",Table1[[#This Row],[Patient Waittime]]&lt;=30,"16-30",Table1[[#This Row],[Patient Waittime]]&lt;=45,"31-45",Table1[[#This Row],[Patient Waittime]]&lt;=60,"46-60",TRUE,"60+")</f>
        <v>31-45</v>
      </c>
      <c r="Q3853">
        <f>--(Table1[[#This Row],[Patient Waittime]]&lt;=30)</f>
        <v>0</v>
      </c>
      <c r="R3853">
        <f>--Table1[[#This Row],[Patient Admission Flag]]</f>
        <v>0</v>
      </c>
      <c r="S3853">
        <f>--AND(Table1[[#This Row],[WithinTarget]]=1,Table1[[#This Row],[Patient Satisfaction Score]]&gt;=7)</f>
        <v>0</v>
      </c>
      <c r="T3853" t="str">
        <f>IF(LEFT(Table1[[#This Row],[Patient Gender]],1)="F","Female","Male")</f>
        <v>Male</v>
      </c>
    </row>
    <row r="3854" spans="1:20" x14ac:dyDescent="0.3">
      <c r="A3854" t="s">
        <v>3958</v>
      </c>
      <c r="B3854" s="1">
        <v>45334.113194444442</v>
      </c>
      <c r="C3854" t="s">
        <v>9</v>
      </c>
      <c r="D3854">
        <v>76</v>
      </c>
      <c r="E3854" t="s">
        <v>22</v>
      </c>
      <c r="F3854" t="s">
        <v>11</v>
      </c>
      <c r="G3854" t="b">
        <v>0</v>
      </c>
      <c r="H3854">
        <v>5</v>
      </c>
      <c r="I3854">
        <v>28</v>
      </c>
      <c r="J3854" t="b">
        <v>0</v>
      </c>
      <c r="K3854">
        <f>YEAR(Table1[[#This Row],[Patient Admission Date]])</f>
        <v>2024</v>
      </c>
      <c r="L3854" t="str">
        <f>TEXT(Table1[[#This Row],[Patient Admission Date]],"mmm")</f>
        <v>Feb</v>
      </c>
      <c r="M3854" t="str">
        <f>TEXT(Table1[[#This Row],[Patient Admission Date]],"ddd")</f>
        <v>Mon</v>
      </c>
      <c r="N3854" t="str">
        <f>TEXT(INT(HOUR(Table1[[#This Row],[Patient Admission Date]])/3)*3,"00")&amp;"-"&amp;TEXT(INT(HOUR(Table1[[#This Row],[Patient Admission Date]])/3)*3+3,"00")</f>
        <v>00-03</v>
      </c>
      <c r="O3854" t="str" cm="1">
        <f t="array" ref="O3854">_xlfn.IFS(Table1[[#This Row],[Patient Age]]&lt;=14,"0-14",Table1[[#This Row],[Patient Age]]&lt;=29,"15-29",Table1[[#This Row],[Patient Age]]&lt;=44,"30-44",Table1[[#This Row],[Patient Age]]&lt;=59,"45-59",Table1[[#This Row],[Patient Age]]&lt;=74,"60-74",TRUE,"75+")</f>
        <v>75+</v>
      </c>
      <c r="P3854" t="str" cm="1">
        <f t="array" ref="P3854">_xlfn.IFS(Table1[[#This Row],[Patient Waittime]]&lt;=15,"0-15",Table1[[#This Row],[Patient Waittime]]&lt;=30,"16-30",Table1[[#This Row],[Patient Waittime]]&lt;=45,"31-45",Table1[[#This Row],[Patient Waittime]]&lt;=60,"46-60",TRUE,"60+")</f>
        <v>16-30</v>
      </c>
      <c r="Q3854">
        <f>--(Table1[[#This Row],[Patient Waittime]]&lt;=30)</f>
        <v>1</v>
      </c>
      <c r="R3854">
        <f>--Table1[[#This Row],[Patient Admission Flag]]</f>
        <v>0</v>
      </c>
      <c r="S3854">
        <f>--AND(Table1[[#This Row],[WithinTarget]]=1,Table1[[#This Row],[Patient Satisfaction Score]]&gt;=7)</f>
        <v>0</v>
      </c>
      <c r="T3854" t="str">
        <f>IF(LEFT(Table1[[#This Row],[Patient Gender]],1)="F","Female","Male")</f>
        <v>Male</v>
      </c>
    </row>
    <row r="3855" spans="1:20" x14ac:dyDescent="0.3">
      <c r="A3855" t="s">
        <v>3959</v>
      </c>
      <c r="B3855" s="1">
        <v>45037.739583333336</v>
      </c>
      <c r="C3855" t="s">
        <v>9</v>
      </c>
      <c r="D3855">
        <v>67</v>
      </c>
      <c r="E3855" t="s">
        <v>22</v>
      </c>
      <c r="F3855" t="s">
        <v>11</v>
      </c>
      <c r="G3855" t="b">
        <v>0</v>
      </c>
      <c r="H3855">
        <v>5</v>
      </c>
      <c r="I3855">
        <v>40</v>
      </c>
      <c r="J3855" t="b">
        <v>0</v>
      </c>
      <c r="K3855">
        <f>YEAR(Table1[[#This Row],[Patient Admission Date]])</f>
        <v>2023</v>
      </c>
      <c r="L3855" t="str">
        <f>TEXT(Table1[[#This Row],[Patient Admission Date]],"mmm")</f>
        <v>Apr</v>
      </c>
      <c r="M3855" t="str">
        <f>TEXT(Table1[[#This Row],[Patient Admission Date]],"ddd")</f>
        <v>Fri</v>
      </c>
      <c r="N3855" t="str">
        <f>TEXT(INT(HOUR(Table1[[#This Row],[Patient Admission Date]])/3)*3,"00")&amp;"-"&amp;TEXT(INT(HOUR(Table1[[#This Row],[Patient Admission Date]])/3)*3+3,"00")</f>
        <v>15-18</v>
      </c>
      <c r="O3855" t="str" cm="1">
        <f t="array" ref="O3855">_xlfn.IFS(Table1[[#This Row],[Patient Age]]&lt;=14,"0-14",Table1[[#This Row],[Patient Age]]&lt;=29,"15-29",Table1[[#This Row],[Patient Age]]&lt;=44,"30-44",Table1[[#This Row],[Patient Age]]&lt;=59,"45-59",Table1[[#This Row],[Patient Age]]&lt;=74,"60-74",TRUE,"75+")</f>
        <v>60-74</v>
      </c>
      <c r="P3855" t="str" cm="1">
        <f t="array" ref="P3855">_xlfn.IFS(Table1[[#This Row],[Patient Waittime]]&lt;=15,"0-15",Table1[[#This Row],[Patient Waittime]]&lt;=30,"16-30",Table1[[#This Row],[Patient Waittime]]&lt;=45,"31-45",Table1[[#This Row],[Patient Waittime]]&lt;=60,"46-60",TRUE,"60+")</f>
        <v>31-45</v>
      </c>
      <c r="Q3855">
        <f>--(Table1[[#This Row],[Patient Waittime]]&lt;=30)</f>
        <v>0</v>
      </c>
      <c r="R3855">
        <f>--Table1[[#This Row],[Patient Admission Flag]]</f>
        <v>0</v>
      </c>
      <c r="S3855">
        <f>--AND(Table1[[#This Row],[WithinTarget]]=1,Table1[[#This Row],[Patient Satisfaction Score]]&gt;=7)</f>
        <v>0</v>
      </c>
      <c r="T3855" t="str">
        <f>IF(LEFT(Table1[[#This Row],[Patient Gender]],1)="F","Female","Male")</f>
        <v>Male</v>
      </c>
    </row>
    <row r="3856" spans="1:20" x14ac:dyDescent="0.3">
      <c r="A3856" t="s">
        <v>3960</v>
      </c>
      <c r="B3856" s="1">
        <v>45559.352083333331</v>
      </c>
      <c r="C3856" t="s">
        <v>9</v>
      </c>
      <c r="D3856">
        <v>53</v>
      </c>
      <c r="E3856" t="s">
        <v>22</v>
      </c>
      <c r="F3856" t="s">
        <v>11</v>
      </c>
      <c r="G3856" t="b">
        <v>0</v>
      </c>
      <c r="H3856">
        <v>6</v>
      </c>
      <c r="I3856">
        <v>35</v>
      </c>
      <c r="J3856" t="b">
        <v>0</v>
      </c>
      <c r="K3856">
        <f>YEAR(Table1[[#This Row],[Patient Admission Date]])</f>
        <v>2024</v>
      </c>
      <c r="L3856" t="str">
        <f>TEXT(Table1[[#This Row],[Patient Admission Date]],"mmm")</f>
        <v>Sep</v>
      </c>
      <c r="M3856" t="str">
        <f>TEXT(Table1[[#This Row],[Patient Admission Date]],"ddd")</f>
        <v>Tue</v>
      </c>
      <c r="N3856" t="str">
        <f>TEXT(INT(HOUR(Table1[[#This Row],[Patient Admission Date]])/3)*3,"00")&amp;"-"&amp;TEXT(INT(HOUR(Table1[[#This Row],[Patient Admission Date]])/3)*3+3,"00")</f>
        <v>06-09</v>
      </c>
      <c r="O3856" t="str" cm="1">
        <f t="array" ref="O3856">_xlfn.IFS(Table1[[#This Row],[Patient Age]]&lt;=14,"0-14",Table1[[#This Row],[Patient Age]]&lt;=29,"15-29",Table1[[#This Row],[Patient Age]]&lt;=44,"30-44",Table1[[#This Row],[Patient Age]]&lt;=59,"45-59",Table1[[#This Row],[Patient Age]]&lt;=74,"60-74",TRUE,"75+")</f>
        <v>45-59</v>
      </c>
      <c r="P3856" t="str" cm="1">
        <f t="array" ref="P3856">_xlfn.IFS(Table1[[#This Row],[Patient Waittime]]&lt;=15,"0-15",Table1[[#This Row],[Patient Waittime]]&lt;=30,"16-30",Table1[[#This Row],[Patient Waittime]]&lt;=45,"31-45",Table1[[#This Row],[Patient Waittime]]&lt;=60,"46-60",TRUE,"60+")</f>
        <v>31-45</v>
      </c>
      <c r="Q3856">
        <f>--(Table1[[#This Row],[Patient Waittime]]&lt;=30)</f>
        <v>0</v>
      </c>
      <c r="R3856">
        <f>--Table1[[#This Row],[Patient Admission Flag]]</f>
        <v>0</v>
      </c>
      <c r="S3856">
        <f>--AND(Table1[[#This Row],[WithinTarget]]=1,Table1[[#This Row],[Patient Satisfaction Score]]&gt;=7)</f>
        <v>0</v>
      </c>
      <c r="T3856" t="str">
        <f>IF(LEFT(Table1[[#This Row],[Patient Gender]],1)="F","Female","Male")</f>
        <v>Male</v>
      </c>
    </row>
    <row r="3857" spans="1:20" x14ac:dyDescent="0.3">
      <c r="A3857" t="s">
        <v>3961</v>
      </c>
      <c r="B3857" s="1">
        <v>45054.070138888892</v>
      </c>
      <c r="C3857" t="s">
        <v>9</v>
      </c>
      <c r="D3857">
        <v>8</v>
      </c>
      <c r="E3857" t="s">
        <v>22</v>
      </c>
      <c r="F3857" t="s">
        <v>11</v>
      </c>
      <c r="G3857" t="b">
        <v>0</v>
      </c>
      <c r="H3857">
        <v>6</v>
      </c>
      <c r="I3857">
        <v>36</v>
      </c>
      <c r="J3857" t="b">
        <v>0</v>
      </c>
      <c r="K3857">
        <f>YEAR(Table1[[#This Row],[Patient Admission Date]])</f>
        <v>2023</v>
      </c>
      <c r="L3857" t="str">
        <f>TEXT(Table1[[#This Row],[Patient Admission Date]],"mmm")</f>
        <v>May</v>
      </c>
      <c r="M3857" t="str">
        <f>TEXT(Table1[[#This Row],[Patient Admission Date]],"ddd")</f>
        <v>Mon</v>
      </c>
      <c r="N3857" t="str">
        <f>TEXT(INT(HOUR(Table1[[#This Row],[Patient Admission Date]])/3)*3,"00")&amp;"-"&amp;TEXT(INT(HOUR(Table1[[#This Row],[Patient Admission Date]])/3)*3+3,"00")</f>
        <v>00-03</v>
      </c>
      <c r="O3857" t="str" cm="1">
        <f t="array" ref="O3857">_xlfn.IFS(Table1[[#This Row],[Patient Age]]&lt;=14,"0-14",Table1[[#This Row],[Patient Age]]&lt;=29,"15-29",Table1[[#This Row],[Patient Age]]&lt;=44,"30-44",Table1[[#This Row],[Patient Age]]&lt;=59,"45-59",Table1[[#This Row],[Patient Age]]&lt;=74,"60-74",TRUE,"75+")</f>
        <v>0-14</v>
      </c>
      <c r="P3857" t="str" cm="1">
        <f t="array" ref="P3857">_xlfn.IFS(Table1[[#This Row],[Patient Waittime]]&lt;=15,"0-15",Table1[[#This Row],[Patient Waittime]]&lt;=30,"16-30",Table1[[#This Row],[Patient Waittime]]&lt;=45,"31-45",Table1[[#This Row],[Patient Waittime]]&lt;=60,"46-60",TRUE,"60+")</f>
        <v>31-45</v>
      </c>
      <c r="Q3857">
        <f>--(Table1[[#This Row],[Patient Waittime]]&lt;=30)</f>
        <v>0</v>
      </c>
      <c r="R3857">
        <f>--Table1[[#This Row],[Patient Admission Flag]]</f>
        <v>0</v>
      </c>
      <c r="S3857">
        <f>--AND(Table1[[#This Row],[WithinTarget]]=1,Table1[[#This Row],[Patient Satisfaction Score]]&gt;=7)</f>
        <v>0</v>
      </c>
      <c r="T3857" t="str">
        <f>IF(LEFT(Table1[[#This Row],[Patient Gender]],1)="F","Female","Male")</f>
        <v>Male</v>
      </c>
    </row>
    <row r="3858" spans="1:20" x14ac:dyDescent="0.3">
      <c r="A3858" t="s">
        <v>3962</v>
      </c>
      <c r="B3858" s="1">
        <v>45415.234027777777</v>
      </c>
      <c r="C3858" t="s">
        <v>9</v>
      </c>
      <c r="D3858">
        <v>6</v>
      </c>
      <c r="E3858" t="s">
        <v>22</v>
      </c>
      <c r="F3858" t="s">
        <v>11</v>
      </c>
      <c r="G3858" t="b">
        <v>0</v>
      </c>
      <c r="H3858">
        <v>7</v>
      </c>
      <c r="I3858">
        <v>22</v>
      </c>
      <c r="J3858" t="b">
        <v>0</v>
      </c>
      <c r="K3858">
        <f>YEAR(Table1[[#This Row],[Patient Admission Date]])</f>
        <v>2024</v>
      </c>
      <c r="L3858" t="str">
        <f>TEXT(Table1[[#This Row],[Patient Admission Date]],"mmm")</f>
        <v>May</v>
      </c>
      <c r="M3858" t="str">
        <f>TEXT(Table1[[#This Row],[Patient Admission Date]],"ddd")</f>
        <v>Fri</v>
      </c>
      <c r="N3858" t="str">
        <f>TEXT(INT(HOUR(Table1[[#This Row],[Patient Admission Date]])/3)*3,"00")&amp;"-"&amp;TEXT(INT(HOUR(Table1[[#This Row],[Patient Admission Date]])/3)*3+3,"00")</f>
        <v>03-06</v>
      </c>
      <c r="O3858" t="str" cm="1">
        <f t="array" ref="O3858">_xlfn.IFS(Table1[[#This Row],[Patient Age]]&lt;=14,"0-14",Table1[[#This Row],[Patient Age]]&lt;=29,"15-29",Table1[[#This Row],[Patient Age]]&lt;=44,"30-44",Table1[[#This Row],[Patient Age]]&lt;=59,"45-59",Table1[[#This Row],[Patient Age]]&lt;=74,"60-74",TRUE,"75+")</f>
        <v>0-14</v>
      </c>
      <c r="P3858" t="str" cm="1">
        <f t="array" ref="P3858">_xlfn.IFS(Table1[[#This Row],[Patient Waittime]]&lt;=15,"0-15",Table1[[#This Row],[Patient Waittime]]&lt;=30,"16-30",Table1[[#This Row],[Patient Waittime]]&lt;=45,"31-45",Table1[[#This Row],[Patient Waittime]]&lt;=60,"46-60",TRUE,"60+")</f>
        <v>16-30</v>
      </c>
      <c r="Q3858">
        <f>--(Table1[[#This Row],[Patient Waittime]]&lt;=30)</f>
        <v>1</v>
      </c>
      <c r="R3858">
        <f>--Table1[[#This Row],[Patient Admission Flag]]</f>
        <v>0</v>
      </c>
      <c r="S3858">
        <f>--AND(Table1[[#This Row],[WithinTarget]]=1,Table1[[#This Row],[Patient Satisfaction Score]]&gt;=7)</f>
        <v>1</v>
      </c>
      <c r="T3858" t="str">
        <f>IF(LEFT(Table1[[#This Row],[Patient Gender]],1)="F","Female","Male")</f>
        <v>Male</v>
      </c>
    </row>
    <row r="3859" spans="1:20" x14ac:dyDescent="0.3">
      <c r="A3859" t="s">
        <v>3963</v>
      </c>
      <c r="B3859" s="1">
        <v>45436.408333333333</v>
      </c>
      <c r="C3859" t="s">
        <v>9</v>
      </c>
      <c r="D3859">
        <v>74</v>
      </c>
      <c r="E3859" t="s">
        <v>22</v>
      </c>
      <c r="F3859" t="s">
        <v>11</v>
      </c>
      <c r="G3859" t="b">
        <v>0</v>
      </c>
      <c r="H3859">
        <v>7</v>
      </c>
      <c r="I3859">
        <v>51</v>
      </c>
      <c r="J3859" t="b">
        <v>0</v>
      </c>
      <c r="K3859">
        <f>YEAR(Table1[[#This Row],[Patient Admission Date]])</f>
        <v>2024</v>
      </c>
      <c r="L3859" t="str">
        <f>TEXT(Table1[[#This Row],[Patient Admission Date]],"mmm")</f>
        <v>May</v>
      </c>
      <c r="M3859" t="str">
        <f>TEXT(Table1[[#This Row],[Patient Admission Date]],"ddd")</f>
        <v>Fri</v>
      </c>
      <c r="N3859" t="str">
        <f>TEXT(INT(HOUR(Table1[[#This Row],[Patient Admission Date]])/3)*3,"00")&amp;"-"&amp;TEXT(INT(HOUR(Table1[[#This Row],[Patient Admission Date]])/3)*3+3,"00")</f>
        <v>09-12</v>
      </c>
      <c r="O3859" t="str" cm="1">
        <f t="array" ref="O3859">_xlfn.IFS(Table1[[#This Row],[Patient Age]]&lt;=14,"0-14",Table1[[#This Row],[Patient Age]]&lt;=29,"15-29",Table1[[#This Row],[Patient Age]]&lt;=44,"30-44",Table1[[#This Row],[Patient Age]]&lt;=59,"45-59",Table1[[#This Row],[Patient Age]]&lt;=74,"60-74",TRUE,"75+")</f>
        <v>60-74</v>
      </c>
      <c r="P3859" t="str" cm="1">
        <f t="array" ref="P3859">_xlfn.IFS(Table1[[#This Row],[Patient Waittime]]&lt;=15,"0-15",Table1[[#This Row],[Patient Waittime]]&lt;=30,"16-30",Table1[[#This Row],[Patient Waittime]]&lt;=45,"31-45",Table1[[#This Row],[Patient Waittime]]&lt;=60,"46-60",TRUE,"60+")</f>
        <v>46-60</v>
      </c>
      <c r="Q3859">
        <f>--(Table1[[#This Row],[Patient Waittime]]&lt;=30)</f>
        <v>0</v>
      </c>
      <c r="R3859">
        <f>--Table1[[#This Row],[Patient Admission Flag]]</f>
        <v>0</v>
      </c>
      <c r="S3859">
        <f>--AND(Table1[[#This Row],[WithinTarget]]=1,Table1[[#This Row],[Patient Satisfaction Score]]&gt;=7)</f>
        <v>0</v>
      </c>
      <c r="T3859" t="str">
        <f>IF(LEFT(Table1[[#This Row],[Patient Gender]],1)="F","Female","Male")</f>
        <v>Male</v>
      </c>
    </row>
    <row r="3860" spans="1:20" x14ac:dyDescent="0.3">
      <c r="A3860" t="s">
        <v>3964</v>
      </c>
      <c r="B3860" s="1">
        <v>45184.909722222219</v>
      </c>
      <c r="C3860" t="s">
        <v>9</v>
      </c>
      <c r="D3860">
        <v>20</v>
      </c>
      <c r="E3860" t="s">
        <v>22</v>
      </c>
      <c r="F3860" t="s">
        <v>11</v>
      </c>
      <c r="G3860" t="b">
        <v>0</v>
      </c>
      <c r="H3860">
        <v>7</v>
      </c>
      <c r="I3860">
        <v>37</v>
      </c>
      <c r="J3860" t="b">
        <v>0</v>
      </c>
      <c r="K3860">
        <f>YEAR(Table1[[#This Row],[Patient Admission Date]])</f>
        <v>2023</v>
      </c>
      <c r="L3860" t="str">
        <f>TEXT(Table1[[#This Row],[Patient Admission Date]],"mmm")</f>
        <v>Sep</v>
      </c>
      <c r="M3860" t="str">
        <f>TEXT(Table1[[#This Row],[Patient Admission Date]],"ddd")</f>
        <v>Fri</v>
      </c>
      <c r="N3860" t="str">
        <f>TEXT(INT(HOUR(Table1[[#This Row],[Patient Admission Date]])/3)*3,"00")&amp;"-"&amp;TEXT(INT(HOUR(Table1[[#This Row],[Patient Admission Date]])/3)*3+3,"00")</f>
        <v>21-24</v>
      </c>
      <c r="O3860" t="str" cm="1">
        <f t="array" ref="O3860">_xlfn.IFS(Table1[[#This Row],[Patient Age]]&lt;=14,"0-14",Table1[[#This Row],[Patient Age]]&lt;=29,"15-29",Table1[[#This Row],[Patient Age]]&lt;=44,"30-44",Table1[[#This Row],[Patient Age]]&lt;=59,"45-59",Table1[[#This Row],[Patient Age]]&lt;=74,"60-74",TRUE,"75+")</f>
        <v>15-29</v>
      </c>
      <c r="P3860" t="str" cm="1">
        <f t="array" ref="P3860">_xlfn.IFS(Table1[[#This Row],[Patient Waittime]]&lt;=15,"0-15",Table1[[#This Row],[Patient Waittime]]&lt;=30,"16-30",Table1[[#This Row],[Patient Waittime]]&lt;=45,"31-45",Table1[[#This Row],[Patient Waittime]]&lt;=60,"46-60",TRUE,"60+")</f>
        <v>31-45</v>
      </c>
      <c r="Q3860">
        <f>--(Table1[[#This Row],[Patient Waittime]]&lt;=30)</f>
        <v>0</v>
      </c>
      <c r="R3860">
        <f>--Table1[[#This Row],[Patient Admission Flag]]</f>
        <v>0</v>
      </c>
      <c r="S3860">
        <f>--AND(Table1[[#This Row],[WithinTarget]]=1,Table1[[#This Row],[Patient Satisfaction Score]]&gt;=7)</f>
        <v>0</v>
      </c>
      <c r="T3860" t="str">
        <f>IF(LEFT(Table1[[#This Row],[Patient Gender]],1)="F","Female","Male")</f>
        <v>Male</v>
      </c>
    </row>
    <row r="3861" spans="1:20" x14ac:dyDescent="0.3">
      <c r="A3861" t="s">
        <v>3965</v>
      </c>
      <c r="B3861" s="1">
        <v>45476.15625</v>
      </c>
      <c r="C3861" t="s">
        <v>9</v>
      </c>
      <c r="D3861">
        <v>18</v>
      </c>
      <c r="E3861" t="s">
        <v>22</v>
      </c>
      <c r="F3861" t="s">
        <v>11</v>
      </c>
      <c r="G3861" t="b">
        <v>0</v>
      </c>
      <c r="H3861">
        <v>7</v>
      </c>
      <c r="I3861">
        <v>30</v>
      </c>
      <c r="J3861" t="b">
        <v>0</v>
      </c>
      <c r="K3861">
        <f>YEAR(Table1[[#This Row],[Patient Admission Date]])</f>
        <v>2024</v>
      </c>
      <c r="L3861" t="str">
        <f>TEXT(Table1[[#This Row],[Patient Admission Date]],"mmm")</f>
        <v>Jul</v>
      </c>
      <c r="M3861" t="str">
        <f>TEXT(Table1[[#This Row],[Patient Admission Date]],"ddd")</f>
        <v>Wed</v>
      </c>
      <c r="N3861" t="str">
        <f>TEXT(INT(HOUR(Table1[[#This Row],[Patient Admission Date]])/3)*3,"00")&amp;"-"&amp;TEXT(INT(HOUR(Table1[[#This Row],[Patient Admission Date]])/3)*3+3,"00")</f>
        <v>03-06</v>
      </c>
      <c r="O3861" t="str" cm="1">
        <f t="array" ref="O3861">_xlfn.IFS(Table1[[#This Row],[Patient Age]]&lt;=14,"0-14",Table1[[#This Row],[Patient Age]]&lt;=29,"15-29",Table1[[#This Row],[Patient Age]]&lt;=44,"30-44",Table1[[#This Row],[Patient Age]]&lt;=59,"45-59",Table1[[#This Row],[Patient Age]]&lt;=74,"60-74",TRUE,"75+")</f>
        <v>15-29</v>
      </c>
      <c r="P3861" t="str" cm="1">
        <f t="array" ref="P3861">_xlfn.IFS(Table1[[#This Row],[Patient Waittime]]&lt;=15,"0-15",Table1[[#This Row],[Patient Waittime]]&lt;=30,"16-30",Table1[[#This Row],[Patient Waittime]]&lt;=45,"31-45",Table1[[#This Row],[Patient Waittime]]&lt;=60,"46-60",TRUE,"60+")</f>
        <v>16-30</v>
      </c>
      <c r="Q3861">
        <f>--(Table1[[#This Row],[Patient Waittime]]&lt;=30)</f>
        <v>1</v>
      </c>
      <c r="R3861">
        <f>--Table1[[#This Row],[Patient Admission Flag]]</f>
        <v>0</v>
      </c>
      <c r="S3861">
        <f>--AND(Table1[[#This Row],[WithinTarget]]=1,Table1[[#This Row],[Patient Satisfaction Score]]&gt;=7)</f>
        <v>1</v>
      </c>
      <c r="T3861" t="str">
        <f>IF(LEFT(Table1[[#This Row],[Patient Gender]],1)="F","Female","Male")</f>
        <v>Male</v>
      </c>
    </row>
    <row r="3862" spans="1:20" x14ac:dyDescent="0.3">
      <c r="A3862" t="s">
        <v>3966</v>
      </c>
      <c r="B3862" s="1">
        <v>45137.834027777775</v>
      </c>
      <c r="C3862" t="s">
        <v>9</v>
      </c>
      <c r="D3862">
        <v>51</v>
      </c>
      <c r="E3862" t="s">
        <v>22</v>
      </c>
      <c r="F3862" t="s">
        <v>11</v>
      </c>
      <c r="G3862" t="b">
        <v>0</v>
      </c>
      <c r="H3862">
        <v>7</v>
      </c>
      <c r="I3862">
        <v>21</v>
      </c>
      <c r="J3862" t="b">
        <v>0</v>
      </c>
      <c r="K3862">
        <f>YEAR(Table1[[#This Row],[Patient Admission Date]])</f>
        <v>2023</v>
      </c>
      <c r="L3862" t="str">
        <f>TEXT(Table1[[#This Row],[Patient Admission Date]],"mmm")</f>
        <v>Jul</v>
      </c>
      <c r="M3862" t="str">
        <f>TEXT(Table1[[#This Row],[Patient Admission Date]],"ddd")</f>
        <v>Sun</v>
      </c>
      <c r="N3862" t="str">
        <f>TEXT(INT(HOUR(Table1[[#This Row],[Patient Admission Date]])/3)*3,"00")&amp;"-"&amp;TEXT(INT(HOUR(Table1[[#This Row],[Patient Admission Date]])/3)*3+3,"00")</f>
        <v>18-21</v>
      </c>
      <c r="O3862" t="str" cm="1">
        <f t="array" ref="O3862">_xlfn.IFS(Table1[[#This Row],[Patient Age]]&lt;=14,"0-14",Table1[[#This Row],[Patient Age]]&lt;=29,"15-29",Table1[[#This Row],[Patient Age]]&lt;=44,"30-44",Table1[[#This Row],[Patient Age]]&lt;=59,"45-59",Table1[[#This Row],[Patient Age]]&lt;=74,"60-74",TRUE,"75+")</f>
        <v>45-59</v>
      </c>
      <c r="P3862" t="str" cm="1">
        <f t="array" ref="P3862">_xlfn.IFS(Table1[[#This Row],[Patient Waittime]]&lt;=15,"0-15",Table1[[#This Row],[Patient Waittime]]&lt;=30,"16-30",Table1[[#This Row],[Patient Waittime]]&lt;=45,"31-45",Table1[[#This Row],[Patient Waittime]]&lt;=60,"46-60",TRUE,"60+")</f>
        <v>16-30</v>
      </c>
      <c r="Q3862">
        <f>--(Table1[[#This Row],[Patient Waittime]]&lt;=30)</f>
        <v>1</v>
      </c>
      <c r="R3862">
        <f>--Table1[[#This Row],[Patient Admission Flag]]</f>
        <v>0</v>
      </c>
      <c r="S3862">
        <f>--AND(Table1[[#This Row],[WithinTarget]]=1,Table1[[#This Row],[Patient Satisfaction Score]]&gt;=7)</f>
        <v>1</v>
      </c>
      <c r="T3862" t="str">
        <f>IF(LEFT(Table1[[#This Row],[Patient Gender]],1)="F","Female","Male")</f>
        <v>Male</v>
      </c>
    </row>
    <row r="3863" spans="1:20" x14ac:dyDescent="0.3">
      <c r="A3863" t="s">
        <v>3967</v>
      </c>
      <c r="B3863" s="1">
        <v>45214.793055555558</v>
      </c>
      <c r="C3863" t="s">
        <v>9</v>
      </c>
      <c r="D3863">
        <v>25</v>
      </c>
      <c r="E3863" t="s">
        <v>22</v>
      </c>
      <c r="F3863" t="s">
        <v>11</v>
      </c>
      <c r="G3863" t="b">
        <v>0</v>
      </c>
      <c r="H3863">
        <v>7</v>
      </c>
      <c r="I3863">
        <v>27</v>
      </c>
      <c r="J3863" t="b">
        <v>0</v>
      </c>
      <c r="K3863">
        <f>YEAR(Table1[[#This Row],[Patient Admission Date]])</f>
        <v>2023</v>
      </c>
      <c r="L3863" t="str">
        <f>TEXT(Table1[[#This Row],[Patient Admission Date]],"mmm")</f>
        <v>Oct</v>
      </c>
      <c r="M3863" t="str">
        <f>TEXT(Table1[[#This Row],[Patient Admission Date]],"ddd")</f>
        <v>Sun</v>
      </c>
      <c r="N3863" t="str">
        <f>TEXT(INT(HOUR(Table1[[#This Row],[Patient Admission Date]])/3)*3,"00")&amp;"-"&amp;TEXT(INT(HOUR(Table1[[#This Row],[Patient Admission Date]])/3)*3+3,"00")</f>
        <v>18-21</v>
      </c>
      <c r="O3863" t="str" cm="1">
        <f t="array" ref="O3863">_xlfn.IFS(Table1[[#This Row],[Patient Age]]&lt;=14,"0-14",Table1[[#This Row],[Patient Age]]&lt;=29,"15-29",Table1[[#This Row],[Patient Age]]&lt;=44,"30-44",Table1[[#This Row],[Patient Age]]&lt;=59,"45-59",Table1[[#This Row],[Patient Age]]&lt;=74,"60-74",TRUE,"75+")</f>
        <v>15-29</v>
      </c>
      <c r="P3863" t="str" cm="1">
        <f t="array" ref="P3863">_xlfn.IFS(Table1[[#This Row],[Patient Waittime]]&lt;=15,"0-15",Table1[[#This Row],[Patient Waittime]]&lt;=30,"16-30",Table1[[#This Row],[Patient Waittime]]&lt;=45,"31-45",Table1[[#This Row],[Patient Waittime]]&lt;=60,"46-60",TRUE,"60+")</f>
        <v>16-30</v>
      </c>
      <c r="Q3863">
        <f>--(Table1[[#This Row],[Patient Waittime]]&lt;=30)</f>
        <v>1</v>
      </c>
      <c r="R3863">
        <f>--Table1[[#This Row],[Patient Admission Flag]]</f>
        <v>0</v>
      </c>
      <c r="S3863">
        <f>--AND(Table1[[#This Row],[WithinTarget]]=1,Table1[[#This Row],[Patient Satisfaction Score]]&gt;=7)</f>
        <v>1</v>
      </c>
      <c r="T3863" t="str">
        <f>IF(LEFT(Table1[[#This Row],[Patient Gender]],1)="F","Female","Male")</f>
        <v>Male</v>
      </c>
    </row>
    <row r="3864" spans="1:20" x14ac:dyDescent="0.3">
      <c r="A3864" t="s">
        <v>3968</v>
      </c>
      <c r="B3864" s="1">
        <v>45241.445833333331</v>
      </c>
      <c r="C3864" t="s">
        <v>9</v>
      </c>
      <c r="D3864">
        <v>31</v>
      </c>
      <c r="E3864" t="s">
        <v>22</v>
      </c>
      <c r="F3864" t="s">
        <v>11</v>
      </c>
      <c r="G3864" t="b">
        <v>0</v>
      </c>
      <c r="H3864">
        <v>7</v>
      </c>
      <c r="I3864">
        <v>53</v>
      </c>
      <c r="J3864" t="b">
        <v>0</v>
      </c>
      <c r="K3864">
        <f>YEAR(Table1[[#This Row],[Patient Admission Date]])</f>
        <v>2023</v>
      </c>
      <c r="L3864" t="str">
        <f>TEXT(Table1[[#This Row],[Patient Admission Date]],"mmm")</f>
        <v>Nov</v>
      </c>
      <c r="M3864" t="str">
        <f>TEXT(Table1[[#This Row],[Patient Admission Date]],"ddd")</f>
        <v>Sat</v>
      </c>
      <c r="N3864" t="str">
        <f>TEXT(INT(HOUR(Table1[[#This Row],[Patient Admission Date]])/3)*3,"00")&amp;"-"&amp;TEXT(INT(HOUR(Table1[[#This Row],[Patient Admission Date]])/3)*3+3,"00")</f>
        <v>09-12</v>
      </c>
      <c r="O3864" t="str" cm="1">
        <f t="array" ref="O3864">_xlfn.IFS(Table1[[#This Row],[Patient Age]]&lt;=14,"0-14",Table1[[#This Row],[Patient Age]]&lt;=29,"15-29",Table1[[#This Row],[Patient Age]]&lt;=44,"30-44",Table1[[#This Row],[Patient Age]]&lt;=59,"45-59",Table1[[#This Row],[Patient Age]]&lt;=74,"60-74",TRUE,"75+")</f>
        <v>30-44</v>
      </c>
      <c r="P3864" t="str" cm="1">
        <f t="array" ref="P3864">_xlfn.IFS(Table1[[#This Row],[Patient Waittime]]&lt;=15,"0-15",Table1[[#This Row],[Patient Waittime]]&lt;=30,"16-30",Table1[[#This Row],[Patient Waittime]]&lt;=45,"31-45",Table1[[#This Row],[Patient Waittime]]&lt;=60,"46-60",TRUE,"60+")</f>
        <v>46-60</v>
      </c>
      <c r="Q3864">
        <f>--(Table1[[#This Row],[Patient Waittime]]&lt;=30)</f>
        <v>0</v>
      </c>
      <c r="R3864">
        <f>--Table1[[#This Row],[Patient Admission Flag]]</f>
        <v>0</v>
      </c>
      <c r="S3864">
        <f>--AND(Table1[[#This Row],[WithinTarget]]=1,Table1[[#This Row],[Patient Satisfaction Score]]&gt;=7)</f>
        <v>0</v>
      </c>
      <c r="T3864" t="str">
        <f>IF(LEFT(Table1[[#This Row],[Patient Gender]],1)="F","Female","Male")</f>
        <v>Male</v>
      </c>
    </row>
    <row r="3865" spans="1:20" x14ac:dyDescent="0.3">
      <c r="A3865" t="s">
        <v>3969</v>
      </c>
      <c r="B3865" s="1">
        <v>45078.654861111114</v>
      </c>
      <c r="C3865" t="s">
        <v>9</v>
      </c>
      <c r="D3865">
        <v>56</v>
      </c>
      <c r="E3865" t="s">
        <v>22</v>
      </c>
      <c r="F3865" t="s">
        <v>11</v>
      </c>
      <c r="G3865" t="b">
        <v>0</v>
      </c>
      <c r="H3865">
        <v>8</v>
      </c>
      <c r="I3865">
        <v>17</v>
      </c>
      <c r="J3865" t="b">
        <v>0</v>
      </c>
      <c r="K3865">
        <f>YEAR(Table1[[#This Row],[Patient Admission Date]])</f>
        <v>2023</v>
      </c>
      <c r="L3865" t="str">
        <f>TEXT(Table1[[#This Row],[Patient Admission Date]],"mmm")</f>
        <v>Jun</v>
      </c>
      <c r="M3865" t="str">
        <f>TEXT(Table1[[#This Row],[Patient Admission Date]],"ddd")</f>
        <v>Thu</v>
      </c>
      <c r="N3865" t="str">
        <f>TEXT(INT(HOUR(Table1[[#This Row],[Patient Admission Date]])/3)*3,"00")&amp;"-"&amp;TEXT(INT(HOUR(Table1[[#This Row],[Patient Admission Date]])/3)*3+3,"00")</f>
        <v>15-18</v>
      </c>
      <c r="O3865" t="str" cm="1">
        <f t="array" ref="O3865">_xlfn.IFS(Table1[[#This Row],[Patient Age]]&lt;=14,"0-14",Table1[[#This Row],[Patient Age]]&lt;=29,"15-29",Table1[[#This Row],[Patient Age]]&lt;=44,"30-44",Table1[[#This Row],[Patient Age]]&lt;=59,"45-59",Table1[[#This Row],[Patient Age]]&lt;=74,"60-74",TRUE,"75+")</f>
        <v>45-59</v>
      </c>
      <c r="P3865" t="str" cm="1">
        <f t="array" ref="P3865">_xlfn.IFS(Table1[[#This Row],[Patient Waittime]]&lt;=15,"0-15",Table1[[#This Row],[Patient Waittime]]&lt;=30,"16-30",Table1[[#This Row],[Patient Waittime]]&lt;=45,"31-45",Table1[[#This Row],[Patient Waittime]]&lt;=60,"46-60",TRUE,"60+")</f>
        <v>16-30</v>
      </c>
      <c r="Q3865">
        <f>--(Table1[[#This Row],[Patient Waittime]]&lt;=30)</f>
        <v>1</v>
      </c>
      <c r="R3865">
        <f>--Table1[[#This Row],[Patient Admission Flag]]</f>
        <v>0</v>
      </c>
      <c r="S3865">
        <f>--AND(Table1[[#This Row],[WithinTarget]]=1,Table1[[#This Row],[Patient Satisfaction Score]]&gt;=7)</f>
        <v>1</v>
      </c>
      <c r="T3865" t="str">
        <f>IF(LEFT(Table1[[#This Row],[Patient Gender]],1)="F","Female","Male")</f>
        <v>Male</v>
      </c>
    </row>
    <row r="3866" spans="1:20" x14ac:dyDescent="0.3">
      <c r="A3866" t="s">
        <v>3970</v>
      </c>
      <c r="B3866" s="1">
        <v>45372.568055555559</v>
      </c>
      <c r="C3866" t="s">
        <v>9</v>
      </c>
      <c r="D3866">
        <v>41</v>
      </c>
      <c r="E3866" t="s">
        <v>22</v>
      </c>
      <c r="F3866" t="s">
        <v>11</v>
      </c>
      <c r="G3866" t="b">
        <v>0</v>
      </c>
      <c r="H3866">
        <v>8</v>
      </c>
      <c r="I3866">
        <v>22</v>
      </c>
      <c r="J3866" t="b">
        <v>0</v>
      </c>
      <c r="K3866">
        <f>YEAR(Table1[[#This Row],[Patient Admission Date]])</f>
        <v>2024</v>
      </c>
      <c r="L3866" t="str">
        <f>TEXT(Table1[[#This Row],[Patient Admission Date]],"mmm")</f>
        <v>Mar</v>
      </c>
      <c r="M3866" t="str">
        <f>TEXT(Table1[[#This Row],[Patient Admission Date]],"ddd")</f>
        <v>Thu</v>
      </c>
      <c r="N3866" t="str">
        <f>TEXT(INT(HOUR(Table1[[#This Row],[Patient Admission Date]])/3)*3,"00")&amp;"-"&amp;TEXT(INT(HOUR(Table1[[#This Row],[Patient Admission Date]])/3)*3+3,"00")</f>
        <v>12-15</v>
      </c>
      <c r="O3866" t="str" cm="1">
        <f t="array" ref="O3866">_xlfn.IFS(Table1[[#This Row],[Patient Age]]&lt;=14,"0-14",Table1[[#This Row],[Patient Age]]&lt;=29,"15-29",Table1[[#This Row],[Patient Age]]&lt;=44,"30-44",Table1[[#This Row],[Patient Age]]&lt;=59,"45-59",Table1[[#This Row],[Patient Age]]&lt;=74,"60-74",TRUE,"75+")</f>
        <v>30-44</v>
      </c>
      <c r="P3866" t="str" cm="1">
        <f t="array" ref="P3866">_xlfn.IFS(Table1[[#This Row],[Patient Waittime]]&lt;=15,"0-15",Table1[[#This Row],[Patient Waittime]]&lt;=30,"16-30",Table1[[#This Row],[Patient Waittime]]&lt;=45,"31-45",Table1[[#This Row],[Patient Waittime]]&lt;=60,"46-60",TRUE,"60+")</f>
        <v>16-30</v>
      </c>
      <c r="Q3866">
        <f>--(Table1[[#This Row],[Patient Waittime]]&lt;=30)</f>
        <v>1</v>
      </c>
      <c r="R3866">
        <f>--Table1[[#This Row],[Patient Admission Flag]]</f>
        <v>0</v>
      </c>
      <c r="S3866">
        <f>--AND(Table1[[#This Row],[WithinTarget]]=1,Table1[[#This Row],[Patient Satisfaction Score]]&gt;=7)</f>
        <v>1</v>
      </c>
      <c r="T3866" t="str">
        <f>IF(LEFT(Table1[[#This Row],[Patient Gender]],1)="F","Female","Male")</f>
        <v>Male</v>
      </c>
    </row>
    <row r="3867" spans="1:20" x14ac:dyDescent="0.3">
      <c r="A3867" t="s">
        <v>3971</v>
      </c>
      <c r="B3867" s="1">
        <v>45465.683333333334</v>
      </c>
      <c r="C3867" t="s">
        <v>9</v>
      </c>
      <c r="D3867">
        <v>47</v>
      </c>
      <c r="E3867" t="s">
        <v>22</v>
      </c>
      <c r="F3867" t="s">
        <v>11</v>
      </c>
      <c r="G3867" t="b">
        <v>0</v>
      </c>
      <c r="H3867">
        <v>10</v>
      </c>
      <c r="I3867">
        <v>13</v>
      </c>
      <c r="J3867" t="b">
        <v>0</v>
      </c>
      <c r="K3867">
        <f>YEAR(Table1[[#This Row],[Patient Admission Date]])</f>
        <v>2024</v>
      </c>
      <c r="L3867" t="str">
        <f>TEXT(Table1[[#This Row],[Patient Admission Date]],"mmm")</f>
        <v>Jun</v>
      </c>
      <c r="M3867" t="str">
        <f>TEXT(Table1[[#This Row],[Patient Admission Date]],"ddd")</f>
        <v>Sat</v>
      </c>
      <c r="N3867" t="str">
        <f>TEXT(INT(HOUR(Table1[[#This Row],[Patient Admission Date]])/3)*3,"00")&amp;"-"&amp;TEXT(INT(HOUR(Table1[[#This Row],[Patient Admission Date]])/3)*3+3,"00")</f>
        <v>15-18</v>
      </c>
      <c r="O3867" t="str" cm="1">
        <f t="array" ref="O3867">_xlfn.IFS(Table1[[#This Row],[Patient Age]]&lt;=14,"0-14",Table1[[#This Row],[Patient Age]]&lt;=29,"15-29",Table1[[#This Row],[Patient Age]]&lt;=44,"30-44",Table1[[#This Row],[Patient Age]]&lt;=59,"45-59",Table1[[#This Row],[Patient Age]]&lt;=74,"60-74",TRUE,"75+")</f>
        <v>45-59</v>
      </c>
      <c r="P3867" t="str" cm="1">
        <f t="array" ref="P3867">_xlfn.IFS(Table1[[#This Row],[Patient Waittime]]&lt;=15,"0-15",Table1[[#This Row],[Patient Waittime]]&lt;=30,"16-30",Table1[[#This Row],[Patient Waittime]]&lt;=45,"31-45",Table1[[#This Row],[Patient Waittime]]&lt;=60,"46-60",TRUE,"60+")</f>
        <v>0-15</v>
      </c>
      <c r="Q3867">
        <f>--(Table1[[#This Row],[Patient Waittime]]&lt;=30)</f>
        <v>1</v>
      </c>
      <c r="R3867">
        <f>--Table1[[#This Row],[Patient Admission Flag]]</f>
        <v>0</v>
      </c>
      <c r="S3867">
        <f>--AND(Table1[[#This Row],[WithinTarget]]=1,Table1[[#This Row],[Patient Satisfaction Score]]&gt;=7)</f>
        <v>1</v>
      </c>
      <c r="T3867" t="str">
        <f>IF(LEFT(Table1[[#This Row],[Patient Gender]],1)="F","Female","Male")</f>
        <v>Male</v>
      </c>
    </row>
    <row r="3868" spans="1:20" x14ac:dyDescent="0.3">
      <c r="A3868" t="s">
        <v>3972</v>
      </c>
      <c r="B3868" s="1">
        <v>45502.248611111114</v>
      </c>
      <c r="C3868" t="s">
        <v>9</v>
      </c>
      <c r="D3868">
        <v>60</v>
      </c>
      <c r="E3868" t="s">
        <v>22</v>
      </c>
      <c r="F3868" t="s">
        <v>11</v>
      </c>
      <c r="G3868" t="b">
        <v>0</v>
      </c>
      <c r="H3868">
        <v>10</v>
      </c>
      <c r="I3868">
        <v>16</v>
      </c>
      <c r="J3868" t="b">
        <v>0</v>
      </c>
      <c r="K3868">
        <f>YEAR(Table1[[#This Row],[Patient Admission Date]])</f>
        <v>2024</v>
      </c>
      <c r="L3868" t="str">
        <f>TEXT(Table1[[#This Row],[Patient Admission Date]],"mmm")</f>
        <v>Jul</v>
      </c>
      <c r="M3868" t="str">
        <f>TEXT(Table1[[#This Row],[Patient Admission Date]],"ddd")</f>
        <v>Mon</v>
      </c>
      <c r="N3868" t="str">
        <f>TEXT(INT(HOUR(Table1[[#This Row],[Patient Admission Date]])/3)*3,"00")&amp;"-"&amp;TEXT(INT(HOUR(Table1[[#This Row],[Patient Admission Date]])/3)*3+3,"00")</f>
        <v>03-06</v>
      </c>
      <c r="O3868" t="str" cm="1">
        <f t="array" ref="O3868">_xlfn.IFS(Table1[[#This Row],[Patient Age]]&lt;=14,"0-14",Table1[[#This Row],[Patient Age]]&lt;=29,"15-29",Table1[[#This Row],[Patient Age]]&lt;=44,"30-44",Table1[[#This Row],[Patient Age]]&lt;=59,"45-59",Table1[[#This Row],[Patient Age]]&lt;=74,"60-74",TRUE,"75+")</f>
        <v>60-74</v>
      </c>
      <c r="P3868" t="str" cm="1">
        <f t="array" ref="P3868">_xlfn.IFS(Table1[[#This Row],[Patient Waittime]]&lt;=15,"0-15",Table1[[#This Row],[Patient Waittime]]&lt;=30,"16-30",Table1[[#This Row],[Patient Waittime]]&lt;=45,"31-45",Table1[[#This Row],[Patient Waittime]]&lt;=60,"46-60",TRUE,"60+")</f>
        <v>16-30</v>
      </c>
      <c r="Q3868">
        <f>--(Table1[[#This Row],[Patient Waittime]]&lt;=30)</f>
        <v>1</v>
      </c>
      <c r="R3868">
        <f>--Table1[[#This Row],[Patient Admission Flag]]</f>
        <v>0</v>
      </c>
      <c r="S3868">
        <f>--AND(Table1[[#This Row],[WithinTarget]]=1,Table1[[#This Row],[Patient Satisfaction Score]]&gt;=7)</f>
        <v>1</v>
      </c>
      <c r="T3868" t="str">
        <f>IF(LEFT(Table1[[#This Row],[Patient Gender]],1)="F","Female","Male")</f>
        <v>Male</v>
      </c>
    </row>
    <row r="3869" spans="1:20" x14ac:dyDescent="0.3">
      <c r="A3869" t="s">
        <v>3973</v>
      </c>
      <c r="B3869" s="1">
        <v>45216.663194444445</v>
      </c>
      <c r="C3869" t="s">
        <v>9</v>
      </c>
      <c r="D3869">
        <v>16</v>
      </c>
      <c r="E3869" t="s">
        <v>22</v>
      </c>
      <c r="F3869" t="s">
        <v>11</v>
      </c>
      <c r="G3869" t="b">
        <v>0</v>
      </c>
      <c r="H3869">
        <v>10</v>
      </c>
      <c r="I3869">
        <v>10</v>
      </c>
      <c r="J3869" t="b">
        <v>0</v>
      </c>
      <c r="K3869">
        <f>YEAR(Table1[[#This Row],[Patient Admission Date]])</f>
        <v>2023</v>
      </c>
      <c r="L3869" t="str">
        <f>TEXT(Table1[[#This Row],[Patient Admission Date]],"mmm")</f>
        <v>Oct</v>
      </c>
      <c r="M3869" t="str">
        <f>TEXT(Table1[[#This Row],[Patient Admission Date]],"ddd")</f>
        <v>Tue</v>
      </c>
      <c r="N3869" t="str">
        <f>TEXT(INT(HOUR(Table1[[#This Row],[Patient Admission Date]])/3)*3,"00")&amp;"-"&amp;TEXT(INT(HOUR(Table1[[#This Row],[Patient Admission Date]])/3)*3+3,"00")</f>
        <v>15-18</v>
      </c>
      <c r="O3869" t="str" cm="1">
        <f t="array" ref="O3869">_xlfn.IFS(Table1[[#This Row],[Patient Age]]&lt;=14,"0-14",Table1[[#This Row],[Patient Age]]&lt;=29,"15-29",Table1[[#This Row],[Patient Age]]&lt;=44,"30-44",Table1[[#This Row],[Patient Age]]&lt;=59,"45-59",Table1[[#This Row],[Patient Age]]&lt;=74,"60-74",TRUE,"75+")</f>
        <v>15-29</v>
      </c>
      <c r="P3869" t="str" cm="1">
        <f t="array" ref="P3869">_xlfn.IFS(Table1[[#This Row],[Patient Waittime]]&lt;=15,"0-15",Table1[[#This Row],[Patient Waittime]]&lt;=30,"16-30",Table1[[#This Row],[Patient Waittime]]&lt;=45,"31-45",Table1[[#This Row],[Patient Waittime]]&lt;=60,"46-60",TRUE,"60+")</f>
        <v>0-15</v>
      </c>
      <c r="Q3869">
        <f>--(Table1[[#This Row],[Patient Waittime]]&lt;=30)</f>
        <v>1</v>
      </c>
      <c r="R3869">
        <f>--Table1[[#This Row],[Patient Admission Flag]]</f>
        <v>0</v>
      </c>
      <c r="S3869">
        <f>--AND(Table1[[#This Row],[WithinTarget]]=1,Table1[[#This Row],[Patient Satisfaction Score]]&gt;=7)</f>
        <v>1</v>
      </c>
      <c r="T3869" t="str">
        <f>IF(LEFT(Table1[[#This Row],[Patient Gender]],1)="F","Female","Male")</f>
        <v>Male</v>
      </c>
    </row>
    <row r="3870" spans="1:20" x14ac:dyDescent="0.3">
      <c r="A3870" t="s">
        <v>3974</v>
      </c>
      <c r="B3870" s="1">
        <v>45505.444444444445</v>
      </c>
      <c r="C3870" t="s">
        <v>9</v>
      </c>
      <c r="D3870">
        <v>8</v>
      </c>
      <c r="E3870" t="s">
        <v>22</v>
      </c>
      <c r="F3870" t="s">
        <v>11</v>
      </c>
      <c r="G3870" t="b">
        <v>0</v>
      </c>
      <c r="H3870">
        <v>10</v>
      </c>
      <c r="I3870">
        <v>33</v>
      </c>
      <c r="J3870" t="b">
        <v>0</v>
      </c>
      <c r="K3870">
        <f>YEAR(Table1[[#This Row],[Patient Admission Date]])</f>
        <v>2024</v>
      </c>
      <c r="L3870" t="str">
        <f>TEXT(Table1[[#This Row],[Patient Admission Date]],"mmm")</f>
        <v>Aug</v>
      </c>
      <c r="M3870" t="str">
        <f>TEXT(Table1[[#This Row],[Patient Admission Date]],"ddd")</f>
        <v>Thu</v>
      </c>
      <c r="N3870" t="str">
        <f>TEXT(INT(HOUR(Table1[[#This Row],[Patient Admission Date]])/3)*3,"00")&amp;"-"&amp;TEXT(INT(HOUR(Table1[[#This Row],[Patient Admission Date]])/3)*3+3,"00")</f>
        <v>09-12</v>
      </c>
      <c r="O3870" t="str" cm="1">
        <f t="array" ref="O3870">_xlfn.IFS(Table1[[#This Row],[Patient Age]]&lt;=14,"0-14",Table1[[#This Row],[Patient Age]]&lt;=29,"15-29",Table1[[#This Row],[Patient Age]]&lt;=44,"30-44",Table1[[#This Row],[Patient Age]]&lt;=59,"45-59",Table1[[#This Row],[Patient Age]]&lt;=74,"60-74",TRUE,"75+")</f>
        <v>0-14</v>
      </c>
      <c r="P3870" t="str" cm="1">
        <f t="array" ref="P3870">_xlfn.IFS(Table1[[#This Row],[Patient Waittime]]&lt;=15,"0-15",Table1[[#This Row],[Patient Waittime]]&lt;=30,"16-30",Table1[[#This Row],[Patient Waittime]]&lt;=45,"31-45",Table1[[#This Row],[Patient Waittime]]&lt;=60,"46-60",TRUE,"60+")</f>
        <v>31-45</v>
      </c>
      <c r="Q3870">
        <f>--(Table1[[#This Row],[Patient Waittime]]&lt;=30)</f>
        <v>0</v>
      </c>
      <c r="R3870">
        <f>--Table1[[#This Row],[Patient Admission Flag]]</f>
        <v>0</v>
      </c>
      <c r="S3870">
        <f>--AND(Table1[[#This Row],[WithinTarget]]=1,Table1[[#This Row],[Patient Satisfaction Score]]&gt;=7)</f>
        <v>0</v>
      </c>
      <c r="T3870" t="str">
        <f>IF(LEFT(Table1[[#This Row],[Patient Gender]],1)="F","Female","Male")</f>
        <v>Male</v>
      </c>
    </row>
    <row r="3871" spans="1:20" x14ac:dyDescent="0.3">
      <c r="A3871" t="s">
        <v>3975</v>
      </c>
      <c r="B3871" s="1">
        <v>45019.761111111111</v>
      </c>
      <c r="C3871" t="s">
        <v>9</v>
      </c>
      <c r="D3871">
        <v>26</v>
      </c>
      <c r="E3871" t="s">
        <v>22</v>
      </c>
      <c r="F3871" t="s">
        <v>11</v>
      </c>
      <c r="G3871" t="b">
        <v>0</v>
      </c>
      <c r="H3871">
        <v>10</v>
      </c>
      <c r="I3871">
        <v>41</v>
      </c>
      <c r="J3871" t="b">
        <v>0</v>
      </c>
      <c r="K3871">
        <f>YEAR(Table1[[#This Row],[Patient Admission Date]])</f>
        <v>2023</v>
      </c>
      <c r="L3871" t="str">
        <f>TEXT(Table1[[#This Row],[Patient Admission Date]],"mmm")</f>
        <v>Apr</v>
      </c>
      <c r="M3871" t="str">
        <f>TEXT(Table1[[#This Row],[Patient Admission Date]],"ddd")</f>
        <v>Mon</v>
      </c>
      <c r="N3871" t="str">
        <f>TEXT(INT(HOUR(Table1[[#This Row],[Patient Admission Date]])/3)*3,"00")&amp;"-"&amp;TEXT(INT(HOUR(Table1[[#This Row],[Patient Admission Date]])/3)*3+3,"00")</f>
        <v>18-21</v>
      </c>
      <c r="O3871" t="str" cm="1">
        <f t="array" ref="O3871">_xlfn.IFS(Table1[[#This Row],[Patient Age]]&lt;=14,"0-14",Table1[[#This Row],[Patient Age]]&lt;=29,"15-29",Table1[[#This Row],[Patient Age]]&lt;=44,"30-44",Table1[[#This Row],[Patient Age]]&lt;=59,"45-59",Table1[[#This Row],[Patient Age]]&lt;=74,"60-74",TRUE,"75+")</f>
        <v>15-29</v>
      </c>
      <c r="P3871" t="str" cm="1">
        <f t="array" ref="P3871">_xlfn.IFS(Table1[[#This Row],[Patient Waittime]]&lt;=15,"0-15",Table1[[#This Row],[Patient Waittime]]&lt;=30,"16-30",Table1[[#This Row],[Patient Waittime]]&lt;=45,"31-45",Table1[[#This Row],[Patient Waittime]]&lt;=60,"46-60",TRUE,"60+")</f>
        <v>31-45</v>
      </c>
      <c r="Q3871">
        <f>--(Table1[[#This Row],[Patient Waittime]]&lt;=30)</f>
        <v>0</v>
      </c>
      <c r="R3871">
        <f>--Table1[[#This Row],[Patient Admission Flag]]</f>
        <v>0</v>
      </c>
      <c r="S3871">
        <f>--AND(Table1[[#This Row],[WithinTarget]]=1,Table1[[#This Row],[Patient Satisfaction Score]]&gt;=7)</f>
        <v>0</v>
      </c>
      <c r="T3871" t="str">
        <f>IF(LEFT(Table1[[#This Row],[Patient Gender]],1)="F","Female","Male")</f>
        <v>Male</v>
      </c>
    </row>
    <row r="3872" spans="1:20" x14ac:dyDescent="0.3">
      <c r="A3872" t="s">
        <v>3976</v>
      </c>
      <c r="B3872" s="1">
        <v>45173.814583333333</v>
      </c>
      <c r="C3872" t="s">
        <v>9</v>
      </c>
      <c r="D3872">
        <v>24</v>
      </c>
      <c r="E3872" t="s">
        <v>22</v>
      </c>
      <c r="F3872" t="s">
        <v>17</v>
      </c>
      <c r="G3872" t="b">
        <v>0</v>
      </c>
      <c r="I3872">
        <v>40</v>
      </c>
      <c r="J3872" t="b">
        <v>0</v>
      </c>
      <c r="K3872">
        <f>YEAR(Table1[[#This Row],[Patient Admission Date]])</f>
        <v>2023</v>
      </c>
      <c r="L3872" t="str">
        <f>TEXT(Table1[[#This Row],[Patient Admission Date]],"mmm")</f>
        <v>Sep</v>
      </c>
      <c r="M3872" t="str">
        <f>TEXT(Table1[[#This Row],[Patient Admission Date]],"ddd")</f>
        <v>Mon</v>
      </c>
      <c r="N3872" t="str">
        <f>TEXT(INT(HOUR(Table1[[#This Row],[Patient Admission Date]])/3)*3,"00")&amp;"-"&amp;TEXT(INT(HOUR(Table1[[#This Row],[Patient Admission Date]])/3)*3+3,"00")</f>
        <v>18-21</v>
      </c>
      <c r="O3872" t="str" cm="1">
        <f t="array" ref="O3872">_xlfn.IFS(Table1[[#This Row],[Patient Age]]&lt;=14,"0-14",Table1[[#This Row],[Patient Age]]&lt;=29,"15-29",Table1[[#This Row],[Patient Age]]&lt;=44,"30-44",Table1[[#This Row],[Patient Age]]&lt;=59,"45-59",Table1[[#This Row],[Patient Age]]&lt;=74,"60-74",TRUE,"75+")</f>
        <v>15-29</v>
      </c>
      <c r="P3872" t="str" cm="1">
        <f t="array" ref="P3872">_xlfn.IFS(Table1[[#This Row],[Patient Waittime]]&lt;=15,"0-15",Table1[[#This Row],[Patient Waittime]]&lt;=30,"16-30",Table1[[#This Row],[Patient Waittime]]&lt;=45,"31-45",Table1[[#This Row],[Patient Waittime]]&lt;=60,"46-60",TRUE,"60+")</f>
        <v>31-45</v>
      </c>
      <c r="Q3872">
        <f>--(Table1[[#This Row],[Patient Waittime]]&lt;=30)</f>
        <v>0</v>
      </c>
      <c r="R3872">
        <f>--Table1[[#This Row],[Patient Admission Flag]]</f>
        <v>0</v>
      </c>
      <c r="S3872">
        <f>--AND(Table1[[#This Row],[WithinTarget]]=1,Table1[[#This Row],[Patient Satisfaction Score]]&gt;=7)</f>
        <v>0</v>
      </c>
      <c r="T3872" t="str">
        <f>IF(LEFT(Table1[[#This Row],[Patient Gender]],1)="F","Female","Male")</f>
        <v>Male</v>
      </c>
    </row>
    <row r="3873" spans="1:20" x14ac:dyDescent="0.3">
      <c r="A3873" t="s">
        <v>3977</v>
      </c>
      <c r="B3873" s="1">
        <v>45439.112500000003</v>
      </c>
      <c r="C3873" t="s">
        <v>9</v>
      </c>
      <c r="D3873">
        <v>41</v>
      </c>
      <c r="E3873" t="s">
        <v>22</v>
      </c>
      <c r="F3873" t="s">
        <v>17</v>
      </c>
      <c r="G3873" t="b">
        <v>0</v>
      </c>
      <c r="I3873">
        <v>13</v>
      </c>
      <c r="J3873" t="b">
        <v>0</v>
      </c>
      <c r="K3873">
        <f>YEAR(Table1[[#This Row],[Patient Admission Date]])</f>
        <v>2024</v>
      </c>
      <c r="L3873" t="str">
        <f>TEXT(Table1[[#This Row],[Patient Admission Date]],"mmm")</f>
        <v>May</v>
      </c>
      <c r="M3873" t="str">
        <f>TEXT(Table1[[#This Row],[Patient Admission Date]],"ddd")</f>
        <v>Mon</v>
      </c>
      <c r="N3873" t="str">
        <f>TEXT(INT(HOUR(Table1[[#This Row],[Patient Admission Date]])/3)*3,"00")&amp;"-"&amp;TEXT(INT(HOUR(Table1[[#This Row],[Patient Admission Date]])/3)*3+3,"00")</f>
        <v>00-03</v>
      </c>
      <c r="O3873" t="str" cm="1">
        <f t="array" ref="O3873">_xlfn.IFS(Table1[[#This Row],[Patient Age]]&lt;=14,"0-14",Table1[[#This Row],[Patient Age]]&lt;=29,"15-29",Table1[[#This Row],[Patient Age]]&lt;=44,"30-44",Table1[[#This Row],[Patient Age]]&lt;=59,"45-59",Table1[[#This Row],[Patient Age]]&lt;=74,"60-74",TRUE,"75+")</f>
        <v>30-44</v>
      </c>
      <c r="P3873" t="str" cm="1">
        <f t="array" ref="P3873">_xlfn.IFS(Table1[[#This Row],[Patient Waittime]]&lt;=15,"0-15",Table1[[#This Row],[Patient Waittime]]&lt;=30,"16-30",Table1[[#This Row],[Patient Waittime]]&lt;=45,"31-45",Table1[[#This Row],[Patient Waittime]]&lt;=60,"46-60",TRUE,"60+")</f>
        <v>0-15</v>
      </c>
      <c r="Q3873">
        <f>--(Table1[[#This Row],[Patient Waittime]]&lt;=30)</f>
        <v>1</v>
      </c>
      <c r="R3873">
        <f>--Table1[[#This Row],[Patient Admission Flag]]</f>
        <v>0</v>
      </c>
      <c r="S3873">
        <f>--AND(Table1[[#This Row],[WithinTarget]]=1,Table1[[#This Row],[Patient Satisfaction Score]]&gt;=7)</f>
        <v>0</v>
      </c>
      <c r="T3873" t="str">
        <f>IF(LEFT(Table1[[#This Row],[Patient Gender]],1)="F","Female","Male")</f>
        <v>Male</v>
      </c>
    </row>
    <row r="3874" spans="1:20" x14ac:dyDescent="0.3">
      <c r="A3874" t="s">
        <v>3978</v>
      </c>
      <c r="B3874" s="1">
        <v>45178.802083333336</v>
      </c>
      <c r="C3874" t="s">
        <v>9</v>
      </c>
      <c r="D3874">
        <v>14</v>
      </c>
      <c r="E3874" t="s">
        <v>22</v>
      </c>
      <c r="F3874" t="s">
        <v>17</v>
      </c>
      <c r="G3874" t="b">
        <v>0</v>
      </c>
      <c r="I3874">
        <v>36</v>
      </c>
      <c r="J3874" t="b">
        <v>0</v>
      </c>
      <c r="K3874">
        <f>YEAR(Table1[[#This Row],[Patient Admission Date]])</f>
        <v>2023</v>
      </c>
      <c r="L3874" t="str">
        <f>TEXT(Table1[[#This Row],[Patient Admission Date]],"mmm")</f>
        <v>Sep</v>
      </c>
      <c r="M3874" t="str">
        <f>TEXT(Table1[[#This Row],[Patient Admission Date]],"ddd")</f>
        <v>Sat</v>
      </c>
      <c r="N3874" t="str">
        <f>TEXT(INT(HOUR(Table1[[#This Row],[Patient Admission Date]])/3)*3,"00")&amp;"-"&amp;TEXT(INT(HOUR(Table1[[#This Row],[Patient Admission Date]])/3)*3+3,"00")</f>
        <v>18-21</v>
      </c>
      <c r="O3874" t="str" cm="1">
        <f t="array" ref="O3874">_xlfn.IFS(Table1[[#This Row],[Patient Age]]&lt;=14,"0-14",Table1[[#This Row],[Patient Age]]&lt;=29,"15-29",Table1[[#This Row],[Patient Age]]&lt;=44,"30-44",Table1[[#This Row],[Patient Age]]&lt;=59,"45-59",Table1[[#This Row],[Patient Age]]&lt;=74,"60-74",TRUE,"75+")</f>
        <v>0-14</v>
      </c>
      <c r="P3874" t="str" cm="1">
        <f t="array" ref="P3874">_xlfn.IFS(Table1[[#This Row],[Patient Waittime]]&lt;=15,"0-15",Table1[[#This Row],[Patient Waittime]]&lt;=30,"16-30",Table1[[#This Row],[Patient Waittime]]&lt;=45,"31-45",Table1[[#This Row],[Patient Waittime]]&lt;=60,"46-60",TRUE,"60+")</f>
        <v>31-45</v>
      </c>
      <c r="Q3874">
        <f>--(Table1[[#This Row],[Patient Waittime]]&lt;=30)</f>
        <v>0</v>
      </c>
      <c r="R3874">
        <f>--Table1[[#This Row],[Patient Admission Flag]]</f>
        <v>0</v>
      </c>
      <c r="S3874">
        <f>--AND(Table1[[#This Row],[WithinTarget]]=1,Table1[[#This Row],[Patient Satisfaction Score]]&gt;=7)</f>
        <v>0</v>
      </c>
      <c r="T3874" t="str">
        <f>IF(LEFT(Table1[[#This Row],[Patient Gender]],1)="F","Female","Male")</f>
        <v>Male</v>
      </c>
    </row>
    <row r="3875" spans="1:20" x14ac:dyDescent="0.3">
      <c r="A3875" t="s">
        <v>3979</v>
      </c>
      <c r="B3875" s="1">
        <v>45110.852777777778</v>
      </c>
      <c r="C3875" t="s">
        <v>9</v>
      </c>
      <c r="D3875">
        <v>7</v>
      </c>
      <c r="E3875" t="s">
        <v>22</v>
      </c>
      <c r="F3875" t="s">
        <v>17</v>
      </c>
      <c r="G3875" t="b">
        <v>0</v>
      </c>
      <c r="I3875">
        <v>44</v>
      </c>
      <c r="J3875" t="b">
        <v>0</v>
      </c>
      <c r="K3875">
        <f>YEAR(Table1[[#This Row],[Patient Admission Date]])</f>
        <v>2023</v>
      </c>
      <c r="L3875" t="str">
        <f>TEXT(Table1[[#This Row],[Patient Admission Date]],"mmm")</f>
        <v>Jul</v>
      </c>
      <c r="M3875" t="str">
        <f>TEXT(Table1[[#This Row],[Patient Admission Date]],"ddd")</f>
        <v>Mon</v>
      </c>
      <c r="N3875" t="str">
        <f>TEXT(INT(HOUR(Table1[[#This Row],[Patient Admission Date]])/3)*3,"00")&amp;"-"&amp;TEXT(INT(HOUR(Table1[[#This Row],[Patient Admission Date]])/3)*3+3,"00")</f>
        <v>18-21</v>
      </c>
      <c r="O3875" t="str" cm="1">
        <f t="array" ref="O3875">_xlfn.IFS(Table1[[#This Row],[Patient Age]]&lt;=14,"0-14",Table1[[#This Row],[Patient Age]]&lt;=29,"15-29",Table1[[#This Row],[Patient Age]]&lt;=44,"30-44",Table1[[#This Row],[Patient Age]]&lt;=59,"45-59",Table1[[#This Row],[Patient Age]]&lt;=74,"60-74",TRUE,"75+")</f>
        <v>0-14</v>
      </c>
      <c r="P3875" t="str" cm="1">
        <f t="array" ref="P3875">_xlfn.IFS(Table1[[#This Row],[Patient Waittime]]&lt;=15,"0-15",Table1[[#This Row],[Patient Waittime]]&lt;=30,"16-30",Table1[[#This Row],[Patient Waittime]]&lt;=45,"31-45",Table1[[#This Row],[Patient Waittime]]&lt;=60,"46-60",TRUE,"60+")</f>
        <v>31-45</v>
      </c>
      <c r="Q3875">
        <f>--(Table1[[#This Row],[Patient Waittime]]&lt;=30)</f>
        <v>0</v>
      </c>
      <c r="R3875">
        <f>--Table1[[#This Row],[Patient Admission Flag]]</f>
        <v>0</v>
      </c>
      <c r="S3875">
        <f>--AND(Table1[[#This Row],[WithinTarget]]=1,Table1[[#This Row],[Patient Satisfaction Score]]&gt;=7)</f>
        <v>0</v>
      </c>
      <c r="T3875" t="str">
        <f>IF(LEFT(Table1[[#This Row],[Patient Gender]],1)="F","Female","Male")</f>
        <v>Male</v>
      </c>
    </row>
    <row r="3876" spans="1:20" x14ac:dyDescent="0.3">
      <c r="A3876" t="s">
        <v>3980</v>
      </c>
      <c r="B3876" s="1">
        <v>45156.123611111114</v>
      </c>
      <c r="C3876" t="s">
        <v>9</v>
      </c>
      <c r="D3876">
        <v>11</v>
      </c>
      <c r="E3876" t="s">
        <v>22</v>
      </c>
      <c r="F3876" t="s">
        <v>17</v>
      </c>
      <c r="G3876" t="b">
        <v>0</v>
      </c>
      <c r="I3876">
        <v>52</v>
      </c>
      <c r="J3876" t="b">
        <v>0</v>
      </c>
      <c r="K3876">
        <f>YEAR(Table1[[#This Row],[Patient Admission Date]])</f>
        <v>2023</v>
      </c>
      <c r="L3876" t="str">
        <f>TEXT(Table1[[#This Row],[Patient Admission Date]],"mmm")</f>
        <v>Aug</v>
      </c>
      <c r="M3876" t="str">
        <f>TEXT(Table1[[#This Row],[Patient Admission Date]],"ddd")</f>
        <v>Fri</v>
      </c>
      <c r="N3876" t="str">
        <f>TEXT(INT(HOUR(Table1[[#This Row],[Patient Admission Date]])/3)*3,"00")&amp;"-"&amp;TEXT(INT(HOUR(Table1[[#This Row],[Patient Admission Date]])/3)*3+3,"00")</f>
        <v>00-03</v>
      </c>
      <c r="O3876" t="str" cm="1">
        <f t="array" ref="O3876">_xlfn.IFS(Table1[[#This Row],[Patient Age]]&lt;=14,"0-14",Table1[[#This Row],[Patient Age]]&lt;=29,"15-29",Table1[[#This Row],[Patient Age]]&lt;=44,"30-44",Table1[[#This Row],[Patient Age]]&lt;=59,"45-59",Table1[[#This Row],[Patient Age]]&lt;=74,"60-74",TRUE,"75+")</f>
        <v>0-14</v>
      </c>
      <c r="P3876" t="str" cm="1">
        <f t="array" ref="P3876">_xlfn.IFS(Table1[[#This Row],[Patient Waittime]]&lt;=15,"0-15",Table1[[#This Row],[Patient Waittime]]&lt;=30,"16-30",Table1[[#This Row],[Patient Waittime]]&lt;=45,"31-45",Table1[[#This Row],[Patient Waittime]]&lt;=60,"46-60",TRUE,"60+")</f>
        <v>46-60</v>
      </c>
      <c r="Q3876">
        <f>--(Table1[[#This Row],[Patient Waittime]]&lt;=30)</f>
        <v>0</v>
      </c>
      <c r="R3876">
        <f>--Table1[[#This Row],[Patient Admission Flag]]</f>
        <v>0</v>
      </c>
      <c r="S3876">
        <f>--AND(Table1[[#This Row],[WithinTarget]]=1,Table1[[#This Row],[Patient Satisfaction Score]]&gt;=7)</f>
        <v>0</v>
      </c>
      <c r="T3876" t="str">
        <f>IF(LEFT(Table1[[#This Row],[Patient Gender]],1)="F","Female","Male")</f>
        <v>Male</v>
      </c>
    </row>
    <row r="3877" spans="1:20" x14ac:dyDescent="0.3">
      <c r="A3877" t="s">
        <v>3981</v>
      </c>
      <c r="B3877" s="1">
        <v>45581.061111111114</v>
      </c>
      <c r="C3877" t="s">
        <v>9</v>
      </c>
      <c r="D3877">
        <v>49</v>
      </c>
      <c r="E3877" t="s">
        <v>22</v>
      </c>
      <c r="F3877" t="s">
        <v>17</v>
      </c>
      <c r="G3877" t="b">
        <v>0</v>
      </c>
      <c r="I3877">
        <v>46</v>
      </c>
      <c r="J3877" t="b">
        <v>0</v>
      </c>
      <c r="K3877">
        <f>YEAR(Table1[[#This Row],[Patient Admission Date]])</f>
        <v>2024</v>
      </c>
      <c r="L3877" t="str">
        <f>TEXT(Table1[[#This Row],[Patient Admission Date]],"mmm")</f>
        <v>Oct</v>
      </c>
      <c r="M3877" t="str">
        <f>TEXT(Table1[[#This Row],[Patient Admission Date]],"ddd")</f>
        <v>Wed</v>
      </c>
      <c r="N3877" t="str">
        <f>TEXT(INT(HOUR(Table1[[#This Row],[Patient Admission Date]])/3)*3,"00")&amp;"-"&amp;TEXT(INT(HOUR(Table1[[#This Row],[Patient Admission Date]])/3)*3+3,"00")</f>
        <v>00-03</v>
      </c>
      <c r="O3877" t="str" cm="1">
        <f t="array" ref="O3877">_xlfn.IFS(Table1[[#This Row],[Patient Age]]&lt;=14,"0-14",Table1[[#This Row],[Patient Age]]&lt;=29,"15-29",Table1[[#This Row],[Patient Age]]&lt;=44,"30-44",Table1[[#This Row],[Patient Age]]&lt;=59,"45-59",Table1[[#This Row],[Patient Age]]&lt;=74,"60-74",TRUE,"75+")</f>
        <v>45-59</v>
      </c>
      <c r="P3877" t="str" cm="1">
        <f t="array" ref="P3877">_xlfn.IFS(Table1[[#This Row],[Patient Waittime]]&lt;=15,"0-15",Table1[[#This Row],[Patient Waittime]]&lt;=30,"16-30",Table1[[#This Row],[Patient Waittime]]&lt;=45,"31-45",Table1[[#This Row],[Patient Waittime]]&lt;=60,"46-60",TRUE,"60+")</f>
        <v>46-60</v>
      </c>
      <c r="Q3877">
        <f>--(Table1[[#This Row],[Patient Waittime]]&lt;=30)</f>
        <v>0</v>
      </c>
      <c r="R3877">
        <f>--Table1[[#This Row],[Patient Admission Flag]]</f>
        <v>0</v>
      </c>
      <c r="S3877">
        <f>--AND(Table1[[#This Row],[WithinTarget]]=1,Table1[[#This Row],[Patient Satisfaction Score]]&gt;=7)</f>
        <v>0</v>
      </c>
      <c r="T3877" t="str">
        <f>IF(LEFT(Table1[[#This Row],[Patient Gender]],1)="F","Female","Male")</f>
        <v>Male</v>
      </c>
    </row>
    <row r="3878" spans="1:20" x14ac:dyDescent="0.3">
      <c r="A3878" t="s">
        <v>3982</v>
      </c>
      <c r="B3878" s="1">
        <v>45117.934027777781</v>
      </c>
      <c r="C3878" t="s">
        <v>9</v>
      </c>
      <c r="D3878">
        <v>36</v>
      </c>
      <c r="E3878" t="s">
        <v>22</v>
      </c>
      <c r="F3878" t="s">
        <v>17</v>
      </c>
      <c r="G3878" t="b">
        <v>0</v>
      </c>
      <c r="I3878">
        <v>50</v>
      </c>
      <c r="J3878" t="b">
        <v>0</v>
      </c>
      <c r="K3878">
        <f>YEAR(Table1[[#This Row],[Patient Admission Date]])</f>
        <v>2023</v>
      </c>
      <c r="L3878" t="str">
        <f>TEXT(Table1[[#This Row],[Patient Admission Date]],"mmm")</f>
        <v>Jul</v>
      </c>
      <c r="M3878" t="str">
        <f>TEXT(Table1[[#This Row],[Patient Admission Date]],"ddd")</f>
        <v>Mon</v>
      </c>
      <c r="N3878" t="str">
        <f>TEXT(INT(HOUR(Table1[[#This Row],[Patient Admission Date]])/3)*3,"00")&amp;"-"&amp;TEXT(INT(HOUR(Table1[[#This Row],[Patient Admission Date]])/3)*3+3,"00")</f>
        <v>21-24</v>
      </c>
      <c r="O3878" t="str" cm="1">
        <f t="array" ref="O3878">_xlfn.IFS(Table1[[#This Row],[Patient Age]]&lt;=14,"0-14",Table1[[#This Row],[Patient Age]]&lt;=29,"15-29",Table1[[#This Row],[Patient Age]]&lt;=44,"30-44",Table1[[#This Row],[Patient Age]]&lt;=59,"45-59",Table1[[#This Row],[Patient Age]]&lt;=74,"60-74",TRUE,"75+")</f>
        <v>30-44</v>
      </c>
      <c r="P3878" t="str" cm="1">
        <f t="array" ref="P3878">_xlfn.IFS(Table1[[#This Row],[Patient Waittime]]&lt;=15,"0-15",Table1[[#This Row],[Patient Waittime]]&lt;=30,"16-30",Table1[[#This Row],[Patient Waittime]]&lt;=45,"31-45",Table1[[#This Row],[Patient Waittime]]&lt;=60,"46-60",TRUE,"60+")</f>
        <v>46-60</v>
      </c>
      <c r="Q3878">
        <f>--(Table1[[#This Row],[Patient Waittime]]&lt;=30)</f>
        <v>0</v>
      </c>
      <c r="R3878">
        <f>--Table1[[#This Row],[Patient Admission Flag]]</f>
        <v>0</v>
      </c>
      <c r="S3878">
        <f>--AND(Table1[[#This Row],[WithinTarget]]=1,Table1[[#This Row],[Patient Satisfaction Score]]&gt;=7)</f>
        <v>0</v>
      </c>
      <c r="T3878" t="str">
        <f>IF(LEFT(Table1[[#This Row],[Patient Gender]],1)="F","Female","Male")</f>
        <v>Male</v>
      </c>
    </row>
    <row r="3879" spans="1:20" x14ac:dyDescent="0.3">
      <c r="A3879" t="s">
        <v>3983</v>
      </c>
      <c r="B3879" s="1">
        <v>45125.077777777777</v>
      </c>
      <c r="C3879" t="s">
        <v>9</v>
      </c>
      <c r="D3879">
        <v>56</v>
      </c>
      <c r="E3879" t="s">
        <v>22</v>
      </c>
      <c r="F3879" t="s">
        <v>17</v>
      </c>
      <c r="G3879" t="b">
        <v>0</v>
      </c>
      <c r="I3879">
        <v>50</v>
      </c>
      <c r="J3879" t="b">
        <v>0</v>
      </c>
      <c r="K3879">
        <f>YEAR(Table1[[#This Row],[Patient Admission Date]])</f>
        <v>2023</v>
      </c>
      <c r="L3879" t="str">
        <f>TEXT(Table1[[#This Row],[Patient Admission Date]],"mmm")</f>
        <v>Jul</v>
      </c>
      <c r="M3879" t="str">
        <f>TEXT(Table1[[#This Row],[Patient Admission Date]],"ddd")</f>
        <v>Tue</v>
      </c>
      <c r="N3879" t="str">
        <f>TEXT(INT(HOUR(Table1[[#This Row],[Patient Admission Date]])/3)*3,"00")&amp;"-"&amp;TEXT(INT(HOUR(Table1[[#This Row],[Patient Admission Date]])/3)*3+3,"00")</f>
        <v>00-03</v>
      </c>
      <c r="O3879" t="str" cm="1">
        <f t="array" ref="O3879">_xlfn.IFS(Table1[[#This Row],[Patient Age]]&lt;=14,"0-14",Table1[[#This Row],[Patient Age]]&lt;=29,"15-29",Table1[[#This Row],[Patient Age]]&lt;=44,"30-44",Table1[[#This Row],[Patient Age]]&lt;=59,"45-59",Table1[[#This Row],[Patient Age]]&lt;=74,"60-74",TRUE,"75+")</f>
        <v>45-59</v>
      </c>
      <c r="P3879" t="str" cm="1">
        <f t="array" ref="P3879">_xlfn.IFS(Table1[[#This Row],[Patient Waittime]]&lt;=15,"0-15",Table1[[#This Row],[Patient Waittime]]&lt;=30,"16-30",Table1[[#This Row],[Patient Waittime]]&lt;=45,"31-45",Table1[[#This Row],[Patient Waittime]]&lt;=60,"46-60",TRUE,"60+")</f>
        <v>46-60</v>
      </c>
      <c r="Q3879">
        <f>--(Table1[[#This Row],[Patient Waittime]]&lt;=30)</f>
        <v>0</v>
      </c>
      <c r="R3879">
        <f>--Table1[[#This Row],[Patient Admission Flag]]</f>
        <v>0</v>
      </c>
      <c r="S3879">
        <f>--AND(Table1[[#This Row],[WithinTarget]]=1,Table1[[#This Row],[Patient Satisfaction Score]]&gt;=7)</f>
        <v>0</v>
      </c>
      <c r="T3879" t="str">
        <f>IF(LEFT(Table1[[#This Row],[Patient Gender]],1)="F","Female","Male")</f>
        <v>Male</v>
      </c>
    </row>
    <row r="3880" spans="1:20" x14ac:dyDescent="0.3">
      <c r="A3880" t="s">
        <v>3984</v>
      </c>
      <c r="B3880" s="1">
        <v>45213.606944444444</v>
      </c>
      <c r="C3880" t="s">
        <v>9</v>
      </c>
      <c r="D3880">
        <v>40</v>
      </c>
      <c r="E3880" t="s">
        <v>22</v>
      </c>
      <c r="F3880" t="s">
        <v>17</v>
      </c>
      <c r="G3880" t="b">
        <v>0</v>
      </c>
      <c r="I3880">
        <v>60</v>
      </c>
      <c r="J3880" t="b">
        <v>0</v>
      </c>
      <c r="K3880">
        <f>YEAR(Table1[[#This Row],[Patient Admission Date]])</f>
        <v>2023</v>
      </c>
      <c r="L3880" t="str">
        <f>TEXT(Table1[[#This Row],[Patient Admission Date]],"mmm")</f>
        <v>Oct</v>
      </c>
      <c r="M3880" t="str">
        <f>TEXT(Table1[[#This Row],[Patient Admission Date]],"ddd")</f>
        <v>Sat</v>
      </c>
      <c r="N3880" t="str">
        <f>TEXT(INT(HOUR(Table1[[#This Row],[Patient Admission Date]])/3)*3,"00")&amp;"-"&amp;TEXT(INT(HOUR(Table1[[#This Row],[Patient Admission Date]])/3)*3+3,"00")</f>
        <v>12-15</v>
      </c>
      <c r="O3880" t="str" cm="1">
        <f t="array" ref="O3880">_xlfn.IFS(Table1[[#This Row],[Patient Age]]&lt;=14,"0-14",Table1[[#This Row],[Patient Age]]&lt;=29,"15-29",Table1[[#This Row],[Patient Age]]&lt;=44,"30-44",Table1[[#This Row],[Patient Age]]&lt;=59,"45-59",Table1[[#This Row],[Patient Age]]&lt;=74,"60-74",TRUE,"75+")</f>
        <v>30-44</v>
      </c>
      <c r="P3880" t="str" cm="1">
        <f t="array" ref="P3880">_xlfn.IFS(Table1[[#This Row],[Patient Waittime]]&lt;=15,"0-15",Table1[[#This Row],[Patient Waittime]]&lt;=30,"16-30",Table1[[#This Row],[Patient Waittime]]&lt;=45,"31-45",Table1[[#This Row],[Patient Waittime]]&lt;=60,"46-60",TRUE,"60+")</f>
        <v>46-60</v>
      </c>
      <c r="Q3880">
        <f>--(Table1[[#This Row],[Patient Waittime]]&lt;=30)</f>
        <v>0</v>
      </c>
      <c r="R3880">
        <f>--Table1[[#This Row],[Patient Admission Flag]]</f>
        <v>0</v>
      </c>
      <c r="S3880">
        <f>--AND(Table1[[#This Row],[WithinTarget]]=1,Table1[[#This Row],[Patient Satisfaction Score]]&gt;=7)</f>
        <v>0</v>
      </c>
      <c r="T3880" t="str">
        <f>IF(LEFT(Table1[[#This Row],[Patient Gender]],1)="F","Female","Male")</f>
        <v>Male</v>
      </c>
    </row>
    <row r="3881" spans="1:20" x14ac:dyDescent="0.3">
      <c r="A3881" t="s">
        <v>3985</v>
      </c>
      <c r="B3881" s="1">
        <v>45386.275694444441</v>
      </c>
      <c r="C3881" t="s">
        <v>9</v>
      </c>
      <c r="D3881">
        <v>70</v>
      </c>
      <c r="E3881" t="s">
        <v>22</v>
      </c>
      <c r="F3881" t="s">
        <v>17</v>
      </c>
      <c r="G3881" t="b">
        <v>0</v>
      </c>
      <c r="H3881">
        <v>0</v>
      </c>
      <c r="I3881">
        <v>41</v>
      </c>
      <c r="J3881" t="b">
        <v>0</v>
      </c>
      <c r="K3881">
        <f>YEAR(Table1[[#This Row],[Patient Admission Date]])</f>
        <v>2024</v>
      </c>
      <c r="L3881" t="str">
        <f>TEXT(Table1[[#This Row],[Patient Admission Date]],"mmm")</f>
        <v>Apr</v>
      </c>
      <c r="M3881" t="str">
        <f>TEXT(Table1[[#This Row],[Patient Admission Date]],"ddd")</f>
        <v>Thu</v>
      </c>
      <c r="N3881" t="str">
        <f>TEXT(INT(HOUR(Table1[[#This Row],[Patient Admission Date]])/3)*3,"00")&amp;"-"&amp;TEXT(INT(HOUR(Table1[[#This Row],[Patient Admission Date]])/3)*3+3,"00")</f>
        <v>06-09</v>
      </c>
      <c r="O3881" t="str" cm="1">
        <f t="array" ref="O3881">_xlfn.IFS(Table1[[#This Row],[Patient Age]]&lt;=14,"0-14",Table1[[#This Row],[Patient Age]]&lt;=29,"15-29",Table1[[#This Row],[Patient Age]]&lt;=44,"30-44",Table1[[#This Row],[Patient Age]]&lt;=59,"45-59",Table1[[#This Row],[Patient Age]]&lt;=74,"60-74",TRUE,"75+")</f>
        <v>60-74</v>
      </c>
      <c r="P3881" t="str" cm="1">
        <f t="array" ref="P3881">_xlfn.IFS(Table1[[#This Row],[Patient Waittime]]&lt;=15,"0-15",Table1[[#This Row],[Patient Waittime]]&lt;=30,"16-30",Table1[[#This Row],[Patient Waittime]]&lt;=45,"31-45",Table1[[#This Row],[Patient Waittime]]&lt;=60,"46-60",TRUE,"60+")</f>
        <v>31-45</v>
      </c>
      <c r="Q3881">
        <f>--(Table1[[#This Row],[Patient Waittime]]&lt;=30)</f>
        <v>0</v>
      </c>
      <c r="R3881">
        <f>--Table1[[#This Row],[Patient Admission Flag]]</f>
        <v>0</v>
      </c>
      <c r="S3881">
        <f>--AND(Table1[[#This Row],[WithinTarget]]=1,Table1[[#This Row],[Patient Satisfaction Score]]&gt;=7)</f>
        <v>0</v>
      </c>
      <c r="T3881" t="str">
        <f>IF(LEFT(Table1[[#This Row],[Patient Gender]],1)="F","Female","Male")</f>
        <v>Male</v>
      </c>
    </row>
    <row r="3882" spans="1:20" x14ac:dyDescent="0.3">
      <c r="A3882" t="s">
        <v>3986</v>
      </c>
      <c r="B3882" s="1">
        <v>45500.210416666669</v>
      </c>
      <c r="C3882" t="s">
        <v>9</v>
      </c>
      <c r="D3882">
        <v>73</v>
      </c>
      <c r="E3882" t="s">
        <v>22</v>
      </c>
      <c r="F3882" t="s">
        <v>17</v>
      </c>
      <c r="G3882" t="b">
        <v>0</v>
      </c>
      <c r="H3882">
        <v>0</v>
      </c>
      <c r="I3882">
        <v>35</v>
      </c>
      <c r="J3882" t="b">
        <v>0</v>
      </c>
      <c r="K3882">
        <f>YEAR(Table1[[#This Row],[Patient Admission Date]])</f>
        <v>2024</v>
      </c>
      <c r="L3882" t="str">
        <f>TEXT(Table1[[#This Row],[Patient Admission Date]],"mmm")</f>
        <v>Jul</v>
      </c>
      <c r="M3882" t="str">
        <f>TEXT(Table1[[#This Row],[Patient Admission Date]],"ddd")</f>
        <v>Sat</v>
      </c>
      <c r="N3882" t="str">
        <f>TEXT(INT(HOUR(Table1[[#This Row],[Patient Admission Date]])/3)*3,"00")&amp;"-"&amp;TEXT(INT(HOUR(Table1[[#This Row],[Patient Admission Date]])/3)*3+3,"00")</f>
        <v>03-06</v>
      </c>
      <c r="O3882" t="str" cm="1">
        <f t="array" ref="O3882">_xlfn.IFS(Table1[[#This Row],[Patient Age]]&lt;=14,"0-14",Table1[[#This Row],[Patient Age]]&lt;=29,"15-29",Table1[[#This Row],[Patient Age]]&lt;=44,"30-44",Table1[[#This Row],[Patient Age]]&lt;=59,"45-59",Table1[[#This Row],[Patient Age]]&lt;=74,"60-74",TRUE,"75+")</f>
        <v>60-74</v>
      </c>
      <c r="P3882" t="str" cm="1">
        <f t="array" ref="P3882">_xlfn.IFS(Table1[[#This Row],[Patient Waittime]]&lt;=15,"0-15",Table1[[#This Row],[Patient Waittime]]&lt;=30,"16-30",Table1[[#This Row],[Patient Waittime]]&lt;=45,"31-45",Table1[[#This Row],[Patient Waittime]]&lt;=60,"46-60",TRUE,"60+")</f>
        <v>31-45</v>
      </c>
      <c r="Q3882">
        <f>--(Table1[[#This Row],[Patient Waittime]]&lt;=30)</f>
        <v>0</v>
      </c>
      <c r="R3882">
        <f>--Table1[[#This Row],[Patient Admission Flag]]</f>
        <v>0</v>
      </c>
      <c r="S3882">
        <f>--AND(Table1[[#This Row],[WithinTarget]]=1,Table1[[#This Row],[Patient Satisfaction Score]]&gt;=7)</f>
        <v>0</v>
      </c>
      <c r="T3882" t="str">
        <f>IF(LEFT(Table1[[#This Row],[Patient Gender]],1)="F","Female","Male")</f>
        <v>Male</v>
      </c>
    </row>
    <row r="3883" spans="1:20" x14ac:dyDescent="0.3">
      <c r="A3883" t="s">
        <v>3987</v>
      </c>
      <c r="B3883" s="1">
        <v>45513.023611111108</v>
      </c>
      <c r="C3883" t="s">
        <v>9</v>
      </c>
      <c r="D3883">
        <v>60</v>
      </c>
      <c r="E3883" t="s">
        <v>22</v>
      </c>
      <c r="F3883" t="s">
        <v>17</v>
      </c>
      <c r="G3883" t="b">
        <v>0</v>
      </c>
      <c r="H3883">
        <v>4</v>
      </c>
      <c r="I3883">
        <v>28</v>
      </c>
      <c r="J3883" t="b">
        <v>0</v>
      </c>
      <c r="K3883">
        <f>YEAR(Table1[[#This Row],[Patient Admission Date]])</f>
        <v>2024</v>
      </c>
      <c r="L3883" t="str">
        <f>TEXT(Table1[[#This Row],[Patient Admission Date]],"mmm")</f>
        <v>Aug</v>
      </c>
      <c r="M3883" t="str">
        <f>TEXT(Table1[[#This Row],[Patient Admission Date]],"ddd")</f>
        <v>Fri</v>
      </c>
      <c r="N3883" t="str">
        <f>TEXT(INT(HOUR(Table1[[#This Row],[Patient Admission Date]])/3)*3,"00")&amp;"-"&amp;TEXT(INT(HOUR(Table1[[#This Row],[Patient Admission Date]])/3)*3+3,"00")</f>
        <v>00-03</v>
      </c>
      <c r="O3883" t="str" cm="1">
        <f t="array" ref="O3883">_xlfn.IFS(Table1[[#This Row],[Patient Age]]&lt;=14,"0-14",Table1[[#This Row],[Patient Age]]&lt;=29,"15-29",Table1[[#This Row],[Patient Age]]&lt;=44,"30-44",Table1[[#This Row],[Patient Age]]&lt;=59,"45-59",Table1[[#This Row],[Patient Age]]&lt;=74,"60-74",TRUE,"75+")</f>
        <v>60-74</v>
      </c>
      <c r="P3883" t="str" cm="1">
        <f t="array" ref="P3883">_xlfn.IFS(Table1[[#This Row],[Patient Waittime]]&lt;=15,"0-15",Table1[[#This Row],[Patient Waittime]]&lt;=30,"16-30",Table1[[#This Row],[Patient Waittime]]&lt;=45,"31-45",Table1[[#This Row],[Patient Waittime]]&lt;=60,"46-60",TRUE,"60+")</f>
        <v>16-30</v>
      </c>
      <c r="Q3883">
        <f>--(Table1[[#This Row],[Patient Waittime]]&lt;=30)</f>
        <v>1</v>
      </c>
      <c r="R3883">
        <f>--Table1[[#This Row],[Patient Admission Flag]]</f>
        <v>0</v>
      </c>
      <c r="S3883">
        <f>--AND(Table1[[#This Row],[WithinTarget]]=1,Table1[[#This Row],[Patient Satisfaction Score]]&gt;=7)</f>
        <v>0</v>
      </c>
      <c r="T3883" t="str">
        <f>IF(LEFT(Table1[[#This Row],[Patient Gender]],1)="F","Female","Male")</f>
        <v>Male</v>
      </c>
    </row>
    <row r="3884" spans="1:20" x14ac:dyDescent="0.3">
      <c r="A3884" t="s">
        <v>3988</v>
      </c>
      <c r="B3884" s="1">
        <v>45296.85833333333</v>
      </c>
      <c r="C3884" t="s">
        <v>9</v>
      </c>
      <c r="D3884">
        <v>9</v>
      </c>
      <c r="E3884" t="s">
        <v>22</v>
      </c>
      <c r="F3884" t="s">
        <v>17</v>
      </c>
      <c r="G3884" t="b">
        <v>0</v>
      </c>
      <c r="H3884">
        <v>8</v>
      </c>
      <c r="I3884">
        <v>30</v>
      </c>
      <c r="J3884" t="b">
        <v>0</v>
      </c>
      <c r="K3884">
        <f>YEAR(Table1[[#This Row],[Patient Admission Date]])</f>
        <v>2024</v>
      </c>
      <c r="L3884" t="str">
        <f>TEXT(Table1[[#This Row],[Patient Admission Date]],"mmm")</f>
        <v>Jan</v>
      </c>
      <c r="M3884" t="str">
        <f>TEXT(Table1[[#This Row],[Patient Admission Date]],"ddd")</f>
        <v>Fri</v>
      </c>
      <c r="N3884" t="str">
        <f>TEXT(INT(HOUR(Table1[[#This Row],[Patient Admission Date]])/3)*3,"00")&amp;"-"&amp;TEXT(INT(HOUR(Table1[[#This Row],[Patient Admission Date]])/3)*3+3,"00")</f>
        <v>18-21</v>
      </c>
      <c r="O3884" t="str" cm="1">
        <f t="array" ref="O3884">_xlfn.IFS(Table1[[#This Row],[Patient Age]]&lt;=14,"0-14",Table1[[#This Row],[Patient Age]]&lt;=29,"15-29",Table1[[#This Row],[Patient Age]]&lt;=44,"30-44",Table1[[#This Row],[Patient Age]]&lt;=59,"45-59",Table1[[#This Row],[Patient Age]]&lt;=74,"60-74",TRUE,"75+")</f>
        <v>0-14</v>
      </c>
      <c r="P3884" t="str" cm="1">
        <f t="array" ref="P3884">_xlfn.IFS(Table1[[#This Row],[Patient Waittime]]&lt;=15,"0-15",Table1[[#This Row],[Patient Waittime]]&lt;=30,"16-30",Table1[[#This Row],[Patient Waittime]]&lt;=45,"31-45",Table1[[#This Row],[Patient Waittime]]&lt;=60,"46-60",TRUE,"60+")</f>
        <v>16-30</v>
      </c>
      <c r="Q3884">
        <f>--(Table1[[#This Row],[Patient Waittime]]&lt;=30)</f>
        <v>1</v>
      </c>
      <c r="R3884">
        <f>--Table1[[#This Row],[Patient Admission Flag]]</f>
        <v>0</v>
      </c>
      <c r="S3884">
        <f>--AND(Table1[[#This Row],[WithinTarget]]=1,Table1[[#This Row],[Patient Satisfaction Score]]&gt;=7)</f>
        <v>1</v>
      </c>
      <c r="T3884" t="str">
        <f>IF(LEFT(Table1[[#This Row],[Patient Gender]],1)="F","Female","Male")</f>
        <v>Male</v>
      </c>
    </row>
    <row r="3885" spans="1:20" x14ac:dyDescent="0.3">
      <c r="A3885" t="s">
        <v>3989</v>
      </c>
      <c r="B3885" s="1">
        <v>45088.818055555559</v>
      </c>
      <c r="C3885" t="s">
        <v>9</v>
      </c>
      <c r="D3885">
        <v>69</v>
      </c>
      <c r="E3885" t="s">
        <v>22</v>
      </c>
      <c r="F3885" t="s">
        <v>17</v>
      </c>
      <c r="G3885" t="b">
        <v>0</v>
      </c>
      <c r="H3885">
        <v>9</v>
      </c>
      <c r="I3885">
        <v>45</v>
      </c>
      <c r="J3885" t="b">
        <v>0</v>
      </c>
      <c r="K3885">
        <f>YEAR(Table1[[#This Row],[Patient Admission Date]])</f>
        <v>2023</v>
      </c>
      <c r="L3885" t="str">
        <f>TEXT(Table1[[#This Row],[Patient Admission Date]],"mmm")</f>
        <v>Jun</v>
      </c>
      <c r="M3885" t="str">
        <f>TEXT(Table1[[#This Row],[Patient Admission Date]],"ddd")</f>
        <v>Sun</v>
      </c>
      <c r="N3885" t="str">
        <f>TEXT(INT(HOUR(Table1[[#This Row],[Patient Admission Date]])/3)*3,"00")&amp;"-"&amp;TEXT(INT(HOUR(Table1[[#This Row],[Patient Admission Date]])/3)*3+3,"00")</f>
        <v>18-21</v>
      </c>
      <c r="O3885" t="str" cm="1">
        <f t="array" ref="O3885">_xlfn.IFS(Table1[[#This Row],[Patient Age]]&lt;=14,"0-14",Table1[[#This Row],[Patient Age]]&lt;=29,"15-29",Table1[[#This Row],[Patient Age]]&lt;=44,"30-44",Table1[[#This Row],[Patient Age]]&lt;=59,"45-59",Table1[[#This Row],[Patient Age]]&lt;=74,"60-74",TRUE,"75+")</f>
        <v>60-74</v>
      </c>
      <c r="P3885" t="str" cm="1">
        <f t="array" ref="P3885">_xlfn.IFS(Table1[[#This Row],[Patient Waittime]]&lt;=15,"0-15",Table1[[#This Row],[Patient Waittime]]&lt;=30,"16-30",Table1[[#This Row],[Patient Waittime]]&lt;=45,"31-45",Table1[[#This Row],[Patient Waittime]]&lt;=60,"46-60",TRUE,"60+")</f>
        <v>31-45</v>
      </c>
      <c r="Q3885">
        <f>--(Table1[[#This Row],[Patient Waittime]]&lt;=30)</f>
        <v>0</v>
      </c>
      <c r="R3885">
        <f>--Table1[[#This Row],[Patient Admission Flag]]</f>
        <v>0</v>
      </c>
      <c r="S3885">
        <f>--AND(Table1[[#This Row],[WithinTarget]]=1,Table1[[#This Row],[Patient Satisfaction Score]]&gt;=7)</f>
        <v>0</v>
      </c>
      <c r="T3885" t="str">
        <f>IF(LEFT(Table1[[#This Row],[Patient Gender]],1)="F","Female","Male")</f>
        <v>Male</v>
      </c>
    </row>
    <row r="3886" spans="1:20" x14ac:dyDescent="0.3">
      <c r="A3886" t="s">
        <v>3990</v>
      </c>
      <c r="B3886" s="1">
        <v>45110.521527777775</v>
      </c>
      <c r="C3886" t="s">
        <v>9</v>
      </c>
      <c r="D3886">
        <v>62</v>
      </c>
      <c r="E3886" t="s">
        <v>22</v>
      </c>
      <c r="F3886" t="s">
        <v>23</v>
      </c>
      <c r="G3886" t="b">
        <v>0</v>
      </c>
      <c r="I3886">
        <v>27</v>
      </c>
      <c r="J3886" t="b">
        <v>0</v>
      </c>
      <c r="K3886">
        <f>YEAR(Table1[[#This Row],[Patient Admission Date]])</f>
        <v>2023</v>
      </c>
      <c r="L3886" t="str">
        <f>TEXT(Table1[[#This Row],[Patient Admission Date]],"mmm")</f>
        <v>Jul</v>
      </c>
      <c r="M3886" t="str">
        <f>TEXT(Table1[[#This Row],[Patient Admission Date]],"ddd")</f>
        <v>Mon</v>
      </c>
      <c r="N3886" t="str">
        <f>TEXT(INT(HOUR(Table1[[#This Row],[Patient Admission Date]])/3)*3,"00")&amp;"-"&amp;TEXT(INT(HOUR(Table1[[#This Row],[Patient Admission Date]])/3)*3+3,"00")</f>
        <v>12-15</v>
      </c>
      <c r="O3886" t="str" cm="1">
        <f t="array" ref="O3886">_xlfn.IFS(Table1[[#This Row],[Patient Age]]&lt;=14,"0-14",Table1[[#This Row],[Patient Age]]&lt;=29,"15-29",Table1[[#This Row],[Patient Age]]&lt;=44,"30-44",Table1[[#This Row],[Patient Age]]&lt;=59,"45-59",Table1[[#This Row],[Patient Age]]&lt;=74,"60-74",TRUE,"75+")</f>
        <v>60-74</v>
      </c>
      <c r="P3886" t="str" cm="1">
        <f t="array" ref="P3886">_xlfn.IFS(Table1[[#This Row],[Patient Waittime]]&lt;=15,"0-15",Table1[[#This Row],[Patient Waittime]]&lt;=30,"16-30",Table1[[#This Row],[Patient Waittime]]&lt;=45,"31-45",Table1[[#This Row],[Patient Waittime]]&lt;=60,"46-60",TRUE,"60+")</f>
        <v>16-30</v>
      </c>
      <c r="Q3886">
        <f>--(Table1[[#This Row],[Patient Waittime]]&lt;=30)</f>
        <v>1</v>
      </c>
      <c r="R3886">
        <f>--Table1[[#This Row],[Patient Admission Flag]]</f>
        <v>0</v>
      </c>
      <c r="S3886">
        <f>--AND(Table1[[#This Row],[WithinTarget]]=1,Table1[[#This Row],[Patient Satisfaction Score]]&gt;=7)</f>
        <v>0</v>
      </c>
      <c r="T3886" t="str">
        <f>IF(LEFT(Table1[[#This Row],[Patient Gender]],1)="F","Female","Male")</f>
        <v>Male</v>
      </c>
    </row>
    <row r="3887" spans="1:20" x14ac:dyDescent="0.3">
      <c r="A3887" t="s">
        <v>3991</v>
      </c>
      <c r="B3887" s="1">
        <v>45566.638194444444</v>
      </c>
      <c r="C3887" t="s">
        <v>9</v>
      </c>
      <c r="D3887">
        <v>22</v>
      </c>
      <c r="E3887" t="s">
        <v>22</v>
      </c>
      <c r="F3887" t="s">
        <v>23</v>
      </c>
      <c r="G3887" t="b">
        <v>0</v>
      </c>
      <c r="I3887">
        <v>60</v>
      </c>
      <c r="J3887" t="b">
        <v>0</v>
      </c>
      <c r="K3887">
        <f>YEAR(Table1[[#This Row],[Patient Admission Date]])</f>
        <v>2024</v>
      </c>
      <c r="L3887" t="str">
        <f>TEXT(Table1[[#This Row],[Patient Admission Date]],"mmm")</f>
        <v>Oct</v>
      </c>
      <c r="M3887" t="str">
        <f>TEXT(Table1[[#This Row],[Patient Admission Date]],"ddd")</f>
        <v>Tue</v>
      </c>
      <c r="N3887" t="str">
        <f>TEXT(INT(HOUR(Table1[[#This Row],[Patient Admission Date]])/3)*3,"00")&amp;"-"&amp;TEXT(INT(HOUR(Table1[[#This Row],[Patient Admission Date]])/3)*3+3,"00")</f>
        <v>15-18</v>
      </c>
      <c r="O3887" t="str" cm="1">
        <f t="array" ref="O3887">_xlfn.IFS(Table1[[#This Row],[Patient Age]]&lt;=14,"0-14",Table1[[#This Row],[Patient Age]]&lt;=29,"15-29",Table1[[#This Row],[Patient Age]]&lt;=44,"30-44",Table1[[#This Row],[Patient Age]]&lt;=59,"45-59",Table1[[#This Row],[Patient Age]]&lt;=74,"60-74",TRUE,"75+")</f>
        <v>15-29</v>
      </c>
      <c r="P3887" t="str" cm="1">
        <f t="array" ref="P3887">_xlfn.IFS(Table1[[#This Row],[Patient Waittime]]&lt;=15,"0-15",Table1[[#This Row],[Patient Waittime]]&lt;=30,"16-30",Table1[[#This Row],[Patient Waittime]]&lt;=45,"31-45",Table1[[#This Row],[Patient Waittime]]&lt;=60,"46-60",TRUE,"60+")</f>
        <v>46-60</v>
      </c>
      <c r="Q3887">
        <f>--(Table1[[#This Row],[Patient Waittime]]&lt;=30)</f>
        <v>0</v>
      </c>
      <c r="R3887">
        <f>--Table1[[#This Row],[Patient Admission Flag]]</f>
        <v>0</v>
      </c>
      <c r="S3887">
        <f>--AND(Table1[[#This Row],[WithinTarget]]=1,Table1[[#This Row],[Patient Satisfaction Score]]&gt;=7)</f>
        <v>0</v>
      </c>
      <c r="T3887" t="str">
        <f>IF(LEFT(Table1[[#This Row],[Patient Gender]],1)="F","Female","Male")</f>
        <v>Male</v>
      </c>
    </row>
    <row r="3888" spans="1:20" x14ac:dyDescent="0.3">
      <c r="A3888" t="s">
        <v>3992</v>
      </c>
      <c r="B3888" s="1">
        <v>45469.013194444444</v>
      </c>
      <c r="C3888" t="s">
        <v>9</v>
      </c>
      <c r="D3888">
        <v>42</v>
      </c>
      <c r="E3888" t="s">
        <v>22</v>
      </c>
      <c r="F3888" t="s">
        <v>23</v>
      </c>
      <c r="G3888" t="b">
        <v>0</v>
      </c>
      <c r="I3888">
        <v>41</v>
      </c>
      <c r="J3888" t="b">
        <v>0</v>
      </c>
      <c r="K3888">
        <f>YEAR(Table1[[#This Row],[Patient Admission Date]])</f>
        <v>2024</v>
      </c>
      <c r="L3888" t="str">
        <f>TEXT(Table1[[#This Row],[Patient Admission Date]],"mmm")</f>
        <v>Jun</v>
      </c>
      <c r="M3888" t="str">
        <f>TEXT(Table1[[#This Row],[Patient Admission Date]],"ddd")</f>
        <v>Wed</v>
      </c>
      <c r="N3888" t="str">
        <f>TEXT(INT(HOUR(Table1[[#This Row],[Patient Admission Date]])/3)*3,"00")&amp;"-"&amp;TEXT(INT(HOUR(Table1[[#This Row],[Patient Admission Date]])/3)*3+3,"00")</f>
        <v>00-03</v>
      </c>
      <c r="O3888" t="str" cm="1">
        <f t="array" ref="O3888">_xlfn.IFS(Table1[[#This Row],[Patient Age]]&lt;=14,"0-14",Table1[[#This Row],[Patient Age]]&lt;=29,"15-29",Table1[[#This Row],[Patient Age]]&lt;=44,"30-44",Table1[[#This Row],[Patient Age]]&lt;=59,"45-59",Table1[[#This Row],[Patient Age]]&lt;=74,"60-74",TRUE,"75+")</f>
        <v>30-44</v>
      </c>
      <c r="P3888" t="str" cm="1">
        <f t="array" ref="P3888">_xlfn.IFS(Table1[[#This Row],[Patient Waittime]]&lt;=15,"0-15",Table1[[#This Row],[Patient Waittime]]&lt;=30,"16-30",Table1[[#This Row],[Patient Waittime]]&lt;=45,"31-45",Table1[[#This Row],[Patient Waittime]]&lt;=60,"46-60",TRUE,"60+")</f>
        <v>31-45</v>
      </c>
      <c r="Q3888">
        <f>--(Table1[[#This Row],[Patient Waittime]]&lt;=30)</f>
        <v>0</v>
      </c>
      <c r="R3888">
        <f>--Table1[[#This Row],[Patient Admission Flag]]</f>
        <v>0</v>
      </c>
      <c r="S3888">
        <f>--AND(Table1[[#This Row],[WithinTarget]]=1,Table1[[#This Row],[Patient Satisfaction Score]]&gt;=7)</f>
        <v>0</v>
      </c>
      <c r="T3888" t="str">
        <f>IF(LEFT(Table1[[#This Row],[Patient Gender]],1)="F","Female","Male")</f>
        <v>Male</v>
      </c>
    </row>
    <row r="3889" spans="1:20" x14ac:dyDescent="0.3">
      <c r="A3889" t="s">
        <v>3993</v>
      </c>
      <c r="B3889" s="1">
        <v>45573.022916666669</v>
      </c>
      <c r="C3889" t="s">
        <v>9</v>
      </c>
      <c r="D3889">
        <v>6</v>
      </c>
      <c r="E3889" t="s">
        <v>22</v>
      </c>
      <c r="F3889" t="s">
        <v>23</v>
      </c>
      <c r="G3889" t="b">
        <v>0</v>
      </c>
      <c r="I3889">
        <v>18</v>
      </c>
      <c r="J3889" t="b">
        <v>0</v>
      </c>
      <c r="K3889">
        <f>YEAR(Table1[[#This Row],[Patient Admission Date]])</f>
        <v>2024</v>
      </c>
      <c r="L3889" t="str">
        <f>TEXT(Table1[[#This Row],[Patient Admission Date]],"mmm")</f>
        <v>Oct</v>
      </c>
      <c r="M3889" t="str">
        <f>TEXT(Table1[[#This Row],[Patient Admission Date]],"ddd")</f>
        <v>Tue</v>
      </c>
      <c r="N3889" t="str">
        <f>TEXT(INT(HOUR(Table1[[#This Row],[Patient Admission Date]])/3)*3,"00")&amp;"-"&amp;TEXT(INT(HOUR(Table1[[#This Row],[Patient Admission Date]])/3)*3+3,"00")</f>
        <v>00-03</v>
      </c>
      <c r="O3889" t="str" cm="1">
        <f t="array" ref="O3889">_xlfn.IFS(Table1[[#This Row],[Patient Age]]&lt;=14,"0-14",Table1[[#This Row],[Patient Age]]&lt;=29,"15-29",Table1[[#This Row],[Patient Age]]&lt;=44,"30-44",Table1[[#This Row],[Patient Age]]&lt;=59,"45-59",Table1[[#This Row],[Patient Age]]&lt;=74,"60-74",TRUE,"75+")</f>
        <v>0-14</v>
      </c>
      <c r="P3889" t="str" cm="1">
        <f t="array" ref="P3889">_xlfn.IFS(Table1[[#This Row],[Patient Waittime]]&lt;=15,"0-15",Table1[[#This Row],[Patient Waittime]]&lt;=30,"16-30",Table1[[#This Row],[Patient Waittime]]&lt;=45,"31-45",Table1[[#This Row],[Patient Waittime]]&lt;=60,"46-60",TRUE,"60+")</f>
        <v>16-30</v>
      </c>
      <c r="Q3889">
        <f>--(Table1[[#This Row],[Patient Waittime]]&lt;=30)</f>
        <v>1</v>
      </c>
      <c r="R3889">
        <f>--Table1[[#This Row],[Patient Admission Flag]]</f>
        <v>0</v>
      </c>
      <c r="S3889">
        <f>--AND(Table1[[#This Row],[WithinTarget]]=1,Table1[[#This Row],[Patient Satisfaction Score]]&gt;=7)</f>
        <v>0</v>
      </c>
      <c r="T3889" t="str">
        <f>IF(LEFT(Table1[[#This Row],[Patient Gender]],1)="F","Female","Male")</f>
        <v>Male</v>
      </c>
    </row>
    <row r="3890" spans="1:20" x14ac:dyDescent="0.3">
      <c r="A3890" t="s">
        <v>3994</v>
      </c>
      <c r="B3890" s="1">
        <v>45360.375694444447</v>
      </c>
      <c r="C3890" t="s">
        <v>9</v>
      </c>
      <c r="D3890">
        <v>30</v>
      </c>
      <c r="E3890" t="s">
        <v>22</v>
      </c>
      <c r="F3890" t="s">
        <v>23</v>
      </c>
      <c r="G3890" t="b">
        <v>0</v>
      </c>
      <c r="I3890">
        <v>45</v>
      </c>
      <c r="J3890" t="b">
        <v>0</v>
      </c>
      <c r="K3890">
        <f>YEAR(Table1[[#This Row],[Patient Admission Date]])</f>
        <v>2024</v>
      </c>
      <c r="L3890" t="str">
        <f>TEXT(Table1[[#This Row],[Patient Admission Date]],"mmm")</f>
        <v>Mar</v>
      </c>
      <c r="M3890" t="str">
        <f>TEXT(Table1[[#This Row],[Patient Admission Date]],"ddd")</f>
        <v>Sat</v>
      </c>
      <c r="N3890" t="str">
        <f>TEXT(INT(HOUR(Table1[[#This Row],[Patient Admission Date]])/3)*3,"00")&amp;"-"&amp;TEXT(INT(HOUR(Table1[[#This Row],[Patient Admission Date]])/3)*3+3,"00")</f>
        <v>09-12</v>
      </c>
      <c r="O3890" t="str" cm="1">
        <f t="array" ref="O3890">_xlfn.IFS(Table1[[#This Row],[Patient Age]]&lt;=14,"0-14",Table1[[#This Row],[Patient Age]]&lt;=29,"15-29",Table1[[#This Row],[Patient Age]]&lt;=44,"30-44",Table1[[#This Row],[Patient Age]]&lt;=59,"45-59",Table1[[#This Row],[Patient Age]]&lt;=74,"60-74",TRUE,"75+")</f>
        <v>30-44</v>
      </c>
      <c r="P3890" t="str" cm="1">
        <f t="array" ref="P3890">_xlfn.IFS(Table1[[#This Row],[Patient Waittime]]&lt;=15,"0-15",Table1[[#This Row],[Patient Waittime]]&lt;=30,"16-30",Table1[[#This Row],[Patient Waittime]]&lt;=45,"31-45",Table1[[#This Row],[Patient Waittime]]&lt;=60,"46-60",TRUE,"60+")</f>
        <v>31-45</v>
      </c>
      <c r="Q3890">
        <f>--(Table1[[#This Row],[Patient Waittime]]&lt;=30)</f>
        <v>0</v>
      </c>
      <c r="R3890">
        <f>--Table1[[#This Row],[Patient Admission Flag]]</f>
        <v>0</v>
      </c>
      <c r="S3890">
        <f>--AND(Table1[[#This Row],[WithinTarget]]=1,Table1[[#This Row],[Patient Satisfaction Score]]&gt;=7)</f>
        <v>0</v>
      </c>
      <c r="T3890" t="str">
        <f>IF(LEFT(Table1[[#This Row],[Patient Gender]],1)="F","Female","Male")</f>
        <v>Male</v>
      </c>
    </row>
    <row r="3891" spans="1:20" x14ac:dyDescent="0.3">
      <c r="A3891" t="s">
        <v>3995</v>
      </c>
      <c r="B3891" s="1">
        <v>45157.463194444441</v>
      </c>
      <c r="C3891" t="s">
        <v>9</v>
      </c>
      <c r="D3891">
        <v>14</v>
      </c>
      <c r="E3891" t="s">
        <v>22</v>
      </c>
      <c r="F3891" t="s">
        <v>23</v>
      </c>
      <c r="G3891" t="b">
        <v>0</v>
      </c>
      <c r="I3891">
        <v>10</v>
      </c>
      <c r="J3891" t="b">
        <v>0</v>
      </c>
      <c r="K3891">
        <f>YEAR(Table1[[#This Row],[Patient Admission Date]])</f>
        <v>2023</v>
      </c>
      <c r="L3891" t="str">
        <f>TEXT(Table1[[#This Row],[Patient Admission Date]],"mmm")</f>
        <v>Aug</v>
      </c>
      <c r="M3891" t="str">
        <f>TEXT(Table1[[#This Row],[Patient Admission Date]],"ddd")</f>
        <v>Sat</v>
      </c>
      <c r="N3891" t="str">
        <f>TEXT(INT(HOUR(Table1[[#This Row],[Patient Admission Date]])/3)*3,"00")&amp;"-"&amp;TEXT(INT(HOUR(Table1[[#This Row],[Patient Admission Date]])/3)*3+3,"00")</f>
        <v>09-12</v>
      </c>
      <c r="O3891" t="str" cm="1">
        <f t="array" ref="O3891">_xlfn.IFS(Table1[[#This Row],[Patient Age]]&lt;=14,"0-14",Table1[[#This Row],[Patient Age]]&lt;=29,"15-29",Table1[[#This Row],[Patient Age]]&lt;=44,"30-44",Table1[[#This Row],[Patient Age]]&lt;=59,"45-59",Table1[[#This Row],[Patient Age]]&lt;=74,"60-74",TRUE,"75+")</f>
        <v>0-14</v>
      </c>
      <c r="P3891" t="str" cm="1">
        <f t="array" ref="P3891">_xlfn.IFS(Table1[[#This Row],[Patient Waittime]]&lt;=15,"0-15",Table1[[#This Row],[Patient Waittime]]&lt;=30,"16-30",Table1[[#This Row],[Patient Waittime]]&lt;=45,"31-45",Table1[[#This Row],[Patient Waittime]]&lt;=60,"46-60",TRUE,"60+")</f>
        <v>0-15</v>
      </c>
      <c r="Q3891">
        <f>--(Table1[[#This Row],[Patient Waittime]]&lt;=30)</f>
        <v>1</v>
      </c>
      <c r="R3891">
        <f>--Table1[[#This Row],[Patient Admission Flag]]</f>
        <v>0</v>
      </c>
      <c r="S3891">
        <f>--AND(Table1[[#This Row],[WithinTarget]]=1,Table1[[#This Row],[Patient Satisfaction Score]]&gt;=7)</f>
        <v>0</v>
      </c>
      <c r="T3891" t="str">
        <f>IF(LEFT(Table1[[#This Row],[Patient Gender]],1)="F","Female","Male")</f>
        <v>Male</v>
      </c>
    </row>
    <row r="3892" spans="1:20" x14ac:dyDescent="0.3">
      <c r="A3892" t="s">
        <v>3996</v>
      </c>
      <c r="B3892" s="1">
        <v>45343.423611111109</v>
      </c>
      <c r="C3892" t="s">
        <v>9</v>
      </c>
      <c r="D3892">
        <v>72</v>
      </c>
      <c r="E3892" t="s">
        <v>22</v>
      </c>
      <c r="F3892" t="s">
        <v>23</v>
      </c>
      <c r="G3892" t="b">
        <v>0</v>
      </c>
      <c r="I3892">
        <v>49</v>
      </c>
      <c r="J3892" t="b">
        <v>0</v>
      </c>
      <c r="K3892">
        <f>YEAR(Table1[[#This Row],[Patient Admission Date]])</f>
        <v>2024</v>
      </c>
      <c r="L3892" t="str">
        <f>TEXT(Table1[[#This Row],[Patient Admission Date]],"mmm")</f>
        <v>Feb</v>
      </c>
      <c r="M3892" t="str">
        <f>TEXT(Table1[[#This Row],[Patient Admission Date]],"ddd")</f>
        <v>Wed</v>
      </c>
      <c r="N3892" t="str">
        <f>TEXT(INT(HOUR(Table1[[#This Row],[Patient Admission Date]])/3)*3,"00")&amp;"-"&amp;TEXT(INT(HOUR(Table1[[#This Row],[Patient Admission Date]])/3)*3+3,"00")</f>
        <v>09-12</v>
      </c>
      <c r="O3892" t="str" cm="1">
        <f t="array" ref="O3892">_xlfn.IFS(Table1[[#This Row],[Patient Age]]&lt;=14,"0-14",Table1[[#This Row],[Patient Age]]&lt;=29,"15-29",Table1[[#This Row],[Patient Age]]&lt;=44,"30-44",Table1[[#This Row],[Patient Age]]&lt;=59,"45-59",Table1[[#This Row],[Patient Age]]&lt;=74,"60-74",TRUE,"75+")</f>
        <v>60-74</v>
      </c>
      <c r="P3892" t="str" cm="1">
        <f t="array" ref="P3892">_xlfn.IFS(Table1[[#This Row],[Patient Waittime]]&lt;=15,"0-15",Table1[[#This Row],[Patient Waittime]]&lt;=30,"16-30",Table1[[#This Row],[Patient Waittime]]&lt;=45,"31-45",Table1[[#This Row],[Patient Waittime]]&lt;=60,"46-60",TRUE,"60+")</f>
        <v>46-60</v>
      </c>
      <c r="Q3892">
        <f>--(Table1[[#This Row],[Patient Waittime]]&lt;=30)</f>
        <v>0</v>
      </c>
      <c r="R3892">
        <f>--Table1[[#This Row],[Patient Admission Flag]]</f>
        <v>0</v>
      </c>
      <c r="S3892">
        <f>--AND(Table1[[#This Row],[WithinTarget]]=1,Table1[[#This Row],[Patient Satisfaction Score]]&gt;=7)</f>
        <v>0</v>
      </c>
      <c r="T3892" t="str">
        <f>IF(LEFT(Table1[[#This Row],[Patient Gender]],1)="F","Female","Male")</f>
        <v>Male</v>
      </c>
    </row>
    <row r="3893" spans="1:20" x14ac:dyDescent="0.3">
      <c r="A3893" t="s">
        <v>3997</v>
      </c>
      <c r="B3893" s="1">
        <v>45140.459027777775</v>
      </c>
      <c r="C3893" t="s">
        <v>9</v>
      </c>
      <c r="D3893">
        <v>33</v>
      </c>
      <c r="E3893" t="s">
        <v>22</v>
      </c>
      <c r="F3893" t="s">
        <v>23</v>
      </c>
      <c r="G3893" t="b">
        <v>0</v>
      </c>
      <c r="I3893">
        <v>39</v>
      </c>
      <c r="J3893" t="b">
        <v>0</v>
      </c>
      <c r="K3893">
        <f>YEAR(Table1[[#This Row],[Patient Admission Date]])</f>
        <v>2023</v>
      </c>
      <c r="L3893" t="str">
        <f>TEXT(Table1[[#This Row],[Patient Admission Date]],"mmm")</f>
        <v>Aug</v>
      </c>
      <c r="M3893" t="str">
        <f>TEXT(Table1[[#This Row],[Patient Admission Date]],"ddd")</f>
        <v>Wed</v>
      </c>
      <c r="N3893" t="str">
        <f>TEXT(INT(HOUR(Table1[[#This Row],[Patient Admission Date]])/3)*3,"00")&amp;"-"&amp;TEXT(INT(HOUR(Table1[[#This Row],[Patient Admission Date]])/3)*3+3,"00")</f>
        <v>09-12</v>
      </c>
      <c r="O3893" t="str" cm="1">
        <f t="array" ref="O3893">_xlfn.IFS(Table1[[#This Row],[Patient Age]]&lt;=14,"0-14",Table1[[#This Row],[Patient Age]]&lt;=29,"15-29",Table1[[#This Row],[Patient Age]]&lt;=44,"30-44",Table1[[#This Row],[Patient Age]]&lt;=59,"45-59",Table1[[#This Row],[Patient Age]]&lt;=74,"60-74",TRUE,"75+")</f>
        <v>30-44</v>
      </c>
      <c r="P3893" t="str" cm="1">
        <f t="array" ref="P3893">_xlfn.IFS(Table1[[#This Row],[Patient Waittime]]&lt;=15,"0-15",Table1[[#This Row],[Patient Waittime]]&lt;=30,"16-30",Table1[[#This Row],[Patient Waittime]]&lt;=45,"31-45",Table1[[#This Row],[Patient Waittime]]&lt;=60,"46-60",TRUE,"60+")</f>
        <v>31-45</v>
      </c>
      <c r="Q3893">
        <f>--(Table1[[#This Row],[Patient Waittime]]&lt;=30)</f>
        <v>0</v>
      </c>
      <c r="R3893">
        <f>--Table1[[#This Row],[Patient Admission Flag]]</f>
        <v>0</v>
      </c>
      <c r="S3893">
        <f>--AND(Table1[[#This Row],[WithinTarget]]=1,Table1[[#This Row],[Patient Satisfaction Score]]&gt;=7)</f>
        <v>0</v>
      </c>
      <c r="T3893" t="str">
        <f>IF(LEFT(Table1[[#This Row],[Patient Gender]],1)="F","Female","Male")</f>
        <v>Male</v>
      </c>
    </row>
    <row r="3894" spans="1:20" x14ac:dyDescent="0.3">
      <c r="A3894" t="s">
        <v>3998</v>
      </c>
      <c r="B3894" s="1">
        <v>45099.163888888892</v>
      </c>
      <c r="C3894" t="s">
        <v>9</v>
      </c>
      <c r="D3894">
        <v>49</v>
      </c>
      <c r="E3894" t="s">
        <v>22</v>
      </c>
      <c r="F3894" t="s">
        <v>23</v>
      </c>
      <c r="G3894" t="b">
        <v>0</v>
      </c>
      <c r="I3894">
        <v>49</v>
      </c>
      <c r="J3894" t="b">
        <v>0</v>
      </c>
      <c r="K3894">
        <f>YEAR(Table1[[#This Row],[Patient Admission Date]])</f>
        <v>2023</v>
      </c>
      <c r="L3894" t="str">
        <f>TEXT(Table1[[#This Row],[Patient Admission Date]],"mmm")</f>
        <v>Jun</v>
      </c>
      <c r="M3894" t="str">
        <f>TEXT(Table1[[#This Row],[Patient Admission Date]],"ddd")</f>
        <v>Thu</v>
      </c>
      <c r="N3894" t="str">
        <f>TEXT(INT(HOUR(Table1[[#This Row],[Patient Admission Date]])/3)*3,"00")&amp;"-"&amp;TEXT(INT(HOUR(Table1[[#This Row],[Patient Admission Date]])/3)*3+3,"00")</f>
        <v>03-06</v>
      </c>
      <c r="O3894" t="str" cm="1">
        <f t="array" ref="O3894">_xlfn.IFS(Table1[[#This Row],[Patient Age]]&lt;=14,"0-14",Table1[[#This Row],[Patient Age]]&lt;=29,"15-29",Table1[[#This Row],[Patient Age]]&lt;=44,"30-44",Table1[[#This Row],[Patient Age]]&lt;=59,"45-59",Table1[[#This Row],[Patient Age]]&lt;=74,"60-74",TRUE,"75+")</f>
        <v>45-59</v>
      </c>
      <c r="P3894" t="str" cm="1">
        <f t="array" ref="P3894">_xlfn.IFS(Table1[[#This Row],[Patient Waittime]]&lt;=15,"0-15",Table1[[#This Row],[Patient Waittime]]&lt;=30,"16-30",Table1[[#This Row],[Patient Waittime]]&lt;=45,"31-45",Table1[[#This Row],[Patient Waittime]]&lt;=60,"46-60",TRUE,"60+")</f>
        <v>46-60</v>
      </c>
      <c r="Q3894">
        <f>--(Table1[[#This Row],[Patient Waittime]]&lt;=30)</f>
        <v>0</v>
      </c>
      <c r="R3894">
        <f>--Table1[[#This Row],[Patient Admission Flag]]</f>
        <v>0</v>
      </c>
      <c r="S3894">
        <f>--AND(Table1[[#This Row],[WithinTarget]]=1,Table1[[#This Row],[Patient Satisfaction Score]]&gt;=7)</f>
        <v>0</v>
      </c>
      <c r="T3894" t="str">
        <f>IF(LEFT(Table1[[#This Row],[Patient Gender]],1)="F","Female","Male")</f>
        <v>Male</v>
      </c>
    </row>
    <row r="3895" spans="1:20" x14ac:dyDescent="0.3">
      <c r="A3895" t="s">
        <v>3999</v>
      </c>
      <c r="B3895" s="1">
        <v>45276.080555555556</v>
      </c>
      <c r="C3895" t="s">
        <v>9</v>
      </c>
      <c r="D3895">
        <v>21</v>
      </c>
      <c r="E3895" t="s">
        <v>22</v>
      </c>
      <c r="F3895" t="s">
        <v>23</v>
      </c>
      <c r="G3895" t="b">
        <v>0</v>
      </c>
      <c r="H3895">
        <v>8</v>
      </c>
      <c r="I3895">
        <v>46</v>
      </c>
      <c r="J3895" t="b">
        <v>0</v>
      </c>
      <c r="K3895">
        <f>YEAR(Table1[[#This Row],[Patient Admission Date]])</f>
        <v>2023</v>
      </c>
      <c r="L3895" t="str">
        <f>TEXT(Table1[[#This Row],[Patient Admission Date]],"mmm")</f>
        <v>Dec</v>
      </c>
      <c r="M3895" t="str">
        <f>TEXT(Table1[[#This Row],[Patient Admission Date]],"ddd")</f>
        <v>Sat</v>
      </c>
      <c r="N3895" t="str">
        <f>TEXT(INT(HOUR(Table1[[#This Row],[Patient Admission Date]])/3)*3,"00")&amp;"-"&amp;TEXT(INT(HOUR(Table1[[#This Row],[Patient Admission Date]])/3)*3+3,"00")</f>
        <v>00-03</v>
      </c>
      <c r="O3895" t="str" cm="1">
        <f t="array" ref="O3895">_xlfn.IFS(Table1[[#This Row],[Patient Age]]&lt;=14,"0-14",Table1[[#This Row],[Patient Age]]&lt;=29,"15-29",Table1[[#This Row],[Patient Age]]&lt;=44,"30-44",Table1[[#This Row],[Patient Age]]&lt;=59,"45-59",Table1[[#This Row],[Patient Age]]&lt;=74,"60-74",TRUE,"75+")</f>
        <v>15-29</v>
      </c>
      <c r="P3895" t="str" cm="1">
        <f t="array" ref="P3895">_xlfn.IFS(Table1[[#This Row],[Patient Waittime]]&lt;=15,"0-15",Table1[[#This Row],[Patient Waittime]]&lt;=30,"16-30",Table1[[#This Row],[Patient Waittime]]&lt;=45,"31-45",Table1[[#This Row],[Patient Waittime]]&lt;=60,"46-60",TRUE,"60+")</f>
        <v>46-60</v>
      </c>
      <c r="Q3895">
        <f>--(Table1[[#This Row],[Patient Waittime]]&lt;=30)</f>
        <v>0</v>
      </c>
      <c r="R3895">
        <f>--Table1[[#This Row],[Patient Admission Flag]]</f>
        <v>0</v>
      </c>
      <c r="S3895">
        <f>--AND(Table1[[#This Row],[WithinTarget]]=1,Table1[[#This Row],[Patient Satisfaction Score]]&gt;=7)</f>
        <v>0</v>
      </c>
      <c r="T3895" t="str">
        <f>IF(LEFT(Table1[[#This Row],[Patient Gender]],1)="F","Female","Male")</f>
        <v>Male</v>
      </c>
    </row>
    <row r="3896" spans="1:20" x14ac:dyDescent="0.3">
      <c r="A3896" t="s">
        <v>4000</v>
      </c>
      <c r="B3896" s="1">
        <v>45335.85833333333</v>
      </c>
      <c r="C3896" t="s">
        <v>9</v>
      </c>
      <c r="D3896">
        <v>70</v>
      </c>
      <c r="E3896" t="s">
        <v>22</v>
      </c>
      <c r="F3896" t="s">
        <v>28</v>
      </c>
      <c r="G3896" t="b">
        <v>0</v>
      </c>
      <c r="I3896">
        <v>23</v>
      </c>
      <c r="J3896" t="b">
        <v>0</v>
      </c>
      <c r="K3896">
        <f>YEAR(Table1[[#This Row],[Patient Admission Date]])</f>
        <v>2024</v>
      </c>
      <c r="L3896" t="str">
        <f>TEXT(Table1[[#This Row],[Patient Admission Date]],"mmm")</f>
        <v>Feb</v>
      </c>
      <c r="M3896" t="str">
        <f>TEXT(Table1[[#This Row],[Patient Admission Date]],"ddd")</f>
        <v>Tue</v>
      </c>
      <c r="N3896" t="str">
        <f>TEXT(INT(HOUR(Table1[[#This Row],[Patient Admission Date]])/3)*3,"00")&amp;"-"&amp;TEXT(INT(HOUR(Table1[[#This Row],[Patient Admission Date]])/3)*3+3,"00")</f>
        <v>18-21</v>
      </c>
      <c r="O3896" t="str" cm="1">
        <f t="array" ref="O3896">_xlfn.IFS(Table1[[#This Row],[Patient Age]]&lt;=14,"0-14",Table1[[#This Row],[Patient Age]]&lt;=29,"15-29",Table1[[#This Row],[Patient Age]]&lt;=44,"30-44",Table1[[#This Row],[Patient Age]]&lt;=59,"45-59",Table1[[#This Row],[Patient Age]]&lt;=74,"60-74",TRUE,"75+")</f>
        <v>60-74</v>
      </c>
      <c r="P3896" t="str" cm="1">
        <f t="array" ref="P3896">_xlfn.IFS(Table1[[#This Row],[Patient Waittime]]&lt;=15,"0-15",Table1[[#This Row],[Patient Waittime]]&lt;=30,"16-30",Table1[[#This Row],[Patient Waittime]]&lt;=45,"31-45",Table1[[#This Row],[Patient Waittime]]&lt;=60,"46-60",TRUE,"60+")</f>
        <v>16-30</v>
      </c>
      <c r="Q3896">
        <f>--(Table1[[#This Row],[Patient Waittime]]&lt;=30)</f>
        <v>1</v>
      </c>
      <c r="R3896">
        <f>--Table1[[#This Row],[Patient Admission Flag]]</f>
        <v>0</v>
      </c>
      <c r="S3896">
        <f>--AND(Table1[[#This Row],[WithinTarget]]=1,Table1[[#This Row],[Patient Satisfaction Score]]&gt;=7)</f>
        <v>0</v>
      </c>
      <c r="T3896" t="str">
        <f>IF(LEFT(Table1[[#This Row],[Patient Gender]],1)="F","Female","Male")</f>
        <v>Male</v>
      </c>
    </row>
    <row r="3897" spans="1:20" x14ac:dyDescent="0.3">
      <c r="A3897" t="s">
        <v>4001</v>
      </c>
      <c r="B3897" s="1">
        <v>45075.231944444444</v>
      </c>
      <c r="C3897" t="s">
        <v>9</v>
      </c>
      <c r="D3897">
        <v>13</v>
      </c>
      <c r="E3897" t="s">
        <v>22</v>
      </c>
      <c r="F3897" t="s">
        <v>28</v>
      </c>
      <c r="G3897" t="b">
        <v>0</v>
      </c>
      <c r="I3897">
        <v>42</v>
      </c>
      <c r="J3897" t="b">
        <v>0</v>
      </c>
      <c r="K3897">
        <f>YEAR(Table1[[#This Row],[Patient Admission Date]])</f>
        <v>2023</v>
      </c>
      <c r="L3897" t="str">
        <f>TEXT(Table1[[#This Row],[Patient Admission Date]],"mmm")</f>
        <v>May</v>
      </c>
      <c r="M3897" t="str">
        <f>TEXT(Table1[[#This Row],[Patient Admission Date]],"ddd")</f>
        <v>Mon</v>
      </c>
      <c r="N3897" t="str">
        <f>TEXT(INT(HOUR(Table1[[#This Row],[Patient Admission Date]])/3)*3,"00")&amp;"-"&amp;TEXT(INT(HOUR(Table1[[#This Row],[Patient Admission Date]])/3)*3+3,"00")</f>
        <v>03-06</v>
      </c>
      <c r="O3897" t="str" cm="1">
        <f t="array" ref="O3897">_xlfn.IFS(Table1[[#This Row],[Patient Age]]&lt;=14,"0-14",Table1[[#This Row],[Patient Age]]&lt;=29,"15-29",Table1[[#This Row],[Patient Age]]&lt;=44,"30-44",Table1[[#This Row],[Patient Age]]&lt;=59,"45-59",Table1[[#This Row],[Patient Age]]&lt;=74,"60-74",TRUE,"75+")</f>
        <v>0-14</v>
      </c>
      <c r="P3897" t="str" cm="1">
        <f t="array" ref="P3897">_xlfn.IFS(Table1[[#This Row],[Patient Waittime]]&lt;=15,"0-15",Table1[[#This Row],[Patient Waittime]]&lt;=30,"16-30",Table1[[#This Row],[Patient Waittime]]&lt;=45,"31-45",Table1[[#This Row],[Patient Waittime]]&lt;=60,"46-60",TRUE,"60+")</f>
        <v>31-45</v>
      </c>
      <c r="Q3897">
        <f>--(Table1[[#This Row],[Patient Waittime]]&lt;=30)</f>
        <v>0</v>
      </c>
      <c r="R3897">
        <f>--Table1[[#This Row],[Patient Admission Flag]]</f>
        <v>0</v>
      </c>
      <c r="S3897">
        <f>--AND(Table1[[#This Row],[WithinTarget]]=1,Table1[[#This Row],[Patient Satisfaction Score]]&gt;=7)</f>
        <v>0</v>
      </c>
      <c r="T3897" t="str">
        <f>IF(LEFT(Table1[[#This Row],[Patient Gender]],1)="F","Female","Male")</f>
        <v>Male</v>
      </c>
    </row>
    <row r="3898" spans="1:20" x14ac:dyDescent="0.3">
      <c r="A3898" t="s">
        <v>4002</v>
      </c>
      <c r="B3898" s="1">
        <v>45456.303472222222</v>
      </c>
      <c r="C3898" t="s">
        <v>9</v>
      </c>
      <c r="D3898">
        <v>76</v>
      </c>
      <c r="E3898" t="s">
        <v>22</v>
      </c>
      <c r="F3898" t="s">
        <v>28</v>
      </c>
      <c r="G3898" t="b">
        <v>0</v>
      </c>
      <c r="I3898">
        <v>54</v>
      </c>
      <c r="J3898" t="b">
        <v>0</v>
      </c>
      <c r="K3898">
        <f>YEAR(Table1[[#This Row],[Patient Admission Date]])</f>
        <v>2024</v>
      </c>
      <c r="L3898" t="str">
        <f>TEXT(Table1[[#This Row],[Patient Admission Date]],"mmm")</f>
        <v>Jun</v>
      </c>
      <c r="M3898" t="str">
        <f>TEXT(Table1[[#This Row],[Patient Admission Date]],"ddd")</f>
        <v>Thu</v>
      </c>
      <c r="N3898" t="str">
        <f>TEXT(INT(HOUR(Table1[[#This Row],[Patient Admission Date]])/3)*3,"00")&amp;"-"&amp;TEXT(INT(HOUR(Table1[[#This Row],[Patient Admission Date]])/3)*3+3,"00")</f>
        <v>06-09</v>
      </c>
      <c r="O3898" t="str" cm="1">
        <f t="array" ref="O3898">_xlfn.IFS(Table1[[#This Row],[Patient Age]]&lt;=14,"0-14",Table1[[#This Row],[Patient Age]]&lt;=29,"15-29",Table1[[#This Row],[Patient Age]]&lt;=44,"30-44",Table1[[#This Row],[Patient Age]]&lt;=59,"45-59",Table1[[#This Row],[Patient Age]]&lt;=74,"60-74",TRUE,"75+")</f>
        <v>75+</v>
      </c>
      <c r="P3898" t="str" cm="1">
        <f t="array" ref="P3898">_xlfn.IFS(Table1[[#This Row],[Patient Waittime]]&lt;=15,"0-15",Table1[[#This Row],[Patient Waittime]]&lt;=30,"16-30",Table1[[#This Row],[Patient Waittime]]&lt;=45,"31-45",Table1[[#This Row],[Patient Waittime]]&lt;=60,"46-60",TRUE,"60+")</f>
        <v>46-60</v>
      </c>
      <c r="Q3898">
        <f>--(Table1[[#This Row],[Patient Waittime]]&lt;=30)</f>
        <v>0</v>
      </c>
      <c r="R3898">
        <f>--Table1[[#This Row],[Patient Admission Flag]]</f>
        <v>0</v>
      </c>
      <c r="S3898">
        <f>--AND(Table1[[#This Row],[WithinTarget]]=1,Table1[[#This Row],[Patient Satisfaction Score]]&gt;=7)</f>
        <v>0</v>
      </c>
      <c r="T3898" t="str">
        <f>IF(LEFT(Table1[[#This Row],[Patient Gender]],1)="F","Female","Male")</f>
        <v>Male</v>
      </c>
    </row>
    <row r="3899" spans="1:20" x14ac:dyDescent="0.3">
      <c r="A3899" t="s">
        <v>4003</v>
      </c>
      <c r="B3899" s="1">
        <v>45273.113888888889</v>
      </c>
      <c r="C3899" t="s">
        <v>9</v>
      </c>
      <c r="D3899">
        <v>31</v>
      </c>
      <c r="E3899" t="s">
        <v>22</v>
      </c>
      <c r="F3899" t="s">
        <v>28</v>
      </c>
      <c r="G3899" t="b">
        <v>0</v>
      </c>
      <c r="H3899">
        <v>9</v>
      </c>
      <c r="I3899">
        <v>14</v>
      </c>
      <c r="J3899" t="b">
        <v>0</v>
      </c>
      <c r="K3899">
        <f>YEAR(Table1[[#This Row],[Patient Admission Date]])</f>
        <v>2023</v>
      </c>
      <c r="L3899" t="str">
        <f>TEXT(Table1[[#This Row],[Patient Admission Date]],"mmm")</f>
        <v>Dec</v>
      </c>
      <c r="M3899" t="str">
        <f>TEXT(Table1[[#This Row],[Patient Admission Date]],"ddd")</f>
        <v>Wed</v>
      </c>
      <c r="N3899" t="str">
        <f>TEXT(INT(HOUR(Table1[[#This Row],[Patient Admission Date]])/3)*3,"00")&amp;"-"&amp;TEXT(INT(HOUR(Table1[[#This Row],[Patient Admission Date]])/3)*3+3,"00")</f>
        <v>00-03</v>
      </c>
      <c r="O3899" t="str" cm="1">
        <f t="array" ref="O3899">_xlfn.IFS(Table1[[#This Row],[Patient Age]]&lt;=14,"0-14",Table1[[#This Row],[Patient Age]]&lt;=29,"15-29",Table1[[#This Row],[Patient Age]]&lt;=44,"30-44",Table1[[#This Row],[Patient Age]]&lt;=59,"45-59",Table1[[#This Row],[Patient Age]]&lt;=74,"60-74",TRUE,"75+")</f>
        <v>30-44</v>
      </c>
      <c r="P3899" t="str" cm="1">
        <f t="array" ref="P3899">_xlfn.IFS(Table1[[#This Row],[Patient Waittime]]&lt;=15,"0-15",Table1[[#This Row],[Patient Waittime]]&lt;=30,"16-30",Table1[[#This Row],[Patient Waittime]]&lt;=45,"31-45",Table1[[#This Row],[Patient Waittime]]&lt;=60,"46-60",TRUE,"60+")</f>
        <v>0-15</v>
      </c>
      <c r="Q3899">
        <f>--(Table1[[#This Row],[Patient Waittime]]&lt;=30)</f>
        <v>1</v>
      </c>
      <c r="R3899">
        <f>--Table1[[#This Row],[Patient Admission Flag]]</f>
        <v>0</v>
      </c>
      <c r="S3899">
        <f>--AND(Table1[[#This Row],[WithinTarget]]=1,Table1[[#This Row],[Patient Satisfaction Score]]&gt;=7)</f>
        <v>1</v>
      </c>
      <c r="T3899" t="str">
        <f>IF(LEFT(Table1[[#This Row],[Patient Gender]],1)="F","Female","Male")</f>
        <v>Male</v>
      </c>
    </row>
    <row r="3900" spans="1:20" x14ac:dyDescent="0.3">
      <c r="A3900" t="s">
        <v>4004</v>
      </c>
      <c r="B3900" s="1">
        <v>45521.443749999999</v>
      </c>
      <c r="C3900" t="s">
        <v>9</v>
      </c>
      <c r="D3900">
        <v>72</v>
      </c>
      <c r="E3900" t="s">
        <v>12</v>
      </c>
      <c r="F3900" t="s">
        <v>27</v>
      </c>
      <c r="G3900" t="b">
        <v>0</v>
      </c>
      <c r="H3900">
        <v>6</v>
      </c>
      <c r="I3900">
        <v>58</v>
      </c>
      <c r="J3900" t="b">
        <v>0</v>
      </c>
      <c r="K3900">
        <f>YEAR(Table1[[#This Row],[Patient Admission Date]])</f>
        <v>2024</v>
      </c>
      <c r="L3900" t="str">
        <f>TEXT(Table1[[#This Row],[Patient Admission Date]],"mmm")</f>
        <v>Aug</v>
      </c>
      <c r="M3900" t="str">
        <f>TEXT(Table1[[#This Row],[Patient Admission Date]],"ddd")</f>
        <v>Sat</v>
      </c>
      <c r="N3900" t="str">
        <f>TEXT(INT(HOUR(Table1[[#This Row],[Patient Admission Date]])/3)*3,"00")&amp;"-"&amp;TEXT(INT(HOUR(Table1[[#This Row],[Patient Admission Date]])/3)*3+3,"00")</f>
        <v>09-12</v>
      </c>
      <c r="O3900" t="str" cm="1">
        <f t="array" ref="O3900">_xlfn.IFS(Table1[[#This Row],[Patient Age]]&lt;=14,"0-14",Table1[[#This Row],[Patient Age]]&lt;=29,"15-29",Table1[[#This Row],[Patient Age]]&lt;=44,"30-44",Table1[[#This Row],[Patient Age]]&lt;=59,"45-59",Table1[[#This Row],[Patient Age]]&lt;=74,"60-74",TRUE,"75+")</f>
        <v>60-74</v>
      </c>
      <c r="P3900" t="str" cm="1">
        <f t="array" ref="P3900">_xlfn.IFS(Table1[[#This Row],[Patient Waittime]]&lt;=15,"0-15",Table1[[#This Row],[Patient Waittime]]&lt;=30,"16-30",Table1[[#This Row],[Patient Waittime]]&lt;=45,"31-45",Table1[[#This Row],[Patient Waittime]]&lt;=60,"46-60",TRUE,"60+")</f>
        <v>46-60</v>
      </c>
      <c r="Q3900">
        <f>--(Table1[[#This Row],[Patient Waittime]]&lt;=30)</f>
        <v>0</v>
      </c>
      <c r="R3900">
        <f>--Table1[[#This Row],[Patient Admission Flag]]</f>
        <v>0</v>
      </c>
      <c r="S3900">
        <f>--AND(Table1[[#This Row],[WithinTarget]]=1,Table1[[#This Row],[Patient Satisfaction Score]]&gt;=7)</f>
        <v>0</v>
      </c>
      <c r="T3900" t="str">
        <f>IF(LEFT(Table1[[#This Row],[Patient Gender]],1)="F","Female","Male")</f>
        <v>Male</v>
      </c>
    </row>
    <row r="3901" spans="1:20" x14ac:dyDescent="0.3">
      <c r="A3901" t="s">
        <v>4005</v>
      </c>
      <c r="B3901" s="1">
        <v>45390.038194444445</v>
      </c>
      <c r="C3901" t="s">
        <v>9</v>
      </c>
      <c r="D3901">
        <v>15</v>
      </c>
      <c r="E3901" t="s">
        <v>12</v>
      </c>
      <c r="F3901" t="s">
        <v>27</v>
      </c>
      <c r="G3901" t="b">
        <v>0</v>
      </c>
      <c r="H3901">
        <v>10</v>
      </c>
      <c r="I3901">
        <v>18</v>
      </c>
      <c r="J3901" t="b">
        <v>0</v>
      </c>
      <c r="K3901">
        <f>YEAR(Table1[[#This Row],[Patient Admission Date]])</f>
        <v>2024</v>
      </c>
      <c r="L3901" t="str">
        <f>TEXT(Table1[[#This Row],[Patient Admission Date]],"mmm")</f>
        <v>Apr</v>
      </c>
      <c r="M3901" t="str">
        <f>TEXT(Table1[[#This Row],[Patient Admission Date]],"ddd")</f>
        <v>Mon</v>
      </c>
      <c r="N3901" t="str">
        <f>TEXT(INT(HOUR(Table1[[#This Row],[Patient Admission Date]])/3)*3,"00")&amp;"-"&amp;TEXT(INT(HOUR(Table1[[#This Row],[Patient Admission Date]])/3)*3+3,"00")</f>
        <v>00-03</v>
      </c>
      <c r="O3901" t="str" cm="1">
        <f t="array" ref="O3901">_xlfn.IFS(Table1[[#This Row],[Patient Age]]&lt;=14,"0-14",Table1[[#This Row],[Patient Age]]&lt;=29,"15-29",Table1[[#This Row],[Patient Age]]&lt;=44,"30-44",Table1[[#This Row],[Patient Age]]&lt;=59,"45-59",Table1[[#This Row],[Patient Age]]&lt;=74,"60-74",TRUE,"75+")</f>
        <v>15-29</v>
      </c>
      <c r="P3901" t="str" cm="1">
        <f t="array" ref="P3901">_xlfn.IFS(Table1[[#This Row],[Patient Waittime]]&lt;=15,"0-15",Table1[[#This Row],[Patient Waittime]]&lt;=30,"16-30",Table1[[#This Row],[Patient Waittime]]&lt;=45,"31-45",Table1[[#This Row],[Patient Waittime]]&lt;=60,"46-60",TRUE,"60+")</f>
        <v>16-30</v>
      </c>
      <c r="Q3901">
        <f>--(Table1[[#This Row],[Patient Waittime]]&lt;=30)</f>
        <v>1</v>
      </c>
      <c r="R3901">
        <f>--Table1[[#This Row],[Patient Admission Flag]]</f>
        <v>0</v>
      </c>
      <c r="S3901">
        <f>--AND(Table1[[#This Row],[WithinTarget]]=1,Table1[[#This Row],[Patient Satisfaction Score]]&gt;=7)</f>
        <v>1</v>
      </c>
      <c r="T3901" t="str">
        <f>IF(LEFT(Table1[[#This Row],[Patient Gender]],1)="F","Female","Male")</f>
        <v>Male</v>
      </c>
    </row>
    <row r="3902" spans="1:20" x14ac:dyDescent="0.3">
      <c r="A3902" t="s">
        <v>4006</v>
      </c>
      <c r="B3902" s="1">
        <v>45578.986111111109</v>
      </c>
      <c r="C3902" t="s">
        <v>9</v>
      </c>
      <c r="D3902">
        <v>60</v>
      </c>
      <c r="E3902" t="s">
        <v>12</v>
      </c>
      <c r="F3902" t="s">
        <v>15</v>
      </c>
      <c r="G3902" t="b">
        <v>0</v>
      </c>
      <c r="I3902">
        <v>17</v>
      </c>
      <c r="J3902" t="b">
        <v>0</v>
      </c>
      <c r="K3902">
        <f>YEAR(Table1[[#This Row],[Patient Admission Date]])</f>
        <v>2024</v>
      </c>
      <c r="L3902" t="str">
        <f>TEXT(Table1[[#This Row],[Patient Admission Date]],"mmm")</f>
        <v>Oct</v>
      </c>
      <c r="M3902" t="str">
        <f>TEXT(Table1[[#This Row],[Patient Admission Date]],"ddd")</f>
        <v>Sun</v>
      </c>
      <c r="N3902" t="str">
        <f>TEXT(INT(HOUR(Table1[[#This Row],[Patient Admission Date]])/3)*3,"00")&amp;"-"&amp;TEXT(INT(HOUR(Table1[[#This Row],[Patient Admission Date]])/3)*3+3,"00")</f>
        <v>21-24</v>
      </c>
      <c r="O3902" t="str" cm="1">
        <f t="array" ref="O3902">_xlfn.IFS(Table1[[#This Row],[Patient Age]]&lt;=14,"0-14",Table1[[#This Row],[Patient Age]]&lt;=29,"15-29",Table1[[#This Row],[Patient Age]]&lt;=44,"30-44",Table1[[#This Row],[Patient Age]]&lt;=59,"45-59",Table1[[#This Row],[Patient Age]]&lt;=74,"60-74",TRUE,"75+")</f>
        <v>60-74</v>
      </c>
      <c r="P3902" t="str" cm="1">
        <f t="array" ref="P3902">_xlfn.IFS(Table1[[#This Row],[Patient Waittime]]&lt;=15,"0-15",Table1[[#This Row],[Patient Waittime]]&lt;=30,"16-30",Table1[[#This Row],[Patient Waittime]]&lt;=45,"31-45",Table1[[#This Row],[Patient Waittime]]&lt;=60,"46-60",TRUE,"60+")</f>
        <v>16-30</v>
      </c>
      <c r="Q3902">
        <f>--(Table1[[#This Row],[Patient Waittime]]&lt;=30)</f>
        <v>1</v>
      </c>
      <c r="R3902">
        <f>--Table1[[#This Row],[Patient Admission Flag]]</f>
        <v>0</v>
      </c>
      <c r="S3902">
        <f>--AND(Table1[[#This Row],[WithinTarget]]=1,Table1[[#This Row],[Patient Satisfaction Score]]&gt;=7)</f>
        <v>0</v>
      </c>
      <c r="T3902" t="str">
        <f>IF(LEFT(Table1[[#This Row],[Patient Gender]],1)="F","Female","Male")</f>
        <v>Male</v>
      </c>
    </row>
    <row r="3903" spans="1:20" x14ac:dyDescent="0.3">
      <c r="A3903" t="s">
        <v>4007</v>
      </c>
      <c r="B3903" s="1">
        <v>45242.212500000001</v>
      </c>
      <c r="C3903" t="s">
        <v>9</v>
      </c>
      <c r="D3903">
        <v>49</v>
      </c>
      <c r="E3903" t="s">
        <v>12</v>
      </c>
      <c r="F3903" t="s">
        <v>15</v>
      </c>
      <c r="G3903" t="b">
        <v>0</v>
      </c>
      <c r="I3903">
        <v>59</v>
      </c>
      <c r="J3903" t="b">
        <v>0</v>
      </c>
      <c r="K3903">
        <f>YEAR(Table1[[#This Row],[Patient Admission Date]])</f>
        <v>2023</v>
      </c>
      <c r="L3903" t="str">
        <f>TEXT(Table1[[#This Row],[Patient Admission Date]],"mmm")</f>
        <v>Nov</v>
      </c>
      <c r="M3903" t="str">
        <f>TEXT(Table1[[#This Row],[Patient Admission Date]],"ddd")</f>
        <v>Sun</v>
      </c>
      <c r="N3903" t="str">
        <f>TEXT(INT(HOUR(Table1[[#This Row],[Patient Admission Date]])/3)*3,"00")&amp;"-"&amp;TEXT(INT(HOUR(Table1[[#This Row],[Patient Admission Date]])/3)*3+3,"00")</f>
        <v>03-06</v>
      </c>
      <c r="O3903" t="str" cm="1">
        <f t="array" ref="O3903">_xlfn.IFS(Table1[[#This Row],[Patient Age]]&lt;=14,"0-14",Table1[[#This Row],[Patient Age]]&lt;=29,"15-29",Table1[[#This Row],[Patient Age]]&lt;=44,"30-44",Table1[[#This Row],[Patient Age]]&lt;=59,"45-59",Table1[[#This Row],[Patient Age]]&lt;=74,"60-74",TRUE,"75+")</f>
        <v>45-59</v>
      </c>
      <c r="P3903" t="str" cm="1">
        <f t="array" ref="P3903">_xlfn.IFS(Table1[[#This Row],[Patient Waittime]]&lt;=15,"0-15",Table1[[#This Row],[Patient Waittime]]&lt;=30,"16-30",Table1[[#This Row],[Patient Waittime]]&lt;=45,"31-45",Table1[[#This Row],[Patient Waittime]]&lt;=60,"46-60",TRUE,"60+")</f>
        <v>46-60</v>
      </c>
      <c r="Q3903">
        <f>--(Table1[[#This Row],[Patient Waittime]]&lt;=30)</f>
        <v>0</v>
      </c>
      <c r="R3903">
        <f>--Table1[[#This Row],[Patient Admission Flag]]</f>
        <v>0</v>
      </c>
      <c r="S3903">
        <f>--AND(Table1[[#This Row],[WithinTarget]]=1,Table1[[#This Row],[Patient Satisfaction Score]]&gt;=7)</f>
        <v>0</v>
      </c>
      <c r="T3903" t="str">
        <f>IF(LEFT(Table1[[#This Row],[Patient Gender]],1)="F","Female","Male")</f>
        <v>Male</v>
      </c>
    </row>
    <row r="3904" spans="1:20" x14ac:dyDescent="0.3">
      <c r="A3904" t="s">
        <v>4008</v>
      </c>
      <c r="B3904" s="1">
        <v>45572.297222222223</v>
      </c>
      <c r="C3904" t="s">
        <v>9</v>
      </c>
      <c r="D3904">
        <v>45</v>
      </c>
      <c r="E3904" t="s">
        <v>12</v>
      </c>
      <c r="F3904" t="s">
        <v>15</v>
      </c>
      <c r="G3904" t="b">
        <v>0</v>
      </c>
      <c r="I3904">
        <v>11</v>
      </c>
      <c r="J3904" t="b">
        <v>0</v>
      </c>
      <c r="K3904">
        <f>YEAR(Table1[[#This Row],[Patient Admission Date]])</f>
        <v>2024</v>
      </c>
      <c r="L3904" t="str">
        <f>TEXT(Table1[[#This Row],[Patient Admission Date]],"mmm")</f>
        <v>Oct</v>
      </c>
      <c r="M3904" t="str">
        <f>TEXT(Table1[[#This Row],[Patient Admission Date]],"ddd")</f>
        <v>Mon</v>
      </c>
      <c r="N3904" t="str">
        <f>TEXT(INT(HOUR(Table1[[#This Row],[Patient Admission Date]])/3)*3,"00")&amp;"-"&amp;TEXT(INT(HOUR(Table1[[#This Row],[Patient Admission Date]])/3)*3+3,"00")</f>
        <v>06-09</v>
      </c>
      <c r="O3904" t="str" cm="1">
        <f t="array" ref="O3904">_xlfn.IFS(Table1[[#This Row],[Patient Age]]&lt;=14,"0-14",Table1[[#This Row],[Patient Age]]&lt;=29,"15-29",Table1[[#This Row],[Patient Age]]&lt;=44,"30-44",Table1[[#This Row],[Patient Age]]&lt;=59,"45-59",Table1[[#This Row],[Patient Age]]&lt;=74,"60-74",TRUE,"75+")</f>
        <v>45-59</v>
      </c>
      <c r="P3904" t="str" cm="1">
        <f t="array" ref="P3904">_xlfn.IFS(Table1[[#This Row],[Patient Waittime]]&lt;=15,"0-15",Table1[[#This Row],[Patient Waittime]]&lt;=30,"16-30",Table1[[#This Row],[Patient Waittime]]&lt;=45,"31-45",Table1[[#This Row],[Patient Waittime]]&lt;=60,"46-60",TRUE,"60+")</f>
        <v>0-15</v>
      </c>
      <c r="Q3904">
        <f>--(Table1[[#This Row],[Patient Waittime]]&lt;=30)</f>
        <v>1</v>
      </c>
      <c r="R3904">
        <f>--Table1[[#This Row],[Patient Admission Flag]]</f>
        <v>0</v>
      </c>
      <c r="S3904">
        <f>--AND(Table1[[#This Row],[WithinTarget]]=1,Table1[[#This Row],[Patient Satisfaction Score]]&gt;=7)</f>
        <v>0</v>
      </c>
      <c r="T3904" t="str">
        <f>IF(LEFT(Table1[[#This Row],[Patient Gender]],1)="F","Female","Male")</f>
        <v>Male</v>
      </c>
    </row>
    <row r="3905" spans="1:20" x14ac:dyDescent="0.3">
      <c r="A3905" t="s">
        <v>4009</v>
      </c>
      <c r="B3905" s="1">
        <v>45415.749305555553</v>
      </c>
      <c r="C3905" t="s">
        <v>9</v>
      </c>
      <c r="D3905">
        <v>69</v>
      </c>
      <c r="E3905" t="s">
        <v>12</v>
      </c>
      <c r="F3905" t="s">
        <v>15</v>
      </c>
      <c r="G3905" t="b">
        <v>0</v>
      </c>
      <c r="I3905">
        <v>16</v>
      </c>
      <c r="J3905" t="b">
        <v>0</v>
      </c>
      <c r="K3905">
        <f>YEAR(Table1[[#This Row],[Patient Admission Date]])</f>
        <v>2024</v>
      </c>
      <c r="L3905" t="str">
        <f>TEXT(Table1[[#This Row],[Patient Admission Date]],"mmm")</f>
        <v>May</v>
      </c>
      <c r="M3905" t="str">
        <f>TEXT(Table1[[#This Row],[Patient Admission Date]],"ddd")</f>
        <v>Fri</v>
      </c>
      <c r="N3905" t="str">
        <f>TEXT(INT(HOUR(Table1[[#This Row],[Patient Admission Date]])/3)*3,"00")&amp;"-"&amp;TEXT(INT(HOUR(Table1[[#This Row],[Patient Admission Date]])/3)*3+3,"00")</f>
        <v>15-18</v>
      </c>
      <c r="O3905" t="str" cm="1">
        <f t="array" ref="O3905">_xlfn.IFS(Table1[[#This Row],[Patient Age]]&lt;=14,"0-14",Table1[[#This Row],[Patient Age]]&lt;=29,"15-29",Table1[[#This Row],[Patient Age]]&lt;=44,"30-44",Table1[[#This Row],[Patient Age]]&lt;=59,"45-59",Table1[[#This Row],[Patient Age]]&lt;=74,"60-74",TRUE,"75+")</f>
        <v>60-74</v>
      </c>
      <c r="P3905" t="str" cm="1">
        <f t="array" ref="P3905">_xlfn.IFS(Table1[[#This Row],[Patient Waittime]]&lt;=15,"0-15",Table1[[#This Row],[Patient Waittime]]&lt;=30,"16-30",Table1[[#This Row],[Patient Waittime]]&lt;=45,"31-45",Table1[[#This Row],[Patient Waittime]]&lt;=60,"46-60",TRUE,"60+")</f>
        <v>16-30</v>
      </c>
      <c r="Q3905">
        <f>--(Table1[[#This Row],[Patient Waittime]]&lt;=30)</f>
        <v>1</v>
      </c>
      <c r="R3905">
        <f>--Table1[[#This Row],[Patient Admission Flag]]</f>
        <v>0</v>
      </c>
      <c r="S3905">
        <f>--AND(Table1[[#This Row],[WithinTarget]]=1,Table1[[#This Row],[Patient Satisfaction Score]]&gt;=7)</f>
        <v>0</v>
      </c>
      <c r="T3905" t="str">
        <f>IF(LEFT(Table1[[#This Row],[Patient Gender]],1)="F","Female","Male")</f>
        <v>Male</v>
      </c>
    </row>
    <row r="3906" spans="1:20" x14ac:dyDescent="0.3">
      <c r="A3906" t="s">
        <v>4010</v>
      </c>
      <c r="B3906" s="1">
        <v>45506.401388888888</v>
      </c>
      <c r="C3906" t="s">
        <v>9</v>
      </c>
      <c r="D3906">
        <v>12</v>
      </c>
      <c r="E3906" t="s">
        <v>12</v>
      </c>
      <c r="F3906" t="s">
        <v>15</v>
      </c>
      <c r="G3906" t="b">
        <v>0</v>
      </c>
      <c r="I3906">
        <v>37</v>
      </c>
      <c r="J3906" t="b">
        <v>0</v>
      </c>
      <c r="K3906">
        <f>YEAR(Table1[[#This Row],[Patient Admission Date]])</f>
        <v>2024</v>
      </c>
      <c r="L3906" t="str">
        <f>TEXT(Table1[[#This Row],[Patient Admission Date]],"mmm")</f>
        <v>Aug</v>
      </c>
      <c r="M3906" t="str">
        <f>TEXT(Table1[[#This Row],[Patient Admission Date]],"ddd")</f>
        <v>Fri</v>
      </c>
      <c r="N3906" t="str">
        <f>TEXT(INT(HOUR(Table1[[#This Row],[Patient Admission Date]])/3)*3,"00")&amp;"-"&amp;TEXT(INT(HOUR(Table1[[#This Row],[Patient Admission Date]])/3)*3+3,"00")</f>
        <v>09-12</v>
      </c>
      <c r="O3906" t="str" cm="1">
        <f t="array" ref="O3906">_xlfn.IFS(Table1[[#This Row],[Patient Age]]&lt;=14,"0-14",Table1[[#This Row],[Patient Age]]&lt;=29,"15-29",Table1[[#This Row],[Patient Age]]&lt;=44,"30-44",Table1[[#This Row],[Patient Age]]&lt;=59,"45-59",Table1[[#This Row],[Patient Age]]&lt;=74,"60-74",TRUE,"75+")</f>
        <v>0-14</v>
      </c>
      <c r="P3906" t="str" cm="1">
        <f t="array" ref="P3906">_xlfn.IFS(Table1[[#This Row],[Patient Waittime]]&lt;=15,"0-15",Table1[[#This Row],[Patient Waittime]]&lt;=30,"16-30",Table1[[#This Row],[Patient Waittime]]&lt;=45,"31-45",Table1[[#This Row],[Patient Waittime]]&lt;=60,"46-60",TRUE,"60+")</f>
        <v>31-45</v>
      </c>
      <c r="Q3906">
        <f>--(Table1[[#This Row],[Patient Waittime]]&lt;=30)</f>
        <v>0</v>
      </c>
      <c r="R3906">
        <f>--Table1[[#This Row],[Patient Admission Flag]]</f>
        <v>0</v>
      </c>
      <c r="S3906">
        <f>--AND(Table1[[#This Row],[WithinTarget]]=1,Table1[[#This Row],[Patient Satisfaction Score]]&gt;=7)</f>
        <v>0</v>
      </c>
      <c r="T3906" t="str">
        <f>IF(LEFT(Table1[[#This Row],[Patient Gender]],1)="F","Female","Male")</f>
        <v>Male</v>
      </c>
    </row>
    <row r="3907" spans="1:20" x14ac:dyDescent="0.3">
      <c r="A3907" t="s">
        <v>4011</v>
      </c>
      <c r="B3907" s="1">
        <v>45080.004861111112</v>
      </c>
      <c r="C3907" t="s">
        <v>9</v>
      </c>
      <c r="D3907">
        <v>62</v>
      </c>
      <c r="E3907" t="s">
        <v>12</v>
      </c>
      <c r="F3907" t="s">
        <v>15</v>
      </c>
      <c r="G3907" t="b">
        <v>0</v>
      </c>
      <c r="I3907">
        <v>11</v>
      </c>
      <c r="J3907" t="b">
        <v>0</v>
      </c>
      <c r="K3907">
        <f>YEAR(Table1[[#This Row],[Patient Admission Date]])</f>
        <v>2023</v>
      </c>
      <c r="L3907" t="str">
        <f>TEXT(Table1[[#This Row],[Patient Admission Date]],"mmm")</f>
        <v>Jun</v>
      </c>
      <c r="M3907" t="str">
        <f>TEXT(Table1[[#This Row],[Patient Admission Date]],"ddd")</f>
        <v>Sat</v>
      </c>
      <c r="N3907" t="str">
        <f>TEXT(INT(HOUR(Table1[[#This Row],[Patient Admission Date]])/3)*3,"00")&amp;"-"&amp;TEXT(INT(HOUR(Table1[[#This Row],[Patient Admission Date]])/3)*3+3,"00")</f>
        <v>00-03</v>
      </c>
      <c r="O3907" t="str" cm="1">
        <f t="array" ref="O3907">_xlfn.IFS(Table1[[#This Row],[Patient Age]]&lt;=14,"0-14",Table1[[#This Row],[Patient Age]]&lt;=29,"15-29",Table1[[#This Row],[Patient Age]]&lt;=44,"30-44",Table1[[#This Row],[Patient Age]]&lt;=59,"45-59",Table1[[#This Row],[Patient Age]]&lt;=74,"60-74",TRUE,"75+")</f>
        <v>60-74</v>
      </c>
      <c r="P3907" t="str" cm="1">
        <f t="array" ref="P3907">_xlfn.IFS(Table1[[#This Row],[Patient Waittime]]&lt;=15,"0-15",Table1[[#This Row],[Patient Waittime]]&lt;=30,"16-30",Table1[[#This Row],[Patient Waittime]]&lt;=45,"31-45",Table1[[#This Row],[Patient Waittime]]&lt;=60,"46-60",TRUE,"60+")</f>
        <v>0-15</v>
      </c>
      <c r="Q3907">
        <f>--(Table1[[#This Row],[Patient Waittime]]&lt;=30)</f>
        <v>1</v>
      </c>
      <c r="R3907">
        <f>--Table1[[#This Row],[Patient Admission Flag]]</f>
        <v>0</v>
      </c>
      <c r="S3907">
        <f>--AND(Table1[[#This Row],[WithinTarget]]=1,Table1[[#This Row],[Patient Satisfaction Score]]&gt;=7)</f>
        <v>0</v>
      </c>
      <c r="T3907" t="str">
        <f>IF(LEFT(Table1[[#This Row],[Patient Gender]],1)="F","Female","Male")</f>
        <v>Male</v>
      </c>
    </row>
    <row r="3908" spans="1:20" x14ac:dyDescent="0.3">
      <c r="A3908" t="s">
        <v>4012</v>
      </c>
      <c r="B3908" s="1">
        <v>45456.762499999997</v>
      </c>
      <c r="C3908" t="s">
        <v>9</v>
      </c>
      <c r="D3908">
        <v>27</v>
      </c>
      <c r="E3908" t="s">
        <v>12</v>
      </c>
      <c r="F3908" t="s">
        <v>15</v>
      </c>
      <c r="G3908" t="b">
        <v>0</v>
      </c>
      <c r="I3908">
        <v>32</v>
      </c>
      <c r="J3908" t="b">
        <v>0</v>
      </c>
      <c r="K3908">
        <f>YEAR(Table1[[#This Row],[Patient Admission Date]])</f>
        <v>2024</v>
      </c>
      <c r="L3908" t="str">
        <f>TEXT(Table1[[#This Row],[Patient Admission Date]],"mmm")</f>
        <v>Jun</v>
      </c>
      <c r="M3908" t="str">
        <f>TEXT(Table1[[#This Row],[Patient Admission Date]],"ddd")</f>
        <v>Thu</v>
      </c>
      <c r="N3908" t="str">
        <f>TEXT(INT(HOUR(Table1[[#This Row],[Patient Admission Date]])/3)*3,"00")&amp;"-"&amp;TEXT(INT(HOUR(Table1[[#This Row],[Patient Admission Date]])/3)*3+3,"00")</f>
        <v>18-21</v>
      </c>
      <c r="O3908" t="str" cm="1">
        <f t="array" ref="O3908">_xlfn.IFS(Table1[[#This Row],[Patient Age]]&lt;=14,"0-14",Table1[[#This Row],[Patient Age]]&lt;=29,"15-29",Table1[[#This Row],[Patient Age]]&lt;=44,"30-44",Table1[[#This Row],[Patient Age]]&lt;=59,"45-59",Table1[[#This Row],[Patient Age]]&lt;=74,"60-74",TRUE,"75+")</f>
        <v>15-29</v>
      </c>
      <c r="P3908" t="str" cm="1">
        <f t="array" ref="P3908">_xlfn.IFS(Table1[[#This Row],[Patient Waittime]]&lt;=15,"0-15",Table1[[#This Row],[Patient Waittime]]&lt;=30,"16-30",Table1[[#This Row],[Patient Waittime]]&lt;=45,"31-45",Table1[[#This Row],[Patient Waittime]]&lt;=60,"46-60",TRUE,"60+")</f>
        <v>31-45</v>
      </c>
      <c r="Q3908">
        <f>--(Table1[[#This Row],[Patient Waittime]]&lt;=30)</f>
        <v>0</v>
      </c>
      <c r="R3908">
        <f>--Table1[[#This Row],[Patient Admission Flag]]</f>
        <v>0</v>
      </c>
      <c r="S3908">
        <f>--AND(Table1[[#This Row],[WithinTarget]]=1,Table1[[#This Row],[Patient Satisfaction Score]]&gt;=7)</f>
        <v>0</v>
      </c>
      <c r="T3908" t="str">
        <f>IF(LEFT(Table1[[#This Row],[Patient Gender]],1)="F","Female","Male")</f>
        <v>Male</v>
      </c>
    </row>
    <row r="3909" spans="1:20" x14ac:dyDescent="0.3">
      <c r="A3909" t="s">
        <v>4013</v>
      </c>
      <c r="B3909" s="1">
        <v>45046.195138888892</v>
      </c>
      <c r="C3909" t="s">
        <v>9</v>
      </c>
      <c r="D3909">
        <v>36</v>
      </c>
      <c r="E3909" t="s">
        <v>12</v>
      </c>
      <c r="F3909" t="s">
        <v>15</v>
      </c>
      <c r="G3909" t="b">
        <v>0</v>
      </c>
      <c r="I3909">
        <v>13</v>
      </c>
      <c r="J3909" t="b">
        <v>0</v>
      </c>
      <c r="K3909">
        <f>YEAR(Table1[[#This Row],[Patient Admission Date]])</f>
        <v>2023</v>
      </c>
      <c r="L3909" t="str">
        <f>TEXT(Table1[[#This Row],[Patient Admission Date]],"mmm")</f>
        <v>Apr</v>
      </c>
      <c r="M3909" t="str">
        <f>TEXT(Table1[[#This Row],[Patient Admission Date]],"ddd")</f>
        <v>Sun</v>
      </c>
      <c r="N3909" t="str">
        <f>TEXT(INT(HOUR(Table1[[#This Row],[Patient Admission Date]])/3)*3,"00")&amp;"-"&amp;TEXT(INT(HOUR(Table1[[#This Row],[Patient Admission Date]])/3)*3+3,"00")</f>
        <v>03-06</v>
      </c>
      <c r="O3909" t="str" cm="1">
        <f t="array" ref="O3909">_xlfn.IFS(Table1[[#This Row],[Patient Age]]&lt;=14,"0-14",Table1[[#This Row],[Patient Age]]&lt;=29,"15-29",Table1[[#This Row],[Patient Age]]&lt;=44,"30-44",Table1[[#This Row],[Patient Age]]&lt;=59,"45-59",Table1[[#This Row],[Patient Age]]&lt;=74,"60-74",TRUE,"75+")</f>
        <v>30-44</v>
      </c>
      <c r="P3909" t="str" cm="1">
        <f t="array" ref="P3909">_xlfn.IFS(Table1[[#This Row],[Patient Waittime]]&lt;=15,"0-15",Table1[[#This Row],[Patient Waittime]]&lt;=30,"16-30",Table1[[#This Row],[Patient Waittime]]&lt;=45,"31-45",Table1[[#This Row],[Patient Waittime]]&lt;=60,"46-60",TRUE,"60+")</f>
        <v>0-15</v>
      </c>
      <c r="Q3909">
        <f>--(Table1[[#This Row],[Patient Waittime]]&lt;=30)</f>
        <v>1</v>
      </c>
      <c r="R3909">
        <f>--Table1[[#This Row],[Patient Admission Flag]]</f>
        <v>0</v>
      </c>
      <c r="S3909">
        <f>--AND(Table1[[#This Row],[WithinTarget]]=1,Table1[[#This Row],[Patient Satisfaction Score]]&gt;=7)</f>
        <v>0</v>
      </c>
      <c r="T3909" t="str">
        <f>IF(LEFT(Table1[[#This Row],[Patient Gender]],1)="F","Female","Male")</f>
        <v>Male</v>
      </c>
    </row>
    <row r="3910" spans="1:20" x14ac:dyDescent="0.3">
      <c r="A3910" t="s">
        <v>4014</v>
      </c>
      <c r="B3910" s="1">
        <v>45028.951388888891</v>
      </c>
      <c r="C3910" t="s">
        <v>9</v>
      </c>
      <c r="D3910">
        <v>30</v>
      </c>
      <c r="E3910" t="s">
        <v>12</v>
      </c>
      <c r="F3910" t="s">
        <v>15</v>
      </c>
      <c r="G3910" t="b">
        <v>0</v>
      </c>
      <c r="I3910">
        <v>59</v>
      </c>
      <c r="J3910" t="b">
        <v>0</v>
      </c>
      <c r="K3910">
        <f>YEAR(Table1[[#This Row],[Patient Admission Date]])</f>
        <v>2023</v>
      </c>
      <c r="L3910" t="str">
        <f>TEXT(Table1[[#This Row],[Patient Admission Date]],"mmm")</f>
        <v>Apr</v>
      </c>
      <c r="M3910" t="str">
        <f>TEXT(Table1[[#This Row],[Patient Admission Date]],"ddd")</f>
        <v>Wed</v>
      </c>
      <c r="N3910" t="str">
        <f>TEXT(INT(HOUR(Table1[[#This Row],[Patient Admission Date]])/3)*3,"00")&amp;"-"&amp;TEXT(INT(HOUR(Table1[[#This Row],[Patient Admission Date]])/3)*3+3,"00")</f>
        <v>21-24</v>
      </c>
      <c r="O3910" t="str" cm="1">
        <f t="array" ref="O3910">_xlfn.IFS(Table1[[#This Row],[Patient Age]]&lt;=14,"0-14",Table1[[#This Row],[Patient Age]]&lt;=29,"15-29",Table1[[#This Row],[Patient Age]]&lt;=44,"30-44",Table1[[#This Row],[Patient Age]]&lt;=59,"45-59",Table1[[#This Row],[Patient Age]]&lt;=74,"60-74",TRUE,"75+")</f>
        <v>30-44</v>
      </c>
      <c r="P3910" t="str" cm="1">
        <f t="array" ref="P3910">_xlfn.IFS(Table1[[#This Row],[Patient Waittime]]&lt;=15,"0-15",Table1[[#This Row],[Patient Waittime]]&lt;=30,"16-30",Table1[[#This Row],[Patient Waittime]]&lt;=45,"31-45",Table1[[#This Row],[Patient Waittime]]&lt;=60,"46-60",TRUE,"60+")</f>
        <v>46-60</v>
      </c>
      <c r="Q3910">
        <f>--(Table1[[#This Row],[Patient Waittime]]&lt;=30)</f>
        <v>0</v>
      </c>
      <c r="R3910">
        <f>--Table1[[#This Row],[Patient Admission Flag]]</f>
        <v>0</v>
      </c>
      <c r="S3910">
        <f>--AND(Table1[[#This Row],[WithinTarget]]=1,Table1[[#This Row],[Patient Satisfaction Score]]&gt;=7)</f>
        <v>0</v>
      </c>
      <c r="T3910" t="str">
        <f>IF(LEFT(Table1[[#This Row],[Patient Gender]],1)="F","Female","Male")</f>
        <v>Male</v>
      </c>
    </row>
    <row r="3911" spans="1:20" x14ac:dyDescent="0.3">
      <c r="A3911" t="s">
        <v>4015</v>
      </c>
      <c r="B3911" s="1">
        <v>45027.218055555553</v>
      </c>
      <c r="C3911" t="s">
        <v>9</v>
      </c>
      <c r="D3911">
        <v>23</v>
      </c>
      <c r="E3911" t="s">
        <v>12</v>
      </c>
      <c r="F3911" t="s">
        <v>15</v>
      </c>
      <c r="G3911" t="b">
        <v>0</v>
      </c>
      <c r="I3911">
        <v>57</v>
      </c>
      <c r="J3911" t="b">
        <v>0</v>
      </c>
      <c r="K3911">
        <f>YEAR(Table1[[#This Row],[Patient Admission Date]])</f>
        <v>2023</v>
      </c>
      <c r="L3911" t="str">
        <f>TEXT(Table1[[#This Row],[Patient Admission Date]],"mmm")</f>
        <v>Apr</v>
      </c>
      <c r="M3911" t="str">
        <f>TEXT(Table1[[#This Row],[Patient Admission Date]],"ddd")</f>
        <v>Tue</v>
      </c>
      <c r="N3911" t="str">
        <f>TEXT(INT(HOUR(Table1[[#This Row],[Patient Admission Date]])/3)*3,"00")&amp;"-"&amp;TEXT(INT(HOUR(Table1[[#This Row],[Patient Admission Date]])/3)*3+3,"00")</f>
        <v>03-06</v>
      </c>
      <c r="O3911" t="str" cm="1">
        <f t="array" ref="O3911">_xlfn.IFS(Table1[[#This Row],[Patient Age]]&lt;=14,"0-14",Table1[[#This Row],[Patient Age]]&lt;=29,"15-29",Table1[[#This Row],[Patient Age]]&lt;=44,"30-44",Table1[[#This Row],[Patient Age]]&lt;=59,"45-59",Table1[[#This Row],[Patient Age]]&lt;=74,"60-74",TRUE,"75+")</f>
        <v>15-29</v>
      </c>
      <c r="P3911" t="str" cm="1">
        <f t="array" ref="P3911">_xlfn.IFS(Table1[[#This Row],[Patient Waittime]]&lt;=15,"0-15",Table1[[#This Row],[Patient Waittime]]&lt;=30,"16-30",Table1[[#This Row],[Patient Waittime]]&lt;=45,"31-45",Table1[[#This Row],[Patient Waittime]]&lt;=60,"46-60",TRUE,"60+")</f>
        <v>46-60</v>
      </c>
      <c r="Q3911">
        <f>--(Table1[[#This Row],[Patient Waittime]]&lt;=30)</f>
        <v>0</v>
      </c>
      <c r="R3911">
        <f>--Table1[[#This Row],[Patient Admission Flag]]</f>
        <v>0</v>
      </c>
      <c r="S3911">
        <f>--AND(Table1[[#This Row],[WithinTarget]]=1,Table1[[#This Row],[Patient Satisfaction Score]]&gt;=7)</f>
        <v>0</v>
      </c>
      <c r="T3911" t="str">
        <f>IF(LEFT(Table1[[#This Row],[Patient Gender]],1)="F","Female","Male")</f>
        <v>Male</v>
      </c>
    </row>
    <row r="3912" spans="1:20" x14ac:dyDescent="0.3">
      <c r="A3912" t="s">
        <v>4016</v>
      </c>
      <c r="B3912" s="1">
        <v>45430.755555555559</v>
      </c>
      <c r="C3912" t="s">
        <v>9</v>
      </c>
      <c r="D3912">
        <v>56</v>
      </c>
      <c r="E3912" t="s">
        <v>12</v>
      </c>
      <c r="F3912" t="s">
        <v>15</v>
      </c>
      <c r="G3912" t="b">
        <v>0</v>
      </c>
      <c r="I3912">
        <v>32</v>
      </c>
      <c r="J3912" t="b">
        <v>0</v>
      </c>
      <c r="K3912">
        <f>YEAR(Table1[[#This Row],[Patient Admission Date]])</f>
        <v>2024</v>
      </c>
      <c r="L3912" t="str">
        <f>TEXT(Table1[[#This Row],[Patient Admission Date]],"mmm")</f>
        <v>May</v>
      </c>
      <c r="M3912" t="str">
        <f>TEXT(Table1[[#This Row],[Patient Admission Date]],"ddd")</f>
        <v>Sat</v>
      </c>
      <c r="N3912" t="str">
        <f>TEXT(INT(HOUR(Table1[[#This Row],[Patient Admission Date]])/3)*3,"00")&amp;"-"&amp;TEXT(INT(HOUR(Table1[[#This Row],[Patient Admission Date]])/3)*3+3,"00")</f>
        <v>18-21</v>
      </c>
      <c r="O3912" t="str" cm="1">
        <f t="array" ref="O3912">_xlfn.IFS(Table1[[#This Row],[Patient Age]]&lt;=14,"0-14",Table1[[#This Row],[Patient Age]]&lt;=29,"15-29",Table1[[#This Row],[Patient Age]]&lt;=44,"30-44",Table1[[#This Row],[Patient Age]]&lt;=59,"45-59",Table1[[#This Row],[Patient Age]]&lt;=74,"60-74",TRUE,"75+")</f>
        <v>45-59</v>
      </c>
      <c r="P3912" t="str" cm="1">
        <f t="array" ref="P3912">_xlfn.IFS(Table1[[#This Row],[Patient Waittime]]&lt;=15,"0-15",Table1[[#This Row],[Patient Waittime]]&lt;=30,"16-30",Table1[[#This Row],[Patient Waittime]]&lt;=45,"31-45",Table1[[#This Row],[Patient Waittime]]&lt;=60,"46-60",TRUE,"60+")</f>
        <v>31-45</v>
      </c>
      <c r="Q3912">
        <f>--(Table1[[#This Row],[Patient Waittime]]&lt;=30)</f>
        <v>0</v>
      </c>
      <c r="R3912">
        <f>--Table1[[#This Row],[Patient Admission Flag]]</f>
        <v>0</v>
      </c>
      <c r="S3912">
        <f>--AND(Table1[[#This Row],[WithinTarget]]=1,Table1[[#This Row],[Patient Satisfaction Score]]&gt;=7)</f>
        <v>0</v>
      </c>
      <c r="T3912" t="str">
        <f>IF(LEFT(Table1[[#This Row],[Patient Gender]],1)="F","Female","Male")</f>
        <v>Male</v>
      </c>
    </row>
    <row r="3913" spans="1:20" x14ac:dyDescent="0.3">
      <c r="A3913" t="s">
        <v>4017</v>
      </c>
      <c r="B3913" s="1">
        <v>45122.629166666666</v>
      </c>
      <c r="C3913" t="s">
        <v>9</v>
      </c>
      <c r="D3913">
        <v>61</v>
      </c>
      <c r="E3913" t="s">
        <v>12</v>
      </c>
      <c r="F3913" t="s">
        <v>15</v>
      </c>
      <c r="G3913" t="b">
        <v>0</v>
      </c>
      <c r="I3913">
        <v>44</v>
      </c>
      <c r="J3913" t="b">
        <v>0</v>
      </c>
      <c r="K3913">
        <f>YEAR(Table1[[#This Row],[Patient Admission Date]])</f>
        <v>2023</v>
      </c>
      <c r="L3913" t="str">
        <f>TEXT(Table1[[#This Row],[Patient Admission Date]],"mmm")</f>
        <v>Jul</v>
      </c>
      <c r="M3913" t="str">
        <f>TEXT(Table1[[#This Row],[Patient Admission Date]],"ddd")</f>
        <v>Sat</v>
      </c>
      <c r="N3913" t="str">
        <f>TEXT(INT(HOUR(Table1[[#This Row],[Patient Admission Date]])/3)*3,"00")&amp;"-"&amp;TEXT(INT(HOUR(Table1[[#This Row],[Patient Admission Date]])/3)*3+3,"00")</f>
        <v>15-18</v>
      </c>
      <c r="O3913" t="str" cm="1">
        <f t="array" ref="O3913">_xlfn.IFS(Table1[[#This Row],[Patient Age]]&lt;=14,"0-14",Table1[[#This Row],[Patient Age]]&lt;=29,"15-29",Table1[[#This Row],[Patient Age]]&lt;=44,"30-44",Table1[[#This Row],[Patient Age]]&lt;=59,"45-59",Table1[[#This Row],[Patient Age]]&lt;=74,"60-74",TRUE,"75+")</f>
        <v>60-74</v>
      </c>
      <c r="P3913" t="str" cm="1">
        <f t="array" ref="P3913">_xlfn.IFS(Table1[[#This Row],[Patient Waittime]]&lt;=15,"0-15",Table1[[#This Row],[Patient Waittime]]&lt;=30,"16-30",Table1[[#This Row],[Patient Waittime]]&lt;=45,"31-45",Table1[[#This Row],[Patient Waittime]]&lt;=60,"46-60",TRUE,"60+")</f>
        <v>31-45</v>
      </c>
      <c r="Q3913">
        <f>--(Table1[[#This Row],[Patient Waittime]]&lt;=30)</f>
        <v>0</v>
      </c>
      <c r="R3913">
        <f>--Table1[[#This Row],[Patient Admission Flag]]</f>
        <v>0</v>
      </c>
      <c r="S3913">
        <f>--AND(Table1[[#This Row],[WithinTarget]]=1,Table1[[#This Row],[Patient Satisfaction Score]]&gt;=7)</f>
        <v>0</v>
      </c>
      <c r="T3913" t="str">
        <f>IF(LEFT(Table1[[#This Row],[Patient Gender]],1)="F","Female","Male")</f>
        <v>Male</v>
      </c>
    </row>
    <row r="3914" spans="1:20" x14ac:dyDescent="0.3">
      <c r="A3914" t="s">
        <v>4018</v>
      </c>
      <c r="B3914" s="1">
        <v>45195.322916666664</v>
      </c>
      <c r="C3914" t="s">
        <v>9</v>
      </c>
      <c r="D3914">
        <v>67</v>
      </c>
      <c r="E3914" t="s">
        <v>12</v>
      </c>
      <c r="F3914" t="s">
        <v>15</v>
      </c>
      <c r="G3914" t="b">
        <v>0</v>
      </c>
      <c r="I3914">
        <v>22</v>
      </c>
      <c r="J3914" t="b">
        <v>0</v>
      </c>
      <c r="K3914">
        <f>YEAR(Table1[[#This Row],[Patient Admission Date]])</f>
        <v>2023</v>
      </c>
      <c r="L3914" t="str">
        <f>TEXT(Table1[[#This Row],[Patient Admission Date]],"mmm")</f>
        <v>Sep</v>
      </c>
      <c r="M3914" t="str">
        <f>TEXT(Table1[[#This Row],[Patient Admission Date]],"ddd")</f>
        <v>Tue</v>
      </c>
      <c r="N3914" t="str">
        <f>TEXT(INT(HOUR(Table1[[#This Row],[Patient Admission Date]])/3)*3,"00")&amp;"-"&amp;TEXT(INT(HOUR(Table1[[#This Row],[Patient Admission Date]])/3)*3+3,"00")</f>
        <v>06-09</v>
      </c>
      <c r="O3914" t="str" cm="1">
        <f t="array" ref="O3914">_xlfn.IFS(Table1[[#This Row],[Patient Age]]&lt;=14,"0-14",Table1[[#This Row],[Patient Age]]&lt;=29,"15-29",Table1[[#This Row],[Patient Age]]&lt;=44,"30-44",Table1[[#This Row],[Patient Age]]&lt;=59,"45-59",Table1[[#This Row],[Patient Age]]&lt;=74,"60-74",TRUE,"75+")</f>
        <v>60-74</v>
      </c>
      <c r="P3914" t="str" cm="1">
        <f t="array" ref="P3914">_xlfn.IFS(Table1[[#This Row],[Patient Waittime]]&lt;=15,"0-15",Table1[[#This Row],[Patient Waittime]]&lt;=30,"16-30",Table1[[#This Row],[Patient Waittime]]&lt;=45,"31-45",Table1[[#This Row],[Patient Waittime]]&lt;=60,"46-60",TRUE,"60+")</f>
        <v>16-30</v>
      </c>
      <c r="Q3914">
        <f>--(Table1[[#This Row],[Patient Waittime]]&lt;=30)</f>
        <v>1</v>
      </c>
      <c r="R3914">
        <f>--Table1[[#This Row],[Patient Admission Flag]]</f>
        <v>0</v>
      </c>
      <c r="S3914">
        <f>--AND(Table1[[#This Row],[WithinTarget]]=1,Table1[[#This Row],[Patient Satisfaction Score]]&gt;=7)</f>
        <v>0</v>
      </c>
      <c r="T3914" t="str">
        <f>IF(LEFT(Table1[[#This Row],[Patient Gender]],1)="F","Female","Male")</f>
        <v>Male</v>
      </c>
    </row>
    <row r="3915" spans="1:20" x14ac:dyDescent="0.3">
      <c r="A3915" t="s">
        <v>4019</v>
      </c>
      <c r="B3915" s="1">
        <v>45271.557638888888</v>
      </c>
      <c r="C3915" t="s">
        <v>9</v>
      </c>
      <c r="D3915">
        <v>61</v>
      </c>
      <c r="E3915" t="s">
        <v>12</v>
      </c>
      <c r="F3915" t="s">
        <v>15</v>
      </c>
      <c r="G3915" t="b">
        <v>0</v>
      </c>
      <c r="I3915">
        <v>24</v>
      </c>
      <c r="J3915" t="b">
        <v>0</v>
      </c>
      <c r="K3915">
        <f>YEAR(Table1[[#This Row],[Patient Admission Date]])</f>
        <v>2023</v>
      </c>
      <c r="L3915" t="str">
        <f>TEXT(Table1[[#This Row],[Patient Admission Date]],"mmm")</f>
        <v>Dec</v>
      </c>
      <c r="M3915" t="str">
        <f>TEXT(Table1[[#This Row],[Patient Admission Date]],"ddd")</f>
        <v>Mon</v>
      </c>
      <c r="N3915" t="str">
        <f>TEXT(INT(HOUR(Table1[[#This Row],[Patient Admission Date]])/3)*3,"00")&amp;"-"&amp;TEXT(INT(HOUR(Table1[[#This Row],[Patient Admission Date]])/3)*3+3,"00")</f>
        <v>12-15</v>
      </c>
      <c r="O3915" t="str" cm="1">
        <f t="array" ref="O3915">_xlfn.IFS(Table1[[#This Row],[Patient Age]]&lt;=14,"0-14",Table1[[#This Row],[Patient Age]]&lt;=29,"15-29",Table1[[#This Row],[Patient Age]]&lt;=44,"30-44",Table1[[#This Row],[Patient Age]]&lt;=59,"45-59",Table1[[#This Row],[Patient Age]]&lt;=74,"60-74",TRUE,"75+")</f>
        <v>60-74</v>
      </c>
      <c r="P3915" t="str" cm="1">
        <f t="array" ref="P3915">_xlfn.IFS(Table1[[#This Row],[Patient Waittime]]&lt;=15,"0-15",Table1[[#This Row],[Patient Waittime]]&lt;=30,"16-30",Table1[[#This Row],[Patient Waittime]]&lt;=45,"31-45",Table1[[#This Row],[Patient Waittime]]&lt;=60,"46-60",TRUE,"60+")</f>
        <v>16-30</v>
      </c>
      <c r="Q3915">
        <f>--(Table1[[#This Row],[Patient Waittime]]&lt;=30)</f>
        <v>1</v>
      </c>
      <c r="R3915">
        <f>--Table1[[#This Row],[Patient Admission Flag]]</f>
        <v>0</v>
      </c>
      <c r="S3915">
        <f>--AND(Table1[[#This Row],[WithinTarget]]=1,Table1[[#This Row],[Patient Satisfaction Score]]&gt;=7)</f>
        <v>0</v>
      </c>
      <c r="T3915" t="str">
        <f>IF(LEFT(Table1[[#This Row],[Patient Gender]],1)="F","Female","Male")</f>
        <v>Male</v>
      </c>
    </row>
    <row r="3916" spans="1:20" x14ac:dyDescent="0.3">
      <c r="A3916" t="s">
        <v>4020</v>
      </c>
      <c r="B3916" s="1">
        <v>45450.40347222222</v>
      </c>
      <c r="C3916" t="s">
        <v>9</v>
      </c>
      <c r="D3916">
        <v>65</v>
      </c>
      <c r="E3916" t="s">
        <v>12</v>
      </c>
      <c r="F3916" t="s">
        <v>15</v>
      </c>
      <c r="G3916" t="b">
        <v>0</v>
      </c>
      <c r="I3916">
        <v>51</v>
      </c>
      <c r="J3916" t="b">
        <v>0</v>
      </c>
      <c r="K3916">
        <f>YEAR(Table1[[#This Row],[Patient Admission Date]])</f>
        <v>2024</v>
      </c>
      <c r="L3916" t="str">
        <f>TEXT(Table1[[#This Row],[Patient Admission Date]],"mmm")</f>
        <v>Jun</v>
      </c>
      <c r="M3916" t="str">
        <f>TEXT(Table1[[#This Row],[Patient Admission Date]],"ddd")</f>
        <v>Fri</v>
      </c>
      <c r="N3916" t="str">
        <f>TEXT(INT(HOUR(Table1[[#This Row],[Patient Admission Date]])/3)*3,"00")&amp;"-"&amp;TEXT(INT(HOUR(Table1[[#This Row],[Patient Admission Date]])/3)*3+3,"00")</f>
        <v>09-12</v>
      </c>
      <c r="O3916" t="str" cm="1">
        <f t="array" ref="O3916">_xlfn.IFS(Table1[[#This Row],[Patient Age]]&lt;=14,"0-14",Table1[[#This Row],[Patient Age]]&lt;=29,"15-29",Table1[[#This Row],[Patient Age]]&lt;=44,"30-44",Table1[[#This Row],[Patient Age]]&lt;=59,"45-59",Table1[[#This Row],[Patient Age]]&lt;=74,"60-74",TRUE,"75+")</f>
        <v>60-74</v>
      </c>
      <c r="P3916" t="str" cm="1">
        <f t="array" ref="P3916">_xlfn.IFS(Table1[[#This Row],[Patient Waittime]]&lt;=15,"0-15",Table1[[#This Row],[Patient Waittime]]&lt;=30,"16-30",Table1[[#This Row],[Patient Waittime]]&lt;=45,"31-45",Table1[[#This Row],[Patient Waittime]]&lt;=60,"46-60",TRUE,"60+")</f>
        <v>46-60</v>
      </c>
      <c r="Q3916">
        <f>--(Table1[[#This Row],[Patient Waittime]]&lt;=30)</f>
        <v>0</v>
      </c>
      <c r="R3916">
        <f>--Table1[[#This Row],[Patient Admission Flag]]</f>
        <v>0</v>
      </c>
      <c r="S3916">
        <f>--AND(Table1[[#This Row],[WithinTarget]]=1,Table1[[#This Row],[Patient Satisfaction Score]]&gt;=7)</f>
        <v>0</v>
      </c>
      <c r="T3916" t="str">
        <f>IF(LEFT(Table1[[#This Row],[Patient Gender]],1)="F","Female","Male")</f>
        <v>Male</v>
      </c>
    </row>
    <row r="3917" spans="1:20" x14ac:dyDescent="0.3">
      <c r="A3917" t="s">
        <v>4021</v>
      </c>
      <c r="B3917" s="1">
        <v>45119.85833333333</v>
      </c>
      <c r="C3917" t="s">
        <v>9</v>
      </c>
      <c r="D3917">
        <v>2</v>
      </c>
      <c r="E3917" t="s">
        <v>12</v>
      </c>
      <c r="F3917" t="s">
        <v>15</v>
      </c>
      <c r="G3917" t="b">
        <v>0</v>
      </c>
      <c r="H3917">
        <v>0</v>
      </c>
      <c r="I3917">
        <v>26</v>
      </c>
      <c r="J3917" t="b">
        <v>0</v>
      </c>
      <c r="K3917">
        <f>YEAR(Table1[[#This Row],[Patient Admission Date]])</f>
        <v>2023</v>
      </c>
      <c r="L3917" t="str">
        <f>TEXT(Table1[[#This Row],[Patient Admission Date]],"mmm")</f>
        <v>Jul</v>
      </c>
      <c r="M3917" t="str">
        <f>TEXT(Table1[[#This Row],[Patient Admission Date]],"ddd")</f>
        <v>Wed</v>
      </c>
      <c r="N3917" t="str">
        <f>TEXT(INT(HOUR(Table1[[#This Row],[Patient Admission Date]])/3)*3,"00")&amp;"-"&amp;TEXT(INT(HOUR(Table1[[#This Row],[Patient Admission Date]])/3)*3+3,"00")</f>
        <v>18-21</v>
      </c>
      <c r="O3917" t="str" cm="1">
        <f t="array" ref="O3917">_xlfn.IFS(Table1[[#This Row],[Patient Age]]&lt;=14,"0-14",Table1[[#This Row],[Patient Age]]&lt;=29,"15-29",Table1[[#This Row],[Patient Age]]&lt;=44,"30-44",Table1[[#This Row],[Patient Age]]&lt;=59,"45-59",Table1[[#This Row],[Patient Age]]&lt;=74,"60-74",TRUE,"75+")</f>
        <v>0-14</v>
      </c>
      <c r="P3917" t="str" cm="1">
        <f t="array" ref="P3917">_xlfn.IFS(Table1[[#This Row],[Patient Waittime]]&lt;=15,"0-15",Table1[[#This Row],[Patient Waittime]]&lt;=30,"16-30",Table1[[#This Row],[Patient Waittime]]&lt;=45,"31-45",Table1[[#This Row],[Patient Waittime]]&lt;=60,"46-60",TRUE,"60+")</f>
        <v>16-30</v>
      </c>
      <c r="Q3917">
        <f>--(Table1[[#This Row],[Patient Waittime]]&lt;=30)</f>
        <v>1</v>
      </c>
      <c r="R3917">
        <f>--Table1[[#This Row],[Patient Admission Flag]]</f>
        <v>0</v>
      </c>
      <c r="S3917">
        <f>--AND(Table1[[#This Row],[WithinTarget]]=1,Table1[[#This Row],[Patient Satisfaction Score]]&gt;=7)</f>
        <v>0</v>
      </c>
      <c r="T3917" t="str">
        <f>IF(LEFT(Table1[[#This Row],[Patient Gender]],1)="F","Female","Male")</f>
        <v>Male</v>
      </c>
    </row>
    <row r="3918" spans="1:20" x14ac:dyDescent="0.3">
      <c r="A3918" t="s">
        <v>4022</v>
      </c>
      <c r="B3918" s="1">
        <v>45130.431250000001</v>
      </c>
      <c r="C3918" t="s">
        <v>9</v>
      </c>
      <c r="D3918">
        <v>49</v>
      </c>
      <c r="E3918" t="s">
        <v>12</v>
      </c>
      <c r="F3918" t="s">
        <v>15</v>
      </c>
      <c r="G3918" t="b">
        <v>0</v>
      </c>
      <c r="H3918">
        <v>2</v>
      </c>
      <c r="I3918">
        <v>42</v>
      </c>
      <c r="J3918" t="b">
        <v>0</v>
      </c>
      <c r="K3918">
        <f>YEAR(Table1[[#This Row],[Patient Admission Date]])</f>
        <v>2023</v>
      </c>
      <c r="L3918" t="str">
        <f>TEXT(Table1[[#This Row],[Patient Admission Date]],"mmm")</f>
        <v>Jul</v>
      </c>
      <c r="M3918" t="str">
        <f>TEXT(Table1[[#This Row],[Patient Admission Date]],"ddd")</f>
        <v>Sun</v>
      </c>
      <c r="N3918" t="str">
        <f>TEXT(INT(HOUR(Table1[[#This Row],[Patient Admission Date]])/3)*3,"00")&amp;"-"&amp;TEXT(INT(HOUR(Table1[[#This Row],[Patient Admission Date]])/3)*3+3,"00")</f>
        <v>09-12</v>
      </c>
      <c r="O3918" t="str" cm="1">
        <f t="array" ref="O3918">_xlfn.IFS(Table1[[#This Row],[Patient Age]]&lt;=14,"0-14",Table1[[#This Row],[Patient Age]]&lt;=29,"15-29",Table1[[#This Row],[Patient Age]]&lt;=44,"30-44",Table1[[#This Row],[Patient Age]]&lt;=59,"45-59",Table1[[#This Row],[Patient Age]]&lt;=74,"60-74",TRUE,"75+")</f>
        <v>45-59</v>
      </c>
      <c r="P3918" t="str" cm="1">
        <f t="array" ref="P3918">_xlfn.IFS(Table1[[#This Row],[Patient Waittime]]&lt;=15,"0-15",Table1[[#This Row],[Patient Waittime]]&lt;=30,"16-30",Table1[[#This Row],[Patient Waittime]]&lt;=45,"31-45",Table1[[#This Row],[Patient Waittime]]&lt;=60,"46-60",TRUE,"60+")</f>
        <v>31-45</v>
      </c>
      <c r="Q3918">
        <f>--(Table1[[#This Row],[Patient Waittime]]&lt;=30)</f>
        <v>0</v>
      </c>
      <c r="R3918">
        <f>--Table1[[#This Row],[Patient Admission Flag]]</f>
        <v>0</v>
      </c>
      <c r="S3918">
        <f>--AND(Table1[[#This Row],[WithinTarget]]=1,Table1[[#This Row],[Patient Satisfaction Score]]&gt;=7)</f>
        <v>0</v>
      </c>
      <c r="T3918" t="str">
        <f>IF(LEFT(Table1[[#This Row],[Patient Gender]],1)="F","Female","Male")</f>
        <v>Male</v>
      </c>
    </row>
    <row r="3919" spans="1:20" x14ac:dyDescent="0.3">
      <c r="A3919" t="s">
        <v>4023</v>
      </c>
      <c r="B3919" s="1">
        <v>45481.317361111112</v>
      </c>
      <c r="C3919" t="s">
        <v>9</v>
      </c>
      <c r="D3919">
        <v>51</v>
      </c>
      <c r="E3919" t="s">
        <v>12</v>
      </c>
      <c r="F3919" t="s">
        <v>15</v>
      </c>
      <c r="G3919" t="b">
        <v>0</v>
      </c>
      <c r="H3919">
        <v>3</v>
      </c>
      <c r="I3919">
        <v>31</v>
      </c>
      <c r="J3919" t="b">
        <v>0</v>
      </c>
      <c r="K3919">
        <f>YEAR(Table1[[#This Row],[Patient Admission Date]])</f>
        <v>2024</v>
      </c>
      <c r="L3919" t="str">
        <f>TEXT(Table1[[#This Row],[Patient Admission Date]],"mmm")</f>
        <v>Jul</v>
      </c>
      <c r="M3919" t="str">
        <f>TEXT(Table1[[#This Row],[Patient Admission Date]],"ddd")</f>
        <v>Mon</v>
      </c>
      <c r="N3919" t="str">
        <f>TEXT(INT(HOUR(Table1[[#This Row],[Patient Admission Date]])/3)*3,"00")&amp;"-"&amp;TEXT(INT(HOUR(Table1[[#This Row],[Patient Admission Date]])/3)*3+3,"00")</f>
        <v>06-09</v>
      </c>
      <c r="O3919" t="str" cm="1">
        <f t="array" ref="O3919">_xlfn.IFS(Table1[[#This Row],[Patient Age]]&lt;=14,"0-14",Table1[[#This Row],[Patient Age]]&lt;=29,"15-29",Table1[[#This Row],[Patient Age]]&lt;=44,"30-44",Table1[[#This Row],[Patient Age]]&lt;=59,"45-59",Table1[[#This Row],[Patient Age]]&lt;=74,"60-74",TRUE,"75+")</f>
        <v>45-59</v>
      </c>
      <c r="P3919" t="str" cm="1">
        <f t="array" ref="P3919">_xlfn.IFS(Table1[[#This Row],[Patient Waittime]]&lt;=15,"0-15",Table1[[#This Row],[Patient Waittime]]&lt;=30,"16-30",Table1[[#This Row],[Patient Waittime]]&lt;=45,"31-45",Table1[[#This Row],[Patient Waittime]]&lt;=60,"46-60",TRUE,"60+")</f>
        <v>31-45</v>
      </c>
      <c r="Q3919">
        <f>--(Table1[[#This Row],[Patient Waittime]]&lt;=30)</f>
        <v>0</v>
      </c>
      <c r="R3919">
        <f>--Table1[[#This Row],[Patient Admission Flag]]</f>
        <v>0</v>
      </c>
      <c r="S3919">
        <f>--AND(Table1[[#This Row],[WithinTarget]]=1,Table1[[#This Row],[Patient Satisfaction Score]]&gt;=7)</f>
        <v>0</v>
      </c>
      <c r="T3919" t="str">
        <f>IF(LEFT(Table1[[#This Row],[Patient Gender]],1)="F","Female","Male")</f>
        <v>Male</v>
      </c>
    </row>
    <row r="3920" spans="1:20" x14ac:dyDescent="0.3">
      <c r="A3920" t="s">
        <v>4024</v>
      </c>
      <c r="B3920" s="1">
        <v>45064.71597222222</v>
      </c>
      <c r="C3920" t="s">
        <v>9</v>
      </c>
      <c r="D3920">
        <v>37</v>
      </c>
      <c r="E3920" t="s">
        <v>12</v>
      </c>
      <c r="F3920" t="s">
        <v>15</v>
      </c>
      <c r="G3920" t="b">
        <v>0</v>
      </c>
      <c r="H3920">
        <v>3</v>
      </c>
      <c r="I3920">
        <v>16</v>
      </c>
      <c r="J3920" t="b">
        <v>0</v>
      </c>
      <c r="K3920">
        <f>YEAR(Table1[[#This Row],[Patient Admission Date]])</f>
        <v>2023</v>
      </c>
      <c r="L3920" t="str">
        <f>TEXT(Table1[[#This Row],[Patient Admission Date]],"mmm")</f>
        <v>May</v>
      </c>
      <c r="M3920" t="str">
        <f>TEXT(Table1[[#This Row],[Patient Admission Date]],"ddd")</f>
        <v>Thu</v>
      </c>
      <c r="N3920" t="str">
        <f>TEXT(INT(HOUR(Table1[[#This Row],[Patient Admission Date]])/3)*3,"00")&amp;"-"&amp;TEXT(INT(HOUR(Table1[[#This Row],[Patient Admission Date]])/3)*3+3,"00")</f>
        <v>15-18</v>
      </c>
      <c r="O3920" t="str" cm="1">
        <f t="array" ref="O3920">_xlfn.IFS(Table1[[#This Row],[Patient Age]]&lt;=14,"0-14",Table1[[#This Row],[Patient Age]]&lt;=29,"15-29",Table1[[#This Row],[Patient Age]]&lt;=44,"30-44",Table1[[#This Row],[Patient Age]]&lt;=59,"45-59",Table1[[#This Row],[Patient Age]]&lt;=74,"60-74",TRUE,"75+")</f>
        <v>30-44</v>
      </c>
      <c r="P3920" t="str" cm="1">
        <f t="array" ref="P3920">_xlfn.IFS(Table1[[#This Row],[Patient Waittime]]&lt;=15,"0-15",Table1[[#This Row],[Patient Waittime]]&lt;=30,"16-30",Table1[[#This Row],[Patient Waittime]]&lt;=45,"31-45",Table1[[#This Row],[Patient Waittime]]&lt;=60,"46-60",TRUE,"60+")</f>
        <v>16-30</v>
      </c>
      <c r="Q3920">
        <f>--(Table1[[#This Row],[Patient Waittime]]&lt;=30)</f>
        <v>1</v>
      </c>
      <c r="R3920">
        <f>--Table1[[#This Row],[Patient Admission Flag]]</f>
        <v>0</v>
      </c>
      <c r="S3920">
        <f>--AND(Table1[[#This Row],[WithinTarget]]=1,Table1[[#This Row],[Patient Satisfaction Score]]&gt;=7)</f>
        <v>0</v>
      </c>
      <c r="T3920" t="str">
        <f>IF(LEFT(Table1[[#This Row],[Patient Gender]],1)="F","Female","Male")</f>
        <v>Male</v>
      </c>
    </row>
    <row r="3921" spans="1:20" x14ac:dyDescent="0.3">
      <c r="A3921" t="s">
        <v>4025</v>
      </c>
      <c r="B3921" s="1">
        <v>45229.013888888891</v>
      </c>
      <c r="C3921" t="s">
        <v>9</v>
      </c>
      <c r="D3921">
        <v>48</v>
      </c>
      <c r="E3921" t="s">
        <v>12</v>
      </c>
      <c r="F3921" t="s">
        <v>15</v>
      </c>
      <c r="G3921" t="b">
        <v>0</v>
      </c>
      <c r="H3921">
        <v>4</v>
      </c>
      <c r="I3921">
        <v>22</v>
      </c>
      <c r="J3921" t="b">
        <v>0</v>
      </c>
      <c r="K3921">
        <f>YEAR(Table1[[#This Row],[Patient Admission Date]])</f>
        <v>2023</v>
      </c>
      <c r="L3921" t="str">
        <f>TEXT(Table1[[#This Row],[Patient Admission Date]],"mmm")</f>
        <v>Oct</v>
      </c>
      <c r="M3921" t="str">
        <f>TEXT(Table1[[#This Row],[Patient Admission Date]],"ddd")</f>
        <v>Mon</v>
      </c>
      <c r="N3921" t="str">
        <f>TEXT(INT(HOUR(Table1[[#This Row],[Patient Admission Date]])/3)*3,"00")&amp;"-"&amp;TEXT(INT(HOUR(Table1[[#This Row],[Patient Admission Date]])/3)*3+3,"00")</f>
        <v>00-03</v>
      </c>
      <c r="O3921" t="str" cm="1">
        <f t="array" ref="O3921">_xlfn.IFS(Table1[[#This Row],[Patient Age]]&lt;=14,"0-14",Table1[[#This Row],[Patient Age]]&lt;=29,"15-29",Table1[[#This Row],[Patient Age]]&lt;=44,"30-44",Table1[[#This Row],[Patient Age]]&lt;=59,"45-59",Table1[[#This Row],[Patient Age]]&lt;=74,"60-74",TRUE,"75+")</f>
        <v>45-59</v>
      </c>
      <c r="P3921" t="str" cm="1">
        <f t="array" ref="P3921">_xlfn.IFS(Table1[[#This Row],[Patient Waittime]]&lt;=15,"0-15",Table1[[#This Row],[Patient Waittime]]&lt;=30,"16-30",Table1[[#This Row],[Patient Waittime]]&lt;=45,"31-45",Table1[[#This Row],[Patient Waittime]]&lt;=60,"46-60",TRUE,"60+")</f>
        <v>16-30</v>
      </c>
      <c r="Q3921">
        <f>--(Table1[[#This Row],[Patient Waittime]]&lt;=30)</f>
        <v>1</v>
      </c>
      <c r="R3921">
        <f>--Table1[[#This Row],[Patient Admission Flag]]</f>
        <v>0</v>
      </c>
      <c r="S3921">
        <f>--AND(Table1[[#This Row],[WithinTarget]]=1,Table1[[#This Row],[Patient Satisfaction Score]]&gt;=7)</f>
        <v>0</v>
      </c>
      <c r="T3921" t="str">
        <f>IF(LEFT(Table1[[#This Row],[Patient Gender]],1)="F","Female","Male")</f>
        <v>Male</v>
      </c>
    </row>
    <row r="3922" spans="1:20" x14ac:dyDescent="0.3">
      <c r="A3922" t="s">
        <v>4026</v>
      </c>
      <c r="B3922" s="1">
        <v>45206.280555555553</v>
      </c>
      <c r="C3922" t="s">
        <v>9</v>
      </c>
      <c r="D3922">
        <v>9</v>
      </c>
      <c r="E3922" t="s">
        <v>12</v>
      </c>
      <c r="F3922" t="s">
        <v>15</v>
      </c>
      <c r="G3922" t="b">
        <v>0</v>
      </c>
      <c r="H3922">
        <v>5</v>
      </c>
      <c r="I3922">
        <v>48</v>
      </c>
      <c r="J3922" t="b">
        <v>0</v>
      </c>
      <c r="K3922">
        <f>YEAR(Table1[[#This Row],[Patient Admission Date]])</f>
        <v>2023</v>
      </c>
      <c r="L3922" t="str">
        <f>TEXT(Table1[[#This Row],[Patient Admission Date]],"mmm")</f>
        <v>Oct</v>
      </c>
      <c r="M3922" t="str">
        <f>TEXT(Table1[[#This Row],[Patient Admission Date]],"ddd")</f>
        <v>Sat</v>
      </c>
      <c r="N3922" t="str">
        <f>TEXT(INT(HOUR(Table1[[#This Row],[Patient Admission Date]])/3)*3,"00")&amp;"-"&amp;TEXT(INT(HOUR(Table1[[#This Row],[Patient Admission Date]])/3)*3+3,"00")</f>
        <v>06-09</v>
      </c>
      <c r="O3922" t="str" cm="1">
        <f t="array" ref="O3922">_xlfn.IFS(Table1[[#This Row],[Patient Age]]&lt;=14,"0-14",Table1[[#This Row],[Patient Age]]&lt;=29,"15-29",Table1[[#This Row],[Patient Age]]&lt;=44,"30-44",Table1[[#This Row],[Patient Age]]&lt;=59,"45-59",Table1[[#This Row],[Patient Age]]&lt;=74,"60-74",TRUE,"75+")</f>
        <v>0-14</v>
      </c>
      <c r="P3922" t="str" cm="1">
        <f t="array" ref="P3922">_xlfn.IFS(Table1[[#This Row],[Patient Waittime]]&lt;=15,"0-15",Table1[[#This Row],[Patient Waittime]]&lt;=30,"16-30",Table1[[#This Row],[Patient Waittime]]&lt;=45,"31-45",Table1[[#This Row],[Patient Waittime]]&lt;=60,"46-60",TRUE,"60+")</f>
        <v>46-60</v>
      </c>
      <c r="Q3922">
        <f>--(Table1[[#This Row],[Patient Waittime]]&lt;=30)</f>
        <v>0</v>
      </c>
      <c r="R3922">
        <f>--Table1[[#This Row],[Patient Admission Flag]]</f>
        <v>0</v>
      </c>
      <c r="S3922">
        <f>--AND(Table1[[#This Row],[WithinTarget]]=1,Table1[[#This Row],[Patient Satisfaction Score]]&gt;=7)</f>
        <v>0</v>
      </c>
      <c r="T3922" t="str">
        <f>IF(LEFT(Table1[[#This Row],[Patient Gender]],1)="F","Female","Male")</f>
        <v>Male</v>
      </c>
    </row>
    <row r="3923" spans="1:20" x14ac:dyDescent="0.3">
      <c r="A3923" t="s">
        <v>4027</v>
      </c>
      <c r="B3923" s="1">
        <v>45233.370833333334</v>
      </c>
      <c r="C3923" t="s">
        <v>9</v>
      </c>
      <c r="D3923">
        <v>42</v>
      </c>
      <c r="E3923" t="s">
        <v>12</v>
      </c>
      <c r="F3923" t="s">
        <v>15</v>
      </c>
      <c r="G3923" t="b">
        <v>0</v>
      </c>
      <c r="H3923">
        <v>8</v>
      </c>
      <c r="I3923">
        <v>60</v>
      </c>
      <c r="J3923" t="b">
        <v>0</v>
      </c>
      <c r="K3923">
        <f>YEAR(Table1[[#This Row],[Patient Admission Date]])</f>
        <v>2023</v>
      </c>
      <c r="L3923" t="str">
        <f>TEXT(Table1[[#This Row],[Patient Admission Date]],"mmm")</f>
        <v>Nov</v>
      </c>
      <c r="M3923" t="str">
        <f>TEXT(Table1[[#This Row],[Patient Admission Date]],"ddd")</f>
        <v>Fri</v>
      </c>
      <c r="N3923" t="str">
        <f>TEXT(INT(HOUR(Table1[[#This Row],[Patient Admission Date]])/3)*3,"00")&amp;"-"&amp;TEXT(INT(HOUR(Table1[[#This Row],[Patient Admission Date]])/3)*3+3,"00")</f>
        <v>06-09</v>
      </c>
      <c r="O3923" t="str" cm="1">
        <f t="array" ref="O3923">_xlfn.IFS(Table1[[#This Row],[Patient Age]]&lt;=14,"0-14",Table1[[#This Row],[Patient Age]]&lt;=29,"15-29",Table1[[#This Row],[Patient Age]]&lt;=44,"30-44",Table1[[#This Row],[Patient Age]]&lt;=59,"45-59",Table1[[#This Row],[Patient Age]]&lt;=74,"60-74",TRUE,"75+")</f>
        <v>30-44</v>
      </c>
      <c r="P3923" t="str" cm="1">
        <f t="array" ref="P3923">_xlfn.IFS(Table1[[#This Row],[Patient Waittime]]&lt;=15,"0-15",Table1[[#This Row],[Patient Waittime]]&lt;=30,"16-30",Table1[[#This Row],[Patient Waittime]]&lt;=45,"31-45",Table1[[#This Row],[Patient Waittime]]&lt;=60,"46-60",TRUE,"60+")</f>
        <v>46-60</v>
      </c>
      <c r="Q3923">
        <f>--(Table1[[#This Row],[Patient Waittime]]&lt;=30)</f>
        <v>0</v>
      </c>
      <c r="R3923">
        <f>--Table1[[#This Row],[Patient Admission Flag]]</f>
        <v>0</v>
      </c>
      <c r="S3923">
        <f>--AND(Table1[[#This Row],[WithinTarget]]=1,Table1[[#This Row],[Patient Satisfaction Score]]&gt;=7)</f>
        <v>0</v>
      </c>
      <c r="T3923" t="str">
        <f>IF(LEFT(Table1[[#This Row],[Patient Gender]],1)="F","Female","Male")</f>
        <v>Male</v>
      </c>
    </row>
    <row r="3924" spans="1:20" x14ac:dyDescent="0.3">
      <c r="A3924" t="s">
        <v>4028</v>
      </c>
      <c r="B3924" s="1">
        <v>45328.271527777775</v>
      </c>
      <c r="C3924" t="s">
        <v>9</v>
      </c>
      <c r="D3924">
        <v>45</v>
      </c>
      <c r="E3924" t="s">
        <v>12</v>
      </c>
      <c r="F3924" t="s">
        <v>15</v>
      </c>
      <c r="G3924" t="b">
        <v>0</v>
      </c>
      <c r="H3924">
        <v>9</v>
      </c>
      <c r="I3924">
        <v>37</v>
      </c>
      <c r="J3924" t="b">
        <v>0</v>
      </c>
      <c r="K3924">
        <f>YEAR(Table1[[#This Row],[Patient Admission Date]])</f>
        <v>2024</v>
      </c>
      <c r="L3924" t="str">
        <f>TEXT(Table1[[#This Row],[Patient Admission Date]],"mmm")</f>
        <v>Feb</v>
      </c>
      <c r="M3924" t="str">
        <f>TEXT(Table1[[#This Row],[Patient Admission Date]],"ddd")</f>
        <v>Tue</v>
      </c>
      <c r="N3924" t="str">
        <f>TEXT(INT(HOUR(Table1[[#This Row],[Patient Admission Date]])/3)*3,"00")&amp;"-"&amp;TEXT(INT(HOUR(Table1[[#This Row],[Patient Admission Date]])/3)*3+3,"00")</f>
        <v>06-09</v>
      </c>
      <c r="O3924" t="str" cm="1">
        <f t="array" ref="O3924">_xlfn.IFS(Table1[[#This Row],[Patient Age]]&lt;=14,"0-14",Table1[[#This Row],[Patient Age]]&lt;=29,"15-29",Table1[[#This Row],[Patient Age]]&lt;=44,"30-44",Table1[[#This Row],[Patient Age]]&lt;=59,"45-59",Table1[[#This Row],[Patient Age]]&lt;=74,"60-74",TRUE,"75+")</f>
        <v>45-59</v>
      </c>
      <c r="P3924" t="str" cm="1">
        <f t="array" ref="P3924">_xlfn.IFS(Table1[[#This Row],[Patient Waittime]]&lt;=15,"0-15",Table1[[#This Row],[Patient Waittime]]&lt;=30,"16-30",Table1[[#This Row],[Patient Waittime]]&lt;=45,"31-45",Table1[[#This Row],[Patient Waittime]]&lt;=60,"46-60",TRUE,"60+")</f>
        <v>31-45</v>
      </c>
      <c r="Q3924">
        <f>--(Table1[[#This Row],[Patient Waittime]]&lt;=30)</f>
        <v>0</v>
      </c>
      <c r="R3924">
        <f>--Table1[[#This Row],[Patient Admission Flag]]</f>
        <v>0</v>
      </c>
      <c r="S3924">
        <f>--AND(Table1[[#This Row],[WithinTarget]]=1,Table1[[#This Row],[Patient Satisfaction Score]]&gt;=7)</f>
        <v>0</v>
      </c>
      <c r="T3924" t="str">
        <f>IF(LEFT(Table1[[#This Row],[Patient Gender]],1)="F","Female","Male")</f>
        <v>Male</v>
      </c>
    </row>
    <row r="3925" spans="1:20" x14ac:dyDescent="0.3">
      <c r="A3925" t="s">
        <v>4029</v>
      </c>
      <c r="B3925" s="1">
        <v>45496.978472222225</v>
      </c>
      <c r="C3925" t="s">
        <v>9</v>
      </c>
      <c r="D3925">
        <v>3</v>
      </c>
      <c r="E3925" t="s">
        <v>12</v>
      </c>
      <c r="F3925" t="s">
        <v>15</v>
      </c>
      <c r="G3925" t="b">
        <v>0</v>
      </c>
      <c r="H3925">
        <v>10</v>
      </c>
      <c r="I3925">
        <v>15</v>
      </c>
      <c r="J3925" t="b">
        <v>0</v>
      </c>
      <c r="K3925">
        <f>YEAR(Table1[[#This Row],[Patient Admission Date]])</f>
        <v>2024</v>
      </c>
      <c r="L3925" t="str">
        <f>TEXT(Table1[[#This Row],[Patient Admission Date]],"mmm")</f>
        <v>Jul</v>
      </c>
      <c r="M3925" t="str">
        <f>TEXT(Table1[[#This Row],[Patient Admission Date]],"ddd")</f>
        <v>Tue</v>
      </c>
      <c r="N3925" t="str">
        <f>TEXT(INT(HOUR(Table1[[#This Row],[Patient Admission Date]])/3)*3,"00")&amp;"-"&amp;TEXT(INT(HOUR(Table1[[#This Row],[Patient Admission Date]])/3)*3+3,"00")</f>
        <v>21-24</v>
      </c>
      <c r="O3925" t="str" cm="1">
        <f t="array" ref="O3925">_xlfn.IFS(Table1[[#This Row],[Patient Age]]&lt;=14,"0-14",Table1[[#This Row],[Patient Age]]&lt;=29,"15-29",Table1[[#This Row],[Patient Age]]&lt;=44,"30-44",Table1[[#This Row],[Patient Age]]&lt;=59,"45-59",Table1[[#This Row],[Patient Age]]&lt;=74,"60-74",TRUE,"75+")</f>
        <v>0-14</v>
      </c>
      <c r="P3925" t="str" cm="1">
        <f t="array" ref="P3925">_xlfn.IFS(Table1[[#This Row],[Patient Waittime]]&lt;=15,"0-15",Table1[[#This Row],[Patient Waittime]]&lt;=30,"16-30",Table1[[#This Row],[Patient Waittime]]&lt;=45,"31-45",Table1[[#This Row],[Patient Waittime]]&lt;=60,"46-60",TRUE,"60+")</f>
        <v>0-15</v>
      </c>
      <c r="Q3925">
        <f>--(Table1[[#This Row],[Patient Waittime]]&lt;=30)</f>
        <v>1</v>
      </c>
      <c r="R3925">
        <f>--Table1[[#This Row],[Patient Admission Flag]]</f>
        <v>0</v>
      </c>
      <c r="S3925">
        <f>--AND(Table1[[#This Row],[WithinTarget]]=1,Table1[[#This Row],[Patient Satisfaction Score]]&gt;=7)</f>
        <v>1</v>
      </c>
      <c r="T3925" t="str">
        <f>IF(LEFT(Table1[[#This Row],[Patient Gender]],1)="F","Female","Male")</f>
        <v>Male</v>
      </c>
    </row>
    <row r="3926" spans="1:20" x14ac:dyDescent="0.3">
      <c r="A3926" t="s">
        <v>4030</v>
      </c>
      <c r="B3926" s="1">
        <v>45077.724999999999</v>
      </c>
      <c r="C3926" t="s">
        <v>9</v>
      </c>
      <c r="D3926">
        <v>74</v>
      </c>
      <c r="E3926" t="s">
        <v>12</v>
      </c>
      <c r="F3926" t="s">
        <v>15</v>
      </c>
      <c r="G3926" t="b">
        <v>0</v>
      </c>
      <c r="H3926">
        <v>10</v>
      </c>
      <c r="I3926">
        <v>60</v>
      </c>
      <c r="J3926" t="b">
        <v>0</v>
      </c>
      <c r="K3926">
        <f>YEAR(Table1[[#This Row],[Patient Admission Date]])</f>
        <v>2023</v>
      </c>
      <c r="L3926" t="str">
        <f>TEXT(Table1[[#This Row],[Patient Admission Date]],"mmm")</f>
        <v>May</v>
      </c>
      <c r="M3926" t="str">
        <f>TEXT(Table1[[#This Row],[Patient Admission Date]],"ddd")</f>
        <v>Wed</v>
      </c>
      <c r="N3926" t="str">
        <f>TEXT(INT(HOUR(Table1[[#This Row],[Patient Admission Date]])/3)*3,"00")&amp;"-"&amp;TEXT(INT(HOUR(Table1[[#This Row],[Patient Admission Date]])/3)*3+3,"00")</f>
        <v>15-18</v>
      </c>
      <c r="O3926" t="str" cm="1">
        <f t="array" ref="O3926">_xlfn.IFS(Table1[[#This Row],[Patient Age]]&lt;=14,"0-14",Table1[[#This Row],[Patient Age]]&lt;=29,"15-29",Table1[[#This Row],[Patient Age]]&lt;=44,"30-44",Table1[[#This Row],[Patient Age]]&lt;=59,"45-59",Table1[[#This Row],[Patient Age]]&lt;=74,"60-74",TRUE,"75+")</f>
        <v>60-74</v>
      </c>
      <c r="P3926" t="str" cm="1">
        <f t="array" ref="P3926">_xlfn.IFS(Table1[[#This Row],[Patient Waittime]]&lt;=15,"0-15",Table1[[#This Row],[Patient Waittime]]&lt;=30,"16-30",Table1[[#This Row],[Patient Waittime]]&lt;=45,"31-45",Table1[[#This Row],[Patient Waittime]]&lt;=60,"46-60",TRUE,"60+")</f>
        <v>46-60</v>
      </c>
      <c r="Q3926">
        <f>--(Table1[[#This Row],[Patient Waittime]]&lt;=30)</f>
        <v>0</v>
      </c>
      <c r="R3926">
        <f>--Table1[[#This Row],[Patient Admission Flag]]</f>
        <v>0</v>
      </c>
      <c r="S3926">
        <f>--AND(Table1[[#This Row],[WithinTarget]]=1,Table1[[#This Row],[Patient Satisfaction Score]]&gt;=7)</f>
        <v>0</v>
      </c>
      <c r="T3926" t="str">
        <f>IF(LEFT(Table1[[#This Row],[Patient Gender]],1)="F","Female","Male")</f>
        <v>Male</v>
      </c>
    </row>
    <row r="3927" spans="1:20" x14ac:dyDescent="0.3">
      <c r="A3927" t="s">
        <v>4031</v>
      </c>
      <c r="B3927" s="1">
        <v>45083.495138888888</v>
      </c>
      <c r="C3927" t="s">
        <v>9</v>
      </c>
      <c r="D3927">
        <v>77</v>
      </c>
      <c r="E3927" t="s">
        <v>12</v>
      </c>
      <c r="F3927" t="s">
        <v>26</v>
      </c>
      <c r="G3927" t="b">
        <v>0</v>
      </c>
      <c r="I3927">
        <v>45</v>
      </c>
      <c r="J3927" t="b">
        <v>0</v>
      </c>
      <c r="K3927">
        <f>YEAR(Table1[[#This Row],[Patient Admission Date]])</f>
        <v>2023</v>
      </c>
      <c r="L3927" t="str">
        <f>TEXT(Table1[[#This Row],[Patient Admission Date]],"mmm")</f>
        <v>Jun</v>
      </c>
      <c r="M3927" t="str">
        <f>TEXT(Table1[[#This Row],[Patient Admission Date]],"ddd")</f>
        <v>Tue</v>
      </c>
      <c r="N3927" t="str">
        <f>TEXT(INT(HOUR(Table1[[#This Row],[Patient Admission Date]])/3)*3,"00")&amp;"-"&amp;TEXT(INT(HOUR(Table1[[#This Row],[Patient Admission Date]])/3)*3+3,"00")</f>
        <v>09-12</v>
      </c>
      <c r="O3927" t="str" cm="1">
        <f t="array" ref="O3927">_xlfn.IFS(Table1[[#This Row],[Patient Age]]&lt;=14,"0-14",Table1[[#This Row],[Patient Age]]&lt;=29,"15-29",Table1[[#This Row],[Patient Age]]&lt;=44,"30-44",Table1[[#This Row],[Patient Age]]&lt;=59,"45-59",Table1[[#This Row],[Patient Age]]&lt;=74,"60-74",TRUE,"75+")</f>
        <v>75+</v>
      </c>
      <c r="P3927" t="str" cm="1">
        <f t="array" ref="P3927">_xlfn.IFS(Table1[[#This Row],[Patient Waittime]]&lt;=15,"0-15",Table1[[#This Row],[Patient Waittime]]&lt;=30,"16-30",Table1[[#This Row],[Patient Waittime]]&lt;=45,"31-45",Table1[[#This Row],[Patient Waittime]]&lt;=60,"46-60",TRUE,"60+")</f>
        <v>31-45</v>
      </c>
      <c r="Q3927">
        <f>--(Table1[[#This Row],[Patient Waittime]]&lt;=30)</f>
        <v>0</v>
      </c>
      <c r="R3927">
        <f>--Table1[[#This Row],[Patient Admission Flag]]</f>
        <v>0</v>
      </c>
      <c r="S3927">
        <f>--AND(Table1[[#This Row],[WithinTarget]]=1,Table1[[#This Row],[Patient Satisfaction Score]]&gt;=7)</f>
        <v>0</v>
      </c>
      <c r="T3927" t="str">
        <f>IF(LEFT(Table1[[#This Row],[Patient Gender]],1)="F","Female","Male")</f>
        <v>Male</v>
      </c>
    </row>
    <row r="3928" spans="1:20" x14ac:dyDescent="0.3">
      <c r="A3928" t="s">
        <v>4032</v>
      </c>
      <c r="B3928" s="1">
        <v>45046.179861111108</v>
      </c>
      <c r="C3928" t="s">
        <v>9</v>
      </c>
      <c r="D3928">
        <v>4</v>
      </c>
      <c r="E3928" t="s">
        <v>12</v>
      </c>
      <c r="F3928" t="s">
        <v>26</v>
      </c>
      <c r="G3928" t="b">
        <v>0</v>
      </c>
      <c r="I3928">
        <v>27</v>
      </c>
      <c r="J3928" t="b">
        <v>0</v>
      </c>
      <c r="K3928">
        <f>YEAR(Table1[[#This Row],[Patient Admission Date]])</f>
        <v>2023</v>
      </c>
      <c r="L3928" t="str">
        <f>TEXT(Table1[[#This Row],[Patient Admission Date]],"mmm")</f>
        <v>Apr</v>
      </c>
      <c r="M3928" t="str">
        <f>TEXT(Table1[[#This Row],[Patient Admission Date]],"ddd")</f>
        <v>Sun</v>
      </c>
      <c r="N3928" t="str">
        <f>TEXT(INT(HOUR(Table1[[#This Row],[Patient Admission Date]])/3)*3,"00")&amp;"-"&amp;TEXT(INT(HOUR(Table1[[#This Row],[Patient Admission Date]])/3)*3+3,"00")</f>
        <v>03-06</v>
      </c>
      <c r="O3928" t="str" cm="1">
        <f t="array" ref="O3928">_xlfn.IFS(Table1[[#This Row],[Patient Age]]&lt;=14,"0-14",Table1[[#This Row],[Patient Age]]&lt;=29,"15-29",Table1[[#This Row],[Patient Age]]&lt;=44,"30-44",Table1[[#This Row],[Patient Age]]&lt;=59,"45-59",Table1[[#This Row],[Patient Age]]&lt;=74,"60-74",TRUE,"75+")</f>
        <v>0-14</v>
      </c>
      <c r="P3928" t="str" cm="1">
        <f t="array" ref="P3928">_xlfn.IFS(Table1[[#This Row],[Patient Waittime]]&lt;=15,"0-15",Table1[[#This Row],[Patient Waittime]]&lt;=30,"16-30",Table1[[#This Row],[Patient Waittime]]&lt;=45,"31-45",Table1[[#This Row],[Patient Waittime]]&lt;=60,"46-60",TRUE,"60+")</f>
        <v>16-30</v>
      </c>
      <c r="Q3928">
        <f>--(Table1[[#This Row],[Patient Waittime]]&lt;=30)</f>
        <v>1</v>
      </c>
      <c r="R3928">
        <f>--Table1[[#This Row],[Patient Admission Flag]]</f>
        <v>0</v>
      </c>
      <c r="S3928">
        <f>--AND(Table1[[#This Row],[WithinTarget]]=1,Table1[[#This Row],[Patient Satisfaction Score]]&gt;=7)</f>
        <v>0</v>
      </c>
      <c r="T3928" t="str">
        <f>IF(LEFT(Table1[[#This Row],[Patient Gender]],1)="F","Female","Male")</f>
        <v>Male</v>
      </c>
    </row>
    <row r="3929" spans="1:20" x14ac:dyDescent="0.3">
      <c r="A3929" t="s">
        <v>4033</v>
      </c>
      <c r="B3929" s="1">
        <v>45210.731944444444</v>
      </c>
      <c r="C3929" t="s">
        <v>9</v>
      </c>
      <c r="D3929">
        <v>14</v>
      </c>
      <c r="E3929" t="s">
        <v>12</v>
      </c>
      <c r="F3929" t="s">
        <v>11</v>
      </c>
      <c r="G3929" t="b">
        <v>0</v>
      </c>
      <c r="I3929">
        <v>18</v>
      </c>
      <c r="J3929" t="b">
        <v>0</v>
      </c>
      <c r="K3929">
        <f>YEAR(Table1[[#This Row],[Patient Admission Date]])</f>
        <v>2023</v>
      </c>
      <c r="L3929" t="str">
        <f>TEXT(Table1[[#This Row],[Patient Admission Date]],"mmm")</f>
        <v>Oct</v>
      </c>
      <c r="M3929" t="str">
        <f>TEXT(Table1[[#This Row],[Patient Admission Date]],"ddd")</f>
        <v>Wed</v>
      </c>
      <c r="N3929" t="str">
        <f>TEXT(INT(HOUR(Table1[[#This Row],[Patient Admission Date]])/3)*3,"00")&amp;"-"&amp;TEXT(INT(HOUR(Table1[[#This Row],[Patient Admission Date]])/3)*3+3,"00")</f>
        <v>15-18</v>
      </c>
      <c r="O3929" t="str" cm="1">
        <f t="array" ref="O3929">_xlfn.IFS(Table1[[#This Row],[Patient Age]]&lt;=14,"0-14",Table1[[#This Row],[Patient Age]]&lt;=29,"15-29",Table1[[#This Row],[Patient Age]]&lt;=44,"30-44",Table1[[#This Row],[Patient Age]]&lt;=59,"45-59",Table1[[#This Row],[Patient Age]]&lt;=74,"60-74",TRUE,"75+")</f>
        <v>0-14</v>
      </c>
      <c r="P3929" t="str" cm="1">
        <f t="array" ref="P3929">_xlfn.IFS(Table1[[#This Row],[Patient Waittime]]&lt;=15,"0-15",Table1[[#This Row],[Patient Waittime]]&lt;=30,"16-30",Table1[[#This Row],[Patient Waittime]]&lt;=45,"31-45",Table1[[#This Row],[Patient Waittime]]&lt;=60,"46-60",TRUE,"60+")</f>
        <v>16-30</v>
      </c>
      <c r="Q3929">
        <f>--(Table1[[#This Row],[Patient Waittime]]&lt;=30)</f>
        <v>1</v>
      </c>
      <c r="R3929">
        <f>--Table1[[#This Row],[Patient Admission Flag]]</f>
        <v>0</v>
      </c>
      <c r="S3929">
        <f>--AND(Table1[[#This Row],[WithinTarget]]=1,Table1[[#This Row],[Patient Satisfaction Score]]&gt;=7)</f>
        <v>0</v>
      </c>
      <c r="T3929" t="str">
        <f>IF(LEFT(Table1[[#This Row],[Patient Gender]],1)="F","Female","Male")</f>
        <v>Male</v>
      </c>
    </row>
    <row r="3930" spans="1:20" x14ac:dyDescent="0.3">
      <c r="A3930" t="s">
        <v>4034</v>
      </c>
      <c r="B3930" s="1">
        <v>45249.322222222225</v>
      </c>
      <c r="C3930" t="s">
        <v>9</v>
      </c>
      <c r="D3930">
        <v>29</v>
      </c>
      <c r="E3930" t="s">
        <v>12</v>
      </c>
      <c r="F3930" t="s">
        <v>11</v>
      </c>
      <c r="G3930" t="b">
        <v>0</v>
      </c>
      <c r="I3930">
        <v>24</v>
      </c>
      <c r="J3930" t="b">
        <v>0</v>
      </c>
      <c r="K3930">
        <f>YEAR(Table1[[#This Row],[Patient Admission Date]])</f>
        <v>2023</v>
      </c>
      <c r="L3930" t="str">
        <f>TEXT(Table1[[#This Row],[Patient Admission Date]],"mmm")</f>
        <v>Nov</v>
      </c>
      <c r="M3930" t="str">
        <f>TEXT(Table1[[#This Row],[Patient Admission Date]],"ddd")</f>
        <v>Sun</v>
      </c>
      <c r="N3930" t="str">
        <f>TEXT(INT(HOUR(Table1[[#This Row],[Patient Admission Date]])/3)*3,"00")&amp;"-"&amp;TEXT(INT(HOUR(Table1[[#This Row],[Patient Admission Date]])/3)*3+3,"00")</f>
        <v>06-09</v>
      </c>
      <c r="O3930" t="str" cm="1">
        <f t="array" ref="O3930">_xlfn.IFS(Table1[[#This Row],[Patient Age]]&lt;=14,"0-14",Table1[[#This Row],[Patient Age]]&lt;=29,"15-29",Table1[[#This Row],[Patient Age]]&lt;=44,"30-44",Table1[[#This Row],[Patient Age]]&lt;=59,"45-59",Table1[[#This Row],[Patient Age]]&lt;=74,"60-74",TRUE,"75+")</f>
        <v>15-29</v>
      </c>
      <c r="P3930" t="str" cm="1">
        <f t="array" ref="P3930">_xlfn.IFS(Table1[[#This Row],[Patient Waittime]]&lt;=15,"0-15",Table1[[#This Row],[Patient Waittime]]&lt;=30,"16-30",Table1[[#This Row],[Patient Waittime]]&lt;=45,"31-45",Table1[[#This Row],[Patient Waittime]]&lt;=60,"46-60",TRUE,"60+")</f>
        <v>16-30</v>
      </c>
      <c r="Q3930">
        <f>--(Table1[[#This Row],[Patient Waittime]]&lt;=30)</f>
        <v>1</v>
      </c>
      <c r="R3930">
        <f>--Table1[[#This Row],[Patient Admission Flag]]</f>
        <v>0</v>
      </c>
      <c r="S3930">
        <f>--AND(Table1[[#This Row],[WithinTarget]]=1,Table1[[#This Row],[Patient Satisfaction Score]]&gt;=7)</f>
        <v>0</v>
      </c>
      <c r="T3930" t="str">
        <f>IF(LEFT(Table1[[#This Row],[Patient Gender]],1)="F","Female","Male")</f>
        <v>Male</v>
      </c>
    </row>
    <row r="3931" spans="1:20" x14ac:dyDescent="0.3">
      <c r="A3931" t="s">
        <v>4035</v>
      </c>
      <c r="B3931" s="1">
        <v>45253.4375</v>
      </c>
      <c r="C3931" t="s">
        <v>9</v>
      </c>
      <c r="D3931">
        <v>49</v>
      </c>
      <c r="E3931" t="s">
        <v>12</v>
      </c>
      <c r="F3931" t="s">
        <v>11</v>
      </c>
      <c r="G3931" t="b">
        <v>0</v>
      </c>
      <c r="I3931">
        <v>24</v>
      </c>
      <c r="J3931" t="b">
        <v>0</v>
      </c>
      <c r="K3931">
        <f>YEAR(Table1[[#This Row],[Patient Admission Date]])</f>
        <v>2023</v>
      </c>
      <c r="L3931" t="str">
        <f>TEXT(Table1[[#This Row],[Patient Admission Date]],"mmm")</f>
        <v>Nov</v>
      </c>
      <c r="M3931" t="str">
        <f>TEXT(Table1[[#This Row],[Patient Admission Date]],"ddd")</f>
        <v>Thu</v>
      </c>
      <c r="N3931" t="str">
        <f>TEXT(INT(HOUR(Table1[[#This Row],[Patient Admission Date]])/3)*3,"00")&amp;"-"&amp;TEXT(INT(HOUR(Table1[[#This Row],[Patient Admission Date]])/3)*3+3,"00")</f>
        <v>09-12</v>
      </c>
      <c r="O3931" t="str" cm="1">
        <f t="array" ref="O3931">_xlfn.IFS(Table1[[#This Row],[Patient Age]]&lt;=14,"0-14",Table1[[#This Row],[Patient Age]]&lt;=29,"15-29",Table1[[#This Row],[Patient Age]]&lt;=44,"30-44",Table1[[#This Row],[Patient Age]]&lt;=59,"45-59",Table1[[#This Row],[Patient Age]]&lt;=74,"60-74",TRUE,"75+")</f>
        <v>45-59</v>
      </c>
      <c r="P3931" t="str" cm="1">
        <f t="array" ref="P3931">_xlfn.IFS(Table1[[#This Row],[Patient Waittime]]&lt;=15,"0-15",Table1[[#This Row],[Patient Waittime]]&lt;=30,"16-30",Table1[[#This Row],[Patient Waittime]]&lt;=45,"31-45",Table1[[#This Row],[Patient Waittime]]&lt;=60,"46-60",TRUE,"60+")</f>
        <v>16-30</v>
      </c>
      <c r="Q3931">
        <f>--(Table1[[#This Row],[Patient Waittime]]&lt;=30)</f>
        <v>1</v>
      </c>
      <c r="R3931">
        <f>--Table1[[#This Row],[Patient Admission Flag]]</f>
        <v>0</v>
      </c>
      <c r="S3931">
        <f>--AND(Table1[[#This Row],[WithinTarget]]=1,Table1[[#This Row],[Patient Satisfaction Score]]&gt;=7)</f>
        <v>0</v>
      </c>
      <c r="T3931" t="str">
        <f>IF(LEFT(Table1[[#This Row],[Patient Gender]],1)="F","Female","Male")</f>
        <v>Male</v>
      </c>
    </row>
    <row r="3932" spans="1:20" x14ac:dyDescent="0.3">
      <c r="A3932" t="s">
        <v>4036</v>
      </c>
      <c r="B3932" s="1">
        <v>45555.15347222222</v>
      </c>
      <c r="C3932" t="s">
        <v>9</v>
      </c>
      <c r="D3932">
        <v>12</v>
      </c>
      <c r="E3932" t="s">
        <v>12</v>
      </c>
      <c r="F3932" t="s">
        <v>11</v>
      </c>
      <c r="G3932" t="b">
        <v>0</v>
      </c>
      <c r="I3932">
        <v>47</v>
      </c>
      <c r="J3932" t="b">
        <v>0</v>
      </c>
      <c r="K3932">
        <f>YEAR(Table1[[#This Row],[Patient Admission Date]])</f>
        <v>2024</v>
      </c>
      <c r="L3932" t="str">
        <f>TEXT(Table1[[#This Row],[Patient Admission Date]],"mmm")</f>
        <v>Sep</v>
      </c>
      <c r="M3932" t="str">
        <f>TEXT(Table1[[#This Row],[Patient Admission Date]],"ddd")</f>
        <v>Fri</v>
      </c>
      <c r="N3932" t="str">
        <f>TEXT(INT(HOUR(Table1[[#This Row],[Patient Admission Date]])/3)*3,"00")&amp;"-"&amp;TEXT(INT(HOUR(Table1[[#This Row],[Patient Admission Date]])/3)*3+3,"00")</f>
        <v>03-06</v>
      </c>
      <c r="O3932" t="str" cm="1">
        <f t="array" ref="O3932">_xlfn.IFS(Table1[[#This Row],[Patient Age]]&lt;=14,"0-14",Table1[[#This Row],[Patient Age]]&lt;=29,"15-29",Table1[[#This Row],[Patient Age]]&lt;=44,"30-44",Table1[[#This Row],[Patient Age]]&lt;=59,"45-59",Table1[[#This Row],[Patient Age]]&lt;=74,"60-74",TRUE,"75+")</f>
        <v>0-14</v>
      </c>
      <c r="P3932" t="str" cm="1">
        <f t="array" ref="P3932">_xlfn.IFS(Table1[[#This Row],[Patient Waittime]]&lt;=15,"0-15",Table1[[#This Row],[Patient Waittime]]&lt;=30,"16-30",Table1[[#This Row],[Patient Waittime]]&lt;=45,"31-45",Table1[[#This Row],[Patient Waittime]]&lt;=60,"46-60",TRUE,"60+")</f>
        <v>46-60</v>
      </c>
      <c r="Q3932">
        <f>--(Table1[[#This Row],[Patient Waittime]]&lt;=30)</f>
        <v>0</v>
      </c>
      <c r="R3932">
        <f>--Table1[[#This Row],[Patient Admission Flag]]</f>
        <v>0</v>
      </c>
      <c r="S3932">
        <f>--AND(Table1[[#This Row],[WithinTarget]]=1,Table1[[#This Row],[Patient Satisfaction Score]]&gt;=7)</f>
        <v>0</v>
      </c>
      <c r="T3932" t="str">
        <f>IF(LEFT(Table1[[#This Row],[Patient Gender]],1)="F","Female","Male")</f>
        <v>Male</v>
      </c>
    </row>
    <row r="3933" spans="1:20" x14ac:dyDescent="0.3">
      <c r="A3933" t="s">
        <v>4037</v>
      </c>
      <c r="B3933" s="1">
        <v>45569.331944444442</v>
      </c>
      <c r="C3933" t="s">
        <v>9</v>
      </c>
      <c r="D3933">
        <v>58</v>
      </c>
      <c r="E3933" t="s">
        <v>12</v>
      </c>
      <c r="F3933" t="s">
        <v>11</v>
      </c>
      <c r="G3933" t="b">
        <v>0</v>
      </c>
      <c r="I3933">
        <v>54</v>
      </c>
      <c r="J3933" t="b">
        <v>0</v>
      </c>
      <c r="K3933">
        <f>YEAR(Table1[[#This Row],[Patient Admission Date]])</f>
        <v>2024</v>
      </c>
      <c r="L3933" t="str">
        <f>TEXT(Table1[[#This Row],[Patient Admission Date]],"mmm")</f>
        <v>Oct</v>
      </c>
      <c r="M3933" t="str">
        <f>TEXT(Table1[[#This Row],[Patient Admission Date]],"ddd")</f>
        <v>Fri</v>
      </c>
      <c r="N3933" t="str">
        <f>TEXT(INT(HOUR(Table1[[#This Row],[Patient Admission Date]])/3)*3,"00")&amp;"-"&amp;TEXT(INT(HOUR(Table1[[#This Row],[Patient Admission Date]])/3)*3+3,"00")</f>
        <v>06-09</v>
      </c>
      <c r="O3933" t="str" cm="1">
        <f t="array" ref="O3933">_xlfn.IFS(Table1[[#This Row],[Patient Age]]&lt;=14,"0-14",Table1[[#This Row],[Patient Age]]&lt;=29,"15-29",Table1[[#This Row],[Patient Age]]&lt;=44,"30-44",Table1[[#This Row],[Patient Age]]&lt;=59,"45-59",Table1[[#This Row],[Patient Age]]&lt;=74,"60-74",TRUE,"75+")</f>
        <v>45-59</v>
      </c>
      <c r="P3933" t="str" cm="1">
        <f t="array" ref="P3933">_xlfn.IFS(Table1[[#This Row],[Patient Waittime]]&lt;=15,"0-15",Table1[[#This Row],[Patient Waittime]]&lt;=30,"16-30",Table1[[#This Row],[Patient Waittime]]&lt;=45,"31-45",Table1[[#This Row],[Patient Waittime]]&lt;=60,"46-60",TRUE,"60+")</f>
        <v>46-60</v>
      </c>
      <c r="Q3933">
        <f>--(Table1[[#This Row],[Patient Waittime]]&lt;=30)</f>
        <v>0</v>
      </c>
      <c r="R3933">
        <f>--Table1[[#This Row],[Patient Admission Flag]]</f>
        <v>0</v>
      </c>
      <c r="S3933">
        <f>--AND(Table1[[#This Row],[WithinTarget]]=1,Table1[[#This Row],[Patient Satisfaction Score]]&gt;=7)</f>
        <v>0</v>
      </c>
      <c r="T3933" t="str">
        <f>IF(LEFT(Table1[[#This Row],[Patient Gender]],1)="F","Female","Male")</f>
        <v>Male</v>
      </c>
    </row>
    <row r="3934" spans="1:20" x14ac:dyDescent="0.3">
      <c r="A3934" t="s">
        <v>4038</v>
      </c>
      <c r="B3934" s="1">
        <v>45106.897222222222</v>
      </c>
      <c r="C3934" t="s">
        <v>9</v>
      </c>
      <c r="D3934">
        <v>71</v>
      </c>
      <c r="E3934" t="s">
        <v>12</v>
      </c>
      <c r="F3934" t="s">
        <v>11</v>
      </c>
      <c r="G3934" t="b">
        <v>0</v>
      </c>
      <c r="I3934">
        <v>54</v>
      </c>
      <c r="J3934" t="b">
        <v>0</v>
      </c>
      <c r="K3934">
        <f>YEAR(Table1[[#This Row],[Patient Admission Date]])</f>
        <v>2023</v>
      </c>
      <c r="L3934" t="str">
        <f>TEXT(Table1[[#This Row],[Patient Admission Date]],"mmm")</f>
        <v>Jun</v>
      </c>
      <c r="M3934" t="str">
        <f>TEXT(Table1[[#This Row],[Patient Admission Date]],"ddd")</f>
        <v>Thu</v>
      </c>
      <c r="N3934" t="str">
        <f>TEXT(INT(HOUR(Table1[[#This Row],[Patient Admission Date]])/3)*3,"00")&amp;"-"&amp;TEXT(INT(HOUR(Table1[[#This Row],[Patient Admission Date]])/3)*3+3,"00")</f>
        <v>21-24</v>
      </c>
      <c r="O3934" t="str" cm="1">
        <f t="array" ref="O3934">_xlfn.IFS(Table1[[#This Row],[Patient Age]]&lt;=14,"0-14",Table1[[#This Row],[Patient Age]]&lt;=29,"15-29",Table1[[#This Row],[Patient Age]]&lt;=44,"30-44",Table1[[#This Row],[Patient Age]]&lt;=59,"45-59",Table1[[#This Row],[Patient Age]]&lt;=74,"60-74",TRUE,"75+")</f>
        <v>60-74</v>
      </c>
      <c r="P3934" t="str" cm="1">
        <f t="array" ref="P3934">_xlfn.IFS(Table1[[#This Row],[Patient Waittime]]&lt;=15,"0-15",Table1[[#This Row],[Patient Waittime]]&lt;=30,"16-30",Table1[[#This Row],[Patient Waittime]]&lt;=45,"31-45",Table1[[#This Row],[Patient Waittime]]&lt;=60,"46-60",TRUE,"60+")</f>
        <v>46-60</v>
      </c>
      <c r="Q3934">
        <f>--(Table1[[#This Row],[Patient Waittime]]&lt;=30)</f>
        <v>0</v>
      </c>
      <c r="R3934">
        <f>--Table1[[#This Row],[Patient Admission Flag]]</f>
        <v>0</v>
      </c>
      <c r="S3934">
        <f>--AND(Table1[[#This Row],[WithinTarget]]=1,Table1[[#This Row],[Patient Satisfaction Score]]&gt;=7)</f>
        <v>0</v>
      </c>
      <c r="T3934" t="str">
        <f>IF(LEFT(Table1[[#This Row],[Patient Gender]],1)="F","Female","Male")</f>
        <v>Male</v>
      </c>
    </row>
    <row r="3935" spans="1:20" x14ac:dyDescent="0.3">
      <c r="A3935" t="s">
        <v>4039</v>
      </c>
      <c r="B3935" s="1">
        <v>45276.709027777775</v>
      </c>
      <c r="C3935" t="s">
        <v>9</v>
      </c>
      <c r="D3935">
        <v>45</v>
      </c>
      <c r="E3935" t="s">
        <v>12</v>
      </c>
      <c r="F3935" t="s">
        <v>11</v>
      </c>
      <c r="G3935" t="b">
        <v>0</v>
      </c>
      <c r="I3935">
        <v>10</v>
      </c>
      <c r="J3935" t="b">
        <v>0</v>
      </c>
      <c r="K3935">
        <f>YEAR(Table1[[#This Row],[Patient Admission Date]])</f>
        <v>2023</v>
      </c>
      <c r="L3935" t="str">
        <f>TEXT(Table1[[#This Row],[Patient Admission Date]],"mmm")</f>
        <v>Dec</v>
      </c>
      <c r="M3935" t="str">
        <f>TEXT(Table1[[#This Row],[Patient Admission Date]],"ddd")</f>
        <v>Sat</v>
      </c>
      <c r="N3935" t="str">
        <f>TEXT(INT(HOUR(Table1[[#This Row],[Patient Admission Date]])/3)*3,"00")&amp;"-"&amp;TEXT(INT(HOUR(Table1[[#This Row],[Patient Admission Date]])/3)*3+3,"00")</f>
        <v>15-18</v>
      </c>
      <c r="O3935" t="str" cm="1">
        <f t="array" ref="O3935">_xlfn.IFS(Table1[[#This Row],[Patient Age]]&lt;=14,"0-14",Table1[[#This Row],[Patient Age]]&lt;=29,"15-29",Table1[[#This Row],[Patient Age]]&lt;=44,"30-44",Table1[[#This Row],[Patient Age]]&lt;=59,"45-59",Table1[[#This Row],[Patient Age]]&lt;=74,"60-74",TRUE,"75+")</f>
        <v>45-59</v>
      </c>
      <c r="P3935" t="str" cm="1">
        <f t="array" ref="P3935">_xlfn.IFS(Table1[[#This Row],[Patient Waittime]]&lt;=15,"0-15",Table1[[#This Row],[Patient Waittime]]&lt;=30,"16-30",Table1[[#This Row],[Patient Waittime]]&lt;=45,"31-45",Table1[[#This Row],[Patient Waittime]]&lt;=60,"46-60",TRUE,"60+")</f>
        <v>0-15</v>
      </c>
      <c r="Q3935">
        <f>--(Table1[[#This Row],[Patient Waittime]]&lt;=30)</f>
        <v>1</v>
      </c>
      <c r="R3935">
        <f>--Table1[[#This Row],[Patient Admission Flag]]</f>
        <v>0</v>
      </c>
      <c r="S3935">
        <f>--AND(Table1[[#This Row],[WithinTarget]]=1,Table1[[#This Row],[Patient Satisfaction Score]]&gt;=7)</f>
        <v>0</v>
      </c>
      <c r="T3935" t="str">
        <f>IF(LEFT(Table1[[#This Row],[Patient Gender]],1)="F","Female","Male")</f>
        <v>Male</v>
      </c>
    </row>
    <row r="3936" spans="1:20" x14ac:dyDescent="0.3">
      <c r="A3936" t="s">
        <v>4040</v>
      </c>
      <c r="B3936" s="1">
        <v>45511.45208333333</v>
      </c>
      <c r="C3936" t="s">
        <v>9</v>
      </c>
      <c r="D3936">
        <v>23</v>
      </c>
      <c r="E3936" t="s">
        <v>12</v>
      </c>
      <c r="F3936" t="s">
        <v>11</v>
      </c>
      <c r="G3936" t="b">
        <v>0</v>
      </c>
      <c r="I3936">
        <v>28</v>
      </c>
      <c r="J3936" t="b">
        <v>0</v>
      </c>
      <c r="K3936">
        <f>YEAR(Table1[[#This Row],[Patient Admission Date]])</f>
        <v>2024</v>
      </c>
      <c r="L3936" t="str">
        <f>TEXT(Table1[[#This Row],[Patient Admission Date]],"mmm")</f>
        <v>Aug</v>
      </c>
      <c r="M3936" t="str">
        <f>TEXT(Table1[[#This Row],[Patient Admission Date]],"ddd")</f>
        <v>Wed</v>
      </c>
      <c r="N3936" t="str">
        <f>TEXT(INT(HOUR(Table1[[#This Row],[Patient Admission Date]])/3)*3,"00")&amp;"-"&amp;TEXT(INT(HOUR(Table1[[#This Row],[Patient Admission Date]])/3)*3+3,"00")</f>
        <v>09-12</v>
      </c>
      <c r="O3936" t="str" cm="1">
        <f t="array" ref="O3936">_xlfn.IFS(Table1[[#This Row],[Patient Age]]&lt;=14,"0-14",Table1[[#This Row],[Patient Age]]&lt;=29,"15-29",Table1[[#This Row],[Patient Age]]&lt;=44,"30-44",Table1[[#This Row],[Patient Age]]&lt;=59,"45-59",Table1[[#This Row],[Patient Age]]&lt;=74,"60-74",TRUE,"75+")</f>
        <v>15-29</v>
      </c>
      <c r="P3936" t="str" cm="1">
        <f t="array" ref="P3936">_xlfn.IFS(Table1[[#This Row],[Patient Waittime]]&lt;=15,"0-15",Table1[[#This Row],[Patient Waittime]]&lt;=30,"16-30",Table1[[#This Row],[Patient Waittime]]&lt;=45,"31-45",Table1[[#This Row],[Patient Waittime]]&lt;=60,"46-60",TRUE,"60+")</f>
        <v>16-30</v>
      </c>
      <c r="Q3936">
        <f>--(Table1[[#This Row],[Patient Waittime]]&lt;=30)</f>
        <v>1</v>
      </c>
      <c r="R3936">
        <f>--Table1[[#This Row],[Patient Admission Flag]]</f>
        <v>0</v>
      </c>
      <c r="S3936">
        <f>--AND(Table1[[#This Row],[WithinTarget]]=1,Table1[[#This Row],[Patient Satisfaction Score]]&gt;=7)</f>
        <v>0</v>
      </c>
      <c r="T3936" t="str">
        <f>IF(LEFT(Table1[[#This Row],[Patient Gender]],1)="F","Female","Male")</f>
        <v>Male</v>
      </c>
    </row>
    <row r="3937" spans="1:20" x14ac:dyDescent="0.3">
      <c r="A3937" t="s">
        <v>4041</v>
      </c>
      <c r="B3937" s="1">
        <v>45245.202777777777</v>
      </c>
      <c r="C3937" t="s">
        <v>9</v>
      </c>
      <c r="D3937">
        <v>50</v>
      </c>
      <c r="E3937" t="s">
        <v>12</v>
      </c>
      <c r="F3937" t="s">
        <v>11</v>
      </c>
      <c r="G3937" t="b">
        <v>0</v>
      </c>
      <c r="I3937">
        <v>24</v>
      </c>
      <c r="J3937" t="b">
        <v>0</v>
      </c>
      <c r="K3937">
        <f>YEAR(Table1[[#This Row],[Patient Admission Date]])</f>
        <v>2023</v>
      </c>
      <c r="L3937" t="str">
        <f>TEXT(Table1[[#This Row],[Patient Admission Date]],"mmm")</f>
        <v>Nov</v>
      </c>
      <c r="M3937" t="str">
        <f>TEXT(Table1[[#This Row],[Patient Admission Date]],"ddd")</f>
        <v>Wed</v>
      </c>
      <c r="N3937" t="str">
        <f>TEXT(INT(HOUR(Table1[[#This Row],[Patient Admission Date]])/3)*3,"00")&amp;"-"&amp;TEXT(INT(HOUR(Table1[[#This Row],[Patient Admission Date]])/3)*3+3,"00")</f>
        <v>03-06</v>
      </c>
      <c r="O3937" t="str" cm="1">
        <f t="array" ref="O3937">_xlfn.IFS(Table1[[#This Row],[Patient Age]]&lt;=14,"0-14",Table1[[#This Row],[Patient Age]]&lt;=29,"15-29",Table1[[#This Row],[Patient Age]]&lt;=44,"30-44",Table1[[#This Row],[Patient Age]]&lt;=59,"45-59",Table1[[#This Row],[Patient Age]]&lt;=74,"60-74",TRUE,"75+")</f>
        <v>45-59</v>
      </c>
      <c r="P3937" t="str" cm="1">
        <f t="array" ref="P3937">_xlfn.IFS(Table1[[#This Row],[Patient Waittime]]&lt;=15,"0-15",Table1[[#This Row],[Patient Waittime]]&lt;=30,"16-30",Table1[[#This Row],[Patient Waittime]]&lt;=45,"31-45",Table1[[#This Row],[Patient Waittime]]&lt;=60,"46-60",TRUE,"60+")</f>
        <v>16-30</v>
      </c>
      <c r="Q3937">
        <f>--(Table1[[#This Row],[Patient Waittime]]&lt;=30)</f>
        <v>1</v>
      </c>
      <c r="R3937">
        <f>--Table1[[#This Row],[Patient Admission Flag]]</f>
        <v>0</v>
      </c>
      <c r="S3937">
        <f>--AND(Table1[[#This Row],[WithinTarget]]=1,Table1[[#This Row],[Patient Satisfaction Score]]&gt;=7)</f>
        <v>0</v>
      </c>
      <c r="T3937" t="str">
        <f>IF(LEFT(Table1[[#This Row],[Patient Gender]],1)="F","Female","Male")</f>
        <v>Male</v>
      </c>
    </row>
    <row r="3938" spans="1:20" x14ac:dyDescent="0.3">
      <c r="A3938" t="s">
        <v>4042</v>
      </c>
      <c r="B3938" s="1">
        <v>45054.568055555559</v>
      </c>
      <c r="C3938" t="s">
        <v>9</v>
      </c>
      <c r="D3938">
        <v>66</v>
      </c>
      <c r="E3938" t="s">
        <v>12</v>
      </c>
      <c r="F3938" t="s">
        <v>11</v>
      </c>
      <c r="G3938" t="b">
        <v>0</v>
      </c>
      <c r="I3938">
        <v>29</v>
      </c>
      <c r="J3938" t="b">
        <v>0</v>
      </c>
      <c r="K3938">
        <f>YEAR(Table1[[#This Row],[Patient Admission Date]])</f>
        <v>2023</v>
      </c>
      <c r="L3938" t="str">
        <f>TEXT(Table1[[#This Row],[Patient Admission Date]],"mmm")</f>
        <v>May</v>
      </c>
      <c r="M3938" t="str">
        <f>TEXT(Table1[[#This Row],[Patient Admission Date]],"ddd")</f>
        <v>Mon</v>
      </c>
      <c r="N3938" t="str">
        <f>TEXT(INT(HOUR(Table1[[#This Row],[Patient Admission Date]])/3)*3,"00")&amp;"-"&amp;TEXT(INT(HOUR(Table1[[#This Row],[Patient Admission Date]])/3)*3+3,"00")</f>
        <v>12-15</v>
      </c>
      <c r="O3938" t="str" cm="1">
        <f t="array" ref="O3938">_xlfn.IFS(Table1[[#This Row],[Patient Age]]&lt;=14,"0-14",Table1[[#This Row],[Patient Age]]&lt;=29,"15-29",Table1[[#This Row],[Patient Age]]&lt;=44,"30-44",Table1[[#This Row],[Patient Age]]&lt;=59,"45-59",Table1[[#This Row],[Patient Age]]&lt;=74,"60-74",TRUE,"75+")</f>
        <v>60-74</v>
      </c>
      <c r="P3938" t="str" cm="1">
        <f t="array" ref="P3938">_xlfn.IFS(Table1[[#This Row],[Patient Waittime]]&lt;=15,"0-15",Table1[[#This Row],[Patient Waittime]]&lt;=30,"16-30",Table1[[#This Row],[Patient Waittime]]&lt;=45,"31-45",Table1[[#This Row],[Patient Waittime]]&lt;=60,"46-60",TRUE,"60+")</f>
        <v>16-30</v>
      </c>
      <c r="Q3938">
        <f>--(Table1[[#This Row],[Patient Waittime]]&lt;=30)</f>
        <v>1</v>
      </c>
      <c r="R3938">
        <f>--Table1[[#This Row],[Patient Admission Flag]]</f>
        <v>0</v>
      </c>
      <c r="S3938">
        <f>--AND(Table1[[#This Row],[WithinTarget]]=1,Table1[[#This Row],[Patient Satisfaction Score]]&gt;=7)</f>
        <v>0</v>
      </c>
      <c r="T3938" t="str">
        <f>IF(LEFT(Table1[[#This Row],[Patient Gender]],1)="F","Female","Male")</f>
        <v>Male</v>
      </c>
    </row>
    <row r="3939" spans="1:20" x14ac:dyDescent="0.3">
      <c r="A3939" t="s">
        <v>4043</v>
      </c>
      <c r="B3939" s="1">
        <v>45375.347222222219</v>
      </c>
      <c r="C3939" t="s">
        <v>9</v>
      </c>
      <c r="D3939">
        <v>68</v>
      </c>
      <c r="E3939" t="s">
        <v>12</v>
      </c>
      <c r="F3939" t="s">
        <v>11</v>
      </c>
      <c r="G3939" t="b">
        <v>0</v>
      </c>
      <c r="I3939">
        <v>29</v>
      </c>
      <c r="J3939" t="b">
        <v>0</v>
      </c>
      <c r="K3939">
        <f>YEAR(Table1[[#This Row],[Patient Admission Date]])</f>
        <v>2024</v>
      </c>
      <c r="L3939" t="str">
        <f>TEXT(Table1[[#This Row],[Patient Admission Date]],"mmm")</f>
        <v>Mar</v>
      </c>
      <c r="M3939" t="str">
        <f>TEXT(Table1[[#This Row],[Patient Admission Date]],"ddd")</f>
        <v>Sun</v>
      </c>
      <c r="N3939" t="str">
        <f>TEXT(INT(HOUR(Table1[[#This Row],[Patient Admission Date]])/3)*3,"00")&amp;"-"&amp;TEXT(INT(HOUR(Table1[[#This Row],[Patient Admission Date]])/3)*3+3,"00")</f>
        <v>06-09</v>
      </c>
      <c r="O3939" t="str" cm="1">
        <f t="array" ref="O3939">_xlfn.IFS(Table1[[#This Row],[Patient Age]]&lt;=14,"0-14",Table1[[#This Row],[Patient Age]]&lt;=29,"15-29",Table1[[#This Row],[Patient Age]]&lt;=44,"30-44",Table1[[#This Row],[Patient Age]]&lt;=59,"45-59",Table1[[#This Row],[Patient Age]]&lt;=74,"60-74",TRUE,"75+")</f>
        <v>60-74</v>
      </c>
      <c r="P3939" t="str" cm="1">
        <f t="array" ref="P3939">_xlfn.IFS(Table1[[#This Row],[Patient Waittime]]&lt;=15,"0-15",Table1[[#This Row],[Patient Waittime]]&lt;=30,"16-30",Table1[[#This Row],[Patient Waittime]]&lt;=45,"31-45",Table1[[#This Row],[Patient Waittime]]&lt;=60,"46-60",TRUE,"60+")</f>
        <v>16-30</v>
      </c>
      <c r="Q3939">
        <f>--(Table1[[#This Row],[Patient Waittime]]&lt;=30)</f>
        <v>1</v>
      </c>
      <c r="R3939">
        <f>--Table1[[#This Row],[Patient Admission Flag]]</f>
        <v>0</v>
      </c>
      <c r="S3939">
        <f>--AND(Table1[[#This Row],[WithinTarget]]=1,Table1[[#This Row],[Patient Satisfaction Score]]&gt;=7)</f>
        <v>0</v>
      </c>
      <c r="T3939" t="str">
        <f>IF(LEFT(Table1[[#This Row],[Patient Gender]],1)="F","Female","Male")</f>
        <v>Male</v>
      </c>
    </row>
    <row r="3940" spans="1:20" x14ac:dyDescent="0.3">
      <c r="A3940" t="s">
        <v>4044</v>
      </c>
      <c r="B3940" s="1">
        <v>45111.572222222225</v>
      </c>
      <c r="C3940" t="s">
        <v>9</v>
      </c>
      <c r="D3940">
        <v>35</v>
      </c>
      <c r="E3940" t="s">
        <v>12</v>
      </c>
      <c r="F3940" t="s">
        <v>11</v>
      </c>
      <c r="G3940" t="b">
        <v>0</v>
      </c>
      <c r="I3940">
        <v>30</v>
      </c>
      <c r="J3940" t="b">
        <v>0</v>
      </c>
      <c r="K3940">
        <f>YEAR(Table1[[#This Row],[Patient Admission Date]])</f>
        <v>2023</v>
      </c>
      <c r="L3940" t="str">
        <f>TEXT(Table1[[#This Row],[Patient Admission Date]],"mmm")</f>
        <v>Jul</v>
      </c>
      <c r="M3940" t="str">
        <f>TEXT(Table1[[#This Row],[Patient Admission Date]],"ddd")</f>
        <v>Tue</v>
      </c>
      <c r="N3940" t="str">
        <f>TEXT(INT(HOUR(Table1[[#This Row],[Patient Admission Date]])/3)*3,"00")&amp;"-"&amp;TEXT(INT(HOUR(Table1[[#This Row],[Patient Admission Date]])/3)*3+3,"00")</f>
        <v>12-15</v>
      </c>
      <c r="O3940" t="str" cm="1">
        <f t="array" ref="O3940">_xlfn.IFS(Table1[[#This Row],[Patient Age]]&lt;=14,"0-14",Table1[[#This Row],[Patient Age]]&lt;=29,"15-29",Table1[[#This Row],[Patient Age]]&lt;=44,"30-44",Table1[[#This Row],[Patient Age]]&lt;=59,"45-59",Table1[[#This Row],[Patient Age]]&lt;=74,"60-74",TRUE,"75+")</f>
        <v>30-44</v>
      </c>
      <c r="P3940" t="str" cm="1">
        <f t="array" ref="P3940">_xlfn.IFS(Table1[[#This Row],[Patient Waittime]]&lt;=15,"0-15",Table1[[#This Row],[Patient Waittime]]&lt;=30,"16-30",Table1[[#This Row],[Patient Waittime]]&lt;=45,"31-45",Table1[[#This Row],[Patient Waittime]]&lt;=60,"46-60",TRUE,"60+")</f>
        <v>16-30</v>
      </c>
      <c r="Q3940">
        <f>--(Table1[[#This Row],[Patient Waittime]]&lt;=30)</f>
        <v>1</v>
      </c>
      <c r="R3940">
        <f>--Table1[[#This Row],[Patient Admission Flag]]</f>
        <v>0</v>
      </c>
      <c r="S3940">
        <f>--AND(Table1[[#This Row],[WithinTarget]]=1,Table1[[#This Row],[Patient Satisfaction Score]]&gt;=7)</f>
        <v>0</v>
      </c>
      <c r="T3940" t="str">
        <f>IF(LEFT(Table1[[#This Row],[Patient Gender]],1)="F","Female","Male")</f>
        <v>Male</v>
      </c>
    </row>
    <row r="3941" spans="1:20" x14ac:dyDescent="0.3">
      <c r="A3941" t="s">
        <v>4045</v>
      </c>
      <c r="B3941" s="1">
        <v>45330.923611111109</v>
      </c>
      <c r="C3941" t="s">
        <v>9</v>
      </c>
      <c r="D3941">
        <v>69</v>
      </c>
      <c r="E3941" t="s">
        <v>12</v>
      </c>
      <c r="F3941" t="s">
        <v>11</v>
      </c>
      <c r="G3941" t="b">
        <v>0</v>
      </c>
      <c r="I3941">
        <v>38</v>
      </c>
      <c r="J3941" t="b">
        <v>0</v>
      </c>
      <c r="K3941">
        <f>YEAR(Table1[[#This Row],[Patient Admission Date]])</f>
        <v>2024</v>
      </c>
      <c r="L3941" t="str">
        <f>TEXT(Table1[[#This Row],[Patient Admission Date]],"mmm")</f>
        <v>Feb</v>
      </c>
      <c r="M3941" t="str">
        <f>TEXT(Table1[[#This Row],[Patient Admission Date]],"ddd")</f>
        <v>Thu</v>
      </c>
      <c r="N3941" t="str">
        <f>TEXT(INT(HOUR(Table1[[#This Row],[Patient Admission Date]])/3)*3,"00")&amp;"-"&amp;TEXT(INT(HOUR(Table1[[#This Row],[Patient Admission Date]])/3)*3+3,"00")</f>
        <v>21-24</v>
      </c>
      <c r="O3941" t="str" cm="1">
        <f t="array" ref="O3941">_xlfn.IFS(Table1[[#This Row],[Patient Age]]&lt;=14,"0-14",Table1[[#This Row],[Patient Age]]&lt;=29,"15-29",Table1[[#This Row],[Patient Age]]&lt;=44,"30-44",Table1[[#This Row],[Patient Age]]&lt;=59,"45-59",Table1[[#This Row],[Patient Age]]&lt;=74,"60-74",TRUE,"75+")</f>
        <v>60-74</v>
      </c>
      <c r="P3941" t="str" cm="1">
        <f t="array" ref="P3941">_xlfn.IFS(Table1[[#This Row],[Patient Waittime]]&lt;=15,"0-15",Table1[[#This Row],[Patient Waittime]]&lt;=30,"16-30",Table1[[#This Row],[Patient Waittime]]&lt;=45,"31-45",Table1[[#This Row],[Patient Waittime]]&lt;=60,"46-60",TRUE,"60+")</f>
        <v>31-45</v>
      </c>
      <c r="Q3941">
        <f>--(Table1[[#This Row],[Patient Waittime]]&lt;=30)</f>
        <v>0</v>
      </c>
      <c r="R3941">
        <f>--Table1[[#This Row],[Patient Admission Flag]]</f>
        <v>0</v>
      </c>
      <c r="S3941">
        <f>--AND(Table1[[#This Row],[WithinTarget]]=1,Table1[[#This Row],[Patient Satisfaction Score]]&gt;=7)</f>
        <v>0</v>
      </c>
      <c r="T3941" t="str">
        <f>IF(LEFT(Table1[[#This Row],[Patient Gender]],1)="F","Female","Male")</f>
        <v>Male</v>
      </c>
    </row>
    <row r="3942" spans="1:20" x14ac:dyDescent="0.3">
      <c r="A3942" t="s">
        <v>4046</v>
      </c>
      <c r="B3942" s="1">
        <v>45411.8</v>
      </c>
      <c r="C3942" t="s">
        <v>9</v>
      </c>
      <c r="D3942">
        <v>20</v>
      </c>
      <c r="E3942" t="s">
        <v>12</v>
      </c>
      <c r="F3942" t="s">
        <v>11</v>
      </c>
      <c r="G3942" t="b">
        <v>0</v>
      </c>
      <c r="I3942">
        <v>40</v>
      </c>
      <c r="J3942" t="b">
        <v>0</v>
      </c>
      <c r="K3942">
        <f>YEAR(Table1[[#This Row],[Patient Admission Date]])</f>
        <v>2024</v>
      </c>
      <c r="L3942" t="str">
        <f>TEXT(Table1[[#This Row],[Patient Admission Date]],"mmm")</f>
        <v>Apr</v>
      </c>
      <c r="M3942" t="str">
        <f>TEXT(Table1[[#This Row],[Patient Admission Date]],"ddd")</f>
        <v>Mon</v>
      </c>
      <c r="N3942" t="str">
        <f>TEXT(INT(HOUR(Table1[[#This Row],[Patient Admission Date]])/3)*3,"00")&amp;"-"&amp;TEXT(INT(HOUR(Table1[[#This Row],[Patient Admission Date]])/3)*3+3,"00")</f>
        <v>18-21</v>
      </c>
      <c r="O3942" t="str" cm="1">
        <f t="array" ref="O3942">_xlfn.IFS(Table1[[#This Row],[Patient Age]]&lt;=14,"0-14",Table1[[#This Row],[Patient Age]]&lt;=29,"15-29",Table1[[#This Row],[Patient Age]]&lt;=44,"30-44",Table1[[#This Row],[Patient Age]]&lt;=59,"45-59",Table1[[#This Row],[Patient Age]]&lt;=74,"60-74",TRUE,"75+")</f>
        <v>15-29</v>
      </c>
      <c r="P3942" t="str" cm="1">
        <f t="array" ref="P3942">_xlfn.IFS(Table1[[#This Row],[Patient Waittime]]&lt;=15,"0-15",Table1[[#This Row],[Patient Waittime]]&lt;=30,"16-30",Table1[[#This Row],[Patient Waittime]]&lt;=45,"31-45",Table1[[#This Row],[Patient Waittime]]&lt;=60,"46-60",TRUE,"60+")</f>
        <v>31-45</v>
      </c>
      <c r="Q3942">
        <f>--(Table1[[#This Row],[Patient Waittime]]&lt;=30)</f>
        <v>0</v>
      </c>
      <c r="R3942">
        <f>--Table1[[#This Row],[Patient Admission Flag]]</f>
        <v>0</v>
      </c>
      <c r="S3942">
        <f>--AND(Table1[[#This Row],[WithinTarget]]=1,Table1[[#This Row],[Patient Satisfaction Score]]&gt;=7)</f>
        <v>0</v>
      </c>
      <c r="T3942" t="str">
        <f>IF(LEFT(Table1[[#This Row],[Patient Gender]],1)="F","Female","Male")</f>
        <v>Male</v>
      </c>
    </row>
    <row r="3943" spans="1:20" x14ac:dyDescent="0.3">
      <c r="A3943" t="s">
        <v>4047</v>
      </c>
      <c r="B3943" s="1">
        <v>45349.186805555553</v>
      </c>
      <c r="C3943" t="s">
        <v>9</v>
      </c>
      <c r="D3943">
        <v>67</v>
      </c>
      <c r="E3943" t="s">
        <v>12</v>
      </c>
      <c r="F3943" t="s">
        <v>11</v>
      </c>
      <c r="G3943" t="b">
        <v>0</v>
      </c>
      <c r="I3943">
        <v>16</v>
      </c>
      <c r="J3943" t="b">
        <v>0</v>
      </c>
      <c r="K3943">
        <f>YEAR(Table1[[#This Row],[Patient Admission Date]])</f>
        <v>2024</v>
      </c>
      <c r="L3943" t="str">
        <f>TEXT(Table1[[#This Row],[Patient Admission Date]],"mmm")</f>
        <v>Feb</v>
      </c>
      <c r="M3943" t="str">
        <f>TEXT(Table1[[#This Row],[Patient Admission Date]],"ddd")</f>
        <v>Tue</v>
      </c>
      <c r="N3943" t="str">
        <f>TEXT(INT(HOUR(Table1[[#This Row],[Patient Admission Date]])/3)*3,"00")&amp;"-"&amp;TEXT(INT(HOUR(Table1[[#This Row],[Patient Admission Date]])/3)*3+3,"00")</f>
        <v>03-06</v>
      </c>
      <c r="O3943" t="str" cm="1">
        <f t="array" ref="O3943">_xlfn.IFS(Table1[[#This Row],[Patient Age]]&lt;=14,"0-14",Table1[[#This Row],[Patient Age]]&lt;=29,"15-29",Table1[[#This Row],[Patient Age]]&lt;=44,"30-44",Table1[[#This Row],[Patient Age]]&lt;=59,"45-59",Table1[[#This Row],[Patient Age]]&lt;=74,"60-74",TRUE,"75+")</f>
        <v>60-74</v>
      </c>
      <c r="P3943" t="str" cm="1">
        <f t="array" ref="P3943">_xlfn.IFS(Table1[[#This Row],[Patient Waittime]]&lt;=15,"0-15",Table1[[#This Row],[Patient Waittime]]&lt;=30,"16-30",Table1[[#This Row],[Patient Waittime]]&lt;=45,"31-45",Table1[[#This Row],[Patient Waittime]]&lt;=60,"46-60",TRUE,"60+")</f>
        <v>16-30</v>
      </c>
      <c r="Q3943">
        <f>--(Table1[[#This Row],[Patient Waittime]]&lt;=30)</f>
        <v>1</v>
      </c>
      <c r="R3943">
        <f>--Table1[[#This Row],[Patient Admission Flag]]</f>
        <v>0</v>
      </c>
      <c r="S3943">
        <f>--AND(Table1[[#This Row],[WithinTarget]]=1,Table1[[#This Row],[Patient Satisfaction Score]]&gt;=7)</f>
        <v>0</v>
      </c>
      <c r="T3943" t="str">
        <f>IF(LEFT(Table1[[#This Row],[Patient Gender]],1)="F","Female","Male")</f>
        <v>Male</v>
      </c>
    </row>
    <row r="3944" spans="1:20" x14ac:dyDescent="0.3">
      <c r="A3944" t="s">
        <v>4048</v>
      </c>
      <c r="B3944" s="1">
        <v>45216.459027777775</v>
      </c>
      <c r="C3944" t="s">
        <v>9</v>
      </c>
      <c r="D3944">
        <v>8</v>
      </c>
      <c r="E3944" t="s">
        <v>12</v>
      </c>
      <c r="F3944" t="s">
        <v>11</v>
      </c>
      <c r="G3944" t="b">
        <v>0</v>
      </c>
      <c r="I3944">
        <v>32</v>
      </c>
      <c r="J3944" t="b">
        <v>0</v>
      </c>
      <c r="K3944">
        <f>YEAR(Table1[[#This Row],[Patient Admission Date]])</f>
        <v>2023</v>
      </c>
      <c r="L3944" t="str">
        <f>TEXT(Table1[[#This Row],[Patient Admission Date]],"mmm")</f>
        <v>Oct</v>
      </c>
      <c r="M3944" t="str">
        <f>TEXT(Table1[[#This Row],[Patient Admission Date]],"ddd")</f>
        <v>Tue</v>
      </c>
      <c r="N3944" t="str">
        <f>TEXT(INT(HOUR(Table1[[#This Row],[Patient Admission Date]])/3)*3,"00")&amp;"-"&amp;TEXT(INT(HOUR(Table1[[#This Row],[Patient Admission Date]])/3)*3+3,"00")</f>
        <v>09-12</v>
      </c>
      <c r="O3944" t="str" cm="1">
        <f t="array" ref="O3944">_xlfn.IFS(Table1[[#This Row],[Patient Age]]&lt;=14,"0-14",Table1[[#This Row],[Patient Age]]&lt;=29,"15-29",Table1[[#This Row],[Patient Age]]&lt;=44,"30-44",Table1[[#This Row],[Patient Age]]&lt;=59,"45-59",Table1[[#This Row],[Patient Age]]&lt;=74,"60-74",TRUE,"75+")</f>
        <v>0-14</v>
      </c>
      <c r="P3944" t="str" cm="1">
        <f t="array" ref="P3944">_xlfn.IFS(Table1[[#This Row],[Patient Waittime]]&lt;=15,"0-15",Table1[[#This Row],[Patient Waittime]]&lt;=30,"16-30",Table1[[#This Row],[Patient Waittime]]&lt;=45,"31-45",Table1[[#This Row],[Patient Waittime]]&lt;=60,"46-60",TRUE,"60+")</f>
        <v>31-45</v>
      </c>
      <c r="Q3944">
        <f>--(Table1[[#This Row],[Patient Waittime]]&lt;=30)</f>
        <v>0</v>
      </c>
      <c r="R3944">
        <f>--Table1[[#This Row],[Patient Admission Flag]]</f>
        <v>0</v>
      </c>
      <c r="S3944">
        <f>--AND(Table1[[#This Row],[WithinTarget]]=1,Table1[[#This Row],[Patient Satisfaction Score]]&gt;=7)</f>
        <v>0</v>
      </c>
      <c r="T3944" t="str">
        <f>IF(LEFT(Table1[[#This Row],[Patient Gender]],1)="F","Female","Male")</f>
        <v>Male</v>
      </c>
    </row>
    <row r="3945" spans="1:20" x14ac:dyDescent="0.3">
      <c r="A3945" t="s">
        <v>4049</v>
      </c>
      <c r="B3945" s="1">
        <v>45501.928472222222</v>
      </c>
      <c r="C3945" t="s">
        <v>9</v>
      </c>
      <c r="D3945">
        <v>42</v>
      </c>
      <c r="E3945" t="s">
        <v>12</v>
      </c>
      <c r="F3945" t="s">
        <v>11</v>
      </c>
      <c r="G3945" t="b">
        <v>0</v>
      </c>
      <c r="I3945">
        <v>50</v>
      </c>
      <c r="J3945" t="b">
        <v>0</v>
      </c>
      <c r="K3945">
        <f>YEAR(Table1[[#This Row],[Patient Admission Date]])</f>
        <v>2024</v>
      </c>
      <c r="L3945" t="str">
        <f>TEXT(Table1[[#This Row],[Patient Admission Date]],"mmm")</f>
        <v>Jul</v>
      </c>
      <c r="M3945" t="str">
        <f>TEXT(Table1[[#This Row],[Patient Admission Date]],"ddd")</f>
        <v>Sun</v>
      </c>
      <c r="N3945" t="str">
        <f>TEXT(INT(HOUR(Table1[[#This Row],[Patient Admission Date]])/3)*3,"00")&amp;"-"&amp;TEXT(INT(HOUR(Table1[[#This Row],[Patient Admission Date]])/3)*3+3,"00")</f>
        <v>21-24</v>
      </c>
      <c r="O3945" t="str" cm="1">
        <f t="array" ref="O3945">_xlfn.IFS(Table1[[#This Row],[Patient Age]]&lt;=14,"0-14",Table1[[#This Row],[Patient Age]]&lt;=29,"15-29",Table1[[#This Row],[Patient Age]]&lt;=44,"30-44",Table1[[#This Row],[Patient Age]]&lt;=59,"45-59",Table1[[#This Row],[Patient Age]]&lt;=74,"60-74",TRUE,"75+")</f>
        <v>30-44</v>
      </c>
      <c r="P3945" t="str" cm="1">
        <f t="array" ref="P3945">_xlfn.IFS(Table1[[#This Row],[Patient Waittime]]&lt;=15,"0-15",Table1[[#This Row],[Patient Waittime]]&lt;=30,"16-30",Table1[[#This Row],[Patient Waittime]]&lt;=45,"31-45",Table1[[#This Row],[Patient Waittime]]&lt;=60,"46-60",TRUE,"60+")</f>
        <v>46-60</v>
      </c>
      <c r="Q3945">
        <f>--(Table1[[#This Row],[Patient Waittime]]&lt;=30)</f>
        <v>0</v>
      </c>
      <c r="R3945">
        <f>--Table1[[#This Row],[Patient Admission Flag]]</f>
        <v>0</v>
      </c>
      <c r="S3945">
        <f>--AND(Table1[[#This Row],[WithinTarget]]=1,Table1[[#This Row],[Patient Satisfaction Score]]&gt;=7)</f>
        <v>0</v>
      </c>
      <c r="T3945" t="str">
        <f>IF(LEFT(Table1[[#This Row],[Patient Gender]],1)="F","Female","Male")</f>
        <v>Male</v>
      </c>
    </row>
    <row r="3946" spans="1:20" x14ac:dyDescent="0.3">
      <c r="A3946" t="s">
        <v>4050</v>
      </c>
      <c r="B3946" s="1">
        <v>45158.050694444442</v>
      </c>
      <c r="C3946" t="s">
        <v>9</v>
      </c>
      <c r="D3946">
        <v>43</v>
      </c>
      <c r="E3946" t="s">
        <v>12</v>
      </c>
      <c r="F3946" t="s">
        <v>11</v>
      </c>
      <c r="G3946" t="b">
        <v>0</v>
      </c>
      <c r="I3946">
        <v>60</v>
      </c>
      <c r="J3946" t="b">
        <v>0</v>
      </c>
      <c r="K3946">
        <f>YEAR(Table1[[#This Row],[Patient Admission Date]])</f>
        <v>2023</v>
      </c>
      <c r="L3946" t="str">
        <f>TEXT(Table1[[#This Row],[Patient Admission Date]],"mmm")</f>
        <v>Aug</v>
      </c>
      <c r="M3946" t="str">
        <f>TEXT(Table1[[#This Row],[Patient Admission Date]],"ddd")</f>
        <v>Sun</v>
      </c>
      <c r="N3946" t="str">
        <f>TEXT(INT(HOUR(Table1[[#This Row],[Patient Admission Date]])/3)*3,"00")&amp;"-"&amp;TEXT(INT(HOUR(Table1[[#This Row],[Patient Admission Date]])/3)*3+3,"00")</f>
        <v>00-03</v>
      </c>
      <c r="O3946" t="str" cm="1">
        <f t="array" ref="O3946">_xlfn.IFS(Table1[[#This Row],[Patient Age]]&lt;=14,"0-14",Table1[[#This Row],[Patient Age]]&lt;=29,"15-29",Table1[[#This Row],[Patient Age]]&lt;=44,"30-44",Table1[[#This Row],[Patient Age]]&lt;=59,"45-59",Table1[[#This Row],[Patient Age]]&lt;=74,"60-74",TRUE,"75+")</f>
        <v>30-44</v>
      </c>
      <c r="P3946" t="str" cm="1">
        <f t="array" ref="P3946">_xlfn.IFS(Table1[[#This Row],[Patient Waittime]]&lt;=15,"0-15",Table1[[#This Row],[Patient Waittime]]&lt;=30,"16-30",Table1[[#This Row],[Patient Waittime]]&lt;=45,"31-45",Table1[[#This Row],[Patient Waittime]]&lt;=60,"46-60",TRUE,"60+")</f>
        <v>46-60</v>
      </c>
      <c r="Q3946">
        <f>--(Table1[[#This Row],[Patient Waittime]]&lt;=30)</f>
        <v>0</v>
      </c>
      <c r="R3946">
        <f>--Table1[[#This Row],[Patient Admission Flag]]</f>
        <v>0</v>
      </c>
      <c r="S3946">
        <f>--AND(Table1[[#This Row],[WithinTarget]]=1,Table1[[#This Row],[Patient Satisfaction Score]]&gt;=7)</f>
        <v>0</v>
      </c>
      <c r="T3946" t="str">
        <f>IF(LEFT(Table1[[#This Row],[Patient Gender]],1)="F","Female","Male")</f>
        <v>Male</v>
      </c>
    </row>
    <row r="3947" spans="1:20" x14ac:dyDescent="0.3">
      <c r="A3947" t="s">
        <v>4051</v>
      </c>
      <c r="B3947" s="1">
        <v>45502.417361111111</v>
      </c>
      <c r="C3947" t="s">
        <v>9</v>
      </c>
      <c r="D3947">
        <v>73</v>
      </c>
      <c r="E3947" t="s">
        <v>12</v>
      </c>
      <c r="F3947" t="s">
        <v>11</v>
      </c>
      <c r="G3947" t="b">
        <v>0</v>
      </c>
      <c r="I3947">
        <v>51</v>
      </c>
      <c r="J3947" t="b">
        <v>0</v>
      </c>
      <c r="K3947">
        <f>YEAR(Table1[[#This Row],[Patient Admission Date]])</f>
        <v>2024</v>
      </c>
      <c r="L3947" t="str">
        <f>TEXT(Table1[[#This Row],[Patient Admission Date]],"mmm")</f>
        <v>Jul</v>
      </c>
      <c r="M3947" t="str">
        <f>TEXT(Table1[[#This Row],[Patient Admission Date]],"ddd")</f>
        <v>Mon</v>
      </c>
      <c r="N3947" t="str">
        <f>TEXT(INT(HOUR(Table1[[#This Row],[Patient Admission Date]])/3)*3,"00")&amp;"-"&amp;TEXT(INT(HOUR(Table1[[#This Row],[Patient Admission Date]])/3)*3+3,"00")</f>
        <v>09-12</v>
      </c>
      <c r="O3947" t="str" cm="1">
        <f t="array" ref="O3947">_xlfn.IFS(Table1[[#This Row],[Patient Age]]&lt;=14,"0-14",Table1[[#This Row],[Patient Age]]&lt;=29,"15-29",Table1[[#This Row],[Patient Age]]&lt;=44,"30-44",Table1[[#This Row],[Patient Age]]&lt;=59,"45-59",Table1[[#This Row],[Patient Age]]&lt;=74,"60-74",TRUE,"75+")</f>
        <v>60-74</v>
      </c>
      <c r="P3947" t="str" cm="1">
        <f t="array" ref="P3947">_xlfn.IFS(Table1[[#This Row],[Patient Waittime]]&lt;=15,"0-15",Table1[[#This Row],[Patient Waittime]]&lt;=30,"16-30",Table1[[#This Row],[Patient Waittime]]&lt;=45,"31-45",Table1[[#This Row],[Patient Waittime]]&lt;=60,"46-60",TRUE,"60+")</f>
        <v>46-60</v>
      </c>
      <c r="Q3947">
        <f>--(Table1[[#This Row],[Patient Waittime]]&lt;=30)</f>
        <v>0</v>
      </c>
      <c r="R3947">
        <f>--Table1[[#This Row],[Patient Admission Flag]]</f>
        <v>0</v>
      </c>
      <c r="S3947">
        <f>--AND(Table1[[#This Row],[WithinTarget]]=1,Table1[[#This Row],[Patient Satisfaction Score]]&gt;=7)</f>
        <v>0</v>
      </c>
      <c r="T3947" t="str">
        <f>IF(LEFT(Table1[[#This Row],[Patient Gender]],1)="F","Female","Male")</f>
        <v>Male</v>
      </c>
    </row>
    <row r="3948" spans="1:20" x14ac:dyDescent="0.3">
      <c r="A3948" t="s">
        <v>4052</v>
      </c>
      <c r="B3948" s="1">
        <v>45361.978472222225</v>
      </c>
      <c r="C3948" t="s">
        <v>9</v>
      </c>
      <c r="D3948">
        <v>18</v>
      </c>
      <c r="E3948" t="s">
        <v>12</v>
      </c>
      <c r="F3948" t="s">
        <v>11</v>
      </c>
      <c r="G3948" t="b">
        <v>0</v>
      </c>
      <c r="I3948">
        <v>58</v>
      </c>
      <c r="J3948" t="b">
        <v>0</v>
      </c>
      <c r="K3948">
        <f>YEAR(Table1[[#This Row],[Patient Admission Date]])</f>
        <v>2024</v>
      </c>
      <c r="L3948" t="str">
        <f>TEXT(Table1[[#This Row],[Patient Admission Date]],"mmm")</f>
        <v>Mar</v>
      </c>
      <c r="M3948" t="str">
        <f>TEXT(Table1[[#This Row],[Patient Admission Date]],"ddd")</f>
        <v>Sun</v>
      </c>
      <c r="N3948" t="str">
        <f>TEXT(INT(HOUR(Table1[[#This Row],[Patient Admission Date]])/3)*3,"00")&amp;"-"&amp;TEXT(INT(HOUR(Table1[[#This Row],[Patient Admission Date]])/3)*3+3,"00")</f>
        <v>21-24</v>
      </c>
      <c r="O3948" t="str" cm="1">
        <f t="array" ref="O3948">_xlfn.IFS(Table1[[#This Row],[Patient Age]]&lt;=14,"0-14",Table1[[#This Row],[Patient Age]]&lt;=29,"15-29",Table1[[#This Row],[Patient Age]]&lt;=44,"30-44",Table1[[#This Row],[Patient Age]]&lt;=59,"45-59",Table1[[#This Row],[Patient Age]]&lt;=74,"60-74",TRUE,"75+")</f>
        <v>15-29</v>
      </c>
      <c r="P3948" t="str" cm="1">
        <f t="array" ref="P3948">_xlfn.IFS(Table1[[#This Row],[Patient Waittime]]&lt;=15,"0-15",Table1[[#This Row],[Patient Waittime]]&lt;=30,"16-30",Table1[[#This Row],[Patient Waittime]]&lt;=45,"31-45",Table1[[#This Row],[Patient Waittime]]&lt;=60,"46-60",TRUE,"60+")</f>
        <v>46-60</v>
      </c>
      <c r="Q3948">
        <f>--(Table1[[#This Row],[Patient Waittime]]&lt;=30)</f>
        <v>0</v>
      </c>
      <c r="R3948">
        <f>--Table1[[#This Row],[Patient Admission Flag]]</f>
        <v>0</v>
      </c>
      <c r="S3948">
        <f>--AND(Table1[[#This Row],[WithinTarget]]=1,Table1[[#This Row],[Patient Satisfaction Score]]&gt;=7)</f>
        <v>0</v>
      </c>
      <c r="T3948" t="str">
        <f>IF(LEFT(Table1[[#This Row],[Patient Gender]],1)="F","Female","Male")</f>
        <v>Male</v>
      </c>
    </row>
    <row r="3949" spans="1:20" x14ac:dyDescent="0.3">
      <c r="A3949" t="s">
        <v>4053</v>
      </c>
      <c r="B3949" s="1">
        <v>45159.520833333336</v>
      </c>
      <c r="C3949" t="s">
        <v>9</v>
      </c>
      <c r="D3949">
        <v>13</v>
      </c>
      <c r="E3949" t="s">
        <v>12</v>
      </c>
      <c r="F3949" t="s">
        <v>11</v>
      </c>
      <c r="G3949" t="b">
        <v>0</v>
      </c>
      <c r="I3949">
        <v>47</v>
      </c>
      <c r="J3949" t="b">
        <v>0</v>
      </c>
      <c r="K3949">
        <f>YEAR(Table1[[#This Row],[Patient Admission Date]])</f>
        <v>2023</v>
      </c>
      <c r="L3949" t="str">
        <f>TEXT(Table1[[#This Row],[Patient Admission Date]],"mmm")</f>
        <v>Aug</v>
      </c>
      <c r="M3949" t="str">
        <f>TEXT(Table1[[#This Row],[Patient Admission Date]],"ddd")</f>
        <v>Mon</v>
      </c>
      <c r="N3949" t="str">
        <f>TEXT(INT(HOUR(Table1[[#This Row],[Patient Admission Date]])/3)*3,"00")&amp;"-"&amp;TEXT(INT(HOUR(Table1[[#This Row],[Patient Admission Date]])/3)*3+3,"00")</f>
        <v>12-15</v>
      </c>
      <c r="O3949" t="str" cm="1">
        <f t="array" ref="O3949">_xlfn.IFS(Table1[[#This Row],[Patient Age]]&lt;=14,"0-14",Table1[[#This Row],[Patient Age]]&lt;=29,"15-29",Table1[[#This Row],[Patient Age]]&lt;=44,"30-44",Table1[[#This Row],[Patient Age]]&lt;=59,"45-59",Table1[[#This Row],[Patient Age]]&lt;=74,"60-74",TRUE,"75+")</f>
        <v>0-14</v>
      </c>
      <c r="P3949" t="str" cm="1">
        <f t="array" ref="P3949">_xlfn.IFS(Table1[[#This Row],[Patient Waittime]]&lt;=15,"0-15",Table1[[#This Row],[Patient Waittime]]&lt;=30,"16-30",Table1[[#This Row],[Patient Waittime]]&lt;=45,"31-45",Table1[[#This Row],[Patient Waittime]]&lt;=60,"46-60",TRUE,"60+")</f>
        <v>46-60</v>
      </c>
      <c r="Q3949">
        <f>--(Table1[[#This Row],[Patient Waittime]]&lt;=30)</f>
        <v>0</v>
      </c>
      <c r="R3949">
        <f>--Table1[[#This Row],[Patient Admission Flag]]</f>
        <v>0</v>
      </c>
      <c r="S3949">
        <f>--AND(Table1[[#This Row],[WithinTarget]]=1,Table1[[#This Row],[Patient Satisfaction Score]]&gt;=7)</f>
        <v>0</v>
      </c>
      <c r="T3949" t="str">
        <f>IF(LEFT(Table1[[#This Row],[Patient Gender]],1)="F","Female","Male")</f>
        <v>Male</v>
      </c>
    </row>
    <row r="3950" spans="1:20" x14ac:dyDescent="0.3">
      <c r="A3950" t="s">
        <v>4054</v>
      </c>
      <c r="B3950" s="1">
        <v>45535.104166666664</v>
      </c>
      <c r="C3950" t="s">
        <v>9</v>
      </c>
      <c r="D3950">
        <v>75</v>
      </c>
      <c r="E3950" t="s">
        <v>12</v>
      </c>
      <c r="F3950" t="s">
        <v>11</v>
      </c>
      <c r="G3950" t="b">
        <v>0</v>
      </c>
      <c r="I3950">
        <v>11</v>
      </c>
      <c r="J3950" t="b">
        <v>0</v>
      </c>
      <c r="K3950">
        <f>YEAR(Table1[[#This Row],[Patient Admission Date]])</f>
        <v>2024</v>
      </c>
      <c r="L3950" t="str">
        <f>TEXT(Table1[[#This Row],[Patient Admission Date]],"mmm")</f>
        <v>Aug</v>
      </c>
      <c r="M3950" t="str">
        <f>TEXT(Table1[[#This Row],[Patient Admission Date]],"ddd")</f>
        <v>Sat</v>
      </c>
      <c r="N3950" t="str">
        <f>TEXT(INT(HOUR(Table1[[#This Row],[Patient Admission Date]])/3)*3,"00")&amp;"-"&amp;TEXT(INT(HOUR(Table1[[#This Row],[Patient Admission Date]])/3)*3+3,"00")</f>
        <v>00-03</v>
      </c>
      <c r="O3950" t="str" cm="1">
        <f t="array" ref="O3950">_xlfn.IFS(Table1[[#This Row],[Patient Age]]&lt;=14,"0-14",Table1[[#This Row],[Patient Age]]&lt;=29,"15-29",Table1[[#This Row],[Patient Age]]&lt;=44,"30-44",Table1[[#This Row],[Patient Age]]&lt;=59,"45-59",Table1[[#This Row],[Patient Age]]&lt;=74,"60-74",TRUE,"75+")</f>
        <v>75+</v>
      </c>
      <c r="P3950" t="str" cm="1">
        <f t="array" ref="P3950">_xlfn.IFS(Table1[[#This Row],[Patient Waittime]]&lt;=15,"0-15",Table1[[#This Row],[Patient Waittime]]&lt;=30,"16-30",Table1[[#This Row],[Patient Waittime]]&lt;=45,"31-45",Table1[[#This Row],[Patient Waittime]]&lt;=60,"46-60",TRUE,"60+")</f>
        <v>0-15</v>
      </c>
      <c r="Q3950">
        <f>--(Table1[[#This Row],[Patient Waittime]]&lt;=30)</f>
        <v>1</v>
      </c>
      <c r="R3950">
        <f>--Table1[[#This Row],[Patient Admission Flag]]</f>
        <v>0</v>
      </c>
      <c r="S3950">
        <f>--AND(Table1[[#This Row],[WithinTarget]]=1,Table1[[#This Row],[Patient Satisfaction Score]]&gt;=7)</f>
        <v>0</v>
      </c>
      <c r="T3950" t="str">
        <f>IF(LEFT(Table1[[#This Row],[Patient Gender]],1)="F","Female","Male")</f>
        <v>Male</v>
      </c>
    </row>
    <row r="3951" spans="1:20" x14ac:dyDescent="0.3">
      <c r="A3951" t="s">
        <v>4055</v>
      </c>
      <c r="B3951" s="1">
        <v>45117.944444444445</v>
      </c>
      <c r="C3951" t="s">
        <v>9</v>
      </c>
      <c r="D3951">
        <v>39</v>
      </c>
      <c r="E3951" t="s">
        <v>12</v>
      </c>
      <c r="F3951" t="s">
        <v>11</v>
      </c>
      <c r="G3951" t="b">
        <v>0</v>
      </c>
      <c r="I3951">
        <v>27</v>
      </c>
      <c r="J3951" t="b">
        <v>0</v>
      </c>
      <c r="K3951">
        <f>YEAR(Table1[[#This Row],[Patient Admission Date]])</f>
        <v>2023</v>
      </c>
      <c r="L3951" t="str">
        <f>TEXT(Table1[[#This Row],[Patient Admission Date]],"mmm")</f>
        <v>Jul</v>
      </c>
      <c r="M3951" t="str">
        <f>TEXT(Table1[[#This Row],[Patient Admission Date]],"ddd")</f>
        <v>Mon</v>
      </c>
      <c r="N3951" t="str">
        <f>TEXT(INT(HOUR(Table1[[#This Row],[Patient Admission Date]])/3)*3,"00")&amp;"-"&amp;TEXT(INT(HOUR(Table1[[#This Row],[Patient Admission Date]])/3)*3+3,"00")</f>
        <v>21-24</v>
      </c>
      <c r="O3951" t="str" cm="1">
        <f t="array" ref="O3951">_xlfn.IFS(Table1[[#This Row],[Patient Age]]&lt;=14,"0-14",Table1[[#This Row],[Patient Age]]&lt;=29,"15-29",Table1[[#This Row],[Patient Age]]&lt;=44,"30-44",Table1[[#This Row],[Patient Age]]&lt;=59,"45-59",Table1[[#This Row],[Patient Age]]&lt;=74,"60-74",TRUE,"75+")</f>
        <v>30-44</v>
      </c>
      <c r="P3951" t="str" cm="1">
        <f t="array" ref="P3951">_xlfn.IFS(Table1[[#This Row],[Patient Waittime]]&lt;=15,"0-15",Table1[[#This Row],[Patient Waittime]]&lt;=30,"16-30",Table1[[#This Row],[Patient Waittime]]&lt;=45,"31-45",Table1[[#This Row],[Patient Waittime]]&lt;=60,"46-60",TRUE,"60+")</f>
        <v>16-30</v>
      </c>
      <c r="Q3951">
        <f>--(Table1[[#This Row],[Patient Waittime]]&lt;=30)</f>
        <v>1</v>
      </c>
      <c r="R3951">
        <f>--Table1[[#This Row],[Patient Admission Flag]]</f>
        <v>0</v>
      </c>
      <c r="S3951">
        <f>--AND(Table1[[#This Row],[WithinTarget]]=1,Table1[[#This Row],[Patient Satisfaction Score]]&gt;=7)</f>
        <v>0</v>
      </c>
      <c r="T3951" t="str">
        <f>IF(LEFT(Table1[[#This Row],[Patient Gender]],1)="F","Female","Male")</f>
        <v>Male</v>
      </c>
    </row>
    <row r="3952" spans="1:20" x14ac:dyDescent="0.3">
      <c r="A3952" t="s">
        <v>4056</v>
      </c>
      <c r="B3952" s="1">
        <v>45473.413888888892</v>
      </c>
      <c r="C3952" t="s">
        <v>9</v>
      </c>
      <c r="D3952">
        <v>31</v>
      </c>
      <c r="E3952" t="s">
        <v>12</v>
      </c>
      <c r="F3952" t="s">
        <v>11</v>
      </c>
      <c r="G3952" t="b">
        <v>0</v>
      </c>
      <c r="I3952">
        <v>34</v>
      </c>
      <c r="J3952" t="b">
        <v>0</v>
      </c>
      <c r="K3952">
        <f>YEAR(Table1[[#This Row],[Patient Admission Date]])</f>
        <v>2024</v>
      </c>
      <c r="L3952" t="str">
        <f>TEXT(Table1[[#This Row],[Patient Admission Date]],"mmm")</f>
        <v>Jun</v>
      </c>
      <c r="M3952" t="str">
        <f>TEXT(Table1[[#This Row],[Patient Admission Date]],"ddd")</f>
        <v>Sun</v>
      </c>
      <c r="N3952" t="str">
        <f>TEXT(INT(HOUR(Table1[[#This Row],[Patient Admission Date]])/3)*3,"00")&amp;"-"&amp;TEXT(INT(HOUR(Table1[[#This Row],[Patient Admission Date]])/3)*3+3,"00")</f>
        <v>09-12</v>
      </c>
      <c r="O3952" t="str" cm="1">
        <f t="array" ref="O3952">_xlfn.IFS(Table1[[#This Row],[Patient Age]]&lt;=14,"0-14",Table1[[#This Row],[Patient Age]]&lt;=29,"15-29",Table1[[#This Row],[Patient Age]]&lt;=44,"30-44",Table1[[#This Row],[Patient Age]]&lt;=59,"45-59",Table1[[#This Row],[Patient Age]]&lt;=74,"60-74",TRUE,"75+")</f>
        <v>30-44</v>
      </c>
      <c r="P3952" t="str" cm="1">
        <f t="array" ref="P3952">_xlfn.IFS(Table1[[#This Row],[Patient Waittime]]&lt;=15,"0-15",Table1[[#This Row],[Patient Waittime]]&lt;=30,"16-30",Table1[[#This Row],[Patient Waittime]]&lt;=45,"31-45",Table1[[#This Row],[Patient Waittime]]&lt;=60,"46-60",TRUE,"60+")</f>
        <v>31-45</v>
      </c>
      <c r="Q3952">
        <f>--(Table1[[#This Row],[Patient Waittime]]&lt;=30)</f>
        <v>0</v>
      </c>
      <c r="R3952">
        <f>--Table1[[#This Row],[Patient Admission Flag]]</f>
        <v>0</v>
      </c>
      <c r="S3952">
        <f>--AND(Table1[[#This Row],[WithinTarget]]=1,Table1[[#This Row],[Patient Satisfaction Score]]&gt;=7)</f>
        <v>0</v>
      </c>
      <c r="T3952" t="str">
        <f>IF(LEFT(Table1[[#This Row],[Patient Gender]],1)="F","Female","Male")</f>
        <v>Male</v>
      </c>
    </row>
    <row r="3953" spans="1:20" x14ac:dyDescent="0.3">
      <c r="A3953" t="s">
        <v>4057</v>
      </c>
      <c r="B3953" s="1">
        <v>45044.552083333336</v>
      </c>
      <c r="C3953" t="s">
        <v>9</v>
      </c>
      <c r="D3953">
        <v>40</v>
      </c>
      <c r="E3953" t="s">
        <v>12</v>
      </c>
      <c r="F3953" t="s">
        <v>11</v>
      </c>
      <c r="G3953" t="b">
        <v>0</v>
      </c>
      <c r="I3953">
        <v>23</v>
      </c>
      <c r="J3953" t="b">
        <v>0</v>
      </c>
      <c r="K3953">
        <f>YEAR(Table1[[#This Row],[Patient Admission Date]])</f>
        <v>2023</v>
      </c>
      <c r="L3953" t="str">
        <f>TEXT(Table1[[#This Row],[Patient Admission Date]],"mmm")</f>
        <v>Apr</v>
      </c>
      <c r="M3953" t="str">
        <f>TEXT(Table1[[#This Row],[Patient Admission Date]],"ddd")</f>
        <v>Fri</v>
      </c>
      <c r="N3953" t="str">
        <f>TEXT(INT(HOUR(Table1[[#This Row],[Patient Admission Date]])/3)*3,"00")&amp;"-"&amp;TEXT(INT(HOUR(Table1[[#This Row],[Patient Admission Date]])/3)*3+3,"00")</f>
        <v>12-15</v>
      </c>
      <c r="O3953" t="str" cm="1">
        <f t="array" ref="O3953">_xlfn.IFS(Table1[[#This Row],[Patient Age]]&lt;=14,"0-14",Table1[[#This Row],[Patient Age]]&lt;=29,"15-29",Table1[[#This Row],[Patient Age]]&lt;=44,"30-44",Table1[[#This Row],[Patient Age]]&lt;=59,"45-59",Table1[[#This Row],[Patient Age]]&lt;=74,"60-74",TRUE,"75+")</f>
        <v>30-44</v>
      </c>
      <c r="P3953" t="str" cm="1">
        <f t="array" ref="P3953">_xlfn.IFS(Table1[[#This Row],[Patient Waittime]]&lt;=15,"0-15",Table1[[#This Row],[Patient Waittime]]&lt;=30,"16-30",Table1[[#This Row],[Patient Waittime]]&lt;=45,"31-45",Table1[[#This Row],[Patient Waittime]]&lt;=60,"46-60",TRUE,"60+")</f>
        <v>16-30</v>
      </c>
      <c r="Q3953">
        <f>--(Table1[[#This Row],[Patient Waittime]]&lt;=30)</f>
        <v>1</v>
      </c>
      <c r="R3953">
        <f>--Table1[[#This Row],[Patient Admission Flag]]</f>
        <v>0</v>
      </c>
      <c r="S3953">
        <f>--AND(Table1[[#This Row],[WithinTarget]]=1,Table1[[#This Row],[Patient Satisfaction Score]]&gt;=7)</f>
        <v>0</v>
      </c>
      <c r="T3953" t="str">
        <f>IF(LEFT(Table1[[#This Row],[Patient Gender]],1)="F","Female","Male")</f>
        <v>Male</v>
      </c>
    </row>
    <row r="3954" spans="1:20" x14ac:dyDescent="0.3">
      <c r="A3954" t="s">
        <v>4058</v>
      </c>
      <c r="B3954" s="1">
        <v>45418.761805555558</v>
      </c>
      <c r="C3954" t="s">
        <v>9</v>
      </c>
      <c r="D3954">
        <v>7</v>
      </c>
      <c r="E3954" t="s">
        <v>12</v>
      </c>
      <c r="F3954" t="s">
        <v>11</v>
      </c>
      <c r="G3954" t="b">
        <v>0</v>
      </c>
      <c r="I3954">
        <v>33</v>
      </c>
      <c r="J3954" t="b">
        <v>0</v>
      </c>
      <c r="K3954">
        <f>YEAR(Table1[[#This Row],[Patient Admission Date]])</f>
        <v>2024</v>
      </c>
      <c r="L3954" t="str">
        <f>TEXT(Table1[[#This Row],[Patient Admission Date]],"mmm")</f>
        <v>May</v>
      </c>
      <c r="M3954" t="str">
        <f>TEXT(Table1[[#This Row],[Patient Admission Date]],"ddd")</f>
        <v>Mon</v>
      </c>
      <c r="N3954" t="str">
        <f>TEXT(INT(HOUR(Table1[[#This Row],[Patient Admission Date]])/3)*3,"00")&amp;"-"&amp;TEXT(INT(HOUR(Table1[[#This Row],[Patient Admission Date]])/3)*3+3,"00")</f>
        <v>18-21</v>
      </c>
      <c r="O3954" t="str" cm="1">
        <f t="array" ref="O3954">_xlfn.IFS(Table1[[#This Row],[Patient Age]]&lt;=14,"0-14",Table1[[#This Row],[Patient Age]]&lt;=29,"15-29",Table1[[#This Row],[Patient Age]]&lt;=44,"30-44",Table1[[#This Row],[Patient Age]]&lt;=59,"45-59",Table1[[#This Row],[Patient Age]]&lt;=74,"60-74",TRUE,"75+")</f>
        <v>0-14</v>
      </c>
      <c r="P3954" t="str" cm="1">
        <f t="array" ref="P3954">_xlfn.IFS(Table1[[#This Row],[Patient Waittime]]&lt;=15,"0-15",Table1[[#This Row],[Patient Waittime]]&lt;=30,"16-30",Table1[[#This Row],[Patient Waittime]]&lt;=45,"31-45",Table1[[#This Row],[Patient Waittime]]&lt;=60,"46-60",TRUE,"60+")</f>
        <v>31-45</v>
      </c>
      <c r="Q3954">
        <f>--(Table1[[#This Row],[Patient Waittime]]&lt;=30)</f>
        <v>0</v>
      </c>
      <c r="R3954">
        <f>--Table1[[#This Row],[Patient Admission Flag]]</f>
        <v>0</v>
      </c>
      <c r="S3954">
        <f>--AND(Table1[[#This Row],[WithinTarget]]=1,Table1[[#This Row],[Patient Satisfaction Score]]&gt;=7)</f>
        <v>0</v>
      </c>
      <c r="T3954" t="str">
        <f>IF(LEFT(Table1[[#This Row],[Patient Gender]],1)="F","Female","Male")</f>
        <v>Male</v>
      </c>
    </row>
    <row r="3955" spans="1:20" x14ac:dyDescent="0.3">
      <c r="A3955" t="s">
        <v>4059</v>
      </c>
      <c r="B3955" s="1">
        <v>45361.702777777777</v>
      </c>
      <c r="C3955" t="s">
        <v>9</v>
      </c>
      <c r="D3955">
        <v>26</v>
      </c>
      <c r="E3955" t="s">
        <v>12</v>
      </c>
      <c r="F3955" t="s">
        <v>11</v>
      </c>
      <c r="G3955" t="b">
        <v>0</v>
      </c>
      <c r="I3955">
        <v>43</v>
      </c>
      <c r="J3955" t="b">
        <v>0</v>
      </c>
      <c r="K3955">
        <f>YEAR(Table1[[#This Row],[Patient Admission Date]])</f>
        <v>2024</v>
      </c>
      <c r="L3955" t="str">
        <f>TEXT(Table1[[#This Row],[Patient Admission Date]],"mmm")</f>
        <v>Mar</v>
      </c>
      <c r="M3955" t="str">
        <f>TEXT(Table1[[#This Row],[Patient Admission Date]],"ddd")</f>
        <v>Sun</v>
      </c>
      <c r="N3955" t="str">
        <f>TEXT(INT(HOUR(Table1[[#This Row],[Patient Admission Date]])/3)*3,"00")&amp;"-"&amp;TEXT(INT(HOUR(Table1[[#This Row],[Patient Admission Date]])/3)*3+3,"00")</f>
        <v>15-18</v>
      </c>
      <c r="O3955" t="str" cm="1">
        <f t="array" ref="O3955">_xlfn.IFS(Table1[[#This Row],[Patient Age]]&lt;=14,"0-14",Table1[[#This Row],[Patient Age]]&lt;=29,"15-29",Table1[[#This Row],[Patient Age]]&lt;=44,"30-44",Table1[[#This Row],[Patient Age]]&lt;=59,"45-59",Table1[[#This Row],[Patient Age]]&lt;=74,"60-74",TRUE,"75+")</f>
        <v>15-29</v>
      </c>
      <c r="P3955" t="str" cm="1">
        <f t="array" ref="P3955">_xlfn.IFS(Table1[[#This Row],[Patient Waittime]]&lt;=15,"0-15",Table1[[#This Row],[Patient Waittime]]&lt;=30,"16-30",Table1[[#This Row],[Patient Waittime]]&lt;=45,"31-45",Table1[[#This Row],[Patient Waittime]]&lt;=60,"46-60",TRUE,"60+")</f>
        <v>31-45</v>
      </c>
      <c r="Q3955">
        <f>--(Table1[[#This Row],[Patient Waittime]]&lt;=30)</f>
        <v>0</v>
      </c>
      <c r="R3955">
        <f>--Table1[[#This Row],[Patient Admission Flag]]</f>
        <v>0</v>
      </c>
      <c r="S3955">
        <f>--AND(Table1[[#This Row],[WithinTarget]]=1,Table1[[#This Row],[Patient Satisfaction Score]]&gt;=7)</f>
        <v>0</v>
      </c>
      <c r="T3955" t="str">
        <f>IF(LEFT(Table1[[#This Row],[Patient Gender]],1)="F","Female","Male")</f>
        <v>Male</v>
      </c>
    </row>
    <row r="3956" spans="1:20" x14ac:dyDescent="0.3">
      <c r="A3956" t="s">
        <v>4060</v>
      </c>
      <c r="B3956" s="1">
        <v>45407.402083333334</v>
      </c>
      <c r="C3956" t="s">
        <v>9</v>
      </c>
      <c r="D3956">
        <v>18</v>
      </c>
      <c r="E3956" t="s">
        <v>12</v>
      </c>
      <c r="F3956" t="s">
        <v>11</v>
      </c>
      <c r="G3956" t="b">
        <v>0</v>
      </c>
      <c r="I3956">
        <v>25</v>
      </c>
      <c r="J3956" t="b">
        <v>0</v>
      </c>
      <c r="K3956">
        <f>YEAR(Table1[[#This Row],[Patient Admission Date]])</f>
        <v>2024</v>
      </c>
      <c r="L3956" t="str">
        <f>TEXT(Table1[[#This Row],[Patient Admission Date]],"mmm")</f>
        <v>Apr</v>
      </c>
      <c r="M3956" t="str">
        <f>TEXT(Table1[[#This Row],[Patient Admission Date]],"ddd")</f>
        <v>Thu</v>
      </c>
      <c r="N3956" t="str">
        <f>TEXT(INT(HOUR(Table1[[#This Row],[Patient Admission Date]])/3)*3,"00")&amp;"-"&amp;TEXT(INT(HOUR(Table1[[#This Row],[Patient Admission Date]])/3)*3+3,"00")</f>
        <v>09-12</v>
      </c>
      <c r="O3956" t="str" cm="1">
        <f t="array" ref="O3956">_xlfn.IFS(Table1[[#This Row],[Patient Age]]&lt;=14,"0-14",Table1[[#This Row],[Patient Age]]&lt;=29,"15-29",Table1[[#This Row],[Patient Age]]&lt;=44,"30-44",Table1[[#This Row],[Patient Age]]&lt;=59,"45-59",Table1[[#This Row],[Patient Age]]&lt;=74,"60-74",TRUE,"75+")</f>
        <v>15-29</v>
      </c>
      <c r="P3956" t="str" cm="1">
        <f t="array" ref="P3956">_xlfn.IFS(Table1[[#This Row],[Patient Waittime]]&lt;=15,"0-15",Table1[[#This Row],[Patient Waittime]]&lt;=30,"16-30",Table1[[#This Row],[Patient Waittime]]&lt;=45,"31-45",Table1[[#This Row],[Patient Waittime]]&lt;=60,"46-60",TRUE,"60+")</f>
        <v>16-30</v>
      </c>
      <c r="Q3956">
        <f>--(Table1[[#This Row],[Patient Waittime]]&lt;=30)</f>
        <v>1</v>
      </c>
      <c r="R3956">
        <f>--Table1[[#This Row],[Patient Admission Flag]]</f>
        <v>0</v>
      </c>
      <c r="S3956">
        <f>--AND(Table1[[#This Row],[WithinTarget]]=1,Table1[[#This Row],[Patient Satisfaction Score]]&gt;=7)</f>
        <v>0</v>
      </c>
      <c r="T3956" t="str">
        <f>IF(LEFT(Table1[[#This Row],[Patient Gender]],1)="F","Female","Male")</f>
        <v>Male</v>
      </c>
    </row>
    <row r="3957" spans="1:20" x14ac:dyDescent="0.3">
      <c r="A3957" t="s">
        <v>4061</v>
      </c>
      <c r="B3957" s="1">
        <v>45299.931944444441</v>
      </c>
      <c r="C3957" t="s">
        <v>9</v>
      </c>
      <c r="D3957">
        <v>61</v>
      </c>
      <c r="E3957" t="s">
        <v>12</v>
      </c>
      <c r="F3957" t="s">
        <v>11</v>
      </c>
      <c r="G3957" t="b">
        <v>0</v>
      </c>
      <c r="I3957">
        <v>52</v>
      </c>
      <c r="J3957" t="b">
        <v>0</v>
      </c>
      <c r="K3957">
        <f>YEAR(Table1[[#This Row],[Patient Admission Date]])</f>
        <v>2024</v>
      </c>
      <c r="L3957" t="str">
        <f>TEXT(Table1[[#This Row],[Patient Admission Date]],"mmm")</f>
        <v>Jan</v>
      </c>
      <c r="M3957" t="str">
        <f>TEXT(Table1[[#This Row],[Patient Admission Date]],"ddd")</f>
        <v>Mon</v>
      </c>
      <c r="N3957" t="str">
        <f>TEXT(INT(HOUR(Table1[[#This Row],[Patient Admission Date]])/3)*3,"00")&amp;"-"&amp;TEXT(INT(HOUR(Table1[[#This Row],[Patient Admission Date]])/3)*3+3,"00")</f>
        <v>21-24</v>
      </c>
      <c r="O3957" t="str" cm="1">
        <f t="array" ref="O3957">_xlfn.IFS(Table1[[#This Row],[Patient Age]]&lt;=14,"0-14",Table1[[#This Row],[Patient Age]]&lt;=29,"15-29",Table1[[#This Row],[Patient Age]]&lt;=44,"30-44",Table1[[#This Row],[Patient Age]]&lt;=59,"45-59",Table1[[#This Row],[Patient Age]]&lt;=74,"60-74",TRUE,"75+")</f>
        <v>60-74</v>
      </c>
      <c r="P3957" t="str" cm="1">
        <f t="array" ref="P3957">_xlfn.IFS(Table1[[#This Row],[Patient Waittime]]&lt;=15,"0-15",Table1[[#This Row],[Patient Waittime]]&lt;=30,"16-30",Table1[[#This Row],[Patient Waittime]]&lt;=45,"31-45",Table1[[#This Row],[Patient Waittime]]&lt;=60,"46-60",TRUE,"60+")</f>
        <v>46-60</v>
      </c>
      <c r="Q3957">
        <f>--(Table1[[#This Row],[Patient Waittime]]&lt;=30)</f>
        <v>0</v>
      </c>
      <c r="R3957">
        <f>--Table1[[#This Row],[Patient Admission Flag]]</f>
        <v>0</v>
      </c>
      <c r="S3957">
        <f>--AND(Table1[[#This Row],[WithinTarget]]=1,Table1[[#This Row],[Patient Satisfaction Score]]&gt;=7)</f>
        <v>0</v>
      </c>
      <c r="T3957" t="str">
        <f>IF(LEFT(Table1[[#This Row],[Patient Gender]],1)="F","Female","Male")</f>
        <v>Male</v>
      </c>
    </row>
    <row r="3958" spans="1:20" x14ac:dyDescent="0.3">
      <c r="A3958" t="s">
        <v>4062</v>
      </c>
      <c r="B3958" s="1">
        <v>45205.373611111114</v>
      </c>
      <c r="C3958" t="s">
        <v>9</v>
      </c>
      <c r="D3958">
        <v>30</v>
      </c>
      <c r="E3958" t="s">
        <v>12</v>
      </c>
      <c r="F3958" t="s">
        <v>11</v>
      </c>
      <c r="G3958" t="b">
        <v>0</v>
      </c>
      <c r="I3958">
        <v>58</v>
      </c>
      <c r="J3958" t="b">
        <v>0</v>
      </c>
      <c r="K3958">
        <f>YEAR(Table1[[#This Row],[Patient Admission Date]])</f>
        <v>2023</v>
      </c>
      <c r="L3958" t="str">
        <f>TEXT(Table1[[#This Row],[Patient Admission Date]],"mmm")</f>
        <v>Oct</v>
      </c>
      <c r="M3958" t="str">
        <f>TEXT(Table1[[#This Row],[Patient Admission Date]],"ddd")</f>
        <v>Fri</v>
      </c>
      <c r="N3958" t="str">
        <f>TEXT(INT(HOUR(Table1[[#This Row],[Patient Admission Date]])/3)*3,"00")&amp;"-"&amp;TEXT(INT(HOUR(Table1[[#This Row],[Patient Admission Date]])/3)*3+3,"00")</f>
        <v>06-09</v>
      </c>
      <c r="O3958" t="str" cm="1">
        <f t="array" ref="O3958">_xlfn.IFS(Table1[[#This Row],[Patient Age]]&lt;=14,"0-14",Table1[[#This Row],[Patient Age]]&lt;=29,"15-29",Table1[[#This Row],[Patient Age]]&lt;=44,"30-44",Table1[[#This Row],[Patient Age]]&lt;=59,"45-59",Table1[[#This Row],[Patient Age]]&lt;=74,"60-74",TRUE,"75+")</f>
        <v>30-44</v>
      </c>
      <c r="P3958" t="str" cm="1">
        <f t="array" ref="P3958">_xlfn.IFS(Table1[[#This Row],[Patient Waittime]]&lt;=15,"0-15",Table1[[#This Row],[Patient Waittime]]&lt;=30,"16-30",Table1[[#This Row],[Patient Waittime]]&lt;=45,"31-45",Table1[[#This Row],[Patient Waittime]]&lt;=60,"46-60",TRUE,"60+")</f>
        <v>46-60</v>
      </c>
      <c r="Q3958">
        <f>--(Table1[[#This Row],[Patient Waittime]]&lt;=30)</f>
        <v>0</v>
      </c>
      <c r="R3958">
        <f>--Table1[[#This Row],[Patient Admission Flag]]</f>
        <v>0</v>
      </c>
      <c r="S3958">
        <f>--AND(Table1[[#This Row],[WithinTarget]]=1,Table1[[#This Row],[Patient Satisfaction Score]]&gt;=7)</f>
        <v>0</v>
      </c>
      <c r="T3958" t="str">
        <f>IF(LEFT(Table1[[#This Row],[Patient Gender]],1)="F","Female","Male")</f>
        <v>Male</v>
      </c>
    </row>
    <row r="3959" spans="1:20" x14ac:dyDescent="0.3">
      <c r="A3959" t="s">
        <v>4063</v>
      </c>
      <c r="B3959" s="1">
        <v>45347.53125</v>
      </c>
      <c r="C3959" t="s">
        <v>9</v>
      </c>
      <c r="D3959">
        <v>58</v>
      </c>
      <c r="E3959" t="s">
        <v>12</v>
      </c>
      <c r="F3959" t="s">
        <v>11</v>
      </c>
      <c r="G3959" t="b">
        <v>0</v>
      </c>
      <c r="I3959">
        <v>35</v>
      </c>
      <c r="J3959" t="b">
        <v>0</v>
      </c>
      <c r="K3959">
        <f>YEAR(Table1[[#This Row],[Patient Admission Date]])</f>
        <v>2024</v>
      </c>
      <c r="L3959" t="str">
        <f>TEXT(Table1[[#This Row],[Patient Admission Date]],"mmm")</f>
        <v>Feb</v>
      </c>
      <c r="M3959" t="str">
        <f>TEXT(Table1[[#This Row],[Patient Admission Date]],"ddd")</f>
        <v>Sun</v>
      </c>
      <c r="N3959" t="str">
        <f>TEXT(INT(HOUR(Table1[[#This Row],[Patient Admission Date]])/3)*3,"00")&amp;"-"&amp;TEXT(INT(HOUR(Table1[[#This Row],[Patient Admission Date]])/3)*3+3,"00")</f>
        <v>12-15</v>
      </c>
      <c r="O3959" t="str" cm="1">
        <f t="array" ref="O3959">_xlfn.IFS(Table1[[#This Row],[Patient Age]]&lt;=14,"0-14",Table1[[#This Row],[Patient Age]]&lt;=29,"15-29",Table1[[#This Row],[Patient Age]]&lt;=44,"30-44",Table1[[#This Row],[Patient Age]]&lt;=59,"45-59",Table1[[#This Row],[Patient Age]]&lt;=74,"60-74",TRUE,"75+")</f>
        <v>45-59</v>
      </c>
      <c r="P3959" t="str" cm="1">
        <f t="array" ref="P3959">_xlfn.IFS(Table1[[#This Row],[Patient Waittime]]&lt;=15,"0-15",Table1[[#This Row],[Patient Waittime]]&lt;=30,"16-30",Table1[[#This Row],[Patient Waittime]]&lt;=45,"31-45",Table1[[#This Row],[Patient Waittime]]&lt;=60,"46-60",TRUE,"60+")</f>
        <v>31-45</v>
      </c>
      <c r="Q3959">
        <f>--(Table1[[#This Row],[Patient Waittime]]&lt;=30)</f>
        <v>0</v>
      </c>
      <c r="R3959">
        <f>--Table1[[#This Row],[Patient Admission Flag]]</f>
        <v>0</v>
      </c>
      <c r="S3959">
        <f>--AND(Table1[[#This Row],[WithinTarget]]=1,Table1[[#This Row],[Patient Satisfaction Score]]&gt;=7)</f>
        <v>0</v>
      </c>
      <c r="T3959" t="str">
        <f>IF(LEFT(Table1[[#This Row],[Patient Gender]],1)="F","Female","Male")</f>
        <v>Male</v>
      </c>
    </row>
    <row r="3960" spans="1:20" x14ac:dyDescent="0.3">
      <c r="A3960" t="s">
        <v>4064</v>
      </c>
      <c r="B3960" s="1">
        <v>45267.46875</v>
      </c>
      <c r="C3960" t="s">
        <v>9</v>
      </c>
      <c r="D3960">
        <v>26</v>
      </c>
      <c r="E3960" t="s">
        <v>12</v>
      </c>
      <c r="F3960" t="s">
        <v>11</v>
      </c>
      <c r="G3960" t="b">
        <v>0</v>
      </c>
      <c r="I3960">
        <v>49</v>
      </c>
      <c r="J3960" t="b">
        <v>0</v>
      </c>
      <c r="K3960">
        <f>YEAR(Table1[[#This Row],[Patient Admission Date]])</f>
        <v>2023</v>
      </c>
      <c r="L3960" t="str">
        <f>TEXT(Table1[[#This Row],[Patient Admission Date]],"mmm")</f>
        <v>Dec</v>
      </c>
      <c r="M3960" t="str">
        <f>TEXT(Table1[[#This Row],[Patient Admission Date]],"ddd")</f>
        <v>Thu</v>
      </c>
      <c r="N3960" t="str">
        <f>TEXT(INT(HOUR(Table1[[#This Row],[Patient Admission Date]])/3)*3,"00")&amp;"-"&amp;TEXT(INT(HOUR(Table1[[#This Row],[Patient Admission Date]])/3)*3+3,"00")</f>
        <v>09-12</v>
      </c>
      <c r="O3960" t="str" cm="1">
        <f t="array" ref="O3960">_xlfn.IFS(Table1[[#This Row],[Patient Age]]&lt;=14,"0-14",Table1[[#This Row],[Patient Age]]&lt;=29,"15-29",Table1[[#This Row],[Patient Age]]&lt;=44,"30-44",Table1[[#This Row],[Patient Age]]&lt;=59,"45-59",Table1[[#This Row],[Patient Age]]&lt;=74,"60-74",TRUE,"75+")</f>
        <v>15-29</v>
      </c>
      <c r="P3960" t="str" cm="1">
        <f t="array" ref="P3960">_xlfn.IFS(Table1[[#This Row],[Patient Waittime]]&lt;=15,"0-15",Table1[[#This Row],[Patient Waittime]]&lt;=30,"16-30",Table1[[#This Row],[Patient Waittime]]&lt;=45,"31-45",Table1[[#This Row],[Patient Waittime]]&lt;=60,"46-60",TRUE,"60+")</f>
        <v>46-60</v>
      </c>
      <c r="Q3960">
        <f>--(Table1[[#This Row],[Patient Waittime]]&lt;=30)</f>
        <v>0</v>
      </c>
      <c r="R3960">
        <f>--Table1[[#This Row],[Patient Admission Flag]]</f>
        <v>0</v>
      </c>
      <c r="S3960">
        <f>--AND(Table1[[#This Row],[WithinTarget]]=1,Table1[[#This Row],[Patient Satisfaction Score]]&gt;=7)</f>
        <v>0</v>
      </c>
      <c r="T3960" t="str">
        <f>IF(LEFT(Table1[[#This Row],[Patient Gender]],1)="F","Female","Male")</f>
        <v>Male</v>
      </c>
    </row>
    <row r="3961" spans="1:20" x14ac:dyDescent="0.3">
      <c r="A3961" t="s">
        <v>4065</v>
      </c>
      <c r="B3961" s="1">
        <v>45296.176388888889</v>
      </c>
      <c r="C3961" t="s">
        <v>9</v>
      </c>
      <c r="D3961">
        <v>16</v>
      </c>
      <c r="E3961" t="s">
        <v>12</v>
      </c>
      <c r="F3961" t="s">
        <v>11</v>
      </c>
      <c r="G3961" t="b">
        <v>0</v>
      </c>
      <c r="I3961">
        <v>20</v>
      </c>
      <c r="J3961" t="b">
        <v>0</v>
      </c>
      <c r="K3961">
        <f>YEAR(Table1[[#This Row],[Patient Admission Date]])</f>
        <v>2024</v>
      </c>
      <c r="L3961" t="str">
        <f>TEXT(Table1[[#This Row],[Patient Admission Date]],"mmm")</f>
        <v>Jan</v>
      </c>
      <c r="M3961" t="str">
        <f>TEXT(Table1[[#This Row],[Patient Admission Date]],"ddd")</f>
        <v>Fri</v>
      </c>
      <c r="N3961" t="str">
        <f>TEXT(INT(HOUR(Table1[[#This Row],[Patient Admission Date]])/3)*3,"00")&amp;"-"&amp;TEXT(INT(HOUR(Table1[[#This Row],[Patient Admission Date]])/3)*3+3,"00")</f>
        <v>03-06</v>
      </c>
      <c r="O3961" t="str" cm="1">
        <f t="array" ref="O3961">_xlfn.IFS(Table1[[#This Row],[Patient Age]]&lt;=14,"0-14",Table1[[#This Row],[Patient Age]]&lt;=29,"15-29",Table1[[#This Row],[Patient Age]]&lt;=44,"30-44",Table1[[#This Row],[Patient Age]]&lt;=59,"45-59",Table1[[#This Row],[Patient Age]]&lt;=74,"60-74",TRUE,"75+")</f>
        <v>15-29</v>
      </c>
      <c r="P3961" t="str" cm="1">
        <f t="array" ref="P3961">_xlfn.IFS(Table1[[#This Row],[Patient Waittime]]&lt;=15,"0-15",Table1[[#This Row],[Patient Waittime]]&lt;=30,"16-30",Table1[[#This Row],[Patient Waittime]]&lt;=45,"31-45",Table1[[#This Row],[Patient Waittime]]&lt;=60,"46-60",TRUE,"60+")</f>
        <v>16-30</v>
      </c>
      <c r="Q3961">
        <f>--(Table1[[#This Row],[Patient Waittime]]&lt;=30)</f>
        <v>1</v>
      </c>
      <c r="R3961">
        <f>--Table1[[#This Row],[Patient Admission Flag]]</f>
        <v>0</v>
      </c>
      <c r="S3961">
        <f>--AND(Table1[[#This Row],[WithinTarget]]=1,Table1[[#This Row],[Patient Satisfaction Score]]&gt;=7)</f>
        <v>0</v>
      </c>
      <c r="T3961" t="str">
        <f>IF(LEFT(Table1[[#This Row],[Patient Gender]],1)="F","Female","Male")</f>
        <v>Male</v>
      </c>
    </row>
    <row r="3962" spans="1:20" x14ac:dyDescent="0.3">
      <c r="A3962" t="s">
        <v>4066</v>
      </c>
      <c r="B3962" s="1">
        <v>45555.128472222219</v>
      </c>
      <c r="C3962" t="s">
        <v>9</v>
      </c>
      <c r="D3962">
        <v>22</v>
      </c>
      <c r="E3962" t="s">
        <v>12</v>
      </c>
      <c r="F3962" t="s">
        <v>11</v>
      </c>
      <c r="G3962" t="b">
        <v>0</v>
      </c>
      <c r="I3962">
        <v>36</v>
      </c>
      <c r="J3962" t="b">
        <v>0</v>
      </c>
      <c r="K3962">
        <f>YEAR(Table1[[#This Row],[Patient Admission Date]])</f>
        <v>2024</v>
      </c>
      <c r="L3962" t="str">
        <f>TEXT(Table1[[#This Row],[Patient Admission Date]],"mmm")</f>
        <v>Sep</v>
      </c>
      <c r="M3962" t="str">
        <f>TEXT(Table1[[#This Row],[Patient Admission Date]],"ddd")</f>
        <v>Fri</v>
      </c>
      <c r="N3962" t="str">
        <f>TEXT(INT(HOUR(Table1[[#This Row],[Patient Admission Date]])/3)*3,"00")&amp;"-"&amp;TEXT(INT(HOUR(Table1[[#This Row],[Patient Admission Date]])/3)*3+3,"00")</f>
        <v>03-06</v>
      </c>
      <c r="O3962" t="str" cm="1">
        <f t="array" ref="O3962">_xlfn.IFS(Table1[[#This Row],[Patient Age]]&lt;=14,"0-14",Table1[[#This Row],[Patient Age]]&lt;=29,"15-29",Table1[[#This Row],[Patient Age]]&lt;=44,"30-44",Table1[[#This Row],[Patient Age]]&lt;=59,"45-59",Table1[[#This Row],[Patient Age]]&lt;=74,"60-74",TRUE,"75+")</f>
        <v>15-29</v>
      </c>
      <c r="P3962" t="str" cm="1">
        <f t="array" ref="P3962">_xlfn.IFS(Table1[[#This Row],[Patient Waittime]]&lt;=15,"0-15",Table1[[#This Row],[Patient Waittime]]&lt;=30,"16-30",Table1[[#This Row],[Patient Waittime]]&lt;=45,"31-45",Table1[[#This Row],[Patient Waittime]]&lt;=60,"46-60",TRUE,"60+")</f>
        <v>31-45</v>
      </c>
      <c r="Q3962">
        <f>--(Table1[[#This Row],[Patient Waittime]]&lt;=30)</f>
        <v>0</v>
      </c>
      <c r="R3962">
        <f>--Table1[[#This Row],[Patient Admission Flag]]</f>
        <v>0</v>
      </c>
      <c r="S3962">
        <f>--AND(Table1[[#This Row],[WithinTarget]]=1,Table1[[#This Row],[Patient Satisfaction Score]]&gt;=7)</f>
        <v>0</v>
      </c>
      <c r="T3962" t="str">
        <f>IF(LEFT(Table1[[#This Row],[Patient Gender]],1)="F","Female","Male")</f>
        <v>Male</v>
      </c>
    </row>
    <row r="3963" spans="1:20" x14ac:dyDescent="0.3">
      <c r="A3963" t="s">
        <v>4067</v>
      </c>
      <c r="B3963" s="1">
        <v>45398.20208333333</v>
      </c>
      <c r="C3963" t="s">
        <v>9</v>
      </c>
      <c r="D3963">
        <v>69</v>
      </c>
      <c r="E3963" t="s">
        <v>12</v>
      </c>
      <c r="F3963" t="s">
        <v>11</v>
      </c>
      <c r="G3963" t="b">
        <v>0</v>
      </c>
      <c r="I3963">
        <v>58</v>
      </c>
      <c r="J3963" t="b">
        <v>0</v>
      </c>
      <c r="K3963">
        <f>YEAR(Table1[[#This Row],[Patient Admission Date]])</f>
        <v>2024</v>
      </c>
      <c r="L3963" t="str">
        <f>TEXT(Table1[[#This Row],[Patient Admission Date]],"mmm")</f>
        <v>Apr</v>
      </c>
      <c r="M3963" t="str">
        <f>TEXT(Table1[[#This Row],[Patient Admission Date]],"ddd")</f>
        <v>Tue</v>
      </c>
      <c r="N3963" t="str">
        <f>TEXT(INT(HOUR(Table1[[#This Row],[Patient Admission Date]])/3)*3,"00")&amp;"-"&amp;TEXT(INT(HOUR(Table1[[#This Row],[Patient Admission Date]])/3)*3+3,"00")</f>
        <v>03-06</v>
      </c>
      <c r="O3963" t="str" cm="1">
        <f t="array" ref="O3963">_xlfn.IFS(Table1[[#This Row],[Patient Age]]&lt;=14,"0-14",Table1[[#This Row],[Patient Age]]&lt;=29,"15-29",Table1[[#This Row],[Patient Age]]&lt;=44,"30-44",Table1[[#This Row],[Patient Age]]&lt;=59,"45-59",Table1[[#This Row],[Patient Age]]&lt;=74,"60-74",TRUE,"75+")</f>
        <v>60-74</v>
      </c>
      <c r="P3963" t="str" cm="1">
        <f t="array" ref="P3963">_xlfn.IFS(Table1[[#This Row],[Patient Waittime]]&lt;=15,"0-15",Table1[[#This Row],[Patient Waittime]]&lt;=30,"16-30",Table1[[#This Row],[Patient Waittime]]&lt;=45,"31-45",Table1[[#This Row],[Patient Waittime]]&lt;=60,"46-60",TRUE,"60+")</f>
        <v>46-60</v>
      </c>
      <c r="Q3963">
        <f>--(Table1[[#This Row],[Patient Waittime]]&lt;=30)</f>
        <v>0</v>
      </c>
      <c r="R3963">
        <f>--Table1[[#This Row],[Patient Admission Flag]]</f>
        <v>0</v>
      </c>
      <c r="S3963">
        <f>--AND(Table1[[#This Row],[WithinTarget]]=1,Table1[[#This Row],[Patient Satisfaction Score]]&gt;=7)</f>
        <v>0</v>
      </c>
      <c r="T3963" t="str">
        <f>IF(LEFT(Table1[[#This Row],[Patient Gender]],1)="F","Female","Male")</f>
        <v>Male</v>
      </c>
    </row>
    <row r="3964" spans="1:20" x14ac:dyDescent="0.3">
      <c r="A3964" t="s">
        <v>4068</v>
      </c>
      <c r="B3964" s="1">
        <v>45379.157638888886</v>
      </c>
      <c r="C3964" t="s">
        <v>9</v>
      </c>
      <c r="D3964">
        <v>19</v>
      </c>
      <c r="E3964" t="s">
        <v>12</v>
      </c>
      <c r="F3964" t="s">
        <v>11</v>
      </c>
      <c r="G3964" t="b">
        <v>0</v>
      </c>
      <c r="I3964">
        <v>15</v>
      </c>
      <c r="J3964" t="b">
        <v>0</v>
      </c>
      <c r="K3964">
        <f>YEAR(Table1[[#This Row],[Patient Admission Date]])</f>
        <v>2024</v>
      </c>
      <c r="L3964" t="str">
        <f>TEXT(Table1[[#This Row],[Patient Admission Date]],"mmm")</f>
        <v>Mar</v>
      </c>
      <c r="M3964" t="str">
        <f>TEXT(Table1[[#This Row],[Patient Admission Date]],"ddd")</f>
        <v>Thu</v>
      </c>
      <c r="N3964" t="str">
        <f>TEXT(INT(HOUR(Table1[[#This Row],[Patient Admission Date]])/3)*3,"00")&amp;"-"&amp;TEXT(INT(HOUR(Table1[[#This Row],[Patient Admission Date]])/3)*3+3,"00")</f>
        <v>03-06</v>
      </c>
      <c r="O3964" t="str" cm="1">
        <f t="array" ref="O3964">_xlfn.IFS(Table1[[#This Row],[Patient Age]]&lt;=14,"0-14",Table1[[#This Row],[Patient Age]]&lt;=29,"15-29",Table1[[#This Row],[Patient Age]]&lt;=44,"30-44",Table1[[#This Row],[Patient Age]]&lt;=59,"45-59",Table1[[#This Row],[Patient Age]]&lt;=74,"60-74",TRUE,"75+")</f>
        <v>15-29</v>
      </c>
      <c r="P3964" t="str" cm="1">
        <f t="array" ref="P3964">_xlfn.IFS(Table1[[#This Row],[Patient Waittime]]&lt;=15,"0-15",Table1[[#This Row],[Patient Waittime]]&lt;=30,"16-30",Table1[[#This Row],[Patient Waittime]]&lt;=45,"31-45",Table1[[#This Row],[Patient Waittime]]&lt;=60,"46-60",TRUE,"60+")</f>
        <v>0-15</v>
      </c>
      <c r="Q3964">
        <f>--(Table1[[#This Row],[Patient Waittime]]&lt;=30)</f>
        <v>1</v>
      </c>
      <c r="R3964">
        <f>--Table1[[#This Row],[Patient Admission Flag]]</f>
        <v>0</v>
      </c>
      <c r="S3964">
        <f>--AND(Table1[[#This Row],[WithinTarget]]=1,Table1[[#This Row],[Patient Satisfaction Score]]&gt;=7)</f>
        <v>0</v>
      </c>
      <c r="T3964" t="str">
        <f>IF(LEFT(Table1[[#This Row],[Patient Gender]],1)="F","Female","Male")</f>
        <v>Male</v>
      </c>
    </row>
    <row r="3965" spans="1:20" x14ac:dyDescent="0.3">
      <c r="A3965" t="s">
        <v>4069</v>
      </c>
      <c r="B3965" s="1">
        <v>45219.632638888892</v>
      </c>
      <c r="C3965" t="s">
        <v>9</v>
      </c>
      <c r="D3965">
        <v>44</v>
      </c>
      <c r="E3965" t="s">
        <v>12</v>
      </c>
      <c r="F3965" t="s">
        <v>11</v>
      </c>
      <c r="G3965" t="b">
        <v>0</v>
      </c>
      <c r="I3965">
        <v>48</v>
      </c>
      <c r="J3965" t="b">
        <v>0</v>
      </c>
      <c r="K3965">
        <f>YEAR(Table1[[#This Row],[Patient Admission Date]])</f>
        <v>2023</v>
      </c>
      <c r="L3965" t="str">
        <f>TEXT(Table1[[#This Row],[Patient Admission Date]],"mmm")</f>
        <v>Oct</v>
      </c>
      <c r="M3965" t="str">
        <f>TEXT(Table1[[#This Row],[Patient Admission Date]],"ddd")</f>
        <v>Fri</v>
      </c>
      <c r="N3965" t="str">
        <f>TEXT(INT(HOUR(Table1[[#This Row],[Patient Admission Date]])/3)*3,"00")&amp;"-"&amp;TEXT(INT(HOUR(Table1[[#This Row],[Patient Admission Date]])/3)*3+3,"00")</f>
        <v>15-18</v>
      </c>
      <c r="O3965" t="str" cm="1">
        <f t="array" ref="O3965">_xlfn.IFS(Table1[[#This Row],[Patient Age]]&lt;=14,"0-14",Table1[[#This Row],[Patient Age]]&lt;=29,"15-29",Table1[[#This Row],[Patient Age]]&lt;=44,"30-44",Table1[[#This Row],[Patient Age]]&lt;=59,"45-59",Table1[[#This Row],[Patient Age]]&lt;=74,"60-74",TRUE,"75+")</f>
        <v>30-44</v>
      </c>
      <c r="P3965" t="str" cm="1">
        <f t="array" ref="P3965">_xlfn.IFS(Table1[[#This Row],[Patient Waittime]]&lt;=15,"0-15",Table1[[#This Row],[Patient Waittime]]&lt;=30,"16-30",Table1[[#This Row],[Patient Waittime]]&lt;=45,"31-45",Table1[[#This Row],[Patient Waittime]]&lt;=60,"46-60",TRUE,"60+")</f>
        <v>46-60</v>
      </c>
      <c r="Q3965">
        <f>--(Table1[[#This Row],[Patient Waittime]]&lt;=30)</f>
        <v>0</v>
      </c>
      <c r="R3965">
        <f>--Table1[[#This Row],[Patient Admission Flag]]</f>
        <v>0</v>
      </c>
      <c r="S3965">
        <f>--AND(Table1[[#This Row],[WithinTarget]]=1,Table1[[#This Row],[Patient Satisfaction Score]]&gt;=7)</f>
        <v>0</v>
      </c>
      <c r="T3965" t="str">
        <f>IF(LEFT(Table1[[#This Row],[Patient Gender]],1)="F","Female","Male")</f>
        <v>Male</v>
      </c>
    </row>
    <row r="3966" spans="1:20" x14ac:dyDescent="0.3">
      <c r="A3966" t="s">
        <v>4070</v>
      </c>
      <c r="B3966" s="1">
        <v>45508.022916666669</v>
      </c>
      <c r="C3966" t="s">
        <v>9</v>
      </c>
      <c r="D3966">
        <v>78</v>
      </c>
      <c r="E3966" t="s">
        <v>12</v>
      </c>
      <c r="F3966" t="s">
        <v>11</v>
      </c>
      <c r="G3966" t="b">
        <v>0</v>
      </c>
      <c r="I3966">
        <v>43</v>
      </c>
      <c r="J3966" t="b">
        <v>0</v>
      </c>
      <c r="K3966">
        <f>YEAR(Table1[[#This Row],[Patient Admission Date]])</f>
        <v>2024</v>
      </c>
      <c r="L3966" t="str">
        <f>TEXT(Table1[[#This Row],[Patient Admission Date]],"mmm")</f>
        <v>Aug</v>
      </c>
      <c r="M3966" t="str">
        <f>TEXT(Table1[[#This Row],[Patient Admission Date]],"ddd")</f>
        <v>Sun</v>
      </c>
      <c r="N3966" t="str">
        <f>TEXT(INT(HOUR(Table1[[#This Row],[Patient Admission Date]])/3)*3,"00")&amp;"-"&amp;TEXT(INT(HOUR(Table1[[#This Row],[Patient Admission Date]])/3)*3+3,"00")</f>
        <v>00-03</v>
      </c>
      <c r="O3966" t="str" cm="1">
        <f t="array" ref="O3966">_xlfn.IFS(Table1[[#This Row],[Patient Age]]&lt;=14,"0-14",Table1[[#This Row],[Patient Age]]&lt;=29,"15-29",Table1[[#This Row],[Patient Age]]&lt;=44,"30-44",Table1[[#This Row],[Patient Age]]&lt;=59,"45-59",Table1[[#This Row],[Patient Age]]&lt;=74,"60-74",TRUE,"75+")</f>
        <v>75+</v>
      </c>
      <c r="P3966" t="str" cm="1">
        <f t="array" ref="P3966">_xlfn.IFS(Table1[[#This Row],[Patient Waittime]]&lt;=15,"0-15",Table1[[#This Row],[Patient Waittime]]&lt;=30,"16-30",Table1[[#This Row],[Patient Waittime]]&lt;=45,"31-45",Table1[[#This Row],[Patient Waittime]]&lt;=60,"46-60",TRUE,"60+")</f>
        <v>31-45</v>
      </c>
      <c r="Q3966">
        <f>--(Table1[[#This Row],[Patient Waittime]]&lt;=30)</f>
        <v>0</v>
      </c>
      <c r="R3966">
        <f>--Table1[[#This Row],[Patient Admission Flag]]</f>
        <v>0</v>
      </c>
      <c r="S3966">
        <f>--AND(Table1[[#This Row],[WithinTarget]]=1,Table1[[#This Row],[Patient Satisfaction Score]]&gt;=7)</f>
        <v>0</v>
      </c>
      <c r="T3966" t="str">
        <f>IF(LEFT(Table1[[#This Row],[Patient Gender]],1)="F","Female","Male")</f>
        <v>Male</v>
      </c>
    </row>
    <row r="3967" spans="1:20" x14ac:dyDescent="0.3">
      <c r="A3967" t="s">
        <v>4071</v>
      </c>
      <c r="B3967" s="1">
        <v>45121.923611111109</v>
      </c>
      <c r="C3967" t="s">
        <v>9</v>
      </c>
      <c r="D3967">
        <v>15</v>
      </c>
      <c r="E3967" t="s">
        <v>12</v>
      </c>
      <c r="F3967" t="s">
        <v>11</v>
      </c>
      <c r="G3967" t="b">
        <v>0</v>
      </c>
      <c r="I3967">
        <v>37</v>
      </c>
      <c r="J3967" t="b">
        <v>0</v>
      </c>
      <c r="K3967">
        <f>YEAR(Table1[[#This Row],[Patient Admission Date]])</f>
        <v>2023</v>
      </c>
      <c r="L3967" t="str">
        <f>TEXT(Table1[[#This Row],[Patient Admission Date]],"mmm")</f>
        <v>Jul</v>
      </c>
      <c r="M3967" t="str">
        <f>TEXT(Table1[[#This Row],[Patient Admission Date]],"ddd")</f>
        <v>Fri</v>
      </c>
      <c r="N3967" t="str">
        <f>TEXT(INT(HOUR(Table1[[#This Row],[Patient Admission Date]])/3)*3,"00")&amp;"-"&amp;TEXT(INT(HOUR(Table1[[#This Row],[Patient Admission Date]])/3)*3+3,"00")</f>
        <v>21-24</v>
      </c>
      <c r="O3967" t="str" cm="1">
        <f t="array" ref="O3967">_xlfn.IFS(Table1[[#This Row],[Patient Age]]&lt;=14,"0-14",Table1[[#This Row],[Patient Age]]&lt;=29,"15-29",Table1[[#This Row],[Patient Age]]&lt;=44,"30-44",Table1[[#This Row],[Patient Age]]&lt;=59,"45-59",Table1[[#This Row],[Patient Age]]&lt;=74,"60-74",TRUE,"75+")</f>
        <v>15-29</v>
      </c>
      <c r="P3967" t="str" cm="1">
        <f t="array" ref="P3967">_xlfn.IFS(Table1[[#This Row],[Patient Waittime]]&lt;=15,"0-15",Table1[[#This Row],[Patient Waittime]]&lt;=30,"16-30",Table1[[#This Row],[Patient Waittime]]&lt;=45,"31-45",Table1[[#This Row],[Patient Waittime]]&lt;=60,"46-60",TRUE,"60+")</f>
        <v>31-45</v>
      </c>
      <c r="Q3967">
        <f>--(Table1[[#This Row],[Patient Waittime]]&lt;=30)</f>
        <v>0</v>
      </c>
      <c r="R3967">
        <f>--Table1[[#This Row],[Patient Admission Flag]]</f>
        <v>0</v>
      </c>
      <c r="S3967">
        <f>--AND(Table1[[#This Row],[WithinTarget]]=1,Table1[[#This Row],[Patient Satisfaction Score]]&gt;=7)</f>
        <v>0</v>
      </c>
      <c r="T3967" t="str">
        <f>IF(LEFT(Table1[[#This Row],[Patient Gender]],1)="F","Female","Male")</f>
        <v>Male</v>
      </c>
    </row>
    <row r="3968" spans="1:20" x14ac:dyDescent="0.3">
      <c r="A3968" t="s">
        <v>4072</v>
      </c>
      <c r="B3968" s="1">
        <v>45031.420138888891</v>
      </c>
      <c r="C3968" t="s">
        <v>9</v>
      </c>
      <c r="D3968">
        <v>78</v>
      </c>
      <c r="E3968" t="s">
        <v>12</v>
      </c>
      <c r="F3968" t="s">
        <v>11</v>
      </c>
      <c r="G3968" t="b">
        <v>0</v>
      </c>
      <c r="I3968">
        <v>48</v>
      </c>
      <c r="J3968" t="b">
        <v>0</v>
      </c>
      <c r="K3968">
        <f>YEAR(Table1[[#This Row],[Patient Admission Date]])</f>
        <v>2023</v>
      </c>
      <c r="L3968" t="str">
        <f>TEXT(Table1[[#This Row],[Patient Admission Date]],"mmm")</f>
        <v>Apr</v>
      </c>
      <c r="M3968" t="str">
        <f>TEXT(Table1[[#This Row],[Patient Admission Date]],"ddd")</f>
        <v>Sat</v>
      </c>
      <c r="N3968" t="str">
        <f>TEXT(INT(HOUR(Table1[[#This Row],[Patient Admission Date]])/3)*3,"00")&amp;"-"&amp;TEXT(INT(HOUR(Table1[[#This Row],[Patient Admission Date]])/3)*3+3,"00")</f>
        <v>09-12</v>
      </c>
      <c r="O3968" t="str" cm="1">
        <f t="array" ref="O3968">_xlfn.IFS(Table1[[#This Row],[Patient Age]]&lt;=14,"0-14",Table1[[#This Row],[Patient Age]]&lt;=29,"15-29",Table1[[#This Row],[Patient Age]]&lt;=44,"30-44",Table1[[#This Row],[Patient Age]]&lt;=59,"45-59",Table1[[#This Row],[Patient Age]]&lt;=74,"60-74",TRUE,"75+")</f>
        <v>75+</v>
      </c>
      <c r="P3968" t="str" cm="1">
        <f t="array" ref="P3968">_xlfn.IFS(Table1[[#This Row],[Patient Waittime]]&lt;=15,"0-15",Table1[[#This Row],[Patient Waittime]]&lt;=30,"16-30",Table1[[#This Row],[Patient Waittime]]&lt;=45,"31-45",Table1[[#This Row],[Patient Waittime]]&lt;=60,"46-60",TRUE,"60+")</f>
        <v>46-60</v>
      </c>
      <c r="Q3968">
        <f>--(Table1[[#This Row],[Patient Waittime]]&lt;=30)</f>
        <v>0</v>
      </c>
      <c r="R3968">
        <f>--Table1[[#This Row],[Patient Admission Flag]]</f>
        <v>0</v>
      </c>
      <c r="S3968">
        <f>--AND(Table1[[#This Row],[WithinTarget]]=1,Table1[[#This Row],[Patient Satisfaction Score]]&gt;=7)</f>
        <v>0</v>
      </c>
      <c r="T3968" t="str">
        <f>IF(LEFT(Table1[[#This Row],[Patient Gender]],1)="F","Female","Male")</f>
        <v>Male</v>
      </c>
    </row>
    <row r="3969" spans="1:20" x14ac:dyDescent="0.3">
      <c r="A3969" t="s">
        <v>4073</v>
      </c>
      <c r="B3969" s="1">
        <v>45367.209722222222</v>
      </c>
      <c r="C3969" t="s">
        <v>9</v>
      </c>
      <c r="D3969">
        <v>67</v>
      </c>
      <c r="E3969" t="s">
        <v>12</v>
      </c>
      <c r="F3969" t="s">
        <v>11</v>
      </c>
      <c r="G3969" t="b">
        <v>0</v>
      </c>
      <c r="I3969">
        <v>54</v>
      </c>
      <c r="J3969" t="b">
        <v>0</v>
      </c>
      <c r="K3969">
        <f>YEAR(Table1[[#This Row],[Patient Admission Date]])</f>
        <v>2024</v>
      </c>
      <c r="L3969" t="str">
        <f>TEXT(Table1[[#This Row],[Patient Admission Date]],"mmm")</f>
        <v>Mar</v>
      </c>
      <c r="M3969" t="str">
        <f>TEXT(Table1[[#This Row],[Patient Admission Date]],"ddd")</f>
        <v>Sat</v>
      </c>
      <c r="N3969" t="str">
        <f>TEXT(INT(HOUR(Table1[[#This Row],[Patient Admission Date]])/3)*3,"00")&amp;"-"&amp;TEXT(INT(HOUR(Table1[[#This Row],[Patient Admission Date]])/3)*3+3,"00")</f>
        <v>03-06</v>
      </c>
      <c r="O3969" t="str" cm="1">
        <f t="array" ref="O3969">_xlfn.IFS(Table1[[#This Row],[Patient Age]]&lt;=14,"0-14",Table1[[#This Row],[Patient Age]]&lt;=29,"15-29",Table1[[#This Row],[Patient Age]]&lt;=44,"30-44",Table1[[#This Row],[Patient Age]]&lt;=59,"45-59",Table1[[#This Row],[Patient Age]]&lt;=74,"60-74",TRUE,"75+")</f>
        <v>60-74</v>
      </c>
      <c r="P3969" t="str" cm="1">
        <f t="array" ref="P3969">_xlfn.IFS(Table1[[#This Row],[Patient Waittime]]&lt;=15,"0-15",Table1[[#This Row],[Patient Waittime]]&lt;=30,"16-30",Table1[[#This Row],[Patient Waittime]]&lt;=45,"31-45",Table1[[#This Row],[Patient Waittime]]&lt;=60,"46-60",TRUE,"60+")</f>
        <v>46-60</v>
      </c>
      <c r="Q3969">
        <f>--(Table1[[#This Row],[Patient Waittime]]&lt;=30)</f>
        <v>0</v>
      </c>
      <c r="R3969">
        <f>--Table1[[#This Row],[Patient Admission Flag]]</f>
        <v>0</v>
      </c>
      <c r="S3969">
        <f>--AND(Table1[[#This Row],[WithinTarget]]=1,Table1[[#This Row],[Patient Satisfaction Score]]&gt;=7)</f>
        <v>0</v>
      </c>
      <c r="T3969" t="str">
        <f>IF(LEFT(Table1[[#This Row],[Patient Gender]],1)="F","Female","Male")</f>
        <v>Male</v>
      </c>
    </row>
    <row r="3970" spans="1:20" x14ac:dyDescent="0.3">
      <c r="A3970" t="s">
        <v>4074</v>
      </c>
      <c r="B3970" s="1">
        <v>45354.573611111111</v>
      </c>
      <c r="C3970" t="s">
        <v>9</v>
      </c>
      <c r="D3970">
        <v>5</v>
      </c>
      <c r="E3970" t="s">
        <v>12</v>
      </c>
      <c r="F3970" t="s">
        <v>11</v>
      </c>
      <c r="G3970" t="b">
        <v>0</v>
      </c>
      <c r="I3970">
        <v>56</v>
      </c>
      <c r="J3970" t="b">
        <v>0</v>
      </c>
      <c r="K3970">
        <f>YEAR(Table1[[#This Row],[Patient Admission Date]])</f>
        <v>2024</v>
      </c>
      <c r="L3970" t="str">
        <f>TEXT(Table1[[#This Row],[Patient Admission Date]],"mmm")</f>
        <v>Mar</v>
      </c>
      <c r="M3970" t="str">
        <f>TEXT(Table1[[#This Row],[Patient Admission Date]],"ddd")</f>
        <v>Sun</v>
      </c>
      <c r="N3970" t="str">
        <f>TEXT(INT(HOUR(Table1[[#This Row],[Patient Admission Date]])/3)*3,"00")&amp;"-"&amp;TEXT(INT(HOUR(Table1[[#This Row],[Patient Admission Date]])/3)*3+3,"00")</f>
        <v>12-15</v>
      </c>
      <c r="O3970" t="str" cm="1">
        <f t="array" ref="O3970">_xlfn.IFS(Table1[[#This Row],[Patient Age]]&lt;=14,"0-14",Table1[[#This Row],[Patient Age]]&lt;=29,"15-29",Table1[[#This Row],[Patient Age]]&lt;=44,"30-44",Table1[[#This Row],[Patient Age]]&lt;=59,"45-59",Table1[[#This Row],[Patient Age]]&lt;=74,"60-74",TRUE,"75+")</f>
        <v>0-14</v>
      </c>
      <c r="P3970" t="str" cm="1">
        <f t="array" ref="P3970">_xlfn.IFS(Table1[[#This Row],[Patient Waittime]]&lt;=15,"0-15",Table1[[#This Row],[Patient Waittime]]&lt;=30,"16-30",Table1[[#This Row],[Patient Waittime]]&lt;=45,"31-45",Table1[[#This Row],[Patient Waittime]]&lt;=60,"46-60",TRUE,"60+")</f>
        <v>46-60</v>
      </c>
      <c r="Q3970">
        <f>--(Table1[[#This Row],[Patient Waittime]]&lt;=30)</f>
        <v>0</v>
      </c>
      <c r="R3970">
        <f>--Table1[[#This Row],[Patient Admission Flag]]</f>
        <v>0</v>
      </c>
      <c r="S3970">
        <f>--AND(Table1[[#This Row],[WithinTarget]]=1,Table1[[#This Row],[Patient Satisfaction Score]]&gt;=7)</f>
        <v>0</v>
      </c>
      <c r="T3970" t="str">
        <f>IF(LEFT(Table1[[#This Row],[Patient Gender]],1)="F","Female","Male")</f>
        <v>Male</v>
      </c>
    </row>
    <row r="3971" spans="1:20" x14ac:dyDescent="0.3">
      <c r="A3971" t="s">
        <v>4075</v>
      </c>
      <c r="B3971" s="1">
        <v>45499.251388888886</v>
      </c>
      <c r="C3971" t="s">
        <v>9</v>
      </c>
      <c r="D3971">
        <v>50</v>
      </c>
      <c r="E3971" t="s">
        <v>12</v>
      </c>
      <c r="F3971" t="s">
        <v>11</v>
      </c>
      <c r="G3971" t="b">
        <v>0</v>
      </c>
      <c r="I3971">
        <v>14</v>
      </c>
      <c r="J3971" t="b">
        <v>0</v>
      </c>
      <c r="K3971">
        <f>YEAR(Table1[[#This Row],[Patient Admission Date]])</f>
        <v>2024</v>
      </c>
      <c r="L3971" t="str">
        <f>TEXT(Table1[[#This Row],[Patient Admission Date]],"mmm")</f>
        <v>Jul</v>
      </c>
      <c r="M3971" t="str">
        <f>TEXT(Table1[[#This Row],[Patient Admission Date]],"ddd")</f>
        <v>Fri</v>
      </c>
      <c r="N3971" t="str">
        <f>TEXT(INT(HOUR(Table1[[#This Row],[Patient Admission Date]])/3)*3,"00")&amp;"-"&amp;TEXT(INT(HOUR(Table1[[#This Row],[Patient Admission Date]])/3)*3+3,"00")</f>
        <v>06-09</v>
      </c>
      <c r="O3971" t="str" cm="1">
        <f t="array" ref="O3971">_xlfn.IFS(Table1[[#This Row],[Patient Age]]&lt;=14,"0-14",Table1[[#This Row],[Patient Age]]&lt;=29,"15-29",Table1[[#This Row],[Patient Age]]&lt;=44,"30-44",Table1[[#This Row],[Patient Age]]&lt;=59,"45-59",Table1[[#This Row],[Patient Age]]&lt;=74,"60-74",TRUE,"75+")</f>
        <v>45-59</v>
      </c>
      <c r="P3971" t="str" cm="1">
        <f t="array" ref="P3971">_xlfn.IFS(Table1[[#This Row],[Patient Waittime]]&lt;=15,"0-15",Table1[[#This Row],[Patient Waittime]]&lt;=30,"16-30",Table1[[#This Row],[Patient Waittime]]&lt;=45,"31-45",Table1[[#This Row],[Patient Waittime]]&lt;=60,"46-60",TRUE,"60+")</f>
        <v>0-15</v>
      </c>
      <c r="Q3971">
        <f>--(Table1[[#This Row],[Patient Waittime]]&lt;=30)</f>
        <v>1</v>
      </c>
      <c r="R3971">
        <f>--Table1[[#This Row],[Patient Admission Flag]]</f>
        <v>0</v>
      </c>
      <c r="S3971">
        <f>--AND(Table1[[#This Row],[WithinTarget]]=1,Table1[[#This Row],[Patient Satisfaction Score]]&gt;=7)</f>
        <v>0</v>
      </c>
      <c r="T3971" t="str">
        <f>IF(LEFT(Table1[[#This Row],[Patient Gender]],1)="F","Female","Male")</f>
        <v>Male</v>
      </c>
    </row>
    <row r="3972" spans="1:20" x14ac:dyDescent="0.3">
      <c r="A3972" t="s">
        <v>4076</v>
      </c>
      <c r="B3972" s="1">
        <v>45170.632638888892</v>
      </c>
      <c r="C3972" t="s">
        <v>9</v>
      </c>
      <c r="D3972">
        <v>48</v>
      </c>
      <c r="E3972" t="s">
        <v>12</v>
      </c>
      <c r="F3972" t="s">
        <v>11</v>
      </c>
      <c r="G3972" t="b">
        <v>0</v>
      </c>
      <c r="I3972">
        <v>44</v>
      </c>
      <c r="J3972" t="b">
        <v>0</v>
      </c>
      <c r="K3972">
        <f>YEAR(Table1[[#This Row],[Patient Admission Date]])</f>
        <v>2023</v>
      </c>
      <c r="L3972" t="str">
        <f>TEXT(Table1[[#This Row],[Patient Admission Date]],"mmm")</f>
        <v>Sep</v>
      </c>
      <c r="M3972" t="str">
        <f>TEXT(Table1[[#This Row],[Patient Admission Date]],"ddd")</f>
        <v>Fri</v>
      </c>
      <c r="N3972" t="str">
        <f>TEXT(INT(HOUR(Table1[[#This Row],[Patient Admission Date]])/3)*3,"00")&amp;"-"&amp;TEXT(INT(HOUR(Table1[[#This Row],[Patient Admission Date]])/3)*3+3,"00")</f>
        <v>15-18</v>
      </c>
      <c r="O3972" t="str" cm="1">
        <f t="array" ref="O3972">_xlfn.IFS(Table1[[#This Row],[Patient Age]]&lt;=14,"0-14",Table1[[#This Row],[Patient Age]]&lt;=29,"15-29",Table1[[#This Row],[Patient Age]]&lt;=44,"30-44",Table1[[#This Row],[Patient Age]]&lt;=59,"45-59",Table1[[#This Row],[Patient Age]]&lt;=74,"60-74",TRUE,"75+")</f>
        <v>45-59</v>
      </c>
      <c r="P3972" t="str" cm="1">
        <f t="array" ref="P3972">_xlfn.IFS(Table1[[#This Row],[Patient Waittime]]&lt;=15,"0-15",Table1[[#This Row],[Patient Waittime]]&lt;=30,"16-30",Table1[[#This Row],[Patient Waittime]]&lt;=45,"31-45",Table1[[#This Row],[Patient Waittime]]&lt;=60,"46-60",TRUE,"60+")</f>
        <v>31-45</v>
      </c>
      <c r="Q3972">
        <f>--(Table1[[#This Row],[Patient Waittime]]&lt;=30)</f>
        <v>0</v>
      </c>
      <c r="R3972">
        <f>--Table1[[#This Row],[Patient Admission Flag]]</f>
        <v>0</v>
      </c>
      <c r="S3972">
        <f>--AND(Table1[[#This Row],[WithinTarget]]=1,Table1[[#This Row],[Patient Satisfaction Score]]&gt;=7)</f>
        <v>0</v>
      </c>
      <c r="T3972" t="str">
        <f>IF(LEFT(Table1[[#This Row],[Patient Gender]],1)="F","Female","Male")</f>
        <v>Male</v>
      </c>
    </row>
    <row r="3973" spans="1:20" x14ac:dyDescent="0.3">
      <c r="A3973" t="s">
        <v>4077</v>
      </c>
      <c r="B3973" s="1">
        <v>45534.759722222225</v>
      </c>
      <c r="C3973" t="s">
        <v>9</v>
      </c>
      <c r="D3973">
        <v>36</v>
      </c>
      <c r="E3973" t="s">
        <v>12</v>
      </c>
      <c r="F3973" t="s">
        <v>11</v>
      </c>
      <c r="G3973" t="b">
        <v>0</v>
      </c>
      <c r="I3973">
        <v>13</v>
      </c>
      <c r="J3973" t="b">
        <v>0</v>
      </c>
      <c r="K3973">
        <f>YEAR(Table1[[#This Row],[Patient Admission Date]])</f>
        <v>2024</v>
      </c>
      <c r="L3973" t="str">
        <f>TEXT(Table1[[#This Row],[Patient Admission Date]],"mmm")</f>
        <v>Aug</v>
      </c>
      <c r="M3973" t="str">
        <f>TEXT(Table1[[#This Row],[Patient Admission Date]],"ddd")</f>
        <v>Fri</v>
      </c>
      <c r="N3973" t="str">
        <f>TEXT(INT(HOUR(Table1[[#This Row],[Patient Admission Date]])/3)*3,"00")&amp;"-"&amp;TEXT(INT(HOUR(Table1[[#This Row],[Patient Admission Date]])/3)*3+3,"00")</f>
        <v>18-21</v>
      </c>
      <c r="O3973" t="str" cm="1">
        <f t="array" ref="O3973">_xlfn.IFS(Table1[[#This Row],[Patient Age]]&lt;=14,"0-14",Table1[[#This Row],[Patient Age]]&lt;=29,"15-29",Table1[[#This Row],[Patient Age]]&lt;=44,"30-44",Table1[[#This Row],[Patient Age]]&lt;=59,"45-59",Table1[[#This Row],[Patient Age]]&lt;=74,"60-74",TRUE,"75+")</f>
        <v>30-44</v>
      </c>
      <c r="P3973" t="str" cm="1">
        <f t="array" ref="P3973">_xlfn.IFS(Table1[[#This Row],[Patient Waittime]]&lt;=15,"0-15",Table1[[#This Row],[Patient Waittime]]&lt;=30,"16-30",Table1[[#This Row],[Patient Waittime]]&lt;=45,"31-45",Table1[[#This Row],[Patient Waittime]]&lt;=60,"46-60",TRUE,"60+")</f>
        <v>0-15</v>
      </c>
      <c r="Q3973">
        <f>--(Table1[[#This Row],[Patient Waittime]]&lt;=30)</f>
        <v>1</v>
      </c>
      <c r="R3973">
        <f>--Table1[[#This Row],[Patient Admission Flag]]</f>
        <v>0</v>
      </c>
      <c r="S3973">
        <f>--AND(Table1[[#This Row],[WithinTarget]]=1,Table1[[#This Row],[Patient Satisfaction Score]]&gt;=7)</f>
        <v>0</v>
      </c>
      <c r="T3973" t="str">
        <f>IF(LEFT(Table1[[#This Row],[Patient Gender]],1)="F","Female","Male")</f>
        <v>Male</v>
      </c>
    </row>
    <row r="3974" spans="1:20" x14ac:dyDescent="0.3">
      <c r="A3974" t="s">
        <v>4078</v>
      </c>
      <c r="B3974" s="1">
        <v>45516.527777777781</v>
      </c>
      <c r="C3974" t="s">
        <v>9</v>
      </c>
      <c r="D3974">
        <v>59</v>
      </c>
      <c r="E3974" t="s">
        <v>12</v>
      </c>
      <c r="F3974" t="s">
        <v>11</v>
      </c>
      <c r="G3974" t="b">
        <v>0</v>
      </c>
      <c r="H3974">
        <v>0</v>
      </c>
      <c r="I3974">
        <v>22</v>
      </c>
      <c r="J3974" t="b">
        <v>0</v>
      </c>
      <c r="K3974">
        <f>YEAR(Table1[[#This Row],[Patient Admission Date]])</f>
        <v>2024</v>
      </c>
      <c r="L3974" t="str">
        <f>TEXT(Table1[[#This Row],[Patient Admission Date]],"mmm")</f>
        <v>Aug</v>
      </c>
      <c r="M3974" t="str">
        <f>TEXT(Table1[[#This Row],[Patient Admission Date]],"ddd")</f>
        <v>Mon</v>
      </c>
      <c r="N3974" t="str">
        <f>TEXT(INT(HOUR(Table1[[#This Row],[Patient Admission Date]])/3)*3,"00")&amp;"-"&amp;TEXT(INT(HOUR(Table1[[#This Row],[Patient Admission Date]])/3)*3+3,"00")</f>
        <v>12-15</v>
      </c>
      <c r="O3974" t="str" cm="1">
        <f t="array" ref="O3974">_xlfn.IFS(Table1[[#This Row],[Patient Age]]&lt;=14,"0-14",Table1[[#This Row],[Patient Age]]&lt;=29,"15-29",Table1[[#This Row],[Patient Age]]&lt;=44,"30-44",Table1[[#This Row],[Patient Age]]&lt;=59,"45-59",Table1[[#This Row],[Patient Age]]&lt;=74,"60-74",TRUE,"75+")</f>
        <v>45-59</v>
      </c>
      <c r="P3974" t="str" cm="1">
        <f t="array" ref="P3974">_xlfn.IFS(Table1[[#This Row],[Patient Waittime]]&lt;=15,"0-15",Table1[[#This Row],[Patient Waittime]]&lt;=30,"16-30",Table1[[#This Row],[Patient Waittime]]&lt;=45,"31-45",Table1[[#This Row],[Patient Waittime]]&lt;=60,"46-60",TRUE,"60+")</f>
        <v>16-30</v>
      </c>
      <c r="Q3974">
        <f>--(Table1[[#This Row],[Patient Waittime]]&lt;=30)</f>
        <v>1</v>
      </c>
      <c r="R3974">
        <f>--Table1[[#This Row],[Patient Admission Flag]]</f>
        <v>0</v>
      </c>
      <c r="S3974">
        <f>--AND(Table1[[#This Row],[WithinTarget]]=1,Table1[[#This Row],[Patient Satisfaction Score]]&gt;=7)</f>
        <v>0</v>
      </c>
      <c r="T3974" t="str">
        <f>IF(LEFT(Table1[[#This Row],[Patient Gender]],1)="F","Female","Male")</f>
        <v>Male</v>
      </c>
    </row>
    <row r="3975" spans="1:20" x14ac:dyDescent="0.3">
      <c r="A3975" t="s">
        <v>4079</v>
      </c>
      <c r="B3975" s="1">
        <v>45305.6875</v>
      </c>
      <c r="C3975" t="s">
        <v>9</v>
      </c>
      <c r="D3975">
        <v>70</v>
      </c>
      <c r="E3975" t="s">
        <v>12</v>
      </c>
      <c r="F3975" t="s">
        <v>11</v>
      </c>
      <c r="G3975" t="b">
        <v>0</v>
      </c>
      <c r="H3975">
        <v>0</v>
      </c>
      <c r="I3975">
        <v>22</v>
      </c>
      <c r="J3975" t="b">
        <v>0</v>
      </c>
      <c r="K3975">
        <f>YEAR(Table1[[#This Row],[Patient Admission Date]])</f>
        <v>2024</v>
      </c>
      <c r="L3975" t="str">
        <f>TEXT(Table1[[#This Row],[Patient Admission Date]],"mmm")</f>
        <v>Jan</v>
      </c>
      <c r="M3975" t="str">
        <f>TEXT(Table1[[#This Row],[Patient Admission Date]],"ddd")</f>
        <v>Sun</v>
      </c>
      <c r="N3975" t="str">
        <f>TEXT(INT(HOUR(Table1[[#This Row],[Patient Admission Date]])/3)*3,"00")&amp;"-"&amp;TEXT(INT(HOUR(Table1[[#This Row],[Patient Admission Date]])/3)*3+3,"00")</f>
        <v>15-18</v>
      </c>
      <c r="O3975" t="str" cm="1">
        <f t="array" ref="O3975">_xlfn.IFS(Table1[[#This Row],[Patient Age]]&lt;=14,"0-14",Table1[[#This Row],[Patient Age]]&lt;=29,"15-29",Table1[[#This Row],[Patient Age]]&lt;=44,"30-44",Table1[[#This Row],[Patient Age]]&lt;=59,"45-59",Table1[[#This Row],[Patient Age]]&lt;=74,"60-74",TRUE,"75+")</f>
        <v>60-74</v>
      </c>
      <c r="P3975" t="str" cm="1">
        <f t="array" ref="P3975">_xlfn.IFS(Table1[[#This Row],[Patient Waittime]]&lt;=15,"0-15",Table1[[#This Row],[Patient Waittime]]&lt;=30,"16-30",Table1[[#This Row],[Patient Waittime]]&lt;=45,"31-45",Table1[[#This Row],[Patient Waittime]]&lt;=60,"46-60",TRUE,"60+")</f>
        <v>16-30</v>
      </c>
      <c r="Q3975">
        <f>--(Table1[[#This Row],[Patient Waittime]]&lt;=30)</f>
        <v>1</v>
      </c>
      <c r="R3975">
        <f>--Table1[[#This Row],[Patient Admission Flag]]</f>
        <v>0</v>
      </c>
      <c r="S3975">
        <f>--AND(Table1[[#This Row],[WithinTarget]]=1,Table1[[#This Row],[Patient Satisfaction Score]]&gt;=7)</f>
        <v>0</v>
      </c>
      <c r="T3975" t="str">
        <f>IF(LEFT(Table1[[#This Row],[Patient Gender]],1)="F","Female","Male")</f>
        <v>Male</v>
      </c>
    </row>
    <row r="3976" spans="1:20" x14ac:dyDescent="0.3">
      <c r="A3976" t="s">
        <v>4080</v>
      </c>
      <c r="B3976" s="1">
        <v>45054.040277777778</v>
      </c>
      <c r="C3976" t="s">
        <v>9</v>
      </c>
      <c r="D3976">
        <v>41</v>
      </c>
      <c r="E3976" t="s">
        <v>12</v>
      </c>
      <c r="F3976" t="s">
        <v>11</v>
      </c>
      <c r="G3976" t="b">
        <v>0</v>
      </c>
      <c r="H3976">
        <v>1</v>
      </c>
      <c r="I3976">
        <v>36</v>
      </c>
      <c r="J3976" t="b">
        <v>0</v>
      </c>
      <c r="K3976">
        <f>YEAR(Table1[[#This Row],[Patient Admission Date]])</f>
        <v>2023</v>
      </c>
      <c r="L3976" t="str">
        <f>TEXT(Table1[[#This Row],[Patient Admission Date]],"mmm")</f>
        <v>May</v>
      </c>
      <c r="M3976" t="str">
        <f>TEXT(Table1[[#This Row],[Patient Admission Date]],"ddd")</f>
        <v>Mon</v>
      </c>
      <c r="N3976" t="str">
        <f>TEXT(INT(HOUR(Table1[[#This Row],[Patient Admission Date]])/3)*3,"00")&amp;"-"&amp;TEXT(INT(HOUR(Table1[[#This Row],[Patient Admission Date]])/3)*3+3,"00")</f>
        <v>00-03</v>
      </c>
      <c r="O3976" t="str" cm="1">
        <f t="array" ref="O3976">_xlfn.IFS(Table1[[#This Row],[Patient Age]]&lt;=14,"0-14",Table1[[#This Row],[Patient Age]]&lt;=29,"15-29",Table1[[#This Row],[Patient Age]]&lt;=44,"30-44",Table1[[#This Row],[Patient Age]]&lt;=59,"45-59",Table1[[#This Row],[Patient Age]]&lt;=74,"60-74",TRUE,"75+")</f>
        <v>30-44</v>
      </c>
      <c r="P3976" t="str" cm="1">
        <f t="array" ref="P3976">_xlfn.IFS(Table1[[#This Row],[Patient Waittime]]&lt;=15,"0-15",Table1[[#This Row],[Patient Waittime]]&lt;=30,"16-30",Table1[[#This Row],[Patient Waittime]]&lt;=45,"31-45",Table1[[#This Row],[Patient Waittime]]&lt;=60,"46-60",TRUE,"60+")</f>
        <v>31-45</v>
      </c>
      <c r="Q3976">
        <f>--(Table1[[#This Row],[Patient Waittime]]&lt;=30)</f>
        <v>0</v>
      </c>
      <c r="R3976">
        <f>--Table1[[#This Row],[Patient Admission Flag]]</f>
        <v>0</v>
      </c>
      <c r="S3976">
        <f>--AND(Table1[[#This Row],[WithinTarget]]=1,Table1[[#This Row],[Patient Satisfaction Score]]&gt;=7)</f>
        <v>0</v>
      </c>
      <c r="T3976" t="str">
        <f>IF(LEFT(Table1[[#This Row],[Patient Gender]],1)="F","Female","Male")</f>
        <v>Male</v>
      </c>
    </row>
    <row r="3977" spans="1:20" x14ac:dyDescent="0.3">
      <c r="A3977" t="s">
        <v>4081</v>
      </c>
      <c r="B3977" s="1">
        <v>45345.279166666667</v>
      </c>
      <c r="C3977" t="s">
        <v>9</v>
      </c>
      <c r="D3977">
        <v>59</v>
      </c>
      <c r="E3977" t="s">
        <v>12</v>
      </c>
      <c r="F3977" t="s">
        <v>11</v>
      </c>
      <c r="G3977" t="b">
        <v>0</v>
      </c>
      <c r="H3977">
        <v>2</v>
      </c>
      <c r="I3977">
        <v>43</v>
      </c>
      <c r="J3977" t="b">
        <v>0</v>
      </c>
      <c r="K3977">
        <f>YEAR(Table1[[#This Row],[Patient Admission Date]])</f>
        <v>2024</v>
      </c>
      <c r="L3977" t="str">
        <f>TEXT(Table1[[#This Row],[Patient Admission Date]],"mmm")</f>
        <v>Feb</v>
      </c>
      <c r="M3977" t="str">
        <f>TEXT(Table1[[#This Row],[Patient Admission Date]],"ddd")</f>
        <v>Fri</v>
      </c>
      <c r="N3977" t="str">
        <f>TEXT(INT(HOUR(Table1[[#This Row],[Patient Admission Date]])/3)*3,"00")&amp;"-"&amp;TEXT(INT(HOUR(Table1[[#This Row],[Patient Admission Date]])/3)*3+3,"00")</f>
        <v>06-09</v>
      </c>
      <c r="O3977" t="str" cm="1">
        <f t="array" ref="O3977">_xlfn.IFS(Table1[[#This Row],[Patient Age]]&lt;=14,"0-14",Table1[[#This Row],[Patient Age]]&lt;=29,"15-29",Table1[[#This Row],[Patient Age]]&lt;=44,"30-44",Table1[[#This Row],[Patient Age]]&lt;=59,"45-59",Table1[[#This Row],[Patient Age]]&lt;=74,"60-74",TRUE,"75+")</f>
        <v>45-59</v>
      </c>
      <c r="P3977" t="str" cm="1">
        <f t="array" ref="P3977">_xlfn.IFS(Table1[[#This Row],[Patient Waittime]]&lt;=15,"0-15",Table1[[#This Row],[Patient Waittime]]&lt;=30,"16-30",Table1[[#This Row],[Patient Waittime]]&lt;=45,"31-45",Table1[[#This Row],[Patient Waittime]]&lt;=60,"46-60",TRUE,"60+")</f>
        <v>31-45</v>
      </c>
      <c r="Q3977">
        <f>--(Table1[[#This Row],[Patient Waittime]]&lt;=30)</f>
        <v>0</v>
      </c>
      <c r="R3977">
        <f>--Table1[[#This Row],[Patient Admission Flag]]</f>
        <v>0</v>
      </c>
      <c r="S3977">
        <f>--AND(Table1[[#This Row],[WithinTarget]]=1,Table1[[#This Row],[Patient Satisfaction Score]]&gt;=7)</f>
        <v>0</v>
      </c>
      <c r="T3977" t="str">
        <f>IF(LEFT(Table1[[#This Row],[Patient Gender]],1)="F","Female","Male")</f>
        <v>Male</v>
      </c>
    </row>
    <row r="3978" spans="1:20" x14ac:dyDescent="0.3">
      <c r="A3978" t="s">
        <v>4082</v>
      </c>
      <c r="B3978" s="1">
        <v>45401.395833333336</v>
      </c>
      <c r="C3978" t="s">
        <v>9</v>
      </c>
      <c r="D3978">
        <v>26</v>
      </c>
      <c r="E3978" t="s">
        <v>12</v>
      </c>
      <c r="F3978" t="s">
        <v>11</v>
      </c>
      <c r="G3978" t="b">
        <v>0</v>
      </c>
      <c r="H3978">
        <v>3</v>
      </c>
      <c r="I3978">
        <v>10</v>
      </c>
      <c r="J3978" t="b">
        <v>0</v>
      </c>
      <c r="K3978">
        <f>YEAR(Table1[[#This Row],[Patient Admission Date]])</f>
        <v>2024</v>
      </c>
      <c r="L3978" t="str">
        <f>TEXT(Table1[[#This Row],[Patient Admission Date]],"mmm")</f>
        <v>Apr</v>
      </c>
      <c r="M3978" t="str">
        <f>TEXT(Table1[[#This Row],[Patient Admission Date]],"ddd")</f>
        <v>Fri</v>
      </c>
      <c r="N3978" t="str">
        <f>TEXT(INT(HOUR(Table1[[#This Row],[Patient Admission Date]])/3)*3,"00")&amp;"-"&amp;TEXT(INT(HOUR(Table1[[#This Row],[Patient Admission Date]])/3)*3+3,"00")</f>
        <v>09-12</v>
      </c>
      <c r="O3978" t="str" cm="1">
        <f t="array" ref="O3978">_xlfn.IFS(Table1[[#This Row],[Patient Age]]&lt;=14,"0-14",Table1[[#This Row],[Patient Age]]&lt;=29,"15-29",Table1[[#This Row],[Patient Age]]&lt;=44,"30-44",Table1[[#This Row],[Patient Age]]&lt;=59,"45-59",Table1[[#This Row],[Patient Age]]&lt;=74,"60-74",TRUE,"75+")</f>
        <v>15-29</v>
      </c>
      <c r="P3978" t="str" cm="1">
        <f t="array" ref="P3978">_xlfn.IFS(Table1[[#This Row],[Patient Waittime]]&lt;=15,"0-15",Table1[[#This Row],[Patient Waittime]]&lt;=30,"16-30",Table1[[#This Row],[Patient Waittime]]&lt;=45,"31-45",Table1[[#This Row],[Patient Waittime]]&lt;=60,"46-60",TRUE,"60+")</f>
        <v>0-15</v>
      </c>
      <c r="Q3978">
        <f>--(Table1[[#This Row],[Patient Waittime]]&lt;=30)</f>
        <v>1</v>
      </c>
      <c r="R3978">
        <f>--Table1[[#This Row],[Patient Admission Flag]]</f>
        <v>0</v>
      </c>
      <c r="S3978">
        <f>--AND(Table1[[#This Row],[WithinTarget]]=1,Table1[[#This Row],[Patient Satisfaction Score]]&gt;=7)</f>
        <v>0</v>
      </c>
      <c r="T3978" t="str">
        <f>IF(LEFT(Table1[[#This Row],[Patient Gender]],1)="F","Female","Male")</f>
        <v>Male</v>
      </c>
    </row>
    <row r="3979" spans="1:20" x14ac:dyDescent="0.3">
      <c r="A3979" t="s">
        <v>4083</v>
      </c>
      <c r="B3979" s="1">
        <v>45421.082638888889</v>
      </c>
      <c r="C3979" t="s">
        <v>9</v>
      </c>
      <c r="D3979">
        <v>33</v>
      </c>
      <c r="E3979" t="s">
        <v>12</v>
      </c>
      <c r="F3979" t="s">
        <v>11</v>
      </c>
      <c r="G3979" t="b">
        <v>0</v>
      </c>
      <c r="H3979">
        <v>3</v>
      </c>
      <c r="I3979">
        <v>37</v>
      </c>
      <c r="J3979" t="b">
        <v>0</v>
      </c>
      <c r="K3979">
        <f>YEAR(Table1[[#This Row],[Patient Admission Date]])</f>
        <v>2024</v>
      </c>
      <c r="L3979" t="str">
        <f>TEXT(Table1[[#This Row],[Patient Admission Date]],"mmm")</f>
        <v>May</v>
      </c>
      <c r="M3979" t="str">
        <f>TEXT(Table1[[#This Row],[Patient Admission Date]],"ddd")</f>
        <v>Thu</v>
      </c>
      <c r="N3979" t="str">
        <f>TEXT(INT(HOUR(Table1[[#This Row],[Patient Admission Date]])/3)*3,"00")&amp;"-"&amp;TEXT(INT(HOUR(Table1[[#This Row],[Patient Admission Date]])/3)*3+3,"00")</f>
        <v>00-03</v>
      </c>
      <c r="O3979" t="str" cm="1">
        <f t="array" ref="O3979">_xlfn.IFS(Table1[[#This Row],[Patient Age]]&lt;=14,"0-14",Table1[[#This Row],[Patient Age]]&lt;=29,"15-29",Table1[[#This Row],[Patient Age]]&lt;=44,"30-44",Table1[[#This Row],[Patient Age]]&lt;=59,"45-59",Table1[[#This Row],[Patient Age]]&lt;=74,"60-74",TRUE,"75+")</f>
        <v>30-44</v>
      </c>
      <c r="P3979" t="str" cm="1">
        <f t="array" ref="P3979">_xlfn.IFS(Table1[[#This Row],[Patient Waittime]]&lt;=15,"0-15",Table1[[#This Row],[Patient Waittime]]&lt;=30,"16-30",Table1[[#This Row],[Patient Waittime]]&lt;=45,"31-45",Table1[[#This Row],[Patient Waittime]]&lt;=60,"46-60",TRUE,"60+")</f>
        <v>31-45</v>
      </c>
      <c r="Q3979">
        <f>--(Table1[[#This Row],[Patient Waittime]]&lt;=30)</f>
        <v>0</v>
      </c>
      <c r="R3979">
        <f>--Table1[[#This Row],[Patient Admission Flag]]</f>
        <v>0</v>
      </c>
      <c r="S3979">
        <f>--AND(Table1[[#This Row],[WithinTarget]]=1,Table1[[#This Row],[Patient Satisfaction Score]]&gt;=7)</f>
        <v>0</v>
      </c>
      <c r="T3979" t="str">
        <f>IF(LEFT(Table1[[#This Row],[Patient Gender]],1)="F","Female","Male")</f>
        <v>Male</v>
      </c>
    </row>
    <row r="3980" spans="1:20" x14ac:dyDescent="0.3">
      <c r="A3980" t="s">
        <v>4084</v>
      </c>
      <c r="B3980" s="1">
        <v>45176.51666666667</v>
      </c>
      <c r="C3980" t="s">
        <v>9</v>
      </c>
      <c r="D3980">
        <v>58</v>
      </c>
      <c r="E3980" t="s">
        <v>12</v>
      </c>
      <c r="F3980" t="s">
        <v>11</v>
      </c>
      <c r="G3980" t="b">
        <v>0</v>
      </c>
      <c r="H3980">
        <v>4</v>
      </c>
      <c r="I3980">
        <v>53</v>
      </c>
      <c r="J3980" t="b">
        <v>0</v>
      </c>
      <c r="K3980">
        <f>YEAR(Table1[[#This Row],[Patient Admission Date]])</f>
        <v>2023</v>
      </c>
      <c r="L3980" t="str">
        <f>TEXT(Table1[[#This Row],[Patient Admission Date]],"mmm")</f>
        <v>Sep</v>
      </c>
      <c r="M3980" t="str">
        <f>TEXT(Table1[[#This Row],[Patient Admission Date]],"ddd")</f>
        <v>Thu</v>
      </c>
      <c r="N3980" t="str">
        <f>TEXT(INT(HOUR(Table1[[#This Row],[Patient Admission Date]])/3)*3,"00")&amp;"-"&amp;TEXT(INT(HOUR(Table1[[#This Row],[Patient Admission Date]])/3)*3+3,"00")</f>
        <v>12-15</v>
      </c>
      <c r="O3980" t="str" cm="1">
        <f t="array" ref="O3980">_xlfn.IFS(Table1[[#This Row],[Patient Age]]&lt;=14,"0-14",Table1[[#This Row],[Patient Age]]&lt;=29,"15-29",Table1[[#This Row],[Patient Age]]&lt;=44,"30-44",Table1[[#This Row],[Patient Age]]&lt;=59,"45-59",Table1[[#This Row],[Patient Age]]&lt;=74,"60-74",TRUE,"75+")</f>
        <v>45-59</v>
      </c>
      <c r="P3980" t="str" cm="1">
        <f t="array" ref="P3980">_xlfn.IFS(Table1[[#This Row],[Patient Waittime]]&lt;=15,"0-15",Table1[[#This Row],[Patient Waittime]]&lt;=30,"16-30",Table1[[#This Row],[Patient Waittime]]&lt;=45,"31-45",Table1[[#This Row],[Patient Waittime]]&lt;=60,"46-60",TRUE,"60+")</f>
        <v>46-60</v>
      </c>
      <c r="Q3980">
        <f>--(Table1[[#This Row],[Patient Waittime]]&lt;=30)</f>
        <v>0</v>
      </c>
      <c r="R3980">
        <f>--Table1[[#This Row],[Patient Admission Flag]]</f>
        <v>0</v>
      </c>
      <c r="S3980">
        <f>--AND(Table1[[#This Row],[WithinTarget]]=1,Table1[[#This Row],[Patient Satisfaction Score]]&gt;=7)</f>
        <v>0</v>
      </c>
      <c r="T3980" t="str">
        <f>IF(LEFT(Table1[[#This Row],[Patient Gender]],1)="F","Female","Male")</f>
        <v>Male</v>
      </c>
    </row>
    <row r="3981" spans="1:20" x14ac:dyDescent="0.3">
      <c r="A3981" t="s">
        <v>4085</v>
      </c>
      <c r="B3981" s="1">
        <v>45131.979166666664</v>
      </c>
      <c r="C3981" t="s">
        <v>9</v>
      </c>
      <c r="D3981">
        <v>13</v>
      </c>
      <c r="E3981" t="s">
        <v>12</v>
      </c>
      <c r="F3981" t="s">
        <v>11</v>
      </c>
      <c r="G3981" t="b">
        <v>0</v>
      </c>
      <c r="H3981">
        <v>4</v>
      </c>
      <c r="I3981">
        <v>56</v>
      </c>
      <c r="J3981" t="b">
        <v>0</v>
      </c>
      <c r="K3981">
        <f>YEAR(Table1[[#This Row],[Patient Admission Date]])</f>
        <v>2023</v>
      </c>
      <c r="L3981" t="str">
        <f>TEXT(Table1[[#This Row],[Patient Admission Date]],"mmm")</f>
        <v>Jul</v>
      </c>
      <c r="M3981" t="str">
        <f>TEXT(Table1[[#This Row],[Patient Admission Date]],"ddd")</f>
        <v>Mon</v>
      </c>
      <c r="N3981" t="str">
        <f>TEXT(INT(HOUR(Table1[[#This Row],[Patient Admission Date]])/3)*3,"00")&amp;"-"&amp;TEXT(INT(HOUR(Table1[[#This Row],[Patient Admission Date]])/3)*3+3,"00")</f>
        <v>21-24</v>
      </c>
      <c r="O3981" t="str" cm="1">
        <f t="array" ref="O3981">_xlfn.IFS(Table1[[#This Row],[Patient Age]]&lt;=14,"0-14",Table1[[#This Row],[Patient Age]]&lt;=29,"15-29",Table1[[#This Row],[Patient Age]]&lt;=44,"30-44",Table1[[#This Row],[Patient Age]]&lt;=59,"45-59",Table1[[#This Row],[Patient Age]]&lt;=74,"60-74",TRUE,"75+")</f>
        <v>0-14</v>
      </c>
      <c r="P3981" t="str" cm="1">
        <f t="array" ref="P3981">_xlfn.IFS(Table1[[#This Row],[Patient Waittime]]&lt;=15,"0-15",Table1[[#This Row],[Patient Waittime]]&lt;=30,"16-30",Table1[[#This Row],[Patient Waittime]]&lt;=45,"31-45",Table1[[#This Row],[Patient Waittime]]&lt;=60,"46-60",TRUE,"60+")</f>
        <v>46-60</v>
      </c>
      <c r="Q3981">
        <f>--(Table1[[#This Row],[Patient Waittime]]&lt;=30)</f>
        <v>0</v>
      </c>
      <c r="R3981">
        <f>--Table1[[#This Row],[Patient Admission Flag]]</f>
        <v>0</v>
      </c>
      <c r="S3981">
        <f>--AND(Table1[[#This Row],[WithinTarget]]=1,Table1[[#This Row],[Patient Satisfaction Score]]&gt;=7)</f>
        <v>0</v>
      </c>
      <c r="T3981" t="str">
        <f>IF(LEFT(Table1[[#This Row],[Patient Gender]],1)="F","Female","Male")</f>
        <v>Male</v>
      </c>
    </row>
    <row r="3982" spans="1:20" x14ac:dyDescent="0.3">
      <c r="A3982" t="s">
        <v>4086</v>
      </c>
      <c r="B3982" s="1">
        <v>45587.69027777778</v>
      </c>
      <c r="C3982" t="s">
        <v>9</v>
      </c>
      <c r="D3982">
        <v>18</v>
      </c>
      <c r="E3982" t="s">
        <v>12</v>
      </c>
      <c r="F3982" t="s">
        <v>11</v>
      </c>
      <c r="G3982" t="b">
        <v>0</v>
      </c>
      <c r="H3982">
        <v>5</v>
      </c>
      <c r="I3982">
        <v>52</v>
      </c>
      <c r="J3982" t="b">
        <v>0</v>
      </c>
      <c r="K3982">
        <f>YEAR(Table1[[#This Row],[Patient Admission Date]])</f>
        <v>2024</v>
      </c>
      <c r="L3982" t="str">
        <f>TEXT(Table1[[#This Row],[Patient Admission Date]],"mmm")</f>
        <v>Oct</v>
      </c>
      <c r="M3982" t="str">
        <f>TEXT(Table1[[#This Row],[Patient Admission Date]],"ddd")</f>
        <v>Tue</v>
      </c>
      <c r="N3982" t="str">
        <f>TEXT(INT(HOUR(Table1[[#This Row],[Patient Admission Date]])/3)*3,"00")&amp;"-"&amp;TEXT(INT(HOUR(Table1[[#This Row],[Patient Admission Date]])/3)*3+3,"00")</f>
        <v>15-18</v>
      </c>
      <c r="O3982" t="str" cm="1">
        <f t="array" ref="O3982">_xlfn.IFS(Table1[[#This Row],[Patient Age]]&lt;=14,"0-14",Table1[[#This Row],[Patient Age]]&lt;=29,"15-29",Table1[[#This Row],[Patient Age]]&lt;=44,"30-44",Table1[[#This Row],[Patient Age]]&lt;=59,"45-59",Table1[[#This Row],[Patient Age]]&lt;=74,"60-74",TRUE,"75+")</f>
        <v>15-29</v>
      </c>
      <c r="P3982" t="str" cm="1">
        <f t="array" ref="P3982">_xlfn.IFS(Table1[[#This Row],[Patient Waittime]]&lt;=15,"0-15",Table1[[#This Row],[Patient Waittime]]&lt;=30,"16-30",Table1[[#This Row],[Patient Waittime]]&lt;=45,"31-45",Table1[[#This Row],[Patient Waittime]]&lt;=60,"46-60",TRUE,"60+")</f>
        <v>46-60</v>
      </c>
      <c r="Q3982">
        <f>--(Table1[[#This Row],[Patient Waittime]]&lt;=30)</f>
        <v>0</v>
      </c>
      <c r="R3982">
        <f>--Table1[[#This Row],[Patient Admission Flag]]</f>
        <v>0</v>
      </c>
      <c r="S3982">
        <f>--AND(Table1[[#This Row],[WithinTarget]]=1,Table1[[#This Row],[Patient Satisfaction Score]]&gt;=7)</f>
        <v>0</v>
      </c>
      <c r="T3982" t="str">
        <f>IF(LEFT(Table1[[#This Row],[Patient Gender]],1)="F","Female","Male")</f>
        <v>Male</v>
      </c>
    </row>
    <row r="3983" spans="1:20" x14ac:dyDescent="0.3">
      <c r="A3983" t="s">
        <v>4087</v>
      </c>
      <c r="B3983" s="1">
        <v>45452.368750000001</v>
      </c>
      <c r="C3983" t="s">
        <v>9</v>
      </c>
      <c r="D3983">
        <v>70</v>
      </c>
      <c r="E3983" t="s">
        <v>12</v>
      </c>
      <c r="F3983" t="s">
        <v>11</v>
      </c>
      <c r="G3983" t="b">
        <v>0</v>
      </c>
      <c r="H3983">
        <v>5</v>
      </c>
      <c r="I3983">
        <v>33</v>
      </c>
      <c r="J3983" t="b">
        <v>0</v>
      </c>
      <c r="K3983">
        <f>YEAR(Table1[[#This Row],[Patient Admission Date]])</f>
        <v>2024</v>
      </c>
      <c r="L3983" t="str">
        <f>TEXT(Table1[[#This Row],[Patient Admission Date]],"mmm")</f>
        <v>Jun</v>
      </c>
      <c r="M3983" t="str">
        <f>TEXT(Table1[[#This Row],[Patient Admission Date]],"ddd")</f>
        <v>Sun</v>
      </c>
      <c r="N3983" t="str">
        <f>TEXT(INT(HOUR(Table1[[#This Row],[Patient Admission Date]])/3)*3,"00")&amp;"-"&amp;TEXT(INT(HOUR(Table1[[#This Row],[Patient Admission Date]])/3)*3+3,"00")</f>
        <v>06-09</v>
      </c>
      <c r="O3983" t="str" cm="1">
        <f t="array" ref="O3983">_xlfn.IFS(Table1[[#This Row],[Patient Age]]&lt;=14,"0-14",Table1[[#This Row],[Patient Age]]&lt;=29,"15-29",Table1[[#This Row],[Patient Age]]&lt;=44,"30-44",Table1[[#This Row],[Patient Age]]&lt;=59,"45-59",Table1[[#This Row],[Patient Age]]&lt;=74,"60-74",TRUE,"75+")</f>
        <v>60-74</v>
      </c>
      <c r="P3983" t="str" cm="1">
        <f t="array" ref="P3983">_xlfn.IFS(Table1[[#This Row],[Patient Waittime]]&lt;=15,"0-15",Table1[[#This Row],[Patient Waittime]]&lt;=30,"16-30",Table1[[#This Row],[Patient Waittime]]&lt;=45,"31-45",Table1[[#This Row],[Patient Waittime]]&lt;=60,"46-60",TRUE,"60+")</f>
        <v>31-45</v>
      </c>
      <c r="Q3983">
        <f>--(Table1[[#This Row],[Patient Waittime]]&lt;=30)</f>
        <v>0</v>
      </c>
      <c r="R3983">
        <f>--Table1[[#This Row],[Patient Admission Flag]]</f>
        <v>0</v>
      </c>
      <c r="S3983">
        <f>--AND(Table1[[#This Row],[WithinTarget]]=1,Table1[[#This Row],[Patient Satisfaction Score]]&gt;=7)</f>
        <v>0</v>
      </c>
      <c r="T3983" t="str">
        <f>IF(LEFT(Table1[[#This Row],[Patient Gender]],1)="F","Female","Male")</f>
        <v>Male</v>
      </c>
    </row>
    <row r="3984" spans="1:20" x14ac:dyDescent="0.3">
      <c r="A3984" t="s">
        <v>4088</v>
      </c>
      <c r="B3984" s="1">
        <v>45030.76458333333</v>
      </c>
      <c r="C3984" t="s">
        <v>9</v>
      </c>
      <c r="D3984">
        <v>12</v>
      </c>
      <c r="E3984" t="s">
        <v>12</v>
      </c>
      <c r="F3984" t="s">
        <v>11</v>
      </c>
      <c r="G3984" t="b">
        <v>0</v>
      </c>
      <c r="H3984">
        <v>5</v>
      </c>
      <c r="I3984">
        <v>33</v>
      </c>
      <c r="J3984" t="b">
        <v>0</v>
      </c>
      <c r="K3984">
        <f>YEAR(Table1[[#This Row],[Patient Admission Date]])</f>
        <v>2023</v>
      </c>
      <c r="L3984" t="str">
        <f>TEXT(Table1[[#This Row],[Patient Admission Date]],"mmm")</f>
        <v>Apr</v>
      </c>
      <c r="M3984" t="str">
        <f>TEXT(Table1[[#This Row],[Patient Admission Date]],"ddd")</f>
        <v>Fri</v>
      </c>
      <c r="N3984" t="str">
        <f>TEXT(INT(HOUR(Table1[[#This Row],[Patient Admission Date]])/3)*3,"00")&amp;"-"&amp;TEXT(INT(HOUR(Table1[[#This Row],[Patient Admission Date]])/3)*3+3,"00")</f>
        <v>18-21</v>
      </c>
      <c r="O3984" t="str" cm="1">
        <f t="array" ref="O3984">_xlfn.IFS(Table1[[#This Row],[Patient Age]]&lt;=14,"0-14",Table1[[#This Row],[Patient Age]]&lt;=29,"15-29",Table1[[#This Row],[Patient Age]]&lt;=44,"30-44",Table1[[#This Row],[Patient Age]]&lt;=59,"45-59",Table1[[#This Row],[Patient Age]]&lt;=74,"60-74",TRUE,"75+")</f>
        <v>0-14</v>
      </c>
      <c r="P3984" t="str" cm="1">
        <f t="array" ref="P3984">_xlfn.IFS(Table1[[#This Row],[Patient Waittime]]&lt;=15,"0-15",Table1[[#This Row],[Patient Waittime]]&lt;=30,"16-30",Table1[[#This Row],[Patient Waittime]]&lt;=45,"31-45",Table1[[#This Row],[Patient Waittime]]&lt;=60,"46-60",TRUE,"60+")</f>
        <v>31-45</v>
      </c>
      <c r="Q3984">
        <f>--(Table1[[#This Row],[Patient Waittime]]&lt;=30)</f>
        <v>0</v>
      </c>
      <c r="R3984">
        <f>--Table1[[#This Row],[Patient Admission Flag]]</f>
        <v>0</v>
      </c>
      <c r="S3984">
        <f>--AND(Table1[[#This Row],[WithinTarget]]=1,Table1[[#This Row],[Patient Satisfaction Score]]&gt;=7)</f>
        <v>0</v>
      </c>
      <c r="T3984" t="str">
        <f>IF(LEFT(Table1[[#This Row],[Patient Gender]],1)="F","Female","Male")</f>
        <v>Male</v>
      </c>
    </row>
    <row r="3985" spans="1:20" x14ac:dyDescent="0.3">
      <c r="A3985" t="s">
        <v>4089</v>
      </c>
      <c r="B3985" s="1">
        <v>45249.20208333333</v>
      </c>
      <c r="C3985" t="s">
        <v>9</v>
      </c>
      <c r="D3985">
        <v>27</v>
      </c>
      <c r="E3985" t="s">
        <v>12</v>
      </c>
      <c r="F3985" t="s">
        <v>11</v>
      </c>
      <c r="G3985" t="b">
        <v>0</v>
      </c>
      <c r="H3985">
        <v>7</v>
      </c>
      <c r="I3985">
        <v>28</v>
      </c>
      <c r="J3985" t="b">
        <v>0</v>
      </c>
      <c r="K3985">
        <f>YEAR(Table1[[#This Row],[Patient Admission Date]])</f>
        <v>2023</v>
      </c>
      <c r="L3985" t="str">
        <f>TEXT(Table1[[#This Row],[Patient Admission Date]],"mmm")</f>
        <v>Nov</v>
      </c>
      <c r="M3985" t="str">
        <f>TEXT(Table1[[#This Row],[Patient Admission Date]],"ddd")</f>
        <v>Sun</v>
      </c>
      <c r="N3985" t="str">
        <f>TEXT(INT(HOUR(Table1[[#This Row],[Patient Admission Date]])/3)*3,"00")&amp;"-"&amp;TEXT(INT(HOUR(Table1[[#This Row],[Patient Admission Date]])/3)*3+3,"00")</f>
        <v>03-06</v>
      </c>
      <c r="O3985" t="str" cm="1">
        <f t="array" ref="O3985">_xlfn.IFS(Table1[[#This Row],[Patient Age]]&lt;=14,"0-14",Table1[[#This Row],[Patient Age]]&lt;=29,"15-29",Table1[[#This Row],[Patient Age]]&lt;=44,"30-44",Table1[[#This Row],[Patient Age]]&lt;=59,"45-59",Table1[[#This Row],[Patient Age]]&lt;=74,"60-74",TRUE,"75+")</f>
        <v>15-29</v>
      </c>
      <c r="P3985" t="str" cm="1">
        <f t="array" ref="P3985">_xlfn.IFS(Table1[[#This Row],[Patient Waittime]]&lt;=15,"0-15",Table1[[#This Row],[Patient Waittime]]&lt;=30,"16-30",Table1[[#This Row],[Patient Waittime]]&lt;=45,"31-45",Table1[[#This Row],[Patient Waittime]]&lt;=60,"46-60",TRUE,"60+")</f>
        <v>16-30</v>
      </c>
      <c r="Q3985">
        <f>--(Table1[[#This Row],[Patient Waittime]]&lt;=30)</f>
        <v>1</v>
      </c>
      <c r="R3985">
        <f>--Table1[[#This Row],[Patient Admission Flag]]</f>
        <v>0</v>
      </c>
      <c r="S3985">
        <f>--AND(Table1[[#This Row],[WithinTarget]]=1,Table1[[#This Row],[Patient Satisfaction Score]]&gt;=7)</f>
        <v>1</v>
      </c>
      <c r="T3985" t="str">
        <f>IF(LEFT(Table1[[#This Row],[Patient Gender]],1)="F","Female","Male")</f>
        <v>Male</v>
      </c>
    </row>
    <row r="3986" spans="1:20" x14ac:dyDescent="0.3">
      <c r="A3986" t="s">
        <v>4090</v>
      </c>
      <c r="B3986" s="1">
        <v>45130.428472222222</v>
      </c>
      <c r="C3986" t="s">
        <v>9</v>
      </c>
      <c r="D3986">
        <v>48</v>
      </c>
      <c r="E3986" t="s">
        <v>12</v>
      </c>
      <c r="F3986" t="s">
        <v>11</v>
      </c>
      <c r="G3986" t="b">
        <v>0</v>
      </c>
      <c r="H3986">
        <v>7</v>
      </c>
      <c r="I3986">
        <v>41</v>
      </c>
      <c r="J3986" t="b">
        <v>0</v>
      </c>
      <c r="K3986">
        <f>YEAR(Table1[[#This Row],[Patient Admission Date]])</f>
        <v>2023</v>
      </c>
      <c r="L3986" t="str">
        <f>TEXT(Table1[[#This Row],[Patient Admission Date]],"mmm")</f>
        <v>Jul</v>
      </c>
      <c r="M3986" t="str">
        <f>TEXT(Table1[[#This Row],[Patient Admission Date]],"ddd")</f>
        <v>Sun</v>
      </c>
      <c r="N3986" t="str">
        <f>TEXT(INT(HOUR(Table1[[#This Row],[Patient Admission Date]])/3)*3,"00")&amp;"-"&amp;TEXT(INT(HOUR(Table1[[#This Row],[Patient Admission Date]])/3)*3+3,"00")</f>
        <v>09-12</v>
      </c>
      <c r="O3986" t="str" cm="1">
        <f t="array" ref="O3986">_xlfn.IFS(Table1[[#This Row],[Patient Age]]&lt;=14,"0-14",Table1[[#This Row],[Patient Age]]&lt;=29,"15-29",Table1[[#This Row],[Patient Age]]&lt;=44,"30-44",Table1[[#This Row],[Patient Age]]&lt;=59,"45-59",Table1[[#This Row],[Patient Age]]&lt;=74,"60-74",TRUE,"75+")</f>
        <v>45-59</v>
      </c>
      <c r="P3986" t="str" cm="1">
        <f t="array" ref="P3986">_xlfn.IFS(Table1[[#This Row],[Patient Waittime]]&lt;=15,"0-15",Table1[[#This Row],[Patient Waittime]]&lt;=30,"16-30",Table1[[#This Row],[Patient Waittime]]&lt;=45,"31-45",Table1[[#This Row],[Patient Waittime]]&lt;=60,"46-60",TRUE,"60+")</f>
        <v>31-45</v>
      </c>
      <c r="Q3986">
        <f>--(Table1[[#This Row],[Patient Waittime]]&lt;=30)</f>
        <v>0</v>
      </c>
      <c r="R3986">
        <f>--Table1[[#This Row],[Patient Admission Flag]]</f>
        <v>0</v>
      </c>
      <c r="S3986">
        <f>--AND(Table1[[#This Row],[WithinTarget]]=1,Table1[[#This Row],[Patient Satisfaction Score]]&gt;=7)</f>
        <v>0</v>
      </c>
      <c r="T3986" t="str">
        <f>IF(LEFT(Table1[[#This Row],[Patient Gender]],1)="F","Female","Male")</f>
        <v>Male</v>
      </c>
    </row>
    <row r="3987" spans="1:20" x14ac:dyDescent="0.3">
      <c r="A3987" t="s">
        <v>4091</v>
      </c>
      <c r="B3987" s="1">
        <v>45052.509722222225</v>
      </c>
      <c r="C3987" t="s">
        <v>9</v>
      </c>
      <c r="D3987">
        <v>4</v>
      </c>
      <c r="E3987" t="s">
        <v>12</v>
      </c>
      <c r="F3987" t="s">
        <v>11</v>
      </c>
      <c r="G3987" t="b">
        <v>0</v>
      </c>
      <c r="H3987">
        <v>8</v>
      </c>
      <c r="I3987">
        <v>32</v>
      </c>
      <c r="J3987" t="b">
        <v>0</v>
      </c>
      <c r="K3987">
        <f>YEAR(Table1[[#This Row],[Patient Admission Date]])</f>
        <v>2023</v>
      </c>
      <c r="L3987" t="str">
        <f>TEXT(Table1[[#This Row],[Patient Admission Date]],"mmm")</f>
        <v>May</v>
      </c>
      <c r="M3987" t="str">
        <f>TEXT(Table1[[#This Row],[Patient Admission Date]],"ddd")</f>
        <v>Sat</v>
      </c>
      <c r="N3987" t="str">
        <f>TEXT(INT(HOUR(Table1[[#This Row],[Patient Admission Date]])/3)*3,"00")&amp;"-"&amp;TEXT(INT(HOUR(Table1[[#This Row],[Patient Admission Date]])/3)*3+3,"00")</f>
        <v>12-15</v>
      </c>
      <c r="O3987" t="str" cm="1">
        <f t="array" ref="O3987">_xlfn.IFS(Table1[[#This Row],[Patient Age]]&lt;=14,"0-14",Table1[[#This Row],[Patient Age]]&lt;=29,"15-29",Table1[[#This Row],[Patient Age]]&lt;=44,"30-44",Table1[[#This Row],[Patient Age]]&lt;=59,"45-59",Table1[[#This Row],[Patient Age]]&lt;=74,"60-74",TRUE,"75+")</f>
        <v>0-14</v>
      </c>
      <c r="P3987" t="str" cm="1">
        <f t="array" ref="P3987">_xlfn.IFS(Table1[[#This Row],[Patient Waittime]]&lt;=15,"0-15",Table1[[#This Row],[Patient Waittime]]&lt;=30,"16-30",Table1[[#This Row],[Patient Waittime]]&lt;=45,"31-45",Table1[[#This Row],[Patient Waittime]]&lt;=60,"46-60",TRUE,"60+")</f>
        <v>31-45</v>
      </c>
      <c r="Q3987">
        <f>--(Table1[[#This Row],[Patient Waittime]]&lt;=30)</f>
        <v>0</v>
      </c>
      <c r="R3987">
        <f>--Table1[[#This Row],[Patient Admission Flag]]</f>
        <v>0</v>
      </c>
      <c r="S3987">
        <f>--AND(Table1[[#This Row],[WithinTarget]]=1,Table1[[#This Row],[Patient Satisfaction Score]]&gt;=7)</f>
        <v>0</v>
      </c>
      <c r="T3987" t="str">
        <f>IF(LEFT(Table1[[#This Row],[Patient Gender]],1)="F","Female","Male")</f>
        <v>Male</v>
      </c>
    </row>
    <row r="3988" spans="1:20" x14ac:dyDescent="0.3">
      <c r="A3988" t="s">
        <v>4092</v>
      </c>
      <c r="B3988" s="1">
        <v>45161.645833333336</v>
      </c>
      <c r="C3988" t="s">
        <v>9</v>
      </c>
      <c r="D3988">
        <v>8</v>
      </c>
      <c r="E3988" t="s">
        <v>12</v>
      </c>
      <c r="F3988" t="s">
        <v>11</v>
      </c>
      <c r="G3988" t="b">
        <v>0</v>
      </c>
      <c r="H3988">
        <v>8</v>
      </c>
      <c r="I3988">
        <v>60</v>
      </c>
      <c r="J3988" t="b">
        <v>0</v>
      </c>
      <c r="K3988">
        <f>YEAR(Table1[[#This Row],[Patient Admission Date]])</f>
        <v>2023</v>
      </c>
      <c r="L3988" t="str">
        <f>TEXT(Table1[[#This Row],[Patient Admission Date]],"mmm")</f>
        <v>Aug</v>
      </c>
      <c r="M3988" t="str">
        <f>TEXT(Table1[[#This Row],[Patient Admission Date]],"ddd")</f>
        <v>Wed</v>
      </c>
      <c r="N3988" t="str">
        <f>TEXT(INT(HOUR(Table1[[#This Row],[Patient Admission Date]])/3)*3,"00")&amp;"-"&amp;TEXT(INT(HOUR(Table1[[#This Row],[Patient Admission Date]])/3)*3+3,"00")</f>
        <v>15-18</v>
      </c>
      <c r="O3988" t="str" cm="1">
        <f t="array" ref="O3988">_xlfn.IFS(Table1[[#This Row],[Patient Age]]&lt;=14,"0-14",Table1[[#This Row],[Patient Age]]&lt;=29,"15-29",Table1[[#This Row],[Patient Age]]&lt;=44,"30-44",Table1[[#This Row],[Patient Age]]&lt;=59,"45-59",Table1[[#This Row],[Patient Age]]&lt;=74,"60-74",TRUE,"75+")</f>
        <v>0-14</v>
      </c>
      <c r="P3988" t="str" cm="1">
        <f t="array" ref="P3988">_xlfn.IFS(Table1[[#This Row],[Patient Waittime]]&lt;=15,"0-15",Table1[[#This Row],[Patient Waittime]]&lt;=30,"16-30",Table1[[#This Row],[Patient Waittime]]&lt;=45,"31-45",Table1[[#This Row],[Patient Waittime]]&lt;=60,"46-60",TRUE,"60+")</f>
        <v>46-60</v>
      </c>
      <c r="Q3988">
        <f>--(Table1[[#This Row],[Patient Waittime]]&lt;=30)</f>
        <v>0</v>
      </c>
      <c r="R3988">
        <f>--Table1[[#This Row],[Patient Admission Flag]]</f>
        <v>0</v>
      </c>
      <c r="S3988">
        <f>--AND(Table1[[#This Row],[WithinTarget]]=1,Table1[[#This Row],[Patient Satisfaction Score]]&gt;=7)</f>
        <v>0</v>
      </c>
      <c r="T3988" t="str">
        <f>IF(LEFT(Table1[[#This Row],[Patient Gender]],1)="F","Female","Male")</f>
        <v>Male</v>
      </c>
    </row>
    <row r="3989" spans="1:20" x14ac:dyDescent="0.3">
      <c r="A3989" t="s">
        <v>4093</v>
      </c>
      <c r="B3989" s="1">
        <v>45316.429861111108</v>
      </c>
      <c r="C3989" t="s">
        <v>9</v>
      </c>
      <c r="D3989">
        <v>35</v>
      </c>
      <c r="E3989" t="s">
        <v>12</v>
      </c>
      <c r="F3989" t="s">
        <v>11</v>
      </c>
      <c r="G3989" t="b">
        <v>0</v>
      </c>
      <c r="H3989">
        <v>9</v>
      </c>
      <c r="I3989">
        <v>51</v>
      </c>
      <c r="J3989" t="b">
        <v>0</v>
      </c>
      <c r="K3989">
        <f>YEAR(Table1[[#This Row],[Patient Admission Date]])</f>
        <v>2024</v>
      </c>
      <c r="L3989" t="str">
        <f>TEXT(Table1[[#This Row],[Patient Admission Date]],"mmm")</f>
        <v>Jan</v>
      </c>
      <c r="M3989" t="str">
        <f>TEXT(Table1[[#This Row],[Patient Admission Date]],"ddd")</f>
        <v>Thu</v>
      </c>
      <c r="N3989" t="str">
        <f>TEXT(INT(HOUR(Table1[[#This Row],[Patient Admission Date]])/3)*3,"00")&amp;"-"&amp;TEXT(INT(HOUR(Table1[[#This Row],[Patient Admission Date]])/3)*3+3,"00")</f>
        <v>09-12</v>
      </c>
      <c r="O3989" t="str" cm="1">
        <f t="array" ref="O3989">_xlfn.IFS(Table1[[#This Row],[Patient Age]]&lt;=14,"0-14",Table1[[#This Row],[Patient Age]]&lt;=29,"15-29",Table1[[#This Row],[Patient Age]]&lt;=44,"30-44",Table1[[#This Row],[Patient Age]]&lt;=59,"45-59",Table1[[#This Row],[Patient Age]]&lt;=74,"60-74",TRUE,"75+")</f>
        <v>30-44</v>
      </c>
      <c r="P3989" t="str" cm="1">
        <f t="array" ref="P3989">_xlfn.IFS(Table1[[#This Row],[Patient Waittime]]&lt;=15,"0-15",Table1[[#This Row],[Patient Waittime]]&lt;=30,"16-30",Table1[[#This Row],[Patient Waittime]]&lt;=45,"31-45",Table1[[#This Row],[Patient Waittime]]&lt;=60,"46-60",TRUE,"60+")</f>
        <v>46-60</v>
      </c>
      <c r="Q3989">
        <f>--(Table1[[#This Row],[Patient Waittime]]&lt;=30)</f>
        <v>0</v>
      </c>
      <c r="R3989">
        <f>--Table1[[#This Row],[Patient Admission Flag]]</f>
        <v>0</v>
      </c>
      <c r="S3989">
        <f>--AND(Table1[[#This Row],[WithinTarget]]=1,Table1[[#This Row],[Patient Satisfaction Score]]&gt;=7)</f>
        <v>0</v>
      </c>
      <c r="T3989" t="str">
        <f>IF(LEFT(Table1[[#This Row],[Patient Gender]],1)="F","Female","Male")</f>
        <v>Male</v>
      </c>
    </row>
    <row r="3990" spans="1:20" x14ac:dyDescent="0.3">
      <c r="A3990" t="s">
        <v>4094</v>
      </c>
      <c r="B3990" s="1">
        <v>45239.165972222225</v>
      </c>
      <c r="C3990" t="s">
        <v>9</v>
      </c>
      <c r="D3990">
        <v>62</v>
      </c>
      <c r="E3990" t="s">
        <v>12</v>
      </c>
      <c r="F3990" t="s">
        <v>17</v>
      </c>
      <c r="G3990" t="b">
        <v>0</v>
      </c>
      <c r="I3990">
        <v>57</v>
      </c>
      <c r="J3990" t="b">
        <v>0</v>
      </c>
      <c r="K3990">
        <f>YEAR(Table1[[#This Row],[Patient Admission Date]])</f>
        <v>2023</v>
      </c>
      <c r="L3990" t="str">
        <f>TEXT(Table1[[#This Row],[Patient Admission Date]],"mmm")</f>
        <v>Nov</v>
      </c>
      <c r="M3990" t="str">
        <f>TEXT(Table1[[#This Row],[Patient Admission Date]],"ddd")</f>
        <v>Thu</v>
      </c>
      <c r="N3990" t="str">
        <f>TEXT(INT(HOUR(Table1[[#This Row],[Patient Admission Date]])/3)*3,"00")&amp;"-"&amp;TEXT(INT(HOUR(Table1[[#This Row],[Patient Admission Date]])/3)*3+3,"00")</f>
        <v>03-06</v>
      </c>
      <c r="O3990" t="str" cm="1">
        <f t="array" ref="O3990">_xlfn.IFS(Table1[[#This Row],[Patient Age]]&lt;=14,"0-14",Table1[[#This Row],[Patient Age]]&lt;=29,"15-29",Table1[[#This Row],[Patient Age]]&lt;=44,"30-44",Table1[[#This Row],[Patient Age]]&lt;=59,"45-59",Table1[[#This Row],[Patient Age]]&lt;=74,"60-74",TRUE,"75+")</f>
        <v>60-74</v>
      </c>
      <c r="P3990" t="str" cm="1">
        <f t="array" ref="P3990">_xlfn.IFS(Table1[[#This Row],[Patient Waittime]]&lt;=15,"0-15",Table1[[#This Row],[Patient Waittime]]&lt;=30,"16-30",Table1[[#This Row],[Patient Waittime]]&lt;=45,"31-45",Table1[[#This Row],[Patient Waittime]]&lt;=60,"46-60",TRUE,"60+")</f>
        <v>46-60</v>
      </c>
      <c r="Q3990">
        <f>--(Table1[[#This Row],[Patient Waittime]]&lt;=30)</f>
        <v>0</v>
      </c>
      <c r="R3990">
        <f>--Table1[[#This Row],[Patient Admission Flag]]</f>
        <v>0</v>
      </c>
      <c r="S3990">
        <f>--AND(Table1[[#This Row],[WithinTarget]]=1,Table1[[#This Row],[Patient Satisfaction Score]]&gt;=7)</f>
        <v>0</v>
      </c>
      <c r="T3990" t="str">
        <f>IF(LEFT(Table1[[#This Row],[Patient Gender]],1)="F","Female","Male")</f>
        <v>Male</v>
      </c>
    </row>
    <row r="3991" spans="1:20" x14ac:dyDescent="0.3">
      <c r="A3991" t="s">
        <v>4095</v>
      </c>
      <c r="B3991" s="1">
        <v>45134.628472222219</v>
      </c>
      <c r="C3991" t="s">
        <v>9</v>
      </c>
      <c r="D3991">
        <v>29</v>
      </c>
      <c r="E3991" t="s">
        <v>12</v>
      </c>
      <c r="F3991" t="s">
        <v>17</v>
      </c>
      <c r="G3991" t="b">
        <v>0</v>
      </c>
      <c r="I3991">
        <v>25</v>
      </c>
      <c r="J3991" t="b">
        <v>0</v>
      </c>
      <c r="K3991">
        <f>YEAR(Table1[[#This Row],[Patient Admission Date]])</f>
        <v>2023</v>
      </c>
      <c r="L3991" t="str">
        <f>TEXT(Table1[[#This Row],[Patient Admission Date]],"mmm")</f>
        <v>Jul</v>
      </c>
      <c r="M3991" t="str">
        <f>TEXT(Table1[[#This Row],[Patient Admission Date]],"ddd")</f>
        <v>Thu</v>
      </c>
      <c r="N3991" t="str">
        <f>TEXT(INT(HOUR(Table1[[#This Row],[Patient Admission Date]])/3)*3,"00")&amp;"-"&amp;TEXT(INT(HOUR(Table1[[#This Row],[Patient Admission Date]])/3)*3+3,"00")</f>
        <v>15-18</v>
      </c>
      <c r="O3991" t="str" cm="1">
        <f t="array" ref="O3991">_xlfn.IFS(Table1[[#This Row],[Patient Age]]&lt;=14,"0-14",Table1[[#This Row],[Patient Age]]&lt;=29,"15-29",Table1[[#This Row],[Patient Age]]&lt;=44,"30-44",Table1[[#This Row],[Patient Age]]&lt;=59,"45-59",Table1[[#This Row],[Patient Age]]&lt;=74,"60-74",TRUE,"75+")</f>
        <v>15-29</v>
      </c>
      <c r="P3991" t="str" cm="1">
        <f t="array" ref="P3991">_xlfn.IFS(Table1[[#This Row],[Patient Waittime]]&lt;=15,"0-15",Table1[[#This Row],[Patient Waittime]]&lt;=30,"16-30",Table1[[#This Row],[Patient Waittime]]&lt;=45,"31-45",Table1[[#This Row],[Patient Waittime]]&lt;=60,"46-60",TRUE,"60+")</f>
        <v>16-30</v>
      </c>
      <c r="Q3991">
        <f>--(Table1[[#This Row],[Patient Waittime]]&lt;=30)</f>
        <v>1</v>
      </c>
      <c r="R3991">
        <f>--Table1[[#This Row],[Patient Admission Flag]]</f>
        <v>0</v>
      </c>
      <c r="S3991">
        <f>--AND(Table1[[#This Row],[WithinTarget]]=1,Table1[[#This Row],[Patient Satisfaction Score]]&gt;=7)</f>
        <v>0</v>
      </c>
      <c r="T3991" t="str">
        <f>IF(LEFT(Table1[[#This Row],[Patient Gender]],1)="F","Female","Male")</f>
        <v>Male</v>
      </c>
    </row>
    <row r="3992" spans="1:20" x14ac:dyDescent="0.3">
      <c r="A3992" t="s">
        <v>4096</v>
      </c>
      <c r="B3992" s="1">
        <v>45513.133333333331</v>
      </c>
      <c r="C3992" t="s">
        <v>9</v>
      </c>
      <c r="D3992">
        <v>74</v>
      </c>
      <c r="E3992" t="s">
        <v>12</v>
      </c>
      <c r="F3992" t="s">
        <v>17</v>
      </c>
      <c r="G3992" t="b">
        <v>0</v>
      </c>
      <c r="I3992">
        <v>56</v>
      </c>
      <c r="J3992" t="b">
        <v>0</v>
      </c>
      <c r="K3992">
        <f>YEAR(Table1[[#This Row],[Patient Admission Date]])</f>
        <v>2024</v>
      </c>
      <c r="L3992" t="str">
        <f>TEXT(Table1[[#This Row],[Patient Admission Date]],"mmm")</f>
        <v>Aug</v>
      </c>
      <c r="M3992" t="str">
        <f>TEXT(Table1[[#This Row],[Patient Admission Date]],"ddd")</f>
        <v>Fri</v>
      </c>
      <c r="N3992" t="str">
        <f>TEXT(INT(HOUR(Table1[[#This Row],[Patient Admission Date]])/3)*3,"00")&amp;"-"&amp;TEXT(INT(HOUR(Table1[[#This Row],[Patient Admission Date]])/3)*3+3,"00")</f>
        <v>03-06</v>
      </c>
      <c r="O3992" t="str" cm="1">
        <f t="array" ref="O3992">_xlfn.IFS(Table1[[#This Row],[Patient Age]]&lt;=14,"0-14",Table1[[#This Row],[Patient Age]]&lt;=29,"15-29",Table1[[#This Row],[Patient Age]]&lt;=44,"30-44",Table1[[#This Row],[Patient Age]]&lt;=59,"45-59",Table1[[#This Row],[Patient Age]]&lt;=74,"60-74",TRUE,"75+")</f>
        <v>60-74</v>
      </c>
      <c r="P3992" t="str" cm="1">
        <f t="array" ref="P3992">_xlfn.IFS(Table1[[#This Row],[Patient Waittime]]&lt;=15,"0-15",Table1[[#This Row],[Patient Waittime]]&lt;=30,"16-30",Table1[[#This Row],[Patient Waittime]]&lt;=45,"31-45",Table1[[#This Row],[Patient Waittime]]&lt;=60,"46-60",TRUE,"60+")</f>
        <v>46-60</v>
      </c>
      <c r="Q3992">
        <f>--(Table1[[#This Row],[Patient Waittime]]&lt;=30)</f>
        <v>0</v>
      </c>
      <c r="R3992">
        <f>--Table1[[#This Row],[Patient Admission Flag]]</f>
        <v>0</v>
      </c>
      <c r="S3992">
        <f>--AND(Table1[[#This Row],[WithinTarget]]=1,Table1[[#This Row],[Patient Satisfaction Score]]&gt;=7)</f>
        <v>0</v>
      </c>
      <c r="T3992" t="str">
        <f>IF(LEFT(Table1[[#This Row],[Patient Gender]],1)="F","Female","Male")</f>
        <v>Male</v>
      </c>
    </row>
    <row r="3993" spans="1:20" x14ac:dyDescent="0.3">
      <c r="A3993" t="s">
        <v>4097</v>
      </c>
      <c r="B3993" s="1">
        <v>45357.319444444445</v>
      </c>
      <c r="C3993" t="s">
        <v>9</v>
      </c>
      <c r="D3993">
        <v>69</v>
      </c>
      <c r="E3993" t="s">
        <v>12</v>
      </c>
      <c r="F3993" t="s">
        <v>17</v>
      </c>
      <c r="G3993" t="b">
        <v>0</v>
      </c>
      <c r="I3993">
        <v>31</v>
      </c>
      <c r="J3993" t="b">
        <v>0</v>
      </c>
      <c r="K3993">
        <f>YEAR(Table1[[#This Row],[Patient Admission Date]])</f>
        <v>2024</v>
      </c>
      <c r="L3993" t="str">
        <f>TEXT(Table1[[#This Row],[Patient Admission Date]],"mmm")</f>
        <v>Mar</v>
      </c>
      <c r="M3993" t="str">
        <f>TEXT(Table1[[#This Row],[Patient Admission Date]],"ddd")</f>
        <v>Wed</v>
      </c>
      <c r="N3993" t="str">
        <f>TEXT(INT(HOUR(Table1[[#This Row],[Patient Admission Date]])/3)*3,"00")&amp;"-"&amp;TEXT(INT(HOUR(Table1[[#This Row],[Patient Admission Date]])/3)*3+3,"00")</f>
        <v>06-09</v>
      </c>
      <c r="O3993" t="str" cm="1">
        <f t="array" ref="O3993">_xlfn.IFS(Table1[[#This Row],[Patient Age]]&lt;=14,"0-14",Table1[[#This Row],[Patient Age]]&lt;=29,"15-29",Table1[[#This Row],[Patient Age]]&lt;=44,"30-44",Table1[[#This Row],[Patient Age]]&lt;=59,"45-59",Table1[[#This Row],[Patient Age]]&lt;=74,"60-74",TRUE,"75+")</f>
        <v>60-74</v>
      </c>
      <c r="P3993" t="str" cm="1">
        <f t="array" ref="P3993">_xlfn.IFS(Table1[[#This Row],[Patient Waittime]]&lt;=15,"0-15",Table1[[#This Row],[Patient Waittime]]&lt;=30,"16-30",Table1[[#This Row],[Patient Waittime]]&lt;=45,"31-45",Table1[[#This Row],[Patient Waittime]]&lt;=60,"46-60",TRUE,"60+")</f>
        <v>31-45</v>
      </c>
      <c r="Q3993">
        <f>--(Table1[[#This Row],[Patient Waittime]]&lt;=30)</f>
        <v>0</v>
      </c>
      <c r="R3993">
        <f>--Table1[[#This Row],[Patient Admission Flag]]</f>
        <v>0</v>
      </c>
      <c r="S3993">
        <f>--AND(Table1[[#This Row],[WithinTarget]]=1,Table1[[#This Row],[Patient Satisfaction Score]]&gt;=7)</f>
        <v>0</v>
      </c>
      <c r="T3993" t="str">
        <f>IF(LEFT(Table1[[#This Row],[Patient Gender]],1)="F","Female","Male")</f>
        <v>Male</v>
      </c>
    </row>
    <row r="3994" spans="1:20" x14ac:dyDescent="0.3">
      <c r="A3994" t="s">
        <v>4098</v>
      </c>
      <c r="B3994" s="1">
        <v>45391.739583333336</v>
      </c>
      <c r="C3994" t="s">
        <v>9</v>
      </c>
      <c r="D3994">
        <v>60</v>
      </c>
      <c r="E3994" t="s">
        <v>12</v>
      </c>
      <c r="F3994" t="s">
        <v>17</v>
      </c>
      <c r="G3994" t="b">
        <v>0</v>
      </c>
      <c r="I3994">
        <v>49</v>
      </c>
      <c r="J3994" t="b">
        <v>0</v>
      </c>
      <c r="K3994">
        <f>YEAR(Table1[[#This Row],[Patient Admission Date]])</f>
        <v>2024</v>
      </c>
      <c r="L3994" t="str">
        <f>TEXT(Table1[[#This Row],[Patient Admission Date]],"mmm")</f>
        <v>Apr</v>
      </c>
      <c r="M3994" t="str">
        <f>TEXT(Table1[[#This Row],[Patient Admission Date]],"ddd")</f>
        <v>Tue</v>
      </c>
      <c r="N3994" t="str">
        <f>TEXT(INT(HOUR(Table1[[#This Row],[Patient Admission Date]])/3)*3,"00")&amp;"-"&amp;TEXT(INT(HOUR(Table1[[#This Row],[Patient Admission Date]])/3)*3+3,"00")</f>
        <v>15-18</v>
      </c>
      <c r="O3994" t="str" cm="1">
        <f t="array" ref="O3994">_xlfn.IFS(Table1[[#This Row],[Patient Age]]&lt;=14,"0-14",Table1[[#This Row],[Patient Age]]&lt;=29,"15-29",Table1[[#This Row],[Patient Age]]&lt;=44,"30-44",Table1[[#This Row],[Patient Age]]&lt;=59,"45-59",Table1[[#This Row],[Patient Age]]&lt;=74,"60-74",TRUE,"75+")</f>
        <v>60-74</v>
      </c>
      <c r="P3994" t="str" cm="1">
        <f t="array" ref="P3994">_xlfn.IFS(Table1[[#This Row],[Patient Waittime]]&lt;=15,"0-15",Table1[[#This Row],[Patient Waittime]]&lt;=30,"16-30",Table1[[#This Row],[Patient Waittime]]&lt;=45,"31-45",Table1[[#This Row],[Patient Waittime]]&lt;=60,"46-60",TRUE,"60+")</f>
        <v>46-60</v>
      </c>
      <c r="Q3994">
        <f>--(Table1[[#This Row],[Patient Waittime]]&lt;=30)</f>
        <v>0</v>
      </c>
      <c r="R3994">
        <f>--Table1[[#This Row],[Patient Admission Flag]]</f>
        <v>0</v>
      </c>
      <c r="S3994">
        <f>--AND(Table1[[#This Row],[WithinTarget]]=1,Table1[[#This Row],[Patient Satisfaction Score]]&gt;=7)</f>
        <v>0</v>
      </c>
      <c r="T3994" t="str">
        <f>IF(LEFT(Table1[[#This Row],[Patient Gender]],1)="F","Female","Male")</f>
        <v>Male</v>
      </c>
    </row>
    <row r="3995" spans="1:20" x14ac:dyDescent="0.3">
      <c r="A3995" t="s">
        <v>4099</v>
      </c>
      <c r="B3995" s="1">
        <v>45294.193055555559</v>
      </c>
      <c r="C3995" t="s">
        <v>9</v>
      </c>
      <c r="D3995">
        <v>16</v>
      </c>
      <c r="E3995" t="s">
        <v>12</v>
      </c>
      <c r="F3995" t="s">
        <v>17</v>
      </c>
      <c r="G3995" t="b">
        <v>0</v>
      </c>
      <c r="I3995">
        <v>20</v>
      </c>
      <c r="J3995" t="b">
        <v>0</v>
      </c>
      <c r="K3995">
        <f>YEAR(Table1[[#This Row],[Patient Admission Date]])</f>
        <v>2024</v>
      </c>
      <c r="L3995" t="str">
        <f>TEXT(Table1[[#This Row],[Patient Admission Date]],"mmm")</f>
        <v>Jan</v>
      </c>
      <c r="M3995" t="str">
        <f>TEXT(Table1[[#This Row],[Patient Admission Date]],"ddd")</f>
        <v>Wed</v>
      </c>
      <c r="N3995" t="str">
        <f>TEXT(INT(HOUR(Table1[[#This Row],[Patient Admission Date]])/3)*3,"00")&amp;"-"&amp;TEXT(INT(HOUR(Table1[[#This Row],[Patient Admission Date]])/3)*3+3,"00")</f>
        <v>03-06</v>
      </c>
      <c r="O3995" t="str" cm="1">
        <f t="array" ref="O3995">_xlfn.IFS(Table1[[#This Row],[Patient Age]]&lt;=14,"0-14",Table1[[#This Row],[Patient Age]]&lt;=29,"15-29",Table1[[#This Row],[Patient Age]]&lt;=44,"30-44",Table1[[#This Row],[Patient Age]]&lt;=59,"45-59",Table1[[#This Row],[Patient Age]]&lt;=74,"60-74",TRUE,"75+")</f>
        <v>15-29</v>
      </c>
      <c r="P3995" t="str" cm="1">
        <f t="array" ref="P3995">_xlfn.IFS(Table1[[#This Row],[Patient Waittime]]&lt;=15,"0-15",Table1[[#This Row],[Patient Waittime]]&lt;=30,"16-30",Table1[[#This Row],[Patient Waittime]]&lt;=45,"31-45",Table1[[#This Row],[Patient Waittime]]&lt;=60,"46-60",TRUE,"60+")</f>
        <v>16-30</v>
      </c>
      <c r="Q3995">
        <f>--(Table1[[#This Row],[Patient Waittime]]&lt;=30)</f>
        <v>1</v>
      </c>
      <c r="R3995">
        <f>--Table1[[#This Row],[Patient Admission Flag]]</f>
        <v>0</v>
      </c>
      <c r="S3995">
        <f>--AND(Table1[[#This Row],[WithinTarget]]=1,Table1[[#This Row],[Patient Satisfaction Score]]&gt;=7)</f>
        <v>0</v>
      </c>
      <c r="T3995" t="str">
        <f>IF(LEFT(Table1[[#This Row],[Patient Gender]],1)="F","Female","Male")</f>
        <v>Male</v>
      </c>
    </row>
    <row r="3996" spans="1:20" x14ac:dyDescent="0.3">
      <c r="A3996" t="s">
        <v>4100</v>
      </c>
      <c r="B3996" s="1">
        <v>45295.129861111112</v>
      </c>
      <c r="C3996" t="s">
        <v>9</v>
      </c>
      <c r="D3996">
        <v>27</v>
      </c>
      <c r="E3996" t="s">
        <v>12</v>
      </c>
      <c r="F3996" t="s">
        <v>17</v>
      </c>
      <c r="G3996" t="b">
        <v>0</v>
      </c>
      <c r="I3996">
        <v>53</v>
      </c>
      <c r="J3996" t="b">
        <v>0</v>
      </c>
      <c r="K3996">
        <f>YEAR(Table1[[#This Row],[Patient Admission Date]])</f>
        <v>2024</v>
      </c>
      <c r="L3996" t="str">
        <f>TEXT(Table1[[#This Row],[Patient Admission Date]],"mmm")</f>
        <v>Jan</v>
      </c>
      <c r="M3996" t="str">
        <f>TEXT(Table1[[#This Row],[Patient Admission Date]],"ddd")</f>
        <v>Thu</v>
      </c>
      <c r="N3996" t="str">
        <f>TEXT(INT(HOUR(Table1[[#This Row],[Patient Admission Date]])/3)*3,"00")&amp;"-"&amp;TEXT(INT(HOUR(Table1[[#This Row],[Patient Admission Date]])/3)*3+3,"00")</f>
        <v>03-06</v>
      </c>
      <c r="O3996" t="str" cm="1">
        <f t="array" ref="O3996">_xlfn.IFS(Table1[[#This Row],[Patient Age]]&lt;=14,"0-14",Table1[[#This Row],[Patient Age]]&lt;=29,"15-29",Table1[[#This Row],[Patient Age]]&lt;=44,"30-44",Table1[[#This Row],[Patient Age]]&lt;=59,"45-59",Table1[[#This Row],[Patient Age]]&lt;=74,"60-74",TRUE,"75+")</f>
        <v>15-29</v>
      </c>
      <c r="P3996" t="str" cm="1">
        <f t="array" ref="P3996">_xlfn.IFS(Table1[[#This Row],[Patient Waittime]]&lt;=15,"0-15",Table1[[#This Row],[Patient Waittime]]&lt;=30,"16-30",Table1[[#This Row],[Patient Waittime]]&lt;=45,"31-45",Table1[[#This Row],[Patient Waittime]]&lt;=60,"46-60",TRUE,"60+")</f>
        <v>46-60</v>
      </c>
      <c r="Q3996">
        <f>--(Table1[[#This Row],[Patient Waittime]]&lt;=30)</f>
        <v>0</v>
      </c>
      <c r="R3996">
        <f>--Table1[[#This Row],[Patient Admission Flag]]</f>
        <v>0</v>
      </c>
      <c r="S3996">
        <f>--AND(Table1[[#This Row],[WithinTarget]]=1,Table1[[#This Row],[Patient Satisfaction Score]]&gt;=7)</f>
        <v>0</v>
      </c>
      <c r="T3996" t="str">
        <f>IF(LEFT(Table1[[#This Row],[Patient Gender]],1)="F","Female","Male")</f>
        <v>Male</v>
      </c>
    </row>
    <row r="3997" spans="1:20" x14ac:dyDescent="0.3">
      <c r="A3997" t="s">
        <v>4101</v>
      </c>
      <c r="B3997" s="1">
        <v>45508.827777777777</v>
      </c>
      <c r="C3997" t="s">
        <v>9</v>
      </c>
      <c r="D3997">
        <v>28</v>
      </c>
      <c r="E3997" t="s">
        <v>12</v>
      </c>
      <c r="F3997" t="s">
        <v>17</v>
      </c>
      <c r="G3997" t="b">
        <v>0</v>
      </c>
      <c r="H3997">
        <v>0</v>
      </c>
      <c r="I3997">
        <v>40</v>
      </c>
      <c r="J3997" t="b">
        <v>0</v>
      </c>
      <c r="K3997">
        <f>YEAR(Table1[[#This Row],[Patient Admission Date]])</f>
        <v>2024</v>
      </c>
      <c r="L3997" t="str">
        <f>TEXT(Table1[[#This Row],[Patient Admission Date]],"mmm")</f>
        <v>Aug</v>
      </c>
      <c r="M3997" t="str">
        <f>TEXT(Table1[[#This Row],[Patient Admission Date]],"ddd")</f>
        <v>Sun</v>
      </c>
      <c r="N3997" t="str">
        <f>TEXT(INT(HOUR(Table1[[#This Row],[Patient Admission Date]])/3)*3,"00")&amp;"-"&amp;TEXT(INT(HOUR(Table1[[#This Row],[Patient Admission Date]])/3)*3+3,"00")</f>
        <v>18-21</v>
      </c>
      <c r="O3997" t="str" cm="1">
        <f t="array" ref="O3997">_xlfn.IFS(Table1[[#This Row],[Patient Age]]&lt;=14,"0-14",Table1[[#This Row],[Patient Age]]&lt;=29,"15-29",Table1[[#This Row],[Patient Age]]&lt;=44,"30-44",Table1[[#This Row],[Patient Age]]&lt;=59,"45-59",Table1[[#This Row],[Patient Age]]&lt;=74,"60-74",TRUE,"75+")</f>
        <v>15-29</v>
      </c>
      <c r="P3997" t="str" cm="1">
        <f t="array" ref="P3997">_xlfn.IFS(Table1[[#This Row],[Patient Waittime]]&lt;=15,"0-15",Table1[[#This Row],[Patient Waittime]]&lt;=30,"16-30",Table1[[#This Row],[Patient Waittime]]&lt;=45,"31-45",Table1[[#This Row],[Patient Waittime]]&lt;=60,"46-60",TRUE,"60+")</f>
        <v>31-45</v>
      </c>
      <c r="Q3997">
        <f>--(Table1[[#This Row],[Patient Waittime]]&lt;=30)</f>
        <v>0</v>
      </c>
      <c r="R3997">
        <f>--Table1[[#This Row],[Patient Admission Flag]]</f>
        <v>0</v>
      </c>
      <c r="S3997">
        <f>--AND(Table1[[#This Row],[WithinTarget]]=1,Table1[[#This Row],[Patient Satisfaction Score]]&gt;=7)</f>
        <v>0</v>
      </c>
      <c r="T3997" t="str">
        <f>IF(LEFT(Table1[[#This Row],[Patient Gender]],1)="F","Female","Male")</f>
        <v>Male</v>
      </c>
    </row>
    <row r="3998" spans="1:20" x14ac:dyDescent="0.3">
      <c r="A3998" t="s">
        <v>4102</v>
      </c>
      <c r="B3998" s="1">
        <v>45286.049305555556</v>
      </c>
      <c r="C3998" t="s">
        <v>9</v>
      </c>
      <c r="D3998">
        <v>16</v>
      </c>
      <c r="E3998" t="s">
        <v>12</v>
      </c>
      <c r="F3998" t="s">
        <v>17</v>
      </c>
      <c r="G3998" t="b">
        <v>0</v>
      </c>
      <c r="H3998">
        <v>8</v>
      </c>
      <c r="I3998">
        <v>25</v>
      </c>
      <c r="J3998" t="b">
        <v>0</v>
      </c>
      <c r="K3998">
        <f>YEAR(Table1[[#This Row],[Patient Admission Date]])</f>
        <v>2023</v>
      </c>
      <c r="L3998" t="str">
        <f>TEXT(Table1[[#This Row],[Patient Admission Date]],"mmm")</f>
        <v>Dec</v>
      </c>
      <c r="M3998" t="str">
        <f>TEXT(Table1[[#This Row],[Patient Admission Date]],"ddd")</f>
        <v>Tue</v>
      </c>
      <c r="N3998" t="str">
        <f>TEXT(INT(HOUR(Table1[[#This Row],[Patient Admission Date]])/3)*3,"00")&amp;"-"&amp;TEXT(INT(HOUR(Table1[[#This Row],[Patient Admission Date]])/3)*3+3,"00")</f>
        <v>00-03</v>
      </c>
      <c r="O3998" t="str" cm="1">
        <f t="array" ref="O3998">_xlfn.IFS(Table1[[#This Row],[Patient Age]]&lt;=14,"0-14",Table1[[#This Row],[Patient Age]]&lt;=29,"15-29",Table1[[#This Row],[Patient Age]]&lt;=44,"30-44",Table1[[#This Row],[Patient Age]]&lt;=59,"45-59",Table1[[#This Row],[Patient Age]]&lt;=74,"60-74",TRUE,"75+")</f>
        <v>15-29</v>
      </c>
      <c r="P3998" t="str" cm="1">
        <f t="array" ref="P3998">_xlfn.IFS(Table1[[#This Row],[Patient Waittime]]&lt;=15,"0-15",Table1[[#This Row],[Patient Waittime]]&lt;=30,"16-30",Table1[[#This Row],[Patient Waittime]]&lt;=45,"31-45",Table1[[#This Row],[Patient Waittime]]&lt;=60,"46-60",TRUE,"60+")</f>
        <v>16-30</v>
      </c>
      <c r="Q3998">
        <f>--(Table1[[#This Row],[Patient Waittime]]&lt;=30)</f>
        <v>1</v>
      </c>
      <c r="R3998">
        <f>--Table1[[#This Row],[Patient Admission Flag]]</f>
        <v>0</v>
      </c>
      <c r="S3998">
        <f>--AND(Table1[[#This Row],[WithinTarget]]=1,Table1[[#This Row],[Patient Satisfaction Score]]&gt;=7)</f>
        <v>1</v>
      </c>
      <c r="T3998" t="str">
        <f>IF(LEFT(Table1[[#This Row],[Patient Gender]],1)="F","Female","Male")</f>
        <v>Male</v>
      </c>
    </row>
    <row r="3999" spans="1:20" x14ac:dyDescent="0.3">
      <c r="A3999" t="s">
        <v>4103</v>
      </c>
      <c r="B3999" s="1">
        <v>45338.957638888889</v>
      </c>
      <c r="C3999" t="s">
        <v>9</v>
      </c>
      <c r="D3999">
        <v>73</v>
      </c>
      <c r="E3999" t="s">
        <v>12</v>
      </c>
      <c r="F3999" t="s">
        <v>23</v>
      </c>
      <c r="G3999" t="b">
        <v>0</v>
      </c>
      <c r="I3999">
        <v>45</v>
      </c>
      <c r="J3999" t="b">
        <v>0</v>
      </c>
      <c r="K3999">
        <f>YEAR(Table1[[#This Row],[Patient Admission Date]])</f>
        <v>2024</v>
      </c>
      <c r="L3999" t="str">
        <f>TEXT(Table1[[#This Row],[Patient Admission Date]],"mmm")</f>
        <v>Feb</v>
      </c>
      <c r="M3999" t="str">
        <f>TEXT(Table1[[#This Row],[Patient Admission Date]],"ddd")</f>
        <v>Fri</v>
      </c>
      <c r="N3999" t="str">
        <f>TEXT(INT(HOUR(Table1[[#This Row],[Patient Admission Date]])/3)*3,"00")&amp;"-"&amp;TEXT(INT(HOUR(Table1[[#This Row],[Patient Admission Date]])/3)*3+3,"00")</f>
        <v>21-24</v>
      </c>
      <c r="O3999" t="str" cm="1">
        <f t="array" ref="O3999">_xlfn.IFS(Table1[[#This Row],[Patient Age]]&lt;=14,"0-14",Table1[[#This Row],[Patient Age]]&lt;=29,"15-29",Table1[[#This Row],[Patient Age]]&lt;=44,"30-44",Table1[[#This Row],[Patient Age]]&lt;=59,"45-59",Table1[[#This Row],[Patient Age]]&lt;=74,"60-74",TRUE,"75+")</f>
        <v>60-74</v>
      </c>
      <c r="P3999" t="str" cm="1">
        <f t="array" ref="P3999">_xlfn.IFS(Table1[[#This Row],[Patient Waittime]]&lt;=15,"0-15",Table1[[#This Row],[Patient Waittime]]&lt;=30,"16-30",Table1[[#This Row],[Patient Waittime]]&lt;=45,"31-45",Table1[[#This Row],[Patient Waittime]]&lt;=60,"46-60",TRUE,"60+")</f>
        <v>31-45</v>
      </c>
      <c r="Q3999">
        <f>--(Table1[[#This Row],[Patient Waittime]]&lt;=30)</f>
        <v>0</v>
      </c>
      <c r="R3999">
        <f>--Table1[[#This Row],[Patient Admission Flag]]</f>
        <v>0</v>
      </c>
      <c r="S3999">
        <f>--AND(Table1[[#This Row],[WithinTarget]]=1,Table1[[#This Row],[Patient Satisfaction Score]]&gt;=7)</f>
        <v>0</v>
      </c>
      <c r="T3999" t="str">
        <f>IF(LEFT(Table1[[#This Row],[Patient Gender]],1)="F","Female","Male")</f>
        <v>Male</v>
      </c>
    </row>
    <row r="4000" spans="1:20" x14ac:dyDescent="0.3">
      <c r="A4000" t="s">
        <v>4104</v>
      </c>
      <c r="B4000" s="1">
        <v>45301.385416666664</v>
      </c>
      <c r="C4000" t="s">
        <v>9</v>
      </c>
      <c r="D4000">
        <v>63</v>
      </c>
      <c r="E4000" t="s">
        <v>12</v>
      </c>
      <c r="F4000" t="s">
        <v>28</v>
      </c>
      <c r="G4000" t="b">
        <v>0</v>
      </c>
      <c r="I4000">
        <v>10</v>
      </c>
      <c r="J4000" t="b">
        <v>0</v>
      </c>
      <c r="K4000">
        <f>YEAR(Table1[[#This Row],[Patient Admission Date]])</f>
        <v>2024</v>
      </c>
      <c r="L4000" t="str">
        <f>TEXT(Table1[[#This Row],[Patient Admission Date]],"mmm")</f>
        <v>Jan</v>
      </c>
      <c r="M4000" t="str">
        <f>TEXT(Table1[[#This Row],[Patient Admission Date]],"ddd")</f>
        <v>Wed</v>
      </c>
      <c r="N4000" t="str">
        <f>TEXT(INT(HOUR(Table1[[#This Row],[Patient Admission Date]])/3)*3,"00")&amp;"-"&amp;TEXT(INT(HOUR(Table1[[#This Row],[Patient Admission Date]])/3)*3+3,"00")</f>
        <v>09-12</v>
      </c>
      <c r="O4000" t="str" cm="1">
        <f t="array" ref="O4000">_xlfn.IFS(Table1[[#This Row],[Patient Age]]&lt;=14,"0-14",Table1[[#This Row],[Patient Age]]&lt;=29,"15-29",Table1[[#This Row],[Patient Age]]&lt;=44,"30-44",Table1[[#This Row],[Patient Age]]&lt;=59,"45-59",Table1[[#This Row],[Patient Age]]&lt;=74,"60-74",TRUE,"75+")</f>
        <v>60-74</v>
      </c>
      <c r="P4000" t="str" cm="1">
        <f t="array" ref="P4000">_xlfn.IFS(Table1[[#This Row],[Patient Waittime]]&lt;=15,"0-15",Table1[[#This Row],[Patient Waittime]]&lt;=30,"16-30",Table1[[#This Row],[Patient Waittime]]&lt;=45,"31-45",Table1[[#This Row],[Patient Waittime]]&lt;=60,"46-60",TRUE,"60+")</f>
        <v>0-15</v>
      </c>
      <c r="Q4000">
        <f>--(Table1[[#This Row],[Patient Waittime]]&lt;=30)</f>
        <v>1</v>
      </c>
      <c r="R4000">
        <f>--Table1[[#This Row],[Patient Admission Flag]]</f>
        <v>0</v>
      </c>
      <c r="S4000">
        <f>--AND(Table1[[#This Row],[WithinTarget]]=1,Table1[[#This Row],[Patient Satisfaction Score]]&gt;=7)</f>
        <v>0</v>
      </c>
      <c r="T4000" t="str">
        <f>IF(LEFT(Table1[[#This Row],[Patient Gender]],1)="F","Female","Male")</f>
        <v>Male</v>
      </c>
    </row>
    <row r="4001" spans="1:20" x14ac:dyDescent="0.3">
      <c r="A4001" t="s">
        <v>4105</v>
      </c>
      <c r="B4001" s="1">
        <v>45406.966666666667</v>
      </c>
      <c r="C4001" t="s">
        <v>9</v>
      </c>
      <c r="D4001">
        <v>70</v>
      </c>
      <c r="E4001" t="s">
        <v>21</v>
      </c>
      <c r="F4001" t="s">
        <v>27</v>
      </c>
      <c r="G4001" t="b">
        <v>0</v>
      </c>
      <c r="I4001">
        <v>47</v>
      </c>
      <c r="J4001" t="b">
        <v>0</v>
      </c>
      <c r="K4001">
        <f>YEAR(Table1[[#This Row],[Patient Admission Date]])</f>
        <v>2024</v>
      </c>
      <c r="L4001" t="str">
        <f>TEXT(Table1[[#This Row],[Patient Admission Date]],"mmm")</f>
        <v>Apr</v>
      </c>
      <c r="M4001" t="str">
        <f>TEXT(Table1[[#This Row],[Patient Admission Date]],"ddd")</f>
        <v>Wed</v>
      </c>
      <c r="N4001" t="str">
        <f>TEXT(INT(HOUR(Table1[[#This Row],[Patient Admission Date]])/3)*3,"00")&amp;"-"&amp;TEXT(INT(HOUR(Table1[[#This Row],[Patient Admission Date]])/3)*3+3,"00")</f>
        <v>21-24</v>
      </c>
      <c r="O4001" t="str" cm="1">
        <f t="array" ref="O4001">_xlfn.IFS(Table1[[#This Row],[Patient Age]]&lt;=14,"0-14",Table1[[#This Row],[Patient Age]]&lt;=29,"15-29",Table1[[#This Row],[Patient Age]]&lt;=44,"30-44",Table1[[#This Row],[Patient Age]]&lt;=59,"45-59",Table1[[#This Row],[Patient Age]]&lt;=74,"60-74",TRUE,"75+")</f>
        <v>60-74</v>
      </c>
      <c r="P4001" t="str" cm="1">
        <f t="array" ref="P4001">_xlfn.IFS(Table1[[#This Row],[Patient Waittime]]&lt;=15,"0-15",Table1[[#This Row],[Patient Waittime]]&lt;=30,"16-30",Table1[[#This Row],[Patient Waittime]]&lt;=45,"31-45",Table1[[#This Row],[Patient Waittime]]&lt;=60,"46-60",TRUE,"60+")</f>
        <v>46-60</v>
      </c>
      <c r="Q4001">
        <f>--(Table1[[#This Row],[Patient Waittime]]&lt;=30)</f>
        <v>0</v>
      </c>
      <c r="R4001">
        <f>--Table1[[#This Row],[Patient Admission Flag]]</f>
        <v>0</v>
      </c>
      <c r="S4001">
        <f>--AND(Table1[[#This Row],[WithinTarget]]=1,Table1[[#This Row],[Patient Satisfaction Score]]&gt;=7)</f>
        <v>0</v>
      </c>
      <c r="T4001" t="str">
        <f>IF(LEFT(Table1[[#This Row],[Patient Gender]],1)="F","Female","Male")</f>
        <v>Male</v>
      </c>
    </row>
    <row r="4002" spans="1:20" x14ac:dyDescent="0.3">
      <c r="A4002" t="s">
        <v>4106</v>
      </c>
      <c r="B4002" s="1">
        <v>45150.895833333336</v>
      </c>
      <c r="C4002" t="s">
        <v>9</v>
      </c>
      <c r="D4002">
        <v>74</v>
      </c>
      <c r="E4002" t="s">
        <v>21</v>
      </c>
      <c r="F4002" t="s">
        <v>27</v>
      </c>
      <c r="G4002" t="b">
        <v>0</v>
      </c>
      <c r="I4002">
        <v>18</v>
      </c>
      <c r="J4002" t="b">
        <v>0</v>
      </c>
      <c r="K4002">
        <f>YEAR(Table1[[#This Row],[Patient Admission Date]])</f>
        <v>2023</v>
      </c>
      <c r="L4002" t="str">
        <f>TEXT(Table1[[#This Row],[Patient Admission Date]],"mmm")</f>
        <v>Aug</v>
      </c>
      <c r="M4002" t="str">
        <f>TEXT(Table1[[#This Row],[Patient Admission Date]],"ddd")</f>
        <v>Sat</v>
      </c>
      <c r="N4002" t="str">
        <f>TEXT(INT(HOUR(Table1[[#This Row],[Patient Admission Date]])/3)*3,"00")&amp;"-"&amp;TEXT(INT(HOUR(Table1[[#This Row],[Patient Admission Date]])/3)*3+3,"00")</f>
        <v>21-24</v>
      </c>
      <c r="O4002" t="str" cm="1">
        <f t="array" ref="O4002">_xlfn.IFS(Table1[[#This Row],[Patient Age]]&lt;=14,"0-14",Table1[[#This Row],[Patient Age]]&lt;=29,"15-29",Table1[[#This Row],[Patient Age]]&lt;=44,"30-44",Table1[[#This Row],[Patient Age]]&lt;=59,"45-59",Table1[[#This Row],[Patient Age]]&lt;=74,"60-74",TRUE,"75+")</f>
        <v>60-74</v>
      </c>
      <c r="P4002" t="str" cm="1">
        <f t="array" ref="P4002">_xlfn.IFS(Table1[[#This Row],[Patient Waittime]]&lt;=15,"0-15",Table1[[#This Row],[Patient Waittime]]&lt;=30,"16-30",Table1[[#This Row],[Patient Waittime]]&lt;=45,"31-45",Table1[[#This Row],[Patient Waittime]]&lt;=60,"46-60",TRUE,"60+")</f>
        <v>16-30</v>
      </c>
      <c r="Q4002">
        <f>--(Table1[[#This Row],[Patient Waittime]]&lt;=30)</f>
        <v>1</v>
      </c>
      <c r="R4002">
        <f>--Table1[[#This Row],[Patient Admission Flag]]</f>
        <v>0</v>
      </c>
      <c r="S4002">
        <f>--AND(Table1[[#This Row],[WithinTarget]]=1,Table1[[#This Row],[Patient Satisfaction Score]]&gt;=7)</f>
        <v>0</v>
      </c>
      <c r="T4002" t="str">
        <f>IF(LEFT(Table1[[#This Row],[Patient Gender]],1)="F","Female","Male")</f>
        <v>Male</v>
      </c>
    </row>
    <row r="4003" spans="1:20" x14ac:dyDescent="0.3">
      <c r="A4003" t="s">
        <v>4107</v>
      </c>
      <c r="B4003" s="1">
        <v>45504.916666666664</v>
      </c>
      <c r="C4003" t="s">
        <v>9</v>
      </c>
      <c r="D4003">
        <v>7</v>
      </c>
      <c r="E4003" t="s">
        <v>21</v>
      </c>
      <c r="F4003" t="s">
        <v>27</v>
      </c>
      <c r="G4003" t="b">
        <v>0</v>
      </c>
      <c r="I4003">
        <v>49</v>
      </c>
      <c r="J4003" t="b">
        <v>0</v>
      </c>
      <c r="K4003">
        <f>YEAR(Table1[[#This Row],[Patient Admission Date]])</f>
        <v>2024</v>
      </c>
      <c r="L4003" t="str">
        <f>TEXT(Table1[[#This Row],[Patient Admission Date]],"mmm")</f>
        <v>Jul</v>
      </c>
      <c r="M4003" t="str">
        <f>TEXT(Table1[[#This Row],[Patient Admission Date]],"ddd")</f>
        <v>Wed</v>
      </c>
      <c r="N4003" t="str">
        <f>TEXT(INT(HOUR(Table1[[#This Row],[Patient Admission Date]])/3)*3,"00")&amp;"-"&amp;TEXT(INT(HOUR(Table1[[#This Row],[Patient Admission Date]])/3)*3+3,"00")</f>
        <v>21-24</v>
      </c>
      <c r="O4003" t="str" cm="1">
        <f t="array" ref="O4003">_xlfn.IFS(Table1[[#This Row],[Patient Age]]&lt;=14,"0-14",Table1[[#This Row],[Patient Age]]&lt;=29,"15-29",Table1[[#This Row],[Patient Age]]&lt;=44,"30-44",Table1[[#This Row],[Patient Age]]&lt;=59,"45-59",Table1[[#This Row],[Patient Age]]&lt;=74,"60-74",TRUE,"75+")</f>
        <v>0-14</v>
      </c>
      <c r="P4003" t="str" cm="1">
        <f t="array" ref="P4003">_xlfn.IFS(Table1[[#This Row],[Patient Waittime]]&lt;=15,"0-15",Table1[[#This Row],[Patient Waittime]]&lt;=30,"16-30",Table1[[#This Row],[Patient Waittime]]&lt;=45,"31-45",Table1[[#This Row],[Patient Waittime]]&lt;=60,"46-60",TRUE,"60+")</f>
        <v>46-60</v>
      </c>
      <c r="Q4003">
        <f>--(Table1[[#This Row],[Patient Waittime]]&lt;=30)</f>
        <v>0</v>
      </c>
      <c r="R4003">
        <f>--Table1[[#This Row],[Patient Admission Flag]]</f>
        <v>0</v>
      </c>
      <c r="S4003">
        <f>--AND(Table1[[#This Row],[WithinTarget]]=1,Table1[[#This Row],[Patient Satisfaction Score]]&gt;=7)</f>
        <v>0</v>
      </c>
      <c r="T4003" t="str">
        <f>IF(LEFT(Table1[[#This Row],[Patient Gender]],1)="F","Female","Male")</f>
        <v>Male</v>
      </c>
    </row>
    <row r="4004" spans="1:20" x14ac:dyDescent="0.3">
      <c r="A4004" t="s">
        <v>4108</v>
      </c>
      <c r="B4004" s="1">
        <v>45044.761111111111</v>
      </c>
      <c r="C4004" t="s">
        <v>9</v>
      </c>
      <c r="D4004">
        <v>28</v>
      </c>
      <c r="E4004" t="s">
        <v>21</v>
      </c>
      <c r="F4004" t="s">
        <v>27</v>
      </c>
      <c r="G4004" t="b">
        <v>0</v>
      </c>
      <c r="I4004">
        <v>23</v>
      </c>
      <c r="J4004" t="b">
        <v>0</v>
      </c>
      <c r="K4004">
        <f>YEAR(Table1[[#This Row],[Patient Admission Date]])</f>
        <v>2023</v>
      </c>
      <c r="L4004" t="str">
        <f>TEXT(Table1[[#This Row],[Patient Admission Date]],"mmm")</f>
        <v>Apr</v>
      </c>
      <c r="M4004" t="str">
        <f>TEXT(Table1[[#This Row],[Patient Admission Date]],"ddd")</f>
        <v>Fri</v>
      </c>
      <c r="N4004" t="str">
        <f>TEXT(INT(HOUR(Table1[[#This Row],[Patient Admission Date]])/3)*3,"00")&amp;"-"&amp;TEXT(INT(HOUR(Table1[[#This Row],[Patient Admission Date]])/3)*3+3,"00")</f>
        <v>18-21</v>
      </c>
      <c r="O4004" t="str" cm="1">
        <f t="array" ref="O4004">_xlfn.IFS(Table1[[#This Row],[Patient Age]]&lt;=14,"0-14",Table1[[#This Row],[Patient Age]]&lt;=29,"15-29",Table1[[#This Row],[Patient Age]]&lt;=44,"30-44",Table1[[#This Row],[Patient Age]]&lt;=59,"45-59",Table1[[#This Row],[Patient Age]]&lt;=74,"60-74",TRUE,"75+")</f>
        <v>15-29</v>
      </c>
      <c r="P4004" t="str" cm="1">
        <f t="array" ref="P4004">_xlfn.IFS(Table1[[#This Row],[Patient Waittime]]&lt;=15,"0-15",Table1[[#This Row],[Patient Waittime]]&lt;=30,"16-30",Table1[[#This Row],[Patient Waittime]]&lt;=45,"31-45",Table1[[#This Row],[Patient Waittime]]&lt;=60,"46-60",TRUE,"60+")</f>
        <v>16-30</v>
      </c>
      <c r="Q4004">
        <f>--(Table1[[#This Row],[Patient Waittime]]&lt;=30)</f>
        <v>1</v>
      </c>
      <c r="R4004">
        <f>--Table1[[#This Row],[Patient Admission Flag]]</f>
        <v>0</v>
      </c>
      <c r="S4004">
        <f>--AND(Table1[[#This Row],[WithinTarget]]=1,Table1[[#This Row],[Patient Satisfaction Score]]&gt;=7)</f>
        <v>0</v>
      </c>
      <c r="T4004" t="str">
        <f>IF(LEFT(Table1[[#This Row],[Patient Gender]],1)="F","Female","Male")</f>
        <v>Male</v>
      </c>
    </row>
    <row r="4005" spans="1:20" x14ac:dyDescent="0.3">
      <c r="A4005" t="s">
        <v>4109</v>
      </c>
      <c r="B4005" s="1">
        <v>45342.925000000003</v>
      </c>
      <c r="C4005" t="s">
        <v>9</v>
      </c>
      <c r="D4005">
        <v>6</v>
      </c>
      <c r="E4005" t="s">
        <v>21</v>
      </c>
      <c r="F4005" t="s">
        <v>27</v>
      </c>
      <c r="G4005" t="b">
        <v>0</v>
      </c>
      <c r="I4005">
        <v>53</v>
      </c>
      <c r="J4005" t="b">
        <v>0</v>
      </c>
      <c r="K4005">
        <f>YEAR(Table1[[#This Row],[Patient Admission Date]])</f>
        <v>2024</v>
      </c>
      <c r="L4005" t="str">
        <f>TEXT(Table1[[#This Row],[Patient Admission Date]],"mmm")</f>
        <v>Feb</v>
      </c>
      <c r="M4005" t="str">
        <f>TEXT(Table1[[#This Row],[Patient Admission Date]],"ddd")</f>
        <v>Tue</v>
      </c>
      <c r="N4005" t="str">
        <f>TEXT(INT(HOUR(Table1[[#This Row],[Patient Admission Date]])/3)*3,"00")&amp;"-"&amp;TEXT(INT(HOUR(Table1[[#This Row],[Patient Admission Date]])/3)*3+3,"00")</f>
        <v>21-24</v>
      </c>
      <c r="O4005" t="str" cm="1">
        <f t="array" ref="O4005">_xlfn.IFS(Table1[[#This Row],[Patient Age]]&lt;=14,"0-14",Table1[[#This Row],[Patient Age]]&lt;=29,"15-29",Table1[[#This Row],[Patient Age]]&lt;=44,"30-44",Table1[[#This Row],[Patient Age]]&lt;=59,"45-59",Table1[[#This Row],[Patient Age]]&lt;=74,"60-74",TRUE,"75+")</f>
        <v>0-14</v>
      </c>
      <c r="P4005" t="str" cm="1">
        <f t="array" ref="P4005">_xlfn.IFS(Table1[[#This Row],[Patient Waittime]]&lt;=15,"0-15",Table1[[#This Row],[Patient Waittime]]&lt;=30,"16-30",Table1[[#This Row],[Patient Waittime]]&lt;=45,"31-45",Table1[[#This Row],[Patient Waittime]]&lt;=60,"46-60",TRUE,"60+")</f>
        <v>46-60</v>
      </c>
      <c r="Q4005">
        <f>--(Table1[[#This Row],[Patient Waittime]]&lt;=30)</f>
        <v>0</v>
      </c>
      <c r="R4005">
        <f>--Table1[[#This Row],[Patient Admission Flag]]</f>
        <v>0</v>
      </c>
      <c r="S4005">
        <f>--AND(Table1[[#This Row],[WithinTarget]]=1,Table1[[#This Row],[Patient Satisfaction Score]]&gt;=7)</f>
        <v>0</v>
      </c>
      <c r="T4005" t="str">
        <f>IF(LEFT(Table1[[#This Row],[Patient Gender]],1)="F","Female","Male")</f>
        <v>Male</v>
      </c>
    </row>
    <row r="4006" spans="1:20" x14ac:dyDescent="0.3">
      <c r="A4006" t="s">
        <v>4110</v>
      </c>
      <c r="B4006" s="1">
        <v>45164.519444444442</v>
      </c>
      <c r="C4006" t="s">
        <v>9</v>
      </c>
      <c r="D4006">
        <v>6</v>
      </c>
      <c r="E4006" t="s">
        <v>21</v>
      </c>
      <c r="F4006" t="s">
        <v>20</v>
      </c>
      <c r="G4006" t="b">
        <v>0</v>
      </c>
      <c r="I4006">
        <v>48</v>
      </c>
      <c r="J4006" t="b">
        <v>0</v>
      </c>
      <c r="K4006">
        <f>YEAR(Table1[[#This Row],[Patient Admission Date]])</f>
        <v>2023</v>
      </c>
      <c r="L4006" t="str">
        <f>TEXT(Table1[[#This Row],[Patient Admission Date]],"mmm")</f>
        <v>Aug</v>
      </c>
      <c r="M4006" t="str">
        <f>TEXT(Table1[[#This Row],[Patient Admission Date]],"ddd")</f>
        <v>Sat</v>
      </c>
      <c r="N4006" t="str">
        <f>TEXT(INT(HOUR(Table1[[#This Row],[Patient Admission Date]])/3)*3,"00")&amp;"-"&amp;TEXT(INT(HOUR(Table1[[#This Row],[Patient Admission Date]])/3)*3+3,"00")</f>
        <v>12-15</v>
      </c>
      <c r="O4006" t="str" cm="1">
        <f t="array" ref="O4006">_xlfn.IFS(Table1[[#This Row],[Patient Age]]&lt;=14,"0-14",Table1[[#This Row],[Patient Age]]&lt;=29,"15-29",Table1[[#This Row],[Patient Age]]&lt;=44,"30-44",Table1[[#This Row],[Patient Age]]&lt;=59,"45-59",Table1[[#This Row],[Patient Age]]&lt;=74,"60-74",TRUE,"75+")</f>
        <v>0-14</v>
      </c>
      <c r="P4006" t="str" cm="1">
        <f t="array" ref="P4006">_xlfn.IFS(Table1[[#This Row],[Patient Waittime]]&lt;=15,"0-15",Table1[[#This Row],[Patient Waittime]]&lt;=30,"16-30",Table1[[#This Row],[Patient Waittime]]&lt;=45,"31-45",Table1[[#This Row],[Patient Waittime]]&lt;=60,"46-60",TRUE,"60+")</f>
        <v>46-60</v>
      </c>
      <c r="Q4006">
        <f>--(Table1[[#This Row],[Patient Waittime]]&lt;=30)</f>
        <v>0</v>
      </c>
      <c r="R4006">
        <f>--Table1[[#This Row],[Patient Admission Flag]]</f>
        <v>0</v>
      </c>
      <c r="S4006">
        <f>--AND(Table1[[#This Row],[WithinTarget]]=1,Table1[[#This Row],[Patient Satisfaction Score]]&gt;=7)</f>
        <v>0</v>
      </c>
      <c r="T4006" t="str">
        <f>IF(LEFT(Table1[[#This Row],[Patient Gender]],1)="F","Female","Male")</f>
        <v>Male</v>
      </c>
    </row>
    <row r="4007" spans="1:20" x14ac:dyDescent="0.3">
      <c r="A4007" t="s">
        <v>4111</v>
      </c>
      <c r="B4007" s="1">
        <v>45073.27847222222</v>
      </c>
      <c r="C4007" t="s">
        <v>9</v>
      </c>
      <c r="D4007">
        <v>38</v>
      </c>
      <c r="E4007" t="s">
        <v>21</v>
      </c>
      <c r="F4007" t="s">
        <v>20</v>
      </c>
      <c r="G4007" t="b">
        <v>0</v>
      </c>
      <c r="H4007">
        <v>10</v>
      </c>
      <c r="I4007">
        <v>49</v>
      </c>
      <c r="J4007" t="b">
        <v>0</v>
      </c>
      <c r="K4007">
        <f>YEAR(Table1[[#This Row],[Patient Admission Date]])</f>
        <v>2023</v>
      </c>
      <c r="L4007" t="str">
        <f>TEXT(Table1[[#This Row],[Patient Admission Date]],"mmm")</f>
        <v>May</v>
      </c>
      <c r="M4007" t="str">
        <f>TEXT(Table1[[#This Row],[Patient Admission Date]],"ddd")</f>
        <v>Sat</v>
      </c>
      <c r="N4007" t="str">
        <f>TEXT(INT(HOUR(Table1[[#This Row],[Patient Admission Date]])/3)*3,"00")&amp;"-"&amp;TEXT(INT(HOUR(Table1[[#This Row],[Patient Admission Date]])/3)*3+3,"00")</f>
        <v>06-09</v>
      </c>
      <c r="O4007" t="str" cm="1">
        <f t="array" ref="O4007">_xlfn.IFS(Table1[[#This Row],[Patient Age]]&lt;=14,"0-14",Table1[[#This Row],[Patient Age]]&lt;=29,"15-29",Table1[[#This Row],[Patient Age]]&lt;=44,"30-44",Table1[[#This Row],[Patient Age]]&lt;=59,"45-59",Table1[[#This Row],[Patient Age]]&lt;=74,"60-74",TRUE,"75+")</f>
        <v>30-44</v>
      </c>
      <c r="P4007" t="str" cm="1">
        <f t="array" ref="P4007">_xlfn.IFS(Table1[[#This Row],[Patient Waittime]]&lt;=15,"0-15",Table1[[#This Row],[Patient Waittime]]&lt;=30,"16-30",Table1[[#This Row],[Patient Waittime]]&lt;=45,"31-45",Table1[[#This Row],[Patient Waittime]]&lt;=60,"46-60",TRUE,"60+")</f>
        <v>46-60</v>
      </c>
      <c r="Q4007">
        <f>--(Table1[[#This Row],[Patient Waittime]]&lt;=30)</f>
        <v>0</v>
      </c>
      <c r="R4007">
        <f>--Table1[[#This Row],[Patient Admission Flag]]</f>
        <v>0</v>
      </c>
      <c r="S4007">
        <f>--AND(Table1[[#This Row],[WithinTarget]]=1,Table1[[#This Row],[Patient Satisfaction Score]]&gt;=7)</f>
        <v>0</v>
      </c>
      <c r="T4007" t="str">
        <f>IF(LEFT(Table1[[#This Row],[Patient Gender]],1)="F","Female","Male")</f>
        <v>Male</v>
      </c>
    </row>
    <row r="4008" spans="1:20" x14ac:dyDescent="0.3">
      <c r="A4008" t="s">
        <v>4112</v>
      </c>
      <c r="B4008" s="1">
        <v>45420.354166666664</v>
      </c>
      <c r="C4008" t="s">
        <v>9</v>
      </c>
      <c r="D4008">
        <v>19</v>
      </c>
      <c r="E4008" t="s">
        <v>21</v>
      </c>
      <c r="F4008" t="s">
        <v>20</v>
      </c>
      <c r="G4008" t="b">
        <v>0</v>
      </c>
      <c r="H4008">
        <v>10</v>
      </c>
      <c r="I4008">
        <v>47</v>
      </c>
      <c r="J4008" t="b">
        <v>0</v>
      </c>
      <c r="K4008">
        <f>YEAR(Table1[[#This Row],[Patient Admission Date]])</f>
        <v>2024</v>
      </c>
      <c r="L4008" t="str">
        <f>TEXT(Table1[[#This Row],[Patient Admission Date]],"mmm")</f>
        <v>May</v>
      </c>
      <c r="M4008" t="str">
        <f>TEXT(Table1[[#This Row],[Patient Admission Date]],"ddd")</f>
        <v>Wed</v>
      </c>
      <c r="N4008" t="str">
        <f>TEXT(INT(HOUR(Table1[[#This Row],[Patient Admission Date]])/3)*3,"00")&amp;"-"&amp;TEXT(INT(HOUR(Table1[[#This Row],[Patient Admission Date]])/3)*3+3,"00")</f>
        <v>06-09</v>
      </c>
      <c r="O4008" t="str" cm="1">
        <f t="array" ref="O4008">_xlfn.IFS(Table1[[#This Row],[Patient Age]]&lt;=14,"0-14",Table1[[#This Row],[Patient Age]]&lt;=29,"15-29",Table1[[#This Row],[Patient Age]]&lt;=44,"30-44",Table1[[#This Row],[Patient Age]]&lt;=59,"45-59",Table1[[#This Row],[Patient Age]]&lt;=74,"60-74",TRUE,"75+")</f>
        <v>15-29</v>
      </c>
      <c r="P4008" t="str" cm="1">
        <f t="array" ref="P4008">_xlfn.IFS(Table1[[#This Row],[Patient Waittime]]&lt;=15,"0-15",Table1[[#This Row],[Patient Waittime]]&lt;=30,"16-30",Table1[[#This Row],[Patient Waittime]]&lt;=45,"31-45",Table1[[#This Row],[Patient Waittime]]&lt;=60,"46-60",TRUE,"60+")</f>
        <v>46-60</v>
      </c>
      <c r="Q4008">
        <f>--(Table1[[#This Row],[Patient Waittime]]&lt;=30)</f>
        <v>0</v>
      </c>
      <c r="R4008">
        <f>--Table1[[#This Row],[Patient Admission Flag]]</f>
        <v>0</v>
      </c>
      <c r="S4008">
        <f>--AND(Table1[[#This Row],[WithinTarget]]=1,Table1[[#This Row],[Patient Satisfaction Score]]&gt;=7)</f>
        <v>0</v>
      </c>
      <c r="T4008" t="str">
        <f>IF(LEFT(Table1[[#This Row],[Patient Gender]],1)="F","Female","Male")</f>
        <v>Male</v>
      </c>
    </row>
    <row r="4009" spans="1:20" x14ac:dyDescent="0.3">
      <c r="A4009" t="s">
        <v>4113</v>
      </c>
      <c r="B4009" s="1">
        <v>45055.402083333334</v>
      </c>
      <c r="C4009" t="s">
        <v>9</v>
      </c>
      <c r="D4009">
        <v>76</v>
      </c>
      <c r="E4009" t="s">
        <v>21</v>
      </c>
      <c r="F4009" t="s">
        <v>15</v>
      </c>
      <c r="G4009" t="b">
        <v>0</v>
      </c>
      <c r="I4009">
        <v>34</v>
      </c>
      <c r="J4009" t="b">
        <v>0</v>
      </c>
      <c r="K4009">
        <f>YEAR(Table1[[#This Row],[Patient Admission Date]])</f>
        <v>2023</v>
      </c>
      <c r="L4009" t="str">
        <f>TEXT(Table1[[#This Row],[Patient Admission Date]],"mmm")</f>
        <v>May</v>
      </c>
      <c r="M4009" t="str">
        <f>TEXT(Table1[[#This Row],[Patient Admission Date]],"ddd")</f>
        <v>Tue</v>
      </c>
      <c r="N4009" t="str">
        <f>TEXT(INT(HOUR(Table1[[#This Row],[Patient Admission Date]])/3)*3,"00")&amp;"-"&amp;TEXT(INT(HOUR(Table1[[#This Row],[Patient Admission Date]])/3)*3+3,"00")</f>
        <v>09-12</v>
      </c>
      <c r="O4009" t="str" cm="1">
        <f t="array" ref="O4009">_xlfn.IFS(Table1[[#This Row],[Patient Age]]&lt;=14,"0-14",Table1[[#This Row],[Patient Age]]&lt;=29,"15-29",Table1[[#This Row],[Patient Age]]&lt;=44,"30-44",Table1[[#This Row],[Patient Age]]&lt;=59,"45-59",Table1[[#This Row],[Patient Age]]&lt;=74,"60-74",TRUE,"75+")</f>
        <v>75+</v>
      </c>
      <c r="P4009" t="str" cm="1">
        <f t="array" ref="P4009">_xlfn.IFS(Table1[[#This Row],[Patient Waittime]]&lt;=15,"0-15",Table1[[#This Row],[Patient Waittime]]&lt;=30,"16-30",Table1[[#This Row],[Patient Waittime]]&lt;=45,"31-45",Table1[[#This Row],[Patient Waittime]]&lt;=60,"46-60",TRUE,"60+")</f>
        <v>31-45</v>
      </c>
      <c r="Q4009">
        <f>--(Table1[[#This Row],[Patient Waittime]]&lt;=30)</f>
        <v>0</v>
      </c>
      <c r="R4009">
        <f>--Table1[[#This Row],[Patient Admission Flag]]</f>
        <v>0</v>
      </c>
      <c r="S4009">
        <f>--AND(Table1[[#This Row],[WithinTarget]]=1,Table1[[#This Row],[Patient Satisfaction Score]]&gt;=7)</f>
        <v>0</v>
      </c>
      <c r="T4009" t="str">
        <f>IF(LEFT(Table1[[#This Row],[Patient Gender]],1)="F","Female","Male")</f>
        <v>Male</v>
      </c>
    </row>
    <row r="4010" spans="1:20" x14ac:dyDescent="0.3">
      <c r="A4010" t="s">
        <v>4114</v>
      </c>
      <c r="B4010" s="1">
        <v>45297.811805555553</v>
      </c>
      <c r="C4010" t="s">
        <v>9</v>
      </c>
      <c r="D4010">
        <v>5</v>
      </c>
      <c r="E4010" t="s">
        <v>21</v>
      </c>
      <c r="F4010" t="s">
        <v>15</v>
      </c>
      <c r="G4010" t="b">
        <v>0</v>
      </c>
      <c r="I4010">
        <v>16</v>
      </c>
      <c r="J4010" t="b">
        <v>0</v>
      </c>
      <c r="K4010">
        <f>YEAR(Table1[[#This Row],[Patient Admission Date]])</f>
        <v>2024</v>
      </c>
      <c r="L4010" t="str">
        <f>TEXT(Table1[[#This Row],[Patient Admission Date]],"mmm")</f>
        <v>Jan</v>
      </c>
      <c r="M4010" t="str">
        <f>TEXT(Table1[[#This Row],[Patient Admission Date]],"ddd")</f>
        <v>Sat</v>
      </c>
      <c r="N4010" t="str">
        <f>TEXT(INT(HOUR(Table1[[#This Row],[Patient Admission Date]])/3)*3,"00")&amp;"-"&amp;TEXT(INT(HOUR(Table1[[#This Row],[Patient Admission Date]])/3)*3+3,"00")</f>
        <v>18-21</v>
      </c>
      <c r="O4010" t="str" cm="1">
        <f t="array" ref="O4010">_xlfn.IFS(Table1[[#This Row],[Patient Age]]&lt;=14,"0-14",Table1[[#This Row],[Patient Age]]&lt;=29,"15-29",Table1[[#This Row],[Patient Age]]&lt;=44,"30-44",Table1[[#This Row],[Patient Age]]&lt;=59,"45-59",Table1[[#This Row],[Patient Age]]&lt;=74,"60-74",TRUE,"75+")</f>
        <v>0-14</v>
      </c>
      <c r="P4010" t="str" cm="1">
        <f t="array" ref="P4010">_xlfn.IFS(Table1[[#This Row],[Patient Waittime]]&lt;=15,"0-15",Table1[[#This Row],[Patient Waittime]]&lt;=30,"16-30",Table1[[#This Row],[Patient Waittime]]&lt;=45,"31-45",Table1[[#This Row],[Patient Waittime]]&lt;=60,"46-60",TRUE,"60+")</f>
        <v>16-30</v>
      </c>
      <c r="Q4010">
        <f>--(Table1[[#This Row],[Patient Waittime]]&lt;=30)</f>
        <v>1</v>
      </c>
      <c r="R4010">
        <f>--Table1[[#This Row],[Patient Admission Flag]]</f>
        <v>0</v>
      </c>
      <c r="S4010">
        <f>--AND(Table1[[#This Row],[WithinTarget]]=1,Table1[[#This Row],[Patient Satisfaction Score]]&gt;=7)</f>
        <v>0</v>
      </c>
      <c r="T4010" t="str">
        <f>IF(LEFT(Table1[[#This Row],[Patient Gender]],1)="F","Female","Male")</f>
        <v>Male</v>
      </c>
    </row>
    <row r="4011" spans="1:20" x14ac:dyDescent="0.3">
      <c r="A4011" t="s">
        <v>4115</v>
      </c>
      <c r="B4011" s="1">
        <v>45202.905555555553</v>
      </c>
      <c r="C4011" t="s">
        <v>9</v>
      </c>
      <c r="D4011">
        <v>42</v>
      </c>
      <c r="E4011" t="s">
        <v>21</v>
      </c>
      <c r="F4011" t="s">
        <v>15</v>
      </c>
      <c r="G4011" t="b">
        <v>0</v>
      </c>
      <c r="I4011">
        <v>17</v>
      </c>
      <c r="J4011" t="b">
        <v>0</v>
      </c>
      <c r="K4011">
        <f>YEAR(Table1[[#This Row],[Patient Admission Date]])</f>
        <v>2023</v>
      </c>
      <c r="L4011" t="str">
        <f>TEXT(Table1[[#This Row],[Patient Admission Date]],"mmm")</f>
        <v>Oct</v>
      </c>
      <c r="M4011" t="str">
        <f>TEXT(Table1[[#This Row],[Patient Admission Date]],"ddd")</f>
        <v>Tue</v>
      </c>
      <c r="N4011" t="str">
        <f>TEXT(INT(HOUR(Table1[[#This Row],[Patient Admission Date]])/3)*3,"00")&amp;"-"&amp;TEXT(INT(HOUR(Table1[[#This Row],[Patient Admission Date]])/3)*3+3,"00")</f>
        <v>21-24</v>
      </c>
      <c r="O4011" t="str" cm="1">
        <f t="array" ref="O4011">_xlfn.IFS(Table1[[#This Row],[Patient Age]]&lt;=14,"0-14",Table1[[#This Row],[Patient Age]]&lt;=29,"15-29",Table1[[#This Row],[Patient Age]]&lt;=44,"30-44",Table1[[#This Row],[Patient Age]]&lt;=59,"45-59",Table1[[#This Row],[Patient Age]]&lt;=74,"60-74",TRUE,"75+")</f>
        <v>30-44</v>
      </c>
      <c r="P4011" t="str" cm="1">
        <f t="array" ref="P4011">_xlfn.IFS(Table1[[#This Row],[Patient Waittime]]&lt;=15,"0-15",Table1[[#This Row],[Patient Waittime]]&lt;=30,"16-30",Table1[[#This Row],[Patient Waittime]]&lt;=45,"31-45",Table1[[#This Row],[Patient Waittime]]&lt;=60,"46-60",TRUE,"60+")</f>
        <v>16-30</v>
      </c>
      <c r="Q4011">
        <f>--(Table1[[#This Row],[Patient Waittime]]&lt;=30)</f>
        <v>1</v>
      </c>
      <c r="R4011">
        <f>--Table1[[#This Row],[Patient Admission Flag]]</f>
        <v>0</v>
      </c>
      <c r="S4011">
        <f>--AND(Table1[[#This Row],[WithinTarget]]=1,Table1[[#This Row],[Patient Satisfaction Score]]&gt;=7)</f>
        <v>0</v>
      </c>
      <c r="T4011" t="str">
        <f>IF(LEFT(Table1[[#This Row],[Patient Gender]],1)="F","Female","Male")</f>
        <v>Male</v>
      </c>
    </row>
    <row r="4012" spans="1:20" x14ac:dyDescent="0.3">
      <c r="A4012" t="s">
        <v>4116</v>
      </c>
      <c r="B4012" s="1">
        <v>45539.248611111114</v>
      </c>
      <c r="C4012" t="s">
        <v>9</v>
      </c>
      <c r="D4012">
        <v>62</v>
      </c>
      <c r="E4012" t="s">
        <v>21</v>
      </c>
      <c r="F4012" t="s">
        <v>15</v>
      </c>
      <c r="G4012" t="b">
        <v>0</v>
      </c>
      <c r="I4012">
        <v>28</v>
      </c>
      <c r="J4012" t="b">
        <v>0</v>
      </c>
      <c r="K4012">
        <f>YEAR(Table1[[#This Row],[Patient Admission Date]])</f>
        <v>2024</v>
      </c>
      <c r="L4012" t="str">
        <f>TEXT(Table1[[#This Row],[Patient Admission Date]],"mmm")</f>
        <v>Sep</v>
      </c>
      <c r="M4012" t="str">
        <f>TEXT(Table1[[#This Row],[Patient Admission Date]],"ddd")</f>
        <v>Wed</v>
      </c>
      <c r="N4012" t="str">
        <f>TEXT(INT(HOUR(Table1[[#This Row],[Patient Admission Date]])/3)*3,"00")&amp;"-"&amp;TEXT(INT(HOUR(Table1[[#This Row],[Patient Admission Date]])/3)*3+3,"00")</f>
        <v>03-06</v>
      </c>
      <c r="O4012" t="str" cm="1">
        <f t="array" ref="O4012">_xlfn.IFS(Table1[[#This Row],[Patient Age]]&lt;=14,"0-14",Table1[[#This Row],[Patient Age]]&lt;=29,"15-29",Table1[[#This Row],[Patient Age]]&lt;=44,"30-44",Table1[[#This Row],[Patient Age]]&lt;=59,"45-59",Table1[[#This Row],[Patient Age]]&lt;=74,"60-74",TRUE,"75+")</f>
        <v>60-74</v>
      </c>
      <c r="P4012" t="str" cm="1">
        <f t="array" ref="P4012">_xlfn.IFS(Table1[[#This Row],[Patient Waittime]]&lt;=15,"0-15",Table1[[#This Row],[Patient Waittime]]&lt;=30,"16-30",Table1[[#This Row],[Patient Waittime]]&lt;=45,"31-45",Table1[[#This Row],[Patient Waittime]]&lt;=60,"46-60",TRUE,"60+")</f>
        <v>16-30</v>
      </c>
      <c r="Q4012">
        <f>--(Table1[[#This Row],[Patient Waittime]]&lt;=30)</f>
        <v>1</v>
      </c>
      <c r="R4012">
        <f>--Table1[[#This Row],[Patient Admission Flag]]</f>
        <v>0</v>
      </c>
      <c r="S4012">
        <f>--AND(Table1[[#This Row],[WithinTarget]]=1,Table1[[#This Row],[Patient Satisfaction Score]]&gt;=7)</f>
        <v>0</v>
      </c>
      <c r="T4012" t="str">
        <f>IF(LEFT(Table1[[#This Row],[Patient Gender]],1)="F","Female","Male")</f>
        <v>Male</v>
      </c>
    </row>
    <row r="4013" spans="1:20" x14ac:dyDescent="0.3">
      <c r="A4013" t="s">
        <v>4117</v>
      </c>
      <c r="B4013" s="1">
        <v>45308.988194444442</v>
      </c>
      <c r="C4013" t="s">
        <v>9</v>
      </c>
      <c r="D4013">
        <v>55</v>
      </c>
      <c r="E4013" t="s">
        <v>21</v>
      </c>
      <c r="F4013" t="s">
        <v>15</v>
      </c>
      <c r="G4013" t="b">
        <v>0</v>
      </c>
      <c r="I4013">
        <v>42</v>
      </c>
      <c r="J4013" t="b">
        <v>0</v>
      </c>
      <c r="K4013">
        <f>YEAR(Table1[[#This Row],[Patient Admission Date]])</f>
        <v>2024</v>
      </c>
      <c r="L4013" t="str">
        <f>TEXT(Table1[[#This Row],[Patient Admission Date]],"mmm")</f>
        <v>Jan</v>
      </c>
      <c r="M4013" t="str">
        <f>TEXT(Table1[[#This Row],[Patient Admission Date]],"ddd")</f>
        <v>Wed</v>
      </c>
      <c r="N4013" t="str">
        <f>TEXT(INT(HOUR(Table1[[#This Row],[Patient Admission Date]])/3)*3,"00")&amp;"-"&amp;TEXT(INT(HOUR(Table1[[#This Row],[Patient Admission Date]])/3)*3+3,"00")</f>
        <v>21-24</v>
      </c>
      <c r="O4013" t="str" cm="1">
        <f t="array" ref="O4013">_xlfn.IFS(Table1[[#This Row],[Patient Age]]&lt;=14,"0-14",Table1[[#This Row],[Patient Age]]&lt;=29,"15-29",Table1[[#This Row],[Patient Age]]&lt;=44,"30-44",Table1[[#This Row],[Patient Age]]&lt;=59,"45-59",Table1[[#This Row],[Patient Age]]&lt;=74,"60-74",TRUE,"75+")</f>
        <v>45-59</v>
      </c>
      <c r="P4013" t="str" cm="1">
        <f t="array" ref="P4013">_xlfn.IFS(Table1[[#This Row],[Patient Waittime]]&lt;=15,"0-15",Table1[[#This Row],[Patient Waittime]]&lt;=30,"16-30",Table1[[#This Row],[Patient Waittime]]&lt;=45,"31-45",Table1[[#This Row],[Patient Waittime]]&lt;=60,"46-60",TRUE,"60+")</f>
        <v>31-45</v>
      </c>
      <c r="Q4013">
        <f>--(Table1[[#This Row],[Patient Waittime]]&lt;=30)</f>
        <v>0</v>
      </c>
      <c r="R4013">
        <f>--Table1[[#This Row],[Patient Admission Flag]]</f>
        <v>0</v>
      </c>
      <c r="S4013">
        <f>--AND(Table1[[#This Row],[WithinTarget]]=1,Table1[[#This Row],[Patient Satisfaction Score]]&gt;=7)</f>
        <v>0</v>
      </c>
      <c r="T4013" t="str">
        <f>IF(LEFT(Table1[[#This Row],[Patient Gender]],1)="F","Female","Male")</f>
        <v>Male</v>
      </c>
    </row>
    <row r="4014" spans="1:20" x14ac:dyDescent="0.3">
      <c r="A4014" t="s">
        <v>4118</v>
      </c>
      <c r="B4014" s="1">
        <v>45546.695138888892</v>
      </c>
      <c r="C4014" t="s">
        <v>9</v>
      </c>
      <c r="D4014">
        <v>38</v>
      </c>
      <c r="E4014" t="s">
        <v>21</v>
      </c>
      <c r="F4014" t="s">
        <v>15</v>
      </c>
      <c r="G4014" t="b">
        <v>0</v>
      </c>
      <c r="I4014">
        <v>11</v>
      </c>
      <c r="J4014" t="b">
        <v>0</v>
      </c>
      <c r="K4014">
        <f>YEAR(Table1[[#This Row],[Patient Admission Date]])</f>
        <v>2024</v>
      </c>
      <c r="L4014" t="str">
        <f>TEXT(Table1[[#This Row],[Patient Admission Date]],"mmm")</f>
        <v>Sep</v>
      </c>
      <c r="M4014" t="str">
        <f>TEXT(Table1[[#This Row],[Patient Admission Date]],"ddd")</f>
        <v>Wed</v>
      </c>
      <c r="N4014" t="str">
        <f>TEXT(INT(HOUR(Table1[[#This Row],[Patient Admission Date]])/3)*3,"00")&amp;"-"&amp;TEXT(INT(HOUR(Table1[[#This Row],[Patient Admission Date]])/3)*3+3,"00")</f>
        <v>15-18</v>
      </c>
      <c r="O4014" t="str" cm="1">
        <f t="array" ref="O4014">_xlfn.IFS(Table1[[#This Row],[Patient Age]]&lt;=14,"0-14",Table1[[#This Row],[Patient Age]]&lt;=29,"15-29",Table1[[#This Row],[Patient Age]]&lt;=44,"30-44",Table1[[#This Row],[Patient Age]]&lt;=59,"45-59",Table1[[#This Row],[Patient Age]]&lt;=74,"60-74",TRUE,"75+")</f>
        <v>30-44</v>
      </c>
      <c r="P4014" t="str" cm="1">
        <f t="array" ref="P4014">_xlfn.IFS(Table1[[#This Row],[Patient Waittime]]&lt;=15,"0-15",Table1[[#This Row],[Patient Waittime]]&lt;=30,"16-30",Table1[[#This Row],[Patient Waittime]]&lt;=45,"31-45",Table1[[#This Row],[Patient Waittime]]&lt;=60,"46-60",TRUE,"60+")</f>
        <v>0-15</v>
      </c>
      <c r="Q4014">
        <f>--(Table1[[#This Row],[Patient Waittime]]&lt;=30)</f>
        <v>1</v>
      </c>
      <c r="R4014">
        <f>--Table1[[#This Row],[Patient Admission Flag]]</f>
        <v>0</v>
      </c>
      <c r="S4014">
        <f>--AND(Table1[[#This Row],[WithinTarget]]=1,Table1[[#This Row],[Patient Satisfaction Score]]&gt;=7)</f>
        <v>0</v>
      </c>
      <c r="T4014" t="str">
        <f>IF(LEFT(Table1[[#This Row],[Patient Gender]],1)="F","Female","Male")</f>
        <v>Male</v>
      </c>
    </row>
    <row r="4015" spans="1:20" x14ac:dyDescent="0.3">
      <c r="A4015" t="s">
        <v>4119</v>
      </c>
      <c r="B4015" s="1">
        <v>45032.077777777777</v>
      </c>
      <c r="C4015" t="s">
        <v>9</v>
      </c>
      <c r="D4015">
        <v>11</v>
      </c>
      <c r="E4015" t="s">
        <v>21</v>
      </c>
      <c r="F4015" t="s">
        <v>15</v>
      </c>
      <c r="G4015" t="b">
        <v>0</v>
      </c>
      <c r="I4015">
        <v>38</v>
      </c>
      <c r="J4015" t="b">
        <v>0</v>
      </c>
      <c r="K4015">
        <f>YEAR(Table1[[#This Row],[Patient Admission Date]])</f>
        <v>2023</v>
      </c>
      <c r="L4015" t="str">
        <f>TEXT(Table1[[#This Row],[Patient Admission Date]],"mmm")</f>
        <v>Apr</v>
      </c>
      <c r="M4015" t="str">
        <f>TEXT(Table1[[#This Row],[Patient Admission Date]],"ddd")</f>
        <v>Sun</v>
      </c>
      <c r="N4015" t="str">
        <f>TEXT(INT(HOUR(Table1[[#This Row],[Patient Admission Date]])/3)*3,"00")&amp;"-"&amp;TEXT(INT(HOUR(Table1[[#This Row],[Patient Admission Date]])/3)*3+3,"00")</f>
        <v>00-03</v>
      </c>
      <c r="O4015" t="str" cm="1">
        <f t="array" ref="O4015">_xlfn.IFS(Table1[[#This Row],[Patient Age]]&lt;=14,"0-14",Table1[[#This Row],[Patient Age]]&lt;=29,"15-29",Table1[[#This Row],[Patient Age]]&lt;=44,"30-44",Table1[[#This Row],[Patient Age]]&lt;=59,"45-59",Table1[[#This Row],[Patient Age]]&lt;=74,"60-74",TRUE,"75+")</f>
        <v>0-14</v>
      </c>
      <c r="P4015" t="str" cm="1">
        <f t="array" ref="P4015">_xlfn.IFS(Table1[[#This Row],[Patient Waittime]]&lt;=15,"0-15",Table1[[#This Row],[Patient Waittime]]&lt;=30,"16-30",Table1[[#This Row],[Patient Waittime]]&lt;=45,"31-45",Table1[[#This Row],[Patient Waittime]]&lt;=60,"46-60",TRUE,"60+")</f>
        <v>31-45</v>
      </c>
      <c r="Q4015">
        <f>--(Table1[[#This Row],[Patient Waittime]]&lt;=30)</f>
        <v>0</v>
      </c>
      <c r="R4015">
        <f>--Table1[[#This Row],[Patient Admission Flag]]</f>
        <v>0</v>
      </c>
      <c r="S4015">
        <f>--AND(Table1[[#This Row],[WithinTarget]]=1,Table1[[#This Row],[Patient Satisfaction Score]]&gt;=7)</f>
        <v>0</v>
      </c>
      <c r="T4015" t="str">
        <f>IF(LEFT(Table1[[#This Row],[Patient Gender]],1)="F","Female","Male")</f>
        <v>Male</v>
      </c>
    </row>
    <row r="4016" spans="1:20" x14ac:dyDescent="0.3">
      <c r="A4016" t="s">
        <v>4120</v>
      </c>
      <c r="B4016" s="1">
        <v>45186.29583333333</v>
      </c>
      <c r="C4016" t="s">
        <v>9</v>
      </c>
      <c r="D4016">
        <v>5</v>
      </c>
      <c r="E4016" t="s">
        <v>21</v>
      </c>
      <c r="F4016" t="s">
        <v>15</v>
      </c>
      <c r="G4016" t="b">
        <v>0</v>
      </c>
      <c r="I4016">
        <v>59</v>
      </c>
      <c r="J4016" t="b">
        <v>0</v>
      </c>
      <c r="K4016">
        <f>YEAR(Table1[[#This Row],[Patient Admission Date]])</f>
        <v>2023</v>
      </c>
      <c r="L4016" t="str">
        <f>TEXT(Table1[[#This Row],[Patient Admission Date]],"mmm")</f>
        <v>Sep</v>
      </c>
      <c r="M4016" t="str">
        <f>TEXT(Table1[[#This Row],[Patient Admission Date]],"ddd")</f>
        <v>Sun</v>
      </c>
      <c r="N4016" t="str">
        <f>TEXT(INT(HOUR(Table1[[#This Row],[Patient Admission Date]])/3)*3,"00")&amp;"-"&amp;TEXT(INT(HOUR(Table1[[#This Row],[Patient Admission Date]])/3)*3+3,"00")</f>
        <v>06-09</v>
      </c>
      <c r="O4016" t="str" cm="1">
        <f t="array" ref="O4016">_xlfn.IFS(Table1[[#This Row],[Patient Age]]&lt;=14,"0-14",Table1[[#This Row],[Patient Age]]&lt;=29,"15-29",Table1[[#This Row],[Patient Age]]&lt;=44,"30-44",Table1[[#This Row],[Patient Age]]&lt;=59,"45-59",Table1[[#This Row],[Patient Age]]&lt;=74,"60-74",TRUE,"75+")</f>
        <v>0-14</v>
      </c>
      <c r="P4016" t="str" cm="1">
        <f t="array" ref="P4016">_xlfn.IFS(Table1[[#This Row],[Patient Waittime]]&lt;=15,"0-15",Table1[[#This Row],[Patient Waittime]]&lt;=30,"16-30",Table1[[#This Row],[Patient Waittime]]&lt;=45,"31-45",Table1[[#This Row],[Patient Waittime]]&lt;=60,"46-60",TRUE,"60+")</f>
        <v>46-60</v>
      </c>
      <c r="Q4016">
        <f>--(Table1[[#This Row],[Patient Waittime]]&lt;=30)</f>
        <v>0</v>
      </c>
      <c r="R4016">
        <f>--Table1[[#This Row],[Patient Admission Flag]]</f>
        <v>0</v>
      </c>
      <c r="S4016">
        <f>--AND(Table1[[#This Row],[WithinTarget]]=1,Table1[[#This Row],[Patient Satisfaction Score]]&gt;=7)</f>
        <v>0</v>
      </c>
      <c r="T4016" t="str">
        <f>IF(LEFT(Table1[[#This Row],[Patient Gender]],1)="F","Female","Male")</f>
        <v>Male</v>
      </c>
    </row>
    <row r="4017" spans="1:20" x14ac:dyDescent="0.3">
      <c r="A4017" t="s">
        <v>4121</v>
      </c>
      <c r="B4017" s="1">
        <v>45247.94027777778</v>
      </c>
      <c r="C4017" t="s">
        <v>9</v>
      </c>
      <c r="D4017">
        <v>19</v>
      </c>
      <c r="E4017" t="s">
        <v>21</v>
      </c>
      <c r="F4017" t="s">
        <v>15</v>
      </c>
      <c r="G4017" t="b">
        <v>0</v>
      </c>
      <c r="I4017">
        <v>32</v>
      </c>
      <c r="J4017" t="b">
        <v>0</v>
      </c>
      <c r="K4017">
        <f>YEAR(Table1[[#This Row],[Patient Admission Date]])</f>
        <v>2023</v>
      </c>
      <c r="L4017" t="str">
        <f>TEXT(Table1[[#This Row],[Patient Admission Date]],"mmm")</f>
        <v>Nov</v>
      </c>
      <c r="M4017" t="str">
        <f>TEXT(Table1[[#This Row],[Patient Admission Date]],"ddd")</f>
        <v>Fri</v>
      </c>
      <c r="N4017" t="str">
        <f>TEXT(INT(HOUR(Table1[[#This Row],[Patient Admission Date]])/3)*3,"00")&amp;"-"&amp;TEXT(INT(HOUR(Table1[[#This Row],[Patient Admission Date]])/3)*3+3,"00")</f>
        <v>21-24</v>
      </c>
      <c r="O4017" t="str" cm="1">
        <f t="array" ref="O4017">_xlfn.IFS(Table1[[#This Row],[Patient Age]]&lt;=14,"0-14",Table1[[#This Row],[Patient Age]]&lt;=29,"15-29",Table1[[#This Row],[Patient Age]]&lt;=44,"30-44",Table1[[#This Row],[Patient Age]]&lt;=59,"45-59",Table1[[#This Row],[Patient Age]]&lt;=74,"60-74",TRUE,"75+")</f>
        <v>15-29</v>
      </c>
      <c r="P4017" t="str" cm="1">
        <f t="array" ref="P4017">_xlfn.IFS(Table1[[#This Row],[Patient Waittime]]&lt;=15,"0-15",Table1[[#This Row],[Patient Waittime]]&lt;=30,"16-30",Table1[[#This Row],[Patient Waittime]]&lt;=45,"31-45",Table1[[#This Row],[Patient Waittime]]&lt;=60,"46-60",TRUE,"60+")</f>
        <v>31-45</v>
      </c>
      <c r="Q4017">
        <f>--(Table1[[#This Row],[Patient Waittime]]&lt;=30)</f>
        <v>0</v>
      </c>
      <c r="R4017">
        <f>--Table1[[#This Row],[Patient Admission Flag]]</f>
        <v>0</v>
      </c>
      <c r="S4017">
        <f>--AND(Table1[[#This Row],[WithinTarget]]=1,Table1[[#This Row],[Patient Satisfaction Score]]&gt;=7)</f>
        <v>0</v>
      </c>
      <c r="T4017" t="str">
        <f>IF(LEFT(Table1[[#This Row],[Patient Gender]],1)="F","Female","Male")</f>
        <v>Male</v>
      </c>
    </row>
    <row r="4018" spans="1:20" x14ac:dyDescent="0.3">
      <c r="A4018" t="s">
        <v>4122</v>
      </c>
      <c r="B4018" s="1">
        <v>45511.470138888886</v>
      </c>
      <c r="C4018" t="s">
        <v>9</v>
      </c>
      <c r="D4018">
        <v>14</v>
      </c>
      <c r="E4018" t="s">
        <v>21</v>
      </c>
      <c r="F4018" t="s">
        <v>15</v>
      </c>
      <c r="G4018" t="b">
        <v>0</v>
      </c>
      <c r="I4018">
        <v>10</v>
      </c>
      <c r="J4018" t="b">
        <v>0</v>
      </c>
      <c r="K4018">
        <f>YEAR(Table1[[#This Row],[Patient Admission Date]])</f>
        <v>2024</v>
      </c>
      <c r="L4018" t="str">
        <f>TEXT(Table1[[#This Row],[Patient Admission Date]],"mmm")</f>
        <v>Aug</v>
      </c>
      <c r="M4018" t="str">
        <f>TEXT(Table1[[#This Row],[Patient Admission Date]],"ddd")</f>
        <v>Wed</v>
      </c>
      <c r="N4018" t="str">
        <f>TEXT(INT(HOUR(Table1[[#This Row],[Patient Admission Date]])/3)*3,"00")&amp;"-"&amp;TEXT(INT(HOUR(Table1[[#This Row],[Patient Admission Date]])/3)*3+3,"00")</f>
        <v>09-12</v>
      </c>
      <c r="O4018" t="str" cm="1">
        <f t="array" ref="O4018">_xlfn.IFS(Table1[[#This Row],[Patient Age]]&lt;=14,"0-14",Table1[[#This Row],[Patient Age]]&lt;=29,"15-29",Table1[[#This Row],[Patient Age]]&lt;=44,"30-44",Table1[[#This Row],[Patient Age]]&lt;=59,"45-59",Table1[[#This Row],[Patient Age]]&lt;=74,"60-74",TRUE,"75+")</f>
        <v>0-14</v>
      </c>
      <c r="P4018" t="str" cm="1">
        <f t="array" ref="P4018">_xlfn.IFS(Table1[[#This Row],[Patient Waittime]]&lt;=15,"0-15",Table1[[#This Row],[Patient Waittime]]&lt;=30,"16-30",Table1[[#This Row],[Patient Waittime]]&lt;=45,"31-45",Table1[[#This Row],[Patient Waittime]]&lt;=60,"46-60",TRUE,"60+")</f>
        <v>0-15</v>
      </c>
      <c r="Q4018">
        <f>--(Table1[[#This Row],[Patient Waittime]]&lt;=30)</f>
        <v>1</v>
      </c>
      <c r="R4018">
        <f>--Table1[[#This Row],[Patient Admission Flag]]</f>
        <v>0</v>
      </c>
      <c r="S4018">
        <f>--AND(Table1[[#This Row],[WithinTarget]]=1,Table1[[#This Row],[Patient Satisfaction Score]]&gt;=7)</f>
        <v>0</v>
      </c>
      <c r="T4018" t="str">
        <f>IF(LEFT(Table1[[#This Row],[Patient Gender]],1)="F","Female","Male")</f>
        <v>Male</v>
      </c>
    </row>
    <row r="4019" spans="1:20" x14ac:dyDescent="0.3">
      <c r="A4019" t="s">
        <v>4123</v>
      </c>
      <c r="B4019" s="1">
        <v>45264.047222222223</v>
      </c>
      <c r="C4019" t="s">
        <v>9</v>
      </c>
      <c r="D4019">
        <v>73</v>
      </c>
      <c r="E4019" t="s">
        <v>21</v>
      </c>
      <c r="F4019" t="s">
        <v>15</v>
      </c>
      <c r="G4019" t="b">
        <v>0</v>
      </c>
      <c r="I4019">
        <v>22</v>
      </c>
      <c r="J4019" t="b">
        <v>0</v>
      </c>
      <c r="K4019">
        <f>YEAR(Table1[[#This Row],[Patient Admission Date]])</f>
        <v>2023</v>
      </c>
      <c r="L4019" t="str">
        <f>TEXT(Table1[[#This Row],[Patient Admission Date]],"mmm")</f>
        <v>Dec</v>
      </c>
      <c r="M4019" t="str">
        <f>TEXT(Table1[[#This Row],[Patient Admission Date]],"ddd")</f>
        <v>Mon</v>
      </c>
      <c r="N4019" t="str">
        <f>TEXT(INT(HOUR(Table1[[#This Row],[Patient Admission Date]])/3)*3,"00")&amp;"-"&amp;TEXT(INT(HOUR(Table1[[#This Row],[Patient Admission Date]])/3)*3+3,"00")</f>
        <v>00-03</v>
      </c>
      <c r="O4019" t="str" cm="1">
        <f t="array" ref="O4019">_xlfn.IFS(Table1[[#This Row],[Patient Age]]&lt;=14,"0-14",Table1[[#This Row],[Patient Age]]&lt;=29,"15-29",Table1[[#This Row],[Patient Age]]&lt;=44,"30-44",Table1[[#This Row],[Patient Age]]&lt;=59,"45-59",Table1[[#This Row],[Patient Age]]&lt;=74,"60-74",TRUE,"75+")</f>
        <v>60-74</v>
      </c>
      <c r="P4019" t="str" cm="1">
        <f t="array" ref="P4019">_xlfn.IFS(Table1[[#This Row],[Patient Waittime]]&lt;=15,"0-15",Table1[[#This Row],[Patient Waittime]]&lt;=30,"16-30",Table1[[#This Row],[Patient Waittime]]&lt;=45,"31-45",Table1[[#This Row],[Patient Waittime]]&lt;=60,"46-60",TRUE,"60+")</f>
        <v>16-30</v>
      </c>
      <c r="Q4019">
        <f>--(Table1[[#This Row],[Patient Waittime]]&lt;=30)</f>
        <v>1</v>
      </c>
      <c r="R4019">
        <f>--Table1[[#This Row],[Patient Admission Flag]]</f>
        <v>0</v>
      </c>
      <c r="S4019">
        <f>--AND(Table1[[#This Row],[WithinTarget]]=1,Table1[[#This Row],[Patient Satisfaction Score]]&gt;=7)</f>
        <v>0</v>
      </c>
      <c r="T4019" t="str">
        <f>IF(LEFT(Table1[[#This Row],[Patient Gender]],1)="F","Female","Male")</f>
        <v>Male</v>
      </c>
    </row>
    <row r="4020" spans="1:20" x14ac:dyDescent="0.3">
      <c r="A4020" t="s">
        <v>4124</v>
      </c>
      <c r="B4020" s="1">
        <v>45287.125694444447</v>
      </c>
      <c r="C4020" t="s">
        <v>9</v>
      </c>
      <c r="D4020">
        <v>52</v>
      </c>
      <c r="E4020" t="s">
        <v>21</v>
      </c>
      <c r="F4020" t="s">
        <v>15</v>
      </c>
      <c r="G4020" t="b">
        <v>0</v>
      </c>
      <c r="I4020">
        <v>40</v>
      </c>
      <c r="J4020" t="b">
        <v>0</v>
      </c>
      <c r="K4020">
        <f>YEAR(Table1[[#This Row],[Patient Admission Date]])</f>
        <v>2023</v>
      </c>
      <c r="L4020" t="str">
        <f>TEXT(Table1[[#This Row],[Patient Admission Date]],"mmm")</f>
        <v>Dec</v>
      </c>
      <c r="M4020" t="str">
        <f>TEXT(Table1[[#This Row],[Patient Admission Date]],"ddd")</f>
        <v>Wed</v>
      </c>
      <c r="N4020" t="str">
        <f>TEXT(INT(HOUR(Table1[[#This Row],[Patient Admission Date]])/3)*3,"00")&amp;"-"&amp;TEXT(INT(HOUR(Table1[[#This Row],[Patient Admission Date]])/3)*3+3,"00")</f>
        <v>03-06</v>
      </c>
      <c r="O4020" t="str" cm="1">
        <f t="array" ref="O4020">_xlfn.IFS(Table1[[#This Row],[Patient Age]]&lt;=14,"0-14",Table1[[#This Row],[Patient Age]]&lt;=29,"15-29",Table1[[#This Row],[Patient Age]]&lt;=44,"30-44",Table1[[#This Row],[Patient Age]]&lt;=59,"45-59",Table1[[#This Row],[Patient Age]]&lt;=74,"60-74",TRUE,"75+")</f>
        <v>45-59</v>
      </c>
      <c r="P4020" t="str" cm="1">
        <f t="array" ref="P4020">_xlfn.IFS(Table1[[#This Row],[Patient Waittime]]&lt;=15,"0-15",Table1[[#This Row],[Patient Waittime]]&lt;=30,"16-30",Table1[[#This Row],[Patient Waittime]]&lt;=45,"31-45",Table1[[#This Row],[Patient Waittime]]&lt;=60,"46-60",TRUE,"60+")</f>
        <v>31-45</v>
      </c>
      <c r="Q4020">
        <f>--(Table1[[#This Row],[Patient Waittime]]&lt;=30)</f>
        <v>0</v>
      </c>
      <c r="R4020">
        <f>--Table1[[#This Row],[Patient Admission Flag]]</f>
        <v>0</v>
      </c>
      <c r="S4020">
        <f>--AND(Table1[[#This Row],[WithinTarget]]=1,Table1[[#This Row],[Patient Satisfaction Score]]&gt;=7)</f>
        <v>0</v>
      </c>
      <c r="T4020" t="str">
        <f>IF(LEFT(Table1[[#This Row],[Patient Gender]],1)="F","Female","Male")</f>
        <v>Male</v>
      </c>
    </row>
    <row r="4021" spans="1:20" x14ac:dyDescent="0.3">
      <c r="A4021" t="s">
        <v>4125</v>
      </c>
      <c r="B4021" s="1">
        <v>45433.385416666664</v>
      </c>
      <c r="C4021" t="s">
        <v>9</v>
      </c>
      <c r="D4021">
        <v>57</v>
      </c>
      <c r="E4021" t="s">
        <v>21</v>
      </c>
      <c r="F4021" t="s">
        <v>15</v>
      </c>
      <c r="G4021" t="b">
        <v>0</v>
      </c>
      <c r="I4021">
        <v>34</v>
      </c>
      <c r="J4021" t="b">
        <v>0</v>
      </c>
      <c r="K4021">
        <f>YEAR(Table1[[#This Row],[Patient Admission Date]])</f>
        <v>2024</v>
      </c>
      <c r="L4021" t="str">
        <f>TEXT(Table1[[#This Row],[Patient Admission Date]],"mmm")</f>
        <v>May</v>
      </c>
      <c r="M4021" t="str">
        <f>TEXT(Table1[[#This Row],[Patient Admission Date]],"ddd")</f>
        <v>Tue</v>
      </c>
      <c r="N4021" t="str">
        <f>TEXT(INT(HOUR(Table1[[#This Row],[Patient Admission Date]])/3)*3,"00")&amp;"-"&amp;TEXT(INT(HOUR(Table1[[#This Row],[Patient Admission Date]])/3)*3+3,"00")</f>
        <v>09-12</v>
      </c>
      <c r="O4021" t="str" cm="1">
        <f t="array" ref="O4021">_xlfn.IFS(Table1[[#This Row],[Patient Age]]&lt;=14,"0-14",Table1[[#This Row],[Patient Age]]&lt;=29,"15-29",Table1[[#This Row],[Patient Age]]&lt;=44,"30-44",Table1[[#This Row],[Patient Age]]&lt;=59,"45-59",Table1[[#This Row],[Patient Age]]&lt;=74,"60-74",TRUE,"75+")</f>
        <v>45-59</v>
      </c>
      <c r="P4021" t="str" cm="1">
        <f t="array" ref="P4021">_xlfn.IFS(Table1[[#This Row],[Patient Waittime]]&lt;=15,"0-15",Table1[[#This Row],[Patient Waittime]]&lt;=30,"16-30",Table1[[#This Row],[Patient Waittime]]&lt;=45,"31-45",Table1[[#This Row],[Patient Waittime]]&lt;=60,"46-60",TRUE,"60+")</f>
        <v>31-45</v>
      </c>
      <c r="Q4021">
        <f>--(Table1[[#This Row],[Patient Waittime]]&lt;=30)</f>
        <v>0</v>
      </c>
      <c r="R4021">
        <f>--Table1[[#This Row],[Patient Admission Flag]]</f>
        <v>0</v>
      </c>
      <c r="S4021">
        <f>--AND(Table1[[#This Row],[WithinTarget]]=1,Table1[[#This Row],[Patient Satisfaction Score]]&gt;=7)</f>
        <v>0</v>
      </c>
      <c r="T4021" t="str">
        <f>IF(LEFT(Table1[[#This Row],[Patient Gender]],1)="F","Female","Male")</f>
        <v>Male</v>
      </c>
    </row>
    <row r="4022" spans="1:20" x14ac:dyDescent="0.3">
      <c r="A4022" t="s">
        <v>4126</v>
      </c>
      <c r="B4022" s="1">
        <v>45169.688888888886</v>
      </c>
      <c r="C4022" t="s">
        <v>9</v>
      </c>
      <c r="D4022">
        <v>44</v>
      </c>
      <c r="E4022" t="s">
        <v>21</v>
      </c>
      <c r="F4022" t="s">
        <v>15</v>
      </c>
      <c r="G4022" t="b">
        <v>0</v>
      </c>
      <c r="I4022">
        <v>38</v>
      </c>
      <c r="J4022" t="b">
        <v>0</v>
      </c>
      <c r="K4022">
        <f>YEAR(Table1[[#This Row],[Patient Admission Date]])</f>
        <v>2023</v>
      </c>
      <c r="L4022" t="str">
        <f>TEXT(Table1[[#This Row],[Patient Admission Date]],"mmm")</f>
        <v>Aug</v>
      </c>
      <c r="M4022" t="str">
        <f>TEXT(Table1[[#This Row],[Patient Admission Date]],"ddd")</f>
        <v>Thu</v>
      </c>
      <c r="N4022" t="str">
        <f>TEXT(INT(HOUR(Table1[[#This Row],[Patient Admission Date]])/3)*3,"00")&amp;"-"&amp;TEXT(INT(HOUR(Table1[[#This Row],[Patient Admission Date]])/3)*3+3,"00")</f>
        <v>15-18</v>
      </c>
      <c r="O4022" t="str" cm="1">
        <f t="array" ref="O4022">_xlfn.IFS(Table1[[#This Row],[Patient Age]]&lt;=14,"0-14",Table1[[#This Row],[Patient Age]]&lt;=29,"15-29",Table1[[#This Row],[Patient Age]]&lt;=44,"30-44",Table1[[#This Row],[Patient Age]]&lt;=59,"45-59",Table1[[#This Row],[Patient Age]]&lt;=74,"60-74",TRUE,"75+")</f>
        <v>30-44</v>
      </c>
      <c r="P4022" t="str" cm="1">
        <f t="array" ref="P4022">_xlfn.IFS(Table1[[#This Row],[Patient Waittime]]&lt;=15,"0-15",Table1[[#This Row],[Patient Waittime]]&lt;=30,"16-30",Table1[[#This Row],[Patient Waittime]]&lt;=45,"31-45",Table1[[#This Row],[Patient Waittime]]&lt;=60,"46-60",TRUE,"60+")</f>
        <v>31-45</v>
      </c>
      <c r="Q4022">
        <f>--(Table1[[#This Row],[Patient Waittime]]&lt;=30)</f>
        <v>0</v>
      </c>
      <c r="R4022">
        <f>--Table1[[#This Row],[Patient Admission Flag]]</f>
        <v>0</v>
      </c>
      <c r="S4022">
        <f>--AND(Table1[[#This Row],[WithinTarget]]=1,Table1[[#This Row],[Patient Satisfaction Score]]&gt;=7)</f>
        <v>0</v>
      </c>
      <c r="T4022" t="str">
        <f>IF(LEFT(Table1[[#This Row],[Patient Gender]],1)="F","Female","Male")</f>
        <v>Male</v>
      </c>
    </row>
    <row r="4023" spans="1:20" x14ac:dyDescent="0.3">
      <c r="A4023" t="s">
        <v>4127</v>
      </c>
      <c r="B4023" s="1">
        <v>45509.217361111114</v>
      </c>
      <c r="C4023" t="s">
        <v>9</v>
      </c>
      <c r="D4023">
        <v>18</v>
      </c>
      <c r="E4023" t="s">
        <v>21</v>
      </c>
      <c r="F4023" t="s">
        <v>15</v>
      </c>
      <c r="G4023" t="b">
        <v>0</v>
      </c>
      <c r="I4023">
        <v>13</v>
      </c>
      <c r="J4023" t="b">
        <v>0</v>
      </c>
      <c r="K4023">
        <f>YEAR(Table1[[#This Row],[Patient Admission Date]])</f>
        <v>2024</v>
      </c>
      <c r="L4023" t="str">
        <f>TEXT(Table1[[#This Row],[Patient Admission Date]],"mmm")</f>
        <v>Aug</v>
      </c>
      <c r="M4023" t="str">
        <f>TEXT(Table1[[#This Row],[Patient Admission Date]],"ddd")</f>
        <v>Mon</v>
      </c>
      <c r="N4023" t="str">
        <f>TEXT(INT(HOUR(Table1[[#This Row],[Patient Admission Date]])/3)*3,"00")&amp;"-"&amp;TEXT(INT(HOUR(Table1[[#This Row],[Patient Admission Date]])/3)*3+3,"00")</f>
        <v>03-06</v>
      </c>
      <c r="O4023" t="str" cm="1">
        <f t="array" ref="O4023">_xlfn.IFS(Table1[[#This Row],[Patient Age]]&lt;=14,"0-14",Table1[[#This Row],[Patient Age]]&lt;=29,"15-29",Table1[[#This Row],[Patient Age]]&lt;=44,"30-44",Table1[[#This Row],[Patient Age]]&lt;=59,"45-59",Table1[[#This Row],[Patient Age]]&lt;=74,"60-74",TRUE,"75+")</f>
        <v>15-29</v>
      </c>
      <c r="P4023" t="str" cm="1">
        <f t="array" ref="P4023">_xlfn.IFS(Table1[[#This Row],[Patient Waittime]]&lt;=15,"0-15",Table1[[#This Row],[Patient Waittime]]&lt;=30,"16-30",Table1[[#This Row],[Patient Waittime]]&lt;=45,"31-45",Table1[[#This Row],[Patient Waittime]]&lt;=60,"46-60",TRUE,"60+")</f>
        <v>0-15</v>
      </c>
      <c r="Q4023">
        <f>--(Table1[[#This Row],[Patient Waittime]]&lt;=30)</f>
        <v>1</v>
      </c>
      <c r="R4023">
        <f>--Table1[[#This Row],[Patient Admission Flag]]</f>
        <v>0</v>
      </c>
      <c r="S4023">
        <f>--AND(Table1[[#This Row],[WithinTarget]]=1,Table1[[#This Row],[Patient Satisfaction Score]]&gt;=7)</f>
        <v>0</v>
      </c>
      <c r="T4023" t="str">
        <f>IF(LEFT(Table1[[#This Row],[Patient Gender]],1)="F","Female","Male")</f>
        <v>Male</v>
      </c>
    </row>
    <row r="4024" spans="1:20" x14ac:dyDescent="0.3">
      <c r="A4024" t="s">
        <v>4128</v>
      </c>
      <c r="B4024" s="1">
        <v>45021.630555555559</v>
      </c>
      <c r="C4024" t="s">
        <v>9</v>
      </c>
      <c r="D4024">
        <v>76</v>
      </c>
      <c r="E4024" t="s">
        <v>21</v>
      </c>
      <c r="F4024" t="s">
        <v>15</v>
      </c>
      <c r="G4024" t="b">
        <v>0</v>
      </c>
      <c r="I4024">
        <v>27</v>
      </c>
      <c r="J4024" t="b">
        <v>0</v>
      </c>
      <c r="K4024">
        <f>YEAR(Table1[[#This Row],[Patient Admission Date]])</f>
        <v>2023</v>
      </c>
      <c r="L4024" t="str">
        <f>TEXT(Table1[[#This Row],[Patient Admission Date]],"mmm")</f>
        <v>Apr</v>
      </c>
      <c r="M4024" t="str">
        <f>TEXT(Table1[[#This Row],[Patient Admission Date]],"ddd")</f>
        <v>Wed</v>
      </c>
      <c r="N4024" t="str">
        <f>TEXT(INT(HOUR(Table1[[#This Row],[Patient Admission Date]])/3)*3,"00")&amp;"-"&amp;TEXT(INT(HOUR(Table1[[#This Row],[Patient Admission Date]])/3)*3+3,"00")</f>
        <v>15-18</v>
      </c>
      <c r="O4024" t="str" cm="1">
        <f t="array" ref="O4024">_xlfn.IFS(Table1[[#This Row],[Patient Age]]&lt;=14,"0-14",Table1[[#This Row],[Patient Age]]&lt;=29,"15-29",Table1[[#This Row],[Patient Age]]&lt;=44,"30-44",Table1[[#This Row],[Patient Age]]&lt;=59,"45-59",Table1[[#This Row],[Patient Age]]&lt;=74,"60-74",TRUE,"75+")</f>
        <v>75+</v>
      </c>
      <c r="P4024" t="str" cm="1">
        <f t="array" ref="P4024">_xlfn.IFS(Table1[[#This Row],[Patient Waittime]]&lt;=15,"0-15",Table1[[#This Row],[Patient Waittime]]&lt;=30,"16-30",Table1[[#This Row],[Patient Waittime]]&lt;=45,"31-45",Table1[[#This Row],[Patient Waittime]]&lt;=60,"46-60",TRUE,"60+")</f>
        <v>16-30</v>
      </c>
      <c r="Q4024">
        <f>--(Table1[[#This Row],[Patient Waittime]]&lt;=30)</f>
        <v>1</v>
      </c>
      <c r="R4024">
        <f>--Table1[[#This Row],[Patient Admission Flag]]</f>
        <v>0</v>
      </c>
      <c r="S4024">
        <f>--AND(Table1[[#This Row],[WithinTarget]]=1,Table1[[#This Row],[Patient Satisfaction Score]]&gt;=7)</f>
        <v>0</v>
      </c>
      <c r="T4024" t="str">
        <f>IF(LEFT(Table1[[#This Row],[Patient Gender]],1)="F","Female","Male")</f>
        <v>Male</v>
      </c>
    </row>
    <row r="4025" spans="1:20" x14ac:dyDescent="0.3">
      <c r="A4025" t="s">
        <v>4129</v>
      </c>
      <c r="B4025" s="1">
        <v>45568.47152777778</v>
      </c>
      <c r="C4025" t="s">
        <v>9</v>
      </c>
      <c r="D4025">
        <v>42</v>
      </c>
      <c r="E4025" t="s">
        <v>21</v>
      </c>
      <c r="F4025" t="s">
        <v>15</v>
      </c>
      <c r="G4025" t="b">
        <v>0</v>
      </c>
      <c r="I4025">
        <v>48</v>
      </c>
      <c r="J4025" t="b">
        <v>0</v>
      </c>
      <c r="K4025">
        <f>YEAR(Table1[[#This Row],[Patient Admission Date]])</f>
        <v>2024</v>
      </c>
      <c r="L4025" t="str">
        <f>TEXT(Table1[[#This Row],[Patient Admission Date]],"mmm")</f>
        <v>Oct</v>
      </c>
      <c r="M4025" t="str">
        <f>TEXT(Table1[[#This Row],[Patient Admission Date]],"ddd")</f>
        <v>Thu</v>
      </c>
      <c r="N4025" t="str">
        <f>TEXT(INT(HOUR(Table1[[#This Row],[Patient Admission Date]])/3)*3,"00")&amp;"-"&amp;TEXT(INT(HOUR(Table1[[#This Row],[Patient Admission Date]])/3)*3+3,"00")</f>
        <v>09-12</v>
      </c>
      <c r="O4025" t="str" cm="1">
        <f t="array" ref="O4025">_xlfn.IFS(Table1[[#This Row],[Patient Age]]&lt;=14,"0-14",Table1[[#This Row],[Patient Age]]&lt;=29,"15-29",Table1[[#This Row],[Patient Age]]&lt;=44,"30-44",Table1[[#This Row],[Patient Age]]&lt;=59,"45-59",Table1[[#This Row],[Patient Age]]&lt;=74,"60-74",TRUE,"75+")</f>
        <v>30-44</v>
      </c>
      <c r="P4025" t="str" cm="1">
        <f t="array" ref="P4025">_xlfn.IFS(Table1[[#This Row],[Patient Waittime]]&lt;=15,"0-15",Table1[[#This Row],[Patient Waittime]]&lt;=30,"16-30",Table1[[#This Row],[Patient Waittime]]&lt;=45,"31-45",Table1[[#This Row],[Patient Waittime]]&lt;=60,"46-60",TRUE,"60+")</f>
        <v>46-60</v>
      </c>
      <c r="Q4025">
        <f>--(Table1[[#This Row],[Patient Waittime]]&lt;=30)</f>
        <v>0</v>
      </c>
      <c r="R4025">
        <f>--Table1[[#This Row],[Patient Admission Flag]]</f>
        <v>0</v>
      </c>
      <c r="S4025">
        <f>--AND(Table1[[#This Row],[WithinTarget]]=1,Table1[[#This Row],[Patient Satisfaction Score]]&gt;=7)</f>
        <v>0</v>
      </c>
      <c r="T4025" t="str">
        <f>IF(LEFT(Table1[[#This Row],[Patient Gender]],1)="F","Female","Male")</f>
        <v>Male</v>
      </c>
    </row>
    <row r="4026" spans="1:20" x14ac:dyDescent="0.3">
      <c r="A4026" t="s">
        <v>4130</v>
      </c>
      <c r="B4026" s="1">
        <v>45375.654861111114</v>
      </c>
      <c r="C4026" t="s">
        <v>9</v>
      </c>
      <c r="D4026">
        <v>13</v>
      </c>
      <c r="E4026" t="s">
        <v>21</v>
      </c>
      <c r="F4026" t="s">
        <v>15</v>
      </c>
      <c r="G4026" t="b">
        <v>0</v>
      </c>
      <c r="I4026">
        <v>29</v>
      </c>
      <c r="J4026" t="b">
        <v>0</v>
      </c>
      <c r="K4026">
        <f>YEAR(Table1[[#This Row],[Patient Admission Date]])</f>
        <v>2024</v>
      </c>
      <c r="L4026" t="str">
        <f>TEXT(Table1[[#This Row],[Patient Admission Date]],"mmm")</f>
        <v>Mar</v>
      </c>
      <c r="M4026" t="str">
        <f>TEXT(Table1[[#This Row],[Patient Admission Date]],"ddd")</f>
        <v>Sun</v>
      </c>
      <c r="N4026" t="str">
        <f>TEXT(INT(HOUR(Table1[[#This Row],[Patient Admission Date]])/3)*3,"00")&amp;"-"&amp;TEXT(INT(HOUR(Table1[[#This Row],[Patient Admission Date]])/3)*3+3,"00")</f>
        <v>15-18</v>
      </c>
      <c r="O4026" t="str" cm="1">
        <f t="array" ref="O4026">_xlfn.IFS(Table1[[#This Row],[Patient Age]]&lt;=14,"0-14",Table1[[#This Row],[Patient Age]]&lt;=29,"15-29",Table1[[#This Row],[Patient Age]]&lt;=44,"30-44",Table1[[#This Row],[Patient Age]]&lt;=59,"45-59",Table1[[#This Row],[Patient Age]]&lt;=74,"60-74",TRUE,"75+")</f>
        <v>0-14</v>
      </c>
      <c r="P4026" t="str" cm="1">
        <f t="array" ref="P4026">_xlfn.IFS(Table1[[#This Row],[Patient Waittime]]&lt;=15,"0-15",Table1[[#This Row],[Patient Waittime]]&lt;=30,"16-30",Table1[[#This Row],[Patient Waittime]]&lt;=45,"31-45",Table1[[#This Row],[Patient Waittime]]&lt;=60,"46-60",TRUE,"60+")</f>
        <v>16-30</v>
      </c>
      <c r="Q4026">
        <f>--(Table1[[#This Row],[Patient Waittime]]&lt;=30)</f>
        <v>1</v>
      </c>
      <c r="R4026">
        <f>--Table1[[#This Row],[Patient Admission Flag]]</f>
        <v>0</v>
      </c>
      <c r="S4026">
        <f>--AND(Table1[[#This Row],[WithinTarget]]=1,Table1[[#This Row],[Patient Satisfaction Score]]&gt;=7)</f>
        <v>0</v>
      </c>
      <c r="T4026" t="str">
        <f>IF(LEFT(Table1[[#This Row],[Patient Gender]],1)="F","Female","Male")</f>
        <v>Male</v>
      </c>
    </row>
    <row r="4027" spans="1:20" x14ac:dyDescent="0.3">
      <c r="A4027" t="s">
        <v>4131</v>
      </c>
      <c r="B4027" s="1">
        <v>45281.581250000003</v>
      </c>
      <c r="C4027" t="s">
        <v>9</v>
      </c>
      <c r="D4027">
        <v>79</v>
      </c>
      <c r="E4027" t="s">
        <v>21</v>
      </c>
      <c r="F4027" t="s">
        <v>15</v>
      </c>
      <c r="G4027" t="b">
        <v>0</v>
      </c>
      <c r="I4027">
        <v>40</v>
      </c>
      <c r="J4027" t="b">
        <v>0</v>
      </c>
      <c r="K4027">
        <f>YEAR(Table1[[#This Row],[Patient Admission Date]])</f>
        <v>2023</v>
      </c>
      <c r="L4027" t="str">
        <f>TEXT(Table1[[#This Row],[Patient Admission Date]],"mmm")</f>
        <v>Dec</v>
      </c>
      <c r="M4027" t="str">
        <f>TEXT(Table1[[#This Row],[Patient Admission Date]],"ddd")</f>
        <v>Thu</v>
      </c>
      <c r="N4027" t="str">
        <f>TEXT(INT(HOUR(Table1[[#This Row],[Patient Admission Date]])/3)*3,"00")&amp;"-"&amp;TEXT(INT(HOUR(Table1[[#This Row],[Patient Admission Date]])/3)*3+3,"00")</f>
        <v>12-15</v>
      </c>
      <c r="O4027" t="str" cm="1">
        <f t="array" ref="O4027">_xlfn.IFS(Table1[[#This Row],[Patient Age]]&lt;=14,"0-14",Table1[[#This Row],[Patient Age]]&lt;=29,"15-29",Table1[[#This Row],[Patient Age]]&lt;=44,"30-44",Table1[[#This Row],[Patient Age]]&lt;=59,"45-59",Table1[[#This Row],[Patient Age]]&lt;=74,"60-74",TRUE,"75+")</f>
        <v>75+</v>
      </c>
      <c r="P4027" t="str" cm="1">
        <f t="array" ref="P4027">_xlfn.IFS(Table1[[#This Row],[Patient Waittime]]&lt;=15,"0-15",Table1[[#This Row],[Patient Waittime]]&lt;=30,"16-30",Table1[[#This Row],[Patient Waittime]]&lt;=45,"31-45",Table1[[#This Row],[Patient Waittime]]&lt;=60,"46-60",TRUE,"60+")</f>
        <v>31-45</v>
      </c>
      <c r="Q4027">
        <f>--(Table1[[#This Row],[Patient Waittime]]&lt;=30)</f>
        <v>0</v>
      </c>
      <c r="R4027">
        <f>--Table1[[#This Row],[Patient Admission Flag]]</f>
        <v>0</v>
      </c>
      <c r="S4027">
        <f>--AND(Table1[[#This Row],[WithinTarget]]=1,Table1[[#This Row],[Patient Satisfaction Score]]&gt;=7)</f>
        <v>0</v>
      </c>
      <c r="T4027" t="str">
        <f>IF(LEFT(Table1[[#This Row],[Patient Gender]],1)="F","Female","Male")</f>
        <v>Male</v>
      </c>
    </row>
    <row r="4028" spans="1:20" x14ac:dyDescent="0.3">
      <c r="A4028" t="s">
        <v>4132</v>
      </c>
      <c r="B4028" s="1">
        <v>45570.963888888888</v>
      </c>
      <c r="C4028" t="s">
        <v>9</v>
      </c>
      <c r="D4028">
        <v>41</v>
      </c>
      <c r="E4028" t="s">
        <v>21</v>
      </c>
      <c r="F4028" t="s">
        <v>15</v>
      </c>
      <c r="G4028" t="b">
        <v>0</v>
      </c>
      <c r="I4028">
        <v>50</v>
      </c>
      <c r="J4028" t="b">
        <v>0</v>
      </c>
      <c r="K4028">
        <f>YEAR(Table1[[#This Row],[Patient Admission Date]])</f>
        <v>2024</v>
      </c>
      <c r="L4028" t="str">
        <f>TEXT(Table1[[#This Row],[Patient Admission Date]],"mmm")</f>
        <v>Oct</v>
      </c>
      <c r="M4028" t="str">
        <f>TEXT(Table1[[#This Row],[Patient Admission Date]],"ddd")</f>
        <v>Sat</v>
      </c>
      <c r="N4028" t="str">
        <f>TEXT(INT(HOUR(Table1[[#This Row],[Patient Admission Date]])/3)*3,"00")&amp;"-"&amp;TEXT(INT(HOUR(Table1[[#This Row],[Patient Admission Date]])/3)*3+3,"00")</f>
        <v>21-24</v>
      </c>
      <c r="O4028" t="str" cm="1">
        <f t="array" ref="O4028">_xlfn.IFS(Table1[[#This Row],[Patient Age]]&lt;=14,"0-14",Table1[[#This Row],[Patient Age]]&lt;=29,"15-29",Table1[[#This Row],[Patient Age]]&lt;=44,"30-44",Table1[[#This Row],[Patient Age]]&lt;=59,"45-59",Table1[[#This Row],[Patient Age]]&lt;=74,"60-74",TRUE,"75+")</f>
        <v>30-44</v>
      </c>
      <c r="P4028" t="str" cm="1">
        <f t="array" ref="P4028">_xlfn.IFS(Table1[[#This Row],[Patient Waittime]]&lt;=15,"0-15",Table1[[#This Row],[Patient Waittime]]&lt;=30,"16-30",Table1[[#This Row],[Patient Waittime]]&lt;=45,"31-45",Table1[[#This Row],[Patient Waittime]]&lt;=60,"46-60",TRUE,"60+")</f>
        <v>46-60</v>
      </c>
      <c r="Q4028">
        <f>--(Table1[[#This Row],[Patient Waittime]]&lt;=30)</f>
        <v>0</v>
      </c>
      <c r="R4028">
        <f>--Table1[[#This Row],[Patient Admission Flag]]</f>
        <v>0</v>
      </c>
      <c r="S4028">
        <f>--AND(Table1[[#This Row],[WithinTarget]]=1,Table1[[#This Row],[Patient Satisfaction Score]]&gt;=7)</f>
        <v>0</v>
      </c>
      <c r="T4028" t="str">
        <f>IF(LEFT(Table1[[#This Row],[Patient Gender]],1)="F","Female","Male")</f>
        <v>Male</v>
      </c>
    </row>
    <row r="4029" spans="1:20" x14ac:dyDescent="0.3">
      <c r="A4029" t="s">
        <v>4133</v>
      </c>
      <c r="B4029" s="1">
        <v>45244.582638888889</v>
      </c>
      <c r="C4029" t="s">
        <v>9</v>
      </c>
      <c r="D4029">
        <v>26</v>
      </c>
      <c r="E4029" t="s">
        <v>21</v>
      </c>
      <c r="F4029" t="s">
        <v>15</v>
      </c>
      <c r="G4029" t="b">
        <v>0</v>
      </c>
      <c r="I4029">
        <v>50</v>
      </c>
      <c r="J4029" t="b">
        <v>0</v>
      </c>
      <c r="K4029">
        <f>YEAR(Table1[[#This Row],[Patient Admission Date]])</f>
        <v>2023</v>
      </c>
      <c r="L4029" t="str">
        <f>TEXT(Table1[[#This Row],[Patient Admission Date]],"mmm")</f>
        <v>Nov</v>
      </c>
      <c r="M4029" t="str">
        <f>TEXT(Table1[[#This Row],[Patient Admission Date]],"ddd")</f>
        <v>Tue</v>
      </c>
      <c r="N4029" t="str">
        <f>TEXT(INT(HOUR(Table1[[#This Row],[Patient Admission Date]])/3)*3,"00")&amp;"-"&amp;TEXT(INT(HOUR(Table1[[#This Row],[Patient Admission Date]])/3)*3+3,"00")</f>
        <v>12-15</v>
      </c>
      <c r="O4029" t="str" cm="1">
        <f t="array" ref="O4029">_xlfn.IFS(Table1[[#This Row],[Patient Age]]&lt;=14,"0-14",Table1[[#This Row],[Patient Age]]&lt;=29,"15-29",Table1[[#This Row],[Patient Age]]&lt;=44,"30-44",Table1[[#This Row],[Patient Age]]&lt;=59,"45-59",Table1[[#This Row],[Patient Age]]&lt;=74,"60-74",TRUE,"75+")</f>
        <v>15-29</v>
      </c>
      <c r="P4029" t="str" cm="1">
        <f t="array" ref="P4029">_xlfn.IFS(Table1[[#This Row],[Patient Waittime]]&lt;=15,"0-15",Table1[[#This Row],[Patient Waittime]]&lt;=30,"16-30",Table1[[#This Row],[Patient Waittime]]&lt;=45,"31-45",Table1[[#This Row],[Patient Waittime]]&lt;=60,"46-60",TRUE,"60+")</f>
        <v>46-60</v>
      </c>
      <c r="Q4029">
        <f>--(Table1[[#This Row],[Patient Waittime]]&lt;=30)</f>
        <v>0</v>
      </c>
      <c r="R4029">
        <f>--Table1[[#This Row],[Patient Admission Flag]]</f>
        <v>0</v>
      </c>
      <c r="S4029">
        <f>--AND(Table1[[#This Row],[WithinTarget]]=1,Table1[[#This Row],[Patient Satisfaction Score]]&gt;=7)</f>
        <v>0</v>
      </c>
      <c r="T4029" t="str">
        <f>IF(LEFT(Table1[[#This Row],[Patient Gender]],1)="F","Female","Male")</f>
        <v>Male</v>
      </c>
    </row>
    <row r="4030" spans="1:20" x14ac:dyDescent="0.3">
      <c r="A4030" t="s">
        <v>4134</v>
      </c>
      <c r="B4030" s="1">
        <v>45283.330555555556</v>
      </c>
      <c r="C4030" t="s">
        <v>9</v>
      </c>
      <c r="D4030">
        <v>31</v>
      </c>
      <c r="E4030" t="s">
        <v>21</v>
      </c>
      <c r="F4030" t="s">
        <v>15</v>
      </c>
      <c r="G4030" t="b">
        <v>0</v>
      </c>
      <c r="H4030">
        <v>0</v>
      </c>
      <c r="I4030">
        <v>15</v>
      </c>
      <c r="J4030" t="b">
        <v>0</v>
      </c>
      <c r="K4030">
        <f>YEAR(Table1[[#This Row],[Patient Admission Date]])</f>
        <v>2023</v>
      </c>
      <c r="L4030" t="str">
        <f>TEXT(Table1[[#This Row],[Patient Admission Date]],"mmm")</f>
        <v>Dec</v>
      </c>
      <c r="M4030" t="str">
        <f>TEXT(Table1[[#This Row],[Patient Admission Date]],"ddd")</f>
        <v>Sat</v>
      </c>
      <c r="N4030" t="str">
        <f>TEXT(INT(HOUR(Table1[[#This Row],[Patient Admission Date]])/3)*3,"00")&amp;"-"&amp;TEXT(INT(HOUR(Table1[[#This Row],[Patient Admission Date]])/3)*3+3,"00")</f>
        <v>06-09</v>
      </c>
      <c r="O4030" t="str" cm="1">
        <f t="array" ref="O4030">_xlfn.IFS(Table1[[#This Row],[Patient Age]]&lt;=14,"0-14",Table1[[#This Row],[Patient Age]]&lt;=29,"15-29",Table1[[#This Row],[Patient Age]]&lt;=44,"30-44",Table1[[#This Row],[Patient Age]]&lt;=59,"45-59",Table1[[#This Row],[Patient Age]]&lt;=74,"60-74",TRUE,"75+")</f>
        <v>30-44</v>
      </c>
      <c r="P4030" t="str" cm="1">
        <f t="array" ref="P4030">_xlfn.IFS(Table1[[#This Row],[Patient Waittime]]&lt;=15,"0-15",Table1[[#This Row],[Patient Waittime]]&lt;=30,"16-30",Table1[[#This Row],[Patient Waittime]]&lt;=45,"31-45",Table1[[#This Row],[Patient Waittime]]&lt;=60,"46-60",TRUE,"60+")</f>
        <v>0-15</v>
      </c>
      <c r="Q4030">
        <f>--(Table1[[#This Row],[Patient Waittime]]&lt;=30)</f>
        <v>1</v>
      </c>
      <c r="R4030">
        <f>--Table1[[#This Row],[Patient Admission Flag]]</f>
        <v>0</v>
      </c>
      <c r="S4030">
        <f>--AND(Table1[[#This Row],[WithinTarget]]=1,Table1[[#This Row],[Patient Satisfaction Score]]&gt;=7)</f>
        <v>0</v>
      </c>
      <c r="T4030" t="str">
        <f>IF(LEFT(Table1[[#This Row],[Patient Gender]],1)="F","Female","Male")</f>
        <v>Male</v>
      </c>
    </row>
    <row r="4031" spans="1:20" x14ac:dyDescent="0.3">
      <c r="A4031" t="s">
        <v>4135</v>
      </c>
      <c r="B4031" s="1">
        <v>45126.4375</v>
      </c>
      <c r="C4031" t="s">
        <v>9</v>
      </c>
      <c r="D4031">
        <v>77</v>
      </c>
      <c r="E4031" t="s">
        <v>21</v>
      </c>
      <c r="F4031" t="s">
        <v>15</v>
      </c>
      <c r="G4031" t="b">
        <v>0</v>
      </c>
      <c r="H4031">
        <v>3</v>
      </c>
      <c r="I4031">
        <v>29</v>
      </c>
      <c r="J4031" t="b">
        <v>0</v>
      </c>
      <c r="K4031">
        <f>YEAR(Table1[[#This Row],[Patient Admission Date]])</f>
        <v>2023</v>
      </c>
      <c r="L4031" t="str">
        <f>TEXT(Table1[[#This Row],[Patient Admission Date]],"mmm")</f>
        <v>Jul</v>
      </c>
      <c r="M4031" t="str">
        <f>TEXT(Table1[[#This Row],[Patient Admission Date]],"ddd")</f>
        <v>Wed</v>
      </c>
      <c r="N4031" t="str">
        <f>TEXT(INT(HOUR(Table1[[#This Row],[Patient Admission Date]])/3)*3,"00")&amp;"-"&amp;TEXT(INT(HOUR(Table1[[#This Row],[Patient Admission Date]])/3)*3+3,"00")</f>
        <v>09-12</v>
      </c>
      <c r="O4031" t="str" cm="1">
        <f t="array" ref="O4031">_xlfn.IFS(Table1[[#This Row],[Patient Age]]&lt;=14,"0-14",Table1[[#This Row],[Patient Age]]&lt;=29,"15-29",Table1[[#This Row],[Patient Age]]&lt;=44,"30-44",Table1[[#This Row],[Patient Age]]&lt;=59,"45-59",Table1[[#This Row],[Patient Age]]&lt;=74,"60-74",TRUE,"75+")</f>
        <v>75+</v>
      </c>
      <c r="P4031" t="str" cm="1">
        <f t="array" ref="P4031">_xlfn.IFS(Table1[[#This Row],[Patient Waittime]]&lt;=15,"0-15",Table1[[#This Row],[Patient Waittime]]&lt;=30,"16-30",Table1[[#This Row],[Patient Waittime]]&lt;=45,"31-45",Table1[[#This Row],[Patient Waittime]]&lt;=60,"46-60",TRUE,"60+")</f>
        <v>16-30</v>
      </c>
      <c r="Q4031">
        <f>--(Table1[[#This Row],[Patient Waittime]]&lt;=30)</f>
        <v>1</v>
      </c>
      <c r="R4031">
        <f>--Table1[[#This Row],[Patient Admission Flag]]</f>
        <v>0</v>
      </c>
      <c r="S4031">
        <f>--AND(Table1[[#This Row],[WithinTarget]]=1,Table1[[#This Row],[Patient Satisfaction Score]]&gt;=7)</f>
        <v>0</v>
      </c>
      <c r="T4031" t="str">
        <f>IF(LEFT(Table1[[#This Row],[Patient Gender]],1)="F","Female","Male")</f>
        <v>Male</v>
      </c>
    </row>
    <row r="4032" spans="1:20" x14ac:dyDescent="0.3">
      <c r="A4032" t="s">
        <v>4136</v>
      </c>
      <c r="B4032" s="1">
        <v>45181.775000000001</v>
      </c>
      <c r="C4032" t="s">
        <v>9</v>
      </c>
      <c r="D4032">
        <v>72</v>
      </c>
      <c r="E4032" t="s">
        <v>21</v>
      </c>
      <c r="F4032" t="s">
        <v>15</v>
      </c>
      <c r="G4032" t="b">
        <v>0</v>
      </c>
      <c r="H4032">
        <v>3</v>
      </c>
      <c r="I4032">
        <v>44</v>
      </c>
      <c r="J4032" t="b">
        <v>0</v>
      </c>
      <c r="K4032">
        <f>YEAR(Table1[[#This Row],[Patient Admission Date]])</f>
        <v>2023</v>
      </c>
      <c r="L4032" t="str">
        <f>TEXT(Table1[[#This Row],[Patient Admission Date]],"mmm")</f>
        <v>Sep</v>
      </c>
      <c r="M4032" t="str">
        <f>TEXT(Table1[[#This Row],[Patient Admission Date]],"ddd")</f>
        <v>Tue</v>
      </c>
      <c r="N4032" t="str">
        <f>TEXT(INT(HOUR(Table1[[#This Row],[Patient Admission Date]])/3)*3,"00")&amp;"-"&amp;TEXT(INT(HOUR(Table1[[#This Row],[Patient Admission Date]])/3)*3+3,"00")</f>
        <v>18-21</v>
      </c>
      <c r="O4032" t="str" cm="1">
        <f t="array" ref="O4032">_xlfn.IFS(Table1[[#This Row],[Patient Age]]&lt;=14,"0-14",Table1[[#This Row],[Patient Age]]&lt;=29,"15-29",Table1[[#This Row],[Patient Age]]&lt;=44,"30-44",Table1[[#This Row],[Patient Age]]&lt;=59,"45-59",Table1[[#This Row],[Patient Age]]&lt;=74,"60-74",TRUE,"75+")</f>
        <v>60-74</v>
      </c>
      <c r="P4032" t="str" cm="1">
        <f t="array" ref="P4032">_xlfn.IFS(Table1[[#This Row],[Patient Waittime]]&lt;=15,"0-15",Table1[[#This Row],[Patient Waittime]]&lt;=30,"16-30",Table1[[#This Row],[Patient Waittime]]&lt;=45,"31-45",Table1[[#This Row],[Patient Waittime]]&lt;=60,"46-60",TRUE,"60+")</f>
        <v>31-45</v>
      </c>
      <c r="Q4032">
        <f>--(Table1[[#This Row],[Patient Waittime]]&lt;=30)</f>
        <v>0</v>
      </c>
      <c r="R4032">
        <f>--Table1[[#This Row],[Patient Admission Flag]]</f>
        <v>0</v>
      </c>
      <c r="S4032">
        <f>--AND(Table1[[#This Row],[WithinTarget]]=1,Table1[[#This Row],[Patient Satisfaction Score]]&gt;=7)</f>
        <v>0</v>
      </c>
      <c r="T4032" t="str">
        <f>IF(LEFT(Table1[[#This Row],[Patient Gender]],1)="F","Female","Male")</f>
        <v>Male</v>
      </c>
    </row>
    <row r="4033" spans="1:20" x14ac:dyDescent="0.3">
      <c r="A4033" t="s">
        <v>4137</v>
      </c>
      <c r="B4033" s="1">
        <v>45353.159722222219</v>
      </c>
      <c r="C4033" t="s">
        <v>9</v>
      </c>
      <c r="D4033">
        <v>51</v>
      </c>
      <c r="E4033" t="s">
        <v>21</v>
      </c>
      <c r="F4033" t="s">
        <v>15</v>
      </c>
      <c r="G4033" t="b">
        <v>0</v>
      </c>
      <c r="H4033">
        <v>4</v>
      </c>
      <c r="I4033">
        <v>40</v>
      </c>
      <c r="J4033" t="b">
        <v>0</v>
      </c>
      <c r="K4033">
        <f>YEAR(Table1[[#This Row],[Patient Admission Date]])</f>
        <v>2024</v>
      </c>
      <c r="L4033" t="str">
        <f>TEXT(Table1[[#This Row],[Patient Admission Date]],"mmm")</f>
        <v>Mar</v>
      </c>
      <c r="M4033" t="str">
        <f>TEXT(Table1[[#This Row],[Patient Admission Date]],"ddd")</f>
        <v>Sat</v>
      </c>
      <c r="N4033" t="str">
        <f>TEXT(INT(HOUR(Table1[[#This Row],[Patient Admission Date]])/3)*3,"00")&amp;"-"&amp;TEXT(INT(HOUR(Table1[[#This Row],[Patient Admission Date]])/3)*3+3,"00")</f>
        <v>03-06</v>
      </c>
      <c r="O4033" t="str" cm="1">
        <f t="array" ref="O4033">_xlfn.IFS(Table1[[#This Row],[Patient Age]]&lt;=14,"0-14",Table1[[#This Row],[Patient Age]]&lt;=29,"15-29",Table1[[#This Row],[Patient Age]]&lt;=44,"30-44",Table1[[#This Row],[Patient Age]]&lt;=59,"45-59",Table1[[#This Row],[Patient Age]]&lt;=74,"60-74",TRUE,"75+")</f>
        <v>45-59</v>
      </c>
      <c r="P4033" t="str" cm="1">
        <f t="array" ref="P4033">_xlfn.IFS(Table1[[#This Row],[Patient Waittime]]&lt;=15,"0-15",Table1[[#This Row],[Patient Waittime]]&lt;=30,"16-30",Table1[[#This Row],[Patient Waittime]]&lt;=45,"31-45",Table1[[#This Row],[Patient Waittime]]&lt;=60,"46-60",TRUE,"60+")</f>
        <v>31-45</v>
      </c>
      <c r="Q4033">
        <f>--(Table1[[#This Row],[Patient Waittime]]&lt;=30)</f>
        <v>0</v>
      </c>
      <c r="R4033">
        <f>--Table1[[#This Row],[Patient Admission Flag]]</f>
        <v>0</v>
      </c>
      <c r="S4033">
        <f>--AND(Table1[[#This Row],[WithinTarget]]=1,Table1[[#This Row],[Patient Satisfaction Score]]&gt;=7)</f>
        <v>0</v>
      </c>
      <c r="T4033" t="str">
        <f>IF(LEFT(Table1[[#This Row],[Patient Gender]],1)="F","Female","Male")</f>
        <v>Male</v>
      </c>
    </row>
    <row r="4034" spans="1:20" x14ac:dyDescent="0.3">
      <c r="A4034" t="s">
        <v>4138</v>
      </c>
      <c r="B4034" s="1">
        <v>45340.981249999997</v>
      </c>
      <c r="C4034" t="s">
        <v>9</v>
      </c>
      <c r="D4034">
        <v>27</v>
      </c>
      <c r="E4034" t="s">
        <v>21</v>
      </c>
      <c r="F4034" t="s">
        <v>15</v>
      </c>
      <c r="G4034" t="b">
        <v>0</v>
      </c>
      <c r="H4034">
        <v>6</v>
      </c>
      <c r="I4034">
        <v>25</v>
      </c>
      <c r="J4034" t="b">
        <v>0</v>
      </c>
      <c r="K4034">
        <f>YEAR(Table1[[#This Row],[Patient Admission Date]])</f>
        <v>2024</v>
      </c>
      <c r="L4034" t="str">
        <f>TEXT(Table1[[#This Row],[Patient Admission Date]],"mmm")</f>
        <v>Feb</v>
      </c>
      <c r="M4034" t="str">
        <f>TEXT(Table1[[#This Row],[Patient Admission Date]],"ddd")</f>
        <v>Sun</v>
      </c>
      <c r="N4034" t="str">
        <f>TEXT(INT(HOUR(Table1[[#This Row],[Patient Admission Date]])/3)*3,"00")&amp;"-"&amp;TEXT(INT(HOUR(Table1[[#This Row],[Patient Admission Date]])/3)*3+3,"00")</f>
        <v>21-24</v>
      </c>
      <c r="O4034" t="str" cm="1">
        <f t="array" ref="O4034">_xlfn.IFS(Table1[[#This Row],[Patient Age]]&lt;=14,"0-14",Table1[[#This Row],[Patient Age]]&lt;=29,"15-29",Table1[[#This Row],[Patient Age]]&lt;=44,"30-44",Table1[[#This Row],[Patient Age]]&lt;=59,"45-59",Table1[[#This Row],[Patient Age]]&lt;=74,"60-74",TRUE,"75+")</f>
        <v>15-29</v>
      </c>
      <c r="P4034" t="str" cm="1">
        <f t="array" ref="P4034">_xlfn.IFS(Table1[[#This Row],[Patient Waittime]]&lt;=15,"0-15",Table1[[#This Row],[Patient Waittime]]&lt;=30,"16-30",Table1[[#This Row],[Patient Waittime]]&lt;=45,"31-45",Table1[[#This Row],[Patient Waittime]]&lt;=60,"46-60",TRUE,"60+")</f>
        <v>16-30</v>
      </c>
      <c r="Q4034">
        <f>--(Table1[[#This Row],[Patient Waittime]]&lt;=30)</f>
        <v>1</v>
      </c>
      <c r="R4034">
        <f>--Table1[[#This Row],[Patient Admission Flag]]</f>
        <v>0</v>
      </c>
      <c r="S4034">
        <f>--AND(Table1[[#This Row],[WithinTarget]]=1,Table1[[#This Row],[Patient Satisfaction Score]]&gt;=7)</f>
        <v>0</v>
      </c>
      <c r="T4034" t="str">
        <f>IF(LEFT(Table1[[#This Row],[Patient Gender]],1)="F","Female","Male")</f>
        <v>Male</v>
      </c>
    </row>
    <row r="4035" spans="1:20" x14ac:dyDescent="0.3">
      <c r="A4035" t="s">
        <v>4139</v>
      </c>
      <c r="B4035" s="1">
        <v>45391.84652777778</v>
      </c>
      <c r="C4035" t="s">
        <v>9</v>
      </c>
      <c r="D4035">
        <v>64</v>
      </c>
      <c r="E4035" t="s">
        <v>21</v>
      </c>
      <c r="F4035" t="s">
        <v>15</v>
      </c>
      <c r="G4035" t="b">
        <v>0</v>
      </c>
      <c r="H4035">
        <v>7</v>
      </c>
      <c r="I4035">
        <v>39</v>
      </c>
      <c r="J4035" t="b">
        <v>0</v>
      </c>
      <c r="K4035">
        <f>YEAR(Table1[[#This Row],[Patient Admission Date]])</f>
        <v>2024</v>
      </c>
      <c r="L4035" t="str">
        <f>TEXT(Table1[[#This Row],[Patient Admission Date]],"mmm")</f>
        <v>Apr</v>
      </c>
      <c r="M4035" t="str">
        <f>TEXT(Table1[[#This Row],[Patient Admission Date]],"ddd")</f>
        <v>Tue</v>
      </c>
      <c r="N4035" t="str">
        <f>TEXT(INT(HOUR(Table1[[#This Row],[Patient Admission Date]])/3)*3,"00")&amp;"-"&amp;TEXT(INT(HOUR(Table1[[#This Row],[Patient Admission Date]])/3)*3+3,"00")</f>
        <v>18-21</v>
      </c>
      <c r="O4035" t="str" cm="1">
        <f t="array" ref="O4035">_xlfn.IFS(Table1[[#This Row],[Patient Age]]&lt;=14,"0-14",Table1[[#This Row],[Patient Age]]&lt;=29,"15-29",Table1[[#This Row],[Patient Age]]&lt;=44,"30-44",Table1[[#This Row],[Patient Age]]&lt;=59,"45-59",Table1[[#This Row],[Patient Age]]&lt;=74,"60-74",TRUE,"75+")</f>
        <v>60-74</v>
      </c>
      <c r="P4035" t="str" cm="1">
        <f t="array" ref="P4035">_xlfn.IFS(Table1[[#This Row],[Patient Waittime]]&lt;=15,"0-15",Table1[[#This Row],[Patient Waittime]]&lt;=30,"16-30",Table1[[#This Row],[Patient Waittime]]&lt;=45,"31-45",Table1[[#This Row],[Patient Waittime]]&lt;=60,"46-60",TRUE,"60+")</f>
        <v>31-45</v>
      </c>
      <c r="Q4035">
        <f>--(Table1[[#This Row],[Patient Waittime]]&lt;=30)</f>
        <v>0</v>
      </c>
      <c r="R4035">
        <f>--Table1[[#This Row],[Patient Admission Flag]]</f>
        <v>0</v>
      </c>
      <c r="S4035">
        <f>--AND(Table1[[#This Row],[WithinTarget]]=1,Table1[[#This Row],[Patient Satisfaction Score]]&gt;=7)</f>
        <v>0</v>
      </c>
      <c r="T4035" t="str">
        <f>IF(LEFT(Table1[[#This Row],[Patient Gender]],1)="F","Female","Male")</f>
        <v>Male</v>
      </c>
    </row>
    <row r="4036" spans="1:20" x14ac:dyDescent="0.3">
      <c r="A4036" t="s">
        <v>4140</v>
      </c>
      <c r="B4036" s="1">
        <v>45259.958333333336</v>
      </c>
      <c r="C4036" t="s">
        <v>9</v>
      </c>
      <c r="D4036">
        <v>46</v>
      </c>
      <c r="E4036" t="s">
        <v>21</v>
      </c>
      <c r="F4036" t="s">
        <v>15</v>
      </c>
      <c r="G4036" t="b">
        <v>0</v>
      </c>
      <c r="H4036">
        <v>9</v>
      </c>
      <c r="I4036">
        <v>46</v>
      </c>
      <c r="J4036" t="b">
        <v>0</v>
      </c>
      <c r="K4036">
        <f>YEAR(Table1[[#This Row],[Patient Admission Date]])</f>
        <v>2023</v>
      </c>
      <c r="L4036" t="str">
        <f>TEXT(Table1[[#This Row],[Patient Admission Date]],"mmm")</f>
        <v>Nov</v>
      </c>
      <c r="M4036" t="str">
        <f>TEXT(Table1[[#This Row],[Patient Admission Date]],"ddd")</f>
        <v>Wed</v>
      </c>
      <c r="N4036" t="str">
        <f>TEXT(INT(HOUR(Table1[[#This Row],[Patient Admission Date]])/3)*3,"00")&amp;"-"&amp;TEXT(INT(HOUR(Table1[[#This Row],[Patient Admission Date]])/3)*3+3,"00")</f>
        <v>21-24</v>
      </c>
      <c r="O4036" t="str" cm="1">
        <f t="array" ref="O4036">_xlfn.IFS(Table1[[#This Row],[Patient Age]]&lt;=14,"0-14",Table1[[#This Row],[Patient Age]]&lt;=29,"15-29",Table1[[#This Row],[Patient Age]]&lt;=44,"30-44",Table1[[#This Row],[Patient Age]]&lt;=59,"45-59",Table1[[#This Row],[Patient Age]]&lt;=74,"60-74",TRUE,"75+")</f>
        <v>45-59</v>
      </c>
      <c r="P4036" t="str" cm="1">
        <f t="array" ref="P4036">_xlfn.IFS(Table1[[#This Row],[Patient Waittime]]&lt;=15,"0-15",Table1[[#This Row],[Patient Waittime]]&lt;=30,"16-30",Table1[[#This Row],[Patient Waittime]]&lt;=45,"31-45",Table1[[#This Row],[Patient Waittime]]&lt;=60,"46-60",TRUE,"60+")</f>
        <v>46-60</v>
      </c>
      <c r="Q4036">
        <f>--(Table1[[#This Row],[Patient Waittime]]&lt;=30)</f>
        <v>0</v>
      </c>
      <c r="R4036">
        <f>--Table1[[#This Row],[Patient Admission Flag]]</f>
        <v>0</v>
      </c>
      <c r="S4036">
        <f>--AND(Table1[[#This Row],[WithinTarget]]=1,Table1[[#This Row],[Patient Satisfaction Score]]&gt;=7)</f>
        <v>0</v>
      </c>
      <c r="T4036" t="str">
        <f>IF(LEFT(Table1[[#This Row],[Patient Gender]],1)="F","Female","Male")</f>
        <v>Male</v>
      </c>
    </row>
    <row r="4037" spans="1:20" x14ac:dyDescent="0.3">
      <c r="A4037" t="s">
        <v>4141</v>
      </c>
      <c r="B4037" s="1">
        <v>45505.017361111109</v>
      </c>
      <c r="C4037" t="s">
        <v>9</v>
      </c>
      <c r="D4037">
        <v>78</v>
      </c>
      <c r="E4037" t="s">
        <v>21</v>
      </c>
      <c r="F4037" t="s">
        <v>15</v>
      </c>
      <c r="G4037" t="b">
        <v>0</v>
      </c>
      <c r="H4037">
        <v>9</v>
      </c>
      <c r="I4037">
        <v>36</v>
      </c>
      <c r="J4037" t="b">
        <v>0</v>
      </c>
      <c r="K4037">
        <f>YEAR(Table1[[#This Row],[Patient Admission Date]])</f>
        <v>2024</v>
      </c>
      <c r="L4037" t="str">
        <f>TEXT(Table1[[#This Row],[Patient Admission Date]],"mmm")</f>
        <v>Aug</v>
      </c>
      <c r="M4037" t="str">
        <f>TEXT(Table1[[#This Row],[Patient Admission Date]],"ddd")</f>
        <v>Thu</v>
      </c>
      <c r="N4037" t="str">
        <f>TEXT(INT(HOUR(Table1[[#This Row],[Patient Admission Date]])/3)*3,"00")&amp;"-"&amp;TEXT(INT(HOUR(Table1[[#This Row],[Patient Admission Date]])/3)*3+3,"00")</f>
        <v>00-03</v>
      </c>
      <c r="O4037" t="str" cm="1">
        <f t="array" ref="O4037">_xlfn.IFS(Table1[[#This Row],[Patient Age]]&lt;=14,"0-14",Table1[[#This Row],[Patient Age]]&lt;=29,"15-29",Table1[[#This Row],[Patient Age]]&lt;=44,"30-44",Table1[[#This Row],[Patient Age]]&lt;=59,"45-59",Table1[[#This Row],[Patient Age]]&lt;=74,"60-74",TRUE,"75+")</f>
        <v>75+</v>
      </c>
      <c r="P4037" t="str" cm="1">
        <f t="array" ref="P4037">_xlfn.IFS(Table1[[#This Row],[Patient Waittime]]&lt;=15,"0-15",Table1[[#This Row],[Patient Waittime]]&lt;=30,"16-30",Table1[[#This Row],[Patient Waittime]]&lt;=45,"31-45",Table1[[#This Row],[Patient Waittime]]&lt;=60,"46-60",TRUE,"60+")</f>
        <v>31-45</v>
      </c>
      <c r="Q4037">
        <f>--(Table1[[#This Row],[Patient Waittime]]&lt;=30)</f>
        <v>0</v>
      </c>
      <c r="R4037">
        <f>--Table1[[#This Row],[Patient Admission Flag]]</f>
        <v>0</v>
      </c>
      <c r="S4037">
        <f>--AND(Table1[[#This Row],[WithinTarget]]=1,Table1[[#This Row],[Patient Satisfaction Score]]&gt;=7)</f>
        <v>0</v>
      </c>
      <c r="T4037" t="str">
        <f>IF(LEFT(Table1[[#This Row],[Patient Gender]],1)="F","Female","Male")</f>
        <v>Male</v>
      </c>
    </row>
    <row r="4038" spans="1:20" x14ac:dyDescent="0.3">
      <c r="A4038" t="s">
        <v>4142</v>
      </c>
      <c r="B4038" s="1">
        <v>45051.075694444444</v>
      </c>
      <c r="C4038" t="s">
        <v>9</v>
      </c>
      <c r="D4038">
        <v>27</v>
      </c>
      <c r="E4038" t="s">
        <v>21</v>
      </c>
      <c r="F4038" t="s">
        <v>26</v>
      </c>
      <c r="G4038" t="b">
        <v>0</v>
      </c>
      <c r="I4038">
        <v>24</v>
      </c>
      <c r="J4038" t="b">
        <v>0</v>
      </c>
      <c r="K4038">
        <f>YEAR(Table1[[#This Row],[Patient Admission Date]])</f>
        <v>2023</v>
      </c>
      <c r="L4038" t="str">
        <f>TEXT(Table1[[#This Row],[Patient Admission Date]],"mmm")</f>
        <v>May</v>
      </c>
      <c r="M4038" t="str">
        <f>TEXT(Table1[[#This Row],[Patient Admission Date]],"ddd")</f>
        <v>Fri</v>
      </c>
      <c r="N4038" t="str">
        <f>TEXT(INT(HOUR(Table1[[#This Row],[Patient Admission Date]])/3)*3,"00")&amp;"-"&amp;TEXT(INT(HOUR(Table1[[#This Row],[Patient Admission Date]])/3)*3+3,"00")</f>
        <v>00-03</v>
      </c>
      <c r="O4038" t="str" cm="1">
        <f t="array" ref="O4038">_xlfn.IFS(Table1[[#This Row],[Patient Age]]&lt;=14,"0-14",Table1[[#This Row],[Patient Age]]&lt;=29,"15-29",Table1[[#This Row],[Patient Age]]&lt;=44,"30-44",Table1[[#This Row],[Patient Age]]&lt;=59,"45-59",Table1[[#This Row],[Patient Age]]&lt;=74,"60-74",TRUE,"75+")</f>
        <v>15-29</v>
      </c>
      <c r="P4038" t="str" cm="1">
        <f t="array" ref="P4038">_xlfn.IFS(Table1[[#This Row],[Patient Waittime]]&lt;=15,"0-15",Table1[[#This Row],[Patient Waittime]]&lt;=30,"16-30",Table1[[#This Row],[Patient Waittime]]&lt;=45,"31-45",Table1[[#This Row],[Patient Waittime]]&lt;=60,"46-60",TRUE,"60+")</f>
        <v>16-30</v>
      </c>
      <c r="Q4038">
        <f>--(Table1[[#This Row],[Patient Waittime]]&lt;=30)</f>
        <v>1</v>
      </c>
      <c r="R4038">
        <f>--Table1[[#This Row],[Patient Admission Flag]]</f>
        <v>0</v>
      </c>
      <c r="S4038">
        <f>--AND(Table1[[#This Row],[WithinTarget]]=1,Table1[[#This Row],[Patient Satisfaction Score]]&gt;=7)</f>
        <v>0</v>
      </c>
      <c r="T4038" t="str">
        <f>IF(LEFT(Table1[[#This Row],[Patient Gender]],1)="F","Female","Male")</f>
        <v>Male</v>
      </c>
    </row>
    <row r="4039" spans="1:20" x14ac:dyDescent="0.3">
      <c r="A4039" t="s">
        <v>4143</v>
      </c>
      <c r="B4039" s="1">
        <v>45173.688194444447</v>
      </c>
      <c r="C4039" t="s">
        <v>9</v>
      </c>
      <c r="D4039">
        <v>13</v>
      </c>
      <c r="E4039" t="s">
        <v>21</v>
      </c>
      <c r="F4039" t="s">
        <v>26</v>
      </c>
      <c r="G4039" t="b">
        <v>0</v>
      </c>
      <c r="I4039">
        <v>31</v>
      </c>
      <c r="J4039" t="b">
        <v>0</v>
      </c>
      <c r="K4039">
        <f>YEAR(Table1[[#This Row],[Patient Admission Date]])</f>
        <v>2023</v>
      </c>
      <c r="L4039" t="str">
        <f>TEXT(Table1[[#This Row],[Patient Admission Date]],"mmm")</f>
        <v>Sep</v>
      </c>
      <c r="M4039" t="str">
        <f>TEXT(Table1[[#This Row],[Patient Admission Date]],"ddd")</f>
        <v>Mon</v>
      </c>
      <c r="N4039" t="str">
        <f>TEXT(INT(HOUR(Table1[[#This Row],[Patient Admission Date]])/3)*3,"00")&amp;"-"&amp;TEXT(INT(HOUR(Table1[[#This Row],[Patient Admission Date]])/3)*3+3,"00")</f>
        <v>15-18</v>
      </c>
      <c r="O4039" t="str" cm="1">
        <f t="array" ref="O4039">_xlfn.IFS(Table1[[#This Row],[Patient Age]]&lt;=14,"0-14",Table1[[#This Row],[Patient Age]]&lt;=29,"15-29",Table1[[#This Row],[Patient Age]]&lt;=44,"30-44",Table1[[#This Row],[Patient Age]]&lt;=59,"45-59",Table1[[#This Row],[Patient Age]]&lt;=74,"60-74",TRUE,"75+")</f>
        <v>0-14</v>
      </c>
      <c r="P4039" t="str" cm="1">
        <f t="array" ref="P4039">_xlfn.IFS(Table1[[#This Row],[Patient Waittime]]&lt;=15,"0-15",Table1[[#This Row],[Patient Waittime]]&lt;=30,"16-30",Table1[[#This Row],[Patient Waittime]]&lt;=45,"31-45",Table1[[#This Row],[Patient Waittime]]&lt;=60,"46-60",TRUE,"60+")</f>
        <v>31-45</v>
      </c>
      <c r="Q4039">
        <f>--(Table1[[#This Row],[Patient Waittime]]&lt;=30)</f>
        <v>0</v>
      </c>
      <c r="R4039">
        <f>--Table1[[#This Row],[Patient Admission Flag]]</f>
        <v>0</v>
      </c>
      <c r="S4039">
        <f>--AND(Table1[[#This Row],[WithinTarget]]=1,Table1[[#This Row],[Patient Satisfaction Score]]&gt;=7)</f>
        <v>0</v>
      </c>
      <c r="T4039" t="str">
        <f>IF(LEFT(Table1[[#This Row],[Patient Gender]],1)="F","Female","Male")</f>
        <v>Male</v>
      </c>
    </row>
    <row r="4040" spans="1:20" x14ac:dyDescent="0.3">
      <c r="A4040" t="s">
        <v>4144</v>
      </c>
      <c r="B4040" s="1">
        <v>45210.349305555559</v>
      </c>
      <c r="C4040" t="s">
        <v>9</v>
      </c>
      <c r="D4040">
        <v>79</v>
      </c>
      <c r="E4040" t="s">
        <v>21</v>
      </c>
      <c r="F4040" t="s">
        <v>26</v>
      </c>
      <c r="G4040" t="b">
        <v>0</v>
      </c>
      <c r="I4040">
        <v>15</v>
      </c>
      <c r="J4040" t="b">
        <v>0</v>
      </c>
      <c r="K4040">
        <f>YEAR(Table1[[#This Row],[Patient Admission Date]])</f>
        <v>2023</v>
      </c>
      <c r="L4040" t="str">
        <f>TEXT(Table1[[#This Row],[Patient Admission Date]],"mmm")</f>
        <v>Oct</v>
      </c>
      <c r="M4040" t="str">
        <f>TEXT(Table1[[#This Row],[Patient Admission Date]],"ddd")</f>
        <v>Wed</v>
      </c>
      <c r="N4040" t="str">
        <f>TEXT(INT(HOUR(Table1[[#This Row],[Patient Admission Date]])/3)*3,"00")&amp;"-"&amp;TEXT(INT(HOUR(Table1[[#This Row],[Patient Admission Date]])/3)*3+3,"00")</f>
        <v>06-09</v>
      </c>
      <c r="O4040" t="str" cm="1">
        <f t="array" ref="O4040">_xlfn.IFS(Table1[[#This Row],[Patient Age]]&lt;=14,"0-14",Table1[[#This Row],[Patient Age]]&lt;=29,"15-29",Table1[[#This Row],[Patient Age]]&lt;=44,"30-44",Table1[[#This Row],[Patient Age]]&lt;=59,"45-59",Table1[[#This Row],[Patient Age]]&lt;=74,"60-74",TRUE,"75+")</f>
        <v>75+</v>
      </c>
      <c r="P4040" t="str" cm="1">
        <f t="array" ref="P4040">_xlfn.IFS(Table1[[#This Row],[Patient Waittime]]&lt;=15,"0-15",Table1[[#This Row],[Patient Waittime]]&lt;=30,"16-30",Table1[[#This Row],[Patient Waittime]]&lt;=45,"31-45",Table1[[#This Row],[Patient Waittime]]&lt;=60,"46-60",TRUE,"60+")</f>
        <v>0-15</v>
      </c>
      <c r="Q4040">
        <f>--(Table1[[#This Row],[Patient Waittime]]&lt;=30)</f>
        <v>1</v>
      </c>
      <c r="R4040">
        <f>--Table1[[#This Row],[Patient Admission Flag]]</f>
        <v>0</v>
      </c>
      <c r="S4040">
        <f>--AND(Table1[[#This Row],[WithinTarget]]=1,Table1[[#This Row],[Patient Satisfaction Score]]&gt;=7)</f>
        <v>0</v>
      </c>
      <c r="T4040" t="str">
        <f>IF(LEFT(Table1[[#This Row],[Patient Gender]],1)="F","Female","Male")</f>
        <v>Male</v>
      </c>
    </row>
    <row r="4041" spans="1:20" x14ac:dyDescent="0.3">
      <c r="A4041" t="s">
        <v>4145</v>
      </c>
      <c r="B4041" s="1">
        <v>45377.230555555558</v>
      </c>
      <c r="C4041" t="s">
        <v>9</v>
      </c>
      <c r="D4041">
        <v>33</v>
      </c>
      <c r="E4041" t="s">
        <v>21</v>
      </c>
      <c r="F4041" t="s">
        <v>11</v>
      </c>
      <c r="G4041" t="b">
        <v>0</v>
      </c>
      <c r="I4041">
        <v>12</v>
      </c>
      <c r="J4041" t="b">
        <v>0</v>
      </c>
      <c r="K4041">
        <f>YEAR(Table1[[#This Row],[Patient Admission Date]])</f>
        <v>2024</v>
      </c>
      <c r="L4041" t="str">
        <f>TEXT(Table1[[#This Row],[Patient Admission Date]],"mmm")</f>
        <v>Mar</v>
      </c>
      <c r="M4041" t="str">
        <f>TEXT(Table1[[#This Row],[Patient Admission Date]],"ddd")</f>
        <v>Tue</v>
      </c>
      <c r="N4041" t="str">
        <f>TEXT(INT(HOUR(Table1[[#This Row],[Patient Admission Date]])/3)*3,"00")&amp;"-"&amp;TEXT(INT(HOUR(Table1[[#This Row],[Patient Admission Date]])/3)*3+3,"00")</f>
        <v>03-06</v>
      </c>
      <c r="O4041" t="str" cm="1">
        <f t="array" ref="O4041">_xlfn.IFS(Table1[[#This Row],[Patient Age]]&lt;=14,"0-14",Table1[[#This Row],[Patient Age]]&lt;=29,"15-29",Table1[[#This Row],[Patient Age]]&lt;=44,"30-44",Table1[[#This Row],[Patient Age]]&lt;=59,"45-59",Table1[[#This Row],[Patient Age]]&lt;=74,"60-74",TRUE,"75+")</f>
        <v>30-44</v>
      </c>
      <c r="P4041" t="str" cm="1">
        <f t="array" ref="P4041">_xlfn.IFS(Table1[[#This Row],[Patient Waittime]]&lt;=15,"0-15",Table1[[#This Row],[Patient Waittime]]&lt;=30,"16-30",Table1[[#This Row],[Patient Waittime]]&lt;=45,"31-45",Table1[[#This Row],[Patient Waittime]]&lt;=60,"46-60",TRUE,"60+")</f>
        <v>0-15</v>
      </c>
      <c r="Q4041">
        <f>--(Table1[[#This Row],[Patient Waittime]]&lt;=30)</f>
        <v>1</v>
      </c>
      <c r="R4041">
        <f>--Table1[[#This Row],[Patient Admission Flag]]</f>
        <v>0</v>
      </c>
      <c r="S4041">
        <f>--AND(Table1[[#This Row],[WithinTarget]]=1,Table1[[#This Row],[Patient Satisfaction Score]]&gt;=7)</f>
        <v>0</v>
      </c>
      <c r="T4041" t="str">
        <f>IF(LEFT(Table1[[#This Row],[Patient Gender]],1)="F","Female","Male")</f>
        <v>Male</v>
      </c>
    </row>
    <row r="4042" spans="1:20" x14ac:dyDescent="0.3">
      <c r="A4042" t="s">
        <v>4146</v>
      </c>
      <c r="B4042" s="1">
        <v>45078.557638888888</v>
      </c>
      <c r="C4042" t="s">
        <v>9</v>
      </c>
      <c r="D4042">
        <v>67</v>
      </c>
      <c r="E4042" t="s">
        <v>21</v>
      </c>
      <c r="F4042" t="s">
        <v>11</v>
      </c>
      <c r="G4042" t="b">
        <v>0</v>
      </c>
      <c r="I4042">
        <v>39</v>
      </c>
      <c r="J4042" t="b">
        <v>0</v>
      </c>
      <c r="K4042">
        <f>YEAR(Table1[[#This Row],[Patient Admission Date]])</f>
        <v>2023</v>
      </c>
      <c r="L4042" t="str">
        <f>TEXT(Table1[[#This Row],[Patient Admission Date]],"mmm")</f>
        <v>Jun</v>
      </c>
      <c r="M4042" t="str">
        <f>TEXT(Table1[[#This Row],[Patient Admission Date]],"ddd")</f>
        <v>Thu</v>
      </c>
      <c r="N4042" t="str">
        <f>TEXT(INT(HOUR(Table1[[#This Row],[Patient Admission Date]])/3)*3,"00")&amp;"-"&amp;TEXT(INT(HOUR(Table1[[#This Row],[Patient Admission Date]])/3)*3+3,"00")</f>
        <v>12-15</v>
      </c>
      <c r="O4042" t="str" cm="1">
        <f t="array" ref="O4042">_xlfn.IFS(Table1[[#This Row],[Patient Age]]&lt;=14,"0-14",Table1[[#This Row],[Patient Age]]&lt;=29,"15-29",Table1[[#This Row],[Patient Age]]&lt;=44,"30-44",Table1[[#This Row],[Patient Age]]&lt;=59,"45-59",Table1[[#This Row],[Patient Age]]&lt;=74,"60-74",TRUE,"75+")</f>
        <v>60-74</v>
      </c>
      <c r="P4042" t="str" cm="1">
        <f t="array" ref="P4042">_xlfn.IFS(Table1[[#This Row],[Patient Waittime]]&lt;=15,"0-15",Table1[[#This Row],[Patient Waittime]]&lt;=30,"16-30",Table1[[#This Row],[Patient Waittime]]&lt;=45,"31-45",Table1[[#This Row],[Patient Waittime]]&lt;=60,"46-60",TRUE,"60+")</f>
        <v>31-45</v>
      </c>
      <c r="Q4042">
        <f>--(Table1[[#This Row],[Patient Waittime]]&lt;=30)</f>
        <v>0</v>
      </c>
      <c r="R4042">
        <f>--Table1[[#This Row],[Patient Admission Flag]]</f>
        <v>0</v>
      </c>
      <c r="S4042">
        <f>--AND(Table1[[#This Row],[WithinTarget]]=1,Table1[[#This Row],[Patient Satisfaction Score]]&gt;=7)</f>
        <v>0</v>
      </c>
      <c r="T4042" t="str">
        <f>IF(LEFT(Table1[[#This Row],[Patient Gender]],1)="F","Female","Male")</f>
        <v>Male</v>
      </c>
    </row>
    <row r="4043" spans="1:20" x14ac:dyDescent="0.3">
      <c r="A4043" t="s">
        <v>4147</v>
      </c>
      <c r="B4043" s="1">
        <v>45590.831944444442</v>
      </c>
      <c r="C4043" t="s">
        <v>9</v>
      </c>
      <c r="D4043">
        <v>78</v>
      </c>
      <c r="E4043" t="s">
        <v>21</v>
      </c>
      <c r="F4043" t="s">
        <v>11</v>
      </c>
      <c r="G4043" t="b">
        <v>0</v>
      </c>
      <c r="I4043">
        <v>39</v>
      </c>
      <c r="J4043" t="b">
        <v>0</v>
      </c>
      <c r="K4043">
        <f>YEAR(Table1[[#This Row],[Patient Admission Date]])</f>
        <v>2024</v>
      </c>
      <c r="L4043" t="str">
        <f>TEXT(Table1[[#This Row],[Patient Admission Date]],"mmm")</f>
        <v>Oct</v>
      </c>
      <c r="M4043" t="str">
        <f>TEXT(Table1[[#This Row],[Patient Admission Date]],"ddd")</f>
        <v>Fri</v>
      </c>
      <c r="N4043" t="str">
        <f>TEXT(INT(HOUR(Table1[[#This Row],[Patient Admission Date]])/3)*3,"00")&amp;"-"&amp;TEXT(INT(HOUR(Table1[[#This Row],[Patient Admission Date]])/3)*3+3,"00")</f>
        <v>18-21</v>
      </c>
      <c r="O4043" t="str" cm="1">
        <f t="array" ref="O4043">_xlfn.IFS(Table1[[#This Row],[Patient Age]]&lt;=14,"0-14",Table1[[#This Row],[Patient Age]]&lt;=29,"15-29",Table1[[#This Row],[Patient Age]]&lt;=44,"30-44",Table1[[#This Row],[Patient Age]]&lt;=59,"45-59",Table1[[#This Row],[Patient Age]]&lt;=74,"60-74",TRUE,"75+")</f>
        <v>75+</v>
      </c>
      <c r="P4043" t="str" cm="1">
        <f t="array" ref="P4043">_xlfn.IFS(Table1[[#This Row],[Patient Waittime]]&lt;=15,"0-15",Table1[[#This Row],[Patient Waittime]]&lt;=30,"16-30",Table1[[#This Row],[Patient Waittime]]&lt;=45,"31-45",Table1[[#This Row],[Patient Waittime]]&lt;=60,"46-60",TRUE,"60+")</f>
        <v>31-45</v>
      </c>
      <c r="Q4043">
        <f>--(Table1[[#This Row],[Patient Waittime]]&lt;=30)</f>
        <v>0</v>
      </c>
      <c r="R4043">
        <f>--Table1[[#This Row],[Patient Admission Flag]]</f>
        <v>0</v>
      </c>
      <c r="S4043">
        <f>--AND(Table1[[#This Row],[WithinTarget]]=1,Table1[[#This Row],[Patient Satisfaction Score]]&gt;=7)</f>
        <v>0</v>
      </c>
      <c r="T4043" t="str">
        <f>IF(LEFT(Table1[[#This Row],[Patient Gender]],1)="F","Female","Male")</f>
        <v>Male</v>
      </c>
    </row>
    <row r="4044" spans="1:20" x14ac:dyDescent="0.3">
      <c r="A4044" t="s">
        <v>4148</v>
      </c>
      <c r="B4044" s="1">
        <v>45514.043055555558</v>
      </c>
      <c r="C4044" t="s">
        <v>9</v>
      </c>
      <c r="D4044">
        <v>31</v>
      </c>
      <c r="E4044" t="s">
        <v>21</v>
      </c>
      <c r="F4044" t="s">
        <v>11</v>
      </c>
      <c r="G4044" t="b">
        <v>0</v>
      </c>
      <c r="I4044">
        <v>51</v>
      </c>
      <c r="J4044" t="b">
        <v>0</v>
      </c>
      <c r="K4044">
        <f>YEAR(Table1[[#This Row],[Patient Admission Date]])</f>
        <v>2024</v>
      </c>
      <c r="L4044" t="str">
        <f>TEXT(Table1[[#This Row],[Patient Admission Date]],"mmm")</f>
        <v>Aug</v>
      </c>
      <c r="M4044" t="str">
        <f>TEXT(Table1[[#This Row],[Patient Admission Date]],"ddd")</f>
        <v>Sat</v>
      </c>
      <c r="N4044" t="str">
        <f>TEXT(INT(HOUR(Table1[[#This Row],[Patient Admission Date]])/3)*3,"00")&amp;"-"&amp;TEXT(INT(HOUR(Table1[[#This Row],[Patient Admission Date]])/3)*3+3,"00")</f>
        <v>00-03</v>
      </c>
      <c r="O4044" t="str" cm="1">
        <f t="array" ref="O4044">_xlfn.IFS(Table1[[#This Row],[Patient Age]]&lt;=14,"0-14",Table1[[#This Row],[Patient Age]]&lt;=29,"15-29",Table1[[#This Row],[Patient Age]]&lt;=44,"30-44",Table1[[#This Row],[Patient Age]]&lt;=59,"45-59",Table1[[#This Row],[Patient Age]]&lt;=74,"60-74",TRUE,"75+")</f>
        <v>30-44</v>
      </c>
      <c r="P4044" t="str" cm="1">
        <f t="array" ref="P4044">_xlfn.IFS(Table1[[#This Row],[Patient Waittime]]&lt;=15,"0-15",Table1[[#This Row],[Patient Waittime]]&lt;=30,"16-30",Table1[[#This Row],[Patient Waittime]]&lt;=45,"31-45",Table1[[#This Row],[Patient Waittime]]&lt;=60,"46-60",TRUE,"60+")</f>
        <v>46-60</v>
      </c>
      <c r="Q4044">
        <f>--(Table1[[#This Row],[Patient Waittime]]&lt;=30)</f>
        <v>0</v>
      </c>
      <c r="R4044">
        <f>--Table1[[#This Row],[Patient Admission Flag]]</f>
        <v>0</v>
      </c>
      <c r="S4044">
        <f>--AND(Table1[[#This Row],[WithinTarget]]=1,Table1[[#This Row],[Patient Satisfaction Score]]&gt;=7)</f>
        <v>0</v>
      </c>
      <c r="T4044" t="str">
        <f>IF(LEFT(Table1[[#This Row],[Patient Gender]],1)="F","Female","Male")</f>
        <v>Male</v>
      </c>
    </row>
    <row r="4045" spans="1:20" x14ac:dyDescent="0.3">
      <c r="A4045" t="s">
        <v>4149</v>
      </c>
      <c r="B4045" s="1">
        <v>45196.042361111111</v>
      </c>
      <c r="C4045" t="s">
        <v>9</v>
      </c>
      <c r="D4045">
        <v>64</v>
      </c>
      <c r="E4045" t="s">
        <v>21</v>
      </c>
      <c r="F4045" t="s">
        <v>11</v>
      </c>
      <c r="G4045" t="b">
        <v>0</v>
      </c>
      <c r="I4045">
        <v>14</v>
      </c>
      <c r="J4045" t="b">
        <v>0</v>
      </c>
      <c r="K4045">
        <f>YEAR(Table1[[#This Row],[Patient Admission Date]])</f>
        <v>2023</v>
      </c>
      <c r="L4045" t="str">
        <f>TEXT(Table1[[#This Row],[Patient Admission Date]],"mmm")</f>
        <v>Sep</v>
      </c>
      <c r="M4045" t="str">
        <f>TEXT(Table1[[#This Row],[Patient Admission Date]],"ddd")</f>
        <v>Wed</v>
      </c>
      <c r="N4045" t="str">
        <f>TEXT(INT(HOUR(Table1[[#This Row],[Patient Admission Date]])/3)*3,"00")&amp;"-"&amp;TEXT(INT(HOUR(Table1[[#This Row],[Patient Admission Date]])/3)*3+3,"00")</f>
        <v>00-03</v>
      </c>
      <c r="O4045" t="str" cm="1">
        <f t="array" ref="O4045">_xlfn.IFS(Table1[[#This Row],[Patient Age]]&lt;=14,"0-14",Table1[[#This Row],[Patient Age]]&lt;=29,"15-29",Table1[[#This Row],[Patient Age]]&lt;=44,"30-44",Table1[[#This Row],[Patient Age]]&lt;=59,"45-59",Table1[[#This Row],[Patient Age]]&lt;=74,"60-74",TRUE,"75+")</f>
        <v>60-74</v>
      </c>
      <c r="P4045" t="str" cm="1">
        <f t="array" ref="P4045">_xlfn.IFS(Table1[[#This Row],[Patient Waittime]]&lt;=15,"0-15",Table1[[#This Row],[Patient Waittime]]&lt;=30,"16-30",Table1[[#This Row],[Patient Waittime]]&lt;=45,"31-45",Table1[[#This Row],[Patient Waittime]]&lt;=60,"46-60",TRUE,"60+")</f>
        <v>0-15</v>
      </c>
      <c r="Q4045">
        <f>--(Table1[[#This Row],[Patient Waittime]]&lt;=30)</f>
        <v>1</v>
      </c>
      <c r="R4045">
        <f>--Table1[[#This Row],[Patient Admission Flag]]</f>
        <v>0</v>
      </c>
      <c r="S4045">
        <f>--AND(Table1[[#This Row],[WithinTarget]]=1,Table1[[#This Row],[Patient Satisfaction Score]]&gt;=7)</f>
        <v>0</v>
      </c>
      <c r="T4045" t="str">
        <f>IF(LEFT(Table1[[#This Row],[Patient Gender]],1)="F","Female","Male")</f>
        <v>Male</v>
      </c>
    </row>
    <row r="4046" spans="1:20" x14ac:dyDescent="0.3">
      <c r="A4046" t="s">
        <v>4150</v>
      </c>
      <c r="B4046" s="1">
        <v>45046.305555555555</v>
      </c>
      <c r="C4046" t="s">
        <v>9</v>
      </c>
      <c r="D4046">
        <v>37</v>
      </c>
      <c r="E4046" t="s">
        <v>21</v>
      </c>
      <c r="F4046" t="s">
        <v>11</v>
      </c>
      <c r="G4046" t="b">
        <v>0</v>
      </c>
      <c r="I4046">
        <v>28</v>
      </c>
      <c r="J4046" t="b">
        <v>0</v>
      </c>
      <c r="K4046">
        <f>YEAR(Table1[[#This Row],[Patient Admission Date]])</f>
        <v>2023</v>
      </c>
      <c r="L4046" t="str">
        <f>TEXT(Table1[[#This Row],[Patient Admission Date]],"mmm")</f>
        <v>Apr</v>
      </c>
      <c r="M4046" t="str">
        <f>TEXT(Table1[[#This Row],[Patient Admission Date]],"ddd")</f>
        <v>Sun</v>
      </c>
      <c r="N4046" t="str">
        <f>TEXT(INT(HOUR(Table1[[#This Row],[Patient Admission Date]])/3)*3,"00")&amp;"-"&amp;TEXT(INT(HOUR(Table1[[#This Row],[Patient Admission Date]])/3)*3+3,"00")</f>
        <v>06-09</v>
      </c>
      <c r="O4046" t="str" cm="1">
        <f t="array" ref="O4046">_xlfn.IFS(Table1[[#This Row],[Patient Age]]&lt;=14,"0-14",Table1[[#This Row],[Patient Age]]&lt;=29,"15-29",Table1[[#This Row],[Patient Age]]&lt;=44,"30-44",Table1[[#This Row],[Patient Age]]&lt;=59,"45-59",Table1[[#This Row],[Patient Age]]&lt;=74,"60-74",TRUE,"75+")</f>
        <v>30-44</v>
      </c>
      <c r="P4046" t="str" cm="1">
        <f t="array" ref="P4046">_xlfn.IFS(Table1[[#This Row],[Patient Waittime]]&lt;=15,"0-15",Table1[[#This Row],[Patient Waittime]]&lt;=30,"16-30",Table1[[#This Row],[Patient Waittime]]&lt;=45,"31-45",Table1[[#This Row],[Patient Waittime]]&lt;=60,"46-60",TRUE,"60+")</f>
        <v>16-30</v>
      </c>
      <c r="Q4046">
        <f>--(Table1[[#This Row],[Patient Waittime]]&lt;=30)</f>
        <v>1</v>
      </c>
      <c r="R4046">
        <f>--Table1[[#This Row],[Patient Admission Flag]]</f>
        <v>0</v>
      </c>
      <c r="S4046">
        <f>--AND(Table1[[#This Row],[WithinTarget]]=1,Table1[[#This Row],[Patient Satisfaction Score]]&gt;=7)</f>
        <v>0</v>
      </c>
      <c r="T4046" t="str">
        <f>IF(LEFT(Table1[[#This Row],[Patient Gender]],1)="F","Female","Male")</f>
        <v>Male</v>
      </c>
    </row>
    <row r="4047" spans="1:20" x14ac:dyDescent="0.3">
      <c r="A4047" t="s">
        <v>4151</v>
      </c>
      <c r="B4047" s="1">
        <v>45582.895138888889</v>
      </c>
      <c r="C4047" t="s">
        <v>9</v>
      </c>
      <c r="D4047">
        <v>57</v>
      </c>
      <c r="E4047" t="s">
        <v>21</v>
      </c>
      <c r="F4047" t="s">
        <v>11</v>
      </c>
      <c r="G4047" t="b">
        <v>0</v>
      </c>
      <c r="I4047">
        <v>13</v>
      </c>
      <c r="J4047" t="b">
        <v>0</v>
      </c>
      <c r="K4047">
        <f>YEAR(Table1[[#This Row],[Patient Admission Date]])</f>
        <v>2024</v>
      </c>
      <c r="L4047" t="str">
        <f>TEXT(Table1[[#This Row],[Patient Admission Date]],"mmm")</f>
        <v>Oct</v>
      </c>
      <c r="M4047" t="str">
        <f>TEXT(Table1[[#This Row],[Patient Admission Date]],"ddd")</f>
        <v>Thu</v>
      </c>
      <c r="N4047" t="str">
        <f>TEXT(INT(HOUR(Table1[[#This Row],[Patient Admission Date]])/3)*3,"00")&amp;"-"&amp;TEXT(INT(HOUR(Table1[[#This Row],[Patient Admission Date]])/3)*3+3,"00")</f>
        <v>21-24</v>
      </c>
      <c r="O4047" t="str" cm="1">
        <f t="array" ref="O4047">_xlfn.IFS(Table1[[#This Row],[Patient Age]]&lt;=14,"0-14",Table1[[#This Row],[Patient Age]]&lt;=29,"15-29",Table1[[#This Row],[Patient Age]]&lt;=44,"30-44",Table1[[#This Row],[Patient Age]]&lt;=59,"45-59",Table1[[#This Row],[Patient Age]]&lt;=74,"60-74",TRUE,"75+")</f>
        <v>45-59</v>
      </c>
      <c r="P4047" t="str" cm="1">
        <f t="array" ref="P4047">_xlfn.IFS(Table1[[#This Row],[Patient Waittime]]&lt;=15,"0-15",Table1[[#This Row],[Patient Waittime]]&lt;=30,"16-30",Table1[[#This Row],[Patient Waittime]]&lt;=45,"31-45",Table1[[#This Row],[Patient Waittime]]&lt;=60,"46-60",TRUE,"60+")</f>
        <v>0-15</v>
      </c>
      <c r="Q4047">
        <f>--(Table1[[#This Row],[Patient Waittime]]&lt;=30)</f>
        <v>1</v>
      </c>
      <c r="R4047">
        <f>--Table1[[#This Row],[Patient Admission Flag]]</f>
        <v>0</v>
      </c>
      <c r="S4047">
        <f>--AND(Table1[[#This Row],[WithinTarget]]=1,Table1[[#This Row],[Patient Satisfaction Score]]&gt;=7)</f>
        <v>0</v>
      </c>
      <c r="T4047" t="str">
        <f>IF(LEFT(Table1[[#This Row],[Patient Gender]],1)="F","Female","Male")</f>
        <v>Male</v>
      </c>
    </row>
    <row r="4048" spans="1:20" x14ac:dyDescent="0.3">
      <c r="A4048" t="s">
        <v>4152</v>
      </c>
      <c r="B4048" s="1">
        <v>45246.386805555558</v>
      </c>
      <c r="C4048" t="s">
        <v>9</v>
      </c>
      <c r="D4048">
        <v>54</v>
      </c>
      <c r="E4048" t="s">
        <v>21</v>
      </c>
      <c r="F4048" t="s">
        <v>11</v>
      </c>
      <c r="G4048" t="b">
        <v>0</v>
      </c>
      <c r="I4048">
        <v>48</v>
      </c>
      <c r="J4048" t="b">
        <v>0</v>
      </c>
      <c r="K4048">
        <f>YEAR(Table1[[#This Row],[Patient Admission Date]])</f>
        <v>2023</v>
      </c>
      <c r="L4048" t="str">
        <f>TEXT(Table1[[#This Row],[Patient Admission Date]],"mmm")</f>
        <v>Nov</v>
      </c>
      <c r="M4048" t="str">
        <f>TEXT(Table1[[#This Row],[Patient Admission Date]],"ddd")</f>
        <v>Thu</v>
      </c>
      <c r="N4048" t="str">
        <f>TEXT(INT(HOUR(Table1[[#This Row],[Patient Admission Date]])/3)*3,"00")&amp;"-"&amp;TEXT(INT(HOUR(Table1[[#This Row],[Patient Admission Date]])/3)*3+3,"00")</f>
        <v>09-12</v>
      </c>
      <c r="O4048" t="str" cm="1">
        <f t="array" ref="O4048">_xlfn.IFS(Table1[[#This Row],[Patient Age]]&lt;=14,"0-14",Table1[[#This Row],[Patient Age]]&lt;=29,"15-29",Table1[[#This Row],[Patient Age]]&lt;=44,"30-44",Table1[[#This Row],[Patient Age]]&lt;=59,"45-59",Table1[[#This Row],[Patient Age]]&lt;=74,"60-74",TRUE,"75+")</f>
        <v>45-59</v>
      </c>
      <c r="P4048" t="str" cm="1">
        <f t="array" ref="P4048">_xlfn.IFS(Table1[[#This Row],[Patient Waittime]]&lt;=15,"0-15",Table1[[#This Row],[Patient Waittime]]&lt;=30,"16-30",Table1[[#This Row],[Patient Waittime]]&lt;=45,"31-45",Table1[[#This Row],[Patient Waittime]]&lt;=60,"46-60",TRUE,"60+")</f>
        <v>46-60</v>
      </c>
      <c r="Q4048">
        <f>--(Table1[[#This Row],[Patient Waittime]]&lt;=30)</f>
        <v>0</v>
      </c>
      <c r="R4048">
        <f>--Table1[[#This Row],[Patient Admission Flag]]</f>
        <v>0</v>
      </c>
      <c r="S4048">
        <f>--AND(Table1[[#This Row],[WithinTarget]]=1,Table1[[#This Row],[Patient Satisfaction Score]]&gt;=7)</f>
        <v>0</v>
      </c>
      <c r="T4048" t="str">
        <f>IF(LEFT(Table1[[#This Row],[Patient Gender]],1)="F","Female","Male")</f>
        <v>Male</v>
      </c>
    </row>
    <row r="4049" spans="1:20" x14ac:dyDescent="0.3">
      <c r="A4049" t="s">
        <v>4153</v>
      </c>
      <c r="B4049" s="1">
        <v>45528.663888888892</v>
      </c>
      <c r="C4049" t="s">
        <v>9</v>
      </c>
      <c r="D4049">
        <v>61</v>
      </c>
      <c r="E4049" t="s">
        <v>21</v>
      </c>
      <c r="F4049" t="s">
        <v>11</v>
      </c>
      <c r="G4049" t="b">
        <v>0</v>
      </c>
      <c r="I4049">
        <v>33</v>
      </c>
      <c r="J4049" t="b">
        <v>0</v>
      </c>
      <c r="K4049">
        <f>YEAR(Table1[[#This Row],[Patient Admission Date]])</f>
        <v>2024</v>
      </c>
      <c r="L4049" t="str">
        <f>TEXT(Table1[[#This Row],[Patient Admission Date]],"mmm")</f>
        <v>Aug</v>
      </c>
      <c r="M4049" t="str">
        <f>TEXT(Table1[[#This Row],[Patient Admission Date]],"ddd")</f>
        <v>Sat</v>
      </c>
      <c r="N4049" t="str">
        <f>TEXT(INT(HOUR(Table1[[#This Row],[Patient Admission Date]])/3)*3,"00")&amp;"-"&amp;TEXT(INT(HOUR(Table1[[#This Row],[Patient Admission Date]])/3)*3+3,"00")</f>
        <v>15-18</v>
      </c>
      <c r="O4049" t="str" cm="1">
        <f t="array" ref="O4049">_xlfn.IFS(Table1[[#This Row],[Patient Age]]&lt;=14,"0-14",Table1[[#This Row],[Patient Age]]&lt;=29,"15-29",Table1[[#This Row],[Patient Age]]&lt;=44,"30-44",Table1[[#This Row],[Patient Age]]&lt;=59,"45-59",Table1[[#This Row],[Patient Age]]&lt;=74,"60-74",TRUE,"75+")</f>
        <v>60-74</v>
      </c>
      <c r="P4049" t="str" cm="1">
        <f t="array" ref="P4049">_xlfn.IFS(Table1[[#This Row],[Patient Waittime]]&lt;=15,"0-15",Table1[[#This Row],[Patient Waittime]]&lt;=30,"16-30",Table1[[#This Row],[Patient Waittime]]&lt;=45,"31-45",Table1[[#This Row],[Patient Waittime]]&lt;=60,"46-60",TRUE,"60+")</f>
        <v>31-45</v>
      </c>
      <c r="Q4049">
        <f>--(Table1[[#This Row],[Patient Waittime]]&lt;=30)</f>
        <v>0</v>
      </c>
      <c r="R4049">
        <f>--Table1[[#This Row],[Patient Admission Flag]]</f>
        <v>0</v>
      </c>
      <c r="S4049">
        <f>--AND(Table1[[#This Row],[WithinTarget]]=1,Table1[[#This Row],[Patient Satisfaction Score]]&gt;=7)</f>
        <v>0</v>
      </c>
      <c r="T4049" t="str">
        <f>IF(LEFT(Table1[[#This Row],[Patient Gender]],1)="F","Female","Male")</f>
        <v>Male</v>
      </c>
    </row>
    <row r="4050" spans="1:20" x14ac:dyDescent="0.3">
      <c r="A4050" t="s">
        <v>4154</v>
      </c>
      <c r="B4050" s="1">
        <v>45552.505555555559</v>
      </c>
      <c r="C4050" t="s">
        <v>9</v>
      </c>
      <c r="D4050">
        <v>19</v>
      </c>
      <c r="E4050" t="s">
        <v>21</v>
      </c>
      <c r="F4050" t="s">
        <v>11</v>
      </c>
      <c r="G4050" t="b">
        <v>0</v>
      </c>
      <c r="I4050">
        <v>19</v>
      </c>
      <c r="J4050" t="b">
        <v>0</v>
      </c>
      <c r="K4050">
        <f>YEAR(Table1[[#This Row],[Patient Admission Date]])</f>
        <v>2024</v>
      </c>
      <c r="L4050" t="str">
        <f>TEXT(Table1[[#This Row],[Patient Admission Date]],"mmm")</f>
        <v>Sep</v>
      </c>
      <c r="M4050" t="str">
        <f>TEXT(Table1[[#This Row],[Patient Admission Date]],"ddd")</f>
        <v>Tue</v>
      </c>
      <c r="N4050" t="str">
        <f>TEXT(INT(HOUR(Table1[[#This Row],[Patient Admission Date]])/3)*3,"00")&amp;"-"&amp;TEXT(INT(HOUR(Table1[[#This Row],[Patient Admission Date]])/3)*3+3,"00")</f>
        <v>12-15</v>
      </c>
      <c r="O4050" t="str" cm="1">
        <f t="array" ref="O4050">_xlfn.IFS(Table1[[#This Row],[Patient Age]]&lt;=14,"0-14",Table1[[#This Row],[Patient Age]]&lt;=29,"15-29",Table1[[#This Row],[Patient Age]]&lt;=44,"30-44",Table1[[#This Row],[Patient Age]]&lt;=59,"45-59",Table1[[#This Row],[Patient Age]]&lt;=74,"60-74",TRUE,"75+")</f>
        <v>15-29</v>
      </c>
      <c r="P4050" t="str" cm="1">
        <f t="array" ref="P4050">_xlfn.IFS(Table1[[#This Row],[Patient Waittime]]&lt;=15,"0-15",Table1[[#This Row],[Patient Waittime]]&lt;=30,"16-30",Table1[[#This Row],[Patient Waittime]]&lt;=45,"31-45",Table1[[#This Row],[Patient Waittime]]&lt;=60,"46-60",TRUE,"60+")</f>
        <v>16-30</v>
      </c>
      <c r="Q4050">
        <f>--(Table1[[#This Row],[Patient Waittime]]&lt;=30)</f>
        <v>1</v>
      </c>
      <c r="R4050">
        <f>--Table1[[#This Row],[Patient Admission Flag]]</f>
        <v>0</v>
      </c>
      <c r="S4050">
        <f>--AND(Table1[[#This Row],[WithinTarget]]=1,Table1[[#This Row],[Patient Satisfaction Score]]&gt;=7)</f>
        <v>0</v>
      </c>
      <c r="T4050" t="str">
        <f>IF(LEFT(Table1[[#This Row],[Patient Gender]],1)="F","Female","Male")</f>
        <v>Male</v>
      </c>
    </row>
    <row r="4051" spans="1:20" x14ac:dyDescent="0.3">
      <c r="A4051" t="s">
        <v>4155</v>
      </c>
      <c r="B4051" s="1">
        <v>45268.788194444445</v>
      </c>
      <c r="C4051" t="s">
        <v>9</v>
      </c>
      <c r="D4051">
        <v>45</v>
      </c>
      <c r="E4051" t="s">
        <v>21</v>
      </c>
      <c r="F4051" t="s">
        <v>11</v>
      </c>
      <c r="G4051" t="b">
        <v>0</v>
      </c>
      <c r="I4051">
        <v>33</v>
      </c>
      <c r="J4051" t="b">
        <v>0</v>
      </c>
      <c r="K4051">
        <f>YEAR(Table1[[#This Row],[Patient Admission Date]])</f>
        <v>2023</v>
      </c>
      <c r="L4051" t="str">
        <f>TEXT(Table1[[#This Row],[Patient Admission Date]],"mmm")</f>
        <v>Dec</v>
      </c>
      <c r="M4051" t="str">
        <f>TEXT(Table1[[#This Row],[Patient Admission Date]],"ddd")</f>
        <v>Fri</v>
      </c>
      <c r="N4051" t="str">
        <f>TEXT(INT(HOUR(Table1[[#This Row],[Patient Admission Date]])/3)*3,"00")&amp;"-"&amp;TEXT(INT(HOUR(Table1[[#This Row],[Patient Admission Date]])/3)*3+3,"00")</f>
        <v>18-21</v>
      </c>
      <c r="O4051" t="str" cm="1">
        <f t="array" ref="O4051">_xlfn.IFS(Table1[[#This Row],[Patient Age]]&lt;=14,"0-14",Table1[[#This Row],[Patient Age]]&lt;=29,"15-29",Table1[[#This Row],[Patient Age]]&lt;=44,"30-44",Table1[[#This Row],[Patient Age]]&lt;=59,"45-59",Table1[[#This Row],[Patient Age]]&lt;=74,"60-74",TRUE,"75+")</f>
        <v>45-59</v>
      </c>
      <c r="P4051" t="str" cm="1">
        <f t="array" ref="P4051">_xlfn.IFS(Table1[[#This Row],[Patient Waittime]]&lt;=15,"0-15",Table1[[#This Row],[Patient Waittime]]&lt;=30,"16-30",Table1[[#This Row],[Patient Waittime]]&lt;=45,"31-45",Table1[[#This Row],[Patient Waittime]]&lt;=60,"46-60",TRUE,"60+")</f>
        <v>31-45</v>
      </c>
      <c r="Q4051">
        <f>--(Table1[[#This Row],[Patient Waittime]]&lt;=30)</f>
        <v>0</v>
      </c>
      <c r="R4051">
        <f>--Table1[[#This Row],[Patient Admission Flag]]</f>
        <v>0</v>
      </c>
      <c r="S4051">
        <f>--AND(Table1[[#This Row],[WithinTarget]]=1,Table1[[#This Row],[Patient Satisfaction Score]]&gt;=7)</f>
        <v>0</v>
      </c>
      <c r="T4051" t="str">
        <f>IF(LEFT(Table1[[#This Row],[Patient Gender]],1)="F","Female","Male")</f>
        <v>Male</v>
      </c>
    </row>
    <row r="4052" spans="1:20" x14ac:dyDescent="0.3">
      <c r="A4052" t="s">
        <v>4156</v>
      </c>
      <c r="B4052" s="1">
        <v>45319.32708333333</v>
      </c>
      <c r="C4052" t="s">
        <v>9</v>
      </c>
      <c r="D4052">
        <v>30</v>
      </c>
      <c r="E4052" t="s">
        <v>21</v>
      </c>
      <c r="F4052" t="s">
        <v>11</v>
      </c>
      <c r="G4052" t="b">
        <v>0</v>
      </c>
      <c r="I4052">
        <v>23</v>
      </c>
      <c r="J4052" t="b">
        <v>0</v>
      </c>
      <c r="K4052">
        <f>YEAR(Table1[[#This Row],[Patient Admission Date]])</f>
        <v>2024</v>
      </c>
      <c r="L4052" t="str">
        <f>TEXT(Table1[[#This Row],[Patient Admission Date]],"mmm")</f>
        <v>Jan</v>
      </c>
      <c r="M4052" t="str">
        <f>TEXT(Table1[[#This Row],[Patient Admission Date]],"ddd")</f>
        <v>Sun</v>
      </c>
      <c r="N4052" t="str">
        <f>TEXT(INT(HOUR(Table1[[#This Row],[Patient Admission Date]])/3)*3,"00")&amp;"-"&amp;TEXT(INT(HOUR(Table1[[#This Row],[Patient Admission Date]])/3)*3+3,"00")</f>
        <v>06-09</v>
      </c>
      <c r="O4052" t="str" cm="1">
        <f t="array" ref="O4052">_xlfn.IFS(Table1[[#This Row],[Patient Age]]&lt;=14,"0-14",Table1[[#This Row],[Patient Age]]&lt;=29,"15-29",Table1[[#This Row],[Patient Age]]&lt;=44,"30-44",Table1[[#This Row],[Patient Age]]&lt;=59,"45-59",Table1[[#This Row],[Patient Age]]&lt;=74,"60-74",TRUE,"75+")</f>
        <v>30-44</v>
      </c>
      <c r="P4052" t="str" cm="1">
        <f t="array" ref="P4052">_xlfn.IFS(Table1[[#This Row],[Patient Waittime]]&lt;=15,"0-15",Table1[[#This Row],[Patient Waittime]]&lt;=30,"16-30",Table1[[#This Row],[Patient Waittime]]&lt;=45,"31-45",Table1[[#This Row],[Patient Waittime]]&lt;=60,"46-60",TRUE,"60+")</f>
        <v>16-30</v>
      </c>
      <c r="Q4052">
        <f>--(Table1[[#This Row],[Patient Waittime]]&lt;=30)</f>
        <v>1</v>
      </c>
      <c r="R4052">
        <f>--Table1[[#This Row],[Patient Admission Flag]]</f>
        <v>0</v>
      </c>
      <c r="S4052">
        <f>--AND(Table1[[#This Row],[WithinTarget]]=1,Table1[[#This Row],[Patient Satisfaction Score]]&gt;=7)</f>
        <v>0</v>
      </c>
      <c r="T4052" t="str">
        <f>IF(LEFT(Table1[[#This Row],[Patient Gender]],1)="F","Female","Male")</f>
        <v>Male</v>
      </c>
    </row>
    <row r="4053" spans="1:20" x14ac:dyDescent="0.3">
      <c r="A4053" t="s">
        <v>4157</v>
      </c>
      <c r="B4053" s="1">
        <v>45295.573611111111</v>
      </c>
      <c r="C4053" t="s">
        <v>9</v>
      </c>
      <c r="D4053">
        <v>62</v>
      </c>
      <c r="E4053" t="s">
        <v>21</v>
      </c>
      <c r="F4053" t="s">
        <v>11</v>
      </c>
      <c r="G4053" t="b">
        <v>0</v>
      </c>
      <c r="I4053">
        <v>22</v>
      </c>
      <c r="J4053" t="b">
        <v>0</v>
      </c>
      <c r="K4053">
        <f>YEAR(Table1[[#This Row],[Patient Admission Date]])</f>
        <v>2024</v>
      </c>
      <c r="L4053" t="str">
        <f>TEXT(Table1[[#This Row],[Patient Admission Date]],"mmm")</f>
        <v>Jan</v>
      </c>
      <c r="M4053" t="str">
        <f>TEXT(Table1[[#This Row],[Patient Admission Date]],"ddd")</f>
        <v>Thu</v>
      </c>
      <c r="N4053" t="str">
        <f>TEXT(INT(HOUR(Table1[[#This Row],[Patient Admission Date]])/3)*3,"00")&amp;"-"&amp;TEXT(INT(HOUR(Table1[[#This Row],[Patient Admission Date]])/3)*3+3,"00")</f>
        <v>12-15</v>
      </c>
      <c r="O4053" t="str" cm="1">
        <f t="array" ref="O4053">_xlfn.IFS(Table1[[#This Row],[Patient Age]]&lt;=14,"0-14",Table1[[#This Row],[Patient Age]]&lt;=29,"15-29",Table1[[#This Row],[Patient Age]]&lt;=44,"30-44",Table1[[#This Row],[Patient Age]]&lt;=59,"45-59",Table1[[#This Row],[Patient Age]]&lt;=74,"60-74",TRUE,"75+")</f>
        <v>60-74</v>
      </c>
      <c r="P4053" t="str" cm="1">
        <f t="array" ref="P4053">_xlfn.IFS(Table1[[#This Row],[Patient Waittime]]&lt;=15,"0-15",Table1[[#This Row],[Patient Waittime]]&lt;=30,"16-30",Table1[[#This Row],[Patient Waittime]]&lt;=45,"31-45",Table1[[#This Row],[Patient Waittime]]&lt;=60,"46-60",TRUE,"60+")</f>
        <v>16-30</v>
      </c>
      <c r="Q4053">
        <f>--(Table1[[#This Row],[Patient Waittime]]&lt;=30)</f>
        <v>1</v>
      </c>
      <c r="R4053">
        <f>--Table1[[#This Row],[Patient Admission Flag]]</f>
        <v>0</v>
      </c>
      <c r="S4053">
        <f>--AND(Table1[[#This Row],[WithinTarget]]=1,Table1[[#This Row],[Patient Satisfaction Score]]&gt;=7)</f>
        <v>0</v>
      </c>
      <c r="T4053" t="str">
        <f>IF(LEFT(Table1[[#This Row],[Patient Gender]],1)="F","Female","Male")</f>
        <v>Male</v>
      </c>
    </row>
    <row r="4054" spans="1:20" x14ac:dyDescent="0.3">
      <c r="A4054" t="s">
        <v>4158</v>
      </c>
      <c r="B4054" s="1">
        <v>45545.004861111112</v>
      </c>
      <c r="C4054" t="s">
        <v>9</v>
      </c>
      <c r="D4054">
        <v>48</v>
      </c>
      <c r="E4054" t="s">
        <v>21</v>
      </c>
      <c r="F4054" t="s">
        <v>11</v>
      </c>
      <c r="G4054" t="b">
        <v>0</v>
      </c>
      <c r="I4054">
        <v>35</v>
      </c>
      <c r="J4054" t="b">
        <v>0</v>
      </c>
      <c r="K4054">
        <f>YEAR(Table1[[#This Row],[Patient Admission Date]])</f>
        <v>2024</v>
      </c>
      <c r="L4054" t="str">
        <f>TEXT(Table1[[#This Row],[Patient Admission Date]],"mmm")</f>
        <v>Sep</v>
      </c>
      <c r="M4054" t="str">
        <f>TEXT(Table1[[#This Row],[Patient Admission Date]],"ddd")</f>
        <v>Tue</v>
      </c>
      <c r="N4054" t="str">
        <f>TEXT(INT(HOUR(Table1[[#This Row],[Patient Admission Date]])/3)*3,"00")&amp;"-"&amp;TEXT(INT(HOUR(Table1[[#This Row],[Patient Admission Date]])/3)*3+3,"00")</f>
        <v>00-03</v>
      </c>
      <c r="O4054" t="str" cm="1">
        <f t="array" ref="O4054">_xlfn.IFS(Table1[[#This Row],[Patient Age]]&lt;=14,"0-14",Table1[[#This Row],[Patient Age]]&lt;=29,"15-29",Table1[[#This Row],[Patient Age]]&lt;=44,"30-44",Table1[[#This Row],[Patient Age]]&lt;=59,"45-59",Table1[[#This Row],[Patient Age]]&lt;=74,"60-74",TRUE,"75+")</f>
        <v>45-59</v>
      </c>
      <c r="P4054" t="str" cm="1">
        <f t="array" ref="P4054">_xlfn.IFS(Table1[[#This Row],[Patient Waittime]]&lt;=15,"0-15",Table1[[#This Row],[Patient Waittime]]&lt;=30,"16-30",Table1[[#This Row],[Patient Waittime]]&lt;=45,"31-45",Table1[[#This Row],[Patient Waittime]]&lt;=60,"46-60",TRUE,"60+")</f>
        <v>31-45</v>
      </c>
      <c r="Q4054">
        <f>--(Table1[[#This Row],[Patient Waittime]]&lt;=30)</f>
        <v>0</v>
      </c>
      <c r="R4054">
        <f>--Table1[[#This Row],[Patient Admission Flag]]</f>
        <v>0</v>
      </c>
      <c r="S4054">
        <f>--AND(Table1[[#This Row],[WithinTarget]]=1,Table1[[#This Row],[Patient Satisfaction Score]]&gt;=7)</f>
        <v>0</v>
      </c>
      <c r="T4054" t="str">
        <f>IF(LEFT(Table1[[#This Row],[Patient Gender]],1)="F","Female","Male")</f>
        <v>Male</v>
      </c>
    </row>
    <row r="4055" spans="1:20" x14ac:dyDescent="0.3">
      <c r="A4055" t="s">
        <v>4159</v>
      </c>
      <c r="B4055" s="1">
        <v>45588.976388888892</v>
      </c>
      <c r="C4055" t="s">
        <v>9</v>
      </c>
      <c r="D4055">
        <v>19</v>
      </c>
      <c r="E4055" t="s">
        <v>21</v>
      </c>
      <c r="F4055" t="s">
        <v>11</v>
      </c>
      <c r="G4055" t="b">
        <v>0</v>
      </c>
      <c r="I4055">
        <v>36</v>
      </c>
      <c r="J4055" t="b">
        <v>0</v>
      </c>
      <c r="K4055">
        <f>YEAR(Table1[[#This Row],[Patient Admission Date]])</f>
        <v>2024</v>
      </c>
      <c r="L4055" t="str">
        <f>TEXT(Table1[[#This Row],[Patient Admission Date]],"mmm")</f>
        <v>Oct</v>
      </c>
      <c r="M4055" t="str">
        <f>TEXT(Table1[[#This Row],[Patient Admission Date]],"ddd")</f>
        <v>Wed</v>
      </c>
      <c r="N4055" t="str">
        <f>TEXT(INT(HOUR(Table1[[#This Row],[Patient Admission Date]])/3)*3,"00")&amp;"-"&amp;TEXT(INT(HOUR(Table1[[#This Row],[Patient Admission Date]])/3)*3+3,"00")</f>
        <v>21-24</v>
      </c>
      <c r="O4055" t="str" cm="1">
        <f t="array" ref="O4055">_xlfn.IFS(Table1[[#This Row],[Patient Age]]&lt;=14,"0-14",Table1[[#This Row],[Patient Age]]&lt;=29,"15-29",Table1[[#This Row],[Patient Age]]&lt;=44,"30-44",Table1[[#This Row],[Patient Age]]&lt;=59,"45-59",Table1[[#This Row],[Patient Age]]&lt;=74,"60-74",TRUE,"75+")</f>
        <v>15-29</v>
      </c>
      <c r="P4055" t="str" cm="1">
        <f t="array" ref="P4055">_xlfn.IFS(Table1[[#This Row],[Patient Waittime]]&lt;=15,"0-15",Table1[[#This Row],[Patient Waittime]]&lt;=30,"16-30",Table1[[#This Row],[Patient Waittime]]&lt;=45,"31-45",Table1[[#This Row],[Patient Waittime]]&lt;=60,"46-60",TRUE,"60+")</f>
        <v>31-45</v>
      </c>
      <c r="Q4055">
        <f>--(Table1[[#This Row],[Patient Waittime]]&lt;=30)</f>
        <v>0</v>
      </c>
      <c r="R4055">
        <f>--Table1[[#This Row],[Patient Admission Flag]]</f>
        <v>0</v>
      </c>
      <c r="S4055">
        <f>--AND(Table1[[#This Row],[WithinTarget]]=1,Table1[[#This Row],[Patient Satisfaction Score]]&gt;=7)</f>
        <v>0</v>
      </c>
      <c r="T4055" t="str">
        <f>IF(LEFT(Table1[[#This Row],[Patient Gender]],1)="F","Female","Male")</f>
        <v>Male</v>
      </c>
    </row>
    <row r="4056" spans="1:20" x14ac:dyDescent="0.3">
      <c r="A4056" t="s">
        <v>4160</v>
      </c>
      <c r="B4056" s="1">
        <v>45259.459027777775</v>
      </c>
      <c r="C4056" t="s">
        <v>9</v>
      </c>
      <c r="D4056">
        <v>79</v>
      </c>
      <c r="E4056" t="s">
        <v>21</v>
      </c>
      <c r="F4056" t="s">
        <v>11</v>
      </c>
      <c r="G4056" t="b">
        <v>0</v>
      </c>
      <c r="I4056">
        <v>26</v>
      </c>
      <c r="J4056" t="b">
        <v>0</v>
      </c>
      <c r="K4056">
        <f>YEAR(Table1[[#This Row],[Patient Admission Date]])</f>
        <v>2023</v>
      </c>
      <c r="L4056" t="str">
        <f>TEXT(Table1[[#This Row],[Patient Admission Date]],"mmm")</f>
        <v>Nov</v>
      </c>
      <c r="M4056" t="str">
        <f>TEXT(Table1[[#This Row],[Patient Admission Date]],"ddd")</f>
        <v>Wed</v>
      </c>
      <c r="N4056" t="str">
        <f>TEXT(INT(HOUR(Table1[[#This Row],[Patient Admission Date]])/3)*3,"00")&amp;"-"&amp;TEXT(INT(HOUR(Table1[[#This Row],[Patient Admission Date]])/3)*3+3,"00")</f>
        <v>09-12</v>
      </c>
      <c r="O4056" t="str" cm="1">
        <f t="array" ref="O4056">_xlfn.IFS(Table1[[#This Row],[Patient Age]]&lt;=14,"0-14",Table1[[#This Row],[Patient Age]]&lt;=29,"15-29",Table1[[#This Row],[Patient Age]]&lt;=44,"30-44",Table1[[#This Row],[Patient Age]]&lt;=59,"45-59",Table1[[#This Row],[Patient Age]]&lt;=74,"60-74",TRUE,"75+")</f>
        <v>75+</v>
      </c>
      <c r="P4056" t="str" cm="1">
        <f t="array" ref="P4056">_xlfn.IFS(Table1[[#This Row],[Patient Waittime]]&lt;=15,"0-15",Table1[[#This Row],[Patient Waittime]]&lt;=30,"16-30",Table1[[#This Row],[Patient Waittime]]&lt;=45,"31-45",Table1[[#This Row],[Patient Waittime]]&lt;=60,"46-60",TRUE,"60+")</f>
        <v>16-30</v>
      </c>
      <c r="Q4056">
        <f>--(Table1[[#This Row],[Patient Waittime]]&lt;=30)</f>
        <v>1</v>
      </c>
      <c r="R4056">
        <f>--Table1[[#This Row],[Patient Admission Flag]]</f>
        <v>0</v>
      </c>
      <c r="S4056">
        <f>--AND(Table1[[#This Row],[WithinTarget]]=1,Table1[[#This Row],[Patient Satisfaction Score]]&gt;=7)</f>
        <v>0</v>
      </c>
      <c r="T4056" t="str">
        <f>IF(LEFT(Table1[[#This Row],[Patient Gender]],1)="F","Female","Male")</f>
        <v>Male</v>
      </c>
    </row>
    <row r="4057" spans="1:20" x14ac:dyDescent="0.3">
      <c r="A4057" t="s">
        <v>4161</v>
      </c>
      <c r="B4057" s="1">
        <v>45436.329861111109</v>
      </c>
      <c r="C4057" t="s">
        <v>9</v>
      </c>
      <c r="D4057">
        <v>57</v>
      </c>
      <c r="E4057" t="s">
        <v>21</v>
      </c>
      <c r="F4057" t="s">
        <v>11</v>
      </c>
      <c r="G4057" t="b">
        <v>0</v>
      </c>
      <c r="I4057">
        <v>57</v>
      </c>
      <c r="J4057" t="b">
        <v>0</v>
      </c>
      <c r="K4057">
        <f>YEAR(Table1[[#This Row],[Patient Admission Date]])</f>
        <v>2024</v>
      </c>
      <c r="L4057" t="str">
        <f>TEXT(Table1[[#This Row],[Patient Admission Date]],"mmm")</f>
        <v>May</v>
      </c>
      <c r="M4057" t="str">
        <f>TEXT(Table1[[#This Row],[Patient Admission Date]],"ddd")</f>
        <v>Fri</v>
      </c>
      <c r="N4057" t="str">
        <f>TEXT(INT(HOUR(Table1[[#This Row],[Patient Admission Date]])/3)*3,"00")&amp;"-"&amp;TEXT(INT(HOUR(Table1[[#This Row],[Patient Admission Date]])/3)*3+3,"00")</f>
        <v>06-09</v>
      </c>
      <c r="O4057" t="str" cm="1">
        <f t="array" ref="O4057">_xlfn.IFS(Table1[[#This Row],[Patient Age]]&lt;=14,"0-14",Table1[[#This Row],[Patient Age]]&lt;=29,"15-29",Table1[[#This Row],[Patient Age]]&lt;=44,"30-44",Table1[[#This Row],[Patient Age]]&lt;=59,"45-59",Table1[[#This Row],[Patient Age]]&lt;=74,"60-74",TRUE,"75+")</f>
        <v>45-59</v>
      </c>
      <c r="P4057" t="str" cm="1">
        <f t="array" ref="P4057">_xlfn.IFS(Table1[[#This Row],[Patient Waittime]]&lt;=15,"0-15",Table1[[#This Row],[Patient Waittime]]&lt;=30,"16-30",Table1[[#This Row],[Patient Waittime]]&lt;=45,"31-45",Table1[[#This Row],[Patient Waittime]]&lt;=60,"46-60",TRUE,"60+")</f>
        <v>46-60</v>
      </c>
      <c r="Q4057">
        <f>--(Table1[[#This Row],[Patient Waittime]]&lt;=30)</f>
        <v>0</v>
      </c>
      <c r="R4057">
        <f>--Table1[[#This Row],[Patient Admission Flag]]</f>
        <v>0</v>
      </c>
      <c r="S4057">
        <f>--AND(Table1[[#This Row],[WithinTarget]]=1,Table1[[#This Row],[Patient Satisfaction Score]]&gt;=7)</f>
        <v>0</v>
      </c>
      <c r="T4057" t="str">
        <f>IF(LEFT(Table1[[#This Row],[Patient Gender]],1)="F","Female","Male")</f>
        <v>Male</v>
      </c>
    </row>
    <row r="4058" spans="1:20" x14ac:dyDescent="0.3">
      <c r="A4058" t="s">
        <v>4162</v>
      </c>
      <c r="B4058" s="1">
        <v>45332.393750000003</v>
      </c>
      <c r="C4058" t="s">
        <v>9</v>
      </c>
      <c r="D4058">
        <v>25</v>
      </c>
      <c r="E4058" t="s">
        <v>21</v>
      </c>
      <c r="F4058" t="s">
        <v>11</v>
      </c>
      <c r="G4058" t="b">
        <v>0</v>
      </c>
      <c r="I4058">
        <v>59</v>
      </c>
      <c r="J4058" t="b">
        <v>0</v>
      </c>
      <c r="K4058">
        <f>YEAR(Table1[[#This Row],[Patient Admission Date]])</f>
        <v>2024</v>
      </c>
      <c r="L4058" t="str">
        <f>TEXT(Table1[[#This Row],[Patient Admission Date]],"mmm")</f>
        <v>Feb</v>
      </c>
      <c r="M4058" t="str">
        <f>TEXT(Table1[[#This Row],[Patient Admission Date]],"ddd")</f>
        <v>Sat</v>
      </c>
      <c r="N4058" t="str">
        <f>TEXT(INT(HOUR(Table1[[#This Row],[Patient Admission Date]])/3)*3,"00")&amp;"-"&amp;TEXT(INT(HOUR(Table1[[#This Row],[Patient Admission Date]])/3)*3+3,"00")</f>
        <v>09-12</v>
      </c>
      <c r="O4058" t="str" cm="1">
        <f t="array" ref="O4058">_xlfn.IFS(Table1[[#This Row],[Patient Age]]&lt;=14,"0-14",Table1[[#This Row],[Patient Age]]&lt;=29,"15-29",Table1[[#This Row],[Patient Age]]&lt;=44,"30-44",Table1[[#This Row],[Patient Age]]&lt;=59,"45-59",Table1[[#This Row],[Patient Age]]&lt;=74,"60-74",TRUE,"75+")</f>
        <v>15-29</v>
      </c>
      <c r="P4058" t="str" cm="1">
        <f t="array" ref="P4058">_xlfn.IFS(Table1[[#This Row],[Patient Waittime]]&lt;=15,"0-15",Table1[[#This Row],[Patient Waittime]]&lt;=30,"16-30",Table1[[#This Row],[Patient Waittime]]&lt;=45,"31-45",Table1[[#This Row],[Patient Waittime]]&lt;=60,"46-60",TRUE,"60+")</f>
        <v>46-60</v>
      </c>
      <c r="Q4058">
        <f>--(Table1[[#This Row],[Patient Waittime]]&lt;=30)</f>
        <v>0</v>
      </c>
      <c r="R4058">
        <f>--Table1[[#This Row],[Patient Admission Flag]]</f>
        <v>0</v>
      </c>
      <c r="S4058">
        <f>--AND(Table1[[#This Row],[WithinTarget]]=1,Table1[[#This Row],[Patient Satisfaction Score]]&gt;=7)</f>
        <v>0</v>
      </c>
      <c r="T4058" t="str">
        <f>IF(LEFT(Table1[[#This Row],[Patient Gender]],1)="F","Female","Male")</f>
        <v>Male</v>
      </c>
    </row>
    <row r="4059" spans="1:20" x14ac:dyDescent="0.3">
      <c r="A4059" t="s">
        <v>4163</v>
      </c>
      <c r="B4059" s="1">
        <v>45083.434027777781</v>
      </c>
      <c r="C4059" t="s">
        <v>9</v>
      </c>
      <c r="D4059">
        <v>42</v>
      </c>
      <c r="E4059" t="s">
        <v>21</v>
      </c>
      <c r="F4059" t="s">
        <v>11</v>
      </c>
      <c r="G4059" t="b">
        <v>0</v>
      </c>
      <c r="I4059">
        <v>14</v>
      </c>
      <c r="J4059" t="b">
        <v>0</v>
      </c>
      <c r="K4059">
        <f>YEAR(Table1[[#This Row],[Patient Admission Date]])</f>
        <v>2023</v>
      </c>
      <c r="L4059" t="str">
        <f>TEXT(Table1[[#This Row],[Patient Admission Date]],"mmm")</f>
        <v>Jun</v>
      </c>
      <c r="M4059" t="str">
        <f>TEXT(Table1[[#This Row],[Patient Admission Date]],"ddd")</f>
        <v>Tue</v>
      </c>
      <c r="N4059" t="str">
        <f>TEXT(INT(HOUR(Table1[[#This Row],[Patient Admission Date]])/3)*3,"00")&amp;"-"&amp;TEXT(INT(HOUR(Table1[[#This Row],[Patient Admission Date]])/3)*3+3,"00")</f>
        <v>09-12</v>
      </c>
      <c r="O4059" t="str" cm="1">
        <f t="array" ref="O4059">_xlfn.IFS(Table1[[#This Row],[Patient Age]]&lt;=14,"0-14",Table1[[#This Row],[Patient Age]]&lt;=29,"15-29",Table1[[#This Row],[Patient Age]]&lt;=44,"30-44",Table1[[#This Row],[Patient Age]]&lt;=59,"45-59",Table1[[#This Row],[Patient Age]]&lt;=74,"60-74",TRUE,"75+")</f>
        <v>30-44</v>
      </c>
      <c r="P4059" t="str" cm="1">
        <f t="array" ref="P4059">_xlfn.IFS(Table1[[#This Row],[Patient Waittime]]&lt;=15,"0-15",Table1[[#This Row],[Patient Waittime]]&lt;=30,"16-30",Table1[[#This Row],[Patient Waittime]]&lt;=45,"31-45",Table1[[#This Row],[Patient Waittime]]&lt;=60,"46-60",TRUE,"60+")</f>
        <v>0-15</v>
      </c>
      <c r="Q4059">
        <f>--(Table1[[#This Row],[Patient Waittime]]&lt;=30)</f>
        <v>1</v>
      </c>
      <c r="R4059">
        <f>--Table1[[#This Row],[Patient Admission Flag]]</f>
        <v>0</v>
      </c>
      <c r="S4059">
        <f>--AND(Table1[[#This Row],[WithinTarget]]=1,Table1[[#This Row],[Patient Satisfaction Score]]&gt;=7)</f>
        <v>0</v>
      </c>
      <c r="T4059" t="str">
        <f>IF(LEFT(Table1[[#This Row],[Patient Gender]],1)="F","Female","Male")</f>
        <v>Male</v>
      </c>
    </row>
    <row r="4060" spans="1:20" x14ac:dyDescent="0.3">
      <c r="A4060" t="s">
        <v>4164</v>
      </c>
      <c r="B4060" s="1">
        <v>45471.918749999997</v>
      </c>
      <c r="C4060" t="s">
        <v>9</v>
      </c>
      <c r="D4060">
        <v>24</v>
      </c>
      <c r="E4060" t="s">
        <v>21</v>
      </c>
      <c r="F4060" t="s">
        <v>11</v>
      </c>
      <c r="G4060" t="b">
        <v>0</v>
      </c>
      <c r="I4060">
        <v>25</v>
      </c>
      <c r="J4060" t="b">
        <v>0</v>
      </c>
      <c r="K4060">
        <f>YEAR(Table1[[#This Row],[Patient Admission Date]])</f>
        <v>2024</v>
      </c>
      <c r="L4060" t="str">
        <f>TEXT(Table1[[#This Row],[Patient Admission Date]],"mmm")</f>
        <v>Jun</v>
      </c>
      <c r="M4060" t="str">
        <f>TEXT(Table1[[#This Row],[Patient Admission Date]],"ddd")</f>
        <v>Fri</v>
      </c>
      <c r="N4060" t="str">
        <f>TEXT(INT(HOUR(Table1[[#This Row],[Patient Admission Date]])/3)*3,"00")&amp;"-"&amp;TEXT(INT(HOUR(Table1[[#This Row],[Patient Admission Date]])/3)*3+3,"00")</f>
        <v>21-24</v>
      </c>
      <c r="O4060" t="str" cm="1">
        <f t="array" ref="O4060">_xlfn.IFS(Table1[[#This Row],[Patient Age]]&lt;=14,"0-14",Table1[[#This Row],[Patient Age]]&lt;=29,"15-29",Table1[[#This Row],[Patient Age]]&lt;=44,"30-44",Table1[[#This Row],[Patient Age]]&lt;=59,"45-59",Table1[[#This Row],[Patient Age]]&lt;=74,"60-74",TRUE,"75+")</f>
        <v>15-29</v>
      </c>
      <c r="P4060" t="str" cm="1">
        <f t="array" ref="P4060">_xlfn.IFS(Table1[[#This Row],[Patient Waittime]]&lt;=15,"0-15",Table1[[#This Row],[Patient Waittime]]&lt;=30,"16-30",Table1[[#This Row],[Patient Waittime]]&lt;=45,"31-45",Table1[[#This Row],[Patient Waittime]]&lt;=60,"46-60",TRUE,"60+")</f>
        <v>16-30</v>
      </c>
      <c r="Q4060">
        <f>--(Table1[[#This Row],[Patient Waittime]]&lt;=30)</f>
        <v>1</v>
      </c>
      <c r="R4060">
        <f>--Table1[[#This Row],[Patient Admission Flag]]</f>
        <v>0</v>
      </c>
      <c r="S4060">
        <f>--AND(Table1[[#This Row],[WithinTarget]]=1,Table1[[#This Row],[Patient Satisfaction Score]]&gt;=7)</f>
        <v>0</v>
      </c>
      <c r="T4060" t="str">
        <f>IF(LEFT(Table1[[#This Row],[Patient Gender]],1)="F","Female","Male")</f>
        <v>Male</v>
      </c>
    </row>
    <row r="4061" spans="1:20" x14ac:dyDescent="0.3">
      <c r="A4061" t="s">
        <v>4165</v>
      </c>
      <c r="B4061" s="1">
        <v>45084.181944444441</v>
      </c>
      <c r="C4061" t="s">
        <v>9</v>
      </c>
      <c r="D4061">
        <v>54</v>
      </c>
      <c r="E4061" t="s">
        <v>21</v>
      </c>
      <c r="F4061" t="s">
        <v>11</v>
      </c>
      <c r="G4061" t="b">
        <v>0</v>
      </c>
      <c r="I4061">
        <v>54</v>
      </c>
      <c r="J4061" t="b">
        <v>0</v>
      </c>
      <c r="K4061">
        <f>YEAR(Table1[[#This Row],[Patient Admission Date]])</f>
        <v>2023</v>
      </c>
      <c r="L4061" t="str">
        <f>TEXT(Table1[[#This Row],[Patient Admission Date]],"mmm")</f>
        <v>Jun</v>
      </c>
      <c r="M4061" t="str">
        <f>TEXT(Table1[[#This Row],[Patient Admission Date]],"ddd")</f>
        <v>Wed</v>
      </c>
      <c r="N4061" t="str">
        <f>TEXT(INT(HOUR(Table1[[#This Row],[Patient Admission Date]])/3)*3,"00")&amp;"-"&amp;TEXT(INT(HOUR(Table1[[#This Row],[Patient Admission Date]])/3)*3+3,"00")</f>
        <v>03-06</v>
      </c>
      <c r="O4061" t="str" cm="1">
        <f t="array" ref="O4061">_xlfn.IFS(Table1[[#This Row],[Patient Age]]&lt;=14,"0-14",Table1[[#This Row],[Patient Age]]&lt;=29,"15-29",Table1[[#This Row],[Patient Age]]&lt;=44,"30-44",Table1[[#This Row],[Patient Age]]&lt;=59,"45-59",Table1[[#This Row],[Patient Age]]&lt;=74,"60-74",TRUE,"75+")</f>
        <v>45-59</v>
      </c>
      <c r="P4061" t="str" cm="1">
        <f t="array" ref="P4061">_xlfn.IFS(Table1[[#This Row],[Patient Waittime]]&lt;=15,"0-15",Table1[[#This Row],[Patient Waittime]]&lt;=30,"16-30",Table1[[#This Row],[Patient Waittime]]&lt;=45,"31-45",Table1[[#This Row],[Patient Waittime]]&lt;=60,"46-60",TRUE,"60+")</f>
        <v>46-60</v>
      </c>
      <c r="Q4061">
        <f>--(Table1[[#This Row],[Patient Waittime]]&lt;=30)</f>
        <v>0</v>
      </c>
      <c r="R4061">
        <f>--Table1[[#This Row],[Patient Admission Flag]]</f>
        <v>0</v>
      </c>
      <c r="S4061">
        <f>--AND(Table1[[#This Row],[WithinTarget]]=1,Table1[[#This Row],[Patient Satisfaction Score]]&gt;=7)</f>
        <v>0</v>
      </c>
      <c r="T4061" t="str">
        <f>IF(LEFT(Table1[[#This Row],[Patient Gender]],1)="F","Female","Male")</f>
        <v>Male</v>
      </c>
    </row>
    <row r="4062" spans="1:20" x14ac:dyDescent="0.3">
      <c r="A4062" t="s">
        <v>4166</v>
      </c>
      <c r="B4062" s="1">
        <v>45231.950694444444</v>
      </c>
      <c r="C4062" t="s">
        <v>9</v>
      </c>
      <c r="D4062">
        <v>24</v>
      </c>
      <c r="E4062" t="s">
        <v>21</v>
      </c>
      <c r="F4062" t="s">
        <v>11</v>
      </c>
      <c r="G4062" t="b">
        <v>0</v>
      </c>
      <c r="I4062">
        <v>55</v>
      </c>
      <c r="J4062" t="b">
        <v>0</v>
      </c>
      <c r="K4062">
        <f>YEAR(Table1[[#This Row],[Patient Admission Date]])</f>
        <v>2023</v>
      </c>
      <c r="L4062" t="str">
        <f>TEXT(Table1[[#This Row],[Patient Admission Date]],"mmm")</f>
        <v>Nov</v>
      </c>
      <c r="M4062" t="str">
        <f>TEXT(Table1[[#This Row],[Patient Admission Date]],"ddd")</f>
        <v>Wed</v>
      </c>
      <c r="N4062" t="str">
        <f>TEXT(INT(HOUR(Table1[[#This Row],[Patient Admission Date]])/3)*3,"00")&amp;"-"&amp;TEXT(INT(HOUR(Table1[[#This Row],[Patient Admission Date]])/3)*3+3,"00")</f>
        <v>21-24</v>
      </c>
      <c r="O4062" t="str" cm="1">
        <f t="array" ref="O4062">_xlfn.IFS(Table1[[#This Row],[Patient Age]]&lt;=14,"0-14",Table1[[#This Row],[Patient Age]]&lt;=29,"15-29",Table1[[#This Row],[Patient Age]]&lt;=44,"30-44",Table1[[#This Row],[Patient Age]]&lt;=59,"45-59",Table1[[#This Row],[Patient Age]]&lt;=74,"60-74",TRUE,"75+")</f>
        <v>15-29</v>
      </c>
      <c r="P4062" t="str" cm="1">
        <f t="array" ref="P4062">_xlfn.IFS(Table1[[#This Row],[Patient Waittime]]&lt;=15,"0-15",Table1[[#This Row],[Patient Waittime]]&lt;=30,"16-30",Table1[[#This Row],[Patient Waittime]]&lt;=45,"31-45",Table1[[#This Row],[Patient Waittime]]&lt;=60,"46-60",TRUE,"60+")</f>
        <v>46-60</v>
      </c>
      <c r="Q4062">
        <f>--(Table1[[#This Row],[Patient Waittime]]&lt;=30)</f>
        <v>0</v>
      </c>
      <c r="R4062">
        <f>--Table1[[#This Row],[Patient Admission Flag]]</f>
        <v>0</v>
      </c>
      <c r="S4062">
        <f>--AND(Table1[[#This Row],[WithinTarget]]=1,Table1[[#This Row],[Patient Satisfaction Score]]&gt;=7)</f>
        <v>0</v>
      </c>
      <c r="T4062" t="str">
        <f>IF(LEFT(Table1[[#This Row],[Patient Gender]],1)="F","Female","Male")</f>
        <v>Male</v>
      </c>
    </row>
    <row r="4063" spans="1:20" x14ac:dyDescent="0.3">
      <c r="A4063" t="s">
        <v>4167</v>
      </c>
      <c r="B4063" s="1">
        <v>45470.43472222222</v>
      </c>
      <c r="C4063" t="s">
        <v>9</v>
      </c>
      <c r="D4063">
        <v>13</v>
      </c>
      <c r="E4063" t="s">
        <v>21</v>
      </c>
      <c r="F4063" t="s">
        <v>11</v>
      </c>
      <c r="G4063" t="b">
        <v>0</v>
      </c>
      <c r="I4063">
        <v>12</v>
      </c>
      <c r="J4063" t="b">
        <v>0</v>
      </c>
      <c r="K4063">
        <f>YEAR(Table1[[#This Row],[Patient Admission Date]])</f>
        <v>2024</v>
      </c>
      <c r="L4063" t="str">
        <f>TEXT(Table1[[#This Row],[Patient Admission Date]],"mmm")</f>
        <v>Jun</v>
      </c>
      <c r="M4063" t="str">
        <f>TEXT(Table1[[#This Row],[Patient Admission Date]],"ddd")</f>
        <v>Thu</v>
      </c>
      <c r="N4063" t="str">
        <f>TEXT(INT(HOUR(Table1[[#This Row],[Patient Admission Date]])/3)*3,"00")&amp;"-"&amp;TEXT(INT(HOUR(Table1[[#This Row],[Patient Admission Date]])/3)*3+3,"00")</f>
        <v>09-12</v>
      </c>
      <c r="O4063" t="str" cm="1">
        <f t="array" ref="O4063">_xlfn.IFS(Table1[[#This Row],[Patient Age]]&lt;=14,"0-14",Table1[[#This Row],[Patient Age]]&lt;=29,"15-29",Table1[[#This Row],[Patient Age]]&lt;=44,"30-44",Table1[[#This Row],[Patient Age]]&lt;=59,"45-59",Table1[[#This Row],[Patient Age]]&lt;=74,"60-74",TRUE,"75+")</f>
        <v>0-14</v>
      </c>
      <c r="P4063" t="str" cm="1">
        <f t="array" ref="P4063">_xlfn.IFS(Table1[[#This Row],[Patient Waittime]]&lt;=15,"0-15",Table1[[#This Row],[Patient Waittime]]&lt;=30,"16-30",Table1[[#This Row],[Patient Waittime]]&lt;=45,"31-45",Table1[[#This Row],[Patient Waittime]]&lt;=60,"46-60",TRUE,"60+")</f>
        <v>0-15</v>
      </c>
      <c r="Q4063">
        <f>--(Table1[[#This Row],[Patient Waittime]]&lt;=30)</f>
        <v>1</v>
      </c>
      <c r="R4063">
        <f>--Table1[[#This Row],[Patient Admission Flag]]</f>
        <v>0</v>
      </c>
      <c r="S4063">
        <f>--AND(Table1[[#This Row],[WithinTarget]]=1,Table1[[#This Row],[Patient Satisfaction Score]]&gt;=7)</f>
        <v>0</v>
      </c>
      <c r="T4063" t="str">
        <f>IF(LEFT(Table1[[#This Row],[Patient Gender]],1)="F","Female","Male")</f>
        <v>Male</v>
      </c>
    </row>
    <row r="4064" spans="1:20" x14ac:dyDescent="0.3">
      <c r="A4064" t="s">
        <v>4168</v>
      </c>
      <c r="B4064" s="1">
        <v>45324.272916666669</v>
      </c>
      <c r="C4064" t="s">
        <v>9</v>
      </c>
      <c r="D4064">
        <v>59</v>
      </c>
      <c r="E4064" t="s">
        <v>21</v>
      </c>
      <c r="F4064" t="s">
        <v>11</v>
      </c>
      <c r="G4064" t="b">
        <v>0</v>
      </c>
      <c r="I4064">
        <v>43</v>
      </c>
      <c r="J4064" t="b">
        <v>0</v>
      </c>
      <c r="K4064">
        <f>YEAR(Table1[[#This Row],[Patient Admission Date]])</f>
        <v>2024</v>
      </c>
      <c r="L4064" t="str">
        <f>TEXT(Table1[[#This Row],[Patient Admission Date]],"mmm")</f>
        <v>Feb</v>
      </c>
      <c r="M4064" t="str">
        <f>TEXT(Table1[[#This Row],[Patient Admission Date]],"ddd")</f>
        <v>Fri</v>
      </c>
      <c r="N4064" t="str">
        <f>TEXT(INT(HOUR(Table1[[#This Row],[Patient Admission Date]])/3)*3,"00")&amp;"-"&amp;TEXT(INT(HOUR(Table1[[#This Row],[Patient Admission Date]])/3)*3+3,"00")</f>
        <v>06-09</v>
      </c>
      <c r="O4064" t="str" cm="1">
        <f t="array" ref="O4064">_xlfn.IFS(Table1[[#This Row],[Patient Age]]&lt;=14,"0-14",Table1[[#This Row],[Patient Age]]&lt;=29,"15-29",Table1[[#This Row],[Patient Age]]&lt;=44,"30-44",Table1[[#This Row],[Patient Age]]&lt;=59,"45-59",Table1[[#This Row],[Patient Age]]&lt;=74,"60-74",TRUE,"75+")</f>
        <v>45-59</v>
      </c>
      <c r="P4064" t="str" cm="1">
        <f t="array" ref="P4064">_xlfn.IFS(Table1[[#This Row],[Patient Waittime]]&lt;=15,"0-15",Table1[[#This Row],[Patient Waittime]]&lt;=30,"16-30",Table1[[#This Row],[Patient Waittime]]&lt;=45,"31-45",Table1[[#This Row],[Patient Waittime]]&lt;=60,"46-60",TRUE,"60+")</f>
        <v>31-45</v>
      </c>
      <c r="Q4064">
        <f>--(Table1[[#This Row],[Patient Waittime]]&lt;=30)</f>
        <v>0</v>
      </c>
      <c r="R4064">
        <f>--Table1[[#This Row],[Patient Admission Flag]]</f>
        <v>0</v>
      </c>
      <c r="S4064">
        <f>--AND(Table1[[#This Row],[WithinTarget]]=1,Table1[[#This Row],[Patient Satisfaction Score]]&gt;=7)</f>
        <v>0</v>
      </c>
      <c r="T4064" t="str">
        <f>IF(LEFT(Table1[[#This Row],[Patient Gender]],1)="F","Female","Male")</f>
        <v>Male</v>
      </c>
    </row>
    <row r="4065" spans="1:20" x14ac:dyDescent="0.3">
      <c r="A4065" t="s">
        <v>4169</v>
      </c>
      <c r="B4065" s="1">
        <v>45435.859027777777</v>
      </c>
      <c r="C4065" t="s">
        <v>9</v>
      </c>
      <c r="D4065">
        <v>22</v>
      </c>
      <c r="E4065" t="s">
        <v>21</v>
      </c>
      <c r="F4065" t="s">
        <v>11</v>
      </c>
      <c r="G4065" t="b">
        <v>0</v>
      </c>
      <c r="I4065">
        <v>45</v>
      </c>
      <c r="J4065" t="b">
        <v>0</v>
      </c>
      <c r="K4065">
        <f>YEAR(Table1[[#This Row],[Patient Admission Date]])</f>
        <v>2024</v>
      </c>
      <c r="L4065" t="str">
        <f>TEXT(Table1[[#This Row],[Patient Admission Date]],"mmm")</f>
        <v>May</v>
      </c>
      <c r="M4065" t="str">
        <f>TEXT(Table1[[#This Row],[Patient Admission Date]],"ddd")</f>
        <v>Thu</v>
      </c>
      <c r="N4065" t="str">
        <f>TEXT(INT(HOUR(Table1[[#This Row],[Patient Admission Date]])/3)*3,"00")&amp;"-"&amp;TEXT(INT(HOUR(Table1[[#This Row],[Patient Admission Date]])/3)*3+3,"00")</f>
        <v>18-21</v>
      </c>
      <c r="O4065" t="str" cm="1">
        <f t="array" ref="O4065">_xlfn.IFS(Table1[[#This Row],[Patient Age]]&lt;=14,"0-14",Table1[[#This Row],[Patient Age]]&lt;=29,"15-29",Table1[[#This Row],[Patient Age]]&lt;=44,"30-44",Table1[[#This Row],[Patient Age]]&lt;=59,"45-59",Table1[[#This Row],[Patient Age]]&lt;=74,"60-74",TRUE,"75+")</f>
        <v>15-29</v>
      </c>
      <c r="P4065" t="str" cm="1">
        <f t="array" ref="P4065">_xlfn.IFS(Table1[[#This Row],[Patient Waittime]]&lt;=15,"0-15",Table1[[#This Row],[Patient Waittime]]&lt;=30,"16-30",Table1[[#This Row],[Patient Waittime]]&lt;=45,"31-45",Table1[[#This Row],[Patient Waittime]]&lt;=60,"46-60",TRUE,"60+")</f>
        <v>31-45</v>
      </c>
      <c r="Q4065">
        <f>--(Table1[[#This Row],[Patient Waittime]]&lt;=30)</f>
        <v>0</v>
      </c>
      <c r="R4065">
        <f>--Table1[[#This Row],[Patient Admission Flag]]</f>
        <v>0</v>
      </c>
      <c r="S4065">
        <f>--AND(Table1[[#This Row],[WithinTarget]]=1,Table1[[#This Row],[Patient Satisfaction Score]]&gt;=7)</f>
        <v>0</v>
      </c>
      <c r="T4065" t="str">
        <f>IF(LEFT(Table1[[#This Row],[Patient Gender]],1)="F","Female","Male")</f>
        <v>Male</v>
      </c>
    </row>
    <row r="4066" spans="1:20" x14ac:dyDescent="0.3">
      <c r="A4066" t="s">
        <v>4170</v>
      </c>
      <c r="B4066" s="1">
        <v>45031.144444444442</v>
      </c>
      <c r="C4066" t="s">
        <v>9</v>
      </c>
      <c r="D4066">
        <v>78</v>
      </c>
      <c r="E4066" t="s">
        <v>21</v>
      </c>
      <c r="F4066" t="s">
        <v>11</v>
      </c>
      <c r="G4066" t="b">
        <v>0</v>
      </c>
      <c r="I4066">
        <v>54</v>
      </c>
      <c r="J4066" t="b">
        <v>0</v>
      </c>
      <c r="K4066">
        <f>YEAR(Table1[[#This Row],[Patient Admission Date]])</f>
        <v>2023</v>
      </c>
      <c r="L4066" t="str">
        <f>TEXT(Table1[[#This Row],[Patient Admission Date]],"mmm")</f>
        <v>Apr</v>
      </c>
      <c r="M4066" t="str">
        <f>TEXT(Table1[[#This Row],[Patient Admission Date]],"ddd")</f>
        <v>Sat</v>
      </c>
      <c r="N4066" t="str">
        <f>TEXT(INT(HOUR(Table1[[#This Row],[Patient Admission Date]])/3)*3,"00")&amp;"-"&amp;TEXT(INT(HOUR(Table1[[#This Row],[Patient Admission Date]])/3)*3+3,"00")</f>
        <v>03-06</v>
      </c>
      <c r="O4066" t="str" cm="1">
        <f t="array" ref="O4066">_xlfn.IFS(Table1[[#This Row],[Patient Age]]&lt;=14,"0-14",Table1[[#This Row],[Patient Age]]&lt;=29,"15-29",Table1[[#This Row],[Patient Age]]&lt;=44,"30-44",Table1[[#This Row],[Patient Age]]&lt;=59,"45-59",Table1[[#This Row],[Patient Age]]&lt;=74,"60-74",TRUE,"75+")</f>
        <v>75+</v>
      </c>
      <c r="P4066" t="str" cm="1">
        <f t="array" ref="P4066">_xlfn.IFS(Table1[[#This Row],[Patient Waittime]]&lt;=15,"0-15",Table1[[#This Row],[Patient Waittime]]&lt;=30,"16-30",Table1[[#This Row],[Patient Waittime]]&lt;=45,"31-45",Table1[[#This Row],[Patient Waittime]]&lt;=60,"46-60",TRUE,"60+")</f>
        <v>46-60</v>
      </c>
      <c r="Q4066">
        <f>--(Table1[[#This Row],[Patient Waittime]]&lt;=30)</f>
        <v>0</v>
      </c>
      <c r="R4066">
        <f>--Table1[[#This Row],[Patient Admission Flag]]</f>
        <v>0</v>
      </c>
      <c r="S4066">
        <f>--AND(Table1[[#This Row],[WithinTarget]]=1,Table1[[#This Row],[Patient Satisfaction Score]]&gt;=7)</f>
        <v>0</v>
      </c>
      <c r="T4066" t="str">
        <f>IF(LEFT(Table1[[#This Row],[Patient Gender]],1)="F","Female","Male")</f>
        <v>Male</v>
      </c>
    </row>
    <row r="4067" spans="1:20" x14ac:dyDescent="0.3">
      <c r="A4067" t="s">
        <v>4171</v>
      </c>
      <c r="B4067" s="1">
        <v>45282.265277777777</v>
      </c>
      <c r="C4067" t="s">
        <v>9</v>
      </c>
      <c r="D4067">
        <v>31</v>
      </c>
      <c r="E4067" t="s">
        <v>21</v>
      </c>
      <c r="F4067" t="s">
        <v>11</v>
      </c>
      <c r="G4067" t="b">
        <v>0</v>
      </c>
      <c r="I4067">
        <v>55</v>
      </c>
      <c r="J4067" t="b">
        <v>0</v>
      </c>
      <c r="K4067">
        <f>YEAR(Table1[[#This Row],[Patient Admission Date]])</f>
        <v>2023</v>
      </c>
      <c r="L4067" t="str">
        <f>TEXT(Table1[[#This Row],[Patient Admission Date]],"mmm")</f>
        <v>Dec</v>
      </c>
      <c r="M4067" t="str">
        <f>TEXT(Table1[[#This Row],[Patient Admission Date]],"ddd")</f>
        <v>Fri</v>
      </c>
      <c r="N4067" t="str">
        <f>TEXT(INT(HOUR(Table1[[#This Row],[Patient Admission Date]])/3)*3,"00")&amp;"-"&amp;TEXT(INT(HOUR(Table1[[#This Row],[Patient Admission Date]])/3)*3+3,"00")</f>
        <v>06-09</v>
      </c>
      <c r="O4067" t="str" cm="1">
        <f t="array" ref="O4067">_xlfn.IFS(Table1[[#This Row],[Patient Age]]&lt;=14,"0-14",Table1[[#This Row],[Patient Age]]&lt;=29,"15-29",Table1[[#This Row],[Patient Age]]&lt;=44,"30-44",Table1[[#This Row],[Patient Age]]&lt;=59,"45-59",Table1[[#This Row],[Patient Age]]&lt;=74,"60-74",TRUE,"75+")</f>
        <v>30-44</v>
      </c>
      <c r="P4067" t="str" cm="1">
        <f t="array" ref="P4067">_xlfn.IFS(Table1[[#This Row],[Patient Waittime]]&lt;=15,"0-15",Table1[[#This Row],[Patient Waittime]]&lt;=30,"16-30",Table1[[#This Row],[Patient Waittime]]&lt;=45,"31-45",Table1[[#This Row],[Patient Waittime]]&lt;=60,"46-60",TRUE,"60+")</f>
        <v>46-60</v>
      </c>
      <c r="Q4067">
        <f>--(Table1[[#This Row],[Patient Waittime]]&lt;=30)</f>
        <v>0</v>
      </c>
      <c r="R4067">
        <f>--Table1[[#This Row],[Patient Admission Flag]]</f>
        <v>0</v>
      </c>
      <c r="S4067">
        <f>--AND(Table1[[#This Row],[WithinTarget]]=1,Table1[[#This Row],[Patient Satisfaction Score]]&gt;=7)</f>
        <v>0</v>
      </c>
      <c r="T4067" t="str">
        <f>IF(LEFT(Table1[[#This Row],[Patient Gender]],1)="F","Female","Male")</f>
        <v>Male</v>
      </c>
    </row>
    <row r="4068" spans="1:20" x14ac:dyDescent="0.3">
      <c r="A4068" t="s">
        <v>4172</v>
      </c>
      <c r="B4068" s="1">
        <v>45142.227777777778</v>
      </c>
      <c r="C4068" t="s">
        <v>9</v>
      </c>
      <c r="D4068">
        <v>14</v>
      </c>
      <c r="E4068" t="s">
        <v>21</v>
      </c>
      <c r="F4068" t="s">
        <v>11</v>
      </c>
      <c r="G4068" t="b">
        <v>0</v>
      </c>
      <c r="I4068">
        <v>20</v>
      </c>
      <c r="J4068" t="b">
        <v>0</v>
      </c>
      <c r="K4068">
        <f>YEAR(Table1[[#This Row],[Patient Admission Date]])</f>
        <v>2023</v>
      </c>
      <c r="L4068" t="str">
        <f>TEXT(Table1[[#This Row],[Patient Admission Date]],"mmm")</f>
        <v>Aug</v>
      </c>
      <c r="M4068" t="str">
        <f>TEXT(Table1[[#This Row],[Patient Admission Date]],"ddd")</f>
        <v>Fri</v>
      </c>
      <c r="N4068" t="str">
        <f>TEXT(INT(HOUR(Table1[[#This Row],[Patient Admission Date]])/3)*3,"00")&amp;"-"&amp;TEXT(INT(HOUR(Table1[[#This Row],[Patient Admission Date]])/3)*3+3,"00")</f>
        <v>03-06</v>
      </c>
      <c r="O4068" t="str" cm="1">
        <f t="array" ref="O4068">_xlfn.IFS(Table1[[#This Row],[Patient Age]]&lt;=14,"0-14",Table1[[#This Row],[Patient Age]]&lt;=29,"15-29",Table1[[#This Row],[Patient Age]]&lt;=44,"30-44",Table1[[#This Row],[Patient Age]]&lt;=59,"45-59",Table1[[#This Row],[Patient Age]]&lt;=74,"60-74",TRUE,"75+")</f>
        <v>0-14</v>
      </c>
      <c r="P4068" t="str" cm="1">
        <f t="array" ref="P4068">_xlfn.IFS(Table1[[#This Row],[Patient Waittime]]&lt;=15,"0-15",Table1[[#This Row],[Patient Waittime]]&lt;=30,"16-30",Table1[[#This Row],[Patient Waittime]]&lt;=45,"31-45",Table1[[#This Row],[Patient Waittime]]&lt;=60,"46-60",TRUE,"60+")</f>
        <v>16-30</v>
      </c>
      <c r="Q4068">
        <f>--(Table1[[#This Row],[Patient Waittime]]&lt;=30)</f>
        <v>1</v>
      </c>
      <c r="R4068">
        <f>--Table1[[#This Row],[Patient Admission Flag]]</f>
        <v>0</v>
      </c>
      <c r="S4068">
        <f>--AND(Table1[[#This Row],[WithinTarget]]=1,Table1[[#This Row],[Patient Satisfaction Score]]&gt;=7)</f>
        <v>0</v>
      </c>
      <c r="T4068" t="str">
        <f>IF(LEFT(Table1[[#This Row],[Patient Gender]],1)="F","Female","Male")</f>
        <v>Male</v>
      </c>
    </row>
    <row r="4069" spans="1:20" x14ac:dyDescent="0.3">
      <c r="A4069" t="s">
        <v>4173</v>
      </c>
      <c r="B4069" s="1">
        <v>45148.658333333333</v>
      </c>
      <c r="C4069" t="s">
        <v>9</v>
      </c>
      <c r="D4069">
        <v>41</v>
      </c>
      <c r="E4069" t="s">
        <v>21</v>
      </c>
      <c r="F4069" t="s">
        <v>11</v>
      </c>
      <c r="G4069" t="b">
        <v>0</v>
      </c>
      <c r="I4069">
        <v>22</v>
      </c>
      <c r="J4069" t="b">
        <v>0</v>
      </c>
      <c r="K4069">
        <f>YEAR(Table1[[#This Row],[Patient Admission Date]])</f>
        <v>2023</v>
      </c>
      <c r="L4069" t="str">
        <f>TEXT(Table1[[#This Row],[Patient Admission Date]],"mmm")</f>
        <v>Aug</v>
      </c>
      <c r="M4069" t="str">
        <f>TEXT(Table1[[#This Row],[Patient Admission Date]],"ddd")</f>
        <v>Thu</v>
      </c>
      <c r="N4069" t="str">
        <f>TEXT(INT(HOUR(Table1[[#This Row],[Patient Admission Date]])/3)*3,"00")&amp;"-"&amp;TEXT(INT(HOUR(Table1[[#This Row],[Patient Admission Date]])/3)*3+3,"00")</f>
        <v>15-18</v>
      </c>
      <c r="O4069" t="str" cm="1">
        <f t="array" ref="O4069">_xlfn.IFS(Table1[[#This Row],[Patient Age]]&lt;=14,"0-14",Table1[[#This Row],[Patient Age]]&lt;=29,"15-29",Table1[[#This Row],[Patient Age]]&lt;=44,"30-44",Table1[[#This Row],[Patient Age]]&lt;=59,"45-59",Table1[[#This Row],[Patient Age]]&lt;=74,"60-74",TRUE,"75+")</f>
        <v>30-44</v>
      </c>
      <c r="P4069" t="str" cm="1">
        <f t="array" ref="P4069">_xlfn.IFS(Table1[[#This Row],[Patient Waittime]]&lt;=15,"0-15",Table1[[#This Row],[Patient Waittime]]&lt;=30,"16-30",Table1[[#This Row],[Patient Waittime]]&lt;=45,"31-45",Table1[[#This Row],[Patient Waittime]]&lt;=60,"46-60",TRUE,"60+")</f>
        <v>16-30</v>
      </c>
      <c r="Q4069">
        <f>--(Table1[[#This Row],[Patient Waittime]]&lt;=30)</f>
        <v>1</v>
      </c>
      <c r="R4069">
        <f>--Table1[[#This Row],[Patient Admission Flag]]</f>
        <v>0</v>
      </c>
      <c r="S4069">
        <f>--AND(Table1[[#This Row],[WithinTarget]]=1,Table1[[#This Row],[Patient Satisfaction Score]]&gt;=7)</f>
        <v>0</v>
      </c>
      <c r="T4069" t="str">
        <f>IF(LEFT(Table1[[#This Row],[Patient Gender]],1)="F","Female","Male")</f>
        <v>Male</v>
      </c>
    </row>
    <row r="4070" spans="1:20" x14ac:dyDescent="0.3">
      <c r="A4070" t="s">
        <v>4174</v>
      </c>
      <c r="B4070" s="1">
        <v>45441.713194444441</v>
      </c>
      <c r="C4070" t="s">
        <v>9</v>
      </c>
      <c r="D4070">
        <v>59</v>
      </c>
      <c r="E4070" t="s">
        <v>21</v>
      </c>
      <c r="F4070" t="s">
        <v>11</v>
      </c>
      <c r="G4070" t="b">
        <v>0</v>
      </c>
      <c r="I4070">
        <v>34</v>
      </c>
      <c r="J4070" t="b">
        <v>0</v>
      </c>
      <c r="K4070">
        <f>YEAR(Table1[[#This Row],[Patient Admission Date]])</f>
        <v>2024</v>
      </c>
      <c r="L4070" t="str">
        <f>TEXT(Table1[[#This Row],[Patient Admission Date]],"mmm")</f>
        <v>May</v>
      </c>
      <c r="M4070" t="str">
        <f>TEXT(Table1[[#This Row],[Patient Admission Date]],"ddd")</f>
        <v>Wed</v>
      </c>
      <c r="N4070" t="str">
        <f>TEXT(INT(HOUR(Table1[[#This Row],[Patient Admission Date]])/3)*3,"00")&amp;"-"&amp;TEXT(INT(HOUR(Table1[[#This Row],[Patient Admission Date]])/3)*3+3,"00")</f>
        <v>15-18</v>
      </c>
      <c r="O4070" t="str" cm="1">
        <f t="array" ref="O4070">_xlfn.IFS(Table1[[#This Row],[Patient Age]]&lt;=14,"0-14",Table1[[#This Row],[Patient Age]]&lt;=29,"15-29",Table1[[#This Row],[Patient Age]]&lt;=44,"30-44",Table1[[#This Row],[Patient Age]]&lt;=59,"45-59",Table1[[#This Row],[Patient Age]]&lt;=74,"60-74",TRUE,"75+")</f>
        <v>45-59</v>
      </c>
      <c r="P4070" t="str" cm="1">
        <f t="array" ref="P4070">_xlfn.IFS(Table1[[#This Row],[Patient Waittime]]&lt;=15,"0-15",Table1[[#This Row],[Patient Waittime]]&lt;=30,"16-30",Table1[[#This Row],[Patient Waittime]]&lt;=45,"31-45",Table1[[#This Row],[Patient Waittime]]&lt;=60,"46-60",TRUE,"60+")</f>
        <v>31-45</v>
      </c>
      <c r="Q4070">
        <f>--(Table1[[#This Row],[Patient Waittime]]&lt;=30)</f>
        <v>0</v>
      </c>
      <c r="R4070">
        <f>--Table1[[#This Row],[Patient Admission Flag]]</f>
        <v>0</v>
      </c>
      <c r="S4070">
        <f>--AND(Table1[[#This Row],[WithinTarget]]=1,Table1[[#This Row],[Patient Satisfaction Score]]&gt;=7)</f>
        <v>0</v>
      </c>
      <c r="T4070" t="str">
        <f>IF(LEFT(Table1[[#This Row],[Patient Gender]],1)="F","Female","Male")</f>
        <v>Male</v>
      </c>
    </row>
    <row r="4071" spans="1:20" x14ac:dyDescent="0.3">
      <c r="A4071" t="s">
        <v>4175</v>
      </c>
      <c r="B4071" s="1">
        <v>45176.237500000003</v>
      </c>
      <c r="C4071" t="s">
        <v>9</v>
      </c>
      <c r="D4071">
        <v>43</v>
      </c>
      <c r="E4071" t="s">
        <v>21</v>
      </c>
      <c r="F4071" t="s">
        <v>11</v>
      </c>
      <c r="G4071" t="b">
        <v>0</v>
      </c>
      <c r="I4071">
        <v>52</v>
      </c>
      <c r="J4071" t="b">
        <v>0</v>
      </c>
      <c r="K4071">
        <f>YEAR(Table1[[#This Row],[Patient Admission Date]])</f>
        <v>2023</v>
      </c>
      <c r="L4071" t="str">
        <f>TEXT(Table1[[#This Row],[Patient Admission Date]],"mmm")</f>
        <v>Sep</v>
      </c>
      <c r="M4071" t="str">
        <f>TEXT(Table1[[#This Row],[Patient Admission Date]],"ddd")</f>
        <v>Thu</v>
      </c>
      <c r="N4071" t="str">
        <f>TEXT(INT(HOUR(Table1[[#This Row],[Patient Admission Date]])/3)*3,"00")&amp;"-"&amp;TEXT(INT(HOUR(Table1[[#This Row],[Patient Admission Date]])/3)*3+3,"00")</f>
        <v>03-06</v>
      </c>
      <c r="O4071" t="str" cm="1">
        <f t="array" ref="O4071">_xlfn.IFS(Table1[[#This Row],[Patient Age]]&lt;=14,"0-14",Table1[[#This Row],[Patient Age]]&lt;=29,"15-29",Table1[[#This Row],[Patient Age]]&lt;=44,"30-44",Table1[[#This Row],[Patient Age]]&lt;=59,"45-59",Table1[[#This Row],[Patient Age]]&lt;=74,"60-74",TRUE,"75+")</f>
        <v>30-44</v>
      </c>
      <c r="P4071" t="str" cm="1">
        <f t="array" ref="P4071">_xlfn.IFS(Table1[[#This Row],[Patient Waittime]]&lt;=15,"0-15",Table1[[#This Row],[Patient Waittime]]&lt;=30,"16-30",Table1[[#This Row],[Patient Waittime]]&lt;=45,"31-45",Table1[[#This Row],[Patient Waittime]]&lt;=60,"46-60",TRUE,"60+")</f>
        <v>46-60</v>
      </c>
      <c r="Q4071">
        <f>--(Table1[[#This Row],[Patient Waittime]]&lt;=30)</f>
        <v>0</v>
      </c>
      <c r="R4071">
        <f>--Table1[[#This Row],[Patient Admission Flag]]</f>
        <v>0</v>
      </c>
      <c r="S4071">
        <f>--AND(Table1[[#This Row],[WithinTarget]]=1,Table1[[#This Row],[Patient Satisfaction Score]]&gt;=7)</f>
        <v>0</v>
      </c>
      <c r="T4071" t="str">
        <f>IF(LEFT(Table1[[#This Row],[Patient Gender]],1)="F","Female","Male")</f>
        <v>Male</v>
      </c>
    </row>
    <row r="4072" spans="1:20" x14ac:dyDescent="0.3">
      <c r="A4072" t="s">
        <v>4176</v>
      </c>
      <c r="B4072" s="1">
        <v>45315.406944444447</v>
      </c>
      <c r="C4072" t="s">
        <v>9</v>
      </c>
      <c r="D4072">
        <v>44</v>
      </c>
      <c r="E4072" t="s">
        <v>21</v>
      </c>
      <c r="F4072" t="s">
        <v>11</v>
      </c>
      <c r="G4072" t="b">
        <v>0</v>
      </c>
      <c r="I4072">
        <v>23</v>
      </c>
      <c r="J4072" t="b">
        <v>0</v>
      </c>
      <c r="K4072">
        <f>YEAR(Table1[[#This Row],[Patient Admission Date]])</f>
        <v>2024</v>
      </c>
      <c r="L4072" t="str">
        <f>TEXT(Table1[[#This Row],[Patient Admission Date]],"mmm")</f>
        <v>Jan</v>
      </c>
      <c r="M4072" t="str">
        <f>TEXT(Table1[[#This Row],[Patient Admission Date]],"ddd")</f>
        <v>Wed</v>
      </c>
      <c r="N4072" t="str">
        <f>TEXT(INT(HOUR(Table1[[#This Row],[Patient Admission Date]])/3)*3,"00")&amp;"-"&amp;TEXT(INT(HOUR(Table1[[#This Row],[Patient Admission Date]])/3)*3+3,"00")</f>
        <v>09-12</v>
      </c>
      <c r="O4072" t="str" cm="1">
        <f t="array" ref="O4072">_xlfn.IFS(Table1[[#This Row],[Patient Age]]&lt;=14,"0-14",Table1[[#This Row],[Patient Age]]&lt;=29,"15-29",Table1[[#This Row],[Patient Age]]&lt;=44,"30-44",Table1[[#This Row],[Patient Age]]&lt;=59,"45-59",Table1[[#This Row],[Patient Age]]&lt;=74,"60-74",TRUE,"75+")</f>
        <v>30-44</v>
      </c>
      <c r="P4072" t="str" cm="1">
        <f t="array" ref="P4072">_xlfn.IFS(Table1[[#This Row],[Patient Waittime]]&lt;=15,"0-15",Table1[[#This Row],[Patient Waittime]]&lt;=30,"16-30",Table1[[#This Row],[Patient Waittime]]&lt;=45,"31-45",Table1[[#This Row],[Patient Waittime]]&lt;=60,"46-60",TRUE,"60+")</f>
        <v>16-30</v>
      </c>
      <c r="Q4072">
        <f>--(Table1[[#This Row],[Patient Waittime]]&lt;=30)</f>
        <v>1</v>
      </c>
      <c r="R4072">
        <f>--Table1[[#This Row],[Patient Admission Flag]]</f>
        <v>0</v>
      </c>
      <c r="S4072">
        <f>--AND(Table1[[#This Row],[WithinTarget]]=1,Table1[[#This Row],[Patient Satisfaction Score]]&gt;=7)</f>
        <v>0</v>
      </c>
      <c r="T4072" t="str">
        <f>IF(LEFT(Table1[[#This Row],[Patient Gender]],1)="F","Female","Male")</f>
        <v>Male</v>
      </c>
    </row>
    <row r="4073" spans="1:20" x14ac:dyDescent="0.3">
      <c r="A4073" t="s">
        <v>4177</v>
      </c>
      <c r="B4073" s="1">
        <v>45451.414583333331</v>
      </c>
      <c r="C4073" t="s">
        <v>9</v>
      </c>
      <c r="D4073">
        <v>31</v>
      </c>
      <c r="E4073" t="s">
        <v>21</v>
      </c>
      <c r="F4073" t="s">
        <v>11</v>
      </c>
      <c r="G4073" t="b">
        <v>0</v>
      </c>
      <c r="I4073">
        <v>58</v>
      </c>
      <c r="J4073" t="b">
        <v>0</v>
      </c>
      <c r="K4073">
        <f>YEAR(Table1[[#This Row],[Patient Admission Date]])</f>
        <v>2024</v>
      </c>
      <c r="L4073" t="str">
        <f>TEXT(Table1[[#This Row],[Patient Admission Date]],"mmm")</f>
        <v>Jun</v>
      </c>
      <c r="M4073" t="str">
        <f>TEXT(Table1[[#This Row],[Patient Admission Date]],"ddd")</f>
        <v>Sat</v>
      </c>
      <c r="N4073" t="str">
        <f>TEXT(INT(HOUR(Table1[[#This Row],[Patient Admission Date]])/3)*3,"00")&amp;"-"&amp;TEXT(INT(HOUR(Table1[[#This Row],[Patient Admission Date]])/3)*3+3,"00")</f>
        <v>09-12</v>
      </c>
      <c r="O4073" t="str" cm="1">
        <f t="array" ref="O4073">_xlfn.IFS(Table1[[#This Row],[Patient Age]]&lt;=14,"0-14",Table1[[#This Row],[Patient Age]]&lt;=29,"15-29",Table1[[#This Row],[Patient Age]]&lt;=44,"30-44",Table1[[#This Row],[Patient Age]]&lt;=59,"45-59",Table1[[#This Row],[Patient Age]]&lt;=74,"60-74",TRUE,"75+")</f>
        <v>30-44</v>
      </c>
      <c r="P4073" t="str" cm="1">
        <f t="array" ref="P4073">_xlfn.IFS(Table1[[#This Row],[Patient Waittime]]&lt;=15,"0-15",Table1[[#This Row],[Patient Waittime]]&lt;=30,"16-30",Table1[[#This Row],[Patient Waittime]]&lt;=45,"31-45",Table1[[#This Row],[Patient Waittime]]&lt;=60,"46-60",TRUE,"60+")</f>
        <v>46-60</v>
      </c>
      <c r="Q4073">
        <f>--(Table1[[#This Row],[Patient Waittime]]&lt;=30)</f>
        <v>0</v>
      </c>
      <c r="R4073">
        <f>--Table1[[#This Row],[Patient Admission Flag]]</f>
        <v>0</v>
      </c>
      <c r="S4073">
        <f>--AND(Table1[[#This Row],[WithinTarget]]=1,Table1[[#This Row],[Patient Satisfaction Score]]&gt;=7)</f>
        <v>0</v>
      </c>
      <c r="T4073" t="str">
        <f>IF(LEFT(Table1[[#This Row],[Patient Gender]],1)="F","Female","Male")</f>
        <v>Male</v>
      </c>
    </row>
    <row r="4074" spans="1:20" x14ac:dyDescent="0.3">
      <c r="A4074" t="s">
        <v>4178</v>
      </c>
      <c r="B4074" s="1">
        <v>45092.269444444442</v>
      </c>
      <c r="C4074" t="s">
        <v>9</v>
      </c>
      <c r="D4074">
        <v>26</v>
      </c>
      <c r="E4074" t="s">
        <v>21</v>
      </c>
      <c r="F4074" t="s">
        <v>11</v>
      </c>
      <c r="G4074" t="b">
        <v>0</v>
      </c>
      <c r="I4074">
        <v>21</v>
      </c>
      <c r="J4074" t="b">
        <v>0</v>
      </c>
      <c r="K4074">
        <f>YEAR(Table1[[#This Row],[Patient Admission Date]])</f>
        <v>2023</v>
      </c>
      <c r="L4074" t="str">
        <f>TEXT(Table1[[#This Row],[Patient Admission Date]],"mmm")</f>
        <v>Jun</v>
      </c>
      <c r="M4074" t="str">
        <f>TEXT(Table1[[#This Row],[Patient Admission Date]],"ddd")</f>
        <v>Thu</v>
      </c>
      <c r="N4074" t="str">
        <f>TEXT(INT(HOUR(Table1[[#This Row],[Patient Admission Date]])/3)*3,"00")&amp;"-"&amp;TEXT(INT(HOUR(Table1[[#This Row],[Patient Admission Date]])/3)*3+3,"00")</f>
        <v>06-09</v>
      </c>
      <c r="O4074" t="str" cm="1">
        <f t="array" ref="O4074">_xlfn.IFS(Table1[[#This Row],[Patient Age]]&lt;=14,"0-14",Table1[[#This Row],[Patient Age]]&lt;=29,"15-29",Table1[[#This Row],[Patient Age]]&lt;=44,"30-44",Table1[[#This Row],[Patient Age]]&lt;=59,"45-59",Table1[[#This Row],[Patient Age]]&lt;=74,"60-74",TRUE,"75+")</f>
        <v>15-29</v>
      </c>
      <c r="P4074" t="str" cm="1">
        <f t="array" ref="P4074">_xlfn.IFS(Table1[[#This Row],[Patient Waittime]]&lt;=15,"0-15",Table1[[#This Row],[Patient Waittime]]&lt;=30,"16-30",Table1[[#This Row],[Patient Waittime]]&lt;=45,"31-45",Table1[[#This Row],[Patient Waittime]]&lt;=60,"46-60",TRUE,"60+")</f>
        <v>16-30</v>
      </c>
      <c r="Q4074">
        <f>--(Table1[[#This Row],[Patient Waittime]]&lt;=30)</f>
        <v>1</v>
      </c>
      <c r="R4074">
        <f>--Table1[[#This Row],[Patient Admission Flag]]</f>
        <v>0</v>
      </c>
      <c r="S4074">
        <f>--AND(Table1[[#This Row],[WithinTarget]]=1,Table1[[#This Row],[Patient Satisfaction Score]]&gt;=7)</f>
        <v>0</v>
      </c>
      <c r="T4074" t="str">
        <f>IF(LEFT(Table1[[#This Row],[Patient Gender]],1)="F","Female","Male")</f>
        <v>Male</v>
      </c>
    </row>
    <row r="4075" spans="1:20" x14ac:dyDescent="0.3">
      <c r="A4075" t="s">
        <v>4179</v>
      </c>
      <c r="B4075" s="1">
        <v>45277.463888888888</v>
      </c>
      <c r="C4075" t="s">
        <v>9</v>
      </c>
      <c r="D4075">
        <v>64</v>
      </c>
      <c r="E4075" t="s">
        <v>21</v>
      </c>
      <c r="F4075" t="s">
        <v>11</v>
      </c>
      <c r="G4075" t="b">
        <v>0</v>
      </c>
      <c r="I4075">
        <v>36</v>
      </c>
      <c r="J4075" t="b">
        <v>0</v>
      </c>
      <c r="K4075">
        <f>YEAR(Table1[[#This Row],[Patient Admission Date]])</f>
        <v>2023</v>
      </c>
      <c r="L4075" t="str">
        <f>TEXT(Table1[[#This Row],[Patient Admission Date]],"mmm")</f>
        <v>Dec</v>
      </c>
      <c r="M4075" t="str">
        <f>TEXT(Table1[[#This Row],[Patient Admission Date]],"ddd")</f>
        <v>Sun</v>
      </c>
      <c r="N4075" t="str">
        <f>TEXT(INT(HOUR(Table1[[#This Row],[Patient Admission Date]])/3)*3,"00")&amp;"-"&amp;TEXT(INT(HOUR(Table1[[#This Row],[Patient Admission Date]])/3)*3+3,"00")</f>
        <v>09-12</v>
      </c>
      <c r="O4075" t="str" cm="1">
        <f t="array" ref="O4075">_xlfn.IFS(Table1[[#This Row],[Patient Age]]&lt;=14,"0-14",Table1[[#This Row],[Patient Age]]&lt;=29,"15-29",Table1[[#This Row],[Patient Age]]&lt;=44,"30-44",Table1[[#This Row],[Patient Age]]&lt;=59,"45-59",Table1[[#This Row],[Patient Age]]&lt;=74,"60-74",TRUE,"75+")</f>
        <v>60-74</v>
      </c>
      <c r="P4075" t="str" cm="1">
        <f t="array" ref="P4075">_xlfn.IFS(Table1[[#This Row],[Patient Waittime]]&lt;=15,"0-15",Table1[[#This Row],[Patient Waittime]]&lt;=30,"16-30",Table1[[#This Row],[Patient Waittime]]&lt;=45,"31-45",Table1[[#This Row],[Patient Waittime]]&lt;=60,"46-60",TRUE,"60+")</f>
        <v>31-45</v>
      </c>
      <c r="Q4075">
        <f>--(Table1[[#This Row],[Patient Waittime]]&lt;=30)</f>
        <v>0</v>
      </c>
      <c r="R4075">
        <f>--Table1[[#This Row],[Patient Admission Flag]]</f>
        <v>0</v>
      </c>
      <c r="S4075">
        <f>--AND(Table1[[#This Row],[WithinTarget]]=1,Table1[[#This Row],[Patient Satisfaction Score]]&gt;=7)</f>
        <v>0</v>
      </c>
      <c r="T4075" t="str">
        <f>IF(LEFT(Table1[[#This Row],[Patient Gender]],1)="F","Female","Male")</f>
        <v>Male</v>
      </c>
    </row>
    <row r="4076" spans="1:20" x14ac:dyDescent="0.3">
      <c r="A4076" t="s">
        <v>4180</v>
      </c>
      <c r="B4076" s="1">
        <v>45304.374305555553</v>
      </c>
      <c r="C4076" t="s">
        <v>9</v>
      </c>
      <c r="D4076">
        <v>65</v>
      </c>
      <c r="E4076" t="s">
        <v>21</v>
      </c>
      <c r="F4076" t="s">
        <v>11</v>
      </c>
      <c r="G4076" t="b">
        <v>0</v>
      </c>
      <c r="I4076">
        <v>37</v>
      </c>
      <c r="J4076" t="b">
        <v>0</v>
      </c>
      <c r="K4076">
        <f>YEAR(Table1[[#This Row],[Patient Admission Date]])</f>
        <v>2024</v>
      </c>
      <c r="L4076" t="str">
        <f>TEXT(Table1[[#This Row],[Patient Admission Date]],"mmm")</f>
        <v>Jan</v>
      </c>
      <c r="M4076" t="str">
        <f>TEXT(Table1[[#This Row],[Patient Admission Date]],"ddd")</f>
        <v>Sat</v>
      </c>
      <c r="N4076" t="str">
        <f>TEXT(INT(HOUR(Table1[[#This Row],[Patient Admission Date]])/3)*3,"00")&amp;"-"&amp;TEXT(INT(HOUR(Table1[[#This Row],[Patient Admission Date]])/3)*3+3,"00")</f>
        <v>06-09</v>
      </c>
      <c r="O4076" t="str" cm="1">
        <f t="array" ref="O4076">_xlfn.IFS(Table1[[#This Row],[Patient Age]]&lt;=14,"0-14",Table1[[#This Row],[Patient Age]]&lt;=29,"15-29",Table1[[#This Row],[Patient Age]]&lt;=44,"30-44",Table1[[#This Row],[Patient Age]]&lt;=59,"45-59",Table1[[#This Row],[Patient Age]]&lt;=74,"60-74",TRUE,"75+")</f>
        <v>60-74</v>
      </c>
      <c r="P4076" t="str" cm="1">
        <f t="array" ref="P4076">_xlfn.IFS(Table1[[#This Row],[Patient Waittime]]&lt;=15,"0-15",Table1[[#This Row],[Patient Waittime]]&lt;=30,"16-30",Table1[[#This Row],[Patient Waittime]]&lt;=45,"31-45",Table1[[#This Row],[Patient Waittime]]&lt;=60,"46-60",TRUE,"60+")</f>
        <v>31-45</v>
      </c>
      <c r="Q4076">
        <f>--(Table1[[#This Row],[Patient Waittime]]&lt;=30)</f>
        <v>0</v>
      </c>
      <c r="R4076">
        <f>--Table1[[#This Row],[Patient Admission Flag]]</f>
        <v>0</v>
      </c>
      <c r="S4076">
        <f>--AND(Table1[[#This Row],[WithinTarget]]=1,Table1[[#This Row],[Patient Satisfaction Score]]&gt;=7)</f>
        <v>0</v>
      </c>
      <c r="T4076" t="str">
        <f>IF(LEFT(Table1[[#This Row],[Patient Gender]],1)="F","Female","Male")</f>
        <v>Male</v>
      </c>
    </row>
    <row r="4077" spans="1:20" x14ac:dyDescent="0.3">
      <c r="A4077" t="s">
        <v>4181</v>
      </c>
      <c r="B4077" s="1">
        <v>45080.158333333333</v>
      </c>
      <c r="C4077" t="s">
        <v>9</v>
      </c>
      <c r="D4077">
        <v>43</v>
      </c>
      <c r="E4077" t="s">
        <v>21</v>
      </c>
      <c r="F4077" t="s">
        <v>11</v>
      </c>
      <c r="G4077" t="b">
        <v>0</v>
      </c>
      <c r="I4077">
        <v>41</v>
      </c>
      <c r="J4077" t="b">
        <v>0</v>
      </c>
      <c r="K4077">
        <f>YEAR(Table1[[#This Row],[Patient Admission Date]])</f>
        <v>2023</v>
      </c>
      <c r="L4077" t="str">
        <f>TEXT(Table1[[#This Row],[Patient Admission Date]],"mmm")</f>
        <v>Jun</v>
      </c>
      <c r="M4077" t="str">
        <f>TEXT(Table1[[#This Row],[Patient Admission Date]],"ddd")</f>
        <v>Sat</v>
      </c>
      <c r="N4077" t="str">
        <f>TEXT(INT(HOUR(Table1[[#This Row],[Patient Admission Date]])/3)*3,"00")&amp;"-"&amp;TEXT(INT(HOUR(Table1[[#This Row],[Patient Admission Date]])/3)*3+3,"00")</f>
        <v>03-06</v>
      </c>
      <c r="O4077" t="str" cm="1">
        <f t="array" ref="O4077">_xlfn.IFS(Table1[[#This Row],[Patient Age]]&lt;=14,"0-14",Table1[[#This Row],[Patient Age]]&lt;=29,"15-29",Table1[[#This Row],[Patient Age]]&lt;=44,"30-44",Table1[[#This Row],[Patient Age]]&lt;=59,"45-59",Table1[[#This Row],[Patient Age]]&lt;=74,"60-74",TRUE,"75+")</f>
        <v>30-44</v>
      </c>
      <c r="P4077" t="str" cm="1">
        <f t="array" ref="P4077">_xlfn.IFS(Table1[[#This Row],[Patient Waittime]]&lt;=15,"0-15",Table1[[#This Row],[Patient Waittime]]&lt;=30,"16-30",Table1[[#This Row],[Patient Waittime]]&lt;=45,"31-45",Table1[[#This Row],[Patient Waittime]]&lt;=60,"46-60",TRUE,"60+")</f>
        <v>31-45</v>
      </c>
      <c r="Q4077">
        <f>--(Table1[[#This Row],[Patient Waittime]]&lt;=30)</f>
        <v>0</v>
      </c>
      <c r="R4077">
        <f>--Table1[[#This Row],[Patient Admission Flag]]</f>
        <v>0</v>
      </c>
      <c r="S4077">
        <f>--AND(Table1[[#This Row],[WithinTarget]]=1,Table1[[#This Row],[Patient Satisfaction Score]]&gt;=7)</f>
        <v>0</v>
      </c>
      <c r="T4077" t="str">
        <f>IF(LEFT(Table1[[#This Row],[Patient Gender]],1)="F","Female","Male")</f>
        <v>Male</v>
      </c>
    </row>
    <row r="4078" spans="1:20" x14ac:dyDescent="0.3">
      <c r="A4078" t="s">
        <v>4182</v>
      </c>
      <c r="B4078" s="1">
        <v>45451.867361111108</v>
      </c>
      <c r="C4078" t="s">
        <v>9</v>
      </c>
      <c r="D4078">
        <v>11</v>
      </c>
      <c r="E4078" t="s">
        <v>21</v>
      </c>
      <c r="F4078" t="s">
        <v>11</v>
      </c>
      <c r="G4078" t="b">
        <v>0</v>
      </c>
      <c r="I4078">
        <v>48</v>
      </c>
      <c r="J4078" t="b">
        <v>0</v>
      </c>
      <c r="K4078">
        <f>YEAR(Table1[[#This Row],[Patient Admission Date]])</f>
        <v>2024</v>
      </c>
      <c r="L4078" t="str">
        <f>TEXT(Table1[[#This Row],[Patient Admission Date]],"mmm")</f>
        <v>Jun</v>
      </c>
      <c r="M4078" t="str">
        <f>TEXT(Table1[[#This Row],[Patient Admission Date]],"ddd")</f>
        <v>Sat</v>
      </c>
      <c r="N4078" t="str">
        <f>TEXT(INT(HOUR(Table1[[#This Row],[Patient Admission Date]])/3)*3,"00")&amp;"-"&amp;TEXT(INT(HOUR(Table1[[#This Row],[Patient Admission Date]])/3)*3+3,"00")</f>
        <v>18-21</v>
      </c>
      <c r="O4078" t="str" cm="1">
        <f t="array" ref="O4078">_xlfn.IFS(Table1[[#This Row],[Patient Age]]&lt;=14,"0-14",Table1[[#This Row],[Patient Age]]&lt;=29,"15-29",Table1[[#This Row],[Patient Age]]&lt;=44,"30-44",Table1[[#This Row],[Patient Age]]&lt;=59,"45-59",Table1[[#This Row],[Patient Age]]&lt;=74,"60-74",TRUE,"75+")</f>
        <v>0-14</v>
      </c>
      <c r="P4078" t="str" cm="1">
        <f t="array" ref="P4078">_xlfn.IFS(Table1[[#This Row],[Patient Waittime]]&lt;=15,"0-15",Table1[[#This Row],[Patient Waittime]]&lt;=30,"16-30",Table1[[#This Row],[Patient Waittime]]&lt;=45,"31-45",Table1[[#This Row],[Patient Waittime]]&lt;=60,"46-60",TRUE,"60+")</f>
        <v>46-60</v>
      </c>
      <c r="Q4078">
        <f>--(Table1[[#This Row],[Patient Waittime]]&lt;=30)</f>
        <v>0</v>
      </c>
      <c r="R4078">
        <f>--Table1[[#This Row],[Patient Admission Flag]]</f>
        <v>0</v>
      </c>
      <c r="S4078">
        <f>--AND(Table1[[#This Row],[WithinTarget]]=1,Table1[[#This Row],[Patient Satisfaction Score]]&gt;=7)</f>
        <v>0</v>
      </c>
      <c r="T4078" t="str">
        <f>IF(LEFT(Table1[[#This Row],[Patient Gender]],1)="F","Female","Male")</f>
        <v>Male</v>
      </c>
    </row>
    <row r="4079" spans="1:20" x14ac:dyDescent="0.3">
      <c r="A4079" t="s">
        <v>4183</v>
      </c>
      <c r="B4079" s="1">
        <v>45558.034722222219</v>
      </c>
      <c r="C4079" t="s">
        <v>9</v>
      </c>
      <c r="D4079">
        <v>8</v>
      </c>
      <c r="E4079" t="s">
        <v>21</v>
      </c>
      <c r="F4079" t="s">
        <v>11</v>
      </c>
      <c r="G4079" t="b">
        <v>0</v>
      </c>
      <c r="I4079">
        <v>57</v>
      </c>
      <c r="J4079" t="b">
        <v>0</v>
      </c>
      <c r="K4079">
        <f>YEAR(Table1[[#This Row],[Patient Admission Date]])</f>
        <v>2024</v>
      </c>
      <c r="L4079" t="str">
        <f>TEXT(Table1[[#This Row],[Patient Admission Date]],"mmm")</f>
        <v>Sep</v>
      </c>
      <c r="M4079" t="str">
        <f>TEXT(Table1[[#This Row],[Patient Admission Date]],"ddd")</f>
        <v>Mon</v>
      </c>
      <c r="N4079" t="str">
        <f>TEXT(INT(HOUR(Table1[[#This Row],[Patient Admission Date]])/3)*3,"00")&amp;"-"&amp;TEXT(INT(HOUR(Table1[[#This Row],[Patient Admission Date]])/3)*3+3,"00")</f>
        <v>00-03</v>
      </c>
      <c r="O4079" t="str" cm="1">
        <f t="array" ref="O4079">_xlfn.IFS(Table1[[#This Row],[Patient Age]]&lt;=14,"0-14",Table1[[#This Row],[Patient Age]]&lt;=29,"15-29",Table1[[#This Row],[Patient Age]]&lt;=44,"30-44",Table1[[#This Row],[Patient Age]]&lt;=59,"45-59",Table1[[#This Row],[Patient Age]]&lt;=74,"60-74",TRUE,"75+")</f>
        <v>0-14</v>
      </c>
      <c r="P4079" t="str" cm="1">
        <f t="array" ref="P4079">_xlfn.IFS(Table1[[#This Row],[Patient Waittime]]&lt;=15,"0-15",Table1[[#This Row],[Patient Waittime]]&lt;=30,"16-30",Table1[[#This Row],[Patient Waittime]]&lt;=45,"31-45",Table1[[#This Row],[Patient Waittime]]&lt;=60,"46-60",TRUE,"60+")</f>
        <v>46-60</v>
      </c>
      <c r="Q4079">
        <f>--(Table1[[#This Row],[Patient Waittime]]&lt;=30)</f>
        <v>0</v>
      </c>
      <c r="R4079">
        <f>--Table1[[#This Row],[Patient Admission Flag]]</f>
        <v>0</v>
      </c>
      <c r="S4079">
        <f>--AND(Table1[[#This Row],[WithinTarget]]=1,Table1[[#This Row],[Patient Satisfaction Score]]&gt;=7)</f>
        <v>0</v>
      </c>
      <c r="T4079" t="str">
        <f>IF(LEFT(Table1[[#This Row],[Patient Gender]],1)="F","Female","Male")</f>
        <v>Male</v>
      </c>
    </row>
    <row r="4080" spans="1:20" x14ac:dyDescent="0.3">
      <c r="A4080" t="s">
        <v>4184</v>
      </c>
      <c r="B4080" s="1">
        <v>45449.2</v>
      </c>
      <c r="C4080" t="s">
        <v>9</v>
      </c>
      <c r="D4080">
        <v>13</v>
      </c>
      <c r="E4080" t="s">
        <v>21</v>
      </c>
      <c r="F4080" t="s">
        <v>11</v>
      </c>
      <c r="G4080" t="b">
        <v>0</v>
      </c>
      <c r="I4080">
        <v>43</v>
      </c>
      <c r="J4080" t="b">
        <v>0</v>
      </c>
      <c r="K4080">
        <f>YEAR(Table1[[#This Row],[Patient Admission Date]])</f>
        <v>2024</v>
      </c>
      <c r="L4080" t="str">
        <f>TEXT(Table1[[#This Row],[Patient Admission Date]],"mmm")</f>
        <v>Jun</v>
      </c>
      <c r="M4080" t="str">
        <f>TEXT(Table1[[#This Row],[Patient Admission Date]],"ddd")</f>
        <v>Thu</v>
      </c>
      <c r="N4080" t="str">
        <f>TEXT(INT(HOUR(Table1[[#This Row],[Patient Admission Date]])/3)*3,"00")&amp;"-"&amp;TEXT(INT(HOUR(Table1[[#This Row],[Patient Admission Date]])/3)*3+3,"00")</f>
        <v>03-06</v>
      </c>
      <c r="O4080" t="str" cm="1">
        <f t="array" ref="O4080">_xlfn.IFS(Table1[[#This Row],[Patient Age]]&lt;=14,"0-14",Table1[[#This Row],[Patient Age]]&lt;=29,"15-29",Table1[[#This Row],[Patient Age]]&lt;=44,"30-44",Table1[[#This Row],[Patient Age]]&lt;=59,"45-59",Table1[[#This Row],[Patient Age]]&lt;=74,"60-74",TRUE,"75+")</f>
        <v>0-14</v>
      </c>
      <c r="P4080" t="str" cm="1">
        <f t="array" ref="P4080">_xlfn.IFS(Table1[[#This Row],[Patient Waittime]]&lt;=15,"0-15",Table1[[#This Row],[Patient Waittime]]&lt;=30,"16-30",Table1[[#This Row],[Patient Waittime]]&lt;=45,"31-45",Table1[[#This Row],[Patient Waittime]]&lt;=60,"46-60",TRUE,"60+")</f>
        <v>31-45</v>
      </c>
      <c r="Q4080">
        <f>--(Table1[[#This Row],[Patient Waittime]]&lt;=30)</f>
        <v>0</v>
      </c>
      <c r="R4080">
        <f>--Table1[[#This Row],[Patient Admission Flag]]</f>
        <v>0</v>
      </c>
      <c r="S4080">
        <f>--AND(Table1[[#This Row],[WithinTarget]]=1,Table1[[#This Row],[Patient Satisfaction Score]]&gt;=7)</f>
        <v>0</v>
      </c>
      <c r="T4080" t="str">
        <f>IF(LEFT(Table1[[#This Row],[Patient Gender]],1)="F","Female","Male")</f>
        <v>Male</v>
      </c>
    </row>
    <row r="4081" spans="1:20" x14ac:dyDescent="0.3">
      <c r="A4081" t="s">
        <v>4185</v>
      </c>
      <c r="B4081" s="1">
        <v>45403.92291666667</v>
      </c>
      <c r="C4081" t="s">
        <v>9</v>
      </c>
      <c r="D4081">
        <v>73</v>
      </c>
      <c r="E4081" t="s">
        <v>21</v>
      </c>
      <c r="F4081" t="s">
        <v>11</v>
      </c>
      <c r="G4081" t="b">
        <v>0</v>
      </c>
      <c r="I4081">
        <v>44</v>
      </c>
      <c r="J4081" t="b">
        <v>0</v>
      </c>
      <c r="K4081">
        <f>YEAR(Table1[[#This Row],[Patient Admission Date]])</f>
        <v>2024</v>
      </c>
      <c r="L4081" t="str">
        <f>TEXT(Table1[[#This Row],[Patient Admission Date]],"mmm")</f>
        <v>Apr</v>
      </c>
      <c r="M4081" t="str">
        <f>TEXT(Table1[[#This Row],[Patient Admission Date]],"ddd")</f>
        <v>Sun</v>
      </c>
      <c r="N4081" t="str">
        <f>TEXT(INT(HOUR(Table1[[#This Row],[Patient Admission Date]])/3)*3,"00")&amp;"-"&amp;TEXT(INT(HOUR(Table1[[#This Row],[Patient Admission Date]])/3)*3+3,"00")</f>
        <v>21-24</v>
      </c>
      <c r="O4081" t="str" cm="1">
        <f t="array" ref="O4081">_xlfn.IFS(Table1[[#This Row],[Patient Age]]&lt;=14,"0-14",Table1[[#This Row],[Patient Age]]&lt;=29,"15-29",Table1[[#This Row],[Patient Age]]&lt;=44,"30-44",Table1[[#This Row],[Patient Age]]&lt;=59,"45-59",Table1[[#This Row],[Patient Age]]&lt;=74,"60-74",TRUE,"75+")</f>
        <v>60-74</v>
      </c>
      <c r="P4081" t="str" cm="1">
        <f t="array" ref="P4081">_xlfn.IFS(Table1[[#This Row],[Patient Waittime]]&lt;=15,"0-15",Table1[[#This Row],[Patient Waittime]]&lt;=30,"16-30",Table1[[#This Row],[Patient Waittime]]&lt;=45,"31-45",Table1[[#This Row],[Patient Waittime]]&lt;=60,"46-60",TRUE,"60+")</f>
        <v>31-45</v>
      </c>
      <c r="Q4081">
        <f>--(Table1[[#This Row],[Patient Waittime]]&lt;=30)</f>
        <v>0</v>
      </c>
      <c r="R4081">
        <f>--Table1[[#This Row],[Patient Admission Flag]]</f>
        <v>0</v>
      </c>
      <c r="S4081">
        <f>--AND(Table1[[#This Row],[WithinTarget]]=1,Table1[[#This Row],[Patient Satisfaction Score]]&gt;=7)</f>
        <v>0</v>
      </c>
      <c r="T4081" t="str">
        <f>IF(LEFT(Table1[[#This Row],[Patient Gender]],1)="F","Female","Male")</f>
        <v>Male</v>
      </c>
    </row>
    <row r="4082" spans="1:20" x14ac:dyDescent="0.3">
      <c r="A4082" t="s">
        <v>4186</v>
      </c>
      <c r="B4082" s="1">
        <v>45215.861805555556</v>
      </c>
      <c r="C4082" t="s">
        <v>9</v>
      </c>
      <c r="D4082">
        <v>68</v>
      </c>
      <c r="E4082" t="s">
        <v>21</v>
      </c>
      <c r="F4082" t="s">
        <v>11</v>
      </c>
      <c r="G4082" t="b">
        <v>0</v>
      </c>
      <c r="I4082">
        <v>10</v>
      </c>
      <c r="J4082" t="b">
        <v>0</v>
      </c>
      <c r="K4082">
        <f>YEAR(Table1[[#This Row],[Patient Admission Date]])</f>
        <v>2023</v>
      </c>
      <c r="L4082" t="str">
        <f>TEXT(Table1[[#This Row],[Patient Admission Date]],"mmm")</f>
        <v>Oct</v>
      </c>
      <c r="M4082" t="str">
        <f>TEXT(Table1[[#This Row],[Patient Admission Date]],"ddd")</f>
        <v>Mon</v>
      </c>
      <c r="N4082" t="str">
        <f>TEXT(INT(HOUR(Table1[[#This Row],[Patient Admission Date]])/3)*3,"00")&amp;"-"&amp;TEXT(INT(HOUR(Table1[[#This Row],[Patient Admission Date]])/3)*3+3,"00")</f>
        <v>18-21</v>
      </c>
      <c r="O4082" t="str" cm="1">
        <f t="array" ref="O4082">_xlfn.IFS(Table1[[#This Row],[Patient Age]]&lt;=14,"0-14",Table1[[#This Row],[Patient Age]]&lt;=29,"15-29",Table1[[#This Row],[Patient Age]]&lt;=44,"30-44",Table1[[#This Row],[Patient Age]]&lt;=59,"45-59",Table1[[#This Row],[Patient Age]]&lt;=74,"60-74",TRUE,"75+")</f>
        <v>60-74</v>
      </c>
      <c r="P4082" t="str" cm="1">
        <f t="array" ref="P4082">_xlfn.IFS(Table1[[#This Row],[Patient Waittime]]&lt;=15,"0-15",Table1[[#This Row],[Patient Waittime]]&lt;=30,"16-30",Table1[[#This Row],[Patient Waittime]]&lt;=45,"31-45",Table1[[#This Row],[Patient Waittime]]&lt;=60,"46-60",TRUE,"60+")</f>
        <v>0-15</v>
      </c>
      <c r="Q4082">
        <f>--(Table1[[#This Row],[Patient Waittime]]&lt;=30)</f>
        <v>1</v>
      </c>
      <c r="R4082">
        <f>--Table1[[#This Row],[Patient Admission Flag]]</f>
        <v>0</v>
      </c>
      <c r="S4082">
        <f>--AND(Table1[[#This Row],[WithinTarget]]=1,Table1[[#This Row],[Patient Satisfaction Score]]&gt;=7)</f>
        <v>0</v>
      </c>
      <c r="T4082" t="str">
        <f>IF(LEFT(Table1[[#This Row],[Patient Gender]],1)="F","Female","Male")</f>
        <v>Male</v>
      </c>
    </row>
    <row r="4083" spans="1:20" x14ac:dyDescent="0.3">
      <c r="A4083" t="s">
        <v>4187</v>
      </c>
      <c r="B4083" s="1">
        <v>45204.99722222222</v>
      </c>
      <c r="C4083" t="s">
        <v>9</v>
      </c>
      <c r="D4083">
        <v>12</v>
      </c>
      <c r="E4083" t="s">
        <v>21</v>
      </c>
      <c r="F4083" t="s">
        <v>11</v>
      </c>
      <c r="G4083" t="b">
        <v>0</v>
      </c>
      <c r="I4083">
        <v>11</v>
      </c>
      <c r="J4083" t="b">
        <v>0</v>
      </c>
      <c r="K4083">
        <f>YEAR(Table1[[#This Row],[Patient Admission Date]])</f>
        <v>2023</v>
      </c>
      <c r="L4083" t="str">
        <f>TEXT(Table1[[#This Row],[Patient Admission Date]],"mmm")</f>
        <v>Oct</v>
      </c>
      <c r="M4083" t="str">
        <f>TEXT(Table1[[#This Row],[Patient Admission Date]],"ddd")</f>
        <v>Thu</v>
      </c>
      <c r="N4083" t="str">
        <f>TEXT(INT(HOUR(Table1[[#This Row],[Patient Admission Date]])/3)*3,"00")&amp;"-"&amp;TEXT(INT(HOUR(Table1[[#This Row],[Patient Admission Date]])/3)*3+3,"00")</f>
        <v>21-24</v>
      </c>
      <c r="O4083" t="str" cm="1">
        <f t="array" ref="O4083">_xlfn.IFS(Table1[[#This Row],[Patient Age]]&lt;=14,"0-14",Table1[[#This Row],[Patient Age]]&lt;=29,"15-29",Table1[[#This Row],[Patient Age]]&lt;=44,"30-44",Table1[[#This Row],[Patient Age]]&lt;=59,"45-59",Table1[[#This Row],[Patient Age]]&lt;=74,"60-74",TRUE,"75+")</f>
        <v>0-14</v>
      </c>
      <c r="P4083" t="str" cm="1">
        <f t="array" ref="P4083">_xlfn.IFS(Table1[[#This Row],[Patient Waittime]]&lt;=15,"0-15",Table1[[#This Row],[Patient Waittime]]&lt;=30,"16-30",Table1[[#This Row],[Patient Waittime]]&lt;=45,"31-45",Table1[[#This Row],[Patient Waittime]]&lt;=60,"46-60",TRUE,"60+")</f>
        <v>0-15</v>
      </c>
      <c r="Q4083">
        <f>--(Table1[[#This Row],[Patient Waittime]]&lt;=30)</f>
        <v>1</v>
      </c>
      <c r="R4083">
        <f>--Table1[[#This Row],[Patient Admission Flag]]</f>
        <v>0</v>
      </c>
      <c r="S4083">
        <f>--AND(Table1[[#This Row],[WithinTarget]]=1,Table1[[#This Row],[Patient Satisfaction Score]]&gt;=7)</f>
        <v>0</v>
      </c>
      <c r="T4083" t="str">
        <f>IF(LEFT(Table1[[#This Row],[Patient Gender]],1)="F","Female","Male")</f>
        <v>Male</v>
      </c>
    </row>
    <row r="4084" spans="1:20" x14ac:dyDescent="0.3">
      <c r="A4084" t="s">
        <v>4188</v>
      </c>
      <c r="B4084" s="1">
        <v>45531.104861111111</v>
      </c>
      <c r="C4084" t="s">
        <v>9</v>
      </c>
      <c r="D4084">
        <v>79</v>
      </c>
      <c r="E4084" t="s">
        <v>21</v>
      </c>
      <c r="F4084" t="s">
        <v>11</v>
      </c>
      <c r="G4084" t="b">
        <v>0</v>
      </c>
      <c r="I4084">
        <v>17</v>
      </c>
      <c r="J4084" t="b">
        <v>0</v>
      </c>
      <c r="K4084">
        <f>YEAR(Table1[[#This Row],[Patient Admission Date]])</f>
        <v>2024</v>
      </c>
      <c r="L4084" t="str">
        <f>TEXT(Table1[[#This Row],[Patient Admission Date]],"mmm")</f>
        <v>Aug</v>
      </c>
      <c r="M4084" t="str">
        <f>TEXT(Table1[[#This Row],[Patient Admission Date]],"ddd")</f>
        <v>Tue</v>
      </c>
      <c r="N4084" t="str">
        <f>TEXT(INT(HOUR(Table1[[#This Row],[Patient Admission Date]])/3)*3,"00")&amp;"-"&amp;TEXT(INT(HOUR(Table1[[#This Row],[Patient Admission Date]])/3)*3+3,"00")</f>
        <v>00-03</v>
      </c>
      <c r="O4084" t="str" cm="1">
        <f t="array" ref="O4084">_xlfn.IFS(Table1[[#This Row],[Patient Age]]&lt;=14,"0-14",Table1[[#This Row],[Patient Age]]&lt;=29,"15-29",Table1[[#This Row],[Patient Age]]&lt;=44,"30-44",Table1[[#This Row],[Patient Age]]&lt;=59,"45-59",Table1[[#This Row],[Patient Age]]&lt;=74,"60-74",TRUE,"75+")</f>
        <v>75+</v>
      </c>
      <c r="P4084" t="str" cm="1">
        <f t="array" ref="P4084">_xlfn.IFS(Table1[[#This Row],[Patient Waittime]]&lt;=15,"0-15",Table1[[#This Row],[Patient Waittime]]&lt;=30,"16-30",Table1[[#This Row],[Patient Waittime]]&lt;=45,"31-45",Table1[[#This Row],[Patient Waittime]]&lt;=60,"46-60",TRUE,"60+")</f>
        <v>16-30</v>
      </c>
      <c r="Q4084">
        <f>--(Table1[[#This Row],[Patient Waittime]]&lt;=30)</f>
        <v>1</v>
      </c>
      <c r="R4084">
        <f>--Table1[[#This Row],[Patient Admission Flag]]</f>
        <v>0</v>
      </c>
      <c r="S4084">
        <f>--AND(Table1[[#This Row],[WithinTarget]]=1,Table1[[#This Row],[Patient Satisfaction Score]]&gt;=7)</f>
        <v>0</v>
      </c>
      <c r="T4084" t="str">
        <f>IF(LEFT(Table1[[#This Row],[Patient Gender]],1)="F","Female","Male")</f>
        <v>Male</v>
      </c>
    </row>
    <row r="4085" spans="1:20" x14ac:dyDescent="0.3">
      <c r="A4085" t="s">
        <v>4189</v>
      </c>
      <c r="B4085" s="1">
        <v>45188.21597222222</v>
      </c>
      <c r="C4085" t="s">
        <v>9</v>
      </c>
      <c r="D4085">
        <v>64</v>
      </c>
      <c r="E4085" t="s">
        <v>21</v>
      </c>
      <c r="F4085" t="s">
        <v>11</v>
      </c>
      <c r="G4085" t="b">
        <v>0</v>
      </c>
      <c r="I4085">
        <v>20</v>
      </c>
      <c r="J4085" t="b">
        <v>0</v>
      </c>
      <c r="K4085">
        <f>YEAR(Table1[[#This Row],[Patient Admission Date]])</f>
        <v>2023</v>
      </c>
      <c r="L4085" t="str">
        <f>TEXT(Table1[[#This Row],[Patient Admission Date]],"mmm")</f>
        <v>Sep</v>
      </c>
      <c r="M4085" t="str">
        <f>TEXT(Table1[[#This Row],[Patient Admission Date]],"ddd")</f>
        <v>Tue</v>
      </c>
      <c r="N4085" t="str">
        <f>TEXT(INT(HOUR(Table1[[#This Row],[Patient Admission Date]])/3)*3,"00")&amp;"-"&amp;TEXT(INT(HOUR(Table1[[#This Row],[Patient Admission Date]])/3)*3+3,"00")</f>
        <v>03-06</v>
      </c>
      <c r="O4085" t="str" cm="1">
        <f t="array" ref="O4085">_xlfn.IFS(Table1[[#This Row],[Patient Age]]&lt;=14,"0-14",Table1[[#This Row],[Patient Age]]&lt;=29,"15-29",Table1[[#This Row],[Patient Age]]&lt;=44,"30-44",Table1[[#This Row],[Patient Age]]&lt;=59,"45-59",Table1[[#This Row],[Patient Age]]&lt;=74,"60-74",TRUE,"75+")</f>
        <v>60-74</v>
      </c>
      <c r="P4085" t="str" cm="1">
        <f t="array" ref="P4085">_xlfn.IFS(Table1[[#This Row],[Patient Waittime]]&lt;=15,"0-15",Table1[[#This Row],[Patient Waittime]]&lt;=30,"16-30",Table1[[#This Row],[Patient Waittime]]&lt;=45,"31-45",Table1[[#This Row],[Patient Waittime]]&lt;=60,"46-60",TRUE,"60+")</f>
        <v>16-30</v>
      </c>
      <c r="Q4085">
        <f>--(Table1[[#This Row],[Patient Waittime]]&lt;=30)</f>
        <v>1</v>
      </c>
      <c r="R4085">
        <f>--Table1[[#This Row],[Patient Admission Flag]]</f>
        <v>0</v>
      </c>
      <c r="S4085">
        <f>--AND(Table1[[#This Row],[WithinTarget]]=1,Table1[[#This Row],[Patient Satisfaction Score]]&gt;=7)</f>
        <v>0</v>
      </c>
      <c r="T4085" t="str">
        <f>IF(LEFT(Table1[[#This Row],[Patient Gender]],1)="F","Female","Male")</f>
        <v>Male</v>
      </c>
    </row>
    <row r="4086" spans="1:20" x14ac:dyDescent="0.3">
      <c r="A4086" t="s">
        <v>4190</v>
      </c>
      <c r="B4086" s="1">
        <v>45522.315972222219</v>
      </c>
      <c r="C4086" t="s">
        <v>9</v>
      </c>
      <c r="D4086">
        <v>45</v>
      </c>
      <c r="E4086" t="s">
        <v>21</v>
      </c>
      <c r="F4086" t="s">
        <v>11</v>
      </c>
      <c r="G4086" t="b">
        <v>0</v>
      </c>
      <c r="I4086">
        <v>10</v>
      </c>
      <c r="J4086" t="b">
        <v>0</v>
      </c>
      <c r="K4086">
        <f>YEAR(Table1[[#This Row],[Patient Admission Date]])</f>
        <v>2024</v>
      </c>
      <c r="L4086" t="str">
        <f>TEXT(Table1[[#This Row],[Patient Admission Date]],"mmm")</f>
        <v>Aug</v>
      </c>
      <c r="M4086" t="str">
        <f>TEXT(Table1[[#This Row],[Patient Admission Date]],"ddd")</f>
        <v>Sun</v>
      </c>
      <c r="N4086" t="str">
        <f>TEXT(INT(HOUR(Table1[[#This Row],[Patient Admission Date]])/3)*3,"00")&amp;"-"&amp;TEXT(INT(HOUR(Table1[[#This Row],[Patient Admission Date]])/3)*3+3,"00")</f>
        <v>06-09</v>
      </c>
      <c r="O4086" t="str" cm="1">
        <f t="array" ref="O4086">_xlfn.IFS(Table1[[#This Row],[Patient Age]]&lt;=14,"0-14",Table1[[#This Row],[Patient Age]]&lt;=29,"15-29",Table1[[#This Row],[Patient Age]]&lt;=44,"30-44",Table1[[#This Row],[Patient Age]]&lt;=59,"45-59",Table1[[#This Row],[Patient Age]]&lt;=74,"60-74",TRUE,"75+")</f>
        <v>45-59</v>
      </c>
      <c r="P4086" t="str" cm="1">
        <f t="array" ref="P4086">_xlfn.IFS(Table1[[#This Row],[Patient Waittime]]&lt;=15,"0-15",Table1[[#This Row],[Patient Waittime]]&lt;=30,"16-30",Table1[[#This Row],[Patient Waittime]]&lt;=45,"31-45",Table1[[#This Row],[Patient Waittime]]&lt;=60,"46-60",TRUE,"60+")</f>
        <v>0-15</v>
      </c>
      <c r="Q4086">
        <f>--(Table1[[#This Row],[Patient Waittime]]&lt;=30)</f>
        <v>1</v>
      </c>
      <c r="R4086">
        <f>--Table1[[#This Row],[Patient Admission Flag]]</f>
        <v>0</v>
      </c>
      <c r="S4086">
        <f>--AND(Table1[[#This Row],[WithinTarget]]=1,Table1[[#This Row],[Patient Satisfaction Score]]&gt;=7)</f>
        <v>0</v>
      </c>
      <c r="T4086" t="str">
        <f>IF(LEFT(Table1[[#This Row],[Patient Gender]],1)="F","Female","Male")</f>
        <v>Male</v>
      </c>
    </row>
    <row r="4087" spans="1:20" x14ac:dyDescent="0.3">
      <c r="A4087" t="s">
        <v>4191</v>
      </c>
      <c r="B4087" s="1">
        <v>45420.306944444441</v>
      </c>
      <c r="C4087" t="s">
        <v>9</v>
      </c>
      <c r="D4087">
        <v>15</v>
      </c>
      <c r="E4087" t="s">
        <v>21</v>
      </c>
      <c r="F4087" t="s">
        <v>11</v>
      </c>
      <c r="G4087" t="b">
        <v>0</v>
      </c>
      <c r="I4087">
        <v>21</v>
      </c>
      <c r="J4087" t="b">
        <v>0</v>
      </c>
      <c r="K4087">
        <f>YEAR(Table1[[#This Row],[Patient Admission Date]])</f>
        <v>2024</v>
      </c>
      <c r="L4087" t="str">
        <f>TEXT(Table1[[#This Row],[Patient Admission Date]],"mmm")</f>
        <v>May</v>
      </c>
      <c r="M4087" t="str">
        <f>TEXT(Table1[[#This Row],[Patient Admission Date]],"ddd")</f>
        <v>Wed</v>
      </c>
      <c r="N4087" t="str">
        <f>TEXT(INT(HOUR(Table1[[#This Row],[Patient Admission Date]])/3)*3,"00")&amp;"-"&amp;TEXT(INT(HOUR(Table1[[#This Row],[Patient Admission Date]])/3)*3+3,"00")</f>
        <v>06-09</v>
      </c>
      <c r="O4087" t="str" cm="1">
        <f t="array" ref="O4087">_xlfn.IFS(Table1[[#This Row],[Patient Age]]&lt;=14,"0-14",Table1[[#This Row],[Patient Age]]&lt;=29,"15-29",Table1[[#This Row],[Patient Age]]&lt;=44,"30-44",Table1[[#This Row],[Patient Age]]&lt;=59,"45-59",Table1[[#This Row],[Patient Age]]&lt;=74,"60-74",TRUE,"75+")</f>
        <v>15-29</v>
      </c>
      <c r="P4087" t="str" cm="1">
        <f t="array" ref="P4087">_xlfn.IFS(Table1[[#This Row],[Patient Waittime]]&lt;=15,"0-15",Table1[[#This Row],[Patient Waittime]]&lt;=30,"16-30",Table1[[#This Row],[Patient Waittime]]&lt;=45,"31-45",Table1[[#This Row],[Patient Waittime]]&lt;=60,"46-60",TRUE,"60+")</f>
        <v>16-30</v>
      </c>
      <c r="Q4087">
        <f>--(Table1[[#This Row],[Patient Waittime]]&lt;=30)</f>
        <v>1</v>
      </c>
      <c r="R4087">
        <f>--Table1[[#This Row],[Patient Admission Flag]]</f>
        <v>0</v>
      </c>
      <c r="S4087">
        <f>--AND(Table1[[#This Row],[WithinTarget]]=1,Table1[[#This Row],[Patient Satisfaction Score]]&gt;=7)</f>
        <v>0</v>
      </c>
      <c r="T4087" t="str">
        <f>IF(LEFT(Table1[[#This Row],[Patient Gender]],1)="F","Female","Male")</f>
        <v>Male</v>
      </c>
    </row>
    <row r="4088" spans="1:20" x14ac:dyDescent="0.3">
      <c r="A4088" t="s">
        <v>4192</v>
      </c>
      <c r="B4088" s="1">
        <v>45419.837500000001</v>
      </c>
      <c r="C4088" t="s">
        <v>9</v>
      </c>
      <c r="D4088">
        <v>15</v>
      </c>
      <c r="E4088" t="s">
        <v>21</v>
      </c>
      <c r="F4088" t="s">
        <v>11</v>
      </c>
      <c r="G4088" t="b">
        <v>0</v>
      </c>
      <c r="I4088">
        <v>29</v>
      </c>
      <c r="J4088" t="b">
        <v>0</v>
      </c>
      <c r="K4088">
        <f>YEAR(Table1[[#This Row],[Patient Admission Date]])</f>
        <v>2024</v>
      </c>
      <c r="L4088" t="str">
        <f>TEXT(Table1[[#This Row],[Patient Admission Date]],"mmm")</f>
        <v>May</v>
      </c>
      <c r="M4088" t="str">
        <f>TEXT(Table1[[#This Row],[Patient Admission Date]],"ddd")</f>
        <v>Tue</v>
      </c>
      <c r="N4088" t="str">
        <f>TEXT(INT(HOUR(Table1[[#This Row],[Patient Admission Date]])/3)*3,"00")&amp;"-"&amp;TEXT(INT(HOUR(Table1[[#This Row],[Patient Admission Date]])/3)*3+3,"00")</f>
        <v>18-21</v>
      </c>
      <c r="O4088" t="str" cm="1">
        <f t="array" ref="O4088">_xlfn.IFS(Table1[[#This Row],[Patient Age]]&lt;=14,"0-14",Table1[[#This Row],[Patient Age]]&lt;=29,"15-29",Table1[[#This Row],[Patient Age]]&lt;=44,"30-44",Table1[[#This Row],[Patient Age]]&lt;=59,"45-59",Table1[[#This Row],[Patient Age]]&lt;=74,"60-74",TRUE,"75+")</f>
        <v>15-29</v>
      </c>
      <c r="P4088" t="str" cm="1">
        <f t="array" ref="P4088">_xlfn.IFS(Table1[[#This Row],[Patient Waittime]]&lt;=15,"0-15",Table1[[#This Row],[Patient Waittime]]&lt;=30,"16-30",Table1[[#This Row],[Patient Waittime]]&lt;=45,"31-45",Table1[[#This Row],[Patient Waittime]]&lt;=60,"46-60",TRUE,"60+")</f>
        <v>16-30</v>
      </c>
      <c r="Q4088">
        <f>--(Table1[[#This Row],[Patient Waittime]]&lt;=30)</f>
        <v>1</v>
      </c>
      <c r="R4088">
        <f>--Table1[[#This Row],[Patient Admission Flag]]</f>
        <v>0</v>
      </c>
      <c r="S4088">
        <f>--AND(Table1[[#This Row],[WithinTarget]]=1,Table1[[#This Row],[Patient Satisfaction Score]]&gt;=7)</f>
        <v>0</v>
      </c>
      <c r="T4088" t="str">
        <f>IF(LEFT(Table1[[#This Row],[Patient Gender]],1)="F","Female","Male")</f>
        <v>Male</v>
      </c>
    </row>
    <row r="4089" spans="1:20" x14ac:dyDescent="0.3">
      <c r="A4089" t="s">
        <v>4193</v>
      </c>
      <c r="B4089" s="1">
        <v>45577.93472222222</v>
      </c>
      <c r="C4089" t="s">
        <v>9</v>
      </c>
      <c r="D4089">
        <v>32</v>
      </c>
      <c r="E4089" t="s">
        <v>21</v>
      </c>
      <c r="F4089" t="s">
        <v>11</v>
      </c>
      <c r="G4089" t="b">
        <v>0</v>
      </c>
      <c r="I4089">
        <v>34</v>
      </c>
      <c r="J4089" t="b">
        <v>0</v>
      </c>
      <c r="K4089">
        <f>YEAR(Table1[[#This Row],[Patient Admission Date]])</f>
        <v>2024</v>
      </c>
      <c r="L4089" t="str">
        <f>TEXT(Table1[[#This Row],[Patient Admission Date]],"mmm")</f>
        <v>Oct</v>
      </c>
      <c r="M4089" t="str">
        <f>TEXT(Table1[[#This Row],[Patient Admission Date]],"ddd")</f>
        <v>Sat</v>
      </c>
      <c r="N4089" t="str">
        <f>TEXT(INT(HOUR(Table1[[#This Row],[Patient Admission Date]])/3)*3,"00")&amp;"-"&amp;TEXT(INT(HOUR(Table1[[#This Row],[Patient Admission Date]])/3)*3+3,"00")</f>
        <v>21-24</v>
      </c>
      <c r="O4089" t="str" cm="1">
        <f t="array" ref="O4089">_xlfn.IFS(Table1[[#This Row],[Patient Age]]&lt;=14,"0-14",Table1[[#This Row],[Patient Age]]&lt;=29,"15-29",Table1[[#This Row],[Patient Age]]&lt;=44,"30-44",Table1[[#This Row],[Patient Age]]&lt;=59,"45-59",Table1[[#This Row],[Patient Age]]&lt;=74,"60-74",TRUE,"75+")</f>
        <v>30-44</v>
      </c>
      <c r="P4089" t="str" cm="1">
        <f t="array" ref="P4089">_xlfn.IFS(Table1[[#This Row],[Patient Waittime]]&lt;=15,"0-15",Table1[[#This Row],[Patient Waittime]]&lt;=30,"16-30",Table1[[#This Row],[Patient Waittime]]&lt;=45,"31-45",Table1[[#This Row],[Patient Waittime]]&lt;=60,"46-60",TRUE,"60+")</f>
        <v>31-45</v>
      </c>
      <c r="Q4089">
        <f>--(Table1[[#This Row],[Patient Waittime]]&lt;=30)</f>
        <v>0</v>
      </c>
      <c r="R4089">
        <f>--Table1[[#This Row],[Patient Admission Flag]]</f>
        <v>0</v>
      </c>
      <c r="S4089">
        <f>--AND(Table1[[#This Row],[WithinTarget]]=1,Table1[[#This Row],[Patient Satisfaction Score]]&gt;=7)</f>
        <v>0</v>
      </c>
      <c r="T4089" t="str">
        <f>IF(LEFT(Table1[[#This Row],[Patient Gender]],1)="F","Female","Male")</f>
        <v>Male</v>
      </c>
    </row>
    <row r="4090" spans="1:20" x14ac:dyDescent="0.3">
      <c r="A4090" t="s">
        <v>4194</v>
      </c>
      <c r="B4090" s="1">
        <v>45526.296527777777</v>
      </c>
      <c r="C4090" t="s">
        <v>9</v>
      </c>
      <c r="D4090">
        <v>7</v>
      </c>
      <c r="E4090" t="s">
        <v>21</v>
      </c>
      <c r="F4090" t="s">
        <v>11</v>
      </c>
      <c r="G4090" t="b">
        <v>0</v>
      </c>
      <c r="I4090">
        <v>34</v>
      </c>
      <c r="J4090" t="b">
        <v>0</v>
      </c>
      <c r="K4090">
        <f>YEAR(Table1[[#This Row],[Patient Admission Date]])</f>
        <v>2024</v>
      </c>
      <c r="L4090" t="str">
        <f>TEXT(Table1[[#This Row],[Patient Admission Date]],"mmm")</f>
        <v>Aug</v>
      </c>
      <c r="M4090" t="str">
        <f>TEXT(Table1[[#This Row],[Patient Admission Date]],"ddd")</f>
        <v>Thu</v>
      </c>
      <c r="N4090" t="str">
        <f>TEXT(INT(HOUR(Table1[[#This Row],[Patient Admission Date]])/3)*3,"00")&amp;"-"&amp;TEXT(INT(HOUR(Table1[[#This Row],[Patient Admission Date]])/3)*3+3,"00")</f>
        <v>06-09</v>
      </c>
      <c r="O4090" t="str" cm="1">
        <f t="array" ref="O4090">_xlfn.IFS(Table1[[#This Row],[Patient Age]]&lt;=14,"0-14",Table1[[#This Row],[Patient Age]]&lt;=29,"15-29",Table1[[#This Row],[Patient Age]]&lt;=44,"30-44",Table1[[#This Row],[Patient Age]]&lt;=59,"45-59",Table1[[#This Row],[Patient Age]]&lt;=74,"60-74",TRUE,"75+")</f>
        <v>0-14</v>
      </c>
      <c r="P4090" t="str" cm="1">
        <f t="array" ref="P4090">_xlfn.IFS(Table1[[#This Row],[Patient Waittime]]&lt;=15,"0-15",Table1[[#This Row],[Patient Waittime]]&lt;=30,"16-30",Table1[[#This Row],[Patient Waittime]]&lt;=45,"31-45",Table1[[#This Row],[Patient Waittime]]&lt;=60,"46-60",TRUE,"60+")</f>
        <v>31-45</v>
      </c>
      <c r="Q4090">
        <f>--(Table1[[#This Row],[Patient Waittime]]&lt;=30)</f>
        <v>0</v>
      </c>
      <c r="R4090">
        <f>--Table1[[#This Row],[Patient Admission Flag]]</f>
        <v>0</v>
      </c>
      <c r="S4090">
        <f>--AND(Table1[[#This Row],[WithinTarget]]=1,Table1[[#This Row],[Patient Satisfaction Score]]&gt;=7)</f>
        <v>0</v>
      </c>
      <c r="T4090" t="str">
        <f>IF(LEFT(Table1[[#This Row],[Patient Gender]],1)="F","Female","Male")</f>
        <v>Male</v>
      </c>
    </row>
    <row r="4091" spans="1:20" x14ac:dyDescent="0.3">
      <c r="A4091" t="s">
        <v>4195</v>
      </c>
      <c r="B4091" s="1">
        <v>45148.13958333333</v>
      </c>
      <c r="C4091" t="s">
        <v>9</v>
      </c>
      <c r="D4091">
        <v>40</v>
      </c>
      <c r="E4091" t="s">
        <v>21</v>
      </c>
      <c r="F4091" t="s">
        <v>11</v>
      </c>
      <c r="G4091" t="b">
        <v>0</v>
      </c>
      <c r="I4091">
        <v>49</v>
      </c>
      <c r="J4091" t="b">
        <v>0</v>
      </c>
      <c r="K4091">
        <f>YEAR(Table1[[#This Row],[Patient Admission Date]])</f>
        <v>2023</v>
      </c>
      <c r="L4091" t="str">
        <f>TEXT(Table1[[#This Row],[Patient Admission Date]],"mmm")</f>
        <v>Aug</v>
      </c>
      <c r="M4091" t="str">
        <f>TEXT(Table1[[#This Row],[Patient Admission Date]],"ddd")</f>
        <v>Thu</v>
      </c>
      <c r="N4091" t="str">
        <f>TEXT(INT(HOUR(Table1[[#This Row],[Patient Admission Date]])/3)*3,"00")&amp;"-"&amp;TEXT(INT(HOUR(Table1[[#This Row],[Patient Admission Date]])/3)*3+3,"00")</f>
        <v>03-06</v>
      </c>
      <c r="O4091" t="str" cm="1">
        <f t="array" ref="O4091">_xlfn.IFS(Table1[[#This Row],[Patient Age]]&lt;=14,"0-14",Table1[[#This Row],[Patient Age]]&lt;=29,"15-29",Table1[[#This Row],[Patient Age]]&lt;=44,"30-44",Table1[[#This Row],[Patient Age]]&lt;=59,"45-59",Table1[[#This Row],[Patient Age]]&lt;=74,"60-74",TRUE,"75+")</f>
        <v>30-44</v>
      </c>
      <c r="P4091" t="str" cm="1">
        <f t="array" ref="P4091">_xlfn.IFS(Table1[[#This Row],[Patient Waittime]]&lt;=15,"0-15",Table1[[#This Row],[Patient Waittime]]&lt;=30,"16-30",Table1[[#This Row],[Patient Waittime]]&lt;=45,"31-45",Table1[[#This Row],[Patient Waittime]]&lt;=60,"46-60",TRUE,"60+")</f>
        <v>46-60</v>
      </c>
      <c r="Q4091">
        <f>--(Table1[[#This Row],[Patient Waittime]]&lt;=30)</f>
        <v>0</v>
      </c>
      <c r="R4091">
        <f>--Table1[[#This Row],[Patient Admission Flag]]</f>
        <v>0</v>
      </c>
      <c r="S4091">
        <f>--AND(Table1[[#This Row],[WithinTarget]]=1,Table1[[#This Row],[Patient Satisfaction Score]]&gt;=7)</f>
        <v>0</v>
      </c>
      <c r="T4091" t="str">
        <f>IF(LEFT(Table1[[#This Row],[Patient Gender]],1)="F","Female","Male")</f>
        <v>Male</v>
      </c>
    </row>
    <row r="4092" spans="1:20" x14ac:dyDescent="0.3">
      <c r="A4092" t="s">
        <v>4196</v>
      </c>
      <c r="B4092" s="1">
        <v>45165.469444444447</v>
      </c>
      <c r="C4092" t="s">
        <v>9</v>
      </c>
      <c r="D4092">
        <v>58</v>
      </c>
      <c r="E4092" t="s">
        <v>21</v>
      </c>
      <c r="F4092" t="s">
        <v>11</v>
      </c>
      <c r="G4092" t="b">
        <v>0</v>
      </c>
      <c r="I4092">
        <v>55</v>
      </c>
      <c r="J4092" t="b">
        <v>0</v>
      </c>
      <c r="K4092">
        <f>YEAR(Table1[[#This Row],[Patient Admission Date]])</f>
        <v>2023</v>
      </c>
      <c r="L4092" t="str">
        <f>TEXT(Table1[[#This Row],[Patient Admission Date]],"mmm")</f>
        <v>Aug</v>
      </c>
      <c r="M4092" t="str">
        <f>TEXT(Table1[[#This Row],[Patient Admission Date]],"ddd")</f>
        <v>Sun</v>
      </c>
      <c r="N4092" t="str">
        <f>TEXT(INT(HOUR(Table1[[#This Row],[Patient Admission Date]])/3)*3,"00")&amp;"-"&amp;TEXT(INT(HOUR(Table1[[#This Row],[Patient Admission Date]])/3)*3+3,"00")</f>
        <v>09-12</v>
      </c>
      <c r="O4092" t="str" cm="1">
        <f t="array" ref="O4092">_xlfn.IFS(Table1[[#This Row],[Patient Age]]&lt;=14,"0-14",Table1[[#This Row],[Patient Age]]&lt;=29,"15-29",Table1[[#This Row],[Patient Age]]&lt;=44,"30-44",Table1[[#This Row],[Patient Age]]&lt;=59,"45-59",Table1[[#This Row],[Patient Age]]&lt;=74,"60-74",TRUE,"75+")</f>
        <v>45-59</v>
      </c>
      <c r="P4092" t="str" cm="1">
        <f t="array" ref="P4092">_xlfn.IFS(Table1[[#This Row],[Patient Waittime]]&lt;=15,"0-15",Table1[[#This Row],[Patient Waittime]]&lt;=30,"16-30",Table1[[#This Row],[Patient Waittime]]&lt;=45,"31-45",Table1[[#This Row],[Patient Waittime]]&lt;=60,"46-60",TRUE,"60+")</f>
        <v>46-60</v>
      </c>
      <c r="Q4092">
        <f>--(Table1[[#This Row],[Patient Waittime]]&lt;=30)</f>
        <v>0</v>
      </c>
      <c r="R4092">
        <f>--Table1[[#This Row],[Patient Admission Flag]]</f>
        <v>0</v>
      </c>
      <c r="S4092">
        <f>--AND(Table1[[#This Row],[WithinTarget]]=1,Table1[[#This Row],[Patient Satisfaction Score]]&gt;=7)</f>
        <v>0</v>
      </c>
      <c r="T4092" t="str">
        <f>IF(LEFT(Table1[[#This Row],[Patient Gender]],1)="F","Female","Male")</f>
        <v>Male</v>
      </c>
    </row>
    <row r="4093" spans="1:20" x14ac:dyDescent="0.3">
      <c r="A4093" t="s">
        <v>4197</v>
      </c>
      <c r="B4093" s="1">
        <v>45089.213194444441</v>
      </c>
      <c r="C4093" t="s">
        <v>9</v>
      </c>
      <c r="D4093">
        <v>58</v>
      </c>
      <c r="E4093" t="s">
        <v>21</v>
      </c>
      <c r="F4093" t="s">
        <v>11</v>
      </c>
      <c r="G4093" t="b">
        <v>0</v>
      </c>
      <c r="I4093">
        <v>15</v>
      </c>
      <c r="J4093" t="b">
        <v>0</v>
      </c>
      <c r="K4093">
        <f>YEAR(Table1[[#This Row],[Patient Admission Date]])</f>
        <v>2023</v>
      </c>
      <c r="L4093" t="str">
        <f>TEXT(Table1[[#This Row],[Patient Admission Date]],"mmm")</f>
        <v>Jun</v>
      </c>
      <c r="M4093" t="str">
        <f>TEXT(Table1[[#This Row],[Patient Admission Date]],"ddd")</f>
        <v>Mon</v>
      </c>
      <c r="N4093" t="str">
        <f>TEXT(INT(HOUR(Table1[[#This Row],[Patient Admission Date]])/3)*3,"00")&amp;"-"&amp;TEXT(INT(HOUR(Table1[[#This Row],[Patient Admission Date]])/3)*3+3,"00")</f>
        <v>03-06</v>
      </c>
      <c r="O4093" t="str" cm="1">
        <f t="array" ref="O4093">_xlfn.IFS(Table1[[#This Row],[Patient Age]]&lt;=14,"0-14",Table1[[#This Row],[Patient Age]]&lt;=29,"15-29",Table1[[#This Row],[Patient Age]]&lt;=44,"30-44",Table1[[#This Row],[Patient Age]]&lt;=59,"45-59",Table1[[#This Row],[Patient Age]]&lt;=74,"60-74",TRUE,"75+")</f>
        <v>45-59</v>
      </c>
      <c r="P4093" t="str" cm="1">
        <f t="array" ref="P4093">_xlfn.IFS(Table1[[#This Row],[Patient Waittime]]&lt;=15,"0-15",Table1[[#This Row],[Patient Waittime]]&lt;=30,"16-30",Table1[[#This Row],[Patient Waittime]]&lt;=45,"31-45",Table1[[#This Row],[Patient Waittime]]&lt;=60,"46-60",TRUE,"60+")</f>
        <v>0-15</v>
      </c>
      <c r="Q4093">
        <f>--(Table1[[#This Row],[Patient Waittime]]&lt;=30)</f>
        <v>1</v>
      </c>
      <c r="R4093">
        <f>--Table1[[#This Row],[Patient Admission Flag]]</f>
        <v>0</v>
      </c>
      <c r="S4093">
        <f>--AND(Table1[[#This Row],[WithinTarget]]=1,Table1[[#This Row],[Patient Satisfaction Score]]&gt;=7)</f>
        <v>0</v>
      </c>
      <c r="T4093" t="str">
        <f>IF(LEFT(Table1[[#This Row],[Patient Gender]],1)="F","Female","Male")</f>
        <v>Male</v>
      </c>
    </row>
    <row r="4094" spans="1:20" x14ac:dyDescent="0.3">
      <c r="A4094" t="s">
        <v>4198</v>
      </c>
      <c r="B4094" s="1">
        <v>45173.113194444442</v>
      </c>
      <c r="C4094" t="s">
        <v>9</v>
      </c>
      <c r="D4094">
        <v>31</v>
      </c>
      <c r="E4094" t="s">
        <v>21</v>
      </c>
      <c r="F4094" t="s">
        <v>11</v>
      </c>
      <c r="G4094" t="b">
        <v>0</v>
      </c>
      <c r="I4094">
        <v>60</v>
      </c>
      <c r="J4094" t="b">
        <v>0</v>
      </c>
      <c r="K4094">
        <f>YEAR(Table1[[#This Row],[Patient Admission Date]])</f>
        <v>2023</v>
      </c>
      <c r="L4094" t="str">
        <f>TEXT(Table1[[#This Row],[Patient Admission Date]],"mmm")</f>
        <v>Sep</v>
      </c>
      <c r="M4094" t="str">
        <f>TEXT(Table1[[#This Row],[Patient Admission Date]],"ddd")</f>
        <v>Mon</v>
      </c>
      <c r="N4094" t="str">
        <f>TEXT(INT(HOUR(Table1[[#This Row],[Patient Admission Date]])/3)*3,"00")&amp;"-"&amp;TEXT(INT(HOUR(Table1[[#This Row],[Patient Admission Date]])/3)*3+3,"00")</f>
        <v>00-03</v>
      </c>
      <c r="O4094" t="str" cm="1">
        <f t="array" ref="O4094">_xlfn.IFS(Table1[[#This Row],[Patient Age]]&lt;=14,"0-14",Table1[[#This Row],[Patient Age]]&lt;=29,"15-29",Table1[[#This Row],[Patient Age]]&lt;=44,"30-44",Table1[[#This Row],[Patient Age]]&lt;=59,"45-59",Table1[[#This Row],[Patient Age]]&lt;=74,"60-74",TRUE,"75+")</f>
        <v>30-44</v>
      </c>
      <c r="P4094" t="str" cm="1">
        <f t="array" ref="P4094">_xlfn.IFS(Table1[[#This Row],[Patient Waittime]]&lt;=15,"0-15",Table1[[#This Row],[Patient Waittime]]&lt;=30,"16-30",Table1[[#This Row],[Patient Waittime]]&lt;=45,"31-45",Table1[[#This Row],[Patient Waittime]]&lt;=60,"46-60",TRUE,"60+")</f>
        <v>46-60</v>
      </c>
      <c r="Q4094">
        <f>--(Table1[[#This Row],[Patient Waittime]]&lt;=30)</f>
        <v>0</v>
      </c>
      <c r="R4094">
        <f>--Table1[[#This Row],[Patient Admission Flag]]</f>
        <v>0</v>
      </c>
      <c r="S4094">
        <f>--AND(Table1[[#This Row],[WithinTarget]]=1,Table1[[#This Row],[Patient Satisfaction Score]]&gt;=7)</f>
        <v>0</v>
      </c>
      <c r="T4094" t="str">
        <f>IF(LEFT(Table1[[#This Row],[Patient Gender]],1)="F","Female","Male")</f>
        <v>Male</v>
      </c>
    </row>
    <row r="4095" spans="1:20" x14ac:dyDescent="0.3">
      <c r="A4095" t="s">
        <v>4199</v>
      </c>
      <c r="B4095" s="1">
        <v>45359.938888888886</v>
      </c>
      <c r="C4095" t="s">
        <v>9</v>
      </c>
      <c r="D4095">
        <v>37</v>
      </c>
      <c r="E4095" t="s">
        <v>21</v>
      </c>
      <c r="F4095" t="s">
        <v>11</v>
      </c>
      <c r="G4095" t="b">
        <v>0</v>
      </c>
      <c r="I4095">
        <v>29</v>
      </c>
      <c r="J4095" t="b">
        <v>0</v>
      </c>
      <c r="K4095">
        <f>YEAR(Table1[[#This Row],[Patient Admission Date]])</f>
        <v>2024</v>
      </c>
      <c r="L4095" t="str">
        <f>TEXT(Table1[[#This Row],[Patient Admission Date]],"mmm")</f>
        <v>Mar</v>
      </c>
      <c r="M4095" t="str">
        <f>TEXT(Table1[[#This Row],[Patient Admission Date]],"ddd")</f>
        <v>Fri</v>
      </c>
      <c r="N4095" t="str">
        <f>TEXT(INT(HOUR(Table1[[#This Row],[Patient Admission Date]])/3)*3,"00")&amp;"-"&amp;TEXT(INT(HOUR(Table1[[#This Row],[Patient Admission Date]])/3)*3+3,"00")</f>
        <v>21-24</v>
      </c>
      <c r="O4095" t="str" cm="1">
        <f t="array" ref="O4095">_xlfn.IFS(Table1[[#This Row],[Patient Age]]&lt;=14,"0-14",Table1[[#This Row],[Patient Age]]&lt;=29,"15-29",Table1[[#This Row],[Patient Age]]&lt;=44,"30-44",Table1[[#This Row],[Patient Age]]&lt;=59,"45-59",Table1[[#This Row],[Patient Age]]&lt;=74,"60-74",TRUE,"75+")</f>
        <v>30-44</v>
      </c>
      <c r="P4095" t="str" cm="1">
        <f t="array" ref="P4095">_xlfn.IFS(Table1[[#This Row],[Patient Waittime]]&lt;=15,"0-15",Table1[[#This Row],[Patient Waittime]]&lt;=30,"16-30",Table1[[#This Row],[Patient Waittime]]&lt;=45,"31-45",Table1[[#This Row],[Patient Waittime]]&lt;=60,"46-60",TRUE,"60+")</f>
        <v>16-30</v>
      </c>
      <c r="Q4095">
        <f>--(Table1[[#This Row],[Patient Waittime]]&lt;=30)</f>
        <v>1</v>
      </c>
      <c r="R4095">
        <f>--Table1[[#This Row],[Patient Admission Flag]]</f>
        <v>0</v>
      </c>
      <c r="S4095">
        <f>--AND(Table1[[#This Row],[WithinTarget]]=1,Table1[[#This Row],[Patient Satisfaction Score]]&gt;=7)</f>
        <v>0</v>
      </c>
      <c r="T4095" t="str">
        <f>IF(LEFT(Table1[[#This Row],[Patient Gender]],1)="F","Female","Male")</f>
        <v>Male</v>
      </c>
    </row>
    <row r="4096" spans="1:20" x14ac:dyDescent="0.3">
      <c r="A4096" t="s">
        <v>4200</v>
      </c>
      <c r="B4096" s="1">
        <v>45403.508333333331</v>
      </c>
      <c r="C4096" t="s">
        <v>9</v>
      </c>
      <c r="D4096">
        <v>17</v>
      </c>
      <c r="E4096" t="s">
        <v>21</v>
      </c>
      <c r="F4096" t="s">
        <v>11</v>
      </c>
      <c r="G4096" t="b">
        <v>0</v>
      </c>
      <c r="I4096">
        <v>55</v>
      </c>
      <c r="J4096" t="b">
        <v>0</v>
      </c>
      <c r="K4096">
        <f>YEAR(Table1[[#This Row],[Patient Admission Date]])</f>
        <v>2024</v>
      </c>
      <c r="L4096" t="str">
        <f>TEXT(Table1[[#This Row],[Patient Admission Date]],"mmm")</f>
        <v>Apr</v>
      </c>
      <c r="M4096" t="str">
        <f>TEXT(Table1[[#This Row],[Patient Admission Date]],"ddd")</f>
        <v>Sun</v>
      </c>
      <c r="N4096" t="str">
        <f>TEXT(INT(HOUR(Table1[[#This Row],[Patient Admission Date]])/3)*3,"00")&amp;"-"&amp;TEXT(INT(HOUR(Table1[[#This Row],[Patient Admission Date]])/3)*3+3,"00")</f>
        <v>12-15</v>
      </c>
      <c r="O4096" t="str" cm="1">
        <f t="array" ref="O4096">_xlfn.IFS(Table1[[#This Row],[Patient Age]]&lt;=14,"0-14",Table1[[#This Row],[Patient Age]]&lt;=29,"15-29",Table1[[#This Row],[Patient Age]]&lt;=44,"30-44",Table1[[#This Row],[Patient Age]]&lt;=59,"45-59",Table1[[#This Row],[Patient Age]]&lt;=74,"60-74",TRUE,"75+")</f>
        <v>15-29</v>
      </c>
      <c r="P4096" t="str" cm="1">
        <f t="array" ref="P4096">_xlfn.IFS(Table1[[#This Row],[Patient Waittime]]&lt;=15,"0-15",Table1[[#This Row],[Patient Waittime]]&lt;=30,"16-30",Table1[[#This Row],[Patient Waittime]]&lt;=45,"31-45",Table1[[#This Row],[Patient Waittime]]&lt;=60,"46-60",TRUE,"60+")</f>
        <v>46-60</v>
      </c>
      <c r="Q4096">
        <f>--(Table1[[#This Row],[Patient Waittime]]&lt;=30)</f>
        <v>0</v>
      </c>
      <c r="R4096">
        <f>--Table1[[#This Row],[Patient Admission Flag]]</f>
        <v>0</v>
      </c>
      <c r="S4096">
        <f>--AND(Table1[[#This Row],[WithinTarget]]=1,Table1[[#This Row],[Patient Satisfaction Score]]&gt;=7)</f>
        <v>0</v>
      </c>
      <c r="T4096" t="str">
        <f>IF(LEFT(Table1[[#This Row],[Patient Gender]],1)="F","Female","Male")</f>
        <v>Male</v>
      </c>
    </row>
    <row r="4097" spans="1:20" x14ac:dyDescent="0.3">
      <c r="A4097" t="s">
        <v>4201</v>
      </c>
      <c r="B4097" s="1">
        <v>45405.036111111112</v>
      </c>
      <c r="C4097" t="s">
        <v>9</v>
      </c>
      <c r="D4097">
        <v>69</v>
      </c>
      <c r="E4097" t="s">
        <v>21</v>
      </c>
      <c r="F4097" t="s">
        <v>11</v>
      </c>
      <c r="G4097" t="b">
        <v>0</v>
      </c>
      <c r="I4097">
        <v>55</v>
      </c>
      <c r="J4097" t="b">
        <v>0</v>
      </c>
      <c r="K4097">
        <f>YEAR(Table1[[#This Row],[Patient Admission Date]])</f>
        <v>2024</v>
      </c>
      <c r="L4097" t="str">
        <f>TEXT(Table1[[#This Row],[Patient Admission Date]],"mmm")</f>
        <v>Apr</v>
      </c>
      <c r="M4097" t="str">
        <f>TEXT(Table1[[#This Row],[Patient Admission Date]],"ddd")</f>
        <v>Tue</v>
      </c>
      <c r="N4097" t="str">
        <f>TEXT(INT(HOUR(Table1[[#This Row],[Patient Admission Date]])/3)*3,"00")&amp;"-"&amp;TEXT(INT(HOUR(Table1[[#This Row],[Patient Admission Date]])/3)*3+3,"00")</f>
        <v>00-03</v>
      </c>
      <c r="O4097" t="str" cm="1">
        <f t="array" ref="O4097">_xlfn.IFS(Table1[[#This Row],[Patient Age]]&lt;=14,"0-14",Table1[[#This Row],[Patient Age]]&lt;=29,"15-29",Table1[[#This Row],[Patient Age]]&lt;=44,"30-44",Table1[[#This Row],[Patient Age]]&lt;=59,"45-59",Table1[[#This Row],[Patient Age]]&lt;=74,"60-74",TRUE,"75+")</f>
        <v>60-74</v>
      </c>
      <c r="P4097" t="str" cm="1">
        <f t="array" ref="P4097">_xlfn.IFS(Table1[[#This Row],[Patient Waittime]]&lt;=15,"0-15",Table1[[#This Row],[Patient Waittime]]&lt;=30,"16-30",Table1[[#This Row],[Patient Waittime]]&lt;=45,"31-45",Table1[[#This Row],[Patient Waittime]]&lt;=60,"46-60",TRUE,"60+")</f>
        <v>46-60</v>
      </c>
      <c r="Q4097">
        <f>--(Table1[[#This Row],[Patient Waittime]]&lt;=30)</f>
        <v>0</v>
      </c>
      <c r="R4097">
        <f>--Table1[[#This Row],[Patient Admission Flag]]</f>
        <v>0</v>
      </c>
      <c r="S4097">
        <f>--AND(Table1[[#This Row],[WithinTarget]]=1,Table1[[#This Row],[Patient Satisfaction Score]]&gt;=7)</f>
        <v>0</v>
      </c>
      <c r="T4097" t="str">
        <f>IF(LEFT(Table1[[#This Row],[Patient Gender]],1)="F","Female","Male")</f>
        <v>Male</v>
      </c>
    </row>
    <row r="4098" spans="1:20" x14ac:dyDescent="0.3">
      <c r="A4098" t="s">
        <v>4202</v>
      </c>
      <c r="B4098" s="1">
        <v>45250.79791666667</v>
      </c>
      <c r="C4098" t="s">
        <v>9</v>
      </c>
      <c r="D4098">
        <v>37</v>
      </c>
      <c r="E4098" t="s">
        <v>21</v>
      </c>
      <c r="F4098" t="s">
        <v>11</v>
      </c>
      <c r="G4098" t="b">
        <v>0</v>
      </c>
      <c r="I4098">
        <v>59</v>
      </c>
      <c r="J4098" t="b">
        <v>0</v>
      </c>
      <c r="K4098">
        <f>YEAR(Table1[[#This Row],[Patient Admission Date]])</f>
        <v>2023</v>
      </c>
      <c r="L4098" t="str">
        <f>TEXT(Table1[[#This Row],[Patient Admission Date]],"mmm")</f>
        <v>Nov</v>
      </c>
      <c r="M4098" t="str">
        <f>TEXT(Table1[[#This Row],[Patient Admission Date]],"ddd")</f>
        <v>Mon</v>
      </c>
      <c r="N4098" t="str">
        <f>TEXT(INT(HOUR(Table1[[#This Row],[Patient Admission Date]])/3)*3,"00")&amp;"-"&amp;TEXT(INT(HOUR(Table1[[#This Row],[Patient Admission Date]])/3)*3+3,"00")</f>
        <v>18-21</v>
      </c>
      <c r="O4098" t="str" cm="1">
        <f t="array" ref="O4098">_xlfn.IFS(Table1[[#This Row],[Patient Age]]&lt;=14,"0-14",Table1[[#This Row],[Patient Age]]&lt;=29,"15-29",Table1[[#This Row],[Patient Age]]&lt;=44,"30-44",Table1[[#This Row],[Patient Age]]&lt;=59,"45-59",Table1[[#This Row],[Patient Age]]&lt;=74,"60-74",TRUE,"75+")</f>
        <v>30-44</v>
      </c>
      <c r="P4098" t="str" cm="1">
        <f t="array" ref="P4098">_xlfn.IFS(Table1[[#This Row],[Patient Waittime]]&lt;=15,"0-15",Table1[[#This Row],[Patient Waittime]]&lt;=30,"16-30",Table1[[#This Row],[Patient Waittime]]&lt;=45,"31-45",Table1[[#This Row],[Patient Waittime]]&lt;=60,"46-60",TRUE,"60+")</f>
        <v>46-60</v>
      </c>
      <c r="Q4098">
        <f>--(Table1[[#This Row],[Patient Waittime]]&lt;=30)</f>
        <v>0</v>
      </c>
      <c r="R4098">
        <f>--Table1[[#This Row],[Patient Admission Flag]]</f>
        <v>0</v>
      </c>
      <c r="S4098">
        <f>--AND(Table1[[#This Row],[WithinTarget]]=1,Table1[[#This Row],[Patient Satisfaction Score]]&gt;=7)</f>
        <v>0</v>
      </c>
      <c r="T4098" t="str">
        <f>IF(LEFT(Table1[[#This Row],[Patient Gender]],1)="F","Female","Male")</f>
        <v>Male</v>
      </c>
    </row>
    <row r="4099" spans="1:20" x14ac:dyDescent="0.3">
      <c r="A4099" t="s">
        <v>4203</v>
      </c>
      <c r="B4099" s="1">
        <v>45352.935416666667</v>
      </c>
      <c r="C4099" t="s">
        <v>9</v>
      </c>
      <c r="D4099">
        <v>78</v>
      </c>
      <c r="E4099" t="s">
        <v>21</v>
      </c>
      <c r="F4099" t="s">
        <v>11</v>
      </c>
      <c r="G4099" t="b">
        <v>0</v>
      </c>
      <c r="H4099">
        <v>1</v>
      </c>
      <c r="I4099">
        <v>60</v>
      </c>
      <c r="J4099" t="b">
        <v>0</v>
      </c>
      <c r="K4099">
        <f>YEAR(Table1[[#This Row],[Patient Admission Date]])</f>
        <v>2024</v>
      </c>
      <c r="L4099" t="str">
        <f>TEXT(Table1[[#This Row],[Patient Admission Date]],"mmm")</f>
        <v>Mar</v>
      </c>
      <c r="M4099" t="str">
        <f>TEXT(Table1[[#This Row],[Patient Admission Date]],"ddd")</f>
        <v>Fri</v>
      </c>
      <c r="N4099" t="str">
        <f>TEXT(INT(HOUR(Table1[[#This Row],[Patient Admission Date]])/3)*3,"00")&amp;"-"&amp;TEXT(INT(HOUR(Table1[[#This Row],[Patient Admission Date]])/3)*3+3,"00")</f>
        <v>21-24</v>
      </c>
      <c r="O4099" t="str" cm="1">
        <f t="array" ref="O4099">_xlfn.IFS(Table1[[#This Row],[Patient Age]]&lt;=14,"0-14",Table1[[#This Row],[Patient Age]]&lt;=29,"15-29",Table1[[#This Row],[Patient Age]]&lt;=44,"30-44",Table1[[#This Row],[Patient Age]]&lt;=59,"45-59",Table1[[#This Row],[Patient Age]]&lt;=74,"60-74",TRUE,"75+")</f>
        <v>75+</v>
      </c>
      <c r="P4099" t="str" cm="1">
        <f t="array" ref="P4099">_xlfn.IFS(Table1[[#This Row],[Patient Waittime]]&lt;=15,"0-15",Table1[[#This Row],[Patient Waittime]]&lt;=30,"16-30",Table1[[#This Row],[Patient Waittime]]&lt;=45,"31-45",Table1[[#This Row],[Patient Waittime]]&lt;=60,"46-60",TRUE,"60+")</f>
        <v>46-60</v>
      </c>
      <c r="Q4099">
        <f>--(Table1[[#This Row],[Patient Waittime]]&lt;=30)</f>
        <v>0</v>
      </c>
      <c r="R4099">
        <f>--Table1[[#This Row],[Patient Admission Flag]]</f>
        <v>0</v>
      </c>
      <c r="S4099">
        <f>--AND(Table1[[#This Row],[WithinTarget]]=1,Table1[[#This Row],[Patient Satisfaction Score]]&gt;=7)</f>
        <v>0</v>
      </c>
      <c r="T4099" t="str">
        <f>IF(LEFT(Table1[[#This Row],[Patient Gender]],1)="F","Female","Male")</f>
        <v>Male</v>
      </c>
    </row>
    <row r="4100" spans="1:20" x14ac:dyDescent="0.3">
      <c r="A4100" t="s">
        <v>4204</v>
      </c>
      <c r="B4100" s="1">
        <v>45351.865972222222</v>
      </c>
      <c r="C4100" t="s">
        <v>9</v>
      </c>
      <c r="D4100">
        <v>67</v>
      </c>
      <c r="E4100" t="s">
        <v>21</v>
      </c>
      <c r="F4100" t="s">
        <v>11</v>
      </c>
      <c r="G4100" t="b">
        <v>0</v>
      </c>
      <c r="H4100">
        <v>1</v>
      </c>
      <c r="I4100">
        <v>14</v>
      </c>
      <c r="J4100" t="b">
        <v>0</v>
      </c>
      <c r="K4100">
        <f>YEAR(Table1[[#This Row],[Patient Admission Date]])</f>
        <v>2024</v>
      </c>
      <c r="L4100" t="str">
        <f>TEXT(Table1[[#This Row],[Patient Admission Date]],"mmm")</f>
        <v>Feb</v>
      </c>
      <c r="M4100" t="str">
        <f>TEXT(Table1[[#This Row],[Patient Admission Date]],"ddd")</f>
        <v>Thu</v>
      </c>
      <c r="N4100" t="str">
        <f>TEXT(INT(HOUR(Table1[[#This Row],[Patient Admission Date]])/3)*3,"00")&amp;"-"&amp;TEXT(INT(HOUR(Table1[[#This Row],[Patient Admission Date]])/3)*3+3,"00")</f>
        <v>18-21</v>
      </c>
      <c r="O4100" t="str" cm="1">
        <f t="array" ref="O4100">_xlfn.IFS(Table1[[#This Row],[Patient Age]]&lt;=14,"0-14",Table1[[#This Row],[Patient Age]]&lt;=29,"15-29",Table1[[#This Row],[Patient Age]]&lt;=44,"30-44",Table1[[#This Row],[Patient Age]]&lt;=59,"45-59",Table1[[#This Row],[Patient Age]]&lt;=74,"60-74",TRUE,"75+")</f>
        <v>60-74</v>
      </c>
      <c r="P4100" t="str" cm="1">
        <f t="array" ref="P4100">_xlfn.IFS(Table1[[#This Row],[Patient Waittime]]&lt;=15,"0-15",Table1[[#This Row],[Patient Waittime]]&lt;=30,"16-30",Table1[[#This Row],[Patient Waittime]]&lt;=45,"31-45",Table1[[#This Row],[Patient Waittime]]&lt;=60,"46-60",TRUE,"60+")</f>
        <v>0-15</v>
      </c>
      <c r="Q4100">
        <f>--(Table1[[#This Row],[Patient Waittime]]&lt;=30)</f>
        <v>1</v>
      </c>
      <c r="R4100">
        <f>--Table1[[#This Row],[Patient Admission Flag]]</f>
        <v>0</v>
      </c>
      <c r="S4100">
        <f>--AND(Table1[[#This Row],[WithinTarget]]=1,Table1[[#This Row],[Patient Satisfaction Score]]&gt;=7)</f>
        <v>0</v>
      </c>
      <c r="T4100" t="str">
        <f>IF(LEFT(Table1[[#This Row],[Patient Gender]],1)="F","Female","Male")</f>
        <v>Male</v>
      </c>
    </row>
    <row r="4101" spans="1:20" x14ac:dyDescent="0.3">
      <c r="A4101" t="s">
        <v>4205</v>
      </c>
      <c r="B4101" s="1">
        <v>45339.148611111108</v>
      </c>
      <c r="C4101" t="s">
        <v>9</v>
      </c>
      <c r="D4101">
        <v>5</v>
      </c>
      <c r="E4101" t="s">
        <v>21</v>
      </c>
      <c r="F4101" t="s">
        <v>11</v>
      </c>
      <c r="G4101" t="b">
        <v>0</v>
      </c>
      <c r="H4101">
        <v>3</v>
      </c>
      <c r="I4101">
        <v>28</v>
      </c>
      <c r="J4101" t="b">
        <v>0</v>
      </c>
      <c r="K4101">
        <f>YEAR(Table1[[#This Row],[Patient Admission Date]])</f>
        <v>2024</v>
      </c>
      <c r="L4101" t="str">
        <f>TEXT(Table1[[#This Row],[Patient Admission Date]],"mmm")</f>
        <v>Feb</v>
      </c>
      <c r="M4101" t="str">
        <f>TEXT(Table1[[#This Row],[Patient Admission Date]],"ddd")</f>
        <v>Sat</v>
      </c>
      <c r="N4101" t="str">
        <f>TEXT(INT(HOUR(Table1[[#This Row],[Patient Admission Date]])/3)*3,"00")&amp;"-"&amp;TEXT(INT(HOUR(Table1[[#This Row],[Patient Admission Date]])/3)*3+3,"00")</f>
        <v>03-06</v>
      </c>
      <c r="O4101" t="str" cm="1">
        <f t="array" ref="O4101">_xlfn.IFS(Table1[[#This Row],[Patient Age]]&lt;=14,"0-14",Table1[[#This Row],[Patient Age]]&lt;=29,"15-29",Table1[[#This Row],[Patient Age]]&lt;=44,"30-44",Table1[[#This Row],[Patient Age]]&lt;=59,"45-59",Table1[[#This Row],[Patient Age]]&lt;=74,"60-74",TRUE,"75+")</f>
        <v>0-14</v>
      </c>
      <c r="P4101" t="str" cm="1">
        <f t="array" ref="P4101">_xlfn.IFS(Table1[[#This Row],[Patient Waittime]]&lt;=15,"0-15",Table1[[#This Row],[Patient Waittime]]&lt;=30,"16-30",Table1[[#This Row],[Patient Waittime]]&lt;=45,"31-45",Table1[[#This Row],[Patient Waittime]]&lt;=60,"46-60",TRUE,"60+")</f>
        <v>16-30</v>
      </c>
      <c r="Q4101">
        <f>--(Table1[[#This Row],[Patient Waittime]]&lt;=30)</f>
        <v>1</v>
      </c>
      <c r="R4101">
        <f>--Table1[[#This Row],[Patient Admission Flag]]</f>
        <v>0</v>
      </c>
      <c r="S4101">
        <f>--AND(Table1[[#This Row],[WithinTarget]]=1,Table1[[#This Row],[Patient Satisfaction Score]]&gt;=7)</f>
        <v>0</v>
      </c>
      <c r="T4101" t="str">
        <f>IF(LEFT(Table1[[#This Row],[Patient Gender]],1)="F","Female","Male")</f>
        <v>Male</v>
      </c>
    </row>
    <row r="4102" spans="1:20" x14ac:dyDescent="0.3">
      <c r="A4102" t="s">
        <v>4206</v>
      </c>
      <c r="B4102" s="1">
        <v>45576.018750000003</v>
      </c>
      <c r="C4102" t="s">
        <v>9</v>
      </c>
      <c r="D4102">
        <v>9</v>
      </c>
      <c r="E4102" t="s">
        <v>21</v>
      </c>
      <c r="F4102" t="s">
        <v>11</v>
      </c>
      <c r="G4102" t="b">
        <v>0</v>
      </c>
      <c r="H4102">
        <v>4</v>
      </c>
      <c r="I4102">
        <v>39</v>
      </c>
      <c r="J4102" t="b">
        <v>0</v>
      </c>
      <c r="K4102">
        <f>YEAR(Table1[[#This Row],[Patient Admission Date]])</f>
        <v>2024</v>
      </c>
      <c r="L4102" t="str">
        <f>TEXT(Table1[[#This Row],[Patient Admission Date]],"mmm")</f>
        <v>Oct</v>
      </c>
      <c r="M4102" t="str">
        <f>TEXT(Table1[[#This Row],[Patient Admission Date]],"ddd")</f>
        <v>Fri</v>
      </c>
      <c r="N4102" t="str">
        <f>TEXT(INT(HOUR(Table1[[#This Row],[Patient Admission Date]])/3)*3,"00")&amp;"-"&amp;TEXT(INT(HOUR(Table1[[#This Row],[Patient Admission Date]])/3)*3+3,"00")</f>
        <v>00-03</v>
      </c>
      <c r="O4102" t="str" cm="1">
        <f t="array" ref="O4102">_xlfn.IFS(Table1[[#This Row],[Patient Age]]&lt;=14,"0-14",Table1[[#This Row],[Patient Age]]&lt;=29,"15-29",Table1[[#This Row],[Patient Age]]&lt;=44,"30-44",Table1[[#This Row],[Patient Age]]&lt;=59,"45-59",Table1[[#This Row],[Patient Age]]&lt;=74,"60-74",TRUE,"75+")</f>
        <v>0-14</v>
      </c>
      <c r="P4102" t="str" cm="1">
        <f t="array" ref="P4102">_xlfn.IFS(Table1[[#This Row],[Patient Waittime]]&lt;=15,"0-15",Table1[[#This Row],[Patient Waittime]]&lt;=30,"16-30",Table1[[#This Row],[Patient Waittime]]&lt;=45,"31-45",Table1[[#This Row],[Patient Waittime]]&lt;=60,"46-60",TRUE,"60+")</f>
        <v>31-45</v>
      </c>
      <c r="Q4102">
        <f>--(Table1[[#This Row],[Patient Waittime]]&lt;=30)</f>
        <v>0</v>
      </c>
      <c r="R4102">
        <f>--Table1[[#This Row],[Patient Admission Flag]]</f>
        <v>0</v>
      </c>
      <c r="S4102">
        <f>--AND(Table1[[#This Row],[WithinTarget]]=1,Table1[[#This Row],[Patient Satisfaction Score]]&gt;=7)</f>
        <v>0</v>
      </c>
      <c r="T4102" t="str">
        <f>IF(LEFT(Table1[[#This Row],[Patient Gender]],1)="F","Female","Male")</f>
        <v>Male</v>
      </c>
    </row>
    <row r="4103" spans="1:20" x14ac:dyDescent="0.3">
      <c r="A4103" t="s">
        <v>4207</v>
      </c>
      <c r="B4103" s="1">
        <v>45167.65625</v>
      </c>
      <c r="C4103" t="s">
        <v>9</v>
      </c>
      <c r="D4103">
        <v>20</v>
      </c>
      <c r="E4103" t="s">
        <v>21</v>
      </c>
      <c r="F4103" t="s">
        <v>11</v>
      </c>
      <c r="G4103" t="b">
        <v>0</v>
      </c>
      <c r="H4103">
        <v>4</v>
      </c>
      <c r="I4103">
        <v>44</v>
      </c>
      <c r="J4103" t="b">
        <v>0</v>
      </c>
      <c r="K4103">
        <f>YEAR(Table1[[#This Row],[Patient Admission Date]])</f>
        <v>2023</v>
      </c>
      <c r="L4103" t="str">
        <f>TEXT(Table1[[#This Row],[Patient Admission Date]],"mmm")</f>
        <v>Aug</v>
      </c>
      <c r="M4103" t="str">
        <f>TEXT(Table1[[#This Row],[Patient Admission Date]],"ddd")</f>
        <v>Tue</v>
      </c>
      <c r="N4103" t="str">
        <f>TEXT(INT(HOUR(Table1[[#This Row],[Patient Admission Date]])/3)*3,"00")&amp;"-"&amp;TEXT(INT(HOUR(Table1[[#This Row],[Patient Admission Date]])/3)*3+3,"00")</f>
        <v>15-18</v>
      </c>
      <c r="O4103" t="str" cm="1">
        <f t="array" ref="O4103">_xlfn.IFS(Table1[[#This Row],[Patient Age]]&lt;=14,"0-14",Table1[[#This Row],[Patient Age]]&lt;=29,"15-29",Table1[[#This Row],[Patient Age]]&lt;=44,"30-44",Table1[[#This Row],[Patient Age]]&lt;=59,"45-59",Table1[[#This Row],[Patient Age]]&lt;=74,"60-74",TRUE,"75+")</f>
        <v>15-29</v>
      </c>
      <c r="P4103" t="str" cm="1">
        <f t="array" ref="P4103">_xlfn.IFS(Table1[[#This Row],[Patient Waittime]]&lt;=15,"0-15",Table1[[#This Row],[Patient Waittime]]&lt;=30,"16-30",Table1[[#This Row],[Patient Waittime]]&lt;=45,"31-45",Table1[[#This Row],[Patient Waittime]]&lt;=60,"46-60",TRUE,"60+")</f>
        <v>31-45</v>
      </c>
      <c r="Q4103">
        <f>--(Table1[[#This Row],[Patient Waittime]]&lt;=30)</f>
        <v>0</v>
      </c>
      <c r="R4103">
        <f>--Table1[[#This Row],[Patient Admission Flag]]</f>
        <v>0</v>
      </c>
      <c r="S4103">
        <f>--AND(Table1[[#This Row],[WithinTarget]]=1,Table1[[#This Row],[Patient Satisfaction Score]]&gt;=7)</f>
        <v>0</v>
      </c>
      <c r="T4103" t="str">
        <f>IF(LEFT(Table1[[#This Row],[Patient Gender]],1)="F","Female","Male")</f>
        <v>Male</v>
      </c>
    </row>
    <row r="4104" spans="1:20" x14ac:dyDescent="0.3">
      <c r="A4104" t="s">
        <v>4208</v>
      </c>
      <c r="B4104" s="1">
        <v>45319.413888888892</v>
      </c>
      <c r="C4104" t="s">
        <v>9</v>
      </c>
      <c r="D4104">
        <v>12</v>
      </c>
      <c r="E4104" t="s">
        <v>21</v>
      </c>
      <c r="F4104" t="s">
        <v>11</v>
      </c>
      <c r="G4104" t="b">
        <v>0</v>
      </c>
      <c r="H4104">
        <v>4</v>
      </c>
      <c r="I4104">
        <v>39</v>
      </c>
      <c r="J4104" t="b">
        <v>0</v>
      </c>
      <c r="K4104">
        <f>YEAR(Table1[[#This Row],[Patient Admission Date]])</f>
        <v>2024</v>
      </c>
      <c r="L4104" t="str">
        <f>TEXT(Table1[[#This Row],[Patient Admission Date]],"mmm")</f>
        <v>Jan</v>
      </c>
      <c r="M4104" t="str">
        <f>TEXT(Table1[[#This Row],[Patient Admission Date]],"ddd")</f>
        <v>Sun</v>
      </c>
      <c r="N4104" t="str">
        <f>TEXT(INT(HOUR(Table1[[#This Row],[Patient Admission Date]])/3)*3,"00")&amp;"-"&amp;TEXT(INT(HOUR(Table1[[#This Row],[Patient Admission Date]])/3)*3+3,"00")</f>
        <v>09-12</v>
      </c>
      <c r="O4104" t="str" cm="1">
        <f t="array" ref="O4104">_xlfn.IFS(Table1[[#This Row],[Patient Age]]&lt;=14,"0-14",Table1[[#This Row],[Patient Age]]&lt;=29,"15-29",Table1[[#This Row],[Patient Age]]&lt;=44,"30-44",Table1[[#This Row],[Patient Age]]&lt;=59,"45-59",Table1[[#This Row],[Patient Age]]&lt;=74,"60-74",TRUE,"75+")</f>
        <v>0-14</v>
      </c>
      <c r="P4104" t="str" cm="1">
        <f t="array" ref="P4104">_xlfn.IFS(Table1[[#This Row],[Patient Waittime]]&lt;=15,"0-15",Table1[[#This Row],[Patient Waittime]]&lt;=30,"16-30",Table1[[#This Row],[Patient Waittime]]&lt;=45,"31-45",Table1[[#This Row],[Patient Waittime]]&lt;=60,"46-60",TRUE,"60+")</f>
        <v>31-45</v>
      </c>
      <c r="Q4104">
        <f>--(Table1[[#This Row],[Patient Waittime]]&lt;=30)</f>
        <v>0</v>
      </c>
      <c r="R4104">
        <f>--Table1[[#This Row],[Patient Admission Flag]]</f>
        <v>0</v>
      </c>
      <c r="S4104">
        <f>--AND(Table1[[#This Row],[WithinTarget]]=1,Table1[[#This Row],[Patient Satisfaction Score]]&gt;=7)</f>
        <v>0</v>
      </c>
      <c r="T4104" t="str">
        <f>IF(LEFT(Table1[[#This Row],[Patient Gender]],1)="F","Female","Male")</f>
        <v>Male</v>
      </c>
    </row>
    <row r="4105" spans="1:20" x14ac:dyDescent="0.3">
      <c r="A4105" t="s">
        <v>4209</v>
      </c>
      <c r="B4105" s="1">
        <v>45335.73333333333</v>
      </c>
      <c r="C4105" t="s">
        <v>9</v>
      </c>
      <c r="D4105">
        <v>73</v>
      </c>
      <c r="E4105" t="s">
        <v>21</v>
      </c>
      <c r="F4105" t="s">
        <v>11</v>
      </c>
      <c r="G4105" t="b">
        <v>0</v>
      </c>
      <c r="H4105">
        <v>5</v>
      </c>
      <c r="I4105">
        <v>55</v>
      </c>
      <c r="J4105" t="b">
        <v>0</v>
      </c>
      <c r="K4105">
        <f>YEAR(Table1[[#This Row],[Patient Admission Date]])</f>
        <v>2024</v>
      </c>
      <c r="L4105" t="str">
        <f>TEXT(Table1[[#This Row],[Patient Admission Date]],"mmm")</f>
        <v>Feb</v>
      </c>
      <c r="M4105" t="str">
        <f>TEXT(Table1[[#This Row],[Patient Admission Date]],"ddd")</f>
        <v>Tue</v>
      </c>
      <c r="N4105" t="str">
        <f>TEXT(INT(HOUR(Table1[[#This Row],[Patient Admission Date]])/3)*3,"00")&amp;"-"&amp;TEXT(INT(HOUR(Table1[[#This Row],[Patient Admission Date]])/3)*3+3,"00")</f>
        <v>15-18</v>
      </c>
      <c r="O4105" t="str" cm="1">
        <f t="array" ref="O4105">_xlfn.IFS(Table1[[#This Row],[Patient Age]]&lt;=14,"0-14",Table1[[#This Row],[Patient Age]]&lt;=29,"15-29",Table1[[#This Row],[Patient Age]]&lt;=44,"30-44",Table1[[#This Row],[Patient Age]]&lt;=59,"45-59",Table1[[#This Row],[Patient Age]]&lt;=74,"60-74",TRUE,"75+")</f>
        <v>60-74</v>
      </c>
      <c r="P4105" t="str" cm="1">
        <f t="array" ref="P4105">_xlfn.IFS(Table1[[#This Row],[Patient Waittime]]&lt;=15,"0-15",Table1[[#This Row],[Patient Waittime]]&lt;=30,"16-30",Table1[[#This Row],[Patient Waittime]]&lt;=45,"31-45",Table1[[#This Row],[Patient Waittime]]&lt;=60,"46-60",TRUE,"60+")</f>
        <v>46-60</v>
      </c>
      <c r="Q4105">
        <f>--(Table1[[#This Row],[Patient Waittime]]&lt;=30)</f>
        <v>0</v>
      </c>
      <c r="R4105">
        <f>--Table1[[#This Row],[Patient Admission Flag]]</f>
        <v>0</v>
      </c>
      <c r="S4105">
        <f>--AND(Table1[[#This Row],[WithinTarget]]=1,Table1[[#This Row],[Patient Satisfaction Score]]&gt;=7)</f>
        <v>0</v>
      </c>
      <c r="T4105" t="str">
        <f>IF(LEFT(Table1[[#This Row],[Patient Gender]],1)="F","Female","Male")</f>
        <v>Male</v>
      </c>
    </row>
    <row r="4106" spans="1:20" x14ac:dyDescent="0.3">
      <c r="A4106" t="s">
        <v>4210</v>
      </c>
      <c r="B4106" s="1">
        <v>45130.522916666669</v>
      </c>
      <c r="C4106" t="s">
        <v>9</v>
      </c>
      <c r="D4106">
        <v>57</v>
      </c>
      <c r="E4106" t="s">
        <v>21</v>
      </c>
      <c r="F4106" t="s">
        <v>11</v>
      </c>
      <c r="G4106" t="b">
        <v>0</v>
      </c>
      <c r="H4106">
        <v>5</v>
      </c>
      <c r="I4106">
        <v>15</v>
      </c>
      <c r="J4106" t="b">
        <v>0</v>
      </c>
      <c r="K4106">
        <f>YEAR(Table1[[#This Row],[Patient Admission Date]])</f>
        <v>2023</v>
      </c>
      <c r="L4106" t="str">
        <f>TEXT(Table1[[#This Row],[Patient Admission Date]],"mmm")</f>
        <v>Jul</v>
      </c>
      <c r="M4106" t="str">
        <f>TEXT(Table1[[#This Row],[Patient Admission Date]],"ddd")</f>
        <v>Sun</v>
      </c>
      <c r="N4106" t="str">
        <f>TEXT(INT(HOUR(Table1[[#This Row],[Patient Admission Date]])/3)*3,"00")&amp;"-"&amp;TEXT(INT(HOUR(Table1[[#This Row],[Patient Admission Date]])/3)*3+3,"00")</f>
        <v>12-15</v>
      </c>
      <c r="O4106" t="str" cm="1">
        <f t="array" ref="O4106">_xlfn.IFS(Table1[[#This Row],[Patient Age]]&lt;=14,"0-14",Table1[[#This Row],[Patient Age]]&lt;=29,"15-29",Table1[[#This Row],[Patient Age]]&lt;=44,"30-44",Table1[[#This Row],[Patient Age]]&lt;=59,"45-59",Table1[[#This Row],[Patient Age]]&lt;=74,"60-74",TRUE,"75+")</f>
        <v>45-59</v>
      </c>
      <c r="P4106" t="str" cm="1">
        <f t="array" ref="P4106">_xlfn.IFS(Table1[[#This Row],[Patient Waittime]]&lt;=15,"0-15",Table1[[#This Row],[Patient Waittime]]&lt;=30,"16-30",Table1[[#This Row],[Patient Waittime]]&lt;=45,"31-45",Table1[[#This Row],[Patient Waittime]]&lt;=60,"46-60",TRUE,"60+")</f>
        <v>0-15</v>
      </c>
      <c r="Q4106">
        <f>--(Table1[[#This Row],[Patient Waittime]]&lt;=30)</f>
        <v>1</v>
      </c>
      <c r="R4106">
        <f>--Table1[[#This Row],[Patient Admission Flag]]</f>
        <v>0</v>
      </c>
      <c r="S4106">
        <f>--AND(Table1[[#This Row],[WithinTarget]]=1,Table1[[#This Row],[Patient Satisfaction Score]]&gt;=7)</f>
        <v>0</v>
      </c>
      <c r="T4106" t="str">
        <f>IF(LEFT(Table1[[#This Row],[Patient Gender]],1)="F","Female","Male")</f>
        <v>Male</v>
      </c>
    </row>
    <row r="4107" spans="1:20" x14ac:dyDescent="0.3">
      <c r="A4107" t="s">
        <v>4211</v>
      </c>
      <c r="B4107" s="1">
        <v>45326.402777777781</v>
      </c>
      <c r="C4107" t="s">
        <v>9</v>
      </c>
      <c r="D4107">
        <v>63</v>
      </c>
      <c r="E4107" t="s">
        <v>21</v>
      </c>
      <c r="F4107" t="s">
        <v>11</v>
      </c>
      <c r="G4107" t="b">
        <v>0</v>
      </c>
      <c r="H4107">
        <v>6</v>
      </c>
      <c r="I4107">
        <v>44</v>
      </c>
      <c r="J4107" t="b">
        <v>0</v>
      </c>
      <c r="K4107">
        <f>YEAR(Table1[[#This Row],[Patient Admission Date]])</f>
        <v>2024</v>
      </c>
      <c r="L4107" t="str">
        <f>TEXT(Table1[[#This Row],[Patient Admission Date]],"mmm")</f>
        <v>Feb</v>
      </c>
      <c r="M4107" t="str">
        <f>TEXT(Table1[[#This Row],[Patient Admission Date]],"ddd")</f>
        <v>Sun</v>
      </c>
      <c r="N4107" t="str">
        <f>TEXT(INT(HOUR(Table1[[#This Row],[Patient Admission Date]])/3)*3,"00")&amp;"-"&amp;TEXT(INT(HOUR(Table1[[#This Row],[Patient Admission Date]])/3)*3+3,"00")</f>
        <v>09-12</v>
      </c>
      <c r="O4107" t="str" cm="1">
        <f t="array" ref="O4107">_xlfn.IFS(Table1[[#This Row],[Patient Age]]&lt;=14,"0-14",Table1[[#This Row],[Patient Age]]&lt;=29,"15-29",Table1[[#This Row],[Patient Age]]&lt;=44,"30-44",Table1[[#This Row],[Patient Age]]&lt;=59,"45-59",Table1[[#This Row],[Patient Age]]&lt;=74,"60-74",TRUE,"75+")</f>
        <v>60-74</v>
      </c>
      <c r="P4107" t="str" cm="1">
        <f t="array" ref="P4107">_xlfn.IFS(Table1[[#This Row],[Patient Waittime]]&lt;=15,"0-15",Table1[[#This Row],[Patient Waittime]]&lt;=30,"16-30",Table1[[#This Row],[Patient Waittime]]&lt;=45,"31-45",Table1[[#This Row],[Patient Waittime]]&lt;=60,"46-60",TRUE,"60+")</f>
        <v>31-45</v>
      </c>
      <c r="Q4107">
        <f>--(Table1[[#This Row],[Patient Waittime]]&lt;=30)</f>
        <v>0</v>
      </c>
      <c r="R4107">
        <f>--Table1[[#This Row],[Patient Admission Flag]]</f>
        <v>0</v>
      </c>
      <c r="S4107">
        <f>--AND(Table1[[#This Row],[WithinTarget]]=1,Table1[[#This Row],[Patient Satisfaction Score]]&gt;=7)</f>
        <v>0</v>
      </c>
      <c r="T4107" t="str">
        <f>IF(LEFT(Table1[[#This Row],[Patient Gender]],1)="F","Female","Male")</f>
        <v>Male</v>
      </c>
    </row>
    <row r="4108" spans="1:20" x14ac:dyDescent="0.3">
      <c r="A4108" t="s">
        <v>4212</v>
      </c>
      <c r="B4108" s="1">
        <v>45234.345138888886</v>
      </c>
      <c r="C4108" t="s">
        <v>9</v>
      </c>
      <c r="D4108">
        <v>31</v>
      </c>
      <c r="E4108" t="s">
        <v>21</v>
      </c>
      <c r="F4108" t="s">
        <v>11</v>
      </c>
      <c r="G4108" t="b">
        <v>0</v>
      </c>
      <c r="H4108">
        <v>6</v>
      </c>
      <c r="I4108">
        <v>56</v>
      </c>
      <c r="J4108" t="b">
        <v>0</v>
      </c>
      <c r="K4108">
        <f>YEAR(Table1[[#This Row],[Patient Admission Date]])</f>
        <v>2023</v>
      </c>
      <c r="L4108" t="str">
        <f>TEXT(Table1[[#This Row],[Patient Admission Date]],"mmm")</f>
        <v>Nov</v>
      </c>
      <c r="M4108" t="str">
        <f>TEXT(Table1[[#This Row],[Patient Admission Date]],"ddd")</f>
        <v>Sat</v>
      </c>
      <c r="N4108" t="str">
        <f>TEXT(INT(HOUR(Table1[[#This Row],[Patient Admission Date]])/3)*3,"00")&amp;"-"&amp;TEXT(INT(HOUR(Table1[[#This Row],[Patient Admission Date]])/3)*3+3,"00")</f>
        <v>06-09</v>
      </c>
      <c r="O4108" t="str" cm="1">
        <f t="array" ref="O4108">_xlfn.IFS(Table1[[#This Row],[Patient Age]]&lt;=14,"0-14",Table1[[#This Row],[Patient Age]]&lt;=29,"15-29",Table1[[#This Row],[Patient Age]]&lt;=44,"30-44",Table1[[#This Row],[Patient Age]]&lt;=59,"45-59",Table1[[#This Row],[Patient Age]]&lt;=74,"60-74",TRUE,"75+")</f>
        <v>30-44</v>
      </c>
      <c r="P4108" t="str" cm="1">
        <f t="array" ref="P4108">_xlfn.IFS(Table1[[#This Row],[Patient Waittime]]&lt;=15,"0-15",Table1[[#This Row],[Patient Waittime]]&lt;=30,"16-30",Table1[[#This Row],[Patient Waittime]]&lt;=45,"31-45",Table1[[#This Row],[Patient Waittime]]&lt;=60,"46-60",TRUE,"60+")</f>
        <v>46-60</v>
      </c>
      <c r="Q4108">
        <f>--(Table1[[#This Row],[Patient Waittime]]&lt;=30)</f>
        <v>0</v>
      </c>
      <c r="R4108">
        <f>--Table1[[#This Row],[Patient Admission Flag]]</f>
        <v>0</v>
      </c>
      <c r="S4108">
        <f>--AND(Table1[[#This Row],[WithinTarget]]=1,Table1[[#This Row],[Patient Satisfaction Score]]&gt;=7)</f>
        <v>0</v>
      </c>
      <c r="T4108" t="str">
        <f>IF(LEFT(Table1[[#This Row],[Patient Gender]],1)="F","Female","Male")</f>
        <v>Male</v>
      </c>
    </row>
    <row r="4109" spans="1:20" x14ac:dyDescent="0.3">
      <c r="A4109" t="s">
        <v>4213</v>
      </c>
      <c r="B4109" s="1">
        <v>45144.320833333331</v>
      </c>
      <c r="C4109" t="s">
        <v>9</v>
      </c>
      <c r="D4109">
        <v>9</v>
      </c>
      <c r="E4109" t="s">
        <v>21</v>
      </c>
      <c r="F4109" t="s">
        <v>11</v>
      </c>
      <c r="G4109" t="b">
        <v>0</v>
      </c>
      <c r="H4109">
        <v>7</v>
      </c>
      <c r="I4109">
        <v>19</v>
      </c>
      <c r="J4109" t="b">
        <v>0</v>
      </c>
      <c r="K4109">
        <f>YEAR(Table1[[#This Row],[Patient Admission Date]])</f>
        <v>2023</v>
      </c>
      <c r="L4109" t="str">
        <f>TEXT(Table1[[#This Row],[Patient Admission Date]],"mmm")</f>
        <v>Aug</v>
      </c>
      <c r="M4109" t="str">
        <f>TEXT(Table1[[#This Row],[Patient Admission Date]],"ddd")</f>
        <v>Sun</v>
      </c>
      <c r="N4109" t="str">
        <f>TEXT(INT(HOUR(Table1[[#This Row],[Patient Admission Date]])/3)*3,"00")&amp;"-"&amp;TEXT(INT(HOUR(Table1[[#This Row],[Patient Admission Date]])/3)*3+3,"00")</f>
        <v>06-09</v>
      </c>
      <c r="O4109" t="str" cm="1">
        <f t="array" ref="O4109">_xlfn.IFS(Table1[[#This Row],[Patient Age]]&lt;=14,"0-14",Table1[[#This Row],[Patient Age]]&lt;=29,"15-29",Table1[[#This Row],[Patient Age]]&lt;=44,"30-44",Table1[[#This Row],[Patient Age]]&lt;=59,"45-59",Table1[[#This Row],[Patient Age]]&lt;=74,"60-74",TRUE,"75+")</f>
        <v>0-14</v>
      </c>
      <c r="P4109" t="str" cm="1">
        <f t="array" ref="P4109">_xlfn.IFS(Table1[[#This Row],[Patient Waittime]]&lt;=15,"0-15",Table1[[#This Row],[Patient Waittime]]&lt;=30,"16-30",Table1[[#This Row],[Patient Waittime]]&lt;=45,"31-45",Table1[[#This Row],[Patient Waittime]]&lt;=60,"46-60",TRUE,"60+")</f>
        <v>16-30</v>
      </c>
      <c r="Q4109">
        <f>--(Table1[[#This Row],[Patient Waittime]]&lt;=30)</f>
        <v>1</v>
      </c>
      <c r="R4109">
        <f>--Table1[[#This Row],[Patient Admission Flag]]</f>
        <v>0</v>
      </c>
      <c r="S4109">
        <f>--AND(Table1[[#This Row],[WithinTarget]]=1,Table1[[#This Row],[Patient Satisfaction Score]]&gt;=7)</f>
        <v>1</v>
      </c>
      <c r="T4109" t="str">
        <f>IF(LEFT(Table1[[#This Row],[Patient Gender]],1)="F","Female","Male")</f>
        <v>Male</v>
      </c>
    </row>
    <row r="4110" spans="1:20" x14ac:dyDescent="0.3">
      <c r="A4110" t="s">
        <v>4214</v>
      </c>
      <c r="B4110" s="1">
        <v>45547.927777777775</v>
      </c>
      <c r="C4110" t="s">
        <v>9</v>
      </c>
      <c r="D4110">
        <v>39</v>
      </c>
      <c r="E4110" t="s">
        <v>21</v>
      </c>
      <c r="F4110" t="s">
        <v>11</v>
      </c>
      <c r="G4110" t="b">
        <v>0</v>
      </c>
      <c r="H4110">
        <v>7</v>
      </c>
      <c r="I4110">
        <v>35</v>
      </c>
      <c r="J4110" t="b">
        <v>0</v>
      </c>
      <c r="K4110">
        <f>YEAR(Table1[[#This Row],[Patient Admission Date]])</f>
        <v>2024</v>
      </c>
      <c r="L4110" t="str">
        <f>TEXT(Table1[[#This Row],[Patient Admission Date]],"mmm")</f>
        <v>Sep</v>
      </c>
      <c r="M4110" t="str">
        <f>TEXT(Table1[[#This Row],[Patient Admission Date]],"ddd")</f>
        <v>Thu</v>
      </c>
      <c r="N4110" t="str">
        <f>TEXT(INT(HOUR(Table1[[#This Row],[Patient Admission Date]])/3)*3,"00")&amp;"-"&amp;TEXT(INT(HOUR(Table1[[#This Row],[Patient Admission Date]])/3)*3+3,"00")</f>
        <v>21-24</v>
      </c>
      <c r="O4110" t="str" cm="1">
        <f t="array" ref="O4110">_xlfn.IFS(Table1[[#This Row],[Patient Age]]&lt;=14,"0-14",Table1[[#This Row],[Patient Age]]&lt;=29,"15-29",Table1[[#This Row],[Patient Age]]&lt;=44,"30-44",Table1[[#This Row],[Patient Age]]&lt;=59,"45-59",Table1[[#This Row],[Patient Age]]&lt;=74,"60-74",TRUE,"75+")</f>
        <v>30-44</v>
      </c>
      <c r="P4110" t="str" cm="1">
        <f t="array" ref="P4110">_xlfn.IFS(Table1[[#This Row],[Patient Waittime]]&lt;=15,"0-15",Table1[[#This Row],[Patient Waittime]]&lt;=30,"16-30",Table1[[#This Row],[Patient Waittime]]&lt;=45,"31-45",Table1[[#This Row],[Patient Waittime]]&lt;=60,"46-60",TRUE,"60+")</f>
        <v>31-45</v>
      </c>
      <c r="Q4110">
        <f>--(Table1[[#This Row],[Patient Waittime]]&lt;=30)</f>
        <v>0</v>
      </c>
      <c r="R4110">
        <f>--Table1[[#This Row],[Patient Admission Flag]]</f>
        <v>0</v>
      </c>
      <c r="S4110">
        <f>--AND(Table1[[#This Row],[WithinTarget]]=1,Table1[[#This Row],[Patient Satisfaction Score]]&gt;=7)</f>
        <v>0</v>
      </c>
      <c r="T4110" t="str">
        <f>IF(LEFT(Table1[[#This Row],[Patient Gender]],1)="F","Female","Male")</f>
        <v>Male</v>
      </c>
    </row>
    <row r="4111" spans="1:20" x14ac:dyDescent="0.3">
      <c r="A4111" t="s">
        <v>4215</v>
      </c>
      <c r="B4111" s="1">
        <v>45507.192361111112</v>
      </c>
      <c r="C4111" t="s">
        <v>9</v>
      </c>
      <c r="D4111">
        <v>47</v>
      </c>
      <c r="E4111" t="s">
        <v>21</v>
      </c>
      <c r="F4111" t="s">
        <v>11</v>
      </c>
      <c r="G4111" t="b">
        <v>0</v>
      </c>
      <c r="H4111">
        <v>8</v>
      </c>
      <c r="I4111">
        <v>13</v>
      </c>
      <c r="J4111" t="b">
        <v>0</v>
      </c>
      <c r="K4111">
        <f>YEAR(Table1[[#This Row],[Patient Admission Date]])</f>
        <v>2024</v>
      </c>
      <c r="L4111" t="str">
        <f>TEXT(Table1[[#This Row],[Patient Admission Date]],"mmm")</f>
        <v>Aug</v>
      </c>
      <c r="M4111" t="str">
        <f>TEXT(Table1[[#This Row],[Patient Admission Date]],"ddd")</f>
        <v>Sat</v>
      </c>
      <c r="N4111" t="str">
        <f>TEXT(INT(HOUR(Table1[[#This Row],[Patient Admission Date]])/3)*3,"00")&amp;"-"&amp;TEXT(INT(HOUR(Table1[[#This Row],[Patient Admission Date]])/3)*3+3,"00")</f>
        <v>03-06</v>
      </c>
      <c r="O4111" t="str" cm="1">
        <f t="array" ref="O4111">_xlfn.IFS(Table1[[#This Row],[Patient Age]]&lt;=14,"0-14",Table1[[#This Row],[Patient Age]]&lt;=29,"15-29",Table1[[#This Row],[Patient Age]]&lt;=44,"30-44",Table1[[#This Row],[Patient Age]]&lt;=59,"45-59",Table1[[#This Row],[Patient Age]]&lt;=74,"60-74",TRUE,"75+")</f>
        <v>45-59</v>
      </c>
      <c r="P4111" t="str" cm="1">
        <f t="array" ref="P4111">_xlfn.IFS(Table1[[#This Row],[Patient Waittime]]&lt;=15,"0-15",Table1[[#This Row],[Patient Waittime]]&lt;=30,"16-30",Table1[[#This Row],[Patient Waittime]]&lt;=45,"31-45",Table1[[#This Row],[Patient Waittime]]&lt;=60,"46-60",TRUE,"60+")</f>
        <v>0-15</v>
      </c>
      <c r="Q4111">
        <f>--(Table1[[#This Row],[Patient Waittime]]&lt;=30)</f>
        <v>1</v>
      </c>
      <c r="R4111">
        <f>--Table1[[#This Row],[Patient Admission Flag]]</f>
        <v>0</v>
      </c>
      <c r="S4111">
        <f>--AND(Table1[[#This Row],[WithinTarget]]=1,Table1[[#This Row],[Patient Satisfaction Score]]&gt;=7)</f>
        <v>1</v>
      </c>
      <c r="T4111" t="str">
        <f>IF(LEFT(Table1[[#This Row],[Patient Gender]],1)="F","Female","Male")</f>
        <v>Male</v>
      </c>
    </row>
    <row r="4112" spans="1:20" x14ac:dyDescent="0.3">
      <c r="A4112" t="s">
        <v>4216</v>
      </c>
      <c r="B4112" s="1">
        <v>45368.085416666669</v>
      </c>
      <c r="C4112" t="s">
        <v>9</v>
      </c>
      <c r="D4112">
        <v>36</v>
      </c>
      <c r="E4112" t="s">
        <v>21</v>
      </c>
      <c r="F4112" t="s">
        <v>11</v>
      </c>
      <c r="G4112" t="b">
        <v>0</v>
      </c>
      <c r="H4112">
        <v>9</v>
      </c>
      <c r="I4112">
        <v>58</v>
      </c>
      <c r="J4112" t="b">
        <v>0</v>
      </c>
      <c r="K4112">
        <f>YEAR(Table1[[#This Row],[Patient Admission Date]])</f>
        <v>2024</v>
      </c>
      <c r="L4112" t="str">
        <f>TEXT(Table1[[#This Row],[Patient Admission Date]],"mmm")</f>
        <v>Mar</v>
      </c>
      <c r="M4112" t="str">
        <f>TEXT(Table1[[#This Row],[Patient Admission Date]],"ddd")</f>
        <v>Sun</v>
      </c>
      <c r="N4112" t="str">
        <f>TEXT(INT(HOUR(Table1[[#This Row],[Patient Admission Date]])/3)*3,"00")&amp;"-"&amp;TEXT(INT(HOUR(Table1[[#This Row],[Patient Admission Date]])/3)*3+3,"00")</f>
        <v>00-03</v>
      </c>
      <c r="O4112" t="str" cm="1">
        <f t="array" ref="O4112">_xlfn.IFS(Table1[[#This Row],[Patient Age]]&lt;=14,"0-14",Table1[[#This Row],[Patient Age]]&lt;=29,"15-29",Table1[[#This Row],[Patient Age]]&lt;=44,"30-44",Table1[[#This Row],[Patient Age]]&lt;=59,"45-59",Table1[[#This Row],[Patient Age]]&lt;=74,"60-74",TRUE,"75+")</f>
        <v>30-44</v>
      </c>
      <c r="P4112" t="str" cm="1">
        <f t="array" ref="P4112">_xlfn.IFS(Table1[[#This Row],[Patient Waittime]]&lt;=15,"0-15",Table1[[#This Row],[Patient Waittime]]&lt;=30,"16-30",Table1[[#This Row],[Patient Waittime]]&lt;=45,"31-45",Table1[[#This Row],[Patient Waittime]]&lt;=60,"46-60",TRUE,"60+")</f>
        <v>46-60</v>
      </c>
      <c r="Q4112">
        <f>--(Table1[[#This Row],[Patient Waittime]]&lt;=30)</f>
        <v>0</v>
      </c>
      <c r="R4112">
        <f>--Table1[[#This Row],[Patient Admission Flag]]</f>
        <v>0</v>
      </c>
      <c r="S4112">
        <f>--AND(Table1[[#This Row],[WithinTarget]]=1,Table1[[#This Row],[Patient Satisfaction Score]]&gt;=7)</f>
        <v>0</v>
      </c>
      <c r="T4112" t="str">
        <f>IF(LEFT(Table1[[#This Row],[Patient Gender]],1)="F","Female","Male")</f>
        <v>Male</v>
      </c>
    </row>
    <row r="4113" spans="1:20" x14ac:dyDescent="0.3">
      <c r="A4113" t="s">
        <v>4217</v>
      </c>
      <c r="B4113" s="1">
        <v>45504.036805555559</v>
      </c>
      <c r="C4113" t="s">
        <v>9</v>
      </c>
      <c r="D4113">
        <v>13</v>
      </c>
      <c r="E4113" t="s">
        <v>21</v>
      </c>
      <c r="F4113" t="s">
        <v>11</v>
      </c>
      <c r="G4113" t="b">
        <v>0</v>
      </c>
      <c r="H4113">
        <v>9</v>
      </c>
      <c r="I4113">
        <v>48</v>
      </c>
      <c r="J4113" t="b">
        <v>0</v>
      </c>
      <c r="K4113">
        <f>YEAR(Table1[[#This Row],[Patient Admission Date]])</f>
        <v>2024</v>
      </c>
      <c r="L4113" t="str">
        <f>TEXT(Table1[[#This Row],[Patient Admission Date]],"mmm")</f>
        <v>Jul</v>
      </c>
      <c r="M4113" t="str">
        <f>TEXT(Table1[[#This Row],[Patient Admission Date]],"ddd")</f>
        <v>Wed</v>
      </c>
      <c r="N4113" t="str">
        <f>TEXT(INT(HOUR(Table1[[#This Row],[Patient Admission Date]])/3)*3,"00")&amp;"-"&amp;TEXT(INT(HOUR(Table1[[#This Row],[Patient Admission Date]])/3)*3+3,"00")</f>
        <v>00-03</v>
      </c>
      <c r="O4113" t="str" cm="1">
        <f t="array" ref="O4113">_xlfn.IFS(Table1[[#This Row],[Patient Age]]&lt;=14,"0-14",Table1[[#This Row],[Patient Age]]&lt;=29,"15-29",Table1[[#This Row],[Patient Age]]&lt;=44,"30-44",Table1[[#This Row],[Patient Age]]&lt;=59,"45-59",Table1[[#This Row],[Patient Age]]&lt;=74,"60-74",TRUE,"75+")</f>
        <v>0-14</v>
      </c>
      <c r="P4113" t="str" cm="1">
        <f t="array" ref="P4113">_xlfn.IFS(Table1[[#This Row],[Patient Waittime]]&lt;=15,"0-15",Table1[[#This Row],[Patient Waittime]]&lt;=30,"16-30",Table1[[#This Row],[Patient Waittime]]&lt;=45,"31-45",Table1[[#This Row],[Patient Waittime]]&lt;=60,"46-60",TRUE,"60+")</f>
        <v>46-60</v>
      </c>
      <c r="Q4113">
        <f>--(Table1[[#This Row],[Patient Waittime]]&lt;=30)</f>
        <v>0</v>
      </c>
      <c r="R4113">
        <f>--Table1[[#This Row],[Patient Admission Flag]]</f>
        <v>0</v>
      </c>
      <c r="S4113">
        <f>--AND(Table1[[#This Row],[WithinTarget]]=1,Table1[[#This Row],[Patient Satisfaction Score]]&gt;=7)</f>
        <v>0</v>
      </c>
      <c r="T4113" t="str">
        <f>IF(LEFT(Table1[[#This Row],[Patient Gender]],1)="F","Female","Male")</f>
        <v>Male</v>
      </c>
    </row>
    <row r="4114" spans="1:20" x14ac:dyDescent="0.3">
      <c r="A4114" t="s">
        <v>4218</v>
      </c>
      <c r="B4114" s="1">
        <v>45427.121527777781</v>
      </c>
      <c r="C4114" t="s">
        <v>9</v>
      </c>
      <c r="D4114">
        <v>72</v>
      </c>
      <c r="E4114" t="s">
        <v>21</v>
      </c>
      <c r="F4114" t="s">
        <v>11</v>
      </c>
      <c r="G4114" t="b">
        <v>0</v>
      </c>
      <c r="H4114">
        <v>10</v>
      </c>
      <c r="I4114">
        <v>29</v>
      </c>
      <c r="J4114" t="b">
        <v>0</v>
      </c>
      <c r="K4114">
        <f>YEAR(Table1[[#This Row],[Patient Admission Date]])</f>
        <v>2024</v>
      </c>
      <c r="L4114" t="str">
        <f>TEXT(Table1[[#This Row],[Patient Admission Date]],"mmm")</f>
        <v>May</v>
      </c>
      <c r="M4114" t="str">
        <f>TEXT(Table1[[#This Row],[Patient Admission Date]],"ddd")</f>
        <v>Wed</v>
      </c>
      <c r="N4114" t="str">
        <f>TEXT(INT(HOUR(Table1[[#This Row],[Patient Admission Date]])/3)*3,"00")&amp;"-"&amp;TEXT(INT(HOUR(Table1[[#This Row],[Patient Admission Date]])/3)*3+3,"00")</f>
        <v>00-03</v>
      </c>
      <c r="O4114" t="str" cm="1">
        <f t="array" ref="O4114">_xlfn.IFS(Table1[[#This Row],[Patient Age]]&lt;=14,"0-14",Table1[[#This Row],[Patient Age]]&lt;=29,"15-29",Table1[[#This Row],[Patient Age]]&lt;=44,"30-44",Table1[[#This Row],[Patient Age]]&lt;=59,"45-59",Table1[[#This Row],[Patient Age]]&lt;=74,"60-74",TRUE,"75+")</f>
        <v>60-74</v>
      </c>
      <c r="P4114" t="str" cm="1">
        <f t="array" ref="P4114">_xlfn.IFS(Table1[[#This Row],[Patient Waittime]]&lt;=15,"0-15",Table1[[#This Row],[Patient Waittime]]&lt;=30,"16-30",Table1[[#This Row],[Patient Waittime]]&lt;=45,"31-45",Table1[[#This Row],[Patient Waittime]]&lt;=60,"46-60",TRUE,"60+")</f>
        <v>16-30</v>
      </c>
      <c r="Q4114">
        <f>--(Table1[[#This Row],[Patient Waittime]]&lt;=30)</f>
        <v>1</v>
      </c>
      <c r="R4114">
        <f>--Table1[[#This Row],[Patient Admission Flag]]</f>
        <v>0</v>
      </c>
      <c r="S4114">
        <f>--AND(Table1[[#This Row],[WithinTarget]]=1,Table1[[#This Row],[Patient Satisfaction Score]]&gt;=7)</f>
        <v>1</v>
      </c>
      <c r="T4114" t="str">
        <f>IF(LEFT(Table1[[#This Row],[Patient Gender]],1)="F","Female","Male")</f>
        <v>Male</v>
      </c>
    </row>
    <row r="4115" spans="1:20" x14ac:dyDescent="0.3">
      <c r="A4115" t="s">
        <v>4219</v>
      </c>
      <c r="B4115" s="1">
        <v>45260.01458333333</v>
      </c>
      <c r="C4115" t="s">
        <v>9</v>
      </c>
      <c r="D4115">
        <v>58</v>
      </c>
      <c r="E4115" t="s">
        <v>21</v>
      </c>
      <c r="F4115" t="s">
        <v>17</v>
      </c>
      <c r="G4115" t="b">
        <v>0</v>
      </c>
      <c r="I4115">
        <v>56</v>
      </c>
      <c r="J4115" t="b">
        <v>0</v>
      </c>
      <c r="K4115">
        <f>YEAR(Table1[[#This Row],[Patient Admission Date]])</f>
        <v>2023</v>
      </c>
      <c r="L4115" t="str">
        <f>TEXT(Table1[[#This Row],[Patient Admission Date]],"mmm")</f>
        <v>Nov</v>
      </c>
      <c r="M4115" t="str">
        <f>TEXT(Table1[[#This Row],[Patient Admission Date]],"ddd")</f>
        <v>Thu</v>
      </c>
      <c r="N4115" t="str">
        <f>TEXT(INT(HOUR(Table1[[#This Row],[Patient Admission Date]])/3)*3,"00")&amp;"-"&amp;TEXT(INT(HOUR(Table1[[#This Row],[Patient Admission Date]])/3)*3+3,"00")</f>
        <v>00-03</v>
      </c>
      <c r="O4115" t="str" cm="1">
        <f t="array" ref="O4115">_xlfn.IFS(Table1[[#This Row],[Patient Age]]&lt;=14,"0-14",Table1[[#This Row],[Patient Age]]&lt;=29,"15-29",Table1[[#This Row],[Patient Age]]&lt;=44,"30-44",Table1[[#This Row],[Patient Age]]&lt;=59,"45-59",Table1[[#This Row],[Patient Age]]&lt;=74,"60-74",TRUE,"75+")</f>
        <v>45-59</v>
      </c>
      <c r="P4115" t="str" cm="1">
        <f t="array" ref="P4115">_xlfn.IFS(Table1[[#This Row],[Patient Waittime]]&lt;=15,"0-15",Table1[[#This Row],[Patient Waittime]]&lt;=30,"16-30",Table1[[#This Row],[Patient Waittime]]&lt;=45,"31-45",Table1[[#This Row],[Patient Waittime]]&lt;=60,"46-60",TRUE,"60+")</f>
        <v>46-60</v>
      </c>
      <c r="Q4115">
        <f>--(Table1[[#This Row],[Patient Waittime]]&lt;=30)</f>
        <v>0</v>
      </c>
      <c r="R4115">
        <f>--Table1[[#This Row],[Patient Admission Flag]]</f>
        <v>0</v>
      </c>
      <c r="S4115">
        <f>--AND(Table1[[#This Row],[WithinTarget]]=1,Table1[[#This Row],[Patient Satisfaction Score]]&gt;=7)</f>
        <v>0</v>
      </c>
      <c r="T4115" t="str">
        <f>IF(LEFT(Table1[[#This Row],[Patient Gender]],1)="F","Female","Male")</f>
        <v>Male</v>
      </c>
    </row>
    <row r="4116" spans="1:20" x14ac:dyDescent="0.3">
      <c r="A4116" t="s">
        <v>4220</v>
      </c>
      <c r="B4116" s="1">
        <v>45215.845138888886</v>
      </c>
      <c r="C4116" t="s">
        <v>9</v>
      </c>
      <c r="D4116">
        <v>78</v>
      </c>
      <c r="E4116" t="s">
        <v>21</v>
      </c>
      <c r="F4116" t="s">
        <v>17</v>
      </c>
      <c r="G4116" t="b">
        <v>0</v>
      </c>
      <c r="I4116">
        <v>43</v>
      </c>
      <c r="J4116" t="b">
        <v>0</v>
      </c>
      <c r="K4116">
        <f>YEAR(Table1[[#This Row],[Patient Admission Date]])</f>
        <v>2023</v>
      </c>
      <c r="L4116" t="str">
        <f>TEXT(Table1[[#This Row],[Patient Admission Date]],"mmm")</f>
        <v>Oct</v>
      </c>
      <c r="M4116" t="str">
        <f>TEXT(Table1[[#This Row],[Patient Admission Date]],"ddd")</f>
        <v>Mon</v>
      </c>
      <c r="N4116" t="str">
        <f>TEXT(INT(HOUR(Table1[[#This Row],[Patient Admission Date]])/3)*3,"00")&amp;"-"&amp;TEXT(INT(HOUR(Table1[[#This Row],[Patient Admission Date]])/3)*3+3,"00")</f>
        <v>18-21</v>
      </c>
      <c r="O4116" t="str" cm="1">
        <f t="array" ref="O4116">_xlfn.IFS(Table1[[#This Row],[Patient Age]]&lt;=14,"0-14",Table1[[#This Row],[Patient Age]]&lt;=29,"15-29",Table1[[#This Row],[Patient Age]]&lt;=44,"30-44",Table1[[#This Row],[Patient Age]]&lt;=59,"45-59",Table1[[#This Row],[Patient Age]]&lt;=74,"60-74",TRUE,"75+")</f>
        <v>75+</v>
      </c>
      <c r="P4116" t="str" cm="1">
        <f t="array" ref="P4116">_xlfn.IFS(Table1[[#This Row],[Patient Waittime]]&lt;=15,"0-15",Table1[[#This Row],[Patient Waittime]]&lt;=30,"16-30",Table1[[#This Row],[Patient Waittime]]&lt;=45,"31-45",Table1[[#This Row],[Patient Waittime]]&lt;=60,"46-60",TRUE,"60+")</f>
        <v>31-45</v>
      </c>
      <c r="Q4116">
        <f>--(Table1[[#This Row],[Patient Waittime]]&lt;=30)</f>
        <v>0</v>
      </c>
      <c r="R4116">
        <f>--Table1[[#This Row],[Patient Admission Flag]]</f>
        <v>0</v>
      </c>
      <c r="S4116">
        <f>--AND(Table1[[#This Row],[WithinTarget]]=1,Table1[[#This Row],[Patient Satisfaction Score]]&gt;=7)</f>
        <v>0</v>
      </c>
      <c r="T4116" t="str">
        <f>IF(LEFT(Table1[[#This Row],[Patient Gender]],1)="F","Female","Male")</f>
        <v>Male</v>
      </c>
    </row>
    <row r="4117" spans="1:20" x14ac:dyDescent="0.3">
      <c r="A4117" t="s">
        <v>4221</v>
      </c>
      <c r="B4117" s="1">
        <v>45556.09097222222</v>
      </c>
      <c r="C4117" t="s">
        <v>9</v>
      </c>
      <c r="D4117">
        <v>15</v>
      </c>
      <c r="E4117" t="s">
        <v>21</v>
      </c>
      <c r="F4117" t="s">
        <v>17</v>
      </c>
      <c r="G4117" t="b">
        <v>0</v>
      </c>
      <c r="I4117">
        <v>45</v>
      </c>
      <c r="J4117" t="b">
        <v>0</v>
      </c>
      <c r="K4117">
        <f>YEAR(Table1[[#This Row],[Patient Admission Date]])</f>
        <v>2024</v>
      </c>
      <c r="L4117" t="str">
        <f>TEXT(Table1[[#This Row],[Patient Admission Date]],"mmm")</f>
        <v>Sep</v>
      </c>
      <c r="M4117" t="str">
        <f>TEXT(Table1[[#This Row],[Patient Admission Date]],"ddd")</f>
        <v>Sat</v>
      </c>
      <c r="N4117" t="str">
        <f>TEXT(INT(HOUR(Table1[[#This Row],[Patient Admission Date]])/3)*3,"00")&amp;"-"&amp;TEXT(INT(HOUR(Table1[[#This Row],[Patient Admission Date]])/3)*3+3,"00")</f>
        <v>00-03</v>
      </c>
      <c r="O4117" t="str" cm="1">
        <f t="array" ref="O4117">_xlfn.IFS(Table1[[#This Row],[Patient Age]]&lt;=14,"0-14",Table1[[#This Row],[Patient Age]]&lt;=29,"15-29",Table1[[#This Row],[Patient Age]]&lt;=44,"30-44",Table1[[#This Row],[Patient Age]]&lt;=59,"45-59",Table1[[#This Row],[Patient Age]]&lt;=74,"60-74",TRUE,"75+")</f>
        <v>15-29</v>
      </c>
      <c r="P4117" t="str" cm="1">
        <f t="array" ref="P4117">_xlfn.IFS(Table1[[#This Row],[Patient Waittime]]&lt;=15,"0-15",Table1[[#This Row],[Patient Waittime]]&lt;=30,"16-30",Table1[[#This Row],[Patient Waittime]]&lt;=45,"31-45",Table1[[#This Row],[Patient Waittime]]&lt;=60,"46-60",TRUE,"60+")</f>
        <v>31-45</v>
      </c>
      <c r="Q4117">
        <f>--(Table1[[#This Row],[Patient Waittime]]&lt;=30)</f>
        <v>0</v>
      </c>
      <c r="R4117">
        <f>--Table1[[#This Row],[Patient Admission Flag]]</f>
        <v>0</v>
      </c>
      <c r="S4117">
        <f>--AND(Table1[[#This Row],[WithinTarget]]=1,Table1[[#This Row],[Patient Satisfaction Score]]&gt;=7)</f>
        <v>0</v>
      </c>
      <c r="T4117" t="str">
        <f>IF(LEFT(Table1[[#This Row],[Patient Gender]],1)="F","Female","Male")</f>
        <v>Male</v>
      </c>
    </row>
    <row r="4118" spans="1:20" x14ac:dyDescent="0.3">
      <c r="A4118" t="s">
        <v>4222</v>
      </c>
      <c r="B4118" s="1">
        <v>45192.963888888888</v>
      </c>
      <c r="C4118" t="s">
        <v>9</v>
      </c>
      <c r="D4118">
        <v>23</v>
      </c>
      <c r="E4118" t="s">
        <v>21</v>
      </c>
      <c r="F4118" t="s">
        <v>17</v>
      </c>
      <c r="G4118" t="b">
        <v>0</v>
      </c>
      <c r="I4118">
        <v>27</v>
      </c>
      <c r="J4118" t="b">
        <v>0</v>
      </c>
      <c r="K4118">
        <f>YEAR(Table1[[#This Row],[Patient Admission Date]])</f>
        <v>2023</v>
      </c>
      <c r="L4118" t="str">
        <f>TEXT(Table1[[#This Row],[Patient Admission Date]],"mmm")</f>
        <v>Sep</v>
      </c>
      <c r="M4118" t="str">
        <f>TEXT(Table1[[#This Row],[Patient Admission Date]],"ddd")</f>
        <v>Sat</v>
      </c>
      <c r="N4118" t="str">
        <f>TEXT(INT(HOUR(Table1[[#This Row],[Patient Admission Date]])/3)*3,"00")&amp;"-"&amp;TEXT(INT(HOUR(Table1[[#This Row],[Patient Admission Date]])/3)*3+3,"00")</f>
        <v>21-24</v>
      </c>
      <c r="O4118" t="str" cm="1">
        <f t="array" ref="O4118">_xlfn.IFS(Table1[[#This Row],[Patient Age]]&lt;=14,"0-14",Table1[[#This Row],[Patient Age]]&lt;=29,"15-29",Table1[[#This Row],[Patient Age]]&lt;=44,"30-44",Table1[[#This Row],[Patient Age]]&lt;=59,"45-59",Table1[[#This Row],[Patient Age]]&lt;=74,"60-74",TRUE,"75+")</f>
        <v>15-29</v>
      </c>
      <c r="P4118" t="str" cm="1">
        <f t="array" ref="P4118">_xlfn.IFS(Table1[[#This Row],[Patient Waittime]]&lt;=15,"0-15",Table1[[#This Row],[Patient Waittime]]&lt;=30,"16-30",Table1[[#This Row],[Patient Waittime]]&lt;=45,"31-45",Table1[[#This Row],[Patient Waittime]]&lt;=60,"46-60",TRUE,"60+")</f>
        <v>16-30</v>
      </c>
      <c r="Q4118">
        <f>--(Table1[[#This Row],[Patient Waittime]]&lt;=30)</f>
        <v>1</v>
      </c>
      <c r="R4118">
        <f>--Table1[[#This Row],[Patient Admission Flag]]</f>
        <v>0</v>
      </c>
      <c r="S4118">
        <f>--AND(Table1[[#This Row],[WithinTarget]]=1,Table1[[#This Row],[Patient Satisfaction Score]]&gt;=7)</f>
        <v>0</v>
      </c>
      <c r="T4118" t="str">
        <f>IF(LEFT(Table1[[#This Row],[Patient Gender]],1)="F","Female","Male")</f>
        <v>Male</v>
      </c>
    </row>
    <row r="4119" spans="1:20" x14ac:dyDescent="0.3">
      <c r="A4119" t="s">
        <v>4223</v>
      </c>
      <c r="B4119" s="1">
        <v>45188.347222222219</v>
      </c>
      <c r="C4119" t="s">
        <v>9</v>
      </c>
      <c r="D4119">
        <v>13</v>
      </c>
      <c r="E4119" t="s">
        <v>21</v>
      </c>
      <c r="F4119" t="s">
        <v>17</v>
      </c>
      <c r="G4119" t="b">
        <v>0</v>
      </c>
      <c r="I4119">
        <v>46</v>
      </c>
      <c r="J4119" t="b">
        <v>0</v>
      </c>
      <c r="K4119">
        <f>YEAR(Table1[[#This Row],[Patient Admission Date]])</f>
        <v>2023</v>
      </c>
      <c r="L4119" t="str">
        <f>TEXT(Table1[[#This Row],[Patient Admission Date]],"mmm")</f>
        <v>Sep</v>
      </c>
      <c r="M4119" t="str">
        <f>TEXT(Table1[[#This Row],[Patient Admission Date]],"ddd")</f>
        <v>Tue</v>
      </c>
      <c r="N4119" t="str">
        <f>TEXT(INT(HOUR(Table1[[#This Row],[Patient Admission Date]])/3)*3,"00")&amp;"-"&amp;TEXT(INT(HOUR(Table1[[#This Row],[Patient Admission Date]])/3)*3+3,"00")</f>
        <v>06-09</v>
      </c>
      <c r="O4119" t="str" cm="1">
        <f t="array" ref="O4119">_xlfn.IFS(Table1[[#This Row],[Patient Age]]&lt;=14,"0-14",Table1[[#This Row],[Patient Age]]&lt;=29,"15-29",Table1[[#This Row],[Patient Age]]&lt;=44,"30-44",Table1[[#This Row],[Patient Age]]&lt;=59,"45-59",Table1[[#This Row],[Patient Age]]&lt;=74,"60-74",TRUE,"75+")</f>
        <v>0-14</v>
      </c>
      <c r="P4119" t="str" cm="1">
        <f t="array" ref="P4119">_xlfn.IFS(Table1[[#This Row],[Patient Waittime]]&lt;=15,"0-15",Table1[[#This Row],[Patient Waittime]]&lt;=30,"16-30",Table1[[#This Row],[Patient Waittime]]&lt;=45,"31-45",Table1[[#This Row],[Patient Waittime]]&lt;=60,"46-60",TRUE,"60+")</f>
        <v>46-60</v>
      </c>
      <c r="Q4119">
        <f>--(Table1[[#This Row],[Patient Waittime]]&lt;=30)</f>
        <v>0</v>
      </c>
      <c r="R4119">
        <f>--Table1[[#This Row],[Patient Admission Flag]]</f>
        <v>0</v>
      </c>
      <c r="S4119">
        <f>--AND(Table1[[#This Row],[WithinTarget]]=1,Table1[[#This Row],[Patient Satisfaction Score]]&gt;=7)</f>
        <v>0</v>
      </c>
      <c r="T4119" t="str">
        <f>IF(LEFT(Table1[[#This Row],[Patient Gender]],1)="F","Female","Male")</f>
        <v>Male</v>
      </c>
    </row>
    <row r="4120" spans="1:20" x14ac:dyDescent="0.3">
      <c r="A4120" t="s">
        <v>4224</v>
      </c>
      <c r="B4120" s="1">
        <v>45593.909722222219</v>
      </c>
      <c r="C4120" t="s">
        <v>9</v>
      </c>
      <c r="D4120">
        <v>51</v>
      </c>
      <c r="E4120" t="s">
        <v>21</v>
      </c>
      <c r="F4120" t="s">
        <v>17</v>
      </c>
      <c r="G4120" t="b">
        <v>0</v>
      </c>
      <c r="I4120">
        <v>18</v>
      </c>
      <c r="J4120" t="b">
        <v>0</v>
      </c>
      <c r="K4120">
        <f>YEAR(Table1[[#This Row],[Patient Admission Date]])</f>
        <v>2024</v>
      </c>
      <c r="L4120" t="str">
        <f>TEXT(Table1[[#This Row],[Patient Admission Date]],"mmm")</f>
        <v>Oct</v>
      </c>
      <c r="M4120" t="str">
        <f>TEXT(Table1[[#This Row],[Patient Admission Date]],"ddd")</f>
        <v>Mon</v>
      </c>
      <c r="N4120" t="str">
        <f>TEXT(INT(HOUR(Table1[[#This Row],[Patient Admission Date]])/3)*3,"00")&amp;"-"&amp;TEXT(INT(HOUR(Table1[[#This Row],[Patient Admission Date]])/3)*3+3,"00")</f>
        <v>21-24</v>
      </c>
      <c r="O4120" t="str" cm="1">
        <f t="array" ref="O4120">_xlfn.IFS(Table1[[#This Row],[Patient Age]]&lt;=14,"0-14",Table1[[#This Row],[Patient Age]]&lt;=29,"15-29",Table1[[#This Row],[Patient Age]]&lt;=44,"30-44",Table1[[#This Row],[Patient Age]]&lt;=59,"45-59",Table1[[#This Row],[Patient Age]]&lt;=74,"60-74",TRUE,"75+")</f>
        <v>45-59</v>
      </c>
      <c r="P4120" t="str" cm="1">
        <f t="array" ref="P4120">_xlfn.IFS(Table1[[#This Row],[Patient Waittime]]&lt;=15,"0-15",Table1[[#This Row],[Patient Waittime]]&lt;=30,"16-30",Table1[[#This Row],[Patient Waittime]]&lt;=45,"31-45",Table1[[#This Row],[Patient Waittime]]&lt;=60,"46-60",TRUE,"60+")</f>
        <v>16-30</v>
      </c>
      <c r="Q4120">
        <f>--(Table1[[#This Row],[Patient Waittime]]&lt;=30)</f>
        <v>1</v>
      </c>
      <c r="R4120">
        <f>--Table1[[#This Row],[Patient Admission Flag]]</f>
        <v>0</v>
      </c>
      <c r="S4120">
        <f>--AND(Table1[[#This Row],[WithinTarget]]=1,Table1[[#This Row],[Patient Satisfaction Score]]&gt;=7)</f>
        <v>0</v>
      </c>
      <c r="T4120" t="str">
        <f>IF(LEFT(Table1[[#This Row],[Patient Gender]],1)="F","Female","Male")</f>
        <v>Male</v>
      </c>
    </row>
    <row r="4121" spans="1:20" x14ac:dyDescent="0.3">
      <c r="A4121" t="s">
        <v>4225</v>
      </c>
      <c r="B4121" s="1">
        <v>45238.568055555559</v>
      </c>
      <c r="C4121" t="s">
        <v>9</v>
      </c>
      <c r="D4121">
        <v>70</v>
      </c>
      <c r="E4121" t="s">
        <v>21</v>
      </c>
      <c r="F4121" t="s">
        <v>17</v>
      </c>
      <c r="G4121" t="b">
        <v>0</v>
      </c>
      <c r="I4121">
        <v>18</v>
      </c>
      <c r="J4121" t="b">
        <v>0</v>
      </c>
      <c r="K4121">
        <f>YEAR(Table1[[#This Row],[Patient Admission Date]])</f>
        <v>2023</v>
      </c>
      <c r="L4121" t="str">
        <f>TEXT(Table1[[#This Row],[Patient Admission Date]],"mmm")</f>
        <v>Nov</v>
      </c>
      <c r="M4121" t="str">
        <f>TEXT(Table1[[#This Row],[Patient Admission Date]],"ddd")</f>
        <v>Wed</v>
      </c>
      <c r="N4121" t="str">
        <f>TEXT(INT(HOUR(Table1[[#This Row],[Patient Admission Date]])/3)*3,"00")&amp;"-"&amp;TEXT(INT(HOUR(Table1[[#This Row],[Patient Admission Date]])/3)*3+3,"00")</f>
        <v>12-15</v>
      </c>
      <c r="O4121" t="str" cm="1">
        <f t="array" ref="O4121">_xlfn.IFS(Table1[[#This Row],[Patient Age]]&lt;=14,"0-14",Table1[[#This Row],[Patient Age]]&lt;=29,"15-29",Table1[[#This Row],[Patient Age]]&lt;=44,"30-44",Table1[[#This Row],[Patient Age]]&lt;=59,"45-59",Table1[[#This Row],[Patient Age]]&lt;=74,"60-74",TRUE,"75+")</f>
        <v>60-74</v>
      </c>
      <c r="P4121" t="str" cm="1">
        <f t="array" ref="P4121">_xlfn.IFS(Table1[[#This Row],[Patient Waittime]]&lt;=15,"0-15",Table1[[#This Row],[Patient Waittime]]&lt;=30,"16-30",Table1[[#This Row],[Patient Waittime]]&lt;=45,"31-45",Table1[[#This Row],[Patient Waittime]]&lt;=60,"46-60",TRUE,"60+")</f>
        <v>16-30</v>
      </c>
      <c r="Q4121">
        <f>--(Table1[[#This Row],[Patient Waittime]]&lt;=30)</f>
        <v>1</v>
      </c>
      <c r="R4121">
        <f>--Table1[[#This Row],[Patient Admission Flag]]</f>
        <v>0</v>
      </c>
      <c r="S4121">
        <f>--AND(Table1[[#This Row],[WithinTarget]]=1,Table1[[#This Row],[Patient Satisfaction Score]]&gt;=7)</f>
        <v>0</v>
      </c>
      <c r="T4121" t="str">
        <f>IF(LEFT(Table1[[#This Row],[Patient Gender]],1)="F","Female","Male")</f>
        <v>Male</v>
      </c>
    </row>
    <row r="4122" spans="1:20" x14ac:dyDescent="0.3">
      <c r="A4122" t="s">
        <v>4226</v>
      </c>
      <c r="B4122" s="1">
        <v>45098.142361111109</v>
      </c>
      <c r="C4122" t="s">
        <v>9</v>
      </c>
      <c r="D4122">
        <v>33</v>
      </c>
      <c r="E4122" t="s">
        <v>21</v>
      </c>
      <c r="F4122" t="s">
        <v>17</v>
      </c>
      <c r="G4122" t="b">
        <v>0</v>
      </c>
      <c r="I4122">
        <v>25</v>
      </c>
      <c r="J4122" t="b">
        <v>0</v>
      </c>
      <c r="K4122">
        <f>YEAR(Table1[[#This Row],[Patient Admission Date]])</f>
        <v>2023</v>
      </c>
      <c r="L4122" t="str">
        <f>TEXT(Table1[[#This Row],[Patient Admission Date]],"mmm")</f>
        <v>Jun</v>
      </c>
      <c r="M4122" t="str">
        <f>TEXT(Table1[[#This Row],[Patient Admission Date]],"ddd")</f>
        <v>Wed</v>
      </c>
      <c r="N4122" t="str">
        <f>TEXT(INT(HOUR(Table1[[#This Row],[Patient Admission Date]])/3)*3,"00")&amp;"-"&amp;TEXT(INT(HOUR(Table1[[#This Row],[Patient Admission Date]])/3)*3+3,"00")</f>
        <v>03-06</v>
      </c>
      <c r="O4122" t="str" cm="1">
        <f t="array" ref="O4122">_xlfn.IFS(Table1[[#This Row],[Patient Age]]&lt;=14,"0-14",Table1[[#This Row],[Patient Age]]&lt;=29,"15-29",Table1[[#This Row],[Patient Age]]&lt;=44,"30-44",Table1[[#This Row],[Patient Age]]&lt;=59,"45-59",Table1[[#This Row],[Patient Age]]&lt;=74,"60-74",TRUE,"75+")</f>
        <v>30-44</v>
      </c>
      <c r="P4122" t="str" cm="1">
        <f t="array" ref="P4122">_xlfn.IFS(Table1[[#This Row],[Patient Waittime]]&lt;=15,"0-15",Table1[[#This Row],[Patient Waittime]]&lt;=30,"16-30",Table1[[#This Row],[Patient Waittime]]&lt;=45,"31-45",Table1[[#This Row],[Patient Waittime]]&lt;=60,"46-60",TRUE,"60+")</f>
        <v>16-30</v>
      </c>
      <c r="Q4122">
        <f>--(Table1[[#This Row],[Patient Waittime]]&lt;=30)</f>
        <v>1</v>
      </c>
      <c r="R4122">
        <f>--Table1[[#This Row],[Patient Admission Flag]]</f>
        <v>0</v>
      </c>
      <c r="S4122">
        <f>--AND(Table1[[#This Row],[WithinTarget]]=1,Table1[[#This Row],[Patient Satisfaction Score]]&gt;=7)</f>
        <v>0</v>
      </c>
      <c r="T4122" t="str">
        <f>IF(LEFT(Table1[[#This Row],[Patient Gender]],1)="F","Female","Male")</f>
        <v>Male</v>
      </c>
    </row>
    <row r="4123" spans="1:20" x14ac:dyDescent="0.3">
      <c r="A4123" t="s">
        <v>4227</v>
      </c>
      <c r="B4123" s="1">
        <v>45298.938888888886</v>
      </c>
      <c r="C4123" t="s">
        <v>9</v>
      </c>
      <c r="D4123">
        <v>63</v>
      </c>
      <c r="E4123" t="s">
        <v>21</v>
      </c>
      <c r="F4123" t="s">
        <v>17</v>
      </c>
      <c r="G4123" t="b">
        <v>0</v>
      </c>
      <c r="I4123">
        <v>41</v>
      </c>
      <c r="J4123" t="b">
        <v>0</v>
      </c>
      <c r="K4123">
        <f>YEAR(Table1[[#This Row],[Patient Admission Date]])</f>
        <v>2024</v>
      </c>
      <c r="L4123" t="str">
        <f>TEXT(Table1[[#This Row],[Patient Admission Date]],"mmm")</f>
        <v>Jan</v>
      </c>
      <c r="M4123" t="str">
        <f>TEXT(Table1[[#This Row],[Patient Admission Date]],"ddd")</f>
        <v>Sun</v>
      </c>
      <c r="N4123" t="str">
        <f>TEXT(INT(HOUR(Table1[[#This Row],[Patient Admission Date]])/3)*3,"00")&amp;"-"&amp;TEXT(INT(HOUR(Table1[[#This Row],[Patient Admission Date]])/3)*3+3,"00")</f>
        <v>21-24</v>
      </c>
      <c r="O4123" t="str" cm="1">
        <f t="array" ref="O4123">_xlfn.IFS(Table1[[#This Row],[Patient Age]]&lt;=14,"0-14",Table1[[#This Row],[Patient Age]]&lt;=29,"15-29",Table1[[#This Row],[Patient Age]]&lt;=44,"30-44",Table1[[#This Row],[Patient Age]]&lt;=59,"45-59",Table1[[#This Row],[Patient Age]]&lt;=74,"60-74",TRUE,"75+")</f>
        <v>60-74</v>
      </c>
      <c r="P4123" t="str" cm="1">
        <f t="array" ref="P4123">_xlfn.IFS(Table1[[#This Row],[Patient Waittime]]&lt;=15,"0-15",Table1[[#This Row],[Patient Waittime]]&lt;=30,"16-30",Table1[[#This Row],[Patient Waittime]]&lt;=45,"31-45",Table1[[#This Row],[Patient Waittime]]&lt;=60,"46-60",TRUE,"60+")</f>
        <v>31-45</v>
      </c>
      <c r="Q4123">
        <f>--(Table1[[#This Row],[Patient Waittime]]&lt;=30)</f>
        <v>0</v>
      </c>
      <c r="R4123">
        <f>--Table1[[#This Row],[Patient Admission Flag]]</f>
        <v>0</v>
      </c>
      <c r="S4123">
        <f>--AND(Table1[[#This Row],[WithinTarget]]=1,Table1[[#This Row],[Patient Satisfaction Score]]&gt;=7)</f>
        <v>0</v>
      </c>
      <c r="T4123" t="str">
        <f>IF(LEFT(Table1[[#This Row],[Patient Gender]],1)="F","Female","Male")</f>
        <v>Male</v>
      </c>
    </row>
    <row r="4124" spans="1:20" x14ac:dyDescent="0.3">
      <c r="A4124" t="s">
        <v>4228</v>
      </c>
      <c r="B4124" s="1">
        <v>45434.770833333336</v>
      </c>
      <c r="C4124" t="s">
        <v>9</v>
      </c>
      <c r="D4124">
        <v>40</v>
      </c>
      <c r="E4124" t="s">
        <v>21</v>
      </c>
      <c r="F4124" t="s">
        <v>17</v>
      </c>
      <c r="G4124" t="b">
        <v>0</v>
      </c>
      <c r="I4124">
        <v>51</v>
      </c>
      <c r="J4124" t="b">
        <v>0</v>
      </c>
      <c r="K4124">
        <f>YEAR(Table1[[#This Row],[Patient Admission Date]])</f>
        <v>2024</v>
      </c>
      <c r="L4124" t="str">
        <f>TEXT(Table1[[#This Row],[Patient Admission Date]],"mmm")</f>
        <v>May</v>
      </c>
      <c r="M4124" t="str">
        <f>TEXT(Table1[[#This Row],[Patient Admission Date]],"ddd")</f>
        <v>Wed</v>
      </c>
      <c r="N4124" t="str">
        <f>TEXT(INT(HOUR(Table1[[#This Row],[Patient Admission Date]])/3)*3,"00")&amp;"-"&amp;TEXT(INT(HOUR(Table1[[#This Row],[Patient Admission Date]])/3)*3+3,"00")</f>
        <v>18-21</v>
      </c>
      <c r="O4124" t="str" cm="1">
        <f t="array" ref="O4124">_xlfn.IFS(Table1[[#This Row],[Patient Age]]&lt;=14,"0-14",Table1[[#This Row],[Patient Age]]&lt;=29,"15-29",Table1[[#This Row],[Patient Age]]&lt;=44,"30-44",Table1[[#This Row],[Patient Age]]&lt;=59,"45-59",Table1[[#This Row],[Patient Age]]&lt;=74,"60-74",TRUE,"75+")</f>
        <v>30-44</v>
      </c>
      <c r="P4124" t="str" cm="1">
        <f t="array" ref="P4124">_xlfn.IFS(Table1[[#This Row],[Patient Waittime]]&lt;=15,"0-15",Table1[[#This Row],[Patient Waittime]]&lt;=30,"16-30",Table1[[#This Row],[Patient Waittime]]&lt;=45,"31-45",Table1[[#This Row],[Patient Waittime]]&lt;=60,"46-60",TRUE,"60+")</f>
        <v>46-60</v>
      </c>
      <c r="Q4124">
        <f>--(Table1[[#This Row],[Patient Waittime]]&lt;=30)</f>
        <v>0</v>
      </c>
      <c r="R4124">
        <f>--Table1[[#This Row],[Patient Admission Flag]]</f>
        <v>0</v>
      </c>
      <c r="S4124">
        <f>--AND(Table1[[#This Row],[WithinTarget]]=1,Table1[[#This Row],[Patient Satisfaction Score]]&gt;=7)</f>
        <v>0</v>
      </c>
      <c r="T4124" t="str">
        <f>IF(LEFT(Table1[[#This Row],[Patient Gender]],1)="F","Female","Male")</f>
        <v>Male</v>
      </c>
    </row>
    <row r="4125" spans="1:20" x14ac:dyDescent="0.3">
      <c r="A4125" t="s">
        <v>4229</v>
      </c>
      <c r="B4125" s="1">
        <v>45582.871527777781</v>
      </c>
      <c r="C4125" t="s">
        <v>9</v>
      </c>
      <c r="D4125">
        <v>49</v>
      </c>
      <c r="E4125" t="s">
        <v>21</v>
      </c>
      <c r="F4125" t="s">
        <v>17</v>
      </c>
      <c r="G4125" t="b">
        <v>0</v>
      </c>
      <c r="H4125">
        <v>0</v>
      </c>
      <c r="I4125">
        <v>30</v>
      </c>
      <c r="J4125" t="b">
        <v>0</v>
      </c>
      <c r="K4125">
        <f>YEAR(Table1[[#This Row],[Patient Admission Date]])</f>
        <v>2024</v>
      </c>
      <c r="L4125" t="str">
        <f>TEXT(Table1[[#This Row],[Patient Admission Date]],"mmm")</f>
        <v>Oct</v>
      </c>
      <c r="M4125" t="str">
        <f>TEXT(Table1[[#This Row],[Patient Admission Date]],"ddd")</f>
        <v>Thu</v>
      </c>
      <c r="N4125" t="str">
        <f>TEXT(INT(HOUR(Table1[[#This Row],[Patient Admission Date]])/3)*3,"00")&amp;"-"&amp;TEXT(INT(HOUR(Table1[[#This Row],[Patient Admission Date]])/3)*3+3,"00")</f>
        <v>18-21</v>
      </c>
      <c r="O4125" t="str" cm="1">
        <f t="array" ref="O4125">_xlfn.IFS(Table1[[#This Row],[Patient Age]]&lt;=14,"0-14",Table1[[#This Row],[Patient Age]]&lt;=29,"15-29",Table1[[#This Row],[Patient Age]]&lt;=44,"30-44",Table1[[#This Row],[Patient Age]]&lt;=59,"45-59",Table1[[#This Row],[Patient Age]]&lt;=74,"60-74",TRUE,"75+")</f>
        <v>45-59</v>
      </c>
      <c r="P4125" t="str" cm="1">
        <f t="array" ref="P4125">_xlfn.IFS(Table1[[#This Row],[Patient Waittime]]&lt;=15,"0-15",Table1[[#This Row],[Patient Waittime]]&lt;=30,"16-30",Table1[[#This Row],[Patient Waittime]]&lt;=45,"31-45",Table1[[#This Row],[Patient Waittime]]&lt;=60,"46-60",TRUE,"60+")</f>
        <v>16-30</v>
      </c>
      <c r="Q4125">
        <f>--(Table1[[#This Row],[Patient Waittime]]&lt;=30)</f>
        <v>1</v>
      </c>
      <c r="R4125">
        <f>--Table1[[#This Row],[Patient Admission Flag]]</f>
        <v>0</v>
      </c>
      <c r="S4125">
        <f>--AND(Table1[[#This Row],[WithinTarget]]=1,Table1[[#This Row],[Patient Satisfaction Score]]&gt;=7)</f>
        <v>0</v>
      </c>
      <c r="T4125" t="str">
        <f>IF(LEFT(Table1[[#This Row],[Patient Gender]],1)="F","Female","Male")</f>
        <v>Male</v>
      </c>
    </row>
    <row r="4126" spans="1:20" x14ac:dyDescent="0.3">
      <c r="A4126" t="s">
        <v>4230</v>
      </c>
      <c r="B4126" s="1">
        <v>45052.296527777777</v>
      </c>
      <c r="C4126" t="s">
        <v>9</v>
      </c>
      <c r="D4126">
        <v>67</v>
      </c>
      <c r="E4126" t="s">
        <v>21</v>
      </c>
      <c r="F4126" t="s">
        <v>23</v>
      </c>
      <c r="G4126" t="b">
        <v>0</v>
      </c>
      <c r="I4126">
        <v>25</v>
      </c>
      <c r="J4126" t="b">
        <v>0</v>
      </c>
      <c r="K4126">
        <f>YEAR(Table1[[#This Row],[Patient Admission Date]])</f>
        <v>2023</v>
      </c>
      <c r="L4126" t="str">
        <f>TEXT(Table1[[#This Row],[Patient Admission Date]],"mmm")</f>
        <v>May</v>
      </c>
      <c r="M4126" t="str">
        <f>TEXT(Table1[[#This Row],[Patient Admission Date]],"ddd")</f>
        <v>Sat</v>
      </c>
      <c r="N4126" t="str">
        <f>TEXT(INT(HOUR(Table1[[#This Row],[Patient Admission Date]])/3)*3,"00")&amp;"-"&amp;TEXT(INT(HOUR(Table1[[#This Row],[Patient Admission Date]])/3)*3+3,"00")</f>
        <v>06-09</v>
      </c>
      <c r="O4126" t="str" cm="1">
        <f t="array" ref="O4126">_xlfn.IFS(Table1[[#This Row],[Patient Age]]&lt;=14,"0-14",Table1[[#This Row],[Patient Age]]&lt;=29,"15-29",Table1[[#This Row],[Patient Age]]&lt;=44,"30-44",Table1[[#This Row],[Patient Age]]&lt;=59,"45-59",Table1[[#This Row],[Patient Age]]&lt;=74,"60-74",TRUE,"75+")</f>
        <v>60-74</v>
      </c>
      <c r="P4126" t="str" cm="1">
        <f t="array" ref="P4126">_xlfn.IFS(Table1[[#This Row],[Patient Waittime]]&lt;=15,"0-15",Table1[[#This Row],[Patient Waittime]]&lt;=30,"16-30",Table1[[#This Row],[Patient Waittime]]&lt;=45,"31-45",Table1[[#This Row],[Patient Waittime]]&lt;=60,"46-60",TRUE,"60+")</f>
        <v>16-30</v>
      </c>
      <c r="Q4126">
        <f>--(Table1[[#This Row],[Patient Waittime]]&lt;=30)</f>
        <v>1</v>
      </c>
      <c r="R4126">
        <f>--Table1[[#This Row],[Patient Admission Flag]]</f>
        <v>0</v>
      </c>
      <c r="S4126">
        <f>--AND(Table1[[#This Row],[WithinTarget]]=1,Table1[[#This Row],[Patient Satisfaction Score]]&gt;=7)</f>
        <v>0</v>
      </c>
      <c r="T4126" t="str">
        <f>IF(LEFT(Table1[[#This Row],[Patient Gender]],1)="F","Female","Male")</f>
        <v>Male</v>
      </c>
    </row>
    <row r="4127" spans="1:20" x14ac:dyDescent="0.3">
      <c r="A4127" t="s">
        <v>4231</v>
      </c>
      <c r="B4127" s="1">
        <v>45593.304166666669</v>
      </c>
      <c r="C4127" t="s">
        <v>9</v>
      </c>
      <c r="D4127">
        <v>58</v>
      </c>
      <c r="E4127" t="s">
        <v>21</v>
      </c>
      <c r="F4127" t="s">
        <v>23</v>
      </c>
      <c r="G4127" t="b">
        <v>0</v>
      </c>
      <c r="I4127">
        <v>53</v>
      </c>
      <c r="J4127" t="b">
        <v>0</v>
      </c>
      <c r="K4127">
        <f>YEAR(Table1[[#This Row],[Patient Admission Date]])</f>
        <v>2024</v>
      </c>
      <c r="L4127" t="str">
        <f>TEXT(Table1[[#This Row],[Patient Admission Date]],"mmm")</f>
        <v>Oct</v>
      </c>
      <c r="M4127" t="str">
        <f>TEXT(Table1[[#This Row],[Patient Admission Date]],"ddd")</f>
        <v>Mon</v>
      </c>
      <c r="N4127" t="str">
        <f>TEXT(INT(HOUR(Table1[[#This Row],[Patient Admission Date]])/3)*3,"00")&amp;"-"&amp;TEXT(INT(HOUR(Table1[[#This Row],[Patient Admission Date]])/3)*3+3,"00")</f>
        <v>06-09</v>
      </c>
      <c r="O4127" t="str" cm="1">
        <f t="array" ref="O4127">_xlfn.IFS(Table1[[#This Row],[Patient Age]]&lt;=14,"0-14",Table1[[#This Row],[Patient Age]]&lt;=29,"15-29",Table1[[#This Row],[Patient Age]]&lt;=44,"30-44",Table1[[#This Row],[Patient Age]]&lt;=59,"45-59",Table1[[#This Row],[Patient Age]]&lt;=74,"60-74",TRUE,"75+")</f>
        <v>45-59</v>
      </c>
      <c r="P4127" t="str" cm="1">
        <f t="array" ref="P4127">_xlfn.IFS(Table1[[#This Row],[Patient Waittime]]&lt;=15,"0-15",Table1[[#This Row],[Patient Waittime]]&lt;=30,"16-30",Table1[[#This Row],[Patient Waittime]]&lt;=45,"31-45",Table1[[#This Row],[Patient Waittime]]&lt;=60,"46-60",TRUE,"60+")</f>
        <v>46-60</v>
      </c>
      <c r="Q4127">
        <f>--(Table1[[#This Row],[Patient Waittime]]&lt;=30)</f>
        <v>0</v>
      </c>
      <c r="R4127">
        <f>--Table1[[#This Row],[Patient Admission Flag]]</f>
        <v>0</v>
      </c>
      <c r="S4127">
        <f>--AND(Table1[[#This Row],[WithinTarget]]=1,Table1[[#This Row],[Patient Satisfaction Score]]&gt;=7)</f>
        <v>0</v>
      </c>
      <c r="T4127" t="str">
        <f>IF(LEFT(Table1[[#This Row],[Patient Gender]],1)="F","Female","Male")</f>
        <v>Male</v>
      </c>
    </row>
    <row r="4128" spans="1:20" x14ac:dyDescent="0.3">
      <c r="A4128" t="s">
        <v>4232</v>
      </c>
      <c r="B4128" s="1">
        <v>45241.602777777778</v>
      </c>
      <c r="C4128" t="s">
        <v>9</v>
      </c>
      <c r="D4128">
        <v>57</v>
      </c>
      <c r="E4128" t="s">
        <v>21</v>
      </c>
      <c r="F4128" t="s">
        <v>23</v>
      </c>
      <c r="G4128" t="b">
        <v>0</v>
      </c>
      <c r="I4128">
        <v>59</v>
      </c>
      <c r="J4128" t="b">
        <v>0</v>
      </c>
      <c r="K4128">
        <f>YEAR(Table1[[#This Row],[Patient Admission Date]])</f>
        <v>2023</v>
      </c>
      <c r="L4128" t="str">
        <f>TEXT(Table1[[#This Row],[Patient Admission Date]],"mmm")</f>
        <v>Nov</v>
      </c>
      <c r="M4128" t="str">
        <f>TEXT(Table1[[#This Row],[Patient Admission Date]],"ddd")</f>
        <v>Sat</v>
      </c>
      <c r="N4128" t="str">
        <f>TEXT(INT(HOUR(Table1[[#This Row],[Patient Admission Date]])/3)*3,"00")&amp;"-"&amp;TEXT(INT(HOUR(Table1[[#This Row],[Patient Admission Date]])/3)*3+3,"00")</f>
        <v>12-15</v>
      </c>
      <c r="O4128" t="str" cm="1">
        <f t="array" ref="O4128">_xlfn.IFS(Table1[[#This Row],[Patient Age]]&lt;=14,"0-14",Table1[[#This Row],[Patient Age]]&lt;=29,"15-29",Table1[[#This Row],[Patient Age]]&lt;=44,"30-44",Table1[[#This Row],[Patient Age]]&lt;=59,"45-59",Table1[[#This Row],[Patient Age]]&lt;=74,"60-74",TRUE,"75+")</f>
        <v>45-59</v>
      </c>
      <c r="P4128" t="str" cm="1">
        <f t="array" ref="P4128">_xlfn.IFS(Table1[[#This Row],[Patient Waittime]]&lt;=15,"0-15",Table1[[#This Row],[Patient Waittime]]&lt;=30,"16-30",Table1[[#This Row],[Patient Waittime]]&lt;=45,"31-45",Table1[[#This Row],[Patient Waittime]]&lt;=60,"46-60",TRUE,"60+")</f>
        <v>46-60</v>
      </c>
      <c r="Q4128">
        <f>--(Table1[[#This Row],[Patient Waittime]]&lt;=30)</f>
        <v>0</v>
      </c>
      <c r="R4128">
        <f>--Table1[[#This Row],[Patient Admission Flag]]</f>
        <v>0</v>
      </c>
      <c r="S4128">
        <f>--AND(Table1[[#This Row],[WithinTarget]]=1,Table1[[#This Row],[Patient Satisfaction Score]]&gt;=7)</f>
        <v>0</v>
      </c>
      <c r="T4128" t="str">
        <f>IF(LEFT(Table1[[#This Row],[Patient Gender]],1)="F","Female","Male")</f>
        <v>Male</v>
      </c>
    </row>
    <row r="4129" spans="1:20" x14ac:dyDescent="0.3">
      <c r="A4129" t="s">
        <v>4233</v>
      </c>
      <c r="B4129" s="1">
        <v>45093.143750000003</v>
      </c>
      <c r="C4129" t="s">
        <v>9</v>
      </c>
      <c r="D4129">
        <v>67</v>
      </c>
      <c r="E4129" t="s">
        <v>21</v>
      </c>
      <c r="F4129" t="s">
        <v>23</v>
      </c>
      <c r="G4129" t="b">
        <v>0</v>
      </c>
      <c r="I4129">
        <v>29</v>
      </c>
      <c r="J4129" t="b">
        <v>0</v>
      </c>
      <c r="K4129">
        <f>YEAR(Table1[[#This Row],[Patient Admission Date]])</f>
        <v>2023</v>
      </c>
      <c r="L4129" t="str">
        <f>TEXT(Table1[[#This Row],[Patient Admission Date]],"mmm")</f>
        <v>Jun</v>
      </c>
      <c r="M4129" t="str">
        <f>TEXT(Table1[[#This Row],[Patient Admission Date]],"ddd")</f>
        <v>Fri</v>
      </c>
      <c r="N4129" t="str">
        <f>TEXT(INT(HOUR(Table1[[#This Row],[Patient Admission Date]])/3)*3,"00")&amp;"-"&amp;TEXT(INT(HOUR(Table1[[#This Row],[Patient Admission Date]])/3)*3+3,"00")</f>
        <v>03-06</v>
      </c>
      <c r="O4129" t="str" cm="1">
        <f t="array" ref="O4129">_xlfn.IFS(Table1[[#This Row],[Patient Age]]&lt;=14,"0-14",Table1[[#This Row],[Patient Age]]&lt;=29,"15-29",Table1[[#This Row],[Patient Age]]&lt;=44,"30-44",Table1[[#This Row],[Patient Age]]&lt;=59,"45-59",Table1[[#This Row],[Patient Age]]&lt;=74,"60-74",TRUE,"75+")</f>
        <v>60-74</v>
      </c>
      <c r="P4129" t="str" cm="1">
        <f t="array" ref="P4129">_xlfn.IFS(Table1[[#This Row],[Patient Waittime]]&lt;=15,"0-15",Table1[[#This Row],[Patient Waittime]]&lt;=30,"16-30",Table1[[#This Row],[Patient Waittime]]&lt;=45,"31-45",Table1[[#This Row],[Patient Waittime]]&lt;=60,"46-60",TRUE,"60+")</f>
        <v>16-30</v>
      </c>
      <c r="Q4129">
        <f>--(Table1[[#This Row],[Patient Waittime]]&lt;=30)</f>
        <v>1</v>
      </c>
      <c r="R4129">
        <f>--Table1[[#This Row],[Patient Admission Flag]]</f>
        <v>0</v>
      </c>
      <c r="S4129">
        <f>--AND(Table1[[#This Row],[WithinTarget]]=1,Table1[[#This Row],[Patient Satisfaction Score]]&gt;=7)</f>
        <v>0</v>
      </c>
      <c r="T4129" t="str">
        <f>IF(LEFT(Table1[[#This Row],[Patient Gender]],1)="F","Female","Male")</f>
        <v>Male</v>
      </c>
    </row>
    <row r="4130" spans="1:20" x14ac:dyDescent="0.3">
      <c r="A4130" t="s">
        <v>4234</v>
      </c>
      <c r="B4130" s="1">
        <v>45177.871527777781</v>
      </c>
      <c r="C4130" t="s">
        <v>9</v>
      </c>
      <c r="D4130">
        <v>79</v>
      </c>
      <c r="E4130" t="s">
        <v>21</v>
      </c>
      <c r="F4130" t="s">
        <v>23</v>
      </c>
      <c r="G4130" t="b">
        <v>0</v>
      </c>
      <c r="H4130">
        <v>9</v>
      </c>
      <c r="I4130">
        <v>27</v>
      </c>
      <c r="J4130" t="b">
        <v>0</v>
      </c>
      <c r="K4130">
        <f>YEAR(Table1[[#This Row],[Patient Admission Date]])</f>
        <v>2023</v>
      </c>
      <c r="L4130" t="str">
        <f>TEXT(Table1[[#This Row],[Patient Admission Date]],"mmm")</f>
        <v>Sep</v>
      </c>
      <c r="M4130" t="str">
        <f>TEXT(Table1[[#This Row],[Patient Admission Date]],"ddd")</f>
        <v>Fri</v>
      </c>
      <c r="N4130" t="str">
        <f>TEXT(INT(HOUR(Table1[[#This Row],[Patient Admission Date]])/3)*3,"00")&amp;"-"&amp;TEXT(INT(HOUR(Table1[[#This Row],[Patient Admission Date]])/3)*3+3,"00")</f>
        <v>18-21</v>
      </c>
      <c r="O4130" t="str" cm="1">
        <f t="array" ref="O4130">_xlfn.IFS(Table1[[#This Row],[Patient Age]]&lt;=14,"0-14",Table1[[#This Row],[Patient Age]]&lt;=29,"15-29",Table1[[#This Row],[Patient Age]]&lt;=44,"30-44",Table1[[#This Row],[Patient Age]]&lt;=59,"45-59",Table1[[#This Row],[Patient Age]]&lt;=74,"60-74",TRUE,"75+")</f>
        <v>75+</v>
      </c>
      <c r="P4130" t="str" cm="1">
        <f t="array" ref="P4130">_xlfn.IFS(Table1[[#This Row],[Patient Waittime]]&lt;=15,"0-15",Table1[[#This Row],[Patient Waittime]]&lt;=30,"16-30",Table1[[#This Row],[Patient Waittime]]&lt;=45,"31-45",Table1[[#This Row],[Patient Waittime]]&lt;=60,"46-60",TRUE,"60+")</f>
        <v>16-30</v>
      </c>
      <c r="Q4130">
        <f>--(Table1[[#This Row],[Patient Waittime]]&lt;=30)</f>
        <v>1</v>
      </c>
      <c r="R4130">
        <f>--Table1[[#This Row],[Patient Admission Flag]]</f>
        <v>0</v>
      </c>
      <c r="S4130">
        <f>--AND(Table1[[#This Row],[WithinTarget]]=1,Table1[[#This Row],[Patient Satisfaction Score]]&gt;=7)</f>
        <v>1</v>
      </c>
      <c r="T4130" t="str">
        <f>IF(LEFT(Table1[[#This Row],[Patient Gender]],1)="F","Female","Male")</f>
        <v>Male</v>
      </c>
    </row>
    <row r="4131" spans="1:20" x14ac:dyDescent="0.3">
      <c r="A4131" t="s">
        <v>4235</v>
      </c>
      <c r="B4131" s="1">
        <v>45480.253472222219</v>
      </c>
      <c r="C4131" t="s">
        <v>9</v>
      </c>
      <c r="D4131">
        <v>35</v>
      </c>
      <c r="E4131" t="s">
        <v>19</v>
      </c>
      <c r="F4131" t="s">
        <v>27</v>
      </c>
      <c r="G4131" t="b">
        <v>0</v>
      </c>
      <c r="I4131">
        <v>33</v>
      </c>
      <c r="J4131" t="b">
        <v>0</v>
      </c>
      <c r="K4131">
        <f>YEAR(Table1[[#This Row],[Patient Admission Date]])</f>
        <v>2024</v>
      </c>
      <c r="L4131" t="str">
        <f>TEXT(Table1[[#This Row],[Patient Admission Date]],"mmm")</f>
        <v>Jul</v>
      </c>
      <c r="M4131" t="str">
        <f>TEXT(Table1[[#This Row],[Patient Admission Date]],"ddd")</f>
        <v>Sun</v>
      </c>
      <c r="N4131" t="str">
        <f>TEXT(INT(HOUR(Table1[[#This Row],[Patient Admission Date]])/3)*3,"00")&amp;"-"&amp;TEXT(INT(HOUR(Table1[[#This Row],[Patient Admission Date]])/3)*3+3,"00")</f>
        <v>06-09</v>
      </c>
      <c r="O4131" t="str" cm="1">
        <f t="array" ref="O4131">_xlfn.IFS(Table1[[#This Row],[Patient Age]]&lt;=14,"0-14",Table1[[#This Row],[Patient Age]]&lt;=29,"15-29",Table1[[#This Row],[Patient Age]]&lt;=44,"30-44",Table1[[#This Row],[Patient Age]]&lt;=59,"45-59",Table1[[#This Row],[Patient Age]]&lt;=74,"60-74",TRUE,"75+")</f>
        <v>30-44</v>
      </c>
      <c r="P4131" t="str" cm="1">
        <f t="array" ref="P4131">_xlfn.IFS(Table1[[#This Row],[Patient Waittime]]&lt;=15,"0-15",Table1[[#This Row],[Patient Waittime]]&lt;=30,"16-30",Table1[[#This Row],[Patient Waittime]]&lt;=45,"31-45",Table1[[#This Row],[Patient Waittime]]&lt;=60,"46-60",TRUE,"60+")</f>
        <v>31-45</v>
      </c>
      <c r="Q4131">
        <f>--(Table1[[#This Row],[Patient Waittime]]&lt;=30)</f>
        <v>0</v>
      </c>
      <c r="R4131">
        <f>--Table1[[#This Row],[Patient Admission Flag]]</f>
        <v>0</v>
      </c>
      <c r="S4131">
        <f>--AND(Table1[[#This Row],[WithinTarget]]=1,Table1[[#This Row],[Patient Satisfaction Score]]&gt;=7)</f>
        <v>0</v>
      </c>
      <c r="T4131" t="str">
        <f>IF(LEFT(Table1[[#This Row],[Patient Gender]],1)="F","Female","Male")</f>
        <v>Male</v>
      </c>
    </row>
    <row r="4132" spans="1:20" x14ac:dyDescent="0.3">
      <c r="A4132" t="s">
        <v>4236</v>
      </c>
      <c r="B4132" s="1">
        <v>45485.177777777775</v>
      </c>
      <c r="C4132" t="s">
        <v>9</v>
      </c>
      <c r="D4132">
        <v>61</v>
      </c>
      <c r="E4132" t="s">
        <v>19</v>
      </c>
      <c r="F4132" t="s">
        <v>27</v>
      </c>
      <c r="G4132" t="b">
        <v>0</v>
      </c>
      <c r="I4132">
        <v>27</v>
      </c>
      <c r="J4132" t="b">
        <v>0</v>
      </c>
      <c r="K4132">
        <f>YEAR(Table1[[#This Row],[Patient Admission Date]])</f>
        <v>2024</v>
      </c>
      <c r="L4132" t="str">
        <f>TEXT(Table1[[#This Row],[Patient Admission Date]],"mmm")</f>
        <v>Jul</v>
      </c>
      <c r="M4132" t="str">
        <f>TEXT(Table1[[#This Row],[Patient Admission Date]],"ddd")</f>
        <v>Fri</v>
      </c>
      <c r="N4132" t="str">
        <f>TEXT(INT(HOUR(Table1[[#This Row],[Patient Admission Date]])/3)*3,"00")&amp;"-"&amp;TEXT(INT(HOUR(Table1[[#This Row],[Patient Admission Date]])/3)*3+3,"00")</f>
        <v>03-06</v>
      </c>
      <c r="O4132" t="str" cm="1">
        <f t="array" ref="O4132">_xlfn.IFS(Table1[[#This Row],[Patient Age]]&lt;=14,"0-14",Table1[[#This Row],[Patient Age]]&lt;=29,"15-29",Table1[[#This Row],[Patient Age]]&lt;=44,"30-44",Table1[[#This Row],[Patient Age]]&lt;=59,"45-59",Table1[[#This Row],[Patient Age]]&lt;=74,"60-74",TRUE,"75+")</f>
        <v>60-74</v>
      </c>
      <c r="P4132" t="str" cm="1">
        <f t="array" ref="P4132">_xlfn.IFS(Table1[[#This Row],[Patient Waittime]]&lt;=15,"0-15",Table1[[#This Row],[Patient Waittime]]&lt;=30,"16-30",Table1[[#This Row],[Patient Waittime]]&lt;=45,"31-45",Table1[[#This Row],[Patient Waittime]]&lt;=60,"46-60",TRUE,"60+")</f>
        <v>16-30</v>
      </c>
      <c r="Q4132">
        <f>--(Table1[[#This Row],[Patient Waittime]]&lt;=30)</f>
        <v>1</v>
      </c>
      <c r="R4132">
        <f>--Table1[[#This Row],[Patient Admission Flag]]</f>
        <v>0</v>
      </c>
      <c r="S4132">
        <f>--AND(Table1[[#This Row],[WithinTarget]]=1,Table1[[#This Row],[Patient Satisfaction Score]]&gt;=7)</f>
        <v>0</v>
      </c>
      <c r="T4132" t="str">
        <f>IF(LEFT(Table1[[#This Row],[Patient Gender]],1)="F","Female","Male")</f>
        <v>Male</v>
      </c>
    </row>
    <row r="4133" spans="1:20" x14ac:dyDescent="0.3">
      <c r="A4133" t="s">
        <v>4237</v>
      </c>
      <c r="B4133" s="1">
        <v>45565.65</v>
      </c>
      <c r="C4133" t="s">
        <v>9</v>
      </c>
      <c r="D4133">
        <v>68</v>
      </c>
      <c r="E4133" t="s">
        <v>19</v>
      </c>
      <c r="F4133" t="s">
        <v>27</v>
      </c>
      <c r="G4133" t="b">
        <v>0</v>
      </c>
      <c r="I4133">
        <v>17</v>
      </c>
      <c r="J4133" t="b">
        <v>0</v>
      </c>
      <c r="K4133">
        <f>YEAR(Table1[[#This Row],[Patient Admission Date]])</f>
        <v>2024</v>
      </c>
      <c r="L4133" t="str">
        <f>TEXT(Table1[[#This Row],[Patient Admission Date]],"mmm")</f>
        <v>Sep</v>
      </c>
      <c r="M4133" t="str">
        <f>TEXT(Table1[[#This Row],[Patient Admission Date]],"ddd")</f>
        <v>Mon</v>
      </c>
      <c r="N4133" t="str">
        <f>TEXT(INT(HOUR(Table1[[#This Row],[Patient Admission Date]])/3)*3,"00")&amp;"-"&amp;TEXT(INT(HOUR(Table1[[#This Row],[Patient Admission Date]])/3)*3+3,"00")</f>
        <v>15-18</v>
      </c>
      <c r="O4133" t="str" cm="1">
        <f t="array" ref="O4133">_xlfn.IFS(Table1[[#This Row],[Patient Age]]&lt;=14,"0-14",Table1[[#This Row],[Patient Age]]&lt;=29,"15-29",Table1[[#This Row],[Patient Age]]&lt;=44,"30-44",Table1[[#This Row],[Patient Age]]&lt;=59,"45-59",Table1[[#This Row],[Patient Age]]&lt;=74,"60-74",TRUE,"75+")</f>
        <v>60-74</v>
      </c>
      <c r="P4133" t="str" cm="1">
        <f t="array" ref="P4133">_xlfn.IFS(Table1[[#This Row],[Patient Waittime]]&lt;=15,"0-15",Table1[[#This Row],[Patient Waittime]]&lt;=30,"16-30",Table1[[#This Row],[Patient Waittime]]&lt;=45,"31-45",Table1[[#This Row],[Patient Waittime]]&lt;=60,"46-60",TRUE,"60+")</f>
        <v>16-30</v>
      </c>
      <c r="Q4133">
        <f>--(Table1[[#This Row],[Patient Waittime]]&lt;=30)</f>
        <v>1</v>
      </c>
      <c r="R4133">
        <f>--Table1[[#This Row],[Patient Admission Flag]]</f>
        <v>0</v>
      </c>
      <c r="S4133">
        <f>--AND(Table1[[#This Row],[WithinTarget]]=1,Table1[[#This Row],[Patient Satisfaction Score]]&gt;=7)</f>
        <v>0</v>
      </c>
      <c r="T4133" t="str">
        <f>IF(LEFT(Table1[[#This Row],[Patient Gender]],1)="F","Female","Male")</f>
        <v>Male</v>
      </c>
    </row>
    <row r="4134" spans="1:20" x14ac:dyDescent="0.3">
      <c r="A4134" t="s">
        <v>4238</v>
      </c>
      <c r="B4134" s="1">
        <v>45455.695833333331</v>
      </c>
      <c r="C4134" t="s">
        <v>9</v>
      </c>
      <c r="D4134">
        <v>32</v>
      </c>
      <c r="E4134" t="s">
        <v>19</v>
      </c>
      <c r="F4134" t="s">
        <v>27</v>
      </c>
      <c r="G4134" t="b">
        <v>0</v>
      </c>
      <c r="I4134">
        <v>49</v>
      </c>
      <c r="J4134" t="b">
        <v>0</v>
      </c>
      <c r="K4134">
        <f>YEAR(Table1[[#This Row],[Patient Admission Date]])</f>
        <v>2024</v>
      </c>
      <c r="L4134" t="str">
        <f>TEXT(Table1[[#This Row],[Patient Admission Date]],"mmm")</f>
        <v>Jun</v>
      </c>
      <c r="M4134" t="str">
        <f>TEXT(Table1[[#This Row],[Patient Admission Date]],"ddd")</f>
        <v>Wed</v>
      </c>
      <c r="N4134" t="str">
        <f>TEXT(INT(HOUR(Table1[[#This Row],[Patient Admission Date]])/3)*3,"00")&amp;"-"&amp;TEXT(INT(HOUR(Table1[[#This Row],[Patient Admission Date]])/3)*3+3,"00")</f>
        <v>15-18</v>
      </c>
      <c r="O4134" t="str" cm="1">
        <f t="array" ref="O4134">_xlfn.IFS(Table1[[#This Row],[Patient Age]]&lt;=14,"0-14",Table1[[#This Row],[Patient Age]]&lt;=29,"15-29",Table1[[#This Row],[Patient Age]]&lt;=44,"30-44",Table1[[#This Row],[Patient Age]]&lt;=59,"45-59",Table1[[#This Row],[Patient Age]]&lt;=74,"60-74",TRUE,"75+")</f>
        <v>30-44</v>
      </c>
      <c r="P4134" t="str" cm="1">
        <f t="array" ref="P4134">_xlfn.IFS(Table1[[#This Row],[Patient Waittime]]&lt;=15,"0-15",Table1[[#This Row],[Patient Waittime]]&lt;=30,"16-30",Table1[[#This Row],[Patient Waittime]]&lt;=45,"31-45",Table1[[#This Row],[Patient Waittime]]&lt;=60,"46-60",TRUE,"60+")</f>
        <v>46-60</v>
      </c>
      <c r="Q4134">
        <f>--(Table1[[#This Row],[Patient Waittime]]&lt;=30)</f>
        <v>0</v>
      </c>
      <c r="R4134">
        <f>--Table1[[#This Row],[Patient Admission Flag]]</f>
        <v>0</v>
      </c>
      <c r="S4134">
        <f>--AND(Table1[[#This Row],[WithinTarget]]=1,Table1[[#This Row],[Patient Satisfaction Score]]&gt;=7)</f>
        <v>0</v>
      </c>
      <c r="T4134" t="str">
        <f>IF(LEFT(Table1[[#This Row],[Patient Gender]],1)="F","Female","Male")</f>
        <v>Male</v>
      </c>
    </row>
    <row r="4135" spans="1:20" x14ac:dyDescent="0.3">
      <c r="A4135" t="s">
        <v>4239</v>
      </c>
      <c r="B4135" s="1">
        <v>45392.377083333333</v>
      </c>
      <c r="C4135" t="s">
        <v>9</v>
      </c>
      <c r="D4135">
        <v>10</v>
      </c>
      <c r="E4135" t="s">
        <v>19</v>
      </c>
      <c r="F4135" t="s">
        <v>27</v>
      </c>
      <c r="G4135" t="b">
        <v>0</v>
      </c>
      <c r="I4135">
        <v>19</v>
      </c>
      <c r="J4135" t="b">
        <v>0</v>
      </c>
      <c r="K4135">
        <f>YEAR(Table1[[#This Row],[Patient Admission Date]])</f>
        <v>2024</v>
      </c>
      <c r="L4135" t="str">
        <f>TEXT(Table1[[#This Row],[Patient Admission Date]],"mmm")</f>
        <v>Apr</v>
      </c>
      <c r="M4135" t="str">
        <f>TEXT(Table1[[#This Row],[Patient Admission Date]],"ddd")</f>
        <v>Wed</v>
      </c>
      <c r="N4135" t="str">
        <f>TEXT(INT(HOUR(Table1[[#This Row],[Patient Admission Date]])/3)*3,"00")&amp;"-"&amp;TEXT(INT(HOUR(Table1[[#This Row],[Patient Admission Date]])/3)*3+3,"00")</f>
        <v>09-12</v>
      </c>
      <c r="O4135" t="str" cm="1">
        <f t="array" ref="O4135">_xlfn.IFS(Table1[[#This Row],[Patient Age]]&lt;=14,"0-14",Table1[[#This Row],[Patient Age]]&lt;=29,"15-29",Table1[[#This Row],[Patient Age]]&lt;=44,"30-44",Table1[[#This Row],[Patient Age]]&lt;=59,"45-59",Table1[[#This Row],[Patient Age]]&lt;=74,"60-74",TRUE,"75+")</f>
        <v>0-14</v>
      </c>
      <c r="P4135" t="str" cm="1">
        <f t="array" ref="P4135">_xlfn.IFS(Table1[[#This Row],[Patient Waittime]]&lt;=15,"0-15",Table1[[#This Row],[Patient Waittime]]&lt;=30,"16-30",Table1[[#This Row],[Patient Waittime]]&lt;=45,"31-45",Table1[[#This Row],[Patient Waittime]]&lt;=60,"46-60",TRUE,"60+")</f>
        <v>16-30</v>
      </c>
      <c r="Q4135">
        <f>--(Table1[[#This Row],[Patient Waittime]]&lt;=30)</f>
        <v>1</v>
      </c>
      <c r="R4135">
        <f>--Table1[[#This Row],[Patient Admission Flag]]</f>
        <v>0</v>
      </c>
      <c r="S4135">
        <f>--AND(Table1[[#This Row],[WithinTarget]]=1,Table1[[#This Row],[Patient Satisfaction Score]]&gt;=7)</f>
        <v>0</v>
      </c>
      <c r="T4135" t="str">
        <f>IF(LEFT(Table1[[#This Row],[Patient Gender]],1)="F","Female","Male")</f>
        <v>Male</v>
      </c>
    </row>
    <row r="4136" spans="1:20" x14ac:dyDescent="0.3">
      <c r="A4136" t="s">
        <v>4240</v>
      </c>
      <c r="B4136" s="1">
        <v>45433.351388888892</v>
      </c>
      <c r="C4136" t="s">
        <v>9</v>
      </c>
      <c r="D4136">
        <v>65</v>
      </c>
      <c r="E4136" t="s">
        <v>19</v>
      </c>
      <c r="F4136" t="s">
        <v>27</v>
      </c>
      <c r="G4136" t="b">
        <v>0</v>
      </c>
      <c r="I4136">
        <v>44</v>
      </c>
      <c r="J4136" t="b">
        <v>0</v>
      </c>
      <c r="K4136">
        <f>YEAR(Table1[[#This Row],[Patient Admission Date]])</f>
        <v>2024</v>
      </c>
      <c r="L4136" t="str">
        <f>TEXT(Table1[[#This Row],[Patient Admission Date]],"mmm")</f>
        <v>May</v>
      </c>
      <c r="M4136" t="str">
        <f>TEXT(Table1[[#This Row],[Patient Admission Date]],"ddd")</f>
        <v>Tue</v>
      </c>
      <c r="N4136" t="str">
        <f>TEXT(INT(HOUR(Table1[[#This Row],[Patient Admission Date]])/3)*3,"00")&amp;"-"&amp;TEXT(INT(HOUR(Table1[[#This Row],[Patient Admission Date]])/3)*3+3,"00")</f>
        <v>06-09</v>
      </c>
      <c r="O4136" t="str" cm="1">
        <f t="array" ref="O4136">_xlfn.IFS(Table1[[#This Row],[Patient Age]]&lt;=14,"0-14",Table1[[#This Row],[Patient Age]]&lt;=29,"15-29",Table1[[#This Row],[Patient Age]]&lt;=44,"30-44",Table1[[#This Row],[Patient Age]]&lt;=59,"45-59",Table1[[#This Row],[Patient Age]]&lt;=74,"60-74",TRUE,"75+")</f>
        <v>60-74</v>
      </c>
      <c r="P4136" t="str" cm="1">
        <f t="array" ref="P4136">_xlfn.IFS(Table1[[#This Row],[Patient Waittime]]&lt;=15,"0-15",Table1[[#This Row],[Patient Waittime]]&lt;=30,"16-30",Table1[[#This Row],[Patient Waittime]]&lt;=45,"31-45",Table1[[#This Row],[Patient Waittime]]&lt;=60,"46-60",TRUE,"60+")</f>
        <v>31-45</v>
      </c>
      <c r="Q4136">
        <f>--(Table1[[#This Row],[Patient Waittime]]&lt;=30)</f>
        <v>0</v>
      </c>
      <c r="R4136">
        <f>--Table1[[#This Row],[Patient Admission Flag]]</f>
        <v>0</v>
      </c>
      <c r="S4136">
        <f>--AND(Table1[[#This Row],[WithinTarget]]=1,Table1[[#This Row],[Patient Satisfaction Score]]&gt;=7)</f>
        <v>0</v>
      </c>
      <c r="T4136" t="str">
        <f>IF(LEFT(Table1[[#This Row],[Patient Gender]],1)="F","Female","Male")</f>
        <v>Male</v>
      </c>
    </row>
    <row r="4137" spans="1:20" x14ac:dyDescent="0.3">
      <c r="A4137" t="s">
        <v>4241</v>
      </c>
      <c r="B4137" s="1">
        <v>45017.923611111109</v>
      </c>
      <c r="C4137" t="s">
        <v>9</v>
      </c>
      <c r="D4137">
        <v>10</v>
      </c>
      <c r="E4137" t="s">
        <v>19</v>
      </c>
      <c r="F4137" t="s">
        <v>27</v>
      </c>
      <c r="G4137" t="b">
        <v>0</v>
      </c>
      <c r="I4137">
        <v>45</v>
      </c>
      <c r="J4137" t="b">
        <v>0</v>
      </c>
      <c r="K4137">
        <f>YEAR(Table1[[#This Row],[Patient Admission Date]])</f>
        <v>2023</v>
      </c>
      <c r="L4137" t="str">
        <f>TEXT(Table1[[#This Row],[Patient Admission Date]],"mmm")</f>
        <v>Apr</v>
      </c>
      <c r="M4137" t="str">
        <f>TEXT(Table1[[#This Row],[Patient Admission Date]],"ddd")</f>
        <v>Sat</v>
      </c>
      <c r="N4137" t="str">
        <f>TEXT(INT(HOUR(Table1[[#This Row],[Patient Admission Date]])/3)*3,"00")&amp;"-"&amp;TEXT(INT(HOUR(Table1[[#This Row],[Patient Admission Date]])/3)*3+3,"00")</f>
        <v>21-24</v>
      </c>
      <c r="O4137" t="str" cm="1">
        <f t="array" ref="O4137">_xlfn.IFS(Table1[[#This Row],[Patient Age]]&lt;=14,"0-14",Table1[[#This Row],[Patient Age]]&lt;=29,"15-29",Table1[[#This Row],[Patient Age]]&lt;=44,"30-44",Table1[[#This Row],[Patient Age]]&lt;=59,"45-59",Table1[[#This Row],[Patient Age]]&lt;=74,"60-74",TRUE,"75+")</f>
        <v>0-14</v>
      </c>
      <c r="P4137" t="str" cm="1">
        <f t="array" ref="P4137">_xlfn.IFS(Table1[[#This Row],[Patient Waittime]]&lt;=15,"0-15",Table1[[#This Row],[Patient Waittime]]&lt;=30,"16-30",Table1[[#This Row],[Patient Waittime]]&lt;=45,"31-45",Table1[[#This Row],[Patient Waittime]]&lt;=60,"46-60",TRUE,"60+")</f>
        <v>31-45</v>
      </c>
      <c r="Q4137">
        <f>--(Table1[[#This Row],[Patient Waittime]]&lt;=30)</f>
        <v>0</v>
      </c>
      <c r="R4137">
        <f>--Table1[[#This Row],[Patient Admission Flag]]</f>
        <v>0</v>
      </c>
      <c r="S4137">
        <f>--AND(Table1[[#This Row],[WithinTarget]]=1,Table1[[#This Row],[Patient Satisfaction Score]]&gt;=7)</f>
        <v>0</v>
      </c>
      <c r="T4137" t="str">
        <f>IF(LEFT(Table1[[#This Row],[Patient Gender]],1)="F","Female","Male")</f>
        <v>Male</v>
      </c>
    </row>
    <row r="4138" spans="1:20" x14ac:dyDescent="0.3">
      <c r="A4138" t="s">
        <v>4242</v>
      </c>
      <c r="B4138" s="1">
        <v>45578.316666666666</v>
      </c>
      <c r="C4138" t="s">
        <v>9</v>
      </c>
      <c r="D4138">
        <v>15</v>
      </c>
      <c r="E4138" t="s">
        <v>19</v>
      </c>
      <c r="F4138" t="s">
        <v>27</v>
      </c>
      <c r="G4138" t="b">
        <v>0</v>
      </c>
      <c r="I4138">
        <v>51</v>
      </c>
      <c r="J4138" t="b">
        <v>0</v>
      </c>
      <c r="K4138">
        <f>YEAR(Table1[[#This Row],[Patient Admission Date]])</f>
        <v>2024</v>
      </c>
      <c r="L4138" t="str">
        <f>TEXT(Table1[[#This Row],[Patient Admission Date]],"mmm")</f>
        <v>Oct</v>
      </c>
      <c r="M4138" t="str">
        <f>TEXT(Table1[[#This Row],[Patient Admission Date]],"ddd")</f>
        <v>Sun</v>
      </c>
      <c r="N4138" t="str">
        <f>TEXT(INT(HOUR(Table1[[#This Row],[Patient Admission Date]])/3)*3,"00")&amp;"-"&amp;TEXT(INT(HOUR(Table1[[#This Row],[Patient Admission Date]])/3)*3+3,"00")</f>
        <v>06-09</v>
      </c>
      <c r="O4138" t="str" cm="1">
        <f t="array" ref="O4138">_xlfn.IFS(Table1[[#This Row],[Patient Age]]&lt;=14,"0-14",Table1[[#This Row],[Patient Age]]&lt;=29,"15-29",Table1[[#This Row],[Patient Age]]&lt;=44,"30-44",Table1[[#This Row],[Patient Age]]&lt;=59,"45-59",Table1[[#This Row],[Patient Age]]&lt;=74,"60-74",TRUE,"75+")</f>
        <v>15-29</v>
      </c>
      <c r="P4138" t="str" cm="1">
        <f t="array" ref="P4138">_xlfn.IFS(Table1[[#This Row],[Patient Waittime]]&lt;=15,"0-15",Table1[[#This Row],[Patient Waittime]]&lt;=30,"16-30",Table1[[#This Row],[Patient Waittime]]&lt;=45,"31-45",Table1[[#This Row],[Patient Waittime]]&lt;=60,"46-60",TRUE,"60+")</f>
        <v>46-60</v>
      </c>
      <c r="Q4138">
        <f>--(Table1[[#This Row],[Patient Waittime]]&lt;=30)</f>
        <v>0</v>
      </c>
      <c r="R4138">
        <f>--Table1[[#This Row],[Patient Admission Flag]]</f>
        <v>0</v>
      </c>
      <c r="S4138">
        <f>--AND(Table1[[#This Row],[WithinTarget]]=1,Table1[[#This Row],[Patient Satisfaction Score]]&gt;=7)</f>
        <v>0</v>
      </c>
      <c r="T4138" t="str">
        <f>IF(LEFT(Table1[[#This Row],[Patient Gender]],1)="F","Female","Male")</f>
        <v>Male</v>
      </c>
    </row>
    <row r="4139" spans="1:20" x14ac:dyDescent="0.3">
      <c r="A4139" t="s">
        <v>4243</v>
      </c>
      <c r="B4139" s="1">
        <v>45291.212500000001</v>
      </c>
      <c r="C4139" t="s">
        <v>9</v>
      </c>
      <c r="D4139">
        <v>30</v>
      </c>
      <c r="E4139" t="s">
        <v>19</v>
      </c>
      <c r="F4139" t="s">
        <v>27</v>
      </c>
      <c r="G4139" t="b">
        <v>0</v>
      </c>
      <c r="I4139">
        <v>14</v>
      </c>
      <c r="J4139" t="b">
        <v>0</v>
      </c>
      <c r="K4139">
        <f>YEAR(Table1[[#This Row],[Patient Admission Date]])</f>
        <v>2023</v>
      </c>
      <c r="L4139" t="str">
        <f>TEXT(Table1[[#This Row],[Patient Admission Date]],"mmm")</f>
        <v>Dec</v>
      </c>
      <c r="M4139" t="str">
        <f>TEXT(Table1[[#This Row],[Patient Admission Date]],"ddd")</f>
        <v>Sun</v>
      </c>
      <c r="N4139" t="str">
        <f>TEXT(INT(HOUR(Table1[[#This Row],[Patient Admission Date]])/3)*3,"00")&amp;"-"&amp;TEXT(INT(HOUR(Table1[[#This Row],[Patient Admission Date]])/3)*3+3,"00")</f>
        <v>03-06</v>
      </c>
      <c r="O4139" t="str" cm="1">
        <f t="array" ref="O4139">_xlfn.IFS(Table1[[#This Row],[Patient Age]]&lt;=14,"0-14",Table1[[#This Row],[Patient Age]]&lt;=29,"15-29",Table1[[#This Row],[Patient Age]]&lt;=44,"30-44",Table1[[#This Row],[Patient Age]]&lt;=59,"45-59",Table1[[#This Row],[Patient Age]]&lt;=74,"60-74",TRUE,"75+")</f>
        <v>30-44</v>
      </c>
      <c r="P4139" t="str" cm="1">
        <f t="array" ref="P4139">_xlfn.IFS(Table1[[#This Row],[Patient Waittime]]&lt;=15,"0-15",Table1[[#This Row],[Patient Waittime]]&lt;=30,"16-30",Table1[[#This Row],[Patient Waittime]]&lt;=45,"31-45",Table1[[#This Row],[Patient Waittime]]&lt;=60,"46-60",TRUE,"60+")</f>
        <v>0-15</v>
      </c>
      <c r="Q4139">
        <f>--(Table1[[#This Row],[Patient Waittime]]&lt;=30)</f>
        <v>1</v>
      </c>
      <c r="R4139">
        <f>--Table1[[#This Row],[Patient Admission Flag]]</f>
        <v>0</v>
      </c>
      <c r="S4139">
        <f>--AND(Table1[[#This Row],[WithinTarget]]=1,Table1[[#This Row],[Patient Satisfaction Score]]&gt;=7)</f>
        <v>0</v>
      </c>
      <c r="T4139" t="str">
        <f>IF(LEFT(Table1[[#This Row],[Patient Gender]],1)="F","Female","Male")</f>
        <v>Male</v>
      </c>
    </row>
    <row r="4140" spans="1:20" x14ac:dyDescent="0.3">
      <c r="A4140" t="s">
        <v>4244</v>
      </c>
      <c r="B4140" s="1">
        <v>45375.490972222222</v>
      </c>
      <c r="C4140" t="s">
        <v>9</v>
      </c>
      <c r="D4140">
        <v>49</v>
      </c>
      <c r="E4140" t="s">
        <v>19</v>
      </c>
      <c r="F4140" t="s">
        <v>27</v>
      </c>
      <c r="G4140" t="b">
        <v>0</v>
      </c>
      <c r="I4140">
        <v>43</v>
      </c>
      <c r="J4140" t="b">
        <v>0</v>
      </c>
      <c r="K4140">
        <f>YEAR(Table1[[#This Row],[Patient Admission Date]])</f>
        <v>2024</v>
      </c>
      <c r="L4140" t="str">
        <f>TEXT(Table1[[#This Row],[Patient Admission Date]],"mmm")</f>
        <v>Mar</v>
      </c>
      <c r="M4140" t="str">
        <f>TEXT(Table1[[#This Row],[Patient Admission Date]],"ddd")</f>
        <v>Sun</v>
      </c>
      <c r="N4140" t="str">
        <f>TEXT(INT(HOUR(Table1[[#This Row],[Patient Admission Date]])/3)*3,"00")&amp;"-"&amp;TEXT(INT(HOUR(Table1[[#This Row],[Patient Admission Date]])/3)*3+3,"00")</f>
        <v>09-12</v>
      </c>
      <c r="O4140" t="str" cm="1">
        <f t="array" ref="O4140">_xlfn.IFS(Table1[[#This Row],[Patient Age]]&lt;=14,"0-14",Table1[[#This Row],[Patient Age]]&lt;=29,"15-29",Table1[[#This Row],[Patient Age]]&lt;=44,"30-44",Table1[[#This Row],[Patient Age]]&lt;=59,"45-59",Table1[[#This Row],[Patient Age]]&lt;=74,"60-74",TRUE,"75+")</f>
        <v>45-59</v>
      </c>
      <c r="P4140" t="str" cm="1">
        <f t="array" ref="P4140">_xlfn.IFS(Table1[[#This Row],[Patient Waittime]]&lt;=15,"0-15",Table1[[#This Row],[Patient Waittime]]&lt;=30,"16-30",Table1[[#This Row],[Patient Waittime]]&lt;=45,"31-45",Table1[[#This Row],[Patient Waittime]]&lt;=60,"46-60",TRUE,"60+")</f>
        <v>31-45</v>
      </c>
      <c r="Q4140">
        <f>--(Table1[[#This Row],[Patient Waittime]]&lt;=30)</f>
        <v>0</v>
      </c>
      <c r="R4140">
        <f>--Table1[[#This Row],[Patient Admission Flag]]</f>
        <v>0</v>
      </c>
      <c r="S4140">
        <f>--AND(Table1[[#This Row],[WithinTarget]]=1,Table1[[#This Row],[Patient Satisfaction Score]]&gt;=7)</f>
        <v>0</v>
      </c>
      <c r="T4140" t="str">
        <f>IF(LEFT(Table1[[#This Row],[Patient Gender]],1)="F","Female","Male")</f>
        <v>Male</v>
      </c>
    </row>
    <row r="4141" spans="1:20" x14ac:dyDescent="0.3">
      <c r="A4141" t="s">
        <v>4245</v>
      </c>
      <c r="B4141" s="1">
        <v>45279.945138888892</v>
      </c>
      <c r="C4141" t="s">
        <v>9</v>
      </c>
      <c r="D4141">
        <v>49</v>
      </c>
      <c r="E4141" t="s">
        <v>19</v>
      </c>
      <c r="F4141" t="s">
        <v>27</v>
      </c>
      <c r="G4141" t="b">
        <v>0</v>
      </c>
      <c r="I4141">
        <v>29</v>
      </c>
      <c r="J4141" t="b">
        <v>0</v>
      </c>
      <c r="K4141">
        <f>YEAR(Table1[[#This Row],[Patient Admission Date]])</f>
        <v>2023</v>
      </c>
      <c r="L4141" t="str">
        <f>TEXT(Table1[[#This Row],[Patient Admission Date]],"mmm")</f>
        <v>Dec</v>
      </c>
      <c r="M4141" t="str">
        <f>TEXT(Table1[[#This Row],[Patient Admission Date]],"ddd")</f>
        <v>Tue</v>
      </c>
      <c r="N4141" t="str">
        <f>TEXT(INT(HOUR(Table1[[#This Row],[Patient Admission Date]])/3)*3,"00")&amp;"-"&amp;TEXT(INT(HOUR(Table1[[#This Row],[Patient Admission Date]])/3)*3+3,"00")</f>
        <v>21-24</v>
      </c>
      <c r="O4141" t="str" cm="1">
        <f t="array" ref="O4141">_xlfn.IFS(Table1[[#This Row],[Patient Age]]&lt;=14,"0-14",Table1[[#This Row],[Patient Age]]&lt;=29,"15-29",Table1[[#This Row],[Patient Age]]&lt;=44,"30-44",Table1[[#This Row],[Patient Age]]&lt;=59,"45-59",Table1[[#This Row],[Patient Age]]&lt;=74,"60-74",TRUE,"75+")</f>
        <v>45-59</v>
      </c>
      <c r="P4141" t="str" cm="1">
        <f t="array" ref="P4141">_xlfn.IFS(Table1[[#This Row],[Patient Waittime]]&lt;=15,"0-15",Table1[[#This Row],[Patient Waittime]]&lt;=30,"16-30",Table1[[#This Row],[Patient Waittime]]&lt;=45,"31-45",Table1[[#This Row],[Patient Waittime]]&lt;=60,"46-60",TRUE,"60+")</f>
        <v>16-30</v>
      </c>
      <c r="Q4141">
        <f>--(Table1[[#This Row],[Patient Waittime]]&lt;=30)</f>
        <v>1</v>
      </c>
      <c r="R4141">
        <f>--Table1[[#This Row],[Patient Admission Flag]]</f>
        <v>0</v>
      </c>
      <c r="S4141">
        <f>--AND(Table1[[#This Row],[WithinTarget]]=1,Table1[[#This Row],[Patient Satisfaction Score]]&gt;=7)</f>
        <v>0</v>
      </c>
      <c r="T4141" t="str">
        <f>IF(LEFT(Table1[[#This Row],[Patient Gender]],1)="F","Female","Male")</f>
        <v>Male</v>
      </c>
    </row>
    <row r="4142" spans="1:20" x14ac:dyDescent="0.3">
      <c r="A4142" t="s">
        <v>4246</v>
      </c>
      <c r="B4142" s="1">
        <v>45496.206250000003</v>
      </c>
      <c r="C4142" t="s">
        <v>9</v>
      </c>
      <c r="D4142">
        <v>37</v>
      </c>
      <c r="E4142" t="s">
        <v>19</v>
      </c>
      <c r="F4142" t="s">
        <v>27</v>
      </c>
      <c r="G4142" t="b">
        <v>0</v>
      </c>
      <c r="H4142">
        <v>3</v>
      </c>
      <c r="I4142">
        <v>12</v>
      </c>
      <c r="J4142" t="b">
        <v>0</v>
      </c>
      <c r="K4142">
        <f>YEAR(Table1[[#This Row],[Patient Admission Date]])</f>
        <v>2024</v>
      </c>
      <c r="L4142" t="str">
        <f>TEXT(Table1[[#This Row],[Patient Admission Date]],"mmm")</f>
        <v>Jul</v>
      </c>
      <c r="M4142" t="str">
        <f>TEXT(Table1[[#This Row],[Patient Admission Date]],"ddd")</f>
        <v>Tue</v>
      </c>
      <c r="N4142" t="str">
        <f>TEXT(INT(HOUR(Table1[[#This Row],[Patient Admission Date]])/3)*3,"00")&amp;"-"&amp;TEXT(INT(HOUR(Table1[[#This Row],[Patient Admission Date]])/3)*3+3,"00")</f>
        <v>03-06</v>
      </c>
      <c r="O4142" t="str" cm="1">
        <f t="array" ref="O4142">_xlfn.IFS(Table1[[#This Row],[Patient Age]]&lt;=14,"0-14",Table1[[#This Row],[Patient Age]]&lt;=29,"15-29",Table1[[#This Row],[Patient Age]]&lt;=44,"30-44",Table1[[#This Row],[Patient Age]]&lt;=59,"45-59",Table1[[#This Row],[Patient Age]]&lt;=74,"60-74",TRUE,"75+")</f>
        <v>30-44</v>
      </c>
      <c r="P4142" t="str" cm="1">
        <f t="array" ref="P4142">_xlfn.IFS(Table1[[#This Row],[Patient Waittime]]&lt;=15,"0-15",Table1[[#This Row],[Patient Waittime]]&lt;=30,"16-30",Table1[[#This Row],[Patient Waittime]]&lt;=45,"31-45",Table1[[#This Row],[Patient Waittime]]&lt;=60,"46-60",TRUE,"60+")</f>
        <v>0-15</v>
      </c>
      <c r="Q4142">
        <f>--(Table1[[#This Row],[Patient Waittime]]&lt;=30)</f>
        <v>1</v>
      </c>
      <c r="R4142">
        <f>--Table1[[#This Row],[Patient Admission Flag]]</f>
        <v>0</v>
      </c>
      <c r="S4142">
        <f>--AND(Table1[[#This Row],[WithinTarget]]=1,Table1[[#This Row],[Patient Satisfaction Score]]&gt;=7)</f>
        <v>0</v>
      </c>
      <c r="T4142" t="str">
        <f>IF(LEFT(Table1[[#This Row],[Patient Gender]],1)="F","Female","Male")</f>
        <v>Male</v>
      </c>
    </row>
    <row r="4143" spans="1:20" x14ac:dyDescent="0.3">
      <c r="A4143" t="s">
        <v>4247</v>
      </c>
      <c r="B4143" s="1">
        <v>45249.11041666667</v>
      </c>
      <c r="C4143" t="s">
        <v>9</v>
      </c>
      <c r="D4143">
        <v>47</v>
      </c>
      <c r="E4143" t="s">
        <v>19</v>
      </c>
      <c r="F4143" t="s">
        <v>27</v>
      </c>
      <c r="G4143" t="b">
        <v>0</v>
      </c>
      <c r="H4143">
        <v>6</v>
      </c>
      <c r="I4143">
        <v>51</v>
      </c>
      <c r="J4143" t="b">
        <v>0</v>
      </c>
      <c r="K4143">
        <f>YEAR(Table1[[#This Row],[Patient Admission Date]])</f>
        <v>2023</v>
      </c>
      <c r="L4143" t="str">
        <f>TEXT(Table1[[#This Row],[Patient Admission Date]],"mmm")</f>
        <v>Nov</v>
      </c>
      <c r="M4143" t="str">
        <f>TEXT(Table1[[#This Row],[Patient Admission Date]],"ddd")</f>
        <v>Sun</v>
      </c>
      <c r="N4143" t="str">
        <f>TEXT(INT(HOUR(Table1[[#This Row],[Patient Admission Date]])/3)*3,"00")&amp;"-"&amp;TEXT(INT(HOUR(Table1[[#This Row],[Patient Admission Date]])/3)*3+3,"00")</f>
        <v>00-03</v>
      </c>
      <c r="O4143" t="str" cm="1">
        <f t="array" ref="O4143">_xlfn.IFS(Table1[[#This Row],[Patient Age]]&lt;=14,"0-14",Table1[[#This Row],[Patient Age]]&lt;=29,"15-29",Table1[[#This Row],[Patient Age]]&lt;=44,"30-44",Table1[[#This Row],[Patient Age]]&lt;=59,"45-59",Table1[[#This Row],[Patient Age]]&lt;=74,"60-74",TRUE,"75+")</f>
        <v>45-59</v>
      </c>
      <c r="P4143" t="str" cm="1">
        <f t="array" ref="P4143">_xlfn.IFS(Table1[[#This Row],[Patient Waittime]]&lt;=15,"0-15",Table1[[#This Row],[Patient Waittime]]&lt;=30,"16-30",Table1[[#This Row],[Patient Waittime]]&lt;=45,"31-45",Table1[[#This Row],[Patient Waittime]]&lt;=60,"46-60",TRUE,"60+")</f>
        <v>46-60</v>
      </c>
      <c r="Q4143">
        <f>--(Table1[[#This Row],[Patient Waittime]]&lt;=30)</f>
        <v>0</v>
      </c>
      <c r="R4143">
        <f>--Table1[[#This Row],[Patient Admission Flag]]</f>
        <v>0</v>
      </c>
      <c r="S4143">
        <f>--AND(Table1[[#This Row],[WithinTarget]]=1,Table1[[#This Row],[Patient Satisfaction Score]]&gt;=7)</f>
        <v>0</v>
      </c>
      <c r="T4143" t="str">
        <f>IF(LEFT(Table1[[#This Row],[Patient Gender]],1)="F","Female","Male")</f>
        <v>Male</v>
      </c>
    </row>
    <row r="4144" spans="1:20" x14ac:dyDescent="0.3">
      <c r="A4144" t="s">
        <v>4248</v>
      </c>
      <c r="B4144" s="1">
        <v>45351.966666666667</v>
      </c>
      <c r="C4144" t="s">
        <v>9</v>
      </c>
      <c r="D4144">
        <v>15</v>
      </c>
      <c r="E4144" t="s">
        <v>19</v>
      </c>
      <c r="F4144" t="s">
        <v>27</v>
      </c>
      <c r="G4144" t="b">
        <v>0</v>
      </c>
      <c r="H4144">
        <v>7</v>
      </c>
      <c r="I4144">
        <v>33</v>
      </c>
      <c r="J4144" t="b">
        <v>0</v>
      </c>
      <c r="K4144">
        <f>YEAR(Table1[[#This Row],[Patient Admission Date]])</f>
        <v>2024</v>
      </c>
      <c r="L4144" t="str">
        <f>TEXT(Table1[[#This Row],[Patient Admission Date]],"mmm")</f>
        <v>Feb</v>
      </c>
      <c r="M4144" t="str">
        <f>TEXT(Table1[[#This Row],[Patient Admission Date]],"ddd")</f>
        <v>Thu</v>
      </c>
      <c r="N4144" t="str">
        <f>TEXT(INT(HOUR(Table1[[#This Row],[Patient Admission Date]])/3)*3,"00")&amp;"-"&amp;TEXT(INT(HOUR(Table1[[#This Row],[Patient Admission Date]])/3)*3+3,"00")</f>
        <v>21-24</v>
      </c>
      <c r="O4144" t="str" cm="1">
        <f t="array" ref="O4144">_xlfn.IFS(Table1[[#This Row],[Patient Age]]&lt;=14,"0-14",Table1[[#This Row],[Patient Age]]&lt;=29,"15-29",Table1[[#This Row],[Patient Age]]&lt;=44,"30-44",Table1[[#This Row],[Patient Age]]&lt;=59,"45-59",Table1[[#This Row],[Patient Age]]&lt;=74,"60-74",TRUE,"75+")</f>
        <v>15-29</v>
      </c>
      <c r="P4144" t="str" cm="1">
        <f t="array" ref="P4144">_xlfn.IFS(Table1[[#This Row],[Patient Waittime]]&lt;=15,"0-15",Table1[[#This Row],[Patient Waittime]]&lt;=30,"16-30",Table1[[#This Row],[Patient Waittime]]&lt;=45,"31-45",Table1[[#This Row],[Patient Waittime]]&lt;=60,"46-60",TRUE,"60+")</f>
        <v>31-45</v>
      </c>
      <c r="Q4144">
        <f>--(Table1[[#This Row],[Patient Waittime]]&lt;=30)</f>
        <v>0</v>
      </c>
      <c r="R4144">
        <f>--Table1[[#This Row],[Patient Admission Flag]]</f>
        <v>0</v>
      </c>
      <c r="S4144">
        <f>--AND(Table1[[#This Row],[WithinTarget]]=1,Table1[[#This Row],[Patient Satisfaction Score]]&gt;=7)</f>
        <v>0</v>
      </c>
      <c r="T4144" t="str">
        <f>IF(LEFT(Table1[[#This Row],[Patient Gender]],1)="F","Female","Male")</f>
        <v>Male</v>
      </c>
    </row>
    <row r="4145" spans="1:20" x14ac:dyDescent="0.3">
      <c r="A4145" t="s">
        <v>4249</v>
      </c>
      <c r="B4145" s="1">
        <v>45064.17083333333</v>
      </c>
      <c r="C4145" t="s">
        <v>9</v>
      </c>
      <c r="D4145">
        <v>23</v>
      </c>
      <c r="E4145" t="s">
        <v>19</v>
      </c>
      <c r="F4145" t="s">
        <v>27</v>
      </c>
      <c r="G4145" t="b">
        <v>0</v>
      </c>
      <c r="H4145">
        <v>8</v>
      </c>
      <c r="I4145">
        <v>16</v>
      </c>
      <c r="J4145" t="b">
        <v>0</v>
      </c>
      <c r="K4145">
        <f>YEAR(Table1[[#This Row],[Patient Admission Date]])</f>
        <v>2023</v>
      </c>
      <c r="L4145" t="str">
        <f>TEXT(Table1[[#This Row],[Patient Admission Date]],"mmm")</f>
        <v>May</v>
      </c>
      <c r="M4145" t="str">
        <f>TEXT(Table1[[#This Row],[Patient Admission Date]],"ddd")</f>
        <v>Thu</v>
      </c>
      <c r="N4145" t="str">
        <f>TEXT(INT(HOUR(Table1[[#This Row],[Patient Admission Date]])/3)*3,"00")&amp;"-"&amp;TEXT(INT(HOUR(Table1[[#This Row],[Patient Admission Date]])/3)*3+3,"00")</f>
        <v>03-06</v>
      </c>
      <c r="O4145" t="str" cm="1">
        <f t="array" ref="O4145">_xlfn.IFS(Table1[[#This Row],[Patient Age]]&lt;=14,"0-14",Table1[[#This Row],[Patient Age]]&lt;=29,"15-29",Table1[[#This Row],[Patient Age]]&lt;=44,"30-44",Table1[[#This Row],[Patient Age]]&lt;=59,"45-59",Table1[[#This Row],[Patient Age]]&lt;=74,"60-74",TRUE,"75+")</f>
        <v>15-29</v>
      </c>
      <c r="P4145" t="str" cm="1">
        <f t="array" ref="P4145">_xlfn.IFS(Table1[[#This Row],[Patient Waittime]]&lt;=15,"0-15",Table1[[#This Row],[Patient Waittime]]&lt;=30,"16-30",Table1[[#This Row],[Patient Waittime]]&lt;=45,"31-45",Table1[[#This Row],[Patient Waittime]]&lt;=60,"46-60",TRUE,"60+")</f>
        <v>16-30</v>
      </c>
      <c r="Q4145">
        <f>--(Table1[[#This Row],[Patient Waittime]]&lt;=30)</f>
        <v>1</v>
      </c>
      <c r="R4145">
        <f>--Table1[[#This Row],[Patient Admission Flag]]</f>
        <v>0</v>
      </c>
      <c r="S4145">
        <f>--AND(Table1[[#This Row],[WithinTarget]]=1,Table1[[#This Row],[Patient Satisfaction Score]]&gt;=7)</f>
        <v>1</v>
      </c>
      <c r="T4145" t="str">
        <f>IF(LEFT(Table1[[#This Row],[Patient Gender]],1)="F","Female","Male")</f>
        <v>Male</v>
      </c>
    </row>
    <row r="4146" spans="1:20" x14ac:dyDescent="0.3">
      <c r="A4146" t="s">
        <v>4250</v>
      </c>
      <c r="B4146" s="1">
        <v>45425.604166666664</v>
      </c>
      <c r="C4146" t="s">
        <v>9</v>
      </c>
      <c r="D4146">
        <v>45</v>
      </c>
      <c r="E4146" t="s">
        <v>19</v>
      </c>
      <c r="F4146" t="s">
        <v>27</v>
      </c>
      <c r="G4146" t="b">
        <v>0</v>
      </c>
      <c r="H4146">
        <v>8</v>
      </c>
      <c r="I4146">
        <v>30</v>
      </c>
      <c r="J4146" t="b">
        <v>0</v>
      </c>
      <c r="K4146">
        <f>YEAR(Table1[[#This Row],[Patient Admission Date]])</f>
        <v>2024</v>
      </c>
      <c r="L4146" t="str">
        <f>TEXT(Table1[[#This Row],[Patient Admission Date]],"mmm")</f>
        <v>May</v>
      </c>
      <c r="M4146" t="str">
        <f>TEXT(Table1[[#This Row],[Patient Admission Date]],"ddd")</f>
        <v>Mon</v>
      </c>
      <c r="N4146" t="str">
        <f>TEXT(INT(HOUR(Table1[[#This Row],[Patient Admission Date]])/3)*3,"00")&amp;"-"&amp;TEXT(INT(HOUR(Table1[[#This Row],[Patient Admission Date]])/3)*3+3,"00")</f>
        <v>12-15</v>
      </c>
      <c r="O4146" t="str" cm="1">
        <f t="array" ref="O4146">_xlfn.IFS(Table1[[#This Row],[Patient Age]]&lt;=14,"0-14",Table1[[#This Row],[Patient Age]]&lt;=29,"15-29",Table1[[#This Row],[Patient Age]]&lt;=44,"30-44",Table1[[#This Row],[Patient Age]]&lt;=59,"45-59",Table1[[#This Row],[Patient Age]]&lt;=74,"60-74",TRUE,"75+")</f>
        <v>45-59</v>
      </c>
      <c r="P4146" t="str" cm="1">
        <f t="array" ref="P4146">_xlfn.IFS(Table1[[#This Row],[Patient Waittime]]&lt;=15,"0-15",Table1[[#This Row],[Patient Waittime]]&lt;=30,"16-30",Table1[[#This Row],[Patient Waittime]]&lt;=45,"31-45",Table1[[#This Row],[Patient Waittime]]&lt;=60,"46-60",TRUE,"60+")</f>
        <v>16-30</v>
      </c>
      <c r="Q4146">
        <f>--(Table1[[#This Row],[Patient Waittime]]&lt;=30)</f>
        <v>1</v>
      </c>
      <c r="R4146">
        <f>--Table1[[#This Row],[Patient Admission Flag]]</f>
        <v>0</v>
      </c>
      <c r="S4146">
        <f>--AND(Table1[[#This Row],[WithinTarget]]=1,Table1[[#This Row],[Patient Satisfaction Score]]&gt;=7)</f>
        <v>1</v>
      </c>
      <c r="T4146" t="str">
        <f>IF(LEFT(Table1[[#This Row],[Patient Gender]],1)="F","Female","Male")</f>
        <v>Male</v>
      </c>
    </row>
    <row r="4147" spans="1:20" x14ac:dyDescent="0.3">
      <c r="A4147" t="s">
        <v>4251</v>
      </c>
      <c r="B4147" s="1">
        <v>45594.785416666666</v>
      </c>
      <c r="C4147" t="s">
        <v>9</v>
      </c>
      <c r="D4147">
        <v>3</v>
      </c>
      <c r="E4147" t="s">
        <v>19</v>
      </c>
      <c r="F4147" t="s">
        <v>27</v>
      </c>
      <c r="G4147" t="b">
        <v>0</v>
      </c>
      <c r="H4147">
        <v>9</v>
      </c>
      <c r="I4147">
        <v>40</v>
      </c>
      <c r="J4147" t="b">
        <v>0</v>
      </c>
      <c r="K4147">
        <f>YEAR(Table1[[#This Row],[Patient Admission Date]])</f>
        <v>2024</v>
      </c>
      <c r="L4147" t="str">
        <f>TEXT(Table1[[#This Row],[Patient Admission Date]],"mmm")</f>
        <v>Oct</v>
      </c>
      <c r="M4147" t="str">
        <f>TEXT(Table1[[#This Row],[Patient Admission Date]],"ddd")</f>
        <v>Tue</v>
      </c>
      <c r="N4147" t="str">
        <f>TEXT(INT(HOUR(Table1[[#This Row],[Patient Admission Date]])/3)*3,"00")&amp;"-"&amp;TEXT(INT(HOUR(Table1[[#This Row],[Patient Admission Date]])/3)*3+3,"00")</f>
        <v>18-21</v>
      </c>
      <c r="O4147" t="str" cm="1">
        <f t="array" ref="O4147">_xlfn.IFS(Table1[[#This Row],[Patient Age]]&lt;=14,"0-14",Table1[[#This Row],[Patient Age]]&lt;=29,"15-29",Table1[[#This Row],[Patient Age]]&lt;=44,"30-44",Table1[[#This Row],[Patient Age]]&lt;=59,"45-59",Table1[[#This Row],[Patient Age]]&lt;=74,"60-74",TRUE,"75+")</f>
        <v>0-14</v>
      </c>
      <c r="P4147" t="str" cm="1">
        <f t="array" ref="P4147">_xlfn.IFS(Table1[[#This Row],[Patient Waittime]]&lt;=15,"0-15",Table1[[#This Row],[Patient Waittime]]&lt;=30,"16-30",Table1[[#This Row],[Patient Waittime]]&lt;=45,"31-45",Table1[[#This Row],[Patient Waittime]]&lt;=60,"46-60",TRUE,"60+")</f>
        <v>31-45</v>
      </c>
      <c r="Q4147">
        <f>--(Table1[[#This Row],[Patient Waittime]]&lt;=30)</f>
        <v>0</v>
      </c>
      <c r="R4147">
        <f>--Table1[[#This Row],[Patient Admission Flag]]</f>
        <v>0</v>
      </c>
      <c r="S4147">
        <f>--AND(Table1[[#This Row],[WithinTarget]]=1,Table1[[#This Row],[Patient Satisfaction Score]]&gt;=7)</f>
        <v>0</v>
      </c>
      <c r="T4147" t="str">
        <f>IF(LEFT(Table1[[#This Row],[Patient Gender]],1)="F","Female","Male")</f>
        <v>Male</v>
      </c>
    </row>
    <row r="4148" spans="1:20" x14ac:dyDescent="0.3">
      <c r="A4148" t="s">
        <v>4252</v>
      </c>
      <c r="B4148" s="1">
        <v>45479.169444444444</v>
      </c>
      <c r="C4148" t="s">
        <v>9</v>
      </c>
      <c r="D4148">
        <v>55</v>
      </c>
      <c r="E4148" t="s">
        <v>19</v>
      </c>
      <c r="F4148" t="s">
        <v>20</v>
      </c>
      <c r="G4148" t="b">
        <v>0</v>
      </c>
      <c r="I4148">
        <v>43</v>
      </c>
      <c r="J4148" t="b">
        <v>0</v>
      </c>
      <c r="K4148">
        <f>YEAR(Table1[[#This Row],[Patient Admission Date]])</f>
        <v>2024</v>
      </c>
      <c r="L4148" t="str">
        <f>TEXT(Table1[[#This Row],[Patient Admission Date]],"mmm")</f>
        <v>Jul</v>
      </c>
      <c r="M4148" t="str">
        <f>TEXT(Table1[[#This Row],[Patient Admission Date]],"ddd")</f>
        <v>Sat</v>
      </c>
      <c r="N4148" t="str">
        <f>TEXT(INT(HOUR(Table1[[#This Row],[Patient Admission Date]])/3)*3,"00")&amp;"-"&amp;TEXT(INT(HOUR(Table1[[#This Row],[Patient Admission Date]])/3)*3+3,"00")</f>
        <v>03-06</v>
      </c>
      <c r="O4148" t="str" cm="1">
        <f t="array" ref="O4148">_xlfn.IFS(Table1[[#This Row],[Patient Age]]&lt;=14,"0-14",Table1[[#This Row],[Patient Age]]&lt;=29,"15-29",Table1[[#This Row],[Patient Age]]&lt;=44,"30-44",Table1[[#This Row],[Patient Age]]&lt;=59,"45-59",Table1[[#This Row],[Patient Age]]&lt;=74,"60-74",TRUE,"75+")</f>
        <v>45-59</v>
      </c>
      <c r="P4148" t="str" cm="1">
        <f t="array" ref="P4148">_xlfn.IFS(Table1[[#This Row],[Patient Waittime]]&lt;=15,"0-15",Table1[[#This Row],[Patient Waittime]]&lt;=30,"16-30",Table1[[#This Row],[Patient Waittime]]&lt;=45,"31-45",Table1[[#This Row],[Patient Waittime]]&lt;=60,"46-60",TRUE,"60+")</f>
        <v>31-45</v>
      </c>
      <c r="Q4148">
        <f>--(Table1[[#This Row],[Patient Waittime]]&lt;=30)</f>
        <v>0</v>
      </c>
      <c r="R4148">
        <f>--Table1[[#This Row],[Patient Admission Flag]]</f>
        <v>0</v>
      </c>
      <c r="S4148">
        <f>--AND(Table1[[#This Row],[WithinTarget]]=1,Table1[[#This Row],[Patient Satisfaction Score]]&gt;=7)</f>
        <v>0</v>
      </c>
      <c r="T4148" t="str">
        <f>IF(LEFT(Table1[[#This Row],[Patient Gender]],1)="F","Female","Male")</f>
        <v>Male</v>
      </c>
    </row>
    <row r="4149" spans="1:20" x14ac:dyDescent="0.3">
      <c r="A4149" t="s">
        <v>4253</v>
      </c>
      <c r="B4149" s="1">
        <v>45538.161111111112</v>
      </c>
      <c r="C4149" t="s">
        <v>9</v>
      </c>
      <c r="D4149">
        <v>19</v>
      </c>
      <c r="E4149" t="s">
        <v>19</v>
      </c>
      <c r="F4149" t="s">
        <v>20</v>
      </c>
      <c r="G4149" t="b">
        <v>0</v>
      </c>
      <c r="I4149">
        <v>17</v>
      </c>
      <c r="J4149" t="b">
        <v>0</v>
      </c>
      <c r="K4149">
        <f>YEAR(Table1[[#This Row],[Patient Admission Date]])</f>
        <v>2024</v>
      </c>
      <c r="L4149" t="str">
        <f>TEXT(Table1[[#This Row],[Patient Admission Date]],"mmm")</f>
        <v>Sep</v>
      </c>
      <c r="M4149" t="str">
        <f>TEXT(Table1[[#This Row],[Patient Admission Date]],"ddd")</f>
        <v>Tue</v>
      </c>
      <c r="N4149" t="str">
        <f>TEXT(INT(HOUR(Table1[[#This Row],[Patient Admission Date]])/3)*3,"00")&amp;"-"&amp;TEXT(INT(HOUR(Table1[[#This Row],[Patient Admission Date]])/3)*3+3,"00")</f>
        <v>03-06</v>
      </c>
      <c r="O4149" t="str" cm="1">
        <f t="array" ref="O4149">_xlfn.IFS(Table1[[#This Row],[Patient Age]]&lt;=14,"0-14",Table1[[#This Row],[Patient Age]]&lt;=29,"15-29",Table1[[#This Row],[Patient Age]]&lt;=44,"30-44",Table1[[#This Row],[Patient Age]]&lt;=59,"45-59",Table1[[#This Row],[Patient Age]]&lt;=74,"60-74",TRUE,"75+")</f>
        <v>15-29</v>
      </c>
      <c r="P4149" t="str" cm="1">
        <f t="array" ref="P4149">_xlfn.IFS(Table1[[#This Row],[Patient Waittime]]&lt;=15,"0-15",Table1[[#This Row],[Patient Waittime]]&lt;=30,"16-30",Table1[[#This Row],[Patient Waittime]]&lt;=45,"31-45",Table1[[#This Row],[Patient Waittime]]&lt;=60,"46-60",TRUE,"60+")</f>
        <v>16-30</v>
      </c>
      <c r="Q4149">
        <f>--(Table1[[#This Row],[Patient Waittime]]&lt;=30)</f>
        <v>1</v>
      </c>
      <c r="R4149">
        <f>--Table1[[#This Row],[Patient Admission Flag]]</f>
        <v>0</v>
      </c>
      <c r="S4149">
        <f>--AND(Table1[[#This Row],[WithinTarget]]=1,Table1[[#This Row],[Patient Satisfaction Score]]&gt;=7)</f>
        <v>0</v>
      </c>
      <c r="T4149" t="str">
        <f>IF(LEFT(Table1[[#This Row],[Patient Gender]],1)="F","Female","Male")</f>
        <v>Male</v>
      </c>
    </row>
    <row r="4150" spans="1:20" x14ac:dyDescent="0.3">
      <c r="A4150" t="s">
        <v>4254</v>
      </c>
      <c r="B4150" s="1">
        <v>45550.195138888892</v>
      </c>
      <c r="C4150" t="s">
        <v>9</v>
      </c>
      <c r="D4150">
        <v>66</v>
      </c>
      <c r="E4150" t="s">
        <v>19</v>
      </c>
      <c r="F4150" t="s">
        <v>20</v>
      </c>
      <c r="G4150" t="b">
        <v>0</v>
      </c>
      <c r="I4150">
        <v>37</v>
      </c>
      <c r="J4150" t="b">
        <v>0</v>
      </c>
      <c r="K4150">
        <f>YEAR(Table1[[#This Row],[Patient Admission Date]])</f>
        <v>2024</v>
      </c>
      <c r="L4150" t="str">
        <f>TEXT(Table1[[#This Row],[Patient Admission Date]],"mmm")</f>
        <v>Sep</v>
      </c>
      <c r="M4150" t="str">
        <f>TEXT(Table1[[#This Row],[Patient Admission Date]],"ddd")</f>
        <v>Sun</v>
      </c>
      <c r="N4150" t="str">
        <f>TEXT(INT(HOUR(Table1[[#This Row],[Patient Admission Date]])/3)*3,"00")&amp;"-"&amp;TEXT(INT(HOUR(Table1[[#This Row],[Patient Admission Date]])/3)*3+3,"00")</f>
        <v>03-06</v>
      </c>
      <c r="O4150" t="str" cm="1">
        <f t="array" ref="O4150">_xlfn.IFS(Table1[[#This Row],[Patient Age]]&lt;=14,"0-14",Table1[[#This Row],[Patient Age]]&lt;=29,"15-29",Table1[[#This Row],[Patient Age]]&lt;=44,"30-44",Table1[[#This Row],[Patient Age]]&lt;=59,"45-59",Table1[[#This Row],[Patient Age]]&lt;=74,"60-74",TRUE,"75+")</f>
        <v>60-74</v>
      </c>
      <c r="P4150" t="str" cm="1">
        <f t="array" ref="P4150">_xlfn.IFS(Table1[[#This Row],[Patient Waittime]]&lt;=15,"0-15",Table1[[#This Row],[Patient Waittime]]&lt;=30,"16-30",Table1[[#This Row],[Patient Waittime]]&lt;=45,"31-45",Table1[[#This Row],[Patient Waittime]]&lt;=60,"46-60",TRUE,"60+")</f>
        <v>31-45</v>
      </c>
      <c r="Q4150">
        <f>--(Table1[[#This Row],[Patient Waittime]]&lt;=30)</f>
        <v>0</v>
      </c>
      <c r="R4150">
        <f>--Table1[[#This Row],[Patient Admission Flag]]</f>
        <v>0</v>
      </c>
      <c r="S4150">
        <f>--AND(Table1[[#This Row],[WithinTarget]]=1,Table1[[#This Row],[Patient Satisfaction Score]]&gt;=7)</f>
        <v>0</v>
      </c>
      <c r="T4150" t="str">
        <f>IF(LEFT(Table1[[#This Row],[Patient Gender]],1)="F","Female","Male")</f>
        <v>Male</v>
      </c>
    </row>
    <row r="4151" spans="1:20" x14ac:dyDescent="0.3">
      <c r="A4151" t="s">
        <v>4255</v>
      </c>
      <c r="B4151" s="1">
        <v>45505.736805555556</v>
      </c>
      <c r="C4151" t="s">
        <v>9</v>
      </c>
      <c r="D4151">
        <v>31</v>
      </c>
      <c r="E4151" t="s">
        <v>19</v>
      </c>
      <c r="F4151" t="s">
        <v>20</v>
      </c>
      <c r="G4151" t="b">
        <v>0</v>
      </c>
      <c r="I4151">
        <v>20</v>
      </c>
      <c r="J4151" t="b">
        <v>0</v>
      </c>
      <c r="K4151">
        <f>YEAR(Table1[[#This Row],[Patient Admission Date]])</f>
        <v>2024</v>
      </c>
      <c r="L4151" t="str">
        <f>TEXT(Table1[[#This Row],[Patient Admission Date]],"mmm")</f>
        <v>Aug</v>
      </c>
      <c r="M4151" t="str">
        <f>TEXT(Table1[[#This Row],[Patient Admission Date]],"ddd")</f>
        <v>Thu</v>
      </c>
      <c r="N4151" t="str">
        <f>TEXT(INT(HOUR(Table1[[#This Row],[Patient Admission Date]])/3)*3,"00")&amp;"-"&amp;TEXT(INT(HOUR(Table1[[#This Row],[Patient Admission Date]])/3)*3+3,"00")</f>
        <v>15-18</v>
      </c>
      <c r="O4151" t="str" cm="1">
        <f t="array" ref="O4151">_xlfn.IFS(Table1[[#This Row],[Patient Age]]&lt;=14,"0-14",Table1[[#This Row],[Patient Age]]&lt;=29,"15-29",Table1[[#This Row],[Patient Age]]&lt;=44,"30-44",Table1[[#This Row],[Patient Age]]&lt;=59,"45-59",Table1[[#This Row],[Patient Age]]&lt;=74,"60-74",TRUE,"75+")</f>
        <v>30-44</v>
      </c>
      <c r="P4151" t="str" cm="1">
        <f t="array" ref="P4151">_xlfn.IFS(Table1[[#This Row],[Patient Waittime]]&lt;=15,"0-15",Table1[[#This Row],[Patient Waittime]]&lt;=30,"16-30",Table1[[#This Row],[Patient Waittime]]&lt;=45,"31-45",Table1[[#This Row],[Patient Waittime]]&lt;=60,"46-60",TRUE,"60+")</f>
        <v>16-30</v>
      </c>
      <c r="Q4151">
        <f>--(Table1[[#This Row],[Patient Waittime]]&lt;=30)</f>
        <v>1</v>
      </c>
      <c r="R4151">
        <f>--Table1[[#This Row],[Patient Admission Flag]]</f>
        <v>0</v>
      </c>
      <c r="S4151">
        <f>--AND(Table1[[#This Row],[WithinTarget]]=1,Table1[[#This Row],[Patient Satisfaction Score]]&gt;=7)</f>
        <v>0</v>
      </c>
      <c r="T4151" t="str">
        <f>IF(LEFT(Table1[[#This Row],[Patient Gender]],1)="F","Female","Male")</f>
        <v>Male</v>
      </c>
    </row>
    <row r="4152" spans="1:20" x14ac:dyDescent="0.3">
      <c r="A4152" t="s">
        <v>4256</v>
      </c>
      <c r="B4152" s="1">
        <v>45566.354861111111</v>
      </c>
      <c r="C4152" t="s">
        <v>9</v>
      </c>
      <c r="D4152">
        <v>36</v>
      </c>
      <c r="E4152" t="s">
        <v>19</v>
      </c>
      <c r="F4152" t="s">
        <v>20</v>
      </c>
      <c r="G4152" t="b">
        <v>0</v>
      </c>
      <c r="I4152">
        <v>33</v>
      </c>
      <c r="J4152" t="b">
        <v>0</v>
      </c>
      <c r="K4152">
        <f>YEAR(Table1[[#This Row],[Patient Admission Date]])</f>
        <v>2024</v>
      </c>
      <c r="L4152" t="str">
        <f>TEXT(Table1[[#This Row],[Patient Admission Date]],"mmm")</f>
        <v>Oct</v>
      </c>
      <c r="M4152" t="str">
        <f>TEXT(Table1[[#This Row],[Patient Admission Date]],"ddd")</f>
        <v>Tue</v>
      </c>
      <c r="N4152" t="str">
        <f>TEXT(INT(HOUR(Table1[[#This Row],[Patient Admission Date]])/3)*3,"00")&amp;"-"&amp;TEXT(INT(HOUR(Table1[[#This Row],[Patient Admission Date]])/3)*3+3,"00")</f>
        <v>06-09</v>
      </c>
      <c r="O4152" t="str" cm="1">
        <f t="array" ref="O4152">_xlfn.IFS(Table1[[#This Row],[Patient Age]]&lt;=14,"0-14",Table1[[#This Row],[Patient Age]]&lt;=29,"15-29",Table1[[#This Row],[Patient Age]]&lt;=44,"30-44",Table1[[#This Row],[Patient Age]]&lt;=59,"45-59",Table1[[#This Row],[Patient Age]]&lt;=74,"60-74",TRUE,"75+")</f>
        <v>30-44</v>
      </c>
      <c r="P4152" t="str" cm="1">
        <f t="array" ref="P4152">_xlfn.IFS(Table1[[#This Row],[Patient Waittime]]&lt;=15,"0-15",Table1[[#This Row],[Patient Waittime]]&lt;=30,"16-30",Table1[[#This Row],[Patient Waittime]]&lt;=45,"31-45",Table1[[#This Row],[Patient Waittime]]&lt;=60,"46-60",TRUE,"60+")</f>
        <v>31-45</v>
      </c>
      <c r="Q4152">
        <f>--(Table1[[#This Row],[Patient Waittime]]&lt;=30)</f>
        <v>0</v>
      </c>
      <c r="R4152">
        <f>--Table1[[#This Row],[Patient Admission Flag]]</f>
        <v>0</v>
      </c>
      <c r="S4152">
        <f>--AND(Table1[[#This Row],[WithinTarget]]=1,Table1[[#This Row],[Patient Satisfaction Score]]&gt;=7)</f>
        <v>0</v>
      </c>
      <c r="T4152" t="str">
        <f>IF(LEFT(Table1[[#This Row],[Patient Gender]],1)="F","Female","Male")</f>
        <v>Male</v>
      </c>
    </row>
    <row r="4153" spans="1:20" x14ac:dyDescent="0.3">
      <c r="A4153" t="s">
        <v>4257</v>
      </c>
      <c r="B4153" s="1">
        <v>45232.612500000003</v>
      </c>
      <c r="C4153" t="s">
        <v>9</v>
      </c>
      <c r="D4153">
        <v>43</v>
      </c>
      <c r="E4153" t="s">
        <v>19</v>
      </c>
      <c r="F4153" t="s">
        <v>20</v>
      </c>
      <c r="G4153" t="b">
        <v>0</v>
      </c>
      <c r="H4153">
        <v>9</v>
      </c>
      <c r="I4153">
        <v>39</v>
      </c>
      <c r="J4153" t="b">
        <v>0</v>
      </c>
      <c r="K4153">
        <f>YEAR(Table1[[#This Row],[Patient Admission Date]])</f>
        <v>2023</v>
      </c>
      <c r="L4153" t="str">
        <f>TEXT(Table1[[#This Row],[Patient Admission Date]],"mmm")</f>
        <v>Nov</v>
      </c>
      <c r="M4153" t="str">
        <f>TEXT(Table1[[#This Row],[Patient Admission Date]],"ddd")</f>
        <v>Thu</v>
      </c>
      <c r="N4153" t="str">
        <f>TEXT(INT(HOUR(Table1[[#This Row],[Patient Admission Date]])/3)*3,"00")&amp;"-"&amp;TEXT(INT(HOUR(Table1[[#This Row],[Patient Admission Date]])/3)*3+3,"00")</f>
        <v>12-15</v>
      </c>
      <c r="O4153" t="str" cm="1">
        <f t="array" ref="O4153">_xlfn.IFS(Table1[[#This Row],[Patient Age]]&lt;=14,"0-14",Table1[[#This Row],[Patient Age]]&lt;=29,"15-29",Table1[[#This Row],[Patient Age]]&lt;=44,"30-44",Table1[[#This Row],[Patient Age]]&lt;=59,"45-59",Table1[[#This Row],[Patient Age]]&lt;=74,"60-74",TRUE,"75+")</f>
        <v>30-44</v>
      </c>
      <c r="P4153" t="str" cm="1">
        <f t="array" ref="P4153">_xlfn.IFS(Table1[[#This Row],[Patient Waittime]]&lt;=15,"0-15",Table1[[#This Row],[Patient Waittime]]&lt;=30,"16-30",Table1[[#This Row],[Patient Waittime]]&lt;=45,"31-45",Table1[[#This Row],[Patient Waittime]]&lt;=60,"46-60",TRUE,"60+")</f>
        <v>31-45</v>
      </c>
      <c r="Q4153">
        <f>--(Table1[[#This Row],[Patient Waittime]]&lt;=30)</f>
        <v>0</v>
      </c>
      <c r="R4153">
        <f>--Table1[[#This Row],[Patient Admission Flag]]</f>
        <v>0</v>
      </c>
      <c r="S4153">
        <f>--AND(Table1[[#This Row],[WithinTarget]]=1,Table1[[#This Row],[Patient Satisfaction Score]]&gt;=7)</f>
        <v>0</v>
      </c>
      <c r="T4153" t="str">
        <f>IF(LEFT(Table1[[#This Row],[Patient Gender]],1)="F","Female","Male")</f>
        <v>Male</v>
      </c>
    </row>
    <row r="4154" spans="1:20" x14ac:dyDescent="0.3">
      <c r="A4154" t="s">
        <v>4258</v>
      </c>
      <c r="B4154" s="1">
        <v>45555.575694444444</v>
      </c>
      <c r="C4154" t="s">
        <v>9</v>
      </c>
      <c r="D4154">
        <v>11</v>
      </c>
      <c r="E4154" t="s">
        <v>19</v>
      </c>
      <c r="F4154" t="s">
        <v>15</v>
      </c>
      <c r="G4154" t="b">
        <v>0</v>
      </c>
      <c r="I4154">
        <v>17</v>
      </c>
      <c r="J4154" t="b">
        <v>0</v>
      </c>
      <c r="K4154">
        <f>YEAR(Table1[[#This Row],[Patient Admission Date]])</f>
        <v>2024</v>
      </c>
      <c r="L4154" t="str">
        <f>TEXT(Table1[[#This Row],[Patient Admission Date]],"mmm")</f>
        <v>Sep</v>
      </c>
      <c r="M4154" t="str">
        <f>TEXT(Table1[[#This Row],[Patient Admission Date]],"ddd")</f>
        <v>Fri</v>
      </c>
      <c r="N4154" t="str">
        <f>TEXT(INT(HOUR(Table1[[#This Row],[Patient Admission Date]])/3)*3,"00")&amp;"-"&amp;TEXT(INT(HOUR(Table1[[#This Row],[Patient Admission Date]])/3)*3+3,"00")</f>
        <v>12-15</v>
      </c>
      <c r="O4154" t="str" cm="1">
        <f t="array" ref="O4154">_xlfn.IFS(Table1[[#This Row],[Patient Age]]&lt;=14,"0-14",Table1[[#This Row],[Patient Age]]&lt;=29,"15-29",Table1[[#This Row],[Patient Age]]&lt;=44,"30-44",Table1[[#This Row],[Patient Age]]&lt;=59,"45-59",Table1[[#This Row],[Patient Age]]&lt;=74,"60-74",TRUE,"75+")</f>
        <v>0-14</v>
      </c>
      <c r="P4154" t="str" cm="1">
        <f t="array" ref="P4154">_xlfn.IFS(Table1[[#This Row],[Patient Waittime]]&lt;=15,"0-15",Table1[[#This Row],[Patient Waittime]]&lt;=30,"16-30",Table1[[#This Row],[Patient Waittime]]&lt;=45,"31-45",Table1[[#This Row],[Patient Waittime]]&lt;=60,"46-60",TRUE,"60+")</f>
        <v>16-30</v>
      </c>
      <c r="Q4154">
        <f>--(Table1[[#This Row],[Patient Waittime]]&lt;=30)</f>
        <v>1</v>
      </c>
      <c r="R4154">
        <f>--Table1[[#This Row],[Patient Admission Flag]]</f>
        <v>0</v>
      </c>
      <c r="S4154">
        <f>--AND(Table1[[#This Row],[WithinTarget]]=1,Table1[[#This Row],[Patient Satisfaction Score]]&gt;=7)</f>
        <v>0</v>
      </c>
      <c r="T4154" t="str">
        <f>IF(LEFT(Table1[[#This Row],[Patient Gender]],1)="F","Female","Male")</f>
        <v>Male</v>
      </c>
    </row>
    <row r="4155" spans="1:20" x14ac:dyDescent="0.3">
      <c r="A4155" t="s">
        <v>4259</v>
      </c>
      <c r="B4155" s="1">
        <v>45505.431250000001</v>
      </c>
      <c r="C4155" t="s">
        <v>9</v>
      </c>
      <c r="D4155">
        <v>7</v>
      </c>
      <c r="E4155" t="s">
        <v>19</v>
      </c>
      <c r="F4155" t="s">
        <v>15</v>
      </c>
      <c r="G4155" t="b">
        <v>0</v>
      </c>
      <c r="I4155">
        <v>32</v>
      </c>
      <c r="J4155" t="b">
        <v>0</v>
      </c>
      <c r="K4155">
        <f>YEAR(Table1[[#This Row],[Patient Admission Date]])</f>
        <v>2024</v>
      </c>
      <c r="L4155" t="str">
        <f>TEXT(Table1[[#This Row],[Patient Admission Date]],"mmm")</f>
        <v>Aug</v>
      </c>
      <c r="M4155" t="str">
        <f>TEXT(Table1[[#This Row],[Patient Admission Date]],"ddd")</f>
        <v>Thu</v>
      </c>
      <c r="N4155" t="str">
        <f>TEXT(INT(HOUR(Table1[[#This Row],[Patient Admission Date]])/3)*3,"00")&amp;"-"&amp;TEXT(INT(HOUR(Table1[[#This Row],[Patient Admission Date]])/3)*3+3,"00")</f>
        <v>09-12</v>
      </c>
      <c r="O4155" t="str" cm="1">
        <f t="array" ref="O4155">_xlfn.IFS(Table1[[#This Row],[Patient Age]]&lt;=14,"0-14",Table1[[#This Row],[Patient Age]]&lt;=29,"15-29",Table1[[#This Row],[Patient Age]]&lt;=44,"30-44",Table1[[#This Row],[Patient Age]]&lt;=59,"45-59",Table1[[#This Row],[Patient Age]]&lt;=74,"60-74",TRUE,"75+")</f>
        <v>0-14</v>
      </c>
      <c r="P4155" t="str" cm="1">
        <f t="array" ref="P4155">_xlfn.IFS(Table1[[#This Row],[Patient Waittime]]&lt;=15,"0-15",Table1[[#This Row],[Patient Waittime]]&lt;=30,"16-30",Table1[[#This Row],[Patient Waittime]]&lt;=45,"31-45",Table1[[#This Row],[Patient Waittime]]&lt;=60,"46-60",TRUE,"60+")</f>
        <v>31-45</v>
      </c>
      <c r="Q4155">
        <f>--(Table1[[#This Row],[Patient Waittime]]&lt;=30)</f>
        <v>0</v>
      </c>
      <c r="R4155">
        <f>--Table1[[#This Row],[Patient Admission Flag]]</f>
        <v>0</v>
      </c>
      <c r="S4155">
        <f>--AND(Table1[[#This Row],[WithinTarget]]=1,Table1[[#This Row],[Patient Satisfaction Score]]&gt;=7)</f>
        <v>0</v>
      </c>
      <c r="T4155" t="str">
        <f>IF(LEFT(Table1[[#This Row],[Patient Gender]],1)="F","Female","Male")</f>
        <v>Male</v>
      </c>
    </row>
    <row r="4156" spans="1:20" x14ac:dyDescent="0.3">
      <c r="A4156" t="s">
        <v>4260</v>
      </c>
      <c r="B4156" s="1">
        <v>45439.168055555558</v>
      </c>
      <c r="C4156" t="s">
        <v>9</v>
      </c>
      <c r="D4156">
        <v>17</v>
      </c>
      <c r="E4156" t="s">
        <v>19</v>
      </c>
      <c r="F4156" t="s">
        <v>15</v>
      </c>
      <c r="G4156" t="b">
        <v>0</v>
      </c>
      <c r="I4156">
        <v>10</v>
      </c>
      <c r="J4156" t="b">
        <v>0</v>
      </c>
      <c r="K4156">
        <f>YEAR(Table1[[#This Row],[Patient Admission Date]])</f>
        <v>2024</v>
      </c>
      <c r="L4156" t="str">
        <f>TEXT(Table1[[#This Row],[Patient Admission Date]],"mmm")</f>
        <v>May</v>
      </c>
      <c r="M4156" t="str">
        <f>TEXT(Table1[[#This Row],[Patient Admission Date]],"ddd")</f>
        <v>Mon</v>
      </c>
      <c r="N4156" t="str">
        <f>TEXT(INT(HOUR(Table1[[#This Row],[Patient Admission Date]])/3)*3,"00")&amp;"-"&amp;TEXT(INT(HOUR(Table1[[#This Row],[Patient Admission Date]])/3)*3+3,"00")</f>
        <v>03-06</v>
      </c>
      <c r="O4156" t="str" cm="1">
        <f t="array" ref="O4156">_xlfn.IFS(Table1[[#This Row],[Patient Age]]&lt;=14,"0-14",Table1[[#This Row],[Patient Age]]&lt;=29,"15-29",Table1[[#This Row],[Patient Age]]&lt;=44,"30-44",Table1[[#This Row],[Patient Age]]&lt;=59,"45-59",Table1[[#This Row],[Patient Age]]&lt;=74,"60-74",TRUE,"75+")</f>
        <v>15-29</v>
      </c>
      <c r="P4156" t="str" cm="1">
        <f t="array" ref="P4156">_xlfn.IFS(Table1[[#This Row],[Patient Waittime]]&lt;=15,"0-15",Table1[[#This Row],[Patient Waittime]]&lt;=30,"16-30",Table1[[#This Row],[Patient Waittime]]&lt;=45,"31-45",Table1[[#This Row],[Patient Waittime]]&lt;=60,"46-60",TRUE,"60+")</f>
        <v>0-15</v>
      </c>
      <c r="Q4156">
        <f>--(Table1[[#This Row],[Patient Waittime]]&lt;=30)</f>
        <v>1</v>
      </c>
      <c r="R4156">
        <f>--Table1[[#This Row],[Patient Admission Flag]]</f>
        <v>0</v>
      </c>
      <c r="S4156">
        <f>--AND(Table1[[#This Row],[WithinTarget]]=1,Table1[[#This Row],[Patient Satisfaction Score]]&gt;=7)</f>
        <v>0</v>
      </c>
      <c r="T4156" t="str">
        <f>IF(LEFT(Table1[[#This Row],[Patient Gender]],1)="F","Female","Male")</f>
        <v>Male</v>
      </c>
    </row>
    <row r="4157" spans="1:20" x14ac:dyDescent="0.3">
      <c r="A4157" t="s">
        <v>4261</v>
      </c>
      <c r="B4157" s="1">
        <v>45263.074999999997</v>
      </c>
      <c r="C4157" t="s">
        <v>9</v>
      </c>
      <c r="D4157">
        <v>67</v>
      </c>
      <c r="E4157" t="s">
        <v>19</v>
      </c>
      <c r="F4157" t="s">
        <v>15</v>
      </c>
      <c r="G4157" t="b">
        <v>0</v>
      </c>
      <c r="I4157">
        <v>37</v>
      </c>
      <c r="J4157" t="b">
        <v>0</v>
      </c>
      <c r="K4157">
        <f>YEAR(Table1[[#This Row],[Patient Admission Date]])</f>
        <v>2023</v>
      </c>
      <c r="L4157" t="str">
        <f>TEXT(Table1[[#This Row],[Patient Admission Date]],"mmm")</f>
        <v>Dec</v>
      </c>
      <c r="M4157" t="str">
        <f>TEXT(Table1[[#This Row],[Patient Admission Date]],"ddd")</f>
        <v>Sun</v>
      </c>
      <c r="N4157" t="str">
        <f>TEXT(INT(HOUR(Table1[[#This Row],[Patient Admission Date]])/3)*3,"00")&amp;"-"&amp;TEXT(INT(HOUR(Table1[[#This Row],[Patient Admission Date]])/3)*3+3,"00")</f>
        <v>00-03</v>
      </c>
      <c r="O4157" t="str" cm="1">
        <f t="array" ref="O4157">_xlfn.IFS(Table1[[#This Row],[Patient Age]]&lt;=14,"0-14",Table1[[#This Row],[Patient Age]]&lt;=29,"15-29",Table1[[#This Row],[Patient Age]]&lt;=44,"30-44",Table1[[#This Row],[Patient Age]]&lt;=59,"45-59",Table1[[#This Row],[Patient Age]]&lt;=74,"60-74",TRUE,"75+")</f>
        <v>60-74</v>
      </c>
      <c r="P4157" t="str" cm="1">
        <f t="array" ref="P4157">_xlfn.IFS(Table1[[#This Row],[Patient Waittime]]&lt;=15,"0-15",Table1[[#This Row],[Patient Waittime]]&lt;=30,"16-30",Table1[[#This Row],[Patient Waittime]]&lt;=45,"31-45",Table1[[#This Row],[Patient Waittime]]&lt;=60,"46-60",TRUE,"60+")</f>
        <v>31-45</v>
      </c>
      <c r="Q4157">
        <f>--(Table1[[#This Row],[Patient Waittime]]&lt;=30)</f>
        <v>0</v>
      </c>
      <c r="R4157">
        <f>--Table1[[#This Row],[Patient Admission Flag]]</f>
        <v>0</v>
      </c>
      <c r="S4157">
        <f>--AND(Table1[[#This Row],[WithinTarget]]=1,Table1[[#This Row],[Patient Satisfaction Score]]&gt;=7)</f>
        <v>0</v>
      </c>
      <c r="T4157" t="str">
        <f>IF(LEFT(Table1[[#This Row],[Patient Gender]],1)="F","Female","Male")</f>
        <v>Male</v>
      </c>
    </row>
    <row r="4158" spans="1:20" x14ac:dyDescent="0.3">
      <c r="A4158" t="s">
        <v>4262</v>
      </c>
      <c r="B4158" s="1">
        <v>45436.623611111114</v>
      </c>
      <c r="C4158" t="s">
        <v>9</v>
      </c>
      <c r="D4158">
        <v>33</v>
      </c>
      <c r="E4158" t="s">
        <v>19</v>
      </c>
      <c r="F4158" t="s">
        <v>15</v>
      </c>
      <c r="G4158" t="b">
        <v>0</v>
      </c>
      <c r="I4158">
        <v>39</v>
      </c>
      <c r="J4158" t="b">
        <v>0</v>
      </c>
      <c r="K4158">
        <f>YEAR(Table1[[#This Row],[Patient Admission Date]])</f>
        <v>2024</v>
      </c>
      <c r="L4158" t="str">
        <f>TEXT(Table1[[#This Row],[Patient Admission Date]],"mmm")</f>
        <v>May</v>
      </c>
      <c r="M4158" t="str">
        <f>TEXT(Table1[[#This Row],[Patient Admission Date]],"ddd")</f>
        <v>Fri</v>
      </c>
      <c r="N4158" t="str">
        <f>TEXT(INT(HOUR(Table1[[#This Row],[Patient Admission Date]])/3)*3,"00")&amp;"-"&amp;TEXT(INT(HOUR(Table1[[#This Row],[Patient Admission Date]])/3)*3+3,"00")</f>
        <v>12-15</v>
      </c>
      <c r="O4158" t="str" cm="1">
        <f t="array" ref="O4158">_xlfn.IFS(Table1[[#This Row],[Patient Age]]&lt;=14,"0-14",Table1[[#This Row],[Patient Age]]&lt;=29,"15-29",Table1[[#This Row],[Patient Age]]&lt;=44,"30-44",Table1[[#This Row],[Patient Age]]&lt;=59,"45-59",Table1[[#This Row],[Patient Age]]&lt;=74,"60-74",TRUE,"75+")</f>
        <v>30-44</v>
      </c>
      <c r="P4158" t="str" cm="1">
        <f t="array" ref="P4158">_xlfn.IFS(Table1[[#This Row],[Patient Waittime]]&lt;=15,"0-15",Table1[[#This Row],[Patient Waittime]]&lt;=30,"16-30",Table1[[#This Row],[Patient Waittime]]&lt;=45,"31-45",Table1[[#This Row],[Patient Waittime]]&lt;=60,"46-60",TRUE,"60+")</f>
        <v>31-45</v>
      </c>
      <c r="Q4158">
        <f>--(Table1[[#This Row],[Patient Waittime]]&lt;=30)</f>
        <v>0</v>
      </c>
      <c r="R4158">
        <f>--Table1[[#This Row],[Patient Admission Flag]]</f>
        <v>0</v>
      </c>
      <c r="S4158">
        <f>--AND(Table1[[#This Row],[WithinTarget]]=1,Table1[[#This Row],[Patient Satisfaction Score]]&gt;=7)</f>
        <v>0</v>
      </c>
      <c r="T4158" t="str">
        <f>IF(LEFT(Table1[[#This Row],[Patient Gender]],1)="F","Female","Male")</f>
        <v>Male</v>
      </c>
    </row>
    <row r="4159" spans="1:20" x14ac:dyDescent="0.3">
      <c r="A4159" t="s">
        <v>4263</v>
      </c>
      <c r="B4159" s="1">
        <v>45471.080555555556</v>
      </c>
      <c r="C4159" t="s">
        <v>9</v>
      </c>
      <c r="D4159">
        <v>26</v>
      </c>
      <c r="E4159" t="s">
        <v>19</v>
      </c>
      <c r="F4159" t="s">
        <v>15</v>
      </c>
      <c r="G4159" t="b">
        <v>0</v>
      </c>
      <c r="I4159">
        <v>40</v>
      </c>
      <c r="J4159" t="b">
        <v>0</v>
      </c>
      <c r="K4159">
        <f>YEAR(Table1[[#This Row],[Patient Admission Date]])</f>
        <v>2024</v>
      </c>
      <c r="L4159" t="str">
        <f>TEXT(Table1[[#This Row],[Patient Admission Date]],"mmm")</f>
        <v>Jun</v>
      </c>
      <c r="M4159" t="str">
        <f>TEXT(Table1[[#This Row],[Patient Admission Date]],"ddd")</f>
        <v>Fri</v>
      </c>
      <c r="N4159" t="str">
        <f>TEXT(INT(HOUR(Table1[[#This Row],[Patient Admission Date]])/3)*3,"00")&amp;"-"&amp;TEXT(INT(HOUR(Table1[[#This Row],[Patient Admission Date]])/3)*3+3,"00")</f>
        <v>00-03</v>
      </c>
      <c r="O4159" t="str" cm="1">
        <f t="array" ref="O4159">_xlfn.IFS(Table1[[#This Row],[Patient Age]]&lt;=14,"0-14",Table1[[#This Row],[Patient Age]]&lt;=29,"15-29",Table1[[#This Row],[Patient Age]]&lt;=44,"30-44",Table1[[#This Row],[Patient Age]]&lt;=59,"45-59",Table1[[#This Row],[Patient Age]]&lt;=74,"60-74",TRUE,"75+")</f>
        <v>15-29</v>
      </c>
      <c r="P4159" t="str" cm="1">
        <f t="array" ref="P4159">_xlfn.IFS(Table1[[#This Row],[Patient Waittime]]&lt;=15,"0-15",Table1[[#This Row],[Patient Waittime]]&lt;=30,"16-30",Table1[[#This Row],[Patient Waittime]]&lt;=45,"31-45",Table1[[#This Row],[Patient Waittime]]&lt;=60,"46-60",TRUE,"60+")</f>
        <v>31-45</v>
      </c>
      <c r="Q4159">
        <f>--(Table1[[#This Row],[Patient Waittime]]&lt;=30)</f>
        <v>0</v>
      </c>
      <c r="R4159">
        <f>--Table1[[#This Row],[Patient Admission Flag]]</f>
        <v>0</v>
      </c>
      <c r="S4159">
        <f>--AND(Table1[[#This Row],[WithinTarget]]=1,Table1[[#This Row],[Patient Satisfaction Score]]&gt;=7)</f>
        <v>0</v>
      </c>
      <c r="T4159" t="str">
        <f>IF(LEFT(Table1[[#This Row],[Patient Gender]],1)="F","Female","Male")</f>
        <v>Male</v>
      </c>
    </row>
    <row r="4160" spans="1:20" x14ac:dyDescent="0.3">
      <c r="A4160" t="s">
        <v>4264</v>
      </c>
      <c r="B4160" s="1">
        <v>45150.658333333333</v>
      </c>
      <c r="C4160" t="s">
        <v>9</v>
      </c>
      <c r="D4160">
        <v>62</v>
      </c>
      <c r="E4160" t="s">
        <v>19</v>
      </c>
      <c r="F4160" t="s">
        <v>15</v>
      </c>
      <c r="G4160" t="b">
        <v>0</v>
      </c>
      <c r="I4160">
        <v>44</v>
      </c>
      <c r="J4160" t="b">
        <v>0</v>
      </c>
      <c r="K4160">
        <f>YEAR(Table1[[#This Row],[Patient Admission Date]])</f>
        <v>2023</v>
      </c>
      <c r="L4160" t="str">
        <f>TEXT(Table1[[#This Row],[Patient Admission Date]],"mmm")</f>
        <v>Aug</v>
      </c>
      <c r="M4160" t="str">
        <f>TEXT(Table1[[#This Row],[Patient Admission Date]],"ddd")</f>
        <v>Sat</v>
      </c>
      <c r="N4160" t="str">
        <f>TEXT(INT(HOUR(Table1[[#This Row],[Patient Admission Date]])/3)*3,"00")&amp;"-"&amp;TEXT(INT(HOUR(Table1[[#This Row],[Patient Admission Date]])/3)*3+3,"00")</f>
        <v>15-18</v>
      </c>
      <c r="O4160" t="str" cm="1">
        <f t="array" ref="O4160">_xlfn.IFS(Table1[[#This Row],[Patient Age]]&lt;=14,"0-14",Table1[[#This Row],[Patient Age]]&lt;=29,"15-29",Table1[[#This Row],[Patient Age]]&lt;=44,"30-44",Table1[[#This Row],[Patient Age]]&lt;=59,"45-59",Table1[[#This Row],[Patient Age]]&lt;=74,"60-74",TRUE,"75+")</f>
        <v>60-74</v>
      </c>
      <c r="P4160" t="str" cm="1">
        <f t="array" ref="P4160">_xlfn.IFS(Table1[[#This Row],[Patient Waittime]]&lt;=15,"0-15",Table1[[#This Row],[Patient Waittime]]&lt;=30,"16-30",Table1[[#This Row],[Patient Waittime]]&lt;=45,"31-45",Table1[[#This Row],[Patient Waittime]]&lt;=60,"46-60",TRUE,"60+")</f>
        <v>31-45</v>
      </c>
      <c r="Q4160">
        <f>--(Table1[[#This Row],[Patient Waittime]]&lt;=30)</f>
        <v>0</v>
      </c>
      <c r="R4160">
        <f>--Table1[[#This Row],[Patient Admission Flag]]</f>
        <v>0</v>
      </c>
      <c r="S4160">
        <f>--AND(Table1[[#This Row],[WithinTarget]]=1,Table1[[#This Row],[Patient Satisfaction Score]]&gt;=7)</f>
        <v>0</v>
      </c>
      <c r="T4160" t="str">
        <f>IF(LEFT(Table1[[#This Row],[Patient Gender]],1)="F","Female","Male")</f>
        <v>Male</v>
      </c>
    </row>
    <row r="4161" spans="1:20" x14ac:dyDescent="0.3">
      <c r="A4161" t="s">
        <v>4265</v>
      </c>
      <c r="B4161" s="1">
        <v>45261.273611111108</v>
      </c>
      <c r="C4161" t="s">
        <v>9</v>
      </c>
      <c r="D4161">
        <v>12</v>
      </c>
      <c r="E4161" t="s">
        <v>19</v>
      </c>
      <c r="F4161" t="s">
        <v>15</v>
      </c>
      <c r="G4161" t="b">
        <v>0</v>
      </c>
      <c r="I4161">
        <v>59</v>
      </c>
      <c r="J4161" t="b">
        <v>0</v>
      </c>
      <c r="K4161">
        <f>YEAR(Table1[[#This Row],[Patient Admission Date]])</f>
        <v>2023</v>
      </c>
      <c r="L4161" t="str">
        <f>TEXT(Table1[[#This Row],[Patient Admission Date]],"mmm")</f>
        <v>Dec</v>
      </c>
      <c r="M4161" t="str">
        <f>TEXT(Table1[[#This Row],[Patient Admission Date]],"ddd")</f>
        <v>Fri</v>
      </c>
      <c r="N4161" t="str">
        <f>TEXT(INT(HOUR(Table1[[#This Row],[Patient Admission Date]])/3)*3,"00")&amp;"-"&amp;TEXT(INT(HOUR(Table1[[#This Row],[Patient Admission Date]])/3)*3+3,"00")</f>
        <v>06-09</v>
      </c>
      <c r="O4161" t="str" cm="1">
        <f t="array" ref="O4161">_xlfn.IFS(Table1[[#This Row],[Patient Age]]&lt;=14,"0-14",Table1[[#This Row],[Patient Age]]&lt;=29,"15-29",Table1[[#This Row],[Patient Age]]&lt;=44,"30-44",Table1[[#This Row],[Patient Age]]&lt;=59,"45-59",Table1[[#This Row],[Patient Age]]&lt;=74,"60-74",TRUE,"75+")</f>
        <v>0-14</v>
      </c>
      <c r="P4161" t="str" cm="1">
        <f t="array" ref="P4161">_xlfn.IFS(Table1[[#This Row],[Patient Waittime]]&lt;=15,"0-15",Table1[[#This Row],[Patient Waittime]]&lt;=30,"16-30",Table1[[#This Row],[Patient Waittime]]&lt;=45,"31-45",Table1[[#This Row],[Patient Waittime]]&lt;=60,"46-60",TRUE,"60+")</f>
        <v>46-60</v>
      </c>
      <c r="Q4161">
        <f>--(Table1[[#This Row],[Patient Waittime]]&lt;=30)</f>
        <v>0</v>
      </c>
      <c r="R4161">
        <f>--Table1[[#This Row],[Patient Admission Flag]]</f>
        <v>0</v>
      </c>
      <c r="S4161">
        <f>--AND(Table1[[#This Row],[WithinTarget]]=1,Table1[[#This Row],[Patient Satisfaction Score]]&gt;=7)</f>
        <v>0</v>
      </c>
      <c r="T4161" t="str">
        <f>IF(LEFT(Table1[[#This Row],[Patient Gender]],1)="F","Female","Male")</f>
        <v>Male</v>
      </c>
    </row>
    <row r="4162" spans="1:20" x14ac:dyDescent="0.3">
      <c r="A4162" t="s">
        <v>4266</v>
      </c>
      <c r="B4162" s="1">
        <v>45443.157638888886</v>
      </c>
      <c r="C4162" t="s">
        <v>9</v>
      </c>
      <c r="D4162">
        <v>62</v>
      </c>
      <c r="E4162" t="s">
        <v>19</v>
      </c>
      <c r="F4162" t="s">
        <v>15</v>
      </c>
      <c r="G4162" t="b">
        <v>0</v>
      </c>
      <c r="I4162">
        <v>25</v>
      </c>
      <c r="J4162" t="b">
        <v>0</v>
      </c>
      <c r="K4162">
        <f>YEAR(Table1[[#This Row],[Patient Admission Date]])</f>
        <v>2024</v>
      </c>
      <c r="L4162" t="str">
        <f>TEXT(Table1[[#This Row],[Patient Admission Date]],"mmm")</f>
        <v>May</v>
      </c>
      <c r="M4162" t="str">
        <f>TEXT(Table1[[#This Row],[Patient Admission Date]],"ddd")</f>
        <v>Fri</v>
      </c>
      <c r="N4162" t="str">
        <f>TEXT(INT(HOUR(Table1[[#This Row],[Patient Admission Date]])/3)*3,"00")&amp;"-"&amp;TEXT(INT(HOUR(Table1[[#This Row],[Patient Admission Date]])/3)*3+3,"00")</f>
        <v>03-06</v>
      </c>
      <c r="O4162" t="str" cm="1">
        <f t="array" ref="O4162">_xlfn.IFS(Table1[[#This Row],[Patient Age]]&lt;=14,"0-14",Table1[[#This Row],[Patient Age]]&lt;=29,"15-29",Table1[[#This Row],[Patient Age]]&lt;=44,"30-44",Table1[[#This Row],[Patient Age]]&lt;=59,"45-59",Table1[[#This Row],[Patient Age]]&lt;=74,"60-74",TRUE,"75+")</f>
        <v>60-74</v>
      </c>
      <c r="P4162" t="str" cm="1">
        <f t="array" ref="P4162">_xlfn.IFS(Table1[[#This Row],[Patient Waittime]]&lt;=15,"0-15",Table1[[#This Row],[Patient Waittime]]&lt;=30,"16-30",Table1[[#This Row],[Patient Waittime]]&lt;=45,"31-45",Table1[[#This Row],[Patient Waittime]]&lt;=60,"46-60",TRUE,"60+")</f>
        <v>16-30</v>
      </c>
      <c r="Q4162">
        <f>--(Table1[[#This Row],[Patient Waittime]]&lt;=30)</f>
        <v>1</v>
      </c>
      <c r="R4162">
        <f>--Table1[[#This Row],[Patient Admission Flag]]</f>
        <v>0</v>
      </c>
      <c r="S4162">
        <f>--AND(Table1[[#This Row],[WithinTarget]]=1,Table1[[#This Row],[Patient Satisfaction Score]]&gt;=7)</f>
        <v>0</v>
      </c>
      <c r="T4162" t="str">
        <f>IF(LEFT(Table1[[#This Row],[Patient Gender]],1)="F","Female","Male")</f>
        <v>Male</v>
      </c>
    </row>
    <row r="4163" spans="1:20" x14ac:dyDescent="0.3">
      <c r="A4163" t="s">
        <v>4267</v>
      </c>
      <c r="B4163" s="1">
        <v>45160.310416666667</v>
      </c>
      <c r="C4163" t="s">
        <v>9</v>
      </c>
      <c r="D4163">
        <v>71</v>
      </c>
      <c r="E4163" t="s">
        <v>19</v>
      </c>
      <c r="F4163" t="s">
        <v>15</v>
      </c>
      <c r="G4163" t="b">
        <v>0</v>
      </c>
      <c r="I4163">
        <v>60</v>
      </c>
      <c r="J4163" t="b">
        <v>0</v>
      </c>
      <c r="K4163">
        <f>YEAR(Table1[[#This Row],[Patient Admission Date]])</f>
        <v>2023</v>
      </c>
      <c r="L4163" t="str">
        <f>TEXT(Table1[[#This Row],[Patient Admission Date]],"mmm")</f>
        <v>Aug</v>
      </c>
      <c r="M4163" t="str">
        <f>TEXT(Table1[[#This Row],[Patient Admission Date]],"ddd")</f>
        <v>Tue</v>
      </c>
      <c r="N4163" t="str">
        <f>TEXT(INT(HOUR(Table1[[#This Row],[Patient Admission Date]])/3)*3,"00")&amp;"-"&amp;TEXT(INT(HOUR(Table1[[#This Row],[Patient Admission Date]])/3)*3+3,"00")</f>
        <v>06-09</v>
      </c>
      <c r="O4163" t="str" cm="1">
        <f t="array" ref="O4163">_xlfn.IFS(Table1[[#This Row],[Patient Age]]&lt;=14,"0-14",Table1[[#This Row],[Patient Age]]&lt;=29,"15-29",Table1[[#This Row],[Patient Age]]&lt;=44,"30-44",Table1[[#This Row],[Patient Age]]&lt;=59,"45-59",Table1[[#This Row],[Patient Age]]&lt;=74,"60-74",TRUE,"75+")</f>
        <v>60-74</v>
      </c>
      <c r="P4163" t="str" cm="1">
        <f t="array" ref="P4163">_xlfn.IFS(Table1[[#This Row],[Patient Waittime]]&lt;=15,"0-15",Table1[[#This Row],[Patient Waittime]]&lt;=30,"16-30",Table1[[#This Row],[Patient Waittime]]&lt;=45,"31-45",Table1[[#This Row],[Patient Waittime]]&lt;=60,"46-60",TRUE,"60+")</f>
        <v>46-60</v>
      </c>
      <c r="Q4163">
        <f>--(Table1[[#This Row],[Patient Waittime]]&lt;=30)</f>
        <v>0</v>
      </c>
      <c r="R4163">
        <f>--Table1[[#This Row],[Patient Admission Flag]]</f>
        <v>0</v>
      </c>
      <c r="S4163">
        <f>--AND(Table1[[#This Row],[WithinTarget]]=1,Table1[[#This Row],[Patient Satisfaction Score]]&gt;=7)</f>
        <v>0</v>
      </c>
      <c r="T4163" t="str">
        <f>IF(LEFT(Table1[[#This Row],[Patient Gender]],1)="F","Female","Male")</f>
        <v>Male</v>
      </c>
    </row>
    <row r="4164" spans="1:20" x14ac:dyDescent="0.3">
      <c r="A4164" t="s">
        <v>4268</v>
      </c>
      <c r="B4164" s="1">
        <v>45469.785416666666</v>
      </c>
      <c r="C4164" t="s">
        <v>9</v>
      </c>
      <c r="D4164">
        <v>24</v>
      </c>
      <c r="E4164" t="s">
        <v>19</v>
      </c>
      <c r="F4164" t="s">
        <v>15</v>
      </c>
      <c r="G4164" t="b">
        <v>0</v>
      </c>
      <c r="I4164">
        <v>11</v>
      </c>
      <c r="J4164" t="b">
        <v>0</v>
      </c>
      <c r="K4164">
        <f>YEAR(Table1[[#This Row],[Patient Admission Date]])</f>
        <v>2024</v>
      </c>
      <c r="L4164" t="str">
        <f>TEXT(Table1[[#This Row],[Patient Admission Date]],"mmm")</f>
        <v>Jun</v>
      </c>
      <c r="M4164" t="str">
        <f>TEXT(Table1[[#This Row],[Patient Admission Date]],"ddd")</f>
        <v>Wed</v>
      </c>
      <c r="N4164" t="str">
        <f>TEXT(INT(HOUR(Table1[[#This Row],[Patient Admission Date]])/3)*3,"00")&amp;"-"&amp;TEXT(INT(HOUR(Table1[[#This Row],[Patient Admission Date]])/3)*3+3,"00")</f>
        <v>18-21</v>
      </c>
      <c r="O4164" t="str" cm="1">
        <f t="array" ref="O4164">_xlfn.IFS(Table1[[#This Row],[Patient Age]]&lt;=14,"0-14",Table1[[#This Row],[Patient Age]]&lt;=29,"15-29",Table1[[#This Row],[Patient Age]]&lt;=44,"30-44",Table1[[#This Row],[Patient Age]]&lt;=59,"45-59",Table1[[#This Row],[Patient Age]]&lt;=74,"60-74",TRUE,"75+")</f>
        <v>15-29</v>
      </c>
      <c r="P4164" t="str" cm="1">
        <f t="array" ref="P4164">_xlfn.IFS(Table1[[#This Row],[Patient Waittime]]&lt;=15,"0-15",Table1[[#This Row],[Patient Waittime]]&lt;=30,"16-30",Table1[[#This Row],[Patient Waittime]]&lt;=45,"31-45",Table1[[#This Row],[Patient Waittime]]&lt;=60,"46-60",TRUE,"60+")</f>
        <v>0-15</v>
      </c>
      <c r="Q4164">
        <f>--(Table1[[#This Row],[Patient Waittime]]&lt;=30)</f>
        <v>1</v>
      </c>
      <c r="R4164">
        <f>--Table1[[#This Row],[Patient Admission Flag]]</f>
        <v>0</v>
      </c>
      <c r="S4164">
        <f>--AND(Table1[[#This Row],[WithinTarget]]=1,Table1[[#This Row],[Patient Satisfaction Score]]&gt;=7)</f>
        <v>0</v>
      </c>
      <c r="T4164" t="str">
        <f>IF(LEFT(Table1[[#This Row],[Patient Gender]],1)="F","Female","Male")</f>
        <v>Male</v>
      </c>
    </row>
    <row r="4165" spans="1:20" x14ac:dyDescent="0.3">
      <c r="A4165" t="s">
        <v>4269</v>
      </c>
      <c r="B4165" s="1">
        <v>45469.570138888892</v>
      </c>
      <c r="C4165" t="s">
        <v>9</v>
      </c>
      <c r="D4165">
        <v>39</v>
      </c>
      <c r="E4165" t="s">
        <v>19</v>
      </c>
      <c r="F4165" t="s">
        <v>15</v>
      </c>
      <c r="G4165" t="b">
        <v>0</v>
      </c>
      <c r="I4165">
        <v>53</v>
      </c>
      <c r="J4165" t="b">
        <v>0</v>
      </c>
      <c r="K4165">
        <f>YEAR(Table1[[#This Row],[Patient Admission Date]])</f>
        <v>2024</v>
      </c>
      <c r="L4165" t="str">
        <f>TEXT(Table1[[#This Row],[Patient Admission Date]],"mmm")</f>
        <v>Jun</v>
      </c>
      <c r="M4165" t="str">
        <f>TEXT(Table1[[#This Row],[Patient Admission Date]],"ddd")</f>
        <v>Wed</v>
      </c>
      <c r="N4165" t="str">
        <f>TEXT(INT(HOUR(Table1[[#This Row],[Patient Admission Date]])/3)*3,"00")&amp;"-"&amp;TEXT(INT(HOUR(Table1[[#This Row],[Patient Admission Date]])/3)*3+3,"00")</f>
        <v>12-15</v>
      </c>
      <c r="O4165" t="str" cm="1">
        <f t="array" ref="O4165">_xlfn.IFS(Table1[[#This Row],[Patient Age]]&lt;=14,"0-14",Table1[[#This Row],[Patient Age]]&lt;=29,"15-29",Table1[[#This Row],[Patient Age]]&lt;=44,"30-44",Table1[[#This Row],[Patient Age]]&lt;=59,"45-59",Table1[[#This Row],[Patient Age]]&lt;=74,"60-74",TRUE,"75+")</f>
        <v>30-44</v>
      </c>
      <c r="P4165" t="str" cm="1">
        <f t="array" ref="P4165">_xlfn.IFS(Table1[[#This Row],[Patient Waittime]]&lt;=15,"0-15",Table1[[#This Row],[Patient Waittime]]&lt;=30,"16-30",Table1[[#This Row],[Patient Waittime]]&lt;=45,"31-45",Table1[[#This Row],[Patient Waittime]]&lt;=60,"46-60",TRUE,"60+")</f>
        <v>46-60</v>
      </c>
      <c r="Q4165">
        <f>--(Table1[[#This Row],[Patient Waittime]]&lt;=30)</f>
        <v>0</v>
      </c>
      <c r="R4165">
        <f>--Table1[[#This Row],[Patient Admission Flag]]</f>
        <v>0</v>
      </c>
      <c r="S4165">
        <f>--AND(Table1[[#This Row],[WithinTarget]]=1,Table1[[#This Row],[Patient Satisfaction Score]]&gt;=7)</f>
        <v>0</v>
      </c>
      <c r="T4165" t="str">
        <f>IF(LEFT(Table1[[#This Row],[Patient Gender]],1)="F","Female","Male")</f>
        <v>Male</v>
      </c>
    </row>
    <row r="4166" spans="1:20" x14ac:dyDescent="0.3">
      <c r="A4166" t="s">
        <v>4270</v>
      </c>
      <c r="B4166" s="1">
        <v>45198.118750000001</v>
      </c>
      <c r="C4166" t="s">
        <v>9</v>
      </c>
      <c r="D4166">
        <v>18</v>
      </c>
      <c r="E4166" t="s">
        <v>19</v>
      </c>
      <c r="F4166" t="s">
        <v>15</v>
      </c>
      <c r="G4166" t="b">
        <v>0</v>
      </c>
      <c r="I4166">
        <v>29</v>
      </c>
      <c r="J4166" t="b">
        <v>0</v>
      </c>
      <c r="K4166">
        <f>YEAR(Table1[[#This Row],[Patient Admission Date]])</f>
        <v>2023</v>
      </c>
      <c r="L4166" t="str">
        <f>TEXT(Table1[[#This Row],[Patient Admission Date]],"mmm")</f>
        <v>Sep</v>
      </c>
      <c r="M4166" t="str">
        <f>TEXT(Table1[[#This Row],[Patient Admission Date]],"ddd")</f>
        <v>Fri</v>
      </c>
      <c r="N4166" t="str">
        <f>TEXT(INT(HOUR(Table1[[#This Row],[Patient Admission Date]])/3)*3,"00")&amp;"-"&amp;TEXT(INT(HOUR(Table1[[#This Row],[Patient Admission Date]])/3)*3+3,"00")</f>
        <v>00-03</v>
      </c>
      <c r="O4166" t="str" cm="1">
        <f t="array" ref="O4166">_xlfn.IFS(Table1[[#This Row],[Patient Age]]&lt;=14,"0-14",Table1[[#This Row],[Patient Age]]&lt;=29,"15-29",Table1[[#This Row],[Patient Age]]&lt;=44,"30-44",Table1[[#This Row],[Patient Age]]&lt;=59,"45-59",Table1[[#This Row],[Patient Age]]&lt;=74,"60-74",TRUE,"75+")</f>
        <v>15-29</v>
      </c>
      <c r="P4166" t="str" cm="1">
        <f t="array" ref="P4166">_xlfn.IFS(Table1[[#This Row],[Patient Waittime]]&lt;=15,"0-15",Table1[[#This Row],[Patient Waittime]]&lt;=30,"16-30",Table1[[#This Row],[Patient Waittime]]&lt;=45,"31-45",Table1[[#This Row],[Patient Waittime]]&lt;=60,"46-60",TRUE,"60+")</f>
        <v>16-30</v>
      </c>
      <c r="Q4166">
        <f>--(Table1[[#This Row],[Patient Waittime]]&lt;=30)</f>
        <v>1</v>
      </c>
      <c r="R4166">
        <f>--Table1[[#This Row],[Patient Admission Flag]]</f>
        <v>0</v>
      </c>
      <c r="S4166">
        <f>--AND(Table1[[#This Row],[WithinTarget]]=1,Table1[[#This Row],[Patient Satisfaction Score]]&gt;=7)</f>
        <v>0</v>
      </c>
      <c r="T4166" t="str">
        <f>IF(LEFT(Table1[[#This Row],[Patient Gender]],1)="F","Female","Male")</f>
        <v>Male</v>
      </c>
    </row>
    <row r="4167" spans="1:20" x14ac:dyDescent="0.3">
      <c r="A4167" t="s">
        <v>4271</v>
      </c>
      <c r="B4167" s="1">
        <v>45456.869444444441</v>
      </c>
      <c r="C4167" t="s">
        <v>9</v>
      </c>
      <c r="D4167">
        <v>79</v>
      </c>
      <c r="E4167" t="s">
        <v>19</v>
      </c>
      <c r="F4167" t="s">
        <v>15</v>
      </c>
      <c r="G4167" t="b">
        <v>0</v>
      </c>
      <c r="I4167">
        <v>18</v>
      </c>
      <c r="J4167" t="b">
        <v>0</v>
      </c>
      <c r="K4167">
        <f>YEAR(Table1[[#This Row],[Patient Admission Date]])</f>
        <v>2024</v>
      </c>
      <c r="L4167" t="str">
        <f>TEXT(Table1[[#This Row],[Patient Admission Date]],"mmm")</f>
        <v>Jun</v>
      </c>
      <c r="M4167" t="str">
        <f>TEXT(Table1[[#This Row],[Patient Admission Date]],"ddd")</f>
        <v>Thu</v>
      </c>
      <c r="N4167" t="str">
        <f>TEXT(INT(HOUR(Table1[[#This Row],[Patient Admission Date]])/3)*3,"00")&amp;"-"&amp;TEXT(INT(HOUR(Table1[[#This Row],[Patient Admission Date]])/3)*3+3,"00")</f>
        <v>18-21</v>
      </c>
      <c r="O4167" t="str" cm="1">
        <f t="array" ref="O4167">_xlfn.IFS(Table1[[#This Row],[Patient Age]]&lt;=14,"0-14",Table1[[#This Row],[Patient Age]]&lt;=29,"15-29",Table1[[#This Row],[Patient Age]]&lt;=44,"30-44",Table1[[#This Row],[Patient Age]]&lt;=59,"45-59",Table1[[#This Row],[Patient Age]]&lt;=74,"60-74",TRUE,"75+")</f>
        <v>75+</v>
      </c>
      <c r="P4167" t="str" cm="1">
        <f t="array" ref="P4167">_xlfn.IFS(Table1[[#This Row],[Patient Waittime]]&lt;=15,"0-15",Table1[[#This Row],[Patient Waittime]]&lt;=30,"16-30",Table1[[#This Row],[Patient Waittime]]&lt;=45,"31-45",Table1[[#This Row],[Patient Waittime]]&lt;=60,"46-60",TRUE,"60+")</f>
        <v>16-30</v>
      </c>
      <c r="Q4167">
        <f>--(Table1[[#This Row],[Patient Waittime]]&lt;=30)</f>
        <v>1</v>
      </c>
      <c r="R4167">
        <f>--Table1[[#This Row],[Patient Admission Flag]]</f>
        <v>0</v>
      </c>
      <c r="S4167">
        <f>--AND(Table1[[#This Row],[WithinTarget]]=1,Table1[[#This Row],[Patient Satisfaction Score]]&gt;=7)</f>
        <v>0</v>
      </c>
      <c r="T4167" t="str">
        <f>IF(LEFT(Table1[[#This Row],[Patient Gender]],1)="F","Female","Male")</f>
        <v>Male</v>
      </c>
    </row>
    <row r="4168" spans="1:20" x14ac:dyDescent="0.3">
      <c r="A4168" t="s">
        <v>4272</v>
      </c>
      <c r="B4168" s="1">
        <v>45177.979861111111</v>
      </c>
      <c r="C4168" t="s">
        <v>9</v>
      </c>
      <c r="D4168">
        <v>4</v>
      </c>
      <c r="E4168" t="s">
        <v>19</v>
      </c>
      <c r="F4168" t="s">
        <v>15</v>
      </c>
      <c r="G4168" t="b">
        <v>0</v>
      </c>
      <c r="I4168">
        <v>21</v>
      </c>
      <c r="J4168" t="b">
        <v>0</v>
      </c>
      <c r="K4168">
        <f>YEAR(Table1[[#This Row],[Patient Admission Date]])</f>
        <v>2023</v>
      </c>
      <c r="L4168" t="str">
        <f>TEXT(Table1[[#This Row],[Patient Admission Date]],"mmm")</f>
        <v>Sep</v>
      </c>
      <c r="M4168" t="str">
        <f>TEXT(Table1[[#This Row],[Patient Admission Date]],"ddd")</f>
        <v>Fri</v>
      </c>
      <c r="N4168" t="str">
        <f>TEXT(INT(HOUR(Table1[[#This Row],[Patient Admission Date]])/3)*3,"00")&amp;"-"&amp;TEXT(INT(HOUR(Table1[[#This Row],[Patient Admission Date]])/3)*3+3,"00")</f>
        <v>21-24</v>
      </c>
      <c r="O4168" t="str" cm="1">
        <f t="array" ref="O4168">_xlfn.IFS(Table1[[#This Row],[Patient Age]]&lt;=14,"0-14",Table1[[#This Row],[Patient Age]]&lt;=29,"15-29",Table1[[#This Row],[Patient Age]]&lt;=44,"30-44",Table1[[#This Row],[Patient Age]]&lt;=59,"45-59",Table1[[#This Row],[Patient Age]]&lt;=74,"60-74",TRUE,"75+")</f>
        <v>0-14</v>
      </c>
      <c r="P4168" t="str" cm="1">
        <f t="array" ref="P4168">_xlfn.IFS(Table1[[#This Row],[Patient Waittime]]&lt;=15,"0-15",Table1[[#This Row],[Patient Waittime]]&lt;=30,"16-30",Table1[[#This Row],[Patient Waittime]]&lt;=45,"31-45",Table1[[#This Row],[Patient Waittime]]&lt;=60,"46-60",TRUE,"60+")</f>
        <v>16-30</v>
      </c>
      <c r="Q4168">
        <f>--(Table1[[#This Row],[Patient Waittime]]&lt;=30)</f>
        <v>1</v>
      </c>
      <c r="R4168">
        <f>--Table1[[#This Row],[Patient Admission Flag]]</f>
        <v>0</v>
      </c>
      <c r="S4168">
        <f>--AND(Table1[[#This Row],[WithinTarget]]=1,Table1[[#This Row],[Patient Satisfaction Score]]&gt;=7)</f>
        <v>0</v>
      </c>
      <c r="T4168" t="str">
        <f>IF(LEFT(Table1[[#This Row],[Patient Gender]],1)="F","Female","Male")</f>
        <v>Male</v>
      </c>
    </row>
    <row r="4169" spans="1:20" x14ac:dyDescent="0.3">
      <c r="A4169" t="s">
        <v>4273</v>
      </c>
      <c r="B4169" s="1">
        <v>45270.546527777777</v>
      </c>
      <c r="C4169" t="s">
        <v>9</v>
      </c>
      <c r="D4169">
        <v>61</v>
      </c>
      <c r="E4169" t="s">
        <v>19</v>
      </c>
      <c r="F4169" t="s">
        <v>15</v>
      </c>
      <c r="G4169" t="b">
        <v>0</v>
      </c>
      <c r="I4169">
        <v>23</v>
      </c>
      <c r="J4169" t="b">
        <v>0</v>
      </c>
      <c r="K4169">
        <f>YEAR(Table1[[#This Row],[Patient Admission Date]])</f>
        <v>2023</v>
      </c>
      <c r="L4169" t="str">
        <f>TEXT(Table1[[#This Row],[Patient Admission Date]],"mmm")</f>
        <v>Dec</v>
      </c>
      <c r="M4169" t="str">
        <f>TEXT(Table1[[#This Row],[Patient Admission Date]],"ddd")</f>
        <v>Sun</v>
      </c>
      <c r="N4169" t="str">
        <f>TEXT(INT(HOUR(Table1[[#This Row],[Patient Admission Date]])/3)*3,"00")&amp;"-"&amp;TEXT(INT(HOUR(Table1[[#This Row],[Patient Admission Date]])/3)*3+3,"00")</f>
        <v>12-15</v>
      </c>
      <c r="O4169" t="str" cm="1">
        <f t="array" ref="O4169">_xlfn.IFS(Table1[[#This Row],[Patient Age]]&lt;=14,"0-14",Table1[[#This Row],[Patient Age]]&lt;=29,"15-29",Table1[[#This Row],[Patient Age]]&lt;=44,"30-44",Table1[[#This Row],[Patient Age]]&lt;=59,"45-59",Table1[[#This Row],[Patient Age]]&lt;=74,"60-74",TRUE,"75+")</f>
        <v>60-74</v>
      </c>
      <c r="P4169" t="str" cm="1">
        <f t="array" ref="P4169">_xlfn.IFS(Table1[[#This Row],[Patient Waittime]]&lt;=15,"0-15",Table1[[#This Row],[Patient Waittime]]&lt;=30,"16-30",Table1[[#This Row],[Patient Waittime]]&lt;=45,"31-45",Table1[[#This Row],[Patient Waittime]]&lt;=60,"46-60",TRUE,"60+")</f>
        <v>16-30</v>
      </c>
      <c r="Q4169">
        <f>--(Table1[[#This Row],[Patient Waittime]]&lt;=30)</f>
        <v>1</v>
      </c>
      <c r="R4169">
        <f>--Table1[[#This Row],[Patient Admission Flag]]</f>
        <v>0</v>
      </c>
      <c r="S4169">
        <f>--AND(Table1[[#This Row],[WithinTarget]]=1,Table1[[#This Row],[Patient Satisfaction Score]]&gt;=7)</f>
        <v>0</v>
      </c>
      <c r="T4169" t="str">
        <f>IF(LEFT(Table1[[#This Row],[Patient Gender]],1)="F","Female","Male")</f>
        <v>Male</v>
      </c>
    </row>
    <row r="4170" spans="1:20" x14ac:dyDescent="0.3">
      <c r="A4170" t="s">
        <v>4274</v>
      </c>
      <c r="B4170" s="1">
        <v>45045.478472222225</v>
      </c>
      <c r="C4170" t="s">
        <v>9</v>
      </c>
      <c r="D4170">
        <v>31</v>
      </c>
      <c r="E4170" t="s">
        <v>19</v>
      </c>
      <c r="F4170" t="s">
        <v>15</v>
      </c>
      <c r="G4170" t="b">
        <v>0</v>
      </c>
      <c r="I4170">
        <v>27</v>
      </c>
      <c r="J4170" t="b">
        <v>0</v>
      </c>
      <c r="K4170">
        <f>YEAR(Table1[[#This Row],[Patient Admission Date]])</f>
        <v>2023</v>
      </c>
      <c r="L4170" t="str">
        <f>TEXT(Table1[[#This Row],[Patient Admission Date]],"mmm")</f>
        <v>Apr</v>
      </c>
      <c r="M4170" t="str">
        <f>TEXT(Table1[[#This Row],[Patient Admission Date]],"ddd")</f>
        <v>Sat</v>
      </c>
      <c r="N4170" t="str">
        <f>TEXT(INT(HOUR(Table1[[#This Row],[Patient Admission Date]])/3)*3,"00")&amp;"-"&amp;TEXT(INT(HOUR(Table1[[#This Row],[Patient Admission Date]])/3)*3+3,"00")</f>
        <v>09-12</v>
      </c>
      <c r="O4170" t="str" cm="1">
        <f t="array" ref="O4170">_xlfn.IFS(Table1[[#This Row],[Patient Age]]&lt;=14,"0-14",Table1[[#This Row],[Patient Age]]&lt;=29,"15-29",Table1[[#This Row],[Patient Age]]&lt;=44,"30-44",Table1[[#This Row],[Patient Age]]&lt;=59,"45-59",Table1[[#This Row],[Patient Age]]&lt;=74,"60-74",TRUE,"75+")</f>
        <v>30-44</v>
      </c>
      <c r="P4170" t="str" cm="1">
        <f t="array" ref="P4170">_xlfn.IFS(Table1[[#This Row],[Patient Waittime]]&lt;=15,"0-15",Table1[[#This Row],[Patient Waittime]]&lt;=30,"16-30",Table1[[#This Row],[Patient Waittime]]&lt;=45,"31-45",Table1[[#This Row],[Patient Waittime]]&lt;=60,"46-60",TRUE,"60+")</f>
        <v>16-30</v>
      </c>
      <c r="Q4170">
        <f>--(Table1[[#This Row],[Patient Waittime]]&lt;=30)</f>
        <v>1</v>
      </c>
      <c r="R4170">
        <f>--Table1[[#This Row],[Patient Admission Flag]]</f>
        <v>0</v>
      </c>
      <c r="S4170">
        <f>--AND(Table1[[#This Row],[WithinTarget]]=1,Table1[[#This Row],[Patient Satisfaction Score]]&gt;=7)</f>
        <v>0</v>
      </c>
      <c r="T4170" t="str">
        <f>IF(LEFT(Table1[[#This Row],[Patient Gender]],1)="F","Female","Male")</f>
        <v>Male</v>
      </c>
    </row>
    <row r="4171" spans="1:20" x14ac:dyDescent="0.3">
      <c r="A4171" t="s">
        <v>4275</v>
      </c>
      <c r="B4171" s="1">
        <v>45022.861805555556</v>
      </c>
      <c r="C4171" t="s">
        <v>9</v>
      </c>
      <c r="D4171">
        <v>3</v>
      </c>
      <c r="E4171" t="s">
        <v>19</v>
      </c>
      <c r="F4171" t="s">
        <v>15</v>
      </c>
      <c r="G4171" t="b">
        <v>0</v>
      </c>
      <c r="I4171">
        <v>26</v>
      </c>
      <c r="J4171" t="b">
        <v>0</v>
      </c>
      <c r="K4171">
        <f>YEAR(Table1[[#This Row],[Patient Admission Date]])</f>
        <v>2023</v>
      </c>
      <c r="L4171" t="str">
        <f>TEXT(Table1[[#This Row],[Patient Admission Date]],"mmm")</f>
        <v>Apr</v>
      </c>
      <c r="M4171" t="str">
        <f>TEXT(Table1[[#This Row],[Patient Admission Date]],"ddd")</f>
        <v>Thu</v>
      </c>
      <c r="N4171" t="str">
        <f>TEXT(INT(HOUR(Table1[[#This Row],[Patient Admission Date]])/3)*3,"00")&amp;"-"&amp;TEXT(INT(HOUR(Table1[[#This Row],[Patient Admission Date]])/3)*3+3,"00")</f>
        <v>18-21</v>
      </c>
      <c r="O4171" t="str" cm="1">
        <f t="array" ref="O4171">_xlfn.IFS(Table1[[#This Row],[Patient Age]]&lt;=14,"0-14",Table1[[#This Row],[Patient Age]]&lt;=29,"15-29",Table1[[#This Row],[Patient Age]]&lt;=44,"30-44",Table1[[#This Row],[Patient Age]]&lt;=59,"45-59",Table1[[#This Row],[Patient Age]]&lt;=74,"60-74",TRUE,"75+")</f>
        <v>0-14</v>
      </c>
      <c r="P4171" t="str" cm="1">
        <f t="array" ref="P4171">_xlfn.IFS(Table1[[#This Row],[Patient Waittime]]&lt;=15,"0-15",Table1[[#This Row],[Patient Waittime]]&lt;=30,"16-30",Table1[[#This Row],[Patient Waittime]]&lt;=45,"31-45",Table1[[#This Row],[Patient Waittime]]&lt;=60,"46-60",TRUE,"60+")</f>
        <v>16-30</v>
      </c>
      <c r="Q4171">
        <f>--(Table1[[#This Row],[Patient Waittime]]&lt;=30)</f>
        <v>1</v>
      </c>
      <c r="R4171">
        <f>--Table1[[#This Row],[Patient Admission Flag]]</f>
        <v>0</v>
      </c>
      <c r="S4171">
        <f>--AND(Table1[[#This Row],[WithinTarget]]=1,Table1[[#This Row],[Patient Satisfaction Score]]&gt;=7)</f>
        <v>0</v>
      </c>
      <c r="T4171" t="str">
        <f>IF(LEFT(Table1[[#This Row],[Patient Gender]],1)="F","Female","Male")</f>
        <v>Male</v>
      </c>
    </row>
    <row r="4172" spans="1:20" x14ac:dyDescent="0.3">
      <c r="A4172" t="s">
        <v>4276</v>
      </c>
      <c r="B4172" s="1">
        <v>45452.974999999999</v>
      </c>
      <c r="C4172" t="s">
        <v>9</v>
      </c>
      <c r="D4172">
        <v>22</v>
      </c>
      <c r="E4172" t="s">
        <v>19</v>
      </c>
      <c r="F4172" t="s">
        <v>15</v>
      </c>
      <c r="G4172" t="b">
        <v>0</v>
      </c>
      <c r="I4172">
        <v>35</v>
      </c>
      <c r="J4172" t="b">
        <v>0</v>
      </c>
      <c r="K4172">
        <f>YEAR(Table1[[#This Row],[Patient Admission Date]])</f>
        <v>2024</v>
      </c>
      <c r="L4172" t="str">
        <f>TEXT(Table1[[#This Row],[Patient Admission Date]],"mmm")</f>
        <v>Jun</v>
      </c>
      <c r="M4172" t="str">
        <f>TEXT(Table1[[#This Row],[Patient Admission Date]],"ddd")</f>
        <v>Sun</v>
      </c>
      <c r="N4172" t="str">
        <f>TEXT(INT(HOUR(Table1[[#This Row],[Patient Admission Date]])/3)*3,"00")&amp;"-"&amp;TEXT(INT(HOUR(Table1[[#This Row],[Patient Admission Date]])/3)*3+3,"00")</f>
        <v>21-24</v>
      </c>
      <c r="O4172" t="str" cm="1">
        <f t="array" ref="O4172">_xlfn.IFS(Table1[[#This Row],[Patient Age]]&lt;=14,"0-14",Table1[[#This Row],[Patient Age]]&lt;=29,"15-29",Table1[[#This Row],[Patient Age]]&lt;=44,"30-44",Table1[[#This Row],[Patient Age]]&lt;=59,"45-59",Table1[[#This Row],[Patient Age]]&lt;=74,"60-74",TRUE,"75+")</f>
        <v>15-29</v>
      </c>
      <c r="P4172" t="str" cm="1">
        <f t="array" ref="P4172">_xlfn.IFS(Table1[[#This Row],[Patient Waittime]]&lt;=15,"0-15",Table1[[#This Row],[Patient Waittime]]&lt;=30,"16-30",Table1[[#This Row],[Patient Waittime]]&lt;=45,"31-45",Table1[[#This Row],[Patient Waittime]]&lt;=60,"46-60",TRUE,"60+")</f>
        <v>31-45</v>
      </c>
      <c r="Q4172">
        <f>--(Table1[[#This Row],[Patient Waittime]]&lt;=30)</f>
        <v>0</v>
      </c>
      <c r="R4172">
        <f>--Table1[[#This Row],[Patient Admission Flag]]</f>
        <v>0</v>
      </c>
      <c r="S4172">
        <f>--AND(Table1[[#This Row],[WithinTarget]]=1,Table1[[#This Row],[Patient Satisfaction Score]]&gt;=7)</f>
        <v>0</v>
      </c>
      <c r="T4172" t="str">
        <f>IF(LEFT(Table1[[#This Row],[Patient Gender]],1)="F","Female","Male")</f>
        <v>Male</v>
      </c>
    </row>
    <row r="4173" spans="1:20" x14ac:dyDescent="0.3">
      <c r="A4173" t="s">
        <v>4277</v>
      </c>
      <c r="B4173" s="1">
        <v>45168.104861111111</v>
      </c>
      <c r="C4173" t="s">
        <v>9</v>
      </c>
      <c r="D4173">
        <v>41</v>
      </c>
      <c r="E4173" t="s">
        <v>19</v>
      </c>
      <c r="F4173" t="s">
        <v>15</v>
      </c>
      <c r="G4173" t="b">
        <v>0</v>
      </c>
      <c r="I4173">
        <v>55</v>
      </c>
      <c r="J4173" t="b">
        <v>0</v>
      </c>
      <c r="K4173">
        <f>YEAR(Table1[[#This Row],[Patient Admission Date]])</f>
        <v>2023</v>
      </c>
      <c r="L4173" t="str">
        <f>TEXT(Table1[[#This Row],[Patient Admission Date]],"mmm")</f>
        <v>Aug</v>
      </c>
      <c r="M4173" t="str">
        <f>TEXT(Table1[[#This Row],[Patient Admission Date]],"ddd")</f>
        <v>Wed</v>
      </c>
      <c r="N4173" t="str">
        <f>TEXT(INT(HOUR(Table1[[#This Row],[Patient Admission Date]])/3)*3,"00")&amp;"-"&amp;TEXT(INT(HOUR(Table1[[#This Row],[Patient Admission Date]])/3)*3+3,"00")</f>
        <v>00-03</v>
      </c>
      <c r="O4173" t="str" cm="1">
        <f t="array" ref="O4173">_xlfn.IFS(Table1[[#This Row],[Patient Age]]&lt;=14,"0-14",Table1[[#This Row],[Patient Age]]&lt;=29,"15-29",Table1[[#This Row],[Patient Age]]&lt;=44,"30-44",Table1[[#This Row],[Patient Age]]&lt;=59,"45-59",Table1[[#This Row],[Patient Age]]&lt;=74,"60-74",TRUE,"75+")</f>
        <v>30-44</v>
      </c>
      <c r="P4173" t="str" cm="1">
        <f t="array" ref="P4173">_xlfn.IFS(Table1[[#This Row],[Patient Waittime]]&lt;=15,"0-15",Table1[[#This Row],[Patient Waittime]]&lt;=30,"16-30",Table1[[#This Row],[Patient Waittime]]&lt;=45,"31-45",Table1[[#This Row],[Patient Waittime]]&lt;=60,"46-60",TRUE,"60+")</f>
        <v>46-60</v>
      </c>
      <c r="Q4173">
        <f>--(Table1[[#This Row],[Patient Waittime]]&lt;=30)</f>
        <v>0</v>
      </c>
      <c r="R4173">
        <f>--Table1[[#This Row],[Patient Admission Flag]]</f>
        <v>0</v>
      </c>
      <c r="S4173">
        <f>--AND(Table1[[#This Row],[WithinTarget]]=1,Table1[[#This Row],[Patient Satisfaction Score]]&gt;=7)</f>
        <v>0</v>
      </c>
      <c r="T4173" t="str">
        <f>IF(LEFT(Table1[[#This Row],[Patient Gender]],1)="F","Female","Male")</f>
        <v>Male</v>
      </c>
    </row>
    <row r="4174" spans="1:20" x14ac:dyDescent="0.3">
      <c r="A4174" t="s">
        <v>4278</v>
      </c>
      <c r="B4174" s="1">
        <v>45505.568749999999</v>
      </c>
      <c r="C4174" t="s">
        <v>9</v>
      </c>
      <c r="D4174">
        <v>15</v>
      </c>
      <c r="E4174" t="s">
        <v>19</v>
      </c>
      <c r="F4174" t="s">
        <v>15</v>
      </c>
      <c r="G4174" t="b">
        <v>0</v>
      </c>
      <c r="I4174">
        <v>16</v>
      </c>
      <c r="J4174" t="b">
        <v>0</v>
      </c>
      <c r="K4174">
        <f>YEAR(Table1[[#This Row],[Patient Admission Date]])</f>
        <v>2024</v>
      </c>
      <c r="L4174" t="str">
        <f>TEXT(Table1[[#This Row],[Patient Admission Date]],"mmm")</f>
        <v>Aug</v>
      </c>
      <c r="M4174" t="str">
        <f>TEXT(Table1[[#This Row],[Patient Admission Date]],"ddd")</f>
        <v>Thu</v>
      </c>
      <c r="N4174" t="str">
        <f>TEXT(INT(HOUR(Table1[[#This Row],[Patient Admission Date]])/3)*3,"00")&amp;"-"&amp;TEXT(INT(HOUR(Table1[[#This Row],[Patient Admission Date]])/3)*3+3,"00")</f>
        <v>12-15</v>
      </c>
      <c r="O4174" t="str" cm="1">
        <f t="array" ref="O4174">_xlfn.IFS(Table1[[#This Row],[Patient Age]]&lt;=14,"0-14",Table1[[#This Row],[Patient Age]]&lt;=29,"15-29",Table1[[#This Row],[Patient Age]]&lt;=44,"30-44",Table1[[#This Row],[Patient Age]]&lt;=59,"45-59",Table1[[#This Row],[Patient Age]]&lt;=74,"60-74",TRUE,"75+")</f>
        <v>15-29</v>
      </c>
      <c r="P4174" t="str" cm="1">
        <f t="array" ref="P4174">_xlfn.IFS(Table1[[#This Row],[Patient Waittime]]&lt;=15,"0-15",Table1[[#This Row],[Patient Waittime]]&lt;=30,"16-30",Table1[[#This Row],[Patient Waittime]]&lt;=45,"31-45",Table1[[#This Row],[Patient Waittime]]&lt;=60,"46-60",TRUE,"60+")</f>
        <v>16-30</v>
      </c>
      <c r="Q4174">
        <f>--(Table1[[#This Row],[Patient Waittime]]&lt;=30)</f>
        <v>1</v>
      </c>
      <c r="R4174">
        <f>--Table1[[#This Row],[Patient Admission Flag]]</f>
        <v>0</v>
      </c>
      <c r="S4174">
        <f>--AND(Table1[[#This Row],[WithinTarget]]=1,Table1[[#This Row],[Patient Satisfaction Score]]&gt;=7)</f>
        <v>0</v>
      </c>
      <c r="T4174" t="str">
        <f>IF(LEFT(Table1[[#This Row],[Patient Gender]],1)="F","Female","Male")</f>
        <v>Male</v>
      </c>
    </row>
    <row r="4175" spans="1:20" x14ac:dyDescent="0.3">
      <c r="A4175" t="s">
        <v>4279</v>
      </c>
      <c r="B4175" s="1">
        <v>45171.462500000001</v>
      </c>
      <c r="C4175" t="s">
        <v>9</v>
      </c>
      <c r="D4175">
        <v>48</v>
      </c>
      <c r="E4175" t="s">
        <v>19</v>
      </c>
      <c r="F4175" t="s">
        <v>15</v>
      </c>
      <c r="G4175" t="b">
        <v>0</v>
      </c>
      <c r="I4175">
        <v>55</v>
      </c>
      <c r="J4175" t="b">
        <v>0</v>
      </c>
      <c r="K4175">
        <f>YEAR(Table1[[#This Row],[Patient Admission Date]])</f>
        <v>2023</v>
      </c>
      <c r="L4175" t="str">
        <f>TEXT(Table1[[#This Row],[Patient Admission Date]],"mmm")</f>
        <v>Sep</v>
      </c>
      <c r="M4175" t="str">
        <f>TEXT(Table1[[#This Row],[Patient Admission Date]],"ddd")</f>
        <v>Sat</v>
      </c>
      <c r="N4175" t="str">
        <f>TEXT(INT(HOUR(Table1[[#This Row],[Patient Admission Date]])/3)*3,"00")&amp;"-"&amp;TEXT(INT(HOUR(Table1[[#This Row],[Patient Admission Date]])/3)*3+3,"00")</f>
        <v>09-12</v>
      </c>
      <c r="O4175" t="str" cm="1">
        <f t="array" ref="O4175">_xlfn.IFS(Table1[[#This Row],[Patient Age]]&lt;=14,"0-14",Table1[[#This Row],[Patient Age]]&lt;=29,"15-29",Table1[[#This Row],[Patient Age]]&lt;=44,"30-44",Table1[[#This Row],[Patient Age]]&lt;=59,"45-59",Table1[[#This Row],[Patient Age]]&lt;=74,"60-74",TRUE,"75+")</f>
        <v>45-59</v>
      </c>
      <c r="P4175" t="str" cm="1">
        <f t="array" ref="P4175">_xlfn.IFS(Table1[[#This Row],[Patient Waittime]]&lt;=15,"0-15",Table1[[#This Row],[Patient Waittime]]&lt;=30,"16-30",Table1[[#This Row],[Patient Waittime]]&lt;=45,"31-45",Table1[[#This Row],[Patient Waittime]]&lt;=60,"46-60",TRUE,"60+")</f>
        <v>46-60</v>
      </c>
      <c r="Q4175">
        <f>--(Table1[[#This Row],[Patient Waittime]]&lt;=30)</f>
        <v>0</v>
      </c>
      <c r="R4175">
        <f>--Table1[[#This Row],[Patient Admission Flag]]</f>
        <v>0</v>
      </c>
      <c r="S4175">
        <f>--AND(Table1[[#This Row],[WithinTarget]]=1,Table1[[#This Row],[Patient Satisfaction Score]]&gt;=7)</f>
        <v>0</v>
      </c>
      <c r="T4175" t="str">
        <f>IF(LEFT(Table1[[#This Row],[Patient Gender]],1)="F","Female","Male")</f>
        <v>Male</v>
      </c>
    </row>
    <row r="4176" spans="1:20" x14ac:dyDescent="0.3">
      <c r="A4176" t="s">
        <v>4280</v>
      </c>
      <c r="B4176" s="1">
        <v>45280.212500000001</v>
      </c>
      <c r="C4176" t="s">
        <v>9</v>
      </c>
      <c r="D4176">
        <v>25</v>
      </c>
      <c r="E4176" t="s">
        <v>19</v>
      </c>
      <c r="F4176" t="s">
        <v>15</v>
      </c>
      <c r="G4176" t="b">
        <v>0</v>
      </c>
      <c r="I4176">
        <v>15</v>
      </c>
      <c r="J4176" t="b">
        <v>0</v>
      </c>
      <c r="K4176">
        <f>YEAR(Table1[[#This Row],[Patient Admission Date]])</f>
        <v>2023</v>
      </c>
      <c r="L4176" t="str">
        <f>TEXT(Table1[[#This Row],[Patient Admission Date]],"mmm")</f>
        <v>Dec</v>
      </c>
      <c r="M4176" t="str">
        <f>TEXT(Table1[[#This Row],[Patient Admission Date]],"ddd")</f>
        <v>Wed</v>
      </c>
      <c r="N4176" t="str">
        <f>TEXT(INT(HOUR(Table1[[#This Row],[Patient Admission Date]])/3)*3,"00")&amp;"-"&amp;TEXT(INT(HOUR(Table1[[#This Row],[Patient Admission Date]])/3)*3+3,"00")</f>
        <v>03-06</v>
      </c>
      <c r="O4176" t="str" cm="1">
        <f t="array" ref="O4176">_xlfn.IFS(Table1[[#This Row],[Patient Age]]&lt;=14,"0-14",Table1[[#This Row],[Patient Age]]&lt;=29,"15-29",Table1[[#This Row],[Patient Age]]&lt;=44,"30-44",Table1[[#This Row],[Patient Age]]&lt;=59,"45-59",Table1[[#This Row],[Patient Age]]&lt;=74,"60-74",TRUE,"75+")</f>
        <v>15-29</v>
      </c>
      <c r="P4176" t="str" cm="1">
        <f t="array" ref="P4176">_xlfn.IFS(Table1[[#This Row],[Patient Waittime]]&lt;=15,"0-15",Table1[[#This Row],[Patient Waittime]]&lt;=30,"16-30",Table1[[#This Row],[Patient Waittime]]&lt;=45,"31-45",Table1[[#This Row],[Patient Waittime]]&lt;=60,"46-60",TRUE,"60+")</f>
        <v>0-15</v>
      </c>
      <c r="Q4176">
        <f>--(Table1[[#This Row],[Patient Waittime]]&lt;=30)</f>
        <v>1</v>
      </c>
      <c r="R4176">
        <f>--Table1[[#This Row],[Patient Admission Flag]]</f>
        <v>0</v>
      </c>
      <c r="S4176">
        <f>--AND(Table1[[#This Row],[WithinTarget]]=1,Table1[[#This Row],[Patient Satisfaction Score]]&gt;=7)</f>
        <v>0</v>
      </c>
      <c r="T4176" t="str">
        <f>IF(LEFT(Table1[[#This Row],[Patient Gender]],1)="F","Female","Male")</f>
        <v>Male</v>
      </c>
    </row>
    <row r="4177" spans="1:20" x14ac:dyDescent="0.3">
      <c r="A4177" t="s">
        <v>4281</v>
      </c>
      <c r="B4177" s="1">
        <v>45237.01458333333</v>
      </c>
      <c r="C4177" t="s">
        <v>9</v>
      </c>
      <c r="D4177">
        <v>35</v>
      </c>
      <c r="E4177" t="s">
        <v>19</v>
      </c>
      <c r="F4177" t="s">
        <v>15</v>
      </c>
      <c r="G4177" t="b">
        <v>0</v>
      </c>
      <c r="I4177">
        <v>37</v>
      </c>
      <c r="J4177" t="b">
        <v>0</v>
      </c>
      <c r="K4177">
        <f>YEAR(Table1[[#This Row],[Patient Admission Date]])</f>
        <v>2023</v>
      </c>
      <c r="L4177" t="str">
        <f>TEXT(Table1[[#This Row],[Patient Admission Date]],"mmm")</f>
        <v>Nov</v>
      </c>
      <c r="M4177" t="str">
        <f>TEXT(Table1[[#This Row],[Patient Admission Date]],"ddd")</f>
        <v>Tue</v>
      </c>
      <c r="N4177" t="str">
        <f>TEXT(INT(HOUR(Table1[[#This Row],[Patient Admission Date]])/3)*3,"00")&amp;"-"&amp;TEXT(INT(HOUR(Table1[[#This Row],[Patient Admission Date]])/3)*3+3,"00")</f>
        <v>00-03</v>
      </c>
      <c r="O4177" t="str" cm="1">
        <f t="array" ref="O4177">_xlfn.IFS(Table1[[#This Row],[Patient Age]]&lt;=14,"0-14",Table1[[#This Row],[Patient Age]]&lt;=29,"15-29",Table1[[#This Row],[Patient Age]]&lt;=44,"30-44",Table1[[#This Row],[Patient Age]]&lt;=59,"45-59",Table1[[#This Row],[Patient Age]]&lt;=74,"60-74",TRUE,"75+")</f>
        <v>30-44</v>
      </c>
      <c r="P4177" t="str" cm="1">
        <f t="array" ref="P4177">_xlfn.IFS(Table1[[#This Row],[Patient Waittime]]&lt;=15,"0-15",Table1[[#This Row],[Patient Waittime]]&lt;=30,"16-30",Table1[[#This Row],[Patient Waittime]]&lt;=45,"31-45",Table1[[#This Row],[Patient Waittime]]&lt;=60,"46-60",TRUE,"60+")</f>
        <v>31-45</v>
      </c>
      <c r="Q4177">
        <f>--(Table1[[#This Row],[Patient Waittime]]&lt;=30)</f>
        <v>0</v>
      </c>
      <c r="R4177">
        <f>--Table1[[#This Row],[Patient Admission Flag]]</f>
        <v>0</v>
      </c>
      <c r="S4177">
        <f>--AND(Table1[[#This Row],[WithinTarget]]=1,Table1[[#This Row],[Patient Satisfaction Score]]&gt;=7)</f>
        <v>0</v>
      </c>
      <c r="T4177" t="str">
        <f>IF(LEFT(Table1[[#This Row],[Patient Gender]],1)="F","Female","Male")</f>
        <v>Male</v>
      </c>
    </row>
    <row r="4178" spans="1:20" x14ac:dyDescent="0.3">
      <c r="A4178" t="s">
        <v>4282</v>
      </c>
      <c r="B4178" s="1">
        <v>45200.234722222223</v>
      </c>
      <c r="C4178" t="s">
        <v>9</v>
      </c>
      <c r="D4178">
        <v>8</v>
      </c>
      <c r="E4178" t="s">
        <v>19</v>
      </c>
      <c r="F4178" t="s">
        <v>15</v>
      </c>
      <c r="G4178" t="b">
        <v>0</v>
      </c>
      <c r="I4178">
        <v>55</v>
      </c>
      <c r="J4178" t="b">
        <v>0</v>
      </c>
      <c r="K4178">
        <f>YEAR(Table1[[#This Row],[Patient Admission Date]])</f>
        <v>2023</v>
      </c>
      <c r="L4178" t="str">
        <f>TEXT(Table1[[#This Row],[Patient Admission Date]],"mmm")</f>
        <v>Oct</v>
      </c>
      <c r="M4178" t="str">
        <f>TEXT(Table1[[#This Row],[Patient Admission Date]],"ddd")</f>
        <v>Sun</v>
      </c>
      <c r="N4178" t="str">
        <f>TEXT(INT(HOUR(Table1[[#This Row],[Patient Admission Date]])/3)*3,"00")&amp;"-"&amp;TEXT(INT(HOUR(Table1[[#This Row],[Patient Admission Date]])/3)*3+3,"00")</f>
        <v>03-06</v>
      </c>
      <c r="O4178" t="str" cm="1">
        <f t="array" ref="O4178">_xlfn.IFS(Table1[[#This Row],[Patient Age]]&lt;=14,"0-14",Table1[[#This Row],[Patient Age]]&lt;=29,"15-29",Table1[[#This Row],[Patient Age]]&lt;=44,"30-44",Table1[[#This Row],[Patient Age]]&lt;=59,"45-59",Table1[[#This Row],[Patient Age]]&lt;=74,"60-74",TRUE,"75+")</f>
        <v>0-14</v>
      </c>
      <c r="P4178" t="str" cm="1">
        <f t="array" ref="P4178">_xlfn.IFS(Table1[[#This Row],[Patient Waittime]]&lt;=15,"0-15",Table1[[#This Row],[Patient Waittime]]&lt;=30,"16-30",Table1[[#This Row],[Patient Waittime]]&lt;=45,"31-45",Table1[[#This Row],[Patient Waittime]]&lt;=60,"46-60",TRUE,"60+")</f>
        <v>46-60</v>
      </c>
      <c r="Q4178">
        <f>--(Table1[[#This Row],[Patient Waittime]]&lt;=30)</f>
        <v>0</v>
      </c>
      <c r="R4178">
        <f>--Table1[[#This Row],[Patient Admission Flag]]</f>
        <v>0</v>
      </c>
      <c r="S4178">
        <f>--AND(Table1[[#This Row],[WithinTarget]]=1,Table1[[#This Row],[Patient Satisfaction Score]]&gt;=7)</f>
        <v>0</v>
      </c>
      <c r="T4178" t="str">
        <f>IF(LEFT(Table1[[#This Row],[Patient Gender]],1)="F","Female","Male")</f>
        <v>Male</v>
      </c>
    </row>
    <row r="4179" spans="1:20" x14ac:dyDescent="0.3">
      <c r="A4179" t="s">
        <v>4283</v>
      </c>
      <c r="B4179" s="1">
        <v>45149.97152777778</v>
      </c>
      <c r="C4179" t="s">
        <v>9</v>
      </c>
      <c r="D4179">
        <v>48</v>
      </c>
      <c r="E4179" t="s">
        <v>19</v>
      </c>
      <c r="F4179" t="s">
        <v>15</v>
      </c>
      <c r="G4179" t="b">
        <v>0</v>
      </c>
      <c r="I4179">
        <v>26</v>
      </c>
      <c r="J4179" t="b">
        <v>0</v>
      </c>
      <c r="K4179">
        <f>YEAR(Table1[[#This Row],[Patient Admission Date]])</f>
        <v>2023</v>
      </c>
      <c r="L4179" t="str">
        <f>TEXT(Table1[[#This Row],[Patient Admission Date]],"mmm")</f>
        <v>Aug</v>
      </c>
      <c r="M4179" t="str">
        <f>TEXT(Table1[[#This Row],[Patient Admission Date]],"ddd")</f>
        <v>Fri</v>
      </c>
      <c r="N4179" t="str">
        <f>TEXT(INT(HOUR(Table1[[#This Row],[Patient Admission Date]])/3)*3,"00")&amp;"-"&amp;TEXT(INT(HOUR(Table1[[#This Row],[Patient Admission Date]])/3)*3+3,"00")</f>
        <v>21-24</v>
      </c>
      <c r="O4179" t="str" cm="1">
        <f t="array" ref="O4179">_xlfn.IFS(Table1[[#This Row],[Patient Age]]&lt;=14,"0-14",Table1[[#This Row],[Patient Age]]&lt;=29,"15-29",Table1[[#This Row],[Patient Age]]&lt;=44,"30-44",Table1[[#This Row],[Patient Age]]&lt;=59,"45-59",Table1[[#This Row],[Patient Age]]&lt;=74,"60-74",TRUE,"75+")</f>
        <v>45-59</v>
      </c>
      <c r="P4179" t="str" cm="1">
        <f t="array" ref="P4179">_xlfn.IFS(Table1[[#This Row],[Patient Waittime]]&lt;=15,"0-15",Table1[[#This Row],[Patient Waittime]]&lt;=30,"16-30",Table1[[#This Row],[Patient Waittime]]&lt;=45,"31-45",Table1[[#This Row],[Patient Waittime]]&lt;=60,"46-60",TRUE,"60+")</f>
        <v>16-30</v>
      </c>
      <c r="Q4179">
        <f>--(Table1[[#This Row],[Patient Waittime]]&lt;=30)</f>
        <v>1</v>
      </c>
      <c r="R4179">
        <f>--Table1[[#This Row],[Patient Admission Flag]]</f>
        <v>0</v>
      </c>
      <c r="S4179">
        <f>--AND(Table1[[#This Row],[WithinTarget]]=1,Table1[[#This Row],[Patient Satisfaction Score]]&gt;=7)</f>
        <v>0</v>
      </c>
      <c r="T4179" t="str">
        <f>IF(LEFT(Table1[[#This Row],[Patient Gender]],1)="F","Female","Male")</f>
        <v>Male</v>
      </c>
    </row>
    <row r="4180" spans="1:20" x14ac:dyDescent="0.3">
      <c r="A4180" t="s">
        <v>4284</v>
      </c>
      <c r="B4180" s="1">
        <v>45413.966666666667</v>
      </c>
      <c r="C4180" t="s">
        <v>9</v>
      </c>
      <c r="D4180">
        <v>50</v>
      </c>
      <c r="E4180" t="s">
        <v>19</v>
      </c>
      <c r="F4180" t="s">
        <v>15</v>
      </c>
      <c r="G4180" t="b">
        <v>0</v>
      </c>
      <c r="I4180">
        <v>27</v>
      </c>
      <c r="J4180" t="b">
        <v>0</v>
      </c>
      <c r="K4180">
        <f>YEAR(Table1[[#This Row],[Patient Admission Date]])</f>
        <v>2024</v>
      </c>
      <c r="L4180" t="str">
        <f>TEXT(Table1[[#This Row],[Patient Admission Date]],"mmm")</f>
        <v>May</v>
      </c>
      <c r="M4180" t="str">
        <f>TEXT(Table1[[#This Row],[Patient Admission Date]],"ddd")</f>
        <v>Wed</v>
      </c>
      <c r="N4180" t="str">
        <f>TEXT(INT(HOUR(Table1[[#This Row],[Patient Admission Date]])/3)*3,"00")&amp;"-"&amp;TEXT(INT(HOUR(Table1[[#This Row],[Patient Admission Date]])/3)*3+3,"00")</f>
        <v>21-24</v>
      </c>
      <c r="O4180" t="str" cm="1">
        <f t="array" ref="O4180">_xlfn.IFS(Table1[[#This Row],[Patient Age]]&lt;=14,"0-14",Table1[[#This Row],[Patient Age]]&lt;=29,"15-29",Table1[[#This Row],[Patient Age]]&lt;=44,"30-44",Table1[[#This Row],[Patient Age]]&lt;=59,"45-59",Table1[[#This Row],[Patient Age]]&lt;=74,"60-74",TRUE,"75+")</f>
        <v>45-59</v>
      </c>
      <c r="P4180" t="str" cm="1">
        <f t="array" ref="P4180">_xlfn.IFS(Table1[[#This Row],[Patient Waittime]]&lt;=15,"0-15",Table1[[#This Row],[Patient Waittime]]&lt;=30,"16-30",Table1[[#This Row],[Patient Waittime]]&lt;=45,"31-45",Table1[[#This Row],[Patient Waittime]]&lt;=60,"46-60",TRUE,"60+")</f>
        <v>16-30</v>
      </c>
      <c r="Q4180">
        <f>--(Table1[[#This Row],[Patient Waittime]]&lt;=30)</f>
        <v>1</v>
      </c>
      <c r="R4180">
        <f>--Table1[[#This Row],[Patient Admission Flag]]</f>
        <v>0</v>
      </c>
      <c r="S4180">
        <f>--AND(Table1[[#This Row],[WithinTarget]]=1,Table1[[#This Row],[Patient Satisfaction Score]]&gt;=7)</f>
        <v>0</v>
      </c>
      <c r="T4180" t="str">
        <f>IF(LEFT(Table1[[#This Row],[Patient Gender]],1)="F","Female","Male")</f>
        <v>Male</v>
      </c>
    </row>
    <row r="4181" spans="1:20" x14ac:dyDescent="0.3">
      <c r="A4181" t="s">
        <v>4285</v>
      </c>
      <c r="B4181" s="1">
        <v>45379.26666666667</v>
      </c>
      <c r="C4181" t="s">
        <v>9</v>
      </c>
      <c r="D4181">
        <v>64</v>
      </c>
      <c r="E4181" t="s">
        <v>19</v>
      </c>
      <c r="F4181" t="s">
        <v>15</v>
      </c>
      <c r="G4181" t="b">
        <v>0</v>
      </c>
      <c r="I4181">
        <v>52</v>
      </c>
      <c r="J4181" t="b">
        <v>0</v>
      </c>
      <c r="K4181">
        <f>YEAR(Table1[[#This Row],[Patient Admission Date]])</f>
        <v>2024</v>
      </c>
      <c r="L4181" t="str">
        <f>TEXT(Table1[[#This Row],[Patient Admission Date]],"mmm")</f>
        <v>Mar</v>
      </c>
      <c r="M4181" t="str">
        <f>TEXT(Table1[[#This Row],[Patient Admission Date]],"ddd")</f>
        <v>Thu</v>
      </c>
      <c r="N4181" t="str">
        <f>TEXT(INT(HOUR(Table1[[#This Row],[Patient Admission Date]])/3)*3,"00")&amp;"-"&amp;TEXT(INT(HOUR(Table1[[#This Row],[Patient Admission Date]])/3)*3+3,"00")</f>
        <v>06-09</v>
      </c>
      <c r="O4181" t="str" cm="1">
        <f t="array" ref="O4181">_xlfn.IFS(Table1[[#This Row],[Patient Age]]&lt;=14,"0-14",Table1[[#This Row],[Patient Age]]&lt;=29,"15-29",Table1[[#This Row],[Patient Age]]&lt;=44,"30-44",Table1[[#This Row],[Patient Age]]&lt;=59,"45-59",Table1[[#This Row],[Patient Age]]&lt;=74,"60-74",TRUE,"75+")</f>
        <v>60-74</v>
      </c>
      <c r="P4181" t="str" cm="1">
        <f t="array" ref="P4181">_xlfn.IFS(Table1[[#This Row],[Patient Waittime]]&lt;=15,"0-15",Table1[[#This Row],[Patient Waittime]]&lt;=30,"16-30",Table1[[#This Row],[Patient Waittime]]&lt;=45,"31-45",Table1[[#This Row],[Patient Waittime]]&lt;=60,"46-60",TRUE,"60+")</f>
        <v>46-60</v>
      </c>
      <c r="Q4181">
        <f>--(Table1[[#This Row],[Patient Waittime]]&lt;=30)</f>
        <v>0</v>
      </c>
      <c r="R4181">
        <f>--Table1[[#This Row],[Patient Admission Flag]]</f>
        <v>0</v>
      </c>
      <c r="S4181">
        <f>--AND(Table1[[#This Row],[WithinTarget]]=1,Table1[[#This Row],[Patient Satisfaction Score]]&gt;=7)</f>
        <v>0</v>
      </c>
      <c r="T4181" t="str">
        <f>IF(LEFT(Table1[[#This Row],[Patient Gender]],1)="F","Female","Male")</f>
        <v>Male</v>
      </c>
    </row>
    <row r="4182" spans="1:20" x14ac:dyDescent="0.3">
      <c r="A4182" t="s">
        <v>4286</v>
      </c>
      <c r="B4182" s="1">
        <v>45054.888888888891</v>
      </c>
      <c r="C4182" t="s">
        <v>9</v>
      </c>
      <c r="D4182">
        <v>62</v>
      </c>
      <c r="E4182" t="s">
        <v>19</v>
      </c>
      <c r="F4182" t="s">
        <v>15</v>
      </c>
      <c r="G4182" t="b">
        <v>0</v>
      </c>
      <c r="I4182">
        <v>54</v>
      </c>
      <c r="J4182" t="b">
        <v>0</v>
      </c>
      <c r="K4182">
        <f>YEAR(Table1[[#This Row],[Patient Admission Date]])</f>
        <v>2023</v>
      </c>
      <c r="L4182" t="str">
        <f>TEXT(Table1[[#This Row],[Patient Admission Date]],"mmm")</f>
        <v>May</v>
      </c>
      <c r="M4182" t="str">
        <f>TEXT(Table1[[#This Row],[Patient Admission Date]],"ddd")</f>
        <v>Mon</v>
      </c>
      <c r="N4182" t="str">
        <f>TEXT(INT(HOUR(Table1[[#This Row],[Patient Admission Date]])/3)*3,"00")&amp;"-"&amp;TEXT(INT(HOUR(Table1[[#This Row],[Patient Admission Date]])/3)*3+3,"00")</f>
        <v>21-24</v>
      </c>
      <c r="O4182" t="str" cm="1">
        <f t="array" ref="O4182">_xlfn.IFS(Table1[[#This Row],[Patient Age]]&lt;=14,"0-14",Table1[[#This Row],[Patient Age]]&lt;=29,"15-29",Table1[[#This Row],[Patient Age]]&lt;=44,"30-44",Table1[[#This Row],[Patient Age]]&lt;=59,"45-59",Table1[[#This Row],[Patient Age]]&lt;=74,"60-74",TRUE,"75+")</f>
        <v>60-74</v>
      </c>
      <c r="P4182" t="str" cm="1">
        <f t="array" ref="P4182">_xlfn.IFS(Table1[[#This Row],[Patient Waittime]]&lt;=15,"0-15",Table1[[#This Row],[Patient Waittime]]&lt;=30,"16-30",Table1[[#This Row],[Patient Waittime]]&lt;=45,"31-45",Table1[[#This Row],[Patient Waittime]]&lt;=60,"46-60",TRUE,"60+")</f>
        <v>46-60</v>
      </c>
      <c r="Q4182">
        <f>--(Table1[[#This Row],[Patient Waittime]]&lt;=30)</f>
        <v>0</v>
      </c>
      <c r="R4182">
        <f>--Table1[[#This Row],[Patient Admission Flag]]</f>
        <v>0</v>
      </c>
      <c r="S4182">
        <f>--AND(Table1[[#This Row],[WithinTarget]]=1,Table1[[#This Row],[Patient Satisfaction Score]]&gt;=7)</f>
        <v>0</v>
      </c>
      <c r="T4182" t="str">
        <f>IF(LEFT(Table1[[#This Row],[Patient Gender]],1)="F","Female","Male")</f>
        <v>Male</v>
      </c>
    </row>
    <row r="4183" spans="1:20" x14ac:dyDescent="0.3">
      <c r="A4183" t="s">
        <v>4287</v>
      </c>
      <c r="B4183" s="1">
        <v>45470.820138888892</v>
      </c>
      <c r="C4183" t="s">
        <v>9</v>
      </c>
      <c r="D4183">
        <v>14</v>
      </c>
      <c r="E4183" t="s">
        <v>19</v>
      </c>
      <c r="F4183" t="s">
        <v>15</v>
      </c>
      <c r="G4183" t="b">
        <v>0</v>
      </c>
      <c r="I4183">
        <v>38</v>
      </c>
      <c r="J4183" t="b">
        <v>0</v>
      </c>
      <c r="K4183">
        <f>YEAR(Table1[[#This Row],[Patient Admission Date]])</f>
        <v>2024</v>
      </c>
      <c r="L4183" t="str">
        <f>TEXT(Table1[[#This Row],[Patient Admission Date]],"mmm")</f>
        <v>Jun</v>
      </c>
      <c r="M4183" t="str">
        <f>TEXT(Table1[[#This Row],[Patient Admission Date]],"ddd")</f>
        <v>Thu</v>
      </c>
      <c r="N4183" t="str">
        <f>TEXT(INT(HOUR(Table1[[#This Row],[Patient Admission Date]])/3)*3,"00")&amp;"-"&amp;TEXT(INT(HOUR(Table1[[#This Row],[Patient Admission Date]])/3)*3+3,"00")</f>
        <v>18-21</v>
      </c>
      <c r="O4183" t="str" cm="1">
        <f t="array" ref="O4183">_xlfn.IFS(Table1[[#This Row],[Patient Age]]&lt;=14,"0-14",Table1[[#This Row],[Patient Age]]&lt;=29,"15-29",Table1[[#This Row],[Patient Age]]&lt;=44,"30-44",Table1[[#This Row],[Patient Age]]&lt;=59,"45-59",Table1[[#This Row],[Patient Age]]&lt;=74,"60-74",TRUE,"75+")</f>
        <v>0-14</v>
      </c>
      <c r="P4183" t="str" cm="1">
        <f t="array" ref="P4183">_xlfn.IFS(Table1[[#This Row],[Patient Waittime]]&lt;=15,"0-15",Table1[[#This Row],[Patient Waittime]]&lt;=30,"16-30",Table1[[#This Row],[Patient Waittime]]&lt;=45,"31-45",Table1[[#This Row],[Patient Waittime]]&lt;=60,"46-60",TRUE,"60+")</f>
        <v>31-45</v>
      </c>
      <c r="Q4183">
        <f>--(Table1[[#This Row],[Patient Waittime]]&lt;=30)</f>
        <v>0</v>
      </c>
      <c r="R4183">
        <f>--Table1[[#This Row],[Patient Admission Flag]]</f>
        <v>0</v>
      </c>
      <c r="S4183">
        <f>--AND(Table1[[#This Row],[WithinTarget]]=1,Table1[[#This Row],[Patient Satisfaction Score]]&gt;=7)</f>
        <v>0</v>
      </c>
      <c r="T4183" t="str">
        <f>IF(LEFT(Table1[[#This Row],[Patient Gender]],1)="F","Female","Male")</f>
        <v>Male</v>
      </c>
    </row>
    <row r="4184" spans="1:20" x14ac:dyDescent="0.3">
      <c r="A4184" t="s">
        <v>4288</v>
      </c>
      <c r="B4184" s="1">
        <v>45042.696527777778</v>
      </c>
      <c r="C4184" t="s">
        <v>9</v>
      </c>
      <c r="D4184">
        <v>61</v>
      </c>
      <c r="E4184" t="s">
        <v>19</v>
      </c>
      <c r="F4184" t="s">
        <v>15</v>
      </c>
      <c r="G4184" t="b">
        <v>0</v>
      </c>
      <c r="I4184">
        <v>28</v>
      </c>
      <c r="J4184" t="b">
        <v>0</v>
      </c>
      <c r="K4184">
        <f>YEAR(Table1[[#This Row],[Patient Admission Date]])</f>
        <v>2023</v>
      </c>
      <c r="L4184" t="str">
        <f>TEXT(Table1[[#This Row],[Patient Admission Date]],"mmm")</f>
        <v>Apr</v>
      </c>
      <c r="M4184" t="str">
        <f>TEXT(Table1[[#This Row],[Patient Admission Date]],"ddd")</f>
        <v>Wed</v>
      </c>
      <c r="N4184" t="str">
        <f>TEXT(INT(HOUR(Table1[[#This Row],[Patient Admission Date]])/3)*3,"00")&amp;"-"&amp;TEXT(INT(HOUR(Table1[[#This Row],[Patient Admission Date]])/3)*3+3,"00")</f>
        <v>15-18</v>
      </c>
      <c r="O4184" t="str" cm="1">
        <f t="array" ref="O4184">_xlfn.IFS(Table1[[#This Row],[Patient Age]]&lt;=14,"0-14",Table1[[#This Row],[Patient Age]]&lt;=29,"15-29",Table1[[#This Row],[Patient Age]]&lt;=44,"30-44",Table1[[#This Row],[Patient Age]]&lt;=59,"45-59",Table1[[#This Row],[Patient Age]]&lt;=74,"60-74",TRUE,"75+")</f>
        <v>60-74</v>
      </c>
      <c r="P4184" t="str" cm="1">
        <f t="array" ref="P4184">_xlfn.IFS(Table1[[#This Row],[Patient Waittime]]&lt;=15,"0-15",Table1[[#This Row],[Patient Waittime]]&lt;=30,"16-30",Table1[[#This Row],[Patient Waittime]]&lt;=45,"31-45",Table1[[#This Row],[Patient Waittime]]&lt;=60,"46-60",TRUE,"60+")</f>
        <v>16-30</v>
      </c>
      <c r="Q4184">
        <f>--(Table1[[#This Row],[Patient Waittime]]&lt;=30)</f>
        <v>1</v>
      </c>
      <c r="R4184">
        <f>--Table1[[#This Row],[Patient Admission Flag]]</f>
        <v>0</v>
      </c>
      <c r="S4184">
        <f>--AND(Table1[[#This Row],[WithinTarget]]=1,Table1[[#This Row],[Patient Satisfaction Score]]&gt;=7)</f>
        <v>0</v>
      </c>
      <c r="T4184" t="str">
        <f>IF(LEFT(Table1[[#This Row],[Patient Gender]],1)="F","Female","Male")</f>
        <v>Male</v>
      </c>
    </row>
    <row r="4185" spans="1:20" x14ac:dyDescent="0.3">
      <c r="A4185" t="s">
        <v>4289</v>
      </c>
      <c r="B4185" s="1">
        <v>45515.211805555555</v>
      </c>
      <c r="C4185" t="s">
        <v>9</v>
      </c>
      <c r="D4185">
        <v>4</v>
      </c>
      <c r="E4185" t="s">
        <v>19</v>
      </c>
      <c r="F4185" t="s">
        <v>15</v>
      </c>
      <c r="G4185" t="b">
        <v>0</v>
      </c>
      <c r="I4185">
        <v>25</v>
      </c>
      <c r="J4185" t="b">
        <v>0</v>
      </c>
      <c r="K4185">
        <f>YEAR(Table1[[#This Row],[Patient Admission Date]])</f>
        <v>2024</v>
      </c>
      <c r="L4185" t="str">
        <f>TEXT(Table1[[#This Row],[Patient Admission Date]],"mmm")</f>
        <v>Aug</v>
      </c>
      <c r="M4185" t="str">
        <f>TEXT(Table1[[#This Row],[Patient Admission Date]],"ddd")</f>
        <v>Sun</v>
      </c>
      <c r="N4185" t="str">
        <f>TEXT(INT(HOUR(Table1[[#This Row],[Patient Admission Date]])/3)*3,"00")&amp;"-"&amp;TEXT(INT(HOUR(Table1[[#This Row],[Patient Admission Date]])/3)*3+3,"00")</f>
        <v>03-06</v>
      </c>
      <c r="O4185" t="str" cm="1">
        <f t="array" ref="O4185">_xlfn.IFS(Table1[[#This Row],[Patient Age]]&lt;=14,"0-14",Table1[[#This Row],[Patient Age]]&lt;=29,"15-29",Table1[[#This Row],[Patient Age]]&lt;=44,"30-44",Table1[[#This Row],[Patient Age]]&lt;=59,"45-59",Table1[[#This Row],[Patient Age]]&lt;=74,"60-74",TRUE,"75+")</f>
        <v>0-14</v>
      </c>
      <c r="P4185" t="str" cm="1">
        <f t="array" ref="P4185">_xlfn.IFS(Table1[[#This Row],[Patient Waittime]]&lt;=15,"0-15",Table1[[#This Row],[Patient Waittime]]&lt;=30,"16-30",Table1[[#This Row],[Patient Waittime]]&lt;=45,"31-45",Table1[[#This Row],[Patient Waittime]]&lt;=60,"46-60",TRUE,"60+")</f>
        <v>16-30</v>
      </c>
      <c r="Q4185">
        <f>--(Table1[[#This Row],[Patient Waittime]]&lt;=30)</f>
        <v>1</v>
      </c>
      <c r="R4185">
        <f>--Table1[[#This Row],[Patient Admission Flag]]</f>
        <v>0</v>
      </c>
      <c r="S4185">
        <f>--AND(Table1[[#This Row],[WithinTarget]]=1,Table1[[#This Row],[Patient Satisfaction Score]]&gt;=7)</f>
        <v>0</v>
      </c>
      <c r="T4185" t="str">
        <f>IF(LEFT(Table1[[#This Row],[Patient Gender]],1)="F","Female","Male")</f>
        <v>Male</v>
      </c>
    </row>
    <row r="4186" spans="1:20" x14ac:dyDescent="0.3">
      <c r="A4186" t="s">
        <v>4290</v>
      </c>
      <c r="B4186" s="1">
        <v>45195.323611111111</v>
      </c>
      <c r="C4186" t="s">
        <v>9</v>
      </c>
      <c r="D4186">
        <v>22</v>
      </c>
      <c r="E4186" t="s">
        <v>19</v>
      </c>
      <c r="F4186" t="s">
        <v>15</v>
      </c>
      <c r="G4186" t="b">
        <v>0</v>
      </c>
      <c r="I4186">
        <v>37</v>
      </c>
      <c r="J4186" t="b">
        <v>0</v>
      </c>
      <c r="K4186">
        <f>YEAR(Table1[[#This Row],[Patient Admission Date]])</f>
        <v>2023</v>
      </c>
      <c r="L4186" t="str">
        <f>TEXT(Table1[[#This Row],[Patient Admission Date]],"mmm")</f>
        <v>Sep</v>
      </c>
      <c r="M4186" t="str">
        <f>TEXT(Table1[[#This Row],[Patient Admission Date]],"ddd")</f>
        <v>Tue</v>
      </c>
      <c r="N4186" t="str">
        <f>TEXT(INT(HOUR(Table1[[#This Row],[Patient Admission Date]])/3)*3,"00")&amp;"-"&amp;TEXT(INT(HOUR(Table1[[#This Row],[Patient Admission Date]])/3)*3+3,"00")</f>
        <v>06-09</v>
      </c>
      <c r="O4186" t="str" cm="1">
        <f t="array" ref="O4186">_xlfn.IFS(Table1[[#This Row],[Patient Age]]&lt;=14,"0-14",Table1[[#This Row],[Patient Age]]&lt;=29,"15-29",Table1[[#This Row],[Patient Age]]&lt;=44,"30-44",Table1[[#This Row],[Patient Age]]&lt;=59,"45-59",Table1[[#This Row],[Patient Age]]&lt;=74,"60-74",TRUE,"75+")</f>
        <v>15-29</v>
      </c>
      <c r="P4186" t="str" cm="1">
        <f t="array" ref="P4186">_xlfn.IFS(Table1[[#This Row],[Patient Waittime]]&lt;=15,"0-15",Table1[[#This Row],[Patient Waittime]]&lt;=30,"16-30",Table1[[#This Row],[Patient Waittime]]&lt;=45,"31-45",Table1[[#This Row],[Patient Waittime]]&lt;=60,"46-60",TRUE,"60+")</f>
        <v>31-45</v>
      </c>
      <c r="Q4186">
        <f>--(Table1[[#This Row],[Patient Waittime]]&lt;=30)</f>
        <v>0</v>
      </c>
      <c r="R4186">
        <f>--Table1[[#This Row],[Patient Admission Flag]]</f>
        <v>0</v>
      </c>
      <c r="S4186">
        <f>--AND(Table1[[#This Row],[WithinTarget]]=1,Table1[[#This Row],[Patient Satisfaction Score]]&gt;=7)</f>
        <v>0</v>
      </c>
      <c r="T4186" t="str">
        <f>IF(LEFT(Table1[[#This Row],[Patient Gender]],1)="F","Female","Male")</f>
        <v>Male</v>
      </c>
    </row>
    <row r="4187" spans="1:20" x14ac:dyDescent="0.3">
      <c r="A4187" t="s">
        <v>4291</v>
      </c>
      <c r="B4187" s="1">
        <v>45536.272222222222</v>
      </c>
      <c r="C4187" t="s">
        <v>9</v>
      </c>
      <c r="D4187">
        <v>77</v>
      </c>
      <c r="E4187" t="s">
        <v>19</v>
      </c>
      <c r="F4187" t="s">
        <v>15</v>
      </c>
      <c r="G4187" t="b">
        <v>0</v>
      </c>
      <c r="I4187">
        <v>38</v>
      </c>
      <c r="J4187" t="b">
        <v>0</v>
      </c>
      <c r="K4187">
        <f>YEAR(Table1[[#This Row],[Patient Admission Date]])</f>
        <v>2024</v>
      </c>
      <c r="L4187" t="str">
        <f>TEXT(Table1[[#This Row],[Patient Admission Date]],"mmm")</f>
        <v>Sep</v>
      </c>
      <c r="M4187" t="str">
        <f>TEXT(Table1[[#This Row],[Patient Admission Date]],"ddd")</f>
        <v>Sun</v>
      </c>
      <c r="N4187" t="str">
        <f>TEXT(INT(HOUR(Table1[[#This Row],[Patient Admission Date]])/3)*3,"00")&amp;"-"&amp;TEXT(INT(HOUR(Table1[[#This Row],[Patient Admission Date]])/3)*3+3,"00")</f>
        <v>06-09</v>
      </c>
      <c r="O4187" t="str" cm="1">
        <f t="array" ref="O4187">_xlfn.IFS(Table1[[#This Row],[Patient Age]]&lt;=14,"0-14",Table1[[#This Row],[Patient Age]]&lt;=29,"15-29",Table1[[#This Row],[Patient Age]]&lt;=44,"30-44",Table1[[#This Row],[Patient Age]]&lt;=59,"45-59",Table1[[#This Row],[Patient Age]]&lt;=74,"60-74",TRUE,"75+")</f>
        <v>75+</v>
      </c>
      <c r="P4187" t="str" cm="1">
        <f t="array" ref="P4187">_xlfn.IFS(Table1[[#This Row],[Patient Waittime]]&lt;=15,"0-15",Table1[[#This Row],[Patient Waittime]]&lt;=30,"16-30",Table1[[#This Row],[Patient Waittime]]&lt;=45,"31-45",Table1[[#This Row],[Patient Waittime]]&lt;=60,"46-60",TRUE,"60+")</f>
        <v>31-45</v>
      </c>
      <c r="Q4187">
        <f>--(Table1[[#This Row],[Patient Waittime]]&lt;=30)</f>
        <v>0</v>
      </c>
      <c r="R4187">
        <f>--Table1[[#This Row],[Patient Admission Flag]]</f>
        <v>0</v>
      </c>
      <c r="S4187">
        <f>--AND(Table1[[#This Row],[WithinTarget]]=1,Table1[[#This Row],[Patient Satisfaction Score]]&gt;=7)</f>
        <v>0</v>
      </c>
      <c r="T4187" t="str">
        <f>IF(LEFT(Table1[[#This Row],[Patient Gender]],1)="F","Female","Male")</f>
        <v>Male</v>
      </c>
    </row>
    <row r="4188" spans="1:20" x14ac:dyDescent="0.3">
      <c r="A4188" t="s">
        <v>4292</v>
      </c>
      <c r="B4188" s="1">
        <v>45413.201388888891</v>
      </c>
      <c r="C4188" t="s">
        <v>9</v>
      </c>
      <c r="D4188">
        <v>21</v>
      </c>
      <c r="E4188" t="s">
        <v>19</v>
      </c>
      <c r="F4188" t="s">
        <v>15</v>
      </c>
      <c r="G4188" t="b">
        <v>0</v>
      </c>
      <c r="I4188">
        <v>22</v>
      </c>
      <c r="J4188" t="b">
        <v>0</v>
      </c>
      <c r="K4188">
        <f>YEAR(Table1[[#This Row],[Patient Admission Date]])</f>
        <v>2024</v>
      </c>
      <c r="L4188" t="str">
        <f>TEXT(Table1[[#This Row],[Patient Admission Date]],"mmm")</f>
        <v>May</v>
      </c>
      <c r="M4188" t="str">
        <f>TEXT(Table1[[#This Row],[Patient Admission Date]],"ddd")</f>
        <v>Wed</v>
      </c>
      <c r="N4188" t="str">
        <f>TEXT(INT(HOUR(Table1[[#This Row],[Patient Admission Date]])/3)*3,"00")&amp;"-"&amp;TEXT(INT(HOUR(Table1[[#This Row],[Patient Admission Date]])/3)*3+3,"00")</f>
        <v>03-06</v>
      </c>
      <c r="O4188" t="str" cm="1">
        <f t="array" ref="O4188">_xlfn.IFS(Table1[[#This Row],[Patient Age]]&lt;=14,"0-14",Table1[[#This Row],[Patient Age]]&lt;=29,"15-29",Table1[[#This Row],[Patient Age]]&lt;=44,"30-44",Table1[[#This Row],[Patient Age]]&lt;=59,"45-59",Table1[[#This Row],[Patient Age]]&lt;=74,"60-74",TRUE,"75+")</f>
        <v>15-29</v>
      </c>
      <c r="P4188" t="str" cm="1">
        <f t="array" ref="P4188">_xlfn.IFS(Table1[[#This Row],[Patient Waittime]]&lt;=15,"0-15",Table1[[#This Row],[Patient Waittime]]&lt;=30,"16-30",Table1[[#This Row],[Patient Waittime]]&lt;=45,"31-45",Table1[[#This Row],[Patient Waittime]]&lt;=60,"46-60",TRUE,"60+")</f>
        <v>16-30</v>
      </c>
      <c r="Q4188">
        <f>--(Table1[[#This Row],[Patient Waittime]]&lt;=30)</f>
        <v>1</v>
      </c>
      <c r="R4188">
        <f>--Table1[[#This Row],[Patient Admission Flag]]</f>
        <v>0</v>
      </c>
      <c r="S4188">
        <f>--AND(Table1[[#This Row],[WithinTarget]]=1,Table1[[#This Row],[Patient Satisfaction Score]]&gt;=7)</f>
        <v>0</v>
      </c>
      <c r="T4188" t="str">
        <f>IF(LEFT(Table1[[#This Row],[Patient Gender]],1)="F","Female","Male")</f>
        <v>Male</v>
      </c>
    </row>
    <row r="4189" spans="1:20" x14ac:dyDescent="0.3">
      <c r="A4189" t="s">
        <v>4293</v>
      </c>
      <c r="B4189" s="1">
        <v>45265.005555555559</v>
      </c>
      <c r="C4189" t="s">
        <v>9</v>
      </c>
      <c r="D4189">
        <v>57</v>
      </c>
      <c r="E4189" t="s">
        <v>19</v>
      </c>
      <c r="F4189" t="s">
        <v>15</v>
      </c>
      <c r="G4189" t="b">
        <v>0</v>
      </c>
      <c r="I4189">
        <v>28</v>
      </c>
      <c r="J4189" t="b">
        <v>0</v>
      </c>
      <c r="K4189">
        <f>YEAR(Table1[[#This Row],[Patient Admission Date]])</f>
        <v>2023</v>
      </c>
      <c r="L4189" t="str">
        <f>TEXT(Table1[[#This Row],[Patient Admission Date]],"mmm")</f>
        <v>Dec</v>
      </c>
      <c r="M4189" t="str">
        <f>TEXT(Table1[[#This Row],[Patient Admission Date]],"ddd")</f>
        <v>Tue</v>
      </c>
      <c r="N4189" t="str">
        <f>TEXT(INT(HOUR(Table1[[#This Row],[Patient Admission Date]])/3)*3,"00")&amp;"-"&amp;TEXT(INT(HOUR(Table1[[#This Row],[Patient Admission Date]])/3)*3+3,"00")</f>
        <v>00-03</v>
      </c>
      <c r="O4189" t="str" cm="1">
        <f t="array" ref="O4189">_xlfn.IFS(Table1[[#This Row],[Patient Age]]&lt;=14,"0-14",Table1[[#This Row],[Patient Age]]&lt;=29,"15-29",Table1[[#This Row],[Patient Age]]&lt;=44,"30-44",Table1[[#This Row],[Patient Age]]&lt;=59,"45-59",Table1[[#This Row],[Patient Age]]&lt;=74,"60-74",TRUE,"75+")</f>
        <v>45-59</v>
      </c>
      <c r="P4189" t="str" cm="1">
        <f t="array" ref="P4189">_xlfn.IFS(Table1[[#This Row],[Patient Waittime]]&lt;=15,"0-15",Table1[[#This Row],[Patient Waittime]]&lt;=30,"16-30",Table1[[#This Row],[Patient Waittime]]&lt;=45,"31-45",Table1[[#This Row],[Patient Waittime]]&lt;=60,"46-60",TRUE,"60+")</f>
        <v>16-30</v>
      </c>
      <c r="Q4189">
        <f>--(Table1[[#This Row],[Patient Waittime]]&lt;=30)</f>
        <v>1</v>
      </c>
      <c r="R4189">
        <f>--Table1[[#This Row],[Patient Admission Flag]]</f>
        <v>0</v>
      </c>
      <c r="S4189">
        <f>--AND(Table1[[#This Row],[WithinTarget]]=1,Table1[[#This Row],[Patient Satisfaction Score]]&gt;=7)</f>
        <v>0</v>
      </c>
      <c r="T4189" t="str">
        <f>IF(LEFT(Table1[[#This Row],[Patient Gender]],1)="F","Female","Male")</f>
        <v>Male</v>
      </c>
    </row>
    <row r="4190" spans="1:20" x14ac:dyDescent="0.3">
      <c r="A4190" t="s">
        <v>4294</v>
      </c>
      <c r="B4190" s="1">
        <v>45138.886805555558</v>
      </c>
      <c r="C4190" t="s">
        <v>9</v>
      </c>
      <c r="D4190">
        <v>35</v>
      </c>
      <c r="E4190" t="s">
        <v>19</v>
      </c>
      <c r="F4190" t="s">
        <v>15</v>
      </c>
      <c r="G4190" t="b">
        <v>0</v>
      </c>
      <c r="I4190">
        <v>54</v>
      </c>
      <c r="J4190" t="b">
        <v>0</v>
      </c>
      <c r="K4190">
        <f>YEAR(Table1[[#This Row],[Patient Admission Date]])</f>
        <v>2023</v>
      </c>
      <c r="L4190" t="str">
        <f>TEXT(Table1[[#This Row],[Patient Admission Date]],"mmm")</f>
        <v>Jul</v>
      </c>
      <c r="M4190" t="str">
        <f>TEXT(Table1[[#This Row],[Patient Admission Date]],"ddd")</f>
        <v>Mon</v>
      </c>
      <c r="N4190" t="str">
        <f>TEXT(INT(HOUR(Table1[[#This Row],[Patient Admission Date]])/3)*3,"00")&amp;"-"&amp;TEXT(INT(HOUR(Table1[[#This Row],[Patient Admission Date]])/3)*3+3,"00")</f>
        <v>21-24</v>
      </c>
      <c r="O4190" t="str" cm="1">
        <f t="array" ref="O4190">_xlfn.IFS(Table1[[#This Row],[Patient Age]]&lt;=14,"0-14",Table1[[#This Row],[Patient Age]]&lt;=29,"15-29",Table1[[#This Row],[Patient Age]]&lt;=44,"30-44",Table1[[#This Row],[Patient Age]]&lt;=59,"45-59",Table1[[#This Row],[Patient Age]]&lt;=74,"60-74",TRUE,"75+")</f>
        <v>30-44</v>
      </c>
      <c r="P4190" t="str" cm="1">
        <f t="array" ref="P4190">_xlfn.IFS(Table1[[#This Row],[Patient Waittime]]&lt;=15,"0-15",Table1[[#This Row],[Patient Waittime]]&lt;=30,"16-30",Table1[[#This Row],[Patient Waittime]]&lt;=45,"31-45",Table1[[#This Row],[Patient Waittime]]&lt;=60,"46-60",TRUE,"60+")</f>
        <v>46-60</v>
      </c>
      <c r="Q4190">
        <f>--(Table1[[#This Row],[Patient Waittime]]&lt;=30)</f>
        <v>0</v>
      </c>
      <c r="R4190">
        <f>--Table1[[#This Row],[Patient Admission Flag]]</f>
        <v>0</v>
      </c>
      <c r="S4190">
        <f>--AND(Table1[[#This Row],[WithinTarget]]=1,Table1[[#This Row],[Patient Satisfaction Score]]&gt;=7)</f>
        <v>0</v>
      </c>
      <c r="T4190" t="str">
        <f>IF(LEFT(Table1[[#This Row],[Patient Gender]],1)="F","Female","Male")</f>
        <v>Male</v>
      </c>
    </row>
    <row r="4191" spans="1:20" x14ac:dyDescent="0.3">
      <c r="A4191" t="s">
        <v>4295</v>
      </c>
      <c r="B4191" s="1">
        <v>45150.09097222222</v>
      </c>
      <c r="C4191" t="s">
        <v>9</v>
      </c>
      <c r="D4191">
        <v>68</v>
      </c>
      <c r="E4191" t="s">
        <v>19</v>
      </c>
      <c r="F4191" t="s">
        <v>15</v>
      </c>
      <c r="G4191" t="b">
        <v>0</v>
      </c>
      <c r="I4191">
        <v>17</v>
      </c>
      <c r="J4191" t="b">
        <v>0</v>
      </c>
      <c r="K4191">
        <f>YEAR(Table1[[#This Row],[Patient Admission Date]])</f>
        <v>2023</v>
      </c>
      <c r="L4191" t="str">
        <f>TEXT(Table1[[#This Row],[Patient Admission Date]],"mmm")</f>
        <v>Aug</v>
      </c>
      <c r="M4191" t="str">
        <f>TEXT(Table1[[#This Row],[Patient Admission Date]],"ddd")</f>
        <v>Sat</v>
      </c>
      <c r="N4191" t="str">
        <f>TEXT(INT(HOUR(Table1[[#This Row],[Patient Admission Date]])/3)*3,"00")&amp;"-"&amp;TEXT(INT(HOUR(Table1[[#This Row],[Patient Admission Date]])/3)*3+3,"00")</f>
        <v>00-03</v>
      </c>
      <c r="O4191" t="str" cm="1">
        <f t="array" ref="O4191">_xlfn.IFS(Table1[[#This Row],[Patient Age]]&lt;=14,"0-14",Table1[[#This Row],[Patient Age]]&lt;=29,"15-29",Table1[[#This Row],[Patient Age]]&lt;=44,"30-44",Table1[[#This Row],[Patient Age]]&lt;=59,"45-59",Table1[[#This Row],[Patient Age]]&lt;=74,"60-74",TRUE,"75+")</f>
        <v>60-74</v>
      </c>
      <c r="P4191" t="str" cm="1">
        <f t="array" ref="P4191">_xlfn.IFS(Table1[[#This Row],[Patient Waittime]]&lt;=15,"0-15",Table1[[#This Row],[Patient Waittime]]&lt;=30,"16-30",Table1[[#This Row],[Patient Waittime]]&lt;=45,"31-45",Table1[[#This Row],[Patient Waittime]]&lt;=60,"46-60",TRUE,"60+")</f>
        <v>16-30</v>
      </c>
      <c r="Q4191">
        <f>--(Table1[[#This Row],[Patient Waittime]]&lt;=30)</f>
        <v>1</v>
      </c>
      <c r="R4191">
        <f>--Table1[[#This Row],[Patient Admission Flag]]</f>
        <v>0</v>
      </c>
      <c r="S4191">
        <f>--AND(Table1[[#This Row],[WithinTarget]]=1,Table1[[#This Row],[Patient Satisfaction Score]]&gt;=7)</f>
        <v>0</v>
      </c>
      <c r="T4191" t="str">
        <f>IF(LEFT(Table1[[#This Row],[Patient Gender]],1)="F","Female","Male")</f>
        <v>Male</v>
      </c>
    </row>
    <row r="4192" spans="1:20" x14ac:dyDescent="0.3">
      <c r="A4192" t="s">
        <v>4296</v>
      </c>
      <c r="B4192" s="1">
        <v>45367.268055555556</v>
      </c>
      <c r="C4192" t="s">
        <v>9</v>
      </c>
      <c r="D4192">
        <v>62</v>
      </c>
      <c r="E4192" t="s">
        <v>19</v>
      </c>
      <c r="F4192" t="s">
        <v>15</v>
      </c>
      <c r="G4192" t="b">
        <v>0</v>
      </c>
      <c r="I4192">
        <v>18</v>
      </c>
      <c r="J4192" t="b">
        <v>0</v>
      </c>
      <c r="K4192">
        <f>YEAR(Table1[[#This Row],[Patient Admission Date]])</f>
        <v>2024</v>
      </c>
      <c r="L4192" t="str">
        <f>TEXT(Table1[[#This Row],[Patient Admission Date]],"mmm")</f>
        <v>Mar</v>
      </c>
      <c r="M4192" t="str">
        <f>TEXT(Table1[[#This Row],[Patient Admission Date]],"ddd")</f>
        <v>Sat</v>
      </c>
      <c r="N4192" t="str">
        <f>TEXT(INT(HOUR(Table1[[#This Row],[Patient Admission Date]])/3)*3,"00")&amp;"-"&amp;TEXT(INT(HOUR(Table1[[#This Row],[Patient Admission Date]])/3)*3+3,"00")</f>
        <v>06-09</v>
      </c>
      <c r="O4192" t="str" cm="1">
        <f t="array" ref="O4192">_xlfn.IFS(Table1[[#This Row],[Patient Age]]&lt;=14,"0-14",Table1[[#This Row],[Patient Age]]&lt;=29,"15-29",Table1[[#This Row],[Patient Age]]&lt;=44,"30-44",Table1[[#This Row],[Patient Age]]&lt;=59,"45-59",Table1[[#This Row],[Patient Age]]&lt;=74,"60-74",TRUE,"75+")</f>
        <v>60-74</v>
      </c>
      <c r="P4192" t="str" cm="1">
        <f t="array" ref="P4192">_xlfn.IFS(Table1[[#This Row],[Patient Waittime]]&lt;=15,"0-15",Table1[[#This Row],[Patient Waittime]]&lt;=30,"16-30",Table1[[#This Row],[Patient Waittime]]&lt;=45,"31-45",Table1[[#This Row],[Patient Waittime]]&lt;=60,"46-60",TRUE,"60+")</f>
        <v>16-30</v>
      </c>
      <c r="Q4192">
        <f>--(Table1[[#This Row],[Patient Waittime]]&lt;=30)</f>
        <v>1</v>
      </c>
      <c r="R4192">
        <f>--Table1[[#This Row],[Patient Admission Flag]]</f>
        <v>0</v>
      </c>
      <c r="S4192">
        <f>--AND(Table1[[#This Row],[WithinTarget]]=1,Table1[[#This Row],[Patient Satisfaction Score]]&gt;=7)</f>
        <v>0</v>
      </c>
      <c r="T4192" t="str">
        <f>IF(LEFT(Table1[[#This Row],[Patient Gender]],1)="F","Female","Male")</f>
        <v>Male</v>
      </c>
    </row>
    <row r="4193" spans="1:20" x14ac:dyDescent="0.3">
      <c r="A4193" t="s">
        <v>4297</v>
      </c>
      <c r="B4193" s="1">
        <v>45327.804166666669</v>
      </c>
      <c r="C4193" t="s">
        <v>9</v>
      </c>
      <c r="D4193">
        <v>70</v>
      </c>
      <c r="E4193" t="s">
        <v>19</v>
      </c>
      <c r="F4193" t="s">
        <v>15</v>
      </c>
      <c r="G4193" t="b">
        <v>0</v>
      </c>
      <c r="I4193">
        <v>28</v>
      </c>
      <c r="J4193" t="b">
        <v>0</v>
      </c>
      <c r="K4193">
        <f>YEAR(Table1[[#This Row],[Patient Admission Date]])</f>
        <v>2024</v>
      </c>
      <c r="L4193" t="str">
        <f>TEXT(Table1[[#This Row],[Patient Admission Date]],"mmm")</f>
        <v>Feb</v>
      </c>
      <c r="M4193" t="str">
        <f>TEXT(Table1[[#This Row],[Patient Admission Date]],"ddd")</f>
        <v>Mon</v>
      </c>
      <c r="N4193" t="str">
        <f>TEXT(INT(HOUR(Table1[[#This Row],[Patient Admission Date]])/3)*3,"00")&amp;"-"&amp;TEXT(INT(HOUR(Table1[[#This Row],[Patient Admission Date]])/3)*3+3,"00")</f>
        <v>18-21</v>
      </c>
      <c r="O4193" t="str" cm="1">
        <f t="array" ref="O4193">_xlfn.IFS(Table1[[#This Row],[Patient Age]]&lt;=14,"0-14",Table1[[#This Row],[Patient Age]]&lt;=29,"15-29",Table1[[#This Row],[Patient Age]]&lt;=44,"30-44",Table1[[#This Row],[Patient Age]]&lt;=59,"45-59",Table1[[#This Row],[Patient Age]]&lt;=74,"60-74",TRUE,"75+")</f>
        <v>60-74</v>
      </c>
      <c r="P4193" t="str" cm="1">
        <f t="array" ref="P4193">_xlfn.IFS(Table1[[#This Row],[Patient Waittime]]&lt;=15,"0-15",Table1[[#This Row],[Patient Waittime]]&lt;=30,"16-30",Table1[[#This Row],[Patient Waittime]]&lt;=45,"31-45",Table1[[#This Row],[Patient Waittime]]&lt;=60,"46-60",TRUE,"60+")</f>
        <v>16-30</v>
      </c>
      <c r="Q4193">
        <f>--(Table1[[#This Row],[Patient Waittime]]&lt;=30)</f>
        <v>1</v>
      </c>
      <c r="R4193">
        <f>--Table1[[#This Row],[Patient Admission Flag]]</f>
        <v>0</v>
      </c>
      <c r="S4193">
        <f>--AND(Table1[[#This Row],[WithinTarget]]=1,Table1[[#This Row],[Patient Satisfaction Score]]&gt;=7)</f>
        <v>0</v>
      </c>
      <c r="T4193" t="str">
        <f>IF(LEFT(Table1[[#This Row],[Patient Gender]],1)="F","Female","Male")</f>
        <v>Male</v>
      </c>
    </row>
    <row r="4194" spans="1:20" x14ac:dyDescent="0.3">
      <c r="A4194" t="s">
        <v>4298</v>
      </c>
      <c r="B4194" s="1">
        <v>45220.318749999999</v>
      </c>
      <c r="C4194" t="s">
        <v>9</v>
      </c>
      <c r="D4194">
        <v>33</v>
      </c>
      <c r="E4194" t="s">
        <v>19</v>
      </c>
      <c r="F4194" t="s">
        <v>15</v>
      </c>
      <c r="G4194" t="b">
        <v>0</v>
      </c>
      <c r="I4194">
        <v>32</v>
      </c>
      <c r="J4194" t="b">
        <v>0</v>
      </c>
      <c r="K4194">
        <f>YEAR(Table1[[#This Row],[Patient Admission Date]])</f>
        <v>2023</v>
      </c>
      <c r="L4194" t="str">
        <f>TEXT(Table1[[#This Row],[Patient Admission Date]],"mmm")</f>
        <v>Oct</v>
      </c>
      <c r="M4194" t="str">
        <f>TEXT(Table1[[#This Row],[Patient Admission Date]],"ddd")</f>
        <v>Sat</v>
      </c>
      <c r="N4194" t="str">
        <f>TEXT(INT(HOUR(Table1[[#This Row],[Patient Admission Date]])/3)*3,"00")&amp;"-"&amp;TEXT(INT(HOUR(Table1[[#This Row],[Patient Admission Date]])/3)*3+3,"00")</f>
        <v>06-09</v>
      </c>
      <c r="O4194" t="str" cm="1">
        <f t="array" ref="O4194">_xlfn.IFS(Table1[[#This Row],[Patient Age]]&lt;=14,"0-14",Table1[[#This Row],[Patient Age]]&lt;=29,"15-29",Table1[[#This Row],[Patient Age]]&lt;=44,"30-44",Table1[[#This Row],[Patient Age]]&lt;=59,"45-59",Table1[[#This Row],[Patient Age]]&lt;=74,"60-74",TRUE,"75+")</f>
        <v>30-44</v>
      </c>
      <c r="P4194" t="str" cm="1">
        <f t="array" ref="P4194">_xlfn.IFS(Table1[[#This Row],[Patient Waittime]]&lt;=15,"0-15",Table1[[#This Row],[Patient Waittime]]&lt;=30,"16-30",Table1[[#This Row],[Patient Waittime]]&lt;=45,"31-45",Table1[[#This Row],[Patient Waittime]]&lt;=60,"46-60",TRUE,"60+")</f>
        <v>31-45</v>
      </c>
      <c r="Q4194">
        <f>--(Table1[[#This Row],[Patient Waittime]]&lt;=30)</f>
        <v>0</v>
      </c>
      <c r="R4194">
        <f>--Table1[[#This Row],[Patient Admission Flag]]</f>
        <v>0</v>
      </c>
      <c r="S4194">
        <f>--AND(Table1[[#This Row],[WithinTarget]]=1,Table1[[#This Row],[Patient Satisfaction Score]]&gt;=7)</f>
        <v>0</v>
      </c>
      <c r="T4194" t="str">
        <f>IF(LEFT(Table1[[#This Row],[Patient Gender]],1)="F","Female","Male")</f>
        <v>Male</v>
      </c>
    </row>
    <row r="4195" spans="1:20" x14ac:dyDescent="0.3">
      <c r="A4195" t="s">
        <v>4299</v>
      </c>
      <c r="B4195" s="1">
        <v>45145.140277777777</v>
      </c>
      <c r="C4195" t="s">
        <v>9</v>
      </c>
      <c r="D4195">
        <v>18</v>
      </c>
      <c r="E4195" t="s">
        <v>19</v>
      </c>
      <c r="F4195" t="s">
        <v>15</v>
      </c>
      <c r="G4195" t="b">
        <v>0</v>
      </c>
      <c r="I4195">
        <v>38</v>
      </c>
      <c r="J4195" t="b">
        <v>0</v>
      </c>
      <c r="K4195">
        <f>YEAR(Table1[[#This Row],[Patient Admission Date]])</f>
        <v>2023</v>
      </c>
      <c r="L4195" t="str">
        <f>TEXT(Table1[[#This Row],[Patient Admission Date]],"mmm")</f>
        <v>Aug</v>
      </c>
      <c r="M4195" t="str">
        <f>TEXT(Table1[[#This Row],[Patient Admission Date]],"ddd")</f>
        <v>Mon</v>
      </c>
      <c r="N4195" t="str">
        <f>TEXT(INT(HOUR(Table1[[#This Row],[Patient Admission Date]])/3)*3,"00")&amp;"-"&amp;TEXT(INT(HOUR(Table1[[#This Row],[Patient Admission Date]])/3)*3+3,"00")</f>
        <v>03-06</v>
      </c>
      <c r="O4195" t="str" cm="1">
        <f t="array" ref="O4195">_xlfn.IFS(Table1[[#This Row],[Patient Age]]&lt;=14,"0-14",Table1[[#This Row],[Patient Age]]&lt;=29,"15-29",Table1[[#This Row],[Patient Age]]&lt;=44,"30-44",Table1[[#This Row],[Patient Age]]&lt;=59,"45-59",Table1[[#This Row],[Patient Age]]&lt;=74,"60-74",TRUE,"75+")</f>
        <v>15-29</v>
      </c>
      <c r="P4195" t="str" cm="1">
        <f t="array" ref="P4195">_xlfn.IFS(Table1[[#This Row],[Patient Waittime]]&lt;=15,"0-15",Table1[[#This Row],[Patient Waittime]]&lt;=30,"16-30",Table1[[#This Row],[Patient Waittime]]&lt;=45,"31-45",Table1[[#This Row],[Patient Waittime]]&lt;=60,"46-60",TRUE,"60+")</f>
        <v>31-45</v>
      </c>
      <c r="Q4195">
        <f>--(Table1[[#This Row],[Patient Waittime]]&lt;=30)</f>
        <v>0</v>
      </c>
      <c r="R4195">
        <f>--Table1[[#This Row],[Patient Admission Flag]]</f>
        <v>0</v>
      </c>
      <c r="S4195">
        <f>--AND(Table1[[#This Row],[WithinTarget]]=1,Table1[[#This Row],[Patient Satisfaction Score]]&gt;=7)</f>
        <v>0</v>
      </c>
      <c r="T4195" t="str">
        <f>IF(LEFT(Table1[[#This Row],[Patient Gender]],1)="F","Female","Male")</f>
        <v>Male</v>
      </c>
    </row>
    <row r="4196" spans="1:20" x14ac:dyDescent="0.3">
      <c r="A4196" t="s">
        <v>4300</v>
      </c>
      <c r="B4196" s="1">
        <v>45475.852083333331</v>
      </c>
      <c r="C4196" t="s">
        <v>9</v>
      </c>
      <c r="D4196">
        <v>22</v>
      </c>
      <c r="E4196" t="s">
        <v>19</v>
      </c>
      <c r="F4196" t="s">
        <v>15</v>
      </c>
      <c r="G4196" t="b">
        <v>0</v>
      </c>
      <c r="I4196">
        <v>44</v>
      </c>
      <c r="J4196" t="b">
        <v>0</v>
      </c>
      <c r="K4196">
        <f>YEAR(Table1[[#This Row],[Patient Admission Date]])</f>
        <v>2024</v>
      </c>
      <c r="L4196" t="str">
        <f>TEXT(Table1[[#This Row],[Patient Admission Date]],"mmm")</f>
        <v>Jul</v>
      </c>
      <c r="M4196" t="str">
        <f>TEXT(Table1[[#This Row],[Patient Admission Date]],"ddd")</f>
        <v>Tue</v>
      </c>
      <c r="N4196" t="str">
        <f>TEXT(INT(HOUR(Table1[[#This Row],[Patient Admission Date]])/3)*3,"00")&amp;"-"&amp;TEXT(INT(HOUR(Table1[[#This Row],[Patient Admission Date]])/3)*3+3,"00")</f>
        <v>18-21</v>
      </c>
      <c r="O4196" t="str" cm="1">
        <f t="array" ref="O4196">_xlfn.IFS(Table1[[#This Row],[Patient Age]]&lt;=14,"0-14",Table1[[#This Row],[Patient Age]]&lt;=29,"15-29",Table1[[#This Row],[Patient Age]]&lt;=44,"30-44",Table1[[#This Row],[Patient Age]]&lt;=59,"45-59",Table1[[#This Row],[Patient Age]]&lt;=74,"60-74",TRUE,"75+")</f>
        <v>15-29</v>
      </c>
      <c r="P4196" t="str" cm="1">
        <f t="array" ref="P4196">_xlfn.IFS(Table1[[#This Row],[Patient Waittime]]&lt;=15,"0-15",Table1[[#This Row],[Patient Waittime]]&lt;=30,"16-30",Table1[[#This Row],[Patient Waittime]]&lt;=45,"31-45",Table1[[#This Row],[Patient Waittime]]&lt;=60,"46-60",TRUE,"60+")</f>
        <v>31-45</v>
      </c>
      <c r="Q4196">
        <f>--(Table1[[#This Row],[Patient Waittime]]&lt;=30)</f>
        <v>0</v>
      </c>
      <c r="R4196">
        <f>--Table1[[#This Row],[Patient Admission Flag]]</f>
        <v>0</v>
      </c>
      <c r="S4196">
        <f>--AND(Table1[[#This Row],[WithinTarget]]=1,Table1[[#This Row],[Patient Satisfaction Score]]&gt;=7)</f>
        <v>0</v>
      </c>
      <c r="T4196" t="str">
        <f>IF(LEFT(Table1[[#This Row],[Patient Gender]],1)="F","Female","Male")</f>
        <v>Male</v>
      </c>
    </row>
    <row r="4197" spans="1:20" x14ac:dyDescent="0.3">
      <c r="A4197" t="s">
        <v>4301</v>
      </c>
      <c r="B4197" s="1">
        <v>45542.97152777778</v>
      </c>
      <c r="C4197" t="s">
        <v>9</v>
      </c>
      <c r="D4197">
        <v>23</v>
      </c>
      <c r="E4197" t="s">
        <v>19</v>
      </c>
      <c r="F4197" t="s">
        <v>15</v>
      </c>
      <c r="G4197" t="b">
        <v>0</v>
      </c>
      <c r="I4197">
        <v>58</v>
      </c>
      <c r="J4197" t="b">
        <v>0</v>
      </c>
      <c r="K4197">
        <f>YEAR(Table1[[#This Row],[Patient Admission Date]])</f>
        <v>2024</v>
      </c>
      <c r="L4197" t="str">
        <f>TEXT(Table1[[#This Row],[Patient Admission Date]],"mmm")</f>
        <v>Sep</v>
      </c>
      <c r="M4197" t="str">
        <f>TEXT(Table1[[#This Row],[Patient Admission Date]],"ddd")</f>
        <v>Sat</v>
      </c>
      <c r="N4197" t="str">
        <f>TEXT(INT(HOUR(Table1[[#This Row],[Patient Admission Date]])/3)*3,"00")&amp;"-"&amp;TEXT(INT(HOUR(Table1[[#This Row],[Patient Admission Date]])/3)*3+3,"00")</f>
        <v>21-24</v>
      </c>
      <c r="O4197" t="str" cm="1">
        <f t="array" ref="O4197">_xlfn.IFS(Table1[[#This Row],[Patient Age]]&lt;=14,"0-14",Table1[[#This Row],[Patient Age]]&lt;=29,"15-29",Table1[[#This Row],[Patient Age]]&lt;=44,"30-44",Table1[[#This Row],[Patient Age]]&lt;=59,"45-59",Table1[[#This Row],[Patient Age]]&lt;=74,"60-74",TRUE,"75+")</f>
        <v>15-29</v>
      </c>
      <c r="P4197" t="str" cm="1">
        <f t="array" ref="P4197">_xlfn.IFS(Table1[[#This Row],[Patient Waittime]]&lt;=15,"0-15",Table1[[#This Row],[Patient Waittime]]&lt;=30,"16-30",Table1[[#This Row],[Patient Waittime]]&lt;=45,"31-45",Table1[[#This Row],[Patient Waittime]]&lt;=60,"46-60",TRUE,"60+")</f>
        <v>46-60</v>
      </c>
      <c r="Q4197">
        <f>--(Table1[[#This Row],[Patient Waittime]]&lt;=30)</f>
        <v>0</v>
      </c>
      <c r="R4197">
        <f>--Table1[[#This Row],[Patient Admission Flag]]</f>
        <v>0</v>
      </c>
      <c r="S4197">
        <f>--AND(Table1[[#This Row],[WithinTarget]]=1,Table1[[#This Row],[Patient Satisfaction Score]]&gt;=7)</f>
        <v>0</v>
      </c>
      <c r="T4197" t="str">
        <f>IF(LEFT(Table1[[#This Row],[Patient Gender]],1)="F","Female","Male")</f>
        <v>Male</v>
      </c>
    </row>
    <row r="4198" spans="1:20" x14ac:dyDescent="0.3">
      <c r="A4198" t="s">
        <v>4302</v>
      </c>
      <c r="B4198" s="1">
        <v>45198.206944444442</v>
      </c>
      <c r="C4198" t="s">
        <v>9</v>
      </c>
      <c r="D4198">
        <v>65</v>
      </c>
      <c r="E4198" t="s">
        <v>19</v>
      </c>
      <c r="F4198" t="s">
        <v>15</v>
      </c>
      <c r="G4198" t="b">
        <v>0</v>
      </c>
      <c r="I4198">
        <v>43</v>
      </c>
      <c r="J4198" t="b">
        <v>0</v>
      </c>
      <c r="K4198">
        <f>YEAR(Table1[[#This Row],[Patient Admission Date]])</f>
        <v>2023</v>
      </c>
      <c r="L4198" t="str">
        <f>TEXT(Table1[[#This Row],[Patient Admission Date]],"mmm")</f>
        <v>Sep</v>
      </c>
      <c r="M4198" t="str">
        <f>TEXT(Table1[[#This Row],[Patient Admission Date]],"ddd")</f>
        <v>Fri</v>
      </c>
      <c r="N4198" t="str">
        <f>TEXT(INT(HOUR(Table1[[#This Row],[Patient Admission Date]])/3)*3,"00")&amp;"-"&amp;TEXT(INT(HOUR(Table1[[#This Row],[Patient Admission Date]])/3)*3+3,"00")</f>
        <v>03-06</v>
      </c>
      <c r="O4198" t="str" cm="1">
        <f t="array" ref="O4198">_xlfn.IFS(Table1[[#This Row],[Patient Age]]&lt;=14,"0-14",Table1[[#This Row],[Patient Age]]&lt;=29,"15-29",Table1[[#This Row],[Patient Age]]&lt;=44,"30-44",Table1[[#This Row],[Patient Age]]&lt;=59,"45-59",Table1[[#This Row],[Patient Age]]&lt;=74,"60-74",TRUE,"75+")</f>
        <v>60-74</v>
      </c>
      <c r="P4198" t="str" cm="1">
        <f t="array" ref="P4198">_xlfn.IFS(Table1[[#This Row],[Patient Waittime]]&lt;=15,"0-15",Table1[[#This Row],[Patient Waittime]]&lt;=30,"16-30",Table1[[#This Row],[Patient Waittime]]&lt;=45,"31-45",Table1[[#This Row],[Patient Waittime]]&lt;=60,"46-60",TRUE,"60+")</f>
        <v>31-45</v>
      </c>
      <c r="Q4198">
        <f>--(Table1[[#This Row],[Patient Waittime]]&lt;=30)</f>
        <v>0</v>
      </c>
      <c r="R4198">
        <f>--Table1[[#This Row],[Patient Admission Flag]]</f>
        <v>0</v>
      </c>
      <c r="S4198">
        <f>--AND(Table1[[#This Row],[WithinTarget]]=1,Table1[[#This Row],[Patient Satisfaction Score]]&gt;=7)</f>
        <v>0</v>
      </c>
      <c r="T4198" t="str">
        <f>IF(LEFT(Table1[[#This Row],[Patient Gender]],1)="F","Female","Male")</f>
        <v>Male</v>
      </c>
    </row>
    <row r="4199" spans="1:20" x14ac:dyDescent="0.3">
      <c r="A4199" t="s">
        <v>4303</v>
      </c>
      <c r="B4199" s="1">
        <v>45251.195833333331</v>
      </c>
      <c r="C4199" t="s">
        <v>9</v>
      </c>
      <c r="D4199">
        <v>65</v>
      </c>
      <c r="E4199" t="s">
        <v>19</v>
      </c>
      <c r="F4199" t="s">
        <v>15</v>
      </c>
      <c r="G4199" t="b">
        <v>0</v>
      </c>
      <c r="I4199">
        <v>45</v>
      </c>
      <c r="J4199" t="b">
        <v>0</v>
      </c>
      <c r="K4199">
        <f>YEAR(Table1[[#This Row],[Patient Admission Date]])</f>
        <v>2023</v>
      </c>
      <c r="L4199" t="str">
        <f>TEXT(Table1[[#This Row],[Patient Admission Date]],"mmm")</f>
        <v>Nov</v>
      </c>
      <c r="M4199" t="str">
        <f>TEXT(Table1[[#This Row],[Patient Admission Date]],"ddd")</f>
        <v>Tue</v>
      </c>
      <c r="N4199" t="str">
        <f>TEXT(INT(HOUR(Table1[[#This Row],[Patient Admission Date]])/3)*3,"00")&amp;"-"&amp;TEXT(INT(HOUR(Table1[[#This Row],[Patient Admission Date]])/3)*3+3,"00")</f>
        <v>03-06</v>
      </c>
      <c r="O4199" t="str" cm="1">
        <f t="array" ref="O4199">_xlfn.IFS(Table1[[#This Row],[Patient Age]]&lt;=14,"0-14",Table1[[#This Row],[Patient Age]]&lt;=29,"15-29",Table1[[#This Row],[Patient Age]]&lt;=44,"30-44",Table1[[#This Row],[Patient Age]]&lt;=59,"45-59",Table1[[#This Row],[Patient Age]]&lt;=74,"60-74",TRUE,"75+")</f>
        <v>60-74</v>
      </c>
      <c r="P4199" t="str" cm="1">
        <f t="array" ref="P4199">_xlfn.IFS(Table1[[#This Row],[Patient Waittime]]&lt;=15,"0-15",Table1[[#This Row],[Patient Waittime]]&lt;=30,"16-30",Table1[[#This Row],[Patient Waittime]]&lt;=45,"31-45",Table1[[#This Row],[Patient Waittime]]&lt;=60,"46-60",TRUE,"60+")</f>
        <v>31-45</v>
      </c>
      <c r="Q4199">
        <f>--(Table1[[#This Row],[Patient Waittime]]&lt;=30)</f>
        <v>0</v>
      </c>
      <c r="R4199">
        <f>--Table1[[#This Row],[Patient Admission Flag]]</f>
        <v>0</v>
      </c>
      <c r="S4199">
        <f>--AND(Table1[[#This Row],[WithinTarget]]=1,Table1[[#This Row],[Patient Satisfaction Score]]&gt;=7)</f>
        <v>0</v>
      </c>
      <c r="T4199" t="str">
        <f>IF(LEFT(Table1[[#This Row],[Patient Gender]],1)="F","Female","Male")</f>
        <v>Male</v>
      </c>
    </row>
    <row r="4200" spans="1:20" x14ac:dyDescent="0.3">
      <c r="A4200" t="s">
        <v>4304</v>
      </c>
      <c r="B4200" s="1">
        <v>45589.761805555558</v>
      </c>
      <c r="C4200" t="s">
        <v>9</v>
      </c>
      <c r="D4200">
        <v>9</v>
      </c>
      <c r="E4200" t="s">
        <v>19</v>
      </c>
      <c r="F4200" t="s">
        <v>15</v>
      </c>
      <c r="G4200" t="b">
        <v>0</v>
      </c>
      <c r="I4200">
        <v>50</v>
      </c>
      <c r="J4200" t="b">
        <v>0</v>
      </c>
      <c r="K4200">
        <f>YEAR(Table1[[#This Row],[Patient Admission Date]])</f>
        <v>2024</v>
      </c>
      <c r="L4200" t="str">
        <f>TEXT(Table1[[#This Row],[Patient Admission Date]],"mmm")</f>
        <v>Oct</v>
      </c>
      <c r="M4200" t="str">
        <f>TEXT(Table1[[#This Row],[Patient Admission Date]],"ddd")</f>
        <v>Thu</v>
      </c>
      <c r="N4200" t="str">
        <f>TEXT(INT(HOUR(Table1[[#This Row],[Patient Admission Date]])/3)*3,"00")&amp;"-"&amp;TEXT(INT(HOUR(Table1[[#This Row],[Patient Admission Date]])/3)*3+3,"00")</f>
        <v>18-21</v>
      </c>
      <c r="O4200" t="str" cm="1">
        <f t="array" ref="O4200">_xlfn.IFS(Table1[[#This Row],[Patient Age]]&lt;=14,"0-14",Table1[[#This Row],[Patient Age]]&lt;=29,"15-29",Table1[[#This Row],[Patient Age]]&lt;=44,"30-44",Table1[[#This Row],[Patient Age]]&lt;=59,"45-59",Table1[[#This Row],[Patient Age]]&lt;=74,"60-74",TRUE,"75+")</f>
        <v>0-14</v>
      </c>
      <c r="P4200" t="str" cm="1">
        <f t="array" ref="P4200">_xlfn.IFS(Table1[[#This Row],[Patient Waittime]]&lt;=15,"0-15",Table1[[#This Row],[Patient Waittime]]&lt;=30,"16-30",Table1[[#This Row],[Patient Waittime]]&lt;=45,"31-45",Table1[[#This Row],[Patient Waittime]]&lt;=60,"46-60",TRUE,"60+")</f>
        <v>46-60</v>
      </c>
      <c r="Q4200">
        <f>--(Table1[[#This Row],[Patient Waittime]]&lt;=30)</f>
        <v>0</v>
      </c>
      <c r="R4200">
        <f>--Table1[[#This Row],[Patient Admission Flag]]</f>
        <v>0</v>
      </c>
      <c r="S4200">
        <f>--AND(Table1[[#This Row],[WithinTarget]]=1,Table1[[#This Row],[Patient Satisfaction Score]]&gt;=7)</f>
        <v>0</v>
      </c>
      <c r="T4200" t="str">
        <f>IF(LEFT(Table1[[#This Row],[Patient Gender]],1)="F","Female","Male")</f>
        <v>Male</v>
      </c>
    </row>
    <row r="4201" spans="1:20" x14ac:dyDescent="0.3">
      <c r="A4201" t="s">
        <v>4305</v>
      </c>
      <c r="B4201" s="1">
        <v>45029.87777777778</v>
      </c>
      <c r="C4201" t="s">
        <v>9</v>
      </c>
      <c r="D4201">
        <v>36</v>
      </c>
      <c r="E4201" t="s">
        <v>19</v>
      </c>
      <c r="F4201" t="s">
        <v>15</v>
      </c>
      <c r="G4201" t="b">
        <v>0</v>
      </c>
      <c r="I4201">
        <v>54</v>
      </c>
      <c r="J4201" t="b">
        <v>0</v>
      </c>
      <c r="K4201">
        <f>YEAR(Table1[[#This Row],[Patient Admission Date]])</f>
        <v>2023</v>
      </c>
      <c r="L4201" t="str">
        <f>TEXT(Table1[[#This Row],[Patient Admission Date]],"mmm")</f>
        <v>Apr</v>
      </c>
      <c r="M4201" t="str">
        <f>TEXT(Table1[[#This Row],[Patient Admission Date]],"ddd")</f>
        <v>Thu</v>
      </c>
      <c r="N4201" t="str">
        <f>TEXT(INT(HOUR(Table1[[#This Row],[Patient Admission Date]])/3)*3,"00")&amp;"-"&amp;TEXT(INT(HOUR(Table1[[#This Row],[Patient Admission Date]])/3)*3+3,"00")</f>
        <v>21-24</v>
      </c>
      <c r="O4201" t="str" cm="1">
        <f t="array" ref="O4201">_xlfn.IFS(Table1[[#This Row],[Patient Age]]&lt;=14,"0-14",Table1[[#This Row],[Patient Age]]&lt;=29,"15-29",Table1[[#This Row],[Patient Age]]&lt;=44,"30-44",Table1[[#This Row],[Patient Age]]&lt;=59,"45-59",Table1[[#This Row],[Patient Age]]&lt;=74,"60-74",TRUE,"75+")</f>
        <v>30-44</v>
      </c>
      <c r="P4201" t="str" cm="1">
        <f t="array" ref="P4201">_xlfn.IFS(Table1[[#This Row],[Patient Waittime]]&lt;=15,"0-15",Table1[[#This Row],[Patient Waittime]]&lt;=30,"16-30",Table1[[#This Row],[Patient Waittime]]&lt;=45,"31-45",Table1[[#This Row],[Patient Waittime]]&lt;=60,"46-60",TRUE,"60+")</f>
        <v>46-60</v>
      </c>
      <c r="Q4201">
        <f>--(Table1[[#This Row],[Patient Waittime]]&lt;=30)</f>
        <v>0</v>
      </c>
      <c r="R4201">
        <f>--Table1[[#This Row],[Patient Admission Flag]]</f>
        <v>0</v>
      </c>
      <c r="S4201">
        <f>--AND(Table1[[#This Row],[WithinTarget]]=1,Table1[[#This Row],[Patient Satisfaction Score]]&gt;=7)</f>
        <v>0</v>
      </c>
      <c r="T4201" t="str">
        <f>IF(LEFT(Table1[[#This Row],[Patient Gender]],1)="F","Female","Male")</f>
        <v>Male</v>
      </c>
    </row>
    <row r="4202" spans="1:20" x14ac:dyDescent="0.3">
      <c r="A4202" t="s">
        <v>4306</v>
      </c>
      <c r="B4202" s="1">
        <v>45587.963194444441</v>
      </c>
      <c r="C4202" t="s">
        <v>9</v>
      </c>
      <c r="D4202">
        <v>71</v>
      </c>
      <c r="E4202" t="s">
        <v>19</v>
      </c>
      <c r="F4202" t="s">
        <v>15</v>
      </c>
      <c r="G4202" t="b">
        <v>0</v>
      </c>
      <c r="I4202">
        <v>34</v>
      </c>
      <c r="J4202" t="b">
        <v>0</v>
      </c>
      <c r="K4202">
        <f>YEAR(Table1[[#This Row],[Patient Admission Date]])</f>
        <v>2024</v>
      </c>
      <c r="L4202" t="str">
        <f>TEXT(Table1[[#This Row],[Patient Admission Date]],"mmm")</f>
        <v>Oct</v>
      </c>
      <c r="M4202" t="str">
        <f>TEXT(Table1[[#This Row],[Patient Admission Date]],"ddd")</f>
        <v>Tue</v>
      </c>
      <c r="N4202" t="str">
        <f>TEXT(INT(HOUR(Table1[[#This Row],[Patient Admission Date]])/3)*3,"00")&amp;"-"&amp;TEXT(INT(HOUR(Table1[[#This Row],[Patient Admission Date]])/3)*3+3,"00")</f>
        <v>21-24</v>
      </c>
      <c r="O4202" t="str" cm="1">
        <f t="array" ref="O4202">_xlfn.IFS(Table1[[#This Row],[Patient Age]]&lt;=14,"0-14",Table1[[#This Row],[Patient Age]]&lt;=29,"15-29",Table1[[#This Row],[Patient Age]]&lt;=44,"30-44",Table1[[#This Row],[Patient Age]]&lt;=59,"45-59",Table1[[#This Row],[Patient Age]]&lt;=74,"60-74",TRUE,"75+")</f>
        <v>60-74</v>
      </c>
      <c r="P4202" t="str" cm="1">
        <f t="array" ref="P4202">_xlfn.IFS(Table1[[#This Row],[Patient Waittime]]&lt;=15,"0-15",Table1[[#This Row],[Patient Waittime]]&lt;=30,"16-30",Table1[[#This Row],[Patient Waittime]]&lt;=45,"31-45",Table1[[#This Row],[Patient Waittime]]&lt;=60,"46-60",TRUE,"60+")</f>
        <v>31-45</v>
      </c>
      <c r="Q4202">
        <f>--(Table1[[#This Row],[Patient Waittime]]&lt;=30)</f>
        <v>0</v>
      </c>
      <c r="R4202">
        <f>--Table1[[#This Row],[Patient Admission Flag]]</f>
        <v>0</v>
      </c>
      <c r="S4202">
        <f>--AND(Table1[[#This Row],[WithinTarget]]=1,Table1[[#This Row],[Patient Satisfaction Score]]&gt;=7)</f>
        <v>0</v>
      </c>
      <c r="T4202" t="str">
        <f>IF(LEFT(Table1[[#This Row],[Patient Gender]],1)="F","Female","Male")</f>
        <v>Male</v>
      </c>
    </row>
    <row r="4203" spans="1:20" x14ac:dyDescent="0.3">
      <c r="A4203" t="s">
        <v>4307</v>
      </c>
      <c r="B4203" s="1">
        <v>45147.711805555555</v>
      </c>
      <c r="C4203" t="s">
        <v>9</v>
      </c>
      <c r="D4203">
        <v>5</v>
      </c>
      <c r="E4203" t="s">
        <v>19</v>
      </c>
      <c r="F4203" t="s">
        <v>15</v>
      </c>
      <c r="G4203" t="b">
        <v>0</v>
      </c>
      <c r="I4203">
        <v>46</v>
      </c>
      <c r="J4203" t="b">
        <v>0</v>
      </c>
      <c r="K4203">
        <f>YEAR(Table1[[#This Row],[Patient Admission Date]])</f>
        <v>2023</v>
      </c>
      <c r="L4203" t="str">
        <f>TEXT(Table1[[#This Row],[Patient Admission Date]],"mmm")</f>
        <v>Aug</v>
      </c>
      <c r="M4203" t="str">
        <f>TEXT(Table1[[#This Row],[Patient Admission Date]],"ddd")</f>
        <v>Wed</v>
      </c>
      <c r="N4203" t="str">
        <f>TEXT(INT(HOUR(Table1[[#This Row],[Patient Admission Date]])/3)*3,"00")&amp;"-"&amp;TEXT(INT(HOUR(Table1[[#This Row],[Patient Admission Date]])/3)*3+3,"00")</f>
        <v>15-18</v>
      </c>
      <c r="O4203" t="str" cm="1">
        <f t="array" ref="O4203">_xlfn.IFS(Table1[[#This Row],[Patient Age]]&lt;=14,"0-14",Table1[[#This Row],[Patient Age]]&lt;=29,"15-29",Table1[[#This Row],[Patient Age]]&lt;=44,"30-44",Table1[[#This Row],[Patient Age]]&lt;=59,"45-59",Table1[[#This Row],[Patient Age]]&lt;=74,"60-74",TRUE,"75+")</f>
        <v>0-14</v>
      </c>
      <c r="P4203" t="str" cm="1">
        <f t="array" ref="P4203">_xlfn.IFS(Table1[[#This Row],[Patient Waittime]]&lt;=15,"0-15",Table1[[#This Row],[Patient Waittime]]&lt;=30,"16-30",Table1[[#This Row],[Patient Waittime]]&lt;=45,"31-45",Table1[[#This Row],[Patient Waittime]]&lt;=60,"46-60",TRUE,"60+")</f>
        <v>46-60</v>
      </c>
      <c r="Q4203">
        <f>--(Table1[[#This Row],[Patient Waittime]]&lt;=30)</f>
        <v>0</v>
      </c>
      <c r="R4203">
        <f>--Table1[[#This Row],[Patient Admission Flag]]</f>
        <v>0</v>
      </c>
      <c r="S4203">
        <f>--AND(Table1[[#This Row],[WithinTarget]]=1,Table1[[#This Row],[Patient Satisfaction Score]]&gt;=7)</f>
        <v>0</v>
      </c>
      <c r="T4203" t="str">
        <f>IF(LEFT(Table1[[#This Row],[Patient Gender]],1)="F","Female","Male")</f>
        <v>Male</v>
      </c>
    </row>
    <row r="4204" spans="1:20" x14ac:dyDescent="0.3">
      <c r="A4204" t="s">
        <v>4308</v>
      </c>
      <c r="B4204" s="1">
        <v>45348.183333333334</v>
      </c>
      <c r="C4204" t="s">
        <v>9</v>
      </c>
      <c r="D4204">
        <v>58</v>
      </c>
      <c r="E4204" t="s">
        <v>19</v>
      </c>
      <c r="F4204" t="s">
        <v>15</v>
      </c>
      <c r="G4204" t="b">
        <v>0</v>
      </c>
      <c r="I4204">
        <v>59</v>
      </c>
      <c r="J4204" t="b">
        <v>0</v>
      </c>
      <c r="K4204">
        <f>YEAR(Table1[[#This Row],[Patient Admission Date]])</f>
        <v>2024</v>
      </c>
      <c r="L4204" t="str">
        <f>TEXT(Table1[[#This Row],[Patient Admission Date]],"mmm")</f>
        <v>Feb</v>
      </c>
      <c r="M4204" t="str">
        <f>TEXT(Table1[[#This Row],[Patient Admission Date]],"ddd")</f>
        <v>Mon</v>
      </c>
      <c r="N4204" t="str">
        <f>TEXT(INT(HOUR(Table1[[#This Row],[Patient Admission Date]])/3)*3,"00")&amp;"-"&amp;TEXT(INT(HOUR(Table1[[#This Row],[Patient Admission Date]])/3)*3+3,"00")</f>
        <v>03-06</v>
      </c>
      <c r="O4204" t="str" cm="1">
        <f t="array" ref="O4204">_xlfn.IFS(Table1[[#This Row],[Patient Age]]&lt;=14,"0-14",Table1[[#This Row],[Patient Age]]&lt;=29,"15-29",Table1[[#This Row],[Patient Age]]&lt;=44,"30-44",Table1[[#This Row],[Patient Age]]&lt;=59,"45-59",Table1[[#This Row],[Patient Age]]&lt;=74,"60-74",TRUE,"75+")</f>
        <v>45-59</v>
      </c>
      <c r="P4204" t="str" cm="1">
        <f t="array" ref="P4204">_xlfn.IFS(Table1[[#This Row],[Patient Waittime]]&lt;=15,"0-15",Table1[[#This Row],[Patient Waittime]]&lt;=30,"16-30",Table1[[#This Row],[Patient Waittime]]&lt;=45,"31-45",Table1[[#This Row],[Patient Waittime]]&lt;=60,"46-60",TRUE,"60+")</f>
        <v>46-60</v>
      </c>
      <c r="Q4204">
        <f>--(Table1[[#This Row],[Patient Waittime]]&lt;=30)</f>
        <v>0</v>
      </c>
      <c r="R4204">
        <f>--Table1[[#This Row],[Patient Admission Flag]]</f>
        <v>0</v>
      </c>
      <c r="S4204">
        <f>--AND(Table1[[#This Row],[WithinTarget]]=1,Table1[[#This Row],[Patient Satisfaction Score]]&gt;=7)</f>
        <v>0</v>
      </c>
      <c r="T4204" t="str">
        <f>IF(LEFT(Table1[[#This Row],[Patient Gender]],1)="F","Female","Male")</f>
        <v>Male</v>
      </c>
    </row>
    <row r="4205" spans="1:20" x14ac:dyDescent="0.3">
      <c r="A4205" t="s">
        <v>4309</v>
      </c>
      <c r="B4205" s="1">
        <v>45439.325694444444</v>
      </c>
      <c r="C4205" t="s">
        <v>9</v>
      </c>
      <c r="D4205">
        <v>78</v>
      </c>
      <c r="E4205" t="s">
        <v>19</v>
      </c>
      <c r="F4205" t="s">
        <v>15</v>
      </c>
      <c r="G4205" t="b">
        <v>0</v>
      </c>
      <c r="I4205">
        <v>53</v>
      </c>
      <c r="J4205" t="b">
        <v>0</v>
      </c>
      <c r="K4205">
        <f>YEAR(Table1[[#This Row],[Patient Admission Date]])</f>
        <v>2024</v>
      </c>
      <c r="L4205" t="str">
        <f>TEXT(Table1[[#This Row],[Patient Admission Date]],"mmm")</f>
        <v>May</v>
      </c>
      <c r="M4205" t="str">
        <f>TEXT(Table1[[#This Row],[Patient Admission Date]],"ddd")</f>
        <v>Mon</v>
      </c>
      <c r="N4205" t="str">
        <f>TEXT(INT(HOUR(Table1[[#This Row],[Patient Admission Date]])/3)*3,"00")&amp;"-"&amp;TEXT(INT(HOUR(Table1[[#This Row],[Patient Admission Date]])/3)*3+3,"00")</f>
        <v>06-09</v>
      </c>
      <c r="O4205" t="str" cm="1">
        <f t="array" ref="O4205">_xlfn.IFS(Table1[[#This Row],[Patient Age]]&lt;=14,"0-14",Table1[[#This Row],[Patient Age]]&lt;=29,"15-29",Table1[[#This Row],[Patient Age]]&lt;=44,"30-44",Table1[[#This Row],[Patient Age]]&lt;=59,"45-59",Table1[[#This Row],[Patient Age]]&lt;=74,"60-74",TRUE,"75+")</f>
        <v>75+</v>
      </c>
      <c r="P4205" t="str" cm="1">
        <f t="array" ref="P4205">_xlfn.IFS(Table1[[#This Row],[Patient Waittime]]&lt;=15,"0-15",Table1[[#This Row],[Patient Waittime]]&lt;=30,"16-30",Table1[[#This Row],[Patient Waittime]]&lt;=45,"31-45",Table1[[#This Row],[Patient Waittime]]&lt;=60,"46-60",TRUE,"60+")</f>
        <v>46-60</v>
      </c>
      <c r="Q4205">
        <f>--(Table1[[#This Row],[Patient Waittime]]&lt;=30)</f>
        <v>0</v>
      </c>
      <c r="R4205">
        <f>--Table1[[#This Row],[Patient Admission Flag]]</f>
        <v>0</v>
      </c>
      <c r="S4205">
        <f>--AND(Table1[[#This Row],[WithinTarget]]=1,Table1[[#This Row],[Patient Satisfaction Score]]&gt;=7)</f>
        <v>0</v>
      </c>
      <c r="T4205" t="str">
        <f>IF(LEFT(Table1[[#This Row],[Patient Gender]],1)="F","Female","Male")</f>
        <v>Male</v>
      </c>
    </row>
    <row r="4206" spans="1:20" x14ac:dyDescent="0.3">
      <c r="A4206" t="s">
        <v>4310</v>
      </c>
      <c r="B4206" s="1">
        <v>45028.212500000001</v>
      </c>
      <c r="C4206" t="s">
        <v>9</v>
      </c>
      <c r="D4206">
        <v>6</v>
      </c>
      <c r="E4206" t="s">
        <v>19</v>
      </c>
      <c r="F4206" t="s">
        <v>15</v>
      </c>
      <c r="G4206" t="b">
        <v>0</v>
      </c>
      <c r="I4206">
        <v>45</v>
      </c>
      <c r="J4206" t="b">
        <v>0</v>
      </c>
      <c r="K4206">
        <f>YEAR(Table1[[#This Row],[Patient Admission Date]])</f>
        <v>2023</v>
      </c>
      <c r="L4206" t="str">
        <f>TEXT(Table1[[#This Row],[Patient Admission Date]],"mmm")</f>
        <v>Apr</v>
      </c>
      <c r="M4206" t="str">
        <f>TEXT(Table1[[#This Row],[Patient Admission Date]],"ddd")</f>
        <v>Wed</v>
      </c>
      <c r="N4206" t="str">
        <f>TEXT(INT(HOUR(Table1[[#This Row],[Patient Admission Date]])/3)*3,"00")&amp;"-"&amp;TEXT(INT(HOUR(Table1[[#This Row],[Patient Admission Date]])/3)*3+3,"00")</f>
        <v>03-06</v>
      </c>
      <c r="O4206" t="str" cm="1">
        <f t="array" ref="O4206">_xlfn.IFS(Table1[[#This Row],[Patient Age]]&lt;=14,"0-14",Table1[[#This Row],[Patient Age]]&lt;=29,"15-29",Table1[[#This Row],[Patient Age]]&lt;=44,"30-44",Table1[[#This Row],[Patient Age]]&lt;=59,"45-59",Table1[[#This Row],[Patient Age]]&lt;=74,"60-74",TRUE,"75+")</f>
        <v>0-14</v>
      </c>
      <c r="P4206" t="str" cm="1">
        <f t="array" ref="P4206">_xlfn.IFS(Table1[[#This Row],[Patient Waittime]]&lt;=15,"0-15",Table1[[#This Row],[Patient Waittime]]&lt;=30,"16-30",Table1[[#This Row],[Patient Waittime]]&lt;=45,"31-45",Table1[[#This Row],[Patient Waittime]]&lt;=60,"46-60",TRUE,"60+")</f>
        <v>31-45</v>
      </c>
      <c r="Q4206">
        <f>--(Table1[[#This Row],[Patient Waittime]]&lt;=30)</f>
        <v>0</v>
      </c>
      <c r="R4206">
        <f>--Table1[[#This Row],[Patient Admission Flag]]</f>
        <v>0</v>
      </c>
      <c r="S4206">
        <f>--AND(Table1[[#This Row],[WithinTarget]]=1,Table1[[#This Row],[Patient Satisfaction Score]]&gt;=7)</f>
        <v>0</v>
      </c>
      <c r="T4206" t="str">
        <f>IF(LEFT(Table1[[#This Row],[Patient Gender]],1)="F","Female","Male")</f>
        <v>Male</v>
      </c>
    </row>
    <row r="4207" spans="1:20" x14ac:dyDescent="0.3">
      <c r="A4207" t="s">
        <v>4311</v>
      </c>
      <c r="B4207" s="1">
        <v>45179.040972222225</v>
      </c>
      <c r="C4207" t="s">
        <v>9</v>
      </c>
      <c r="D4207">
        <v>38</v>
      </c>
      <c r="E4207" t="s">
        <v>19</v>
      </c>
      <c r="F4207" t="s">
        <v>15</v>
      </c>
      <c r="G4207" t="b">
        <v>0</v>
      </c>
      <c r="I4207">
        <v>46</v>
      </c>
      <c r="J4207" t="b">
        <v>0</v>
      </c>
      <c r="K4207">
        <f>YEAR(Table1[[#This Row],[Patient Admission Date]])</f>
        <v>2023</v>
      </c>
      <c r="L4207" t="str">
        <f>TEXT(Table1[[#This Row],[Patient Admission Date]],"mmm")</f>
        <v>Sep</v>
      </c>
      <c r="M4207" t="str">
        <f>TEXT(Table1[[#This Row],[Patient Admission Date]],"ddd")</f>
        <v>Sun</v>
      </c>
      <c r="N4207" t="str">
        <f>TEXT(INT(HOUR(Table1[[#This Row],[Patient Admission Date]])/3)*3,"00")&amp;"-"&amp;TEXT(INT(HOUR(Table1[[#This Row],[Patient Admission Date]])/3)*3+3,"00")</f>
        <v>00-03</v>
      </c>
      <c r="O4207" t="str" cm="1">
        <f t="array" ref="O4207">_xlfn.IFS(Table1[[#This Row],[Patient Age]]&lt;=14,"0-14",Table1[[#This Row],[Patient Age]]&lt;=29,"15-29",Table1[[#This Row],[Patient Age]]&lt;=44,"30-44",Table1[[#This Row],[Patient Age]]&lt;=59,"45-59",Table1[[#This Row],[Patient Age]]&lt;=74,"60-74",TRUE,"75+")</f>
        <v>30-44</v>
      </c>
      <c r="P4207" t="str" cm="1">
        <f t="array" ref="P4207">_xlfn.IFS(Table1[[#This Row],[Patient Waittime]]&lt;=15,"0-15",Table1[[#This Row],[Patient Waittime]]&lt;=30,"16-30",Table1[[#This Row],[Patient Waittime]]&lt;=45,"31-45",Table1[[#This Row],[Patient Waittime]]&lt;=60,"46-60",TRUE,"60+")</f>
        <v>46-60</v>
      </c>
      <c r="Q4207">
        <f>--(Table1[[#This Row],[Patient Waittime]]&lt;=30)</f>
        <v>0</v>
      </c>
      <c r="R4207">
        <f>--Table1[[#This Row],[Patient Admission Flag]]</f>
        <v>0</v>
      </c>
      <c r="S4207">
        <f>--AND(Table1[[#This Row],[WithinTarget]]=1,Table1[[#This Row],[Patient Satisfaction Score]]&gt;=7)</f>
        <v>0</v>
      </c>
      <c r="T4207" t="str">
        <f>IF(LEFT(Table1[[#This Row],[Patient Gender]],1)="F","Female","Male")</f>
        <v>Male</v>
      </c>
    </row>
    <row r="4208" spans="1:20" x14ac:dyDescent="0.3">
      <c r="A4208" t="s">
        <v>4312</v>
      </c>
      <c r="B4208" s="1">
        <v>45453.030555555553</v>
      </c>
      <c r="C4208" t="s">
        <v>9</v>
      </c>
      <c r="D4208">
        <v>74</v>
      </c>
      <c r="E4208" t="s">
        <v>19</v>
      </c>
      <c r="F4208" t="s">
        <v>15</v>
      </c>
      <c r="G4208" t="b">
        <v>0</v>
      </c>
      <c r="I4208">
        <v>26</v>
      </c>
      <c r="J4208" t="b">
        <v>0</v>
      </c>
      <c r="K4208">
        <f>YEAR(Table1[[#This Row],[Patient Admission Date]])</f>
        <v>2024</v>
      </c>
      <c r="L4208" t="str">
        <f>TEXT(Table1[[#This Row],[Patient Admission Date]],"mmm")</f>
        <v>Jun</v>
      </c>
      <c r="M4208" t="str">
        <f>TEXT(Table1[[#This Row],[Patient Admission Date]],"ddd")</f>
        <v>Mon</v>
      </c>
      <c r="N4208" t="str">
        <f>TEXT(INT(HOUR(Table1[[#This Row],[Patient Admission Date]])/3)*3,"00")&amp;"-"&amp;TEXT(INT(HOUR(Table1[[#This Row],[Patient Admission Date]])/3)*3+3,"00")</f>
        <v>00-03</v>
      </c>
      <c r="O4208" t="str" cm="1">
        <f t="array" ref="O4208">_xlfn.IFS(Table1[[#This Row],[Patient Age]]&lt;=14,"0-14",Table1[[#This Row],[Patient Age]]&lt;=29,"15-29",Table1[[#This Row],[Patient Age]]&lt;=44,"30-44",Table1[[#This Row],[Patient Age]]&lt;=59,"45-59",Table1[[#This Row],[Patient Age]]&lt;=74,"60-74",TRUE,"75+")</f>
        <v>60-74</v>
      </c>
      <c r="P4208" t="str" cm="1">
        <f t="array" ref="P4208">_xlfn.IFS(Table1[[#This Row],[Patient Waittime]]&lt;=15,"0-15",Table1[[#This Row],[Patient Waittime]]&lt;=30,"16-30",Table1[[#This Row],[Patient Waittime]]&lt;=45,"31-45",Table1[[#This Row],[Patient Waittime]]&lt;=60,"46-60",TRUE,"60+")</f>
        <v>16-30</v>
      </c>
      <c r="Q4208">
        <f>--(Table1[[#This Row],[Patient Waittime]]&lt;=30)</f>
        <v>1</v>
      </c>
      <c r="R4208">
        <f>--Table1[[#This Row],[Patient Admission Flag]]</f>
        <v>0</v>
      </c>
      <c r="S4208">
        <f>--AND(Table1[[#This Row],[WithinTarget]]=1,Table1[[#This Row],[Patient Satisfaction Score]]&gt;=7)</f>
        <v>0</v>
      </c>
      <c r="T4208" t="str">
        <f>IF(LEFT(Table1[[#This Row],[Patient Gender]],1)="F","Female","Male")</f>
        <v>Male</v>
      </c>
    </row>
    <row r="4209" spans="1:20" x14ac:dyDescent="0.3">
      <c r="A4209" t="s">
        <v>4313</v>
      </c>
      <c r="B4209" s="1">
        <v>45327.370833333334</v>
      </c>
      <c r="C4209" t="s">
        <v>9</v>
      </c>
      <c r="D4209">
        <v>11</v>
      </c>
      <c r="E4209" t="s">
        <v>19</v>
      </c>
      <c r="F4209" t="s">
        <v>15</v>
      </c>
      <c r="G4209" t="b">
        <v>0</v>
      </c>
      <c r="I4209">
        <v>32</v>
      </c>
      <c r="J4209" t="b">
        <v>0</v>
      </c>
      <c r="K4209">
        <f>YEAR(Table1[[#This Row],[Patient Admission Date]])</f>
        <v>2024</v>
      </c>
      <c r="L4209" t="str">
        <f>TEXT(Table1[[#This Row],[Patient Admission Date]],"mmm")</f>
        <v>Feb</v>
      </c>
      <c r="M4209" t="str">
        <f>TEXT(Table1[[#This Row],[Patient Admission Date]],"ddd")</f>
        <v>Mon</v>
      </c>
      <c r="N4209" t="str">
        <f>TEXT(INT(HOUR(Table1[[#This Row],[Patient Admission Date]])/3)*3,"00")&amp;"-"&amp;TEXT(INT(HOUR(Table1[[#This Row],[Patient Admission Date]])/3)*3+3,"00")</f>
        <v>06-09</v>
      </c>
      <c r="O4209" t="str" cm="1">
        <f t="array" ref="O4209">_xlfn.IFS(Table1[[#This Row],[Patient Age]]&lt;=14,"0-14",Table1[[#This Row],[Patient Age]]&lt;=29,"15-29",Table1[[#This Row],[Patient Age]]&lt;=44,"30-44",Table1[[#This Row],[Patient Age]]&lt;=59,"45-59",Table1[[#This Row],[Patient Age]]&lt;=74,"60-74",TRUE,"75+")</f>
        <v>0-14</v>
      </c>
      <c r="P4209" t="str" cm="1">
        <f t="array" ref="P4209">_xlfn.IFS(Table1[[#This Row],[Patient Waittime]]&lt;=15,"0-15",Table1[[#This Row],[Patient Waittime]]&lt;=30,"16-30",Table1[[#This Row],[Patient Waittime]]&lt;=45,"31-45",Table1[[#This Row],[Patient Waittime]]&lt;=60,"46-60",TRUE,"60+")</f>
        <v>31-45</v>
      </c>
      <c r="Q4209">
        <f>--(Table1[[#This Row],[Patient Waittime]]&lt;=30)</f>
        <v>0</v>
      </c>
      <c r="R4209">
        <f>--Table1[[#This Row],[Patient Admission Flag]]</f>
        <v>0</v>
      </c>
      <c r="S4209">
        <f>--AND(Table1[[#This Row],[WithinTarget]]=1,Table1[[#This Row],[Patient Satisfaction Score]]&gt;=7)</f>
        <v>0</v>
      </c>
      <c r="T4209" t="str">
        <f>IF(LEFT(Table1[[#This Row],[Patient Gender]],1)="F","Female","Male")</f>
        <v>Male</v>
      </c>
    </row>
    <row r="4210" spans="1:20" x14ac:dyDescent="0.3">
      <c r="A4210" t="s">
        <v>4314</v>
      </c>
      <c r="B4210" s="1">
        <v>45155.71875</v>
      </c>
      <c r="C4210" t="s">
        <v>9</v>
      </c>
      <c r="D4210">
        <v>26</v>
      </c>
      <c r="E4210" t="s">
        <v>19</v>
      </c>
      <c r="F4210" t="s">
        <v>15</v>
      </c>
      <c r="G4210" t="b">
        <v>0</v>
      </c>
      <c r="I4210">
        <v>52</v>
      </c>
      <c r="J4210" t="b">
        <v>0</v>
      </c>
      <c r="K4210">
        <f>YEAR(Table1[[#This Row],[Patient Admission Date]])</f>
        <v>2023</v>
      </c>
      <c r="L4210" t="str">
        <f>TEXT(Table1[[#This Row],[Patient Admission Date]],"mmm")</f>
        <v>Aug</v>
      </c>
      <c r="M4210" t="str">
        <f>TEXT(Table1[[#This Row],[Patient Admission Date]],"ddd")</f>
        <v>Thu</v>
      </c>
      <c r="N4210" t="str">
        <f>TEXT(INT(HOUR(Table1[[#This Row],[Patient Admission Date]])/3)*3,"00")&amp;"-"&amp;TEXT(INT(HOUR(Table1[[#This Row],[Patient Admission Date]])/3)*3+3,"00")</f>
        <v>15-18</v>
      </c>
      <c r="O4210" t="str" cm="1">
        <f t="array" ref="O4210">_xlfn.IFS(Table1[[#This Row],[Patient Age]]&lt;=14,"0-14",Table1[[#This Row],[Patient Age]]&lt;=29,"15-29",Table1[[#This Row],[Patient Age]]&lt;=44,"30-44",Table1[[#This Row],[Patient Age]]&lt;=59,"45-59",Table1[[#This Row],[Patient Age]]&lt;=74,"60-74",TRUE,"75+")</f>
        <v>15-29</v>
      </c>
      <c r="P4210" t="str" cm="1">
        <f t="array" ref="P4210">_xlfn.IFS(Table1[[#This Row],[Patient Waittime]]&lt;=15,"0-15",Table1[[#This Row],[Patient Waittime]]&lt;=30,"16-30",Table1[[#This Row],[Patient Waittime]]&lt;=45,"31-45",Table1[[#This Row],[Patient Waittime]]&lt;=60,"46-60",TRUE,"60+")</f>
        <v>46-60</v>
      </c>
      <c r="Q4210">
        <f>--(Table1[[#This Row],[Patient Waittime]]&lt;=30)</f>
        <v>0</v>
      </c>
      <c r="R4210">
        <f>--Table1[[#This Row],[Patient Admission Flag]]</f>
        <v>0</v>
      </c>
      <c r="S4210">
        <f>--AND(Table1[[#This Row],[WithinTarget]]=1,Table1[[#This Row],[Patient Satisfaction Score]]&gt;=7)</f>
        <v>0</v>
      </c>
      <c r="T4210" t="str">
        <f>IF(LEFT(Table1[[#This Row],[Patient Gender]],1)="F","Female","Male")</f>
        <v>Male</v>
      </c>
    </row>
    <row r="4211" spans="1:20" x14ac:dyDescent="0.3">
      <c r="A4211" t="s">
        <v>4315</v>
      </c>
      <c r="B4211" s="1">
        <v>45036.975694444445</v>
      </c>
      <c r="C4211" t="s">
        <v>9</v>
      </c>
      <c r="D4211">
        <v>4</v>
      </c>
      <c r="E4211" t="s">
        <v>19</v>
      </c>
      <c r="F4211" t="s">
        <v>15</v>
      </c>
      <c r="G4211" t="b">
        <v>0</v>
      </c>
      <c r="H4211">
        <v>0</v>
      </c>
      <c r="I4211">
        <v>60</v>
      </c>
      <c r="J4211" t="b">
        <v>0</v>
      </c>
      <c r="K4211">
        <f>YEAR(Table1[[#This Row],[Patient Admission Date]])</f>
        <v>2023</v>
      </c>
      <c r="L4211" t="str">
        <f>TEXT(Table1[[#This Row],[Patient Admission Date]],"mmm")</f>
        <v>Apr</v>
      </c>
      <c r="M4211" t="str">
        <f>TEXT(Table1[[#This Row],[Patient Admission Date]],"ddd")</f>
        <v>Thu</v>
      </c>
      <c r="N4211" t="str">
        <f>TEXT(INT(HOUR(Table1[[#This Row],[Patient Admission Date]])/3)*3,"00")&amp;"-"&amp;TEXT(INT(HOUR(Table1[[#This Row],[Patient Admission Date]])/3)*3+3,"00")</f>
        <v>21-24</v>
      </c>
      <c r="O4211" t="str" cm="1">
        <f t="array" ref="O4211">_xlfn.IFS(Table1[[#This Row],[Patient Age]]&lt;=14,"0-14",Table1[[#This Row],[Patient Age]]&lt;=29,"15-29",Table1[[#This Row],[Patient Age]]&lt;=44,"30-44",Table1[[#This Row],[Patient Age]]&lt;=59,"45-59",Table1[[#This Row],[Patient Age]]&lt;=74,"60-74",TRUE,"75+")</f>
        <v>0-14</v>
      </c>
      <c r="P4211" t="str" cm="1">
        <f t="array" ref="P4211">_xlfn.IFS(Table1[[#This Row],[Patient Waittime]]&lt;=15,"0-15",Table1[[#This Row],[Patient Waittime]]&lt;=30,"16-30",Table1[[#This Row],[Patient Waittime]]&lt;=45,"31-45",Table1[[#This Row],[Patient Waittime]]&lt;=60,"46-60",TRUE,"60+")</f>
        <v>46-60</v>
      </c>
      <c r="Q4211">
        <f>--(Table1[[#This Row],[Patient Waittime]]&lt;=30)</f>
        <v>0</v>
      </c>
      <c r="R4211">
        <f>--Table1[[#This Row],[Patient Admission Flag]]</f>
        <v>0</v>
      </c>
      <c r="S4211">
        <f>--AND(Table1[[#This Row],[WithinTarget]]=1,Table1[[#This Row],[Patient Satisfaction Score]]&gt;=7)</f>
        <v>0</v>
      </c>
      <c r="T4211" t="str">
        <f>IF(LEFT(Table1[[#This Row],[Patient Gender]],1)="F","Female","Male")</f>
        <v>Male</v>
      </c>
    </row>
    <row r="4212" spans="1:20" x14ac:dyDescent="0.3">
      <c r="A4212" t="s">
        <v>4316</v>
      </c>
      <c r="B4212" s="1">
        <v>45280.227083333331</v>
      </c>
      <c r="C4212" t="s">
        <v>9</v>
      </c>
      <c r="D4212">
        <v>21</v>
      </c>
      <c r="E4212" t="s">
        <v>19</v>
      </c>
      <c r="F4212" t="s">
        <v>15</v>
      </c>
      <c r="G4212" t="b">
        <v>0</v>
      </c>
      <c r="H4212">
        <v>0</v>
      </c>
      <c r="I4212">
        <v>44</v>
      </c>
      <c r="J4212" t="b">
        <v>0</v>
      </c>
      <c r="K4212">
        <f>YEAR(Table1[[#This Row],[Patient Admission Date]])</f>
        <v>2023</v>
      </c>
      <c r="L4212" t="str">
        <f>TEXT(Table1[[#This Row],[Patient Admission Date]],"mmm")</f>
        <v>Dec</v>
      </c>
      <c r="M4212" t="str">
        <f>TEXT(Table1[[#This Row],[Patient Admission Date]],"ddd")</f>
        <v>Wed</v>
      </c>
      <c r="N4212" t="str">
        <f>TEXT(INT(HOUR(Table1[[#This Row],[Patient Admission Date]])/3)*3,"00")&amp;"-"&amp;TEXT(INT(HOUR(Table1[[#This Row],[Patient Admission Date]])/3)*3+3,"00")</f>
        <v>03-06</v>
      </c>
      <c r="O4212" t="str" cm="1">
        <f t="array" ref="O4212">_xlfn.IFS(Table1[[#This Row],[Patient Age]]&lt;=14,"0-14",Table1[[#This Row],[Patient Age]]&lt;=29,"15-29",Table1[[#This Row],[Patient Age]]&lt;=44,"30-44",Table1[[#This Row],[Patient Age]]&lt;=59,"45-59",Table1[[#This Row],[Patient Age]]&lt;=74,"60-74",TRUE,"75+")</f>
        <v>15-29</v>
      </c>
      <c r="P4212" t="str" cm="1">
        <f t="array" ref="P4212">_xlfn.IFS(Table1[[#This Row],[Patient Waittime]]&lt;=15,"0-15",Table1[[#This Row],[Patient Waittime]]&lt;=30,"16-30",Table1[[#This Row],[Patient Waittime]]&lt;=45,"31-45",Table1[[#This Row],[Patient Waittime]]&lt;=60,"46-60",TRUE,"60+")</f>
        <v>31-45</v>
      </c>
      <c r="Q4212">
        <f>--(Table1[[#This Row],[Patient Waittime]]&lt;=30)</f>
        <v>0</v>
      </c>
      <c r="R4212">
        <f>--Table1[[#This Row],[Patient Admission Flag]]</f>
        <v>0</v>
      </c>
      <c r="S4212">
        <f>--AND(Table1[[#This Row],[WithinTarget]]=1,Table1[[#This Row],[Patient Satisfaction Score]]&gt;=7)</f>
        <v>0</v>
      </c>
      <c r="T4212" t="str">
        <f>IF(LEFT(Table1[[#This Row],[Patient Gender]],1)="F","Female","Male")</f>
        <v>Male</v>
      </c>
    </row>
    <row r="4213" spans="1:20" x14ac:dyDescent="0.3">
      <c r="A4213" t="s">
        <v>4317</v>
      </c>
      <c r="B4213" s="1">
        <v>45142.04791666667</v>
      </c>
      <c r="C4213" t="s">
        <v>9</v>
      </c>
      <c r="D4213">
        <v>45</v>
      </c>
      <c r="E4213" t="s">
        <v>19</v>
      </c>
      <c r="F4213" t="s">
        <v>15</v>
      </c>
      <c r="G4213" t="b">
        <v>0</v>
      </c>
      <c r="H4213">
        <v>1</v>
      </c>
      <c r="I4213">
        <v>43</v>
      </c>
      <c r="J4213" t="b">
        <v>0</v>
      </c>
      <c r="K4213">
        <f>YEAR(Table1[[#This Row],[Patient Admission Date]])</f>
        <v>2023</v>
      </c>
      <c r="L4213" t="str">
        <f>TEXT(Table1[[#This Row],[Patient Admission Date]],"mmm")</f>
        <v>Aug</v>
      </c>
      <c r="M4213" t="str">
        <f>TEXT(Table1[[#This Row],[Patient Admission Date]],"ddd")</f>
        <v>Fri</v>
      </c>
      <c r="N4213" t="str">
        <f>TEXT(INT(HOUR(Table1[[#This Row],[Patient Admission Date]])/3)*3,"00")&amp;"-"&amp;TEXT(INT(HOUR(Table1[[#This Row],[Patient Admission Date]])/3)*3+3,"00")</f>
        <v>00-03</v>
      </c>
      <c r="O4213" t="str" cm="1">
        <f t="array" ref="O4213">_xlfn.IFS(Table1[[#This Row],[Patient Age]]&lt;=14,"0-14",Table1[[#This Row],[Patient Age]]&lt;=29,"15-29",Table1[[#This Row],[Patient Age]]&lt;=44,"30-44",Table1[[#This Row],[Patient Age]]&lt;=59,"45-59",Table1[[#This Row],[Patient Age]]&lt;=74,"60-74",TRUE,"75+")</f>
        <v>45-59</v>
      </c>
      <c r="P4213" t="str" cm="1">
        <f t="array" ref="P4213">_xlfn.IFS(Table1[[#This Row],[Patient Waittime]]&lt;=15,"0-15",Table1[[#This Row],[Patient Waittime]]&lt;=30,"16-30",Table1[[#This Row],[Patient Waittime]]&lt;=45,"31-45",Table1[[#This Row],[Patient Waittime]]&lt;=60,"46-60",TRUE,"60+")</f>
        <v>31-45</v>
      </c>
      <c r="Q4213">
        <f>--(Table1[[#This Row],[Patient Waittime]]&lt;=30)</f>
        <v>0</v>
      </c>
      <c r="R4213">
        <f>--Table1[[#This Row],[Patient Admission Flag]]</f>
        <v>0</v>
      </c>
      <c r="S4213">
        <f>--AND(Table1[[#This Row],[WithinTarget]]=1,Table1[[#This Row],[Patient Satisfaction Score]]&gt;=7)</f>
        <v>0</v>
      </c>
      <c r="T4213" t="str">
        <f>IF(LEFT(Table1[[#This Row],[Patient Gender]],1)="F","Female","Male")</f>
        <v>Male</v>
      </c>
    </row>
    <row r="4214" spans="1:20" x14ac:dyDescent="0.3">
      <c r="A4214" t="s">
        <v>4318</v>
      </c>
      <c r="B4214" s="1">
        <v>45430.885416666664</v>
      </c>
      <c r="C4214" t="s">
        <v>9</v>
      </c>
      <c r="D4214">
        <v>75</v>
      </c>
      <c r="E4214" t="s">
        <v>19</v>
      </c>
      <c r="F4214" t="s">
        <v>15</v>
      </c>
      <c r="G4214" t="b">
        <v>0</v>
      </c>
      <c r="H4214">
        <v>1</v>
      </c>
      <c r="I4214">
        <v>34</v>
      </c>
      <c r="J4214" t="b">
        <v>0</v>
      </c>
      <c r="K4214">
        <f>YEAR(Table1[[#This Row],[Patient Admission Date]])</f>
        <v>2024</v>
      </c>
      <c r="L4214" t="str">
        <f>TEXT(Table1[[#This Row],[Patient Admission Date]],"mmm")</f>
        <v>May</v>
      </c>
      <c r="M4214" t="str">
        <f>TEXT(Table1[[#This Row],[Patient Admission Date]],"ddd")</f>
        <v>Sat</v>
      </c>
      <c r="N4214" t="str">
        <f>TEXT(INT(HOUR(Table1[[#This Row],[Patient Admission Date]])/3)*3,"00")&amp;"-"&amp;TEXT(INT(HOUR(Table1[[#This Row],[Patient Admission Date]])/3)*3+3,"00")</f>
        <v>21-24</v>
      </c>
      <c r="O4214" t="str" cm="1">
        <f t="array" ref="O4214">_xlfn.IFS(Table1[[#This Row],[Patient Age]]&lt;=14,"0-14",Table1[[#This Row],[Patient Age]]&lt;=29,"15-29",Table1[[#This Row],[Patient Age]]&lt;=44,"30-44",Table1[[#This Row],[Patient Age]]&lt;=59,"45-59",Table1[[#This Row],[Patient Age]]&lt;=74,"60-74",TRUE,"75+")</f>
        <v>75+</v>
      </c>
      <c r="P4214" t="str" cm="1">
        <f t="array" ref="P4214">_xlfn.IFS(Table1[[#This Row],[Patient Waittime]]&lt;=15,"0-15",Table1[[#This Row],[Patient Waittime]]&lt;=30,"16-30",Table1[[#This Row],[Patient Waittime]]&lt;=45,"31-45",Table1[[#This Row],[Patient Waittime]]&lt;=60,"46-60",TRUE,"60+")</f>
        <v>31-45</v>
      </c>
      <c r="Q4214">
        <f>--(Table1[[#This Row],[Patient Waittime]]&lt;=30)</f>
        <v>0</v>
      </c>
      <c r="R4214">
        <f>--Table1[[#This Row],[Patient Admission Flag]]</f>
        <v>0</v>
      </c>
      <c r="S4214">
        <f>--AND(Table1[[#This Row],[WithinTarget]]=1,Table1[[#This Row],[Patient Satisfaction Score]]&gt;=7)</f>
        <v>0</v>
      </c>
      <c r="T4214" t="str">
        <f>IF(LEFT(Table1[[#This Row],[Patient Gender]],1)="F","Female","Male")</f>
        <v>Male</v>
      </c>
    </row>
    <row r="4215" spans="1:20" x14ac:dyDescent="0.3">
      <c r="A4215" t="s">
        <v>4319</v>
      </c>
      <c r="B4215" s="1">
        <v>45408.767361111109</v>
      </c>
      <c r="C4215" t="s">
        <v>9</v>
      </c>
      <c r="D4215">
        <v>72</v>
      </c>
      <c r="E4215" t="s">
        <v>19</v>
      </c>
      <c r="F4215" t="s">
        <v>15</v>
      </c>
      <c r="G4215" t="b">
        <v>0</v>
      </c>
      <c r="H4215">
        <v>2</v>
      </c>
      <c r="I4215">
        <v>55</v>
      </c>
      <c r="J4215" t="b">
        <v>0</v>
      </c>
      <c r="K4215">
        <f>YEAR(Table1[[#This Row],[Patient Admission Date]])</f>
        <v>2024</v>
      </c>
      <c r="L4215" t="str">
        <f>TEXT(Table1[[#This Row],[Patient Admission Date]],"mmm")</f>
        <v>Apr</v>
      </c>
      <c r="M4215" t="str">
        <f>TEXT(Table1[[#This Row],[Patient Admission Date]],"ddd")</f>
        <v>Fri</v>
      </c>
      <c r="N4215" t="str">
        <f>TEXT(INT(HOUR(Table1[[#This Row],[Patient Admission Date]])/3)*3,"00")&amp;"-"&amp;TEXT(INT(HOUR(Table1[[#This Row],[Patient Admission Date]])/3)*3+3,"00")</f>
        <v>18-21</v>
      </c>
      <c r="O4215" t="str" cm="1">
        <f t="array" ref="O4215">_xlfn.IFS(Table1[[#This Row],[Patient Age]]&lt;=14,"0-14",Table1[[#This Row],[Patient Age]]&lt;=29,"15-29",Table1[[#This Row],[Patient Age]]&lt;=44,"30-44",Table1[[#This Row],[Patient Age]]&lt;=59,"45-59",Table1[[#This Row],[Patient Age]]&lt;=74,"60-74",TRUE,"75+")</f>
        <v>60-74</v>
      </c>
      <c r="P4215" t="str" cm="1">
        <f t="array" ref="P4215">_xlfn.IFS(Table1[[#This Row],[Patient Waittime]]&lt;=15,"0-15",Table1[[#This Row],[Patient Waittime]]&lt;=30,"16-30",Table1[[#This Row],[Patient Waittime]]&lt;=45,"31-45",Table1[[#This Row],[Patient Waittime]]&lt;=60,"46-60",TRUE,"60+")</f>
        <v>46-60</v>
      </c>
      <c r="Q4215">
        <f>--(Table1[[#This Row],[Patient Waittime]]&lt;=30)</f>
        <v>0</v>
      </c>
      <c r="R4215">
        <f>--Table1[[#This Row],[Patient Admission Flag]]</f>
        <v>0</v>
      </c>
      <c r="S4215">
        <f>--AND(Table1[[#This Row],[WithinTarget]]=1,Table1[[#This Row],[Patient Satisfaction Score]]&gt;=7)</f>
        <v>0</v>
      </c>
      <c r="T4215" t="str">
        <f>IF(LEFT(Table1[[#This Row],[Patient Gender]],1)="F","Female","Male")</f>
        <v>Male</v>
      </c>
    </row>
    <row r="4216" spans="1:20" x14ac:dyDescent="0.3">
      <c r="A4216" t="s">
        <v>4320</v>
      </c>
      <c r="B4216" s="1">
        <v>45503.22152777778</v>
      </c>
      <c r="C4216" t="s">
        <v>9</v>
      </c>
      <c r="D4216">
        <v>64</v>
      </c>
      <c r="E4216" t="s">
        <v>19</v>
      </c>
      <c r="F4216" t="s">
        <v>15</v>
      </c>
      <c r="G4216" t="b">
        <v>0</v>
      </c>
      <c r="H4216">
        <v>2</v>
      </c>
      <c r="I4216">
        <v>40</v>
      </c>
      <c r="J4216" t="b">
        <v>0</v>
      </c>
      <c r="K4216">
        <f>YEAR(Table1[[#This Row],[Patient Admission Date]])</f>
        <v>2024</v>
      </c>
      <c r="L4216" t="str">
        <f>TEXT(Table1[[#This Row],[Patient Admission Date]],"mmm")</f>
        <v>Jul</v>
      </c>
      <c r="M4216" t="str">
        <f>TEXT(Table1[[#This Row],[Patient Admission Date]],"ddd")</f>
        <v>Tue</v>
      </c>
      <c r="N4216" t="str">
        <f>TEXT(INT(HOUR(Table1[[#This Row],[Patient Admission Date]])/3)*3,"00")&amp;"-"&amp;TEXT(INT(HOUR(Table1[[#This Row],[Patient Admission Date]])/3)*3+3,"00")</f>
        <v>03-06</v>
      </c>
      <c r="O4216" t="str" cm="1">
        <f t="array" ref="O4216">_xlfn.IFS(Table1[[#This Row],[Patient Age]]&lt;=14,"0-14",Table1[[#This Row],[Patient Age]]&lt;=29,"15-29",Table1[[#This Row],[Patient Age]]&lt;=44,"30-44",Table1[[#This Row],[Patient Age]]&lt;=59,"45-59",Table1[[#This Row],[Patient Age]]&lt;=74,"60-74",TRUE,"75+")</f>
        <v>60-74</v>
      </c>
      <c r="P4216" t="str" cm="1">
        <f t="array" ref="P4216">_xlfn.IFS(Table1[[#This Row],[Patient Waittime]]&lt;=15,"0-15",Table1[[#This Row],[Patient Waittime]]&lt;=30,"16-30",Table1[[#This Row],[Patient Waittime]]&lt;=45,"31-45",Table1[[#This Row],[Patient Waittime]]&lt;=60,"46-60",TRUE,"60+")</f>
        <v>31-45</v>
      </c>
      <c r="Q4216">
        <f>--(Table1[[#This Row],[Patient Waittime]]&lt;=30)</f>
        <v>0</v>
      </c>
      <c r="R4216">
        <f>--Table1[[#This Row],[Patient Admission Flag]]</f>
        <v>0</v>
      </c>
      <c r="S4216">
        <f>--AND(Table1[[#This Row],[WithinTarget]]=1,Table1[[#This Row],[Patient Satisfaction Score]]&gt;=7)</f>
        <v>0</v>
      </c>
      <c r="T4216" t="str">
        <f>IF(LEFT(Table1[[#This Row],[Patient Gender]],1)="F","Female","Male")</f>
        <v>Male</v>
      </c>
    </row>
    <row r="4217" spans="1:20" x14ac:dyDescent="0.3">
      <c r="A4217" t="s">
        <v>4321</v>
      </c>
      <c r="B4217" s="1">
        <v>45220.862500000003</v>
      </c>
      <c r="C4217" t="s">
        <v>9</v>
      </c>
      <c r="D4217">
        <v>71</v>
      </c>
      <c r="E4217" t="s">
        <v>19</v>
      </c>
      <c r="F4217" t="s">
        <v>15</v>
      </c>
      <c r="G4217" t="b">
        <v>0</v>
      </c>
      <c r="H4217">
        <v>2</v>
      </c>
      <c r="I4217">
        <v>18</v>
      </c>
      <c r="J4217" t="b">
        <v>0</v>
      </c>
      <c r="K4217">
        <f>YEAR(Table1[[#This Row],[Patient Admission Date]])</f>
        <v>2023</v>
      </c>
      <c r="L4217" t="str">
        <f>TEXT(Table1[[#This Row],[Patient Admission Date]],"mmm")</f>
        <v>Oct</v>
      </c>
      <c r="M4217" t="str">
        <f>TEXT(Table1[[#This Row],[Patient Admission Date]],"ddd")</f>
        <v>Sat</v>
      </c>
      <c r="N4217" t="str">
        <f>TEXT(INT(HOUR(Table1[[#This Row],[Patient Admission Date]])/3)*3,"00")&amp;"-"&amp;TEXT(INT(HOUR(Table1[[#This Row],[Patient Admission Date]])/3)*3+3,"00")</f>
        <v>18-21</v>
      </c>
      <c r="O4217" t="str" cm="1">
        <f t="array" ref="O4217">_xlfn.IFS(Table1[[#This Row],[Patient Age]]&lt;=14,"0-14",Table1[[#This Row],[Patient Age]]&lt;=29,"15-29",Table1[[#This Row],[Patient Age]]&lt;=44,"30-44",Table1[[#This Row],[Patient Age]]&lt;=59,"45-59",Table1[[#This Row],[Patient Age]]&lt;=74,"60-74",TRUE,"75+")</f>
        <v>60-74</v>
      </c>
      <c r="P4217" t="str" cm="1">
        <f t="array" ref="P4217">_xlfn.IFS(Table1[[#This Row],[Patient Waittime]]&lt;=15,"0-15",Table1[[#This Row],[Patient Waittime]]&lt;=30,"16-30",Table1[[#This Row],[Patient Waittime]]&lt;=45,"31-45",Table1[[#This Row],[Patient Waittime]]&lt;=60,"46-60",TRUE,"60+")</f>
        <v>16-30</v>
      </c>
      <c r="Q4217">
        <f>--(Table1[[#This Row],[Patient Waittime]]&lt;=30)</f>
        <v>1</v>
      </c>
      <c r="R4217">
        <f>--Table1[[#This Row],[Patient Admission Flag]]</f>
        <v>0</v>
      </c>
      <c r="S4217">
        <f>--AND(Table1[[#This Row],[WithinTarget]]=1,Table1[[#This Row],[Patient Satisfaction Score]]&gt;=7)</f>
        <v>0</v>
      </c>
      <c r="T4217" t="str">
        <f>IF(LEFT(Table1[[#This Row],[Patient Gender]],1)="F","Female","Male")</f>
        <v>Male</v>
      </c>
    </row>
    <row r="4218" spans="1:20" x14ac:dyDescent="0.3">
      <c r="A4218" t="s">
        <v>4322</v>
      </c>
      <c r="B4218" s="1">
        <v>45452.095833333333</v>
      </c>
      <c r="C4218" t="s">
        <v>9</v>
      </c>
      <c r="D4218">
        <v>78</v>
      </c>
      <c r="E4218" t="s">
        <v>19</v>
      </c>
      <c r="F4218" t="s">
        <v>15</v>
      </c>
      <c r="G4218" t="b">
        <v>0</v>
      </c>
      <c r="H4218">
        <v>3</v>
      </c>
      <c r="I4218">
        <v>60</v>
      </c>
      <c r="J4218" t="b">
        <v>0</v>
      </c>
      <c r="K4218">
        <f>YEAR(Table1[[#This Row],[Patient Admission Date]])</f>
        <v>2024</v>
      </c>
      <c r="L4218" t="str">
        <f>TEXT(Table1[[#This Row],[Patient Admission Date]],"mmm")</f>
        <v>Jun</v>
      </c>
      <c r="M4218" t="str">
        <f>TEXT(Table1[[#This Row],[Patient Admission Date]],"ddd")</f>
        <v>Sun</v>
      </c>
      <c r="N4218" t="str">
        <f>TEXT(INT(HOUR(Table1[[#This Row],[Patient Admission Date]])/3)*3,"00")&amp;"-"&amp;TEXT(INT(HOUR(Table1[[#This Row],[Patient Admission Date]])/3)*3+3,"00")</f>
        <v>00-03</v>
      </c>
      <c r="O4218" t="str" cm="1">
        <f t="array" ref="O4218">_xlfn.IFS(Table1[[#This Row],[Patient Age]]&lt;=14,"0-14",Table1[[#This Row],[Patient Age]]&lt;=29,"15-29",Table1[[#This Row],[Patient Age]]&lt;=44,"30-44",Table1[[#This Row],[Patient Age]]&lt;=59,"45-59",Table1[[#This Row],[Patient Age]]&lt;=74,"60-74",TRUE,"75+")</f>
        <v>75+</v>
      </c>
      <c r="P4218" t="str" cm="1">
        <f t="array" ref="P4218">_xlfn.IFS(Table1[[#This Row],[Patient Waittime]]&lt;=15,"0-15",Table1[[#This Row],[Patient Waittime]]&lt;=30,"16-30",Table1[[#This Row],[Patient Waittime]]&lt;=45,"31-45",Table1[[#This Row],[Patient Waittime]]&lt;=60,"46-60",TRUE,"60+")</f>
        <v>46-60</v>
      </c>
      <c r="Q4218">
        <f>--(Table1[[#This Row],[Patient Waittime]]&lt;=30)</f>
        <v>0</v>
      </c>
      <c r="R4218">
        <f>--Table1[[#This Row],[Patient Admission Flag]]</f>
        <v>0</v>
      </c>
      <c r="S4218">
        <f>--AND(Table1[[#This Row],[WithinTarget]]=1,Table1[[#This Row],[Patient Satisfaction Score]]&gt;=7)</f>
        <v>0</v>
      </c>
      <c r="T4218" t="str">
        <f>IF(LEFT(Table1[[#This Row],[Patient Gender]],1)="F","Female","Male")</f>
        <v>Male</v>
      </c>
    </row>
    <row r="4219" spans="1:20" x14ac:dyDescent="0.3">
      <c r="A4219" t="s">
        <v>4323</v>
      </c>
      <c r="B4219" s="1">
        <v>45072.737500000003</v>
      </c>
      <c r="C4219" t="s">
        <v>9</v>
      </c>
      <c r="D4219">
        <v>32</v>
      </c>
      <c r="E4219" t="s">
        <v>19</v>
      </c>
      <c r="F4219" t="s">
        <v>15</v>
      </c>
      <c r="G4219" t="b">
        <v>0</v>
      </c>
      <c r="H4219">
        <v>3</v>
      </c>
      <c r="I4219">
        <v>17</v>
      </c>
      <c r="J4219" t="b">
        <v>0</v>
      </c>
      <c r="K4219">
        <f>YEAR(Table1[[#This Row],[Patient Admission Date]])</f>
        <v>2023</v>
      </c>
      <c r="L4219" t="str">
        <f>TEXT(Table1[[#This Row],[Patient Admission Date]],"mmm")</f>
        <v>May</v>
      </c>
      <c r="M4219" t="str">
        <f>TEXT(Table1[[#This Row],[Patient Admission Date]],"ddd")</f>
        <v>Fri</v>
      </c>
      <c r="N4219" t="str">
        <f>TEXT(INT(HOUR(Table1[[#This Row],[Patient Admission Date]])/3)*3,"00")&amp;"-"&amp;TEXT(INT(HOUR(Table1[[#This Row],[Patient Admission Date]])/3)*3+3,"00")</f>
        <v>15-18</v>
      </c>
      <c r="O4219" t="str" cm="1">
        <f t="array" ref="O4219">_xlfn.IFS(Table1[[#This Row],[Patient Age]]&lt;=14,"0-14",Table1[[#This Row],[Patient Age]]&lt;=29,"15-29",Table1[[#This Row],[Patient Age]]&lt;=44,"30-44",Table1[[#This Row],[Patient Age]]&lt;=59,"45-59",Table1[[#This Row],[Patient Age]]&lt;=74,"60-74",TRUE,"75+")</f>
        <v>30-44</v>
      </c>
      <c r="P4219" t="str" cm="1">
        <f t="array" ref="P4219">_xlfn.IFS(Table1[[#This Row],[Patient Waittime]]&lt;=15,"0-15",Table1[[#This Row],[Patient Waittime]]&lt;=30,"16-30",Table1[[#This Row],[Patient Waittime]]&lt;=45,"31-45",Table1[[#This Row],[Patient Waittime]]&lt;=60,"46-60",TRUE,"60+")</f>
        <v>16-30</v>
      </c>
      <c r="Q4219">
        <f>--(Table1[[#This Row],[Patient Waittime]]&lt;=30)</f>
        <v>1</v>
      </c>
      <c r="R4219">
        <f>--Table1[[#This Row],[Patient Admission Flag]]</f>
        <v>0</v>
      </c>
      <c r="S4219">
        <f>--AND(Table1[[#This Row],[WithinTarget]]=1,Table1[[#This Row],[Patient Satisfaction Score]]&gt;=7)</f>
        <v>0</v>
      </c>
      <c r="T4219" t="str">
        <f>IF(LEFT(Table1[[#This Row],[Patient Gender]],1)="F","Female","Male")</f>
        <v>Male</v>
      </c>
    </row>
    <row r="4220" spans="1:20" x14ac:dyDescent="0.3">
      <c r="A4220" t="s">
        <v>4324</v>
      </c>
      <c r="B4220" s="1">
        <v>45225.55972222222</v>
      </c>
      <c r="C4220" t="s">
        <v>9</v>
      </c>
      <c r="D4220">
        <v>14</v>
      </c>
      <c r="E4220" t="s">
        <v>19</v>
      </c>
      <c r="F4220" t="s">
        <v>15</v>
      </c>
      <c r="G4220" t="b">
        <v>0</v>
      </c>
      <c r="H4220">
        <v>4</v>
      </c>
      <c r="I4220">
        <v>59</v>
      </c>
      <c r="J4220" t="b">
        <v>0</v>
      </c>
      <c r="K4220">
        <f>YEAR(Table1[[#This Row],[Patient Admission Date]])</f>
        <v>2023</v>
      </c>
      <c r="L4220" t="str">
        <f>TEXT(Table1[[#This Row],[Patient Admission Date]],"mmm")</f>
        <v>Oct</v>
      </c>
      <c r="M4220" t="str">
        <f>TEXT(Table1[[#This Row],[Patient Admission Date]],"ddd")</f>
        <v>Thu</v>
      </c>
      <c r="N4220" t="str">
        <f>TEXT(INT(HOUR(Table1[[#This Row],[Patient Admission Date]])/3)*3,"00")&amp;"-"&amp;TEXT(INT(HOUR(Table1[[#This Row],[Patient Admission Date]])/3)*3+3,"00")</f>
        <v>12-15</v>
      </c>
      <c r="O4220" t="str" cm="1">
        <f t="array" ref="O4220">_xlfn.IFS(Table1[[#This Row],[Patient Age]]&lt;=14,"0-14",Table1[[#This Row],[Patient Age]]&lt;=29,"15-29",Table1[[#This Row],[Patient Age]]&lt;=44,"30-44",Table1[[#This Row],[Patient Age]]&lt;=59,"45-59",Table1[[#This Row],[Patient Age]]&lt;=74,"60-74",TRUE,"75+")</f>
        <v>0-14</v>
      </c>
      <c r="P4220" t="str" cm="1">
        <f t="array" ref="P4220">_xlfn.IFS(Table1[[#This Row],[Patient Waittime]]&lt;=15,"0-15",Table1[[#This Row],[Patient Waittime]]&lt;=30,"16-30",Table1[[#This Row],[Patient Waittime]]&lt;=45,"31-45",Table1[[#This Row],[Patient Waittime]]&lt;=60,"46-60",TRUE,"60+")</f>
        <v>46-60</v>
      </c>
      <c r="Q4220">
        <f>--(Table1[[#This Row],[Patient Waittime]]&lt;=30)</f>
        <v>0</v>
      </c>
      <c r="R4220">
        <f>--Table1[[#This Row],[Patient Admission Flag]]</f>
        <v>0</v>
      </c>
      <c r="S4220">
        <f>--AND(Table1[[#This Row],[WithinTarget]]=1,Table1[[#This Row],[Patient Satisfaction Score]]&gt;=7)</f>
        <v>0</v>
      </c>
      <c r="T4220" t="str">
        <f>IF(LEFT(Table1[[#This Row],[Patient Gender]],1)="F","Female","Male")</f>
        <v>Male</v>
      </c>
    </row>
    <row r="4221" spans="1:20" x14ac:dyDescent="0.3">
      <c r="A4221" t="s">
        <v>4325</v>
      </c>
      <c r="B4221" s="1">
        <v>45270.810416666667</v>
      </c>
      <c r="C4221" t="s">
        <v>9</v>
      </c>
      <c r="D4221">
        <v>64</v>
      </c>
      <c r="E4221" t="s">
        <v>19</v>
      </c>
      <c r="F4221" t="s">
        <v>15</v>
      </c>
      <c r="G4221" t="b">
        <v>0</v>
      </c>
      <c r="H4221">
        <v>4</v>
      </c>
      <c r="I4221">
        <v>53</v>
      </c>
      <c r="J4221" t="b">
        <v>0</v>
      </c>
      <c r="K4221">
        <f>YEAR(Table1[[#This Row],[Patient Admission Date]])</f>
        <v>2023</v>
      </c>
      <c r="L4221" t="str">
        <f>TEXT(Table1[[#This Row],[Patient Admission Date]],"mmm")</f>
        <v>Dec</v>
      </c>
      <c r="M4221" t="str">
        <f>TEXT(Table1[[#This Row],[Patient Admission Date]],"ddd")</f>
        <v>Sun</v>
      </c>
      <c r="N4221" t="str">
        <f>TEXT(INT(HOUR(Table1[[#This Row],[Patient Admission Date]])/3)*3,"00")&amp;"-"&amp;TEXT(INT(HOUR(Table1[[#This Row],[Patient Admission Date]])/3)*3+3,"00")</f>
        <v>18-21</v>
      </c>
      <c r="O4221" t="str" cm="1">
        <f t="array" ref="O4221">_xlfn.IFS(Table1[[#This Row],[Patient Age]]&lt;=14,"0-14",Table1[[#This Row],[Patient Age]]&lt;=29,"15-29",Table1[[#This Row],[Patient Age]]&lt;=44,"30-44",Table1[[#This Row],[Patient Age]]&lt;=59,"45-59",Table1[[#This Row],[Patient Age]]&lt;=74,"60-74",TRUE,"75+")</f>
        <v>60-74</v>
      </c>
      <c r="P4221" t="str" cm="1">
        <f t="array" ref="P4221">_xlfn.IFS(Table1[[#This Row],[Patient Waittime]]&lt;=15,"0-15",Table1[[#This Row],[Patient Waittime]]&lt;=30,"16-30",Table1[[#This Row],[Patient Waittime]]&lt;=45,"31-45",Table1[[#This Row],[Patient Waittime]]&lt;=60,"46-60",TRUE,"60+")</f>
        <v>46-60</v>
      </c>
      <c r="Q4221">
        <f>--(Table1[[#This Row],[Patient Waittime]]&lt;=30)</f>
        <v>0</v>
      </c>
      <c r="R4221">
        <f>--Table1[[#This Row],[Patient Admission Flag]]</f>
        <v>0</v>
      </c>
      <c r="S4221">
        <f>--AND(Table1[[#This Row],[WithinTarget]]=1,Table1[[#This Row],[Patient Satisfaction Score]]&gt;=7)</f>
        <v>0</v>
      </c>
      <c r="T4221" t="str">
        <f>IF(LEFT(Table1[[#This Row],[Patient Gender]],1)="F","Female","Male")</f>
        <v>Male</v>
      </c>
    </row>
    <row r="4222" spans="1:20" x14ac:dyDescent="0.3">
      <c r="A4222" t="s">
        <v>4326</v>
      </c>
      <c r="B4222" s="1">
        <v>45474.493055555555</v>
      </c>
      <c r="C4222" t="s">
        <v>9</v>
      </c>
      <c r="D4222">
        <v>29</v>
      </c>
      <c r="E4222" t="s">
        <v>19</v>
      </c>
      <c r="F4222" t="s">
        <v>15</v>
      </c>
      <c r="G4222" t="b">
        <v>0</v>
      </c>
      <c r="H4222">
        <v>4</v>
      </c>
      <c r="I4222">
        <v>18</v>
      </c>
      <c r="J4222" t="b">
        <v>0</v>
      </c>
      <c r="K4222">
        <f>YEAR(Table1[[#This Row],[Patient Admission Date]])</f>
        <v>2024</v>
      </c>
      <c r="L4222" t="str">
        <f>TEXT(Table1[[#This Row],[Patient Admission Date]],"mmm")</f>
        <v>Jul</v>
      </c>
      <c r="M4222" t="str">
        <f>TEXT(Table1[[#This Row],[Patient Admission Date]],"ddd")</f>
        <v>Mon</v>
      </c>
      <c r="N4222" t="str">
        <f>TEXT(INT(HOUR(Table1[[#This Row],[Patient Admission Date]])/3)*3,"00")&amp;"-"&amp;TEXT(INT(HOUR(Table1[[#This Row],[Patient Admission Date]])/3)*3+3,"00")</f>
        <v>09-12</v>
      </c>
      <c r="O4222" t="str" cm="1">
        <f t="array" ref="O4222">_xlfn.IFS(Table1[[#This Row],[Patient Age]]&lt;=14,"0-14",Table1[[#This Row],[Patient Age]]&lt;=29,"15-29",Table1[[#This Row],[Patient Age]]&lt;=44,"30-44",Table1[[#This Row],[Patient Age]]&lt;=59,"45-59",Table1[[#This Row],[Patient Age]]&lt;=74,"60-74",TRUE,"75+")</f>
        <v>15-29</v>
      </c>
      <c r="P4222" t="str" cm="1">
        <f t="array" ref="P4222">_xlfn.IFS(Table1[[#This Row],[Patient Waittime]]&lt;=15,"0-15",Table1[[#This Row],[Patient Waittime]]&lt;=30,"16-30",Table1[[#This Row],[Patient Waittime]]&lt;=45,"31-45",Table1[[#This Row],[Patient Waittime]]&lt;=60,"46-60",TRUE,"60+")</f>
        <v>16-30</v>
      </c>
      <c r="Q4222">
        <f>--(Table1[[#This Row],[Patient Waittime]]&lt;=30)</f>
        <v>1</v>
      </c>
      <c r="R4222">
        <f>--Table1[[#This Row],[Patient Admission Flag]]</f>
        <v>0</v>
      </c>
      <c r="S4222">
        <f>--AND(Table1[[#This Row],[WithinTarget]]=1,Table1[[#This Row],[Patient Satisfaction Score]]&gt;=7)</f>
        <v>0</v>
      </c>
      <c r="T4222" t="str">
        <f>IF(LEFT(Table1[[#This Row],[Patient Gender]],1)="F","Female","Male")</f>
        <v>Male</v>
      </c>
    </row>
    <row r="4223" spans="1:20" x14ac:dyDescent="0.3">
      <c r="A4223" t="s">
        <v>4327</v>
      </c>
      <c r="B4223" s="1">
        <v>45080.634027777778</v>
      </c>
      <c r="C4223" t="s">
        <v>9</v>
      </c>
      <c r="D4223">
        <v>68</v>
      </c>
      <c r="E4223" t="s">
        <v>19</v>
      </c>
      <c r="F4223" t="s">
        <v>15</v>
      </c>
      <c r="G4223" t="b">
        <v>0</v>
      </c>
      <c r="H4223">
        <v>6</v>
      </c>
      <c r="I4223">
        <v>30</v>
      </c>
      <c r="J4223" t="b">
        <v>0</v>
      </c>
      <c r="K4223">
        <f>YEAR(Table1[[#This Row],[Patient Admission Date]])</f>
        <v>2023</v>
      </c>
      <c r="L4223" t="str">
        <f>TEXT(Table1[[#This Row],[Patient Admission Date]],"mmm")</f>
        <v>Jun</v>
      </c>
      <c r="M4223" t="str">
        <f>TEXT(Table1[[#This Row],[Patient Admission Date]],"ddd")</f>
        <v>Sat</v>
      </c>
      <c r="N4223" t="str">
        <f>TEXT(INT(HOUR(Table1[[#This Row],[Patient Admission Date]])/3)*3,"00")&amp;"-"&amp;TEXT(INT(HOUR(Table1[[#This Row],[Patient Admission Date]])/3)*3+3,"00")</f>
        <v>15-18</v>
      </c>
      <c r="O4223" t="str" cm="1">
        <f t="array" ref="O4223">_xlfn.IFS(Table1[[#This Row],[Patient Age]]&lt;=14,"0-14",Table1[[#This Row],[Patient Age]]&lt;=29,"15-29",Table1[[#This Row],[Patient Age]]&lt;=44,"30-44",Table1[[#This Row],[Patient Age]]&lt;=59,"45-59",Table1[[#This Row],[Patient Age]]&lt;=74,"60-74",TRUE,"75+")</f>
        <v>60-74</v>
      </c>
      <c r="P4223" t="str" cm="1">
        <f t="array" ref="P4223">_xlfn.IFS(Table1[[#This Row],[Patient Waittime]]&lt;=15,"0-15",Table1[[#This Row],[Patient Waittime]]&lt;=30,"16-30",Table1[[#This Row],[Patient Waittime]]&lt;=45,"31-45",Table1[[#This Row],[Patient Waittime]]&lt;=60,"46-60",TRUE,"60+")</f>
        <v>16-30</v>
      </c>
      <c r="Q4223">
        <f>--(Table1[[#This Row],[Patient Waittime]]&lt;=30)</f>
        <v>1</v>
      </c>
      <c r="R4223">
        <f>--Table1[[#This Row],[Patient Admission Flag]]</f>
        <v>0</v>
      </c>
      <c r="S4223">
        <f>--AND(Table1[[#This Row],[WithinTarget]]=1,Table1[[#This Row],[Patient Satisfaction Score]]&gt;=7)</f>
        <v>0</v>
      </c>
      <c r="T4223" t="str">
        <f>IF(LEFT(Table1[[#This Row],[Patient Gender]],1)="F","Female","Male")</f>
        <v>Male</v>
      </c>
    </row>
    <row r="4224" spans="1:20" x14ac:dyDescent="0.3">
      <c r="A4224" t="s">
        <v>4328</v>
      </c>
      <c r="B4224" s="1">
        <v>45358.033333333333</v>
      </c>
      <c r="C4224" t="s">
        <v>9</v>
      </c>
      <c r="D4224">
        <v>46</v>
      </c>
      <c r="E4224" t="s">
        <v>19</v>
      </c>
      <c r="F4224" t="s">
        <v>15</v>
      </c>
      <c r="G4224" t="b">
        <v>0</v>
      </c>
      <c r="H4224">
        <v>6</v>
      </c>
      <c r="I4224">
        <v>57</v>
      </c>
      <c r="J4224" t="b">
        <v>0</v>
      </c>
      <c r="K4224">
        <f>YEAR(Table1[[#This Row],[Patient Admission Date]])</f>
        <v>2024</v>
      </c>
      <c r="L4224" t="str">
        <f>TEXT(Table1[[#This Row],[Patient Admission Date]],"mmm")</f>
        <v>Mar</v>
      </c>
      <c r="M4224" t="str">
        <f>TEXT(Table1[[#This Row],[Patient Admission Date]],"ddd")</f>
        <v>Thu</v>
      </c>
      <c r="N4224" t="str">
        <f>TEXT(INT(HOUR(Table1[[#This Row],[Patient Admission Date]])/3)*3,"00")&amp;"-"&amp;TEXT(INT(HOUR(Table1[[#This Row],[Patient Admission Date]])/3)*3+3,"00")</f>
        <v>00-03</v>
      </c>
      <c r="O4224" t="str" cm="1">
        <f t="array" ref="O4224">_xlfn.IFS(Table1[[#This Row],[Patient Age]]&lt;=14,"0-14",Table1[[#This Row],[Patient Age]]&lt;=29,"15-29",Table1[[#This Row],[Patient Age]]&lt;=44,"30-44",Table1[[#This Row],[Patient Age]]&lt;=59,"45-59",Table1[[#This Row],[Patient Age]]&lt;=74,"60-74",TRUE,"75+")</f>
        <v>45-59</v>
      </c>
      <c r="P4224" t="str" cm="1">
        <f t="array" ref="P4224">_xlfn.IFS(Table1[[#This Row],[Patient Waittime]]&lt;=15,"0-15",Table1[[#This Row],[Patient Waittime]]&lt;=30,"16-30",Table1[[#This Row],[Patient Waittime]]&lt;=45,"31-45",Table1[[#This Row],[Patient Waittime]]&lt;=60,"46-60",TRUE,"60+")</f>
        <v>46-60</v>
      </c>
      <c r="Q4224">
        <f>--(Table1[[#This Row],[Patient Waittime]]&lt;=30)</f>
        <v>0</v>
      </c>
      <c r="R4224">
        <f>--Table1[[#This Row],[Patient Admission Flag]]</f>
        <v>0</v>
      </c>
      <c r="S4224">
        <f>--AND(Table1[[#This Row],[WithinTarget]]=1,Table1[[#This Row],[Patient Satisfaction Score]]&gt;=7)</f>
        <v>0</v>
      </c>
      <c r="T4224" t="str">
        <f>IF(LEFT(Table1[[#This Row],[Patient Gender]],1)="F","Female","Male")</f>
        <v>Male</v>
      </c>
    </row>
    <row r="4225" spans="1:20" x14ac:dyDescent="0.3">
      <c r="A4225" t="s">
        <v>4329</v>
      </c>
      <c r="B4225" s="1">
        <v>45538.92083333333</v>
      </c>
      <c r="C4225" t="s">
        <v>9</v>
      </c>
      <c r="D4225">
        <v>20</v>
      </c>
      <c r="E4225" t="s">
        <v>19</v>
      </c>
      <c r="F4225" t="s">
        <v>15</v>
      </c>
      <c r="G4225" t="b">
        <v>0</v>
      </c>
      <c r="H4225">
        <v>7</v>
      </c>
      <c r="I4225">
        <v>45</v>
      </c>
      <c r="J4225" t="b">
        <v>0</v>
      </c>
      <c r="K4225">
        <f>YEAR(Table1[[#This Row],[Patient Admission Date]])</f>
        <v>2024</v>
      </c>
      <c r="L4225" t="str">
        <f>TEXT(Table1[[#This Row],[Patient Admission Date]],"mmm")</f>
        <v>Sep</v>
      </c>
      <c r="M4225" t="str">
        <f>TEXT(Table1[[#This Row],[Patient Admission Date]],"ddd")</f>
        <v>Tue</v>
      </c>
      <c r="N4225" t="str">
        <f>TEXT(INT(HOUR(Table1[[#This Row],[Patient Admission Date]])/3)*3,"00")&amp;"-"&amp;TEXT(INT(HOUR(Table1[[#This Row],[Patient Admission Date]])/3)*3+3,"00")</f>
        <v>21-24</v>
      </c>
      <c r="O4225" t="str" cm="1">
        <f t="array" ref="O4225">_xlfn.IFS(Table1[[#This Row],[Patient Age]]&lt;=14,"0-14",Table1[[#This Row],[Patient Age]]&lt;=29,"15-29",Table1[[#This Row],[Patient Age]]&lt;=44,"30-44",Table1[[#This Row],[Patient Age]]&lt;=59,"45-59",Table1[[#This Row],[Patient Age]]&lt;=74,"60-74",TRUE,"75+")</f>
        <v>15-29</v>
      </c>
      <c r="P4225" t="str" cm="1">
        <f t="array" ref="P4225">_xlfn.IFS(Table1[[#This Row],[Patient Waittime]]&lt;=15,"0-15",Table1[[#This Row],[Patient Waittime]]&lt;=30,"16-30",Table1[[#This Row],[Patient Waittime]]&lt;=45,"31-45",Table1[[#This Row],[Patient Waittime]]&lt;=60,"46-60",TRUE,"60+")</f>
        <v>31-45</v>
      </c>
      <c r="Q4225">
        <f>--(Table1[[#This Row],[Patient Waittime]]&lt;=30)</f>
        <v>0</v>
      </c>
      <c r="R4225">
        <f>--Table1[[#This Row],[Patient Admission Flag]]</f>
        <v>0</v>
      </c>
      <c r="S4225">
        <f>--AND(Table1[[#This Row],[WithinTarget]]=1,Table1[[#This Row],[Patient Satisfaction Score]]&gt;=7)</f>
        <v>0</v>
      </c>
      <c r="T4225" t="str">
        <f>IF(LEFT(Table1[[#This Row],[Patient Gender]],1)="F","Female","Male")</f>
        <v>Male</v>
      </c>
    </row>
    <row r="4226" spans="1:20" x14ac:dyDescent="0.3">
      <c r="A4226" t="s">
        <v>4330</v>
      </c>
      <c r="B4226" s="1">
        <v>45366.56527777778</v>
      </c>
      <c r="C4226" t="s">
        <v>9</v>
      </c>
      <c r="D4226">
        <v>69</v>
      </c>
      <c r="E4226" t="s">
        <v>19</v>
      </c>
      <c r="F4226" t="s">
        <v>15</v>
      </c>
      <c r="G4226" t="b">
        <v>0</v>
      </c>
      <c r="H4226">
        <v>7</v>
      </c>
      <c r="I4226">
        <v>11</v>
      </c>
      <c r="J4226" t="b">
        <v>0</v>
      </c>
      <c r="K4226">
        <f>YEAR(Table1[[#This Row],[Patient Admission Date]])</f>
        <v>2024</v>
      </c>
      <c r="L4226" t="str">
        <f>TEXT(Table1[[#This Row],[Patient Admission Date]],"mmm")</f>
        <v>Mar</v>
      </c>
      <c r="M4226" t="str">
        <f>TEXT(Table1[[#This Row],[Patient Admission Date]],"ddd")</f>
        <v>Fri</v>
      </c>
      <c r="N4226" t="str">
        <f>TEXT(INT(HOUR(Table1[[#This Row],[Patient Admission Date]])/3)*3,"00")&amp;"-"&amp;TEXT(INT(HOUR(Table1[[#This Row],[Patient Admission Date]])/3)*3+3,"00")</f>
        <v>12-15</v>
      </c>
      <c r="O4226" t="str" cm="1">
        <f t="array" ref="O4226">_xlfn.IFS(Table1[[#This Row],[Patient Age]]&lt;=14,"0-14",Table1[[#This Row],[Patient Age]]&lt;=29,"15-29",Table1[[#This Row],[Patient Age]]&lt;=44,"30-44",Table1[[#This Row],[Patient Age]]&lt;=59,"45-59",Table1[[#This Row],[Patient Age]]&lt;=74,"60-74",TRUE,"75+")</f>
        <v>60-74</v>
      </c>
      <c r="P4226" t="str" cm="1">
        <f t="array" ref="P4226">_xlfn.IFS(Table1[[#This Row],[Patient Waittime]]&lt;=15,"0-15",Table1[[#This Row],[Patient Waittime]]&lt;=30,"16-30",Table1[[#This Row],[Patient Waittime]]&lt;=45,"31-45",Table1[[#This Row],[Patient Waittime]]&lt;=60,"46-60",TRUE,"60+")</f>
        <v>0-15</v>
      </c>
      <c r="Q4226">
        <f>--(Table1[[#This Row],[Patient Waittime]]&lt;=30)</f>
        <v>1</v>
      </c>
      <c r="R4226">
        <f>--Table1[[#This Row],[Patient Admission Flag]]</f>
        <v>0</v>
      </c>
      <c r="S4226">
        <f>--AND(Table1[[#This Row],[WithinTarget]]=1,Table1[[#This Row],[Patient Satisfaction Score]]&gt;=7)</f>
        <v>1</v>
      </c>
      <c r="T4226" t="str">
        <f>IF(LEFT(Table1[[#This Row],[Patient Gender]],1)="F","Female","Male")</f>
        <v>Male</v>
      </c>
    </row>
    <row r="4227" spans="1:20" x14ac:dyDescent="0.3">
      <c r="A4227" t="s">
        <v>4331</v>
      </c>
      <c r="B4227" s="1">
        <v>45307.976388888892</v>
      </c>
      <c r="C4227" t="s">
        <v>9</v>
      </c>
      <c r="D4227">
        <v>76</v>
      </c>
      <c r="E4227" t="s">
        <v>19</v>
      </c>
      <c r="F4227" t="s">
        <v>15</v>
      </c>
      <c r="G4227" t="b">
        <v>0</v>
      </c>
      <c r="H4227">
        <v>8</v>
      </c>
      <c r="I4227">
        <v>53</v>
      </c>
      <c r="J4227" t="b">
        <v>0</v>
      </c>
      <c r="K4227">
        <f>YEAR(Table1[[#This Row],[Patient Admission Date]])</f>
        <v>2024</v>
      </c>
      <c r="L4227" t="str">
        <f>TEXT(Table1[[#This Row],[Patient Admission Date]],"mmm")</f>
        <v>Jan</v>
      </c>
      <c r="M4227" t="str">
        <f>TEXT(Table1[[#This Row],[Patient Admission Date]],"ddd")</f>
        <v>Tue</v>
      </c>
      <c r="N4227" t="str">
        <f>TEXT(INT(HOUR(Table1[[#This Row],[Patient Admission Date]])/3)*3,"00")&amp;"-"&amp;TEXT(INT(HOUR(Table1[[#This Row],[Patient Admission Date]])/3)*3+3,"00")</f>
        <v>21-24</v>
      </c>
      <c r="O4227" t="str" cm="1">
        <f t="array" ref="O4227">_xlfn.IFS(Table1[[#This Row],[Patient Age]]&lt;=14,"0-14",Table1[[#This Row],[Patient Age]]&lt;=29,"15-29",Table1[[#This Row],[Patient Age]]&lt;=44,"30-44",Table1[[#This Row],[Patient Age]]&lt;=59,"45-59",Table1[[#This Row],[Patient Age]]&lt;=74,"60-74",TRUE,"75+")</f>
        <v>75+</v>
      </c>
      <c r="P4227" t="str" cm="1">
        <f t="array" ref="P4227">_xlfn.IFS(Table1[[#This Row],[Patient Waittime]]&lt;=15,"0-15",Table1[[#This Row],[Patient Waittime]]&lt;=30,"16-30",Table1[[#This Row],[Patient Waittime]]&lt;=45,"31-45",Table1[[#This Row],[Patient Waittime]]&lt;=60,"46-60",TRUE,"60+")</f>
        <v>46-60</v>
      </c>
      <c r="Q4227">
        <f>--(Table1[[#This Row],[Patient Waittime]]&lt;=30)</f>
        <v>0</v>
      </c>
      <c r="R4227">
        <f>--Table1[[#This Row],[Patient Admission Flag]]</f>
        <v>0</v>
      </c>
      <c r="S4227">
        <f>--AND(Table1[[#This Row],[WithinTarget]]=1,Table1[[#This Row],[Patient Satisfaction Score]]&gt;=7)</f>
        <v>0</v>
      </c>
      <c r="T4227" t="str">
        <f>IF(LEFT(Table1[[#This Row],[Patient Gender]],1)="F","Female","Male")</f>
        <v>Male</v>
      </c>
    </row>
    <row r="4228" spans="1:20" x14ac:dyDescent="0.3">
      <c r="A4228" t="s">
        <v>4332</v>
      </c>
      <c r="B4228" s="1">
        <v>45256.3125</v>
      </c>
      <c r="C4228" t="s">
        <v>9</v>
      </c>
      <c r="D4228">
        <v>52</v>
      </c>
      <c r="E4228" t="s">
        <v>19</v>
      </c>
      <c r="F4228" t="s">
        <v>15</v>
      </c>
      <c r="G4228" t="b">
        <v>0</v>
      </c>
      <c r="H4228">
        <v>9</v>
      </c>
      <c r="I4228">
        <v>37</v>
      </c>
      <c r="J4228" t="b">
        <v>0</v>
      </c>
      <c r="K4228">
        <f>YEAR(Table1[[#This Row],[Patient Admission Date]])</f>
        <v>2023</v>
      </c>
      <c r="L4228" t="str">
        <f>TEXT(Table1[[#This Row],[Patient Admission Date]],"mmm")</f>
        <v>Nov</v>
      </c>
      <c r="M4228" t="str">
        <f>TEXT(Table1[[#This Row],[Patient Admission Date]],"ddd")</f>
        <v>Sun</v>
      </c>
      <c r="N4228" t="str">
        <f>TEXT(INT(HOUR(Table1[[#This Row],[Patient Admission Date]])/3)*3,"00")&amp;"-"&amp;TEXT(INT(HOUR(Table1[[#This Row],[Patient Admission Date]])/3)*3+3,"00")</f>
        <v>06-09</v>
      </c>
      <c r="O4228" t="str" cm="1">
        <f t="array" ref="O4228">_xlfn.IFS(Table1[[#This Row],[Patient Age]]&lt;=14,"0-14",Table1[[#This Row],[Patient Age]]&lt;=29,"15-29",Table1[[#This Row],[Patient Age]]&lt;=44,"30-44",Table1[[#This Row],[Patient Age]]&lt;=59,"45-59",Table1[[#This Row],[Patient Age]]&lt;=74,"60-74",TRUE,"75+")</f>
        <v>45-59</v>
      </c>
      <c r="P4228" t="str" cm="1">
        <f t="array" ref="P4228">_xlfn.IFS(Table1[[#This Row],[Patient Waittime]]&lt;=15,"0-15",Table1[[#This Row],[Patient Waittime]]&lt;=30,"16-30",Table1[[#This Row],[Patient Waittime]]&lt;=45,"31-45",Table1[[#This Row],[Patient Waittime]]&lt;=60,"46-60",TRUE,"60+")</f>
        <v>31-45</v>
      </c>
      <c r="Q4228">
        <f>--(Table1[[#This Row],[Patient Waittime]]&lt;=30)</f>
        <v>0</v>
      </c>
      <c r="R4228">
        <f>--Table1[[#This Row],[Patient Admission Flag]]</f>
        <v>0</v>
      </c>
      <c r="S4228">
        <f>--AND(Table1[[#This Row],[WithinTarget]]=1,Table1[[#This Row],[Patient Satisfaction Score]]&gt;=7)</f>
        <v>0</v>
      </c>
      <c r="T4228" t="str">
        <f>IF(LEFT(Table1[[#This Row],[Patient Gender]],1)="F","Female","Male")</f>
        <v>Male</v>
      </c>
    </row>
    <row r="4229" spans="1:20" x14ac:dyDescent="0.3">
      <c r="A4229" t="s">
        <v>4333</v>
      </c>
      <c r="B4229" s="1">
        <v>45043.438888888886</v>
      </c>
      <c r="C4229" t="s">
        <v>9</v>
      </c>
      <c r="D4229">
        <v>70</v>
      </c>
      <c r="E4229" t="s">
        <v>19</v>
      </c>
      <c r="F4229" t="s">
        <v>15</v>
      </c>
      <c r="G4229" t="b">
        <v>0</v>
      </c>
      <c r="H4229">
        <v>9</v>
      </c>
      <c r="I4229">
        <v>44</v>
      </c>
      <c r="J4229" t="b">
        <v>0</v>
      </c>
      <c r="K4229">
        <f>YEAR(Table1[[#This Row],[Patient Admission Date]])</f>
        <v>2023</v>
      </c>
      <c r="L4229" t="str">
        <f>TEXT(Table1[[#This Row],[Patient Admission Date]],"mmm")</f>
        <v>Apr</v>
      </c>
      <c r="M4229" t="str">
        <f>TEXT(Table1[[#This Row],[Patient Admission Date]],"ddd")</f>
        <v>Thu</v>
      </c>
      <c r="N4229" t="str">
        <f>TEXT(INT(HOUR(Table1[[#This Row],[Patient Admission Date]])/3)*3,"00")&amp;"-"&amp;TEXT(INT(HOUR(Table1[[#This Row],[Patient Admission Date]])/3)*3+3,"00")</f>
        <v>09-12</v>
      </c>
      <c r="O4229" t="str" cm="1">
        <f t="array" ref="O4229">_xlfn.IFS(Table1[[#This Row],[Patient Age]]&lt;=14,"0-14",Table1[[#This Row],[Patient Age]]&lt;=29,"15-29",Table1[[#This Row],[Patient Age]]&lt;=44,"30-44",Table1[[#This Row],[Patient Age]]&lt;=59,"45-59",Table1[[#This Row],[Patient Age]]&lt;=74,"60-74",TRUE,"75+")</f>
        <v>60-74</v>
      </c>
      <c r="P4229" t="str" cm="1">
        <f t="array" ref="P4229">_xlfn.IFS(Table1[[#This Row],[Patient Waittime]]&lt;=15,"0-15",Table1[[#This Row],[Patient Waittime]]&lt;=30,"16-30",Table1[[#This Row],[Patient Waittime]]&lt;=45,"31-45",Table1[[#This Row],[Patient Waittime]]&lt;=60,"46-60",TRUE,"60+")</f>
        <v>31-45</v>
      </c>
      <c r="Q4229">
        <f>--(Table1[[#This Row],[Patient Waittime]]&lt;=30)</f>
        <v>0</v>
      </c>
      <c r="R4229">
        <f>--Table1[[#This Row],[Patient Admission Flag]]</f>
        <v>0</v>
      </c>
      <c r="S4229">
        <f>--AND(Table1[[#This Row],[WithinTarget]]=1,Table1[[#This Row],[Patient Satisfaction Score]]&gt;=7)</f>
        <v>0</v>
      </c>
      <c r="T4229" t="str">
        <f>IF(LEFT(Table1[[#This Row],[Patient Gender]],1)="F","Female","Male")</f>
        <v>Male</v>
      </c>
    </row>
    <row r="4230" spans="1:20" x14ac:dyDescent="0.3">
      <c r="A4230" t="s">
        <v>4334</v>
      </c>
      <c r="B4230" s="1">
        <v>45106.37777777778</v>
      </c>
      <c r="C4230" t="s">
        <v>9</v>
      </c>
      <c r="D4230">
        <v>28</v>
      </c>
      <c r="E4230" t="s">
        <v>19</v>
      </c>
      <c r="F4230" t="s">
        <v>15</v>
      </c>
      <c r="G4230" t="b">
        <v>0</v>
      </c>
      <c r="H4230">
        <v>9</v>
      </c>
      <c r="I4230">
        <v>28</v>
      </c>
      <c r="J4230" t="b">
        <v>0</v>
      </c>
      <c r="K4230">
        <f>YEAR(Table1[[#This Row],[Patient Admission Date]])</f>
        <v>2023</v>
      </c>
      <c r="L4230" t="str">
        <f>TEXT(Table1[[#This Row],[Patient Admission Date]],"mmm")</f>
        <v>Jun</v>
      </c>
      <c r="M4230" t="str">
        <f>TEXT(Table1[[#This Row],[Patient Admission Date]],"ddd")</f>
        <v>Thu</v>
      </c>
      <c r="N4230" t="str">
        <f>TEXT(INT(HOUR(Table1[[#This Row],[Patient Admission Date]])/3)*3,"00")&amp;"-"&amp;TEXT(INT(HOUR(Table1[[#This Row],[Patient Admission Date]])/3)*3+3,"00")</f>
        <v>09-12</v>
      </c>
      <c r="O4230" t="str" cm="1">
        <f t="array" ref="O4230">_xlfn.IFS(Table1[[#This Row],[Patient Age]]&lt;=14,"0-14",Table1[[#This Row],[Patient Age]]&lt;=29,"15-29",Table1[[#This Row],[Patient Age]]&lt;=44,"30-44",Table1[[#This Row],[Patient Age]]&lt;=59,"45-59",Table1[[#This Row],[Patient Age]]&lt;=74,"60-74",TRUE,"75+")</f>
        <v>15-29</v>
      </c>
      <c r="P4230" t="str" cm="1">
        <f t="array" ref="P4230">_xlfn.IFS(Table1[[#This Row],[Patient Waittime]]&lt;=15,"0-15",Table1[[#This Row],[Patient Waittime]]&lt;=30,"16-30",Table1[[#This Row],[Patient Waittime]]&lt;=45,"31-45",Table1[[#This Row],[Patient Waittime]]&lt;=60,"46-60",TRUE,"60+")</f>
        <v>16-30</v>
      </c>
      <c r="Q4230">
        <f>--(Table1[[#This Row],[Patient Waittime]]&lt;=30)</f>
        <v>1</v>
      </c>
      <c r="R4230">
        <f>--Table1[[#This Row],[Patient Admission Flag]]</f>
        <v>0</v>
      </c>
      <c r="S4230">
        <f>--AND(Table1[[#This Row],[WithinTarget]]=1,Table1[[#This Row],[Patient Satisfaction Score]]&gt;=7)</f>
        <v>1</v>
      </c>
      <c r="T4230" t="str">
        <f>IF(LEFT(Table1[[#This Row],[Patient Gender]],1)="F","Female","Male")</f>
        <v>Male</v>
      </c>
    </row>
    <row r="4231" spans="1:20" x14ac:dyDescent="0.3">
      <c r="A4231" t="s">
        <v>4335</v>
      </c>
      <c r="B4231" s="1">
        <v>45162.115972222222</v>
      </c>
      <c r="C4231" t="s">
        <v>9</v>
      </c>
      <c r="D4231">
        <v>20</v>
      </c>
      <c r="E4231" t="s">
        <v>19</v>
      </c>
      <c r="F4231" t="s">
        <v>15</v>
      </c>
      <c r="G4231" t="b">
        <v>0</v>
      </c>
      <c r="H4231">
        <v>9</v>
      </c>
      <c r="I4231">
        <v>55</v>
      </c>
      <c r="J4231" t="b">
        <v>0</v>
      </c>
      <c r="K4231">
        <f>YEAR(Table1[[#This Row],[Patient Admission Date]])</f>
        <v>2023</v>
      </c>
      <c r="L4231" t="str">
        <f>TEXT(Table1[[#This Row],[Patient Admission Date]],"mmm")</f>
        <v>Aug</v>
      </c>
      <c r="M4231" t="str">
        <f>TEXT(Table1[[#This Row],[Patient Admission Date]],"ddd")</f>
        <v>Thu</v>
      </c>
      <c r="N4231" t="str">
        <f>TEXT(INT(HOUR(Table1[[#This Row],[Patient Admission Date]])/3)*3,"00")&amp;"-"&amp;TEXT(INT(HOUR(Table1[[#This Row],[Patient Admission Date]])/3)*3+3,"00")</f>
        <v>00-03</v>
      </c>
      <c r="O4231" t="str" cm="1">
        <f t="array" ref="O4231">_xlfn.IFS(Table1[[#This Row],[Patient Age]]&lt;=14,"0-14",Table1[[#This Row],[Patient Age]]&lt;=29,"15-29",Table1[[#This Row],[Patient Age]]&lt;=44,"30-44",Table1[[#This Row],[Patient Age]]&lt;=59,"45-59",Table1[[#This Row],[Patient Age]]&lt;=74,"60-74",TRUE,"75+")</f>
        <v>15-29</v>
      </c>
      <c r="P4231" t="str" cm="1">
        <f t="array" ref="P4231">_xlfn.IFS(Table1[[#This Row],[Patient Waittime]]&lt;=15,"0-15",Table1[[#This Row],[Patient Waittime]]&lt;=30,"16-30",Table1[[#This Row],[Patient Waittime]]&lt;=45,"31-45",Table1[[#This Row],[Patient Waittime]]&lt;=60,"46-60",TRUE,"60+")</f>
        <v>46-60</v>
      </c>
      <c r="Q4231">
        <f>--(Table1[[#This Row],[Patient Waittime]]&lt;=30)</f>
        <v>0</v>
      </c>
      <c r="R4231">
        <f>--Table1[[#This Row],[Patient Admission Flag]]</f>
        <v>0</v>
      </c>
      <c r="S4231">
        <f>--AND(Table1[[#This Row],[WithinTarget]]=1,Table1[[#This Row],[Patient Satisfaction Score]]&gt;=7)</f>
        <v>0</v>
      </c>
      <c r="T4231" t="str">
        <f>IF(LEFT(Table1[[#This Row],[Patient Gender]],1)="F","Female","Male")</f>
        <v>Male</v>
      </c>
    </row>
    <row r="4232" spans="1:20" x14ac:dyDescent="0.3">
      <c r="A4232" t="s">
        <v>4336</v>
      </c>
      <c r="B4232" s="1">
        <v>45396.357638888891</v>
      </c>
      <c r="C4232" t="s">
        <v>9</v>
      </c>
      <c r="D4232">
        <v>57</v>
      </c>
      <c r="E4232" t="s">
        <v>19</v>
      </c>
      <c r="F4232" t="s">
        <v>15</v>
      </c>
      <c r="G4232" t="b">
        <v>0</v>
      </c>
      <c r="H4232">
        <v>10</v>
      </c>
      <c r="I4232">
        <v>25</v>
      </c>
      <c r="J4232" t="b">
        <v>0</v>
      </c>
      <c r="K4232">
        <f>YEAR(Table1[[#This Row],[Patient Admission Date]])</f>
        <v>2024</v>
      </c>
      <c r="L4232" t="str">
        <f>TEXT(Table1[[#This Row],[Patient Admission Date]],"mmm")</f>
        <v>Apr</v>
      </c>
      <c r="M4232" t="str">
        <f>TEXT(Table1[[#This Row],[Patient Admission Date]],"ddd")</f>
        <v>Sun</v>
      </c>
      <c r="N4232" t="str">
        <f>TEXT(INT(HOUR(Table1[[#This Row],[Patient Admission Date]])/3)*3,"00")&amp;"-"&amp;TEXT(INT(HOUR(Table1[[#This Row],[Patient Admission Date]])/3)*3+3,"00")</f>
        <v>06-09</v>
      </c>
      <c r="O4232" t="str" cm="1">
        <f t="array" ref="O4232">_xlfn.IFS(Table1[[#This Row],[Patient Age]]&lt;=14,"0-14",Table1[[#This Row],[Patient Age]]&lt;=29,"15-29",Table1[[#This Row],[Patient Age]]&lt;=44,"30-44",Table1[[#This Row],[Patient Age]]&lt;=59,"45-59",Table1[[#This Row],[Patient Age]]&lt;=74,"60-74",TRUE,"75+")</f>
        <v>45-59</v>
      </c>
      <c r="P4232" t="str" cm="1">
        <f t="array" ref="P4232">_xlfn.IFS(Table1[[#This Row],[Patient Waittime]]&lt;=15,"0-15",Table1[[#This Row],[Patient Waittime]]&lt;=30,"16-30",Table1[[#This Row],[Patient Waittime]]&lt;=45,"31-45",Table1[[#This Row],[Patient Waittime]]&lt;=60,"46-60",TRUE,"60+")</f>
        <v>16-30</v>
      </c>
      <c r="Q4232">
        <f>--(Table1[[#This Row],[Patient Waittime]]&lt;=30)</f>
        <v>1</v>
      </c>
      <c r="R4232">
        <f>--Table1[[#This Row],[Patient Admission Flag]]</f>
        <v>0</v>
      </c>
      <c r="S4232">
        <f>--AND(Table1[[#This Row],[WithinTarget]]=1,Table1[[#This Row],[Patient Satisfaction Score]]&gt;=7)</f>
        <v>1</v>
      </c>
      <c r="T4232" t="str">
        <f>IF(LEFT(Table1[[#This Row],[Patient Gender]],1)="F","Female","Male")</f>
        <v>Male</v>
      </c>
    </row>
    <row r="4233" spans="1:20" x14ac:dyDescent="0.3">
      <c r="A4233" t="s">
        <v>4337</v>
      </c>
      <c r="B4233" s="1">
        <v>45088.565972222219</v>
      </c>
      <c r="C4233" t="s">
        <v>9</v>
      </c>
      <c r="D4233">
        <v>29</v>
      </c>
      <c r="E4233" t="s">
        <v>19</v>
      </c>
      <c r="F4233" t="s">
        <v>26</v>
      </c>
      <c r="G4233" t="b">
        <v>0</v>
      </c>
      <c r="I4233">
        <v>57</v>
      </c>
      <c r="J4233" t="b">
        <v>0</v>
      </c>
      <c r="K4233">
        <f>YEAR(Table1[[#This Row],[Patient Admission Date]])</f>
        <v>2023</v>
      </c>
      <c r="L4233" t="str">
        <f>TEXT(Table1[[#This Row],[Patient Admission Date]],"mmm")</f>
        <v>Jun</v>
      </c>
      <c r="M4233" t="str">
        <f>TEXT(Table1[[#This Row],[Patient Admission Date]],"ddd")</f>
        <v>Sun</v>
      </c>
      <c r="N4233" t="str">
        <f>TEXT(INT(HOUR(Table1[[#This Row],[Patient Admission Date]])/3)*3,"00")&amp;"-"&amp;TEXT(INT(HOUR(Table1[[#This Row],[Patient Admission Date]])/3)*3+3,"00")</f>
        <v>12-15</v>
      </c>
      <c r="O4233" t="str" cm="1">
        <f t="array" ref="O4233">_xlfn.IFS(Table1[[#This Row],[Patient Age]]&lt;=14,"0-14",Table1[[#This Row],[Patient Age]]&lt;=29,"15-29",Table1[[#This Row],[Patient Age]]&lt;=44,"30-44",Table1[[#This Row],[Patient Age]]&lt;=59,"45-59",Table1[[#This Row],[Patient Age]]&lt;=74,"60-74",TRUE,"75+")</f>
        <v>15-29</v>
      </c>
      <c r="P4233" t="str" cm="1">
        <f t="array" ref="P4233">_xlfn.IFS(Table1[[#This Row],[Patient Waittime]]&lt;=15,"0-15",Table1[[#This Row],[Patient Waittime]]&lt;=30,"16-30",Table1[[#This Row],[Patient Waittime]]&lt;=45,"31-45",Table1[[#This Row],[Patient Waittime]]&lt;=60,"46-60",TRUE,"60+")</f>
        <v>46-60</v>
      </c>
      <c r="Q4233">
        <f>--(Table1[[#This Row],[Patient Waittime]]&lt;=30)</f>
        <v>0</v>
      </c>
      <c r="R4233">
        <f>--Table1[[#This Row],[Patient Admission Flag]]</f>
        <v>0</v>
      </c>
      <c r="S4233">
        <f>--AND(Table1[[#This Row],[WithinTarget]]=1,Table1[[#This Row],[Patient Satisfaction Score]]&gt;=7)</f>
        <v>0</v>
      </c>
      <c r="T4233" t="str">
        <f>IF(LEFT(Table1[[#This Row],[Patient Gender]],1)="F","Female","Male")</f>
        <v>Male</v>
      </c>
    </row>
    <row r="4234" spans="1:20" x14ac:dyDescent="0.3">
      <c r="A4234" t="s">
        <v>4338</v>
      </c>
      <c r="B4234" s="1">
        <v>45472.18472222222</v>
      </c>
      <c r="C4234" t="s">
        <v>9</v>
      </c>
      <c r="D4234">
        <v>57</v>
      </c>
      <c r="E4234" t="s">
        <v>19</v>
      </c>
      <c r="F4234" t="s">
        <v>26</v>
      </c>
      <c r="G4234" t="b">
        <v>0</v>
      </c>
      <c r="I4234">
        <v>27</v>
      </c>
      <c r="J4234" t="b">
        <v>0</v>
      </c>
      <c r="K4234">
        <f>YEAR(Table1[[#This Row],[Patient Admission Date]])</f>
        <v>2024</v>
      </c>
      <c r="L4234" t="str">
        <f>TEXT(Table1[[#This Row],[Patient Admission Date]],"mmm")</f>
        <v>Jun</v>
      </c>
      <c r="M4234" t="str">
        <f>TEXT(Table1[[#This Row],[Patient Admission Date]],"ddd")</f>
        <v>Sat</v>
      </c>
      <c r="N4234" t="str">
        <f>TEXT(INT(HOUR(Table1[[#This Row],[Patient Admission Date]])/3)*3,"00")&amp;"-"&amp;TEXT(INT(HOUR(Table1[[#This Row],[Patient Admission Date]])/3)*3+3,"00")</f>
        <v>03-06</v>
      </c>
      <c r="O4234" t="str" cm="1">
        <f t="array" ref="O4234">_xlfn.IFS(Table1[[#This Row],[Patient Age]]&lt;=14,"0-14",Table1[[#This Row],[Patient Age]]&lt;=29,"15-29",Table1[[#This Row],[Patient Age]]&lt;=44,"30-44",Table1[[#This Row],[Patient Age]]&lt;=59,"45-59",Table1[[#This Row],[Patient Age]]&lt;=74,"60-74",TRUE,"75+")</f>
        <v>45-59</v>
      </c>
      <c r="P4234" t="str" cm="1">
        <f t="array" ref="P4234">_xlfn.IFS(Table1[[#This Row],[Patient Waittime]]&lt;=15,"0-15",Table1[[#This Row],[Patient Waittime]]&lt;=30,"16-30",Table1[[#This Row],[Patient Waittime]]&lt;=45,"31-45",Table1[[#This Row],[Patient Waittime]]&lt;=60,"46-60",TRUE,"60+")</f>
        <v>16-30</v>
      </c>
      <c r="Q4234">
        <f>--(Table1[[#This Row],[Patient Waittime]]&lt;=30)</f>
        <v>1</v>
      </c>
      <c r="R4234">
        <f>--Table1[[#This Row],[Patient Admission Flag]]</f>
        <v>0</v>
      </c>
      <c r="S4234">
        <f>--AND(Table1[[#This Row],[WithinTarget]]=1,Table1[[#This Row],[Patient Satisfaction Score]]&gt;=7)</f>
        <v>0</v>
      </c>
      <c r="T4234" t="str">
        <f>IF(LEFT(Table1[[#This Row],[Patient Gender]],1)="F","Female","Male")</f>
        <v>Male</v>
      </c>
    </row>
    <row r="4235" spans="1:20" x14ac:dyDescent="0.3">
      <c r="A4235" t="s">
        <v>4339</v>
      </c>
      <c r="B4235" s="1">
        <v>45576.643750000003</v>
      </c>
      <c r="C4235" t="s">
        <v>9</v>
      </c>
      <c r="D4235">
        <v>8</v>
      </c>
      <c r="E4235" t="s">
        <v>19</v>
      </c>
      <c r="F4235" t="s">
        <v>26</v>
      </c>
      <c r="G4235" t="b">
        <v>0</v>
      </c>
      <c r="I4235">
        <v>29</v>
      </c>
      <c r="J4235" t="b">
        <v>0</v>
      </c>
      <c r="K4235">
        <f>YEAR(Table1[[#This Row],[Patient Admission Date]])</f>
        <v>2024</v>
      </c>
      <c r="L4235" t="str">
        <f>TEXT(Table1[[#This Row],[Patient Admission Date]],"mmm")</f>
        <v>Oct</v>
      </c>
      <c r="M4235" t="str">
        <f>TEXT(Table1[[#This Row],[Patient Admission Date]],"ddd")</f>
        <v>Fri</v>
      </c>
      <c r="N4235" t="str">
        <f>TEXT(INT(HOUR(Table1[[#This Row],[Patient Admission Date]])/3)*3,"00")&amp;"-"&amp;TEXT(INT(HOUR(Table1[[#This Row],[Patient Admission Date]])/3)*3+3,"00")</f>
        <v>15-18</v>
      </c>
      <c r="O4235" t="str" cm="1">
        <f t="array" ref="O4235">_xlfn.IFS(Table1[[#This Row],[Patient Age]]&lt;=14,"0-14",Table1[[#This Row],[Patient Age]]&lt;=29,"15-29",Table1[[#This Row],[Patient Age]]&lt;=44,"30-44",Table1[[#This Row],[Patient Age]]&lt;=59,"45-59",Table1[[#This Row],[Patient Age]]&lt;=74,"60-74",TRUE,"75+")</f>
        <v>0-14</v>
      </c>
      <c r="P4235" t="str" cm="1">
        <f t="array" ref="P4235">_xlfn.IFS(Table1[[#This Row],[Patient Waittime]]&lt;=15,"0-15",Table1[[#This Row],[Patient Waittime]]&lt;=30,"16-30",Table1[[#This Row],[Patient Waittime]]&lt;=45,"31-45",Table1[[#This Row],[Patient Waittime]]&lt;=60,"46-60",TRUE,"60+")</f>
        <v>16-30</v>
      </c>
      <c r="Q4235">
        <f>--(Table1[[#This Row],[Patient Waittime]]&lt;=30)</f>
        <v>1</v>
      </c>
      <c r="R4235">
        <f>--Table1[[#This Row],[Patient Admission Flag]]</f>
        <v>0</v>
      </c>
      <c r="S4235">
        <f>--AND(Table1[[#This Row],[WithinTarget]]=1,Table1[[#This Row],[Patient Satisfaction Score]]&gt;=7)</f>
        <v>0</v>
      </c>
      <c r="T4235" t="str">
        <f>IF(LEFT(Table1[[#This Row],[Patient Gender]],1)="F","Female","Male")</f>
        <v>Male</v>
      </c>
    </row>
    <row r="4236" spans="1:20" x14ac:dyDescent="0.3">
      <c r="A4236" t="s">
        <v>4340</v>
      </c>
      <c r="B4236" s="1">
        <v>45532.507638888892</v>
      </c>
      <c r="C4236" t="s">
        <v>9</v>
      </c>
      <c r="D4236">
        <v>46</v>
      </c>
      <c r="E4236" t="s">
        <v>19</v>
      </c>
      <c r="F4236" t="s">
        <v>26</v>
      </c>
      <c r="G4236" t="b">
        <v>0</v>
      </c>
      <c r="I4236">
        <v>58</v>
      </c>
      <c r="J4236" t="b">
        <v>0</v>
      </c>
      <c r="K4236">
        <f>YEAR(Table1[[#This Row],[Patient Admission Date]])</f>
        <v>2024</v>
      </c>
      <c r="L4236" t="str">
        <f>TEXT(Table1[[#This Row],[Patient Admission Date]],"mmm")</f>
        <v>Aug</v>
      </c>
      <c r="M4236" t="str">
        <f>TEXT(Table1[[#This Row],[Patient Admission Date]],"ddd")</f>
        <v>Wed</v>
      </c>
      <c r="N4236" t="str">
        <f>TEXT(INT(HOUR(Table1[[#This Row],[Patient Admission Date]])/3)*3,"00")&amp;"-"&amp;TEXT(INT(HOUR(Table1[[#This Row],[Patient Admission Date]])/3)*3+3,"00")</f>
        <v>12-15</v>
      </c>
      <c r="O4236" t="str" cm="1">
        <f t="array" ref="O4236">_xlfn.IFS(Table1[[#This Row],[Patient Age]]&lt;=14,"0-14",Table1[[#This Row],[Patient Age]]&lt;=29,"15-29",Table1[[#This Row],[Patient Age]]&lt;=44,"30-44",Table1[[#This Row],[Patient Age]]&lt;=59,"45-59",Table1[[#This Row],[Patient Age]]&lt;=74,"60-74",TRUE,"75+")</f>
        <v>45-59</v>
      </c>
      <c r="P4236" t="str" cm="1">
        <f t="array" ref="P4236">_xlfn.IFS(Table1[[#This Row],[Patient Waittime]]&lt;=15,"0-15",Table1[[#This Row],[Patient Waittime]]&lt;=30,"16-30",Table1[[#This Row],[Patient Waittime]]&lt;=45,"31-45",Table1[[#This Row],[Patient Waittime]]&lt;=60,"46-60",TRUE,"60+")</f>
        <v>46-60</v>
      </c>
      <c r="Q4236">
        <f>--(Table1[[#This Row],[Patient Waittime]]&lt;=30)</f>
        <v>0</v>
      </c>
      <c r="R4236">
        <f>--Table1[[#This Row],[Patient Admission Flag]]</f>
        <v>0</v>
      </c>
      <c r="S4236">
        <f>--AND(Table1[[#This Row],[WithinTarget]]=1,Table1[[#This Row],[Patient Satisfaction Score]]&gt;=7)</f>
        <v>0</v>
      </c>
      <c r="T4236" t="str">
        <f>IF(LEFT(Table1[[#This Row],[Patient Gender]],1)="F","Female","Male")</f>
        <v>Male</v>
      </c>
    </row>
    <row r="4237" spans="1:20" x14ac:dyDescent="0.3">
      <c r="A4237" t="s">
        <v>4341</v>
      </c>
      <c r="B4237" s="1">
        <v>45068.754166666666</v>
      </c>
      <c r="C4237" t="s">
        <v>9</v>
      </c>
      <c r="D4237">
        <v>46</v>
      </c>
      <c r="E4237" t="s">
        <v>19</v>
      </c>
      <c r="F4237" t="s">
        <v>26</v>
      </c>
      <c r="G4237" t="b">
        <v>0</v>
      </c>
      <c r="H4237">
        <v>1</v>
      </c>
      <c r="I4237">
        <v>20</v>
      </c>
      <c r="J4237" t="b">
        <v>0</v>
      </c>
      <c r="K4237">
        <f>YEAR(Table1[[#This Row],[Patient Admission Date]])</f>
        <v>2023</v>
      </c>
      <c r="L4237" t="str">
        <f>TEXT(Table1[[#This Row],[Patient Admission Date]],"mmm")</f>
        <v>May</v>
      </c>
      <c r="M4237" t="str">
        <f>TEXT(Table1[[#This Row],[Patient Admission Date]],"ddd")</f>
        <v>Mon</v>
      </c>
      <c r="N4237" t="str">
        <f>TEXT(INT(HOUR(Table1[[#This Row],[Patient Admission Date]])/3)*3,"00")&amp;"-"&amp;TEXT(INT(HOUR(Table1[[#This Row],[Patient Admission Date]])/3)*3+3,"00")</f>
        <v>18-21</v>
      </c>
      <c r="O4237" t="str" cm="1">
        <f t="array" ref="O4237">_xlfn.IFS(Table1[[#This Row],[Patient Age]]&lt;=14,"0-14",Table1[[#This Row],[Patient Age]]&lt;=29,"15-29",Table1[[#This Row],[Patient Age]]&lt;=44,"30-44",Table1[[#This Row],[Patient Age]]&lt;=59,"45-59",Table1[[#This Row],[Patient Age]]&lt;=74,"60-74",TRUE,"75+")</f>
        <v>45-59</v>
      </c>
      <c r="P4237" t="str" cm="1">
        <f t="array" ref="P4237">_xlfn.IFS(Table1[[#This Row],[Patient Waittime]]&lt;=15,"0-15",Table1[[#This Row],[Patient Waittime]]&lt;=30,"16-30",Table1[[#This Row],[Patient Waittime]]&lt;=45,"31-45",Table1[[#This Row],[Patient Waittime]]&lt;=60,"46-60",TRUE,"60+")</f>
        <v>16-30</v>
      </c>
      <c r="Q4237">
        <f>--(Table1[[#This Row],[Patient Waittime]]&lt;=30)</f>
        <v>1</v>
      </c>
      <c r="R4237">
        <f>--Table1[[#This Row],[Patient Admission Flag]]</f>
        <v>0</v>
      </c>
      <c r="S4237">
        <f>--AND(Table1[[#This Row],[WithinTarget]]=1,Table1[[#This Row],[Patient Satisfaction Score]]&gt;=7)</f>
        <v>0</v>
      </c>
      <c r="T4237" t="str">
        <f>IF(LEFT(Table1[[#This Row],[Patient Gender]],1)="F","Female","Male")</f>
        <v>Male</v>
      </c>
    </row>
    <row r="4238" spans="1:20" x14ac:dyDescent="0.3">
      <c r="A4238" t="s">
        <v>4342</v>
      </c>
      <c r="B4238" s="1">
        <v>45197.892361111109</v>
      </c>
      <c r="C4238" t="s">
        <v>9</v>
      </c>
      <c r="D4238">
        <v>23</v>
      </c>
      <c r="E4238" t="s">
        <v>19</v>
      </c>
      <c r="F4238" t="s">
        <v>11</v>
      </c>
      <c r="G4238" t="b">
        <v>0</v>
      </c>
      <c r="I4238">
        <v>16</v>
      </c>
      <c r="J4238" t="b">
        <v>0</v>
      </c>
      <c r="K4238">
        <f>YEAR(Table1[[#This Row],[Patient Admission Date]])</f>
        <v>2023</v>
      </c>
      <c r="L4238" t="str">
        <f>TEXT(Table1[[#This Row],[Patient Admission Date]],"mmm")</f>
        <v>Sep</v>
      </c>
      <c r="M4238" t="str">
        <f>TEXT(Table1[[#This Row],[Patient Admission Date]],"ddd")</f>
        <v>Thu</v>
      </c>
      <c r="N4238" t="str">
        <f>TEXT(INT(HOUR(Table1[[#This Row],[Patient Admission Date]])/3)*3,"00")&amp;"-"&amp;TEXT(INT(HOUR(Table1[[#This Row],[Patient Admission Date]])/3)*3+3,"00")</f>
        <v>21-24</v>
      </c>
      <c r="O4238" t="str" cm="1">
        <f t="array" ref="O4238">_xlfn.IFS(Table1[[#This Row],[Patient Age]]&lt;=14,"0-14",Table1[[#This Row],[Patient Age]]&lt;=29,"15-29",Table1[[#This Row],[Patient Age]]&lt;=44,"30-44",Table1[[#This Row],[Patient Age]]&lt;=59,"45-59",Table1[[#This Row],[Patient Age]]&lt;=74,"60-74",TRUE,"75+")</f>
        <v>15-29</v>
      </c>
      <c r="P4238" t="str" cm="1">
        <f t="array" ref="P4238">_xlfn.IFS(Table1[[#This Row],[Patient Waittime]]&lt;=15,"0-15",Table1[[#This Row],[Patient Waittime]]&lt;=30,"16-30",Table1[[#This Row],[Patient Waittime]]&lt;=45,"31-45",Table1[[#This Row],[Patient Waittime]]&lt;=60,"46-60",TRUE,"60+")</f>
        <v>16-30</v>
      </c>
      <c r="Q4238">
        <f>--(Table1[[#This Row],[Patient Waittime]]&lt;=30)</f>
        <v>1</v>
      </c>
      <c r="R4238">
        <f>--Table1[[#This Row],[Patient Admission Flag]]</f>
        <v>0</v>
      </c>
      <c r="S4238">
        <f>--AND(Table1[[#This Row],[WithinTarget]]=1,Table1[[#This Row],[Patient Satisfaction Score]]&gt;=7)</f>
        <v>0</v>
      </c>
      <c r="T4238" t="str">
        <f>IF(LEFT(Table1[[#This Row],[Patient Gender]],1)="F","Female","Male")</f>
        <v>Male</v>
      </c>
    </row>
    <row r="4239" spans="1:20" x14ac:dyDescent="0.3">
      <c r="A4239" t="s">
        <v>4343</v>
      </c>
      <c r="B4239" s="1">
        <v>45204.917361111111</v>
      </c>
      <c r="C4239" t="s">
        <v>9</v>
      </c>
      <c r="D4239">
        <v>37</v>
      </c>
      <c r="E4239" t="s">
        <v>19</v>
      </c>
      <c r="F4239" t="s">
        <v>11</v>
      </c>
      <c r="G4239" t="b">
        <v>0</v>
      </c>
      <c r="I4239">
        <v>31</v>
      </c>
      <c r="J4239" t="b">
        <v>0</v>
      </c>
      <c r="K4239">
        <f>YEAR(Table1[[#This Row],[Patient Admission Date]])</f>
        <v>2023</v>
      </c>
      <c r="L4239" t="str">
        <f>TEXT(Table1[[#This Row],[Patient Admission Date]],"mmm")</f>
        <v>Oct</v>
      </c>
      <c r="M4239" t="str">
        <f>TEXT(Table1[[#This Row],[Patient Admission Date]],"ddd")</f>
        <v>Thu</v>
      </c>
      <c r="N4239" t="str">
        <f>TEXT(INT(HOUR(Table1[[#This Row],[Patient Admission Date]])/3)*3,"00")&amp;"-"&amp;TEXT(INT(HOUR(Table1[[#This Row],[Patient Admission Date]])/3)*3+3,"00")</f>
        <v>21-24</v>
      </c>
      <c r="O4239" t="str" cm="1">
        <f t="array" ref="O4239">_xlfn.IFS(Table1[[#This Row],[Patient Age]]&lt;=14,"0-14",Table1[[#This Row],[Patient Age]]&lt;=29,"15-29",Table1[[#This Row],[Patient Age]]&lt;=44,"30-44",Table1[[#This Row],[Patient Age]]&lt;=59,"45-59",Table1[[#This Row],[Patient Age]]&lt;=74,"60-74",TRUE,"75+")</f>
        <v>30-44</v>
      </c>
      <c r="P4239" t="str" cm="1">
        <f t="array" ref="P4239">_xlfn.IFS(Table1[[#This Row],[Patient Waittime]]&lt;=15,"0-15",Table1[[#This Row],[Patient Waittime]]&lt;=30,"16-30",Table1[[#This Row],[Patient Waittime]]&lt;=45,"31-45",Table1[[#This Row],[Patient Waittime]]&lt;=60,"46-60",TRUE,"60+")</f>
        <v>31-45</v>
      </c>
      <c r="Q4239">
        <f>--(Table1[[#This Row],[Patient Waittime]]&lt;=30)</f>
        <v>0</v>
      </c>
      <c r="R4239">
        <f>--Table1[[#This Row],[Patient Admission Flag]]</f>
        <v>0</v>
      </c>
      <c r="S4239">
        <f>--AND(Table1[[#This Row],[WithinTarget]]=1,Table1[[#This Row],[Patient Satisfaction Score]]&gt;=7)</f>
        <v>0</v>
      </c>
      <c r="T4239" t="str">
        <f>IF(LEFT(Table1[[#This Row],[Patient Gender]],1)="F","Female","Male")</f>
        <v>Male</v>
      </c>
    </row>
    <row r="4240" spans="1:20" x14ac:dyDescent="0.3">
      <c r="A4240" t="s">
        <v>4344</v>
      </c>
      <c r="B4240" s="1">
        <v>45163.774305555555</v>
      </c>
      <c r="C4240" t="s">
        <v>9</v>
      </c>
      <c r="D4240">
        <v>64</v>
      </c>
      <c r="E4240" t="s">
        <v>19</v>
      </c>
      <c r="F4240" t="s">
        <v>11</v>
      </c>
      <c r="G4240" t="b">
        <v>0</v>
      </c>
      <c r="I4240">
        <v>33</v>
      </c>
      <c r="J4240" t="b">
        <v>0</v>
      </c>
      <c r="K4240">
        <f>YEAR(Table1[[#This Row],[Patient Admission Date]])</f>
        <v>2023</v>
      </c>
      <c r="L4240" t="str">
        <f>TEXT(Table1[[#This Row],[Patient Admission Date]],"mmm")</f>
        <v>Aug</v>
      </c>
      <c r="M4240" t="str">
        <f>TEXT(Table1[[#This Row],[Patient Admission Date]],"ddd")</f>
        <v>Fri</v>
      </c>
      <c r="N4240" t="str">
        <f>TEXT(INT(HOUR(Table1[[#This Row],[Patient Admission Date]])/3)*3,"00")&amp;"-"&amp;TEXT(INT(HOUR(Table1[[#This Row],[Patient Admission Date]])/3)*3+3,"00")</f>
        <v>18-21</v>
      </c>
      <c r="O4240" t="str" cm="1">
        <f t="array" ref="O4240">_xlfn.IFS(Table1[[#This Row],[Patient Age]]&lt;=14,"0-14",Table1[[#This Row],[Patient Age]]&lt;=29,"15-29",Table1[[#This Row],[Patient Age]]&lt;=44,"30-44",Table1[[#This Row],[Patient Age]]&lt;=59,"45-59",Table1[[#This Row],[Patient Age]]&lt;=74,"60-74",TRUE,"75+")</f>
        <v>60-74</v>
      </c>
      <c r="P4240" t="str" cm="1">
        <f t="array" ref="P4240">_xlfn.IFS(Table1[[#This Row],[Patient Waittime]]&lt;=15,"0-15",Table1[[#This Row],[Patient Waittime]]&lt;=30,"16-30",Table1[[#This Row],[Patient Waittime]]&lt;=45,"31-45",Table1[[#This Row],[Patient Waittime]]&lt;=60,"46-60",TRUE,"60+")</f>
        <v>31-45</v>
      </c>
      <c r="Q4240">
        <f>--(Table1[[#This Row],[Patient Waittime]]&lt;=30)</f>
        <v>0</v>
      </c>
      <c r="R4240">
        <f>--Table1[[#This Row],[Patient Admission Flag]]</f>
        <v>0</v>
      </c>
      <c r="S4240">
        <f>--AND(Table1[[#This Row],[WithinTarget]]=1,Table1[[#This Row],[Patient Satisfaction Score]]&gt;=7)</f>
        <v>0</v>
      </c>
      <c r="T4240" t="str">
        <f>IF(LEFT(Table1[[#This Row],[Patient Gender]],1)="F","Female","Male")</f>
        <v>Male</v>
      </c>
    </row>
    <row r="4241" spans="1:20" x14ac:dyDescent="0.3">
      <c r="A4241" t="s">
        <v>4345</v>
      </c>
      <c r="B4241" s="1">
        <v>45217.606944444444</v>
      </c>
      <c r="C4241" t="s">
        <v>9</v>
      </c>
      <c r="D4241">
        <v>6</v>
      </c>
      <c r="E4241" t="s">
        <v>19</v>
      </c>
      <c r="F4241" t="s">
        <v>11</v>
      </c>
      <c r="G4241" t="b">
        <v>0</v>
      </c>
      <c r="I4241">
        <v>36</v>
      </c>
      <c r="J4241" t="b">
        <v>0</v>
      </c>
      <c r="K4241">
        <f>YEAR(Table1[[#This Row],[Patient Admission Date]])</f>
        <v>2023</v>
      </c>
      <c r="L4241" t="str">
        <f>TEXT(Table1[[#This Row],[Patient Admission Date]],"mmm")</f>
        <v>Oct</v>
      </c>
      <c r="M4241" t="str">
        <f>TEXT(Table1[[#This Row],[Patient Admission Date]],"ddd")</f>
        <v>Wed</v>
      </c>
      <c r="N4241" t="str">
        <f>TEXT(INT(HOUR(Table1[[#This Row],[Patient Admission Date]])/3)*3,"00")&amp;"-"&amp;TEXT(INT(HOUR(Table1[[#This Row],[Patient Admission Date]])/3)*3+3,"00")</f>
        <v>12-15</v>
      </c>
      <c r="O4241" t="str" cm="1">
        <f t="array" ref="O4241">_xlfn.IFS(Table1[[#This Row],[Patient Age]]&lt;=14,"0-14",Table1[[#This Row],[Patient Age]]&lt;=29,"15-29",Table1[[#This Row],[Patient Age]]&lt;=44,"30-44",Table1[[#This Row],[Patient Age]]&lt;=59,"45-59",Table1[[#This Row],[Patient Age]]&lt;=74,"60-74",TRUE,"75+")</f>
        <v>0-14</v>
      </c>
      <c r="P4241" t="str" cm="1">
        <f t="array" ref="P4241">_xlfn.IFS(Table1[[#This Row],[Patient Waittime]]&lt;=15,"0-15",Table1[[#This Row],[Patient Waittime]]&lt;=30,"16-30",Table1[[#This Row],[Patient Waittime]]&lt;=45,"31-45",Table1[[#This Row],[Patient Waittime]]&lt;=60,"46-60",TRUE,"60+")</f>
        <v>31-45</v>
      </c>
      <c r="Q4241">
        <f>--(Table1[[#This Row],[Patient Waittime]]&lt;=30)</f>
        <v>0</v>
      </c>
      <c r="R4241">
        <f>--Table1[[#This Row],[Patient Admission Flag]]</f>
        <v>0</v>
      </c>
      <c r="S4241">
        <f>--AND(Table1[[#This Row],[WithinTarget]]=1,Table1[[#This Row],[Patient Satisfaction Score]]&gt;=7)</f>
        <v>0</v>
      </c>
      <c r="T4241" t="str">
        <f>IF(LEFT(Table1[[#This Row],[Patient Gender]],1)="F","Female","Male")</f>
        <v>Male</v>
      </c>
    </row>
    <row r="4242" spans="1:20" x14ac:dyDescent="0.3">
      <c r="A4242" t="s">
        <v>4346</v>
      </c>
      <c r="B4242" s="1">
        <v>45312.206944444442</v>
      </c>
      <c r="C4242" t="s">
        <v>9</v>
      </c>
      <c r="D4242">
        <v>57</v>
      </c>
      <c r="E4242" t="s">
        <v>19</v>
      </c>
      <c r="F4242" t="s">
        <v>11</v>
      </c>
      <c r="G4242" t="b">
        <v>0</v>
      </c>
      <c r="I4242">
        <v>36</v>
      </c>
      <c r="J4242" t="b">
        <v>0</v>
      </c>
      <c r="K4242">
        <f>YEAR(Table1[[#This Row],[Patient Admission Date]])</f>
        <v>2024</v>
      </c>
      <c r="L4242" t="str">
        <f>TEXT(Table1[[#This Row],[Patient Admission Date]],"mmm")</f>
        <v>Jan</v>
      </c>
      <c r="M4242" t="str">
        <f>TEXT(Table1[[#This Row],[Patient Admission Date]],"ddd")</f>
        <v>Sun</v>
      </c>
      <c r="N4242" t="str">
        <f>TEXT(INT(HOUR(Table1[[#This Row],[Patient Admission Date]])/3)*3,"00")&amp;"-"&amp;TEXT(INT(HOUR(Table1[[#This Row],[Patient Admission Date]])/3)*3+3,"00")</f>
        <v>03-06</v>
      </c>
      <c r="O4242" t="str" cm="1">
        <f t="array" ref="O4242">_xlfn.IFS(Table1[[#This Row],[Patient Age]]&lt;=14,"0-14",Table1[[#This Row],[Patient Age]]&lt;=29,"15-29",Table1[[#This Row],[Patient Age]]&lt;=44,"30-44",Table1[[#This Row],[Patient Age]]&lt;=59,"45-59",Table1[[#This Row],[Patient Age]]&lt;=74,"60-74",TRUE,"75+")</f>
        <v>45-59</v>
      </c>
      <c r="P4242" t="str" cm="1">
        <f t="array" ref="P4242">_xlfn.IFS(Table1[[#This Row],[Patient Waittime]]&lt;=15,"0-15",Table1[[#This Row],[Patient Waittime]]&lt;=30,"16-30",Table1[[#This Row],[Patient Waittime]]&lt;=45,"31-45",Table1[[#This Row],[Patient Waittime]]&lt;=60,"46-60",TRUE,"60+")</f>
        <v>31-45</v>
      </c>
      <c r="Q4242">
        <f>--(Table1[[#This Row],[Patient Waittime]]&lt;=30)</f>
        <v>0</v>
      </c>
      <c r="R4242">
        <f>--Table1[[#This Row],[Patient Admission Flag]]</f>
        <v>0</v>
      </c>
      <c r="S4242">
        <f>--AND(Table1[[#This Row],[WithinTarget]]=1,Table1[[#This Row],[Patient Satisfaction Score]]&gt;=7)</f>
        <v>0</v>
      </c>
      <c r="T4242" t="str">
        <f>IF(LEFT(Table1[[#This Row],[Patient Gender]],1)="F","Female","Male")</f>
        <v>Male</v>
      </c>
    </row>
    <row r="4243" spans="1:20" x14ac:dyDescent="0.3">
      <c r="A4243" t="s">
        <v>4347</v>
      </c>
      <c r="B4243" s="1">
        <v>45352.083333333336</v>
      </c>
      <c r="C4243" t="s">
        <v>9</v>
      </c>
      <c r="D4243">
        <v>16</v>
      </c>
      <c r="E4243" t="s">
        <v>19</v>
      </c>
      <c r="F4243" t="s">
        <v>11</v>
      </c>
      <c r="G4243" t="b">
        <v>0</v>
      </c>
      <c r="I4243">
        <v>13</v>
      </c>
      <c r="J4243" t="b">
        <v>0</v>
      </c>
      <c r="K4243">
        <f>YEAR(Table1[[#This Row],[Patient Admission Date]])</f>
        <v>2024</v>
      </c>
      <c r="L4243" t="str">
        <f>TEXT(Table1[[#This Row],[Patient Admission Date]],"mmm")</f>
        <v>Mar</v>
      </c>
      <c r="M4243" t="str">
        <f>TEXT(Table1[[#This Row],[Patient Admission Date]],"ddd")</f>
        <v>Fri</v>
      </c>
      <c r="N4243" t="str">
        <f>TEXT(INT(HOUR(Table1[[#This Row],[Patient Admission Date]])/3)*3,"00")&amp;"-"&amp;TEXT(INT(HOUR(Table1[[#This Row],[Patient Admission Date]])/3)*3+3,"00")</f>
        <v>00-03</v>
      </c>
      <c r="O4243" t="str" cm="1">
        <f t="array" ref="O4243">_xlfn.IFS(Table1[[#This Row],[Patient Age]]&lt;=14,"0-14",Table1[[#This Row],[Patient Age]]&lt;=29,"15-29",Table1[[#This Row],[Patient Age]]&lt;=44,"30-44",Table1[[#This Row],[Patient Age]]&lt;=59,"45-59",Table1[[#This Row],[Patient Age]]&lt;=74,"60-74",TRUE,"75+")</f>
        <v>15-29</v>
      </c>
      <c r="P4243" t="str" cm="1">
        <f t="array" ref="P4243">_xlfn.IFS(Table1[[#This Row],[Patient Waittime]]&lt;=15,"0-15",Table1[[#This Row],[Patient Waittime]]&lt;=30,"16-30",Table1[[#This Row],[Patient Waittime]]&lt;=45,"31-45",Table1[[#This Row],[Patient Waittime]]&lt;=60,"46-60",TRUE,"60+")</f>
        <v>0-15</v>
      </c>
      <c r="Q4243">
        <f>--(Table1[[#This Row],[Patient Waittime]]&lt;=30)</f>
        <v>1</v>
      </c>
      <c r="R4243">
        <f>--Table1[[#This Row],[Patient Admission Flag]]</f>
        <v>0</v>
      </c>
      <c r="S4243">
        <f>--AND(Table1[[#This Row],[WithinTarget]]=1,Table1[[#This Row],[Patient Satisfaction Score]]&gt;=7)</f>
        <v>0</v>
      </c>
      <c r="T4243" t="str">
        <f>IF(LEFT(Table1[[#This Row],[Patient Gender]],1)="F","Female","Male")</f>
        <v>Male</v>
      </c>
    </row>
    <row r="4244" spans="1:20" x14ac:dyDescent="0.3">
      <c r="A4244" t="s">
        <v>4348</v>
      </c>
      <c r="B4244" s="1">
        <v>45064.78402777778</v>
      </c>
      <c r="C4244" t="s">
        <v>9</v>
      </c>
      <c r="D4244">
        <v>72</v>
      </c>
      <c r="E4244" t="s">
        <v>19</v>
      </c>
      <c r="F4244" t="s">
        <v>11</v>
      </c>
      <c r="G4244" t="b">
        <v>0</v>
      </c>
      <c r="I4244">
        <v>16</v>
      </c>
      <c r="J4244" t="b">
        <v>0</v>
      </c>
      <c r="K4244">
        <f>YEAR(Table1[[#This Row],[Patient Admission Date]])</f>
        <v>2023</v>
      </c>
      <c r="L4244" t="str">
        <f>TEXT(Table1[[#This Row],[Patient Admission Date]],"mmm")</f>
        <v>May</v>
      </c>
      <c r="M4244" t="str">
        <f>TEXT(Table1[[#This Row],[Patient Admission Date]],"ddd")</f>
        <v>Thu</v>
      </c>
      <c r="N4244" t="str">
        <f>TEXT(INT(HOUR(Table1[[#This Row],[Patient Admission Date]])/3)*3,"00")&amp;"-"&amp;TEXT(INT(HOUR(Table1[[#This Row],[Patient Admission Date]])/3)*3+3,"00")</f>
        <v>18-21</v>
      </c>
      <c r="O4244" t="str" cm="1">
        <f t="array" ref="O4244">_xlfn.IFS(Table1[[#This Row],[Patient Age]]&lt;=14,"0-14",Table1[[#This Row],[Patient Age]]&lt;=29,"15-29",Table1[[#This Row],[Patient Age]]&lt;=44,"30-44",Table1[[#This Row],[Patient Age]]&lt;=59,"45-59",Table1[[#This Row],[Patient Age]]&lt;=74,"60-74",TRUE,"75+")</f>
        <v>60-74</v>
      </c>
      <c r="P4244" t="str" cm="1">
        <f t="array" ref="P4244">_xlfn.IFS(Table1[[#This Row],[Patient Waittime]]&lt;=15,"0-15",Table1[[#This Row],[Patient Waittime]]&lt;=30,"16-30",Table1[[#This Row],[Patient Waittime]]&lt;=45,"31-45",Table1[[#This Row],[Patient Waittime]]&lt;=60,"46-60",TRUE,"60+")</f>
        <v>16-30</v>
      </c>
      <c r="Q4244">
        <f>--(Table1[[#This Row],[Patient Waittime]]&lt;=30)</f>
        <v>1</v>
      </c>
      <c r="R4244">
        <f>--Table1[[#This Row],[Patient Admission Flag]]</f>
        <v>0</v>
      </c>
      <c r="S4244">
        <f>--AND(Table1[[#This Row],[WithinTarget]]=1,Table1[[#This Row],[Patient Satisfaction Score]]&gt;=7)</f>
        <v>0</v>
      </c>
      <c r="T4244" t="str">
        <f>IF(LEFT(Table1[[#This Row],[Patient Gender]],1)="F","Female","Male")</f>
        <v>Male</v>
      </c>
    </row>
    <row r="4245" spans="1:20" x14ac:dyDescent="0.3">
      <c r="A4245" t="s">
        <v>4349</v>
      </c>
      <c r="B4245" s="1">
        <v>45538.339583333334</v>
      </c>
      <c r="C4245" t="s">
        <v>9</v>
      </c>
      <c r="D4245">
        <v>28</v>
      </c>
      <c r="E4245" t="s">
        <v>19</v>
      </c>
      <c r="F4245" t="s">
        <v>11</v>
      </c>
      <c r="G4245" t="b">
        <v>0</v>
      </c>
      <c r="I4245">
        <v>33</v>
      </c>
      <c r="J4245" t="b">
        <v>0</v>
      </c>
      <c r="K4245">
        <f>YEAR(Table1[[#This Row],[Patient Admission Date]])</f>
        <v>2024</v>
      </c>
      <c r="L4245" t="str">
        <f>TEXT(Table1[[#This Row],[Patient Admission Date]],"mmm")</f>
        <v>Sep</v>
      </c>
      <c r="M4245" t="str">
        <f>TEXT(Table1[[#This Row],[Patient Admission Date]],"ddd")</f>
        <v>Tue</v>
      </c>
      <c r="N4245" t="str">
        <f>TEXT(INT(HOUR(Table1[[#This Row],[Patient Admission Date]])/3)*3,"00")&amp;"-"&amp;TEXT(INT(HOUR(Table1[[#This Row],[Patient Admission Date]])/3)*3+3,"00")</f>
        <v>06-09</v>
      </c>
      <c r="O4245" t="str" cm="1">
        <f t="array" ref="O4245">_xlfn.IFS(Table1[[#This Row],[Patient Age]]&lt;=14,"0-14",Table1[[#This Row],[Patient Age]]&lt;=29,"15-29",Table1[[#This Row],[Patient Age]]&lt;=44,"30-44",Table1[[#This Row],[Patient Age]]&lt;=59,"45-59",Table1[[#This Row],[Patient Age]]&lt;=74,"60-74",TRUE,"75+")</f>
        <v>15-29</v>
      </c>
      <c r="P4245" t="str" cm="1">
        <f t="array" ref="P4245">_xlfn.IFS(Table1[[#This Row],[Patient Waittime]]&lt;=15,"0-15",Table1[[#This Row],[Patient Waittime]]&lt;=30,"16-30",Table1[[#This Row],[Patient Waittime]]&lt;=45,"31-45",Table1[[#This Row],[Patient Waittime]]&lt;=60,"46-60",TRUE,"60+")</f>
        <v>31-45</v>
      </c>
      <c r="Q4245">
        <f>--(Table1[[#This Row],[Patient Waittime]]&lt;=30)</f>
        <v>0</v>
      </c>
      <c r="R4245">
        <f>--Table1[[#This Row],[Patient Admission Flag]]</f>
        <v>0</v>
      </c>
      <c r="S4245">
        <f>--AND(Table1[[#This Row],[WithinTarget]]=1,Table1[[#This Row],[Patient Satisfaction Score]]&gt;=7)</f>
        <v>0</v>
      </c>
      <c r="T4245" t="str">
        <f>IF(LEFT(Table1[[#This Row],[Patient Gender]],1)="F","Female","Male")</f>
        <v>Male</v>
      </c>
    </row>
    <row r="4246" spans="1:20" x14ac:dyDescent="0.3">
      <c r="A4246" t="s">
        <v>4350</v>
      </c>
      <c r="B4246" s="1">
        <v>45390.649305555555</v>
      </c>
      <c r="C4246" t="s">
        <v>9</v>
      </c>
      <c r="D4246">
        <v>4</v>
      </c>
      <c r="E4246" t="s">
        <v>19</v>
      </c>
      <c r="F4246" t="s">
        <v>11</v>
      </c>
      <c r="G4246" t="b">
        <v>0</v>
      </c>
      <c r="I4246">
        <v>18</v>
      </c>
      <c r="J4246" t="b">
        <v>0</v>
      </c>
      <c r="K4246">
        <f>YEAR(Table1[[#This Row],[Patient Admission Date]])</f>
        <v>2024</v>
      </c>
      <c r="L4246" t="str">
        <f>TEXT(Table1[[#This Row],[Patient Admission Date]],"mmm")</f>
        <v>Apr</v>
      </c>
      <c r="M4246" t="str">
        <f>TEXT(Table1[[#This Row],[Patient Admission Date]],"ddd")</f>
        <v>Mon</v>
      </c>
      <c r="N4246" t="str">
        <f>TEXT(INT(HOUR(Table1[[#This Row],[Patient Admission Date]])/3)*3,"00")&amp;"-"&amp;TEXT(INT(HOUR(Table1[[#This Row],[Patient Admission Date]])/3)*3+3,"00")</f>
        <v>15-18</v>
      </c>
      <c r="O4246" t="str" cm="1">
        <f t="array" ref="O4246">_xlfn.IFS(Table1[[#This Row],[Patient Age]]&lt;=14,"0-14",Table1[[#This Row],[Patient Age]]&lt;=29,"15-29",Table1[[#This Row],[Patient Age]]&lt;=44,"30-44",Table1[[#This Row],[Patient Age]]&lt;=59,"45-59",Table1[[#This Row],[Patient Age]]&lt;=74,"60-74",TRUE,"75+")</f>
        <v>0-14</v>
      </c>
      <c r="P4246" t="str" cm="1">
        <f t="array" ref="P4246">_xlfn.IFS(Table1[[#This Row],[Patient Waittime]]&lt;=15,"0-15",Table1[[#This Row],[Patient Waittime]]&lt;=30,"16-30",Table1[[#This Row],[Patient Waittime]]&lt;=45,"31-45",Table1[[#This Row],[Patient Waittime]]&lt;=60,"46-60",TRUE,"60+")</f>
        <v>16-30</v>
      </c>
      <c r="Q4246">
        <f>--(Table1[[#This Row],[Patient Waittime]]&lt;=30)</f>
        <v>1</v>
      </c>
      <c r="R4246">
        <f>--Table1[[#This Row],[Patient Admission Flag]]</f>
        <v>0</v>
      </c>
      <c r="S4246">
        <f>--AND(Table1[[#This Row],[WithinTarget]]=1,Table1[[#This Row],[Patient Satisfaction Score]]&gt;=7)</f>
        <v>0</v>
      </c>
      <c r="T4246" t="str">
        <f>IF(LEFT(Table1[[#This Row],[Patient Gender]],1)="F","Female","Male")</f>
        <v>Male</v>
      </c>
    </row>
    <row r="4247" spans="1:20" x14ac:dyDescent="0.3">
      <c r="A4247" t="s">
        <v>4351</v>
      </c>
      <c r="B4247" s="1">
        <v>45240.20416666667</v>
      </c>
      <c r="C4247" t="s">
        <v>9</v>
      </c>
      <c r="D4247">
        <v>61</v>
      </c>
      <c r="E4247" t="s">
        <v>19</v>
      </c>
      <c r="F4247" t="s">
        <v>11</v>
      </c>
      <c r="G4247" t="b">
        <v>0</v>
      </c>
      <c r="I4247">
        <v>36</v>
      </c>
      <c r="J4247" t="b">
        <v>0</v>
      </c>
      <c r="K4247">
        <f>YEAR(Table1[[#This Row],[Patient Admission Date]])</f>
        <v>2023</v>
      </c>
      <c r="L4247" t="str">
        <f>TEXT(Table1[[#This Row],[Patient Admission Date]],"mmm")</f>
        <v>Nov</v>
      </c>
      <c r="M4247" t="str">
        <f>TEXT(Table1[[#This Row],[Patient Admission Date]],"ddd")</f>
        <v>Fri</v>
      </c>
      <c r="N4247" t="str">
        <f>TEXT(INT(HOUR(Table1[[#This Row],[Patient Admission Date]])/3)*3,"00")&amp;"-"&amp;TEXT(INT(HOUR(Table1[[#This Row],[Patient Admission Date]])/3)*3+3,"00")</f>
        <v>03-06</v>
      </c>
      <c r="O4247" t="str" cm="1">
        <f t="array" ref="O4247">_xlfn.IFS(Table1[[#This Row],[Patient Age]]&lt;=14,"0-14",Table1[[#This Row],[Patient Age]]&lt;=29,"15-29",Table1[[#This Row],[Patient Age]]&lt;=44,"30-44",Table1[[#This Row],[Patient Age]]&lt;=59,"45-59",Table1[[#This Row],[Patient Age]]&lt;=74,"60-74",TRUE,"75+")</f>
        <v>60-74</v>
      </c>
      <c r="P4247" t="str" cm="1">
        <f t="array" ref="P4247">_xlfn.IFS(Table1[[#This Row],[Patient Waittime]]&lt;=15,"0-15",Table1[[#This Row],[Patient Waittime]]&lt;=30,"16-30",Table1[[#This Row],[Patient Waittime]]&lt;=45,"31-45",Table1[[#This Row],[Patient Waittime]]&lt;=60,"46-60",TRUE,"60+")</f>
        <v>31-45</v>
      </c>
      <c r="Q4247">
        <f>--(Table1[[#This Row],[Patient Waittime]]&lt;=30)</f>
        <v>0</v>
      </c>
      <c r="R4247">
        <f>--Table1[[#This Row],[Patient Admission Flag]]</f>
        <v>0</v>
      </c>
      <c r="S4247">
        <f>--AND(Table1[[#This Row],[WithinTarget]]=1,Table1[[#This Row],[Patient Satisfaction Score]]&gt;=7)</f>
        <v>0</v>
      </c>
      <c r="T4247" t="str">
        <f>IF(LEFT(Table1[[#This Row],[Patient Gender]],1)="F","Female","Male")</f>
        <v>Male</v>
      </c>
    </row>
    <row r="4248" spans="1:20" x14ac:dyDescent="0.3">
      <c r="A4248" t="s">
        <v>4352</v>
      </c>
      <c r="B4248" s="1">
        <v>45139.659722222219</v>
      </c>
      <c r="C4248" t="s">
        <v>9</v>
      </c>
      <c r="D4248">
        <v>35</v>
      </c>
      <c r="E4248" t="s">
        <v>19</v>
      </c>
      <c r="F4248" t="s">
        <v>11</v>
      </c>
      <c r="G4248" t="b">
        <v>0</v>
      </c>
      <c r="I4248">
        <v>49</v>
      </c>
      <c r="J4248" t="b">
        <v>0</v>
      </c>
      <c r="K4248">
        <f>YEAR(Table1[[#This Row],[Patient Admission Date]])</f>
        <v>2023</v>
      </c>
      <c r="L4248" t="str">
        <f>TEXT(Table1[[#This Row],[Patient Admission Date]],"mmm")</f>
        <v>Aug</v>
      </c>
      <c r="M4248" t="str">
        <f>TEXT(Table1[[#This Row],[Patient Admission Date]],"ddd")</f>
        <v>Tue</v>
      </c>
      <c r="N4248" t="str">
        <f>TEXT(INT(HOUR(Table1[[#This Row],[Patient Admission Date]])/3)*3,"00")&amp;"-"&amp;TEXT(INT(HOUR(Table1[[#This Row],[Patient Admission Date]])/3)*3+3,"00")</f>
        <v>15-18</v>
      </c>
      <c r="O4248" t="str" cm="1">
        <f t="array" ref="O4248">_xlfn.IFS(Table1[[#This Row],[Patient Age]]&lt;=14,"0-14",Table1[[#This Row],[Patient Age]]&lt;=29,"15-29",Table1[[#This Row],[Patient Age]]&lt;=44,"30-44",Table1[[#This Row],[Patient Age]]&lt;=59,"45-59",Table1[[#This Row],[Patient Age]]&lt;=74,"60-74",TRUE,"75+")</f>
        <v>30-44</v>
      </c>
      <c r="P4248" t="str" cm="1">
        <f t="array" ref="P4248">_xlfn.IFS(Table1[[#This Row],[Patient Waittime]]&lt;=15,"0-15",Table1[[#This Row],[Patient Waittime]]&lt;=30,"16-30",Table1[[#This Row],[Patient Waittime]]&lt;=45,"31-45",Table1[[#This Row],[Patient Waittime]]&lt;=60,"46-60",TRUE,"60+")</f>
        <v>46-60</v>
      </c>
      <c r="Q4248">
        <f>--(Table1[[#This Row],[Patient Waittime]]&lt;=30)</f>
        <v>0</v>
      </c>
      <c r="R4248">
        <f>--Table1[[#This Row],[Patient Admission Flag]]</f>
        <v>0</v>
      </c>
      <c r="S4248">
        <f>--AND(Table1[[#This Row],[WithinTarget]]=1,Table1[[#This Row],[Patient Satisfaction Score]]&gt;=7)</f>
        <v>0</v>
      </c>
      <c r="T4248" t="str">
        <f>IF(LEFT(Table1[[#This Row],[Patient Gender]],1)="F","Female","Male")</f>
        <v>Male</v>
      </c>
    </row>
    <row r="4249" spans="1:20" x14ac:dyDescent="0.3">
      <c r="A4249" t="s">
        <v>4353</v>
      </c>
      <c r="B4249" s="1">
        <v>45366.746527777781</v>
      </c>
      <c r="C4249" t="s">
        <v>9</v>
      </c>
      <c r="D4249">
        <v>26</v>
      </c>
      <c r="E4249" t="s">
        <v>19</v>
      </c>
      <c r="F4249" t="s">
        <v>11</v>
      </c>
      <c r="G4249" t="b">
        <v>0</v>
      </c>
      <c r="I4249">
        <v>57</v>
      </c>
      <c r="J4249" t="b">
        <v>0</v>
      </c>
      <c r="K4249">
        <f>YEAR(Table1[[#This Row],[Patient Admission Date]])</f>
        <v>2024</v>
      </c>
      <c r="L4249" t="str">
        <f>TEXT(Table1[[#This Row],[Patient Admission Date]],"mmm")</f>
        <v>Mar</v>
      </c>
      <c r="M4249" t="str">
        <f>TEXT(Table1[[#This Row],[Patient Admission Date]],"ddd")</f>
        <v>Fri</v>
      </c>
      <c r="N4249" t="str">
        <f>TEXT(INT(HOUR(Table1[[#This Row],[Patient Admission Date]])/3)*3,"00")&amp;"-"&amp;TEXT(INT(HOUR(Table1[[#This Row],[Patient Admission Date]])/3)*3+3,"00")</f>
        <v>15-18</v>
      </c>
      <c r="O4249" t="str" cm="1">
        <f t="array" ref="O4249">_xlfn.IFS(Table1[[#This Row],[Patient Age]]&lt;=14,"0-14",Table1[[#This Row],[Patient Age]]&lt;=29,"15-29",Table1[[#This Row],[Patient Age]]&lt;=44,"30-44",Table1[[#This Row],[Patient Age]]&lt;=59,"45-59",Table1[[#This Row],[Patient Age]]&lt;=74,"60-74",TRUE,"75+")</f>
        <v>15-29</v>
      </c>
      <c r="P4249" t="str" cm="1">
        <f t="array" ref="P4249">_xlfn.IFS(Table1[[#This Row],[Patient Waittime]]&lt;=15,"0-15",Table1[[#This Row],[Patient Waittime]]&lt;=30,"16-30",Table1[[#This Row],[Patient Waittime]]&lt;=45,"31-45",Table1[[#This Row],[Patient Waittime]]&lt;=60,"46-60",TRUE,"60+")</f>
        <v>46-60</v>
      </c>
      <c r="Q4249">
        <f>--(Table1[[#This Row],[Patient Waittime]]&lt;=30)</f>
        <v>0</v>
      </c>
      <c r="R4249">
        <f>--Table1[[#This Row],[Patient Admission Flag]]</f>
        <v>0</v>
      </c>
      <c r="S4249">
        <f>--AND(Table1[[#This Row],[WithinTarget]]=1,Table1[[#This Row],[Patient Satisfaction Score]]&gt;=7)</f>
        <v>0</v>
      </c>
      <c r="T4249" t="str">
        <f>IF(LEFT(Table1[[#This Row],[Patient Gender]],1)="F","Female","Male")</f>
        <v>Male</v>
      </c>
    </row>
    <row r="4250" spans="1:20" x14ac:dyDescent="0.3">
      <c r="A4250" t="s">
        <v>4354</v>
      </c>
      <c r="B4250" s="1">
        <v>45185.459722222222</v>
      </c>
      <c r="C4250" t="s">
        <v>9</v>
      </c>
      <c r="D4250">
        <v>32</v>
      </c>
      <c r="E4250" t="s">
        <v>19</v>
      </c>
      <c r="F4250" t="s">
        <v>11</v>
      </c>
      <c r="G4250" t="b">
        <v>0</v>
      </c>
      <c r="I4250">
        <v>30</v>
      </c>
      <c r="J4250" t="b">
        <v>0</v>
      </c>
      <c r="K4250">
        <f>YEAR(Table1[[#This Row],[Patient Admission Date]])</f>
        <v>2023</v>
      </c>
      <c r="L4250" t="str">
        <f>TEXT(Table1[[#This Row],[Patient Admission Date]],"mmm")</f>
        <v>Sep</v>
      </c>
      <c r="M4250" t="str">
        <f>TEXT(Table1[[#This Row],[Patient Admission Date]],"ddd")</f>
        <v>Sat</v>
      </c>
      <c r="N4250" t="str">
        <f>TEXT(INT(HOUR(Table1[[#This Row],[Patient Admission Date]])/3)*3,"00")&amp;"-"&amp;TEXT(INT(HOUR(Table1[[#This Row],[Patient Admission Date]])/3)*3+3,"00")</f>
        <v>09-12</v>
      </c>
      <c r="O4250" t="str" cm="1">
        <f t="array" ref="O4250">_xlfn.IFS(Table1[[#This Row],[Patient Age]]&lt;=14,"0-14",Table1[[#This Row],[Patient Age]]&lt;=29,"15-29",Table1[[#This Row],[Patient Age]]&lt;=44,"30-44",Table1[[#This Row],[Patient Age]]&lt;=59,"45-59",Table1[[#This Row],[Patient Age]]&lt;=74,"60-74",TRUE,"75+")</f>
        <v>30-44</v>
      </c>
      <c r="P4250" t="str" cm="1">
        <f t="array" ref="P4250">_xlfn.IFS(Table1[[#This Row],[Patient Waittime]]&lt;=15,"0-15",Table1[[#This Row],[Patient Waittime]]&lt;=30,"16-30",Table1[[#This Row],[Patient Waittime]]&lt;=45,"31-45",Table1[[#This Row],[Patient Waittime]]&lt;=60,"46-60",TRUE,"60+")</f>
        <v>16-30</v>
      </c>
      <c r="Q4250">
        <f>--(Table1[[#This Row],[Patient Waittime]]&lt;=30)</f>
        <v>1</v>
      </c>
      <c r="R4250">
        <f>--Table1[[#This Row],[Patient Admission Flag]]</f>
        <v>0</v>
      </c>
      <c r="S4250">
        <f>--AND(Table1[[#This Row],[WithinTarget]]=1,Table1[[#This Row],[Patient Satisfaction Score]]&gt;=7)</f>
        <v>0</v>
      </c>
      <c r="T4250" t="str">
        <f>IF(LEFT(Table1[[#This Row],[Patient Gender]],1)="F","Female","Male")</f>
        <v>Male</v>
      </c>
    </row>
    <row r="4251" spans="1:20" x14ac:dyDescent="0.3">
      <c r="A4251" t="s">
        <v>4355</v>
      </c>
      <c r="B4251" s="1">
        <v>45200.786805555559</v>
      </c>
      <c r="C4251" t="s">
        <v>9</v>
      </c>
      <c r="D4251">
        <v>40</v>
      </c>
      <c r="E4251" t="s">
        <v>19</v>
      </c>
      <c r="F4251" t="s">
        <v>11</v>
      </c>
      <c r="G4251" t="b">
        <v>0</v>
      </c>
      <c r="I4251">
        <v>35</v>
      </c>
      <c r="J4251" t="b">
        <v>0</v>
      </c>
      <c r="K4251">
        <f>YEAR(Table1[[#This Row],[Patient Admission Date]])</f>
        <v>2023</v>
      </c>
      <c r="L4251" t="str">
        <f>TEXT(Table1[[#This Row],[Patient Admission Date]],"mmm")</f>
        <v>Oct</v>
      </c>
      <c r="M4251" t="str">
        <f>TEXT(Table1[[#This Row],[Patient Admission Date]],"ddd")</f>
        <v>Sun</v>
      </c>
      <c r="N4251" t="str">
        <f>TEXT(INT(HOUR(Table1[[#This Row],[Patient Admission Date]])/3)*3,"00")&amp;"-"&amp;TEXT(INT(HOUR(Table1[[#This Row],[Patient Admission Date]])/3)*3+3,"00")</f>
        <v>18-21</v>
      </c>
      <c r="O4251" t="str" cm="1">
        <f t="array" ref="O4251">_xlfn.IFS(Table1[[#This Row],[Patient Age]]&lt;=14,"0-14",Table1[[#This Row],[Patient Age]]&lt;=29,"15-29",Table1[[#This Row],[Patient Age]]&lt;=44,"30-44",Table1[[#This Row],[Patient Age]]&lt;=59,"45-59",Table1[[#This Row],[Patient Age]]&lt;=74,"60-74",TRUE,"75+")</f>
        <v>30-44</v>
      </c>
      <c r="P4251" t="str" cm="1">
        <f t="array" ref="P4251">_xlfn.IFS(Table1[[#This Row],[Patient Waittime]]&lt;=15,"0-15",Table1[[#This Row],[Patient Waittime]]&lt;=30,"16-30",Table1[[#This Row],[Patient Waittime]]&lt;=45,"31-45",Table1[[#This Row],[Patient Waittime]]&lt;=60,"46-60",TRUE,"60+")</f>
        <v>31-45</v>
      </c>
      <c r="Q4251">
        <f>--(Table1[[#This Row],[Patient Waittime]]&lt;=30)</f>
        <v>0</v>
      </c>
      <c r="R4251">
        <f>--Table1[[#This Row],[Patient Admission Flag]]</f>
        <v>0</v>
      </c>
      <c r="S4251">
        <f>--AND(Table1[[#This Row],[WithinTarget]]=1,Table1[[#This Row],[Patient Satisfaction Score]]&gt;=7)</f>
        <v>0</v>
      </c>
      <c r="T4251" t="str">
        <f>IF(LEFT(Table1[[#This Row],[Patient Gender]],1)="F","Female","Male")</f>
        <v>Male</v>
      </c>
    </row>
    <row r="4252" spans="1:20" x14ac:dyDescent="0.3">
      <c r="A4252" t="s">
        <v>4356</v>
      </c>
      <c r="B4252" s="1">
        <v>45232.425694444442</v>
      </c>
      <c r="C4252" t="s">
        <v>9</v>
      </c>
      <c r="D4252">
        <v>9</v>
      </c>
      <c r="E4252" t="s">
        <v>19</v>
      </c>
      <c r="F4252" t="s">
        <v>11</v>
      </c>
      <c r="G4252" t="b">
        <v>0</v>
      </c>
      <c r="I4252">
        <v>36</v>
      </c>
      <c r="J4252" t="b">
        <v>0</v>
      </c>
      <c r="K4252">
        <f>YEAR(Table1[[#This Row],[Patient Admission Date]])</f>
        <v>2023</v>
      </c>
      <c r="L4252" t="str">
        <f>TEXT(Table1[[#This Row],[Patient Admission Date]],"mmm")</f>
        <v>Nov</v>
      </c>
      <c r="M4252" t="str">
        <f>TEXT(Table1[[#This Row],[Patient Admission Date]],"ddd")</f>
        <v>Thu</v>
      </c>
      <c r="N4252" t="str">
        <f>TEXT(INT(HOUR(Table1[[#This Row],[Patient Admission Date]])/3)*3,"00")&amp;"-"&amp;TEXT(INT(HOUR(Table1[[#This Row],[Patient Admission Date]])/3)*3+3,"00")</f>
        <v>09-12</v>
      </c>
      <c r="O4252" t="str" cm="1">
        <f t="array" ref="O4252">_xlfn.IFS(Table1[[#This Row],[Patient Age]]&lt;=14,"0-14",Table1[[#This Row],[Patient Age]]&lt;=29,"15-29",Table1[[#This Row],[Patient Age]]&lt;=44,"30-44",Table1[[#This Row],[Patient Age]]&lt;=59,"45-59",Table1[[#This Row],[Patient Age]]&lt;=74,"60-74",TRUE,"75+")</f>
        <v>0-14</v>
      </c>
      <c r="P4252" t="str" cm="1">
        <f t="array" ref="P4252">_xlfn.IFS(Table1[[#This Row],[Patient Waittime]]&lt;=15,"0-15",Table1[[#This Row],[Patient Waittime]]&lt;=30,"16-30",Table1[[#This Row],[Patient Waittime]]&lt;=45,"31-45",Table1[[#This Row],[Patient Waittime]]&lt;=60,"46-60",TRUE,"60+")</f>
        <v>31-45</v>
      </c>
      <c r="Q4252">
        <f>--(Table1[[#This Row],[Patient Waittime]]&lt;=30)</f>
        <v>0</v>
      </c>
      <c r="R4252">
        <f>--Table1[[#This Row],[Patient Admission Flag]]</f>
        <v>0</v>
      </c>
      <c r="S4252">
        <f>--AND(Table1[[#This Row],[WithinTarget]]=1,Table1[[#This Row],[Patient Satisfaction Score]]&gt;=7)</f>
        <v>0</v>
      </c>
      <c r="T4252" t="str">
        <f>IF(LEFT(Table1[[#This Row],[Patient Gender]],1)="F","Female","Male")</f>
        <v>Male</v>
      </c>
    </row>
    <row r="4253" spans="1:20" x14ac:dyDescent="0.3">
      <c r="A4253" t="s">
        <v>4357</v>
      </c>
      <c r="B4253" s="1">
        <v>45106.229861111111</v>
      </c>
      <c r="C4253" t="s">
        <v>9</v>
      </c>
      <c r="D4253">
        <v>79</v>
      </c>
      <c r="E4253" t="s">
        <v>19</v>
      </c>
      <c r="F4253" t="s">
        <v>11</v>
      </c>
      <c r="G4253" t="b">
        <v>0</v>
      </c>
      <c r="I4253">
        <v>39</v>
      </c>
      <c r="J4253" t="b">
        <v>0</v>
      </c>
      <c r="K4253">
        <f>YEAR(Table1[[#This Row],[Patient Admission Date]])</f>
        <v>2023</v>
      </c>
      <c r="L4253" t="str">
        <f>TEXT(Table1[[#This Row],[Patient Admission Date]],"mmm")</f>
        <v>Jun</v>
      </c>
      <c r="M4253" t="str">
        <f>TEXT(Table1[[#This Row],[Patient Admission Date]],"ddd")</f>
        <v>Thu</v>
      </c>
      <c r="N4253" t="str">
        <f>TEXT(INT(HOUR(Table1[[#This Row],[Patient Admission Date]])/3)*3,"00")&amp;"-"&amp;TEXT(INT(HOUR(Table1[[#This Row],[Patient Admission Date]])/3)*3+3,"00")</f>
        <v>03-06</v>
      </c>
      <c r="O4253" t="str" cm="1">
        <f t="array" ref="O4253">_xlfn.IFS(Table1[[#This Row],[Patient Age]]&lt;=14,"0-14",Table1[[#This Row],[Patient Age]]&lt;=29,"15-29",Table1[[#This Row],[Patient Age]]&lt;=44,"30-44",Table1[[#This Row],[Patient Age]]&lt;=59,"45-59",Table1[[#This Row],[Patient Age]]&lt;=74,"60-74",TRUE,"75+")</f>
        <v>75+</v>
      </c>
      <c r="P4253" t="str" cm="1">
        <f t="array" ref="P4253">_xlfn.IFS(Table1[[#This Row],[Patient Waittime]]&lt;=15,"0-15",Table1[[#This Row],[Patient Waittime]]&lt;=30,"16-30",Table1[[#This Row],[Patient Waittime]]&lt;=45,"31-45",Table1[[#This Row],[Patient Waittime]]&lt;=60,"46-60",TRUE,"60+")</f>
        <v>31-45</v>
      </c>
      <c r="Q4253">
        <f>--(Table1[[#This Row],[Patient Waittime]]&lt;=30)</f>
        <v>0</v>
      </c>
      <c r="R4253">
        <f>--Table1[[#This Row],[Patient Admission Flag]]</f>
        <v>0</v>
      </c>
      <c r="S4253">
        <f>--AND(Table1[[#This Row],[WithinTarget]]=1,Table1[[#This Row],[Patient Satisfaction Score]]&gt;=7)</f>
        <v>0</v>
      </c>
      <c r="T4253" t="str">
        <f>IF(LEFT(Table1[[#This Row],[Patient Gender]],1)="F","Female","Male")</f>
        <v>Male</v>
      </c>
    </row>
    <row r="4254" spans="1:20" x14ac:dyDescent="0.3">
      <c r="A4254" t="s">
        <v>4358</v>
      </c>
      <c r="B4254" s="1">
        <v>45449.45416666667</v>
      </c>
      <c r="C4254" t="s">
        <v>9</v>
      </c>
      <c r="D4254">
        <v>9</v>
      </c>
      <c r="E4254" t="s">
        <v>19</v>
      </c>
      <c r="F4254" t="s">
        <v>11</v>
      </c>
      <c r="G4254" t="b">
        <v>0</v>
      </c>
      <c r="I4254">
        <v>21</v>
      </c>
      <c r="J4254" t="b">
        <v>0</v>
      </c>
      <c r="K4254">
        <f>YEAR(Table1[[#This Row],[Patient Admission Date]])</f>
        <v>2024</v>
      </c>
      <c r="L4254" t="str">
        <f>TEXT(Table1[[#This Row],[Patient Admission Date]],"mmm")</f>
        <v>Jun</v>
      </c>
      <c r="M4254" t="str">
        <f>TEXT(Table1[[#This Row],[Patient Admission Date]],"ddd")</f>
        <v>Thu</v>
      </c>
      <c r="N4254" t="str">
        <f>TEXT(INT(HOUR(Table1[[#This Row],[Patient Admission Date]])/3)*3,"00")&amp;"-"&amp;TEXT(INT(HOUR(Table1[[#This Row],[Patient Admission Date]])/3)*3+3,"00")</f>
        <v>09-12</v>
      </c>
      <c r="O4254" t="str" cm="1">
        <f t="array" ref="O4254">_xlfn.IFS(Table1[[#This Row],[Patient Age]]&lt;=14,"0-14",Table1[[#This Row],[Patient Age]]&lt;=29,"15-29",Table1[[#This Row],[Patient Age]]&lt;=44,"30-44",Table1[[#This Row],[Patient Age]]&lt;=59,"45-59",Table1[[#This Row],[Patient Age]]&lt;=74,"60-74",TRUE,"75+")</f>
        <v>0-14</v>
      </c>
      <c r="P4254" t="str" cm="1">
        <f t="array" ref="P4254">_xlfn.IFS(Table1[[#This Row],[Patient Waittime]]&lt;=15,"0-15",Table1[[#This Row],[Patient Waittime]]&lt;=30,"16-30",Table1[[#This Row],[Patient Waittime]]&lt;=45,"31-45",Table1[[#This Row],[Patient Waittime]]&lt;=60,"46-60",TRUE,"60+")</f>
        <v>16-30</v>
      </c>
      <c r="Q4254">
        <f>--(Table1[[#This Row],[Patient Waittime]]&lt;=30)</f>
        <v>1</v>
      </c>
      <c r="R4254">
        <f>--Table1[[#This Row],[Patient Admission Flag]]</f>
        <v>0</v>
      </c>
      <c r="S4254">
        <f>--AND(Table1[[#This Row],[WithinTarget]]=1,Table1[[#This Row],[Patient Satisfaction Score]]&gt;=7)</f>
        <v>0</v>
      </c>
      <c r="T4254" t="str">
        <f>IF(LEFT(Table1[[#This Row],[Patient Gender]],1)="F","Female","Male")</f>
        <v>Male</v>
      </c>
    </row>
    <row r="4255" spans="1:20" x14ac:dyDescent="0.3">
      <c r="A4255" t="s">
        <v>4359</v>
      </c>
      <c r="B4255" s="1">
        <v>45062.838888888888</v>
      </c>
      <c r="C4255" t="s">
        <v>9</v>
      </c>
      <c r="D4255">
        <v>31</v>
      </c>
      <c r="E4255" t="s">
        <v>19</v>
      </c>
      <c r="F4255" t="s">
        <v>11</v>
      </c>
      <c r="G4255" t="b">
        <v>0</v>
      </c>
      <c r="I4255">
        <v>23</v>
      </c>
      <c r="J4255" t="b">
        <v>0</v>
      </c>
      <c r="K4255">
        <f>YEAR(Table1[[#This Row],[Patient Admission Date]])</f>
        <v>2023</v>
      </c>
      <c r="L4255" t="str">
        <f>TEXT(Table1[[#This Row],[Patient Admission Date]],"mmm")</f>
        <v>May</v>
      </c>
      <c r="M4255" t="str">
        <f>TEXT(Table1[[#This Row],[Patient Admission Date]],"ddd")</f>
        <v>Tue</v>
      </c>
      <c r="N4255" t="str">
        <f>TEXT(INT(HOUR(Table1[[#This Row],[Patient Admission Date]])/3)*3,"00")&amp;"-"&amp;TEXT(INT(HOUR(Table1[[#This Row],[Patient Admission Date]])/3)*3+3,"00")</f>
        <v>18-21</v>
      </c>
      <c r="O4255" t="str" cm="1">
        <f t="array" ref="O4255">_xlfn.IFS(Table1[[#This Row],[Patient Age]]&lt;=14,"0-14",Table1[[#This Row],[Patient Age]]&lt;=29,"15-29",Table1[[#This Row],[Patient Age]]&lt;=44,"30-44",Table1[[#This Row],[Patient Age]]&lt;=59,"45-59",Table1[[#This Row],[Patient Age]]&lt;=74,"60-74",TRUE,"75+")</f>
        <v>30-44</v>
      </c>
      <c r="P4255" t="str" cm="1">
        <f t="array" ref="P4255">_xlfn.IFS(Table1[[#This Row],[Patient Waittime]]&lt;=15,"0-15",Table1[[#This Row],[Patient Waittime]]&lt;=30,"16-30",Table1[[#This Row],[Patient Waittime]]&lt;=45,"31-45",Table1[[#This Row],[Patient Waittime]]&lt;=60,"46-60",TRUE,"60+")</f>
        <v>16-30</v>
      </c>
      <c r="Q4255">
        <f>--(Table1[[#This Row],[Patient Waittime]]&lt;=30)</f>
        <v>1</v>
      </c>
      <c r="R4255">
        <f>--Table1[[#This Row],[Patient Admission Flag]]</f>
        <v>0</v>
      </c>
      <c r="S4255">
        <f>--AND(Table1[[#This Row],[WithinTarget]]=1,Table1[[#This Row],[Patient Satisfaction Score]]&gt;=7)</f>
        <v>0</v>
      </c>
      <c r="T4255" t="str">
        <f>IF(LEFT(Table1[[#This Row],[Patient Gender]],1)="F","Female","Male")</f>
        <v>Male</v>
      </c>
    </row>
    <row r="4256" spans="1:20" x14ac:dyDescent="0.3">
      <c r="A4256" t="s">
        <v>4360</v>
      </c>
      <c r="B4256" s="1">
        <v>45152.022222222222</v>
      </c>
      <c r="C4256" t="s">
        <v>9</v>
      </c>
      <c r="D4256">
        <v>2</v>
      </c>
      <c r="E4256" t="s">
        <v>19</v>
      </c>
      <c r="F4256" t="s">
        <v>11</v>
      </c>
      <c r="G4256" t="b">
        <v>0</v>
      </c>
      <c r="I4256">
        <v>24</v>
      </c>
      <c r="J4256" t="b">
        <v>0</v>
      </c>
      <c r="K4256">
        <f>YEAR(Table1[[#This Row],[Patient Admission Date]])</f>
        <v>2023</v>
      </c>
      <c r="L4256" t="str">
        <f>TEXT(Table1[[#This Row],[Patient Admission Date]],"mmm")</f>
        <v>Aug</v>
      </c>
      <c r="M4256" t="str">
        <f>TEXT(Table1[[#This Row],[Patient Admission Date]],"ddd")</f>
        <v>Mon</v>
      </c>
      <c r="N4256" t="str">
        <f>TEXT(INT(HOUR(Table1[[#This Row],[Patient Admission Date]])/3)*3,"00")&amp;"-"&amp;TEXT(INT(HOUR(Table1[[#This Row],[Patient Admission Date]])/3)*3+3,"00")</f>
        <v>00-03</v>
      </c>
      <c r="O4256" t="str" cm="1">
        <f t="array" ref="O4256">_xlfn.IFS(Table1[[#This Row],[Patient Age]]&lt;=14,"0-14",Table1[[#This Row],[Patient Age]]&lt;=29,"15-29",Table1[[#This Row],[Patient Age]]&lt;=44,"30-44",Table1[[#This Row],[Patient Age]]&lt;=59,"45-59",Table1[[#This Row],[Patient Age]]&lt;=74,"60-74",TRUE,"75+")</f>
        <v>0-14</v>
      </c>
      <c r="P4256" t="str" cm="1">
        <f t="array" ref="P4256">_xlfn.IFS(Table1[[#This Row],[Patient Waittime]]&lt;=15,"0-15",Table1[[#This Row],[Patient Waittime]]&lt;=30,"16-30",Table1[[#This Row],[Patient Waittime]]&lt;=45,"31-45",Table1[[#This Row],[Patient Waittime]]&lt;=60,"46-60",TRUE,"60+")</f>
        <v>16-30</v>
      </c>
      <c r="Q4256">
        <f>--(Table1[[#This Row],[Patient Waittime]]&lt;=30)</f>
        <v>1</v>
      </c>
      <c r="R4256">
        <f>--Table1[[#This Row],[Patient Admission Flag]]</f>
        <v>0</v>
      </c>
      <c r="S4256">
        <f>--AND(Table1[[#This Row],[WithinTarget]]=1,Table1[[#This Row],[Patient Satisfaction Score]]&gt;=7)</f>
        <v>0</v>
      </c>
      <c r="T4256" t="str">
        <f>IF(LEFT(Table1[[#This Row],[Patient Gender]],1)="F","Female","Male")</f>
        <v>Male</v>
      </c>
    </row>
    <row r="4257" spans="1:20" x14ac:dyDescent="0.3">
      <c r="A4257" t="s">
        <v>4361</v>
      </c>
      <c r="B4257" s="1">
        <v>45271.254166666666</v>
      </c>
      <c r="C4257" t="s">
        <v>9</v>
      </c>
      <c r="D4257">
        <v>59</v>
      </c>
      <c r="E4257" t="s">
        <v>19</v>
      </c>
      <c r="F4257" t="s">
        <v>11</v>
      </c>
      <c r="G4257" t="b">
        <v>0</v>
      </c>
      <c r="I4257">
        <v>48</v>
      </c>
      <c r="J4257" t="b">
        <v>0</v>
      </c>
      <c r="K4257">
        <f>YEAR(Table1[[#This Row],[Patient Admission Date]])</f>
        <v>2023</v>
      </c>
      <c r="L4257" t="str">
        <f>TEXT(Table1[[#This Row],[Patient Admission Date]],"mmm")</f>
        <v>Dec</v>
      </c>
      <c r="M4257" t="str">
        <f>TEXT(Table1[[#This Row],[Patient Admission Date]],"ddd")</f>
        <v>Mon</v>
      </c>
      <c r="N4257" t="str">
        <f>TEXT(INT(HOUR(Table1[[#This Row],[Patient Admission Date]])/3)*3,"00")&amp;"-"&amp;TEXT(INT(HOUR(Table1[[#This Row],[Patient Admission Date]])/3)*3+3,"00")</f>
        <v>06-09</v>
      </c>
      <c r="O4257" t="str" cm="1">
        <f t="array" ref="O4257">_xlfn.IFS(Table1[[#This Row],[Patient Age]]&lt;=14,"0-14",Table1[[#This Row],[Patient Age]]&lt;=29,"15-29",Table1[[#This Row],[Patient Age]]&lt;=44,"30-44",Table1[[#This Row],[Patient Age]]&lt;=59,"45-59",Table1[[#This Row],[Patient Age]]&lt;=74,"60-74",TRUE,"75+")</f>
        <v>45-59</v>
      </c>
      <c r="P4257" t="str" cm="1">
        <f t="array" ref="P4257">_xlfn.IFS(Table1[[#This Row],[Patient Waittime]]&lt;=15,"0-15",Table1[[#This Row],[Patient Waittime]]&lt;=30,"16-30",Table1[[#This Row],[Patient Waittime]]&lt;=45,"31-45",Table1[[#This Row],[Patient Waittime]]&lt;=60,"46-60",TRUE,"60+")</f>
        <v>46-60</v>
      </c>
      <c r="Q4257">
        <f>--(Table1[[#This Row],[Patient Waittime]]&lt;=30)</f>
        <v>0</v>
      </c>
      <c r="R4257">
        <f>--Table1[[#This Row],[Patient Admission Flag]]</f>
        <v>0</v>
      </c>
      <c r="S4257">
        <f>--AND(Table1[[#This Row],[WithinTarget]]=1,Table1[[#This Row],[Patient Satisfaction Score]]&gt;=7)</f>
        <v>0</v>
      </c>
      <c r="T4257" t="str">
        <f>IF(LEFT(Table1[[#This Row],[Patient Gender]],1)="F","Female","Male")</f>
        <v>Male</v>
      </c>
    </row>
    <row r="4258" spans="1:20" x14ac:dyDescent="0.3">
      <c r="A4258" t="s">
        <v>4362</v>
      </c>
      <c r="B4258" s="1">
        <v>45486.984722222223</v>
      </c>
      <c r="C4258" t="s">
        <v>9</v>
      </c>
      <c r="D4258">
        <v>60</v>
      </c>
      <c r="E4258" t="s">
        <v>19</v>
      </c>
      <c r="F4258" t="s">
        <v>11</v>
      </c>
      <c r="G4258" t="b">
        <v>0</v>
      </c>
      <c r="I4258">
        <v>49</v>
      </c>
      <c r="J4258" t="b">
        <v>0</v>
      </c>
      <c r="K4258">
        <f>YEAR(Table1[[#This Row],[Patient Admission Date]])</f>
        <v>2024</v>
      </c>
      <c r="L4258" t="str">
        <f>TEXT(Table1[[#This Row],[Patient Admission Date]],"mmm")</f>
        <v>Jul</v>
      </c>
      <c r="M4258" t="str">
        <f>TEXT(Table1[[#This Row],[Patient Admission Date]],"ddd")</f>
        <v>Sat</v>
      </c>
      <c r="N4258" t="str">
        <f>TEXT(INT(HOUR(Table1[[#This Row],[Patient Admission Date]])/3)*3,"00")&amp;"-"&amp;TEXT(INT(HOUR(Table1[[#This Row],[Patient Admission Date]])/3)*3+3,"00")</f>
        <v>21-24</v>
      </c>
      <c r="O4258" t="str" cm="1">
        <f t="array" ref="O4258">_xlfn.IFS(Table1[[#This Row],[Patient Age]]&lt;=14,"0-14",Table1[[#This Row],[Patient Age]]&lt;=29,"15-29",Table1[[#This Row],[Patient Age]]&lt;=44,"30-44",Table1[[#This Row],[Patient Age]]&lt;=59,"45-59",Table1[[#This Row],[Patient Age]]&lt;=74,"60-74",TRUE,"75+")</f>
        <v>60-74</v>
      </c>
      <c r="P4258" t="str" cm="1">
        <f t="array" ref="P4258">_xlfn.IFS(Table1[[#This Row],[Patient Waittime]]&lt;=15,"0-15",Table1[[#This Row],[Patient Waittime]]&lt;=30,"16-30",Table1[[#This Row],[Patient Waittime]]&lt;=45,"31-45",Table1[[#This Row],[Patient Waittime]]&lt;=60,"46-60",TRUE,"60+")</f>
        <v>46-60</v>
      </c>
      <c r="Q4258">
        <f>--(Table1[[#This Row],[Patient Waittime]]&lt;=30)</f>
        <v>0</v>
      </c>
      <c r="R4258">
        <f>--Table1[[#This Row],[Patient Admission Flag]]</f>
        <v>0</v>
      </c>
      <c r="S4258">
        <f>--AND(Table1[[#This Row],[WithinTarget]]=1,Table1[[#This Row],[Patient Satisfaction Score]]&gt;=7)</f>
        <v>0</v>
      </c>
      <c r="T4258" t="str">
        <f>IF(LEFT(Table1[[#This Row],[Patient Gender]],1)="F","Female","Male")</f>
        <v>Male</v>
      </c>
    </row>
    <row r="4259" spans="1:20" x14ac:dyDescent="0.3">
      <c r="A4259" t="s">
        <v>4363</v>
      </c>
      <c r="B4259" s="1">
        <v>45404.349305555559</v>
      </c>
      <c r="C4259" t="s">
        <v>9</v>
      </c>
      <c r="D4259">
        <v>7</v>
      </c>
      <c r="E4259" t="s">
        <v>19</v>
      </c>
      <c r="F4259" t="s">
        <v>11</v>
      </c>
      <c r="G4259" t="b">
        <v>0</v>
      </c>
      <c r="I4259">
        <v>60</v>
      </c>
      <c r="J4259" t="b">
        <v>0</v>
      </c>
      <c r="K4259">
        <f>YEAR(Table1[[#This Row],[Patient Admission Date]])</f>
        <v>2024</v>
      </c>
      <c r="L4259" t="str">
        <f>TEXT(Table1[[#This Row],[Patient Admission Date]],"mmm")</f>
        <v>Apr</v>
      </c>
      <c r="M4259" t="str">
        <f>TEXT(Table1[[#This Row],[Patient Admission Date]],"ddd")</f>
        <v>Mon</v>
      </c>
      <c r="N4259" t="str">
        <f>TEXT(INT(HOUR(Table1[[#This Row],[Patient Admission Date]])/3)*3,"00")&amp;"-"&amp;TEXT(INT(HOUR(Table1[[#This Row],[Patient Admission Date]])/3)*3+3,"00")</f>
        <v>06-09</v>
      </c>
      <c r="O4259" t="str" cm="1">
        <f t="array" ref="O4259">_xlfn.IFS(Table1[[#This Row],[Patient Age]]&lt;=14,"0-14",Table1[[#This Row],[Patient Age]]&lt;=29,"15-29",Table1[[#This Row],[Patient Age]]&lt;=44,"30-44",Table1[[#This Row],[Patient Age]]&lt;=59,"45-59",Table1[[#This Row],[Patient Age]]&lt;=74,"60-74",TRUE,"75+")</f>
        <v>0-14</v>
      </c>
      <c r="P4259" t="str" cm="1">
        <f t="array" ref="P4259">_xlfn.IFS(Table1[[#This Row],[Patient Waittime]]&lt;=15,"0-15",Table1[[#This Row],[Patient Waittime]]&lt;=30,"16-30",Table1[[#This Row],[Patient Waittime]]&lt;=45,"31-45",Table1[[#This Row],[Patient Waittime]]&lt;=60,"46-60",TRUE,"60+")</f>
        <v>46-60</v>
      </c>
      <c r="Q4259">
        <f>--(Table1[[#This Row],[Patient Waittime]]&lt;=30)</f>
        <v>0</v>
      </c>
      <c r="R4259">
        <f>--Table1[[#This Row],[Patient Admission Flag]]</f>
        <v>0</v>
      </c>
      <c r="S4259">
        <f>--AND(Table1[[#This Row],[WithinTarget]]=1,Table1[[#This Row],[Patient Satisfaction Score]]&gt;=7)</f>
        <v>0</v>
      </c>
      <c r="T4259" t="str">
        <f>IF(LEFT(Table1[[#This Row],[Patient Gender]],1)="F","Female","Male")</f>
        <v>Male</v>
      </c>
    </row>
    <row r="4260" spans="1:20" x14ac:dyDescent="0.3">
      <c r="A4260" t="s">
        <v>4364</v>
      </c>
      <c r="B4260" s="1">
        <v>45084.634027777778</v>
      </c>
      <c r="C4260" t="s">
        <v>9</v>
      </c>
      <c r="D4260">
        <v>69</v>
      </c>
      <c r="E4260" t="s">
        <v>19</v>
      </c>
      <c r="F4260" t="s">
        <v>11</v>
      </c>
      <c r="G4260" t="b">
        <v>0</v>
      </c>
      <c r="I4260">
        <v>21</v>
      </c>
      <c r="J4260" t="b">
        <v>0</v>
      </c>
      <c r="K4260">
        <f>YEAR(Table1[[#This Row],[Patient Admission Date]])</f>
        <v>2023</v>
      </c>
      <c r="L4260" t="str">
        <f>TEXT(Table1[[#This Row],[Patient Admission Date]],"mmm")</f>
        <v>Jun</v>
      </c>
      <c r="M4260" t="str">
        <f>TEXT(Table1[[#This Row],[Patient Admission Date]],"ddd")</f>
        <v>Wed</v>
      </c>
      <c r="N4260" t="str">
        <f>TEXT(INT(HOUR(Table1[[#This Row],[Patient Admission Date]])/3)*3,"00")&amp;"-"&amp;TEXT(INT(HOUR(Table1[[#This Row],[Patient Admission Date]])/3)*3+3,"00")</f>
        <v>15-18</v>
      </c>
      <c r="O4260" t="str" cm="1">
        <f t="array" ref="O4260">_xlfn.IFS(Table1[[#This Row],[Patient Age]]&lt;=14,"0-14",Table1[[#This Row],[Patient Age]]&lt;=29,"15-29",Table1[[#This Row],[Patient Age]]&lt;=44,"30-44",Table1[[#This Row],[Patient Age]]&lt;=59,"45-59",Table1[[#This Row],[Patient Age]]&lt;=74,"60-74",TRUE,"75+")</f>
        <v>60-74</v>
      </c>
      <c r="P4260" t="str" cm="1">
        <f t="array" ref="P4260">_xlfn.IFS(Table1[[#This Row],[Patient Waittime]]&lt;=15,"0-15",Table1[[#This Row],[Patient Waittime]]&lt;=30,"16-30",Table1[[#This Row],[Patient Waittime]]&lt;=45,"31-45",Table1[[#This Row],[Patient Waittime]]&lt;=60,"46-60",TRUE,"60+")</f>
        <v>16-30</v>
      </c>
      <c r="Q4260">
        <f>--(Table1[[#This Row],[Patient Waittime]]&lt;=30)</f>
        <v>1</v>
      </c>
      <c r="R4260">
        <f>--Table1[[#This Row],[Patient Admission Flag]]</f>
        <v>0</v>
      </c>
      <c r="S4260">
        <f>--AND(Table1[[#This Row],[WithinTarget]]=1,Table1[[#This Row],[Patient Satisfaction Score]]&gt;=7)</f>
        <v>0</v>
      </c>
      <c r="T4260" t="str">
        <f>IF(LEFT(Table1[[#This Row],[Patient Gender]],1)="F","Female","Male")</f>
        <v>Male</v>
      </c>
    </row>
    <row r="4261" spans="1:20" x14ac:dyDescent="0.3">
      <c r="A4261" t="s">
        <v>4365</v>
      </c>
      <c r="B4261" s="1">
        <v>45519.834027777775</v>
      </c>
      <c r="C4261" t="s">
        <v>9</v>
      </c>
      <c r="D4261">
        <v>61</v>
      </c>
      <c r="E4261" t="s">
        <v>19</v>
      </c>
      <c r="F4261" t="s">
        <v>11</v>
      </c>
      <c r="G4261" t="b">
        <v>0</v>
      </c>
      <c r="I4261">
        <v>38</v>
      </c>
      <c r="J4261" t="b">
        <v>0</v>
      </c>
      <c r="K4261">
        <f>YEAR(Table1[[#This Row],[Patient Admission Date]])</f>
        <v>2024</v>
      </c>
      <c r="L4261" t="str">
        <f>TEXT(Table1[[#This Row],[Patient Admission Date]],"mmm")</f>
        <v>Aug</v>
      </c>
      <c r="M4261" t="str">
        <f>TEXT(Table1[[#This Row],[Patient Admission Date]],"ddd")</f>
        <v>Thu</v>
      </c>
      <c r="N4261" t="str">
        <f>TEXT(INT(HOUR(Table1[[#This Row],[Patient Admission Date]])/3)*3,"00")&amp;"-"&amp;TEXT(INT(HOUR(Table1[[#This Row],[Patient Admission Date]])/3)*3+3,"00")</f>
        <v>18-21</v>
      </c>
      <c r="O4261" t="str" cm="1">
        <f t="array" ref="O4261">_xlfn.IFS(Table1[[#This Row],[Patient Age]]&lt;=14,"0-14",Table1[[#This Row],[Patient Age]]&lt;=29,"15-29",Table1[[#This Row],[Patient Age]]&lt;=44,"30-44",Table1[[#This Row],[Patient Age]]&lt;=59,"45-59",Table1[[#This Row],[Patient Age]]&lt;=74,"60-74",TRUE,"75+")</f>
        <v>60-74</v>
      </c>
      <c r="P4261" t="str" cm="1">
        <f t="array" ref="P4261">_xlfn.IFS(Table1[[#This Row],[Patient Waittime]]&lt;=15,"0-15",Table1[[#This Row],[Patient Waittime]]&lt;=30,"16-30",Table1[[#This Row],[Patient Waittime]]&lt;=45,"31-45",Table1[[#This Row],[Patient Waittime]]&lt;=60,"46-60",TRUE,"60+")</f>
        <v>31-45</v>
      </c>
      <c r="Q4261">
        <f>--(Table1[[#This Row],[Patient Waittime]]&lt;=30)</f>
        <v>0</v>
      </c>
      <c r="R4261">
        <f>--Table1[[#This Row],[Patient Admission Flag]]</f>
        <v>0</v>
      </c>
      <c r="S4261">
        <f>--AND(Table1[[#This Row],[WithinTarget]]=1,Table1[[#This Row],[Patient Satisfaction Score]]&gt;=7)</f>
        <v>0</v>
      </c>
      <c r="T4261" t="str">
        <f>IF(LEFT(Table1[[#This Row],[Patient Gender]],1)="F","Female","Male")</f>
        <v>Male</v>
      </c>
    </row>
    <row r="4262" spans="1:20" x14ac:dyDescent="0.3">
      <c r="A4262" t="s">
        <v>4366</v>
      </c>
      <c r="B4262" s="1">
        <v>45151.152083333334</v>
      </c>
      <c r="C4262" t="s">
        <v>9</v>
      </c>
      <c r="D4262">
        <v>65</v>
      </c>
      <c r="E4262" t="s">
        <v>19</v>
      </c>
      <c r="F4262" t="s">
        <v>11</v>
      </c>
      <c r="G4262" t="b">
        <v>0</v>
      </c>
      <c r="I4262">
        <v>44</v>
      </c>
      <c r="J4262" t="b">
        <v>0</v>
      </c>
      <c r="K4262">
        <f>YEAR(Table1[[#This Row],[Patient Admission Date]])</f>
        <v>2023</v>
      </c>
      <c r="L4262" t="str">
        <f>TEXT(Table1[[#This Row],[Patient Admission Date]],"mmm")</f>
        <v>Aug</v>
      </c>
      <c r="M4262" t="str">
        <f>TEXT(Table1[[#This Row],[Patient Admission Date]],"ddd")</f>
        <v>Sun</v>
      </c>
      <c r="N4262" t="str">
        <f>TEXT(INT(HOUR(Table1[[#This Row],[Patient Admission Date]])/3)*3,"00")&amp;"-"&amp;TEXT(INT(HOUR(Table1[[#This Row],[Patient Admission Date]])/3)*3+3,"00")</f>
        <v>03-06</v>
      </c>
      <c r="O4262" t="str" cm="1">
        <f t="array" ref="O4262">_xlfn.IFS(Table1[[#This Row],[Patient Age]]&lt;=14,"0-14",Table1[[#This Row],[Patient Age]]&lt;=29,"15-29",Table1[[#This Row],[Patient Age]]&lt;=44,"30-44",Table1[[#This Row],[Patient Age]]&lt;=59,"45-59",Table1[[#This Row],[Patient Age]]&lt;=74,"60-74",TRUE,"75+")</f>
        <v>60-74</v>
      </c>
      <c r="P4262" t="str" cm="1">
        <f t="array" ref="P4262">_xlfn.IFS(Table1[[#This Row],[Patient Waittime]]&lt;=15,"0-15",Table1[[#This Row],[Patient Waittime]]&lt;=30,"16-30",Table1[[#This Row],[Patient Waittime]]&lt;=45,"31-45",Table1[[#This Row],[Patient Waittime]]&lt;=60,"46-60",TRUE,"60+")</f>
        <v>31-45</v>
      </c>
      <c r="Q4262">
        <f>--(Table1[[#This Row],[Patient Waittime]]&lt;=30)</f>
        <v>0</v>
      </c>
      <c r="R4262">
        <f>--Table1[[#This Row],[Patient Admission Flag]]</f>
        <v>0</v>
      </c>
      <c r="S4262">
        <f>--AND(Table1[[#This Row],[WithinTarget]]=1,Table1[[#This Row],[Patient Satisfaction Score]]&gt;=7)</f>
        <v>0</v>
      </c>
      <c r="T4262" t="str">
        <f>IF(LEFT(Table1[[#This Row],[Patient Gender]],1)="F","Female","Male")</f>
        <v>Male</v>
      </c>
    </row>
    <row r="4263" spans="1:20" x14ac:dyDescent="0.3">
      <c r="A4263" t="s">
        <v>4367</v>
      </c>
      <c r="B4263" s="1">
        <v>45177.48333333333</v>
      </c>
      <c r="C4263" t="s">
        <v>9</v>
      </c>
      <c r="D4263">
        <v>3</v>
      </c>
      <c r="E4263" t="s">
        <v>19</v>
      </c>
      <c r="F4263" t="s">
        <v>11</v>
      </c>
      <c r="G4263" t="b">
        <v>0</v>
      </c>
      <c r="I4263">
        <v>47</v>
      </c>
      <c r="J4263" t="b">
        <v>0</v>
      </c>
      <c r="K4263">
        <f>YEAR(Table1[[#This Row],[Patient Admission Date]])</f>
        <v>2023</v>
      </c>
      <c r="L4263" t="str">
        <f>TEXT(Table1[[#This Row],[Patient Admission Date]],"mmm")</f>
        <v>Sep</v>
      </c>
      <c r="M4263" t="str">
        <f>TEXT(Table1[[#This Row],[Patient Admission Date]],"ddd")</f>
        <v>Fri</v>
      </c>
      <c r="N4263" t="str">
        <f>TEXT(INT(HOUR(Table1[[#This Row],[Patient Admission Date]])/3)*3,"00")&amp;"-"&amp;TEXT(INT(HOUR(Table1[[#This Row],[Patient Admission Date]])/3)*3+3,"00")</f>
        <v>09-12</v>
      </c>
      <c r="O4263" t="str" cm="1">
        <f t="array" ref="O4263">_xlfn.IFS(Table1[[#This Row],[Patient Age]]&lt;=14,"0-14",Table1[[#This Row],[Patient Age]]&lt;=29,"15-29",Table1[[#This Row],[Patient Age]]&lt;=44,"30-44",Table1[[#This Row],[Patient Age]]&lt;=59,"45-59",Table1[[#This Row],[Patient Age]]&lt;=74,"60-74",TRUE,"75+")</f>
        <v>0-14</v>
      </c>
      <c r="P4263" t="str" cm="1">
        <f t="array" ref="P4263">_xlfn.IFS(Table1[[#This Row],[Patient Waittime]]&lt;=15,"0-15",Table1[[#This Row],[Patient Waittime]]&lt;=30,"16-30",Table1[[#This Row],[Patient Waittime]]&lt;=45,"31-45",Table1[[#This Row],[Patient Waittime]]&lt;=60,"46-60",TRUE,"60+")</f>
        <v>46-60</v>
      </c>
      <c r="Q4263">
        <f>--(Table1[[#This Row],[Patient Waittime]]&lt;=30)</f>
        <v>0</v>
      </c>
      <c r="R4263">
        <f>--Table1[[#This Row],[Patient Admission Flag]]</f>
        <v>0</v>
      </c>
      <c r="S4263">
        <f>--AND(Table1[[#This Row],[WithinTarget]]=1,Table1[[#This Row],[Patient Satisfaction Score]]&gt;=7)</f>
        <v>0</v>
      </c>
      <c r="T4263" t="str">
        <f>IF(LEFT(Table1[[#This Row],[Patient Gender]],1)="F","Female","Male")</f>
        <v>Male</v>
      </c>
    </row>
    <row r="4264" spans="1:20" x14ac:dyDescent="0.3">
      <c r="A4264" t="s">
        <v>4368</v>
      </c>
      <c r="B4264" s="1">
        <v>45099.962500000001</v>
      </c>
      <c r="C4264" t="s">
        <v>9</v>
      </c>
      <c r="D4264">
        <v>35</v>
      </c>
      <c r="E4264" t="s">
        <v>19</v>
      </c>
      <c r="F4264" t="s">
        <v>11</v>
      </c>
      <c r="G4264" t="b">
        <v>0</v>
      </c>
      <c r="I4264">
        <v>22</v>
      </c>
      <c r="J4264" t="b">
        <v>0</v>
      </c>
      <c r="K4264">
        <f>YEAR(Table1[[#This Row],[Patient Admission Date]])</f>
        <v>2023</v>
      </c>
      <c r="L4264" t="str">
        <f>TEXT(Table1[[#This Row],[Patient Admission Date]],"mmm")</f>
        <v>Jun</v>
      </c>
      <c r="M4264" t="str">
        <f>TEXT(Table1[[#This Row],[Patient Admission Date]],"ddd")</f>
        <v>Thu</v>
      </c>
      <c r="N4264" t="str">
        <f>TEXT(INT(HOUR(Table1[[#This Row],[Patient Admission Date]])/3)*3,"00")&amp;"-"&amp;TEXT(INT(HOUR(Table1[[#This Row],[Patient Admission Date]])/3)*3+3,"00")</f>
        <v>21-24</v>
      </c>
      <c r="O4264" t="str" cm="1">
        <f t="array" ref="O4264">_xlfn.IFS(Table1[[#This Row],[Patient Age]]&lt;=14,"0-14",Table1[[#This Row],[Patient Age]]&lt;=29,"15-29",Table1[[#This Row],[Patient Age]]&lt;=44,"30-44",Table1[[#This Row],[Patient Age]]&lt;=59,"45-59",Table1[[#This Row],[Patient Age]]&lt;=74,"60-74",TRUE,"75+")</f>
        <v>30-44</v>
      </c>
      <c r="P4264" t="str" cm="1">
        <f t="array" ref="P4264">_xlfn.IFS(Table1[[#This Row],[Patient Waittime]]&lt;=15,"0-15",Table1[[#This Row],[Patient Waittime]]&lt;=30,"16-30",Table1[[#This Row],[Patient Waittime]]&lt;=45,"31-45",Table1[[#This Row],[Patient Waittime]]&lt;=60,"46-60",TRUE,"60+")</f>
        <v>16-30</v>
      </c>
      <c r="Q4264">
        <f>--(Table1[[#This Row],[Patient Waittime]]&lt;=30)</f>
        <v>1</v>
      </c>
      <c r="R4264">
        <f>--Table1[[#This Row],[Patient Admission Flag]]</f>
        <v>0</v>
      </c>
      <c r="S4264">
        <f>--AND(Table1[[#This Row],[WithinTarget]]=1,Table1[[#This Row],[Patient Satisfaction Score]]&gt;=7)</f>
        <v>0</v>
      </c>
      <c r="T4264" t="str">
        <f>IF(LEFT(Table1[[#This Row],[Patient Gender]],1)="F","Female","Male")</f>
        <v>Male</v>
      </c>
    </row>
    <row r="4265" spans="1:20" x14ac:dyDescent="0.3">
      <c r="A4265" t="s">
        <v>4369</v>
      </c>
      <c r="B4265" s="1">
        <v>45134.466666666667</v>
      </c>
      <c r="C4265" t="s">
        <v>9</v>
      </c>
      <c r="D4265">
        <v>68</v>
      </c>
      <c r="E4265" t="s">
        <v>19</v>
      </c>
      <c r="F4265" t="s">
        <v>11</v>
      </c>
      <c r="G4265" t="b">
        <v>0</v>
      </c>
      <c r="I4265">
        <v>25</v>
      </c>
      <c r="J4265" t="b">
        <v>0</v>
      </c>
      <c r="K4265">
        <f>YEAR(Table1[[#This Row],[Patient Admission Date]])</f>
        <v>2023</v>
      </c>
      <c r="L4265" t="str">
        <f>TEXT(Table1[[#This Row],[Patient Admission Date]],"mmm")</f>
        <v>Jul</v>
      </c>
      <c r="M4265" t="str">
        <f>TEXT(Table1[[#This Row],[Patient Admission Date]],"ddd")</f>
        <v>Thu</v>
      </c>
      <c r="N4265" t="str">
        <f>TEXT(INT(HOUR(Table1[[#This Row],[Patient Admission Date]])/3)*3,"00")&amp;"-"&amp;TEXT(INT(HOUR(Table1[[#This Row],[Patient Admission Date]])/3)*3+3,"00")</f>
        <v>09-12</v>
      </c>
      <c r="O4265" t="str" cm="1">
        <f t="array" ref="O4265">_xlfn.IFS(Table1[[#This Row],[Patient Age]]&lt;=14,"0-14",Table1[[#This Row],[Patient Age]]&lt;=29,"15-29",Table1[[#This Row],[Patient Age]]&lt;=44,"30-44",Table1[[#This Row],[Patient Age]]&lt;=59,"45-59",Table1[[#This Row],[Patient Age]]&lt;=74,"60-74",TRUE,"75+")</f>
        <v>60-74</v>
      </c>
      <c r="P4265" t="str" cm="1">
        <f t="array" ref="P4265">_xlfn.IFS(Table1[[#This Row],[Patient Waittime]]&lt;=15,"0-15",Table1[[#This Row],[Patient Waittime]]&lt;=30,"16-30",Table1[[#This Row],[Patient Waittime]]&lt;=45,"31-45",Table1[[#This Row],[Patient Waittime]]&lt;=60,"46-60",TRUE,"60+")</f>
        <v>16-30</v>
      </c>
      <c r="Q4265">
        <f>--(Table1[[#This Row],[Patient Waittime]]&lt;=30)</f>
        <v>1</v>
      </c>
      <c r="R4265">
        <f>--Table1[[#This Row],[Patient Admission Flag]]</f>
        <v>0</v>
      </c>
      <c r="S4265">
        <f>--AND(Table1[[#This Row],[WithinTarget]]=1,Table1[[#This Row],[Patient Satisfaction Score]]&gt;=7)</f>
        <v>0</v>
      </c>
      <c r="T4265" t="str">
        <f>IF(LEFT(Table1[[#This Row],[Patient Gender]],1)="F","Female","Male")</f>
        <v>Male</v>
      </c>
    </row>
    <row r="4266" spans="1:20" x14ac:dyDescent="0.3">
      <c r="A4266" t="s">
        <v>4370</v>
      </c>
      <c r="B4266" s="1">
        <v>45552.613888888889</v>
      </c>
      <c r="C4266" t="s">
        <v>9</v>
      </c>
      <c r="D4266">
        <v>6</v>
      </c>
      <c r="E4266" t="s">
        <v>19</v>
      </c>
      <c r="F4266" t="s">
        <v>11</v>
      </c>
      <c r="G4266" t="b">
        <v>0</v>
      </c>
      <c r="I4266">
        <v>30</v>
      </c>
      <c r="J4266" t="b">
        <v>0</v>
      </c>
      <c r="K4266">
        <f>YEAR(Table1[[#This Row],[Patient Admission Date]])</f>
        <v>2024</v>
      </c>
      <c r="L4266" t="str">
        <f>TEXT(Table1[[#This Row],[Patient Admission Date]],"mmm")</f>
        <v>Sep</v>
      </c>
      <c r="M4266" t="str">
        <f>TEXT(Table1[[#This Row],[Patient Admission Date]],"ddd")</f>
        <v>Tue</v>
      </c>
      <c r="N4266" t="str">
        <f>TEXT(INT(HOUR(Table1[[#This Row],[Patient Admission Date]])/3)*3,"00")&amp;"-"&amp;TEXT(INT(HOUR(Table1[[#This Row],[Patient Admission Date]])/3)*3+3,"00")</f>
        <v>12-15</v>
      </c>
      <c r="O4266" t="str" cm="1">
        <f t="array" ref="O4266">_xlfn.IFS(Table1[[#This Row],[Patient Age]]&lt;=14,"0-14",Table1[[#This Row],[Patient Age]]&lt;=29,"15-29",Table1[[#This Row],[Patient Age]]&lt;=44,"30-44",Table1[[#This Row],[Patient Age]]&lt;=59,"45-59",Table1[[#This Row],[Patient Age]]&lt;=74,"60-74",TRUE,"75+")</f>
        <v>0-14</v>
      </c>
      <c r="P4266" t="str" cm="1">
        <f t="array" ref="P4266">_xlfn.IFS(Table1[[#This Row],[Patient Waittime]]&lt;=15,"0-15",Table1[[#This Row],[Patient Waittime]]&lt;=30,"16-30",Table1[[#This Row],[Patient Waittime]]&lt;=45,"31-45",Table1[[#This Row],[Patient Waittime]]&lt;=60,"46-60",TRUE,"60+")</f>
        <v>16-30</v>
      </c>
      <c r="Q4266">
        <f>--(Table1[[#This Row],[Patient Waittime]]&lt;=30)</f>
        <v>1</v>
      </c>
      <c r="R4266">
        <f>--Table1[[#This Row],[Patient Admission Flag]]</f>
        <v>0</v>
      </c>
      <c r="S4266">
        <f>--AND(Table1[[#This Row],[WithinTarget]]=1,Table1[[#This Row],[Patient Satisfaction Score]]&gt;=7)</f>
        <v>0</v>
      </c>
      <c r="T4266" t="str">
        <f>IF(LEFT(Table1[[#This Row],[Patient Gender]],1)="F","Female","Male")</f>
        <v>Male</v>
      </c>
    </row>
    <row r="4267" spans="1:20" x14ac:dyDescent="0.3">
      <c r="A4267" t="s">
        <v>4371</v>
      </c>
      <c r="B4267" s="1">
        <v>45076.37777777778</v>
      </c>
      <c r="C4267" t="s">
        <v>9</v>
      </c>
      <c r="D4267">
        <v>50</v>
      </c>
      <c r="E4267" t="s">
        <v>19</v>
      </c>
      <c r="F4267" t="s">
        <v>11</v>
      </c>
      <c r="G4267" t="b">
        <v>0</v>
      </c>
      <c r="I4267">
        <v>30</v>
      </c>
      <c r="J4267" t="b">
        <v>0</v>
      </c>
      <c r="K4267">
        <f>YEAR(Table1[[#This Row],[Patient Admission Date]])</f>
        <v>2023</v>
      </c>
      <c r="L4267" t="str">
        <f>TEXT(Table1[[#This Row],[Patient Admission Date]],"mmm")</f>
        <v>May</v>
      </c>
      <c r="M4267" t="str">
        <f>TEXT(Table1[[#This Row],[Patient Admission Date]],"ddd")</f>
        <v>Tue</v>
      </c>
      <c r="N4267" t="str">
        <f>TEXT(INT(HOUR(Table1[[#This Row],[Patient Admission Date]])/3)*3,"00")&amp;"-"&amp;TEXT(INT(HOUR(Table1[[#This Row],[Patient Admission Date]])/3)*3+3,"00")</f>
        <v>09-12</v>
      </c>
      <c r="O4267" t="str" cm="1">
        <f t="array" ref="O4267">_xlfn.IFS(Table1[[#This Row],[Patient Age]]&lt;=14,"0-14",Table1[[#This Row],[Patient Age]]&lt;=29,"15-29",Table1[[#This Row],[Patient Age]]&lt;=44,"30-44",Table1[[#This Row],[Patient Age]]&lt;=59,"45-59",Table1[[#This Row],[Patient Age]]&lt;=74,"60-74",TRUE,"75+")</f>
        <v>45-59</v>
      </c>
      <c r="P4267" t="str" cm="1">
        <f t="array" ref="P4267">_xlfn.IFS(Table1[[#This Row],[Patient Waittime]]&lt;=15,"0-15",Table1[[#This Row],[Patient Waittime]]&lt;=30,"16-30",Table1[[#This Row],[Patient Waittime]]&lt;=45,"31-45",Table1[[#This Row],[Patient Waittime]]&lt;=60,"46-60",TRUE,"60+")</f>
        <v>16-30</v>
      </c>
      <c r="Q4267">
        <f>--(Table1[[#This Row],[Patient Waittime]]&lt;=30)</f>
        <v>1</v>
      </c>
      <c r="R4267">
        <f>--Table1[[#This Row],[Patient Admission Flag]]</f>
        <v>0</v>
      </c>
      <c r="S4267">
        <f>--AND(Table1[[#This Row],[WithinTarget]]=1,Table1[[#This Row],[Patient Satisfaction Score]]&gt;=7)</f>
        <v>0</v>
      </c>
      <c r="T4267" t="str">
        <f>IF(LEFT(Table1[[#This Row],[Patient Gender]],1)="F","Female","Male")</f>
        <v>Male</v>
      </c>
    </row>
    <row r="4268" spans="1:20" x14ac:dyDescent="0.3">
      <c r="A4268" t="s">
        <v>4372</v>
      </c>
      <c r="B4268" s="1">
        <v>45071.6</v>
      </c>
      <c r="C4268" t="s">
        <v>9</v>
      </c>
      <c r="D4268">
        <v>74</v>
      </c>
      <c r="E4268" t="s">
        <v>19</v>
      </c>
      <c r="F4268" t="s">
        <v>11</v>
      </c>
      <c r="G4268" t="b">
        <v>0</v>
      </c>
      <c r="I4268">
        <v>45</v>
      </c>
      <c r="J4268" t="b">
        <v>0</v>
      </c>
      <c r="K4268">
        <f>YEAR(Table1[[#This Row],[Patient Admission Date]])</f>
        <v>2023</v>
      </c>
      <c r="L4268" t="str">
        <f>TEXT(Table1[[#This Row],[Patient Admission Date]],"mmm")</f>
        <v>May</v>
      </c>
      <c r="M4268" t="str">
        <f>TEXT(Table1[[#This Row],[Patient Admission Date]],"ddd")</f>
        <v>Thu</v>
      </c>
      <c r="N4268" t="str">
        <f>TEXT(INT(HOUR(Table1[[#This Row],[Patient Admission Date]])/3)*3,"00")&amp;"-"&amp;TEXT(INT(HOUR(Table1[[#This Row],[Patient Admission Date]])/3)*3+3,"00")</f>
        <v>12-15</v>
      </c>
      <c r="O4268" t="str" cm="1">
        <f t="array" ref="O4268">_xlfn.IFS(Table1[[#This Row],[Patient Age]]&lt;=14,"0-14",Table1[[#This Row],[Patient Age]]&lt;=29,"15-29",Table1[[#This Row],[Patient Age]]&lt;=44,"30-44",Table1[[#This Row],[Patient Age]]&lt;=59,"45-59",Table1[[#This Row],[Patient Age]]&lt;=74,"60-74",TRUE,"75+")</f>
        <v>60-74</v>
      </c>
      <c r="P4268" t="str" cm="1">
        <f t="array" ref="P4268">_xlfn.IFS(Table1[[#This Row],[Patient Waittime]]&lt;=15,"0-15",Table1[[#This Row],[Patient Waittime]]&lt;=30,"16-30",Table1[[#This Row],[Patient Waittime]]&lt;=45,"31-45",Table1[[#This Row],[Patient Waittime]]&lt;=60,"46-60",TRUE,"60+")</f>
        <v>31-45</v>
      </c>
      <c r="Q4268">
        <f>--(Table1[[#This Row],[Patient Waittime]]&lt;=30)</f>
        <v>0</v>
      </c>
      <c r="R4268">
        <f>--Table1[[#This Row],[Patient Admission Flag]]</f>
        <v>0</v>
      </c>
      <c r="S4268">
        <f>--AND(Table1[[#This Row],[WithinTarget]]=1,Table1[[#This Row],[Patient Satisfaction Score]]&gt;=7)</f>
        <v>0</v>
      </c>
      <c r="T4268" t="str">
        <f>IF(LEFT(Table1[[#This Row],[Patient Gender]],1)="F","Female","Male")</f>
        <v>Male</v>
      </c>
    </row>
    <row r="4269" spans="1:20" x14ac:dyDescent="0.3">
      <c r="A4269" t="s">
        <v>4373</v>
      </c>
      <c r="B4269" s="1">
        <v>45374.240277777775</v>
      </c>
      <c r="C4269" t="s">
        <v>9</v>
      </c>
      <c r="D4269">
        <v>46</v>
      </c>
      <c r="E4269" t="s">
        <v>19</v>
      </c>
      <c r="F4269" t="s">
        <v>11</v>
      </c>
      <c r="G4269" t="b">
        <v>0</v>
      </c>
      <c r="I4269">
        <v>50</v>
      </c>
      <c r="J4269" t="b">
        <v>0</v>
      </c>
      <c r="K4269">
        <f>YEAR(Table1[[#This Row],[Patient Admission Date]])</f>
        <v>2024</v>
      </c>
      <c r="L4269" t="str">
        <f>TEXT(Table1[[#This Row],[Patient Admission Date]],"mmm")</f>
        <v>Mar</v>
      </c>
      <c r="M4269" t="str">
        <f>TEXT(Table1[[#This Row],[Patient Admission Date]],"ddd")</f>
        <v>Sat</v>
      </c>
      <c r="N4269" t="str">
        <f>TEXT(INT(HOUR(Table1[[#This Row],[Patient Admission Date]])/3)*3,"00")&amp;"-"&amp;TEXT(INT(HOUR(Table1[[#This Row],[Patient Admission Date]])/3)*3+3,"00")</f>
        <v>03-06</v>
      </c>
      <c r="O4269" t="str" cm="1">
        <f t="array" ref="O4269">_xlfn.IFS(Table1[[#This Row],[Patient Age]]&lt;=14,"0-14",Table1[[#This Row],[Patient Age]]&lt;=29,"15-29",Table1[[#This Row],[Patient Age]]&lt;=44,"30-44",Table1[[#This Row],[Patient Age]]&lt;=59,"45-59",Table1[[#This Row],[Patient Age]]&lt;=74,"60-74",TRUE,"75+")</f>
        <v>45-59</v>
      </c>
      <c r="P4269" t="str" cm="1">
        <f t="array" ref="P4269">_xlfn.IFS(Table1[[#This Row],[Patient Waittime]]&lt;=15,"0-15",Table1[[#This Row],[Patient Waittime]]&lt;=30,"16-30",Table1[[#This Row],[Patient Waittime]]&lt;=45,"31-45",Table1[[#This Row],[Patient Waittime]]&lt;=60,"46-60",TRUE,"60+")</f>
        <v>46-60</v>
      </c>
      <c r="Q4269">
        <f>--(Table1[[#This Row],[Patient Waittime]]&lt;=30)</f>
        <v>0</v>
      </c>
      <c r="R4269">
        <f>--Table1[[#This Row],[Patient Admission Flag]]</f>
        <v>0</v>
      </c>
      <c r="S4269">
        <f>--AND(Table1[[#This Row],[WithinTarget]]=1,Table1[[#This Row],[Patient Satisfaction Score]]&gt;=7)</f>
        <v>0</v>
      </c>
      <c r="T4269" t="str">
        <f>IF(LEFT(Table1[[#This Row],[Patient Gender]],1)="F","Female","Male")</f>
        <v>Male</v>
      </c>
    </row>
    <row r="4270" spans="1:20" x14ac:dyDescent="0.3">
      <c r="A4270" t="s">
        <v>4374</v>
      </c>
      <c r="B4270" s="1">
        <v>45413.59375</v>
      </c>
      <c r="C4270" t="s">
        <v>9</v>
      </c>
      <c r="D4270">
        <v>5</v>
      </c>
      <c r="E4270" t="s">
        <v>19</v>
      </c>
      <c r="F4270" t="s">
        <v>11</v>
      </c>
      <c r="G4270" t="b">
        <v>0</v>
      </c>
      <c r="I4270">
        <v>52</v>
      </c>
      <c r="J4270" t="b">
        <v>0</v>
      </c>
      <c r="K4270">
        <f>YEAR(Table1[[#This Row],[Patient Admission Date]])</f>
        <v>2024</v>
      </c>
      <c r="L4270" t="str">
        <f>TEXT(Table1[[#This Row],[Patient Admission Date]],"mmm")</f>
        <v>May</v>
      </c>
      <c r="M4270" t="str">
        <f>TEXT(Table1[[#This Row],[Patient Admission Date]],"ddd")</f>
        <v>Wed</v>
      </c>
      <c r="N4270" t="str">
        <f>TEXT(INT(HOUR(Table1[[#This Row],[Patient Admission Date]])/3)*3,"00")&amp;"-"&amp;TEXT(INT(HOUR(Table1[[#This Row],[Patient Admission Date]])/3)*3+3,"00")</f>
        <v>12-15</v>
      </c>
      <c r="O4270" t="str" cm="1">
        <f t="array" ref="O4270">_xlfn.IFS(Table1[[#This Row],[Patient Age]]&lt;=14,"0-14",Table1[[#This Row],[Patient Age]]&lt;=29,"15-29",Table1[[#This Row],[Patient Age]]&lt;=44,"30-44",Table1[[#This Row],[Patient Age]]&lt;=59,"45-59",Table1[[#This Row],[Patient Age]]&lt;=74,"60-74",TRUE,"75+")</f>
        <v>0-14</v>
      </c>
      <c r="P4270" t="str" cm="1">
        <f t="array" ref="P4270">_xlfn.IFS(Table1[[#This Row],[Patient Waittime]]&lt;=15,"0-15",Table1[[#This Row],[Patient Waittime]]&lt;=30,"16-30",Table1[[#This Row],[Patient Waittime]]&lt;=45,"31-45",Table1[[#This Row],[Patient Waittime]]&lt;=60,"46-60",TRUE,"60+")</f>
        <v>46-60</v>
      </c>
      <c r="Q4270">
        <f>--(Table1[[#This Row],[Patient Waittime]]&lt;=30)</f>
        <v>0</v>
      </c>
      <c r="R4270">
        <f>--Table1[[#This Row],[Patient Admission Flag]]</f>
        <v>0</v>
      </c>
      <c r="S4270">
        <f>--AND(Table1[[#This Row],[WithinTarget]]=1,Table1[[#This Row],[Patient Satisfaction Score]]&gt;=7)</f>
        <v>0</v>
      </c>
      <c r="T4270" t="str">
        <f>IF(LEFT(Table1[[#This Row],[Patient Gender]],1)="F","Female","Male")</f>
        <v>Male</v>
      </c>
    </row>
    <row r="4271" spans="1:20" x14ac:dyDescent="0.3">
      <c r="A4271" t="s">
        <v>4375</v>
      </c>
      <c r="B4271" s="1">
        <v>45040.226388888892</v>
      </c>
      <c r="C4271" t="s">
        <v>9</v>
      </c>
      <c r="D4271">
        <v>14</v>
      </c>
      <c r="E4271" t="s">
        <v>19</v>
      </c>
      <c r="F4271" t="s">
        <v>11</v>
      </c>
      <c r="G4271" t="b">
        <v>0</v>
      </c>
      <c r="I4271">
        <v>54</v>
      </c>
      <c r="J4271" t="b">
        <v>0</v>
      </c>
      <c r="K4271">
        <f>YEAR(Table1[[#This Row],[Patient Admission Date]])</f>
        <v>2023</v>
      </c>
      <c r="L4271" t="str">
        <f>TEXT(Table1[[#This Row],[Patient Admission Date]],"mmm")</f>
        <v>Apr</v>
      </c>
      <c r="M4271" t="str">
        <f>TEXT(Table1[[#This Row],[Patient Admission Date]],"ddd")</f>
        <v>Mon</v>
      </c>
      <c r="N4271" t="str">
        <f>TEXT(INT(HOUR(Table1[[#This Row],[Patient Admission Date]])/3)*3,"00")&amp;"-"&amp;TEXT(INT(HOUR(Table1[[#This Row],[Patient Admission Date]])/3)*3+3,"00")</f>
        <v>03-06</v>
      </c>
      <c r="O4271" t="str" cm="1">
        <f t="array" ref="O4271">_xlfn.IFS(Table1[[#This Row],[Patient Age]]&lt;=14,"0-14",Table1[[#This Row],[Patient Age]]&lt;=29,"15-29",Table1[[#This Row],[Patient Age]]&lt;=44,"30-44",Table1[[#This Row],[Patient Age]]&lt;=59,"45-59",Table1[[#This Row],[Patient Age]]&lt;=74,"60-74",TRUE,"75+")</f>
        <v>0-14</v>
      </c>
      <c r="P4271" t="str" cm="1">
        <f t="array" ref="P4271">_xlfn.IFS(Table1[[#This Row],[Patient Waittime]]&lt;=15,"0-15",Table1[[#This Row],[Patient Waittime]]&lt;=30,"16-30",Table1[[#This Row],[Patient Waittime]]&lt;=45,"31-45",Table1[[#This Row],[Patient Waittime]]&lt;=60,"46-60",TRUE,"60+")</f>
        <v>46-60</v>
      </c>
      <c r="Q4271">
        <f>--(Table1[[#This Row],[Patient Waittime]]&lt;=30)</f>
        <v>0</v>
      </c>
      <c r="R4271">
        <f>--Table1[[#This Row],[Patient Admission Flag]]</f>
        <v>0</v>
      </c>
      <c r="S4271">
        <f>--AND(Table1[[#This Row],[WithinTarget]]=1,Table1[[#This Row],[Patient Satisfaction Score]]&gt;=7)</f>
        <v>0</v>
      </c>
      <c r="T4271" t="str">
        <f>IF(LEFT(Table1[[#This Row],[Patient Gender]],1)="F","Female","Male")</f>
        <v>Male</v>
      </c>
    </row>
    <row r="4272" spans="1:20" x14ac:dyDescent="0.3">
      <c r="A4272" t="s">
        <v>4376</v>
      </c>
      <c r="B4272" s="1">
        <v>45165.024305555555</v>
      </c>
      <c r="C4272" t="s">
        <v>9</v>
      </c>
      <c r="D4272">
        <v>76</v>
      </c>
      <c r="E4272" t="s">
        <v>19</v>
      </c>
      <c r="F4272" t="s">
        <v>11</v>
      </c>
      <c r="G4272" t="b">
        <v>0</v>
      </c>
      <c r="I4272">
        <v>13</v>
      </c>
      <c r="J4272" t="b">
        <v>0</v>
      </c>
      <c r="K4272">
        <f>YEAR(Table1[[#This Row],[Patient Admission Date]])</f>
        <v>2023</v>
      </c>
      <c r="L4272" t="str">
        <f>TEXT(Table1[[#This Row],[Patient Admission Date]],"mmm")</f>
        <v>Aug</v>
      </c>
      <c r="M4272" t="str">
        <f>TEXT(Table1[[#This Row],[Patient Admission Date]],"ddd")</f>
        <v>Sun</v>
      </c>
      <c r="N4272" t="str">
        <f>TEXT(INT(HOUR(Table1[[#This Row],[Patient Admission Date]])/3)*3,"00")&amp;"-"&amp;TEXT(INT(HOUR(Table1[[#This Row],[Patient Admission Date]])/3)*3+3,"00")</f>
        <v>00-03</v>
      </c>
      <c r="O4272" t="str" cm="1">
        <f t="array" ref="O4272">_xlfn.IFS(Table1[[#This Row],[Patient Age]]&lt;=14,"0-14",Table1[[#This Row],[Patient Age]]&lt;=29,"15-29",Table1[[#This Row],[Patient Age]]&lt;=44,"30-44",Table1[[#This Row],[Patient Age]]&lt;=59,"45-59",Table1[[#This Row],[Patient Age]]&lt;=74,"60-74",TRUE,"75+")</f>
        <v>75+</v>
      </c>
      <c r="P4272" t="str" cm="1">
        <f t="array" ref="P4272">_xlfn.IFS(Table1[[#This Row],[Patient Waittime]]&lt;=15,"0-15",Table1[[#This Row],[Patient Waittime]]&lt;=30,"16-30",Table1[[#This Row],[Patient Waittime]]&lt;=45,"31-45",Table1[[#This Row],[Patient Waittime]]&lt;=60,"46-60",TRUE,"60+")</f>
        <v>0-15</v>
      </c>
      <c r="Q4272">
        <f>--(Table1[[#This Row],[Patient Waittime]]&lt;=30)</f>
        <v>1</v>
      </c>
      <c r="R4272">
        <f>--Table1[[#This Row],[Patient Admission Flag]]</f>
        <v>0</v>
      </c>
      <c r="S4272">
        <f>--AND(Table1[[#This Row],[WithinTarget]]=1,Table1[[#This Row],[Patient Satisfaction Score]]&gt;=7)</f>
        <v>0</v>
      </c>
      <c r="T4272" t="str">
        <f>IF(LEFT(Table1[[#This Row],[Patient Gender]],1)="F","Female","Male")</f>
        <v>Male</v>
      </c>
    </row>
    <row r="4273" spans="1:20" x14ac:dyDescent="0.3">
      <c r="A4273" t="s">
        <v>4377</v>
      </c>
      <c r="B4273" s="1">
        <v>45318.1</v>
      </c>
      <c r="C4273" t="s">
        <v>9</v>
      </c>
      <c r="D4273">
        <v>37</v>
      </c>
      <c r="E4273" t="s">
        <v>19</v>
      </c>
      <c r="F4273" t="s">
        <v>11</v>
      </c>
      <c r="G4273" t="b">
        <v>0</v>
      </c>
      <c r="I4273">
        <v>15</v>
      </c>
      <c r="J4273" t="b">
        <v>0</v>
      </c>
      <c r="K4273">
        <f>YEAR(Table1[[#This Row],[Patient Admission Date]])</f>
        <v>2024</v>
      </c>
      <c r="L4273" t="str">
        <f>TEXT(Table1[[#This Row],[Patient Admission Date]],"mmm")</f>
        <v>Jan</v>
      </c>
      <c r="M4273" t="str">
        <f>TEXT(Table1[[#This Row],[Patient Admission Date]],"ddd")</f>
        <v>Sat</v>
      </c>
      <c r="N4273" t="str">
        <f>TEXT(INT(HOUR(Table1[[#This Row],[Patient Admission Date]])/3)*3,"00")&amp;"-"&amp;TEXT(INT(HOUR(Table1[[#This Row],[Patient Admission Date]])/3)*3+3,"00")</f>
        <v>00-03</v>
      </c>
      <c r="O4273" t="str" cm="1">
        <f t="array" ref="O4273">_xlfn.IFS(Table1[[#This Row],[Patient Age]]&lt;=14,"0-14",Table1[[#This Row],[Patient Age]]&lt;=29,"15-29",Table1[[#This Row],[Patient Age]]&lt;=44,"30-44",Table1[[#This Row],[Patient Age]]&lt;=59,"45-59",Table1[[#This Row],[Patient Age]]&lt;=74,"60-74",TRUE,"75+")</f>
        <v>30-44</v>
      </c>
      <c r="P4273" t="str" cm="1">
        <f t="array" ref="P4273">_xlfn.IFS(Table1[[#This Row],[Patient Waittime]]&lt;=15,"0-15",Table1[[#This Row],[Patient Waittime]]&lt;=30,"16-30",Table1[[#This Row],[Patient Waittime]]&lt;=45,"31-45",Table1[[#This Row],[Patient Waittime]]&lt;=60,"46-60",TRUE,"60+")</f>
        <v>0-15</v>
      </c>
      <c r="Q4273">
        <f>--(Table1[[#This Row],[Patient Waittime]]&lt;=30)</f>
        <v>1</v>
      </c>
      <c r="R4273">
        <f>--Table1[[#This Row],[Patient Admission Flag]]</f>
        <v>0</v>
      </c>
      <c r="S4273">
        <f>--AND(Table1[[#This Row],[WithinTarget]]=1,Table1[[#This Row],[Patient Satisfaction Score]]&gt;=7)</f>
        <v>0</v>
      </c>
      <c r="T4273" t="str">
        <f>IF(LEFT(Table1[[#This Row],[Patient Gender]],1)="F","Female","Male")</f>
        <v>Male</v>
      </c>
    </row>
    <row r="4274" spans="1:20" x14ac:dyDescent="0.3">
      <c r="A4274" t="s">
        <v>4378</v>
      </c>
      <c r="B4274" s="1">
        <v>45219.151388888888</v>
      </c>
      <c r="C4274" t="s">
        <v>9</v>
      </c>
      <c r="D4274">
        <v>18</v>
      </c>
      <c r="E4274" t="s">
        <v>19</v>
      </c>
      <c r="F4274" t="s">
        <v>11</v>
      </c>
      <c r="G4274" t="b">
        <v>0</v>
      </c>
      <c r="I4274">
        <v>28</v>
      </c>
      <c r="J4274" t="b">
        <v>0</v>
      </c>
      <c r="K4274">
        <f>YEAR(Table1[[#This Row],[Patient Admission Date]])</f>
        <v>2023</v>
      </c>
      <c r="L4274" t="str">
        <f>TEXT(Table1[[#This Row],[Patient Admission Date]],"mmm")</f>
        <v>Oct</v>
      </c>
      <c r="M4274" t="str">
        <f>TEXT(Table1[[#This Row],[Patient Admission Date]],"ddd")</f>
        <v>Fri</v>
      </c>
      <c r="N4274" t="str">
        <f>TEXT(INT(HOUR(Table1[[#This Row],[Patient Admission Date]])/3)*3,"00")&amp;"-"&amp;TEXT(INT(HOUR(Table1[[#This Row],[Patient Admission Date]])/3)*3+3,"00")</f>
        <v>03-06</v>
      </c>
      <c r="O4274" t="str" cm="1">
        <f t="array" ref="O4274">_xlfn.IFS(Table1[[#This Row],[Patient Age]]&lt;=14,"0-14",Table1[[#This Row],[Patient Age]]&lt;=29,"15-29",Table1[[#This Row],[Patient Age]]&lt;=44,"30-44",Table1[[#This Row],[Patient Age]]&lt;=59,"45-59",Table1[[#This Row],[Patient Age]]&lt;=74,"60-74",TRUE,"75+")</f>
        <v>15-29</v>
      </c>
      <c r="P4274" t="str" cm="1">
        <f t="array" ref="P4274">_xlfn.IFS(Table1[[#This Row],[Patient Waittime]]&lt;=15,"0-15",Table1[[#This Row],[Patient Waittime]]&lt;=30,"16-30",Table1[[#This Row],[Patient Waittime]]&lt;=45,"31-45",Table1[[#This Row],[Patient Waittime]]&lt;=60,"46-60",TRUE,"60+")</f>
        <v>16-30</v>
      </c>
      <c r="Q4274">
        <f>--(Table1[[#This Row],[Patient Waittime]]&lt;=30)</f>
        <v>1</v>
      </c>
      <c r="R4274">
        <f>--Table1[[#This Row],[Patient Admission Flag]]</f>
        <v>0</v>
      </c>
      <c r="S4274">
        <f>--AND(Table1[[#This Row],[WithinTarget]]=1,Table1[[#This Row],[Patient Satisfaction Score]]&gt;=7)</f>
        <v>0</v>
      </c>
      <c r="T4274" t="str">
        <f>IF(LEFT(Table1[[#This Row],[Patient Gender]],1)="F","Female","Male")</f>
        <v>Male</v>
      </c>
    </row>
    <row r="4275" spans="1:20" x14ac:dyDescent="0.3">
      <c r="A4275" t="s">
        <v>4379</v>
      </c>
      <c r="B4275" s="1">
        <v>45042.504166666666</v>
      </c>
      <c r="C4275" t="s">
        <v>9</v>
      </c>
      <c r="D4275">
        <v>15</v>
      </c>
      <c r="E4275" t="s">
        <v>19</v>
      </c>
      <c r="F4275" t="s">
        <v>11</v>
      </c>
      <c r="G4275" t="b">
        <v>0</v>
      </c>
      <c r="I4275">
        <v>32</v>
      </c>
      <c r="J4275" t="b">
        <v>0</v>
      </c>
      <c r="K4275">
        <f>YEAR(Table1[[#This Row],[Patient Admission Date]])</f>
        <v>2023</v>
      </c>
      <c r="L4275" t="str">
        <f>TEXT(Table1[[#This Row],[Patient Admission Date]],"mmm")</f>
        <v>Apr</v>
      </c>
      <c r="M4275" t="str">
        <f>TEXT(Table1[[#This Row],[Patient Admission Date]],"ddd")</f>
        <v>Wed</v>
      </c>
      <c r="N4275" t="str">
        <f>TEXT(INT(HOUR(Table1[[#This Row],[Patient Admission Date]])/3)*3,"00")&amp;"-"&amp;TEXT(INT(HOUR(Table1[[#This Row],[Patient Admission Date]])/3)*3+3,"00")</f>
        <v>12-15</v>
      </c>
      <c r="O4275" t="str" cm="1">
        <f t="array" ref="O4275">_xlfn.IFS(Table1[[#This Row],[Patient Age]]&lt;=14,"0-14",Table1[[#This Row],[Patient Age]]&lt;=29,"15-29",Table1[[#This Row],[Patient Age]]&lt;=44,"30-44",Table1[[#This Row],[Patient Age]]&lt;=59,"45-59",Table1[[#This Row],[Patient Age]]&lt;=74,"60-74",TRUE,"75+")</f>
        <v>15-29</v>
      </c>
      <c r="P4275" t="str" cm="1">
        <f t="array" ref="P4275">_xlfn.IFS(Table1[[#This Row],[Patient Waittime]]&lt;=15,"0-15",Table1[[#This Row],[Patient Waittime]]&lt;=30,"16-30",Table1[[#This Row],[Patient Waittime]]&lt;=45,"31-45",Table1[[#This Row],[Patient Waittime]]&lt;=60,"46-60",TRUE,"60+")</f>
        <v>31-45</v>
      </c>
      <c r="Q4275">
        <f>--(Table1[[#This Row],[Patient Waittime]]&lt;=30)</f>
        <v>0</v>
      </c>
      <c r="R4275">
        <f>--Table1[[#This Row],[Patient Admission Flag]]</f>
        <v>0</v>
      </c>
      <c r="S4275">
        <f>--AND(Table1[[#This Row],[WithinTarget]]=1,Table1[[#This Row],[Patient Satisfaction Score]]&gt;=7)</f>
        <v>0</v>
      </c>
      <c r="T4275" t="str">
        <f>IF(LEFT(Table1[[#This Row],[Patient Gender]],1)="F","Female","Male")</f>
        <v>Male</v>
      </c>
    </row>
    <row r="4276" spans="1:20" x14ac:dyDescent="0.3">
      <c r="A4276" t="s">
        <v>4380</v>
      </c>
      <c r="B4276" s="1">
        <v>45580.980555555558</v>
      </c>
      <c r="C4276" t="s">
        <v>9</v>
      </c>
      <c r="D4276">
        <v>73</v>
      </c>
      <c r="E4276" t="s">
        <v>19</v>
      </c>
      <c r="F4276" t="s">
        <v>11</v>
      </c>
      <c r="G4276" t="b">
        <v>0</v>
      </c>
      <c r="I4276">
        <v>40</v>
      </c>
      <c r="J4276" t="b">
        <v>0</v>
      </c>
      <c r="K4276">
        <f>YEAR(Table1[[#This Row],[Patient Admission Date]])</f>
        <v>2024</v>
      </c>
      <c r="L4276" t="str">
        <f>TEXT(Table1[[#This Row],[Patient Admission Date]],"mmm")</f>
        <v>Oct</v>
      </c>
      <c r="M4276" t="str">
        <f>TEXT(Table1[[#This Row],[Patient Admission Date]],"ddd")</f>
        <v>Tue</v>
      </c>
      <c r="N4276" t="str">
        <f>TEXT(INT(HOUR(Table1[[#This Row],[Patient Admission Date]])/3)*3,"00")&amp;"-"&amp;TEXT(INT(HOUR(Table1[[#This Row],[Patient Admission Date]])/3)*3+3,"00")</f>
        <v>21-24</v>
      </c>
      <c r="O4276" t="str" cm="1">
        <f t="array" ref="O4276">_xlfn.IFS(Table1[[#This Row],[Patient Age]]&lt;=14,"0-14",Table1[[#This Row],[Patient Age]]&lt;=29,"15-29",Table1[[#This Row],[Patient Age]]&lt;=44,"30-44",Table1[[#This Row],[Patient Age]]&lt;=59,"45-59",Table1[[#This Row],[Patient Age]]&lt;=74,"60-74",TRUE,"75+")</f>
        <v>60-74</v>
      </c>
      <c r="P4276" t="str" cm="1">
        <f t="array" ref="P4276">_xlfn.IFS(Table1[[#This Row],[Patient Waittime]]&lt;=15,"0-15",Table1[[#This Row],[Patient Waittime]]&lt;=30,"16-30",Table1[[#This Row],[Patient Waittime]]&lt;=45,"31-45",Table1[[#This Row],[Patient Waittime]]&lt;=60,"46-60",TRUE,"60+")</f>
        <v>31-45</v>
      </c>
      <c r="Q4276">
        <f>--(Table1[[#This Row],[Patient Waittime]]&lt;=30)</f>
        <v>0</v>
      </c>
      <c r="R4276">
        <f>--Table1[[#This Row],[Patient Admission Flag]]</f>
        <v>0</v>
      </c>
      <c r="S4276">
        <f>--AND(Table1[[#This Row],[WithinTarget]]=1,Table1[[#This Row],[Patient Satisfaction Score]]&gt;=7)</f>
        <v>0</v>
      </c>
      <c r="T4276" t="str">
        <f>IF(LEFT(Table1[[#This Row],[Patient Gender]],1)="F","Female","Male")</f>
        <v>Male</v>
      </c>
    </row>
    <row r="4277" spans="1:20" x14ac:dyDescent="0.3">
      <c r="A4277" t="s">
        <v>4381</v>
      </c>
      <c r="B4277" s="1">
        <v>45028.36041666667</v>
      </c>
      <c r="C4277" t="s">
        <v>9</v>
      </c>
      <c r="D4277">
        <v>20</v>
      </c>
      <c r="E4277" t="s">
        <v>19</v>
      </c>
      <c r="F4277" t="s">
        <v>11</v>
      </c>
      <c r="G4277" t="b">
        <v>0</v>
      </c>
      <c r="I4277">
        <v>47</v>
      </c>
      <c r="J4277" t="b">
        <v>0</v>
      </c>
      <c r="K4277">
        <f>YEAR(Table1[[#This Row],[Patient Admission Date]])</f>
        <v>2023</v>
      </c>
      <c r="L4277" t="str">
        <f>TEXT(Table1[[#This Row],[Patient Admission Date]],"mmm")</f>
        <v>Apr</v>
      </c>
      <c r="M4277" t="str">
        <f>TEXT(Table1[[#This Row],[Patient Admission Date]],"ddd")</f>
        <v>Wed</v>
      </c>
      <c r="N4277" t="str">
        <f>TEXT(INT(HOUR(Table1[[#This Row],[Patient Admission Date]])/3)*3,"00")&amp;"-"&amp;TEXT(INT(HOUR(Table1[[#This Row],[Patient Admission Date]])/3)*3+3,"00")</f>
        <v>06-09</v>
      </c>
      <c r="O4277" t="str" cm="1">
        <f t="array" ref="O4277">_xlfn.IFS(Table1[[#This Row],[Patient Age]]&lt;=14,"0-14",Table1[[#This Row],[Patient Age]]&lt;=29,"15-29",Table1[[#This Row],[Patient Age]]&lt;=44,"30-44",Table1[[#This Row],[Patient Age]]&lt;=59,"45-59",Table1[[#This Row],[Patient Age]]&lt;=74,"60-74",TRUE,"75+")</f>
        <v>15-29</v>
      </c>
      <c r="P4277" t="str" cm="1">
        <f t="array" ref="P4277">_xlfn.IFS(Table1[[#This Row],[Patient Waittime]]&lt;=15,"0-15",Table1[[#This Row],[Patient Waittime]]&lt;=30,"16-30",Table1[[#This Row],[Patient Waittime]]&lt;=45,"31-45",Table1[[#This Row],[Patient Waittime]]&lt;=60,"46-60",TRUE,"60+")</f>
        <v>46-60</v>
      </c>
      <c r="Q4277">
        <f>--(Table1[[#This Row],[Patient Waittime]]&lt;=30)</f>
        <v>0</v>
      </c>
      <c r="R4277">
        <f>--Table1[[#This Row],[Patient Admission Flag]]</f>
        <v>0</v>
      </c>
      <c r="S4277">
        <f>--AND(Table1[[#This Row],[WithinTarget]]=1,Table1[[#This Row],[Patient Satisfaction Score]]&gt;=7)</f>
        <v>0</v>
      </c>
      <c r="T4277" t="str">
        <f>IF(LEFT(Table1[[#This Row],[Patient Gender]],1)="F","Female","Male")</f>
        <v>Male</v>
      </c>
    </row>
    <row r="4278" spans="1:20" x14ac:dyDescent="0.3">
      <c r="A4278" t="s">
        <v>4382</v>
      </c>
      <c r="B4278" s="1">
        <v>45339.595138888886</v>
      </c>
      <c r="C4278" t="s">
        <v>9</v>
      </c>
      <c r="D4278">
        <v>20</v>
      </c>
      <c r="E4278" t="s">
        <v>19</v>
      </c>
      <c r="F4278" t="s">
        <v>11</v>
      </c>
      <c r="G4278" t="b">
        <v>0</v>
      </c>
      <c r="I4278">
        <v>51</v>
      </c>
      <c r="J4278" t="b">
        <v>0</v>
      </c>
      <c r="K4278">
        <f>YEAR(Table1[[#This Row],[Patient Admission Date]])</f>
        <v>2024</v>
      </c>
      <c r="L4278" t="str">
        <f>TEXT(Table1[[#This Row],[Patient Admission Date]],"mmm")</f>
        <v>Feb</v>
      </c>
      <c r="M4278" t="str">
        <f>TEXT(Table1[[#This Row],[Patient Admission Date]],"ddd")</f>
        <v>Sat</v>
      </c>
      <c r="N4278" t="str">
        <f>TEXT(INT(HOUR(Table1[[#This Row],[Patient Admission Date]])/3)*3,"00")&amp;"-"&amp;TEXT(INT(HOUR(Table1[[#This Row],[Patient Admission Date]])/3)*3+3,"00")</f>
        <v>12-15</v>
      </c>
      <c r="O4278" t="str" cm="1">
        <f t="array" ref="O4278">_xlfn.IFS(Table1[[#This Row],[Patient Age]]&lt;=14,"0-14",Table1[[#This Row],[Patient Age]]&lt;=29,"15-29",Table1[[#This Row],[Patient Age]]&lt;=44,"30-44",Table1[[#This Row],[Patient Age]]&lt;=59,"45-59",Table1[[#This Row],[Patient Age]]&lt;=74,"60-74",TRUE,"75+")</f>
        <v>15-29</v>
      </c>
      <c r="P4278" t="str" cm="1">
        <f t="array" ref="P4278">_xlfn.IFS(Table1[[#This Row],[Patient Waittime]]&lt;=15,"0-15",Table1[[#This Row],[Patient Waittime]]&lt;=30,"16-30",Table1[[#This Row],[Patient Waittime]]&lt;=45,"31-45",Table1[[#This Row],[Patient Waittime]]&lt;=60,"46-60",TRUE,"60+")</f>
        <v>46-60</v>
      </c>
      <c r="Q4278">
        <f>--(Table1[[#This Row],[Patient Waittime]]&lt;=30)</f>
        <v>0</v>
      </c>
      <c r="R4278">
        <f>--Table1[[#This Row],[Patient Admission Flag]]</f>
        <v>0</v>
      </c>
      <c r="S4278">
        <f>--AND(Table1[[#This Row],[WithinTarget]]=1,Table1[[#This Row],[Patient Satisfaction Score]]&gt;=7)</f>
        <v>0</v>
      </c>
      <c r="T4278" t="str">
        <f>IF(LEFT(Table1[[#This Row],[Patient Gender]],1)="F","Female","Male")</f>
        <v>Male</v>
      </c>
    </row>
    <row r="4279" spans="1:20" x14ac:dyDescent="0.3">
      <c r="A4279" t="s">
        <v>4383</v>
      </c>
      <c r="B4279" s="1">
        <v>45020.10833333333</v>
      </c>
      <c r="C4279" t="s">
        <v>9</v>
      </c>
      <c r="D4279">
        <v>21</v>
      </c>
      <c r="E4279" t="s">
        <v>19</v>
      </c>
      <c r="F4279" t="s">
        <v>11</v>
      </c>
      <c r="G4279" t="b">
        <v>0</v>
      </c>
      <c r="I4279">
        <v>53</v>
      </c>
      <c r="J4279" t="b">
        <v>0</v>
      </c>
      <c r="K4279">
        <f>YEAR(Table1[[#This Row],[Patient Admission Date]])</f>
        <v>2023</v>
      </c>
      <c r="L4279" t="str">
        <f>TEXT(Table1[[#This Row],[Patient Admission Date]],"mmm")</f>
        <v>Apr</v>
      </c>
      <c r="M4279" t="str">
        <f>TEXT(Table1[[#This Row],[Patient Admission Date]],"ddd")</f>
        <v>Tue</v>
      </c>
      <c r="N4279" t="str">
        <f>TEXT(INT(HOUR(Table1[[#This Row],[Patient Admission Date]])/3)*3,"00")&amp;"-"&amp;TEXT(INT(HOUR(Table1[[#This Row],[Patient Admission Date]])/3)*3+3,"00")</f>
        <v>00-03</v>
      </c>
      <c r="O4279" t="str" cm="1">
        <f t="array" ref="O4279">_xlfn.IFS(Table1[[#This Row],[Patient Age]]&lt;=14,"0-14",Table1[[#This Row],[Patient Age]]&lt;=29,"15-29",Table1[[#This Row],[Patient Age]]&lt;=44,"30-44",Table1[[#This Row],[Patient Age]]&lt;=59,"45-59",Table1[[#This Row],[Patient Age]]&lt;=74,"60-74",TRUE,"75+")</f>
        <v>15-29</v>
      </c>
      <c r="P4279" t="str" cm="1">
        <f t="array" ref="P4279">_xlfn.IFS(Table1[[#This Row],[Patient Waittime]]&lt;=15,"0-15",Table1[[#This Row],[Patient Waittime]]&lt;=30,"16-30",Table1[[#This Row],[Patient Waittime]]&lt;=45,"31-45",Table1[[#This Row],[Patient Waittime]]&lt;=60,"46-60",TRUE,"60+")</f>
        <v>46-60</v>
      </c>
      <c r="Q4279">
        <f>--(Table1[[#This Row],[Patient Waittime]]&lt;=30)</f>
        <v>0</v>
      </c>
      <c r="R4279">
        <f>--Table1[[#This Row],[Patient Admission Flag]]</f>
        <v>0</v>
      </c>
      <c r="S4279">
        <f>--AND(Table1[[#This Row],[WithinTarget]]=1,Table1[[#This Row],[Patient Satisfaction Score]]&gt;=7)</f>
        <v>0</v>
      </c>
      <c r="T4279" t="str">
        <f>IF(LEFT(Table1[[#This Row],[Patient Gender]],1)="F","Female","Male")</f>
        <v>Male</v>
      </c>
    </row>
    <row r="4280" spans="1:20" x14ac:dyDescent="0.3">
      <c r="A4280" t="s">
        <v>4384</v>
      </c>
      <c r="B4280" s="1">
        <v>45321.97152777778</v>
      </c>
      <c r="C4280" t="s">
        <v>9</v>
      </c>
      <c r="D4280">
        <v>52</v>
      </c>
      <c r="E4280" t="s">
        <v>19</v>
      </c>
      <c r="F4280" t="s">
        <v>11</v>
      </c>
      <c r="G4280" t="b">
        <v>0</v>
      </c>
      <c r="I4280">
        <v>11</v>
      </c>
      <c r="J4280" t="b">
        <v>0</v>
      </c>
      <c r="K4280">
        <f>YEAR(Table1[[#This Row],[Patient Admission Date]])</f>
        <v>2024</v>
      </c>
      <c r="L4280" t="str">
        <f>TEXT(Table1[[#This Row],[Patient Admission Date]],"mmm")</f>
        <v>Jan</v>
      </c>
      <c r="M4280" t="str">
        <f>TEXT(Table1[[#This Row],[Patient Admission Date]],"ddd")</f>
        <v>Tue</v>
      </c>
      <c r="N4280" t="str">
        <f>TEXT(INT(HOUR(Table1[[#This Row],[Patient Admission Date]])/3)*3,"00")&amp;"-"&amp;TEXT(INT(HOUR(Table1[[#This Row],[Patient Admission Date]])/3)*3+3,"00")</f>
        <v>21-24</v>
      </c>
      <c r="O4280" t="str" cm="1">
        <f t="array" ref="O4280">_xlfn.IFS(Table1[[#This Row],[Patient Age]]&lt;=14,"0-14",Table1[[#This Row],[Patient Age]]&lt;=29,"15-29",Table1[[#This Row],[Patient Age]]&lt;=44,"30-44",Table1[[#This Row],[Patient Age]]&lt;=59,"45-59",Table1[[#This Row],[Patient Age]]&lt;=74,"60-74",TRUE,"75+")</f>
        <v>45-59</v>
      </c>
      <c r="P4280" t="str" cm="1">
        <f t="array" ref="P4280">_xlfn.IFS(Table1[[#This Row],[Patient Waittime]]&lt;=15,"0-15",Table1[[#This Row],[Patient Waittime]]&lt;=30,"16-30",Table1[[#This Row],[Patient Waittime]]&lt;=45,"31-45",Table1[[#This Row],[Patient Waittime]]&lt;=60,"46-60",TRUE,"60+")</f>
        <v>0-15</v>
      </c>
      <c r="Q4280">
        <f>--(Table1[[#This Row],[Patient Waittime]]&lt;=30)</f>
        <v>1</v>
      </c>
      <c r="R4280">
        <f>--Table1[[#This Row],[Patient Admission Flag]]</f>
        <v>0</v>
      </c>
      <c r="S4280">
        <f>--AND(Table1[[#This Row],[WithinTarget]]=1,Table1[[#This Row],[Patient Satisfaction Score]]&gt;=7)</f>
        <v>0</v>
      </c>
      <c r="T4280" t="str">
        <f>IF(LEFT(Table1[[#This Row],[Patient Gender]],1)="F","Female","Male")</f>
        <v>Male</v>
      </c>
    </row>
    <row r="4281" spans="1:20" x14ac:dyDescent="0.3">
      <c r="A4281" t="s">
        <v>4385</v>
      </c>
      <c r="B4281" s="1">
        <v>45505.297222222223</v>
      </c>
      <c r="C4281" t="s">
        <v>9</v>
      </c>
      <c r="D4281">
        <v>51</v>
      </c>
      <c r="E4281" t="s">
        <v>19</v>
      </c>
      <c r="F4281" t="s">
        <v>11</v>
      </c>
      <c r="G4281" t="b">
        <v>0</v>
      </c>
      <c r="I4281">
        <v>40</v>
      </c>
      <c r="J4281" t="b">
        <v>0</v>
      </c>
      <c r="K4281">
        <f>YEAR(Table1[[#This Row],[Patient Admission Date]])</f>
        <v>2024</v>
      </c>
      <c r="L4281" t="str">
        <f>TEXT(Table1[[#This Row],[Patient Admission Date]],"mmm")</f>
        <v>Aug</v>
      </c>
      <c r="M4281" t="str">
        <f>TEXT(Table1[[#This Row],[Patient Admission Date]],"ddd")</f>
        <v>Thu</v>
      </c>
      <c r="N4281" t="str">
        <f>TEXT(INT(HOUR(Table1[[#This Row],[Patient Admission Date]])/3)*3,"00")&amp;"-"&amp;TEXT(INT(HOUR(Table1[[#This Row],[Patient Admission Date]])/3)*3+3,"00")</f>
        <v>06-09</v>
      </c>
      <c r="O4281" t="str" cm="1">
        <f t="array" ref="O4281">_xlfn.IFS(Table1[[#This Row],[Patient Age]]&lt;=14,"0-14",Table1[[#This Row],[Patient Age]]&lt;=29,"15-29",Table1[[#This Row],[Patient Age]]&lt;=44,"30-44",Table1[[#This Row],[Patient Age]]&lt;=59,"45-59",Table1[[#This Row],[Patient Age]]&lt;=74,"60-74",TRUE,"75+")</f>
        <v>45-59</v>
      </c>
      <c r="P4281" t="str" cm="1">
        <f t="array" ref="P4281">_xlfn.IFS(Table1[[#This Row],[Patient Waittime]]&lt;=15,"0-15",Table1[[#This Row],[Patient Waittime]]&lt;=30,"16-30",Table1[[#This Row],[Patient Waittime]]&lt;=45,"31-45",Table1[[#This Row],[Patient Waittime]]&lt;=60,"46-60",TRUE,"60+")</f>
        <v>31-45</v>
      </c>
      <c r="Q4281">
        <f>--(Table1[[#This Row],[Patient Waittime]]&lt;=30)</f>
        <v>0</v>
      </c>
      <c r="R4281">
        <f>--Table1[[#This Row],[Patient Admission Flag]]</f>
        <v>0</v>
      </c>
      <c r="S4281">
        <f>--AND(Table1[[#This Row],[WithinTarget]]=1,Table1[[#This Row],[Patient Satisfaction Score]]&gt;=7)</f>
        <v>0</v>
      </c>
      <c r="T4281" t="str">
        <f>IF(LEFT(Table1[[#This Row],[Patient Gender]],1)="F","Female","Male")</f>
        <v>Male</v>
      </c>
    </row>
    <row r="4282" spans="1:20" x14ac:dyDescent="0.3">
      <c r="A4282" t="s">
        <v>4386</v>
      </c>
      <c r="B4282" s="1">
        <v>45386.126388888886</v>
      </c>
      <c r="C4282" t="s">
        <v>9</v>
      </c>
      <c r="D4282">
        <v>10</v>
      </c>
      <c r="E4282" t="s">
        <v>19</v>
      </c>
      <c r="F4282" t="s">
        <v>11</v>
      </c>
      <c r="G4282" t="b">
        <v>0</v>
      </c>
      <c r="I4282">
        <v>41</v>
      </c>
      <c r="J4282" t="b">
        <v>0</v>
      </c>
      <c r="K4282">
        <f>YEAR(Table1[[#This Row],[Patient Admission Date]])</f>
        <v>2024</v>
      </c>
      <c r="L4282" t="str">
        <f>TEXT(Table1[[#This Row],[Patient Admission Date]],"mmm")</f>
        <v>Apr</v>
      </c>
      <c r="M4282" t="str">
        <f>TEXT(Table1[[#This Row],[Patient Admission Date]],"ddd")</f>
        <v>Thu</v>
      </c>
      <c r="N4282" t="str">
        <f>TEXT(INT(HOUR(Table1[[#This Row],[Patient Admission Date]])/3)*3,"00")&amp;"-"&amp;TEXT(INT(HOUR(Table1[[#This Row],[Patient Admission Date]])/3)*3+3,"00")</f>
        <v>03-06</v>
      </c>
      <c r="O4282" t="str" cm="1">
        <f t="array" ref="O4282">_xlfn.IFS(Table1[[#This Row],[Patient Age]]&lt;=14,"0-14",Table1[[#This Row],[Patient Age]]&lt;=29,"15-29",Table1[[#This Row],[Patient Age]]&lt;=44,"30-44",Table1[[#This Row],[Patient Age]]&lt;=59,"45-59",Table1[[#This Row],[Patient Age]]&lt;=74,"60-74",TRUE,"75+")</f>
        <v>0-14</v>
      </c>
      <c r="P4282" t="str" cm="1">
        <f t="array" ref="P4282">_xlfn.IFS(Table1[[#This Row],[Patient Waittime]]&lt;=15,"0-15",Table1[[#This Row],[Patient Waittime]]&lt;=30,"16-30",Table1[[#This Row],[Patient Waittime]]&lt;=45,"31-45",Table1[[#This Row],[Patient Waittime]]&lt;=60,"46-60",TRUE,"60+")</f>
        <v>31-45</v>
      </c>
      <c r="Q4282">
        <f>--(Table1[[#This Row],[Patient Waittime]]&lt;=30)</f>
        <v>0</v>
      </c>
      <c r="R4282">
        <f>--Table1[[#This Row],[Patient Admission Flag]]</f>
        <v>0</v>
      </c>
      <c r="S4282">
        <f>--AND(Table1[[#This Row],[WithinTarget]]=1,Table1[[#This Row],[Patient Satisfaction Score]]&gt;=7)</f>
        <v>0</v>
      </c>
      <c r="T4282" t="str">
        <f>IF(LEFT(Table1[[#This Row],[Patient Gender]],1)="F","Female","Male")</f>
        <v>Male</v>
      </c>
    </row>
    <row r="4283" spans="1:20" x14ac:dyDescent="0.3">
      <c r="A4283" t="s">
        <v>4387</v>
      </c>
      <c r="B4283" s="1">
        <v>45372.875694444447</v>
      </c>
      <c r="C4283" t="s">
        <v>9</v>
      </c>
      <c r="D4283">
        <v>36</v>
      </c>
      <c r="E4283" t="s">
        <v>19</v>
      </c>
      <c r="F4283" t="s">
        <v>11</v>
      </c>
      <c r="G4283" t="b">
        <v>0</v>
      </c>
      <c r="I4283">
        <v>52</v>
      </c>
      <c r="J4283" t="b">
        <v>0</v>
      </c>
      <c r="K4283">
        <f>YEAR(Table1[[#This Row],[Patient Admission Date]])</f>
        <v>2024</v>
      </c>
      <c r="L4283" t="str">
        <f>TEXT(Table1[[#This Row],[Patient Admission Date]],"mmm")</f>
        <v>Mar</v>
      </c>
      <c r="M4283" t="str">
        <f>TEXT(Table1[[#This Row],[Patient Admission Date]],"ddd")</f>
        <v>Thu</v>
      </c>
      <c r="N4283" t="str">
        <f>TEXT(INT(HOUR(Table1[[#This Row],[Patient Admission Date]])/3)*3,"00")&amp;"-"&amp;TEXT(INT(HOUR(Table1[[#This Row],[Patient Admission Date]])/3)*3+3,"00")</f>
        <v>21-24</v>
      </c>
      <c r="O4283" t="str" cm="1">
        <f t="array" ref="O4283">_xlfn.IFS(Table1[[#This Row],[Patient Age]]&lt;=14,"0-14",Table1[[#This Row],[Patient Age]]&lt;=29,"15-29",Table1[[#This Row],[Patient Age]]&lt;=44,"30-44",Table1[[#This Row],[Patient Age]]&lt;=59,"45-59",Table1[[#This Row],[Patient Age]]&lt;=74,"60-74",TRUE,"75+")</f>
        <v>30-44</v>
      </c>
      <c r="P4283" t="str" cm="1">
        <f t="array" ref="P4283">_xlfn.IFS(Table1[[#This Row],[Patient Waittime]]&lt;=15,"0-15",Table1[[#This Row],[Patient Waittime]]&lt;=30,"16-30",Table1[[#This Row],[Patient Waittime]]&lt;=45,"31-45",Table1[[#This Row],[Patient Waittime]]&lt;=60,"46-60",TRUE,"60+")</f>
        <v>46-60</v>
      </c>
      <c r="Q4283">
        <f>--(Table1[[#This Row],[Patient Waittime]]&lt;=30)</f>
        <v>0</v>
      </c>
      <c r="R4283">
        <f>--Table1[[#This Row],[Patient Admission Flag]]</f>
        <v>0</v>
      </c>
      <c r="S4283">
        <f>--AND(Table1[[#This Row],[WithinTarget]]=1,Table1[[#This Row],[Patient Satisfaction Score]]&gt;=7)</f>
        <v>0</v>
      </c>
      <c r="T4283" t="str">
        <f>IF(LEFT(Table1[[#This Row],[Patient Gender]],1)="F","Female","Male")</f>
        <v>Male</v>
      </c>
    </row>
    <row r="4284" spans="1:20" x14ac:dyDescent="0.3">
      <c r="A4284" t="s">
        <v>4388</v>
      </c>
      <c r="B4284" s="1">
        <v>45135.193749999999</v>
      </c>
      <c r="C4284" t="s">
        <v>9</v>
      </c>
      <c r="D4284">
        <v>1</v>
      </c>
      <c r="E4284" t="s">
        <v>19</v>
      </c>
      <c r="F4284" t="s">
        <v>11</v>
      </c>
      <c r="G4284" t="b">
        <v>0</v>
      </c>
      <c r="I4284">
        <v>15</v>
      </c>
      <c r="J4284" t="b">
        <v>0</v>
      </c>
      <c r="K4284">
        <f>YEAR(Table1[[#This Row],[Patient Admission Date]])</f>
        <v>2023</v>
      </c>
      <c r="L4284" t="str">
        <f>TEXT(Table1[[#This Row],[Patient Admission Date]],"mmm")</f>
        <v>Jul</v>
      </c>
      <c r="M4284" t="str">
        <f>TEXT(Table1[[#This Row],[Patient Admission Date]],"ddd")</f>
        <v>Fri</v>
      </c>
      <c r="N4284" t="str">
        <f>TEXT(INT(HOUR(Table1[[#This Row],[Patient Admission Date]])/3)*3,"00")&amp;"-"&amp;TEXT(INT(HOUR(Table1[[#This Row],[Patient Admission Date]])/3)*3+3,"00")</f>
        <v>03-06</v>
      </c>
      <c r="O4284" t="str" cm="1">
        <f t="array" ref="O4284">_xlfn.IFS(Table1[[#This Row],[Patient Age]]&lt;=14,"0-14",Table1[[#This Row],[Patient Age]]&lt;=29,"15-29",Table1[[#This Row],[Patient Age]]&lt;=44,"30-44",Table1[[#This Row],[Patient Age]]&lt;=59,"45-59",Table1[[#This Row],[Patient Age]]&lt;=74,"60-74",TRUE,"75+")</f>
        <v>0-14</v>
      </c>
      <c r="P4284" t="str" cm="1">
        <f t="array" ref="P4284">_xlfn.IFS(Table1[[#This Row],[Patient Waittime]]&lt;=15,"0-15",Table1[[#This Row],[Patient Waittime]]&lt;=30,"16-30",Table1[[#This Row],[Patient Waittime]]&lt;=45,"31-45",Table1[[#This Row],[Patient Waittime]]&lt;=60,"46-60",TRUE,"60+")</f>
        <v>0-15</v>
      </c>
      <c r="Q4284">
        <f>--(Table1[[#This Row],[Patient Waittime]]&lt;=30)</f>
        <v>1</v>
      </c>
      <c r="R4284">
        <f>--Table1[[#This Row],[Patient Admission Flag]]</f>
        <v>0</v>
      </c>
      <c r="S4284">
        <f>--AND(Table1[[#This Row],[WithinTarget]]=1,Table1[[#This Row],[Patient Satisfaction Score]]&gt;=7)</f>
        <v>0</v>
      </c>
      <c r="T4284" t="str">
        <f>IF(LEFT(Table1[[#This Row],[Patient Gender]],1)="F","Female","Male")</f>
        <v>Male</v>
      </c>
    </row>
    <row r="4285" spans="1:20" x14ac:dyDescent="0.3">
      <c r="A4285" t="s">
        <v>4389</v>
      </c>
      <c r="B4285" s="1">
        <v>45448.890277777777</v>
      </c>
      <c r="C4285" t="s">
        <v>9</v>
      </c>
      <c r="D4285">
        <v>33</v>
      </c>
      <c r="E4285" t="s">
        <v>19</v>
      </c>
      <c r="F4285" t="s">
        <v>11</v>
      </c>
      <c r="G4285" t="b">
        <v>0</v>
      </c>
      <c r="I4285">
        <v>19</v>
      </c>
      <c r="J4285" t="b">
        <v>0</v>
      </c>
      <c r="K4285">
        <f>YEAR(Table1[[#This Row],[Patient Admission Date]])</f>
        <v>2024</v>
      </c>
      <c r="L4285" t="str">
        <f>TEXT(Table1[[#This Row],[Patient Admission Date]],"mmm")</f>
        <v>Jun</v>
      </c>
      <c r="M4285" t="str">
        <f>TEXT(Table1[[#This Row],[Patient Admission Date]],"ddd")</f>
        <v>Wed</v>
      </c>
      <c r="N4285" t="str">
        <f>TEXT(INT(HOUR(Table1[[#This Row],[Patient Admission Date]])/3)*3,"00")&amp;"-"&amp;TEXT(INT(HOUR(Table1[[#This Row],[Patient Admission Date]])/3)*3+3,"00")</f>
        <v>21-24</v>
      </c>
      <c r="O4285" t="str" cm="1">
        <f t="array" ref="O4285">_xlfn.IFS(Table1[[#This Row],[Patient Age]]&lt;=14,"0-14",Table1[[#This Row],[Patient Age]]&lt;=29,"15-29",Table1[[#This Row],[Patient Age]]&lt;=44,"30-44",Table1[[#This Row],[Patient Age]]&lt;=59,"45-59",Table1[[#This Row],[Patient Age]]&lt;=74,"60-74",TRUE,"75+")</f>
        <v>30-44</v>
      </c>
      <c r="P4285" t="str" cm="1">
        <f t="array" ref="P4285">_xlfn.IFS(Table1[[#This Row],[Patient Waittime]]&lt;=15,"0-15",Table1[[#This Row],[Patient Waittime]]&lt;=30,"16-30",Table1[[#This Row],[Patient Waittime]]&lt;=45,"31-45",Table1[[#This Row],[Patient Waittime]]&lt;=60,"46-60",TRUE,"60+")</f>
        <v>16-30</v>
      </c>
      <c r="Q4285">
        <f>--(Table1[[#This Row],[Patient Waittime]]&lt;=30)</f>
        <v>1</v>
      </c>
      <c r="R4285">
        <f>--Table1[[#This Row],[Patient Admission Flag]]</f>
        <v>0</v>
      </c>
      <c r="S4285">
        <f>--AND(Table1[[#This Row],[WithinTarget]]=1,Table1[[#This Row],[Patient Satisfaction Score]]&gt;=7)</f>
        <v>0</v>
      </c>
      <c r="T4285" t="str">
        <f>IF(LEFT(Table1[[#This Row],[Patient Gender]],1)="F","Female","Male")</f>
        <v>Male</v>
      </c>
    </row>
    <row r="4286" spans="1:20" x14ac:dyDescent="0.3">
      <c r="A4286" t="s">
        <v>4390</v>
      </c>
      <c r="B4286" s="1">
        <v>45521.050694444442</v>
      </c>
      <c r="C4286" t="s">
        <v>9</v>
      </c>
      <c r="D4286">
        <v>63</v>
      </c>
      <c r="E4286" t="s">
        <v>19</v>
      </c>
      <c r="F4286" t="s">
        <v>11</v>
      </c>
      <c r="G4286" t="b">
        <v>0</v>
      </c>
      <c r="I4286">
        <v>41</v>
      </c>
      <c r="J4286" t="b">
        <v>0</v>
      </c>
      <c r="K4286">
        <f>YEAR(Table1[[#This Row],[Patient Admission Date]])</f>
        <v>2024</v>
      </c>
      <c r="L4286" t="str">
        <f>TEXT(Table1[[#This Row],[Patient Admission Date]],"mmm")</f>
        <v>Aug</v>
      </c>
      <c r="M4286" t="str">
        <f>TEXT(Table1[[#This Row],[Patient Admission Date]],"ddd")</f>
        <v>Sat</v>
      </c>
      <c r="N4286" t="str">
        <f>TEXT(INT(HOUR(Table1[[#This Row],[Patient Admission Date]])/3)*3,"00")&amp;"-"&amp;TEXT(INT(HOUR(Table1[[#This Row],[Patient Admission Date]])/3)*3+3,"00")</f>
        <v>00-03</v>
      </c>
      <c r="O4286" t="str" cm="1">
        <f t="array" ref="O4286">_xlfn.IFS(Table1[[#This Row],[Patient Age]]&lt;=14,"0-14",Table1[[#This Row],[Patient Age]]&lt;=29,"15-29",Table1[[#This Row],[Patient Age]]&lt;=44,"30-44",Table1[[#This Row],[Patient Age]]&lt;=59,"45-59",Table1[[#This Row],[Patient Age]]&lt;=74,"60-74",TRUE,"75+")</f>
        <v>60-74</v>
      </c>
      <c r="P4286" t="str" cm="1">
        <f t="array" ref="P4286">_xlfn.IFS(Table1[[#This Row],[Patient Waittime]]&lt;=15,"0-15",Table1[[#This Row],[Patient Waittime]]&lt;=30,"16-30",Table1[[#This Row],[Patient Waittime]]&lt;=45,"31-45",Table1[[#This Row],[Patient Waittime]]&lt;=60,"46-60",TRUE,"60+")</f>
        <v>31-45</v>
      </c>
      <c r="Q4286">
        <f>--(Table1[[#This Row],[Patient Waittime]]&lt;=30)</f>
        <v>0</v>
      </c>
      <c r="R4286">
        <f>--Table1[[#This Row],[Patient Admission Flag]]</f>
        <v>0</v>
      </c>
      <c r="S4286">
        <f>--AND(Table1[[#This Row],[WithinTarget]]=1,Table1[[#This Row],[Patient Satisfaction Score]]&gt;=7)</f>
        <v>0</v>
      </c>
      <c r="T4286" t="str">
        <f>IF(LEFT(Table1[[#This Row],[Patient Gender]],1)="F","Female","Male")</f>
        <v>Male</v>
      </c>
    </row>
    <row r="4287" spans="1:20" x14ac:dyDescent="0.3">
      <c r="A4287" t="s">
        <v>4391</v>
      </c>
      <c r="B4287" s="1">
        <v>45071.302777777775</v>
      </c>
      <c r="C4287" t="s">
        <v>9</v>
      </c>
      <c r="D4287">
        <v>39</v>
      </c>
      <c r="E4287" t="s">
        <v>19</v>
      </c>
      <c r="F4287" t="s">
        <v>11</v>
      </c>
      <c r="G4287" t="b">
        <v>0</v>
      </c>
      <c r="I4287">
        <v>29</v>
      </c>
      <c r="J4287" t="b">
        <v>0</v>
      </c>
      <c r="K4287">
        <f>YEAR(Table1[[#This Row],[Patient Admission Date]])</f>
        <v>2023</v>
      </c>
      <c r="L4287" t="str">
        <f>TEXT(Table1[[#This Row],[Patient Admission Date]],"mmm")</f>
        <v>May</v>
      </c>
      <c r="M4287" t="str">
        <f>TEXT(Table1[[#This Row],[Patient Admission Date]],"ddd")</f>
        <v>Thu</v>
      </c>
      <c r="N4287" t="str">
        <f>TEXT(INT(HOUR(Table1[[#This Row],[Patient Admission Date]])/3)*3,"00")&amp;"-"&amp;TEXT(INT(HOUR(Table1[[#This Row],[Patient Admission Date]])/3)*3+3,"00")</f>
        <v>06-09</v>
      </c>
      <c r="O4287" t="str" cm="1">
        <f t="array" ref="O4287">_xlfn.IFS(Table1[[#This Row],[Patient Age]]&lt;=14,"0-14",Table1[[#This Row],[Patient Age]]&lt;=29,"15-29",Table1[[#This Row],[Patient Age]]&lt;=44,"30-44",Table1[[#This Row],[Patient Age]]&lt;=59,"45-59",Table1[[#This Row],[Patient Age]]&lt;=74,"60-74",TRUE,"75+")</f>
        <v>30-44</v>
      </c>
      <c r="P4287" t="str" cm="1">
        <f t="array" ref="P4287">_xlfn.IFS(Table1[[#This Row],[Patient Waittime]]&lt;=15,"0-15",Table1[[#This Row],[Patient Waittime]]&lt;=30,"16-30",Table1[[#This Row],[Patient Waittime]]&lt;=45,"31-45",Table1[[#This Row],[Patient Waittime]]&lt;=60,"46-60",TRUE,"60+")</f>
        <v>16-30</v>
      </c>
      <c r="Q4287">
        <f>--(Table1[[#This Row],[Patient Waittime]]&lt;=30)</f>
        <v>1</v>
      </c>
      <c r="R4287">
        <f>--Table1[[#This Row],[Patient Admission Flag]]</f>
        <v>0</v>
      </c>
      <c r="S4287">
        <f>--AND(Table1[[#This Row],[WithinTarget]]=1,Table1[[#This Row],[Patient Satisfaction Score]]&gt;=7)</f>
        <v>0</v>
      </c>
      <c r="T4287" t="str">
        <f>IF(LEFT(Table1[[#This Row],[Patient Gender]],1)="F","Female","Male")</f>
        <v>Male</v>
      </c>
    </row>
    <row r="4288" spans="1:20" x14ac:dyDescent="0.3">
      <c r="A4288" t="s">
        <v>4392</v>
      </c>
      <c r="B4288" s="1">
        <v>45296.258333333331</v>
      </c>
      <c r="C4288" t="s">
        <v>9</v>
      </c>
      <c r="D4288">
        <v>71</v>
      </c>
      <c r="E4288" t="s">
        <v>19</v>
      </c>
      <c r="F4288" t="s">
        <v>11</v>
      </c>
      <c r="G4288" t="b">
        <v>0</v>
      </c>
      <c r="I4288">
        <v>34</v>
      </c>
      <c r="J4288" t="b">
        <v>0</v>
      </c>
      <c r="K4288">
        <f>YEAR(Table1[[#This Row],[Patient Admission Date]])</f>
        <v>2024</v>
      </c>
      <c r="L4288" t="str">
        <f>TEXT(Table1[[#This Row],[Patient Admission Date]],"mmm")</f>
        <v>Jan</v>
      </c>
      <c r="M4288" t="str">
        <f>TEXT(Table1[[#This Row],[Patient Admission Date]],"ddd")</f>
        <v>Fri</v>
      </c>
      <c r="N4288" t="str">
        <f>TEXT(INT(HOUR(Table1[[#This Row],[Patient Admission Date]])/3)*3,"00")&amp;"-"&amp;TEXT(INT(HOUR(Table1[[#This Row],[Patient Admission Date]])/3)*3+3,"00")</f>
        <v>06-09</v>
      </c>
      <c r="O4288" t="str" cm="1">
        <f t="array" ref="O4288">_xlfn.IFS(Table1[[#This Row],[Patient Age]]&lt;=14,"0-14",Table1[[#This Row],[Patient Age]]&lt;=29,"15-29",Table1[[#This Row],[Patient Age]]&lt;=44,"30-44",Table1[[#This Row],[Patient Age]]&lt;=59,"45-59",Table1[[#This Row],[Patient Age]]&lt;=74,"60-74",TRUE,"75+")</f>
        <v>60-74</v>
      </c>
      <c r="P4288" t="str" cm="1">
        <f t="array" ref="P4288">_xlfn.IFS(Table1[[#This Row],[Patient Waittime]]&lt;=15,"0-15",Table1[[#This Row],[Patient Waittime]]&lt;=30,"16-30",Table1[[#This Row],[Patient Waittime]]&lt;=45,"31-45",Table1[[#This Row],[Patient Waittime]]&lt;=60,"46-60",TRUE,"60+")</f>
        <v>31-45</v>
      </c>
      <c r="Q4288">
        <f>--(Table1[[#This Row],[Patient Waittime]]&lt;=30)</f>
        <v>0</v>
      </c>
      <c r="R4288">
        <f>--Table1[[#This Row],[Patient Admission Flag]]</f>
        <v>0</v>
      </c>
      <c r="S4288">
        <f>--AND(Table1[[#This Row],[WithinTarget]]=1,Table1[[#This Row],[Patient Satisfaction Score]]&gt;=7)</f>
        <v>0</v>
      </c>
      <c r="T4288" t="str">
        <f>IF(LEFT(Table1[[#This Row],[Patient Gender]],1)="F","Female","Male")</f>
        <v>Male</v>
      </c>
    </row>
    <row r="4289" spans="1:20" x14ac:dyDescent="0.3">
      <c r="A4289" t="s">
        <v>4393</v>
      </c>
      <c r="B4289" s="1">
        <v>45230.712500000001</v>
      </c>
      <c r="C4289" t="s">
        <v>9</v>
      </c>
      <c r="D4289">
        <v>19</v>
      </c>
      <c r="E4289" t="s">
        <v>19</v>
      </c>
      <c r="F4289" t="s">
        <v>11</v>
      </c>
      <c r="G4289" t="b">
        <v>0</v>
      </c>
      <c r="I4289">
        <v>49</v>
      </c>
      <c r="J4289" t="b">
        <v>0</v>
      </c>
      <c r="K4289">
        <f>YEAR(Table1[[#This Row],[Patient Admission Date]])</f>
        <v>2023</v>
      </c>
      <c r="L4289" t="str">
        <f>TEXT(Table1[[#This Row],[Patient Admission Date]],"mmm")</f>
        <v>Oct</v>
      </c>
      <c r="M4289" t="str">
        <f>TEXT(Table1[[#This Row],[Patient Admission Date]],"ddd")</f>
        <v>Tue</v>
      </c>
      <c r="N4289" t="str">
        <f>TEXT(INT(HOUR(Table1[[#This Row],[Patient Admission Date]])/3)*3,"00")&amp;"-"&amp;TEXT(INT(HOUR(Table1[[#This Row],[Patient Admission Date]])/3)*3+3,"00")</f>
        <v>15-18</v>
      </c>
      <c r="O4289" t="str" cm="1">
        <f t="array" ref="O4289">_xlfn.IFS(Table1[[#This Row],[Patient Age]]&lt;=14,"0-14",Table1[[#This Row],[Patient Age]]&lt;=29,"15-29",Table1[[#This Row],[Patient Age]]&lt;=44,"30-44",Table1[[#This Row],[Patient Age]]&lt;=59,"45-59",Table1[[#This Row],[Patient Age]]&lt;=74,"60-74",TRUE,"75+")</f>
        <v>15-29</v>
      </c>
      <c r="P4289" t="str" cm="1">
        <f t="array" ref="P4289">_xlfn.IFS(Table1[[#This Row],[Patient Waittime]]&lt;=15,"0-15",Table1[[#This Row],[Patient Waittime]]&lt;=30,"16-30",Table1[[#This Row],[Patient Waittime]]&lt;=45,"31-45",Table1[[#This Row],[Patient Waittime]]&lt;=60,"46-60",TRUE,"60+")</f>
        <v>46-60</v>
      </c>
      <c r="Q4289">
        <f>--(Table1[[#This Row],[Patient Waittime]]&lt;=30)</f>
        <v>0</v>
      </c>
      <c r="R4289">
        <f>--Table1[[#This Row],[Patient Admission Flag]]</f>
        <v>0</v>
      </c>
      <c r="S4289">
        <f>--AND(Table1[[#This Row],[WithinTarget]]=1,Table1[[#This Row],[Patient Satisfaction Score]]&gt;=7)</f>
        <v>0</v>
      </c>
      <c r="T4289" t="str">
        <f>IF(LEFT(Table1[[#This Row],[Patient Gender]],1)="F","Female","Male")</f>
        <v>Male</v>
      </c>
    </row>
    <row r="4290" spans="1:20" x14ac:dyDescent="0.3">
      <c r="A4290" t="s">
        <v>4394</v>
      </c>
      <c r="B4290" s="1">
        <v>45529.038194444445</v>
      </c>
      <c r="C4290" t="s">
        <v>9</v>
      </c>
      <c r="D4290">
        <v>51</v>
      </c>
      <c r="E4290" t="s">
        <v>19</v>
      </c>
      <c r="F4290" t="s">
        <v>11</v>
      </c>
      <c r="G4290" t="b">
        <v>0</v>
      </c>
      <c r="I4290">
        <v>58</v>
      </c>
      <c r="J4290" t="b">
        <v>0</v>
      </c>
      <c r="K4290">
        <f>YEAR(Table1[[#This Row],[Patient Admission Date]])</f>
        <v>2024</v>
      </c>
      <c r="L4290" t="str">
        <f>TEXT(Table1[[#This Row],[Patient Admission Date]],"mmm")</f>
        <v>Aug</v>
      </c>
      <c r="M4290" t="str">
        <f>TEXT(Table1[[#This Row],[Patient Admission Date]],"ddd")</f>
        <v>Sun</v>
      </c>
      <c r="N4290" t="str">
        <f>TEXT(INT(HOUR(Table1[[#This Row],[Patient Admission Date]])/3)*3,"00")&amp;"-"&amp;TEXT(INT(HOUR(Table1[[#This Row],[Patient Admission Date]])/3)*3+3,"00")</f>
        <v>00-03</v>
      </c>
      <c r="O4290" t="str" cm="1">
        <f t="array" ref="O4290">_xlfn.IFS(Table1[[#This Row],[Patient Age]]&lt;=14,"0-14",Table1[[#This Row],[Patient Age]]&lt;=29,"15-29",Table1[[#This Row],[Patient Age]]&lt;=44,"30-44",Table1[[#This Row],[Patient Age]]&lt;=59,"45-59",Table1[[#This Row],[Patient Age]]&lt;=74,"60-74",TRUE,"75+")</f>
        <v>45-59</v>
      </c>
      <c r="P4290" t="str" cm="1">
        <f t="array" ref="P4290">_xlfn.IFS(Table1[[#This Row],[Patient Waittime]]&lt;=15,"0-15",Table1[[#This Row],[Patient Waittime]]&lt;=30,"16-30",Table1[[#This Row],[Patient Waittime]]&lt;=45,"31-45",Table1[[#This Row],[Patient Waittime]]&lt;=60,"46-60",TRUE,"60+")</f>
        <v>46-60</v>
      </c>
      <c r="Q4290">
        <f>--(Table1[[#This Row],[Patient Waittime]]&lt;=30)</f>
        <v>0</v>
      </c>
      <c r="R4290">
        <f>--Table1[[#This Row],[Patient Admission Flag]]</f>
        <v>0</v>
      </c>
      <c r="S4290">
        <f>--AND(Table1[[#This Row],[WithinTarget]]=1,Table1[[#This Row],[Patient Satisfaction Score]]&gt;=7)</f>
        <v>0</v>
      </c>
      <c r="T4290" t="str">
        <f>IF(LEFT(Table1[[#This Row],[Patient Gender]],1)="F","Female","Male")</f>
        <v>Male</v>
      </c>
    </row>
    <row r="4291" spans="1:20" x14ac:dyDescent="0.3">
      <c r="A4291" t="s">
        <v>4395</v>
      </c>
      <c r="B4291" s="1">
        <v>45565.150694444441</v>
      </c>
      <c r="C4291" t="s">
        <v>9</v>
      </c>
      <c r="D4291">
        <v>75</v>
      </c>
      <c r="E4291" t="s">
        <v>19</v>
      </c>
      <c r="F4291" t="s">
        <v>11</v>
      </c>
      <c r="G4291" t="b">
        <v>0</v>
      </c>
      <c r="I4291">
        <v>59</v>
      </c>
      <c r="J4291" t="b">
        <v>0</v>
      </c>
      <c r="K4291">
        <f>YEAR(Table1[[#This Row],[Patient Admission Date]])</f>
        <v>2024</v>
      </c>
      <c r="L4291" t="str">
        <f>TEXT(Table1[[#This Row],[Patient Admission Date]],"mmm")</f>
        <v>Sep</v>
      </c>
      <c r="M4291" t="str">
        <f>TEXT(Table1[[#This Row],[Patient Admission Date]],"ddd")</f>
        <v>Mon</v>
      </c>
      <c r="N4291" t="str">
        <f>TEXT(INT(HOUR(Table1[[#This Row],[Patient Admission Date]])/3)*3,"00")&amp;"-"&amp;TEXT(INT(HOUR(Table1[[#This Row],[Patient Admission Date]])/3)*3+3,"00")</f>
        <v>03-06</v>
      </c>
      <c r="O4291" t="str" cm="1">
        <f t="array" ref="O4291">_xlfn.IFS(Table1[[#This Row],[Patient Age]]&lt;=14,"0-14",Table1[[#This Row],[Patient Age]]&lt;=29,"15-29",Table1[[#This Row],[Patient Age]]&lt;=44,"30-44",Table1[[#This Row],[Patient Age]]&lt;=59,"45-59",Table1[[#This Row],[Patient Age]]&lt;=74,"60-74",TRUE,"75+")</f>
        <v>75+</v>
      </c>
      <c r="P4291" t="str" cm="1">
        <f t="array" ref="P4291">_xlfn.IFS(Table1[[#This Row],[Patient Waittime]]&lt;=15,"0-15",Table1[[#This Row],[Patient Waittime]]&lt;=30,"16-30",Table1[[#This Row],[Patient Waittime]]&lt;=45,"31-45",Table1[[#This Row],[Patient Waittime]]&lt;=60,"46-60",TRUE,"60+")</f>
        <v>46-60</v>
      </c>
      <c r="Q4291">
        <f>--(Table1[[#This Row],[Patient Waittime]]&lt;=30)</f>
        <v>0</v>
      </c>
      <c r="R4291">
        <f>--Table1[[#This Row],[Patient Admission Flag]]</f>
        <v>0</v>
      </c>
      <c r="S4291">
        <f>--AND(Table1[[#This Row],[WithinTarget]]=1,Table1[[#This Row],[Patient Satisfaction Score]]&gt;=7)</f>
        <v>0</v>
      </c>
      <c r="T4291" t="str">
        <f>IF(LEFT(Table1[[#This Row],[Patient Gender]],1)="F","Female","Male")</f>
        <v>Male</v>
      </c>
    </row>
    <row r="4292" spans="1:20" x14ac:dyDescent="0.3">
      <c r="A4292" t="s">
        <v>4396</v>
      </c>
      <c r="B4292" s="1">
        <v>45186.863194444442</v>
      </c>
      <c r="C4292" t="s">
        <v>9</v>
      </c>
      <c r="D4292">
        <v>66</v>
      </c>
      <c r="E4292" t="s">
        <v>19</v>
      </c>
      <c r="F4292" t="s">
        <v>11</v>
      </c>
      <c r="G4292" t="b">
        <v>0</v>
      </c>
      <c r="I4292">
        <v>18</v>
      </c>
      <c r="J4292" t="b">
        <v>0</v>
      </c>
      <c r="K4292">
        <f>YEAR(Table1[[#This Row],[Patient Admission Date]])</f>
        <v>2023</v>
      </c>
      <c r="L4292" t="str">
        <f>TEXT(Table1[[#This Row],[Patient Admission Date]],"mmm")</f>
        <v>Sep</v>
      </c>
      <c r="M4292" t="str">
        <f>TEXT(Table1[[#This Row],[Patient Admission Date]],"ddd")</f>
        <v>Sun</v>
      </c>
      <c r="N4292" t="str">
        <f>TEXT(INT(HOUR(Table1[[#This Row],[Patient Admission Date]])/3)*3,"00")&amp;"-"&amp;TEXT(INT(HOUR(Table1[[#This Row],[Patient Admission Date]])/3)*3+3,"00")</f>
        <v>18-21</v>
      </c>
      <c r="O4292" t="str" cm="1">
        <f t="array" ref="O4292">_xlfn.IFS(Table1[[#This Row],[Patient Age]]&lt;=14,"0-14",Table1[[#This Row],[Patient Age]]&lt;=29,"15-29",Table1[[#This Row],[Patient Age]]&lt;=44,"30-44",Table1[[#This Row],[Patient Age]]&lt;=59,"45-59",Table1[[#This Row],[Patient Age]]&lt;=74,"60-74",TRUE,"75+")</f>
        <v>60-74</v>
      </c>
      <c r="P4292" t="str" cm="1">
        <f t="array" ref="P4292">_xlfn.IFS(Table1[[#This Row],[Patient Waittime]]&lt;=15,"0-15",Table1[[#This Row],[Patient Waittime]]&lt;=30,"16-30",Table1[[#This Row],[Patient Waittime]]&lt;=45,"31-45",Table1[[#This Row],[Patient Waittime]]&lt;=60,"46-60",TRUE,"60+")</f>
        <v>16-30</v>
      </c>
      <c r="Q4292">
        <f>--(Table1[[#This Row],[Patient Waittime]]&lt;=30)</f>
        <v>1</v>
      </c>
      <c r="R4292">
        <f>--Table1[[#This Row],[Patient Admission Flag]]</f>
        <v>0</v>
      </c>
      <c r="S4292">
        <f>--AND(Table1[[#This Row],[WithinTarget]]=1,Table1[[#This Row],[Patient Satisfaction Score]]&gt;=7)</f>
        <v>0</v>
      </c>
      <c r="T4292" t="str">
        <f>IF(LEFT(Table1[[#This Row],[Patient Gender]],1)="F","Female","Male")</f>
        <v>Male</v>
      </c>
    </row>
    <row r="4293" spans="1:20" x14ac:dyDescent="0.3">
      <c r="A4293" t="s">
        <v>4397</v>
      </c>
      <c r="B4293" s="1">
        <v>45519.581250000003</v>
      </c>
      <c r="C4293" t="s">
        <v>9</v>
      </c>
      <c r="D4293">
        <v>45</v>
      </c>
      <c r="E4293" t="s">
        <v>19</v>
      </c>
      <c r="F4293" t="s">
        <v>11</v>
      </c>
      <c r="G4293" t="b">
        <v>0</v>
      </c>
      <c r="I4293">
        <v>21</v>
      </c>
      <c r="J4293" t="b">
        <v>0</v>
      </c>
      <c r="K4293">
        <f>YEAR(Table1[[#This Row],[Patient Admission Date]])</f>
        <v>2024</v>
      </c>
      <c r="L4293" t="str">
        <f>TEXT(Table1[[#This Row],[Patient Admission Date]],"mmm")</f>
        <v>Aug</v>
      </c>
      <c r="M4293" t="str">
        <f>TEXT(Table1[[#This Row],[Patient Admission Date]],"ddd")</f>
        <v>Thu</v>
      </c>
      <c r="N4293" t="str">
        <f>TEXT(INT(HOUR(Table1[[#This Row],[Patient Admission Date]])/3)*3,"00")&amp;"-"&amp;TEXT(INT(HOUR(Table1[[#This Row],[Patient Admission Date]])/3)*3+3,"00")</f>
        <v>12-15</v>
      </c>
      <c r="O4293" t="str" cm="1">
        <f t="array" ref="O4293">_xlfn.IFS(Table1[[#This Row],[Patient Age]]&lt;=14,"0-14",Table1[[#This Row],[Patient Age]]&lt;=29,"15-29",Table1[[#This Row],[Patient Age]]&lt;=44,"30-44",Table1[[#This Row],[Patient Age]]&lt;=59,"45-59",Table1[[#This Row],[Patient Age]]&lt;=74,"60-74",TRUE,"75+")</f>
        <v>45-59</v>
      </c>
      <c r="P4293" t="str" cm="1">
        <f t="array" ref="P4293">_xlfn.IFS(Table1[[#This Row],[Patient Waittime]]&lt;=15,"0-15",Table1[[#This Row],[Patient Waittime]]&lt;=30,"16-30",Table1[[#This Row],[Patient Waittime]]&lt;=45,"31-45",Table1[[#This Row],[Patient Waittime]]&lt;=60,"46-60",TRUE,"60+")</f>
        <v>16-30</v>
      </c>
      <c r="Q4293">
        <f>--(Table1[[#This Row],[Patient Waittime]]&lt;=30)</f>
        <v>1</v>
      </c>
      <c r="R4293">
        <f>--Table1[[#This Row],[Patient Admission Flag]]</f>
        <v>0</v>
      </c>
      <c r="S4293">
        <f>--AND(Table1[[#This Row],[WithinTarget]]=1,Table1[[#This Row],[Patient Satisfaction Score]]&gt;=7)</f>
        <v>0</v>
      </c>
      <c r="T4293" t="str">
        <f>IF(LEFT(Table1[[#This Row],[Patient Gender]],1)="F","Female","Male")</f>
        <v>Male</v>
      </c>
    </row>
    <row r="4294" spans="1:20" x14ac:dyDescent="0.3">
      <c r="A4294" t="s">
        <v>4398</v>
      </c>
      <c r="B4294" s="1">
        <v>45550.7</v>
      </c>
      <c r="C4294" t="s">
        <v>9</v>
      </c>
      <c r="D4294">
        <v>12</v>
      </c>
      <c r="E4294" t="s">
        <v>19</v>
      </c>
      <c r="F4294" t="s">
        <v>11</v>
      </c>
      <c r="G4294" t="b">
        <v>0</v>
      </c>
      <c r="I4294">
        <v>26</v>
      </c>
      <c r="J4294" t="b">
        <v>0</v>
      </c>
      <c r="K4294">
        <f>YEAR(Table1[[#This Row],[Patient Admission Date]])</f>
        <v>2024</v>
      </c>
      <c r="L4294" t="str">
        <f>TEXT(Table1[[#This Row],[Patient Admission Date]],"mmm")</f>
        <v>Sep</v>
      </c>
      <c r="M4294" t="str">
        <f>TEXT(Table1[[#This Row],[Patient Admission Date]],"ddd")</f>
        <v>Sun</v>
      </c>
      <c r="N4294" t="str">
        <f>TEXT(INT(HOUR(Table1[[#This Row],[Patient Admission Date]])/3)*3,"00")&amp;"-"&amp;TEXT(INT(HOUR(Table1[[#This Row],[Patient Admission Date]])/3)*3+3,"00")</f>
        <v>15-18</v>
      </c>
      <c r="O4294" t="str" cm="1">
        <f t="array" ref="O4294">_xlfn.IFS(Table1[[#This Row],[Patient Age]]&lt;=14,"0-14",Table1[[#This Row],[Patient Age]]&lt;=29,"15-29",Table1[[#This Row],[Patient Age]]&lt;=44,"30-44",Table1[[#This Row],[Patient Age]]&lt;=59,"45-59",Table1[[#This Row],[Patient Age]]&lt;=74,"60-74",TRUE,"75+")</f>
        <v>0-14</v>
      </c>
      <c r="P4294" t="str" cm="1">
        <f t="array" ref="P4294">_xlfn.IFS(Table1[[#This Row],[Patient Waittime]]&lt;=15,"0-15",Table1[[#This Row],[Patient Waittime]]&lt;=30,"16-30",Table1[[#This Row],[Patient Waittime]]&lt;=45,"31-45",Table1[[#This Row],[Patient Waittime]]&lt;=60,"46-60",TRUE,"60+")</f>
        <v>16-30</v>
      </c>
      <c r="Q4294">
        <f>--(Table1[[#This Row],[Patient Waittime]]&lt;=30)</f>
        <v>1</v>
      </c>
      <c r="R4294">
        <f>--Table1[[#This Row],[Patient Admission Flag]]</f>
        <v>0</v>
      </c>
      <c r="S4294">
        <f>--AND(Table1[[#This Row],[WithinTarget]]=1,Table1[[#This Row],[Patient Satisfaction Score]]&gt;=7)</f>
        <v>0</v>
      </c>
      <c r="T4294" t="str">
        <f>IF(LEFT(Table1[[#This Row],[Patient Gender]],1)="F","Female","Male")</f>
        <v>Male</v>
      </c>
    </row>
    <row r="4295" spans="1:20" x14ac:dyDescent="0.3">
      <c r="A4295" t="s">
        <v>4399</v>
      </c>
      <c r="B4295" s="1">
        <v>45192.488888888889</v>
      </c>
      <c r="C4295" t="s">
        <v>9</v>
      </c>
      <c r="D4295">
        <v>78</v>
      </c>
      <c r="E4295" t="s">
        <v>19</v>
      </c>
      <c r="F4295" t="s">
        <v>11</v>
      </c>
      <c r="G4295" t="b">
        <v>0</v>
      </c>
      <c r="I4295">
        <v>43</v>
      </c>
      <c r="J4295" t="b">
        <v>0</v>
      </c>
      <c r="K4295">
        <f>YEAR(Table1[[#This Row],[Patient Admission Date]])</f>
        <v>2023</v>
      </c>
      <c r="L4295" t="str">
        <f>TEXT(Table1[[#This Row],[Patient Admission Date]],"mmm")</f>
        <v>Sep</v>
      </c>
      <c r="M4295" t="str">
        <f>TEXT(Table1[[#This Row],[Patient Admission Date]],"ddd")</f>
        <v>Sat</v>
      </c>
      <c r="N4295" t="str">
        <f>TEXT(INT(HOUR(Table1[[#This Row],[Patient Admission Date]])/3)*3,"00")&amp;"-"&amp;TEXT(INT(HOUR(Table1[[#This Row],[Patient Admission Date]])/3)*3+3,"00")</f>
        <v>09-12</v>
      </c>
      <c r="O4295" t="str" cm="1">
        <f t="array" ref="O4295">_xlfn.IFS(Table1[[#This Row],[Patient Age]]&lt;=14,"0-14",Table1[[#This Row],[Patient Age]]&lt;=29,"15-29",Table1[[#This Row],[Patient Age]]&lt;=44,"30-44",Table1[[#This Row],[Patient Age]]&lt;=59,"45-59",Table1[[#This Row],[Patient Age]]&lt;=74,"60-74",TRUE,"75+")</f>
        <v>75+</v>
      </c>
      <c r="P4295" t="str" cm="1">
        <f t="array" ref="P4295">_xlfn.IFS(Table1[[#This Row],[Patient Waittime]]&lt;=15,"0-15",Table1[[#This Row],[Patient Waittime]]&lt;=30,"16-30",Table1[[#This Row],[Patient Waittime]]&lt;=45,"31-45",Table1[[#This Row],[Patient Waittime]]&lt;=60,"46-60",TRUE,"60+")</f>
        <v>31-45</v>
      </c>
      <c r="Q4295">
        <f>--(Table1[[#This Row],[Patient Waittime]]&lt;=30)</f>
        <v>0</v>
      </c>
      <c r="R4295">
        <f>--Table1[[#This Row],[Patient Admission Flag]]</f>
        <v>0</v>
      </c>
      <c r="S4295">
        <f>--AND(Table1[[#This Row],[WithinTarget]]=1,Table1[[#This Row],[Patient Satisfaction Score]]&gt;=7)</f>
        <v>0</v>
      </c>
      <c r="T4295" t="str">
        <f>IF(LEFT(Table1[[#This Row],[Patient Gender]],1)="F","Female","Male")</f>
        <v>Male</v>
      </c>
    </row>
    <row r="4296" spans="1:20" x14ac:dyDescent="0.3">
      <c r="A4296" t="s">
        <v>4400</v>
      </c>
      <c r="B4296" s="1">
        <v>45205.570138888892</v>
      </c>
      <c r="C4296" t="s">
        <v>9</v>
      </c>
      <c r="D4296">
        <v>42</v>
      </c>
      <c r="E4296" t="s">
        <v>19</v>
      </c>
      <c r="F4296" t="s">
        <v>11</v>
      </c>
      <c r="G4296" t="b">
        <v>0</v>
      </c>
      <c r="I4296">
        <v>46</v>
      </c>
      <c r="J4296" t="b">
        <v>0</v>
      </c>
      <c r="K4296">
        <f>YEAR(Table1[[#This Row],[Patient Admission Date]])</f>
        <v>2023</v>
      </c>
      <c r="L4296" t="str">
        <f>TEXT(Table1[[#This Row],[Patient Admission Date]],"mmm")</f>
        <v>Oct</v>
      </c>
      <c r="M4296" t="str">
        <f>TEXT(Table1[[#This Row],[Patient Admission Date]],"ddd")</f>
        <v>Fri</v>
      </c>
      <c r="N4296" t="str">
        <f>TEXT(INT(HOUR(Table1[[#This Row],[Patient Admission Date]])/3)*3,"00")&amp;"-"&amp;TEXT(INT(HOUR(Table1[[#This Row],[Patient Admission Date]])/3)*3+3,"00")</f>
        <v>12-15</v>
      </c>
      <c r="O4296" t="str" cm="1">
        <f t="array" ref="O4296">_xlfn.IFS(Table1[[#This Row],[Patient Age]]&lt;=14,"0-14",Table1[[#This Row],[Patient Age]]&lt;=29,"15-29",Table1[[#This Row],[Patient Age]]&lt;=44,"30-44",Table1[[#This Row],[Patient Age]]&lt;=59,"45-59",Table1[[#This Row],[Patient Age]]&lt;=74,"60-74",TRUE,"75+")</f>
        <v>30-44</v>
      </c>
      <c r="P4296" t="str" cm="1">
        <f t="array" ref="P4296">_xlfn.IFS(Table1[[#This Row],[Patient Waittime]]&lt;=15,"0-15",Table1[[#This Row],[Patient Waittime]]&lt;=30,"16-30",Table1[[#This Row],[Patient Waittime]]&lt;=45,"31-45",Table1[[#This Row],[Patient Waittime]]&lt;=60,"46-60",TRUE,"60+")</f>
        <v>46-60</v>
      </c>
      <c r="Q4296">
        <f>--(Table1[[#This Row],[Patient Waittime]]&lt;=30)</f>
        <v>0</v>
      </c>
      <c r="R4296">
        <f>--Table1[[#This Row],[Patient Admission Flag]]</f>
        <v>0</v>
      </c>
      <c r="S4296">
        <f>--AND(Table1[[#This Row],[WithinTarget]]=1,Table1[[#This Row],[Patient Satisfaction Score]]&gt;=7)</f>
        <v>0</v>
      </c>
      <c r="T4296" t="str">
        <f>IF(LEFT(Table1[[#This Row],[Patient Gender]],1)="F","Female","Male")</f>
        <v>Male</v>
      </c>
    </row>
    <row r="4297" spans="1:20" x14ac:dyDescent="0.3">
      <c r="A4297" t="s">
        <v>4401</v>
      </c>
      <c r="B4297" s="1">
        <v>45425.21875</v>
      </c>
      <c r="C4297" t="s">
        <v>9</v>
      </c>
      <c r="D4297">
        <v>71</v>
      </c>
      <c r="E4297" t="s">
        <v>19</v>
      </c>
      <c r="F4297" t="s">
        <v>11</v>
      </c>
      <c r="G4297" t="b">
        <v>0</v>
      </c>
      <c r="I4297">
        <v>47</v>
      </c>
      <c r="J4297" t="b">
        <v>0</v>
      </c>
      <c r="K4297">
        <f>YEAR(Table1[[#This Row],[Patient Admission Date]])</f>
        <v>2024</v>
      </c>
      <c r="L4297" t="str">
        <f>TEXT(Table1[[#This Row],[Patient Admission Date]],"mmm")</f>
        <v>May</v>
      </c>
      <c r="M4297" t="str">
        <f>TEXT(Table1[[#This Row],[Patient Admission Date]],"ddd")</f>
        <v>Mon</v>
      </c>
      <c r="N4297" t="str">
        <f>TEXT(INT(HOUR(Table1[[#This Row],[Patient Admission Date]])/3)*3,"00")&amp;"-"&amp;TEXT(INT(HOUR(Table1[[#This Row],[Patient Admission Date]])/3)*3+3,"00")</f>
        <v>03-06</v>
      </c>
      <c r="O4297" t="str" cm="1">
        <f t="array" ref="O4297">_xlfn.IFS(Table1[[#This Row],[Patient Age]]&lt;=14,"0-14",Table1[[#This Row],[Patient Age]]&lt;=29,"15-29",Table1[[#This Row],[Patient Age]]&lt;=44,"30-44",Table1[[#This Row],[Patient Age]]&lt;=59,"45-59",Table1[[#This Row],[Patient Age]]&lt;=74,"60-74",TRUE,"75+")</f>
        <v>60-74</v>
      </c>
      <c r="P4297" t="str" cm="1">
        <f t="array" ref="P4297">_xlfn.IFS(Table1[[#This Row],[Patient Waittime]]&lt;=15,"0-15",Table1[[#This Row],[Patient Waittime]]&lt;=30,"16-30",Table1[[#This Row],[Patient Waittime]]&lt;=45,"31-45",Table1[[#This Row],[Patient Waittime]]&lt;=60,"46-60",TRUE,"60+")</f>
        <v>46-60</v>
      </c>
      <c r="Q4297">
        <f>--(Table1[[#This Row],[Patient Waittime]]&lt;=30)</f>
        <v>0</v>
      </c>
      <c r="R4297">
        <f>--Table1[[#This Row],[Patient Admission Flag]]</f>
        <v>0</v>
      </c>
      <c r="S4297">
        <f>--AND(Table1[[#This Row],[WithinTarget]]=1,Table1[[#This Row],[Patient Satisfaction Score]]&gt;=7)</f>
        <v>0</v>
      </c>
      <c r="T4297" t="str">
        <f>IF(LEFT(Table1[[#This Row],[Patient Gender]],1)="F","Female","Male")</f>
        <v>Male</v>
      </c>
    </row>
    <row r="4298" spans="1:20" x14ac:dyDescent="0.3">
      <c r="A4298" t="s">
        <v>4402</v>
      </c>
      <c r="B4298" s="1">
        <v>45482.445833333331</v>
      </c>
      <c r="C4298" t="s">
        <v>9</v>
      </c>
      <c r="D4298">
        <v>28</v>
      </c>
      <c r="E4298" t="s">
        <v>19</v>
      </c>
      <c r="F4298" t="s">
        <v>11</v>
      </c>
      <c r="G4298" t="b">
        <v>0</v>
      </c>
      <c r="I4298">
        <v>48</v>
      </c>
      <c r="J4298" t="b">
        <v>0</v>
      </c>
      <c r="K4298">
        <f>YEAR(Table1[[#This Row],[Patient Admission Date]])</f>
        <v>2024</v>
      </c>
      <c r="L4298" t="str">
        <f>TEXT(Table1[[#This Row],[Patient Admission Date]],"mmm")</f>
        <v>Jul</v>
      </c>
      <c r="M4298" t="str">
        <f>TEXT(Table1[[#This Row],[Patient Admission Date]],"ddd")</f>
        <v>Tue</v>
      </c>
      <c r="N4298" t="str">
        <f>TEXT(INT(HOUR(Table1[[#This Row],[Patient Admission Date]])/3)*3,"00")&amp;"-"&amp;TEXT(INT(HOUR(Table1[[#This Row],[Patient Admission Date]])/3)*3+3,"00")</f>
        <v>09-12</v>
      </c>
      <c r="O4298" t="str" cm="1">
        <f t="array" ref="O4298">_xlfn.IFS(Table1[[#This Row],[Patient Age]]&lt;=14,"0-14",Table1[[#This Row],[Patient Age]]&lt;=29,"15-29",Table1[[#This Row],[Patient Age]]&lt;=44,"30-44",Table1[[#This Row],[Patient Age]]&lt;=59,"45-59",Table1[[#This Row],[Patient Age]]&lt;=74,"60-74",TRUE,"75+")</f>
        <v>15-29</v>
      </c>
      <c r="P4298" t="str" cm="1">
        <f t="array" ref="P4298">_xlfn.IFS(Table1[[#This Row],[Patient Waittime]]&lt;=15,"0-15",Table1[[#This Row],[Patient Waittime]]&lt;=30,"16-30",Table1[[#This Row],[Patient Waittime]]&lt;=45,"31-45",Table1[[#This Row],[Patient Waittime]]&lt;=60,"46-60",TRUE,"60+")</f>
        <v>46-60</v>
      </c>
      <c r="Q4298">
        <f>--(Table1[[#This Row],[Patient Waittime]]&lt;=30)</f>
        <v>0</v>
      </c>
      <c r="R4298">
        <f>--Table1[[#This Row],[Patient Admission Flag]]</f>
        <v>0</v>
      </c>
      <c r="S4298">
        <f>--AND(Table1[[#This Row],[WithinTarget]]=1,Table1[[#This Row],[Patient Satisfaction Score]]&gt;=7)</f>
        <v>0</v>
      </c>
      <c r="T4298" t="str">
        <f>IF(LEFT(Table1[[#This Row],[Patient Gender]],1)="F","Female","Male")</f>
        <v>Male</v>
      </c>
    </row>
    <row r="4299" spans="1:20" x14ac:dyDescent="0.3">
      <c r="A4299" t="s">
        <v>4403</v>
      </c>
      <c r="B4299" s="1">
        <v>45072.393750000003</v>
      </c>
      <c r="C4299" t="s">
        <v>9</v>
      </c>
      <c r="D4299">
        <v>50</v>
      </c>
      <c r="E4299" t="s">
        <v>19</v>
      </c>
      <c r="F4299" t="s">
        <v>11</v>
      </c>
      <c r="G4299" t="b">
        <v>0</v>
      </c>
      <c r="I4299">
        <v>52</v>
      </c>
      <c r="J4299" t="b">
        <v>0</v>
      </c>
      <c r="K4299">
        <f>YEAR(Table1[[#This Row],[Patient Admission Date]])</f>
        <v>2023</v>
      </c>
      <c r="L4299" t="str">
        <f>TEXT(Table1[[#This Row],[Patient Admission Date]],"mmm")</f>
        <v>May</v>
      </c>
      <c r="M4299" t="str">
        <f>TEXT(Table1[[#This Row],[Patient Admission Date]],"ddd")</f>
        <v>Fri</v>
      </c>
      <c r="N4299" t="str">
        <f>TEXT(INT(HOUR(Table1[[#This Row],[Patient Admission Date]])/3)*3,"00")&amp;"-"&amp;TEXT(INT(HOUR(Table1[[#This Row],[Patient Admission Date]])/3)*3+3,"00")</f>
        <v>09-12</v>
      </c>
      <c r="O4299" t="str" cm="1">
        <f t="array" ref="O4299">_xlfn.IFS(Table1[[#This Row],[Patient Age]]&lt;=14,"0-14",Table1[[#This Row],[Patient Age]]&lt;=29,"15-29",Table1[[#This Row],[Patient Age]]&lt;=44,"30-44",Table1[[#This Row],[Patient Age]]&lt;=59,"45-59",Table1[[#This Row],[Patient Age]]&lt;=74,"60-74",TRUE,"75+")</f>
        <v>45-59</v>
      </c>
      <c r="P4299" t="str" cm="1">
        <f t="array" ref="P4299">_xlfn.IFS(Table1[[#This Row],[Patient Waittime]]&lt;=15,"0-15",Table1[[#This Row],[Patient Waittime]]&lt;=30,"16-30",Table1[[#This Row],[Patient Waittime]]&lt;=45,"31-45",Table1[[#This Row],[Patient Waittime]]&lt;=60,"46-60",TRUE,"60+")</f>
        <v>46-60</v>
      </c>
      <c r="Q4299">
        <f>--(Table1[[#This Row],[Patient Waittime]]&lt;=30)</f>
        <v>0</v>
      </c>
      <c r="R4299">
        <f>--Table1[[#This Row],[Patient Admission Flag]]</f>
        <v>0</v>
      </c>
      <c r="S4299">
        <f>--AND(Table1[[#This Row],[WithinTarget]]=1,Table1[[#This Row],[Patient Satisfaction Score]]&gt;=7)</f>
        <v>0</v>
      </c>
      <c r="T4299" t="str">
        <f>IF(LEFT(Table1[[#This Row],[Patient Gender]],1)="F","Female","Male")</f>
        <v>Male</v>
      </c>
    </row>
    <row r="4300" spans="1:20" x14ac:dyDescent="0.3">
      <c r="A4300" t="s">
        <v>4404</v>
      </c>
      <c r="B4300" s="1">
        <v>45397.597222222219</v>
      </c>
      <c r="C4300" t="s">
        <v>9</v>
      </c>
      <c r="D4300">
        <v>79</v>
      </c>
      <c r="E4300" t="s">
        <v>19</v>
      </c>
      <c r="F4300" t="s">
        <v>11</v>
      </c>
      <c r="G4300" t="b">
        <v>0</v>
      </c>
      <c r="I4300">
        <v>53</v>
      </c>
      <c r="J4300" t="b">
        <v>0</v>
      </c>
      <c r="K4300">
        <f>YEAR(Table1[[#This Row],[Patient Admission Date]])</f>
        <v>2024</v>
      </c>
      <c r="L4300" t="str">
        <f>TEXT(Table1[[#This Row],[Patient Admission Date]],"mmm")</f>
        <v>Apr</v>
      </c>
      <c r="M4300" t="str">
        <f>TEXT(Table1[[#This Row],[Patient Admission Date]],"ddd")</f>
        <v>Mon</v>
      </c>
      <c r="N4300" t="str">
        <f>TEXT(INT(HOUR(Table1[[#This Row],[Patient Admission Date]])/3)*3,"00")&amp;"-"&amp;TEXT(INT(HOUR(Table1[[#This Row],[Patient Admission Date]])/3)*3+3,"00")</f>
        <v>12-15</v>
      </c>
      <c r="O4300" t="str" cm="1">
        <f t="array" ref="O4300">_xlfn.IFS(Table1[[#This Row],[Patient Age]]&lt;=14,"0-14",Table1[[#This Row],[Patient Age]]&lt;=29,"15-29",Table1[[#This Row],[Patient Age]]&lt;=44,"30-44",Table1[[#This Row],[Patient Age]]&lt;=59,"45-59",Table1[[#This Row],[Patient Age]]&lt;=74,"60-74",TRUE,"75+")</f>
        <v>75+</v>
      </c>
      <c r="P4300" t="str" cm="1">
        <f t="array" ref="P4300">_xlfn.IFS(Table1[[#This Row],[Patient Waittime]]&lt;=15,"0-15",Table1[[#This Row],[Patient Waittime]]&lt;=30,"16-30",Table1[[#This Row],[Patient Waittime]]&lt;=45,"31-45",Table1[[#This Row],[Patient Waittime]]&lt;=60,"46-60",TRUE,"60+")</f>
        <v>46-60</v>
      </c>
      <c r="Q4300">
        <f>--(Table1[[#This Row],[Patient Waittime]]&lt;=30)</f>
        <v>0</v>
      </c>
      <c r="R4300">
        <f>--Table1[[#This Row],[Patient Admission Flag]]</f>
        <v>0</v>
      </c>
      <c r="S4300">
        <f>--AND(Table1[[#This Row],[WithinTarget]]=1,Table1[[#This Row],[Patient Satisfaction Score]]&gt;=7)</f>
        <v>0</v>
      </c>
      <c r="T4300" t="str">
        <f>IF(LEFT(Table1[[#This Row],[Patient Gender]],1)="F","Female","Male")</f>
        <v>Male</v>
      </c>
    </row>
    <row r="4301" spans="1:20" x14ac:dyDescent="0.3">
      <c r="A4301" t="s">
        <v>4405</v>
      </c>
      <c r="B4301" s="1">
        <v>45519.363194444442</v>
      </c>
      <c r="C4301" t="s">
        <v>9</v>
      </c>
      <c r="D4301">
        <v>78</v>
      </c>
      <c r="E4301" t="s">
        <v>19</v>
      </c>
      <c r="F4301" t="s">
        <v>11</v>
      </c>
      <c r="G4301" t="b">
        <v>0</v>
      </c>
      <c r="I4301">
        <v>55</v>
      </c>
      <c r="J4301" t="b">
        <v>0</v>
      </c>
      <c r="K4301">
        <f>YEAR(Table1[[#This Row],[Patient Admission Date]])</f>
        <v>2024</v>
      </c>
      <c r="L4301" t="str">
        <f>TEXT(Table1[[#This Row],[Patient Admission Date]],"mmm")</f>
        <v>Aug</v>
      </c>
      <c r="M4301" t="str">
        <f>TEXT(Table1[[#This Row],[Patient Admission Date]],"ddd")</f>
        <v>Thu</v>
      </c>
      <c r="N4301" t="str">
        <f>TEXT(INT(HOUR(Table1[[#This Row],[Patient Admission Date]])/3)*3,"00")&amp;"-"&amp;TEXT(INT(HOUR(Table1[[#This Row],[Patient Admission Date]])/3)*3+3,"00")</f>
        <v>06-09</v>
      </c>
      <c r="O4301" t="str" cm="1">
        <f t="array" ref="O4301">_xlfn.IFS(Table1[[#This Row],[Patient Age]]&lt;=14,"0-14",Table1[[#This Row],[Patient Age]]&lt;=29,"15-29",Table1[[#This Row],[Patient Age]]&lt;=44,"30-44",Table1[[#This Row],[Patient Age]]&lt;=59,"45-59",Table1[[#This Row],[Patient Age]]&lt;=74,"60-74",TRUE,"75+")</f>
        <v>75+</v>
      </c>
      <c r="P4301" t="str" cm="1">
        <f t="array" ref="P4301">_xlfn.IFS(Table1[[#This Row],[Patient Waittime]]&lt;=15,"0-15",Table1[[#This Row],[Patient Waittime]]&lt;=30,"16-30",Table1[[#This Row],[Patient Waittime]]&lt;=45,"31-45",Table1[[#This Row],[Patient Waittime]]&lt;=60,"46-60",TRUE,"60+")</f>
        <v>46-60</v>
      </c>
      <c r="Q4301">
        <f>--(Table1[[#This Row],[Patient Waittime]]&lt;=30)</f>
        <v>0</v>
      </c>
      <c r="R4301">
        <f>--Table1[[#This Row],[Patient Admission Flag]]</f>
        <v>0</v>
      </c>
      <c r="S4301">
        <f>--AND(Table1[[#This Row],[WithinTarget]]=1,Table1[[#This Row],[Patient Satisfaction Score]]&gt;=7)</f>
        <v>0</v>
      </c>
      <c r="T4301" t="str">
        <f>IF(LEFT(Table1[[#This Row],[Patient Gender]],1)="F","Female","Male")</f>
        <v>Male</v>
      </c>
    </row>
    <row r="4302" spans="1:20" x14ac:dyDescent="0.3">
      <c r="A4302" t="s">
        <v>4406</v>
      </c>
      <c r="B4302" s="1">
        <v>45032.794444444444</v>
      </c>
      <c r="C4302" t="s">
        <v>9</v>
      </c>
      <c r="D4302">
        <v>3</v>
      </c>
      <c r="E4302" t="s">
        <v>19</v>
      </c>
      <c r="F4302" t="s">
        <v>11</v>
      </c>
      <c r="G4302" t="b">
        <v>0</v>
      </c>
      <c r="I4302">
        <v>57</v>
      </c>
      <c r="J4302" t="b">
        <v>0</v>
      </c>
      <c r="K4302">
        <f>YEAR(Table1[[#This Row],[Patient Admission Date]])</f>
        <v>2023</v>
      </c>
      <c r="L4302" t="str">
        <f>TEXT(Table1[[#This Row],[Patient Admission Date]],"mmm")</f>
        <v>Apr</v>
      </c>
      <c r="M4302" t="str">
        <f>TEXT(Table1[[#This Row],[Patient Admission Date]],"ddd")</f>
        <v>Sun</v>
      </c>
      <c r="N4302" t="str">
        <f>TEXT(INT(HOUR(Table1[[#This Row],[Patient Admission Date]])/3)*3,"00")&amp;"-"&amp;TEXT(INT(HOUR(Table1[[#This Row],[Patient Admission Date]])/3)*3+3,"00")</f>
        <v>18-21</v>
      </c>
      <c r="O4302" t="str" cm="1">
        <f t="array" ref="O4302">_xlfn.IFS(Table1[[#This Row],[Patient Age]]&lt;=14,"0-14",Table1[[#This Row],[Patient Age]]&lt;=29,"15-29",Table1[[#This Row],[Patient Age]]&lt;=44,"30-44",Table1[[#This Row],[Patient Age]]&lt;=59,"45-59",Table1[[#This Row],[Patient Age]]&lt;=74,"60-74",TRUE,"75+")</f>
        <v>0-14</v>
      </c>
      <c r="P4302" t="str" cm="1">
        <f t="array" ref="P4302">_xlfn.IFS(Table1[[#This Row],[Patient Waittime]]&lt;=15,"0-15",Table1[[#This Row],[Patient Waittime]]&lt;=30,"16-30",Table1[[#This Row],[Patient Waittime]]&lt;=45,"31-45",Table1[[#This Row],[Patient Waittime]]&lt;=60,"46-60",TRUE,"60+")</f>
        <v>46-60</v>
      </c>
      <c r="Q4302">
        <f>--(Table1[[#This Row],[Patient Waittime]]&lt;=30)</f>
        <v>0</v>
      </c>
      <c r="R4302">
        <f>--Table1[[#This Row],[Patient Admission Flag]]</f>
        <v>0</v>
      </c>
      <c r="S4302">
        <f>--AND(Table1[[#This Row],[WithinTarget]]=1,Table1[[#This Row],[Patient Satisfaction Score]]&gt;=7)</f>
        <v>0</v>
      </c>
      <c r="T4302" t="str">
        <f>IF(LEFT(Table1[[#This Row],[Patient Gender]],1)="F","Female","Male")</f>
        <v>Male</v>
      </c>
    </row>
    <row r="4303" spans="1:20" x14ac:dyDescent="0.3">
      <c r="A4303" t="s">
        <v>4407</v>
      </c>
      <c r="B4303" s="1">
        <v>45587.373611111114</v>
      </c>
      <c r="C4303" t="s">
        <v>9</v>
      </c>
      <c r="D4303">
        <v>56</v>
      </c>
      <c r="E4303" t="s">
        <v>19</v>
      </c>
      <c r="F4303" t="s">
        <v>11</v>
      </c>
      <c r="G4303" t="b">
        <v>0</v>
      </c>
      <c r="I4303">
        <v>59</v>
      </c>
      <c r="J4303" t="b">
        <v>0</v>
      </c>
      <c r="K4303">
        <f>YEAR(Table1[[#This Row],[Patient Admission Date]])</f>
        <v>2024</v>
      </c>
      <c r="L4303" t="str">
        <f>TEXT(Table1[[#This Row],[Patient Admission Date]],"mmm")</f>
        <v>Oct</v>
      </c>
      <c r="M4303" t="str">
        <f>TEXT(Table1[[#This Row],[Patient Admission Date]],"ddd")</f>
        <v>Tue</v>
      </c>
      <c r="N4303" t="str">
        <f>TEXT(INT(HOUR(Table1[[#This Row],[Patient Admission Date]])/3)*3,"00")&amp;"-"&amp;TEXT(INT(HOUR(Table1[[#This Row],[Patient Admission Date]])/3)*3+3,"00")</f>
        <v>06-09</v>
      </c>
      <c r="O4303" t="str" cm="1">
        <f t="array" ref="O4303">_xlfn.IFS(Table1[[#This Row],[Patient Age]]&lt;=14,"0-14",Table1[[#This Row],[Patient Age]]&lt;=29,"15-29",Table1[[#This Row],[Patient Age]]&lt;=44,"30-44",Table1[[#This Row],[Patient Age]]&lt;=59,"45-59",Table1[[#This Row],[Patient Age]]&lt;=74,"60-74",TRUE,"75+")</f>
        <v>45-59</v>
      </c>
      <c r="P4303" t="str" cm="1">
        <f t="array" ref="P4303">_xlfn.IFS(Table1[[#This Row],[Patient Waittime]]&lt;=15,"0-15",Table1[[#This Row],[Patient Waittime]]&lt;=30,"16-30",Table1[[#This Row],[Patient Waittime]]&lt;=45,"31-45",Table1[[#This Row],[Patient Waittime]]&lt;=60,"46-60",TRUE,"60+")</f>
        <v>46-60</v>
      </c>
      <c r="Q4303">
        <f>--(Table1[[#This Row],[Patient Waittime]]&lt;=30)</f>
        <v>0</v>
      </c>
      <c r="R4303">
        <f>--Table1[[#This Row],[Patient Admission Flag]]</f>
        <v>0</v>
      </c>
      <c r="S4303">
        <f>--AND(Table1[[#This Row],[WithinTarget]]=1,Table1[[#This Row],[Patient Satisfaction Score]]&gt;=7)</f>
        <v>0</v>
      </c>
      <c r="T4303" t="str">
        <f>IF(LEFT(Table1[[#This Row],[Patient Gender]],1)="F","Female","Male")</f>
        <v>Male</v>
      </c>
    </row>
    <row r="4304" spans="1:20" x14ac:dyDescent="0.3">
      <c r="A4304" t="s">
        <v>4408</v>
      </c>
      <c r="B4304" s="1">
        <v>45463.43472222222</v>
      </c>
      <c r="C4304" t="s">
        <v>9</v>
      </c>
      <c r="D4304">
        <v>79</v>
      </c>
      <c r="E4304" t="s">
        <v>19</v>
      </c>
      <c r="F4304" t="s">
        <v>11</v>
      </c>
      <c r="G4304" t="b">
        <v>0</v>
      </c>
      <c r="I4304">
        <v>10</v>
      </c>
      <c r="J4304" t="b">
        <v>0</v>
      </c>
      <c r="K4304">
        <f>YEAR(Table1[[#This Row],[Patient Admission Date]])</f>
        <v>2024</v>
      </c>
      <c r="L4304" t="str">
        <f>TEXT(Table1[[#This Row],[Patient Admission Date]],"mmm")</f>
        <v>Jun</v>
      </c>
      <c r="M4304" t="str">
        <f>TEXT(Table1[[#This Row],[Patient Admission Date]],"ddd")</f>
        <v>Thu</v>
      </c>
      <c r="N4304" t="str">
        <f>TEXT(INT(HOUR(Table1[[#This Row],[Patient Admission Date]])/3)*3,"00")&amp;"-"&amp;TEXT(INT(HOUR(Table1[[#This Row],[Patient Admission Date]])/3)*3+3,"00")</f>
        <v>09-12</v>
      </c>
      <c r="O4304" t="str" cm="1">
        <f t="array" ref="O4304">_xlfn.IFS(Table1[[#This Row],[Patient Age]]&lt;=14,"0-14",Table1[[#This Row],[Patient Age]]&lt;=29,"15-29",Table1[[#This Row],[Patient Age]]&lt;=44,"30-44",Table1[[#This Row],[Patient Age]]&lt;=59,"45-59",Table1[[#This Row],[Patient Age]]&lt;=74,"60-74",TRUE,"75+")</f>
        <v>75+</v>
      </c>
      <c r="P4304" t="str" cm="1">
        <f t="array" ref="P4304">_xlfn.IFS(Table1[[#This Row],[Patient Waittime]]&lt;=15,"0-15",Table1[[#This Row],[Patient Waittime]]&lt;=30,"16-30",Table1[[#This Row],[Patient Waittime]]&lt;=45,"31-45",Table1[[#This Row],[Patient Waittime]]&lt;=60,"46-60",TRUE,"60+")</f>
        <v>0-15</v>
      </c>
      <c r="Q4304">
        <f>--(Table1[[#This Row],[Patient Waittime]]&lt;=30)</f>
        <v>1</v>
      </c>
      <c r="R4304">
        <f>--Table1[[#This Row],[Patient Admission Flag]]</f>
        <v>0</v>
      </c>
      <c r="S4304">
        <f>--AND(Table1[[#This Row],[WithinTarget]]=1,Table1[[#This Row],[Patient Satisfaction Score]]&gt;=7)</f>
        <v>0</v>
      </c>
      <c r="T4304" t="str">
        <f>IF(LEFT(Table1[[#This Row],[Patient Gender]],1)="F","Female","Male")</f>
        <v>Male</v>
      </c>
    </row>
    <row r="4305" spans="1:20" x14ac:dyDescent="0.3">
      <c r="A4305" t="s">
        <v>4409</v>
      </c>
      <c r="B4305" s="1">
        <v>45342.997916666667</v>
      </c>
      <c r="C4305" t="s">
        <v>9</v>
      </c>
      <c r="D4305">
        <v>33</v>
      </c>
      <c r="E4305" t="s">
        <v>19</v>
      </c>
      <c r="F4305" t="s">
        <v>11</v>
      </c>
      <c r="G4305" t="b">
        <v>0</v>
      </c>
      <c r="I4305">
        <v>13</v>
      </c>
      <c r="J4305" t="b">
        <v>0</v>
      </c>
      <c r="K4305">
        <f>YEAR(Table1[[#This Row],[Patient Admission Date]])</f>
        <v>2024</v>
      </c>
      <c r="L4305" t="str">
        <f>TEXT(Table1[[#This Row],[Patient Admission Date]],"mmm")</f>
        <v>Feb</v>
      </c>
      <c r="M4305" t="str">
        <f>TEXT(Table1[[#This Row],[Patient Admission Date]],"ddd")</f>
        <v>Tue</v>
      </c>
      <c r="N4305" t="str">
        <f>TEXT(INT(HOUR(Table1[[#This Row],[Patient Admission Date]])/3)*3,"00")&amp;"-"&amp;TEXT(INT(HOUR(Table1[[#This Row],[Patient Admission Date]])/3)*3+3,"00")</f>
        <v>21-24</v>
      </c>
      <c r="O4305" t="str" cm="1">
        <f t="array" ref="O4305">_xlfn.IFS(Table1[[#This Row],[Patient Age]]&lt;=14,"0-14",Table1[[#This Row],[Patient Age]]&lt;=29,"15-29",Table1[[#This Row],[Patient Age]]&lt;=44,"30-44",Table1[[#This Row],[Patient Age]]&lt;=59,"45-59",Table1[[#This Row],[Patient Age]]&lt;=74,"60-74",TRUE,"75+")</f>
        <v>30-44</v>
      </c>
      <c r="P4305" t="str" cm="1">
        <f t="array" ref="P4305">_xlfn.IFS(Table1[[#This Row],[Patient Waittime]]&lt;=15,"0-15",Table1[[#This Row],[Patient Waittime]]&lt;=30,"16-30",Table1[[#This Row],[Patient Waittime]]&lt;=45,"31-45",Table1[[#This Row],[Patient Waittime]]&lt;=60,"46-60",TRUE,"60+")</f>
        <v>0-15</v>
      </c>
      <c r="Q4305">
        <f>--(Table1[[#This Row],[Patient Waittime]]&lt;=30)</f>
        <v>1</v>
      </c>
      <c r="R4305">
        <f>--Table1[[#This Row],[Patient Admission Flag]]</f>
        <v>0</v>
      </c>
      <c r="S4305">
        <f>--AND(Table1[[#This Row],[WithinTarget]]=1,Table1[[#This Row],[Patient Satisfaction Score]]&gt;=7)</f>
        <v>0</v>
      </c>
      <c r="T4305" t="str">
        <f>IF(LEFT(Table1[[#This Row],[Patient Gender]],1)="F","Female","Male")</f>
        <v>Male</v>
      </c>
    </row>
    <row r="4306" spans="1:20" x14ac:dyDescent="0.3">
      <c r="A4306" t="s">
        <v>4410</v>
      </c>
      <c r="B4306" s="1">
        <v>45521.482638888891</v>
      </c>
      <c r="C4306" t="s">
        <v>9</v>
      </c>
      <c r="D4306">
        <v>54</v>
      </c>
      <c r="E4306" t="s">
        <v>19</v>
      </c>
      <c r="F4306" t="s">
        <v>11</v>
      </c>
      <c r="G4306" t="b">
        <v>0</v>
      </c>
      <c r="I4306">
        <v>13</v>
      </c>
      <c r="J4306" t="b">
        <v>0</v>
      </c>
      <c r="K4306">
        <f>YEAR(Table1[[#This Row],[Patient Admission Date]])</f>
        <v>2024</v>
      </c>
      <c r="L4306" t="str">
        <f>TEXT(Table1[[#This Row],[Patient Admission Date]],"mmm")</f>
        <v>Aug</v>
      </c>
      <c r="M4306" t="str">
        <f>TEXT(Table1[[#This Row],[Patient Admission Date]],"ddd")</f>
        <v>Sat</v>
      </c>
      <c r="N4306" t="str">
        <f>TEXT(INT(HOUR(Table1[[#This Row],[Patient Admission Date]])/3)*3,"00")&amp;"-"&amp;TEXT(INT(HOUR(Table1[[#This Row],[Patient Admission Date]])/3)*3+3,"00")</f>
        <v>09-12</v>
      </c>
      <c r="O4306" t="str" cm="1">
        <f t="array" ref="O4306">_xlfn.IFS(Table1[[#This Row],[Patient Age]]&lt;=14,"0-14",Table1[[#This Row],[Patient Age]]&lt;=29,"15-29",Table1[[#This Row],[Patient Age]]&lt;=44,"30-44",Table1[[#This Row],[Patient Age]]&lt;=59,"45-59",Table1[[#This Row],[Patient Age]]&lt;=74,"60-74",TRUE,"75+")</f>
        <v>45-59</v>
      </c>
      <c r="P4306" t="str" cm="1">
        <f t="array" ref="P4306">_xlfn.IFS(Table1[[#This Row],[Patient Waittime]]&lt;=15,"0-15",Table1[[#This Row],[Patient Waittime]]&lt;=30,"16-30",Table1[[#This Row],[Patient Waittime]]&lt;=45,"31-45",Table1[[#This Row],[Patient Waittime]]&lt;=60,"46-60",TRUE,"60+")</f>
        <v>0-15</v>
      </c>
      <c r="Q4306">
        <f>--(Table1[[#This Row],[Patient Waittime]]&lt;=30)</f>
        <v>1</v>
      </c>
      <c r="R4306">
        <f>--Table1[[#This Row],[Patient Admission Flag]]</f>
        <v>0</v>
      </c>
      <c r="S4306">
        <f>--AND(Table1[[#This Row],[WithinTarget]]=1,Table1[[#This Row],[Patient Satisfaction Score]]&gt;=7)</f>
        <v>0</v>
      </c>
      <c r="T4306" t="str">
        <f>IF(LEFT(Table1[[#This Row],[Patient Gender]],1)="F","Female","Male")</f>
        <v>Male</v>
      </c>
    </row>
    <row r="4307" spans="1:20" x14ac:dyDescent="0.3">
      <c r="A4307" t="s">
        <v>4411</v>
      </c>
      <c r="B4307" s="1">
        <v>45448.224999999999</v>
      </c>
      <c r="C4307" t="s">
        <v>9</v>
      </c>
      <c r="D4307">
        <v>40</v>
      </c>
      <c r="E4307" t="s">
        <v>19</v>
      </c>
      <c r="F4307" t="s">
        <v>11</v>
      </c>
      <c r="G4307" t="b">
        <v>0</v>
      </c>
      <c r="I4307">
        <v>19</v>
      </c>
      <c r="J4307" t="b">
        <v>0</v>
      </c>
      <c r="K4307">
        <f>YEAR(Table1[[#This Row],[Patient Admission Date]])</f>
        <v>2024</v>
      </c>
      <c r="L4307" t="str">
        <f>TEXT(Table1[[#This Row],[Patient Admission Date]],"mmm")</f>
        <v>Jun</v>
      </c>
      <c r="M4307" t="str">
        <f>TEXT(Table1[[#This Row],[Patient Admission Date]],"ddd")</f>
        <v>Wed</v>
      </c>
      <c r="N4307" t="str">
        <f>TEXT(INT(HOUR(Table1[[#This Row],[Patient Admission Date]])/3)*3,"00")&amp;"-"&amp;TEXT(INT(HOUR(Table1[[#This Row],[Patient Admission Date]])/3)*3+3,"00")</f>
        <v>03-06</v>
      </c>
      <c r="O4307" t="str" cm="1">
        <f t="array" ref="O4307">_xlfn.IFS(Table1[[#This Row],[Patient Age]]&lt;=14,"0-14",Table1[[#This Row],[Patient Age]]&lt;=29,"15-29",Table1[[#This Row],[Patient Age]]&lt;=44,"30-44",Table1[[#This Row],[Patient Age]]&lt;=59,"45-59",Table1[[#This Row],[Patient Age]]&lt;=74,"60-74",TRUE,"75+")</f>
        <v>30-44</v>
      </c>
      <c r="P4307" t="str" cm="1">
        <f t="array" ref="P4307">_xlfn.IFS(Table1[[#This Row],[Patient Waittime]]&lt;=15,"0-15",Table1[[#This Row],[Patient Waittime]]&lt;=30,"16-30",Table1[[#This Row],[Patient Waittime]]&lt;=45,"31-45",Table1[[#This Row],[Patient Waittime]]&lt;=60,"46-60",TRUE,"60+")</f>
        <v>16-30</v>
      </c>
      <c r="Q4307">
        <f>--(Table1[[#This Row],[Patient Waittime]]&lt;=30)</f>
        <v>1</v>
      </c>
      <c r="R4307">
        <f>--Table1[[#This Row],[Patient Admission Flag]]</f>
        <v>0</v>
      </c>
      <c r="S4307">
        <f>--AND(Table1[[#This Row],[WithinTarget]]=1,Table1[[#This Row],[Patient Satisfaction Score]]&gt;=7)</f>
        <v>0</v>
      </c>
      <c r="T4307" t="str">
        <f>IF(LEFT(Table1[[#This Row],[Patient Gender]],1)="F","Female","Male")</f>
        <v>Male</v>
      </c>
    </row>
    <row r="4308" spans="1:20" x14ac:dyDescent="0.3">
      <c r="A4308" t="s">
        <v>4412</v>
      </c>
      <c r="B4308" s="1">
        <v>45386.131249999999</v>
      </c>
      <c r="C4308" t="s">
        <v>9</v>
      </c>
      <c r="D4308">
        <v>34</v>
      </c>
      <c r="E4308" t="s">
        <v>19</v>
      </c>
      <c r="F4308" t="s">
        <v>11</v>
      </c>
      <c r="G4308" t="b">
        <v>0</v>
      </c>
      <c r="I4308">
        <v>22</v>
      </c>
      <c r="J4308" t="b">
        <v>0</v>
      </c>
      <c r="K4308">
        <f>YEAR(Table1[[#This Row],[Patient Admission Date]])</f>
        <v>2024</v>
      </c>
      <c r="L4308" t="str">
        <f>TEXT(Table1[[#This Row],[Patient Admission Date]],"mmm")</f>
        <v>Apr</v>
      </c>
      <c r="M4308" t="str">
        <f>TEXT(Table1[[#This Row],[Patient Admission Date]],"ddd")</f>
        <v>Thu</v>
      </c>
      <c r="N4308" t="str">
        <f>TEXT(INT(HOUR(Table1[[#This Row],[Patient Admission Date]])/3)*3,"00")&amp;"-"&amp;TEXT(INT(HOUR(Table1[[#This Row],[Patient Admission Date]])/3)*3+3,"00")</f>
        <v>03-06</v>
      </c>
      <c r="O4308" t="str" cm="1">
        <f t="array" ref="O4308">_xlfn.IFS(Table1[[#This Row],[Patient Age]]&lt;=14,"0-14",Table1[[#This Row],[Patient Age]]&lt;=29,"15-29",Table1[[#This Row],[Patient Age]]&lt;=44,"30-44",Table1[[#This Row],[Patient Age]]&lt;=59,"45-59",Table1[[#This Row],[Patient Age]]&lt;=74,"60-74",TRUE,"75+")</f>
        <v>30-44</v>
      </c>
      <c r="P4308" t="str" cm="1">
        <f t="array" ref="P4308">_xlfn.IFS(Table1[[#This Row],[Patient Waittime]]&lt;=15,"0-15",Table1[[#This Row],[Patient Waittime]]&lt;=30,"16-30",Table1[[#This Row],[Patient Waittime]]&lt;=45,"31-45",Table1[[#This Row],[Patient Waittime]]&lt;=60,"46-60",TRUE,"60+")</f>
        <v>16-30</v>
      </c>
      <c r="Q4308">
        <f>--(Table1[[#This Row],[Patient Waittime]]&lt;=30)</f>
        <v>1</v>
      </c>
      <c r="R4308">
        <f>--Table1[[#This Row],[Patient Admission Flag]]</f>
        <v>0</v>
      </c>
      <c r="S4308">
        <f>--AND(Table1[[#This Row],[WithinTarget]]=1,Table1[[#This Row],[Patient Satisfaction Score]]&gt;=7)</f>
        <v>0</v>
      </c>
      <c r="T4308" t="str">
        <f>IF(LEFT(Table1[[#This Row],[Patient Gender]],1)="F","Female","Male")</f>
        <v>Male</v>
      </c>
    </row>
    <row r="4309" spans="1:20" x14ac:dyDescent="0.3">
      <c r="A4309" t="s">
        <v>4413</v>
      </c>
      <c r="B4309" s="1">
        <v>45317.004861111112</v>
      </c>
      <c r="C4309" t="s">
        <v>9</v>
      </c>
      <c r="D4309">
        <v>79</v>
      </c>
      <c r="E4309" t="s">
        <v>19</v>
      </c>
      <c r="F4309" t="s">
        <v>11</v>
      </c>
      <c r="G4309" t="b">
        <v>0</v>
      </c>
      <c r="I4309">
        <v>26</v>
      </c>
      <c r="J4309" t="b">
        <v>0</v>
      </c>
      <c r="K4309">
        <f>YEAR(Table1[[#This Row],[Patient Admission Date]])</f>
        <v>2024</v>
      </c>
      <c r="L4309" t="str">
        <f>TEXT(Table1[[#This Row],[Patient Admission Date]],"mmm")</f>
        <v>Jan</v>
      </c>
      <c r="M4309" t="str">
        <f>TEXT(Table1[[#This Row],[Patient Admission Date]],"ddd")</f>
        <v>Fri</v>
      </c>
      <c r="N4309" t="str">
        <f>TEXT(INT(HOUR(Table1[[#This Row],[Patient Admission Date]])/3)*3,"00")&amp;"-"&amp;TEXT(INT(HOUR(Table1[[#This Row],[Patient Admission Date]])/3)*3+3,"00")</f>
        <v>00-03</v>
      </c>
      <c r="O4309" t="str" cm="1">
        <f t="array" ref="O4309">_xlfn.IFS(Table1[[#This Row],[Patient Age]]&lt;=14,"0-14",Table1[[#This Row],[Patient Age]]&lt;=29,"15-29",Table1[[#This Row],[Patient Age]]&lt;=44,"30-44",Table1[[#This Row],[Patient Age]]&lt;=59,"45-59",Table1[[#This Row],[Patient Age]]&lt;=74,"60-74",TRUE,"75+")</f>
        <v>75+</v>
      </c>
      <c r="P4309" t="str" cm="1">
        <f t="array" ref="P4309">_xlfn.IFS(Table1[[#This Row],[Patient Waittime]]&lt;=15,"0-15",Table1[[#This Row],[Patient Waittime]]&lt;=30,"16-30",Table1[[#This Row],[Patient Waittime]]&lt;=45,"31-45",Table1[[#This Row],[Patient Waittime]]&lt;=60,"46-60",TRUE,"60+")</f>
        <v>16-30</v>
      </c>
      <c r="Q4309">
        <f>--(Table1[[#This Row],[Patient Waittime]]&lt;=30)</f>
        <v>1</v>
      </c>
      <c r="R4309">
        <f>--Table1[[#This Row],[Patient Admission Flag]]</f>
        <v>0</v>
      </c>
      <c r="S4309">
        <f>--AND(Table1[[#This Row],[WithinTarget]]=1,Table1[[#This Row],[Patient Satisfaction Score]]&gt;=7)</f>
        <v>0</v>
      </c>
      <c r="T4309" t="str">
        <f>IF(LEFT(Table1[[#This Row],[Patient Gender]],1)="F","Female","Male")</f>
        <v>Male</v>
      </c>
    </row>
    <row r="4310" spans="1:20" x14ac:dyDescent="0.3">
      <c r="A4310" t="s">
        <v>4414</v>
      </c>
      <c r="B4310" s="1">
        <v>45043.868055555555</v>
      </c>
      <c r="C4310" t="s">
        <v>9</v>
      </c>
      <c r="D4310">
        <v>70</v>
      </c>
      <c r="E4310" t="s">
        <v>19</v>
      </c>
      <c r="F4310" t="s">
        <v>11</v>
      </c>
      <c r="G4310" t="b">
        <v>0</v>
      </c>
      <c r="I4310">
        <v>27</v>
      </c>
      <c r="J4310" t="b">
        <v>0</v>
      </c>
      <c r="K4310">
        <f>YEAR(Table1[[#This Row],[Patient Admission Date]])</f>
        <v>2023</v>
      </c>
      <c r="L4310" t="str">
        <f>TEXT(Table1[[#This Row],[Patient Admission Date]],"mmm")</f>
        <v>Apr</v>
      </c>
      <c r="M4310" t="str">
        <f>TEXT(Table1[[#This Row],[Patient Admission Date]],"ddd")</f>
        <v>Thu</v>
      </c>
      <c r="N4310" t="str">
        <f>TEXT(INT(HOUR(Table1[[#This Row],[Patient Admission Date]])/3)*3,"00")&amp;"-"&amp;TEXT(INT(HOUR(Table1[[#This Row],[Patient Admission Date]])/3)*3+3,"00")</f>
        <v>18-21</v>
      </c>
      <c r="O4310" t="str" cm="1">
        <f t="array" ref="O4310">_xlfn.IFS(Table1[[#This Row],[Patient Age]]&lt;=14,"0-14",Table1[[#This Row],[Patient Age]]&lt;=29,"15-29",Table1[[#This Row],[Patient Age]]&lt;=44,"30-44",Table1[[#This Row],[Patient Age]]&lt;=59,"45-59",Table1[[#This Row],[Patient Age]]&lt;=74,"60-74",TRUE,"75+")</f>
        <v>60-74</v>
      </c>
      <c r="P4310" t="str" cm="1">
        <f t="array" ref="P4310">_xlfn.IFS(Table1[[#This Row],[Patient Waittime]]&lt;=15,"0-15",Table1[[#This Row],[Patient Waittime]]&lt;=30,"16-30",Table1[[#This Row],[Patient Waittime]]&lt;=45,"31-45",Table1[[#This Row],[Patient Waittime]]&lt;=60,"46-60",TRUE,"60+")</f>
        <v>16-30</v>
      </c>
      <c r="Q4310">
        <f>--(Table1[[#This Row],[Patient Waittime]]&lt;=30)</f>
        <v>1</v>
      </c>
      <c r="R4310">
        <f>--Table1[[#This Row],[Patient Admission Flag]]</f>
        <v>0</v>
      </c>
      <c r="S4310">
        <f>--AND(Table1[[#This Row],[WithinTarget]]=1,Table1[[#This Row],[Patient Satisfaction Score]]&gt;=7)</f>
        <v>0</v>
      </c>
      <c r="T4310" t="str">
        <f>IF(LEFT(Table1[[#This Row],[Patient Gender]],1)="F","Female","Male")</f>
        <v>Male</v>
      </c>
    </row>
    <row r="4311" spans="1:20" x14ac:dyDescent="0.3">
      <c r="A4311" t="s">
        <v>4415</v>
      </c>
      <c r="B4311" s="1">
        <v>45156.064583333333</v>
      </c>
      <c r="C4311" t="s">
        <v>9</v>
      </c>
      <c r="D4311">
        <v>71</v>
      </c>
      <c r="E4311" t="s">
        <v>19</v>
      </c>
      <c r="F4311" t="s">
        <v>11</v>
      </c>
      <c r="G4311" t="b">
        <v>0</v>
      </c>
      <c r="I4311">
        <v>28</v>
      </c>
      <c r="J4311" t="b">
        <v>0</v>
      </c>
      <c r="K4311">
        <f>YEAR(Table1[[#This Row],[Patient Admission Date]])</f>
        <v>2023</v>
      </c>
      <c r="L4311" t="str">
        <f>TEXT(Table1[[#This Row],[Patient Admission Date]],"mmm")</f>
        <v>Aug</v>
      </c>
      <c r="M4311" t="str">
        <f>TEXT(Table1[[#This Row],[Patient Admission Date]],"ddd")</f>
        <v>Fri</v>
      </c>
      <c r="N4311" t="str">
        <f>TEXT(INT(HOUR(Table1[[#This Row],[Patient Admission Date]])/3)*3,"00")&amp;"-"&amp;TEXT(INT(HOUR(Table1[[#This Row],[Patient Admission Date]])/3)*3+3,"00")</f>
        <v>00-03</v>
      </c>
      <c r="O4311" t="str" cm="1">
        <f t="array" ref="O4311">_xlfn.IFS(Table1[[#This Row],[Patient Age]]&lt;=14,"0-14",Table1[[#This Row],[Patient Age]]&lt;=29,"15-29",Table1[[#This Row],[Patient Age]]&lt;=44,"30-44",Table1[[#This Row],[Patient Age]]&lt;=59,"45-59",Table1[[#This Row],[Patient Age]]&lt;=74,"60-74",TRUE,"75+")</f>
        <v>60-74</v>
      </c>
      <c r="P4311" t="str" cm="1">
        <f t="array" ref="P4311">_xlfn.IFS(Table1[[#This Row],[Patient Waittime]]&lt;=15,"0-15",Table1[[#This Row],[Patient Waittime]]&lt;=30,"16-30",Table1[[#This Row],[Patient Waittime]]&lt;=45,"31-45",Table1[[#This Row],[Patient Waittime]]&lt;=60,"46-60",TRUE,"60+")</f>
        <v>16-30</v>
      </c>
      <c r="Q4311">
        <f>--(Table1[[#This Row],[Patient Waittime]]&lt;=30)</f>
        <v>1</v>
      </c>
      <c r="R4311">
        <f>--Table1[[#This Row],[Patient Admission Flag]]</f>
        <v>0</v>
      </c>
      <c r="S4311">
        <f>--AND(Table1[[#This Row],[WithinTarget]]=1,Table1[[#This Row],[Patient Satisfaction Score]]&gt;=7)</f>
        <v>0</v>
      </c>
      <c r="T4311" t="str">
        <f>IF(LEFT(Table1[[#This Row],[Patient Gender]],1)="F","Female","Male")</f>
        <v>Male</v>
      </c>
    </row>
    <row r="4312" spans="1:20" x14ac:dyDescent="0.3">
      <c r="A4312" t="s">
        <v>4416</v>
      </c>
      <c r="B4312" s="1">
        <v>45257.2</v>
      </c>
      <c r="C4312" t="s">
        <v>9</v>
      </c>
      <c r="D4312">
        <v>70</v>
      </c>
      <c r="E4312" t="s">
        <v>19</v>
      </c>
      <c r="F4312" t="s">
        <v>11</v>
      </c>
      <c r="G4312" t="b">
        <v>0</v>
      </c>
      <c r="I4312">
        <v>33</v>
      </c>
      <c r="J4312" t="b">
        <v>0</v>
      </c>
      <c r="K4312">
        <f>YEAR(Table1[[#This Row],[Patient Admission Date]])</f>
        <v>2023</v>
      </c>
      <c r="L4312" t="str">
        <f>TEXT(Table1[[#This Row],[Patient Admission Date]],"mmm")</f>
        <v>Nov</v>
      </c>
      <c r="M4312" t="str">
        <f>TEXT(Table1[[#This Row],[Patient Admission Date]],"ddd")</f>
        <v>Mon</v>
      </c>
      <c r="N4312" t="str">
        <f>TEXT(INT(HOUR(Table1[[#This Row],[Patient Admission Date]])/3)*3,"00")&amp;"-"&amp;TEXT(INT(HOUR(Table1[[#This Row],[Patient Admission Date]])/3)*3+3,"00")</f>
        <v>03-06</v>
      </c>
      <c r="O4312" t="str" cm="1">
        <f t="array" ref="O4312">_xlfn.IFS(Table1[[#This Row],[Patient Age]]&lt;=14,"0-14",Table1[[#This Row],[Patient Age]]&lt;=29,"15-29",Table1[[#This Row],[Patient Age]]&lt;=44,"30-44",Table1[[#This Row],[Patient Age]]&lt;=59,"45-59",Table1[[#This Row],[Patient Age]]&lt;=74,"60-74",TRUE,"75+")</f>
        <v>60-74</v>
      </c>
      <c r="P4312" t="str" cm="1">
        <f t="array" ref="P4312">_xlfn.IFS(Table1[[#This Row],[Patient Waittime]]&lt;=15,"0-15",Table1[[#This Row],[Patient Waittime]]&lt;=30,"16-30",Table1[[#This Row],[Patient Waittime]]&lt;=45,"31-45",Table1[[#This Row],[Patient Waittime]]&lt;=60,"46-60",TRUE,"60+")</f>
        <v>31-45</v>
      </c>
      <c r="Q4312">
        <f>--(Table1[[#This Row],[Patient Waittime]]&lt;=30)</f>
        <v>0</v>
      </c>
      <c r="R4312">
        <f>--Table1[[#This Row],[Patient Admission Flag]]</f>
        <v>0</v>
      </c>
      <c r="S4312">
        <f>--AND(Table1[[#This Row],[WithinTarget]]=1,Table1[[#This Row],[Patient Satisfaction Score]]&gt;=7)</f>
        <v>0</v>
      </c>
      <c r="T4312" t="str">
        <f>IF(LEFT(Table1[[#This Row],[Patient Gender]],1)="F","Female","Male")</f>
        <v>Male</v>
      </c>
    </row>
    <row r="4313" spans="1:20" x14ac:dyDescent="0.3">
      <c r="A4313" t="s">
        <v>4417</v>
      </c>
      <c r="B4313" s="1">
        <v>45083.138888888891</v>
      </c>
      <c r="C4313" t="s">
        <v>9</v>
      </c>
      <c r="D4313">
        <v>53</v>
      </c>
      <c r="E4313" t="s">
        <v>19</v>
      </c>
      <c r="F4313" t="s">
        <v>11</v>
      </c>
      <c r="G4313" t="b">
        <v>0</v>
      </c>
      <c r="I4313">
        <v>45</v>
      </c>
      <c r="J4313" t="b">
        <v>0</v>
      </c>
      <c r="K4313">
        <f>YEAR(Table1[[#This Row],[Patient Admission Date]])</f>
        <v>2023</v>
      </c>
      <c r="L4313" t="str">
        <f>TEXT(Table1[[#This Row],[Patient Admission Date]],"mmm")</f>
        <v>Jun</v>
      </c>
      <c r="M4313" t="str">
        <f>TEXT(Table1[[#This Row],[Patient Admission Date]],"ddd")</f>
        <v>Tue</v>
      </c>
      <c r="N4313" t="str">
        <f>TEXT(INT(HOUR(Table1[[#This Row],[Patient Admission Date]])/3)*3,"00")&amp;"-"&amp;TEXT(INT(HOUR(Table1[[#This Row],[Patient Admission Date]])/3)*3+3,"00")</f>
        <v>03-06</v>
      </c>
      <c r="O4313" t="str" cm="1">
        <f t="array" ref="O4313">_xlfn.IFS(Table1[[#This Row],[Patient Age]]&lt;=14,"0-14",Table1[[#This Row],[Patient Age]]&lt;=29,"15-29",Table1[[#This Row],[Patient Age]]&lt;=44,"30-44",Table1[[#This Row],[Patient Age]]&lt;=59,"45-59",Table1[[#This Row],[Patient Age]]&lt;=74,"60-74",TRUE,"75+")</f>
        <v>45-59</v>
      </c>
      <c r="P4313" t="str" cm="1">
        <f t="array" ref="P4313">_xlfn.IFS(Table1[[#This Row],[Patient Waittime]]&lt;=15,"0-15",Table1[[#This Row],[Patient Waittime]]&lt;=30,"16-30",Table1[[#This Row],[Patient Waittime]]&lt;=45,"31-45",Table1[[#This Row],[Patient Waittime]]&lt;=60,"46-60",TRUE,"60+")</f>
        <v>31-45</v>
      </c>
      <c r="Q4313">
        <f>--(Table1[[#This Row],[Patient Waittime]]&lt;=30)</f>
        <v>0</v>
      </c>
      <c r="R4313">
        <f>--Table1[[#This Row],[Patient Admission Flag]]</f>
        <v>0</v>
      </c>
      <c r="S4313">
        <f>--AND(Table1[[#This Row],[WithinTarget]]=1,Table1[[#This Row],[Patient Satisfaction Score]]&gt;=7)</f>
        <v>0</v>
      </c>
      <c r="T4313" t="str">
        <f>IF(LEFT(Table1[[#This Row],[Patient Gender]],1)="F","Female","Male")</f>
        <v>Male</v>
      </c>
    </row>
    <row r="4314" spans="1:20" x14ac:dyDescent="0.3">
      <c r="A4314" t="s">
        <v>4418</v>
      </c>
      <c r="B4314" s="1">
        <v>45566.64166666667</v>
      </c>
      <c r="C4314" t="s">
        <v>9</v>
      </c>
      <c r="D4314">
        <v>43</v>
      </c>
      <c r="E4314" t="s">
        <v>19</v>
      </c>
      <c r="F4314" t="s">
        <v>11</v>
      </c>
      <c r="G4314" t="b">
        <v>0</v>
      </c>
      <c r="I4314">
        <v>48</v>
      </c>
      <c r="J4314" t="b">
        <v>0</v>
      </c>
      <c r="K4314">
        <f>YEAR(Table1[[#This Row],[Patient Admission Date]])</f>
        <v>2024</v>
      </c>
      <c r="L4314" t="str">
        <f>TEXT(Table1[[#This Row],[Patient Admission Date]],"mmm")</f>
        <v>Oct</v>
      </c>
      <c r="M4314" t="str">
        <f>TEXT(Table1[[#This Row],[Patient Admission Date]],"ddd")</f>
        <v>Tue</v>
      </c>
      <c r="N4314" t="str">
        <f>TEXT(INT(HOUR(Table1[[#This Row],[Patient Admission Date]])/3)*3,"00")&amp;"-"&amp;TEXT(INT(HOUR(Table1[[#This Row],[Patient Admission Date]])/3)*3+3,"00")</f>
        <v>15-18</v>
      </c>
      <c r="O4314" t="str" cm="1">
        <f t="array" ref="O4314">_xlfn.IFS(Table1[[#This Row],[Patient Age]]&lt;=14,"0-14",Table1[[#This Row],[Patient Age]]&lt;=29,"15-29",Table1[[#This Row],[Patient Age]]&lt;=44,"30-44",Table1[[#This Row],[Patient Age]]&lt;=59,"45-59",Table1[[#This Row],[Patient Age]]&lt;=74,"60-74",TRUE,"75+")</f>
        <v>30-44</v>
      </c>
      <c r="P4314" t="str" cm="1">
        <f t="array" ref="P4314">_xlfn.IFS(Table1[[#This Row],[Patient Waittime]]&lt;=15,"0-15",Table1[[#This Row],[Patient Waittime]]&lt;=30,"16-30",Table1[[#This Row],[Patient Waittime]]&lt;=45,"31-45",Table1[[#This Row],[Patient Waittime]]&lt;=60,"46-60",TRUE,"60+")</f>
        <v>46-60</v>
      </c>
      <c r="Q4314">
        <f>--(Table1[[#This Row],[Patient Waittime]]&lt;=30)</f>
        <v>0</v>
      </c>
      <c r="R4314">
        <f>--Table1[[#This Row],[Patient Admission Flag]]</f>
        <v>0</v>
      </c>
      <c r="S4314">
        <f>--AND(Table1[[#This Row],[WithinTarget]]=1,Table1[[#This Row],[Patient Satisfaction Score]]&gt;=7)</f>
        <v>0</v>
      </c>
      <c r="T4314" t="str">
        <f>IF(LEFT(Table1[[#This Row],[Patient Gender]],1)="F","Female","Male")</f>
        <v>Male</v>
      </c>
    </row>
    <row r="4315" spans="1:20" x14ac:dyDescent="0.3">
      <c r="A4315" t="s">
        <v>4419</v>
      </c>
      <c r="B4315" s="1">
        <v>45113.189583333333</v>
      </c>
      <c r="C4315" t="s">
        <v>9</v>
      </c>
      <c r="D4315">
        <v>57</v>
      </c>
      <c r="E4315" t="s">
        <v>19</v>
      </c>
      <c r="F4315" t="s">
        <v>11</v>
      </c>
      <c r="G4315" t="b">
        <v>0</v>
      </c>
      <c r="I4315">
        <v>56</v>
      </c>
      <c r="J4315" t="b">
        <v>0</v>
      </c>
      <c r="K4315">
        <f>YEAR(Table1[[#This Row],[Patient Admission Date]])</f>
        <v>2023</v>
      </c>
      <c r="L4315" t="str">
        <f>TEXT(Table1[[#This Row],[Patient Admission Date]],"mmm")</f>
        <v>Jul</v>
      </c>
      <c r="M4315" t="str">
        <f>TEXT(Table1[[#This Row],[Patient Admission Date]],"ddd")</f>
        <v>Thu</v>
      </c>
      <c r="N4315" t="str">
        <f>TEXT(INT(HOUR(Table1[[#This Row],[Patient Admission Date]])/3)*3,"00")&amp;"-"&amp;TEXT(INT(HOUR(Table1[[#This Row],[Patient Admission Date]])/3)*3+3,"00")</f>
        <v>03-06</v>
      </c>
      <c r="O4315" t="str" cm="1">
        <f t="array" ref="O4315">_xlfn.IFS(Table1[[#This Row],[Patient Age]]&lt;=14,"0-14",Table1[[#This Row],[Patient Age]]&lt;=29,"15-29",Table1[[#This Row],[Patient Age]]&lt;=44,"30-44",Table1[[#This Row],[Patient Age]]&lt;=59,"45-59",Table1[[#This Row],[Patient Age]]&lt;=74,"60-74",TRUE,"75+")</f>
        <v>45-59</v>
      </c>
      <c r="P4315" t="str" cm="1">
        <f t="array" ref="P4315">_xlfn.IFS(Table1[[#This Row],[Patient Waittime]]&lt;=15,"0-15",Table1[[#This Row],[Patient Waittime]]&lt;=30,"16-30",Table1[[#This Row],[Patient Waittime]]&lt;=45,"31-45",Table1[[#This Row],[Patient Waittime]]&lt;=60,"46-60",TRUE,"60+")</f>
        <v>46-60</v>
      </c>
      <c r="Q4315">
        <f>--(Table1[[#This Row],[Patient Waittime]]&lt;=30)</f>
        <v>0</v>
      </c>
      <c r="R4315">
        <f>--Table1[[#This Row],[Patient Admission Flag]]</f>
        <v>0</v>
      </c>
      <c r="S4315">
        <f>--AND(Table1[[#This Row],[WithinTarget]]=1,Table1[[#This Row],[Patient Satisfaction Score]]&gt;=7)</f>
        <v>0</v>
      </c>
      <c r="T4315" t="str">
        <f>IF(LEFT(Table1[[#This Row],[Patient Gender]],1)="F","Female","Male")</f>
        <v>Male</v>
      </c>
    </row>
    <row r="4316" spans="1:20" x14ac:dyDescent="0.3">
      <c r="A4316" t="s">
        <v>4420</v>
      </c>
      <c r="B4316" s="1">
        <v>45266.836805555555</v>
      </c>
      <c r="C4316" t="s">
        <v>9</v>
      </c>
      <c r="D4316">
        <v>5</v>
      </c>
      <c r="E4316" t="s">
        <v>19</v>
      </c>
      <c r="F4316" t="s">
        <v>11</v>
      </c>
      <c r="G4316" t="b">
        <v>0</v>
      </c>
      <c r="I4316">
        <v>58</v>
      </c>
      <c r="J4316" t="b">
        <v>0</v>
      </c>
      <c r="K4316">
        <f>YEAR(Table1[[#This Row],[Patient Admission Date]])</f>
        <v>2023</v>
      </c>
      <c r="L4316" t="str">
        <f>TEXT(Table1[[#This Row],[Patient Admission Date]],"mmm")</f>
        <v>Dec</v>
      </c>
      <c r="M4316" t="str">
        <f>TEXT(Table1[[#This Row],[Patient Admission Date]],"ddd")</f>
        <v>Wed</v>
      </c>
      <c r="N4316" t="str">
        <f>TEXT(INT(HOUR(Table1[[#This Row],[Patient Admission Date]])/3)*3,"00")&amp;"-"&amp;TEXT(INT(HOUR(Table1[[#This Row],[Patient Admission Date]])/3)*3+3,"00")</f>
        <v>18-21</v>
      </c>
      <c r="O4316" t="str" cm="1">
        <f t="array" ref="O4316">_xlfn.IFS(Table1[[#This Row],[Patient Age]]&lt;=14,"0-14",Table1[[#This Row],[Patient Age]]&lt;=29,"15-29",Table1[[#This Row],[Patient Age]]&lt;=44,"30-44",Table1[[#This Row],[Patient Age]]&lt;=59,"45-59",Table1[[#This Row],[Patient Age]]&lt;=74,"60-74",TRUE,"75+")</f>
        <v>0-14</v>
      </c>
      <c r="P4316" t="str" cm="1">
        <f t="array" ref="P4316">_xlfn.IFS(Table1[[#This Row],[Patient Waittime]]&lt;=15,"0-15",Table1[[#This Row],[Patient Waittime]]&lt;=30,"16-30",Table1[[#This Row],[Patient Waittime]]&lt;=45,"31-45",Table1[[#This Row],[Patient Waittime]]&lt;=60,"46-60",TRUE,"60+")</f>
        <v>46-60</v>
      </c>
      <c r="Q4316">
        <f>--(Table1[[#This Row],[Patient Waittime]]&lt;=30)</f>
        <v>0</v>
      </c>
      <c r="R4316">
        <f>--Table1[[#This Row],[Patient Admission Flag]]</f>
        <v>0</v>
      </c>
      <c r="S4316">
        <f>--AND(Table1[[#This Row],[WithinTarget]]=1,Table1[[#This Row],[Patient Satisfaction Score]]&gt;=7)</f>
        <v>0</v>
      </c>
      <c r="T4316" t="str">
        <f>IF(LEFT(Table1[[#This Row],[Patient Gender]],1)="F","Female","Male")</f>
        <v>Male</v>
      </c>
    </row>
    <row r="4317" spans="1:20" x14ac:dyDescent="0.3">
      <c r="A4317" t="s">
        <v>4421</v>
      </c>
      <c r="B4317" s="1">
        <v>45304.950694444444</v>
      </c>
      <c r="C4317" t="s">
        <v>9</v>
      </c>
      <c r="D4317">
        <v>65</v>
      </c>
      <c r="E4317" t="s">
        <v>19</v>
      </c>
      <c r="F4317" t="s">
        <v>11</v>
      </c>
      <c r="G4317" t="b">
        <v>0</v>
      </c>
      <c r="I4317">
        <v>59</v>
      </c>
      <c r="J4317" t="b">
        <v>0</v>
      </c>
      <c r="K4317">
        <f>YEAR(Table1[[#This Row],[Patient Admission Date]])</f>
        <v>2024</v>
      </c>
      <c r="L4317" t="str">
        <f>TEXT(Table1[[#This Row],[Patient Admission Date]],"mmm")</f>
        <v>Jan</v>
      </c>
      <c r="M4317" t="str">
        <f>TEXT(Table1[[#This Row],[Patient Admission Date]],"ddd")</f>
        <v>Sat</v>
      </c>
      <c r="N4317" t="str">
        <f>TEXT(INT(HOUR(Table1[[#This Row],[Patient Admission Date]])/3)*3,"00")&amp;"-"&amp;TEXT(INT(HOUR(Table1[[#This Row],[Patient Admission Date]])/3)*3+3,"00")</f>
        <v>21-24</v>
      </c>
      <c r="O4317" t="str" cm="1">
        <f t="array" ref="O4317">_xlfn.IFS(Table1[[#This Row],[Patient Age]]&lt;=14,"0-14",Table1[[#This Row],[Patient Age]]&lt;=29,"15-29",Table1[[#This Row],[Patient Age]]&lt;=44,"30-44",Table1[[#This Row],[Patient Age]]&lt;=59,"45-59",Table1[[#This Row],[Patient Age]]&lt;=74,"60-74",TRUE,"75+")</f>
        <v>60-74</v>
      </c>
      <c r="P4317" t="str" cm="1">
        <f t="array" ref="P4317">_xlfn.IFS(Table1[[#This Row],[Patient Waittime]]&lt;=15,"0-15",Table1[[#This Row],[Patient Waittime]]&lt;=30,"16-30",Table1[[#This Row],[Patient Waittime]]&lt;=45,"31-45",Table1[[#This Row],[Patient Waittime]]&lt;=60,"46-60",TRUE,"60+")</f>
        <v>46-60</v>
      </c>
      <c r="Q4317">
        <f>--(Table1[[#This Row],[Patient Waittime]]&lt;=30)</f>
        <v>0</v>
      </c>
      <c r="R4317">
        <f>--Table1[[#This Row],[Patient Admission Flag]]</f>
        <v>0</v>
      </c>
      <c r="S4317">
        <f>--AND(Table1[[#This Row],[WithinTarget]]=1,Table1[[#This Row],[Patient Satisfaction Score]]&gt;=7)</f>
        <v>0</v>
      </c>
      <c r="T4317" t="str">
        <f>IF(LEFT(Table1[[#This Row],[Patient Gender]],1)="F","Female","Male")</f>
        <v>Male</v>
      </c>
    </row>
    <row r="4318" spans="1:20" x14ac:dyDescent="0.3">
      <c r="A4318" t="s">
        <v>4422</v>
      </c>
      <c r="B4318" s="1">
        <v>45193.354166666664</v>
      </c>
      <c r="C4318" t="s">
        <v>9</v>
      </c>
      <c r="D4318">
        <v>75</v>
      </c>
      <c r="E4318" t="s">
        <v>19</v>
      </c>
      <c r="F4318" t="s">
        <v>11</v>
      </c>
      <c r="G4318" t="b">
        <v>0</v>
      </c>
      <c r="I4318">
        <v>13</v>
      </c>
      <c r="J4318" t="b">
        <v>0</v>
      </c>
      <c r="K4318">
        <f>YEAR(Table1[[#This Row],[Patient Admission Date]])</f>
        <v>2023</v>
      </c>
      <c r="L4318" t="str">
        <f>TEXT(Table1[[#This Row],[Patient Admission Date]],"mmm")</f>
        <v>Sep</v>
      </c>
      <c r="M4318" t="str">
        <f>TEXT(Table1[[#This Row],[Patient Admission Date]],"ddd")</f>
        <v>Sun</v>
      </c>
      <c r="N4318" t="str">
        <f>TEXT(INT(HOUR(Table1[[#This Row],[Patient Admission Date]])/3)*3,"00")&amp;"-"&amp;TEXT(INT(HOUR(Table1[[#This Row],[Patient Admission Date]])/3)*3+3,"00")</f>
        <v>06-09</v>
      </c>
      <c r="O4318" t="str" cm="1">
        <f t="array" ref="O4318">_xlfn.IFS(Table1[[#This Row],[Patient Age]]&lt;=14,"0-14",Table1[[#This Row],[Patient Age]]&lt;=29,"15-29",Table1[[#This Row],[Patient Age]]&lt;=44,"30-44",Table1[[#This Row],[Patient Age]]&lt;=59,"45-59",Table1[[#This Row],[Patient Age]]&lt;=74,"60-74",TRUE,"75+")</f>
        <v>75+</v>
      </c>
      <c r="P4318" t="str" cm="1">
        <f t="array" ref="P4318">_xlfn.IFS(Table1[[#This Row],[Patient Waittime]]&lt;=15,"0-15",Table1[[#This Row],[Patient Waittime]]&lt;=30,"16-30",Table1[[#This Row],[Patient Waittime]]&lt;=45,"31-45",Table1[[#This Row],[Patient Waittime]]&lt;=60,"46-60",TRUE,"60+")</f>
        <v>0-15</v>
      </c>
      <c r="Q4318">
        <f>--(Table1[[#This Row],[Patient Waittime]]&lt;=30)</f>
        <v>1</v>
      </c>
      <c r="R4318">
        <f>--Table1[[#This Row],[Patient Admission Flag]]</f>
        <v>0</v>
      </c>
      <c r="S4318">
        <f>--AND(Table1[[#This Row],[WithinTarget]]=1,Table1[[#This Row],[Patient Satisfaction Score]]&gt;=7)</f>
        <v>0</v>
      </c>
      <c r="T4318" t="str">
        <f>IF(LEFT(Table1[[#This Row],[Patient Gender]],1)="F","Female","Male")</f>
        <v>Male</v>
      </c>
    </row>
    <row r="4319" spans="1:20" x14ac:dyDescent="0.3">
      <c r="A4319" t="s">
        <v>4423</v>
      </c>
      <c r="B4319" s="1">
        <v>45118.25</v>
      </c>
      <c r="C4319" t="s">
        <v>9</v>
      </c>
      <c r="D4319">
        <v>39</v>
      </c>
      <c r="E4319" t="s">
        <v>19</v>
      </c>
      <c r="F4319" t="s">
        <v>11</v>
      </c>
      <c r="G4319" t="b">
        <v>0</v>
      </c>
      <c r="I4319">
        <v>19</v>
      </c>
      <c r="J4319" t="b">
        <v>0</v>
      </c>
      <c r="K4319">
        <f>YEAR(Table1[[#This Row],[Patient Admission Date]])</f>
        <v>2023</v>
      </c>
      <c r="L4319" t="str">
        <f>TEXT(Table1[[#This Row],[Patient Admission Date]],"mmm")</f>
        <v>Jul</v>
      </c>
      <c r="M4319" t="str">
        <f>TEXT(Table1[[#This Row],[Patient Admission Date]],"ddd")</f>
        <v>Tue</v>
      </c>
      <c r="N4319" t="str">
        <f>TEXT(INT(HOUR(Table1[[#This Row],[Patient Admission Date]])/3)*3,"00")&amp;"-"&amp;TEXT(INT(HOUR(Table1[[#This Row],[Patient Admission Date]])/3)*3+3,"00")</f>
        <v>06-09</v>
      </c>
      <c r="O4319" t="str" cm="1">
        <f t="array" ref="O4319">_xlfn.IFS(Table1[[#This Row],[Patient Age]]&lt;=14,"0-14",Table1[[#This Row],[Patient Age]]&lt;=29,"15-29",Table1[[#This Row],[Patient Age]]&lt;=44,"30-44",Table1[[#This Row],[Patient Age]]&lt;=59,"45-59",Table1[[#This Row],[Patient Age]]&lt;=74,"60-74",TRUE,"75+")</f>
        <v>30-44</v>
      </c>
      <c r="P4319" t="str" cm="1">
        <f t="array" ref="P4319">_xlfn.IFS(Table1[[#This Row],[Patient Waittime]]&lt;=15,"0-15",Table1[[#This Row],[Patient Waittime]]&lt;=30,"16-30",Table1[[#This Row],[Patient Waittime]]&lt;=45,"31-45",Table1[[#This Row],[Patient Waittime]]&lt;=60,"46-60",TRUE,"60+")</f>
        <v>16-30</v>
      </c>
      <c r="Q4319">
        <f>--(Table1[[#This Row],[Patient Waittime]]&lt;=30)</f>
        <v>1</v>
      </c>
      <c r="R4319">
        <f>--Table1[[#This Row],[Patient Admission Flag]]</f>
        <v>0</v>
      </c>
      <c r="S4319">
        <f>--AND(Table1[[#This Row],[WithinTarget]]=1,Table1[[#This Row],[Patient Satisfaction Score]]&gt;=7)</f>
        <v>0</v>
      </c>
      <c r="T4319" t="str">
        <f>IF(LEFT(Table1[[#This Row],[Patient Gender]],1)="F","Female","Male")</f>
        <v>Male</v>
      </c>
    </row>
    <row r="4320" spans="1:20" x14ac:dyDescent="0.3">
      <c r="A4320" t="s">
        <v>4424</v>
      </c>
      <c r="B4320" s="1">
        <v>45148.027777777781</v>
      </c>
      <c r="C4320" t="s">
        <v>9</v>
      </c>
      <c r="D4320">
        <v>21</v>
      </c>
      <c r="E4320" t="s">
        <v>19</v>
      </c>
      <c r="F4320" t="s">
        <v>11</v>
      </c>
      <c r="G4320" t="b">
        <v>0</v>
      </c>
      <c r="I4320">
        <v>21</v>
      </c>
      <c r="J4320" t="b">
        <v>0</v>
      </c>
      <c r="K4320">
        <f>YEAR(Table1[[#This Row],[Patient Admission Date]])</f>
        <v>2023</v>
      </c>
      <c r="L4320" t="str">
        <f>TEXT(Table1[[#This Row],[Patient Admission Date]],"mmm")</f>
        <v>Aug</v>
      </c>
      <c r="M4320" t="str">
        <f>TEXT(Table1[[#This Row],[Patient Admission Date]],"ddd")</f>
        <v>Thu</v>
      </c>
      <c r="N4320" t="str">
        <f>TEXT(INT(HOUR(Table1[[#This Row],[Patient Admission Date]])/3)*3,"00")&amp;"-"&amp;TEXT(INT(HOUR(Table1[[#This Row],[Patient Admission Date]])/3)*3+3,"00")</f>
        <v>00-03</v>
      </c>
      <c r="O4320" t="str" cm="1">
        <f t="array" ref="O4320">_xlfn.IFS(Table1[[#This Row],[Patient Age]]&lt;=14,"0-14",Table1[[#This Row],[Patient Age]]&lt;=29,"15-29",Table1[[#This Row],[Patient Age]]&lt;=44,"30-44",Table1[[#This Row],[Patient Age]]&lt;=59,"45-59",Table1[[#This Row],[Patient Age]]&lt;=74,"60-74",TRUE,"75+")</f>
        <v>15-29</v>
      </c>
      <c r="P4320" t="str" cm="1">
        <f t="array" ref="P4320">_xlfn.IFS(Table1[[#This Row],[Patient Waittime]]&lt;=15,"0-15",Table1[[#This Row],[Patient Waittime]]&lt;=30,"16-30",Table1[[#This Row],[Patient Waittime]]&lt;=45,"31-45",Table1[[#This Row],[Patient Waittime]]&lt;=60,"46-60",TRUE,"60+")</f>
        <v>16-30</v>
      </c>
      <c r="Q4320">
        <f>--(Table1[[#This Row],[Patient Waittime]]&lt;=30)</f>
        <v>1</v>
      </c>
      <c r="R4320">
        <f>--Table1[[#This Row],[Patient Admission Flag]]</f>
        <v>0</v>
      </c>
      <c r="S4320">
        <f>--AND(Table1[[#This Row],[WithinTarget]]=1,Table1[[#This Row],[Patient Satisfaction Score]]&gt;=7)</f>
        <v>0</v>
      </c>
      <c r="T4320" t="str">
        <f>IF(LEFT(Table1[[#This Row],[Patient Gender]],1)="F","Female","Male")</f>
        <v>Male</v>
      </c>
    </row>
    <row r="4321" spans="1:20" x14ac:dyDescent="0.3">
      <c r="A4321" t="s">
        <v>4425</v>
      </c>
      <c r="B4321" s="1">
        <v>45123.190972222219</v>
      </c>
      <c r="C4321" t="s">
        <v>9</v>
      </c>
      <c r="D4321">
        <v>79</v>
      </c>
      <c r="E4321" t="s">
        <v>19</v>
      </c>
      <c r="F4321" t="s">
        <v>11</v>
      </c>
      <c r="G4321" t="b">
        <v>0</v>
      </c>
      <c r="I4321">
        <v>34</v>
      </c>
      <c r="J4321" t="b">
        <v>0</v>
      </c>
      <c r="K4321">
        <f>YEAR(Table1[[#This Row],[Patient Admission Date]])</f>
        <v>2023</v>
      </c>
      <c r="L4321" t="str">
        <f>TEXT(Table1[[#This Row],[Patient Admission Date]],"mmm")</f>
        <v>Jul</v>
      </c>
      <c r="M4321" t="str">
        <f>TEXT(Table1[[#This Row],[Patient Admission Date]],"ddd")</f>
        <v>Sun</v>
      </c>
      <c r="N4321" t="str">
        <f>TEXT(INT(HOUR(Table1[[#This Row],[Patient Admission Date]])/3)*3,"00")&amp;"-"&amp;TEXT(INT(HOUR(Table1[[#This Row],[Patient Admission Date]])/3)*3+3,"00")</f>
        <v>03-06</v>
      </c>
      <c r="O4321" t="str" cm="1">
        <f t="array" ref="O4321">_xlfn.IFS(Table1[[#This Row],[Patient Age]]&lt;=14,"0-14",Table1[[#This Row],[Patient Age]]&lt;=29,"15-29",Table1[[#This Row],[Patient Age]]&lt;=44,"30-44",Table1[[#This Row],[Patient Age]]&lt;=59,"45-59",Table1[[#This Row],[Patient Age]]&lt;=74,"60-74",TRUE,"75+")</f>
        <v>75+</v>
      </c>
      <c r="P4321" t="str" cm="1">
        <f t="array" ref="P4321">_xlfn.IFS(Table1[[#This Row],[Patient Waittime]]&lt;=15,"0-15",Table1[[#This Row],[Patient Waittime]]&lt;=30,"16-30",Table1[[#This Row],[Patient Waittime]]&lt;=45,"31-45",Table1[[#This Row],[Patient Waittime]]&lt;=60,"46-60",TRUE,"60+")</f>
        <v>31-45</v>
      </c>
      <c r="Q4321">
        <f>--(Table1[[#This Row],[Patient Waittime]]&lt;=30)</f>
        <v>0</v>
      </c>
      <c r="R4321">
        <f>--Table1[[#This Row],[Patient Admission Flag]]</f>
        <v>0</v>
      </c>
      <c r="S4321">
        <f>--AND(Table1[[#This Row],[WithinTarget]]=1,Table1[[#This Row],[Patient Satisfaction Score]]&gt;=7)</f>
        <v>0</v>
      </c>
      <c r="T4321" t="str">
        <f>IF(LEFT(Table1[[#This Row],[Patient Gender]],1)="F","Female","Male")</f>
        <v>Male</v>
      </c>
    </row>
    <row r="4322" spans="1:20" x14ac:dyDescent="0.3">
      <c r="A4322" t="s">
        <v>4426</v>
      </c>
      <c r="B4322" s="1">
        <v>45066.447916666664</v>
      </c>
      <c r="C4322" t="s">
        <v>9</v>
      </c>
      <c r="D4322">
        <v>78</v>
      </c>
      <c r="E4322" t="s">
        <v>19</v>
      </c>
      <c r="F4322" t="s">
        <v>11</v>
      </c>
      <c r="G4322" t="b">
        <v>0</v>
      </c>
      <c r="I4322">
        <v>36</v>
      </c>
      <c r="J4322" t="b">
        <v>0</v>
      </c>
      <c r="K4322">
        <f>YEAR(Table1[[#This Row],[Patient Admission Date]])</f>
        <v>2023</v>
      </c>
      <c r="L4322" t="str">
        <f>TEXT(Table1[[#This Row],[Patient Admission Date]],"mmm")</f>
        <v>May</v>
      </c>
      <c r="M4322" t="str">
        <f>TEXT(Table1[[#This Row],[Patient Admission Date]],"ddd")</f>
        <v>Sat</v>
      </c>
      <c r="N4322" t="str">
        <f>TEXT(INT(HOUR(Table1[[#This Row],[Patient Admission Date]])/3)*3,"00")&amp;"-"&amp;TEXT(INT(HOUR(Table1[[#This Row],[Patient Admission Date]])/3)*3+3,"00")</f>
        <v>09-12</v>
      </c>
      <c r="O4322" t="str" cm="1">
        <f t="array" ref="O4322">_xlfn.IFS(Table1[[#This Row],[Patient Age]]&lt;=14,"0-14",Table1[[#This Row],[Patient Age]]&lt;=29,"15-29",Table1[[#This Row],[Patient Age]]&lt;=44,"30-44",Table1[[#This Row],[Patient Age]]&lt;=59,"45-59",Table1[[#This Row],[Patient Age]]&lt;=74,"60-74",TRUE,"75+")</f>
        <v>75+</v>
      </c>
      <c r="P4322" t="str" cm="1">
        <f t="array" ref="P4322">_xlfn.IFS(Table1[[#This Row],[Patient Waittime]]&lt;=15,"0-15",Table1[[#This Row],[Patient Waittime]]&lt;=30,"16-30",Table1[[#This Row],[Patient Waittime]]&lt;=45,"31-45",Table1[[#This Row],[Patient Waittime]]&lt;=60,"46-60",TRUE,"60+")</f>
        <v>31-45</v>
      </c>
      <c r="Q4322">
        <f>--(Table1[[#This Row],[Patient Waittime]]&lt;=30)</f>
        <v>0</v>
      </c>
      <c r="R4322">
        <f>--Table1[[#This Row],[Patient Admission Flag]]</f>
        <v>0</v>
      </c>
      <c r="S4322">
        <f>--AND(Table1[[#This Row],[WithinTarget]]=1,Table1[[#This Row],[Patient Satisfaction Score]]&gt;=7)</f>
        <v>0</v>
      </c>
      <c r="T4322" t="str">
        <f>IF(LEFT(Table1[[#This Row],[Patient Gender]],1)="F","Female","Male")</f>
        <v>Male</v>
      </c>
    </row>
    <row r="4323" spans="1:20" x14ac:dyDescent="0.3">
      <c r="A4323" t="s">
        <v>4427</v>
      </c>
      <c r="B4323" s="1">
        <v>45317.481249999997</v>
      </c>
      <c r="C4323" t="s">
        <v>9</v>
      </c>
      <c r="D4323">
        <v>30</v>
      </c>
      <c r="E4323" t="s">
        <v>19</v>
      </c>
      <c r="F4323" t="s">
        <v>11</v>
      </c>
      <c r="G4323" t="b">
        <v>0</v>
      </c>
      <c r="I4323">
        <v>38</v>
      </c>
      <c r="J4323" t="b">
        <v>0</v>
      </c>
      <c r="K4323">
        <f>YEAR(Table1[[#This Row],[Patient Admission Date]])</f>
        <v>2024</v>
      </c>
      <c r="L4323" t="str">
        <f>TEXT(Table1[[#This Row],[Patient Admission Date]],"mmm")</f>
        <v>Jan</v>
      </c>
      <c r="M4323" t="str">
        <f>TEXT(Table1[[#This Row],[Patient Admission Date]],"ddd")</f>
        <v>Fri</v>
      </c>
      <c r="N4323" t="str">
        <f>TEXT(INT(HOUR(Table1[[#This Row],[Patient Admission Date]])/3)*3,"00")&amp;"-"&amp;TEXT(INT(HOUR(Table1[[#This Row],[Patient Admission Date]])/3)*3+3,"00")</f>
        <v>09-12</v>
      </c>
      <c r="O4323" t="str" cm="1">
        <f t="array" ref="O4323">_xlfn.IFS(Table1[[#This Row],[Patient Age]]&lt;=14,"0-14",Table1[[#This Row],[Patient Age]]&lt;=29,"15-29",Table1[[#This Row],[Patient Age]]&lt;=44,"30-44",Table1[[#This Row],[Patient Age]]&lt;=59,"45-59",Table1[[#This Row],[Patient Age]]&lt;=74,"60-74",TRUE,"75+")</f>
        <v>30-44</v>
      </c>
      <c r="P4323" t="str" cm="1">
        <f t="array" ref="P4323">_xlfn.IFS(Table1[[#This Row],[Patient Waittime]]&lt;=15,"0-15",Table1[[#This Row],[Patient Waittime]]&lt;=30,"16-30",Table1[[#This Row],[Patient Waittime]]&lt;=45,"31-45",Table1[[#This Row],[Patient Waittime]]&lt;=60,"46-60",TRUE,"60+")</f>
        <v>31-45</v>
      </c>
      <c r="Q4323">
        <f>--(Table1[[#This Row],[Patient Waittime]]&lt;=30)</f>
        <v>0</v>
      </c>
      <c r="R4323">
        <f>--Table1[[#This Row],[Patient Admission Flag]]</f>
        <v>0</v>
      </c>
      <c r="S4323">
        <f>--AND(Table1[[#This Row],[WithinTarget]]=1,Table1[[#This Row],[Patient Satisfaction Score]]&gt;=7)</f>
        <v>0</v>
      </c>
      <c r="T4323" t="str">
        <f>IF(LEFT(Table1[[#This Row],[Patient Gender]],1)="F","Female","Male")</f>
        <v>Male</v>
      </c>
    </row>
    <row r="4324" spans="1:20" x14ac:dyDescent="0.3">
      <c r="A4324" t="s">
        <v>4428</v>
      </c>
      <c r="B4324" s="1">
        <v>45163.133333333331</v>
      </c>
      <c r="C4324" t="s">
        <v>9</v>
      </c>
      <c r="D4324">
        <v>42</v>
      </c>
      <c r="E4324" t="s">
        <v>19</v>
      </c>
      <c r="F4324" t="s">
        <v>11</v>
      </c>
      <c r="G4324" t="b">
        <v>0</v>
      </c>
      <c r="I4324">
        <v>41</v>
      </c>
      <c r="J4324" t="b">
        <v>0</v>
      </c>
      <c r="K4324">
        <f>YEAR(Table1[[#This Row],[Patient Admission Date]])</f>
        <v>2023</v>
      </c>
      <c r="L4324" t="str">
        <f>TEXT(Table1[[#This Row],[Patient Admission Date]],"mmm")</f>
        <v>Aug</v>
      </c>
      <c r="M4324" t="str">
        <f>TEXT(Table1[[#This Row],[Patient Admission Date]],"ddd")</f>
        <v>Fri</v>
      </c>
      <c r="N4324" t="str">
        <f>TEXT(INT(HOUR(Table1[[#This Row],[Patient Admission Date]])/3)*3,"00")&amp;"-"&amp;TEXT(INT(HOUR(Table1[[#This Row],[Patient Admission Date]])/3)*3+3,"00")</f>
        <v>03-06</v>
      </c>
      <c r="O4324" t="str" cm="1">
        <f t="array" ref="O4324">_xlfn.IFS(Table1[[#This Row],[Patient Age]]&lt;=14,"0-14",Table1[[#This Row],[Patient Age]]&lt;=29,"15-29",Table1[[#This Row],[Patient Age]]&lt;=44,"30-44",Table1[[#This Row],[Patient Age]]&lt;=59,"45-59",Table1[[#This Row],[Patient Age]]&lt;=74,"60-74",TRUE,"75+")</f>
        <v>30-44</v>
      </c>
      <c r="P4324" t="str" cm="1">
        <f t="array" ref="P4324">_xlfn.IFS(Table1[[#This Row],[Patient Waittime]]&lt;=15,"0-15",Table1[[#This Row],[Patient Waittime]]&lt;=30,"16-30",Table1[[#This Row],[Patient Waittime]]&lt;=45,"31-45",Table1[[#This Row],[Patient Waittime]]&lt;=60,"46-60",TRUE,"60+")</f>
        <v>31-45</v>
      </c>
      <c r="Q4324">
        <f>--(Table1[[#This Row],[Patient Waittime]]&lt;=30)</f>
        <v>0</v>
      </c>
      <c r="R4324">
        <f>--Table1[[#This Row],[Patient Admission Flag]]</f>
        <v>0</v>
      </c>
      <c r="S4324">
        <f>--AND(Table1[[#This Row],[WithinTarget]]=1,Table1[[#This Row],[Patient Satisfaction Score]]&gt;=7)</f>
        <v>0</v>
      </c>
      <c r="T4324" t="str">
        <f>IF(LEFT(Table1[[#This Row],[Patient Gender]],1)="F","Female","Male")</f>
        <v>Male</v>
      </c>
    </row>
    <row r="4325" spans="1:20" x14ac:dyDescent="0.3">
      <c r="A4325" t="s">
        <v>4429</v>
      </c>
      <c r="B4325" s="1">
        <v>45216.263194444444</v>
      </c>
      <c r="C4325" t="s">
        <v>9</v>
      </c>
      <c r="D4325">
        <v>78</v>
      </c>
      <c r="E4325" t="s">
        <v>19</v>
      </c>
      <c r="F4325" t="s">
        <v>11</v>
      </c>
      <c r="G4325" t="b">
        <v>0</v>
      </c>
      <c r="I4325">
        <v>43</v>
      </c>
      <c r="J4325" t="b">
        <v>0</v>
      </c>
      <c r="K4325">
        <f>YEAR(Table1[[#This Row],[Patient Admission Date]])</f>
        <v>2023</v>
      </c>
      <c r="L4325" t="str">
        <f>TEXT(Table1[[#This Row],[Patient Admission Date]],"mmm")</f>
        <v>Oct</v>
      </c>
      <c r="M4325" t="str">
        <f>TEXT(Table1[[#This Row],[Patient Admission Date]],"ddd")</f>
        <v>Tue</v>
      </c>
      <c r="N4325" t="str">
        <f>TEXT(INT(HOUR(Table1[[#This Row],[Patient Admission Date]])/3)*3,"00")&amp;"-"&amp;TEXT(INT(HOUR(Table1[[#This Row],[Patient Admission Date]])/3)*3+3,"00")</f>
        <v>06-09</v>
      </c>
      <c r="O4325" t="str" cm="1">
        <f t="array" ref="O4325">_xlfn.IFS(Table1[[#This Row],[Patient Age]]&lt;=14,"0-14",Table1[[#This Row],[Patient Age]]&lt;=29,"15-29",Table1[[#This Row],[Patient Age]]&lt;=44,"30-44",Table1[[#This Row],[Patient Age]]&lt;=59,"45-59",Table1[[#This Row],[Patient Age]]&lt;=74,"60-74",TRUE,"75+")</f>
        <v>75+</v>
      </c>
      <c r="P4325" t="str" cm="1">
        <f t="array" ref="P4325">_xlfn.IFS(Table1[[#This Row],[Patient Waittime]]&lt;=15,"0-15",Table1[[#This Row],[Patient Waittime]]&lt;=30,"16-30",Table1[[#This Row],[Patient Waittime]]&lt;=45,"31-45",Table1[[#This Row],[Patient Waittime]]&lt;=60,"46-60",TRUE,"60+")</f>
        <v>31-45</v>
      </c>
      <c r="Q4325">
        <f>--(Table1[[#This Row],[Patient Waittime]]&lt;=30)</f>
        <v>0</v>
      </c>
      <c r="R4325">
        <f>--Table1[[#This Row],[Patient Admission Flag]]</f>
        <v>0</v>
      </c>
      <c r="S4325">
        <f>--AND(Table1[[#This Row],[WithinTarget]]=1,Table1[[#This Row],[Patient Satisfaction Score]]&gt;=7)</f>
        <v>0</v>
      </c>
      <c r="T4325" t="str">
        <f>IF(LEFT(Table1[[#This Row],[Patient Gender]],1)="F","Female","Male")</f>
        <v>Male</v>
      </c>
    </row>
    <row r="4326" spans="1:20" x14ac:dyDescent="0.3">
      <c r="A4326" t="s">
        <v>4430</v>
      </c>
      <c r="B4326" s="1">
        <v>45584.782638888886</v>
      </c>
      <c r="C4326" t="s">
        <v>9</v>
      </c>
      <c r="D4326">
        <v>37</v>
      </c>
      <c r="E4326" t="s">
        <v>19</v>
      </c>
      <c r="F4326" t="s">
        <v>11</v>
      </c>
      <c r="G4326" t="b">
        <v>0</v>
      </c>
      <c r="I4326">
        <v>45</v>
      </c>
      <c r="J4326" t="b">
        <v>0</v>
      </c>
      <c r="K4326">
        <f>YEAR(Table1[[#This Row],[Patient Admission Date]])</f>
        <v>2024</v>
      </c>
      <c r="L4326" t="str">
        <f>TEXT(Table1[[#This Row],[Patient Admission Date]],"mmm")</f>
        <v>Oct</v>
      </c>
      <c r="M4326" t="str">
        <f>TEXT(Table1[[#This Row],[Patient Admission Date]],"ddd")</f>
        <v>Sat</v>
      </c>
      <c r="N4326" t="str">
        <f>TEXT(INT(HOUR(Table1[[#This Row],[Patient Admission Date]])/3)*3,"00")&amp;"-"&amp;TEXT(INT(HOUR(Table1[[#This Row],[Patient Admission Date]])/3)*3+3,"00")</f>
        <v>18-21</v>
      </c>
      <c r="O4326" t="str" cm="1">
        <f t="array" ref="O4326">_xlfn.IFS(Table1[[#This Row],[Patient Age]]&lt;=14,"0-14",Table1[[#This Row],[Patient Age]]&lt;=29,"15-29",Table1[[#This Row],[Patient Age]]&lt;=44,"30-44",Table1[[#This Row],[Patient Age]]&lt;=59,"45-59",Table1[[#This Row],[Patient Age]]&lt;=74,"60-74",TRUE,"75+")</f>
        <v>30-44</v>
      </c>
      <c r="P4326" t="str" cm="1">
        <f t="array" ref="P4326">_xlfn.IFS(Table1[[#This Row],[Patient Waittime]]&lt;=15,"0-15",Table1[[#This Row],[Patient Waittime]]&lt;=30,"16-30",Table1[[#This Row],[Patient Waittime]]&lt;=45,"31-45",Table1[[#This Row],[Patient Waittime]]&lt;=60,"46-60",TRUE,"60+")</f>
        <v>31-45</v>
      </c>
      <c r="Q4326">
        <f>--(Table1[[#This Row],[Patient Waittime]]&lt;=30)</f>
        <v>0</v>
      </c>
      <c r="R4326">
        <f>--Table1[[#This Row],[Patient Admission Flag]]</f>
        <v>0</v>
      </c>
      <c r="S4326">
        <f>--AND(Table1[[#This Row],[WithinTarget]]=1,Table1[[#This Row],[Patient Satisfaction Score]]&gt;=7)</f>
        <v>0</v>
      </c>
      <c r="T4326" t="str">
        <f>IF(LEFT(Table1[[#This Row],[Patient Gender]],1)="F","Female","Male")</f>
        <v>Male</v>
      </c>
    </row>
    <row r="4327" spans="1:20" x14ac:dyDescent="0.3">
      <c r="A4327" t="s">
        <v>4431</v>
      </c>
      <c r="B4327" s="1">
        <v>45378.932638888888</v>
      </c>
      <c r="C4327" t="s">
        <v>9</v>
      </c>
      <c r="D4327">
        <v>68</v>
      </c>
      <c r="E4327" t="s">
        <v>19</v>
      </c>
      <c r="F4327" t="s">
        <v>11</v>
      </c>
      <c r="G4327" t="b">
        <v>0</v>
      </c>
      <c r="I4327">
        <v>46</v>
      </c>
      <c r="J4327" t="b">
        <v>0</v>
      </c>
      <c r="K4327">
        <f>YEAR(Table1[[#This Row],[Patient Admission Date]])</f>
        <v>2024</v>
      </c>
      <c r="L4327" t="str">
        <f>TEXT(Table1[[#This Row],[Patient Admission Date]],"mmm")</f>
        <v>Mar</v>
      </c>
      <c r="M4327" t="str">
        <f>TEXT(Table1[[#This Row],[Patient Admission Date]],"ddd")</f>
        <v>Wed</v>
      </c>
      <c r="N4327" t="str">
        <f>TEXT(INT(HOUR(Table1[[#This Row],[Patient Admission Date]])/3)*3,"00")&amp;"-"&amp;TEXT(INT(HOUR(Table1[[#This Row],[Patient Admission Date]])/3)*3+3,"00")</f>
        <v>21-24</v>
      </c>
      <c r="O4327" t="str" cm="1">
        <f t="array" ref="O4327">_xlfn.IFS(Table1[[#This Row],[Patient Age]]&lt;=14,"0-14",Table1[[#This Row],[Patient Age]]&lt;=29,"15-29",Table1[[#This Row],[Patient Age]]&lt;=44,"30-44",Table1[[#This Row],[Patient Age]]&lt;=59,"45-59",Table1[[#This Row],[Patient Age]]&lt;=74,"60-74",TRUE,"75+")</f>
        <v>60-74</v>
      </c>
      <c r="P4327" t="str" cm="1">
        <f t="array" ref="P4327">_xlfn.IFS(Table1[[#This Row],[Patient Waittime]]&lt;=15,"0-15",Table1[[#This Row],[Patient Waittime]]&lt;=30,"16-30",Table1[[#This Row],[Patient Waittime]]&lt;=45,"31-45",Table1[[#This Row],[Patient Waittime]]&lt;=60,"46-60",TRUE,"60+")</f>
        <v>46-60</v>
      </c>
      <c r="Q4327">
        <f>--(Table1[[#This Row],[Patient Waittime]]&lt;=30)</f>
        <v>0</v>
      </c>
      <c r="R4327">
        <f>--Table1[[#This Row],[Patient Admission Flag]]</f>
        <v>0</v>
      </c>
      <c r="S4327">
        <f>--AND(Table1[[#This Row],[WithinTarget]]=1,Table1[[#This Row],[Patient Satisfaction Score]]&gt;=7)</f>
        <v>0</v>
      </c>
      <c r="T4327" t="str">
        <f>IF(LEFT(Table1[[#This Row],[Patient Gender]],1)="F","Female","Male")</f>
        <v>Male</v>
      </c>
    </row>
    <row r="4328" spans="1:20" x14ac:dyDescent="0.3">
      <c r="A4328" t="s">
        <v>4432</v>
      </c>
      <c r="B4328" s="1">
        <v>45350.709722222222</v>
      </c>
      <c r="C4328" t="s">
        <v>9</v>
      </c>
      <c r="D4328">
        <v>21</v>
      </c>
      <c r="E4328" t="s">
        <v>19</v>
      </c>
      <c r="F4328" t="s">
        <v>11</v>
      </c>
      <c r="G4328" t="b">
        <v>0</v>
      </c>
      <c r="I4328">
        <v>55</v>
      </c>
      <c r="J4328" t="b">
        <v>0</v>
      </c>
      <c r="K4328">
        <f>YEAR(Table1[[#This Row],[Patient Admission Date]])</f>
        <v>2024</v>
      </c>
      <c r="L4328" t="str">
        <f>TEXT(Table1[[#This Row],[Patient Admission Date]],"mmm")</f>
        <v>Feb</v>
      </c>
      <c r="M4328" t="str">
        <f>TEXT(Table1[[#This Row],[Patient Admission Date]],"ddd")</f>
        <v>Wed</v>
      </c>
      <c r="N4328" t="str">
        <f>TEXT(INT(HOUR(Table1[[#This Row],[Patient Admission Date]])/3)*3,"00")&amp;"-"&amp;TEXT(INT(HOUR(Table1[[#This Row],[Patient Admission Date]])/3)*3+3,"00")</f>
        <v>15-18</v>
      </c>
      <c r="O4328" t="str" cm="1">
        <f t="array" ref="O4328">_xlfn.IFS(Table1[[#This Row],[Patient Age]]&lt;=14,"0-14",Table1[[#This Row],[Patient Age]]&lt;=29,"15-29",Table1[[#This Row],[Patient Age]]&lt;=44,"30-44",Table1[[#This Row],[Patient Age]]&lt;=59,"45-59",Table1[[#This Row],[Patient Age]]&lt;=74,"60-74",TRUE,"75+")</f>
        <v>15-29</v>
      </c>
      <c r="P4328" t="str" cm="1">
        <f t="array" ref="P4328">_xlfn.IFS(Table1[[#This Row],[Patient Waittime]]&lt;=15,"0-15",Table1[[#This Row],[Patient Waittime]]&lt;=30,"16-30",Table1[[#This Row],[Patient Waittime]]&lt;=45,"31-45",Table1[[#This Row],[Patient Waittime]]&lt;=60,"46-60",TRUE,"60+")</f>
        <v>46-60</v>
      </c>
      <c r="Q4328">
        <f>--(Table1[[#This Row],[Patient Waittime]]&lt;=30)</f>
        <v>0</v>
      </c>
      <c r="R4328">
        <f>--Table1[[#This Row],[Patient Admission Flag]]</f>
        <v>0</v>
      </c>
      <c r="S4328">
        <f>--AND(Table1[[#This Row],[WithinTarget]]=1,Table1[[#This Row],[Patient Satisfaction Score]]&gt;=7)</f>
        <v>0</v>
      </c>
      <c r="T4328" t="str">
        <f>IF(LEFT(Table1[[#This Row],[Patient Gender]],1)="F","Female","Male")</f>
        <v>Male</v>
      </c>
    </row>
    <row r="4329" spans="1:20" x14ac:dyDescent="0.3">
      <c r="A4329" t="s">
        <v>4433</v>
      </c>
      <c r="B4329" s="1">
        <v>45432.220833333333</v>
      </c>
      <c r="C4329" t="s">
        <v>9</v>
      </c>
      <c r="D4329">
        <v>53</v>
      </c>
      <c r="E4329" t="s">
        <v>19</v>
      </c>
      <c r="F4329" t="s">
        <v>11</v>
      </c>
      <c r="G4329" t="b">
        <v>0</v>
      </c>
      <c r="I4329">
        <v>23</v>
      </c>
      <c r="J4329" t="b">
        <v>0</v>
      </c>
      <c r="K4329">
        <f>YEAR(Table1[[#This Row],[Patient Admission Date]])</f>
        <v>2024</v>
      </c>
      <c r="L4329" t="str">
        <f>TEXT(Table1[[#This Row],[Patient Admission Date]],"mmm")</f>
        <v>May</v>
      </c>
      <c r="M4329" t="str">
        <f>TEXT(Table1[[#This Row],[Patient Admission Date]],"ddd")</f>
        <v>Mon</v>
      </c>
      <c r="N4329" t="str">
        <f>TEXT(INT(HOUR(Table1[[#This Row],[Patient Admission Date]])/3)*3,"00")&amp;"-"&amp;TEXT(INT(HOUR(Table1[[#This Row],[Patient Admission Date]])/3)*3+3,"00")</f>
        <v>03-06</v>
      </c>
      <c r="O4329" t="str" cm="1">
        <f t="array" ref="O4329">_xlfn.IFS(Table1[[#This Row],[Patient Age]]&lt;=14,"0-14",Table1[[#This Row],[Patient Age]]&lt;=29,"15-29",Table1[[#This Row],[Patient Age]]&lt;=44,"30-44",Table1[[#This Row],[Patient Age]]&lt;=59,"45-59",Table1[[#This Row],[Patient Age]]&lt;=74,"60-74",TRUE,"75+")</f>
        <v>45-59</v>
      </c>
      <c r="P4329" t="str" cm="1">
        <f t="array" ref="P4329">_xlfn.IFS(Table1[[#This Row],[Patient Waittime]]&lt;=15,"0-15",Table1[[#This Row],[Patient Waittime]]&lt;=30,"16-30",Table1[[#This Row],[Patient Waittime]]&lt;=45,"31-45",Table1[[#This Row],[Patient Waittime]]&lt;=60,"46-60",TRUE,"60+")</f>
        <v>16-30</v>
      </c>
      <c r="Q4329">
        <f>--(Table1[[#This Row],[Patient Waittime]]&lt;=30)</f>
        <v>1</v>
      </c>
      <c r="R4329">
        <f>--Table1[[#This Row],[Patient Admission Flag]]</f>
        <v>0</v>
      </c>
      <c r="S4329">
        <f>--AND(Table1[[#This Row],[WithinTarget]]=1,Table1[[#This Row],[Patient Satisfaction Score]]&gt;=7)</f>
        <v>0</v>
      </c>
      <c r="T4329" t="str">
        <f>IF(LEFT(Table1[[#This Row],[Patient Gender]],1)="F","Female","Male")</f>
        <v>Male</v>
      </c>
    </row>
    <row r="4330" spans="1:20" x14ac:dyDescent="0.3">
      <c r="A4330" t="s">
        <v>4434</v>
      </c>
      <c r="B4330" s="1">
        <v>45441.274305555555</v>
      </c>
      <c r="C4330" t="s">
        <v>9</v>
      </c>
      <c r="D4330">
        <v>30</v>
      </c>
      <c r="E4330" t="s">
        <v>19</v>
      </c>
      <c r="F4330" t="s">
        <v>11</v>
      </c>
      <c r="G4330" t="b">
        <v>0</v>
      </c>
      <c r="I4330">
        <v>48</v>
      </c>
      <c r="J4330" t="b">
        <v>0</v>
      </c>
      <c r="K4330">
        <f>YEAR(Table1[[#This Row],[Patient Admission Date]])</f>
        <v>2024</v>
      </c>
      <c r="L4330" t="str">
        <f>TEXT(Table1[[#This Row],[Patient Admission Date]],"mmm")</f>
        <v>May</v>
      </c>
      <c r="M4330" t="str">
        <f>TEXT(Table1[[#This Row],[Patient Admission Date]],"ddd")</f>
        <v>Wed</v>
      </c>
      <c r="N4330" t="str">
        <f>TEXT(INT(HOUR(Table1[[#This Row],[Patient Admission Date]])/3)*3,"00")&amp;"-"&amp;TEXT(INT(HOUR(Table1[[#This Row],[Patient Admission Date]])/3)*3+3,"00")</f>
        <v>06-09</v>
      </c>
      <c r="O4330" t="str" cm="1">
        <f t="array" ref="O4330">_xlfn.IFS(Table1[[#This Row],[Patient Age]]&lt;=14,"0-14",Table1[[#This Row],[Patient Age]]&lt;=29,"15-29",Table1[[#This Row],[Patient Age]]&lt;=44,"30-44",Table1[[#This Row],[Patient Age]]&lt;=59,"45-59",Table1[[#This Row],[Patient Age]]&lt;=74,"60-74",TRUE,"75+")</f>
        <v>30-44</v>
      </c>
      <c r="P4330" t="str" cm="1">
        <f t="array" ref="P4330">_xlfn.IFS(Table1[[#This Row],[Patient Waittime]]&lt;=15,"0-15",Table1[[#This Row],[Patient Waittime]]&lt;=30,"16-30",Table1[[#This Row],[Patient Waittime]]&lt;=45,"31-45",Table1[[#This Row],[Patient Waittime]]&lt;=60,"46-60",TRUE,"60+")</f>
        <v>46-60</v>
      </c>
      <c r="Q4330">
        <f>--(Table1[[#This Row],[Patient Waittime]]&lt;=30)</f>
        <v>0</v>
      </c>
      <c r="R4330">
        <f>--Table1[[#This Row],[Patient Admission Flag]]</f>
        <v>0</v>
      </c>
      <c r="S4330">
        <f>--AND(Table1[[#This Row],[WithinTarget]]=1,Table1[[#This Row],[Patient Satisfaction Score]]&gt;=7)</f>
        <v>0</v>
      </c>
      <c r="T4330" t="str">
        <f>IF(LEFT(Table1[[#This Row],[Patient Gender]],1)="F","Female","Male")</f>
        <v>Male</v>
      </c>
    </row>
    <row r="4331" spans="1:20" x14ac:dyDescent="0.3">
      <c r="A4331" t="s">
        <v>4435</v>
      </c>
      <c r="B4331" s="1">
        <v>45388.052083333336</v>
      </c>
      <c r="C4331" t="s">
        <v>9</v>
      </c>
      <c r="D4331">
        <v>28</v>
      </c>
      <c r="E4331" t="s">
        <v>19</v>
      </c>
      <c r="F4331" t="s">
        <v>11</v>
      </c>
      <c r="G4331" t="b">
        <v>0</v>
      </c>
      <c r="I4331">
        <v>54</v>
      </c>
      <c r="J4331" t="b">
        <v>0</v>
      </c>
      <c r="K4331">
        <f>YEAR(Table1[[#This Row],[Patient Admission Date]])</f>
        <v>2024</v>
      </c>
      <c r="L4331" t="str">
        <f>TEXT(Table1[[#This Row],[Patient Admission Date]],"mmm")</f>
        <v>Apr</v>
      </c>
      <c r="M4331" t="str">
        <f>TEXT(Table1[[#This Row],[Patient Admission Date]],"ddd")</f>
        <v>Sat</v>
      </c>
      <c r="N4331" t="str">
        <f>TEXT(INT(HOUR(Table1[[#This Row],[Patient Admission Date]])/3)*3,"00")&amp;"-"&amp;TEXT(INT(HOUR(Table1[[#This Row],[Patient Admission Date]])/3)*3+3,"00")</f>
        <v>00-03</v>
      </c>
      <c r="O4331" t="str" cm="1">
        <f t="array" ref="O4331">_xlfn.IFS(Table1[[#This Row],[Patient Age]]&lt;=14,"0-14",Table1[[#This Row],[Patient Age]]&lt;=29,"15-29",Table1[[#This Row],[Patient Age]]&lt;=44,"30-44",Table1[[#This Row],[Patient Age]]&lt;=59,"45-59",Table1[[#This Row],[Patient Age]]&lt;=74,"60-74",TRUE,"75+")</f>
        <v>15-29</v>
      </c>
      <c r="P4331" t="str" cm="1">
        <f t="array" ref="P4331">_xlfn.IFS(Table1[[#This Row],[Patient Waittime]]&lt;=15,"0-15",Table1[[#This Row],[Patient Waittime]]&lt;=30,"16-30",Table1[[#This Row],[Patient Waittime]]&lt;=45,"31-45",Table1[[#This Row],[Patient Waittime]]&lt;=60,"46-60",TRUE,"60+")</f>
        <v>46-60</v>
      </c>
      <c r="Q4331">
        <f>--(Table1[[#This Row],[Patient Waittime]]&lt;=30)</f>
        <v>0</v>
      </c>
      <c r="R4331">
        <f>--Table1[[#This Row],[Patient Admission Flag]]</f>
        <v>0</v>
      </c>
      <c r="S4331">
        <f>--AND(Table1[[#This Row],[WithinTarget]]=1,Table1[[#This Row],[Patient Satisfaction Score]]&gt;=7)</f>
        <v>0</v>
      </c>
      <c r="T4331" t="str">
        <f>IF(LEFT(Table1[[#This Row],[Patient Gender]],1)="F","Female","Male")</f>
        <v>Male</v>
      </c>
    </row>
    <row r="4332" spans="1:20" x14ac:dyDescent="0.3">
      <c r="A4332" t="s">
        <v>4436</v>
      </c>
      <c r="B4332" s="1">
        <v>45509.979861111111</v>
      </c>
      <c r="C4332" t="s">
        <v>9</v>
      </c>
      <c r="D4332">
        <v>60</v>
      </c>
      <c r="E4332" t="s">
        <v>19</v>
      </c>
      <c r="F4332" t="s">
        <v>11</v>
      </c>
      <c r="G4332" t="b">
        <v>0</v>
      </c>
      <c r="I4332">
        <v>54</v>
      </c>
      <c r="J4332" t="b">
        <v>0</v>
      </c>
      <c r="K4332">
        <f>YEAR(Table1[[#This Row],[Patient Admission Date]])</f>
        <v>2024</v>
      </c>
      <c r="L4332" t="str">
        <f>TEXT(Table1[[#This Row],[Patient Admission Date]],"mmm")</f>
        <v>Aug</v>
      </c>
      <c r="M4332" t="str">
        <f>TEXT(Table1[[#This Row],[Patient Admission Date]],"ddd")</f>
        <v>Mon</v>
      </c>
      <c r="N4332" t="str">
        <f>TEXT(INT(HOUR(Table1[[#This Row],[Patient Admission Date]])/3)*3,"00")&amp;"-"&amp;TEXT(INT(HOUR(Table1[[#This Row],[Patient Admission Date]])/3)*3+3,"00")</f>
        <v>21-24</v>
      </c>
      <c r="O4332" t="str" cm="1">
        <f t="array" ref="O4332">_xlfn.IFS(Table1[[#This Row],[Patient Age]]&lt;=14,"0-14",Table1[[#This Row],[Patient Age]]&lt;=29,"15-29",Table1[[#This Row],[Patient Age]]&lt;=44,"30-44",Table1[[#This Row],[Patient Age]]&lt;=59,"45-59",Table1[[#This Row],[Patient Age]]&lt;=74,"60-74",TRUE,"75+")</f>
        <v>60-74</v>
      </c>
      <c r="P4332" t="str" cm="1">
        <f t="array" ref="P4332">_xlfn.IFS(Table1[[#This Row],[Patient Waittime]]&lt;=15,"0-15",Table1[[#This Row],[Patient Waittime]]&lt;=30,"16-30",Table1[[#This Row],[Patient Waittime]]&lt;=45,"31-45",Table1[[#This Row],[Patient Waittime]]&lt;=60,"46-60",TRUE,"60+")</f>
        <v>46-60</v>
      </c>
      <c r="Q4332">
        <f>--(Table1[[#This Row],[Patient Waittime]]&lt;=30)</f>
        <v>0</v>
      </c>
      <c r="R4332">
        <f>--Table1[[#This Row],[Patient Admission Flag]]</f>
        <v>0</v>
      </c>
      <c r="S4332">
        <f>--AND(Table1[[#This Row],[WithinTarget]]=1,Table1[[#This Row],[Patient Satisfaction Score]]&gt;=7)</f>
        <v>0</v>
      </c>
      <c r="T4332" t="str">
        <f>IF(LEFT(Table1[[#This Row],[Patient Gender]],1)="F","Female","Male")</f>
        <v>Male</v>
      </c>
    </row>
    <row r="4333" spans="1:20" x14ac:dyDescent="0.3">
      <c r="A4333" t="s">
        <v>4437</v>
      </c>
      <c r="B4333" s="1">
        <v>45201.723611111112</v>
      </c>
      <c r="C4333" t="s">
        <v>9</v>
      </c>
      <c r="D4333">
        <v>56</v>
      </c>
      <c r="E4333" t="s">
        <v>19</v>
      </c>
      <c r="F4333" t="s">
        <v>11</v>
      </c>
      <c r="G4333" t="b">
        <v>0</v>
      </c>
      <c r="I4333">
        <v>57</v>
      </c>
      <c r="J4333" t="b">
        <v>0</v>
      </c>
      <c r="K4333">
        <f>YEAR(Table1[[#This Row],[Patient Admission Date]])</f>
        <v>2023</v>
      </c>
      <c r="L4333" t="str">
        <f>TEXT(Table1[[#This Row],[Patient Admission Date]],"mmm")</f>
        <v>Oct</v>
      </c>
      <c r="M4333" t="str">
        <f>TEXT(Table1[[#This Row],[Patient Admission Date]],"ddd")</f>
        <v>Mon</v>
      </c>
      <c r="N4333" t="str">
        <f>TEXT(INT(HOUR(Table1[[#This Row],[Patient Admission Date]])/3)*3,"00")&amp;"-"&amp;TEXT(INT(HOUR(Table1[[#This Row],[Patient Admission Date]])/3)*3+3,"00")</f>
        <v>15-18</v>
      </c>
      <c r="O4333" t="str" cm="1">
        <f t="array" ref="O4333">_xlfn.IFS(Table1[[#This Row],[Patient Age]]&lt;=14,"0-14",Table1[[#This Row],[Patient Age]]&lt;=29,"15-29",Table1[[#This Row],[Patient Age]]&lt;=44,"30-44",Table1[[#This Row],[Patient Age]]&lt;=59,"45-59",Table1[[#This Row],[Patient Age]]&lt;=74,"60-74",TRUE,"75+")</f>
        <v>45-59</v>
      </c>
      <c r="P4333" t="str" cm="1">
        <f t="array" ref="P4333">_xlfn.IFS(Table1[[#This Row],[Patient Waittime]]&lt;=15,"0-15",Table1[[#This Row],[Patient Waittime]]&lt;=30,"16-30",Table1[[#This Row],[Patient Waittime]]&lt;=45,"31-45",Table1[[#This Row],[Patient Waittime]]&lt;=60,"46-60",TRUE,"60+")</f>
        <v>46-60</v>
      </c>
      <c r="Q4333">
        <f>--(Table1[[#This Row],[Patient Waittime]]&lt;=30)</f>
        <v>0</v>
      </c>
      <c r="R4333">
        <f>--Table1[[#This Row],[Patient Admission Flag]]</f>
        <v>0</v>
      </c>
      <c r="S4333">
        <f>--AND(Table1[[#This Row],[WithinTarget]]=1,Table1[[#This Row],[Patient Satisfaction Score]]&gt;=7)</f>
        <v>0</v>
      </c>
      <c r="T4333" t="str">
        <f>IF(LEFT(Table1[[#This Row],[Patient Gender]],1)="F","Female","Male")</f>
        <v>Male</v>
      </c>
    </row>
    <row r="4334" spans="1:20" x14ac:dyDescent="0.3">
      <c r="A4334" t="s">
        <v>4438</v>
      </c>
      <c r="B4334" s="1">
        <v>45050.34097222222</v>
      </c>
      <c r="C4334" t="s">
        <v>9</v>
      </c>
      <c r="D4334">
        <v>3</v>
      </c>
      <c r="E4334" t="s">
        <v>19</v>
      </c>
      <c r="F4334" t="s">
        <v>11</v>
      </c>
      <c r="G4334" t="b">
        <v>0</v>
      </c>
      <c r="I4334">
        <v>31</v>
      </c>
      <c r="J4334" t="b">
        <v>0</v>
      </c>
      <c r="K4334">
        <f>YEAR(Table1[[#This Row],[Patient Admission Date]])</f>
        <v>2023</v>
      </c>
      <c r="L4334" t="str">
        <f>TEXT(Table1[[#This Row],[Patient Admission Date]],"mmm")</f>
        <v>May</v>
      </c>
      <c r="M4334" t="str">
        <f>TEXT(Table1[[#This Row],[Patient Admission Date]],"ddd")</f>
        <v>Thu</v>
      </c>
      <c r="N4334" t="str">
        <f>TEXT(INT(HOUR(Table1[[#This Row],[Patient Admission Date]])/3)*3,"00")&amp;"-"&amp;TEXT(INT(HOUR(Table1[[#This Row],[Patient Admission Date]])/3)*3+3,"00")</f>
        <v>06-09</v>
      </c>
      <c r="O4334" t="str" cm="1">
        <f t="array" ref="O4334">_xlfn.IFS(Table1[[#This Row],[Patient Age]]&lt;=14,"0-14",Table1[[#This Row],[Patient Age]]&lt;=29,"15-29",Table1[[#This Row],[Patient Age]]&lt;=44,"30-44",Table1[[#This Row],[Patient Age]]&lt;=59,"45-59",Table1[[#This Row],[Patient Age]]&lt;=74,"60-74",TRUE,"75+")</f>
        <v>0-14</v>
      </c>
      <c r="P4334" t="str" cm="1">
        <f t="array" ref="P4334">_xlfn.IFS(Table1[[#This Row],[Patient Waittime]]&lt;=15,"0-15",Table1[[#This Row],[Patient Waittime]]&lt;=30,"16-30",Table1[[#This Row],[Patient Waittime]]&lt;=45,"31-45",Table1[[#This Row],[Patient Waittime]]&lt;=60,"46-60",TRUE,"60+")</f>
        <v>31-45</v>
      </c>
      <c r="Q4334">
        <f>--(Table1[[#This Row],[Patient Waittime]]&lt;=30)</f>
        <v>0</v>
      </c>
      <c r="R4334">
        <f>--Table1[[#This Row],[Patient Admission Flag]]</f>
        <v>0</v>
      </c>
      <c r="S4334">
        <f>--AND(Table1[[#This Row],[WithinTarget]]=1,Table1[[#This Row],[Patient Satisfaction Score]]&gt;=7)</f>
        <v>0</v>
      </c>
      <c r="T4334" t="str">
        <f>IF(LEFT(Table1[[#This Row],[Patient Gender]],1)="F","Female","Male")</f>
        <v>Male</v>
      </c>
    </row>
    <row r="4335" spans="1:20" x14ac:dyDescent="0.3">
      <c r="A4335" t="s">
        <v>4439</v>
      </c>
      <c r="B4335" s="1">
        <v>45348.459722222222</v>
      </c>
      <c r="C4335" t="s">
        <v>9</v>
      </c>
      <c r="D4335">
        <v>38</v>
      </c>
      <c r="E4335" t="s">
        <v>19</v>
      </c>
      <c r="F4335" t="s">
        <v>11</v>
      </c>
      <c r="G4335" t="b">
        <v>0</v>
      </c>
      <c r="I4335">
        <v>36</v>
      </c>
      <c r="J4335" t="b">
        <v>0</v>
      </c>
      <c r="K4335">
        <f>YEAR(Table1[[#This Row],[Patient Admission Date]])</f>
        <v>2024</v>
      </c>
      <c r="L4335" t="str">
        <f>TEXT(Table1[[#This Row],[Patient Admission Date]],"mmm")</f>
        <v>Feb</v>
      </c>
      <c r="M4335" t="str">
        <f>TEXT(Table1[[#This Row],[Patient Admission Date]],"ddd")</f>
        <v>Mon</v>
      </c>
      <c r="N4335" t="str">
        <f>TEXT(INT(HOUR(Table1[[#This Row],[Patient Admission Date]])/3)*3,"00")&amp;"-"&amp;TEXT(INT(HOUR(Table1[[#This Row],[Patient Admission Date]])/3)*3+3,"00")</f>
        <v>09-12</v>
      </c>
      <c r="O4335" t="str" cm="1">
        <f t="array" ref="O4335">_xlfn.IFS(Table1[[#This Row],[Patient Age]]&lt;=14,"0-14",Table1[[#This Row],[Patient Age]]&lt;=29,"15-29",Table1[[#This Row],[Patient Age]]&lt;=44,"30-44",Table1[[#This Row],[Patient Age]]&lt;=59,"45-59",Table1[[#This Row],[Patient Age]]&lt;=74,"60-74",TRUE,"75+")</f>
        <v>30-44</v>
      </c>
      <c r="P4335" t="str" cm="1">
        <f t="array" ref="P4335">_xlfn.IFS(Table1[[#This Row],[Patient Waittime]]&lt;=15,"0-15",Table1[[#This Row],[Patient Waittime]]&lt;=30,"16-30",Table1[[#This Row],[Patient Waittime]]&lt;=45,"31-45",Table1[[#This Row],[Patient Waittime]]&lt;=60,"46-60",TRUE,"60+")</f>
        <v>31-45</v>
      </c>
      <c r="Q4335">
        <f>--(Table1[[#This Row],[Patient Waittime]]&lt;=30)</f>
        <v>0</v>
      </c>
      <c r="R4335">
        <f>--Table1[[#This Row],[Patient Admission Flag]]</f>
        <v>0</v>
      </c>
      <c r="S4335">
        <f>--AND(Table1[[#This Row],[WithinTarget]]=1,Table1[[#This Row],[Patient Satisfaction Score]]&gt;=7)</f>
        <v>0</v>
      </c>
      <c r="T4335" t="str">
        <f>IF(LEFT(Table1[[#This Row],[Patient Gender]],1)="F","Female","Male")</f>
        <v>Male</v>
      </c>
    </row>
    <row r="4336" spans="1:20" x14ac:dyDescent="0.3">
      <c r="A4336" t="s">
        <v>4440</v>
      </c>
      <c r="B4336" s="1">
        <v>45284.383333333331</v>
      </c>
      <c r="C4336" t="s">
        <v>9</v>
      </c>
      <c r="D4336">
        <v>4</v>
      </c>
      <c r="E4336" t="s">
        <v>19</v>
      </c>
      <c r="F4336" t="s">
        <v>11</v>
      </c>
      <c r="G4336" t="b">
        <v>0</v>
      </c>
      <c r="I4336">
        <v>41</v>
      </c>
      <c r="J4336" t="b">
        <v>0</v>
      </c>
      <c r="K4336">
        <f>YEAR(Table1[[#This Row],[Patient Admission Date]])</f>
        <v>2023</v>
      </c>
      <c r="L4336" t="str">
        <f>TEXT(Table1[[#This Row],[Patient Admission Date]],"mmm")</f>
        <v>Dec</v>
      </c>
      <c r="M4336" t="str">
        <f>TEXT(Table1[[#This Row],[Patient Admission Date]],"ddd")</f>
        <v>Sun</v>
      </c>
      <c r="N4336" t="str">
        <f>TEXT(INT(HOUR(Table1[[#This Row],[Patient Admission Date]])/3)*3,"00")&amp;"-"&amp;TEXT(INT(HOUR(Table1[[#This Row],[Patient Admission Date]])/3)*3+3,"00")</f>
        <v>09-12</v>
      </c>
      <c r="O4336" t="str" cm="1">
        <f t="array" ref="O4336">_xlfn.IFS(Table1[[#This Row],[Patient Age]]&lt;=14,"0-14",Table1[[#This Row],[Patient Age]]&lt;=29,"15-29",Table1[[#This Row],[Patient Age]]&lt;=44,"30-44",Table1[[#This Row],[Patient Age]]&lt;=59,"45-59",Table1[[#This Row],[Patient Age]]&lt;=74,"60-74",TRUE,"75+")</f>
        <v>0-14</v>
      </c>
      <c r="P4336" t="str" cm="1">
        <f t="array" ref="P4336">_xlfn.IFS(Table1[[#This Row],[Patient Waittime]]&lt;=15,"0-15",Table1[[#This Row],[Patient Waittime]]&lt;=30,"16-30",Table1[[#This Row],[Patient Waittime]]&lt;=45,"31-45",Table1[[#This Row],[Patient Waittime]]&lt;=60,"46-60",TRUE,"60+")</f>
        <v>31-45</v>
      </c>
      <c r="Q4336">
        <f>--(Table1[[#This Row],[Patient Waittime]]&lt;=30)</f>
        <v>0</v>
      </c>
      <c r="R4336">
        <f>--Table1[[#This Row],[Patient Admission Flag]]</f>
        <v>0</v>
      </c>
      <c r="S4336">
        <f>--AND(Table1[[#This Row],[WithinTarget]]=1,Table1[[#This Row],[Patient Satisfaction Score]]&gt;=7)</f>
        <v>0</v>
      </c>
      <c r="T4336" t="str">
        <f>IF(LEFT(Table1[[#This Row],[Patient Gender]],1)="F","Female","Male")</f>
        <v>Male</v>
      </c>
    </row>
    <row r="4337" spans="1:20" x14ac:dyDescent="0.3">
      <c r="A4337" t="s">
        <v>4441</v>
      </c>
      <c r="B4337" s="1">
        <v>45064.144444444442</v>
      </c>
      <c r="C4337" t="s">
        <v>9</v>
      </c>
      <c r="D4337">
        <v>60</v>
      </c>
      <c r="E4337" t="s">
        <v>19</v>
      </c>
      <c r="F4337" t="s">
        <v>11</v>
      </c>
      <c r="G4337" t="b">
        <v>0</v>
      </c>
      <c r="I4337">
        <v>41</v>
      </c>
      <c r="J4337" t="b">
        <v>0</v>
      </c>
      <c r="K4337">
        <f>YEAR(Table1[[#This Row],[Patient Admission Date]])</f>
        <v>2023</v>
      </c>
      <c r="L4337" t="str">
        <f>TEXT(Table1[[#This Row],[Patient Admission Date]],"mmm")</f>
        <v>May</v>
      </c>
      <c r="M4337" t="str">
        <f>TEXT(Table1[[#This Row],[Patient Admission Date]],"ddd")</f>
        <v>Thu</v>
      </c>
      <c r="N4337" t="str">
        <f>TEXT(INT(HOUR(Table1[[#This Row],[Patient Admission Date]])/3)*3,"00")&amp;"-"&amp;TEXT(INT(HOUR(Table1[[#This Row],[Patient Admission Date]])/3)*3+3,"00")</f>
        <v>03-06</v>
      </c>
      <c r="O4337" t="str" cm="1">
        <f t="array" ref="O4337">_xlfn.IFS(Table1[[#This Row],[Patient Age]]&lt;=14,"0-14",Table1[[#This Row],[Patient Age]]&lt;=29,"15-29",Table1[[#This Row],[Patient Age]]&lt;=44,"30-44",Table1[[#This Row],[Patient Age]]&lt;=59,"45-59",Table1[[#This Row],[Patient Age]]&lt;=74,"60-74",TRUE,"75+")</f>
        <v>60-74</v>
      </c>
      <c r="P4337" t="str" cm="1">
        <f t="array" ref="P4337">_xlfn.IFS(Table1[[#This Row],[Patient Waittime]]&lt;=15,"0-15",Table1[[#This Row],[Patient Waittime]]&lt;=30,"16-30",Table1[[#This Row],[Patient Waittime]]&lt;=45,"31-45",Table1[[#This Row],[Patient Waittime]]&lt;=60,"46-60",TRUE,"60+")</f>
        <v>31-45</v>
      </c>
      <c r="Q4337">
        <f>--(Table1[[#This Row],[Patient Waittime]]&lt;=30)</f>
        <v>0</v>
      </c>
      <c r="R4337">
        <f>--Table1[[#This Row],[Patient Admission Flag]]</f>
        <v>0</v>
      </c>
      <c r="S4337">
        <f>--AND(Table1[[#This Row],[WithinTarget]]=1,Table1[[#This Row],[Patient Satisfaction Score]]&gt;=7)</f>
        <v>0</v>
      </c>
      <c r="T4337" t="str">
        <f>IF(LEFT(Table1[[#This Row],[Patient Gender]],1)="F","Female","Male")</f>
        <v>Male</v>
      </c>
    </row>
    <row r="4338" spans="1:20" x14ac:dyDescent="0.3">
      <c r="A4338" t="s">
        <v>4442</v>
      </c>
      <c r="B4338" s="1">
        <v>45341.022222222222</v>
      </c>
      <c r="C4338" t="s">
        <v>9</v>
      </c>
      <c r="D4338">
        <v>22</v>
      </c>
      <c r="E4338" t="s">
        <v>19</v>
      </c>
      <c r="F4338" t="s">
        <v>11</v>
      </c>
      <c r="G4338" t="b">
        <v>0</v>
      </c>
      <c r="I4338">
        <v>46</v>
      </c>
      <c r="J4338" t="b">
        <v>0</v>
      </c>
      <c r="K4338">
        <f>YEAR(Table1[[#This Row],[Patient Admission Date]])</f>
        <v>2024</v>
      </c>
      <c r="L4338" t="str">
        <f>TEXT(Table1[[#This Row],[Patient Admission Date]],"mmm")</f>
        <v>Feb</v>
      </c>
      <c r="M4338" t="str">
        <f>TEXT(Table1[[#This Row],[Patient Admission Date]],"ddd")</f>
        <v>Mon</v>
      </c>
      <c r="N4338" t="str">
        <f>TEXT(INT(HOUR(Table1[[#This Row],[Patient Admission Date]])/3)*3,"00")&amp;"-"&amp;TEXT(INT(HOUR(Table1[[#This Row],[Patient Admission Date]])/3)*3+3,"00")</f>
        <v>00-03</v>
      </c>
      <c r="O4338" t="str" cm="1">
        <f t="array" ref="O4338">_xlfn.IFS(Table1[[#This Row],[Patient Age]]&lt;=14,"0-14",Table1[[#This Row],[Patient Age]]&lt;=29,"15-29",Table1[[#This Row],[Patient Age]]&lt;=44,"30-44",Table1[[#This Row],[Patient Age]]&lt;=59,"45-59",Table1[[#This Row],[Patient Age]]&lt;=74,"60-74",TRUE,"75+")</f>
        <v>15-29</v>
      </c>
      <c r="P4338" t="str" cm="1">
        <f t="array" ref="P4338">_xlfn.IFS(Table1[[#This Row],[Patient Waittime]]&lt;=15,"0-15",Table1[[#This Row],[Patient Waittime]]&lt;=30,"16-30",Table1[[#This Row],[Patient Waittime]]&lt;=45,"31-45",Table1[[#This Row],[Patient Waittime]]&lt;=60,"46-60",TRUE,"60+")</f>
        <v>46-60</v>
      </c>
      <c r="Q4338">
        <f>--(Table1[[#This Row],[Patient Waittime]]&lt;=30)</f>
        <v>0</v>
      </c>
      <c r="R4338">
        <f>--Table1[[#This Row],[Patient Admission Flag]]</f>
        <v>0</v>
      </c>
      <c r="S4338">
        <f>--AND(Table1[[#This Row],[WithinTarget]]=1,Table1[[#This Row],[Patient Satisfaction Score]]&gt;=7)</f>
        <v>0</v>
      </c>
      <c r="T4338" t="str">
        <f>IF(LEFT(Table1[[#This Row],[Patient Gender]],1)="F","Female","Male")</f>
        <v>Male</v>
      </c>
    </row>
    <row r="4339" spans="1:20" x14ac:dyDescent="0.3">
      <c r="A4339" t="s">
        <v>4443</v>
      </c>
      <c r="B4339" s="1">
        <v>45266.015277777777</v>
      </c>
      <c r="C4339" t="s">
        <v>9</v>
      </c>
      <c r="D4339">
        <v>55</v>
      </c>
      <c r="E4339" t="s">
        <v>19</v>
      </c>
      <c r="F4339" t="s">
        <v>11</v>
      </c>
      <c r="G4339" t="b">
        <v>0</v>
      </c>
      <c r="I4339">
        <v>47</v>
      </c>
      <c r="J4339" t="b">
        <v>0</v>
      </c>
      <c r="K4339">
        <f>YEAR(Table1[[#This Row],[Patient Admission Date]])</f>
        <v>2023</v>
      </c>
      <c r="L4339" t="str">
        <f>TEXT(Table1[[#This Row],[Patient Admission Date]],"mmm")</f>
        <v>Dec</v>
      </c>
      <c r="M4339" t="str">
        <f>TEXT(Table1[[#This Row],[Patient Admission Date]],"ddd")</f>
        <v>Wed</v>
      </c>
      <c r="N4339" t="str">
        <f>TEXT(INT(HOUR(Table1[[#This Row],[Patient Admission Date]])/3)*3,"00")&amp;"-"&amp;TEXT(INT(HOUR(Table1[[#This Row],[Patient Admission Date]])/3)*3+3,"00")</f>
        <v>00-03</v>
      </c>
      <c r="O4339" t="str" cm="1">
        <f t="array" ref="O4339">_xlfn.IFS(Table1[[#This Row],[Patient Age]]&lt;=14,"0-14",Table1[[#This Row],[Patient Age]]&lt;=29,"15-29",Table1[[#This Row],[Patient Age]]&lt;=44,"30-44",Table1[[#This Row],[Patient Age]]&lt;=59,"45-59",Table1[[#This Row],[Patient Age]]&lt;=74,"60-74",TRUE,"75+")</f>
        <v>45-59</v>
      </c>
      <c r="P4339" t="str" cm="1">
        <f t="array" ref="P4339">_xlfn.IFS(Table1[[#This Row],[Patient Waittime]]&lt;=15,"0-15",Table1[[#This Row],[Patient Waittime]]&lt;=30,"16-30",Table1[[#This Row],[Patient Waittime]]&lt;=45,"31-45",Table1[[#This Row],[Patient Waittime]]&lt;=60,"46-60",TRUE,"60+")</f>
        <v>46-60</v>
      </c>
      <c r="Q4339">
        <f>--(Table1[[#This Row],[Patient Waittime]]&lt;=30)</f>
        <v>0</v>
      </c>
      <c r="R4339">
        <f>--Table1[[#This Row],[Patient Admission Flag]]</f>
        <v>0</v>
      </c>
      <c r="S4339">
        <f>--AND(Table1[[#This Row],[WithinTarget]]=1,Table1[[#This Row],[Patient Satisfaction Score]]&gt;=7)</f>
        <v>0</v>
      </c>
      <c r="T4339" t="str">
        <f>IF(LEFT(Table1[[#This Row],[Patient Gender]],1)="F","Female","Male")</f>
        <v>Male</v>
      </c>
    </row>
    <row r="4340" spans="1:20" x14ac:dyDescent="0.3">
      <c r="A4340" t="s">
        <v>4444</v>
      </c>
      <c r="B4340" s="1">
        <v>45337.034722222219</v>
      </c>
      <c r="C4340" t="s">
        <v>9</v>
      </c>
      <c r="D4340">
        <v>45</v>
      </c>
      <c r="E4340" t="s">
        <v>19</v>
      </c>
      <c r="F4340" t="s">
        <v>11</v>
      </c>
      <c r="G4340" t="b">
        <v>0</v>
      </c>
      <c r="I4340">
        <v>50</v>
      </c>
      <c r="J4340" t="b">
        <v>0</v>
      </c>
      <c r="K4340">
        <f>YEAR(Table1[[#This Row],[Patient Admission Date]])</f>
        <v>2024</v>
      </c>
      <c r="L4340" t="str">
        <f>TEXT(Table1[[#This Row],[Patient Admission Date]],"mmm")</f>
        <v>Feb</v>
      </c>
      <c r="M4340" t="str">
        <f>TEXT(Table1[[#This Row],[Patient Admission Date]],"ddd")</f>
        <v>Thu</v>
      </c>
      <c r="N4340" t="str">
        <f>TEXT(INT(HOUR(Table1[[#This Row],[Patient Admission Date]])/3)*3,"00")&amp;"-"&amp;TEXT(INT(HOUR(Table1[[#This Row],[Patient Admission Date]])/3)*3+3,"00")</f>
        <v>00-03</v>
      </c>
      <c r="O4340" t="str" cm="1">
        <f t="array" ref="O4340">_xlfn.IFS(Table1[[#This Row],[Patient Age]]&lt;=14,"0-14",Table1[[#This Row],[Patient Age]]&lt;=29,"15-29",Table1[[#This Row],[Patient Age]]&lt;=44,"30-44",Table1[[#This Row],[Patient Age]]&lt;=59,"45-59",Table1[[#This Row],[Patient Age]]&lt;=74,"60-74",TRUE,"75+")</f>
        <v>45-59</v>
      </c>
      <c r="P4340" t="str" cm="1">
        <f t="array" ref="P4340">_xlfn.IFS(Table1[[#This Row],[Patient Waittime]]&lt;=15,"0-15",Table1[[#This Row],[Patient Waittime]]&lt;=30,"16-30",Table1[[#This Row],[Patient Waittime]]&lt;=45,"31-45",Table1[[#This Row],[Patient Waittime]]&lt;=60,"46-60",TRUE,"60+")</f>
        <v>46-60</v>
      </c>
      <c r="Q4340">
        <f>--(Table1[[#This Row],[Patient Waittime]]&lt;=30)</f>
        <v>0</v>
      </c>
      <c r="R4340">
        <f>--Table1[[#This Row],[Patient Admission Flag]]</f>
        <v>0</v>
      </c>
      <c r="S4340">
        <f>--AND(Table1[[#This Row],[WithinTarget]]=1,Table1[[#This Row],[Patient Satisfaction Score]]&gt;=7)</f>
        <v>0</v>
      </c>
      <c r="T4340" t="str">
        <f>IF(LEFT(Table1[[#This Row],[Patient Gender]],1)="F","Female","Male")</f>
        <v>Male</v>
      </c>
    </row>
    <row r="4341" spans="1:20" x14ac:dyDescent="0.3">
      <c r="A4341" t="s">
        <v>4445</v>
      </c>
      <c r="B4341" s="1">
        <v>45136.408333333333</v>
      </c>
      <c r="C4341" t="s">
        <v>9</v>
      </c>
      <c r="D4341">
        <v>38</v>
      </c>
      <c r="E4341" t="s">
        <v>19</v>
      </c>
      <c r="F4341" t="s">
        <v>11</v>
      </c>
      <c r="G4341" t="b">
        <v>0</v>
      </c>
      <c r="I4341">
        <v>53</v>
      </c>
      <c r="J4341" t="b">
        <v>0</v>
      </c>
      <c r="K4341">
        <f>YEAR(Table1[[#This Row],[Patient Admission Date]])</f>
        <v>2023</v>
      </c>
      <c r="L4341" t="str">
        <f>TEXT(Table1[[#This Row],[Patient Admission Date]],"mmm")</f>
        <v>Jul</v>
      </c>
      <c r="M4341" t="str">
        <f>TEXT(Table1[[#This Row],[Patient Admission Date]],"ddd")</f>
        <v>Sat</v>
      </c>
      <c r="N4341" t="str">
        <f>TEXT(INT(HOUR(Table1[[#This Row],[Patient Admission Date]])/3)*3,"00")&amp;"-"&amp;TEXT(INT(HOUR(Table1[[#This Row],[Patient Admission Date]])/3)*3+3,"00")</f>
        <v>09-12</v>
      </c>
      <c r="O4341" t="str" cm="1">
        <f t="array" ref="O4341">_xlfn.IFS(Table1[[#This Row],[Patient Age]]&lt;=14,"0-14",Table1[[#This Row],[Patient Age]]&lt;=29,"15-29",Table1[[#This Row],[Patient Age]]&lt;=44,"30-44",Table1[[#This Row],[Patient Age]]&lt;=59,"45-59",Table1[[#This Row],[Patient Age]]&lt;=74,"60-74",TRUE,"75+")</f>
        <v>30-44</v>
      </c>
      <c r="P4341" t="str" cm="1">
        <f t="array" ref="P4341">_xlfn.IFS(Table1[[#This Row],[Patient Waittime]]&lt;=15,"0-15",Table1[[#This Row],[Patient Waittime]]&lt;=30,"16-30",Table1[[#This Row],[Patient Waittime]]&lt;=45,"31-45",Table1[[#This Row],[Patient Waittime]]&lt;=60,"46-60",TRUE,"60+")</f>
        <v>46-60</v>
      </c>
      <c r="Q4341">
        <f>--(Table1[[#This Row],[Patient Waittime]]&lt;=30)</f>
        <v>0</v>
      </c>
      <c r="R4341">
        <f>--Table1[[#This Row],[Patient Admission Flag]]</f>
        <v>0</v>
      </c>
      <c r="S4341">
        <f>--AND(Table1[[#This Row],[WithinTarget]]=1,Table1[[#This Row],[Patient Satisfaction Score]]&gt;=7)</f>
        <v>0</v>
      </c>
      <c r="T4341" t="str">
        <f>IF(LEFT(Table1[[#This Row],[Patient Gender]],1)="F","Female","Male")</f>
        <v>Male</v>
      </c>
    </row>
    <row r="4342" spans="1:20" x14ac:dyDescent="0.3">
      <c r="A4342" t="s">
        <v>4446</v>
      </c>
      <c r="B4342" s="1">
        <v>45108.107638888891</v>
      </c>
      <c r="C4342" t="s">
        <v>9</v>
      </c>
      <c r="D4342">
        <v>10</v>
      </c>
      <c r="E4342" t="s">
        <v>19</v>
      </c>
      <c r="F4342" t="s">
        <v>11</v>
      </c>
      <c r="G4342" t="b">
        <v>0</v>
      </c>
      <c r="I4342">
        <v>59</v>
      </c>
      <c r="J4342" t="b">
        <v>0</v>
      </c>
      <c r="K4342">
        <f>YEAR(Table1[[#This Row],[Patient Admission Date]])</f>
        <v>2023</v>
      </c>
      <c r="L4342" t="str">
        <f>TEXT(Table1[[#This Row],[Patient Admission Date]],"mmm")</f>
        <v>Jul</v>
      </c>
      <c r="M4342" t="str">
        <f>TEXT(Table1[[#This Row],[Patient Admission Date]],"ddd")</f>
        <v>Sat</v>
      </c>
      <c r="N4342" t="str">
        <f>TEXT(INT(HOUR(Table1[[#This Row],[Patient Admission Date]])/3)*3,"00")&amp;"-"&amp;TEXT(INT(HOUR(Table1[[#This Row],[Patient Admission Date]])/3)*3+3,"00")</f>
        <v>00-03</v>
      </c>
      <c r="O4342" t="str" cm="1">
        <f t="array" ref="O4342">_xlfn.IFS(Table1[[#This Row],[Patient Age]]&lt;=14,"0-14",Table1[[#This Row],[Patient Age]]&lt;=29,"15-29",Table1[[#This Row],[Patient Age]]&lt;=44,"30-44",Table1[[#This Row],[Patient Age]]&lt;=59,"45-59",Table1[[#This Row],[Patient Age]]&lt;=74,"60-74",TRUE,"75+")</f>
        <v>0-14</v>
      </c>
      <c r="P4342" t="str" cm="1">
        <f t="array" ref="P4342">_xlfn.IFS(Table1[[#This Row],[Patient Waittime]]&lt;=15,"0-15",Table1[[#This Row],[Patient Waittime]]&lt;=30,"16-30",Table1[[#This Row],[Patient Waittime]]&lt;=45,"31-45",Table1[[#This Row],[Patient Waittime]]&lt;=60,"46-60",TRUE,"60+")</f>
        <v>46-60</v>
      </c>
      <c r="Q4342">
        <f>--(Table1[[#This Row],[Patient Waittime]]&lt;=30)</f>
        <v>0</v>
      </c>
      <c r="R4342">
        <f>--Table1[[#This Row],[Patient Admission Flag]]</f>
        <v>0</v>
      </c>
      <c r="S4342">
        <f>--AND(Table1[[#This Row],[WithinTarget]]=1,Table1[[#This Row],[Patient Satisfaction Score]]&gt;=7)</f>
        <v>0</v>
      </c>
      <c r="T4342" t="str">
        <f>IF(LEFT(Table1[[#This Row],[Patient Gender]],1)="F","Female","Male")</f>
        <v>Male</v>
      </c>
    </row>
    <row r="4343" spans="1:20" x14ac:dyDescent="0.3">
      <c r="A4343" t="s">
        <v>4447</v>
      </c>
      <c r="B4343" s="1">
        <v>45222.336805555555</v>
      </c>
      <c r="C4343" t="s">
        <v>9</v>
      </c>
      <c r="D4343">
        <v>53</v>
      </c>
      <c r="E4343" t="s">
        <v>19</v>
      </c>
      <c r="F4343" t="s">
        <v>11</v>
      </c>
      <c r="G4343" t="b">
        <v>0</v>
      </c>
      <c r="I4343">
        <v>59</v>
      </c>
      <c r="J4343" t="b">
        <v>0</v>
      </c>
      <c r="K4343">
        <f>YEAR(Table1[[#This Row],[Patient Admission Date]])</f>
        <v>2023</v>
      </c>
      <c r="L4343" t="str">
        <f>TEXT(Table1[[#This Row],[Patient Admission Date]],"mmm")</f>
        <v>Oct</v>
      </c>
      <c r="M4343" t="str">
        <f>TEXT(Table1[[#This Row],[Patient Admission Date]],"ddd")</f>
        <v>Mon</v>
      </c>
      <c r="N4343" t="str">
        <f>TEXT(INT(HOUR(Table1[[#This Row],[Patient Admission Date]])/3)*3,"00")&amp;"-"&amp;TEXT(INT(HOUR(Table1[[#This Row],[Patient Admission Date]])/3)*3+3,"00")</f>
        <v>06-09</v>
      </c>
      <c r="O4343" t="str" cm="1">
        <f t="array" ref="O4343">_xlfn.IFS(Table1[[#This Row],[Patient Age]]&lt;=14,"0-14",Table1[[#This Row],[Patient Age]]&lt;=29,"15-29",Table1[[#This Row],[Patient Age]]&lt;=44,"30-44",Table1[[#This Row],[Patient Age]]&lt;=59,"45-59",Table1[[#This Row],[Patient Age]]&lt;=74,"60-74",TRUE,"75+")</f>
        <v>45-59</v>
      </c>
      <c r="P4343" t="str" cm="1">
        <f t="array" ref="P4343">_xlfn.IFS(Table1[[#This Row],[Patient Waittime]]&lt;=15,"0-15",Table1[[#This Row],[Patient Waittime]]&lt;=30,"16-30",Table1[[#This Row],[Patient Waittime]]&lt;=45,"31-45",Table1[[#This Row],[Patient Waittime]]&lt;=60,"46-60",TRUE,"60+")</f>
        <v>46-60</v>
      </c>
      <c r="Q4343">
        <f>--(Table1[[#This Row],[Patient Waittime]]&lt;=30)</f>
        <v>0</v>
      </c>
      <c r="R4343">
        <f>--Table1[[#This Row],[Patient Admission Flag]]</f>
        <v>0</v>
      </c>
      <c r="S4343">
        <f>--AND(Table1[[#This Row],[WithinTarget]]=1,Table1[[#This Row],[Patient Satisfaction Score]]&gt;=7)</f>
        <v>0</v>
      </c>
      <c r="T4343" t="str">
        <f>IF(LEFT(Table1[[#This Row],[Patient Gender]],1)="F","Female","Male")</f>
        <v>Male</v>
      </c>
    </row>
    <row r="4344" spans="1:20" x14ac:dyDescent="0.3">
      <c r="A4344" t="s">
        <v>4448</v>
      </c>
      <c r="B4344" s="1">
        <v>45412.819444444445</v>
      </c>
      <c r="C4344" t="s">
        <v>9</v>
      </c>
      <c r="D4344">
        <v>9</v>
      </c>
      <c r="E4344" t="s">
        <v>19</v>
      </c>
      <c r="F4344" t="s">
        <v>11</v>
      </c>
      <c r="G4344" t="b">
        <v>0</v>
      </c>
      <c r="I4344">
        <v>21</v>
      </c>
      <c r="J4344" t="b">
        <v>0</v>
      </c>
      <c r="K4344">
        <f>YEAR(Table1[[#This Row],[Patient Admission Date]])</f>
        <v>2024</v>
      </c>
      <c r="L4344" t="str">
        <f>TEXT(Table1[[#This Row],[Patient Admission Date]],"mmm")</f>
        <v>Apr</v>
      </c>
      <c r="M4344" t="str">
        <f>TEXT(Table1[[#This Row],[Patient Admission Date]],"ddd")</f>
        <v>Tue</v>
      </c>
      <c r="N4344" t="str">
        <f>TEXT(INT(HOUR(Table1[[#This Row],[Patient Admission Date]])/3)*3,"00")&amp;"-"&amp;TEXT(INT(HOUR(Table1[[#This Row],[Patient Admission Date]])/3)*3+3,"00")</f>
        <v>18-21</v>
      </c>
      <c r="O4344" t="str" cm="1">
        <f t="array" ref="O4344">_xlfn.IFS(Table1[[#This Row],[Patient Age]]&lt;=14,"0-14",Table1[[#This Row],[Patient Age]]&lt;=29,"15-29",Table1[[#This Row],[Patient Age]]&lt;=44,"30-44",Table1[[#This Row],[Patient Age]]&lt;=59,"45-59",Table1[[#This Row],[Patient Age]]&lt;=74,"60-74",TRUE,"75+")</f>
        <v>0-14</v>
      </c>
      <c r="P4344" t="str" cm="1">
        <f t="array" ref="P4344">_xlfn.IFS(Table1[[#This Row],[Patient Waittime]]&lt;=15,"0-15",Table1[[#This Row],[Patient Waittime]]&lt;=30,"16-30",Table1[[#This Row],[Patient Waittime]]&lt;=45,"31-45",Table1[[#This Row],[Patient Waittime]]&lt;=60,"46-60",TRUE,"60+")</f>
        <v>16-30</v>
      </c>
      <c r="Q4344">
        <f>--(Table1[[#This Row],[Patient Waittime]]&lt;=30)</f>
        <v>1</v>
      </c>
      <c r="R4344">
        <f>--Table1[[#This Row],[Patient Admission Flag]]</f>
        <v>0</v>
      </c>
      <c r="S4344">
        <f>--AND(Table1[[#This Row],[WithinTarget]]=1,Table1[[#This Row],[Patient Satisfaction Score]]&gt;=7)</f>
        <v>0</v>
      </c>
      <c r="T4344" t="str">
        <f>IF(LEFT(Table1[[#This Row],[Patient Gender]],1)="F","Female","Male")</f>
        <v>Male</v>
      </c>
    </row>
    <row r="4345" spans="1:20" x14ac:dyDescent="0.3">
      <c r="A4345" t="s">
        <v>4449</v>
      </c>
      <c r="B4345" s="1">
        <v>45285.654166666667</v>
      </c>
      <c r="C4345" t="s">
        <v>9</v>
      </c>
      <c r="D4345">
        <v>1</v>
      </c>
      <c r="E4345" t="s">
        <v>19</v>
      </c>
      <c r="F4345" t="s">
        <v>11</v>
      </c>
      <c r="G4345" t="b">
        <v>0</v>
      </c>
      <c r="I4345">
        <v>29</v>
      </c>
      <c r="J4345" t="b">
        <v>0</v>
      </c>
      <c r="K4345">
        <f>YEAR(Table1[[#This Row],[Patient Admission Date]])</f>
        <v>2023</v>
      </c>
      <c r="L4345" t="str">
        <f>TEXT(Table1[[#This Row],[Patient Admission Date]],"mmm")</f>
        <v>Dec</v>
      </c>
      <c r="M4345" t="str">
        <f>TEXT(Table1[[#This Row],[Patient Admission Date]],"ddd")</f>
        <v>Mon</v>
      </c>
      <c r="N4345" t="str">
        <f>TEXT(INT(HOUR(Table1[[#This Row],[Patient Admission Date]])/3)*3,"00")&amp;"-"&amp;TEXT(INT(HOUR(Table1[[#This Row],[Patient Admission Date]])/3)*3+3,"00")</f>
        <v>15-18</v>
      </c>
      <c r="O4345" t="str" cm="1">
        <f t="array" ref="O4345">_xlfn.IFS(Table1[[#This Row],[Patient Age]]&lt;=14,"0-14",Table1[[#This Row],[Patient Age]]&lt;=29,"15-29",Table1[[#This Row],[Patient Age]]&lt;=44,"30-44",Table1[[#This Row],[Patient Age]]&lt;=59,"45-59",Table1[[#This Row],[Patient Age]]&lt;=74,"60-74",TRUE,"75+")</f>
        <v>0-14</v>
      </c>
      <c r="P4345" t="str" cm="1">
        <f t="array" ref="P4345">_xlfn.IFS(Table1[[#This Row],[Patient Waittime]]&lt;=15,"0-15",Table1[[#This Row],[Patient Waittime]]&lt;=30,"16-30",Table1[[#This Row],[Patient Waittime]]&lt;=45,"31-45",Table1[[#This Row],[Patient Waittime]]&lt;=60,"46-60",TRUE,"60+")</f>
        <v>16-30</v>
      </c>
      <c r="Q4345">
        <f>--(Table1[[#This Row],[Patient Waittime]]&lt;=30)</f>
        <v>1</v>
      </c>
      <c r="R4345">
        <f>--Table1[[#This Row],[Patient Admission Flag]]</f>
        <v>0</v>
      </c>
      <c r="S4345">
        <f>--AND(Table1[[#This Row],[WithinTarget]]=1,Table1[[#This Row],[Patient Satisfaction Score]]&gt;=7)</f>
        <v>0</v>
      </c>
      <c r="T4345" t="str">
        <f>IF(LEFT(Table1[[#This Row],[Patient Gender]],1)="F","Female","Male")</f>
        <v>Male</v>
      </c>
    </row>
    <row r="4346" spans="1:20" x14ac:dyDescent="0.3">
      <c r="A4346" t="s">
        <v>4450</v>
      </c>
      <c r="B4346" s="1">
        <v>45145.019444444442</v>
      </c>
      <c r="C4346" t="s">
        <v>9</v>
      </c>
      <c r="D4346">
        <v>29</v>
      </c>
      <c r="E4346" t="s">
        <v>19</v>
      </c>
      <c r="F4346" t="s">
        <v>11</v>
      </c>
      <c r="G4346" t="b">
        <v>0</v>
      </c>
      <c r="I4346">
        <v>33</v>
      </c>
      <c r="J4346" t="b">
        <v>0</v>
      </c>
      <c r="K4346">
        <f>YEAR(Table1[[#This Row],[Patient Admission Date]])</f>
        <v>2023</v>
      </c>
      <c r="L4346" t="str">
        <f>TEXT(Table1[[#This Row],[Patient Admission Date]],"mmm")</f>
        <v>Aug</v>
      </c>
      <c r="M4346" t="str">
        <f>TEXT(Table1[[#This Row],[Patient Admission Date]],"ddd")</f>
        <v>Mon</v>
      </c>
      <c r="N4346" t="str">
        <f>TEXT(INT(HOUR(Table1[[#This Row],[Patient Admission Date]])/3)*3,"00")&amp;"-"&amp;TEXT(INT(HOUR(Table1[[#This Row],[Patient Admission Date]])/3)*3+3,"00")</f>
        <v>00-03</v>
      </c>
      <c r="O4346" t="str" cm="1">
        <f t="array" ref="O4346">_xlfn.IFS(Table1[[#This Row],[Patient Age]]&lt;=14,"0-14",Table1[[#This Row],[Patient Age]]&lt;=29,"15-29",Table1[[#This Row],[Patient Age]]&lt;=44,"30-44",Table1[[#This Row],[Patient Age]]&lt;=59,"45-59",Table1[[#This Row],[Patient Age]]&lt;=74,"60-74",TRUE,"75+")</f>
        <v>15-29</v>
      </c>
      <c r="P4346" t="str" cm="1">
        <f t="array" ref="P4346">_xlfn.IFS(Table1[[#This Row],[Patient Waittime]]&lt;=15,"0-15",Table1[[#This Row],[Patient Waittime]]&lt;=30,"16-30",Table1[[#This Row],[Patient Waittime]]&lt;=45,"31-45",Table1[[#This Row],[Patient Waittime]]&lt;=60,"46-60",TRUE,"60+")</f>
        <v>31-45</v>
      </c>
      <c r="Q4346">
        <f>--(Table1[[#This Row],[Patient Waittime]]&lt;=30)</f>
        <v>0</v>
      </c>
      <c r="R4346">
        <f>--Table1[[#This Row],[Patient Admission Flag]]</f>
        <v>0</v>
      </c>
      <c r="S4346">
        <f>--AND(Table1[[#This Row],[WithinTarget]]=1,Table1[[#This Row],[Patient Satisfaction Score]]&gt;=7)</f>
        <v>0</v>
      </c>
      <c r="T4346" t="str">
        <f>IF(LEFT(Table1[[#This Row],[Patient Gender]],1)="F","Female","Male")</f>
        <v>Male</v>
      </c>
    </row>
    <row r="4347" spans="1:20" x14ac:dyDescent="0.3">
      <c r="A4347" t="s">
        <v>4451</v>
      </c>
      <c r="B4347" s="1">
        <v>45078.398611111108</v>
      </c>
      <c r="C4347" t="s">
        <v>9</v>
      </c>
      <c r="D4347">
        <v>3</v>
      </c>
      <c r="E4347" t="s">
        <v>19</v>
      </c>
      <c r="F4347" t="s">
        <v>11</v>
      </c>
      <c r="G4347" t="b">
        <v>0</v>
      </c>
      <c r="I4347">
        <v>43</v>
      </c>
      <c r="J4347" t="b">
        <v>0</v>
      </c>
      <c r="K4347">
        <f>YEAR(Table1[[#This Row],[Patient Admission Date]])</f>
        <v>2023</v>
      </c>
      <c r="L4347" t="str">
        <f>TEXT(Table1[[#This Row],[Patient Admission Date]],"mmm")</f>
        <v>Jun</v>
      </c>
      <c r="M4347" t="str">
        <f>TEXT(Table1[[#This Row],[Patient Admission Date]],"ddd")</f>
        <v>Thu</v>
      </c>
      <c r="N4347" t="str">
        <f>TEXT(INT(HOUR(Table1[[#This Row],[Patient Admission Date]])/3)*3,"00")&amp;"-"&amp;TEXT(INT(HOUR(Table1[[#This Row],[Patient Admission Date]])/3)*3+3,"00")</f>
        <v>09-12</v>
      </c>
      <c r="O4347" t="str" cm="1">
        <f t="array" ref="O4347">_xlfn.IFS(Table1[[#This Row],[Patient Age]]&lt;=14,"0-14",Table1[[#This Row],[Patient Age]]&lt;=29,"15-29",Table1[[#This Row],[Patient Age]]&lt;=44,"30-44",Table1[[#This Row],[Patient Age]]&lt;=59,"45-59",Table1[[#This Row],[Patient Age]]&lt;=74,"60-74",TRUE,"75+")</f>
        <v>0-14</v>
      </c>
      <c r="P4347" t="str" cm="1">
        <f t="array" ref="P4347">_xlfn.IFS(Table1[[#This Row],[Patient Waittime]]&lt;=15,"0-15",Table1[[#This Row],[Patient Waittime]]&lt;=30,"16-30",Table1[[#This Row],[Patient Waittime]]&lt;=45,"31-45",Table1[[#This Row],[Patient Waittime]]&lt;=60,"46-60",TRUE,"60+")</f>
        <v>31-45</v>
      </c>
      <c r="Q4347">
        <f>--(Table1[[#This Row],[Patient Waittime]]&lt;=30)</f>
        <v>0</v>
      </c>
      <c r="R4347">
        <f>--Table1[[#This Row],[Patient Admission Flag]]</f>
        <v>0</v>
      </c>
      <c r="S4347">
        <f>--AND(Table1[[#This Row],[WithinTarget]]=1,Table1[[#This Row],[Patient Satisfaction Score]]&gt;=7)</f>
        <v>0</v>
      </c>
      <c r="T4347" t="str">
        <f>IF(LEFT(Table1[[#This Row],[Patient Gender]],1)="F","Female","Male")</f>
        <v>Male</v>
      </c>
    </row>
    <row r="4348" spans="1:20" x14ac:dyDescent="0.3">
      <c r="A4348" t="s">
        <v>4452</v>
      </c>
      <c r="B4348" s="1">
        <v>45022.768055555556</v>
      </c>
      <c r="C4348" t="s">
        <v>9</v>
      </c>
      <c r="D4348">
        <v>63</v>
      </c>
      <c r="E4348" t="s">
        <v>19</v>
      </c>
      <c r="F4348" t="s">
        <v>11</v>
      </c>
      <c r="G4348" t="b">
        <v>0</v>
      </c>
      <c r="I4348">
        <v>44</v>
      </c>
      <c r="J4348" t="b">
        <v>0</v>
      </c>
      <c r="K4348">
        <f>YEAR(Table1[[#This Row],[Patient Admission Date]])</f>
        <v>2023</v>
      </c>
      <c r="L4348" t="str">
        <f>TEXT(Table1[[#This Row],[Patient Admission Date]],"mmm")</f>
        <v>Apr</v>
      </c>
      <c r="M4348" t="str">
        <f>TEXT(Table1[[#This Row],[Patient Admission Date]],"ddd")</f>
        <v>Thu</v>
      </c>
      <c r="N4348" t="str">
        <f>TEXT(INT(HOUR(Table1[[#This Row],[Patient Admission Date]])/3)*3,"00")&amp;"-"&amp;TEXT(INT(HOUR(Table1[[#This Row],[Patient Admission Date]])/3)*3+3,"00")</f>
        <v>18-21</v>
      </c>
      <c r="O4348" t="str" cm="1">
        <f t="array" ref="O4348">_xlfn.IFS(Table1[[#This Row],[Patient Age]]&lt;=14,"0-14",Table1[[#This Row],[Patient Age]]&lt;=29,"15-29",Table1[[#This Row],[Patient Age]]&lt;=44,"30-44",Table1[[#This Row],[Patient Age]]&lt;=59,"45-59",Table1[[#This Row],[Patient Age]]&lt;=74,"60-74",TRUE,"75+")</f>
        <v>60-74</v>
      </c>
      <c r="P4348" t="str" cm="1">
        <f t="array" ref="P4348">_xlfn.IFS(Table1[[#This Row],[Patient Waittime]]&lt;=15,"0-15",Table1[[#This Row],[Patient Waittime]]&lt;=30,"16-30",Table1[[#This Row],[Patient Waittime]]&lt;=45,"31-45",Table1[[#This Row],[Patient Waittime]]&lt;=60,"46-60",TRUE,"60+")</f>
        <v>31-45</v>
      </c>
      <c r="Q4348">
        <f>--(Table1[[#This Row],[Patient Waittime]]&lt;=30)</f>
        <v>0</v>
      </c>
      <c r="R4348">
        <f>--Table1[[#This Row],[Patient Admission Flag]]</f>
        <v>0</v>
      </c>
      <c r="S4348">
        <f>--AND(Table1[[#This Row],[WithinTarget]]=1,Table1[[#This Row],[Patient Satisfaction Score]]&gt;=7)</f>
        <v>0</v>
      </c>
      <c r="T4348" t="str">
        <f>IF(LEFT(Table1[[#This Row],[Patient Gender]],1)="F","Female","Male")</f>
        <v>Male</v>
      </c>
    </row>
    <row r="4349" spans="1:20" x14ac:dyDescent="0.3">
      <c r="A4349" t="s">
        <v>4453</v>
      </c>
      <c r="B4349" s="1">
        <v>45059.30972222222</v>
      </c>
      <c r="C4349" t="s">
        <v>9</v>
      </c>
      <c r="D4349">
        <v>24</v>
      </c>
      <c r="E4349" t="s">
        <v>19</v>
      </c>
      <c r="F4349" t="s">
        <v>11</v>
      </c>
      <c r="G4349" t="b">
        <v>0</v>
      </c>
      <c r="I4349">
        <v>48</v>
      </c>
      <c r="J4349" t="b">
        <v>0</v>
      </c>
      <c r="K4349">
        <f>YEAR(Table1[[#This Row],[Patient Admission Date]])</f>
        <v>2023</v>
      </c>
      <c r="L4349" t="str">
        <f>TEXT(Table1[[#This Row],[Patient Admission Date]],"mmm")</f>
        <v>May</v>
      </c>
      <c r="M4349" t="str">
        <f>TEXT(Table1[[#This Row],[Patient Admission Date]],"ddd")</f>
        <v>Sat</v>
      </c>
      <c r="N4349" t="str">
        <f>TEXT(INT(HOUR(Table1[[#This Row],[Patient Admission Date]])/3)*3,"00")&amp;"-"&amp;TEXT(INT(HOUR(Table1[[#This Row],[Patient Admission Date]])/3)*3+3,"00")</f>
        <v>06-09</v>
      </c>
      <c r="O4349" t="str" cm="1">
        <f t="array" ref="O4349">_xlfn.IFS(Table1[[#This Row],[Patient Age]]&lt;=14,"0-14",Table1[[#This Row],[Patient Age]]&lt;=29,"15-29",Table1[[#This Row],[Patient Age]]&lt;=44,"30-44",Table1[[#This Row],[Patient Age]]&lt;=59,"45-59",Table1[[#This Row],[Patient Age]]&lt;=74,"60-74",TRUE,"75+")</f>
        <v>15-29</v>
      </c>
      <c r="P4349" t="str" cm="1">
        <f t="array" ref="P4349">_xlfn.IFS(Table1[[#This Row],[Patient Waittime]]&lt;=15,"0-15",Table1[[#This Row],[Patient Waittime]]&lt;=30,"16-30",Table1[[#This Row],[Patient Waittime]]&lt;=45,"31-45",Table1[[#This Row],[Patient Waittime]]&lt;=60,"46-60",TRUE,"60+")</f>
        <v>46-60</v>
      </c>
      <c r="Q4349">
        <f>--(Table1[[#This Row],[Patient Waittime]]&lt;=30)</f>
        <v>0</v>
      </c>
      <c r="R4349">
        <f>--Table1[[#This Row],[Patient Admission Flag]]</f>
        <v>0</v>
      </c>
      <c r="S4349">
        <f>--AND(Table1[[#This Row],[WithinTarget]]=1,Table1[[#This Row],[Patient Satisfaction Score]]&gt;=7)</f>
        <v>0</v>
      </c>
      <c r="T4349" t="str">
        <f>IF(LEFT(Table1[[#This Row],[Patient Gender]],1)="F","Female","Male")</f>
        <v>Male</v>
      </c>
    </row>
    <row r="4350" spans="1:20" x14ac:dyDescent="0.3">
      <c r="A4350" t="s">
        <v>4454</v>
      </c>
      <c r="B4350" s="1">
        <v>45329.946527777778</v>
      </c>
      <c r="C4350" t="s">
        <v>9</v>
      </c>
      <c r="D4350">
        <v>47</v>
      </c>
      <c r="E4350" t="s">
        <v>19</v>
      </c>
      <c r="F4350" t="s">
        <v>11</v>
      </c>
      <c r="G4350" t="b">
        <v>0</v>
      </c>
      <c r="I4350">
        <v>53</v>
      </c>
      <c r="J4350" t="b">
        <v>0</v>
      </c>
      <c r="K4350">
        <f>YEAR(Table1[[#This Row],[Patient Admission Date]])</f>
        <v>2024</v>
      </c>
      <c r="L4350" t="str">
        <f>TEXT(Table1[[#This Row],[Patient Admission Date]],"mmm")</f>
        <v>Feb</v>
      </c>
      <c r="M4350" t="str">
        <f>TEXT(Table1[[#This Row],[Patient Admission Date]],"ddd")</f>
        <v>Wed</v>
      </c>
      <c r="N4350" t="str">
        <f>TEXT(INT(HOUR(Table1[[#This Row],[Patient Admission Date]])/3)*3,"00")&amp;"-"&amp;TEXT(INT(HOUR(Table1[[#This Row],[Patient Admission Date]])/3)*3+3,"00")</f>
        <v>21-24</v>
      </c>
      <c r="O4350" t="str" cm="1">
        <f t="array" ref="O4350">_xlfn.IFS(Table1[[#This Row],[Patient Age]]&lt;=14,"0-14",Table1[[#This Row],[Patient Age]]&lt;=29,"15-29",Table1[[#This Row],[Patient Age]]&lt;=44,"30-44",Table1[[#This Row],[Patient Age]]&lt;=59,"45-59",Table1[[#This Row],[Patient Age]]&lt;=74,"60-74",TRUE,"75+")</f>
        <v>45-59</v>
      </c>
      <c r="P4350" t="str" cm="1">
        <f t="array" ref="P4350">_xlfn.IFS(Table1[[#This Row],[Patient Waittime]]&lt;=15,"0-15",Table1[[#This Row],[Patient Waittime]]&lt;=30,"16-30",Table1[[#This Row],[Patient Waittime]]&lt;=45,"31-45",Table1[[#This Row],[Patient Waittime]]&lt;=60,"46-60",TRUE,"60+")</f>
        <v>46-60</v>
      </c>
      <c r="Q4350">
        <f>--(Table1[[#This Row],[Patient Waittime]]&lt;=30)</f>
        <v>0</v>
      </c>
      <c r="R4350">
        <f>--Table1[[#This Row],[Patient Admission Flag]]</f>
        <v>0</v>
      </c>
      <c r="S4350">
        <f>--AND(Table1[[#This Row],[WithinTarget]]=1,Table1[[#This Row],[Patient Satisfaction Score]]&gt;=7)</f>
        <v>0</v>
      </c>
      <c r="T4350" t="str">
        <f>IF(LEFT(Table1[[#This Row],[Patient Gender]],1)="F","Female","Male")</f>
        <v>Male</v>
      </c>
    </row>
    <row r="4351" spans="1:20" x14ac:dyDescent="0.3">
      <c r="A4351" t="s">
        <v>4455</v>
      </c>
      <c r="B4351" s="1">
        <v>45284.578472222223</v>
      </c>
      <c r="C4351" t="s">
        <v>9</v>
      </c>
      <c r="D4351">
        <v>42</v>
      </c>
      <c r="E4351" t="s">
        <v>19</v>
      </c>
      <c r="F4351" t="s">
        <v>11</v>
      </c>
      <c r="G4351" t="b">
        <v>0</v>
      </c>
      <c r="I4351">
        <v>23</v>
      </c>
      <c r="J4351" t="b">
        <v>0</v>
      </c>
      <c r="K4351">
        <f>YEAR(Table1[[#This Row],[Patient Admission Date]])</f>
        <v>2023</v>
      </c>
      <c r="L4351" t="str">
        <f>TEXT(Table1[[#This Row],[Patient Admission Date]],"mmm")</f>
        <v>Dec</v>
      </c>
      <c r="M4351" t="str">
        <f>TEXT(Table1[[#This Row],[Patient Admission Date]],"ddd")</f>
        <v>Sun</v>
      </c>
      <c r="N4351" t="str">
        <f>TEXT(INT(HOUR(Table1[[#This Row],[Patient Admission Date]])/3)*3,"00")&amp;"-"&amp;TEXT(INT(HOUR(Table1[[#This Row],[Patient Admission Date]])/3)*3+3,"00")</f>
        <v>12-15</v>
      </c>
      <c r="O4351" t="str" cm="1">
        <f t="array" ref="O4351">_xlfn.IFS(Table1[[#This Row],[Patient Age]]&lt;=14,"0-14",Table1[[#This Row],[Patient Age]]&lt;=29,"15-29",Table1[[#This Row],[Patient Age]]&lt;=44,"30-44",Table1[[#This Row],[Patient Age]]&lt;=59,"45-59",Table1[[#This Row],[Patient Age]]&lt;=74,"60-74",TRUE,"75+")</f>
        <v>30-44</v>
      </c>
      <c r="P4351" t="str" cm="1">
        <f t="array" ref="P4351">_xlfn.IFS(Table1[[#This Row],[Patient Waittime]]&lt;=15,"0-15",Table1[[#This Row],[Patient Waittime]]&lt;=30,"16-30",Table1[[#This Row],[Patient Waittime]]&lt;=45,"31-45",Table1[[#This Row],[Patient Waittime]]&lt;=60,"46-60",TRUE,"60+")</f>
        <v>16-30</v>
      </c>
      <c r="Q4351">
        <f>--(Table1[[#This Row],[Patient Waittime]]&lt;=30)</f>
        <v>1</v>
      </c>
      <c r="R4351">
        <f>--Table1[[#This Row],[Patient Admission Flag]]</f>
        <v>0</v>
      </c>
      <c r="S4351">
        <f>--AND(Table1[[#This Row],[WithinTarget]]=1,Table1[[#This Row],[Patient Satisfaction Score]]&gt;=7)</f>
        <v>0</v>
      </c>
      <c r="T4351" t="str">
        <f>IF(LEFT(Table1[[#This Row],[Patient Gender]],1)="F","Female","Male")</f>
        <v>Male</v>
      </c>
    </row>
    <row r="4352" spans="1:20" x14ac:dyDescent="0.3">
      <c r="A4352" t="s">
        <v>4456</v>
      </c>
      <c r="B4352" s="1">
        <v>45197.300694444442</v>
      </c>
      <c r="C4352" t="s">
        <v>9</v>
      </c>
      <c r="D4352">
        <v>8</v>
      </c>
      <c r="E4352" t="s">
        <v>19</v>
      </c>
      <c r="F4352" t="s">
        <v>11</v>
      </c>
      <c r="G4352" t="b">
        <v>0</v>
      </c>
      <c r="I4352">
        <v>33</v>
      </c>
      <c r="J4352" t="b">
        <v>0</v>
      </c>
      <c r="K4352">
        <f>YEAR(Table1[[#This Row],[Patient Admission Date]])</f>
        <v>2023</v>
      </c>
      <c r="L4352" t="str">
        <f>TEXT(Table1[[#This Row],[Patient Admission Date]],"mmm")</f>
        <v>Sep</v>
      </c>
      <c r="M4352" t="str">
        <f>TEXT(Table1[[#This Row],[Patient Admission Date]],"ddd")</f>
        <v>Thu</v>
      </c>
      <c r="N4352" t="str">
        <f>TEXT(INT(HOUR(Table1[[#This Row],[Patient Admission Date]])/3)*3,"00")&amp;"-"&amp;TEXT(INT(HOUR(Table1[[#This Row],[Patient Admission Date]])/3)*3+3,"00")</f>
        <v>06-09</v>
      </c>
      <c r="O4352" t="str" cm="1">
        <f t="array" ref="O4352">_xlfn.IFS(Table1[[#This Row],[Patient Age]]&lt;=14,"0-14",Table1[[#This Row],[Patient Age]]&lt;=29,"15-29",Table1[[#This Row],[Patient Age]]&lt;=44,"30-44",Table1[[#This Row],[Patient Age]]&lt;=59,"45-59",Table1[[#This Row],[Patient Age]]&lt;=74,"60-74",TRUE,"75+")</f>
        <v>0-14</v>
      </c>
      <c r="P4352" t="str" cm="1">
        <f t="array" ref="P4352">_xlfn.IFS(Table1[[#This Row],[Patient Waittime]]&lt;=15,"0-15",Table1[[#This Row],[Patient Waittime]]&lt;=30,"16-30",Table1[[#This Row],[Patient Waittime]]&lt;=45,"31-45",Table1[[#This Row],[Patient Waittime]]&lt;=60,"46-60",TRUE,"60+")</f>
        <v>31-45</v>
      </c>
      <c r="Q4352">
        <f>--(Table1[[#This Row],[Patient Waittime]]&lt;=30)</f>
        <v>0</v>
      </c>
      <c r="R4352">
        <f>--Table1[[#This Row],[Patient Admission Flag]]</f>
        <v>0</v>
      </c>
      <c r="S4352">
        <f>--AND(Table1[[#This Row],[WithinTarget]]=1,Table1[[#This Row],[Patient Satisfaction Score]]&gt;=7)</f>
        <v>0</v>
      </c>
      <c r="T4352" t="str">
        <f>IF(LEFT(Table1[[#This Row],[Patient Gender]],1)="F","Female","Male")</f>
        <v>Male</v>
      </c>
    </row>
    <row r="4353" spans="1:20" x14ac:dyDescent="0.3">
      <c r="A4353" t="s">
        <v>4457</v>
      </c>
      <c r="B4353" s="1">
        <v>45252.671527777777</v>
      </c>
      <c r="C4353" t="s">
        <v>9</v>
      </c>
      <c r="D4353">
        <v>71</v>
      </c>
      <c r="E4353" t="s">
        <v>19</v>
      </c>
      <c r="F4353" t="s">
        <v>11</v>
      </c>
      <c r="G4353" t="b">
        <v>0</v>
      </c>
      <c r="I4353">
        <v>33</v>
      </c>
      <c r="J4353" t="b">
        <v>0</v>
      </c>
      <c r="K4353">
        <f>YEAR(Table1[[#This Row],[Patient Admission Date]])</f>
        <v>2023</v>
      </c>
      <c r="L4353" t="str">
        <f>TEXT(Table1[[#This Row],[Patient Admission Date]],"mmm")</f>
        <v>Nov</v>
      </c>
      <c r="M4353" t="str">
        <f>TEXT(Table1[[#This Row],[Patient Admission Date]],"ddd")</f>
        <v>Wed</v>
      </c>
      <c r="N4353" t="str">
        <f>TEXT(INT(HOUR(Table1[[#This Row],[Patient Admission Date]])/3)*3,"00")&amp;"-"&amp;TEXT(INT(HOUR(Table1[[#This Row],[Patient Admission Date]])/3)*3+3,"00")</f>
        <v>15-18</v>
      </c>
      <c r="O4353" t="str" cm="1">
        <f t="array" ref="O4353">_xlfn.IFS(Table1[[#This Row],[Patient Age]]&lt;=14,"0-14",Table1[[#This Row],[Patient Age]]&lt;=29,"15-29",Table1[[#This Row],[Patient Age]]&lt;=44,"30-44",Table1[[#This Row],[Patient Age]]&lt;=59,"45-59",Table1[[#This Row],[Patient Age]]&lt;=74,"60-74",TRUE,"75+")</f>
        <v>60-74</v>
      </c>
      <c r="P4353" t="str" cm="1">
        <f t="array" ref="P4353">_xlfn.IFS(Table1[[#This Row],[Patient Waittime]]&lt;=15,"0-15",Table1[[#This Row],[Patient Waittime]]&lt;=30,"16-30",Table1[[#This Row],[Patient Waittime]]&lt;=45,"31-45",Table1[[#This Row],[Patient Waittime]]&lt;=60,"46-60",TRUE,"60+")</f>
        <v>31-45</v>
      </c>
      <c r="Q4353">
        <f>--(Table1[[#This Row],[Patient Waittime]]&lt;=30)</f>
        <v>0</v>
      </c>
      <c r="R4353">
        <f>--Table1[[#This Row],[Patient Admission Flag]]</f>
        <v>0</v>
      </c>
      <c r="S4353">
        <f>--AND(Table1[[#This Row],[WithinTarget]]=1,Table1[[#This Row],[Patient Satisfaction Score]]&gt;=7)</f>
        <v>0</v>
      </c>
      <c r="T4353" t="str">
        <f>IF(LEFT(Table1[[#This Row],[Patient Gender]],1)="F","Female","Male")</f>
        <v>Male</v>
      </c>
    </row>
    <row r="4354" spans="1:20" x14ac:dyDescent="0.3">
      <c r="A4354" t="s">
        <v>4458</v>
      </c>
      <c r="B4354" s="1">
        <v>45413.125694444447</v>
      </c>
      <c r="C4354" t="s">
        <v>9</v>
      </c>
      <c r="D4354">
        <v>20</v>
      </c>
      <c r="E4354" t="s">
        <v>19</v>
      </c>
      <c r="F4354" t="s">
        <v>11</v>
      </c>
      <c r="G4354" t="b">
        <v>0</v>
      </c>
      <c r="I4354">
        <v>38</v>
      </c>
      <c r="J4354" t="b">
        <v>0</v>
      </c>
      <c r="K4354">
        <f>YEAR(Table1[[#This Row],[Patient Admission Date]])</f>
        <v>2024</v>
      </c>
      <c r="L4354" t="str">
        <f>TEXT(Table1[[#This Row],[Patient Admission Date]],"mmm")</f>
        <v>May</v>
      </c>
      <c r="M4354" t="str">
        <f>TEXT(Table1[[#This Row],[Patient Admission Date]],"ddd")</f>
        <v>Wed</v>
      </c>
      <c r="N4354" t="str">
        <f>TEXT(INT(HOUR(Table1[[#This Row],[Patient Admission Date]])/3)*3,"00")&amp;"-"&amp;TEXT(INT(HOUR(Table1[[#This Row],[Patient Admission Date]])/3)*3+3,"00")</f>
        <v>03-06</v>
      </c>
      <c r="O4354" t="str" cm="1">
        <f t="array" ref="O4354">_xlfn.IFS(Table1[[#This Row],[Patient Age]]&lt;=14,"0-14",Table1[[#This Row],[Patient Age]]&lt;=29,"15-29",Table1[[#This Row],[Patient Age]]&lt;=44,"30-44",Table1[[#This Row],[Patient Age]]&lt;=59,"45-59",Table1[[#This Row],[Patient Age]]&lt;=74,"60-74",TRUE,"75+")</f>
        <v>15-29</v>
      </c>
      <c r="P4354" t="str" cm="1">
        <f t="array" ref="P4354">_xlfn.IFS(Table1[[#This Row],[Patient Waittime]]&lt;=15,"0-15",Table1[[#This Row],[Patient Waittime]]&lt;=30,"16-30",Table1[[#This Row],[Patient Waittime]]&lt;=45,"31-45",Table1[[#This Row],[Patient Waittime]]&lt;=60,"46-60",TRUE,"60+")</f>
        <v>31-45</v>
      </c>
      <c r="Q4354">
        <f>--(Table1[[#This Row],[Patient Waittime]]&lt;=30)</f>
        <v>0</v>
      </c>
      <c r="R4354">
        <f>--Table1[[#This Row],[Patient Admission Flag]]</f>
        <v>0</v>
      </c>
      <c r="S4354">
        <f>--AND(Table1[[#This Row],[WithinTarget]]=1,Table1[[#This Row],[Patient Satisfaction Score]]&gt;=7)</f>
        <v>0</v>
      </c>
      <c r="T4354" t="str">
        <f>IF(LEFT(Table1[[#This Row],[Patient Gender]],1)="F","Female","Male")</f>
        <v>Male</v>
      </c>
    </row>
    <row r="4355" spans="1:20" x14ac:dyDescent="0.3">
      <c r="A4355" t="s">
        <v>4459</v>
      </c>
      <c r="B4355" s="1">
        <v>45151.919444444444</v>
      </c>
      <c r="C4355" t="s">
        <v>9</v>
      </c>
      <c r="D4355">
        <v>53</v>
      </c>
      <c r="E4355" t="s">
        <v>19</v>
      </c>
      <c r="F4355" t="s">
        <v>11</v>
      </c>
      <c r="G4355" t="b">
        <v>0</v>
      </c>
      <c r="I4355">
        <v>43</v>
      </c>
      <c r="J4355" t="b">
        <v>0</v>
      </c>
      <c r="K4355">
        <f>YEAR(Table1[[#This Row],[Patient Admission Date]])</f>
        <v>2023</v>
      </c>
      <c r="L4355" t="str">
        <f>TEXT(Table1[[#This Row],[Patient Admission Date]],"mmm")</f>
        <v>Aug</v>
      </c>
      <c r="M4355" t="str">
        <f>TEXT(Table1[[#This Row],[Patient Admission Date]],"ddd")</f>
        <v>Sun</v>
      </c>
      <c r="N4355" t="str">
        <f>TEXT(INT(HOUR(Table1[[#This Row],[Patient Admission Date]])/3)*3,"00")&amp;"-"&amp;TEXT(INT(HOUR(Table1[[#This Row],[Patient Admission Date]])/3)*3+3,"00")</f>
        <v>21-24</v>
      </c>
      <c r="O4355" t="str" cm="1">
        <f t="array" ref="O4355">_xlfn.IFS(Table1[[#This Row],[Patient Age]]&lt;=14,"0-14",Table1[[#This Row],[Patient Age]]&lt;=29,"15-29",Table1[[#This Row],[Patient Age]]&lt;=44,"30-44",Table1[[#This Row],[Patient Age]]&lt;=59,"45-59",Table1[[#This Row],[Patient Age]]&lt;=74,"60-74",TRUE,"75+")</f>
        <v>45-59</v>
      </c>
      <c r="P4355" t="str" cm="1">
        <f t="array" ref="P4355">_xlfn.IFS(Table1[[#This Row],[Patient Waittime]]&lt;=15,"0-15",Table1[[#This Row],[Patient Waittime]]&lt;=30,"16-30",Table1[[#This Row],[Patient Waittime]]&lt;=45,"31-45",Table1[[#This Row],[Patient Waittime]]&lt;=60,"46-60",TRUE,"60+")</f>
        <v>31-45</v>
      </c>
      <c r="Q4355">
        <f>--(Table1[[#This Row],[Patient Waittime]]&lt;=30)</f>
        <v>0</v>
      </c>
      <c r="R4355">
        <f>--Table1[[#This Row],[Patient Admission Flag]]</f>
        <v>0</v>
      </c>
      <c r="S4355">
        <f>--AND(Table1[[#This Row],[WithinTarget]]=1,Table1[[#This Row],[Patient Satisfaction Score]]&gt;=7)</f>
        <v>0</v>
      </c>
      <c r="T4355" t="str">
        <f>IF(LEFT(Table1[[#This Row],[Patient Gender]],1)="F","Female","Male")</f>
        <v>Male</v>
      </c>
    </row>
    <row r="4356" spans="1:20" x14ac:dyDescent="0.3">
      <c r="A4356" t="s">
        <v>4460</v>
      </c>
      <c r="B4356" s="1">
        <v>45434.326388888891</v>
      </c>
      <c r="C4356" t="s">
        <v>9</v>
      </c>
      <c r="D4356">
        <v>44</v>
      </c>
      <c r="E4356" t="s">
        <v>19</v>
      </c>
      <c r="F4356" t="s">
        <v>11</v>
      </c>
      <c r="G4356" t="b">
        <v>0</v>
      </c>
      <c r="I4356">
        <v>45</v>
      </c>
      <c r="J4356" t="b">
        <v>0</v>
      </c>
      <c r="K4356">
        <f>YEAR(Table1[[#This Row],[Patient Admission Date]])</f>
        <v>2024</v>
      </c>
      <c r="L4356" t="str">
        <f>TEXT(Table1[[#This Row],[Patient Admission Date]],"mmm")</f>
        <v>May</v>
      </c>
      <c r="M4356" t="str">
        <f>TEXT(Table1[[#This Row],[Patient Admission Date]],"ddd")</f>
        <v>Wed</v>
      </c>
      <c r="N4356" t="str">
        <f>TEXT(INT(HOUR(Table1[[#This Row],[Patient Admission Date]])/3)*3,"00")&amp;"-"&amp;TEXT(INT(HOUR(Table1[[#This Row],[Patient Admission Date]])/3)*3+3,"00")</f>
        <v>06-09</v>
      </c>
      <c r="O4356" t="str" cm="1">
        <f t="array" ref="O4356">_xlfn.IFS(Table1[[#This Row],[Patient Age]]&lt;=14,"0-14",Table1[[#This Row],[Patient Age]]&lt;=29,"15-29",Table1[[#This Row],[Patient Age]]&lt;=44,"30-44",Table1[[#This Row],[Patient Age]]&lt;=59,"45-59",Table1[[#This Row],[Patient Age]]&lt;=74,"60-74",TRUE,"75+")</f>
        <v>30-44</v>
      </c>
      <c r="P4356" t="str" cm="1">
        <f t="array" ref="P4356">_xlfn.IFS(Table1[[#This Row],[Patient Waittime]]&lt;=15,"0-15",Table1[[#This Row],[Patient Waittime]]&lt;=30,"16-30",Table1[[#This Row],[Patient Waittime]]&lt;=45,"31-45",Table1[[#This Row],[Patient Waittime]]&lt;=60,"46-60",TRUE,"60+")</f>
        <v>31-45</v>
      </c>
      <c r="Q4356">
        <f>--(Table1[[#This Row],[Patient Waittime]]&lt;=30)</f>
        <v>0</v>
      </c>
      <c r="R4356">
        <f>--Table1[[#This Row],[Patient Admission Flag]]</f>
        <v>0</v>
      </c>
      <c r="S4356">
        <f>--AND(Table1[[#This Row],[WithinTarget]]=1,Table1[[#This Row],[Patient Satisfaction Score]]&gt;=7)</f>
        <v>0</v>
      </c>
      <c r="T4356" t="str">
        <f>IF(LEFT(Table1[[#This Row],[Patient Gender]],1)="F","Female","Male")</f>
        <v>Male</v>
      </c>
    </row>
    <row r="4357" spans="1:20" x14ac:dyDescent="0.3">
      <c r="A4357" t="s">
        <v>4461</v>
      </c>
      <c r="B4357" s="1">
        <v>45101.085416666669</v>
      </c>
      <c r="C4357" t="s">
        <v>9</v>
      </c>
      <c r="D4357">
        <v>23</v>
      </c>
      <c r="E4357" t="s">
        <v>19</v>
      </c>
      <c r="F4357" t="s">
        <v>11</v>
      </c>
      <c r="G4357" t="b">
        <v>0</v>
      </c>
      <c r="I4357">
        <v>57</v>
      </c>
      <c r="J4357" t="b">
        <v>0</v>
      </c>
      <c r="K4357">
        <f>YEAR(Table1[[#This Row],[Patient Admission Date]])</f>
        <v>2023</v>
      </c>
      <c r="L4357" t="str">
        <f>TEXT(Table1[[#This Row],[Patient Admission Date]],"mmm")</f>
        <v>Jun</v>
      </c>
      <c r="M4357" t="str">
        <f>TEXT(Table1[[#This Row],[Patient Admission Date]],"ddd")</f>
        <v>Sat</v>
      </c>
      <c r="N4357" t="str">
        <f>TEXT(INT(HOUR(Table1[[#This Row],[Patient Admission Date]])/3)*3,"00")&amp;"-"&amp;TEXT(INT(HOUR(Table1[[#This Row],[Patient Admission Date]])/3)*3+3,"00")</f>
        <v>00-03</v>
      </c>
      <c r="O4357" t="str" cm="1">
        <f t="array" ref="O4357">_xlfn.IFS(Table1[[#This Row],[Patient Age]]&lt;=14,"0-14",Table1[[#This Row],[Patient Age]]&lt;=29,"15-29",Table1[[#This Row],[Patient Age]]&lt;=44,"30-44",Table1[[#This Row],[Patient Age]]&lt;=59,"45-59",Table1[[#This Row],[Patient Age]]&lt;=74,"60-74",TRUE,"75+")</f>
        <v>15-29</v>
      </c>
      <c r="P4357" t="str" cm="1">
        <f t="array" ref="P4357">_xlfn.IFS(Table1[[#This Row],[Patient Waittime]]&lt;=15,"0-15",Table1[[#This Row],[Patient Waittime]]&lt;=30,"16-30",Table1[[#This Row],[Patient Waittime]]&lt;=45,"31-45",Table1[[#This Row],[Patient Waittime]]&lt;=60,"46-60",TRUE,"60+")</f>
        <v>46-60</v>
      </c>
      <c r="Q4357">
        <f>--(Table1[[#This Row],[Patient Waittime]]&lt;=30)</f>
        <v>0</v>
      </c>
      <c r="R4357">
        <f>--Table1[[#This Row],[Patient Admission Flag]]</f>
        <v>0</v>
      </c>
      <c r="S4357">
        <f>--AND(Table1[[#This Row],[WithinTarget]]=1,Table1[[#This Row],[Patient Satisfaction Score]]&gt;=7)</f>
        <v>0</v>
      </c>
      <c r="T4357" t="str">
        <f>IF(LEFT(Table1[[#This Row],[Patient Gender]],1)="F","Female","Male")</f>
        <v>Male</v>
      </c>
    </row>
    <row r="4358" spans="1:20" x14ac:dyDescent="0.3">
      <c r="A4358" t="s">
        <v>4462</v>
      </c>
      <c r="B4358" s="1">
        <v>45098.925694444442</v>
      </c>
      <c r="C4358" t="s">
        <v>9</v>
      </c>
      <c r="D4358">
        <v>42</v>
      </c>
      <c r="E4358" t="s">
        <v>19</v>
      </c>
      <c r="F4358" t="s">
        <v>11</v>
      </c>
      <c r="G4358" t="b">
        <v>0</v>
      </c>
      <c r="I4358">
        <v>13</v>
      </c>
      <c r="J4358" t="b">
        <v>0</v>
      </c>
      <c r="K4358">
        <f>YEAR(Table1[[#This Row],[Patient Admission Date]])</f>
        <v>2023</v>
      </c>
      <c r="L4358" t="str">
        <f>TEXT(Table1[[#This Row],[Patient Admission Date]],"mmm")</f>
        <v>Jun</v>
      </c>
      <c r="M4358" t="str">
        <f>TEXT(Table1[[#This Row],[Patient Admission Date]],"ddd")</f>
        <v>Wed</v>
      </c>
      <c r="N4358" t="str">
        <f>TEXT(INT(HOUR(Table1[[#This Row],[Patient Admission Date]])/3)*3,"00")&amp;"-"&amp;TEXT(INT(HOUR(Table1[[#This Row],[Patient Admission Date]])/3)*3+3,"00")</f>
        <v>21-24</v>
      </c>
      <c r="O4358" t="str" cm="1">
        <f t="array" ref="O4358">_xlfn.IFS(Table1[[#This Row],[Patient Age]]&lt;=14,"0-14",Table1[[#This Row],[Patient Age]]&lt;=29,"15-29",Table1[[#This Row],[Patient Age]]&lt;=44,"30-44",Table1[[#This Row],[Patient Age]]&lt;=59,"45-59",Table1[[#This Row],[Patient Age]]&lt;=74,"60-74",TRUE,"75+")</f>
        <v>30-44</v>
      </c>
      <c r="P4358" t="str" cm="1">
        <f t="array" ref="P4358">_xlfn.IFS(Table1[[#This Row],[Patient Waittime]]&lt;=15,"0-15",Table1[[#This Row],[Patient Waittime]]&lt;=30,"16-30",Table1[[#This Row],[Patient Waittime]]&lt;=45,"31-45",Table1[[#This Row],[Patient Waittime]]&lt;=60,"46-60",TRUE,"60+")</f>
        <v>0-15</v>
      </c>
      <c r="Q4358">
        <f>--(Table1[[#This Row],[Patient Waittime]]&lt;=30)</f>
        <v>1</v>
      </c>
      <c r="R4358">
        <f>--Table1[[#This Row],[Patient Admission Flag]]</f>
        <v>0</v>
      </c>
      <c r="S4358">
        <f>--AND(Table1[[#This Row],[WithinTarget]]=1,Table1[[#This Row],[Patient Satisfaction Score]]&gt;=7)</f>
        <v>0</v>
      </c>
      <c r="T4358" t="str">
        <f>IF(LEFT(Table1[[#This Row],[Patient Gender]],1)="F","Female","Male")</f>
        <v>Male</v>
      </c>
    </row>
    <row r="4359" spans="1:20" x14ac:dyDescent="0.3">
      <c r="A4359" t="s">
        <v>4463</v>
      </c>
      <c r="B4359" s="1">
        <v>45491.341666666667</v>
      </c>
      <c r="C4359" t="s">
        <v>9</v>
      </c>
      <c r="D4359">
        <v>66</v>
      </c>
      <c r="E4359" t="s">
        <v>19</v>
      </c>
      <c r="F4359" t="s">
        <v>11</v>
      </c>
      <c r="G4359" t="b">
        <v>0</v>
      </c>
      <c r="I4359">
        <v>28</v>
      </c>
      <c r="J4359" t="b">
        <v>0</v>
      </c>
      <c r="K4359">
        <f>YEAR(Table1[[#This Row],[Patient Admission Date]])</f>
        <v>2024</v>
      </c>
      <c r="L4359" t="str">
        <f>TEXT(Table1[[#This Row],[Patient Admission Date]],"mmm")</f>
        <v>Jul</v>
      </c>
      <c r="M4359" t="str">
        <f>TEXT(Table1[[#This Row],[Patient Admission Date]],"ddd")</f>
        <v>Thu</v>
      </c>
      <c r="N4359" t="str">
        <f>TEXT(INT(HOUR(Table1[[#This Row],[Patient Admission Date]])/3)*3,"00")&amp;"-"&amp;TEXT(INT(HOUR(Table1[[#This Row],[Patient Admission Date]])/3)*3+3,"00")</f>
        <v>06-09</v>
      </c>
      <c r="O4359" t="str" cm="1">
        <f t="array" ref="O4359">_xlfn.IFS(Table1[[#This Row],[Patient Age]]&lt;=14,"0-14",Table1[[#This Row],[Patient Age]]&lt;=29,"15-29",Table1[[#This Row],[Patient Age]]&lt;=44,"30-44",Table1[[#This Row],[Patient Age]]&lt;=59,"45-59",Table1[[#This Row],[Patient Age]]&lt;=74,"60-74",TRUE,"75+")</f>
        <v>60-74</v>
      </c>
      <c r="P4359" t="str" cm="1">
        <f t="array" ref="P4359">_xlfn.IFS(Table1[[#This Row],[Patient Waittime]]&lt;=15,"0-15",Table1[[#This Row],[Patient Waittime]]&lt;=30,"16-30",Table1[[#This Row],[Patient Waittime]]&lt;=45,"31-45",Table1[[#This Row],[Patient Waittime]]&lt;=60,"46-60",TRUE,"60+")</f>
        <v>16-30</v>
      </c>
      <c r="Q4359">
        <f>--(Table1[[#This Row],[Patient Waittime]]&lt;=30)</f>
        <v>1</v>
      </c>
      <c r="R4359">
        <f>--Table1[[#This Row],[Patient Admission Flag]]</f>
        <v>0</v>
      </c>
      <c r="S4359">
        <f>--AND(Table1[[#This Row],[WithinTarget]]=1,Table1[[#This Row],[Patient Satisfaction Score]]&gt;=7)</f>
        <v>0</v>
      </c>
      <c r="T4359" t="str">
        <f>IF(LEFT(Table1[[#This Row],[Patient Gender]],1)="F","Female","Male")</f>
        <v>Male</v>
      </c>
    </row>
    <row r="4360" spans="1:20" x14ac:dyDescent="0.3">
      <c r="A4360" t="s">
        <v>4464</v>
      </c>
      <c r="B4360" s="1">
        <v>45358.769444444442</v>
      </c>
      <c r="C4360" t="s">
        <v>9</v>
      </c>
      <c r="D4360">
        <v>19</v>
      </c>
      <c r="E4360" t="s">
        <v>19</v>
      </c>
      <c r="F4360" t="s">
        <v>11</v>
      </c>
      <c r="G4360" t="b">
        <v>0</v>
      </c>
      <c r="I4360">
        <v>47</v>
      </c>
      <c r="J4360" t="b">
        <v>0</v>
      </c>
      <c r="K4360">
        <f>YEAR(Table1[[#This Row],[Patient Admission Date]])</f>
        <v>2024</v>
      </c>
      <c r="L4360" t="str">
        <f>TEXT(Table1[[#This Row],[Patient Admission Date]],"mmm")</f>
        <v>Mar</v>
      </c>
      <c r="M4360" t="str">
        <f>TEXT(Table1[[#This Row],[Patient Admission Date]],"ddd")</f>
        <v>Thu</v>
      </c>
      <c r="N4360" t="str">
        <f>TEXT(INT(HOUR(Table1[[#This Row],[Patient Admission Date]])/3)*3,"00")&amp;"-"&amp;TEXT(INT(HOUR(Table1[[#This Row],[Patient Admission Date]])/3)*3+3,"00")</f>
        <v>18-21</v>
      </c>
      <c r="O4360" t="str" cm="1">
        <f t="array" ref="O4360">_xlfn.IFS(Table1[[#This Row],[Patient Age]]&lt;=14,"0-14",Table1[[#This Row],[Patient Age]]&lt;=29,"15-29",Table1[[#This Row],[Patient Age]]&lt;=44,"30-44",Table1[[#This Row],[Patient Age]]&lt;=59,"45-59",Table1[[#This Row],[Patient Age]]&lt;=74,"60-74",TRUE,"75+")</f>
        <v>15-29</v>
      </c>
      <c r="P4360" t="str" cm="1">
        <f t="array" ref="P4360">_xlfn.IFS(Table1[[#This Row],[Patient Waittime]]&lt;=15,"0-15",Table1[[#This Row],[Patient Waittime]]&lt;=30,"16-30",Table1[[#This Row],[Patient Waittime]]&lt;=45,"31-45",Table1[[#This Row],[Patient Waittime]]&lt;=60,"46-60",TRUE,"60+")</f>
        <v>46-60</v>
      </c>
      <c r="Q4360">
        <f>--(Table1[[#This Row],[Patient Waittime]]&lt;=30)</f>
        <v>0</v>
      </c>
      <c r="R4360">
        <f>--Table1[[#This Row],[Patient Admission Flag]]</f>
        <v>0</v>
      </c>
      <c r="S4360">
        <f>--AND(Table1[[#This Row],[WithinTarget]]=1,Table1[[#This Row],[Patient Satisfaction Score]]&gt;=7)</f>
        <v>0</v>
      </c>
      <c r="T4360" t="str">
        <f>IF(LEFT(Table1[[#This Row],[Patient Gender]],1)="F","Female","Male")</f>
        <v>Male</v>
      </c>
    </row>
    <row r="4361" spans="1:20" x14ac:dyDescent="0.3">
      <c r="A4361" t="s">
        <v>4465</v>
      </c>
      <c r="B4361" s="1">
        <v>45550.847916666666</v>
      </c>
      <c r="C4361" t="s">
        <v>9</v>
      </c>
      <c r="D4361">
        <v>7</v>
      </c>
      <c r="E4361" t="s">
        <v>19</v>
      </c>
      <c r="F4361" t="s">
        <v>11</v>
      </c>
      <c r="G4361" t="b">
        <v>0</v>
      </c>
      <c r="I4361">
        <v>52</v>
      </c>
      <c r="J4361" t="b">
        <v>0</v>
      </c>
      <c r="K4361">
        <f>YEAR(Table1[[#This Row],[Patient Admission Date]])</f>
        <v>2024</v>
      </c>
      <c r="L4361" t="str">
        <f>TEXT(Table1[[#This Row],[Patient Admission Date]],"mmm")</f>
        <v>Sep</v>
      </c>
      <c r="M4361" t="str">
        <f>TEXT(Table1[[#This Row],[Patient Admission Date]],"ddd")</f>
        <v>Sun</v>
      </c>
      <c r="N4361" t="str">
        <f>TEXT(INT(HOUR(Table1[[#This Row],[Patient Admission Date]])/3)*3,"00")&amp;"-"&amp;TEXT(INT(HOUR(Table1[[#This Row],[Patient Admission Date]])/3)*3+3,"00")</f>
        <v>18-21</v>
      </c>
      <c r="O4361" t="str" cm="1">
        <f t="array" ref="O4361">_xlfn.IFS(Table1[[#This Row],[Patient Age]]&lt;=14,"0-14",Table1[[#This Row],[Patient Age]]&lt;=29,"15-29",Table1[[#This Row],[Patient Age]]&lt;=44,"30-44",Table1[[#This Row],[Patient Age]]&lt;=59,"45-59",Table1[[#This Row],[Patient Age]]&lt;=74,"60-74",TRUE,"75+")</f>
        <v>0-14</v>
      </c>
      <c r="P4361" t="str" cm="1">
        <f t="array" ref="P4361">_xlfn.IFS(Table1[[#This Row],[Patient Waittime]]&lt;=15,"0-15",Table1[[#This Row],[Patient Waittime]]&lt;=30,"16-30",Table1[[#This Row],[Patient Waittime]]&lt;=45,"31-45",Table1[[#This Row],[Patient Waittime]]&lt;=60,"46-60",TRUE,"60+")</f>
        <v>46-60</v>
      </c>
      <c r="Q4361">
        <f>--(Table1[[#This Row],[Patient Waittime]]&lt;=30)</f>
        <v>0</v>
      </c>
      <c r="R4361">
        <f>--Table1[[#This Row],[Patient Admission Flag]]</f>
        <v>0</v>
      </c>
      <c r="S4361">
        <f>--AND(Table1[[#This Row],[WithinTarget]]=1,Table1[[#This Row],[Patient Satisfaction Score]]&gt;=7)</f>
        <v>0</v>
      </c>
      <c r="T4361" t="str">
        <f>IF(LEFT(Table1[[#This Row],[Patient Gender]],1)="F","Female","Male")</f>
        <v>Male</v>
      </c>
    </row>
    <row r="4362" spans="1:20" x14ac:dyDescent="0.3">
      <c r="A4362" t="s">
        <v>4466</v>
      </c>
      <c r="B4362" s="1">
        <v>45281.67291666667</v>
      </c>
      <c r="C4362" t="s">
        <v>9</v>
      </c>
      <c r="D4362">
        <v>40</v>
      </c>
      <c r="E4362" t="s">
        <v>19</v>
      </c>
      <c r="F4362" t="s">
        <v>11</v>
      </c>
      <c r="G4362" t="b">
        <v>0</v>
      </c>
      <c r="I4362">
        <v>12</v>
      </c>
      <c r="J4362" t="b">
        <v>0</v>
      </c>
      <c r="K4362">
        <f>YEAR(Table1[[#This Row],[Patient Admission Date]])</f>
        <v>2023</v>
      </c>
      <c r="L4362" t="str">
        <f>TEXT(Table1[[#This Row],[Patient Admission Date]],"mmm")</f>
        <v>Dec</v>
      </c>
      <c r="M4362" t="str">
        <f>TEXT(Table1[[#This Row],[Patient Admission Date]],"ddd")</f>
        <v>Thu</v>
      </c>
      <c r="N4362" t="str">
        <f>TEXT(INT(HOUR(Table1[[#This Row],[Patient Admission Date]])/3)*3,"00")&amp;"-"&amp;TEXT(INT(HOUR(Table1[[#This Row],[Patient Admission Date]])/3)*3+3,"00")</f>
        <v>15-18</v>
      </c>
      <c r="O4362" t="str" cm="1">
        <f t="array" ref="O4362">_xlfn.IFS(Table1[[#This Row],[Patient Age]]&lt;=14,"0-14",Table1[[#This Row],[Patient Age]]&lt;=29,"15-29",Table1[[#This Row],[Patient Age]]&lt;=44,"30-44",Table1[[#This Row],[Patient Age]]&lt;=59,"45-59",Table1[[#This Row],[Patient Age]]&lt;=74,"60-74",TRUE,"75+")</f>
        <v>30-44</v>
      </c>
      <c r="P4362" t="str" cm="1">
        <f t="array" ref="P4362">_xlfn.IFS(Table1[[#This Row],[Patient Waittime]]&lt;=15,"0-15",Table1[[#This Row],[Patient Waittime]]&lt;=30,"16-30",Table1[[#This Row],[Patient Waittime]]&lt;=45,"31-45",Table1[[#This Row],[Patient Waittime]]&lt;=60,"46-60",TRUE,"60+")</f>
        <v>0-15</v>
      </c>
      <c r="Q4362">
        <f>--(Table1[[#This Row],[Patient Waittime]]&lt;=30)</f>
        <v>1</v>
      </c>
      <c r="R4362">
        <f>--Table1[[#This Row],[Patient Admission Flag]]</f>
        <v>0</v>
      </c>
      <c r="S4362">
        <f>--AND(Table1[[#This Row],[WithinTarget]]=1,Table1[[#This Row],[Patient Satisfaction Score]]&gt;=7)</f>
        <v>0</v>
      </c>
      <c r="T4362" t="str">
        <f>IF(LEFT(Table1[[#This Row],[Patient Gender]],1)="F","Female","Male")</f>
        <v>Male</v>
      </c>
    </row>
    <row r="4363" spans="1:20" x14ac:dyDescent="0.3">
      <c r="A4363" t="s">
        <v>4467</v>
      </c>
      <c r="B4363" s="1">
        <v>45284.245138888888</v>
      </c>
      <c r="C4363" t="s">
        <v>9</v>
      </c>
      <c r="D4363">
        <v>28</v>
      </c>
      <c r="E4363" t="s">
        <v>19</v>
      </c>
      <c r="F4363" t="s">
        <v>11</v>
      </c>
      <c r="G4363" t="b">
        <v>0</v>
      </c>
      <c r="I4363">
        <v>16</v>
      </c>
      <c r="J4363" t="b">
        <v>0</v>
      </c>
      <c r="K4363">
        <f>YEAR(Table1[[#This Row],[Patient Admission Date]])</f>
        <v>2023</v>
      </c>
      <c r="L4363" t="str">
        <f>TEXT(Table1[[#This Row],[Patient Admission Date]],"mmm")</f>
        <v>Dec</v>
      </c>
      <c r="M4363" t="str">
        <f>TEXT(Table1[[#This Row],[Patient Admission Date]],"ddd")</f>
        <v>Sun</v>
      </c>
      <c r="N4363" t="str">
        <f>TEXT(INT(HOUR(Table1[[#This Row],[Patient Admission Date]])/3)*3,"00")&amp;"-"&amp;TEXT(INT(HOUR(Table1[[#This Row],[Patient Admission Date]])/3)*3+3,"00")</f>
        <v>03-06</v>
      </c>
      <c r="O4363" t="str" cm="1">
        <f t="array" ref="O4363">_xlfn.IFS(Table1[[#This Row],[Patient Age]]&lt;=14,"0-14",Table1[[#This Row],[Patient Age]]&lt;=29,"15-29",Table1[[#This Row],[Patient Age]]&lt;=44,"30-44",Table1[[#This Row],[Patient Age]]&lt;=59,"45-59",Table1[[#This Row],[Patient Age]]&lt;=74,"60-74",TRUE,"75+")</f>
        <v>15-29</v>
      </c>
      <c r="P4363" t="str" cm="1">
        <f t="array" ref="P4363">_xlfn.IFS(Table1[[#This Row],[Patient Waittime]]&lt;=15,"0-15",Table1[[#This Row],[Patient Waittime]]&lt;=30,"16-30",Table1[[#This Row],[Patient Waittime]]&lt;=45,"31-45",Table1[[#This Row],[Patient Waittime]]&lt;=60,"46-60",TRUE,"60+")</f>
        <v>16-30</v>
      </c>
      <c r="Q4363">
        <f>--(Table1[[#This Row],[Patient Waittime]]&lt;=30)</f>
        <v>1</v>
      </c>
      <c r="R4363">
        <f>--Table1[[#This Row],[Patient Admission Flag]]</f>
        <v>0</v>
      </c>
      <c r="S4363">
        <f>--AND(Table1[[#This Row],[WithinTarget]]=1,Table1[[#This Row],[Patient Satisfaction Score]]&gt;=7)</f>
        <v>0</v>
      </c>
      <c r="T4363" t="str">
        <f>IF(LEFT(Table1[[#This Row],[Patient Gender]],1)="F","Female","Male")</f>
        <v>Male</v>
      </c>
    </row>
    <row r="4364" spans="1:20" x14ac:dyDescent="0.3">
      <c r="A4364" t="s">
        <v>4468</v>
      </c>
      <c r="B4364" s="1">
        <v>45451.205555555556</v>
      </c>
      <c r="C4364" t="s">
        <v>9</v>
      </c>
      <c r="D4364">
        <v>41</v>
      </c>
      <c r="E4364" t="s">
        <v>19</v>
      </c>
      <c r="F4364" t="s">
        <v>11</v>
      </c>
      <c r="G4364" t="b">
        <v>0</v>
      </c>
      <c r="I4364">
        <v>22</v>
      </c>
      <c r="J4364" t="b">
        <v>0</v>
      </c>
      <c r="K4364">
        <f>YEAR(Table1[[#This Row],[Patient Admission Date]])</f>
        <v>2024</v>
      </c>
      <c r="L4364" t="str">
        <f>TEXT(Table1[[#This Row],[Patient Admission Date]],"mmm")</f>
        <v>Jun</v>
      </c>
      <c r="M4364" t="str">
        <f>TEXT(Table1[[#This Row],[Patient Admission Date]],"ddd")</f>
        <v>Sat</v>
      </c>
      <c r="N4364" t="str">
        <f>TEXT(INT(HOUR(Table1[[#This Row],[Patient Admission Date]])/3)*3,"00")&amp;"-"&amp;TEXT(INT(HOUR(Table1[[#This Row],[Patient Admission Date]])/3)*3+3,"00")</f>
        <v>03-06</v>
      </c>
      <c r="O4364" t="str" cm="1">
        <f t="array" ref="O4364">_xlfn.IFS(Table1[[#This Row],[Patient Age]]&lt;=14,"0-14",Table1[[#This Row],[Patient Age]]&lt;=29,"15-29",Table1[[#This Row],[Patient Age]]&lt;=44,"30-44",Table1[[#This Row],[Patient Age]]&lt;=59,"45-59",Table1[[#This Row],[Patient Age]]&lt;=74,"60-74",TRUE,"75+")</f>
        <v>30-44</v>
      </c>
      <c r="P4364" t="str" cm="1">
        <f t="array" ref="P4364">_xlfn.IFS(Table1[[#This Row],[Patient Waittime]]&lt;=15,"0-15",Table1[[#This Row],[Patient Waittime]]&lt;=30,"16-30",Table1[[#This Row],[Patient Waittime]]&lt;=45,"31-45",Table1[[#This Row],[Patient Waittime]]&lt;=60,"46-60",TRUE,"60+")</f>
        <v>16-30</v>
      </c>
      <c r="Q4364">
        <f>--(Table1[[#This Row],[Patient Waittime]]&lt;=30)</f>
        <v>1</v>
      </c>
      <c r="R4364">
        <f>--Table1[[#This Row],[Patient Admission Flag]]</f>
        <v>0</v>
      </c>
      <c r="S4364">
        <f>--AND(Table1[[#This Row],[WithinTarget]]=1,Table1[[#This Row],[Patient Satisfaction Score]]&gt;=7)</f>
        <v>0</v>
      </c>
      <c r="T4364" t="str">
        <f>IF(LEFT(Table1[[#This Row],[Patient Gender]],1)="F","Female","Male")</f>
        <v>Male</v>
      </c>
    </row>
    <row r="4365" spans="1:20" x14ac:dyDescent="0.3">
      <c r="A4365" t="s">
        <v>4469</v>
      </c>
      <c r="B4365" s="1">
        <v>45531.040277777778</v>
      </c>
      <c r="C4365" t="s">
        <v>9</v>
      </c>
      <c r="D4365">
        <v>8</v>
      </c>
      <c r="E4365" t="s">
        <v>19</v>
      </c>
      <c r="F4365" t="s">
        <v>11</v>
      </c>
      <c r="G4365" t="b">
        <v>0</v>
      </c>
      <c r="I4365">
        <v>36</v>
      </c>
      <c r="J4365" t="b">
        <v>0</v>
      </c>
      <c r="K4365">
        <f>YEAR(Table1[[#This Row],[Patient Admission Date]])</f>
        <v>2024</v>
      </c>
      <c r="L4365" t="str">
        <f>TEXT(Table1[[#This Row],[Patient Admission Date]],"mmm")</f>
        <v>Aug</v>
      </c>
      <c r="M4365" t="str">
        <f>TEXT(Table1[[#This Row],[Patient Admission Date]],"ddd")</f>
        <v>Tue</v>
      </c>
      <c r="N4365" t="str">
        <f>TEXT(INT(HOUR(Table1[[#This Row],[Patient Admission Date]])/3)*3,"00")&amp;"-"&amp;TEXT(INT(HOUR(Table1[[#This Row],[Patient Admission Date]])/3)*3+3,"00")</f>
        <v>00-03</v>
      </c>
      <c r="O4365" t="str" cm="1">
        <f t="array" ref="O4365">_xlfn.IFS(Table1[[#This Row],[Patient Age]]&lt;=14,"0-14",Table1[[#This Row],[Patient Age]]&lt;=29,"15-29",Table1[[#This Row],[Patient Age]]&lt;=44,"30-44",Table1[[#This Row],[Patient Age]]&lt;=59,"45-59",Table1[[#This Row],[Patient Age]]&lt;=74,"60-74",TRUE,"75+")</f>
        <v>0-14</v>
      </c>
      <c r="P4365" t="str" cm="1">
        <f t="array" ref="P4365">_xlfn.IFS(Table1[[#This Row],[Patient Waittime]]&lt;=15,"0-15",Table1[[#This Row],[Patient Waittime]]&lt;=30,"16-30",Table1[[#This Row],[Patient Waittime]]&lt;=45,"31-45",Table1[[#This Row],[Patient Waittime]]&lt;=60,"46-60",TRUE,"60+")</f>
        <v>31-45</v>
      </c>
      <c r="Q4365">
        <f>--(Table1[[#This Row],[Patient Waittime]]&lt;=30)</f>
        <v>0</v>
      </c>
      <c r="R4365">
        <f>--Table1[[#This Row],[Patient Admission Flag]]</f>
        <v>0</v>
      </c>
      <c r="S4365">
        <f>--AND(Table1[[#This Row],[WithinTarget]]=1,Table1[[#This Row],[Patient Satisfaction Score]]&gt;=7)</f>
        <v>0</v>
      </c>
      <c r="T4365" t="str">
        <f>IF(LEFT(Table1[[#This Row],[Patient Gender]],1)="F","Female","Male")</f>
        <v>Male</v>
      </c>
    </row>
    <row r="4366" spans="1:20" x14ac:dyDescent="0.3">
      <c r="A4366" t="s">
        <v>4470</v>
      </c>
      <c r="B4366" s="1">
        <v>45249.902083333334</v>
      </c>
      <c r="C4366" t="s">
        <v>9</v>
      </c>
      <c r="D4366">
        <v>34</v>
      </c>
      <c r="E4366" t="s">
        <v>19</v>
      </c>
      <c r="F4366" t="s">
        <v>11</v>
      </c>
      <c r="G4366" t="b">
        <v>0</v>
      </c>
      <c r="I4366">
        <v>39</v>
      </c>
      <c r="J4366" t="b">
        <v>0</v>
      </c>
      <c r="K4366">
        <f>YEAR(Table1[[#This Row],[Patient Admission Date]])</f>
        <v>2023</v>
      </c>
      <c r="L4366" t="str">
        <f>TEXT(Table1[[#This Row],[Patient Admission Date]],"mmm")</f>
        <v>Nov</v>
      </c>
      <c r="M4366" t="str">
        <f>TEXT(Table1[[#This Row],[Patient Admission Date]],"ddd")</f>
        <v>Sun</v>
      </c>
      <c r="N4366" t="str">
        <f>TEXT(INT(HOUR(Table1[[#This Row],[Patient Admission Date]])/3)*3,"00")&amp;"-"&amp;TEXT(INT(HOUR(Table1[[#This Row],[Patient Admission Date]])/3)*3+3,"00")</f>
        <v>21-24</v>
      </c>
      <c r="O4366" t="str" cm="1">
        <f t="array" ref="O4366">_xlfn.IFS(Table1[[#This Row],[Patient Age]]&lt;=14,"0-14",Table1[[#This Row],[Patient Age]]&lt;=29,"15-29",Table1[[#This Row],[Patient Age]]&lt;=44,"30-44",Table1[[#This Row],[Patient Age]]&lt;=59,"45-59",Table1[[#This Row],[Patient Age]]&lt;=74,"60-74",TRUE,"75+")</f>
        <v>30-44</v>
      </c>
      <c r="P4366" t="str" cm="1">
        <f t="array" ref="P4366">_xlfn.IFS(Table1[[#This Row],[Patient Waittime]]&lt;=15,"0-15",Table1[[#This Row],[Patient Waittime]]&lt;=30,"16-30",Table1[[#This Row],[Patient Waittime]]&lt;=45,"31-45",Table1[[#This Row],[Patient Waittime]]&lt;=60,"46-60",TRUE,"60+")</f>
        <v>31-45</v>
      </c>
      <c r="Q4366">
        <f>--(Table1[[#This Row],[Patient Waittime]]&lt;=30)</f>
        <v>0</v>
      </c>
      <c r="R4366">
        <f>--Table1[[#This Row],[Patient Admission Flag]]</f>
        <v>0</v>
      </c>
      <c r="S4366">
        <f>--AND(Table1[[#This Row],[WithinTarget]]=1,Table1[[#This Row],[Patient Satisfaction Score]]&gt;=7)</f>
        <v>0</v>
      </c>
      <c r="T4366" t="str">
        <f>IF(LEFT(Table1[[#This Row],[Patient Gender]],1)="F","Female","Male")</f>
        <v>Male</v>
      </c>
    </row>
    <row r="4367" spans="1:20" x14ac:dyDescent="0.3">
      <c r="A4367" t="s">
        <v>4471</v>
      </c>
      <c r="B4367" s="1">
        <v>45323.407638888886</v>
      </c>
      <c r="C4367" t="s">
        <v>9</v>
      </c>
      <c r="D4367">
        <v>64</v>
      </c>
      <c r="E4367" t="s">
        <v>19</v>
      </c>
      <c r="F4367" t="s">
        <v>11</v>
      </c>
      <c r="G4367" t="b">
        <v>0</v>
      </c>
      <c r="I4367">
        <v>47</v>
      </c>
      <c r="J4367" t="b">
        <v>0</v>
      </c>
      <c r="K4367">
        <f>YEAR(Table1[[#This Row],[Patient Admission Date]])</f>
        <v>2024</v>
      </c>
      <c r="L4367" t="str">
        <f>TEXT(Table1[[#This Row],[Patient Admission Date]],"mmm")</f>
        <v>Feb</v>
      </c>
      <c r="M4367" t="str">
        <f>TEXT(Table1[[#This Row],[Patient Admission Date]],"ddd")</f>
        <v>Thu</v>
      </c>
      <c r="N4367" t="str">
        <f>TEXT(INT(HOUR(Table1[[#This Row],[Patient Admission Date]])/3)*3,"00")&amp;"-"&amp;TEXT(INT(HOUR(Table1[[#This Row],[Patient Admission Date]])/3)*3+3,"00")</f>
        <v>09-12</v>
      </c>
      <c r="O4367" t="str" cm="1">
        <f t="array" ref="O4367">_xlfn.IFS(Table1[[#This Row],[Patient Age]]&lt;=14,"0-14",Table1[[#This Row],[Patient Age]]&lt;=29,"15-29",Table1[[#This Row],[Patient Age]]&lt;=44,"30-44",Table1[[#This Row],[Patient Age]]&lt;=59,"45-59",Table1[[#This Row],[Patient Age]]&lt;=74,"60-74",TRUE,"75+")</f>
        <v>60-74</v>
      </c>
      <c r="P4367" t="str" cm="1">
        <f t="array" ref="P4367">_xlfn.IFS(Table1[[#This Row],[Patient Waittime]]&lt;=15,"0-15",Table1[[#This Row],[Patient Waittime]]&lt;=30,"16-30",Table1[[#This Row],[Patient Waittime]]&lt;=45,"31-45",Table1[[#This Row],[Patient Waittime]]&lt;=60,"46-60",TRUE,"60+")</f>
        <v>46-60</v>
      </c>
      <c r="Q4367">
        <f>--(Table1[[#This Row],[Patient Waittime]]&lt;=30)</f>
        <v>0</v>
      </c>
      <c r="R4367">
        <f>--Table1[[#This Row],[Patient Admission Flag]]</f>
        <v>0</v>
      </c>
      <c r="S4367">
        <f>--AND(Table1[[#This Row],[WithinTarget]]=1,Table1[[#This Row],[Patient Satisfaction Score]]&gt;=7)</f>
        <v>0</v>
      </c>
      <c r="T4367" t="str">
        <f>IF(LEFT(Table1[[#This Row],[Patient Gender]],1)="F","Female","Male")</f>
        <v>Male</v>
      </c>
    </row>
    <row r="4368" spans="1:20" x14ac:dyDescent="0.3">
      <c r="A4368" t="s">
        <v>4472</v>
      </c>
      <c r="B4368" s="1">
        <v>45444.324305555558</v>
      </c>
      <c r="C4368" t="s">
        <v>9</v>
      </c>
      <c r="D4368">
        <v>9</v>
      </c>
      <c r="E4368" t="s">
        <v>19</v>
      </c>
      <c r="F4368" t="s">
        <v>11</v>
      </c>
      <c r="G4368" t="b">
        <v>0</v>
      </c>
      <c r="I4368">
        <v>54</v>
      </c>
      <c r="J4368" t="b">
        <v>0</v>
      </c>
      <c r="K4368">
        <f>YEAR(Table1[[#This Row],[Patient Admission Date]])</f>
        <v>2024</v>
      </c>
      <c r="L4368" t="str">
        <f>TEXT(Table1[[#This Row],[Patient Admission Date]],"mmm")</f>
        <v>Jun</v>
      </c>
      <c r="M4368" t="str">
        <f>TEXT(Table1[[#This Row],[Patient Admission Date]],"ddd")</f>
        <v>Sat</v>
      </c>
      <c r="N4368" t="str">
        <f>TEXT(INT(HOUR(Table1[[#This Row],[Patient Admission Date]])/3)*3,"00")&amp;"-"&amp;TEXT(INT(HOUR(Table1[[#This Row],[Patient Admission Date]])/3)*3+3,"00")</f>
        <v>06-09</v>
      </c>
      <c r="O4368" t="str" cm="1">
        <f t="array" ref="O4368">_xlfn.IFS(Table1[[#This Row],[Patient Age]]&lt;=14,"0-14",Table1[[#This Row],[Patient Age]]&lt;=29,"15-29",Table1[[#This Row],[Patient Age]]&lt;=44,"30-44",Table1[[#This Row],[Patient Age]]&lt;=59,"45-59",Table1[[#This Row],[Patient Age]]&lt;=74,"60-74",TRUE,"75+")</f>
        <v>0-14</v>
      </c>
      <c r="P4368" t="str" cm="1">
        <f t="array" ref="P4368">_xlfn.IFS(Table1[[#This Row],[Patient Waittime]]&lt;=15,"0-15",Table1[[#This Row],[Patient Waittime]]&lt;=30,"16-30",Table1[[#This Row],[Patient Waittime]]&lt;=45,"31-45",Table1[[#This Row],[Patient Waittime]]&lt;=60,"46-60",TRUE,"60+")</f>
        <v>46-60</v>
      </c>
      <c r="Q4368">
        <f>--(Table1[[#This Row],[Patient Waittime]]&lt;=30)</f>
        <v>0</v>
      </c>
      <c r="R4368">
        <f>--Table1[[#This Row],[Patient Admission Flag]]</f>
        <v>0</v>
      </c>
      <c r="S4368">
        <f>--AND(Table1[[#This Row],[WithinTarget]]=1,Table1[[#This Row],[Patient Satisfaction Score]]&gt;=7)</f>
        <v>0</v>
      </c>
      <c r="T4368" t="str">
        <f>IF(LEFT(Table1[[#This Row],[Patient Gender]],1)="F","Female","Male")</f>
        <v>Male</v>
      </c>
    </row>
    <row r="4369" spans="1:20" x14ac:dyDescent="0.3">
      <c r="A4369" t="s">
        <v>4473</v>
      </c>
      <c r="B4369" s="1">
        <v>45341.991666666669</v>
      </c>
      <c r="C4369" t="s">
        <v>9</v>
      </c>
      <c r="D4369">
        <v>55</v>
      </c>
      <c r="E4369" t="s">
        <v>19</v>
      </c>
      <c r="F4369" t="s">
        <v>11</v>
      </c>
      <c r="G4369" t="b">
        <v>0</v>
      </c>
      <c r="I4369">
        <v>55</v>
      </c>
      <c r="J4369" t="b">
        <v>0</v>
      </c>
      <c r="K4369">
        <f>YEAR(Table1[[#This Row],[Patient Admission Date]])</f>
        <v>2024</v>
      </c>
      <c r="L4369" t="str">
        <f>TEXT(Table1[[#This Row],[Patient Admission Date]],"mmm")</f>
        <v>Feb</v>
      </c>
      <c r="M4369" t="str">
        <f>TEXT(Table1[[#This Row],[Patient Admission Date]],"ddd")</f>
        <v>Mon</v>
      </c>
      <c r="N4369" t="str">
        <f>TEXT(INT(HOUR(Table1[[#This Row],[Patient Admission Date]])/3)*3,"00")&amp;"-"&amp;TEXT(INT(HOUR(Table1[[#This Row],[Patient Admission Date]])/3)*3+3,"00")</f>
        <v>21-24</v>
      </c>
      <c r="O4369" t="str" cm="1">
        <f t="array" ref="O4369">_xlfn.IFS(Table1[[#This Row],[Patient Age]]&lt;=14,"0-14",Table1[[#This Row],[Patient Age]]&lt;=29,"15-29",Table1[[#This Row],[Patient Age]]&lt;=44,"30-44",Table1[[#This Row],[Patient Age]]&lt;=59,"45-59",Table1[[#This Row],[Patient Age]]&lt;=74,"60-74",TRUE,"75+")</f>
        <v>45-59</v>
      </c>
      <c r="P4369" t="str" cm="1">
        <f t="array" ref="P4369">_xlfn.IFS(Table1[[#This Row],[Patient Waittime]]&lt;=15,"0-15",Table1[[#This Row],[Patient Waittime]]&lt;=30,"16-30",Table1[[#This Row],[Patient Waittime]]&lt;=45,"31-45",Table1[[#This Row],[Patient Waittime]]&lt;=60,"46-60",TRUE,"60+")</f>
        <v>46-60</v>
      </c>
      <c r="Q4369">
        <f>--(Table1[[#This Row],[Patient Waittime]]&lt;=30)</f>
        <v>0</v>
      </c>
      <c r="R4369">
        <f>--Table1[[#This Row],[Patient Admission Flag]]</f>
        <v>0</v>
      </c>
      <c r="S4369">
        <f>--AND(Table1[[#This Row],[WithinTarget]]=1,Table1[[#This Row],[Patient Satisfaction Score]]&gt;=7)</f>
        <v>0</v>
      </c>
      <c r="T4369" t="str">
        <f>IF(LEFT(Table1[[#This Row],[Patient Gender]],1)="F","Female","Male")</f>
        <v>Male</v>
      </c>
    </row>
    <row r="4370" spans="1:20" x14ac:dyDescent="0.3">
      <c r="A4370" t="s">
        <v>4474</v>
      </c>
      <c r="B4370" s="1">
        <v>45183.792361111111</v>
      </c>
      <c r="C4370" t="s">
        <v>9</v>
      </c>
      <c r="D4370">
        <v>72</v>
      </c>
      <c r="E4370" t="s">
        <v>19</v>
      </c>
      <c r="F4370" t="s">
        <v>11</v>
      </c>
      <c r="G4370" t="b">
        <v>0</v>
      </c>
      <c r="I4370">
        <v>28</v>
      </c>
      <c r="J4370" t="b">
        <v>0</v>
      </c>
      <c r="K4370">
        <f>YEAR(Table1[[#This Row],[Patient Admission Date]])</f>
        <v>2023</v>
      </c>
      <c r="L4370" t="str">
        <f>TEXT(Table1[[#This Row],[Patient Admission Date]],"mmm")</f>
        <v>Sep</v>
      </c>
      <c r="M4370" t="str">
        <f>TEXT(Table1[[#This Row],[Patient Admission Date]],"ddd")</f>
        <v>Thu</v>
      </c>
      <c r="N4370" t="str">
        <f>TEXT(INT(HOUR(Table1[[#This Row],[Patient Admission Date]])/3)*3,"00")&amp;"-"&amp;TEXT(INT(HOUR(Table1[[#This Row],[Patient Admission Date]])/3)*3+3,"00")</f>
        <v>18-21</v>
      </c>
      <c r="O4370" t="str" cm="1">
        <f t="array" ref="O4370">_xlfn.IFS(Table1[[#This Row],[Patient Age]]&lt;=14,"0-14",Table1[[#This Row],[Patient Age]]&lt;=29,"15-29",Table1[[#This Row],[Patient Age]]&lt;=44,"30-44",Table1[[#This Row],[Patient Age]]&lt;=59,"45-59",Table1[[#This Row],[Patient Age]]&lt;=74,"60-74",TRUE,"75+")</f>
        <v>60-74</v>
      </c>
      <c r="P4370" t="str" cm="1">
        <f t="array" ref="P4370">_xlfn.IFS(Table1[[#This Row],[Patient Waittime]]&lt;=15,"0-15",Table1[[#This Row],[Patient Waittime]]&lt;=30,"16-30",Table1[[#This Row],[Patient Waittime]]&lt;=45,"31-45",Table1[[#This Row],[Patient Waittime]]&lt;=60,"46-60",TRUE,"60+")</f>
        <v>16-30</v>
      </c>
      <c r="Q4370">
        <f>--(Table1[[#This Row],[Patient Waittime]]&lt;=30)</f>
        <v>1</v>
      </c>
      <c r="R4370">
        <f>--Table1[[#This Row],[Patient Admission Flag]]</f>
        <v>0</v>
      </c>
      <c r="S4370">
        <f>--AND(Table1[[#This Row],[WithinTarget]]=1,Table1[[#This Row],[Patient Satisfaction Score]]&gt;=7)</f>
        <v>0</v>
      </c>
      <c r="T4370" t="str">
        <f>IF(LEFT(Table1[[#This Row],[Patient Gender]],1)="F","Female","Male")</f>
        <v>Male</v>
      </c>
    </row>
    <row r="4371" spans="1:20" x14ac:dyDescent="0.3">
      <c r="A4371" t="s">
        <v>4475</v>
      </c>
      <c r="B4371" s="1">
        <v>45342.880555555559</v>
      </c>
      <c r="C4371" t="s">
        <v>9</v>
      </c>
      <c r="D4371">
        <v>71</v>
      </c>
      <c r="E4371" t="s">
        <v>19</v>
      </c>
      <c r="F4371" t="s">
        <v>11</v>
      </c>
      <c r="G4371" t="b">
        <v>0</v>
      </c>
      <c r="I4371">
        <v>38</v>
      </c>
      <c r="J4371" t="b">
        <v>0</v>
      </c>
      <c r="K4371">
        <f>YEAR(Table1[[#This Row],[Patient Admission Date]])</f>
        <v>2024</v>
      </c>
      <c r="L4371" t="str">
        <f>TEXT(Table1[[#This Row],[Patient Admission Date]],"mmm")</f>
        <v>Feb</v>
      </c>
      <c r="M4371" t="str">
        <f>TEXT(Table1[[#This Row],[Patient Admission Date]],"ddd")</f>
        <v>Tue</v>
      </c>
      <c r="N4371" t="str">
        <f>TEXT(INT(HOUR(Table1[[#This Row],[Patient Admission Date]])/3)*3,"00")&amp;"-"&amp;TEXT(INT(HOUR(Table1[[#This Row],[Patient Admission Date]])/3)*3+3,"00")</f>
        <v>21-24</v>
      </c>
      <c r="O4371" t="str" cm="1">
        <f t="array" ref="O4371">_xlfn.IFS(Table1[[#This Row],[Patient Age]]&lt;=14,"0-14",Table1[[#This Row],[Patient Age]]&lt;=29,"15-29",Table1[[#This Row],[Patient Age]]&lt;=44,"30-44",Table1[[#This Row],[Patient Age]]&lt;=59,"45-59",Table1[[#This Row],[Patient Age]]&lt;=74,"60-74",TRUE,"75+")</f>
        <v>60-74</v>
      </c>
      <c r="P4371" t="str" cm="1">
        <f t="array" ref="P4371">_xlfn.IFS(Table1[[#This Row],[Patient Waittime]]&lt;=15,"0-15",Table1[[#This Row],[Patient Waittime]]&lt;=30,"16-30",Table1[[#This Row],[Patient Waittime]]&lt;=45,"31-45",Table1[[#This Row],[Patient Waittime]]&lt;=60,"46-60",TRUE,"60+")</f>
        <v>31-45</v>
      </c>
      <c r="Q4371">
        <f>--(Table1[[#This Row],[Patient Waittime]]&lt;=30)</f>
        <v>0</v>
      </c>
      <c r="R4371">
        <f>--Table1[[#This Row],[Patient Admission Flag]]</f>
        <v>0</v>
      </c>
      <c r="S4371">
        <f>--AND(Table1[[#This Row],[WithinTarget]]=1,Table1[[#This Row],[Patient Satisfaction Score]]&gt;=7)</f>
        <v>0</v>
      </c>
      <c r="T4371" t="str">
        <f>IF(LEFT(Table1[[#This Row],[Patient Gender]],1)="F","Female","Male")</f>
        <v>Male</v>
      </c>
    </row>
    <row r="4372" spans="1:20" x14ac:dyDescent="0.3">
      <c r="A4372" t="s">
        <v>4476</v>
      </c>
      <c r="B4372" s="1">
        <v>45457.95</v>
      </c>
      <c r="C4372" t="s">
        <v>9</v>
      </c>
      <c r="D4372">
        <v>23</v>
      </c>
      <c r="E4372" t="s">
        <v>19</v>
      </c>
      <c r="F4372" t="s">
        <v>11</v>
      </c>
      <c r="G4372" t="b">
        <v>0</v>
      </c>
      <c r="I4372">
        <v>52</v>
      </c>
      <c r="J4372" t="b">
        <v>0</v>
      </c>
      <c r="K4372">
        <f>YEAR(Table1[[#This Row],[Patient Admission Date]])</f>
        <v>2024</v>
      </c>
      <c r="L4372" t="str">
        <f>TEXT(Table1[[#This Row],[Patient Admission Date]],"mmm")</f>
        <v>Jun</v>
      </c>
      <c r="M4372" t="str">
        <f>TEXT(Table1[[#This Row],[Patient Admission Date]],"ddd")</f>
        <v>Fri</v>
      </c>
      <c r="N4372" t="str">
        <f>TEXT(INT(HOUR(Table1[[#This Row],[Patient Admission Date]])/3)*3,"00")&amp;"-"&amp;TEXT(INT(HOUR(Table1[[#This Row],[Patient Admission Date]])/3)*3+3,"00")</f>
        <v>21-24</v>
      </c>
      <c r="O4372" t="str" cm="1">
        <f t="array" ref="O4372">_xlfn.IFS(Table1[[#This Row],[Patient Age]]&lt;=14,"0-14",Table1[[#This Row],[Patient Age]]&lt;=29,"15-29",Table1[[#This Row],[Patient Age]]&lt;=44,"30-44",Table1[[#This Row],[Patient Age]]&lt;=59,"45-59",Table1[[#This Row],[Patient Age]]&lt;=74,"60-74",TRUE,"75+")</f>
        <v>15-29</v>
      </c>
      <c r="P4372" t="str" cm="1">
        <f t="array" ref="P4372">_xlfn.IFS(Table1[[#This Row],[Patient Waittime]]&lt;=15,"0-15",Table1[[#This Row],[Patient Waittime]]&lt;=30,"16-30",Table1[[#This Row],[Patient Waittime]]&lt;=45,"31-45",Table1[[#This Row],[Patient Waittime]]&lt;=60,"46-60",TRUE,"60+")</f>
        <v>46-60</v>
      </c>
      <c r="Q4372">
        <f>--(Table1[[#This Row],[Patient Waittime]]&lt;=30)</f>
        <v>0</v>
      </c>
      <c r="R4372">
        <f>--Table1[[#This Row],[Patient Admission Flag]]</f>
        <v>0</v>
      </c>
      <c r="S4372">
        <f>--AND(Table1[[#This Row],[WithinTarget]]=1,Table1[[#This Row],[Patient Satisfaction Score]]&gt;=7)</f>
        <v>0</v>
      </c>
      <c r="T4372" t="str">
        <f>IF(LEFT(Table1[[#This Row],[Patient Gender]],1)="F","Female","Male")</f>
        <v>Male</v>
      </c>
    </row>
    <row r="4373" spans="1:20" x14ac:dyDescent="0.3">
      <c r="A4373" t="s">
        <v>4477</v>
      </c>
      <c r="B4373" s="1">
        <v>45059.051388888889</v>
      </c>
      <c r="C4373" t="s">
        <v>9</v>
      </c>
      <c r="D4373">
        <v>73</v>
      </c>
      <c r="E4373" t="s">
        <v>19</v>
      </c>
      <c r="F4373" t="s">
        <v>11</v>
      </c>
      <c r="G4373" t="b">
        <v>0</v>
      </c>
      <c r="I4373">
        <v>59</v>
      </c>
      <c r="J4373" t="b">
        <v>0</v>
      </c>
      <c r="K4373">
        <f>YEAR(Table1[[#This Row],[Patient Admission Date]])</f>
        <v>2023</v>
      </c>
      <c r="L4373" t="str">
        <f>TEXT(Table1[[#This Row],[Patient Admission Date]],"mmm")</f>
        <v>May</v>
      </c>
      <c r="M4373" t="str">
        <f>TEXT(Table1[[#This Row],[Patient Admission Date]],"ddd")</f>
        <v>Sat</v>
      </c>
      <c r="N4373" t="str">
        <f>TEXT(INT(HOUR(Table1[[#This Row],[Patient Admission Date]])/3)*3,"00")&amp;"-"&amp;TEXT(INT(HOUR(Table1[[#This Row],[Patient Admission Date]])/3)*3+3,"00")</f>
        <v>00-03</v>
      </c>
      <c r="O4373" t="str" cm="1">
        <f t="array" ref="O4373">_xlfn.IFS(Table1[[#This Row],[Patient Age]]&lt;=14,"0-14",Table1[[#This Row],[Patient Age]]&lt;=29,"15-29",Table1[[#This Row],[Patient Age]]&lt;=44,"30-44",Table1[[#This Row],[Patient Age]]&lt;=59,"45-59",Table1[[#This Row],[Patient Age]]&lt;=74,"60-74",TRUE,"75+")</f>
        <v>60-74</v>
      </c>
      <c r="P4373" t="str" cm="1">
        <f t="array" ref="P4373">_xlfn.IFS(Table1[[#This Row],[Patient Waittime]]&lt;=15,"0-15",Table1[[#This Row],[Patient Waittime]]&lt;=30,"16-30",Table1[[#This Row],[Patient Waittime]]&lt;=45,"31-45",Table1[[#This Row],[Patient Waittime]]&lt;=60,"46-60",TRUE,"60+")</f>
        <v>46-60</v>
      </c>
      <c r="Q4373">
        <f>--(Table1[[#This Row],[Patient Waittime]]&lt;=30)</f>
        <v>0</v>
      </c>
      <c r="R4373">
        <f>--Table1[[#This Row],[Patient Admission Flag]]</f>
        <v>0</v>
      </c>
      <c r="S4373">
        <f>--AND(Table1[[#This Row],[WithinTarget]]=1,Table1[[#This Row],[Patient Satisfaction Score]]&gt;=7)</f>
        <v>0</v>
      </c>
      <c r="T4373" t="str">
        <f>IF(LEFT(Table1[[#This Row],[Patient Gender]],1)="F","Female","Male")</f>
        <v>Male</v>
      </c>
    </row>
    <row r="4374" spans="1:20" x14ac:dyDescent="0.3">
      <c r="A4374" t="s">
        <v>4478</v>
      </c>
      <c r="B4374" s="1">
        <v>45261.461805555555</v>
      </c>
      <c r="C4374" t="s">
        <v>9</v>
      </c>
      <c r="D4374">
        <v>24</v>
      </c>
      <c r="E4374" t="s">
        <v>19</v>
      </c>
      <c r="F4374" t="s">
        <v>11</v>
      </c>
      <c r="G4374" t="b">
        <v>0</v>
      </c>
      <c r="I4374">
        <v>14</v>
      </c>
      <c r="J4374" t="b">
        <v>0</v>
      </c>
      <c r="K4374">
        <f>YEAR(Table1[[#This Row],[Patient Admission Date]])</f>
        <v>2023</v>
      </c>
      <c r="L4374" t="str">
        <f>TEXT(Table1[[#This Row],[Patient Admission Date]],"mmm")</f>
        <v>Dec</v>
      </c>
      <c r="M4374" t="str">
        <f>TEXT(Table1[[#This Row],[Patient Admission Date]],"ddd")</f>
        <v>Fri</v>
      </c>
      <c r="N4374" t="str">
        <f>TEXT(INT(HOUR(Table1[[#This Row],[Patient Admission Date]])/3)*3,"00")&amp;"-"&amp;TEXT(INT(HOUR(Table1[[#This Row],[Patient Admission Date]])/3)*3+3,"00")</f>
        <v>09-12</v>
      </c>
      <c r="O4374" t="str" cm="1">
        <f t="array" ref="O4374">_xlfn.IFS(Table1[[#This Row],[Patient Age]]&lt;=14,"0-14",Table1[[#This Row],[Patient Age]]&lt;=29,"15-29",Table1[[#This Row],[Patient Age]]&lt;=44,"30-44",Table1[[#This Row],[Patient Age]]&lt;=59,"45-59",Table1[[#This Row],[Patient Age]]&lt;=74,"60-74",TRUE,"75+")</f>
        <v>15-29</v>
      </c>
      <c r="P4374" t="str" cm="1">
        <f t="array" ref="P4374">_xlfn.IFS(Table1[[#This Row],[Patient Waittime]]&lt;=15,"0-15",Table1[[#This Row],[Patient Waittime]]&lt;=30,"16-30",Table1[[#This Row],[Patient Waittime]]&lt;=45,"31-45",Table1[[#This Row],[Patient Waittime]]&lt;=60,"46-60",TRUE,"60+")</f>
        <v>0-15</v>
      </c>
      <c r="Q4374">
        <f>--(Table1[[#This Row],[Patient Waittime]]&lt;=30)</f>
        <v>1</v>
      </c>
      <c r="R4374">
        <f>--Table1[[#This Row],[Patient Admission Flag]]</f>
        <v>0</v>
      </c>
      <c r="S4374">
        <f>--AND(Table1[[#This Row],[WithinTarget]]=1,Table1[[#This Row],[Patient Satisfaction Score]]&gt;=7)</f>
        <v>0</v>
      </c>
      <c r="T4374" t="str">
        <f>IF(LEFT(Table1[[#This Row],[Patient Gender]],1)="F","Female","Male")</f>
        <v>Male</v>
      </c>
    </row>
    <row r="4375" spans="1:20" x14ac:dyDescent="0.3">
      <c r="A4375" t="s">
        <v>4479</v>
      </c>
      <c r="B4375" s="1">
        <v>45413.593055555553</v>
      </c>
      <c r="C4375" t="s">
        <v>9</v>
      </c>
      <c r="D4375">
        <v>32</v>
      </c>
      <c r="E4375" t="s">
        <v>19</v>
      </c>
      <c r="F4375" t="s">
        <v>11</v>
      </c>
      <c r="G4375" t="b">
        <v>0</v>
      </c>
      <c r="I4375">
        <v>14</v>
      </c>
      <c r="J4375" t="b">
        <v>0</v>
      </c>
      <c r="K4375">
        <f>YEAR(Table1[[#This Row],[Patient Admission Date]])</f>
        <v>2024</v>
      </c>
      <c r="L4375" t="str">
        <f>TEXT(Table1[[#This Row],[Patient Admission Date]],"mmm")</f>
        <v>May</v>
      </c>
      <c r="M4375" t="str">
        <f>TEXT(Table1[[#This Row],[Patient Admission Date]],"ddd")</f>
        <v>Wed</v>
      </c>
      <c r="N4375" t="str">
        <f>TEXT(INT(HOUR(Table1[[#This Row],[Patient Admission Date]])/3)*3,"00")&amp;"-"&amp;TEXT(INT(HOUR(Table1[[#This Row],[Patient Admission Date]])/3)*3+3,"00")</f>
        <v>12-15</v>
      </c>
      <c r="O4375" t="str" cm="1">
        <f t="array" ref="O4375">_xlfn.IFS(Table1[[#This Row],[Patient Age]]&lt;=14,"0-14",Table1[[#This Row],[Patient Age]]&lt;=29,"15-29",Table1[[#This Row],[Patient Age]]&lt;=44,"30-44",Table1[[#This Row],[Patient Age]]&lt;=59,"45-59",Table1[[#This Row],[Patient Age]]&lt;=74,"60-74",TRUE,"75+")</f>
        <v>30-44</v>
      </c>
      <c r="P4375" t="str" cm="1">
        <f t="array" ref="P4375">_xlfn.IFS(Table1[[#This Row],[Patient Waittime]]&lt;=15,"0-15",Table1[[#This Row],[Patient Waittime]]&lt;=30,"16-30",Table1[[#This Row],[Patient Waittime]]&lt;=45,"31-45",Table1[[#This Row],[Patient Waittime]]&lt;=60,"46-60",TRUE,"60+")</f>
        <v>0-15</v>
      </c>
      <c r="Q4375">
        <f>--(Table1[[#This Row],[Patient Waittime]]&lt;=30)</f>
        <v>1</v>
      </c>
      <c r="R4375">
        <f>--Table1[[#This Row],[Patient Admission Flag]]</f>
        <v>0</v>
      </c>
      <c r="S4375">
        <f>--AND(Table1[[#This Row],[WithinTarget]]=1,Table1[[#This Row],[Patient Satisfaction Score]]&gt;=7)</f>
        <v>0</v>
      </c>
      <c r="T4375" t="str">
        <f>IF(LEFT(Table1[[#This Row],[Patient Gender]],1)="F","Female","Male")</f>
        <v>Male</v>
      </c>
    </row>
    <row r="4376" spans="1:20" x14ac:dyDescent="0.3">
      <c r="A4376" t="s">
        <v>4480</v>
      </c>
      <c r="B4376" s="1">
        <v>45386.231249999997</v>
      </c>
      <c r="C4376" t="s">
        <v>9</v>
      </c>
      <c r="D4376">
        <v>15</v>
      </c>
      <c r="E4376" t="s">
        <v>19</v>
      </c>
      <c r="F4376" t="s">
        <v>11</v>
      </c>
      <c r="G4376" t="b">
        <v>0</v>
      </c>
      <c r="I4376">
        <v>17</v>
      </c>
      <c r="J4376" t="b">
        <v>0</v>
      </c>
      <c r="K4376">
        <f>YEAR(Table1[[#This Row],[Patient Admission Date]])</f>
        <v>2024</v>
      </c>
      <c r="L4376" t="str">
        <f>TEXT(Table1[[#This Row],[Patient Admission Date]],"mmm")</f>
        <v>Apr</v>
      </c>
      <c r="M4376" t="str">
        <f>TEXT(Table1[[#This Row],[Patient Admission Date]],"ddd")</f>
        <v>Thu</v>
      </c>
      <c r="N4376" t="str">
        <f>TEXT(INT(HOUR(Table1[[#This Row],[Patient Admission Date]])/3)*3,"00")&amp;"-"&amp;TEXT(INT(HOUR(Table1[[#This Row],[Patient Admission Date]])/3)*3+3,"00")</f>
        <v>03-06</v>
      </c>
      <c r="O4376" t="str" cm="1">
        <f t="array" ref="O4376">_xlfn.IFS(Table1[[#This Row],[Patient Age]]&lt;=14,"0-14",Table1[[#This Row],[Patient Age]]&lt;=29,"15-29",Table1[[#This Row],[Patient Age]]&lt;=44,"30-44",Table1[[#This Row],[Patient Age]]&lt;=59,"45-59",Table1[[#This Row],[Patient Age]]&lt;=74,"60-74",TRUE,"75+")</f>
        <v>15-29</v>
      </c>
      <c r="P4376" t="str" cm="1">
        <f t="array" ref="P4376">_xlfn.IFS(Table1[[#This Row],[Patient Waittime]]&lt;=15,"0-15",Table1[[#This Row],[Patient Waittime]]&lt;=30,"16-30",Table1[[#This Row],[Patient Waittime]]&lt;=45,"31-45",Table1[[#This Row],[Patient Waittime]]&lt;=60,"46-60",TRUE,"60+")</f>
        <v>16-30</v>
      </c>
      <c r="Q4376">
        <f>--(Table1[[#This Row],[Patient Waittime]]&lt;=30)</f>
        <v>1</v>
      </c>
      <c r="R4376">
        <f>--Table1[[#This Row],[Patient Admission Flag]]</f>
        <v>0</v>
      </c>
      <c r="S4376">
        <f>--AND(Table1[[#This Row],[WithinTarget]]=1,Table1[[#This Row],[Patient Satisfaction Score]]&gt;=7)</f>
        <v>0</v>
      </c>
      <c r="T4376" t="str">
        <f>IF(LEFT(Table1[[#This Row],[Patient Gender]],1)="F","Female","Male")</f>
        <v>Male</v>
      </c>
    </row>
    <row r="4377" spans="1:20" x14ac:dyDescent="0.3">
      <c r="A4377" t="s">
        <v>4481</v>
      </c>
      <c r="B4377" s="1">
        <v>45591.90625</v>
      </c>
      <c r="C4377" t="s">
        <v>9</v>
      </c>
      <c r="D4377">
        <v>18</v>
      </c>
      <c r="E4377" t="s">
        <v>19</v>
      </c>
      <c r="F4377" t="s">
        <v>11</v>
      </c>
      <c r="G4377" t="b">
        <v>0</v>
      </c>
      <c r="I4377">
        <v>26</v>
      </c>
      <c r="J4377" t="b">
        <v>0</v>
      </c>
      <c r="K4377">
        <f>YEAR(Table1[[#This Row],[Patient Admission Date]])</f>
        <v>2024</v>
      </c>
      <c r="L4377" t="str">
        <f>TEXT(Table1[[#This Row],[Patient Admission Date]],"mmm")</f>
        <v>Oct</v>
      </c>
      <c r="M4377" t="str">
        <f>TEXT(Table1[[#This Row],[Patient Admission Date]],"ddd")</f>
        <v>Sat</v>
      </c>
      <c r="N4377" t="str">
        <f>TEXT(INT(HOUR(Table1[[#This Row],[Patient Admission Date]])/3)*3,"00")&amp;"-"&amp;TEXT(INT(HOUR(Table1[[#This Row],[Patient Admission Date]])/3)*3+3,"00")</f>
        <v>21-24</v>
      </c>
      <c r="O4377" t="str" cm="1">
        <f t="array" ref="O4377">_xlfn.IFS(Table1[[#This Row],[Patient Age]]&lt;=14,"0-14",Table1[[#This Row],[Patient Age]]&lt;=29,"15-29",Table1[[#This Row],[Patient Age]]&lt;=44,"30-44",Table1[[#This Row],[Patient Age]]&lt;=59,"45-59",Table1[[#This Row],[Patient Age]]&lt;=74,"60-74",TRUE,"75+")</f>
        <v>15-29</v>
      </c>
      <c r="P4377" t="str" cm="1">
        <f t="array" ref="P4377">_xlfn.IFS(Table1[[#This Row],[Patient Waittime]]&lt;=15,"0-15",Table1[[#This Row],[Patient Waittime]]&lt;=30,"16-30",Table1[[#This Row],[Patient Waittime]]&lt;=45,"31-45",Table1[[#This Row],[Patient Waittime]]&lt;=60,"46-60",TRUE,"60+")</f>
        <v>16-30</v>
      </c>
      <c r="Q4377">
        <f>--(Table1[[#This Row],[Patient Waittime]]&lt;=30)</f>
        <v>1</v>
      </c>
      <c r="R4377">
        <f>--Table1[[#This Row],[Patient Admission Flag]]</f>
        <v>0</v>
      </c>
      <c r="S4377">
        <f>--AND(Table1[[#This Row],[WithinTarget]]=1,Table1[[#This Row],[Patient Satisfaction Score]]&gt;=7)</f>
        <v>0</v>
      </c>
      <c r="T4377" t="str">
        <f>IF(LEFT(Table1[[#This Row],[Patient Gender]],1)="F","Female","Male")</f>
        <v>Male</v>
      </c>
    </row>
    <row r="4378" spans="1:20" x14ac:dyDescent="0.3">
      <c r="A4378" t="s">
        <v>4482</v>
      </c>
      <c r="B4378" s="1">
        <v>45470.666666666664</v>
      </c>
      <c r="C4378" t="s">
        <v>9</v>
      </c>
      <c r="D4378">
        <v>12</v>
      </c>
      <c r="E4378" t="s">
        <v>19</v>
      </c>
      <c r="F4378" t="s">
        <v>11</v>
      </c>
      <c r="G4378" t="b">
        <v>0</v>
      </c>
      <c r="I4378">
        <v>30</v>
      </c>
      <c r="J4378" t="b">
        <v>0</v>
      </c>
      <c r="K4378">
        <f>YEAR(Table1[[#This Row],[Patient Admission Date]])</f>
        <v>2024</v>
      </c>
      <c r="L4378" t="str">
        <f>TEXT(Table1[[#This Row],[Patient Admission Date]],"mmm")</f>
        <v>Jun</v>
      </c>
      <c r="M4378" t="str">
        <f>TEXT(Table1[[#This Row],[Patient Admission Date]],"ddd")</f>
        <v>Thu</v>
      </c>
      <c r="N4378" t="str">
        <f>TEXT(INT(HOUR(Table1[[#This Row],[Patient Admission Date]])/3)*3,"00")&amp;"-"&amp;TEXT(INT(HOUR(Table1[[#This Row],[Patient Admission Date]])/3)*3+3,"00")</f>
        <v>15-18</v>
      </c>
      <c r="O4378" t="str" cm="1">
        <f t="array" ref="O4378">_xlfn.IFS(Table1[[#This Row],[Patient Age]]&lt;=14,"0-14",Table1[[#This Row],[Patient Age]]&lt;=29,"15-29",Table1[[#This Row],[Patient Age]]&lt;=44,"30-44",Table1[[#This Row],[Patient Age]]&lt;=59,"45-59",Table1[[#This Row],[Patient Age]]&lt;=74,"60-74",TRUE,"75+")</f>
        <v>0-14</v>
      </c>
      <c r="P4378" t="str" cm="1">
        <f t="array" ref="P4378">_xlfn.IFS(Table1[[#This Row],[Patient Waittime]]&lt;=15,"0-15",Table1[[#This Row],[Patient Waittime]]&lt;=30,"16-30",Table1[[#This Row],[Patient Waittime]]&lt;=45,"31-45",Table1[[#This Row],[Patient Waittime]]&lt;=60,"46-60",TRUE,"60+")</f>
        <v>16-30</v>
      </c>
      <c r="Q4378">
        <f>--(Table1[[#This Row],[Patient Waittime]]&lt;=30)</f>
        <v>1</v>
      </c>
      <c r="R4378">
        <f>--Table1[[#This Row],[Patient Admission Flag]]</f>
        <v>0</v>
      </c>
      <c r="S4378">
        <f>--AND(Table1[[#This Row],[WithinTarget]]=1,Table1[[#This Row],[Patient Satisfaction Score]]&gt;=7)</f>
        <v>0</v>
      </c>
      <c r="T4378" t="str">
        <f>IF(LEFT(Table1[[#This Row],[Patient Gender]],1)="F","Female","Male")</f>
        <v>Male</v>
      </c>
    </row>
    <row r="4379" spans="1:20" x14ac:dyDescent="0.3">
      <c r="A4379" t="s">
        <v>4483</v>
      </c>
      <c r="B4379" s="1">
        <v>45348.162499999999</v>
      </c>
      <c r="C4379" t="s">
        <v>9</v>
      </c>
      <c r="D4379">
        <v>34</v>
      </c>
      <c r="E4379" t="s">
        <v>19</v>
      </c>
      <c r="F4379" t="s">
        <v>11</v>
      </c>
      <c r="G4379" t="b">
        <v>0</v>
      </c>
      <c r="I4379">
        <v>41</v>
      </c>
      <c r="J4379" t="b">
        <v>0</v>
      </c>
      <c r="K4379">
        <f>YEAR(Table1[[#This Row],[Patient Admission Date]])</f>
        <v>2024</v>
      </c>
      <c r="L4379" t="str">
        <f>TEXT(Table1[[#This Row],[Patient Admission Date]],"mmm")</f>
        <v>Feb</v>
      </c>
      <c r="M4379" t="str">
        <f>TEXT(Table1[[#This Row],[Patient Admission Date]],"ddd")</f>
        <v>Mon</v>
      </c>
      <c r="N4379" t="str">
        <f>TEXT(INT(HOUR(Table1[[#This Row],[Patient Admission Date]])/3)*3,"00")&amp;"-"&amp;TEXT(INT(HOUR(Table1[[#This Row],[Patient Admission Date]])/3)*3+3,"00")</f>
        <v>03-06</v>
      </c>
      <c r="O4379" t="str" cm="1">
        <f t="array" ref="O4379">_xlfn.IFS(Table1[[#This Row],[Patient Age]]&lt;=14,"0-14",Table1[[#This Row],[Patient Age]]&lt;=29,"15-29",Table1[[#This Row],[Patient Age]]&lt;=44,"30-44",Table1[[#This Row],[Patient Age]]&lt;=59,"45-59",Table1[[#This Row],[Patient Age]]&lt;=74,"60-74",TRUE,"75+")</f>
        <v>30-44</v>
      </c>
      <c r="P4379" t="str" cm="1">
        <f t="array" ref="P4379">_xlfn.IFS(Table1[[#This Row],[Patient Waittime]]&lt;=15,"0-15",Table1[[#This Row],[Patient Waittime]]&lt;=30,"16-30",Table1[[#This Row],[Patient Waittime]]&lt;=45,"31-45",Table1[[#This Row],[Patient Waittime]]&lt;=60,"46-60",TRUE,"60+")</f>
        <v>31-45</v>
      </c>
      <c r="Q4379">
        <f>--(Table1[[#This Row],[Patient Waittime]]&lt;=30)</f>
        <v>0</v>
      </c>
      <c r="R4379">
        <f>--Table1[[#This Row],[Patient Admission Flag]]</f>
        <v>0</v>
      </c>
      <c r="S4379">
        <f>--AND(Table1[[#This Row],[WithinTarget]]=1,Table1[[#This Row],[Patient Satisfaction Score]]&gt;=7)</f>
        <v>0</v>
      </c>
      <c r="T4379" t="str">
        <f>IF(LEFT(Table1[[#This Row],[Patient Gender]],1)="F","Female","Male")</f>
        <v>Male</v>
      </c>
    </row>
    <row r="4380" spans="1:20" x14ac:dyDescent="0.3">
      <c r="A4380" t="s">
        <v>4484</v>
      </c>
      <c r="B4380" s="1">
        <v>45313.543055555558</v>
      </c>
      <c r="C4380" t="s">
        <v>9</v>
      </c>
      <c r="D4380">
        <v>8</v>
      </c>
      <c r="E4380" t="s">
        <v>19</v>
      </c>
      <c r="F4380" t="s">
        <v>11</v>
      </c>
      <c r="G4380" t="b">
        <v>0</v>
      </c>
      <c r="I4380">
        <v>45</v>
      </c>
      <c r="J4380" t="b">
        <v>0</v>
      </c>
      <c r="K4380">
        <f>YEAR(Table1[[#This Row],[Patient Admission Date]])</f>
        <v>2024</v>
      </c>
      <c r="L4380" t="str">
        <f>TEXT(Table1[[#This Row],[Patient Admission Date]],"mmm")</f>
        <v>Jan</v>
      </c>
      <c r="M4380" t="str">
        <f>TEXT(Table1[[#This Row],[Patient Admission Date]],"ddd")</f>
        <v>Mon</v>
      </c>
      <c r="N4380" t="str">
        <f>TEXT(INT(HOUR(Table1[[#This Row],[Patient Admission Date]])/3)*3,"00")&amp;"-"&amp;TEXT(INT(HOUR(Table1[[#This Row],[Patient Admission Date]])/3)*3+3,"00")</f>
        <v>12-15</v>
      </c>
      <c r="O4380" t="str" cm="1">
        <f t="array" ref="O4380">_xlfn.IFS(Table1[[#This Row],[Patient Age]]&lt;=14,"0-14",Table1[[#This Row],[Patient Age]]&lt;=29,"15-29",Table1[[#This Row],[Patient Age]]&lt;=44,"30-44",Table1[[#This Row],[Patient Age]]&lt;=59,"45-59",Table1[[#This Row],[Patient Age]]&lt;=74,"60-74",TRUE,"75+")</f>
        <v>0-14</v>
      </c>
      <c r="P4380" t="str" cm="1">
        <f t="array" ref="P4380">_xlfn.IFS(Table1[[#This Row],[Patient Waittime]]&lt;=15,"0-15",Table1[[#This Row],[Patient Waittime]]&lt;=30,"16-30",Table1[[#This Row],[Patient Waittime]]&lt;=45,"31-45",Table1[[#This Row],[Patient Waittime]]&lt;=60,"46-60",TRUE,"60+")</f>
        <v>31-45</v>
      </c>
      <c r="Q4380">
        <f>--(Table1[[#This Row],[Patient Waittime]]&lt;=30)</f>
        <v>0</v>
      </c>
      <c r="R4380">
        <f>--Table1[[#This Row],[Patient Admission Flag]]</f>
        <v>0</v>
      </c>
      <c r="S4380">
        <f>--AND(Table1[[#This Row],[WithinTarget]]=1,Table1[[#This Row],[Patient Satisfaction Score]]&gt;=7)</f>
        <v>0</v>
      </c>
      <c r="T4380" t="str">
        <f>IF(LEFT(Table1[[#This Row],[Patient Gender]],1)="F","Female","Male")</f>
        <v>Male</v>
      </c>
    </row>
    <row r="4381" spans="1:20" x14ac:dyDescent="0.3">
      <c r="A4381" t="s">
        <v>4485</v>
      </c>
      <c r="B4381" s="1">
        <v>45312.888888888891</v>
      </c>
      <c r="C4381" t="s">
        <v>9</v>
      </c>
      <c r="D4381">
        <v>53</v>
      </c>
      <c r="E4381" t="s">
        <v>19</v>
      </c>
      <c r="F4381" t="s">
        <v>11</v>
      </c>
      <c r="G4381" t="b">
        <v>0</v>
      </c>
      <c r="I4381">
        <v>11</v>
      </c>
      <c r="J4381" t="b">
        <v>0</v>
      </c>
      <c r="K4381">
        <f>YEAR(Table1[[#This Row],[Patient Admission Date]])</f>
        <v>2024</v>
      </c>
      <c r="L4381" t="str">
        <f>TEXT(Table1[[#This Row],[Patient Admission Date]],"mmm")</f>
        <v>Jan</v>
      </c>
      <c r="M4381" t="str">
        <f>TEXT(Table1[[#This Row],[Patient Admission Date]],"ddd")</f>
        <v>Sun</v>
      </c>
      <c r="N4381" t="str">
        <f>TEXT(INT(HOUR(Table1[[#This Row],[Patient Admission Date]])/3)*3,"00")&amp;"-"&amp;TEXT(INT(HOUR(Table1[[#This Row],[Patient Admission Date]])/3)*3+3,"00")</f>
        <v>21-24</v>
      </c>
      <c r="O4381" t="str" cm="1">
        <f t="array" ref="O4381">_xlfn.IFS(Table1[[#This Row],[Patient Age]]&lt;=14,"0-14",Table1[[#This Row],[Patient Age]]&lt;=29,"15-29",Table1[[#This Row],[Patient Age]]&lt;=44,"30-44",Table1[[#This Row],[Patient Age]]&lt;=59,"45-59",Table1[[#This Row],[Patient Age]]&lt;=74,"60-74",TRUE,"75+")</f>
        <v>45-59</v>
      </c>
      <c r="P4381" t="str" cm="1">
        <f t="array" ref="P4381">_xlfn.IFS(Table1[[#This Row],[Patient Waittime]]&lt;=15,"0-15",Table1[[#This Row],[Patient Waittime]]&lt;=30,"16-30",Table1[[#This Row],[Patient Waittime]]&lt;=45,"31-45",Table1[[#This Row],[Patient Waittime]]&lt;=60,"46-60",TRUE,"60+")</f>
        <v>0-15</v>
      </c>
      <c r="Q4381">
        <f>--(Table1[[#This Row],[Patient Waittime]]&lt;=30)</f>
        <v>1</v>
      </c>
      <c r="R4381">
        <f>--Table1[[#This Row],[Patient Admission Flag]]</f>
        <v>0</v>
      </c>
      <c r="S4381">
        <f>--AND(Table1[[#This Row],[WithinTarget]]=1,Table1[[#This Row],[Patient Satisfaction Score]]&gt;=7)</f>
        <v>0</v>
      </c>
      <c r="T4381" t="str">
        <f>IF(LEFT(Table1[[#This Row],[Patient Gender]],1)="F","Female","Male")</f>
        <v>Male</v>
      </c>
    </row>
    <row r="4382" spans="1:20" x14ac:dyDescent="0.3">
      <c r="A4382" t="s">
        <v>4486</v>
      </c>
      <c r="B4382" s="1">
        <v>45023.925694444442</v>
      </c>
      <c r="C4382" t="s">
        <v>9</v>
      </c>
      <c r="D4382">
        <v>9</v>
      </c>
      <c r="E4382" t="s">
        <v>19</v>
      </c>
      <c r="F4382" t="s">
        <v>11</v>
      </c>
      <c r="G4382" t="b">
        <v>0</v>
      </c>
      <c r="I4382">
        <v>29</v>
      </c>
      <c r="J4382" t="b">
        <v>0</v>
      </c>
      <c r="K4382">
        <f>YEAR(Table1[[#This Row],[Patient Admission Date]])</f>
        <v>2023</v>
      </c>
      <c r="L4382" t="str">
        <f>TEXT(Table1[[#This Row],[Patient Admission Date]],"mmm")</f>
        <v>Apr</v>
      </c>
      <c r="M4382" t="str">
        <f>TEXT(Table1[[#This Row],[Patient Admission Date]],"ddd")</f>
        <v>Fri</v>
      </c>
      <c r="N4382" t="str">
        <f>TEXT(INT(HOUR(Table1[[#This Row],[Patient Admission Date]])/3)*3,"00")&amp;"-"&amp;TEXT(INT(HOUR(Table1[[#This Row],[Patient Admission Date]])/3)*3+3,"00")</f>
        <v>21-24</v>
      </c>
      <c r="O4382" t="str" cm="1">
        <f t="array" ref="O4382">_xlfn.IFS(Table1[[#This Row],[Patient Age]]&lt;=14,"0-14",Table1[[#This Row],[Patient Age]]&lt;=29,"15-29",Table1[[#This Row],[Patient Age]]&lt;=44,"30-44",Table1[[#This Row],[Patient Age]]&lt;=59,"45-59",Table1[[#This Row],[Patient Age]]&lt;=74,"60-74",TRUE,"75+")</f>
        <v>0-14</v>
      </c>
      <c r="P4382" t="str" cm="1">
        <f t="array" ref="P4382">_xlfn.IFS(Table1[[#This Row],[Patient Waittime]]&lt;=15,"0-15",Table1[[#This Row],[Patient Waittime]]&lt;=30,"16-30",Table1[[#This Row],[Patient Waittime]]&lt;=45,"31-45",Table1[[#This Row],[Patient Waittime]]&lt;=60,"46-60",TRUE,"60+")</f>
        <v>16-30</v>
      </c>
      <c r="Q4382">
        <f>--(Table1[[#This Row],[Patient Waittime]]&lt;=30)</f>
        <v>1</v>
      </c>
      <c r="R4382">
        <f>--Table1[[#This Row],[Patient Admission Flag]]</f>
        <v>0</v>
      </c>
      <c r="S4382">
        <f>--AND(Table1[[#This Row],[WithinTarget]]=1,Table1[[#This Row],[Patient Satisfaction Score]]&gt;=7)</f>
        <v>0</v>
      </c>
      <c r="T4382" t="str">
        <f>IF(LEFT(Table1[[#This Row],[Patient Gender]],1)="F","Female","Male")</f>
        <v>Male</v>
      </c>
    </row>
    <row r="4383" spans="1:20" x14ac:dyDescent="0.3">
      <c r="A4383" t="s">
        <v>4487</v>
      </c>
      <c r="B4383" s="1">
        <v>45201.3125</v>
      </c>
      <c r="C4383" t="s">
        <v>9</v>
      </c>
      <c r="D4383">
        <v>21</v>
      </c>
      <c r="E4383" t="s">
        <v>19</v>
      </c>
      <c r="F4383" t="s">
        <v>11</v>
      </c>
      <c r="G4383" t="b">
        <v>0</v>
      </c>
      <c r="I4383">
        <v>29</v>
      </c>
      <c r="J4383" t="b">
        <v>0</v>
      </c>
      <c r="K4383">
        <f>YEAR(Table1[[#This Row],[Patient Admission Date]])</f>
        <v>2023</v>
      </c>
      <c r="L4383" t="str">
        <f>TEXT(Table1[[#This Row],[Patient Admission Date]],"mmm")</f>
        <v>Oct</v>
      </c>
      <c r="M4383" t="str">
        <f>TEXT(Table1[[#This Row],[Patient Admission Date]],"ddd")</f>
        <v>Mon</v>
      </c>
      <c r="N4383" t="str">
        <f>TEXT(INT(HOUR(Table1[[#This Row],[Patient Admission Date]])/3)*3,"00")&amp;"-"&amp;TEXT(INT(HOUR(Table1[[#This Row],[Patient Admission Date]])/3)*3+3,"00")</f>
        <v>06-09</v>
      </c>
      <c r="O4383" t="str" cm="1">
        <f t="array" ref="O4383">_xlfn.IFS(Table1[[#This Row],[Patient Age]]&lt;=14,"0-14",Table1[[#This Row],[Patient Age]]&lt;=29,"15-29",Table1[[#This Row],[Patient Age]]&lt;=44,"30-44",Table1[[#This Row],[Patient Age]]&lt;=59,"45-59",Table1[[#This Row],[Patient Age]]&lt;=74,"60-74",TRUE,"75+")</f>
        <v>15-29</v>
      </c>
      <c r="P4383" t="str" cm="1">
        <f t="array" ref="P4383">_xlfn.IFS(Table1[[#This Row],[Patient Waittime]]&lt;=15,"0-15",Table1[[#This Row],[Patient Waittime]]&lt;=30,"16-30",Table1[[#This Row],[Patient Waittime]]&lt;=45,"31-45",Table1[[#This Row],[Patient Waittime]]&lt;=60,"46-60",TRUE,"60+")</f>
        <v>16-30</v>
      </c>
      <c r="Q4383">
        <f>--(Table1[[#This Row],[Patient Waittime]]&lt;=30)</f>
        <v>1</v>
      </c>
      <c r="R4383">
        <f>--Table1[[#This Row],[Patient Admission Flag]]</f>
        <v>0</v>
      </c>
      <c r="S4383">
        <f>--AND(Table1[[#This Row],[WithinTarget]]=1,Table1[[#This Row],[Patient Satisfaction Score]]&gt;=7)</f>
        <v>0</v>
      </c>
      <c r="T4383" t="str">
        <f>IF(LEFT(Table1[[#This Row],[Patient Gender]],1)="F","Female","Male")</f>
        <v>Male</v>
      </c>
    </row>
    <row r="4384" spans="1:20" x14ac:dyDescent="0.3">
      <c r="A4384" t="s">
        <v>4488</v>
      </c>
      <c r="B4384" s="1">
        <v>45410.581944444442</v>
      </c>
      <c r="C4384" t="s">
        <v>9</v>
      </c>
      <c r="D4384">
        <v>32</v>
      </c>
      <c r="E4384" t="s">
        <v>19</v>
      </c>
      <c r="F4384" t="s">
        <v>11</v>
      </c>
      <c r="G4384" t="b">
        <v>0</v>
      </c>
      <c r="I4384">
        <v>43</v>
      </c>
      <c r="J4384" t="b">
        <v>0</v>
      </c>
      <c r="K4384">
        <f>YEAR(Table1[[#This Row],[Patient Admission Date]])</f>
        <v>2024</v>
      </c>
      <c r="L4384" t="str">
        <f>TEXT(Table1[[#This Row],[Patient Admission Date]],"mmm")</f>
        <v>Apr</v>
      </c>
      <c r="M4384" t="str">
        <f>TEXT(Table1[[#This Row],[Patient Admission Date]],"ddd")</f>
        <v>Sun</v>
      </c>
      <c r="N4384" t="str">
        <f>TEXT(INT(HOUR(Table1[[#This Row],[Patient Admission Date]])/3)*3,"00")&amp;"-"&amp;TEXT(INT(HOUR(Table1[[#This Row],[Patient Admission Date]])/3)*3+3,"00")</f>
        <v>12-15</v>
      </c>
      <c r="O4384" t="str" cm="1">
        <f t="array" ref="O4384">_xlfn.IFS(Table1[[#This Row],[Patient Age]]&lt;=14,"0-14",Table1[[#This Row],[Patient Age]]&lt;=29,"15-29",Table1[[#This Row],[Patient Age]]&lt;=44,"30-44",Table1[[#This Row],[Patient Age]]&lt;=59,"45-59",Table1[[#This Row],[Patient Age]]&lt;=74,"60-74",TRUE,"75+")</f>
        <v>30-44</v>
      </c>
      <c r="P4384" t="str" cm="1">
        <f t="array" ref="P4384">_xlfn.IFS(Table1[[#This Row],[Patient Waittime]]&lt;=15,"0-15",Table1[[#This Row],[Patient Waittime]]&lt;=30,"16-30",Table1[[#This Row],[Patient Waittime]]&lt;=45,"31-45",Table1[[#This Row],[Patient Waittime]]&lt;=60,"46-60",TRUE,"60+")</f>
        <v>31-45</v>
      </c>
      <c r="Q4384">
        <f>--(Table1[[#This Row],[Patient Waittime]]&lt;=30)</f>
        <v>0</v>
      </c>
      <c r="R4384">
        <f>--Table1[[#This Row],[Patient Admission Flag]]</f>
        <v>0</v>
      </c>
      <c r="S4384">
        <f>--AND(Table1[[#This Row],[WithinTarget]]=1,Table1[[#This Row],[Patient Satisfaction Score]]&gt;=7)</f>
        <v>0</v>
      </c>
      <c r="T4384" t="str">
        <f>IF(LEFT(Table1[[#This Row],[Patient Gender]],1)="F","Female","Male")</f>
        <v>Male</v>
      </c>
    </row>
    <row r="4385" spans="1:20" x14ac:dyDescent="0.3">
      <c r="A4385" t="s">
        <v>4489</v>
      </c>
      <c r="B4385" s="1">
        <v>45466.77847222222</v>
      </c>
      <c r="C4385" t="s">
        <v>9</v>
      </c>
      <c r="D4385">
        <v>52</v>
      </c>
      <c r="E4385" t="s">
        <v>19</v>
      </c>
      <c r="F4385" t="s">
        <v>11</v>
      </c>
      <c r="G4385" t="b">
        <v>0</v>
      </c>
      <c r="I4385">
        <v>46</v>
      </c>
      <c r="J4385" t="b">
        <v>0</v>
      </c>
      <c r="K4385">
        <f>YEAR(Table1[[#This Row],[Patient Admission Date]])</f>
        <v>2024</v>
      </c>
      <c r="L4385" t="str">
        <f>TEXT(Table1[[#This Row],[Patient Admission Date]],"mmm")</f>
        <v>Jun</v>
      </c>
      <c r="M4385" t="str">
        <f>TEXT(Table1[[#This Row],[Patient Admission Date]],"ddd")</f>
        <v>Sun</v>
      </c>
      <c r="N4385" t="str">
        <f>TEXT(INT(HOUR(Table1[[#This Row],[Patient Admission Date]])/3)*3,"00")&amp;"-"&amp;TEXT(INT(HOUR(Table1[[#This Row],[Patient Admission Date]])/3)*3+3,"00")</f>
        <v>18-21</v>
      </c>
      <c r="O4385" t="str" cm="1">
        <f t="array" ref="O4385">_xlfn.IFS(Table1[[#This Row],[Patient Age]]&lt;=14,"0-14",Table1[[#This Row],[Patient Age]]&lt;=29,"15-29",Table1[[#This Row],[Patient Age]]&lt;=44,"30-44",Table1[[#This Row],[Patient Age]]&lt;=59,"45-59",Table1[[#This Row],[Patient Age]]&lt;=74,"60-74",TRUE,"75+")</f>
        <v>45-59</v>
      </c>
      <c r="P4385" t="str" cm="1">
        <f t="array" ref="P4385">_xlfn.IFS(Table1[[#This Row],[Patient Waittime]]&lt;=15,"0-15",Table1[[#This Row],[Patient Waittime]]&lt;=30,"16-30",Table1[[#This Row],[Patient Waittime]]&lt;=45,"31-45",Table1[[#This Row],[Patient Waittime]]&lt;=60,"46-60",TRUE,"60+")</f>
        <v>46-60</v>
      </c>
      <c r="Q4385">
        <f>--(Table1[[#This Row],[Patient Waittime]]&lt;=30)</f>
        <v>0</v>
      </c>
      <c r="R4385">
        <f>--Table1[[#This Row],[Patient Admission Flag]]</f>
        <v>0</v>
      </c>
      <c r="S4385">
        <f>--AND(Table1[[#This Row],[WithinTarget]]=1,Table1[[#This Row],[Patient Satisfaction Score]]&gt;=7)</f>
        <v>0</v>
      </c>
      <c r="T4385" t="str">
        <f>IF(LEFT(Table1[[#This Row],[Patient Gender]],1)="F","Female","Male")</f>
        <v>Male</v>
      </c>
    </row>
    <row r="4386" spans="1:20" x14ac:dyDescent="0.3">
      <c r="A4386" t="s">
        <v>4490</v>
      </c>
      <c r="B4386" s="1">
        <v>45587.081250000003</v>
      </c>
      <c r="C4386" t="s">
        <v>9</v>
      </c>
      <c r="D4386">
        <v>64</v>
      </c>
      <c r="E4386" t="s">
        <v>19</v>
      </c>
      <c r="F4386" t="s">
        <v>11</v>
      </c>
      <c r="G4386" t="b">
        <v>0</v>
      </c>
      <c r="I4386">
        <v>51</v>
      </c>
      <c r="J4386" t="b">
        <v>0</v>
      </c>
      <c r="K4386">
        <f>YEAR(Table1[[#This Row],[Patient Admission Date]])</f>
        <v>2024</v>
      </c>
      <c r="L4386" t="str">
        <f>TEXT(Table1[[#This Row],[Patient Admission Date]],"mmm")</f>
        <v>Oct</v>
      </c>
      <c r="M4386" t="str">
        <f>TEXT(Table1[[#This Row],[Patient Admission Date]],"ddd")</f>
        <v>Tue</v>
      </c>
      <c r="N4386" t="str">
        <f>TEXT(INT(HOUR(Table1[[#This Row],[Patient Admission Date]])/3)*3,"00")&amp;"-"&amp;TEXT(INT(HOUR(Table1[[#This Row],[Patient Admission Date]])/3)*3+3,"00")</f>
        <v>00-03</v>
      </c>
      <c r="O4386" t="str" cm="1">
        <f t="array" ref="O4386">_xlfn.IFS(Table1[[#This Row],[Patient Age]]&lt;=14,"0-14",Table1[[#This Row],[Patient Age]]&lt;=29,"15-29",Table1[[#This Row],[Patient Age]]&lt;=44,"30-44",Table1[[#This Row],[Patient Age]]&lt;=59,"45-59",Table1[[#This Row],[Patient Age]]&lt;=74,"60-74",TRUE,"75+")</f>
        <v>60-74</v>
      </c>
      <c r="P4386" t="str" cm="1">
        <f t="array" ref="P4386">_xlfn.IFS(Table1[[#This Row],[Patient Waittime]]&lt;=15,"0-15",Table1[[#This Row],[Patient Waittime]]&lt;=30,"16-30",Table1[[#This Row],[Patient Waittime]]&lt;=45,"31-45",Table1[[#This Row],[Patient Waittime]]&lt;=60,"46-60",TRUE,"60+")</f>
        <v>46-60</v>
      </c>
      <c r="Q4386">
        <f>--(Table1[[#This Row],[Patient Waittime]]&lt;=30)</f>
        <v>0</v>
      </c>
      <c r="R4386">
        <f>--Table1[[#This Row],[Patient Admission Flag]]</f>
        <v>0</v>
      </c>
      <c r="S4386">
        <f>--AND(Table1[[#This Row],[WithinTarget]]=1,Table1[[#This Row],[Patient Satisfaction Score]]&gt;=7)</f>
        <v>0</v>
      </c>
      <c r="T4386" t="str">
        <f>IF(LEFT(Table1[[#This Row],[Patient Gender]],1)="F","Female","Male")</f>
        <v>Male</v>
      </c>
    </row>
    <row r="4387" spans="1:20" x14ac:dyDescent="0.3">
      <c r="A4387" t="s">
        <v>4491</v>
      </c>
      <c r="B4387" s="1">
        <v>45428.029166666667</v>
      </c>
      <c r="C4387" t="s">
        <v>9</v>
      </c>
      <c r="D4387">
        <v>5</v>
      </c>
      <c r="E4387" t="s">
        <v>19</v>
      </c>
      <c r="F4387" t="s">
        <v>11</v>
      </c>
      <c r="G4387" t="b">
        <v>0</v>
      </c>
      <c r="I4387">
        <v>55</v>
      </c>
      <c r="J4387" t="b">
        <v>0</v>
      </c>
      <c r="K4387">
        <f>YEAR(Table1[[#This Row],[Patient Admission Date]])</f>
        <v>2024</v>
      </c>
      <c r="L4387" t="str">
        <f>TEXT(Table1[[#This Row],[Patient Admission Date]],"mmm")</f>
        <v>May</v>
      </c>
      <c r="M4387" t="str">
        <f>TEXT(Table1[[#This Row],[Patient Admission Date]],"ddd")</f>
        <v>Thu</v>
      </c>
      <c r="N4387" t="str">
        <f>TEXT(INT(HOUR(Table1[[#This Row],[Patient Admission Date]])/3)*3,"00")&amp;"-"&amp;TEXT(INT(HOUR(Table1[[#This Row],[Patient Admission Date]])/3)*3+3,"00")</f>
        <v>00-03</v>
      </c>
      <c r="O4387" t="str" cm="1">
        <f t="array" ref="O4387">_xlfn.IFS(Table1[[#This Row],[Patient Age]]&lt;=14,"0-14",Table1[[#This Row],[Patient Age]]&lt;=29,"15-29",Table1[[#This Row],[Patient Age]]&lt;=44,"30-44",Table1[[#This Row],[Patient Age]]&lt;=59,"45-59",Table1[[#This Row],[Patient Age]]&lt;=74,"60-74",TRUE,"75+")</f>
        <v>0-14</v>
      </c>
      <c r="P4387" t="str" cm="1">
        <f t="array" ref="P4387">_xlfn.IFS(Table1[[#This Row],[Patient Waittime]]&lt;=15,"0-15",Table1[[#This Row],[Patient Waittime]]&lt;=30,"16-30",Table1[[#This Row],[Patient Waittime]]&lt;=45,"31-45",Table1[[#This Row],[Patient Waittime]]&lt;=60,"46-60",TRUE,"60+")</f>
        <v>46-60</v>
      </c>
      <c r="Q4387">
        <f>--(Table1[[#This Row],[Patient Waittime]]&lt;=30)</f>
        <v>0</v>
      </c>
      <c r="R4387">
        <f>--Table1[[#This Row],[Patient Admission Flag]]</f>
        <v>0</v>
      </c>
      <c r="S4387">
        <f>--AND(Table1[[#This Row],[WithinTarget]]=1,Table1[[#This Row],[Patient Satisfaction Score]]&gt;=7)</f>
        <v>0</v>
      </c>
      <c r="T4387" t="str">
        <f>IF(LEFT(Table1[[#This Row],[Patient Gender]],1)="F","Female","Male")</f>
        <v>Male</v>
      </c>
    </row>
    <row r="4388" spans="1:20" x14ac:dyDescent="0.3">
      <c r="A4388" t="s">
        <v>4492</v>
      </c>
      <c r="B4388" s="1">
        <v>45555.620833333334</v>
      </c>
      <c r="C4388" t="s">
        <v>9</v>
      </c>
      <c r="D4388">
        <v>29</v>
      </c>
      <c r="E4388" t="s">
        <v>19</v>
      </c>
      <c r="F4388" t="s">
        <v>11</v>
      </c>
      <c r="G4388" t="b">
        <v>0</v>
      </c>
      <c r="I4388">
        <v>60</v>
      </c>
      <c r="J4388" t="b">
        <v>0</v>
      </c>
      <c r="K4388">
        <f>YEAR(Table1[[#This Row],[Patient Admission Date]])</f>
        <v>2024</v>
      </c>
      <c r="L4388" t="str">
        <f>TEXT(Table1[[#This Row],[Patient Admission Date]],"mmm")</f>
        <v>Sep</v>
      </c>
      <c r="M4388" t="str">
        <f>TEXT(Table1[[#This Row],[Patient Admission Date]],"ddd")</f>
        <v>Fri</v>
      </c>
      <c r="N4388" t="str">
        <f>TEXT(INT(HOUR(Table1[[#This Row],[Patient Admission Date]])/3)*3,"00")&amp;"-"&amp;TEXT(INT(HOUR(Table1[[#This Row],[Patient Admission Date]])/3)*3+3,"00")</f>
        <v>12-15</v>
      </c>
      <c r="O4388" t="str" cm="1">
        <f t="array" ref="O4388">_xlfn.IFS(Table1[[#This Row],[Patient Age]]&lt;=14,"0-14",Table1[[#This Row],[Patient Age]]&lt;=29,"15-29",Table1[[#This Row],[Patient Age]]&lt;=44,"30-44",Table1[[#This Row],[Patient Age]]&lt;=59,"45-59",Table1[[#This Row],[Patient Age]]&lt;=74,"60-74",TRUE,"75+")</f>
        <v>15-29</v>
      </c>
      <c r="P4388" t="str" cm="1">
        <f t="array" ref="P4388">_xlfn.IFS(Table1[[#This Row],[Patient Waittime]]&lt;=15,"0-15",Table1[[#This Row],[Patient Waittime]]&lt;=30,"16-30",Table1[[#This Row],[Patient Waittime]]&lt;=45,"31-45",Table1[[#This Row],[Patient Waittime]]&lt;=60,"46-60",TRUE,"60+")</f>
        <v>46-60</v>
      </c>
      <c r="Q4388">
        <f>--(Table1[[#This Row],[Patient Waittime]]&lt;=30)</f>
        <v>0</v>
      </c>
      <c r="R4388">
        <f>--Table1[[#This Row],[Patient Admission Flag]]</f>
        <v>0</v>
      </c>
      <c r="S4388">
        <f>--AND(Table1[[#This Row],[WithinTarget]]=1,Table1[[#This Row],[Patient Satisfaction Score]]&gt;=7)</f>
        <v>0</v>
      </c>
      <c r="T4388" t="str">
        <f>IF(LEFT(Table1[[#This Row],[Patient Gender]],1)="F","Female","Male")</f>
        <v>Male</v>
      </c>
    </row>
    <row r="4389" spans="1:20" x14ac:dyDescent="0.3">
      <c r="A4389" t="s">
        <v>4493</v>
      </c>
      <c r="B4389" s="1">
        <v>45113.717361111114</v>
      </c>
      <c r="C4389" t="s">
        <v>9</v>
      </c>
      <c r="D4389">
        <v>9</v>
      </c>
      <c r="E4389" t="s">
        <v>19</v>
      </c>
      <c r="F4389" t="s">
        <v>11</v>
      </c>
      <c r="G4389" t="b">
        <v>0</v>
      </c>
      <c r="I4389">
        <v>29</v>
      </c>
      <c r="J4389" t="b">
        <v>0</v>
      </c>
      <c r="K4389">
        <f>YEAR(Table1[[#This Row],[Patient Admission Date]])</f>
        <v>2023</v>
      </c>
      <c r="L4389" t="str">
        <f>TEXT(Table1[[#This Row],[Patient Admission Date]],"mmm")</f>
        <v>Jul</v>
      </c>
      <c r="M4389" t="str">
        <f>TEXT(Table1[[#This Row],[Patient Admission Date]],"ddd")</f>
        <v>Thu</v>
      </c>
      <c r="N4389" t="str">
        <f>TEXT(INT(HOUR(Table1[[#This Row],[Patient Admission Date]])/3)*3,"00")&amp;"-"&amp;TEXT(INT(HOUR(Table1[[#This Row],[Patient Admission Date]])/3)*3+3,"00")</f>
        <v>15-18</v>
      </c>
      <c r="O4389" t="str" cm="1">
        <f t="array" ref="O4389">_xlfn.IFS(Table1[[#This Row],[Patient Age]]&lt;=14,"0-14",Table1[[#This Row],[Patient Age]]&lt;=29,"15-29",Table1[[#This Row],[Patient Age]]&lt;=44,"30-44",Table1[[#This Row],[Patient Age]]&lt;=59,"45-59",Table1[[#This Row],[Patient Age]]&lt;=74,"60-74",TRUE,"75+")</f>
        <v>0-14</v>
      </c>
      <c r="P4389" t="str" cm="1">
        <f t="array" ref="P4389">_xlfn.IFS(Table1[[#This Row],[Patient Waittime]]&lt;=15,"0-15",Table1[[#This Row],[Patient Waittime]]&lt;=30,"16-30",Table1[[#This Row],[Patient Waittime]]&lt;=45,"31-45",Table1[[#This Row],[Patient Waittime]]&lt;=60,"46-60",TRUE,"60+")</f>
        <v>16-30</v>
      </c>
      <c r="Q4389">
        <f>--(Table1[[#This Row],[Patient Waittime]]&lt;=30)</f>
        <v>1</v>
      </c>
      <c r="R4389">
        <f>--Table1[[#This Row],[Patient Admission Flag]]</f>
        <v>0</v>
      </c>
      <c r="S4389">
        <f>--AND(Table1[[#This Row],[WithinTarget]]=1,Table1[[#This Row],[Patient Satisfaction Score]]&gt;=7)</f>
        <v>0</v>
      </c>
      <c r="T4389" t="str">
        <f>IF(LEFT(Table1[[#This Row],[Patient Gender]],1)="F","Female","Male")</f>
        <v>Male</v>
      </c>
    </row>
    <row r="4390" spans="1:20" x14ac:dyDescent="0.3">
      <c r="A4390" t="s">
        <v>4494</v>
      </c>
      <c r="B4390" s="1">
        <v>45272.820138888892</v>
      </c>
      <c r="C4390" t="s">
        <v>9</v>
      </c>
      <c r="D4390">
        <v>30</v>
      </c>
      <c r="E4390" t="s">
        <v>19</v>
      </c>
      <c r="F4390" t="s">
        <v>11</v>
      </c>
      <c r="G4390" t="b">
        <v>0</v>
      </c>
      <c r="I4390">
        <v>32</v>
      </c>
      <c r="J4390" t="b">
        <v>0</v>
      </c>
      <c r="K4390">
        <f>YEAR(Table1[[#This Row],[Patient Admission Date]])</f>
        <v>2023</v>
      </c>
      <c r="L4390" t="str">
        <f>TEXT(Table1[[#This Row],[Patient Admission Date]],"mmm")</f>
        <v>Dec</v>
      </c>
      <c r="M4390" t="str">
        <f>TEXT(Table1[[#This Row],[Patient Admission Date]],"ddd")</f>
        <v>Tue</v>
      </c>
      <c r="N4390" t="str">
        <f>TEXT(INT(HOUR(Table1[[#This Row],[Patient Admission Date]])/3)*3,"00")&amp;"-"&amp;TEXT(INT(HOUR(Table1[[#This Row],[Patient Admission Date]])/3)*3+3,"00")</f>
        <v>18-21</v>
      </c>
      <c r="O4390" t="str" cm="1">
        <f t="array" ref="O4390">_xlfn.IFS(Table1[[#This Row],[Patient Age]]&lt;=14,"0-14",Table1[[#This Row],[Patient Age]]&lt;=29,"15-29",Table1[[#This Row],[Patient Age]]&lt;=44,"30-44",Table1[[#This Row],[Patient Age]]&lt;=59,"45-59",Table1[[#This Row],[Patient Age]]&lt;=74,"60-74",TRUE,"75+")</f>
        <v>30-44</v>
      </c>
      <c r="P4390" t="str" cm="1">
        <f t="array" ref="P4390">_xlfn.IFS(Table1[[#This Row],[Patient Waittime]]&lt;=15,"0-15",Table1[[#This Row],[Patient Waittime]]&lt;=30,"16-30",Table1[[#This Row],[Patient Waittime]]&lt;=45,"31-45",Table1[[#This Row],[Patient Waittime]]&lt;=60,"46-60",TRUE,"60+")</f>
        <v>31-45</v>
      </c>
      <c r="Q4390">
        <f>--(Table1[[#This Row],[Patient Waittime]]&lt;=30)</f>
        <v>0</v>
      </c>
      <c r="R4390">
        <f>--Table1[[#This Row],[Patient Admission Flag]]</f>
        <v>0</v>
      </c>
      <c r="S4390">
        <f>--AND(Table1[[#This Row],[WithinTarget]]=1,Table1[[#This Row],[Patient Satisfaction Score]]&gt;=7)</f>
        <v>0</v>
      </c>
      <c r="T4390" t="str">
        <f>IF(LEFT(Table1[[#This Row],[Patient Gender]],1)="F","Female","Male")</f>
        <v>Male</v>
      </c>
    </row>
    <row r="4391" spans="1:20" x14ac:dyDescent="0.3">
      <c r="A4391" t="s">
        <v>4495</v>
      </c>
      <c r="B4391" s="1">
        <v>45522.154861111114</v>
      </c>
      <c r="C4391" t="s">
        <v>9</v>
      </c>
      <c r="D4391">
        <v>63</v>
      </c>
      <c r="E4391" t="s">
        <v>19</v>
      </c>
      <c r="F4391" t="s">
        <v>11</v>
      </c>
      <c r="G4391" t="b">
        <v>0</v>
      </c>
      <c r="I4391">
        <v>36</v>
      </c>
      <c r="J4391" t="b">
        <v>0</v>
      </c>
      <c r="K4391">
        <f>YEAR(Table1[[#This Row],[Patient Admission Date]])</f>
        <v>2024</v>
      </c>
      <c r="L4391" t="str">
        <f>TEXT(Table1[[#This Row],[Patient Admission Date]],"mmm")</f>
        <v>Aug</v>
      </c>
      <c r="M4391" t="str">
        <f>TEXT(Table1[[#This Row],[Patient Admission Date]],"ddd")</f>
        <v>Sun</v>
      </c>
      <c r="N4391" t="str">
        <f>TEXT(INT(HOUR(Table1[[#This Row],[Patient Admission Date]])/3)*3,"00")&amp;"-"&amp;TEXT(INT(HOUR(Table1[[#This Row],[Patient Admission Date]])/3)*3+3,"00")</f>
        <v>03-06</v>
      </c>
      <c r="O4391" t="str" cm="1">
        <f t="array" ref="O4391">_xlfn.IFS(Table1[[#This Row],[Patient Age]]&lt;=14,"0-14",Table1[[#This Row],[Patient Age]]&lt;=29,"15-29",Table1[[#This Row],[Patient Age]]&lt;=44,"30-44",Table1[[#This Row],[Patient Age]]&lt;=59,"45-59",Table1[[#This Row],[Patient Age]]&lt;=74,"60-74",TRUE,"75+")</f>
        <v>60-74</v>
      </c>
      <c r="P4391" t="str" cm="1">
        <f t="array" ref="P4391">_xlfn.IFS(Table1[[#This Row],[Patient Waittime]]&lt;=15,"0-15",Table1[[#This Row],[Patient Waittime]]&lt;=30,"16-30",Table1[[#This Row],[Patient Waittime]]&lt;=45,"31-45",Table1[[#This Row],[Patient Waittime]]&lt;=60,"46-60",TRUE,"60+")</f>
        <v>31-45</v>
      </c>
      <c r="Q4391">
        <f>--(Table1[[#This Row],[Patient Waittime]]&lt;=30)</f>
        <v>0</v>
      </c>
      <c r="R4391">
        <f>--Table1[[#This Row],[Patient Admission Flag]]</f>
        <v>0</v>
      </c>
      <c r="S4391">
        <f>--AND(Table1[[#This Row],[WithinTarget]]=1,Table1[[#This Row],[Patient Satisfaction Score]]&gt;=7)</f>
        <v>0</v>
      </c>
      <c r="T4391" t="str">
        <f>IF(LEFT(Table1[[#This Row],[Patient Gender]],1)="F","Female","Male")</f>
        <v>Male</v>
      </c>
    </row>
    <row r="4392" spans="1:20" x14ac:dyDescent="0.3">
      <c r="A4392" t="s">
        <v>4496</v>
      </c>
      <c r="B4392" s="1">
        <v>45423.934027777781</v>
      </c>
      <c r="C4392" t="s">
        <v>9</v>
      </c>
      <c r="D4392">
        <v>56</v>
      </c>
      <c r="E4392" t="s">
        <v>19</v>
      </c>
      <c r="F4392" t="s">
        <v>11</v>
      </c>
      <c r="G4392" t="b">
        <v>0</v>
      </c>
      <c r="I4392">
        <v>51</v>
      </c>
      <c r="J4392" t="b">
        <v>0</v>
      </c>
      <c r="K4392">
        <f>YEAR(Table1[[#This Row],[Patient Admission Date]])</f>
        <v>2024</v>
      </c>
      <c r="L4392" t="str">
        <f>TEXT(Table1[[#This Row],[Patient Admission Date]],"mmm")</f>
        <v>May</v>
      </c>
      <c r="M4392" t="str">
        <f>TEXT(Table1[[#This Row],[Patient Admission Date]],"ddd")</f>
        <v>Sat</v>
      </c>
      <c r="N4392" t="str">
        <f>TEXT(INT(HOUR(Table1[[#This Row],[Patient Admission Date]])/3)*3,"00")&amp;"-"&amp;TEXT(INT(HOUR(Table1[[#This Row],[Patient Admission Date]])/3)*3+3,"00")</f>
        <v>21-24</v>
      </c>
      <c r="O4392" t="str" cm="1">
        <f t="array" ref="O4392">_xlfn.IFS(Table1[[#This Row],[Patient Age]]&lt;=14,"0-14",Table1[[#This Row],[Patient Age]]&lt;=29,"15-29",Table1[[#This Row],[Patient Age]]&lt;=44,"30-44",Table1[[#This Row],[Patient Age]]&lt;=59,"45-59",Table1[[#This Row],[Patient Age]]&lt;=74,"60-74",TRUE,"75+")</f>
        <v>45-59</v>
      </c>
      <c r="P4392" t="str" cm="1">
        <f t="array" ref="P4392">_xlfn.IFS(Table1[[#This Row],[Patient Waittime]]&lt;=15,"0-15",Table1[[#This Row],[Patient Waittime]]&lt;=30,"16-30",Table1[[#This Row],[Patient Waittime]]&lt;=45,"31-45",Table1[[#This Row],[Patient Waittime]]&lt;=60,"46-60",TRUE,"60+")</f>
        <v>46-60</v>
      </c>
      <c r="Q4392">
        <f>--(Table1[[#This Row],[Patient Waittime]]&lt;=30)</f>
        <v>0</v>
      </c>
      <c r="R4392">
        <f>--Table1[[#This Row],[Patient Admission Flag]]</f>
        <v>0</v>
      </c>
      <c r="S4392">
        <f>--AND(Table1[[#This Row],[WithinTarget]]=1,Table1[[#This Row],[Patient Satisfaction Score]]&gt;=7)</f>
        <v>0</v>
      </c>
      <c r="T4392" t="str">
        <f>IF(LEFT(Table1[[#This Row],[Patient Gender]],1)="F","Female","Male")</f>
        <v>Male</v>
      </c>
    </row>
    <row r="4393" spans="1:20" x14ac:dyDescent="0.3">
      <c r="A4393" t="s">
        <v>4497</v>
      </c>
      <c r="B4393" s="1">
        <v>45188.701388888891</v>
      </c>
      <c r="C4393" t="s">
        <v>9</v>
      </c>
      <c r="D4393">
        <v>1</v>
      </c>
      <c r="E4393" t="s">
        <v>19</v>
      </c>
      <c r="F4393" t="s">
        <v>11</v>
      </c>
      <c r="G4393" t="b">
        <v>0</v>
      </c>
      <c r="I4393">
        <v>53</v>
      </c>
      <c r="J4393" t="b">
        <v>0</v>
      </c>
      <c r="K4393">
        <f>YEAR(Table1[[#This Row],[Patient Admission Date]])</f>
        <v>2023</v>
      </c>
      <c r="L4393" t="str">
        <f>TEXT(Table1[[#This Row],[Patient Admission Date]],"mmm")</f>
        <v>Sep</v>
      </c>
      <c r="M4393" t="str">
        <f>TEXT(Table1[[#This Row],[Patient Admission Date]],"ddd")</f>
        <v>Tue</v>
      </c>
      <c r="N4393" t="str">
        <f>TEXT(INT(HOUR(Table1[[#This Row],[Patient Admission Date]])/3)*3,"00")&amp;"-"&amp;TEXT(INT(HOUR(Table1[[#This Row],[Patient Admission Date]])/3)*3+3,"00")</f>
        <v>15-18</v>
      </c>
      <c r="O4393" t="str" cm="1">
        <f t="array" ref="O4393">_xlfn.IFS(Table1[[#This Row],[Patient Age]]&lt;=14,"0-14",Table1[[#This Row],[Patient Age]]&lt;=29,"15-29",Table1[[#This Row],[Patient Age]]&lt;=44,"30-44",Table1[[#This Row],[Patient Age]]&lt;=59,"45-59",Table1[[#This Row],[Patient Age]]&lt;=74,"60-74",TRUE,"75+")</f>
        <v>0-14</v>
      </c>
      <c r="P4393" t="str" cm="1">
        <f t="array" ref="P4393">_xlfn.IFS(Table1[[#This Row],[Patient Waittime]]&lt;=15,"0-15",Table1[[#This Row],[Patient Waittime]]&lt;=30,"16-30",Table1[[#This Row],[Patient Waittime]]&lt;=45,"31-45",Table1[[#This Row],[Patient Waittime]]&lt;=60,"46-60",TRUE,"60+")</f>
        <v>46-60</v>
      </c>
      <c r="Q4393">
        <f>--(Table1[[#This Row],[Patient Waittime]]&lt;=30)</f>
        <v>0</v>
      </c>
      <c r="R4393">
        <f>--Table1[[#This Row],[Patient Admission Flag]]</f>
        <v>0</v>
      </c>
      <c r="S4393">
        <f>--AND(Table1[[#This Row],[WithinTarget]]=1,Table1[[#This Row],[Patient Satisfaction Score]]&gt;=7)</f>
        <v>0</v>
      </c>
      <c r="T4393" t="str">
        <f>IF(LEFT(Table1[[#This Row],[Patient Gender]],1)="F","Female","Male")</f>
        <v>Male</v>
      </c>
    </row>
    <row r="4394" spans="1:20" x14ac:dyDescent="0.3">
      <c r="A4394" t="s">
        <v>4498</v>
      </c>
      <c r="B4394" s="1">
        <v>45441.151388888888</v>
      </c>
      <c r="C4394" t="s">
        <v>9</v>
      </c>
      <c r="D4394">
        <v>17</v>
      </c>
      <c r="E4394" t="s">
        <v>19</v>
      </c>
      <c r="F4394" t="s">
        <v>11</v>
      </c>
      <c r="G4394" t="b">
        <v>0</v>
      </c>
      <c r="I4394">
        <v>53</v>
      </c>
      <c r="J4394" t="b">
        <v>0</v>
      </c>
      <c r="K4394">
        <f>YEAR(Table1[[#This Row],[Patient Admission Date]])</f>
        <v>2024</v>
      </c>
      <c r="L4394" t="str">
        <f>TEXT(Table1[[#This Row],[Patient Admission Date]],"mmm")</f>
        <v>May</v>
      </c>
      <c r="M4394" t="str">
        <f>TEXT(Table1[[#This Row],[Patient Admission Date]],"ddd")</f>
        <v>Wed</v>
      </c>
      <c r="N4394" t="str">
        <f>TEXT(INT(HOUR(Table1[[#This Row],[Patient Admission Date]])/3)*3,"00")&amp;"-"&amp;TEXT(INT(HOUR(Table1[[#This Row],[Patient Admission Date]])/3)*3+3,"00")</f>
        <v>03-06</v>
      </c>
      <c r="O4394" t="str" cm="1">
        <f t="array" ref="O4394">_xlfn.IFS(Table1[[#This Row],[Patient Age]]&lt;=14,"0-14",Table1[[#This Row],[Patient Age]]&lt;=29,"15-29",Table1[[#This Row],[Patient Age]]&lt;=44,"30-44",Table1[[#This Row],[Patient Age]]&lt;=59,"45-59",Table1[[#This Row],[Patient Age]]&lt;=74,"60-74",TRUE,"75+")</f>
        <v>15-29</v>
      </c>
      <c r="P4394" t="str" cm="1">
        <f t="array" ref="P4394">_xlfn.IFS(Table1[[#This Row],[Patient Waittime]]&lt;=15,"0-15",Table1[[#This Row],[Patient Waittime]]&lt;=30,"16-30",Table1[[#This Row],[Patient Waittime]]&lt;=45,"31-45",Table1[[#This Row],[Patient Waittime]]&lt;=60,"46-60",TRUE,"60+")</f>
        <v>46-60</v>
      </c>
      <c r="Q4394">
        <f>--(Table1[[#This Row],[Patient Waittime]]&lt;=30)</f>
        <v>0</v>
      </c>
      <c r="R4394">
        <f>--Table1[[#This Row],[Patient Admission Flag]]</f>
        <v>0</v>
      </c>
      <c r="S4394">
        <f>--AND(Table1[[#This Row],[WithinTarget]]=1,Table1[[#This Row],[Patient Satisfaction Score]]&gt;=7)</f>
        <v>0</v>
      </c>
      <c r="T4394" t="str">
        <f>IF(LEFT(Table1[[#This Row],[Patient Gender]],1)="F","Female","Male")</f>
        <v>Male</v>
      </c>
    </row>
    <row r="4395" spans="1:20" x14ac:dyDescent="0.3">
      <c r="A4395" t="s">
        <v>4499</v>
      </c>
      <c r="B4395" s="1">
        <v>45163.326388888891</v>
      </c>
      <c r="C4395" t="s">
        <v>9</v>
      </c>
      <c r="D4395">
        <v>15</v>
      </c>
      <c r="E4395" t="s">
        <v>19</v>
      </c>
      <c r="F4395" t="s">
        <v>11</v>
      </c>
      <c r="G4395" t="b">
        <v>0</v>
      </c>
      <c r="I4395">
        <v>18</v>
      </c>
      <c r="J4395" t="b">
        <v>0</v>
      </c>
      <c r="K4395">
        <f>YEAR(Table1[[#This Row],[Patient Admission Date]])</f>
        <v>2023</v>
      </c>
      <c r="L4395" t="str">
        <f>TEXT(Table1[[#This Row],[Patient Admission Date]],"mmm")</f>
        <v>Aug</v>
      </c>
      <c r="M4395" t="str">
        <f>TEXT(Table1[[#This Row],[Patient Admission Date]],"ddd")</f>
        <v>Fri</v>
      </c>
      <c r="N4395" t="str">
        <f>TEXT(INT(HOUR(Table1[[#This Row],[Patient Admission Date]])/3)*3,"00")&amp;"-"&amp;TEXT(INT(HOUR(Table1[[#This Row],[Patient Admission Date]])/3)*3+3,"00")</f>
        <v>06-09</v>
      </c>
      <c r="O4395" t="str" cm="1">
        <f t="array" ref="O4395">_xlfn.IFS(Table1[[#This Row],[Patient Age]]&lt;=14,"0-14",Table1[[#This Row],[Patient Age]]&lt;=29,"15-29",Table1[[#This Row],[Patient Age]]&lt;=44,"30-44",Table1[[#This Row],[Patient Age]]&lt;=59,"45-59",Table1[[#This Row],[Patient Age]]&lt;=74,"60-74",TRUE,"75+")</f>
        <v>15-29</v>
      </c>
      <c r="P4395" t="str" cm="1">
        <f t="array" ref="P4395">_xlfn.IFS(Table1[[#This Row],[Patient Waittime]]&lt;=15,"0-15",Table1[[#This Row],[Patient Waittime]]&lt;=30,"16-30",Table1[[#This Row],[Patient Waittime]]&lt;=45,"31-45",Table1[[#This Row],[Patient Waittime]]&lt;=60,"46-60",TRUE,"60+")</f>
        <v>16-30</v>
      </c>
      <c r="Q4395">
        <f>--(Table1[[#This Row],[Patient Waittime]]&lt;=30)</f>
        <v>1</v>
      </c>
      <c r="R4395">
        <f>--Table1[[#This Row],[Patient Admission Flag]]</f>
        <v>0</v>
      </c>
      <c r="S4395">
        <f>--AND(Table1[[#This Row],[WithinTarget]]=1,Table1[[#This Row],[Patient Satisfaction Score]]&gt;=7)</f>
        <v>0</v>
      </c>
      <c r="T4395" t="str">
        <f>IF(LEFT(Table1[[#This Row],[Patient Gender]],1)="F","Female","Male")</f>
        <v>Male</v>
      </c>
    </row>
    <row r="4396" spans="1:20" x14ac:dyDescent="0.3">
      <c r="A4396" t="s">
        <v>4500</v>
      </c>
      <c r="B4396" s="1">
        <v>45102.965277777781</v>
      </c>
      <c r="C4396" t="s">
        <v>9</v>
      </c>
      <c r="D4396">
        <v>19</v>
      </c>
      <c r="E4396" t="s">
        <v>19</v>
      </c>
      <c r="F4396" t="s">
        <v>11</v>
      </c>
      <c r="G4396" t="b">
        <v>0</v>
      </c>
      <c r="I4396">
        <v>21</v>
      </c>
      <c r="J4396" t="b">
        <v>0</v>
      </c>
      <c r="K4396">
        <f>YEAR(Table1[[#This Row],[Patient Admission Date]])</f>
        <v>2023</v>
      </c>
      <c r="L4396" t="str">
        <f>TEXT(Table1[[#This Row],[Patient Admission Date]],"mmm")</f>
        <v>Jun</v>
      </c>
      <c r="M4396" t="str">
        <f>TEXT(Table1[[#This Row],[Patient Admission Date]],"ddd")</f>
        <v>Sun</v>
      </c>
      <c r="N4396" t="str">
        <f>TEXT(INT(HOUR(Table1[[#This Row],[Patient Admission Date]])/3)*3,"00")&amp;"-"&amp;TEXT(INT(HOUR(Table1[[#This Row],[Patient Admission Date]])/3)*3+3,"00")</f>
        <v>21-24</v>
      </c>
      <c r="O4396" t="str" cm="1">
        <f t="array" ref="O4396">_xlfn.IFS(Table1[[#This Row],[Patient Age]]&lt;=14,"0-14",Table1[[#This Row],[Patient Age]]&lt;=29,"15-29",Table1[[#This Row],[Patient Age]]&lt;=44,"30-44",Table1[[#This Row],[Patient Age]]&lt;=59,"45-59",Table1[[#This Row],[Patient Age]]&lt;=74,"60-74",TRUE,"75+")</f>
        <v>15-29</v>
      </c>
      <c r="P4396" t="str" cm="1">
        <f t="array" ref="P4396">_xlfn.IFS(Table1[[#This Row],[Patient Waittime]]&lt;=15,"0-15",Table1[[#This Row],[Patient Waittime]]&lt;=30,"16-30",Table1[[#This Row],[Patient Waittime]]&lt;=45,"31-45",Table1[[#This Row],[Patient Waittime]]&lt;=60,"46-60",TRUE,"60+")</f>
        <v>16-30</v>
      </c>
      <c r="Q4396">
        <f>--(Table1[[#This Row],[Patient Waittime]]&lt;=30)</f>
        <v>1</v>
      </c>
      <c r="R4396">
        <f>--Table1[[#This Row],[Patient Admission Flag]]</f>
        <v>0</v>
      </c>
      <c r="S4396">
        <f>--AND(Table1[[#This Row],[WithinTarget]]=1,Table1[[#This Row],[Patient Satisfaction Score]]&gt;=7)</f>
        <v>0</v>
      </c>
      <c r="T4396" t="str">
        <f>IF(LEFT(Table1[[#This Row],[Patient Gender]],1)="F","Female","Male")</f>
        <v>Male</v>
      </c>
    </row>
    <row r="4397" spans="1:20" x14ac:dyDescent="0.3">
      <c r="A4397" t="s">
        <v>4501</v>
      </c>
      <c r="B4397" s="1">
        <v>45105.556944444441</v>
      </c>
      <c r="C4397" t="s">
        <v>9</v>
      </c>
      <c r="D4397">
        <v>11</v>
      </c>
      <c r="E4397" t="s">
        <v>19</v>
      </c>
      <c r="F4397" t="s">
        <v>11</v>
      </c>
      <c r="G4397" t="b">
        <v>0</v>
      </c>
      <c r="I4397">
        <v>22</v>
      </c>
      <c r="J4397" t="b">
        <v>0</v>
      </c>
      <c r="K4397">
        <f>YEAR(Table1[[#This Row],[Patient Admission Date]])</f>
        <v>2023</v>
      </c>
      <c r="L4397" t="str">
        <f>TEXT(Table1[[#This Row],[Patient Admission Date]],"mmm")</f>
        <v>Jun</v>
      </c>
      <c r="M4397" t="str">
        <f>TEXT(Table1[[#This Row],[Patient Admission Date]],"ddd")</f>
        <v>Wed</v>
      </c>
      <c r="N4397" t="str">
        <f>TEXT(INT(HOUR(Table1[[#This Row],[Patient Admission Date]])/3)*3,"00")&amp;"-"&amp;TEXT(INT(HOUR(Table1[[#This Row],[Patient Admission Date]])/3)*3+3,"00")</f>
        <v>12-15</v>
      </c>
      <c r="O4397" t="str" cm="1">
        <f t="array" ref="O4397">_xlfn.IFS(Table1[[#This Row],[Patient Age]]&lt;=14,"0-14",Table1[[#This Row],[Patient Age]]&lt;=29,"15-29",Table1[[#This Row],[Patient Age]]&lt;=44,"30-44",Table1[[#This Row],[Patient Age]]&lt;=59,"45-59",Table1[[#This Row],[Patient Age]]&lt;=74,"60-74",TRUE,"75+")</f>
        <v>0-14</v>
      </c>
      <c r="P4397" t="str" cm="1">
        <f t="array" ref="P4397">_xlfn.IFS(Table1[[#This Row],[Patient Waittime]]&lt;=15,"0-15",Table1[[#This Row],[Patient Waittime]]&lt;=30,"16-30",Table1[[#This Row],[Patient Waittime]]&lt;=45,"31-45",Table1[[#This Row],[Patient Waittime]]&lt;=60,"46-60",TRUE,"60+")</f>
        <v>16-30</v>
      </c>
      <c r="Q4397">
        <f>--(Table1[[#This Row],[Patient Waittime]]&lt;=30)</f>
        <v>1</v>
      </c>
      <c r="R4397">
        <f>--Table1[[#This Row],[Patient Admission Flag]]</f>
        <v>0</v>
      </c>
      <c r="S4397">
        <f>--AND(Table1[[#This Row],[WithinTarget]]=1,Table1[[#This Row],[Patient Satisfaction Score]]&gt;=7)</f>
        <v>0</v>
      </c>
      <c r="T4397" t="str">
        <f>IF(LEFT(Table1[[#This Row],[Patient Gender]],1)="F","Female","Male")</f>
        <v>Male</v>
      </c>
    </row>
    <row r="4398" spans="1:20" x14ac:dyDescent="0.3">
      <c r="A4398" t="s">
        <v>4502</v>
      </c>
      <c r="B4398" s="1">
        <v>45094.035416666666</v>
      </c>
      <c r="C4398" t="s">
        <v>9</v>
      </c>
      <c r="D4398">
        <v>20</v>
      </c>
      <c r="E4398" t="s">
        <v>19</v>
      </c>
      <c r="F4398" t="s">
        <v>11</v>
      </c>
      <c r="G4398" t="b">
        <v>0</v>
      </c>
      <c r="I4398">
        <v>25</v>
      </c>
      <c r="J4398" t="b">
        <v>0</v>
      </c>
      <c r="K4398">
        <f>YEAR(Table1[[#This Row],[Patient Admission Date]])</f>
        <v>2023</v>
      </c>
      <c r="L4398" t="str">
        <f>TEXT(Table1[[#This Row],[Patient Admission Date]],"mmm")</f>
        <v>Jun</v>
      </c>
      <c r="M4398" t="str">
        <f>TEXT(Table1[[#This Row],[Patient Admission Date]],"ddd")</f>
        <v>Sat</v>
      </c>
      <c r="N4398" t="str">
        <f>TEXT(INT(HOUR(Table1[[#This Row],[Patient Admission Date]])/3)*3,"00")&amp;"-"&amp;TEXT(INT(HOUR(Table1[[#This Row],[Patient Admission Date]])/3)*3+3,"00")</f>
        <v>00-03</v>
      </c>
      <c r="O4398" t="str" cm="1">
        <f t="array" ref="O4398">_xlfn.IFS(Table1[[#This Row],[Patient Age]]&lt;=14,"0-14",Table1[[#This Row],[Patient Age]]&lt;=29,"15-29",Table1[[#This Row],[Patient Age]]&lt;=44,"30-44",Table1[[#This Row],[Patient Age]]&lt;=59,"45-59",Table1[[#This Row],[Patient Age]]&lt;=74,"60-74",TRUE,"75+")</f>
        <v>15-29</v>
      </c>
      <c r="P4398" t="str" cm="1">
        <f t="array" ref="P4398">_xlfn.IFS(Table1[[#This Row],[Patient Waittime]]&lt;=15,"0-15",Table1[[#This Row],[Patient Waittime]]&lt;=30,"16-30",Table1[[#This Row],[Patient Waittime]]&lt;=45,"31-45",Table1[[#This Row],[Patient Waittime]]&lt;=60,"46-60",TRUE,"60+")</f>
        <v>16-30</v>
      </c>
      <c r="Q4398">
        <f>--(Table1[[#This Row],[Patient Waittime]]&lt;=30)</f>
        <v>1</v>
      </c>
      <c r="R4398">
        <f>--Table1[[#This Row],[Patient Admission Flag]]</f>
        <v>0</v>
      </c>
      <c r="S4398">
        <f>--AND(Table1[[#This Row],[WithinTarget]]=1,Table1[[#This Row],[Patient Satisfaction Score]]&gt;=7)</f>
        <v>0</v>
      </c>
      <c r="T4398" t="str">
        <f>IF(LEFT(Table1[[#This Row],[Patient Gender]],1)="F","Female","Male")</f>
        <v>Male</v>
      </c>
    </row>
    <row r="4399" spans="1:20" x14ac:dyDescent="0.3">
      <c r="A4399" t="s">
        <v>4503</v>
      </c>
      <c r="B4399" s="1">
        <v>45540.695138888892</v>
      </c>
      <c r="C4399" t="s">
        <v>9</v>
      </c>
      <c r="D4399">
        <v>36</v>
      </c>
      <c r="E4399" t="s">
        <v>19</v>
      </c>
      <c r="F4399" t="s">
        <v>11</v>
      </c>
      <c r="G4399" t="b">
        <v>0</v>
      </c>
      <c r="I4399">
        <v>30</v>
      </c>
      <c r="J4399" t="b">
        <v>0</v>
      </c>
      <c r="K4399">
        <f>YEAR(Table1[[#This Row],[Patient Admission Date]])</f>
        <v>2024</v>
      </c>
      <c r="L4399" t="str">
        <f>TEXT(Table1[[#This Row],[Patient Admission Date]],"mmm")</f>
        <v>Sep</v>
      </c>
      <c r="M4399" t="str">
        <f>TEXT(Table1[[#This Row],[Patient Admission Date]],"ddd")</f>
        <v>Thu</v>
      </c>
      <c r="N4399" t="str">
        <f>TEXT(INT(HOUR(Table1[[#This Row],[Patient Admission Date]])/3)*3,"00")&amp;"-"&amp;TEXT(INT(HOUR(Table1[[#This Row],[Patient Admission Date]])/3)*3+3,"00")</f>
        <v>15-18</v>
      </c>
      <c r="O4399" t="str" cm="1">
        <f t="array" ref="O4399">_xlfn.IFS(Table1[[#This Row],[Patient Age]]&lt;=14,"0-14",Table1[[#This Row],[Patient Age]]&lt;=29,"15-29",Table1[[#This Row],[Patient Age]]&lt;=44,"30-44",Table1[[#This Row],[Patient Age]]&lt;=59,"45-59",Table1[[#This Row],[Patient Age]]&lt;=74,"60-74",TRUE,"75+")</f>
        <v>30-44</v>
      </c>
      <c r="P4399" t="str" cm="1">
        <f t="array" ref="P4399">_xlfn.IFS(Table1[[#This Row],[Patient Waittime]]&lt;=15,"0-15",Table1[[#This Row],[Patient Waittime]]&lt;=30,"16-30",Table1[[#This Row],[Patient Waittime]]&lt;=45,"31-45",Table1[[#This Row],[Patient Waittime]]&lt;=60,"46-60",TRUE,"60+")</f>
        <v>16-30</v>
      </c>
      <c r="Q4399">
        <f>--(Table1[[#This Row],[Patient Waittime]]&lt;=30)</f>
        <v>1</v>
      </c>
      <c r="R4399">
        <f>--Table1[[#This Row],[Patient Admission Flag]]</f>
        <v>0</v>
      </c>
      <c r="S4399">
        <f>--AND(Table1[[#This Row],[WithinTarget]]=1,Table1[[#This Row],[Patient Satisfaction Score]]&gt;=7)</f>
        <v>0</v>
      </c>
      <c r="T4399" t="str">
        <f>IF(LEFT(Table1[[#This Row],[Patient Gender]],1)="F","Female","Male")</f>
        <v>Male</v>
      </c>
    </row>
    <row r="4400" spans="1:20" x14ac:dyDescent="0.3">
      <c r="A4400" t="s">
        <v>4504</v>
      </c>
      <c r="B4400" s="1">
        <v>45201.786805555559</v>
      </c>
      <c r="C4400" t="s">
        <v>9</v>
      </c>
      <c r="D4400">
        <v>77</v>
      </c>
      <c r="E4400" t="s">
        <v>19</v>
      </c>
      <c r="F4400" t="s">
        <v>11</v>
      </c>
      <c r="G4400" t="b">
        <v>0</v>
      </c>
      <c r="I4400">
        <v>36</v>
      </c>
      <c r="J4400" t="b">
        <v>0</v>
      </c>
      <c r="K4400">
        <f>YEAR(Table1[[#This Row],[Patient Admission Date]])</f>
        <v>2023</v>
      </c>
      <c r="L4400" t="str">
        <f>TEXT(Table1[[#This Row],[Patient Admission Date]],"mmm")</f>
        <v>Oct</v>
      </c>
      <c r="M4400" t="str">
        <f>TEXT(Table1[[#This Row],[Patient Admission Date]],"ddd")</f>
        <v>Mon</v>
      </c>
      <c r="N4400" t="str">
        <f>TEXT(INT(HOUR(Table1[[#This Row],[Patient Admission Date]])/3)*3,"00")&amp;"-"&amp;TEXT(INT(HOUR(Table1[[#This Row],[Patient Admission Date]])/3)*3+3,"00")</f>
        <v>18-21</v>
      </c>
      <c r="O4400" t="str" cm="1">
        <f t="array" ref="O4400">_xlfn.IFS(Table1[[#This Row],[Patient Age]]&lt;=14,"0-14",Table1[[#This Row],[Patient Age]]&lt;=29,"15-29",Table1[[#This Row],[Patient Age]]&lt;=44,"30-44",Table1[[#This Row],[Patient Age]]&lt;=59,"45-59",Table1[[#This Row],[Patient Age]]&lt;=74,"60-74",TRUE,"75+")</f>
        <v>75+</v>
      </c>
      <c r="P4400" t="str" cm="1">
        <f t="array" ref="P4400">_xlfn.IFS(Table1[[#This Row],[Patient Waittime]]&lt;=15,"0-15",Table1[[#This Row],[Patient Waittime]]&lt;=30,"16-30",Table1[[#This Row],[Patient Waittime]]&lt;=45,"31-45",Table1[[#This Row],[Patient Waittime]]&lt;=60,"46-60",TRUE,"60+")</f>
        <v>31-45</v>
      </c>
      <c r="Q4400">
        <f>--(Table1[[#This Row],[Patient Waittime]]&lt;=30)</f>
        <v>0</v>
      </c>
      <c r="R4400">
        <f>--Table1[[#This Row],[Patient Admission Flag]]</f>
        <v>0</v>
      </c>
      <c r="S4400">
        <f>--AND(Table1[[#This Row],[WithinTarget]]=1,Table1[[#This Row],[Patient Satisfaction Score]]&gt;=7)</f>
        <v>0</v>
      </c>
      <c r="T4400" t="str">
        <f>IF(LEFT(Table1[[#This Row],[Patient Gender]],1)="F","Female","Male")</f>
        <v>Male</v>
      </c>
    </row>
    <row r="4401" spans="1:20" x14ac:dyDescent="0.3">
      <c r="A4401" t="s">
        <v>4505</v>
      </c>
      <c r="B4401" s="1">
        <v>45501.796527777777</v>
      </c>
      <c r="C4401" t="s">
        <v>9</v>
      </c>
      <c r="D4401">
        <v>22</v>
      </c>
      <c r="E4401" t="s">
        <v>19</v>
      </c>
      <c r="F4401" t="s">
        <v>11</v>
      </c>
      <c r="G4401" t="b">
        <v>0</v>
      </c>
      <c r="I4401">
        <v>37</v>
      </c>
      <c r="J4401" t="b">
        <v>0</v>
      </c>
      <c r="K4401">
        <f>YEAR(Table1[[#This Row],[Patient Admission Date]])</f>
        <v>2024</v>
      </c>
      <c r="L4401" t="str">
        <f>TEXT(Table1[[#This Row],[Patient Admission Date]],"mmm")</f>
        <v>Jul</v>
      </c>
      <c r="M4401" t="str">
        <f>TEXT(Table1[[#This Row],[Patient Admission Date]],"ddd")</f>
        <v>Sun</v>
      </c>
      <c r="N4401" t="str">
        <f>TEXT(INT(HOUR(Table1[[#This Row],[Patient Admission Date]])/3)*3,"00")&amp;"-"&amp;TEXT(INT(HOUR(Table1[[#This Row],[Patient Admission Date]])/3)*3+3,"00")</f>
        <v>18-21</v>
      </c>
      <c r="O4401" t="str" cm="1">
        <f t="array" ref="O4401">_xlfn.IFS(Table1[[#This Row],[Patient Age]]&lt;=14,"0-14",Table1[[#This Row],[Patient Age]]&lt;=29,"15-29",Table1[[#This Row],[Patient Age]]&lt;=44,"30-44",Table1[[#This Row],[Patient Age]]&lt;=59,"45-59",Table1[[#This Row],[Patient Age]]&lt;=74,"60-74",TRUE,"75+")</f>
        <v>15-29</v>
      </c>
      <c r="P4401" t="str" cm="1">
        <f t="array" ref="P4401">_xlfn.IFS(Table1[[#This Row],[Patient Waittime]]&lt;=15,"0-15",Table1[[#This Row],[Patient Waittime]]&lt;=30,"16-30",Table1[[#This Row],[Patient Waittime]]&lt;=45,"31-45",Table1[[#This Row],[Patient Waittime]]&lt;=60,"46-60",TRUE,"60+")</f>
        <v>31-45</v>
      </c>
      <c r="Q4401">
        <f>--(Table1[[#This Row],[Patient Waittime]]&lt;=30)</f>
        <v>0</v>
      </c>
      <c r="R4401">
        <f>--Table1[[#This Row],[Patient Admission Flag]]</f>
        <v>0</v>
      </c>
      <c r="S4401">
        <f>--AND(Table1[[#This Row],[WithinTarget]]=1,Table1[[#This Row],[Patient Satisfaction Score]]&gt;=7)</f>
        <v>0</v>
      </c>
      <c r="T4401" t="str">
        <f>IF(LEFT(Table1[[#This Row],[Patient Gender]],1)="F","Female","Male")</f>
        <v>Male</v>
      </c>
    </row>
    <row r="4402" spans="1:20" x14ac:dyDescent="0.3">
      <c r="A4402" t="s">
        <v>4506</v>
      </c>
      <c r="B4402" s="1">
        <v>45078.883333333331</v>
      </c>
      <c r="C4402" t="s">
        <v>9</v>
      </c>
      <c r="D4402">
        <v>18</v>
      </c>
      <c r="E4402" t="s">
        <v>19</v>
      </c>
      <c r="F4402" t="s">
        <v>11</v>
      </c>
      <c r="G4402" t="b">
        <v>0</v>
      </c>
      <c r="I4402">
        <v>39</v>
      </c>
      <c r="J4402" t="b">
        <v>0</v>
      </c>
      <c r="K4402">
        <f>YEAR(Table1[[#This Row],[Patient Admission Date]])</f>
        <v>2023</v>
      </c>
      <c r="L4402" t="str">
        <f>TEXT(Table1[[#This Row],[Patient Admission Date]],"mmm")</f>
        <v>Jun</v>
      </c>
      <c r="M4402" t="str">
        <f>TEXT(Table1[[#This Row],[Patient Admission Date]],"ddd")</f>
        <v>Thu</v>
      </c>
      <c r="N4402" t="str">
        <f>TEXT(INT(HOUR(Table1[[#This Row],[Patient Admission Date]])/3)*3,"00")&amp;"-"&amp;TEXT(INT(HOUR(Table1[[#This Row],[Patient Admission Date]])/3)*3+3,"00")</f>
        <v>21-24</v>
      </c>
      <c r="O4402" t="str" cm="1">
        <f t="array" ref="O4402">_xlfn.IFS(Table1[[#This Row],[Patient Age]]&lt;=14,"0-14",Table1[[#This Row],[Patient Age]]&lt;=29,"15-29",Table1[[#This Row],[Patient Age]]&lt;=44,"30-44",Table1[[#This Row],[Patient Age]]&lt;=59,"45-59",Table1[[#This Row],[Patient Age]]&lt;=74,"60-74",TRUE,"75+")</f>
        <v>15-29</v>
      </c>
      <c r="P4402" t="str" cm="1">
        <f t="array" ref="P4402">_xlfn.IFS(Table1[[#This Row],[Patient Waittime]]&lt;=15,"0-15",Table1[[#This Row],[Patient Waittime]]&lt;=30,"16-30",Table1[[#This Row],[Patient Waittime]]&lt;=45,"31-45",Table1[[#This Row],[Patient Waittime]]&lt;=60,"46-60",TRUE,"60+")</f>
        <v>31-45</v>
      </c>
      <c r="Q4402">
        <f>--(Table1[[#This Row],[Patient Waittime]]&lt;=30)</f>
        <v>0</v>
      </c>
      <c r="R4402">
        <f>--Table1[[#This Row],[Patient Admission Flag]]</f>
        <v>0</v>
      </c>
      <c r="S4402">
        <f>--AND(Table1[[#This Row],[WithinTarget]]=1,Table1[[#This Row],[Patient Satisfaction Score]]&gt;=7)</f>
        <v>0</v>
      </c>
      <c r="T4402" t="str">
        <f>IF(LEFT(Table1[[#This Row],[Patient Gender]],1)="F","Female","Male")</f>
        <v>Male</v>
      </c>
    </row>
    <row r="4403" spans="1:20" x14ac:dyDescent="0.3">
      <c r="A4403" t="s">
        <v>4507</v>
      </c>
      <c r="B4403" s="1">
        <v>45343.105555555558</v>
      </c>
      <c r="C4403" t="s">
        <v>9</v>
      </c>
      <c r="D4403">
        <v>6</v>
      </c>
      <c r="E4403" t="s">
        <v>19</v>
      </c>
      <c r="F4403" t="s">
        <v>11</v>
      </c>
      <c r="G4403" t="b">
        <v>0</v>
      </c>
      <c r="I4403">
        <v>48</v>
      </c>
      <c r="J4403" t="b">
        <v>0</v>
      </c>
      <c r="K4403">
        <f>YEAR(Table1[[#This Row],[Patient Admission Date]])</f>
        <v>2024</v>
      </c>
      <c r="L4403" t="str">
        <f>TEXT(Table1[[#This Row],[Patient Admission Date]],"mmm")</f>
        <v>Feb</v>
      </c>
      <c r="M4403" t="str">
        <f>TEXT(Table1[[#This Row],[Patient Admission Date]],"ddd")</f>
        <v>Wed</v>
      </c>
      <c r="N4403" t="str">
        <f>TEXT(INT(HOUR(Table1[[#This Row],[Patient Admission Date]])/3)*3,"00")&amp;"-"&amp;TEXT(INT(HOUR(Table1[[#This Row],[Patient Admission Date]])/3)*3+3,"00")</f>
        <v>00-03</v>
      </c>
      <c r="O4403" t="str" cm="1">
        <f t="array" ref="O4403">_xlfn.IFS(Table1[[#This Row],[Patient Age]]&lt;=14,"0-14",Table1[[#This Row],[Patient Age]]&lt;=29,"15-29",Table1[[#This Row],[Patient Age]]&lt;=44,"30-44",Table1[[#This Row],[Patient Age]]&lt;=59,"45-59",Table1[[#This Row],[Patient Age]]&lt;=74,"60-74",TRUE,"75+")</f>
        <v>0-14</v>
      </c>
      <c r="P4403" t="str" cm="1">
        <f t="array" ref="P4403">_xlfn.IFS(Table1[[#This Row],[Patient Waittime]]&lt;=15,"0-15",Table1[[#This Row],[Patient Waittime]]&lt;=30,"16-30",Table1[[#This Row],[Patient Waittime]]&lt;=45,"31-45",Table1[[#This Row],[Patient Waittime]]&lt;=60,"46-60",TRUE,"60+")</f>
        <v>46-60</v>
      </c>
      <c r="Q4403">
        <f>--(Table1[[#This Row],[Patient Waittime]]&lt;=30)</f>
        <v>0</v>
      </c>
      <c r="R4403">
        <f>--Table1[[#This Row],[Patient Admission Flag]]</f>
        <v>0</v>
      </c>
      <c r="S4403">
        <f>--AND(Table1[[#This Row],[WithinTarget]]=1,Table1[[#This Row],[Patient Satisfaction Score]]&gt;=7)</f>
        <v>0</v>
      </c>
      <c r="T4403" t="str">
        <f>IF(LEFT(Table1[[#This Row],[Patient Gender]],1)="F","Female","Male")</f>
        <v>Male</v>
      </c>
    </row>
    <row r="4404" spans="1:20" x14ac:dyDescent="0.3">
      <c r="A4404" t="s">
        <v>4508</v>
      </c>
      <c r="B4404" s="1">
        <v>45076.240277777775</v>
      </c>
      <c r="C4404" t="s">
        <v>9</v>
      </c>
      <c r="D4404">
        <v>33</v>
      </c>
      <c r="E4404" t="s">
        <v>19</v>
      </c>
      <c r="F4404" t="s">
        <v>11</v>
      </c>
      <c r="G4404" t="b">
        <v>0</v>
      </c>
      <c r="I4404">
        <v>51</v>
      </c>
      <c r="J4404" t="b">
        <v>0</v>
      </c>
      <c r="K4404">
        <f>YEAR(Table1[[#This Row],[Patient Admission Date]])</f>
        <v>2023</v>
      </c>
      <c r="L4404" t="str">
        <f>TEXT(Table1[[#This Row],[Patient Admission Date]],"mmm")</f>
        <v>May</v>
      </c>
      <c r="M4404" t="str">
        <f>TEXT(Table1[[#This Row],[Patient Admission Date]],"ddd")</f>
        <v>Tue</v>
      </c>
      <c r="N4404" t="str">
        <f>TEXT(INT(HOUR(Table1[[#This Row],[Patient Admission Date]])/3)*3,"00")&amp;"-"&amp;TEXT(INT(HOUR(Table1[[#This Row],[Patient Admission Date]])/3)*3+3,"00")</f>
        <v>03-06</v>
      </c>
      <c r="O4404" t="str" cm="1">
        <f t="array" ref="O4404">_xlfn.IFS(Table1[[#This Row],[Patient Age]]&lt;=14,"0-14",Table1[[#This Row],[Patient Age]]&lt;=29,"15-29",Table1[[#This Row],[Patient Age]]&lt;=44,"30-44",Table1[[#This Row],[Patient Age]]&lt;=59,"45-59",Table1[[#This Row],[Patient Age]]&lt;=74,"60-74",TRUE,"75+")</f>
        <v>30-44</v>
      </c>
      <c r="P4404" t="str" cm="1">
        <f t="array" ref="P4404">_xlfn.IFS(Table1[[#This Row],[Patient Waittime]]&lt;=15,"0-15",Table1[[#This Row],[Patient Waittime]]&lt;=30,"16-30",Table1[[#This Row],[Patient Waittime]]&lt;=45,"31-45",Table1[[#This Row],[Patient Waittime]]&lt;=60,"46-60",TRUE,"60+")</f>
        <v>46-60</v>
      </c>
      <c r="Q4404">
        <f>--(Table1[[#This Row],[Patient Waittime]]&lt;=30)</f>
        <v>0</v>
      </c>
      <c r="R4404">
        <f>--Table1[[#This Row],[Patient Admission Flag]]</f>
        <v>0</v>
      </c>
      <c r="S4404">
        <f>--AND(Table1[[#This Row],[WithinTarget]]=1,Table1[[#This Row],[Patient Satisfaction Score]]&gt;=7)</f>
        <v>0</v>
      </c>
      <c r="T4404" t="str">
        <f>IF(LEFT(Table1[[#This Row],[Patient Gender]],1)="F","Female","Male")</f>
        <v>Male</v>
      </c>
    </row>
    <row r="4405" spans="1:20" x14ac:dyDescent="0.3">
      <c r="A4405" t="s">
        <v>4509</v>
      </c>
      <c r="B4405" s="1">
        <v>45353.929861111108</v>
      </c>
      <c r="C4405" t="s">
        <v>9</v>
      </c>
      <c r="D4405">
        <v>62</v>
      </c>
      <c r="E4405" t="s">
        <v>19</v>
      </c>
      <c r="F4405" t="s">
        <v>11</v>
      </c>
      <c r="G4405" t="b">
        <v>0</v>
      </c>
      <c r="I4405">
        <v>51</v>
      </c>
      <c r="J4405" t="b">
        <v>0</v>
      </c>
      <c r="K4405">
        <f>YEAR(Table1[[#This Row],[Patient Admission Date]])</f>
        <v>2024</v>
      </c>
      <c r="L4405" t="str">
        <f>TEXT(Table1[[#This Row],[Patient Admission Date]],"mmm")</f>
        <v>Mar</v>
      </c>
      <c r="M4405" t="str">
        <f>TEXT(Table1[[#This Row],[Patient Admission Date]],"ddd")</f>
        <v>Sat</v>
      </c>
      <c r="N4405" t="str">
        <f>TEXT(INT(HOUR(Table1[[#This Row],[Patient Admission Date]])/3)*3,"00")&amp;"-"&amp;TEXT(INT(HOUR(Table1[[#This Row],[Patient Admission Date]])/3)*3+3,"00")</f>
        <v>21-24</v>
      </c>
      <c r="O4405" t="str" cm="1">
        <f t="array" ref="O4405">_xlfn.IFS(Table1[[#This Row],[Patient Age]]&lt;=14,"0-14",Table1[[#This Row],[Patient Age]]&lt;=29,"15-29",Table1[[#This Row],[Patient Age]]&lt;=44,"30-44",Table1[[#This Row],[Patient Age]]&lt;=59,"45-59",Table1[[#This Row],[Patient Age]]&lt;=74,"60-74",TRUE,"75+")</f>
        <v>60-74</v>
      </c>
      <c r="P4405" t="str" cm="1">
        <f t="array" ref="P4405">_xlfn.IFS(Table1[[#This Row],[Patient Waittime]]&lt;=15,"0-15",Table1[[#This Row],[Patient Waittime]]&lt;=30,"16-30",Table1[[#This Row],[Patient Waittime]]&lt;=45,"31-45",Table1[[#This Row],[Patient Waittime]]&lt;=60,"46-60",TRUE,"60+")</f>
        <v>46-60</v>
      </c>
      <c r="Q4405">
        <f>--(Table1[[#This Row],[Patient Waittime]]&lt;=30)</f>
        <v>0</v>
      </c>
      <c r="R4405">
        <f>--Table1[[#This Row],[Patient Admission Flag]]</f>
        <v>0</v>
      </c>
      <c r="S4405">
        <f>--AND(Table1[[#This Row],[WithinTarget]]=1,Table1[[#This Row],[Patient Satisfaction Score]]&gt;=7)</f>
        <v>0</v>
      </c>
      <c r="T4405" t="str">
        <f>IF(LEFT(Table1[[#This Row],[Patient Gender]],1)="F","Female","Male")</f>
        <v>Male</v>
      </c>
    </row>
    <row r="4406" spans="1:20" x14ac:dyDescent="0.3">
      <c r="A4406" t="s">
        <v>4510</v>
      </c>
      <c r="B4406" s="1">
        <v>45443.23541666667</v>
      </c>
      <c r="C4406" t="s">
        <v>9</v>
      </c>
      <c r="D4406">
        <v>16</v>
      </c>
      <c r="E4406" t="s">
        <v>19</v>
      </c>
      <c r="F4406" t="s">
        <v>11</v>
      </c>
      <c r="G4406" t="b">
        <v>0</v>
      </c>
      <c r="I4406">
        <v>16</v>
      </c>
      <c r="J4406" t="b">
        <v>0</v>
      </c>
      <c r="K4406">
        <f>YEAR(Table1[[#This Row],[Patient Admission Date]])</f>
        <v>2024</v>
      </c>
      <c r="L4406" t="str">
        <f>TEXT(Table1[[#This Row],[Patient Admission Date]],"mmm")</f>
        <v>May</v>
      </c>
      <c r="M4406" t="str">
        <f>TEXT(Table1[[#This Row],[Patient Admission Date]],"ddd")</f>
        <v>Fri</v>
      </c>
      <c r="N4406" t="str">
        <f>TEXT(INT(HOUR(Table1[[#This Row],[Patient Admission Date]])/3)*3,"00")&amp;"-"&amp;TEXT(INT(HOUR(Table1[[#This Row],[Patient Admission Date]])/3)*3+3,"00")</f>
        <v>03-06</v>
      </c>
      <c r="O4406" t="str" cm="1">
        <f t="array" ref="O4406">_xlfn.IFS(Table1[[#This Row],[Patient Age]]&lt;=14,"0-14",Table1[[#This Row],[Patient Age]]&lt;=29,"15-29",Table1[[#This Row],[Patient Age]]&lt;=44,"30-44",Table1[[#This Row],[Patient Age]]&lt;=59,"45-59",Table1[[#This Row],[Patient Age]]&lt;=74,"60-74",TRUE,"75+")</f>
        <v>15-29</v>
      </c>
      <c r="P4406" t="str" cm="1">
        <f t="array" ref="P4406">_xlfn.IFS(Table1[[#This Row],[Patient Waittime]]&lt;=15,"0-15",Table1[[#This Row],[Patient Waittime]]&lt;=30,"16-30",Table1[[#This Row],[Patient Waittime]]&lt;=45,"31-45",Table1[[#This Row],[Patient Waittime]]&lt;=60,"46-60",TRUE,"60+")</f>
        <v>16-30</v>
      </c>
      <c r="Q4406">
        <f>--(Table1[[#This Row],[Patient Waittime]]&lt;=30)</f>
        <v>1</v>
      </c>
      <c r="R4406">
        <f>--Table1[[#This Row],[Patient Admission Flag]]</f>
        <v>0</v>
      </c>
      <c r="S4406">
        <f>--AND(Table1[[#This Row],[WithinTarget]]=1,Table1[[#This Row],[Patient Satisfaction Score]]&gt;=7)</f>
        <v>0</v>
      </c>
      <c r="T4406" t="str">
        <f>IF(LEFT(Table1[[#This Row],[Patient Gender]],1)="F","Female","Male")</f>
        <v>Male</v>
      </c>
    </row>
    <row r="4407" spans="1:20" x14ac:dyDescent="0.3">
      <c r="A4407" t="s">
        <v>4511</v>
      </c>
      <c r="B4407" s="1">
        <v>45118.732638888891</v>
      </c>
      <c r="C4407" t="s">
        <v>9</v>
      </c>
      <c r="D4407">
        <v>18</v>
      </c>
      <c r="E4407" t="s">
        <v>19</v>
      </c>
      <c r="F4407" t="s">
        <v>11</v>
      </c>
      <c r="G4407" t="b">
        <v>0</v>
      </c>
      <c r="I4407">
        <v>45</v>
      </c>
      <c r="J4407" t="b">
        <v>0</v>
      </c>
      <c r="K4407">
        <f>YEAR(Table1[[#This Row],[Patient Admission Date]])</f>
        <v>2023</v>
      </c>
      <c r="L4407" t="str">
        <f>TEXT(Table1[[#This Row],[Patient Admission Date]],"mmm")</f>
        <v>Jul</v>
      </c>
      <c r="M4407" t="str">
        <f>TEXT(Table1[[#This Row],[Patient Admission Date]],"ddd")</f>
        <v>Tue</v>
      </c>
      <c r="N4407" t="str">
        <f>TEXT(INT(HOUR(Table1[[#This Row],[Patient Admission Date]])/3)*3,"00")&amp;"-"&amp;TEXT(INT(HOUR(Table1[[#This Row],[Patient Admission Date]])/3)*3+3,"00")</f>
        <v>15-18</v>
      </c>
      <c r="O4407" t="str" cm="1">
        <f t="array" ref="O4407">_xlfn.IFS(Table1[[#This Row],[Patient Age]]&lt;=14,"0-14",Table1[[#This Row],[Patient Age]]&lt;=29,"15-29",Table1[[#This Row],[Patient Age]]&lt;=44,"30-44",Table1[[#This Row],[Patient Age]]&lt;=59,"45-59",Table1[[#This Row],[Patient Age]]&lt;=74,"60-74",TRUE,"75+")</f>
        <v>15-29</v>
      </c>
      <c r="P4407" t="str" cm="1">
        <f t="array" ref="P4407">_xlfn.IFS(Table1[[#This Row],[Patient Waittime]]&lt;=15,"0-15",Table1[[#This Row],[Patient Waittime]]&lt;=30,"16-30",Table1[[#This Row],[Patient Waittime]]&lt;=45,"31-45",Table1[[#This Row],[Patient Waittime]]&lt;=60,"46-60",TRUE,"60+")</f>
        <v>31-45</v>
      </c>
      <c r="Q4407">
        <f>--(Table1[[#This Row],[Patient Waittime]]&lt;=30)</f>
        <v>0</v>
      </c>
      <c r="R4407">
        <f>--Table1[[#This Row],[Patient Admission Flag]]</f>
        <v>0</v>
      </c>
      <c r="S4407">
        <f>--AND(Table1[[#This Row],[WithinTarget]]=1,Table1[[#This Row],[Patient Satisfaction Score]]&gt;=7)</f>
        <v>0</v>
      </c>
      <c r="T4407" t="str">
        <f>IF(LEFT(Table1[[#This Row],[Patient Gender]],1)="F","Female","Male")</f>
        <v>Male</v>
      </c>
    </row>
    <row r="4408" spans="1:20" x14ac:dyDescent="0.3">
      <c r="A4408" t="s">
        <v>4512</v>
      </c>
      <c r="B4408" s="1">
        <v>45346.438888888886</v>
      </c>
      <c r="C4408" t="s">
        <v>9</v>
      </c>
      <c r="D4408">
        <v>71</v>
      </c>
      <c r="E4408" t="s">
        <v>19</v>
      </c>
      <c r="F4408" t="s">
        <v>11</v>
      </c>
      <c r="G4408" t="b">
        <v>0</v>
      </c>
      <c r="H4408">
        <v>0</v>
      </c>
      <c r="I4408">
        <v>53</v>
      </c>
      <c r="J4408" t="b">
        <v>0</v>
      </c>
      <c r="K4408">
        <f>YEAR(Table1[[#This Row],[Patient Admission Date]])</f>
        <v>2024</v>
      </c>
      <c r="L4408" t="str">
        <f>TEXT(Table1[[#This Row],[Patient Admission Date]],"mmm")</f>
        <v>Feb</v>
      </c>
      <c r="M4408" t="str">
        <f>TEXT(Table1[[#This Row],[Patient Admission Date]],"ddd")</f>
        <v>Sat</v>
      </c>
      <c r="N4408" t="str">
        <f>TEXT(INT(HOUR(Table1[[#This Row],[Patient Admission Date]])/3)*3,"00")&amp;"-"&amp;TEXT(INT(HOUR(Table1[[#This Row],[Patient Admission Date]])/3)*3+3,"00")</f>
        <v>09-12</v>
      </c>
      <c r="O4408" t="str" cm="1">
        <f t="array" ref="O4408">_xlfn.IFS(Table1[[#This Row],[Patient Age]]&lt;=14,"0-14",Table1[[#This Row],[Patient Age]]&lt;=29,"15-29",Table1[[#This Row],[Patient Age]]&lt;=44,"30-44",Table1[[#This Row],[Patient Age]]&lt;=59,"45-59",Table1[[#This Row],[Patient Age]]&lt;=74,"60-74",TRUE,"75+")</f>
        <v>60-74</v>
      </c>
      <c r="P4408" t="str" cm="1">
        <f t="array" ref="P4408">_xlfn.IFS(Table1[[#This Row],[Patient Waittime]]&lt;=15,"0-15",Table1[[#This Row],[Patient Waittime]]&lt;=30,"16-30",Table1[[#This Row],[Patient Waittime]]&lt;=45,"31-45",Table1[[#This Row],[Patient Waittime]]&lt;=60,"46-60",TRUE,"60+")</f>
        <v>46-60</v>
      </c>
      <c r="Q4408">
        <f>--(Table1[[#This Row],[Patient Waittime]]&lt;=30)</f>
        <v>0</v>
      </c>
      <c r="R4408">
        <f>--Table1[[#This Row],[Patient Admission Flag]]</f>
        <v>0</v>
      </c>
      <c r="S4408">
        <f>--AND(Table1[[#This Row],[WithinTarget]]=1,Table1[[#This Row],[Patient Satisfaction Score]]&gt;=7)</f>
        <v>0</v>
      </c>
      <c r="T4408" t="str">
        <f>IF(LEFT(Table1[[#This Row],[Patient Gender]],1)="F","Female","Male")</f>
        <v>Male</v>
      </c>
    </row>
    <row r="4409" spans="1:20" x14ac:dyDescent="0.3">
      <c r="A4409" t="s">
        <v>4513</v>
      </c>
      <c r="B4409" s="1">
        <v>45456.379166666666</v>
      </c>
      <c r="C4409" t="s">
        <v>9</v>
      </c>
      <c r="D4409">
        <v>11</v>
      </c>
      <c r="E4409" t="s">
        <v>19</v>
      </c>
      <c r="F4409" t="s">
        <v>11</v>
      </c>
      <c r="G4409" t="b">
        <v>0</v>
      </c>
      <c r="H4409">
        <v>0</v>
      </c>
      <c r="I4409">
        <v>21</v>
      </c>
      <c r="J4409" t="b">
        <v>0</v>
      </c>
      <c r="K4409">
        <f>YEAR(Table1[[#This Row],[Patient Admission Date]])</f>
        <v>2024</v>
      </c>
      <c r="L4409" t="str">
        <f>TEXT(Table1[[#This Row],[Patient Admission Date]],"mmm")</f>
        <v>Jun</v>
      </c>
      <c r="M4409" t="str">
        <f>TEXT(Table1[[#This Row],[Patient Admission Date]],"ddd")</f>
        <v>Thu</v>
      </c>
      <c r="N4409" t="str">
        <f>TEXT(INT(HOUR(Table1[[#This Row],[Patient Admission Date]])/3)*3,"00")&amp;"-"&amp;TEXT(INT(HOUR(Table1[[#This Row],[Patient Admission Date]])/3)*3+3,"00")</f>
        <v>09-12</v>
      </c>
      <c r="O4409" t="str" cm="1">
        <f t="array" ref="O4409">_xlfn.IFS(Table1[[#This Row],[Patient Age]]&lt;=14,"0-14",Table1[[#This Row],[Patient Age]]&lt;=29,"15-29",Table1[[#This Row],[Patient Age]]&lt;=44,"30-44",Table1[[#This Row],[Patient Age]]&lt;=59,"45-59",Table1[[#This Row],[Patient Age]]&lt;=74,"60-74",TRUE,"75+")</f>
        <v>0-14</v>
      </c>
      <c r="P4409" t="str" cm="1">
        <f t="array" ref="P4409">_xlfn.IFS(Table1[[#This Row],[Patient Waittime]]&lt;=15,"0-15",Table1[[#This Row],[Patient Waittime]]&lt;=30,"16-30",Table1[[#This Row],[Patient Waittime]]&lt;=45,"31-45",Table1[[#This Row],[Patient Waittime]]&lt;=60,"46-60",TRUE,"60+")</f>
        <v>16-30</v>
      </c>
      <c r="Q4409">
        <f>--(Table1[[#This Row],[Patient Waittime]]&lt;=30)</f>
        <v>1</v>
      </c>
      <c r="R4409">
        <f>--Table1[[#This Row],[Patient Admission Flag]]</f>
        <v>0</v>
      </c>
      <c r="S4409">
        <f>--AND(Table1[[#This Row],[WithinTarget]]=1,Table1[[#This Row],[Patient Satisfaction Score]]&gt;=7)</f>
        <v>0</v>
      </c>
      <c r="T4409" t="str">
        <f>IF(LEFT(Table1[[#This Row],[Patient Gender]],1)="F","Female","Male")</f>
        <v>Male</v>
      </c>
    </row>
    <row r="4410" spans="1:20" x14ac:dyDescent="0.3">
      <c r="A4410" t="s">
        <v>4514</v>
      </c>
      <c r="B4410" s="1">
        <v>45441.963194444441</v>
      </c>
      <c r="C4410" t="s">
        <v>9</v>
      </c>
      <c r="D4410">
        <v>24</v>
      </c>
      <c r="E4410" t="s">
        <v>19</v>
      </c>
      <c r="F4410" t="s">
        <v>11</v>
      </c>
      <c r="G4410" t="b">
        <v>0</v>
      </c>
      <c r="H4410">
        <v>0</v>
      </c>
      <c r="I4410">
        <v>40</v>
      </c>
      <c r="J4410" t="b">
        <v>0</v>
      </c>
      <c r="K4410">
        <f>YEAR(Table1[[#This Row],[Patient Admission Date]])</f>
        <v>2024</v>
      </c>
      <c r="L4410" t="str">
        <f>TEXT(Table1[[#This Row],[Patient Admission Date]],"mmm")</f>
        <v>May</v>
      </c>
      <c r="M4410" t="str">
        <f>TEXT(Table1[[#This Row],[Patient Admission Date]],"ddd")</f>
        <v>Wed</v>
      </c>
      <c r="N4410" t="str">
        <f>TEXT(INT(HOUR(Table1[[#This Row],[Patient Admission Date]])/3)*3,"00")&amp;"-"&amp;TEXT(INT(HOUR(Table1[[#This Row],[Patient Admission Date]])/3)*3+3,"00")</f>
        <v>21-24</v>
      </c>
      <c r="O4410" t="str" cm="1">
        <f t="array" ref="O4410">_xlfn.IFS(Table1[[#This Row],[Patient Age]]&lt;=14,"0-14",Table1[[#This Row],[Patient Age]]&lt;=29,"15-29",Table1[[#This Row],[Patient Age]]&lt;=44,"30-44",Table1[[#This Row],[Patient Age]]&lt;=59,"45-59",Table1[[#This Row],[Patient Age]]&lt;=74,"60-74",TRUE,"75+")</f>
        <v>15-29</v>
      </c>
      <c r="P4410" t="str" cm="1">
        <f t="array" ref="P4410">_xlfn.IFS(Table1[[#This Row],[Patient Waittime]]&lt;=15,"0-15",Table1[[#This Row],[Patient Waittime]]&lt;=30,"16-30",Table1[[#This Row],[Patient Waittime]]&lt;=45,"31-45",Table1[[#This Row],[Patient Waittime]]&lt;=60,"46-60",TRUE,"60+")</f>
        <v>31-45</v>
      </c>
      <c r="Q4410">
        <f>--(Table1[[#This Row],[Patient Waittime]]&lt;=30)</f>
        <v>0</v>
      </c>
      <c r="R4410">
        <f>--Table1[[#This Row],[Patient Admission Flag]]</f>
        <v>0</v>
      </c>
      <c r="S4410">
        <f>--AND(Table1[[#This Row],[WithinTarget]]=1,Table1[[#This Row],[Patient Satisfaction Score]]&gt;=7)</f>
        <v>0</v>
      </c>
      <c r="T4410" t="str">
        <f>IF(LEFT(Table1[[#This Row],[Patient Gender]],1)="F","Female","Male")</f>
        <v>Male</v>
      </c>
    </row>
    <row r="4411" spans="1:20" x14ac:dyDescent="0.3">
      <c r="A4411" t="s">
        <v>4515</v>
      </c>
      <c r="B4411" s="1">
        <v>45533.179861111108</v>
      </c>
      <c r="C4411" t="s">
        <v>9</v>
      </c>
      <c r="D4411">
        <v>45</v>
      </c>
      <c r="E4411" t="s">
        <v>19</v>
      </c>
      <c r="F4411" t="s">
        <v>11</v>
      </c>
      <c r="G4411" t="b">
        <v>0</v>
      </c>
      <c r="H4411">
        <v>0</v>
      </c>
      <c r="I4411">
        <v>11</v>
      </c>
      <c r="J4411" t="b">
        <v>0</v>
      </c>
      <c r="K4411">
        <f>YEAR(Table1[[#This Row],[Patient Admission Date]])</f>
        <v>2024</v>
      </c>
      <c r="L4411" t="str">
        <f>TEXT(Table1[[#This Row],[Patient Admission Date]],"mmm")</f>
        <v>Aug</v>
      </c>
      <c r="M4411" t="str">
        <f>TEXT(Table1[[#This Row],[Patient Admission Date]],"ddd")</f>
        <v>Thu</v>
      </c>
      <c r="N4411" t="str">
        <f>TEXT(INT(HOUR(Table1[[#This Row],[Patient Admission Date]])/3)*3,"00")&amp;"-"&amp;TEXT(INT(HOUR(Table1[[#This Row],[Patient Admission Date]])/3)*3+3,"00")</f>
        <v>03-06</v>
      </c>
      <c r="O4411" t="str" cm="1">
        <f t="array" ref="O4411">_xlfn.IFS(Table1[[#This Row],[Patient Age]]&lt;=14,"0-14",Table1[[#This Row],[Patient Age]]&lt;=29,"15-29",Table1[[#This Row],[Patient Age]]&lt;=44,"30-44",Table1[[#This Row],[Patient Age]]&lt;=59,"45-59",Table1[[#This Row],[Patient Age]]&lt;=74,"60-74",TRUE,"75+")</f>
        <v>45-59</v>
      </c>
      <c r="P4411" t="str" cm="1">
        <f t="array" ref="P4411">_xlfn.IFS(Table1[[#This Row],[Patient Waittime]]&lt;=15,"0-15",Table1[[#This Row],[Patient Waittime]]&lt;=30,"16-30",Table1[[#This Row],[Patient Waittime]]&lt;=45,"31-45",Table1[[#This Row],[Patient Waittime]]&lt;=60,"46-60",TRUE,"60+")</f>
        <v>0-15</v>
      </c>
      <c r="Q4411">
        <f>--(Table1[[#This Row],[Patient Waittime]]&lt;=30)</f>
        <v>1</v>
      </c>
      <c r="R4411">
        <f>--Table1[[#This Row],[Patient Admission Flag]]</f>
        <v>0</v>
      </c>
      <c r="S4411">
        <f>--AND(Table1[[#This Row],[WithinTarget]]=1,Table1[[#This Row],[Patient Satisfaction Score]]&gt;=7)</f>
        <v>0</v>
      </c>
      <c r="T4411" t="str">
        <f>IF(LEFT(Table1[[#This Row],[Patient Gender]],1)="F","Female","Male")</f>
        <v>Male</v>
      </c>
    </row>
    <row r="4412" spans="1:20" x14ac:dyDescent="0.3">
      <c r="A4412" t="s">
        <v>4516</v>
      </c>
      <c r="B4412" s="1">
        <v>45496.290972222225</v>
      </c>
      <c r="C4412" t="s">
        <v>9</v>
      </c>
      <c r="D4412">
        <v>16</v>
      </c>
      <c r="E4412" t="s">
        <v>19</v>
      </c>
      <c r="F4412" t="s">
        <v>11</v>
      </c>
      <c r="G4412" t="b">
        <v>0</v>
      </c>
      <c r="H4412">
        <v>0</v>
      </c>
      <c r="I4412">
        <v>60</v>
      </c>
      <c r="J4412" t="b">
        <v>0</v>
      </c>
      <c r="K4412">
        <f>YEAR(Table1[[#This Row],[Patient Admission Date]])</f>
        <v>2024</v>
      </c>
      <c r="L4412" t="str">
        <f>TEXT(Table1[[#This Row],[Patient Admission Date]],"mmm")</f>
        <v>Jul</v>
      </c>
      <c r="M4412" t="str">
        <f>TEXT(Table1[[#This Row],[Patient Admission Date]],"ddd")</f>
        <v>Tue</v>
      </c>
      <c r="N4412" t="str">
        <f>TEXT(INT(HOUR(Table1[[#This Row],[Patient Admission Date]])/3)*3,"00")&amp;"-"&amp;TEXT(INT(HOUR(Table1[[#This Row],[Patient Admission Date]])/3)*3+3,"00")</f>
        <v>06-09</v>
      </c>
      <c r="O4412" t="str" cm="1">
        <f t="array" ref="O4412">_xlfn.IFS(Table1[[#This Row],[Patient Age]]&lt;=14,"0-14",Table1[[#This Row],[Patient Age]]&lt;=29,"15-29",Table1[[#This Row],[Patient Age]]&lt;=44,"30-44",Table1[[#This Row],[Patient Age]]&lt;=59,"45-59",Table1[[#This Row],[Patient Age]]&lt;=74,"60-74",TRUE,"75+")</f>
        <v>15-29</v>
      </c>
      <c r="P4412" t="str" cm="1">
        <f t="array" ref="P4412">_xlfn.IFS(Table1[[#This Row],[Patient Waittime]]&lt;=15,"0-15",Table1[[#This Row],[Patient Waittime]]&lt;=30,"16-30",Table1[[#This Row],[Patient Waittime]]&lt;=45,"31-45",Table1[[#This Row],[Patient Waittime]]&lt;=60,"46-60",TRUE,"60+")</f>
        <v>46-60</v>
      </c>
      <c r="Q4412">
        <f>--(Table1[[#This Row],[Patient Waittime]]&lt;=30)</f>
        <v>0</v>
      </c>
      <c r="R4412">
        <f>--Table1[[#This Row],[Patient Admission Flag]]</f>
        <v>0</v>
      </c>
      <c r="S4412">
        <f>--AND(Table1[[#This Row],[WithinTarget]]=1,Table1[[#This Row],[Patient Satisfaction Score]]&gt;=7)</f>
        <v>0</v>
      </c>
      <c r="T4412" t="str">
        <f>IF(LEFT(Table1[[#This Row],[Patient Gender]],1)="F","Female","Male")</f>
        <v>Male</v>
      </c>
    </row>
    <row r="4413" spans="1:20" x14ac:dyDescent="0.3">
      <c r="A4413" t="s">
        <v>4517</v>
      </c>
      <c r="B4413" s="1">
        <v>45571.118750000001</v>
      </c>
      <c r="C4413" t="s">
        <v>9</v>
      </c>
      <c r="D4413">
        <v>76</v>
      </c>
      <c r="E4413" t="s">
        <v>19</v>
      </c>
      <c r="F4413" t="s">
        <v>11</v>
      </c>
      <c r="G4413" t="b">
        <v>0</v>
      </c>
      <c r="H4413">
        <v>0</v>
      </c>
      <c r="I4413">
        <v>27</v>
      </c>
      <c r="J4413" t="b">
        <v>0</v>
      </c>
      <c r="K4413">
        <f>YEAR(Table1[[#This Row],[Patient Admission Date]])</f>
        <v>2024</v>
      </c>
      <c r="L4413" t="str">
        <f>TEXT(Table1[[#This Row],[Patient Admission Date]],"mmm")</f>
        <v>Oct</v>
      </c>
      <c r="M4413" t="str">
        <f>TEXT(Table1[[#This Row],[Patient Admission Date]],"ddd")</f>
        <v>Sun</v>
      </c>
      <c r="N4413" t="str">
        <f>TEXT(INT(HOUR(Table1[[#This Row],[Patient Admission Date]])/3)*3,"00")&amp;"-"&amp;TEXT(INT(HOUR(Table1[[#This Row],[Patient Admission Date]])/3)*3+3,"00")</f>
        <v>00-03</v>
      </c>
      <c r="O4413" t="str" cm="1">
        <f t="array" ref="O4413">_xlfn.IFS(Table1[[#This Row],[Patient Age]]&lt;=14,"0-14",Table1[[#This Row],[Patient Age]]&lt;=29,"15-29",Table1[[#This Row],[Patient Age]]&lt;=44,"30-44",Table1[[#This Row],[Patient Age]]&lt;=59,"45-59",Table1[[#This Row],[Patient Age]]&lt;=74,"60-74",TRUE,"75+")</f>
        <v>75+</v>
      </c>
      <c r="P4413" t="str" cm="1">
        <f t="array" ref="P4413">_xlfn.IFS(Table1[[#This Row],[Patient Waittime]]&lt;=15,"0-15",Table1[[#This Row],[Patient Waittime]]&lt;=30,"16-30",Table1[[#This Row],[Patient Waittime]]&lt;=45,"31-45",Table1[[#This Row],[Patient Waittime]]&lt;=60,"46-60",TRUE,"60+")</f>
        <v>16-30</v>
      </c>
      <c r="Q4413">
        <f>--(Table1[[#This Row],[Patient Waittime]]&lt;=30)</f>
        <v>1</v>
      </c>
      <c r="R4413">
        <f>--Table1[[#This Row],[Patient Admission Flag]]</f>
        <v>0</v>
      </c>
      <c r="S4413">
        <f>--AND(Table1[[#This Row],[WithinTarget]]=1,Table1[[#This Row],[Patient Satisfaction Score]]&gt;=7)</f>
        <v>0</v>
      </c>
      <c r="T4413" t="str">
        <f>IF(LEFT(Table1[[#This Row],[Patient Gender]],1)="F","Female","Male")</f>
        <v>Male</v>
      </c>
    </row>
    <row r="4414" spans="1:20" x14ac:dyDescent="0.3">
      <c r="A4414" t="s">
        <v>4518</v>
      </c>
      <c r="B4414" s="1">
        <v>45483.256944444445</v>
      </c>
      <c r="C4414" t="s">
        <v>9</v>
      </c>
      <c r="D4414">
        <v>65</v>
      </c>
      <c r="E4414" t="s">
        <v>19</v>
      </c>
      <c r="F4414" t="s">
        <v>11</v>
      </c>
      <c r="G4414" t="b">
        <v>0</v>
      </c>
      <c r="H4414">
        <v>0</v>
      </c>
      <c r="I4414">
        <v>47</v>
      </c>
      <c r="J4414" t="b">
        <v>0</v>
      </c>
      <c r="K4414">
        <f>YEAR(Table1[[#This Row],[Patient Admission Date]])</f>
        <v>2024</v>
      </c>
      <c r="L4414" t="str">
        <f>TEXT(Table1[[#This Row],[Patient Admission Date]],"mmm")</f>
        <v>Jul</v>
      </c>
      <c r="M4414" t="str">
        <f>TEXT(Table1[[#This Row],[Patient Admission Date]],"ddd")</f>
        <v>Wed</v>
      </c>
      <c r="N4414" t="str">
        <f>TEXT(INT(HOUR(Table1[[#This Row],[Patient Admission Date]])/3)*3,"00")&amp;"-"&amp;TEXT(INT(HOUR(Table1[[#This Row],[Patient Admission Date]])/3)*3+3,"00")</f>
        <v>06-09</v>
      </c>
      <c r="O4414" t="str" cm="1">
        <f t="array" ref="O4414">_xlfn.IFS(Table1[[#This Row],[Patient Age]]&lt;=14,"0-14",Table1[[#This Row],[Patient Age]]&lt;=29,"15-29",Table1[[#This Row],[Patient Age]]&lt;=44,"30-44",Table1[[#This Row],[Patient Age]]&lt;=59,"45-59",Table1[[#This Row],[Patient Age]]&lt;=74,"60-74",TRUE,"75+")</f>
        <v>60-74</v>
      </c>
      <c r="P4414" t="str" cm="1">
        <f t="array" ref="P4414">_xlfn.IFS(Table1[[#This Row],[Patient Waittime]]&lt;=15,"0-15",Table1[[#This Row],[Patient Waittime]]&lt;=30,"16-30",Table1[[#This Row],[Patient Waittime]]&lt;=45,"31-45",Table1[[#This Row],[Patient Waittime]]&lt;=60,"46-60",TRUE,"60+")</f>
        <v>46-60</v>
      </c>
      <c r="Q4414">
        <f>--(Table1[[#This Row],[Patient Waittime]]&lt;=30)</f>
        <v>0</v>
      </c>
      <c r="R4414">
        <f>--Table1[[#This Row],[Patient Admission Flag]]</f>
        <v>0</v>
      </c>
      <c r="S4414">
        <f>--AND(Table1[[#This Row],[WithinTarget]]=1,Table1[[#This Row],[Patient Satisfaction Score]]&gt;=7)</f>
        <v>0</v>
      </c>
      <c r="T4414" t="str">
        <f>IF(LEFT(Table1[[#This Row],[Patient Gender]],1)="F","Female","Male")</f>
        <v>Male</v>
      </c>
    </row>
    <row r="4415" spans="1:20" x14ac:dyDescent="0.3">
      <c r="A4415" t="s">
        <v>4519</v>
      </c>
      <c r="B4415" s="1">
        <v>45558.195833333331</v>
      </c>
      <c r="C4415" t="s">
        <v>9</v>
      </c>
      <c r="D4415">
        <v>31</v>
      </c>
      <c r="E4415" t="s">
        <v>19</v>
      </c>
      <c r="F4415" t="s">
        <v>11</v>
      </c>
      <c r="G4415" t="b">
        <v>0</v>
      </c>
      <c r="H4415">
        <v>1</v>
      </c>
      <c r="I4415">
        <v>47</v>
      </c>
      <c r="J4415" t="b">
        <v>0</v>
      </c>
      <c r="K4415">
        <f>YEAR(Table1[[#This Row],[Patient Admission Date]])</f>
        <v>2024</v>
      </c>
      <c r="L4415" t="str">
        <f>TEXT(Table1[[#This Row],[Patient Admission Date]],"mmm")</f>
        <v>Sep</v>
      </c>
      <c r="M4415" t="str">
        <f>TEXT(Table1[[#This Row],[Patient Admission Date]],"ddd")</f>
        <v>Mon</v>
      </c>
      <c r="N4415" t="str">
        <f>TEXT(INT(HOUR(Table1[[#This Row],[Patient Admission Date]])/3)*3,"00")&amp;"-"&amp;TEXT(INT(HOUR(Table1[[#This Row],[Patient Admission Date]])/3)*3+3,"00")</f>
        <v>03-06</v>
      </c>
      <c r="O4415" t="str" cm="1">
        <f t="array" ref="O4415">_xlfn.IFS(Table1[[#This Row],[Patient Age]]&lt;=14,"0-14",Table1[[#This Row],[Patient Age]]&lt;=29,"15-29",Table1[[#This Row],[Patient Age]]&lt;=44,"30-44",Table1[[#This Row],[Patient Age]]&lt;=59,"45-59",Table1[[#This Row],[Patient Age]]&lt;=74,"60-74",TRUE,"75+")</f>
        <v>30-44</v>
      </c>
      <c r="P4415" t="str" cm="1">
        <f t="array" ref="P4415">_xlfn.IFS(Table1[[#This Row],[Patient Waittime]]&lt;=15,"0-15",Table1[[#This Row],[Patient Waittime]]&lt;=30,"16-30",Table1[[#This Row],[Patient Waittime]]&lt;=45,"31-45",Table1[[#This Row],[Patient Waittime]]&lt;=60,"46-60",TRUE,"60+")</f>
        <v>46-60</v>
      </c>
      <c r="Q4415">
        <f>--(Table1[[#This Row],[Patient Waittime]]&lt;=30)</f>
        <v>0</v>
      </c>
      <c r="R4415">
        <f>--Table1[[#This Row],[Patient Admission Flag]]</f>
        <v>0</v>
      </c>
      <c r="S4415">
        <f>--AND(Table1[[#This Row],[WithinTarget]]=1,Table1[[#This Row],[Patient Satisfaction Score]]&gt;=7)</f>
        <v>0</v>
      </c>
      <c r="T4415" t="str">
        <f>IF(LEFT(Table1[[#This Row],[Patient Gender]],1)="F","Female","Male")</f>
        <v>Male</v>
      </c>
    </row>
    <row r="4416" spans="1:20" x14ac:dyDescent="0.3">
      <c r="A4416" t="s">
        <v>4520</v>
      </c>
      <c r="B4416" s="1">
        <v>45388.59097222222</v>
      </c>
      <c r="C4416" t="s">
        <v>9</v>
      </c>
      <c r="D4416">
        <v>77</v>
      </c>
      <c r="E4416" t="s">
        <v>19</v>
      </c>
      <c r="F4416" t="s">
        <v>11</v>
      </c>
      <c r="G4416" t="b">
        <v>0</v>
      </c>
      <c r="H4416">
        <v>1</v>
      </c>
      <c r="I4416">
        <v>39</v>
      </c>
      <c r="J4416" t="b">
        <v>0</v>
      </c>
      <c r="K4416">
        <f>YEAR(Table1[[#This Row],[Patient Admission Date]])</f>
        <v>2024</v>
      </c>
      <c r="L4416" t="str">
        <f>TEXT(Table1[[#This Row],[Patient Admission Date]],"mmm")</f>
        <v>Apr</v>
      </c>
      <c r="M4416" t="str">
        <f>TEXT(Table1[[#This Row],[Patient Admission Date]],"ddd")</f>
        <v>Sat</v>
      </c>
      <c r="N4416" t="str">
        <f>TEXT(INT(HOUR(Table1[[#This Row],[Patient Admission Date]])/3)*3,"00")&amp;"-"&amp;TEXT(INT(HOUR(Table1[[#This Row],[Patient Admission Date]])/3)*3+3,"00")</f>
        <v>12-15</v>
      </c>
      <c r="O4416" t="str" cm="1">
        <f t="array" ref="O4416">_xlfn.IFS(Table1[[#This Row],[Patient Age]]&lt;=14,"0-14",Table1[[#This Row],[Patient Age]]&lt;=29,"15-29",Table1[[#This Row],[Patient Age]]&lt;=44,"30-44",Table1[[#This Row],[Patient Age]]&lt;=59,"45-59",Table1[[#This Row],[Patient Age]]&lt;=74,"60-74",TRUE,"75+")</f>
        <v>75+</v>
      </c>
      <c r="P4416" t="str" cm="1">
        <f t="array" ref="P4416">_xlfn.IFS(Table1[[#This Row],[Patient Waittime]]&lt;=15,"0-15",Table1[[#This Row],[Patient Waittime]]&lt;=30,"16-30",Table1[[#This Row],[Patient Waittime]]&lt;=45,"31-45",Table1[[#This Row],[Patient Waittime]]&lt;=60,"46-60",TRUE,"60+")</f>
        <v>31-45</v>
      </c>
      <c r="Q4416">
        <f>--(Table1[[#This Row],[Patient Waittime]]&lt;=30)</f>
        <v>0</v>
      </c>
      <c r="R4416">
        <f>--Table1[[#This Row],[Patient Admission Flag]]</f>
        <v>0</v>
      </c>
      <c r="S4416">
        <f>--AND(Table1[[#This Row],[WithinTarget]]=1,Table1[[#This Row],[Patient Satisfaction Score]]&gt;=7)</f>
        <v>0</v>
      </c>
      <c r="T4416" t="str">
        <f>IF(LEFT(Table1[[#This Row],[Patient Gender]],1)="F","Female","Male")</f>
        <v>Male</v>
      </c>
    </row>
    <row r="4417" spans="1:20" x14ac:dyDescent="0.3">
      <c r="A4417" t="s">
        <v>4521</v>
      </c>
      <c r="B4417" s="1">
        <v>45411.238888888889</v>
      </c>
      <c r="C4417" t="s">
        <v>9</v>
      </c>
      <c r="D4417">
        <v>51</v>
      </c>
      <c r="E4417" t="s">
        <v>19</v>
      </c>
      <c r="F4417" t="s">
        <v>11</v>
      </c>
      <c r="G4417" t="b">
        <v>0</v>
      </c>
      <c r="H4417">
        <v>1</v>
      </c>
      <c r="I4417">
        <v>56</v>
      </c>
      <c r="J4417" t="b">
        <v>0</v>
      </c>
      <c r="K4417">
        <f>YEAR(Table1[[#This Row],[Patient Admission Date]])</f>
        <v>2024</v>
      </c>
      <c r="L4417" t="str">
        <f>TEXT(Table1[[#This Row],[Patient Admission Date]],"mmm")</f>
        <v>Apr</v>
      </c>
      <c r="M4417" t="str">
        <f>TEXT(Table1[[#This Row],[Patient Admission Date]],"ddd")</f>
        <v>Mon</v>
      </c>
      <c r="N4417" t="str">
        <f>TEXT(INT(HOUR(Table1[[#This Row],[Patient Admission Date]])/3)*3,"00")&amp;"-"&amp;TEXT(INT(HOUR(Table1[[#This Row],[Patient Admission Date]])/3)*3+3,"00")</f>
        <v>03-06</v>
      </c>
      <c r="O4417" t="str" cm="1">
        <f t="array" ref="O4417">_xlfn.IFS(Table1[[#This Row],[Patient Age]]&lt;=14,"0-14",Table1[[#This Row],[Patient Age]]&lt;=29,"15-29",Table1[[#This Row],[Patient Age]]&lt;=44,"30-44",Table1[[#This Row],[Patient Age]]&lt;=59,"45-59",Table1[[#This Row],[Patient Age]]&lt;=74,"60-74",TRUE,"75+")</f>
        <v>45-59</v>
      </c>
      <c r="P4417" t="str" cm="1">
        <f t="array" ref="P4417">_xlfn.IFS(Table1[[#This Row],[Patient Waittime]]&lt;=15,"0-15",Table1[[#This Row],[Patient Waittime]]&lt;=30,"16-30",Table1[[#This Row],[Patient Waittime]]&lt;=45,"31-45",Table1[[#This Row],[Patient Waittime]]&lt;=60,"46-60",TRUE,"60+")</f>
        <v>46-60</v>
      </c>
      <c r="Q4417">
        <f>--(Table1[[#This Row],[Patient Waittime]]&lt;=30)</f>
        <v>0</v>
      </c>
      <c r="R4417">
        <f>--Table1[[#This Row],[Patient Admission Flag]]</f>
        <v>0</v>
      </c>
      <c r="S4417">
        <f>--AND(Table1[[#This Row],[WithinTarget]]=1,Table1[[#This Row],[Patient Satisfaction Score]]&gt;=7)</f>
        <v>0</v>
      </c>
      <c r="T4417" t="str">
        <f>IF(LEFT(Table1[[#This Row],[Patient Gender]],1)="F","Female","Male")</f>
        <v>Male</v>
      </c>
    </row>
    <row r="4418" spans="1:20" x14ac:dyDescent="0.3">
      <c r="A4418" t="s">
        <v>4522</v>
      </c>
      <c r="B4418" s="1">
        <v>45036.103472222225</v>
      </c>
      <c r="C4418" t="s">
        <v>9</v>
      </c>
      <c r="D4418">
        <v>6</v>
      </c>
      <c r="E4418" t="s">
        <v>19</v>
      </c>
      <c r="F4418" t="s">
        <v>11</v>
      </c>
      <c r="G4418" t="b">
        <v>0</v>
      </c>
      <c r="H4418">
        <v>1</v>
      </c>
      <c r="I4418">
        <v>26</v>
      </c>
      <c r="J4418" t="b">
        <v>0</v>
      </c>
      <c r="K4418">
        <f>YEAR(Table1[[#This Row],[Patient Admission Date]])</f>
        <v>2023</v>
      </c>
      <c r="L4418" t="str">
        <f>TEXT(Table1[[#This Row],[Patient Admission Date]],"mmm")</f>
        <v>Apr</v>
      </c>
      <c r="M4418" t="str">
        <f>TEXT(Table1[[#This Row],[Patient Admission Date]],"ddd")</f>
        <v>Thu</v>
      </c>
      <c r="N4418" t="str">
        <f>TEXT(INT(HOUR(Table1[[#This Row],[Patient Admission Date]])/3)*3,"00")&amp;"-"&amp;TEXT(INT(HOUR(Table1[[#This Row],[Patient Admission Date]])/3)*3+3,"00")</f>
        <v>00-03</v>
      </c>
      <c r="O4418" t="str" cm="1">
        <f t="array" ref="O4418">_xlfn.IFS(Table1[[#This Row],[Patient Age]]&lt;=14,"0-14",Table1[[#This Row],[Patient Age]]&lt;=29,"15-29",Table1[[#This Row],[Patient Age]]&lt;=44,"30-44",Table1[[#This Row],[Patient Age]]&lt;=59,"45-59",Table1[[#This Row],[Patient Age]]&lt;=74,"60-74",TRUE,"75+")</f>
        <v>0-14</v>
      </c>
      <c r="P4418" t="str" cm="1">
        <f t="array" ref="P4418">_xlfn.IFS(Table1[[#This Row],[Patient Waittime]]&lt;=15,"0-15",Table1[[#This Row],[Patient Waittime]]&lt;=30,"16-30",Table1[[#This Row],[Patient Waittime]]&lt;=45,"31-45",Table1[[#This Row],[Patient Waittime]]&lt;=60,"46-60",TRUE,"60+")</f>
        <v>16-30</v>
      </c>
      <c r="Q4418">
        <f>--(Table1[[#This Row],[Patient Waittime]]&lt;=30)</f>
        <v>1</v>
      </c>
      <c r="R4418">
        <f>--Table1[[#This Row],[Patient Admission Flag]]</f>
        <v>0</v>
      </c>
      <c r="S4418">
        <f>--AND(Table1[[#This Row],[WithinTarget]]=1,Table1[[#This Row],[Patient Satisfaction Score]]&gt;=7)</f>
        <v>0</v>
      </c>
      <c r="T4418" t="str">
        <f>IF(LEFT(Table1[[#This Row],[Patient Gender]],1)="F","Female","Male")</f>
        <v>Male</v>
      </c>
    </row>
    <row r="4419" spans="1:20" x14ac:dyDescent="0.3">
      <c r="A4419" t="s">
        <v>4523</v>
      </c>
      <c r="B4419" s="1">
        <v>45311.026388888888</v>
      </c>
      <c r="C4419" t="s">
        <v>9</v>
      </c>
      <c r="D4419">
        <v>13</v>
      </c>
      <c r="E4419" t="s">
        <v>19</v>
      </c>
      <c r="F4419" t="s">
        <v>11</v>
      </c>
      <c r="G4419" t="b">
        <v>0</v>
      </c>
      <c r="H4419">
        <v>1</v>
      </c>
      <c r="I4419">
        <v>60</v>
      </c>
      <c r="J4419" t="b">
        <v>0</v>
      </c>
      <c r="K4419">
        <f>YEAR(Table1[[#This Row],[Patient Admission Date]])</f>
        <v>2024</v>
      </c>
      <c r="L4419" t="str">
        <f>TEXT(Table1[[#This Row],[Patient Admission Date]],"mmm")</f>
        <v>Jan</v>
      </c>
      <c r="M4419" t="str">
        <f>TEXT(Table1[[#This Row],[Patient Admission Date]],"ddd")</f>
        <v>Sat</v>
      </c>
      <c r="N4419" t="str">
        <f>TEXT(INT(HOUR(Table1[[#This Row],[Patient Admission Date]])/3)*3,"00")&amp;"-"&amp;TEXT(INT(HOUR(Table1[[#This Row],[Patient Admission Date]])/3)*3+3,"00")</f>
        <v>00-03</v>
      </c>
      <c r="O4419" t="str" cm="1">
        <f t="array" ref="O4419">_xlfn.IFS(Table1[[#This Row],[Patient Age]]&lt;=14,"0-14",Table1[[#This Row],[Patient Age]]&lt;=29,"15-29",Table1[[#This Row],[Patient Age]]&lt;=44,"30-44",Table1[[#This Row],[Patient Age]]&lt;=59,"45-59",Table1[[#This Row],[Patient Age]]&lt;=74,"60-74",TRUE,"75+")</f>
        <v>0-14</v>
      </c>
      <c r="P4419" t="str" cm="1">
        <f t="array" ref="P4419">_xlfn.IFS(Table1[[#This Row],[Patient Waittime]]&lt;=15,"0-15",Table1[[#This Row],[Patient Waittime]]&lt;=30,"16-30",Table1[[#This Row],[Patient Waittime]]&lt;=45,"31-45",Table1[[#This Row],[Patient Waittime]]&lt;=60,"46-60",TRUE,"60+")</f>
        <v>46-60</v>
      </c>
      <c r="Q4419">
        <f>--(Table1[[#This Row],[Patient Waittime]]&lt;=30)</f>
        <v>0</v>
      </c>
      <c r="R4419">
        <f>--Table1[[#This Row],[Patient Admission Flag]]</f>
        <v>0</v>
      </c>
      <c r="S4419">
        <f>--AND(Table1[[#This Row],[WithinTarget]]=1,Table1[[#This Row],[Patient Satisfaction Score]]&gt;=7)</f>
        <v>0</v>
      </c>
      <c r="T4419" t="str">
        <f>IF(LEFT(Table1[[#This Row],[Patient Gender]],1)="F","Female","Male")</f>
        <v>Male</v>
      </c>
    </row>
    <row r="4420" spans="1:20" x14ac:dyDescent="0.3">
      <c r="A4420" t="s">
        <v>4524</v>
      </c>
      <c r="B4420" s="1">
        <v>45556.895138888889</v>
      </c>
      <c r="C4420" t="s">
        <v>9</v>
      </c>
      <c r="D4420">
        <v>54</v>
      </c>
      <c r="E4420" t="s">
        <v>19</v>
      </c>
      <c r="F4420" t="s">
        <v>11</v>
      </c>
      <c r="G4420" t="b">
        <v>0</v>
      </c>
      <c r="H4420">
        <v>1</v>
      </c>
      <c r="I4420">
        <v>26</v>
      </c>
      <c r="J4420" t="b">
        <v>0</v>
      </c>
      <c r="K4420">
        <f>YEAR(Table1[[#This Row],[Patient Admission Date]])</f>
        <v>2024</v>
      </c>
      <c r="L4420" t="str">
        <f>TEXT(Table1[[#This Row],[Patient Admission Date]],"mmm")</f>
        <v>Sep</v>
      </c>
      <c r="M4420" t="str">
        <f>TEXT(Table1[[#This Row],[Patient Admission Date]],"ddd")</f>
        <v>Sat</v>
      </c>
      <c r="N4420" t="str">
        <f>TEXT(INT(HOUR(Table1[[#This Row],[Patient Admission Date]])/3)*3,"00")&amp;"-"&amp;TEXT(INT(HOUR(Table1[[#This Row],[Patient Admission Date]])/3)*3+3,"00")</f>
        <v>21-24</v>
      </c>
      <c r="O4420" t="str" cm="1">
        <f t="array" ref="O4420">_xlfn.IFS(Table1[[#This Row],[Patient Age]]&lt;=14,"0-14",Table1[[#This Row],[Patient Age]]&lt;=29,"15-29",Table1[[#This Row],[Patient Age]]&lt;=44,"30-44",Table1[[#This Row],[Patient Age]]&lt;=59,"45-59",Table1[[#This Row],[Patient Age]]&lt;=74,"60-74",TRUE,"75+")</f>
        <v>45-59</v>
      </c>
      <c r="P4420" t="str" cm="1">
        <f t="array" ref="P4420">_xlfn.IFS(Table1[[#This Row],[Patient Waittime]]&lt;=15,"0-15",Table1[[#This Row],[Patient Waittime]]&lt;=30,"16-30",Table1[[#This Row],[Patient Waittime]]&lt;=45,"31-45",Table1[[#This Row],[Patient Waittime]]&lt;=60,"46-60",TRUE,"60+")</f>
        <v>16-30</v>
      </c>
      <c r="Q4420">
        <f>--(Table1[[#This Row],[Patient Waittime]]&lt;=30)</f>
        <v>1</v>
      </c>
      <c r="R4420">
        <f>--Table1[[#This Row],[Patient Admission Flag]]</f>
        <v>0</v>
      </c>
      <c r="S4420">
        <f>--AND(Table1[[#This Row],[WithinTarget]]=1,Table1[[#This Row],[Patient Satisfaction Score]]&gt;=7)</f>
        <v>0</v>
      </c>
      <c r="T4420" t="str">
        <f>IF(LEFT(Table1[[#This Row],[Patient Gender]],1)="F","Female","Male")</f>
        <v>Male</v>
      </c>
    </row>
    <row r="4421" spans="1:20" x14ac:dyDescent="0.3">
      <c r="A4421" t="s">
        <v>4525</v>
      </c>
      <c r="B4421" s="1">
        <v>45214.887499999997</v>
      </c>
      <c r="C4421" t="s">
        <v>9</v>
      </c>
      <c r="D4421">
        <v>32</v>
      </c>
      <c r="E4421" t="s">
        <v>19</v>
      </c>
      <c r="F4421" t="s">
        <v>11</v>
      </c>
      <c r="G4421" t="b">
        <v>0</v>
      </c>
      <c r="H4421">
        <v>1</v>
      </c>
      <c r="I4421">
        <v>41</v>
      </c>
      <c r="J4421" t="b">
        <v>0</v>
      </c>
      <c r="K4421">
        <f>YEAR(Table1[[#This Row],[Patient Admission Date]])</f>
        <v>2023</v>
      </c>
      <c r="L4421" t="str">
        <f>TEXT(Table1[[#This Row],[Patient Admission Date]],"mmm")</f>
        <v>Oct</v>
      </c>
      <c r="M4421" t="str">
        <f>TEXT(Table1[[#This Row],[Patient Admission Date]],"ddd")</f>
        <v>Sun</v>
      </c>
      <c r="N4421" t="str">
        <f>TEXT(INT(HOUR(Table1[[#This Row],[Patient Admission Date]])/3)*3,"00")&amp;"-"&amp;TEXT(INT(HOUR(Table1[[#This Row],[Patient Admission Date]])/3)*3+3,"00")</f>
        <v>21-24</v>
      </c>
      <c r="O4421" t="str" cm="1">
        <f t="array" ref="O4421">_xlfn.IFS(Table1[[#This Row],[Patient Age]]&lt;=14,"0-14",Table1[[#This Row],[Patient Age]]&lt;=29,"15-29",Table1[[#This Row],[Patient Age]]&lt;=44,"30-44",Table1[[#This Row],[Patient Age]]&lt;=59,"45-59",Table1[[#This Row],[Patient Age]]&lt;=74,"60-74",TRUE,"75+")</f>
        <v>30-44</v>
      </c>
      <c r="P4421" t="str" cm="1">
        <f t="array" ref="P4421">_xlfn.IFS(Table1[[#This Row],[Patient Waittime]]&lt;=15,"0-15",Table1[[#This Row],[Patient Waittime]]&lt;=30,"16-30",Table1[[#This Row],[Patient Waittime]]&lt;=45,"31-45",Table1[[#This Row],[Patient Waittime]]&lt;=60,"46-60",TRUE,"60+")</f>
        <v>31-45</v>
      </c>
      <c r="Q4421">
        <f>--(Table1[[#This Row],[Patient Waittime]]&lt;=30)</f>
        <v>0</v>
      </c>
      <c r="R4421">
        <f>--Table1[[#This Row],[Patient Admission Flag]]</f>
        <v>0</v>
      </c>
      <c r="S4421">
        <f>--AND(Table1[[#This Row],[WithinTarget]]=1,Table1[[#This Row],[Patient Satisfaction Score]]&gt;=7)</f>
        <v>0</v>
      </c>
      <c r="T4421" t="str">
        <f>IF(LEFT(Table1[[#This Row],[Patient Gender]],1)="F","Female","Male")</f>
        <v>Male</v>
      </c>
    </row>
    <row r="4422" spans="1:20" x14ac:dyDescent="0.3">
      <c r="A4422" t="s">
        <v>4526</v>
      </c>
      <c r="B4422" s="1">
        <v>45363.366666666669</v>
      </c>
      <c r="C4422" t="s">
        <v>9</v>
      </c>
      <c r="D4422">
        <v>4</v>
      </c>
      <c r="E4422" t="s">
        <v>19</v>
      </c>
      <c r="F4422" t="s">
        <v>11</v>
      </c>
      <c r="G4422" t="b">
        <v>0</v>
      </c>
      <c r="H4422">
        <v>1</v>
      </c>
      <c r="I4422">
        <v>53</v>
      </c>
      <c r="J4422" t="b">
        <v>0</v>
      </c>
      <c r="K4422">
        <f>YEAR(Table1[[#This Row],[Patient Admission Date]])</f>
        <v>2024</v>
      </c>
      <c r="L4422" t="str">
        <f>TEXT(Table1[[#This Row],[Patient Admission Date]],"mmm")</f>
        <v>Mar</v>
      </c>
      <c r="M4422" t="str">
        <f>TEXT(Table1[[#This Row],[Patient Admission Date]],"ddd")</f>
        <v>Tue</v>
      </c>
      <c r="N4422" t="str">
        <f>TEXT(INT(HOUR(Table1[[#This Row],[Patient Admission Date]])/3)*3,"00")&amp;"-"&amp;TEXT(INT(HOUR(Table1[[#This Row],[Patient Admission Date]])/3)*3+3,"00")</f>
        <v>06-09</v>
      </c>
      <c r="O4422" t="str" cm="1">
        <f t="array" ref="O4422">_xlfn.IFS(Table1[[#This Row],[Patient Age]]&lt;=14,"0-14",Table1[[#This Row],[Patient Age]]&lt;=29,"15-29",Table1[[#This Row],[Patient Age]]&lt;=44,"30-44",Table1[[#This Row],[Patient Age]]&lt;=59,"45-59",Table1[[#This Row],[Patient Age]]&lt;=74,"60-74",TRUE,"75+")</f>
        <v>0-14</v>
      </c>
      <c r="P4422" t="str" cm="1">
        <f t="array" ref="P4422">_xlfn.IFS(Table1[[#This Row],[Patient Waittime]]&lt;=15,"0-15",Table1[[#This Row],[Patient Waittime]]&lt;=30,"16-30",Table1[[#This Row],[Patient Waittime]]&lt;=45,"31-45",Table1[[#This Row],[Patient Waittime]]&lt;=60,"46-60",TRUE,"60+")</f>
        <v>46-60</v>
      </c>
      <c r="Q4422">
        <f>--(Table1[[#This Row],[Patient Waittime]]&lt;=30)</f>
        <v>0</v>
      </c>
      <c r="R4422">
        <f>--Table1[[#This Row],[Patient Admission Flag]]</f>
        <v>0</v>
      </c>
      <c r="S4422">
        <f>--AND(Table1[[#This Row],[WithinTarget]]=1,Table1[[#This Row],[Patient Satisfaction Score]]&gt;=7)</f>
        <v>0</v>
      </c>
      <c r="T4422" t="str">
        <f>IF(LEFT(Table1[[#This Row],[Patient Gender]],1)="F","Female","Male")</f>
        <v>Male</v>
      </c>
    </row>
    <row r="4423" spans="1:20" x14ac:dyDescent="0.3">
      <c r="A4423" t="s">
        <v>4527</v>
      </c>
      <c r="B4423" s="1">
        <v>45468.418749999997</v>
      </c>
      <c r="C4423" t="s">
        <v>9</v>
      </c>
      <c r="D4423">
        <v>72</v>
      </c>
      <c r="E4423" t="s">
        <v>19</v>
      </c>
      <c r="F4423" t="s">
        <v>11</v>
      </c>
      <c r="G4423" t="b">
        <v>0</v>
      </c>
      <c r="H4423">
        <v>2</v>
      </c>
      <c r="I4423">
        <v>52</v>
      </c>
      <c r="J4423" t="b">
        <v>0</v>
      </c>
      <c r="K4423">
        <f>YEAR(Table1[[#This Row],[Patient Admission Date]])</f>
        <v>2024</v>
      </c>
      <c r="L4423" t="str">
        <f>TEXT(Table1[[#This Row],[Patient Admission Date]],"mmm")</f>
        <v>Jun</v>
      </c>
      <c r="M4423" t="str">
        <f>TEXT(Table1[[#This Row],[Patient Admission Date]],"ddd")</f>
        <v>Tue</v>
      </c>
      <c r="N4423" t="str">
        <f>TEXT(INT(HOUR(Table1[[#This Row],[Patient Admission Date]])/3)*3,"00")&amp;"-"&amp;TEXT(INT(HOUR(Table1[[#This Row],[Patient Admission Date]])/3)*3+3,"00")</f>
        <v>09-12</v>
      </c>
      <c r="O4423" t="str" cm="1">
        <f t="array" ref="O4423">_xlfn.IFS(Table1[[#This Row],[Patient Age]]&lt;=14,"0-14",Table1[[#This Row],[Patient Age]]&lt;=29,"15-29",Table1[[#This Row],[Patient Age]]&lt;=44,"30-44",Table1[[#This Row],[Patient Age]]&lt;=59,"45-59",Table1[[#This Row],[Patient Age]]&lt;=74,"60-74",TRUE,"75+")</f>
        <v>60-74</v>
      </c>
      <c r="P4423" t="str" cm="1">
        <f t="array" ref="P4423">_xlfn.IFS(Table1[[#This Row],[Patient Waittime]]&lt;=15,"0-15",Table1[[#This Row],[Patient Waittime]]&lt;=30,"16-30",Table1[[#This Row],[Patient Waittime]]&lt;=45,"31-45",Table1[[#This Row],[Patient Waittime]]&lt;=60,"46-60",TRUE,"60+")</f>
        <v>46-60</v>
      </c>
      <c r="Q4423">
        <f>--(Table1[[#This Row],[Patient Waittime]]&lt;=30)</f>
        <v>0</v>
      </c>
      <c r="R4423">
        <f>--Table1[[#This Row],[Patient Admission Flag]]</f>
        <v>0</v>
      </c>
      <c r="S4423">
        <f>--AND(Table1[[#This Row],[WithinTarget]]=1,Table1[[#This Row],[Patient Satisfaction Score]]&gt;=7)</f>
        <v>0</v>
      </c>
      <c r="T4423" t="str">
        <f>IF(LEFT(Table1[[#This Row],[Patient Gender]],1)="F","Female","Male")</f>
        <v>Male</v>
      </c>
    </row>
    <row r="4424" spans="1:20" x14ac:dyDescent="0.3">
      <c r="A4424" t="s">
        <v>4528</v>
      </c>
      <c r="B4424" s="1">
        <v>45048.55972222222</v>
      </c>
      <c r="C4424" t="s">
        <v>9</v>
      </c>
      <c r="D4424">
        <v>55</v>
      </c>
      <c r="E4424" t="s">
        <v>19</v>
      </c>
      <c r="F4424" t="s">
        <v>11</v>
      </c>
      <c r="G4424" t="b">
        <v>0</v>
      </c>
      <c r="H4424">
        <v>2</v>
      </c>
      <c r="I4424">
        <v>55</v>
      </c>
      <c r="J4424" t="b">
        <v>0</v>
      </c>
      <c r="K4424">
        <f>YEAR(Table1[[#This Row],[Patient Admission Date]])</f>
        <v>2023</v>
      </c>
      <c r="L4424" t="str">
        <f>TEXT(Table1[[#This Row],[Patient Admission Date]],"mmm")</f>
        <v>May</v>
      </c>
      <c r="M4424" t="str">
        <f>TEXT(Table1[[#This Row],[Patient Admission Date]],"ddd")</f>
        <v>Tue</v>
      </c>
      <c r="N4424" t="str">
        <f>TEXT(INT(HOUR(Table1[[#This Row],[Patient Admission Date]])/3)*3,"00")&amp;"-"&amp;TEXT(INT(HOUR(Table1[[#This Row],[Patient Admission Date]])/3)*3+3,"00")</f>
        <v>12-15</v>
      </c>
      <c r="O4424" t="str" cm="1">
        <f t="array" ref="O4424">_xlfn.IFS(Table1[[#This Row],[Patient Age]]&lt;=14,"0-14",Table1[[#This Row],[Patient Age]]&lt;=29,"15-29",Table1[[#This Row],[Patient Age]]&lt;=44,"30-44",Table1[[#This Row],[Patient Age]]&lt;=59,"45-59",Table1[[#This Row],[Patient Age]]&lt;=74,"60-74",TRUE,"75+")</f>
        <v>45-59</v>
      </c>
      <c r="P4424" t="str" cm="1">
        <f t="array" ref="P4424">_xlfn.IFS(Table1[[#This Row],[Patient Waittime]]&lt;=15,"0-15",Table1[[#This Row],[Patient Waittime]]&lt;=30,"16-30",Table1[[#This Row],[Patient Waittime]]&lt;=45,"31-45",Table1[[#This Row],[Patient Waittime]]&lt;=60,"46-60",TRUE,"60+")</f>
        <v>46-60</v>
      </c>
      <c r="Q4424">
        <f>--(Table1[[#This Row],[Patient Waittime]]&lt;=30)</f>
        <v>0</v>
      </c>
      <c r="R4424">
        <f>--Table1[[#This Row],[Patient Admission Flag]]</f>
        <v>0</v>
      </c>
      <c r="S4424">
        <f>--AND(Table1[[#This Row],[WithinTarget]]=1,Table1[[#This Row],[Patient Satisfaction Score]]&gt;=7)</f>
        <v>0</v>
      </c>
      <c r="T4424" t="str">
        <f>IF(LEFT(Table1[[#This Row],[Patient Gender]],1)="F","Female","Male")</f>
        <v>Male</v>
      </c>
    </row>
    <row r="4425" spans="1:20" x14ac:dyDescent="0.3">
      <c r="A4425" t="s">
        <v>4529</v>
      </c>
      <c r="B4425" s="1">
        <v>45254.118750000001</v>
      </c>
      <c r="C4425" t="s">
        <v>9</v>
      </c>
      <c r="D4425">
        <v>59</v>
      </c>
      <c r="E4425" t="s">
        <v>19</v>
      </c>
      <c r="F4425" t="s">
        <v>11</v>
      </c>
      <c r="G4425" t="b">
        <v>0</v>
      </c>
      <c r="H4425">
        <v>3</v>
      </c>
      <c r="I4425">
        <v>33</v>
      </c>
      <c r="J4425" t="b">
        <v>0</v>
      </c>
      <c r="K4425">
        <f>YEAR(Table1[[#This Row],[Patient Admission Date]])</f>
        <v>2023</v>
      </c>
      <c r="L4425" t="str">
        <f>TEXT(Table1[[#This Row],[Patient Admission Date]],"mmm")</f>
        <v>Nov</v>
      </c>
      <c r="M4425" t="str">
        <f>TEXT(Table1[[#This Row],[Patient Admission Date]],"ddd")</f>
        <v>Fri</v>
      </c>
      <c r="N4425" t="str">
        <f>TEXT(INT(HOUR(Table1[[#This Row],[Patient Admission Date]])/3)*3,"00")&amp;"-"&amp;TEXT(INT(HOUR(Table1[[#This Row],[Patient Admission Date]])/3)*3+3,"00")</f>
        <v>00-03</v>
      </c>
      <c r="O4425" t="str" cm="1">
        <f t="array" ref="O4425">_xlfn.IFS(Table1[[#This Row],[Patient Age]]&lt;=14,"0-14",Table1[[#This Row],[Patient Age]]&lt;=29,"15-29",Table1[[#This Row],[Patient Age]]&lt;=44,"30-44",Table1[[#This Row],[Patient Age]]&lt;=59,"45-59",Table1[[#This Row],[Patient Age]]&lt;=74,"60-74",TRUE,"75+")</f>
        <v>45-59</v>
      </c>
      <c r="P4425" t="str" cm="1">
        <f t="array" ref="P4425">_xlfn.IFS(Table1[[#This Row],[Patient Waittime]]&lt;=15,"0-15",Table1[[#This Row],[Patient Waittime]]&lt;=30,"16-30",Table1[[#This Row],[Patient Waittime]]&lt;=45,"31-45",Table1[[#This Row],[Patient Waittime]]&lt;=60,"46-60",TRUE,"60+")</f>
        <v>31-45</v>
      </c>
      <c r="Q4425">
        <f>--(Table1[[#This Row],[Patient Waittime]]&lt;=30)</f>
        <v>0</v>
      </c>
      <c r="R4425">
        <f>--Table1[[#This Row],[Patient Admission Flag]]</f>
        <v>0</v>
      </c>
      <c r="S4425">
        <f>--AND(Table1[[#This Row],[WithinTarget]]=1,Table1[[#This Row],[Patient Satisfaction Score]]&gt;=7)</f>
        <v>0</v>
      </c>
      <c r="T4425" t="str">
        <f>IF(LEFT(Table1[[#This Row],[Patient Gender]],1)="F","Female","Male")</f>
        <v>Male</v>
      </c>
    </row>
    <row r="4426" spans="1:20" x14ac:dyDescent="0.3">
      <c r="A4426" t="s">
        <v>4530</v>
      </c>
      <c r="B4426" s="1">
        <v>45228.676388888889</v>
      </c>
      <c r="C4426" t="s">
        <v>9</v>
      </c>
      <c r="D4426">
        <v>3</v>
      </c>
      <c r="E4426" t="s">
        <v>19</v>
      </c>
      <c r="F4426" t="s">
        <v>11</v>
      </c>
      <c r="G4426" t="b">
        <v>0</v>
      </c>
      <c r="H4426">
        <v>3</v>
      </c>
      <c r="I4426">
        <v>30</v>
      </c>
      <c r="J4426" t="b">
        <v>0</v>
      </c>
      <c r="K4426">
        <f>YEAR(Table1[[#This Row],[Patient Admission Date]])</f>
        <v>2023</v>
      </c>
      <c r="L4426" t="str">
        <f>TEXT(Table1[[#This Row],[Patient Admission Date]],"mmm")</f>
        <v>Oct</v>
      </c>
      <c r="M4426" t="str">
        <f>TEXT(Table1[[#This Row],[Patient Admission Date]],"ddd")</f>
        <v>Sun</v>
      </c>
      <c r="N4426" t="str">
        <f>TEXT(INT(HOUR(Table1[[#This Row],[Patient Admission Date]])/3)*3,"00")&amp;"-"&amp;TEXT(INT(HOUR(Table1[[#This Row],[Patient Admission Date]])/3)*3+3,"00")</f>
        <v>15-18</v>
      </c>
      <c r="O4426" t="str" cm="1">
        <f t="array" ref="O4426">_xlfn.IFS(Table1[[#This Row],[Patient Age]]&lt;=14,"0-14",Table1[[#This Row],[Patient Age]]&lt;=29,"15-29",Table1[[#This Row],[Patient Age]]&lt;=44,"30-44",Table1[[#This Row],[Patient Age]]&lt;=59,"45-59",Table1[[#This Row],[Patient Age]]&lt;=74,"60-74",TRUE,"75+")</f>
        <v>0-14</v>
      </c>
      <c r="P4426" t="str" cm="1">
        <f t="array" ref="P4426">_xlfn.IFS(Table1[[#This Row],[Patient Waittime]]&lt;=15,"0-15",Table1[[#This Row],[Patient Waittime]]&lt;=30,"16-30",Table1[[#This Row],[Patient Waittime]]&lt;=45,"31-45",Table1[[#This Row],[Patient Waittime]]&lt;=60,"46-60",TRUE,"60+")</f>
        <v>16-30</v>
      </c>
      <c r="Q4426">
        <f>--(Table1[[#This Row],[Patient Waittime]]&lt;=30)</f>
        <v>1</v>
      </c>
      <c r="R4426">
        <f>--Table1[[#This Row],[Patient Admission Flag]]</f>
        <v>0</v>
      </c>
      <c r="S4426">
        <f>--AND(Table1[[#This Row],[WithinTarget]]=1,Table1[[#This Row],[Patient Satisfaction Score]]&gt;=7)</f>
        <v>0</v>
      </c>
      <c r="T4426" t="str">
        <f>IF(LEFT(Table1[[#This Row],[Patient Gender]],1)="F","Female","Male")</f>
        <v>Male</v>
      </c>
    </row>
    <row r="4427" spans="1:20" x14ac:dyDescent="0.3">
      <c r="A4427" t="s">
        <v>4531</v>
      </c>
      <c r="B4427" s="1">
        <v>45032.033333333333</v>
      </c>
      <c r="C4427" t="s">
        <v>9</v>
      </c>
      <c r="D4427">
        <v>12</v>
      </c>
      <c r="E4427" t="s">
        <v>19</v>
      </c>
      <c r="F4427" t="s">
        <v>11</v>
      </c>
      <c r="G4427" t="b">
        <v>0</v>
      </c>
      <c r="H4427">
        <v>3</v>
      </c>
      <c r="I4427">
        <v>15</v>
      </c>
      <c r="J4427" t="b">
        <v>0</v>
      </c>
      <c r="K4427">
        <f>YEAR(Table1[[#This Row],[Patient Admission Date]])</f>
        <v>2023</v>
      </c>
      <c r="L4427" t="str">
        <f>TEXT(Table1[[#This Row],[Patient Admission Date]],"mmm")</f>
        <v>Apr</v>
      </c>
      <c r="M4427" t="str">
        <f>TEXT(Table1[[#This Row],[Patient Admission Date]],"ddd")</f>
        <v>Sun</v>
      </c>
      <c r="N4427" t="str">
        <f>TEXT(INT(HOUR(Table1[[#This Row],[Patient Admission Date]])/3)*3,"00")&amp;"-"&amp;TEXT(INT(HOUR(Table1[[#This Row],[Patient Admission Date]])/3)*3+3,"00")</f>
        <v>00-03</v>
      </c>
      <c r="O4427" t="str" cm="1">
        <f t="array" ref="O4427">_xlfn.IFS(Table1[[#This Row],[Patient Age]]&lt;=14,"0-14",Table1[[#This Row],[Patient Age]]&lt;=29,"15-29",Table1[[#This Row],[Patient Age]]&lt;=44,"30-44",Table1[[#This Row],[Patient Age]]&lt;=59,"45-59",Table1[[#This Row],[Patient Age]]&lt;=74,"60-74",TRUE,"75+")</f>
        <v>0-14</v>
      </c>
      <c r="P4427" t="str" cm="1">
        <f t="array" ref="P4427">_xlfn.IFS(Table1[[#This Row],[Patient Waittime]]&lt;=15,"0-15",Table1[[#This Row],[Patient Waittime]]&lt;=30,"16-30",Table1[[#This Row],[Patient Waittime]]&lt;=45,"31-45",Table1[[#This Row],[Patient Waittime]]&lt;=60,"46-60",TRUE,"60+")</f>
        <v>0-15</v>
      </c>
      <c r="Q4427">
        <f>--(Table1[[#This Row],[Patient Waittime]]&lt;=30)</f>
        <v>1</v>
      </c>
      <c r="R4427">
        <f>--Table1[[#This Row],[Patient Admission Flag]]</f>
        <v>0</v>
      </c>
      <c r="S4427">
        <f>--AND(Table1[[#This Row],[WithinTarget]]=1,Table1[[#This Row],[Patient Satisfaction Score]]&gt;=7)</f>
        <v>0</v>
      </c>
      <c r="T4427" t="str">
        <f>IF(LEFT(Table1[[#This Row],[Patient Gender]],1)="F","Female","Male")</f>
        <v>Male</v>
      </c>
    </row>
    <row r="4428" spans="1:20" x14ac:dyDescent="0.3">
      <c r="A4428" t="s">
        <v>4532</v>
      </c>
      <c r="B4428" s="1">
        <v>45069.490277777775</v>
      </c>
      <c r="C4428" t="s">
        <v>9</v>
      </c>
      <c r="D4428">
        <v>67</v>
      </c>
      <c r="E4428" t="s">
        <v>19</v>
      </c>
      <c r="F4428" t="s">
        <v>11</v>
      </c>
      <c r="G4428" t="b">
        <v>0</v>
      </c>
      <c r="H4428">
        <v>3</v>
      </c>
      <c r="I4428">
        <v>15</v>
      </c>
      <c r="J4428" t="b">
        <v>0</v>
      </c>
      <c r="K4428">
        <f>YEAR(Table1[[#This Row],[Patient Admission Date]])</f>
        <v>2023</v>
      </c>
      <c r="L4428" t="str">
        <f>TEXT(Table1[[#This Row],[Patient Admission Date]],"mmm")</f>
        <v>May</v>
      </c>
      <c r="M4428" t="str">
        <f>TEXT(Table1[[#This Row],[Patient Admission Date]],"ddd")</f>
        <v>Tue</v>
      </c>
      <c r="N4428" t="str">
        <f>TEXT(INT(HOUR(Table1[[#This Row],[Patient Admission Date]])/3)*3,"00")&amp;"-"&amp;TEXT(INT(HOUR(Table1[[#This Row],[Patient Admission Date]])/3)*3+3,"00")</f>
        <v>09-12</v>
      </c>
      <c r="O4428" t="str" cm="1">
        <f t="array" ref="O4428">_xlfn.IFS(Table1[[#This Row],[Patient Age]]&lt;=14,"0-14",Table1[[#This Row],[Patient Age]]&lt;=29,"15-29",Table1[[#This Row],[Patient Age]]&lt;=44,"30-44",Table1[[#This Row],[Patient Age]]&lt;=59,"45-59",Table1[[#This Row],[Patient Age]]&lt;=74,"60-74",TRUE,"75+")</f>
        <v>60-74</v>
      </c>
      <c r="P4428" t="str" cm="1">
        <f t="array" ref="P4428">_xlfn.IFS(Table1[[#This Row],[Patient Waittime]]&lt;=15,"0-15",Table1[[#This Row],[Patient Waittime]]&lt;=30,"16-30",Table1[[#This Row],[Patient Waittime]]&lt;=45,"31-45",Table1[[#This Row],[Patient Waittime]]&lt;=60,"46-60",TRUE,"60+")</f>
        <v>0-15</v>
      </c>
      <c r="Q4428">
        <f>--(Table1[[#This Row],[Patient Waittime]]&lt;=30)</f>
        <v>1</v>
      </c>
      <c r="R4428">
        <f>--Table1[[#This Row],[Patient Admission Flag]]</f>
        <v>0</v>
      </c>
      <c r="S4428">
        <f>--AND(Table1[[#This Row],[WithinTarget]]=1,Table1[[#This Row],[Patient Satisfaction Score]]&gt;=7)</f>
        <v>0</v>
      </c>
      <c r="T4428" t="str">
        <f>IF(LEFT(Table1[[#This Row],[Patient Gender]],1)="F","Female","Male")</f>
        <v>Male</v>
      </c>
    </row>
    <row r="4429" spans="1:20" x14ac:dyDescent="0.3">
      <c r="A4429" t="s">
        <v>4533</v>
      </c>
      <c r="B4429" s="1">
        <v>45101.1</v>
      </c>
      <c r="C4429" t="s">
        <v>9</v>
      </c>
      <c r="D4429">
        <v>47</v>
      </c>
      <c r="E4429" t="s">
        <v>19</v>
      </c>
      <c r="F4429" t="s">
        <v>11</v>
      </c>
      <c r="G4429" t="b">
        <v>0</v>
      </c>
      <c r="H4429">
        <v>3</v>
      </c>
      <c r="I4429">
        <v>51</v>
      </c>
      <c r="J4429" t="b">
        <v>0</v>
      </c>
      <c r="K4429">
        <f>YEAR(Table1[[#This Row],[Patient Admission Date]])</f>
        <v>2023</v>
      </c>
      <c r="L4429" t="str">
        <f>TEXT(Table1[[#This Row],[Patient Admission Date]],"mmm")</f>
        <v>Jun</v>
      </c>
      <c r="M4429" t="str">
        <f>TEXT(Table1[[#This Row],[Patient Admission Date]],"ddd")</f>
        <v>Sat</v>
      </c>
      <c r="N4429" t="str">
        <f>TEXT(INT(HOUR(Table1[[#This Row],[Patient Admission Date]])/3)*3,"00")&amp;"-"&amp;TEXT(INT(HOUR(Table1[[#This Row],[Patient Admission Date]])/3)*3+3,"00")</f>
        <v>00-03</v>
      </c>
      <c r="O4429" t="str" cm="1">
        <f t="array" ref="O4429">_xlfn.IFS(Table1[[#This Row],[Patient Age]]&lt;=14,"0-14",Table1[[#This Row],[Patient Age]]&lt;=29,"15-29",Table1[[#This Row],[Patient Age]]&lt;=44,"30-44",Table1[[#This Row],[Patient Age]]&lt;=59,"45-59",Table1[[#This Row],[Patient Age]]&lt;=74,"60-74",TRUE,"75+")</f>
        <v>45-59</v>
      </c>
      <c r="P4429" t="str" cm="1">
        <f t="array" ref="P4429">_xlfn.IFS(Table1[[#This Row],[Patient Waittime]]&lt;=15,"0-15",Table1[[#This Row],[Patient Waittime]]&lt;=30,"16-30",Table1[[#This Row],[Patient Waittime]]&lt;=45,"31-45",Table1[[#This Row],[Patient Waittime]]&lt;=60,"46-60",TRUE,"60+")</f>
        <v>46-60</v>
      </c>
      <c r="Q4429">
        <f>--(Table1[[#This Row],[Patient Waittime]]&lt;=30)</f>
        <v>0</v>
      </c>
      <c r="R4429">
        <f>--Table1[[#This Row],[Patient Admission Flag]]</f>
        <v>0</v>
      </c>
      <c r="S4429">
        <f>--AND(Table1[[#This Row],[WithinTarget]]=1,Table1[[#This Row],[Patient Satisfaction Score]]&gt;=7)</f>
        <v>0</v>
      </c>
      <c r="T4429" t="str">
        <f>IF(LEFT(Table1[[#This Row],[Patient Gender]],1)="F","Female","Male")</f>
        <v>Male</v>
      </c>
    </row>
    <row r="4430" spans="1:20" x14ac:dyDescent="0.3">
      <c r="A4430" t="s">
        <v>4534</v>
      </c>
      <c r="B4430" s="1">
        <v>45376.325694444444</v>
      </c>
      <c r="C4430" t="s">
        <v>9</v>
      </c>
      <c r="D4430">
        <v>78</v>
      </c>
      <c r="E4430" t="s">
        <v>19</v>
      </c>
      <c r="F4430" t="s">
        <v>11</v>
      </c>
      <c r="G4430" t="b">
        <v>0</v>
      </c>
      <c r="H4430">
        <v>3</v>
      </c>
      <c r="I4430">
        <v>15</v>
      </c>
      <c r="J4430" t="b">
        <v>0</v>
      </c>
      <c r="K4430">
        <f>YEAR(Table1[[#This Row],[Patient Admission Date]])</f>
        <v>2024</v>
      </c>
      <c r="L4430" t="str">
        <f>TEXT(Table1[[#This Row],[Patient Admission Date]],"mmm")</f>
        <v>Mar</v>
      </c>
      <c r="M4430" t="str">
        <f>TEXT(Table1[[#This Row],[Patient Admission Date]],"ddd")</f>
        <v>Mon</v>
      </c>
      <c r="N4430" t="str">
        <f>TEXT(INT(HOUR(Table1[[#This Row],[Patient Admission Date]])/3)*3,"00")&amp;"-"&amp;TEXT(INT(HOUR(Table1[[#This Row],[Patient Admission Date]])/3)*3+3,"00")</f>
        <v>06-09</v>
      </c>
      <c r="O4430" t="str" cm="1">
        <f t="array" ref="O4430">_xlfn.IFS(Table1[[#This Row],[Patient Age]]&lt;=14,"0-14",Table1[[#This Row],[Patient Age]]&lt;=29,"15-29",Table1[[#This Row],[Patient Age]]&lt;=44,"30-44",Table1[[#This Row],[Patient Age]]&lt;=59,"45-59",Table1[[#This Row],[Patient Age]]&lt;=74,"60-74",TRUE,"75+")</f>
        <v>75+</v>
      </c>
      <c r="P4430" t="str" cm="1">
        <f t="array" ref="P4430">_xlfn.IFS(Table1[[#This Row],[Patient Waittime]]&lt;=15,"0-15",Table1[[#This Row],[Patient Waittime]]&lt;=30,"16-30",Table1[[#This Row],[Patient Waittime]]&lt;=45,"31-45",Table1[[#This Row],[Patient Waittime]]&lt;=60,"46-60",TRUE,"60+")</f>
        <v>0-15</v>
      </c>
      <c r="Q4430">
        <f>--(Table1[[#This Row],[Patient Waittime]]&lt;=30)</f>
        <v>1</v>
      </c>
      <c r="R4430">
        <f>--Table1[[#This Row],[Patient Admission Flag]]</f>
        <v>0</v>
      </c>
      <c r="S4430">
        <f>--AND(Table1[[#This Row],[WithinTarget]]=1,Table1[[#This Row],[Patient Satisfaction Score]]&gt;=7)</f>
        <v>0</v>
      </c>
      <c r="T4430" t="str">
        <f>IF(LEFT(Table1[[#This Row],[Patient Gender]],1)="F","Female","Male")</f>
        <v>Male</v>
      </c>
    </row>
    <row r="4431" spans="1:20" x14ac:dyDescent="0.3">
      <c r="A4431" t="s">
        <v>4535</v>
      </c>
      <c r="B4431" s="1">
        <v>45549.613194444442</v>
      </c>
      <c r="C4431" t="s">
        <v>9</v>
      </c>
      <c r="D4431">
        <v>5</v>
      </c>
      <c r="E4431" t="s">
        <v>19</v>
      </c>
      <c r="F4431" t="s">
        <v>11</v>
      </c>
      <c r="G4431" t="b">
        <v>0</v>
      </c>
      <c r="H4431">
        <v>4</v>
      </c>
      <c r="I4431">
        <v>44</v>
      </c>
      <c r="J4431" t="b">
        <v>0</v>
      </c>
      <c r="K4431">
        <f>YEAR(Table1[[#This Row],[Patient Admission Date]])</f>
        <v>2024</v>
      </c>
      <c r="L4431" t="str">
        <f>TEXT(Table1[[#This Row],[Patient Admission Date]],"mmm")</f>
        <v>Sep</v>
      </c>
      <c r="M4431" t="str">
        <f>TEXT(Table1[[#This Row],[Patient Admission Date]],"ddd")</f>
        <v>Sat</v>
      </c>
      <c r="N4431" t="str">
        <f>TEXT(INT(HOUR(Table1[[#This Row],[Patient Admission Date]])/3)*3,"00")&amp;"-"&amp;TEXT(INT(HOUR(Table1[[#This Row],[Patient Admission Date]])/3)*3+3,"00")</f>
        <v>12-15</v>
      </c>
      <c r="O4431" t="str" cm="1">
        <f t="array" ref="O4431">_xlfn.IFS(Table1[[#This Row],[Patient Age]]&lt;=14,"0-14",Table1[[#This Row],[Patient Age]]&lt;=29,"15-29",Table1[[#This Row],[Patient Age]]&lt;=44,"30-44",Table1[[#This Row],[Patient Age]]&lt;=59,"45-59",Table1[[#This Row],[Patient Age]]&lt;=74,"60-74",TRUE,"75+")</f>
        <v>0-14</v>
      </c>
      <c r="P4431" t="str" cm="1">
        <f t="array" ref="P4431">_xlfn.IFS(Table1[[#This Row],[Patient Waittime]]&lt;=15,"0-15",Table1[[#This Row],[Patient Waittime]]&lt;=30,"16-30",Table1[[#This Row],[Patient Waittime]]&lt;=45,"31-45",Table1[[#This Row],[Patient Waittime]]&lt;=60,"46-60",TRUE,"60+")</f>
        <v>31-45</v>
      </c>
      <c r="Q4431">
        <f>--(Table1[[#This Row],[Patient Waittime]]&lt;=30)</f>
        <v>0</v>
      </c>
      <c r="R4431">
        <f>--Table1[[#This Row],[Patient Admission Flag]]</f>
        <v>0</v>
      </c>
      <c r="S4431">
        <f>--AND(Table1[[#This Row],[WithinTarget]]=1,Table1[[#This Row],[Patient Satisfaction Score]]&gt;=7)</f>
        <v>0</v>
      </c>
      <c r="T4431" t="str">
        <f>IF(LEFT(Table1[[#This Row],[Patient Gender]],1)="F","Female","Male")</f>
        <v>Male</v>
      </c>
    </row>
    <row r="4432" spans="1:20" x14ac:dyDescent="0.3">
      <c r="A4432" t="s">
        <v>4536</v>
      </c>
      <c r="B4432" s="1">
        <v>45487.535416666666</v>
      </c>
      <c r="C4432" t="s">
        <v>9</v>
      </c>
      <c r="D4432">
        <v>71</v>
      </c>
      <c r="E4432" t="s">
        <v>19</v>
      </c>
      <c r="F4432" t="s">
        <v>11</v>
      </c>
      <c r="G4432" t="b">
        <v>0</v>
      </c>
      <c r="H4432">
        <v>4</v>
      </c>
      <c r="I4432">
        <v>58</v>
      </c>
      <c r="J4432" t="b">
        <v>0</v>
      </c>
      <c r="K4432">
        <f>YEAR(Table1[[#This Row],[Patient Admission Date]])</f>
        <v>2024</v>
      </c>
      <c r="L4432" t="str">
        <f>TEXT(Table1[[#This Row],[Patient Admission Date]],"mmm")</f>
        <v>Jul</v>
      </c>
      <c r="M4432" t="str">
        <f>TEXT(Table1[[#This Row],[Patient Admission Date]],"ddd")</f>
        <v>Sun</v>
      </c>
      <c r="N4432" t="str">
        <f>TEXT(INT(HOUR(Table1[[#This Row],[Patient Admission Date]])/3)*3,"00")&amp;"-"&amp;TEXT(INT(HOUR(Table1[[#This Row],[Patient Admission Date]])/3)*3+3,"00")</f>
        <v>12-15</v>
      </c>
      <c r="O4432" t="str" cm="1">
        <f t="array" ref="O4432">_xlfn.IFS(Table1[[#This Row],[Patient Age]]&lt;=14,"0-14",Table1[[#This Row],[Patient Age]]&lt;=29,"15-29",Table1[[#This Row],[Patient Age]]&lt;=44,"30-44",Table1[[#This Row],[Patient Age]]&lt;=59,"45-59",Table1[[#This Row],[Patient Age]]&lt;=74,"60-74",TRUE,"75+")</f>
        <v>60-74</v>
      </c>
      <c r="P4432" t="str" cm="1">
        <f t="array" ref="P4432">_xlfn.IFS(Table1[[#This Row],[Patient Waittime]]&lt;=15,"0-15",Table1[[#This Row],[Patient Waittime]]&lt;=30,"16-30",Table1[[#This Row],[Patient Waittime]]&lt;=45,"31-45",Table1[[#This Row],[Patient Waittime]]&lt;=60,"46-60",TRUE,"60+")</f>
        <v>46-60</v>
      </c>
      <c r="Q4432">
        <f>--(Table1[[#This Row],[Patient Waittime]]&lt;=30)</f>
        <v>0</v>
      </c>
      <c r="R4432">
        <f>--Table1[[#This Row],[Patient Admission Flag]]</f>
        <v>0</v>
      </c>
      <c r="S4432">
        <f>--AND(Table1[[#This Row],[WithinTarget]]=1,Table1[[#This Row],[Patient Satisfaction Score]]&gt;=7)</f>
        <v>0</v>
      </c>
      <c r="T4432" t="str">
        <f>IF(LEFT(Table1[[#This Row],[Patient Gender]],1)="F","Female","Male")</f>
        <v>Male</v>
      </c>
    </row>
    <row r="4433" spans="1:20" x14ac:dyDescent="0.3">
      <c r="A4433" t="s">
        <v>4537</v>
      </c>
      <c r="B4433" s="1">
        <v>45069.884027777778</v>
      </c>
      <c r="C4433" t="s">
        <v>9</v>
      </c>
      <c r="D4433">
        <v>25</v>
      </c>
      <c r="E4433" t="s">
        <v>19</v>
      </c>
      <c r="F4433" t="s">
        <v>11</v>
      </c>
      <c r="G4433" t="b">
        <v>0</v>
      </c>
      <c r="H4433">
        <v>4</v>
      </c>
      <c r="I4433">
        <v>24</v>
      </c>
      <c r="J4433" t="b">
        <v>0</v>
      </c>
      <c r="K4433">
        <f>YEAR(Table1[[#This Row],[Patient Admission Date]])</f>
        <v>2023</v>
      </c>
      <c r="L4433" t="str">
        <f>TEXT(Table1[[#This Row],[Patient Admission Date]],"mmm")</f>
        <v>May</v>
      </c>
      <c r="M4433" t="str">
        <f>TEXT(Table1[[#This Row],[Patient Admission Date]],"ddd")</f>
        <v>Tue</v>
      </c>
      <c r="N4433" t="str">
        <f>TEXT(INT(HOUR(Table1[[#This Row],[Patient Admission Date]])/3)*3,"00")&amp;"-"&amp;TEXT(INT(HOUR(Table1[[#This Row],[Patient Admission Date]])/3)*3+3,"00")</f>
        <v>21-24</v>
      </c>
      <c r="O4433" t="str" cm="1">
        <f t="array" ref="O4433">_xlfn.IFS(Table1[[#This Row],[Patient Age]]&lt;=14,"0-14",Table1[[#This Row],[Patient Age]]&lt;=29,"15-29",Table1[[#This Row],[Patient Age]]&lt;=44,"30-44",Table1[[#This Row],[Patient Age]]&lt;=59,"45-59",Table1[[#This Row],[Patient Age]]&lt;=74,"60-74",TRUE,"75+")</f>
        <v>15-29</v>
      </c>
      <c r="P4433" t="str" cm="1">
        <f t="array" ref="P4433">_xlfn.IFS(Table1[[#This Row],[Patient Waittime]]&lt;=15,"0-15",Table1[[#This Row],[Patient Waittime]]&lt;=30,"16-30",Table1[[#This Row],[Patient Waittime]]&lt;=45,"31-45",Table1[[#This Row],[Patient Waittime]]&lt;=60,"46-60",TRUE,"60+")</f>
        <v>16-30</v>
      </c>
      <c r="Q4433">
        <f>--(Table1[[#This Row],[Patient Waittime]]&lt;=30)</f>
        <v>1</v>
      </c>
      <c r="R4433">
        <f>--Table1[[#This Row],[Patient Admission Flag]]</f>
        <v>0</v>
      </c>
      <c r="S4433">
        <f>--AND(Table1[[#This Row],[WithinTarget]]=1,Table1[[#This Row],[Patient Satisfaction Score]]&gt;=7)</f>
        <v>0</v>
      </c>
      <c r="T4433" t="str">
        <f>IF(LEFT(Table1[[#This Row],[Patient Gender]],1)="F","Female","Male")</f>
        <v>Male</v>
      </c>
    </row>
    <row r="4434" spans="1:20" x14ac:dyDescent="0.3">
      <c r="A4434" t="s">
        <v>4538</v>
      </c>
      <c r="B4434" s="1">
        <v>45228.184027777781</v>
      </c>
      <c r="C4434" t="s">
        <v>9</v>
      </c>
      <c r="D4434">
        <v>45</v>
      </c>
      <c r="E4434" t="s">
        <v>19</v>
      </c>
      <c r="F4434" t="s">
        <v>11</v>
      </c>
      <c r="G4434" t="b">
        <v>0</v>
      </c>
      <c r="H4434">
        <v>4</v>
      </c>
      <c r="I4434">
        <v>50</v>
      </c>
      <c r="J4434" t="b">
        <v>0</v>
      </c>
      <c r="K4434">
        <f>YEAR(Table1[[#This Row],[Patient Admission Date]])</f>
        <v>2023</v>
      </c>
      <c r="L4434" t="str">
        <f>TEXT(Table1[[#This Row],[Patient Admission Date]],"mmm")</f>
        <v>Oct</v>
      </c>
      <c r="M4434" t="str">
        <f>TEXT(Table1[[#This Row],[Patient Admission Date]],"ddd")</f>
        <v>Sun</v>
      </c>
      <c r="N4434" t="str">
        <f>TEXT(INT(HOUR(Table1[[#This Row],[Patient Admission Date]])/3)*3,"00")&amp;"-"&amp;TEXT(INT(HOUR(Table1[[#This Row],[Patient Admission Date]])/3)*3+3,"00")</f>
        <v>03-06</v>
      </c>
      <c r="O4434" t="str" cm="1">
        <f t="array" ref="O4434">_xlfn.IFS(Table1[[#This Row],[Patient Age]]&lt;=14,"0-14",Table1[[#This Row],[Patient Age]]&lt;=29,"15-29",Table1[[#This Row],[Patient Age]]&lt;=44,"30-44",Table1[[#This Row],[Patient Age]]&lt;=59,"45-59",Table1[[#This Row],[Patient Age]]&lt;=74,"60-74",TRUE,"75+")</f>
        <v>45-59</v>
      </c>
      <c r="P4434" t="str" cm="1">
        <f t="array" ref="P4434">_xlfn.IFS(Table1[[#This Row],[Patient Waittime]]&lt;=15,"0-15",Table1[[#This Row],[Patient Waittime]]&lt;=30,"16-30",Table1[[#This Row],[Patient Waittime]]&lt;=45,"31-45",Table1[[#This Row],[Patient Waittime]]&lt;=60,"46-60",TRUE,"60+")</f>
        <v>46-60</v>
      </c>
      <c r="Q4434">
        <f>--(Table1[[#This Row],[Patient Waittime]]&lt;=30)</f>
        <v>0</v>
      </c>
      <c r="R4434">
        <f>--Table1[[#This Row],[Patient Admission Flag]]</f>
        <v>0</v>
      </c>
      <c r="S4434">
        <f>--AND(Table1[[#This Row],[WithinTarget]]=1,Table1[[#This Row],[Patient Satisfaction Score]]&gt;=7)</f>
        <v>0</v>
      </c>
      <c r="T4434" t="str">
        <f>IF(LEFT(Table1[[#This Row],[Patient Gender]],1)="F","Female","Male")</f>
        <v>Male</v>
      </c>
    </row>
    <row r="4435" spans="1:20" x14ac:dyDescent="0.3">
      <c r="A4435" t="s">
        <v>4539</v>
      </c>
      <c r="B4435" s="1">
        <v>45531.828472222223</v>
      </c>
      <c r="C4435" t="s">
        <v>9</v>
      </c>
      <c r="D4435">
        <v>57</v>
      </c>
      <c r="E4435" t="s">
        <v>19</v>
      </c>
      <c r="F4435" t="s">
        <v>11</v>
      </c>
      <c r="G4435" t="b">
        <v>0</v>
      </c>
      <c r="H4435">
        <v>4</v>
      </c>
      <c r="I4435">
        <v>50</v>
      </c>
      <c r="J4435" t="b">
        <v>0</v>
      </c>
      <c r="K4435">
        <f>YEAR(Table1[[#This Row],[Patient Admission Date]])</f>
        <v>2024</v>
      </c>
      <c r="L4435" t="str">
        <f>TEXT(Table1[[#This Row],[Patient Admission Date]],"mmm")</f>
        <v>Aug</v>
      </c>
      <c r="M4435" t="str">
        <f>TEXT(Table1[[#This Row],[Patient Admission Date]],"ddd")</f>
        <v>Tue</v>
      </c>
      <c r="N4435" t="str">
        <f>TEXT(INT(HOUR(Table1[[#This Row],[Patient Admission Date]])/3)*3,"00")&amp;"-"&amp;TEXT(INT(HOUR(Table1[[#This Row],[Patient Admission Date]])/3)*3+3,"00")</f>
        <v>18-21</v>
      </c>
      <c r="O4435" t="str" cm="1">
        <f t="array" ref="O4435">_xlfn.IFS(Table1[[#This Row],[Patient Age]]&lt;=14,"0-14",Table1[[#This Row],[Patient Age]]&lt;=29,"15-29",Table1[[#This Row],[Patient Age]]&lt;=44,"30-44",Table1[[#This Row],[Patient Age]]&lt;=59,"45-59",Table1[[#This Row],[Patient Age]]&lt;=74,"60-74",TRUE,"75+")</f>
        <v>45-59</v>
      </c>
      <c r="P4435" t="str" cm="1">
        <f t="array" ref="P4435">_xlfn.IFS(Table1[[#This Row],[Patient Waittime]]&lt;=15,"0-15",Table1[[#This Row],[Patient Waittime]]&lt;=30,"16-30",Table1[[#This Row],[Patient Waittime]]&lt;=45,"31-45",Table1[[#This Row],[Patient Waittime]]&lt;=60,"46-60",TRUE,"60+")</f>
        <v>46-60</v>
      </c>
      <c r="Q4435">
        <f>--(Table1[[#This Row],[Patient Waittime]]&lt;=30)</f>
        <v>0</v>
      </c>
      <c r="R4435">
        <f>--Table1[[#This Row],[Patient Admission Flag]]</f>
        <v>0</v>
      </c>
      <c r="S4435">
        <f>--AND(Table1[[#This Row],[WithinTarget]]=1,Table1[[#This Row],[Patient Satisfaction Score]]&gt;=7)</f>
        <v>0</v>
      </c>
      <c r="T4435" t="str">
        <f>IF(LEFT(Table1[[#This Row],[Patient Gender]],1)="F","Female","Male")</f>
        <v>Male</v>
      </c>
    </row>
    <row r="4436" spans="1:20" x14ac:dyDescent="0.3">
      <c r="A4436" t="s">
        <v>4540</v>
      </c>
      <c r="B4436" s="1">
        <v>45082.018750000003</v>
      </c>
      <c r="C4436" t="s">
        <v>9</v>
      </c>
      <c r="D4436">
        <v>11</v>
      </c>
      <c r="E4436" t="s">
        <v>19</v>
      </c>
      <c r="F4436" t="s">
        <v>11</v>
      </c>
      <c r="G4436" t="b">
        <v>0</v>
      </c>
      <c r="H4436">
        <v>5</v>
      </c>
      <c r="I4436">
        <v>36</v>
      </c>
      <c r="J4436" t="b">
        <v>0</v>
      </c>
      <c r="K4436">
        <f>YEAR(Table1[[#This Row],[Patient Admission Date]])</f>
        <v>2023</v>
      </c>
      <c r="L4436" t="str">
        <f>TEXT(Table1[[#This Row],[Patient Admission Date]],"mmm")</f>
        <v>Jun</v>
      </c>
      <c r="M4436" t="str">
        <f>TEXT(Table1[[#This Row],[Patient Admission Date]],"ddd")</f>
        <v>Mon</v>
      </c>
      <c r="N4436" t="str">
        <f>TEXT(INT(HOUR(Table1[[#This Row],[Patient Admission Date]])/3)*3,"00")&amp;"-"&amp;TEXT(INT(HOUR(Table1[[#This Row],[Patient Admission Date]])/3)*3+3,"00")</f>
        <v>00-03</v>
      </c>
      <c r="O4436" t="str" cm="1">
        <f t="array" ref="O4436">_xlfn.IFS(Table1[[#This Row],[Patient Age]]&lt;=14,"0-14",Table1[[#This Row],[Patient Age]]&lt;=29,"15-29",Table1[[#This Row],[Patient Age]]&lt;=44,"30-44",Table1[[#This Row],[Patient Age]]&lt;=59,"45-59",Table1[[#This Row],[Patient Age]]&lt;=74,"60-74",TRUE,"75+")</f>
        <v>0-14</v>
      </c>
      <c r="P4436" t="str" cm="1">
        <f t="array" ref="P4436">_xlfn.IFS(Table1[[#This Row],[Patient Waittime]]&lt;=15,"0-15",Table1[[#This Row],[Patient Waittime]]&lt;=30,"16-30",Table1[[#This Row],[Patient Waittime]]&lt;=45,"31-45",Table1[[#This Row],[Patient Waittime]]&lt;=60,"46-60",TRUE,"60+")</f>
        <v>31-45</v>
      </c>
      <c r="Q4436">
        <f>--(Table1[[#This Row],[Patient Waittime]]&lt;=30)</f>
        <v>0</v>
      </c>
      <c r="R4436">
        <f>--Table1[[#This Row],[Patient Admission Flag]]</f>
        <v>0</v>
      </c>
      <c r="S4436">
        <f>--AND(Table1[[#This Row],[WithinTarget]]=1,Table1[[#This Row],[Patient Satisfaction Score]]&gt;=7)</f>
        <v>0</v>
      </c>
      <c r="T4436" t="str">
        <f>IF(LEFT(Table1[[#This Row],[Patient Gender]],1)="F","Female","Male")</f>
        <v>Male</v>
      </c>
    </row>
    <row r="4437" spans="1:20" x14ac:dyDescent="0.3">
      <c r="A4437" t="s">
        <v>4541</v>
      </c>
      <c r="B4437" s="1">
        <v>45325.140277777777</v>
      </c>
      <c r="C4437" t="s">
        <v>9</v>
      </c>
      <c r="D4437">
        <v>18</v>
      </c>
      <c r="E4437" t="s">
        <v>19</v>
      </c>
      <c r="F4437" t="s">
        <v>11</v>
      </c>
      <c r="G4437" t="b">
        <v>0</v>
      </c>
      <c r="H4437">
        <v>5</v>
      </c>
      <c r="I4437">
        <v>23</v>
      </c>
      <c r="J4437" t="b">
        <v>0</v>
      </c>
      <c r="K4437">
        <f>YEAR(Table1[[#This Row],[Patient Admission Date]])</f>
        <v>2024</v>
      </c>
      <c r="L4437" t="str">
        <f>TEXT(Table1[[#This Row],[Patient Admission Date]],"mmm")</f>
        <v>Feb</v>
      </c>
      <c r="M4437" t="str">
        <f>TEXT(Table1[[#This Row],[Patient Admission Date]],"ddd")</f>
        <v>Sat</v>
      </c>
      <c r="N4437" t="str">
        <f>TEXT(INT(HOUR(Table1[[#This Row],[Patient Admission Date]])/3)*3,"00")&amp;"-"&amp;TEXT(INT(HOUR(Table1[[#This Row],[Patient Admission Date]])/3)*3+3,"00")</f>
        <v>03-06</v>
      </c>
      <c r="O4437" t="str" cm="1">
        <f t="array" ref="O4437">_xlfn.IFS(Table1[[#This Row],[Patient Age]]&lt;=14,"0-14",Table1[[#This Row],[Patient Age]]&lt;=29,"15-29",Table1[[#This Row],[Patient Age]]&lt;=44,"30-44",Table1[[#This Row],[Patient Age]]&lt;=59,"45-59",Table1[[#This Row],[Patient Age]]&lt;=74,"60-74",TRUE,"75+")</f>
        <v>15-29</v>
      </c>
      <c r="P4437" t="str" cm="1">
        <f t="array" ref="P4437">_xlfn.IFS(Table1[[#This Row],[Patient Waittime]]&lt;=15,"0-15",Table1[[#This Row],[Patient Waittime]]&lt;=30,"16-30",Table1[[#This Row],[Patient Waittime]]&lt;=45,"31-45",Table1[[#This Row],[Patient Waittime]]&lt;=60,"46-60",TRUE,"60+")</f>
        <v>16-30</v>
      </c>
      <c r="Q4437">
        <f>--(Table1[[#This Row],[Patient Waittime]]&lt;=30)</f>
        <v>1</v>
      </c>
      <c r="R4437">
        <f>--Table1[[#This Row],[Patient Admission Flag]]</f>
        <v>0</v>
      </c>
      <c r="S4437">
        <f>--AND(Table1[[#This Row],[WithinTarget]]=1,Table1[[#This Row],[Patient Satisfaction Score]]&gt;=7)</f>
        <v>0</v>
      </c>
      <c r="T4437" t="str">
        <f>IF(LEFT(Table1[[#This Row],[Patient Gender]],1)="F","Female","Male")</f>
        <v>Male</v>
      </c>
    </row>
    <row r="4438" spans="1:20" x14ac:dyDescent="0.3">
      <c r="A4438" t="s">
        <v>4542</v>
      </c>
      <c r="B4438" s="1">
        <v>45225.972222222219</v>
      </c>
      <c r="C4438" t="s">
        <v>9</v>
      </c>
      <c r="D4438">
        <v>73</v>
      </c>
      <c r="E4438" t="s">
        <v>19</v>
      </c>
      <c r="F4438" t="s">
        <v>11</v>
      </c>
      <c r="G4438" t="b">
        <v>0</v>
      </c>
      <c r="H4438">
        <v>5</v>
      </c>
      <c r="I4438">
        <v>53</v>
      </c>
      <c r="J4438" t="b">
        <v>0</v>
      </c>
      <c r="K4438">
        <f>YEAR(Table1[[#This Row],[Patient Admission Date]])</f>
        <v>2023</v>
      </c>
      <c r="L4438" t="str">
        <f>TEXT(Table1[[#This Row],[Patient Admission Date]],"mmm")</f>
        <v>Oct</v>
      </c>
      <c r="M4438" t="str">
        <f>TEXT(Table1[[#This Row],[Patient Admission Date]],"ddd")</f>
        <v>Thu</v>
      </c>
      <c r="N4438" t="str">
        <f>TEXT(INT(HOUR(Table1[[#This Row],[Patient Admission Date]])/3)*3,"00")&amp;"-"&amp;TEXT(INT(HOUR(Table1[[#This Row],[Patient Admission Date]])/3)*3+3,"00")</f>
        <v>21-24</v>
      </c>
      <c r="O4438" t="str" cm="1">
        <f t="array" ref="O4438">_xlfn.IFS(Table1[[#This Row],[Patient Age]]&lt;=14,"0-14",Table1[[#This Row],[Patient Age]]&lt;=29,"15-29",Table1[[#This Row],[Patient Age]]&lt;=44,"30-44",Table1[[#This Row],[Patient Age]]&lt;=59,"45-59",Table1[[#This Row],[Patient Age]]&lt;=74,"60-74",TRUE,"75+")</f>
        <v>60-74</v>
      </c>
      <c r="P4438" t="str" cm="1">
        <f t="array" ref="P4438">_xlfn.IFS(Table1[[#This Row],[Patient Waittime]]&lt;=15,"0-15",Table1[[#This Row],[Patient Waittime]]&lt;=30,"16-30",Table1[[#This Row],[Patient Waittime]]&lt;=45,"31-45",Table1[[#This Row],[Patient Waittime]]&lt;=60,"46-60",TRUE,"60+")</f>
        <v>46-60</v>
      </c>
      <c r="Q4438">
        <f>--(Table1[[#This Row],[Patient Waittime]]&lt;=30)</f>
        <v>0</v>
      </c>
      <c r="R4438">
        <f>--Table1[[#This Row],[Patient Admission Flag]]</f>
        <v>0</v>
      </c>
      <c r="S4438">
        <f>--AND(Table1[[#This Row],[WithinTarget]]=1,Table1[[#This Row],[Patient Satisfaction Score]]&gt;=7)</f>
        <v>0</v>
      </c>
      <c r="T4438" t="str">
        <f>IF(LEFT(Table1[[#This Row],[Patient Gender]],1)="F","Female","Male")</f>
        <v>Male</v>
      </c>
    </row>
    <row r="4439" spans="1:20" x14ac:dyDescent="0.3">
      <c r="A4439" t="s">
        <v>4543</v>
      </c>
      <c r="B4439" s="1">
        <v>45434.948611111111</v>
      </c>
      <c r="C4439" t="s">
        <v>9</v>
      </c>
      <c r="D4439">
        <v>76</v>
      </c>
      <c r="E4439" t="s">
        <v>19</v>
      </c>
      <c r="F4439" t="s">
        <v>11</v>
      </c>
      <c r="G4439" t="b">
        <v>0</v>
      </c>
      <c r="H4439">
        <v>5</v>
      </c>
      <c r="I4439">
        <v>40</v>
      </c>
      <c r="J4439" t="b">
        <v>0</v>
      </c>
      <c r="K4439">
        <f>YEAR(Table1[[#This Row],[Patient Admission Date]])</f>
        <v>2024</v>
      </c>
      <c r="L4439" t="str">
        <f>TEXT(Table1[[#This Row],[Patient Admission Date]],"mmm")</f>
        <v>May</v>
      </c>
      <c r="M4439" t="str">
        <f>TEXT(Table1[[#This Row],[Patient Admission Date]],"ddd")</f>
        <v>Wed</v>
      </c>
      <c r="N4439" t="str">
        <f>TEXT(INT(HOUR(Table1[[#This Row],[Patient Admission Date]])/3)*3,"00")&amp;"-"&amp;TEXT(INT(HOUR(Table1[[#This Row],[Patient Admission Date]])/3)*3+3,"00")</f>
        <v>21-24</v>
      </c>
      <c r="O4439" t="str" cm="1">
        <f t="array" ref="O4439">_xlfn.IFS(Table1[[#This Row],[Patient Age]]&lt;=14,"0-14",Table1[[#This Row],[Patient Age]]&lt;=29,"15-29",Table1[[#This Row],[Patient Age]]&lt;=44,"30-44",Table1[[#This Row],[Patient Age]]&lt;=59,"45-59",Table1[[#This Row],[Patient Age]]&lt;=74,"60-74",TRUE,"75+")</f>
        <v>75+</v>
      </c>
      <c r="P4439" t="str" cm="1">
        <f t="array" ref="P4439">_xlfn.IFS(Table1[[#This Row],[Patient Waittime]]&lt;=15,"0-15",Table1[[#This Row],[Patient Waittime]]&lt;=30,"16-30",Table1[[#This Row],[Patient Waittime]]&lt;=45,"31-45",Table1[[#This Row],[Patient Waittime]]&lt;=60,"46-60",TRUE,"60+")</f>
        <v>31-45</v>
      </c>
      <c r="Q4439">
        <f>--(Table1[[#This Row],[Patient Waittime]]&lt;=30)</f>
        <v>0</v>
      </c>
      <c r="R4439">
        <f>--Table1[[#This Row],[Patient Admission Flag]]</f>
        <v>0</v>
      </c>
      <c r="S4439">
        <f>--AND(Table1[[#This Row],[WithinTarget]]=1,Table1[[#This Row],[Patient Satisfaction Score]]&gt;=7)</f>
        <v>0</v>
      </c>
      <c r="T4439" t="str">
        <f>IF(LEFT(Table1[[#This Row],[Patient Gender]],1)="F","Female","Male")</f>
        <v>Male</v>
      </c>
    </row>
    <row r="4440" spans="1:20" x14ac:dyDescent="0.3">
      <c r="A4440" t="s">
        <v>4544</v>
      </c>
      <c r="B4440" s="1">
        <v>45312.549305555556</v>
      </c>
      <c r="C4440" t="s">
        <v>9</v>
      </c>
      <c r="D4440">
        <v>69</v>
      </c>
      <c r="E4440" t="s">
        <v>19</v>
      </c>
      <c r="F4440" t="s">
        <v>11</v>
      </c>
      <c r="G4440" t="b">
        <v>0</v>
      </c>
      <c r="H4440">
        <v>5</v>
      </c>
      <c r="I4440">
        <v>15</v>
      </c>
      <c r="J4440" t="b">
        <v>0</v>
      </c>
      <c r="K4440">
        <f>YEAR(Table1[[#This Row],[Patient Admission Date]])</f>
        <v>2024</v>
      </c>
      <c r="L4440" t="str">
        <f>TEXT(Table1[[#This Row],[Patient Admission Date]],"mmm")</f>
        <v>Jan</v>
      </c>
      <c r="M4440" t="str">
        <f>TEXT(Table1[[#This Row],[Patient Admission Date]],"ddd")</f>
        <v>Sun</v>
      </c>
      <c r="N4440" t="str">
        <f>TEXT(INT(HOUR(Table1[[#This Row],[Patient Admission Date]])/3)*3,"00")&amp;"-"&amp;TEXT(INT(HOUR(Table1[[#This Row],[Patient Admission Date]])/3)*3+3,"00")</f>
        <v>12-15</v>
      </c>
      <c r="O4440" t="str" cm="1">
        <f t="array" ref="O4440">_xlfn.IFS(Table1[[#This Row],[Patient Age]]&lt;=14,"0-14",Table1[[#This Row],[Patient Age]]&lt;=29,"15-29",Table1[[#This Row],[Patient Age]]&lt;=44,"30-44",Table1[[#This Row],[Patient Age]]&lt;=59,"45-59",Table1[[#This Row],[Patient Age]]&lt;=74,"60-74",TRUE,"75+")</f>
        <v>60-74</v>
      </c>
      <c r="P4440" t="str" cm="1">
        <f t="array" ref="P4440">_xlfn.IFS(Table1[[#This Row],[Patient Waittime]]&lt;=15,"0-15",Table1[[#This Row],[Patient Waittime]]&lt;=30,"16-30",Table1[[#This Row],[Patient Waittime]]&lt;=45,"31-45",Table1[[#This Row],[Patient Waittime]]&lt;=60,"46-60",TRUE,"60+")</f>
        <v>0-15</v>
      </c>
      <c r="Q4440">
        <f>--(Table1[[#This Row],[Patient Waittime]]&lt;=30)</f>
        <v>1</v>
      </c>
      <c r="R4440">
        <f>--Table1[[#This Row],[Patient Admission Flag]]</f>
        <v>0</v>
      </c>
      <c r="S4440">
        <f>--AND(Table1[[#This Row],[WithinTarget]]=1,Table1[[#This Row],[Patient Satisfaction Score]]&gt;=7)</f>
        <v>0</v>
      </c>
      <c r="T4440" t="str">
        <f>IF(LEFT(Table1[[#This Row],[Patient Gender]],1)="F","Female","Male")</f>
        <v>Male</v>
      </c>
    </row>
    <row r="4441" spans="1:20" x14ac:dyDescent="0.3">
      <c r="A4441" t="s">
        <v>4545</v>
      </c>
      <c r="B4441" s="1">
        <v>45358.918055555558</v>
      </c>
      <c r="C4441" t="s">
        <v>9</v>
      </c>
      <c r="D4441">
        <v>44</v>
      </c>
      <c r="E4441" t="s">
        <v>19</v>
      </c>
      <c r="F4441" t="s">
        <v>11</v>
      </c>
      <c r="G4441" t="b">
        <v>0</v>
      </c>
      <c r="H4441">
        <v>5</v>
      </c>
      <c r="I4441">
        <v>29</v>
      </c>
      <c r="J4441" t="b">
        <v>0</v>
      </c>
      <c r="K4441">
        <f>YEAR(Table1[[#This Row],[Patient Admission Date]])</f>
        <v>2024</v>
      </c>
      <c r="L4441" t="str">
        <f>TEXT(Table1[[#This Row],[Patient Admission Date]],"mmm")</f>
        <v>Mar</v>
      </c>
      <c r="M4441" t="str">
        <f>TEXT(Table1[[#This Row],[Patient Admission Date]],"ddd")</f>
        <v>Thu</v>
      </c>
      <c r="N4441" t="str">
        <f>TEXT(INT(HOUR(Table1[[#This Row],[Patient Admission Date]])/3)*3,"00")&amp;"-"&amp;TEXT(INT(HOUR(Table1[[#This Row],[Patient Admission Date]])/3)*3+3,"00")</f>
        <v>21-24</v>
      </c>
      <c r="O4441" t="str" cm="1">
        <f t="array" ref="O4441">_xlfn.IFS(Table1[[#This Row],[Patient Age]]&lt;=14,"0-14",Table1[[#This Row],[Patient Age]]&lt;=29,"15-29",Table1[[#This Row],[Patient Age]]&lt;=44,"30-44",Table1[[#This Row],[Patient Age]]&lt;=59,"45-59",Table1[[#This Row],[Patient Age]]&lt;=74,"60-74",TRUE,"75+")</f>
        <v>30-44</v>
      </c>
      <c r="P4441" t="str" cm="1">
        <f t="array" ref="P4441">_xlfn.IFS(Table1[[#This Row],[Patient Waittime]]&lt;=15,"0-15",Table1[[#This Row],[Patient Waittime]]&lt;=30,"16-30",Table1[[#This Row],[Patient Waittime]]&lt;=45,"31-45",Table1[[#This Row],[Patient Waittime]]&lt;=60,"46-60",TRUE,"60+")</f>
        <v>16-30</v>
      </c>
      <c r="Q4441">
        <f>--(Table1[[#This Row],[Patient Waittime]]&lt;=30)</f>
        <v>1</v>
      </c>
      <c r="R4441">
        <f>--Table1[[#This Row],[Patient Admission Flag]]</f>
        <v>0</v>
      </c>
      <c r="S4441">
        <f>--AND(Table1[[#This Row],[WithinTarget]]=1,Table1[[#This Row],[Patient Satisfaction Score]]&gt;=7)</f>
        <v>0</v>
      </c>
      <c r="T4441" t="str">
        <f>IF(LEFT(Table1[[#This Row],[Patient Gender]],1)="F","Female","Male")</f>
        <v>Male</v>
      </c>
    </row>
    <row r="4442" spans="1:20" x14ac:dyDescent="0.3">
      <c r="A4442" t="s">
        <v>4546</v>
      </c>
      <c r="B4442" s="1">
        <v>45519.925694444442</v>
      </c>
      <c r="C4442" t="s">
        <v>9</v>
      </c>
      <c r="D4442">
        <v>44</v>
      </c>
      <c r="E4442" t="s">
        <v>19</v>
      </c>
      <c r="F4442" t="s">
        <v>11</v>
      </c>
      <c r="G4442" t="b">
        <v>0</v>
      </c>
      <c r="H4442">
        <v>6</v>
      </c>
      <c r="I4442">
        <v>33</v>
      </c>
      <c r="J4442" t="b">
        <v>0</v>
      </c>
      <c r="K4442">
        <f>YEAR(Table1[[#This Row],[Patient Admission Date]])</f>
        <v>2024</v>
      </c>
      <c r="L4442" t="str">
        <f>TEXT(Table1[[#This Row],[Patient Admission Date]],"mmm")</f>
        <v>Aug</v>
      </c>
      <c r="M4442" t="str">
        <f>TEXT(Table1[[#This Row],[Patient Admission Date]],"ddd")</f>
        <v>Thu</v>
      </c>
      <c r="N4442" t="str">
        <f>TEXT(INT(HOUR(Table1[[#This Row],[Patient Admission Date]])/3)*3,"00")&amp;"-"&amp;TEXT(INT(HOUR(Table1[[#This Row],[Patient Admission Date]])/3)*3+3,"00")</f>
        <v>21-24</v>
      </c>
      <c r="O4442" t="str" cm="1">
        <f t="array" ref="O4442">_xlfn.IFS(Table1[[#This Row],[Patient Age]]&lt;=14,"0-14",Table1[[#This Row],[Patient Age]]&lt;=29,"15-29",Table1[[#This Row],[Patient Age]]&lt;=44,"30-44",Table1[[#This Row],[Patient Age]]&lt;=59,"45-59",Table1[[#This Row],[Patient Age]]&lt;=74,"60-74",TRUE,"75+")</f>
        <v>30-44</v>
      </c>
      <c r="P4442" t="str" cm="1">
        <f t="array" ref="P4442">_xlfn.IFS(Table1[[#This Row],[Patient Waittime]]&lt;=15,"0-15",Table1[[#This Row],[Patient Waittime]]&lt;=30,"16-30",Table1[[#This Row],[Patient Waittime]]&lt;=45,"31-45",Table1[[#This Row],[Patient Waittime]]&lt;=60,"46-60",TRUE,"60+")</f>
        <v>31-45</v>
      </c>
      <c r="Q4442">
        <f>--(Table1[[#This Row],[Patient Waittime]]&lt;=30)</f>
        <v>0</v>
      </c>
      <c r="R4442">
        <f>--Table1[[#This Row],[Patient Admission Flag]]</f>
        <v>0</v>
      </c>
      <c r="S4442">
        <f>--AND(Table1[[#This Row],[WithinTarget]]=1,Table1[[#This Row],[Patient Satisfaction Score]]&gt;=7)</f>
        <v>0</v>
      </c>
      <c r="T4442" t="str">
        <f>IF(LEFT(Table1[[#This Row],[Patient Gender]],1)="F","Female","Male")</f>
        <v>Male</v>
      </c>
    </row>
    <row r="4443" spans="1:20" x14ac:dyDescent="0.3">
      <c r="A4443" t="s">
        <v>4547</v>
      </c>
      <c r="B4443" s="1">
        <v>45565.706250000003</v>
      </c>
      <c r="C4443" t="s">
        <v>9</v>
      </c>
      <c r="D4443">
        <v>42</v>
      </c>
      <c r="E4443" t="s">
        <v>19</v>
      </c>
      <c r="F4443" t="s">
        <v>11</v>
      </c>
      <c r="G4443" t="b">
        <v>0</v>
      </c>
      <c r="H4443">
        <v>6</v>
      </c>
      <c r="I4443">
        <v>41</v>
      </c>
      <c r="J4443" t="b">
        <v>0</v>
      </c>
      <c r="K4443">
        <f>YEAR(Table1[[#This Row],[Patient Admission Date]])</f>
        <v>2024</v>
      </c>
      <c r="L4443" t="str">
        <f>TEXT(Table1[[#This Row],[Patient Admission Date]],"mmm")</f>
        <v>Sep</v>
      </c>
      <c r="M4443" t="str">
        <f>TEXT(Table1[[#This Row],[Patient Admission Date]],"ddd")</f>
        <v>Mon</v>
      </c>
      <c r="N4443" t="str">
        <f>TEXT(INT(HOUR(Table1[[#This Row],[Patient Admission Date]])/3)*3,"00")&amp;"-"&amp;TEXT(INT(HOUR(Table1[[#This Row],[Patient Admission Date]])/3)*3+3,"00")</f>
        <v>15-18</v>
      </c>
      <c r="O4443" t="str" cm="1">
        <f t="array" ref="O4443">_xlfn.IFS(Table1[[#This Row],[Patient Age]]&lt;=14,"0-14",Table1[[#This Row],[Patient Age]]&lt;=29,"15-29",Table1[[#This Row],[Patient Age]]&lt;=44,"30-44",Table1[[#This Row],[Patient Age]]&lt;=59,"45-59",Table1[[#This Row],[Patient Age]]&lt;=74,"60-74",TRUE,"75+")</f>
        <v>30-44</v>
      </c>
      <c r="P4443" t="str" cm="1">
        <f t="array" ref="P4443">_xlfn.IFS(Table1[[#This Row],[Patient Waittime]]&lt;=15,"0-15",Table1[[#This Row],[Patient Waittime]]&lt;=30,"16-30",Table1[[#This Row],[Patient Waittime]]&lt;=45,"31-45",Table1[[#This Row],[Patient Waittime]]&lt;=60,"46-60",TRUE,"60+")</f>
        <v>31-45</v>
      </c>
      <c r="Q4443">
        <f>--(Table1[[#This Row],[Patient Waittime]]&lt;=30)</f>
        <v>0</v>
      </c>
      <c r="R4443">
        <f>--Table1[[#This Row],[Patient Admission Flag]]</f>
        <v>0</v>
      </c>
      <c r="S4443">
        <f>--AND(Table1[[#This Row],[WithinTarget]]=1,Table1[[#This Row],[Patient Satisfaction Score]]&gt;=7)</f>
        <v>0</v>
      </c>
      <c r="T4443" t="str">
        <f>IF(LEFT(Table1[[#This Row],[Patient Gender]],1)="F","Female","Male")</f>
        <v>Male</v>
      </c>
    </row>
    <row r="4444" spans="1:20" x14ac:dyDescent="0.3">
      <c r="A4444" t="s">
        <v>4548</v>
      </c>
      <c r="B4444" s="1">
        <v>45308.261111111111</v>
      </c>
      <c r="C4444" t="s">
        <v>9</v>
      </c>
      <c r="D4444">
        <v>32</v>
      </c>
      <c r="E4444" t="s">
        <v>19</v>
      </c>
      <c r="F4444" t="s">
        <v>11</v>
      </c>
      <c r="G4444" t="b">
        <v>0</v>
      </c>
      <c r="H4444">
        <v>6</v>
      </c>
      <c r="I4444">
        <v>28</v>
      </c>
      <c r="J4444" t="b">
        <v>0</v>
      </c>
      <c r="K4444">
        <f>YEAR(Table1[[#This Row],[Patient Admission Date]])</f>
        <v>2024</v>
      </c>
      <c r="L4444" t="str">
        <f>TEXT(Table1[[#This Row],[Patient Admission Date]],"mmm")</f>
        <v>Jan</v>
      </c>
      <c r="M4444" t="str">
        <f>TEXT(Table1[[#This Row],[Patient Admission Date]],"ddd")</f>
        <v>Wed</v>
      </c>
      <c r="N4444" t="str">
        <f>TEXT(INT(HOUR(Table1[[#This Row],[Patient Admission Date]])/3)*3,"00")&amp;"-"&amp;TEXT(INT(HOUR(Table1[[#This Row],[Patient Admission Date]])/3)*3+3,"00")</f>
        <v>06-09</v>
      </c>
      <c r="O4444" t="str" cm="1">
        <f t="array" ref="O4444">_xlfn.IFS(Table1[[#This Row],[Patient Age]]&lt;=14,"0-14",Table1[[#This Row],[Patient Age]]&lt;=29,"15-29",Table1[[#This Row],[Patient Age]]&lt;=44,"30-44",Table1[[#This Row],[Patient Age]]&lt;=59,"45-59",Table1[[#This Row],[Patient Age]]&lt;=74,"60-74",TRUE,"75+")</f>
        <v>30-44</v>
      </c>
      <c r="P4444" t="str" cm="1">
        <f t="array" ref="P4444">_xlfn.IFS(Table1[[#This Row],[Patient Waittime]]&lt;=15,"0-15",Table1[[#This Row],[Patient Waittime]]&lt;=30,"16-30",Table1[[#This Row],[Patient Waittime]]&lt;=45,"31-45",Table1[[#This Row],[Patient Waittime]]&lt;=60,"46-60",TRUE,"60+")</f>
        <v>16-30</v>
      </c>
      <c r="Q4444">
        <f>--(Table1[[#This Row],[Patient Waittime]]&lt;=30)</f>
        <v>1</v>
      </c>
      <c r="R4444">
        <f>--Table1[[#This Row],[Patient Admission Flag]]</f>
        <v>0</v>
      </c>
      <c r="S4444">
        <f>--AND(Table1[[#This Row],[WithinTarget]]=1,Table1[[#This Row],[Patient Satisfaction Score]]&gt;=7)</f>
        <v>0</v>
      </c>
      <c r="T4444" t="str">
        <f>IF(LEFT(Table1[[#This Row],[Patient Gender]],1)="F","Female","Male")</f>
        <v>Male</v>
      </c>
    </row>
    <row r="4445" spans="1:20" x14ac:dyDescent="0.3">
      <c r="A4445" t="s">
        <v>4549</v>
      </c>
      <c r="B4445" s="1">
        <v>45186.722916666666</v>
      </c>
      <c r="C4445" t="s">
        <v>9</v>
      </c>
      <c r="D4445">
        <v>2</v>
      </c>
      <c r="E4445" t="s">
        <v>19</v>
      </c>
      <c r="F4445" t="s">
        <v>11</v>
      </c>
      <c r="G4445" t="b">
        <v>0</v>
      </c>
      <c r="H4445">
        <v>6</v>
      </c>
      <c r="I4445">
        <v>55</v>
      </c>
      <c r="J4445" t="b">
        <v>0</v>
      </c>
      <c r="K4445">
        <f>YEAR(Table1[[#This Row],[Patient Admission Date]])</f>
        <v>2023</v>
      </c>
      <c r="L4445" t="str">
        <f>TEXT(Table1[[#This Row],[Patient Admission Date]],"mmm")</f>
        <v>Sep</v>
      </c>
      <c r="M4445" t="str">
        <f>TEXT(Table1[[#This Row],[Patient Admission Date]],"ddd")</f>
        <v>Sun</v>
      </c>
      <c r="N4445" t="str">
        <f>TEXT(INT(HOUR(Table1[[#This Row],[Patient Admission Date]])/3)*3,"00")&amp;"-"&amp;TEXT(INT(HOUR(Table1[[#This Row],[Patient Admission Date]])/3)*3+3,"00")</f>
        <v>15-18</v>
      </c>
      <c r="O4445" t="str" cm="1">
        <f t="array" ref="O4445">_xlfn.IFS(Table1[[#This Row],[Patient Age]]&lt;=14,"0-14",Table1[[#This Row],[Patient Age]]&lt;=29,"15-29",Table1[[#This Row],[Patient Age]]&lt;=44,"30-44",Table1[[#This Row],[Patient Age]]&lt;=59,"45-59",Table1[[#This Row],[Patient Age]]&lt;=74,"60-74",TRUE,"75+")</f>
        <v>0-14</v>
      </c>
      <c r="P4445" t="str" cm="1">
        <f t="array" ref="P4445">_xlfn.IFS(Table1[[#This Row],[Patient Waittime]]&lt;=15,"0-15",Table1[[#This Row],[Patient Waittime]]&lt;=30,"16-30",Table1[[#This Row],[Patient Waittime]]&lt;=45,"31-45",Table1[[#This Row],[Patient Waittime]]&lt;=60,"46-60",TRUE,"60+")</f>
        <v>46-60</v>
      </c>
      <c r="Q4445">
        <f>--(Table1[[#This Row],[Patient Waittime]]&lt;=30)</f>
        <v>0</v>
      </c>
      <c r="R4445">
        <f>--Table1[[#This Row],[Patient Admission Flag]]</f>
        <v>0</v>
      </c>
      <c r="S4445">
        <f>--AND(Table1[[#This Row],[WithinTarget]]=1,Table1[[#This Row],[Patient Satisfaction Score]]&gt;=7)</f>
        <v>0</v>
      </c>
      <c r="T4445" t="str">
        <f>IF(LEFT(Table1[[#This Row],[Patient Gender]],1)="F","Female","Male")</f>
        <v>Male</v>
      </c>
    </row>
    <row r="4446" spans="1:20" x14ac:dyDescent="0.3">
      <c r="A4446" t="s">
        <v>4550</v>
      </c>
      <c r="B4446" s="1">
        <v>45245.507638888892</v>
      </c>
      <c r="C4446" t="s">
        <v>9</v>
      </c>
      <c r="D4446">
        <v>20</v>
      </c>
      <c r="E4446" t="s">
        <v>19</v>
      </c>
      <c r="F4446" t="s">
        <v>11</v>
      </c>
      <c r="G4446" t="b">
        <v>0</v>
      </c>
      <c r="H4446">
        <v>6</v>
      </c>
      <c r="I4446">
        <v>31</v>
      </c>
      <c r="J4446" t="b">
        <v>0</v>
      </c>
      <c r="K4446">
        <f>YEAR(Table1[[#This Row],[Patient Admission Date]])</f>
        <v>2023</v>
      </c>
      <c r="L4446" t="str">
        <f>TEXT(Table1[[#This Row],[Patient Admission Date]],"mmm")</f>
        <v>Nov</v>
      </c>
      <c r="M4446" t="str">
        <f>TEXT(Table1[[#This Row],[Patient Admission Date]],"ddd")</f>
        <v>Wed</v>
      </c>
      <c r="N4446" t="str">
        <f>TEXT(INT(HOUR(Table1[[#This Row],[Patient Admission Date]])/3)*3,"00")&amp;"-"&amp;TEXT(INT(HOUR(Table1[[#This Row],[Patient Admission Date]])/3)*3+3,"00")</f>
        <v>12-15</v>
      </c>
      <c r="O4446" t="str" cm="1">
        <f t="array" ref="O4446">_xlfn.IFS(Table1[[#This Row],[Patient Age]]&lt;=14,"0-14",Table1[[#This Row],[Patient Age]]&lt;=29,"15-29",Table1[[#This Row],[Patient Age]]&lt;=44,"30-44",Table1[[#This Row],[Patient Age]]&lt;=59,"45-59",Table1[[#This Row],[Patient Age]]&lt;=74,"60-74",TRUE,"75+")</f>
        <v>15-29</v>
      </c>
      <c r="P4446" t="str" cm="1">
        <f t="array" ref="P4446">_xlfn.IFS(Table1[[#This Row],[Patient Waittime]]&lt;=15,"0-15",Table1[[#This Row],[Patient Waittime]]&lt;=30,"16-30",Table1[[#This Row],[Patient Waittime]]&lt;=45,"31-45",Table1[[#This Row],[Patient Waittime]]&lt;=60,"46-60",TRUE,"60+")</f>
        <v>31-45</v>
      </c>
      <c r="Q4446">
        <f>--(Table1[[#This Row],[Patient Waittime]]&lt;=30)</f>
        <v>0</v>
      </c>
      <c r="R4446">
        <f>--Table1[[#This Row],[Patient Admission Flag]]</f>
        <v>0</v>
      </c>
      <c r="S4446">
        <f>--AND(Table1[[#This Row],[WithinTarget]]=1,Table1[[#This Row],[Patient Satisfaction Score]]&gt;=7)</f>
        <v>0</v>
      </c>
      <c r="T4446" t="str">
        <f>IF(LEFT(Table1[[#This Row],[Patient Gender]],1)="F","Female","Male")</f>
        <v>Male</v>
      </c>
    </row>
    <row r="4447" spans="1:20" x14ac:dyDescent="0.3">
      <c r="A4447" t="s">
        <v>4551</v>
      </c>
      <c r="B4447" s="1">
        <v>45426.559027777781</v>
      </c>
      <c r="C4447" t="s">
        <v>9</v>
      </c>
      <c r="D4447">
        <v>58</v>
      </c>
      <c r="E4447" t="s">
        <v>19</v>
      </c>
      <c r="F4447" t="s">
        <v>11</v>
      </c>
      <c r="G4447" t="b">
        <v>0</v>
      </c>
      <c r="H4447">
        <v>7</v>
      </c>
      <c r="I4447">
        <v>10</v>
      </c>
      <c r="J4447" t="b">
        <v>0</v>
      </c>
      <c r="K4447">
        <f>YEAR(Table1[[#This Row],[Patient Admission Date]])</f>
        <v>2024</v>
      </c>
      <c r="L4447" t="str">
        <f>TEXT(Table1[[#This Row],[Patient Admission Date]],"mmm")</f>
        <v>May</v>
      </c>
      <c r="M4447" t="str">
        <f>TEXT(Table1[[#This Row],[Patient Admission Date]],"ddd")</f>
        <v>Tue</v>
      </c>
      <c r="N4447" t="str">
        <f>TEXT(INT(HOUR(Table1[[#This Row],[Patient Admission Date]])/3)*3,"00")&amp;"-"&amp;TEXT(INT(HOUR(Table1[[#This Row],[Patient Admission Date]])/3)*3+3,"00")</f>
        <v>12-15</v>
      </c>
      <c r="O4447" t="str" cm="1">
        <f t="array" ref="O4447">_xlfn.IFS(Table1[[#This Row],[Patient Age]]&lt;=14,"0-14",Table1[[#This Row],[Patient Age]]&lt;=29,"15-29",Table1[[#This Row],[Patient Age]]&lt;=44,"30-44",Table1[[#This Row],[Patient Age]]&lt;=59,"45-59",Table1[[#This Row],[Patient Age]]&lt;=74,"60-74",TRUE,"75+")</f>
        <v>45-59</v>
      </c>
      <c r="P4447" t="str" cm="1">
        <f t="array" ref="P4447">_xlfn.IFS(Table1[[#This Row],[Patient Waittime]]&lt;=15,"0-15",Table1[[#This Row],[Patient Waittime]]&lt;=30,"16-30",Table1[[#This Row],[Patient Waittime]]&lt;=45,"31-45",Table1[[#This Row],[Patient Waittime]]&lt;=60,"46-60",TRUE,"60+")</f>
        <v>0-15</v>
      </c>
      <c r="Q4447">
        <f>--(Table1[[#This Row],[Patient Waittime]]&lt;=30)</f>
        <v>1</v>
      </c>
      <c r="R4447">
        <f>--Table1[[#This Row],[Patient Admission Flag]]</f>
        <v>0</v>
      </c>
      <c r="S4447">
        <f>--AND(Table1[[#This Row],[WithinTarget]]=1,Table1[[#This Row],[Patient Satisfaction Score]]&gt;=7)</f>
        <v>1</v>
      </c>
      <c r="T4447" t="str">
        <f>IF(LEFT(Table1[[#This Row],[Patient Gender]],1)="F","Female","Male")</f>
        <v>Male</v>
      </c>
    </row>
    <row r="4448" spans="1:20" x14ac:dyDescent="0.3">
      <c r="A4448" t="s">
        <v>4552</v>
      </c>
      <c r="B4448" s="1">
        <v>45323.695138888892</v>
      </c>
      <c r="C4448" t="s">
        <v>9</v>
      </c>
      <c r="D4448">
        <v>15</v>
      </c>
      <c r="E4448" t="s">
        <v>19</v>
      </c>
      <c r="F4448" t="s">
        <v>11</v>
      </c>
      <c r="G4448" t="b">
        <v>0</v>
      </c>
      <c r="H4448">
        <v>7</v>
      </c>
      <c r="I4448">
        <v>37</v>
      </c>
      <c r="J4448" t="b">
        <v>0</v>
      </c>
      <c r="K4448">
        <f>YEAR(Table1[[#This Row],[Patient Admission Date]])</f>
        <v>2024</v>
      </c>
      <c r="L4448" t="str">
        <f>TEXT(Table1[[#This Row],[Patient Admission Date]],"mmm")</f>
        <v>Feb</v>
      </c>
      <c r="M4448" t="str">
        <f>TEXT(Table1[[#This Row],[Patient Admission Date]],"ddd")</f>
        <v>Thu</v>
      </c>
      <c r="N4448" t="str">
        <f>TEXT(INT(HOUR(Table1[[#This Row],[Patient Admission Date]])/3)*3,"00")&amp;"-"&amp;TEXT(INT(HOUR(Table1[[#This Row],[Patient Admission Date]])/3)*3+3,"00")</f>
        <v>15-18</v>
      </c>
      <c r="O4448" t="str" cm="1">
        <f t="array" ref="O4448">_xlfn.IFS(Table1[[#This Row],[Patient Age]]&lt;=14,"0-14",Table1[[#This Row],[Patient Age]]&lt;=29,"15-29",Table1[[#This Row],[Patient Age]]&lt;=44,"30-44",Table1[[#This Row],[Patient Age]]&lt;=59,"45-59",Table1[[#This Row],[Patient Age]]&lt;=74,"60-74",TRUE,"75+")</f>
        <v>15-29</v>
      </c>
      <c r="P4448" t="str" cm="1">
        <f t="array" ref="P4448">_xlfn.IFS(Table1[[#This Row],[Patient Waittime]]&lt;=15,"0-15",Table1[[#This Row],[Patient Waittime]]&lt;=30,"16-30",Table1[[#This Row],[Patient Waittime]]&lt;=45,"31-45",Table1[[#This Row],[Patient Waittime]]&lt;=60,"46-60",TRUE,"60+")</f>
        <v>31-45</v>
      </c>
      <c r="Q4448">
        <f>--(Table1[[#This Row],[Patient Waittime]]&lt;=30)</f>
        <v>0</v>
      </c>
      <c r="R4448">
        <f>--Table1[[#This Row],[Patient Admission Flag]]</f>
        <v>0</v>
      </c>
      <c r="S4448">
        <f>--AND(Table1[[#This Row],[WithinTarget]]=1,Table1[[#This Row],[Patient Satisfaction Score]]&gt;=7)</f>
        <v>0</v>
      </c>
      <c r="T4448" t="str">
        <f>IF(LEFT(Table1[[#This Row],[Patient Gender]],1)="F","Female","Male")</f>
        <v>Male</v>
      </c>
    </row>
    <row r="4449" spans="1:20" x14ac:dyDescent="0.3">
      <c r="A4449" t="s">
        <v>4553</v>
      </c>
      <c r="B4449" s="1">
        <v>45275.615277777775</v>
      </c>
      <c r="C4449" t="s">
        <v>9</v>
      </c>
      <c r="D4449">
        <v>71</v>
      </c>
      <c r="E4449" t="s">
        <v>19</v>
      </c>
      <c r="F4449" t="s">
        <v>11</v>
      </c>
      <c r="G4449" t="b">
        <v>0</v>
      </c>
      <c r="H4449">
        <v>7</v>
      </c>
      <c r="I4449">
        <v>15</v>
      </c>
      <c r="J4449" t="b">
        <v>0</v>
      </c>
      <c r="K4449">
        <f>YEAR(Table1[[#This Row],[Patient Admission Date]])</f>
        <v>2023</v>
      </c>
      <c r="L4449" t="str">
        <f>TEXT(Table1[[#This Row],[Patient Admission Date]],"mmm")</f>
        <v>Dec</v>
      </c>
      <c r="M4449" t="str">
        <f>TEXT(Table1[[#This Row],[Patient Admission Date]],"ddd")</f>
        <v>Fri</v>
      </c>
      <c r="N4449" t="str">
        <f>TEXT(INT(HOUR(Table1[[#This Row],[Patient Admission Date]])/3)*3,"00")&amp;"-"&amp;TEXT(INT(HOUR(Table1[[#This Row],[Patient Admission Date]])/3)*3+3,"00")</f>
        <v>12-15</v>
      </c>
      <c r="O4449" t="str" cm="1">
        <f t="array" ref="O4449">_xlfn.IFS(Table1[[#This Row],[Patient Age]]&lt;=14,"0-14",Table1[[#This Row],[Patient Age]]&lt;=29,"15-29",Table1[[#This Row],[Patient Age]]&lt;=44,"30-44",Table1[[#This Row],[Patient Age]]&lt;=59,"45-59",Table1[[#This Row],[Patient Age]]&lt;=74,"60-74",TRUE,"75+")</f>
        <v>60-74</v>
      </c>
      <c r="P4449" t="str" cm="1">
        <f t="array" ref="P4449">_xlfn.IFS(Table1[[#This Row],[Patient Waittime]]&lt;=15,"0-15",Table1[[#This Row],[Patient Waittime]]&lt;=30,"16-30",Table1[[#This Row],[Patient Waittime]]&lt;=45,"31-45",Table1[[#This Row],[Patient Waittime]]&lt;=60,"46-60",TRUE,"60+")</f>
        <v>0-15</v>
      </c>
      <c r="Q4449">
        <f>--(Table1[[#This Row],[Patient Waittime]]&lt;=30)</f>
        <v>1</v>
      </c>
      <c r="R4449">
        <f>--Table1[[#This Row],[Patient Admission Flag]]</f>
        <v>0</v>
      </c>
      <c r="S4449">
        <f>--AND(Table1[[#This Row],[WithinTarget]]=1,Table1[[#This Row],[Patient Satisfaction Score]]&gt;=7)</f>
        <v>1</v>
      </c>
      <c r="T4449" t="str">
        <f>IF(LEFT(Table1[[#This Row],[Patient Gender]],1)="F","Female","Male")</f>
        <v>Male</v>
      </c>
    </row>
    <row r="4450" spans="1:20" x14ac:dyDescent="0.3">
      <c r="A4450" t="s">
        <v>4554</v>
      </c>
      <c r="B4450" s="1">
        <v>45120.961805555555</v>
      </c>
      <c r="C4450" t="s">
        <v>9</v>
      </c>
      <c r="D4450">
        <v>77</v>
      </c>
      <c r="E4450" t="s">
        <v>19</v>
      </c>
      <c r="F4450" t="s">
        <v>11</v>
      </c>
      <c r="G4450" t="b">
        <v>0</v>
      </c>
      <c r="H4450">
        <v>7</v>
      </c>
      <c r="I4450">
        <v>29</v>
      </c>
      <c r="J4450" t="b">
        <v>0</v>
      </c>
      <c r="K4450">
        <f>YEAR(Table1[[#This Row],[Patient Admission Date]])</f>
        <v>2023</v>
      </c>
      <c r="L4450" t="str">
        <f>TEXT(Table1[[#This Row],[Patient Admission Date]],"mmm")</f>
        <v>Jul</v>
      </c>
      <c r="M4450" t="str">
        <f>TEXT(Table1[[#This Row],[Patient Admission Date]],"ddd")</f>
        <v>Thu</v>
      </c>
      <c r="N4450" t="str">
        <f>TEXT(INT(HOUR(Table1[[#This Row],[Patient Admission Date]])/3)*3,"00")&amp;"-"&amp;TEXT(INT(HOUR(Table1[[#This Row],[Patient Admission Date]])/3)*3+3,"00")</f>
        <v>21-24</v>
      </c>
      <c r="O4450" t="str" cm="1">
        <f t="array" ref="O4450">_xlfn.IFS(Table1[[#This Row],[Patient Age]]&lt;=14,"0-14",Table1[[#This Row],[Patient Age]]&lt;=29,"15-29",Table1[[#This Row],[Patient Age]]&lt;=44,"30-44",Table1[[#This Row],[Patient Age]]&lt;=59,"45-59",Table1[[#This Row],[Patient Age]]&lt;=74,"60-74",TRUE,"75+")</f>
        <v>75+</v>
      </c>
      <c r="P4450" t="str" cm="1">
        <f t="array" ref="P4450">_xlfn.IFS(Table1[[#This Row],[Patient Waittime]]&lt;=15,"0-15",Table1[[#This Row],[Patient Waittime]]&lt;=30,"16-30",Table1[[#This Row],[Patient Waittime]]&lt;=45,"31-45",Table1[[#This Row],[Patient Waittime]]&lt;=60,"46-60",TRUE,"60+")</f>
        <v>16-30</v>
      </c>
      <c r="Q4450">
        <f>--(Table1[[#This Row],[Patient Waittime]]&lt;=30)</f>
        <v>1</v>
      </c>
      <c r="R4450">
        <f>--Table1[[#This Row],[Patient Admission Flag]]</f>
        <v>0</v>
      </c>
      <c r="S4450">
        <f>--AND(Table1[[#This Row],[WithinTarget]]=1,Table1[[#This Row],[Patient Satisfaction Score]]&gt;=7)</f>
        <v>1</v>
      </c>
      <c r="T4450" t="str">
        <f>IF(LEFT(Table1[[#This Row],[Patient Gender]],1)="F","Female","Male")</f>
        <v>Male</v>
      </c>
    </row>
    <row r="4451" spans="1:20" x14ac:dyDescent="0.3">
      <c r="A4451" t="s">
        <v>4555</v>
      </c>
      <c r="B4451" s="1">
        <v>45142.058333333334</v>
      </c>
      <c r="C4451" t="s">
        <v>9</v>
      </c>
      <c r="D4451">
        <v>15</v>
      </c>
      <c r="E4451" t="s">
        <v>19</v>
      </c>
      <c r="F4451" t="s">
        <v>11</v>
      </c>
      <c r="G4451" t="b">
        <v>0</v>
      </c>
      <c r="H4451">
        <v>7</v>
      </c>
      <c r="I4451">
        <v>55</v>
      </c>
      <c r="J4451" t="b">
        <v>0</v>
      </c>
      <c r="K4451">
        <f>YEAR(Table1[[#This Row],[Patient Admission Date]])</f>
        <v>2023</v>
      </c>
      <c r="L4451" t="str">
        <f>TEXT(Table1[[#This Row],[Patient Admission Date]],"mmm")</f>
        <v>Aug</v>
      </c>
      <c r="M4451" t="str">
        <f>TEXT(Table1[[#This Row],[Patient Admission Date]],"ddd")</f>
        <v>Fri</v>
      </c>
      <c r="N4451" t="str">
        <f>TEXT(INT(HOUR(Table1[[#This Row],[Patient Admission Date]])/3)*3,"00")&amp;"-"&amp;TEXT(INT(HOUR(Table1[[#This Row],[Patient Admission Date]])/3)*3+3,"00")</f>
        <v>00-03</v>
      </c>
      <c r="O4451" t="str" cm="1">
        <f t="array" ref="O4451">_xlfn.IFS(Table1[[#This Row],[Patient Age]]&lt;=14,"0-14",Table1[[#This Row],[Patient Age]]&lt;=29,"15-29",Table1[[#This Row],[Patient Age]]&lt;=44,"30-44",Table1[[#This Row],[Patient Age]]&lt;=59,"45-59",Table1[[#This Row],[Patient Age]]&lt;=74,"60-74",TRUE,"75+")</f>
        <v>15-29</v>
      </c>
      <c r="P4451" t="str" cm="1">
        <f t="array" ref="P4451">_xlfn.IFS(Table1[[#This Row],[Patient Waittime]]&lt;=15,"0-15",Table1[[#This Row],[Patient Waittime]]&lt;=30,"16-30",Table1[[#This Row],[Patient Waittime]]&lt;=45,"31-45",Table1[[#This Row],[Patient Waittime]]&lt;=60,"46-60",TRUE,"60+")</f>
        <v>46-60</v>
      </c>
      <c r="Q4451">
        <f>--(Table1[[#This Row],[Patient Waittime]]&lt;=30)</f>
        <v>0</v>
      </c>
      <c r="R4451">
        <f>--Table1[[#This Row],[Patient Admission Flag]]</f>
        <v>0</v>
      </c>
      <c r="S4451">
        <f>--AND(Table1[[#This Row],[WithinTarget]]=1,Table1[[#This Row],[Patient Satisfaction Score]]&gt;=7)</f>
        <v>0</v>
      </c>
      <c r="T4451" t="str">
        <f>IF(LEFT(Table1[[#This Row],[Patient Gender]],1)="F","Female","Male")</f>
        <v>Male</v>
      </c>
    </row>
    <row r="4452" spans="1:20" x14ac:dyDescent="0.3">
      <c r="A4452" t="s">
        <v>4556</v>
      </c>
      <c r="B4452" s="1">
        <v>45297.350694444445</v>
      </c>
      <c r="C4452" t="s">
        <v>9</v>
      </c>
      <c r="D4452">
        <v>28</v>
      </c>
      <c r="E4452" t="s">
        <v>19</v>
      </c>
      <c r="F4452" t="s">
        <v>11</v>
      </c>
      <c r="G4452" t="b">
        <v>0</v>
      </c>
      <c r="H4452">
        <v>7</v>
      </c>
      <c r="I4452">
        <v>60</v>
      </c>
      <c r="J4452" t="b">
        <v>0</v>
      </c>
      <c r="K4452">
        <f>YEAR(Table1[[#This Row],[Patient Admission Date]])</f>
        <v>2024</v>
      </c>
      <c r="L4452" t="str">
        <f>TEXT(Table1[[#This Row],[Patient Admission Date]],"mmm")</f>
        <v>Jan</v>
      </c>
      <c r="M4452" t="str">
        <f>TEXT(Table1[[#This Row],[Patient Admission Date]],"ddd")</f>
        <v>Sat</v>
      </c>
      <c r="N4452" t="str">
        <f>TEXT(INT(HOUR(Table1[[#This Row],[Patient Admission Date]])/3)*3,"00")&amp;"-"&amp;TEXT(INT(HOUR(Table1[[#This Row],[Patient Admission Date]])/3)*3+3,"00")</f>
        <v>06-09</v>
      </c>
      <c r="O4452" t="str" cm="1">
        <f t="array" ref="O4452">_xlfn.IFS(Table1[[#This Row],[Patient Age]]&lt;=14,"0-14",Table1[[#This Row],[Patient Age]]&lt;=29,"15-29",Table1[[#This Row],[Patient Age]]&lt;=44,"30-44",Table1[[#This Row],[Patient Age]]&lt;=59,"45-59",Table1[[#This Row],[Patient Age]]&lt;=74,"60-74",TRUE,"75+")</f>
        <v>15-29</v>
      </c>
      <c r="P4452" t="str" cm="1">
        <f t="array" ref="P4452">_xlfn.IFS(Table1[[#This Row],[Patient Waittime]]&lt;=15,"0-15",Table1[[#This Row],[Patient Waittime]]&lt;=30,"16-30",Table1[[#This Row],[Patient Waittime]]&lt;=45,"31-45",Table1[[#This Row],[Patient Waittime]]&lt;=60,"46-60",TRUE,"60+")</f>
        <v>46-60</v>
      </c>
      <c r="Q4452">
        <f>--(Table1[[#This Row],[Patient Waittime]]&lt;=30)</f>
        <v>0</v>
      </c>
      <c r="R4452">
        <f>--Table1[[#This Row],[Patient Admission Flag]]</f>
        <v>0</v>
      </c>
      <c r="S4452">
        <f>--AND(Table1[[#This Row],[WithinTarget]]=1,Table1[[#This Row],[Patient Satisfaction Score]]&gt;=7)</f>
        <v>0</v>
      </c>
      <c r="T4452" t="str">
        <f>IF(LEFT(Table1[[#This Row],[Patient Gender]],1)="F","Female","Male")</f>
        <v>Male</v>
      </c>
    </row>
    <row r="4453" spans="1:20" x14ac:dyDescent="0.3">
      <c r="A4453" t="s">
        <v>4557</v>
      </c>
      <c r="B4453" s="1">
        <v>45301.64166666667</v>
      </c>
      <c r="C4453" t="s">
        <v>9</v>
      </c>
      <c r="D4453">
        <v>17</v>
      </c>
      <c r="E4453" t="s">
        <v>19</v>
      </c>
      <c r="F4453" t="s">
        <v>11</v>
      </c>
      <c r="G4453" t="b">
        <v>0</v>
      </c>
      <c r="H4453">
        <v>8</v>
      </c>
      <c r="I4453">
        <v>47</v>
      </c>
      <c r="J4453" t="b">
        <v>0</v>
      </c>
      <c r="K4453">
        <f>YEAR(Table1[[#This Row],[Patient Admission Date]])</f>
        <v>2024</v>
      </c>
      <c r="L4453" t="str">
        <f>TEXT(Table1[[#This Row],[Patient Admission Date]],"mmm")</f>
        <v>Jan</v>
      </c>
      <c r="M4453" t="str">
        <f>TEXT(Table1[[#This Row],[Patient Admission Date]],"ddd")</f>
        <v>Wed</v>
      </c>
      <c r="N4453" t="str">
        <f>TEXT(INT(HOUR(Table1[[#This Row],[Patient Admission Date]])/3)*3,"00")&amp;"-"&amp;TEXT(INT(HOUR(Table1[[#This Row],[Patient Admission Date]])/3)*3+3,"00")</f>
        <v>15-18</v>
      </c>
      <c r="O4453" t="str" cm="1">
        <f t="array" ref="O4453">_xlfn.IFS(Table1[[#This Row],[Patient Age]]&lt;=14,"0-14",Table1[[#This Row],[Patient Age]]&lt;=29,"15-29",Table1[[#This Row],[Patient Age]]&lt;=44,"30-44",Table1[[#This Row],[Patient Age]]&lt;=59,"45-59",Table1[[#This Row],[Patient Age]]&lt;=74,"60-74",TRUE,"75+")</f>
        <v>15-29</v>
      </c>
      <c r="P4453" t="str" cm="1">
        <f t="array" ref="P4453">_xlfn.IFS(Table1[[#This Row],[Patient Waittime]]&lt;=15,"0-15",Table1[[#This Row],[Patient Waittime]]&lt;=30,"16-30",Table1[[#This Row],[Patient Waittime]]&lt;=45,"31-45",Table1[[#This Row],[Patient Waittime]]&lt;=60,"46-60",TRUE,"60+")</f>
        <v>46-60</v>
      </c>
      <c r="Q4453">
        <f>--(Table1[[#This Row],[Patient Waittime]]&lt;=30)</f>
        <v>0</v>
      </c>
      <c r="R4453">
        <f>--Table1[[#This Row],[Patient Admission Flag]]</f>
        <v>0</v>
      </c>
      <c r="S4453">
        <f>--AND(Table1[[#This Row],[WithinTarget]]=1,Table1[[#This Row],[Patient Satisfaction Score]]&gt;=7)</f>
        <v>0</v>
      </c>
      <c r="T4453" t="str">
        <f>IF(LEFT(Table1[[#This Row],[Patient Gender]],1)="F","Female","Male")</f>
        <v>Male</v>
      </c>
    </row>
    <row r="4454" spans="1:20" x14ac:dyDescent="0.3">
      <c r="A4454" t="s">
        <v>4558</v>
      </c>
      <c r="B4454" s="1">
        <v>45380.679861111108</v>
      </c>
      <c r="C4454" t="s">
        <v>9</v>
      </c>
      <c r="D4454">
        <v>52</v>
      </c>
      <c r="E4454" t="s">
        <v>19</v>
      </c>
      <c r="F4454" t="s">
        <v>11</v>
      </c>
      <c r="G4454" t="b">
        <v>0</v>
      </c>
      <c r="H4454">
        <v>8</v>
      </c>
      <c r="I4454">
        <v>17</v>
      </c>
      <c r="J4454" t="b">
        <v>0</v>
      </c>
      <c r="K4454">
        <f>YEAR(Table1[[#This Row],[Patient Admission Date]])</f>
        <v>2024</v>
      </c>
      <c r="L4454" t="str">
        <f>TEXT(Table1[[#This Row],[Patient Admission Date]],"mmm")</f>
        <v>Mar</v>
      </c>
      <c r="M4454" t="str">
        <f>TEXT(Table1[[#This Row],[Patient Admission Date]],"ddd")</f>
        <v>Fri</v>
      </c>
      <c r="N4454" t="str">
        <f>TEXT(INT(HOUR(Table1[[#This Row],[Patient Admission Date]])/3)*3,"00")&amp;"-"&amp;TEXT(INT(HOUR(Table1[[#This Row],[Patient Admission Date]])/3)*3+3,"00")</f>
        <v>15-18</v>
      </c>
      <c r="O4454" t="str" cm="1">
        <f t="array" ref="O4454">_xlfn.IFS(Table1[[#This Row],[Patient Age]]&lt;=14,"0-14",Table1[[#This Row],[Patient Age]]&lt;=29,"15-29",Table1[[#This Row],[Patient Age]]&lt;=44,"30-44",Table1[[#This Row],[Patient Age]]&lt;=59,"45-59",Table1[[#This Row],[Patient Age]]&lt;=74,"60-74",TRUE,"75+")</f>
        <v>45-59</v>
      </c>
      <c r="P4454" t="str" cm="1">
        <f t="array" ref="P4454">_xlfn.IFS(Table1[[#This Row],[Patient Waittime]]&lt;=15,"0-15",Table1[[#This Row],[Patient Waittime]]&lt;=30,"16-30",Table1[[#This Row],[Patient Waittime]]&lt;=45,"31-45",Table1[[#This Row],[Patient Waittime]]&lt;=60,"46-60",TRUE,"60+")</f>
        <v>16-30</v>
      </c>
      <c r="Q4454">
        <f>--(Table1[[#This Row],[Patient Waittime]]&lt;=30)</f>
        <v>1</v>
      </c>
      <c r="R4454">
        <f>--Table1[[#This Row],[Patient Admission Flag]]</f>
        <v>0</v>
      </c>
      <c r="S4454">
        <f>--AND(Table1[[#This Row],[WithinTarget]]=1,Table1[[#This Row],[Patient Satisfaction Score]]&gt;=7)</f>
        <v>1</v>
      </c>
      <c r="T4454" t="str">
        <f>IF(LEFT(Table1[[#This Row],[Patient Gender]],1)="F","Female","Male")</f>
        <v>Male</v>
      </c>
    </row>
    <row r="4455" spans="1:20" x14ac:dyDescent="0.3">
      <c r="A4455" t="s">
        <v>4559</v>
      </c>
      <c r="B4455" s="1">
        <v>45480.272222222222</v>
      </c>
      <c r="C4455" t="s">
        <v>9</v>
      </c>
      <c r="D4455">
        <v>56</v>
      </c>
      <c r="E4455" t="s">
        <v>19</v>
      </c>
      <c r="F4455" t="s">
        <v>11</v>
      </c>
      <c r="G4455" t="b">
        <v>0</v>
      </c>
      <c r="H4455">
        <v>8</v>
      </c>
      <c r="I4455">
        <v>13</v>
      </c>
      <c r="J4455" t="b">
        <v>0</v>
      </c>
      <c r="K4455">
        <f>YEAR(Table1[[#This Row],[Patient Admission Date]])</f>
        <v>2024</v>
      </c>
      <c r="L4455" t="str">
        <f>TEXT(Table1[[#This Row],[Patient Admission Date]],"mmm")</f>
        <v>Jul</v>
      </c>
      <c r="M4455" t="str">
        <f>TEXT(Table1[[#This Row],[Patient Admission Date]],"ddd")</f>
        <v>Sun</v>
      </c>
      <c r="N4455" t="str">
        <f>TEXT(INT(HOUR(Table1[[#This Row],[Patient Admission Date]])/3)*3,"00")&amp;"-"&amp;TEXT(INT(HOUR(Table1[[#This Row],[Patient Admission Date]])/3)*3+3,"00")</f>
        <v>06-09</v>
      </c>
      <c r="O4455" t="str" cm="1">
        <f t="array" ref="O4455">_xlfn.IFS(Table1[[#This Row],[Patient Age]]&lt;=14,"0-14",Table1[[#This Row],[Patient Age]]&lt;=29,"15-29",Table1[[#This Row],[Patient Age]]&lt;=44,"30-44",Table1[[#This Row],[Patient Age]]&lt;=59,"45-59",Table1[[#This Row],[Patient Age]]&lt;=74,"60-74",TRUE,"75+")</f>
        <v>45-59</v>
      </c>
      <c r="P4455" t="str" cm="1">
        <f t="array" ref="P4455">_xlfn.IFS(Table1[[#This Row],[Patient Waittime]]&lt;=15,"0-15",Table1[[#This Row],[Patient Waittime]]&lt;=30,"16-30",Table1[[#This Row],[Patient Waittime]]&lt;=45,"31-45",Table1[[#This Row],[Patient Waittime]]&lt;=60,"46-60",TRUE,"60+")</f>
        <v>0-15</v>
      </c>
      <c r="Q4455">
        <f>--(Table1[[#This Row],[Patient Waittime]]&lt;=30)</f>
        <v>1</v>
      </c>
      <c r="R4455">
        <f>--Table1[[#This Row],[Patient Admission Flag]]</f>
        <v>0</v>
      </c>
      <c r="S4455">
        <f>--AND(Table1[[#This Row],[WithinTarget]]=1,Table1[[#This Row],[Patient Satisfaction Score]]&gt;=7)</f>
        <v>1</v>
      </c>
      <c r="T4455" t="str">
        <f>IF(LEFT(Table1[[#This Row],[Patient Gender]],1)="F","Female","Male")</f>
        <v>Male</v>
      </c>
    </row>
    <row r="4456" spans="1:20" x14ac:dyDescent="0.3">
      <c r="A4456" t="s">
        <v>4560</v>
      </c>
      <c r="B4456" s="1">
        <v>45026.193055555559</v>
      </c>
      <c r="C4456" t="s">
        <v>9</v>
      </c>
      <c r="D4456">
        <v>52</v>
      </c>
      <c r="E4456" t="s">
        <v>19</v>
      </c>
      <c r="F4456" t="s">
        <v>11</v>
      </c>
      <c r="G4456" t="b">
        <v>0</v>
      </c>
      <c r="H4456">
        <v>9</v>
      </c>
      <c r="I4456">
        <v>30</v>
      </c>
      <c r="J4456" t="b">
        <v>0</v>
      </c>
      <c r="K4456">
        <f>YEAR(Table1[[#This Row],[Patient Admission Date]])</f>
        <v>2023</v>
      </c>
      <c r="L4456" t="str">
        <f>TEXT(Table1[[#This Row],[Patient Admission Date]],"mmm")</f>
        <v>Apr</v>
      </c>
      <c r="M4456" t="str">
        <f>TEXT(Table1[[#This Row],[Patient Admission Date]],"ddd")</f>
        <v>Mon</v>
      </c>
      <c r="N4456" t="str">
        <f>TEXT(INT(HOUR(Table1[[#This Row],[Patient Admission Date]])/3)*3,"00")&amp;"-"&amp;TEXT(INT(HOUR(Table1[[#This Row],[Patient Admission Date]])/3)*3+3,"00")</f>
        <v>03-06</v>
      </c>
      <c r="O4456" t="str" cm="1">
        <f t="array" ref="O4456">_xlfn.IFS(Table1[[#This Row],[Patient Age]]&lt;=14,"0-14",Table1[[#This Row],[Patient Age]]&lt;=29,"15-29",Table1[[#This Row],[Patient Age]]&lt;=44,"30-44",Table1[[#This Row],[Patient Age]]&lt;=59,"45-59",Table1[[#This Row],[Patient Age]]&lt;=74,"60-74",TRUE,"75+")</f>
        <v>45-59</v>
      </c>
      <c r="P4456" t="str" cm="1">
        <f t="array" ref="P4456">_xlfn.IFS(Table1[[#This Row],[Patient Waittime]]&lt;=15,"0-15",Table1[[#This Row],[Patient Waittime]]&lt;=30,"16-30",Table1[[#This Row],[Patient Waittime]]&lt;=45,"31-45",Table1[[#This Row],[Patient Waittime]]&lt;=60,"46-60",TRUE,"60+")</f>
        <v>16-30</v>
      </c>
      <c r="Q4456">
        <f>--(Table1[[#This Row],[Patient Waittime]]&lt;=30)</f>
        <v>1</v>
      </c>
      <c r="R4456">
        <f>--Table1[[#This Row],[Patient Admission Flag]]</f>
        <v>0</v>
      </c>
      <c r="S4456">
        <f>--AND(Table1[[#This Row],[WithinTarget]]=1,Table1[[#This Row],[Patient Satisfaction Score]]&gt;=7)</f>
        <v>1</v>
      </c>
      <c r="T4456" t="str">
        <f>IF(LEFT(Table1[[#This Row],[Patient Gender]],1)="F","Female","Male")</f>
        <v>Male</v>
      </c>
    </row>
    <row r="4457" spans="1:20" x14ac:dyDescent="0.3">
      <c r="A4457" t="s">
        <v>4561</v>
      </c>
      <c r="B4457" s="1">
        <v>45103.655555555553</v>
      </c>
      <c r="C4457" t="s">
        <v>9</v>
      </c>
      <c r="D4457">
        <v>39</v>
      </c>
      <c r="E4457" t="s">
        <v>19</v>
      </c>
      <c r="F4457" t="s">
        <v>11</v>
      </c>
      <c r="G4457" t="b">
        <v>0</v>
      </c>
      <c r="H4457">
        <v>10</v>
      </c>
      <c r="I4457">
        <v>36</v>
      </c>
      <c r="J4457" t="b">
        <v>0</v>
      </c>
      <c r="K4457">
        <f>YEAR(Table1[[#This Row],[Patient Admission Date]])</f>
        <v>2023</v>
      </c>
      <c r="L4457" t="str">
        <f>TEXT(Table1[[#This Row],[Patient Admission Date]],"mmm")</f>
        <v>Jun</v>
      </c>
      <c r="M4457" t="str">
        <f>TEXT(Table1[[#This Row],[Patient Admission Date]],"ddd")</f>
        <v>Mon</v>
      </c>
      <c r="N4457" t="str">
        <f>TEXT(INT(HOUR(Table1[[#This Row],[Patient Admission Date]])/3)*3,"00")&amp;"-"&amp;TEXT(INT(HOUR(Table1[[#This Row],[Patient Admission Date]])/3)*3+3,"00")</f>
        <v>15-18</v>
      </c>
      <c r="O4457" t="str" cm="1">
        <f t="array" ref="O4457">_xlfn.IFS(Table1[[#This Row],[Patient Age]]&lt;=14,"0-14",Table1[[#This Row],[Patient Age]]&lt;=29,"15-29",Table1[[#This Row],[Patient Age]]&lt;=44,"30-44",Table1[[#This Row],[Patient Age]]&lt;=59,"45-59",Table1[[#This Row],[Patient Age]]&lt;=74,"60-74",TRUE,"75+")</f>
        <v>30-44</v>
      </c>
      <c r="P4457" t="str" cm="1">
        <f t="array" ref="P4457">_xlfn.IFS(Table1[[#This Row],[Patient Waittime]]&lt;=15,"0-15",Table1[[#This Row],[Patient Waittime]]&lt;=30,"16-30",Table1[[#This Row],[Patient Waittime]]&lt;=45,"31-45",Table1[[#This Row],[Patient Waittime]]&lt;=60,"46-60",TRUE,"60+")</f>
        <v>31-45</v>
      </c>
      <c r="Q4457">
        <f>--(Table1[[#This Row],[Patient Waittime]]&lt;=30)</f>
        <v>0</v>
      </c>
      <c r="R4457">
        <f>--Table1[[#This Row],[Patient Admission Flag]]</f>
        <v>0</v>
      </c>
      <c r="S4457">
        <f>--AND(Table1[[#This Row],[WithinTarget]]=1,Table1[[#This Row],[Patient Satisfaction Score]]&gt;=7)</f>
        <v>0</v>
      </c>
      <c r="T4457" t="str">
        <f>IF(LEFT(Table1[[#This Row],[Patient Gender]],1)="F","Female","Male")</f>
        <v>Male</v>
      </c>
    </row>
    <row r="4458" spans="1:20" x14ac:dyDescent="0.3">
      <c r="A4458" t="s">
        <v>4562</v>
      </c>
      <c r="B4458" s="1">
        <v>45370.144444444442</v>
      </c>
      <c r="C4458" t="s">
        <v>9</v>
      </c>
      <c r="D4458">
        <v>18</v>
      </c>
      <c r="E4458" t="s">
        <v>19</v>
      </c>
      <c r="F4458" t="s">
        <v>11</v>
      </c>
      <c r="G4458" t="b">
        <v>0</v>
      </c>
      <c r="H4458">
        <v>10</v>
      </c>
      <c r="I4458">
        <v>47</v>
      </c>
      <c r="J4458" t="b">
        <v>0</v>
      </c>
      <c r="K4458">
        <f>YEAR(Table1[[#This Row],[Patient Admission Date]])</f>
        <v>2024</v>
      </c>
      <c r="L4458" t="str">
        <f>TEXT(Table1[[#This Row],[Patient Admission Date]],"mmm")</f>
        <v>Mar</v>
      </c>
      <c r="M4458" t="str">
        <f>TEXT(Table1[[#This Row],[Patient Admission Date]],"ddd")</f>
        <v>Tue</v>
      </c>
      <c r="N4458" t="str">
        <f>TEXT(INT(HOUR(Table1[[#This Row],[Patient Admission Date]])/3)*3,"00")&amp;"-"&amp;TEXT(INT(HOUR(Table1[[#This Row],[Patient Admission Date]])/3)*3+3,"00")</f>
        <v>03-06</v>
      </c>
      <c r="O4458" t="str" cm="1">
        <f t="array" ref="O4458">_xlfn.IFS(Table1[[#This Row],[Patient Age]]&lt;=14,"0-14",Table1[[#This Row],[Patient Age]]&lt;=29,"15-29",Table1[[#This Row],[Patient Age]]&lt;=44,"30-44",Table1[[#This Row],[Patient Age]]&lt;=59,"45-59",Table1[[#This Row],[Patient Age]]&lt;=74,"60-74",TRUE,"75+")</f>
        <v>15-29</v>
      </c>
      <c r="P4458" t="str" cm="1">
        <f t="array" ref="P4458">_xlfn.IFS(Table1[[#This Row],[Patient Waittime]]&lt;=15,"0-15",Table1[[#This Row],[Patient Waittime]]&lt;=30,"16-30",Table1[[#This Row],[Patient Waittime]]&lt;=45,"31-45",Table1[[#This Row],[Patient Waittime]]&lt;=60,"46-60",TRUE,"60+")</f>
        <v>46-60</v>
      </c>
      <c r="Q4458">
        <f>--(Table1[[#This Row],[Patient Waittime]]&lt;=30)</f>
        <v>0</v>
      </c>
      <c r="R4458">
        <f>--Table1[[#This Row],[Patient Admission Flag]]</f>
        <v>0</v>
      </c>
      <c r="S4458">
        <f>--AND(Table1[[#This Row],[WithinTarget]]=1,Table1[[#This Row],[Patient Satisfaction Score]]&gt;=7)</f>
        <v>0</v>
      </c>
      <c r="T4458" t="str">
        <f>IF(LEFT(Table1[[#This Row],[Patient Gender]],1)="F","Female","Male")</f>
        <v>Male</v>
      </c>
    </row>
    <row r="4459" spans="1:20" x14ac:dyDescent="0.3">
      <c r="A4459" t="s">
        <v>4563</v>
      </c>
      <c r="B4459" s="1">
        <v>45373.710416666669</v>
      </c>
      <c r="C4459" t="s">
        <v>9</v>
      </c>
      <c r="D4459">
        <v>2</v>
      </c>
      <c r="E4459" t="s">
        <v>19</v>
      </c>
      <c r="F4459" t="s">
        <v>11</v>
      </c>
      <c r="G4459" t="b">
        <v>0</v>
      </c>
      <c r="H4459">
        <v>10</v>
      </c>
      <c r="I4459">
        <v>14</v>
      </c>
      <c r="J4459" t="b">
        <v>0</v>
      </c>
      <c r="K4459">
        <f>YEAR(Table1[[#This Row],[Patient Admission Date]])</f>
        <v>2024</v>
      </c>
      <c r="L4459" t="str">
        <f>TEXT(Table1[[#This Row],[Patient Admission Date]],"mmm")</f>
        <v>Mar</v>
      </c>
      <c r="M4459" t="str">
        <f>TEXT(Table1[[#This Row],[Patient Admission Date]],"ddd")</f>
        <v>Fri</v>
      </c>
      <c r="N4459" t="str">
        <f>TEXT(INT(HOUR(Table1[[#This Row],[Patient Admission Date]])/3)*3,"00")&amp;"-"&amp;TEXT(INT(HOUR(Table1[[#This Row],[Patient Admission Date]])/3)*3+3,"00")</f>
        <v>15-18</v>
      </c>
      <c r="O4459" t="str" cm="1">
        <f t="array" ref="O4459">_xlfn.IFS(Table1[[#This Row],[Patient Age]]&lt;=14,"0-14",Table1[[#This Row],[Patient Age]]&lt;=29,"15-29",Table1[[#This Row],[Patient Age]]&lt;=44,"30-44",Table1[[#This Row],[Patient Age]]&lt;=59,"45-59",Table1[[#This Row],[Patient Age]]&lt;=74,"60-74",TRUE,"75+")</f>
        <v>0-14</v>
      </c>
      <c r="P4459" t="str" cm="1">
        <f t="array" ref="P4459">_xlfn.IFS(Table1[[#This Row],[Patient Waittime]]&lt;=15,"0-15",Table1[[#This Row],[Patient Waittime]]&lt;=30,"16-30",Table1[[#This Row],[Patient Waittime]]&lt;=45,"31-45",Table1[[#This Row],[Patient Waittime]]&lt;=60,"46-60",TRUE,"60+")</f>
        <v>0-15</v>
      </c>
      <c r="Q4459">
        <f>--(Table1[[#This Row],[Patient Waittime]]&lt;=30)</f>
        <v>1</v>
      </c>
      <c r="R4459">
        <f>--Table1[[#This Row],[Patient Admission Flag]]</f>
        <v>0</v>
      </c>
      <c r="S4459">
        <f>--AND(Table1[[#This Row],[WithinTarget]]=1,Table1[[#This Row],[Patient Satisfaction Score]]&gt;=7)</f>
        <v>1</v>
      </c>
      <c r="T4459" t="str">
        <f>IF(LEFT(Table1[[#This Row],[Patient Gender]],1)="F","Female","Male")</f>
        <v>Male</v>
      </c>
    </row>
    <row r="4460" spans="1:20" x14ac:dyDescent="0.3">
      <c r="A4460" t="s">
        <v>4564</v>
      </c>
      <c r="B4460" s="1">
        <v>45326.291666666664</v>
      </c>
      <c r="C4460" t="s">
        <v>9</v>
      </c>
      <c r="D4460">
        <v>24</v>
      </c>
      <c r="E4460" t="s">
        <v>19</v>
      </c>
      <c r="F4460" t="s">
        <v>17</v>
      </c>
      <c r="G4460" t="b">
        <v>0</v>
      </c>
      <c r="I4460">
        <v>30</v>
      </c>
      <c r="J4460" t="b">
        <v>0</v>
      </c>
      <c r="K4460">
        <f>YEAR(Table1[[#This Row],[Patient Admission Date]])</f>
        <v>2024</v>
      </c>
      <c r="L4460" t="str">
        <f>TEXT(Table1[[#This Row],[Patient Admission Date]],"mmm")</f>
        <v>Feb</v>
      </c>
      <c r="M4460" t="str">
        <f>TEXT(Table1[[#This Row],[Patient Admission Date]],"ddd")</f>
        <v>Sun</v>
      </c>
      <c r="N4460" t="str">
        <f>TEXT(INT(HOUR(Table1[[#This Row],[Patient Admission Date]])/3)*3,"00")&amp;"-"&amp;TEXT(INT(HOUR(Table1[[#This Row],[Patient Admission Date]])/3)*3+3,"00")</f>
        <v>06-09</v>
      </c>
      <c r="O4460" t="str" cm="1">
        <f t="array" ref="O4460">_xlfn.IFS(Table1[[#This Row],[Patient Age]]&lt;=14,"0-14",Table1[[#This Row],[Patient Age]]&lt;=29,"15-29",Table1[[#This Row],[Patient Age]]&lt;=44,"30-44",Table1[[#This Row],[Patient Age]]&lt;=59,"45-59",Table1[[#This Row],[Patient Age]]&lt;=74,"60-74",TRUE,"75+")</f>
        <v>15-29</v>
      </c>
      <c r="P4460" t="str" cm="1">
        <f t="array" ref="P4460">_xlfn.IFS(Table1[[#This Row],[Patient Waittime]]&lt;=15,"0-15",Table1[[#This Row],[Patient Waittime]]&lt;=30,"16-30",Table1[[#This Row],[Patient Waittime]]&lt;=45,"31-45",Table1[[#This Row],[Patient Waittime]]&lt;=60,"46-60",TRUE,"60+")</f>
        <v>16-30</v>
      </c>
      <c r="Q4460">
        <f>--(Table1[[#This Row],[Patient Waittime]]&lt;=30)</f>
        <v>1</v>
      </c>
      <c r="R4460">
        <f>--Table1[[#This Row],[Patient Admission Flag]]</f>
        <v>0</v>
      </c>
      <c r="S4460">
        <f>--AND(Table1[[#This Row],[WithinTarget]]=1,Table1[[#This Row],[Patient Satisfaction Score]]&gt;=7)</f>
        <v>0</v>
      </c>
      <c r="T4460" t="str">
        <f>IF(LEFT(Table1[[#This Row],[Patient Gender]],1)="F","Female","Male")</f>
        <v>Male</v>
      </c>
    </row>
    <row r="4461" spans="1:20" x14ac:dyDescent="0.3">
      <c r="A4461" t="s">
        <v>4565</v>
      </c>
      <c r="B4461" s="1">
        <v>45148.547222222223</v>
      </c>
      <c r="C4461" t="s">
        <v>9</v>
      </c>
      <c r="D4461">
        <v>16</v>
      </c>
      <c r="E4461" t="s">
        <v>19</v>
      </c>
      <c r="F4461" t="s">
        <v>17</v>
      </c>
      <c r="G4461" t="b">
        <v>0</v>
      </c>
      <c r="I4461">
        <v>55</v>
      </c>
      <c r="J4461" t="b">
        <v>0</v>
      </c>
      <c r="K4461">
        <f>YEAR(Table1[[#This Row],[Patient Admission Date]])</f>
        <v>2023</v>
      </c>
      <c r="L4461" t="str">
        <f>TEXT(Table1[[#This Row],[Patient Admission Date]],"mmm")</f>
        <v>Aug</v>
      </c>
      <c r="M4461" t="str">
        <f>TEXT(Table1[[#This Row],[Patient Admission Date]],"ddd")</f>
        <v>Thu</v>
      </c>
      <c r="N4461" t="str">
        <f>TEXT(INT(HOUR(Table1[[#This Row],[Patient Admission Date]])/3)*3,"00")&amp;"-"&amp;TEXT(INT(HOUR(Table1[[#This Row],[Patient Admission Date]])/3)*3+3,"00")</f>
        <v>12-15</v>
      </c>
      <c r="O4461" t="str" cm="1">
        <f t="array" ref="O4461">_xlfn.IFS(Table1[[#This Row],[Patient Age]]&lt;=14,"0-14",Table1[[#This Row],[Patient Age]]&lt;=29,"15-29",Table1[[#This Row],[Patient Age]]&lt;=44,"30-44",Table1[[#This Row],[Patient Age]]&lt;=59,"45-59",Table1[[#This Row],[Patient Age]]&lt;=74,"60-74",TRUE,"75+")</f>
        <v>15-29</v>
      </c>
      <c r="P4461" t="str" cm="1">
        <f t="array" ref="P4461">_xlfn.IFS(Table1[[#This Row],[Patient Waittime]]&lt;=15,"0-15",Table1[[#This Row],[Patient Waittime]]&lt;=30,"16-30",Table1[[#This Row],[Patient Waittime]]&lt;=45,"31-45",Table1[[#This Row],[Patient Waittime]]&lt;=60,"46-60",TRUE,"60+")</f>
        <v>46-60</v>
      </c>
      <c r="Q4461">
        <f>--(Table1[[#This Row],[Patient Waittime]]&lt;=30)</f>
        <v>0</v>
      </c>
      <c r="R4461">
        <f>--Table1[[#This Row],[Patient Admission Flag]]</f>
        <v>0</v>
      </c>
      <c r="S4461">
        <f>--AND(Table1[[#This Row],[WithinTarget]]=1,Table1[[#This Row],[Patient Satisfaction Score]]&gt;=7)</f>
        <v>0</v>
      </c>
      <c r="T4461" t="str">
        <f>IF(LEFT(Table1[[#This Row],[Patient Gender]],1)="F","Female","Male")</f>
        <v>Male</v>
      </c>
    </row>
    <row r="4462" spans="1:20" x14ac:dyDescent="0.3">
      <c r="A4462" t="s">
        <v>4566</v>
      </c>
      <c r="B4462" s="1">
        <v>45051.582638888889</v>
      </c>
      <c r="C4462" t="s">
        <v>9</v>
      </c>
      <c r="D4462">
        <v>54</v>
      </c>
      <c r="E4462" t="s">
        <v>19</v>
      </c>
      <c r="F4462" t="s">
        <v>17</v>
      </c>
      <c r="G4462" t="b">
        <v>0</v>
      </c>
      <c r="I4462">
        <v>29</v>
      </c>
      <c r="J4462" t="b">
        <v>0</v>
      </c>
      <c r="K4462">
        <f>YEAR(Table1[[#This Row],[Patient Admission Date]])</f>
        <v>2023</v>
      </c>
      <c r="L4462" t="str">
        <f>TEXT(Table1[[#This Row],[Patient Admission Date]],"mmm")</f>
        <v>May</v>
      </c>
      <c r="M4462" t="str">
        <f>TEXT(Table1[[#This Row],[Patient Admission Date]],"ddd")</f>
        <v>Fri</v>
      </c>
      <c r="N4462" t="str">
        <f>TEXT(INT(HOUR(Table1[[#This Row],[Patient Admission Date]])/3)*3,"00")&amp;"-"&amp;TEXT(INT(HOUR(Table1[[#This Row],[Patient Admission Date]])/3)*3+3,"00")</f>
        <v>12-15</v>
      </c>
      <c r="O4462" t="str" cm="1">
        <f t="array" ref="O4462">_xlfn.IFS(Table1[[#This Row],[Patient Age]]&lt;=14,"0-14",Table1[[#This Row],[Patient Age]]&lt;=29,"15-29",Table1[[#This Row],[Patient Age]]&lt;=44,"30-44",Table1[[#This Row],[Patient Age]]&lt;=59,"45-59",Table1[[#This Row],[Patient Age]]&lt;=74,"60-74",TRUE,"75+")</f>
        <v>45-59</v>
      </c>
      <c r="P4462" t="str" cm="1">
        <f t="array" ref="P4462">_xlfn.IFS(Table1[[#This Row],[Patient Waittime]]&lt;=15,"0-15",Table1[[#This Row],[Patient Waittime]]&lt;=30,"16-30",Table1[[#This Row],[Patient Waittime]]&lt;=45,"31-45",Table1[[#This Row],[Patient Waittime]]&lt;=60,"46-60",TRUE,"60+")</f>
        <v>16-30</v>
      </c>
      <c r="Q4462">
        <f>--(Table1[[#This Row],[Patient Waittime]]&lt;=30)</f>
        <v>1</v>
      </c>
      <c r="R4462">
        <f>--Table1[[#This Row],[Patient Admission Flag]]</f>
        <v>0</v>
      </c>
      <c r="S4462">
        <f>--AND(Table1[[#This Row],[WithinTarget]]=1,Table1[[#This Row],[Patient Satisfaction Score]]&gt;=7)</f>
        <v>0</v>
      </c>
      <c r="T4462" t="str">
        <f>IF(LEFT(Table1[[#This Row],[Patient Gender]],1)="F","Female","Male")</f>
        <v>Male</v>
      </c>
    </row>
    <row r="4463" spans="1:20" x14ac:dyDescent="0.3">
      <c r="A4463" t="s">
        <v>4567</v>
      </c>
      <c r="B4463" s="1">
        <v>45530.765972222223</v>
      </c>
      <c r="C4463" t="s">
        <v>9</v>
      </c>
      <c r="D4463">
        <v>79</v>
      </c>
      <c r="E4463" t="s">
        <v>19</v>
      </c>
      <c r="F4463" t="s">
        <v>17</v>
      </c>
      <c r="G4463" t="b">
        <v>0</v>
      </c>
      <c r="I4463">
        <v>18</v>
      </c>
      <c r="J4463" t="b">
        <v>0</v>
      </c>
      <c r="K4463">
        <f>YEAR(Table1[[#This Row],[Patient Admission Date]])</f>
        <v>2024</v>
      </c>
      <c r="L4463" t="str">
        <f>TEXT(Table1[[#This Row],[Patient Admission Date]],"mmm")</f>
        <v>Aug</v>
      </c>
      <c r="M4463" t="str">
        <f>TEXT(Table1[[#This Row],[Patient Admission Date]],"ddd")</f>
        <v>Mon</v>
      </c>
      <c r="N4463" t="str">
        <f>TEXT(INT(HOUR(Table1[[#This Row],[Patient Admission Date]])/3)*3,"00")&amp;"-"&amp;TEXT(INT(HOUR(Table1[[#This Row],[Patient Admission Date]])/3)*3+3,"00")</f>
        <v>18-21</v>
      </c>
      <c r="O4463" t="str" cm="1">
        <f t="array" ref="O4463">_xlfn.IFS(Table1[[#This Row],[Patient Age]]&lt;=14,"0-14",Table1[[#This Row],[Patient Age]]&lt;=29,"15-29",Table1[[#This Row],[Patient Age]]&lt;=44,"30-44",Table1[[#This Row],[Patient Age]]&lt;=59,"45-59",Table1[[#This Row],[Patient Age]]&lt;=74,"60-74",TRUE,"75+")</f>
        <v>75+</v>
      </c>
      <c r="P4463" t="str" cm="1">
        <f t="array" ref="P4463">_xlfn.IFS(Table1[[#This Row],[Patient Waittime]]&lt;=15,"0-15",Table1[[#This Row],[Patient Waittime]]&lt;=30,"16-30",Table1[[#This Row],[Patient Waittime]]&lt;=45,"31-45",Table1[[#This Row],[Patient Waittime]]&lt;=60,"46-60",TRUE,"60+")</f>
        <v>16-30</v>
      </c>
      <c r="Q4463">
        <f>--(Table1[[#This Row],[Patient Waittime]]&lt;=30)</f>
        <v>1</v>
      </c>
      <c r="R4463">
        <f>--Table1[[#This Row],[Patient Admission Flag]]</f>
        <v>0</v>
      </c>
      <c r="S4463">
        <f>--AND(Table1[[#This Row],[WithinTarget]]=1,Table1[[#This Row],[Patient Satisfaction Score]]&gt;=7)</f>
        <v>0</v>
      </c>
      <c r="T4463" t="str">
        <f>IF(LEFT(Table1[[#This Row],[Patient Gender]],1)="F","Female","Male")</f>
        <v>Male</v>
      </c>
    </row>
    <row r="4464" spans="1:20" x14ac:dyDescent="0.3">
      <c r="A4464" t="s">
        <v>4568</v>
      </c>
      <c r="B4464" s="1">
        <v>45305.482638888891</v>
      </c>
      <c r="C4464" t="s">
        <v>9</v>
      </c>
      <c r="D4464">
        <v>62</v>
      </c>
      <c r="E4464" t="s">
        <v>19</v>
      </c>
      <c r="F4464" t="s">
        <v>17</v>
      </c>
      <c r="G4464" t="b">
        <v>0</v>
      </c>
      <c r="I4464">
        <v>50</v>
      </c>
      <c r="J4464" t="b">
        <v>0</v>
      </c>
      <c r="K4464">
        <f>YEAR(Table1[[#This Row],[Patient Admission Date]])</f>
        <v>2024</v>
      </c>
      <c r="L4464" t="str">
        <f>TEXT(Table1[[#This Row],[Patient Admission Date]],"mmm")</f>
        <v>Jan</v>
      </c>
      <c r="M4464" t="str">
        <f>TEXT(Table1[[#This Row],[Patient Admission Date]],"ddd")</f>
        <v>Sun</v>
      </c>
      <c r="N4464" t="str">
        <f>TEXT(INT(HOUR(Table1[[#This Row],[Patient Admission Date]])/3)*3,"00")&amp;"-"&amp;TEXT(INT(HOUR(Table1[[#This Row],[Patient Admission Date]])/3)*3+3,"00")</f>
        <v>09-12</v>
      </c>
      <c r="O4464" t="str" cm="1">
        <f t="array" ref="O4464">_xlfn.IFS(Table1[[#This Row],[Patient Age]]&lt;=14,"0-14",Table1[[#This Row],[Patient Age]]&lt;=29,"15-29",Table1[[#This Row],[Patient Age]]&lt;=44,"30-44",Table1[[#This Row],[Patient Age]]&lt;=59,"45-59",Table1[[#This Row],[Patient Age]]&lt;=74,"60-74",TRUE,"75+")</f>
        <v>60-74</v>
      </c>
      <c r="P4464" t="str" cm="1">
        <f t="array" ref="P4464">_xlfn.IFS(Table1[[#This Row],[Patient Waittime]]&lt;=15,"0-15",Table1[[#This Row],[Patient Waittime]]&lt;=30,"16-30",Table1[[#This Row],[Patient Waittime]]&lt;=45,"31-45",Table1[[#This Row],[Patient Waittime]]&lt;=60,"46-60",TRUE,"60+")</f>
        <v>46-60</v>
      </c>
      <c r="Q4464">
        <f>--(Table1[[#This Row],[Patient Waittime]]&lt;=30)</f>
        <v>0</v>
      </c>
      <c r="R4464">
        <f>--Table1[[#This Row],[Patient Admission Flag]]</f>
        <v>0</v>
      </c>
      <c r="S4464">
        <f>--AND(Table1[[#This Row],[WithinTarget]]=1,Table1[[#This Row],[Patient Satisfaction Score]]&gt;=7)</f>
        <v>0</v>
      </c>
      <c r="T4464" t="str">
        <f>IF(LEFT(Table1[[#This Row],[Patient Gender]],1)="F","Female","Male")</f>
        <v>Male</v>
      </c>
    </row>
    <row r="4465" spans="1:20" x14ac:dyDescent="0.3">
      <c r="A4465" t="s">
        <v>4569</v>
      </c>
      <c r="B4465" s="1">
        <v>45224.76666666667</v>
      </c>
      <c r="C4465" t="s">
        <v>9</v>
      </c>
      <c r="D4465">
        <v>15</v>
      </c>
      <c r="E4465" t="s">
        <v>19</v>
      </c>
      <c r="F4465" t="s">
        <v>17</v>
      </c>
      <c r="G4465" t="b">
        <v>0</v>
      </c>
      <c r="I4465">
        <v>19</v>
      </c>
      <c r="J4465" t="b">
        <v>0</v>
      </c>
      <c r="K4465">
        <f>YEAR(Table1[[#This Row],[Patient Admission Date]])</f>
        <v>2023</v>
      </c>
      <c r="L4465" t="str">
        <f>TEXT(Table1[[#This Row],[Patient Admission Date]],"mmm")</f>
        <v>Oct</v>
      </c>
      <c r="M4465" t="str">
        <f>TEXT(Table1[[#This Row],[Patient Admission Date]],"ddd")</f>
        <v>Wed</v>
      </c>
      <c r="N4465" t="str">
        <f>TEXT(INT(HOUR(Table1[[#This Row],[Patient Admission Date]])/3)*3,"00")&amp;"-"&amp;TEXT(INT(HOUR(Table1[[#This Row],[Patient Admission Date]])/3)*3+3,"00")</f>
        <v>18-21</v>
      </c>
      <c r="O4465" t="str" cm="1">
        <f t="array" ref="O4465">_xlfn.IFS(Table1[[#This Row],[Patient Age]]&lt;=14,"0-14",Table1[[#This Row],[Patient Age]]&lt;=29,"15-29",Table1[[#This Row],[Patient Age]]&lt;=44,"30-44",Table1[[#This Row],[Patient Age]]&lt;=59,"45-59",Table1[[#This Row],[Patient Age]]&lt;=74,"60-74",TRUE,"75+")</f>
        <v>15-29</v>
      </c>
      <c r="P4465" t="str" cm="1">
        <f t="array" ref="P4465">_xlfn.IFS(Table1[[#This Row],[Patient Waittime]]&lt;=15,"0-15",Table1[[#This Row],[Patient Waittime]]&lt;=30,"16-30",Table1[[#This Row],[Patient Waittime]]&lt;=45,"31-45",Table1[[#This Row],[Patient Waittime]]&lt;=60,"46-60",TRUE,"60+")</f>
        <v>16-30</v>
      </c>
      <c r="Q4465">
        <f>--(Table1[[#This Row],[Patient Waittime]]&lt;=30)</f>
        <v>1</v>
      </c>
      <c r="R4465">
        <f>--Table1[[#This Row],[Patient Admission Flag]]</f>
        <v>0</v>
      </c>
      <c r="S4465">
        <f>--AND(Table1[[#This Row],[WithinTarget]]=1,Table1[[#This Row],[Patient Satisfaction Score]]&gt;=7)</f>
        <v>0</v>
      </c>
      <c r="T4465" t="str">
        <f>IF(LEFT(Table1[[#This Row],[Patient Gender]],1)="F","Female","Male")</f>
        <v>Male</v>
      </c>
    </row>
    <row r="4466" spans="1:20" x14ac:dyDescent="0.3">
      <c r="A4466" t="s">
        <v>4570</v>
      </c>
      <c r="B4466" s="1">
        <v>45028.967361111114</v>
      </c>
      <c r="C4466" t="s">
        <v>9</v>
      </c>
      <c r="D4466">
        <v>33</v>
      </c>
      <c r="E4466" t="s">
        <v>19</v>
      </c>
      <c r="F4466" t="s">
        <v>17</v>
      </c>
      <c r="G4466" t="b">
        <v>0</v>
      </c>
      <c r="I4466">
        <v>43</v>
      </c>
      <c r="J4466" t="b">
        <v>0</v>
      </c>
      <c r="K4466">
        <f>YEAR(Table1[[#This Row],[Patient Admission Date]])</f>
        <v>2023</v>
      </c>
      <c r="L4466" t="str">
        <f>TEXT(Table1[[#This Row],[Patient Admission Date]],"mmm")</f>
        <v>Apr</v>
      </c>
      <c r="M4466" t="str">
        <f>TEXT(Table1[[#This Row],[Patient Admission Date]],"ddd")</f>
        <v>Wed</v>
      </c>
      <c r="N4466" t="str">
        <f>TEXT(INT(HOUR(Table1[[#This Row],[Patient Admission Date]])/3)*3,"00")&amp;"-"&amp;TEXT(INT(HOUR(Table1[[#This Row],[Patient Admission Date]])/3)*3+3,"00")</f>
        <v>21-24</v>
      </c>
      <c r="O4466" t="str" cm="1">
        <f t="array" ref="O4466">_xlfn.IFS(Table1[[#This Row],[Patient Age]]&lt;=14,"0-14",Table1[[#This Row],[Patient Age]]&lt;=29,"15-29",Table1[[#This Row],[Patient Age]]&lt;=44,"30-44",Table1[[#This Row],[Patient Age]]&lt;=59,"45-59",Table1[[#This Row],[Patient Age]]&lt;=74,"60-74",TRUE,"75+")</f>
        <v>30-44</v>
      </c>
      <c r="P4466" t="str" cm="1">
        <f t="array" ref="P4466">_xlfn.IFS(Table1[[#This Row],[Patient Waittime]]&lt;=15,"0-15",Table1[[#This Row],[Patient Waittime]]&lt;=30,"16-30",Table1[[#This Row],[Patient Waittime]]&lt;=45,"31-45",Table1[[#This Row],[Patient Waittime]]&lt;=60,"46-60",TRUE,"60+")</f>
        <v>31-45</v>
      </c>
      <c r="Q4466">
        <f>--(Table1[[#This Row],[Patient Waittime]]&lt;=30)</f>
        <v>0</v>
      </c>
      <c r="R4466">
        <f>--Table1[[#This Row],[Patient Admission Flag]]</f>
        <v>0</v>
      </c>
      <c r="S4466">
        <f>--AND(Table1[[#This Row],[WithinTarget]]=1,Table1[[#This Row],[Patient Satisfaction Score]]&gt;=7)</f>
        <v>0</v>
      </c>
      <c r="T4466" t="str">
        <f>IF(LEFT(Table1[[#This Row],[Patient Gender]],1)="F","Female","Male")</f>
        <v>Male</v>
      </c>
    </row>
    <row r="4467" spans="1:20" x14ac:dyDescent="0.3">
      <c r="A4467" t="s">
        <v>4571</v>
      </c>
      <c r="B4467" s="1">
        <v>45247.65625</v>
      </c>
      <c r="C4467" t="s">
        <v>9</v>
      </c>
      <c r="D4467">
        <v>36</v>
      </c>
      <c r="E4467" t="s">
        <v>19</v>
      </c>
      <c r="F4467" t="s">
        <v>17</v>
      </c>
      <c r="G4467" t="b">
        <v>0</v>
      </c>
      <c r="I4467">
        <v>30</v>
      </c>
      <c r="J4467" t="b">
        <v>0</v>
      </c>
      <c r="K4467">
        <f>YEAR(Table1[[#This Row],[Patient Admission Date]])</f>
        <v>2023</v>
      </c>
      <c r="L4467" t="str">
        <f>TEXT(Table1[[#This Row],[Patient Admission Date]],"mmm")</f>
        <v>Nov</v>
      </c>
      <c r="M4467" t="str">
        <f>TEXT(Table1[[#This Row],[Patient Admission Date]],"ddd")</f>
        <v>Fri</v>
      </c>
      <c r="N4467" t="str">
        <f>TEXT(INT(HOUR(Table1[[#This Row],[Patient Admission Date]])/3)*3,"00")&amp;"-"&amp;TEXT(INT(HOUR(Table1[[#This Row],[Patient Admission Date]])/3)*3+3,"00")</f>
        <v>15-18</v>
      </c>
      <c r="O4467" t="str" cm="1">
        <f t="array" ref="O4467">_xlfn.IFS(Table1[[#This Row],[Patient Age]]&lt;=14,"0-14",Table1[[#This Row],[Patient Age]]&lt;=29,"15-29",Table1[[#This Row],[Patient Age]]&lt;=44,"30-44",Table1[[#This Row],[Patient Age]]&lt;=59,"45-59",Table1[[#This Row],[Patient Age]]&lt;=74,"60-74",TRUE,"75+")</f>
        <v>30-44</v>
      </c>
      <c r="P4467" t="str" cm="1">
        <f t="array" ref="P4467">_xlfn.IFS(Table1[[#This Row],[Patient Waittime]]&lt;=15,"0-15",Table1[[#This Row],[Patient Waittime]]&lt;=30,"16-30",Table1[[#This Row],[Patient Waittime]]&lt;=45,"31-45",Table1[[#This Row],[Patient Waittime]]&lt;=60,"46-60",TRUE,"60+")</f>
        <v>16-30</v>
      </c>
      <c r="Q4467">
        <f>--(Table1[[#This Row],[Patient Waittime]]&lt;=30)</f>
        <v>1</v>
      </c>
      <c r="R4467">
        <f>--Table1[[#This Row],[Patient Admission Flag]]</f>
        <v>0</v>
      </c>
      <c r="S4467">
        <f>--AND(Table1[[#This Row],[WithinTarget]]=1,Table1[[#This Row],[Patient Satisfaction Score]]&gt;=7)</f>
        <v>0</v>
      </c>
      <c r="T4467" t="str">
        <f>IF(LEFT(Table1[[#This Row],[Patient Gender]],1)="F","Female","Male")</f>
        <v>Male</v>
      </c>
    </row>
    <row r="4468" spans="1:20" x14ac:dyDescent="0.3">
      <c r="A4468" t="s">
        <v>4572</v>
      </c>
      <c r="B4468" s="1">
        <v>45512.063888888886</v>
      </c>
      <c r="C4468" t="s">
        <v>9</v>
      </c>
      <c r="D4468">
        <v>25</v>
      </c>
      <c r="E4468" t="s">
        <v>19</v>
      </c>
      <c r="F4468" t="s">
        <v>17</v>
      </c>
      <c r="G4468" t="b">
        <v>0</v>
      </c>
      <c r="I4468">
        <v>44</v>
      </c>
      <c r="J4468" t="b">
        <v>0</v>
      </c>
      <c r="K4468">
        <f>YEAR(Table1[[#This Row],[Patient Admission Date]])</f>
        <v>2024</v>
      </c>
      <c r="L4468" t="str">
        <f>TEXT(Table1[[#This Row],[Patient Admission Date]],"mmm")</f>
        <v>Aug</v>
      </c>
      <c r="M4468" t="str">
        <f>TEXT(Table1[[#This Row],[Patient Admission Date]],"ddd")</f>
        <v>Thu</v>
      </c>
      <c r="N4468" t="str">
        <f>TEXT(INT(HOUR(Table1[[#This Row],[Patient Admission Date]])/3)*3,"00")&amp;"-"&amp;TEXT(INT(HOUR(Table1[[#This Row],[Patient Admission Date]])/3)*3+3,"00")</f>
        <v>00-03</v>
      </c>
      <c r="O4468" t="str" cm="1">
        <f t="array" ref="O4468">_xlfn.IFS(Table1[[#This Row],[Patient Age]]&lt;=14,"0-14",Table1[[#This Row],[Patient Age]]&lt;=29,"15-29",Table1[[#This Row],[Patient Age]]&lt;=44,"30-44",Table1[[#This Row],[Patient Age]]&lt;=59,"45-59",Table1[[#This Row],[Patient Age]]&lt;=74,"60-74",TRUE,"75+")</f>
        <v>15-29</v>
      </c>
      <c r="P4468" t="str" cm="1">
        <f t="array" ref="P4468">_xlfn.IFS(Table1[[#This Row],[Patient Waittime]]&lt;=15,"0-15",Table1[[#This Row],[Patient Waittime]]&lt;=30,"16-30",Table1[[#This Row],[Patient Waittime]]&lt;=45,"31-45",Table1[[#This Row],[Patient Waittime]]&lt;=60,"46-60",TRUE,"60+")</f>
        <v>31-45</v>
      </c>
      <c r="Q4468">
        <f>--(Table1[[#This Row],[Patient Waittime]]&lt;=30)</f>
        <v>0</v>
      </c>
      <c r="R4468">
        <f>--Table1[[#This Row],[Patient Admission Flag]]</f>
        <v>0</v>
      </c>
      <c r="S4468">
        <f>--AND(Table1[[#This Row],[WithinTarget]]=1,Table1[[#This Row],[Patient Satisfaction Score]]&gt;=7)</f>
        <v>0</v>
      </c>
      <c r="T4468" t="str">
        <f>IF(LEFT(Table1[[#This Row],[Patient Gender]],1)="F","Female","Male")</f>
        <v>Male</v>
      </c>
    </row>
    <row r="4469" spans="1:20" x14ac:dyDescent="0.3">
      <c r="A4469" t="s">
        <v>4573</v>
      </c>
      <c r="B4469" s="1">
        <v>45503.967361111114</v>
      </c>
      <c r="C4469" t="s">
        <v>9</v>
      </c>
      <c r="D4469">
        <v>16</v>
      </c>
      <c r="E4469" t="s">
        <v>19</v>
      </c>
      <c r="F4469" t="s">
        <v>17</v>
      </c>
      <c r="G4469" t="b">
        <v>0</v>
      </c>
      <c r="I4469">
        <v>33</v>
      </c>
      <c r="J4469" t="b">
        <v>0</v>
      </c>
      <c r="K4469">
        <f>YEAR(Table1[[#This Row],[Patient Admission Date]])</f>
        <v>2024</v>
      </c>
      <c r="L4469" t="str">
        <f>TEXT(Table1[[#This Row],[Patient Admission Date]],"mmm")</f>
        <v>Jul</v>
      </c>
      <c r="M4469" t="str">
        <f>TEXT(Table1[[#This Row],[Patient Admission Date]],"ddd")</f>
        <v>Tue</v>
      </c>
      <c r="N4469" t="str">
        <f>TEXT(INT(HOUR(Table1[[#This Row],[Patient Admission Date]])/3)*3,"00")&amp;"-"&amp;TEXT(INT(HOUR(Table1[[#This Row],[Patient Admission Date]])/3)*3+3,"00")</f>
        <v>21-24</v>
      </c>
      <c r="O4469" t="str" cm="1">
        <f t="array" ref="O4469">_xlfn.IFS(Table1[[#This Row],[Patient Age]]&lt;=14,"0-14",Table1[[#This Row],[Patient Age]]&lt;=29,"15-29",Table1[[#This Row],[Patient Age]]&lt;=44,"30-44",Table1[[#This Row],[Patient Age]]&lt;=59,"45-59",Table1[[#This Row],[Patient Age]]&lt;=74,"60-74",TRUE,"75+")</f>
        <v>15-29</v>
      </c>
      <c r="P4469" t="str" cm="1">
        <f t="array" ref="P4469">_xlfn.IFS(Table1[[#This Row],[Patient Waittime]]&lt;=15,"0-15",Table1[[#This Row],[Patient Waittime]]&lt;=30,"16-30",Table1[[#This Row],[Patient Waittime]]&lt;=45,"31-45",Table1[[#This Row],[Patient Waittime]]&lt;=60,"46-60",TRUE,"60+")</f>
        <v>31-45</v>
      </c>
      <c r="Q4469">
        <f>--(Table1[[#This Row],[Patient Waittime]]&lt;=30)</f>
        <v>0</v>
      </c>
      <c r="R4469">
        <f>--Table1[[#This Row],[Patient Admission Flag]]</f>
        <v>0</v>
      </c>
      <c r="S4469">
        <f>--AND(Table1[[#This Row],[WithinTarget]]=1,Table1[[#This Row],[Patient Satisfaction Score]]&gt;=7)</f>
        <v>0</v>
      </c>
      <c r="T4469" t="str">
        <f>IF(LEFT(Table1[[#This Row],[Patient Gender]],1)="F","Female","Male")</f>
        <v>Male</v>
      </c>
    </row>
    <row r="4470" spans="1:20" x14ac:dyDescent="0.3">
      <c r="A4470" t="s">
        <v>4574</v>
      </c>
      <c r="B4470" s="1">
        <v>45332.429861111108</v>
      </c>
      <c r="C4470" t="s">
        <v>9</v>
      </c>
      <c r="D4470">
        <v>76</v>
      </c>
      <c r="E4470" t="s">
        <v>19</v>
      </c>
      <c r="F4470" t="s">
        <v>17</v>
      </c>
      <c r="G4470" t="b">
        <v>0</v>
      </c>
      <c r="I4470">
        <v>34</v>
      </c>
      <c r="J4470" t="b">
        <v>0</v>
      </c>
      <c r="K4470">
        <f>YEAR(Table1[[#This Row],[Patient Admission Date]])</f>
        <v>2024</v>
      </c>
      <c r="L4470" t="str">
        <f>TEXT(Table1[[#This Row],[Patient Admission Date]],"mmm")</f>
        <v>Feb</v>
      </c>
      <c r="M4470" t="str">
        <f>TEXT(Table1[[#This Row],[Patient Admission Date]],"ddd")</f>
        <v>Sat</v>
      </c>
      <c r="N4470" t="str">
        <f>TEXT(INT(HOUR(Table1[[#This Row],[Patient Admission Date]])/3)*3,"00")&amp;"-"&amp;TEXT(INT(HOUR(Table1[[#This Row],[Patient Admission Date]])/3)*3+3,"00")</f>
        <v>09-12</v>
      </c>
      <c r="O4470" t="str" cm="1">
        <f t="array" ref="O4470">_xlfn.IFS(Table1[[#This Row],[Patient Age]]&lt;=14,"0-14",Table1[[#This Row],[Patient Age]]&lt;=29,"15-29",Table1[[#This Row],[Patient Age]]&lt;=44,"30-44",Table1[[#This Row],[Patient Age]]&lt;=59,"45-59",Table1[[#This Row],[Patient Age]]&lt;=74,"60-74",TRUE,"75+")</f>
        <v>75+</v>
      </c>
      <c r="P4470" t="str" cm="1">
        <f t="array" ref="P4470">_xlfn.IFS(Table1[[#This Row],[Patient Waittime]]&lt;=15,"0-15",Table1[[#This Row],[Patient Waittime]]&lt;=30,"16-30",Table1[[#This Row],[Patient Waittime]]&lt;=45,"31-45",Table1[[#This Row],[Patient Waittime]]&lt;=60,"46-60",TRUE,"60+")</f>
        <v>31-45</v>
      </c>
      <c r="Q4470">
        <f>--(Table1[[#This Row],[Patient Waittime]]&lt;=30)</f>
        <v>0</v>
      </c>
      <c r="R4470">
        <f>--Table1[[#This Row],[Patient Admission Flag]]</f>
        <v>0</v>
      </c>
      <c r="S4470">
        <f>--AND(Table1[[#This Row],[WithinTarget]]=1,Table1[[#This Row],[Patient Satisfaction Score]]&gt;=7)</f>
        <v>0</v>
      </c>
      <c r="T4470" t="str">
        <f>IF(LEFT(Table1[[#This Row],[Patient Gender]],1)="F","Female","Male")</f>
        <v>Male</v>
      </c>
    </row>
    <row r="4471" spans="1:20" x14ac:dyDescent="0.3">
      <c r="A4471" t="s">
        <v>4575</v>
      </c>
      <c r="B4471" s="1">
        <v>45103.544444444444</v>
      </c>
      <c r="C4471" t="s">
        <v>9</v>
      </c>
      <c r="D4471">
        <v>66</v>
      </c>
      <c r="E4471" t="s">
        <v>19</v>
      </c>
      <c r="F4471" t="s">
        <v>17</v>
      </c>
      <c r="G4471" t="b">
        <v>0</v>
      </c>
      <c r="I4471">
        <v>19</v>
      </c>
      <c r="J4471" t="b">
        <v>0</v>
      </c>
      <c r="K4471">
        <f>YEAR(Table1[[#This Row],[Patient Admission Date]])</f>
        <v>2023</v>
      </c>
      <c r="L4471" t="str">
        <f>TEXT(Table1[[#This Row],[Patient Admission Date]],"mmm")</f>
        <v>Jun</v>
      </c>
      <c r="M4471" t="str">
        <f>TEXT(Table1[[#This Row],[Patient Admission Date]],"ddd")</f>
        <v>Mon</v>
      </c>
      <c r="N4471" t="str">
        <f>TEXT(INT(HOUR(Table1[[#This Row],[Patient Admission Date]])/3)*3,"00")&amp;"-"&amp;TEXT(INT(HOUR(Table1[[#This Row],[Patient Admission Date]])/3)*3+3,"00")</f>
        <v>12-15</v>
      </c>
      <c r="O4471" t="str" cm="1">
        <f t="array" ref="O4471">_xlfn.IFS(Table1[[#This Row],[Patient Age]]&lt;=14,"0-14",Table1[[#This Row],[Patient Age]]&lt;=29,"15-29",Table1[[#This Row],[Patient Age]]&lt;=44,"30-44",Table1[[#This Row],[Patient Age]]&lt;=59,"45-59",Table1[[#This Row],[Patient Age]]&lt;=74,"60-74",TRUE,"75+")</f>
        <v>60-74</v>
      </c>
      <c r="P4471" t="str" cm="1">
        <f t="array" ref="P4471">_xlfn.IFS(Table1[[#This Row],[Patient Waittime]]&lt;=15,"0-15",Table1[[#This Row],[Patient Waittime]]&lt;=30,"16-30",Table1[[#This Row],[Patient Waittime]]&lt;=45,"31-45",Table1[[#This Row],[Patient Waittime]]&lt;=60,"46-60",TRUE,"60+")</f>
        <v>16-30</v>
      </c>
      <c r="Q4471">
        <f>--(Table1[[#This Row],[Patient Waittime]]&lt;=30)</f>
        <v>1</v>
      </c>
      <c r="R4471">
        <f>--Table1[[#This Row],[Patient Admission Flag]]</f>
        <v>0</v>
      </c>
      <c r="S4471">
        <f>--AND(Table1[[#This Row],[WithinTarget]]=1,Table1[[#This Row],[Patient Satisfaction Score]]&gt;=7)</f>
        <v>0</v>
      </c>
      <c r="T4471" t="str">
        <f>IF(LEFT(Table1[[#This Row],[Patient Gender]],1)="F","Female","Male")</f>
        <v>Male</v>
      </c>
    </row>
    <row r="4472" spans="1:20" x14ac:dyDescent="0.3">
      <c r="A4472" t="s">
        <v>4576</v>
      </c>
      <c r="B4472" s="1">
        <v>45107.124305555553</v>
      </c>
      <c r="C4472" t="s">
        <v>9</v>
      </c>
      <c r="D4472">
        <v>62</v>
      </c>
      <c r="E4472" t="s">
        <v>19</v>
      </c>
      <c r="F4472" t="s">
        <v>17</v>
      </c>
      <c r="G4472" t="b">
        <v>0</v>
      </c>
      <c r="I4472">
        <v>47</v>
      </c>
      <c r="J4472" t="b">
        <v>0</v>
      </c>
      <c r="K4472">
        <f>YEAR(Table1[[#This Row],[Patient Admission Date]])</f>
        <v>2023</v>
      </c>
      <c r="L4472" t="str">
        <f>TEXT(Table1[[#This Row],[Patient Admission Date]],"mmm")</f>
        <v>Jun</v>
      </c>
      <c r="M4472" t="str">
        <f>TEXT(Table1[[#This Row],[Patient Admission Date]],"ddd")</f>
        <v>Fri</v>
      </c>
      <c r="N4472" t="str">
        <f>TEXT(INT(HOUR(Table1[[#This Row],[Patient Admission Date]])/3)*3,"00")&amp;"-"&amp;TEXT(INT(HOUR(Table1[[#This Row],[Patient Admission Date]])/3)*3+3,"00")</f>
        <v>00-03</v>
      </c>
      <c r="O4472" t="str" cm="1">
        <f t="array" ref="O4472">_xlfn.IFS(Table1[[#This Row],[Patient Age]]&lt;=14,"0-14",Table1[[#This Row],[Patient Age]]&lt;=29,"15-29",Table1[[#This Row],[Patient Age]]&lt;=44,"30-44",Table1[[#This Row],[Patient Age]]&lt;=59,"45-59",Table1[[#This Row],[Patient Age]]&lt;=74,"60-74",TRUE,"75+")</f>
        <v>60-74</v>
      </c>
      <c r="P4472" t="str" cm="1">
        <f t="array" ref="P4472">_xlfn.IFS(Table1[[#This Row],[Patient Waittime]]&lt;=15,"0-15",Table1[[#This Row],[Patient Waittime]]&lt;=30,"16-30",Table1[[#This Row],[Patient Waittime]]&lt;=45,"31-45",Table1[[#This Row],[Patient Waittime]]&lt;=60,"46-60",TRUE,"60+")</f>
        <v>46-60</v>
      </c>
      <c r="Q4472">
        <f>--(Table1[[#This Row],[Patient Waittime]]&lt;=30)</f>
        <v>0</v>
      </c>
      <c r="R4472">
        <f>--Table1[[#This Row],[Patient Admission Flag]]</f>
        <v>0</v>
      </c>
      <c r="S4472">
        <f>--AND(Table1[[#This Row],[WithinTarget]]=1,Table1[[#This Row],[Patient Satisfaction Score]]&gt;=7)</f>
        <v>0</v>
      </c>
      <c r="T4472" t="str">
        <f>IF(LEFT(Table1[[#This Row],[Patient Gender]],1)="F","Female","Male")</f>
        <v>Male</v>
      </c>
    </row>
    <row r="4473" spans="1:20" x14ac:dyDescent="0.3">
      <c r="A4473" t="s">
        <v>4577</v>
      </c>
      <c r="B4473" s="1">
        <v>45424.3</v>
      </c>
      <c r="C4473" t="s">
        <v>9</v>
      </c>
      <c r="D4473">
        <v>73</v>
      </c>
      <c r="E4473" t="s">
        <v>19</v>
      </c>
      <c r="F4473" t="s">
        <v>17</v>
      </c>
      <c r="G4473" t="b">
        <v>0</v>
      </c>
      <c r="I4473">
        <v>15</v>
      </c>
      <c r="J4473" t="b">
        <v>0</v>
      </c>
      <c r="K4473">
        <f>YEAR(Table1[[#This Row],[Patient Admission Date]])</f>
        <v>2024</v>
      </c>
      <c r="L4473" t="str">
        <f>TEXT(Table1[[#This Row],[Patient Admission Date]],"mmm")</f>
        <v>May</v>
      </c>
      <c r="M4473" t="str">
        <f>TEXT(Table1[[#This Row],[Patient Admission Date]],"ddd")</f>
        <v>Sun</v>
      </c>
      <c r="N4473" t="str">
        <f>TEXT(INT(HOUR(Table1[[#This Row],[Patient Admission Date]])/3)*3,"00")&amp;"-"&amp;TEXT(INT(HOUR(Table1[[#This Row],[Patient Admission Date]])/3)*3+3,"00")</f>
        <v>06-09</v>
      </c>
      <c r="O4473" t="str" cm="1">
        <f t="array" ref="O4473">_xlfn.IFS(Table1[[#This Row],[Patient Age]]&lt;=14,"0-14",Table1[[#This Row],[Patient Age]]&lt;=29,"15-29",Table1[[#This Row],[Patient Age]]&lt;=44,"30-44",Table1[[#This Row],[Patient Age]]&lt;=59,"45-59",Table1[[#This Row],[Patient Age]]&lt;=74,"60-74",TRUE,"75+")</f>
        <v>60-74</v>
      </c>
      <c r="P4473" t="str" cm="1">
        <f t="array" ref="P4473">_xlfn.IFS(Table1[[#This Row],[Patient Waittime]]&lt;=15,"0-15",Table1[[#This Row],[Patient Waittime]]&lt;=30,"16-30",Table1[[#This Row],[Patient Waittime]]&lt;=45,"31-45",Table1[[#This Row],[Patient Waittime]]&lt;=60,"46-60",TRUE,"60+")</f>
        <v>0-15</v>
      </c>
      <c r="Q4473">
        <f>--(Table1[[#This Row],[Patient Waittime]]&lt;=30)</f>
        <v>1</v>
      </c>
      <c r="R4473">
        <f>--Table1[[#This Row],[Patient Admission Flag]]</f>
        <v>0</v>
      </c>
      <c r="S4473">
        <f>--AND(Table1[[#This Row],[WithinTarget]]=1,Table1[[#This Row],[Patient Satisfaction Score]]&gt;=7)</f>
        <v>0</v>
      </c>
      <c r="T4473" t="str">
        <f>IF(LEFT(Table1[[#This Row],[Patient Gender]],1)="F","Female","Male")</f>
        <v>Male</v>
      </c>
    </row>
    <row r="4474" spans="1:20" x14ac:dyDescent="0.3">
      <c r="A4474" t="s">
        <v>4578</v>
      </c>
      <c r="B4474" s="1">
        <v>45298.482638888891</v>
      </c>
      <c r="C4474" t="s">
        <v>9</v>
      </c>
      <c r="D4474">
        <v>55</v>
      </c>
      <c r="E4474" t="s">
        <v>19</v>
      </c>
      <c r="F4474" t="s">
        <v>17</v>
      </c>
      <c r="G4474" t="b">
        <v>0</v>
      </c>
      <c r="I4474">
        <v>56</v>
      </c>
      <c r="J4474" t="b">
        <v>0</v>
      </c>
      <c r="K4474">
        <f>YEAR(Table1[[#This Row],[Patient Admission Date]])</f>
        <v>2024</v>
      </c>
      <c r="L4474" t="str">
        <f>TEXT(Table1[[#This Row],[Patient Admission Date]],"mmm")</f>
        <v>Jan</v>
      </c>
      <c r="M4474" t="str">
        <f>TEXT(Table1[[#This Row],[Patient Admission Date]],"ddd")</f>
        <v>Sun</v>
      </c>
      <c r="N4474" t="str">
        <f>TEXT(INT(HOUR(Table1[[#This Row],[Patient Admission Date]])/3)*3,"00")&amp;"-"&amp;TEXT(INT(HOUR(Table1[[#This Row],[Patient Admission Date]])/3)*3+3,"00")</f>
        <v>09-12</v>
      </c>
      <c r="O4474" t="str" cm="1">
        <f t="array" ref="O4474">_xlfn.IFS(Table1[[#This Row],[Patient Age]]&lt;=14,"0-14",Table1[[#This Row],[Patient Age]]&lt;=29,"15-29",Table1[[#This Row],[Patient Age]]&lt;=44,"30-44",Table1[[#This Row],[Patient Age]]&lt;=59,"45-59",Table1[[#This Row],[Patient Age]]&lt;=74,"60-74",TRUE,"75+")</f>
        <v>45-59</v>
      </c>
      <c r="P4474" t="str" cm="1">
        <f t="array" ref="P4474">_xlfn.IFS(Table1[[#This Row],[Patient Waittime]]&lt;=15,"0-15",Table1[[#This Row],[Patient Waittime]]&lt;=30,"16-30",Table1[[#This Row],[Patient Waittime]]&lt;=45,"31-45",Table1[[#This Row],[Patient Waittime]]&lt;=60,"46-60",TRUE,"60+")</f>
        <v>46-60</v>
      </c>
      <c r="Q4474">
        <f>--(Table1[[#This Row],[Patient Waittime]]&lt;=30)</f>
        <v>0</v>
      </c>
      <c r="R4474">
        <f>--Table1[[#This Row],[Patient Admission Flag]]</f>
        <v>0</v>
      </c>
      <c r="S4474">
        <f>--AND(Table1[[#This Row],[WithinTarget]]=1,Table1[[#This Row],[Patient Satisfaction Score]]&gt;=7)</f>
        <v>0</v>
      </c>
      <c r="T4474" t="str">
        <f>IF(LEFT(Table1[[#This Row],[Patient Gender]],1)="F","Female","Male")</f>
        <v>Male</v>
      </c>
    </row>
    <row r="4475" spans="1:20" x14ac:dyDescent="0.3">
      <c r="A4475" t="s">
        <v>4579</v>
      </c>
      <c r="B4475" s="1">
        <v>45354.085416666669</v>
      </c>
      <c r="C4475" t="s">
        <v>9</v>
      </c>
      <c r="D4475">
        <v>1</v>
      </c>
      <c r="E4475" t="s">
        <v>19</v>
      </c>
      <c r="F4475" t="s">
        <v>17</v>
      </c>
      <c r="G4475" t="b">
        <v>0</v>
      </c>
      <c r="I4475">
        <v>30</v>
      </c>
      <c r="J4475" t="b">
        <v>0</v>
      </c>
      <c r="K4475">
        <f>YEAR(Table1[[#This Row],[Patient Admission Date]])</f>
        <v>2024</v>
      </c>
      <c r="L4475" t="str">
        <f>TEXT(Table1[[#This Row],[Patient Admission Date]],"mmm")</f>
        <v>Mar</v>
      </c>
      <c r="M4475" t="str">
        <f>TEXT(Table1[[#This Row],[Patient Admission Date]],"ddd")</f>
        <v>Sun</v>
      </c>
      <c r="N4475" t="str">
        <f>TEXT(INT(HOUR(Table1[[#This Row],[Patient Admission Date]])/3)*3,"00")&amp;"-"&amp;TEXT(INT(HOUR(Table1[[#This Row],[Patient Admission Date]])/3)*3+3,"00")</f>
        <v>00-03</v>
      </c>
      <c r="O4475" t="str" cm="1">
        <f t="array" ref="O4475">_xlfn.IFS(Table1[[#This Row],[Patient Age]]&lt;=14,"0-14",Table1[[#This Row],[Patient Age]]&lt;=29,"15-29",Table1[[#This Row],[Patient Age]]&lt;=44,"30-44",Table1[[#This Row],[Patient Age]]&lt;=59,"45-59",Table1[[#This Row],[Patient Age]]&lt;=74,"60-74",TRUE,"75+")</f>
        <v>0-14</v>
      </c>
      <c r="P4475" t="str" cm="1">
        <f t="array" ref="P4475">_xlfn.IFS(Table1[[#This Row],[Patient Waittime]]&lt;=15,"0-15",Table1[[#This Row],[Patient Waittime]]&lt;=30,"16-30",Table1[[#This Row],[Patient Waittime]]&lt;=45,"31-45",Table1[[#This Row],[Patient Waittime]]&lt;=60,"46-60",TRUE,"60+")</f>
        <v>16-30</v>
      </c>
      <c r="Q4475">
        <f>--(Table1[[#This Row],[Patient Waittime]]&lt;=30)</f>
        <v>1</v>
      </c>
      <c r="R4475">
        <f>--Table1[[#This Row],[Patient Admission Flag]]</f>
        <v>0</v>
      </c>
      <c r="S4475">
        <f>--AND(Table1[[#This Row],[WithinTarget]]=1,Table1[[#This Row],[Patient Satisfaction Score]]&gt;=7)</f>
        <v>0</v>
      </c>
      <c r="T4475" t="str">
        <f>IF(LEFT(Table1[[#This Row],[Patient Gender]],1)="F","Female","Male")</f>
        <v>Male</v>
      </c>
    </row>
    <row r="4476" spans="1:20" x14ac:dyDescent="0.3">
      <c r="A4476" t="s">
        <v>4580</v>
      </c>
      <c r="B4476" s="1">
        <v>45188.87777777778</v>
      </c>
      <c r="C4476" t="s">
        <v>9</v>
      </c>
      <c r="D4476">
        <v>38</v>
      </c>
      <c r="E4476" t="s">
        <v>19</v>
      </c>
      <c r="F4476" t="s">
        <v>17</v>
      </c>
      <c r="G4476" t="b">
        <v>0</v>
      </c>
      <c r="I4476">
        <v>60</v>
      </c>
      <c r="J4476" t="b">
        <v>0</v>
      </c>
      <c r="K4476">
        <f>YEAR(Table1[[#This Row],[Patient Admission Date]])</f>
        <v>2023</v>
      </c>
      <c r="L4476" t="str">
        <f>TEXT(Table1[[#This Row],[Patient Admission Date]],"mmm")</f>
        <v>Sep</v>
      </c>
      <c r="M4476" t="str">
        <f>TEXT(Table1[[#This Row],[Patient Admission Date]],"ddd")</f>
        <v>Tue</v>
      </c>
      <c r="N4476" t="str">
        <f>TEXT(INT(HOUR(Table1[[#This Row],[Patient Admission Date]])/3)*3,"00")&amp;"-"&amp;TEXT(INT(HOUR(Table1[[#This Row],[Patient Admission Date]])/3)*3+3,"00")</f>
        <v>21-24</v>
      </c>
      <c r="O4476" t="str" cm="1">
        <f t="array" ref="O4476">_xlfn.IFS(Table1[[#This Row],[Patient Age]]&lt;=14,"0-14",Table1[[#This Row],[Patient Age]]&lt;=29,"15-29",Table1[[#This Row],[Patient Age]]&lt;=44,"30-44",Table1[[#This Row],[Patient Age]]&lt;=59,"45-59",Table1[[#This Row],[Patient Age]]&lt;=74,"60-74",TRUE,"75+")</f>
        <v>30-44</v>
      </c>
      <c r="P4476" t="str" cm="1">
        <f t="array" ref="P4476">_xlfn.IFS(Table1[[#This Row],[Patient Waittime]]&lt;=15,"0-15",Table1[[#This Row],[Patient Waittime]]&lt;=30,"16-30",Table1[[#This Row],[Patient Waittime]]&lt;=45,"31-45",Table1[[#This Row],[Patient Waittime]]&lt;=60,"46-60",TRUE,"60+")</f>
        <v>46-60</v>
      </c>
      <c r="Q4476">
        <f>--(Table1[[#This Row],[Patient Waittime]]&lt;=30)</f>
        <v>0</v>
      </c>
      <c r="R4476">
        <f>--Table1[[#This Row],[Patient Admission Flag]]</f>
        <v>0</v>
      </c>
      <c r="S4476">
        <f>--AND(Table1[[#This Row],[WithinTarget]]=1,Table1[[#This Row],[Patient Satisfaction Score]]&gt;=7)</f>
        <v>0</v>
      </c>
      <c r="T4476" t="str">
        <f>IF(LEFT(Table1[[#This Row],[Patient Gender]],1)="F","Female","Male")</f>
        <v>Male</v>
      </c>
    </row>
    <row r="4477" spans="1:20" x14ac:dyDescent="0.3">
      <c r="A4477" t="s">
        <v>4581</v>
      </c>
      <c r="B4477" s="1">
        <v>45525.180555555555</v>
      </c>
      <c r="C4477" t="s">
        <v>9</v>
      </c>
      <c r="D4477">
        <v>35</v>
      </c>
      <c r="E4477" t="s">
        <v>19</v>
      </c>
      <c r="F4477" t="s">
        <v>17</v>
      </c>
      <c r="G4477" t="b">
        <v>0</v>
      </c>
      <c r="I4477">
        <v>15</v>
      </c>
      <c r="J4477" t="b">
        <v>0</v>
      </c>
      <c r="K4477">
        <f>YEAR(Table1[[#This Row],[Patient Admission Date]])</f>
        <v>2024</v>
      </c>
      <c r="L4477" t="str">
        <f>TEXT(Table1[[#This Row],[Patient Admission Date]],"mmm")</f>
        <v>Aug</v>
      </c>
      <c r="M4477" t="str">
        <f>TEXT(Table1[[#This Row],[Patient Admission Date]],"ddd")</f>
        <v>Wed</v>
      </c>
      <c r="N4477" t="str">
        <f>TEXT(INT(HOUR(Table1[[#This Row],[Patient Admission Date]])/3)*3,"00")&amp;"-"&amp;TEXT(INT(HOUR(Table1[[#This Row],[Patient Admission Date]])/3)*3+3,"00")</f>
        <v>03-06</v>
      </c>
      <c r="O4477" t="str" cm="1">
        <f t="array" ref="O4477">_xlfn.IFS(Table1[[#This Row],[Patient Age]]&lt;=14,"0-14",Table1[[#This Row],[Patient Age]]&lt;=29,"15-29",Table1[[#This Row],[Patient Age]]&lt;=44,"30-44",Table1[[#This Row],[Patient Age]]&lt;=59,"45-59",Table1[[#This Row],[Patient Age]]&lt;=74,"60-74",TRUE,"75+")</f>
        <v>30-44</v>
      </c>
      <c r="P4477" t="str" cm="1">
        <f t="array" ref="P4477">_xlfn.IFS(Table1[[#This Row],[Patient Waittime]]&lt;=15,"0-15",Table1[[#This Row],[Patient Waittime]]&lt;=30,"16-30",Table1[[#This Row],[Patient Waittime]]&lt;=45,"31-45",Table1[[#This Row],[Patient Waittime]]&lt;=60,"46-60",TRUE,"60+")</f>
        <v>0-15</v>
      </c>
      <c r="Q4477">
        <f>--(Table1[[#This Row],[Patient Waittime]]&lt;=30)</f>
        <v>1</v>
      </c>
      <c r="R4477">
        <f>--Table1[[#This Row],[Patient Admission Flag]]</f>
        <v>0</v>
      </c>
      <c r="S4477">
        <f>--AND(Table1[[#This Row],[WithinTarget]]=1,Table1[[#This Row],[Patient Satisfaction Score]]&gt;=7)</f>
        <v>0</v>
      </c>
      <c r="T4477" t="str">
        <f>IF(LEFT(Table1[[#This Row],[Patient Gender]],1)="F","Female","Male")</f>
        <v>Male</v>
      </c>
    </row>
    <row r="4478" spans="1:20" x14ac:dyDescent="0.3">
      <c r="A4478" t="s">
        <v>4582</v>
      </c>
      <c r="B4478" s="1">
        <v>45299.591666666667</v>
      </c>
      <c r="C4478" t="s">
        <v>9</v>
      </c>
      <c r="D4478">
        <v>73</v>
      </c>
      <c r="E4478" t="s">
        <v>19</v>
      </c>
      <c r="F4478" t="s">
        <v>17</v>
      </c>
      <c r="G4478" t="b">
        <v>0</v>
      </c>
      <c r="I4478">
        <v>38</v>
      </c>
      <c r="J4478" t="b">
        <v>0</v>
      </c>
      <c r="K4478">
        <f>YEAR(Table1[[#This Row],[Patient Admission Date]])</f>
        <v>2024</v>
      </c>
      <c r="L4478" t="str">
        <f>TEXT(Table1[[#This Row],[Patient Admission Date]],"mmm")</f>
        <v>Jan</v>
      </c>
      <c r="M4478" t="str">
        <f>TEXT(Table1[[#This Row],[Patient Admission Date]],"ddd")</f>
        <v>Mon</v>
      </c>
      <c r="N4478" t="str">
        <f>TEXT(INT(HOUR(Table1[[#This Row],[Patient Admission Date]])/3)*3,"00")&amp;"-"&amp;TEXT(INT(HOUR(Table1[[#This Row],[Patient Admission Date]])/3)*3+3,"00")</f>
        <v>12-15</v>
      </c>
      <c r="O4478" t="str" cm="1">
        <f t="array" ref="O4478">_xlfn.IFS(Table1[[#This Row],[Patient Age]]&lt;=14,"0-14",Table1[[#This Row],[Patient Age]]&lt;=29,"15-29",Table1[[#This Row],[Patient Age]]&lt;=44,"30-44",Table1[[#This Row],[Patient Age]]&lt;=59,"45-59",Table1[[#This Row],[Patient Age]]&lt;=74,"60-74",TRUE,"75+")</f>
        <v>60-74</v>
      </c>
      <c r="P4478" t="str" cm="1">
        <f t="array" ref="P4478">_xlfn.IFS(Table1[[#This Row],[Patient Waittime]]&lt;=15,"0-15",Table1[[#This Row],[Patient Waittime]]&lt;=30,"16-30",Table1[[#This Row],[Patient Waittime]]&lt;=45,"31-45",Table1[[#This Row],[Patient Waittime]]&lt;=60,"46-60",TRUE,"60+")</f>
        <v>31-45</v>
      </c>
      <c r="Q4478">
        <f>--(Table1[[#This Row],[Patient Waittime]]&lt;=30)</f>
        <v>0</v>
      </c>
      <c r="R4478">
        <f>--Table1[[#This Row],[Patient Admission Flag]]</f>
        <v>0</v>
      </c>
      <c r="S4478">
        <f>--AND(Table1[[#This Row],[WithinTarget]]=1,Table1[[#This Row],[Patient Satisfaction Score]]&gt;=7)</f>
        <v>0</v>
      </c>
      <c r="T4478" t="str">
        <f>IF(LEFT(Table1[[#This Row],[Patient Gender]],1)="F","Female","Male")</f>
        <v>Male</v>
      </c>
    </row>
    <row r="4479" spans="1:20" x14ac:dyDescent="0.3">
      <c r="A4479" t="s">
        <v>4583</v>
      </c>
      <c r="B4479" s="1">
        <v>45175.777777777781</v>
      </c>
      <c r="C4479" t="s">
        <v>9</v>
      </c>
      <c r="D4479">
        <v>38</v>
      </c>
      <c r="E4479" t="s">
        <v>19</v>
      </c>
      <c r="F4479" t="s">
        <v>17</v>
      </c>
      <c r="G4479" t="b">
        <v>0</v>
      </c>
      <c r="I4479">
        <v>48</v>
      </c>
      <c r="J4479" t="b">
        <v>0</v>
      </c>
      <c r="K4479">
        <f>YEAR(Table1[[#This Row],[Patient Admission Date]])</f>
        <v>2023</v>
      </c>
      <c r="L4479" t="str">
        <f>TEXT(Table1[[#This Row],[Patient Admission Date]],"mmm")</f>
        <v>Sep</v>
      </c>
      <c r="M4479" t="str">
        <f>TEXT(Table1[[#This Row],[Patient Admission Date]],"ddd")</f>
        <v>Wed</v>
      </c>
      <c r="N4479" t="str">
        <f>TEXT(INT(HOUR(Table1[[#This Row],[Patient Admission Date]])/3)*3,"00")&amp;"-"&amp;TEXT(INT(HOUR(Table1[[#This Row],[Patient Admission Date]])/3)*3+3,"00")</f>
        <v>18-21</v>
      </c>
      <c r="O4479" t="str" cm="1">
        <f t="array" ref="O4479">_xlfn.IFS(Table1[[#This Row],[Patient Age]]&lt;=14,"0-14",Table1[[#This Row],[Patient Age]]&lt;=29,"15-29",Table1[[#This Row],[Patient Age]]&lt;=44,"30-44",Table1[[#This Row],[Patient Age]]&lt;=59,"45-59",Table1[[#This Row],[Patient Age]]&lt;=74,"60-74",TRUE,"75+")</f>
        <v>30-44</v>
      </c>
      <c r="P4479" t="str" cm="1">
        <f t="array" ref="P4479">_xlfn.IFS(Table1[[#This Row],[Patient Waittime]]&lt;=15,"0-15",Table1[[#This Row],[Patient Waittime]]&lt;=30,"16-30",Table1[[#This Row],[Patient Waittime]]&lt;=45,"31-45",Table1[[#This Row],[Patient Waittime]]&lt;=60,"46-60",TRUE,"60+")</f>
        <v>46-60</v>
      </c>
      <c r="Q4479">
        <f>--(Table1[[#This Row],[Patient Waittime]]&lt;=30)</f>
        <v>0</v>
      </c>
      <c r="R4479">
        <f>--Table1[[#This Row],[Patient Admission Flag]]</f>
        <v>0</v>
      </c>
      <c r="S4479">
        <f>--AND(Table1[[#This Row],[WithinTarget]]=1,Table1[[#This Row],[Patient Satisfaction Score]]&gt;=7)</f>
        <v>0</v>
      </c>
      <c r="T4479" t="str">
        <f>IF(LEFT(Table1[[#This Row],[Patient Gender]],1)="F","Female","Male")</f>
        <v>Male</v>
      </c>
    </row>
    <row r="4480" spans="1:20" x14ac:dyDescent="0.3">
      <c r="A4480" t="s">
        <v>4584</v>
      </c>
      <c r="B4480" s="1">
        <v>45027.954861111109</v>
      </c>
      <c r="C4480" t="s">
        <v>9</v>
      </c>
      <c r="D4480">
        <v>50</v>
      </c>
      <c r="E4480" t="s">
        <v>19</v>
      </c>
      <c r="F4480" t="s">
        <v>17</v>
      </c>
      <c r="G4480" t="b">
        <v>0</v>
      </c>
      <c r="I4480">
        <v>51</v>
      </c>
      <c r="J4480" t="b">
        <v>0</v>
      </c>
      <c r="K4480">
        <f>YEAR(Table1[[#This Row],[Patient Admission Date]])</f>
        <v>2023</v>
      </c>
      <c r="L4480" t="str">
        <f>TEXT(Table1[[#This Row],[Patient Admission Date]],"mmm")</f>
        <v>Apr</v>
      </c>
      <c r="M4480" t="str">
        <f>TEXT(Table1[[#This Row],[Patient Admission Date]],"ddd")</f>
        <v>Tue</v>
      </c>
      <c r="N4480" t="str">
        <f>TEXT(INT(HOUR(Table1[[#This Row],[Patient Admission Date]])/3)*3,"00")&amp;"-"&amp;TEXT(INT(HOUR(Table1[[#This Row],[Patient Admission Date]])/3)*3+3,"00")</f>
        <v>21-24</v>
      </c>
      <c r="O4480" t="str" cm="1">
        <f t="array" ref="O4480">_xlfn.IFS(Table1[[#This Row],[Patient Age]]&lt;=14,"0-14",Table1[[#This Row],[Patient Age]]&lt;=29,"15-29",Table1[[#This Row],[Patient Age]]&lt;=44,"30-44",Table1[[#This Row],[Patient Age]]&lt;=59,"45-59",Table1[[#This Row],[Patient Age]]&lt;=74,"60-74",TRUE,"75+")</f>
        <v>45-59</v>
      </c>
      <c r="P4480" t="str" cm="1">
        <f t="array" ref="P4480">_xlfn.IFS(Table1[[#This Row],[Patient Waittime]]&lt;=15,"0-15",Table1[[#This Row],[Patient Waittime]]&lt;=30,"16-30",Table1[[#This Row],[Patient Waittime]]&lt;=45,"31-45",Table1[[#This Row],[Patient Waittime]]&lt;=60,"46-60",TRUE,"60+")</f>
        <v>46-60</v>
      </c>
      <c r="Q4480">
        <f>--(Table1[[#This Row],[Patient Waittime]]&lt;=30)</f>
        <v>0</v>
      </c>
      <c r="R4480">
        <f>--Table1[[#This Row],[Patient Admission Flag]]</f>
        <v>0</v>
      </c>
      <c r="S4480">
        <f>--AND(Table1[[#This Row],[WithinTarget]]=1,Table1[[#This Row],[Patient Satisfaction Score]]&gt;=7)</f>
        <v>0</v>
      </c>
      <c r="T4480" t="str">
        <f>IF(LEFT(Table1[[#This Row],[Patient Gender]],1)="F","Female","Male")</f>
        <v>Male</v>
      </c>
    </row>
    <row r="4481" spans="1:20" x14ac:dyDescent="0.3">
      <c r="A4481" t="s">
        <v>4585</v>
      </c>
      <c r="B4481" s="1">
        <v>45349.683333333334</v>
      </c>
      <c r="C4481" t="s">
        <v>9</v>
      </c>
      <c r="D4481">
        <v>41</v>
      </c>
      <c r="E4481" t="s">
        <v>19</v>
      </c>
      <c r="F4481" t="s">
        <v>17</v>
      </c>
      <c r="G4481" t="b">
        <v>0</v>
      </c>
      <c r="I4481">
        <v>48</v>
      </c>
      <c r="J4481" t="b">
        <v>0</v>
      </c>
      <c r="K4481">
        <f>YEAR(Table1[[#This Row],[Patient Admission Date]])</f>
        <v>2024</v>
      </c>
      <c r="L4481" t="str">
        <f>TEXT(Table1[[#This Row],[Patient Admission Date]],"mmm")</f>
        <v>Feb</v>
      </c>
      <c r="M4481" t="str">
        <f>TEXT(Table1[[#This Row],[Patient Admission Date]],"ddd")</f>
        <v>Tue</v>
      </c>
      <c r="N4481" t="str">
        <f>TEXT(INT(HOUR(Table1[[#This Row],[Patient Admission Date]])/3)*3,"00")&amp;"-"&amp;TEXT(INT(HOUR(Table1[[#This Row],[Patient Admission Date]])/3)*3+3,"00")</f>
        <v>15-18</v>
      </c>
      <c r="O4481" t="str" cm="1">
        <f t="array" ref="O4481">_xlfn.IFS(Table1[[#This Row],[Patient Age]]&lt;=14,"0-14",Table1[[#This Row],[Patient Age]]&lt;=29,"15-29",Table1[[#This Row],[Patient Age]]&lt;=44,"30-44",Table1[[#This Row],[Patient Age]]&lt;=59,"45-59",Table1[[#This Row],[Patient Age]]&lt;=74,"60-74",TRUE,"75+")</f>
        <v>30-44</v>
      </c>
      <c r="P4481" t="str" cm="1">
        <f t="array" ref="P4481">_xlfn.IFS(Table1[[#This Row],[Patient Waittime]]&lt;=15,"0-15",Table1[[#This Row],[Patient Waittime]]&lt;=30,"16-30",Table1[[#This Row],[Patient Waittime]]&lt;=45,"31-45",Table1[[#This Row],[Patient Waittime]]&lt;=60,"46-60",TRUE,"60+")</f>
        <v>46-60</v>
      </c>
      <c r="Q4481">
        <f>--(Table1[[#This Row],[Patient Waittime]]&lt;=30)</f>
        <v>0</v>
      </c>
      <c r="R4481">
        <f>--Table1[[#This Row],[Patient Admission Flag]]</f>
        <v>0</v>
      </c>
      <c r="S4481">
        <f>--AND(Table1[[#This Row],[WithinTarget]]=1,Table1[[#This Row],[Patient Satisfaction Score]]&gt;=7)</f>
        <v>0</v>
      </c>
      <c r="T4481" t="str">
        <f>IF(LEFT(Table1[[#This Row],[Patient Gender]],1)="F","Female","Male")</f>
        <v>Male</v>
      </c>
    </row>
    <row r="4482" spans="1:20" x14ac:dyDescent="0.3">
      <c r="A4482" t="s">
        <v>4586</v>
      </c>
      <c r="B4482" s="1">
        <v>45050.692361111112</v>
      </c>
      <c r="C4482" t="s">
        <v>9</v>
      </c>
      <c r="D4482">
        <v>66</v>
      </c>
      <c r="E4482" t="s">
        <v>19</v>
      </c>
      <c r="F4482" t="s">
        <v>17</v>
      </c>
      <c r="G4482" t="b">
        <v>0</v>
      </c>
      <c r="H4482">
        <v>0</v>
      </c>
      <c r="I4482">
        <v>16</v>
      </c>
      <c r="J4482" t="b">
        <v>0</v>
      </c>
      <c r="K4482">
        <f>YEAR(Table1[[#This Row],[Patient Admission Date]])</f>
        <v>2023</v>
      </c>
      <c r="L4482" t="str">
        <f>TEXT(Table1[[#This Row],[Patient Admission Date]],"mmm")</f>
        <v>May</v>
      </c>
      <c r="M4482" t="str">
        <f>TEXT(Table1[[#This Row],[Patient Admission Date]],"ddd")</f>
        <v>Thu</v>
      </c>
      <c r="N4482" t="str">
        <f>TEXT(INT(HOUR(Table1[[#This Row],[Patient Admission Date]])/3)*3,"00")&amp;"-"&amp;TEXT(INT(HOUR(Table1[[#This Row],[Patient Admission Date]])/3)*3+3,"00")</f>
        <v>15-18</v>
      </c>
      <c r="O4482" t="str" cm="1">
        <f t="array" ref="O4482">_xlfn.IFS(Table1[[#This Row],[Patient Age]]&lt;=14,"0-14",Table1[[#This Row],[Patient Age]]&lt;=29,"15-29",Table1[[#This Row],[Patient Age]]&lt;=44,"30-44",Table1[[#This Row],[Patient Age]]&lt;=59,"45-59",Table1[[#This Row],[Patient Age]]&lt;=74,"60-74",TRUE,"75+")</f>
        <v>60-74</v>
      </c>
      <c r="P4482" t="str" cm="1">
        <f t="array" ref="P4482">_xlfn.IFS(Table1[[#This Row],[Patient Waittime]]&lt;=15,"0-15",Table1[[#This Row],[Patient Waittime]]&lt;=30,"16-30",Table1[[#This Row],[Patient Waittime]]&lt;=45,"31-45",Table1[[#This Row],[Patient Waittime]]&lt;=60,"46-60",TRUE,"60+")</f>
        <v>16-30</v>
      </c>
      <c r="Q4482">
        <f>--(Table1[[#This Row],[Patient Waittime]]&lt;=30)</f>
        <v>1</v>
      </c>
      <c r="R4482">
        <f>--Table1[[#This Row],[Patient Admission Flag]]</f>
        <v>0</v>
      </c>
      <c r="S4482">
        <f>--AND(Table1[[#This Row],[WithinTarget]]=1,Table1[[#This Row],[Patient Satisfaction Score]]&gt;=7)</f>
        <v>0</v>
      </c>
      <c r="T4482" t="str">
        <f>IF(LEFT(Table1[[#This Row],[Patient Gender]],1)="F","Female","Male")</f>
        <v>Male</v>
      </c>
    </row>
    <row r="4483" spans="1:20" x14ac:dyDescent="0.3">
      <c r="A4483" t="s">
        <v>4587</v>
      </c>
      <c r="B4483" s="1">
        <v>45175.950694444444</v>
      </c>
      <c r="C4483" t="s">
        <v>9</v>
      </c>
      <c r="D4483">
        <v>64</v>
      </c>
      <c r="E4483" t="s">
        <v>19</v>
      </c>
      <c r="F4483" t="s">
        <v>17</v>
      </c>
      <c r="G4483" t="b">
        <v>0</v>
      </c>
      <c r="H4483">
        <v>2</v>
      </c>
      <c r="I4483">
        <v>35</v>
      </c>
      <c r="J4483" t="b">
        <v>0</v>
      </c>
      <c r="K4483">
        <f>YEAR(Table1[[#This Row],[Patient Admission Date]])</f>
        <v>2023</v>
      </c>
      <c r="L4483" t="str">
        <f>TEXT(Table1[[#This Row],[Patient Admission Date]],"mmm")</f>
        <v>Sep</v>
      </c>
      <c r="M4483" t="str">
        <f>TEXT(Table1[[#This Row],[Patient Admission Date]],"ddd")</f>
        <v>Wed</v>
      </c>
      <c r="N4483" t="str">
        <f>TEXT(INT(HOUR(Table1[[#This Row],[Patient Admission Date]])/3)*3,"00")&amp;"-"&amp;TEXT(INT(HOUR(Table1[[#This Row],[Patient Admission Date]])/3)*3+3,"00")</f>
        <v>21-24</v>
      </c>
      <c r="O4483" t="str" cm="1">
        <f t="array" ref="O4483">_xlfn.IFS(Table1[[#This Row],[Patient Age]]&lt;=14,"0-14",Table1[[#This Row],[Patient Age]]&lt;=29,"15-29",Table1[[#This Row],[Patient Age]]&lt;=44,"30-44",Table1[[#This Row],[Patient Age]]&lt;=59,"45-59",Table1[[#This Row],[Patient Age]]&lt;=74,"60-74",TRUE,"75+")</f>
        <v>60-74</v>
      </c>
      <c r="P4483" t="str" cm="1">
        <f t="array" ref="P4483">_xlfn.IFS(Table1[[#This Row],[Patient Waittime]]&lt;=15,"0-15",Table1[[#This Row],[Patient Waittime]]&lt;=30,"16-30",Table1[[#This Row],[Patient Waittime]]&lt;=45,"31-45",Table1[[#This Row],[Patient Waittime]]&lt;=60,"46-60",TRUE,"60+")</f>
        <v>31-45</v>
      </c>
      <c r="Q4483">
        <f>--(Table1[[#This Row],[Patient Waittime]]&lt;=30)</f>
        <v>0</v>
      </c>
      <c r="R4483">
        <f>--Table1[[#This Row],[Patient Admission Flag]]</f>
        <v>0</v>
      </c>
      <c r="S4483">
        <f>--AND(Table1[[#This Row],[WithinTarget]]=1,Table1[[#This Row],[Patient Satisfaction Score]]&gt;=7)</f>
        <v>0</v>
      </c>
      <c r="T4483" t="str">
        <f>IF(LEFT(Table1[[#This Row],[Patient Gender]],1)="F","Female","Male")</f>
        <v>Male</v>
      </c>
    </row>
    <row r="4484" spans="1:20" x14ac:dyDescent="0.3">
      <c r="A4484" t="s">
        <v>4588</v>
      </c>
      <c r="B4484" s="1">
        <v>45217.464583333334</v>
      </c>
      <c r="C4484" t="s">
        <v>9</v>
      </c>
      <c r="D4484">
        <v>54</v>
      </c>
      <c r="E4484" t="s">
        <v>19</v>
      </c>
      <c r="F4484" t="s">
        <v>17</v>
      </c>
      <c r="G4484" t="b">
        <v>0</v>
      </c>
      <c r="H4484">
        <v>3</v>
      </c>
      <c r="I4484">
        <v>47</v>
      </c>
      <c r="J4484" t="b">
        <v>0</v>
      </c>
      <c r="K4484">
        <f>YEAR(Table1[[#This Row],[Patient Admission Date]])</f>
        <v>2023</v>
      </c>
      <c r="L4484" t="str">
        <f>TEXT(Table1[[#This Row],[Patient Admission Date]],"mmm")</f>
        <v>Oct</v>
      </c>
      <c r="M4484" t="str">
        <f>TEXT(Table1[[#This Row],[Patient Admission Date]],"ddd")</f>
        <v>Wed</v>
      </c>
      <c r="N4484" t="str">
        <f>TEXT(INT(HOUR(Table1[[#This Row],[Patient Admission Date]])/3)*3,"00")&amp;"-"&amp;TEXT(INT(HOUR(Table1[[#This Row],[Patient Admission Date]])/3)*3+3,"00")</f>
        <v>09-12</v>
      </c>
      <c r="O4484" t="str" cm="1">
        <f t="array" ref="O4484">_xlfn.IFS(Table1[[#This Row],[Patient Age]]&lt;=14,"0-14",Table1[[#This Row],[Patient Age]]&lt;=29,"15-29",Table1[[#This Row],[Patient Age]]&lt;=44,"30-44",Table1[[#This Row],[Patient Age]]&lt;=59,"45-59",Table1[[#This Row],[Patient Age]]&lt;=74,"60-74",TRUE,"75+")</f>
        <v>45-59</v>
      </c>
      <c r="P4484" t="str" cm="1">
        <f t="array" ref="P4484">_xlfn.IFS(Table1[[#This Row],[Patient Waittime]]&lt;=15,"0-15",Table1[[#This Row],[Patient Waittime]]&lt;=30,"16-30",Table1[[#This Row],[Patient Waittime]]&lt;=45,"31-45",Table1[[#This Row],[Patient Waittime]]&lt;=60,"46-60",TRUE,"60+")</f>
        <v>46-60</v>
      </c>
      <c r="Q4484">
        <f>--(Table1[[#This Row],[Patient Waittime]]&lt;=30)</f>
        <v>0</v>
      </c>
      <c r="R4484">
        <f>--Table1[[#This Row],[Patient Admission Flag]]</f>
        <v>0</v>
      </c>
      <c r="S4484">
        <f>--AND(Table1[[#This Row],[WithinTarget]]=1,Table1[[#This Row],[Patient Satisfaction Score]]&gt;=7)</f>
        <v>0</v>
      </c>
      <c r="T4484" t="str">
        <f>IF(LEFT(Table1[[#This Row],[Patient Gender]],1)="F","Female","Male")</f>
        <v>Male</v>
      </c>
    </row>
    <row r="4485" spans="1:20" x14ac:dyDescent="0.3">
      <c r="A4485" t="s">
        <v>4589</v>
      </c>
      <c r="B4485" s="1">
        <v>45111.665972222225</v>
      </c>
      <c r="C4485" t="s">
        <v>9</v>
      </c>
      <c r="D4485">
        <v>52</v>
      </c>
      <c r="E4485" t="s">
        <v>19</v>
      </c>
      <c r="F4485" t="s">
        <v>17</v>
      </c>
      <c r="G4485" t="b">
        <v>0</v>
      </c>
      <c r="H4485">
        <v>4</v>
      </c>
      <c r="I4485">
        <v>13</v>
      </c>
      <c r="J4485" t="b">
        <v>0</v>
      </c>
      <c r="K4485">
        <f>YEAR(Table1[[#This Row],[Patient Admission Date]])</f>
        <v>2023</v>
      </c>
      <c r="L4485" t="str">
        <f>TEXT(Table1[[#This Row],[Patient Admission Date]],"mmm")</f>
        <v>Jul</v>
      </c>
      <c r="M4485" t="str">
        <f>TEXT(Table1[[#This Row],[Patient Admission Date]],"ddd")</f>
        <v>Tue</v>
      </c>
      <c r="N4485" t="str">
        <f>TEXT(INT(HOUR(Table1[[#This Row],[Patient Admission Date]])/3)*3,"00")&amp;"-"&amp;TEXT(INT(HOUR(Table1[[#This Row],[Patient Admission Date]])/3)*3+3,"00")</f>
        <v>15-18</v>
      </c>
      <c r="O4485" t="str" cm="1">
        <f t="array" ref="O4485">_xlfn.IFS(Table1[[#This Row],[Patient Age]]&lt;=14,"0-14",Table1[[#This Row],[Patient Age]]&lt;=29,"15-29",Table1[[#This Row],[Patient Age]]&lt;=44,"30-44",Table1[[#This Row],[Patient Age]]&lt;=59,"45-59",Table1[[#This Row],[Patient Age]]&lt;=74,"60-74",TRUE,"75+")</f>
        <v>45-59</v>
      </c>
      <c r="P4485" t="str" cm="1">
        <f t="array" ref="P4485">_xlfn.IFS(Table1[[#This Row],[Patient Waittime]]&lt;=15,"0-15",Table1[[#This Row],[Patient Waittime]]&lt;=30,"16-30",Table1[[#This Row],[Patient Waittime]]&lt;=45,"31-45",Table1[[#This Row],[Patient Waittime]]&lt;=60,"46-60",TRUE,"60+")</f>
        <v>0-15</v>
      </c>
      <c r="Q4485">
        <f>--(Table1[[#This Row],[Patient Waittime]]&lt;=30)</f>
        <v>1</v>
      </c>
      <c r="R4485">
        <f>--Table1[[#This Row],[Patient Admission Flag]]</f>
        <v>0</v>
      </c>
      <c r="S4485">
        <f>--AND(Table1[[#This Row],[WithinTarget]]=1,Table1[[#This Row],[Patient Satisfaction Score]]&gt;=7)</f>
        <v>0</v>
      </c>
      <c r="T4485" t="str">
        <f>IF(LEFT(Table1[[#This Row],[Patient Gender]],1)="F","Female","Male")</f>
        <v>Male</v>
      </c>
    </row>
    <row r="4486" spans="1:20" x14ac:dyDescent="0.3">
      <c r="A4486" t="s">
        <v>4590</v>
      </c>
      <c r="B4486" s="1">
        <v>45212.248611111114</v>
      </c>
      <c r="C4486" t="s">
        <v>9</v>
      </c>
      <c r="D4486">
        <v>13</v>
      </c>
      <c r="E4486" t="s">
        <v>19</v>
      </c>
      <c r="F4486" t="s">
        <v>17</v>
      </c>
      <c r="G4486" t="b">
        <v>0</v>
      </c>
      <c r="H4486">
        <v>4</v>
      </c>
      <c r="I4486">
        <v>24</v>
      </c>
      <c r="J4486" t="b">
        <v>0</v>
      </c>
      <c r="K4486">
        <f>YEAR(Table1[[#This Row],[Patient Admission Date]])</f>
        <v>2023</v>
      </c>
      <c r="L4486" t="str">
        <f>TEXT(Table1[[#This Row],[Patient Admission Date]],"mmm")</f>
        <v>Oct</v>
      </c>
      <c r="M4486" t="str">
        <f>TEXT(Table1[[#This Row],[Patient Admission Date]],"ddd")</f>
        <v>Fri</v>
      </c>
      <c r="N4486" t="str">
        <f>TEXT(INT(HOUR(Table1[[#This Row],[Patient Admission Date]])/3)*3,"00")&amp;"-"&amp;TEXT(INT(HOUR(Table1[[#This Row],[Patient Admission Date]])/3)*3+3,"00")</f>
        <v>03-06</v>
      </c>
      <c r="O4486" t="str" cm="1">
        <f t="array" ref="O4486">_xlfn.IFS(Table1[[#This Row],[Patient Age]]&lt;=14,"0-14",Table1[[#This Row],[Patient Age]]&lt;=29,"15-29",Table1[[#This Row],[Patient Age]]&lt;=44,"30-44",Table1[[#This Row],[Patient Age]]&lt;=59,"45-59",Table1[[#This Row],[Patient Age]]&lt;=74,"60-74",TRUE,"75+")</f>
        <v>0-14</v>
      </c>
      <c r="P4486" t="str" cm="1">
        <f t="array" ref="P4486">_xlfn.IFS(Table1[[#This Row],[Patient Waittime]]&lt;=15,"0-15",Table1[[#This Row],[Patient Waittime]]&lt;=30,"16-30",Table1[[#This Row],[Patient Waittime]]&lt;=45,"31-45",Table1[[#This Row],[Patient Waittime]]&lt;=60,"46-60",TRUE,"60+")</f>
        <v>16-30</v>
      </c>
      <c r="Q4486">
        <f>--(Table1[[#This Row],[Patient Waittime]]&lt;=30)</f>
        <v>1</v>
      </c>
      <c r="R4486">
        <f>--Table1[[#This Row],[Patient Admission Flag]]</f>
        <v>0</v>
      </c>
      <c r="S4486">
        <f>--AND(Table1[[#This Row],[WithinTarget]]=1,Table1[[#This Row],[Patient Satisfaction Score]]&gt;=7)</f>
        <v>0</v>
      </c>
      <c r="T4486" t="str">
        <f>IF(LEFT(Table1[[#This Row],[Patient Gender]],1)="F","Female","Male")</f>
        <v>Male</v>
      </c>
    </row>
    <row r="4487" spans="1:20" x14ac:dyDescent="0.3">
      <c r="A4487" t="s">
        <v>4591</v>
      </c>
      <c r="B4487" s="1">
        <v>45030.05972222222</v>
      </c>
      <c r="C4487" t="s">
        <v>9</v>
      </c>
      <c r="D4487">
        <v>78</v>
      </c>
      <c r="E4487" t="s">
        <v>19</v>
      </c>
      <c r="F4487" t="s">
        <v>17</v>
      </c>
      <c r="G4487" t="b">
        <v>0</v>
      </c>
      <c r="H4487">
        <v>6</v>
      </c>
      <c r="I4487">
        <v>10</v>
      </c>
      <c r="J4487" t="b">
        <v>0</v>
      </c>
      <c r="K4487">
        <f>YEAR(Table1[[#This Row],[Patient Admission Date]])</f>
        <v>2023</v>
      </c>
      <c r="L4487" t="str">
        <f>TEXT(Table1[[#This Row],[Patient Admission Date]],"mmm")</f>
        <v>Apr</v>
      </c>
      <c r="M4487" t="str">
        <f>TEXT(Table1[[#This Row],[Patient Admission Date]],"ddd")</f>
        <v>Fri</v>
      </c>
      <c r="N4487" t="str">
        <f>TEXT(INT(HOUR(Table1[[#This Row],[Patient Admission Date]])/3)*3,"00")&amp;"-"&amp;TEXT(INT(HOUR(Table1[[#This Row],[Patient Admission Date]])/3)*3+3,"00")</f>
        <v>00-03</v>
      </c>
      <c r="O4487" t="str" cm="1">
        <f t="array" ref="O4487">_xlfn.IFS(Table1[[#This Row],[Patient Age]]&lt;=14,"0-14",Table1[[#This Row],[Patient Age]]&lt;=29,"15-29",Table1[[#This Row],[Patient Age]]&lt;=44,"30-44",Table1[[#This Row],[Patient Age]]&lt;=59,"45-59",Table1[[#This Row],[Patient Age]]&lt;=74,"60-74",TRUE,"75+")</f>
        <v>75+</v>
      </c>
      <c r="P4487" t="str" cm="1">
        <f t="array" ref="P4487">_xlfn.IFS(Table1[[#This Row],[Patient Waittime]]&lt;=15,"0-15",Table1[[#This Row],[Patient Waittime]]&lt;=30,"16-30",Table1[[#This Row],[Patient Waittime]]&lt;=45,"31-45",Table1[[#This Row],[Patient Waittime]]&lt;=60,"46-60",TRUE,"60+")</f>
        <v>0-15</v>
      </c>
      <c r="Q4487">
        <f>--(Table1[[#This Row],[Patient Waittime]]&lt;=30)</f>
        <v>1</v>
      </c>
      <c r="R4487">
        <f>--Table1[[#This Row],[Patient Admission Flag]]</f>
        <v>0</v>
      </c>
      <c r="S4487">
        <f>--AND(Table1[[#This Row],[WithinTarget]]=1,Table1[[#This Row],[Patient Satisfaction Score]]&gt;=7)</f>
        <v>0</v>
      </c>
      <c r="T4487" t="str">
        <f>IF(LEFT(Table1[[#This Row],[Patient Gender]],1)="F","Female","Male")</f>
        <v>Male</v>
      </c>
    </row>
    <row r="4488" spans="1:20" x14ac:dyDescent="0.3">
      <c r="A4488" t="s">
        <v>4592</v>
      </c>
      <c r="B4488" s="1">
        <v>45416.977083333331</v>
      </c>
      <c r="C4488" t="s">
        <v>9</v>
      </c>
      <c r="D4488">
        <v>51</v>
      </c>
      <c r="E4488" t="s">
        <v>19</v>
      </c>
      <c r="F4488" t="s">
        <v>17</v>
      </c>
      <c r="G4488" t="b">
        <v>0</v>
      </c>
      <c r="H4488">
        <v>6</v>
      </c>
      <c r="I4488">
        <v>60</v>
      </c>
      <c r="J4488" t="b">
        <v>0</v>
      </c>
      <c r="K4488">
        <f>YEAR(Table1[[#This Row],[Patient Admission Date]])</f>
        <v>2024</v>
      </c>
      <c r="L4488" t="str">
        <f>TEXT(Table1[[#This Row],[Patient Admission Date]],"mmm")</f>
        <v>May</v>
      </c>
      <c r="M4488" t="str">
        <f>TEXT(Table1[[#This Row],[Patient Admission Date]],"ddd")</f>
        <v>Sat</v>
      </c>
      <c r="N4488" t="str">
        <f>TEXT(INT(HOUR(Table1[[#This Row],[Patient Admission Date]])/3)*3,"00")&amp;"-"&amp;TEXT(INT(HOUR(Table1[[#This Row],[Patient Admission Date]])/3)*3+3,"00")</f>
        <v>21-24</v>
      </c>
      <c r="O4488" t="str" cm="1">
        <f t="array" ref="O4488">_xlfn.IFS(Table1[[#This Row],[Patient Age]]&lt;=14,"0-14",Table1[[#This Row],[Patient Age]]&lt;=29,"15-29",Table1[[#This Row],[Patient Age]]&lt;=44,"30-44",Table1[[#This Row],[Patient Age]]&lt;=59,"45-59",Table1[[#This Row],[Patient Age]]&lt;=74,"60-74",TRUE,"75+")</f>
        <v>45-59</v>
      </c>
      <c r="P4488" t="str" cm="1">
        <f t="array" ref="P4488">_xlfn.IFS(Table1[[#This Row],[Patient Waittime]]&lt;=15,"0-15",Table1[[#This Row],[Patient Waittime]]&lt;=30,"16-30",Table1[[#This Row],[Patient Waittime]]&lt;=45,"31-45",Table1[[#This Row],[Patient Waittime]]&lt;=60,"46-60",TRUE,"60+")</f>
        <v>46-60</v>
      </c>
      <c r="Q4488">
        <f>--(Table1[[#This Row],[Patient Waittime]]&lt;=30)</f>
        <v>0</v>
      </c>
      <c r="R4488">
        <f>--Table1[[#This Row],[Patient Admission Flag]]</f>
        <v>0</v>
      </c>
      <c r="S4488">
        <f>--AND(Table1[[#This Row],[WithinTarget]]=1,Table1[[#This Row],[Patient Satisfaction Score]]&gt;=7)</f>
        <v>0</v>
      </c>
      <c r="T4488" t="str">
        <f>IF(LEFT(Table1[[#This Row],[Patient Gender]],1)="F","Female","Male")</f>
        <v>Male</v>
      </c>
    </row>
    <row r="4489" spans="1:20" x14ac:dyDescent="0.3">
      <c r="A4489" t="s">
        <v>4593</v>
      </c>
      <c r="B4489" s="1">
        <v>45389.963888888888</v>
      </c>
      <c r="C4489" t="s">
        <v>9</v>
      </c>
      <c r="D4489">
        <v>24</v>
      </c>
      <c r="E4489" t="s">
        <v>19</v>
      </c>
      <c r="F4489" t="s">
        <v>17</v>
      </c>
      <c r="G4489" t="b">
        <v>0</v>
      </c>
      <c r="H4489">
        <v>7</v>
      </c>
      <c r="I4489">
        <v>44</v>
      </c>
      <c r="J4489" t="b">
        <v>0</v>
      </c>
      <c r="K4489">
        <f>YEAR(Table1[[#This Row],[Patient Admission Date]])</f>
        <v>2024</v>
      </c>
      <c r="L4489" t="str">
        <f>TEXT(Table1[[#This Row],[Patient Admission Date]],"mmm")</f>
        <v>Apr</v>
      </c>
      <c r="M4489" t="str">
        <f>TEXT(Table1[[#This Row],[Patient Admission Date]],"ddd")</f>
        <v>Sun</v>
      </c>
      <c r="N4489" t="str">
        <f>TEXT(INT(HOUR(Table1[[#This Row],[Patient Admission Date]])/3)*3,"00")&amp;"-"&amp;TEXT(INT(HOUR(Table1[[#This Row],[Patient Admission Date]])/3)*3+3,"00")</f>
        <v>21-24</v>
      </c>
      <c r="O4489" t="str" cm="1">
        <f t="array" ref="O4489">_xlfn.IFS(Table1[[#This Row],[Patient Age]]&lt;=14,"0-14",Table1[[#This Row],[Patient Age]]&lt;=29,"15-29",Table1[[#This Row],[Patient Age]]&lt;=44,"30-44",Table1[[#This Row],[Patient Age]]&lt;=59,"45-59",Table1[[#This Row],[Patient Age]]&lt;=74,"60-74",TRUE,"75+")</f>
        <v>15-29</v>
      </c>
      <c r="P4489" t="str" cm="1">
        <f t="array" ref="P4489">_xlfn.IFS(Table1[[#This Row],[Patient Waittime]]&lt;=15,"0-15",Table1[[#This Row],[Patient Waittime]]&lt;=30,"16-30",Table1[[#This Row],[Patient Waittime]]&lt;=45,"31-45",Table1[[#This Row],[Patient Waittime]]&lt;=60,"46-60",TRUE,"60+")</f>
        <v>31-45</v>
      </c>
      <c r="Q4489">
        <f>--(Table1[[#This Row],[Patient Waittime]]&lt;=30)</f>
        <v>0</v>
      </c>
      <c r="R4489">
        <f>--Table1[[#This Row],[Patient Admission Flag]]</f>
        <v>0</v>
      </c>
      <c r="S4489">
        <f>--AND(Table1[[#This Row],[WithinTarget]]=1,Table1[[#This Row],[Patient Satisfaction Score]]&gt;=7)</f>
        <v>0</v>
      </c>
      <c r="T4489" t="str">
        <f>IF(LEFT(Table1[[#This Row],[Patient Gender]],1)="F","Female","Male")</f>
        <v>Male</v>
      </c>
    </row>
    <row r="4490" spans="1:20" x14ac:dyDescent="0.3">
      <c r="A4490" t="s">
        <v>4594</v>
      </c>
      <c r="B4490" s="1">
        <v>45215.836111111108</v>
      </c>
      <c r="C4490" t="s">
        <v>9</v>
      </c>
      <c r="D4490">
        <v>47</v>
      </c>
      <c r="E4490" t="s">
        <v>19</v>
      </c>
      <c r="F4490" t="s">
        <v>17</v>
      </c>
      <c r="G4490" t="b">
        <v>0</v>
      </c>
      <c r="H4490">
        <v>8</v>
      </c>
      <c r="I4490">
        <v>15</v>
      </c>
      <c r="J4490" t="b">
        <v>0</v>
      </c>
      <c r="K4490">
        <f>YEAR(Table1[[#This Row],[Patient Admission Date]])</f>
        <v>2023</v>
      </c>
      <c r="L4490" t="str">
        <f>TEXT(Table1[[#This Row],[Patient Admission Date]],"mmm")</f>
        <v>Oct</v>
      </c>
      <c r="M4490" t="str">
        <f>TEXT(Table1[[#This Row],[Patient Admission Date]],"ddd")</f>
        <v>Mon</v>
      </c>
      <c r="N4490" t="str">
        <f>TEXT(INT(HOUR(Table1[[#This Row],[Patient Admission Date]])/3)*3,"00")&amp;"-"&amp;TEXT(INT(HOUR(Table1[[#This Row],[Patient Admission Date]])/3)*3+3,"00")</f>
        <v>18-21</v>
      </c>
      <c r="O4490" t="str" cm="1">
        <f t="array" ref="O4490">_xlfn.IFS(Table1[[#This Row],[Patient Age]]&lt;=14,"0-14",Table1[[#This Row],[Patient Age]]&lt;=29,"15-29",Table1[[#This Row],[Patient Age]]&lt;=44,"30-44",Table1[[#This Row],[Patient Age]]&lt;=59,"45-59",Table1[[#This Row],[Patient Age]]&lt;=74,"60-74",TRUE,"75+")</f>
        <v>45-59</v>
      </c>
      <c r="P4490" t="str" cm="1">
        <f t="array" ref="P4490">_xlfn.IFS(Table1[[#This Row],[Patient Waittime]]&lt;=15,"0-15",Table1[[#This Row],[Patient Waittime]]&lt;=30,"16-30",Table1[[#This Row],[Patient Waittime]]&lt;=45,"31-45",Table1[[#This Row],[Patient Waittime]]&lt;=60,"46-60",TRUE,"60+")</f>
        <v>0-15</v>
      </c>
      <c r="Q4490">
        <f>--(Table1[[#This Row],[Patient Waittime]]&lt;=30)</f>
        <v>1</v>
      </c>
      <c r="R4490">
        <f>--Table1[[#This Row],[Patient Admission Flag]]</f>
        <v>0</v>
      </c>
      <c r="S4490">
        <f>--AND(Table1[[#This Row],[WithinTarget]]=1,Table1[[#This Row],[Patient Satisfaction Score]]&gt;=7)</f>
        <v>1</v>
      </c>
      <c r="T4490" t="str">
        <f>IF(LEFT(Table1[[#This Row],[Patient Gender]],1)="F","Female","Male")</f>
        <v>Male</v>
      </c>
    </row>
    <row r="4491" spans="1:20" x14ac:dyDescent="0.3">
      <c r="A4491" t="s">
        <v>4595</v>
      </c>
      <c r="B4491" s="1">
        <v>45371.770833333336</v>
      </c>
      <c r="C4491" t="s">
        <v>9</v>
      </c>
      <c r="D4491">
        <v>10</v>
      </c>
      <c r="E4491" t="s">
        <v>19</v>
      </c>
      <c r="F4491" t="s">
        <v>17</v>
      </c>
      <c r="G4491" t="b">
        <v>0</v>
      </c>
      <c r="H4491">
        <v>9</v>
      </c>
      <c r="I4491">
        <v>20</v>
      </c>
      <c r="J4491" t="b">
        <v>0</v>
      </c>
      <c r="K4491">
        <f>YEAR(Table1[[#This Row],[Patient Admission Date]])</f>
        <v>2024</v>
      </c>
      <c r="L4491" t="str">
        <f>TEXT(Table1[[#This Row],[Patient Admission Date]],"mmm")</f>
        <v>Mar</v>
      </c>
      <c r="M4491" t="str">
        <f>TEXT(Table1[[#This Row],[Patient Admission Date]],"ddd")</f>
        <v>Wed</v>
      </c>
      <c r="N4491" t="str">
        <f>TEXT(INT(HOUR(Table1[[#This Row],[Patient Admission Date]])/3)*3,"00")&amp;"-"&amp;TEXT(INT(HOUR(Table1[[#This Row],[Patient Admission Date]])/3)*3+3,"00")</f>
        <v>18-21</v>
      </c>
      <c r="O4491" t="str" cm="1">
        <f t="array" ref="O4491">_xlfn.IFS(Table1[[#This Row],[Patient Age]]&lt;=14,"0-14",Table1[[#This Row],[Patient Age]]&lt;=29,"15-29",Table1[[#This Row],[Patient Age]]&lt;=44,"30-44",Table1[[#This Row],[Patient Age]]&lt;=59,"45-59",Table1[[#This Row],[Patient Age]]&lt;=74,"60-74",TRUE,"75+")</f>
        <v>0-14</v>
      </c>
      <c r="P4491" t="str" cm="1">
        <f t="array" ref="P4491">_xlfn.IFS(Table1[[#This Row],[Patient Waittime]]&lt;=15,"0-15",Table1[[#This Row],[Patient Waittime]]&lt;=30,"16-30",Table1[[#This Row],[Patient Waittime]]&lt;=45,"31-45",Table1[[#This Row],[Patient Waittime]]&lt;=60,"46-60",TRUE,"60+")</f>
        <v>16-30</v>
      </c>
      <c r="Q4491">
        <f>--(Table1[[#This Row],[Patient Waittime]]&lt;=30)</f>
        <v>1</v>
      </c>
      <c r="R4491">
        <f>--Table1[[#This Row],[Patient Admission Flag]]</f>
        <v>0</v>
      </c>
      <c r="S4491">
        <f>--AND(Table1[[#This Row],[WithinTarget]]=1,Table1[[#This Row],[Patient Satisfaction Score]]&gt;=7)</f>
        <v>1</v>
      </c>
      <c r="T4491" t="str">
        <f>IF(LEFT(Table1[[#This Row],[Patient Gender]],1)="F","Female","Male")</f>
        <v>Male</v>
      </c>
    </row>
    <row r="4492" spans="1:20" x14ac:dyDescent="0.3">
      <c r="A4492" t="s">
        <v>4596</v>
      </c>
      <c r="B4492" s="1">
        <v>45197.79791666667</v>
      </c>
      <c r="C4492" t="s">
        <v>9</v>
      </c>
      <c r="D4492">
        <v>73</v>
      </c>
      <c r="E4492" t="s">
        <v>19</v>
      </c>
      <c r="F4492" t="s">
        <v>23</v>
      </c>
      <c r="G4492" t="b">
        <v>0</v>
      </c>
      <c r="I4492">
        <v>44</v>
      </c>
      <c r="J4492" t="b">
        <v>0</v>
      </c>
      <c r="K4492">
        <f>YEAR(Table1[[#This Row],[Patient Admission Date]])</f>
        <v>2023</v>
      </c>
      <c r="L4492" t="str">
        <f>TEXT(Table1[[#This Row],[Patient Admission Date]],"mmm")</f>
        <v>Sep</v>
      </c>
      <c r="M4492" t="str">
        <f>TEXT(Table1[[#This Row],[Patient Admission Date]],"ddd")</f>
        <v>Thu</v>
      </c>
      <c r="N4492" t="str">
        <f>TEXT(INT(HOUR(Table1[[#This Row],[Patient Admission Date]])/3)*3,"00")&amp;"-"&amp;TEXT(INT(HOUR(Table1[[#This Row],[Patient Admission Date]])/3)*3+3,"00")</f>
        <v>18-21</v>
      </c>
      <c r="O4492" t="str" cm="1">
        <f t="array" ref="O4492">_xlfn.IFS(Table1[[#This Row],[Patient Age]]&lt;=14,"0-14",Table1[[#This Row],[Patient Age]]&lt;=29,"15-29",Table1[[#This Row],[Patient Age]]&lt;=44,"30-44",Table1[[#This Row],[Patient Age]]&lt;=59,"45-59",Table1[[#This Row],[Patient Age]]&lt;=74,"60-74",TRUE,"75+")</f>
        <v>60-74</v>
      </c>
      <c r="P4492" t="str" cm="1">
        <f t="array" ref="P4492">_xlfn.IFS(Table1[[#This Row],[Patient Waittime]]&lt;=15,"0-15",Table1[[#This Row],[Patient Waittime]]&lt;=30,"16-30",Table1[[#This Row],[Patient Waittime]]&lt;=45,"31-45",Table1[[#This Row],[Patient Waittime]]&lt;=60,"46-60",TRUE,"60+")</f>
        <v>31-45</v>
      </c>
      <c r="Q4492">
        <f>--(Table1[[#This Row],[Patient Waittime]]&lt;=30)</f>
        <v>0</v>
      </c>
      <c r="R4492">
        <f>--Table1[[#This Row],[Patient Admission Flag]]</f>
        <v>0</v>
      </c>
      <c r="S4492">
        <f>--AND(Table1[[#This Row],[WithinTarget]]=1,Table1[[#This Row],[Patient Satisfaction Score]]&gt;=7)</f>
        <v>0</v>
      </c>
      <c r="T4492" t="str">
        <f>IF(LEFT(Table1[[#This Row],[Patient Gender]],1)="F","Female","Male")</f>
        <v>Male</v>
      </c>
    </row>
    <row r="4493" spans="1:20" x14ac:dyDescent="0.3">
      <c r="A4493" t="s">
        <v>4597</v>
      </c>
      <c r="B4493" s="1">
        <v>45298.12222222222</v>
      </c>
      <c r="C4493" t="s">
        <v>9</v>
      </c>
      <c r="D4493">
        <v>7</v>
      </c>
      <c r="E4493" t="s">
        <v>19</v>
      </c>
      <c r="F4493" t="s">
        <v>23</v>
      </c>
      <c r="G4493" t="b">
        <v>0</v>
      </c>
      <c r="I4493">
        <v>46</v>
      </c>
      <c r="J4493" t="b">
        <v>0</v>
      </c>
      <c r="K4493">
        <f>YEAR(Table1[[#This Row],[Patient Admission Date]])</f>
        <v>2024</v>
      </c>
      <c r="L4493" t="str">
        <f>TEXT(Table1[[#This Row],[Patient Admission Date]],"mmm")</f>
        <v>Jan</v>
      </c>
      <c r="M4493" t="str">
        <f>TEXT(Table1[[#This Row],[Patient Admission Date]],"ddd")</f>
        <v>Sun</v>
      </c>
      <c r="N4493" t="str">
        <f>TEXT(INT(HOUR(Table1[[#This Row],[Patient Admission Date]])/3)*3,"00")&amp;"-"&amp;TEXT(INT(HOUR(Table1[[#This Row],[Patient Admission Date]])/3)*3+3,"00")</f>
        <v>00-03</v>
      </c>
      <c r="O4493" t="str" cm="1">
        <f t="array" ref="O4493">_xlfn.IFS(Table1[[#This Row],[Patient Age]]&lt;=14,"0-14",Table1[[#This Row],[Patient Age]]&lt;=29,"15-29",Table1[[#This Row],[Patient Age]]&lt;=44,"30-44",Table1[[#This Row],[Patient Age]]&lt;=59,"45-59",Table1[[#This Row],[Patient Age]]&lt;=74,"60-74",TRUE,"75+")</f>
        <v>0-14</v>
      </c>
      <c r="P4493" t="str" cm="1">
        <f t="array" ref="P4493">_xlfn.IFS(Table1[[#This Row],[Patient Waittime]]&lt;=15,"0-15",Table1[[#This Row],[Patient Waittime]]&lt;=30,"16-30",Table1[[#This Row],[Patient Waittime]]&lt;=45,"31-45",Table1[[#This Row],[Patient Waittime]]&lt;=60,"46-60",TRUE,"60+")</f>
        <v>46-60</v>
      </c>
      <c r="Q4493">
        <f>--(Table1[[#This Row],[Patient Waittime]]&lt;=30)</f>
        <v>0</v>
      </c>
      <c r="R4493">
        <f>--Table1[[#This Row],[Patient Admission Flag]]</f>
        <v>0</v>
      </c>
      <c r="S4493">
        <f>--AND(Table1[[#This Row],[WithinTarget]]=1,Table1[[#This Row],[Patient Satisfaction Score]]&gt;=7)</f>
        <v>0</v>
      </c>
      <c r="T4493" t="str">
        <f>IF(LEFT(Table1[[#This Row],[Patient Gender]],1)="F","Female","Male")</f>
        <v>Male</v>
      </c>
    </row>
    <row r="4494" spans="1:20" x14ac:dyDescent="0.3">
      <c r="A4494" t="s">
        <v>4598</v>
      </c>
      <c r="B4494" s="1">
        <v>45126.980555555558</v>
      </c>
      <c r="C4494" t="s">
        <v>9</v>
      </c>
      <c r="D4494">
        <v>30</v>
      </c>
      <c r="E4494" t="s">
        <v>19</v>
      </c>
      <c r="F4494" t="s">
        <v>23</v>
      </c>
      <c r="G4494" t="b">
        <v>0</v>
      </c>
      <c r="I4494">
        <v>32</v>
      </c>
      <c r="J4494" t="b">
        <v>0</v>
      </c>
      <c r="K4494">
        <f>YEAR(Table1[[#This Row],[Patient Admission Date]])</f>
        <v>2023</v>
      </c>
      <c r="L4494" t="str">
        <f>TEXT(Table1[[#This Row],[Patient Admission Date]],"mmm")</f>
        <v>Jul</v>
      </c>
      <c r="M4494" t="str">
        <f>TEXT(Table1[[#This Row],[Patient Admission Date]],"ddd")</f>
        <v>Wed</v>
      </c>
      <c r="N4494" t="str">
        <f>TEXT(INT(HOUR(Table1[[#This Row],[Patient Admission Date]])/3)*3,"00")&amp;"-"&amp;TEXT(INT(HOUR(Table1[[#This Row],[Patient Admission Date]])/3)*3+3,"00")</f>
        <v>21-24</v>
      </c>
      <c r="O4494" t="str" cm="1">
        <f t="array" ref="O4494">_xlfn.IFS(Table1[[#This Row],[Patient Age]]&lt;=14,"0-14",Table1[[#This Row],[Patient Age]]&lt;=29,"15-29",Table1[[#This Row],[Patient Age]]&lt;=44,"30-44",Table1[[#This Row],[Patient Age]]&lt;=59,"45-59",Table1[[#This Row],[Patient Age]]&lt;=74,"60-74",TRUE,"75+")</f>
        <v>30-44</v>
      </c>
      <c r="P4494" t="str" cm="1">
        <f t="array" ref="P4494">_xlfn.IFS(Table1[[#This Row],[Patient Waittime]]&lt;=15,"0-15",Table1[[#This Row],[Patient Waittime]]&lt;=30,"16-30",Table1[[#This Row],[Patient Waittime]]&lt;=45,"31-45",Table1[[#This Row],[Patient Waittime]]&lt;=60,"46-60",TRUE,"60+")</f>
        <v>31-45</v>
      </c>
      <c r="Q4494">
        <f>--(Table1[[#This Row],[Patient Waittime]]&lt;=30)</f>
        <v>0</v>
      </c>
      <c r="R4494">
        <f>--Table1[[#This Row],[Patient Admission Flag]]</f>
        <v>0</v>
      </c>
      <c r="S4494">
        <f>--AND(Table1[[#This Row],[WithinTarget]]=1,Table1[[#This Row],[Patient Satisfaction Score]]&gt;=7)</f>
        <v>0</v>
      </c>
      <c r="T4494" t="str">
        <f>IF(LEFT(Table1[[#This Row],[Patient Gender]],1)="F","Female","Male")</f>
        <v>Male</v>
      </c>
    </row>
    <row r="4495" spans="1:20" x14ac:dyDescent="0.3">
      <c r="A4495" t="s">
        <v>4599</v>
      </c>
      <c r="B4495" s="1">
        <v>45081.129861111112</v>
      </c>
      <c r="C4495" t="s">
        <v>9</v>
      </c>
      <c r="D4495">
        <v>14</v>
      </c>
      <c r="E4495" t="s">
        <v>19</v>
      </c>
      <c r="F4495" t="s">
        <v>23</v>
      </c>
      <c r="G4495" t="b">
        <v>0</v>
      </c>
      <c r="I4495">
        <v>43</v>
      </c>
      <c r="J4495" t="b">
        <v>0</v>
      </c>
      <c r="K4495">
        <f>YEAR(Table1[[#This Row],[Patient Admission Date]])</f>
        <v>2023</v>
      </c>
      <c r="L4495" t="str">
        <f>TEXT(Table1[[#This Row],[Patient Admission Date]],"mmm")</f>
        <v>Jun</v>
      </c>
      <c r="M4495" t="str">
        <f>TEXT(Table1[[#This Row],[Patient Admission Date]],"ddd")</f>
        <v>Sun</v>
      </c>
      <c r="N4495" t="str">
        <f>TEXT(INT(HOUR(Table1[[#This Row],[Patient Admission Date]])/3)*3,"00")&amp;"-"&amp;TEXT(INT(HOUR(Table1[[#This Row],[Patient Admission Date]])/3)*3+3,"00")</f>
        <v>03-06</v>
      </c>
      <c r="O4495" t="str" cm="1">
        <f t="array" ref="O4495">_xlfn.IFS(Table1[[#This Row],[Patient Age]]&lt;=14,"0-14",Table1[[#This Row],[Patient Age]]&lt;=29,"15-29",Table1[[#This Row],[Patient Age]]&lt;=44,"30-44",Table1[[#This Row],[Patient Age]]&lt;=59,"45-59",Table1[[#This Row],[Patient Age]]&lt;=74,"60-74",TRUE,"75+")</f>
        <v>0-14</v>
      </c>
      <c r="P4495" t="str" cm="1">
        <f t="array" ref="P4495">_xlfn.IFS(Table1[[#This Row],[Patient Waittime]]&lt;=15,"0-15",Table1[[#This Row],[Patient Waittime]]&lt;=30,"16-30",Table1[[#This Row],[Patient Waittime]]&lt;=45,"31-45",Table1[[#This Row],[Patient Waittime]]&lt;=60,"46-60",TRUE,"60+")</f>
        <v>31-45</v>
      </c>
      <c r="Q4495">
        <f>--(Table1[[#This Row],[Patient Waittime]]&lt;=30)</f>
        <v>0</v>
      </c>
      <c r="R4495">
        <f>--Table1[[#This Row],[Patient Admission Flag]]</f>
        <v>0</v>
      </c>
      <c r="S4495">
        <f>--AND(Table1[[#This Row],[WithinTarget]]=1,Table1[[#This Row],[Patient Satisfaction Score]]&gt;=7)</f>
        <v>0</v>
      </c>
      <c r="T4495" t="str">
        <f>IF(LEFT(Table1[[#This Row],[Patient Gender]],1)="F","Female","Male")</f>
        <v>Male</v>
      </c>
    </row>
    <row r="4496" spans="1:20" x14ac:dyDescent="0.3">
      <c r="A4496" t="s">
        <v>4600</v>
      </c>
      <c r="B4496" s="1">
        <v>45460.339583333334</v>
      </c>
      <c r="C4496" t="s">
        <v>9</v>
      </c>
      <c r="D4496">
        <v>73</v>
      </c>
      <c r="E4496" t="s">
        <v>19</v>
      </c>
      <c r="F4496" t="s">
        <v>23</v>
      </c>
      <c r="G4496" t="b">
        <v>0</v>
      </c>
      <c r="I4496">
        <v>29</v>
      </c>
      <c r="J4496" t="b">
        <v>0</v>
      </c>
      <c r="K4496">
        <f>YEAR(Table1[[#This Row],[Patient Admission Date]])</f>
        <v>2024</v>
      </c>
      <c r="L4496" t="str">
        <f>TEXT(Table1[[#This Row],[Patient Admission Date]],"mmm")</f>
        <v>Jun</v>
      </c>
      <c r="M4496" t="str">
        <f>TEXT(Table1[[#This Row],[Patient Admission Date]],"ddd")</f>
        <v>Mon</v>
      </c>
      <c r="N4496" t="str">
        <f>TEXT(INT(HOUR(Table1[[#This Row],[Patient Admission Date]])/3)*3,"00")&amp;"-"&amp;TEXT(INT(HOUR(Table1[[#This Row],[Patient Admission Date]])/3)*3+3,"00")</f>
        <v>06-09</v>
      </c>
      <c r="O4496" t="str" cm="1">
        <f t="array" ref="O4496">_xlfn.IFS(Table1[[#This Row],[Patient Age]]&lt;=14,"0-14",Table1[[#This Row],[Patient Age]]&lt;=29,"15-29",Table1[[#This Row],[Patient Age]]&lt;=44,"30-44",Table1[[#This Row],[Patient Age]]&lt;=59,"45-59",Table1[[#This Row],[Patient Age]]&lt;=74,"60-74",TRUE,"75+")</f>
        <v>60-74</v>
      </c>
      <c r="P4496" t="str" cm="1">
        <f t="array" ref="P4496">_xlfn.IFS(Table1[[#This Row],[Patient Waittime]]&lt;=15,"0-15",Table1[[#This Row],[Patient Waittime]]&lt;=30,"16-30",Table1[[#This Row],[Patient Waittime]]&lt;=45,"31-45",Table1[[#This Row],[Patient Waittime]]&lt;=60,"46-60",TRUE,"60+")</f>
        <v>16-30</v>
      </c>
      <c r="Q4496">
        <f>--(Table1[[#This Row],[Patient Waittime]]&lt;=30)</f>
        <v>1</v>
      </c>
      <c r="R4496">
        <f>--Table1[[#This Row],[Patient Admission Flag]]</f>
        <v>0</v>
      </c>
      <c r="S4496">
        <f>--AND(Table1[[#This Row],[WithinTarget]]=1,Table1[[#This Row],[Patient Satisfaction Score]]&gt;=7)</f>
        <v>0</v>
      </c>
      <c r="T4496" t="str">
        <f>IF(LEFT(Table1[[#This Row],[Patient Gender]],1)="F","Female","Male")</f>
        <v>Male</v>
      </c>
    </row>
    <row r="4497" spans="1:20" x14ac:dyDescent="0.3">
      <c r="A4497" t="s">
        <v>4601</v>
      </c>
      <c r="B4497" s="1">
        <v>45397.518750000003</v>
      </c>
      <c r="C4497" t="s">
        <v>9</v>
      </c>
      <c r="D4497">
        <v>6</v>
      </c>
      <c r="E4497" t="s">
        <v>19</v>
      </c>
      <c r="F4497" t="s">
        <v>23</v>
      </c>
      <c r="G4497" t="b">
        <v>0</v>
      </c>
      <c r="H4497">
        <v>4</v>
      </c>
      <c r="I4497">
        <v>41</v>
      </c>
      <c r="J4497" t="b">
        <v>0</v>
      </c>
      <c r="K4497">
        <f>YEAR(Table1[[#This Row],[Patient Admission Date]])</f>
        <v>2024</v>
      </c>
      <c r="L4497" t="str">
        <f>TEXT(Table1[[#This Row],[Patient Admission Date]],"mmm")</f>
        <v>Apr</v>
      </c>
      <c r="M4497" t="str">
        <f>TEXT(Table1[[#This Row],[Patient Admission Date]],"ddd")</f>
        <v>Mon</v>
      </c>
      <c r="N4497" t="str">
        <f>TEXT(INT(HOUR(Table1[[#This Row],[Patient Admission Date]])/3)*3,"00")&amp;"-"&amp;TEXT(INT(HOUR(Table1[[#This Row],[Patient Admission Date]])/3)*3+3,"00")</f>
        <v>12-15</v>
      </c>
      <c r="O4497" t="str" cm="1">
        <f t="array" ref="O4497">_xlfn.IFS(Table1[[#This Row],[Patient Age]]&lt;=14,"0-14",Table1[[#This Row],[Patient Age]]&lt;=29,"15-29",Table1[[#This Row],[Patient Age]]&lt;=44,"30-44",Table1[[#This Row],[Patient Age]]&lt;=59,"45-59",Table1[[#This Row],[Patient Age]]&lt;=74,"60-74",TRUE,"75+")</f>
        <v>0-14</v>
      </c>
      <c r="P4497" t="str" cm="1">
        <f t="array" ref="P4497">_xlfn.IFS(Table1[[#This Row],[Patient Waittime]]&lt;=15,"0-15",Table1[[#This Row],[Patient Waittime]]&lt;=30,"16-30",Table1[[#This Row],[Patient Waittime]]&lt;=45,"31-45",Table1[[#This Row],[Patient Waittime]]&lt;=60,"46-60",TRUE,"60+")</f>
        <v>31-45</v>
      </c>
      <c r="Q4497">
        <f>--(Table1[[#This Row],[Patient Waittime]]&lt;=30)</f>
        <v>0</v>
      </c>
      <c r="R4497">
        <f>--Table1[[#This Row],[Patient Admission Flag]]</f>
        <v>0</v>
      </c>
      <c r="S4497">
        <f>--AND(Table1[[#This Row],[WithinTarget]]=1,Table1[[#This Row],[Patient Satisfaction Score]]&gt;=7)</f>
        <v>0</v>
      </c>
      <c r="T4497" t="str">
        <f>IF(LEFT(Table1[[#This Row],[Patient Gender]],1)="F","Female","Male")</f>
        <v>Male</v>
      </c>
    </row>
    <row r="4498" spans="1:20" x14ac:dyDescent="0.3">
      <c r="A4498" t="s">
        <v>4602</v>
      </c>
      <c r="B4498" s="1">
        <v>45411.765972222223</v>
      </c>
      <c r="C4498" t="s">
        <v>9</v>
      </c>
      <c r="D4498">
        <v>41</v>
      </c>
      <c r="E4498" t="s">
        <v>19</v>
      </c>
      <c r="F4498" t="s">
        <v>23</v>
      </c>
      <c r="G4498" t="b">
        <v>0</v>
      </c>
      <c r="H4498">
        <v>4</v>
      </c>
      <c r="I4498">
        <v>49</v>
      </c>
      <c r="J4498" t="b">
        <v>0</v>
      </c>
      <c r="K4498">
        <f>YEAR(Table1[[#This Row],[Patient Admission Date]])</f>
        <v>2024</v>
      </c>
      <c r="L4498" t="str">
        <f>TEXT(Table1[[#This Row],[Patient Admission Date]],"mmm")</f>
        <v>Apr</v>
      </c>
      <c r="M4498" t="str">
        <f>TEXT(Table1[[#This Row],[Patient Admission Date]],"ddd")</f>
        <v>Mon</v>
      </c>
      <c r="N4498" t="str">
        <f>TEXT(INT(HOUR(Table1[[#This Row],[Patient Admission Date]])/3)*3,"00")&amp;"-"&amp;TEXT(INT(HOUR(Table1[[#This Row],[Patient Admission Date]])/3)*3+3,"00")</f>
        <v>18-21</v>
      </c>
      <c r="O4498" t="str" cm="1">
        <f t="array" ref="O4498">_xlfn.IFS(Table1[[#This Row],[Patient Age]]&lt;=14,"0-14",Table1[[#This Row],[Patient Age]]&lt;=29,"15-29",Table1[[#This Row],[Patient Age]]&lt;=44,"30-44",Table1[[#This Row],[Patient Age]]&lt;=59,"45-59",Table1[[#This Row],[Patient Age]]&lt;=74,"60-74",TRUE,"75+")</f>
        <v>30-44</v>
      </c>
      <c r="P4498" t="str" cm="1">
        <f t="array" ref="P4498">_xlfn.IFS(Table1[[#This Row],[Patient Waittime]]&lt;=15,"0-15",Table1[[#This Row],[Patient Waittime]]&lt;=30,"16-30",Table1[[#This Row],[Patient Waittime]]&lt;=45,"31-45",Table1[[#This Row],[Patient Waittime]]&lt;=60,"46-60",TRUE,"60+")</f>
        <v>46-60</v>
      </c>
      <c r="Q4498">
        <f>--(Table1[[#This Row],[Patient Waittime]]&lt;=30)</f>
        <v>0</v>
      </c>
      <c r="R4498">
        <f>--Table1[[#This Row],[Patient Admission Flag]]</f>
        <v>0</v>
      </c>
      <c r="S4498">
        <f>--AND(Table1[[#This Row],[WithinTarget]]=1,Table1[[#This Row],[Patient Satisfaction Score]]&gt;=7)</f>
        <v>0</v>
      </c>
      <c r="T4498" t="str">
        <f>IF(LEFT(Table1[[#This Row],[Patient Gender]],1)="F","Female","Male")</f>
        <v>Male</v>
      </c>
    </row>
    <row r="4499" spans="1:20" x14ac:dyDescent="0.3">
      <c r="A4499" t="s">
        <v>4603</v>
      </c>
      <c r="B4499" s="1">
        <v>45500.536805555559</v>
      </c>
      <c r="C4499" t="s">
        <v>9</v>
      </c>
      <c r="D4499">
        <v>19</v>
      </c>
      <c r="E4499" t="s">
        <v>19</v>
      </c>
      <c r="F4499" t="s">
        <v>23</v>
      </c>
      <c r="G4499" t="b">
        <v>0</v>
      </c>
      <c r="H4499">
        <v>7</v>
      </c>
      <c r="I4499">
        <v>16</v>
      </c>
      <c r="J4499" t="b">
        <v>0</v>
      </c>
      <c r="K4499">
        <f>YEAR(Table1[[#This Row],[Patient Admission Date]])</f>
        <v>2024</v>
      </c>
      <c r="L4499" t="str">
        <f>TEXT(Table1[[#This Row],[Patient Admission Date]],"mmm")</f>
        <v>Jul</v>
      </c>
      <c r="M4499" t="str">
        <f>TEXT(Table1[[#This Row],[Patient Admission Date]],"ddd")</f>
        <v>Sat</v>
      </c>
      <c r="N4499" t="str">
        <f>TEXT(INT(HOUR(Table1[[#This Row],[Patient Admission Date]])/3)*3,"00")&amp;"-"&amp;TEXT(INT(HOUR(Table1[[#This Row],[Patient Admission Date]])/3)*3+3,"00")</f>
        <v>12-15</v>
      </c>
      <c r="O4499" t="str" cm="1">
        <f t="array" ref="O4499">_xlfn.IFS(Table1[[#This Row],[Patient Age]]&lt;=14,"0-14",Table1[[#This Row],[Patient Age]]&lt;=29,"15-29",Table1[[#This Row],[Patient Age]]&lt;=44,"30-44",Table1[[#This Row],[Patient Age]]&lt;=59,"45-59",Table1[[#This Row],[Patient Age]]&lt;=74,"60-74",TRUE,"75+")</f>
        <v>15-29</v>
      </c>
      <c r="P4499" t="str" cm="1">
        <f t="array" ref="P4499">_xlfn.IFS(Table1[[#This Row],[Patient Waittime]]&lt;=15,"0-15",Table1[[#This Row],[Patient Waittime]]&lt;=30,"16-30",Table1[[#This Row],[Patient Waittime]]&lt;=45,"31-45",Table1[[#This Row],[Patient Waittime]]&lt;=60,"46-60",TRUE,"60+")</f>
        <v>16-30</v>
      </c>
      <c r="Q4499">
        <f>--(Table1[[#This Row],[Patient Waittime]]&lt;=30)</f>
        <v>1</v>
      </c>
      <c r="R4499">
        <f>--Table1[[#This Row],[Patient Admission Flag]]</f>
        <v>0</v>
      </c>
      <c r="S4499">
        <f>--AND(Table1[[#This Row],[WithinTarget]]=1,Table1[[#This Row],[Patient Satisfaction Score]]&gt;=7)</f>
        <v>1</v>
      </c>
      <c r="T4499" t="str">
        <f>IF(LEFT(Table1[[#This Row],[Patient Gender]],1)="F","Female","Male")</f>
        <v>Male</v>
      </c>
    </row>
    <row r="4500" spans="1:20" x14ac:dyDescent="0.3">
      <c r="A4500" t="s">
        <v>4604</v>
      </c>
      <c r="B4500" s="1">
        <v>45136.912499999999</v>
      </c>
      <c r="C4500" t="s">
        <v>9</v>
      </c>
      <c r="D4500">
        <v>63</v>
      </c>
      <c r="E4500" t="s">
        <v>19</v>
      </c>
      <c r="F4500" t="s">
        <v>23</v>
      </c>
      <c r="G4500" t="b">
        <v>0</v>
      </c>
      <c r="H4500">
        <v>9</v>
      </c>
      <c r="I4500">
        <v>27</v>
      </c>
      <c r="J4500" t="b">
        <v>0</v>
      </c>
      <c r="K4500">
        <f>YEAR(Table1[[#This Row],[Patient Admission Date]])</f>
        <v>2023</v>
      </c>
      <c r="L4500" t="str">
        <f>TEXT(Table1[[#This Row],[Patient Admission Date]],"mmm")</f>
        <v>Jul</v>
      </c>
      <c r="M4500" t="str">
        <f>TEXT(Table1[[#This Row],[Patient Admission Date]],"ddd")</f>
        <v>Sat</v>
      </c>
      <c r="N4500" t="str">
        <f>TEXT(INT(HOUR(Table1[[#This Row],[Patient Admission Date]])/3)*3,"00")&amp;"-"&amp;TEXT(INT(HOUR(Table1[[#This Row],[Patient Admission Date]])/3)*3+3,"00")</f>
        <v>21-24</v>
      </c>
      <c r="O4500" t="str" cm="1">
        <f t="array" ref="O4500">_xlfn.IFS(Table1[[#This Row],[Patient Age]]&lt;=14,"0-14",Table1[[#This Row],[Patient Age]]&lt;=29,"15-29",Table1[[#This Row],[Patient Age]]&lt;=44,"30-44",Table1[[#This Row],[Patient Age]]&lt;=59,"45-59",Table1[[#This Row],[Patient Age]]&lt;=74,"60-74",TRUE,"75+")</f>
        <v>60-74</v>
      </c>
      <c r="P4500" t="str" cm="1">
        <f t="array" ref="P4500">_xlfn.IFS(Table1[[#This Row],[Patient Waittime]]&lt;=15,"0-15",Table1[[#This Row],[Patient Waittime]]&lt;=30,"16-30",Table1[[#This Row],[Patient Waittime]]&lt;=45,"31-45",Table1[[#This Row],[Patient Waittime]]&lt;=60,"46-60",TRUE,"60+")</f>
        <v>16-30</v>
      </c>
      <c r="Q4500">
        <f>--(Table1[[#This Row],[Patient Waittime]]&lt;=30)</f>
        <v>1</v>
      </c>
      <c r="R4500">
        <f>--Table1[[#This Row],[Patient Admission Flag]]</f>
        <v>0</v>
      </c>
      <c r="S4500">
        <f>--AND(Table1[[#This Row],[WithinTarget]]=1,Table1[[#This Row],[Patient Satisfaction Score]]&gt;=7)</f>
        <v>1</v>
      </c>
      <c r="T4500" t="str">
        <f>IF(LEFT(Table1[[#This Row],[Patient Gender]],1)="F","Female","Male")</f>
        <v>Male</v>
      </c>
    </row>
    <row r="4501" spans="1:20" x14ac:dyDescent="0.3">
      <c r="A4501" t="s">
        <v>4605</v>
      </c>
      <c r="B4501" s="1">
        <v>45342.85833333333</v>
      </c>
      <c r="C4501" t="s">
        <v>9</v>
      </c>
      <c r="D4501">
        <v>19</v>
      </c>
      <c r="E4501" t="s">
        <v>19</v>
      </c>
      <c r="F4501" t="s">
        <v>28</v>
      </c>
      <c r="G4501" t="b">
        <v>0</v>
      </c>
      <c r="I4501">
        <v>24</v>
      </c>
      <c r="J4501" t="b">
        <v>0</v>
      </c>
      <c r="K4501">
        <f>YEAR(Table1[[#This Row],[Patient Admission Date]])</f>
        <v>2024</v>
      </c>
      <c r="L4501" t="str">
        <f>TEXT(Table1[[#This Row],[Patient Admission Date]],"mmm")</f>
        <v>Feb</v>
      </c>
      <c r="M4501" t="str">
        <f>TEXT(Table1[[#This Row],[Patient Admission Date]],"ddd")</f>
        <v>Tue</v>
      </c>
      <c r="N4501" t="str">
        <f>TEXT(INT(HOUR(Table1[[#This Row],[Patient Admission Date]])/3)*3,"00")&amp;"-"&amp;TEXT(INT(HOUR(Table1[[#This Row],[Patient Admission Date]])/3)*3+3,"00")</f>
        <v>18-21</v>
      </c>
      <c r="O4501" t="str" cm="1">
        <f t="array" ref="O4501">_xlfn.IFS(Table1[[#This Row],[Patient Age]]&lt;=14,"0-14",Table1[[#This Row],[Patient Age]]&lt;=29,"15-29",Table1[[#This Row],[Patient Age]]&lt;=44,"30-44",Table1[[#This Row],[Patient Age]]&lt;=59,"45-59",Table1[[#This Row],[Patient Age]]&lt;=74,"60-74",TRUE,"75+")</f>
        <v>15-29</v>
      </c>
      <c r="P4501" t="str" cm="1">
        <f t="array" ref="P4501">_xlfn.IFS(Table1[[#This Row],[Patient Waittime]]&lt;=15,"0-15",Table1[[#This Row],[Patient Waittime]]&lt;=30,"16-30",Table1[[#This Row],[Patient Waittime]]&lt;=45,"31-45",Table1[[#This Row],[Patient Waittime]]&lt;=60,"46-60",TRUE,"60+")</f>
        <v>16-30</v>
      </c>
      <c r="Q4501">
        <f>--(Table1[[#This Row],[Patient Waittime]]&lt;=30)</f>
        <v>1</v>
      </c>
      <c r="R4501">
        <f>--Table1[[#This Row],[Patient Admission Flag]]</f>
        <v>0</v>
      </c>
      <c r="S4501">
        <f>--AND(Table1[[#This Row],[WithinTarget]]=1,Table1[[#This Row],[Patient Satisfaction Score]]&gt;=7)</f>
        <v>0</v>
      </c>
      <c r="T4501" t="str">
        <f>IF(LEFT(Table1[[#This Row],[Patient Gender]],1)="F","Female","Male")</f>
        <v>Male</v>
      </c>
    </row>
    <row r="4502" spans="1:20" x14ac:dyDescent="0.3">
      <c r="A4502" t="s">
        <v>4606</v>
      </c>
      <c r="B4502" s="1">
        <v>45221.197916666664</v>
      </c>
      <c r="C4502" t="s">
        <v>9</v>
      </c>
      <c r="D4502">
        <v>37</v>
      </c>
      <c r="E4502" t="s">
        <v>19</v>
      </c>
      <c r="F4502" t="s">
        <v>28</v>
      </c>
      <c r="G4502" t="b">
        <v>0</v>
      </c>
      <c r="H4502">
        <v>4</v>
      </c>
      <c r="I4502">
        <v>19</v>
      </c>
      <c r="J4502" t="b">
        <v>0</v>
      </c>
      <c r="K4502">
        <f>YEAR(Table1[[#This Row],[Patient Admission Date]])</f>
        <v>2023</v>
      </c>
      <c r="L4502" t="str">
        <f>TEXT(Table1[[#This Row],[Patient Admission Date]],"mmm")</f>
        <v>Oct</v>
      </c>
      <c r="M4502" t="str">
        <f>TEXT(Table1[[#This Row],[Patient Admission Date]],"ddd")</f>
        <v>Sun</v>
      </c>
      <c r="N4502" t="str">
        <f>TEXT(INT(HOUR(Table1[[#This Row],[Patient Admission Date]])/3)*3,"00")&amp;"-"&amp;TEXT(INT(HOUR(Table1[[#This Row],[Patient Admission Date]])/3)*3+3,"00")</f>
        <v>03-06</v>
      </c>
      <c r="O4502" t="str" cm="1">
        <f t="array" ref="O4502">_xlfn.IFS(Table1[[#This Row],[Patient Age]]&lt;=14,"0-14",Table1[[#This Row],[Patient Age]]&lt;=29,"15-29",Table1[[#This Row],[Patient Age]]&lt;=44,"30-44",Table1[[#This Row],[Patient Age]]&lt;=59,"45-59",Table1[[#This Row],[Patient Age]]&lt;=74,"60-74",TRUE,"75+")</f>
        <v>30-44</v>
      </c>
      <c r="P4502" t="str" cm="1">
        <f t="array" ref="P4502">_xlfn.IFS(Table1[[#This Row],[Patient Waittime]]&lt;=15,"0-15",Table1[[#This Row],[Patient Waittime]]&lt;=30,"16-30",Table1[[#This Row],[Patient Waittime]]&lt;=45,"31-45",Table1[[#This Row],[Patient Waittime]]&lt;=60,"46-60",TRUE,"60+")</f>
        <v>16-30</v>
      </c>
      <c r="Q4502">
        <f>--(Table1[[#This Row],[Patient Waittime]]&lt;=30)</f>
        <v>1</v>
      </c>
      <c r="R4502">
        <f>--Table1[[#This Row],[Patient Admission Flag]]</f>
        <v>0</v>
      </c>
      <c r="S4502">
        <f>--AND(Table1[[#This Row],[WithinTarget]]=1,Table1[[#This Row],[Patient Satisfaction Score]]&gt;=7)</f>
        <v>0</v>
      </c>
      <c r="T4502" t="str">
        <f>IF(LEFT(Table1[[#This Row],[Patient Gender]],1)="F","Female","Male")</f>
        <v>Male</v>
      </c>
    </row>
    <row r="4503" spans="1:20" x14ac:dyDescent="0.3">
      <c r="A4503" t="s">
        <v>4607</v>
      </c>
      <c r="B4503" s="1">
        <v>45360.129861111112</v>
      </c>
      <c r="C4503" t="s">
        <v>9</v>
      </c>
      <c r="D4503">
        <v>61</v>
      </c>
      <c r="E4503" t="s">
        <v>10</v>
      </c>
      <c r="F4503" t="s">
        <v>27</v>
      </c>
      <c r="G4503" t="b">
        <v>0</v>
      </c>
      <c r="I4503">
        <v>45</v>
      </c>
      <c r="J4503" t="b">
        <v>0</v>
      </c>
      <c r="K4503">
        <f>YEAR(Table1[[#This Row],[Patient Admission Date]])</f>
        <v>2024</v>
      </c>
      <c r="L4503" t="str">
        <f>TEXT(Table1[[#This Row],[Patient Admission Date]],"mmm")</f>
        <v>Mar</v>
      </c>
      <c r="M4503" t="str">
        <f>TEXT(Table1[[#This Row],[Patient Admission Date]],"ddd")</f>
        <v>Sat</v>
      </c>
      <c r="N4503" t="str">
        <f>TEXT(INT(HOUR(Table1[[#This Row],[Patient Admission Date]])/3)*3,"00")&amp;"-"&amp;TEXT(INT(HOUR(Table1[[#This Row],[Patient Admission Date]])/3)*3+3,"00")</f>
        <v>03-06</v>
      </c>
      <c r="O4503" t="str" cm="1">
        <f t="array" ref="O4503">_xlfn.IFS(Table1[[#This Row],[Patient Age]]&lt;=14,"0-14",Table1[[#This Row],[Patient Age]]&lt;=29,"15-29",Table1[[#This Row],[Patient Age]]&lt;=44,"30-44",Table1[[#This Row],[Patient Age]]&lt;=59,"45-59",Table1[[#This Row],[Patient Age]]&lt;=74,"60-74",TRUE,"75+")</f>
        <v>60-74</v>
      </c>
      <c r="P4503" t="str" cm="1">
        <f t="array" ref="P4503">_xlfn.IFS(Table1[[#This Row],[Patient Waittime]]&lt;=15,"0-15",Table1[[#This Row],[Patient Waittime]]&lt;=30,"16-30",Table1[[#This Row],[Patient Waittime]]&lt;=45,"31-45",Table1[[#This Row],[Patient Waittime]]&lt;=60,"46-60",TRUE,"60+")</f>
        <v>31-45</v>
      </c>
      <c r="Q4503">
        <f>--(Table1[[#This Row],[Patient Waittime]]&lt;=30)</f>
        <v>0</v>
      </c>
      <c r="R4503">
        <f>--Table1[[#This Row],[Patient Admission Flag]]</f>
        <v>0</v>
      </c>
      <c r="S4503">
        <f>--AND(Table1[[#This Row],[WithinTarget]]=1,Table1[[#This Row],[Patient Satisfaction Score]]&gt;=7)</f>
        <v>0</v>
      </c>
      <c r="T4503" t="str">
        <f>IF(LEFT(Table1[[#This Row],[Patient Gender]],1)="F","Female","Male")</f>
        <v>Male</v>
      </c>
    </row>
    <row r="4504" spans="1:20" x14ac:dyDescent="0.3">
      <c r="A4504" t="s">
        <v>4608</v>
      </c>
      <c r="B4504" s="1">
        <v>45473.777083333334</v>
      </c>
      <c r="C4504" t="s">
        <v>9</v>
      </c>
      <c r="D4504">
        <v>63</v>
      </c>
      <c r="E4504" t="s">
        <v>10</v>
      </c>
      <c r="F4504" t="s">
        <v>27</v>
      </c>
      <c r="G4504" t="b">
        <v>0</v>
      </c>
      <c r="I4504">
        <v>60</v>
      </c>
      <c r="J4504" t="b">
        <v>0</v>
      </c>
      <c r="K4504">
        <f>YEAR(Table1[[#This Row],[Patient Admission Date]])</f>
        <v>2024</v>
      </c>
      <c r="L4504" t="str">
        <f>TEXT(Table1[[#This Row],[Patient Admission Date]],"mmm")</f>
        <v>Jun</v>
      </c>
      <c r="M4504" t="str">
        <f>TEXT(Table1[[#This Row],[Patient Admission Date]],"ddd")</f>
        <v>Sun</v>
      </c>
      <c r="N4504" t="str">
        <f>TEXT(INT(HOUR(Table1[[#This Row],[Patient Admission Date]])/3)*3,"00")&amp;"-"&amp;TEXT(INT(HOUR(Table1[[#This Row],[Patient Admission Date]])/3)*3+3,"00")</f>
        <v>18-21</v>
      </c>
      <c r="O4504" t="str" cm="1">
        <f t="array" ref="O4504">_xlfn.IFS(Table1[[#This Row],[Patient Age]]&lt;=14,"0-14",Table1[[#This Row],[Patient Age]]&lt;=29,"15-29",Table1[[#This Row],[Patient Age]]&lt;=44,"30-44",Table1[[#This Row],[Patient Age]]&lt;=59,"45-59",Table1[[#This Row],[Patient Age]]&lt;=74,"60-74",TRUE,"75+")</f>
        <v>60-74</v>
      </c>
      <c r="P4504" t="str" cm="1">
        <f t="array" ref="P4504">_xlfn.IFS(Table1[[#This Row],[Patient Waittime]]&lt;=15,"0-15",Table1[[#This Row],[Patient Waittime]]&lt;=30,"16-30",Table1[[#This Row],[Patient Waittime]]&lt;=45,"31-45",Table1[[#This Row],[Patient Waittime]]&lt;=60,"46-60",TRUE,"60+")</f>
        <v>46-60</v>
      </c>
      <c r="Q4504">
        <f>--(Table1[[#This Row],[Patient Waittime]]&lt;=30)</f>
        <v>0</v>
      </c>
      <c r="R4504">
        <f>--Table1[[#This Row],[Patient Admission Flag]]</f>
        <v>0</v>
      </c>
      <c r="S4504">
        <f>--AND(Table1[[#This Row],[WithinTarget]]=1,Table1[[#This Row],[Patient Satisfaction Score]]&gt;=7)</f>
        <v>0</v>
      </c>
      <c r="T4504" t="str">
        <f>IF(LEFT(Table1[[#This Row],[Patient Gender]],1)="F","Female","Male")</f>
        <v>Male</v>
      </c>
    </row>
    <row r="4505" spans="1:20" x14ac:dyDescent="0.3">
      <c r="A4505" t="s">
        <v>4609</v>
      </c>
      <c r="B4505" s="1">
        <v>45131.365972222222</v>
      </c>
      <c r="C4505" t="s">
        <v>9</v>
      </c>
      <c r="D4505">
        <v>56</v>
      </c>
      <c r="E4505" t="s">
        <v>10</v>
      </c>
      <c r="F4505" t="s">
        <v>27</v>
      </c>
      <c r="G4505" t="b">
        <v>0</v>
      </c>
      <c r="I4505">
        <v>37</v>
      </c>
      <c r="J4505" t="b">
        <v>0</v>
      </c>
      <c r="K4505">
        <f>YEAR(Table1[[#This Row],[Patient Admission Date]])</f>
        <v>2023</v>
      </c>
      <c r="L4505" t="str">
        <f>TEXT(Table1[[#This Row],[Patient Admission Date]],"mmm")</f>
        <v>Jul</v>
      </c>
      <c r="M4505" t="str">
        <f>TEXT(Table1[[#This Row],[Patient Admission Date]],"ddd")</f>
        <v>Mon</v>
      </c>
      <c r="N4505" t="str">
        <f>TEXT(INT(HOUR(Table1[[#This Row],[Patient Admission Date]])/3)*3,"00")&amp;"-"&amp;TEXT(INT(HOUR(Table1[[#This Row],[Patient Admission Date]])/3)*3+3,"00")</f>
        <v>06-09</v>
      </c>
      <c r="O4505" t="str" cm="1">
        <f t="array" ref="O4505">_xlfn.IFS(Table1[[#This Row],[Patient Age]]&lt;=14,"0-14",Table1[[#This Row],[Patient Age]]&lt;=29,"15-29",Table1[[#This Row],[Patient Age]]&lt;=44,"30-44",Table1[[#This Row],[Patient Age]]&lt;=59,"45-59",Table1[[#This Row],[Patient Age]]&lt;=74,"60-74",TRUE,"75+")</f>
        <v>45-59</v>
      </c>
      <c r="P4505" t="str" cm="1">
        <f t="array" ref="P4505">_xlfn.IFS(Table1[[#This Row],[Patient Waittime]]&lt;=15,"0-15",Table1[[#This Row],[Patient Waittime]]&lt;=30,"16-30",Table1[[#This Row],[Patient Waittime]]&lt;=45,"31-45",Table1[[#This Row],[Patient Waittime]]&lt;=60,"46-60",TRUE,"60+")</f>
        <v>31-45</v>
      </c>
      <c r="Q4505">
        <f>--(Table1[[#This Row],[Patient Waittime]]&lt;=30)</f>
        <v>0</v>
      </c>
      <c r="R4505">
        <f>--Table1[[#This Row],[Patient Admission Flag]]</f>
        <v>0</v>
      </c>
      <c r="S4505">
        <f>--AND(Table1[[#This Row],[WithinTarget]]=1,Table1[[#This Row],[Patient Satisfaction Score]]&gt;=7)</f>
        <v>0</v>
      </c>
      <c r="T4505" t="str">
        <f>IF(LEFT(Table1[[#This Row],[Patient Gender]],1)="F","Female","Male")</f>
        <v>Male</v>
      </c>
    </row>
    <row r="4506" spans="1:20" x14ac:dyDescent="0.3">
      <c r="A4506" t="s">
        <v>4610</v>
      </c>
      <c r="B4506" s="1">
        <v>45024.904861111114</v>
      </c>
      <c r="C4506" t="s">
        <v>9</v>
      </c>
      <c r="D4506">
        <v>26</v>
      </c>
      <c r="E4506" t="s">
        <v>10</v>
      </c>
      <c r="F4506" t="s">
        <v>27</v>
      </c>
      <c r="G4506" t="b">
        <v>0</v>
      </c>
      <c r="I4506">
        <v>10</v>
      </c>
      <c r="J4506" t="b">
        <v>0</v>
      </c>
      <c r="K4506">
        <f>YEAR(Table1[[#This Row],[Patient Admission Date]])</f>
        <v>2023</v>
      </c>
      <c r="L4506" t="str">
        <f>TEXT(Table1[[#This Row],[Patient Admission Date]],"mmm")</f>
        <v>Apr</v>
      </c>
      <c r="M4506" t="str">
        <f>TEXT(Table1[[#This Row],[Patient Admission Date]],"ddd")</f>
        <v>Sat</v>
      </c>
      <c r="N4506" t="str">
        <f>TEXT(INT(HOUR(Table1[[#This Row],[Patient Admission Date]])/3)*3,"00")&amp;"-"&amp;TEXT(INT(HOUR(Table1[[#This Row],[Patient Admission Date]])/3)*3+3,"00")</f>
        <v>21-24</v>
      </c>
      <c r="O4506" t="str" cm="1">
        <f t="array" ref="O4506">_xlfn.IFS(Table1[[#This Row],[Patient Age]]&lt;=14,"0-14",Table1[[#This Row],[Patient Age]]&lt;=29,"15-29",Table1[[#This Row],[Patient Age]]&lt;=44,"30-44",Table1[[#This Row],[Patient Age]]&lt;=59,"45-59",Table1[[#This Row],[Patient Age]]&lt;=74,"60-74",TRUE,"75+")</f>
        <v>15-29</v>
      </c>
      <c r="P4506" t="str" cm="1">
        <f t="array" ref="P4506">_xlfn.IFS(Table1[[#This Row],[Patient Waittime]]&lt;=15,"0-15",Table1[[#This Row],[Patient Waittime]]&lt;=30,"16-30",Table1[[#This Row],[Patient Waittime]]&lt;=45,"31-45",Table1[[#This Row],[Patient Waittime]]&lt;=60,"46-60",TRUE,"60+")</f>
        <v>0-15</v>
      </c>
      <c r="Q4506">
        <f>--(Table1[[#This Row],[Patient Waittime]]&lt;=30)</f>
        <v>1</v>
      </c>
      <c r="R4506">
        <f>--Table1[[#This Row],[Patient Admission Flag]]</f>
        <v>0</v>
      </c>
      <c r="S4506">
        <f>--AND(Table1[[#This Row],[WithinTarget]]=1,Table1[[#This Row],[Patient Satisfaction Score]]&gt;=7)</f>
        <v>0</v>
      </c>
      <c r="T4506" t="str">
        <f>IF(LEFT(Table1[[#This Row],[Patient Gender]],1)="F","Female","Male")</f>
        <v>Male</v>
      </c>
    </row>
    <row r="4507" spans="1:20" x14ac:dyDescent="0.3">
      <c r="A4507" t="s">
        <v>4611</v>
      </c>
      <c r="B4507" s="1">
        <v>45247.277083333334</v>
      </c>
      <c r="C4507" t="s">
        <v>9</v>
      </c>
      <c r="D4507">
        <v>51</v>
      </c>
      <c r="E4507" t="s">
        <v>10</v>
      </c>
      <c r="F4507" t="s">
        <v>27</v>
      </c>
      <c r="G4507" t="b">
        <v>0</v>
      </c>
      <c r="I4507">
        <v>26</v>
      </c>
      <c r="J4507" t="b">
        <v>0</v>
      </c>
      <c r="K4507">
        <f>YEAR(Table1[[#This Row],[Patient Admission Date]])</f>
        <v>2023</v>
      </c>
      <c r="L4507" t="str">
        <f>TEXT(Table1[[#This Row],[Patient Admission Date]],"mmm")</f>
        <v>Nov</v>
      </c>
      <c r="M4507" t="str">
        <f>TEXT(Table1[[#This Row],[Patient Admission Date]],"ddd")</f>
        <v>Fri</v>
      </c>
      <c r="N4507" t="str">
        <f>TEXT(INT(HOUR(Table1[[#This Row],[Patient Admission Date]])/3)*3,"00")&amp;"-"&amp;TEXT(INT(HOUR(Table1[[#This Row],[Patient Admission Date]])/3)*3+3,"00")</f>
        <v>06-09</v>
      </c>
      <c r="O4507" t="str" cm="1">
        <f t="array" ref="O4507">_xlfn.IFS(Table1[[#This Row],[Patient Age]]&lt;=14,"0-14",Table1[[#This Row],[Patient Age]]&lt;=29,"15-29",Table1[[#This Row],[Patient Age]]&lt;=44,"30-44",Table1[[#This Row],[Patient Age]]&lt;=59,"45-59",Table1[[#This Row],[Patient Age]]&lt;=74,"60-74",TRUE,"75+")</f>
        <v>45-59</v>
      </c>
      <c r="P4507" t="str" cm="1">
        <f t="array" ref="P4507">_xlfn.IFS(Table1[[#This Row],[Patient Waittime]]&lt;=15,"0-15",Table1[[#This Row],[Patient Waittime]]&lt;=30,"16-30",Table1[[#This Row],[Patient Waittime]]&lt;=45,"31-45",Table1[[#This Row],[Patient Waittime]]&lt;=60,"46-60",TRUE,"60+")</f>
        <v>16-30</v>
      </c>
      <c r="Q4507">
        <f>--(Table1[[#This Row],[Patient Waittime]]&lt;=30)</f>
        <v>1</v>
      </c>
      <c r="R4507">
        <f>--Table1[[#This Row],[Patient Admission Flag]]</f>
        <v>0</v>
      </c>
      <c r="S4507">
        <f>--AND(Table1[[#This Row],[WithinTarget]]=1,Table1[[#This Row],[Patient Satisfaction Score]]&gt;=7)</f>
        <v>0</v>
      </c>
      <c r="T4507" t="str">
        <f>IF(LEFT(Table1[[#This Row],[Patient Gender]],1)="F","Female","Male")</f>
        <v>Male</v>
      </c>
    </row>
    <row r="4508" spans="1:20" x14ac:dyDescent="0.3">
      <c r="A4508" t="s">
        <v>4612</v>
      </c>
      <c r="B4508" s="1">
        <v>45292.959027777775</v>
      </c>
      <c r="C4508" t="s">
        <v>9</v>
      </c>
      <c r="D4508">
        <v>19</v>
      </c>
      <c r="E4508" t="s">
        <v>10</v>
      </c>
      <c r="F4508" t="s">
        <v>27</v>
      </c>
      <c r="G4508" t="b">
        <v>0</v>
      </c>
      <c r="I4508">
        <v>34</v>
      </c>
      <c r="J4508" t="b">
        <v>0</v>
      </c>
      <c r="K4508">
        <f>YEAR(Table1[[#This Row],[Patient Admission Date]])</f>
        <v>2024</v>
      </c>
      <c r="L4508" t="str">
        <f>TEXT(Table1[[#This Row],[Patient Admission Date]],"mmm")</f>
        <v>Jan</v>
      </c>
      <c r="M4508" t="str">
        <f>TEXT(Table1[[#This Row],[Patient Admission Date]],"ddd")</f>
        <v>Mon</v>
      </c>
      <c r="N4508" t="str">
        <f>TEXT(INT(HOUR(Table1[[#This Row],[Patient Admission Date]])/3)*3,"00")&amp;"-"&amp;TEXT(INT(HOUR(Table1[[#This Row],[Patient Admission Date]])/3)*3+3,"00")</f>
        <v>21-24</v>
      </c>
      <c r="O4508" t="str" cm="1">
        <f t="array" ref="O4508">_xlfn.IFS(Table1[[#This Row],[Patient Age]]&lt;=14,"0-14",Table1[[#This Row],[Patient Age]]&lt;=29,"15-29",Table1[[#This Row],[Patient Age]]&lt;=44,"30-44",Table1[[#This Row],[Patient Age]]&lt;=59,"45-59",Table1[[#This Row],[Patient Age]]&lt;=74,"60-74",TRUE,"75+")</f>
        <v>15-29</v>
      </c>
      <c r="P4508" t="str" cm="1">
        <f t="array" ref="P4508">_xlfn.IFS(Table1[[#This Row],[Patient Waittime]]&lt;=15,"0-15",Table1[[#This Row],[Patient Waittime]]&lt;=30,"16-30",Table1[[#This Row],[Patient Waittime]]&lt;=45,"31-45",Table1[[#This Row],[Patient Waittime]]&lt;=60,"46-60",TRUE,"60+")</f>
        <v>31-45</v>
      </c>
      <c r="Q4508">
        <f>--(Table1[[#This Row],[Patient Waittime]]&lt;=30)</f>
        <v>0</v>
      </c>
      <c r="R4508">
        <f>--Table1[[#This Row],[Patient Admission Flag]]</f>
        <v>0</v>
      </c>
      <c r="S4508">
        <f>--AND(Table1[[#This Row],[WithinTarget]]=1,Table1[[#This Row],[Patient Satisfaction Score]]&gt;=7)</f>
        <v>0</v>
      </c>
      <c r="T4508" t="str">
        <f>IF(LEFT(Table1[[#This Row],[Patient Gender]],1)="F","Female","Male")</f>
        <v>Male</v>
      </c>
    </row>
    <row r="4509" spans="1:20" x14ac:dyDescent="0.3">
      <c r="A4509" t="s">
        <v>4613</v>
      </c>
      <c r="B4509" s="1">
        <v>45392.81527777778</v>
      </c>
      <c r="C4509" t="s">
        <v>9</v>
      </c>
      <c r="D4509">
        <v>34</v>
      </c>
      <c r="E4509" t="s">
        <v>10</v>
      </c>
      <c r="F4509" t="s">
        <v>27</v>
      </c>
      <c r="G4509" t="b">
        <v>0</v>
      </c>
      <c r="I4509">
        <v>41</v>
      </c>
      <c r="J4509" t="b">
        <v>0</v>
      </c>
      <c r="K4509">
        <f>YEAR(Table1[[#This Row],[Patient Admission Date]])</f>
        <v>2024</v>
      </c>
      <c r="L4509" t="str">
        <f>TEXT(Table1[[#This Row],[Patient Admission Date]],"mmm")</f>
        <v>Apr</v>
      </c>
      <c r="M4509" t="str">
        <f>TEXT(Table1[[#This Row],[Patient Admission Date]],"ddd")</f>
        <v>Wed</v>
      </c>
      <c r="N4509" t="str">
        <f>TEXT(INT(HOUR(Table1[[#This Row],[Patient Admission Date]])/3)*3,"00")&amp;"-"&amp;TEXT(INT(HOUR(Table1[[#This Row],[Patient Admission Date]])/3)*3+3,"00")</f>
        <v>18-21</v>
      </c>
      <c r="O4509" t="str" cm="1">
        <f t="array" ref="O4509">_xlfn.IFS(Table1[[#This Row],[Patient Age]]&lt;=14,"0-14",Table1[[#This Row],[Patient Age]]&lt;=29,"15-29",Table1[[#This Row],[Patient Age]]&lt;=44,"30-44",Table1[[#This Row],[Patient Age]]&lt;=59,"45-59",Table1[[#This Row],[Patient Age]]&lt;=74,"60-74",TRUE,"75+")</f>
        <v>30-44</v>
      </c>
      <c r="P4509" t="str" cm="1">
        <f t="array" ref="P4509">_xlfn.IFS(Table1[[#This Row],[Patient Waittime]]&lt;=15,"0-15",Table1[[#This Row],[Patient Waittime]]&lt;=30,"16-30",Table1[[#This Row],[Patient Waittime]]&lt;=45,"31-45",Table1[[#This Row],[Patient Waittime]]&lt;=60,"46-60",TRUE,"60+")</f>
        <v>31-45</v>
      </c>
      <c r="Q4509">
        <f>--(Table1[[#This Row],[Patient Waittime]]&lt;=30)</f>
        <v>0</v>
      </c>
      <c r="R4509">
        <f>--Table1[[#This Row],[Patient Admission Flag]]</f>
        <v>0</v>
      </c>
      <c r="S4509">
        <f>--AND(Table1[[#This Row],[WithinTarget]]=1,Table1[[#This Row],[Patient Satisfaction Score]]&gt;=7)</f>
        <v>0</v>
      </c>
      <c r="T4509" t="str">
        <f>IF(LEFT(Table1[[#This Row],[Patient Gender]],1)="F","Female","Male")</f>
        <v>Male</v>
      </c>
    </row>
    <row r="4510" spans="1:20" x14ac:dyDescent="0.3">
      <c r="A4510" t="s">
        <v>4614</v>
      </c>
      <c r="B4510" s="1">
        <v>45251.582638888889</v>
      </c>
      <c r="C4510" t="s">
        <v>9</v>
      </c>
      <c r="D4510">
        <v>27</v>
      </c>
      <c r="E4510" t="s">
        <v>10</v>
      </c>
      <c r="F4510" t="s">
        <v>27</v>
      </c>
      <c r="G4510" t="b">
        <v>0</v>
      </c>
      <c r="H4510">
        <v>0</v>
      </c>
      <c r="I4510">
        <v>58</v>
      </c>
      <c r="J4510" t="b">
        <v>0</v>
      </c>
      <c r="K4510">
        <f>YEAR(Table1[[#This Row],[Patient Admission Date]])</f>
        <v>2023</v>
      </c>
      <c r="L4510" t="str">
        <f>TEXT(Table1[[#This Row],[Patient Admission Date]],"mmm")</f>
        <v>Nov</v>
      </c>
      <c r="M4510" t="str">
        <f>TEXT(Table1[[#This Row],[Patient Admission Date]],"ddd")</f>
        <v>Tue</v>
      </c>
      <c r="N4510" t="str">
        <f>TEXT(INT(HOUR(Table1[[#This Row],[Patient Admission Date]])/3)*3,"00")&amp;"-"&amp;TEXT(INT(HOUR(Table1[[#This Row],[Patient Admission Date]])/3)*3+3,"00")</f>
        <v>12-15</v>
      </c>
      <c r="O4510" t="str" cm="1">
        <f t="array" ref="O4510">_xlfn.IFS(Table1[[#This Row],[Patient Age]]&lt;=14,"0-14",Table1[[#This Row],[Patient Age]]&lt;=29,"15-29",Table1[[#This Row],[Patient Age]]&lt;=44,"30-44",Table1[[#This Row],[Patient Age]]&lt;=59,"45-59",Table1[[#This Row],[Patient Age]]&lt;=74,"60-74",TRUE,"75+")</f>
        <v>15-29</v>
      </c>
      <c r="P4510" t="str" cm="1">
        <f t="array" ref="P4510">_xlfn.IFS(Table1[[#This Row],[Patient Waittime]]&lt;=15,"0-15",Table1[[#This Row],[Patient Waittime]]&lt;=30,"16-30",Table1[[#This Row],[Patient Waittime]]&lt;=45,"31-45",Table1[[#This Row],[Patient Waittime]]&lt;=60,"46-60",TRUE,"60+")</f>
        <v>46-60</v>
      </c>
      <c r="Q4510">
        <f>--(Table1[[#This Row],[Patient Waittime]]&lt;=30)</f>
        <v>0</v>
      </c>
      <c r="R4510">
        <f>--Table1[[#This Row],[Patient Admission Flag]]</f>
        <v>0</v>
      </c>
      <c r="S4510">
        <f>--AND(Table1[[#This Row],[WithinTarget]]=1,Table1[[#This Row],[Patient Satisfaction Score]]&gt;=7)</f>
        <v>0</v>
      </c>
      <c r="T4510" t="str">
        <f>IF(LEFT(Table1[[#This Row],[Patient Gender]],1)="F","Female","Male")</f>
        <v>Male</v>
      </c>
    </row>
    <row r="4511" spans="1:20" x14ac:dyDescent="0.3">
      <c r="A4511" t="s">
        <v>4615</v>
      </c>
      <c r="B4511" s="1">
        <v>45191.799305555556</v>
      </c>
      <c r="C4511" t="s">
        <v>9</v>
      </c>
      <c r="D4511">
        <v>64</v>
      </c>
      <c r="E4511" t="s">
        <v>10</v>
      </c>
      <c r="F4511" t="s">
        <v>27</v>
      </c>
      <c r="G4511" t="b">
        <v>0</v>
      </c>
      <c r="H4511">
        <v>1</v>
      </c>
      <c r="I4511">
        <v>14</v>
      </c>
      <c r="J4511" t="b">
        <v>0</v>
      </c>
      <c r="K4511">
        <f>YEAR(Table1[[#This Row],[Patient Admission Date]])</f>
        <v>2023</v>
      </c>
      <c r="L4511" t="str">
        <f>TEXT(Table1[[#This Row],[Patient Admission Date]],"mmm")</f>
        <v>Sep</v>
      </c>
      <c r="M4511" t="str">
        <f>TEXT(Table1[[#This Row],[Patient Admission Date]],"ddd")</f>
        <v>Fri</v>
      </c>
      <c r="N4511" t="str">
        <f>TEXT(INT(HOUR(Table1[[#This Row],[Patient Admission Date]])/3)*3,"00")&amp;"-"&amp;TEXT(INT(HOUR(Table1[[#This Row],[Patient Admission Date]])/3)*3+3,"00")</f>
        <v>18-21</v>
      </c>
      <c r="O4511" t="str" cm="1">
        <f t="array" ref="O4511">_xlfn.IFS(Table1[[#This Row],[Patient Age]]&lt;=14,"0-14",Table1[[#This Row],[Patient Age]]&lt;=29,"15-29",Table1[[#This Row],[Patient Age]]&lt;=44,"30-44",Table1[[#This Row],[Patient Age]]&lt;=59,"45-59",Table1[[#This Row],[Patient Age]]&lt;=74,"60-74",TRUE,"75+")</f>
        <v>60-74</v>
      </c>
      <c r="P4511" t="str" cm="1">
        <f t="array" ref="P4511">_xlfn.IFS(Table1[[#This Row],[Patient Waittime]]&lt;=15,"0-15",Table1[[#This Row],[Patient Waittime]]&lt;=30,"16-30",Table1[[#This Row],[Patient Waittime]]&lt;=45,"31-45",Table1[[#This Row],[Patient Waittime]]&lt;=60,"46-60",TRUE,"60+")</f>
        <v>0-15</v>
      </c>
      <c r="Q4511">
        <f>--(Table1[[#This Row],[Patient Waittime]]&lt;=30)</f>
        <v>1</v>
      </c>
      <c r="R4511">
        <f>--Table1[[#This Row],[Patient Admission Flag]]</f>
        <v>0</v>
      </c>
      <c r="S4511">
        <f>--AND(Table1[[#This Row],[WithinTarget]]=1,Table1[[#This Row],[Patient Satisfaction Score]]&gt;=7)</f>
        <v>0</v>
      </c>
      <c r="T4511" t="str">
        <f>IF(LEFT(Table1[[#This Row],[Patient Gender]],1)="F","Female","Male")</f>
        <v>Male</v>
      </c>
    </row>
    <row r="4512" spans="1:20" x14ac:dyDescent="0.3">
      <c r="A4512" t="s">
        <v>4616</v>
      </c>
      <c r="B4512" s="1">
        <v>45113.963194444441</v>
      </c>
      <c r="C4512" t="s">
        <v>9</v>
      </c>
      <c r="D4512">
        <v>79</v>
      </c>
      <c r="E4512" t="s">
        <v>10</v>
      </c>
      <c r="F4512" t="s">
        <v>27</v>
      </c>
      <c r="G4512" t="b">
        <v>0</v>
      </c>
      <c r="H4512">
        <v>4</v>
      </c>
      <c r="I4512">
        <v>32</v>
      </c>
      <c r="J4512" t="b">
        <v>0</v>
      </c>
      <c r="K4512">
        <f>YEAR(Table1[[#This Row],[Patient Admission Date]])</f>
        <v>2023</v>
      </c>
      <c r="L4512" t="str">
        <f>TEXT(Table1[[#This Row],[Patient Admission Date]],"mmm")</f>
        <v>Jul</v>
      </c>
      <c r="M4512" t="str">
        <f>TEXT(Table1[[#This Row],[Patient Admission Date]],"ddd")</f>
        <v>Thu</v>
      </c>
      <c r="N4512" t="str">
        <f>TEXT(INT(HOUR(Table1[[#This Row],[Patient Admission Date]])/3)*3,"00")&amp;"-"&amp;TEXT(INT(HOUR(Table1[[#This Row],[Patient Admission Date]])/3)*3+3,"00")</f>
        <v>21-24</v>
      </c>
      <c r="O4512" t="str" cm="1">
        <f t="array" ref="O4512">_xlfn.IFS(Table1[[#This Row],[Patient Age]]&lt;=14,"0-14",Table1[[#This Row],[Patient Age]]&lt;=29,"15-29",Table1[[#This Row],[Patient Age]]&lt;=44,"30-44",Table1[[#This Row],[Patient Age]]&lt;=59,"45-59",Table1[[#This Row],[Patient Age]]&lt;=74,"60-74",TRUE,"75+")</f>
        <v>75+</v>
      </c>
      <c r="P4512" t="str" cm="1">
        <f t="array" ref="P4512">_xlfn.IFS(Table1[[#This Row],[Patient Waittime]]&lt;=15,"0-15",Table1[[#This Row],[Patient Waittime]]&lt;=30,"16-30",Table1[[#This Row],[Patient Waittime]]&lt;=45,"31-45",Table1[[#This Row],[Patient Waittime]]&lt;=60,"46-60",TRUE,"60+")</f>
        <v>31-45</v>
      </c>
      <c r="Q4512">
        <f>--(Table1[[#This Row],[Patient Waittime]]&lt;=30)</f>
        <v>0</v>
      </c>
      <c r="R4512">
        <f>--Table1[[#This Row],[Patient Admission Flag]]</f>
        <v>0</v>
      </c>
      <c r="S4512">
        <f>--AND(Table1[[#This Row],[WithinTarget]]=1,Table1[[#This Row],[Patient Satisfaction Score]]&gt;=7)</f>
        <v>0</v>
      </c>
      <c r="T4512" t="str">
        <f>IF(LEFT(Table1[[#This Row],[Patient Gender]],1)="F","Female","Male")</f>
        <v>Male</v>
      </c>
    </row>
    <row r="4513" spans="1:20" x14ac:dyDescent="0.3">
      <c r="A4513" t="s">
        <v>4617</v>
      </c>
      <c r="B4513" s="1">
        <v>45065.584027777775</v>
      </c>
      <c r="C4513" t="s">
        <v>9</v>
      </c>
      <c r="D4513">
        <v>53</v>
      </c>
      <c r="E4513" t="s">
        <v>10</v>
      </c>
      <c r="F4513" t="s">
        <v>27</v>
      </c>
      <c r="G4513" t="b">
        <v>0</v>
      </c>
      <c r="H4513">
        <v>6</v>
      </c>
      <c r="I4513">
        <v>35</v>
      </c>
      <c r="J4513" t="b">
        <v>0</v>
      </c>
      <c r="K4513">
        <f>YEAR(Table1[[#This Row],[Patient Admission Date]])</f>
        <v>2023</v>
      </c>
      <c r="L4513" t="str">
        <f>TEXT(Table1[[#This Row],[Patient Admission Date]],"mmm")</f>
        <v>May</v>
      </c>
      <c r="M4513" t="str">
        <f>TEXT(Table1[[#This Row],[Patient Admission Date]],"ddd")</f>
        <v>Fri</v>
      </c>
      <c r="N4513" t="str">
        <f>TEXT(INT(HOUR(Table1[[#This Row],[Patient Admission Date]])/3)*3,"00")&amp;"-"&amp;TEXT(INT(HOUR(Table1[[#This Row],[Patient Admission Date]])/3)*3+3,"00")</f>
        <v>12-15</v>
      </c>
      <c r="O4513" t="str" cm="1">
        <f t="array" ref="O4513">_xlfn.IFS(Table1[[#This Row],[Patient Age]]&lt;=14,"0-14",Table1[[#This Row],[Patient Age]]&lt;=29,"15-29",Table1[[#This Row],[Patient Age]]&lt;=44,"30-44",Table1[[#This Row],[Patient Age]]&lt;=59,"45-59",Table1[[#This Row],[Patient Age]]&lt;=74,"60-74",TRUE,"75+")</f>
        <v>45-59</v>
      </c>
      <c r="P4513" t="str" cm="1">
        <f t="array" ref="P4513">_xlfn.IFS(Table1[[#This Row],[Patient Waittime]]&lt;=15,"0-15",Table1[[#This Row],[Patient Waittime]]&lt;=30,"16-30",Table1[[#This Row],[Patient Waittime]]&lt;=45,"31-45",Table1[[#This Row],[Patient Waittime]]&lt;=60,"46-60",TRUE,"60+")</f>
        <v>31-45</v>
      </c>
      <c r="Q4513">
        <f>--(Table1[[#This Row],[Patient Waittime]]&lt;=30)</f>
        <v>0</v>
      </c>
      <c r="R4513">
        <f>--Table1[[#This Row],[Patient Admission Flag]]</f>
        <v>0</v>
      </c>
      <c r="S4513">
        <f>--AND(Table1[[#This Row],[WithinTarget]]=1,Table1[[#This Row],[Patient Satisfaction Score]]&gt;=7)</f>
        <v>0</v>
      </c>
      <c r="T4513" t="str">
        <f>IF(LEFT(Table1[[#This Row],[Patient Gender]],1)="F","Female","Male")</f>
        <v>Male</v>
      </c>
    </row>
    <row r="4514" spans="1:20" x14ac:dyDescent="0.3">
      <c r="A4514" t="s">
        <v>4618</v>
      </c>
      <c r="B4514" s="1">
        <v>45566.655555555553</v>
      </c>
      <c r="C4514" t="s">
        <v>9</v>
      </c>
      <c r="D4514">
        <v>1</v>
      </c>
      <c r="E4514" t="s">
        <v>10</v>
      </c>
      <c r="F4514" t="s">
        <v>27</v>
      </c>
      <c r="G4514" t="b">
        <v>0</v>
      </c>
      <c r="H4514">
        <v>7</v>
      </c>
      <c r="I4514">
        <v>11</v>
      </c>
      <c r="J4514" t="b">
        <v>0</v>
      </c>
      <c r="K4514">
        <f>YEAR(Table1[[#This Row],[Patient Admission Date]])</f>
        <v>2024</v>
      </c>
      <c r="L4514" t="str">
        <f>TEXT(Table1[[#This Row],[Patient Admission Date]],"mmm")</f>
        <v>Oct</v>
      </c>
      <c r="M4514" t="str">
        <f>TEXT(Table1[[#This Row],[Patient Admission Date]],"ddd")</f>
        <v>Tue</v>
      </c>
      <c r="N4514" t="str">
        <f>TEXT(INT(HOUR(Table1[[#This Row],[Patient Admission Date]])/3)*3,"00")&amp;"-"&amp;TEXT(INT(HOUR(Table1[[#This Row],[Patient Admission Date]])/3)*3+3,"00")</f>
        <v>15-18</v>
      </c>
      <c r="O4514" t="str" cm="1">
        <f t="array" ref="O4514">_xlfn.IFS(Table1[[#This Row],[Patient Age]]&lt;=14,"0-14",Table1[[#This Row],[Patient Age]]&lt;=29,"15-29",Table1[[#This Row],[Patient Age]]&lt;=44,"30-44",Table1[[#This Row],[Patient Age]]&lt;=59,"45-59",Table1[[#This Row],[Patient Age]]&lt;=74,"60-74",TRUE,"75+")</f>
        <v>0-14</v>
      </c>
      <c r="P4514" t="str" cm="1">
        <f t="array" ref="P4514">_xlfn.IFS(Table1[[#This Row],[Patient Waittime]]&lt;=15,"0-15",Table1[[#This Row],[Patient Waittime]]&lt;=30,"16-30",Table1[[#This Row],[Patient Waittime]]&lt;=45,"31-45",Table1[[#This Row],[Patient Waittime]]&lt;=60,"46-60",TRUE,"60+")</f>
        <v>0-15</v>
      </c>
      <c r="Q4514">
        <f>--(Table1[[#This Row],[Patient Waittime]]&lt;=30)</f>
        <v>1</v>
      </c>
      <c r="R4514">
        <f>--Table1[[#This Row],[Patient Admission Flag]]</f>
        <v>0</v>
      </c>
      <c r="S4514">
        <f>--AND(Table1[[#This Row],[WithinTarget]]=1,Table1[[#This Row],[Patient Satisfaction Score]]&gt;=7)</f>
        <v>1</v>
      </c>
      <c r="T4514" t="str">
        <f>IF(LEFT(Table1[[#This Row],[Patient Gender]],1)="F","Female","Male")</f>
        <v>Male</v>
      </c>
    </row>
    <row r="4515" spans="1:20" x14ac:dyDescent="0.3">
      <c r="A4515" t="s">
        <v>4619</v>
      </c>
      <c r="B4515" s="1">
        <v>45495.760416666664</v>
      </c>
      <c r="C4515" t="s">
        <v>9</v>
      </c>
      <c r="D4515">
        <v>42</v>
      </c>
      <c r="E4515" t="s">
        <v>10</v>
      </c>
      <c r="F4515" t="s">
        <v>27</v>
      </c>
      <c r="G4515" t="b">
        <v>0</v>
      </c>
      <c r="H4515">
        <v>7</v>
      </c>
      <c r="I4515">
        <v>41</v>
      </c>
      <c r="J4515" t="b">
        <v>0</v>
      </c>
      <c r="K4515">
        <f>YEAR(Table1[[#This Row],[Patient Admission Date]])</f>
        <v>2024</v>
      </c>
      <c r="L4515" t="str">
        <f>TEXT(Table1[[#This Row],[Patient Admission Date]],"mmm")</f>
        <v>Jul</v>
      </c>
      <c r="M4515" t="str">
        <f>TEXT(Table1[[#This Row],[Patient Admission Date]],"ddd")</f>
        <v>Mon</v>
      </c>
      <c r="N4515" t="str">
        <f>TEXT(INT(HOUR(Table1[[#This Row],[Patient Admission Date]])/3)*3,"00")&amp;"-"&amp;TEXT(INT(HOUR(Table1[[#This Row],[Patient Admission Date]])/3)*3+3,"00")</f>
        <v>18-21</v>
      </c>
      <c r="O4515" t="str" cm="1">
        <f t="array" ref="O4515">_xlfn.IFS(Table1[[#This Row],[Patient Age]]&lt;=14,"0-14",Table1[[#This Row],[Patient Age]]&lt;=29,"15-29",Table1[[#This Row],[Patient Age]]&lt;=44,"30-44",Table1[[#This Row],[Patient Age]]&lt;=59,"45-59",Table1[[#This Row],[Patient Age]]&lt;=74,"60-74",TRUE,"75+")</f>
        <v>30-44</v>
      </c>
      <c r="P4515" t="str" cm="1">
        <f t="array" ref="P4515">_xlfn.IFS(Table1[[#This Row],[Patient Waittime]]&lt;=15,"0-15",Table1[[#This Row],[Patient Waittime]]&lt;=30,"16-30",Table1[[#This Row],[Patient Waittime]]&lt;=45,"31-45",Table1[[#This Row],[Patient Waittime]]&lt;=60,"46-60",TRUE,"60+")</f>
        <v>31-45</v>
      </c>
      <c r="Q4515">
        <f>--(Table1[[#This Row],[Patient Waittime]]&lt;=30)</f>
        <v>0</v>
      </c>
      <c r="R4515">
        <f>--Table1[[#This Row],[Patient Admission Flag]]</f>
        <v>0</v>
      </c>
      <c r="S4515">
        <f>--AND(Table1[[#This Row],[WithinTarget]]=1,Table1[[#This Row],[Patient Satisfaction Score]]&gt;=7)</f>
        <v>0</v>
      </c>
      <c r="T4515" t="str">
        <f>IF(LEFT(Table1[[#This Row],[Patient Gender]],1)="F","Female","Male")</f>
        <v>Male</v>
      </c>
    </row>
    <row r="4516" spans="1:20" x14ac:dyDescent="0.3">
      <c r="A4516" t="s">
        <v>4620</v>
      </c>
      <c r="B4516" s="1">
        <v>45022.083333333336</v>
      </c>
      <c r="C4516" t="s">
        <v>9</v>
      </c>
      <c r="D4516">
        <v>79</v>
      </c>
      <c r="E4516" t="s">
        <v>10</v>
      </c>
      <c r="F4516" t="s">
        <v>20</v>
      </c>
      <c r="G4516" t="b">
        <v>0</v>
      </c>
      <c r="I4516">
        <v>13</v>
      </c>
      <c r="J4516" t="b">
        <v>0</v>
      </c>
      <c r="K4516">
        <f>YEAR(Table1[[#This Row],[Patient Admission Date]])</f>
        <v>2023</v>
      </c>
      <c r="L4516" t="str">
        <f>TEXT(Table1[[#This Row],[Patient Admission Date]],"mmm")</f>
        <v>Apr</v>
      </c>
      <c r="M4516" t="str">
        <f>TEXT(Table1[[#This Row],[Patient Admission Date]],"ddd")</f>
        <v>Thu</v>
      </c>
      <c r="N4516" t="str">
        <f>TEXT(INT(HOUR(Table1[[#This Row],[Patient Admission Date]])/3)*3,"00")&amp;"-"&amp;TEXT(INT(HOUR(Table1[[#This Row],[Patient Admission Date]])/3)*3+3,"00")</f>
        <v>00-03</v>
      </c>
      <c r="O4516" t="str" cm="1">
        <f t="array" ref="O4516">_xlfn.IFS(Table1[[#This Row],[Patient Age]]&lt;=14,"0-14",Table1[[#This Row],[Patient Age]]&lt;=29,"15-29",Table1[[#This Row],[Patient Age]]&lt;=44,"30-44",Table1[[#This Row],[Patient Age]]&lt;=59,"45-59",Table1[[#This Row],[Patient Age]]&lt;=74,"60-74",TRUE,"75+")</f>
        <v>75+</v>
      </c>
      <c r="P4516" t="str" cm="1">
        <f t="array" ref="P4516">_xlfn.IFS(Table1[[#This Row],[Patient Waittime]]&lt;=15,"0-15",Table1[[#This Row],[Patient Waittime]]&lt;=30,"16-30",Table1[[#This Row],[Patient Waittime]]&lt;=45,"31-45",Table1[[#This Row],[Patient Waittime]]&lt;=60,"46-60",TRUE,"60+")</f>
        <v>0-15</v>
      </c>
      <c r="Q4516">
        <f>--(Table1[[#This Row],[Patient Waittime]]&lt;=30)</f>
        <v>1</v>
      </c>
      <c r="R4516">
        <f>--Table1[[#This Row],[Patient Admission Flag]]</f>
        <v>0</v>
      </c>
      <c r="S4516">
        <f>--AND(Table1[[#This Row],[WithinTarget]]=1,Table1[[#This Row],[Patient Satisfaction Score]]&gt;=7)</f>
        <v>0</v>
      </c>
      <c r="T4516" t="str">
        <f>IF(LEFT(Table1[[#This Row],[Patient Gender]],1)="F","Female","Male")</f>
        <v>Male</v>
      </c>
    </row>
    <row r="4517" spans="1:20" x14ac:dyDescent="0.3">
      <c r="A4517" t="s">
        <v>4621</v>
      </c>
      <c r="B4517" s="1">
        <v>45582.109722222223</v>
      </c>
      <c r="C4517" t="s">
        <v>9</v>
      </c>
      <c r="D4517">
        <v>79</v>
      </c>
      <c r="E4517" t="s">
        <v>10</v>
      </c>
      <c r="F4517" t="s">
        <v>20</v>
      </c>
      <c r="G4517" t="b">
        <v>0</v>
      </c>
      <c r="I4517">
        <v>50</v>
      </c>
      <c r="J4517" t="b">
        <v>0</v>
      </c>
      <c r="K4517">
        <f>YEAR(Table1[[#This Row],[Patient Admission Date]])</f>
        <v>2024</v>
      </c>
      <c r="L4517" t="str">
        <f>TEXT(Table1[[#This Row],[Patient Admission Date]],"mmm")</f>
        <v>Oct</v>
      </c>
      <c r="M4517" t="str">
        <f>TEXT(Table1[[#This Row],[Patient Admission Date]],"ddd")</f>
        <v>Thu</v>
      </c>
      <c r="N4517" t="str">
        <f>TEXT(INT(HOUR(Table1[[#This Row],[Patient Admission Date]])/3)*3,"00")&amp;"-"&amp;TEXT(INT(HOUR(Table1[[#This Row],[Patient Admission Date]])/3)*3+3,"00")</f>
        <v>00-03</v>
      </c>
      <c r="O4517" t="str" cm="1">
        <f t="array" ref="O4517">_xlfn.IFS(Table1[[#This Row],[Patient Age]]&lt;=14,"0-14",Table1[[#This Row],[Patient Age]]&lt;=29,"15-29",Table1[[#This Row],[Patient Age]]&lt;=44,"30-44",Table1[[#This Row],[Patient Age]]&lt;=59,"45-59",Table1[[#This Row],[Patient Age]]&lt;=74,"60-74",TRUE,"75+")</f>
        <v>75+</v>
      </c>
      <c r="P4517" t="str" cm="1">
        <f t="array" ref="P4517">_xlfn.IFS(Table1[[#This Row],[Patient Waittime]]&lt;=15,"0-15",Table1[[#This Row],[Patient Waittime]]&lt;=30,"16-30",Table1[[#This Row],[Patient Waittime]]&lt;=45,"31-45",Table1[[#This Row],[Patient Waittime]]&lt;=60,"46-60",TRUE,"60+")</f>
        <v>46-60</v>
      </c>
      <c r="Q4517">
        <f>--(Table1[[#This Row],[Patient Waittime]]&lt;=30)</f>
        <v>0</v>
      </c>
      <c r="R4517">
        <f>--Table1[[#This Row],[Patient Admission Flag]]</f>
        <v>0</v>
      </c>
      <c r="S4517">
        <f>--AND(Table1[[#This Row],[WithinTarget]]=1,Table1[[#This Row],[Patient Satisfaction Score]]&gt;=7)</f>
        <v>0</v>
      </c>
      <c r="T4517" t="str">
        <f>IF(LEFT(Table1[[#This Row],[Patient Gender]],1)="F","Female","Male")</f>
        <v>Male</v>
      </c>
    </row>
    <row r="4518" spans="1:20" x14ac:dyDescent="0.3">
      <c r="A4518" t="s">
        <v>4622</v>
      </c>
      <c r="B4518" s="1">
        <v>45468.763888888891</v>
      </c>
      <c r="C4518" t="s">
        <v>9</v>
      </c>
      <c r="D4518">
        <v>46</v>
      </c>
      <c r="E4518" t="s">
        <v>10</v>
      </c>
      <c r="F4518" t="s">
        <v>20</v>
      </c>
      <c r="G4518" t="b">
        <v>0</v>
      </c>
      <c r="I4518">
        <v>60</v>
      </c>
      <c r="J4518" t="b">
        <v>0</v>
      </c>
      <c r="K4518">
        <f>YEAR(Table1[[#This Row],[Patient Admission Date]])</f>
        <v>2024</v>
      </c>
      <c r="L4518" t="str">
        <f>TEXT(Table1[[#This Row],[Patient Admission Date]],"mmm")</f>
        <v>Jun</v>
      </c>
      <c r="M4518" t="str">
        <f>TEXT(Table1[[#This Row],[Patient Admission Date]],"ddd")</f>
        <v>Tue</v>
      </c>
      <c r="N4518" t="str">
        <f>TEXT(INT(HOUR(Table1[[#This Row],[Patient Admission Date]])/3)*3,"00")&amp;"-"&amp;TEXT(INT(HOUR(Table1[[#This Row],[Patient Admission Date]])/3)*3+3,"00")</f>
        <v>18-21</v>
      </c>
      <c r="O4518" t="str" cm="1">
        <f t="array" ref="O4518">_xlfn.IFS(Table1[[#This Row],[Patient Age]]&lt;=14,"0-14",Table1[[#This Row],[Patient Age]]&lt;=29,"15-29",Table1[[#This Row],[Patient Age]]&lt;=44,"30-44",Table1[[#This Row],[Patient Age]]&lt;=59,"45-59",Table1[[#This Row],[Patient Age]]&lt;=74,"60-74",TRUE,"75+")</f>
        <v>45-59</v>
      </c>
      <c r="P4518" t="str" cm="1">
        <f t="array" ref="P4518">_xlfn.IFS(Table1[[#This Row],[Patient Waittime]]&lt;=15,"0-15",Table1[[#This Row],[Patient Waittime]]&lt;=30,"16-30",Table1[[#This Row],[Patient Waittime]]&lt;=45,"31-45",Table1[[#This Row],[Patient Waittime]]&lt;=60,"46-60",TRUE,"60+")</f>
        <v>46-60</v>
      </c>
      <c r="Q4518">
        <f>--(Table1[[#This Row],[Patient Waittime]]&lt;=30)</f>
        <v>0</v>
      </c>
      <c r="R4518">
        <f>--Table1[[#This Row],[Patient Admission Flag]]</f>
        <v>0</v>
      </c>
      <c r="S4518">
        <f>--AND(Table1[[#This Row],[WithinTarget]]=1,Table1[[#This Row],[Patient Satisfaction Score]]&gt;=7)</f>
        <v>0</v>
      </c>
      <c r="T4518" t="str">
        <f>IF(LEFT(Table1[[#This Row],[Patient Gender]],1)="F","Female","Male")</f>
        <v>Male</v>
      </c>
    </row>
    <row r="4519" spans="1:20" x14ac:dyDescent="0.3">
      <c r="A4519" t="s">
        <v>4623</v>
      </c>
      <c r="B4519" s="1">
        <v>45246.425694444442</v>
      </c>
      <c r="C4519" t="s">
        <v>9</v>
      </c>
      <c r="D4519">
        <v>20</v>
      </c>
      <c r="E4519" t="s">
        <v>10</v>
      </c>
      <c r="F4519" t="s">
        <v>20</v>
      </c>
      <c r="G4519" t="b">
        <v>0</v>
      </c>
      <c r="I4519">
        <v>32</v>
      </c>
      <c r="J4519" t="b">
        <v>0</v>
      </c>
      <c r="K4519">
        <f>YEAR(Table1[[#This Row],[Patient Admission Date]])</f>
        <v>2023</v>
      </c>
      <c r="L4519" t="str">
        <f>TEXT(Table1[[#This Row],[Patient Admission Date]],"mmm")</f>
        <v>Nov</v>
      </c>
      <c r="M4519" t="str">
        <f>TEXT(Table1[[#This Row],[Patient Admission Date]],"ddd")</f>
        <v>Thu</v>
      </c>
      <c r="N4519" t="str">
        <f>TEXT(INT(HOUR(Table1[[#This Row],[Patient Admission Date]])/3)*3,"00")&amp;"-"&amp;TEXT(INT(HOUR(Table1[[#This Row],[Patient Admission Date]])/3)*3+3,"00")</f>
        <v>09-12</v>
      </c>
      <c r="O4519" t="str" cm="1">
        <f t="array" ref="O4519">_xlfn.IFS(Table1[[#This Row],[Patient Age]]&lt;=14,"0-14",Table1[[#This Row],[Patient Age]]&lt;=29,"15-29",Table1[[#This Row],[Patient Age]]&lt;=44,"30-44",Table1[[#This Row],[Patient Age]]&lt;=59,"45-59",Table1[[#This Row],[Patient Age]]&lt;=74,"60-74",TRUE,"75+")</f>
        <v>15-29</v>
      </c>
      <c r="P4519" t="str" cm="1">
        <f t="array" ref="P4519">_xlfn.IFS(Table1[[#This Row],[Patient Waittime]]&lt;=15,"0-15",Table1[[#This Row],[Patient Waittime]]&lt;=30,"16-30",Table1[[#This Row],[Patient Waittime]]&lt;=45,"31-45",Table1[[#This Row],[Patient Waittime]]&lt;=60,"46-60",TRUE,"60+")</f>
        <v>31-45</v>
      </c>
      <c r="Q4519">
        <f>--(Table1[[#This Row],[Patient Waittime]]&lt;=30)</f>
        <v>0</v>
      </c>
      <c r="R4519">
        <f>--Table1[[#This Row],[Patient Admission Flag]]</f>
        <v>0</v>
      </c>
      <c r="S4519">
        <f>--AND(Table1[[#This Row],[WithinTarget]]=1,Table1[[#This Row],[Patient Satisfaction Score]]&gt;=7)</f>
        <v>0</v>
      </c>
      <c r="T4519" t="str">
        <f>IF(LEFT(Table1[[#This Row],[Patient Gender]],1)="F","Female","Male")</f>
        <v>Male</v>
      </c>
    </row>
    <row r="4520" spans="1:20" x14ac:dyDescent="0.3">
      <c r="A4520" t="s">
        <v>4624</v>
      </c>
      <c r="B4520" s="1">
        <v>45146.943749999999</v>
      </c>
      <c r="C4520" t="s">
        <v>9</v>
      </c>
      <c r="D4520">
        <v>24</v>
      </c>
      <c r="E4520" t="s">
        <v>10</v>
      </c>
      <c r="F4520" t="s">
        <v>20</v>
      </c>
      <c r="G4520" t="b">
        <v>0</v>
      </c>
      <c r="I4520">
        <v>49</v>
      </c>
      <c r="J4520" t="b">
        <v>0</v>
      </c>
      <c r="K4520">
        <f>YEAR(Table1[[#This Row],[Patient Admission Date]])</f>
        <v>2023</v>
      </c>
      <c r="L4520" t="str">
        <f>TEXT(Table1[[#This Row],[Patient Admission Date]],"mmm")</f>
        <v>Aug</v>
      </c>
      <c r="M4520" t="str">
        <f>TEXT(Table1[[#This Row],[Patient Admission Date]],"ddd")</f>
        <v>Tue</v>
      </c>
      <c r="N4520" t="str">
        <f>TEXT(INT(HOUR(Table1[[#This Row],[Patient Admission Date]])/3)*3,"00")&amp;"-"&amp;TEXT(INT(HOUR(Table1[[#This Row],[Patient Admission Date]])/3)*3+3,"00")</f>
        <v>21-24</v>
      </c>
      <c r="O4520" t="str" cm="1">
        <f t="array" ref="O4520">_xlfn.IFS(Table1[[#This Row],[Patient Age]]&lt;=14,"0-14",Table1[[#This Row],[Patient Age]]&lt;=29,"15-29",Table1[[#This Row],[Patient Age]]&lt;=44,"30-44",Table1[[#This Row],[Patient Age]]&lt;=59,"45-59",Table1[[#This Row],[Patient Age]]&lt;=74,"60-74",TRUE,"75+")</f>
        <v>15-29</v>
      </c>
      <c r="P4520" t="str" cm="1">
        <f t="array" ref="P4520">_xlfn.IFS(Table1[[#This Row],[Patient Waittime]]&lt;=15,"0-15",Table1[[#This Row],[Patient Waittime]]&lt;=30,"16-30",Table1[[#This Row],[Patient Waittime]]&lt;=45,"31-45",Table1[[#This Row],[Patient Waittime]]&lt;=60,"46-60",TRUE,"60+")</f>
        <v>46-60</v>
      </c>
      <c r="Q4520">
        <f>--(Table1[[#This Row],[Patient Waittime]]&lt;=30)</f>
        <v>0</v>
      </c>
      <c r="R4520">
        <f>--Table1[[#This Row],[Patient Admission Flag]]</f>
        <v>0</v>
      </c>
      <c r="S4520">
        <f>--AND(Table1[[#This Row],[WithinTarget]]=1,Table1[[#This Row],[Patient Satisfaction Score]]&gt;=7)</f>
        <v>0</v>
      </c>
      <c r="T4520" t="str">
        <f>IF(LEFT(Table1[[#This Row],[Patient Gender]],1)="F","Female","Male")</f>
        <v>Male</v>
      </c>
    </row>
    <row r="4521" spans="1:20" x14ac:dyDescent="0.3">
      <c r="A4521" t="s">
        <v>4625</v>
      </c>
      <c r="B4521" s="1">
        <v>45352.427083333336</v>
      </c>
      <c r="C4521" t="s">
        <v>9</v>
      </c>
      <c r="D4521">
        <v>39</v>
      </c>
      <c r="E4521" t="s">
        <v>10</v>
      </c>
      <c r="F4521" t="s">
        <v>20</v>
      </c>
      <c r="G4521" t="b">
        <v>0</v>
      </c>
      <c r="I4521">
        <v>37</v>
      </c>
      <c r="J4521" t="b">
        <v>0</v>
      </c>
      <c r="K4521">
        <f>YEAR(Table1[[#This Row],[Patient Admission Date]])</f>
        <v>2024</v>
      </c>
      <c r="L4521" t="str">
        <f>TEXT(Table1[[#This Row],[Patient Admission Date]],"mmm")</f>
        <v>Mar</v>
      </c>
      <c r="M4521" t="str">
        <f>TEXT(Table1[[#This Row],[Patient Admission Date]],"ddd")</f>
        <v>Fri</v>
      </c>
      <c r="N4521" t="str">
        <f>TEXT(INT(HOUR(Table1[[#This Row],[Patient Admission Date]])/3)*3,"00")&amp;"-"&amp;TEXT(INT(HOUR(Table1[[#This Row],[Patient Admission Date]])/3)*3+3,"00")</f>
        <v>09-12</v>
      </c>
      <c r="O4521" t="str" cm="1">
        <f t="array" ref="O4521">_xlfn.IFS(Table1[[#This Row],[Patient Age]]&lt;=14,"0-14",Table1[[#This Row],[Patient Age]]&lt;=29,"15-29",Table1[[#This Row],[Patient Age]]&lt;=44,"30-44",Table1[[#This Row],[Patient Age]]&lt;=59,"45-59",Table1[[#This Row],[Patient Age]]&lt;=74,"60-74",TRUE,"75+")</f>
        <v>30-44</v>
      </c>
      <c r="P4521" t="str" cm="1">
        <f t="array" ref="P4521">_xlfn.IFS(Table1[[#This Row],[Patient Waittime]]&lt;=15,"0-15",Table1[[#This Row],[Patient Waittime]]&lt;=30,"16-30",Table1[[#This Row],[Patient Waittime]]&lt;=45,"31-45",Table1[[#This Row],[Patient Waittime]]&lt;=60,"46-60",TRUE,"60+")</f>
        <v>31-45</v>
      </c>
      <c r="Q4521">
        <f>--(Table1[[#This Row],[Patient Waittime]]&lt;=30)</f>
        <v>0</v>
      </c>
      <c r="R4521">
        <f>--Table1[[#This Row],[Patient Admission Flag]]</f>
        <v>0</v>
      </c>
      <c r="S4521">
        <f>--AND(Table1[[#This Row],[WithinTarget]]=1,Table1[[#This Row],[Patient Satisfaction Score]]&gt;=7)</f>
        <v>0</v>
      </c>
      <c r="T4521" t="str">
        <f>IF(LEFT(Table1[[#This Row],[Patient Gender]],1)="F","Female","Male")</f>
        <v>Male</v>
      </c>
    </row>
    <row r="4522" spans="1:20" x14ac:dyDescent="0.3">
      <c r="A4522" t="s">
        <v>4626</v>
      </c>
      <c r="B4522" s="1">
        <v>45439.022916666669</v>
      </c>
      <c r="C4522" t="s">
        <v>9</v>
      </c>
      <c r="D4522">
        <v>18</v>
      </c>
      <c r="E4522" t="s">
        <v>10</v>
      </c>
      <c r="F4522" t="s">
        <v>20</v>
      </c>
      <c r="G4522" t="b">
        <v>0</v>
      </c>
      <c r="I4522">
        <v>45</v>
      </c>
      <c r="J4522" t="b">
        <v>0</v>
      </c>
      <c r="K4522">
        <f>YEAR(Table1[[#This Row],[Patient Admission Date]])</f>
        <v>2024</v>
      </c>
      <c r="L4522" t="str">
        <f>TEXT(Table1[[#This Row],[Patient Admission Date]],"mmm")</f>
        <v>May</v>
      </c>
      <c r="M4522" t="str">
        <f>TEXT(Table1[[#This Row],[Patient Admission Date]],"ddd")</f>
        <v>Mon</v>
      </c>
      <c r="N4522" t="str">
        <f>TEXT(INT(HOUR(Table1[[#This Row],[Patient Admission Date]])/3)*3,"00")&amp;"-"&amp;TEXT(INT(HOUR(Table1[[#This Row],[Patient Admission Date]])/3)*3+3,"00")</f>
        <v>00-03</v>
      </c>
      <c r="O4522" t="str" cm="1">
        <f t="array" ref="O4522">_xlfn.IFS(Table1[[#This Row],[Patient Age]]&lt;=14,"0-14",Table1[[#This Row],[Patient Age]]&lt;=29,"15-29",Table1[[#This Row],[Patient Age]]&lt;=44,"30-44",Table1[[#This Row],[Patient Age]]&lt;=59,"45-59",Table1[[#This Row],[Patient Age]]&lt;=74,"60-74",TRUE,"75+")</f>
        <v>15-29</v>
      </c>
      <c r="P4522" t="str" cm="1">
        <f t="array" ref="P4522">_xlfn.IFS(Table1[[#This Row],[Patient Waittime]]&lt;=15,"0-15",Table1[[#This Row],[Patient Waittime]]&lt;=30,"16-30",Table1[[#This Row],[Patient Waittime]]&lt;=45,"31-45",Table1[[#This Row],[Patient Waittime]]&lt;=60,"46-60",TRUE,"60+")</f>
        <v>31-45</v>
      </c>
      <c r="Q4522">
        <f>--(Table1[[#This Row],[Patient Waittime]]&lt;=30)</f>
        <v>0</v>
      </c>
      <c r="R4522">
        <f>--Table1[[#This Row],[Patient Admission Flag]]</f>
        <v>0</v>
      </c>
      <c r="S4522">
        <f>--AND(Table1[[#This Row],[WithinTarget]]=1,Table1[[#This Row],[Patient Satisfaction Score]]&gt;=7)</f>
        <v>0</v>
      </c>
      <c r="T4522" t="str">
        <f>IF(LEFT(Table1[[#This Row],[Patient Gender]],1)="F","Female","Male")</f>
        <v>Male</v>
      </c>
    </row>
    <row r="4523" spans="1:20" x14ac:dyDescent="0.3">
      <c r="A4523" t="s">
        <v>4627</v>
      </c>
      <c r="B4523" s="1">
        <v>45549.78125</v>
      </c>
      <c r="C4523" t="s">
        <v>9</v>
      </c>
      <c r="D4523">
        <v>33</v>
      </c>
      <c r="E4523" t="s">
        <v>10</v>
      </c>
      <c r="F4523" t="s">
        <v>20</v>
      </c>
      <c r="G4523" t="b">
        <v>0</v>
      </c>
      <c r="H4523">
        <v>1</v>
      </c>
      <c r="I4523">
        <v>14</v>
      </c>
      <c r="J4523" t="b">
        <v>0</v>
      </c>
      <c r="K4523">
        <f>YEAR(Table1[[#This Row],[Patient Admission Date]])</f>
        <v>2024</v>
      </c>
      <c r="L4523" t="str">
        <f>TEXT(Table1[[#This Row],[Patient Admission Date]],"mmm")</f>
        <v>Sep</v>
      </c>
      <c r="M4523" t="str">
        <f>TEXT(Table1[[#This Row],[Patient Admission Date]],"ddd")</f>
        <v>Sat</v>
      </c>
      <c r="N4523" t="str">
        <f>TEXT(INT(HOUR(Table1[[#This Row],[Patient Admission Date]])/3)*3,"00")&amp;"-"&amp;TEXT(INT(HOUR(Table1[[#This Row],[Patient Admission Date]])/3)*3+3,"00")</f>
        <v>18-21</v>
      </c>
      <c r="O4523" t="str" cm="1">
        <f t="array" ref="O4523">_xlfn.IFS(Table1[[#This Row],[Patient Age]]&lt;=14,"0-14",Table1[[#This Row],[Patient Age]]&lt;=29,"15-29",Table1[[#This Row],[Patient Age]]&lt;=44,"30-44",Table1[[#This Row],[Patient Age]]&lt;=59,"45-59",Table1[[#This Row],[Patient Age]]&lt;=74,"60-74",TRUE,"75+")</f>
        <v>30-44</v>
      </c>
      <c r="P4523" t="str" cm="1">
        <f t="array" ref="P4523">_xlfn.IFS(Table1[[#This Row],[Patient Waittime]]&lt;=15,"0-15",Table1[[#This Row],[Patient Waittime]]&lt;=30,"16-30",Table1[[#This Row],[Patient Waittime]]&lt;=45,"31-45",Table1[[#This Row],[Patient Waittime]]&lt;=60,"46-60",TRUE,"60+")</f>
        <v>0-15</v>
      </c>
      <c r="Q4523">
        <f>--(Table1[[#This Row],[Patient Waittime]]&lt;=30)</f>
        <v>1</v>
      </c>
      <c r="R4523">
        <f>--Table1[[#This Row],[Patient Admission Flag]]</f>
        <v>0</v>
      </c>
      <c r="S4523">
        <f>--AND(Table1[[#This Row],[WithinTarget]]=1,Table1[[#This Row],[Patient Satisfaction Score]]&gt;=7)</f>
        <v>0</v>
      </c>
      <c r="T4523" t="str">
        <f>IF(LEFT(Table1[[#This Row],[Patient Gender]],1)="F","Female","Male")</f>
        <v>Male</v>
      </c>
    </row>
    <row r="4524" spans="1:20" x14ac:dyDescent="0.3">
      <c r="A4524" t="s">
        <v>4628</v>
      </c>
      <c r="B4524" s="1">
        <v>45285.686111111114</v>
      </c>
      <c r="C4524" t="s">
        <v>9</v>
      </c>
      <c r="D4524">
        <v>38</v>
      </c>
      <c r="E4524" t="s">
        <v>10</v>
      </c>
      <c r="F4524" t="s">
        <v>20</v>
      </c>
      <c r="G4524" t="b">
        <v>0</v>
      </c>
      <c r="H4524">
        <v>6</v>
      </c>
      <c r="I4524">
        <v>56</v>
      </c>
      <c r="J4524" t="b">
        <v>0</v>
      </c>
      <c r="K4524">
        <f>YEAR(Table1[[#This Row],[Patient Admission Date]])</f>
        <v>2023</v>
      </c>
      <c r="L4524" t="str">
        <f>TEXT(Table1[[#This Row],[Patient Admission Date]],"mmm")</f>
        <v>Dec</v>
      </c>
      <c r="M4524" t="str">
        <f>TEXT(Table1[[#This Row],[Patient Admission Date]],"ddd")</f>
        <v>Mon</v>
      </c>
      <c r="N4524" t="str">
        <f>TEXT(INT(HOUR(Table1[[#This Row],[Patient Admission Date]])/3)*3,"00")&amp;"-"&amp;TEXT(INT(HOUR(Table1[[#This Row],[Patient Admission Date]])/3)*3+3,"00")</f>
        <v>15-18</v>
      </c>
      <c r="O4524" t="str" cm="1">
        <f t="array" ref="O4524">_xlfn.IFS(Table1[[#This Row],[Patient Age]]&lt;=14,"0-14",Table1[[#This Row],[Patient Age]]&lt;=29,"15-29",Table1[[#This Row],[Patient Age]]&lt;=44,"30-44",Table1[[#This Row],[Patient Age]]&lt;=59,"45-59",Table1[[#This Row],[Patient Age]]&lt;=74,"60-74",TRUE,"75+")</f>
        <v>30-44</v>
      </c>
      <c r="P4524" t="str" cm="1">
        <f t="array" ref="P4524">_xlfn.IFS(Table1[[#This Row],[Patient Waittime]]&lt;=15,"0-15",Table1[[#This Row],[Patient Waittime]]&lt;=30,"16-30",Table1[[#This Row],[Patient Waittime]]&lt;=45,"31-45",Table1[[#This Row],[Patient Waittime]]&lt;=60,"46-60",TRUE,"60+")</f>
        <v>46-60</v>
      </c>
      <c r="Q4524">
        <f>--(Table1[[#This Row],[Patient Waittime]]&lt;=30)</f>
        <v>0</v>
      </c>
      <c r="R4524">
        <f>--Table1[[#This Row],[Patient Admission Flag]]</f>
        <v>0</v>
      </c>
      <c r="S4524">
        <f>--AND(Table1[[#This Row],[WithinTarget]]=1,Table1[[#This Row],[Patient Satisfaction Score]]&gt;=7)</f>
        <v>0</v>
      </c>
      <c r="T4524" t="str">
        <f>IF(LEFT(Table1[[#This Row],[Patient Gender]],1)="F","Female","Male")</f>
        <v>Male</v>
      </c>
    </row>
    <row r="4525" spans="1:20" x14ac:dyDescent="0.3">
      <c r="A4525" t="s">
        <v>4629</v>
      </c>
      <c r="B4525" s="1">
        <v>45547.449305555558</v>
      </c>
      <c r="C4525" t="s">
        <v>9</v>
      </c>
      <c r="D4525">
        <v>44</v>
      </c>
      <c r="E4525" t="s">
        <v>10</v>
      </c>
      <c r="F4525" t="s">
        <v>15</v>
      </c>
      <c r="G4525" t="b">
        <v>0</v>
      </c>
      <c r="I4525">
        <v>33</v>
      </c>
      <c r="J4525" t="b">
        <v>0</v>
      </c>
      <c r="K4525">
        <f>YEAR(Table1[[#This Row],[Patient Admission Date]])</f>
        <v>2024</v>
      </c>
      <c r="L4525" t="str">
        <f>TEXT(Table1[[#This Row],[Patient Admission Date]],"mmm")</f>
        <v>Sep</v>
      </c>
      <c r="M4525" t="str">
        <f>TEXT(Table1[[#This Row],[Patient Admission Date]],"ddd")</f>
        <v>Thu</v>
      </c>
      <c r="N4525" t="str">
        <f>TEXT(INT(HOUR(Table1[[#This Row],[Patient Admission Date]])/3)*3,"00")&amp;"-"&amp;TEXT(INT(HOUR(Table1[[#This Row],[Patient Admission Date]])/3)*3+3,"00")</f>
        <v>09-12</v>
      </c>
      <c r="O4525" t="str" cm="1">
        <f t="array" ref="O4525">_xlfn.IFS(Table1[[#This Row],[Patient Age]]&lt;=14,"0-14",Table1[[#This Row],[Patient Age]]&lt;=29,"15-29",Table1[[#This Row],[Patient Age]]&lt;=44,"30-44",Table1[[#This Row],[Patient Age]]&lt;=59,"45-59",Table1[[#This Row],[Patient Age]]&lt;=74,"60-74",TRUE,"75+")</f>
        <v>30-44</v>
      </c>
      <c r="P4525" t="str" cm="1">
        <f t="array" ref="P4525">_xlfn.IFS(Table1[[#This Row],[Patient Waittime]]&lt;=15,"0-15",Table1[[#This Row],[Patient Waittime]]&lt;=30,"16-30",Table1[[#This Row],[Patient Waittime]]&lt;=45,"31-45",Table1[[#This Row],[Patient Waittime]]&lt;=60,"46-60",TRUE,"60+")</f>
        <v>31-45</v>
      </c>
      <c r="Q4525">
        <f>--(Table1[[#This Row],[Patient Waittime]]&lt;=30)</f>
        <v>0</v>
      </c>
      <c r="R4525">
        <f>--Table1[[#This Row],[Patient Admission Flag]]</f>
        <v>0</v>
      </c>
      <c r="S4525">
        <f>--AND(Table1[[#This Row],[WithinTarget]]=1,Table1[[#This Row],[Patient Satisfaction Score]]&gt;=7)</f>
        <v>0</v>
      </c>
      <c r="T4525" t="str">
        <f>IF(LEFT(Table1[[#This Row],[Patient Gender]],1)="F","Female","Male")</f>
        <v>Male</v>
      </c>
    </row>
    <row r="4526" spans="1:20" x14ac:dyDescent="0.3">
      <c r="A4526" t="s">
        <v>4630</v>
      </c>
      <c r="B4526" s="1">
        <v>45361.924305555556</v>
      </c>
      <c r="C4526" t="s">
        <v>9</v>
      </c>
      <c r="D4526">
        <v>62</v>
      </c>
      <c r="E4526" t="s">
        <v>10</v>
      </c>
      <c r="F4526" t="s">
        <v>15</v>
      </c>
      <c r="G4526" t="b">
        <v>0</v>
      </c>
      <c r="I4526">
        <v>33</v>
      </c>
      <c r="J4526" t="b">
        <v>0</v>
      </c>
      <c r="K4526">
        <f>YEAR(Table1[[#This Row],[Patient Admission Date]])</f>
        <v>2024</v>
      </c>
      <c r="L4526" t="str">
        <f>TEXT(Table1[[#This Row],[Patient Admission Date]],"mmm")</f>
        <v>Mar</v>
      </c>
      <c r="M4526" t="str">
        <f>TEXT(Table1[[#This Row],[Patient Admission Date]],"ddd")</f>
        <v>Sun</v>
      </c>
      <c r="N4526" t="str">
        <f>TEXT(INT(HOUR(Table1[[#This Row],[Patient Admission Date]])/3)*3,"00")&amp;"-"&amp;TEXT(INT(HOUR(Table1[[#This Row],[Patient Admission Date]])/3)*3+3,"00")</f>
        <v>21-24</v>
      </c>
      <c r="O4526" t="str" cm="1">
        <f t="array" ref="O4526">_xlfn.IFS(Table1[[#This Row],[Patient Age]]&lt;=14,"0-14",Table1[[#This Row],[Patient Age]]&lt;=29,"15-29",Table1[[#This Row],[Patient Age]]&lt;=44,"30-44",Table1[[#This Row],[Patient Age]]&lt;=59,"45-59",Table1[[#This Row],[Patient Age]]&lt;=74,"60-74",TRUE,"75+")</f>
        <v>60-74</v>
      </c>
      <c r="P4526" t="str" cm="1">
        <f t="array" ref="P4526">_xlfn.IFS(Table1[[#This Row],[Patient Waittime]]&lt;=15,"0-15",Table1[[#This Row],[Patient Waittime]]&lt;=30,"16-30",Table1[[#This Row],[Patient Waittime]]&lt;=45,"31-45",Table1[[#This Row],[Patient Waittime]]&lt;=60,"46-60",TRUE,"60+")</f>
        <v>31-45</v>
      </c>
      <c r="Q4526">
        <f>--(Table1[[#This Row],[Patient Waittime]]&lt;=30)</f>
        <v>0</v>
      </c>
      <c r="R4526">
        <f>--Table1[[#This Row],[Patient Admission Flag]]</f>
        <v>0</v>
      </c>
      <c r="S4526">
        <f>--AND(Table1[[#This Row],[WithinTarget]]=1,Table1[[#This Row],[Patient Satisfaction Score]]&gt;=7)</f>
        <v>0</v>
      </c>
      <c r="T4526" t="str">
        <f>IF(LEFT(Table1[[#This Row],[Patient Gender]],1)="F","Female","Male")</f>
        <v>Male</v>
      </c>
    </row>
    <row r="4527" spans="1:20" x14ac:dyDescent="0.3">
      <c r="A4527" t="s">
        <v>4631</v>
      </c>
      <c r="B4527" s="1">
        <v>45350.445138888892</v>
      </c>
      <c r="C4527" t="s">
        <v>9</v>
      </c>
      <c r="D4527">
        <v>8</v>
      </c>
      <c r="E4527" t="s">
        <v>10</v>
      </c>
      <c r="F4527" t="s">
        <v>15</v>
      </c>
      <c r="G4527" t="b">
        <v>0</v>
      </c>
      <c r="I4527">
        <v>39</v>
      </c>
      <c r="J4527" t="b">
        <v>0</v>
      </c>
      <c r="K4527">
        <f>YEAR(Table1[[#This Row],[Patient Admission Date]])</f>
        <v>2024</v>
      </c>
      <c r="L4527" t="str">
        <f>TEXT(Table1[[#This Row],[Patient Admission Date]],"mmm")</f>
        <v>Feb</v>
      </c>
      <c r="M4527" t="str">
        <f>TEXT(Table1[[#This Row],[Patient Admission Date]],"ddd")</f>
        <v>Wed</v>
      </c>
      <c r="N4527" t="str">
        <f>TEXT(INT(HOUR(Table1[[#This Row],[Patient Admission Date]])/3)*3,"00")&amp;"-"&amp;TEXT(INT(HOUR(Table1[[#This Row],[Patient Admission Date]])/3)*3+3,"00")</f>
        <v>09-12</v>
      </c>
      <c r="O4527" t="str" cm="1">
        <f t="array" ref="O4527">_xlfn.IFS(Table1[[#This Row],[Patient Age]]&lt;=14,"0-14",Table1[[#This Row],[Patient Age]]&lt;=29,"15-29",Table1[[#This Row],[Patient Age]]&lt;=44,"30-44",Table1[[#This Row],[Patient Age]]&lt;=59,"45-59",Table1[[#This Row],[Patient Age]]&lt;=74,"60-74",TRUE,"75+")</f>
        <v>0-14</v>
      </c>
      <c r="P4527" t="str" cm="1">
        <f t="array" ref="P4527">_xlfn.IFS(Table1[[#This Row],[Patient Waittime]]&lt;=15,"0-15",Table1[[#This Row],[Patient Waittime]]&lt;=30,"16-30",Table1[[#This Row],[Patient Waittime]]&lt;=45,"31-45",Table1[[#This Row],[Patient Waittime]]&lt;=60,"46-60",TRUE,"60+")</f>
        <v>31-45</v>
      </c>
      <c r="Q4527">
        <f>--(Table1[[#This Row],[Patient Waittime]]&lt;=30)</f>
        <v>0</v>
      </c>
      <c r="R4527">
        <f>--Table1[[#This Row],[Patient Admission Flag]]</f>
        <v>0</v>
      </c>
      <c r="S4527">
        <f>--AND(Table1[[#This Row],[WithinTarget]]=1,Table1[[#This Row],[Patient Satisfaction Score]]&gt;=7)</f>
        <v>0</v>
      </c>
      <c r="T4527" t="str">
        <f>IF(LEFT(Table1[[#This Row],[Patient Gender]],1)="F","Female","Male")</f>
        <v>Male</v>
      </c>
    </row>
    <row r="4528" spans="1:20" x14ac:dyDescent="0.3">
      <c r="A4528" t="s">
        <v>4632</v>
      </c>
      <c r="B4528" s="1">
        <v>45224.364583333336</v>
      </c>
      <c r="C4528" t="s">
        <v>9</v>
      </c>
      <c r="D4528">
        <v>26</v>
      </c>
      <c r="E4528" t="s">
        <v>10</v>
      </c>
      <c r="F4528" t="s">
        <v>15</v>
      </c>
      <c r="G4528" t="b">
        <v>0</v>
      </c>
      <c r="I4528">
        <v>16</v>
      </c>
      <c r="J4528" t="b">
        <v>0</v>
      </c>
      <c r="K4528">
        <f>YEAR(Table1[[#This Row],[Patient Admission Date]])</f>
        <v>2023</v>
      </c>
      <c r="L4528" t="str">
        <f>TEXT(Table1[[#This Row],[Patient Admission Date]],"mmm")</f>
        <v>Oct</v>
      </c>
      <c r="M4528" t="str">
        <f>TEXT(Table1[[#This Row],[Patient Admission Date]],"ddd")</f>
        <v>Wed</v>
      </c>
      <c r="N4528" t="str">
        <f>TEXT(INT(HOUR(Table1[[#This Row],[Patient Admission Date]])/3)*3,"00")&amp;"-"&amp;TEXT(INT(HOUR(Table1[[#This Row],[Patient Admission Date]])/3)*3+3,"00")</f>
        <v>06-09</v>
      </c>
      <c r="O4528" t="str" cm="1">
        <f t="array" ref="O4528">_xlfn.IFS(Table1[[#This Row],[Patient Age]]&lt;=14,"0-14",Table1[[#This Row],[Patient Age]]&lt;=29,"15-29",Table1[[#This Row],[Patient Age]]&lt;=44,"30-44",Table1[[#This Row],[Patient Age]]&lt;=59,"45-59",Table1[[#This Row],[Patient Age]]&lt;=74,"60-74",TRUE,"75+")</f>
        <v>15-29</v>
      </c>
      <c r="P4528" t="str" cm="1">
        <f t="array" ref="P4528">_xlfn.IFS(Table1[[#This Row],[Patient Waittime]]&lt;=15,"0-15",Table1[[#This Row],[Patient Waittime]]&lt;=30,"16-30",Table1[[#This Row],[Patient Waittime]]&lt;=45,"31-45",Table1[[#This Row],[Patient Waittime]]&lt;=60,"46-60",TRUE,"60+")</f>
        <v>16-30</v>
      </c>
      <c r="Q4528">
        <f>--(Table1[[#This Row],[Patient Waittime]]&lt;=30)</f>
        <v>1</v>
      </c>
      <c r="R4528">
        <f>--Table1[[#This Row],[Patient Admission Flag]]</f>
        <v>0</v>
      </c>
      <c r="S4528">
        <f>--AND(Table1[[#This Row],[WithinTarget]]=1,Table1[[#This Row],[Patient Satisfaction Score]]&gt;=7)</f>
        <v>0</v>
      </c>
      <c r="T4528" t="str">
        <f>IF(LEFT(Table1[[#This Row],[Patient Gender]],1)="F","Female","Male")</f>
        <v>Male</v>
      </c>
    </row>
    <row r="4529" spans="1:20" x14ac:dyDescent="0.3">
      <c r="A4529" t="s">
        <v>4633</v>
      </c>
      <c r="B4529" s="1">
        <v>45116.439583333333</v>
      </c>
      <c r="C4529" t="s">
        <v>9</v>
      </c>
      <c r="D4529">
        <v>39</v>
      </c>
      <c r="E4529" t="s">
        <v>10</v>
      </c>
      <c r="F4529" t="s">
        <v>15</v>
      </c>
      <c r="G4529" t="b">
        <v>0</v>
      </c>
      <c r="I4529">
        <v>58</v>
      </c>
      <c r="J4529" t="b">
        <v>0</v>
      </c>
      <c r="K4529">
        <f>YEAR(Table1[[#This Row],[Patient Admission Date]])</f>
        <v>2023</v>
      </c>
      <c r="L4529" t="str">
        <f>TEXT(Table1[[#This Row],[Patient Admission Date]],"mmm")</f>
        <v>Jul</v>
      </c>
      <c r="M4529" t="str">
        <f>TEXT(Table1[[#This Row],[Patient Admission Date]],"ddd")</f>
        <v>Sun</v>
      </c>
      <c r="N4529" t="str">
        <f>TEXT(INT(HOUR(Table1[[#This Row],[Patient Admission Date]])/3)*3,"00")&amp;"-"&amp;TEXT(INT(HOUR(Table1[[#This Row],[Patient Admission Date]])/3)*3+3,"00")</f>
        <v>09-12</v>
      </c>
      <c r="O4529" t="str" cm="1">
        <f t="array" ref="O4529">_xlfn.IFS(Table1[[#This Row],[Patient Age]]&lt;=14,"0-14",Table1[[#This Row],[Patient Age]]&lt;=29,"15-29",Table1[[#This Row],[Patient Age]]&lt;=44,"30-44",Table1[[#This Row],[Patient Age]]&lt;=59,"45-59",Table1[[#This Row],[Patient Age]]&lt;=74,"60-74",TRUE,"75+")</f>
        <v>30-44</v>
      </c>
      <c r="P4529" t="str" cm="1">
        <f t="array" ref="P4529">_xlfn.IFS(Table1[[#This Row],[Patient Waittime]]&lt;=15,"0-15",Table1[[#This Row],[Patient Waittime]]&lt;=30,"16-30",Table1[[#This Row],[Patient Waittime]]&lt;=45,"31-45",Table1[[#This Row],[Patient Waittime]]&lt;=60,"46-60",TRUE,"60+")</f>
        <v>46-60</v>
      </c>
      <c r="Q4529">
        <f>--(Table1[[#This Row],[Patient Waittime]]&lt;=30)</f>
        <v>0</v>
      </c>
      <c r="R4529">
        <f>--Table1[[#This Row],[Patient Admission Flag]]</f>
        <v>0</v>
      </c>
      <c r="S4529">
        <f>--AND(Table1[[#This Row],[WithinTarget]]=1,Table1[[#This Row],[Patient Satisfaction Score]]&gt;=7)</f>
        <v>0</v>
      </c>
      <c r="T4529" t="str">
        <f>IF(LEFT(Table1[[#This Row],[Patient Gender]],1)="F","Female","Male")</f>
        <v>Male</v>
      </c>
    </row>
    <row r="4530" spans="1:20" x14ac:dyDescent="0.3">
      <c r="A4530" t="s">
        <v>4634</v>
      </c>
      <c r="B4530" s="1">
        <v>45547.883333333331</v>
      </c>
      <c r="C4530" t="s">
        <v>9</v>
      </c>
      <c r="D4530">
        <v>74</v>
      </c>
      <c r="E4530" t="s">
        <v>10</v>
      </c>
      <c r="F4530" t="s">
        <v>15</v>
      </c>
      <c r="G4530" t="b">
        <v>0</v>
      </c>
      <c r="I4530">
        <v>10</v>
      </c>
      <c r="J4530" t="b">
        <v>0</v>
      </c>
      <c r="K4530">
        <f>YEAR(Table1[[#This Row],[Patient Admission Date]])</f>
        <v>2024</v>
      </c>
      <c r="L4530" t="str">
        <f>TEXT(Table1[[#This Row],[Patient Admission Date]],"mmm")</f>
        <v>Sep</v>
      </c>
      <c r="M4530" t="str">
        <f>TEXT(Table1[[#This Row],[Patient Admission Date]],"ddd")</f>
        <v>Thu</v>
      </c>
      <c r="N4530" t="str">
        <f>TEXT(INT(HOUR(Table1[[#This Row],[Patient Admission Date]])/3)*3,"00")&amp;"-"&amp;TEXT(INT(HOUR(Table1[[#This Row],[Patient Admission Date]])/3)*3+3,"00")</f>
        <v>21-24</v>
      </c>
      <c r="O4530" t="str" cm="1">
        <f t="array" ref="O4530">_xlfn.IFS(Table1[[#This Row],[Patient Age]]&lt;=14,"0-14",Table1[[#This Row],[Patient Age]]&lt;=29,"15-29",Table1[[#This Row],[Patient Age]]&lt;=44,"30-44",Table1[[#This Row],[Patient Age]]&lt;=59,"45-59",Table1[[#This Row],[Patient Age]]&lt;=74,"60-74",TRUE,"75+")</f>
        <v>60-74</v>
      </c>
      <c r="P4530" t="str" cm="1">
        <f t="array" ref="P4530">_xlfn.IFS(Table1[[#This Row],[Patient Waittime]]&lt;=15,"0-15",Table1[[#This Row],[Patient Waittime]]&lt;=30,"16-30",Table1[[#This Row],[Patient Waittime]]&lt;=45,"31-45",Table1[[#This Row],[Patient Waittime]]&lt;=60,"46-60",TRUE,"60+")</f>
        <v>0-15</v>
      </c>
      <c r="Q4530">
        <f>--(Table1[[#This Row],[Patient Waittime]]&lt;=30)</f>
        <v>1</v>
      </c>
      <c r="R4530">
        <f>--Table1[[#This Row],[Patient Admission Flag]]</f>
        <v>0</v>
      </c>
      <c r="S4530">
        <f>--AND(Table1[[#This Row],[WithinTarget]]=1,Table1[[#This Row],[Patient Satisfaction Score]]&gt;=7)</f>
        <v>0</v>
      </c>
      <c r="T4530" t="str">
        <f>IF(LEFT(Table1[[#This Row],[Patient Gender]],1)="F","Female","Male")</f>
        <v>Male</v>
      </c>
    </row>
    <row r="4531" spans="1:20" x14ac:dyDescent="0.3">
      <c r="A4531" t="s">
        <v>4635</v>
      </c>
      <c r="B4531" s="1">
        <v>45401.635416666664</v>
      </c>
      <c r="C4531" t="s">
        <v>9</v>
      </c>
      <c r="D4531">
        <v>32</v>
      </c>
      <c r="E4531" t="s">
        <v>10</v>
      </c>
      <c r="F4531" t="s">
        <v>15</v>
      </c>
      <c r="G4531" t="b">
        <v>0</v>
      </c>
      <c r="I4531">
        <v>15</v>
      </c>
      <c r="J4531" t="b">
        <v>0</v>
      </c>
      <c r="K4531">
        <f>YEAR(Table1[[#This Row],[Patient Admission Date]])</f>
        <v>2024</v>
      </c>
      <c r="L4531" t="str">
        <f>TEXT(Table1[[#This Row],[Patient Admission Date]],"mmm")</f>
        <v>Apr</v>
      </c>
      <c r="M4531" t="str">
        <f>TEXT(Table1[[#This Row],[Patient Admission Date]],"ddd")</f>
        <v>Fri</v>
      </c>
      <c r="N4531" t="str">
        <f>TEXT(INT(HOUR(Table1[[#This Row],[Patient Admission Date]])/3)*3,"00")&amp;"-"&amp;TEXT(INT(HOUR(Table1[[#This Row],[Patient Admission Date]])/3)*3+3,"00")</f>
        <v>15-18</v>
      </c>
      <c r="O4531" t="str" cm="1">
        <f t="array" ref="O4531">_xlfn.IFS(Table1[[#This Row],[Patient Age]]&lt;=14,"0-14",Table1[[#This Row],[Patient Age]]&lt;=29,"15-29",Table1[[#This Row],[Patient Age]]&lt;=44,"30-44",Table1[[#This Row],[Patient Age]]&lt;=59,"45-59",Table1[[#This Row],[Patient Age]]&lt;=74,"60-74",TRUE,"75+")</f>
        <v>30-44</v>
      </c>
      <c r="P4531" t="str" cm="1">
        <f t="array" ref="P4531">_xlfn.IFS(Table1[[#This Row],[Patient Waittime]]&lt;=15,"0-15",Table1[[#This Row],[Patient Waittime]]&lt;=30,"16-30",Table1[[#This Row],[Patient Waittime]]&lt;=45,"31-45",Table1[[#This Row],[Patient Waittime]]&lt;=60,"46-60",TRUE,"60+")</f>
        <v>0-15</v>
      </c>
      <c r="Q4531">
        <f>--(Table1[[#This Row],[Patient Waittime]]&lt;=30)</f>
        <v>1</v>
      </c>
      <c r="R4531">
        <f>--Table1[[#This Row],[Patient Admission Flag]]</f>
        <v>0</v>
      </c>
      <c r="S4531">
        <f>--AND(Table1[[#This Row],[WithinTarget]]=1,Table1[[#This Row],[Patient Satisfaction Score]]&gt;=7)</f>
        <v>0</v>
      </c>
      <c r="T4531" t="str">
        <f>IF(LEFT(Table1[[#This Row],[Patient Gender]],1)="F","Female","Male")</f>
        <v>Male</v>
      </c>
    </row>
    <row r="4532" spans="1:20" x14ac:dyDescent="0.3">
      <c r="A4532" t="s">
        <v>4636</v>
      </c>
      <c r="B4532" s="1">
        <v>45303.750694444447</v>
      </c>
      <c r="C4532" t="s">
        <v>9</v>
      </c>
      <c r="D4532">
        <v>1</v>
      </c>
      <c r="E4532" t="s">
        <v>10</v>
      </c>
      <c r="F4532" t="s">
        <v>15</v>
      </c>
      <c r="G4532" t="b">
        <v>0</v>
      </c>
      <c r="I4532">
        <v>25</v>
      </c>
      <c r="J4532" t="b">
        <v>0</v>
      </c>
      <c r="K4532">
        <f>YEAR(Table1[[#This Row],[Patient Admission Date]])</f>
        <v>2024</v>
      </c>
      <c r="L4532" t="str">
        <f>TEXT(Table1[[#This Row],[Patient Admission Date]],"mmm")</f>
        <v>Jan</v>
      </c>
      <c r="M4532" t="str">
        <f>TEXT(Table1[[#This Row],[Patient Admission Date]],"ddd")</f>
        <v>Fri</v>
      </c>
      <c r="N4532" t="str">
        <f>TEXT(INT(HOUR(Table1[[#This Row],[Patient Admission Date]])/3)*3,"00")&amp;"-"&amp;TEXT(INT(HOUR(Table1[[#This Row],[Patient Admission Date]])/3)*3+3,"00")</f>
        <v>18-21</v>
      </c>
      <c r="O4532" t="str" cm="1">
        <f t="array" ref="O4532">_xlfn.IFS(Table1[[#This Row],[Patient Age]]&lt;=14,"0-14",Table1[[#This Row],[Patient Age]]&lt;=29,"15-29",Table1[[#This Row],[Patient Age]]&lt;=44,"30-44",Table1[[#This Row],[Patient Age]]&lt;=59,"45-59",Table1[[#This Row],[Patient Age]]&lt;=74,"60-74",TRUE,"75+")</f>
        <v>0-14</v>
      </c>
      <c r="P4532" t="str" cm="1">
        <f t="array" ref="P4532">_xlfn.IFS(Table1[[#This Row],[Patient Waittime]]&lt;=15,"0-15",Table1[[#This Row],[Patient Waittime]]&lt;=30,"16-30",Table1[[#This Row],[Patient Waittime]]&lt;=45,"31-45",Table1[[#This Row],[Patient Waittime]]&lt;=60,"46-60",TRUE,"60+")</f>
        <v>16-30</v>
      </c>
      <c r="Q4532">
        <f>--(Table1[[#This Row],[Patient Waittime]]&lt;=30)</f>
        <v>1</v>
      </c>
      <c r="R4532">
        <f>--Table1[[#This Row],[Patient Admission Flag]]</f>
        <v>0</v>
      </c>
      <c r="S4532">
        <f>--AND(Table1[[#This Row],[WithinTarget]]=1,Table1[[#This Row],[Patient Satisfaction Score]]&gt;=7)</f>
        <v>0</v>
      </c>
      <c r="T4532" t="str">
        <f>IF(LEFT(Table1[[#This Row],[Patient Gender]],1)="F","Female","Male")</f>
        <v>Male</v>
      </c>
    </row>
    <row r="4533" spans="1:20" x14ac:dyDescent="0.3">
      <c r="A4533" t="s">
        <v>4637</v>
      </c>
      <c r="B4533" s="1">
        <v>45095.531944444447</v>
      </c>
      <c r="C4533" t="s">
        <v>9</v>
      </c>
      <c r="D4533">
        <v>48</v>
      </c>
      <c r="E4533" t="s">
        <v>10</v>
      </c>
      <c r="F4533" t="s">
        <v>15</v>
      </c>
      <c r="G4533" t="b">
        <v>0</v>
      </c>
      <c r="I4533">
        <v>26</v>
      </c>
      <c r="J4533" t="b">
        <v>0</v>
      </c>
      <c r="K4533">
        <f>YEAR(Table1[[#This Row],[Patient Admission Date]])</f>
        <v>2023</v>
      </c>
      <c r="L4533" t="str">
        <f>TEXT(Table1[[#This Row],[Patient Admission Date]],"mmm")</f>
        <v>Jun</v>
      </c>
      <c r="M4533" t="str">
        <f>TEXT(Table1[[#This Row],[Patient Admission Date]],"ddd")</f>
        <v>Sun</v>
      </c>
      <c r="N4533" t="str">
        <f>TEXT(INT(HOUR(Table1[[#This Row],[Patient Admission Date]])/3)*3,"00")&amp;"-"&amp;TEXT(INT(HOUR(Table1[[#This Row],[Patient Admission Date]])/3)*3+3,"00")</f>
        <v>12-15</v>
      </c>
      <c r="O4533" t="str" cm="1">
        <f t="array" ref="O4533">_xlfn.IFS(Table1[[#This Row],[Patient Age]]&lt;=14,"0-14",Table1[[#This Row],[Patient Age]]&lt;=29,"15-29",Table1[[#This Row],[Patient Age]]&lt;=44,"30-44",Table1[[#This Row],[Patient Age]]&lt;=59,"45-59",Table1[[#This Row],[Patient Age]]&lt;=74,"60-74",TRUE,"75+")</f>
        <v>45-59</v>
      </c>
      <c r="P4533" t="str" cm="1">
        <f t="array" ref="P4533">_xlfn.IFS(Table1[[#This Row],[Patient Waittime]]&lt;=15,"0-15",Table1[[#This Row],[Patient Waittime]]&lt;=30,"16-30",Table1[[#This Row],[Patient Waittime]]&lt;=45,"31-45",Table1[[#This Row],[Patient Waittime]]&lt;=60,"46-60",TRUE,"60+")</f>
        <v>16-30</v>
      </c>
      <c r="Q4533">
        <f>--(Table1[[#This Row],[Patient Waittime]]&lt;=30)</f>
        <v>1</v>
      </c>
      <c r="R4533">
        <f>--Table1[[#This Row],[Patient Admission Flag]]</f>
        <v>0</v>
      </c>
      <c r="S4533">
        <f>--AND(Table1[[#This Row],[WithinTarget]]=1,Table1[[#This Row],[Patient Satisfaction Score]]&gt;=7)</f>
        <v>0</v>
      </c>
      <c r="T4533" t="str">
        <f>IF(LEFT(Table1[[#This Row],[Patient Gender]],1)="F","Female","Male")</f>
        <v>Male</v>
      </c>
    </row>
    <row r="4534" spans="1:20" x14ac:dyDescent="0.3">
      <c r="A4534" t="s">
        <v>4638</v>
      </c>
      <c r="B4534" s="1">
        <v>45336.188888888886</v>
      </c>
      <c r="C4534" t="s">
        <v>9</v>
      </c>
      <c r="D4534">
        <v>1</v>
      </c>
      <c r="E4534" t="s">
        <v>10</v>
      </c>
      <c r="F4534" t="s">
        <v>15</v>
      </c>
      <c r="G4534" t="b">
        <v>0</v>
      </c>
      <c r="I4534">
        <v>54</v>
      </c>
      <c r="J4534" t="b">
        <v>0</v>
      </c>
      <c r="K4534">
        <f>YEAR(Table1[[#This Row],[Patient Admission Date]])</f>
        <v>2024</v>
      </c>
      <c r="L4534" t="str">
        <f>TEXT(Table1[[#This Row],[Patient Admission Date]],"mmm")</f>
        <v>Feb</v>
      </c>
      <c r="M4534" t="str">
        <f>TEXT(Table1[[#This Row],[Patient Admission Date]],"ddd")</f>
        <v>Wed</v>
      </c>
      <c r="N4534" t="str">
        <f>TEXT(INT(HOUR(Table1[[#This Row],[Patient Admission Date]])/3)*3,"00")&amp;"-"&amp;TEXT(INT(HOUR(Table1[[#This Row],[Patient Admission Date]])/3)*3+3,"00")</f>
        <v>03-06</v>
      </c>
      <c r="O4534" t="str" cm="1">
        <f t="array" ref="O4534">_xlfn.IFS(Table1[[#This Row],[Patient Age]]&lt;=14,"0-14",Table1[[#This Row],[Patient Age]]&lt;=29,"15-29",Table1[[#This Row],[Patient Age]]&lt;=44,"30-44",Table1[[#This Row],[Patient Age]]&lt;=59,"45-59",Table1[[#This Row],[Patient Age]]&lt;=74,"60-74",TRUE,"75+")</f>
        <v>0-14</v>
      </c>
      <c r="P4534" t="str" cm="1">
        <f t="array" ref="P4534">_xlfn.IFS(Table1[[#This Row],[Patient Waittime]]&lt;=15,"0-15",Table1[[#This Row],[Patient Waittime]]&lt;=30,"16-30",Table1[[#This Row],[Patient Waittime]]&lt;=45,"31-45",Table1[[#This Row],[Patient Waittime]]&lt;=60,"46-60",TRUE,"60+")</f>
        <v>46-60</v>
      </c>
      <c r="Q4534">
        <f>--(Table1[[#This Row],[Patient Waittime]]&lt;=30)</f>
        <v>0</v>
      </c>
      <c r="R4534">
        <f>--Table1[[#This Row],[Patient Admission Flag]]</f>
        <v>0</v>
      </c>
      <c r="S4534">
        <f>--AND(Table1[[#This Row],[WithinTarget]]=1,Table1[[#This Row],[Patient Satisfaction Score]]&gt;=7)</f>
        <v>0</v>
      </c>
      <c r="T4534" t="str">
        <f>IF(LEFT(Table1[[#This Row],[Patient Gender]],1)="F","Female","Male")</f>
        <v>Male</v>
      </c>
    </row>
    <row r="4535" spans="1:20" x14ac:dyDescent="0.3">
      <c r="A4535" t="s">
        <v>4639</v>
      </c>
      <c r="B4535" s="1">
        <v>45460.431944444441</v>
      </c>
      <c r="C4535" t="s">
        <v>9</v>
      </c>
      <c r="D4535">
        <v>73</v>
      </c>
      <c r="E4535" t="s">
        <v>10</v>
      </c>
      <c r="F4535" t="s">
        <v>15</v>
      </c>
      <c r="G4535" t="b">
        <v>0</v>
      </c>
      <c r="I4535">
        <v>24</v>
      </c>
      <c r="J4535" t="b">
        <v>0</v>
      </c>
      <c r="K4535">
        <f>YEAR(Table1[[#This Row],[Patient Admission Date]])</f>
        <v>2024</v>
      </c>
      <c r="L4535" t="str">
        <f>TEXT(Table1[[#This Row],[Patient Admission Date]],"mmm")</f>
        <v>Jun</v>
      </c>
      <c r="M4535" t="str">
        <f>TEXT(Table1[[#This Row],[Patient Admission Date]],"ddd")</f>
        <v>Mon</v>
      </c>
      <c r="N4535" t="str">
        <f>TEXT(INT(HOUR(Table1[[#This Row],[Patient Admission Date]])/3)*3,"00")&amp;"-"&amp;TEXT(INT(HOUR(Table1[[#This Row],[Patient Admission Date]])/3)*3+3,"00")</f>
        <v>09-12</v>
      </c>
      <c r="O4535" t="str" cm="1">
        <f t="array" ref="O4535">_xlfn.IFS(Table1[[#This Row],[Patient Age]]&lt;=14,"0-14",Table1[[#This Row],[Patient Age]]&lt;=29,"15-29",Table1[[#This Row],[Patient Age]]&lt;=44,"30-44",Table1[[#This Row],[Patient Age]]&lt;=59,"45-59",Table1[[#This Row],[Patient Age]]&lt;=74,"60-74",TRUE,"75+")</f>
        <v>60-74</v>
      </c>
      <c r="P4535" t="str" cm="1">
        <f t="array" ref="P4535">_xlfn.IFS(Table1[[#This Row],[Patient Waittime]]&lt;=15,"0-15",Table1[[#This Row],[Patient Waittime]]&lt;=30,"16-30",Table1[[#This Row],[Patient Waittime]]&lt;=45,"31-45",Table1[[#This Row],[Patient Waittime]]&lt;=60,"46-60",TRUE,"60+")</f>
        <v>16-30</v>
      </c>
      <c r="Q4535">
        <f>--(Table1[[#This Row],[Patient Waittime]]&lt;=30)</f>
        <v>1</v>
      </c>
      <c r="R4535">
        <f>--Table1[[#This Row],[Patient Admission Flag]]</f>
        <v>0</v>
      </c>
      <c r="S4535">
        <f>--AND(Table1[[#This Row],[WithinTarget]]=1,Table1[[#This Row],[Patient Satisfaction Score]]&gt;=7)</f>
        <v>0</v>
      </c>
      <c r="T4535" t="str">
        <f>IF(LEFT(Table1[[#This Row],[Patient Gender]],1)="F","Female","Male")</f>
        <v>Male</v>
      </c>
    </row>
    <row r="4536" spans="1:20" x14ac:dyDescent="0.3">
      <c r="A4536" t="s">
        <v>4640</v>
      </c>
      <c r="B4536" s="1">
        <v>45355.069444444445</v>
      </c>
      <c r="C4536" t="s">
        <v>9</v>
      </c>
      <c r="D4536">
        <v>19</v>
      </c>
      <c r="E4536" t="s">
        <v>10</v>
      </c>
      <c r="F4536" t="s">
        <v>15</v>
      </c>
      <c r="G4536" t="b">
        <v>0</v>
      </c>
      <c r="I4536">
        <v>39</v>
      </c>
      <c r="J4536" t="b">
        <v>0</v>
      </c>
      <c r="K4536">
        <f>YEAR(Table1[[#This Row],[Patient Admission Date]])</f>
        <v>2024</v>
      </c>
      <c r="L4536" t="str">
        <f>TEXT(Table1[[#This Row],[Patient Admission Date]],"mmm")</f>
        <v>Mar</v>
      </c>
      <c r="M4536" t="str">
        <f>TEXT(Table1[[#This Row],[Patient Admission Date]],"ddd")</f>
        <v>Mon</v>
      </c>
      <c r="N4536" t="str">
        <f>TEXT(INT(HOUR(Table1[[#This Row],[Patient Admission Date]])/3)*3,"00")&amp;"-"&amp;TEXT(INT(HOUR(Table1[[#This Row],[Patient Admission Date]])/3)*3+3,"00")</f>
        <v>00-03</v>
      </c>
      <c r="O4536" t="str" cm="1">
        <f t="array" ref="O4536">_xlfn.IFS(Table1[[#This Row],[Patient Age]]&lt;=14,"0-14",Table1[[#This Row],[Patient Age]]&lt;=29,"15-29",Table1[[#This Row],[Patient Age]]&lt;=44,"30-44",Table1[[#This Row],[Patient Age]]&lt;=59,"45-59",Table1[[#This Row],[Patient Age]]&lt;=74,"60-74",TRUE,"75+")</f>
        <v>15-29</v>
      </c>
      <c r="P4536" t="str" cm="1">
        <f t="array" ref="P4536">_xlfn.IFS(Table1[[#This Row],[Patient Waittime]]&lt;=15,"0-15",Table1[[#This Row],[Patient Waittime]]&lt;=30,"16-30",Table1[[#This Row],[Patient Waittime]]&lt;=45,"31-45",Table1[[#This Row],[Patient Waittime]]&lt;=60,"46-60",TRUE,"60+")</f>
        <v>31-45</v>
      </c>
      <c r="Q4536">
        <f>--(Table1[[#This Row],[Patient Waittime]]&lt;=30)</f>
        <v>0</v>
      </c>
      <c r="R4536">
        <f>--Table1[[#This Row],[Patient Admission Flag]]</f>
        <v>0</v>
      </c>
      <c r="S4536">
        <f>--AND(Table1[[#This Row],[WithinTarget]]=1,Table1[[#This Row],[Patient Satisfaction Score]]&gt;=7)</f>
        <v>0</v>
      </c>
      <c r="T4536" t="str">
        <f>IF(LEFT(Table1[[#This Row],[Patient Gender]],1)="F","Female","Male")</f>
        <v>Male</v>
      </c>
    </row>
    <row r="4537" spans="1:20" x14ac:dyDescent="0.3">
      <c r="A4537" t="s">
        <v>4641</v>
      </c>
      <c r="B4537" s="1">
        <v>45478.09375</v>
      </c>
      <c r="C4537" t="s">
        <v>9</v>
      </c>
      <c r="D4537">
        <v>25</v>
      </c>
      <c r="E4537" t="s">
        <v>10</v>
      </c>
      <c r="F4537" t="s">
        <v>15</v>
      </c>
      <c r="G4537" t="b">
        <v>0</v>
      </c>
      <c r="I4537">
        <v>11</v>
      </c>
      <c r="J4537" t="b">
        <v>0</v>
      </c>
      <c r="K4537">
        <f>YEAR(Table1[[#This Row],[Patient Admission Date]])</f>
        <v>2024</v>
      </c>
      <c r="L4537" t="str">
        <f>TEXT(Table1[[#This Row],[Patient Admission Date]],"mmm")</f>
        <v>Jul</v>
      </c>
      <c r="M4537" t="str">
        <f>TEXT(Table1[[#This Row],[Patient Admission Date]],"ddd")</f>
        <v>Fri</v>
      </c>
      <c r="N4537" t="str">
        <f>TEXT(INT(HOUR(Table1[[#This Row],[Patient Admission Date]])/3)*3,"00")&amp;"-"&amp;TEXT(INT(HOUR(Table1[[#This Row],[Patient Admission Date]])/3)*3+3,"00")</f>
        <v>00-03</v>
      </c>
      <c r="O4537" t="str" cm="1">
        <f t="array" ref="O4537">_xlfn.IFS(Table1[[#This Row],[Patient Age]]&lt;=14,"0-14",Table1[[#This Row],[Patient Age]]&lt;=29,"15-29",Table1[[#This Row],[Patient Age]]&lt;=44,"30-44",Table1[[#This Row],[Patient Age]]&lt;=59,"45-59",Table1[[#This Row],[Patient Age]]&lt;=74,"60-74",TRUE,"75+")</f>
        <v>15-29</v>
      </c>
      <c r="P4537" t="str" cm="1">
        <f t="array" ref="P4537">_xlfn.IFS(Table1[[#This Row],[Patient Waittime]]&lt;=15,"0-15",Table1[[#This Row],[Patient Waittime]]&lt;=30,"16-30",Table1[[#This Row],[Patient Waittime]]&lt;=45,"31-45",Table1[[#This Row],[Patient Waittime]]&lt;=60,"46-60",TRUE,"60+")</f>
        <v>0-15</v>
      </c>
      <c r="Q4537">
        <f>--(Table1[[#This Row],[Patient Waittime]]&lt;=30)</f>
        <v>1</v>
      </c>
      <c r="R4537">
        <f>--Table1[[#This Row],[Patient Admission Flag]]</f>
        <v>0</v>
      </c>
      <c r="S4537">
        <f>--AND(Table1[[#This Row],[WithinTarget]]=1,Table1[[#This Row],[Patient Satisfaction Score]]&gt;=7)</f>
        <v>0</v>
      </c>
      <c r="T4537" t="str">
        <f>IF(LEFT(Table1[[#This Row],[Patient Gender]],1)="F","Female","Male")</f>
        <v>Male</v>
      </c>
    </row>
    <row r="4538" spans="1:20" x14ac:dyDescent="0.3">
      <c r="A4538" t="s">
        <v>4642</v>
      </c>
      <c r="B4538" s="1">
        <v>45462.472222222219</v>
      </c>
      <c r="C4538" t="s">
        <v>9</v>
      </c>
      <c r="D4538">
        <v>15</v>
      </c>
      <c r="E4538" t="s">
        <v>10</v>
      </c>
      <c r="F4538" t="s">
        <v>15</v>
      </c>
      <c r="G4538" t="b">
        <v>0</v>
      </c>
      <c r="I4538">
        <v>12</v>
      </c>
      <c r="J4538" t="b">
        <v>0</v>
      </c>
      <c r="K4538">
        <f>YEAR(Table1[[#This Row],[Patient Admission Date]])</f>
        <v>2024</v>
      </c>
      <c r="L4538" t="str">
        <f>TEXT(Table1[[#This Row],[Patient Admission Date]],"mmm")</f>
        <v>Jun</v>
      </c>
      <c r="M4538" t="str">
        <f>TEXT(Table1[[#This Row],[Patient Admission Date]],"ddd")</f>
        <v>Wed</v>
      </c>
      <c r="N4538" t="str">
        <f>TEXT(INT(HOUR(Table1[[#This Row],[Patient Admission Date]])/3)*3,"00")&amp;"-"&amp;TEXT(INT(HOUR(Table1[[#This Row],[Patient Admission Date]])/3)*3+3,"00")</f>
        <v>09-12</v>
      </c>
      <c r="O4538" t="str" cm="1">
        <f t="array" ref="O4538">_xlfn.IFS(Table1[[#This Row],[Patient Age]]&lt;=14,"0-14",Table1[[#This Row],[Patient Age]]&lt;=29,"15-29",Table1[[#This Row],[Patient Age]]&lt;=44,"30-44",Table1[[#This Row],[Patient Age]]&lt;=59,"45-59",Table1[[#This Row],[Patient Age]]&lt;=74,"60-74",TRUE,"75+")</f>
        <v>15-29</v>
      </c>
      <c r="P4538" t="str" cm="1">
        <f t="array" ref="P4538">_xlfn.IFS(Table1[[#This Row],[Patient Waittime]]&lt;=15,"0-15",Table1[[#This Row],[Patient Waittime]]&lt;=30,"16-30",Table1[[#This Row],[Patient Waittime]]&lt;=45,"31-45",Table1[[#This Row],[Patient Waittime]]&lt;=60,"46-60",TRUE,"60+")</f>
        <v>0-15</v>
      </c>
      <c r="Q4538">
        <f>--(Table1[[#This Row],[Patient Waittime]]&lt;=30)</f>
        <v>1</v>
      </c>
      <c r="R4538">
        <f>--Table1[[#This Row],[Patient Admission Flag]]</f>
        <v>0</v>
      </c>
      <c r="S4538">
        <f>--AND(Table1[[#This Row],[WithinTarget]]=1,Table1[[#This Row],[Patient Satisfaction Score]]&gt;=7)</f>
        <v>0</v>
      </c>
      <c r="T4538" t="str">
        <f>IF(LEFT(Table1[[#This Row],[Patient Gender]],1)="F","Female","Male")</f>
        <v>Male</v>
      </c>
    </row>
    <row r="4539" spans="1:20" x14ac:dyDescent="0.3">
      <c r="A4539" t="s">
        <v>4643</v>
      </c>
      <c r="B4539" s="1">
        <v>45493.355555555558</v>
      </c>
      <c r="C4539" t="s">
        <v>9</v>
      </c>
      <c r="D4539">
        <v>56</v>
      </c>
      <c r="E4539" t="s">
        <v>10</v>
      </c>
      <c r="F4539" t="s">
        <v>15</v>
      </c>
      <c r="G4539" t="b">
        <v>0</v>
      </c>
      <c r="I4539">
        <v>14</v>
      </c>
      <c r="J4539" t="b">
        <v>0</v>
      </c>
      <c r="K4539">
        <f>YEAR(Table1[[#This Row],[Patient Admission Date]])</f>
        <v>2024</v>
      </c>
      <c r="L4539" t="str">
        <f>TEXT(Table1[[#This Row],[Patient Admission Date]],"mmm")</f>
        <v>Jul</v>
      </c>
      <c r="M4539" t="str">
        <f>TEXT(Table1[[#This Row],[Patient Admission Date]],"ddd")</f>
        <v>Sat</v>
      </c>
      <c r="N4539" t="str">
        <f>TEXT(INT(HOUR(Table1[[#This Row],[Patient Admission Date]])/3)*3,"00")&amp;"-"&amp;TEXT(INT(HOUR(Table1[[#This Row],[Patient Admission Date]])/3)*3+3,"00")</f>
        <v>06-09</v>
      </c>
      <c r="O4539" t="str" cm="1">
        <f t="array" ref="O4539">_xlfn.IFS(Table1[[#This Row],[Patient Age]]&lt;=14,"0-14",Table1[[#This Row],[Patient Age]]&lt;=29,"15-29",Table1[[#This Row],[Patient Age]]&lt;=44,"30-44",Table1[[#This Row],[Patient Age]]&lt;=59,"45-59",Table1[[#This Row],[Patient Age]]&lt;=74,"60-74",TRUE,"75+")</f>
        <v>45-59</v>
      </c>
      <c r="P4539" t="str" cm="1">
        <f t="array" ref="P4539">_xlfn.IFS(Table1[[#This Row],[Patient Waittime]]&lt;=15,"0-15",Table1[[#This Row],[Patient Waittime]]&lt;=30,"16-30",Table1[[#This Row],[Patient Waittime]]&lt;=45,"31-45",Table1[[#This Row],[Patient Waittime]]&lt;=60,"46-60",TRUE,"60+")</f>
        <v>0-15</v>
      </c>
      <c r="Q4539">
        <f>--(Table1[[#This Row],[Patient Waittime]]&lt;=30)</f>
        <v>1</v>
      </c>
      <c r="R4539">
        <f>--Table1[[#This Row],[Patient Admission Flag]]</f>
        <v>0</v>
      </c>
      <c r="S4539">
        <f>--AND(Table1[[#This Row],[WithinTarget]]=1,Table1[[#This Row],[Patient Satisfaction Score]]&gt;=7)</f>
        <v>0</v>
      </c>
      <c r="T4539" t="str">
        <f>IF(LEFT(Table1[[#This Row],[Patient Gender]],1)="F","Female","Male")</f>
        <v>Male</v>
      </c>
    </row>
    <row r="4540" spans="1:20" x14ac:dyDescent="0.3">
      <c r="A4540" t="s">
        <v>4644</v>
      </c>
      <c r="B4540" s="1">
        <v>45528.088888888888</v>
      </c>
      <c r="C4540" t="s">
        <v>9</v>
      </c>
      <c r="D4540">
        <v>54</v>
      </c>
      <c r="E4540" t="s">
        <v>10</v>
      </c>
      <c r="F4540" t="s">
        <v>15</v>
      </c>
      <c r="G4540" t="b">
        <v>0</v>
      </c>
      <c r="I4540">
        <v>21</v>
      </c>
      <c r="J4540" t="b">
        <v>0</v>
      </c>
      <c r="K4540">
        <f>YEAR(Table1[[#This Row],[Patient Admission Date]])</f>
        <v>2024</v>
      </c>
      <c r="L4540" t="str">
        <f>TEXT(Table1[[#This Row],[Patient Admission Date]],"mmm")</f>
        <v>Aug</v>
      </c>
      <c r="M4540" t="str">
        <f>TEXT(Table1[[#This Row],[Patient Admission Date]],"ddd")</f>
        <v>Sat</v>
      </c>
      <c r="N4540" t="str">
        <f>TEXT(INT(HOUR(Table1[[#This Row],[Patient Admission Date]])/3)*3,"00")&amp;"-"&amp;TEXT(INT(HOUR(Table1[[#This Row],[Patient Admission Date]])/3)*3+3,"00")</f>
        <v>00-03</v>
      </c>
      <c r="O4540" t="str" cm="1">
        <f t="array" ref="O4540">_xlfn.IFS(Table1[[#This Row],[Patient Age]]&lt;=14,"0-14",Table1[[#This Row],[Patient Age]]&lt;=29,"15-29",Table1[[#This Row],[Patient Age]]&lt;=44,"30-44",Table1[[#This Row],[Patient Age]]&lt;=59,"45-59",Table1[[#This Row],[Patient Age]]&lt;=74,"60-74",TRUE,"75+")</f>
        <v>45-59</v>
      </c>
      <c r="P4540" t="str" cm="1">
        <f t="array" ref="P4540">_xlfn.IFS(Table1[[#This Row],[Patient Waittime]]&lt;=15,"0-15",Table1[[#This Row],[Patient Waittime]]&lt;=30,"16-30",Table1[[#This Row],[Patient Waittime]]&lt;=45,"31-45",Table1[[#This Row],[Patient Waittime]]&lt;=60,"46-60",TRUE,"60+")</f>
        <v>16-30</v>
      </c>
      <c r="Q4540">
        <f>--(Table1[[#This Row],[Patient Waittime]]&lt;=30)</f>
        <v>1</v>
      </c>
      <c r="R4540">
        <f>--Table1[[#This Row],[Patient Admission Flag]]</f>
        <v>0</v>
      </c>
      <c r="S4540">
        <f>--AND(Table1[[#This Row],[WithinTarget]]=1,Table1[[#This Row],[Patient Satisfaction Score]]&gt;=7)</f>
        <v>0</v>
      </c>
      <c r="T4540" t="str">
        <f>IF(LEFT(Table1[[#This Row],[Patient Gender]],1)="F","Female","Male")</f>
        <v>Male</v>
      </c>
    </row>
    <row r="4541" spans="1:20" x14ac:dyDescent="0.3">
      <c r="A4541" t="s">
        <v>4645</v>
      </c>
      <c r="B4541" s="1">
        <v>45322.442361111112</v>
      </c>
      <c r="C4541" t="s">
        <v>9</v>
      </c>
      <c r="D4541">
        <v>58</v>
      </c>
      <c r="E4541" t="s">
        <v>10</v>
      </c>
      <c r="F4541" t="s">
        <v>15</v>
      </c>
      <c r="G4541" t="b">
        <v>0</v>
      </c>
      <c r="I4541">
        <v>25</v>
      </c>
      <c r="J4541" t="b">
        <v>0</v>
      </c>
      <c r="K4541">
        <f>YEAR(Table1[[#This Row],[Patient Admission Date]])</f>
        <v>2024</v>
      </c>
      <c r="L4541" t="str">
        <f>TEXT(Table1[[#This Row],[Patient Admission Date]],"mmm")</f>
        <v>Jan</v>
      </c>
      <c r="M4541" t="str">
        <f>TEXT(Table1[[#This Row],[Patient Admission Date]],"ddd")</f>
        <v>Wed</v>
      </c>
      <c r="N4541" t="str">
        <f>TEXT(INT(HOUR(Table1[[#This Row],[Patient Admission Date]])/3)*3,"00")&amp;"-"&amp;TEXT(INT(HOUR(Table1[[#This Row],[Patient Admission Date]])/3)*3+3,"00")</f>
        <v>09-12</v>
      </c>
      <c r="O4541" t="str" cm="1">
        <f t="array" ref="O4541">_xlfn.IFS(Table1[[#This Row],[Patient Age]]&lt;=14,"0-14",Table1[[#This Row],[Patient Age]]&lt;=29,"15-29",Table1[[#This Row],[Patient Age]]&lt;=44,"30-44",Table1[[#This Row],[Patient Age]]&lt;=59,"45-59",Table1[[#This Row],[Patient Age]]&lt;=74,"60-74",TRUE,"75+")</f>
        <v>45-59</v>
      </c>
      <c r="P4541" t="str" cm="1">
        <f t="array" ref="P4541">_xlfn.IFS(Table1[[#This Row],[Patient Waittime]]&lt;=15,"0-15",Table1[[#This Row],[Patient Waittime]]&lt;=30,"16-30",Table1[[#This Row],[Patient Waittime]]&lt;=45,"31-45",Table1[[#This Row],[Patient Waittime]]&lt;=60,"46-60",TRUE,"60+")</f>
        <v>16-30</v>
      </c>
      <c r="Q4541">
        <f>--(Table1[[#This Row],[Patient Waittime]]&lt;=30)</f>
        <v>1</v>
      </c>
      <c r="R4541">
        <f>--Table1[[#This Row],[Patient Admission Flag]]</f>
        <v>0</v>
      </c>
      <c r="S4541">
        <f>--AND(Table1[[#This Row],[WithinTarget]]=1,Table1[[#This Row],[Patient Satisfaction Score]]&gt;=7)</f>
        <v>0</v>
      </c>
      <c r="T4541" t="str">
        <f>IF(LEFT(Table1[[#This Row],[Patient Gender]],1)="F","Female","Male")</f>
        <v>Male</v>
      </c>
    </row>
    <row r="4542" spans="1:20" x14ac:dyDescent="0.3">
      <c r="A4542" t="s">
        <v>4646</v>
      </c>
      <c r="B4542" s="1">
        <v>45485.123611111114</v>
      </c>
      <c r="C4542" t="s">
        <v>9</v>
      </c>
      <c r="D4542">
        <v>18</v>
      </c>
      <c r="E4542" t="s">
        <v>10</v>
      </c>
      <c r="F4542" t="s">
        <v>15</v>
      </c>
      <c r="G4542" t="b">
        <v>0</v>
      </c>
      <c r="I4542">
        <v>48</v>
      </c>
      <c r="J4542" t="b">
        <v>0</v>
      </c>
      <c r="K4542">
        <f>YEAR(Table1[[#This Row],[Patient Admission Date]])</f>
        <v>2024</v>
      </c>
      <c r="L4542" t="str">
        <f>TEXT(Table1[[#This Row],[Patient Admission Date]],"mmm")</f>
        <v>Jul</v>
      </c>
      <c r="M4542" t="str">
        <f>TEXT(Table1[[#This Row],[Patient Admission Date]],"ddd")</f>
        <v>Fri</v>
      </c>
      <c r="N4542" t="str">
        <f>TEXT(INT(HOUR(Table1[[#This Row],[Patient Admission Date]])/3)*3,"00")&amp;"-"&amp;TEXT(INT(HOUR(Table1[[#This Row],[Patient Admission Date]])/3)*3+3,"00")</f>
        <v>00-03</v>
      </c>
      <c r="O4542" t="str" cm="1">
        <f t="array" ref="O4542">_xlfn.IFS(Table1[[#This Row],[Patient Age]]&lt;=14,"0-14",Table1[[#This Row],[Patient Age]]&lt;=29,"15-29",Table1[[#This Row],[Patient Age]]&lt;=44,"30-44",Table1[[#This Row],[Patient Age]]&lt;=59,"45-59",Table1[[#This Row],[Patient Age]]&lt;=74,"60-74",TRUE,"75+")</f>
        <v>15-29</v>
      </c>
      <c r="P4542" t="str" cm="1">
        <f t="array" ref="P4542">_xlfn.IFS(Table1[[#This Row],[Patient Waittime]]&lt;=15,"0-15",Table1[[#This Row],[Patient Waittime]]&lt;=30,"16-30",Table1[[#This Row],[Patient Waittime]]&lt;=45,"31-45",Table1[[#This Row],[Patient Waittime]]&lt;=60,"46-60",TRUE,"60+")</f>
        <v>46-60</v>
      </c>
      <c r="Q4542">
        <f>--(Table1[[#This Row],[Patient Waittime]]&lt;=30)</f>
        <v>0</v>
      </c>
      <c r="R4542">
        <f>--Table1[[#This Row],[Patient Admission Flag]]</f>
        <v>0</v>
      </c>
      <c r="S4542">
        <f>--AND(Table1[[#This Row],[WithinTarget]]=1,Table1[[#This Row],[Patient Satisfaction Score]]&gt;=7)</f>
        <v>0</v>
      </c>
      <c r="T4542" t="str">
        <f>IF(LEFT(Table1[[#This Row],[Patient Gender]],1)="F","Female","Male")</f>
        <v>Male</v>
      </c>
    </row>
    <row r="4543" spans="1:20" x14ac:dyDescent="0.3">
      <c r="A4543" t="s">
        <v>4647</v>
      </c>
      <c r="B4543" s="1">
        <v>45281.851388888892</v>
      </c>
      <c r="C4543" t="s">
        <v>9</v>
      </c>
      <c r="D4543">
        <v>57</v>
      </c>
      <c r="E4543" t="s">
        <v>10</v>
      </c>
      <c r="F4543" t="s">
        <v>15</v>
      </c>
      <c r="G4543" t="b">
        <v>0</v>
      </c>
      <c r="I4543">
        <v>52</v>
      </c>
      <c r="J4543" t="b">
        <v>0</v>
      </c>
      <c r="K4543">
        <f>YEAR(Table1[[#This Row],[Patient Admission Date]])</f>
        <v>2023</v>
      </c>
      <c r="L4543" t="str">
        <f>TEXT(Table1[[#This Row],[Patient Admission Date]],"mmm")</f>
        <v>Dec</v>
      </c>
      <c r="M4543" t="str">
        <f>TEXT(Table1[[#This Row],[Patient Admission Date]],"ddd")</f>
        <v>Thu</v>
      </c>
      <c r="N4543" t="str">
        <f>TEXT(INT(HOUR(Table1[[#This Row],[Patient Admission Date]])/3)*3,"00")&amp;"-"&amp;TEXT(INT(HOUR(Table1[[#This Row],[Patient Admission Date]])/3)*3+3,"00")</f>
        <v>18-21</v>
      </c>
      <c r="O4543" t="str" cm="1">
        <f t="array" ref="O4543">_xlfn.IFS(Table1[[#This Row],[Patient Age]]&lt;=14,"0-14",Table1[[#This Row],[Patient Age]]&lt;=29,"15-29",Table1[[#This Row],[Patient Age]]&lt;=44,"30-44",Table1[[#This Row],[Patient Age]]&lt;=59,"45-59",Table1[[#This Row],[Patient Age]]&lt;=74,"60-74",TRUE,"75+")</f>
        <v>45-59</v>
      </c>
      <c r="P4543" t="str" cm="1">
        <f t="array" ref="P4543">_xlfn.IFS(Table1[[#This Row],[Patient Waittime]]&lt;=15,"0-15",Table1[[#This Row],[Patient Waittime]]&lt;=30,"16-30",Table1[[#This Row],[Patient Waittime]]&lt;=45,"31-45",Table1[[#This Row],[Patient Waittime]]&lt;=60,"46-60",TRUE,"60+")</f>
        <v>46-60</v>
      </c>
      <c r="Q4543">
        <f>--(Table1[[#This Row],[Patient Waittime]]&lt;=30)</f>
        <v>0</v>
      </c>
      <c r="R4543">
        <f>--Table1[[#This Row],[Patient Admission Flag]]</f>
        <v>0</v>
      </c>
      <c r="S4543">
        <f>--AND(Table1[[#This Row],[WithinTarget]]=1,Table1[[#This Row],[Patient Satisfaction Score]]&gt;=7)</f>
        <v>0</v>
      </c>
      <c r="T4543" t="str">
        <f>IF(LEFT(Table1[[#This Row],[Patient Gender]],1)="F","Female","Male")</f>
        <v>Male</v>
      </c>
    </row>
    <row r="4544" spans="1:20" x14ac:dyDescent="0.3">
      <c r="A4544" t="s">
        <v>4648</v>
      </c>
      <c r="B4544" s="1">
        <v>45357.977083333331</v>
      </c>
      <c r="C4544" t="s">
        <v>9</v>
      </c>
      <c r="D4544">
        <v>78</v>
      </c>
      <c r="E4544" t="s">
        <v>10</v>
      </c>
      <c r="F4544" t="s">
        <v>15</v>
      </c>
      <c r="G4544" t="b">
        <v>0</v>
      </c>
      <c r="I4544">
        <v>10</v>
      </c>
      <c r="J4544" t="b">
        <v>0</v>
      </c>
      <c r="K4544">
        <f>YEAR(Table1[[#This Row],[Patient Admission Date]])</f>
        <v>2024</v>
      </c>
      <c r="L4544" t="str">
        <f>TEXT(Table1[[#This Row],[Patient Admission Date]],"mmm")</f>
        <v>Mar</v>
      </c>
      <c r="M4544" t="str">
        <f>TEXT(Table1[[#This Row],[Patient Admission Date]],"ddd")</f>
        <v>Wed</v>
      </c>
      <c r="N4544" t="str">
        <f>TEXT(INT(HOUR(Table1[[#This Row],[Patient Admission Date]])/3)*3,"00")&amp;"-"&amp;TEXT(INT(HOUR(Table1[[#This Row],[Patient Admission Date]])/3)*3+3,"00")</f>
        <v>21-24</v>
      </c>
      <c r="O4544" t="str" cm="1">
        <f t="array" ref="O4544">_xlfn.IFS(Table1[[#This Row],[Patient Age]]&lt;=14,"0-14",Table1[[#This Row],[Patient Age]]&lt;=29,"15-29",Table1[[#This Row],[Patient Age]]&lt;=44,"30-44",Table1[[#This Row],[Patient Age]]&lt;=59,"45-59",Table1[[#This Row],[Patient Age]]&lt;=74,"60-74",TRUE,"75+")</f>
        <v>75+</v>
      </c>
      <c r="P4544" t="str" cm="1">
        <f t="array" ref="P4544">_xlfn.IFS(Table1[[#This Row],[Patient Waittime]]&lt;=15,"0-15",Table1[[#This Row],[Patient Waittime]]&lt;=30,"16-30",Table1[[#This Row],[Patient Waittime]]&lt;=45,"31-45",Table1[[#This Row],[Patient Waittime]]&lt;=60,"46-60",TRUE,"60+")</f>
        <v>0-15</v>
      </c>
      <c r="Q4544">
        <f>--(Table1[[#This Row],[Patient Waittime]]&lt;=30)</f>
        <v>1</v>
      </c>
      <c r="R4544">
        <f>--Table1[[#This Row],[Patient Admission Flag]]</f>
        <v>0</v>
      </c>
      <c r="S4544">
        <f>--AND(Table1[[#This Row],[WithinTarget]]=1,Table1[[#This Row],[Patient Satisfaction Score]]&gt;=7)</f>
        <v>0</v>
      </c>
      <c r="T4544" t="str">
        <f>IF(LEFT(Table1[[#This Row],[Patient Gender]],1)="F","Female","Male")</f>
        <v>Male</v>
      </c>
    </row>
    <row r="4545" spans="1:20" x14ac:dyDescent="0.3">
      <c r="A4545" t="s">
        <v>4649</v>
      </c>
      <c r="B4545" s="1">
        <v>45279.760416666664</v>
      </c>
      <c r="C4545" t="s">
        <v>9</v>
      </c>
      <c r="D4545">
        <v>38</v>
      </c>
      <c r="E4545" t="s">
        <v>10</v>
      </c>
      <c r="F4545" t="s">
        <v>15</v>
      </c>
      <c r="G4545" t="b">
        <v>0</v>
      </c>
      <c r="I4545">
        <v>20</v>
      </c>
      <c r="J4545" t="b">
        <v>0</v>
      </c>
      <c r="K4545">
        <f>YEAR(Table1[[#This Row],[Patient Admission Date]])</f>
        <v>2023</v>
      </c>
      <c r="L4545" t="str">
        <f>TEXT(Table1[[#This Row],[Patient Admission Date]],"mmm")</f>
        <v>Dec</v>
      </c>
      <c r="M4545" t="str">
        <f>TEXT(Table1[[#This Row],[Patient Admission Date]],"ddd")</f>
        <v>Tue</v>
      </c>
      <c r="N4545" t="str">
        <f>TEXT(INT(HOUR(Table1[[#This Row],[Patient Admission Date]])/3)*3,"00")&amp;"-"&amp;TEXT(INT(HOUR(Table1[[#This Row],[Patient Admission Date]])/3)*3+3,"00")</f>
        <v>18-21</v>
      </c>
      <c r="O4545" t="str" cm="1">
        <f t="array" ref="O4545">_xlfn.IFS(Table1[[#This Row],[Patient Age]]&lt;=14,"0-14",Table1[[#This Row],[Patient Age]]&lt;=29,"15-29",Table1[[#This Row],[Patient Age]]&lt;=44,"30-44",Table1[[#This Row],[Patient Age]]&lt;=59,"45-59",Table1[[#This Row],[Patient Age]]&lt;=74,"60-74",TRUE,"75+")</f>
        <v>30-44</v>
      </c>
      <c r="P4545" t="str" cm="1">
        <f t="array" ref="P4545">_xlfn.IFS(Table1[[#This Row],[Patient Waittime]]&lt;=15,"0-15",Table1[[#This Row],[Patient Waittime]]&lt;=30,"16-30",Table1[[#This Row],[Patient Waittime]]&lt;=45,"31-45",Table1[[#This Row],[Patient Waittime]]&lt;=60,"46-60",TRUE,"60+")</f>
        <v>16-30</v>
      </c>
      <c r="Q4545">
        <f>--(Table1[[#This Row],[Patient Waittime]]&lt;=30)</f>
        <v>1</v>
      </c>
      <c r="R4545">
        <f>--Table1[[#This Row],[Patient Admission Flag]]</f>
        <v>0</v>
      </c>
      <c r="S4545">
        <f>--AND(Table1[[#This Row],[WithinTarget]]=1,Table1[[#This Row],[Patient Satisfaction Score]]&gt;=7)</f>
        <v>0</v>
      </c>
      <c r="T4545" t="str">
        <f>IF(LEFT(Table1[[#This Row],[Patient Gender]],1)="F","Female","Male")</f>
        <v>Male</v>
      </c>
    </row>
    <row r="4546" spans="1:20" x14ac:dyDescent="0.3">
      <c r="A4546" t="s">
        <v>4650</v>
      </c>
      <c r="B4546" s="1">
        <v>45423.909722222219</v>
      </c>
      <c r="C4546" t="s">
        <v>9</v>
      </c>
      <c r="D4546">
        <v>51</v>
      </c>
      <c r="E4546" t="s">
        <v>10</v>
      </c>
      <c r="F4546" t="s">
        <v>15</v>
      </c>
      <c r="G4546" t="b">
        <v>0</v>
      </c>
      <c r="I4546">
        <v>27</v>
      </c>
      <c r="J4546" t="b">
        <v>0</v>
      </c>
      <c r="K4546">
        <f>YEAR(Table1[[#This Row],[Patient Admission Date]])</f>
        <v>2024</v>
      </c>
      <c r="L4546" t="str">
        <f>TEXT(Table1[[#This Row],[Patient Admission Date]],"mmm")</f>
        <v>May</v>
      </c>
      <c r="M4546" t="str">
        <f>TEXT(Table1[[#This Row],[Patient Admission Date]],"ddd")</f>
        <v>Sat</v>
      </c>
      <c r="N4546" t="str">
        <f>TEXT(INT(HOUR(Table1[[#This Row],[Patient Admission Date]])/3)*3,"00")&amp;"-"&amp;TEXT(INT(HOUR(Table1[[#This Row],[Patient Admission Date]])/3)*3+3,"00")</f>
        <v>21-24</v>
      </c>
      <c r="O4546" t="str" cm="1">
        <f t="array" ref="O4546">_xlfn.IFS(Table1[[#This Row],[Patient Age]]&lt;=14,"0-14",Table1[[#This Row],[Patient Age]]&lt;=29,"15-29",Table1[[#This Row],[Patient Age]]&lt;=44,"30-44",Table1[[#This Row],[Patient Age]]&lt;=59,"45-59",Table1[[#This Row],[Patient Age]]&lt;=74,"60-74",TRUE,"75+")</f>
        <v>45-59</v>
      </c>
      <c r="P4546" t="str" cm="1">
        <f t="array" ref="P4546">_xlfn.IFS(Table1[[#This Row],[Patient Waittime]]&lt;=15,"0-15",Table1[[#This Row],[Patient Waittime]]&lt;=30,"16-30",Table1[[#This Row],[Patient Waittime]]&lt;=45,"31-45",Table1[[#This Row],[Patient Waittime]]&lt;=60,"46-60",TRUE,"60+")</f>
        <v>16-30</v>
      </c>
      <c r="Q4546">
        <f>--(Table1[[#This Row],[Patient Waittime]]&lt;=30)</f>
        <v>1</v>
      </c>
      <c r="R4546">
        <f>--Table1[[#This Row],[Patient Admission Flag]]</f>
        <v>0</v>
      </c>
      <c r="S4546">
        <f>--AND(Table1[[#This Row],[WithinTarget]]=1,Table1[[#This Row],[Patient Satisfaction Score]]&gt;=7)</f>
        <v>0</v>
      </c>
      <c r="T4546" t="str">
        <f>IF(LEFT(Table1[[#This Row],[Patient Gender]],1)="F","Female","Male")</f>
        <v>Male</v>
      </c>
    </row>
    <row r="4547" spans="1:20" x14ac:dyDescent="0.3">
      <c r="A4547" t="s">
        <v>4651</v>
      </c>
      <c r="B4547" s="1">
        <v>45412.956250000003</v>
      </c>
      <c r="C4547" t="s">
        <v>9</v>
      </c>
      <c r="D4547">
        <v>14</v>
      </c>
      <c r="E4547" t="s">
        <v>10</v>
      </c>
      <c r="F4547" t="s">
        <v>15</v>
      </c>
      <c r="G4547" t="b">
        <v>0</v>
      </c>
      <c r="I4547">
        <v>32</v>
      </c>
      <c r="J4547" t="b">
        <v>0</v>
      </c>
      <c r="K4547">
        <f>YEAR(Table1[[#This Row],[Patient Admission Date]])</f>
        <v>2024</v>
      </c>
      <c r="L4547" t="str">
        <f>TEXT(Table1[[#This Row],[Patient Admission Date]],"mmm")</f>
        <v>Apr</v>
      </c>
      <c r="M4547" t="str">
        <f>TEXT(Table1[[#This Row],[Patient Admission Date]],"ddd")</f>
        <v>Tue</v>
      </c>
      <c r="N4547" t="str">
        <f>TEXT(INT(HOUR(Table1[[#This Row],[Patient Admission Date]])/3)*3,"00")&amp;"-"&amp;TEXT(INT(HOUR(Table1[[#This Row],[Patient Admission Date]])/3)*3+3,"00")</f>
        <v>21-24</v>
      </c>
      <c r="O4547" t="str" cm="1">
        <f t="array" ref="O4547">_xlfn.IFS(Table1[[#This Row],[Patient Age]]&lt;=14,"0-14",Table1[[#This Row],[Patient Age]]&lt;=29,"15-29",Table1[[#This Row],[Patient Age]]&lt;=44,"30-44",Table1[[#This Row],[Patient Age]]&lt;=59,"45-59",Table1[[#This Row],[Patient Age]]&lt;=74,"60-74",TRUE,"75+")</f>
        <v>0-14</v>
      </c>
      <c r="P4547" t="str" cm="1">
        <f t="array" ref="P4547">_xlfn.IFS(Table1[[#This Row],[Patient Waittime]]&lt;=15,"0-15",Table1[[#This Row],[Patient Waittime]]&lt;=30,"16-30",Table1[[#This Row],[Patient Waittime]]&lt;=45,"31-45",Table1[[#This Row],[Patient Waittime]]&lt;=60,"46-60",TRUE,"60+")</f>
        <v>31-45</v>
      </c>
      <c r="Q4547">
        <f>--(Table1[[#This Row],[Patient Waittime]]&lt;=30)</f>
        <v>0</v>
      </c>
      <c r="R4547">
        <f>--Table1[[#This Row],[Patient Admission Flag]]</f>
        <v>0</v>
      </c>
      <c r="S4547">
        <f>--AND(Table1[[#This Row],[WithinTarget]]=1,Table1[[#This Row],[Patient Satisfaction Score]]&gt;=7)</f>
        <v>0</v>
      </c>
      <c r="T4547" t="str">
        <f>IF(LEFT(Table1[[#This Row],[Patient Gender]],1)="F","Female","Male")</f>
        <v>Male</v>
      </c>
    </row>
    <row r="4548" spans="1:20" x14ac:dyDescent="0.3">
      <c r="A4548" t="s">
        <v>4652</v>
      </c>
      <c r="B4548" s="1">
        <v>45308.410416666666</v>
      </c>
      <c r="C4548" t="s">
        <v>9</v>
      </c>
      <c r="D4548">
        <v>47</v>
      </c>
      <c r="E4548" t="s">
        <v>10</v>
      </c>
      <c r="F4548" t="s">
        <v>15</v>
      </c>
      <c r="G4548" t="b">
        <v>0</v>
      </c>
      <c r="I4548">
        <v>35</v>
      </c>
      <c r="J4548" t="b">
        <v>0</v>
      </c>
      <c r="K4548">
        <f>YEAR(Table1[[#This Row],[Patient Admission Date]])</f>
        <v>2024</v>
      </c>
      <c r="L4548" t="str">
        <f>TEXT(Table1[[#This Row],[Patient Admission Date]],"mmm")</f>
        <v>Jan</v>
      </c>
      <c r="M4548" t="str">
        <f>TEXT(Table1[[#This Row],[Patient Admission Date]],"ddd")</f>
        <v>Wed</v>
      </c>
      <c r="N4548" t="str">
        <f>TEXT(INT(HOUR(Table1[[#This Row],[Patient Admission Date]])/3)*3,"00")&amp;"-"&amp;TEXT(INT(HOUR(Table1[[#This Row],[Patient Admission Date]])/3)*3+3,"00")</f>
        <v>09-12</v>
      </c>
      <c r="O4548" t="str" cm="1">
        <f t="array" ref="O4548">_xlfn.IFS(Table1[[#This Row],[Patient Age]]&lt;=14,"0-14",Table1[[#This Row],[Patient Age]]&lt;=29,"15-29",Table1[[#This Row],[Patient Age]]&lt;=44,"30-44",Table1[[#This Row],[Patient Age]]&lt;=59,"45-59",Table1[[#This Row],[Patient Age]]&lt;=74,"60-74",TRUE,"75+")</f>
        <v>45-59</v>
      </c>
      <c r="P4548" t="str" cm="1">
        <f t="array" ref="P4548">_xlfn.IFS(Table1[[#This Row],[Patient Waittime]]&lt;=15,"0-15",Table1[[#This Row],[Patient Waittime]]&lt;=30,"16-30",Table1[[#This Row],[Patient Waittime]]&lt;=45,"31-45",Table1[[#This Row],[Patient Waittime]]&lt;=60,"46-60",TRUE,"60+")</f>
        <v>31-45</v>
      </c>
      <c r="Q4548">
        <f>--(Table1[[#This Row],[Patient Waittime]]&lt;=30)</f>
        <v>0</v>
      </c>
      <c r="R4548">
        <f>--Table1[[#This Row],[Patient Admission Flag]]</f>
        <v>0</v>
      </c>
      <c r="S4548">
        <f>--AND(Table1[[#This Row],[WithinTarget]]=1,Table1[[#This Row],[Patient Satisfaction Score]]&gt;=7)</f>
        <v>0</v>
      </c>
      <c r="T4548" t="str">
        <f>IF(LEFT(Table1[[#This Row],[Patient Gender]],1)="F","Female","Male")</f>
        <v>Male</v>
      </c>
    </row>
    <row r="4549" spans="1:20" x14ac:dyDescent="0.3">
      <c r="A4549" t="s">
        <v>4653</v>
      </c>
      <c r="B4549" s="1">
        <v>45386.908333333333</v>
      </c>
      <c r="C4549" t="s">
        <v>9</v>
      </c>
      <c r="D4549">
        <v>41</v>
      </c>
      <c r="E4549" t="s">
        <v>10</v>
      </c>
      <c r="F4549" t="s">
        <v>15</v>
      </c>
      <c r="G4549" t="b">
        <v>0</v>
      </c>
      <c r="I4549">
        <v>38</v>
      </c>
      <c r="J4549" t="b">
        <v>0</v>
      </c>
      <c r="K4549">
        <f>YEAR(Table1[[#This Row],[Patient Admission Date]])</f>
        <v>2024</v>
      </c>
      <c r="L4549" t="str">
        <f>TEXT(Table1[[#This Row],[Patient Admission Date]],"mmm")</f>
        <v>Apr</v>
      </c>
      <c r="M4549" t="str">
        <f>TEXT(Table1[[#This Row],[Patient Admission Date]],"ddd")</f>
        <v>Thu</v>
      </c>
      <c r="N4549" t="str">
        <f>TEXT(INT(HOUR(Table1[[#This Row],[Patient Admission Date]])/3)*3,"00")&amp;"-"&amp;TEXT(INT(HOUR(Table1[[#This Row],[Patient Admission Date]])/3)*3+3,"00")</f>
        <v>21-24</v>
      </c>
      <c r="O4549" t="str" cm="1">
        <f t="array" ref="O4549">_xlfn.IFS(Table1[[#This Row],[Patient Age]]&lt;=14,"0-14",Table1[[#This Row],[Patient Age]]&lt;=29,"15-29",Table1[[#This Row],[Patient Age]]&lt;=44,"30-44",Table1[[#This Row],[Patient Age]]&lt;=59,"45-59",Table1[[#This Row],[Patient Age]]&lt;=74,"60-74",TRUE,"75+")</f>
        <v>30-44</v>
      </c>
      <c r="P4549" t="str" cm="1">
        <f t="array" ref="P4549">_xlfn.IFS(Table1[[#This Row],[Patient Waittime]]&lt;=15,"0-15",Table1[[#This Row],[Patient Waittime]]&lt;=30,"16-30",Table1[[#This Row],[Patient Waittime]]&lt;=45,"31-45",Table1[[#This Row],[Patient Waittime]]&lt;=60,"46-60",TRUE,"60+")</f>
        <v>31-45</v>
      </c>
      <c r="Q4549">
        <f>--(Table1[[#This Row],[Patient Waittime]]&lt;=30)</f>
        <v>0</v>
      </c>
      <c r="R4549">
        <f>--Table1[[#This Row],[Patient Admission Flag]]</f>
        <v>0</v>
      </c>
      <c r="S4549">
        <f>--AND(Table1[[#This Row],[WithinTarget]]=1,Table1[[#This Row],[Patient Satisfaction Score]]&gt;=7)</f>
        <v>0</v>
      </c>
      <c r="T4549" t="str">
        <f>IF(LEFT(Table1[[#This Row],[Patient Gender]],1)="F","Female","Male")</f>
        <v>Male</v>
      </c>
    </row>
    <row r="4550" spans="1:20" x14ac:dyDescent="0.3">
      <c r="A4550" t="s">
        <v>4654</v>
      </c>
      <c r="B4550" s="1">
        <v>45024.50277777778</v>
      </c>
      <c r="C4550" t="s">
        <v>9</v>
      </c>
      <c r="D4550">
        <v>68</v>
      </c>
      <c r="E4550" t="s">
        <v>10</v>
      </c>
      <c r="F4550" t="s">
        <v>15</v>
      </c>
      <c r="G4550" t="b">
        <v>0</v>
      </c>
      <c r="I4550">
        <v>22</v>
      </c>
      <c r="J4550" t="b">
        <v>0</v>
      </c>
      <c r="K4550">
        <f>YEAR(Table1[[#This Row],[Patient Admission Date]])</f>
        <v>2023</v>
      </c>
      <c r="L4550" t="str">
        <f>TEXT(Table1[[#This Row],[Patient Admission Date]],"mmm")</f>
        <v>Apr</v>
      </c>
      <c r="M4550" t="str">
        <f>TEXT(Table1[[#This Row],[Patient Admission Date]],"ddd")</f>
        <v>Sat</v>
      </c>
      <c r="N4550" t="str">
        <f>TEXT(INT(HOUR(Table1[[#This Row],[Patient Admission Date]])/3)*3,"00")&amp;"-"&amp;TEXT(INT(HOUR(Table1[[#This Row],[Patient Admission Date]])/3)*3+3,"00")</f>
        <v>12-15</v>
      </c>
      <c r="O4550" t="str" cm="1">
        <f t="array" ref="O4550">_xlfn.IFS(Table1[[#This Row],[Patient Age]]&lt;=14,"0-14",Table1[[#This Row],[Patient Age]]&lt;=29,"15-29",Table1[[#This Row],[Patient Age]]&lt;=44,"30-44",Table1[[#This Row],[Patient Age]]&lt;=59,"45-59",Table1[[#This Row],[Patient Age]]&lt;=74,"60-74",TRUE,"75+")</f>
        <v>60-74</v>
      </c>
      <c r="P4550" t="str" cm="1">
        <f t="array" ref="P4550">_xlfn.IFS(Table1[[#This Row],[Patient Waittime]]&lt;=15,"0-15",Table1[[#This Row],[Patient Waittime]]&lt;=30,"16-30",Table1[[#This Row],[Patient Waittime]]&lt;=45,"31-45",Table1[[#This Row],[Patient Waittime]]&lt;=60,"46-60",TRUE,"60+")</f>
        <v>16-30</v>
      </c>
      <c r="Q4550">
        <f>--(Table1[[#This Row],[Patient Waittime]]&lt;=30)</f>
        <v>1</v>
      </c>
      <c r="R4550">
        <f>--Table1[[#This Row],[Patient Admission Flag]]</f>
        <v>0</v>
      </c>
      <c r="S4550">
        <f>--AND(Table1[[#This Row],[WithinTarget]]=1,Table1[[#This Row],[Patient Satisfaction Score]]&gt;=7)</f>
        <v>0</v>
      </c>
      <c r="T4550" t="str">
        <f>IF(LEFT(Table1[[#This Row],[Patient Gender]],1)="F","Female","Male")</f>
        <v>Male</v>
      </c>
    </row>
    <row r="4551" spans="1:20" x14ac:dyDescent="0.3">
      <c r="A4551" t="s">
        <v>4655</v>
      </c>
      <c r="B4551" s="1">
        <v>45379.539583333331</v>
      </c>
      <c r="C4551" t="s">
        <v>9</v>
      </c>
      <c r="D4551">
        <v>77</v>
      </c>
      <c r="E4551" t="s">
        <v>10</v>
      </c>
      <c r="F4551" t="s">
        <v>15</v>
      </c>
      <c r="G4551" t="b">
        <v>0</v>
      </c>
      <c r="I4551">
        <v>31</v>
      </c>
      <c r="J4551" t="b">
        <v>0</v>
      </c>
      <c r="K4551">
        <f>YEAR(Table1[[#This Row],[Patient Admission Date]])</f>
        <v>2024</v>
      </c>
      <c r="L4551" t="str">
        <f>TEXT(Table1[[#This Row],[Patient Admission Date]],"mmm")</f>
        <v>Mar</v>
      </c>
      <c r="M4551" t="str">
        <f>TEXT(Table1[[#This Row],[Patient Admission Date]],"ddd")</f>
        <v>Thu</v>
      </c>
      <c r="N4551" t="str">
        <f>TEXT(INT(HOUR(Table1[[#This Row],[Patient Admission Date]])/3)*3,"00")&amp;"-"&amp;TEXT(INT(HOUR(Table1[[#This Row],[Patient Admission Date]])/3)*3+3,"00")</f>
        <v>12-15</v>
      </c>
      <c r="O4551" t="str" cm="1">
        <f t="array" ref="O4551">_xlfn.IFS(Table1[[#This Row],[Patient Age]]&lt;=14,"0-14",Table1[[#This Row],[Patient Age]]&lt;=29,"15-29",Table1[[#This Row],[Patient Age]]&lt;=44,"30-44",Table1[[#This Row],[Patient Age]]&lt;=59,"45-59",Table1[[#This Row],[Patient Age]]&lt;=74,"60-74",TRUE,"75+")</f>
        <v>75+</v>
      </c>
      <c r="P4551" t="str" cm="1">
        <f t="array" ref="P4551">_xlfn.IFS(Table1[[#This Row],[Patient Waittime]]&lt;=15,"0-15",Table1[[#This Row],[Patient Waittime]]&lt;=30,"16-30",Table1[[#This Row],[Patient Waittime]]&lt;=45,"31-45",Table1[[#This Row],[Patient Waittime]]&lt;=60,"46-60",TRUE,"60+")</f>
        <v>31-45</v>
      </c>
      <c r="Q4551">
        <f>--(Table1[[#This Row],[Patient Waittime]]&lt;=30)</f>
        <v>0</v>
      </c>
      <c r="R4551">
        <f>--Table1[[#This Row],[Patient Admission Flag]]</f>
        <v>0</v>
      </c>
      <c r="S4551">
        <f>--AND(Table1[[#This Row],[WithinTarget]]=1,Table1[[#This Row],[Patient Satisfaction Score]]&gt;=7)</f>
        <v>0</v>
      </c>
      <c r="T4551" t="str">
        <f>IF(LEFT(Table1[[#This Row],[Patient Gender]],1)="F","Female","Male")</f>
        <v>Male</v>
      </c>
    </row>
    <row r="4552" spans="1:20" x14ac:dyDescent="0.3">
      <c r="A4552" t="s">
        <v>4656</v>
      </c>
      <c r="B4552" s="1">
        <v>45393.05972222222</v>
      </c>
      <c r="C4552" t="s">
        <v>9</v>
      </c>
      <c r="D4552">
        <v>26</v>
      </c>
      <c r="E4552" t="s">
        <v>10</v>
      </c>
      <c r="F4552" t="s">
        <v>15</v>
      </c>
      <c r="G4552" t="b">
        <v>0</v>
      </c>
      <c r="I4552">
        <v>22</v>
      </c>
      <c r="J4552" t="b">
        <v>0</v>
      </c>
      <c r="K4552">
        <f>YEAR(Table1[[#This Row],[Patient Admission Date]])</f>
        <v>2024</v>
      </c>
      <c r="L4552" t="str">
        <f>TEXT(Table1[[#This Row],[Patient Admission Date]],"mmm")</f>
        <v>Apr</v>
      </c>
      <c r="M4552" t="str">
        <f>TEXT(Table1[[#This Row],[Patient Admission Date]],"ddd")</f>
        <v>Thu</v>
      </c>
      <c r="N4552" t="str">
        <f>TEXT(INT(HOUR(Table1[[#This Row],[Patient Admission Date]])/3)*3,"00")&amp;"-"&amp;TEXT(INT(HOUR(Table1[[#This Row],[Patient Admission Date]])/3)*3+3,"00")</f>
        <v>00-03</v>
      </c>
      <c r="O4552" t="str" cm="1">
        <f t="array" ref="O4552">_xlfn.IFS(Table1[[#This Row],[Patient Age]]&lt;=14,"0-14",Table1[[#This Row],[Patient Age]]&lt;=29,"15-29",Table1[[#This Row],[Patient Age]]&lt;=44,"30-44",Table1[[#This Row],[Patient Age]]&lt;=59,"45-59",Table1[[#This Row],[Patient Age]]&lt;=74,"60-74",TRUE,"75+")</f>
        <v>15-29</v>
      </c>
      <c r="P4552" t="str" cm="1">
        <f t="array" ref="P4552">_xlfn.IFS(Table1[[#This Row],[Patient Waittime]]&lt;=15,"0-15",Table1[[#This Row],[Patient Waittime]]&lt;=30,"16-30",Table1[[#This Row],[Patient Waittime]]&lt;=45,"31-45",Table1[[#This Row],[Patient Waittime]]&lt;=60,"46-60",TRUE,"60+")</f>
        <v>16-30</v>
      </c>
      <c r="Q4552">
        <f>--(Table1[[#This Row],[Patient Waittime]]&lt;=30)</f>
        <v>1</v>
      </c>
      <c r="R4552">
        <f>--Table1[[#This Row],[Patient Admission Flag]]</f>
        <v>0</v>
      </c>
      <c r="S4552">
        <f>--AND(Table1[[#This Row],[WithinTarget]]=1,Table1[[#This Row],[Patient Satisfaction Score]]&gt;=7)</f>
        <v>0</v>
      </c>
      <c r="T4552" t="str">
        <f>IF(LEFT(Table1[[#This Row],[Patient Gender]],1)="F","Female","Male")</f>
        <v>Male</v>
      </c>
    </row>
    <row r="4553" spans="1:20" x14ac:dyDescent="0.3">
      <c r="A4553" t="s">
        <v>4657</v>
      </c>
      <c r="B4553" s="1">
        <v>45161.695138888892</v>
      </c>
      <c r="C4553" t="s">
        <v>9</v>
      </c>
      <c r="D4553">
        <v>21</v>
      </c>
      <c r="E4553" t="s">
        <v>10</v>
      </c>
      <c r="F4553" t="s">
        <v>15</v>
      </c>
      <c r="G4553" t="b">
        <v>0</v>
      </c>
      <c r="I4553">
        <v>15</v>
      </c>
      <c r="J4553" t="b">
        <v>0</v>
      </c>
      <c r="K4553">
        <f>YEAR(Table1[[#This Row],[Patient Admission Date]])</f>
        <v>2023</v>
      </c>
      <c r="L4553" t="str">
        <f>TEXT(Table1[[#This Row],[Patient Admission Date]],"mmm")</f>
        <v>Aug</v>
      </c>
      <c r="M4553" t="str">
        <f>TEXT(Table1[[#This Row],[Patient Admission Date]],"ddd")</f>
        <v>Wed</v>
      </c>
      <c r="N4553" t="str">
        <f>TEXT(INT(HOUR(Table1[[#This Row],[Patient Admission Date]])/3)*3,"00")&amp;"-"&amp;TEXT(INT(HOUR(Table1[[#This Row],[Patient Admission Date]])/3)*3+3,"00")</f>
        <v>15-18</v>
      </c>
      <c r="O4553" t="str" cm="1">
        <f t="array" ref="O4553">_xlfn.IFS(Table1[[#This Row],[Patient Age]]&lt;=14,"0-14",Table1[[#This Row],[Patient Age]]&lt;=29,"15-29",Table1[[#This Row],[Patient Age]]&lt;=44,"30-44",Table1[[#This Row],[Patient Age]]&lt;=59,"45-59",Table1[[#This Row],[Patient Age]]&lt;=74,"60-74",TRUE,"75+")</f>
        <v>15-29</v>
      </c>
      <c r="P4553" t="str" cm="1">
        <f t="array" ref="P4553">_xlfn.IFS(Table1[[#This Row],[Patient Waittime]]&lt;=15,"0-15",Table1[[#This Row],[Patient Waittime]]&lt;=30,"16-30",Table1[[#This Row],[Patient Waittime]]&lt;=45,"31-45",Table1[[#This Row],[Patient Waittime]]&lt;=60,"46-60",TRUE,"60+")</f>
        <v>0-15</v>
      </c>
      <c r="Q4553">
        <f>--(Table1[[#This Row],[Patient Waittime]]&lt;=30)</f>
        <v>1</v>
      </c>
      <c r="R4553">
        <f>--Table1[[#This Row],[Patient Admission Flag]]</f>
        <v>0</v>
      </c>
      <c r="S4553">
        <f>--AND(Table1[[#This Row],[WithinTarget]]=1,Table1[[#This Row],[Patient Satisfaction Score]]&gt;=7)</f>
        <v>0</v>
      </c>
      <c r="T4553" t="str">
        <f>IF(LEFT(Table1[[#This Row],[Patient Gender]],1)="F","Female","Male")</f>
        <v>Male</v>
      </c>
    </row>
    <row r="4554" spans="1:20" x14ac:dyDescent="0.3">
      <c r="A4554" t="s">
        <v>4658</v>
      </c>
      <c r="B4554" s="1">
        <v>45372.571527777778</v>
      </c>
      <c r="C4554" t="s">
        <v>9</v>
      </c>
      <c r="D4554">
        <v>64</v>
      </c>
      <c r="E4554" t="s">
        <v>10</v>
      </c>
      <c r="F4554" t="s">
        <v>15</v>
      </c>
      <c r="G4554" t="b">
        <v>0</v>
      </c>
      <c r="I4554">
        <v>23</v>
      </c>
      <c r="J4554" t="b">
        <v>0</v>
      </c>
      <c r="K4554">
        <f>YEAR(Table1[[#This Row],[Patient Admission Date]])</f>
        <v>2024</v>
      </c>
      <c r="L4554" t="str">
        <f>TEXT(Table1[[#This Row],[Patient Admission Date]],"mmm")</f>
        <v>Mar</v>
      </c>
      <c r="M4554" t="str">
        <f>TEXT(Table1[[#This Row],[Patient Admission Date]],"ddd")</f>
        <v>Thu</v>
      </c>
      <c r="N4554" t="str">
        <f>TEXT(INT(HOUR(Table1[[#This Row],[Patient Admission Date]])/3)*3,"00")&amp;"-"&amp;TEXT(INT(HOUR(Table1[[#This Row],[Patient Admission Date]])/3)*3+3,"00")</f>
        <v>12-15</v>
      </c>
      <c r="O4554" t="str" cm="1">
        <f t="array" ref="O4554">_xlfn.IFS(Table1[[#This Row],[Patient Age]]&lt;=14,"0-14",Table1[[#This Row],[Patient Age]]&lt;=29,"15-29",Table1[[#This Row],[Patient Age]]&lt;=44,"30-44",Table1[[#This Row],[Patient Age]]&lt;=59,"45-59",Table1[[#This Row],[Patient Age]]&lt;=74,"60-74",TRUE,"75+")</f>
        <v>60-74</v>
      </c>
      <c r="P4554" t="str" cm="1">
        <f t="array" ref="P4554">_xlfn.IFS(Table1[[#This Row],[Patient Waittime]]&lt;=15,"0-15",Table1[[#This Row],[Patient Waittime]]&lt;=30,"16-30",Table1[[#This Row],[Patient Waittime]]&lt;=45,"31-45",Table1[[#This Row],[Patient Waittime]]&lt;=60,"46-60",TRUE,"60+")</f>
        <v>16-30</v>
      </c>
      <c r="Q4554">
        <f>--(Table1[[#This Row],[Patient Waittime]]&lt;=30)</f>
        <v>1</v>
      </c>
      <c r="R4554">
        <f>--Table1[[#This Row],[Patient Admission Flag]]</f>
        <v>0</v>
      </c>
      <c r="S4554">
        <f>--AND(Table1[[#This Row],[WithinTarget]]=1,Table1[[#This Row],[Patient Satisfaction Score]]&gt;=7)</f>
        <v>0</v>
      </c>
      <c r="T4554" t="str">
        <f>IF(LEFT(Table1[[#This Row],[Patient Gender]],1)="F","Female","Male")</f>
        <v>Male</v>
      </c>
    </row>
    <row r="4555" spans="1:20" x14ac:dyDescent="0.3">
      <c r="A4555" t="s">
        <v>4659</v>
      </c>
      <c r="B4555" s="1">
        <v>45075.333333333336</v>
      </c>
      <c r="C4555" t="s">
        <v>9</v>
      </c>
      <c r="D4555">
        <v>1</v>
      </c>
      <c r="E4555" t="s">
        <v>10</v>
      </c>
      <c r="F4555" t="s">
        <v>15</v>
      </c>
      <c r="G4555" t="b">
        <v>0</v>
      </c>
      <c r="I4555">
        <v>25</v>
      </c>
      <c r="J4555" t="b">
        <v>0</v>
      </c>
      <c r="K4555">
        <f>YEAR(Table1[[#This Row],[Patient Admission Date]])</f>
        <v>2023</v>
      </c>
      <c r="L4555" t="str">
        <f>TEXT(Table1[[#This Row],[Patient Admission Date]],"mmm")</f>
        <v>May</v>
      </c>
      <c r="M4555" t="str">
        <f>TEXT(Table1[[#This Row],[Patient Admission Date]],"ddd")</f>
        <v>Mon</v>
      </c>
      <c r="N4555" t="str">
        <f>TEXT(INT(HOUR(Table1[[#This Row],[Patient Admission Date]])/3)*3,"00")&amp;"-"&amp;TEXT(INT(HOUR(Table1[[#This Row],[Patient Admission Date]])/3)*3+3,"00")</f>
        <v>06-09</v>
      </c>
      <c r="O4555" t="str" cm="1">
        <f t="array" ref="O4555">_xlfn.IFS(Table1[[#This Row],[Patient Age]]&lt;=14,"0-14",Table1[[#This Row],[Patient Age]]&lt;=29,"15-29",Table1[[#This Row],[Patient Age]]&lt;=44,"30-44",Table1[[#This Row],[Patient Age]]&lt;=59,"45-59",Table1[[#This Row],[Patient Age]]&lt;=74,"60-74",TRUE,"75+")</f>
        <v>0-14</v>
      </c>
      <c r="P4555" t="str" cm="1">
        <f t="array" ref="P4555">_xlfn.IFS(Table1[[#This Row],[Patient Waittime]]&lt;=15,"0-15",Table1[[#This Row],[Patient Waittime]]&lt;=30,"16-30",Table1[[#This Row],[Patient Waittime]]&lt;=45,"31-45",Table1[[#This Row],[Patient Waittime]]&lt;=60,"46-60",TRUE,"60+")</f>
        <v>16-30</v>
      </c>
      <c r="Q4555">
        <f>--(Table1[[#This Row],[Patient Waittime]]&lt;=30)</f>
        <v>1</v>
      </c>
      <c r="R4555">
        <f>--Table1[[#This Row],[Patient Admission Flag]]</f>
        <v>0</v>
      </c>
      <c r="S4555">
        <f>--AND(Table1[[#This Row],[WithinTarget]]=1,Table1[[#This Row],[Patient Satisfaction Score]]&gt;=7)</f>
        <v>0</v>
      </c>
      <c r="T4555" t="str">
        <f>IF(LEFT(Table1[[#This Row],[Patient Gender]],1)="F","Female","Male")</f>
        <v>Male</v>
      </c>
    </row>
    <row r="4556" spans="1:20" x14ac:dyDescent="0.3">
      <c r="A4556" t="s">
        <v>4660</v>
      </c>
      <c r="B4556" s="1">
        <v>45410.765277777777</v>
      </c>
      <c r="C4556" t="s">
        <v>9</v>
      </c>
      <c r="D4556">
        <v>56</v>
      </c>
      <c r="E4556" t="s">
        <v>10</v>
      </c>
      <c r="F4556" t="s">
        <v>15</v>
      </c>
      <c r="G4556" t="b">
        <v>0</v>
      </c>
      <c r="I4556">
        <v>53</v>
      </c>
      <c r="J4556" t="b">
        <v>0</v>
      </c>
      <c r="K4556">
        <f>YEAR(Table1[[#This Row],[Patient Admission Date]])</f>
        <v>2024</v>
      </c>
      <c r="L4556" t="str">
        <f>TEXT(Table1[[#This Row],[Patient Admission Date]],"mmm")</f>
        <v>Apr</v>
      </c>
      <c r="M4556" t="str">
        <f>TEXT(Table1[[#This Row],[Patient Admission Date]],"ddd")</f>
        <v>Sun</v>
      </c>
      <c r="N4556" t="str">
        <f>TEXT(INT(HOUR(Table1[[#This Row],[Patient Admission Date]])/3)*3,"00")&amp;"-"&amp;TEXT(INT(HOUR(Table1[[#This Row],[Patient Admission Date]])/3)*3+3,"00")</f>
        <v>18-21</v>
      </c>
      <c r="O4556" t="str" cm="1">
        <f t="array" ref="O4556">_xlfn.IFS(Table1[[#This Row],[Patient Age]]&lt;=14,"0-14",Table1[[#This Row],[Patient Age]]&lt;=29,"15-29",Table1[[#This Row],[Patient Age]]&lt;=44,"30-44",Table1[[#This Row],[Patient Age]]&lt;=59,"45-59",Table1[[#This Row],[Patient Age]]&lt;=74,"60-74",TRUE,"75+")</f>
        <v>45-59</v>
      </c>
      <c r="P4556" t="str" cm="1">
        <f t="array" ref="P4556">_xlfn.IFS(Table1[[#This Row],[Patient Waittime]]&lt;=15,"0-15",Table1[[#This Row],[Patient Waittime]]&lt;=30,"16-30",Table1[[#This Row],[Patient Waittime]]&lt;=45,"31-45",Table1[[#This Row],[Patient Waittime]]&lt;=60,"46-60",TRUE,"60+")</f>
        <v>46-60</v>
      </c>
      <c r="Q4556">
        <f>--(Table1[[#This Row],[Patient Waittime]]&lt;=30)</f>
        <v>0</v>
      </c>
      <c r="R4556">
        <f>--Table1[[#This Row],[Patient Admission Flag]]</f>
        <v>0</v>
      </c>
      <c r="S4556">
        <f>--AND(Table1[[#This Row],[WithinTarget]]=1,Table1[[#This Row],[Patient Satisfaction Score]]&gt;=7)</f>
        <v>0</v>
      </c>
      <c r="T4556" t="str">
        <f>IF(LEFT(Table1[[#This Row],[Patient Gender]],1)="F","Female","Male")</f>
        <v>Male</v>
      </c>
    </row>
    <row r="4557" spans="1:20" x14ac:dyDescent="0.3">
      <c r="A4557" t="s">
        <v>4661</v>
      </c>
      <c r="B4557" s="1">
        <v>45212.518750000003</v>
      </c>
      <c r="C4557" t="s">
        <v>9</v>
      </c>
      <c r="D4557">
        <v>50</v>
      </c>
      <c r="E4557" t="s">
        <v>10</v>
      </c>
      <c r="F4557" t="s">
        <v>15</v>
      </c>
      <c r="G4557" t="b">
        <v>0</v>
      </c>
      <c r="I4557">
        <v>58</v>
      </c>
      <c r="J4557" t="b">
        <v>0</v>
      </c>
      <c r="K4557">
        <f>YEAR(Table1[[#This Row],[Patient Admission Date]])</f>
        <v>2023</v>
      </c>
      <c r="L4557" t="str">
        <f>TEXT(Table1[[#This Row],[Patient Admission Date]],"mmm")</f>
        <v>Oct</v>
      </c>
      <c r="M4557" t="str">
        <f>TEXT(Table1[[#This Row],[Patient Admission Date]],"ddd")</f>
        <v>Fri</v>
      </c>
      <c r="N4557" t="str">
        <f>TEXT(INT(HOUR(Table1[[#This Row],[Patient Admission Date]])/3)*3,"00")&amp;"-"&amp;TEXT(INT(HOUR(Table1[[#This Row],[Patient Admission Date]])/3)*3+3,"00")</f>
        <v>12-15</v>
      </c>
      <c r="O4557" t="str" cm="1">
        <f t="array" ref="O4557">_xlfn.IFS(Table1[[#This Row],[Patient Age]]&lt;=14,"0-14",Table1[[#This Row],[Patient Age]]&lt;=29,"15-29",Table1[[#This Row],[Patient Age]]&lt;=44,"30-44",Table1[[#This Row],[Patient Age]]&lt;=59,"45-59",Table1[[#This Row],[Patient Age]]&lt;=74,"60-74",TRUE,"75+")</f>
        <v>45-59</v>
      </c>
      <c r="P4557" t="str" cm="1">
        <f t="array" ref="P4557">_xlfn.IFS(Table1[[#This Row],[Patient Waittime]]&lt;=15,"0-15",Table1[[#This Row],[Patient Waittime]]&lt;=30,"16-30",Table1[[#This Row],[Patient Waittime]]&lt;=45,"31-45",Table1[[#This Row],[Patient Waittime]]&lt;=60,"46-60",TRUE,"60+")</f>
        <v>46-60</v>
      </c>
      <c r="Q4557">
        <f>--(Table1[[#This Row],[Patient Waittime]]&lt;=30)</f>
        <v>0</v>
      </c>
      <c r="R4557">
        <f>--Table1[[#This Row],[Patient Admission Flag]]</f>
        <v>0</v>
      </c>
      <c r="S4557">
        <f>--AND(Table1[[#This Row],[WithinTarget]]=1,Table1[[#This Row],[Patient Satisfaction Score]]&gt;=7)</f>
        <v>0</v>
      </c>
      <c r="T4557" t="str">
        <f>IF(LEFT(Table1[[#This Row],[Patient Gender]],1)="F","Female","Male")</f>
        <v>Male</v>
      </c>
    </row>
    <row r="4558" spans="1:20" x14ac:dyDescent="0.3">
      <c r="A4558" t="s">
        <v>4662</v>
      </c>
      <c r="B4558" s="1">
        <v>45393.237500000003</v>
      </c>
      <c r="C4558" t="s">
        <v>9</v>
      </c>
      <c r="D4558">
        <v>71</v>
      </c>
      <c r="E4558" t="s">
        <v>10</v>
      </c>
      <c r="F4558" t="s">
        <v>15</v>
      </c>
      <c r="G4558" t="b">
        <v>0</v>
      </c>
      <c r="I4558">
        <v>39</v>
      </c>
      <c r="J4558" t="b">
        <v>0</v>
      </c>
      <c r="K4558">
        <f>YEAR(Table1[[#This Row],[Patient Admission Date]])</f>
        <v>2024</v>
      </c>
      <c r="L4558" t="str">
        <f>TEXT(Table1[[#This Row],[Patient Admission Date]],"mmm")</f>
        <v>Apr</v>
      </c>
      <c r="M4558" t="str">
        <f>TEXT(Table1[[#This Row],[Patient Admission Date]],"ddd")</f>
        <v>Thu</v>
      </c>
      <c r="N4558" t="str">
        <f>TEXT(INT(HOUR(Table1[[#This Row],[Patient Admission Date]])/3)*3,"00")&amp;"-"&amp;TEXT(INT(HOUR(Table1[[#This Row],[Patient Admission Date]])/3)*3+3,"00")</f>
        <v>03-06</v>
      </c>
      <c r="O4558" t="str" cm="1">
        <f t="array" ref="O4558">_xlfn.IFS(Table1[[#This Row],[Patient Age]]&lt;=14,"0-14",Table1[[#This Row],[Patient Age]]&lt;=29,"15-29",Table1[[#This Row],[Patient Age]]&lt;=44,"30-44",Table1[[#This Row],[Patient Age]]&lt;=59,"45-59",Table1[[#This Row],[Patient Age]]&lt;=74,"60-74",TRUE,"75+")</f>
        <v>60-74</v>
      </c>
      <c r="P4558" t="str" cm="1">
        <f t="array" ref="P4558">_xlfn.IFS(Table1[[#This Row],[Patient Waittime]]&lt;=15,"0-15",Table1[[#This Row],[Patient Waittime]]&lt;=30,"16-30",Table1[[#This Row],[Patient Waittime]]&lt;=45,"31-45",Table1[[#This Row],[Patient Waittime]]&lt;=60,"46-60",TRUE,"60+")</f>
        <v>31-45</v>
      </c>
      <c r="Q4558">
        <f>--(Table1[[#This Row],[Patient Waittime]]&lt;=30)</f>
        <v>0</v>
      </c>
      <c r="R4558">
        <f>--Table1[[#This Row],[Patient Admission Flag]]</f>
        <v>0</v>
      </c>
      <c r="S4558">
        <f>--AND(Table1[[#This Row],[WithinTarget]]=1,Table1[[#This Row],[Patient Satisfaction Score]]&gt;=7)</f>
        <v>0</v>
      </c>
      <c r="T4558" t="str">
        <f>IF(LEFT(Table1[[#This Row],[Patient Gender]],1)="F","Female","Male")</f>
        <v>Male</v>
      </c>
    </row>
    <row r="4559" spans="1:20" x14ac:dyDescent="0.3">
      <c r="A4559" t="s">
        <v>4663</v>
      </c>
      <c r="B4559" s="1">
        <v>45127.686805555553</v>
      </c>
      <c r="C4559" t="s">
        <v>9</v>
      </c>
      <c r="D4559">
        <v>15</v>
      </c>
      <c r="E4559" t="s">
        <v>10</v>
      </c>
      <c r="F4559" t="s">
        <v>15</v>
      </c>
      <c r="G4559" t="b">
        <v>0</v>
      </c>
      <c r="I4559">
        <v>34</v>
      </c>
      <c r="J4559" t="b">
        <v>0</v>
      </c>
      <c r="K4559">
        <f>YEAR(Table1[[#This Row],[Patient Admission Date]])</f>
        <v>2023</v>
      </c>
      <c r="L4559" t="str">
        <f>TEXT(Table1[[#This Row],[Patient Admission Date]],"mmm")</f>
        <v>Jul</v>
      </c>
      <c r="M4559" t="str">
        <f>TEXT(Table1[[#This Row],[Patient Admission Date]],"ddd")</f>
        <v>Thu</v>
      </c>
      <c r="N4559" t="str">
        <f>TEXT(INT(HOUR(Table1[[#This Row],[Patient Admission Date]])/3)*3,"00")&amp;"-"&amp;TEXT(INT(HOUR(Table1[[#This Row],[Patient Admission Date]])/3)*3+3,"00")</f>
        <v>15-18</v>
      </c>
      <c r="O4559" t="str" cm="1">
        <f t="array" ref="O4559">_xlfn.IFS(Table1[[#This Row],[Patient Age]]&lt;=14,"0-14",Table1[[#This Row],[Patient Age]]&lt;=29,"15-29",Table1[[#This Row],[Patient Age]]&lt;=44,"30-44",Table1[[#This Row],[Patient Age]]&lt;=59,"45-59",Table1[[#This Row],[Patient Age]]&lt;=74,"60-74",TRUE,"75+")</f>
        <v>15-29</v>
      </c>
      <c r="P4559" t="str" cm="1">
        <f t="array" ref="P4559">_xlfn.IFS(Table1[[#This Row],[Patient Waittime]]&lt;=15,"0-15",Table1[[#This Row],[Patient Waittime]]&lt;=30,"16-30",Table1[[#This Row],[Patient Waittime]]&lt;=45,"31-45",Table1[[#This Row],[Patient Waittime]]&lt;=60,"46-60",TRUE,"60+")</f>
        <v>31-45</v>
      </c>
      <c r="Q4559">
        <f>--(Table1[[#This Row],[Patient Waittime]]&lt;=30)</f>
        <v>0</v>
      </c>
      <c r="R4559">
        <f>--Table1[[#This Row],[Patient Admission Flag]]</f>
        <v>0</v>
      </c>
      <c r="S4559">
        <f>--AND(Table1[[#This Row],[WithinTarget]]=1,Table1[[#This Row],[Patient Satisfaction Score]]&gt;=7)</f>
        <v>0</v>
      </c>
      <c r="T4559" t="str">
        <f>IF(LEFT(Table1[[#This Row],[Patient Gender]],1)="F","Female","Male")</f>
        <v>Male</v>
      </c>
    </row>
    <row r="4560" spans="1:20" x14ac:dyDescent="0.3">
      <c r="A4560" t="s">
        <v>4664</v>
      </c>
      <c r="B4560" s="1">
        <v>45544.009722222225</v>
      </c>
      <c r="C4560" t="s">
        <v>9</v>
      </c>
      <c r="D4560">
        <v>75</v>
      </c>
      <c r="E4560" t="s">
        <v>10</v>
      </c>
      <c r="F4560" t="s">
        <v>15</v>
      </c>
      <c r="G4560" t="b">
        <v>0</v>
      </c>
      <c r="I4560">
        <v>16</v>
      </c>
      <c r="J4560" t="b">
        <v>0</v>
      </c>
      <c r="K4560">
        <f>YEAR(Table1[[#This Row],[Patient Admission Date]])</f>
        <v>2024</v>
      </c>
      <c r="L4560" t="str">
        <f>TEXT(Table1[[#This Row],[Patient Admission Date]],"mmm")</f>
        <v>Sep</v>
      </c>
      <c r="M4560" t="str">
        <f>TEXT(Table1[[#This Row],[Patient Admission Date]],"ddd")</f>
        <v>Mon</v>
      </c>
      <c r="N4560" t="str">
        <f>TEXT(INT(HOUR(Table1[[#This Row],[Patient Admission Date]])/3)*3,"00")&amp;"-"&amp;TEXT(INT(HOUR(Table1[[#This Row],[Patient Admission Date]])/3)*3+3,"00")</f>
        <v>00-03</v>
      </c>
      <c r="O4560" t="str" cm="1">
        <f t="array" ref="O4560">_xlfn.IFS(Table1[[#This Row],[Patient Age]]&lt;=14,"0-14",Table1[[#This Row],[Patient Age]]&lt;=29,"15-29",Table1[[#This Row],[Patient Age]]&lt;=44,"30-44",Table1[[#This Row],[Patient Age]]&lt;=59,"45-59",Table1[[#This Row],[Patient Age]]&lt;=74,"60-74",TRUE,"75+")</f>
        <v>75+</v>
      </c>
      <c r="P4560" t="str" cm="1">
        <f t="array" ref="P4560">_xlfn.IFS(Table1[[#This Row],[Patient Waittime]]&lt;=15,"0-15",Table1[[#This Row],[Patient Waittime]]&lt;=30,"16-30",Table1[[#This Row],[Patient Waittime]]&lt;=45,"31-45",Table1[[#This Row],[Patient Waittime]]&lt;=60,"46-60",TRUE,"60+")</f>
        <v>16-30</v>
      </c>
      <c r="Q4560">
        <f>--(Table1[[#This Row],[Patient Waittime]]&lt;=30)</f>
        <v>1</v>
      </c>
      <c r="R4560">
        <f>--Table1[[#This Row],[Patient Admission Flag]]</f>
        <v>0</v>
      </c>
      <c r="S4560">
        <f>--AND(Table1[[#This Row],[WithinTarget]]=1,Table1[[#This Row],[Patient Satisfaction Score]]&gt;=7)</f>
        <v>0</v>
      </c>
      <c r="T4560" t="str">
        <f>IF(LEFT(Table1[[#This Row],[Patient Gender]],1)="F","Female","Male")</f>
        <v>Male</v>
      </c>
    </row>
    <row r="4561" spans="1:20" x14ac:dyDescent="0.3">
      <c r="A4561" t="s">
        <v>4665</v>
      </c>
      <c r="B4561" s="1">
        <v>45034.966666666667</v>
      </c>
      <c r="C4561" t="s">
        <v>9</v>
      </c>
      <c r="D4561">
        <v>26</v>
      </c>
      <c r="E4561" t="s">
        <v>10</v>
      </c>
      <c r="F4561" t="s">
        <v>15</v>
      </c>
      <c r="G4561" t="b">
        <v>0</v>
      </c>
      <c r="I4561">
        <v>29</v>
      </c>
      <c r="J4561" t="b">
        <v>0</v>
      </c>
      <c r="K4561">
        <f>YEAR(Table1[[#This Row],[Patient Admission Date]])</f>
        <v>2023</v>
      </c>
      <c r="L4561" t="str">
        <f>TEXT(Table1[[#This Row],[Patient Admission Date]],"mmm")</f>
        <v>Apr</v>
      </c>
      <c r="M4561" t="str">
        <f>TEXT(Table1[[#This Row],[Patient Admission Date]],"ddd")</f>
        <v>Tue</v>
      </c>
      <c r="N4561" t="str">
        <f>TEXT(INT(HOUR(Table1[[#This Row],[Patient Admission Date]])/3)*3,"00")&amp;"-"&amp;TEXT(INT(HOUR(Table1[[#This Row],[Patient Admission Date]])/3)*3+3,"00")</f>
        <v>21-24</v>
      </c>
      <c r="O4561" t="str" cm="1">
        <f t="array" ref="O4561">_xlfn.IFS(Table1[[#This Row],[Patient Age]]&lt;=14,"0-14",Table1[[#This Row],[Patient Age]]&lt;=29,"15-29",Table1[[#This Row],[Patient Age]]&lt;=44,"30-44",Table1[[#This Row],[Patient Age]]&lt;=59,"45-59",Table1[[#This Row],[Patient Age]]&lt;=74,"60-74",TRUE,"75+")</f>
        <v>15-29</v>
      </c>
      <c r="P4561" t="str" cm="1">
        <f t="array" ref="P4561">_xlfn.IFS(Table1[[#This Row],[Patient Waittime]]&lt;=15,"0-15",Table1[[#This Row],[Patient Waittime]]&lt;=30,"16-30",Table1[[#This Row],[Patient Waittime]]&lt;=45,"31-45",Table1[[#This Row],[Patient Waittime]]&lt;=60,"46-60",TRUE,"60+")</f>
        <v>16-30</v>
      </c>
      <c r="Q4561">
        <f>--(Table1[[#This Row],[Patient Waittime]]&lt;=30)</f>
        <v>1</v>
      </c>
      <c r="R4561">
        <f>--Table1[[#This Row],[Patient Admission Flag]]</f>
        <v>0</v>
      </c>
      <c r="S4561">
        <f>--AND(Table1[[#This Row],[WithinTarget]]=1,Table1[[#This Row],[Patient Satisfaction Score]]&gt;=7)</f>
        <v>0</v>
      </c>
      <c r="T4561" t="str">
        <f>IF(LEFT(Table1[[#This Row],[Patient Gender]],1)="F","Female","Male")</f>
        <v>Male</v>
      </c>
    </row>
    <row r="4562" spans="1:20" x14ac:dyDescent="0.3">
      <c r="A4562" t="s">
        <v>4666</v>
      </c>
      <c r="B4562" s="1">
        <v>45499.688194444447</v>
      </c>
      <c r="C4562" t="s">
        <v>9</v>
      </c>
      <c r="D4562">
        <v>27</v>
      </c>
      <c r="E4562" t="s">
        <v>10</v>
      </c>
      <c r="F4562" t="s">
        <v>15</v>
      </c>
      <c r="G4562" t="b">
        <v>0</v>
      </c>
      <c r="I4562">
        <v>48</v>
      </c>
      <c r="J4562" t="b">
        <v>0</v>
      </c>
      <c r="K4562">
        <f>YEAR(Table1[[#This Row],[Patient Admission Date]])</f>
        <v>2024</v>
      </c>
      <c r="L4562" t="str">
        <f>TEXT(Table1[[#This Row],[Patient Admission Date]],"mmm")</f>
        <v>Jul</v>
      </c>
      <c r="M4562" t="str">
        <f>TEXT(Table1[[#This Row],[Patient Admission Date]],"ddd")</f>
        <v>Fri</v>
      </c>
      <c r="N4562" t="str">
        <f>TEXT(INT(HOUR(Table1[[#This Row],[Patient Admission Date]])/3)*3,"00")&amp;"-"&amp;TEXT(INT(HOUR(Table1[[#This Row],[Patient Admission Date]])/3)*3+3,"00")</f>
        <v>15-18</v>
      </c>
      <c r="O4562" t="str" cm="1">
        <f t="array" ref="O4562">_xlfn.IFS(Table1[[#This Row],[Patient Age]]&lt;=14,"0-14",Table1[[#This Row],[Patient Age]]&lt;=29,"15-29",Table1[[#This Row],[Patient Age]]&lt;=44,"30-44",Table1[[#This Row],[Patient Age]]&lt;=59,"45-59",Table1[[#This Row],[Patient Age]]&lt;=74,"60-74",TRUE,"75+")</f>
        <v>15-29</v>
      </c>
      <c r="P4562" t="str" cm="1">
        <f t="array" ref="P4562">_xlfn.IFS(Table1[[#This Row],[Patient Waittime]]&lt;=15,"0-15",Table1[[#This Row],[Patient Waittime]]&lt;=30,"16-30",Table1[[#This Row],[Patient Waittime]]&lt;=45,"31-45",Table1[[#This Row],[Patient Waittime]]&lt;=60,"46-60",TRUE,"60+")</f>
        <v>46-60</v>
      </c>
      <c r="Q4562">
        <f>--(Table1[[#This Row],[Patient Waittime]]&lt;=30)</f>
        <v>0</v>
      </c>
      <c r="R4562">
        <f>--Table1[[#This Row],[Patient Admission Flag]]</f>
        <v>0</v>
      </c>
      <c r="S4562">
        <f>--AND(Table1[[#This Row],[WithinTarget]]=1,Table1[[#This Row],[Patient Satisfaction Score]]&gt;=7)</f>
        <v>0</v>
      </c>
      <c r="T4562" t="str">
        <f>IF(LEFT(Table1[[#This Row],[Patient Gender]],1)="F","Female","Male")</f>
        <v>Male</v>
      </c>
    </row>
    <row r="4563" spans="1:20" x14ac:dyDescent="0.3">
      <c r="A4563" t="s">
        <v>4667</v>
      </c>
      <c r="B4563" s="1">
        <v>45079.839583333334</v>
      </c>
      <c r="C4563" t="s">
        <v>9</v>
      </c>
      <c r="D4563">
        <v>21</v>
      </c>
      <c r="E4563" t="s">
        <v>10</v>
      </c>
      <c r="F4563" t="s">
        <v>15</v>
      </c>
      <c r="G4563" t="b">
        <v>0</v>
      </c>
      <c r="I4563">
        <v>36</v>
      </c>
      <c r="J4563" t="b">
        <v>0</v>
      </c>
      <c r="K4563">
        <f>YEAR(Table1[[#This Row],[Patient Admission Date]])</f>
        <v>2023</v>
      </c>
      <c r="L4563" t="str">
        <f>TEXT(Table1[[#This Row],[Patient Admission Date]],"mmm")</f>
        <v>Jun</v>
      </c>
      <c r="M4563" t="str">
        <f>TEXT(Table1[[#This Row],[Patient Admission Date]],"ddd")</f>
        <v>Fri</v>
      </c>
      <c r="N4563" t="str">
        <f>TEXT(INT(HOUR(Table1[[#This Row],[Patient Admission Date]])/3)*3,"00")&amp;"-"&amp;TEXT(INT(HOUR(Table1[[#This Row],[Patient Admission Date]])/3)*3+3,"00")</f>
        <v>18-21</v>
      </c>
      <c r="O4563" t="str" cm="1">
        <f t="array" ref="O4563">_xlfn.IFS(Table1[[#This Row],[Patient Age]]&lt;=14,"0-14",Table1[[#This Row],[Patient Age]]&lt;=29,"15-29",Table1[[#This Row],[Patient Age]]&lt;=44,"30-44",Table1[[#This Row],[Patient Age]]&lt;=59,"45-59",Table1[[#This Row],[Patient Age]]&lt;=74,"60-74",TRUE,"75+")</f>
        <v>15-29</v>
      </c>
      <c r="P4563" t="str" cm="1">
        <f t="array" ref="P4563">_xlfn.IFS(Table1[[#This Row],[Patient Waittime]]&lt;=15,"0-15",Table1[[#This Row],[Patient Waittime]]&lt;=30,"16-30",Table1[[#This Row],[Patient Waittime]]&lt;=45,"31-45",Table1[[#This Row],[Patient Waittime]]&lt;=60,"46-60",TRUE,"60+")</f>
        <v>31-45</v>
      </c>
      <c r="Q4563">
        <f>--(Table1[[#This Row],[Patient Waittime]]&lt;=30)</f>
        <v>0</v>
      </c>
      <c r="R4563">
        <f>--Table1[[#This Row],[Patient Admission Flag]]</f>
        <v>0</v>
      </c>
      <c r="S4563">
        <f>--AND(Table1[[#This Row],[WithinTarget]]=1,Table1[[#This Row],[Patient Satisfaction Score]]&gt;=7)</f>
        <v>0</v>
      </c>
      <c r="T4563" t="str">
        <f>IF(LEFT(Table1[[#This Row],[Patient Gender]],1)="F","Female","Male")</f>
        <v>Male</v>
      </c>
    </row>
    <row r="4564" spans="1:20" x14ac:dyDescent="0.3">
      <c r="A4564" t="s">
        <v>4668</v>
      </c>
      <c r="B4564" s="1">
        <v>45180.885416666664</v>
      </c>
      <c r="C4564" t="s">
        <v>9</v>
      </c>
      <c r="D4564">
        <v>5</v>
      </c>
      <c r="E4564" t="s">
        <v>10</v>
      </c>
      <c r="F4564" t="s">
        <v>15</v>
      </c>
      <c r="G4564" t="b">
        <v>0</v>
      </c>
      <c r="I4564">
        <v>41</v>
      </c>
      <c r="J4564" t="b">
        <v>0</v>
      </c>
      <c r="K4564">
        <f>YEAR(Table1[[#This Row],[Patient Admission Date]])</f>
        <v>2023</v>
      </c>
      <c r="L4564" t="str">
        <f>TEXT(Table1[[#This Row],[Patient Admission Date]],"mmm")</f>
        <v>Sep</v>
      </c>
      <c r="M4564" t="str">
        <f>TEXT(Table1[[#This Row],[Patient Admission Date]],"ddd")</f>
        <v>Mon</v>
      </c>
      <c r="N4564" t="str">
        <f>TEXT(INT(HOUR(Table1[[#This Row],[Patient Admission Date]])/3)*3,"00")&amp;"-"&amp;TEXT(INT(HOUR(Table1[[#This Row],[Patient Admission Date]])/3)*3+3,"00")</f>
        <v>21-24</v>
      </c>
      <c r="O4564" t="str" cm="1">
        <f t="array" ref="O4564">_xlfn.IFS(Table1[[#This Row],[Patient Age]]&lt;=14,"0-14",Table1[[#This Row],[Patient Age]]&lt;=29,"15-29",Table1[[#This Row],[Patient Age]]&lt;=44,"30-44",Table1[[#This Row],[Patient Age]]&lt;=59,"45-59",Table1[[#This Row],[Patient Age]]&lt;=74,"60-74",TRUE,"75+")</f>
        <v>0-14</v>
      </c>
      <c r="P4564" t="str" cm="1">
        <f t="array" ref="P4564">_xlfn.IFS(Table1[[#This Row],[Patient Waittime]]&lt;=15,"0-15",Table1[[#This Row],[Patient Waittime]]&lt;=30,"16-30",Table1[[#This Row],[Patient Waittime]]&lt;=45,"31-45",Table1[[#This Row],[Patient Waittime]]&lt;=60,"46-60",TRUE,"60+")</f>
        <v>31-45</v>
      </c>
      <c r="Q4564">
        <f>--(Table1[[#This Row],[Patient Waittime]]&lt;=30)</f>
        <v>0</v>
      </c>
      <c r="R4564">
        <f>--Table1[[#This Row],[Patient Admission Flag]]</f>
        <v>0</v>
      </c>
      <c r="S4564">
        <f>--AND(Table1[[#This Row],[WithinTarget]]=1,Table1[[#This Row],[Patient Satisfaction Score]]&gt;=7)</f>
        <v>0</v>
      </c>
      <c r="T4564" t="str">
        <f>IF(LEFT(Table1[[#This Row],[Patient Gender]],1)="F","Female","Male")</f>
        <v>Male</v>
      </c>
    </row>
    <row r="4565" spans="1:20" x14ac:dyDescent="0.3">
      <c r="A4565" t="s">
        <v>4669</v>
      </c>
      <c r="B4565" s="1">
        <v>45536.981944444444</v>
      </c>
      <c r="C4565" t="s">
        <v>9</v>
      </c>
      <c r="D4565">
        <v>11</v>
      </c>
      <c r="E4565" t="s">
        <v>10</v>
      </c>
      <c r="F4565" t="s">
        <v>15</v>
      </c>
      <c r="G4565" t="b">
        <v>0</v>
      </c>
      <c r="I4565">
        <v>47</v>
      </c>
      <c r="J4565" t="b">
        <v>0</v>
      </c>
      <c r="K4565">
        <f>YEAR(Table1[[#This Row],[Patient Admission Date]])</f>
        <v>2024</v>
      </c>
      <c r="L4565" t="str">
        <f>TEXT(Table1[[#This Row],[Patient Admission Date]],"mmm")</f>
        <v>Sep</v>
      </c>
      <c r="M4565" t="str">
        <f>TEXT(Table1[[#This Row],[Patient Admission Date]],"ddd")</f>
        <v>Sun</v>
      </c>
      <c r="N4565" t="str">
        <f>TEXT(INT(HOUR(Table1[[#This Row],[Patient Admission Date]])/3)*3,"00")&amp;"-"&amp;TEXT(INT(HOUR(Table1[[#This Row],[Patient Admission Date]])/3)*3+3,"00")</f>
        <v>21-24</v>
      </c>
      <c r="O4565" t="str" cm="1">
        <f t="array" ref="O4565">_xlfn.IFS(Table1[[#This Row],[Patient Age]]&lt;=14,"0-14",Table1[[#This Row],[Patient Age]]&lt;=29,"15-29",Table1[[#This Row],[Patient Age]]&lt;=44,"30-44",Table1[[#This Row],[Patient Age]]&lt;=59,"45-59",Table1[[#This Row],[Patient Age]]&lt;=74,"60-74",TRUE,"75+")</f>
        <v>0-14</v>
      </c>
      <c r="P4565" t="str" cm="1">
        <f t="array" ref="P4565">_xlfn.IFS(Table1[[#This Row],[Patient Waittime]]&lt;=15,"0-15",Table1[[#This Row],[Patient Waittime]]&lt;=30,"16-30",Table1[[#This Row],[Patient Waittime]]&lt;=45,"31-45",Table1[[#This Row],[Patient Waittime]]&lt;=60,"46-60",TRUE,"60+")</f>
        <v>46-60</v>
      </c>
      <c r="Q4565">
        <f>--(Table1[[#This Row],[Patient Waittime]]&lt;=30)</f>
        <v>0</v>
      </c>
      <c r="R4565">
        <f>--Table1[[#This Row],[Patient Admission Flag]]</f>
        <v>0</v>
      </c>
      <c r="S4565">
        <f>--AND(Table1[[#This Row],[WithinTarget]]=1,Table1[[#This Row],[Patient Satisfaction Score]]&gt;=7)</f>
        <v>0</v>
      </c>
      <c r="T4565" t="str">
        <f>IF(LEFT(Table1[[#This Row],[Patient Gender]],1)="F","Female","Male")</f>
        <v>Male</v>
      </c>
    </row>
    <row r="4566" spans="1:20" x14ac:dyDescent="0.3">
      <c r="A4566" t="s">
        <v>4670</v>
      </c>
      <c r="B4566" s="1">
        <v>45224.922222222223</v>
      </c>
      <c r="C4566" t="s">
        <v>9</v>
      </c>
      <c r="D4566">
        <v>44</v>
      </c>
      <c r="E4566" t="s">
        <v>10</v>
      </c>
      <c r="F4566" t="s">
        <v>15</v>
      </c>
      <c r="G4566" t="b">
        <v>0</v>
      </c>
      <c r="I4566">
        <v>50</v>
      </c>
      <c r="J4566" t="b">
        <v>0</v>
      </c>
      <c r="K4566">
        <f>YEAR(Table1[[#This Row],[Patient Admission Date]])</f>
        <v>2023</v>
      </c>
      <c r="L4566" t="str">
        <f>TEXT(Table1[[#This Row],[Patient Admission Date]],"mmm")</f>
        <v>Oct</v>
      </c>
      <c r="M4566" t="str">
        <f>TEXT(Table1[[#This Row],[Patient Admission Date]],"ddd")</f>
        <v>Wed</v>
      </c>
      <c r="N4566" t="str">
        <f>TEXT(INT(HOUR(Table1[[#This Row],[Patient Admission Date]])/3)*3,"00")&amp;"-"&amp;TEXT(INT(HOUR(Table1[[#This Row],[Patient Admission Date]])/3)*3+3,"00")</f>
        <v>21-24</v>
      </c>
      <c r="O4566" t="str" cm="1">
        <f t="array" ref="O4566">_xlfn.IFS(Table1[[#This Row],[Patient Age]]&lt;=14,"0-14",Table1[[#This Row],[Patient Age]]&lt;=29,"15-29",Table1[[#This Row],[Patient Age]]&lt;=44,"30-44",Table1[[#This Row],[Patient Age]]&lt;=59,"45-59",Table1[[#This Row],[Patient Age]]&lt;=74,"60-74",TRUE,"75+")</f>
        <v>30-44</v>
      </c>
      <c r="P4566" t="str" cm="1">
        <f t="array" ref="P4566">_xlfn.IFS(Table1[[#This Row],[Patient Waittime]]&lt;=15,"0-15",Table1[[#This Row],[Patient Waittime]]&lt;=30,"16-30",Table1[[#This Row],[Patient Waittime]]&lt;=45,"31-45",Table1[[#This Row],[Patient Waittime]]&lt;=60,"46-60",TRUE,"60+")</f>
        <v>46-60</v>
      </c>
      <c r="Q4566">
        <f>--(Table1[[#This Row],[Patient Waittime]]&lt;=30)</f>
        <v>0</v>
      </c>
      <c r="R4566">
        <f>--Table1[[#This Row],[Patient Admission Flag]]</f>
        <v>0</v>
      </c>
      <c r="S4566">
        <f>--AND(Table1[[#This Row],[WithinTarget]]=1,Table1[[#This Row],[Patient Satisfaction Score]]&gt;=7)</f>
        <v>0</v>
      </c>
      <c r="T4566" t="str">
        <f>IF(LEFT(Table1[[#This Row],[Patient Gender]],1)="F","Female","Male")</f>
        <v>Male</v>
      </c>
    </row>
    <row r="4567" spans="1:20" x14ac:dyDescent="0.3">
      <c r="A4567" t="s">
        <v>4671</v>
      </c>
      <c r="B4567" s="1">
        <v>45041.959027777775</v>
      </c>
      <c r="C4567" t="s">
        <v>9</v>
      </c>
      <c r="D4567">
        <v>40</v>
      </c>
      <c r="E4567" t="s">
        <v>10</v>
      </c>
      <c r="F4567" t="s">
        <v>15</v>
      </c>
      <c r="G4567" t="b">
        <v>0</v>
      </c>
      <c r="I4567">
        <v>12</v>
      </c>
      <c r="J4567" t="b">
        <v>0</v>
      </c>
      <c r="K4567">
        <f>YEAR(Table1[[#This Row],[Patient Admission Date]])</f>
        <v>2023</v>
      </c>
      <c r="L4567" t="str">
        <f>TEXT(Table1[[#This Row],[Patient Admission Date]],"mmm")</f>
        <v>Apr</v>
      </c>
      <c r="M4567" t="str">
        <f>TEXT(Table1[[#This Row],[Patient Admission Date]],"ddd")</f>
        <v>Tue</v>
      </c>
      <c r="N4567" t="str">
        <f>TEXT(INT(HOUR(Table1[[#This Row],[Patient Admission Date]])/3)*3,"00")&amp;"-"&amp;TEXT(INT(HOUR(Table1[[#This Row],[Patient Admission Date]])/3)*3+3,"00")</f>
        <v>21-24</v>
      </c>
      <c r="O4567" t="str" cm="1">
        <f t="array" ref="O4567">_xlfn.IFS(Table1[[#This Row],[Patient Age]]&lt;=14,"0-14",Table1[[#This Row],[Patient Age]]&lt;=29,"15-29",Table1[[#This Row],[Patient Age]]&lt;=44,"30-44",Table1[[#This Row],[Patient Age]]&lt;=59,"45-59",Table1[[#This Row],[Patient Age]]&lt;=74,"60-74",TRUE,"75+")</f>
        <v>30-44</v>
      </c>
      <c r="P4567" t="str" cm="1">
        <f t="array" ref="P4567">_xlfn.IFS(Table1[[#This Row],[Patient Waittime]]&lt;=15,"0-15",Table1[[#This Row],[Patient Waittime]]&lt;=30,"16-30",Table1[[#This Row],[Patient Waittime]]&lt;=45,"31-45",Table1[[#This Row],[Patient Waittime]]&lt;=60,"46-60",TRUE,"60+")</f>
        <v>0-15</v>
      </c>
      <c r="Q4567">
        <f>--(Table1[[#This Row],[Patient Waittime]]&lt;=30)</f>
        <v>1</v>
      </c>
      <c r="R4567">
        <f>--Table1[[#This Row],[Patient Admission Flag]]</f>
        <v>0</v>
      </c>
      <c r="S4567">
        <f>--AND(Table1[[#This Row],[WithinTarget]]=1,Table1[[#This Row],[Patient Satisfaction Score]]&gt;=7)</f>
        <v>0</v>
      </c>
      <c r="T4567" t="str">
        <f>IF(LEFT(Table1[[#This Row],[Patient Gender]],1)="F","Female","Male")</f>
        <v>Male</v>
      </c>
    </row>
    <row r="4568" spans="1:20" x14ac:dyDescent="0.3">
      <c r="A4568" t="s">
        <v>4672</v>
      </c>
      <c r="B4568" s="1">
        <v>45163.779861111114</v>
      </c>
      <c r="C4568" t="s">
        <v>9</v>
      </c>
      <c r="D4568">
        <v>18</v>
      </c>
      <c r="E4568" t="s">
        <v>10</v>
      </c>
      <c r="F4568" t="s">
        <v>15</v>
      </c>
      <c r="G4568" t="b">
        <v>0</v>
      </c>
      <c r="I4568">
        <v>47</v>
      </c>
      <c r="J4568" t="b">
        <v>0</v>
      </c>
      <c r="K4568">
        <f>YEAR(Table1[[#This Row],[Patient Admission Date]])</f>
        <v>2023</v>
      </c>
      <c r="L4568" t="str">
        <f>TEXT(Table1[[#This Row],[Patient Admission Date]],"mmm")</f>
        <v>Aug</v>
      </c>
      <c r="M4568" t="str">
        <f>TEXT(Table1[[#This Row],[Patient Admission Date]],"ddd")</f>
        <v>Fri</v>
      </c>
      <c r="N4568" t="str">
        <f>TEXT(INT(HOUR(Table1[[#This Row],[Patient Admission Date]])/3)*3,"00")&amp;"-"&amp;TEXT(INT(HOUR(Table1[[#This Row],[Patient Admission Date]])/3)*3+3,"00")</f>
        <v>18-21</v>
      </c>
      <c r="O4568" t="str" cm="1">
        <f t="array" ref="O4568">_xlfn.IFS(Table1[[#This Row],[Patient Age]]&lt;=14,"0-14",Table1[[#This Row],[Patient Age]]&lt;=29,"15-29",Table1[[#This Row],[Patient Age]]&lt;=44,"30-44",Table1[[#This Row],[Patient Age]]&lt;=59,"45-59",Table1[[#This Row],[Patient Age]]&lt;=74,"60-74",TRUE,"75+")</f>
        <v>15-29</v>
      </c>
      <c r="P4568" t="str" cm="1">
        <f t="array" ref="P4568">_xlfn.IFS(Table1[[#This Row],[Patient Waittime]]&lt;=15,"0-15",Table1[[#This Row],[Patient Waittime]]&lt;=30,"16-30",Table1[[#This Row],[Patient Waittime]]&lt;=45,"31-45",Table1[[#This Row],[Patient Waittime]]&lt;=60,"46-60",TRUE,"60+")</f>
        <v>46-60</v>
      </c>
      <c r="Q4568">
        <f>--(Table1[[#This Row],[Patient Waittime]]&lt;=30)</f>
        <v>0</v>
      </c>
      <c r="R4568">
        <f>--Table1[[#This Row],[Patient Admission Flag]]</f>
        <v>0</v>
      </c>
      <c r="S4568">
        <f>--AND(Table1[[#This Row],[WithinTarget]]=1,Table1[[#This Row],[Patient Satisfaction Score]]&gt;=7)</f>
        <v>0</v>
      </c>
      <c r="T4568" t="str">
        <f>IF(LEFT(Table1[[#This Row],[Patient Gender]],1)="F","Female","Male")</f>
        <v>Male</v>
      </c>
    </row>
    <row r="4569" spans="1:20" x14ac:dyDescent="0.3">
      <c r="A4569" t="s">
        <v>4673</v>
      </c>
      <c r="B4569" s="1">
        <v>45537.85833333333</v>
      </c>
      <c r="C4569" t="s">
        <v>9</v>
      </c>
      <c r="D4569">
        <v>45</v>
      </c>
      <c r="E4569" t="s">
        <v>10</v>
      </c>
      <c r="F4569" t="s">
        <v>15</v>
      </c>
      <c r="G4569" t="b">
        <v>0</v>
      </c>
      <c r="I4569">
        <v>53</v>
      </c>
      <c r="J4569" t="b">
        <v>0</v>
      </c>
      <c r="K4569">
        <f>YEAR(Table1[[#This Row],[Patient Admission Date]])</f>
        <v>2024</v>
      </c>
      <c r="L4569" t="str">
        <f>TEXT(Table1[[#This Row],[Patient Admission Date]],"mmm")</f>
        <v>Sep</v>
      </c>
      <c r="M4569" t="str">
        <f>TEXT(Table1[[#This Row],[Patient Admission Date]],"ddd")</f>
        <v>Mon</v>
      </c>
      <c r="N4569" t="str">
        <f>TEXT(INT(HOUR(Table1[[#This Row],[Patient Admission Date]])/3)*3,"00")&amp;"-"&amp;TEXT(INT(HOUR(Table1[[#This Row],[Patient Admission Date]])/3)*3+3,"00")</f>
        <v>18-21</v>
      </c>
      <c r="O4569" t="str" cm="1">
        <f t="array" ref="O4569">_xlfn.IFS(Table1[[#This Row],[Patient Age]]&lt;=14,"0-14",Table1[[#This Row],[Patient Age]]&lt;=29,"15-29",Table1[[#This Row],[Patient Age]]&lt;=44,"30-44",Table1[[#This Row],[Patient Age]]&lt;=59,"45-59",Table1[[#This Row],[Patient Age]]&lt;=74,"60-74",TRUE,"75+")</f>
        <v>45-59</v>
      </c>
      <c r="P4569" t="str" cm="1">
        <f t="array" ref="P4569">_xlfn.IFS(Table1[[#This Row],[Patient Waittime]]&lt;=15,"0-15",Table1[[#This Row],[Patient Waittime]]&lt;=30,"16-30",Table1[[#This Row],[Patient Waittime]]&lt;=45,"31-45",Table1[[#This Row],[Patient Waittime]]&lt;=60,"46-60",TRUE,"60+")</f>
        <v>46-60</v>
      </c>
      <c r="Q4569">
        <f>--(Table1[[#This Row],[Patient Waittime]]&lt;=30)</f>
        <v>0</v>
      </c>
      <c r="R4569">
        <f>--Table1[[#This Row],[Patient Admission Flag]]</f>
        <v>0</v>
      </c>
      <c r="S4569">
        <f>--AND(Table1[[#This Row],[WithinTarget]]=1,Table1[[#This Row],[Patient Satisfaction Score]]&gt;=7)</f>
        <v>0</v>
      </c>
      <c r="T4569" t="str">
        <f>IF(LEFT(Table1[[#This Row],[Patient Gender]],1)="F","Female","Male")</f>
        <v>Male</v>
      </c>
    </row>
    <row r="4570" spans="1:20" x14ac:dyDescent="0.3">
      <c r="A4570" t="s">
        <v>4674</v>
      </c>
      <c r="B4570" s="1">
        <v>45312.702777777777</v>
      </c>
      <c r="C4570" t="s">
        <v>9</v>
      </c>
      <c r="D4570">
        <v>54</v>
      </c>
      <c r="E4570" t="s">
        <v>10</v>
      </c>
      <c r="F4570" t="s">
        <v>15</v>
      </c>
      <c r="G4570" t="b">
        <v>0</v>
      </c>
      <c r="I4570">
        <v>15</v>
      </c>
      <c r="J4570" t="b">
        <v>0</v>
      </c>
      <c r="K4570">
        <f>YEAR(Table1[[#This Row],[Patient Admission Date]])</f>
        <v>2024</v>
      </c>
      <c r="L4570" t="str">
        <f>TEXT(Table1[[#This Row],[Patient Admission Date]],"mmm")</f>
        <v>Jan</v>
      </c>
      <c r="M4570" t="str">
        <f>TEXT(Table1[[#This Row],[Patient Admission Date]],"ddd")</f>
        <v>Sun</v>
      </c>
      <c r="N4570" t="str">
        <f>TEXT(INT(HOUR(Table1[[#This Row],[Patient Admission Date]])/3)*3,"00")&amp;"-"&amp;TEXT(INT(HOUR(Table1[[#This Row],[Patient Admission Date]])/3)*3+3,"00")</f>
        <v>15-18</v>
      </c>
      <c r="O4570" t="str" cm="1">
        <f t="array" ref="O4570">_xlfn.IFS(Table1[[#This Row],[Patient Age]]&lt;=14,"0-14",Table1[[#This Row],[Patient Age]]&lt;=29,"15-29",Table1[[#This Row],[Patient Age]]&lt;=44,"30-44",Table1[[#This Row],[Patient Age]]&lt;=59,"45-59",Table1[[#This Row],[Patient Age]]&lt;=74,"60-74",TRUE,"75+")</f>
        <v>45-59</v>
      </c>
      <c r="P4570" t="str" cm="1">
        <f t="array" ref="P4570">_xlfn.IFS(Table1[[#This Row],[Patient Waittime]]&lt;=15,"0-15",Table1[[#This Row],[Patient Waittime]]&lt;=30,"16-30",Table1[[#This Row],[Patient Waittime]]&lt;=45,"31-45",Table1[[#This Row],[Patient Waittime]]&lt;=60,"46-60",TRUE,"60+")</f>
        <v>0-15</v>
      </c>
      <c r="Q4570">
        <f>--(Table1[[#This Row],[Patient Waittime]]&lt;=30)</f>
        <v>1</v>
      </c>
      <c r="R4570">
        <f>--Table1[[#This Row],[Patient Admission Flag]]</f>
        <v>0</v>
      </c>
      <c r="S4570">
        <f>--AND(Table1[[#This Row],[WithinTarget]]=1,Table1[[#This Row],[Patient Satisfaction Score]]&gt;=7)</f>
        <v>0</v>
      </c>
      <c r="T4570" t="str">
        <f>IF(LEFT(Table1[[#This Row],[Patient Gender]],1)="F","Female","Male")</f>
        <v>Male</v>
      </c>
    </row>
    <row r="4571" spans="1:20" x14ac:dyDescent="0.3">
      <c r="A4571" t="s">
        <v>4675</v>
      </c>
      <c r="B4571" s="1">
        <v>45389.022222222222</v>
      </c>
      <c r="C4571" t="s">
        <v>9</v>
      </c>
      <c r="D4571">
        <v>74</v>
      </c>
      <c r="E4571" t="s">
        <v>10</v>
      </c>
      <c r="F4571" t="s">
        <v>15</v>
      </c>
      <c r="G4571" t="b">
        <v>0</v>
      </c>
      <c r="I4571">
        <v>32</v>
      </c>
      <c r="J4571" t="b">
        <v>0</v>
      </c>
      <c r="K4571">
        <f>YEAR(Table1[[#This Row],[Patient Admission Date]])</f>
        <v>2024</v>
      </c>
      <c r="L4571" t="str">
        <f>TEXT(Table1[[#This Row],[Patient Admission Date]],"mmm")</f>
        <v>Apr</v>
      </c>
      <c r="M4571" t="str">
        <f>TEXT(Table1[[#This Row],[Patient Admission Date]],"ddd")</f>
        <v>Sun</v>
      </c>
      <c r="N4571" t="str">
        <f>TEXT(INT(HOUR(Table1[[#This Row],[Patient Admission Date]])/3)*3,"00")&amp;"-"&amp;TEXT(INT(HOUR(Table1[[#This Row],[Patient Admission Date]])/3)*3+3,"00")</f>
        <v>00-03</v>
      </c>
      <c r="O4571" t="str" cm="1">
        <f t="array" ref="O4571">_xlfn.IFS(Table1[[#This Row],[Patient Age]]&lt;=14,"0-14",Table1[[#This Row],[Patient Age]]&lt;=29,"15-29",Table1[[#This Row],[Patient Age]]&lt;=44,"30-44",Table1[[#This Row],[Patient Age]]&lt;=59,"45-59",Table1[[#This Row],[Patient Age]]&lt;=74,"60-74",TRUE,"75+")</f>
        <v>60-74</v>
      </c>
      <c r="P4571" t="str" cm="1">
        <f t="array" ref="P4571">_xlfn.IFS(Table1[[#This Row],[Patient Waittime]]&lt;=15,"0-15",Table1[[#This Row],[Patient Waittime]]&lt;=30,"16-30",Table1[[#This Row],[Patient Waittime]]&lt;=45,"31-45",Table1[[#This Row],[Patient Waittime]]&lt;=60,"46-60",TRUE,"60+")</f>
        <v>31-45</v>
      </c>
      <c r="Q4571">
        <f>--(Table1[[#This Row],[Patient Waittime]]&lt;=30)</f>
        <v>0</v>
      </c>
      <c r="R4571">
        <f>--Table1[[#This Row],[Patient Admission Flag]]</f>
        <v>0</v>
      </c>
      <c r="S4571">
        <f>--AND(Table1[[#This Row],[WithinTarget]]=1,Table1[[#This Row],[Patient Satisfaction Score]]&gt;=7)</f>
        <v>0</v>
      </c>
      <c r="T4571" t="str">
        <f>IF(LEFT(Table1[[#This Row],[Patient Gender]],1)="F","Female","Male")</f>
        <v>Male</v>
      </c>
    </row>
    <row r="4572" spans="1:20" x14ac:dyDescent="0.3">
      <c r="A4572" t="s">
        <v>4676</v>
      </c>
      <c r="B4572" s="1">
        <v>45504.81527777778</v>
      </c>
      <c r="C4572" t="s">
        <v>9</v>
      </c>
      <c r="D4572">
        <v>62</v>
      </c>
      <c r="E4572" t="s">
        <v>10</v>
      </c>
      <c r="F4572" t="s">
        <v>15</v>
      </c>
      <c r="G4572" t="b">
        <v>0</v>
      </c>
      <c r="I4572">
        <v>40</v>
      </c>
      <c r="J4572" t="b">
        <v>0</v>
      </c>
      <c r="K4572">
        <f>YEAR(Table1[[#This Row],[Patient Admission Date]])</f>
        <v>2024</v>
      </c>
      <c r="L4572" t="str">
        <f>TEXT(Table1[[#This Row],[Patient Admission Date]],"mmm")</f>
        <v>Jul</v>
      </c>
      <c r="M4572" t="str">
        <f>TEXT(Table1[[#This Row],[Patient Admission Date]],"ddd")</f>
        <v>Wed</v>
      </c>
      <c r="N4572" t="str">
        <f>TEXT(INT(HOUR(Table1[[#This Row],[Patient Admission Date]])/3)*3,"00")&amp;"-"&amp;TEXT(INT(HOUR(Table1[[#This Row],[Patient Admission Date]])/3)*3+3,"00")</f>
        <v>18-21</v>
      </c>
      <c r="O4572" t="str" cm="1">
        <f t="array" ref="O4572">_xlfn.IFS(Table1[[#This Row],[Patient Age]]&lt;=14,"0-14",Table1[[#This Row],[Patient Age]]&lt;=29,"15-29",Table1[[#This Row],[Patient Age]]&lt;=44,"30-44",Table1[[#This Row],[Patient Age]]&lt;=59,"45-59",Table1[[#This Row],[Patient Age]]&lt;=74,"60-74",TRUE,"75+")</f>
        <v>60-74</v>
      </c>
      <c r="P4572" t="str" cm="1">
        <f t="array" ref="P4572">_xlfn.IFS(Table1[[#This Row],[Patient Waittime]]&lt;=15,"0-15",Table1[[#This Row],[Patient Waittime]]&lt;=30,"16-30",Table1[[#This Row],[Patient Waittime]]&lt;=45,"31-45",Table1[[#This Row],[Patient Waittime]]&lt;=60,"46-60",TRUE,"60+")</f>
        <v>31-45</v>
      </c>
      <c r="Q4572">
        <f>--(Table1[[#This Row],[Patient Waittime]]&lt;=30)</f>
        <v>0</v>
      </c>
      <c r="R4572">
        <f>--Table1[[#This Row],[Patient Admission Flag]]</f>
        <v>0</v>
      </c>
      <c r="S4572">
        <f>--AND(Table1[[#This Row],[WithinTarget]]=1,Table1[[#This Row],[Patient Satisfaction Score]]&gt;=7)</f>
        <v>0</v>
      </c>
      <c r="T4572" t="str">
        <f>IF(LEFT(Table1[[#This Row],[Patient Gender]],1)="F","Female","Male")</f>
        <v>Male</v>
      </c>
    </row>
    <row r="4573" spans="1:20" x14ac:dyDescent="0.3">
      <c r="A4573" t="s">
        <v>4677</v>
      </c>
      <c r="B4573" s="1">
        <v>45141.025694444441</v>
      </c>
      <c r="C4573" t="s">
        <v>9</v>
      </c>
      <c r="D4573">
        <v>34</v>
      </c>
      <c r="E4573" t="s">
        <v>10</v>
      </c>
      <c r="F4573" t="s">
        <v>15</v>
      </c>
      <c r="G4573" t="b">
        <v>0</v>
      </c>
      <c r="I4573">
        <v>49</v>
      </c>
      <c r="J4573" t="b">
        <v>0</v>
      </c>
      <c r="K4573">
        <f>YEAR(Table1[[#This Row],[Patient Admission Date]])</f>
        <v>2023</v>
      </c>
      <c r="L4573" t="str">
        <f>TEXT(Table1[[#This Row],[Patient Admission Date]],"mmm")</f>
        <v>Aug</v>
      </c>
      <c r="M4573" t="str">
        <f>TEXT(Table1[[#This Row],[Patient Admission Date]],"ddd")</f>
        <v>Thu</v>
      </c>
      <c r="N4573" t="str">
        <f>TEXT(INT(HOUR(Table1[[#This Row],[Patient Admission Date]])/3)*3,"00")&amp;"-"&amp;TEXT(INT(HOUR(Table1[[#This Row],[Patient Admission Date]])/3)*3+3,"00")</f>
        <v>00-03</v>
      </c>
      <c r="O4573" t="str" cm="1">
        <f t="array" ref="O4573">_xlfn.IFS(Table1[[#This Row],[Patient Age]]&lt;=14,"0-14",Table1[[#This Row],[Patient Age]]&lt;=29,"15-29",Table1[[#This Row],[Patient Age]]&lt;=44,"30-44",Table1[[#This Row],[Patient Age]]&lt;=59,"45-59",Table1[[#This Row],[Patient Age]]&lt;=74,"60-74",TRUE,"75+")</f>
        <v>30-44</v>
      </c>
      <c r="P4573" t="str" cm="1">
        <f t="array" ref="P4573">_xlfn.IFS(Table1[[#This Row],[Patient Waittime]]&lt;=15,"0-15",Table1[[#This Row],[Patient Waittime]]&lt;=30,"16-30",Table1[[#This Row],[Patient Waittime]]&lt;=45,"31-45",Table1[[#This Row],[Patient Waittime]]&lt;=60,"46-60",TRUE,"60+")</f>
        <v>46-60</v>
      </c>
      <c r="Q4573">
        <f>--(Table1[[#This Row],[Patient Waittime]]&lt;=30)</f>
        <v>0</v>
      </c>
      <c r="R4573">
        <f>--Table1[[#This Row],[Patient Admission Flag]]</f>
        <v>0</v>
      </c>
      <c r="S4573">
        <f>--AND(Table1[[#This Row],[WithinTarget]]=1,Table1[[#This Row],[Patient Satisfaction Score]]&gt;=7)</f>
        <v>0</v>
      </c>
      <c r="T4573" t="str">
        <f>IF(LEFT(Table1[[#This Row],[Patient Gender]],1)="F","Female","Male")</f>
        <v>Male</v>
      </c>
    </row>
    <row r="4574" spans="1:20" x14ac:dyDescent="0.3">
      <c r="A4574" t="s">
        <v>4678</v>
      </c>
      <c r="B4574" s="1">
        <v>45146.159722222219</v>
      </c>
      <c r="C4574" t="s">
        <v>9</v>
      </c>
      <c r="D4574">
        <v>41</v>
      </c>
      <c r="E4574" t="s">
        <v>10</v>
      </c>
      <c r="F4574" t="s">
        <v>15</v>
      </c>
      <c r="G4574" t="b">
        <v>0</v>
      </c>
      <c r="I4574">
        <v>54</v>
      </c>
      <c r="J4574" t="b">
        <v>0</v>
      </c>
      <c r="K4574">
        <f>YEAR(Table1[[#This Row],[Patient Admission Date]])</f>
        <v>2023</v>
      </c>
      <c r="L4574" t="str">
        <f>TEXT(Table1[[#This Row],[Patient Admission Date]],"mmm")</f>
        <v>Aug</v>
      </c>
      <c r="M4574" t="str">
        <f>TEXT(Table1[[#This Row],[Patient Admission Date]],"ddd")</f>
        <v>Tue</v>
      </c>
      <c r="N4574" t="str">
        <f>TEXT(INT(HOUR(Table1[[#This Row],[Patient Admission Date]])/3)*3,"00")&amp;"-"&amp;TEXT(INT(HOUR(Table1[[#This Row],[Patient Admission Date]])/3)*3+3,"00")</f>
        <v>03-06</v>
      </c>
      <c r="O4574" t="str" cm="1">
        <f t="array" ref="O4574">_xlfn.IFS(Table1[[#This Row],[Patient Age]]&lt;=14,"0-14",Table1[[#This Row],[Patient Age]]&lt;=29,"15-29",Table1[[#This Row],[Patient Age]]&lt;=44,"30-44",Table1[[#This Row],[Patient Age]]&lt;=59,"45-59",Table1[[#This Row],[Patient Age]]&lt;=74,"60-74",TRUE,"75+")</f>
        <v>30-44</v>
      </c>
      <c r="P4574" t="str" cm="1">
        <f t="array" ref="P4574">_xlfn.IFS(Table1[[#This Row],[Patient Waittime]]&lt;=15,"0-15",Table1[[#This Row],[Patient Waittime]]&lt;=30,"16-30",Table1[[#This Row],[Patient Waittime]]&lt;=45,"31-45",Table1[[#This Row],[Patient Waittime]]&lt;=60,"46-60",TRUE,"60+")</f>
        <v>46-60</v>
      </c>
      <c r="Q4574">
        <f>--(Table1[[#This Row],[Patient Waittime]]&lt;=30)</f>
        <v>0</v>
      </c>
      <c r="R4574">
        <f>--Table1[[#This Row],[Patient Admission Flag]]</f>
        <v>0</v>
      </c>
      <c r="S4574">
        <f>--AND(Table1[[#This Row],[WithinTarget]]=1,Table1[[#This Row],[Patient Satisfaction Score]]&gt;=7)</f>
        <v>0</v>
      </c>
      <c r="T4574" t="str">
        <f>IF(LEFT(Table1[[#This Row],[Patient Gender]],1)="F","Female","Male")</f>
        <v>Male</v>
      </c>
    </row>
    <row r="4575" spans="1:20" x14ac:dyDescent="0.3">
      <c r="A4575" t="s">
        <v>4679</v>
      </c>
      <c r="B4575" s="1">
        <v>45551.133333333331</v>
      </c>
      <c r="C4575" t="s">
        <v>9</v>
      </c>
      <c r="D4575">
        <v>31</v>
      </c>
      <c r="E4575" t="s">
        <v>10</v>
      </c>
      <c r="F4575" t="s">
        <v>15</v>
      </c>
      <c r="G4575" t="b">
        <v>0</v>
      </c>
      <c r="I4575">
        <v>57</v>
      </c>
      <c r="J4575" t="b">
        <v>0</v>
      </c>
      <c r="K4575">
        <f>YEAR(Table1[[#This Row],[Patient Admission Date]])</f>
        <v>2024</v>
      </c>
      <c r="L4575" t="str">
        <f>TEXT(Table1[[#This Row],[Patient Admission Date]],"mmm")</f>
        <v>Sep</v>
      </c>
      <c r="M4575" t="str">
        <f>TEXT(Table1[[#This Row],[Patient Admission Date]],"ddd")</f>
        <v>Mon</v>
      </c>
      <c r="N4575" t="str">
        <f>TEXT(INT(HOUR(Table1[[#This Row],[Patient Admission Date]])/3)*3,"00")&amp;"-"&amp;TEXT(INT(HOUR(Table1[[#This Row],[Patient Admission Date]])/3)*3+3,"00")</f>
        <v>03-06</v>
      </c>
      <c r="O4575" t="str" cm="1">
        <f t="array" ref="O4575">_xlfn.IFS(Table1[[#This Row],[Patient Age]]&lt;=14,"0-14",Table1[[#This Row],[Patient Age]]&lt;=29,"15-29",Table1[[#This Row],[Patient Age]]&lt;=44,"30-44",Table1[[#This Row],[Patient Age]]&lt;=59,"45-59",Table1[[#This Row],[Patient Age]]&lt;=74,"60-74",TRUE,"75+")</f>
        <v>30-44</v>
      </c>
      <c r="P4575" t="str" cm="1">
        <f t="array" ref="P4575">_xlfn.IFS(Table1[[#This Row],[Patient Waittime]]&lt;=15,"0-15",Table1[[#This Row],[Patient Waittime]]&lt;=30,"16-30",Table1[[#This Row],[Patient Waittime]]&lt;=45,"31-45",Table1[[#This Row],[Patient Waittime]]&lt;=60,"46-60",TRUE,"60+")</f>
        <v>46-60</v>
      </c>
      <c r="Q4575">
        <f>--(Table1[[#This Row],[Patient Waittime]]&lt;=30)</f>
        <v>0</v>
      </c>
      <c r="R4575">
        <f>--Table1[[#This Row],[Patient Admission Flag]]</f>
        <v>0</v>
      </c>
      <c r="S4575">
        <f>--AND(Table1[[#This Row],[WithinTarget]]=1,Table1[[#This Row],[Patient Satisfaction Score]]&gt;=7)</f>
        <v>0</v>
      </c>
      <c r="T4575" t="str">
        <f>IF(LEFT(Table1[[#This Row],[Patient Gender]],1)="F","Female","Male")</f>
        <v>Male</v>
      </c>
    </row>
    <row r="4576" spans="1:20" x14ac:dyDescent="0.3">
      <c r="A4576" t="s">
        <v>4680</v>
      </c>
      <c r="B4576" s="1">
        <v>45191.781944444447</v>
      </c>
      <c r="C4576" t="s">
        <v>9</v>
      </c>
      <c r="D4576">
        <v>75</v>
      </c>
      <c r="E4576" t="s">
        <v>10</v>
      </c>
      <c r="F4576" t="s">
        <v>15</v>
      </c>
      <c r="G4576" t="b">
        <v>0</v>
      </c>
      <c r="I4576">
        <v>14</v>
      </c>
      <c r="J4576" t="b">
        <v>0</v>
      </c>
      <c r="K4576">
        <f>YEAR(Table1[[#This Row],[Patient Admission Date]])</f>
        <v>2023</v>
      </c>
      <c r="L4576" t="str">
        <f>TEXT(Table1[[#This Row],[Patient Admission Date]],"mmm")</f>
        <v>Sep</v>
      </c>
      <c r="M4576" t="str">
        <f>TEXT(Table1[[#This Row],[Patient Admission Date]],"ddd")</f>
        <v>Fri</v>
      </c>
      <c r="N4576" t="str">
        <f>TEXT(INT(HOUR(Table1[[#This Row],[Patient Admission Date]])/3)*3,"00")&amp;"-"&amp;TEXT(INT(HOUR(Table1[[#This Row],[Patient Admission Date]])/3)*3+3,"00")</f>
        <v>18-21</v>
      </c>
      <c r="O4576" t="str" cm="1">
        <f t="array" ref="O4576">_xlfn.IFS(Table1[[#This Row],[Patient Age]]&lt;=14,"0-14",Table1[[#This Row],[Patient Age]]&lt;=29,"15-29",Table1[[#This Row],[Patient Age]]&lt;=44,"30-44",Table1[[#This Row],[Patient Age]]&lt;=59,"45-59",Table1[[#This Row],[Patient Age]]&lt;=74,"60-74",TRUE,"75+")</f>
        <v>75+</v>
      </c>
      <c r="P4576" t="str" cm="1">
        <f t="array" ref="P4576">_xlfn.IFS(Table1[[#This Row],[Patient Waittime]]&lt;=15,"0-15",Table1[[#This Row],[Patient Waittime]]&lt;=30,"16-30",Table1[[#This Row],[Patient Waittime]]&lt;=45,"31-45",Table1[[#This Row],[Patient Waittime]]&lt;=60,"46-60",TRUE,"60+")</f>
        <v>0-15</v>
      </c>
      <c r="Q4576">
        <f>--(Table1[[#This Row],[Patient Waittime]]&lt;=30)</f>
        <v>1</v>
      </c>
      <c r="R4576">
        <f>--Table1[[#This Row],[Patient Admission Flag]]</f>
        <v>0</v>
      </c>
      <c r="S4576">
        <f>--AND(Table1[[#This Row],[WithinTarget]]=1,Table1[[#This Row],[Patient Satisfaction Score]]&gt;=7)</f>
        <v>0</v>
      </c>
      <c r="T4576" t="str">
        <f>IF(LEFT(Table1[[#This Row],[Patient Gender]],1)="F","Female","Male")</f>
        <v>Male</v>
      </c>
    </row>
    <row r="4577" spans="1:20" x14ac:dyDescent="0.3">
      <c r="A4577" t="s">
        <v>4681</v>
      </c>
      <c r="B4577" s="1">
        <v>45459.324999999997</v>
      </c>
      <c r="C4577" t="s">
        <v>9</v>
      </c>
      <c r="D4577">
        <v>16</v>
      </c>
      <c r="E4577" t="s">
        <v>10</v>
      </c>
      <c r="F4577" t="s">
        <v>15</v>
      </c>
      <c r="G4577" t="b">
        <v>0</v>
      </c>
      <c r="I4577">
        <v>17</v>
      </c>
      <c r="J4577" t="b">
        <v>0</v>
      </c>
      <c r="K4577">
        <f>YEAR(Table1[[#This Row],[Patient Admission Date]])</f>
        <v>2024</v>
      </c>
      <c r="L4577" t="str">
        <f>TEXT(Table1[[#This Row],[Patient Admission Date]],"mmm")</f>
        <v>Jun</v>
      </c>
      <c r="M4577" t="str">
        <f>TEXT(Table1[[#This Row],[Patient Admission Date]],"ddd")</f>
        <v>Sun</v>
      </c>
      <c r="N4577" t="str">
        <f>TEXT(INT(HOUR(Table1[[#This Row],[Patient Admission Date]])/3)*3,"00")&amp;"-"&amp;TEXT(INT(HOUR(Table1[[#This Row],[Patient Admission Date]])/3)*3+3,"00")</f>
        <v>06-09</v>
      </c>
      <c r="O4577" t="str" cm="1">
        <f t="array" ref="O4577">_xlfn.IFS(Table1[[#This Row],[Patient Age]]&lt;=14,"0-14",Table1[[#This Row],[Patient Age]]&lt;=29,"15-29",Table1[[#This Row],[Patient Age]]&lt;=44,"30-44",Table1[[#This Row],[Patient Age]]&lt;=59,"45-59",Table1[[#This Row],[Patient Age]]&lt;=74,"60-74",TRUE,"75+")</f>
        <v>15-29</v>
      </c>
      <c r="P4577" t="str" cm="1">
        <f t="array" ref="P4577">_xlfn.IFS(Table1[[#This Row],[Patient Waittime]]&lt;=15,"0-15",Table1[[#This Row],[Patient Waittime]]&lt;=30,"16-30",Table1[[#This Row],[Patient Waittime]]&lt;=45,"31-45",Table1[[#This Row],[Patient Waittime]]&lt;=60,"46-60",TRUE,"60+")</f>
        <v>16-30</v>
      </c>
      <c r="Q4577">
        <f>--(Table1[[#This Row],[Patient Waittime]]&lt;=30)</f>
        <v>1</v>
      </c>
      <c r="R4577">
        <f>--Table1[[#This Row],[Patient Admission Flag]]</f>
        <v>0</v>
      </c>
      <c r="S4577">
        <f>--AND(Table1[[#This Row],[WithinTarget]]=1,Table1[[#This Row],[Patient Satisfaction Score]]&gt;=7)</f>
        <v>0</v>
      </c>
      <c r="T4577" t="str">
        <f>IF(LEFT(Table1[[#This Row],[Patient Gender]],1)="F","Female","Male")</f>
        <v>Male</v>
      </c>
    </row>
    <row r="4578" spans="1:20" x14ac:dyDescent="0.3">
      <c r="A4578" t="s">
        <v>4682</v>
      </c>
      <c r="B4578" s="1">
        <v>45387.759027777778</v>
      </c>
      <c r="C4578" t="s">
        <v>9</v>
      </c>
      <c r="D4578">
        <v>5</v>
      </c>
      <c r="E4578" t="s">
        <v>10</v>
      </c>
      <c r="F4578" t="s">
        <v>15</v>
      </c>
      <c r="G4578" t="b">
        <v>0</v>
      </c>
      <c r="I4578">
        <v>19</v>
      </c>
      <c r="J4578" t="b">
        <v>0</v>
      </c>
      <c r="K4578">
        <f>YEAR(Table1[[#This Row],[Patient Admission Date]])</f>
        <v>2024</v>
      </c>
      <c r="L4578" t="str">
        <f>TEXT(Table1[[#This Row],[Patient Admission Date]],"mmm")</f>
        <v>Apr</v>
      </c>
      <c r="M4578" t="str">
        <f>TEXT(Table1[[#This Row],[Patient Admission Date]],"ddd")</f>
        <v>Fri</v>
      </c>
      <c r="N4578" t="str">
        <f>TEXT(INT(HOUR(Table1[[#This Row],[Patient Admission Date]])/3)*3,"00")&amp;"-"&amp;TEXT(INT(HOUR(Table1[[#This Row],[Patient Admission Date]])/3)*3+3,"00")</f>
        <v>18-21</v>
      </c>
      <c r="O4578" t="str" cm="1">
        <f t="array" ref="O4578">_xlfn.IFS(Table1[[#This Row],[Patient Age]]&lt;=14,"0-14",Table1[[#This Row],[Patient Age]]&lt;=29,"15-29",Table1[[#This Row],[Patient Age]]&lt;=44,"30-44",Table1[[#This Row],[Patient Age]]&lt;=59,"45-59",Table1[[#This Row],[Patient Age]]&lt;=74,"60-74",TRUE,"75+")</f>
        <v>0-14</v>
      </c>
      <c r="P4578" t="str" cm="1">
        <f t="array" ref="P4578">_xlfn.IFS(Table1[[#This Row],[Patient Waittime]]&lt;=15,"0-15",Table1[[#This Row],[Patient Waittime]]&lt;=30,"16-30",Table1[[#This Row],[Patient Waittime]]&lt;=45,"31-45",Table1[[#This Row],[Patient Waittime]]&lt;=60,"46-60",TRUE,"60+")</f>
        <v>16-30</v>
      </c>
      <c r="Q4578">
        <f>--(Table1[[#This Row],[Patient Waittime]]&lt;=30)</f>
        <v>1</v>
      </c>
      <c r="R4578">
        <f>--Table1[[#This Row],[Patient Admission Flag]]</f>
        <v>0</v>
      </c>
      <c r="S4578">
        <f>--AND(Table1[[#This Row],[WithinTarget]]=1,Table1[[#This Row],[Patient Satisfaction Score]]&gt;=7)</f>
        <v>0</v>
      </c>
      <c r="T4578" t="str">
        <f>IF(LEFT(Table1[[#This Row],[Patient Gender]],1)="F","Female","Male")</f>
        <v>Male</v>
      </c>
    </row>
    <row r="4579" spans="1:20" x14ac:dyDescent="0.3">
      <c r="A4579" t="s">
        <v>4683</v>
      </c>
      <c r="B4579" s="1">
        <v>45068.038194444445</v>
      </c>
      <c r="C4579" t="s">
        <v>9</v>
      </c>
      <c r="D4579">
        <v>61</v>
      </c>
      <c r="E4579" t="s">
        <v>10</v>
      </c>
      <c r="F4579" t="s">
        <v>15</v>
      </c>
      <c r="G4579" t="b">
        <v>0</v>
      </c>
      <c r="I4579">
        <v>30</v>
      </c>
      <c r="J4579" t="b">
        <v>0</v>
      </c>
      <c r="K4579">
        <f>YEAR(Table1[[#This Row],[Patient Admission Date]])</f>
        <v>2023</v>
      </c>
      <c r="L4579" t="str">
        <f>TEXT(Table1[[#This Row],[Patient Admission Date]],"mmm")</f>
        <v>May</v>
      </c>
      <c r="M4579" t="str">
        <f>TEXT(Table1[[#This Row],[Patient Admission Date]],"ddd")</f>
        <v>Mon</v>
      </c>
      <c r="N4579" t="str">
        <f>TEXT(INT(HOUR(Table1[[#This Row],[Patient Admission Date]])/3)*3,"00")&amp;"-"&amp;TEXT(INT(HOUR(Table1[[#This Row],[Patient Admission Date]])/3)*3+3,"00")</f>
        <v>00-03</v>
      </c>
      <c r="O4579" t="str" cm="1">
        <f t="array" ref="O4579">_xlfn.IFS(Table1[[#This Row],[Patient Age]]&lt;=14,"0-14",Table1[[#This Row],[Patient Age]]&lt;=29,"15-29",Table1[[#This Row],[Patient Age]]&lt;=44,"30-44",Table1[[#This Row],[Patient Age]]&lt;=59,"45-59",Table1[[#This Row],[Patient Age]]&lt;=74,"60-74",TRUE,"75+")</f>
        <v>60-74</v>
      </c>
      <c r="P4579" t="str" cm="1">
        <f t="array" ref="P4579">_xlfn.IFS(Table1[[#This Row],[Patient Waittime]]&lt;=15,"0-15",Table1[[#This Row],[Patient Waittime]]&lt;=30,"16-30",Table1[[#This Row],[Patient Waittime]]&lt;=45,"31-45",Table1[[#This Row],[Patient Waittime]]&lt;=60,"46-60",TRUE,"60+")</f>
        <v>16-30</v>
      </c>
      <c r="Q4579">
        <f>--(Table1[[#This Row],[Patient Waittime]]&lt;=30)</f>
        <v>1</v>
      </c>
      <c r="R4579">
        <f>--Table1[[#This Row],[Patient Admission Flag]]</f>
        <v>0</v>
      </c>
      <c r="S4579">
        <f>--AND(Table1[[#This Row],[WithinTarget]]=1,Table1[[#This Row],[Patient Satisfaction Score]]&gt;=7)</f>
        <v>0</v>
      </c>
      <c r="T4579" t="str">
        <f>IF(LEFT(Table1[[#This Row],[Patient Gender]],1)="F","Female","Male")</f>
        <v>Male</v>
      </c>
    </row>
    <row r="4580" spans="1:20" x14ac:dyDescent="0.3">
      <c r="A4580" t="s">
        <v>4684</v>
      </c>
      <c r="B4580" s="1">
        <v>45267.566666666666</v>
      </c>
      <c r="C4580" t="s">
        <v>9</v>
      </c>
      <c r="D4580">
        <v>26</v>
      </c>
      <c r="E4580" t="s">
        <v>10</v>
      </c>
      <c r="F4580" t="s">
        <v>15</v>
      </c>
      <c r="G4580" t="b">
        <v>0</v>
      </c>
      <c r="I4580">
        <v>40</v>
      </c>
      <c r="J4580" t="b">
        <v>0</v>
      </c>
      <c r="K4580">
        <f>YEAR(Table1[[#This Row],[Patient Admission Date]])</f>
        <v>2023</v>
      </c>
      <c r="L4580" t="str">
        <f>TEXT(Table1[[#This Row],[Patient Admission Date]],"mmm")</f>
        <v>Dec</v>
      </c>
      <c r="M4580" t="str">
        <f>TEXT(Table1[[#This Row],[Patient Admission Date]],"ddd")</f>
        <v>Thu</v>
      </c>
      <c r="N4580" t="str">
        <f>TEXT(INT(HOUR(Table1[[#This Row],[Patient Admission Date]])/3)*3,"00")&amp;"-"&amp;TEXT(INT(HOUR(Table1[[#This Row],[Patient Admission Date]])/3)*3+3,"00")</f>
        <v>12-15</v>
      </c>
      <c r="O4580" t="str" cm="1">
        <f t="array" ref="O4580">_xlfn.IFS(Table1[[#This Row],[Patient Age]]&lt;=14,"0-14",Table1[[#This Row],[Patient Age]]&lt;=29,"15-29",Table1[[#This Row],[Patient Age]]&lt;=44,"30-44",Table1[[#This Row],[Patient Age]]&lt;=59,"45-59",Table1[[#This Row],[Patient Age]]&lt;=74,"60-74",TRUE,"75+")</f>
        <v>15-29</v>
      </c>
      <c r="P4580" t="str" cm="1">
        <f t="array" ref="P4580">_xlfn.IFS(Table1[[#This Row],[Patient Waittime]]&lt;=15,"0-15",Table1[[#This Row],[Patient Waittime]]&lt;=30,"16-30",Table1[[#This Row],[Patient Waittime]]&lt;=45,"31-45",Table1[[#This Row],[Patient Waittime]]&lt;=60,"46-60",TRUE,"60+")</f>
        <v>31-45</v>
      </c>
      <c r="Q4580">
        <f>--(Table1[[#This Row],[Patient Waittime]]&lt;=30)</f>
        <v>0</v>
      </c>
      <c r="R4580">
        <f>--Table1[[#This Row],[Patient Admission Flag]]</f>
        <v>0</v>
      </c>
      <c r="S4580">
        <f>--AND(Table1[[#This Row],[WithinTarget]]=1,Table1[[#This Row],[Patient Satisfaction Score]]&gt;=7)</f>
        <v>0</v>
      </c>
      <c r="T4580" t="str">
        <f>IF(LEFT(Table1[[#This Row],[Patient Gender]],1)="F","Female","Male")</f>
        <v>Male</v>
      </c>
    </row>
    <row r="4581" spans="1:20" x14ac:dyDescent="0.3">
      <c r="A4581" t="s">
        <v>4685</v>
      </c>
      <c r="B4581" s="1">
        <v>45063.025694444441</v>
      </c>
      <c r="C4581" t="s">
        <v>9</v>
      </c>
      <c r="D4581">
        <v>40</v>
      </c>
      <c r="E4581" t="s">
        <v>10</v>
      </c>
      <c r="F4581" t="s">
        <v>15</v>
      </c>
      <c r="G4581" t="b">
        <v>0</v>
      </c>
      <c r="I4581">
        <v>49</v>
      </c>
      <c r="J4581" t="b">
        <v>0</v>
      </c>
      <c r="K4581">
        <f>YEAR(Table1[[#This Row],[Patient Admission Date]])</f>
        <v>2023</v>
      </c>
      <c r="L4581" t="str">
        <f>TEXT(Table1[[#This Row],[Patient Admission Date]],"mmm")</f>
        <v>May</v>
      </c>
      <c r="M4581" t="str">
        <f>TEXT(Table1[[#This Row],[Patient Admission Date]],"ddd")</f>
        <v>Wed</v>
      </c>
      <c r="N4581" t="str">
        <f>TEXT(INT(HOUR(Table1[[#This Row],[Patient Admission Date]])/3)*3,"00")&amp;"-"&amp;TEXT(INT(HOUR(Table1[[#This Row],[Patient Admission Date]])/3)*3+3,"00")</f>
        <v>00-03</v>
      </c>
      <c r="O4581" t="str" cm="1">
        <f t="array" ref="O4581">_xlfn.IFS(Table1[[#This Row],[Patient Age]]&lt;=14,"0-14",Table1[[#This Row],[Patient Age]]&lt;=29,"15-29",Table1[[#This Row],[Patient Age]]&lt;=44,"30-44",Table1[[#This Row],[Patient Age]]&lt;=59,"45-59",Table1[[#This Row],[Patient Age]]&lt;=74,"60-74",TRUE,"75+")</f>
        <v>30-44</v>
      </c>
      <c r="P4581" t="str" cm="1">
        <f t="array" ref="P4581">_xlfn.IFS(Table1[[#This Row],[Patient Waittime]]&lt;=15,"0-15",Table1[[#This Row],[Patient Waittime]]&lt;=30,"16-30",Table1[[#This Row],[Patient Waittime]]&lt;=45,"31-45",Table1[[#This Row],[Patient Waittime]]&lt;=60,"46-60",TRUE,"60+")</f>
        <v>46-60</v>
      </c>
      <c r="Q4581">
        <f>--(Table1[[#This Row],[Patient Waittime]]&lt;=30)</f>
        <v>0</v>
      </c>
      <c r="R4581">
        <f>--Table1[[#This Row],[Patient Admission Flag]]</f>
        <v>0</v>
      </c>
      <c r="S4581">
        <f>--AND(Table1[[#This Row],[WithinTarget]]=1,Table1[[#This Row],[Patient Satisfaction Score]]&gt;=7)</f>
        <v>0</v>
      </c>
      <c r="T4581" t="str">
        <f>IF(LEFT(Table1[[#This Row],[Patient Gender]],1)="F","Female","Male")</f>
        <v>Male</v>
      </c>
    </row>
    <row r="4582" spans="1:20" x14ac:dyDescent="0.3">
      <c r="A4582" t="s">
        <v>4686</v>
      </c>
      <c r="B4582" s="1">
        <v>45046.363194444442</v>
      </c>
      <c r="C4582" t="s">
        <v>9</v>
      </c>
      <c r="D4582">
        <v>63</v>
      </c>
      <c r="E4582" t="s">
        <v>10</v>
      </c>
      <c r="F4582" t="s">
        <v>15</v>
      </c>
      <c r="G4582" t="b">
        <v>0</v>
      </c>
      <c r="I4582">
        <v>53</v>
      </c>
      <c r="J4582" t="b">
        <v>0</v>
      </c>
      <c r="K4582">
        <f>YEAR(Table1[[#This Row],[Patient Admission Date]])</f>
        <v>2023</v>
      </c>
      <c r="L4582" t="str">
        <f>TEXT(Table1[[#This Row],[Patient Admission Date]],"mmm")</f>
        <v>Apr</v>
      </c>
      <c r="M4582" t="str">
        <f>TEXT(Table1[[#This Row],[Patient Admission Date]],"ddd")</f>
        <v>Sun</v>
      </c>
      <c r="N4582" t="str">
        <f>TEXT(INT(HOUR(Table1[[#This Row],[Patient Admission Date]])/3)*3,"00")&amp;"-"&amp;TEXT(INT(HOUR(Table1[[#This Row],[Patient Admission Date]])/3)*3+3,"00")</f>
        <v>06-09</v>
      </c>
      <c r="O4582" t="str" cm="1">
        <f t="array" ref="O4582">_xlfn.IFS(Table1[[#This Row],[Patient Age]]&lt;=14,"0-14",Table1[[#This Row],[Patient Age]]&lt;=29,"15-29",Table1[[#This Row],[Patient Age]]&lt;=44,"30-44",Table1[[#This Row],[Patient Age]]&lt;=59,"45-59",Table1[[#This Row],[Patient Age]]&lt;=74,"60-74",TRUE,"75+")</f>
        <v>60-74</v>
      </c>
      <c r="P4582" t="str" cm="1">
        <f t="array" ref="P4582">_xlfn.IFS(Table1[[#This Row],[Patient Waittime]]&lt;=15,"0-15",Table1[[#This Row],[Patient Waittime]]&lt;=30,"16-30",Table1[[#This Row],[Patient Waittime]]&lt;=45,"31-45",Table1[[#This Row],[Patient Waittime]]&lt;=60,"46-60",TRUE,"60+")</f>
        <v>46-60</v>
      </c>
      <c r="Q4582">
        <f>--(Table1[[#This Row],[Patient Waittime]]&lt;=30)</f>
        <v>0</v>
      </c>
      <c r="R4582">
        <f>--Table1[[#This Row],[Patient Admission Flag]]</f>
        <v>0</v>
      </c>
      <c r="S4582">
        <f>--AND(Table1[[#This Row],[WithinTarget]]=1,Table1[[#This Row],[Patient Satisfaction Score]]&gt;=7)</f>
        <v>0</v>
      </c>
      <c r="T4582" t="str">
        <f>IF(LEFT(Table1[[#This Row],[Patient Gender]],1)="F","Female","Male")</f>
        <v>Male</v>
      </c>
    </row>
    <row r="4583" spans="1:20" x14ac:dyDescent="0.3">
      <c r="A4583" t="s">
        <v>4687</v>
      </c>
      <c r="B4583" s="1">
        <v>45333.757638888892</v>
      </c>
      <c r="C4583" t="s">
        <v>9</v>
      </c>
      <c r="D4583">
        <v>33</v>
      </c>
      <c r="E4583" t="s">
        <v>10</v>
      </c>
      <c r="F4583" t="s">
        <v>15</v>
      </c>
      <c r="G4583" t="b">
        <v>0</v>
      </c>
      <c r="I4583">
        <v>24</v>
      </c>
      <c r="J4583" t="b">
        <v>0</v>
      </c>
      <c r="K4583">
        <f>YEAR(Table1[[#This Row],[Patient Admission Date]])</f>
        <v>2024</v>
      </c>
      <c r="L4583" t="str">
        <f>TEXT(Table1[[#This Row],[Patient Admission Date]],"mmm")</f>
        <v>Feb</v>
      </c>
      <c r="M4583" t="str">
        <f>TEXT(Table1[[#This Row],[Patient Admission Date]],"ddd")</f>
        <v>Sun</v>
      </c>
      <c r="N4583" t="str">
        <f>TEXT(INT(HOUR(Table1[[#This Row],[Patient Admission Date]])/3)*3,"00")&amp;"-"&amp;TEXT(INT(HOUR(Table1[[#This Row],[Patient Admission Date]])/3)*3+3,"00")</f>
        <v>18-21</v>
      </c>
      <c r="O4583" t="str" cm="1">
        <f t="array" ref="O4583">_xlfn.IFS(Table1[[#This Row],[Patient Age]]&lt;=14,"0-14",Table1[[#This Row],[Patient Age]]&lt;=29,"15-29",Table1[[#This Row],[Patient Age]]&lt;=44,"30-44",Table1[[#This Row],[Patient Age]]&lt;=59,"45-59",Table1[[#This Row],[Patient Age]]&lt;=74,"60-74",TRUE,"75+")</f>
        <v>30-44</v>
      </c>
      <c r="P4583" t="str" cm="1">
        <f t="array" ref="P4583">_xlfn.IFS(Table1[[#This Row],[Patient Waittime]]&lt;=15,"0-15",Table1[[#This Row],[Patient Waittime]]&lt;=30,"16-30",Table1[[#This Row],[Patient Waittime]]&lt;=45,"31-45",Table1[[#This Row],[Patient Waittime]]&lt;=60,"46-60",TRUE,"60+")</f>
        <v>16-30</v>
      </c>
      <c r="Q4583">
        <f>--(Table1[[#This Row],[Patient Waittime]]&lt;=30)</f>
        <v>1</v>
      </c>
      <c r="R4583">
        <f>--Table1[[#This Row],[Patient Admission Flag]]</f>
        <v>0</v>
      </c>
      <c r="S4583">
        <f>--AND(Table1[[#This Row],[WithinTarget]]=1,Table1[[#This Row],[Patient Satisfaction Score]]&gt;=7)</f>
        <v>0</v>
      </c>
      <c r="T4583" t="str">
        <f>IF(LEFT(Table1[[#This Row],[Patient Gender]],1)="F","Female","Male")</f>
        <v>Male</v>
      </c>
    </row>
    <row r="4584" spans="1:20" x14ac:dyDescent="0.3">
      <c r="A4584" t="s">
        <v>4688</v>
      </c>
      <c r="B4584" s="1">
        <v>45536.706944444442</v>
      </c>
      <c r="C4584" t="s">
        <v>9</v>
      </c>
      <c r="D4584">
        <v>58</v>
      </c>
      <c r="E4584" t="s">
        <v>10</v>
      </c>
      <c r="F4584" t="s">
        <v>15</v>
      </c>
      <c r="G4584" t="b">
        <v>0</v>
      </c>
      <c r="I4584">
        <v>56</v>
      </c>
      <c r="J4584" t="b">
        <v>0</v>
      </c>
      <c r="K4584">
        <f>YEAR(Table1[[#This Row],[Patient Admission Date]])</f>
        <v>2024</v>
      </c>
      <c r="L4584" t="str">
        <f>TEXT(Table1[[#This Row],[Patient Admission Date]],"mmm")</f>
        <v>Sep</v>
      </c>
      <c r="M4584" t="str">
        <f>TEXT(Table1[[#This Row],[Patient Admission Date]],"ddd")</f>
        <v>Sun</v>
      </c>
      <c r="N4584" t="str">
        <f>TEXT(INT(HOUR(Table1[[#This Row],[Patient Admission Date]])/3)*3,"00")&amp;"-"&amp;TEXT(INT(HOUR(Table1[[#This Row],[Patient Admission Date]])/3)*3+3,"00")</f>
        <v>15-18</v>
      </c>
      <c r="O4584" t="str" cm="1">
        <f t="array" ref="O4584">_xlfn.IFS(Table1[[#This Row],[Patient Age]]&lt;=14,"0-14",Table1[[#This Row],[Patient Age]]&lt;=29,"15-29",Table1[[#This Row],[Patient Age]]&lt;=44,"30-44",Table1[[#This Row],[Patient Age]]&lt;=59,"45-59",Table1[[#This Row],[Patient Age]]&lt;=74,"60-74",TRUE,"75+")</f>
        <v>45-59</v>
      </c>
      <c r="P4584" t="str" cm="1">
        <f t="array" ref="P4584">_xlfn.IFS(Table1[[#This Row],[Patient Waittime]]&lt;=15,"0-15",Table1[[#This Row],[Patient Waittime]]&lt;=30,"16-30",Table1[[#This Row],[Patient Waittime]]&lt;=45,"31-45",Table1[[#This Row],[Patient Waittime]]&lt;=60,"46-60",TRUE,"60+")</f>
        <v>46-60</v>
      </c>
      <c r="Q4584">
        <f>--(Table1[[#This Row],[Patient Waittime]]&lt;=30)</f>
        <v>0</v>
      </c>
      <c r="R4584">
        <f>--Table1[[#This Row],[Patient Admission Flag]]</f>
        <v>0</v>
      </c>
      <c r="S4584">
        <f>--AND(Table1[[#This Row],[WithinTarget]]=1,Table1[[#This Row],[Patient Satisfaction Score]]&gt;=7)</f>
        <v>0</v>
      </c>
      <c r="T4584" t="str">
        <f>IF(LEFT(Table1[[#This Row],[Patient Gender]],1)="F","Female","Male")</f>
        <v>Male</v>
      </c>
    </row>
    <row r="4585" spans="1:20" x14ac:dyDescent="0.3">
      <c r="A4585" t="s">
        <v>4689</v>
      </c>
      <c r="B4585" s="1">
        <v>45080.230555555558</v>
      </c>
      <c r="C4585" t="s">
        <v>9</v>
      </c>
      <c r="D4585">
        <v>74</v>
      </c>
      <c r="E4585" t="s">
        <v>10</v>
      </c>
      <c r="F4585" t="s">
        <v>15</v>
      </c>
      <c r="G4585" t="b">
        <v>0</v>
      </c>
      <c r="I4585">
        <v>14</v>
      </c>
      <c r="J4585" t="b">
        <v>0</v>
      </c>
      <c r="K4585">
        <f>YEAR(Table1[[#This Row],[Patient Admission Date]])</f>
        <v>2023</v>
      </c>
      <c r="L4585" t="str">
        <f>TEXT(Table1[[#This Row],[Patient Admission Date]],"mmm")</f>
        <v>Jun</v>
      </c>
      <c r="M4585" t="str">
        <f>TEXT(Table1[[#This Row],[Patient Admission Date]],"ddd")</f>
        <v>Sat</v>
      </c>
      <c r="N4585" t="str">
        <f>TEXT(INT(HOUR(Table1[[#This Row],[Patient Admission Date]])/3)*3,"00")&amp;"-"&amp;TEXT(INT(HOUR(Table1[[#This Row],[Patient Admission Date]])/3)*3+3,"00")</f>
        <v>03-06</v>
      </c>
      <c r="O4585" t="str" cm="1">
        <f t="array" ref="O4585">_xlfn.IFS(Table1[[#This Row],[Patient Age]]&lt;=14,"0-14",Table1[[#This Row],[Patient Age]]&lt;=29,"15-29",Table1[[#This Row],[Patient Age]]&lt;=44,"30-44",Table1[[#This Row],[Patient Age]]&lt;=59,"45-59",Table1[[#This Row],[Patient Age]]&lt;=74,"60-74",TRUE,"75+")</f>
        <v>60-74</v>
      </c>
      <c r="P4585" t="str" cm="1">
        <f t="array" ref="P4585">_xlfn.IFS(Table1[[#This Row],[Patient Waittime]]&lt;=15,"0-15",Table1[[#This Row],[Patient Waittime]]&lt;=30,"16-30",Table1[[#This Row],[Patient Waittime]]&lt;=45,"31-45",Table1[[#This Row],[Patient Waittime]]&lt;=60,"46-60",TRUE,"60+")</f>
        <v>0-15</v>
      </c>
      <c r="Q4585">
        <f>--(Table1[[#This Row],[Patient Waittime]]&lt;=30)</f>
        <v>1</v>
      </c>
      <c r="R4585">
        <f>--Table1[[#This Row],[Patient Admission Flag]]</f>
        <v>0</v>
      </c>
      <c r="S4585">
        <f>--AND(Table1[[#This Row],[WithinTarget]]=1,Table1[[#This Row],[Patient Satisfaction Score]]&gt;=7)</f>
        <v>0</v>
      </c>
      <c r="T4585" t="str">
        <f>IF(LEFT(Table1[[#This Row],[Patient Gender]],1)="F","Female","Male")</f>
        <v>Male</v>
      </c>
    </row>
    <row r="4586" spans="1:20" x14ac:dyDescent="0.3">
      <c r="A4586" t="s">
        <v>4690</v>
      </c>
      <c r="B4586" s="1">
        <v>45038.088194444441</v>
      </c>
      <c r="C4586" t="s">
        <v>9</v>
      </c>
      <c r="D4586">
        <v>72</v>
      </c>
      <c r="E4586" t="s">
        <v>10</v>
      </c>
      <c r="F4586" t="s">
        <v>15</v>
      </c>
      <c r="G4586" t="b">
        <v>0</v>
      </c>
      <c r="I4586">
        <v>21</v>
      </c>
      <c r="J4586" t="b">
        <v>0</v>
      </c>
      <c r="K4586">
        <f>YEAR(Table1[[#This Row],[Patient Admission Date]])</f>
        <v>2023</v>
      </c>
      <c r="L4586" t="str">
        <f>TEXT(Table1[[#This Row],[Patient Admission Date]],"mmm")</f>
        <v>Apr</v>
      </c>
      <c r="M4586" t="str">
        <f>TEXT(Table1[[#This Row],[Patient Admission Date]],"ddd")</f>
        <v>Sat</v>
      </c>
      <c r="N4586" t="str">
        <f>TEXT(INT(HOUR(Table1[[#This Row],[Patient Admission Date]])/3)*3,"00")&amp;"-"&amp;TEXT(INT(HOUR(Table1[[#This Row],[Patient Admission Date]])/3)*3+3,"00")</f>
        <v>00-03</v>
      </c>
      <c r="O4586" t="str" cm="1">
        <f t="array" ref="O4586">_xlfn.IFS(Table1[[#This Row],[Patient Age]]&lt;=14,"0-14",Table1[[#This Row],[Patient Age]]&lt;=29,"15-29",Table1[[#This Row],[Patient Age]]&lt;=44,"30-44",Table1[[#This Row],[Patient Age]]&lt;=59,"45-59",Table1[[#This Row],[Patient Age]]&lt;=74,"60-74",TRUE,"75+")</f>
        <v>60-74</v>
      </c>
      <c r="P4586" t="str" cm="1">
        <f t="array" ref="P4586">_xlfn.IFS(Table1[[#This Row],[Patient Waittime]]&lt;=15,"0-15",Table1[[#This Row],[Patient Waittime]]&lt;=30,"16-30",Table1[[#This Row],[Patient Waittime]]&lt;=45,"31-45",Table1[[#This Row],[Patient Waittime]]&lt;=60,"46-60",TRUE,"60+")</f>
        <v>16-30</v>
      </c>
      <c r="Q4586">
        <f>--(Table1[[#This Row],[Patient Waittime]]&lt;=30)</f>
        <v>1</v>
      </c>
      <c r="R4586">
        <f>--Table1[[#This Row],[Patient Admission Flag]]</f>
        <v>0</v>
      </c>
      <c r="S4586">
        <f>--AND(Table1[[#This Row],[WithinTarget]]=1,Table1[[#This Row],[Patient Satisfaction Score]]&gt;=7)</f>
        <v>0</v>
      </c>
      <c r="T4586" t="str">
        <f>IF(LEFT(Table1[[#This Row],[Patient Gender]],1)="F","Female","Male")</f>
        <v>Male</v>
      </c>
    </row>
    <row r="4587" spans="1:20" x14ac:dyDescent="0.3">
      <c r="A4587" t="s">
        <v>4691</v>
      </c>
      <c r="B4587" s="1">
        <v>45227.984027777777</v>
      </c>
      <c r="C4587" t="s">
        <v>9</v>
      </c>
      <c r="D4587">
        <v>24</v>
      </c>
      <c r="E4587" t="s">
        <v>10</v>
      </c>
      <c r="F4587" t="s">
        <v>15</v>
      </c>
      <c r="G4587" t="b">
        <v>0</v>
      </c>
      <c r="I4587">
        <v>27</v>
      </c>
      <c r="J4587" t="b">
        <v>0</v>
      </c>
      <c r="K4587">
        <f>YEAR(Table1[[#This Row],[Patient Admission Date]])</f>
        <v>2023</v>
      </c>
      <c r="L4587" t="str">
        <f>TEXT(Table1[[#This Row],[Patient Admission Date]],"mmm")</f>
        <v>Oct</v>
      </c>
      <c r="M4587" t="str">
        <f>TEXT(Table1[[#This Row],[Patient Admission Date]],"ddd")</f>
        <v>Sat</v>
      </c>
      <c r="N4587" t="str">
        <f>TEXT(INT(HOUR(Table1[[#This Row],[Patient Admission Date]])/3)*3,"00")&amp;"-"&amp;TEXT(INT(HOUR(Table1[[#This Row],[Patient Admission Date]])/3)*3+3,"00")</f>
        <v>21-24</v>
      </c>
      <c r="O4587" t="str" cm="1">
        <f t="array" ref="O4587">_xlfn.IFS(Table1[[#This Row],[Patient Age]]&lt;=14,"0-14",Table1[[#This Row],[Patient Age]]&lt;=29,"15-29",Table1[[#This Row],[Patient Age]]&lt;=44,"30-44",Table1[[#This Row],[Patient Age]]&lt;=59,"45-59",Table1[[#This Row],[Patient Age]]&lt;=74,"60-74",TRUE,"75+")</f>
        <v>15-29</v>
      </c>
      <c r="P4587" t="str" cm="1">
        <f t="array" ref="P4587">_xlfn.IFS(Table1[[#This Row],[Patient Waittime]]&lt;=15,"0-15",Table1[[#This Row],[Patient Waittime]]&lt;=30,"16-30",Table1[[#This Row],[Patient Waittime]]&lt;=45,"31-45",Table1[[#This Row],[Patient Waittime]]&lt;=60,"46-60",TRUE,"60+")</f>
        <v>16-30</v>
      </c>
      <c r="Q4587">
        <f>--(Table1[[#This Row],[Patient Waittime]]&lt;=30)</f>
        <v>1</v>
      </c>
      <c r="R4587">
        <f>--Table1[[#This Row],[Patient Admission Flag]]</f>
        <v>0</v>
      </c>
      <c r="S4587">
        <f>--AND(Table1[[#This Row],[WithinTarget]]=1,Table1[[#This Row],[Patient Satisfaction Score]]&gt;=7)</f>
        <v>0</v>
      </c>
      <c r="T4587" t="str">
        <f>IF(LEFT(Table1[[#This Row],[Patient Gender]],1)="F","Female","Male")</f>
        <v>Male</v>
      </c>
    </row>
    <row r="4588" spans="1:20" x14ac:dyDescent="0.3">
      <c r="A4588" t="s">
        <v>4692</v>
      </c>
      <c r="B4588" s="1">
        <v>45529.670138888891</v>
      </c>
      <c r="C4588" t="s">
        <v>9</v>
      </c>
      <c r="D4588">
        <v>1</v>
      </c>
      <c r="E4588" t="s">
        <v>10</v>
      </c>
      <c r="F4588" t="s">
        <v>15</v>
      </c>
      <c r="G4588" t="b">
        <v>0</v>
      </c>
      <c r="I4588">
        <v>38</v>
      </c>
      <c r="J4588" t="b">
        <v>0</v>
      </c>
      <c r="K4588">
        <f>YEAR(Table1[[#This Row],[Patient Admission Date]])</f>
        <v>2024</v>
      </c>
      <c r="L4588" t="str">
        <f>TEXT(Table1[[#This Row],[Patient Admission Date]],"mmm")</f>
        <v>Aug</v>
      </c>
      <c r="M4588" t="str">
        <f>TEXT(Table1[[#This Row],[Patient Admission Date]],"ddd")</f>
        <v>Sun</v>
      </c>
      <c r="N4588" t="str">
        <f>TEXT(INT(HOUR(Table1[[#This Row],[Patient Admission Date]])/3)*3,"00")&amp;"-"&amp;TEXT(INT(HOUR(Table1[[#This Row],[Patient Admission Date]])/3)*3+3,"00")</f>
        <v>15-18</v>
      </c>
      <c r="O4588" t="str" cm="1">
        <f t="array" ref="O4588">_xlfn.IFS(Table1[[#This Row],[Patient Age]]&lt;=14,"0-14",Table1[[#This Row],[Patient Age]]&lt;=29,"15-29",Table1[[#This Row],[Patient Age]]&lt;=44,"30-44",Table1[[#This Row],[Patient Age]]&lt;=59,"45-59",Table1[[#This Row],[Patient Age]]&lt;=74,"60-74",TRUE,"75+")</f>
        <v>0-14</v>
      </c>
      <c r="P4588" t="str" cm="1">
        <f t="array" ref="P4588">_xlfn.IFS(Table1[[#This Row],[Patient Waittime]]&lt;=15,"0-15",Table1[[#This Row],[Patient Waittime]]&lt;=30,"16-30",Table1[[#This Row],[Patient Waittime]]&lt;=45,"31-45",Table1[[#This Row],[Patient Waittime]]&lt;=60,"46-60",TRUE,"60+")</f>
        <v>31-45</v>
      </c>
      <c r="Q4588">
        <f>--(Table1[[#This Row],[Patient Waittime]]&lt;=30)</f>
        <v>0</v>
      </c>
      <c r="R4588">
        <f>--Table1[[#This Row],[Patient Admission Flag]]</f>
        <v>0</v>
      </c>
      <c r="S4588">
        <f>--AND(Table1[[#This Row],[WithinTarget]]=1,Table1[[#This Row],[Patient Satisfaction Score]]&gt;=7)</f>
        <v>0</v>
      </c>
      <c r="T4588" t="str">
        <f>IF(LEFT(Table1[[#This Row],[Patient Gender]],1)="F","Female","Male")</f>
        <v>Male</v>
      </c>
    </row>
    <row r="4589" spans="1:20" x14ac:dyDescent="0.3">
      <c r="A4589" t="s">
        <v>4693</v>
      </c>
      <c r="B4589" s="1">
        <v>45499.302777777775</v>
      </c>
      <c r="C4589" t="s">
        <v>9</v>
      </c>
      <c r="D4589">
        <v>4</v>
      </c>
      <c r="E4589" t="s">
        <v>10</v>
      </c>
      <c r="F4589" t="s">
        <v>15</v>
      </c>
      <c r="G4589" t="b">
        <v>0</v>
      </c>
      <c r="I4589">
        <v>53</v>
      </c>
      <c r="J4589" t="b">
        <v>0</v>
      </c>
      <c r="K4589">
        <f>YEAR(Table1[[#This Row],[Patient Admission Date]])</f>
        <v>2024</v>
      </c>
      <c r="L4589" t="str">
        <f>TEXT(Table1[[#This Row],[Patient Admission Date]],"mmm")</f>
        <v>Jul</v>
      </c>
      <c r="M4589" t="str">
        <f>TEXT(Table1[[#This Row],[Patient Admission Date]],"ddd")</f>
        <v>Fri</v>
      </c>
      <c r="N4589" t="str">
        <f>TEXT(INT(HOUR(Table1[[#This Row],[Patient Admission Date]])/3)*3,"00")&amp;"-"&amp;TEXT(INT(HOUR(Table1[[#This Row],[Patient Admission Date]])/3)*3+3,"00")</f>
        <v>06-09</v>
      </c>
      <c r="O4589" t="str" cm="1">
        <f t="array" ref="O4589">_xlfn.IFS(Table1[[#This Row],[Patient Age]]&lt;=14,"0-14",Table1[[#This Row],[Patient Age]]&lt;=29,"15-29",Table1[[#This Row],[Patient Age]]&lt;=44,"30-44",Table1[[#This Row],[Patient Age]]&lt;=59,"45-59",Table1[[#This Row],[Patient Age]]&lt;=74,"60-74",TRUE,"75+")</f>
        <v>0-14</v>
      </c>
      <c r="P4589" t="str" cm="1">
        <f t="array" ref="P4589">_xlfn.IFS(Table1[[#This Row],[Patient Waittime]]&lt;=15,"0-15",Table1[[#This Row],[Patient Waittime]]&lt;=30,"16-30",Table1[[#This Row],[Patient Waittime]]&lt;=45,"31-45",Table1[[#This Row],[Patient Waittime]]&lt;=60,"46-60",TRUE,"60+")</f>
        <v>46-60</v>
      </c>
      <c r="Q4589">
        <f>--(Table1[[#This Row],[Patient Waittime]]&lt;=30)</f>
        <v>0</v>
      </c>
      <c r="R4589">
        <f>--Table1[[#This Row],[Patient Admission Flag]]</f>
        <v>0</v>
      </c>
      <c r="S4589">
        <f>--AND(Table1[[#This Row],[WithinTarget]]=1,Table1[[#This Row],[Patient Satisfaction Score]]&gt;=7)</f>
        <v>0</v>
      </c>
      <c r="T4589" t="str">
        <f>IF(LEFT(Table1[[#This Row],[Patient Gender]],1)="F","Female","Male")</f>
        <v>Male</v>
      </c>
    </row>
    <row r="4590" spans="1:20" x14ac:dyDescent="0.3">
      <c r="A4590" t="s">
        <v>4694</v>
      </c>
      <c r="B4590" s="1">
        <v>45435.584027777775</v>
      </c>
      <c r="C4590" t="s">
        <v>9</v>
      </c>
      <c r="D4590">
        <v>71</v>
      </c>
      <c r="E4590" t="s">
        <v>10</v>
      </c>
      <c r="F4590" t="s">
        <v>15</v>
      </c>
      <c r="G4590" t="b">
        <v>0</v>
      </c>
      <c r="I4590">
        <v>22</v>
      </c>
      <c r="J4590" t="b">
        <v>0</v>
      </c>
      <c r="K4590">
        <f>YEAR(Table1[[#This Row],[Patient Admission Date]])</f>
        <v>2024</v>
      </c>
      <c r="L4590" t="str">
        <f>TEXT(Table1[[#This Row],[Patient Admission Date]],"mmm")</f>
        <v>May</v>
      </c>
      <c r="M4590" t="str">
        <f>TEXT(Table1[[#This Row],[Patient Admission Date]],"ddd")</f>
        <v>Thu</v>
      </c>
      <c r="N4590" t="str">
        <f>TEXT(INT(HOUR(Table1[[#This Row],[Patient Admission Date]])/3)*3,"00")&amp;"-"&amp;TEXT(INT(HOUR(Table1[[#This Row],[Patient Admission Date]])/3)*3+3,"00")</f>
        <v>12-15</v>
      </c>
      <c r="O4590" t="str" cm="1">
        <f t="array" ref="O4590">_xlfn.IFS(Table1[[#This Row],[Patient Age]]&lt;=14,"0-14",Table1[[#This Row],[Patient Age]]&lt;=29,"15-29",Table1[[#This Row],[Patient Age]]&lt;=44,"30-44",Table1[[#This Row],[Patient Age]]&lt;=59,"45-59",Table1[[#This Row],[Patient Age]]&lt;=74,"60-74",TRUE,"75+")</f>
        <v>60-74</v>
      </c>
      <c r="P4590" t="str" cm="1">
        <f t="array" ref="P4590">_xlfn.IFS(Table1[[#This Row],[Patient Waittime]]&lt;=15,"0-15",Table1[[#This Row],[Patient Waittime]]&lt;=30,"16-30",Table1[[#This Row],[Patient Waittime]]&lt;=45,"31-45",Table1[[#This Row],[Patient Waittime]]&lt;=60,"46-60",TRUE,"60+")</f>
        <v>16-30</v>
      </c>
      <c r="Q4590">
        <f>--(Table1[[#This Row],[Patient Waittime]]&lt;=30)</f>
        <v>1</v>
      </c>
      <c r="R4590">
        <f>--Table1[[#This Row],[Patient Admission Flag]]</f>
        <v>0</v>
      </c>
      <c r="S4590">
        <f>--AND(Table1[[#This Row],[WithinTarget]]=1,Table1[[#This Row],[Patient Satisfaction Score]]&gt;=7)</f>
        <v>0</v>
      </c>
      <c r="T4590" t="str">
        <f>IF(LEFT(Table1[[#This Row],[Patient Gender]],1)="F","Female","Male")</f>
        <v>Male</v>
      </c>
    </row>
    <row r="4591" spans="1:20" x14ac:dyDescent="0.3">
      <c r="A4591" t="s">
        <v>4695</v>
      </c>
      <c r="B4591" s="1">
        <v>45407.65</v>
      </c>
      <c r="C4591" t="s">
        <v>9</v>
      </c>
      <c r="D4591">
        <v>63</v>
      </c>
      <c r="E4591" t="s">
        <v>10</v>
      </c>
      <c r="F4591" t="s">
        <v>15</v>
      </c>
      <c r="G4591" t="b">
        <v>0</v>
      </c>
      <c r="I4591">
        <v>29</v>
      </c>
      <c r="J4591" t="b">
        <v>0</v>
      </c>
      <c r="K4591">
        <f>YEAR(Table1[[#This Row],[Patient Admission Date]])</f>
        <v>2024</v>
      </c>
      <c r="L4591" t="str">
        <f>TEXT(Table1[[#This Row],[Patient Admission Date]],"mmm")</f>
        <v>Apr</v>
      </c>
      <c r="M4591" t="str">
        <f>TEXT(Table1[[#This Row],[Patient Admission Date]],"ddd")</f>
        <v>Thu</v>
      </c>
      <c r="N4591" t="str">
        <f>TEXT(INT(HOUR(Table1[[#This Row],[Patient Admission Date]])/3)*3,"00")&amp;"-"&amp;TEXT(INT(HOUR(Table1[[#This Row],[Patient Admission Date]])/3)*3+3,"00")</f>
        <v>15-18</v>
      </c>
      <c r="O4591" t="str" cm="1">
        <f t="array" ref="O4591">_xlfn.IFS(Table1[[#This Row],[Patient Age]]&lt;=14,"0-14",Table1[[#This Row],[Patient Age]]&lt;=29,"15-29",Table1[[#This Row],[Patient Age]]&lt;=44,"30-44",Table1[[#This Row],[Patient Age]]&lt;=59,"45-59",Table1[[#This Row],[Patient Age]]&lt;=74,"60-74",TRUE,"75+")</f>
        <v>60-74</v>
      </c>
      <c r="P4591" t="str" cm="1">
        <f t="array" ref="P4591">_xlfn.IFS(Table1[[#This Row],[Patient Waittime]]&lt;=15,"0-15",Table1[[#This Row],[Patient Waittime]]&lt;=30,"16-30",Table1[[#This Row],[Patient Waittime]]&lt;=45,"31-45",Table1[[#This Row],[Patient Waittime]]&lt;=60,"46-60",TRUE,"60+")</f>
        <v>16-30</v>
      </c>
      <c r="Q4591">
        <f>--(Table1[[#This Row],[Patient Waittime]]&lt;=30)</f>
        <v>1</v>
      </c>
      <c r="R4591">
        <f>--Table1[[#This Row],[Patient Admission Flag]]</f>
        <v>0</v>
      </c>
      <c r="S4591">
        <f>--AND(Table1[[#This Row],[WithinTarget]]=1,Table1[[#This Row],[Patient Satisfaction Score]]&gt;=7)</f>
        <v>0</v>
      </c>
      <c r="T4591" t="str">
        <f>IF(LEFT(Table1[[#This Row],[Patient Gender]],1)="F","Female","Male")</f>
        <v>Male</v>
      </c>
    </row>
    <row r="4592" spans="1:20" x14ac:dyDescent="0.3">
      <c r="A4592" t="s">
        <v>4696</v>
      </c>
      <c r="B4592" s="1">
        <v>45320.541666666664</v>
      </c>
      <c r="C4592" t="s">
        <v>9</v>
      </c>
      <c r="D4592">
        <v>47</v>
      </c>
      <c r="E4592" t="s">
        <v>10</v>
      </c>
      <c r="F4592" t="s">
        <v>15</v>
      </c>
      <c r="G4592" t="b">
        <v>0</v>
      </c>
      <c r="I4592">
        <v>47</v>
      </c>
      <c r="J4592" t="b">
        <v>0</v>
      </c>
      <c r="K4592">
        <f>YEAR(Table1[[#This Row],[Patient Admission Date]])</f>
        <v>2024</v>
      </c>
      <c r="L4592" t="str">
        <f>TEXT(Table1[[#This Row],[Patient Admission Date]],"mmm")</f>
        <v>Jan</v>
      </c>
      <c r="M4592" t="str">
        <f>TEXT(Table1[[#This Row],[Patient Admission Date]],"ddd")</f>
        <v>Mon</v>
      </c>
      <c r="N4592" t="str">
        <f>TEXT(INT(HOUR(Table1[[#This Row],[Patient Admission Date]])/3)*3,"00")&amp;"-"&amp;TEXT(INT(HOUR(Table1[[#This Row],[Patient Admission Date]])/3)*3+3,"00")</f>
        <v>12-15</v>
      </c>
      <c r="O4592" t="str" cm="1">
        <f t="array" ref="O4592">_xlfn.IFS(Table1[[#This Row],[Patient Age]]&lt;=14,"0-14",Table1[[#This Row],[Patient Age]]&lt;=29,"15-29",Table1[[#This Row],[Patient Age]]&lt;=44,"30-44",Table1[[#This Row],[Patient Age]]&lt;=59,"45-59",Table1[[#This Row],[Patient Age]]&lt;=74,"60-74",TRUE,"75+")</f>
        <v>45-59</v>
      </c>
      <c r="P4592" t="str" cm="1">
        <f t="array" ref="P4592">_xlfn.IFS(Table1[[#This Row],[Patient Waittime]]&lt;=15,"0-15",Table1[[#This Row],[Patient Waittime]]&lt;=30,"16-30",Table1[[#This Row],[Patient Waittime]]&lt;=45,"31-45",Table1[[#This Row],[Patient Waittime]]&lt;=60,"46-60",TRUE,"60+")</f>
        <v>46-60</v>
      </c>
      <c r="Q4592">
        <f>--(Table1[[#This Row],[Patient Waittime]]&lt;=30)</f>
        <v>0</v>
      </c>
      <c r="R4592">
        <f>--Table1[[#This Row],[Patient Admission Flag]]</f>
        <v>0</v>
      </c>
      <c r="S4592">
        <f>--AND(Table1[[#This Row],[WithinTarget]]=1,Table1[[#This Row],[Patient Satisfaction Score]]&gt;=7)</f>
        <v>0</v>
      </c>
      <c r="T4592" t="str">
        <f>IF(LEFT(Table1[[#This Row],[Patient Gender]],1)="F","Female","Male")</f>
        <v>Male</v>
      </c>
    </row>
    <row r="4593" spans="1:20" x14ac:dyDescent="0.3">
      <c r="A4593" t="s">
        <v>4697</v>
      </c>
      <c r="B4593" s="1">
        <v>45265.915972222225</v>
      </c>
      <c r="C4593" t="s">
        <v>9</v>
      </c>
      <c r="D4593">
        <v>53</v>
      </c>
      <c r="E4593" t="s">
        <v>10</v>
      </c>
      <c r="F4593" t="s">
        <v>15</v>
      </c>
      <c r="G4593" t="b">
        <v>0</v>
      </c>
      <c r="I4593">
        <v>15</v>
      </c>
      <c r="J4593" t="b">
        <v>0</v>
      </c>
      <c r="K4593">
        <f>YEAR(Table1[[#This Row],[Patient Admission Date]])</f>
        <v>2023</v>
      </c>
      <c r="L4593" t="str">
        <f>TEXT(Table1[[#This Row],[Patient Admission Date]],"mmm")</f>
        <v>Dec</v>
      </c>
      <c r="M4593" t="str">
        <f>TEXT(Table1[[#This Row],[Patient Admission Date]],"ddd")</f>
        <v>Tue</v>
      </c>
      <c r="N4593" t="str">
        <f>TEXT(INT(HOUR(Table1[[#This Row],[Patient Admission Date]])/3)*3,"00")&amp;"-"&amp;TEXT(INT(HOUR(Table1[[#This Row],[Patient Admission Date]])/3)*3+3,"00")</f>
        <v>21-24</v>
      </c>
      <c r="O4593" t="str" cm="1">
        <f t="array" ref="O4593">_xlfn.IFS(Table1[[#This Row],[Patient Age]]&lt;=14,"0-14",Table1[[#This Row],[Patient Age]]&lt;=29,"15-29",Table1[[#This Row],[Patient Age]]&lt;=44,"30-44",Table1[[#This Row],[Patient Age]]&lt;=59,"45-59",Table1[[#This Row],[Patient Age]]&lt;=74,"60-74",TRUE,"75+")</f>
        <v>45-59</v>
      </c>
      <c r="P4593" t="str" cm="1">
        <f t="array" ref="P4593">_xlfn.IFS(Table1[[#This Row],[Patient Waittime]]&lt;=15,"0-15",Table1[[#This Row],[Patient Waittime]]&lt;=30,"16-30",Table1[[#This Row],[Patient Waittime]]&lt;=45,"31-45",Table1[[#This Row],[Patient Waittime]]&lt;=60,"46-60",TRUE,"60+")</f>
        <v>0-15</v>
      </c>
      <c r="Q4593">
        <f>--(Table1[[#This Row],[Patient Waittime]]&lt;=30)</f>
        <v>1</v>
      </c>
      <c r="R4593">
        <f>--Table1[[#This Row],[Patient Admission Flag]]</f>
        <v>0</v>
      </c>
      <c r="S4593">
        <f>--AND(Table1[[#This Row],[WithinTarget]]=1,Table1[[#This Row],[Patient Satisfaction Score]]&gt;=7)</f>
        <v>0</v>
      </c>
      <c r="T4593" t="str">
        <f>IF(LEFT(Table1[[#This Row],[Patient Gender]],1)="F","Female","Male")</f>
        <v>Male</v>
      </c>
    </row>
    <row r="4594" spans="1:20" x14ac:dyDescent="0.3">
      <c r="A4594" t="s">
        <v>4698</v>
      </c>
      <c r="B4594" s="1">
        <v>45100.882638888892</v>
      </c>
      <c r="C4594" t="s">
        <v>9</v>
      </c>
      <c r="D4594">
        <v>76</v>
      </c>
      <c r="E4594" t="s">
        <v>10</v>
      </c>
      <c r="F4594" t="s">
        <v>15</v>
      </c>
      <c r="G4594" t="b">
        <v>0</v>
      </c>
      <c r="I4594">
        <v>31</v>
      </c>
      <c r="J4594" t="b">
        <v>0</v>
      </c>
      <c r="K4594">
        <f>YEAR(Table1[[#This Row],[Patient Admission Date]])</f>
        <v>2023</v>
      </c>
      <c r="L4594" t="str">
        <f>TEXT(Table1[[#This Row],[Patient Admission Date]],"mmm")</f>
        <v>Jun</v>
      </c>
      <c r="M4594" t="str">
        <f>TEXT(Table1[[#This Row],[Patient Admission Date]],"ddd")</f>
        <v>Fri</v>
      </c>
      <c r="N4594" t="str">
        <f>TEXT(INT(HOUR(Table1[[#This Row],[Patient Admission Date]])/3)*3,"00")&amp;"-"&amp;TEXT(INT(HOUR(Table1[[#This Row],[Patient Admission Date]])/3)*3+3,"00")</f>
        <v>21-24</v>
      </c>
      <c r="O4594" t="str" cm="1">
        <f t="array" ref="O4594">_xlfn.IFS(Table1[[#This Row],[Patient Age]]&lt;=14,"0-14",Table1[[#This Row],[Patient Age]]&lt;=29,"15-29",Table1[[#This Row],[Patient Age]]&lt;=44,"30-44",Table1[[#This Row],[Patient Age]]&lt;=59,"45-59",Table1[[#This Row],[Patient Age]]&lt;=74,"60-74",TRUE,"75+")</f>
        <v>75+</v>
      </c>
      <c r="P4594" t="str" cm="1">
        <f t="array" ref="P4594">_xlfn.IFS(Table1[[#This Row],[Patient Waittime]]&lt;=15,"0-15",Table1[[#This Row],[Patient Waittime]]&lt;=30,"16-30",Table1[[#This Row],[Patient Waittime]]&lt;=45,"31-45",Table1[[#This Row],[Patient Waittime]]&lt;=60,"46-60",TRUE,"60+")</f>
        <v>31-45</v>
      </c>
      <c r="Q4594">
        <f>--(Table1[[#This Row],[Patient Waittime]]&lt;=30)</f>
        <v>0</v>
      </c>
      <c r="R4594">
        <f>--Table1[[#This Row],[Patient Admission Flag]]</f>
        <v>0</v>
      </c>
      <c r="S4594">
        <f>--AND(Table1[[#This Row],[WithinTarget]]=1,Table1[[#This Row],[Patient Satisfaction Score]]&gt;=7)</f>
        <v>0</v>
      </c>
      <c r="T4594" t="str">
        <f>IF(LEFT(Table1[[#This Row],[Patient Gender]],1)="F","Female","Male")</f>
        <v>Male</v>
      </c>
    </row>
    <row r="4595" spans="1:20" x14ac:dyDescent="0.3">
      <c r="A4595" t="s">
        <v>4699</v>
      </c>
      <c r="B4595" s="1">
        <v>45097.095833333333</v>
      </c>
      <c r="C4595" t="s">
        <v>9</v>
      </c>
      <c r="D4595">
        <v>75</v>
      </c>
      <c r="E4595" t="s">
        <v>10</v>
      </c>
      <c r="F4595" t="s">
        <v>15</v>
      </c>
      <c r="G4595" t="b">
        <v>0</v>
      </c>
      <c r="I4595">
        <v>50</v>
      </c>
      <c r="J4595" t="b">
        <v>0</v>
      </c>
      <c r="K4595">
        <f>YEAR(Table1[[#This Row],[Patient Admission Date]])</f>
        <v>2023</v>
      </c>
      <c r="L4595" t="str">
        <f>TEXT(Table1[[#This Row],[Patient Admission Date]],"mmm")</f>
        <v>Jun</v>
      </c>
      <c r="M4595" t="str">
        <f>TEXT(Table1[[#This Row],[Patient Admission Date]],"ddd")</f>
        <v>Tue</v>
      </c>
      <c r="N4595" t="str">
        <f>TEXT(INT(HOUR(Table1[[#This Row],[Patient Admission Date]])/3)*3,"00")&amp;"-"&amp;TEXT(INT(HOUR(Table1[[#This Row],[Patient Admission Date]])/3)*3+3,"00")</f>
        <v>00-03</v>
      </c>
      <c r="O4595" t="str" cm="1">
        <f t="array" ref="O4595">_xlfn.IFS(Table1[[#This Row],[Patient Age]]&lt;=14,"0-14",Table1[[#This Row],[Patient Age]]&lt;=29,"15-29",Table1[[#This Row],[Patient Age]]&lt;=44,"30-44",Table1[[#This Row],[Patient Age]]&lt;=59,"45-59",Table1[[#This Row],[Patient Age]]&lt;=74,"60-74",TRUE,"75+")</f>
        <v>75+</v>
      </c>
      <c r="P4595" t="str" cm="1">
        <f t="array" ref="P4595">_xlfn.IFS(Table1[[#This Row],[Patient Waittime]]&lt;=15,"0-15",Table1[[#This Row],[Patient Waittime]]&lt;=30,"16-30",Table1[[#This Row],[Patient Waittime]]&lt;=45,"31-45",Table1[[#This Row],[Patient Waittime]]&lt;=60,"46-60",TRUE,"60+")</f>
        <v>46-60</v>
      </c>
      <c r="Q4595">
        <f>--(Table1[[#This Row],[Patient Waittime]]&lt;=30)</f>
        <v>0</v>
      </c>
      <c r="R4595">
        <f>--Table1[[#This Row],[Patient Admission Flag]]</f>
        <v>0</v>
      </c>
      <c r="S4595">
        <f>--AND(Table1[[#This Row],[WithinTarget]]=1,Table1[[#This Row],[Patient Satisfaction Score]]&gt;=7)</f>
        <v>0</v>
      </c>
      <c r="T4595" t="str">
        <f>IF(LEFT(Table1[[#This Row],[Patient Gender]],1)="F","Female","Male")</f>
        <v>Male</v>
      </c>
    </row>
    <row r="4596" spans="1:20" x14ac:dyDescent="0.3">
      <c r="A4596" t="s">
        <v>4700</v>
      </c>
      <c r="B4596" s="1">
        <v>45219.479166666664</v>
      </c>
      <c r="C4596" t="s">
        <v>9</v>
      </c>
      <c r="D4596">
        <v>68</v>
      </c>
      <c r="E4596" t="s">
        <v>10</v>
      </c>
      <c r="F4596" t="s">
        <v>15</v>
      </c>
      <c r="G4596" t="b">
        <v>0</v>
      </c>
      <c r="I4596">
        <v>10</v>
      </c>
      <c r="J4596" t="b">
        <v>0</v>
      </c>
      <c r="K4596">
        <f>YEAR(Table1[[#This Row],[Patient Admission Date]])</f>
        <v>2023</v>
      </c>
      <c r="L4596" t="str">
        <f>TEXT(Table1[[#This Row],[Patient Admission Date]],"mmm")</f>
        <v>Oct</v>
      </c>
      <c r="M4596" t="str">
        <f>TEXT(Table1[[#This Row],[Patient Admission Date]],"ddd")</f>
        <v>Fri</v>
      </c>
      <c r="N4596" t="str">
        <f>TEXT(INT(HOUR(Table1[[#This Row],[Patient Admission Date]])/3)*3,"00")&amp;"-"&amp;TEXT(INT(HOUR(Table1[[#This Row],[Patient Admission Date]])/3)*3+3,"00")</f>
        <v>09-12</v>
      </c>
      <c r="O4596" t="str" cm="1">
        <f t="array" ref="O4596">_xlfn.IFS(Table1[[#This Row],[Patient Age]]&lt;=14,"0-14",Table1[[#This Row],[Patient Age]]&lt;=29,"15-29",Table1[[#This Row],[Patient Age]]&lt;=44,"30-44",Table1[[#This Row],[Patient Age]]&lt;=59,"45-59",Table1[[#This Row],[Patient Age]]&lt;=74,"60-74",TRUE,"75+")</f>
        <v>60-74</v>
      </c>
      <c r="P4596" t="str" cm="1">
        <f t="array" ref="P4596">_xlfn.IFS(Table1[[#This Row],[Patient Waittime]]&lt;=15,"0-15",Table1[[#This Row],[Patient Waittime]]&lt;=30,"16-30",Table1[[#This Row],[Patient Waittime]]&lt;=45,"31-45",Table1[[#This Row],[Patient Waittime]]&lt;=60,"46-60",TRUE,"60+")</f>
        <v>0-15</v>
      </c>
      <c r="Q4596">
        <f>--(Table1[[#This Row],[Patient Waittime]]&lt;=30)</f>
        <v>1</v>
      </c>
      <c r="R4596">
        <f>--Table1[[#This Row],[Patient Admission Flag]]</f>
        <v>0</v>
      </c>
      <c r="S4596">
        <f>--AND(Table1[[#This Row],[WithinTarget]]=1,Table1[[#This Row],[Patient Satisfaction Score]]&gt;=7)</f>
        <v>0</v>
      </c>
      <c r="T4596" t="str">
        <f>IF(LEFT(Table1[[#This Row],[Patient Gender]],1)="F","Female","Male")</f>
        <v>Male</v>
      </c>
    </row>
    <row r="4597" spans="1:20" x14ac:dyDescent="0.3">
      <c r="A4597" t="s">
        <v>4701</v>
      </c>
      <c r="B4597" s="1">
        <v>45142.496527777781</v>
      </c>
      <c r="C4597" t="s">
        <v>9</v>
      </c>
      <c r="D4597">
        <v>9</v>
      </c>
      <c r="E4597" t="s">
        <v>10</v>
      </c>
      <c r="F4597" t="s">
        <v>15</v>
      </c>
      <c r="G4597" t="b">
        <v>0</v>
      </c>
      <c r="I4597">
        <v>39</v>
      </c>
      <c r="J4597" t="b">
        <v>0</v>
      </c>
      <c r="K4597">
        <f>YEAR(Table1[[#This Row],[Patient Admission Date]])</f>
        <v>2023</v>
      </c>
      <c r="L4597" t="str">
        <f>TEXT(Table1[[#This Row],[Patient Admission Date]],"mmm")</f>
        <v>Aug</v>
      </c>
      <c r="M4597" t="str">
        <f>TEXT(Table1[[#This Row],[Patient Admission Date]],"ddd")</f>
        <v>Fri</v>
      </c>
      <c r="N4597" t="str">
        <f>TEXT(INT(HOUR(Table1[[#This Row],[Patient Admission Date]])/3)*3,"00")&amp;"-"&amp;TEXT(INT(HOUR(Table1[[#This Row],[Patient Admission Date]])/3)*3+3,"00")</f>
        <v>09-12</v>
      </c>
      <c r="O4597" t="str" cm="1">
        <f t="array" ref="O4597">_xlfn.IFS(Table1[[#This Row],[Patient Age]]&lt;=14,"0-14",Table1[[#This Row],[Patient Age]]&lt;=29,"15-29",Table1[[#This Row],[Patient Age]]&lt;=44,"30-44",Table1[[#This Row],[Patient Age]]&lt;=59,"45-59",Table1[[#This Row],[Patient Age]]&lt;=74,"60-74",TRUE,"75+")</f>
        <v>0-14</v>
      </c>
      <c r="P4597" t="str" cm="1">
        <f t="array" ref="P4597">_xlfn.IFS(Table1[[#This Row],[Patient Waittime]]&lt;=15,"0-15",Table1[[#This Row],[Patient Waittime]]&lt;=30,"16-30",Table1[[#This Row],[Patient Waittime]]&lt;=45,"31-45",Table1[[#This Row],[Patient Waittime]]&lt;=60,"46-60",TRUE,"60+")</f>
        <v>31-45</v>
      </c>
      <c r="Q4597">
        <f>--(Table1[[#This Row],[Patient Waittime]]&lt;=30)</f>
        <v>0</v>
      </c>
      <c r="R4597">
        <f>--Table1[[#This Row],[Patient Admission Flag]]</f>
        <v>0</v>
      </c>
      <c r="S4597">
        <f>--AND(Table1[[#This Row],[WithinTarget]]=1,Table1[[#This Row],[Patient Satisfaction Score]]&gt;=7)</f>
        <v>0</v>
      </c>
      <c r="T4597" t="str">
        <f>IF(LEFT(Table1[[#This Row],[Patient Gender]],1)="F","Female","Male")</f>
        <v>Male</v>
      </c>
    </row>
    <row r="4598" spans="1:20" x14ac:dyDescent="0.3">
      <c r="A4598" t="s">
        <v>4702</v>
      </c>
      <c r="B4598" s="1">
        <v>45302.44027777778</v>
      </c>
      <c r="C4598" t="s">
        <v>9</v>
      </c>
      <c r="D4598">
        <v>6</v>
      </c>
      <c r="E4598" t="s">
        <v>10</v>
      </c>
      <c r="F4598" t="s">
        <v>15</v>
      </c>
      <c r="G4598" t="b">
        <v>0</v>
      </c>
      <c r="I4598">
        <v>44</v>
      </c>
      <c r="J4598" t="b">
        <v>0</v>
      </c>
      <c r="K4598">
        <f>YEAR(Table1[[#This Row],[Patient Admission Date]])</f>
        <v>2024</v>
      </c>
      <c r="L4598" t="str">
        <f>TEXT(Table1[[#This Row],[Patient Admission Date]],"mmm")</f>
        <v>Jan</v>
      </c>
      <c r="M4598" t="str">
        <f>TEXT(Table1[[#This Row],[Patient Admission Date]],"ddd")</f>
        <v>Thu</v>
      </c>
      <c r="N4598" t="str">
        <f>TEXT(INT(HOUR(Table1[[#This Row],[Patient Admission Date]])/3)*3,"00")&amp;"-"&amp;TEXT(INT(HOUR(Table1[[#This Row],[Patient Admission Date]])/3)*3+3,"00")</f>
        <v>09-12</v>
      </c>
      <c r="O4598" t="str" cm="1">
        <f t="array" ref="O4598">_xlfn.IFS(Table1[[#This Row],[Patient Age]]&lt;=14,"0-14",Table1[[#This Row],[Patient Age]]&lt;=29,"15-29",Table1[[#This Row],[Patient Age]]&lt;=44,"30-44",Table1[[#This Row],[Patient Age]]&lt;=59,"45-59",Table1[[#This Row],[Patient Age]]&lt;=74,"60-74",TRUE,"75+")</f>
        <v>0-14</v>
      </c>
      <c r="P4598" t="str" cm="1">
        <f t="array" ref="P4598">_xlfn.IFS(Table1[[#This Row],[Patient Waittime]]&lt;=15,"0-15",Table1[[#This Row],[Patient Waittime]]&lt;=30,"16-30",Table1[[#This Row],[Patient Waittime]]&lt;=45,"31-45",Table1[[#This Row],[Patient Waittime]]&lt;=60,"46-60",TRUE,"60+")</f>
        <v>31-45</v>
      </c>
      <c r="Q4598">
        <f>--(Table1[[#This Row],[Patient Waittime]]&lt;=30)</f>
        <v>0</v>
      </c>
      <c r="R4598">
        <f>--Table1[[#This Row],[Patient Admission Flag]]</f>
        <v>0</v>
      </c>
      <c r="S4598">
        <f>--AND(Table1[[#This Row],[WithinTarget]]=1,Table1[[#This Row],[Patient Satisfaction Score]]&gt;=7)</f>
        <v>0</v>
      </c>
      <c r="T4598" t="str">
        <f>IF(LEFT(Table1[[#This Row],[Patient Gender]],1)="F","Female","Male")</f>
        <v>Male</v>
      </c>
    </row>
    <row r="4599" spans="1:20" x14ac:dyDescent="0.3">
      <c r="A4599" t="s">
        <v>4703</v>
      </c>
      <c r="B4599" s="1">
        <v>45242.688194444447</v>
      </c>
      <c r="C4599" t="s">
        <v>9</v>
      </c>
      <c r="D4599">
        <v>65</v>
      </c>
      <c r="E4599" t="s">
        <v>10</v>
      </c>
      <c r="F4599" t="s">
        <v>15</v>
      </c>
      <c r="G4599" t="b">
        <v>0</v>
      </c>
      <c r="I4599">
        <v>56</v>
      </c>
      <c r="J4599" t="b">
        <v>0</v>
      </c>
      <c r="K4599">
        <f>YEAR(Table1[[#This Row],[Patient Admission Date]])</f>
        <v>2023</v>
      </c>
      <c r="L4599" t="str">
        <f>TEXT(Table1[[#This Row],[Patient Admission Date]],"mmm")</f>
        <v>Nov</v>
      </c>
      <c r="M4599" t="str">
        <f>TEXT(Table1[[#This Row],[Patient Admission Date]],"ddd")</f>
        <v>Sun</v>
      </c>
      <c r="N4599" t="str">
        <f>TEXT(INT(HOUR(Table1[[#This Row],[Patient Admission Date]])/3)*3,"00")&amp;"-"&amp;TEXT(INT(HOUR(Table1[[#This Row],[Patient Admission Date]])/3)*3+3,"00")</f>
        <v>15-18</v>
      </c>
      <c r="O4599" t="str" cm="1">
        <f t="array" ref="O4599">_xlfn.IFS(Table1[[#This Row],[Patient Age]]&lt;=14,"0-14",Table1[[#This Row],[Patient Age]]&lt;=29,"15-29",Table1[[#This Row],[Patient Age]]&lt;=44,"30-44",Table1[[#This Row],[Patient Age]]&lt;=59,"45-59",Table1[[#This Row],[Patient Age]]&lt;=74,"60-74",TRUE,"75+")</f>
        <v>60-74</v>
      </c>
      <c r="P4599" t="str" cm="1">
        <f t="array" ref="P4599">_xlfn.IFS(Table1[[#This Row],[Patient Waittime]]&lt;=15,"0-15",Table1[[#This Row],[Patient Waittime]]&lt;=30,"16-30",Table1[[#This Row],[Patient Waittime]]&lt;=45,"31-45",Table1[[#This Row],[Patient Waittime]]&lt;=60,"46-60",TRUE,"60+")</f>
        <v>46-60</v>
      </c>
      <c r="Q4599">
        <f>--(Table1[[#This Row],[Patient Waittime]]&lt;=30)</f>
        <v>0</v>
      </c>
      <c r="R4599">
        <f>--Table1[[#This Row],[Patient Admission Flag]]</f>
        <v>0</v>
      </c>
      <c r="S4599">
        <f>--AND(Table1[[#This Row],[WithinTarget]]=1,Table1[[#This Row],[Patient Satisfaction Score]]&gt;=7)</f>
        <v>0</v>
      </c>
      <c r="T4599" t="str">
        <f>IF(LEFT(Table1[[#This Row],[Patient Gender]],1)="F","Female","Male")</f>
        <v>Male</v>
      </c>
    </row>
    <row r="4600" spans="1:20" x14ac:dyDescent="0.3">
      <c r="A4600" t="s">
        <v>4704</v>
      </c>
      <c r="B4600" s="1">
        <v>45092.354166666664</v>
      </c>
      <c r="C4600" t="s">
        <v>9</v>
      </c>
      <c r="D4600">
        <v>49</v>
      </c>
      <c r="E4600" t="s">
        <v>10</v>
      </c>
      <c r="F4600" t="s">
        <v>15</v>
      </c>
      <c r="G4600" t="b">
        <v>0</v>
      </c>
      <c r="I4600">
        <v>13</v>
      </c>
      <c r="J4600" t="b">
        <v>0</v>
      </c>
      <c r="K4600">
        <f>YEAR(Table1[[#This Row],[Patient Admission Date]])</f>
        <v>2023</v>
      </c>
      <c r="L4600" t="str">
        <f>TEXT(Table1[[#This Row],[Patient Admission Date]],"mmm")</f>
        <v>Jun</v>
      </c>
      <c r="M4600" t="str">
        <f>TEXT(Table1[[#This Row],[Patient Admission Date]],"ddd")</f>
        <v>Thu</v>
      </c>
      <c r="N4600" t="str">
        <f>TEXT(INT(HOUR(Table1[[#This Row],[Patient Admission Date]])/3)*3,"00")&amp;"-"&amp;TEXT(INT(HOUR(Table1[[#This Row],[Patient Admission Date]])/3)*3+3,"00")</f>
        <v>06-09</v>
      </c>
      <c r="O4600" t="str" cm="1">
        <f t="array" ref="O4600">_xlfn.IFS(Table1[[#This Row],[Patient Age]]&lt;=14,"0-14",Table1[[#This Row],[Patient Age]]&lt;=29,"15-29",Table1[[#This Row],[Patient Age]]&lt;=44,"30-44",Table1[[#This Row],[Patient Age]]&lt;=59,"45-59",Table1[[#This Row],[Patient Age]]&lt;=74,"60-74",TRUE,"75+")</f>
        <v>45-59</v>
      </c>
      <c r="P4600" t="str" cm="1">
        <f t="array" ref="P4600">_xlfn.IFS(Table1[[#This Row],[Patient Waittime]]&lt;=15,"0-15",Table1[[#This Row],[Patient Waittime]]&lt;=30,"16-30",Table1[[#This Row],[Patient Waittime]]&lt;=45,"31-45",Table1[[#This Row],[Patient Waittime]]&lt;=60,"46-60",TRUE,"60+")</f>
        <v>0-15</v>
      </c>
      <c r="Q4600">
        <f>--(Table1[[#This Row],[Patient Waittime]]&lt;=30)</f>
        <v>1</v>
      </c>
      <c r="R4600">
        <f>--Table1[[#This Row],[Patient Admission Flag]]</f>
        <v>0</v>
      </c>
      <c r="S4600">
        <f>--AND(Table1[[#This Row],[WithinTarget]]=1,Table1[[#This Row],[Patient Satisfaction Score]]&gt;=7)</f>
        <v>0</v>
      </c>
      <c r="T4600" t="str">
        <f>IF(LEFT(Table1[[#This Row],[Patient Gender]],1)="F","Female","Male")</f>
        <v>Male</v>
      </c>
    </row>
    <row r="4601" spans="1:20" x14ac:dyDescent="0.3">
      <c r="A4601" t="s">
        <v>4705</v>
      </c>
      <c r="B4601" s="1">
        <v>45485.520833333336</v>
      </c>
      <c r="C4601" t="s">
        <v>9</v>
      </c>
      <c r="D4601">
        <v>74</v>
      </c>
      <c r="E4601" t="s">
        <v>10</v>
      </c>
      <c r="F4601" t="s">
        <v>15</v>
      </c>
      <c r="G4601" t="b">
        <v>0</v>
      </c>
      <c r="I4601">
        <v>14</v>
      </c>
      <c r="J4601" t="b">
        <v>0</v>
      </c>
      <c r="K4601">
        <f>YEAR(Table1[[#This Row],[Patient Admission Date]])</f>
        <v>2024</v>
      </c>
      <c r="L4601" t="str">
        <f>TEXT(Table1[[#This Row],[Patient Admission Date]],"mmm")</f>
        <v>Jul</v>
      </c>
      <c r="M4601" t="str">
        <f>TEXT(Table1[[#This Row],[Patient Admission Date]],"ddd")</f>
        <v>Fri</v>
      </c>
      <c r="N4601" t="str">
        <f>TEXT(INT(HOUR(Table1[[#This Row],[Patient Admission Date]])/3)*3,"00")&amp;"-"&amp;TEXT(INT(HOUR(Table1[[#This Row],[Patient Admission Date]])/3)*3+3,"00")</f>
        <v>12-15</v>
      </c>
      <c r="O4601" t="str" cm="1">
        <f t="array" ref="O4601">_xlfn.IFS(Table1[[#This Row],[Patient Age]]&lt;=14,"0-14",Table1[[#This Row],[Patient Age]]&lt;=29,"15-29",Table1[[#This Row],[Patient Age]]&lt;=44,"30-44",Table1[[#This Row],[Patient Age]]&lt;=59,"45-59",Table1[[#This Row],[Patient Age]]&lt;=74,"60-74",TRUE,"75+")</f>
        <v>60-74</v>
      </c>
      <c r="P4601" t="str" cm="1">
        <f t="array" ref="P4601">_xlfn.IFS(Table1[[#This Row],[Patient Waittime]]&lt;=15,"0-15",Table1[[#This Row],[Patient Waittime]]&lt;=30,"16-30",Table1[[#This Row],[Patient Waittime]]&lt;=45,"31-45",Table1[[#This Row],[Patient Waittime]]&lt;=60,"46-60",TRUE,"60+")</f>
        <v>0-15</v>
      </c>
      <c r="Q4601">
        <f>--(Table1[[#This Row],[Patient Waittime]]&lt;=30)</f>
        <v>1</v>
      </c>
      <c r="R4601">
        <f>--Table1[[#This Row],[Patient Admission Flag]]</f>
        <v>0</v>
      </c>
      <c r="S4601">
        <f>--AND(Table1[[#This Row],[WithinTarget]]=1,Table1[[#This Row],[Patient Satisfaction Score]]&gt;=7)</f>
        <v>0</v>
      </c>
      <c r="T4601" t="str">
        <f>IF(LEFT(Table1[[#This Row],[Patient Gender]],1)="F","Female","Male")</f>
        <v>Male</v>
      </c>
    </row>
    <row r="4602" spans="1:20" x14ac:dyDescent="0.3">
      <c r="A4602" t="s">
        <v>4706</v>
      </c>
      <c r="B4602" s="1">
        <v>45312.149305555555</v>
      </c>
      <c r="C4602" t="s">
        <v>9</v>
      </c>
      <c r="D4602">
        <v>7</v>
      </c>
      <c r="E4602" t="s">
        <v>10</v>
      </c>
      <c r="F4602" t="s">
        <v>15</v>
      </c>
      <c r="G4602" t="b">
        <v>0</v>
      </c>
      <c r="I4602">
        <v>33</v>
      </c>
      <c r="J4602" t="b">
        <v>0</v>
      </c>
      <c r="K4602">
        <f>YEAR(Table1[[#This Row],[Patient Admission Date]])</f>
        <v>2024</v>
      </c>
      <c r="L4602" t="str">
        <f>TEXT(Table1[[#This Row],[Patient Admission Date]],"mmm")</f>
        <v>Jan</v>
      </c>
      <c r="M4602" t="str">
        <f>TEXT(Table1[[#This Row],[Patient Admission Date]],"ddd")</f>
        <v>Sun</v>
      </c>
      <c r="N4602" t="str">
        <f>TEXT(INT(HOUR(Table1[[#This Row],[Patient Admission Date]])/3)*3,"00")&amp;"-"&amp;TEXT(INT(HOUR(Table1[[#This Row],[Patient Admission Date]])/3)*3+3,"00")</f>
        <v>03-06</v>
      </c>
      <c r="O4602" t="str" cm="1">
        <f t="array" ref="O4602">_xlfn.IFS(Table1[[#This Row],[Patient Age]]&lt;=14,"0-14",Table1[[#This Row],[Patient Age]]&lt;=29,"15-29",Table1[[#This Row],[Patient Age]]&lt;=44,"30-44",Table1[[#This Row],[Patient Age]]&lt;=59,"45-59",Table1[[#This Row],[Patient Age]]&lt;=74,"60-74",TRUE,"75+")</f>
        <v>0-14</v>
      </c>
      <c r="P4602" t="str" cm="1">
        <f t="array" ref="P4602">_xlfn.IFS(Table1[[#This Row],[Patient Waittime]]&lt;=15,"0-15",Table1[[#This Row],[Patient Waittime]]&lt;=30,"16-30",Table1[[#This Row],[Patient Waittime]]&lt;=45,"31-45",Table1[[#This Row],[Patient Waittime]]&lt;=60,"46-60",TRUE,"60+")</f>
        <v>31-45</v>
      </c>
      <c r="Q4602">
        <f>--(Table1[[#This Row],[Patient Waittime]]&lt;=30)</f>
        <v>0</v>
      </c>
      <c r="R4602">
        <f>--Table1[[#This Row],[Patient Admission Flag]]</f>
        <v>0</v>
      </c>
      <c r="S4602">
        <f>--AND(Table1[[#This Row],[WithinTarget]]=1,Table1[[#This Row],[Patient Satisfaction Score]]&gt;=7)</f>
        <v>0</v>
      </c>
      <c r="T4602" t="str">
        <f>IF(LEFT(Table1[[#This Row],[Patient Gender]],1)="F","Female","Male")</f>
        <v>Male</v>
      </c>
    </row>
    <row r="4603" spans="1:20" x14ac:dyDescent="0.3">
      <c r="A4603" t="s">
        <v>4707</v>
      </c>
      <c r="B4603" s="1">
        <v>45579.515277777777</v>
      </c>
      <c r="C4603" t="s">
        <v>9</v>
      </c>
      <c r="D4603">
        <v>43</v>
      </c>
      <c r="E4603" t="s">
        <v>10</v>
      </c>
      <c r="F4603" t="s">
        <v>15</v>
      </c>
      <c r="G4603" t="b">
        <v>0</v>
      </c>
      <c r="I4603">
        <v>36</v>
      </c>
      <c r="J4603" t="b">
        <v>0</v>
      </c>
      <c r="K4603">
        <f>YEAR(Table1[[#This Row],[Patient Admission Date]])</f>
        <v>2024</v>
      </c>
      <c r="L4603" t="str">
        <f>TEXT(Table1[[#This Row],[Patient Admission Date]],"mmm")</f>
        <v>Oct</v>
      </c>
      <c r="M4603" t="str">
        <f>TEXT(Table1[[#This Row],[Patient Admission Date]],"ddd")</f>
        <v>Mon</v>
      </c>
      <c r="N4603" t="str">
        <f>TEXT(INT(HOUR(Table1[[#This Row],[Patient Admission Date]])/3)*3,"00")&amp;"-"&amp;TEXT(INT(HOUR(Table1[[#This Row],[Patient Admission Date]])/3)*3+3,"00")</f>
        <v>12-15</v>
      </c>
      <c r="O4603" t="str" cm="1">
        <f t="array" ref="O4603">_xlfn.IFS(Table1[[#This Row],[Patient Age]]&lt;=14,"0-14",Table1[[#This Row],[Patient Age]]&lt;=29,"15-29",Table1[[#This Row],[Patient Age]]&lt;=44,"30-44",Table1[[#This Row],[Patient Age]]&lt;=59,"45-59",Table1[[#This Row],[Patient Age]]&lt;=74,"60-74",TRUE,"75+")</f>
        <v>30-44</v>
      </c>
      <c r="P4603" t="str" cm="1">
        <f t="array" ref="P4603">_xlfn.IFS(Table1[[#This Row],[Patient Waittime]]&lt;=15,"0-15",Table1[[#This Row],[Patient Waittime]]&lt;=30,"16-30",Table1[[#This Row],[Patient Waittime]]&lt;=45,"31-45",Table1[[#This Row],[Patient Waittime]]&lt;=60,"46-60",TRUE,"60+")</f>
        <v>31-45</v>
      </c>
      <c r="Q4603">
        <f>--(Table1[[#This Row],[Patient Waittime]]&lt;=30)</f>
        <v>0</v>
      </c>
      <c r="R4603">
        <f>--Table1[[#This Row],[Patient Admission Flag]]</f>
        <v>0</v>
      </c>
      <c r="S4603">
        <f>--AND(Table1[[#This Row],[WithinTarget]]=1,Table1[[#This Row],[Patient Satisfaction Score]]&gt;=7)</f>
        <v>0</v>
      </c>
      <c r="T4603" t="str">
        <f>IF(LEFT(Table1[[#This Row],[Patient Gender]],1)="F","Female","Male")</f>
        <v>Male</v>
      </c>
    </row>
    <row r="4604" spans="1:20" x14ac:dyDescent="0.3">
      <c r="A4604" t="s">
        <v>4708</v>
      </c>
      <c r="B4604" s="1">
        <v>45263.056944444441</v>
      </c>
      <c r="C4604" t="s">
        <v>9</v>
      </c>
      <c r="D4604">
        <v>38</v>
      </c>
      <c r="E4604" t="s">
        <v>10</v>
      </c>
      <c r="F4604" t="s">
        <v>15</v>
      </c>
      <c r="G4604" t="b">
        <v>0</v>
      </c>
      <c r="I4604">
        <v>39</v>
      </c>
      <c r="J4604" t="b">
        <v>0</v>
      </c>
      <c r="K4604">
        <f>YEAR(Table1[[#This Row],[Patient Admission Date]])</f>
        <v>2023</v>
      </c>
      <c r="L4604" t="str">
        <f>TEXT(Table1[[#This Row],[Patient Admission Date]],"mmm")</f>
        <v>Dec</v>
      </c>
      <c r="M4604" t="str">
        <f>TEXT(Table1[[#This Row],[Patient Admission Date]],"ddd")</f>
        <v>Sun</v>
      </c>
      <c r="N4604" t="str">
        <f>TEXT(INT(HOUR(Table1[[#This Row],[Patient Admission Date]])/3)*3,"00")&amp;"-"&amp;TEXT(INT(HOUR(Table1[[#This Row],[Patient Admission Date]])/3)*3+3,"00")</f>
        <v>00-03</v>
      </c>
      <c r="O4604" t="str" cm="1">
        <f t="array" ref="O4604">_xlfn.IFS(Table1[[#This Row],[Patient Age]]&lt;=14,"0-14",Table1[[#This Row],[Patient Age]]&lt;=29,"15-29",Table1[[#This Row],[Patient Age]]&lt;=44,"30-44",Table1[[#This Row],[Patient Age]]&lt;=59,"45-59",Table1[[#This Row],[Patient Age]]&lt;=74,"60-74",TRUE,"75+")</f>
        <v>30-44</v>
      </c>
      <c r="P4604" t="str" cm="1">
        <f t="array" ref="P4604">_xlfn.IFS(Table1[[#This Row],[Patient Waittime]]&lt;=15,"0-15",Table1[[#This Row],[Patient Waittime]]&lt;=30,"16-30",Table1[[#This Row],[Patient Waittime]]&lt;=45,"31-45",Table1[[#This Row],[Patient Waittime]]&lt;=60,"46-60",TRUE,"60+")</f>
        <v>31-45</v>
      </c>
      <c r="Q4604">
        <f>--(Table1[[#This Row],[Patient Waittime]]&lt;=30)</f>
        <v>0</v>
      </c>
      <c r="R4604">
        <f>--Table1[[#This Row],[Patient Admission Flag]]</f>
        <v>0</v>
      </c>
      <c r="S4604">
        <f>--AND(Table1[[#This Row],[WithinTarget]]=1,Table1[[#This Row],[Patient Satisfaction Score]]&gt;=7)</f>
        <v>0</v>
      </c>
      <c r="T4604" t="str">
        <f>IF(LEFT(Table1[[#This Row],[Patient Gender]],1)="F","Female","Male")</f>
        <v>Male</v>
      </c>
    </row>
    <row r="4605" spans="1:20" x14ac:dyDescent="0.3">
      <c r="A4605" t="s">
        <v>4709</v>
      </c>
      <c r="B4605" s="1">
        <v>45208.354861111111</v>
      </c>
      <c r="C4605" t="s">
        <v>9</v>
      </c>
      <c r="D4605">
        <v>27</v>
      </c>
      <c r="E4605" t="s">
        <v>10</v>
      </c>
      <c r="F4605" t="s">
        <v>15</v>
      </c>
      <c r="G4605" t="b">
        <v>0</v>
      </c>
      <c r="I4605">
        <v>14</v>
      </c>
      <c r="J4605" t="b">
        <v>0</v>
      </c>
      <c r="K4605">
        <f>YEAR(Table1[[#This Row],[Patient Admission Date]])</f>
        <v>2023</v>
      </c>
      <c r="L4605" t="str">
        <f>TEXT(Table1[[#This Row],[Patient Admission Date]],"mmm")</f>
        <v>Oct</v>
      </c>
      <c r="M4605" t="str">
        <f>TEXT(Table1[[#This Row],[Patient Admission Date]],"ddd")</f>
        <v>Mon</v>
      </c>
      <c r="N4605" t="str">
        <f>TEXT(INT(HOUR(Table1[[#This Row],[Patient Admission Date]])/3)*3,"00")&amp;"-"&amp;TEXT(INT(HOUR(Table1[[#This Row],[Patient Admission Date]])/3)*3+3,"00")</f>
        <v>06-09</v>
      </c>
      <c r="O4605" t="str" cm="1">
        <f t="array" ref="O4605">_xlfn.IFS(Table1[[#This Row],[Patient Age]]&lt;=14,"0-14",Table1[[#This Row],[Patient Age]]&lt;=29,"15-29",Table1[[#This Row],[Patient Age]]&lt;=44,"30-44",Table1[[#This Row],[Patient Age]]&lt;=59,"45-59",Table1[[#This Row],[Patient Age]]&lt;=74,"60-74",TRUE,"75+")</f>
        <v>15-29</v>
      </c>
      <c r="P4605" t="str" cm="1">
        <f t="array" ref="P4605">_xlfn.IFS(Table1[[#This Row],[Patient Waittime]]&lt;=15,"0-15",Table1[[#This Row],[Patient Waittime]]&lt;=30,"16-30",Table1[[#This Row],[Patient Waittime]]&lt;=45,"31-45",Table1[[#This Row],[Patient Waittime]]&lt;=60,"46-60",TRUE,"60+")</f>
        <v>0-15</v>
      </c>
      <c r="Q4605">
        <f>--(Table1[[#This Row],[Patient Waittime]]&lt;=30)</f>
        <v>1</v>
      </c>
      <c r="R4605">
        <f>--Table1[[#This Row],[Patient Admission Flag]]</f>
        <v>0</v>
      </c>
      <c r="S4605">
        <f>--AND(Table1[[#This Row],[WithinTarget]]=1,Table1[[#This Row],[Patient Satisfaction Score]]&gt;=7)</f>
        <v>0</v>
      </c>
      <c r="T4605" t="str">
        <f>IF(LEFT(Table1[[#This Row],[Patient Gender]],1)="F","Female","Male")</f>
        <v>Male</v>
      </c>
    </row>
    <row r="4606" spans="1:20" x14ac:dyDescent="0.3">
      <c r="A4606" t="s">
        <v>4710</v>
      </c>
      <c r="B4606" s="1">
        <v>45457.813194444447</v>
      </c>
      <c r="C4606" t="s">
        <v>9</v>
      </c>
      <c r="D4606">
        <v>66</v>
      </c>
      <c r="E4606" t="s">
        <v>10</v>
      </c>
      <c r="F4606" t="s">
        <v>15</v>
      </c>
      <c r="G4606" t="b">
        <v>0</v>
      </c>
      <c r="I4606">
        <v>21</v>
      </c>
      <c r="J4606" t="b">
        <v>0</v>
      </c>
      <c r="K4606">
        <f>YEAR(Table1[[#This Row],[Patient Admission Date]])</f>
        <v>2024</v>
      </c>
      <c r="L4606" t="str">
        <f>TEXT(Table1[[#This Row],[Patient Admission Date]],"mmm")</f>
        <v>Jun</v>
      </c>
      <c r="M4606" t="str">
        <f>TEXT(Table1[[#This Row],[Patient Admission Date]],"ddd")</f>
        <v>Fri</v>
      </c>
      <c r="N4606" t="str">
        <f>TEXT(INT(HOUR(Table1[[#This Row],[Patient Admission Date]])/3)*3,"00")&amp;"-"&amp;TEXT(INT(HOUR(Table1[[#This Row],[Patient Admission Date]])/3)*3+3,"00")</f>
        <v>18-21</v>
      </c>
      <c r="O4606" t="str" cm="1">
        <f t="array" ref="O4606">_xlfn.IFS(Table1[[#This Row],[Patient Age]]&lt;=14,"0-14",Table1[[#This Row],[Patient Age]]&lt;=29,"15-29",Table1[[#This Row],[Patient Age]]&lt;=44,"30-44",Table1[[#This Row],[Patient Age]]&lt;=59,"45-59",Table1[[#This Row],[Patient Age]]&lt;=74,"60-74",TRUE,"75+")</f>
        <v>60-74</v>
      </c>
      <c r="P4606" t="str" cm="1">
        <f t="array" ref="P4606">_xlfn.IFS(Table1[[#This Row],[Patient Waittime]]&lt;=15,"0-15",Table1[[#This Row],[Patient Waittime]]&lt;=30,"16-30",Table1[[#This Row],[Patient Waittime]]&lt;=45,"31-45",Table1[[#This Row],[Patient Waittime]]&lt;=60,"46-60",TRUE,"60+")</f>
        <v>16-30</v>
      </c>
      <c r="Q4606">
        <f>--(Table1[[#This Row],[Patient Waittime]]&lt;=30)</f>
        <v>1</v>
      </c>
      <c r="R4606">
        <f>--Table1[[#This Row],[Patient Admission Flag]]</f>
        <v>0</v>
      </c>
      <c r="S4606">
        <f>--AND(Table1[[#This Row],[WithinTarget]]=1,Table1[[#This Row],[Patient Satisfaction Score]]&gt;=7)</f>
        <v>0</v>
      </c>
      <c r="T4606" t="str">
        <f>IF(LEFT(Table1[[#This Row],[Patient Gender]],1)="F","Female","Male")</f>
        <v>Male</v>
      </c>
    </row>
    <row r="4607" spans="1:20" x14ac:dyDescent="0.3">
      <c r="A4607" t="s">
        <v>4711</v>
      </c>
      <c r="B4607" s="1">
        <v>45073.463888888888</v>
      </c>
      <c r="C4607" t="s">
        <v>9</v>
      </c>
      <c r="D4607">
        <v>24</v>
      </c>
      <c r="E4607" t="s">
        <v>10</v>
      </c>
      <c r="F4607" t="s">
        <v>15</v>
      </c>
      <c r="G4607" t="b">
        <v>0</v>
      </c>
      <c r="I4607">
        <v>27</v>
      </c>
      <c r="J4607" t="b">
        <v>0</v>
      </c>
      <c r="K4607">
        <f>YEAR(Table1[[#This Row],[Patient Admission Date]])</f>
        <v>2023</v>
      </c>
      <c r="L4607" t="str">
        <f>TEXT(Table1[[#This Row],[Patient Admission Date]],"mmm")</f>
        <v>May</v>
      </c>
      <c r="M4607" t="str">
        <f>TEXT(Table1[[#This Row],[Patient Admission Date]],"ddd")</f>
        <v>Sat</v>
      </c>
      <c r="N4607" t="str">
        <f>TEXT(INT(HOUR(Table1[[#This Row],[Patient Admission Date]])/3)*3,"00")&amp;"-"&amp;TEXT(INT(HOUR(Table1[[#This Row],[Patient Admission Date]])/3)*3+3,"00")</f>
        <v>09-12</v>
      </c>
      <c r="O4607" t="str" cm="1">
        <f t="array" ref="O4607">_xlfn.IFS(Table1[[#This Row],[Patient Age]]&lt;=14,"0-14",Table1[[#This Row],[Patient Age]]&lt;=29,"15-29",Table1[[#This Row],[Patient Age]]&lt;=44,"30-44",Table1[[#This Row],[Patient Age]]&lt;=59,"45-59",Table1[[#This Row],[Patient Age]]&lt;=74,"60-74",TRUE,"75+")</f>
        <v>15-29</v>
      </c>
      <c r="P4607" t="str" cm="1">
        <f t="array" ref="P4607">_xlfn.IFS(Table1[[#This Row],[Patient Waittime]]&lt;=15,"0-15",Table1[[#This Row],[Patient Waittime]]&lt;=30,"16-30",Table1[[#This Row],[Patient Waittime]]&lt;=45,"31-45",Table1[[#This Row],[Patient Waittime]]&lt;=60,"46-60",TRUE,"60+")</f>
        <v>16-30</v>
      </c>
      <c r="Q4607">
        <f>--(Table1[[#This Row],[Patient Waittime]]&lt;=30)</f>
        <v>1</v>
      </c>
      <c r="R4607">
        <f>--Table1[[#This Row],[Patient Admission Flag]]</f>
        <v>0</v>
      </c>
      <c r="S4607">
        <f>--AND(Table1[[#This Row],[WithinTarget]]=1,Table1[[#This Row],[Patient Satisfaction Score]]&gt;=7)</f>
        <v>0</v>
      </c>
      <c r="T4607" t="str">
        <f>IF(LEFT(Table1[[#This Row],[Patient Gender]],1)="F","Female","Male")</f>
        <v>Male</v>
      </c>
    </row>
    <row r="4608" spans="1:20" x14ac:dyDescent="0.3">
      <c r="A4608" t="s">
        <v>4712</v>
      </c>
      <c r="B4608" s="1">
        <v>45548.754861111112</v>
      </c>
      <c r="C4608" t="s">
        <v>9</v>
      </c>
      <c r="D4608">
        <v>41</v>
      </c>
      <c r="E4608" t="s">
        <v>10</v>
      </c>
      <c r="F4608" t="s">
        <v>15</v>
      </c>
      <c r="G4608" t="b">
        <v>0</v>
      </c>
      <c r="I4608">
        <v>27</v>
      </c>
      <c r="J4608" t="b">
        <v>0</v>
      </c>
      <c r="K4608">
        <f>YEAR(Table1[[#This Row],[Patient Admission Date]])</f>
        <v>2024</v>
      </c>
      <c r="L4608" t="str">
        <f>TEXT(Table1[[#This Row],[Patient Admission Date]],"mmm")</f>
        <v>Sep</v>
      </c>
      <c r="M4608" t="str">
        <f>TEXT(Table1[[#This Row],[Patient Admission Date]],"ddd")</f>
        <v>Fri</v>
      </c>
      <c r="N4608" t="str">
        <f>TEXT(INT(HOUR(Table1[[#This Row],[Patient Admission Date]])/3)*3,"00")&amp;"-"&amp;TEXT(INT(HOUR(Table1[[#This Row],[Patient Admission Date]])/3)*3+3,"00")</f>
        <v>18-21</v>
      </c>
      <c r="O4608" t="str" cm="1">
        <f t="array" ref="O4608">_xlfn.IFS(Table1[[#This Row],[Patient Age]]&lt;=14,"0-14",Table1[[#This Row],[Patient Age]]&lt;=29,"15-29",Table1[[#This Row],[Patient Age]]&lt;=44,"30-44",Table1[[#This Row],[Patient Age]]&lt;=59,"45-59",Table1[[#This Row],[Patient Age]]&lt;=74,"60-74",TRUE,"75+")</f>
        <v>30-44</v>
      </c>
      <c r="P4608" t="str" cm="1">
        <f t="array" ref="P4608">_xlfn.IFS(Table1[[#This Row],[Patient Waittime]]&lt;=15,"0-15",Table1[[#This Row],[Patient Waittime]]&lt;=30,"16-30",Table1[[#This Row],[Patient Waittime]]&lt;=45,"31-45",Table1[[#This Row],[Patient Waittime]]&lt;=60,"46-60",TRUE,"60+")</f>
        <v>16-30</v>
      </c>
      <c r="Q4608">
        <f>--(Table1[[#This Row],[Patient Waittime]]&lt;=30)</f>
        <v>1</v>
      </c>
      <c r="R4608">
        <f>--Table1[[#This Row],[Patient Admission Flag]]</f>
        <v>0</v>
      </c>
      <c r="S4608">
        <f>--AND(Table1[[#This Row],[WithinTarget]]=1,Table1[[#This Row],[Patient Satisfaction Score]]&gt;=7)</f>
        <v>0</v>
      </c>
      <c r="T4608" t="str">
        <f>IF(LEFT(Table1[[#This Row],[Patient Gender]],1)="F","Female","Male")</f>
        <v>Male</v>
      </c>
    </row>
    <row r="4609" spans="1:20" x14ac:dyDescent="0.3">
      <c r="A4609" t="s">
        <v>4713</v>
      </c>
      <c r="B4609" s="1">
        <v>45124.640972222223</v>
      </c>
      <c r="C4609" t="s">
        <v>9</v>
      </c>
      <c r="D4609">
        <v>63</v>
      </c>
      <c r="E4609" t="s">
        <v>10</v>
      </c>
      <c r="F4609" t="s">
        <v>15</v>
      </c>
      <c r="G4609" t="b">
        <v>0</v>
      </c>
      <c r="I4609">
        <v>31</v>
      </c>
      <c r="J4609" t="b">
        <v>0</v>
      </c>
      <c r="K4609">
        <f>YEAR(Table1[[#This Row],[Patient Admission Date]])</f>
        <v>2023</v>
      </c>
      <c r="L4609" t="str">
        <f>TEXT(Table1[[#This Row],[Patient Admission Date]],"mmm")</f>
        <v>Jul</v>
      </c>
      <c r="M4609" t="str">
        <f>TEXT(Table1[[#This Row],[Patient Admission Date]],"ddd")</f>
        <v>Mon</v>
      </c>
      <c r="N4609" t="str">
        <f>TEXT(INT(HOUR(Table1[[#This Row],[Patient Admission Date]])/3)*3,"00")&amp;"-"&amp;TEXT(INT(HOUR(Table1[[#This Row],[Patient Admission Date]])/3)*3+3,"00")</f>
        <v>15-18</v>
      </c>
      <c r="O4609" t="str" cm="1">
        <f t="array" ref="O4609">_xlfn.IFS(Table1[[#This Row],[Patient Age]]&lt;=14,"0-14",Table1[[#This Row],[Patient Age]]&lt;=29,"15-29",Table1[[#This Row],[Patient Age]]&lt;=44,"30-44",Table1[[#This Row],[Patient Age]]&lt;=59,"45-59",Table1[[#This Row],[Patient Age]]&lt;=74,"60-74",TRUE,"75+")</f>
        <v>60-74</v>
      </c>
      <c r="P4609" t="str" cm="1">
        <f t="array" ref="P4609">_xlfn.IFS(Table1[[#This Row],[Patient Waittime]]&lt;=15,"0-15",Table1[[#This Row],[Patient Waittime]]&lt;=30,"16-30",Table1[[#This Row],[Patient Waittime]]&lt;=45,"31-45",Table1[[#This Row],[Patient Waittime]]&lt;=60,"46-60",TRUE,"60+")</f>
        <v>31-45</v>
      </c>
      <c r="Q4609">
        <f>--(Table1[[#This Row],[Patient Waittime]]&lt;=30)</f>
        <v>0</v>
      </c>
      <c r="R4609">
        <f>--Table1[[#This Row],[Patient Admission Flag]]</f>
        <v>0</v>
      </c>
      <c r="S4609">
        <f>--AND(Table1[[#This Row],[WithinTarget]]=1,Table1[[#This Row],[Patient Satisfaction Score]]&gt;=7)</f>
        <v>0</v>
      </c>
      <c r="T4609" t="str">
        <f>IF(LEFT(Table1[[#This Row],[Patient Gender]],1)="F","Female","Male")</f>
        <v>Male</v>
      </c>
    </row>
    <row r="4610" spans="1:20" x14ac:dyDescent="0.3">
      <c r="A4610" t="s">
        <v>4714</v>
      </c>
      <c r="B4610" s="1">
        <v>45038.945833333331</v>
      </c>
      <c r="C4610" t="s">
        <v>9</v>
      </c>
      <c r="D4610">
        <v>74</v>
      </c>
      <c r="E4610" t="s">
        <v>10</v>
      </c>
      <c r="F4610" t="s">
        <v>15</v>
      </c>
      <c r="G4610" t="b">
        <v>0</v>
      </c>
      <c r="I4610">
        <v>58</v>
      </c>
      <c r="J4610" t="b">
        <v>0</v>
      </c>
      <c r="K4610">
        <f>YEAR(Table1[[#This Row],[Patient Admission Date]])</f>
        <v>2023</v>
      </c>
      <c r="L4610" t="str">
        <f>TEXT(Table1[[#This Row],[Patient Admission Date]],"mmm")</f>
        <v>Apr</v>
      </c>
      <c r="M4610" t="str">
        <f>TEXT(Table1[[#This Row],[Patient Admission Date]],"ddd")</f>
        <v>Sat</v>
      </c>
      <c r="N4610" t="str">
        <f>TEXT(INT(HOUR(Table1[[#This Row],[Patient Admission Date]])/3)*3,"00")&amp;"-"&amp;TEXT(INT(HOUR(Table1[[#This Row],[Patient Admission Date]])/3)*3+3,"00")</f>
        <v>21-24</v>
      </c>
      <c r="O4610" t="str" cm="1">
        <f t="array" ref="O4610">_xlfn.IFS(Table1[[#This Row],[Patient Age]]&lt;=14,"0-14",Table1[[#This Row],[Patient Age]]&lt;=29,"15-29",Table1[[#This Row],[Patient Age]]&lt;=44,"30-44",Table1[[#This Row],[Patient Age]]&lt;=59,"45-59",Table1[[#This Row],[Patient Age]]&lt;=74,"60-74",TRUE,"75+")</f>
        <v>60-74</v>
      </c>
      <c r="P4610" t="str" cm="1">
        <f t="array" ref="P4610">_xlfn.IFS(Table1[[#This Row],[Patient Waittime]]&lt;=15,"0-15",Table1[[#This Row],[Patient Waittime]]&lt;=30,"16-30",Table1[[#This Row],[Patient Waittime]]&lt;=45,"31-45",Table1[[#This Row],[Patient Waittime]]&lt;=60,"46-60",TRUE,"60+")</f>
        <v>46-60</v>
      </c>
      <c r="Q4610">
        <f>--(Table1[[#This Row],[Patient Waittime]]&lt;=30)</f>
        <v>0</v>
      </c>
      <c r="R4610">
        <f>--Table1[[#This Row],[Patient Admission Flag]]</f>
        <v>0</v>
      </c>
      <c r="S4610">
        <f>--AND(Table1[[#This Row],[WithinTarget]]=1,Table1[[#This Row],[Patient Satisfaction Score]]&gt;=7)</f>
        <v>0</v>
      </c>
      <c r="T4610" t="str">
        <f>IF(LEFT(Table1[[#This Row],[Patient Gender]],1)="F","Female","Male")</f>
        <v>Male</v>
      </c>
    </row>
    <row r="4611" spans="1:20" x14ac:dyDescent="0.3">
      <c r="A4611" t="s">
        <v>4715</v>
      </c>
      <c r="B4611" s="1">
        <v>45573.191666666666</v>
      </c>
      <c r="C4611" t="s">
        <v>9</v>
      </c>
      <c r="D4611">
        <v>32</v>
      </c>
      <c r="E4611" t="s">
        <v>10</v>
      </c>
      <c r="F4611" t="s">
        <v>15</v>
      </c>
      <c r="G4611" t="b">
        <v>0</v>
      </c>
      <c r="I4611">
        <v>20</v>
      </c>
      <c r="J4611" t="b">
        <v>0</v>
      </c>
      <c r="K4611">
        <f>YEAR(Table1[[#This Row],[Patient Admission Date]])</f>
        <v>2024</v>
      </c>
      <c r="L4611" t="str">
        <f>TEXT(Table1[[#This Row],[Patient Admission Date]],"mmm")</f>
        <v>Oct</v>
      </c>
      <c r="M4611" t="str">
        <f>TEXT(Table1[[#This Row],[Patient Admission Date]],"ddd")</f>
        <v>Tue</v>
      </c>
      <c r="N4611" t="str">
        <f>TEXT(INT(HOUR(Table1[[#This Row],[Patient Admission Date]])/3)*3,"00")&amp;"-"&amp;TEXT(INT(HOUR(Table1[[#This Row],[Patient Admission Date]])/3)*3+3,"00")</f>
        <v>03-06</v>
      </c>
      <c r="O4611" t="str" cm="1">
        <f t="array" ref="O4611">_xlfn.IFS(Table1[[#This Row],[Patient Age]]&lt;=14,"0-14",Table1[[#This Row],[Patient Age]]&lt;=29,"15-29",Table1[[#This Row],[Patient Age]]&lt;=44,"30-44",Table1[[#This Row],[Patient Age]]&lt;=59,"45-59",Table1[[#This Row],[Patient Age]]&lt;=74,"60-74",TRUE,"75+")</f>
        <v>30-44</v>
      </c>
      <c r="P4611" t="str" cm="1">
        <f t="array" ref="P4611">_xlfn.IFS(Table1[[#This Row],[Patient Waittime]]&lt;=15,"0-15",Table1[[#This Row],[Patient Waittime]]&lt;=30,"16-30",Table1[[#This Row],[Patient Waittime]]&lt;=45,"31-45",Table1[[#This Row],[Patient Waittime]]&lt;=60,"46-60",TRUE,"60+")</f>
        <v>16-30</v>
      </c>
      <c r="Q4611">
        <f>--(Table1[[#This Row],[Patient Waittime]]&lt;=30)</f>
        <v>1</v>
      </c>
      <c r="R4611">
        <f>--Table1[[#This Row],[Patient Admission Flag]]</f>
        <v>0</v>
      </c>
      <c r="S4611">
        <f>--AND(Table1[[#This Row],[WithinTarget]]=1,Table1[[#This Row],[Patient Satisfaction Score]]&gt;=7)</f>
        <v>0</v>
      </c>
      <c r="T4611" t="str">
        <f>IF(LEFT(Table1[[#This Row],[Patient Gender]],1)="F","Female","Male")</f>
        <v>Male</v>
      </c>
    </row>
    <row r="4612" spans="1:20" x14ac:dyDescent="0.3">
      <c r="A4612" t="s">
        <v>4716</v>
      </c>
      <c r="B4612" s="1">
        <v>45223.969444444447</v>
      </c>
      <c r="C4612" t="s">
        <v>9</v>
      </c>
      <c r="D4612">
        <v>77</v>
      </c>
      <c r="E4612" t="s">
        <v>10</v>
      </c>
      <c r="F4612" t="s">
        <v>15</v>
      </c>
      <c r="G4612" t="b">
        <v>0</v>
      </c>
      <c r="I4612">
        <v>21</v>
      </c>
      <c r="J4612" t="b">
        <v>0</v>
      </c>
      <c r="K4612">
        <f>YEAR(Table1[[#This Row],[Patient Admission Date]])</f>
        <v>2023</v>
      </c>
      <c r="L4612" t="str">
        <f>TEXT(Table1[[#This Row],[Patient Admission Date]],"mmm")</f>
        <v>Oct</v>
      </c>
      <c r="M4612" t="str">
        <f>TEXT(Table1[[#This Row],[Patient Admission Date]],"ddd")</f>
        <v>Tue</v>
      </c>
      <c r="N4612" t="str">
        <f>TEXT(INT(HOUR(Table1[[#This Row],[Patient Admission Date]])/3)*3,"00")&amp;"-"&amp;TEXT(INT(HOUR(Table1[[#This Row],[Patient Admission Date]])/3)*3+3,"00")</f>
        <v>21-24</v>
      </c>
      <c r="O4612" t="str" cm="1">
        <f t="array" ref="O4612">_xlfn.IFS(Table1[[#This Row],[Patient Age]]&lt;=14,"0-14",Table1[[#This Row],[Patient Age]]&lt;=29,"15-29",Table1[[#This Row],[Patient Age]]&lt;=44,"30-44",Table1[[#This Row],[Patient Age]]&lt;=59,"45-59",Table1[[#This Row],[Patient Age]]&lt;=74,"60-74",TRUE,"75+")</f>
        <v>75+</v>
      </c>
      <c r="P4612" t="str" cm="1">
        <f t="array" ref="P4612">_xlfn.IFS(Table1[[#This Row],[Patient Waittime]]&lt;=15,"0-15",Table1[[#This Row],[Patient Waittime]]&lt;=30,"16-30",Table1[[#This Row],[Patient Waittime]]&lt;=45,"31-45",Table1[[#This Row],[Patient Waittime]]&lt;=60,"46-60",TRUE,"60+")</f>
        <v>16-30</v>
      </c>
      <c r="Q4612">
        <f>--(Table1[[#This Row],[Patient Waittime]]&lt;=30)</f>
        <v>1</v>
      </c>
      <c r="R4612">
        <f>--Table1[[#This Row],[Patient Admission Flag]]</f>
        <v>0</v>
      </c>
      <c r="S4612">
        <f>--AND(Table1[[#This Row],[WithinTarget]]=1,Table1[[#This Row],[Patient Satisfaction Score]]&gt;=7)</f>
        <v>0</v>
      </c>
      <c r="T4612" t="str">
        <f>IF(LEFT(Table1[[#This Row],[Patient Gender]],1)="F","Female","Male")</f>
        <v>Male</v>
      </c>
    </row>
    <row r="4613" spans="1:20" x14ac:dyDescent="0.3">
      <c r="A4613" t="s">
        <v>4717</v>
      </c>
      <c r="B4613" s="1">
        <v>45283.335416666669</v>
      </c>
      <c r="C4613" t="s">
        <v>9</v>
      </c>
      <c r="D4613">
        <v>66</v>
      </c>
      <c r="E4613" t="s">
        <v>10</v>
      </c>
      <c r="F4613" t="s">
        <v>15</v>
      </c>
      <c r="G4613" t="b">
        <v>0</v>
      </c>
      <c r="I4613">
        <v>23</v>
      </c>
      <c r="J4613" t="b">
        <v>0</v>
      </c>
      <c r="K4613">
        <f>YEAR(Table1[[#This Row],[Patient Admission Date]])</f>
        <v>2023</v>
      </c>
      <c r="L4613" t="str">
        <f>TEXT(Table1[[#This Row],[Patient Admission Date]],"mmm")</f>
        <v>Dec</v>
      </c>
      <c r="M4613" t="str">
        <f>TEXT(Table1[[#This Row],[Patient Admission Date]],"ddd")</f>
        <v>Sat</v>
      </c>
      <c r="N4613" t="str">
        <f>TEXT(INT(HOUR(Table1[[#This Row],[Patient Admission Date]])/3)*3,"00")&amp;"-"&amp;TEXT(INT(HOUR(Table1[[#This Row],[Patient Admission Date]])/3)*3+3,"00")</f>
        <v>06-09</v>
      </c>
      <c r="O4613" t="str" cm="1">
        <f t="array" ref="O4613">_xlfn.IFS(Table1[[#This Row],[Patient Age]]&lt;=14,"0-14",Table1[[#This Row],[Patient Age]]&lt;=29,"15-29",Table1[[#This Row],[Patient Age]]&lt;=44,"30-44",Table1[[#This Row],[Patient Age]]&lt;=59,"45-59",Table1[[#This Row],[Patient Age]]&lt;=74,"60-74",TRUE,"75+")</f>
        <v>60-74</v>
      </c>
      <c r="P4613" t="str" cm="1">
        <f t="array" ref="P4613">_xlfn.IFS(Table1[[#This Row],[Patient Waittime]]&lt;=15,"0-15",Table1[[#This Row],[Patient Waittime]]&lt;=30,"16-30",Table1[[#This Row],[Patient Waittime]]&lt;=45,"31-45",Table1[[#This Row],[Patient Waittime]]&lt;=60,"46-60",TRUE,"60+")</f>
        <v>16-30</v>
      </c>
      <c r="Q4613">
        <f>--(Table1[[#This Row],[Patient Waittime]]&lt;=30)</f>
        <v>1</v>
      </c>
      <c r="R4613">
        <f>--Table1[[#This Row],[Patient Admission Flag]]</f>
        <v>0</v>
      </c>
      <c r="S4613">
        <f>--AND(Table1[[#This Row],[WithinTarget]]=1,Table1[[#This Row],[Patient Satisfaction Score]]&gt;=7)</f>
        <v>0</v>
      </c>
      <c r="T4613" t="str">
        <f>IF(LEFT(Table1[[#This Row],[Patient Gender]],1)="F","Female","Male")</f>
        <v>Male</v>
      </c>
    </row>
    <row r="4614" spans="1:20" x14ac:dyDescent="0.3">
      <c r="A4614" t="s">
        <v>4718</v>
      </c>
      <c r="B4614" s="1">
        <v>45033.951388888891</v>
      </c>
      <c r="C4614" t="s">
        <v>9</v>
      </c>
      <c r="D4614">
        <v>18</v>
      </c>
      <c r="E4614" t="s">
        <v>10</v>
      </c>
      <c r="F4614" t="s">
        <v>15</v>
      </c>
      <c r="G4614" t="b">
        <v>0</v>
      </c>
      <c r="I4614">
        <v>48</v>
      </c>
      <c r="J4614" t="b">
        <v>0</v>
      </c>
      <c r="K4614">
        <f>YEAR(Table1[[#This Row],[Patient Admission Date]])</f>
        <v>2023</v>
      </c>
      <c r="L4614" t="str">
        <f>TEXT(Table1[[#This Row],[Patient Admission Date]],"mmm")</f>
        <v>Apr</v>
      </c>
      <c r="M4614" t="str">
        <f>TEXT(Table1[[#This Row],[Patient Admission Date]],"ddd")</f>
        <v>Mon</v>
      </c>
      <c r="N4614" t="str">
        <f>TEXT(INT(HOUR(Table1[[#This Row],[Patient Admission Date]])/3)*3,"00")&amp;"-"&amp;TEXT(INT(HOUR(Table1[[#This Row],[Patient Admission Date]])/3)*3+3,"00")</f>
        <v>21-24</v>
      </c>
      <c r="O4614" t="str" cm="1">
        <f t="array" ref="O4614">_xlfn.IFS(Table1[[#This Row],[Patient Age]]&lt;=14,"0-14",Table1[[#This Row],[Patient Age]]&lt;=29,"15-29",Table1[[#This Row],[Patient Age]]&lt;=44,"30-44",Table1[[#This Row],[Patient Age]]&lt;=59,"45-59",Table1[[#This Row],[Patient Age]]&lt;=74,"60-74",TRUE,"75+")</f>
        <v>15-29</v>
      </c>
      <c r="P4614" t="str" cm="1">
        <f t="array" ref="P4614">_xlfn.IFS(Table1[[#This Row],[Patient Waittime]]&lt;=15,"0-15",Table1[[#This Row],[Patient Waittime]]&lt;=30,"16-30",Table1[[#This Row],[Patient Waittime]]&lt;=45,"31-45",Table1[[#This Row],[Patient Waittime]]&lt;=60,"46-60",TRUE,"60+")</f>
        <v>46-60</v>
      </c>
      <c r="Q4614">
        <f>--(Table1[[#This Row],[Patient Waittime]]&lt;=30)</f>
        <v>0</v>
      </c>
      <c r="R4614">
        <f>--Table1[[#This Row],[Patient Admission Flag]]</f>
        <v>0</v>
      </c>
      <c r="S4614">
        <f>--AND(Table1[[#This Row],[WithinTarget]]=1,Table1[[#This Row],[Patient Satisfaction Score]]&gt;=7)</f>
        <v>0</v>
      </c>
      <c r="T4614" t="str">
        <f>IF(LEFT(Table1[[#This Row],[Patient Gender]],1)="F","Female","Male")</f>
        <v>Male</v>
      </c>
    </row>
    <row r="4615" spans="1:20" x14ac:dyDescent="0.3">
      <c r="A4615" t="s">
        <v>4719</v>
      </c>
      <c r="B4615" s="1">
        <v>45088.633333333331</v>
      </c>
      <c r="C4615" t="s">
        <v>9</v>
      </c>
      <c r="D4615">
        <v>74</v>
      </c>
      <c r="E4615" t="s">
        <v>10</v>
      </c>
      <c r="F4615" t="s">
        <v>15</v>
      </c>
      <c r="G4615" t="b">
        <v>0</v>
      </c>
      <c r="I4615">
        <v>57</v>
      </c>
      <c r="J4615" t="b">
        <v>0</v>
      </c>
      <c r="K4615">
        <f>YEAR(Table1[[#This Row],[Patient Admission Date]])</f>
        <v>2023</v>
      </c>
      <c r="L4615" t="str">
        <f>TEXT(Table1[[#This Row],[Patient Admission Date]],"mmm")</f>
        <v>Jun</v>
      </c>
      <c r="M4615" t="str">
        <f>TEXT(Table1[[#This Row],[Patient Admission Date]],"ddd")</f>
        <v>Sun</v>
      </c>
      <c r="N4615" t="str">
        <f>TEXT(INT(HOUR(Table1[[#This Row],[Patient Admission Date]])/3)*3,"00")&amp;"-"&amp;TEXT(INT(HOUR(Table1[[#This Row],[Patient Admission Date]])/3)*3+3,"00")</f>
        <v>15-18</v>
      </c>
      <c r="O4615" t="str" cm="1">
        <f t="array" ref="O4615">_xlfn.IFS(Table1[[#This Row],[Patient Age]]&lt;=14,"0-14",Table1[[#This Row],[Patient Age]]&lt;=29,"15-29",Table1[[#This Row],[Patient Age]]&lt;=44,"30-44",Table1[[#This Row],[Patient Age]]&lt;=59,"45-59",Table1[[#This Row],[Patient Age]]&lt;=74,"60-74",TRUE,"75+")</f>
        <v>60-74</v>
      </c>
      <c r="P4615" t="str" cm="1">
        <f t="array" ref="P4615">_xlfn.IFS(Table1[[#This Row],[Patient Waittime]]&lt;=15,"0-15",Table1[[#This Row],[Patient Waittime]]&lt;=30,"16-30",Table1[[#This Row],[Patient Waittime]]&lt;=45,"31-45",Table1[[#This Row],[Patient Waittime]]&lt;=60,"46-60",TRUE,"60+")</f>
        <v>46-60</v>
      </c>
      <c r="Q4615">
        <f>--(Table1[[#This Row],[Patient Waittime]]&lt;=30)</f>
        <v>0</v>
      </c>
      <c r="R4615">
        <f>--Table1[[#This Row],[Patient Admission Flag]]</f>
        <v>0</v>
      </c>
      <c r="S4615">
        <f>--AND(Table1[[#This Row],[WithinTarget]]=1,Table1[[#This Row],[Patient Satisfaction Score]]&gt;=7)</f>
        <v>0</v>
      </c>
      <c r="T4615" t="str">
        <f>IF(LEFT(Table1[[#This Row],[Patient Gender]],1)="F","Female","Male")</f>
        <v>Male</v>
      </c>
    </row>
    <row r="4616" spans="1:20" x14ac:dyDescent="0.3">
      <c r="A4616" t="s">
        <v>4720</v>
      </c>
      <c r="B4616" s="1">
        <v>45489.43472222222</v>
      </c>
      <c r="C4616" t="s">
        <v>9</v>
      </c>
      <c r="D4616">
        <v>1</v>
      </c>
      <c r="E4616" t="s">
        <v>10</v>
      </c>
      <c r="F4616" t="s">
        <v>15</v>
      </c>
      <c r="G4616" t="b">
        <v>0</v>
      </c>
      <c r="I4616">
        <v>58</v>
      </c>
      <c r="J4616" t="b">
        <v>0</v>
      </c>
      <c r="K4616">
        <f>YEAR(Table1[[#This Row],[Patient Admission Date]])</f>
        <v>2024</v>
      </c>
      <c r="L4616" t="str">
        <f>TEXT(Table1[[#This Row],[Patient Admission Date]],"mmm")</f>
        <v>Jul</v>
      </c>
      <c r="M4616" t="str">
        <f>TEXT(Table1[[#This Row],[Patient Admission Date]],"ddd")</f>
        <v>Tue</v>
      </c>
      <c r="N4616" t="str">
        <f>TEXT(INT(HOUR(Table1[[#This Row],[Patient Admission Date]])/3)*3,"00")&amp;"-"&amp;TEXT(INT(HOUR(Table1[[#This Row],[Patient Admission Date]])/3)*3+3,"00")</f>
        <v>09-12</v>
      </c>
      <c r="O4616" t="str" cm="1">
        <f t="array" ref="O4616">_xlfn.IFS(Table1[[#This Row],[Patient Age]]&lt;=14,"0-14",Table1[[#This Row],[Patient Age]]&lt;=29,"15-29",Table1[[#This Row],[Patient Age]]&lt;=44,"30-44",Table1[[#This Row],[Patient Age]]&lt;=59,"45-59",Table1[[#This Row],[Patient Age]]&lt;=74,"60-74",TRUE,"75+")</f>
        <v>0-14</v>
      </c>
      <c r="P4616" t="str" cm="1">
        <f t="array" ref="P4616">_xlfn.IFS(Table1[[#This Row],[Patient Waittime]]&lt;=15,"0-15",Table1[[#This Row],[Patient Waittime]]&lt;=30,"16-30",Table1[[#This Row],[Patient Waittime]]&lt;=45,"31-45",Table1[[#This Row],[Patient Waittime]]&lt;=60,"46-60",TRUE,"60+")</f>
        <v>46-60</v>
      </c>
      <c r="Q4616">
        <f>--(Table1[[#This Row],[Patient Waittime]]&lt;=30)</f>
        <v>0</v>
      </c>
      <c r="R4616">
        <f>--Table1[[#This Row],[Patient Admission Flag]]</f>
        <v>0</v>
      </c>
      <c r="S4616">
        <f>--AND(Table1[[#This Row],[WithinTarget]]=1,Table1[[#This Row],[Patient Satisfaction Score]]&gt;=7)</f>
        <v>0</v>
      </c>
      <c r="T4616" t="str">
        <f>IF(LEFT(Table1[[#This Row],[Patient Gender]],1)="F","Female","Male")</f>
        <v>Male</v>
      </c>
    </row>
    <row r="4617" spans="1:20" x14ac:dyDescent="0.3">
      <c r="A4617" t="s">
        <v>4721</v>
      </c>
      <c r="B4617" s="1">
        <v>45161.972916666666</v>
      </c>
      <c r="C4617" t="s">
        <v>9</v>
      </c>
      <c r="D4617">
        <v>32</v>
      </c>
      <c r="E4617" t="s">
        <v>10</v>
      </c>
      <c r="F4617" t="s">
        <v>15</v>
      </c>
      <c r="G4617" t="b">
        <v>0</v>
      </c>
      <c r="H4617">
        <v>0</v>
      </c>
      <c r="I4617">
        <v>33</v>
      </c>
      <c r="J4617" t="b">
        <v>0</v>
      </c>
      <c r="K4617">
        <f>YEAR(Table1[[#This Row],[Patient Admission Date]])</f>
        <v>2023</v>
      </c>
      <c r="L4617" t="str">
        <f>TEXT(Table1[[#This Row],[Patient Admission Date]],"mmm")</f>
        <v>Aug</v>
      </c>
      <c r="M4617" t="str">
        <f>TEXT(Table1[[#This Row],[Patient Admission Date]],"ddd")</f>
        <v>Wed</v>
      </c>
      <c r="N4617" t="str">
        <f>TEXT(INT(HOUR(Table1[[#This Row],[Patient Admission Date]])/3)*3,"00")&amp;"-"&amp;TEXT(INT(HOUR(Table1[[#This Row],[Patient Admission Date]])/3)*3+3,"00")</f>
        <v>21-24</v>
      </c>
      <c r="O4617" t="str" cm="1">
        <f t="array" ref="O4617">_xlfn.IFS(Table1[[#This Row],[Patient Age]]&lt;=14,"0-14",Table1[[#This Row],[Patient Age]]&lt;=29,"15-29",Table1[[#This Row],[Patient Age]]&lt;=44,"30-44",Table1[[#This Row],[Patient Age]]&lt;=59,"45-59",Table1[[#This Row],[Patient Age]]&lt;=74,"60-74",TRUE,"75+")</f>
        <v>30-44</v>
      </c>
      <c r="P4617" t="str" cm="1">
        <f t="array" ref="P4617">_xlfn.IFS(Table1[[#This Row],[Patient Waittime]]&lt;=15,"0-15",Table1[[#This Row],[Patient Waittime]]&lt;=30,"16-30",Table1[[#This Row],[Patient Waittime]]&lt;=45,"31-45",Table1[[#This Row],[Patient Waittime]]&lt;=60,"46-60",TRUE,"60+")</f>
        <v>31-45</v>
      </c>
      <c r="Q4617">
        <f>--(Table1[[#This Row],[Patient Waittime]]&lt;=30)</f>
        <v>0</v>
      </c>
      <c r="R4617">
        <f>--Table1[[#This Row],[Patient Admission Flag]]</f>
        <v>0</v>
      </c>
      <c r="S4617">
        <f>--AND(Table1[[#This Row],[WithinTarget]]=1,Table1[[#This Row],[Patient Satisfaction Score]]&gt;=7)</f>
        <v>0</v>
      </c>
      <c r="T4617" t="str">
        <f>IF(LEFT(Table1[[#This Row],[Patient Gender]],1)="F","Female","Male")</f>
        <v>Male</v>
      </c>
    </row>
    <row r="4618" spans="1:20" x14ac:dyDescent="0.3">
      <c r="A4618" t="s">
        <v>4722</v>
      </c>
      <c r="B4618" s="1">
        <v>45293.843055555553</v>
      </c>
      <c r="C4618" t="s">
        <v>9</v>
      </c>
      <c r="D4618">
        <v>43</v>
      </c>
      <c r="E4618" t="s">
        <v>10</v>
      </c>
      <c r="F4618" t="s">
        <v>15</v>
      </c>
      <c r="G4618" t="b">
        <v>0</v>
      </c>
      <c r="H4618">
        <v>0</v>
      </c>
      <c r="I4618">
        <v>41</v>
      </c>
      <c r="J4618" t="b">
        <v>0</v>
      </c>
      <c r="K4618">
        <f>YEAR(Table1[[#This Row],[Patient Admission Date]])</f>
        <v>2024</v>
      </c>
      <c r="L4618" t="str">
        <f>TEXT(Table1[[#This Row],[Patient Admission Date]],"mmm")</f>
        <v>Jan</v>
      </c>
      <c r="M4618" t="str">
        <f>TEXT(Table1[[#This Row],[Patient Admission Date]],"ddd")</f>
        <v>Tue</v>
      </c>
      <c r="N4618" t="str">
        <f>TEXT(INT(HOUR(Table1[[#This Row],[Patient Admission Date]])/3)*3,"00")&amp;"-"&amp;TEXT(INT(HOUR(Table1[[#This Row],[Patient Admission Date]])/3)*3+3,"00")</f>
        <v>18-21</v>
      </c>
      <c r="O4618" t="str" cm="1">
        <f t="array" ref="O4618">_xlfn.IFS(Table1[[#This Row],[Patient Age]]&lt;=14,"0-14",Table1[[#This Row],[Patient Age]]&lt;=29,"15-29",Table1[[#This Row],[Patient Age]]&lt;=44,"30-44",Table1[[#This Row],[Patient Age]]&lt;=59,"45-59",Table1[[#This Row],[Patient Age]]&lt;=74,"60-74",TRUE,"75+")</f>
        <v>30-44</v>
      </c>
      <c r="P4618" t="str" cm="1">
        <f t="array" ref="P4618">_xlfn.IFS(Table1[[#This Row],[Patient Waittime]]&lt;=15,"0-15",Table1[[#This Row],[Patient Waittime]]&lt;=30,"16-30",Table1[[#This Row],[Patient Waittime]]&lt;=45,"31-45",Table1[[#This Row],[Patient Waittime]]&lt;=60,"46-60",TRUE,"60+")</f>
        <v>31-45</v>
      </c>
      <c r="Q4618">
        <f>--(Table1[[#This Row],[Patient Waittime]]&lt;=30)</f>
        <v>0</v>
      </c>
      <c r="R4618">
        <f>--Table1[[#This Row],[Patient Admission Flag]]</f>
        <v>0</v>
      </c>
      <c r="S4618">
        <f>--AND(Table1[[#This Row],[WithinTarget]]=1,Table1[[#This Row],[Patient Satisfaction Score]]&gt;=7)</f>
        <v>0</v>
      </c>
      <c r="T4618" t="str">
        <f>IF(LEFT(Table1[[#This Row],[Patient Gender]],1)="F","Female","Male")</f>
        <v>Male</v>
      </c>
    </row>
    <row r="4619" spans="1:20" x14ac:dyDescent="0.3">
      <c r="A4619" t="s">
        <v>4723</v>
      </c>
      <c r="B4619" s="1">
        <v>45017.559027777781</v>
      </c>
      <c r="C4619" t="s">
        <v>9</v>
      </c>
      <c r="D4619">
        <v>31</v>
      </c>
      <c r="E4619" t="s">
        <v>10</v>
      </c>
      <c r="F4619" t="s">
        <v>15</v>
      </c>
      <c r="G4619" t="b">
        <v>0</v>
      </c>
      <c r="H4619">
        <v>0</v>
      </c>
      <c r="I4619">
        <v>56</v>
      </c>
      <c r="J4619" t="b">
        <v>0</v>
      </c>
      <c r="K4619">
        <f>YEAR(Table1[[#This Row],[Patient Admission Date]])</f>
        <v>2023</v>
      </c>
      <c r="L4619" t="str">
        <f>TEXT(Table1[[#This Row],[Patient Admission Date]],"mmm")</f>
        <v>Apr</v>
      </c>
      <c r="M4619" t="str">
        <f>TEXT(Table1[[#This Row],[Patient Admission Date]],"ddd")</f>
        <v>Sat</v>
      </c>
      <c r="N4619" t="str">
        <f>TEXT(INT(HOUR(Table1[[#This Row],[Patient Admission Date]])/3)*3,"00")&amp;"-"&amp;TEXT(INT(HOUR(Table1[[#This Row],[Patient Admission Date]])/3)*3+3,"00")</f>
        <v>12-15</v>
      </c>
      <c r="O4619" t="str" cm="1">
        <f t="array" ref="O4619">_xlfn.IFS(Table1[[#This Row],[Patient Age]]&lt;=14,"0-14",Table1[[#This Row],[Patient Age]]&lt;=29,"15-29",Table1[[#This Row],[Patient Age]]&lt;=44,"30-44",Table1[[#This Row],[Patient Age]]&lt;=59,"45-59",Table1[[#This Row],[Patient Age]]&lt;=74,"60-74",TRUE,"75+")</f>
        <v>30-44</v>
      </c>
      <c r="P4619" t="str" cm="1">
        <f t="array" ref="P4619">_xlfn.IFS(Table1[[#This Row],[Patient Waittime]]&lt;=15,"0-15",Table1[[#This Row],[Patient Waittime]]&lt;=30,"16-30",Table1[[#This Row],[Patient Waittime]]&lt;=45,"31-45",Table1[[#This Row],[Patient Waittime]]&lt;=60,"46-60",TRUE,"60+")</f>
        <v>46-60</v>
      </c>
      <c r="Q4619">
        <f>--(Table1[[#This Row],[Patient Waittime]]&lt;=30)</f>
        <v>0</v>
      </c>
      <c r="R4619">
        <f>--Table1[[#This Row],[Patient Admission Flag]]</f>
        <v>0</v>
      </c>
      <c r="S4619">
        <f>--AND(Table1[[#This Row],[WithinTarget]]=1,Table1[[#This Row],[Patient Satisfaction Score]]&gt;=7)</f>
        <v>0</v>
      </c>
      <c r="T4619" t="str">
        <f>IF(LEFT(Table1[[#This Row],[Patient Gender]],1)="F","Female","Male")</f>
        <v>Male</v>
      </c>
    </row>
    <row r="4620" spans="1:20" x14ac:dyDescent="0.3">
      <c r="A4620" t="s">
        <v>4724</v>
      </c>
      <c r="B4620" s="1">
        <v>45337.919444444444</v>
      </c>
      <c r="C4620" t="s">
        <v>9</v>
      </c>
      <c r="D4620">
        <v>46</v>
      </c>
      <c r="E4620" t="s">
        <v>10</v>
      </c>
      <c r="F4620" t="s">
        <v>15</v>
      </c>
      <c r="G4620" t="b">
        <v>0</v>
      </c>
      <c r="H4620">
        <v>1</v>
      </c>
      <c r="I4620">
        <v>31</v>
      </c>
      <c r="J4620" t="b">
        <v>0</v>
      </c>
      <c r="K4620">
        <f>YEAR(Table1[[#This Row],[Patient Admission Date]])</f>
        <v>2024</v>
      </c>
      <c r="L4620" t="str">
        <f>TEXT(Table1[[#This Row],[Patient Admission Date]],"mmm")</f>
        <v>Feb</v>
      </c>
      <c r="M4620" t="str">
        <f>TEXT(Table1[[#This Row],[Patient Admission Date]],"ddd")</f>
        <v>Thu</v>
      </c>
      <c r="N4620" t="str">
        <f>TEXT(INT(HOUR(Table1[[#This Row],[Patient Admission Date]])/3)*3,"00")&amp;"-"&amp;TEXT(INT(HOUR(Table1[[#This Row],[Patient Admission Date]])/3)*3+3,"00")</f>
        <v>21-24</v>
      </c>
      <c r="O4620" t="str" cm="1">
        <f t="array" ref="O4620">_xlfn.IFS(Table1[[#This Row],[Patient Age]]&lt;=14,"0-14",Table1[[#This Row],[Patient Age]]&lt;=29,"15-29",Table1[[#This Row],[Patient Age]]&lt;=44,"30-44",Table1[[#This Row],[Patient Age]]&lt;=59,"45-59",Table1[[#This Row],[Patient Age]]&lt;=74,"60-74",TRUE,"75+")</f>
        <v>45-59</v>
      </c>
      <c r="P4620" t="str" cm="1">
        <f t="array" ref="P4620">_xlfn.IFS(Table1[[#This Row],[Patient Waittime]]&lt;=15,"0-15",Table1[[#This Row],[Patient Waittime]]&lt;=30,"16-30",Table1[[#This Row],[Patient Waittime]]&lt;=45,"31-45",Table1[[#This Row],[Patient Waittime]]&lt;=60,"46-60",TRUE,"60+")</f>
        <v>31-45</v>
      </c>
      <c r="Q4620">
        <f>--(Table1[[#This Row],[Patient Waittime]]&lt;=30)</f>
        <v>0</v>
      </c>
      <c r="R4620">
        <f>--Table1[[#This Row],[Patient Admission Flag]]</f>
        <v>0</v>
      </c>
      <c r="S4620">
        <f>--AND(Table1[[#This Row],[WithinTarget]]=1,Table1[[#This Row],[Patient Satisfaction Score]]&gt;=7)</f>
        <v>0</v>
      </c>
      <c r="T4620" t="str">
        <f>IF(LEFT(Table1[[#This Row],[Patient Gender]],1)="F","Female","Male")</f>
        <v>Male</v>
      </c>
    </row>
    <row r="4621" spans="1:20" x14ac:dyDescent="0.3">
      <c r="A4621" t="s">
        <v>4725</v>
      </c>
      <c r="B4621" s="1">
        <v>45220.910416666666</v>
      </c>
      <c r="C4621" t="s">
        <v>9</v>
      </c>
      <c r="D4621">
        <v>50</v>
      </c>
      <c r="E4621" t="s">
        <v>10</v>
      </c>
      <c r="F4621" t="s">
        <v>15</v>
      </c>
      <c r="G4621" t="b">
        <v>0</v>
      </c>
      <c r="H4621">
        <v>1</v>
      </c>
      <c r="I4621">
        <v>42</v>
      </c>
      <c r="J4621" t="b">
        <v>0</v>
      </c>
      <c r="K4621">
        <f>YEAR(Table1[[#This Row],[Patient Admission Date]])</f>
        <v>2023</v>
      </c>
      <c r="L4621" t="str">
        <f>TEXT(Table1[[#This Row],[Patient Admission Date]],"mmm")</f>
        <v>Oct</v>
      </c>
      <c r="M4621" t="str">
        <f>TEXT(Table1[[#This Row],[Patient Admission Date]],"ddd")</f>
        <v>Sat</v>
      </c>
      <c r="N4621" t="str">
        <f>TEXT(INT(HOUR(Table1[[#This Row],[Patient Admission Date]])/3)*3,"00")&amp;"-"&amp;TEXT(INT(HOUR(Table1[[#This Row],[Patient Admission Date]])/3)*3+3,"00")</f>
        <v>21-24</v>
      </c>
      <c r="O4621" t="str" cm="1">
        <f t="array" ref="O4621">_xlfn.IFS(Table1[[#This Row],[Patient Age]]&lt;=14,"0-14",Table1[[#This Row],[Patient Age]]&lt;=29,"15-29",Table1[[#This Row],[Patient Age]]&lt;=44,"30-44",Table1[[#This Row],[Patient Age]]&lt;=59,"45-59",Table1[[#This Row],[Patient Age]]&lt;=74,"60-74",TRUE,"75+")</f>
        <v>45-59</v>
      </c>
      <c r="P4621" t="str" cm="1">
        <f t="array" ref="P4621">_xlfn.IFS(Table1[[#This Row],[Patient Waittime]]&lt;=15,"0-15",Table1[[#This Row],[Patient Waittime]]&lt;=30,"16-30",Table1[[#This Row],[Patient Waittime]]&lt;=45,"31-45",Table1[[#This Row],[Patient Waittime]]&lt;=60,"46-60",TRUE,"60+")</f>
        <v>31-45</v>
      </c>
      <c r="Q4621">
        <f>--(Table1[[#This Row],[Patient Waittime]]&lt;=30)</f>
        <v>0</v>
      </c>
      <c r="R4621">
        <f>--Table1[[#This Row],[Patient Admission Flag]]</f>
        <v>0</v>
      </c>
      <c r="S4621">
        <f>--AND(Table1[[#This Row],[WithinTarget]]=1,Table1[[#This Row],[Patient Satisfaction Score]]&gt;=7)</f>
        <v>0</v>
      </c>
      <c r="T4621" t="str">
        <f>IF(LEFT(Table1[[#This Row],[Patient Gender]],1)="F","Female","Male")</f>
        <v>Male</v>
      </c>
    </row>
    <row r="4622" spans="1:20" x14ac:dyDescent="0.3">
      <c r="A4622" t="s">
        <v>4726</v>
      </c>
      <c r="B4622" s="1">
        <v>45414.542361111111</v>
      </c>
      <c r="C4622" t="s">
        <v>9</v>
      </c>
      <c r="D4622">
        <v>55</v>
      </c>
      <c r="E4622" t="s">
        <v>10</v>
      </c>
      <c r="F4622" t="s">
        <v>15</v>
      </c>
      <c r="G4622" t="b">
        <v>0</v>
      </c>
      <c r="H4622">
        <v>1</v>
      </c>
      <c r="I4622">
        <v>25</v>
      </c>
      <c r="J4622" t="b">
        <v>0</v>
      </c>
      <c r="K4622">
        <f>YEAR(Table1[[#This Row],[Patient Admission Date]])</f>
        <v>2024</v>
      </c>
      <c r="L4622" t="str">
        <f>TEXT(Table1[[#This Row],[Patient Admission Date]],"mmm")</f>
        <v>May</v>
      </c>
      <c r="M4622" t="str">
        <f>TEXT(Table1[[#This Row],[Patient Admission Date]],"ddd")</f>
        <v>Thu</v>
      </c>
      <c r="N4622" t="str">
        <f>TEXT(INT(HOUR(Table1[[#This Row],[Patient Admission Date]])/3)*3,"00")&amp;"-"&amp;TEXT(INT(HOUR(Table1[[#This Row],[Patient Admission Date]])/3)*3+3,"00")</f>
        <v>12-15</v>
      </c>
      <c r="O4622" t="str" cm="1">
        <f t="array" ref="O4622">_xlfn.IFS(Table1[[#This Row],[Patient Age]]&lt;=14,"0-14",Table1[[#This Row],[Patient Age]]&lt;=29,"15-29",Table1[[#This Row],[Patient Age]]&lt;=44,"30-44",Table1[[#This Row],[Patient Age]]&lt;=59,"45-59",Table1[[#This Row],[Patient Age]]&lt;=74,"60-74",TRUE,"75+")</f>
        <v>45-59</v>
      </c>
      <c r="P4622" t="str" cm="1">
        <f t="array" ref="P4622">_xlfn.IFS(Table1[[#This Row],[Patient Waittime]]&lt;=15,"0-15",Table1[[#This Row],[Patient Waittime]]&lt;=30,"16-30",Table1[[#This Row],[Patient Waittime]]&lt;=45,"31-45",Table1[[#This Row],[Patient Waittime]]&lt;=60,"46-60",TRUE,"60+")</f>
        <v>16-30</v>
      </c>
      <c r="Q4622">
        <f>--(Table1[[#This Row],[Patient Waittime]]&lt;=30)</f>
        <v>1</v>
      </c>
      <c r="R4622">
        <f>--Table1[[#This Row],[Patient Admission Flag]]</f>
        <v>0</v>
      </c>
      <c r="S4622">
        <f>--AND(Table1[[#This Row],[WithinTarget]]=1,Table1[[#This Row],[Patient Satisfaction Score]]&gt;=7)</f>
        <v>0</v>
      </c>
      <c r="T4622" t="str">
        <f>IF(LEFT(Table1[[#This Row],[Patient Gender]],1)="F","Female","Male")</f>
        <v>Male</v>
      </c>
    </row>
    <row r="4623" spans="1:20" x14ac:dyDescent="0.3">
      <c r="A4623" t="s">
        <v>4727</v>
      </c>
      <c r="B4623" s="1">
        <v>45050.276388888888</v>
      </c>
      <c r="C4623" t="s">
        <v>9</v>
      </c>
      <c r="D4623">
        <v>68</v>
      </c>
      <c r="E4623" t="s">
        <v>10</v>
      </c>
      <c r="F4623" t="s">
        <v>15</v>
      </c>
      <c r="G4623" t="b">
        <v>0</v>
      </c>
      <c r="H4623">
        <v>3</v>
      </c>
      <c r="I4623">
        <v>25</v>
      </c>
      <c r="J4623" t="b">
        <v>0</v>
      </c>
      <c r="K4623">
        <f>YEAR(Table1[[#This Row],[Patient Admission Date]])</f>
        <v>2023</v>
      </c>
      <c r="L4623" t="str">
        <f>TEXT(Table1[[#This Row],[Patient Admission Date]],"mmm")</f>
        <v>May</v>
      </c>
      <c r="M4623" t="str">
        <f>TEXT(Table1[[#This Row],[Patient Admission Date]],"ddd")</f>
        <v>Thu</v>
      </c>
      <c r="N4623" t="str">
        <f>TEXT(INT(HOUR(Table1[[#This Row],[Patient Admission Date]])/3)*3,"00")&amp;"-"&amp;TEXT(INT(HOUR(Table1[[#This Row],[Patient Admission Date]])/3)*3+3,"00")</f>
        <v>06-09</v>
      </c>
      <c r="O4623" t="str" cm="1">
        <f t="array" ref="O4623">_xlfn.IFS(Table1[[#This Row],[Patient Age]]&lt;=14,"0-14",Table1[[#This Row],[Patient Age]]&lt;=29,"15-29",Table1[[#This Row],[Patient Age]]&lt;=44,"30-44",Table1[[#This Row],[Patient Age]]&lt;=59,"45-59",Table1[[#This Row],[Patient Age]]&lt;=74,"60-74",TRUE,"75+")</f>
        <v>60-74</v>
      </c>
      <c r="P4623" t="str" cm="1">
        <f t="array" ref="P4623">_xlfn.IFS(Table1[[#This Row],[Patient Waittime]]&lt;=15,"0-15",Table1[[#This Row],[Patient Waittime]]&lt;=30,"16-30",Table1[[#This Row],[Patient Waittime]]&lt;=45,"31-45",Table1[[#This Row],[Patient Waittime]]&lt;=60,"46-60",TRUE,"60+")</f>
        <v>16-30</v>
      </c>
      <c r="Q4623">
        <f>--(Table1[[#This Row],[Patient Waittime]]&lt;=30)</f>
        <v>1</v>
      </c>
      <c r="R4623">
        <f>--Table1[[#This Row],[Patient Admission Flag]]</f>
        <v>0</v>
      </c>
      <c r="S4623">
        <f>--AND(Table1[[#This Row],[WithinTarget]]=1,Table1[[#This Row],[Patient Satisfaction Score]]&gt;=7)</f>
        <v>0</v>
      </c>
      <c r="T4623" t="str">
        <f>IF(LEFT(Table1[[#This Row],[Patient Gender]],1)="F","Female","Male")</f>
        <v>Male</v>
      </c>
    </row>
    <row r="4624" spans="1:20" x14ac:dyDescent="0.3">
      <c r="A4624" t="s">
        <v>4728</v>
      </c>
      <c r="B4624" s="1">
        <v>45566.781944444447</v>
      </c>
      <c r="C4624" t="s">
        <v>9</v>
      </c>
      <c r="D4624">
        <v>68</v>
      </c>
      <c r="E4624" t="s">
        <v>10</v>
      </c>
      <c r="F4624" t="s">
        <v>15</v>
      </c>
      <c r="G4624" t="b">
        <v>0</v>
      </c>
      <c r="H4624">
        <v>3</v>
      </c>
      <c r="I4624">
        <v>56</v>
      </c>
      <c r="J4624" t="b">
        <v>0</v>
      </c>
      <c r="K4624">
        <f>YEAR(Table1[[#This Row],[Patient Admission Date]])</f>
        <v>2024</v>
      </c>
      <c r="L4624" t="str">
        <f>TEXT(Table1[[#This Row],[Patient Admission Date]],"mmm")</f>
        <v>Oct</v>
      </c>
      <c r="M4624" t="str">
        <f>TEXT(Table1[[#This Row],[Patient Admission Date]],"ddd")</f>
        <v>Tue</v>
      </c>
      <c r="N4624" t="str">
        <f>TEXT(INT(HOUR(Table1[[#This Row],[Patient Admission Date]])/3)*3,"00")&amp;"-"&amp;TEXT(INT(HOUR(Table1[[#This Row],[Patient Admission Date]])/3)*3+3,"00")</f>
        <v>18-21</v>
      </c>
      <c r="O4624" t="str" cm="1">
        <f t="array" ref="O4624">_xlfn.IFS(Table1[[#This Row],[Patient Age]]&lt;=14,"0-14",Table1[[#This Row],[Patient Age]]&lt;=29,"15-29",Table1[[#This Row],[Patient Age]]&lt;=44,"30-44",Table1[[#This Row],[Patient Age]]&lt;=59,"45-59",Table1[[#This Row],[Patient Age]]&lt;=74,"60-74",TRUE,"75+")</f>
        <v>60-74</v>
      </c>
      <c r="P4624" t="str" cm="1">
        <f t="array" ref="P4624">_xlfn.IFS(Table1[[#This Row],[Patient Waittime]]&lt;=15,"0-15",Table1[[#This Row],[Patient Waittime]]&lt;=30,"16-30",Table1[[#This Row],[Patient Waittime]]&lt;=45,"31-45",Table1[[#This Row],[Patient Waittime]]&lt;=60,"46-60",TRUE,"60+")</f>
        <v>46-60</v>
      </c>
      <c r="Q4624">
        <f>--(Table1[[#This Row],[Patient Waittime]]&lt;=30)</f>
        <v>0</v>
      </c>
      <c r="R4624">
        <f>--Table1[[#This Row],[Patient Admission Flag]]</f>
        <v>0</v>
      </c>
      <c r="S4624">
        <f>--AND(Table1[[#This Row],[WithinTarget]]=1,Table1[[#This Row],[Patient Satisfaction Score]]&gt;=7)</f>
        <v>0</v>
      </c>
      <c r="T4624" t="str">
        <f>IF(LEFT(Table1[[#This Row],[Patient Gender]],1)="F","Female","Male")</f>
        <v>Male</v>
      </c>
    </row>
    <row r="4625" spans="1:20" x14ac:dyDescent="0.3">
      <c r="A4625" t="s">
        <v>4729</v>
      </c>
      <c r="B4625" s="1">
        <v>45320.507638888892</v>
      </c>
      <c r="C4625" t="s">
        <v>9</v>
      </c>
      <c r="D4625">
        <v>73</v>
      </c>
      <c r="E4625" t="s">
        <v>10</v>
      </c>
      <c r="F4625" t="s">
        <v>15</v>
      </c>
      <c r="G4625" t="b">
        <v>0</v>
      </c>
      <c r="H4625">
        <v>3</v>
      </c>
      <c r="I4625">
        <v>28</v>
      </c>
      <c r="J4625" t="b">
        <v>0</v>
      </c>
      <c r="K4625">
        <f>YEAR(Table1[[#This Row],[Patient Admission Date]])</f>
        <v>2024</v>
      </c>
      <c r="L4625" t="str">
        <f>TEXT(Table1[[#This Row],[Patient Admission Date]],"mmm")</f>
        <v>Jan</v>
      </c>
      <c r="M4625" t="str">
        <f>TEXT(Table1[[#This Row],[Patient Admission Date]],"ddd")</f>
        <v>Mon</v>
      </c>
      <c r="N4625" t="str">
        <f>TEXT(INT(HOUR(Table1[[#This Row],[Patient Admission Date]])/3)*3,"00")&amp;"-"&amp;TEXT(INT(HOUR(Table1[[#This Row],[Patient Admission Date]])/3)*3+3,"00")</f>
        <v>12-15</v>
      </c>
      <c r="O4625" t="str" cm="1">
        <f t="array" ref="O4625">_xlfn.IFS(Table1[[#This Row],[Patient Age]]&lt;=14,"0-14",Table1[[#This Row],[Patient Age]]&lt;=29,"15-29",Table1[[#This Row],[Patient Age]]&lt;=44,"30-44",Table1[[#This Row],[Patient Age]]&lt;=59,"45-59",Table1[[#This Row],[Patient Age]]&lt;=74,"60-74",TRUE,"75+")</f>
        <v>60-74</v>
      </c>
      <c r="P4625" t="str" cm="1">
        <f t="array" ref="P4625">_xlfn.IFS(Table1[[#This Row],[Patient Waittime]]&lt;=15,"0-15",Table1[[#This Row],[Patient Waittime]]&lt;=30,"16-30",Table1[[#This Row],[Patient Waittime]]&lt;=45,"31-45",Table1[[#This Row],[Patient Waittime]]&lt;=60,"46-60",TRUE,"60+")</f>
        <v>16-30</v>
      </c>
      <c r="Q4625">
        <f>--(Table1[[#This Row],[Patient Waittime]]&lt;=30)</f>
        <v>1</v>
      </c>
      <c r="R4625">
        <f>--Table1[[#This Row],[Patient Admission Flag]]</f>
        <v>0</v>
      </c>
      <c r="S4625">
        <f>--AND(Table1[[#This Row],[WithinTarget]]=1,Table1[[#This Row],[Patient Satisfaction Score]]&gt;=7)</f>
        <v>0</v>
      </c>
      <c r="T4625" t="str">
        <f>IF(LEFT(Table1[[#This Row],[Patient Gender]],1)="F","Female","Male")</f>
        <v>Male</v>
      </c>
    </row>
    <row r="4626" spans="1:20" x14ac:dyDescent="0.3">
      <c r="A4626" t="s">
        <v>4730</v>
      </c>
      <c r="B4626" s="1">
        <v>45250.839583333334</v>
      </c>
      <c r="C4626" t="s">
        <v>9</v>
      </c>
      <c r="D4626">
        <v>13</v>
      </c>
      <c r="E4626" t="s">
        <v>10</v>
      </c>
      <c r="F4626" t="s">
        <v>15</v>
      </c>
      <c r="G4626" t="b">
        <v>0</v>
      </c>
      <c r="H4626">
        <v>5</v>
      </c>
      <c r="I4626">
        <v>53</v>
      </c>
      <c r="J4626" t="b">
        <v>0</v>
      </c>
      <c r="K4626">
        <f>YEAR(Table1[[#This Row],[Patient Admission Date]])</f>
        <v>2023</v>
      </c>
      <c r="L4626" t="str">
        <f>TEXT(Table1[[#This Row],[Patient Admission Date]],"mmm")</f>
        <v>Nov</v>
      </c>
      <c r="M4626" t="str">
        <f>TEXT(Table1[[#This Row],[Patient Admission Date]],"ddd")</f>
        <v>Mon</v>
      </c>
      <c r="N4626" t="str">
        <f>TEXT(INT(HOUR(Table1[[#This Row],[Patient Admission Date]])/3)*3,"00")&amp;"-"&amp;TEXT(INT(HOUR(Table1[[#This Row],[Patient Admission Date]])/3)*3+3,"00")</f>
        <v>18-21</v>
      </c>
      <c r="O4626" t="str" cm="1">
        <f t="array" ref="O4626">_xlfn.IFS(Table1[[#This Row],[Patient Age]]&lt;=14,"0-14",Table1[[#This Row],[Patient Age]]&lt;=29,"15-29",Table1[[#This Row],[Patient Age]]&lt;=44,"30-44",Table1[[#This Row],[Patient Age]]&lt;=59,"45-59",Table1[[#This Row],[Patient Age]]&lt;=74,"60-74",TRUE,"75+")</f>
        <v>0-14</v>
      </c>
      <c r="P4626" t="str" cm="1">
        <f t="array" ref="P4626">_xlfn.IFS(Table1[[#This Row],[Patient Waittime]]&lt;=15,"0-15",Table1[[#This Row],[Patient Waittime]]&lt;=30,"16-30",Table1[[#This Row],[Patient Waittime]]&lt;=45,"31-45",Table1[[#This Row],[Patient Waittime]]&lt;=60,"46-60",TRUE,"60+")</f>
        <v>46-60</v>
      </c>
      <c r="Q4626">
        <f>--(Table1[[#This Row],[Patient Waittime]]&lt;=30)</f>
        <v>0</v>
      </c>
      <c r="R4626">
        <f>--Table1[[#This Row],[Patient Admission Flag]]</f>
        <v>0</v>
      </c>
      <c r="S4626">
        <f>--AND(Table1[[#This Row],[WithinTarget]]=1,Table1[[#This Row],[Patient Satisfaction Score]]&gt;=7)</f>
        <v>0</v>
      </c>
      <c r="T4626" t="str">
        <f>IF(LEFT(Table1[[#This Row],[Patient Gender]],1)="F","Female","Male")</f>
        <v>Male</v>
      </c>
    </row>
    <row r="4627" spans="1:20" x14ac:dyDescent="0.3">
      <c r="A4627" t="s">
        <v>4731</v>
      </c>
      <c r="B4627" s="1">
        <v>45180.411805555559</v>
      </c>
      <c r="C4627" t="s">
        <v>9</v>
      </c>
      <c r="D4627">
        <v>18</v>
      </c>
      <c r="E4627" t="s">
        <v>10</v>
      </c>
      <c r="F4627" t="s">
        <v>15</v>
      </c>
      <c r="G4627" t="b">
        <v>0</v>
      </c>
      <c r="H4627">
        <v>5</v>
      </c>
      <c r="I4627">
        <v>20</v>
      </c>
      <c r="J4627" t="b">
        <v>0</v>
      </c>
      <c r="K4627">
        <f>YEAR(Table1[[#This Row],[Patient Admission Date]])</f>
        <v>2023</v>
      </c>
      <c r="L4627" t="str">
        <f>TEXT(Table1[[#This Row],[Patient Admission Date]],"mmm")</f>
        <v>Sep</v>
      </c>
      <c r="M4627" t="str">
        <f>TEXT(Table1[[#This Row],[Patient Admission Date]],"ddd")</f>
        <v>Mon</v>
      </c>
      <c r="N4627" t="str">
        <f>TEXT(INT(HOUR(Table1[[#This Row],[Patient Admission Date]])/3)*3,"00")&amp;"-"&amp;TEXT(INT(HOUR(Table1[[#This Row],[Patient Admission Date]])/3)*3+3,"00")</f>
        <v>09-12</v>
      </c>
      <c r="O4627" t="str" cm="1">
        <f t="array" ref="O4627">_xlfn.IFS(Table1[[#This Row],[Patient Age]]&lt;=14,"0-14",Table1[[#This Row],[Patient Age]]&lt;=29,"15-29",Table1[[#This Row],[Patient Age]]&lt;=44,"30-44",Table1[[#This Row],[Patient Age]]&lt;=59,"45-59",Table1[[#This Row],[Patient Age]]&lt;=74,"60-74",TRUE,"75+")</f>
        <v>15-29</v>
      </c>
      <c r="P4627" t="str" cm="1">
        <f t="array" ref="P4627">_xlfn.IFS(Table1[[#This Row],[Patient Waittime]]&lt;=15,"0-15",Table1[[#This Row],[Patient Waittime]]&lt;=30,"16-30",Table1[[#This Row],[Patient Waittime]]&lt;=45,"31-45",Table1[[#This Row],[Patient Waittime]]&lt;=60,"46-60",TRUE,"60+")</f>
        <v>16-30</v>
      </c>
      <c r="Q4627">
        <f>--(Table1[[#This Row],[Patient Waittime]]&lt;=30)</f>
        <v>1</v>
      </c>
      <c r="R4627">
        <f>--Table1[[#This Row],[Patient Admission Flag]]</f>
        <v>0</v>
      </c>
      <c r="S4627">
        <f>--AND(Table1[[#This Row],[WithinTarget]]=1,Table1[[#This Row],[Patient Satisfaction Score]]&gt;=7)</f>
        <v>0</v>
      </c>
      <c r="T4627" t="str">
        <f>IF(LEFT(Table1[[#This Row],[Patient Gender]],1)="F","Female","Male")</f>
        <v>Male</v>
      </c>
    </row>
    <row r="4628" spans="1:20" x14ac:dyDescent="0.3">
      <c r="A4628" t="s">
        <v>4732</v>
      </c>
      <c r="B4628" s="1">
        <v>45521.535416666666</v>
      </c>
      <c r="C4628" t="s">
        <v>9</v>
      </c>
      <c r="D4628">
        <v>73</v>
      </c>
      <c r="E4628" t="s">
        <v>10</v>
      </c>
      <c r="F4628" t="s">
        <v>15</v>
      </c>
      <c r="G4628" t="b">
        <v>0</v>
      </c>
      <c r="H4628">
        <v>6</v>
      </c>
      <c r="I4628">
        <v>53</v>
      </c>
      <c r="J4628" t="b">
        <v>0</v>
      </c>
      <c r="K4628">
        <f>YEAR(Table1[[#This Row],[Patient Admission Date]])</f>
        <v>2024</v>
      </c>
      <c r="L4628" t="str">
        <f>TEXT(Table1[[#This Row],[Patient Admission Date]],"mmm")</f>
        <v>Aug</v>
      </c>
      <c r="M4628" t="str">
        <f>TEXT(Table1[[#This Row],[Patient Admission Date]],"ddd")</f>
        <v>Sat</v>
      </c>
      <c r="N4628" t="str">
        <f>TEXT(INT(HOUR(Table1[[#This Row],[Patient Admission Date]])/3)*3,"00")&amp;"-"&amp;TEXT(INT(HOUR(Table1[[#This Row],[Patient Admission Date]])/3)*3+3,"00")</f>
        <v>12-15</v>
      </c>
      <c r="O4628" t="str" cm="1">
        <f t="array" ref="O4628">_xlfn.IFS(Table1[[#This Row],[Patient Age]]&lt;=14,"0-14",Table1[[#This Row],[Patient Age]]&lt;=29,"15-29",Table1[[#This Row],[Patient Age]]&lt;=44,"30-44",Table1[[#This Row],[Patient Age]]&lt;=59,"45-59",Table1[[#This Row],[Patient Age]]&lt;=74,"60-74",TRUE,"75+")</f>
        <v>60-74</v>
      </c>
      <c r="P4628" t="str" cm="1">
        <f t="array" ref="P4628">_xlfn.IFS(Table1[[#This Row],[Patient Waittime]]&lt;=15,"0-15",Table1[[#This Row],[Patient Waittime]]&lt;=30,"16-30",Table1[[#This Row],[Patient Waittime]]&lt;=45,"31-45",Table1[[#This Row],[Patient Waittime]]&lt;=60,"46-60",TRUE,"60+")</f>
        <v>46-60</v>
      </c>
      <c r="Q4628">
        <f>--(Table1[[#This Row],[Patient Waittime]]&lt;=30)</f>
        <v>0</v>
      </c>
      <c r="R4628">
        <f>--Table1[[#This Row],[Patient Admission Flag]]</f>
        <v>0</v>
      </c>
      <c r="S4628">
        <f>--AND(Table1[[#This Row],[WithinTarget]]=1,Table1[[#This Row],[Patient Satisfaction Score]]&gt;=7)</f>
        <v>0</v>
      </c>
      <c r="T4628" t="str">
        <f>IF(LEFT(Table1[[#This Row],[Patient Gender]],1)="F","Female","Male")</f>
        <v>Male</v>
      </c>
    </row>
    <row r="4629" spans="1:20" x14ac:dyDescent="0.3">
      <c r="A4629" t="s">
        <v>4733</v>
      </c>
      <c r="B4629" s="1">
        <v>45101.211805555555</v>
      </c>
      <c r="C4629" t="s">
        <v>9</v>
      </c>
      <c r="D4629">
        <v>14</v>
      </c>
      <c r="E4629" t="s">
        <v>10</v>
      </c>
      <c r="F4629" t="s">
        <v>15</v>
      </c>
      <c r="G4629" t="b">
        <v>0</v>
      </c>
      <c r="H4629">
        <v>6</v>
      </c>
      <c r="I4629">
        <v>57</v>
      </c>
      <c r="J4629" t="b">
        <v>0</v>
      </c>
      <c r="K4629">
        <f>YEAR(Table1[[#This Row],[Patient Admission Date]])</f>
        <v>2023</v>
      </c>
      <c r="L4629" t="str">
        <f>TEXT(Table1[[#This Row],[Patient Admission Date]],"mmm")</f>
        <v>Jun</v>
      </c>
      <c r="M4629" t="str">
        <f>TEXT(Table1[[#This Row],[Patient Admission Date]],"ddd")</f>
        <v>Sat</v>
      </c>
      <c r="N4629" t="str">
        <f>TEXT(INT(HOUR(Table1[[#This Row],[Patient Admission Date]])/3)*3,"00")&amp;"-"&amp;TEXT(INT(HOUR(Table1[[#This Row],[Patient Admission Date]])/3)*3+3,"00")</f>
        <v>03-06</v>
      </c>
      <c r="O4629" t="str" cm="1">
        <f t="array" ref="O4629">_xlfn.IFS(Table1[[#This Row],[Patient Age]]&lt;=14,"0-14",Table1[[#This Row],[Patient Age]]&lt;=29,"15-29",Table1[[#This Row],[Patient Age]]&lt;=44,"30-44",Table1[[#This Row],[Patient Age]]&lt;=59,"45-59",Table1[[#This Row],[Patient Age]]&lt;=74,"60-74",TRUE,"75+")</f>
        <v>0-14</v>
      </c>
      <c r="P4629" t="str" cm="1">
        <f t="array" ref="P4629">_xlfn.IFS(Table1[[#This Row],[Patient Waittime]]&lt;=15,"0-15",Table1[[#This Row],[Patient Waittime]]&lt;=30,"16-30",Table1[[#This Row],[Patient Waittime]]&lt;=45,"31-45",Table1[[#This Row],[Patient Waittime]]&lt;=60,"46-60",TRUE,"60+")</f>
        <v>46-60</v>
      </c>
      <c r="Q4629">
        <f>--(Table1[[#This Row],[Patient Waittime]]&lt;=30)</f>
        <v>0</v>
      </c>
      <c r="R4629">
        <f>--Table1[[#This Row],[Patient Admission Flag]]</f>
        <v>0</v>
      </c>
      <c r="S4629">
        <f>--AND(Table1[[#This Row],[WithinTarget]]=1,Table1[[#This Row],[Patient Satisfaction Score]]&gt;=7)</f>
        <v>0</v>
      </c>
      <c r="T4629" t="str">
        <f>IF(LEFT(Table1[[#This Row],[Patient Gender]],1)="F","Female","Male")</f>
        <v>Male</v>
      </c>
    </row>
    <row r="4630" spans="1:20" x14ac:dyDescent="0.3">
      <c r="A4630" t="s">
        <v>4734</v>
      </c>
      <c r="B4630" s="1">
        <v>45030.541666666664</v>
      </c>
      <c r="C4630" t="s">
        <v>9</v>
      </c>
      <c r="D4630">
        <v>3</v>
      </c>
      <c r="E4630" t="s">
        <v>10</v>
      </c>
      <c r="F4630" t="s">
        <v>15</v>
      </c>
      <c r="G4630" t="b">
        <v>0</v>
      </c>
      <c r="H4630">
        <v>6</v>
      </c>
      <c r="I4630">
        <v>54</v>
      </c>
      <c r="J4630" t="b">
        <v>0</v>
      </c>
      <c r="K4630">
        <f>YEAR(Table1[[#This Row],[Patient Admission Date]])</f>
        <v>2023</v>
      </c>
      <c r="L4630" t="str">
        <f>TEXT(Table1[[#This Row],[Patient Admission Date]],"mmm")</f>
        <v>Apr</v>
      </c>
      <c r="M4630" t="str">
        <f>TEXT(Table1[[#This Row],[Patient Admission Date]],"ddd")</f>
        <v>Fri</v>
      </c>
      <c r="N4630" t="str">
        <f>TEXT(INT(HOUR(Table1[[#This Row],[Patient Admission Date]])/3)*3,"00")&amp;"-"&amp;TEXT(INT(HOUR(Table1[[#This Row],[Patient Admission Date]])/3)*3+3,"00")</f>
        <v>12-15</v>
      </c>
      <c r="O4630" t="str" cm="1">
        <f t="array" ref="O4630">_xlfn.IFS(Table1[[#This Row],[Patient Age]]&lt;=14,"0-14",Table1[[#This Row],[Patient Age]]&lt;=29,"15-29",Table1[[#This Row],[Patient Age]]&lt;=44,"30-44",Table1[[#This Row],[Patient Age]]&lt;=59,"45-59",Table1[[#This Row],[Patient Age]]&lt;=74,"60-74",TRUE,"75+")</f>
        <v>0-14</v>
      </c>
      <c r="P4630" t="str" cm="1">
        <f t="array" ref="P4630">_xlfn.IFS(Table1[[#This Row],[Patient Waittime]]&lt;=15,"0-15",Table1[[#This Row],[Patient Waittime]]&lt;=30,"16-30",Table1[[#This Row],[Patient Waittime]]&lt;=45,"31-45",Table1[[#This Row],[Patient Waittime]]&lt;=60,"46-60",TRUE,"60+")</f>
        <v>46-60</v>
      </c>
      <c r="Q4630">
        <f>--(Table1[[#This Row],[Patient Waittime]]&lt;=30)</f>
        <v>0</v>
      </c>
      <c r="R4630">
        <f>--Table1[[#This Row],[Patient Admission Flag]]</f>
        <v>0</v>
      </c>
      <c r="S4630">
        <f>--AND(Table1[[#This Row],[WithinTarget]]=1,Table1[[#This Row],[Patient Satisfaction Score]]&gt;=7)</f>
        <v>0</v>
      </c>
      <c r="T4630" t="str">
        <f>IF(LEFT(Table1[[#This Row],[Patient Gender]],1)="F","Female","Male")</f>
        <v>Male</v>
      </c>
    </row>
    <row r="4631" spans="1:20" x14ac:dyDescent="0.3">
      <c r="A4631" t="s">
        <v>4735</v>
      </c>
      <c r="B4631" s="1">
        <v>45329.930555555555</v>
      </c>
      <c r="C4631" t="s">
        <v>9</v>
      </c>
      <c r="D4631">
        <v>78</v>
      </c>
      <c r="E4631" t="s">
        <v>10</v>
      </c>
      <c r="F4631" t="s">
        <v>15</v>
      </c>
      <c r="G4631" t="b">
        <v>0</v>
      </c>
      <c r="H4631">
        <v>6</v>
      </c>
      <c r="I4631">
        <v>59</v>
      </c>
      <c r="J4631" t="b">
        <v>0</v>
      </c>
      <c r="K4631">
        <f>YEAR(Table1[[#This Row],[Patient Admission Date]])</f>
        <v>2024</v>
      </c>
      <c r="L4631" t="str">
        <f>TEXT(Table1[[#This Row],[Patient Admission Date]],"mmm")</f>
        <v>Feb</v>
      </c>
      <c r="M4631" t="str">
        <f>TEXT(Table1[[#This Row],[Patient Admission Date]],"ddd")</f>
        <v>Wed</v>
      </c>
      <c r="N4631" t="str">
        <f>TEXT(INT(HOUR(Table1[[#This Row],[Patient Admission Date]])/3)*3,"00")&amp;"-"&amp;TEXT(INT(HOUR(Table1[[#This Row],[Patient Admission Date]])/3)*3+3,"00")</f>
        <v>21-24</v>
      </c>
      <c r="O4631" t="str" cm="1">
        <f t="array" ref="O4631">_xlfn.IFS(Table1[[#This Row],[Patient Age]]&lt;=14,"0-14",Table1[[#This Row],[Patient Age]]&lt;=29,"15-29",Table1[[#This Row],[Patient Age]]&lt;=44,"30-44",Table1[[#This Row],[Patient Age]]&lt;=59,"45-59",Table1[[#This Row],[Patient Age]]&lt;=74,"60-74",TRUE,"75+")</f>
        <v>75+</v>
      </c>
      <c r="P4631" t="str" cm="1">
        <f t="array" ref="P4631">_xlfn.IFS(Table1[[#This Row],[Patient Waittime]]&lt;=15,"0-15",Table1[[#This Row],[Patient Waittime]]&lt;=30,"16-30",Table1[[#This Row],[Patient Waittime]]&lt;=45,"31-45",Table1[[#This Row],[Patient Waittime]]&lt;=60,"46-60",TRUE,"60+")</f>
        <v>46-60</v>
      </c>
      <c r="Q4631">
        <f>--(Table1[[#This Row],[Patient Waittime]]&lt;=30)</f>
        <v>0</v>
      </c>
      <c r="R4631">
        <f>--Table1[[#This Row],[Patient Admission Flag]]</f>
        <v>0</v>
      </c>
      <c r="S4631">
        <f>--AND(Table1[[#This Row],[WithinTarget]]=1,Table1[[#This Row],[Patient Satisfaction Score]]&gt;=7)</f>
        <v>0</v>
      </c>
      <c r="T4631" t="str">
        <f>IF(LEFT(Table1[[#This Row],[Patient Gender]],1)="F","Female","Male")</f>
        <v>Male</v>
      </c>
    </row>
    <row r="4632" spans="1:20" x14ac:dyDescent="0.3">
      <c r="A4632" t="s">
        <v>4736</v>
      </c>
      <c r="B4632" s="1">
        <v>45305.961805555555</v>
      </c>
      <c r="C4632" t="s">
        <v>9</v>
      </c>
      <c r="D4632">
        <v>22</v>
      </c>
      <c r="E4632" t="s">
        <v>10</v>
      </c>
      <c r="F4632" t="s">
        <v>15</v>
      </c>
      <c r="G4632" t="b">
        <v>0</v>
      </c>
      <c r="H4632">
        <v>6</v>
      </c>
      <c r="I4632">
        <v>32</v>
      </c>
      <c r="J4632" t="b">
        <v>0</v>
      </c>
      <c r="K4632">
        <f>YEAR(Table1[[#This Row],[Patient Admission Date]])</f>
        <v>2024</v>
      </c>
      <c r="L4632" t="str">
        <f>TEXT(Table1[[#This Row],[Patient Admission Date]],"mmm")</f>
        <v>Jan</v>
      </c>
      <c r="M4632" t="str">
        <f>TEXT(Table1[[#This Row],[Patient Admission Date]],"ddd")</f>
        <v>Sun</v>
      </c>
      <c r="N4632" t="str">
        <f>TEXT(INT(HOUR(Table1[[#This Row],[Patient Admission Date]])/3)*3,"00")&amp;"-"&amp;TEXT(INT(HOUR(Table1[[#This Row],[Patient Admission Date]])/3)*3+3,"00")</f>
        <v>21-24</v>
      </c>
      <c r="O4632" t="str" cm="1">
        <f t="array" ref="O4632">_xlfn.IFS(Table1[[#This Row],[Patient Age]]&lt;=14,"0-14",Table1[[#This Row],[Patient Age]]&lt;=29,"15-29",Table1[[#This Row],[Patient Age]]&lt;=44,"30-44",Table1[[#This Row],[Patient Age]]&lt;=59,"45-59",Table1[[#This Row],[Patient Age]]&lt;=74,"60-74",TRUE,"75+")</f>
        <v>15-29</v>
      </c>
      <c r="P4632" t="str" cm="1">
        <f t="array" ref="P4632">_xlfn.IFS(Table1[[#This Row],[Patient Waittime]]&lt;=15,"0-15",Table1[[#This Row],[Patient Waittime]]&lt;=30,"16-30",Table1[[#This Row],[Patient Waittime]]&lt;=45,"31-45",Table1[[#This Row],[Patient Waittime]]&lt;=60,"46-60",TRUE,"60+")</f>
        <v>31-45</v>
      </c>
      <c r="Q4632">
        <f>--(Table1[[#This Row],[Patient Waittime]]&lt;=30)</f>
        <v>0</v>
      </c>
      <c r="R4632">
        <f>--Table1[[#This Row],[Patient Admission Flag]]</f>
        <v>0</v>
      </c>
      <c r="S4632">
        <f>--AND(Table1[[#This Row],[WithinTarget]]=1,Table1[[#This Row],[Patient Satisfaction Score]]&gt;=7)</f>
        <v>0</v>
      </c>
      <c r="T4632" t="str">
        <f>IF(LEFT(Table1[[#This Row],[Patient Gender]],1)="F","Female","Male")</f>
        <v>Male</v>
      </c>
    </row>
    <row r="4633" spans="1:20" x14ac:dyDescent="0.3">
      <c r="A4633" t="s">
        <v>4737</v>
      </c>
      <c r="B4633" s="1">
        <v>45172.51458333333</v>
      </c>
      <c r="C4633" t="s">
        <v>9</v>
      </c>
      <c r="D4633">
        <v>24</v>
      </c>
      <c r="E4633" t="s">
        <v>10</v>
      </c>
      <c r="F4633" t="s">
        <v>15</v>
      </c>
      <c r="G4633" t="b">
        <v>0</v>
      </c>
      <c r="H4633">
        <v>7</v>
      </c>
      <c r="I4633">
        <v>57</v>
      </c>
      <c r="J4633" t="b">
        <v>0</v>
      </c>
      <c r="K4633">
        <f>YEAR(Table1[[#This Row],[Patient Admission Date]])</f>
        <v>2023</v>
      </c>
      <c r="L4633" t="str">
        <f>TEXT(Table1[[#This Row],[Patient Admission Date]],"mmm")</f>
        <v>Sep</v>
      </c>
      <c r="M4633" t="str">
        <f>TEXT(Table1[[#This Row],[Patient Admission Date]],"ddd")</f>
        <v>Sun</v>
      </c>
      <c r="N4633" t="str">
        <f>TEXT(INT(HOUR(Table1[[#This Row],[Patient Admission Date]])/3)*3,"00")&amp;"-"&amp;TEXT(INT(HOUR(Table1[[#This Row],[Patient Admission Date]])/3)*3+3,"00")</f>
        <v>12-15</v>
      </c>
      <c r="O4633" t="str" cm="1">
        <f t="array" ref="O4633">_xlfn.IFS(Table1[[#This Row],[Patient Age]]&lt;=14,"0-14",Table1[[#This Row],[Patient Age]]&lt;=29,"15-29",Table1[[#This Row],[Patient Age]]&lt;=44,"30-44",Table1[[#This Row],[Patient Age]]&lt;=59,"45-59",Table1[[#This Row],[Patient Age]]&lt;=74,"60-74",TRUE,"75+")</f>
        <v>15-29</v>
      </c>
      <c r="P4633" t="str" cm="1">
        <f t="array" ref="P4633">_xlfn.IFS(Table1[[#This Row],[Patient Waittime]]&lt;=15,"0-15",Table1[[#This Row],[Patient Waittime]]&lt;=30,"16-30",Table1[[#This Row],[Patient Waittime]]&lt;=45,"31-45",Table1[[#This Row],[Patient Waittime]]&lt;=60,"46-60",TRUE,"60+")</f>
        <v>46-60</v>
      </c>
      <c r="Q4633">
        <f>--(Table1[[#This Row],[Patient Waittime]]&lt;=30)</f>
        <v>0</v>
      </c>
      <c r="R4633">
        <f>--Table1[[#This Row],[Patient Admission Flag]]</f>
        <v>0</v>
      </c>
      <c r="S4633">
        <f>--AND(Table1[[#This Row],[WithinTarget]]=1,Table1[[#This Row],[Patient Satisfaction Score]]&gt;=7)</f>
        <v>0</v>
      </c>
      <c r="T4633" t="str">
        <f>IF(LEFT(Table1[[#This Row],[Patient Gender]],1)="F","Female","Male")</f>
        <v>Male</v>
      </c>
    </row>
    <row r="4634" spans="1:20" x14ac:dyDescent="0.3">
      <c r="A4634" t="s">
        <v>4738</v>
      </c>
      <c r="B4634" s="1">
        <v>45332.977777777778</v>
      </c>
      <c r="C4634" t="s">
        <v>9</v>
      </c>
      <c r="D4634">
        <v>34</v>
      </c>
      <c r="E4634" t="s">
        <v>10</v>
      </c>
      <c r="F4634" t="s">
        <v>15</v>
      </c>
      <c r="G4634" t="b">
        <v>0</v>
      </c>
      <c r="H4634">
        <v>7</v>
      </c>
      <c r="I4634">
        <v>55</v>
      </c>
      <c r="J4634" t="b">
        <v>0</v>
      </c>
      <c r="K4634">
        <f>YEAR(Table1[[#This Row],[Patient Admission Date]])</f>
        <v>2024</v>
      </c>
      <c r="L4634" t="str">
        <f>TEXT(Table1[[#This Row],[Patient Admission Date]],"mmm")</f>
        <v>Feb</v>
      </c>
      <c r="M4634" t="str">
        <f>TEXT(Table1[[#This Row],[Patient Admission Date]],"ddd")</f>
        <v>Sat</v>
      </c>
      <c r="N4634" t="str">
        <f>TEXT(INT(HOUR(Table1[[#This Row],[Patient Admission Date]])/3)*3,"00")&amp;"-"&amp;TEXT(INT(HOUR(Table1[[#This Row],[Patient Admission Date]])/3)*3+3,"00")</f>
        <v>21-24</v>
      </c>
      <c r="O4634" t="str" cm="1">
        <f t="array" ref="O4634">_xlfn.IFS(Table1[[#This Row],[Patient Age]]&lt;=14,"0-14",Table1[[#This Row],[Patient Age]]&lt;=29,"15-29",Table1[[#This Row],[Patient Age]]&lt;=44,"30-44",Table1[[#This Row],[Patient Age]]&lt;=59,"45-59",Table1[[#This Row],[Patient Age]]&lt;=74,"60-74",TRUE,"75+")</f>
        <v>30-44</v>
      </c>
      <c r="P4634" t="str" cm="1">
        <f t="array" ref="P4634">_xlfn.IFS(Table1[[#This Row],[Patient Waittime]]&lt;=15,"0-15",Table1[[#This Row],[Patient Waittime]]&lt;=30,"16-30",Table1[[#This Row],[Patient Waittime]]&lt;=45,"31-45",Table1[[#This Row],[Patient Waittime]]&lt;=60,"46-60",TRUE,"60+")</f>
        <v>46-60</v>
      </c>
      <c r="Q4634">
        <f>--(Table1[[#This Row],[Patient Waittime]]&lt;=30)</f>
        <v>0</v>
      </c>
      <c r="R4634">
        <f>--Table1[[#This Row],[Patient Admission Flag]]</f>
        <v>0</v>
      </c>
      <c r="S4634">
        <f>--AND(Table1[[#This Row],[WithinTarget]]=1,Table1[[#This Row],[Patient Satisfaction Score]]&gt;=7)</f>
        <v>0</v>
      </c>
      <c r="T4634" t="str">
        <f>IF(LEFT(Table1[[#This Row],[Patient Gender]],1)="F","Female","Male")</f>
        <v>Male</v>
      </c>
    </row>
    <row r="4635" spans="1:20" x14ac:dyDescent="0.3">
      <c r="A4635" t="s">
        <v>4739</v>
      </c>
      <c r="B4635" s="1">
        <v>45150.228472222225</v>
      </c>
      <c r="C4635" t="s">
        <v>9</v>
      </c>
      <c r="D4635">
        <v>39</v>
      </c>
      <c r="E4635" t="s">
        <v>10</v>
      </c>
      <c r="F4635" t="s">
        <v>15</v>
      </c>
      <c r="G4635" t="b">
        <v>0</v>
      </c>
      <c r="H4635">
        <v>8</v>
      </c>
      <c r="I4635">
        <v>29</v>
      </c>
      <c r="J4635" t="b">
        <v>0</v>
      </c>
      <c r="K4635">
        <f>YEAR(Table1[[#This Row],[Patient Admission Date]])</f>
        <v>2023</v>
      </c>
      <c r="L4635" t="str">
        <f>TEXT(Table1[[#This Row],[Patient Admission Date]],"mmm")</f>
        <v>Aug</v>
      </c>
      <c r="M4635" t="str">
        <f>TEXT(Table1[[#This Row],[Patient Admission Date]],"ddd")</f>
        <v>Sat</v>
      </c>
      <c r="N4635" t="str">
        <f>TEXT(INT(HOUR(Table1[[#This Row],[Patient Admission Date]])/3)*3,"00")&amp;"-"&amp;TEXT(INT(HOUR(Table1[[#This Row],[Patient Admission Date]])/3)*3+3,"00")</f>
        <v>03-06</v>
      </c>
      <c r="O4635" t="str" cm="1">
        <f t="array" ref="O4635">_xlfn.IFS(Table1[[#This Row],[Patient Age]]&lt;=14,"0-14",Table1[[#This Row],[Patient Age]]&lt;=29,"15-29",Table1[[#This Row],[Patient Age]]&lt;=44,"30-44",Table1[[#This Row],[Patient Age]]&lt;=59,"45-59",Table1[[#This Row],[Patient Age]]&lt;=74,"60-74",TRUE,"75+")</f>
        <v>30-44</v>
      </c>
      <c r="P4635" t="str" cm="1">
        <f t="array" ref="P4635">_xlfn.IFS(Table1[[#This Row],[Patient Waittime]]&lt;=15,"0-15",Table1[[#This Row],[Patient Waittime]]&lt;=30,"16-30",Table1[[#This Row],[Patient Waittime]]&lt;=45,"31-45",Table1[[#This Row],[Patient Waittime]]&lt;=60,"46-60",TRUE,"60+")</f>
        <v>16-30</v>
      </c>
      <c r="Q4635">
        <f>--(Table1[[#This Row],[Patient Waittime]]&lt;=30)</f>
        <v>1</v>
      </c>
      <c r="R4635">
        <f>--Table1[[#This Row],[Patient Admission Flag]]</f>
        <v>0</v>
      </c>
      <c r="S4635">
        <f>--AND(Table1[[#This Row],[WithinTarget]]=1,Table1[[#This Row],[Patient Satisfaction Score]]&gt;=7)</f>
        <v>1</v>
      </c>
      <c r="T4635" t="str">
        <f>IF(LEFT(Table1[[#This Row],[Patient Gender]],1)="F","Female","Male")</f>
        <v>Male</v>
      </c>
    </row>
    <row r="4636" spans="1:20" x14ac:dyDescent="0.3">
      <c r="A4636" t="s">
        <v>4740</v>
      </c>
      <c r="B4636" s="1">
        <v>45592.914583333331</v>
      </c>
      <c r="C4636" t="s">
        <v>9</v>
      </c>
      <c r="D4636">
        <v>45</v>
      </c>
      <c r="E4636" t="s">
        <v>10</v>
      </c>
      <c r="F4636" t="s">
        <v>15</v>
      </c>
      <c r="G4636" t="b">
        <v>0</v>
      </c>
      <c r="H4636">
        <v>8</v>
      </c>
      <c r="I4636">
        <v>12</v>
      </c>
      <c r="J4636" t="b">
        <v>0</v>
      </c>
      <c r="K4636">
        <f>YEAR(Table1[[#This Row],[Patient Admission Date]])</f>
        <v>2024</v>
      </c>
      <c r="L4636" t="str">
        <f>TEXT(Table1[[#This Row],[Patient Admission Date]],"mmm")</f>
        <v>Oct</v>
      </c>
      <c r="M4636" t="str">
        <f>TEXT(Table1[[#This Row],[Patient Admission Date]],"ddd")</f>
        <v>Sun</v>
      </c>
      <c r="N4636" t="str">
        <f>TEXT(INT(HOUR(Table1[[#This Row],[Patient Admission Date]])/3)*3,"00")&amp;"-"&amp;TEXT(INT(HOUR(Table1[[#This Row],[Patient Admission Date]])/3)*3+3,"00")</f>
        <v>21-24</v>
      </c>
      <c r="O4636" t="str" cm="1">
        <f t="array" ref="O4636">_xlfn.IFS(Table1[[#This Row],[Patient Age]]&lt;=14,"0-14",Table1[[#This Row],[Patient Age]]&lt;=29,"15-29",Table1[[#This Row],[Patient Age]]&lt;=44,"30-44",Table1[[#This Row],[Patient Age]]&lt;=59,"45-59",Table1[[#This Row],[Patient Age]]&lt;=74,"60-74",TRUE,"75+")</f>
        <v>45-59</v>
      </c>
      <c r="P4636" t="str" cm="1">
        <f t="array" ref="P4636">_xlfn.IFS(Table1[[#This Row],[Patient Waittime]]&lt;=15,"0-15",Table1[[#This Row],[Patient Waittime]]&lt;=30,"16-30",Table1[[#This Row],[Patient Waittime]]&lt;=45,"31-45",Table1[[#This Row],[Patient Waittime]]&lt;=60,"46-60",TRUE,"60+")</f>
        <v>0-15</v>
      </c>
      <c r="Q4636">
        <f>--(Table1[[#This Row],[Patient Waittime]]&lt;=30)</f>
        <v>1</v>
      </c>
      <c r="R4636">
        <f>--Table1[[#This Row],[Patient Admission Flag]]</f>
        <v>0</v>
      </c>
      <c r="S4636">
        <f>--AND(Table1[[#This Row],[WithinTarget]]=1,Table1[[#This Row],[Patient Satisfaction Score]]&gt;=7)</f>
        <v>1</v>
      </c>
      <c r="T4636" t="str">
        <f>IF(LEFT(Table1[[#This Row],[Patient Gender]],1)="F","Female","Male")</f>
        <v>Male</v>
      </c>
    </row>
    <row r="4637" spans="1:20" x14ac:dyDescent="0.3">
      <c r="A4637" t="s">
        <v>4741</v>
      </c>
      <c r="B4637" s="1">
        <v>45481.42083333333</v>
      </c>
      <c r="C4637" t="s">
        <v>9</v>
      </c>
      <c r="D4637">
        <v>78</v>
      </c>
      <c r="E4637" t="s">
        <v>10</v>
      </c>
      <c r="F4637" t="s">
        <v>15</v>
      </c>
      <c r="G4637" t="b">
        <v>0</v>
      </c>
      <c r="H4637">
        <v>8</v>
      </c>
      <c r="I4637">
        <v>35</v>
      </c>
      <c r="J4637" t="b">
        <v>0</v>
      </c>
      <c r="K4637">
        <f>YEAR(Table1[[#This Row],[Patient Admission Date]])</f>
        <v>2024</v>
      </c>
      <c r="L4637" t="str">
        <f>TEXT(Table1[[#This Row],[Patient Admission Date]],"mmm")</f>
        <v>Jul</v>
      </c>
      <c r="M4637" t="str">
        <f>TEXT(Table1[[#This Row],[Patient Admission Date]],"ddd")</f>
        <v>Mon</v>
      </c>
      <c r="N4637" t="str">
        <f>TEXT(INT(HOUR(Table1[[#This Row],[Patient Admission Date]])/3)*3,"00")&amp;"-"&amp;TEXT(INT(HOUR(Table1[[#This Row],[Patient Admission Date]])/3)*3+3,"00")</f>
        <v>09-12</v>
      </c>
      <c r="O4637" t="str" cm="1">
        <f t="array" ref="O4637">_xlfn.IFS(Table1[[#This Row],[Patient Age]]&lt;=14,"0-14",Table1[[#This Row],[Patient Age]]&lt;=29,"15-29",Table1[[#This Row],[Patient Age]]&lt;=44,"30-44",Table1[[#This Row],[Patient Age]]&lt;=59,"45-59",Table1[[#This Row],[Patient Age]]&lt;=74,"60-74",TRUE,"75+")</f>
        <v>75+</v>
      </c>
      <c r="P4637" t="str" cm="1">
        <f t="array" ref="P4637">_xlfn.IFS(Table1[[#This Row],[Patient Waittime]]&lt;=15,"0-15",Table1[[#This Row],[Patient Waittime]]&lt;=30,"16-30",Table1[[#This Row],[Patient Waittime]]&lt;=45,"31-45",Table1[[#This Row],[Patient Waittime]]&lt;=60,"46-60",TRUE,"60+")</f>
        <v>31-45</v>
      </c>
      <c r="Q4637">
        <f>--(Table1[[#This Row],[Patient Waittime]]&lt;=30)</f>
        <v>0</v>
      </c>
      <c r="R4637">
        <f>--Table1[[#This Row],[Patient Admission Flag]]</f>
        <v>0</v>
      </c>
      <c r="S4637">
        <f>--AND(Table1[[#This Row],[WithinTarget]]=1,Table1[[#This Row],[Patient Satisfaction Score]]&gt;=7)</f>
        <v>0</v>
      </c>
      <c r="T4637" t="str">
        <f>IF(LEFT(Table1[[#This Row],[Patient Gender]],1)="F","Female","Male")</f>
        <v>Male</v>
      </c>
    </row>
    <row r="4638" spans="1:20" x14ac:dyDescent="0.3">
      <c r="A4638" t="s">
        <v>4742</v>
      </c>
      <c r="B4638" s="1">
        <v>45072.974305555559</v>
      </c>
      <c r="C4638" t="s">
        <v>9</v>
      </c>
      <c r="D4638">
        <v>11</v>
      </c>
      <c r="E4638" t="s">
        <v>10</v>
      </c>
      <c r="F4638" t="s">
        <v>15</v>
      </c>
      <c r="G4638" t="b">
        <v>0</v>
      </c>
      <c r="H4638">
        <v>10</v>
      </c>
      <c r="I4638">
        <v>23</v>
      </c>
      <c r="J4638" t="b">
        <v>0</v>
      </c>
      <c r="K4638">
        <f>YEAR(Table1[[#This Row],[Patient Admission Date]])</f>
        <v>2023</v>
      </c>
      <c r="L4638" t="str">
        <f>TEXT(Table1[[#This Row],[Patient Admission Date]],"mmm")</f>
        <v>May</v>
      </c>
      <c r="M4638" t="str">
        <f>TEXT(Table1[[#This Row],[Patient Admission Date]],"ddd")</f>
        <v>Fri</v>
      </c>
      <c r="N4638" t="str">
        <f>TEXT(INT(HOUR(Table1[[#This Row],[Patient Admission Date]])/3)*3,"00")&amp;"-"&amp;TEXT(INT(HOUR(Table1[[#This Row],[Patient Admission Date]])/3)*3+3,"00")</f>
        <v>21-24</v>
      </c>
      <c r="O4638" t="str" cm="1">
        <f t="array" ref="O4638">_xlfn.IFS(Table1[[#This Row],[Patient Age]]&lt;=14,"0-14",Table1[[#This Row],[Patient Age]]&lt;=29,"15-29",Table1[[#This Row],[Patient Age]]&lt;=44,"30-44",Table1[[#This Row],[Patient Age]]&lt;=59,"45-59",Table1[[#This Row],[Patient Age]]&lt;=74,"60-74",TRUE,"75+")</f>
        <v>0-14</v>
      </c>
      <c r="P4638" t="str" cm="1">
        <f t="array" ref="P4638">_xlfn.IFS(Table1[[#This Row],[Patient Waittime]]&lt;=15,"0-15",Table1[[#This Row],[Patient Waittime]]&lt;=30,"16-30",Table1[[#This Row],[Patient Waittime]]&lt;=45,"31-45",Table1[[#This Row],[Patient Waittime]]&lt;=60,"46-60",TRUE,"60+")</f>
        <v>16-30</v>
      </c>
      <c r="Q4638">
        <f>--(Table1[[#This Row],[Patient Waittime]]&lt;=30)</f>
        <v>1</v>
      </c>
      <c r="R4638">
        <f>--Table1[[#This Row],[Patient Admission Flag]]</f>
        <v>0</v>
      </c>
      <c r="S4638">
        <f>--AND(Table1[[#This Row],[WithinTarget]]=1,Table1[[#This Row],[Patient Satisfaction Score]]&gt;=7)</f>
        <v>1</v>
      </c>
      <c r="T4638" t="str">
        <f>IF(LEFT(Table1[[#This Row],[Patient Gender]],1)="F","Female","Male")</f>
        <v>Male</v>
      </c>
    </row>
    <row r="4639" spans="1:20" x14ac:dyDescent="0.3">
      <c r="A4639" t="s">
        <v>4743</v>
      </c>
      <c r="B4639" s="1">
        <v>45223.425694444442</v>
      </c>
      <c r="C4639" t="s">
        <v>9</v>
      </c>
      <c r="D4639">
        <v>29</v>
      </c>
      <c r="E4639" t="s">
        <v>10</v>
      </c>
      <c r="F4639" t="s">
        <v>15</v>
      </c>
      <c r="G4639" t="b">
        <v>0</v>
      </c>
      <c r="H4639">
        <v>10</v>
      </c>
      <c r="I4639">
        <v>39</v>
      </c>
      <c r="J4639" t="b">
        <v>0</v>
      </c>
      <c r="K4639">
        <f>YEAR(Table1[[#This Row],[Patient Admission Date]])</f>
        <v>2023</v>
      </c>
      <c r="L4639" t="str">
        <f>TEXT(Table1[[#This Row],[Patient Admission Date]],"mmm")</f>
        <v>Oct</v>
      </c>
      <c r="M4639" t="str">
        <f>TEXT(Table1[[#This Row],[Patient Admission Date]],"ddd")</f>
        <v>Tue</v>
      </c>
      <c r="N4639" t="str">
        <f>TEXT(INT(HOUR(Table1[[#This Row],[Patient Admission Date]])/3)*3,"00")&amp;"-"&amp;TEXT(INT(HOUR(Table1[[#This Row],[Patient Admission Date]])/3)*3+3,"00")</f>
        <v>09-12</v>
      </c>
      <c r="O4639" t="str" cm="1">
        <f t="array" ref="O4639">_xlfn.IFS(Table1[[#This Row],[Patient Age]]&lt;=14,"0-14",Table1[[#This Row],[Patient Age]]&lt;=29,"15-29",Table1[[#This Row],[Patient Age]]&lt;=44,"30-44",Table1[[#This Row],[Patient Age]]&lt;=59,"45-59",Table1[[#This Row],[Patient Age]]&lt;=74,"60-74",TRUE,"75+")</f>
        <v>15-29</v>
      </c>
      <c r="P4639" t="str" cm="1">
        <f t="array" ref="P4639">_xlfn.IFS(Table1[[#This Row],[Patient Waittime]]&lt;=15,"0-15",Table1[[#This Row],[Patient Waittime]]&lt;=30,"16-30",Table1[[#This Row],[Patient Waittime]]&lt;=45,"31-45",Table1[[#This Row],[Patient Waittime]]&lt;=60,"46-60",TRUE,"60+")</f>
        <v>31-45</v>
      </c>
      <c r="Q4639">
        <f>--(Table1[[#This Row],[Patient Waittime]]&lt;=30)</f>
        <v>0</v>
      </c>
      <c r="R4639">
        <f>--Table1[[#This Row],[Patient Admission Flag]]</f>
        <v>0</v>
      </c>
      <c r="S4639">
        <f>--AND(Table1[[#This Row],[WithinTarget]]=1,Table1[[#This Row],[Patient Satisfaction Score]]&gt;=7)</f>
        <v>0</v>
      </c>
      <c r="T4639" t="str">
        <f>IF(LEFT(Table1[[#This Row],[Patient Gender]],1)="F","Female","Male")</f>
        <v>Male</v>
      </c>
    </row>
    <row r="4640" spans="1:20" x14ac:dyDescent="0.3">
      <c r="A4640" t="s">
        <v>4744</v>
      </c>
      <c r="B4640" s="1">
        <v>45257.890277777777</v>
      </c>
      <c r="C4640" t="s">
        <v>9</v>
      </c>
      <c r="D4640">
        <v>71</v>
      </c>
      <c r="E4640" t="s">
        <v>10</v>
      </c>
      <c r="F4640" t="s">
        <v>15</v>
      </c>
      <c r="G4640" t="b">
        <v>0</v>
      </c>
      <c r="H4640">
        <v>10</v>
      </c>
      <c r="I4640">
        <v>51</v>
      </c>
      <c r="J4640" t="b">
        <v>0</v>
      </c>
      <c r="K4640">
        <f>YEAR(Table1[[#This Row],[Patient Admission Date]])</f>
        <v>2023</v>
      </c>
      <c r="L4640" t="str">
        <f>TEXT(Table1[[#This Row],[Patient Admission Date]],"mmm")</f>
        <v>Nov</v>
      </c>
      <c r="M4640" t="str">
        <f>TEXT(Table1[[#This Row],[Patient Admission Date]],"ddd")</f>
        <v>Mon</v>
      </c>
      <c r="N4640" t="str">
        <f>TEXT(INT(HOUR(Table1[[#This Row],[Patient Admission Date]])/3)*3,"00")&amp;"-"&amp;TEXT(INT(HOUR(Table1[[#This Row],[Patient Admission Date]])/3)*3+3,"00")</f>
        <v>21-24</v>
      </c>
      <c r="O4640" t="str" cm="1">
        <f t="array" ref="O4640">_xlfn.IFS(Table1[[#This Row],[Patient Age]]&lt;=14,"0-14",Table1[[#This Row],[Patient Age]]&lt;=29,"15-29",Table1[[#This Row],[Patient Age]]&lt;=44,"30-44",Table1[[#This Row],[Patient Age]]&lt;=59,"45-59",Table1[[#This Row],[Patient Age]]&lt;=74,"60-74",TRUE,"75+")</f>
        <v>60-74</v>
      </c>
      <c r="P4640" t="str" cm="1">
        <f t="array" ref="P4640">_xlfn.IFS(Table1[[#This Row],[Patient Waittime]]&lt;=15,"0-15",Table1[[#This Row],[Patient Waittime]]&lt;=30,"16-30",Table1[[#This Row],[Patient Waittime]]&lt;=45,"31-45",Table1[[#This Row],[Patient Waittime]]&lt;=60,"46-60",TRUE,"60+")</f>
        <v>46-60</v>
      </c>
      <c r="Q4640">
        <f>--(Table1[[#This Row],[Patient Waittime]]&lt;=30)</f>
        <v>0</v>
      </c>
      <c r="R4640">
        <f>--Table1[[#This Row],[Patient Admission Flag]]</f>
        <v>0</v>
      </c>
      <c r="S4640">
        <f>--AND(Table1[[#This Row],[WithinTarget]]=1,Table1[[#This Row],[Patient Satisfaction Score]]&gt;=7)</f>
        <v>0</v>
      </c>
      <c r="T4640" t="str">
        <f>IF(LEFT(Table1[[#This Row],[Patient Gender]],1)="F","Female","Male")</f>
        <v>Male</v>
      </c>
    </row>
    <row r="4641" spans="1:20" x14ac:dyDescent="0.3">
      <c r="A4641" t="s">
        <v>4745</v>
      </c>
      <c r="B4641" s="1">
        <v>45382.839583333334</v>
      </c>
      <c r="C4641" t="s">
        <v>9</v>
      </c>
      <c r="D4641">
        <v>69</v>
      </c>
      <c r="E4641" t="s">
        <v>10</v>
      </c>
      <c r="F4641" t="s">
        <v>15</v>
      </c>
      <c r="G4641" t="b">
        <v>0</v>
      </c>
      <c r="H4641">
        <v>10</v>
      </c>
      <c r="I4641">
        <v>17</v>
      </c>
      <c r="J4641" t="b">
        <v>0</v>
      </c>
      <c r="K4641">
        <f>YEAR(Table1[[#This Row],[Patient Admission Date]])</f>
        <v>2024</v>
      </c>
      <c r="L4641" t="str">
        <f>TEXT(Table1[[#This Row],[Patient Admission Date]],"mmm")</f>
        <v>Mar</v>
      </c>
      <c r="M4641" t="str">
        <f>TEXT(Table1[[#This Row],[Patient Admission Date]],"ddd")</f>
        <v>Sun</v>
      </c>
      <c r="N4641" t="str">
        <f>TEXT(INT(HOUR(Table1[[#This Row],[Patient Admission Date]])/3)*3,"00")&amp;"-"&amp;TEXT(INT(HOUR(Table1[[#This Row],[Patient Admission Date]])/3)*3+3,"00")</f>
        <v>18-21</v>
      </c>
      <c r="O4641" t="str" cm="1">
        <f t="array" ref="O4641">_xlfn.IFS(Table1[[#This Row],[Patient Age]]&lt;=14,"0-14",Table1[[#This Row],[Patient Age]]&lt;=29,"15-29",Table1[[#This Row],[Patient Age]]&lt;=44,"30-44",Table1[[#This Row],[Patient Age]]&lt;=59,"45-59",Table1[[#This Row],[Patient Age]]&lt;=74,"60-74",TRUE,"75+")</f>
        <v>60-74</v>
      </c>
      <c r="P4641" t="str" cm="1">
        <f t="array" ref="P4641">_xlfn.IFS(Table1[[#This Row],[Patient Waittime]]&lt;=15,"0-15",Table1[[#This Row],[Patient Waittime]]&lt;=30,"16-30",Table1[[#This Row],[Patient Waittime]]&lt;=45,"31-45",Table1[[#This Row],[Patient Waittime]]&lt;=60,"46-60",TRUE,"60+")</f>
        <v>16-30</v>
      </c>
      <c r="Q4641">
        <f>--(Table1[[#This Row],[Patient Waittime]]&lt;=30)</f>
        <v>1</v>
      </c>
      <c r="R4641">
        <f>--Table1[[#This Row],[Patient Admission Flag]]</f>
        <v>0</v>
      </c>
      <c r="S4641">
        <f>--AND(Table1[[#This Row],[WithinTarget]]=1,Table1[[#This Row],[Patient Satisfaction Score]]&gt;=7)</f>
        <v>1</v>
      </c>
      <c r="T4641" t="str">
        <f>IF(LEFT(Table1[[#This Row],[Patient Gender]],1)="F","Female","Male")</f>
        <v>Male</v>
      </c>
    </row>
    <row r="4642" spans="1:20" x14ac:dyDescent="0.3">
      <c r="A4642" t="s">
        <v>4746</v>
      </c>
      <c r="B4642" s="1">
        <v>45140.276388888888</v>
      </c>
      <c r="C4642" t="s">
        <v>9</v>
      </c>
      <c r="D4642">
        <v>7</v>
      </c>
      <c r="E4642" t="s">
        <v>10</v>
      </c>
      <c r="F4642" t="s">
        <v>26</v>
      </c>
      <c r="G4642" t="b">
        <v>0</v>
      </c>
      <c r="I4642">
        <v>44</v>
      </c>
      <c r="J4642" t="b">
        <v>0</v>
      </c>
      <c r="K4642">
        <f>YEAR(Table1[[#This Row],[Patient Admission Date]])</f>
        <v>2023</v>
      </c>
      <c r="L4642" t="str">
        <f>TEXT(Table1[[#This Row],[Patient Admission Date]],"mmm")</f>
        <v>Aug</v>
      </c>
      <c r="M4642" t="str">
        <f>TEXT(Table1[[#This Row],[Patient Admission Date]],"ddd")</f>
        <v>Wed</v>
      </c>
      <c r="N4642" t="str">
        <f>TEXT(INT(HOUR(Table1[[#This Row],[Patient Admission Date]])/3)*3,"00")&amp;"-"&amp;TEXT(INT(HOUR(Table1[[#This Row],[Patient Admission Date]])/3)*3+3,"00")</f>
        <v>06-09</v>
      </c>
      <c r="O4642" t="str" cm="1">
        <f t="array" ref="O4642">_xlfn.IFS(Table1[[#This Row],[Patient Age]]&lt;=14,"0-14",Table1[[#This Row],[Patient Age]]&lt;=29,"15-29",Table1[[#This Row],[Patient Age]]&lt;=44,"30-44",Table1[[#This Row],[Patient Age]]&lt;=59,"45-59",Table1[[#This Row],[Patient Age]]&lt;=74,"60-74",TRUE,"75+")</f>
        <v>0-14</v>
      </c>
      <c r="P4642" t="str" cm="1">
        <f t="array" ref="P4642">_xlfn.IFS(Table1[[#This Row],[Patient Waittime]]&lt;=15,"0-15",Table1[[#This Row],[Patient Waittime]]&lt;=30,"16-30",Table1[[#This Row],[Patient Waittime]]&lt;=45,"31-45",Table1[[#This Row],[Patient Waittime]]&lt;=60,"46-60",TRUE,"60+")</f>
        <v>31-45</v>
      </c>
      <c r="Q4642">
        <f>--(Table1[[#This Row],[Patient Waittime]]&lt;=30)</f>
        <v>0</v>
      </c>
      <c r="R4642">
        <f>--Table1[[#This Row],[Patient Admission Flag]]</f>
        <v>0</v>
      </c>
      <c r="S4642">
        <f>--AND(Table1[[#This Row],[WithinTarget]]=1,Table1[[#This Row],[Patient Satisfaction Score]]&gt;=7)</f>
        <v>0</v>
      </c>
      <c r="T4642" t="str">
        <f>IF(LEFT(Table1[[#This Row],[Patient Gender]],1)="F","Female","Male")</f>
        <v>Male</v>
      </c>
    </row>
    <row r="4643" spans="1:20" x14ac:dyDescent="0.3">
      <c r="A4643" t="s">
        <v>4747</v>
      </c>
      <c r="B4643" s="1">
        <v>45237.202777777777</v>
      </c>
      <c r="C4643" t="s">
        <v>9</v>
      </c>
      <c r="D4643">
        <v>59</v>
      </c>
      <c r="E4643" t="s">
        <v>10</v>
      </c>
      <c r="F4643" t="s">
        <v>26</v>
      </c>
      <c r="G4643" t="b">
        <v>0</v>
      </c>
      <c r="I4643">
        <v>31</v>
      </c>
      <c r="J4643" t="b">
        <v>0</v>
      </c>
      <c r="K4643">
        <f>YEAR(Table1[[#This Row],[Patient Admission Date]])</f>
        <v>2023</v>
      </c>
      <c r="L4643" t="str">
        <f>TEXT(Table1[[#This Row],[Patient Admission Date]],"mmm")</f>
        <v>Nov</v>
      </c>
      <c r="M4643" t="str">
        <f>TEXT(Table1[[#This Row],[Patient Admission Date]],"ddd")</f>
        <v>Tue</v>
      </c>
      <c r="N4643" t="str">
        <f>TEXT(INT(HOUR(Table1[[#This Row],[Patient Admission Date]])/3)*3,"00")&amp;"-"&amp;TEXT(INT(HOUR(Table1[[#This Row],[Patient Admission Date]])/3)*3+3,"00")</f>
        <v>03-06</v>
      </c>
      <c r="O4643" t="str" cm="1">
        <f t="array" ref="O4643">_xlfn.IFS(Table1[[#This Row],[Patient Age]]&lt;=14,"0-14",Table1[[#This Row],[Patient Age]]&lt;=29,"15-29",Table1[[#This Row],[Patient Age]]&lt;=44,"30-44",Table1[[#This Row],[Patient Age]]&lt;=59,"45-59",Table1[[#This Row],[Patient Age]]&lt;=74,"60-74",TRUE,"75+")</f>
        <v>45-59</v>
      </c>
      <c r="P4643" t="str" cm="1">
        <f t="array" ref="P4643">_xlfn.IFS(Table1[[#This Row],[Patient Waittime]]&lt;=15,"0-15",Table1[[#This Row],[Patient Waittime]]&lt;=30,"16-30",Table1[[#This Row],[Patient Waittime]]&lt;=45,"31-45",Table1[[#This Row],[Patient Waittime]]&lt;=60,"46-60",TRUE,"60+")</f>
        <v>31-45</v>
      </c>
      <c r="Q4643">
        <f>--(Table1[[#This Row],[Patient Waittime]]&lt;=30)</f>
        <v>0</v>
      </c>
      <c r="R4643">
        <f>--Table1[[#This Row],[Patient Admission Flag]]</f>
        <v>0</v>
      </c>
      <c r="S4643">
        <f>--AND(Table1[[#This Row],[WithinTarget]]=1,Table1[[#This Row],[Patient Satisfaction Score]]&gt;=7)</f>
        <v>0</v>
      </c>
      <c r="T4643" t="str">
        <f>IF(LEFT(Table1[[#This Row],[Patient Gender]],1)="F","Female","Male")</f>
        <v>Male</v>
      </c>
    </row>
    <row r="4644" spans="1:20" x14ac:dyDescent="0.3">
      <c r="A4644" t="s">
        <v>4748</v>
      </c>
      <c r="B4644" s="1">
        <v>45117.561111111114</v>
      </c>
      <c r="C4644" t="s">
        <v>9</v>
      </c>
      <c r="D4644">
        <v>10</v>
      </c>
      <c r="E4644" t="s">
        <v>10</v>
      </c>
      <c r="F4644" t="s">
        <v>26</v>
      </c>
      <c r="G4644" t="b">
        <v>0</v>
      </c>
      <c r="I4644">
        <v>52</v>
      </c>
      <c r="J4644" t="b">
        <v>0</v>
      </c>
      <c r="K4644">
        <f>YEAR(Table1[[#This Row],[Patient Admission Date]])</f>
        <v>2023</v>
      </c>
      <c r="L4644" t="str">
        <f>TEXT(Table1[[#This Row],[Patient Admission Date]],"mmm")</f>
        <v>Jul</v>
      </c>
      <c r="M4644" t="str">
        <f>TEXT(Table1[[#This Row],[Patient Admission Date]],"ddd")</f>
        <v>Mon</v>
      </c>
      <c r="N4644" t="str">
        <f>TEXT(INT(HOUR(Table1[[#This Row],[Patient Admission Date]])/3)*3,"00")&amp;"-"&amp;TEXT(INT(HOUR(Table1[[#This Row],[Patient Admission Date]])/3)*3+3,"00")</f>
        <v>12-15</v>
      </c>
      <c r="O4644" t="str" cm="1">
        <f t="array" ref="O4644">_xlfn.IFS(Table1[[#This Row],[Patient Age]]&lt;=14,"0-14",Table1[[#This Row],[Patient Age]]&lt;=29,"15-29",Table1[[#This Row],[Patient Age]]&lt;=44,"30-44",Table1[[#This Row],[Patient Age]]&lt;=59,"45-59",Table1[[#This Row],[Patient Age]]&lt;=74,"60-74",TRUE,"75+")</f>
        <v>0-14</v>
      </c>
      <c r="P4644" t="str" cm="1">
        <f t="array" ref="P4644">_xlfn.IFS(Table1[[#This Row],[Patient Waittime]]&lt;=15,"0-15",Table1[[#This Row],[Patient Waittime]]&lt;=30,"16-30",Table1[[#This Row],[Patient Waittime]]&lt;=45,"31-45",Table1[[#This Row],[Patient Waittime]]&lt;=60,"46-60",TRUE,"60+")</f>
        <v>46-60</v>
      </c>
      <c r="Q4644">
        <f>--(Table1[[#This Row],[Patient Waittime]]&lt;=30)</f>
        <v>0</v>
      </c>
      <c r="R4644">
        <f>--Table1[[#This Row],[Patient Admission Flag]]</f>
        <v>0</v>
      </c>
      <c r="S4644">
        <f>--AND(Table1[[#This Row],[WithinTarget]]=1,Table1[[#This Row],[Patient Satisfaction Score]]&gt;=7)</f>
        <v>0</v>
      </c>
      <c r="T4644" t="str">
        <f>IF(LEFT(Table1[[#This Row],[Patient Gender]],1)="F","Female","Male")</f>
        <v>Male</v>
      </c>
    </row>
    <row r="4645" spans="1:20" x14ac:dyDescent="0.3">
      <c r="A4645" t="s">
        <v>4749</v>
      </c>
      <c r="B4645" s="1">
        <v>45026.40625</v>
      </c>
      <c r="C4645" t="s">
        <v>9</v>
      </c>
      <c r="D4645">
        <v>35</v>
      </c>
      <c r="E4645" t="s">
        <v>10</v>
      </c>
      <c r="F4645" t="s">
        <v>26</v>
      </c>
      <c r="G4645" t="b">
        <v>0</v>
      </c>
      <c r="I4645">
        <v>34</v>
      </c>
      <c r="J4645" t="b">
        <v>0</v>
      </c>
      <c r="K4645">
        <f>YEAR(Table1[[#This Row],[Patient Admission Date]])</f>
        <v>2023</v>
      </c>
      <c r="L4645" t="str">
        <f>TEXT(Table1[[#This Row],[Patient Admission Date]],"mmm")</f>
        <v>Apr</v>
      </c>
      <c r="M4645" t="str">
        <f>TEXT(Table1[[#This Row],[Patient Admission Date]],"ddd")</f>
        <v>Mon</v>
      </c>
      <c r="N4645" t="str">
        <f>TEXT(INT(HOUR(Table1[[#This Row],[Patient Admission Date]])/3)*3,"00")&amp;"-"&amp;TEXT(INT(HOUR(Table1[[#This Row],[Patient Admission Date]])/3)*3+3,"00")</f>
        <v>09-12</v>
      </c>
      <c r="O4645" t="str" cm="1">
        <f t="array" ref="O4645">_xlfn.IFS(Table1[[#This Row],[Patient Age]]&lt;=14,"0-14",Table1[[#This Row],[Patient Age]]&lt;=29,"15-29",Table1[[#This Row],[Patient Age]]&lt;=44,"30-44",Table1[[#This Row],[Patient Age]]&lt;=59,"45-59",Table1[[#This Row],[Patient Age]]&lt;=74,"60-74",TRUE,"75+")</f>
        <v>30-44</v>
      </c>
      <c r="P4645" t="str" cm="1">
        <f t="array" ref="P4645">_xlfn.IFS(Table1[[#This Row],[Patient Waittime]]&lt;=15,"0-15",Table1[[#This Row],[Patient Waittime]]&lt;=30,"16-30",Table1[[#This Row],[Patient Waittime]]&lt;=45,"31-45",Table1[[#This Row],[Patient Waittime]]&lt;=60,"46-60",TRUE,"60+")</f>
        <v>31-45</v>
      </c>
      <c r="Q4645">
        <f>--(Table1[[#This Row],[Patient Waittime]]&lt;=30)</f>
        <v>0</v>
      </c>
      <c r="R4645">
        <f>--Table1[[#This Row],[Patient Admission Flag]]</f>
        <v>0</v>
      </c>
      <c r="S4645">
        <f>--AND(Table1[[#This Row],[WithinTarget]]=1,Table1[[#This Row],[Patient Satisfaction Score]]&gt;=7)</f>
        <v>0</v>
      </c>
      <c r="T4645" t="str">
        <f>IF(LEFT(Table1[[#This Row],[Patient Gender]],1)="F","Female","Male")</f>
        <v>Male</v>
      </c>
    </row>
    <row r="4646" spans="1:20" x14ac:dyDescent="0.3">
      <c r="A4646" t="s">
        <v>4750</v>
      </c>
      <c r="B4646" s="1">
        <v>45541.973611111112</v>
      </c>
      <c r="C4646" t="s">
        <v>9</v>
      </c>
      <c r="D4646">
        <v>18</v>
      </c>
      <c r="E4646" t="s">
        <v>10</v>
      </c>
      <c r="F4646" t="s">
        <v>26</v>
      </c>
      <c r="G4646" t="b">
        <v>0</v>
      </c>
      <c r="H4646">
        <v>3</v>
      </c>
      <c r="I4646">
        <v>53</v>
      </c>
      <c r="J4646" t="b">
        <v>0</v>
      </c>
      <c r="K4646">
        <f>YEAR(Table1[[#This Row],[Patient Admission Date]])</f>
        <v>2024</v>
      </c>
      <c r="L4646" t="str">
        <f>TEXT(Table1[[#This Row],[Patient Admission Date]],"mmm")</f>
        <v>Sep</v>
      </c>
      <c r="M4646" t="str">
        <f>TEXT(Table1[[#This Row],[Patient Admission Date]],"ddd")</f>
        <v>Fri</v>
      </c>
      <c r="N4646" t="str">
        <f>TEXT(INT(HOUR(Table1[[#This Row],[Patient Admission Date]])/3)*3,"00")&amp;"-"&amp;TEXT(INT(HOUR(Table1[[#This Row],[Patient Admission Date]])/3)*3+3,"00")</f>
        <v>21-24</v>
      </c>
      <c r="O4646" t="str" cm="1">
        <f t="array" ref="O4646">_xlfn.IFS(Table1[[#This Row],[Patient Age]]&lt;=14,"0-14",Table1[[#This Row],[Patient Age]]&lt;=29,"15-29",Table1[[#This Row],[Patient Age]]&lt;=44,"30-44",Table1[[#This Row],[Patient Age]]&lt;=59,"45-59",Table1[[#This Row],[Patient Age]]&lt;=74,"60-74",TRUE,"75+")</f>
        <v>15-29</v>
      </c>
      <c r="P4646" t="str" cm="1">
        <f t="array" ref="P4646">_xlfn.IFS(Table1[[#This Row],[Patient Waittime]]&lt;=15,"0-15",Table1[[#This Row],[Patient Waittime]]&lt;=30,"16-30",Table1[[#This Row],[Patient Waittime]]&lt;=45,"31-45",Table1[[#This Row],[Patient Waittime]]&lt;=60,"46-60",TRUE,"60+")</f>
        <v>46-60</v>
      </c>
      <c r="Q4646">
        <f>--(Table1[[#This Row],[Patient Waittime]]&lt;=30)</f>
        <v>0</v>
      </c>
      <c r="R4646">
        <f>--Table1[[#This Row],[Patient Admission Flag]]</f>
        <v>0</v>
      </c>
      <c r="S4646">
        <f>--AND(Table1[[#This Row],[WithinTarget]]=1,Table1[[#This Row],[Patient Satisfaction Score]]&gt;=7)</f>
        <v>0</v>
      </c>
      <c r="T4646" t="str">
        <f>IF(LEFT(Table1[[#This Row],[Patient Gender]],1)="F","Female","Male")</f>
        <v>Male</v>
      </c>
    </row>
    <row r="4647" spans="1:20" x14ac:dyDescent="0.3">
      <c r="A4647" t="s">
        <v>4751</v>
      </c>
      <c r="B4647" s="1">
        <v>45430.431944444441</v>
      </c>
      <c r="C4647" t="s">
        <v>9</v>
      </c>
      <c r="D4647">
        <v>3</v>
      </c>
      <c r="E4647" t="s">
        <v>10</v>
      </c>
      <c r="F4647" t="s">
        <v>26</v>
      </c>
      <c r="G4647" t="b">
        <v>0</v>
      </c>
      <c r="H4647">
        <v>4</v>
      </c>
      <c r="I4647">
        <v>53</v>
      </c>
      <c r="J4647" t="b">
        <v>0</v>
      </c>
      <c r="K4647">
        <f>YEAR(Table1[[#This Row],[Patient Admission Date]])</f>
        <v>2024</v>
      </c>
      <c r="L4647" t="str">
        <f>TEXT(Table1[[#This Row],[Patient Admission Date]],"mmm")</f>
        <v>May</v>
      </c>
      <c r="M4647" t="str">
        <f>TEXT(Table1[[#This Row],[Patient Admission Date]],"ddd")</f>
        <v>Sat</v>
      </c>
      <c r="N4647" t="str">
        <f>TEXT(INT(HOUR(Table1[[#This Row],[Patient Admission Date]])/3)*3,"00")&amp;"-"&amp;TEXT(INT(HOUR(Table1[[#This Row],[Patient Admission Date]])/3)*3+3,"00")</f>
        <v>09-12</v>
      </c>
      <c r="O4647" t="str" cm="1">
        <f t="array" ref="O4647">_xlfn.IFS(Table1[[#This Row],[Patient Age]]&lt;=14,"0-14",Table1[[#This Row],[Patient Age]]&lt;=29,"15-29",Table1[[#This Row],[Patient Age]]&lt;=44,"30-44",Table1[[#This Row],[Patient Age]]&lt;=59,"45-59",Table1[[#This Row],[Patient Age]]&lt;=74,"60-74",TRUE,"75+")</f>
        <v>0-14</v>
      </c>
      <c r="P4647" t="str" cm="1">
        <f t="array" ref="P4647">_xlfn.IFS(Table1[[#This Row],[Patient Waittime]]&lt;=15,"0-15",Table1[[#This Row],[Patient Waittime]]&lt;=30,"16-30",Table1[[#This Row],[Patient Waittime]]&lt;=45,"31-45",Table1[[#This Row],[Patient Waittime]]&lt;=60,"46-60",TRUE,"60+")</f>
        <v>46-60</v>
      </c>
      <c r="Q4647">
        <f>--(Table1[[#This Row],[Patient Waittime]]&lt;=30)</f>
        <v>0</v>
      </c>
      <c r="R4647">
        <f>--Table1[[#This Row],[Patient Admission Flag]]</f>
        <v>0</v>
      </c>
      <c r="S4647">
        <f>--AND(Table1[[#This Row],[WithinTarget]]=1,Table1[[#This Row],[Patient Satisfaction Score]]&gt;=7)</f>
        <v>0</v>
      </c>
      <c r="T4647" t="str">
        <f>IF(LEFT(Table1[[#This Row],[Patient Gender]],1)="F","Female","Male")</f>
        <v>Male</v>
      </c>
    </row>
    <row r="4648" spans="1:20" x14ac:dyDescent="0.3">
      <c r="A4648" t="s">
        <v>4752</v>
      </c>
      <c r="B4648" s="1">
        <v>45526.648611111108</v>
      </c>
      <c r="C4648" t="s">
        <v>9</v>
      </c>
      <c r="D4648">
        <v>33</v>
      </c>
      <c r="E4648" t="s">
        <v>10</v>
      </c>
      <c r="F4648" t="s">
        <v>26</v>
      </c>
      <c r="G4648" t="b">
        <v>0</v>
      </c>
      <c r="H4648">
        <v>6</v>
      </c>
      <c r="I4648">
        <v>18</v>
      </c>
      <c r="J4648" t="b">
        <v>0</v>
      </c>
      <c r="K4648">
        <f>YEAR(Table1[[#This Row],[Patient Admission Date]])</f>
        <v>2024</v>
      </c>
      <c r="L4648" t="str">
        <f>TEXT(Table1[[#This Row],[Patient Admission Date]],"mmm")</f>
        <v>Aug</v>
      </c>
      <c r="M4648" t="str">
        <f>TEXT(Table1[[#This Row],[Patient Admission Date]],"ddd")</f>
        <v>Thu</v>
      </c>
      <c r="N4648" t="str">
        <f>TEXT(INT(HOUR(Table1[[#This Row],[Patient Admission Date]])/3)*3,"00")&amp;"-"&amp;TEXT(INT(HOUR(Table1[[#This Row],[Patient Admission Date]])/3)*3+3,"00")</f>
        <v>15-18</v>
      </c>
      <c r="O4648" t="str" cm="1">
        <f t="array" ref="O4648">_xlfn.IFS(Table1[[#This Row],[Patient Age]]&lt;=14,"0-14",Table1[[#This Row],[Patient Age]]&lt;=29,"15-29",Table1[[#This Row],[Patient Age]]&lt;=44,"30-44",Table1[[#This Row],[Patient Age]]&lt;=59,"45-59",Table1[[#This Row],[Patient Age]]&lt;=74,"60-74",TRUE,"75+")</f>
        <v>30-44</v>
      </c>
      <c r="P4648" t="str" cm="1">
        <f t="array" ref="P4648">_xlfn.IFS(Table1[[#This Row],[Patient Waittime]]&lt;=15,"0-15",Table1[[#This Row],[Patient Waittime]]&lt;=30,"16-30",Table1[[#This Row],[Patient Waittime]]&lt;=45,"31-45",Table1[[#This Row],[Patient Waittime]]&lt;=60,"46-60",TRUE,"60+")</f>
        <v>16-30</v>
      </c>
      <c r="Q4648">
        <f>--(Table1[[#This Row],[Patient Waittime]]&lt;=30)</f>
        <v>1</v>
      </c>
      <c r="R4648">
        <f>--Table1[[#This Row],[Patient Admission Flag]]</f>
        <v>0</v>
      </c>
      <c r="S4648">
        <f>--AND(Table1[[#This Row],[WithinTarget]]=1,Table1[[#This Row],[Patient Satisfaction Score]]&gt;=7)</f>
        <v>0</v>
      </c>
      <c r="T4648" t="str">
        <f>IF(LEFT(Table1[[#This Row],[Patient Gender]],1)="F","Female","Male")</f>
        <v>Male</v>
      </c>
    </row>
    <row r="4649" spans="1:20" x14ac:dyDescent="0.3">
      <c r="A4649" t="s">
        <v>4753</v>
      </c>
      <c r="B4649" s="1">
        <v>45455.214583333334</v>
      </c>
      <c r="C4649" t="s">
        <v>9</v>
      </c>
      <c r="D4649">
        <v>40</v>
      </c>
      <c r="E4649" t="s">
        <v>10</v>
      </c>
      <c r="F4649" t="s">
        <v>26</v>
      </c>
      <c r="G4649" t="b">
        <v>0</v>
      </c>
      <c r="H4649">
        <v>9</v>
      </c>
      <c r="I4649">
        <v>39</v>
      </c>
      <c r="J4649" t="b">
        <v>0</v>
      </c>
      <c r="K4649">
        <f>YEAR(Table1[[#This Row],[Patient Admission Date]])</f>
        <v>2024</v>
      </c>
      <c r="L4649" t="str">
        <f>TEXT(Table1[[#This Row],[Patient Admission Date]],"mmm")</f>
        <v>Jun</v>
      </c>
      <c r="M4649" t="str">
        <f>TEXT(Table1[[#This Row],[Patient Admission Date]],"ddd")</f>
        <v>Wed</v>
      </c>
      <c r="N4649" t="str">
        <f>TEXT(INT(HOUR(Table1[[#This Row],[Patient Admission Date]])/3)*3,"00")&amp;"-"&amp;TEXT(INT(HOUR(Table1[[#This Row],[Patient Admission Date]])/3)*3+3,"00")</f>
        <v>03-06</v>
      </c>
      <c r="O4649" t="str" cm="1">
        <f t="array" ref="O4649">_xlfn.IFS(Table1[[#This Row],[Patient Age]]&lt;=14,"0-14",Table1[[#This Row],[Patient Age]]&lt;=29,"15-29",Table1[[#This Row],[Patient Age]]&lt;=44,"30-44",Table1[[#This Row],[Patient Age]]&lt;=59,"45-59",Table1[[#This Row],[Patient Age]]&lt;=74,"60-74",TRUE,"75+")</f>
        <v>30-44</v>
      </c>
      <c r="P4649" t="str" cm="1">
        <f t="array" ref="P4649">_xlfn.IFS(Table1[[#This Row],[Patient Waittime]]&lt;=15,"0-15",Table1[[#This Row],[Patient Waittime]]&lt;=30,"16-30",Table1[[#This Row],[Patient Waittime]]&lt;=45,"31-45",Table1[[#This Row],[Patient Waittime]]&lt;=60,"46-60",TRUE,"60+")</f>
        <v>31-45</v>
      </c>
      <c r="Q4649">
        <f>--(Table1[[#This Row],[Patient Waittime]]&lt;=30)</f>
        <v>0</v>
      </c>
      <c r="R4649">
        <f>--Table1[[#This Row],[Patient Admission Flag]]</f>
        <v>0</v>
      </c>
      <c r="S4649">
        <f>--AND(Table1[[#This Row],[WithinTarget]]=1,Table1[[#This Row],[Patient Satisfaction Score]]&gt;=7)</f>
        <v>0</v>
      </c>
      <c r="T4649" t="str">
        <f>IF(LEFT(Table1[[#This Row],[Patient Gender]],1)="F","Female","Male")</f>
        <v>Male</v>
      </c>
    </row>
    <row r="4650" spans="1:20" x14ac:dyDescent="0.3">
      <c r="A4650" t="s">
        <v>4754</v>
      </c>
      <c r="B4650" s="1">
        <v>45414.743750000001</v>
      </c>
      <c r="C4650" t="s">
        <v>9</v>
      </c>
      <c r="D4650">
        <v>39</v>
      </c>
      <c r="E4650" t="s">
        <v>10</v>
      </c>
      <c r="F4650" t="s">
        <v>26</v>
      </c>
      <c r="G4650" t="b">
        <v>0</v>
      </c>
      <c r="H4650">
        <v>9</v>
      </c>
      <c r="I4650">
        <v>15</v>
      </c>
      <c r="J4650" t="b">
        <v>0</v>
      </c>
      <c r="K4650">
        <f>YEAR(Table1[[#This Row],[Patient Admission Date]])</f>
        <v>2024</v>
      </c>
      <c r="L4650" t="str">
        <f>TEXT(Table1[[#This Row],[Patient Admission Date]],"mmm")</f>
        <v>May</v>
      </c>
      <c r="M4650" t="str">
        <f>TEXT(Table1[[#This Row],[Patient Admission Date]],"ddd")</f>
        <v>Thu</v>
      </c>
      <c r="N4650" t="str">
        <f>TEXT(INT(HOUR(Table1[[#This Row],[Patient Admission Date]])/3)*3,"00")&amp;"-"&amp;TEXT(INT(HOUR(Table1[[#This Row],[Patient Admission Date]])/3)*3+3,"00")</f>
        <v>15-18</v>
      </c>
      <c r="O4650" t="str" cm="1">
        <f t="array" ref="O4650">_xlfn.IFS(Table1[[#This Row],[Patient Age]]&lt;=14,"0-14",Table1[[#This Row],[Patient Age]]&lt;=29,"15-29",Table1[[#This Row],[Patient Age]]&lt;=44,"30-44",Table1[[#This Row],[Patient Age]]&lt;=59,"45-59",Table1[[#This Row],[Patient Age]]&lt;=74,"60-74",TRUE,"75+")</f>
        <v>30-44</v>
      </c>
      <c r="P4650" t="str" cm="1">
        <f t="array" ref="P4650">_xlfn.IFS(Table1[[#This Row],[Patient Waittime]]&lt;=15,"0-15",Table1[[#This Row],[Patient Waittime]]&lt;=30,"16-30",Table1[[#This Row],[Patient Waittime]]&lt;=45,"31-45",Table1[[#This Row],[Patient Waittime]]&lt;=60,"46-60",TRUE,"60+")</f>
        <v>0-15</v>
      </c>
      <c r="Q4650">
        <f>--(Table1[[#This Row],[Patient Waittime]]&lt;=30)</f>
        <v>1</v>
      </c>
      <c r="R4650">
        <f>--Table1[[#This Row],[Patient Admission Flag]]</f>
        <v>0</v>
      </c>
      <c r="S4650">
        <f>--AND(Table1[[#This Row],[WithinTarget]]=1,Table1[[#This Row],[Patient Satisfaction Score]]&gt;=7)</f>
        <v>1</v>
      </c>
      <c r="T4650" t="str">
        <f>IF(LEFT(Table1[[#This Row],[Patient Gender]],1)="F","Female","Male")</f>
        <v>Male</v>
      </c>
    </row>
    <row r="4651" spans="1:20" x14ac:dyDescent="0.3">
      <c r="A4651" t="s">
        <v>4755</v>
      </c>
      <c r="B4651" s="1">
        <v>45437.911111111112</v>
      </c>
      <c r="C4651" t="s">
        <v>9</v>
      </c>
      <c r="D4651">
        <v>69</v>
      </c>
      <c r="E4651" t="s">
        <v>10</v>
      </c>
      <c r="F4651" t="s">
        <v>11</v>
      </c>
      <c r="G4651" t="b">
        <v>0</v>
      </c>
      <c r="I4651">
        <v>19</v>
      </c>
      <c r="J4651" t="b">
        <v>0</v>
      </c>
      <c r="K4651">
        <f>YEAR(Table1[[#This Row],[Patient Admission Date]])</f>
        <v>2024</v>
      </c>
      <c r="L4651" t="str">
        <f>TEXT(Table1[[#This Row],[Patient Admission Date]],"mmm")</f>
        <v>May</v>
      </c>
      <c r="M4651" t="str">
        <f>TEXT(Table1[[#This Row],[Patient Admission Date]],"ddd")</f>
        <v>Sat</v>
      </c>
      <c r="N4651" t="str">
        <f>TEXT(INT(HOUR(Table1[[#This Row],[Patient Admission Date]])/3)*3,"00")&amp;"-"&amp;TEXT(INT(HOUR(Table1[[#This Row],[Patient Admission Date]])/3)*3+3,"00")</f>
        <v>21-24</v>
      </c>
      <c r="O4651" t="str" cm="1">
        <f t="array" ref="O4651">_xlfn.IFS(Table1[[#This Row],[Patient Age]]&lt;=14,"0-14",Table1[[#This Row],[Patient Age]]&lt;=29,"15-29",Table1[[#This Row],[Patient Age]]&lt;=44,"30-44",Table1[[#This Row],[Patient Age]]&lt;=59,"45-59",Table1[[#This Row],[Patient Age]]&lt;=74,"60-74",TRUE,"75+")</f>
        <v>60-74</v>
      </c>
      <c r="P4651" t="str" cm="1">
        <f t="array" ref="P4651">_xlfn.IFS(Table1[[#This Row],[Patient Waittime]]&lt;=15,"0-15",Table1[[#This Row],[Patient Waittime]]&lt;=30,"16-30",Table1[[#This Row],[Patient Waittime]]&lt;=45,"31-45",Table1[[#This Row],[Patient Waittime]]&lt;=60,"46-60",TRUE,"60+")</f>
        <v>16-30</v>
      </c>
      <c r="Q4651">
        <f>--(Table1[[#This Row],[Patient Waittime]]&lt;=30)</f>
        <v>1</v>
      </c>
      <c r="R4651">
        <f>--Table1[[#This Row],[Patient Admission Flag]]</f>
        <v>0</v>
      </c>
      <c r="S4651">
        <f>--AND(Table1[[#This Row],[WithinTarget]]=1,Table1[[#This Row],[Patient Satisfaction Score]]&gt;=7)</f>
        <v>0</v>
      </c>
      <c r="T4651" t="str">
        <f>IF(LEFT(Table1[[#This Row],[Patient Gender]],1)="F","Female","Male")</f>
        <v>Male</v>
      </c>
    </row>
    <row r="4652" spans="1:20" x14ac:dyDescent="0.3">
      <c r="A4652" t="s">
        <v>4756</v>
      </c>
      <c r="B4652" s="1">
        <v>45466.204861111109</v>
      </c>
      <c r="C4652" t="s">
        <v>9</v>
      </c>
      <c r="D4652">
        <v>15</v>
      </c>
      <c r="E4652" t="s">
        <v>10</v>
      </c>
      <c r="F4652" t="s">
        <v>11</v>
      </c>
      <c r="G4652" t="b">
        <v>0</v>
      </c>
      <c r="I4652">
        <v>37</v>
      </c>
      <c r="J4652" t="b">
        <v>0</v>
      </c>
      <c r="K4652">
        <f>YEAR(Table1[[#This Row],[Patient Admission Date]])</f>
        <v>2024</v>
      </c>
      <c r="L4652" t="str">
        <f>TEXT(Table1[[#This Row],[Patient Admission Date]],"mmm")</f>
        <v>Jun</v>
      </c>
      <c r="M4652" t="str">
        <f>TEXT(Table1[[#This Row],[Patient Admission Date]],"ddd")</f>
        <v>Sun</v>
      </c>
      <c r="N4652" t="str">
        <f>TEXT(INT(HOUR(Table1[[#This Row],[Patient Admission Date]])/3)*3,"00")&amp;"-"&amp;TEXT(INT(HOUR(Table1[[#This Row],[Patient Admission Date]])/3)*3+3,"00")</f>
        <v>03-06</v>
      </c>
      <c r="O4652" t="str" cm="1">
        <f t="array" ref="O4652">_xlfn.IFS(Table1[[#This Row],[Patient Age]]&lt;=14,"0-14",Table1[[#This Row],[Patient Age]]&lt;=29,"15-29",Table1[[#This Row],[Patient Age]]&lt;=44,"30-44",Table1[[#This Row],[Patient Age]]&lt;=59,"45-59",Table1[[#This Row],[Patient Age]]&lt;=74,"60-74",TRUE,"75+")</f>
        <v>15-29</v>
      </c>
      <c r="P4652" t="str" cm="1">
        <f t="array" ref="P4652">_xlfn.IFS(Table1[[#This Row],[Patient Waittime]]&lt;=15,"0-15",Table1[[#This Row],[Patient Waittime]]&lt;=30,"16-30",Table1[[#This Row],[Patient Waittime]]&lt;=45,"31-45",Table1[[#This Row],[Patient Waittime]]&lt;=60,"46-60",TRUE,"60+")</f>
        <v>31-45</v>
      </c>
      <c r="Q4652">
        <f>--(Table1[[#This Row],[Patient Waittime]]&lt;=30)</f>
        <v>0</v>
      </c>
      <c r="R4652">
        <f>--Table1[[#This Row],[Patient Admission Flag]]</f>
        <v>0</v>
      </c>
      <c r="S4652">
        <f>--AND(Table1[[#This Row],[WithinTarget]]=1,Table1[[#This Row],[Patient Satisfaction Score]]&gt;=7)</f>
        <v>0</v>
      </c>
      <c r="T4652" t="str">
        <f>IF(LEFT(Table1[[#This Row],[Patient Gender]],1)="F","Female","Male")</f>
        <v>Male</v>
      </c>
    </row>
    <row r="4653" spans="1:20" x14ac:dyDescent="0.3">
      <c r="A4653" t="s">
        <v>4757</v>
      </c>
      <c r="B4653" s="1">
        <v>45153.868750000001</v>
      </c>
      <c r="C4653" t="s">
        <v>9</v>
      </c>
      <c r="D4653">
        <v>18</v>
      </c>
      <c r="E4653" t="s">
        <v>10</v>
      </c>
      <c r="F4653" t="s">
        <v>11</v>
      </c>
      <c r="G4653" t="b">
        <v>0</v>
      </c>
      <c r="I4653">
        <v>37</v>
      </c>
      <c r="J4653" t="b">
        <v>0</v>
      </c>
      <c r="K4653">
        <f>YEAR(Table1[[#This Row],[Patient Admission Date]])</f>
        <v>2023</v>
      </c>
      <c r="L4653" t="str">
        <f>TEXT(Table1[[#This Row],[Patient Admission Date]],"mmm")</f>
        <v>Aug</v>
      </c>
      <c r="M4653" t="str">
        <f>TEXT(Table1[[#This Row],[Patient Admission Date]],"ddd")</f>
        <v>Tue</v>
      </c>
      <c r="N4653" t="str">
        <f>TEXT(INT(HOUR(Table1[[#This Row],[Patient Admission Date]])/3)*3,"00")&amp;"-"&amp;TEXT(INT(HOUR(Table1[[#This Row],[Patient Admission Date]])/3)*3+3,"00")</f>
        <v>18-21</v>
      </c>
      <c r="O4653" t="str" cm="1">
        <f t="array" ref="O4653">_xlfn.IFS(Table1[[#This Row],[Patient Age]]&lt;=14,"0-14",Table1[[#This Row],[Patient Age]]&lt;=29,"15-29",Table1[[#This Row],[Patient Age]]&lt;=44,"30-44",Table1[[#This Row],[Patient Age]]&lt;=59,"45-59",Table1[[#This Row],[Patient Age]]&lt;=74,"60-74",TRUE,"75+")</f>
        <v>15-29</v>
      </c>
      <c r="P4653" t="str" cm="1">
        <f t="array" ref="P4653">_xlfn.IFS(Table1[[#This Row],[Patient Waittime]]&lt;=15,"0-15",Table1[[#This Row],[Patient Waittime]]&lt;=30,"16-30",Table1[[#This Row],[Patient Waittime]]&lt;=45,"31-45",Table1[[#This Row],[Patient Waittime]]&lt;=60,"46-60",TRUE,"60+")</f>
        <v>31-45</v>
      </c>
      <c r="Q4653">
        <f>--(Table1[[#This Row],[Patient Waittime]]&lt;=30)</f>
        <v>0</v>
      </c>
      <c r="R4653">
        <f>--Table1[[#This Row],[Patient Admission Flag]]</f>
        <v>0</v>
      </c>
      <c r="S4653">
        <f>--AND(Table1[[#This Row],[WithinTarget]]=1,Table1[[#This Row],[Patient Satisfaction Score]]&gt;=7)</f>
        <v>0</v>
      </c>
      <c r="T4653" t="str">
        <f>IF(LEFT(Table1[[#This Row],[Patient Gender]],1)="F","Female","Male")</f>
        <v>Male</v>
      </c>
    </row>
    <row r="4654" spans="1:20" x14ac:dyDescent="0.3">
      <c r="A4654" t="s">
        <v>4758</v>
      </c>
      <c r="B4654" s="1">
        <v>45587.949305555558</v>
      </c>
      <c r="C4654" t="s">
        <v>9</v>
      </c>
      <c r="D4654">
        <v>38</v>
      </c>
      <c r="E4654" t="s">
        <v>10</v>
      </c>
      <c r="F4654" t="s">
        <v>11</v>
      </c>
      <c r="G4654" t="b">
        <v>0</v>
      </c>
      <c r="I4654">
        <v>40</v>
      </c>
      <c r="J4654" t="b">
        <v>0</v>
      </c>
      <c r="K4654">
        <f>YEAR(Table1[[#This Row],[Patient Admission Date]])</f>
        <v>2024</v>
      </c>
      <c r="L4654" t="str">
        <f>TEXT(Table1[[#This Row],[Patient Admission Date]],"mmm")</f>
        <v>Oct</v>
      </c>
      <c r="M4654" t="str">
        <f>TEXT(Table1[[#This Row],[Patient Admission Date]],"ddd")</f>
        <v>Tue</v>
      </c>
      <c r="N4654" t="str">
        <f>TEXT(INT(HOUR(Table1[[#This Row],[Patient Admission Date]])/3)*3,"00")&amp;"-"&amp;TEXT(INT(HOUR(Table1[[#This Row],[Patient Admission Date]])/3)*3+3,"00")</f>
        <v>21-24</v>
      </c>
      <c r="O4654" t="str" cm="1">
        <f t="array" ref="O4654">_xlfn.IFS(Table1[[#This Row],[Patient Age]]&lt;=14,"0-14",Table1[[#This Row],[Patient Age]]&lt;=29,"15-29",Table1[[#This Row],[Patient Age]]&lt;=44,"30-44",Table1[[#This Row],[Patient Age]]&lt;=59,"45-59",Table1[[#This Row],[Patient Age]]&lt;=74,"60-74",TRUE,"75+")</f>
        <v>30-44</v>
      </c>
      <c r="P4654" t="str" cm="1">
        <f t="array" ref="P4654">_xlfn.IFS(Table1[[#This Row],[Patient Waittime]]&lt;=15,"0-15",Table1[[#This Row],[Patient Waittime]]&lt;=30,"16-30",Table1[[#This Row],[Patient Waittime]]&lt;=45,"31-45",Table1[[#This Row],[Patient Waittime]]&lt;=60,"46-60",TRUE,"60+")</f>
        <v>31-45</v>
      </c>
      <c r="Q4654">
        <f>--(Table1[[#This Row],[Patient Waittime]]&lt;=30)</f>
        <v>0</v>
      </c>
      <c r="R4654">
        <f>--Table1[[#This Row],[Patient Admission Flag]]</f>
        <v>0</v>
      </c>
      <c r="S4654">
        <f>--AND(Table1[[#This Row],[WithinTarget]]=1,Table1[[#This Row],[Patient Satisfaction Score]]&gt;=7)</f>
        <v>0</v>
      </c>
      <c r="T4654" t="str">
        <f>IF(LEFT(Table1[[#This Row],[Patient Gender]],1)="F","Female","Male")</f>
        <v>Male</v>
      </c>
    </row>
    <row r="4655" spans="1:20" x14ac:dyDescent="0.3">
      <c r="A4655" t="s">
        <v>4759</v>
      </c>
      <c r="B4655" s="1">
        <v>45081.597222222219</v>
      </c>
      <c r="C4655" t="s">
        <v>9</v>
      </c>
      <c r="D4655">
        <v>48</v>
      </c>
      <c r="E4655" t="s">
        <v>10</v>
      </c>
      <c r="F4655" t="s">
        <v>11</v>
      </c>
      <c r="G4655" t="b">
        <v>0</v>
      </c>
      <c r="I4655">
        <v>44</v>
      </c>
      <c r="J4655" t="b">
        <v>0</v>
      </c>
      <c r="K4655">
        <f>YEAR(Table1[[#This Row],[Patient Admission Date]])</f>
        <v>2023</v>
      </c>
      <c r="L4655" t="str">
        <f>TEXT(Table1[[#This Row],[Patient Admission Date]],"mmm")</f>
        <v>Jun</v>
      </c>
      <c r="M4655" t="str">
        <f>TEXT(Table1[[#This Row],[Patient Admission Date]],"ddd")</f>
        <v>Sun</v>
      </c>
      <c r="N4655" t="str">
        <f>TEXT(INT(HOUR(Table1[[#This Row],[Patient Admission Date]])/3)*3,"00")&amp;"-"&amp;TEXT(INT(HOUR(Table1[[#This Row],[Patient Admission Date]])/3)*3+3,"00")</f>
        <v>12-15</v>
      </c>
      <c r="O4655" t="str" cm="1">
        <f t="array" ref="O4655">_xlfn.IFS(Table1[[#This Row],[Patient Age]]&lt;=14,"0-14",Table1[[#This Row],[Patient Age]]&lt;=29,"15-29",Table1[[#This Row],[Patient Age]]&lt;=44,"30-44",Table1[[#This Row],[Patient Age]]&lt;=59,"45-59",Table1[[#This Row],[Patient Age]]&lt;=74,"60-74",TRUE,"75+")</f>
        <v>45-59</v>
      </c>
      <c r="P4655" t="str" cm="1">
        <f t="array" ref="P4655">_xlfn.IFS(Table1[[#This Row],[Patient Waittime]]&lt;=15,"0-15",Table1[[#This Row],[Patient Waittime]]&lt;=30,"16-30",Table1[[#This Row],[Patient Waittime]]&lt;=45,"31-45",Table1[[#This Row],[Patient Waittime]]&lt;=60,"46-60",TRUE,"60+")</f>
        <v>31-45</v>
      </c>
      <c r="Q4655">
        <f>--(Table1[[#This Row],[Patient Waittime]]&lt;=30)</f>
        <v>0</v>
      </c>
      <c r="R4655">
        <f>--Table1[[#This Row],[Patient Admission Flag]]</f>
        <v>0</v>
      </c>
      <c r="S4655">
        <f>--AND(Table1[[#This Row],[WithinTarget]]=1,Table1[[#This Row],[Patient Satisfaction Score]]&gt;=7)</f>
        <v>0</v>
      </c>
      <c r="T4655" t="str">
        <f>IF(LEFT(Table1[[#This Row],[Patient Gender]],1)="F","Female","Male")</f>
        <v>Male</v>
      </c>
    </row>
    <row r="4656" spans="1:20" x14ac:dyDescent="0.3">
      <c r="A4656" t="s">
        <v>4760</v>
      </c>
      <c r="B4656" s="1">
        <v>45409.672222222223</v>
      </c>
      <c r="C4656" t="s">
        <v>9</v>
      </c>
      <c r="D4656">
        <v>20</v>
      </c>
      <c r="E4656" t="s">
        <v>10</v>
      </c>
      <c r="F4656" t="s">
        <v>11</v>
      </c>
      <c r="G4656" t="b">
        <v>0</v>
      </c>
      <c r="I4656">
        <v>46</v>
      </c>
      <c r="J4656" t="b">
        <v>0</v>
      </c>
      <c r="K4656">
        <f>YEAR(Table1[[#This Row],[Patient Admission Date]])</f>
        <v>2024</v>
      </c>
      <c r="L4656" t="str">
        <f>TEXT(Table1[[#This Row],[Patient Admission Date]],"mmm")</f>
        <v>Apr</v>
      </c>
      <c r="M4656" t="str">
        <f>TEXT(Table1[[#This Row],[Patient Admission Date]],"ddd")</f>
        <v>Sat</v>
      </c>
      <c r="N4656" t="str">
        <f>TEXT(INT(HOUR(Table1[[#This Row],[Patient Admission Date]])/3)*3,"00")&amp;"-"&amp;TEXT(INT(HOUR(Table1[[#This Row],[Patient Admission Date]])/3)*3+3,"00")</f>
        <v>15-18</v>
      </c>
      <c r="O4656" t="str" cm="1">
        <f t="array" ref="O4656">_xlfn.IFS(Table1[[#This Row],[Patient Age]]&lt;=14,"0-14",Table1[[#This Row],[Patient Age]]&lt;=29,"15-29",Table1[[#This Row],[Patient Age]]&lt;=44,"30-44",Table1[[#This Row],[Patient Age]]&lt;=59,"45-59",Table1[[#This Row],[Patient Age]]&lt;=74,"60-74",TRUE,"75+")</f>
        <v>15-29</v>
      </c>
      <c r="P4656" t="str" cm="1">
        <f t="array" ref="P4656">_xlfn.IFS(Table1[[#This Row],[Patient Waittime]]&lt;=15,"0-15",Table1[[#This Row],[Patient Waittime]]&lt;=30,"16-30",Table1[[#This Row],[Patient Waittime]]&lt;=45,"31-45",Table1[[#This Row],[Patient Waittime]]&lt;=60,"46-60",TRUE,"60+")</f>
        <v>46-60</v>
      </c>
      <c r="Q4656">
        <f>--(Table1[[#This Row],[Patient Waittime]]&lt;=30)</f>
        <v>0</v>
      </c>
      <c r="R4656">
        <f>--Table1[[#This Row],[Patient Admission Flag]]</f>
        <v>0</v>
      </c>
      <c r="S4656">
        <f>--AND(Table1[[#This Row],[WithinTarget]]=1,Table1[[#This Row],[Patient Satisfaction Score]]&gt;=7)</f>
        <v>0</v>
      </c>
      <c r="T4656" t="str">
        <f>IF(LEFT(Table1[[#This Row],[Patient Gender]],1)="F","Female","Male")</f>
        <v>Male</v>
      </c>
    </row>
    <row r="4657" spans="1:20" x14ac:dyDescent="0.3">
      <c r="A4657" t="s">
        <v>4761</v>
      </c>
      <c r="B4657" s="1">
        <v>45198.659722222219</v>
      </c>
      <c r="C4657" t="s">
        <v>9</v>
      </c>
      <c r="D4657">
        <v>63</v>
      </c>
      <c r="E4657" t="s">
        <v>10</v>
      </c>
      <c r="F4657" t="s">
        <v>11</v>
      </c>
      <c r="G4657" t="b">
        <v>0</v>
      </c>
      <c r="I4657">
        <v>55</v>
      </c>
      <c r="J4657" t="b">
        <v>0</v>
      </c>
      <c r="K4657">
        <f>YEAR(Table1[[#This Row],[Patient Admission Date]])</f>
        <v>2023</v>
      </c>
      <c r="L4657" t="str">
        <f>TEXT(Table1[[#This Row],[Patient Admission Date]],"mmm")</f>
        <v>Sep</v>
      </c>
      <c r="M4657" t="str">
        <f>TEXT(Table1[[#This Row],[Patient Admission Date]],"ddd")</f>
        <v>Fri</v>
      </c>
      <c r="N4657" t="str">
        <f>TEXT(INT(HOUR(Table1[[#This Row],[Patient Admission Date]])/3)*3,"00")&amp;"-"&amp;TEXT(INT(HOUR(Table1[[#This Row],[Patient Admission Date]])/3)*3+3,"00")</f>
        <v>15-18</v>
      </c>
      <c r="O4657" t="str" cm="1">
        <f t="array" ref="O4657">_xlfn.IFS(Table1[[#This Row],[Patient Age]]&lt;=14,"0-14",Table1[[#This Row],[Patient Age]]&lt;=29,"15-29",Table1[[#This Row],[Patient Age]]&lt;=44,"30-44",Table1[[#This Row],[Patient Age]]&lt;=59,"45-59",Table1[[#This Row],[Patient Age]]&lt;=74,"60-74",TRUE,"75+")</f>
        <v>60-74</v>
      </c>
      <c r="P4657" t="str" cm="1">
        <f t="array" ref="P4657">_xlfn.IFS(Table1[[#This Row],[Patient Waittime]]&lt;=15,"0-15",Table1[[#This Row],[Patient Waittime]]&lt;=30,"16-30",Table1[[#This Row],[Patient Waittime]]&lt;=45,"31-45",Table1[[#This Row],[Patient Waittime]]&lt;=60,"46-60",TRUE,"60+")</f>
        <v>46-60</v>
      </c>
      <c r="Q4657">
        <f>--(Table1[[#This Row],[Patient Waittime]]&lt;=30)</f>
        <v>0</v>
      </c>
      <c r="R4657">
        <f>--Table1[[#This Row],[Patient Admission Flag]]</f>
        <v>0</v>
      </c>
      <c r="S4657">
        <f>--AND(Table1[[#This Row],[WithinTarget]]=1,Table1[[#This Row],[Patient Satisfaction Score]]&gt;=7)</f>
        <v>0</v>
      </c>
      <c r="T4657" t="str">
        <f>IF(LEFT(Table1[[#This Row],[Patient Gender]],1)="F","Female","Male")</f>
        <v>Male</v>
      </c>
    </row>
    <row r="4658" spans="1:20" x14ac:dyDescent="0.3">
      <c r="A4658" t="s">
        <v>4762</v>
      </c>
      <c r="B4658" s="1">
        <v>45069.969444444447</v>
      </c>
      <c r="C4658" t="s">
        <v>9</v>
      </c>
      <c r="D4658">
        <v>12</v>
      </c>
      <c r="E4658" t="s">
        <v>10</v>
      </c>
      <c r="F4658" t="s">
        <v>11</v>
      </c>
      <c r="G4658" t="b">
        <v>0</v>
      </c>
      <c r="I4658">
        <v>57</v>
      </c>
      <c r="J4658" t="b">
        <v>0</v>
      </c>
      <c r="K4658">
        <f>YEAR(Table1[[#This Row],[Patient Admission Date]])</f>
        <v>2023</v>
      </c>
      <c r="L4658" t="str">
        <f>TEXT(Table1[[#This Row],[Patient Admission Date]],"mmm")</f>
        <v>May</v>
      </c>
      <c r="M4658" t="str">
        <f>TEXT(Table1[[#This Row],[Patient Admission Date]],"ddd")</f>
        <v>Tue</v>
      </c>
      <c r="N4658" t="str">
        <f>TEXT(INT(HOUR(Table1[[#This Row],[Patient Admission Date]])/3)*3,"00")&amp;"-"&amp;TEXT(INT(HOUR(Table1[[#This Row],[Patient Admission Date]])/3)*3+3,"00")</f>
        <v>21-24</v>
      </c>
      <c r="O4658" t="str" cm="1">
        <f t="array" ref="O4658">_xlfn.IFS(Table1[[#This Row],[Patient Age]]&lt;=14,"0-14",Table1[[#This Row],[Patient Age]]&lt;=29,"15-29",Table1[[#This Row],[Patient Age]]&lt;=44,"30-44",Table1[[#This Row],[Patient Age]]&lt;=59,"45-59",Table1[[#This Row],[Patient Age]]&lt;=74,"60-74",TRUE,"75+")</f>
        <v>0-14</v>
      </c>
      <c r="P4658" t="str" cm="1">
        <f t="array" ref="P4658">_xlfn.IFS(Table1[[#This Row],[Patient Waittime]]&lt;=15,"0-15",Table1[[#This Row],[Patient Waittime]]&lt;=30,"16-30",Table1[[#This Row],[Patient Waittime]]&lt;=45,"31-45",Table1[[#This Row],[Patient Waittime]]&lt;=60,"46-60",TRUE,"60+")</f>
        <v>46-60</v>
      </c>
      <c r="Q4658">
        <f>--(Table1[[#This Row],[Patient Waittime]]&lt;=30)</f>
        <v>0</v>
      </c>
      <c r="R4658">
        <f>--Table1[[#This Row],[Patient Admission Flag]]</f>
        <v>0</v>
      </c>
      <c r="S4658">
        <f>--AND(Table1[[#This Row],[WithinTarget]]=1,Table1[[#This Row],[Patient Satisfaction Score]]&gt;=7)</f>
        <v>0</v>
      </c>
      <c r="T4658" t="str">
        <f>IF(LEFT(Table1[[#This Row],[Patient Gender]],1)="F","Female","Male")</f>
        <v>Male</v>
      </c>
    </row>
    <row r="4659" spans="1:20" x14ac:dyDescent="0.3">
      <c r="A4659" t="s">
        <v>4763</v>
      </c>
      <c r="B4659" s="1">
        <v>45238.134027777778</v>
      </c>
      <c r="C4659" t="s">
        <v>9</v>
      </c>
      <c r="D4659">
        <v>14</v>
      </c>
      <c r="E4659" t="s">
        <v>10</v>
      </c>
      <c r="F4659" t="s">
        <v>11</v>
      </c>
      <c r="G4659" t="b">
        <v>0</v>
      </c>
      <c r="I4659">
        <v>57</v>
      </c>
      <c r="J4659" t="b">
        <v>0</v>
      </c>
      <c r="K4659">
        <f>YEAR(Table1[[#This Row],[Patient Admission Date]])</f>
        <v>2023</v>
      </c>
      <c r="L4659" t="str">
        <f>TEXT(Table1[[#This Row],[Patient Admission Date]],"mmm")</f>
        <v>Nov</v>
      </c>
      <c r="M4659" t="str">
        <f>TEXT(Table1[[#This Row],[Patient Admission Date]],"ddd")</f>
        <v>Wed</v>
      </c>
      <c r="N4659" t="str">
        <f>TEXT(INT(HOUR(Table1[[#This Row],[Patient Admission Date]])/3)*3,"00")&amp;"-"&amp;TEXT(INT(HOUR(Table1[[#This Row],[Patient Admission Date]])/3)*3+3,"00")</f>
        <v>03-06</v>
      </c>
      <c r="O4659" t="str" cm="1">
        <f t="array" ref="O4659">_xlfn.IFS(Table1[[#This Row],[Patient Age]]&lt;=14,"0-14",Table1[[#This Row],[Patient Age]]&lt;=29,"15-29",Table1[[#This Row],[Patient Age]]&lt;=44,"30-44",Table1[[#This Row],[Patient Age]]&lt;=59,"45-59",Table1[[#This Row],[Patient Age]]&lt;=74,"60-74",TRUE,"75+")</f>
        <v>0-14</v>
      </c>
      <c r="P4659" t="str" cm="1">
        <f t="array" ref="P4659">_xlfn.IFS(Table1[[#This Row],[Patient Waittime]]&lt;=15,"0-15",Table1[[#This Row],[Patient Waittime]]&lt;=30,"16-30",Table1[[#This Row],[Patient Waittime]]&lt;=45,"31-45",Table1[[#This Row],[Patient Waittime]]&lt;=60,"46-60",TRUE,"60+")</f>
        <v>46-60</v>
      </c>
      <c r="Q4659">
        <f>--(Table1[[#This Row],[Patient Waittime]]&lt;=30)</f>
        <v>0</v>
      </c>
      <c r="R4659">
        <f>--Table1[[#This Row],[Patient Admission Flag]]</f>
        <v>0</v>
      </c>
      <c r="S4659">
        <f>--AND(Table1[[#This Row],[WithinTarget]]=1,Table1[[#This Row],[Patient Satisfaction Score]]&gt;=7)</f>
        <v>0</v>
      </c>
      <c r="T4659" t="str">
        <f>IF(LEFT(Table1[[#This Row],[Patient Gender]],1)="F","Female","Male")</f>
        <v>Male</v>
      </c>
    </row>
    <row r="4660" spans="1:20" x14ac:dyDescent="0.3">
      <c r="A4660" t="s">
        <v>4764</v>
      </c>
      <c r="B4660" s="1">
        <v>45277.45416666667</v>
      </c>
      <c r="C4660" t="s">
        <v>9</v>
      </c>
      <c r="D4660">
        <v>70</v>
      </c>
      <c r="E4660" t="s">
        <v>10</v>
      </c>
      <c r="F4660" t="s">
        <v>11</v>
      </c>
      <c r="G4660" t="b">
        <v>0</v>
      </c>
      <c r="I4660">
        <v>58</v>
      </c>
      <c r="J4660" t="b">
        <v>0</v>
      </c>
      <c r="K4660">
        <f>YEAR(Table1[[#This Row],[Patient Admission Date]])</f>
        <v>2023</v>
      </c>
      <c r="L4660" t="str">
        <f>TEXT(Table1[[#This Row],[Patient Admission Date]],"mmm")</f>
        <v>Dec</v>
      </c>
      <c r="M4660" t="str">
        <f>TEXT(Table1[[#This Row],[Patient Admission Date]],"ddd")</f>
        <v>Sun</v>
      </c>
      <c r="N4660" t="str">
        <f>TEXT(INT(HOUR(Table1[[#This Row],[Patient Admission Date]])/3)*3,"00")&amp;"-"&amp;TEXT(INT(HOUR(Table1[[#This Row],[Patient Admission Date]])/3)*3+3,"00")</f>
        <v>09-12</v>
      </c>
      <c r="O4660" t="str" cm="1">
        <f t="array" ref="O4660">_xlfn.IFS(Table1[[#This Row],[Patient Age]]&lt;=14,"0-14",Table1[[#This Row],[Patient Age]]&lt;=29,"15-29",Table1[[#This Row],[Patient Age]]&lt;=44,"30-44",Table1[[#This Row],[Patient Age]]&lt;=59,"45-59",Table1[[#This Row],[Patient Age]]&lt;=74,"60-74",TRUE,"75+")</f>
        <v>60-74</v>
      </c>
      <c r="P4660" t="str" cm="1">
        <f t="array" ref="P4660">_xlfn.IFS(Table1[[#This Row],[Patient Waittime]]&lt;=15,"0-15",Table1[[#This Row],[Patient Waittime]]&lt;=30,"16-30",Table1[[#This Row],[Patient Waittime]]&lt;=45,"31-45",Table1[[#This Row],[Patient Waittime]]&lt;=60,"46-60",TRUE,"60+")</f>
        <v>46-60</v>
      </c>
      <c r="Q4660">
        <f>--(Table1[[#This Row],[Patient Waittime]]&lt;=30)</f>
        <v>0</v>
      </c>
      <c r="R4660">
        <f>--Table1[[#This Row],[Patient Admission Flag]]</f>
        <v>0</v>
      </c>
      <c r="S4660">
        <f>--AND(Table1[[#This Row],[WithinTarget]]=1,Table1[[#This Row],[Patient Satisfaction Score]]&gt;=7)</f>
        <v>0</v>
      </c>
      <c r="T4660" t="str">
        <f>IF(LEFT(Table1[[#This Row],[Patient Gender]],1)="F","Female","Male")</f>
        <v>Male</v>
      </c>
    </row>
    <row r="4661" spans="1:20" x14ac:dyDescent="0.3">
      <c r="A4661" t="s">
        <v>4765</v>
      </c>
      <c r="B4661" s="1">
        <v>45299.960416666669</v>
      </c>
      <c r="C4661" t="s">
        <v>9</v>
      </c>
      <c r="D4661">
        <v>55</v>
      </c>
      <c r="E4661" t="s">
        <v>10</v>
      </c>
      <c r="F4661" t="s">
        <v>11</v>
      </c>
      <c r="G4661" t="b">
        <v>0</v>
      </c>
      <c r="I4661">
        <v>21</v>
      </c>
      <c r="J4661" t="b">
        <v>0</v>
      </c>
      <c r="K4661">
        <f>YEAR(Table1[[#This Row],[Patient Admission Date]])</f>
        <v>2024</v>
      </c>
      <c r="L4661" t="str">
        <f>TEXT(Table1[[#This Row],[Patient Admission Date]],"mmm")</f>
        <v>Jan</v>
      </c>
      <c r="M4661" t="str">
        <f>TEXT(Table1[[#This Row],[Patient Admission Date]],"ddd")</f>
        <v>Mon</v>
      </c>
      <c r="N4661" t="str">
        <f>TEXT(INT(HOUR(Table1[[#This Row],[Patient Admission Date]])/3)*3,"00")&amp;"-"&amp;TEXT(INT(HOUR(Table1[[#This Row],[Patient Admission Date]])/3)*3+3,"00")</f>
        <v>21-24</v>
      </c>
      <c r="O4661" t="str" cm="1">
        <f t="array" ref="O4661">_xlfn.IFS(Table1[[#This Row],[Patient Age]]&lt;=14,"0-14",Table1[[#This Row],[Patient Age]]&lt;=29,"15-29",Table1[[#This Row],[Patient Age]]&lt;=44,"30-44",Table1[[#This Row],[Patient Age]]&lt;=59,"45-59",Table1[[#This Row],[Patient Age]]&lt;=74,"60-74",TRUE,"75+")</f>
        <v>45-59</v>
      </c>
      <c r="P4661" t="str" cm="1">
        <f t="array" ref="P4661">_xlfn.IFS(Table1[[#This Row],[Patient Waittime]]&lt;=15,"0-15",Table1[[#This Row],[Patient Waittime]]&lt;=30,"16-30",Table1[[#This Row],[Patient Waittime]]&lt;=45,"31-45",Table1[[#This Row],[Patient Waittime]]&lt;=60,"46-60",TRUE,"60+")</f>
        <v>16-30</v>
      </c>
      <c r="Q4661">
        <f>--(Table1[[#This Row],[Patient Waittime]]&lt;=30)</f>
        <v>1</v>
      </c>
      <c r="R4661">
        <f>--Table1[[#This Row],[Patient Admission Flag]]</f>
        <v>0</v>
      </c>
      <c r="S4661">
        <f>--AND(Table1[[#This Row],[WithinTarget]]=1,Table1[[#This Row],[Patient Satisfaction Score]]&gt;=7)</f>
        <v>0</v>
      </c>
      <c r="T4661" t="str">
        <f>IF(LEFT(Table1[[#This Row],[Patient Gender]],1)="F","Female","Male")</f>
        <v>Male</v>
      </c>
    </row>
    <row r="4662" spans="1:20" x14ac:dyDescent="0.3">
      <c r="A4662" t="s">
        <v>4766</v>
      </c>
      <c r="B4662" s="1">
        <v>45441.665277777778</v>
      </c>
      <c r="C4662" t="s">
        <v>9</v>
      </c>
      <c r="D4662">
        <v>16</v>
      </c>
      <c r="E4662" t="s">
        <v>10</v>
      </c>
      <c r="F4662" t="s">
        <v>11</v>
      </c>
      <c r="G4662" t="b">
        <v>0</v>
      </c>
      <c r="I4662">
        <v>29</v>
      </c>
      <c r="J4662" t="b">
        <v>0</v>
      </c>
      <c r="K4662">
        <f>YEAR(Table1[[#This Row],[Patient Admission Date]])</f>
        <v>2024</v>
      </c>
      <c r="L4662" t="str">
        <f>TEXT(Table1[[#This Row],[Patient Admission Date]],"mmm")</f>
        <v>May</v>
      </c>
      <c r="M4662" t="str">
        <f>TEXT(Table1[[#This Row],[Patient Admission Date]],"ddd")</f>
        <v>Wed</v>
      </c>
      <c r="N4662" t="str">
        <f>TEXT(INT(HOUR(Table1[[#This Row],[Patient Admission Date]])/3)*3,"00")&amp;"-"&amp;TEXT(INT(HOUR(Table1[[#This Row],[Patient Admission Date]])/3)*3+3,"00")</f>
        <v>15-18</v>
      </c>
      <c r="O4662" t="str" cm="1">
        <f t="array" ref="O4662">_xlfn.IFS(Table1[[#This Row],[Patient Age]]&lt;=14,"0-14",Table1[[#This Row],[Patient Age]]&lt;=29,"15-29",Table1[[#This Row],[Patient Age]]&lt;=44,"30-44",Table1[[#This Row],[Patient Age]]&lt;=59,"45-59",Table1[[#This Row],[Patient Age]]&lt;=74,"60-74",TRUE,"75+")</f>
        <v>15-29</v>
      </c>
      <c r="P4662" t="str" cm="1">
        <f t="array" ref="P4662">_xlfn.IFS(Table1[[#This Row],[Patient Waittime]]&lt;=15,"0-15",Table1[[#This Row],[Patient Waittime]]&lt;=30,"16-30",Table1[[#This Row],[Patient Waittime]]&lt;=45,"31-45",Table1[[#This Row],[Patient Waittime]]&lt;=60,"46-60",TRUE,"60+")</f>
        <v>16-30</v>
      </c>
      <c r="Q4662">
        <f>--(Table1[[#This Row],[Patient Waittime]]&lt;=30)</f>
        <v>1</v>
      </c>
      <c r="R4662">
        <f>--Table1[[#This Row],[Patient Admission Flag]]</f>
        <v>0</v>
      </c>
      <c r="S4662">
        <f>--AND(Table1[[#This Row],[WithinTarget]]=1,Table1[[#This Row],[Patient Satisfaction Score]]&gt;=7)</f>
        <v>0</v>
      </c>
      <c r="T4662" t="str">
        <f>IF(LEFT(Table1[[#This Row],[Patient Gender]],1)="F","Female","Male")</f>
        <v>Male</v>
      </c>
    </row>
    <row r="4663" spans="1:20" x14ac:dyDescent="0.3">
      <c r="A4663" t="s">
        <v>4767</v>
      </c>
      <c r="B4663" s="1">
        <v>45583.997916666667</v>
      </c>
      <c r="C4663" t="s">
        <v>9</v>
      </c>
      <c r="D4663">
        <v>67</v>
      </c>
      <c r="E4663" t="s">
        <v>10</v>
      </c>
      <c r="F4663" t="s">
        <v>11</v>
      </c>
      <c r="G4663" t="b">
        <v>0</v>
      </c>
      <c r="I4663">
        <v>33</v>
      </c>
      <c r="J4663" t="b">
        <v>0</v>
      </c>
      <c r="K4663">
        <f>YEAR(Table1[[#This Row],[Patient Admission Date]])</f>
        <v>2024</v>
      </c>
      <c r="L4663" t="str">
        <f>TEXT(Table1[[#This Row],[Patient Admission Date]],"mmm")</f>
        <v>Oct</v>
      </c>
      <c r="M4663" t="str">
        <f>TEXT(Table1[[#This Row],[Patient Admission Date]],"ddd")</f>
        <v>Fri</v>
      </c>
      <c r="N4663" t="str">
        <f>TEXT(INT(HOUR(Table1[[#This Row],[Patient Admission Date]])/3)*3,"00")&amp;"-"&amp;TEXT(INT(HOUR(Table1[[#This Row],[Patient Admission Date]])/3)*3+3,"00")</f>
        <v>21-24</v>
      </c>
      <c r="O4663" t="str" cm="1">
        <f t="array" ref="O4663">_xlfn.IFS(Table1[[#This Row],[Patient Age]]&lt;=14,"0-14",Table1[[#This Row],[Patient Age]]&lt;=29,"15-29",Table1[[#This Row],[Patient Age]]&lt;=44,"30-44",Table1[[#This Row],[Patient Age]]&lt;=59,"45-59",Table1[[#This Row],[Patient Age]]&lt;=74,"60-74",TRUE,"75+")</f>
        <v>60-74</v>
      </c>
      <c r="P4663" t="str" cm="1">
        <f t="array" ref="P4663">_xlfn.IFS(Table1[[#This Row],[Patient Waittime]]&lt;=15,"0-15",Table1[[#This Row],[Patient Waittime]]&lt;=30,"16-30",Table1[[#This Row],[Patient Waittime]]&lt;=45,"31-45",Table1[[#This Row],[Patient Waittime]]&lt;=60,"46-60",TRUE,"60+")</f>
        <v>31-45</v>
      </c>
      <c r="Q4663">
        <f>--(Table1[[#This Row],[Patient Waittime]]&lt;=30)</f>
        <v>0</v>
      </c>
      <c r="R4663">
        <f>--Table1[[#This Row],[Patient Admission Flag]]</f>
        <v>0</v>
      </c>
      <c r="S4663">
        <f>--AND(Table1[[#This Row],[WithinTarget]]=1,Table1[[#This Row],[Patient Satisfaction Score]]&gt;=7)</f>
        <v>0</v>
      </c>
      <c r="T4663" t="str">
        <f>IF(LEFT(Table1[[#This Row],[Patient Gender]],1)="F","Female","Male")</f>
        <v>Male</v>
      </c>
    </row>
    <row r="4664" spans="1:20" x14ac:dyDescent="0.3">
      <c r="A4664" t="s">
        <v>4768</v>
      </c>
      <c r="B4664" s="1">
        <v>45583.45</v>
      </c>
      <c r="C4664" t="s">
        <v>9</v>
      </c>
      <c r="D4664">
        <v>4</v>
      </c>
      <c r="E4664" t="s">
        <v>10</v>
      </c>
      <c r="F4664" t="s">
        <v>11</v>
      </c>
      <c r="G4664" t="b">
        <v>0</v>
      </c>
      <c r="I4664">
        <v>38</v>
      </c>
      <c r="J4664" t="b">
        <v>0</v>
      </c>
      <c r="K4664">
        <f>YEAR(Table1[[#This Row],[Patient Admission Date]])</f>
        <v>2024</v>
      </c>
      <c r="L4664" t="str">
        <f>TEXT(Table1[[#This Row],[Patient Admission Date]],"mmm")</f>
        <v>Oct</v>
      </c>
      <c r="M4664" t="str">
        <f>TEXT(Table1[[#This Row],[Patient Admission Date]],"ddd")</f>
        <v>Fri</v>
      </c>
      <c r="N4664" t="str">
        <f>TEXT(INT(HOUR(Table1[[#This Row],[Patient Admission Date]])/3)*3,"00")&amp;"-"&amp;TEXT(INT(HOUR(Table1[[#This Row],[Patient Admission Date]])/3)*3+3,"00")</f>
        <v>09-12</v>
      </c>
      <c r="O4664" t="str" cm="1">
        <f t="array" ref="O4664">_xlfn.IFS(Table1[[#This Row],[Patient Age]]&lt;=14,"0-14",Table1[[#This Row],[Patient Age]]&lt;=29,"15-29",Table1[[#This Row],[Patient Age]]&lt;=44,"30-44",Table1[[#This Row],[Patient Age]]&lt;=59,"45-59",Table1[[#This Row],[Patient Age]]&lt;=74,"60-74",TRUE,"75+")</f>
        <v>0-14</v>
      </c>
      <c r="P4664" t="str" cm="1">
        <f t="array" ref="P4664">_xlfn.IFS(Table1[[#This Row],[Patient Waittime]]&lt;=15,"0-15",Table1[[#This Row],[Patient Waittime]]&lt;=30,"16-30",Table1[[#This Row],[Patient Waittime]]&lt;=45,"31-45",Table1[[#This Row],[Patient Waittime]]&lt;=60,"46-60",TRUE,"60+")</f>
        <v>31-45</v>
      </c>
      <c r="Q4664">
        <f>--(Table1[[#This Row],[Patient Waittime]]&lt;=30)</f>
        <v>0</v>
      </c>
      <c r="R4664">
        <f>--Table1[[#This Row],[Patient Admission Flag]]</f>
        <v>0</v>
      </c>
      <c r="S4664">
        <f>--AND(Table1[[#This Row],[WithinTarget]]=1,Table1[[#This Row],[Patient Satisfaction Score]]&gt;=7)</f>
        <v>0</v>
      </c>
      <c r="T4664" t="str">
        <f>IF(LEFT(Table1[[#This Row],[Patient Gender]],1)="F","Female","Male")</f>
        <v>Male</v>
      </c>
    </row>
    <row r="4665" spans="1:20" x14ac:dyDescent="0.3">
      <c r="A4665" t="s">
        <v>4769</v>
      </c>
      <c r="B4665" s="1">
        <v>45302.334027777775</v>
      </c>
      <c r="C4665" t="s">
        <v>9</v>
      </c>
      <c r="D4665">
        <v>25</v>
      </c>
      <c r="E4665" t="s">
        <v>10</v>
      </c>
      <c r="F4665" t="s">
        <v>11</v>
      </c>
      <c r="G4665" t="b">
        <v>0</v>
      </c>
      <c r="I4665">
        <v>49</v>
      </c>
      <c r="J4665" t="b">
        <v>0</v>
      </c>
      <c r="K4665">
        <f>YEAR(Table1[[#This Row],[Patient Admission Date]])</f>
        <v>2024</v>
      </c>
      <c r="L4665" t="str">
        <f>TEXT(Table1[[#This Row],[Patient Admission Date]],"mmm")</f>
        <v>Jan</v>
      </c>
      <c r="M4665" t="str">
        <f>TEXT(Table1[[#This Row],[Patient Admission Date]],"ddd")</f>
        <v>Thu</v>
      </c>
      <c r="N4665" t="str">
        <f>TEXT(INT(HOUR(Table1[[#This Row],[Patient Admission Date]])/3)*3,"00")&amp;"-"&amp;TEXT(INT(HOUR(Table1[[#This Row],[Patient Admission Date]])/3)*3+3,"00")</f>
        <v>06-09</v>
      </c>
      <c r="O4665" t="str" cm="1">
        <f t="array" ref="O4665">_xlfn.IFS(Table1[[#This Row],[Patient Age]]&lt;=14,"0-14",Table1[[#This Row],[Patient Age]]&lt;=29,"15-29",Table1[[#This Row],[Patient Age]]&lt;=44,"30-44",Table1[[#This Row],[Patient Age]]&lt;=59,"45-59",Table1[[#This Row],[Patient Age]]&lt;=74,"60-74",TRUE,"75+")</f>
        <v>15-29</v>
      </c>
      <c r="P4665" t="str" cm="1">
        <f t="array" ref="P4665">_xlfn.IFS(Table1[[#This Row],[Patient Waittime]]&lt;=15,"0-15",Table1[[#This Row],[Patient Waittime]]&lt;=30,"16-30",Table1[[#This Row],[Patient Waittime]]&lt;=45,"31-45",Table1[[#This Row],[Patient Waittime]]&lt;=60,"46-60",TRUE,"60+")</f>
        <v>46-60</v>
      </c>
      <c r="Q4665">
        <f>--(Table1[[#This Row],[Patient Waittime]]&lt;=30)</f>
        <v>0</v>
      </c>
      <c r="R4665">
        <f>--Table1[[#This Row],[Patient Admission Flag]]</f>
        <v>0</v>
      </c>
      <c r="S4665">
        <f>--AND(Table1[[#This Row],[WithinTarget]]=1,Table1[[#This Row],[Patient Satisfaction Score]]&gt;=7)</f>
        <v>0</v>
      </c>
      <c r="T4665" t="str">
        <f>IF(LEFT(Table1[[#This Row],[Patient Gender]],1)="F","Female","Male")</f>
        <v>Male</v>
      </c>
    </row>
    <row r="4666" spans="1:20" x14ac:dyDescent="0.3">
      <c r="A4666" t="s">
        <v>4770</v>
      </c>
      <c r="B4666" s="1">
        <v>45239.775000000001</v>
      </c>
      <c r="C4666" t="s">
        <v>9</v>
      </c>
      <c r="D4666">
        <v>71</v>
      </c>
      <c r="E4666" t="s">
        <v>10</v>
      </c>
      <c r="F4666" t="s">
        <v>11</v>
      </c>
      <c r="G4666" t="b">
        <v>0</v>
      </c>
      <c r="I4666">
        <v>52</v>
      </c>
      <c r="J4666" t="b">
        <v>0</v>
      </c>
      <c r="K4666">
        <f>YEAR(Table1[[#This Row],[Patient Admission Date]])</f>
        <v>2023</v>
      </c>
      <c r="L4666" t="str">
        <f>TEXT(Table1[[#This Row],[Patient Admission Date]],"mmm")</f>
        <v>Nov</v>
      </c>
      <c r="M4666" t="str">
        <f>TEXT(Table1[[#This Row],[Patient Admission Date]],"ddd")</f>
        <v>Thu</v>
      </c>
      <c r="N4666" t="str">
        <f>TEXT(INT(HOUR(Table1[[#This Row],[Patient Admission Date]])/3)*3,"00")&amp;"-"&amp;TEXT(INT(HOUR(Table1[[#This Row],[Patient Admission Date]])/3)*3+3,"00")</f>
        <v>18-21</v>
      </c>
      <c r="O4666" t="str" cm="1">
        <f t="array" ref="O4666">_xlfn.IFS(Table1[[#This Row],[Patient Age]]&lt;=14,"0-14",Table1[[#This Row],[Patient Age]]&lt;=29,"15-29",Table1[[#This Row],[Patient Age]]&lt;=44,"30-44",Table1[[#This Row],[Patient Age]]&lt;=59,"45-59",Table1[[#This Row],[Patient Age]]&lt;=74,"60-74",TRUE,"75+")</f>
        <v>60-74</v>
      </c>
      <c r="P4666" t="str" cm="1">
        <f t="array" ref="P4666">_xlfn.IFS(Table1[[#This Row],[Patient Waittime]]&lt;=15,"0-15",Table1[[#This Row],[Patient Waittime]]&lt;=30,"16-30",Table1[[#This Row],[Patient Waittime]]&lt;=45,"31-45",Table1[[#This Row],[Patient Waittime]]&lt;=60,"46-60",TRUE,"60+")</f>
        <v>46-60</v>
      </c>
      <c r="Q4666">
        <f>--(Table1[[#This Row],[Patient Waittime]]&lt;=30)</f>
        <v>0</v>
      </c>
      <c r="R4666">
        <f>--Table1[[#This Row],[Patient Admission Flag]]</f>
        <v>0</v>
      </c>
      <c r="S4666">
        <f>--AND(Table1[[#This Row],[WithinTarget]]=1,Table1[[#This Row],[Patient Satisfaction Score]]&gt;=7)</f>
        <v>0</v>
      </c>
      <c r="T4666" t="str">
        <f>IF(LEFT(Table1[[#This Row],[Patient Gender]],1)="F","Female","Male")</f>
        <v>Male</v>
      </c>
    </row>
    <row r="4667" spans="1:20" x14ac:dyDescent="0.3">
      <c r="A4667" t="s">
        <v>4771</v>
      </c>
      <c r="B4667" s="1">
        <v>45019.772222222222</v>
      </c>
      <c r="C4667" t="s">
        <v>9</v>
      </c>
      <c r="D4667">
        <v>21</v>
      </c>
      <c r="E4667" t="s">
        <v>10</v>
      </c>
      <c r="F4667" t="s">
        <v>11</v>
      </c>
      <c r="G4667" t="b">
        <v>0</v>
      </c>
      <c r="I4667">
        <v>54</v>
      </c>
      <c r="J4667" t="b">
        <v>0</v>
      </c>
      <c r="K4667">
        <f>YEAR(Table1[[#This Row],[Patient Admission Date]])</f>
        <v>2023</v>
      </c>
      <c r="L4667" t="str">
        <f>TEXT(Table1[[#This Row],[Patient Admission Date]],"mmm")</f>
        <v>Apr</v>
      </c>
      <c r="M4667" t="str">
        <f>TEXT(Table1[[#This Row],[Patient Admission Date]],"ddd")</f>
        <v>Mon</v>
      </c>
      <c r="N4667" t="str">
        <f>TEXT(INT(HOUR(Table1[[#This Row],[Patient Admission Date]])/3)*3,"00")&amp;"-"&amp;TEXT(INT(HOUR(Table1[[#This Row],[Patient Admission Date]])/3)*3+3,"00")</f>
        <v>18-21</v>
      </c>
      <c r="O4667" t="str" cm="1">
        <f t="array" ref="O4667">_xlfn.IFS(Table1[[#This Row],[Patient Age]]&lt;=14,"0-14",Table1[[#This Row],[Patient Age]]&lt;=29,"15-29",Table1[[#This Row],[Patient Age]]&lt;=44,"30-44",Table1[[#This Row],[Patient Age]]&lt;=59,"45-59",Table1[[#This Row],[Patient Age]]&lt;=74,"60-74",TRUE,"75+")</f>
        <v>15-29</v>
      </c>
      <c r="P4667" t="str" cm="1">
        <f t="array" ref="P4667">_xlfn.IFS(Table1[[#This Row],[Patient Waittime]]&lt;=15,"0-15",Table1[[#This Row],[Patient Waittime]]&lt;=30,"16-30",Table1[[#This Row],[Patient Waittime]]&lt;=45,"31-45",Table1[[#This Row],[Patient Waittime]]&lt;=60,"46-60",TRUE,"60+")</f>
        <v>46-60</v>
      </c>
      <c r="Q4667">
        <f>--(Table1[[#This Row],[Patient Waittime]]&lt;=30)</f>
        <v>0</v>
      </c>
      <c r="R4667">
        <f>--Table1[[#This Row],[Patient Admission Flag]]</f>
        <v>0</v>
      </c>
      <c r="S4667">
        <f>--AND(Table1[[#This Row],[WithinTarget]]=1,Table1[[#This Row],[Patient Satisfaction Score]]&gt;=7)</f>
        <v>0</v>
      </c>
      <c r="T4667" t="str">
        <f>IF(LEFT(Table1[[#This Row],[Patient Gender]],1)="F","Female","Male")</f>
        <v>Male</v>
      </c>
    </row>
    <row r="4668" spans="1:20" x14ac:dyDescent="0.3">
      <c r="A4668" t="s">
        <v>4772</v>
      </c>
      <c r="B4668" s="1">
        <v>45231.411111111112</v>
      </c>
      <c r="C4668" t="s">
        <v>9</v>
      </c>
      <c r="D4668">
        <v>25</v>
      </c>
      <c r="E4668" t="s">
        <v>10</v>
      </c>
      <c r="F4668" t="s">
        <v>11</v>
      </c>
      <c r="G4668" t="b">
        <v>0</v>
      </c>
      <c r="I4668">
        <v>58</v>
      </c>
      <c r="J4668" t="b">
        <v>0</v>
      </c>
      <c r="K4668">
        <f>YEAR(Table1[[#This Row],[Patient Admission Date]])</f>
        <v>2023</v>
      </c>
      <c r="L4668" t="str">
        <f>TEXT(Table1[[#This Row],[Patient Admission Date]],"mmm")</f>
        <v>Nov</v>
      </c>
      <c r="M4668" t="str">
        <f>TEXT(Table1[[#This Row],[Patient Admission Date]],"ddd")</f>
        <v>Wed</v>
      </c>
      <c r="N4668" t="str">
        <f>TEXT(INT(HOUR(Table1[[#This Row],[Patient Admission Date]])/3)*3,"00")&amp;"-"&amp;TEXT(INT(HOUR(Table1[[#This Row],[Patient Admission Date]])/3)*3+3,"00")</f>
        <v>09-12</v>
      </c>
      <c r="O4668" t="str" cm="1">
        <f t="array" ref="O4668">_xlfn.IFS(Table1[[#This Row],[Patient Age]]&lt;=14,"0-14",Table1[[#This Row],[Patient Age]]&lt;=29,"15-29",Table1[[#This Row],[Patient Age]]&lt;=44,"30-44",Table1[[#This Row],[Patient Age]]&lt;=59,"45-59",Table1[[#This Row],[Patient Age]]&lt;=74,"60-74",TRUE,"75+")</f>
        <v>15-29</v>
      </c>
      <c r="P4668" t="str" cm="1">
        <f t="array" ref="P4668">_xlfn.IFS(Table1[[#This Row],[Patient Waittime]]&lt;=15,"0-15",Table1[[#This Row],[Patient Waittime]]&lt;=30,"16-30",Table1[[#This Row],[Patient Waittime]]&lt;=45,"31-45",Table1[[#This Row],[Patient Waittime]]&lt;=60,"46-60",TRUE,"60+")</f>
        <v>46-60</v>
      </c>
      <c r="Q4668">
        <f>--(Table1[[#This Row],[Patient Waittime]]&lt;=30)</f>
        <v>0</v>
      </c>
      <c r="R4668">
        <f>--Table1[[#This Row],[Patient Admission Flag]]</f>
        <v>0</v>
      </c>
      <c r="S4668">
        <f>--AND(Table1[[#This Row],[WithinTarget]]=1,Table1[[#This Row],[Patient Satisfaction Score]]&gt;=7)</f>
        <v>0</v>
      </c>
      <c r="T4668" t="str">
        <f>IF(LEFT(Table1[[#This Row],[Patient Gender]],1)="F","Female","Male")</f>
        <v>Male</v>
      </c>
    </row>
    <row r="4669" spans="1:20" x14ac:dyDescent="0.3">
      <c r="A4669" t="s">
        <v>4773</v>
      </c>
      <c r="B4669" s="1">
        <v>45078.133333333331</v>
      </c>
      <c r="C4669" t="s">
        <v>9</v>
      </c>
      <c r="D4669">
        <v>36</v>
      </c>
      <c r="E4669" t="s">
        <v>10</v>
      </c>
      <c r="F4669" t="s">
        <v>11</v>
      </c>
      <c r="G4669" t="b">
        <v>0</v>
      </c>
      <c r="I4669">
        <v>37</v>
      </c>
      <c r="J4669" t="b">
        <v>0</v>
      </c>
      <c r="K4669">
        <f>YEAR(Table1[[#This Row],[Patient Admission Date]])</f>
        <v>2023</v>
      </c>
      <c r="L4669" t="str">
        <f>TEXT(Table1[[#This Row],[Patient Admission Date]],"mmm")</f>
        <v>Jun</v>
      </c>
      <c r="M4669" t="str">
        <f>TEXT(Table1[[#This Row],[Patient Admission Date]],"ddd")</f>
        <v>Thu</v>
      </c>
      <c r="N4669" t="str">
        <f>TEXT(INT(HOUR(Table1[[#This Row],[Patient Admission Date]])/3)*3,"00")&amp;"-"&amp;TEXT(INT(HOUR(Table1[[#This Row],[Patient Admission Date]])/3)*3+3,"00")</f>
        <v>03-06</v>
      </c>
      <c r="O4669" t="str" cm="1">
        <f t="array" ref="O4669">_xlfn.IFS(Table1[[#This Row],[Patient Age]]&lt;=14,"0-14",Table1[[#This Row],[Patient Age]]&lt;=29,"15-29",Table1[[#This Row],[Patient Age]]&lt;=44,"30-44",Table1[[#This Row],[Patient Age]]&lt;=59,"45-59",Table1[[#This Row],[Patient Age]]&lt;=74,"60-74",TRUE,"75+")</f>
        <v>30-44</v>
      </c>
      <c r="P4669" t="str" cm="1">
        <f t="array" ref="P4669">_xlfn.IFS(Table1[[#This Row],[Patient Waittime]]&lt;=15,"0-15",Table1[[#This Row],[Patient Waittime]]&lt;=30,"16-30",Table1[[#This Row],[Patient Waittime]]&lt;=45,"31-45",Table1[[#This Row],[Patient Waittime]]&lt;=60,"46-60",TRUE,"60+")</f>
        <v>31-45</v>
      </c>
      <c r="Q4669">
        <f>--(Table1[[#This Row],[Patient Waittime]]&lt;=30)</f>
        <v>0</v>
      </c>
      <c r="R4669">
        <f>--Table1[[#This Row],[Patient Admission Flag]]</f>
        <v>0</v>
      </c>
      <c r="S4669">
        <f>--AND(Table1[[#This Row],[WithinTarget]]=1,Table1[[#This Row],[Patient Satisfaction Score]]&gt;=7)</f>
        <v>0</v>
      </c>
      <c r="T4669" t="str">
        <f>IF(LEFT(Table1[[#This Row],[Patient Gender]],1)="F","Female","Male")</f>
        <v>Male</v>
      </c>
    </row>
    <row r="4670" spans="1:20" x14ac:dyDescent="0.3">
      <c r="A4670" t="s">
        <v>4774</v>
      </c>
      <c r="B4670" s="1">
        <v>45585.49722222222</v>
      </c>
      <c r="C4670" t="s">
        <v>9</v>
      </c>
      <c r="D4670">
        <v>17</v>
      </c>
      <c r="E4670" t="s">
        <v>10</v>
      </c>
      <c r="F4670" t="s">
        <v>11</v>
      </c>
      <c r="G4670" t="b">
        <v>0</v>
      </c>
      <c r="I4670">
        <v>46</v>
      </c>
      <c r="J4670" t="b">
        <v>0</v>
      </c>
      <c r="K4670">
        <f>YEAR(Table1[[#This Row],[Patient Admission Date]])</f>
        <v>2024</v>
      </c>
      <c r="L4670" t="str">
        <f>TEXT(Table1[[#This Row],[Patient Admission Date]],"mmm")</f>
        <v>Oct</v>
      </c>
      <c r="M4670" t="str">
        <f>TEXT(Table1[[#This Row],[Patient Admission Date]],"ddd")</f>
        <v>Sun</v>
      </c>
      <c r="N4670" t="str">
        <f>TEXT(INT(HOUR(Table1[[#This Row],[Patient Admission Date]])/3)*3,"00")&amp;"-"&amp;TEXT(INT(HOUR(Table1[[#This Row],[Patient Admission Date]])/3)*3+3,"00")</f>
        <v>09-12</v>
      </c>
      <c r="O4670" t="str" cm="1">
        <f t="array" ref="O4670">_xlfn.IFS(Table1[[#This Row],[Patient Age]]&lt;=14,"0-14",Table1[[#This Row],[Patient Age]]&lt;=29,"15-29",Table1[[#This Row],[Patient Age]]&lt;=44,"30-44",Table1[[#This Row],[Patient Age]]&lt;=59,"45-59",Table1[[#This Row],[Patient Age]]&lt;=74,"60-74",TRUE,"75+")</f>
        <v>15-29</v>
      </c>
      <c r="P4670" t="str" cm="1">
        <f t="array" ref="P4670">_xlfn.IFS(Table1[[#This Row],[Patient Waittime]]&lt;=15,"0-15",Table1[[#This Row],[Patient Waittime]]&lt;=30,"16-30",Table1[[#This Row],[Patient Waittime]]&lt;=45,"31-45",Table1[[#This Row],[Patient Waittime]]&lt;=60,"46-60",TRUE,"60+")</f>
        <v>46-60</v>
      </c>
      <c r="Q4670">
        <f>--(Table1[[#This Row],[Patient Waittime]]&lt;=30)</f>
        <v>0</v>
      </c>
      <c r="R4670">
        <f>--Table1[[#This Row],[Patient Admission Flag]]</f>
        <v>0</v>
      </c>
      <c r="S4670">
        <f>--AND(Table1[[#This Row],[WithinTarget]]=1,Table1[[#This Row],[Patient Satisfaction Score]]&gt;=7)</f>
        <v>0</v>
      </c>
      <c r="T4670" t="str">
        <f>IF(LEFT(Table1[[#This Row],[Patient Gender]],1)="F","Female","Male")</f>
        <v>Male</v>
      </c>
    </row>
    <row r="4671" spans="1:20" x14ac:dyDescent="0.3">
      <c r="A4671" t="s">
        <v>4775</v>
      </c>
      <c r="B4671" s="1">
        <v>45436.60833333333</v>
      </c>
      <c r="C4671" t="s">
        <v>9</v>
      </c>
      <c r="D4671">
        <v>66</v>
      </c>
      <c r="E4671" t="s">
        <v>10</v>
      </c>
      <c r="F4671" t="s">
        <v>11</v>
      </c>
      <c r="G4671" t="b">
        <v>0</v>
      </c>
      <c r="I4671">
        <v>48</v>
      </c>
      <c r="J4671" t="b">
        <v>0</v>
      </c>
      <c r="K4671">
        <f>YEAR(Table1[[#This Row],[Patient Admission Date]])</f>
        <v>2024</v>
      </c>
      <c r="L4671" t="str">
        <f>TEXT(Table1[[#This Row],[Patient Admission Date]],"mmm")</f>
        <v>May</v>
      </c>
      <c r="M4671" t="str">
        <f>TEXT(Table1[[#This Row],[Patient Admission Date]],"ddd")</f>
        <v>Fri</v>
      </c>
      <c r="N4671" t="str">
        <f>TEXT(INT(HOUR(Table1[[#This Row],[Patient Admission Date]])/3)*3,"00")&amp;"-"&amp;TEXT(INT(HOUR(Table1[[#This Row],[Patient Admission Date]])/3)*3+3,"00")</f>
        <v>12-15</v>
      </c>
      <c r="O4671" t="str" cm="1">
        <f t="array" ref="O4671">_xlfn.IFS(Table1[[#This Row],[Patient Age]]&lt;=14,"0-14",Table1[[#This Row],[Patient Age]]&lt;=29,"15-29",Table1[[#This Row],[Patient Age]]&lt;=44,"30-44",Table1[[#This Row],[Patient Age]]&lt;=59,"45-59",Table1[[#This Row],[Patient Age]]&lt;=74,"60-74",TRUE,"75+")</f>
        <v>60-74</v>
      </c>
      <c r="P4671" t="str" cm="1">
        <f t="array" ref="P4671">_xlfn.IFS(Table1[[#This Row],[Patient Waittime]]&lt;=15,"0-15",Table1[[#This Row],[Patient Waittime]]&lt;=30,"16-30",Table1[[#This Row],[Patient Waittime]]&lt;=45,"31-45",Table1[[#This Row],[Patient Waittime]]&lt;=60,"46-60",TRUE,"60+")</f>
        <v>46-60</v>
      </c>
      <c r="Q4671">
        <f>--(Table1[[#This Row],[Patient Waittime]]&lt;=30)</f>
        <v>0</v>
      </c>
      <c r="R4671">
        <f>--Table1[[#This Row],[Patient Admission Flag]]</f>
        <v>0</v>
      </c>
      <c r="S4671">
        <f>--AND(Table1[[#This Row],[WithinTarget]]=1,Table1[[#This Row],[Patient Satisfaction Score]]&gt;=7)</f>
        <v>0</v>
      </c>
      <c r="T4671" t="str">
        <f>IF(LEFT(Table1[[#This Row],[Patient Gender]],1)="F","Female","Male")</f>
        <v>Male</v>
      </c>
    </row>
    <row r="4672" spans="1:20" x14ac:dyDescent="0.3">
      <c r="A4672" t="s">
        <v>4776</v>
      </c>
      <c r="B4672" s="1">
        <v>45572.512499999997</v>
      </c>
      <c r="C4672" t="s">
        <v>9</v>
      </c>
      <c r="D4672">
        <v>78</v>
      </c>
      <c r="E4672" t="s">
        <v>10</v>
      </c>
      <c r="F4672" t="s">
        <v>11</v>
      </c>
      <c r="G4672" t="b">
        <v>0</v>
      </c>
      <c r="I4672">
        <v>56</v>
      </c>
      <c r="J4672" t="b">
        <v>0</v>
      </c>
      <c r="K4672">
        <f>YEAR(Table1[[#This Row],[Patient Admission Date]])</f>
        <v>2024</v>
      </c>
      <c r="L4672" t="str">
        <f>TEXT(Table1[[#This Row],[Patient Admission Date]],"mmm")</f>
        <v>Oct</v>
      </c>
      <c r="M4672" t="str">
        <f>TEXT(Table1[[#This Row],[Patient Admission Date]],"ddd")</f>
        <v>Mon</v>
      </c>
      <c r="N4672" t="str">
        <f>TEXT(INT(HOUR(Table1[[#This Row],[Patient Admission Date]])/3)*3,"00")&amp;"-"&amp;TEXT(INT(HOUR(Table1[[#This Row],[Patient Admission Date]])/3)*3+3,"00")</f>
        <v>12-15</v>
      </c>
      <c r="O4672" t="str" cm="1">
        <f t="array" ref="O4672">_xlfn.IFS(Table1[[#This Row],[Patient Age]]&lt;=14,"0-14",Table1[[#This Row],[Patient Age]]&lt;=29,"15-29",Table1[[#This Row],[Patient Age]]&lt;=44,"30-44",Table1[[#This Row],[Patient Age]]&lt;=59,"45-59",Table1[[#This Row],[Patient Age]]&lt;=74,"60-74",TRUE,"75+")</f>
        <v>75+</v>
      </c>
      <c r="P4672" t="str" cm="1">
        <f t="array" ref="P4672">_xlfn.IFS(Table1[[#This Row],[Patient Waittime]]&lt;=15,"0-15",Table1[[#This Row],[Patient Waittime]]&lt;=30,"16-30",Table1[[#This Row],[Patient Waittime]]&lt;=45,"31-45",Table1[[#This Row],[Patient Waittime]]&lt;=60,"46-60",TRUE,"60+")</f>
        <v>46-60</v>
      </c>
      <c r="Q4672">
        <f>--(Table1[[#This Row],[Patient Waittime]]&lt;=30)</f>
        <v>0</v>
      </c>
      <c r="R4672">
        <f>--Table1[[#This Row],[Patient Admission Flag]]</f>
        <v>0</v>
      </c>
      <c r="S4672">
        <f>--AND(Table1[[#This Row],[WithinTarget]]=1,Table1[[#This Row],[Patient Satisfaction Score]]&gt;=7)</f>
        <v>0</v>
      </c>
      <c r="T4672" t="str">
        <f>IF(LEFT(Table1[[#This Row],[Patient Gender]],1)="F","Female","Male")</f>
        <v>Male</v>
      </c>
    </row>
    <row r="4673" spans="1:20" x14ac:dyDescent="0.3">
      <c r="A4673" t="s">
        <v>4777</v>
      </c>
      <c r="B4673" s="1">
        <v>45305.044444444444</v>
      </c>
      <c r="C4673" t="s">
        <v>9</v>
      </c>
      <c r="D4673">
        <v>71</v>
      </c>
      <c r="E4673" t="s">
        <v>10</v>
      </c>
      <c r="F4673" t="s">
        <v>11</v>
      </c>
      <c r="G4673" t="b">
        <v>0</v>
      </c>
      <c r="I4673">
        <v>60</v>
      </c>
      <c r="J4673" t="b">
        <v>0</v>
      </c>
      <c r="K4673">
        <f>YEAR(Table1[[#This Row],[Patient Admission Date]])</f>
        <v>2024</v>
      </c>
      <c r="L4673" t="str">
        <f>TEXT(Table1[[#This Row],[Patient Admission Date]],"mmm")</f>
        <v>Jan</v>
      </c>
      <c r="M4673" t="str">
        <f>TEXT(Table1[[#This Row],[Patient Admission Date]],"ddd")</f>
        <v>Sun</v>
      </c>
      <c r="N4673" t="str">
        <f>TEXT(INT(HOUR(Table1[[#This Row],[Patient Admission Date]])/3)*3,"00")&amp;"-"&amp;TEXT(INT(HOUR(Table1[[#This Row],[Patient Admission Date]])/3)*3+3,"00")</f>
        <v>00-03</v>
      </c>
      <c r="O4673" t="str" cm="1">
        <f t="array" ref="O4673">_xlfn.IFS(Table1[[#This Row],[Patient Age]]&lt;=14,"0-14",Table1[[#This Row],[Patient Age]]&lt;=29,"15-29",Table1[[#This Row],[Patient Age]]&lt;=44,"30-44",Table1[[#This Row],[Patient Age]]&lt;=59,"45-59",Table1[[#This Row],[Patient Age]]&lt;=74,"60-74",TRUE,"75+")</f>
        <v>60-74</v>
      </c>
      <c r="P4673" t="str" cm="1">
        <f t="array" ref="P4673">_xlfn.IFS(Table1[[#This Row],[Patient Waittime]]&lt;=15,"0-15",Table1[[#This Row],[Patient Waittime]]&lt;=30,"16-30",Table1[[#This Row],[Patient Waittime]]&lt;=45,"31-45",Table1[[#This Row],[Patient Waittime]]&lt;=60,"46-60",TRUE,"60+")</f>
        <v>46-60</v>
      </c>
      <c r="Q4673">
        <f>--(Table1[[#This Row],[Patient Waittime]]&lt;=30)</f>
        <v>0</v>
      </c>
      <c r="R4673">
        <f>--Table1[[#This Row],[Patient Admission Flag]]</f>
        <v>0</v>
      </c>
      <c r="S4673">
        <f>--AND(Table1[[#This Row],[WithinTarget]]=1,Table1[[#This Row],[Patient Satisfaction Score]]&gt;=7)</f>
        <v>0</v>
      </c>
      <c r="T4673" t="str">
        <f>IF(LEFT(Table1[[#This Row],[Patient Gender]],1)="F","Female","Male")</f>
        <v>Male</v>
      </c>
    </row>
    <row r="4674" spans="1:20" x14ac:dyDescent="0.3">
      <c r="A4674" t="s">
        <v>4778</v>
      </c>
      <c r="B4674" s="1">
        <v>45586.899305555555</v>
      </c>
      <c r="C4674" t="s">
        <v>9</v>
      </c>
      <c r="D4674">
        <v>52</v>
      </c>
      <c r="E4674" t="s">
        <v>10</v>
      </c>
      <c r="F4674" t="s">
        <v>11</v>
      </c>
      <c r="G4674" t="b">
        <v>0</v>
      </c>
      <c r="I4674">
        <v>13</v>
      </c>
      <c r="J4674" t="b">
        <v>0</v>
      </c>
      <c r="K4674">
        <f>YEAR(Table1[[#This Row],[Patient Admission Date]])</f>
        <v>2024</v>
      </c>
      <c r="L4674" t="str">
        <f>TEXT(Table1[[#This Row],[Patient Admission Date]],"mmm")</f>
        <v>Oct</v>
      </c>
      <c r="M4674" t="str">
        <f>TEXT(Table1[[#This Row],[Patient Admission Date]],"ddd")</f>
        <v>Mon</v>
      </c>
      <c r="N4674" t="str">
        <f>TEXT(INT(HOUR(Table1[[#This Row],[Patient Admission Date]])/3)*3,"00")&amp;"-"&amp;TEXT(INT(HOUR(Table1[[#This Row],[Patient Admission Date]])/3)*3+3,"00")</f>
        <v>21-24</v>
      </c>
      <c r="O4674" t="str" cm="1">
        <f t="array" ref="O4674">_xlfn.IFS(Table1[[#This Row],[Patient Age]]&lt;=14,"0-14",Table1[[#This Row],[Patient Age]]&lt;=29,"15-29",Table1[[#This Row],[Patient Age]]&lt;=44,"30-44",Table1[[#This Row],[Patient Age]]&lt;=59,"45-59",Table1[[#This Row],[Patient Age]]&lt;=74,"60-74",TRUE,"75+")</f>
        <v>45-59</v>
      </c>
      <c r="P4674" t="str" cm="1">
        <f t="array" ref="P4674">_xlfn.IFS(Table1[[#This Row],[Patient Waittime]]&lt;=15,"0-15",Table1[[#This Row],[Patient Waittime]]&lt;=30,"16-30",Table1[[#This Row],[Patient Waittime]]&lt;=45,"31-45",Table1[[#This Row],[Patient Waittime]]&lt;=60,"46-60",TRUE,"60+")</f>
        <v>0-15</v>
      </c>
      <c r="Q4674">
        <f>--(Table1[[#This Row],[Patient Waittime]]&lt;=30)</f>
        <v>1</v>
      </c>
      <c r="R4674">
        <f>--Table1[[#This Row],[Patient Admission Flag]]</f>
        <v>0</v>
      </c>
      <c r="S4674">
        <f>--AND(Table1[[#This Row],[WithinTarget]]=1,Table1[[#This Row],[Patient Satisfaction Score]]&gt;=7)</f>
        <v>0</v>
      </c>
      <c r="T4674" t="str">
        <f>IF(LEFT(Table1[[#This Row],[Patient Gender]],1)="F","Female","Male")</f>
        <v>Male</v>
      </c>
    </row>
    <row r="4675" spans="1:20" x14ac:dyDescent="0.3">
      <c r="A4675" t="s">
        <v>4779</v>
      </c>
      <c r="B4675" s="1">
        <v>45410.998611111114</v>
      </c>
      <c r="C4675" t="s">
        <v>9</v>
      </c>
      <c r="D4675">
        <v>74</v>
      </c>
      <c r="E4675" t="s">
        <v>10</v>
      </c>
      <c r="F4675" t="s">
        <v>11</v>
      </c>
      <c r="G4675" t="b">
        <v>0</v>
      </c>
      <c r="I4675">
        <v>14</v>
      </c>
      <c r="J4675" t="b">
        <v>0</v>
      </c>
      <c r="K4675">
        <f>YEAR(Table1[[#This Row],[Patient Admission Date]])</f>
        <v>2024</v>
      </c>
      <c r="L4675" t="str">
        <f>TEXT(Table1[[#This Row],[Patient Admission Date]],"mmm")</f>
        <v>Apr</v>
      </c>
      <c r="M4675" t="str">
        <f>TEXT(Table1[[#This Row],[Patient Admission Date]],"ddd")</f>
        <v>Sun</v>
      </c>
      <c r="N4675" t="str">
        <f>TEXT(INT(HOUR(Table1[[#This Row],[Patient Admission Date]])/3)*3,"00")&amp;"-"&amp;TEXT(INT(HOUR(Table1[[#This Row],[Patient Admission Date]])/3)*3+3,"00")</f>
        <v>21-24</v>
      </c>
      <c r="O4675" t="str" cm="1">
        <f t="array" ref="O4675">_xlfn.IFS(Table1[[#This Row],[Patient Age]]&lt;=14,"0-14",Table1[[#This Row],[Patient Age]]&lt;=29,"15-29",Table1[[#This Row],[Patient Age]]&lt;=44,"30-44",Table1[[#This Row],[Patient Age]]&lt;=59,"45-59",Table1[[#This Row],[Patient Age]]&lt;=74,"60-74",TRUE,"75+")</f>
        <v>60-74</v>
      </c>
      <c r="P4675" t="str" cm="1">
        <f t="array" ref="P4675">_xlfn.IFS(Table1[[#This Row],[Patient Waittime]]&lt;=15,"0-15",Table1[[#This Row],[Patient Waittime]]&lt;=30,"16-30",Table1[[#This Row],[Patient Waittime]]&lt;=45,"31-45",Table1[[#This Row],[Patient Waittime]]&lt;=60,"46-60",TRUE,"60+")</f>
        <v>0-15</v>
      </c>
      <c r="Q4675">
        <f>--(Table1[[#This Row],[Patient Waittime]]&lt;=30)</f>
        <v>1</v>
      </c>
      <c r="R4675">
        <f>--Table1[[#This Row],[Patient Admission Flag]]</f>
        <v>0</v>
      </c>
      <c r="S4675">
        <f>--AND(Table1[[#This Row],[WithinTarget]]=1,Table1[[#This Row],[Patient Satisfaction Score]]&gt;=7)</f>
        <v>0</v>
      </c>
      <c r="T4675" t="str">
        <f>IF(LEFT(Table1[[#This Row],[Patient Gender]],1)="F","Female","Male")</f>
        <v>Male</v>
      </c>
    </row>
    <row r="4676" spans="1:20" x14ac:dyDescent="0.3">
      <c r="A4676" t="s">
        <v>4780</v>
      </c>
      <c r="B4676" s="1">
        <v>45119.511111111111</v>
      </c>
      <c r="C4676" t="s">
        <v>9</v>
      </c>
      <c r="D4676">
        <v>18</v>
      </c>
      <c r="E4676" t="s">
        <v>10</v>
      </c>
      <c r="F4676" t="s">
        <v>11</v>
      </c>
      <c r="G4676" t="b">
        <v>0</v>
      </c>
      <c r="I4676">
        <v>15</v>
      </c>
      <c r="J4676" t="b">
        <v>0</v>
      </c>
      <c r="K4676">
        <f>YEAR(Table1[[#This Row],[Patient Admission Date]])</f>
        <v>2023</v>
      </c>
      <c r="L4676" t="str">
        <f>TEXT(Table1[[#This Row],[Patient Admission Date]],"mmm")</f>
        <v>Jul</v>
      </c>
      <c r="M4676" t="str">
        <f>TEXT(Table1[[#This Row],[Patient Admission Date]],"ddd")</f>
        <v>Wed</v>
      </c>
      <c r="N4676" t="str">
        <f>TEXT(INT(HOUR(Table1[[#This Row],[Patient Admission Date]])/3)*3,"00")&amp;"-"&amp;TEXT(INT(HOUR(Table1[[#This Row],[Patient Admission Date]])/3)*3+3,"00")</f>
        <v>12-15</v>
      </c>
      <c r="O4676" t="str" cm="1">
        <f t="array" ref="O4676">_xlfn.IFS(Table1[[#This Row],[Patient Age]]&lt;=14,"0-14",Table1[[#This Row],[Patient Age]]&lt;=29,"15-29",Table1[[#This Row],[Patient Age]]&lt;=44,"30-44",Table1[[#This Row],[Patient Age]]&lt;=59,"45-59",Table1[[#This Row],[Patient Age]]&lt;=74,"60-74",TRUE,"75+")</f>
        <v>15-29</v>
      </c>
      <c r="P4676" t="str" cm="1">
        <f t="array" ref="P4676">_xlfn.IFS(Table1[[#This Row],[Patient Waittime]]&lt;=15,"0-15",Table1[[#This Row],[Patient Waittime]]&lt;=30,"16-30",Table1[[#This Row],[Patient Waittime]]&lt;=45,"31-45",Table1[[#This Row],[Patient Waittime]]&lt;=60,"46-60",TRUE,"60+")</f>
        <v>0-15</v>
      </c>
      <c r="Q4676">
        <f>--(Table1[[#This Row],[Patient Waittime]]&lt;=30)</f>
        <v>1</v>
      </c>
      <c r="R4676">
        <f>--Table1[[#This Row],[Patient Admission Flag]]</f>
        <v>0</v>
      </c>
      <c r="S4676">
        <f>--AND(Table1[[#This Row],[WithinTarget]]=1,Table1[[#This Row],[Patient Satisfaction Score]]&gt;=7)</f>
        <v>0</v>
      </c>
      <c r="T4676" t="str">
        <f>IF(LEFT(Table1[[#This Row],[Patient Gender]],1)="F","Female","Male")</f>
        <v>Male</v>
      </c>
    </row>
    <row r="4677" spans="1:20" x14ac:dyDescent="0.3">
      <c r="A4677" t="s">
        <v>4781</v>
      </c>
      <c r="B4677" s="1">
        <v>45087.843055555553</v>
      </c>
      <c r="C4677" t="s">
        <v>9</v>
      </c>
      <c r="D4677">
        <v>43</v>
      </c>
      <c r="E4677" t="s">
        <v>10</v>
      </c>
      <c r="F4677" t="s">
        <v>11</v>
      </c>
      <c r="G4677" t="b">
        <v>0</v>
      </c>
      <c r="I4677">
        <v>20</v>
      </c>
      <c r="J4677" t="b">
        <v>0</v>
      </c>
      <c r="K4677">
        <f>YEAR(Table1[[#This Row],[Patient Admission Date]])</f>
        <v>2023</v>
      </c>
      <c r="L4677" t="str">
        <f>TEXT(Table1[[#This Row],[Patient Admission Date]],"mmm")</f>
        <v>Jun</v>
      </c>
      <c r="M4677" t="str">
        <f>TEXT(Table1[[#This Row],[Patient Admission Date]],"ddd")</f>
        <v>Sat</v>
      </c>
      <c r="N4677" t="str">
        <f>TEXT(INT(HOUR(Table1[[#This Row],[Patient Admission Date]])/3)*3,"00")&amp;"-"&amp;TEXT(INT(HOUR(Table1[[#This Row],[Patient Admission Date]])/3)*3+3,"00")</f>
        <v>18-21</v>
      </c>
      <c r="O4677" t="str" cm="1">
        <f t="array" ref="O4677">_xlfn.IFS(Table1[[#This Row],[Patient Age]]&lt;=14,"0-14",Table1[[#This Row],[Patient Age]]&lt;=29,"15-29",Table1[[#This Row],[Patient Age]]&lt;=44,"30-44",Table1[[#This Row],[Patient Age]]&lt;=59,"45-59",Table1[[#This Row],[Patient Age]]&lt;=74,"60-74",TRUE,"75+")</f>
        <v>30-44</v>
      </c>
      <c r="P4677" t="str" cm="1">
        <f t="array" ref="P4677">_xlfn.IFS(Table1[[#This Row],[Patient Waittime]]&lt;=15,"0-15",Table1[[#This Row],[Patient Waittime]]&lt;=30,"16-30",Table1[[#This Row],[Patient Waittime]]&lt;=45,"31-45",Table1[[#This Row],[Patient Waittime]]&lt;=60,"46-60",TRUE,"60+")</f>
        <v>16-30</v>
      </c>
      <c r="Q4677">
        <f>--(Table1[[#This Row],[Patient Waittime]]&lt;=30)</f>
        <v>1</v>
      </c>
      <c r="R4677">
        <f>--Table1[[#This Row],[Patient Admission Flag]]</f>
        <v>0</v>
      </c>
      <c r="S4677">
        <f>--AND(Table1[[#This Row],[WithinTarget]]=1,Table1[[#This Row],[Patient Satisfaction Score]]&gt;=7)</f>
        <v>0</v>
      </c>
      <c r="T4677" t="str">
        <f>IF(LEFT(Table1[[#This Row],[Patient Gender]],1)="F","Female","Male")</f>
        <v>Male</v>
      </c>
    </row>
    <row r="4678" spans="1:20" x14ac:dyDescent="0.3">
      <c r="A4678" t="s">
        <v>4782</v>
      </c>
      <c r="B4678" s="1">
        <v>45478.601388888892</v>
      </c>
      <c r="C4678" t="s">
        <v>9</v>
      </c>
      <c r="D4678">
        <v>15</v>
      </c>
      <c r="E4678" t="s">
        <v>10</v>
      </c>
      <c r="F4678" t="s">
        <v>11</v>
      </c>
      <c r="G4678" t="b">
        <v>0</v>
      </c>
      <c r="I4678">
        <v>22</v>
      </c>
      <c r="J4678" t="b">
        <v>0</v>
      </c>
      <c r="K4678">
        <f>YEAR(Table1[[#This Row],[Patient Admission Date]])</f>
        <v>2024</v>
      </c>
      <c r="L4678" t="str">
        <f>TEXT(Table1[[#This Row],[Patient Admission Date]],"mmm")</f>
        <v>Jul</v>
      </c>
      <c r="M4678" t="str">
        <f>TEXT(Table1[[#This Row],[Patient Admission Date]],"ddd")</f>
        <v>Fri</v>
      </c>
      <c r="N4678" t="str">
        <f>TEXT(INT(HOUR(Table1[[#This Row],[Patient Admission Date]])/3)*3,"00")&amp;"-"&amp;TEXT(INT(HOUR(Table1[[#This Row],[Patient Admission Date]])/3)*3+3,"00")</f>
        <v>12-15</v>
      </c>
      <c r="O4678" t="str" cm="1">
        <f t="array" ref="O4678">_xlfn.IFS(Table1[[#This Row],[Patient Age]]&lt;=14,"0-14",Table1[[#This Row],[Patient Age]]&lt;=29,"15-29",Table1[[#This Row],[Patient Age]]&lt;=44,"30-44",Table1[[#This Row],[Patient Age]]&lt;=59,"45-59",Table1[[#This Row],[Patient Age]]&lt;=74,"60-74",TRUE,"75+")</f>
        <v>15-29</v>
      </c>
      <c r="P4678" t="str" cm="1">
        <f t="array" ref="P4678">_xlfn.IFS(Table1[[#This Row],[Patient Waittime]]&lt;=15,"0-15",Table1[[#This Row],[Patient Waittime]]&lt;=30,"16-30",Table1[[#This Row],[Patient Waittime]]&lt;=45,"31-45",Table1[[#This Row],[Patient Waittime]]&lt;=60,"46-60",TRUE,"60+")</f>
        <v>16-30</v>
      </c>
      <c r="Q4678">
        <f>--(Table1[[#This Row],[Patient Waittime]]&lt;=30)</f>
        <v>1</v>
      </c>
      <c r="R4678">
        <f>--Table1[[#This Row],[Patient Admission Flag]]</f>
        <v>0</v>
      </c>
      <c r="S4678">
        <f>--AND(Table1[[#This Row],[WithinTarget]]=1,Table1[[#This Row],[Patient Satisfaction Score]]&gt;=7)</f>
        <v>0</v>
      </c>
      <c r="T4678" t="str">
        <f>IF(LEFT(Table1[[#This Row],[Patient Gender]],1)="F","Female","Male")</f>
        <v>Male</v>
      </c>
    </row>
    <row r="4679" spans="1:20" x14ac:dyDescent="0.3">
      <c r="A4679" t="s">
        <v>4783</v>
      </c>
      <c r="B4679" s="1">
        <v>45121.462500000001</v>
      </c>
      <c r="C4679" t="s">
        <v>9</v>
      </c>
      <c r="D4679">
        <v>54</v>
      </c>
      <c r="E4679" t="s">
        <v>10</v>
      </c>
      <c r="F4679" t="s">
        <v>11</v>
      </c>
      <c r="G4679" t="b">
        <v>0</v>
      </c>
      <c r="I4679">
        <v>23</v>
      </c>
      <c r="J4679" t="b">
        <v>0</v>
      </c>
      <c r="K4679">
        <f>YEAR(Table1[[#This Row],[Patient Admission Date]])</f>
        <v>2023</v>
      </c>
      <c r="L4679" t="str">
        <f>TEXT(Table1[[#This Row],[Patient Admission Date]],"mmm")</f>
        <v>Jul</v>
      </c>
      <c r="M4679" t="str">
        <f>TEXT(Table1[[#This Row],[Patient Admission Date]],"ddd")</f>
        <v>Fri</v>
      </c>
      <c r="N4679" t="str">
        <f>TEXT(INT(HOUR(Table1[[#This Row],[Patient Admission Date]])/3)*3,"00")&amp;"-"&amp;TEXT(INT(HOUR(Table1[[#This Row],[Patient Admission Date]])/3)*3+3,"00")</f>
        <v>09-12</v>
      </c>
      <c r="O4679" t="str" cm="1">
        <f t="array" ref="O4679">_xlfn.IFS(Table1[[#This Row],[Patient Age]]&lt;=14,"0-14",Table1[[#This Row],[Patient Age]]&lt;=29,"15-29",Table1[[#This Row],[Patient Age]]&lt;=44,"30-44",Table1[[#This Row],[Patient Age]]&lt;=59,"45-59",Table1[[#This Row],[Patient Age]]&lt;=74,"60-74",TRUE,"75+")</f>
        <v>45-59</v>
      </c>
      <c r="P4679" t="str" cm="1">
        <f t="array" ref="P4679">_xlfn.IFS(Table1[[#This Row],[Patient Waittime]]&lt;=15,"0-15",Table1[[#This Row],[Patient Waittime]]&lt;=30,"16-30",Table1[[#This Row],[Patient Waittime]]&lt;=45,"31-45",Table1[[#This Row],[Patient Waittime]]&lt;=60,"46-60",TRUE,"60+")</f>
        <v>16-30</v>
      </c>
      <c r="Q4679">
        <f>--(Table1[[#This Row],[Patient Waittime]]&lt;=30)</f>
        <v>1</v>
      </c>
      <c r="R4679">
        <f>--Table1[[#This Row],[Patient Admission Flag]]</f>
        <v>0</v>
      </c>
      <c r="S4679">
        <f>--AND(Table1[[#This Row],[WithinTarget]]=1,Table1[[#This Row],[Patient Satisfaction Score]]&gt;=7)</f>
        <v>0</v>
      </c>
      <c r="T4679" t="str">
        <f>IF(LEFT(Table1[[#This Row],[Patient Gender]],1)="F","Female","Male")</f>
        <v>Male</v>
      </c>
    </row>
    <row r="4680" spans="1:20" x14ac:dyDescent="0.3">
      <c r="A4680" t="s">
        <v>4784</v>
      </c>
      <c r="B4680" s="1">
        <v>45346.909722222219</v>
      </c>
      <c r="C4680" t="s">
        <v>9</v>
      </c>
      <c r="D4680">
        <v>53</v>
      </c>
      <c r="E4680" t="s">
        <v>10</v>
      </c>
      <c r="F4680" t="s">
        <v>11</v>
      </c>
      <c r="G4680" t="b">
        <v>0</v>
      </c>
      <c r="I4680">
        <v>27</v>
      </c>
      <c r="J4680" t="b">
        <v>0</v>
      </c>
      <c r="K4680">
        <f>YEAR(Table1[[#This Row],[Patient Admission Date]])</f>
        <v>2024</v>
      </c>
      <c r="L4680" t="str">
        <f>TEXT(Table1[[#This Row],[Patient Admission Date]],"mmm")</f>
        <v>Feb</v>
      </c>
      <c r="M4680" t="str">
        <f>TEXT(Table1[[#This Row],[Patient Admission Date]],"ddd")</f>
        <v>Sat</v>
      </c>
      <c r="N4680" t="str">
        <f>TEXT(INT(HOUR(Table1[[#This Row],[Patient Admission Date]])/3)*3,"00")&amp;"-"&amp;TEXT(INT(HOUR(Table1[[#This Row],[Patient Admission Date]])/3)*3+3,"00")</f>
        <v>21-24</v>
      </c>
      <c r="O4680" t="str" cm="1">
        <f t="array" ref="O4680">_xlfn.IFS(Table1[[#This Row],[Patient Age]]&lt;=14,"0-14",Table1[[#This Row],[Patient Age]]&lt;=29,"15-29",Table1[[#This Row],[Patient Age]]&lt;=44,"30-44",Table1[[#This Row],[Patient Age]]&lt;=59,"45-59",Table1[[#This Row],[Patient Age]]&lt;=74,"60-74",TRUE,"75+")</f>
        <v>45-59</v>
      </c>
      <c r="P4680" t="str" cm="1">
        <f t="array" ref="P4680">_xlfn.IFS(Table1[[#This Row],[Patient Waittime]]&lt;=15,"0-15",Table1[[#This Row],[Patient Waittime]]&lt;=30,"16-30",Table1[[#This Row],[Patient Waittime]]&lt;=45,"31-45",Table1[[#This Row],[Patient Waittime]]&lt;=60,"46-60",TRUE,"60+")</f>
        <v>16-30</v>
      </c>
      <c r="Q4680">
        <f>--(Table1[[#This Row],[Patient Waittime]]&lt;=30)</f>
        <v>1</v>
      </c>
      <c r="R4680">
        <f>--Table1[[#This Row],[Patient Admission Flag]]</f>
        <v>0</v>
      </c>
      <c r="S4680">
        <f>--AND(Table1[[#This Row],[WithinTarget]]=1,Table1[[#This Row],[Patient Satisfaction Score]]&gt;=7)</f>
        <v>0</v>
      </c>
      <c r="T4680" t="str">
        <f>IF(LEFT(Table1[[#This Row],[Patient Gender]],1)="F","Female","Male")</f>
        <v>Male</v>
      </c>
    </row>
    <row r="4681" spans="1:20" x14ac:dyDescent="0.3">
      <c r="A4681" t="s">
        <v>4785</v>
      </c>
      <c r="B4681" s="1">
        <v>45150.705555555556</v>
      </c>
      <c r="C4681" t="s">
        <v>9</v>
      </c>
      <c r="D4681">
        <v>17</v>
      </c>
      <c r="E4681" t="s">
        <v>10</v>
      </c>
      <c r="F4681" t="s">
        <v>11</v>
      </c>
      <c r="G4681" t="b">
        <v>0</v>
      </c>
      <c r="I4681">
        <v>29</v>
      </c>
      <c r="J4681" t="b">
        <v>0</v>
      </c>
      <c r="K4681">
        <f>YEAR(Table1[[#This Row],[Patient Admission Date]])</f>
        <v>2023</v>
      </c>
      <c r="L4681" t="str">
        <f>TEXT(Table1[[#This Row],[Patient Admission Date]],"mmm")</f>
        <v>Aug</v>
      </c>
      <c r="M4681" t="str">
        <f>TEXT(Table1[[#This Row],[Patient Admission Date]],"ddd")</f>
        <v>Sat</v>
      </c>
      <c r="N4681" t="str">
        <f>TEXT(INT(HOUR(Table1[[#This Row],[Patient Admission Date]])/3)*3,"00")&amp;"-"&amp;TEXT(INT(HOUR(Table1[[#This Row],[Patient Admission Date]])/3)*3+3,"00")</f>
        <v>15-18</v>
      </c>
      <c r="O4681" t="str" cm="1">
        <f t="array" ref="O4681">_xlfn.IFS(Table1[[#This Row],[Patient Age]]&lt;=14,"0-14",Table1[[#This Row],[Patient Age]]&lt;=29,"15-29",Table1[[#This Row],[Patient Age]]&lt;=44,"30-44",Table1[[#This Row],[Patient Age]]&lt;=59,"45-59",Table1[[#This Row],[Patient Age]]&lt;=74,"60-74",TRUE,"75+")</f>
        <v>15-29</v>
      </c>
      <c r="P4681" t="str" cm="1">
        <f t="array" ref="P4681">_xlfn.IFS(Table1[[#This Row],[Patient Waittime]]&lt;=15,"0-15",Table1[[#This Row],[Patient Waittime]]&lt;=30,"16-30",Table1[[#This Row],[Patient Waittime]]&lt;=45,"31-45",Table1[[#This Row],[Patient Waittime]]&lt;=60,"46-60",TRUE,"60+")</f>
        <v>16-30</v>
      </c>
      <c r="Q4681">
        <f>--(Table1[[#This Row],[Patient Waittime]]&lt;=30)</f>
        <v>1</v>
      </c>
      <c r="R4681">
        <f>--Table1[[#This Row],[Patient Admission Flag]]</f>
        <v>0</v>
      </c>
      <c r="S4681">
        <f>--AND(Table1[[#This Row],[WithinTarget]]=1,Table1[[#This Row],[Patient Satisfaction Score]]&gt;=7)</f>
        <v>0</v>
      </c>
      <c r="T4681" t="str">
        <f>IF(LEFT(Table1[[#This Row],[Patient Gender]],1)="F","Female","Male")</f>
        <v>Male</v>
      </c>
    </row>
    <row r="4682" spans="1:20" x14ac:dyDescent="0.3">
      <c r="A4682" t="s">
        <v>4786</v>
      </c>
      <c r="B4682" s="1">
        <v>45217.324999999997</v>
      </c>
      <c r="C4682" t="s">
        <v>9</v>
      </c>
      <c r="D4682">
        <v>50</v>
      </c>
      <c r="E4682" t="s">
        <v>10</v>
      </c>
      <c r="F4682" t="s">
        <v>11</v>
      </c>
      <c r="G4682" t="b">
        <v>0</v>
      </c>
      <c r="I4682">
        <v>29</v>
      </c>
      <c r="J4682" t="b">
        <v>0</v>
      </c>
      <c r="K4682">
        <f>YEAR(Table1[[#This Row],[Patient Admission Date]])</f>
        <v>2023</v>
      </c>
      <c r="L4682" t="str">
        <f>TEXT(Table1[[#This Row],[Patient Admission Date]],"mmm")</f>
        <v>Oct</v>
      </c>
      <c r="M4682" t="str">
        <f>TEXT(Table1[[#This Row],[Patient Admission Date]],"ddd")</f>
        <v>Wed</v>
      </c>
      <c r="N4682" t="str">
        <f>TEXT(INT(HOUR(Table1[[#This Row],[Patient Admission Date]])/3)*3,"00")&amp;"-"&amp;TEXT(INT(HOUR(Table1[[#This Row],[Patient Admission Date]])/3)*3+3,"00")</f>
        <v>06-09</v>
      </c>
      <c r="O4682" t="str" cm="1">
        <f t="array" ref="O4682">_xlfn.IFS(Table1[[#This Row],[Patient Age]]&lt;=14,"0-14",Table1[[#This Row],[Patient Age]]&lt;=29,"15-29",Table1[[#This Row],[Patient Age]]&lt;=44,"30-44",Table1[[#This Row],[Patient Age]]&lt;=59,"45-59",Table1[[#This Row],[Patient Age]]&lt;=74,"60-74",TRUE,"75+")</f>
        <v>45-59</v>
      </c>
      <c r="P4682" t="str" cm="1">
        <f t="array" ref="P4682">_xlfn.IFS(Table1[[#This Row],[Patient Waittime]]&lt;=15,"0-15",Table1[[#This Row],[Patient Waittime]]&lt;=30,"16-30",Table1[[#This Row],[Patient Waittime]]&lt;=45,"31-45",Table1[[#This Row],[Patient Waittime]]&lt;=60,"46-60",TRUE,"60+")</f>
        <v>16-30</v>
      </c>
      <c r="Q4682">
        <f>--(Table1[[#This Row],[Patient Waittime]]&lt;=30)</f>
        <v>1</v>
      </c>
      <c r="R4682">
        <f>--Table1[[#This Row],[Patient Admission Flag]]</f>
        <v>0</v>
      </c>
      <c r="S4682">
        <f>--AND(Table1[[#This Row],[WithinTarget]]=1,Table1[[#This Row],[Patient Satisfaction Score]]&gt;=7)</f>
        <v>0</v>
      </c>
      <c r="T4682" t="str">
        <f>IF(LEFT(Table1[[#This Row],[Patient Gender]],1)="F","Female","Male")</f>
        <v>Male</v>
      </c>
    </row>
    <row r="4683" spans="1:20" x14ac:dyDescent="0.3">
      <c r="A4683" t="s">
        <v>4787</v>
      </c>
      <c r="B4683" s="1">
        <v>45402.986111111109</v>
      </c>
      <c r="C4683" t="s">
        <v>9</v>
      </c>
      <c r="D4683">
        <v>14</v>
      </c>
      <c r="E4683" t="s">
        <v>10</v>
      </c>
      <c r="F4683" t="s">
        <v>11</v>
      </c>
      <c r="G4683" t="b">
        <v>0</v>
      </c>
      <c r="I4683">
        <v>41</v>
      </c>
      <c r="J4683" t="b">
        <v>0</v>
      </c>
      <c r="K4683">
        <f>YEAR(Table1[[#This Row],[Patient Admission Date]])</f>
        <v>2024</v>
      </c>
      <c r="L4683" t="str">
        <f>TEXT(Table1[[#This Row],[Patient Admission Date]],"mmm")</f>
        <v>Apr</v>
      </c>
      <c r="M4683" t="str">
        <f>TEXT(Table1[[#This Row],[Patient Admission Date]],"ddd")</f>
        <v>Sat</v>
      </c>
      <c r="N4683" t="str">
        <f>TEXT(INT(HOUR(Table1[[#This Row],[Patient Admission Date]])/3)*3,"00")&amp;"-"&amp;TEXT(INT(HOUR(Table1[[#This Row],[Patient Admission Date]])/3)*3+3,"00")</f>
        <v>21-24</v>
      </c>
      <c r="O4683" t="str" cm="1">
        <f t="array" ref="O4683">_xlfn.IFS(Table1[[#This Row],[Patient Age]]&lt;=14,"0-14",Table1[[#This Row],[Patient Age]]&lt;=29,"15-29",Table1[[#This Row],[Patient Age]]&lt;=44,"30-44",Table1[[#This Row],[Patient Age]]&lt;=59,"45-59",Table1[[#This Row],[Patient Age]]&lt;=74,"60-74",TRUE,"75+")</f>
        <v>0-14</v>
      </c>
      <c r="P4683" t="str" cm="1">
        <f t="array" ref="P4683">_xlfn.IFS(Table1[[#This Row],[Patient Waittime]]&lt;=15,"0-15",Table1[[#This Row],[Patient Waittime]]&lt;=30,"16-30",Table1[[#This Row],[Patient Waittime]]&lt;=45,"31-45",Table1[[#This Row],[Patient Waittime]]&lt;=60,"46-60",TRUE,"60+")</f>
        <v>31-45</v>
      </c>
      <c r="Q4683">
        <f>--(Table1[[#This Row],[Patient Waittime]]&lt;=30)</f>
        <v>0</v>
      </c>
      <c r="R4683">
        <f>--Table1[[#This Row],[Patient Admission Flag]]</f>
        <v>0</v>
      </c>
      <c r="S4683">
        <f>--AND(Table1[[#This Row],[WithinTarget]]=1,Table1[[#This Row],[Patient Satisfaction Score]]&gt;=7)</f>
        <v>0</v>
      </c>
      <c r="T4683" t="str">
        <f>IF(LEFT(Table1[[#This Row],[Patient Gender]],1)="F","Female","Male")</f>
        <v>Male</v>
      </c>
    </row>
    <row r="4684" spans="1:20" x14ac:dyDescent="0.3">
      <c r="A4684" t="s">
        <v>4788</v>
      </c>
      <c r="B4684" s="1">
        <v>45307.631249999999</v>
      </c>
      <c r="C4684" t="s">
        <v>9</v>
      </c>
      <c r="D4684">
        <v>50</v>
      </c>
      <c r="E4684" t="s">
        <v>10</v>
      </c>
      <c r="F4684" t="s">
        <v>11</v>
      </c>
      <c r="G4684" t="b">
        <v>0</v>
      </c>
      <c r="I4684">
        <v>47</v>
      </c>
      <c r="J4684" t="b">
        <v>0</v>
      </c>
      <c r="K4684">
        <f>YEAR(Table1[[#This Row],[Patient Admission Date]])</f>
        <v>2024</v>
      </c>
      <c r="L4684" t="str">
        <f>TEXT(Table1[[#This Row],[Patient Admission Date]],"mmm")</f>
        <v>Jan</v>
      </c>
      <c r="M4684" t="str">
        <f>TEXT(Table1[[#This Row],[Patient Admission Date]],"ddd")</f>
        <v>Tue</v>
      </c>
      <c r="N4684" t="str">
        <f>TEXT(INT(HOUR(Table1[[#This Row],[Patient Admission Date]])/3)*3,"00")&amp;"-"&amp;TEXT(INT(HOUR(Table1[[#This Row],[Patient Admission Date]])/3)*3+3,"00")</f>
        <v>15-18</v>
      </c>
      <c r="O4684" t="str" cm="1">
        <f t="array" ref="O4684">_xlfn.IFS(Table1[[#This Row],[Patient Age]]&lt;=14,"0-14",Table1[[#This Row],[Patient Age]]&lt;=29,"15-29",Table1[[#This Row],[Patient Age]]&lt;=44,"30-44",Table1[[#This Row],[Patient Age]]&lt;=59,"45-59",Table1[[#This Row],[Patient Age]]&lt;=74,"60-74",TRUE,"75+")</f>
        <v>45-59</v>
      </c>
      <c r="P4684" t="str" cm="1">
        <f t="array" ref="P4684">_xlfn.IFS(Table1[[#This Row],[Patient Waittime]]&lt;=15,"0-15",Table1[[#This Row],[Patient Waittime]]&lt;=30,"16-30",Table1[[#This Row],[Patient Waittime]]&lt;=45,"31-45",Table1[[#This Row],[Patient Waittime]]&lt;=60,"46-60",TRUE,"60+")</f>
        <v>46-60</v>
      </c>
      <c r="Q4684">
        <f>--(Table1[[#This Row],[Patient Waittime]]&lt;=30)</f>
        <v>0</v>
      </c>
      <c r="R4684">
        <f>--Table1[[#This Row],[Patient Admission Flag]]</f>
        <v>0</v>
      </c>
      <c r="S4684">
        <f>--AND(Table1[[#This Row],[WithinTarget]]=1,Table1[[#This Row],[Patient Satisfaction Score]]&gt;=7)</f>
        <v>0</v>
      </c>
      <c r="T4684" t="str">
        <f>IF(LEFT(Table1[[#This Row],[Patient Gender]],1)="F","Female","Male")</f>
        <v>Male</v>
      </c>
    </row>
    <row r="4685" spans="1:20" x14ac:dyDescent="0.3">
      <c r="A4685" t="s">
        <v>4789</v>
      </c>
      <c r="B4685" s="1">
        <v>45593.133333333331</v>
      </c>
      <c r="C4685" t="s">
        <v>9</v>
      </c>
      <c r="D4685">
        <v>41</v>
      </c>
      <c r="E4685" t="s">
        <v>10</v>
      </c>
      <c r="F4685" t="s">
        <v>11</v>
      </c>
      <c r="G4685" t="b">
        <v>0</v>
      </c>
      <c r="I4685">
        <v>50</v>
      </c>
      <c r="J4685" t="b">
        <v>0</v>
      </c>
      <c r="K4685">
        <f>YEAR(Table1[[#This Row],[Patient Admission Date]])</f>
        <v>2024</v>
      </c>
      <c r="L4685" t="str">
        <f>TEXT(Table1[[#This Row],[Patient Admission Date]],"mmm")</f>
        <v>Oct</v>
      </c>
      <c r="M4685" t="str">
        <f>TEXT(Table1[[#This Row],[Patient Admission Date]],"ddd")</f>
        <v>Mon</v>
      </c>
      <c r="N4685" t="str">
        <f>TEXT(INT(HOUR(Table1[[#This Row],[Patient Admission Date]])/3)*3,"00")&amp;"-"&amp;TEXT(INT(HOUR(Table1[[#This Row],[Patient Admission Date]])/3)*3+3,"00")</f>
        <v>03-06</v>
      </c>
      <c r="O4685" t="str" cm="1">
        <f t="array" ref="O4685">_xlfn.IFS(Table1[[#This Row],[Patient Age]]&lt;=14,"0-14",Table1[[#This Row],[Patient Age]]&lt;=29,"15-29",Table1[[#This Row],[Patient Age]]&lt;=44,"30-44",Table1[[#This Row],[Patient Age]]&lt;=59,"45-59",Table1[[#This Row],[Patient Age]]&lt;=74,"60-74",TRUE,"75+")</f>
        <v>30-44</v>
      </c>
      <c r="P4685" t="str" cm="1">
        <f t="array" ref="P4685">_xlfn.IFS(Table1[[#This Row],[Patient Waittime]]&lt;=15,"0-15",Table1[[#This Row],[Patient Waittime]]&lt;=30,"16-30",Table1[[#This Row],[Patient Waittime]]&lt;=45,"31-45",Table1[[#This Row],[Patient Waittime]]&lt;=60,"46-60",TRUE,"60+")</f>
        <v>46-60</v>
      </c>
      <c r="Q4685">
        <f>--(Table1[[#This Row],[Patient Waittime]]&lt;=30)</f>
        <v>0</v>
      </c>
      <c r="R4685">
        <f>--Table1[[#This Row],[Patient Admission Flag]]</f>
        <v>0</v>
      </c>
      <c r="S4685">
        <f>--AND(Table1[[#This Row],[WithinTarget]]=1,Table1[[#This Row],[Patient Satisfaction Score]]&gt;=7)</f>
        <v>0</v>
      </c>
      <c r="T4685" t="str">
        <f>IF(LEFT(Table1[[#This Row],[Patient Gender]],1)="F","Female","Male")</f>
        <v>Male</v>
      </c>
    </row>
    <row r="4686" spans="1:20" x14ac:dyDescent="0.3">
      <c r="A4686" t="s">
        <v>4790</v>
      </c>
      <c r="B4686" s="1">
        <v>45468.698611111111</v>
      </c>
      <c r="C4686" t="s">
        <v>9</v>
      </c>
      <c r="D4686">
        <v>27</v>
      </c>
      <c r="E4686" t="s">
        <v>10</v>
      </c>
      <c r="F4686" t="s">
        <v>11</v>
      </c>
      <c r="G4686" t="b">
        <v>0</v>
      </c>
      <c r="I4686">
        <v>59</v>
      </c>
      <c r="J4686" t="b">
        <v>0</v>
      </c>
      <c r="K4686">
        <f>YEAR(Table1[[#This Row],[Patient Admission Date]])</f>
        <v>2024</v>
      </c>
      <c r="L4686" t="str">
        <f>TEXT(Table1[[#This Row],[Patient Admission Date]],"mmm")</f>
        <v>Jun</v>
      </c>
      <c r="M4686" t="str">
        <f>TEXT(Table1[[#This Row],[Patient Admission Date]],"ddd")</f>
        <v>Tue</v>
      </c>
      <c r="N4686" t="str">
        <f>TEXT(INT(HOUR(Table1[[#This Row],[Patient Admission Date]])/3)*3,"00")&amp;"-"&amp;TEXT(INT(HOUR(Table1[[#This Row],[Patient Admission Date]])/3)*3+3,"00")</f>
        <v>15-18</v>
      </c>
      <c r="O4686" t="str" cm="1">
        <f t="array" ref="O4686">_xlfn.IFS(Table1[[#This Row],[Patient Age]]&lt;=14,"0-14",Table1[[#This Row],[Patient Age]]&lt;=29,"15-29",Table1[[#This Row],[Patient Age]]&lt;=44,"30-44",Table1[[#This Row],[Patient Age]]&lt;=59,"45-59",Table1[[#This Row],[Patient Age]]&lt;=74,"60-74",TRUE,"75+")</f>
        <v>15-29</v>
      </c>
      <c r="P4686" t="str" cm="1">
        <f t="array" ref="P4686">_xlfn.IFS(Table1[[#This Row],[Patient Waittime]]&lt;=15,"0-15",Table1[[#This Row],[Patient Waittime]]&lt;=30,"16-30",Table1[[#This Row],[Patient Waittime]]&lt;=45,"31-45",Table1[[#This Row],[Patient Waittime]]&lt;=60,"46-60",TRUE,"60+")</f>
        <v>46-60</v>
      </c>
      <c r="Q4686">
        <f>--(Table1[[#This Row],[Patient Waittime]]&lt;=30)</f>
        <v>0</v>
      </c>
      <c r="R4686">
        <f>--Table1[[#This Row],[Patient Admission Flag]]</f>
        <v>0</v>
      </c>
      <c r="S4686">
        <f>--AND(Table1[[#This Row],[WithinTarget]]=1,Table1[[#This Row],[Patient Satisfaction Score]]&gt;=7)</f>
        <v>0</v>
      </c>
      <c r="T4686" t="str">
        <f>IF(LEFT(Table1[[#This Row],[Patient Gender]],1)="F","Female","Male")</f>
        <v>Male</v>
      </c>
    </row>
    <row r="4687" spans="1:20" x14ac:dyDescent="0.3">
      <c r="A4687" t="s">
        <v>4791</v>
      </c>
      <c r="B4687" s="1">
        <v>45274.714583333334</v>
      </c>
      <c r="C4687" t="s">
        <v>9</v>
      </c>
      <c r="D4687">
        <v>50</v>
      </c>
      <c r="E4687" t="s">
        <v>10</v>
      </c>
      <c r="F4687" t="s">
        <v>11</v>
      </c>
      <c r="G4687" t="b">
        <v>0</v>
      </c>
      <c r="I4687">
        <v>10</v>
      </c>
      <c r="J4687" t="b">
        <v>0</v>
      </c>
      <c r="K4687">
        <f>YEAR(Table1[[#This Row],[Patient Admission Date]])</f>
        <v>2023</v>
      </c>
      <c r="L4687" t="str">
        <f>TEXT(Table1[[#This Row],[Patient Admission Date]],"mmm")</f>
        <v>Dec</v>
      </c>
      <c r="M4687" t="str">
        <f>TEXT(Table1[[#This Row],[Patient Admission Date]],"ddd")</f>
        <v>Thu</v>
      </c>
      <c r="N4687" t="str">
        <f>TEXT(INT(HOUR(Table1[[#This Row],[Patient Admission Date]])/3)*3,"00")&amp;"-"&amp;TEXT(INT(HOUR(Table1[[#This Row],[Patient Admission Date]])/3)*3+3,"00")</f>
        <v>15-18</v>
      </c>
      <c r="O4687" t="str" cm="1">
        <f t="array" ref="O4687">_xlfn.IFS(Table1[[#This Row],[Patient Age]]&lt;=14,"0-14",Table1[[#This Row],[Patient Age]]&lt;=29,"15-29",Table1[[#This Row],[Patient Age]]&lt;=44,"30-44",Table1[[#This Row],[Patient Age]]&lt;=59,"45-59",Table1[[#This Row],[Patient Age]]&lt;=74,"60-74",TRUE,"75+")</f>
        <v>45-59</v>
      </c>
      <c r="P4687" t="str" cm="1">
        <f t="array" ref="P4687">_xlfn.IFS(Table1[[#This Row],[Patient Waittime]]&lt;=15,"0-15",Table1[[#This Row],[Patient Waittime]]&lt;=30,"16-30",Table1[[#This Row],[Patient Waittime]]&lt;=45,"31-45",Table1[[#This Row],[Patient Waittime]]&lt;=60,"46-60",TRUE,"60+")</f>
        <v>0-15</v>
      </c>
      <c r="Q4687">
        <f>--(Table1[[#This Row],[Patient Waittime]]&lt;=30)</f>
        <v>1</v>
      </c>
      <c r="R4687">
        <f>--Table1[[#This Row],[Patient Admission Flag]]</f>
        <v>0</v>
      </c>
      <c r="S4687">
        <f>--AND(Table1[[#This Row],[WithinTarget]]=1,Table1[[#This Row],[Patient Satisfaction Score]]&gt;=7)</f>
        <v>0</v>
      </c>
      <c r="T4687" t="str">
        <f>IF(LEFT(Table1[[#This Row],[Patient Gender]],1)="F","Female","Male")</f>
        <v>Male</v>
      </c>
    </row>
    <row r="4688" spans="1:20" x14ac:dyDescent="0.3">
      <c r="A4688" t="s">
        <v>4792</v>
      </c>
      <c r="B4688" s="1">
        <v>45556.617361111108</v>
      </c>
      <c r="C4688" t="s">
        <v>9</v>
      </c>
      <c r="D4688">
        <v>62</v>
      </c>
      <c r="E4688" t="s">
        <v>10</v>
      </c>
      <c r="F4688" t="s">
        <v>11</v>
      </c>
      <c r="G4688" t="b">
        <v>0</v>
      </c>
      <c r="I4688">
        <v>15</v>
      </c>
      <c r="J4688" t="b">
        <v>0</v>
      </c>
      <c r="K4688">
        <f>YEAR(Table1[[#This Row],[Patient Admission Date]])</f>
        <v>2024</v>
      </c>
      <c r="L4688" t="str">
        <f>TEXT(Table1[[#This Row],[Patient Admission Date]],"mmm")</f>
        <v>Sep</v>
      </c>
      <c r="M4688" t="str">
        <f>TEXT(Table1[[#This Row],[Patient Admission Date]],"ddd")</f>
        <v>Sat</v>
      </c>
      <c r="N4688" t="str">
        <f>TEXT(INT(HOUR(Table1[[#This Row],[Patient Admission Date]])/3)*3,"00")&amp;"-"&amp;TEXT(INT(HOUR(Table1[[#This Row],[Patient Admission Date]])/3)*3+3,"00")</f>
        <v>12-15</v>
      </c>
      <c r="O4688" t="str" cm="1">
        <f t="array" ref="O4688">_xlfn.IFS(Table1[[#This Row],[Patient Age]]&lt;=14,"0-14",Table1[[#This Row],[Patient Age]]&lt;=29,"15-29",Table1[[#This Row],[Patient Age]]&lt;=44,"30-44",Table1[[#This Row],[Patient Age]]&lt;=59,"45-59",Table1[[#This Row],[Patient Age]]&lt;=74,"60-74",TRUE,"75+")</f>
        <v>60-74</v>
      </c>
      <c r="P4688" t="str" cm="1">
        <f t="array" ref="P4688">_xlfn.IFS(Table1[[#This Row],[Patient Waittime]]&lt;=15,"0-15",Table1[[#This Row],[Patient Waittime]]&lt;=30,"16-30",Table1[[#This Row],[Patient Waittime]]&lt;=45,"31-45",Table1[[#This Row],[Patient Waittime]]&lt;=60,"46-60",TRUE,"60+")</f>
        <v>0-15</v>
      </c>
      <c r="Q4688">
        <f>--(Table1[[#This Row],[Patient Waittime]]&lt;=30)</f>
        <v>1</v>
      </c>
      <c r="R4688">
        <f>--Table1[[#This Row],[Patient Admission Flag]]</f>
        <v>0</v>
      </c>
      <c r="S4688">
        <f>--AND(Table1[[#This Row],[WithinTarget]]=1,Table1[[#This Row],[Patient Satisfaction Score]]&gt;=7)</f>
        <v>0</v>
      </c>
      <c r="T4688" t="str">
        <f>IF(LEFT(Table1[[#This Row],[Patient Gender]],1)="F","Female","Male")</f>
        <v>Male</v>
      </c>
    </row>
    <row r="4689" spans="1:20" x14ac:dyDescent="0.3">
      <c r="A4689" t="s">
        <v>4793</v>
      </c>
      <c r="B4689" s="1">
        <v>45415.768750000003</v>
      </c>
      <c r="C4689" t="s">
        <v>9</v>
      </c>
      <c r="D4689">
        <v>41</v>
      </c>
      <c r="E4689" t="s">
        <v>10</v>
      </c>
      <c r="F4689" t="s">
        <v>11</v>
      </c>
      <c r="G4689" t="b">
        <v>0</v>
      </c>
      <c r="I4689">
        <v>16</v>
      </c>
      <c r="J4689" t="b">
        <v>0</v>
      </c>
      <c r="K4689">
        <f>YEAR(Table1[[#This Row],[Patient Admission Date]])</f>
        <v>2024</v>
      </c>
      <c r="L4689" t="str">
        <f>TEXT(Table1[[#This Row],[Patient Admission Date]],"mmm")</f>
        <v>May</v>
      </c>
      <c r="M4689" t="str">
        <f>TEXT(Table1[[#This Row],[Patient Admission Date]],"ddd")</f>
        <v>Fri</v>
      </c>
      <c r="N4689" t="str">
        <f>TEXT(INT(HOUR(Table1[[#This Row],[Patient Admission Date]])/3)*3,"00")&amp;"-"&amp;TEXT(INT(HOUR(Table1[[#This Row],[Patient Admission Date]])/3)*3+3,"00")</f>
        <v>18-21</v>
      </c>
      <c r="O4689" t="str" cm="1">
        <f t="array" ref="O4689">_xlfn.IFS(Table1[[#This Row],[Patient Age]]&lt;=14,"0-14",Table1[[#This Row],[Patient Age]]&lt;=29,"15-29",Table1[[#This Row],[Patient Age]]&lt;=44,"30-44",Table1[[#This Row],[Patient Age]]&lt;=59,"45-59",Table1[[#This Row],[Patient Age]]&lt;=74,"60-74",TRUE,"75+")</f>
        <v>30-44</v>
      </c>
      <c r="P4689" t="str" cm="1">
        <f t="array" ref="P4689">_xlfn.IFS(Table1[[#This Row],[Patient Waittime]]&lt;=15,"0-15",Table1[[#This Row],[Patient Waittime]]&lt;=30,"16-30",Table1[[#This Row],[Patient Waittime]]&lt;=45,"31-45",Table1[[#This Row],[Patient Waittime]]&lt;=60,"46-60",TRUE,"60+")</f>
        <v>16-30</v>
      </c>
      <c r="Q4689">
        <f>--(Table1[[#This Row],[Patient Waittime]]&lt;=30)</f>
        <v>1</v>
      </c>
      <c r="R4689">
        <f>--Table1[[#This Row],[Patient Admission Flag]]</f>
        <v>0</v>
      </c>
      <c r="S4689">
        <f>--AND(Table1[[#This Row],[WithinTarget]]=1,Table1[[#This Row],[Patient Satisfaction Score]]&gt;=7)</f>
        <v>0</v>
      </c>
      <c r="T4689" t="str">
        <f>IF(LEFT(Table1[[#This Row],[Patient Gender]],1)="F","Female","Male")</f>
        <v>Male</v>
      </c>
    </row>
    <row r="4690" spans="1:20" x14ac:dyDescent="0.3">
      <c r="A4690" t="s">
        <v>4794</v>
      </c>
      <c r="B4690" s="1">
        <v>45354.21597222222</v>
      </c>
      <c r="C4690" t="s">
        <v>9</v>
      </c>
      <c r="D4690">
        <v>46</v>
      </c>
      <c r="E4690" t="s">
        <v>10</v>
      </c>
      <c r="F4690" t="s">
        <v>11</v>
      </c>
      <c r="G4690" t="b">
        <v>0</v>
      </c>
      <c r="I4690">
        <v>23</v>
      </c>
      <c r="J4690" t="b">
        <v>0</v>
      </c>
      <c r="K4690">
        <f>YEAR(Table1[[#This Row],[Patient Admission Date]])</f>
        <v>2024</v>
      </c>
      <c r="L4690" t="str">
        <f>TEXT(Table1[[#This Row],[Patient Admission Date]],"mmm")</f>
        <v>Mar</v>
      </c>
      <c r="M4690" t="str">
        <f>TEXT(Table1[[#This Row],[Patient Admission Date]],"ddd")</f>
        <v>Sun</v>
      </c>
      <c r="N4690" t="str">
        <f>TEXT(INT(HOUR(Table1[[#This Row],[Patient Admission Date]])/3)*3,"00")&amp;"-"&amp;TEXT(INT(HOUR(Table1[[#This Row],[Patient Admission Date]])/3)*3+3,"00")</f>
        <v>03-06</v>
      </c>
      <c r="O4690" t="str" cm="1">
        <f t="array" ref="O4690">_xlfn.IFS(Table1[[#This Row],[Patient Age]]&lt;=14,"0-14",Table1[[#This Row],[Patient Age]]&lt;=29,"15-29",Table1[[#This Row],[Patient Age]]&lt;=44,"30-44",Table1[[#This Row],[Patient Age]]&lt;=59,"45-59",Table1[[#This Row],[Patient Age]]&lt;=74,"60-74",TRUE,"75+")</f>
        <v>45-59</v>
      </c>
      <c r="P4690" t="str" cm="1">
        <f t="array" ref="P4690">_xlfn.IFS(Table1[[#This Row],[Patient Waittime]]&lt;=15,"0-15",Table1[[#This Row],[Patient Waittime]]&lt;=30,"16-30",Table1[[#This Row],[Patient Waittime]]&lt;=45,"31-45",Table1[[#This Row],[Patient Waittime]]&lt;=60,"46-60",TRUE,"60+")</f>
        <v>16-30</v>
      </c>
      <c r="Q4690">
        <f>--(Table1[[#This Row],[Patient Waittime]]&lt;=30)</f>
        <v>1</v>
      </c>
      <c r="R4690">
        <f>--Table1[[#This Row],[Patient Admission Flag]]</f>
        <v>0</v>
      </c>
      <c r="S4690">
        <f>--AND(Table1[[#This Row],[WithinTarget]]=1,Table1[[#This Row],[Patient Satisfaction Score]]&gt;=7)</f>
        <v>0</v>
      </c>
      <c r="T4690" t="str">
        <f>IF(LEFT(Table1[[#This Row],[Patient Gender]],1)="F","Female","Male")</f>
        <v>Male</v>
      </c>
    </row>
    <row r="4691" spans="1:20" x14ac:dyDescent="0.3">
      <c r="A4691" t="s">
        <v>4795</v>
      </c>
      <c r="B4691" s="1">
        <v>45366.924305555556</v>
      </c>
      <c r="C4691" t="s">
        <v>9</v>
      </c>
      <c r="D4691">
        <v>67</v>
      </c>
      <c r="E4691" t="s">
        <v>10</v>
      </c>
      <c r="F4691" t="s">
        <v>11</v>
      </c>
      <c r="G4691" t="b">
        <v>0</v>
      </c>
      <c r="I4691">
        <v>23</v>
      </c>
      <c r="J4691" t="b">
        <v>0</v>
      </c>
      <c r="K4691">
        <f>YEAR(Table1[[#This Row],[Patient Admission Date]])</f>
        <v>2024</v>
      </c>
      <c r="L4691" t="str">
        <f>TEXT(Table1[[#This Row],[Patient Admission Date]],"mmm")</f>
        <v>Mar</v>
      </c>
      <c r="M4691" t="str">
        <f>TEXT(Table1[[#This Row],[Patient Admission Date]],"ddd")</f>
        <v>Fri</v>
      </c>
      <c r="N4691" t="str">
        <f>TEXT(INT(HOUR(Table1[[#This Row],[Patient Admission Date]])/3)*3,"00")&amp;"-"&amp;TEXT(INT(HOUR(Table1[[#This Row],[Patient Admission Date]])/3)*3+3,"00")</f>
        <v>21-24</v>
      </c>
      <c r="O4691" t="str" cm="1">
        <f t="array" ref="O4691">_xlfn.IFS(Table1[[#This Row],[Patient Age]]&lt;=14,"0-14",Table1[[#This Row],[Patient Age]]&lt;=29,"15-29",Table1[[#This Row],[Patient Age]]&lt;=44,"30-44",Table1[[#This Row],[Patient Age]]&lt;=59,"45-59",Table1[[#This Row],[Patient Age]]&lt;=74,"60-74",TRUE,"75+")</f>
        <v>60-74</v>
      </c>
      <c r="P4691" t="str" cm="1">
        <f t="array" ref="P4691">_xlfn.IFS(Table1[[#This Row],[Patient Waittime]]&lt;=15,"0-15",Table1[[#This Row],[Patient Waittime]]&lt;=30,"16-30",Table1[[#This Row],[Patient Waittime]]&lt;=45,"31-45",Table1[[#This Row],[Patient Waittime]]&lt;=60,"46-60",TRUE,"60+")</f>
        <v>16-30</v>
      </c>
      <c r="Q4691">
        <f>--(Table1[[#This Row],[Patient Waittime]]&lt;=30)</f>
        <v>1</v>
      </c>
      <c r="R4691">
        <f>--Table1[[#This Row],[Patient Admission Flag]]</f>
        <v>0</v>
      </c>
      <c r="S4691">
        <f>--AND(Table1[[#This Row],[WithinTarget]]=1,Table1[[#This Row],[Patient Satisfaction Score]]&gt;=7)</f>
        <v>0</v>
      </c>
      <c r="T4691" t="str">
        <f>IF(LEFT(Table1[[#This Row],[Patient Gender]],1)="F","Female","Male")</f>
        <v>Male</v>
      </c>
    </row>
    <row r="4692" spans="1:20" x14ac:dyDescent="0.3">
      <c r="A4692" t="s">
        <v>4796</v>
      </c>
      <c r="B4692" s="1">
        <v>45432.439583333333</v>
      </c>
      <c r="C4692" t="s">
        <v>9</v>
      </c>
      <c r="D4692">
        <v>73</v>
      </c>
      <c r="E4692" t="s">
        <v>10</v>
      </c>
      <c r="F4692" t="s">
        <v>11</v>
      </c>
      <c r="G4692" t="b">
        <v>0</v>
      </c>
      <c r="I4692">
        <v>30</v>
      </c>
      <c r="J4692" t="b">
        <v>0</v>
      </c>
      <c r="K4692">
        <f>YEAR(Table1[[#This Row],[Patient Admission Date]])</f>
        <v>2024</v>
      </c>
      <c r="L4692" t="str">
        <f>TEXT(Table1[[#This Row],[Patient Admission Date]],"mmm")</f>
        <v>May</v>
      </c>
      <c r="M4692" t="str">
        <f>TEXT(Table1[[#This Row],[Patient Admission Date]],"ddd")</f>
        <v>Mon</v>
      </c>
      <c r="N4692" t="str">
        <f>TEXT(INT(HOUR(Table1[[#This Row],[Patient Admission Date]])/3)*3,"00")&amp;"-"&amp;TEXT(INT(HOUR(Table1[[#This Row],[Patient Admission Date]])/3)*3+3,"00")</f>
        <v>09-12</v>
      </c>
      <c r="O4692" t="str" cm="1">
        <f t="array" ref="O4692">_xlfn.IFS(Table1[[#This Row],[Patient Age]]&lt;=14,"0-14",Table1[[#This Row],[Patient Age]]&lt;=29,"15-29",Table1[[#This Row],[Patient Age]]&lt;=44,"30-44",Table1[[#This Row],[Patient Age]]&lt;=59,"45-59",Table1[[#This Row],[Patient Age]]&lt;=74,"60-74",TRUE,"75+")</f>
        <v>60-74</v>
      </c>
      <c r="P4692" t="str" cm="1">
        <f t="array" ref="P4692">_xlfn.IFS(Table1[[#This Row],[Patient Waittime]]&lt;=15,"0-15",Table1[[#This Row],[Patient Waittime]]&lt;=30,"16-30",Table1[[#This Row],[Patient Waittime]]&lt;=45,"31-45",Table1[[#This Row],[Patient Waittime]]&lt;=60,"46-60",TRUE,"60+")</f>
        <v>16-30</v>
      </c>
      <c r="Q4692">
        <f>--(Table1[[#This Row],[Patient Waittime]]&lt;=30)</f>
        <v>1</v>
      </c>
      <c r="R4692">
        <f>--Table1[[#This Row],[Patient Admission Flag]]</f>
        <v>0</v>
      </c>
      <c r="S4692">
        <f>--AND(Table1[[#This Row],[WithinTarget]]=1,Table1[[#This Row],[Patient Satisfaction Score]]&gt;=7)</f>
        <v>0</v>
      </c>
      <c r="T4692" t="str">
        <f>IF(LEFT(Table1[[#This Row],[Patient Gender]],1)="F","Female","Male")</f>
        <v>Male</v>
      </c>
    </row>
    <row r="4693" spans="1:20" x14ac:dyDescent="0.3">
      <c r="A4693" t="s">
        <v>4797</v>
      </c>
      <c r="B4693" s="1">
        <v>45529.191666666666</v>
      </c>
      <c r="C4693" t="s">
        <v>9</v>
      </c>
      <c r="D4693">
        <v>49</v>
      </c>
      <c r="E4693" t="s">
        <v>10</v>
      </c>
      <c r="F4693" t="s">
        <v>11</v>
      </c>
      <c r="G4693" t="b">
        <v>0</v>
      </c>
      <c r="I4693">
        <v>33</v>
      </c>
      <c r="J4693" t="b">
        <v>0</v>
      </c>
      <c r="K4693">
        <f>YEAR(Table1[[#This Row],[Patient Admission Date]])</f>
        <v>2024</v>
      </c>
      <c r="L4693" t="str">
        <f>TEXT(Table1[[#This Row],[Patient Admission Date]],"mmm")</f>
        <v>Aug</v>
      </c>
      <c r="M4693" t="str">
        <f>TEXT(Table1[[#This Row],[Patient Admission Date]],"ddd")</f>
        <v>Sun</v>
      </c>
      <c r="N4693" t="str">
        <f>TEXT(INT(HOUR(Table1[[#This Row],[Patient Admission Date]])/3)*3,"00")&amp;"-"&amp;TEXT(INT(HOUR(Table1[[#This Row],[Patient Admission Date]])/3)*3+3,"00")</f>
        <v>03-06</v>
      </c>
      <c r="O4693" t="str" cm="1">
        <f t="array" ref="O4693">_xlfn.IFS(Table1[[#This Row],[Patient Age]]&lt;=14,"0-14",Table1[[#This Row],[Patient Age]]&lt;=29,"15-29",Table1[[#This Row],[Patient Age]]&lt;=44,"30-44",Table1[[#This Row],[Patient Age]]&lt;=59,"45-59",Table1[[#This Row],[Patient Age]]&lt;=74,"60-74",TRUE,"75+")</f>
        <v>45-59</v>
      </c>
      <c r="P4693" t="str" cm="1">
        <f t="array" ref="P4693">_xlfn.IFS(Table1[[#This Row],[Patient Waittime]]&lt;=15,"0-15",Table1[[#This Row],[Patient Waittime]]&lt;=30,"16-30",Table1[[#This Row],[Patient Waittime]]&lt;=45,"31-45",Table1[[#This Row],[Patient Waittime]]&lt;=60,"46-60",TRUE,"60+")</f>
        <v>31-45</v>
      </c>
      <c r="Q4693">
        <f>--(Table1[[#This Row],[Patient Waittime]]&lt;=30)</f>
        <v>0</v>
      </c>
      <c r="R4693">
        <f>--Table1[[#This Row],[Patient Admission Flag]]</f>
        <v>0</v>
      </c>
      <c r="S4693">
        <f>--AND(Table1[[#This Row],[WithinTarget]]=1,Table1[[#This Row],[Patient Satisfaction Score]]&gt;=7)</f>
        <v>0</v>
      </c>
      <c r="T4693" t="str">
        <f>IF(LEFT(Table1[[#This Row],[Patient Gender]],1)="F","Female","Male")</f>
        <v>Male</v>
      </c>
    </row>
    <row r="4694" spans="1:20" x14ac:dyDescent="0.3">
      <c r="A4694" t="s">
        <v>4798</v>
      </c>
      <c r="B4694" s="1">
        <v>45297.35</v>
      </c>
      <c r="C4694" t="s">
        <v>9</v>
      </c>
      <c r="D4694">
        <v>68</v>
      </c>
      <c r="E4694" t="s">
        <v>10</v>
      </c>
      <c r="F4694" t="s">
        <v>11</v>
      </c>
      <c r="G4694" t="b">
        <v>0</v>
      </c>
      <c r="I4694">
        <v>41</v>
      </c>
      <c r="J4694" t="b">
        <v>0</v>
      </c>
      <c r="K4694">
        <f>YEAR(Table1[[#This Row],[Patient Admission Date]])</f>
        <v>2024</v>
      </c>
      <c r="L4694" t="str">
        <f>TEXT(Table1[[#This Row],[Patient Admission Date]],"mmm")</f>
        <v>Jan</v>
      </c>
      <c r="M4694" t="str">
        <f>TEXT(Table1[[#This Row],[Patient Admission Date]],"ddd")</f>
        <v>Sat</v>
      </c>
      <c r="N4694" t="str">
        <f>TEXT(INT(HOUR(Table1[[#This Row],[Patient Admission Date]])/3)*3,"00")&amp;"-"&amp;TEXT(INT(HOUR(Table1[[#This Row],[Patient Admission Date]])/3)*3+3,"00")</f>
        <v>06-09</v>
      </c>
      <c r="O4694" t="str" cm="1">
        <f t="array" ref="O4694">_xlfn.IFS(Table1[[#This Row],[Patient Age]]&lt;=14,"0-14",Table1[[#This Row],[Patient Age]]&lt;=29,"15-29",Table1[[#This Row],[Patient Age]]&lt;=44,"30-44",Table1[[#This Row],[Patient Age]]&lt;=59,"45-59",Table1[[#This Row],[Patient Age]]&lt;=74,"60-74",TRUE,"75+")</f>
        <v>60-74</v>
      </c>
      <c r="P4694" t="str" cm="1">
        <f t="array" ref="P4694">_xlfn.IFS(Table1[[#This Row],[Patient Waittime]]&lt;=15,"0-15",Table1[[#This Row],[Patient Waittime]]&lt;=30,"16-30",Table1[[#This Row],[Patient Waittime]]&lt;=45,"31-45",Table1[[#This Row],[Patient Waittime]]&lt;=60,"46-60",TRUE,"60+")</f>
        <v>31-45</v>
      </c>
      <c r="Q4694">
        <f>--(Table1[[#This Row],[Patient Waittime]]&lt;=30)</f>
        <v>0</v>
      </c>
      <c r="R4694">
        <f>--Table1[[#This Row],[Patient Admission Flag]]</f>
        <v>0</v>
      </c>
      <c r="S4694">
        <f>--AND(Table1[[#This Row],[WithinTarget]]=1,Table1[[#This Row],[Patient Satisfaction Score]]&gt;=7)</f>
        <v>0</v>
      </c>
      <c r="T4694" t="str">
        <f>IF(LEFT(Table1[[#This Row],[Patient Gender]],1)="F","Female","Male")</f>
        <v>Male</v>
      </c>
    </row>
    <row r="4695" spans="1:20" x14ac:dyDescent="0.3">
      <c r="A4695" t="s">
        <v>4799</v>
      </c>
      <c r="B4695" s="1">
        <v>45541.47152777778</v>
      </c>
      <c r="C4695" t="s">
        <v>9</v>
      </c>
      <c r="D4695">
        <v>11</v>
      </c>
      <c r="E4695" t="s">
        <v>10</v>
      </c>
      <c r="F4695" t="s">
        <v>11</v>
      </c>
      <c r="G4695" t="b">
        <v>0</v>
      </c>
      <c r="I4695">
        <v>43</v>
      </c>
      <c r="J4695" t="b">
        <v>0</v>
      </c>
      <c r="K4695">
        <f>YEAR(Table1[[#This Row],[Patient Admission Date]])</f>
        <v>2024</v>
      </c>
      <c r="L4695" t="str">
        <f>TEXT(Table1[[#This Row],[Patient Admission Date]],"mmm")</f>
        <v>Sep</v>
      </c>
      <c r="M4695" t="str">
        <f>TEXT(Table1[[#This Row],[Patient Admission Date]],"ddd")</f>
        <v>Fri</v>
      </c>
      <c r="N4695" t="str">
        <f>TEXT(INT(HOUR(Table1[[#This Row],[Patient Admission Date]])/3)*3,"00")&amp;"-"&amp;TEXT(INT(HOUR(Table1[[#This Row],[Patient Admission Date]])/3)*3+3,"00")</f>
        <v>09-12</v>
      </c>
      <c r="O4695" t="str" cm="1">
        <f t="array" ref="O4695">_xlfn.IFS(Table1[[#This Row],[Patient Age]]&lt;=14,"0-14",Table1[[#This Row],[Patient Age]]&lt;=29,"15-29",Table1[[#This Row],[Patient Age]]&lt;=44,"30-44",Table1[[#This Row],[Patient Age]]&lt;=59,"45-59",Table1[[#This Row],[Patient Age]]&lt;=74,"60-74",TRUE,"75+")</f>
        <v>0-14</v>
      </c>
      <c r="P4695" t="str" cm="1">
        <f t="array" ref="P4695">_xlfn.IFS(Table1[[#This Row],[Patient Waittime]]&lt;=15,"0-15",Table1[[#This Row],[Patient Waittime]]&lt;=30,"16-30",Table1[[#This Row],[Patient Waittime]]&lt;=45,"31-45",Table1[[#This Row],[Patient Waittime]]&lt;=60,"46-60",TRUE,"60+")</f>
        <v>31-45</v>
      </c>
      <c r="Q4695">
        <f>--(Table1[[#This Row],[Patient Waittime]]&lt;=30)</f>
        <v>0</v>
      </c>
      <c r="R4695">
        <f>--Table1[[#This Row],[Patient Admission Flag]]</f>
        <v>0</v>
      </c>
      <c r="S4695">
        <f>--AND(Table1[[#This Row],[WithinTarget]]=1,Table1[[#This Row],[Patient Satisfaction Score]]&gt;=7)</f>
        <v>0</v>
      </c>
      <c r="T4695" t="str">
        <f>IF(LEFT(Table1[[#This Row],[Patient Gender]],1)="F","Female","Male")</f>
        <v>Male</v>
      </c>
    </row>
    <row r="4696" spans="1:20" x14ac:dyDescent="0.3">
      <c r="A4696" t="s">
        <v>4800</v>
      </c>
      <c r="B4696" s="1">
        <v>45044.81527777778</v>
      </c>
      <c r="C4696" t="s">
        <v>9</v>
      </c>
      <c r="D4696">
        <v>21</v>
      </c>
      <c r="E4696" t="s">
        <v>10</v>
      </c>
      <c r="F4696" t="s">
        <v>11</v>
      </c>
      <c r="G4696" t="b">
        <v>0</v>
      </c>
      <c r="I4696">
        <v>49</v>
      </c>
      <c r="J4696" t="b">
        <v>0</v>
      </c>
      <c r="K4696">
        <f>YEAR(Table1[[#This Row],[Patient Admission Date]])</f>
        <v>2023</v>
      </c>
      <c r="L4696" t="str">
        <f>TEXT(Table1[[#This Row],[Patient Admission Date]],"mmm")</f>
        <v>Apr</v>
      </c>
      <c r="M4696" t="str">
        <f>TEXT(Table1[[#This Row],[Patient Admission Date]],"ddd")</f>
        <v>Fri</v>
      </c>
      <c r="N4696" t="str">
        <f>TEXT(INT(HOUR(Table1[[#This Row],[Patient Admission Date]])/3)*3,"00")&amp;"-"&amp;TEXT(INT(HOUR(Table1[[#This Row],[Patient Admission Date]])/3)*3+3,"00")</f>
        <v>18-21</v>
      </c>
      <c r="O4696" t="str" cm="1">
        <f t="array" ref="O4696">_xlfn.IFS(Table1[[#This Row],[Patient Age]]&lt;=14,"0-14",Table1[[#This Row],[Patient Age]]&lt;=29,"15-29",Table1[[#This Row],[Patient Age]]&lt;=44,"30-44",Table1[[#This Row],[Patient Age]]&lt;=59,"45-59",Table1[[#This Row],[Patient Age]]&lt;=74,"60-74",TRUE,"75+")</f>
        <v>15-29</v>
      </c>
      <c r="P4696" t="str" cm="1">
        <f t="array" ref="P4696">_xlfn.IFS(Table1[[#This Row],[Patient Waittime]]&lt;=15,"0-15",Table1[[#This Row],[Patient Waittime]]&lt;=30,"16-30",Table1[[#This Row],[Patient Waittime]]&lt;=45,"31-45",Table1[[#This Row],[Patient Waittime]]&lt;=60,"46-60",TRUE,"60+")</f>
        <v>46-60</v>
      </c>
      <c r="Q4696">
        <f>--(Table1[[#This Row],[Patient Waittime]]&lt;=30)</f>
        <v>0</v>
      </c>
      <c r="R4696">
        <f>--Table1[[#This Row],[Patient Admission Flag]]</f>
        <v>0</v>
      </c>
      <c r="S4696">
        <f>--AND(Table1[[#This Row],[WithinTarget]]=1,Table1[[#This Row],[Patient Satisfaction Score]]&gt;=7)</f>
        <v>0</v>
      </c>
      <c r="T4696" t="str">
        <f>IF(LEFT(Table1[[#This Row],[Patient Gender]],1)="F","Female","Male")</f>
        <v>Male</v>
      </c>
    </row>
    <row r="4697" spans="1:20" x14ac:dyDescent="0.3">
      <c r="A4697" t="s">
        <v>4801</v>
      </c>
      <c r="B4697" s="1">
        <v>45105.652083333334</v>
      </c>
      <c r="C4697" t="s">
        <v>9</v>
      </c>
      <c r="D4697">
        <v>43</v>
      </c>
      <c r="E4697" t="s">
        <v>10</v>
      </c>
      <c r="F4697" t="s">
        <v>11</v>
      </c>
      <c r="G4697" t="b">
        <v>0</v>
      </c>
      <c r="I4697">
        <v>16</v>
      </c>
      <c r="J4697" t="b">
        <v>0</v>
      </c>
      <c r="K4697">
        <f>YEAR(Table1[[#This Row],[Patient Admission Date]])</f>
        <v>2023</v>
      </c>
      <c r="L4697" t="str">
        <f>TEXT(Table1[[#This Row],[Patient Admission Date]],"mmm")</f>
        <v>Jun</v>
      </c>
      <c r="M4697" t="str">
        <f>TEXT(Table1[[#This Row],[Patient Admission Date]],"ddd")</f>
        <v>Wed</v>
      </c>
      <c r="N4697" t="str">
        <f>TEXT(INT(HOUR(Table1[[#This Row],[Patient Admission Date]])/3)*3,"00")&amp;"-"&amp;TEXT(INT(HOUR(Table1[[#This Row],[Patient Admission Date]])/3)*3+3,"00")</f>
        <v>15-18</v>
      </c>
      <c r="O4697" t="str" cm="1">
        <f t="array" ref="O4697">_xlfn.IFS(Table1[[#This Row],[Patient Age]]&lt;=14,"0-14",Table1[[#This Row],[Patient Age]]&lt;=29,"15-29",Table1[[#This Row],[Patient Age]]&lt;=44,"30-44",Table1[[#This Row],[Patient Age]]&lt;=59,"45-59",Table1[[#This Row],[Patient Age]]&lt;=74,"60-74",TRUE,"75+")</f>
        <v>30-44</v>
      </c>
      <c r="P4697" t="str" cm="1">
        <f t="array" ref="P4697">_xlfn.IFS(Table1[[#This Row],[Patient Waittime]]&lt;=15,"0-15",Table1[[#This Row],[Patient Waittime]]&lt;=30,"16-30",Table1[[#This Row],[Patient Waittime]]&lt;=45,"31-45",Table1[[#This Row],[Patient Waittime]]&lt;=60,"46-60",TRUE,"60+")</f>
        <v>16-30</v>
      </c>
      <c r="Q4697">
        <f>--(Table1[[#This Row],[Patient Waittime]]&lt;=30)</f>
        <v>1</v>
      </c>
      <c r="R4697">
        <f>--Table1[[#This Row],[Patient Admission Flag]]</f>
        <v>0</v>
      </c>
      <c r="S4697">
        <f>--AND(Table1[[#This Row],[WithinTarget]]=1,Table1[[#This Row],[Patient Satisfaction Score]]&gt;=7)</f>
        <v>0</v>
      </c>
      <c r="T4697" t="str">
        <f>IF(LEFT(Table1[[#This Row],[Patient Gender]],1)="F","Female","Male")</f>
        <v>Male</v>
      </c>
    </row>
    <row r="4698" spans="1:20" x14ac:dyDescent="0.3">
      <c r="A4698" t="s">
        <v>4802</v>
      </c>
      <c r="B4698" s="1">
        <v>45112.834722222222</v>
      </c>
      <c r="C4698" t="s">
        <v>9</v>
      </c>
      <c r="D4698">
        <v>24</v>
      </c>
      <c r="E4698" t="s">
        <v>10</v>
      </c>
      <c r="F4698" t="s">
        <v>11</v>
      </c>
      <c r="G4698" t="b">
        <v>0</v>
      </c>
      <c r="I4698">
        <v>20</v>
      </c>
      <c r="J4698" t="b">
        <v>0</v>
      </c>
      <c r="K4698">
        <f>YEAR(Table1[[#This Row],[Patient Admission Date]])</f>
        <v>2023</v>
      </c>
      <c r="L4698" t="str">
        <f>TEXT(Table1[[#This Row],[Patient Admission Date]],"mmm")</f>
        <v>Jul</v>
      </c>
      <c r="M4698" t="str">
        <f>TEXT(Table1[[#This Row],[Patient Admission Date]],"ddd")</f>
        <v>Wed</v>
      </c>
      <c r="N4698" t="str">
        <f>TEXT(INT(HOUR(Table1[[#This Row],[Patient Admission Date]])/3)*3,"00")&amp;"-"&amp;TEXT(INT(HOUR(Table1[[#This Row],[Patient Admission Date]])/3)*3+3,"00")</f>
        <v>18-21</v>
      </c>
      <c r="O4698" t="str" cm="1">
        <f t="array" ref="O4698">_xlfn.IFS(Table1[[#This Row],[Patient Age]]&lt;=14,"0-14",Table1[[#This Row],[Patient Age]]&lt;=29,"15-29",Table1[[#This Row],[Patient Age]]&lt;=44,"30-44",Table1[[#This Row],[Patient Age]]&lt;=59,"45-59",Table1[[#This Row],[Patient Age]]&lt;=74,"60-74",TRUE,"75+")</f>
        <v>15-29</v>
      </c>
      <c r="P4698" t="str" cm="1">
        <f t="array" ref="P4698">_xlfn.IFS(Table1[[#This Row],[Patient Waittime]]&lt;=15,"0-15",Table1[[#This Row],[Patient Waittime]]&lt;=30,"16-30",Table1[[#This Row],[Patient Waittime]]&lt;=45,"31-45",Table1[[#This Row],[Patient Waittime]]&lt;=60,"46-60",TRUE,"60+")</f>
        <v>16-30</v>
      </c>
      <c r="Q4698">
        <f>--(Table1[[#This Row],[Patient Waittime]]&lt;=30)</f>
        <v>1</v>
      </c>
      <c r="R4698">
        <f>--Table1[[#This Row],[Patient Admission Flag]]</f>
        <v>0</v>
      </c>
      <c r="S4698">
        <f>--AND(Table1[[#This Row],[WithinTarget]]=1,Table1[[#This Row],[Patient Satisfaction Score]]&gt;=7)</f>
        <v>0</v>
      </c>
      <c r="T4698" t="str">
        <f>IF(LEFT(Table1[[#This Row],[Patient Gender]],1)="F","Female","Male")</f>
        <v>Male</v>
      </c>
    </row>
    <row r="4699" spans="1:20" x14ac:dyDescent="0.3">
      <c r="A4699" t="s">
        <v>4803</v>
      </c>
      <c r="B4699" s="1">
        <v>45403.011111111111</v>
      </c>
      <c r="C4699" t="s">
        <v>9</v>
      </c>
      <c r="D4699">
        <v>39</v>
      </c>
      <c r="E4699" t="s">
        <v>10</v>
      </c>
      <c r="F4699" t="s">
        <v>11</v>
      </c>
      <c r="G4699" t="b">
        <v>0</v>
      </c>
      <c r="I4699">
        <v>29</v>
      </c>
      <c r="J4699" t="b">
        <v>0</v>
      </c>
      <c r="K4699">
        <f>YEAR(Table1[[#This Row],[Patient Admission Date]])</f>
        <v>2024</v>
      </c>
      <c r="L4699" t="str">
        <f>TEXT(Table1[[#This Row],[Patient Admission Date]],"mmm")</f>
        <v>Apr</v>
      </c>
      <c r="M4699" t="str">
        <f>TEXT(Table1[[#This Row],[Patient Admission Date]],"ddd")</f>
        <v>Sun</v>
      </c>
      <c r="N4699" t="str">
        <f>TEXT(INT(HOUR(Table1[[#This Row],[Patient Admission Date]])/3)*3,"00")&amp;"-"&amp;TEXT(INT(HOUR(Table1[[#This Row],[Patient Admission Date]])/3)*3+3,"00")</f>
        <v>00-03</v>
      </c>
      <c r="O4699" t="str" cm="1">
        <f t="array" ref="O4699">_xlfn.IFS(Table1[[#This Row],[Patient Age]]&lt;=14,"0-14",Table1[[#This Row],[Patient Age]]&lt;=29,"15-29",Table1[[#This Row],[Patient Age]]&lt;=44,"30-44",Table1[[#This Row],[Patient Age]]&lt;=59,"45-59",Table1[[#This Row],[Patient Age]]&lt;=74,"60-74",TRUE,"75+")</f>
        <v>30-44</v>
      </c>
      <c r="P4699" t="str" cm="1">
        <f t="array" ref="P4699">_xlfn.IFS(Table1[[#This Row],[Patient Waittime]]&lt;=15,"0-15",Table1[[#This Row],[Patient Waittime]]&lt;=30,"16-30",Table1[[#This Row],[Patient Waittime]]&lt;=45,"31-45",Table1[[#This Row],[Patient Waittime]]&lt;=60,"46-60",TRUE,"60+")</f>
        <v>16-30</v>
      </c>
      <c r="Q4699">
        <f>--(Table1[[#This Row],[Patient Waittime]]&lt;=30)</f>
        <v>1</v>
      </c>
      <c r="R4699">
        <f>--Table1[[#This Row],[Patient Admission Flag]]</f>
        <v>0</v>
      </c>
      <c r="S4699">
        <f>--AND(Table1[[#This Row],[WithinTarget]]=1,Table1[[#This Row],[Patient Satisfaction Score]]&gt;=7)</f>
        <v>0</v>
      </c>
      <c r="T4699" t="str">
        <f>IF(LEFT(Table1[[#This Row],[Patient Gender]],1)="F","Female","Male")</f>
        <v>Male</v>
      </c>
    </row>
    <row r="4700" spans="1:20" x14ac:dyDescent="0.3">
      <c r="A4700" t="s">
        <v>4804</v>
      </c>
      <c r="B4700" s="1">
        <v>45108.311805555553</v>
      </c>
      <c r="C4700" t="s">
        <v>9</v>
      </c>
      <c r="D4700">
        <v>73</v>
      </c>
      <c r="E4700" t="s">
        <v>10</v>
      </c>
      <c r="F4700" t="s">
        <v>11</v>
      </c>
      <c r="G4700" t="b">
        <v>0</v>
      </c>
      <c r="I4700">
        <v>34</v>
      </c>
      <c r="J4700" t="b">
        <v>0</v>
      </c>
      <c r="K4700">
        <f>YEAR(Table1[[#This Row],[Patient Admission Date]])</f>
        <v>2023</v>
      </c>
      <c r="L4700" t="str">
        <f>TEXT(Table1[[#This Row],[Patient Admission Date]],"mmm")</f>
        <v>Jul</v>
      </c>
      <c r="M4700" t="str">
        <f>TEXT(Table1[[#This Row],[Patient Admission Date]],"ddd")</f>
        <v>Sat</v>
      </c>
      <c r="N4700" t="str">
        <f>TEXT(INT(HOUR(Table1[[#This Row],[Patient Admission Date]])/3)*3,"00")&amp;"-"&amp;TEXT(INT(HOUR(Table1[[#This Row],[Patient Admission Date]])/3)*3+3,"00")</f>
        <v>06-09</v>
      </c>
      <c r="O4700" t="str" cm="1">
        <f t="array" ref="O4700">_xlfn.IFS(Table1[[#This Row],[Patient Age]]&lt;=14,"0-14",Table1[[#This Row],[Patient Age]]&lt;=29,"15-29",Table1[[#This Row],[Patient Age]]&lt;=44,"30-44",Table1[[#This Row],[Patient Age]]&lt;=59,"45-59",Table1[[#This Row],[Patient Age]]&lt;=74,"60-74",TRUE,"75+")</f>
        <v>60-74</v>
      </c>
      <c r="P4700" t="str" cm="1">
        <f t="array" ref="P4700">_xlfn.IFS(Table1[[#This Row],[Patient Waittime]]&lt;=15,"0-15",Table1[[#This Row],[Patient Waittime]]&lt;=30,"16-30",Table1[[#This Row],[Patient Waittime]]&lt;=45,"31-45",Table1[[#This Row],[Patient Waittime]]&lt;=60,"46-60",TRUE,"60+")</f>
        <v>31-45</v>
      </c>
      <c r="Q4700">
        <f>--(Table1[[#This Row],[Patient Waittime]]&lt;=30)</f>
        <v>0</v>
      </c>
      <c r="R4700">
        <f>--Table1[[#This Row],[Patient Admission Flag]]</f>
        <v>0</v>
      </c>
      <c r="S4700">
        <f>--AND(Table1[[#This Row],[WithinTarget]]=1,Table1[[#This Row],[Patient Satisfaction Score]]&gt;=7)</f>
        <v>0</v>
      </c>
      <c r="T4700" t="str">
        <f>IF(LEFT(Table1[[#This Row],[Patient Gender]],1)="F","Female","Male")</f>
        <v>Male</v>
      </c>
    </row>
    <row r="4701" spans="1:20" x14ac:dyDescent="0.3">
      <c r="A4701" t="s">
        <v>4805</v>
      </c>
      <c r="B4701" s="1">
        <v>45033.911805555559</v>
      </c>
      <c r="C4701" t="s">
        <v>9</v>
      </c>
      <c r="D4701">
        <v>69</v>
      </c>
      <c r="E4701" t="s">
        <v>10</v>
      </c>
      <c r="F4701" t="s">
        <v>11</v>
      </c>
      <c r="G4701" t="b">
        <v>0</v>
      </c>
      <c r="I4701">
        <v>36</v>
      </c>
      <c r="J4701" t="b">
        <v>0</v>
      </c>
      <c r="K4701">
        <f>YEAR(Table1[[#This Row],[Patient Admission Date]])</f>
        <v>2023</v>
      </c>
      <c r="L4701" t="str">
        <f>TEXT(Table1[[#This Row],[Patient Admission Date]],"mmm")</f>
        <v>Apr</v>
      </c>
      <c r="M4701" t="str">
        <f>TEXT(Table1[[#This Row],[Patient Admission Date]],"ddd")</f>
        <v>Mon</v>
      </c>
      <c r="N4701" t="str">
        <f>TEXT(INT(HOUR(Table1[[#This Row],[Patient Admission Date]])/3)*3,"00")&amp;"-"&amp;TEXT(INT(HOUR(Table1[[#This Row],[Patient Admission Date]])/3)*3+3,"00")</f>
        <v>21-24</v>
      </c>
      <c r="O4701" t="str" cm="1">
        <f t="array" ref="O4701">_xlfn.IFS(Table1[[#This Row],[Patient Age]]&lt;=14,"0-14",Table1[[#This Row],[Patient Age]]&lt;=29,"15-29",Table1[[#This Row],[Patient Age]]&lt;=44,"30-44",Table1[[#This Row],[Patient Age]]&lt;=59,"45-59",Table1[[#This Row],[Patient Age]]&lt;=74,"60-74",TRUE,"75+")</f>
        <v>60-74</v>
      </c>
      <c r="P4701" t="str" cm="1">
        <f t="array" ref="P4701">_xlfn.IFS(Table1[[#This Row],[Patient Waittime]]&lt;=15,"0-15",Table1[[#This Row],[Patient Waittime]]&lt;=30,"16-30",Table1[[#This Row],[Patient Waittime]]&lt;=45,"31-45",Table1[[#This Row],[Patient Waittime]]&lt;=60,"46-60",TRUE,"60+")</f>
        <v>31-45</v>
      </c>
      <c r="Q4701">
        <f>--(Table1[[#This Row],[Patient Waittime]]&lt;=30)</f>
        <v>0</v>
      </c>
      <c r="R4701">
        <f>--Table1[[#This Row],[Patient Admission Flag]]</f>
        <v>0</v>
      </c>
      <c r="S4701">
        <f>--AND(Table1[[#This Row],[WithinTarget]]=1,Table1[[#This Row],[Patient Satisfaction Score]]&gt;=7)</f>
        <v>0</v>
      </c>
      <c r="T4701" t="str">
        <f>IF(LEFT(Table1[[#This Row],[Patient Gender]],1)="F","Female","Male")</f>
        <v>Male</v>
      </c>
    </row>
    <row r="4702" spans="1:20" x14ac:dyDescent="0.3">
      <c r="A4702" t="s">
        <v>4806</v>
      </c>
      <c r="B4702" s="1">
        <v>45047.020138888889</v>
      </c>
      <c r="C4702" t="s">
        <v>9</v>
      </c>
      <c r="D4702">
        <v>30</v>
      </c>
      <c r="E4702" t="s">
        <v>10</v>
      </c>
      <c r="F4702" t="s">
        <v>11</v>
      </c>
      <c r="G4702" t="b">
        <v>0</v>
      </c>
      <c r="I4702">
        <v>37</v>
      </c>
      <c r="J4702" t="b">
        <v>0</v>
      </c>
      <c r="K4702">
        <f>YEAR(Table1[[#This Row],[Patient Admission Date]])</f>
        <v>2023</v>
      </c>
      <c r="L4702" t="str">
        <f>TEXT(Table1[[#This Row],[Patient Admission Date]],"mmm")</f>
        <v>May</v>
      </c>
      <c r="M4702" t="str">
        <f>TEXT(Table1[[#This Row],[Patient Admission Date]],"ddd")</f>
        <v>Mon</v>
      </c>
      <c r="N4702" t="str">
        <f>TEXT(INT(HOUR(Table1[[#This Row],[Patient Admission Date]])/3)*3,"00")&amp;"-"&amp;TEXT(INT(HOUR(Table1[[#This Row],[Patient Admission Date]])/3)*3+3,"00")</f>
        <v>00-03</v>
      </c>
      <c r="O4702" t="str" cm="1">
        <f t="array" ref="O4702">_xlfn.IFS(Table1[[#This Row],[Patient Age]]&lt;=14,"0-14",Table1[[#This Row],[Patient Age]]&lt;=29,"15-29",Table1[[#This Row],[Patient Age]]&lt;=44,"30-44",Table1[[#This Row],[Patient Age]]&lt;=59,"45-59",Table1[[#This Row],[Patient Age]]&lt;=74,"60-74",TRUE,"75+")</f>
        <v>30-44</v>
      </c>
      <c r="P4702" t="str" cm="1">
        <f t="array" ref="P4702">_xlfn.IFS(Table1[[#This Row],[Patient Waittime]]&lt;=15,"0-15",Table1[[#This Row],[Patient Waittime]]&lt;=30,"16-30",Table1[[#This Row],[Patient Waittime]]&lt;=45,"31-45",Table1[[#This Row],[Patient Waittime]]&lt;=60,"46-60",TRUE,"60+")</f>
        <v>31-45</v>
      </c>
      <c r="Q4702">
        <f>--(Table1[[#This Row],[Patient Waittime]]&lt;=30)</f>
        <v>0</v>
      </c>
      <c r="R4702">
        <f>--Table1[[#This Row],[Patient Admission Flag]]</f>
        <v>0</v>
      </c>
      <c r="S4702">
        <f>--AND(Table1[[#This Row],[WithinTarget]]=1,Table1[[#This Row],[Patient Satisfaction Score]]&gt;=7)</f>
        <v>0</v>
      </c>
      <c r="T4702" t="str">
        <f>IF(LEFT(Table1[[#This Row],[Patient Gender]],1)="F","Female","Male")</f>
        <v>Male</v>
      </c>
    </row>
    <row r="4703" spans="1:20" x14ac:dyDescent="0.3">
      <c r="A4703" t="s">
        <v>4807</v>
      </c>
      <c r="B4703" s="1">
        <v>45143.311111111114</v>
      </c>
      <c r="C4703" t="s">
        <v>9</v>
      </c>
      <c r="D4703">
        <v>76</v>
      </c>
      <c r="E4703" t="s">
        <v>10</v>
      </c>
      <c r="F4703" t="s">
        <v>11</v>
      </c>
      <c r="G4703" t="b">
        <v>0</v>
      </c>
      <c r="I4703">
        <v>39</v>
      </c>
      <c r="J4703" t="b">
        <v>0</v>
      </c>
      <c r="K4703">
        <f>YEAR(Table1[[#This Row],[Patient Admission Date]])</f>
        <v>2023</v>
      </c>
      <c r="L4703" t="str">
        <f>TEXT(Table1[[#This Row],[Patient Admission Date]],"mmm")</f>
        <v>Aug</v>
      </c>
      <c r="M4703" t="str">
        <f>TEXT(Table1[[#This Row],[Patient Admission Date]],"ddd")</f>
        <v>Sat</v>
      </c>
      <c r="N4703" t="str">
        <f>TEXT(INT(HOUR(Table1[[#This Row],[Patient Admission Date]])/3)*3,"00")&amp;"-"&amp;TEXT(INT(HOUR(Table1[[#This Row],[Patient Admission Date]])/3)*3+3,"00")</f>
        <v>06-09</v>
      </c>
      <c r="O4703" t="str" cm="1">
        <f t="array" ref="O4703">_xlfn.IFS(Table1[[#This Row],[Patient Age]]&lt;=14,"0-14",Table1[[#This Row],[Patient Age]]&lt;=29,"15-29",Table1[[#This Row],[Patient Age]]&lt;=44,"30-44",Table1[[#This Row],[Patient Age]]&lt;=59,"45-59",Table1[[#This Row],[Patient Age]]&lt;=74,"60-74",TRUE,"75+")</f>
        <v>75+</v>
      </c>
      <c r="P4703" t="str" cm="1">
        <f t="array" ref="P4703">_xlfn.IFS(Table1[[#This Row],[Patient Waittime]]&lt;=15,"0-15",Table1[[#This Row],[Patient Waittime]]&lt;=30,"16-30",Table1[[#This Row],[Patient Waittime]]&lt;=45,"31-45",Table1[[#This Row],[Patient Waittime]]&lt;=60,"46-60",TRUE,"60+")</f>
        <v>31-45</v>
      </c>
      <c r="Q4703">
        <f>--(Table1[[#This Row],[Patient Waittime]]&lt;=30)</f>
        <v>0</v>
      </c>
      <c r="R4703">
        <f>--Table1[[#This Row],[Patient Admission Flag]]</f>
        <v>0</v>
      </c>
      <c r="S4703">
        <f>--AND(Table1[[#This Row],[WithinTarget]]=1,Table1[[#This Row],[Patient Satisfaction Score]]&gt;=7)</f>
        <v>0</v>
      </c>
      <c r="T4703" t="str">
        <f>IF(LEFT(Table1[[#This Row],[Patient Gender]],1)="F","Female","Male")</f>
        <v>Male</v>
      </c>
    </row>
    <row r="4704" spans="1:20" x14ac:dyDescent="0.3">
      <c r="A4704" t="s">
        <v>4808</v>
      </c>
      <c r="B4704" s="1">
        <v>45432.131944444445</v>
      </c>
      <c r="C4704" t="s">
        <v>9</v>
      </c>
      <c r="D4704">
        <v>54</v>
      </c>
      <c r="E4704" t="s">
        <v>10</v>
      </c>
      <c r="F4704" t="s">
        <v>11</v>
      </c>
      <c r="G4704" t="b">
        <v>0</v>
      </c>
      <c r="I4704">
        <v>40</v>
      </c>
      <c r="J4704" t="b">
        <v>0</v>
      </c>
      <c r="K4704">
        <f>YEAR(Table1[[#This Row],[Patient Admission Date]])</f>
        <v>2024</v>
      </c>
      <c r="L4704" t="str">
        <f>TEXT(Table1[[#This Row],[Patient Admission Date]],"mmm")</f>
        <v>May</v>
      </c>
      <c r="M4704" t="str">
        <f>TEXT(Table1[[#This Row],[Patient Admission Date]],"ddd")</f>
        <v>Mon</v>
      </c>
      <c r="N4704" t="str">
        <f>TEXT(INT(HOUR(Table1[[#This Row],[Patient Admission Date]])/3)*3,"00")&amp;"-"&amp;TEXT(INT(HOUR(Table1[[#This Row],[Patient Admission Date]])/3)*3+3,"00")</f>
        <v>03-06</v>
      </c>
      <c r="O4704" t="str" cm="1">
        <f t="array" ref="O4704">_xlfn.IFS(Table1[[#This Row],[Patient Age]]&lt;=14,"0-14",Table1[[#This Row],[Patient Age]]&lt;=29,"15-29",Table1[[#This Row],[Patient Age]]&lt;=44,"30-44",Table1[[#This Row],[Patient Age]]&lt;=59,"45-59",Table1[[#This Row],[Patient Age]]&lt;=74,"60-74",TRUE,"75+")</f>
        <v>45-59</v>
      </c>
      <c r="P4704" t="str" cm="1">
        <f t="array" ref="P4704">_xlfn.IFS(Table1[[#This Row],[Patient Waittime]]&lt;=15,"0-15",Table1[[#This Row],[Patient Waittime]]&lt;=30,"16-30",Table1[[#This Row],[Patient Waittime]]&lt;=45,"31-45",Table1[[#This Row],[Patient Waittime]]&lt;=60,"46-60",TRUE,"60+")</f>
        <v>31-45</v>
      </c>
      <c r="Q4704">
        <f>--(Table1[[#This Row],[Patient Waittime]]&lt;=30)</f>
        <v>0</v>
      </c>
      <c r="R4704">
        <f>--Table1[[#This Row],[Patient Admission Flag]]</f>
        <v>0</v>
      </c>
      <c r="S4704">
        <f>--AND(Table1[[#This Row],[WithinTarget]]=1,Table1[[#This Row],[Patient Satisfaction Score]]&gt;=7)</f>
        <v>0</v>
      </c>
      <c r="T4704" t="str">
        <f>IF(LEFT(Table1[[#This Row],[Patient Gender]],1)="F","Female","Male")</f>
        <v>Male</v>
      </c>
    </row>
    <row r="4705" spans="1:20" x14ac:dyDescent="0.3">
      <c r="A4705" t="s">
        <v>4809</v>
      </c>
      <c r="B4705" s="1">
        <v>45085.126388888886</v>
      </c>
      <c r="C4705" t="s">
        <v>9</v>
      </c>
      <c r="D4705">
        <v>25</v>
      </c>
      <c r="E4705" t="s">
        <v>10</v>
      </c>
      <c r="F4705" t="s">
        <v>11</v>
      </c>
      <c r="G4705" t="b">
        <v>0</v>
      </c>
      <c r="I4705">
        <v>45</v>
      </c>
      <c r="J4705" t="b">
        <v>0</v>
      </c>
      <c r="K4705">
        <f>YEAR(Table1[[#This Row],[Patient Admission Date]])</f>
        <v>2023</v>
      </c>
      <c r="L4705" t="str">
        <f>TEXT(Table1[[#This Row],[Patient Admission Date]],"mmm")</f>
        <v>Jun</v>
      </c>
      <c r="M4705" t="str">
        <f>TEXT(Table1[[#This Row],[Patient Admission Date]],"ddd")</f>
        <v>Thu</v>
      </c>
      <c r="N4705" t="str">
        <f>TEXT(INT(HOUR(Table1[[#This Row],[Patient Admission Date]])/3)*3,"00")&amp;"-"&amp;TEXT(INT(HOUR(Table1[[#This Row],[Patient Admission Date]])/3)*3+3,"00")</f>
        <v>03-06</v>
      </c>
      <c r="O4705" t="str" cm="1">
        <f t="array" ref="O4705">_xlfn.IFS(Table1[[#This Row],[Patient Age]]&lt;=14,"0-14",Table1[[#This Row],[Patient Age]]&lt;=29,"15-29",Table1[[#This Row],[Patient Age]]&lt;=44,"30-44",Table1[[#This Row],[Patient Age]]&lt;=59,"45-59",Table1[[#This Row],[Patient Age]]&lt;=74,"60-74",TRUE,"75+")</f>
        <v>15-29</v>
      </c>
      <c r="P4705" t="str" cm="1">
        <f t="array" ref="P4705">_xlfn.IFS(Table1[[#This Row],[Patient Waittime]]&lt;=15,"0-15",Table1[[#This Row],[Patient Waittime]]&lt;=30,"16-30",Table1[[#This Row],[Patient Waittime]]&lt;=45,"31-45",Table1[[#This Row],[Patient Waittime]]&lt;=60,"46-60",TRUE,"60+")</f>
        <v>31-45</v>
      </c>
      <c r="Q4705">
        <f>--(Table1[[#This Row],[Patient Waittime]]&lt;=30)</f>
        <v>0</v>
      </c>
      <c r="R4705">
        <f>--Table1[[#This Row],[Patient Admission Flag]]</f>
        <v>0</v>
      </c>
      <c r="S4705">
        <f>--AND(Table1[[#This Row],[WithinTarget]]=1,Table1[[#This Row],[Patient Satisfaction Score]]&gt;=7)</f>
        <v>0</v>
      </c>
      <c r="T4705" t="str">
        <f>IF(LEFT(Table1[[#This Row],[Patient Gender]],1)="F","Female","Male")</f>
        <v>Male</v>
      </c>
    </row>
    <row r="4706" spans="1:20" x14ac:dyDescent="0.3">
      <c r="A4706" t="s">
        <v>4810</v>
      </c>
      <c r="B4706" s="1">
        <v>45505.684027777781</v>
      </c>
      <c r="C4706" t="s">
        <v>9</v>
      </c>
      <c r="D4706">
        <v>72</v>
      </c>
      <c r="E4706" t="s">
        <v>10</v>
      </c>
      <c r="F4706" t="s">
        <v>11</v>
      </c>
      <c r="G4706" t="b">
        <v>0</v>
      </c>
      <c r="I4706">
        <v>46</v>
      </c>
      <c r="J4706" t="b">
        <v>0</v>
      </c>
      <c r="K4706">
        <f>YEAR(Table1[[#This Row],[Patient Admission Date]])</f>
        <v>2024</v>
      </c>
      <c r="L4706" t="str">
        <f>TEXT(Table1[[#This Row],[Patient Admission Date]],"mmm")</f>
        <v>Aug</v>
      </c>
      <c r="M4706" t="str">
        <f>TEXT(Table1[[#This Row],[Patient Admission Date]],"ddd")</f>
        <v>Thu</v>
      </c>
      <c r="N4706" t="str">
        <f>TEXT(INT(HOUR(Table1[[#This Row],[Patient Admission Date]])/3)*3,"00")&amp;"-"&amp;TEXT(INT(HOUR(Table1[[#This Row],[Patient Admission Date]])/3)*3+3,"00")</f>
        <v>15-18</v>
      </c>
      <c r="O4706" t="str" cm="1">
        <f t="array" ref="O4706">_xlfn.IFS(Table1[[#This Row],[Patient Age]]&lt;=14,"0-14",Table1[[#This Row],[Patient Age]]&lt;=29,"15-29",Table1[[#This Row],[Patient Age]]&lt;=44,"30-44",Table1[[#This Row],[Patient Age]]&lt;=59,"45-59",Table1[[#This Row],[Patient Age]]&lt;=74,"60-74",TRUE,"75+")</f>
        <v>60-74</v>
      </c>
      <c r="P4706" t="str" cm="1">
        <f t="array" ref="P4706">_xlfn.IFS(Table1[[#This Row],[Patient Waittime]]&lt;=15,"0-15",Table1[[#This Row],[Patient Waittime]]&lt;=30,"16-30",Table1[[#This Row],[Patient Waittime]]&lt;=45,"31-45",Table1[[#This Row],[Patient Waittime]]&lt;=60,"46-60",TRUE,"60+")</f>
        <v>46-60</v>
      </c>
      <c r="Q4706">
        <f>--(Table1[[#This Row],[Patient Waittime]]&lt;=30)</f>
        <v>0</v>
      </c>
      <c r="R4706">
        <f>--Table1[[#This Row],[Patient Admission Flag]]</f>
        <v>0</v>
      </c>
      <c r="S4706">
        <f>--AND(Table1[[#This Row],[WithinTarget]]=1,Table1[[#This Row],[Patient Satisfaction Score]]&gt;=7)</f>
        <v>0</v>
      </c>
      <c r="T4706" t="str">
        <f>IF(LEFT(Table1[[#This Row],[Patient Gender]],1)="F","Female","Male")</f>
        <v>Male</v>
      </c>
    </row>
    <row r="4707" spans="1:20" x14ac:dyDescent="0.3">
      <c r="A4707" t="s">
        <v>4811</v>
      </c>
      <c r="B4707" s="1">
        <v>45505.685416666667</v>
      </c>
      <c r="C4707" t="s">
        <v>9</v>
      </c>
      <c r="D4707">
        <v>56</v>
      </c>
      <c r="E4707" t="s">
        <v>10</v>
      </c>
      <c r="F4707" t="s">
        <v>11</v>
      </c>
      <c r="G4707" t="b">
        <v>0</v>
      </c>
      <c r="I4707">
        <v>47</v>
      </c>
      <c r="J4707" t="b">
        <v>0</v>
      </c>
      <c r="K4707">
        <f>YEAR(Table1[[#This Row],[Patient Admission Date]])</f>
        <v>2024</v>
      </c>
      <c r="L4707" t="str">
        <f>TEXT(Table1[[#This Row],[Patient Admission Date]],"mmm")</f>
        <v>Aug</v>
      </c>
      <c r="M4707" t="str">
        <f>TEXT(Table1[[#This Row],[Patient Admission Date]],"ddd")</f>
        <v>Thu</v>
      </c>
      <c r="N4707" t="str">
        <f>TEXT(INT(HOUR(Table1[[#This Row],[Patient Admission Date]])/3)*3,"00")&amp;"-"&amp;TEXT(INT(HOUR(Table1[[#This Row],[Patient Admission Date]])/3)*3+3,"00")</f>
        <v>15-18</v>
      </c>
      <c r="O4707" t="str" cm="1">
        <f t="array" ref="O4707">_xlfn.IFS(Table1[[#This Row],[Patient Age]]&lt;=14,"0-14",Table1[[#This Row],[Patient Age]]&lt;=29,"15-29",Table1[[#This Row],[Patient Age]]&lt;=44,"30-44",Table1[[#This Row],[Patient Age]]&lt;=59,"45-59",Table1[[#This Row],[Patient Age]]&lt;=74,"60-74",TRUE,"75+")</f>
        <v>45-59</v>
      </c>
      <c r="P4707" t="str" cm="1">
        <f t="array" ref="P4707">_xlfn.IFS(Table1[[#This Row],[Patient Waittime]]&lt;=15,"0-15",Table1[[#This Row],[Patient Waittime]]&lt;=30,"16-30",Table1[[#This Row],[Patient Waittime]]&lt;=45,"31-45",Table1[[#This Row],[Patient Waittime]]&lt;=60,"46-60",TRUE,"60+")</f>
        <v>46-60</v>
      </c>
      <c r="Q4707">
        <f>--(Table1[[#This Row],[Patient Waittime]]&lt;=30)</f>
        <v>0</v>
      </c>
      <c r="R4707">
        <f>--Table1[[#This Row],[Patient Admission Flag]]</f>
        <v>0</v>
      </c>
      <c r="S4707">
        <f>--AND(Table1[[#This Row],[WithinTarget]]=1,Table1[[#This Row],[Patient Satisfaction Score]]&gt;=7)</f>
        <v>0</v>
      </c>
      <c r="T4707" t="str">
        <f>IF(LEFT(Table1[[#This Row],[Patient Gender]],1)="F","Female","Male")</f>
        <v>Male</v>
      </c>
    </row>
    <row r="4708" spans="1:20" x14ac:dyDescent="0.3">
      <c r="A4708" t="s">
        <v>4812</v>
      </c>
      <c r="B4708" s="1">
        <v>45537.622916666667</v>
      </c>
      <c r="C4708" t="s">
        <v>9</v>
      </c>
      <c r="D4708">
        <v>36</v>
      </c>
      <c r="E4708" t="s">
        <v>10</v>
      </c>
      <c r="F4708" t="s">
        <v>11</v>
      </c>
      <c r="G4708" t="b">
        <v>0</v>
      </c>
      <c r="I4708">
        <v>50</v>
      </c>
      <c r="J4708" t="b">
        <v>0</v>
      </c>
      <c r="K4708">
        <f>YEAR(Table1[[#This Row],[Patient Admission Date]])</f>
        <v>2024</v>
      </c>
      <c r="L4708" t="str">
        <f>TEXT(Table1[[#This Row],[Patient Admission Date]],"mmm")</f>
        <v>Sep</v>
      </c>
      <c r="M4708" t="str">
        <f>TEXT(Table1[[#This Row],[Patient Admission Date]],"ddd")</f>
        <v>Mon</v>
      </c>
      <c r="N4708" t="str">
        <f>TEXT(INT(HOUR(Table1[[#This Row],[Patient Admission Date]])/3)*3,"00")&amp;"-"&amp;TEXT(INT(HOUR(Table1[[#This Row],[Patient Admission Date]])/3)*3+3,"00")</f>
        <v>12-15</v>
      </c>
      <c r="O4708" t="str" cm="1">
        <f t="array" ref="O4708">_xlfn.IFS(Table1[[#This Row],[Patient Age]]&lt;=14,"0-14",Table1[[#This Row],[Patient Age]]&lt;=29,"15-29",Table1[[#This Row],[Patient Age]]&lt;=44,"30-44",Table1[[#This Row],[Patient Age]]&lt;=59,"45-59",Table1[[#This Row],[Patient Age]]&lt;=74,"60-74",TRUE,"75+")</f>
        <v>30-44</v>
      </c>
      <c r="P4708" t="str" cm="1">
        <f t="array" ref="P4708">_xlfn.IFS(Table1[[#This Row],[Patient Waittime]]&lt;=15,"0-15",Table1[[#This Row],[Patient Waittime]]&lt;=30,"16-30",Table1[[#This Row],[Patient Waittime]]&lt;=45,"31-45",Table1[[#This Row],[Patient Waittime]]&lt;=60,"46-60",TRUE,"60+")</f>
        <v>46-60</v>
      </c>
      <c r="Q4708">
        <f>--(Table1[[#This Row],[Patient Waittime]]&lt;=30)</f>
        <v>0</v>
      </c>
      <c r="R4708">
        <f>--Table1[[#This Row],[Patient Admission Flag]]</f>
        <v>0</v>
      </c>
      <c r="S4708">
        <f>--AND(Table1[[#This Row],[WithinTarget]]=1,Table1[[#This Row],[Patient Satisfaction Score]]&gt;=7)</f>
        <v>0</v>
      </c>
      <c r="T4708" t="str">
        <f>IF(LEFT(Table1[[#This Row],[Patient Gender]],1)="F","Female","Male")</f>
        <v>Male</v>
      </c>
    </row>
    <row r="4709" spans="1:20" x14ac:dyDescent="0.3">
      <c r="A4709" t="s">
        <v>4813</v>
      </c>
      <c r="B4709" s="1">
        <v>45237.227777777778</v>
      </c>
      <c r="C4709" t="s">
        <v>9</v>
      </c>
      <c r="D4709">
        <v>38</v>
      </c>
      <c r="E4709" t="s">
        <v>10</v>
      </c>
      <c r="F4709" t="s">
        <v>11</v>
      </c>
      <c r="G4709" t="b">
        <v>0</v>
      </c>
      <c r="I4709">
        <v>50</v>
      </c>
      <c r="J4709" t="b">
        <v>0</v>
      </c>
      <c r="K4709">
        <f>YEAR(Table1[[#This Row],[Patient Admission Date]])</f>
        <v>2023</v>
      </c>
      <c r="L4709" t="str">
        <f>TEXT(Table1[[#This Row],[Patient Admission Date]],"mmm")</f>
        <v>Nov</v>
      </c>
      <c r="M4709" t="str">
        <f>TEXT(Table1[[#This Row],[Patient Admission Date]],"ddd")</f>
        <v>Tue</v>
      </c>
      <c r="N4709" t="str">
        <f>TEXT(INT(HOUR(Table1[[#This Row],[Patient Admission Date]])/3)*3,"00")&amp;"-"&amp;TEXT(INT(HOUR(Table1[[#This Row],[Patient Admission Date]])/3)*3+3,"00")</f>
        <v>03-06</v>
      </c>
      <c r="O4709" t="str" cm="1">
        <f t="array" ref="O4709">_xlfn.IFS(Table1[[#This Row],[Patient Age]]&lt;=14,"0-14",Table1[[#This Row],[Patient Age]]&lt;=29,"15-29",Table1[[#This Row],[Patient Age]]&lt;=44,"30-44",Table1[[#This Row],[Patient Age]]&lt;=59,"45-59",Table1[[#This Row],[Patient Age]]&lt;=74,"60-74",TRUE,"75+")</f>
        <v>30-44</v>
      </c>
      <c r="P4709" t="str" cm="1">
        <f t="array" ref="P4709">_xlfn.IFS(Table1[[#This Row],[Patient Waittime]]&lt;=15,"0-15",Table1[[#This Row],[Patient Waittime]]&lt;=30,"16-30",Table1[[#This Row],[Patient Waittime]]&lt;=45,"31-45",Table1[[#This Row],[Patient Waittime]]&lt;=60,"46-60",TRUE,"60+")</f>
        <v>46-60</v>
      </c>
      <c r="Q4709">
        <f>--(Table1[[#This Row],[Patient Waittime]]&lt;=30)</f>
        <v>0</v>
      </c>
      <c r="R4709">
        <f>--Table1[[#This Row],[Patient Admission Flag]]</f>
        <v>0</v>
      </c>
      <c r="S4709">
        <f>--AND(Table1[[#This Row],[WithinTarget]]=1,Table1[[#This Row],[Patient Satisfaction Score]]&gt;=7)</f>
        <v>0</v>
      </c>
      <c r="T4709" t="str">
        <f>IF(LEFT(Table1[[#This Row],[Patient Gender]],1)="F","Female","Male")</f>
        <v>Male</v>
      </c>
    </row>
    <row r="4710" spans="1:20" x14ac:dyDescent="0.3">
      <c r="A4710" t="s">
        <v>4814</v>
      </c>
      <c r="B4710" s="1">
        <v>45456.761111111111</v>
      </c>
      <c r="C4710" t="s">
        <v>9</v>
      </c>
      <c r="D4710">
        <v>77</v>
      </c>
      <c r="E4710" t="s">
        <v>10</v>
      </c>
      <c r="F4710" t="s">
        <v>11</v>
      </c>
      <c r="G4710" t="b">
        <v>0</v>
      </c>
      <c r="I4710">
        <v>50</v>
      </c>
      <c r="J4710" t="b">
        <v>0</v>
      </c>
      <c r="K4710">
        <f>YEAR(Table1[[#This Row],[Patient Admission Date]])</f>
        <v>2024</v>
      </c>
      <c r="L4710" t="str">
        <f>TEXT(Table1[[#This Row],[Patient Admission Date]],"mmm")</f>
        <v>Jun</v>
      </c>
      <c r="M4710" t="str">
        <f>TEXT(Table1[[#This Row],[Patient Admission Date]],"ddd")</f>
        <v>Thu</v>
      </c>
      <c r="N4710" t="str">
        <f>TEXT(INT(HOUR(Table1[[#This Row],[Patient Admission Date]])/3)*3,"00")&amp;"-"&amp;TEXT(INT(HOUR(Table1[[#This Row],[Patient Admission Date]])/3)*3+3,"00")</f>
        <v>18-21</v>
      </c>
      <c r="O4710" t="str" cm="1">
        <f t="array" ref="O4710">_xlfn.IFS(Table1[[#This Row],[Patient Age]]&lt;=14,"0-14",Table1[[#This Row],[Patient Age]]&lt;=29,"15-29",Table1[[#This Row],[Patient Age]]&lt;=44,"30-44",Table1[[#This Row],[Patient Age]]&lt;=59,"45-59",Table1[[#This Row],[Patient Age]]&lt;=74,"60-74",TRUE,"75+")</f>
        <v>75+</v>
      </c>
      <c r="P4710" t="str" cm="1">
        <f t="array" ref="P4710">_xlfn.IFS(Table1[[#This Row],[Patient Waittime]]&lt;=15,"0-15",Table1[[#This Row],[Patient Waittime]]&lt;=30,"16-30",Table1[[#This Row],[Patient Waittime]]&lt;=45,"31-45",Table1[[#This Row],[Patient Waittime]]&lt;=60,"46-60",TRUE,"60+")</f>
        <v>46-60</v>
      </c>
      <c r="Q4710">
        <f>--(Table1[[#This Row],[Patient Waittime]]&lt;=30)</f>
        <v>0</v>
      </c>
      <c r="R4710">
        <f>--Table1[[#This Row],[Patient Admission Flag]]</f>
        <v>0</v>
      </c>
      <c r="S4710">
        <f>--AND(Table1[[#This Row],[WithinTarget]]=1,Table1[[#This Row],[Patient Satisfaction Score]]&gt;=7)</f>
        <v>0</v>
      </c>
      <c r="T4710" t="str">
        <f>IF(LEFT(Table1[[#This Row],[Patient Gender]],1)="F","Female","Male")</f>
        <v>Male</v>
      </c>
    </row>
    <row r="4711" spans="1:20" x14ac:dyDescent="0.3">
      <c r="A4711" t="s">
        <v>4815</v>
      </c>
      <c r="B4711" s="1">
        <v>45345.686805555553</v>
      </c>
      <c r="C4711" t="s">
        <v>9</v>
      </c>
      <c r="D4711">
        <v>10</v>
      </c>
      <c r="E4711" t="s">
        <v>10</v>
      </c>
      <c r="F4711" t="s">
        <v>11</v>
      </c>
      <c r="G4711" t="b">
        <v>0</v>
      </c>
      <c r="I4711">
        <v>55</v>
      </c>
      <c r="J4711" t="b">
        <v>0</v>
      </c>
      <c r="K4711">
        <f>YEAR(Table1[[#This Row],[Patient Admission Date]])</f>
        <v>2024</v>
      </c>
      <c r="L4711" t="str">
        <f>TEXT(Table1[[#This Row],[Patient Admission Date]],"mmm")</f>
        <v>Feb</v>
      </c>
      <c r="M4711" t="str">
        <f>TEXT(Table1[[#This Row],[Patient Admission Date]],"ddd")</f>
        <v>Fri</v>
      </c>
      <c r="N4711" t="str">
        <f>TEXT(INT(HOUR(Table1[[#This Row],[Patient Admission Date]])/3)*3,"00")&amp;"-"&amp;TEXT(INT(HOUR(Table1[[#This Row],[Patient Admission Date]])/3)*3+3,"00")</f>
        <v>15-18</v>
      </c>
      <c r="O4711" t="str" cm="1">
        <f t="array" ref="O4711">_xlfn.IFS(Table1[[#This Row],[Patient Age]]&lt;=14,"0-14",Table1[[#This Row],[Patient Age]]&lt;=29,"15-29",Table1[[#This Row],[Patient Age]]&lt;=44,"30-44",Table1[[#This Row],[Patient Age]]&lt;=59,"45-59",Table1[[#This Row],[Patient Age]]&lt;=74,"60-74",TRUE,"75+")</f>
        <v>0-14</v>
      </c>
      <c r="P4711" t="str" cm="1">
        <f t="array" ref="P4711">_xlfn.IFS(Table1[[#This Row],[Patient Waittime]]&lt;=15,"0-15",Table1[[#This Row],[Patient Waittime]]&lt;=30,"16-30",Table1[[#This Row],[Patient Waittime]]&lt;=45,"31-45",Table1[[#This Row],[Patient Waittime]]&lt;=60,"46-60",TRUE,"60+")</f>
        <v>46-60</v>
      </c>
      <c r="Q4711">
        <f>--(Table1[[#This Row],[Patient Waittime]]&lt;=30)</f>
        <v>0</v>
      </c>
      <c r="R4711">
        <f>--Table1[[#This Row],[Patient Admission Flag]]</f>
        <v>0</v>
      </c>
      <c r="S4711">
        <f>--AND(Table1[[#This Row],[WithinTarget]]=1,Table1[[#This Row],[Patient Satisfaction Score]]&gt;=7)</f>
        <v>0</v>
      </c>
      <c r="T4711" t="str">
        <f>IF(LEFT(Table1[[#This Row],[Patient Gender]],1)="F","Female","Male")</f>
        <v>Male</v>
      </c>
    </row>
    <row r="4712" spans="1:20" x14ac:dyDescent="0.3">
      <c r="A4712" t="s">
        <v>4816</v>
      </c>
      <c r="B4712" s="1">
        <v>45197.543055555558</v>
      </c>
      <c r="C4712" t="s">
        <v>9</v>
      </c>
      <c r="D4712">
        <v>27</v>
      </c>
      <c r="E4712" t="s">
        <v>10</v>
      </c>
      <c r="F4712" t="s">
        <v>11</v>
      </c>
      <c r="G4712" t="b">
        <v>0</v>
      </c>
      <c r="I4712">
        <v>55</v>
      </c>
      <c r="J4712" t="b">
        <v>0</v>
      </c>
      <c r="K4712">
        <f>YEAR(Table1[[#This Row],[Patient Admission Date]])</f>
        <v>2023</v>
      </c>
      <c r="L4712" t="str">
        <f>TEXT(Table1[[#This Row],[Patient Admission Date]],"mmm")</f>
        <v>Sep</v>
      </c>
      <c r="M4712" t="str">
        <f>TEXT(Table1[[#This Row],[Patient Admission Date]],"ddd")</f>
        <v>Thu</v>
      </c>
      <c r="N4712" t="str">
        <f>TEXT(INT(HOUR(Table1[[#This Row],[Patient Admission Date]])/3)*3,"00")&amp;"-"&amp;TEXT(INT(HOUR(Table1[[#This Row],[Patient Admission Date]])/3)*3+3,"00")</f>
        <v>12-15</v>
      </c>
      <c r="O4712" t="str" cm="1">
        <f t="array" ref="O4712">_xlfn.IFS(Table1[[#This Row],[Patient Age]]&lt;=14,"0-14",Table1[[#This Row],[Patient Age]]&lt;=29,"15-29",Table1[[#This Row],[Patient Age]]&lt;=44,"30-44",Table1[[#This Row],[Patient Age]]&lt;=59,"45-59",Table1[[#This Row],[Patient Age]]&lt;=74,"60-74",TRUE,"75+")</f>
        <v>15-29</v>
      </c>
      <c r="P4712" t="str" cm="1">
        <f t="array" ref="P4712">_xlfn.IFS(Table1[[#This Row],[Patient Waittime]]&lt;=15,"0-15",Table1[[#This Row],[Patient Waittime]]&lt;=30,"16-30",Table1[[#This Row],[Patient Waittime]]&lt;=45,"31-45",Table1[[#This Row],[Patient Waittime]]&lt;=60,"46-60",TRUE,"60+")</f>
        <v>46-60</v>
      </c>
      <c r="Q4712">
        <f>--(Table1[[#This Row],[Patient Waittime]]&lt;=30)</f>
        <v>0</v>
      </c>
      <c r="R4712">
        <f>--Table1[[#This Row],[Patient Admission Flag]]</f>
        <v>0</v>
      </c>
      <c r="S4712">
        <f>--AND(Table1[[#This Row],[WithinTarget]]=1,Table1[[#This Row],[Patient Satisfaction Score]]&gt;=7)</f>
        <v>0</v>
      </c>
      <c r="T4712" t="str">
        <f>IF(LEFT(Table1[[#This Row],[Patient Gender]],1)="F","Female","Male")</f>
        <v>Male</v>
      </c>
    </row>
    <row r="4713" spans="1:20" x14ac:dyDescent="0.3">
      <c r="A4713" t="s">
        <v>4817</v>
      </c>
      <c r="B4713" s="1">
        <v>45492.275000000001</v>
      </c>
      <c r="C4713" t="s">
        <v>9</v>
      </c>
      <c r="D4713">
        <v>29</v>
      </c>
      <c r="E4713" t="s">
        <v>10</v>
      </c>
      <c r="F4713" t="s">
        <v>11</v>
      </c>
      <c r="G4713" t="b">
        <v>0</v>
      </c>
      <c r="I4713">
        <v>56</v>
      </c>
      <c r="J4713" t="b">
        <v>0</v>
      </c>
      <c r="K4713">
        <f>YEAR(Table1[[#This Row],[Patient Admission Date]])</f>
        <v>2024</v>
      </c>
      <c r="L4713" t="str">
        <f>TEXT(Table1[[#This Row],[Patient Admission Date]],"mmm")</f>
        <v>Jul</v>
      </c>
      <c r="M4713" t="str">
        <f>TEXT(Table1[[#This Row],[Patient Admission Date]],"ddd")</f>
        <v>Fri</v>
      </c>
      <c r="N4713" t="str">
        <f>TEXT(INT(HOUR(Table1[[#This Row],[Patient Admission Date]])/3)*3,"00")&amp;"-"&amp;TEXT(INT(HOUR(Table1[[#This Row],[Patient Admission Date]])/3)*3+3,"00")</f>
        <v>06-09</v>
      </c>
      <c r="O4713" t="str" cm="1">
        <f t="array" ref="O4713">_xlfn.IFS(Table1[[#This Row],[Patient Age]]&lt;=14,"0-14",Table1[[#This Row],[Patient Age]]&lt;=29,"15-29",Table1[[#This Row],[Patient Age]]&lt;=44,"30-44",Table1[[#This Row],[Patient Age]]&lt;=59,"45-59",Table1[[#This Row],[Patient Age]]&lt;=74,"60-74",TRUE,"75+")</f>
        <v>15-29</v>
      </c>
      <c r="P4713" t="str" cm="1">
        <f t="array" ref="P4713">_xlfn.IFS(Table1[[#This Row],[Patient Waittime]]&lt;=15,"0-15",Table1[[#This Row],[Patient Waittime]]&lt;=30,"16-30",Table1[[#This Row],[Patient Waittime]]&lt;=45,"31-45",Table1[[#This Row],[Patient Waittime]]&lt;=60,"46-60",TRUE,"60+")</f>
        <v>46-60</v>
      </c>
      <c r="Q4713">
        <f>--(Table1[[#This Row],[Patient Waittime]]&lt;=30)</f>
        <v>0</v>
      </c>
      <c r="R4713">
        <f>--Table1[[#This Row],[Patient Admission Flag]]</f>
        <v>0</v>
      </c>
      <c r="S4713">
        <f>--AND(Table1[[#This Row],[WithinTarget]]=1,Table1[[#This Row],[Patient Satisfaction Score]]&gt;=7)</f>
        <v>0</v>
      </c>
      <c r="T4713" t="str">
        <f>IF(LEFT(Table1[[#This Row],[Patient Gender]],1)="F","Female","Male")</f>
        <v>Male</v>
      </c>
    </row>
    <row r="4714" spans="1:20" x14ac:dyDescent="0.3">
      <c r="A4714" t="s">
        <v>4818</v>
      </c>
      <c r="B4714" s="1">
        <v>45291.875694444447</v>
      </c>
      <c r="C4714" t="s">
        <v>9</v>
      </c>
      <c r="D4714">
        <v>69</v>
      </c>
      <c r="E4714" t="s">
        <v>10</v>
      </c>
      <c r="F4714" t="s">
        <v>11</v>
      </c>
      <c r="G4714" t="b">
        <v>0</v>
      </c>
      <c r="I4714">
        <v>11</v>
      </c>
      <c r="J4714" t="b">
        <v>0</v>
      </c>
      <c r="K4714">
        <f>YEAR(Table1[[#This Row],[Patient Admission Date]])</f>
        <v>2023</v>
      </c>
      <c r="L4714" t="str">
        <f>TEXT(Table1[[#This Row],[Patient Admission Date]],"mmm")</f>
        <v>Dec</v>
      </c>
      <c r="M4714" t="str">
        <f>TEXT(Table1[[#This Row],[Patient Admission Date]],"ddd")</f>
        <v>Sun</v>
      </c>
      <c r="N4714" t="str">
        <f>TEXT(INT(HOUR(Table1[[#This Row],[Patient Admission Date]])/3)*3,"00")&amp;"-"&amp;TEXT(INT(HOUR(Table1[[#This Row],[Patient Admission Date]])/3)*3+3,"00")</f>
        <v>21-24</v>
      </c>
      <c r="O4714" t="str" cm="1">
        <f t="array" ref="O4714">_xlfn.IFS(Table1[[#This Row],[Patient Age]]&lt;=14,"0-14",Table1[[#This Row],[Patient Age]]&lt;=29,"15-29",Table1[[#This Row],[Patient Age]]&lt;=44,"30-44",Table1[[#This Row],[Patient Age]]&lt;=59,"45-59",Table1[[#This Row],[Patient Age]]&lt;=74,"60-74",TRUE,"75+")</f>
        <v>60-74</v>
      </c>
      <c r="P4714" t="str" cm="1">
        <f t="array" ref="P4714">_xlfn.IFS(Table1[[#This Row],[Patient Waittime]]&lt;=15,"0-15",Table1[[#This Row],[Patient Waittime]]&lt;=30,"16-30",Table1[[#This Row],[Patient Waittime]]&lt;=45,"31-45",Table1[[#This Row],[Patient Waittime]]&lt;=60,"46-60",TRUE,"60+")</f>
        <v>0-15</v>
      </c>
      <c r="Q4714">
        <f>--(Table1[[#This Row],[Patient Waittime]]&lt;=30)</f>
        <v>1</v>
      </c>
      <c r="R4714">
        <f>--Table1[[#This Row],[Patient Admission Flag]]</f>
        <v>0</v>
      </c>
      <c r="S4714">
        <f>--AND(Table1[[#This Row],[WithinTarget]]=1,Table1[[#This Row],[Patient Satisfaction Score]]&gt;=7)</f>
        <v>0</v>
      </c>
      <c r="T4714" t="str">
        <f>IF(LEFT(Table1[[#This Row],[Patient Gender]],1)="F","Female","Male")</f>
        <v>Male</v>
      </c>
    </row>
    <row r="4715" spans="1:20" x14ac:dyDescent="0.3">
      <c r="A4715" t="s">
        <v>4819</v>
      </c>
      <c r="B4715" s="1">
        <v>45215.747916666667</v>
      </c>
      <c r="C4715" t="s">
        <v>9</v>
      </c>
      <c r="D4715">
        <v>79</v>
      </c>
      <c r="E4715" t="s">
        <v>10</v>
      </c>
      <c r="F4715" t="s">
        <v>11</v>
      </c>
      <c r="G4715" t="b">
        <v>0</v>
      </c>
      <c r="I4715">
        <v>22</v>
      </c>
      <c r="J4715" t="b">
        <v>0</v>
      </c>
      <c r="K4715">
        <f>YEAR(Table1[[#This Row],[Patient Admission Date]])</f>
        <v>2023</v>
      </c>
      <c r="L4715" t="str">
        <f>TEXT(Table1[[#This Row],[Patient Admission Date]],"mmm")</f>
        <v>Oct</v>
      </c>
      <c r="M4715" t="str">
        <f>TEXT(Table1[[#This Row],[Patient Admission Date]],"ddd")</f>
        <v>Mon</v>
      </c>
      <c r="N4715" t="str">
        <f>TEXT(INT(HOUR(Table1[[#This Row],[Patient Admission Date]])/3)*3,"00")&amp;"-"&amp;TEXT(INT(HOUR(Table1[[#This Row],[Patient Admission Date]])/3)*3+3,"00")</f>
        <v>15-18</v>
      </c>
      <c r="O4715" t="str" cm="1">
        <f t="array" ref="O4715">_xlfn.IFS(Table1[[#This Row],[Patient Age]]&lt;=14,"0-14",Table1[[#This Row],[Patient Age]]&lt;=29,"15-29",Table1[[#This Row],[Patient Age]]&lt;=44,"30-44",Table1[[#This Row],[Patient Age]]&lt;=59,"45-59",Table1[[#This Row],[Patient Age]]&lt;=74,"60-74",TRUE,"75+")</f>
        <v>75+</v>
      </c>
      <c r="P4715" t="str" cm="1">
        <f t="array" ref="P4715">_xlfn.IFS(Table1[[#This Row],[Patient Waittime]]&lt;=15,"0-15",Table1[[#This Row],[Patient Waittime]]&lt;=30,"16-30",Table1[[#This Row],[Patient Waittime]]&lt;=45,"31-45",Table1[[#This Row],[Patient Waittime]]&lt;=60,"46-60",TRUE,"60+")</f>
        <v>16-30</v>
      </c>
      <c r="Q4715">
        <f>--(Table1[[#This Row],[Patient Waittime]]&lt;=30)</f>
        <v>1</v>
      </c>
      <c r="R4715">
        <f>--Table1[[#This Row],[Patient Admission Flag]]</f>
        <v>0</v>
      </c>
      <c r="S4715">
        <f>--AND(Table1[[#This Row],[WithinTarget]]=1,Table1[[#This Row],[Patient Satisfaction Score]]&gt;=7)</f>
        <v>0</v>
      </c>
      <c r="T4715" t="str">
        <f>IF(LEFT(Table1[[#This Row],[Patient Gender]],1)="F","Female","Male")</f>
        <v>Male</v>
      </c>
    </row>
    <row r="4716" spans="1:20" x14ac:dyDescent="0.3">
      <c r="A4716" t="s">
        <v>4820</v>
      </c>
      <c r="B4716" s="1">
        <v>45400.195833333331</v>
      </c>
      <c r="C4716" t="s">
        <v>9</v>
      </c>
      <c r="D4716">
        <v>63</v>
      </c>
      <c r="E4716" t="s">
        <v>10</v>
      </c>
      <c r="F4716" t="s">
        <v>11</v>
      </c>
      <c r="G4716" t="b">
        <v>0</v>
      </c>
      <c r="I4716">
        <v>25</v>
      </c>
      <c r="J4716" t="b">
        <v>0</v>
      </c>
      <c r="K4716">
        <f>YEAR(Table1[[#This Row],[Patient Admission Date]])</f>
        <v>2024</v>
      </c>
      <c r="L4716" t="str">
        <f>TEXT(Table1[[#This Row],[Patient Admission Date]],"mmm")</f>
        <v>Apr</v>
      </c>
      <c r="M4716" t="str">
        <f>TEXT(Table1[[#This Row],[Patient Admission Date]],"ddd")</f>
        <v>Thu</v>
      </c>
      <c r="N4716" t="str">
        <f>TEXT(INT(HOUR(Table1[[#This Row],[Patient Admission Date]])/3)*3,"00")&amp;"-"&amp;TEXT(INT(HOUR(Table1[[#This Row],[Patient Admission Date]])/3)*3+3,"00")</f>
        <v>03-06</v>
      </c>
      <c r="O4716" t="str" cm="1">
        <f t="array" ref="O4716">_xlfn.IFS(Table1[[#This Row],[Patient Age]]&lt;=14,"0-14",Table1[[#This Row],[Patient Age]]&lt;=29,"15-29",Table1[[#This Row],[Patient Age]]&lt;=44,"30-44",Table1[[#This Row],[Patient Age]]&lt;=59,"45-59",Table1[[#This Row],[Patient Age]]&lt;=74,"60-74",TRUE,"75+")</f>
        <v>60-74</v>
      </c>
      <c r="P4716" t="str" cm="1">
        <f t="array" ref="P4716">_xlfn.IFS(Table1[[#This Row],[Patient Waittime]]&lt;=15,"0-15",Table1[[#This Row],[Patient Waittime]]&lt;=30,"16-30",Table1[[#This Row],[Patient Waittime]]&lt;=45,"31-45",Table1[[#This Row],[Patient Waittime]]&lt;=60,"46-60",TRUE,"60+")</f>
        <v>16-30</v>
      </c>
      <c r="Q4716">
        <f>--(Table1[[#This Row],[Patient Waittime]]&lt;=30)</f>
        <v>1</v>
      </c>
      <c r="R4716">
        <f>--Table1[[#This Row],[Patient Admission Flag]]</f>
        <v>0</v>
      </c>
      <c r="S4716">
        <f>--AND(Table1[[#This Row],[WithinTarget]]=1,Table1[[#This Row],[Patient Satisfaction Score]]&gt;=7)</f>
        <v>0</v>
      </c>
      <c r="T4716" t="str">
        <f>IF(LEFT(Table1[[#This Row],[Patient Gender]],1)="F","Female","Male")</f>
        <v>Male</v>
      </c>
    </row>
    <row r="4717" spans="1:20" x14ac:dyDescent="0.3">
      <c r="A4717" t="s">
        <v>4821</v>
      </c>
      <c r="B4717" s="1">
        <v>45275.602777777778</v>
      </c>
      <c r="C4717" t="s">
        <v>9</v>
      </c>
      <c r="D4717">
        <v>71</v>
      </c>
      <c r="E4717" t="s">
        <v>10</v>
      </c>
      <c r="F4717" t="s">
        <v>11</v>
      </c>
      <c r="G4717" t="b">
        <v>0</v>
      </c>
      <c r="I4717">
        <v>40</v>
      </c>
      <c r="J4717" t="b">
        <v>0</v>
      </c>
      <c r="K4717">
        <f>YEAR(Table1[[#This Row],[Patient Admission Date]])</f>
        <v>2023</v>
      </c>
      <c r="L4717" t="str">
        <f>TEXT(Table1[[#This Row],[Patient Admission Date]],"mmm")</f>
        <v>Dec</v>
      </c>
      <c r="M4717" t="str">
        <f>TEXT(Table1[[#This Row],[Patient Admission Date]],"ddd")</f>
        <v>Fri</v>
      </c>
      <c r="N4717" t="str">
        <f>TEXT(INT(HOUR(Table1[[#This Row],[Patient Admission Date]])/3)*3,"00")&amp;"-"&amp;TEXT(INT(HOUR(Table1[[#This Row],[Patient Admission Date]])/3)*3+3,"00")</f>
        <v>12-15</v>
      </c>
      <c r="O4717" t="str" cm="1">
        <f t="array" ref="O4717">_xlfn.IFS(Table1[[#This Row],[Patient Age]]&lt;=14,"0-14",Table1[[#This Row],[Patient Age]]&lt;=29,"15-29",Table1[[#This Row],[Patient Age]]&lt;=44,"30-44",Table1[[#This Row],[Patient Age]]&lt;=59,"45-59",Table1[[#This Row],[Patient Age]]&lt;=74,"60-74",TRUE,"75+")</f>
        <v>60-74</v>
      </c>
      <c r="P4717" t="str" cm="1">
        <f t="array" ref="P4717">_xlfn.IFS(Table1[[#This Row],[Patient Waittime]]&lt;=15,"0-15",Table1[[#This Row],[Patient Waittime]]&lt;=30,"16-30",Table1[[#This Row],[Patient Waittime]]&lt;=45,"31-45",Table1[[#This Row],[Patient Waittime]]&lt;=60,"46-60",TRUE,"60+")</f>
        <v>31-45</v>
      </c>
      <c r="Q4717">
        <f>--(Table1[[#This Row],[Patient Waittime]]&lt;=30)</f>
        <v>0</v>
      </c>
      <c r="R4717">
        <f>--Table1[[#This Row],[Patient Admission Flag]]</f>
        <v>0</v>
      </c>
      <c r="S4717">
        <f>--AND(Table1[[#This Row],[WithinTarget]]=1,Table1[[#This Row],[Patient Satisfaction Score]]&gt;=7)</f>
        <v>0</v>
      </c>
      <c r="T4717" t="str">
        <f>IF(LEFT(Table1[[#This Row],[Patient Gender]],1)="F","Female","Male")</f>
        <v>Male</v>
      </c>
    </row>
    <row r="4718" spans="1:20" x14ac:dyDescent="0.3">
      <c r="A4718" t="s">
        <v>4822</v>
      </c>
      <c r="B4718" s="1">
        <v>45585.115972222222</v>
      </c>
      <c r="C4718" t="s">
        <v>9</v>
      </c>
      <c r="D4718">
        <v>26</v>
      </c>
      <c r="E4718" t="s">
        <v>10</v>
      </c>
      <c r="F4718" t="s">
        <v>11</v>
      </c>
      <c r="G4718" t="b">
        <v>0</v>
      </c>
      <c r="I4718">
        <v>47</v>
      </c>
      <c r="J4718" t="b">
        <v>0</v>
      </c>
      <c r="K4718">
        <f>YEAR(Table1[[#This Row],[Patient Admission Date]])</f>
        <v>2024</v>
      </c>
      <c r="L4718" t="str">
        <f>TEXT(Table1[[#This Row],[Patient Admission Date]],"mmm")</f>
        <v>Oct</v>
      </c>
      <c r="M4718" t="str">
        <f>TEXT(Table1[[#This Row],[Patient Admission Date]],"ddd")</f>
        <v>Sun</v>
      </c>
      <c r="N4718" t="str">
        <f>TEXT(INT(HOUR(Table1[[#This Row],[Patient Admission Date]])/3)*3,"00")&amp;"-"&amp;TEXT(INT(HOUR(Table1[[#This Row],[Patient Admission Date]])/3)*3+3,"00")</f>
        <v>00-03</v>
      </c>
      <c r="O4718" t="str" cm="1">
        <f t="array" ref="O4718">_xlfn.IFS(Table1[[#This Row],[Patient Age]]&lt;=14,"0-14",Table1[[#This Row],[Patient Age]]&lt;=29,"15-29",Table1[[#This Row],[Patient Age]]&lt;=44,"30-44",Table1[[#This Row],[Patient Age]]&lt;=59,"45-59",Table1[[#This Row],[Patient Age]]&lt;=74,"60-74",TRUE,"75+")</f>
        <v>15-29</v>
      </c>
      <c r="P4718" t="str" cm="1">
        <f t="array" ref="P4718">_xlfn.IFS(Table1[[#This Row],[Patient Waittime]]&lt;=15,"0-15",Table1[[#This Row],[Patient Waittime]]&lt;=30,"16-30",Table1[[#This Row],[Patient Waittime]]&lt;=45,"31-45",Table1[[#This Row],[Patient Waittime]]&lt;=60,"46-60",TRUE,"60+")</f>
        <v>46-60</v>
      </c>
      <c r="Q4718">
        <f>--(Table1[[#This Row],[Patient Waittime]]&lt;=30)</f>
        <v>0</v>
      </c>
      <c r="R4718">
        <f>--Table1[[#This Row],[Patient Admission Flag]]</f>
        <v>0</v>
      </c>
      <c r="S4718">
        <f>--AND(Table1[[#This Row],[WithinTarget]]=1,Table1[[#This Row],[Patient Satisfaction Score]]&gt;=7)</f>
        <v>0</v>
      </c>
      <c r="T4718" t="str">
        <f>IF(LEFT(Table1[[#This Row],[Patient Gender]],1)="F","Female","Male")</f>
        <v>Male</v>
      </c>
    </row>
    <row r="4719" spans="1:20" x14ac:dyDescent="0.3">
      <c r="A4719" t="s">
        <v>4823</v>
      </c>
      <c r="B4719" s="1">
        <v>45028.90625</v>
      </c>
      <c r="C4719" t="s">
        <v>9</v>
      </c>
      <c r="D4719">
        <v>73</v>
      </c>
      <c r="E4719" t="s">
        <v>10</v>
      </c>
      <c r="F4719" t="s">
        <v>11</v>
      </c>
      <c r="G4719" t="b">
        <v>0</v>
      </c>
      <c r="I4719">
        <v>47</v>
      </c>
      <c r="J4719" t="b">
        <v>0</v>
      </c>
      <c r="K4719">
        <f>YEAR(Table1[[#This Row],[Patient Admission Date]])</f>
        <v>2023</v>
      </c>
      <c r="L4719" t="str">
        <f>TEXT(Table1[[#This Row],[Patient Admission Date]],"mmm")</f>
        <v>Apr</v>
      </c>
      <c r="M4719" t="str">
        <f>TEXT(Table1[[#This Row],[Patient Admission Date]],"ddd")</f>
        <v>Wed</v>
      </c>
      <c r="N4719" t="str">
        <f>TEXT(INT(HOUR(Table1[[#This Row],[Patient Admission Date]])/3)*3,"00")&amp;"-"&amp;TEXT(INT(HOUR(Table1[[#This Row],[Patient Admission Date]])/3)*3+3,"00")</f>
        <v>21-24</v>
      </c>
      <c r="O4719" t="str" cm="1">
        <f t="array" ref="O4719">_xlfn.IFS(Table1[[#This Row],[Patient Age]]&lt;=14,"0-14",Table1[[#This Row],[Patient Age]]&lt;=29,"15-29",Table1[[#This Row],[Patient Age]]&lt;=44,"30-44",Table1[[#This Row],[Patient Age]]&lt;=59,"45-59",Table1[[#This Row],[Patient Age]]&lt;=74,"60-74",TRUE,"75+")</f>
        <v>60-74</v>
      </c>
      <c r="P4719" t="str" cm="1">
        <f t="array" ref="P4719">_xlfn.IFS(Table1[[#This Row],[Patient Waittime]]&lt;=15,"0-15",Table1[[#This Row],[Patient Waittime]]&lt;=30,"16-30",Table1[[#This Row],[Patient Waittime]]&lt;=45,"31-45",Table1[[#This Row],[Patient Waittime]]&lt;=60,"46-60",TRUE,"60+")</f>
        <v>46-60</v>
      </c>
      <c r="Q4719">
        <f>--(Table1[[#This Row],[Patient Waittime]]&lt;=30)</f>
        <v>0</v>
      </c>
      <c r="R4719">
        <f>--Table1[[#This Row],[Patient Admission Flag]]</f>
        <v>0</v>
      </c>
      <c r="S4719">
        <f>--AND(Table1[[#This Row],[WithinTarget]]=1,Table1[[#This Row],[Patient Satisfaction Score]]&gt;=7)</f>
        <v>0</v>
      </c>
      <c r="T4719" t="str">
        <f>IF(LEFT(Table1[[#This Row],[Patient Gender]],1)="F","Female","Male")</f>
        <v>Male</v>
      </c>
    </row>
    <row r="4720" spans="1:20" x14ac:dyDescent="0.3">
      <c r="A4720" t="s">
        <v>4824</v>
      </c>
      <c r="B4720" s="1">
        <v>45405.862500000003</v>
      </c>
      <c r="C4720" t="s">
        <v>9</v>
      </c>
      <c r="D4720">
        <v>58</v>
      </c>
      <c r="E4720" t="s">
        <v>10</v>
      </c>
      <c r="F4720" t="s">
        <v>11</v>
      </c>
      <c r="G4720" t="b">
        <v>0</v>
      </c>
      <c r="I4720">
        <v>49</v>
      </c>
      <c r="J4720" t="b">
        <v>0</v>
      </c>
      <c r="K4720">
        <f>YEAR(Table1[[#This Row],[Patient Admission Date]])</f>
        <v>2024</v>
      </c>
      <c r="L4720" t="str">
        <f>TEXT(Table1[[#This Row],[Patient Admission Date]],"mmm")</f>
        <v>Apr</v>
      </c>
      <c r="M4720" t="str">
        <f>TEXT(Table1[[#This Row],[Patient Admission Date]],"ddd")</f>
        <v>Tue</v>
      </c>
      <c r="N4720" t="str">
        <f>TEXT(INT(HOUR(Table1[[#This Row],[Patient Admission Date]])/3)*3,"00")&amp;"-"&amp;TEXT(INT(HOUR(Table1[[#This Row],[Patient Admission Date]])/3)*3+3,"00")</f>
        <v>18-21</v>
      </c>
      <c r="O4720" t="str" cm="1">
        <f t="array" ref="O4720">_xlfn.IFS(Table1[[#This Row],[Patient Age]]&lt;=14,"0-14",Table1[[#This Row],[Patient Age]]&lt;=29,"15-29",Table1[[#This Row],[Patient Age]]&lt;=44,"30-44",Table1[[#This Row],[Patient Age]]&lt;=59,"45-59",Table1[[#This Row],[Patient Age]]&lt;=74,"60-74",TRUE,"75+")</f>
        <v>45-59</v>
      </c>
      <c r="P4720" t="str" cm="1">
        <f t="array" ref="P4720">_xlfn.IFS(Table1[[#This Row],[Patient Waittime]]&lt;=15,"0-15",Table1[[#This Row],[Patient Waittime]]&lt;=30,"16-30",Table1[[#This Row],[Patient Waittime]]&lt;=45,"31-45",Table1[[#This Row],[Patient Waittime]]&lt;=60,"46-60",TRUE,"60+")</f>
        <v>46-60</v>
      </c>
      <c r="Q4720">
        <f>--(Table1[[#This Row],[Patient Waittime]]&lt;=30)</f>
        <v>0</v>
      </c>
      <c r="R4720">
        <f>--Table1[[#This Row],[Patient Admission Flag]]</f>
        <v>0</v>
      </c>
      <c r="S4720">
        <f>--AND(Table1[[#This Row],[WithinTarget]]=1,Table1[[#This Row],[Patient Satisfaction Score]]&gt;=7)</f>
        <v>0</v>
      </c>
      <c r="T4720" t="str">
        <f>IF(LEFT(Table1[[#This Row],[Patient Gender]],1)="F","Female","Male")</f>
        <v>Male</v>
      </c>
    </row>
    <row r="4721" spans="1:20" x14ac:dyDescent="0.3">
      <c r="A4721" t="s">
        <v>4825</v>
      </c>
      <c r="B4721" s="1">
        <v>45456.19027777778</v>
      </c>
      <c r="C4721" t="s">
        <v>9</v>
      </c>
      <c r="D4721">
        <v>55</v>
      </c>
      <c r="E4721" t="s">
        <v>10</v>
      </c>
      <c r="F4721" t="s">
        <v>11</v>
      </c>
      <c r="G4721" t="b">
        <v>0</v>
      </c>
      <c r="I4721">
        <v>51</v>
      </c>
      <c r="J4721" t="b">
        <v>0</v>
      </c>
      <c r="K4721">
        <f>YEAR(Table1[[#This Row],[Patient Admission Date]])</f>
        <v>2024</v>
      </c>
      <c r="L4721" t="str">
        <f>TEXT(Table1[[#This Row],[Patient Admission Date]],"mmm")</f>
        <v>Jun</v>
      </c>
      <c r="M4721" t="str">
        <f>TEXT(Table1[[#This Row],[Patient Admission Date]],"ddd")</f>
        <v>Thu</v>
      </c>
      <c r="N4721" t="str">
        <f>TEXT(INT(HOUR(Table1[[#This Row],[Patient Admission Date]])/3)*3,"00")&amp;"-"&amp;TEXT(INT(HOUR(Table1[[#This Row],[Patient Admission Date]])/3)*3+3,"00")</f>
        <v>03-06</v>
      </c>
      <c r="O4721" t="str" cm="1">
        <f t="array" ref="O4721">_xlfn.IFS(Table1[[#This Row],[Patient Age]]&lt;=14,"0-14",Table1[[#This Row],[Patient Age]]&lt;=29,"15-29",Table1[[#This Row],[Patient Age]]&lt;=44,"30-44",Table1[[#This Row],[Patient Age]]&lt;=59,"45-59",Table1[[#This Row],[Patient Age]]&lt;=74,"60-74",TRUE,"75+")</f>
        <v>45-59</v>
      </c>
      <c r="P4721" t="str" cm="1">
        <f t="array" ref="P4721">_xlfn.IFS(Table1[[#This Row],[Patient Waittime]]&lt;=15,"0-15",Table1[[#This Row],[Patient Waittime]]&lt;=30,"16-30",Table1[[#This Row],[Patient Waittime]]&lt;=45,"31-45",Table1[[#This Row],[Patient Waittime]]&lt;=60,"46-60",TRUE,"60+")</f>
        <v>46-60</v>
      </c>
      <c r="Q4721">
        <f>--(Table1[[#This Row],[Patient Waittime]]&lt;=30)</f>
        <v>0</v>
      </c>
      <c r="R4721">
        <f>--Table1[[#This Row],[Patient Admission Flag]]</f>
        <v>0</v>
      </c>
      <c r="S4721">
        <f>--AND(Table1[[#This Row],[WithinTarget]]=1,Table1[[#This Row],[Patient Satisfaction Score]]&gt;=7)</f>
        <v>0</v>
      </c>
      <c r="T4721" t="str">
        <f>IF(LEFT(Table1[[#This Row],[Patient Gender]],1)="F","Female","Male")</f>
        <v>Male</v>
      </c>
    </row>
    <row r="4722" spans="1:20" x14ac:dyDescent="0.3">
      <c r="A4722" t="s">
        <v>4826</v>
      </c>
      <c r="B4722" s="1">
        <v>45183.479861111111</v>
      </c>
      <c r="C4722" t="s">
        <v>9</v>
      </c>
      <c r="D4722">
        <v>59</v>
      </c>
      <c r="E4722" t="s">
        <v>10</v>
      </c>
      <c r="F4722" t="s">
        <v>11</v>
      </c>
      <c r="G4722" t="b">
        <v>0</v>
      </c>
      <c r="I4722">
        <v>57</v>
      </c>
      <c r="J4722" t="b">
        <v>0</v>
      </c>
      <c r="K4722">
        <f>YEAR(Table1[[#This Row],[Patient Admission Date]])</f>
        <v>2023</v>
      </c>
      <c r="L4722" t="str">
        <f>TEXT(Table1[[#This Row],[Patient Admission Date]],"mmm")</f>
        <v>Sep</v>
      </c>
      <c r="M4722" t="str">
        <f>TEXT(Table1[[#This Row],[Patient Admission Date]],"ddd")</f>
        <v>Thu</v>
      </c>
      <c r="N4722" t="str">
        <f>TEXT(INT(HOUR(Table1[[#This Row],[Patient Admission Date]])/3)*3,"00")&amp;"-"&amp;TEXT(INT(HOUR(Table1[[#This Row],[Patient Admission Date]])/3)*3+3,"00")</f>
        <v>09-12</v>
      </c>
      <c r="O4722" t="str" cm="1">
        <f t="array" ref="O4722">_xlfn.IFS(Table1[[#This Row],[Patient Age]]&lt;=14,"0-14",Table1[[#This Row],[Patient Age]]&lt;=29,"15-29",Table1[[#This Row],[Patient Age]]&lt;=44,"30-44",Table1[[#This Row],[Patient Age]]&lt;=59,"45-59",Table1[[#This Row],[Patient Age]]&lt;=74,"60-74",TRUE,"75+")</f>
        <v>45-59</v>
      </c>
      <c r="P4722" t="str" cm="1">
        <f t="array" ref="P4722">_xlfn.IFS(Table1[[#This Row],[Patient Waittime]]&lt;=15,"0-15",Table1[[#This Row],[Patient Waittime]]&lt;=30,"16-30",Table1[[#This Row],[Patient Waittime]]&lt;=45,"31-45",Table1[[#This Row],[Patient Waittime]]&lt;=60,"46-60",TRUE,"60+")</f>
        <v>46-60</v>
      </c>
      <c r="Q4722">
        <f>--(Table1[[#This Row],[Patient Waittime]]&lt;=30)</f>
        <v>0</v>
      </c>
      <c r="R4722">
        <f>--Table1[[#This Row],[Patient Admission Flag]]</f>
        <v>0</v>
      </c>
      <c r="S4722">
        <f>--AND(Table1[[#This Row],[WithinTarget]]=1,Table1[[#This Row],[Patient Satisfaction Score]]&gt;=7)</f>
        <v>0</v>
      </c>
      <c r="T4722" t="str">
        <f>IF(LEFT(Table1[[#This Row],[Patient Gender]],1)="F","Female","Male")</f>
        <v>Male</v>
      </c>
    </row>
    <row r="4723" spans="1:20" x14ac:dyDescent="0.3">
      <c r="A4723" t="s">
        <v>4827</v>
      </c>
      <c r="B4723" s="1">
        <v>45400.290277777778</v>
      </c>
      <c r="C4723" t="s">
        <v>9</v>
      </c>
      <c r="D4723">
        <v>64</v>
      </c>
      <c r="E4723" t="s">
        <v>10</v>
      </c>
      <c r="F4723" t="s">
        <v>11</v>
      </c>
      <c r="G4723" t="b">
        <v>0</v>
      </c>
      <c r="I4723">
        <v>59</v>
      </c>
      <c r="J4723" t="b">
        <v>0</v>
      </c>
      <c r="K4723">
        <f>YEAR(Table1[[#This Row],[Patient Admission Date]])</f>
        <v>2024</v>
      </c>
      <c r="L4723" t="str">
        <f>TEXT(Table1[[#This Row],[Patient Admission Date]],"mmm")</f>
        <v>Apr</v>
      </c>
      <c r="M4723" t="str">
        <f>TEXT(Table1[[#This Row],[Patient Admission Date]],"ddd")</f>
        <v>Thu</v>
      </c>
      <c r="N4723" t="str">
        <f>TEXT(INT(HOUR(Table1[[#This Row],[Patient Admission Date]])/3)*3,"00")&amp;"-"&amp;TEXT(INT(HOUR(Table1[[#This Row],[Patient Admission Date]])/3)*3+3,"00")</f>
        <v>06-09</v>
      </c>
      <c r="O4723" t="str" cm="1">
        <f t="array" ref="O4723">_xlfn.IFS(Table1[[#This Row],[Patient Age]]&lt;=14,"0-14",Table1[[#This Row],[Patient Age]]&lt;=29,"15-29",Table1[[#This Row],[Patient Age]]&lt;=44,"30-44",Table1[[#This Row],[Patient Age]]&lt;=59,"45-59",Table1[[#This Row],[Patient Age]]&lt;=74,"60-74",TRUE,"75+")</f>
        <v>60-74</v>
      </c>
      <c r="P4723" t="str" cm="1">
        <f t="array" ref="P4723">_xlfn.IFS(Table1[[#This Row],[Patient Waittime]]&lt;=15,"0-15",Table1[[#This Row],[Patient Waittime]]&lt;=30,"16-30",Table1[[#This Row],[Patient Waittime]]&lt;=45,"31-45",Table1[[#This Row],[Patient Waittime]]&lt;=60,"46-60",TRUE,"60+")</f>
        <v>46-60</v>
      </c>
      <c r="Q4723">
        <f>--(Table1[[#This Row],[Patient Waittime]]&lt;=30)</f>
        <v>0</v>
      </c>
      <c r="R4723">
        <f>--Table1[[#This Row],[Patient Admission Flag]]</f>
        <v>0</v>
      </c>
      <c r="S4723">
        <f>--AND(Table1[[#This Row],[WithinTarget]]=1,Table1[[#This Row],[Patient Satisfaction Score]]&gt;=7)</f>
        <v>0</v>
      </c>
      <c r="T4723" t="str">
        <f>IF(LEFT(Table1[[#This Row],[Patient Gender]],1)="F","Female","Male")</f>
        <v>Male</v>
      </c>
    </row>
    <row r="4724" spans="1:20" x14ac:dyDescent="0.3">
      <c r="A4724" t="s">
        <v>4828</v>
      </c>
      <c r="B4724" s="1">
        <v>45134.5625</v>
      </c>
      <c r="C4724" t="s">
        <v>9</v>
      </c>
      <c r="D4724">
        <v>68</v>
      </c>
      <c r="E4724" t="s">
        <v>10</v>
      </c>
      <c r="F4724" t="s">
        <v>11</v>
      </c>
      <c r="G4724" t="b">
        <v>0</v>
      </c>
      <c r="I4724">
        <v>59</v>
      </c>
      <c r="J4724" t="b">
        <v>0</v>
      </c>
      <c r="K4724">
        <f>YEAR(Table1[[#This Row],[Patient Admission Date]])</f>
        <v>2023</v>
      </c>
      <c r="L4724" t="str">
        <f>TEXT(Table1[[#This Row],[Patient Admission Date]],"mmm")</f>
        <v>Jul</v>
      </c>
      <c r="M4724" t="str">
        <f>TEXT(Table1[[#This Row],[Patient Admission Date]],"ddd")</f>
        <v>Thu</v>
      </c>
      <c r="N4724" t="str">
        <f>TEXT(INT(HOUR(Table1[[#This Row],[Patient Admission Date]])/3)*3,"00")&amp;"-"&amp;TEXT(INT(HOUR(Table1[[#This Row],[Patient Admission Date]])/3)*3+3,"00")</f>
        <v>12-15</v>
      </c>
      <c r="O4724" t="str" cm="1">
        <f t="array" ref="O4724">_xlfn.IFS(Table1[[#This Row],[Patient Age]]&lt;=14,"0-14",Table1[[#This Row],[Patient Age]]&lt;=29,"15-29",Table1[[#This Row],[Patient Age]]&lt;=44,"30-44",Table1[[#This Row],[Patient Age]]&lt;=59,"45-59",Table1[[#This Row],[Patient Age]]&lt;=74,"60-74",TRUE,"75+")</f>
        <v>60-74</v>
      </c>
      <c r="P4724" t="str" cm="1">
        <f t="array" ref="P4724">_xlfn.IFS(Table1[[#This Row],[Patient Waittime]]&lt;=15,"0-15",Table1[[#This Row],[Patient Waittime]]&lt;=30,"16-30",Table1[[#This Row],[Patient Waittime]]&lt;=45,"31-45",Table1[[#This Row],[Patient Waittime]]&lt;=60,"46-60",TRUE,"60+")</f>
        <v>46-60</v>
      </c>
      <c r="Q4724">
        <f>--(Table1[[#This Row],[Patient Waittime]]&lt;=30)</f>
        <v>0</v>
      </c>
      <c r="R4724">
        <f>--Table1[[#This Row],[Patient Admission Flag]]</f>
        <v>0</v>
      </c>
      <c r="S4724">
        <f>--AND(Table1[[#This Row],[WithinTarget]]=1,Table1[[#This Row],[Patient Satisfaction Score]]&gt;=7)</f>
        <v>0</v>
      </c>
      <c r="T4724" t="str">
        <f>IF(LEFT(Table1[[#This Row],[Patient Gender]],1)="F","Female","Male")</f>
        <v>Male</v>
      </c>
    </row>
    <row r="4725" spans="1:20" x14ac:dyDescent="0.3">
      <c r="A4725" t="s">
        <v>4829</v>
      </c>
      <c r="B4725" s="1">
        <v>45221.888888888891</v>
      </c>
      <c r="C4725" t="s">
        <v>9</v>
      </c>
      <c r="D4725">
        <v>74</v>
      </c>
      <c r="E4725" t="s">
        <v>10</v>
      </c>
      <c r="F4725" t="s">
        <v>11</v>
      </c>
      <c r="G4725" t="b">
        <v>0</v>
      </c>
      <c r="I4725">
        <v>59</v>
      </c>
      <c r="J4725" t="b">
        <v>0</v>
      </c>
      <c r="K4725">
        <f>YEAR(Table1[[#This Row],[Patient Admission Date]])</f>
        <v>2023</v>
      </c>
      <c r="L4725" t="str">
        <f>TEXT(Table1[[#This Row],[Patient Admission Date]],"mmm")</f>
        <v>Oct</v>
      </c>
      <c r="M4725" t="str">
        <f>TEXT(Table1[[#This Row],[Patient Admission Date]],"ddd")</f>
        <v>Sun</v>
      </c>
      <c r="N4725" t="str">
        <f>TEXT(INT(HOUR(Table1[[#This Row],[Patient Admission Date]])/3)*3,"00")&amp;"-"&amp;TEXT(INT(HOUR(Table1[[#This Row],[Patient Admission Date]])/3)*3+3,"00")</f>
        <v>21-24</v>
      </c>
      <c r="O4725" t="str" cm="1">
        <f t="array" ref="O4725">_xlfn.IFS(Table1[[#This Row],[Patient Age]]&lt;=14,"0-14",Table1[[#This Row],[Patient Age]]&lt;=29,"15-29",Table1[[#This Row],[Patient Age]]&lt;=44,"30-44",Table1[[#This Row],[Patient Age]]&lt;=59,"45-59",Table1[[#This Row],[Patient Age]]&lt;=74,"60-74",TRUE,"75+")</f>
        <v>60-74</v>
      </c>
      <c r="P4725" t="str" cm="1">
        <f t="array" ref="P4725">_xlfn.IFS(Table1[[#This Row],[Patient Waittime]]&lt;=15,"0-15",Table1[[#This Row],[Patient Waittime]]&lt;=30,"16-30",Table1[[#This Row],[Patient Waittime]]&lt;=45,"31-45",Table1[[#This Row],[Patient Waittime]]&lt;=60,"46-60",TRUE,"60+")</f>
        <v>46-60</v>
      </c>
      <c r="Q4725">
        <f>--(Table1[[#This Row],[Patient Waittime]]&lt;=30)</f>
        <v>0</v>
      </c>
      <c r="R4725">
        <f>--Table1[[#This Row],[Patient Admission Flag]]</f>
        <v>0</v>
      </c>
      <c r="S4725">
        <f>--AND(Table1[[#This Row],[WithinTarget]]=1,Table1[[#This Row],[Patient Satisfaction Score]]&gt;=7)</f>
        <v>0</v>
      </c>
      <c r="T4725" t="str">
        <f>IF(LEFT(Table1[[#This Row],[Patient Gender]],1)="F","Female","Male")</f>
        <v>Male</v>
      </c>
    </row>
    <row r="4726" spans="1:20" x14ac:dyDescent="0.3">
      <c r="A4726" t="s">
        <v>4830</v>
      </c>
      <c r="B4726" s="1">
        <v>45074.525694444441</v>
      </c>
      <c r="C4726" t="s">
        <v>9</v>
      </c>
      <c r="D4726">
        <v>15</v>
      </c>
      <c r="E4726" t="s">
        <v>10</v>
      </c>
      <c r="F4726" t="s">
        <v>11</v>
      </c>
      <c r="G4726" t="b">
        <v>0</v>
      </c>
      <c r="I4726">
        <v>11</v>
      </c>
      <c r="J4726" t="b">
        <v>0</v>
      </c>
      <c r="K4726">
        <f>YEAR(Table1[[#This Row],[Patient Admission Date]])</f>
        <v>2023</v>
      </c>
      <c r="L4726" t="str">
        <f>TEXT(Table1[[#This Row],[Patient Admission Date]],"mmm")</f>
        <v>May</v>
      </c>
      <c r="M4726" t="str">
        <f>TEXT(Table1[[#This Row],[Patient Admission Date]],"ddd")</f>
        <v>Sun</v>
      </c>
      <c r="N4726" t="str">
        <f>TEXT(INT(HOUR(Table1[[#This Row],[Patient Admission Date]])/3)*3,"00")&amp;"-"&amp;TEXT(INT(HOUR(Table1[[#This Row],[Patient Admission Date]])/3)*3+3,"00")</f>
        <v>12-15</v>
      </c>
      <c r="O4726" t="str" cm="1">
        <f t="array" ref="O4726">_xlfn.IFS(Table1[[#This Row],[Patient Age]]&lt;=14,"0-14",Table1[[#This Row],[Patient Age]]&lt;=29,"15-29",Table1[[#This Row],[Patient Age]]&lt;=44,"30-44",Table1[[#This Row],[Patient Age]]&lt;=59,"45-59",Table1[[#This Row],[Patient Age]]&lt;=74,"60-74",TRUE,"75+")</f>
        <v>15-29</v>
      </c>
      <c r="P4726" t="str" cm="1">
        <f t="array" ref="P4726">_xlfn.IFS(Table1[[#This Row],[Patient Waittime]]&lt;=15,"0-15",Table1[[#This Row],[Patient Waittime]]&lt;=30,"16-30",Table1[[#This Row],[Patient Waittime]]&lt;=45,"31-45",Table1[[#This Row],[Patient Waittime]]&lt;=60,"46-60",TRUE,"60+")</f>
        <v>0-15</v>
      </c>
      <c r="Q4726">
        <f>--(Table1[[#This Row],[Patient Waittime]]&lt;=30)</f>
        <v>1</v>
      </c>
      <c r="R4726">
        <f>--Table1[[#This Row],[Patient Admission Flag]]</f>
        <v>0</v>
      </c>
      <c r="S4726">
        <f>--AND(Table1[[#This Row],[WithinTarget]]=1,Table1[[#This Row],[Patient Satisfaction Score]]&gt;=7)</f>
        <v>0</v>
      </c>
      <c r="T4726" t="str">
        <f>IF(LEFT(Table1[[#This Row],[Patient Gender]],1)="F","Female","Male")</f>
        <v>Male</v>
      </c>
    </row>
    <row r="4727" spans="1:20" x14ac:dyDescent="0.3">
      <c r="A4727" t="s">
        <v>4831</v>
      </c>
      <c r="B4727" s="1">
        <v>45166.814583333333</v>
      </c>
      <c r="C4727" t="s">
        <v>9</v>
      </c>
      <c r="D4727">
        <v>75</v>
      </c>
      <c r="E4727" t="s">
        <v>10</v>
      </c>
      <c r="F4727" t="s">
        <v>11</v>
      </c>
      <c r="G4727" t="b">
        <v>0</v>
      </c>
      <c r="I4727">
        <v>11</v>
      </c>
      <c r="J4727" t="b">
        <v>0</v>
      </c>
      <c r="K4727">
        <f>YEAR(Table1[[#This Row],[Patient Admission Date]])</f>
        <v>2023</v>
      </c>
      <c r="L4727" t="str">
        <f>TEXT(Table1[[#This Row],[Patient Admission Date]],"mmm")</f>
        <v>Aug</v>
      </c>
      <c r="M4727" t="str">
        <f>TEXT(Table1[[#This Row],[Patient Admission Date]],"ddd")</f>
        <v>Mon</v>
      </c>
      <c r="N4727" t="str">
        <f>TEXT(INT(HOUR(Table1[[#This Row],[Patient Admission Date]])/3)*3,"00")&amp;"-"&amp;TEXT(INT(HOUR(Table1[[#This Row],[Patient Admission Date]])/3)*3+3,"00")</f>
        <v>18-21</v>
      </c>
      <c r="O4727" t="str" cm="1">
        <f t="array" ref="O4727">_xlfn.IFS(Table1[[#This Row],[Patient Age]]&lt;=14,"0-14",Table1[[#This Row],[Patient Age]]&lt;=29,"15-29",Table1[[#This Row],[Patient Age]]&lt;=44,"30-44",Table1[[#This Row],[Patient Age]]&lt;=59,"45-59",Table1[[#This Row],[Patient Age]]&lt;=74,"60-74",TRUE,"75+")</f>
        <v>75+</v>
      </c>
      <c r="P4727" t="str" cm="1">
        <f t="array" ref="P4727">_xlfn.IFS(Table1[[#This Row],[Patient Waittime]]&lt;=15,"0-15",Table1[[#This Row],[Patient Waittime]]&lt;=30,"16-30",Table1[[#This Row],[Patient Waittime]]&lt;=45,"31-45",Table1[[#This Row],[Patient Waittime]]&lt;=60,"46-60",TRUE,"60+")</f>
        <v>0-15</v>
      </c>
      <c r="Q4727">
        <f>--(Table1[[#This Row],[Patient Waittime]]&lt;=30)</f>
        <v>1</v>
      </c>
      <c r="R4727">
        <f>--Table1[[#This Row],[Patient Admission Flag]]</f>
        <v>0</v>
      </c>
      <c r="S4727">
        <f>--AND(Table1[[#This Row],[WithinTarget]]=1,Table1[[#This Row],[Patient Satisfaction Score]]&gt;=7)</f>
        <v>0</v>
      </c>
      <c r="T4727" t="str">
        <f>IF(LEFT(Table1[[#This Row],[Patient Gender]],1)="F","Female","Male")</f>
        <v>Male</v>
      </c>
    </row>
    <row r="4728" spans="1:20" x14ac:dyDescent="0.3">
      <c r="A4728" t="s">
        <v>4832</v>
      </c>
      <c r="B4728" s="1">
        <v>45150.006249999999</v>
      </c>
      <c r="C4728" t="s">
        <v>9</v>
      </c>
      <c r="D4728">
        <v>68</v>
      </c>
      <c r="E4728" t="s">
        <v>10</v>
      </c>
      <c r="F4728" t="s">
        <v>11</v>
      </c>
      <c r="G4728" t="b">
        <v>0</v>
      </c>
      <c r="I4728">
        <v>18</v>
      </c>
      <c r="J4728" t="b">
        <v>0</v>
      </c>
      <c r="K4728">
        <f>YEAR(Table1[[#This Row],[Patient Admission Date]])</f>
        <v>2023</v>
      </c>
      <c r="L4728" t="str">
        <f>TEXT(Table1[[#This Row],[Patient Admission Date]],"mmm")</f>
        <v>Aug</v>
      </c>
      <c r="M4728" t="str">
        <f>TEXT(Table1[[#This Row],[Patient Admission Date]],"ddd")</f>
        <v>Sat</v>
      </c>
      <c r="N4728" t="str">
        <f>TEXT(INT(HOUR(Table1[[#This Row],[Patient Admission Date]])/3)*3,"00")&amp;"-"&amp;TEXT(INT(HOUR(Table1[[#This Row],[Patient Admission Date]])/3)*3+3,"00")</f>
        <v>00-03</v>
      </c>
      <c r="O4728" t="str" cm="1">
        <f t="array" ref="O4728">_xlfn.IFS(Table1[[#This Row],[Patient Age]]&lt;=14,"0-14",Table1[[#This Row],[Patient Age]]&lt;=29,"15-29",Table1[[#This Row],[Patient Age]]&lt;=44,"30-44",Table1[[#This Row],[Patient Age]]&lt;=59,"45-59",Table1[[#This Row],[Patient Age]]&lt;=74,"60-74",TRUE,"75+")</f>
        <v>60-74</v>
      </c>
      <c r="P4728" t="str" cm="1">
        <f t="array" ref="P4728">_xlfn.IFS(Table1[[#This Row],[Patient Waittime]]&lt;=15,"0-15",Table1[[#This Row],[Patient Waittime]]&lt;=30,"16-30",Table1[[#This Row],[Patient Waittime]]&lt;=45,"31-45",Table1[[#This Row],[Patient Waittime]]&lt;=60,"46-60",TRUE,"60+")</f>
        <v>16-30</v>
      </c>
      <c r="Q4728">
        <f>--(Table1[[#This Row],[Patient Waittime]]&lt;=30)</f>
        <v>1</v>
      </c>
      <c r="R4728">
        <f>--Table1[[#This Row],[Patient Admission Flag]]</f>
        <v>0</v>
      </c>
      <c r="S4728">
        <f>--AND(Table1[[#This Row],[WithinTarget]]=1,Table1[[#This Row],[Patient Satisfaction Score]]&gt;=7)</f>
        <v>0</v>
      </c>
      <c r="T4728" t="str">
        <f>IF(LEFT(Table1[[#This Row],[Patient Gender]],1)="F","Female","Male")</f>
        <v>Male</v>
      </c>
    </row>
    <row r="4729" spans="1:20" x14ac:dyDescent="0.3">
      <c r="A4729" t="s">
        <v>4833</v>
      </c>
      <c r="B4729" s="1">
        <v>45585.410416666666</v>
      </c>
      <c r="C4729" t="s">
        <v>9</v>
      </c>
      <c r="D4729">
        <v>53</v>
      </c>
      <c r="E4729" t="s">
        <v>10</v>
      </c>
      <c r="F4729" t="s">
        <v>11</v>
      </c>
      <c r="G4729" t="b">
        <v>0</v>
      </c>
      <c r="I4729">
        <v>22</v>
      </c>
      <c r="J4729" t="b">
        <v>0</v>
      </c>
      <c r="K4729">
        <f>YEAR(Table1[[#This Row],[Patient Admission Date]])</f>
        <v>2024</v>
      </c>
      <c r="L4729" t="str">
        <f>TEXT(Table1[[#This Row],[Patient Admission Date]],"mmm")</f>
        <v>Oct</v>
      </c>
      <c r="M4729" t="str">
        <f>TEXT(Table1[[#This Row],[Patient Admission Date]],"ddd")</f>
        <v>Sun</v>
      </c>
      <c r="N4729" t="str">
        <f>TEXT(INT(HOUR(Table1[[#This Row],[Patient Admission Date]])/3)*3,"00")&amp;"-"&amp;TEXT(INT(HOUR(Table1[[#This Row],[Patient Admission Date]])/3)*3+3,"00")</f>
        <v>09-12</v>
      </c>
      <c r="O4729" t="str" cm="1">
        <f t="array" ref="O4729">_xlfn.IFS(Table1[[#This Row],[Patient Age]]&lt;=14,"0-14",Table1[[#This Row],[Patient Age]]&lt;=29,"15-29",Table1[[#This Row],[Patient Age]]&lt;=44,"30-44",Table1[[#This Row],[Patient Age]]&lt;=59,"45-59",Table1[[#This Row],[Patient Age]]&lt;=74,"60-74",TRUE,"75+")</f>
        <v>45-59</v>
      </c>
      <c r="P4729" t="str" cm="1">
        <f t="array" ref="P4729">_xlfn.IFS(Table1[[#This Row],[Patient Waittime]]&lt;=15,"0-15",Table1[[#This Row],[Patient Waittime]]&lt;=30,"16-30",Table1[[#This Row],[Patient Waittime]]&lt;=45,"31-45",Table1[[#This Row],[Patient Waittime]]&lt;=60,"46-60",TRUE,"60+")</f>
        <v>16-30</v>
      </c>
      <c r="Q4729">
        <f>--(Table1[[#This Row],[Patient Waittime]]&lt;=30)</f>
        <v>1</v>
      </c>
      <c r="R4729">
        <f>--Table1[[#This Row],[Patient Admission Flag]]</f>
        <v>0</v>
      </c>
      <c r="S4729">
        <f>--AND(Table1[[#This Row],[WithinTarget]]=1,Table1[[#This Row],[Patient Satisfaction Score]]&gt;=7)</f>
        <v>0</v>
      </c>
      <c r="T4729" t="str">
        <f>IF(LEFT(Table1[[#This Row],[Patient Gender]],1)="F","Female","Male")</f>
        <v>Male</v>
      </c>
    </row>
    <row r="4730" spans="1:20" x14ac:dyDescent="0.3">
      <c r="A4730" t="s">
        <v>4834</v>
      </c>
      <c r="B4730" s="1">
        <v>45432.251388888886</v>
      </c>
      <c r="C4730" t="s">
        <v>9</v>
      </c>
      <c r="D4730">
        <v>45</v>
      </c>
      <c r="E4730" t="s">
        <v>10</v>
      </c>
      <c r="F4730" t="s">
        <v>11</v>
      </c>
      <c r="G4730" t="b">
        <v>0</v>
      </c>
      <c r="I4730">
        <v>31</v>
      </c>
      <c r="J4730" t="b">
        <v>0</v>
      </c>
      <c r="K4730">
        <f>YEAR(Table1[[#This Row],[Patient Admission Date]])</f>
        <v>2024</v>
      </c>
      <c r="L4730" t="str">
        <f>TEXT(Table1[[#This Row],[Patient Admission Date]],"mmm")</f>
        <v>May</v>
      </c>
      <c r="M4730" t="str">
        <f>TEXT(Table1[[#This Row],[Patient Admission Date]],"ddd")</f>
        <v>Mon</v>
      </c>
      <c r="N4730" t="str">
        <f>TEXT(INT(HOUR(Table1[[#This Row],[Patient Admission Date]])/3)*3,"00")&amp;"-"&amp;TEXT(INT(HOUR(Table1[[#This Row],[Patient Admission Date]])/3)*3+3,"00")</f>
        <v>06-09</v>
      </c>
      <c r="O4730" t="str" cm="1">
        <f t="array" ref="O4730">_xlfn.IFS(Table1[[#This Row],[Patient Age]]&lt;=14,"0-14",Table1[[#This Row],[Patient Age]]&lt;=29,"15-29",Table1[[#This Row],[Patient Age]]&lt;=44,"30-44",Table1[[#This Row],[Patient Age]]&lt;=59,"45-59",Table1[[#This Row],[Patient Age]]&lt;=74,"60-74",TRUE,"75+")</f>
        <v>45-59</v>
      </c>
      <c r="P4730" t="str" cm="1">
        <f t="array" ref="P4730">_xlfn.IFS(Table1[[#This Row],[Patient Waittime]]&lt;=15,"0-15",Table1[[#This Row],[Patient Waittime]]&lt;=30,"16-30",Table1[[#This Row],[Patient Waittime]]&lt;=45,"31-45",Table1[[#This Row],[Patient Waittime]]&lt;=60,"46-60",TRUE,"60+")</f>
        <v>31-45</v>
      </c>
      <c r="Q4730">
        <f>--(Table1[[#This Row],[Patient Waittime]]&lt;=30)</f>
        <v>0</v>
      </c>
      <c r="R4730">
        <f>--Table1[[#This Row],[Patient Admission Flag]]</f>
        <v>0</v>
      </c>
      <c r="S4730">
        <f>--AND(Table1[[#This Row],[WithinTarget]]=1,Table1[[#This Row],[Patient Satisfaction Score]]&gt;=7)</f>
        <v>0</v>
      </c>
      <c r="T4730" t="str">
        <f>IF(LEFT(Table1[[#This Row],[Patient Gender]],1)="F","Female","Male")</f>
        <v>Male</v>
      </c>
    </row>
    <row r="4731" spans="1:20" x14ac:dyDescent="0.3">
      <c r="A4731" t="s">
        <v>4835</v>
      </c>
      <c r="B4731" s="1">
        <v>45068.37777777778</v>
      </c>
      <c r="C4731" t="s">
        <v>9</v>
      </c>
      <c r="D4731">
        <v>31</v>
      </c>
      <c r="E4731" t="s">
        <v>10</v>
      </c>
      <c r="F4731" t="s">
        <v>11</v>
      </c>
      <c r="G4731" t="b">
        <v>0</v>
      </c>
      <c r="I4731">
        <v>42</v>
      </c>
      <c r="J4731" t="b">
        <v>0</v>
      </c>
      <c r="K4731">
        <f>YEAR(Table1[[#This Row],[Patient Admission Date]])</f>
        <v>2023</v>
      </c>
      <c r="L4731" t="str">
        <f>TEXT(Table1[[#This Row],[Patient Admission Date]],"mmm")</f>
        <v>May</v>
      </c>
      <c r="M4731" t="str">
        <f>TEXT(Table1[[#This Row],[Patient Admission Date]],"ddd")</f>
        <v>Mon</v>
      </c>
      <c r="N4731" t="str">
        <f>TEXT(INT(HOUR(Table1[[#This Row],[Patient Admission Date]])/3)*3,"00")&amp;"-"&amp;TEXT(INT(HOUR(Table1[[#This Row],[Patient Admission Date]])/3)*3+3,"00")</f>
        <v>09-12</v>
      </c>
      <c r="O4731" t="str" cm="1">
        <f t="array" ref="O4731">_xlfn.IFS(Table1[[#This Row],[Patient Age]]&lt;=14,"0-14",Table1[[#This Row],[Patient Age]]&lt;=29,"15-29",Table1[[#This Row],[Patient Age]]&lt;=44,"30-44",Table1[[#This Row],[Patient Age]]&lt;=59,"45-59",Table1[[#This Row],[Patient Age]]&lt;=74,"60-74",TRUE,"75+")</f>
        <v>30-44</v>
      </c>
      <c r="P4731" t="str" cm="1">
        <f t="array" ref="P4731">_xlfn.IFS(Table1[[#This Row],[Patient Waittime]]&lt;=15,"0-15",Table1[[#This Row],[Patient Waittime]]&lt;=30,"16-30",Table1[[#This Row],[Patient Waittime]]&lt;=45,"31-45",Table1[[#This Row],[Patient Waittime]]&lt;=60,"46-60",TRUE,"60+")</f>
        <v>31-45</v>
      </c>
      <c r="Q4731">
        <f>--(Table1[[#This Row],[Patient Waittime]]&lt;=30)</f>
        <v>0</v>
      </c>
      <c r="R4731">
        <f>--Table1[[#This Row],[Patient Admission Flag]]</f>
        <v>0</v>
      </c>
      <c r="S4731">
        <f>--AND(Table1[[#This Row],[WithinTarget]]=1,Table1[[#This Row],[Patient Satisfaction Score]]&gt;=7)</f>
        <v>0</v>
      </c>
      <c r="T4731" t="str">
        <f>IF(LEFT(Table1[[#This Row],[Patient Gender]],1)="F","Female","Male")</f>
        <v>Male</v>
      </c>
    </row>
    <row r="4732" spans="1:20" x14ac:dyDescent="0.3">
      <c r="A4732" t="s">
        <v>4836</v>
      </c>
      <c r="B4732" s="1">
        <v>45386.724305555559</v>
      </c>
      <c r="C4732" t="s">
        <v>9</v>
      </c>
      <c r="D4732">
        <v>56</v>
      </c>
      <c r="E4732" t="s">
        <v>10</v>
      </c>
      <c r="F4732" t="s">
        <v>11</v>
      </c>
      <c r="G4732" t="b">
        <v>0</v>
      </c>
      <c r="I4732">
        <v>46</v>
      </c>
      <c r="J4732" t="b">
        <v>0</v>
      </c>
      <c r="K4732">
        <f>YEAR(Table1[[#This Row],[Patient Admission Date]])</f>
        <v>2024</v>
      </c>
      <c r="L4732" t="str">
        <f>TEXT(Table1[[#This Row],[Patient Admission Date]],"mmm")</f>
        <v>Apr</v>
      </c>
      <c r="M4732" t="str">
        <f>TEXT(Table1[[#This Row],[Patient Admission Date]],"ddd")</f>
        <v>Thu</v>
      </c>
      <c r="N4732" t="str">
        <f>TEXT(INT(HOUR(Table1[[#This Row],[Patient Admission Date]])/3)*3,"00")&amp;"-"&amp;TEXT(INT(HOUR(Table1[[#This Row],[Patient Admission Date]])/3)*3+3,"00")</f>
        <v>15-18</v>
      </c>
      <c r="O4732" t="str" cm="1">
        <f t="array" ref="O4732">_xlfn.IFS(Table1[[#This Row],[Patient Age]]&lt;=14,"0-14",Table1[[#This Row],[Patient Age]]&lt;=29,"15-29",Table1[[#This Row],[Patient Age]]&lt;=44,"30-44",Table1[[#This Row],[Patient Age]]&lt;=59,"45-59",Table1[[#This Row],[Patient Age]]&lt;=74,"60-74",TRUE,"75+")</f>
        <v>45-59</v>
      </c>
      <c r="P4732" t="str" cm="1">
        <f t="array" ref="P4732">_xlfn.IFS(Table1[[#This Row],[Patient Waittime]]&lt;=15,"0-15",Table1[[#This Row],[Patient Waittime]]&lt;=30,"16-30",Table1[[#This Row],[Patient Waittime]]&lt;=45,"31-45",Table1[[#This Row],[Patient Waittime]]&lt;=60,"46-60",TRUE,"60+")</f>
        <v>46-60</v>
      </c>
      <c r="Q4732">
        <f>--(Table1[[#This Row],[Patient Waittime]]&lt;=30)</f>
        <v>0</v>
      </c>
      <c r="R4732">
        <f>--Table1[[#This Row],[Patient Admission Flag]]</f>
        <v>0</v>
      </c>
      <c r="S4732">
        <f>--AND(Table1[[#This Row],[WithinTarget]]=1,Table1[[#This Row],[Patient Satisfaction Score]]&gt;=7)</f>
        <v>0</v>
      </c>
      <c r="T4732" t="str">
        <f>IF(LEFT(Table1[[#This Row],[Patient Gender]],1)="F","Female","Male")</f>
        <v>Male</v>
      </c>
    </row>
    <row r="4733" spans="1:20" x14ac:dyDescent="0.3">
      <c r="A4733" t="s">
        <v>4837</v>
      </c>
      <c r="B4733" s="1">
        <v>45595.988888888889</v>
      </c>
      <c r="C4733" t="s">
        <v>9</v>
      </c>
      <c r="D4733">
        <v>73</v>
      </c>
      <c r="E4733" t="s">
        <v>10</v>
      </c>
      <c r="F4733" t="s">
        <v>11</v>
      </c>
      <c r="G4733" t="b">
        <v>0</v>
      </c>
      <c r="I4733">
        <v>51</v>
      </c>
      <c r="J4733" t="b">
        <v>0</v>
      </c>
      <c r="K4733">
        <f>YEAR(Table1[[#This Row],[Patient Admission Date]])</f>
        <v>2024</v>
      </c>
      <c r="L4733" t="str">
        <f>TEXT(Table1[[#This Row],[Patient Admission Date]],"mmm")</f>
        <v>Oct</v>
      </c>
      <c r="M4733" t="str">
        <f>TEXT(Table1[[#This Row],[Patient Admission Date]],"ddd")</f>
        <v>Wed</v>
      </c>
      <c r="N4733" t="str">
        <f>TEXT(INT(HOUR(Table1[[#This Row],[Patient Admission Date]])/3)*3,"00")&amp;"-"&amp;TEXT(INT(HOUR(Table1[[#This Row],[Patient Admission Date]])/3)*3+3,"00")</f>
        <v>21-24</v>
      </c>
      <c r="O4733" t="str" cm="1">
        <f t="array" ref="O4733">_xlfn.IFS(Table1[[#This Row],[Patient Age]]&lt;=14,"0-14",Table1[[#This Row],[Patient Age]]&lt;=29,"15-29",Table1[[#This Row],[Patient Age]]&lt;=44,"30-44",Table1[[#This Row],[Patient Age]]&lt;=59,"45-59",Table1[[#This Row],[Patient Age]]&lt;=74,"60-74",TRUE,"75+")</f>
        <v>60-74</v>
      </c>
      <c r="P4733" t="str" cm="1">
        <f t="array" ref="P4733">_xlfn.IFS(Table1[[#This Row],[Patient Waittime]]&lt;=15,"0-15",Table1[[#This Row],[Patient Waittime]]&lt;=30,"16-30",Table1[[#This Row],[Patient Waittime]]&lt;=45,"31-45",Table1[[#This Row],[Patient Waittime]]&lt;=60,"46-60",TRUE,"60+")</f>
        <v>46-60</v>
      </c>
      <c r="Q4733">
        <f>--(Table1[[#This Row],[Patient Waittime]]&lt;=30)</f>
        <v>0</v>
      </c>
      <c r="R4733">
        <f>--Table1[[#This Row],[Patient Admission Flag]]</f>
        <v>0</v>
      </c>
      <c r="S4733">
        <f>--AND(Table1[[#This Row],[WithinTarget]]=1,Table1[[#This Row],[Patient Satisfaction Score]]&gt;=7)</f>
        <v>0</v>
      </c>
      <c r="T4733" t="str">
        <f>IF(LEFT(Table1[[#This Row],[Patient Gender]],1)="F","Female","Male")</f>
        <v>Male</v>
      </c>
    </row>
    <row r="4734" spans="1:20" x14ac:dyDescent="0.3">
      <c r="A4734" t="s">
        <v>4838</v>
      </c>
      <c r="B4734" s="1">
        <v>45353.322916666664</v>
      </c>
      <c r="C4734" t="s">
        <v>9</v>
      </c>
      <c r="D4734">
        <v>56</v>
      </c>
      <c r="E4734" t="s">
        <v>10</v>
      </c>
      <c r="F4734" t="s">
        <v>11</v>
      </c>
      <c r="G4734" t="b">
        <v>0</v>
      </c>
      <c r="I4734">
        <v>55</v>
      </c>
      <c r="J4734" t="b">
        <v>0</v>
      </c>
      <c r="K4734">
        <f>YEAR(Table1[[#This Row],[Patient Admission Date]])</f>
        <v>2024</v>
      </c>
      <c r="L4734" t="str">
        <f>TEXT(Table1[[#This Row],[Patient Admission Date]],"mmm")</f>
        <v>Mar</v>
      </c>
      <c r="M4734" t="str">
        <f>TEXT(Table1[[#This Row],[Patient Admission Date]],"ddd")</f>
        <v>Sat</v>
      </c>
      <c r="N4734" t="str">
        <f>TEXT(INT(HOUR(Table1[[#This Row],[Patient Admission Date]])/3)*3,"00")&amp;"-"&amp;TEXT(INT(HOUR(Table1[[#This Row],[Patient Admission Date]])/3)*3+3,"00")</f>
        <v>06-09</v>
      </c>
      <c r="O4734" t="str" cm="1">
        <f t="array" ref="O4734">_xlfn.IFS(Table1[[#This Row],[Patient Age]]&lt;=14,"0-14",Table1[[#This Row],[Patient Age]]&lt;=29,"15-29",Table1[[#This Row],[Patient Age]]&lt;=44,"30-44",Table1[[#This Row],[Patient Age]]&lt;=59,"45-59",Table1[[#This Row],[Patient Age]]&lt;=74,"60-74",TRUE,"75+")</f>
        <v>45-59</v>
      </c>
      <c r="P4734" t="str" cm="1">
        <f t="array" ref="P4734">_xlfn.IFS(Table1[[#This Row],[Patient Waittime]]&lt;=15,"0-15",Table1[[#This Row],[Patient Waittime]]&lt;=30,"16-30",Table1[[#This Row],[Patient Waittime]]&lt;=45,"31-45",Table1[[#This Row],[Patient Waittime]]&lt;=60,"46-60",TRUE,"60+")</f>
        <v>46-60</v>
      </c>
      <c r="Q4734">
        <f>--(Table1[[#This Row],[Patient Waittime]]&lt;=30)</f>
        <v>0</v>
      </c>
      <c r="R4734">
        <f>--Table1[[#This Row],[Patient Admission Flag]]</f>
        <v>0</v>
      </c>
      <c r="S4734">
        <f>--AND(Table1[[#This Row],[WithinTarget]]=1,Table1[[#This Row],[Patient Satisfaction Score]]&gt;=7)</f>
        <v>0</v>
      </c>
      <c r="T4734" t="str">
        <f>IF(LEFT(Table1[[#This Row],[Patient Gender]],1)="F","Female","Male")</f>
        <v>Male</v>
      </c>
    </row>
    <row r="4735" spans="1:20" x14ac:dyDescent="0.3">
      <c r="A4735" t="s">
        <v>4839</v>
      </c>
      <c r="B4735" s="1">
        <v>45376.642361111109</v>
      </c>
      <c r="C4735" t="s">
        <v>9</v>
      </c>
      <c r="D4735">
        <v>17</v>
      </c>
      <c r="E4735" t="s">
        <v>10</v>
      </c>
      <c r="F4735" t="s">
        <v>11</v>
      </c>
      <c r="G4735" t="b">
        <v>0</v>
      </c>
      <c r="I4735">
        <v>57</v>
      </c>
      <c r="J4735" t="b">
        <v>0</v>
      </c>
      <c r="K4735">
        <f>YEAR(Table1[[#This Row],[Patient Admission Date]])</f>
        <v>2024</v>
      </c>
      <c r="L4735" t="str">
        <f>TEXT(Table1[[#This Row],[Patient Admission Date]],"mmm")</f>
        <v>Mar</v>
      </c>
      <c r="M4735" t="str">
        <f>TEXT(Table1[[#This Row],[Patient Admission Date]],"ddd")</f>
        <v>Mon</v>
      </c>
      <c r="N4735" t="str">
        <f>TEXT(INT(HOUR(Table1[[#This Row],[Patient Admission Date]])/3)*3,"00")&amp;"-"&amp;TEXT(INT(HOUR(Table1[[#This Row],[Patient Admission Date]])/3)*3+3,"00")</f>
        <v>15-18</v>
      </c>
      <c r="O4735" t="str" cm="1">
        <f t="array" ref="O4735">_xlfn.IFS(Table1[[#This Row],[Patient Age]]&lt;=14,"0-14",Table1[[#This Row],[Patient Age]]&lt;=29,"15-29",Table1[[#This Row],[Patient Age]]&lt;=44,"30-44",Table1[[#This Row],[Patient Age]]&lt;=59,"45-59",Table1[[#This Row],[Patient Age]]&lt;=74,"60-74",TRUE,"75+")</f>
        <v>15-29</v>
      </c>
      <c r="P4735" t="str" cm="1">
        <f t="array" ref="P4735">_xlfn.IFS(Table1[[#This Row],[Patient Waittime]]&lt;=15,"0-15",Table1[[#This Row],[Patient Waittime]]&lt;=30,"16-30",Table1[[#This Row],[Patient Waittime]]&lt;=45,"31-45",Table1[[#This Row],[Patient Waittime]]&lt;=60,"46-60",TRUE,"60+")</f>
        <v>46-60</v>
      </c>
      <c r="Q4735">
        <f>--(Table1[[#This Row],[Patient Waittime]]&lt;=30)</f>
        <v>0</v>
      </c>
      <c r="R4735">
        <f>--Table1[[#This Row],[Patient Admission Flag]]</f>
        <v>0</v>
      </c>
      <c r="S4735">
        <f>--AND(Table1[[#This Row],[WithinTarget]]=1,Table1[[#This Row],[Patient Satisfaction Score]]&gt;=7)</f>
        <v>0</v>
      </c>
      <c r="T4735" t="str">
        <f>IF(LEFT(Table1[[#This Row],[Patient Gender]],1)="F","Female","Male")</f>
        <v>Male</v>
      </c>
    </row>
    <row r="4736" spans="1:20" x14ac:dyDescent="0.3">
      <c r="A4736" t="s">
        <v>4840</v>
      </c>
      <c r="B4736" s="1">
        <v>45237.231944444444</v>
      </c>
      <c r="C4736" t="s">
        <v>9</v>
      </c>
      <c r="D4736">
        <v>27</v>
      </c>
      <c r="E4736" t="s">
        <v>10</v>
      </c>
      <c r="F4736" t="s">
        <v>11</v>
      </c>
      <c r="G4736" t="b">
        <v>0</v>
      </c>
      <c r="I4736">
        <v>12</v>
      </c>
      <c r="J4736" t="b">
        <v>0</v>
      </c>
      <c r="K4736">
        <f>YEAR(Table1[[#This Row],[Patient Admission Date]])</f>
        <v>2023</v>
      </c>
      <c r="L4736" t="str">
        <f>TEXT(Table1[[#This Row],[Patient Admission Date]],"mmm")</f>
        <v>Nov</v>
      </c>
      <c r="M4736" t="str">
        <f>TEXT(Table1[[#This Row],[Patient Admission Date]],"ddd")</f>
        <v>Tue</v>
      </c>
      <c r="N4736" t="str">
        <f>TEXT(INT(HOUR(Table1[[#This Row],[Patient Admission Date]])/3)*3,"00")&amp;"-"&amp;TEXT(INT(HOUR(Table1[[#This Row],[Patient Admission Date]])/3)*3+3,"00")</f>
        <v>03-06</v>
      </c>
      <c r="O4736" t="str" cm="1">
        <f t="array" ref="O4736">_xlfn.IFS(Table1[[#This Row],[Patient Age]]&lt;=14,"0-14",Table1[[#This Row],[Patient Age]]&lt;=29,"15-29",Table1[[#This Row],[Patient Age]]&lt;=44,"30-44",Table1[[#This Row],[Patient Age]]&lt;=59,"45-59",Table1[[#This Row],[Patient Age]]&lt;=74,"60-74",TRUE,"75+")</f>
        <v>15-29</v>
      </c>
      <c r="P4736" t="str" cm="1">
        <f t="array" ref="P4736">_xlfn.IFS(Table1[[#This Row],[Patient Waittime]]&lt;=15,"0-15",Table1[[#This Row],[Patient Waittime]]&lt;=30,"16-30",Table1[[#This Row],[Patient Waittime]]&lt;=45,"31-45",Table1[[#This Row],[Patient Waittime]]&lt;=60,"46-60",TRUE,"60+")</f>
        <v>0-15</v>
      </c>
      <c r="Q4736">
        <f>--(Table1[[#This Row],[Patient Waittime]]&lt;=30)</f>
        <v>1</v>
      </c>
      <c r="R4736">
        <f>--Table1[[#This Row],[Patient Admission Flag]]</f>
        <v>0</v>
      </c>
      <c r="S4736">
        <f>--AND(Table1[[#This Row],[WithinTarget]]=1,Table1[[#This Row],[Patient Satisfaction Score]]&gt;=7)</f>
        <v>0</v>
      </c>
      <c r="T4736" t="str">
        <f>IF(LEFT(Table1[[#This Row],[Patient Gender]],1)="F","Female","Male")</f>
        <v>Male</v>
      </c>
    </row>
    <row r="4737" spans="1:20" x14ac:dyDescent="0.3">
      <c r="A4737" t="s">
        <v>4841</v>
      </c>
      <c r="B4737" s="1">
        <v>45047.513888888891</v>
      </c>
      <c r="C4737" t="s">
        <v>9</v>
      </c>
      <c r="D4737">
        <v>61</v>
      </c>
      <c r="E4737" t="s">
        <v>10</v>
      </c>
      <c r="F4737" t="s">
        <v>11</v>
      </c>
      <c r="G4737" t="b">
        <v>0</v>
      </c>
      <c r="I4737">
        <v>14</v>
      </c>
      <c r="J4737" t="b">
        <v>0</v>
      </c>
      <c r="K4737">
        <f>YEAR(Table1[[#This Row],[Patient Admission Date]])</f>
        <v>2023</v>
      </c>
      <c r="L4737" t="str">
        <f>TEXT(Table1[[#This Row],[Patient Admission Date]],"mmm")</f>
        <v>May</v>
      </c>
      <c r="M4737" t="str">
        <f>TEXT(Table1[[#This Row],[Patient Admission Date]],"ddd")</f>
        <v>Mon</v>
      </c>
      <c r="N4737" t="str">
        <f>TEXT(INT(HOUR(Table1[[#This Row],[Patient Admission Date]])/3)*3,"00")&amp;"-"&amp;TEXT(INT(HOUR(Table1[[#This Row],[Patient Admission Date]])/3)*3+3,"00")</f>
        <v>12-15</v>
      </c>
      <c r="O4737" t="str" cm="1">
        <f t="array" ref="O4737">_xlfn.IFS(Table1[[#This Row],[Patient Age]]&lt;=14,"0-14",Table1[[#This Row],[Patient Age]]&lt;=29,"15-29",Table1[[#This Row],[Patient Age]]&lt;=44,"30-44",Table1[[#This Row],[Patient Age]]&lt;=59,"45-59",Table1[[#This Row],[Patient Age]]&lt;=74,"60-74",TRUE,"75+")</f>
        <v>60-74</v>
      </c>
      <c r="P4737" t="str" cm="1">
        <f t="array" ref="P4737">_xlfn.IFS(Table1[[#This Row],[Patient Waittime]]&lt;=15,"0-15",Table1[[#This Row],[Patient Waittime]]&lt;=30,"16-30",Table1[[#This Row],[Patient Waittime]]&lt;=45,"31-45",Table1[[#This Row],[Patient Waittime]]&lt;=60,"46-60",TRUE,"60+")</f>
        <v>0-15</v>
      </c>
      <c r="Q4737">
        <f>--(Table1[[#This Row],[Patient Waittime]]&lt;=30)</f>
        <v>1</v>
      </c>
      <c r="R4737">
        <f>--Table1[[#This Row],[Patient Admission Flag]]</f>
        <v>0</v>
      </c>
      <c r="S4737">
        <f>--AND(Table1[[#This Row],[WithinTarget]]=1,Table1[[#This Row],[Patient Satisfaction Score]]&gt;=7)</f>
        <v>0</v>
      </c>
      <c r="T4737" t="str">
        <f>IF(LEFT(Table1[[#This Row],[Patient Gender]],1)="F","Female","Male")</f>
        <v>Male</v>
      </c>
    </row>
    <row r="4738" spans="1:20" x14ac:dyDescent="0.3">
      <c r="A4738" t="s">
        <v>4842</v>
      </c>
      <c r="B4738" s="1">
        <v>45286.560416666667</v>
      </c>
      <c r="C4738" t="s">
        <v>9</v>
      </c>
      <c r="D4738">
        <v>22</v>
      </c>
      <c r="E4738" t="s">
        <v>10</v>
      </c>
      <c r="F4738" t="s">
        <v>11</v>
      </c>
      <c r="G4738" t="b">
        <v>0</v>
      </c>
      <c r="I4738">
        <v>16</v>
      </c>
      <c r="J4738" t="b">
        <v>0</v>
      </c>
      <c r="K4738">
        <f>YEAR(Table1[[#This Row],[Patient Admission Date]])</f>
        <v>2023</v>
      </c>
      <c r="L4738" t="str">
        <f>TEXT(Table1[[#This Row],[Patient Admission Date]],"mmm")</f>
        <v>Dec</v>
      </c>
      <c r="M4738" t="str">
        <f>TEXT(Table1[[#This Row],[Patient Admission Date]],"ddd")</f>
        <v>Tue</v>
      </c>
      <c r="N4738" t="str">
        <f>TEXT(INT(HOUR(Table1[[#This Row],[Patient Admission Date]])/3)*3,"00")&amp;"-"&amp;TEXT(INT(HOUR(Table1[[#This Row],[Patient Admission Date]])/3)*3+3,"00")</f>
        <v>12-15</v>
      </c>
      <c r="O4738" t="str" cm="1">
        <f t="array" ref="O4738">_xlfn.IFS(Table1[[#This Row],[Patient Age]]&lt;=14,"0-14",Table1[[#This Row],[Patient Age]]&lt;=29,"15-29",Table1[[#This Row],[Patient Age]]&lt;=44,"30-44",Table1[[#This Row],[Patient Age]]&lt;=59,"45-59",Table1[[#This Row],[Patient Age]]&lt;=74,"60-74",TRUE,"75+")</f>
        <v>15-29</v>
      </c>
      <c r="P4738" t="str" cm="1">
        <f t="array" ref="P4738">_xlfn.IFS(Table1[[#This Row],[Patient Waittime]]&lt;=15,"0-15",Table1[[#This Row],[Patient Waittime]]&lt;=30,"16-30",Table1[[#This Row],[Patient Waittime]]&lt;=45,"31-45",Table1[[#This Row],[Patient Waittime]]&lt;=60,"46-60",TRUE,"60+")</f>
        <v>16-30</v>
      </c>
      <c r="Q4738">
        <f>--(Table1[[#This Row],[Patient Waittime]]&lt;=30)</f>
        <v>1</v>
      </c>
      <c r="R4738">
        <f>--Table1[[#This Row],[Patient Admission Flag]]</f>
        <v>0</v>
      </c>
      <c r="S4738">
        <f>--AND(Table1[[#This Row],[WithinTarget]]=1,Table1[[#This Row],[Patient Satisfaction Score]]&gt;=7)</f>
        <v>0</v>
      </c>
      <c r="T4738" t="str">
        <f>IF(LEFT(Table1[[#This Row],[Patient Gender]],1)="F","Female","Male")</f>
        <v>Male</v>
      </c>
    </row>
    <row r="4739" spans="1:20" x14ac:dyDescent="0.3">
      <c r="A4739" t="s">
        <v>4843</v>
      </c>
      <c r="B4739" s="1">
        <v>45521.474999999999</v>
      </c>
      <c r="C4739" t="s">
        <v>9</v>
      </c>
      <c r="D4739">
        <v>47</v>
      </c>
      <c r="E4739" t="s">
        <v>10</v>
      </c>
      <c r="F4739" t="s">
        <v>11</v>
      </c>
      <c r="G4739" t="b">
        <v>0</v>
      </c>
      <c r="I4739">
        <v>23</v>
      </c>
      <c r="J4739" t="b">
        <v>0</v>
      </c>
      <c r="K4739">
        <f>YEAR(Table1[[#This Row],[Patient Admission Date]])</f>
        <v>2024</v>
      </c>
      <c r="L4739" t="str">
        <f>TEXT(Table1[[#This Row],[Patient Admission Date]],"mmm")</f>
        <v>Aug</v>
      </c>
      <c r="M4739" t="str">
        <f>TEXT(Table1[[#This Row],[Patient Admission Date]],"ddd")</f>
        <v>Sat</v>
      </c>
      <c r="N4739" t="str">
        <f>TEXT(INT(HOUR(Table1[[#This Row],[Patient Admission Date]])/3)*3,"00")&amp;"-"&amp;TEXT(INT(HOUR(Table1[[#This Row],[Patient Admission Date]])/3)*3+3,"00")</f>
        <v>09-12</v>
      </c>
      <c r="O4739" t="str" cm="1">
        <f t="array" ref="O4739">_xlfn.IFS(Table1[[#This Row],[Patient Age]]&lt;=14,"0-14",Table1[[#This Row],[Patient Age]]&lt;=29,"15-29",Table1[[#This Row],[Patient Age]]&lt;=44,"30-44",Table1[[#This Row],[Patient Age]]&lt;=59,"45-59",Table1[[#This Row],[Patient Age]]&lt;=74,"60-74",TRUE,"75+")</f>
        <v>45-59</v>
      </c>
      <c r="P4739" t="str" cm="1">
        <f t="array" ref="P4739">_xlfn.IFS(Table1[[#This Row],[Patient Waittime]]&lt;=15,"0-15",Table1[[#This Row],[Patient Waittime]]&lt;=30,"16-30",Table1[[#This Row],[Patient Waittime]]&lt;=45,"31-45",Table1[[#This Row],[Patient Waittime]]&lt;=60,"46-60",TRUE,"60+")</f>
        <v>16-30</v>
      </c>
      <c r="Q4739">
        <f>--(Table1[[#This Row],[Patient Waittime]]&lt;=30)</f>
        <v>1</v>
      </c>
      <c r="R4739">
        <f>--Table1[[#This Row],[Patient Admission Flag]]</f>
        <v>0</v>
      </c>
      <c r="S4739">
        <f>--AND(Table1[[#This Row],[WithinTarget]]=1,Table1[[#This Row],[Patient Satisfaction Score]]&gt;=7)</f>
        <v>0</v>
      </c>
      <c r="T4739" t="str">
        <f>IF(LEFT(Table1[[#This Row],[Patient Gender]],1)="F","Female","Male")</f>
        <v>Male</v>
      </c>
    </row>
    <row r="4740" spans="1:20" x14ac:dyDescent="0.3">
      <c r="A4740" t="s">
        <v>4844</v>
      </c>
      <c r="B4740" s="1">
        <v>45077.018750000003</v>
      </c>
      <c r="C4740" t="s">
        <v>9</v>
      </c>
      <c r="D4740">
        <v>10</v>
      </c>
      <c r="E4740" t="s">
        <v>10</v>
      </c>
      <c r="F4740" t="s">
        <v>11</v>
      </c>
      <c r="G4740" t="b">
        <v>0</v>
      </c>
      <c r="I4740">
        <v>28</v>
      </c>
      <c r="J4740" t="b">
        <v>0</v>
      </c>
      <c r="K4740">
        <f>YEAR(Table1[[#This Row],[Patient Admission Date]])</f>
        <v>2023</v>
      </c>
      <c r="L4740" t="str">
        <f>TEXT(Table1[[#This Row],[Patient Admission Date]],"mmm")</f>
        <v>May</v>
      </c>
      <c r="M4740" t="str">
        <f>TEXT(Table1[[#This Row],[Patient Admission Date]],"ddd")</f>
        <v>Wed</v>
      </c>
      <c r="N4740" t="str">
        <f>TEXT(INT(HOUR(Table1[[#This Row],[Patient Admission Date]])/3)*3,"00")&amp;"-"&amp;TEXT(INT(HOUR(Table1[[#This Row],[Patient Admission Date]])/3)*3+3,"00")</f>
        <v>00-03</v>
      </c>
      <c r="O4740" t="str" cm="1">
        <f t="array" ref="O4740">_xlfn.IFS(Table1[[#This Row],[Patient Age]]&lt;=14,"0-14",Table1[[#This Row],[Patient Age]]&lt;=29,"15-29",Table1[[#This Row],[Patient Age]]&lt;=44,"30-44",Table1[[#This Row],[Patient Age]]&lt;=59,"45-59",Table1[[#This Row],[Patient Age]]&lt;=74,"60-74",TRUE,"75+")</f>
        <v>0-14</v>
      </c>
      <c r="P4740" t="str" cm="1">
        <f t="array" ref="P4740">_xlfn.IFS(Table1[[#This Row],[Patient Waittime]]&lt;=15,"0-15",Table1[[#This Row],[Patient Waittime]]&lt;=30,"16-30",Table1[[#This Row],[Patient Waittime]]&lt;=45,"31-45",Table1[[#This Row],[Patient Waittime]]&lt;=60,"46-60",TRUE,"60+")</f>
        <v>16-30</v>
      </c>
      <c r="Q4740">
        <f>--(Table1[[#This Row],[Patient Waittime]]&lt;=30)</f>
        <v>1</v>
      </c>
      <c r="R4740">
        <f>--Table1[[#This Row],[Patient Admission Flag]]</f>
        <v>0</v>
      </c>
      <c r="S4740">
        <f>--AND(Table1[[#This Row],[WithinTarget]]=1,Table1[[#This Row],[Patient Satisfaction Score]]&gt;=7)</f>
        <v>0</v>
      </c>
      <c r="T4740" t="str">
        <f>IF(LEFT(Table1[[#This Row],[Patient Gender]],1)="F","Female","Male")</f>
        <v>Male</v>
      </c>
    </row>
    <row r="4741" spans="1:20" x14ac:dyDescent="0.3">
      <c r="A4741" t="s">
        <v>4845</v>
      </c>
      <c r="B4741" s="1">
        <v>45140.856249999997</v>
      </c>
      <c r="C4741" t="s">
        <v>9</v>
      </c>
      <c r="D4741">
        <v>11</v>
      </c>
      <c r="E4741" t="s">
        <v>10</v>
      </c>
      <c r="F4741" t="s">
        <v>11</v>
      </c>
      <c r="G4741" t="b">
        <v>0</v>
      </c>
      <c r="I4741">
        <v>32</v>
      </c>
      <c r="J4741" t="b">
        <v>0</v>
      </c>
      <c r="K4741">
        <f>YEAR(Table1[[#This Row],[Patient Admission Date]])</f>
        <v>2023</v>
      </c>
      <c r="L4741" t="str">
        <f>TEXT(Table1[[#This Row],[Patient Admission Date]],"mmm")</f>
        <v>Aug</v>
      </c>
      <c r="M4741" t="str">
        <f>TEXT(Table1[[#This Row],[Patient Admission Date]],"ddd")</f>
        <v>Wed</v>
      </c>
      <c r="N4741" t="str">
        <f>TEXT(INT(HOUR(Table1[[#This Row],[Patient Admission Date]])/3)*3,"00")&amp;"-"&amp;TEXT(INT(HOUR(Table1[[#This Row],[Patient Admission Date]])/3)*3+3,"00")</f>
        <v>18-21</v>
      </c>
      <c r="O4741" t="str" cm="1">
        <f t="array" ref="O4741">_xlfn.IFS(Table1[[#This Row],[Patient Age]]&lt;=14,"0-14",Table1[[#This Row],[Patient Age]]&lt;=29,"15-29",Table1[[#This Row],[Patient Age]]&lt;=44,"30-44",Table1[[#This Row],[Patient Age]]&lt;=59,"45-59",Table1[[#This Row],[Patient Age]]&lt;=74,"60-74",TRUE,"75+")</f>
        <v>0-14</v>
      </c>
      <c r="P4741" t="str" cm="1">
        <f t="array" ref="P4741">_xlfn.IFS(Table1[[#This Row],[Patient Waittime]]&lt;=15,"0-15",Table1[[#This Row],[Patient Waittime]]&lt;=30,"16-30",Table1[[#This Row],[Patient Waittime]]&lt;=45,"31-45",Table1[[#This Row],[Patient Waittime]]&lt;=60,"46-60",TRUE,"60+")</f>
        <v>31-45</v>
      </c>
      <c r="Q4741">
        <f>--(Table1[[#This Row],[Patient Waittime]]&lt;=30)</f>
        <v>0</v>
      </c>
      <c r="R4741">
        <f>--Table1[[#This Row],[Patient Admission Flag]]</f>
        <v>0</v>
      </c>
      <c r="S4741">
        <f>--AND(Table1[[#This Row],[WithinTarget]]=1,Table1[[#This Row],[Patient Satisfaction Score]]&gt;=7)</f>
        <v>0</v>
      </c>
      <c r="T4741" t="str">
        <f>IF(LEFT(Table1[[#This Row],[Patient Gender]],1)="F","Female","Male")</f>
        <v>Male</v>
      </c>
    </row>
    <row r="4742" spans="1:20" x14ac:dyDescent="0.3">
      <c r="A4742" t="s">
        <v>4846</v>
      </c>
      <c r="B4742" s="1">
        <v>45261.765277777777</v>
      </c>
      <c r="C4742" t="s">
        <v>9</v>
      </c>
      <c r="D4742">
        <v>25</v>
      </c>
      <c r="E4742" t="s">
        <v>10</v>
      </c>
      <c r="F4742" t="s">
        <v>11</v>
      </c>
      <c r="G4742" t="b">
        <v>0</v>
      </c>
      <c r="I4742">
        <v>32</v>
      </c>
      <c r="J4742" t="b">
        <v>0</v>
      </c>
      <c r="K4742">
        <f>YEAR(Table1[[#This Row],[Patient Admission Date]])</f>
        <v>2023</v>
      </c>
      <c r="L4742" t="str">
        <f>TEXT(Table1[[#This Row],[Patient Admission Date]],"mmm")</f>
        <v>Dec</v>
      </c>
      <c r="M4742" t="str">
        <f>TEXT(Table1[[#This Row],[Patient Admission Date]],"ddd")</f>
        <v>Fri</v>
      </c>
      <c r="N4742" t="str">
        <f>TEXT(INT(HOUR(Table1[[#This Row],[Patient Admission Date]])/3)*3,"00")&amp;"-"&amp;TEXT(INT(HOUR(Table1[[#This Row],[Patient Admission Date]])/3)*3+3,"00")</f>
        <v>18-21</v>
      </c>
      <c r="O4742" t="str" cm="1">
        <f t="array" ref="O4742">_xlfn.IFS(Table1[[#This Row],[Patient Age]]&lt;=14,"0-14",Table1[[#This Row],[Patient Age]]&lt;=29,"15-29",Table1[[#This Row],[Patient Age]]&lt;=44,"30-44",Table1[[#This Row],[Patient Age]]&lt;=59,"45-59",Table1[[#This Row],[Patient Age]]&lt;=74,"60-74",TRUE,"75+")</f>
        <v>15-29</v>
      </c>
      <c r="P4742" t="str" cm="1">
        <f t="array" ref="P4742">_xlfn.IFS(Table1[[#This Row],[Patient Waittime]]&lt;=15,"0-15",Table1[[#This Row],[Patient Waittime]]&lt;=30,"16-30",Table1[[#This Row],[Patient Waittime]]&lt;=45,"31-45",Table1[[#This Row],[Patient Waittime]]&lt;=60,"46-60",TRUE,"60+")</f>
        <v>31-45</v>
      </c>
      <c r="Q4742">
        <f>--(Table1[[#This Row],[Patient Waittime]]&lt;=30)</f>
        <v>0</v>
      </c>
      <c r="R4742">
        <f>--Table1[[#This Row],[Patient Admission Flag]]</f>
        <v>0</v>
      </c>
      <c r="S4742">
        <f>--AND(Table1[[#This Row],[WithinTarget]]=1,Table1[[#This Row],[Patient Satisfaction Score]]&gt;=7)</f>
        <v>0</v>
      </c>
      <c r="T4742" t="str">
        <f>IF(LEFT(Table1[[#This Row],[Patient Gender]],1)="F","Female","Male")</f>
        <v>Male</v>
      </c>
    </row>
    <row r="4743" spans="1:20" x14ac:dyDescent="0.3">
      <c r="A4743" t="s">
        <v>4847</v>
      </c>
      <c r="B4743" s="1">
        <v>45464.62777777778</v>
      </c>
      <c r="C4743" t="s">
        <v>9</v>
      </c>
      <c r="D4743">
        <v>73</v>
      </c>
      <c r="E4743" t="s">
        <v>10</v>
      </c>
      <c r="F4743" t="s">
        <v>11</v>
      </c>
      <c r="G4743" t="b">
        <v>0</v>
      </c>
      <c r="I4743">
        <v>32</v>
      </c>
      <c r="J4743" t="b">
        <v>0</v>
      </c>
      <c r="K4743">
        <f>YEAR(Table1[[#This Row],[Patient Admission Date]])</f>
        <v>2024</v>
      </c>
      <c r="L4743" t="str">
        <f>TEXT(Table1[[#This Row],[Patient Admission Date]],"mmm")</f>
        <v>Jun</v>
      </c>
      <c r="M4743" t="str">
        <f>TEXT(Table1[[#This Row],[Patient Admission Date]],"ddd")</f>
        <v>Fri</v>
      </c>
      <c r="N4743" t="str">
        <f>TEXT(INT(HOUR(Table1[[#This Row],[Patient Admission Date]])/3)*3,"00")&amp;"-"&amp;TEXT(INT(HOUR(Table1[[#This Row],[Patient Admission Date]])/3)*3+3,"00")</f>
        <v>15-18</v>
      </c>
      <c r="O4743" t="str" cm="1">
        <f t="array" ref="O4743">_xlfn.IFS(Table1[[#This Row],[Patient Age]]&lt;=14,"0-14",Table1[[#This Row],[Patient Age]]&lt;=29,"15-29",Table1[[#This Row],[Patient Age]]&lt;=44,"30-44",Table1[[#This Row],[Patient Age]]&lt;=59,"45-59",Table1[[#This Row],[Patient Age]]&lt;=74,"60-74",TRUE,"75+")</f>
        <v>60-74</v>
      </c>
      <c r="P4743" t="str" cm="1">
        <f t="array" ref="P4743">_xlfn.IFS(Table1[[#This Row],[Patient Waittime]]&lt;=15,"0-15",Table1[[#This Row],[Patient Waittime]]&lt;=30,"16-30",Table1[[#This Row],[Patient Waittime]]&lt;=45,"31-45",Table1[[#This Row],[Patient Waittime]]&lt;=60,"46-60",TRUE,"60+")</f>
        <v>31-45</v>
      </c>
      <c r="Q4743">
        <f>--(Table1[[#This Row],[Patient Waittime]]&lt;=30)</f>
        <v>0</v>
      </c>
      <c r="R4743">
        <f>--Table1[[#This Row],[Patient Admission Flag]]</f>
        <v>0</v>
      </c>
      <c r="S4743">
        <f>--AND(Table1[[#This Row],[WithinTarget]]=1,Table1[[#This Row],[Patient Satisfaction Score]]&gt;=7)</f>
        <v>0</v>
      </c>
      <c r="T4743" t="str">
        <f>IF(LEFT(Table1[[#This Row],[Patient Gender]],1)="F","Female","Male")</f>
        <v>Male</v>
      </c>
    </row>
    <row r="4744" spans="1:20" x14ac:dyDescent="0.3">
      <c r="A4744" t="s">
        <v>4848</v>
      </c>
      <c r="B4744" s="1">
        <v>45474.34375</v>
      </c>
      <c r="C4744" t="s">
        <v>9</v>
      </c>
      <c r="D4744">
        <v>9</v>
      </c>
      <c r="E4744" t="s">
        <v>10</v>
      </c>
      <c r="F4744" t="s">
        <v>11</v>
      </c>
      <c r="G4744" t="b">
        <v>0</v>
      </c>
      <c r="I4744">
        <v>34</v>
      </c>
      <c r="J4744" t="b">
        <v>0</v>
      </c>
      <c r="K4744">
        <f>YEAR(Table1[[#This Row],[Patient Admission Date]])</f>
        <v>2024</v>
      </c>
      <c r="L4744" t="str">
        <f>TEXT(Table1[[#This Row],[Patient Admission Date]],"mmm")</f>
        <v>Jul</v>
      </c>
      <c r="M4744" t="str">
        <f>TEXT(Table1[[#This Row],[Patient Admission Date]],"ddd")</f>
        <v>Mon</v>
      </c>
      <c r="N4744" t="str">
        <f>TEXT(INT(HOUR(Table1[[#This Row],[Patient Admission Date]])/3)*3,"00")&amp;"-"&amp;TEXT(INT(HOUR(Table1[[#This Row],[Patient Admission Date]])/3)*3+3,"00")</f>
        <v>06-09</v>
      </c>
      <c r="O4744" t="str" cm="1">
        <f t="array" ref="O4744">_xlfn.IFS(Table1[[#This Row],[Patient Age]]&lt;=14,"0-14",Table1[[#This Row],[Patient Age]]&lt;=29,"15-29",Table1[[#This Row],[Patient Age]]&lt;=44,"30-44",Table1[[#This Row],[Patient Age]]&lt;=59,"45-59",Table1[[#This Row],[Patient Age]]&lt;=74,"60-74",TRUE,"75+")</f>
        <v>0-14</v>
      </c>
      <c r="P4744" t="str" cm="1">
        <f t="array" ref="P4744">_xlfn.IFS(Table1[[#This Row],[Patient Waittime]]&lt;=15,"0-15",Table1[[#This Row],[Patient Waittime]]&lt;=30,"16-30",Table1[[#This Row],[Patient Waittime]]&lt;=45,"31-45",Table1[[#This Row],[Patient Waittime]]&lt;=60,"46-60",TRUE,"60+")</f>
        <v>31-45</v>
      </c>
      <c r="Q4744">
        <f>--(Table1[[#This Row],[Patient Waittime]]&lt;=30)</f>
        <v>0</v>
      </c>
      <c r="R4744">
        <f>--Table1[[#This Row],[Patient Admission Flag]]</f>
        <v>0</v>
      </c>
      <c r="S4744">
        <f>--AND(Table1[[#This Row],[WithinTarget]]=1,Table1[[#This Row],[Patient Satisfaction Score]]&gt;=7)</f>
        <v>0</v>
      </c>
      <c r="T4744" t="str">
        <f>IF(LEFT(Table1[[#This Row],[Patient Gender]],1)="F","Female","Male")</f>
        <v>Male</v>
      </c>
    </row>
    <row r="4745" spans="1:20" x14ac:dyDescent="0.3">
      <c r="A4745" t="s">
        <v>4849</v>
      </c>
      <c r="B4745" s="1">
        <v>45404.136805555558</v>
      </c>
      <c r="C4745" t="s">
        <v>9</v>
      </c>
      <c r="D4745">
        <v>72</v>
      </c>
      <c r="E4745" t="s">
        <v>10</v>
      </c>
      <c r="F4745" t="s">
        <v>11</v>
      </c>
      <c r="G4745" t="b">
        <v>0</v>
      </c>
      <c r="I4745">
        <v>34</v>
      </c>
      <c r="J4745" t="b">
        <v>0</v>
      </c>
      <c r="K4745">
        <f>YEAR(Table1[[#This Row],[Patient Admission Date]])</f>
        <v>2024</v>
      </c>
      <c r="L4745" t="str">
        <f>TEXT(Table1[[#This Row],[Patient Admission Date]],"mmm")</f>
        <v>Apr</v>
      </c>
      <c r="M4745" t="str">
        <f>TEXT(Table1[[#This Row],[Patient Admission Date]],"ddd")</f>
        <v>Mon</v>
      </c>
      <c r="N4745" t="str">
        <f>TEXT(INT(HOUR(Table1[[#This Row],[Patient Admission Date]])/3)*3,"00")&amp;"-"&amp;TEXT(INT(HOUR(Table1[[#This Row],[Patient Admission Date]])/3)*3+3,"00")</f>
        <v>03-06</v>
      </c>
      <c r="O4745" t="str" cm="1">
        <f t="array" ref="O4745">_xlfn.IFS(Table1[[#This Row],[Patient Age]]&lt;=14,"0-14",Table1[[#This Row],[Patient Age]]&lt;=29,"15-29",Table1[[#This Row],[Patient Age]]&lt;=44,"30-44",Table1[[#This Row],[Patient Age]]&lt;=59,"45-59",Table1[[#This Row],[Patient Age]]&lt;=74,"60-74",TRUE,"75+")</f>
        <v>60-74</v>
      </c>
      <c r="P4745" t="str" cm="1">
        <f t="array" ref="P4745">_xlfn.IFS(Table1[[#This Row],[Patient Waittime]]&lt;=15,"0-15",Table1[[#This Row],[Patient Waittime]]&lt;=30,"16-30",Table1[[#This Row],[Patient Waittime]]&lt;=45,"31-45",Table1[[#This Row],[Patient Waittime]]&lt;=60,"46-60",TRUE,"60+")</f>
        <v>31-45</v>
      </c>
      <c r="Q4745">
        <f>--(Table1[[#This Row],[Patient Waittime]]&lt;=30)</f>
        <v>0</v>
      </c>
      <c r="R4745">
        <f>--Table1[[#This Row],[Patient Admission Flag]]</f>
        <v>0</v>
      </c>
      <c r="S4745">
        <f>--AND(Table1[[#This Row],[WithinTarget]]=1,Table1[[#This Row],[Patient Satisfaction Score]]&gt;=7)</f>
        <v>0</v>
      </c>
      <c r="T4745" t="str">
        <f>IF(LEFT(Table1[[#This Row],[Patient Gender]],1)="F","Female","Male")</f>
        <v>Male</v>
      </c>
    </row>
    <row r="4746" spans="1:20" x14ac:dyDescent="0.3">
      <c r="A4746" t="s">
        <v>4850</v>
      </c>
      <c r="B4746" s="1">
        <v>45451.645138888889</v>
      </c>
      <c r="C4746" t="s">
        <v>9</v>
      </c>
      <c r="D4746">
        <v>9</v>
      </c>
      <c r="E4746" t="s">
        <v>10</v>
      </c>
      <c r="F4746" t="s">
        <v>11</v>
      </c>
      <c r="G4746" t="b">
        <v>0</v>
      </c>
      <c r="I4746">
        <v>36</v>
      </c>
      <c r="J4746" t="b">
        <v>0</v>
      </c>
      <c r="K4746">
        <f>YEAR(Table1[[#This Row],[Patient Admission Date]])</f>
        <v>2024</v>
      </c>
      <c r="L4746" t="str">
        <f>TEXT(Table1[[#This Row],[Patient Admission Date]],"mmm")</f>
        <v>Jun</v>
      </c>
      <c r="M4746" t="str">
        <f>TEXT(Table1[[#This Row],[Patient Admission Date]],"ddd")</f>
        <v>Sat</v>
      </c>
      <c r="N4746" t="str">
        <f>TEXT(INT(HOUR(Table1[[#This Row],[Patient Admission Date]])/3)*3,"00")&amp;"-"&amp;TEXT(INT(HOUR(Table1[[#This Row],[Patient Admission Date]])/3)*3+3,"00")</f>
        <v>15-18</v>
      </c>
      <c r="O4746" t="str" cm="1">
        <f t="array" ref="O4746">_xlfn.IFS(Table1[[#This Row],[Patient Age]]&lt;=14,"0-14",Table1[[#This Row],[Patient Age]]&lt;=29,"15-29",Table1[[#This Row],[Patient Age]]&lt;=44,"30-44",Table1[[#This Row],[Patient Age]]&lt;=59,"45-59",Table1[[#This Row],[Patient Age]]&lt;=74,"60-74",TRUE,"75+")</f>
        <v>0-14</v>
      </c>
      <c r="P4746" t="str" cm="1">
        <f t="array" ref="P4746">_xlfn.IFS(Table1[[#This Row],[Patient Waittime]]&lt;=15,"0-15",Table1[[#This Row],[Patient Waittime]]&lt;=30,"16-30",Table1[[#This Row],[Patient Waittime]]&lt;=45,"31-45",Table1[[#This Row],[Patient Waittime]]&lt;=60,"46-60",TRUE,"60+")</f>
        <v>31-45</v>
      </c>
      <c r="Q4746">
        <f>--(Table1[[#This Row],[Patient Waittime]]&lt;=30)</f>
        <v>0</v>
      </c>
      <c r="R4746">
        <f>--Table1[[#This Row],[Patient Admission Flag]]</f>
        <v>0</v>
      </c>
      <c r="S4746">
        <f>--AND(Table1[[#This Row],[WithinTarget]]=1,Table1[[#This Row],[Patient Satisfaction Score]]&gt;=7)</f>
        <v>0</v>
      </c>
      <c r="T4746" t="str">
        <f>IF(LEFT(Table1[[#This Row],[Patient Gender]],1)="F","Female","Male")</f>
        <v>Male</v>
      </c>
    </row>
    <row r="4747" spans="1:20" x14ac:dyDescent="0.3">
      <c r="A4747" t="s">
        <v>4851</v>
      </c>
      <c r="B4747" s="1">
        <v>45458.836111111108</v>
      </c>
      <c r="C4747" t="s">
        <v>9</v>
      </c>
      <c r="D4747">
        <v>49</v>
      </c>
      <c r="E4747" t="s">
        <v>10</v>
      </c>
      <c r="F4747" t="s">
        <v>11</v>
      </c>
      <c r="G4747" t="b">
        <v>0</v>
      </c>
      <c r="I4747">
        <v>49</v>
      </c>
      <c r="J4747" t="b">
        <v>0</v>
      </c>
      <c r="K4747">
        <f>YEAR(Table1[[#This Row],[Patient Admission Date]])</f>
        <v>2024</v>
      </c>
      <c r="L4747" t="str">
        <f>TEXT(Table1[[#This Row],[Patient Admission Date]],"mmm")</f>
        <v>Jun</v>
      </c>
      <c r="M4747" t="str">
        <f>TEXT(Table1[[#This Row],[Patient Admission Date]],"ddd")</f>
        <v>Sat</v>
      </c>
      <c r="N4747" t="str">
        <f>TEXT(INT(HOUR(Table1[[#This Row],[Patient Admission Date]])/3)*3,"00")&amp;"-"&amp;TEXT(INT(HOUR(Table1[[#This Row],[Patient Admission Date]])/3)*3+3,"00")</f>
        <v>18-21</v>
      </c>
      <c r="O4747" t="str" cm="1">
        <f t="array" ref="O4747">_xlfn.IFS(Table1[[#This Row],[Patient Age]]&lt;=14,"0-14",Table1[[#This Row],[Patient Age]]&lt;=29,"15-29",Table1[[#This Row],[Patient Age]]&lt;=44,"30-44",Table1[[#This Row],[Patient Age]]&lt;=59,"45-59",Table1[[#This Row],[Patient Age]]&lt;=74,"60-74",TRUE,"75+")</f>
        <v>45-59</v>
      </c>
      <c r="P4747" t="str" cm="1">
        <f t="array" ref="P4747">_xlfn.IFS(Table1[[#This Row],[Patient Waittime]]&lt;=15,"0-15",Table1[[#This Row],[Patient Waittime]]&lt;=30,"16-30",Table1[[#This Row],[Patient Waittime]]&lt;=45,"31-45",Table1[[#This Row],[Patient Waittime]]&lt;=60,"46-60",TRUE,"60+")</f>
        <v>46-60</v>
      </c>
      <c r="Q4747">
        <f>--(Table1[[#This Row],[Patient Waittime]]&lt;=30)</f>
        <v>0</v>
      </c>
      <c r="R4747">
        <f>--Table1[[#This Row],[Patient Admission Flag]]</f>
        <v>0</v>
      </c>
      <c r="S4747">
        <f>--AND(Table1[[#This Row],[WithinTarget]]=1,Table1[[#This Row],[Patient Satisfaction Score]]&gt;=7)</f>
        <v>0</v>
      </c>
      <c r="T4747" t="str">
        <f>IF(LEFT(Table1[[#This Row],[Patient Gender]],1)="F","Female","Male")</f>
        <v>Male</v>
      </c>
    </row>
    <row r="4748" spans="1:20" x14ac:dyDescent="0.3">
      <c r="A4748" t="s">
        <v>4852</v>
      </c>
      <c r="B4748" s="1">
        <v>45217.94027777778</v>
      </c>
      <c r="C4748" t="s">
        <v>9</v>
      </c>
      <c r="D4748">
        <v>21</v>
      </c>
      <c r="E4748" t="s">
        <v>10</v>
      </c>
      <c r="F4748" t="s">
        <v>11</v>
      </c>
      <c r="G4748" t="b">
        <v>0</v>
      </c>
      <c r="I4748">
        <v>53</v>
      </c>
      <c r="J4748" t="b">
        <v>0</v>
      </c>
      <c r="K4748">
        <f>YEAR(Table1[[#This Row],[Patient Admission Date]])</f>
        <v>2023</v>
      </c>
      <c r="L4748" t="str">
        <f>TEXT(Table1[[#This Row],[Patient Admission Date]],"mmm")</f>
        <v>Oct</v>
      </c>
      <c r="M4748" t="str">
        <f>TEXT(Table1[[#This Row],[Patient Admission Date]],"ddd")</f>
        <v>Wed</v>
      </c>
      <c r="N4748" t="str">
        <f>TEXT(INT(HOUR(Table1[[#This Row],[Patient Admission Date]])/3)*3,"00")&amp;"-"&amp;TEXT(INT(HOUR(Table1[[#This Row],[Patient Admission Date]])/3)*3+3,"00")</f>
        <v>21-24</v>
      </c>
      <c r="O4748" t="str" cm="1">
        <f t="array" ref="O4748">_xlfn.IFS(Table1[[#This Row],[Patient Age]]&lt;=14,"0-14",Table1[[#This Row],[Patient Age]]&lt;=29,"15-29",Table1[[#This Row],[Patient Age]]&lt;=44,"30-44",Table1[[#This Row],[Patient Age]]&lt;=59,"45-59",Table1[[#This Row],[Patient Age]]&lt;=74,"60-74",TRUE,"75+")</f>
        <v>15-29</v>
      </c>
      <c r="P4748" t="str" cm="1">
        <f t="array" ref="P4748">_xlfn.IFS(Table1[[#This Row],[Patient Waittime]]&lt;=15,"0-15",Table1[[#This Row],[Patient Waittime]]&lt;=30,"16-30",Table1[[#This Row],[Patient Waittime]]&lt;=45,"31-45",Table1[[#This Row],[Patient Waittime]]&lt;=60,"46-60",TRUE,"60+")</f>
        <v>46-60</v>
      </c>
      <c r="Q4748">
        <f>--(Table1[[#This Row],[Patient Waittime]]&lt;=30)</f>
        <v>0</v>
      </c>
      <c r="R4748">
        <f>--Table1[[#This Row],[Patient Admission Flag]]</f>
        <v>0</v>
      </c>
      <c r="S4748">
        <f>--AND(Table1[[#This Row],[WithinTarget]]=1,Table1[[#This Row],[Patient Satisfaction Score]]&gt;=7)</f>
        <v>0</v>
      </c>
      <c r="T4748" t="str">
        <f>IF(LEFT(Table1[[#This Row],[Patient Gender]],1)="F","Female","Male")</f>
        <v>Male</v>
      </c>
    </row>
    <row r="4749" spans="1:20" x14ac:dyDescent="0.3">
      <c r="A4749" t="s">
        <v>4853</v>
      </c>
      <c r="B4749" s="1">
        <v>45307.280555555553</v>
      </c>
      <c r="C4749" t="s">
        <v>9</v>
      </c>
      <c r="D4749">
        <v>7</v>
      </c>
      <c r="E4749" t="s">
        <v>10</v>
      </c>
      <c r="F4749" t="s">
        <v>11</v>
      </c>
      <c r="G4749" t="b">
        <v>0</v>
      </c>
      <c r="I4749">
        <v>10</v>
      </c>
      <c r="J4749" t="b">
        <v>0</v>
      </c>
      <c r="K4749">
        <f>YEAR(Table1[[#This Row],[Patient Admission Date]])</f>
        <v>2024</v>
      </c>
      <c r="L4749" t="str">
        <f>TEXT(Table1[[#This Row],[Patient Admission Date]],"mmm")</f>
        <v>Jan</v>
      </c>
      <c r="M4749" t="str">
        <f>TEXT(Table1[[#This Row],[Patient Admission Date]],"ddd")</f>
        <v>Tue</v>
      </c>
      <c r="N4749" t="str">
        <f>TEXT(INT(HOUR(Table1[[#This Row],[Patient Admission Date]])/3)*3,"00")&amp;"-"&amp;TEXT(INT(HOUR(Table1[[#This Row],[Patient Admission Date]])/3)*3+3,"00")</f>
        <v>06-09</v>
      </c>
      <c r="O4749" t="str" cm="1">
        <f t="array" ref="O4749">_xlfn.IFS(Table1[[#This Row],[Patient Age]]&lt;=14,"0-14",Table1[[#This Row],[Patient Age]]&lt;=29,"15-29",Table1[[#This Row],[Patient Age]]&lt;=44,"30-44",Table1[[#This Row],[Patient Age]]&lt;=59,"45-59",Table1[[#This Row],[Patient Age]]&lt;=74,"60-74",TRUE,"75+")</f>
        <v>0-14</v>
      </c>
      <c r="P4749" t="str" cm="1">
        <f t="array" ref="P4749">_xlfn.IFS(Table1[[#This Row],[Patient Waittime]]&lt;=15,"0-15",Table1[[#This Row],[Patient Waittime]]&lt;=30,"16-30",Table1[[#This Row],[Patient Waittime]]&lt;=45,"31-45",Table1[[#This Row],[Patient Waittime]]&lt;=60,"46-60",TRUE,"60+")</f>
        <v>0-15</v>
      </c>
      <c r="Q4749">
        <f>--(Table1[[#This Row],[Patient Waittime]]&lt;=30)</f>
        <v>1</v>
      </c>
      <c r="R4749">
        <f>--Table1[[#This Row],[Patient Admission Flag]]</f>
        <v>0</v>
      </c>
      <c r="S4749">
        <f>--AND(Table1[[#This Row],[WithinTarget]]=1,Table1[[#This Row],[Patient Satisfaction Score]]&gt;=7)</f>
        <v>0</v>
      </c>
      <c r="T4749" t="str">
        <f>IF(LEFT(Table1[[#This Row],[Patient Gender]],1)="F","Female","Male")</f>
        <v>Male</v>
      </c>
    </row>
    <row r="4750" spans="1:20" x14ac:dyDescent="0.3">
      <c r="A4750" t="s">
        <v>4854</v>
      </c>
      <c r="B4750" s="1">
        <v>45300.35</v>
      </c>
      <c r="C4750" t="s">
        <v>9</v>
      </c>
      <c r="D4750">
        <v>48</v>
      </c>
      <c r="E4750" t="s">
        <v>10</v>
      </c>
      <c r="F4750" t="s">
        <v>11</v>
      </c>
      <c r="G4750" t="b">
        <v>0</v>
      </c>
      <c r="I4750">
        <v>11</v>
      </c>
      <c r="J4750" t="b">
        <v>0</v>
      </c>
      <c r="K4750">
        <f>YEAR(Table1[[#This Row],[Patient Admission Date]])</f>
        <v>2024</v>
      </c>
      <c r="L4750" t="str">
        <f>TEXT(Table1[[#This Row],[Patient Admission Date]],"mmm")</f>
        <v>Jan</v>
      </c>
      <c r="M4750" t="str">
        <f>TEXT(Table1[[#This Row],[Patient Admission Date]],"ddd")</f>
        <v>Tue</v>
      </c>
      <c r="N4750" t="str">
        <f>TEXT(INT(HOUR(Table1[[#This Row],[Patient Admission Date]])/3)*3,"00")&amp;"-"&amp;TEXT(INT(HOUR(Table1[[#This Row],[Patient Admission Date]])/3)*3+3,"00")</f>
        <v>06-09</v>
      </c>
      <c r="O4750" t="str" cm="1">
        <f t="array" ref="O4750">_xlfn.IFS(Table1[[#This Row],[Patient Age]]&lt;=14,"0-14",Table1[[#This Row],[Patient Age]]&lt;=29,"15-29",Table1[[#This Row],[Patient Age]]&lt;=44,"30-44",Table1[[#This Row],[Patient Age]]&lt;=59,"45-59",Table1[[#This Row],[Patient Age]]&lt;=74,"60-74",TRUE,"75+")</f>
        <v>45-59</v>
      </c>
      <c r="P4750" t="str" cm="1">
        <f t="array" ref="P4750">_xlfn.IFS(Table1[[#This Row],[Patient Waittime]]&lt;=15,"0-15",Table1[[#This Row],[Patient Waittime]]&lt;=30,"16-30",Table1[[#This Row],[Patient Waittime]]&lt;=45,"31-45",Table1[[#This Row],[Patient Waittime]]&lt;=60,"46-60",TRUE,"60+")</f>
        <v>0-15</v>
      </c>
      <c r="Q4750">
        <f>--(Table1[[#This Row],[Patient Waittime]]&lt;=30)</f>
        <v>1</v>
      </c>
      <c r="R4750">
        <f>--Table1[[#This Row],[Patient Admission Flag]]</f>
        <v>0</v>
      </c>
      <c r="S4750">
        <f>--AND(Table1[[#This Row],[WithinTarget]]=1,Table1[[#This Row],[Patient Satisfaction Score]]&gt;=7)</f>
        <v>0</v>
      </c>
      <c r="T4750" t="str">
        <f>IF(LEFT(Table1[[#This Row],[Patient Gender]],1)="F","Female","Male")</f>
        <v>Male</v>
      </c>
    </row>
    <row r="4751" spans="1:20" x14ac:dyDescent="0.3">
      <c r="A4751" t="s">
        <v>4855</v>
      </c>
      <c r="B4751" s="1">
        <v>45502.506249999999</v>
      </c>
      <c r="C4751" t="s">
        <v>9</v>
      </c>
      <c r="D4751">
        <v>21</v>
      </c>
      <c r="E4751" t="s">
        <v>10</v>
      </c>
      <c r="F4751" t="s">
        <v>11</v>
      </c>
      <c r="G4751" t="b">
        <v>0</v>
      </c>
      <c r="I4751">
        <v>12</v>
      </c>
      <c r="J4751" t="b">
        <v>0</v>
      </c>
      <c r="K4751">
        <f>YEAR(Table1[[#This Row],[Patient Admission Date]])</f>
        <v>2024</v>
      </c>
      <c r="L4751" t="str">
        <f>TEXT(Table1[[#This Row],[Patient Admission Date]],"mmm")</f>
        <v>Jul</v>
      </c>
      <c r="M4751" t="str">
        <f>TEXT(Table1[[#This Row],[Patient Admission Date]],"ddd")</f>
        <v>Mon</v>
      </c>
      <c r="N4751" t="str">
        <f>TEXT(INT(HOUR(Table1[[#This Row],[Patient Admission Date]])/3)*3,"00")&amp;"-"&amp;TEXT(INT(HOUR(Table1[[#This Row],[Patient Admission Date]])/3)*3+3,"00")</f>
        <v>12-15</v>
      </c>
      <c r="O4751" t="str" cm="1">
        <f t="array" ref="O4751">_xlfn.IFS(Table1[[#This Row],[Patient Age]]&lt;=14,"0-14",Table1[[#This Row],[Patient Age]]&lt;=29,"15-29",Table1[[#This Row],[Patient Age]]&lt;=44,"30-44",Table1[[#This Row],[Patient Age]]&lt;=59,"45-59",Table1[[#This Row],[Patient Age]]&lt;=74,"60-74",TRUE,"75+")</f>
        <v>15-29</v>
      </c>
      <c r="P4751" t="str" cm="1">
        <f t="array" ref="P4751">_xlfn.IFS(Table1[[#This Row],[Patient Waittime]]&lt;=15,"0-15",Table1[[#This Row],[Patient Waittime]]&lt;=30,"16-30",Table1[[#This Row],[Patient Waittime]]&lt;=45,"31-45",Table1[[#This Row],[Patient Waittime]]&lt;=60,"46-60",TRUE,"60+")</f>
        <v>0-15</v>
      </c>
      <c r="Q4751">
        <f>--(Table1[[#This Row],[Patient Waittime]]&lt;=30)</f>
        <v>1</v>
      </c>
      <c r="R4751">
        <f>--Table1[[#This Row],[Patient Admission Flag]]</f>
        <v>0</v>
      </c>
      <c r="S4751">
        <f>--AND(Table1[[#This Row],[WithinTarget]]=1,Table1[[#This Row],[Patient Satisfaction Score]]&gt;=7)</f>
        <v>0</v>
      </c>
      <c r="T4751" t="str">
        <f>IF(LEFT(Table1[[#This Row],[Patient Gender]],1)="F","Female","Male")</f>
        <v>Male</v>
      </c>
    </row>
    <row r="4752" spans="1:20" x14ac:dyDescent="0.3">
      <c r="A4752" t="s">
        <v>4856</v>
      </c>
      <c r="B4752" s="1">
        <v>45266.975694444445</v>
      </c>
      <c r="C4752" t="s">
        <v>9</v>
      </c>
      <c r="D4752">
        <v>3</v>
      </c>
      <c r="E4752" t="s">
        <v>10</v>
      </c>
      <c r="F4752" t="s">
        <v>11</v>
      </c>
      <c r="G4752" t="b">
        <v>0</v>
      </c>
      <c r="I4752">
        <v>14</v>
      </c>
      <c r="J4752" t="b">
        <v>0</v>
      </c>
      <c r="K4752">
        <f>YEAR(Table1[[#This Row],[Patient Admission Date]])</f>
        <v>2023</v>
      </c>
      <c r="L4752" t="str">
        <f>TEXT(Table1[[#This Row],[Patient Admission Date]],"mmm")</f>
        <v>Dec</v>
      </c>
      <c r="M4752" t="str">
        <f>TEXT(Table1[[#This Row],[Patient Admission Date]],"ddd")</f>
        <v>Wed</v>
      </c>
      <c r="N4752" t="str">
        <f>TEXT(INT(HOUR(Table1[[#This Row],[Patient Admission Date]])/3)*3,"00")&amp;"-"&amp;TEXT(INT(HOUR(Table1[[#This Row],[Patient Admission Date]])/3)*3+3,"00")</f>
        <v>21-24</v>
      </c>
      <c r="O4752" t="str" cm="1">
        <f t="array" ref="O4752">_xlfn.IFS(Table1[[#This Row],[Patient Age]]&lt;=14,"0-14",Table1[[#This Row],[Patient Age]]&lt;=29,"15-29",Table1[[#This Row],[Patient Age]]&lt;=44,"30-44",Table1[[#This Row],[Patient Age]]&lt;=59,"45-59",Table1[[#This Row],[Patient Age]]&lt;=74,"60-74",TRUE,"75+")</f>
        <v>0-14</v>
      </c>
      <c r="P4752" t="str" cm="1">
        <f t="array" ref="P4752">_xlfn.IFS(Table1[[#This Row],[Patient Waittime]]&lt;=15,"0-15",Table1[[#This Row],[Patient Waittime]]&lt;=30,"16-30",Table1[[#This Row],[Patient Waittime]]&lt;=45,"31-45",Table1[[#This Row],[Patient Waittime]]&lt;=60,"46-60",TRUE,"60+")</f>
        <v>0-15</v>
      </c>
      <c r="Q4752">
        <f>--(Table1[[#This Row],[Patient Waittime]]&lt;=30)</f>
        <v>1</v>
      </c>
      <c r="R4752">
        <f>--Table1[[#This Row],[Patient Admission Flag]]</f>
        <v>0</v>
      </c>
      <c r="S4752">
        <f>--AND(Table1[[#This Row],[WithinTarget]]=1,Table1[[#This Row],[Patient Satisfaction Score]]&gt;=7)</f>
        <v>0</v>
      </c>
      <c r="T4752" t="str">
        <f>IF(LEFT(Table1[[#This Row],[Patient Gender]],1)="F","Female","Male")</f>
        <v>Male</v>
      </c>
    </row>
    <row r="4753" spans="1:20" x14ac:dyDescent="0.3">
      <c r="A4753" t="s">
        <v>4857</v>
      </c>
      <c r="B4753" s="1">
        <v>45131.657638888886</v>
      </c>
      <c r="C4753" t="s">
        <v>9</v>
      </c>
      <c r="D4753">
        <v>73</v>
      </c>
      <c r="E4753" t="s">
        <v>10</v>
      </c>
      <c r="F4753" t="s">
        <v>11</v>
      </c>
      <c r="G4753" t="b">
        <v>0</v>
      </c>
      <c r="I4753">
        <v>35</v>
      </c>
      <c r="J4753" t="b">
        <v>0</v>
      </c>
      <c r="K4753">
        <f>YEAR(Table1[[#This Row],[Patient Admission Date]])</f>
        <v>2023</v>
      </c>
      <c r="L4753" t="str">
        <f>TEXT(Table1[[#This Row],[Patient Admission Date]],"mmm")</f>
        <v>Jul</v>
      </c>
      <c r="M4753" t="str">
        <f>TEXT(Table1[[#This Row],[Patient Admission Date]],"ddd")</f>
        <v>Mon</v>
      </c>
      <c r="N4753" t="str">
        <f>TEXT(INT(HOUR(Table1[[#This Row],[Patient Admission Date]])/3)*3,"00")&amp;"-"&amp;TEXT(INT(HOUR(Table1[[#This Row],[Patient Admission Date]])/3)*3+3,"00")</f>
        <v>15-18</v>
      </c>
      <c r="O4753" t="str" cm="1">
        <f t="array" ref="O4753">_xlfn.IFS(Table1[[#This Row],[Patient Age]]&lt;=14,"0-14",Table1[[#This Row],[Patient Age]]&lt;=29,"15-29",Table1[[#This Row],[Patient Age]]&lt;=44,"30-44",Table1[[#This Row],[Patient Age]]&lt;=59,"45-59",Table1[[#This Row],[Patient Age]]&lt;=74,"60-74",TRUE,"75+")</f>
        <v>60-74</v>
      </c>
      <c r="P4753" t="str" cm="1">
        <f t="array" ref="P4753">_xlfn.IFS(Table1[[#This Row],[Patient Waittime]]&lt;=15,"0-15",Table1[[#This Row],[Patient Waittime]]&lt;=30,"16-30",Table1[[#This Row],[Patient Waittime]]&lt;=45,"31-45",Table1[[#This Row],[Patient Waittime]]&lt;=60,"46-60",TRUE,"60+")</f>
        <v>31-45</v>
      </c>
      <c r="Q4753">
        <f>--(Table1[[#This Row],[Patient Waittime]]&lt;=30)</f>
        <v>0</v>
      </c>
      <c r="R4753">
        <f>--Table1[[#This Row],[Patient Admission Flag]]</f>
        <v>0</v>
      </c>
      <c r="S4753">
        <f>--AND(Table1[[#This Row],[WithinTarget]]=1,Table1[[#This Row],[Patient Satisfaction Score]]&gt;=7)</f>
        <v>0</v>
      </c>
      <c r="T4753" t="str">
        <f>IF(LEFT(Table1[[#This Row],[Patient Gender]],1)="F","Female","Male")</f>
        <v>Male</v>
      </c>
    </row>
    <row r="4754" spans="1:20" x14ac:dyDescent="0.3">
      <c r="A4754" t="s">
        <v>4858</v>
      </c>
      <c r="B4754" s="1">
        <v>45108.511111111111</v>
      </c>
      <c r="C4754" t="s">
        <v>9</v>
      </c>
      <c r="D4754">
        <v>25</v>
      </c>
      <c r="E4754" t="s">
        <v>10</v>
      </c>
      <c r="F4754" t="s">
        <v>11</v>
      </c>
      <c r="G4754" t="b">
        <v>0</v>
      </c>
      <c r="I4754">
        <v>38</v>
      </c>
      <c r="J4754" t="b">
        <v>0</v>
      </c>
      <c r="K4754">
        <f>YEAR(Table1[[#This Row],[Patient Admission Date]])</f>
        <v>2023</v>
      </c>
      <c r="L4754" t="str">
        <f>TEXT(Table1[[#This Row],[Patient Admission Date]],"mmm")</f>
        <v>Jul</v>
      </c>
      <c r="M4754" t="str">
        <f>TEXT(Table1[[#This Row],[Patient Admission Date]],"ddd")</f>
        <v>Sat</v>
      </c>
      <c r="N4754" t="str">
        <f>TEXT(INT(HOUR(Table1[[#This Row],[Patient Admission Date]])/3)*3,"00")&amp;"-"&amp;TEXT(INT(HOUR(Table1[[#This Row],[Patient Admission Date]])/3)*3+3,"00")</f>
        <v>12-15</v>
      </c>
      <c r="O4754" t="str" cm="1">
        <f t="array" ref="O4754">_xlfn.IFS(Table1[[#This Row],[Patient Age]]&lt;=14,"0-14",Table1[[#This Row],[Patient Age]]&lt;=29,"15-29",Table1[[#This Row],[Patient Age]]&lt;=44,"30-44",Table1[[#This Row],[Patient Age]]&lt;=59,"45-59",Table1[[#This Row],[Patient Age]]&lt;=74,"60-74",TRUE,"75+")</f>
        <v>15-29</v>
      </c>
      <c r="P4754" t="str" cm="1">
        <f t="array" ref="P4754">_xlfn.IFS(Table1[[#This Row],[Patient Waittime]]&lt;=15,"0-15",Table1[[#This Row],[Patient Waittime]]&lt;=30,"16-30",Table1[[#This Row],[Patient Waittime]]&lt;=45,"31-45",Table1[[#This Row],[Patient Waittime]]&lt;=60,"46-60",TRUE,"60+")</f>
        <v>31-45</v>
      </c>
      <c r="Q4754">
        <f>--(Table1[[#This Row],[Patient Waittime]]&lt;=30)</f>
        <v>0</v>
      </c>
      <c r="R4754">
        <f>--Table1[[#This Row],[Patient Admission Flag]]</f>
        <v>0</v>
      </c>
      <c r="S4754">
        <f>--AND(Table1[[#This Row],[WithinTarget]]=1,Table1[[#This Row],[Patient Satisfaction Score]]&gt;=7)</f>
        <v>0</v>
      </c>
      <c r="T4754" t="str">
        <f>IF(LEFT(Table1[[#This Row],[Patient Gender]],1)="F","Female","Male")</f>
        <v>Male</v>
      </c>
    </row>
    <row r="4755" spans="1:20" x14ac:dyDescent="0.3">
      <c r="A4755" t="s">
        <v>4859</v>
      </c>
      <c r="B4755" s="1">
        <v>45347.454861111109</v>
      </c>
      <c r="C4755" t="s">
        <v>9</v>
      </c>
      <c r="D4755">
        <v>31</v>
      </c>
      <c r="E4755" t="s">
        <v>10</v>
      </c>
      <c r="F4755" t="s">
        <v>11</v>
      </c>
      <c r="G4755" t="b">
        <v>0</v>
      </c>
      <c r="I4755">
        <v>38</v>
      </c>
      <c r="J4755" t="b">
        <v>0</v>
      </c>
      <c r="K4755">
        <f>YEAR(Table1[[#This Row],[Patient Admission Date]])</f>
        <v>2024</v>
      </c>
      <c r="L4755" t="str">
        <f>TEXT(Table1[[#This Row],[Patient Admission Date]],"mmm")</f>
        <v>Feb</v>
      </c>
      <c r="M4755" t="str">
        <f>TEXT(Table1[[#This Row],[Patient Admission Date]],"ddd")</f>
        <v>Sun</v>
      </c>
      <c r="N4755" t="str">
        <f>TEXT(INT(HOUR(Table1[[#This Row],[Patient Admission Date]])/3)*3,"00")&amp;"-"&amp;TEXT(INT(HOUR(Table1[[#This Row],[Patient Admission Date]])/3)*3+3,"00")</f>
        <v>09-12</v>
      </c>
      <c r="O4755" t="str" cm="1">
        <f t="array" ref="O4755">_xlfn.IFS(Table1[[#This Row],[Patient Age]]&lt;=14,"0-14",Table1[[#This Row],[Patient Age]]&lt;=29,"15-29",Table1[[#This Row],[Patient Age]]&lt;=44,"30-44",Table1[[#This Row],[Patient Age]]&lt;=59,"45-59",Table1[[#This Row],[Patient Age]]&lt;=74,"60-74",TRUE,"75+")</f>
        <v>30-44</v>
      </c>
      <c r="P4755" t="str" cm="1">
        <f t="array" ref="P4755">_xlfn.IFS(Table1[[#This Row],[Patient Waittime]]&lt;=15,"0-15",Table1[[#This Row],[Patient Waittime]]&lt;=30,"16-30",Table1[[#This Row],[Patient Waittime]]&lt;=45,"31-45",Table1[[#This Row],[Patient Waittime]]&lt;=60,"46-60",TRUE,"60+")</f>
        <v>31-45</v>
      </c>
      <c r="Q4755">
        <f>--(Table1[[#This Row],[Patient Waittime]]&lt;=30)</f>
        <v>0</v>
      </c>
      <c r="R4755">
        <f>--Table1[[#This Row],[Patient Admission Flag]]</f>
        <v>0</v>
      </c>
      <c r="S4755">
        <f>--AND(Table1[[#This Row],[WithinTarget]]=1,Table1[[#This Row],[Patient Satisfaction Score]]&gt;=7)</f>
        <v>0</v>
      </c>
      <c r="T4755" t="str">
        <f>IF(LEFT(Table1[[#This Row],[Patient Gender]],1)="F","Female","Male")</f>
        <v>Male</v>
      </c>
    </row>
    <row r="4756" spans="1:20" x14ac:dyDescent="0.3">
      <c r="A4756" t="s">
        <v>4860</v>
      </c>
      <c r="B4756" s="1">
        <v>45322.100694444445</v>
      </c>
      <c r="C4756" t="s">
        <v>9</v>
      </c>
      <c r="D4756">
        <v>48</v>
      </c>
      <c r="E4756" t="s">
        <v>10</v>
      </c>
      <c r="F4756" t="s">
        <v>11</v>
      </c>
      <c r="G4756" t="b">
        <v>0</v>
      </c>
      <c r="I4756">
        <v>47</v>
      </c>
      <c r="J4756" t="b">
        <v>0</v>
      </c>
      <c r="K4756">
        <f>YEAR(Table1[[#This Row],[Patient Admission Date]])</f>
        <v>2024</v>
      </c>
      <c r="L4756" t="str">
        <f>TEXT(Table1[[#This Row],[Patient Admission Date]],"mmm")</f>
        <v>Jan</v>
      </c>
      <c r="M4756" t="str">
        <f>TEXT(Table1[[#This Row],[Patient Admission Date]],"ddd")</f>
        <v>Wed</v>
      </c>
      <c r="N4756" t="str">
        <f>TEXT(INT(HOUR(Table1[[#This Row],[Patient Admission Date]])/3)*3,"00")&amp;"-"&amp;TEXT(INT(HOUR(Table1[[#This Row],[Patient Admission Date]])/3)*3+3,"00")</f>
        <v>00-03</v>
      </c>
      <c r="O4756" t="str" cm="1">
        <f t="array" ref="O4756">_xlfn.IFS(Table1[[#This Row],[Patient Age]]&lt;=14,"0-14",Table1[[#This Row],[Patient Age]]&lt;=29,"15-29",Table1[[#This Row],[Patient Age]]&lt;=44,"30-44",Table1[[#This Row],[Patient Age]]&lt;=59,"45-59",Table1[[#This Row],[Patient Age]]&lt;=74,"60-74",TRUE,"75+")</f>
        <v>45-59</v>
      </c>
      <c r="P4756" t="str" cm="1">
        <f t="array" ref="P4756">_xlfn.IFS(Table1[[#This Row],[Patient Waittime]]&lt;=15,"0-15",Table1[[#This Row],[Patient Waittime]]&lt;=30,"16-30",Table1[[#This Row],[Patient Waittime]]&lt;=45,"31-45",Table1[[#This Row],[Patient Waittime]]&lt;=60,"46-60",TRUE,"60+")</f>
        <v>46-60</v>
      </c>
      <c r="Q4756">
        <f>--(Table1[[#This Row],[Patient Waittime]]&lt;=30)</f>
        <v>0</v>
      </c>
      <c r="R4756">
        <f>--Table1[[#This Row],[Patient Admission Flag]]</f>
        <v>0</v>
      </c>
      <c r="S4756">
        <f>--AND(Table1[[#This Row],[WithinTarget]]=1,Table1[[#This Row],[Patient Satisfaction Score]]&gt;=7)</f>
        <v>0</v>
      </c>
      <c r="T4756" t="str">
        <f>IF(LEFT(Table1[[#This Row],[Patient Gender]],1)="F","Female","Male")</f>
        <v>Male</v>
      </c>
    </row>
    <row r="4757" spans="1:20" x14ac:dyDescent="0.3">
      <c r="A4757" t="s">
        <v>4861</v>
      </c>
      <c r="B4757" s="1">
        <v>45280.199305555558</v>
      </c>
      <c r="C4757" t="s">
        <v>9</v>
      </c>
      <c r="D4757">
        <v>14</v>
      </c>
      <c r="E4757" t="s">
        <v>10</v>
      </c>
      <c r="F4757" t="s">
        <v>11</v>
      </c>
      <c r="G4757" t="b">
        <v>0</v>
      </c>
      <c r="I4757">
        <v>17</v>
      </c>
      <c r="J4757" t="b">
        <v>0</v>
      </c>
      <c r="K4757">
        <f>YEAR(Table1[[#This Row],[Patient Admission Date]])</f>
        <v>2023</v>
      </c>
      <c r="L4757" t="str">
        <f>TEXT(Table1[[#This Row],[Patient Admission Date]],"mmm")</f>
        <v>Dec</v>
      </c>
      <c r="M4757" t="str">
        <f>TEXT(Table1[[#This Row],[Patient Admission Date]],"ddd")</f>
        <v>Wed</v>
      </c>
      <c r="N4757" t="str">
        <f>TEXT(INT(HOUR(Table1[[#This Row],[Patient Admission Date]])/3)*3,"00")&amp;"-"&amp;TEXT(INT(HOUR(Table1[[#This Row],[Patient Admission Date]])/3)*3+3,"00")</f>
        <v>03-06</v>
      </c>
      <c r="O4757" t="str" cm="1">
        <f t="array" ref="O4757">_xlfn.IFS(Table1[[#This Row],[Patient Age]]&lt;=14,"0-14",Table1[[#This Row],[Patient Age]]&lt;=29,"15-29",Table1[[#This Row],[Patient Age]]&lt;=44,"30-44",Table1[[#This Row],[Patient Age]]&lt;=59,"45-59",Table1[[#This Row],[Patient Age]]&lt;=74,"60-74",TRUE,"75+")</f>
        <v>0-14</v>
      </c>
      <c r="P4757" t="str" cm="1">
        <f t="array" ref="P4757">_xlfn.IFS(Table1[[#This Row],[Patient Waittime]]&lt;=15,"0-15",Table1[[#This Row],[Patient Waittime]]&lt;=30,"16-30",Table1[[#This Row],[Patient Waittime]]&lt;=45,"31-45",Table1[[#This Row],[Patient Waittime]]&lt;=60,"46-60",TRUE,"60+")</f>
        <v>16-30</v>
      </c>
      <c r="Q4757">
        <f>--(Table1[[#This Row],[Patient Waittime]]&lt;=30)</f>
        <v>1</v>
      </c>
      <c r="R4757">
        <f>--Table1[[#This Row],[Patient Admission Flag]]</f>
        <v>0</v>
      </c>
      <c r="S4757">
        <f>--AND(Table1[[#This Row],[WithinTarget]]=1,Table1[[#This Row],[Patient Satisfaction Score]]&gt;=7)</f>
        <v>0</v>
      </c>
      <c r="T4757" t="str">
        <f>IF(LEFT(Table1[[#This Row],[Patient Gender]],1)="F","Female","Male")</f>
        <v>Male</v>
      </c>
    </row>
    <row r="4758" spans="1:20" x14ac:dyDescent="0.3">
      <c r="A4758" t="s">
        <v>4862</v>
      </c>
      <c r="B4758" s="1">
        <v>45382.842361111114</v>
      </c>
      <c r="C4758" t="s">
        <v>9</v>
      </c>
      <c r="D4758">
        <v>31</v>
      </c>
      <c r="E4758" t="s">
        <v>10</v>
      </c>
      <c r="F4758" t="s">
        <v>11</v>
      </c>
      <c r="G4758" t="b">
        <v>0</v>
      </c>
      <c r="I4758">
        <v>35</v>
      </c>
      <c r="J4758" t="b">
        <v>0</v>
      </c>
      <c r="K4758">
        <f>YEAR(Table1[[#This Row],[Patient Admission Date]])</f>
        <v>2024</v>
      </c>
      <c r="L4758" t="str">
        <f>TEXT(Table1[[#This Row],[Patient Admission Date]],"mmm")</f>
        <v>Mar</v>
      </c>
      <c r="M4758" t="str">
        <f>TEXT(Table1[[#This Row],[Patient Admission Date]],"ddd")</f>
        <v>Sun</v>
      </c>
      <c r="N4758" t="str">
        <f>TEXT(INT(HOUR(Table1[[#This Row],[Patient Admission Date]])/3)*3,"00")&amp;"-"&amp;TEXT(INT(HOUR(Table1[[#This Row],[Patient Admission Date]])/3)*3+3,"00")</f>
        <v>18-21</v>
      </c>
      <c r="O4758" t="str" cm="1">
        <f t="array" ref="O4758">_xlfn.IFS(Table1[[#This Row],[Patient Age]]&lt;=14,"0-14",Table1[[#This Row],[Patient Age]]&lt;=29,"15-29",Table1[[#This Row],[Patient Age]]&lt;=44,"30-44",Table1[[#This Row],[Patient Age]]&lt;=59,"45-59",Table1[[#This Row],[Patient Age]]&lt;=74,"60-74",TRUE,"75+")</f>
        <v>30-44</v>
      </c>
      <c r="P4758" t="str" cm="1">
        <f t="array" ref="P4758">_xlfn.IFS(Table1[[#This Row],[Patient Waittime]]&lt;=15,"0-15",Table1[[#This Row],[Patient Waittime]]&lt;=30,"16-30",Table1[[#This Row],[Patient Waittime]]&lt;=45,"31-45",Table1[[#This Row],[Patient Waittime]]&lt;=60,"46-60",TRUE,"60+")</f>
        <v>31-45</v>
      </c>
      <c r="Q4758">
        <f>--(Table1[[#This Row],[Patient Waittime]]&lt;=30)</f>
        <v>0</v>
      </c>
      <c r="R4758">
        <f>--Table1[[#This Row],[Patient Admission Flag]]</f>
        <v>0</v>
      </c>
      <c r="S4758">
        <f>--AND(Table1[[#This Row],[WithinTarget]]=1,Table1[[#This Row],[Patient Satisfaction Score]]&gt;=7)</f>
        <v>0</v>
      </c>
      <c r="T4758" t="str">
        <f>IF(LEFT(Table1[[#This Row],[Patient Gender]],1)="F","Female","Male")</f>
        <v>Male</v>
      </c>
    </row>
    <row r="4759" spans="1:20" x14ac:dyDescent="0.3">
      <c r="A4759" t="s">
        <v>4863</v>
      </c>
      <c r="B4759" s="1">
        <v>45314.136111111111</v>
      </c>
      <c r="C4759" t="s">
        <v>9</v>
      </c>
      <c r="D4759">
        <v>75</v>
      </c>
      <c r="E4759" t="s">
        <v>10</v>
      </c>
      <c r="F4759" t="s">
        <v>11</v>
      </c>
      <c r="G4759" t="b">
        <v>0</v>
      </c>
      <c r="I4759">
        <v>36</v>
      </c>
      <c r="J4759" t="b">
        <v>0</v>
      </c>
      <c r="K4759">
        <f>YEAR(Table1[[#This Row],[Patient Admission Date]])</f>
        <v>2024</v>
      </c>
      <c r="L4759" t="str">
        <f>TEXT(Table1[[#This Row],[Patient Admission Date]],"mmm")</f>
        <v>Jan</v>
      </c>
      <c r="M4759" t="str">
        <f>TEXT(Table1[[#This Row],[Patient Admission Date]],"ddd")</f>
        <v>Tue</v>
      </c>
      <c r="N4759" t="str">
        <f>TEXT(INT(HOUR(Table1[[#This Row],[Patient Admission Date]])/3)*3,"00")&amp;"-"&amp;TEXT(INT(HOUR(Table1[[#This Row],[Patient Admission Date]])/3)*3+3,"00")</f>
        <v>03-06</v>
      </c>
      <c r="O4759" t="str" cm="1">
        <f t="array" ref="O4759">_xlfn.IFS(Table1[[#This Row],[Patient Age]]&lt;=14,"0-14",Table1[[#This Row],[Patient Age]]&lt;=29,"15-29",Table1[[#This Row],[Patient Age]]&lt;=44,"30-44",Table1[[#This Row],[Patient Age]]&lt;=59,"45-59",Table1[[#This Row],[Patient Age]]&lt;=74,"60-74",TRUE,"75+")</f>
        <v>75+</v>
      </c>
      <c r="P4759" t="str" cm="1">
        <f t="array" ref="P4759">_xlfn.IFS(Table1[[#This Row],[Patient Waittime]]&lt;=15,"0-15",Table1[[#This Row],[Patient Waittime]]&lt;=30,"16-30",Table1[[#This Row],[Patient Waittime]]&lt;=45,"31-45",Table1[[#This Row],[Patient Waittime]]&lt;=60,"46-60",TRUE,"60+")</f>
        <v>31-45</v>
      </c>
      <c r="Q4759">
        <f>--(Table1[[#This Row],[Patient Waittime]]&lt;=30)</f>
        <v>0</v>
      </c>
      <c r="R4759">
        <f>--Table1[[#This Row],[Patient Admission Flag]]</f>
        <v>0</v>
      </c>
      <c r="S4759">
        <f>--AND(Table1[[#This Row],[WithinTarget]]=1,Table1[[#This Row],[Patient Satisfaction Score]]&gt;=7)</f>
        <v>0</v>
      </c>
      <c r="T4759" t="str">
        <f>IF(LEFT(Table1[[#This Row],[Patient Gender]],1)="F","Female","Male")</f>
        <v>Male</v>
      </c>
    </row>
    <row r="4760" spans="1:20" x14ac:dyDescent="0.3">
      <c r="A4760" t="s">
        <v>4864</v>
      </c>
      <c r="B4760" s="1">
        <v>45227.245138888888</v>
      </c>
      <c r="C4760" t="s">
        <v>9</v>
      </c>
      <c r="D4760">
        <v>65</v>
      </c>
      <c r="E4760" t="s">
        <v>10</v>
      </c>
      <c r="F4760" t="s">
        <v>11</v>
      </c>
      <c r="G4760" t="b">
        <v>0</v>
      </c>
      <c r="I4760">
        <v>44</v>
      </c>
      <c r="J4760" t="b">
        <v>0</v>
      </c>
      <c r="K4760">
        <f>YEAR(Table1[[#This Row],[Patient Admission Date]])</f>
        <v>2023</v>
      </c>
      <c r="L4760" t="str">
        <f>TEXT(Table1[[#This Row],[Patient Admission Date]],"mmm")</f>
        <v>Oct</v>
      </c>
      <c r="M4760" t="str">
        <f>TEXT(Table1[[#This Row],[Patient Admission Date]],"ddd")</f>
        <v>Sat</v>
      </c>
      <c r="N4760" t="str">
        <f>TEXT(INT(HOUR(Table1[[#This Row],[Patient Admission Date]])/3)*3,"00")&amp;"-"&amp;TEXT(INT(HOUR(Table1[[#This Row],[Patient Admission Date]])/3)*3+3,"00")</f>
        <v>03-06</v>
      </c>
      <c r="O4760" t="str" cm="1">
        <f t="array" ref="O4760">_xlfn.IFS(Table1[[#This Row],[Patient Age]]&lt;=14,"0-14",Table1[[#This Row],[Patient Age]]&lt;=29,"15-29",Table1[[#This Row],[Patient Age]]&lt;=44,"30-44",Table1[[#This Row],[Patient Age]]&lt;=59,"45-59",Table1[[#This Row],[Patient Age]]&lt;=74,"60-74",TRUE,"75+")</f>
        <v>60-74</v>
      </c>
      <c r="P4760" t="str" cm="1">
        <f t="array" ref="P4760">_xlfn.IFS(Table1[[#This Row],[Patient Waittime]]&lt;=15,"0-15",Table1[[#This Row],[Patient Waittime]]&lt;=30,"16-30",Table1[[#This Row],[Patient Waittime]]&lt;=45,"31-45",Table1[[#This Row],[Patient Waittime]]&lt;=60,"46-60",TRUE,"60+")</f>
        <v>31-45</v>
      </c>
      <c r="Q4760">
        <f>--(Table1[[#This Row],[Patient Waittime]]&lt;=30)</f>
        <v>0</v>
      </c>
      <c r="R4760">
        <f>--Table1[[#This Row],[Patient Admission Flag]]</f>
        <v>0</v>
      </c>
      <c r="S4760">
        <f>--AND(Table1[[#This Row],[WithinTarget]]=1,Table1[[#This Row],[Patient Satisfaction Score]]&gt;=7)</f>
        <v>0</v>
      </c>
      <c r="T4760" t="str">
        <f>IF(LEFT(Table1[[#This Row],[Patient Gender]],1)="F","Female","Male")</f>
        <v>Male</v>
      </c>
    </row>
    <row r="4761" spans="1:20" x14ac:dyDescent="0.3">
      <c r="A4761" t="s">
        <v>4865</v>
      </c>
      <c r="B4761" s="1">
        <v>45354.661111111112</v>
      </c>
      <c r="C4761" t="s">
        <v>9</v>
      </c>
      <c r="D4761">
        <v>28</v>
      </c>
      <c r="E4761" t="s">
        <v>10</v>
      </c>
      <c r="F4761" t="s">
        <v>11</v>
      </c>
      <c r="G4761" t="b">
        <v>0</v>
      </c>
      <c r="I4761">
        <v>50</v>
      </c>
      <c r="J4761" t="b">
        <v>0</v>
      </c>
      <c r="K4761">
        <f>YEAR(Table1[[#This Row],[Patient Admission Date]])</f>
        <v>2024</v>
      </c>
      <c r="L4761" t="str">
        <f>TEXT(Table1[[#This Row],[Patient Admission Date]],"mmm")</f>
        <v>Mar</v>
      </c>
      <c r="M4761" t="str">
        <f>TEXT(Table1[[#This Row],[Patient Admission Date]],"ddd")</f>
        <v>Sun</v>
      </c>
      <c r="N4761" t="str">
        <f>TEXT(INT(HOUR(Table1[[#This Row],[Patient Admission Date]])/3)*3,"00")&amp;"-"&amp;TEXT(INT(HOUR(Table1[[#This Row],[Patient Admission Date]])/3)*3+3,"00")</f>
        <v>15-18</v>
      </c>
      <c r="O4761" t="str" cm="1">
        <f t="array" ref="O4761">_xlfn.IFS(Table1[[#This Row],[Patient Age]]&lt;=14,"0-14",Table1[[#This Row],[Patient Age]]&lt;=29,"15-29",Table1[[#This Row],[Patient Age]]&lt;=44,"30-44",Table1[[#This Row],[Patient Age]]&lt;=59,"45-59",Table1[[#This Row],[Patient Age]]&lt;=74,"60-74",TRUE,"75+")</f>
        <v>15-29</v>
      </c>
      <c r="P4761" t="str" cm="1">
        <f t="array" ref="P4761">_xlfn.IFS(Table1[[#This Row],[Patient Waittime]]&lt;=15,"0-15",Table1[[#This Row],[Patient Waittime]]&lt;=30,"16-30",Table1[[#This Row],[Patient Waittime]]&lt;=45,"31-45",Table1[[#This Row],[Patient Waittime]]&lt;=60,"46-60",TRUE,"60+")</f>
        <v>46-60</v>
      </c>
      <c r="Q4761">
        <f>--(Table1[[#This Row],[Patient Waittime]]&lt;=30)</f>
        <v>0</v>
      </c>
      <c r="R4761">
        <f>--Table1[[#This Row],[Patient Admission Flag]]</f>
        <v>0</v>
      </c>
      <c r="S4761">
        <f>--AND(Table1[[#This Row],[WithinTarget]]=1,Table1[[#This Row],[Patient Satisfaction Score]]&gt;=7)</f>
        <v>0</v>
      </c>
      <c r="T4761" t="str">
        <f>IF(LEFT(Table1[[#This Row],[Patient Gender]],1)="F","Female","Male")</f>
        <v>Male</v>
      </c>
    </row>
    <row r="4762" spans="1:20" x14ac:dyDescent="0.3">
      <c r="A4762" t="s">
        <v>4866</v>
      </c>
      <c r="B4762" s="1">
        <v>45248.898611111108</v>
      </c>
      <c r="C4762" t="s">
        <v>9</v>
      </c>
      <c r="D4762">
        <v>22</v>
      </c>
      <c r="E4762" t="s">
        <v>10</v>
      </c>
      <c r="F4762" t="s">
        <v>11</v>
      </c>
      <c r="G4762" t="b">
        <v>0</v>
      </c>
      <c r="I4762">
        <v>59</v>
      </c>
      <c r="J4762" t="b">
        <v>0</v>
      </c>
      <c r="K4762">
        <f>YEAR(Table1[[#This Row],[Patient Admission Date]])</f>
        <v>2023</v>
      </c>
      <c r="L4762" t="str">
        <f>TEXT(Table1[[#This Row],[Patient Admission Date]],"mmm")</f>
        <v>Nov</v>
      </c>
      <c r="M4762" t="str">
        <f>TEXT(Table1[[#This Row],[Patient Admission Date]],"ddd")</f>
        <v>Sat</v>
      </c>
      <c r="N4762" t="str">
        <f>TEXT(INT(HOUR(Table1[[#This Row],[Patient Admission Date]])/3)*3,"00")&amp;"-"&amp;TEXT(INT(HOUR(Table1[[#This Row],[Patient Admission Date]])/3)*3+3,"00")</f>
        <v>21-24</v>
      </c>
      <c r="O4762" t="str" cm="1">
        <f t="array" ref="O4762">_xlfn.IFS(Table1[[#This Row],[Patient Age]]&lt;=14,"0-14",Table1[[#This Row],[Patient Age]]&lt;=29,"15-29",Table1[[#This Row],[Patient Age]]&lt;=44,"30-44",Table1[[#This Row],[Patient Age]]&lt;=59,"45-59",Table1[[#This Row],[Patient Age]]&lt;=74,"60-74",TRUE,"75+")</f>
        <v>15-29</v>
      </c>
      <c r="P4762" t="str" cm="1">
        <f t="array" ref="P4762">_xlfn.IFS(Table1[[#This Row],[Patient Waittime]]&lt;=15,"0-15",Table1[[#This Row],[Patient Waittime]]&lt;=30,"16-30",Table1[[#This Row],[Patient Waittime]]&lt;=45,"31-45",Table1[[#This Row],[Patient Waittime]]&lt;=60,"46-60",TRUE,"60+")</f>
        <v>46-60</v>
      </c>
      <c r="Q4762">
        <f>--(Table1[[#This Row],[Patient Waittime]]&lt;=30)</f>
        <v>0</v>
      </c>
      <c r="R4762">
        <f>--Table1[[#This Row],[Patient Admission Flag]]</f>
        <v>0</v>
      </c>
      <c r="S4762">
        <f>--AND(Table1[[#This Row],[WithinTarget]]=1,Table1[[#This Row],[Patient Satisfaction Score]]&gt;=7)</f>
        <v>0</v>
      </c>
      <c r="T4762" t="str">
        <f>IF(LEFT(Table1[[#This Row],[Patient Gender]],1)="F","Female","Male")</f>
        <v>Male</v>
      </c>
    </row>
    <row r="4763" spans="1:20" x14ac:dyDescent="0.3">
      <c r="A4763" t="s">
        <v>4867</v>
      </c>
      <c r="B4763" s="1">
        <v>45404.4375</v>
      </c>
      <c r="C4763" t="s">
        <v>9</v>
      </c>
      <c r="D4763">
        <v>21</v>
      </c>
      <c r="E4763" t="s">
        <v>10</v>
      </c>
      <c r="F4763" t="s">
        <v>11</v>
      </c>
      <c r="G4763" t="b">
        <v>0</v>
      </c>
      <c r="I4763">
        <v>15</v>
      </c>
      <c r="J4763" t="b">
        <v>0</v>
      </c>
      <c r="K4763">
        <f>YEAR(Table1[[#This Row],[Patient Admission Date]])</f>
        <v>2024</v>
      </c>
      <c r="L4763" t="str">
        <f>TEXT(Table1[[#This Row],[Patient Admission Date]],"mmm")</f>
        <v>Apr</v>
      </c>
      <c r="M4763" t="str">
        <f>TEXT(Table1[[#This Row],[Patient Admission Date]],"ddd")</f>
        <v>Mon</v>
      </c>
      <c r="N4763" t="str">
        <f>TEXT(INT(HOUR(Table1[[#This Row],[Patient Admission Date]])/3)*3,"00")&amp;"-"&amp;TEXT(INT(HOUR(Table1[[#This Row],[Patient Admission Date]])/3)*3+3,"00")</f>
        <v>09-12</v>
      </c>
      <c r="O4763" t="str" cm="1">
        <f t="array" ref="O4763">_xlfn.IFS(Table1[[#This Row],[Patient Age]]&lt;=14,"0-14",Table1[[#This Row],[Patient Age]]&lt;=29,"15-29",Table1[[#This Row],[Patient Age]]&lt;=44,"30-44",Table1[[#This Row],[Patient Age]]&lt;=59,"45-59",Table1[[#This Row],[Patient Age]]&lt;=74,"60-74",TRUE,"75+")</f>
        <v>15-29</v>
      </c>
      <c r="P4763" t="str" cm="1">
        <f t="array" ref="P4763">_xlfn.IFS(Table1[[#This Row],[Patient Waittime]]&lt;=15,"0-15",Table1[[#This Row],[Patient Waittime]]&lt;=30,"16-30",Table1[[#This Row],[Patient Waittime]]&lt;=45,"31-45",Table1[[#This Row],[Patient Waittime]]&lt;=60,"46-60",TRUE,"60+")</f>
        <v>0-15</v>
      </c>
      <c r="Q4763">
        <f>--(Table1[[#This Row],[Patient Waittime]]&lt;=30)</f>
        <v>1</v>
      </c>
      <c r="R4763">
        <f>--Table1[[#This Row],[Patient Admission Flag]]</f>
        <v>0</v>
      </c>
      <c r="S4763">
        <f>--AND(Table1[[#This Row],[WithinTarget]]=1,Table1[[#This Row],[Patient Satisfaction Score]]&gt;=7)</f>
        <v>0</v>
      </c>
      <c r="T4763" t="str">
        <f>IF(LEFT(Table1[[#This Row],[Patient Gender]],1)="F","Female","Male")</f>
        <v>Male</v>
      </c>
    </row>
    <row r="4764" spans="1:20" x14ac:dyDescent="0.3">
      <c r="A4764" t="s">
        <v>4868</v>
      </c>
      <c r="B4764" s="1">
        <v>45505.987500000003</v>
      </c>
      <c r="C4764" t="s">
        <v>9</v>
      </c>
      <c r="D4764">
        <v>36</v>
      </c>
      <c r="E4764" t="s">
        <v>10</v>
      </c>
      <c r="F4764" t="s">
        <v>11</v>
      </c>
      <c r="G4764" t="b">
        <v>0</v>
      </c>
      <c r="I4764">
        <v>26</v>
      </c>
      <c r="J4764" t="b">
        <v>0</v>
      </c>
      <c r="K4764">
        <f>YEAR(Table1[[#This Row],[Patient Admission Date]])</f>
        <v>2024</v>
      </c>
      <c r="L4764" t="str">
        <f>TEXT(Table1[[#This Row],[Patient Admission Date]],"mmm")</f>
        <v>Aug</v>
      </c>
      <c r="M4764" t="str">
        <f>TEXT(Table1[[#This Row],[Patient Admission Date]],"ddd")</f>
        <v>Thu</v>
      </c>
      <c r="N4764" t="str">
        <f>TEXT(INT(HOUR(Table1[[#This Row],[Patient Admission Date]])/3)*3,"00")&amp;"-"&amp;TEXT(INT(HOUR(Table1[[#This Row],[Patient Admission Date]])/3)*3+3,"00")</f>
        <v>21-24</v>
      </c>
      <c r="O4764" t="str" cm="1">
        <f t="array" ref="O4764">_xlfn.IFS(Table1[[#This Row],[Patient Age]]&lt;=14,"0-14",Table1[[#This Row],[Patient Age]]&lt;=29,"15-29",Table1[[#This Row],[Patient Age]]&lt;=44,"30-44",Table1[[#This Row],[Patient Age]]&lt;=59,"45-59",Table1[[#This Row],[Patient Age]]&lt;=74,"60-74",TRUE,"75+")</f>
        <v>30-44</v>
      </c>
      <c r="P4764" t="str" cm="1">
        <f t="array" ref="P4764">_xlfn.IFS(Table1[[#This Row],[Patient Waittime]]&lt;=15,"0-15",Table1[[#This Row],[Patient Waittime]]&lt;=30,"16-30",Table1[[#This Row],[Patient Waittime]]&lt;=45,"31-45",Table1[[#This Row],[Patient Waittime]]&lt;=60,"46-60",TRUE,"60+")</f>
        <v>16-30</v>
      </c>
      <c r="Q4764">
        <f>--(Table1[[#This Row],[Patient Waittime]]&lt;=30)</f>
        <v>1</v>
      </c>
      <c r="R4764">
        <f>--Table1[[#This Row],[Patient Admission Flag]]</f>
        <v>0</v>
      </c>
      <c r="S4764">
        <f>--AND(Table1[[#This Row],[WithinTarget]]=1,Table1[[#This Row],[Patient Satisfaction Score]]&gt;=7)</f>
        <v>0</v>
      </c>
      <c r="T4764" t="str">
        <f>IF(LEFT(Table1[[#This Row],[Patient Gender]],1)="F","Female","Male")</f>
        <v>Male</v>
      </c>
    </row>
    <row r="4765" spans="1:20" x14ac:dyDescent="0.3">
      <c r="A4765" t="s">
        <v>4869</v>
      </c>
      <c r="B4765" s="1">
        <v>45164.841666666667</v>
      </c>
      <c r="C4765" t="s">
        <v>9</v>
      </c>
      <c r="D4765">
        <v>67</v>
      </c>
      <c r="E4765" t="s">
        <v>10</v>
      </c>
      <c r="F4765" t="s">
        <v>11</v>
      </c>
      <c r="G4765" t="b">
        <v>0</v>
      </c>
      <c r="I4765">
        <v>27</v>
      </c>
      <c r="J4765" t="b">
        <v>0</v>
      </c>
      <c r="K4765">
        <f>YEAR(Table1[[#This Row],[Patient Admission Date]])</f>
        <v>2023</v>
      </c>
      <c r="L4765" t="str">
        <f>TEXT(Table1[[#This Row],[Patient Admission Date]],"mmm")</f>
        <v>Aug</v>
      </c>
      <c r="M4765" t="str">
        <f>TEXT(Table1[[#This Row],[Patient Admission Date]],"ddd")</f>
        <v>Sat</v>
      </c>
      <c r="N4765" t="str">
        <f>TEXT(INT(HOUR(Table1[[#This Row],[Patient Admission Date]])/3)*3,"00")&amp;"-"&amp;TEXT(INT(HOUR(Table1[[#This Row],[Patient Admission Date]])/3)*3+3,"00")</f>
        <v>18-21</v>
      </c>
      <c r="O4765" t="str" cm="1">
        <f t="array" ref="O4765">_xlfn.IFS(Table1[[#This Row],[Patient Age]]&lt;=14,"0-14",Table1[[#This Row],[Patient Age]]&lt;=29,"15-29",Table1[[#This Row],[Patient Age]]&lt;=44,"30-44",Table1[[#This Row],[Patient Age]]&lt;=59,"45-59",Table1[[#This Row],[Patient Age]]&lt;=74,"60-74",TRUE,"75+")</f>
        <v>60-74</v>
      </c>
      <c r="P4765" t="str" cm="1">
        <f t="array" ref="P4765">_xlfn.IFS(Table1[[#This Row],[Patient Waittime]]&lt;=15,"0-15",Table1[[#This Row],[Patient Waittime]]&lt;=30,"16-30",Table1[[#This Row],[Patient Waittime]]&lt;=45,"31-45",Table1[[#This Row],[Patient Waittime]]&lt;=60,"46-60",TRUE,"60+")</f>
        <v>16-30</v>
      </c>
      <c r="Q4765">
        <f>--(Table1[[#This Row],[Patient Waittime]]&lt;=30)</f>
        <v>1</v>
      </c>
      <c r="R4765">
        <f>--Table1[[#This Row],[Patient Admission Flag]]</f>
        <v>0</v>
      </c>
      <c r="S4765">
        <f>--AND(Table1[[#This Row],[WithinTarget]]=1,Table1[[#This Row],[Patient Satisfaction Score]]&gt;=7)</f>
        <v>0</v>
      </c>
      <c r="T4765" t="str">
        <f>IF(LEFT(Table1[[#This Row],[Patient Gender]],1)="F","Female","Male")</f>
        <v>Male</v>
      </c>
    </row>
    <row r="4766" spans="1:20" x14ac:dyDescent="0.3">
      <c r="A4766" t="s">
        <v>4870</v>
      </c>
      <c r="B4766" s="1">
        <v>45355.85833333333</v>
      </c>
      <c r="C4766" t="s">
        <v>9</v>
      </c>
      <c r="D4766">
        <v>4</v>
      </c>
      <c r="E4766" t="s">
        <v>10</v>
      </c>
      <c r="F4766" t="s">
        <v>11</v>
      </c>
      <c r="G4766" t="b">
        <v>0</v>
      </c>
      <c r="I4766">
        <v>32</v>
      </c>
      <c r="J4766" t="b">
        <v>0</v>
      </c>
      <c r="K4766">
        <f>YEAR(Table1[[#This Row],[Patient Admission Date]])</f>
        <v>2024</v>
      </c>
      <c r="L4766" t="str">
        <f>TEXT(Table1[[#This Row],[Patient Admission Date]],"mmm")</f>
        <v>Mar</v>
      </c>
      <c r="M4766" t="str">
        <f>TEXT(Table1[[#This Row],[Patient Admission Date]],"ddd")</f>
        <v>Mon</v>
      </c>
      <c r="N4766" t="str">
        <f>TEXT(INT(HOUR(Table1[[#This Row],[Patient Admission Date]])/3)*3,"00")&amp;"-"&amp;TEXT(INT(HOUR(Table1[[#This Row],[Patient Admission Date]])/3)*3+3,"00")</f>
        <v>18-21</v>
      </c>
      <c r="O4766" t="str" cm="1">
        <f t="array" ref="O4766">_xlfn.IFS(Table1[[#This Row],[Patient Age]]&lt;=14,"0-14",Table1[[#This Row],[Patient Age]]&lt;=29,"15-29",Table1[[#This Row],[Patient Age]]&lt;=44,"30-44",Table1[[#This Row],[Patient Age]]&lt;=59,"45-59",Table1[[#This Row],[Patient Age]]&lt;=74,"60-74",TRUE,"75+")</f>
        <v>0-14</v>
      </c>
      <c r="P4766" t="str" cm="1">
        <f t="array" ref="P4766">_xlfn.IFS(Table1[[#This Row],[Patient Waittime]]&lt;=15,"0-15",Table1[[#This Row],[Patient Waittime]]&lt;=30,"16-30",Table1[[#This Row],[Patient Waittime]]&lt;=45,"31-45",Table1[[#This Row],[Patient Waittime]]&lt;=60,"46-60",TRUE,"60+")</f>
        <v>31-45</v>
      </c>
      <c r="Q4766">
        <f>--(Table1[[#This Row],[Patient Waittime]]&lt;=30)</f>
        <v>0</v>
      </c>
      <c r="R4766">
        <f>--Table1[[#This Row],[Patient Admission Flag]]</f>
        <v>0</v>
      </c>
      <c r="S4766">
        <f>--AND(Table1[[#This Row],[WithinTarget]]=1,Table1[[#This Row],[Patient Satisfaction Score]]&gt;=7)</f>
        <v>0</v>
      </c>
      <c r="T4766" t="str">
        <f>IF(LEFT(Table1[[#This Row],[Patient Gender]],1)="F","Female","Male")</f>
        <v>Male</v>
      </c>
    </row>
    <row r="4767" spans="1:20" x14ac:dyDescent="0.3">
      <c r="A4767" t="s">
        <v>4871</v>
      </c>
      <c r="B4767" s="1">
        <v>45182.167361111111</v>
      </c>
      <c r="C4767" t="s">
        <v>9</v>
      </c>
      <c r="D4767">
        <v>75</v>
      </c>
      <c r="E4767" t="s">
        <v>10</v>
      </c>
      <c r="F4767" t="s">
        <v>11</v>
      </c>
      <c r="G4767" t="b">
        <v>0</v>
      </c>
      <c r="I4767">
        <v>38</v>
      </c>
      <c r="J4767" t="b">
        <v>0</v>
      </c>
      <c r="K4767">
        <f>YEAR(Table1[[#This Row],[Patient Admission Date]])</f>
        <v>2023</v>
      </c>
      <c r="L4767" t="str">
        <f>TEXT(Table1[[#This Row],[Patient Admission Date]],"mmm")</f>
        <v>Sep</v>
      </c>
      <c r="M4767" t="str">
        <f>TEXT(Table1[[#This Row],[Patient Admission Date]],"ddd")</f>
        <v>Wed</v>
      </c>
      <c r="N4767" t="str">
        <f>TEXT(INT(HOUR(Table1[[#This Row],[Patient Admission Date]])/3)*3,"00")&amp;"-"&amp;TEXT(INT(HOUR(Table1[[#This Row],[Patient Admission Date]])/3)*3+3,"00")</f>
        <v>03-06</v>
      </c>
      <c r="O4767" t="str" cm="1">
        <f t="array" ref="O4767">_xlfn.IFS(Table1[[#This Row],[Patient Age]]&lt;=14,"0-14",Table1[[#This Row],[Patient Age]]&lt;=29,"15-29",Table1[[#This Row],[Patient Age]]&lt;=44,"30-44",Table1[[#This Row],[Patient Age]]&lt;=59,"45-59",Table1[[#This Row],[Patient Age]]&lt;=74,"60-74",TRUE,"75+")</f>
        <v>75+</v>
      </c>
      <c r="P4767" t="str" cm="1">
        <f t="array" ref="P4767">_xlfn.IFS(Table1[[#This Row],[Patient Waittime]]&lt;=15,"0-15",Table1[[#This Row],[Patient Waittime]]&lt;=30,"16-30",Table1[[#This Row],[Patient Waittime]]&lt;=45,"31-45",Table1[[#This Row],[Patient Waittime]]&lt;=60,"46-60",TRUE,"60+")</f>
        <v>31-45</v>
      </c>
      <c r="Q4767">
        <f>--(Table1[[#This Row],[Patient Waittime]]&lt;=30)</f>
        <v>0</v>
      </c>
      <c r="R4767">
        <f>--Table1[[#This Row],[Patient Admission Flag]]</f>
        <v>0</v>
      </c>
      <c r="S4767">
        <f>--AND(Table1[[#This Row],[WithinTarget]]=1,Table1[[#This Row],[Patient Satisfaction Score]]&gt;=7)</f>
        <v>0</v>
      </c>
      <c r="T4767" t="str">
        <f>IF(LEFT(Table1[[#This Row],[Patient Gender]],1)="F","Female","Male")</f>
        <v>Male</v>
      </c>
    </row>
    <row r="4768" spans="1:20" x14ac:dyDescent="0.3">
      <c r="A4768" t="s">
        <v>4872</v>
      </c>
      <c r="B4768" s="1">
        <v>45496.822222222225</v>
      </c>
      <c r="C4768" t="s">
        <v>9</v>
      </c>
      <c r="D4768">
        <v>9</v>
      </c>
      <c r="E4768" t="s">
        <v>10</v>
      </c>
      <c r="F4768" t="s">
        <v>11</v>
      </c>
      <c r="G4768" t="b">
        <v>0</v>
      </c>
      <c r="I4768">
        <v>40</v>
      </c>
      <c r="J4768" t="b">
        <v>0</v>
      </c>
      <c r="K4768">
        <f>YEAR(Table1[[#This Row],[Patient Admission Date]])</f>
        <v>2024</v>
      </c>
      <c r="L4768" t="str">
        <f>TEXT(Table1[[#This Row],[Patient Admission Date]],"mmm")</f>
        <v>Jul</v>
      </c>
      <c r="M4768" t="str">
        <f>TEXT(Table1[[#This Row],[Patient Admission Date]],"ddd")</f>
        <v>Tue</v>
      </c>
      <c r="N4768" t="str">
        <f>TEXT(INT(HOUR(Table1[[#This Row],[Patient Admission Date]])/3)*3,"00")&amp;"-"&amp;TEXT(INT(HOUR(Table1[[#This Row],[Patient Admission Date]])/3)*3+3,"00")</f>
        <v>18-21</v>
      </c>
      <c r="O4768" t="str" cm="1">
        <f t="array" ref="O4768">_xlfn.IFS(Table1[[#This Row],[Patient Age]]&lt;=14,"0-14",Table1[[#This Row],[Patient Age]]&lt;=29,"15-29",Table1[[#This Row],[Patient Age]]&lt;=44,"30-44",Table1[[#This Row],[Patient Age]]&lt;=59,"45-59",Table1[[#This Row],[Patient Age]]&lt;=74,"60-74",TRUE,"75+")</f>
        <v>0-14</v>
      </c>
      <c r="P4768" t="str" cm="1">
        <f t="array" ref="P4768">_xlfn.IFS(Table1[[#This Row],[Patient Waittime]]&lt;=15,"0-15",Table1[[#This Row],[Patient Waittime]]&lt;=30,"16-30",Table1[[#This Row],[Patient Waittime]]&lt;=45,"31-45",Table1[[#This Row],[Patient Waittime]]&lt;=60,"46-60",TRUE,"60+")</f>
        <v>31-45</v>
      </c>
      <c r="Q4768">
        <f>--(Table1[[#This Row],[Patient Waittime]]&lt;=30)</f>
        <v>0</v>
      </c>
      <c r="R4768">
        <f>--Table1[[#This Row],[Patient Admission Flag]]</f>
        <v>0</v>
      </c>
      <c r="S4768">
        <f>--AND(Table1[[#This Row],[WithinTarget]]=1,Table1[[#This Row],[Patient Satisfaction Score]]&gt;=7)</f>
        <v>0</v>
      </c>
      <c r="T4768" t="str">
        <f>IF(LEFT(Table1[[#This Row],[Patient Gender]],1)="F","Female","Male")</f>
        <v>Male</v>
      </c>
    </row>
    <row r="4769" spans="1:20" x14ac:dyDescent="0.3">
      <c r="A4769" t="s">
        <v>4873</v>
      </c>
      <c r="B4769" s="1">
        <v>45219.400694444441</v>
      </c>
      <c r="C4769" t="s">
        <v>9</v>
      </c>
      <c r="D4769">
        <v>39</v>
      </c>
      <c r="E4769" t="s">
        <v>10</v>
      </c>
      <c r="F4769" t="s">
        <v>11</v>
      </c>
      <c r="G4769" t="b">
        <v>0</v>
      </c>
      <c r="I4769">
        <v>41</v>
      </c>
      <c r="J4769" t="b">
        <v>0</v>
      </c>
      <c r="K4769">
        <f>YEAR(Table1[[#This Row],[Patient Admission Date]])</f>
        <v>2023</v>
      </c>
      <c r="L4769" t="str">
        <f>TEXT(Table1[[#This Row],[Patient Admission Date]],"mmm")</f>
        <v>Oct</v>
      </c>
      <c r="M4769" t="str">
        <f>TEXT(Table1[[#This Row],[Patient Admission Date]],"ddd")</f>
        <v>Fri</v>
      </c>
      <c r="N4769" t="str">
        <f>TEXT(INT(HOUR(Table1[[#This Row],[Patient Admission Date]])/3)*3,"00")&amp;"-"&amp;TEXT(INT(HOUR(Table1[[#This Row],[Patient Admission Date]])/3)*3+3,"00")</f>
        <v>09-12</v>
      </c>
      <c r="O4769" t="str" cm="1">
        <f t="array" ref="O4769">_xlfn.IFS(Table1[[#This Row],[Patient Age]]&lt;=14,"0-14",Table1[[#This Row],[Patient Age]]&lt;=29,"15-29",Table1[[#This Row],[Patient Age]]&lt;=44,"30-44",Table1[[#This Row],[Patient Age]]&lt;=59,"45-59",Table1[[#This Row],[Patient Age]]&lt;=74,"60-74",TRUE,"75+")</f>
        <v>30-44</v>
      </c>
      <c r="P4769" t="str" cm="1">
        <f t="array" ref="P4769">_xlfn.IFS(Table1[[#This Row],[Patient Waittime]]&lt;=15,"0-15",Table1[[#This Row],[Patient Waittime]]&lt;=30,"16-30",Table1[[#This Row],[Patient Waittime]]&lt;=45,"31-45",Table1[[#This Row],[Patient Waittime]]&lt;=60,"46-60",TRUE,"60+")</f>
        <v>31-45</v>
      </c>
      <c r="Q4769">
        <f>--(Table1[[#This Row],[Patient Waittime]]&lt;=30)</f>
        <v>0</v>
      </c>
      <c r="R4769">
        <f>--Table1[[#This Row],[Patient Admission Flag]]</f>
        <v>0</v>
      </c>
      <c r="S4769">
        <f>--AND(Table1[[#This Row],[WithinTarget]]=1,Table1[[#This Row],[Patient Satisfaction Score]]&gt;=7)</f>
        <v>0</v>
      </c>
      <c r="T4769" t="str">
        <f>IF(LEFT(Table1[[#This Row],[Patient Gender]],1)="F","Female","Male")</f>
        <v>Male</v>
      </c>
    </row>
    <row r="4770" spans="1:20" x14ac:dyDescent="0.3">
      <c r="A4770" t="s">
        <v>4874</v>
      </c>
      <c r="B4770" s="1">
        <v>45052.917361111111</v>
      </c>
      <c r="C4770" t="s">
        <v>9</v>
      </c>
      <c r="D4770">
        <v>37</v>
      </c>
      <c r="E4770" t="s">
        <v>10</v>
      </c>
      <c r="F4770" t="s">
        <v>11</v>
      </c>
      <c r="G4770" t="b">
        <v>0</v>
      </c>
      <c r="I4770">
        <v>49</v>
      </c>
      <c r="J4770" t="b">
        <v>0</v>
      </c>
      <c r="K4770">
        <f>YEAR(Table1[[#This Row],[Patient Admission Date]])</f>
        <v>2023</v>
      </c>
      <c r="L4770" t="str">
        <f>TEXT(Table1[[#This Row],[Patient Admission Date]],"mmm")</f>
        <v>May</v>
      </c>
      <c r="M4770" t="str">
        <f>TEXT(Table1[[#This Row],[Patient Admission Date]],"ddd")</f>
        <v>Sat</v>
      </c>
      <c r="N4770" t="str">
        <f>TEXT(INT(HOUR(Table1[[#This Row],[Patient Admission Date]])/3)*3,"00")&amp;"-"&amp;TEXT(INT(HOUR(Table1[[#This Row],[Patient Admission Date]])/3)*3+3,"00")</f>
        <v>21-24</v>
      </c>
      <c r="O4770" t="str" cm="1">
        <f t="array" ref="O4770">_xlfn.IFS(Table1[[#This Row],[Patient Age]]&lt;=14,"0-14",Table1[[#This Row],[Patient Age]]&lt;=29,"15-29",Table1[[#This Row],[Patient Age]]&lt;=44,"30-44",Table1[[#This Row],[Patient Age]]&lt;=59,"45-59",Table1[[#This Row],[Patient Age]]&lt;=74,"60-74",TRUE,"75+")</f>
        <v>30-44</v>
      </c>
      <c r="P4770" t="str" cm="1">
        <f t="array" ref="P4770">_xlfn.IFS(Table1[[#This Row],[Patient Waittime]]&lt;=15,"0-15",Table1[[#This Row],[Patient Waittime]]&lt;=30,"16-30",Table1[[#This Row],[Patient Waittime]]&lt;=45,"31-45",Table1[[#This Row],[Patient Waittime]]&lt;=60,"46-60",TRUE,"60+")</f>
        <v>46-60</v>
      </c>
      <c r="Q4770">
        <f>--(Table1[[#This Row],[Patient Waittime]]&lt;=30)</f>
        <v>0</v>
      </c>
      <c r="R4770">
        <f>--Table1[[#This Row],[Patient Admission Flag]]</f>
        <v>0</v>
      </c>
      <c r="S4770">
        <f>--AND(Table1[[#This Row],[WithinTarget]]=1,Table1[[#This Row],[Patient Satisfaction Score]]&gt;=7)</f>
        <v>0</v>
      </c>
      <c r="T4770" t="str">
        <f>IF(LEFT(Table1[[#This Row],[Patient Gender]],1)="F","Female","Male")</f>
        <v>Male</v>
      </c>
    </row>
    <row r="4771" spans="1:20" x14ac:dyDescent="0.3">
      <c r="A4771" t="s">
        <v>4875</v>
      </c>
      <c r="B4771" s="1">
        <v>45471.378472222219</v>
      </c>
      <c r="C4771" t="s">
        <v>9</v>
      </c>
      <c r="D4771">
        <v>65</v>
      </c>
      <c r="E4771" t="s">
        <v>10</v>
      </c>
      <c r="F4771" t="s">
        <v>11</v>
      </c>
      <c r="G4771" t="b">
        <v>0</v>
      </c>
      <c r="I4771">
        <v>57</v>
      </c>
      <c r="J4771" t="b">
        <v>0</v>
      </c>
      <c r="K4771">
        <f>YEAR(Table1[[#This Row],[Patient Admission Date]])</f>
        <v>2024</v>
      </c>
      <c r="L4771" t="str">
        <f>TEXT(Table1[[#This Row],[Patient Admission Date]],"mmm")</f>
        <v>Jun</v>
      </c>
      <c r="M4771" t="str">
        <f>TEXT(Table1[[#This Row],[Patient Admission Date]],"ddd")</f>
        <v>Fri</v>
      </c>
      <c r="N4771" t="str">
        <f>TEXT(INT(HOUR(Table1[[#This Row],[Patient Admission Date]])/3)*3,"00")&amp;"-"&amp;TEXT(INT(HOUR(Table1[[#This Row],[Patient Admission Date]])/3)*3+3,"00")</f>
        <v>09-12</v>
      </c>
      <c r="O4771" t="str" cm="1">
        <f t="array" ref="O4771">_xlfn.IFS(Table1[[#This Row],[Patient Age]]&lt;=14,"0-14",Table1[[#This Row],[Patient Age]]&lt;=29,"15-29",Table1[[#This Row],[Patient Age]]&lt;=44,"30-44",Table1[[#This Row],[Patient Age]]&lt;=59,"45-59",Table1[[#This Row],[Patient Age]]&lt;=74,"60-74",TRUE,"75+")</f>
        <v>60-74</v>
      </c>
      <c r="P4771" t="str" cm="1">
        <f t="array" ref="P4771">_xlfn.IFS(Table1[[#This Row],[Patient Waittime]]&lt;=15,"0-15",Table1[[#This Row],[Patient Waittime]]&lt;=30,"16-30",Table1[[#This Row],[Patient Waittime]]&lt;=45,"31-45",Table1[[#This Row],[Patient Waittime]]&lt;=60,"46-60",TRUE,"60+")</f>
        <v>46-60</v>
      </c>
      <c r="Q4771">
        <f>--(Table1[[#This Row],[Patient Waittime]]&lt;=30)</f>
        <v>0</v>
      </c>
      <c r="R4771">
        <f>--Table1[[#This Row],[Patient Admission Flag]]</f>
        <v>0</v>
      </c>
      <c r="S4771">
        <f>--AND(Table1[[#This Row],[WithinTarget]]=1,Table1[[#This Row],[Patient Satisfaction Score]]&gt;=7)</f>
        <v>0</v>
      </c>
      <c r="T4771" t="str">
        <f>IF(LEFT(Table1[[#This Row],[Patient Gender]],1)="F","Female","Male")</f>
        <v>Male</v>
      </c>
    </row>
    <row r="4772" spans="1:20" x14ac:dyDescent="0.3">
      <c r="A4772" t="s">
        <v>4876</v>
      </c>
      <c r="B4772" s="1">
        <v>45123.768750000003</v>
      </c>
      <c r="C4772" t="s">
        <v>9</v>
      </c>
      <c r="D4772">
        <v>72</v>
      </c>
      <c r="E4772" t="s">
        <v>10</v>
      </c>
      <c r="F4772" t="s">
        <v>11</v>
      </c>
      <c r="G4772" t="b">
        <v>0</v>
      </c>
      <c r="I4772">
        <v>60</v>
      </c>
      <c r="J4772" t="b">
        <v>0</v>
      </c>
      <c r="K4772">
        <f>YEAR(Table1[[#This Row],[Patient Admission Date]])</f>
        <v>2023</v>
      </c>
      <c r="L4772" t="str">
        <f>TEXT(Table1[[#This Row],[Patient Admission Date]],"mmm")</f>
        <v>Jul</v>
      </c>
      <c r="M4772" t="str">
        <f>TEXT(Table1[[#This Row],[Patient Admission Date]],"ddd")</f>
        <v>Sun</v>
      </c>
      <c r="N4772" t="str">
        <f>TEXT(INT(HOUR(Table1[[#This Row],[Patient Admission Date]])/3)*3,"00")&amp;"-"&amp;TEXT(INT(HOUR(Table1[[#This Row],[Patient Admission Date]])/3)*3+3,"00")</f>
        <v>18-21</v>
      </c>
      <c r="O4772" t="str" cm="1">
        <f t="array" ref="O4772">_xlfn.IFS(Table1[[#This Row],[Patient Age]]&lt;=14,"0-14",Table1[[#This Row],[Patient Age]]&lt;=29,"15-29",Table1[[#This Row],[Patient Age]]&lt;=44,"30-44",Table1[[#This Row],[Patient Age]]&lt;=59,"45-59",Table1[[#This Row],[Patient Age]]&lt;=74,"60-74",TRUE,"75+")</f>
        <v>60-74</v>
      </c>
      <c r="P4772" t="str" cm="1">
        <f t="array" ref="P4772">_xlfn.IFS(Table1[[#This Row],[Patient Waittime]]&lt;=15,"0-15",Table1[[#This Row],[Patient Waittime]]&lt;=30,"16-30",Table1[[#This Row],[Patient Waittime]]&lt;=45,"31-45",Table1[[#This Row],[Patient Waittime]]&lt;=60,"46-60",TRUE,"60+")</f>
        <v>46-60</v>
      </c>
      <c r="Q4772">
        <f>--(Table1[[#This Row],[Patient Waittime]]&lt;=30)</f>
        <v>0</v>
      </c>
      <c r="R4772">
        <f>--Table1[[#This Row],[Patient Admission Flag]]</f>
        <v>0</v>
      </c>
      <c r="S4772">
        <f>--AND(Table1[[#This Row],[WithinTarget]]=1,Table1[[#This Row],[Patient Satisfaction Score]]&gt;=7)</f>
        <v>0</v>
      </c>
      <c r="T4772" t="str">
        <f>IF(LEFT(Table1[[#This Row],[Patient Gender]],1)="F","Female","Male")</f>
        <v>Male</v>
      </c>
    </row>
    <row r="4773" spans="1:20" x14ac:dyDescent="0.3">
      <c r="A4773" t="s">
        <v>4877</v>
      </c>
      <c r="B4773" s="1">
        <v>45210.470138888886</v>
      </c>
      <c r="C4773" t="s">
        <v>9</v>
      </c>
      <c r="D4773">
        <v>79</v>
      </c>
      <c r="E4773" t="s">
        <v>10</v>
      </c>
      <c r="F4773" t="s">
        <v>11</v>
      </c>
      <c r="G4773" t="b">
        <v>0</v>
      </c>
      <c r="I4773">
        <v>60</v>
      </c>
      <c r="J4773" t="b">
        <v>0</v>
      </c>
      <c r="K4773">
        <f>YEAR(Table1[[#This Row],[Patient Admission Date]])</f>
        <v>2023</v>
      </c>
      <c r="L4773" t="str">
        <f>TEXT(Table1[[#This Row],[Patient Admission Date]],"mmm")</f>
        <v>Oct</v>
      </c>
      <c r="M4773" t="str">
        <f>TEXT(Table1[[#This Row],[Patient Admission Date]],"ddd")</f>
        <v>Wed</v>
      </c>
      <c r="N4773" t="str">
        <f>TEXT(INT(HOUR(Table1[[#This Row],[Patient Admission Date]])/3)*3,"00")&amp;"-"&amp;TEXT(INT(HOUR(Table1[[#This Row],[Patient Admission Date]])/3)*3+3,"00")</f>
        <v>09-12</v>
      </c>
      <c r="O4773" t="str" cm="1">
        <f t="array" ref="O4773">_xlfn.IFS(Table1[[#This Row],[Patient Age]]&lt;=14,"0-14",Table1[[#This Row],[Patient Age]]&lt;=29,"15-29",Table1[[#This Row],[Patient Age]]&lt;=44,"30-44",Table1[[#This Row],[Patient Age]]&lt;=59,"45-59",Table1[[#This Row],[Patient Age]]&lt;=74,"60-74",TRUE,"75+")</f>
        <v>75+</v>
      </c>
      <c r="P4773" t="str" cm="1">
        <f t="array" ref="P4773">_xlfn.IFS(Table1[[#This Row],[Patient Waittime]]&lt;=15,"0-15",Table1[[#This Row],[Patient Waittime]]&lt;=30,"16-30",Table1[[#This Row],[Patient Waittime]]&lt;=45,"31-45",Table1[[#This Row],[Patient Waittime]]&lt;=60,"46-60",TRUE,"60+")</f>
        <v>46-60</v>
      </c>
      <c r="Q4773">
        <f>--(Table1[[#This Row],[Patient Waittime]]&lt;=30)</f>
        <v>0</v>
      </c>
      <c r="R4773">
        <f>--Table1[[#This Row],[Patient Admission Flag]]</f>
        <v>0</v>
      </c>
      <c r="S4773">
        <f>--AND(Table1[[#This Row],[WithinTarget]]=1,Table1[[#This Row],[Patient Satisfaction Score]]&gt;=7)</f>
        <v>0</v>
      </c>
      <c r="T4773" t="str">
        <f>IF(LEFT(Table1[[#This Row],[Patient Gender]],1)="F","Female","Male")</f>
        <v>Male</v>
      </c>
    </row>
    <row r="4774" spans="1:20" x14ac:dyDescent="0.3">
      <c r="A4774" t="s">
        <v>4878</v>
      </c>
      <c r="B4774" s="1">
        <v>45121.908333333333</v>
      </c>
      <c r="C4774" t="s">
        <v>9</v>
      </c>
      <c r="D4774">
        <v>72</v>
      </c>
      <c r="E4774" t="s">
        <v>10</v>
      </c>
      <c r="F4774" t="s">
        <v>11</v>
      </c>
      <c r="G4774" t="b">
        <v>0</v>
      </c>
      <c r="I4774">
        <v>30</v>
      </c>
      <c r="J4774" t="b">
        <v>0</v>
      </c>
      <c r="K4774">
        <f>YEAR(Table1[[#This Row],[Patient Admission Date]])</f>
        <v>2023</v>
      </c>
      <c r="L4774" t="str">
        <f>TEXT(Table1[[#This Row],[Patient Admission Date]],"mmm")</f>
        <v>Jul</v>
      </c>
      <c r="M4774" t="str">
        <f>TEXT(Table1[[#This Row],[Patient Admission Date]],"ddd")</f>
        <v>Fri</v>
      </c>
      <c r="N4774" t="str">
        <f>TEXT(INT(HOUR(Table1[[#This Row],[Patient Admission Date]])/3)*3,"00")&amp;"-"&amp;TEXT(INT(HOUR(Table1[[#This Row],[Patient Admission Date]])/3)*3+3,"00")</f>
        <v>21-24</v>
      </c>
      <c r="O4774" t="str" cm="1">
        <f t="array" ref="O4774">_xlfn.IFS(Table1[[#This Row],[Patient Age]]&lt;=14,"0-14",Table1[[#This Row],[Patient Age]]&lt;=29,"15-29",Table1[[#This Row],[Patient Age]]&lt;=44,"30-44",Table1[[#This Row],[Patient Age]]&lt;=59,"45-59",Table1[[#This Row],[Patient Age]]&lt;=74,"60-74",TRUE,"75+")</f>
        <v>60-74</v>
      </c>
      <c r="P4774" t="str" cm="1">
        <f t="array" ref="P4774">_xlfn.IFS(Table1[[#This Row],[Patient Waittime]]&lt;=15,"0-15",Table1[[#This Row],[Patient Waittime]]&lt;=30,"16-30",Table1[[#This Row],[Patient Waittime]]&lt;=45,"31-45",Table1[[#This Row],[Patient Waittime]]&lt;=60,"46-60",TRUE,"60+")</f>
        <v>16-30</v>
      </c>
      <c r="Q4774">
        <f>--(Table1[[#This Row],[Patient Waittime]]&lt;=30)</f>
        <v>1</v>
      </c>
      <c r="R4774">
        <f>--Table1[[#This Row],[Patient Admission Flag]]</f>
        <v>0</v>
      </c>
      <c r="S4774">
        <f>--AND(Table1[[#This Row],[WithinTarget]]=1,Table1[[#This Row],[Patient Satisfaction Score]]&gt;=7)</f>
        <v>0</v>
      </c>
      <c r="T4774" t="str">
        <f>IF(LEFT(Table1[[#This Row],[Patient Gender]],1)="F","Female","Male")</f>
        <v>Male</v>
      </c>
    </row>
    <row r="4775" spans="1:20" x14ac:dyDescent="0.3">
      <c r="A4775" t="s">
        <v>4879</v>
      </c>
      <c r="B4775" s="1">
        <v>45378.887499999997</v>
      </c>
      <c r="C4775" t="s">
        <v>9</v>
      </c>
      <c r="D4775">
        <v>41</v>
      </c>
      <c r="E4775" t="s">
        <v>10</v>
      </c>
      <c r="F4775" t="s">
        <v>11</v>
      </c>
      <c r="G4775" t="b">
        <v>0</v>
      </c>
      <c r="I4775">
        <v>32</v>
      </c>
      <c r="J4775" t="b">
        <v>0</v>
      </c>
      <c r="K4775">
        <f>YEAR(Table1[[#This Row],[Patient Admission Date]])</f>
        <v>2024</v>
      </c>
      <c r="L4775" t="str">
        <f>TEXT(Table1[[#This Row],[Patient Admission Date]],"mmm")</f>
        <v>Mar</v>
      </c>
      <c r="M4775" t="str">
        <f>TEXT(Table1[[#This Row],[Patient Admission Date]],"ddd")</f>
        <v>Wed</v>
      </c>
      <c r="N4775" t="str">
        <f>TEXT(INT(HOUR(Table1[[#This Row],[Patient Admission Date]])/3)*3,"00")&amp;"-"&amp;TEXT(INT(HOUR(Table1[[#This Row],[Patient Admission Date]])/3)*3+3,"00")</f>
        <v>21-24</v>
      </c>
      <c r="O4775" t="str" cm="1">
        <f t="array" ref="O4775">_xlfn.IFS(Table1[[#This Row],[Patient Age]]&lt;=14,"0-14",Table1[[#This Row],[Patient Age]]&lt;=29,"15-29",Table1[[#This Row],[Patient Age]]&lt;=44,"30-44",Table1[[#This Row],[Patient Age]]&lt;=59,"45-59",Table1[[#This Row],[Patient Age]]&lt;=74,"60-74",TRUE,"75+")</f>
        <v>30-44</v>
      </c>
      <c r="P4775" t="str" cm="1">
        <f t="array" ref="P4775">_xlfn.IFS(Table1[[#This Row],[Patient Waittime]]&lt;=15,"0-15",Table1[[#This Row],[Patient Waittime]]&lt;=30,"16-30",Table1[[#This Row],[Patient Waittime]]&lt;=45,"31-45",Table1[[#This Row],[Patient Waittime]]&lt;=60,"46-60",TRUE,"60+")</f>
        <v>31-45</v>
      </c>
      <c r="Q4775">
        <f>--(Table1[[#This Row],[Patient Waittime]]&lt;=30)</f>
        <v>0</v>
      </c>
      <c r="R4775">
        <f>--Table1[[#This Row],[Patient Admission Flag]]</f>
        <v>0</v>
      </c>
      <c r="S4775">
        <f>--AND(Table1[[#This Row],[WithinTarget]]=1,Table1[[#This Row],[Patient Satisfaction Score]]&gt;=7)</f>
        <v>0</v>
      </c>
      <c r="T4775" t="str">
        <f>IF(LEFT(Table1[[#This Row],[Patient Gender]],1)="F","Female","Male")</f>
        <v>Male</v>
      </c>
    </row>
    <row r="4776" spans="1:20" x14ac:dyDescent="0.3">
      <c r="A4776" t="s">
        <v>4880</v>
      </c>
      <c r="B4776" s="1">
        <v>45571.447222222225</v>
      </c>
      <c r="C4776" t="s">
        <v>9</v>
      </c>
      <c r="D4776">
        <v>16</v>
      </c>
      <c r="E4776" t="s">
        <v>10</v>
      </c>
      <c r="F4776" t="s">
        <v>11</v>
      </c>
      <c r="G4776" t="b">
        <v>0</v>
      </c>
      <c r="I4776">
        <v>36</v>
      </c>
      <c r="J4776" t="b">
        <v>0</v>
      </c>
      <c r="K4776">
        <f>YEAR(Table1[[#This Row],[Patient Admission Date]])</f>
        <v>2024</v>
      </c>
      <c r="L4776" t="str">
        <f>TEXT(Table1[[#This Row],[Patient Admission Date]],"mmm")</f>
        <v>Oct</v>
      </c>
      <c r="M4776" t="str">
        <f>TEXT(Table1[[#This Row],[Patient Admission Date]],"ddd")</f>
        <v>Sun</v>
      </c>
      <c r="N4776" t="str">
        <f>TEXT(INT(HOUR(Table1[[#This Row],[Patient Admission Date]])/3)*3,"00")&amp;"-"&amp;TEXT(INT(HOUR(Table1[[#This Row],[Patient Admission Date]])/3)*3+3,"00")</f>
        <v>09-12</v>
      </c>
      <c r="O4776" t="str" cm="1">
        <f t="array" ref="O4776">_xlfn.IFS(Table1[[#This Row],[Patient Age]]&lt;=14,"0-14",Table1[[#This Row],[Patient Age]]&lt;=29,"15-29",Table1[[#This Row],[Patient Age]]&lt;=44,"30-44",Table1[[#This Row],[Patient Age]]&lt;=59,"45-59",Table1[[#This Row],[Patient Age]]&lt;=74,"60-74",TRUE,"75+")</f>
        <v>15-29</v>
      </c>
      <c r="P4776" t="str" cm="1">
        <f t="array" ref="P4776">_xlfn.IFS(Table1[[#This Row],[Patient Waittime]]&lt;=15,"0-15",Table1[[#This Row],[Patient Waittime]]&lt;=30,"16-30",Table1[[#This Row],[Patient Waittime]]&lt;=45,"31-45",Table1[[#This Row],[Patient Waittime]]&lt;=60,"46-60",TRUE,"60+")</f>
        <v>31-45</v>
      </c>
      <c r="Q4776">
        <f>--(Table1[[#This Row],[Patient Waittime]]&lt;=30)</f>
        <v>0</v>
      </c>
      <c r="R4776">
        <f>--Table1[[#This Row],[Patient Admission Flag]]</f>
        <v>0</v>
      </c>
      <c r="S4776">
        <f>--AND(Table1[[#This Row],[WithinTarget]]=1,Table1[[#This Row],[Patient Satisfaction Score]]&gt;=7)</f>
        <v>0</v>
      </c>
      <c r="T4776" t="str">
        <f>IF(LEFT(Table1[[#This Row],[Patient Gender]],1)="F","Female","Male")</f>
        <v>Male</v>
      </c>
    </row>
    <row r="4777" spans="1:20" x14ac:dyDescent="0.3">
      <c r="A4777" t="s">
        <v>4881</v>
      </c>
      <c r="B4777" s="1">
        <v>45222.956944444442</v>
      </c>
      <c r="C4777" t="s">
        <v>9</v>
      </c>
      <c r="D4777">
        <v>15</v>
      </c>
      <c r="E4777" t="s">
        <v>10</v>
      </c>
      <c r="F4777" t="s">
        <v>11</v>
      </c>
      <c r="G4777" t="b">
        <v>0</v>
      </c>
      <c r="I4777">
        <v>44</v>
      </c>
      <c r="J4777" t="b">
        <v>0</v>
      </c>
      <c r="K4777">
        <f>YEAR(Table1[[#This Row],[Patient Admission Date]])</f>
        <v>2023</v>
      </c>
      <c r="L4777" t="str">
        <f>TEXT(Table1[[#This Row],[Patient Admission Date]],"mmm")</f>
        <v>Oct</v>
      </c>
      <c r="M4777" t="str">
        <f>TEXT(Table1[[#This Row],[Patient Admission Date]],"ddd")</f>
        <v>Mon</v>
      </c>
      <c r="N4777" t="str">
        <f>TEXT(INT(HOUR(Table1[[#This Row],[Patient Admission Date]])/3)*3,"00")&amp;"-"&amp;TEXT(INT(HOUR(Table1[[#This Row],[Patient Admission Date]])/3)*3+3,"00")</f>
        <v>21-24</v>
      </c>
      <c r="O4777" t="str" cm="1">
        <f t="array" ref="O4777">_xlfn.IFS(Table1[[#This Row],[Patient Age]]&lt;=14,"0-14",Table1[[#This Row],[Patient Age]]&lt;=29,"15-29",Table1[[#This Row],[Patient Age]]&lt;=44,"30-44",Table1[[#This Row],[Patient Age]]&lt;=59,"45-59",Table1[[#This Row],[Patient Age]]&lt;=74,"60-74",TRUE,"75+")</f>
        <v>15-29</v>
      </c>
      <c r="P4777" t="str" cm="1">
        <f t="array" ref="P4777">_xlfn.IFS(Table1[[#This Row],[Patient Waittime]]&lt;=15,"0-15",Table1[[#This Row],[Patient Waittime]]&lt;=30,"16-30",Table1[[#This Row],[Patient Waittime]]&lt;=45,"31-45",Table1[[#This Row],[Patient Waittime]]&lt;=60,"46-60",TRUE,"60+")</f>
        <v>31-45</v>
      </c>
      <c r="Q4777">
        <f>--(Table1[[#This Row],[Patient Waittime]]&lt;=30)</f>
        <v>0</v>
      </c>
      <c r="R4777">
        <f>--Table1[[#This Row],[Patient Admission Flag]]</f>
        <v>0</v>
      </c>
      <c r="S4777">
        <f>--AND(Table1[[#This Row],[WithinTarget]]=1,Table1[[#This Row],[Patient Satisfaction Score]]&gt;=7)</f>
        <v>0</v>
      </c>
      <c r="T4777" t="str">
        <f>IF(LEFT(Table1[[#This Row],[Patient Gender]],1)="F","Female","Male")</f>
        <v>Male</v>
      </c>
    </row>
    <row r="4778" spans="1:20" x14ac:dyDescent="0.3">
      <c r="A4778" t="s">
        <v>4882</v>
      </c>
      <c r="B4778" s="1">
        <v>45485.765972222223</v>
      </c>
      <c r="C4778" t="s">
        <v>9</v>
      </c>
      <c r="D4778">
        <v>39</v>
      </c>
      <c r="E4778" t="s">
        <v>10</v>
      </c>
      <c r="F4778" t="s">
        <v>11</v>
      </c>
      <c r="G4778" t="b">
        <v>0</v>
      </c>
      <c r="I4778">
        <v>49</v>
      </c>
      <c r="J4778" t="b">
        <v>0</v>
      </c>
      <c r="K4778">
        <f>YEAR(Table1[[#This Row],[Patient Admission Date]])</f>
        <v>2024</v>
      </c>
      <c r="L4778" t="str">
        <f>TEXT(Table1[[#This Row],[Patient Admission Date]],"mmm")</f>
        <v>Jul</v>
      </c>
      <c r="M4778" t="str">
        <f>TEXT(Table1[[#This Row],[Patient Admission Date]],"ddd")</f>
        <v>Fri</v>
      </c>
      <c r="N4778" t="str">
        <f>TEXT(INT(HOUR(Table1[[#This Row],[Patient Admission Date]])/3)*3,"00")&amp;"-"&amp;TEXT(INT(HOUR(Table1[[#This Row],[Patient Admission Date]])/3)*3+3,"00")</f>
        <v>18-21</v>
      </c>
      <c r="O4778" t="str" cm="1">
        <f t="array" ref="O4778">_xlfn.IFS(Table1[[#This Row],[Patient Age]]&lt;=14,"0-14",Table1[[#This Row],[Patient Age]]&lt;=29,"15-29",Table1[[#This Row],[Patient Age]]&lt;=44,"30-44",Table1[[#This Row],[Patient Age]]&lt;=59,"45-59",Table1[[#This Row],[Patient Age]]&lt;=74,"60-74",TRUE,"75+")</f>
        <v>30-44</v>
      </c>
      <c r="P4778" t="str" cm="1">
        <f t="array" ref="P4778">_xlfn.IFS(Table1[[#This Row],[Patient Waittime]]&lt;=15,"0-15",Table1[[#This Row],[Patient Waittime]]&lt;=30,"16-30",Table1[[#This Row],[Patient Waittime]]&lt;=45,"31-45",Table1[[#This Row],[Patient Waittime]]&lt;=60,"46-60",TRUE,"60+")</f>
        <v>46-60</v>
      </c>
      <c r="Q4778">
        <f>--(Table1[[#This Row],[Patient Waittime]]&lt;=30)</f>
        <v>0</v>
      </c>
      <c r="R4778">
        <f>--Table1[[#This Row],[Patient Admission Flag]]</f>
        <v>0</v>
      </c>
      <c r="S4778">
        <f>--AND(Table1[[#This Row],[WithinTarget]]=1,Table1[[#This Row],[Patient Satisfaction Score]]&gt;=7)</f>
        <v>0</v>
      </c>
      <c r="T4778" t="str">
        <f>IF(LEFT(Table1[[#This Row],[Patient Gender]],1)="F","Female","Male")</f>
        <v>Male</v>
      </c>
    </row>
    <row r="4779" spans="1:20" x14ac:dyDescent="0.3">
      <c r="A4779" t="s">
        <v>4883</v>
      </c>
      <c r="B4779" s="1">
        <v>45124.54791666667</v>
      </c>
      <c r="C4779" t="s">
        <v>9</v>
      </c>
      <c r="D4779">
        <v>48</v>
      </c>
      <c r="E4779" t="s">
        <v>10</v>
      </c>
      <c r="F4779" t="s">
        <v>11</v>
      </c>
      <c r="G4779" t="b">
        <v>0</v>
      </c>
      <c r="I4779">
        <v>49</v>
      </c>
      <c r="J4779" t="b">
        <v>0</v>
      </c>
      <c r="K4779">
        <f>YEAR(Table1[[#This Row],[Patient Admission Date]])</f>
        <v>2023</v>
      </c>
      <c r="L4779" t="str">
        <f>TEXT(Table1[[#This Row],[Patient Admission Date]],"mmm")</f>
        <v>Jul</v>
      </c>
      <c r="M4779" t="str">
        <f>TEXT(Table1[[#This Row],[Patient Admission Date]],"ddd")</f>
        <v>Mon</v>
      </c>
      <c r="N4779" t="str">
        <f>TEXT(INT(HOUR(Table1[[#This Row],[Patient Admission Date]])/3)*3,"00")&amp;"-"&amp;TEXT(INT(HOUR(Table1[[#This Row],[Patient Admission Date]])/3)*3+3,"00")</f>
        <v>12-15</v>
      </c>
      <c r="O4779" t="str" cm="1">
        <f t="array" ref="O4779">_xlfn.IFS(Table1[[#This Row],[Patient Age]]&lt;=14,"0-14",Table1[[#This Row],[Patient Age]]&lt;=29,"15-29",Table1[[#This Row],[Patient Age]]&lt;=44,"30-44",Table1[[#This Row],[Patient Age]]&lt;=59,"45-59",Table1[[#This Row],[Patient Age]]&lt;=74,"60-74",TRUE,"75+")</f>
        <v>45-59</v>
      </c>
      <c r="P4779" t="str" cm="1">
        <f t="array" ref="P4779">_xlfn.IFS(Table1[[#This Row],[Patient Waittime]]&lt;=15,"0-15",Table1[[#This Row],[Patient Waittime]]&lt;=30,"16-30",Table1[[#This Row],[Patient Waittime]]&lt;=45,"31-45",Table1[[#This Row],[Patient Waittime]]&lt;=60,"46-60",TRUE,"60+")</f>
        <v>46-60</v>
      </c>
      <c r="Q4779">
        <f>--(Table1[[#This Row],[Patient Waittime]]&lt;=30)</f>
        <v>0</v>
      </c>
      <c r="R4779">
        <f>--Table1[[#This Row],[Patient Admission Flag]]</f>
        <v>0</v>
      </c>
      <c r="S4779">
        <f>--AND(Table1[[#This Row],[WithinTarget]]=1,Table1[[#This Row],[Patient Satisfaction Score]]&gt;=7)</f>
        <v>0</v>
      </c>
      <c r="T4779" t="str">
        <f>IF(LEFT(Table1[[#This Row],[Patient Gender]],1)="F","Female","Male")</f>
        <v>Male</v>
      </c>
    </row>
    <row r="4780" spans="1:20" x14ac:dyDescent="0.3">
      <c r="A4780" t="s">
        <v>4884</v>
      </c>
      <c r="B4780" s="1">
        <v>45112.074999999997</v>
      </c>
      <c r="C4780" t="s">
        <v>9</v>
      </c>
      <c r="D4780">
        <v>74</v>
      </c>
      <c r="E4780" t="s">
        <v>10</v>
      </c>
      <c r="F4780" t="s">
        <v>11</v>
      </c>
      <c r="G4780" t="b">
        <v>0</v>
      </c>
      <c r="I4780">
        <v>28</v>
      </c>
      <c r="J4780" t="b">
        <v>0</v>
      </c>
      <c r="K4780">
        <f>YEAR(Table1[[#This Row],[Patient Admission Date]])</f>
        <v>2023</v>
      </c>
      <c r="L4780" t="str">
        <f>TEXT(Table1[[#This Row],[Patient Admission Date]],"mmm")</f>
        <v>Jul</v>
      </c>
      <c r="M4780" t="str">
        <f>TEXT(Table1[[#This Row],[Patient Admission Date]],"ddd")</f>
        <v>Wed</v>
      </c>
      <c r="N4780" t="str">
        <f>TEXT(INT(HOUR(Table1[[#This Row],[Patient Admission Date]])/3)*3,"00")&amp;"-"&amp;TEXT(INT(HOUR(Table1[[#This Row],[Patient Admission Date]])/3)*3+3,"00")</f>
        <v>00-03</v>
      </c>
      <c r="O4780" t="str" cm="1">
        <f t="array" ref="O4780">_xlfn.IFS(Table1[[#This Row],[Patient Age]]&lt;=14,"0-14",Table1[[#This Row],[Patient Age]]&lt;=29,"15-29",Table1[[#This Row],[Patient Age]]&lt;=44,"30-44",Table1[[#This Row],[Patient Age]]&lt;=59,"45-59",Table1[[#This Row],[Patient Age]]&lt;=74,"60-74",TRUE,"75+")</f>
        <v>60-74</v>
      </c>
      <c r="P4780" t="str" cm="1">
        <f t="array" ref="P4780">_xlfn.IFS(Table1[[#This Row],[Patient Waittime]]&lt;=15,"0-15",Table1[[#This Row],[Patient Waittime]]&lt;=30,"16-30",Table1[[#This Row],[Patient Waittime]]&lt;=45,"31-45",Table1[[#This Row],[Patient Waittime]]&lt;=60,"46-60",TRUE,"60+")</f>
        <v>16-30</v>
      </c>
      <c r="Q4780">
        <f>--(Table1[[#This Row],[Patient Waittime]]&lt;=30)</f>
        <v>1</v>
      </c>
      <c r="R4780">
        <f>--Table1[[#This Row],[Patient Admission Flag]]</f>
        <v>0</v>
      </c>
      <c r="S4780">
        <f>--AND(Table1[[#This Row],[WithinTarget]]=1,Table1[[#This Row],[Patient Satisfaction Score]]&gt;=7)</f>
        <v>0</v>
      </c>
      <c r="T4780" t="str">
        <f>IF(LEFT(Table1[[#This Row],[Patient Gender]],1)="F","Female","Male")</f>
        <v>Male</v>
      </c>
    </row>
    <row r="4781" spans="1:20" x14ac:dyDescent="0.3">
      <c r="A4781" t="s">
        <v>4885</v>
      </c>
      <c r="B4781" s="1">
        <v>45020.357638888891</v>
      </c>
      <c r="C4781" t="s">
        <v>9</v>
      </c>
      <c r="D4781">
        <v>49</v>
      </c>
      <c r="E4781" t="s">
        <v>10</v>
      </c>
      <c r="F4781" t="s">
        <v>11</v>
      </c>
      <c r="G4781" t="b">
        <v>0</v>
      </c>
      <c r="I4781">
        <v>37</v>
      </c>
      <c r="J4781" t="b">
        <v>0</v>
      </c>
      <c r="K4781">
        <f>YEAR(Table1[[#This Row],[Patient Admission Date]])</f>
        <v>2023</v>
      </c>
      <c r="L4781" t="str">
        <f>TEXT(Table1[[#This Row],[Patient Admission Date]],"mmm")</f>
        <v>Apr</v>
      </c>
      <c r="M4781" t="str">
        <f>TEXT(Table1[[#This Row],[Patient Admission Date]],"ddd")</f>
        <v>Tue</v>
      </c>
      <c r="N4781" t="str">
        <f>TEXT(INT(HOUR(Table1[[#This Row],[Patient Admission Date]])/3)*3,"00")&amp;"-"&amp;TEXT(INT(HOUR(Table1[[#This Row],[Patient Admission Date]])/3)*3+3,"00")</f>
        <v>06-09</v>
      </c>
      <c r="O4781" t="str" cm="1">
        <f t="array" ref="O4781">_xlfn.IFS(Table1[[#This Row],[Patient Age]]&lt;=14,"0-14",Table1[[#This Row],[Patient Age]]&lt;=29,"15-29",Table1[[#This Row],[Patient Age]]&lt;=44,"30-44",Table1[[#This Row],[Patient Age]]&lt;=59,"45-59",Table1[[#This Row],[Patient Age]]&lt;=74,"60-74",TRUE,"75+")</f>
        <v>45-59</v>
      </c>
      <c r="P4781" t="str" cm="1">
        <f t="array" ref="P4781">_xlfn.IFS(Table1[[#This Row],[Patient Waittime]]&lt;=15,"0-15",Table1[[#This Row],[Patient Waittime]]&lt;=30,"16-30",Table1[[#This Row],[Patient Waittime]]&lt;=45,"31-45",Table1[[#This Row],[Patient Waittime]]&lt;=60,"46-60",TRUE,"60+")</f>
        <v>31-45</v>
      </c>
      <c r="Q4781">
        <f>--(Table1[[#This Row],[Patient Waittime]]&lt;=30)</f>
        <v>0</v>
      </c>
      <c r="R4781">
        <f>--Table1[[#This Row],[Patient Admission Flag]]</f>
        <v>0</v>
      </c>
      <c r="S4781">
        <f>--AND(Table1[[#This Row],[WithinTarget]]=1,Table1[[#This Row],[Patient Satisfaction Score]]&gt;=7)</f>
        <v>0</v>
      </c>
      <c r="T4781" t="str">
        <f>IF(LEFT(Table1[[#This Row],[Patient Gender]],1)="F","Female","Male")</f>
        <v>Male</v>
      </c>
    </row>
    <row r="4782" spans="1:20" x14ac:dyDescent="0.3">
      <c r="A4782" t="s">
        <v>4886</v>
      </c>
      <c r="B4782" s="1">
        <v>45255.520138888889</v>
      </c>
      <c r="C4782" t="s">
        <v>9</v>
      </c>
      <c r="D4782">
        <v>72</v>
      </c>
      <c r="E4782" t="s">
        <v>10</v>
      </c>
      <c r="F4782" t="s">
        <v>11</v>
      </c>
      <c r="G4782" t="b">
        <v>0</v>
      </c>
      <c r="I4782">
        <v>40</v>
      </c>
      <c r="J4782" t="b">
        <v>0</v>
      </c>
      <c r="K4782">
        <f>YEAR(Table1[[#This Row],[Patient Admission Date]])</f>
        <v>2023</v>
      </c>
      <c r="L4782" t="str">
        <f>TEXT(Table1[[#This Row],[Patient Admission Date]],"mmm")</f>
        <v>Nov</v>
      </c>
      <c r="M4782" t="str">
        <f>TEXT(Table1[[#This Row],[Patient Admission Date]],"ddd")</f>
        <v>Sat</v>
      </c>
      <c r="N4782" t="str">
        <f>TEXT(INT(HOUR(Table1[[#This Row],[Patient Admission Date]])/3)*3,"00")&amp;"-"&amp;TEXT(INT(HOUR(Table1[[#This Row],[Patient Admission Date]])/3)*3+3,"00")</f>
        <v>12-15</v>
      </c>
      <c r="O4782" t="str" cm="1">
        <f t="array" ref="O4782">_xlfn.IFS(Table1[[#This Row],[Patient Age]]&lt;=14,"0-14",Table1[[#This Row],[Patient Age]]&lt;=29,"15-29",Table1[[#This Row],[Patient Age]]&lt;=44,"30-44",Table1[[#This Row],[Patient Age]]&lt;=59,"45-59",Table1[[#This Row],[Patient Age]]&lt;=74,"60-74",TRUE,"75+")</f>
        <v>60-74</v>
      </c>
      <c r="P4782" t="str" cm="1">
        <f t="array" ref="P4782">_xlfn.IFS(Table1[[#This Row],[Patient Waittime]]&lt;=15,"0-15",Table1[[#This Row],[Patient Waittime]]&lt;=30,"16-30",Table1[[#This Row],[Patient Waittime]]&lt;=45,"31-45",Table1[[#This Row],[Patient Waittime]]&lt;=60,"46-60",TRUE,"60+")</f>
        <v>31-45</v>
      </c>
      <c r="Q4782">
        <f>--(Table1[[#This Row],[Patient Waittime]]&lt;=30)</f>
        <v>0</v>
      </c>
      <c r="R4782">
        <f>--Table1[[#This Row],[Patient Admission Flag]]</f>
        <v>0</v>
      </c>
      <c r="S4782">
        <f>--AND(Table1[[#This Row],[WithinTarget]]=1,Table1[[#This Row],[Patient Satisfaction Score]]&gt;=7)</f>
        <v>0</v>
      </c>
      <c r="T4782" t="str">
        <f>IF(LEFT(Table1[[#This Row],[Patient Gender]],1)="F","Female","Male")</f>
        <v>Male</v>
      </c>
    </row>
    <row r="4783" spans="1:20" x14ac:dyDescent="0.3">
      <c r="A4783" t="s">
        <v>4887</v>
      </c>
      <c r="B4783" s="1">
        <v>45279.5625</v>
      </c>
      <c r="C4783" t="s">
        <v>9</v>
      </c>
      <c r="D4783">
        <v>67</v>
      </c>
      <c r="E4783" t="s">
        <v>10</v>
      </c>
      <c r="F4783" t="s">
        <v>11</v>
      </c>
      <c r="G4783" t="b">
        <v>0</v>
      </c>
      <c r="I4783">
        <v>47</v>
      </c>
      <c r="J4783" t="b">
        <v>0</v>
      </c>
      <c r="K4783">
        <f>YEAR(Table1[[#This Row],[Patient Admission Date]])</f>
        <v>2023</v>
      </c>
      <c r="L4783" t="str">
        <f>TEXT(Table1[[#This Row],[Patient Admission Date]],"mmm")</f>
        <v>Dec</v>
      </c>
      <c r="M4783" t="str">
        <f>TEXT(Table1[[#This Row],[Patient Admission Date]],"ddd")</f>
        <v>Tue</v>
      </c>
      <c r="N4783" t="str">
        <f>TEXT(INT(HOUR(Table1[[#This Row],[Patient Admission Date]])/3)*3,"00")&amp;"-"&amp;TEXT(INT(HOUR(Table1[[#This Row],[Patient Admission Date]])/3)*3+3,"00")</f>
        <v>12-15</v>
      </c>
      <c r="O4783" t="str" cm="1">
        <f t="array" ref="O4783">_xlfn.IFS(Table1[[#This Row],[Patient Age]]&lt;=14,"0-14",Table1[[#This Row],[Patient Age]]&lt;=29,"15-29",Table1[[#This Row],[Patient Age]]&lt;=44,"30-44",Table1[[#This Row],[Patient Age]]&lt;=59,"45-59",Table1[[#This Row],[Patient Age]]&lt;=74,"60-74",TRUE,"75+")</f>
        <v>60-74</v>
      </c>
      <c r="P4783" t="str" cm="1">
        <f t="array" ref="P4783">_xlfn.IFS(Table1[[#This Row],[Patient Waittime]]&lt;=15,"0-15",Table1[[#This Row],[Patient Waittime]]&lt;=30,"16-30",Table1[[#This Row],[Patient Waittime]]&lt;=45,"31-45",Table1[[#This Row],[Patient Waittime]]&lt;=60,"46-60",TRUE,"60+")</f>
        <v>46-60</v>
      </c>
      <c r="Q4783">
        <f>--(Table1[[#This Row],[Patient Waittime]]&lt;=30)</f>
        <v>0</v>
      </c>
      <c r="R4783">
        <f>--Table1[[#This Row],[Patient Admission Flag]]</f>
        <v>0</v>
      </c>
      <c r="S4783">
        <f>--AND(Table1[[#This Row],[WithinTarget]]=1,Table1[[#This Row],[Patient Satisfaction Score]]&gt;=7)</f>
        <v>0</v>
      </c>
      <c r="T4783" t="str">
        <f>IF(LEFT(Table1[[#This Row],[Patient Gender]],1)="F","Female","Male")</f>
        <v>Male</v>
      </c>
    </row>
    <row r="4784" spans="1:20" x14ac:dyDescent="0.3">
      <c r="A4784" t="s">
        <v>4888</v>
      </c>
      <c r="B4784" s="1">
        <v>45315.490972222222</v>
      </c>
      <c r="C4784" t="s">
        <v>9</v>
      </c>
      <c r="D4784">
        <v>13</v>
      </c>
      <c r="E4784" t="s">
        <v>10</v>
      </c>
      <c r="F4784" t="s">
        <v>11</v>
      </c>
      <c r="G4784" t="b">
        <v>0</v>
      </c>
      <c r="I4784">
        <v>52</v>
      </c>
      <c r="J4784" t="b">
        <v>0</v>
      </c>
      <c r="K4784">
        <f>YEAR(Table1[[#This Row],[Patient Admission Date]])</f>
        <v>2024</v>
      </c>
      <c r="L4784" t="str">
        <f>TEXT(Table1[[#This Row],[Patient Admission Date]],"mmm")</f>
        <v>Jan</v>
      </c>
      <c r="M4784" t="str">
        <f>TEXT(Table1[[#This Row],[Patient Admission Date]],"ddd")</f>
        <v>Wed</v>
      </c>
      <c r="N4784" t="str">
        <f>TEXT(INT(HOUR(Table1[[#This Row],[Patient Admission Date]])/3)*3,"00")&amp;"-"&amp;TEXT(INT(HOUR(Table1[[#This Row],[Patient Admission Date]])/3)*3+3,"00")</f>
        <v>09-12</v>
      </c>
      <c r="O4784" t="str" cm="1">
        <f t="array" ref="O4784">_xlfn.IFS(Table1[[#This Row],[Patient Age]]&lt;=14,"0-14",Table1[[#This Row],[Patient Age]]&lt;=29,"15-29",Table1[[#This Row],[Patient Age]]&lt;=44,"30-44",Table1[[#This Row],[Patient Age]]&lt;=59,"45-59",Table1[[#This Row],[Patient Age]]&lt;=74,"60-74",TRUE,"75+")</f>
        <v>0-14</v>
      </c>
      <c r="P4784" t="str" cm="1">
        <f t="array" ref="P4784">_xlfn.IFS(Table1[[#This Row],[Patient Waittime]]&lt;=15,"0-15",Table1[[#This Row],[Patient Waittime]]&lt;=30,"16-30",Table1[[#This Row],[Patient Waittime]]&lt;=45,"31-45",Table1[[#This Row],[Patient Waittime]]&lt;=60,"46-60",TRUE,"60+")</f>
        <v>46-60</v>
      </c>
      <c r="Q4784">
        <f>--(Table1[[#This Row],[Patient Waittime]]&lt;=30)</f>
        <v>0</v>
      </c>
      <c r="R4784">
        <f>--Table1[[#This Row],[Patient Admission Flag]]</f>
        <v>0</v>
      </c>
      <c r="S4784">
        <f>--AND(Table1[[#This Row],[WithinTarget]]=1,Table1[[#This Row],[Patient Satisfaction Score]]&gt;=7)</f>
        <v>0</v>
      </c>
      <c r="T4784" t="str">
        <f>IF(LEFT(Table1[[#This Row],[Patient Gender]],1)="F","Female","Male")</f>
        <v>Male</v>
      </c>
    </row>
    <row r="4785" spans="1:20" x14ac:dyDescent="0.3">
      <c r="A4785" t="s">
        <v>4889</v>
      </c>
      <c r="B4785" s="1">
        <v>45245.228472222225</v>
      </c>
      <c r="C4785" t="s">
        <v>9</v>
      </c>
      <c r="D4785">
        <v>28</v>
      </c>
      <c r="E4785" t="s">
        <v>10</v>
      </c>
      <c r="F4785" t="s">
        <v>11</v>
      </c>
      <c r="G4785" t="b">
        <v>0</v>
      </c>
      <c r="I4785">
        <v>58</v>
      </c>
      <c r="J4785" t="b">
        <v>0</v>
      </c>
      <c r="K4785">
        <f>YEAR(Table1[[#This Row],[Patient Admission Date]])</f>
        <v>2023</v>
      </c>
      <c r="L4785" t="str">
        <f>TEXT(Table1[[#This Row],[Patient Admission Date]],"mmm")</f>
        <v>Nov</v>
      </c>
      <c r="M4785" t="str">
        <f>TEXT(Table1[[#This Row],[Patient Admission Date]],"ddd")</f>
        <v>Wed</v>
      </c>
      <c r="N4785" t="str">
        <f>TEXT(INT(HOUR(Table1[[#This Row],[Patient Admission Date]])/3)*3,"00")&amp;"-"&amp;TEXT(INT(HOUR(Table1[[#This Row],[Patient Admission Date]])/3)*3+3,"00")</f>
        <v>03-06</v>
      </c>
      <c r="O4785" t="str" cm="1">
        <f t="array" ref="O4785">_xlfn.IFS(Table1[[#This Row],[Patient Age]]&lt;=14,"0-14",Table1[[#This Row],[Patient Age]]&lt;=29,"15-29",Table1[[#This Row],[Patient Age]]&lt;=44,"30-44",Table1[[#This Row],[Patient Age]]&lt;=59,"45-59",Table1[[#This Row],[Patient Age]]&lt;=74,"60-74",TRUE,"75+")</f>
        <v>15-29</v>
      </c>
      <c r="P4785" t="str" cm="1">
        <f t="array" ref="P4785">_xlfn.IFS(Table1[[#This Row],[Patient Waittime]]&lt;=15,"0-15",Table1[[#This Row],[Patient Waittime]]&lt;=30,"16-30",Table1[[#This Row],[Patient Waittime]]&lt;=45,"31-45",Table1[[#This Row],[Patient Waittime]]&lt;=60,"46-60",TRUE,"60+")</f>
        <v>46-60</v>
      </c>
      <c r="Q4785">
        <f>--(Table1[[#This Row],[Patient Waittime]]&lt;=30)</f>
        <v>0</v>
      </c>
      <c r="R4785">
        <f>--Table1[[#This Row],[Patient Admission Flag]]</f>
        <v>0</v>
      </c>
      <c r="S4785">
        <f>--AND(Table1[[#This Row],[WithinTarget]]=1,Table1[[#This Row],[Patient Satisfaction Score]]&gt;=7)</f>
        <v>0</v>
      </c>
      <c r="T4785" t="str">
        <f>IF(LEFT(Table1[[#This Row],[Patient Gender]],1)="F","Female","Male")</f>
        <v>Male</v>
      </c>
    </row>
    <row r="4786" spans="1:20" x14ac:dyDescent="0.3">
      <c r="A4786" t="s">
        <v>4890</v>
      </c>
      <c r="B4786" s="1">
        <v>45198.853472222225</v>
      </c>
      <c r="C4786" t="s">
        <v>9</v>
      </c>
      <c r="D4786">
        <v>24</v>
      </c>
      <c r="E4786" t="s">
        <v>10</v>
      </c>
      <c r="F4786" t="s">
        <v>11</v>
      </c>
      <c r="G4786" t="b">
        <v>0</v>
      </c>
      <c r="I4786">
        <v>26</v>
      </c>
      <c r="J4786" t="b">
        <v>0</v>
      </c>
      <c r="K4786">
        <f>YEAR(Table1[[#This Row],[Patient Admission Date]])</f>
        <v>2023</v>
      </c>
      <c r="L4786" t="str">
        <f>TEXT(Table1[[#This Row],[Patient Admission Date]],"mmm")</f>
        <v>Sep</v>
      </c>
      <c r="M4786" t="str">
        <f>TEXT(Table1[[#This Row],[Patient Admission Date]],"ddd")</f>
        <v>Fri</v>
      </c>
      <c r="N4786" t="str">
        <f>TEXT(INT(HOUR(Table1[[#This Row],[Patient Admission Date]])/3)*3,"00")&amp;"-"&amp;TEXT(INT(HOUR(Table1[[#This Row],[Patient Admission Date]])/3)*3+3,"00")</f>
        <v>18-21</v>
      </c>
      <c r="O4786" t="str" cm="1">
        <f t="array" ref="O4786">_xlfn.IFS(Table1[[#This Row],[Patient Age]]&lt;=14,"0-14",Table1[[#This Row],[Patient Age]]&lt;=29,"15-29",Table1[[#This Row],[Patient Age]]&lt;=44,"30-44",Table1[[#This Row],[Patient Age]]&lt;=59,"45-59",Table1[[#This Row],[Patient Age]]&lt;=74,"60-74",TRUE,"75+")</f>
        <v>15-29</v>
      </c>
      <c r="P4786" t="str" cm="1">
        <f t="array" ref="P4786">_xlfn.IFS(Table1[[#This Row],[Patient Waittime]]&lt;=15,"0-15",Table1[[#This Row],[Patient Waittime]]&lt;=30,"16-30",Table1[[#This Row],[Patient Waittime]]&lt;=45,"31-45",Table1[[#This Row],[Patient Waittime]]&lt;=60,"46-60",TRUE,"60+")</f>
        <v>16-30</v>
      </c>
      <c r="Q4786">
        <f>--(Table1[[#This Row],[Patient Waittime]]&lt;=30)</f>
        <v>1</v>
      </c>
      <c r="R4786">
        <f>--Table1[[#This Row],[Patient Admission Flag]]</f>
        <v>0</v>
      </c>
      <c r="S4786">
        <f>--AND(Table1[[#This Row],[WithinTarget]]=1,Table1[[#This Row],[Patient Satisfaction Score]]&gt;=7)</f>
        <v>0</v>
      </c>
      <c r="T4786" t="str">
        <f>IF(LEFT(Table1[[#This Row],[Patient Gender]],1)="F","Female","Male")</f>
        <v>Male</v>
      </c>
    </row>
    <row r="4787" spans="1:20" x14ac:dyDescent="0.3">
      <c r="A4787" t="s">
        <v>4891</v>
      </c>
      <c r="B4787" s="1">
        <v>45594.304166666669</v>
      </c>
      <c r="C4787" t="s">
        <v>9</v>
      </c>
      <c r="D4787">
        <v>6</v>
      </c>
      <c r="E4787" t="s">
        <v>10</v>
      </c>
      <c r="F4787" t="s">
        <v>11</v>
      </c>
      <c r="G4787" t="b">
        <v>0</v>
      </c>
      <c r="I4787">
        <v>30</v>
      </c>
      <c r="J4787" t="b">
        <v>0</v>
      </c>
      <c r="K4787">
        <f>YEAR(Table1[[#This Row],[Patient Admission Date]])</f>
        <v>2024</v>
      </c>
      <c r="L4787" t="str">
        <f>TEXT(Table1[[#This Row],[Patient Admission Date]],"mmm")</f>
        <v>Oct</v>
      </c>
      <c r="M4787" t="str">
        <f>TEXT(Table1[[#This Row],[Patient Admission Date]],"ddd")</f>
        <v>Tue</v>
      </c>
      <c r="N4787" t="str">
        <f>TEXT(INT(HOUR(Table1[[#This Row],[Patient Admission Date]])/3)*3,"00")&amp;"-"&amp;TEXT(INT(HOUR(Table1[[#This Row],[Patient Admission Date]])/3)*3+3,"00")</f>
        <v>06-09</v>
      </c>
      <c r="O4787" t="str" cm="1">
        <f t="array" ref="O4787">_xlfn.IFS(Table1[[#This Row],[Patient Age]]&lt;=14,"0-14",Table1[[#This Row],[Patient Age]]&lt;=29,"15-29",Table1[[#This Row],[Patient Age]]&lt;=44,"30-44",Table1[[#This Row],[Patient Age]]&lt;=59,"45-59",Table1[[#This Row],[Patient Age]]&lt;=74,"60-74",TRUE,"75+")</f>
        <v>0-14</v>
      </c>
      <c r="P4787" t="str" cm="1">
        <f t="array" ref="P4787">_xlfn.IFS(Table1[[#This Row],[Patient Waittime]]&lt;=15,"0-15",Table1[[#This Row],[Patient Waittime]]&lt;=30,"16-30",Table1[[#This Row],[Patient Waittime]]&lt;=45,"31-45",Table1[[#This Row],[Patient Waittime]]&lt;=60,"46-60",TRUE,"60+")</f>
        <v>16-30</v>
      </c>
      <c r="Q4787">
        <f>--(Table1[[#This Row],[Patient Waittime]]&lt;=30)</f>
        <v>1</v>
      </c>
      <c r="R4787">
        <f>--Table1[[#This Row],[Patient Admission Flag]]</f>
        <v>0</v>
      </c>
      <c r="S4787">
        <f>--AND(Table1[[#This Row],[WithinTarget]]=1,Table1[[#This Row],[Patient Satisfaction Score]]&gt;=7)</f>
        <v>0</v>
      </c>
      <c r="T4787" t="str">
        <f>IF(LEFT(Table1[[#This Row],[Patient Gender]],1)="F","Female","Male")</f>
        <v>Male</v>
      </c>
    </row>
    <row r="4788" spans="1:20" x14ac:dyDescent="0.3">
      <c r="A4788" t="s">
        <v>4892</v>
      </c>
      <c r="B4788" s="1">
        <v>45174.182638888888</v>
      </c>
      <c r="C4788" t="s">
        <v>9</v>
      </c>
      <c r="D4788">
        <v>4</v>
      </c>
      <c r="E4788" t="s">
        <v>10</v>
      </c>
      <c r="F4788" t="s">
        <v>11</v>
      </c>
      <c r="G4788" t="b">
        <v>0</v>
      </c>
      <c r="I4788">
        <v>32</v>
      </c>
      <c r="J4788" t="b">
        <v>0</v>
      </c>
      <c r="K4788">
        <f>YEAR(Table1[[#This Row],[Patient Admission Date]])</f>
        <v>2023</v>
      </c>
      <c r="L4788" t="str">
        <f>TEXT(Table1[[#This Row],[Patient Admission Date]],"mmm")</f>
        <v>Sep</v>
      </c>
      <c r="M4788" t="str">
        <f>TEXT(Table1[[#This Row],[Patient Admission Date]],"ddd")</f>
        <v>Tue</v>
      </c>
      <c r="N4788" t="str">
        <f>TEXT(INT(HOUR(Table1[[#This Row],[Patient Admission Date]])/3)*3,"00")&amp;"-"&amp;TEXT(INT(HOUR(Table1[[#This Row],[Patient Admission Date]])/3)*3+3,"00")</f>
        <v>03-06</v>
      </c>
      <c r="O4788" t="str" cm="1">
        <f t="array" ref="O4788">_xlfn.IFS(Table1[[#This Row],[Patient Age]]&lt;=14,"0-14",Table1[[#This Row],[Patient Age]]&lt;=29,"15-29",Table1[[#This Row],[Patient Age]]&lt;=44,"30-44",Table1[[#This Row],[Patient Age]]&lt;=59,"45-59",Table1[[#This Row],[Patient Age]]&lt;=74,"60-74",TRUE,"75+")</f>
        <v>0-14</v>
      </c>
      <c r="P4788" t="str" cm="1">
        <f t="array" ref="P4788">_xlfn.IFS(Table1[[#This Row],[Patient Waittime]]&lt;=15,"0-15",Table1[[#This Row],[Patient Waittime]]&lt;=30,"16-30",Table1[[#This Row],[Patient Waittime]]&lt;=45,"31-45",Table1[[#This Row],[Patient Waittime]]&lt;=60,"46-60",TRUE,"60+")</f>
        <v>31-45</v>
      </c>
      <c r="Q4788">
        <f>--(Table1[[#This Row],[Patient Waittime]]&lt;=30)</f>
        <v>0</v>
      </c>
      <c r="R4788">
        <f>--Table1[[#This Row],[Patient Admission Flag]]</f>
        <v>0</v>
      </c>
      <c r="S4788">
        <f>--AND(Table1[[#This Row],[WithinTarget]]=1,Table1[[#This Row],[Patient Satisfaction Score]]&gt;=7)</f>
        <v>0</v>
      </c>
      <c r="T4788" t="str">
        <f>IF(LEFT(Table1[[#This Row],[Patient Gender]],1)="F","Female","Male")</f>
        <v>Male</v>
      </c>
    </row>
    <row r="4789" spans="1:20" x14ac:dyDescent="0.3">
      <c r="A4789" t="s">
        <v>4893</v>
      </c>
      <c r="B4789" s="1">
        <v>45363.679861111108</v>
      </c>
      <c r="C4789" t="s">
        <v>9</v>
      </c>
      <c r="D4789">
        <v>68</v>
      </c>
      <c r="E4789" t="s">
        <v>10</v>
      </c>
      <c r="F4789" t="s">
        <v>11</v>
      </c>
      <c r="G4789" t="b">
        <v>0</v>
      </c>
      <c r="I4789">
        <v>33</v>
      </c>
      <c r="J4789" t="b">
        <v>0</v>
      </c>
      <c r="K4789">
        <f>YEAR(Table1[[#This Row],[Patient Admission Date]])</f>
        <v>2024</v>
      </c>
      <c r="L4789" t="str">
        <f>TEXT(Table1[[#This Row],[Patient Admission Date]],"mmm")</f>
        <v>Mar</v>
      </c>
      <c r="M4789" t="str">
        <f>TEXT(Table1[[#This Row],[Patient Admission Date]],"ddd")</f>
        <v>Tue</v>
      </c>
      <c r="N4789" t="str">
        <f>TEXT(INT(HOUR(Table1[[#This Row],[Patient Admission Date]])/3)*3,"00")&amp;"-"&amp;TEXT(INT(HOUR(Table1[[#This Row],[Patient Admission Date]])/3)*3+3,"00")</f>
        <v>15-18</v>
      </c>
      <c r="O4789" t="str" cm="1">
        <f t="array" ref="O4789">_xlfn.IFS(Table1[[#This Row],[Patient Age]]&lt;=14,"0-14",Table1[[#This Row],[Patient Age]]&lt;=29,"15-29",Table1[[#This Row],[Patient Age]]&lt;=44,"30-44",Table1[[#This Row],[Patient Age]]&lt;=59,"45-59",Table1[[#This Row],[Patient Age]]&lt;=74,"60-74",TRUE,"75+")</f>
        <v>60-74</v>
      </c>
      <c r="P4789" t="str" cm="1">
        <f t="array" ref="P4789">_xlfn.IFS(Table1[[#This Row],[Patient Waittime]]&lt;=15,"0-15",Table1[[#This Row],[Patient Waittime]]&lt;=30,"16-30",Table1[[#This Row],[Patient Waittime]]&lt;=45,"31-45",Table1[[#This Row],[Patient Waittime]]&lt;=60,"46-60",TRUE,"60+")</f>
        <v>31-45</v>
      </c>
      <c r="Q4789">
        <f>--(Table1[[#This Row],[Patient Waittime]]&lt;=30)</f>
        <v>0</v>
      </c>
      <c r="R4789">
        <f>--Table1[[#This Row],[Patient Admission Flag]]</f>
        <v>0</v>
      </c>
      <c r="S4789">
        <f>--AND(Table1[[#This Row],[WithinTarget]]=1,Table1[[#This Row],[Patient Satisfaction Score]]&gt;=7)</f>
        <v>0</v>
      </c>
      <c r="T4789" t="str">
        <f>IF(LEFT(Table1[[#This Row],[Patient Gender]],1)="F","Female","Male")</f>
        <v>Male</v>
      </c>
    </row>
    <row r="4790" spans="1:20" x14ac:dyDescent="0.3">
      <c r="A4790" t="s">
        <v>4894</v>
      </c>
      <c r="B4790" s="1">
        <v>45064.1</v>
      </c>
      <c r="C4790" t="s">
        <v>9</v>
      </c>
      <c r="D4790">
        <v>26</v>
      </c>
      <c r="E4790" t="s">
        <v>10</v>
      </c>
      <c r="F4790" t="s">
        <v>11</v>
      </c>
      <c r="G4790" t="b">
        <v>0</v>
      </c>
      <c r="I4790">
        <v>34</v>
      </c>
      <c r="J4790" t="b">
        <v>0</v>
      </c>
      <c r="K4790">
        <f>YEAR(Table1[[#This Row],[Patient Admission Date]])</f>
        <v>2023</v>
      </c>
      <c r="L4790" t="str">
        <f>TEXT(Table1[[#This Row],[Patient Admission Date]],"mmm")</f>
        <v>May</v>
      </c>
      <c r="M4790" t="str">
        <f>TEXT(Table1[[#This Row],[Patient Admission Date]],"ddd")</f>
        <v>Thu</v>
      </c>
      <c r="N4790" t="str">
        <f>TEXT(INT(HOUR(Table1[[#This Row],[Patient Admission Date]])/3)*3,"00")&amp;"-"&amp;TEXT(INT(HOUR(Table1[[#This Row],[Patient Admission Date]])/3)*3+3,"00")</f>
        <v>00-03</v>
      </c>
      <c r="O4790" t="str" cm="1">
        <f t="array" ref="O4790">_xlfn.IFS(Table1[[#This Row],[Patient Age]]&lt;=14,"0-14",Table1[[#This Row],[Patient Age]]&lt;=29,"15-29",Table1[[#This Row],[Patient Age]]&lt;=44,"30-44",Table1[[#This Row],[Patient Age]]&lt;=59,"45-59",Table1[[#This Row],[Patient Age]]&lt;=74,"60-74",TRUE,"75+")</f>
        <v>15-29</v>
      </c>
      <c r="P4790" t="str" cm="1">
        <f t="array" ref="P4790">_xlfn.IFS(Table1[[#This Row],[Patient Waittime]]&lt;=15,"0-15",Table1[[#This Row],[Patient Waittime]]&lt;=30,"16-30",Table1[[#This Row],[Patient Waittime]]&lt;=45,"31-45",Table1[[#This Row],[Patient Waittime]]&lt;=60,"46-60",TRUE,"60+")</f>
        <v>31-45</v>
      </c>
      <c r="Q4790">
        <f>--(Table1[[#This Row],[Patient Waittime]]&lt;=30)</f>
        <v>0</v>
      </c>
      <c r="R4790">
        <f>--Table1[[#This Row],[Patient Admission Flag]]</f>
        <v>0</v>
      </c>
      <c r="S4790">
        <f>--AND(Table1[[#This Row],[WithinTarget]]=1,Table1[[#This Row],[Patient Satisfaction Score]]&gt;=7)</f>
        <v>0</v>
      </c>
      <c r="T4790" t="str">
        <f>IF(LEFT(Table1[[#This Row],[Patient Gender]],1)="F","Female","Male")</f>
        <v>Male</v>
      </c>
    </row>
    <row r="4791" spans="1:20" x14ac:dyDescent="0.3">
      <c r="A4791" t="s">
        <v>4895</v>
      </c>
      <c r="B4791" s="1">
        <v>45371.62222222222</v>
      </c>
      <c r="C4791" t="s">
        <v>9</v>
      </c>
      <c r="D4791">
        <v>77</v>
      </c>
      <c r="E4791" t="s">
        <v>10</v>
      </c>
      <c r="F4791" t="s">
        <v>11</v>
      </c>
      <c r="G4791" t="b">
        <v>0</v>
      </c>
      <c r="I4791">
        <v>42</v>
      </c>
      <c r="J4791" t="b">
        <v>0</v>
      </c>
      <c r="K4791">
        <f>YEAR(Table1[[#This Row],[Patient Admission Date]])</f>
        <v>2024</v>
      </c>
      <c r="L4791" t="str">
        <f>TEXT(Table1[[#This Row],[Patient Admission Date]],"mmm")</f>
        <v>Mar</v>
      </c>
      <c r="M4791" t="str">
        <f>TEXT(Table1[[#This Row],[Patient Admission Date]],"ddd")</f>
        <v>Wed</v>
      </c>
      <c r="N4791" t="str">
        <f>TEXT(INT(HOUR(Table1[[#This Row],[Patient Admission Date]])/3)*3,"00")&amp;"-"&amp;TEXT(INT(HOUR(Table1[[#This Row],[Patient Admission Date]])/3)*3+3,"00")</f>
        <v>12-15</v>
      </c>
      <c r="O4791" t="str" cm="1">
        <f t="array" ref="O4791">_xlfn.IFS(Table1[[#This Row],[Patient Age]]&lt;=14,"0-14",Table1[[#This Row],[Patient Age]]&lt;=29,"15-29",Table1[[#This Row],[Patient Age]]&lt;=44,"30-44",Table1[[#This Row],[Patient Age]]&lt;=59,"45-59",Table1[[#This Row],[Patient Age]]&lt;=74,"60-74",TRUE,"75+")</f>
        <v>75+</v>
      </c>
      <c r="P4791" t="str" cm="1">
        <f t="array" ref="P4791">_xlfn.IFS(Table1[[#This Row],[Patient Waittime]]&lt;=15,"0-15",Table1[[#This Row],[Patient Waittime]]&lt;=30,"16-30",Table1[[#This Row],[Patient Waittime]]&lt;=45,"31-45",Table1[[#This Row],[Patient Waittime]]&lt;=60,"46-60",TRUE,"60+")</f>
        <v>31-45</v>
      </c>
      <c r="Q4791">
        <f>--(Table1[[#This Row],[Patient Waittime]]&lt;=30)</f>
        <v>0</v>
      </c>
      <c r="R4791">
        <f>--Table1[[#This Row],[Patient Admission Flag]]</f>
        <v>0</v>
      </c>
      <c r="S4791">
        <f>--AND(Table1[[#This Row],[WithinTarget]]=1,Table1[[#This Row],[Patient Satisfaction Score]]&gt;=7)</f>
        <v>0</v>
      </c>
      <c r="T4791" t="str">
        <f>IF(LEFT(Table1[[#This Row],[Patient Gender]],1)="F","Female","Male")</f>
        <v>Male</v>
      </c>
    </row>
    <row r="4792" spans="1:20" x14ac:dyDescent="0.3">
      <c r="A4792" t="s">
        <v>4896</v>
      </c>
      <c r="B4792" s="1">
        <v>45212.486111111109</v>
      </c>
      <c r="C4792" t="s">
        <v>9</v>
      </c>
      <c r="D4792">
        <v>31</v>
      </c>
      <c r="E4792" t="s">
        <v>10</v>
      </c>
      <c r="F4792" t="s">
        <v>11</v>
      </c>
      <c r="G4792" t="b">
        <v>0</v>
      </c>
      <c r="I4792">
        <v>60</v>
      </c>
      <c r="J4792" t="b">
        <v>0</v>
      </c>
      <c r="K4792">
        <f>YEAR(Table1[[#This Row],[Patient Admission Date]])</f>
        <v>2023</v>
      </c>
      <c r="L4792" t="str">
        <f>TEXT(Table1[[#This Row],[Patient Admission Date]],"mmm")</f>
        <v>Oct</v>
      </c>
      <c r="M4792" t="str">
        <f>TEXT(Table1[[#This Row],[Patient Admission Date]],"ddd")</f>
        <v>Fri</v>
      </c>
      <c r="N4792" t="str">
        <f>TEXT(INT(HOUR(Table1[[#This Row],[Patient Admission Date]])/3)*3,"00")&amp;"-"&amp;TEXT(INT(HOUR(Table1[[#This Row],[Patient Admission Date]])/3)*3+3,"00")</f>
        <v>09-12</v>
      </c>
      <c r="O4792" t="str" cm="1">
        <f t="array" ref="O4792">_xlfn.IFS(Table1[[#This Row],[Patient Age]]&lt;=14,"0-14",Table1[[#This Row],[Patient Age]]&lt;=29,"15-29",Table1[[#This Row],[Patient Age]]&lt;=44,"30-44",Table1[[#This Row],[Patient Age]]&lt;=59,"45-59",Table1[[#This Row],[Patient Age]]&lt;=74,"60-74",TRUE,"75+")</f>
        <v>30-44</v>
      </c>
      <c r="P4792" t="str" cm="1">
        <f t="array" ref="P4792">_xlfn.IFS(Table1[[#This Row],[Patient Waittime]]&lt;=15,"0-15",Table1[[#This Row],[Patient Waittime]]&lt;=30,"16-30",Table1[[#This Row],[Patient Waittime]]&lt;=45,"31-45",Table1[[#This Row],[Patient Waittime]]&lt;=60,"46-60",TRUE,"60+")</f>
        <v>46-60</v>
      </c>
      <c r="Q4792">
        <f>--(Table1[[#This Row],[Patient Waittime]]&lt;=30)</f>
        <v>0</v>
      </c>
      <c r="R4792">
        <f>--Table1[[#This Row],[Patient Admission Flag]]</f>
        <v>0</v>
      </c>
      <c r="S4792">
        <f>--AND(Table1[[#This Row],[WithinTarget]]=1,Table1[[#This Row],[Patient Satisfaction Score]]&gt;=7)</f>
        <v>0</v>
      </c>
      <c r="T4792" t="str">
        <f>IF(LEFT(Table1[[#This Row],[Patient Gender]],1)="F","Female","Male")</f>
        <v>Male</v>
      </c>
    </row>
    <row r="4793" spans="1:20" x14ac:dyDescent="0.3">
      <c r="A4793" t="s">
        <v>4897</v>
      </c>
      <c r="B4793" s="1">
        <v>45466.453472222223</v>
      </c>
      <c r="C4793" t="s">
        <v>9</v>
      </c>
      <c r="D4793">
        <v>28</v>
      </c>
      <c r="E4793" t="s">
        <v>10</v>
      </c>
      <c r="F4793" t="s">
        <v>11</v>
      </c>
      <c r="G4793" t="b">
        <v>0</v>
      </c>
      <c r="I4793">
        <v>18</v>
      </c>
      <c r="J4793" t="b">
        <v>0</v>
      </c>
      <c r="K4793">
        <f>YEAR(Table1[[#This Row],[Patient Admission Date]])</f>
        <v>2024</v>
      </c>
      <c r="L4793" t="str">
        <f>TEXT(Table1[[#This Row],[Patient Admission Date]],"mmm")</f>
        <v>Jun</v>
      </c>
      <c r="M4793" t="str">
        <f>TEXT(Table1[[#This Row],[Patient Admission Date]],"ddd")</f>
        <v>Sun</v>
      </c>
      <c r="N4793" t="str">
        <f>TEXT(INT(HOUR(Table1[[#This Row],[Patient Admission Date]])/3)*3,"00")&amp;"-"&amp;TEXT(INT(HOUR(Table1[[#This Row],[Patient Admission Date]])/3)*3+3,"00")</f>
        <v>09-12</v>
      </c>
      <c r="O4793" t="str" cm="1">
        <f t="array" ref="O4793">_xlfn.IFS(Table1[[#This Row],[Patient Age]]&lt;=14,"0-14",Table1[[#This Row],[Patient Age]]&lt;=29,"15-29",Table1[[#This Row],[Patient Age]]&lt;=44,"30-44",Table1[[#This Row],[Patient Age]]&lt;=59,"45-59",Table1[[#This Row],[Patient Age]]&lt;=74,"60-74",TRUE,"75+")</f>
        <v>15-29</v>
      </c>
      <c r="P4793" t="str" cm="1">
        <f t="array" ref="P4793">_xlfn.IFS(Table1[[#This Row],[Patient Waittime]]&lt;=15,"0-15",Table1[[#This Row],[Patient Waittime]]&lt;=30,"16-30",Table1[[#This Row],[Patient Waittime]]&lt;=45,"31-45",Table1[[#This Row],[Patient Waittime]]&lt;=60,"46-60",TRUE,"60+")</f>
        <v>16-30</v>
      </c>
      <c r="Q4793">
        <f>--(Table1[[#This Row],[Patient Waittime]]&lt;=30)</f>
        <v>1</v>
      </c>
      <c r="R4793">
        <f>--Table1[[#This Row],[Patient Admission Flag]]</f>
        <v>0</v>
      </c>
      <c r="S4793">
        <f>--AND(Table1[[#This Row],[WithinTarget]]=1,Table1[[#This Row],[Patient Satisfaction Score]]&gt;=7)</f>
        <v>0</v>
      </c>
      <c r="T4793" t="str">
        <f>IF(LEFT(Table1[[#This Row],[Patient Gender]],1)="F","Female","Male")</f>
        <v>Male</v>
      </c>
    </row>
    <row r="4794" spans="1:20" x14ac:dyDescent="0.3">
      <c r="A4794" t="s">
        <v>4898</v>
      </c>
      <c r="B4794" s="1">
        <v>45445.546527777777</v>
      </c>
      <c r="C4794" t="s">
        <v>9</v>
      </c>
      <c r="D4794">
        <v>63</v>
      </c>
      <c r="E4794" t="s">
        <v>10</v>
      </c>
      <c r="F4794" t="s">
        <v>11</v>
      </c>
      <c r="G4794" t="b">
        <v>0</v>
      </c>
      <c r="I4794">
        <v>20</v>
      </c>
      <c r="J4794" t="b">
        <v>0</v>
      </c>
      <c r="K4794">
        <f>YEAR(Table1[[#This Row],[Patient Admission Date]])</f>
        <v>2024</v>
      </c>
      <c r="L4794" t="str">
        <f>TEXT(Table1[[#This Row],[Patient Admission Date]],"mmm")</f>
        <v>Jun</v>
      </c>
      <c r="M4794" t="str">
        <f>TEXT(Table1[[#This Row],[Patient Admission Date]],"ddd")</f>
        <v>Sun</v>
      </c>
      <c r="N4794" t="str">
        <f>TEXT(INT(HOUR(Table1[[#This Row],[Patient Admission Date]])/3)*3,"00")&amp;"-"&amp;TEXT(INT(HOUR(Table1[[#This Row],[Patient Admission Date]])/3)*3+3,"00")</f>
        <v>12-15</v>
      </c>
      <c r="O4794" t="str" cm="1">
        <f t="array" ref="O4794">_xlfn.IFS(Table1[[#This Row],[Patient Age]]&lt;=14,"0-14",Table1[[#This Row],[Patient Age]]&lt;=29,"15-29",Table1[[#This Row],[Patient Age]]&lt;=44,"30-44",Table1[[#This Row],[Patient Age]]&lt;=59,"45-59",Table1[[#This Row],[Patient Age]]&lt;=74,"60-74",TRUE,"75+")</f>
        <v>60-74</v>
      </c>
      <c r="P4794" t="str" cm="1">
        <f t="array" ref="P4794">_xlfn.IFS(Table1[[#This Row],[Patient Waittime]]&lt;=15,"0-15",Table1[[#This Row],[Patient Waittime]]&lt;=30,"16-30",Table1[[#This Row],[Patient Waittime]]&lt;=45,"31-45",Table1[[#This Row],[Patient Waittime]]&lt;=60,"46-60",TRUE,"60+")</f>
        <v>16-30</v>
      </c>
      <c r="Q4794">
        <f>--(Table1[[#This Row],[Patient Waittime]]&lt;=30)</f>
        <v>1</v>
      </c>
      <c r="R4794">
        <f>--Table1[[#This Row],[Patient Admission Flag]]</f>
        <v>0</v>
      </c>
      <c r="S4794">
        <f>--AND(Table1[[#This Row],[WithinTarget]]=1,Table1[[#This Row],[Patient Satisfaction Score]]&gt;=7)</f>
        <v>0</v>
      </c>
      <c r="T4794" t="str">
        <f>IF(LEFT(Table1[[#This Row],[Patient Gender]],1)="F","Female","Male")</f>
        <v>Male</v>
      </c>
    </row>
    <row r="4795" spans="1:20" x14ac:dyDescent="0.3">
      <c r="A4795" t="s">
        <v>4899</v>
      </c>
      <c r="B4795" s="1">
        <v>45367.92291666667</v>
      </c>
      <c r="C4795" t="s">
        <v>9</v>
      </c>
      <c r="D4795">
        <v>20</v>
      </c>
      <c r="E4795" t="s">
        <v>10</v>
      </c>
      <c r="F4795" t="s">
        <v>11</v>
      </c>
      <c r="G4795" t="b">
        <v>0</v>
      </c>
      <c r="I4795">
        <v>41</v>
      </c>
      <c r="J4795" t="b">
        <v>0</v>
      </c>
      <c r="K4795">
        <f>YEAR(Table1[[#This Row],[Patient Admission Date]])</f>
        <v>2024</v>
      </c>
      <c r="L4795" t="str">
        <f>TEXT(Table1[[#This Row],[Patient Admission Date]],"mmm")</f>
        <v>Mar</v>
      </c>
      <c r="M4795" t="str">
        <f>TEXT(Table1[[#This Row],[Patient Admission Date]],"ddd")</f>
        <v>Sat</v>
      </c>
      <c r="N4795" t="str">
        <f>TEXT(INT(HOUR(Table1[[#This Row],[Patient Admission Date]])/3)*3,"00")&amp;"-"&amp;TEXT(INT(HOUR(Table1[[#This Row],[Patient Admission Date]])/3)*3+3,"00")</f>
        <v>21-24</v>
      </c>
      <c r="O4795" t="str" cm="1">
        <f t="array" ref="O4795">_xlfn.IFS(Table1[[#This Row],[Patient Age]]&lt;=14,"0-14",Table1[[#This Row],[Patient Age]]&lt;=29,"15-29",Table1[[#This Row],[Patient Age]]&lt;=44,"30-44",Table1[[#This Row],[Patient Age]]&lt;=59,"45-59",Table1[[#This Row],[Patient Age]]&lt;=74,"60-74",TRUE,"75+")</f>
        <v>15-29</v>
      </c>
      <c r="P4795" t="str" cm="1">
        <f t="array" ref="P4795">_xlfn.IFS(Table1[[#This Row],[Patient Waittime]]&lt;=15,"0-15",Table1[[#This Row],[Patient Waittime]]&lt;=30,"16-30",Table1[[#This Row],[Patient Waittime]]&lt;=45,"31-45",Table1[[#This Row],[Patient Waittime]]&lt;=60,"46-60",TRUE,"60+")</f>
        <v>31-45</v>
      </c>
      <c r="Q4795">
        <f>--(Table1[[#This Row],[Patient Waittime]]&lt;=30)</f>
        <v>0</v>
      </c>
      <c r="R4795">
        <f>--Table1[[#This Row],[Patient Admission Flag]]</f>
        <v>0</v>
      </c>
      <c r="S4795">
        <f>--AND(Table1[[#This Row],[WithinTarget]]=1,Table1[[#This Row],[Patient Satisfaction Score]]&gt;=7)</f>
        <v>0</v>
      </c>
      <c r="T4795" t="str">
        <f>IF(LEFT(Table1[[#This Row],[Patient Gender]],1)="F","Female","Male")</f>
        <v>Male</v>
      </c>
    </row>
    <row r="4796" spans="1:20" x14ac:dyDescent="0.3">
      <c r="A4796" t="s">
        <v>4900</v>
      </c>
      <c r="B4796" s="1">
        <v>45514.789583333331</v>
      </c>
      <c r="C4796" t="s">
        <v>9</v>
      </c>
      <c r="D4796">
        <v>59</v>
      </c>
      <c r="E4796" t="s">
        <v>10</v>
      </c>
      <c r="F4796" t="s">
        <v>11</v>
      </c>
      <c r="G4796" t="b">
        <v>0</v>
      </c>
      <c r="I4796">
        <v>42</v>
      </c>
      <c r="J4796" t="b">
        <v>0</v>
      </c>
      <c r="K4796">
        <f>YEAR(Table1[[#This Row],[Patient Admission Date]])</f>
        <v>2024</v>
      </c>
      <c r="L4796" t="str">
        <f>TEXT(Table1[[#This Row],[Patient Admission Date]],"mmm")</f>
        <v>Aug</v>
      </c>
      <c r="M4796" t="str">
        <f>TEXT(Table1[[#This Row],[Patient Admission Date]],"ddd")</f>
        <v>Sat</v>
      </c>
      <c r="N4796" t="str">
        <f>TEXT(INT(HOUR(Table1[[#This Row],[Patient Admission Date]])/3)*3,"00")&amp;"-"&amp;TEXT(INT(HOUR(Table1[[#This Row],[Patient Admission Date]])/3)*3+3,"00")</f>
        <v>18-21</v>
      </c>
      <c r="O4796" t="str" cm="1">
        <f t="array" ref="O4796">_xlfn.IFS(Table1[[#This Row],[Patient Age]]&lt;=14,"0-14",Table1[[#This Row],[Patient Age]]&lt;=29,"15-29",Table1[[#This Row],[Patient Age]]&lt;=44,"30-44",Table1[[#This Row],[Patient Age]]&lt;=59,"45-59",Table1[[#This Row],[Patient Age]]&lt;=74,"60-74",TRUE,"75+")</f>
        <v>45-59</v>
      </c>
      <c r="P4796" t="str" cm="1">
        <f t="array" ref="P4796">_xlfn.IFS(Table1[[#This Row],[Patient Waittime]]&lt;=15,"0-15",Table1[[#This Row],[Patient Waittime]]&lt;=30,"16-30",Table1[[#This Row],[Patient Waittime]]&lt;=45,"31-45",Table1[[#This Row],[Patient Waittime]]&lt;=60,"46-60",TRUE,"60+")</f>
        <v>31-45</v>
      </c>
      <c r="Q4796">
        <f>--(Table1[[#This Row],[Patient Waittime]]&lt;=30)</f>
        <v>0</v>
      </c>
      <c r="R4796">
        <f>--Table1[[#This Row],[Patient Admission Flag]]</f>
        <v>0</v>
      </c>
      <c r="S4796">
        <f>--AND(Table1[[#This Row],[WithinTarget]]=1,Table1[[#This Row],[Patient Satisfaction Score]]&gt;=7)</f>
        <v>0</v>
      </c>
      <c r="T4796" t="str">
        <f>IF(LEFT(Table1[[#This Row],[Patient Gender]],1)="F","Female","Male")</f>
        <v>Male</v>
      </c>
    </row>
    <row r="4797" spans="1:20" x14ac:dyDescent="0.3">
      <c r="A4797" t="s">
        <v>4901</v>
      </c>
      <c r="B4797" s="1">
        <v>45389.843055555553</v>
      </c>
      <c r="C4797" t="s">
        <v>9</v>
      </c>
      <c r="D4797">
        <v>69</v>
      </c>
      <c r="E4797" t="s">
        <v>10</v>
      </c>
      <c r="F4797" t="s">
        <v>11</v>
      </c>
      <c r="G4797" t="b">
        <v>0</v>
      </c>
      <c r="I4797">
        <v>47</v>
      </c>
      <c r="J4797" t="b">
        <v>0</v>
      </c>
      <c r="K4797">
        <f>YEAR(Table1[[#This Row],[Patient Admission Date]])</f>
        <v>2024</v>
      </c>
      <c r="L4797" t="str">
        <f>TEXT(Table1[[#This Row],[Patient Admission Date]],"mmm")</f>
        <v>Apr</v>
      </c>
      <c r="M4797" t="str">
        <f>TEXT(Table1[[#This Row],[Patient Admission Date]],"ddd")</f>
        <v>Sun</v>
      </c>
      <c r="N4797" t="str">
        <f>TEXT(INT(HOUR(Table1[[#This Row],[Patient Admission Date]])/3)*3,"00")&amp;"-"&amp;TEXT(INT(HOUR(Table1[[#This Row],[Patient Admission Date]])/3)*3+3,"00")</f>
        <v>18-21</v>
      </c>
      <c r="O4797" t="str" cm="1">
        <f t="array" ref="O4797">_xlfn.IFS(Table1[[#This Row],[Patient Age]]&lt;=14,"0-14",Table1[[#This Row],[Patient Age]]&lt;=29,"15-29",Table1[[#This Row],[Patient Age]]&lt;=44,"30-44",Table1[[#This Row],[Patient Age]]&lt;=59,"45-59",Table1[[#This Row],[Patient Age]]&lt;=74,"60-74",TRUE,"75+")</f>
        <v>60-74</v>
      </c>
      <c r="P4797" t="str" cm="1">
        <f t="array" ref="P4797">_xlfn.IFS(Table1[[#This Row],[Patient Waittime]]&lt;=15,"0-15",Table1[[#This Row],[Patient Waittime]]&lt;=30,"16-30",Table1[[#This Row],[Patient Waittime]]&lt;=45,"31-45",Table1[[#This Row],[Patient Waittime]]&lt;=60,"46-60",TRUE,"60+")</f>
        <v>46-60</v>
      </c>
      <c r="Q4797">
        <f>--(Table1[[#This Row],[Patient Waittime]]&lt;=30)</f>
        <v>0</v>
      </c>
      <c r="R4797">
        <f>--Table1[[#This Row],[Patient Admission Flag]]</f>
        <v>0</v>
      </c>
      <c r="S4797">
        <f>--AND(Table1[[#This Row],[WithinTarget]]=1,Table1[[#This Row],[Patient Satisfaction Score]]&gt;=7)</f>
        <v>0</v>
      </c>
      <c r="T4797" t="str">
        <f>IF(LEFT(Table1[[#This Row],[Patient Gender]],1)="F","Female","Male")</f>
        <v>Male</v>
      </c>
    </row>
    <row r="4798" spans="1:20" x14ac:dyDescent="0.3">
      <c r="A4798" t="s">
        <v>4902</v>
      </c>
      <c r="B4798" s="1">
        <v>45562.881249999999</v>
      </c>
      <c r="C4798" t="s">
        <v>9</v>
      </c>
      <c r="D4798">
        <v>36</v>
      </c>
      <c r="E4798" t="s">
        <v>10</v>
      </c>
      <c r="F4798" t="s">
        <v>11</v>
      </c>
      <c r="G4798" t="b">
        <v>0</v>
      </c>
      <c r="I4798">
        <v>50</v>
      </c>
      <c r="J4798" t="b">
        <v>0</v>
      </c>
      <c r="K4798">
        <f>YEAR(Table1[[#This Row],[Patient Admission Date]])</f>
        <v>2024</v>
      </c>
      <c r="L4798" t="str">
        <f>TEXT(Table1[[#This Row],[Patient Admission Date]],"mmm")</f>
        <v>Sep</v>
      </c>
      <c r="M4798" t="str">
        <f>TEXT(Table1[[#This Row],[Patient Admission Date]],"ddd")</f>
        <v>Fri</v>
      </c>
      <c r="N4798" t="str">
        <f>TEXT(INT(HOUR(Table1[[#This Row],[Patient Admission Date]])/3)*3,"00")&amp;"-"&amp;TEXT(INT(HOUR(Table1[[#This Row],[Patient Admission Date]])/3)*3+3,"00")</f>
        <v>21-24</v>
      </c>
      <c r="O4798" t="str" cm="1">
        <f t="array" ref="O4798">_xlfn.IFS(Table1[[#This Row],[Patient Age]]&lt;=14,"0-14",Table1[[#This Row],[Patient Age]]&lt;=29,"15-29",Table1[[#This Row],[Patient Age]]&lt;=44,"30-44",Table1[[#This Row],[Patient Age]]&lt;=59,"45-59",Table1[[#This Row],[Patient Age]]&lt;=74,"60-74",TRUE,"75+")</f>
        <v>30-44</v>
      </c>
      <c r="P4798" t="str" cm="1">
        <f t="array" ref="P4798">_xlfn.IFS(Table1[[#This Row],[Patient Waittime]]&lt;=15,"0-15",Table1[[#This Row],[Patient Waittime]]&lt;=30,"16-30",Table1[[#This Row],[Patient Waittime]]&lt;=45,"31-45",Table1[[#This Row],[Patient Waittime]]&lt;=60,"46-60",TRUE,"60+")</f>
        <v>46-60</v>
      </c>
      <c r="Q4798">
        <f>--(Table1[[#This Row],[Patient Waittime]]&lt;=30)</f>
        <v>0</v>
      </c>
      <c r="R4798">
        <f>--Table1[[#This Row],[Patient Admission Flag]]</f>
        <v>0</v>
      </c>
      <c r="S4798">
        <f>--AND(Table1[[#This Row],[WithinTarget]]=1,Table1[[#This Row],[Patient Satisfaction Score]]&gt;=7)</f>
        <v>0</v>
      </c>
      <c r="T4798" t="str">
        <f>IF(LEFT(Table1[[#This Row],[Patient Gender]],1)="F","Female","Male")</f>
        <v>Male</v>
      </c>
    </row>
    <row r="4799" spans="1:20" x14ac:dyDescent="0.3">
      <c r="A4799" t="s">
        <v>4903</v>
      </c>
      <c r="B4799" s="1">
        <v>45131.345138888886</v>
      </c>
      <c r="C4799" t="s">
        <v>9</v>
      </c>
      <c r="D4799">
        <v>25</v>
      </c>
      <c r="E4799" t="s">
        <v>10</v>
      </c>
      <c r="F4799" t="s">
        <v>11</v>
      </c>
      <c r="G4799" t="b">
        <v>0</v>
      </c>
      <c r="I4799">
        <v>56</v>
      </c>
      <c r="J4799" t="b">
        <v>0</v>
      </c>
      <c r="K4799">
        <f>YEAR(Table1[[#This Row],[Patient Admission Date]])</f>
        <v>2023</v>
      </c>
      <c r="L4799" t="str">
        <f>TEXT(Table1[[#This Row],[Patient Admission Date]],"mmm")</f>
        <v>Jul</v>
      </c>
      <c r="M4799" t="str">
        <f>TEXT(Table1[[#This Row],[Patient Admission Date]],"ddd")</f>
        <v>Mon</v>
      </c>
      <c r="N4799" t="str">
        <f>TEXT(INT(HOUR(Table1[[#This Row],[Patient Admission Date]])/3)*3,"00")&amp;"-"&amp;TEXT(INT(HOUR(Table1[[#This Row],[Patient Admission Date]])/3)*3+3,"00")</f>
        <v>06-09</v>
      </c>
      <c r="O4799" t="str" cm="1">
        <f t="array" ref="O4799">_xlfn.IFS(Table1[[#This Row],[Patient Age]]&lt;=14,"0-14",Table1[[#This Row],[Patient Age]]&lt;=29,"15-29",Table1[[#This Row],[Patient Age]]&lt;=44,"30-44",Table1[[#This Row],[Patient Age]]&lt;=59,"45-59",Table1[[#This Row],[Patient Age]]&lt;=74,"60-74",TRUE,"75+")</f>
        <v>15-29</v>
      </c>
      <c r="P4799" t="str" cm="1">
        <f t="array" ref="P4799">_xlfn.IFS(Table1[[#This Row],[Patient Waittime]]&lt;=15,"0-15",Table1[[#This Row],[Patient Waittime]]&lt;=30,"16-30",Table1[[#This Row],[Patient Waittime]]&lt;=45,"31-45",Table1[[#This Row],[Patient Waittime]]&lt;=60,"46-60",TRUE,"60+")</f>
        <v>46-60</v>
      </c>
      <c r="Q4799">
        <f>--(Table1[[#This Row],[Patient Waittime]]&lt;=30)</f>
        <v>0</v>
      </c>
      <c r="R4799">
        <f>--Table1[[#This Row],[Patient Admission Flag]]</f>
        <v>0</v>
      </c>
      <c r="S4799">
        <f>--AND(Table1[[#This Row],[WithinTarget]]=1,Table1[[#This Row],[Patient Satisfaction Score]]&gt;=7)</f>
        <v>0</v>
      </c>
      <c r="T4799" t="str">
        <f>IF(LEFT(Table1[[#This Row],[Patient Gender]],1)="F","Female","Male")</f>
        <v>Male</v>
      </c>
    </row>
    <row r="4800" spans="1:20" x14ac:dyDescent="0.3">
      <c r="A4800" t="s">
        <v>4904</v>
      </c>
      <c r="B4800" s="1">
        <v>45281.669444444444</v>
      </c>
      <c r="C4800" t="s">
        <v>9</v>
      </c>
      <c r="D4800">
        <v>49</v>
      </c>
      <c r="E4800" t="s">
        <v>10</v>
      </c>
      <c r="F4800" t="s">
        <v>11</v>
      </c>
      <c r="G4800" t="b">
        <v>0</v>
      </c>
      <c r="I4800">
        <v>56</v>
      </c>
      <c r="J4800" t="b">
        <v>0</v>
      </c>
      <c r="K4800">
        <f>YEAR(Table1[[#This Row],[Patient Admission Date]])</f>
        <v>2023</v>
      </c>
      <c r="L4800" t="str">
        <f>TEXT(Table1[[#This Row],[Patient Admission Date]],"mmm")</f>
        <v>Dec</v>
      </c>
      <c r="M4800" t="str">
        <f>TEXT(Table1[[#This Row],[Patient Admission Date]],"ddd")</f>
        <v>Thu</v>
      </c>
      <c r="N4800" t="str">
        <f>TEXT(INT(HOUR(Table1[[#This Row],[Patient Admission Date]])/3)*3,"00")&amp;"-"&amp;TEXT(INT(HOUR(Table1[[#This Row],[Patient Admission Date]])/3)*3+3,"00")</f>
        <v>15-18</v>
      </c>
      <c r="O4800" t="str" cm="1">
        <f t="array" ref="O4800">_xlfn.IFS(Table1[[#This Row],[Patient Age]]&lt;=14,"0-14",Table1[[#This Row],[Patient Age]]&lt;=29,"15-29",Table1[[#This Row],[Patient Age]]&lt;=44,"30-44",Table1[[#This Row],[Patient Age]]&lt;=59,"45-59",Table1[[#This Row],[Patient Age]]&lt;=74,"60-74",TRUE,"75+")</f>
        <v>45-59</v>
      </c>
      <c r="P4800" t="str" cm="1">
        <f t="array" ref="P4800">_xlfn.IFS(Table1[[#This Row],[Patient Waittime]]&lt;=15,"0-15",Table1[[#This Row],[Patient Waittime]]&lt;=30,"16-30",Table1[[#This Row],[Patient Waittime]]&lt;=45,"31-45",Table1[[#This Row],[Patient Waittime]]&lt;=60,"46-60",TRUE,"60+")</f>
        <v>46-60</v>
      </c>
      <c r="Q4800">
        <f>--(Table1[[#This Row],[Patient Waittime]]&lt;=30)</f>
        <v>0</v>
      </c>
      <c r="R4800">
        <f>--Table1[[#This Row],[Patient Admission Flag]]</f>
        <v>0</v>
      </c>
      <c r="S4800">
        <f>--AND(Table1[[#This Row],[WithinTarget]]=1,Table1[[#This Row],[Patient Satisfaction Score]]&gt;=7)</f>
        <v>0</v>
      </c>
      <c r="T4800" t="str">
        <f>IF(LEFT(Table1[[#This Row],[Patient Gender]],1)="F","Female","Male")</f>
        <v>Male</v>
      </c>
    </row>
    <row r="4801" spans="1:20" x14ac:dyDescent="0.3">
      <c r="A4801" t="s">
        <v>4905</v>
      </c>
      <c r="B4801" s="1">
        <v>45254.370138888888</v>
      </c>
      <c r="C4801" t="s">
        <v>9</v>
      </c>
      <c r="D4801">
        <v>37</v>
      </c>
      <c r="E4801" t="s">
        <v>10</v>
      </c>
      <c r="F4801" t="s">
        <v>11</v>
      </c>
      <c r="G4801" t="b">
        <v>0</v>
      </c>
      <c r="I4801">
        <v>21</v>
      </c>
      <c r="J4801" t="b">
        <v>0</v>
      </c>
      <c r="K4801">
        <f>YEAR(Table1[[#This Row],[Patient Admission Date]])</f>
        <v>2023</v>
      </c>
      <c r="L4801" t="str">
        <f>TEXT(Table1[[#This Row],[Patient Admission Date]],"mmm")</f>
        <v>Nov</v>
      </c>
      <c r="M4801" t="str">
        <f>TEXT(Table1[[#This Row],[Patient Admission Date]],"ddd")</f>
        <v>Fri</v>
      </c>
      <c r="N4801" t="str">
        <f>TEXT(INT(HOUR(Table1[[#This Row],[Patient Admission Date]])/3)*3,"00")&amp;"-"&amp;TEXT(INT(HOUR(Table1[[#This Row],[Patient Admission Date]])/3)*3+3,"00")</f>
        <v>06-09</v>
      </c>
      <c r="O4801" t="str" cm="1">
        <f t="array" ref="O4801">_xlfn.IFS(Table1[[#This Row],[Patient Age]]&lt;=14,"0-14",Table1[[#This Row],[Patient Age]]&lt;=29,"15-29",Table1[[#This Row],[Patient Age]]&lt;=44,"30-44",Table1[[#This Row],[Patient Age]]&lt;=59,"45-59",Table1[[#This Row],[Patient Age]]&lt;=74,"60-74",TRUE,"75+")</f>
        <v>30-44</v>
      </c>
      <c r="P4801" t="str" cm="1">
        <f t="array" ref="P4801">_xlfn.IFS(Table1[[#This Row],[Patient Waittime]]&lt;=15,"0-15",Table1[[#This Row],[Patient Waittime]]&lt;=30,"16-30",Table1[[#This Row],[Patient Waittime]]&lt;=45,"31-45",Table1[[#This Row],[Patient Waittime]]&lt;=60,"46-60",TRUE,"60+")</f>
        <v>16-30</v>
      </c>
      <c r="Q4801">
        <f>--(Table1[[#This Row],[Patient Waittime]]&lt;=30)</f>
        <v>1</v>
      </c>
      <c r="R4801">
        <f>--Table1[[#This Row],[Patient Admission Flag]]</f>
        <v>0</v>
      </c>
      <c r="S4801">
        <f>--AND(Table1[[#This Row],[WithinTarget]]=1,Table1[[#This Row],[Patient Satisfaction Score]]&gt;=7)</f>
        <v>0</v>
      </c>
      <c r="T4801" t="str">
        <f>IF(LEFT(Table1[[#This Row],[Patient Gender]],1)="F","Female","Male")</f>
        <v>Male</v>
      </c>
    </row>
    <row r="4802" spans="1:20" x14ac:dyDescent="0.3">
      <c r="A4802" t="s">
        <v>4906</v>
      </c>
      <c r="B4802" s="1">
        <v>45366.800694444442</v>
      </c>
      <c r="C4802" t="s">
        <v>9</v>
      </c>
      <c r="D4802">
        <v>54</v>
      </c>
      <c r="E4802" t="s">
        <v>10</v>
      </c>
      <c r="F4802" t="s">
        <v>11</v>
      </c>
      <c r="G4802" t="b">
        <v>0</v>
      </c>
      <c r="I4802">
        <v>29</v>
      </c>
      <c r="J4802" t="b">
        <v>0</v>
      </c>
      <c r="K4802">
        <f>YEAR(Table1[[#This Row],[Patient Admission Date]])</f>
        <v>2024</v>
      </c>
      <c r="L4802" t="str">
        <f>TEXT(Table1[[#This Row],[Patient Admission Date]],"mmm")</f>
        <v>Mar</v>
      </c>
      <c r="M4802" t="str">
        <f>TEXT(Table1[[#This Row],[Patient Admission Date]],"ddd")</f>
        <v>Fri</v>
      </c>
      <c r="N4802" t="str">
        <f>TEXT(INT(HOUR(Table1[[#This Row],[Patient Admission Date]])/3)*3,"00")&amp;"-"&amp;TEXT(INT(HOUR(Table1[[#This Row],[Patient Admission Date]])/3)*3+3,"00")</f>
        <v>18-21</v>
      </c>
      <c r="O4802" t="str" cm="1">
        <f t="array" ref="O4802">_xlfn.IFS(Table1[[#This Row],[Patient Age]]&lt;=14,"0-14",Table1[[#This Row],[Patient Age]]&lt;=29,"15-29",Table1[[#This Row],[Patient Age]]&lt;=44,"30-44",Table1[[#This Row],[Patient Age]]&lt;=59,"45-59",Table1[[#This Row],[Patient Age]]&lt;=74,"60-74",TRUE,"75+")</f>
        <v>45-59</v>
      </c>
      <c r="P4802" t="str" cm="1">
        <f t="array" ref="P4802">_xlfn.IFS(Table1[[#This Row],[Patient Waittime]]&lt;=15,"0-15",Table1[[#This Row],[Patient Waittime]]&lt;=30,"16-30",Table1[[#This Row],[Patient Waittime]]&lt;=45,"31-45",Table1[[#This Row],[Patient Waittime]]&lt;=60,"46-60",TRUE,"60+")</f>
        <v>16-30</v>
      </c>
      <c r="Q4802">
        <f>--(Table1[[#This Row],[Patient Waittime]]&lt;=30)</f>
        <v>1</v>
      </c>
      <c r="R4802">
        <f>--Table1[[#This Row],[Patient Admission Flag]]</f>
        <v>0</v>
      </c>
      <c r="S4802">
        <f>--AND(Table1[[#This Row],[WithinTarget]]=1,Table1[[#This Row],[Patient Satisfaction Score]]&gt;=7)</f>
        <v>0</v>
      </c>
      <c r="T4802" t="str">
        <f>IF(LEFT(Table1[[#This Row],[Patient Gender]],1)="F","Female","Male")</f>
        <v>Male</v>
      </c>
    </row>
    <row r="4803" spans="1:20" x14ac:dyDescent="0.3">
      <c r="A4803" t="s">
        <v>4907</v>
      </c>
      <c r="B4803" s="1">
        <v>45167.12222222222</v>
      </c>
      <c r="C4803" t="s">
        <v>9</v>
      </c>
      <c r="D4803">
        <v>54</v>
      </c>
      <c r="E4803" t="s">
        <v>10</v>
      </c>
      <c r="F4803" t="s">
        <v>11</v>
      </c>
      <c r="G4803" t="b">
        <v>0</v>
      </c>
      <c r="I4803">
        <v>30</v>
      </c>
      <c r="J4803" t="b">
        <v>0</v>
      </c>
      <c r="K4803">
        <f>YEAR(Table1[[#This Row],[Patient Admission Date]])</f>
        <v>2023</v>
      </c>
      <c r="L4803" t="str">
        <f>TEXT(Table1[[#This Row],[Patient Admission Date]],"mmm")</f>
        <v>Aug</v>
      </c>
      <c r="M4803" t="str">
        <f>TEXT(Table1[[#This Row],[Patient Admission Date]],"ddd")</f>
        <v>Tue</v>
      </c>
      <c r="N4803" t="str">
        <f>TEXT(INT(HOUR(Table1[[#This Row],[Patient Admission Date]])/3)*3,"00")&amp;"-"&amp;TEXT(INT(HOUR(Table1[[#This Row],[Patient Admission Date]])/3)*3+3,"00")</f>
        <v>00-03</v>
      </c>
      <c r="O4803" t="str" cm="1">
        <f t="array" ref="O4803">_xlfn.IFS(Table1[[#This Row],[Patient Age]]&lt;=14,"0-14",Table1[[#This Row],[Patient Age]]&lt;=29,"15-29",Table1[[#This Row],[Patient Age]]&lt;=44,"30-44",Table1[[#This Row],[Patient Age]]&lt;=59,"45-59",Table1[[#This Row],[Patient Age]]&lt;=74,"60-74",TRUE,"75+")</f>
        <v>45-59</v>
      </c>
      <c r="P4803" t="str" cm="1">
        <f t="array" ref="P4803">_xlfn.IFS(Table1[[#This Row],[Patient Waittime]]&lt;=15,"0-15",Table1[[#This Row],[Patient Waittime]]&lt;=30,"16-30",Table1[[#This Row],[Patient Waittime]]&lt;=45,"31-45",Table1[[#This Row],[Patient Waittime]]&lt;=60,"46-60",TRUE,"60+")</f>
        <v>16-30</v>
      </c>
      <c r="Q4803">
        <f>--(Table1[[#This Row],[Patient Waittime]]&lt;=30)</f>
        <v>1</v>
      </c>
      <c r="R4803">
        <f>--Table1[[#This Row],[Patient Admission Flag]]</f>
        <v>0</v>
      </c>
      <c r="S4803">
        <f>--AND(Table1[[#This Row],[WithinTarget]]=1,Table1[[#This Row],[Patient Satisfaction Score]]&gt;=7)</f>
        <v>0</v>
      </c>
      <c r="T4803" t="str">
        <f>IF(LEFT(Table1[[#This Row],[Patient Gender]],1)="F","Female","Male")</f>
        <v>Male</v>
      </c>
    </row>
    <row r="4804" spans="1:20" x14ac:dyDescent="0.3">
      <c r="A4804" t="s">
        <v>4908</v>
      </c>
      <c r="B4804" s="1">
        <v>45521.018055555556</v>
      </c>
      <c r="C4804" t="s">
        <v>9</v>
      </c>
      <c r="D4804">
        <v>18</v>
      </c>
      <c r="E4804" t="s">
        <v>10</v>
      </c>
      <c r="F4804" t="s">
        <v>11</v>
      </c>
      <c r="G4804" t="b">
        <v>0</v>
      </c>
      <c r="I4804">
        <v>37</v>
      </c>
      <c r="J4804" t="b">
        <v>0</v>
      </c>
      <c r="K4804">
        <f>YEAR(Table1[[#This Row],[Patient Admission Date]])</f>
        <v>2024</v>
      </c>
      <c r="L4804" t="str">
        <f>TEXT(Table1[[#This Row],[Patient Admission Date]],"mmm")</f>
        <v>Aug</v>
      </c>
      <c r="M4804" t="str">
        <f>TEXT(Table1[[#This Row],[Patient Admission Date]],"ddd")</f>
        <v>Sat</v>
      </c>
      <c r="N4804" t="str">
        <f>TEXT(INT(HOUR(Table1[[#This Row],[Patient Admission Date]])/3)*3,"00")&amp;"-"&amp;TEXT(INT(HOUR(Table1[[#This Row],[Patient Admission Date]])/3)*3+3,"00")</f>
        <v>00-03</v>
      </c>
      <c r="O4804" t="str" cm="1">
        <f t="array" ref="O4804">_xlfn.IFS(Table1[[#This Row],[Patient Age]]&lt;=14,"0-14",Table1[[#This Row],[Patient Age]]&lt;=29,"15-29",Table1[[#This Row],[Patient Age]]&lt;=44,"30-44",Table1[[#This Row],[Patient Age]]&lt;=59,"45-59",Table1[[#This Row],[Patient Age]]&lt;=74,"60-74",TRUE,"75+")</f>
        <v>15-29</v>
      </c>
      <c r="P4804" t="str" cm="1">
        <f t="array" ref="P4804">_xlfn.IFS(Table1[[#This Row],[Patient Waittime]]&lt;=15,"0-15",Table1[[#This Row],[Patient Waittime]]&lt;=30,"16-30",Table1[[#This Row],[Patient Waittime]]&lt;=45,"31-45",Table1[[#This Row],[Patient Waittime]]&lt;=60,"46-60",TRUE,"60+")</f>
        <v>31-45</v>
      </c>
      <c r="Q4804">
        <f>--(Table1[[#This Row],[Patient Waittime]]&lt;=30)</f>
        <v>0</v>
      </c>
      <c r="R4804">
        <f>--Table1[[#This Row],[Patient Admission Flag]]</f>
        <v>0</v>
      </c>
      <c r="S4804">
        <f>--AND(Table1[[#This Row],[WithinTarget]]=1,Table1[[#This Row],[Patient Satisfaction Score]]&gt;=7)</f>
        <v>0</v>
      </c>
      <c r="T4804" t="str">
        <f>IF(LEFT(Table1[[#This Row],[Patient Gender]],1)="F","Female","Male")</f>
        <v>Male</v>
      </c>
    </row>
    <row r="4805" spans="1:20" x14ac:dyDescent="0.3">
      <c r="A4805" t="s">
        <v>4909</v>
      </c>
      <c r="B4805" s="1">
        <v>45126.260416666664</v>
      </c>
      <c r="C4805" t="s">
        <v>9</v>
      </c>
      <c r="D4805">
        <v>57</v>
      </c>
      <c r="E4805" t="s">
        <v>10</v>
      </c>
      <c r="F4805" t="s">
        <v>11</v>
      </c>
      <c r="G4805" t="b">
        <v>0</v>
      </c>
      <c r="I4805">
        <v>12</v>
      </c>
      <c r="J4805" t="b">
        <v>0</v>
      </c>
      <c r="K4805">
        <f>YEAR(Table1[[#This Row],[Patient Admission Date]])</f>
        <v>2023</v>
      </c>
      <c r="L4805" t="str">
        <f>TEXT(Table1[[#This Row],[Patient Admission Date]],"mmm")</f>
        <v>Jul</v>
      </c>
      <c r="M4805" t="str">
        <f>TEXT(Table1[[#This Row],[Patient Admission Date]],"ddd")</f>
        <v>Wed</v>
      </c>
      <c r="N4805" t="str">
        <f>TEXT(INT(HOUR(Table1[[#This Row],[Patient Admission Date]])/3)*3,"00")&amp;"-"&amp;TEXT(INT(HOUR(Table1[[#This Row],[Patient Admission Date]])/3)*3+3,"00")</f>
        <v>06-09</v>
      </c>
      <c r="O4805" t="str" cm="1">
        <f t="array" ref="O4805">_xlfn.IFS(Table1[[#This Row],[Patient Age]]&lt;=14,"0-14",Table1[[#This Row],[Patient Age]]&lt;=29,"15-29",Table1[[#This Row],[Patient Age]]&lt;=44,"30-44",Table1[[#This Row],[Patient Age]]&lt;=59,"45-59",Table1[[#This Row],[Patient Age]]&lt;=74,"60-74",TRUE,"75+")</f>
        <v>45-59</v>
      </c>
      <c r="P4805" t="str" cm="1">
        <f t="array" ref="P4805">_xlfn.IFS(Table1[[#This Row],[Patient Waittime]]&lt;=15,"0-15",Table1[[#This Row],[Patient Waittime]]&lt;=30,"16-30",Table1[[#This Row],[Patient Waittime]]&lt;=45,"31-45",Table1[[#This Row],[Patient Waittime]]&lt;=60,"46-60",TRUE,"60+")</f>
        <v>0-15</v>
      </c>
      <c r="Q4805">
        <f>--(Table1[[#This Row],[Patient Waittime]]&lt;=30)</f>
        <v>1</v>
      </c>
      <c r="R4805">
        <f>--Table1[[#This Row],[Patient Admission Flag]]</f>
        <v>0</v>
      </c>
      <c r="S4805">
        <f>--AND(Table1[[#This Row],[WithinTarget]]=1,Table1[[#This Row],[Patient Satisfaction Score]]&gt;=7)</f>
        <v>0</v>
      </c>
      <c r="T4805" t="str">
        <f>IF(LEFT(Table1[[#This Row],[Patient Gender]],1)="F","Female","Male")</f>
        <v>Male</v>
      </c>
    </row>
    <row r="4806" spans="1:20" x14ac:dyDescent="0.3">
      <c r="A4806" t="s">
        <v>4910</v>
      </c>
      <c r="B4806" s="1">
        <v>45186.894444444442</v>
      </c>
      <c r="C4806" t="s">
        <v>9</v>
      </c>
      <c r="D4806">
        <v>67</v>
      </c>
      <c r="E4806" t="s">
        <v>10</v>
      </c>
      <c r="F4806" t="s">
        <v>11</v>
      </c>
      <c r="G4806" t="b">
        <v>0</v>
      </c>
      <c r="I4806">
        <v>16</v>
      </c>
      <c r="J4806" t="b">
        <v>0</v>
      </c>
      <c r="K4806">
        <f>YEAR(Table1[[#This Row],[Patient Admission Date]])</f>
        <v>2023</v>
      </c>
      <c r="L4806" t="str">
        <f>TEXT(Table1[[#This Row],[Patient Admission Date]],"mmm")</f>
        <v>Sep</v>
      </c>
      <c r="M4806" t="str">
        <f>TEXT(Table1[[#This Row],[Patient Admission Date]],"ddd")</f>
        <v>Sun</v>
      </c>
      <c r="N4806" t="str">
        <f>TEXT(INT(HOUR(Table1[[#This Row],[Patient Admission Date]])/3)*3,"00")&amp;"-"&amp;TEXT(INT(HOUR(Table1[[#This Row],[Patient Admission Date]])/3)*3+3,"00")</f>
        <v>21-24</v>
      </c>
      <c r="O4806" t="str" cm="1">
        <f t="array" ref="O4806">_xlfn.IFS(Table1[[#This Row],[Patient Age]]&lt;=14,"0-14",Table1[[#This Row],[Patient Age]]&lt;=29,"15-29",Table1[[#This Row],[Patient Age]]&lt;=44,"30-44",Table1[[#This Row],[Patient Age]]&lt;=59,"45-59",Table1[[#This Row],[Patient Age]]&lt;=74,"60-74",TRUE,"75+")</f>
        <v>60-74</v>
      </c>
      <c r="P4806" t="str" cm="1">
        <f t="array" ref="P4806">_xlfn.IFS(Table1[[#This Row],[Patient Waittime]]&lt;=15,"0-15",Table1[[#This Row],[Patient Waittime]]&lt;=30,"16-30",Table1[[#This Row],[Patient Waittime]]&lt;=45,"31-45",Table1[[#This Row],[Patient Waittime]]&lt;=60,"46-60",TRUE,"60+")</f>
        <v>16-30</v>
      </c>
      <c r="Q4806">
        <f>--(Table1[[#This Row],[Patient Waittime]]&lt;=30)</f>
        <v>1</v>
      </c>
      <c r="R4806">
        <f>--Table1[[#This Row],[Patient Admission Flag]]</f>
        <v>0</v>
      </c>
      <c r="S4806">
        <f>--AND(Table1[[#This Row],[WithinTarget]]=1,Table1[[#This Row],[Patient Satisfaction Score]]&gt;=7)</f>
        <v>0</v>
      </c>
      <c r="T4806" t="str">
        <f>IF(LEFT(Table1[[#This Row],[Patient Gender]],1)="F","Female","Male")</f>
        <v>Male</v>
      </c>
    </row>
    <row r="4807" spans="1:20" x14ac:dyDescent="0.3">
      <c r="A4807" t="s">
        <v>4911</v>
      </c>
      <c r="B4807" s="1">
        <v>45105.484027777777</v>
      </c>
      <c r="C4807" t="s">
        <v>9</v>
      </c>
      <c r="D4807">
        <v>39</v>
      </c>
      <c r="E4807" t="s">
        <v>10</v>
      </c>
      <c r="F4807" t="s">
        <v>11</v>
      </c>
      <c r="G4807" t="b">
        <v>0</v>
      </c>
      <c r="I4807">
        <v>17</v>
      </c>
      <c r="J4807" t="b">
        <v>0</v>
      </c>
      <c r="K4807">
        <f>YEAR(Table1[[#This Row],[Patient Admission Date]])</f>
        <v>2023</v>
      </c>
      <c r="L4807" t="str">
        <f>TEXT(Table1[[#This Row],[Patient Admission Date]],"mmm")</f>
        <v>Jun</v>
      </c>
      <c r="M4807" t="str">
        <f>TEXT(Table1[[#This Row],[Patient Admission Date]],"ddd")</f>
        <v>Wed</v>
      </c>
      <c r="N4807" t="str">
        <f>TEXT(INT(HOUR(Table1[[#This Row],[Patient Admission Date]])/3)*3,"00")&amp;"-"&amp;TEXT(INT(HOUR(Table1[[#This Row],[Patient Admission Date]])/3)*3+3,"00")</f>
        <v>09-12</v>
      </c>
      <c r="O4807" t="str" cm="1">
        <f t="array" ref="O4807">_xlfn.IFS(Table1[[#This Row],[Patient Age]]&lt;=14,"0-14",Table1[[#This Row],[Patient Age]]&lt;=29,"15-29",Table1[[#This Row],[Patient Age]]&lt;=44,"30-44",Table1[[#This Row],[Patient Age]]&lt;=59,"45-59",Table1[[#This Row],[Patient Age]]&lt;=74,"60-74",TRUE,"75+")</f>
        <v>30-44</v>
      </c>
      <c r="P4807" t="str" cm="1">
        <f t="array" ref="P4807">_xlfn.IFS(Table1[[#This Row],[Patient Waittime]]&lt;=15,"0-15",Table1[[#This Row],[Patient Waittime]]&lt;=30,"16-30",Table1[[#This Row],[Patient Waittime]]&lt;=45,"31-45",Table1[[#This Row],[Patient Waittime]]&lt;=60,"46-60",TRUE,"60+")</f>
        <v>16-30</v>
      </c>
      <c r="Q4807">
        <f>--(Table1[[#This Row],[Patient Waittime]]&lt;=30)</f>
        <v>1</v>
      </c>
      <c r="R4807">
        <f>--Table1[[#This Row],[Patient Admission Flag]]</f>
        <v>0</v>
      </c>
      <c r="S4807">
        <f>--AND(Table1[[#This Row],[WithinTarget]]=1,Table1[[#This Row],[Patient Satisfaction Score]]&gt;=7)</f>
        <v>0</v>
      </c>
      <c r="T4807" t="str">
        <f>IF(LEFT(Table1[[#This Row],[Patient Gender]],1)="F","Female","Male")</f>
        <v>Male</v>
      </c>
    </row>
    <row r="4808" spans="1:20" x14ac:dyDescent="0.3">
      <c r="A4808" t="s">
        <v>4912</v>
      </c>
      <c r="B4808" s="1">
        <v>45311.921527777777</v>
      </c>
      <c r="C4808" t="s">
        <v>9</v>
      </c>
      <c r="D4808">
        <v>73</v>
      </c>
      <c r="E4808" t="s">
        <v>10</v>
      </c>
      <c r="F4808" t="s">
        <v>11</v>
      </c>
      <c r="G4808" t="b">
        <v>0</v>
      </c>
      <c r="I4808">
        <v>29</v>
      </c>
      <c r="J4808" t="b">
        <v>0</v>
      </c>
      <c r="K4808">
        <f>YEAR(Table1[[#This Row],[Patient Admission Date]])</f>
        <v>2024</v>
      </c>
      <c r="L4808" t="str">
        <f>TEXT(Table1[[#This Row],[Patient Admission Date]],"mmm")</f>
        <v>Jan</v>
      </c>
      <c r="M4808" t="str">
        <f>TEXT(Table1[[#This Row],[Patient Admission Date]],"ddd")</f>
        <v>Sat</v>
      </c>
      <c r="N4808" t="str">
        <f>TEXT(INT(HOUR(Table1[[#This Row],[Patient Admission Date]])/3)*3,"00")&amp;"-"&amp;TEXT(INT(HOUR(Table1[[#This Row],[Patient Admission Date]])/3)*3+3,"00")</f>
        <v>21-24</v>
      </c>
      <c r="O4808" t="str" cm="1">
        <f t="array" ref="O4808">_xlfn.IFS(Table1[[#This Row],[Patient Age]]&lt;=14,"0-14",Table1[[#This Row],[Patient Age]]&lt;=29,"15-29",Table1[[#This Row],[Patient Age]]&lt;=44,"30-44",Table1[[#This Row],[Patient Age]]&lt;=59,"45-59",Table1[[#This Row],[Patient Age]]&lt;=74,"60-74",TRUE,"75+")</f>
        <v>60-74</v>
      </c>
      <c r="P4808" t="str" cm="1">
        <f t="array" ref="P4808">_xlfn.IFS(Table1[[#This Row],[Patient Waittime]]&lt;=15,"0-15",Table1[[#This Row],[Patient Waittime]]&lt;=30,"16-30",Table1[[#This Row],[Patient Waittime]]&lt;=45,"31-45",Table1[[#This Row],[Patient Waittime]]&lt;=60,"46-60",TRUE,"60+")</f>
        <v>16-30</v>
      </c>
      <c r="Q4808">
        <f>--(Table1[[#This Row],[Patient Waittime]]&lt;=30)</f>
        <v>1</v>
      </c>
      <c r="R4808">
        <f>--Table1[[#This Row],[Patient Admission Flag]]</f>
        <v>0</v>
      </c>
      <c r="S4808">
        <f>--AND(Table1[[#This Row],[WithinTarget]]=1,Table1[[#This Row],[Patient Satisfaction Score]]&gt;=7)</f>
        <v>0</v>
      </c>
      <c r="T4808" t="str">
        <f>IF(LEFT(Table1[[#This Row],[Patient Gender]],1)="F","Female","Male")</f>
        <v>Male</v>
      </c>
    </row>
    <row r="4809" spans="1:20" x14ac:dyDescent="0.3">
      <c r="A4809" t="s">
        <v>4913</v>
      </c>
      <c r="B4809" s="1">
        <v>45070.179166666669</v>
      </c>
      <c r="C4809" t="s">
        <v>9</v>
      </c>
      <c r="D4809">
        <v>67</v>
      </c>
      <c r="E4809" t="s">
        <v>10</v>
      </c>
      <c r="F4809" t="s">
        <v>11</v>
      </c>
      <c r="G4809" t="b">
        <v>0</v>
      </c>
      <c r="I4809">
        <v>45</v>
      </c>
      <c r="J4809" t="b">
        <v>0</v>
      </c>
      <c r="K4809">
        <f>YEAR(Table1[[#This Row],[Patient Admission Date]])</f>
        <v>2023</v>
      </c>
      <c r="L4809" t="str">
        <f>TEXT(Table1[[#This Row],[Patient Admission Date]],"mmm")</f>
        <v>May</v>
      </c>
      <c r="M4809" t="str">
        <f>TEXT(Table1[[#This Row],[Patient Admission Date]],"ddd")</f>
        <v>Wed</v>
      </c>
      <c r="N4809" t="str">
        <f>TEXT(INT(HOUR(Table1[[#This Row],[Patient Admission Date]])/3)*3,"00")&amp;"-"&amp;TEXT(INT(HOUR(Table1[[#This Row],[Patient Admission Date]])/3)*3+3,"00")</f>
        <v>03-06</v>
      </c>
      <c r="O4809" t="str" cm="1">
        <f t="array" ref="O4809">_xlfn.IFS(Table1[[#This Row],[Patient Age]]&lt;=14,"0-14",Table1[[#This Row],[Patient Age]]&lt;=29,"15-29",Table1[[#This Row],[Patient Age]]&lt;=44,"30-44",Table1[[#This Row],[Patient Age]]&lt;=59,"45-59",Table1[[#This Row],[Patient Age]]&lt;=74,"60-74",TRUE,"75+")</f>
        <v>60-74</v>
      </c>
      <c r="P4809" t="str" cm="1">
        <f t="array" ref="P4809">_xlfn.IFS(Table1[[#This Row],[Patient Waittime]]&lt;=15,"0-15",Table1[[#This Row],[Patient Waittime]]&lt;=30,"16-30",Table1[[#This Row],[Patient Waittime]]&lt;=45,"31-45",Table1[[#This Row],[Patient Waittime]]&lt;=60,"46-60",TRUE,"60+")</f>
        <v>31-45</v>
      </c>
      <c r="Q4809">
        <f>--(Table1[[#This Row],[Patient Waittime]]&lt;=30)</f>
        <v>0</v>
      </c>
      <c r="R4809">
        <f>--Table1[[#This Row],[Patient Admission Flag]]</f>
        <v>0</v>
      </c>
      <c r="S4809">
        <f>--AND(Table1[[#This Row],[WithinTarget]]=1,Table1[[#This Row],[Patient Satisfaction Score]]&gt;=7)</f>
        <v>0</v>
      </c>
      <c r="T4809" t="str">
        <f>IF(LEFT(Table1[[#This Row],[Patient Gender]],1)="F","Female","Male")</f>
        <v>Male</v>
      </c>
    </row>
    <row r="4810" spans="1:20" x14ac:dyDescent="0.3">
      <c r="A4810" t="s">
        <v>4914</v>
      </c>
      <c r="B4810" s="1">
        <v>45111.131249999999</v>
      </c>
      <c r="C4810" t="s">
        <v>9</v>
      </c>
      <c r="D4810">
        <v>67</v>
      </c>
      <c r="E4810" t="s">
        <v>10</v>
      </c>
      <c r="F4810" t="s">
        <v>11</v>
      </c>
      <c r="G4810" t="b">
        <v>0</v>
      </c>
      <c r="I4810">
        <v>56</v>
      </c>
      <c r="J4810" t="b">
        <v>0</v>
      </c>
      <c r="K4810">
        <f>YEAR(Table1[[#This Row],[Patient Admission Date]])</f>
        <v>2023</v>
      </c>
      <c r="L4810" t="str">
        <f>TEXT(Table1[[#This Row],[Patient Admission Date]],"mmm")</f>
        <v>Jul</v>
      </c>
      <c r="M4810" t="str">
        <f>TEXT(Table1[[#This Row],[Patient Admission Date]],"ddd")</f>
        <v>Tue</v>
      </c>
      <c r="N4810" t="str">
        <f>TEXT(INT(HOUR(Table1[[#This Row],[Patient Admission Date]])/3)*3,"00")&amp;"-"&amp;TEXT(INT(HOUR(Table1[[#This Row],[Patient Admission Date]])/3)*3+3,"00")</f>
        <v>03-06</v>
      </c>
      <c r="O4810" t="str" cm="1">
        <f t="array" ref="O4810">_xlfn.IFS(Table1[[#This Row],[Patient Age]]&lt;=14,"0-14",Table1[[#This Row],[Patient Age]]&lt;=29,"15-29",Table1[[#This Row],[Patient Age]]&lt;=44,"30-44",Table1[[#This Row],[Patient Age]]&lt;=59,"45-59",Table1[[#This Row],[Patient Age]]&lt;=74,"60-74",TRUE,"75+")</f>
        <v>60-74</v>
      </c>
      <c r="P4810" t="str" cm="1">
        <f t="array" ref="P4810">_xlfn.IFS(Table1[[#This Row],[Patient Waittime]]&lt;=15,"0-15",Table1[[#This Row],[Patient Waittime]]&lt;=30,"16-30",Table1[[#This Row],[Patient Waittime]]&lt;=45,"31-45",Table1[[#This Row],[Patient Waittime]]&lt;=60,"46-60",TRUE,"60+")</f>
        <v>46-60</v>
      </c>
      <c r="Q4810">
        <f>--(Table1[[#This Row],[Patient Waittime]]&lt;=30)</f>
        <v>0</v>
      </c>
      <c r="R4810">
        <f>--Table1[[#This Row],[Patient Admission Flag]]</f>
        <v>0</v>
      </c>
      <c r="S4810">
        <f>--AND(Table1[[#This Row],[WithinTarget]]=1,Table1[[#This Row],[Patient Satisfaction Score]]&gt;=7)</f>
        <v>0</v>
      </c>
      <c r="T4810" t="str">
        <f>IF(LEFT(Table1[[#This Row],[Patient Gender]],1)="F","Female","Male")</f>
        <v>Male</v>
      </c>
    </row>
    <row r="4811" spans="1:20" x14ac:dyDescent="0.3">
      <c r="A4811" t="s">
        <v>4915</v>
      </c>
      <c r="B4811" s="1">
        <v>45541.125</v>
      </c>
      <c r="C4811" t="s">
        <v>9</v>
      </c>
      <c r="D4811">
        <v>31</v>
      </c>
      <c r="E4811" t="s">
        <v>10</v>
      </c>
      <c r="F4811" t="s">
        <v>11</v>
      </c>
      <c r="G4811" t="b">
        <v>0</v>
      </c>
      <c r="I4811">
        <v>60</v>
      </c>
      <c r="J4811" t="b">
        <v>0</v>
      </c>
      <c r="K4811">
        <f>YEAR(Table1[[#This Row],[Patient Admission Date]])</f>
        <v>2024</v>
      </c>
      <c r="L4811" t="str">
        <f>TEXT(Table1[[#This Row],[Patient Admission Date]],"mmm")</f>
        <v>Sep</v>
      </c>
      <c r="M4811" t="str">
        <f>TEXT(Table1[[#This Row],[Patient Admission Date]],"ddd")</f>
        <v>Fri</v>
      </c>
      <c r="N4811" t="str">
        <f>TEXT(INT(HOUR(Table1[[#This Row],[Patient Admission Date]])/3)*3,"00")&amp;"-"&amp;TEXT(INT(HOUR(Table1[[#This Row],[Patient Admission Date]])/3)*3+3,"00")</f>
        <v>03-06</v>
      </c>
      <c r="O4811" t="str" cm="1">
        <f t="array" ref="O4811">_xlfn.IFS(Table1[[#This Row],[Patient Age]]&lt;=14,"0-14",Table1[[#This Row],[Patient Age]]&lt;=29,"15-29",Table1[[#This Row],[Patient Age]]&lt;=44,"30-44",Table1[[#This Row],[Patient Age]]&lt;=59,"45-59",Table1[[#This Row],[Patient Age]]&lt;=74,"60-74",TRUE,"75+")</f>
        <v>30-44</v>
      </c>
      <c r="P4811" t="str" cm="1">
        <f t="array" ref="P4811">_xlfn.IFS(Table1[[#This Row],[Patient Waittime]]&lt;=15,"0-15",Table1[[#This Row],[Patient Waittime]]&lt;=30,"16-30",Table1[[#This Row],[Patient Waittime]]&lt;=45,"31-45",Table1[[#This Row],[Patient Waittime]]&lt;=60,"46-60",TRUE,"60+")</f>
        <v>46-60</v>
      </c>
      <c r="Q4811">
        <f>--(Table1[[#This Row],[Patient Waittime]]&lt;=30)</f>
        <v>0</v>
      </c>
      <c r="R4811">
        <f>--Table1[[#This Row],[Patient Admission Flag]]</f>
        <v>0</v>
      </c>
      <c r="S4811">
        <f>--AND(Table1[[#This Row],[WithinTarget]]=1,Table1[[#This Row],[Patient Satisfaction Score]]&gt;=7)</f>
        <v>0</v>
      </c>
      <c r="T4811" t="str">
        <f>IF(LEFT(Table1[[#This Row],[Patient Gender]],1)="F","Female","Male")</f>
        <v>Male</v>
      </c>
    </row>
    <row r="4812" spans="1:20" x14ac:dyDescent="0.3">
      <c r="A4812" t="s">
        <v>4916</v>
      </c>
      <c r="B4812" s="1">
        <v>45387.478472222225</v>
      </c>
      <c r="C4812" t="s">
        <v>9</v>
      </c>
      <c r="D4812">
        <v>20</v>
      </c>
      <c r="E4812" t="s">
        <v>10</v>
      </c>
      <c r="F4812" t="s">
        <v>11</v>
      </c>
      <c r="G4812" t="b">
        <v>0</v>
      </c>
      <c r="I4812">
        <v>17</v>
      </c>
      <c r="J4812" t="b">
        <v>0</v>
      </c>
      <c r="K4812">
        <f>YEAR(Table1[[#This Row],[Patient Admission Date]])</f>
        <v>2024</v>
      </c>
      <c r="L4812" t="str">
        <f>TEXT(Table1[[#This Row],[Patient Admission Date]],"mmm")</f>
        <v>Apr</v>
      </c>
      <c r="M4812" t="str">
        <f>TEXT(Table1[[#This Row],[Patient Admission Date]],"ddd")</f>
        <v>Fri</v>
      </c>
      <c r="N4812" t="str">
        <f>TEXT(INT(HOUR(Table1[[#This Row],[Patient Admission Date]])/3)*3,"00")&amp;"-"&amp;TEXT(INT(HOUR(Table1[[#This Row],[Patient Admission Date]])/3)*3+3,"00")</f>
        <v>09-12</v>
      </c>
      <c r="O4812" t="str" cm="1">
        <f t="array" ref="O4812">_xlfn.IFS(Table1[[#This Row],[Patient Age]]&lt;=14,"0-14",Table1[[#This Row],[Patient Age]]&lt;=29,"15-29",Table1[[#This Row],[Patient Age]]&lt;=44,"30-44",Table1[[#This Row],[Patient Age]]&lt;=59,"45-59",Table1[[#This Row],[Patient Age]]&lt;=74,"60-74",TRUE,"75+")</f>
        <v>15-29</v>
      </c>
      <c r="P4812" t="str" cm="1">
        <f t="array" ref="P4812">_xlfn.IFS(Table1[[#This Row],[Patient Waittime]]&lt;=15,"0-15",Table1[[#This Row],[Patient Waittime]]&lt;=30,"16-30",Table1[[#This Row],[Patient Waittime]]&lt;=45,"31-45",Table1[[#This Row],[Patient Waittime]]&lt;=60,"46-60",TRUE,"60+")</f>
        <v>16-30</v>
      </c>
      <c r="Q4812">
        <f>--(Table1[[#This Row],[Patient Waittime]]&lt;=30)</f>
        <v>1</v>
      </c>
      <c r="R4812">
        <f>--Table1[[#This Row],[Patient Admission Flag]]</f>
        <v>0</v>
      </c>
      <c r="S4812">
        <f>--AND(Table1[[#This Row],[WithinTarget]]=1,Table1[[#This Row],[Patient Satisfaction Score]]&gt;=7)</f>
        <v>0</v>
      </c>
      <c r="T4812" t="str">
        <f>IF(LEFT(Table1[[#This Row],[Patient Gender]],1)="F","Female","Male")</f>
        <v>Male</v>
      </c>
    </row>
    <row r="4813" spans="1:20" x14ac:dyDescent="0.3">
      <c r="A4813" t="s">
        <v>4917</v>
      </c>
      <c r="B4813" s="1">
        <v>45545.845138888886</v>
      </c>
      <c r="C4813" t="s">
        <v>9</v>
      </c>
      <c r="D4813">
        <v>58</v>
      </c>
      <c r="E4813" t="s">
        <v>10</v>
      </c>
      <c r="F4813" t="s">
        <v>11</v>
      </c>
      <c r="G4813" t="b">
        <v>0</v>
      </c>
      <c r="I4813">
        <v>19</v>
      </c>
      <c r="J4813" t="b">
        <v>0</v>
      </c>
      <c r="K4813">
        <f>YEAR(Table1[[#This Row],[Patient Admission Date]])</f>
        <v>2024</v>
      </c>
      <c r="L4813" t="str">
        <f>TEXT(Table1[[#This Row],[Patient Admission Date]],"mmm")</f>
        <v>Sep</v>
      </c>
      <c r="M4813" t="str">
        <f>TEXT(Table1[[#This Row],[Patient Admission Date]],"ddd")</f>
        <v>Tue</v>
      </c>
      <c r="N4813" t="str">
        <f>TEXT(INT(HOUR(Table1[[#This Row],[Patient Admission Date]])/3)*3,"00")&amp;"-"&amp;TEXT(INT(HOUR(Table1[[#This Row],[Patient Admission Date]])/3)*3+3,"00")</f>
        <v>18-21</v>
      </c>
      <c r="O4813" t="str" cm="1">
        <f t="array" ref="O4813">_xlfn.IFS(Table1[[#This Row],[Patient Age]]&lt;=14,"0-14",Table1[[#This Row],[Patient Age]]&lt;=29,"15-29",Table1[[#This Row],[Patient Age]]&lt;=44,"30-44",Table1[[#This Row],[Patient Age]]&lt;=59,"45-59",Table1[[#This Row],[Patient Age]]&lt;=74,"60-74",TRUE,"75+")</f>
        <v>45-59</v>
      </c>
      <c r="P4813" t="str" cm="1">
        <f t="array" ref="P4813">_xlfn.IFS(Table1[[#This Row],[Patient Waittime]]&lt;=15,"0-15",Table1[[#This Row],[Patient Waittime]]&lt;=30,"16-30",Table1[[#This Row],[Patient Waittime]]&lt;=45,"31-45",Table1[[#This Row],[Patient Waittime]]&lt;=60,"46-60",TRUE,"60+")</f>
        <v>16-30</v>
      </c>
      <c r="Q4813">
        <f>--(Table1[[#This Row],[Patient Waittime]]&lt;=30)</f>
        <v>1</v>
      </c>
      <c r="R4813">
        <f>--Table1[[#This Row],[Patient Admission Flag]]</f>
        <v>0</v>
      </c>
      <c r="S4813">
        <f>--AND(Table1[[#This Row],[WithinTarget]]=1,Table1[[#This Row],[Patient Satisfaction Score]]&gt;=7)</f>
        <v>0</v>
      </c>
      <c r="T4813" t="str">
        <f>IF(LEFT(Table1[[#This Row],[Patient Gender]],1)="F","Female","Male")</f>
        <v>Male</v>
      </c>
    </row>
    <row r="4814" spans="1:20" x14ac:dyDescent="0.3">
      <c r="A4814" t="s">
        <v>4918</v>
      </c>
      <c r="B4814" s="1">
        <v>45271.7</v>
      </c>
      <c r="C4814" t="s">
        <v>9</v>
      </c>
      <c r="D4814">
        <v>27</v>
      </c>
      <c r="E4814" t="s">
        <v>10</v>
      </c>
      <c r="F4814" t="s">
        <v>11</v>
      </c>
      <c r="G4814" t="b">
        <v>0</v>
      </c>
      <c r="I4814">
        <v>27</v>
      </c>
      <c r="J4814" t="b">
        <v>0</v>
      </c>
      <c r="K4814">
        <f>YEAR(Table1[[#This Row],[Patient Admission Date]])</f>
        <v>2023</v>
      </c>
      <c r="L4814" t="str">
        <f>TEXT(Table1[[#This Row],[Patient Admission Date]],"mmm")</f>
        <v>Dec</v>
      </c>
      <c r="M4814" t="str">
        <f>TEXT(Table1[[#This Row],[Patient Admission Date]],"ddd")</f>
        <v>Mon</v>
      </c>
      <c r="N4814" t="str">
        <f>TEXT(INT(HOUR(Table1[[#This Row],[Patient Admission Date]])/3)*3,"00")&amp;"-"&amp;TEXT(INT(HOUR(Table1[[#This Row],[Patient Admission Date]])/3)*3+3,"00")</f>
        <v>15-18</v>
      </c>
      <c r="O4814" t="str" cm="1">
        <f t="array" ref="O4814">_xlfn.IFS(Table1[[#This Row],[Patient Age]]&lt;=14,"0-14",Table1[[#This Row],[Patient Age]]&lt;=29,"15-29",Table1[[#This Row],[Patient Age]]&lt;=44,"30-44",Table1[[#This Row],[Patient Age]]&lt;=59,"45-59",Table1[[#This Row],[Patient Age]]&lt;=74,"60-74",TRUE,"75+")</f>
        <v>15-29</v>
      </c>
      <c r="P4814" t="str" cm="1">
        <f t="array" ref="P4814">_xlfn.IFS(Table1[[#This Row],[Patient Waittime]]&lt;=15,"0-15",Table1[[#This Row],[Patient Waittime]]&lt;=30,"16-30",Table1[[#This Row],[Patient Waittime]]&lt;=45,"31-45",Table1[[#This Row],[Patient Waittime]]&lt;=60,"46-60",TRUE,"60+")</f>
        <v>16-30</v>
      </c>
      <c r="Q4814">
        <f>--(Table1[[#This Row],[Patient Waittime]]&lt;=30)</f>
        <v>1</v>
      </c>
      <c r="R4814">
        <f>--Table1[[#This Row],[Patient Admission Flag]]</f>
        <v>0</v>
      </c>
      <c r="S4814">
        <f>--AND(Table1[[#This Row],[WithinTarget]]=1,Table1[[#This Row],[Patient Satisfaction Score]]&gt;=7)</f>
        <v>0</v>
      </c>
      <c r="T4814" t="str">
        <f>IF(LEFT(Table1[[#This Row],[Patient Gender]],1)="F","Female","Male")</f>
        <v>Male</v>
      </c>
    </row>
    <row r="4815" spans="1:20" x14ac:dyDescent="0.3">
      <c r="A4815" t="s">
        <v>4919</v>
      </c>
      <c r="B4815" s="1">
        <v>45488.956944444442</v>
      </c>
      <c r="C4815" t="s">
        <v>9</v>
      </c>
      <c r="D4815">
        <v>45</v>
      </c>
      <c r="E4815" t="s">
        <v>10</v>
      </c>
      <c r="F4815" t="s">
        <v>11</v>
      </c>
      <c r="G4815" t="b">
        <v>0</v>
      </c>
      <c r="I4815">
        <v>33</v>
      </c>
      <c r="J4815" t="b">
        <v>0</v>
      </c>
      <c r="K4815">
        <f>YEAR(Table1[[#This Row],[Patient Admission Date]])</f>
        <v>2024</v>
      </c>
      <c r="L4815" t="str">
        <f>TEXT(Table1[[#This Row],[Patient Admission Date]],"mmm")</f>
        <v>Jul</v>
      </c>
      <c r="M4815" t="str">
        <f>TEXT(Table1[[#This Row],[Patient Admission Date]],"ddd")</f>
        <v>Mon</v>
      </c>
      <c r="N4815" t="str">
        <f>TEXT(INT(HOUR(Table1[[#This Row],[Patient Admission Date]])/3)*3,"00")&amp;"-"&amp;TEXT(INT(HOUR(Table1[[#This Row],[Patient Admission Date]])/3)*3+3,"00")</f>
        <v>21-24</v>
      </c>
      <c r="O4815" t="str" cm="1">
        <f t="array" ref="O4815">_xlfn.IFS(Table1[[#This Row],[Patient Age]]&lt;=14,"0-14",Table1[[#This Row],[Patient Age]]&lt;=29,"15-29",Table1[[#This Row],[Patient Age]]&lt;=44,"30-44",Table1[[#This Row],[Patient Age]]&lt;=59,"45-59",Table1[[#This Row],[Patient Age]]&lt;=74,"60-74",TRUE,"75+")</f>
        <v>45-59</v>
      </c>
      <c r="P4815" t="str" cm="1">
        <f t="array" ref="P4815">_xlfn.IFS(Table1[[#This Row],[Patient Waittime]]&lt;=15,"0-15",Table1[[#This Row],[Patient Waittime]]&lt;=30,"16-30",Table1[[#This Row],[Patient Waittime]]&lt;=45,"31-45",Table1[[#This Row],[Patient Waittime]]&lt;=60,"46-60",TRUE,"60+")</f>
        <v>31-45</v>
      </c>
      <c r="Q4815">
        <f>--(Table1[[#This Row],[Patient Waittime]]&lt;=30)</f>
        <v>0</v>
      </c>
      <c r="R4815">
        <f>--Table1[[#This Row],[Patient Admission Flag]]</f>
        <v>0</v>
      </c>
      <c r="S4815">
        <f>--AND(Table1[[#This Row],[WithinTarget]]=1,Table1[[#This Row],[Patient Satisfaction Score]]&gt;=7)</f>
        <v>0</v>
      </c>
      <c r="T4815" t="str">
        <f>IF(LEFT(Table1[[#This Row],[Patient Gender]],1)="F","Female","Male")</f>
        <v>Male</v>
      </c>
    </row>
    <row r="4816" spans="1:20" x14ac:dyDescent="0.3">
      <c r="A4816" t="s">
        <v>4920</v>
      </c>
      <c r="B4816" s="1">
        <v>45238.477083333331</v>
      </c>
      <c r="C4816" t="s">
        <v>9</v>
      </c>
      <c r="D4816">
        <v>49</v>
      </c>
      <c r="E4816" t="s">
        <v>10</v>
      </c>
      <c r="F4816" t="s">
        <v>11</v>
      </c>
      <c r="G4816" t="b">
        <v>0</v>
      </c>
      <c r="I4816">
        <v>38</v>
      </c>
      <c r="J4816" t="b">
        <v>0</v>
      </c>
      <c r="K4816">
        <f>YEAR(Table1[[#This Row],[Patient Admission Date]])</f>
        <v>2023</v>
      </c>
      <c r="L4816" t="str">
        <f>TEXT(Table1[[#This Row],[Patient Admission Date]],"mmm")</f>
        <v>Nov</v>
      </c>
      <c r="M4816" t="str">
        <f>TEXT(Table1[[#This Row],[Patient Admission Date]],"ddd")</f>
        <v>Wed</v>
      </c>
      <c r="N4816" t="str">
        <f>TEXT(INT(HOUR(Table1[[#This Row],[Patient Admission Date]])/3)*3,"00")&amp;"-"&amp;TEXT(INT(HOUR(Table1[[#This Row],[Patient Admission Date]])/3)*3+3,"00")</f>
        <v>09-12</v>
      </c>
      <c r="O4816" t="str" cm="1">
        <f t="array" ref="O4816">_xlfn.IFS(Table1[[#This Row],[Patient Age]]&lt;=14,"0-14",Table1[[#This Row],[Patient Age]]&lt;=29,"15-29",Table1[[#This Row],[Patient Age]]&lt;=44,"30-44",Table1[[#This Row],[Patient Age]]&lt;=59,"45-59",Table1[[#This Row],[Patient Age]]&lt;=74,"60-74",TRUE,"75+")</f>
        <v>45-59</v>
      </c>
      <c r="P4816" t="str" cm="1">
        <f t="array" ref="P4816">_xlfn.IFS(Table1[[#This Row],[Patient Waittime]]&lt;=15,"0-15",Table1[[#This Row],[Patient Waittime]]&lt;=30,"16-30",Table1[[#This Row],[Patient Waittime]]&lt;=45,"31-45",Table1[[#This Row],[Patient Waittime]]&lt;=60,"46-60",TRUE,"60+")</f>
        <v>31-45</v>
      </c>
      <c r="Q4816">
        <f>--(Table1[[#This Row],[Patient Waittime]]&lt;=30)</f>
        <v>0</v>
      </c>
      <c r="R4816">
        <f>--Table1[[#This Row],[Patient Admission Flag]]</f>
        <v>0</v>
      </c>
      <c r="S4816">
        <f>--AND(Table1[[#This Row],[WithinTarget]]=1,Table1[[#This Row],[Patient Satisfaction Score]]&gt;=7)</f>
        <v>0</v>
      </c>
      <c r="T4816" t="str">
        <f>IF(LEFT(Table1[[#This Row],[Patient Gender]],1)="F","Female","Male")</f>
        <v>Male</v>
      </c>
    </row>
    <row r="4817" spans="1:20" x14ac:dyDescent="0.3">
      <c r="A4817" t="s">
        <v>4921</v>
      </c>
      <c r="B4817" s="1">
        <v>45201.17083333333</v>
      </c>
      <c r="C4817" t="s">
        <v>9</v>
      </c>
      <c r="D4817">
        <v>10</v>
      </c>
      <c r="E4817" t="s">
        <v>10</v>
      </c>
      <c r="F4817" t="s">
        <v>11</v>
      </c>
      <c r="G4817" t="b">
        <v>0</v>
      </c>
      <c r="I4817">
        <v>40</v>
      </c>
      <c r="J4817" t="b">
        <v>0</v>
      </c>
      <c r="K4817">
        <f>YEAR(Table1[[#This Row],[Patient Admission Date]])</f>
        <v>2023</v>
      </c>
      <c r="L4817" t="str">
        <f>TEXT(Table1[[#This Row],[Patient Admission Date]],"mmm")</f>
        <v>Oct</v>
      </c>
      <c r="M4817" t="str">
        <f>TEXT(Table1[[#This Row],[Patient Admission Date]],"ddd")</f>
        <v>Mon</v>
      </c>
      <c r="N4817" t="str">
        <f>TEXT(INT(HOUR(Table1[[#This Row],[Patient Admission Date]])/3)*3,"00")&amp;"-"&amp;TEXT(INT(HOUR(Table1[[#This Row],[Patient Admission Date]])/3)*3+3,"00")</f>
        <v>03-06</v>
      </c>
      <c r="O4817" t="str" cm="1">
        <f t="array" ref="O4817">_xlfn.IFS(Table1[[#This Row],[Patient Age]]&lt;=14,"0-14",Table1[[#This Row],[Patient Age]]&lt;=29,"15-29",Table1[[#This Row],[Patient Age]]&lt;=44,"30-44",Table1[[#This Row],[Patient Age]]&lt;=59,"45-59",Table1[[#This Row],[Patient Age]]&lt;=74,"60-74",TRUE,"75+")</f>
        <v>0-14</v>
      </c>
      <c r="P4817" t="str" cm="1">
        <f t="array" ref="P4817">_xlfn.IFS(Table1[[#This Row],[Patient Waittime]]&lt;=15,"0-15",Table1[[#This Row],[Patient Waittime]]&lt;=30,"16-30",Table1[[#This Row],[Patient Waittime]]&lt;=45,"31-45",Table1[[#This Row],[Patient Waittime]]&lt;=60,"46-60",TRUE,"60+")</f>
        <v>31-45</v>
      </c>
      <c r="Q4817">
        <f>--(Table1[[#This Row],[Patient Waittime]]&lt;=30)</f>
        <v>0</v>
      </c>
      <c r="R4817">
        <f>--Table1[[#This Row],[Patient Admission Flag]]</f>
        <v>0</v>
      </c>
      <c r="S4817">
        <f>--AND(Table1[[#This Row],[WithinTarget]]=1,Table1[[#This Row],[Patient Satisfaction Score]]&gt;=7)</f>
        <v>0</v>
      </c>
      <c r="T4817" t="str">
        <f>IF(LEFT(Table1[[#This Row],[Patient Gender]],1)="F","Female","Male")</f>
        <v>Male</v>
      </c>
    </row>
    <row r="4818" spans="1:20" x14ac:dyDescent="0.3">
      <c r="A4818" t="s">
        <v>4922</v>
      </c>
      <c r="B4818" s="1">
        <v>45589.941666666666</v>
      </c>
      <c r="C4818" t="s">
        <v>9</v>
      </c>
      <c r="D4818">
        <v>66</v>
      </c>
      <c r="E4818" t="s">
        <v>10</v>
      </c>
      <c r="F4818" t="s">
        <v>11</v>
      </c>
      <c r="G4818" t="b">
        <v>0</v>
      </c>
      <c r="I4818">
        <v>40</v>
      </c>
      <c r="J4818" t="b">
        <v>0</v>
      </c>
      <c r="K4818">
        <f>YEAR(Table1[[#This Row],[Patient Admission Date]])</f>
        <v>2024</v>
      </c>
      <c r="L4818" t="str">
        <f>TEXT(Table1[[#This Row],[Patient Admission Date]],"mmm")</f>
        <v>Oct</v>
      </c>
      <c r="M4818" t="str">
        <f>TEXT(Table1[[#This Row],[Patient Admission Date]],"ddd")</f>
        <v>Thu</v>
      </c>
      <c r="N4818" t="str">
        <f>TEXT(INT(HOUR(Table1[[#This Row],[Patient Admission Date]])/3)*3,"00")&amp;"-"&amp;TEXT(INT(HOUR(Table1[[#This Row],[Patient Admission Date]])/3)*3+3,"00")</f>
        <v>21-24</v>
      </c>
      <c r="O4818" t="str" cm="1">
        <f t="array" ref="O4818">_xlfn.IFS(Table1[[#This Row],[Patient Age]]&lt;=14,"0-14",Table1[[#This Row],[Patient Age]]&lt;=29,"15-29",Table1[[#This Row],[Patient Age]]&lt;=44,"30-44",Table1[[#This Row],[Patient Age]]&lt;=59,"45-59",Table1[[#This Row],[Patient Age]]&lt;=74,"60-74",TRUE,"75+")</f>
        <v>60-74</v>
      </c>
      <c r="P4818" t="str" cm="1">
        <f t="array" ref="P4818">_xlfn.IFS(Table1[[#This Row],[Patient Waittime]]&lt;=15,"0-15",Table1[[#This Row],[Patient Waittime]]&lt;=30,"16-30",Table1[[#This Row],[Patient Waittime]]&lt;=45,"31-45",Table1[[#This Row],[Patient Waittime]]&lt;=60,"46-60",TRUE,"60+")</f>
        <v>31-45</v>
      </c>
      <c r="Q4818">
        <f>--(Table1[[#This Row],[Patient Waittime]]&lt;=30)</f>
        <v>0</v>
      </c>
      <c r="R4818">
        <f>--Table1[[#This Row],[Patient Admission Flag]]</f>
        <v>0</v>
      </c>
      <c r="S4818">
        <f>--AND(Table1[[#This Row],[WithinTarget]]=1,Table1[[#This Row],[Patient Satisfaction Score]]&gt;=7)</f>
        <v>0</v>
      </c>
      <c r="T4818" t="str">
        <f>IF(LEFT(Table1[[#This Row],[Patient Gender]],1)="F","Female","Male")</f>
        <v>Male</v>
      </c>
    </row>
    <row r="4819" spans="1:20" x14ac:dyDescent="0.3">
      <c r="A4819" t="s">
        <v>4923</v>
      </c>
      <c r="B4819" s="1">
        <v>45306.95416666667</v>
      </c>
      <c r="C4819" t="s">
        <v>9</v>
      </c>
      <c r="D4819">
        <v>78</v>
      </c>
      <c r="E4819" t="s">
        <v>10</v>
      </c>
      <c r="F4819" t="s">
        <v>11</v>
      </c>
      <c r="G4819" t="b">
        <v>0</v>
      </c>
      <c r="I4819">
        <v>44</v>
      </c>
      <c r="J4819" t="b">
        <v>0</v>
      </c>
      <c r="K4819">
        <f>YEAR(Table1[[#This Row],[Patient Admission Date]])</f>
        <v>2024</v>
      </c>
      <c r="L4819" t="str">
        <f>TEXT(Table1[[#This Row],[Patient Admission Date]],"mmm")</f>
        <v>Jan</v>
      </c>
      <c r="M4819" t="str">
        <f>TEXT(Table1[[#This Row],[Patient Admission Date]],"ddd")</f>
        <v>Mon</v>
      </c>
      <c r="N4819" t="str">
        <f>TEXT(INT(HOUR(Table1[[#This Row],[Patient Admission Date]])/3)*3,"00")&amp;"-"&amp;TEXT(INT(HOUR(Table1[[#This Row],[Patient Admission Date]])/3)*3+3,"00")</f>
        <v>21-24</v>
      </c>
      <c r="O4819" t="str" cm="1">
        <f t="array" ref="O4819">_xlfn.IFS(Table1[[#This Row],[Patient Age]]&lt;=14,"0-14",Table1[[#This Row],[Patient Age]]&lt;=29,"15-29",Table1[[#This Row],[Patient Age]]&lt;=44,"30-44",Table1[[#This Row],[Patient Age]]&lt;=59,"45-59",Table1[[#This Row],[Patient Age]]&lt;=74,"60-74",TRUE,"75+")</f>
        <v>75+</v>
      </c>
      <c r="P4819" t="str" cm="1">
        <f t="array" ref="P4819">_xlfn.IFS(Table1[[#This Row],[Patient Waittime]]&lt;=15,"0-15",Table1[[#This Row],[Patient Waittime]]&lt;=30,"16-30",Table1[[#This Row],[Patient Waittime]]&lt;=45,"31-45",Table1[[#This Row],[Patient Waittime]]&lt;=60,"46-60",TRUE,"60+")</f>
        <v>31-45</v>
      </c>
      <c r="Q4819">
        <f>--(Table1[[#This Row],[Patient Waittime]]&lt;=30)</f>
        <v>0</v>
      </c>
      <c r="R4819">
        <f>--Table1[[#This Row],[Patient Admission Flag]]</f>
        <v>0</v>
      </c>
      <c r="S4819">
        <f>--AND(Table1[[#This Row],[WithinTarget]]=1,Table1[[#This Row],[Patient Satisfaction Score]]&gt;=7)</f>
        <v>0</v>
      </c>
      <c r="T4819" t="str">
        <f>IF(LEFT(Table1[[#This Row],[Patient Gender]],1)="F","Female","Male")</f>
        <v>Male</v>
      </c>
    </row>
    <row r="4820" spans="1:20" x14ac:dyDescent="0.3">
      <c r="A4820" t="s">
        <v>4924</v>
      </c>
      <c r="B4820" s="1">
        <v>45285.352083333331</v>
      </c>
      <c r="C4820" t="s">
        <v>9</v>
      </c>
      <c r="D4820">
        <v>66</v>
      </c>
      <c r="E4820" t="s">
        <v>10</v>
      </c>
      <c r="F4820" t="s">
        <v>11</v>
      </c>
      <c r="G4820" t="b">
        <v>0</v>
      </c>
      <c r="I4820">
        <v>46</v>
      </c>
      <c r="J4820" t="b">
        <v>0</v>
      </c>
      <c r="K4820">
        <f>YEAR(Table1[[#This Row],[Patient Admission Date]])</f>
        <v>2023</v>
      </c>
      <c r="L4820" t="str">
        <f>TEXT(Table1[[#This Row],[Patient Admission Date]],"mmm")</f>
        <v>Dec</v>
      </c>
      <c r="M4820" t="str">
        <f>TEXT(Table1[[#This Row],[Patient Admission Date]],"ddd")</f>
        <v>Mon</v>
      </c>
      <c r="N4820" t="str">
        <f>TEXT(INT(HOUR(Table1[[#This Row],[Patient Admission Date]])/3)*3,"00")&amp;"-"&amp;TEXT(INT(HOUR(Table1[[#This Row],[Patient Admission Date]])/3)*3+3,"00")</f>
        <v>06-09</v>
      </c>
      <c r="O4820" t="str" cm="1">
        <f t="array" ref="O4820">_xlfn.IFS(Table1[[#This Row],[Patient Age]]&lt;=14,"0-14",Table1[[#This Row],[Patient Age]]&lt;=29,"15-29",Table1[[#This Row],[Patient Age]]&lt;=44,"30-44",Table1[[#This Row],[Patient Age]]&lt;=59,"45-59",Table1[[#This Row],[Patient Age]]&lt;=74,"60-74",TRUE,"75+")</f>
        <v>60-74</v>
      </c>
      <c r="P4820" t="str" cm="1">
        <f t="array" ref="P4820">_xlfn.IFS(Table1[[#This Row],[Patient Waittime]]&lt;=15,"0-15",Table1[[#This Row],[Patient Waittime]]&lt;=30,"16-30",Table1[[#This Row],[Patient Waittime]]&lt;=45,"31-45",Table1[[#This Row],[Patient Waittime]]&lt;=60,"46-60",TRUE,"60+")</f>
        <v>46-60</v>
      </c>
      <c r="Q4820">
        <f>--(Table1[[#This Row],[Patient Waittime]]&lt;=30)</f>
        <v>0</v>
      </c>
      <c r="R4820">
        <f>--Table1[[#This Row],[Patient Admission Flag]]</f>
        <v>0</v>
      </c>
      <c r="S4820">
        <f>--AND(Table1[[#This Row],[WithinTarget]]=1,Table1[[#This Row],[Patient Satisfaction Score]]&gt;=7)</f>
        <v>0</v>
      </c>
      <c r="T4820" t="str">
        <f>IF(LEFT(Table1[[#This Row],[Patient Gender]],1)="F","Female","Male")</f>
        <v>Male</v>
      </c>
    </row>
    <row r="4821" spans="1:20" x14ac:dyDescent="0.3">
      <c r="A4821" t="s">
        <v>4925</v>
      </c>
      <c r="B4821" s="1">
        <v>45152.652083333334</v>
      </c>
      <c r="C4821" t="s">
        <v>9</v>
      </c>
      <c r="D4821">
        <v>32</v>
      </c>
      <c r="E4821" t="s">
        <v>10</v>
      </c>
      <c r="F4821" t="s">
        <v>11</v>
      </c>
      <c r="G4821" t="b">
        <v>0</v>
      </c>
      <c r="I4821">
        <v>50</v>
      </c>
      <c r="J4821" t="b">
        <v>0</v>
      </c>
      <c r="K4821">
        <f>YEAR(Table1[[#This Row],[Patient Admission Date]])</f>
        <v>2023</v>
      </c>
      <c r="L4821" t="str">
        <f>TEXT(Table1[[#This Row],[Patient Admission Date]],"mmm")</f>
        <v>Aug</v>
      </c>
      <c r="M4821" t="str">
        <f>TEXT(Table1[[#This Row],[Patient Admission Date]],"ddd")</f>
        <v>Mon</v>
      </c>
      <c r="N4821" t="str">
        <f>TEXT(INT(HOUR(Table1[[#This Row],[Patient Admission Date]])/3)*3,"00")&amp;"-"&amp;TEXT(INT(HOUR(Table1[[#This Row],[Patient Admission Date]])/3)*3+3,"00")</f>
        <v>15-18</v>
      </c>
      <c r="O4821" t="str" cm="1">
        <f t="array" ref="O4821">_xlfn.IFS(Table1[[#This Row],[Patient Age]]&lt;=14,"0-14",Table1[[#This Row],[Patient Age]]&lt;=29,"15-29",Table1[[#This Row],[Patient Age]]&lt;=44,"30-44",Table1[[#This Row],[Patient Age]]&lt;=59,"45-59",Table1[[#This Row],[Patient Age]]&lt;=74,"60-74",TRUE,"75+")</f>
        <v>30-44</v>
      </c>
      <c r="P4821" t="str" cm="1">
        <f t="array" ref="P4821">_xlfn.IFS(Table1[[#This Row],[Patient Waittime]]&lt;=15,"0-15",Table1[[#This Row],[Patient Waittime]]&lt;=30,"16-30",Table1[[#This Row],[Patient Waittime]]&lt;=45,"31-45",Table1[[#This Row],[Patient Waittime]]&lt;=60,"46-60",TRUE,"60+")</f>
        <v>46-60</v>
      </c>
      <c r="Q4821">
        <f>--(Table1[[#This Row],[Patient Waittime]]&lt;=30)</f>
        <v>0</v>
      </c>
      <c r="R4821">
        <f>--Table1[[#This Row],[Patient Admission Flag]]</f>
        <v>0</v>
      </c>
      <c r="S4821">
        <f>--AND(Table1[[#This Row],[WithinTarget]]=1,Table1[[#This Row],[Patient Satisfaction Score]]&gt;=7)</f>
        <v>0</v>
      </c>
      <c r="T4821" t="str">
        <f>IF(LEFT(Table1[[#This Row],[Patient Gender]],1)="F","Female","Male")</f>
        <v>Male</v>
      </c>
    </row>
    <row r="4822" spans="1:20" x14ac:dyDescent="0.3">
      <c r="A4822" t="s">
        <v>4926</v>
      </c>
      <c r="B4822" s="1">
        <v>45171.511111111111</v>
      </c>
      <c r="C4822" t="s">
        <v>9</v>
      </c>
      <c r="D4822">
        <v>38</v>
      </c>
      <c r="E4822" t="s">
        <v>10</v>
      </c>
      <c r="F4822" t="s">
        <v>11</v>
      </c>
      <c r="G4822" t="b">
        <v>0</v>
      </c>
      <c r="I4822">
        <v>52</v>
      </c>
      <c r="J4822" t="b">
        <v>0</v>
      </c>
      <c r="K4822">
        <f>YEAR(Table1[[#This Row],[Patient Admission Date]])</f>
        <v>2023</v>
      </c>
      <c r="L4822" t="str">
        <f>TEXT(Table1[[#This Row],[Patient Admission Date]],"mmm")</f>
        <v>Sep</v>
      </c>
      <c r="M4822" t="str">
        <f>TEXT(Table1[[#This Row],[Patient Admission Date]],"ddd")</f>
        <v>Sat</v>
      </c>
      <c r="N4822" t="str">
        <f>TEXT(INT(HOUR(Table1[[#This Row],[Patient Admission Date]])/3)*3,"00")&amp;"-"&amp;TEXT(INT(HOUR(Table1[[#This Row],[Patient Admission Date]])/3)*3+3,"00")</f>
        <v>12-15</v>
      </c>
      <c r="O4822" t="str" cm="1">
        <f t="array" ref="O4822">_xlfn.IFS(Table1[[#This Row],[Patient Age]]&lt;=14,"0-14",Table1[[#This Row],[Patient Age]]&lt;=29,"15-29",Table1[[#This Row],[Patient Age]]&lt;=44,"30-44",Table1[[#This Row],[Patient Age]]&lt;=59,"45-59",Table1[[#This Row],[Patient Age]]&lt;=74,"60-74",TRUE,"75+")</f>
        <v>30-44</v>
      </c>
      <c r="P4822" t="str" cm="1">
        <f t="array" ref="P4822">_xlfn.IFS(Table1[[#This Row],[Patient Waittime]]&lt;=15,"0-15",Table1[[#This Row],[Patient Waittime]]&lt;=30,"16-30",Table1[[#This Row],[Patient Waittime]]&lt;=45,"31-45",Table1[[#This Row],[Patient Waittime]]&lt;=60,"46-60",TRUE,"60+")</f>
        <v>46-60</v>
      </c>
      <c r="Q4822">
        <f>--(Table1[[#This Row],[Patient Waittime]]&lt;=30)</f>
        <v>0</v>
      </c>
      <c r="R4822">
        <f>--Table1[[#This Row],[Patient Admission Flag]]</f>
        <v>0</v>
      </c>
      <c r="S4822">
        <f>--AND(Table1[[#This Row],[WithinTarget]]=1,Table1[[#This Row],[Patient Satisfaction Score]]&gt;=7)</f>
        <v>0</v>
      </c>
      <c r="T4822" t="str">
        <f>IF(LEFT(Table1[[#This Row],[Patient Gender]],1)="F","Female","Male")</f>
        <v>Male</v>
      </c>
    </row>
    <row r="4823" spans="1:20" x14ac:dyDescent="0.3">
      <c r="A4823" t="s">
        <v>4927</v>
      </c>
      <c r="B4823" s="1">
        <v>45457.648611111108</v>
      </c>
      <c r="C4823" t="s">
        <v>9</v>
      </c>
      <c r="D4823">
        <v>35</v>
      </c>
      <c r="E4823" t="s">
        <v>10</v>
      </c>
      <c r="F4823" t="s">
        <v>11</v>
      </c>
      <c r="G4823" t="b">
        <v>0</v>
      </c>
      <c r="I4823">
        <v>11</v>
      </c>
      <c r="J4823" t="b">
        <v>0</v>
      </c>
      <c r="K4823">
        <f>YEAR(Table1[[#This Row],[Patient Admission Date]])</f>
        <v>2024</v>
      </c>
      <c r="L4823" t="str">
        <f>TEXT(Table1[[#This Row],[Patient Admission Date]],"mmm")</f>
        <v>Jun</v>
      </c>
      <c r="M4823" t="str">
        <f>TEXT(Table1[[#This Row],[Patient Admission Date]],"ddd")</f>
        <v>Fri</v>
      </c>
      <c r="N4823" t="str">
        <f>TEXT(INT(HOUR(Table1[[#This Row],[Patient Admission Date]])/3)*3,"00")&amp;"-"&amp;TEXT(INT(HOUR(Table1[[#This Row],[Patient Admission Date]])/3)*3+3,"00")</f>
        <v>15-18</v>
      </c>
      <c r="O4823" t="str" cm="1">
        <f t="array" ref="O4823">_xlfn.IFS(Table1[[#This Row],[Patient Age]]&lt;=14,"0-14",Table1[[#This Row],[Patient Age]]&lt;=29,"15-29",Table1[[#This Row],[Patient Age]]&lt;=44,"30-44",Table1[[#This Row],[Patient Age]]&lt;=59,"45-59",Table1[[#This Row],[Patient Age]]&lt;=74,"60-74",TRUE,"75+")</f>
        <v>30-44</v>
      </c>
      <c r="P4823" t="str" cm="1">
        <f t="array" ref="P4823">_xlfn.IFS(Table1[[#This Row],[Patient Waittime]]&lt;=15,"0-15",Table1[[#This Row],[Patient Waittime]]&lt;=30,"16-30",Table1[[#This Row],[Patient Waittime]]&lt;=45,"31-45",Table1[[#This Row],[Patient Waittime]]&lt;=60,"46-60",TRUE,"60+")</f>
        <v>0-15</v>
      </c>
      <c r="Q4823">
        <f>--(Table1[[#This Row],[Patient Waittime]]&lt;=30)</f>
        <v>1</v>
      </c>
      <c r="R4823">
        <f>--Table1[[#This Row],[Patient Admission Flag]]</f>
        <v>0</v>
      </c>
      <c r="S4823">
        <f>--AND(Table1[[#This Row],[WithinTarget]]=1,Table1[[#This Row],[Patient Satisfaction Score]]&gt;=7)</f>
        <v>0</v>
      </c>
      <c r="T4823" t="str">
        <f>IF(LEFT(Table1[[#This Row],[Patient Gender]],1)="F","Female","Male")</f>
        <v>Male</v>
      </c>
    </row>
    <row r="4824" spans="1:20" x14ac:dyDescent="0.3">
      <c r="A4824" t="s">
        <v>4928</v>
      </c>
      <c r="B4824" s="1">
        <v>45524.850694444445</v>
      </c>
      <c r="C4824" t="s">
        <v>9</v>
      </c>
      <c r="D4824">
        <v>40</v>
      </c>
      <c r="E4824" t="s">
        <v>10</v>
      </c>
      <c r="F4824" t="s">
        <v>11</v>
      </c>
      <c r="G4824" t="b">
        <v>0</v>
      </c>
      <c r="I4824">
        <v>21</v>
      </c>
      <c r="J4824" t="b">
        <v>0</v>
      </c>
      <c r="K4824">
        <f>YEAR(Table1[[#This Row],[Patient Admission Date]])</f>
        <v>2024</v>
      </c>
      <c r="L4824" t="str">
        <f>TEXT(Table1[[#This Row],[Patient Admission Date]],"mmm")</f>
        <v>Aug</v>
      </c>
      <c r="M4824" t="str">
        <f>TEXT(Table1[[#This Row],[Patient Admission Date]],"ddd")</f>
        <v>Tue</v>
      </c>
      <c r="N4824" t="str">
        <f>TEXT(INT(HOUR(Table1[[#This Row],[Patient Admission Date]])/3)*3,"00")&amp;"-"&amp;TEXT(INT(HOUR(Table1[[#This Row],[Patient Admission Date]])/3)*3+3,"00")</f>
        <v>18-21</v>
      </c>
      <c r="O4824" t="str" cm="1">
        <f t="array" ref="O4824">_xlfn.IFS(Table1[[#This Row],[Patient Age]]&lt;=14,"0-14",Table1[[#This Row],[Patient Age]]&lt;=29,"15-29",Table1[[#This Row],[Patient Age]]&lt;=44,"30-44",Table1[[#This Row],[Patient Age]]&lt;=59,"45-59",Table1[[#This Row],[Patient Age]]&lt;=74,"60-74",TRUE,"75+")</f>
        <v>30-44</v>
      </c>
      <c r="P4824" t="str" cm="1">
        <f t="array" ref="P4824">_xlfn.IFS(Table1[[#This Row],[Patient Waittime]]&lt;=15,"0-15",Table1[[#This Row],[Patient Waittime]]&lt;=30,"16-30",Table1[[#This Row],[Patient Waittime]]&lt;=45,"31-45",Table1[[#This Row],[Patient Waittime]]&lt;=60,"46-60",TRUE,"60+")</f>
        <v>16-30</v>
      </c>
      <c r="Q4824">
        <f>--(Table1[[#This Row],[Patient Waittime]]&lt;=30)</f>
        <v>1</v>
      </c>
      <c r="R4824">
        <f>--Table1[[#This Row],[Patient Admission Flag]]</f>
        <v>0</v>
      </c>
      <c r="S4824">
        <f>--AND(Table1[[#This Row],[WithinTarget]]=1,Table1[[#This Row],[Patient Satisfaction Score]]&gt;=7)</f>
        <v>0</v>
      </c>
      <c r="T4824" t="str">
        <f>IF(LEFT(Table1[[#This Row],[Patient Gender]],1)="F","Female","Male")</f>
        <v>Male</v>
      </c>
    </row>
    <row r="4825" spans="1:20" x14ac:dyDescent="0.3">
      <c r="A4825" t="s">
        <v>4929</v>
      </c>
      <c r="B4825" s="1">
        <v>45208.127083333333</v>
      </c>
      <c r="C4825" t="s">
        <v>9</v>
      </c>
      <c r="D4825">
        <v>75</v>
      </c>
      <c r="E4825" t="s">
        <v>10</v>
      </c>
      <c r="F4825" t="s">
        <v>11</v>
      </c>
      <c r="G4825" t="b">
        <v>0</v>
      </c>
      <c r="I4825">
        <v>29</v>
      </c>
      <c r="J4825" t="b">
        <v>0</v>
      </c>
      <c r="K4825">
        <f>YEAR(Table1[[#This Row],[Patient Admission Date]])</f>
        <v>2023</v>
      </c>
      <c r="L4825" t="str">
        <f>TEXT(Table1[[#This Row],[Patient Admission Date]],"mmm")</f>
        <v>Oct</v>
      </c>
      <c r="M4825" t="str">
        <f>TEXT(Table1[[#This Row],[Patient Admission Date]],"ddd")</f>
        <v>Mon</v>
      </c>
      <c r="N4825" t="str">
        <f>TEXT(INT(HOUR(Table1[[#This Row],[Patient Admission Date]])/3)*3,"00")&amp;"-"&amp;TEXT(INT(HOUR(Table1[[#This Row],[Patient Admission Date]])/3)*3+3,"00")</f>
        <v>03-06</v>
      </c>
      <c r="O4825" t="str" cm="1">
        <f t="array" ref="O4825">_xlfn.IFS(Table1[[#This Row],[Patient Age]]&lt;=14,"0-14",Table1[[#This Row],[Patient Age]]&lt;=29,"15-29",Table1[[#This Row],[Patient Age]]&lt;=44,"30-44",Table1[[#This Row],[Patient Age]]&lt;=59,"45-59",Table1[[#This Row],[Patient Age]]&lt;=74,"60-74",TRUE,"75+")</f>
        <v>75+</v>
      </c>
      <c r="P4825" t="str" cm="1">
        <f t="array" ref="P4825">_xlfn.IFS(Table1[[#This Row],[Patient Waittime]]&lt;=15,"0-15",Table1[[#This Row],[Patient Waittime]]&lt;=30,"16-30",Table1[[#This Row],[Patient Waittime]]&lt;=45,"31-45",Table1[[#This Row],[Patient Waittime]]&lt;=60,"46-60",TRUE,"60+")</f>
        <v>16-30</v>
      </c>
      <c r="Q4825">
        <f>--(Table1[[#This Row],[Patient Waittime]]&lt;=30)</f>
        <v>1</v>
      </c>
      <c r="R4825">
        <f>--Table1[[#This Row],[Patient Admission Flag]]</f>
        <v>0</v>
      </c>
      <c r="S4825">
        <f>--AND(Table1[[#This Row],[WithinTarget]]=1,Table1[[#This Row],[Patient Satisfaction Score]]&gt;=7)</f>
        <v>0</v>
      </c>
      <c r="T4825" t="str">
        <f>IF(LEFT(Table1[[#This Row],[Patient Gender]],1)="F","Female","Male")</f>
        <v>Male</v>
      </c>
    </row>
    <row r="4826" spans="1:20" x14ac:dyDescent="0.3">
      <c r="A4826" t="s">
        <v>4930</v>
      </c>
      <c r="B4826" s="1">
        <v>45161.218055555553</v>
      </c>
      <c r="C4826" t="s">
        <v>9</v>
      </c>
      <c r="D4826">
        <v>56</v>
      </c>
      <c r="E4826" t="s">
        <v>10</v>
      </c>
      <c r="F4826" t="s">
        <v>11</v>
      </c>
      <c r="G4826" t="b">
        <v>0</v>
      </c>
      <c r="I4826">
        <v>32</v>
      </c>
      <c r="J4826" t="b">
        <v>0</v>
      </c>
      <c r="K4826">
        <f>YEAR(Table1[[#This Row],[Patient Admission Date]])</f>
        <v>2023</v>
      </c>
      <c r="L4826" t="str">
        <f>TEXT(Table1[[#This Row],[Patient Admission Date]],"mmm")</f>
        <v>Aug</v>
      </c>
      <c r="M4826" t="str">
        <f>TEXT(Table1[[#This Row],[Patient Admission Date]],"ddd")</f>
        <v>Wed</v>
      </c>
      <c r="N4826" t="str">
        <f>TEXT(INT(HOUR(Table1[[#This Row],[Patient Admission Date]])/3)*3,"00")&amp;"-"&amp;TEXT(INT(HOUR(Table1[[#This Row],[Patient Admission Date]])/3)*3+3,"00")</f>
        <v>03-06</v>
      </c>
      <c r="O4826" t="str" cm="1">
        <f t="array" ref="O4826">_xlfn.IFS(Table1[[#This Row],[Patient Age]]&lt;=14,"0-14",Table1[[#This Row],[Patient Age]]&lt;=29,"15-29",Table1[[#This Row],[Patient Age]]&lt;=44,"30-44",Table1[[#This Row],[Patient Age]]&lt;=59,"45-59",Table1[[#This Row],[Patient Age]]&lt;=74,"60-74",TRUE,"75+")</f>
        <v>45-59</v>
      </c>
      <c r="P4826" t="str" cm="1">
        <f t="array" ref="P4826">_xlfn.IFS(Table1[[#This Row],[Patient Waittime]]&lt;=15,"0-15",Table1[[#This Row],[Patient Waittime]]&lt;=30,"16-30",Table1[[#This Row],[Patient Waittime]]&lt;=45,"31-45",Table1[[#This Row],[Patient Waittime]]&lt;=60,"46-60",TRUE,"60+")</f>
        <v>31-45</v>
      </c>
      <c r="Q4826">
        <f>--(Table1[[#This Row],[Patient Waittime]]&lt;=30)</f>
        <v>0</v>
      </c>
      <c r="R4826">
        <f>--Table1[[#This Row],[Patient Admission Flag]]</f>
        <v>0</v>
      </c>
      <c r="S4826">
        <f>--AND(Table1[[#This Row],[WithinTarget]]=1,Table1[[#This Row],[Patient Satisfaction Score]]&gt;=7)</f>
        <v>0</v>
      </c>
      <c r="T4826" t="str">
        <f>IF(LEFT(Table1[[#This Row],[Patient Gender]],1)="F","Female","Male")</f>
        <v>Male</v>
      </c>
    </row>
    <row r="4827" spans="1:20" x14ac:dyDescent="0.3">
      <c r="A4827" t="s">
        <v>4931</v>
      </c>
      <c r="B4827" s="1">
        <v>45055.299305555556</v>
      </c>
      <c r="C4827" t="s">
        <v>9</v>
      </c>
      <c r="D4827">
        <v>55</v>
      </c>
      <c r="E4827" t="s">
        <v>10</v>
      </c>
      <c r="F4827" t="s">
        <v>11</v>
      </c>
      <c r="G4827" t="b">
        <v>0</v>
      </c>
      <c r="I4827">
        <v>41</v>
      </c>
      <c r="J4827" t="b">
        <v>0</v>
      </c>
      <c r="K4827">
        <f>YEAR(Table1[[#This Row],[Patient Admission Date]])</f>
        <v>2023</v>
      </c>
      <c r="L4827" t="str">
        <f>TEXT(Table1[[#This Row],[Patient Admission Date]],"mmm")</f>
        <v>May</v>
      </c>
      <c r="M4827" t="str">
        <f>TEXT(Table1[[#This Row],[Patient Admission Date]],"ddd")</f>
        <v>Tue</v>
      </c>
      <c r="N4827" t="str">
        <f>TEXT(INT(HOUR(Table1[[#This Row],[Patient Admission Date]])/3)*3,"00")&amp;"-"&amp;TEXT(INT(HOUR(Table1[[#This Row],[Patient Admission Date]])/3)*3+3,"00")</f>
        <v>06-09</v>
      </c>
      <c r="O4827" t="str" cm="1">
        <f t="array" ref="O4827">_xlfn.IFS(Table1[[#This Row],[Patient Age]]&lt;=14,"0-14",Table1[[#This Row],[Patient Age]]&lt;=29,"15-29",Table1[[#This Row],[Patient Age]]&lt;=44,"30-44",Table1[[#This Row],[Patient Age]]&lt;=59,"45-59",Table1[[#This Row],[Patient Age]]&lt;=74,"60-74",TRUE,"75+")</f>
        <v>45-59</v>
      </c>
      <c r="P4827" t="str" cm="1">
        <f t="array" ref="P4827">_xlfn.IFS(Table1[[#This Row],[Patient Waittime]]&lt;=15,"0-15",Table1[[#This Row],[Patient Waittime]]&lt;=30,"16-30",Table1[[#This Row],[Patient Waittime]]&lt;=45,"31-45",Table1[[#This Row],[Patient Waittime]]&lt;=60,"46-60",TRUE,"60+")</f>
        <v>31-45</v>
      </c>
      <c r="Q4827">
        <f>--(Table1[[#This Row],[Patient Waittime]]&lt;=30)</f>
        <v>0</v>
      </c>
      <c r="R4827">
        <f>--Table1[[#This Row],[Patient Admission Flag]]</f>
        <v>0</v>
      </c>
      <c r="S4827">
        <f>--AND(Table1[[#This Row],[WithinTarget]]=1,Table1[[#This Row],[Patient Satisfaction Score]]&gt;=7)</f>
        <v>0</v>
      </c>
      <c r="T4827" t="str">
        <f>IF(LEFT(Table1[[#This Row],[Patient Gender]],1)="F","Female","Male")</f>
        <v>Male</v>
      </c>
    </row>
    <row r="4828" spans="1:20" x14ac:dyDescent="0.3">
      <c r="A4828" t="s">
        <v>4932</v>
      </c>
      <c r="B4828" s="1">
        <v>45283.908333333333</v>
      </c>
      <c r="C4828" t="s">
        <v>9</v>
      </c>
      <c r="D4828">
        <v>8</v>
      </c>
      <c r="E4828" t="s">
        <v>10</v>
      </c>
      <c r="F4828" t="s">
        <v>11</v>
      </c>
      <c r="G4828" t="b">
        <v>0</v>
      </c>
      <c r="I4828">
        <v>46</v>
      </c>
      <c r="J4828" t="b">
        <v>0</v>
      </c>
      <c r="K4828">
        <f>YEAR(Table1[[#This Row],[Patient Admission Date]])</f>
        <v>2023</v>
      </c>
      <c r="L4828" t="str">
        <f>TEXT(Table1[[#This Row],[Patient Admission Date]],"mmm")</f>
        <v>Dec</v>
      </c>
      <c r="M4828" t="str">
        <f>TEXT(Table1[[#This Row],[Patient Admission Date]],"ddd")</f>
        <v>Sat</v>
      </c>
      <c r="N4828" t="str">
        <f>TEXT(INT(HOUR(Table1[[#This Row],[Patient Admission Date]])/3)*3,"00")&amp;"-"&amp;TEXT(INT(HOUR(Table1[[#This Row],[Patient Admission Date]])/3)*3+3,"00")</f>
        <v>21-24</v>
      </c>
      <c r="O4828" t="str" cm="1">
        <f t="array" ref="O4828">_xlfn.IFS(Table1[[#This Row],[Patient Age]]&lt;=14,"0-14",Table1[[#This Row],[Patient Age]]&lt;=29,"15-29",Table1[[#This Row],[Patient Age]]&lt;=44,"30-44",Table1[[#This Row],[Patient Age]]&lt;=59,"45-59",Table1[[#This Row],[Patient Age]]&lt;=74,"60-74",TRUE,"75+")</f>
        <v>0-14</v>
      </c>
      <c r="P4828" t="str" cm="1">
        <f t="array" ref="P4828">_xlfn.IFS(Table1[[#This Row],[Patient Waittime]]&lt;=15,"0-15",Table1[[#This Row],[Patient Waittime]]&lt;=30,"16-30",Table1[[#This Row],[Patient Waittime]]&lt;=45,"31-45",Table1[[#This Row],[Patient Waittime]]&lt;=60,"46-60",TRUE,"60+")</f>
        <v>46-60</v>
      </c>
      <c r="Q4828">
        <f>--(Table1[[#This Row],[Patient Waittime]]&lt;=30)</f>
        <v>0</v>
      </c>
      <c r="R4828">
        <f>--Table1[[#This Row],[Patient Admission Flag]]</f>
        <v>0</v>
      </c>
      <c r="S4828">
        <f>--AND(Table1[[#This Row],[WithinTarget]]=1,Table1[[#This Row],[Patient Satisfaction Score]]&gt;=7)</f>
        <v>0</v>
      </c>
      <c r="T4828" t="str">
        <f>IF(LEFT(Table1[[#This Row],[Patient Gender]],1)="F","Female","Male")</f>
        <v>Male</v>
      </c>
    </row>
    <row r="4829" spans="1:20" x14ac:dyDescent="0.3">
      <c r="A4829" t="s">
        <v>4933</v>
      </c>
      <c r="B4829" s="1">
        <v>45430.960416666669</v>
      </c>
      <c r="C4829" t="s">
        <v>9</v>
      </c>
      <c r="D4829">
        <v>11</v>
      </c>
      <c r="E4829" t="s">
        <v>10</v>
      </c>
      <c r="F4829" t="s">
        <v>11</v>
      </c>
      <c r="G4829" t="b">
        <v>0</v>
      </c>
      <c r="I4829">
        <v>49</v>
      </c>
      <c r="J4829" t="b">
        <v>0</v>
      </c>
      <c r="K4829">
        <f>YEAR(Table1[[#This Row],[Patient Admission Date]])</f>
        <v>2024</v>
      </c>
      <c r="L4829" t="str">
        <f>TEXT(Table1[[#This Row],[Patient Admission Date]],"mmm")</f>
        <v>May</v>
      </c>
      <c r="M4829" t="str">
        <f>TEXT(Table1[[#This Row],[Patient Admission Date]],"ddd")</f>
        <v>Sat</v>
      </c>
      <c r="N4829" t="str">
        <f>TEXT(INT(HOUR(Table1[[#This Row],[Patient Admission Date]])/3)*3,"00")&amp;"-"&amp;TEXT(INT(HOUR(Table1[[#This Row],[Patient Admission Date]])/3)*3+3,"00")</f>
        <v>21-24</v>
      </c>
      <c r="O4829" t="str" cm="1">
        <f t="array" ref="O4829">_xlfn.IFS(Table1[[#This Row],[Patient Age]]&lt;=14,"0-14",Table1[[#This Row],[Patient Age]]&lt;=29,"15-29",Table1[[#This Row],[Patient Age]]&lt;=44,"30-44",Table1[[#This Row],[Patient Age]]&lt;=59,"45-59",Table1[[#This Row],[Patient Age]]&lt;=74,"60-74",TRUE,"75+")</f>
        <v>0-14</v>
      </c>
      <c r="P4829" t="str" cm="1">
        <f t="array" ref="P4829">_xlfn.IFS(Table1[[#This Row],[Patient Waittime]]&lt;=15,"0-15",Table1[[#This Row],[Patient Waittime]]&lt;=30,"16-30",Table1[[#This Row],[Patient Waittime]]&lt;=45,"31-45",Table1[[#This Row],[Patient Waittime]]&lt;=60,"46-60",TRUE,"60+")</f>
        <v>46-60</v>
      </c>
      <c r="Q4829">
        <f>--(Table1[[#This Row],[Patient Waittime]]&lt;=30)</f>
        <v>0</v>
      </c>
      <c r="R4829">
        <f>--Table1[[#This Row],[Patient Admission Flag]]</f>
        <v>0</v>
      </c>
      <c r="S4829">
        <f>--AND(Table1[[#This Row],[WithinTarget]]=1,Table1[[#This Row],[Patient Satisfaction Score]]&gt;=7)</f>
        <v>0</v>
      </c>
      <c r="T4829" t="str">
        <f>IF(LEFT(Table1[[#This Row],[Patient Gender]],1)="F","Female","Male")</f>
        <v>Male</v>
      </c>
    </row>
    <row r="4830" spans="1:20" x14ac:dyDescent="0.3">
      <c r="A4830" t="s">
        <v>4934</v>
      </c>
      <c r="B4830" s="1">
        <v>45460.177777777775</v>
      </c>
      <c r="C4830" t="s">
        <v>9</v>
      </c>
      <c r="D4830">
        <v>3</v>
      </c>
      <c r="E4830" t="s">
        <v>10</v>
      </c>
      <c r="F4830" t="s">
        <v>11</v>
      </c>
      <c r="G4830" t="b">
        <v>0</v>
      </c>
      <c r="I4830">
        <v>50</v>
      </c>
      <c r="J4830" t="b">
        <v>0</v>
      </c>
      <c r="K4830">
        <f>YEAR(Table1[[#This Row],[Patient Admission Date]])</f>
        <v>2024</v>
      </c>
      <c r="L4830" t="str">
        <f>TEXT(Table1[[#This Row],[Patient Admission Date]],"mmm")</f>
        <v>Jun</v>
      </c>
      <c r="M4830" t="str">
        <f>TEXT(Table1[[#This Row],[Patient Admission Date]],"ddd")</f>
        <v>Mon</v>
      </c>
      <c r="N4830" t="str">
        <f>TEXT(INT(HOUR(Table1[[#This Row],[Patient Admission Date]])/3)*3,"00")&amp;"-"&amp;TEXT(INT(HOUR(Table1[[#This Row],[Patient Admission Date]])/3)*3+3,"00")</f>
        <v>03-06</v>
      </c>
      <c r="O4830" t="str" cm="1">
        <f t="array" ref="O4830">_xlfn.IFS(Table1[[#This Row],[Patient Age]]&lt;=14,"0-14",Table1[[#This Row],[Patient Age]]&lt;=29,"15-29",Table1[[#This Row],[Patient Age]]&lt;=44,"30-44",Table1[[#This Row],[Patient Age]]&lt;=59,"45-59",Table1[[#This Row],[Patient Age]]&lt;=74,"60-74",TRUE,"75+")</f>
        <v>0-14</v>
      </c>
      <c r="P4830" t="str" cm="1">
        <f t="array" ref="P4830">_xlfn.IFS(Table1[[#This Row],[Patient Waittime]]&lt;=15,"0-15",Table1[[#This Row],[Patient Waittime]]&lt;=30,"16-30",Table1[[#This Row],[Patient Waittime]]&lt;=45,"31-45",Table1[[#This Row],[Patient Waittime]]&lt;=60,"46-60",TRUE,"60+")</f>
        <v>46-60</v>
      </c>
      <c r="Q4830">
        <f>--(Table1[[#This Row],[Patient Waittime]]&lt;=30)</f>
        <v>0</v>
      </c>
      <c r="R4830">
        <f>--Table1[[#This Row],[Patient Admission Flag]]</f>
        <v>0</v>
      </c>
      <c r="S4830">
        <f>--AND(Table1[[#This Row],[WithinTarget]]=1,Table1[[#This Row],[Patient Satisfaction Score]]&gt;=7)</f>
        <v>0</v>
      </c>
      <c r="T4830" t="str">
        <f>IF(LEFT(Table1[[#This Row],[Patient Gender]],1)="F","Female","Male")</f>
        <v>Male</v>
      </c>
    </row>
    <row r="4831" spans="1:20" x14ac:dyDescent="0.3">
      <c r="A4831" t="s">
        <v>4935</v>
      </c>
      <c r="B4831" s="1">
        <v>45403.88958333333</v>
      </c>
      <c r="C4831" t="s">
        <v>9</v>
      </c>
      <c r="D4831">
        <v>1</v>
      </c>
      <c r="E4831" t="s">
        <v>10</v>
      </c>
      <c r="F4831" t="s">
        <v>11</v>
      </c>
      <c r="G4831" t="b">
        <v>0</v>
      </c>
      <c r="I4831">
        <v>58</v>
      </c>
      <c r="J4831" t="b">
        <v>0</v>
      </c>
      <c r="K4831">
        <f>YEAR(Table1[[#This Row],[Patient Admission Date]])</f>
        <v>2024</v>
      </c>
      <c r="L4831" t="str">
        <f>TEXT(Table1[[#This Row],[Patient Admission Date]],"mmm")</f>
        <v>Apr</v>
      </c>
      <c r="M4831" t="str">
        <f>TEXT(Table1[[#This Row],[Patient Admission Date]],"ddd")</f>
        <v>Sun</v>
      </c>
      <c r="N4831" t="str">
        <f>TEXT(INT(HOUR(Table1[[#This Row],[Patient Admission Date]])/3)*3,"00")&amp;"-"&amp;TEXT(INT(HOUR(Table1[[#This Row],[Patient Admission Date]])/3)*3+3,"00")</f>
        <v>21-24</v>
      </c>
      <c r="O4831" t="str" cm="1">
        <f t="array" ref="O4831">_xlfn.IFS(Table1[[#This Row],[Patient Age]]&lt;=14,"0-14",Table1[[#This Row],[Patient Age]]&lt;=29,"15-29",Table1[[#This Row],[Patient Age]]&lt;=44,"30-44",Table1[[#This Row],[Patient Age]]&lt;=59,"45-59",Table1[[#This Row],[Patient Age]]&lt;=74,"60-74",TRUE,"75+")</f>
        <v>0-14</v>
      </c>
      <c r="P4831" t="str" cm="1">
        <f t="array" ref="P4831">_xlfn.IFS(Table1[[#This Row],[Patient Waittime]]&lt;=15,"0-15",Table1[[#This Row],[Patient Waittime]]&lt;=30,"16-30",Table1[[#This Row],[Patient Waittime]]&lt;=45,"31-45",Table1[[#This Row],[Patient Waittime]]&lt;=60,"46-60",TRUE,"60+")</f>
        <v>46-60</v>
      </c>
      <c r="Q4831">
        <f>--(Table1[[#This Row],[Patient Waittime]]&lt;=30)</f>
        <v>0</v>
      </c>
      <c r="R4831">
        <f>--Table1[[#This Row],[Patient Admission Flag]]</f>
        <v>0</v>
      </c>
      <c r="S4831">
        <f>--AND(Table1[[#This Row],[WithinTarget]]=1,Table1[[#This Row],[Patient Satisfaction Score]]&gt;=7)</f>
        <v>0</v>
      </c>
      <c r="T4831" t="str">
        <f>IF(LEFT(Table1[[#This Row],[Patient Gender]],1)="F","Female","Male")</f>
        <v>Male</v>
      </c>
    </row>
    <row r="4832" spans="1:20" x14ac:dyDescent="0.3">
      <c r="A4832" t="s">
        <v>4936</v>
      </c>
      <c r="B4832" s="1">
        <v>45588.467361111114</v>
      </c>
      <c r="C4832" t="s">
        <v>9</v>
      </c>
      <c r="D4832">
        <v>32</v>
      </c>
      <c r="E4832" t="s">
        <v>10</v>
      </c>
      <c r="F4832" t="s">
        <v>11</v>
      </c>
      <c r="G4832" t="b">
        <v>0</v>
      </c>
      <c r="I4832">
        <v>59</v>
      </c>
      <c r="J4832" t="b">
        <v>0</v>
      </c>
      <c r="K4832">
        <f>YEAR(Table1[[#This Row],[Patient Admission Date]])</f>
        <v>2024</v>
      </c>
      <c r="L4832" t="str">
        <f>TEXT(Table1[[#This Row],[Patient Admission Date]],"mmm")</f>
        <v>Oct</v>
      </c>
      <c r="M4832" t="str">
        <f>TEXT(Table1[[#This Row],[Patient Admission Date]],"ddd")</f>
        <v>Wed</v>
      </c>
      <c r="N4832" t="str">
        <f>TEXT(INT(HOUR(Table1[[#This Row],[Patient Admission Date]])/3)*3,"00")&amp;"-"&amp;TEXT(INT(HOUR(Table1[[#This Row],[Patient Admission Date]])/3)*3+3,"00")</f>
        <v>09-12</v>
      </c>
      <c r="O4832" t="str" cm="1">
        <f t="array" ref="O4832">_xlfn.IFS(Table1[[#This Row],[Patient Age]]&lt;=14,"0-14",Table1[[#This Row],[Patient Age]]&lt;=29,"15-29",Table1[[#This Row],[Patient Age]]&lt;=44,"30-44",Table1[[#This Row],[Patient Age]]&lt;=59,"45-59",Table1[[#This Row],[Patient Age]]&lt;=74,"60-74",TRUE,"75+")</f>
        <v>30-44</v>
      </c>
      <c r="P4832" t="str" cm="1">
        <f t="array" ref="P4832">_xlfn.IFS(Table1[[#This Row],[Patient Waittime]]&lt;=15,"0-15",Table1[[#This Row],[Patient Waittime]]&lt;=30,"16-30",Table1[[#This Row],[Patient Waittime]]&lt;=45,"31-45",Table1[[#This Row],[Patient Waittime]]&lt;=60,"46-60",TRUE,"60+")</f>
        <v>46-60</v>
      </c>
      <c r="Q4832">
        <f>--(Table1[[#This Row],[Patient Waittime]]&lt;=30)</f>
        <v>0</v>
      </c>
      <c r="R4832">
        <f>--Table1[[#This Row],[Patient Admission Flag]]</f>
        <v>0</v>
      </c>
      <c r="S4832">
        <f>--AND(Table1[[#This Row],[WithinTarget]]=1,Table1[[#This Row],[Patient Satisfaction Score]]&gt;=7)</f>
        <v>0</v>
      </c>
      <c r="T4832" t="str">
        <f>IF(LEFT(Table1[[#This Row],[Patient Gender]],1)="F","Female","Male")</f>
        <v>Male</v>
      </c>
    </row>
    <row r="4833" spans="1:20" x14ac:dyDescent="0.3">
      <c r="A4833" t="s">
        <v>4937</v>
      </c>
      <c r="B4833" s="1">
        <v>45111.566666666666</v>
      </c>
      <c r="C4833" t="s">
        <v>9</v>
      </c>
      <c r="D4833">
        <v>25</v>
      </c>
      <c r="E4833" t="s">
        <v>10</v>
      </c>
      <c r="F4833" t="s">
        <v>11</v>
      </c>
      <c r="G4833" t="b">
        <v>0</v>
      </c>
      <c r="I4833">
        <v>11</v>
      </c>
      <c r="J4833" t="b">
        <v>0</v>
      </c>
      <c r="K4833">
        <f>YEAR(Table1[[#This Row],[Patient Admission Date]])</f>
        <v>2023</v>
      </c>
      <c r="L4833" t="str">
        <f>TEXT(Table1[[#This Row],[Patient Admission Date]],"mmm")</f>
        <v>Jul</v>
      </c>
      <c r="M4833" t="str">
        <f>TEXT(Table1[[#This Row],[Patient Admission Date]],"ddd")</f>
        <v>Tue</v>
      </c>
      <c r="N4833" t="str">
        <f>TEXT(INT(HOUR(Table1[[#This Row],[Patient Admission Date]])/3)*3,"00")&amp;"-"&amp;TEXT(INT(HOUR(Table1[[#This Row],[Patient Admission Date]])/3)*3+3,"00")</f>
        <v>12-15</v>
      </c>
      <c r="O4833" t="str" cm="1">
        <f t="array" ref="O4833">_xlfn.IFS(Table1[[#This Row],[Patient Age]]&lt;=14,"0-14",Table1[[#This Row],[Patient Age]]&lt;=29,"15-29",Table1[[#This Row],[Patient Age]]&lt;=44,"30-44",Table1[[#This Row],[Patient Age]]&lt;=59,"45-59",Table1[[#This Row],[Patient Age]]&lt;=74,"60-74",TRUE,"75+")</f>
        <v>15-29</v>
      </c>
      <c r="P4833" t="str" cm="1">
        <f t="array" ref="P4833">_xlfn.IFS(Table1[[#This Row],[Patient Waittime]]&lt;=15,"0-15",Table1[[#This Row],[Patient Waittime]]&lt;=30,"16-30",Table1[[#This Row],[Patient Waittime]]&lt;=45,"31-45",Table1[[#This Row],[Patient Waittime]]&lt;=60,"46-60",TRUE,"60+")</f>
        <v>0-15</v>
      </c>
      <c r="Q4833">
        <f>--(Table1[[#This Row],[Patient Waittime]]&lt;=30)</f>
        <v>1</v>
      </c>
      <c r="R4833">
        <f>--Table1[[#This Row],[Patient Admission Flag]]</f>
        <v>0</v>
      </c>
      <c r="S4833">
        <f>--AND(Table1[[#This Row],[WithinTarget]]=1,Table1[[#This Row],[Patient Satisfaction Score]]&gt;=7)</f>
        <v>0</v>
      </c>
      <c r="T4833" t="str">
        <f>IF(LEFT(Table1[[#This Row],[Patient Gender]],1)="F","Female","Male")</f>
        <v>Male</v>
      </c>
    </row>
    <row r="4834" spans="1:20" x14ac:dyDescent="0.3">
      <c r="A4834" t="s">
        <v>4938</v>
      </c>
      <c r="B4834" s="1">
        <v>45149.981249999997</v>
      </c>
      <c r="C4834" t="s">
        <v>9</v>
      </c>
      <c r="D4834">
        <v>59</v>
      </c>
      <c r="E4834" t="s">
        <v>10</v>
      </c>
      <c r="F4834" t="s">
        <v>11</v>
      </c>
      <c r="G4834" t="b">
        <v>0</v>
      </c>
      <c r="I4834">
        <v>18</v>
      </c>
      <c r="J4834" t="b">
        <v>0</v>
      </c>
      <c r="K4834">
        <f>YEAR(Table1[[#This Row],[Patient Admission Date]])</f>
        <v>2023</v>
      </c>
      <c r="L4834" t="str">
        <f>TEXT(Table1[[#This Row],[Patient Admission Date]],"mmm")</f>
        <v>Aug</v>
      </c>
      <c r="M4834" t="str">
        <f>TEXT(Table1[[#This Row],[Patient Admission Date]],"ddd")</f>
        <v>Fri</v>
      </c>
      <c r="N4834" t="str">
        <f>TEXT(INT(HOUR(Table1[[#This Row],[Patient Admission Date]])/3)*3,"00")&amp;"-"&amp;TEXT(INT(HOUR(Table1[[#This Row],[Patient Admission Date]])/3)*3+3,"00")</f>
        <v>21-24</v>
      </c>
      <c r="O4834" t="str" cm="1">
        <f t="array" ref="O4834">_xlfn.IFS(Table1[[#This Row],[Patient Age]]&lt;=14,"0-14",Table1[[#This Row],[Patient Age]]&lt;=29,"15-29",Table1[[#This Row],[Patient Age]]&lt;=44,"30-44",Table1[[#This Row],[Patient Age]]&lt;=59,"45-59",Table1[[#This Row],[Patient Age]]&lt;=74,"60-74",TRUE,"75+")</f>
        <v>45-59</v>
      </c>
      <c r="P4834" t="str" cm="1">
        <f t="array" ref="P4834">_xlfn.IFS(Table1[[#This Row],[Patient Waittime]]&lt;=15,"0-15",Table1[[#This Row],[Patient Waittime]]&lt;=30,"16-30",Table1[[#This Row],[Patient Waittime]]&lt;=45,"31-45",Table1[[#This Row],[Patient Waittime]]&lt;=60,"46-60",TRUE,"60+")</f>
        <v>16-30</v>
      </c>
      <c r="Q4834">
        <f>--(Table1[[#This Row],[Patient Waittime]]&lt;=30)</f>
        <v>1</v>
      </c>
      <c r="R4834">
        <f>--Table1[[#This Row],[Patient Admission Flag]]</f>
        <v>0</v>
      </c>
      <c r="S4834">
        <f>--AND(Table1[[#This Row],[WithinTarget]]=1,Table1[[#This Row],[Patient Satisfaction Score]]&gt;=7)</f>
        <v>0</v>
      </c>
      <c r="T4834" t="str">
        <f>IF(LEFT(Table1[[#This Row],[Patient Gender]],1)="F","Female","Male")</f>
        <v>Male</v>
      </c>
    </row>
    <row r="4835" spans="1:20" x14ac:dyDescent="0.3">
      <c r="A4835" t="s">
        <v>4939</v>
      </c>
      <c r="B4835" s="1">
        <v>45191.15347222222</v>
      </c>
      <c r="C4835" t="s">
        <v>9</v>
      </c>
      <c r="D4835">
        <v>43</v>
      </c>
      <c r="E4835" t="s">
        <v>10</v>
      </c>
      <c r="F4835" t="s">
        <v>11</v>
      </c>
      <c r="G4835" t="b">
        <v>0</v>
      </c>
      <c r="I4835">
        <v>19</v>
      </c>
      <c r="J4835" t="b">
        <v>0</v>
      </c>
      <c r="K4835">
        <f>YEAR(Table1[[#This Row],[Patient Admission Date]])</f>
        <v>2023</v>
      </c>
      <c r="L4835" t="str">
        <f>TEXT(Table1[[#This Row],[Patient Admission Date]],"mmm")</f>
        <v>Sep</v>
      </c>
      <c r="M4835" t="str">
        <f>TEXT(Table1[[#This Row],[Patient Admission Date]],"ddd")</f>
        <v>Fri</v>
      </c>
      <c r="N4835" t="str">
        <f>TEXT(INT(HOUR(Table1[[#This Row],[Patient Admission Date]])/3)*3,"00")&amp;"-"&amp;TEXT(INT(HOUR(Table1[[#This Row],[Patient Admission Date]])/3)*3+3,"00")</f>
        <v>03-06</v>
      </c>
      <c r="O4835" t="str" cm="1">
        <f t="array" ref="O4835">_xlfn.IFS(Table1[[#This Row],[Patient Age]]&lt;=14,"0-14",Table1[[#This Row],[Patient Age]]&lt;=29,"15-29",Table1[[#This Row],[Patient Age]]&lt;=44,"30-44",Table1[[#This Row],[Patient Age]]&lt;=59,"45-59",Table1[[#This Row],[Patient Age]]&lt;=74,"60-74",TRUE,"75+")</f>
        <v>30-44</v>
      </c>
      <c r="P4835" t="str" cm="1">
        <f t="array" ref="P4835">_xlfn.IFS(Table1[[#This Row],[Patient Waittime]]&lt;=15,"0-15",Table1[[#This Row],[Patient Waittime]]&lt;=30,"16-30",Table1[[#This Row],[Patient Waittime]]&lt;=45,"31-45",Table1[[#This Row],[Patient Waittime]]&lt;=60,"46-60",TRUE,"60+")</f>
        <v>16-30</v>
      </c>
      <c r="Q4835">
        <f>--(Table1[[#This Row],[Patient Waittime]]&lt;=30)</f>
        <v>1</v>
      </c>
      <c r="R4835">
        <f>--Table1[[#This Row],[Patient Admission Flag]]</f>
        <v>0</v>
      </c>
      <c r="S4835">
        <f>--AND(Table1[[#This Row],[WithinTarget]]=1,Table1[[#This Row],[Patient Satisfaction Score]]&gt;=7)</f>
        <v>0</v>
      </c>
      <c r="T4835" t="str">
        <f>IF(LEFT(Table1[[#This Row],[Patient Gender]],1)="F","Female","Male")</f>
        <v>Male</v>
      </c>
    </row>
    <row r="4836" spans="1:20" x14ac:dyDescent="0.3">
      <c r="A4836" t="s">
        <v>4940</v>
      </c>
      <c r="B4836" s="1">
        <v>45452.984722222223</v>
      </c>
      <c r="C4836" t="s">
        <v>9</v>
      </c>
      <c r="D4836">
        <v>45</v>
      </c>
      <c r="E4836" t="s">
        <v>10</v>
      </c>
      <c r="F4836" t="s">
        <v>11</v>
      </c>
      <c r="G4836" t="b">
        <v>0</v>
      </c>
      <c r="I4836">
        <v>20</v>
      </c>
      <c r="J4836" t="b">
        <v>0</v>
      </c>
      <c r="K4836">
        <f>YEAR(Table1[[#This Row],[Patient Admission Date]])</f>
        <v>2024</v>
      </c>
      <c r="L4836" t="str">
        <f>TEXT(Table1[[#This Row],[Patient Admission Date]],"mmm")</f>
        <v>Jun</v>
      </c>
      <c r="M4836" t="str">
        <f>TEXT(Table1[[#This Row],[Patient Admission Date]],"ddd")</f>
        <v>Sun</v>
      </c>
      <c r="N4836" t="str">
        <f>TEXT(INT(HOUR(Table1[[#This Row],[Patient Admission Date]])/3)*3,"00")&amp;"-"&amp;TEXT(INT(HOUR(Table1[[#This Row],[Patient Admission Date]])/3)*3+3,"00")</f>
        <v>21-24</v>
      </c>
      <c r="O4836" t="str" cm="1">
        <f t="array" ref="O4836">_xlfn.IFS(Table1[[#This Row],[Patient Age]]&lt;=14,"0-14",Table1[[#This Row],[Patient Age]]&lt;=29,"15-29",Table1[[#This Row],[Patient Age]]&lt;=44,"30-44",Table1[[#This Row],[Patient Age]]&lt;=59,"45-59",Table1[[#This Row],[Patient Age]]&lt;=74,"60-74",TRUE,"75+")</f>
        <v>45-59</v>
      </c>
      <c r="P4836" t="str" cm="1">
        <f t="array" ref="P4836">_xlfn.IFS(Table1[[#This Row],[Patient Waittime]]&lt;=15,"0-15",Table1[[#This Row],[Patient Waittime]]&lt;=30,"16-30",Table1[[#This Row],[Patient Waittime]]&lt;=45,"31-45",Table1[[#This Row],[Patient Waittime]]&lt;=60,"46-60",TRUE,"60+")</f>
        <v>16-30</v>
      </c>
      <c r="Q4836">
        <f>--(Table1[[#This Row],[Patient Waittime]]&lt;=30)</f>
        <v>1</v>
      </c>
      <c r="R4836">
        <f>--Table1[[#This Row],[Patient Admission Flag]]</f>
        <v>0</v>
      </c>
      <c r="S4836">
        <f>--AND(Table1[[#This Row],[WithinTarget]]=1,Table1[[#This Row],[Patient Satisfaction Score]]&gt;=7)</f>
        <v>0</v>
      </c>
      <c r="T4836" t="str">
        <f>IF(LEFT(Table1[[#This Row],[Patient Gender]],1)="F","Female","Male")</f>
        <v>Male</v>
      </c>
    </row>
    <row r="4837" spans="1:20" x14ac:dyDescent="0.3">
      <c r="A4837" t="s">
        <v>4941</v>
      </c>
      <c r="B4837" s="1">
        <v>45579.086111111108</v>
      </c>
      <c r="C4837" t="s">
        <v>9</v>
      </c>
      <c r="D4837">
        <v>30</v>
      </c>
      <c r="E4837" t="s">
        <v>10</v>
      </c>
      <c r="F4837" t="s">
        <v>11</v>
      </c>
      <c r="G4837" t="b">
        <v>0</v>
      </c>
      <c r="I4837">
        <v>23</v>
      </c>
      <c r="J4837" t="b">
        <v>0</v>
      </c>
      <c r="K4837">
        <f>YEAR(Table1[[#This Row],[Patient Admission Date]])</f>
        <v>2024</v>
      </c>
      <c r="L4837" t="str">
        <f>TEXT(Table1[[#This Row],[Patient Admission Date]],"mmm")</f>
        <v>Oct</v>
      </c>
      <c r="M4837" t="str">
        <f>TEXT(Table1[[#This Row],[Patient Admission Date]],"ddd")</f>
        <v>Mon</v>
      </c>
      <c r="N4837" t="str">
        <f>TEXT(INT(HOUR(Table1[[#This Row],[Patient Admission Date]])/3)*3,"00")&amp;"-"&amp;TEXT(INT(HOUR(Table1[[#This Row],[Patient Admission Date]])/3)*3+3,"00")</f>
        <v>00-03</v>
      </c>
      <c r="O4837" t="str" cm="1">
        <f t="array" ref="O4837">_xlfn.IFS(Table1[[#This Row],[Patient Age]]&lt;=14,"0-14",Table1[[#This Row],[Patient Age]]&lt;=29,"15-29",Table1[[#This Row],[Patient Age]]&lt;=44,"30-44",Table1[[#This Row],[Patient Age]]&lt;=59,"45-59",Table1[[#This Row],[Patient Age]]&lt;=74,"60-74",TRUE,"75+")</f>
        <v>30-44</v>
      </c>
      <c r="P4837" t="str" cm="1">
        <f t="array" ref="P4837">_xlfn.IFS(Table1[[#This Row],[Patient Waittime]]&lt;=15,"0-15",Table1[[#This Row],[Patient Waittime]]&lt;=30,"16-30",Table1[[#This Row],[Patient Waittime]]&lt;=45,"31-45",Table1[[#This Row],[Patient Waittime]]&lt;=60,"46-60",TRUE,"60+")</f>
        <v>16-30</v>
      </c>
      <c r="Q4837">
        <f>--(Table1[[#This Row],[Patient Waittime]]&lt;=30)</f>
        <v>1</v>
      </c>
      <c r="R4837">
        <f>--Table1[[#This Row],[Patient Admission Flag]]</f>
        <v>0</v>
      </c>
      <c r="S4837">
        <f>--AND(Table1[[#This Row],[WithinTarget]]=1,Table1[[#This Row],[Patient Satisfaction Score]]&gt;=7)</f>
        <v>0</v>
      </c>
      <c r="T4837" t="str">
        <f>IF(LEFT(Table1[[#This Row],[Patient Gender]],1)="F","Female","Male")</f>
        <v>Male</v>
      </c>
    </row>
    <row r="4838" spans="1:20" x14ac:dyDescent="0.3">
      <c r="A4838" t="s">
        <v>4942</v>
      </c>
      <c r="B4838" s="1">
        <v>45066.484722222223</v>
      </c>
      <c r="C4838" t="s">
        <v>9</v>
      </c>
      <c r="D4838">
        <v>58</v>
      </c>
      <c r="E4838" t="s">
        <v>10</v>
      </c>
      <c r="F4838" t="s">
        <v>11</v>
      </c>
      <c r="G4838" t="b">
        <v>0</v>
      </c>
      <c r="I4838">
        <v>31</v>
      </c>
      <c r="J4838" t="b">
        <v>0</v>
      </c>
      <c r="K4838">
        <f>YEAR(Table1[[#This Row],[Patient Admission Date]])</f>
        <v>2023</v>
      </c>
      <c r="L4838" t="str">
        <f>TEXT(Table1[[#This Row],[Patient Admission Date]],"mmm")</f>
        <v>May</v>
      </c>
      <c r="M4838" t="str">
        <f>TEXT(Table1[[#This Row],[Patient Admission Date]],"ddd")</f>
        <v>Sat</v>
      </c>
      <c r="N4838" t="str">
        <f>TEXT(INT(HOUR(Table1[[#This Row],[Patient Admission Date]])/3)*3,"00")&amp;"-"&amp;TEXT(INT(HOUR(Table1[[#This Row],[Patient Admission Date]])/3)*3+3,"00")</f>
        <v>09-12</v>
      </c>
      <c r="O4838" t="str" cm="1">
        <f t="array" ref="O4838">_xlfn.IFS(Table1[[#This Row],[Patient Age]]&lt;=14,"0-14",Table1[[#This Row],[Patient Age]]&lt;=29,"15-29",Table1[[#This Row],[Patient Age]]&lt;=44,"30-44",Table1[[#This Row],[Patient Age]]&lt;=59,"45-59",Table1[[#This Row],[Patient Age]]&lt;=74,"60-74",TRUE,"75+")</f>
        <v>45-59</v>
      </c>
      <c r="P4838" t="str" cm="1">
        <f t="array" ref="P4838">_xlfn.IFS(Table1[[#This Row],[Patient Waittime]]&lt;=15,"0-15",Table1[[#This Row],[Patient Waittime]]&lt;=30,"16-30",Table1[[#This Row],[Patient Waittime]]&lt;=45,"31-45",Table1[[#This Row],[Patient Waittime]]&lt;=60,"46-60",TRUE,"60+")</f>
        <v>31-45</v>
      </c>
      <c r="Q4838">
        <f>--(Table1[[#This Row],[Patient Waittime]]&lt;=30)</f>
        <v>0</v>
      </c>
      <c r="R4838">
        <f>--Table1[[#This Row],[Patient Admission Flag]]</f>
        <v>0</v>
      </c>
      <c r="S4838">
        <f>--AND(Table1[[#This Row],[WithinTarget]]=1,Table1[[#This Row],[Patient Satisfaction Score]]&gt;=7)</f>
        <v>0</v>
      </c>
      <c r="T4838" t="str">
        <f>IF(LEFT(Table1[[#This Row],[Patient Gender]],1)="F","Female","Male")</f>
        <v>Male</v>
      </c>
    </row>
    <row r="4839" spans="1:20" x14ac:dyDescent="0.3">
      <c r="A4839" t="s">
        <v>4943</v>
      </c>
      <c r="B4839" s="1">
        <v>45083.272222222222</v>
      </c>
      <c r="C4839" t="s">
        <v>9</v>
      </c>
      <c r="D4839">
        <v>28</v>
      </c>
      <c r="E4839" t="s">
        <v>10</v>
      </c>
      <c r="F4839" t="s">
        <v>11</v>
      </c>
      <c r="G4839" t="b">
        <v>0</v>
      </c>
      <c r="I4839">
        <v>37</v>
      </c>
      <c r="J4839" t="b">
        <v>0</v>
      </c>
      <c r="K4839">
        <f>YEAR(Table1[[#This Row],[Patient Admission Date]])</f>
        <v>2023</v>
      </c>
      <c r="L4839" t="str">
        <f>TEXT(Table1[[#This Row],[Patient Admission Date]],"mmm")</f>
        <v>Jun</v>
      </c>
      <c r="M4839" t="str">
        <f>TEXT(Table1[[#This Row],[Patient Admission Date]],"ddd")</f>
        <v>Tue</v>
      </c>
      <c r="N4839" t="str">
        <f>TEXT(INT(HOUR(Table1[[#This Row],[Patient Admission Date]])/3)*3,"00")&amp;"-"&amp;TEXT(INT(HOUR(Table1[[#This Row],[Patient Admission Date]])/3)*3+3,"00")</f>
        <v>06-09</v>
      </c>
      <c r="O4839" t="str" cm="1">
        <f t="array" ref="O4839">_xlfn.IFS(Table1[[#This Row],[Patient Age]]&lt;=14,"0-14",Table1[[#This Row],[Patient Age]]&lt;=29,"15-29",Table1[[#This Row],[Patient Age]]&lt;=44,"30-44",Table1[[#This Row],[Patient Age]]&lt;=59,"45-59",Table1[[#This Row],[Patient Age]]&lt;=74,"60-74",TRUE,"75+")</f>
        <v>15-29</v>
      </c>
      <c r="P4839" t="str" cm="1">
        <f t="array" ref="P4839">_xlfn.IFS(Table1[[#This Row],[Patient Waittime]]&lt;=15,"0-15",Table1[[#This Row],[Patient Waittime]]&lt;=30,"16-30",Table1[[#This Row],[Patient Waittime]]&lt;=45,"31-45",Table1[[#This Row],[Patient Waittime]]&lt;=60,"46-60",TRUE,"60+")</f>
        <v>31-45</v>
      </c>
      <c r="Q4839">
        <f>--(Table1[[#This Row],[Patient Waittime]]&lt;=30)</f>
        <v>0</v>
      </c>
      <c r="R4839">
        <f>--Table1[[#This Row],[Patient Admission Flag]]</f>
        <v>0</v>
      </c>
      <c r="S4839">
        <f>--AND(Table1[[#This Row],[WithinTarget]]=1,Table1[[#This Row],[Patient Satisfaction Score]]&gt;=7)</f>
        <v>0</v>
      </c>
      <c r="T4839" t="str">
        <f>IF(LEFT(Table1[[#This Row],[Patient Gender]],1)="F","Female","Male")</f>
        <v>Male</v>
      </c>
    </row>
    <row r="4840" spans="1:20" x14ac:dyDescent="0.3">
      <c r="A4840" t="s">
        <v>4944</v>
      </c>
      <c r="B4840" s="1">
        <v>45443.621527777781</v>
      </c>
      <c r="C4840" t="s">
        <v>9</v>
      </c>
      <c r="D4840">
        <v>63</v>
      </c>
      <c r="E4840" t="s">
        <v>10</v>
      </c>
      <c r="F4840" t="s">
        <v>11</v>
      </c>
      <c r="G4840" t="b">
        <v>0</v>
      </c>
      <c r="I4840">
        <v>38</v>
      </c>
      <c r="J4840" t="b">
        <v>0</v>
      </c>
      <c r="K4840">
        <f>YEAR(Table1[[#This Row],[Patient Admission Date]])</f>
        <v>2024</v>
      </c>
      <c r="L4840" t="str">
        <f>TEXT(Table1[[#This Row],[Patient Admission Date]],"mmm")</f>
        <v>May</v>
      </c>
      <c r="M4840" t="str">
        <f>TEXT(Table1[[#This Row],[Patient Admission Date]],"ddd")</f>
        <v>Fri</v>
      </c>
      <c r="N4840" t="str">
        <f>TEXT(INT(HOUR(Table1[[#This Row],[Patient Admission Date]])/3)*3,"00")&amp;"-"&amp;TEXT(INT(HOUR(Table1[[#This Row],[Patient Admission Date]])/3)*3+3,"00")</f>
        <v>12-15</v>
      </c>
      <c r="O4840" t="str" cm="1">
        <f t="array" ref="O4840">_xlfn.IFS(Table1[[#This Row],[Patient Age]]&lt;=14,"0-14",Table1[[#This Row],[Patient Age]]&lt;=29,"15-29",Table1[[#This Row],[Patient Age]]&lt;=44,"30-44",Table1[[#This Row],[Patient Age]]&lt;=59,"45-59",Table1[[#This Row],[Patient Age]]&lt;=74,"60-74",TRUE,"75+")</f>
        <v>60-74</v>
      </c>
      <c r="P4840" t="str" cm="1">
        <f t="array" ref="P4840">_xlfn.IFS(Table1[[#This Row],[Patient Waittime]]&lt;=15,"0-15",Table1[[#This Row],[Patient Waittime]]&lt;=30,"16-30",Table1[[#This Row],[Patient Waittime]]&lt;=45,"31-45",Table1[[#This Row],[Patient Waittime]]&lt;=60,"46-60",TRUE,"60+")</f>
        <v>31-45</v>
      </c>
      <c r="Q4840">
        <f>--(Table1[[#This Row],[Patient Waittime]]&lt;=30)</f>
        <v>0</v>
      </c>
      <c r="R4840">
        <f>--Table1[[#This Row],[Patient Admission Flag]]</f>
        <v>0</v>
      </c>
      <c r="S4840">
        <f>--AND(Table1[[#This Row],[WithinTarget]]=1,Table1[[#This Row],[Patient Satisfaction Score]]&gt;=7)</f>
        <v>0</v>
      </c>
      <c r="T4840" t="str">
        <f>IF(LEFT(Table1[[#This Row],[Patient Gender]],1)="F","Female","Male")</f>
        <v>Male</v>
      </c>
    </row>
    <row r="4841" spans="1:20" x14ac:dyDescent="0.3">
      <c r="A4841" t="s">
        <v>4945</v>
      </c>
      <c r="B4841" s="1">
        <v>45394.578472222223</v>
      </c>
      <c r="C4841" t="s">
        <v>9</v>
      </c>
      <c r="D4841">
        <v>76</v>
      </c>
      <c r="E4841" t="s">
        <v>10</v>
      </c>
      <c r="F4841" t="s">
        <v>11</v>
      </c>
      <c r="G4841" t="b">
        <v>0</v>
      </c>
      <c r="I4841">
        <v>38</v>
      </c>
      <c r="J4841" t="b">
        <v>0</v>
      </c>
      <c r="K4841">
        <f>YEAR(Table1[[#This Row],[Patient Admission Date]])</f>
        <v>2024</v>
      </c>
      <c r="L4841" t="str">
        <f>TEXT(Table1[[#This Row],[Patient Admission Date]],"mmm")</f>
        <v>Apr</v>
      </c>
      <c r="M4841" t="str">
        <f>TEXT(Table1[[#This Row],[Patient Admission Date]],"ddd")</f>
        <v>Fri</v>
      </c>
      <c r="N4841" t="str">
        <f>TEXT(INT(HOUR(Table1[[#This Row],[Patient Admission Date]])/3)*3,"00")&amp;"-"&amp;TEXT(INT(HOUR(Table1[[#This Row],[Patient Admission Date]])/3)*3+3,"00")</f>
        <v>12-15</v>
      </c>
      <c r="O4841" t="str" cm="1">
        <f t="array" ref="O4841">_xlfn.IFS(Table1[[#This Row],[Patient Age]]&lt;=14,"0-14",Table1[[#This Row],[Patient Age]]&lt;=29,"15-29",Table1[[#This Row],[Patient Age]]&lt;=44,"30-44",Table1[[#This Row],[Patient Age]]&lt;=59,"45-59",Table1[[#This Row],[Patient Age]]&lt;=74,"60-74",TRUE,"75+")</f>
        <v>75+</v>
      </c>
      <c r="P4841" t="str" cm="1">
        <f t="array" ref="P4841">_xlfn.IFS(Table1[[#This Row],[Patient Waittime]]&lt;=15,"0-15",Table1[[#This Row],[Patient Waittime]]&lt;=30,"16-30",Table1[[#This Row],[Patient Waittime]]&lt;=45,"31-45",Table1[[#This Row],[Patient Waittime]]&lt;=60,"46-60",TRUE,"60+")</f>
        <v>31-45</v>
      </c>
      <c r="Q4841">
        <f>--(Table1[[#This Row],[Patient Waittime]]&lt;=30)</f>
        <v>0</v>
      </c>
      <c r="R4841">
        <f>--Table1[[#This Row],[Patient Admission Flag]]</f>
        <v>0</v>
      </c>
      <c r="S4841">
        <f>--AND(Table1[[#This Row],[WithinTarget]]=1,Table1[[#This Row],[Patient Satisfaction Score]]&gt;=7)</f>
        <v>0</v>
      </c>
      <c r="T4841" t="str">
        <f>IF(LEFT(Table1[[#This Row],[Patient Gender]],1)="F","Female","Male")</f>
        <v>Male</v>
      </c>
    </row>
    <row r="4842" spans="1:20" x14ac:dyDescent="0.3">
      <c r="A4842" t="s">
        <v>4946</v>
      </c>
      <c r="B4842" s="1">
        <v>45134.95416666667</v>
      </c>
      <c r="C4842" t="s">
        <v>9</v>
      </c>
      <c r="D4842">
        <v>6</v>
      </c>
      <c r="E4842" t="s">
        <v>10</v>
      </c>
      <c r="F4842" t="s">
        <v>11</v>
      </c>
      <c r="G4842" t="b">
        <v>0</v>
      </c>
      <c r="I4842">
        <v>42</v>
      </c>
      <c r="J4842" t="b">
        <v>0</v>
      </c>
      <c r="K4842">
        <f>YEAR(Table1[[#This Row],[Patient Admission Date]])</f>
        <v>2023</v>
      </c>
      <c r="L4842" t="str">
        <f>TEXT(Table1[[#This Row],[Patient Admission Date]],"mmm")</f>
        <v>Jul</v>
      </c>
      <c r="M4842" t="str">
        <f>TEXT(Table1[[#This Row],[Patient Admission Date]],"ddd")</f>
        <v>Thu</v>
      </c>
      <c r="N4842" t="str">
        <f>TEXT(INT(HOUR(Table1[[#This Row],[Patient Admission Date]])/3)*3,"00")&amp;"-"&amp;TEXT(INT(HOUR(Table1[[#This Row],[Patient Admission Date]])/3)*3+3,"00")</f>
        <v>21-24</v>
      </c>
      <c r="O4842" t="str" cm="1">
        <f t="array" ref="O4842">_xlfn.IFS(Table1[[#This Row],[Patient Age]]&lt;=14,"0-14",Table1[[#This Row],[Patient Age]]&lt;=29,"15-29",Table1[[#This Row],[Patient Age]]&lt;=44,"30-44",Table1[[#This Row],[Patient Age]]&lt;=59,"45-59",Table1[[#This Row],[Patient Age]]&lt;=74,"60-74",TRUE,"75+")</f>
        <v>0-14</v>
      </c>
      <c r="P4842" t="str" cm="1">
        <f t="array" ref="P4842">_xlfn.IFS(Table1[[#This Row],[Patient Waittime]]&lt;=15,"0-15",Table1[[#This Row],[Patient Waittime]]&lt;=30,"16-30",Table1[[#This Row],[Patient Waittime]]&lt;=45,"31-45",Table1[[#This Row],[Patient Waittime]]&lt;=60,"46-60",TRUE,"60+")</f>
        <v>31-45</v>
      </c>
      <c r="Q4842">
        <f>--(Table1[[#This Row],[Patient Waittime]]&lt;=30)</f>
        <v>0</v>
      </c>
      <c r="R4842">
        <f>--Table1[[#This Row],[Patient Admission Flag]]</f>
        <v>0</v>
      </c>
      <c r="S4842">
        <f>--AND(Table1[[#This Row],[WithinTarget]]=1,Table1[[#This Row],[Patient Satisfaction Score]]&gt;=7)</f>
        <v>0</v>
      </c>
      <c r="T4842" t="str">
        <f>IF(LEFT(Table1[[#This Row],[Patient Gender]],1)="F","Female","Male")</f>
        <v>Male</v>
      </c>
    </row>
    <row r="4843" spans="1:20" x14ac:dyDescent="0.3">
      <c r="A4843" t="s">
        <v>4947</v>
      </c>
      <c r="B4843" s="1">
        <v>45091.359027777777</v>
      </c>
      <c r="C4843" t="s">
        <v>9</v>
      </c>
      <c r="D4843">
        <v>61</v>
      </c>
      <c r="E4843" t="s">
        <v>10</v>
      </c>
      <c r="F4843" t="s">
        <v>11</v>
      </c>
      <c r="G4843" t="b">
        <v>0</v>
      </c>
      <c r="I4843">
        <v>56</v>
      </c>
      <c r="J4843" t="b">
        <v>0</v>
      </c>
      <c r="K4843">
        <f>YEAR(Table1[[#This Row],[Patient Admission Date]])</f>
        <v>2023</v>
      </c>
      <c r="L4843" t="str">
        <f>TEXT(Table1[[#This Row],[Patient Admission Date]],"mmm")</f>
        <v>Jun</v>
      </c>
      <c r="M4843" t="str">
        <f>TEXT(Table1[[#This Row],[Patient Admission Date]],"ddd")</f>
        <v>Wed</v>
      </c>
      <c r="N4843" t="str">
        <f>TEXT(INT(HOUR(Table1[[#This Row],[Patient Admission Date]])/3)*3,"00")&amp;"-"&amp;TEXT(INT(HOUR(Table1[[#This Row],[Patient Admission Date]])/3)*3+3,"00")</f>
        <v>06-09</v>
      </c>
      <c r="O4843" t="str" cm="1">
        <f t="array" ref="O4843">_xlfn.IFS(Table1[[#This Row],[Patient Age]]&lt;=14,"0-14",Table1[[#This Row],[Patient Age]]&lt;=29,"15-29",Table1[[#This Row],[Patient Age]]&lt;=44,"30-44",Table1[[#This Row],[Patient Age]]&lt;=59,"45-59",Table1[[#This Row],[Patient Age]]&lt;=74,"60-74",TRUE,"75+")</f>
        <v>60-74</v>
      </c>
      <c r="P4843" t="str" cm="1">
        <f t="array" ref="P4843">_xlfn.IFS(Table1[[#This Row],[Patient Waittime]]&lt;=15,"0-15",Table1[[#This Row],[Patient Waittime]]&lt;=30,"16-30",Table1[[#This Row],[Patient Waittime]]&lt;=45,"31-45",Table1[[#This Row],[Patient Waittime]]&lt;=60,"46-60",TRUE,"60+")</f>
        <v>46-60</v>
      </c>
      <c r="Q4843">
        <f>--(Table1[[#This Row],[Patient Waittime]]&lt;=30)</f>
        <v>0</v>
      </c>
      <c r="R4843">
        <f>--Table1[[#This Row],[Patient Admission Flag]]</f>
        <v>0</v>
      </c>
      <c r="S4843">
        <f>--AND(Table1[[#This Row],[WithinTarget]]=1,Table1[[#This Row],[Patient Satisfaction Score]]&gt;=7)</f>
        <v>0</v>
      </c>
      <c r="T4843" t="str">
        <f>IF(LEFT(Table1[[#This Row],[Patient Gender]],1)="F","Female","Male")</f>
        <v>Male</v>
      </c>
    </row>
    <row r="4844" spans="1:20" x14ac:dyDescent="0.3">
      <c r="A4844" t="s">
        <v>4948</v>
      </c>
      <c r="B4844" s="1">
        <v>45184.195833333331</v>
      </c>
      <c r="C4844" t="s">
        <v>9</v>
      </c>
      <c r="D4844">
        <v>24</v>
      </c>
      <c r="E4844" t="s">
        <v>10</v>
      </c>
      <c r="F4844" t="s">
        <v>11</v>
      </c>
      <c r="G4844" t="b">
        <v>0</v>
      </c>
      <c r="I4844">
        <v>57</v>
      </c>
      <c r="J4844" t="b">
        <v>0</v>
      </c>
      <c r="K4844">
        <f>YEAR(Table1[[#This Row],[Patient Admission Date]])</f>
        <v>2023</v>
      </c>
      <c r="L4844" t="str">
        <f>TEXT(Table1[[#This Row],[Patient Admission Date]],"mmm")</f>
        <v>Sep</v>
      </c>
      <c r="M4844" t="str">
        <f>TEXT(Table1[[#This Row],[Patient Admission Date]],"ddd")</f>
        <v>Fri</v>
      </c>
      <c r="N4844" t="str">
        <f>TEXT(INT(HOUR(Table1[[#This Row],[Patient Admission Date]])/3)*3,"00")&amp;"-"&amp;TEXT(INT(HOUR(Table1[[#This Row],[Patient Admission Date]])/3)*3+3,"00")</f>
        <v>03-06</v>
      </c>
      <c r="O4844" t="str" cm="1">
        <f t="array" ref="O4844">_xlfn.IFS(Table1[[#This Row],[Patient Age]]&lt;=14,"0-14",Table1[[#This Row],[Patient Age]]&lt;=29,"15-29",Table1[[#This Row],[Patient Age]]&lt;=44,"30-44",Table1[[#This Row],[Patient Age]]&lt;=59,"45-59",Table1[[#This Row],[Patient Age]]&lt;=74,"60-74",TRUE,"75+")</f>
        <v>15-29</v>
      </c>
      <c r="P4844" t="str" cm="1">
        <f t="array" ref="P4844">_xlfn.IFS(Table1[[#This Row],[Patient Waittime]]&lt;=15,"0-15",Table1[[#This Row],[Patient Waittime]]&lt;=30,"16-30",Table1[[#This Row],[Patient Waittime]]&lt;=45,"31-45",Table1[[#This Row],[Patient Waittime]]&lt;=60,"46-60",TRUE,"60+")</f>
        <v>46-60</v>
      </c>
      <c r="Q4844">
        <f>--(Table1[[#This Row],[Patient Waittime]]&lt;=30)</f>
        <v>0</v>
      </c>
      <c r="R4844">
        <f>--Table1[[#This Row],[Patient Admission Flag]]</f>
        <v>0</v>
      </c>
      <c r="S4844">
        <f>--AND(Table1[[#This Row],[WithinTarget]]=1,Table1[[#This Row],[Patient Satisfaction Score]]&gt;=7)</f>
        <v>0</v>
      </c>
      <c r="T4844" t="str">
        <f>IF(LEFT(Table1[[#This Row],[Patient Gender]],1)="F","Female","Male")</f>
        <v>Male</v>
      </c>
    </row>
    <row r="4845" spans="1:20" x14ac:dyDescent="0.3">
      <c r="A4845" t="s">
        <v>4949</v>
      </c>
      <c r="B4845" s="1">
        <v>45254.343055555553</v>
      </c>
      <c r="C4845" t="s">
        <v>9</v>
      </c>
      <c r="D4845">
        <v>12</v>
      </c>
      <c r="E4845" t="s">
        <v>10</v>
      </c>
      <c r="F4845" t="s">
        <v>11</v>
      </c>
      <c r="G4845" t="b">
        <v>0</v>
      </c>
      <c r="I4845">
        <v>16</v>
      </c>
      <c r="J4845" t="b">
        <v>0</v>
      </c>
      <c r="K4845">
        <f>YEAR(Table1[[#This Row],[Patient Admission Date]])</f>
        <v>2023</v>
      </c>
      <c r="L4845" t="str">
        <f>TEXT(Table1[[#This Row],[Patient Admission Date]],"mmm")</f>
        <v>Nov</v>
      </c>
      <c r="M4845" t="str">
        <f>TEXT(Table1[[#This Row],[Patient Admission Date]],"ddd")</f>
        <v>Fri</v>
      </c>
      <c r="N4845" t="str">
        <f>TEXT(INT(HOUR(Table1[[#This Row],[Patient Admission Date]])/3)*3,"00")&amp;"-"&amp;TEXT(INT(HOUR(Table1[[#This Row],[Patient Admission Date]])/3)*3+3,"00")</f>
        <v>06-09</v>
      </c>
      <c r="O4845" t="str" cm="1">
        <f t="array" ref="O4845">_xlfn.IFS(Table1[[#This Row],[Patient Age]]&lt;=14,"0-14",Table1[[#This Row],[Patient Age]]&lt;=29,"15-29",Table1[[#This Row],[Patient Age]]&lt;=44,"30-44",Table1[[#This Row],[Patient Age]]&lt;=59,"45-59",Table1[[#This Row],[Patient Age]]&lt;=74,"60-74",TRUE,"75+")</f>
        <v>0-14</v>
      </c>
      <c r="P4845" t="str" cm="1">
        <f t="array" ref="P4845">_xlfn.IFS(Table1[[#This Row],[Patient Waittime]]&lt;=15,"0-15",Table1[[#This Row],[Patient Waittime]]&lt;=30,"16-30",Table1[[#This Row],[Patient Waittime]]&lt;=45,"31-45",Table1[[#This Row],[Patient Waittime]]&lt;=60,"46-60",TRUE,"60+")</f>
        <v>16-30</v>
      </c>
      <c r="Q4845">
        <f>--(Table1[[#This Row],[Patient Waittime]]&lt;=30)</f>
        <v>1</v>
      </c>
      <c r="R4845">
        <f>--Table1[[#This Row],[Patient Admission Flag]]</f>
        <v>0</v>
      </c>
      <c r="S4845">
        <f>--AND(Table1[[#This Row],[WithinTarget]]=1,Table1[[#This Row],[Patient Satisfaction Score]]&gt;=7)</f>
        <v>0</v>
      </c>
      <c r="T4845" t="str">
        <f>IF(LEFT(Table1[[#This Row],[Patient Gender]],1)="F","Female","Male")</f>
        <v>Male</v>
      </c>
    </row>
    <row r="4846" spans="1:20" x14ac:dyDescent="0.3">
      <c r="A4846" t="s">
        <v>4950</v>
      </c>
      <c r="B4846" s="1">
        <v>45204.396527777775</v>
      </c>
      <c r="C4846" t="s">
        <v>9</v>
      </c>
      <c r="D4846">
        <v>39</v>
      </c>
      <c r="E4846" t="s">
        <v>10</v>
      </c>
      <c r="F4846" t="s">
        <v>11</v>
      </c>
      <c r="G4846" t="b">
        <v>0</v>
      </c>
      <c r="I4846">
        <v>20</v>
      </c>
      <c r="J4846" t="b">
        <v>0</v>
      </c>
      <c r="K4846">
        <f>YEAR(Table1[[#This Row],[Patient Admission Date]])</f>
        <v>2023</v>
      </c>
      <c r="L4846" t="str">
        <f>TEXT(Table1[[#This Row],[Patient Admission Date]],"mmm")</f>
        <v>Oct</v>
      </c>
      <c r="M4846" t="str">
        <f>TEXT(Table1[[#This Row],[Patient Admission Date]],"ddd")</f>
        <v>Thu</v>
      </c>
      <c r="N4846" t="str">
        <f>TEXT(INT(HOUR(Table1[[#This Row],[Patient Admission Date]])/3)*3,"00")&amp;"-"&amp;TEXT(INT(HOUR(Table1[[#This Row],[Patient Admission Date]])/3)*3+3,"00")</f>
        <v>09-12</v>
      </c>
      <c r="O4846" t="str" cm="1">
        <f t="array" ref="O4846">_xlfn.IFS(Table1[[#This Row],[Patient Age]]&lt;=14,"0-14",Table1[[#This Row],[Patient Age]]&lt;=29,"15-29",Table1[[#This Row],[Patient Age]]&lt;=44,"30-44",Table1[[#This Row],[Patient Age]]&lt;=59,"45-59",Table1[[#This Row],[Patient Age]]&lt;=74,"60-74",TRUE,"75+")</f>
        <v>30-44</v>
      </c>
      <c r="P4846" t="str" cm="1">
        <f t="array" ref="P4846">_xlfn.IFS(Table1[[#This Row],[Patient Waittime]]&lt;=15,"0-15",Table1[[#This Row],[Patient Waittime]]&lt;=30,"16-30",Table1[[#This Row],[Patient Waittime]]&lt;=45,"31-45",Table1[[#This Row],[Patient Waittime]]&lt;=60,"46-60",TRUE,"60+")</f>
        <v>16-30</v>
      </c>
      <c r="Q4846">
        <f>--(Table1[[#This Row],[Patient Waittime]]&lt;=30)</f>
        <v>1</v>
      </c>
      <c r="R4846">
        <f>--Table1[[#This Row],[Patient Admission Flag]]</f>
        <v>0</v>
      </c>
      <c r="S4846">
        <f>--AND(Table1[[#This Row],[WithinTarget]]=1,Table1[[#This Row],[Patient Satisfaction Score]]&gt;=7)</f>
        <v>0</v>
      </c>
      <c r="T4846" t="str">
        <f>IF(LEFT(Table1[[#This Row],[Patient Gender]],1)="F","Female","Male")</f>
        <v>Male</v>
      </c>
    </row>
    <row r="4847" spans="1:20" x14ac:dyDescent="0.3">
      <c r="A4847" t="s">
        <v>4951</v>
      </c>
      <c r="B4847" s="1">
        <v>45521.893750000003</v>
      </c>
      <c r="C4847" t="s">
        <v>9</v>
      </c>
      <c r="D4847">
        <v>28</v>
      </c>
      <c r="E4847" t="s">
        <v>10</v>
      </c>
      <c r="F4847" t="s">
        <v>11</v>
      </c>
      <c r="G4847" t="b">
        <v>0</v>
      </c>
      <c r="I4847">
        <v>34</v>
      </c>
      <c r="J4847" t="b">
        <v>0</v>
      </c>
      <c r="K4847">
        <f>YEAR(Table1[[#This Row],[Patient Admission Date]])</f>
        <v>2024</v>
      </c>
      <c r="L4847" t="str">
        <f>TEXT(Table1[[#This Row],[Patient Admission Date]],"mmm")</f>
        <v>Aug</v>
      </c>
      <c r="M4847" t="str">
        <f>TEXT(Table1[[#This Row],[Patient Admission Date]],"ddd")</f>
        <v>Sat</v>
      </c>
      <c r="N4847" t="str">
        <f>TEXT(INT(HOUR(Table1[[#This Row],[Patient Admission Date]])/3)*3,"00")&amp;"-"&amp;TEXT(INT(HOUR(Table1[[#This Row],[Patient Admission Date]])/3)*3+3,"00")</f>
        <v>21-24</v>
      </c>
      <c r="O4847" t="str" cm="1">
        <f t="array" ref="O4847">_xlfn.IFS(Table1[[#This Row],[Patient Age]]&lt;=14,"0-14",Table1[[#This Row],[Patient Age]]&lt;=29,"15-29",Table1[[#This Row],[Patient Age]]&lt;=44,"30-44",Table1[[#This Row],[Patient Age]]&lt;=59,"45-59",Table1[[#This Row],[Patient Age]]&lt;=74,"60-74",TRUE,"75+")</f>
        <v>15-29</v>
      </c>
      <c r="P4847" t="str" cm="1">
        <f t="array" ref="P4847">_xlfn.IFS(Table1[[#This Row],[Patient Waittime]]&lt;=15,"0-15",Table1[[#This Row],[Patient Waittime]]&lt;=30,"16-30",Table1[[#This Row],[Patient Waittime]]&lt;=45,"31-45",Table1[[#This Row],[Patient Waittime]]&lt;=60,"46-60",TRUE,"60+")</f>
        <v>31-45</v>
      </c>
      <c r="Q4847">
        <f>--(Table1[[#This Row],[Patient Waittime]]&lt;=30)</f>
        <v>0</v>
      </c>
      <c r="R4847">
        <f>--Table1[[#This Row],[Patient Admission Flag]]</f>
        <v>0</v>
      </c>
      <c r="S4847">
        <f>--AND(Table1[[#This Row],[WithinTarget]]=1,Table1[[#This Row],[Patient Satisfaction Score]]&gt;=7)</f>
        <v>0</v>
      </c>
      <c r="T4847" t="str">
        <f>IF(LEFT(Table1[[#This Row],[Patient Gender]],1)="F","Female","Male")</f>
        <v>Male</v>
      </c>
    </row>
    <row r="4848" spans="1:20" x14ac:dyDescent="0.3">
      <c r="A4848" t="s">
        <v>4952</v>
      </c>
      <c r="B4848" s="1">
        <v>45512.253472222219</v>
      </c>
      <c r="C4848" t="s">
        <v>9</v>
      </c>
      <c r="D4848">
        <v>16</v>
      </c>
      <c r="E4848" t="s">
        <v>10</v>
      </c>
      <c r="F4848" t="s">
        <v>11</v>
      </c>
      <c r="G4848" t="b">
        <v>0</v>
      </c>
      <c r="I4848">
        <v>35</v>
      </c>
      <c r="J4848" t="b">
        <v>0</v>
      </c>
      <c r="K4848">
        <f>YEAR(Table1[[#This Row],[Patient Admission Date]])</f>
        <v>2024</v>
      </c>
      <c r="L4848" t="str">
        <f>TEXT(Table1[[#This Row],[Patient Admission Date]],"mmm")</f>
        <v>Aug</v>
      </c>
      <c r="M4848" t="str">
        <f>TEXT(Table1[[#This Row],[Patient Admission Date]],"ddd")</f>
        <v>Thu</v>
      </c>
      <c r="N4848" t="str">
        <f>TEXT(INT(HOUR(Table1[[#This Row],[Patient Admission Date]])/3)*3,"00")&amp;"-"&amp;TEXT(INT(HOUR(Table1[[#This Row],[Patient Admission Date]])/3)*3+3,"00")</f>
        <v>06-09</v>
      </c>
      <c r="O4848" t="str" cm="1">
        <f t="array" ref="O4848">_xlfn.IFS(Table1[[#This Row],[Patient Age]]&lt;=14,"0-14",Table1[[#This Row],[Patient Age]]&lt;=29,"15-29",Table1[[#This Row],[Patient Age]]&lt;=44,"30-44",Table1[[#This Row],[Patient Age]]&lt;=59,"45-59",Table1[[#This Row],[Patient Age]]&lt;=74,"60-74",TRUE,"75+")</f>
        <v>15-29</v>
      </c>
      <c r="P4848" t="str" cm="1">
        <f t="array" ref="P4848">_xlfn.IFS(Table1[[#This Row],[Patient Waittime]]&lt;=15,"0-15",Table1[[#This Row],[Patient Waittime]]&lt;=30,"16-30",Table1[[#This Row],[Patient Waittime]]&lt;=45,"31-45",Table1[[#This Row],[Patient Waittime]]&lt;=60,"46-60",TRUE,"60+")</f>
        <v>31-45</v>
      </c>
      <c r="Q4848">
        <f>--(Table1[[#This Row],[Patient Waittime]]&lt;=30)</f>
        <v>0</v>
      </c>
      <c r="R4848">
        <f>--Table1[[#This Row],[Patient Admission Flag]]</f>
        <v>0</v>
      </c>
      <c r="S4848">
        <f>--AND(Table1[[#This Row],[WithinTarget]]=1,Table1[[#This Row],[Patient Satisfaction Score]]&gt;=7)</f>
        <v>0</v>
      </c>
      <c r="T4848" t="str">
        <f>IF(LEFT(Table1[[#This Row],[Patient Gender]],1)="F","Female","Male")</f>
        <v>Male</v>
      </c>
    </row>
    <row r="4849" spans="1:20" x14ac:dyDescent="0.3">
      <c r="A4849" t="s">
        <v>4953</v>
      </c>
      <c r="B4849" s="1">
        <v>45268.744444444441</v>
      </c>
      <c r="C4849" t="s">
        <v>9</v>
      </c>
      <c r="D4849">
        <v>35</v>
      </c>
      <c r="E4849" t="s">
        <v>10</v>
      </c>
      <c r="F4849" t="s">
        <v>11</v>
      </c>
      <c r="G4849" t="b">
        <v>0</v>
      </c>
      <c r="I4849">
        <v>39</v>
      </c>
      <c r="J4849" t="b">
        <v>0</v>
      </c>
      <c r="K4849">
        <f>YEAR(Table1[[#This Row],[Patient Admission Date]])</f>
        <v>2023</v>
      </c>
      <c r="L4849" t="str">
        <f>TEXT(Table1[[#This Row],[Patient Admission Date]],"mmm")</f>
        <v>Dec</v>
      </c>
      <c r="M4849" t="str">
        <f>TEXT(Table1[[#This Row],[Patient Admission Date]],"ddd")</f>
        <v>Fri</v>
      </c>
      <c r="N4849" t="str">
        <f>TEXT(INT(HOUR(Table1[[#This Row],[Patient Admission Date]])/3)*3,"00")&amp;"-"&amp;TEXT(INT(HOUR(Table1[[#This Row],[Patient Admission Date]])/3)*3+3,"00")</f>
        <v>15-18</v>
      </c>
      <c r="O4849" t="str" cm="1">
        <f t="array" ref="O4849">_xlfn.IFS(Table1[[#This Row],[Patient Age]]&lt;=14,"0-14",Table1[[#This Row],[Patient Age]]&lt;=29,"15-29",Table1[[#This Row],[Patient Age]]&lt;=44,"30-44",Table1[[#This Row],[Patient Age]]&lt;=59,"45-59",Table1[[#This Row],[Patient Age]]&lt;=74,"60-74",TRUE,"75+")</f>
        <v>30-44</v>
      </c>
      <c r="P4849" t="str" cm="1">
        <f t="array" ref="P4849">_xlfn.IFS(Table1[[#This Row],[Patient Waittime]]&lt;=15,"0-15",Table1[[#This Row],[Patient Waittime]]&lt;=30,"16-30",Table1[[#This Row],[Patient Waittime]]&lt;=45,"31-45",Table1[[#This Row],[Patient Waittime]]&lt;=60,"46-60",TRUE,"60+")</f>
        <v>31-45</v>
      </c>
      <c r="Q4849">
        <f>--(Table1[[#This Row],[Patient Waittime]]&lt;=30)</f>
        <v>0</v>
      </c>
      <c r="R4849">
        <f>--Table1[[#This Row],[Patient Admission Flag]]</f>
        <v>0</v>
      </c>
      <c r="S4849">
        <f>--AND(Table1[[#This Row],[WithinTarget]]=1,Table1[[#This Row],[Patient Satisfaction Score]]&gt;=7)</f>
        <v>0</v>
      </c>
      <c r="T4849" t="str">
        <f>IF(LEFT(Table1[[#This Row],[Patient Gender]],1)="F","Female","Male")</f>
        <v>Male</v>
      </c>
    </row>
    <row r="4850" spans="1:20" x14ac:dyDescent="0.3">
      <c r="A4850" t="s">
        <v>4954</v>
      </c>
      <c r="B4850" s="1">
        <v>45017.40902777778</v>
      </c>
      <c r="C4850" t="s">
        <v>9</v>
      </c>
      <c r="D4850">
        <v>38</v>
      </c>
      <c r="E4850" t="s">
        <v>10</v>
      </c>
      <c r="F4850" t="s">
        <v>11</v>
      </c>
      <c r="G4850" t="b">
        <v>0</v>
      </c>
      <c r="I4850">
        <v>50</v>
      </c>
      <c r="J4850" t="b">
        <v>0</v>
      </c>
      <c r="K4850">
        <f>YEAR(Table1[[#This Row],[Patient Admission Date]])</f>
        <v>2023</v>
      </c>
      <c r="L4850" t="str">
        <f>TEXT(Table1[[#This Row],[Patient Admission Date]],"mmm")</f>
        <v>Apr</v>
      </c>
      <c r="M4850" t="str">
        <f>TEXT(Table1[[#This Row],[Patient Admission Date]],"ddd")</f>
        <v>Sat</v>
      </c>
      <c r="N4850" t="str">
        <f>TEXT(INT(HOUR(Table1[[#This Row],[Patient Admission Date]])/3)*3,"00")&amp;"-"&amp;TEXT(INT(HOUR(Table1[[#This Row],[Patient Admission Date]])/3)*3+3,"00")</f>
        <v>09-12</v>
      </c>
      <c r="O4850" t="str" cm="1">
        <f t="array" ref="O4850">_xlfn.IFS(Table1[[#This Row],[Patient Age]]&lt;=14,"0-14",Table1[[#This Row],[Patient Age]]&lt;=29,"15-29",Table1[[#This Row],[Patient Age]]&lt;=44,"30-44",Table1[[#This Row],[Patient Age]]&lt;=59,"45-59",Table1[[#This Row],[Patient Age]]&lt;=74,"60-74",TRUE,"75+")</f>
        <v>30-44</v>
      </c>
      <c r="P4850" t="str" cm="1">
        <f t="array" ref="P4850">_xlfn.IFS(Table1[[#This Row],[Patient Waittime]]&lt;=15,"0-15",Table1[[#This Row],[Patient Waittime]]&lt;=30,"16-30",Table1[[#This Row],[Patient Waittime]]&lt;=45,"31-45",Table1[[#This Row],[Patient Waittime]]&lt;=60,"46-60",TRUE,"60+")</f>
        <v>46-60</v>
      </c>
      <c r="Q4850">
        <f>--(Table1[[#This Row],[Patient Waittime]]&lt;=30)</f>
        <v>0</v>
      </c>
      <c r="R4850">
        <f>--Table1[[#This Row],[Patient Admission Flag]]</f>
        <v>0</v>
      </c>
      <c r="S4850">
        <f>--AND(Table1[[#This Row],[WithinTarget]]=1,Table1[[#This Row],[Patient Satisfaction Score]]&gt;=7)</f>
        <v>0</v>
      </c>
      <c r="T4850" t="str">
        <f>IF(LEFT(Table1[[#This Row],[Patient Gender]],1)="F","Female","Male")</f>
        <v>Male</v>
      </c>
    </row>
    <row r="4851" spans="1:20" x14ac:dyDescent="0.3">
      <c r="A4851" t="s">
        <v>4955</v>
      </c>
      <c r="B4851" s="1">
        <v>45174.491666666669</v>
      </c>
      <c r="C4851" t="s">
        <v>9</v>
      </c>
      <c r="D4851">
        <v>6</v>
      </c>
      <c r="E4851" t="s">
        <v>10</v>
      </c>
      <c r="F4851" t="s">
        <v>11</v>
      </c>
      <c r="G4851" t="b">
        <v>0</v>
      </c>
      <c r="I4851">
        <v>55</v>
      </c>
      <c r="J4851" t="b">
        <v>0</v>
      </c>
      <c r="K4851">
        <f>YEAR(Table1[[#This Row],[Patient Admission Date]])</f>
        <v>2023</v>
      </c>
      <c r="L4851" t="str">
        <f>TEXT(Table1[[#This Row],[Patient Admission Date]],"mmm")</f>
        <v>Sep</v>
      </c>
      <c r="M4851" t="str">
        <f>TEXT(Table1[[#This Row],[Patient Admission Date]],"ddd")</f>
        <v>Tue</v>
      </c>
      <c r="N4851" t="str">
        <f>TEXT(INT(HOUR(Table1[[#This Row],[Patient Admission Date]])/3)*3,"00")&amp;"-"&amp;TEXT(INT(HOUR(Table1[[#This Row],[Patient Admission Date]])/3)*3+3,"00")</f>
        <v>09-12</v>
      </c>
      <c r="O4851" t="str" cm="1">
        <f t="array" ref="O4851">_xlfn.IFS(Table1[[#This Row],[Patient Age]]&lt;=14,"0-14",Table1[[#This Row],[Patient Age]]&lt;=29,"15-29",Table1[[#This Row],[Patient Age]]&lt;=44,"30-44",Table1[[#This Row],[Patient Age]]&lt;=59,"45-59",Table1[[#This Row],[Patient Age]]&lt;=74,"60-74",TRUE,"75+")</f>
        <v>0-14</v>
      </c>
      <c r="P4851" t="str" cm="1">
        <f t="array" ref="P4851">_xlfn.IFS(Table1[[#This Row],[Patient Waittime]]&lt;=15,"0-15",Table1[[#This Row],[Patient Waittime]]&lt;=30,"16-30",Table1[[#This Row],[Patient Waittime]]&lt;=45,"31-45",Table1[[#This Row],[Patient Waittime]]&lt;=60,"46-60",TRUE,"60+")</f>
        <v>46-60</v>
      </c>
      <c r="Q4851">
        <f>--(Table1[[#This Row],[Patient Waittime]]&lt;=30)</f>
        <v>0</v>
      </c>
      <c r="R4851">
        <f>--Table1[[#This Row],[Patient Admission Flag]]</f>
        <v>0</v>
      </c>
      <c r="S4851">
        <f>--AND(Table1[[#This Row],[WithinTarget]]=1,Table1[[#This Row],[Patient Satisfaction Score]]&gt;=7)</f>
        <v>0</v>
      </c>
      <c r="T4851" t="str">
        <f>IF(LEFT(Table1[[#This Row],[Patient Gender]],1)="F","Female","Male")</f>
        <v>Male</v>
      </c>
    </row>
    <row r="4852" spans="1:20" x14ac:dyDescent="0.3">
      <c r="A4852" t="s">
        <v>4956</v>
      </c>
      <c r="B4852" s="1">
        <v>45057.102083333331</v>
      </c>
      <c r="C4852" t="s">
        <v>9</v>
      </c>
      <c r="D4852">
        <v>54</v>
      </c>
      <c r="E4852" t="s">
        <v>10</v>
      </c>
      <c r="F4852" t="s">
        <v>11</v>
      </c>
      <c r="G4852" t="b">
        <v>0</v>
      </c>
      <c r="I4852">
        <v>60</v>
      </c>
      <c r="J4852" t="b">
        <v>0</v>
      </c>
      <c r="K4852">
        <f>YEAR(Table1[[#This Row],[Patient Admission Date]])</f>
        <v>2023</v>
      </c>
      <c r="L4852" t="str">
        <f>TEXT(Table1[[#This Row],[Patient Admission Date]],"mmm")</f>
        <v>May</v>
      </c>
      <c r="M4852" t="str">
        <f>TEXT(Table1[[#This Row],[Patient Admission Date]],"ddd")</f>
        <v>Thu</v>
      </c>
      <c r="N4852" t="str">
        <f>TEXT(INT(HOUR(Table1[[#This Row],[Patient Admission Date]])/3)*3,"00")&amp;"-"&amp;TEXT(INT(HOUR(Table1[[#This Row],[Patient Admission Date]])/3)*3+3,"00")</f>
        <v>00-03</v>
      </c>
      <c r="O4852" t="str" cm="1">
        <f t="array" ref="O4852">_xlfn.IFS(Table1[[#This Row],[Patient Age]]&lt;=14,"0-14",Table1[[#This Row],[Patient Age]]&lt;=29,"15-29",Table1[[#This Row],[Patient Age]]&lt;=44,"30-44",Table1[[#This Row],[Patient Age]]&lt;=59,"45-59",Table1[[#This Row],[Patient Age]]&lt;=74,"60-74",TRUE,"75+")</f>
        <v>45-59</v>
      </c>
      <c r="P4852" t="str" cm="1">
        <f t="array" ref="P4852">_xlfn.IFS(Table1[[#This Row],[Patient Waittime]]&lt;=15,"0-15",Table1[[#This Row],[Patient Waittime]]&lt;=30,"16-30",Table1[[#This Row],[Patient Waittime]]&lt;=45,"31-45",Table1[[#This Row],[Patient Waittime]]&lt;=60,"46-60",TRUE,"60+")</f>
        <v>46-60</v>
      </c>
      <c r="Q4852">
        <f>--(Table1[[#This Row],[Patient Waittime]]&lt;=30)</f>
        <v>0</v>
      </c>
      <c r="R4852">
        <f>--Table1[[#This Row],[Patient Admission Flag]]</f>
        <v>0</v>
      </c>
      <c r="S4852">
        <f>--AND(Table1[[#This Row],[WithinTarget]]=1,Table1[[#This Row],[Patient Satisfaction Score]]&gt;=7)</f>
        <v>0</v>
      </c>
      <c r="T4852" t="str">
        <f>IF(LEFT(Table1[[#This Row],[Patient Gender]],1)="F","Female","Male")</f>
        <v>Male</v>
      </c>
    </row>
    <row r="4853" spans="1:20" x14ac:dyDescent="0.3">
      <c r="A4853" t="s">
        <v>4957</v>
      </c>
      <c r="B4853" s="1">
        <v>45374.115277777775</v>
      </c>
      <c r="C4853" t="s">
        <v>9</v>
      </c>
      <c r="D4853">
        <v>40</v>
      </c>
      <c r="E4853" t="s">
        <v>10</v>
      </c>
      <c r="F4853" t="s">
        <v>11</v>
      </c>
      <c r="G4853" t="b">
        <v>0</v>
      </c>
      <c r="I4853">
        <v>10</v>
      </c>
      <c r="J4853" t="b">
        <v>0</v>
      </c>
      <c r="K4853">
        <f>YEAR(Table1[[#This Row],[Patient Admission Date]])</f>
        <v>2024</v>
      </c>
      <c r="L4853" t="str">
        <f>TEXT(Table1[[#This Row],[Patient Admission Date]],"mmm")</f>
        <v>Mar</v>
      </c>
      <c r="M4853" t="str">
        <f>TEXT(Table1[[#This Row],[Patient Admission Date]],"ddd")</f>
        <v>Sat</v>
      </c>
      <c r="N4853" t="str">
        <f>TEXT(INT(HOUR(Table1[[#This Row],[Patient Admission Date]])/3)*3,"00")&amp;"-"&amp;TEXT(INT(HOUR(Table1[[#This Row],[Patient Admission Date]])/3)*3+3,"00")</f>
        <v>00-03</v>
      </c>
      <c r="O4853" t="str" cm="1">
        <f t="array" ref="O4853">_xlfn.IFS(Table1[[#This Row],[Patient Age]]&lt;=14,"0-14",Table1[[#This Row],[Patient Age]]&lt;=29,"15-29",Table1[[#This Row],[Patient Age]]&lt;=44,"30-44",Table1[[#This Row],[Patient Age]]&lt;=59,"45-59",Table1[[#This Row],[Patient Age]]&lt;=74,"60-74",TRUE,"75+")</f>
        <v>30-44</v>
      </c>
      <c r="P4853" t="str" cm="1">
        <f t="array" ref="P4853">_xlfn.IFS(Table1[[#This Row],[Patient Waittime]]&lt;=15,"0-15",Table1[[#This Row],[Patient Waittime]]&lt;=30,"16-30",Table1[[#This Row],[Patient Waittime]]&lt;=45,"31-45",Table1[[#This Row],[Patient Waittime]]&lt;=60,"46-60",TRUE,"60+")</f>
        <v>0-15</v>
      </c>
      <c r="Q4853">
        <f>--(Table1[[#This Row],[Patient Waittime]]&lt;=30)</f>
        <v>1</v>
      </c>
      <c r="R4853">
        <f>--Table1[[#This Row],[Patient Admission Flag]]</f>
        <v>0</v>
      </c>
      <c r="S4853">
        <f>--AND(Table1[[#This Row],[WithinTarget]]=1,Table1[[#This Row],[Patient Satisfaction Score]]&gt;=7)</f>
        <v>0</v>
      </c>
      <c r="T4853" t="str">
        <f>IF(LEFT(Table1[[#This Row],[Patient Gender]],1)="F","Female","Male")</f>
        <v>Male</v>
      </c>
    </row>
    <row r="4854" spans="1:20" x14ac:dyDescent="0.3">
      <c r="A4854" t="s">
        <v>4958</v>
      </c>
      <c r="B4854" s="1">
        <v>45336.069444444445</v>
      </c>
      <c r="C4854" t="s">
        <v>9</v>
      </c>
      <c r="D4854">
        <v>42</v>
      </c>
      <c r="E4854" t="s">
        <v>10</v>
      </c>
      <c r="F4854" t="s">
        <v>11</v>
      </c>
      <c r="G4854" t="b">
        <v>0</v>
      </c>
      <c r="I4854">
        <v>27</v>
      </c>
      <c r="J4854" t="b">
        <v>0</v>
      </c>
      <c r="K4854">
        <f>YEAR(Table1[[#This Row],[Patient Admission Date]])</f>
        <v>2024</v>
      </c>
      <c r="L4854" t="str">
        <f>TEXT(Table1[[#This Row],[Patient Admission Date]],"mmm")</f>
        <v>Feb</v>
      </c>
      <c r="M4854" t="str">
        <f>TEXT(Table1[[#This Row],[Patient Admission Date]],"ddd")</f>
        <v>Wed</v>
      </c>
      <c r="N4854" t="str">
        <f>TEXT(INT(HOUR(Table1[[#This Row],[Patient Admission Date]])/3)*3,"00")&amp;"-"&amp;TEXT(INT(HOUR(Table1[[#This Row],[Patient Admission Date]])/3)*3+3,"00")</f>
        <v>00-03</v>
      </c>
      <c r="O4854" t="str" cm="1">
        <f t="array" ref="O4854">_xlfn.IFS(Table1[[#This Row],[Patient Age]]&lt;=14,"0-14",Table1[[#This Row],[Patient Age]]&lt;=29,"15-29",Table1[[#This Row],[Patient Age]]&lt;=44,"30-44",Table1[[#This Row],[Patient Age]]&lt;=59,"45-59",Table1[[#This Row],[Patient Age]]&lt;=74,"60-74",TRUE,"75+")</f>
        <v>30-44</v>
      </c>
      <c r="P4854" t="str" cm="1">
        <f t="array" ref="P4854">_xlfn.IFS(Table1[[#This Row],[Patient Waittime]]&lt;=15,"0-15",Table1[[#This Row],[Patient Waittime]]&lt;=30,"16-30",Table1[[#This Row],[Patient Waittime]]&lt;=45,"31-45",Table1[[#This Row],[Patient Waittime]]&lt;=60,"46-60",TRUE,"60+")</f>
        <v>16-30</v>
      </c>
      <c r="Q4854">
        <f>--(Table1[[#This Row],[Patient Waittime]]&lt;=30)</f>
        <v>1</v>
      </c>
      <c r="R4854">
        <f>--Table1[[#This Row],[Patient Admission Flag]]</f>
        <v>0</v>
      </c>
      <c r="S4854">
        <f>--AND(Table1[[#This Row],[WithinTarget]]=1,Table1[[#This Row],[Patient Satisfaction Score]]&gt;=7)</f>
        <v>0</v>
      </c>
      <c r="T4854" t="str">
        <f>IF(LEFT(Table1[[#This Row],[Patient Gender]],1)="F","Female","Male")</f>
        <v>Male</v>
      </c>
    </row>
    <row r="4855" spans="1:20" x14ac:dyDescent="0.3">
      <c r="A4855" t="s">
        <v>4959</v>
      </c>
      <c r="B4855" s="1">
        <v>45471.836805555555</v>
      </c>
      <c r="C4855" t="s">
        <v>9</v>
      </c>
      <c r="D4855">
        <v>1</v>
      </c>
      <c r="E4855" t="s">
        <v>10</v>
      </c>
      <c r="F4855" t="s">
        <v>11</v>
      </c>
      <c r="G4855" t="b">
        <v>0</v>
      </c>
      <c r="I4855">
        <v>35</v>
      </c>
      <c r="J4855" t="b">
        <v>0</v>
      </c>
      <c r="K4855">
        <f>YEAR(Table1[[#This Row],[Patient Admission Date]])</f>
        <v>2024</v>
      </c>
      <c r="L4855" t="str">
        <f>TEXT(Table1[[#This Row],[Patient Admission Date]],"mmm")</f>
        <v>Jun</v>
      </c>
      <c r="M4855" t="str">
        <f>TEXT(Table1[[#This Row],[Patient Admission Date]],"ddd")</f>
        <v>Fri</v>
      </c>
      <c r="N4855" t="str">
        <f>TEXT(INT(HOUR(Table1[[#This Row],[Patient Admission Date]])/3)*3,"00")&amp;"-"&amp;TEXT(INT(HOUR(Table1[[#This Row],[Patient Admission Date]])/3)*3+3,"00")</f>
        <v>18-21</v>
      </c>
      <c r="O4855" t="str" cm="1">
        <f t="array" ref="O4855">_xlfn.IFS(Table1[[#This Row],[Patient Age]]&lt;=14,"0-14",Table1[[#This Row],[Patient Age]]&lt;=29,"15-29",Table1[[#This Row],[Patient Age]]&lt;=44,"30-44",Table1[[#This Row],[Patient Age]]&lt;=59,"45-59",Table1[[#This Row],[Patient Age]]&lt;=74,"60-74",TRUE,"75+")</f>
        <v>0-14</v>
      </c>
      <c r="P4855" t="str" cm="1">
        <f t="array" ref="P4855">_xlfn.IFS(Table1[[#This Row],[Patient Waittime]]&lt;=15,"0-15",Table1[[#This Row],[Patient Waittime]]&lt;=30,"16-30",Table1[[#This Row],[Patient Waittime]]&lt;=45,"31-45",Table1[[#This Row],[Patient Waittime]]&lt;=60,"46-60",TRUE,"60+")</f>
        <v>31-45</v>
      </c>
      <c r="Q4855">
        <f>--(Table1[[#This Row],[Patient Waittime]]&lt;=30)</f>
        <v>0</v>
      </c>
      <c r="R4855">
        <f>--Table1[[#This Row],[Patient Admission Flag]]</f>
        <v>0</v>
      </c>
      <c r="S4855">
        <f>--AND(Table1[[#This Row],[WithinTarget]]=1,Table1[[#This Row],[Patient Satisfaction Score]]&gt;=7)</f>
        <v>0</v>
      </c>
      <c r="T4855" t="str">
        <f>IF(LEFT(Table1[[#This Row],[Patient Gender]],1)="F","Female","Male")</f>
        <v>Male</v>
      </c>
    </row>
    <row r="4856" spans="1:20" x14ac:dyDescent="0.3">
      <c r="A4856" t="s">
        <v>4960</v>
      </c>
      <c r="B4856" s="1">
        <v>45552.072916666664</v>
      </c>
      <c r="C4856" t="s">
        <v>9</v>
      </c>
      <c r="D4856">
        <v>49</v>
      </c>
      <c r="E4856" t="s">
        <v>10</v>
      </c>
      <c r="F4856" t="s">
        <v>11</v>
      </c>
      <c r="G4856" t="b">
        <v>0</v>
      </c>
      <c r="I4856">
        <v>35</v>
      </c>
      <c r="J4856" t="b">
        <v>0</v>
      </c>
      <c r="K4856">
        <f>YEAR(Table1[[#This Row],[Patient Admission Date]])</f>
        <v>2024</v>
      </c>
      <c r="L4856" t="str">
        <f>TEXT(Table1[[#This Row],[Patient Admission Date]],"mmm")</f>
        <v>Sep</v>
      </c>
      <c r="M4856" t="str">
        <f>TEXT(Table1[[#This Row],[Patient Admission Date]],"ddd")</f>
        <v>Tue</v>
      </c>
      <c r="N4856" t="str">
        <f>TEXT(INT(HOUR(Table1[[#This Row],[Patient Admission Date]])/3)*3,"00")&amp;"-"&amp;TEXT(INT(HOUR(Table1[[#This Row],[Patient Admission Date]])/3)*3+3,"00")</f>
        <v>00-03</v>
      </c>
      <c r="O4856" t="str" cm="1">
        <f t="array" ref="O4856">_xlfn.IFS(Table1[[#This Row],[Patient Age]]&lt;=14,"0-14",Table1[[#This Row],[Patient Age]]&lt;=29,"15-29",Table1[[#This Row],[Patient Age]]&lt;=44,"30-44",Table1[[#This Row],[Patient Age]]&lt;=59,"45-59",Table1[[#This Row],[Patient Age]]&lt;=74,"60-74",TRUE,"75+")</f>
        <v>45-59</v>
      </c>
      <c r="P4856" t="str" cm="1">
        <f t="array" ref="P4856">_xlfn.IFS(Table1[[#This Row],[Patient Waittime]]&lt;=15,"0-15",Table1[[#This Row],[Patient Waittime]]&lt;=30,"16-30",Table1[[#This Row],[Patient Waittime]]&lt;=45,"31-45",Table1[[#This Row],[Patient Waittime]]&lt;=60,"46-60",TRUE,"60+")</f>
        <v>31-45</v>
      </c>
      <c r="Q4856">
        <f>--(Table1[[#This Row],[Patient Waittime]]&lt;=30)</f>
        <v>0</v>
      </c>
      <c r="R4856">
        <f>--Table1[[#This Row],[Patient Admission Flag]]</f>
        <v>0</v>
      </c>
      <c r="S4856">
        <f>--AND(Table1[[#This Row],[WithinTarget]]=1,Table1[[#This Row],[Patient Satisfaction Score]]&gt;=7)</f>
        <v>0</v>
      </c>
      <c r="T4856" t="str">
        <f>IF(LEFT(Table1[[#This Row],[Patient Gender]],1)="F","Female","Male")</f>
        <v>Male</v>
      </c>
    </row>
    <row r="4857" spans="1:20" x14ac:dyDescent="0.3">
      <c r="A4857" t="s">
        <v>4961</v>
      </c>
      <c r="B4857" s="1">
        <v>45159.723611111112</v>
      </c>
      <c r="C4857" t="s">
        <v>9</v>
      </c>
      <c r="D4857">
        <v>44</v>
      </c>
      <c r="E4857" t="s">
        <v>10</v>
      </c>
      <c r="F4857" t="s">
        <v>11</v>
      </c>
      <c r="G4857" t="b">
        <v>0</v>
      </c>
      <c r="I4857">
        <v>42</v>
      </c>
      <c r="J4857" t="b">
        <v>0</v>
      </c>
      <c r="K4857">
        <f>YEAR(Table1[[#This Row],[Patient Admission Date]])</f>
        <v>2023</v>
      </c>
      <c r="L4857" t="str">
        <f>TEXT(Table1[[#This Row],[Patient Admission Date]],"mmm")</f>
        <v>Aug</v>
      </c>
      <c r="M4857" t="str">
        <f>TEXT(Table1[[#This Row],[Patient Admission Date]],"ddd")</f>
        <v>Mon</v>
      </c>
      <c r="N4857" t="str">
        <f>TEXT(INT(HOUR(Table1[[#This Row],[Patient Admission Date]])/3)*3,"00")&amp;"-"&amp;TEXT(INT(HOUR(Table1[[#This Row],[Patient Admission Date]])/3)*3+3,"00")</f>
        <v>15-18</v>
      </c>
      <c r="O4857" t="str" cm="1">
        <f t="array" ref="O4857">_xlfn.IFS(Table1[[#This Row],[Patient Age]]&lt;=14,"0-14",Table1[[#This Row],[Patient Age]]&lt;=29,"15-29",Table1[[#This Row],[Patient Age]]&lt;=44,"30-44",Table1[[#This Row],[Patient Age]]&lt;=59,"45-59",Table1[[#This Row],[Patient Age]]&lt;=74,"60-74",TRUE,"75+")</f>
        <v>30-44</v>
      </c>
      <c r="P4857" t="str" cm="1">
        <f t="array" ref="P4857">_xlfn.IFS(Table1[[#This Row],[Patient Waittime]]&lt;=15,"0-15",Table1[[#This Row],[Patient Waittime]]&lt;=30,"16-30",Table1[[#This Row],[Patient Waittime]]&lt;=45,"31-45",Table1[[#This Row],[Patient Waittime]]&lt;=60,"46-60",TRUE,"60+")</f>
        <v>31-45</v>
      </c>
      <c r="Q4857">
        <f>--(Table1[[#This Row],[Patient Waittime]]&lt;=30)</f>
        <v>0</v>
      </c>
      <c r="R4857">
        <f>--Table1[[#This Row],[Patient Admission Flag]]</f>
        <v>0</v>
      </c>
      <c r="S4857">
        <f>--AND(Table1[[#This Row],[WithinTarget]]=1,Table1[[#This Row],[Patient Satisfaction Score]]&gt;=7)</f>
        <v>0</v>
      </c>
      <c r="T4857" t="str">
        <f>IF(LEFT(Table1[[#This Row],[Patient Gender]],1)="F","Female","Male")</f>
        <v>Male</v>
      </c>
    </row>
    <row r="4858" spans="1:20" x14ac:dyDescent="0.3">
      <c r="A4858" t="s">
        <v>4962</v>
      </c>
      <c r="B4858" s="1">
        <v>45097.933333333334</v>
      </c>
      <c r="C4858" t="s">
        <v>9</v>
      </c>
      <c r="D4858">
        <v>40</v>
      </c>
      <c r="E4858" t="s">
        <v>10</v>
      </c>
      <c r="F4858" t="s">
        <v>11</v>
      </c>
      <c r="G4858" t="b">
        <v>0</v>
      </c>
      <c r="I4858">
        <v>59</v>
      </c>
      <c r="J4858" t="b">
        <v>0</v>
      </c>
      <c r="K4858">
        <f>YEAR(Table1[[#This Row],[Patient Admission Date]])</f>
        <v>2023</v>
      </c>
      <c r="L4858" t="str">
        <f>TEXT(Table1[[#This Row],[Patient Admission Date]],"mmm")</f>
        <v>Jun</v>
      </c>
      <c r="M4858" t="str">
        <f>TEXT(Table1[[#This Row],[Patient Admission Date]],"ddd")</f>
        <v>Tue</v>
      </c>
      <c r="N4858" t="str">
        <f>TEXT(INT(HOUR(Table1[[#This Row],[Patient Admission Date]])/3)*3,"00")&amp;"-"&amp;TEXT(INT(HOUR(Table1[[#This Row],[Patient Admission Date]])/3)*3+3,"00")</f>
        <v>21-24</v>
      </c>
      <c r="O4858" t="str" cm="1">
        <f t="array" ref="O4858">_xlfn.IFS(Table1[[#This Row],[Patient Age]]&lt;=14,"0-14",Table1[[#This Row],[Patient Age]]&lt;=29,"15-29",Table1[[#This Row],[Patient Age]]&lt;=44,"30-44",Table1[[#This Row],[Patient Age]]&lt;=59,"45-59",Table1[[#This Row],[Patient Age]]&lt;=74,"60-74",TRUE,"75+")</f>
        <v>30-44</v>
      </c>
      <c r="P4858" t="str" cm="1">
        <f t="array" ref="P4858">_xlfn.IFS(Table1[[#This Row],[Patient Waittime]]&lt;=15,"0-15",Table1[[#This Row],[Patient Waittime]]&lt;=30,"16-30",Table1[[#This Row],[Patient Waittime]]&lt;=45,"31-45",Table1[[#This Row],[Patient Waittime]]&lt;=60,"46-60",TRUE,"60+")</f>
        <v>46-60</v>
      </c>
      <c r="Q4858">
        <f>--(Table1[[#This Row],[Patient Waittime]]&lt;=30)</f>
        <v>0</v>
      </c>
      <c r="R4858">
        <f>--Table1[[#This Row],[Patient Admission Flag]]</f>
        <v>0</v>
      </c>
      <c r="S4858">
        <f>--AND(Table1[[#This Row],[WithinTarget]]=1,Table1[[#This Row],[Patient Satisfaction Score]]&gt;=7)</f>
        <v>0</v>
      </c>
      <c r="T4858" t="str">
        <f>IF(LEFT(Table1[[#This Row],[Patient Gender]],1)="F","Female","Male")</f>
        <v>Male</v>
      </c>
    </row>
    <row r="4859" spans="1:20" x14ac:dyDescent="0.3">
      <c r="A4859" t="s">
        <v>4963</v>
      </c>
      <c r="B4859" s="1">
        <v>45077.615972222222</v>
      </c>
      <c r="C4859" t="s">
        <v>9</v>
      </c>
      <c r="D4859">
        <v>9</v>
      </c>
      <c r="E4859" t="s">
        <v>10</v>
      </c>
      <c r="F4859" t="s">
        <v>11</v>
      </c>
      <c r="G4859" t="b">
        <v>0</v>
      </c>
      <c r="I4859">
        <v>12</v>
      </c>
      <c r="J4859" t="b">
        <v>0</v>
      </c>
      <c r="K4859">
        <f>YEAR(Table1[[#This Row],[Patient Admission Date]])</f>
        <v>2023</v>
      </c>
      <c r="L4859" t="str">
        <f>TEXT(Table1[[#This Row],[Patient Admission Date]],"mmm")</f>
        <v>May</v>
      </c>
      <c r="M4859" t="str">
        <f>TEXT(Table1[[#This Row],[Patient Admission Date]],"ddd")</f>
        <v>Wed</v>
      </c>
      <c r="N4859" t="str">
        <f>TEXT(INT(HOUR(Table1[[#This Row],[Patient Admission Date]])/3)*3,"00")&amp;"-"&amp;TEXT(INT(HOUR(Table1[[#This Row],[Patient Admission Date]])/3)*3+3,"00")</f>
        <v>12-15</v>
      </c>
      <c r="O4859" t="str" cm="1">
        <f t="array" ref="O4859">_xlfn.IFS(Table1[[#This Row],[Patient Age]]&lt;=14,"0-14",Table1[[#This Row],[Patient Age]]&lt;=29,"15-29",Table1[[#This Row],[Patient Age]]&lt;=44,"30-44",Table1[[#This Row],[Patient Age]]&lt;=59,"45-59",Table1[[#This Row],[Patient Age]]&lt;=74,"60-74",TRUE,"75+")</f>
        <v>0-14</v>
      </c>
      <c r="P4859" t="str" cm="1">
        <f t="array" ref="P4859">_xlfn.IFS(Table1[[#This Row],[Patient Waittime]]&lt;=15,"0-15",Table1[[#This Row],[Patient Waittime]]&lt;=30,"16-30",Table1[[#This Row],[Patient Waittime]]&lt;=45,"31-45",Table1[[#This Row],[Patient Waittime]]&lt;=60,"46-60",TRUE,"60+")</f>
        <v>0-15</v>
      </c>
      <c r="Q4859">
        <f>--(Table1[[#This Row],[Patient Waittime]]&lt;=30)</f>
        <v>1</v>
      </c>
      <c r="R4859">
        <f>--Table1[[#This Row],[Patient Admission Flag]]</f>
        <v>0</v>
      </c>
      <c r="S4859">
        <f>--AND(Table1[[#This Row],[WithinTarget]]=1,Table1[[#This Row],[Patient Satisfaction Score]]&gt;=7)</f>
        <v>0</v>
      </c>
      <c r="T4859" t="str">
        <f>IF(LEFT(Table1[[#This Row],[Patient Gender]],1)="F","Female","Male")</f>
        <v>Male</v>
      </c>
    </row>
    <row r="4860" spans="1:20" x14ac:dyDescent="0.3">
      <c r="A4860" t="s">
        <v>4964</v>
      </c>
      <c r="B4860" s="1">
        <v>45233.63958333333</v>
      </c>
      <c r="C4860" t="s">
        <v>9</v>
      </c>
      <c r="D4860">
        <v>15</v>
      </c>
      <c r="E4860" t="s">
        <v>10</v>
      </c>
      <c r="F4860" t="s">
        <v>11</v>
      </c>
      <c r="G4860" t="b">
        <v>0</v>
      </c>
      <c r="I4860">
        <v>12</v>
      </c>
      <c r="J4860" t="b">
        <v>0</v>
      </c>
      <c r="K4860">
        <f>YEAR(Table1[[#This Row],[Patient Admission Date]])</f>
        <v>2023</v>
      </c>
      <c r="L4860" t="str">
        <f>TEXT(Table1[[#This Row],[Patient Admission Date]],"mmm")</f>
        <v>Nov</v>
      </c>
      <c r="M4860" t="str">
        <f>TEXT(Table1[[#This Row],[Patient Admission Date]],"ddd")</f>
        <v>Fri</v>
      </c>
      <c r="N4860" t="str">
        <f>TEXT(INT(HOUR(Table1[[#This Row],[Patient Admission Date]])/3)*3,"00")&amp;"-"&amp;TEXT(INT(HOUR(Table1[[#This Row],[Patient Admission Date]])/3)*3+3,"00")</f>
        <v>15-18</v>
      </c>
      <c r="O4860" t="str" cm="1">
        <f t="array" ref="O4860">_xlfn.IFS(Table1[[#This Row],[Patient Age]]&lt;=14,"0-14",Table1[[#This Row],[Patient Age]]&lt;=29,"15-29",Table1[[#This Row],[Patient Age]]&lt;=44,"30-44",Table1[[#This Row],[Patient Age]]&lt;=59,"45-59",Table1[[#This Row],[Patient Age]]&lt;=74,"60-74",TRUE,"75+")</f>
        <v>15-29</v>
      </c>
      <c r="P4860" t="str" cm="1">
        <f t="array" ref="P4860">_xlfn.IFS(Table1[[#This Row],[Patient Waittime]]&lt;=15,"0-15",Table1[[#This Row],[Patient Waittime]]&lt;=30,"16-30",Table1[[#This Row],[Patient Waittime]]&lt;=45,"31-45",Table1[[#This Row],[Patient Waittime]]&lt;=60,"46-60",TRUE,"60+")</f>
        <v>0-15</v>
      </c>
      <c r="Q4860">
        <f>--(Table1[[#This Row],[Patient Waittime]]&lt;=30)</f>
        <v>1</v>
      </c>
      <c r="R4860">
        <f>--Table1[[#This Row],[Patient Admission Flag]]</f>
        <v>0</v>
      </c>
      <c r="S4860">
        <f>--AND(Table1[[#This Row],[WithinTarget]]=1,Table1[[#This Row],[Patient Satisfaction Score]]&gt;=7)</f>
        <v>0</v>
      </c>
      <c r="T4860" t="str">
        <f>IF(LEFT(Table1[[#This Row],[Patient Gender]],1)="F","Female","Male")</f>
        <v>Male</v>
      </c>
    </row>
    <row r="4861" spans="1:20" x14ac:dyDescent="0.3">
      <c r="A4861" t="s">
        <v>4965</v>
      </c>
      <c r="B4861" s="1">
        <v>45538.707638888889</v>
      </c>
      <c r="C4861" t="s">
        <v>9</v>
      </c>
      <c r="D4861">
        <v>45</v>
      </c>
      <c r="E4861" t="s">
        <v>10</v>
      </c>
      <c r="F4861" t="s">
        <v>11</v>
      </c>
      <c r="G4861" t="b">
        <v>0</v>
      </c>
      <c r="I4861">
        <v>16</v>
      </c>
      <c r="J4861" t="b">
        <v>0</v>
      </c>
      <c r="K4861">
        <f>YEAR(Table1[[#This Row],[Patient Admission Date]])</f>
        <v>2024</v>
      </c>
      <c r="L4861" t="str">
        <f>TEXT(Table1[[#This Row],[Patient Admission Date]],"mmm")</f>
        <v>Sep</v>
      </c>
      <c r="M4861" t="str">
        <f>TEXT(Table1[[#This Row],[Patient Admission Date]],"ddd")</f>
        <v>Tue</v>
      </c>
      <c r="N4861" t="str">
        <f>TEXT(INT(HOUR(Table1[[#This Row],[Patient Admission Date]])/3)*3,"00")&amp;"-"&amp;TEXT(INT(HOUR(Table1[[#This Row],[Patient Admission Date]])/3)*3+3,"00")</f>
        <v>15-18</v>
      </c>
      <c r="O4861" t="str" cm="1">
        <f t="array" ref="O4861">_xlfn.IFS(Table1[[#This Row],[Patient Age]]&lt;=14,"0-14",Table1[[#This Row],[Patient Age]]&lt;=29,"15-29",Table1[[#This Row],[Patient Age]]&lt;=44,"30-44",Table1[[#This Row],[Patient Age]]&lt;=59,"45-59",Table1[[#This Row],[Patient Age]]&lt;=74,"60-74",TRUE,"75+")</f>
        <v>45-59</v>
      </c>
      <c r="P4861" t="str" cm="1">
        <f t="array" ref="P4861">_xlfn.IFS(Table1[[#This Row],[Patient Waittime]]&lt;=15,"0-15",Table1[[#This Row],[Patient Waittime]]&lt;=30,"16-30",Table1[[#This Row],[Patient Waittime]]&lt;=45,"31-45",Table1[[#This Row],[Patient Waittime]]&lt;=60,"46-60",TRUE,"60+")</f>
        <v>16-30</v>
      </c>
      <c r="Q4861">
        <f>--(Table1[[#This Row],[Patient Waittime]]&lt;=30)</f>
        <v>1</v>
      </c>
      <c r="R4861">
        <f>--Table1[[#This Row],[Patient Admission Flag]]</f>
        <v>0</v>
      </c>
      <c r="S4861">
        <f>--AND(Table1[[#This Row],[WithinTarget]]=1,Table1[[#This Row],[Patient Satisfaction Score]]&gt;=7)</f>
        <v>0</v>
      </c>
      <c r="T4861" t="str">
        <f>IF(LEFT(Table1[[#This Row],[Patient Gender]],1)="F","Female","Male")</f>
        <v>Male</v>
      </c>
    </row>
    <row r="4862" spans="1:20" x14ac:dyDescent="0.3">
      <c r="A4862" t="s">
        <v>4966</v>
      </c>
      <c r="B4862" s="1">
        <v>45574.727083333331</v>
      </c>
      <c r="C4862" t="s">
        <v>9</v>
      </c>
      <c r="D4862">
        <v>34</v>
      </c>
      <c r="E4862" t="s">
        <v>10</v>
      </c>
      <c r="F4862" t="s">
        <v>11</v>
      </c>
      <c r="G4862" t="b">
        <v>0</v>
      </c>
      <c r="I4862">
        <v>27</v>
      </c>
      <c r="J4862" t="b">
        <v>0</v>
      </c>
      <c r="K4862">
        <f>YEAR(Table1[[#This Row],[Patient Admission Date]])</f>
        <v>2024</v>
      </c>
      <c r="L4862" t="str">
        <f>TEXT(Table1[[#This Row],[Patient Admission Date]],"mmm")</f>
        <v>Oct</v>
      </c>
      <c r="M4862" t="str">
        <f>TEXT(Table1[[#This Row],[Patient Admission Date]],"ddd")</f>
        <v>Wed</v>
      </c>
      <c r="N4862" t="str">
        <f>TEXT(INT(HOUR(Table1[[#This Row],[Patient Admission Date]])/3)*3,"00")&amp;"-"&amp;TEXT(INT(HOUR(Table1[[#This Row],[Patient Admission Date]])/3)*3+3,"00")</f>
        <v>15-18</v>
      </c>
      <c r="O4862" t="str" cm="1">
        <f t="array" ref="O4862">_xlfn.IFS(Table1[[#This Row],[Patient Age]]&lt;=14,"0-14",Table1[[#This Row],[Patient Age]]&lt;=29,"15-29",Table1[[#This Row],[Patient Age]]&lt;=44,"30-44",Table1[[#This Row],[Patient Age]]&lt;=59,"45-59",Table1[[#This Row],[Patient Age]]&lt;=74,"60-74",TRUE,"75+")</f>
        <v>30-44</v>
      </c>
      <c r="P4862" t="str" cm="1">
        <f t="array" ref="P4862">_xlfn.IFS(Table1[[#This Row],[Patient Waittime]]&lt;=15,"0-15",Table1[[#This Row],[Patient Waittime]]&lt;=30,"16-30",Table1[[#This Row],[Patient Waittime]]&lt;=45,"31-45",Table1[[#This Row],[Patient Waittime]]&lt;=60,"46-60",TRUE,"60+")</f>
        <v>16-30</v>
      </c>
      <c r="Q4862">
        <f>--(Table1[[#This Row],[Patient Waittime]]&lt;=30)</f>
        <v>1</v>
      </c>
      <c r="R4862">
        <f>--Table1[[#This Row],[Patient Admission Flag]]</f>
        <v>0</v>
      </c>
      <c r="S4862">
        <f>--AND(Table1[[#This Row],[WithinTarget]]=1,Table1[[#This Row],[Patient Satisfaction Score]]&gt;=7)</f>
        <v>0</v>
      </c>
      <c r="T4862" t="str">
        <f>IF(LEFT(Table1[[#This Row],[Patient Gender]],1)="F","Female","Male")</f>
        <v>Male</v>
      </c>
    </row>
    <row r="4863" spans="1:20" x14ac:dyDescent="0.3">
      <c r="A4863" t="s">
        <v>4967</v>
      </c>
      <c r="B4863" s="1">
        <v>45269.097916666666</v>
      </c>
      <c r="C4863" t="s">
        <v>9</v>
      </c>
      <c r="D4863">
        <v>36</v>
      </c>
      <c r="E4863" t="s">
        <v>10</v>
      </c>
      <c r="F4863" t="s">
        <v>11</v>
      </c>
      <c r="G4863" t="b">
        <v>0</v>
      </c>
      <c r="I4863">
        <v>30</v>
      </c>
      <c r="J4863" t="b">
        <v>0</v>
      </c>
      <c r="K4863">
        <f>YEAR(Table1[[#This Row],[Patient Admission Date]])</f>
        <v>2023</v>
      </c>
      <c r="L4863" t="str">
        <f>TEXT(Table1[[#This Row],[Patient Admission Date]],"mmm")</f>
        <v>Dec</v>
      </c>
      <c r="M4863" t="str">
        <f>TEXT(Table1[[#This Row],[Patient Admission Date]],"ddd")</f>
        <v>Sat</v>
      </c>
      <c r="N4863" t="str">
        <f>TEXT(INT(HOUR(Table1[[#This Row],[Patient Admission Date]])/3)*3,"00")&amp;"-"&amp;TEXT(INT(HOUR(Table1[[#This Row],[Patient Admission Date]])/3)*3+3,"00")</f>
        <v>00-03</v>
      </c>
      <c r="O4863" t="str" cm="1">
        <f t="array" ref="O4863">_xlfn.IFS(Table1[[#This Row],[Patient Age]]&lt;=14,"0-14",Table1[[#This Row],[Patient Age]]&lt;=29,"15-29",Table1[[#This Row],[Patient Age]]&lt;=44,"30-44",Table1[[#This Row],[Patient Age]]&lt;=59,"45-59",Table1[[#This Row],[Patient Age]]&lt;=74,"60-74",TRUE,"75+")</f>
        <v>30-44</v>
      </c>
      <c r="P4863" t="str" cm="1">
        <f t="array" ref="P4863">_xlfn.IFS(Table1[[#This Row],[Patient Waittime]]&lt;=15,"0-15",Table1[[#This Row],[Patient Waittime]]&lt;=30,"16-30",Table1[[#This Row],[Patient Waittime]]&lt;=45,"31-45",Table1[[#This Row],[Patient Waittime]]&lt;=60,"46-60",TRUE,"60+")</f>
        <v>16-30</v>
      </c>
      <c r="Q4863">
        <f>--(Table1[[#This Row],[Patient Waittime]]&lt;=30)</f>
        <v>1</v>
      </c>
      <c r="R4863">
        <f>--Table1[[#This Row],[Patient Admission Flag]]</f>
        <v>0</v>
      </c>
      <c r="S4863">
        <f>--AND(Table1[[#This Row],[WithinTarget]]=1,Table1[[#This Row],[Patient Satisfaction Score]]&gt;=7)</f>
        <v>0</v>
      </c>
      <c r="T4863" t="str">
        <f>IF(LEFT(Table1[[#This Row],[Patient Gender]],1)="F","Female","Male")</f>
        <v>Male</v>
      </c>
    </row>
    <row r="4864" spans="1:20" x14ac:dyDescent="0.3">
      <c r="A4864" t="s">
        <v>4968</v>
      </c>
      <c r="B4864" s="1">
        <v>45172.495138888888</v>
      </c>
      <c r="C4864" t="s">
        <v>9</v>
      </c>
      <c r="D4864">
        <v>74</v>
      </c>
      <c r="E4864" t="s">
        <v>10</v>
      </c>
      <c r="F4864" t="s">
        <v>11</v>
      </c>
      <c r="G4864" t="b">
        <v>0</v>
      </c>
      <c r="I4864">
        <v>36</v>
      </c>
      <c r="J4864" t="b">
        <v>0</v>
      </c>
      <c r="K4864">
        <f>YEAR(Table1[[#This Row],[Patient Admission Date]])</f>
        <v>2023</v>
      </c>
      <c r="L4864" t="str">
        <f>TEXT(Table1[[#This Row],[Patient Admission Date]],"mmm")</f>
        <v>Sep</v>
      </c>
      <c r="M4864" t="str">
        <f>TEXT(Table1[[#This Row],[Patient Admission Date]],"ddd")</f>
        <v>Sun</v>
      </c>
      <c r="N4864" t="str">
        <f>TEXT(INT(HOUR(Table1[[#This Row],[Patient Admission Date]])/3)*3,"00")&amp;"-"&amp;TEXT(INT(HOUR(Table1[[#This Row],[Patient Admission Date]])/3)*3+3,"00")</f>
        <v>09-12</v>
      </c>
      <c r="O4864" t="str" cm="1">
        <f t="array" ref="O4864">_xlfn.IFS(Table1[[#This Row],[Patient Age]]&lt;=14,"0-14",Table1[[#This Row],[Patient Age]]&lt;=29,"15-29",Table1[[#This Row],[Patient Age]]&lt;=44,"30-44",Table1[[#This Row],[Patient Age]]&lt;=59,"45-59",Table1[[#This Row],[Patient Age]]&lt;=74,"60-74",TRUE,"75+")</f>
        <v>60-74</v>
      </c>
      <c r="P4864" t="str" cm="1">
        <f t="array" ref="P4864">_xlfn.IFS(Table1[[#This Row],[Patient Waittime]]&lt;=15,"0-15",Table1[[#This Row],[Patient Waittime]]&lt;=30,"16-30",Table1[[#This Row],[Patient Waittime]]&lt;=45,"31-45",Table1[[#This Row],[Patient Waittime]]&lt;=60,"46-60",TRUE,"60+")</f>
        <v>31-45</v>
      </c>
      <c r="Q4864">
        <f>--(Table1[[#This Row],[Patient Waittime]]&lt;=30)</f>
        <v>0</v>
      </c>
      <c r="R4864">
        <f>--Table1[[#This Row],[Patient Admission Flag]]</f>
        <v>0</v>
      </c>
      <c r="S4864">
        <f>--AND(Table1[[#This Row],[WithinTarget]]=1,Table1[[#This Row],[Patient Satisfaction Score]]&gt;=7)</f>
        <v>0</v>
      </c>
      <c r="T4864" t="str">
        <f>IF(LEFT(Table1[[#This Row],[Patient Gender]],1)="F","Female","Male")</f>
        <v>Male</v>
      </c>
    </row>
    <row r="4865" spans="1:20" x14ac:dyDescent="0.3">
      <c r="A4865" t="s">
        <v>4969</v>
      </c>
      <c r="B4865" s="1">
        <v>45265.130555555559</v>
      </c>
      <c r="C4865" t="s">
        <v>9</v>
      </c>
      <c r="D4865">
        <v>29</v>
      </c>
      <c r="E4865" t="s">
        <v>10</v>
      </c>
      <c r="F4865" t="s">
        <v>11</v>
      </c>
      <c r="G4865" t="b">
        <v>0</v>
      </c>
      <c r="I4865">
        <v>38</v>
      </c>
      <c r="J4865" t="b">
        <v>0</v>
      </c>
      <c r="K4865">
        <f>YEAR(Table1[[#This Row],[Patient Admission Date]])</f>
        <v>2023</v>
      </c>
      <c r="L4865" t="str">
        <f>TEXT(Table1[[#This Row],[Patient Admission Date]],"mmm")</f>
        <v>Dec</v>
      </c>
      <c r="M4865" t="str">
        <f>TEXT(Table1[[#This Row],[Patient Admission Date]],"ddd")</f>
        <v>Tue</v>
      </c>
      <c r="N4865" t="str">
        <f>TEXT(INT(HOUR(Table1[[#This Row],[Patient Admission Date]])/3)*3,"00")&amp;"-"&amp;TEXT(INT(HOUR(Table1[[#This Row],[Patient Admission Date]])/3)*3+3,"00")</f>
        <v>03-06</v>
      </c>
      <c r="O4865" t="str" cm="1">
        <f t="array" ref="O4865">_xlfn.IFS(Table1[[#This Row],[Patient Age]]&lt;=14,"0-14",Table1[[#This Row],[Patient Age]]&lt;=29,"15-29",Table1[[#This Row],[Patient Age]]&lt;=44,"30-44",Table1[[#This Row],[Patient Age]]&lt;=59,"45-59",Table1[[#This Row],[Patient Age]]&lt;=74,"60-74",TRUE,"75+")</f>
        <v>15-29</v>
      </c>
      <c r="P4865" t="str" cm="1">
        <f t="array" ref="P4865">_xlfn.IFS(Table1[[#This Row],[Patient Waittime]]&lt;=15,"0-15",Table1[[#This Row],[Patient Waittime]]&lt;=30,"16-30",Table1[[#This Row],[Patient Waittime]]&lt;=45,"31-45",Table1[[#This Row],[Patient Waittime]]&lt;=60,"46-60",TRUE,"60+")</f>
        <v>31-45</v>
      </c>
      <c r="Q4865">
        <f>--(Table1[[#This Row],[Patient Waittime]]&lt;=30)</f>
        <v>0</v>
      </c>
      <c r="R4865">
        <f>--Table1[[#This Row],[Patient Admission Flag]]</f>
        <v>0</v>
      </c>
      <c r="S4865">
        <f>--AND(Table1[[#This Row],[WithinTarget]]=1,Table1[[#This Row],[Patient Satisfaction Score]]&gt;=7)</f>
        <v>0</v>
      </c>
      <c r="T4865" t="str">
        <f>IF(LEFT(Table1[[#This Row],[Patient Gender]],1)="F","Female","Male")</f>
        <v>Male</v>
      </c>
    </row>
    <row r="4866" spans="1:20" x14ac:dyDescent="0.3">
      <c r="A4866" t="s">
        <v>4970</v>
      </c>
      <c r="B4866" s="1">
        <v>45521.786111111112</v>
      </c>
      <c r="C4866" t="s">
        <v>9</v>
      </c>
      <c r="D4866">
        <v>54</v>
      </c>
      <c r="E4866" t="s">
        <v>10</v>
      </c>
      <c r="F4866" t="s">
        <v>11</v>
      </c>
      <c r="G4866" t="b">
        <v>0</v>
      </c>
      <c r="I4866">
        <v>40</v>
      </c>
      <c r="J4866" t="b">
        <v>0</v>
      </c>
      <c r="K4866">
        <f>YEAR(Table1[[#This Row],[Patient Admission Date]])</f>
        <v>2024</v>
      </c>
      <c r="L4866" t="str">
        <f>TEXT(Table1[[#This Row],[Patient Admission Date]],"mmm")</f>
        <v>Aug</v>
      </c>
      <c r="M4866" t="str">
        <f>TEXT(Table1[[#This Row],[Patient Admission Date]],"ddd")</f>
        <v>Sat</v>
      </c>
      <c r="N4866" t="str">
        <f>TEXT(INT(HOUR(Table1[[#This Row],[Patient Admission Date]])/3)*3,"00")&amp;"-"&amp;TEXT(INT(HOUR(Table1[[#This Row],[Patient Admission Date]])/3)*3+3,"00")</f>
        <v>18-21</v>
      </c>
      <c r="O4866" t="str" cm="1">
        <f t="array" ref="O4866">_xlfn.IFS(Table1[[#This Row],[Patient Age]]&lt;=14,"0-14",Table1[[#This Row],[Patient Age]]&lt;=29,"15-29",Table1[[#This Row],[Patient Age]]&lt;=44,"30-44",Table1[[#This Row],[Patient Age]]&lt;=59,"45-59",Table1[[#This Row],[Patient Age]]&lt;=74,"60-74",TRUE,"75+")</f>
        <v>45-59</v>
      </c>
      <c r="P4866" t="str" cm="1">
        <f t="array" ref="P4866">_xlfn.IFS(Table1[[#This Row],[Patient Waittime]]&lt;=15,"0-15",Table1[[#This Row],[Patient Waittime]]&lt;=30,"16-30",Table1[[#This Row],[Patient Waittime]]&lt;=45,"31-45",Table1[[#This Row],[Patient Waittime]]&lt;=60,"46-60",TRUE,"60+")</f>
        <v>31-45</v>
      </c>
      <c r="Q4866">
        <f>--(Table1[[#This Row],[Patient Waittime]]&lt;=30)</f>
        <v>0</v>
      </c>
      <c r="R4866">
        <f>--Table1[[#This Row],[Patient Admission Flag]]</f>
        <v>0</v>
      </c>
      <c r="S4866">
        <f>--AND(Table1[[#This Row],[WithinTarget]]=1,Table1[[#This Row],[Patient Satisfaction Score]]&gt;=7)</f>
        <v>0</v>
      </c>
      <c r="T4866" t="str">
        <f>IF(LEFT(Table1[[#This Row],[Patient Gender]],1)="F","Female","Male")</f>
        <v>Male</v>
      </c>
    </row>
    <row r="4867" spans="1:20" x14ac:dyDescent="0.3">
      <c r="A4867" t="s">
        <v>4971</v>
      </c>
      <c r="B4867" s="1">
        <v>45567.011111111111</v>
      </c>
      <c r="C4867" t="s">
        <v>9</v>
      </c>
      <c r="D4867">
        <v>50</v>
      </c>
      <c r="E4867" t="s">
        <v>10</v>
      </c>
      <c r="F4867" t="s">
        <v>11</v>
      </c>
      <c r="G4867" t="b">
        <v>0</v>
      </c>
      <c r="I4867">
        <v>45</v>
      </c>
      <c r="J4867" t="b">
        <v>0</v>
      </c>
      <c r="K4867">
        <f>YEAR(Table1[[#This Row],[Patient Admission Date]])</f>
        <v>2024</v>
      </c>
      <c r="L4867" t="str">
        <f>TEXT(Table1[[#This Row],[Patient Admission Date]],"mmm")</f>
        <v>Oct</v>
      </c>
      <c r="M4867" t="str">
        <f>TEXT(Table1[[#This Row],[Patient Admission Date]],"ddd")</f>
        <v>Wed</v>
      </c>
      <c r="N4867" t="str">
        <f>TEXT(INT(HOUR(Table1[[#This Row],[Patient Admission Date]])/3)*3,"00")&amp;"-"&amp;TEXT(INT(HOUR(Table1[[#This Row],[Patient Admission Date]])/3)*3+3,"00")</f>
        <v>00-03</v>
      </c>
      <c r="O4867" t="str" cm="1">
        <f t="array" ref="O4867">_xlfn.IFS(Table1[[#This Row],[Patient Age]]&lt;=14,"0-14",Table1[[#This Row],[Patient Age]]&lt;=29,"15-29",Table1[[#This Row],[Patient Age]]&lt;=44,"30-44",Table1[[#This Row],[Patient Age]]&lt;=59,"45-59",Table1[[#This Row],[Patient Age]]&lt;=74,"60-74",TRUE,"75+")</f>
        <v>45-59</v>
      </c>
      <c r="P4867" t="str" cm="1">
        <f t="array" ref="P4867">_xlfn.IFS(Table1[[#This Row],[Patient Waittime]]&lt;=15,"0-15",Table1[[#This Row],[Patient Waittime]]&lt;=30,"16-30",Table1[[#This Row],[Patient Waittime]]&lt;=45,"31-45",Table1[[#This Row],[Patient Waittime]]&lt;=60,"46-60",TRUE,"60+")</f>
        <v>31-45</v>
      </c>
      <c r="Q4867">
        <f>--(Table1[[#This Row],[Patient Waittime]]&lt;=30)</f>
        <v>0</v>
      </c>
      <c r="R4867">
        <f>--Table1[[#This Row],[Patient Admission Flag]]</f>
        <v>0</v>
      </c>
      <c r="S4867">
        <f>--AND(Table1[[#This Row],[WithinTarget]]=1,Table1[[#This Row],[Patient Satisfaction Score]]&gt;=7)</f>
        <v>0</v>
      </c>
      <c r="T4867" t="str">
        <f>IF(LEFT(Table1[[#This Row],[Patient Gender]],1)="F","Female","Male")</f>
        <v>Male</v>
      </c>
    </row>
    <row r="4868" spans="1:20" x14ac:dyDescent="0.3">
      <c r="A4868" t="s">
        <v>4972</v>
      </c>
      <c r="B4868" s="1">
        <v>45097.476388888892</v>
      </c>
      <c r="C4868" t="s">
        <v>9</v>
      </c>
      <c r="D4868">
        <v>9</v>
      </c>
      <c r="E4868" t="s">
        <v>10</v>
      </c>
      <c r="F4868" t="s">
        <v>11</v>
      </c>
      <c r="G4868" t="b">
        <v>0</v>
      </c>
      <c r="I4868">
        <v>48</v>
      </c>
      <c r="J4868" t="b">
        <v>0</v>
      </c>
      <c r="K4868">
        <f>YEAR(Table1[[#This Row],[Patient Admission Date]])</f>
        <v>2023</v>
      </c>
      <c r="L4868" t="str">
        <f>TEXT(Table1[[#This Row],[Patient Admission Date]],"mmm")</f>
        <v>Jun</v>
      </c>
      <c r="M4868" t="str">
        <f>TEXT(Table1[[#This Row],[Patient Admission Date]],"ddd")</f>
        <v>Tue</v>
      </c>
      <c r="N4868" t="str">
        <f>TEXT(INT(HOUR(Table1[[#This Row],[Patient Admission Date]])/3)*3,"00")&amp;"-"&amp;TEXT(INT(HOUR(Table1[[#This Row],[Patient Admission Date]])/3)*3+3,"00")</f>
        <v>09-12</v>
      </c>
      <c r="O4868" t="str" cm="1">
        <f t="array" ref="O4868">_xlfn.IFS(Table1[[#This Row],[Patient Age]]&lt;=14,"0-14",Table1[[#This Row],[Patient Age]]&lt;=29,"15-29",Table1[[#This Row],[Patient Age]]&lt;=44,"30-44",Table1[[#This Row],[Patient Age]]&lt;=59,"45-59",Table1[[#This Row],[Patient Age]]&lt;=74,"60-74",TRUE,"75+")</f>
        <v>0-14</v>
      </c>
      <c r="P4868" t="str" cm="1">
        <f t="array" ref="P4868">_xlfn.IFS(Table1[[#This Row],[Patient Waittime]]&lt;=15,"0-15",Table1[[#This Row],[Patient Waittime]]&lt;=30,"16-30",Table1[[#This Row],[Patient Waittime]]&lt;=45,"31-45",Table1[[#This Row],[Patient Waittime]]&lt;=60,"46-60",TRUE,"60+")</f>
        <v>46-60</v>
      </c>
      <c r="Q4868">
        <f>--(Table1[[#This Row],[Patient Waittime]]&lt;=30)</f>
        <v>0</v>
      </c>
      <c r="R4868">
        <f>--Table1[[#This Row],[Patient Admission Flag]]</f>
        <v>0</v>
      </c>
      <c r="S4868">
        <f>--AND(Table1[[#This Row],[WithinTarget]]=1,Table1[[#This Row],[Patient Satisfaction Score]]&gt;=7)</f>
        <v>0</v>
      </c>
      <c r="T4868" t="str">
        <f>IF(LEFT(Table1[[#This Row],[Patient Gender]],1)="F","Female","Male")</f>
        <v>Male</v>
      </c>
    </row>
    <row r="4869" spans="1:20" x14ac:dyDescent="0.3">
      <c r="A4869" t="s">
        <v>4973</v>
      </c>
      <c r="B4869" s="1">
        <v>45521.272222222222</v>
      </c>
      <c r="C4869" t="s">
        <v>9</v>
      </c>
      <c r="D4869">
        <v>13</v>
      </c>
      <c r="E4869" t="s">
        <v>10</v>
      </c>
      <c r="F4869" t="s">
        <v>11</v>
      </c>
      <c r="G4869" t="b">
        <v>0</v>
      </c>
      <c r="I4869">
        <v>13</v>
      </c>
      <c r="J4869" t="b">
        <v>0</v>
      </c>
      <c r="K4869">
        <f>YEAR(Table1[[#This Row],[Patient Admission Date]])</f>
        <v>2024</v>
      </c>
      <c r="L4869" t="str">
        <f>TEXT(Table1[[#This Row],[Patient Admission Date]],"mmm")</f>
        <v>Aug</v>
      </c>
      <c r="M4869" t="str">
        <f>TEXT(Table1[[#This Row],[Patient Admission Date]],"ddd")</f>
        <v>Sat</v>
      </c>
      <c r="N4869" t="str">
        <f>TEXT(INT(HOUR(Table1[[#This Row],[Patient Admission Date]])/3)*3,"00")&amp;"-"&amp;TEXT(INT(HOUR(Table1[[#This Row],[Patient Admission Date]])/3)*3+3,"00")</f>
        <v>06-09</v>
      </c>
      <c r="O4869" t="str" cm="1">
        <f t="array" ref="O4869">_xlfn.IFS(Table1[[#This Row],[Patient Age]]&lt;=14,"0-14",Table1[[#This Row],[Patient Age]]&lt;=29,"15-29",Table1[[#This Row],[Patient Age]]&lt;=44,"30-44",Table1[[#This Row],[Patient Age]]&lt;=59,"45-59",Table1[[#This Row],[Patient Age]]&lt;=74,"60-74",TRUE,"75+")</f>
        <v>0-14</v>
      </c>
      <c r="P4869" t="str" cm="1">
        <f t="array" ref="P4869">_xlfn.IFS(Table1[[#This Row],[Patient Waittime]]&lt;=15,"0-15",Table1[[#This Row],[Patient Waittime]]&lt;=30,"16-30",Table1[[#This Row],[Patient Waittime]]&lt;=45,"31-45",Table1[[#This Row],[Patient Waittime]]&lt;=60,"46-60",TRUE,"60+")</f>
        <v>0-15</v>
      </c>
      <c r="Q4869">
        <f>--(Table1[[#This Row],[Patient Waittime]]&lt;=30)</f>
        <v>1</v>
      </c>
      <c r="R4869">
        <f>--Table1[[#This Row],[Patient Admission Flag]]</f>
        <v>0</v>
      </c>
      <c r="S4869">
        <f>--AND(Table1[[#This Row],[WithinTarget]]=1,Table1[[#This Row],[Patient Satisfaction Score]]&gt;=7)</f>
        <v>0</v>
      </c>
      <c r="T4869" t="str">
        <f>IF(LEFT(Table1[[#This Row],[Patient Gender]],1)="F","Female","Male")</f>
        <v>Male</v>
      </c>
    </row>
    <row r="4870" spans="1:20" x14ac:dyDescent="0.3">
      <c r="A4870" t="s">
        <v>4974</v>
      </c>
      <c r="B4870" s="1">
        <v>45083.357638888891</v>
      </c>
      <c r="C4870" t="s">
        <v>9</v>
      </c>
      <c r="D4870">
        <v>37</v>
      </c>
      <c r="E4870" t="s">
        <v>10</v>
      </c>
      <c r="F4870" t="s">
        <v>11</v>
      </c>
      <c r="G4870" t="b">
        <v>0</v>
      </c>
      <c r="I4870">
        <v>22</v>
      </c>
      <c r="J4870" t="b">
        <v>0</v>
      </c>
      <c r="K4870">
        <f>YEAR(Table1[[#This Row],[Patient Admission Date]])</f>
        <v>2023</v>
      </c>
      <c r="L4870" t="str">
        <f>TEXT(Table1[[#This Row],[Patient Admission Date]],"mmm")</f>
        <v>Jun</v>
      </c>
      <c r="M4870" t="str">
        <f>TEXT(Table1[[#This Row],[Patient Admission Date]],"ddd")</f>
        <v>Tue</v>
      </c>
      <c r="N4870" t="str">
        <f>TEXT(INT(HOUR(Table1[[#This Row],[Patient Admission Date]])/3)*3,"00")&amp;"-"&amp;TEXT(INT(HOUR(Table1[[#This Row],[Patient Admission Date]])/3)*3+3,"00")</f>
        <v>06-09</v>
      </c>
      <c r="O4870" t="str" cm="1">
        <f t="array" ref="O4870">_xlfn.IFS(Table1[[#This Row],[Patient Age]]&lt;=14,"0-14",Table1[[#This Row],[Patient Age]]&lt;=29,"15-29",Table1[[#This Row],[Patient Age]]&lt;=44,"30-44",Table1[[#This Row],[Patient Age]]&lt;=59,"45-59",Table1[[#This Row],[Patient Age]]&lt;=74,"60-74",TRUE,"75+")</f>
        <v>30-44</v>
      </c>
      <c r="P4870" t="str" cm="1">
        <f t="array" ref="P4870">_xlfn.IFS(Table1[[#This Row],[Patient Waittime]]&lt;=15,"0-15",Table1[[#This Row],[Patient Waittime]]&lt;=30,"16-30",Table1[[#This Row],[Patient Waittime]]&lt;=45,"31-45",Table1[[#This Row],[Patient Waittime]]&lt;=60,"46-60",TRUE,"60+")</f>
        <v>16-30</v>
      </c>
      <c r="Q4870">
        <f>--(Table1[[#This Row],[Patient Waittime]]&lt;=30)</f>
        <v>1</v>
      </c>
      <c r="R4870">
        <f>--Table1[[#This Row],[Patient Admission Flag]]</f>
        <v>0</v>
      </c>
      <c r="S4870">
        <f>--AND(Table1[[#This Row],[WithinTarget]]=1,Table1[[#This Row],[Patient Satisfaction Score]]&gt;=7)</f>
        <v>0</v>
      </c>
      <c r="T4870" t="str">
        <f>IF(LEFT(Table1[[#This Row],[Patient Gender]],1)="F","Female","Male")</f>
        <v>Male</v>
      </c>
    </row>
    <row r="4871" spans="1:20" x14ac:dyDescent="0.3">
      <c r="A4871" t="s">
        <v>4975</v>
      </c>
      <c r="B4871" s="1">
        <v>45022.388888888891</v>
      </c>
      <c r="C4871" t="s">
        <v>9</v>
      </c>
      <c r="D4871">
        <v>66</v>
      </c>
      <c r="E4871" t="s">
        <v>10</v>
      </c>
      <c r="F4871" t="s">
        <v>11</v>
      </c>
      <c r="G4871" t="b">
        <v>0</v>
      </c>
      <c r="I4871">
        <v>32</v>
      </c>
      <c r="J4871" t="b">
        <v>0</v>
      </c>
      <c r="K4871">
        <f>YEAR(Table1[[#This Row],[Patient Admission Date]])</f>
        <v>2023</v>
      </c>
      <c r="L4871" t="str">
        <f>TEXT(Table1[[#This Row],[Patient Admission Date]],"mmm")</f>
        <v>Apr</v>
      </c>
      <c r="M4871" t="str">
        <f>TEXT(Table1[[#This Row],[Patient Admission Date]],"ddd")</f>
        <v>Thu</v>
      </c>
      <c r="N4871" t="str">
        <f>TEXT(INT(HOUR(Table1[[#This Row],[Patient Admission Date]])/3)*3,"00")&amp;"-"&amp;TEXT(INT(HOUR(Table1[[#This Row],[Patient Admission Date]])/3)*3+3,"00")</f>
        <v>09-12</v>
      </c>
      <c r="O4871" t="str" cm="1">
        <f t="array" ref="O4871">_xlfn.IFS(Table1[[#This Row],[Patient Age]]&lt;=14,"0-14",Table1[[#This Row],[Patient Age]]&lt;=29,"15-29",Table1[[#This Row],[Patient Age]]&lt;=44,"30-44",Table1[[#This Row],[Patient Age]]&lt;=59,"45-59",Table1[[#This Row],[Patient Age]]&lt;=74,"60-74",TRUE,"75+")</f>
        <v>60-74</v>
      </c>
      <c r="P4871" t="str" cm="1">
        <f t="array" ref="P4871">_xlfn.IFS(Table1[[#This Row],[Patient Waittime]]&lt;=15,"0-15",Table1[[#This Row],[Patient Waittime]]&lt;=30,"16-30",Table1[[#This Row],[Patient Waittime]]&lt;=45,"31-45",Table1[[#This Row],[Patient Waittime]]&lt;=60,"46-60",TRUE,"60+")</f>
        <v>31-45</v>
      </c>
      <c r="Q4871">
        <f>--(Table1[[#This Row],[Patient Waittime]]&lt;=30)</f>
        <v>0</v>
      </c>
      <c r="R4871">
        <f>--Table1[[#This Row],[Patient Admission Flag]]</f>
        <v>0</v>
      </c>
      <c r="S4871">
        <f>--AND(Table1[[#This Row],[WithinTarget]]=1,Table1[[#This Row],[Patient Satisfaction Score]]&gt;=7)</f>
        <v>0</v>
      </c>
      <c r="T4871" t="str">
        <f>IF(LEFT(Table1[[#This Row],[Patient Gender]],1)="F","Female","Male")</f>
        <v>Male</v>
      </c>
    </row>
    <row r="4872" spans="1:20" x14ac:dyDescent="0.3">
      <c r="A4872" t="s">
        <v>4976</v>
      </c>
      <c r="B4872" s="1">
        <v>45554.21875</v>
      </c>
      <c r="C4872" t="s">
        <v>9</v>
      </c>
      <c r="D4872">
        <v>1</v>
      </c>
      <c r="E4872" t="s">
        <v>10</v>
      </c>
      <c r="F4872" t="s">
        <v>11</v>
      </c>
      <c r="G4872" t="b">
        <v>0</v>
      </c>
      <c r="I4872">
        <v>34</v>
      </c>
      <c r="J4872" t="b">
        <v>0</v>
      </c>
      <c r="K4872">
        <f>YEAR(Table1[[#This Row],[Patient Admission Date]])</f>
        <v>2024</v>
      </c>
      <c r="L4872" t="str">
        <f>TEXT(Table1[[#This Row],[Patient Admission Date]],"mmm")</f>
        <v>Sep</v>
      </c>
      <c r="M4872" t="str">
        <f>TEXT(Table1[[#This Row],[Patient Admission Date]],"ddd")</f>
        <v>Thu</v>
      </c>
      <c r="N4872" t="str">
        <f>TEXT(INT(HOUR(Table1[[#This Row],[Patient Admission Date]])/3)*3,"00")&amp;"-"&amp;TEXT(INT(HOUR(Table1[[#This Row],[Patient Admission Date]])/3)*3+3,"00")</f>
        <v>03-06</v>
      </c>
      <c r="O4872" t="str" cm="1">
        <f t="array" ref="O4872">_xlfn.IFS(Table1[[#This Row],[Patient Age]]&lt;=14,"0-14",Table1[[#This Row],[Patient Age]]&lt;=29,"15-29",Table1[[#This Row],[Patient Age]]&lt;=44,"30-44",Table1[[#This Row],[Patient Age]]&lt;=59,"45-59",Table1[[#This Row],[Patient Age]]&lt;=74,"60-74",TRUE,"75+")</f>
        <v>0-14</v>
      </c>
      <c r="P4872" t="str" cm="1">
        <f t="array" ref="P4872">_xlfn.IFS(Table1[[#This Row],[Patient Waittime]]&lt;=15,"0-15",Table1[[#This Row],[Patient Waittime]]&lt;=30,"16-30",Table1[[#This Row],[Patient Waittime]]&lt;=45,"31-45",Table1[[#This Row],[Patient Waittime]]&lt;=60,"46-60",TRUE,"60+")</f>
        <v>31-45</v>
      </c>
      <c r="Q4872">
        <f>--(Table1[[#This Row],[Patient Waittime]]&lt;=30)</f>
        <v>0</v>
      </c>
      <c r="R4872">
        <f>--Table1[[#This Row],[Patient Admission Flag]]</f>
        <v>0</v>
      </c>
      <c r="S4872">
        <f>--AND(Table1[[#This Row],[WithinTarget]]=1,Table1[[#This Row],[Patient Satisfaction Score]]&gt;=7)</f>
        <v>0</v>
      </c>
      <c r="T4872" t="str">
        <f>IF(LEFT(Table1[[#This Row],[Patient Gender]],1)="F","Female","Male")</f>
        <v>Male</v>
      </c>
    </row>
    <row r="4873" spans="1:20" x14ac:dyDescent="0.3">
      <c r="A4873" t="s">
        <v>4977</v>
      </c>
      <c r="B4873" s="1">
        <v>45380.820833333331</v>
      </c>
      <c r="C4873" t="s">
        <v>9</v>
      </c>
      <c r="D4873">
        <v>38</v>
      </c>
      <c r="E4873" t="s">
        <v>10</v>
      </c>
      <c r="F4873" t="s">
        <v>11</v>
      </c>
      <c r="G4873" t="b">
        <v>0</v>
      </c>
      <c r="I4873">
        <v>38</v>
      </c>
      <c r="J4873" t="b">
        <v>0</v>
      </c>
      <c r="K4873">
        <f>YEAR(Table1[[#This Row],[Patient Admission Date]])</f>
        <v>2024</v>
      </c>
      <c r="L4873" t="str">
        <f>TEXT(Table1[[#This Row],[Patient Admission Date]],"mmm")</f>
        <v>Mar</v>
      </c>
      <c r="M4873" t="str">
        <f>TEXT(Table1[[#This Row],[Patient Admission Date]],"ddd")</f>
        <v>Fri</v>
      </c>
      <c r="N4873" t="str">
        <f>TEXT(INT(HOUR(Table1[[#This Row],[Patient Admission Date]])/3)*3,"00")&amp;"-"&amp;TEXT(INT(HOUR(Table1[[#This Row],[Patient Admission Date]])/3)*3+3,"00")</f>
        <v>18-21</v>
      </c>
      <c r="O4873" t="str" cm="1">
        <f t="array" ref="O4873">_xlfn.IFS(Table1[[#This Row],[Patient Age]]&lt;=14,"0-14",Table1[[#This Row],[Patient Age]]&lt;=29,"15-29",Table1[[#This Row],[Patient Age]]&lt;=44,"30-44",Table1[[#This Row],[Patient Age]]&lt;=59,"45-59",Table1[[#This Row],[Patient Age]]&lt;=74,"60-74",TRUE,"75+")</f>
        <v>30-44</v>
      </c>
      <c r="P4873" t="str" cm="1">
        <f t="array" ref="P4873">_xlfn.IFS(Table1[[#This Row],[Patient Waittime]]&lt;=15,"0-15",Table1[[#This Row],[Patient Waittime]]&lt;=30,"16-30",Table1[[#This Row],[Patient Waittime]]&lt;=45,"31-45",Table1[[#This Row],[Patient Waittime]]&lt;=60,"46-60",TRUE,"60+")</f>
        <v>31-45</v>
      </c>
      <c r="Q4873">
        <f>--(Table1[[#This Row],[Patient Waittime]]&lt;=30)</f>
        <v>0</v>
      </c>
      <c r="R4873">
        <f>--Table1[[#This Row],[Patient Admission Flag]]</f>
        <v>0</v>
      </c>
      <c r="S4873">
        <f>--AND(Table1[[#This Row],[WithinTarget]]=1,Table1[[#This Row],[Patient Satisfaction Score]]&gt;=7)</f>
        <v>0</v>
      </c>
      <c r="T4873" t="str">
        <f>IF(LEFT(Table1[[#This Row],[Patient Gender]],1)="F","Female","Male")</f>
        <v>Male</v>
      </c>
    </row>
    <row r="4874" spans="1:20" x14ac:dyDescent="0.3">
      <c r="A4874" t="s">
        <v>4978</v>
      </c>
      <c r="B4874" s="1">
        <v>45368.379861111112</v>
      </c>
      <c r="C4874" t="s">
        <v>9</v>
      </c>
      <c r="D4874">
        <v>25</v>
      </c>
      <c r="E4874" t="s">
        <v>10</v>
      </c>
      <c r="F4874" t="s">
        <v>11</v>
      </c>
      <c r="G4874" t="b">
        <v>0</v>
      </c>
      <c r="I4874">
        <v>49</v>
      </c>
      <c r="J4874" t="b">
        <v>0</v>
      </c>
      <c r="K4874">
        <f>YEAR(Table1[[#This Row],[Patient Admission Date]])</f>
        <v>2024</v>
      </c>
      <c r="L4874" t="str">
        <f>TEXT(Table1[[#This Row],[Patient Admission Date]],"mmm")</f>
        <v>Mar</v>
      </c>
      <c r="M4874" t="str">
        <f>TEXT(Table1[[#This Row],[Patient Admission Date]],"ddd")</f>
        <v>Sun</v>
      </c>
      <c r="N4874" t="str">
        <f>TEXT(INT(HOUR(Table1[[#This Row],[Patient Admission Date]])/3)*3,"00")&amp;"-"&amp;TEXT(INT(HOUR(Table1[[#This Row],[Patient Admission Date]])/3)*3+3,"00")</f>
        <v>09-12</v>
      </c>
      <c r="O4874" t="str" cm="1">
        <f t="array" ref="O4874">_xlfn.IFS(Table1[[#This Row],[Patient Age]]&lt;=14,"0-14",Table1[[#This Row],[Patient Age]]&lt;=29,"15-29",Table1[[#This Row],[Patient Age]]&lt;=44,"30-44",Table1[[#This Row],[Patient Age]]&lt;=59,"45-59",Table1[[#This Row],[Patient Age]]&lt;=74,"60-74",TRUE,"75+")</f>
        <v>15-29</v>
      </c>
      <c r="P4874" t="str" cm="1">
        <f t="array" ref="P4874">_xlfn.IFS(Table1[[#This Row],[Patient Waittime]]&lt;=15,"0-15",Table1[[#This Row],[Patient Waittime]]&lt;=30,"16-30",Table1[[#This Row],[Patient Waittime]]&lt;=45,"31-45",Table1[[#This Row],[Patient Waittime]]&lt;=60,"46-60",TRUE,"60+")</f>
        <v>46-60</v>
      </c>
      <c r="Q4874">
        <f>--(Table1[[#This Row],[Patient Waittime]]&lt;=30)</f>
        <v>0</v>
      </c>
      <c r="R4874">
        <f>--Table1[[#This Row],[Patient Admission Flag]]</f>
        <v>0</v>
      </c>
      <c r="S4874">
        <f>--AND(Table1[[#This Row],[WithinTarget]]=1,Table1[[#This Row],[Patient Satisfaction Score]]&gt;=7)</f>
        <v>0</v>
      </c>
      <c r="T4874" t="str">
        <f>IF(LEFT(Table1[[#This Row],[Patient Gender]],1)="F","Female","Male")</f>
        <v>Male</v>
      </c>
    </row>
    <row r="4875" spans="1:20" x14ac:dyDescent="0.3">
      <c r="A4875" t="s">
        <v>4979</v>
      </c>
      <c r="B4875" s="1">
        <v>45176.461111111108</v>
      </c>
      <c r="C4875" t="s">
        <v>9</v>
      </c>
      <c r="D4875">
        <v>63</v>
      </c>
      <c r="E4875" t="s">
        <v>10</v>
      </c>
      <c r="F4875" t="s">
        <v>11</v>
      </c>
      <c r="G4875" t="b">
        <v>0</v>
      </c>
      <c r="I4875">
        <v>55</v>
      </c>
      <c r="J4875" t="b">
        <v>0</v>
      </c>
      <c r="K4875">
        <f>YEAR(Table1[[#This Row],[Patient Admission Date]])</f>
        <v>2023</v>
      </c>
      <c r="L4875" t="str">
        <f>TEXT(Table1[[#This Row],[Patient Admission Date]],"mmm")</f>
        <v>Sep</v>
      </c>
      <c r="M4875" t="str">
        <f>TEXT(Table1[[#This Row],[Patient Admission Date]],"ddd")</f>
        <v>Thu</v>
      </c>
      <c r="N4875" t="str">
        <f>TEXT(INT(HOUR(Table1[[#This Row],[Patient Admission Date]])/3)*3,"00")&amp;"-"&amp;TEXT(INT(HOUR(Table1[[#This Row],[Patient Admission Date]])/3)*3+3,"00")</f>
        <v>09-12</v>
      </c>
      <c r="O4875" t="str" cm="1">
        <f t="array" ref="O4875">_xlfn.IFS(Table1[[#This Row],[Patient Age]]&lt;=14,"0-14",Table1[[#This Row],[Patient Age]]&lt;=29,"15-29",Table1[[#This Row],[Patient Age]]&lt;=44,"30-44",Table1[[#This Row],[Patient Age]]&lt;=59,"45-59",Table1[[#This Row],[Patient Age]]&lt;=74,"60-74",TRUE,"75+")</f>
        <v>60-74</v>
      </c>
      <c r="P4875" t="str" cm="1">
        <f t="array" ref="P4875">_xlfn.IFS(Table1[[#This Row],[Patient Waittime]]&lt;=15,"0-15",Table1[[#This Row],[Patient Waittime]]&lt;=30,"16-30",Table1[[#This Row],[Patient Waittime]]&lt;=45,"31-45",Table1[[#This Row],[Patient Waittime]]&lt;=60,"46-60",TRUE,"60+")</f>
        <v>46-60</v>
      </c>
      <c r="Q4875">
        <f>--(Table1[[#This Row],[Patient Waittime]]&lt;=30)</f>
        <v>0</v>
      </c>
      <c r="R4875">
        <f>--Table1[[#This Row],[Patient Admission Flag]]</f>
        <v>0</v>
      </c>
      <c r="S4875">
        <f>--AND(Table1[[#This Row],[WithinTarget]]=1,Table1[[#This Row],[Patient Satisfaction Score]]&gt;=7)</f>
        <v>0</v>
      </c>
      <c r="T4875" t="str">
        <f>IF(LEFT(Table1[[#This Row],[Patient Gender]],1)="F","Female","Male")</f>
        <v>Male</v>
      </c>
    </row>
    <row r="4876" spans="1:20" x14ac:dyDescent="0.3">
      <c r="A4876" t="s">
        <v>4980</v>
      </c>
      <c r="B4876" s="1">
        <v>45104.32916666667</v>
      </c>
      <c r="C4876" t="s">
        <v>9</v>
      </c>
      <c r="D4876">
        <v>21</v>
      </c>
      <c r="E4876" t="s">
        <v>10</v>
      </c>
      <c r="F4876" t="s">
        <v>11</v>
      </c>
      <c r="G4876" t="b">
        <v>0</v>
      </c>
      <c r="I4876">
        <v>10</v>
      </c>
      <c r="J4876" t="b">
        <v>0</v>
      </c>
      <c r="K4876">
        <f>YEAR(Table1[[#This Row],[Patient Admission Date]])</f>
        <v>2023</v>
      </c>
      <c r="L4876" t="str">
        <f>TEXT(Table1[[#This Row],[Patient Admission Date]],"mmm")</f>
        <v>Jun</v>
      </c>
      <c r="M4876" t="str">
        <f>TEXT(Table1[[#This Row],[Patient Admission Date]],"ddd")</f>
        <v>Tue</v>
      </c>
      <c r="N4876" t="str">
        <f>TEXT(INT(HOUR(Table1[[#This Row],[Patient Admission Date]])/3)*3,"00")&amp;"-"&amp;TEXT(INT(HOUR(Table1[[#This Row],[Patient Admission Date]])/3)*3+3,"00")</f>
        <v>06-09</v>
      </c>
      <c r="O4876" t="str" cm="1">
        <f t="array" ref="O4876">_xlfn.IFS(Table1[[#This Row],[Patient Age]]&lt;=14,"0-14",Table1[[#This Row],[Patient Age]]&lt;=29,"15-29",Table1[[#This Row],[Patient Age]]&lt;=44,"30-44",Table1[[#This Row],[Patient Age]]&lt;=59,"45-59",Table1[[#This Row],[Patient Age]]&lt;=74,"60-74",TRUE,"75+")</f>
        <v>15-29</v>
      </c>
      <c r="P4876" t="str" cm="1">
        <f t="array" ref="P4876">_xlfn.IFS(Table1[[#This Row],[Patient Waittime]]&lt;=15,"0-15",Table1[[#This Row],[Patient Waittime]]&lt;=30,"16-30",Table1[[#This Row],[Patient Waittime]]&lt;=45,"31-45",Table1[[#This Row],[Patient Waittime]]&lt;=60,"46-60",TRUE,"60+")</f>
        <v>0-15</v>
      </c>
      <c r="Q4876">
        <f>--(Table1[[#This Row],[Patient Waittime]]&lt;=30)</f>
        <v>1</v>
      </c>
      <c r="R4876">
        <f>--Table1[[#This Row],[Patient Admission Flag]]</f>
        <v>0</v>
      </c>
      <c r="S4876">
        <f>--AND(Table1[[#This Row],[WithinTarget]]=1,Table1[[#This Row],[Patient Satisfaction Score]]&gt;=7)</f>
        <v>0</v>
      </c>
      <c r="T4876" t="str">
        <f>IF(LEFT(Table1[[#This Row],[Patient Gender]],1)="F","Female","Male")</f>
        <v>Male</v>
      </c>
    </row>
    <row r="4877" spans="1:20" x14ac:dyDescent="0.3">
      <c r="A4877" t="s">
        <v>4981</v>
      </c>
      <c r="B4877" s="1">
        <v>45020.09097222222</v>
      </c>
      <c r="C4877" t="s">
        <v>9</v>
      </c>
      <c r="D4877">
        <v>7</v>
      </c>
      <c r="E4877" t="s">
        <v>10</v>
      </c>
      <c r="F4877" t="s">
        <v>11</v>
      </c>
      <c r="G4877" t="b">
        <v>0</v>
      </c>
      <c r="I4877">
        <v>17</v>
      </c>
      <c r="J4877" t="b">
        <v>0</v>
      </c>
      <c r="K4877">
        <f>YEAR(Table1[[#This Row],[Patient Admission Date]])</f>
        <v>2023</v>
      </c>
      <c r="L4877" t="str">
        <f>TEXT(Table1[[#This Row],[Patient Admission Date]],"mmm")</f>
        <v>Apr</v>
      </c>
      <c r="M4877" t="str">
        <f>TEXT(Table1[[#This Row],[Patient Admission Date]],"ddd")</f>
        <v>Tue</v>
      </c>
      <c r="N4877" t="str">
        <f>TEXT(INT(HOUR(Table1[[#This Row],[Patient Admission Date]])/3)*3,"00")&amp;"-"&amp;TEXT(INT(HOUR(Table1[[#This Row],[Patient Admission Date]])/3)*3+3,"00")</f>
        <v>00-03</v>
      </c>
      <c r="O4877" t="str" cm="1">
        <f t="array" ref="O4877">_xlfn.IFS(Table1[[#This Row],[Patient Age]]&lt;=14,"0-14",Table1[[#This Row],[Patient Age]]&lt;=29,"15-29",Table1[[#This Row],[Patient Age]]&lt;=44,"30-44",Table1[[#This Row],[Patient Age]]&lt;=59,"45-59",Table1[[#This Row],[Patient Age]]&lt;=74,"60-74",TRUE,"75+")</f>
        <v>0-14</v>
      </c>
      <c r="P4877" t="str" cm="1">
        <f t="array" ref="P4877">_xlfn.IFS(Table1[[#This Row],[Patient Waittime]]&lt;=15,"0-15",Table1[[#This Row],[Patient Waittime]]&lt;=30,"16-30",Table1[[#This Row],[Patient Waittime]]&lt;=45,"31-45",Table1[[#This Row],[Patient Waittime]]&lt;=60,"46-60",TRUE,"60+")</f>
        <v>16-30</v>
      </c>
      <c r="Q4877">
        <f>--(Table1[[#This Row],[Patient Waittime]]&lt;=30)</f>
        <v>1</v>
      </c>
      <c r="R4877">
        <f>--Table1[[#This Row],[Patient Admission Flag]]</f>
        <v>0</v>
      </c>
      <c r="S4877">
        <f>--AND(Table1[[#This Row],[WithinTarget]]=1,Table1[[#This Row],[Patient Satisfaction Score]]&gt;=7)</f>
        <v>0</v>
      </c>
      <c r="T4877" t="str">
        <f>IF(LEFT(Table1[[#This Row],[Patient Gender]],1)="F","Female","Male")</f>
        <v>Male</v>
      </c>
    </row>
    <row r="4878" spans="1:20" x14ac:dyDescent="0.3">
      <c r="A4878" t="s">
        <v>4982</v>
      </c>
      <c r="B4878" s="1">
        <v>45379.445833333331</v>
      </c>
      <c r="C4878" t="s">
        <v>9</v>
      </c>
      <c r="D4878">
        <v>19</v>
      </c>
      <c r="E4878" t="s">
        <v>10</v>
      </c>
      <c r="F4878" t="s">
        <v>11</v>
      </c>
      <c r="G4878" t="b">
        <v>0</v>
      </c>
      <c r="I4878">
        <v>33</v>
      </c>
      <c r="J4878" t="b">
        <v>0</v>
      </c>
      <c r="K4878">
        <f>YEAR(Table1[[#This Row],[Patient Admission Date]])</f>
        <v>2024</v>
      </c>
      <c r="L4878" t="str">
        <f>TEXT(Table1[[#This Row],[Patient Admission Date]],"mmm")</f>
        <v>Mar</v>
      </c>
      <c r="M4878" t="str">
        <f>TEXT(Table1[[#This Row],[Patient Admission Date]],"ddd")</f>
        <v>Thu</v>
      </c>
      <c r="N4878" t="str">
        <f>TEXT(INT(HOUR(Table1[[#This Row],[Patient Admission Date]])/3)*3,"00")&amp;"-"&amp;TEXT(INT(HOUR(Table1[[#This Row],[Patient Admission Date]])/3)*3+3,"00")</f>
        <v>09-12</v>
      </c>
      <c r="O4878" t="str" cm="1">
        <f t="array" ref="O4878">_xlfn.IFS(Table1[[#This Row],[Patient Age]]&lt;=14,"0-14",Table1[[#This Row],[Patient Age]]&lt;=29,"15-29",Table1[[#This Row],[Patient Age]]&lt;=44,"30-44",Table1[[#This Row],[Patient Age]]&lt;=59,"45-59",Table1[[#This Row],[Patient Age]]&lt;=74,"60-74",TRUE,"75+")</f>
        <v>15-29</v>
      </c>
      <c r="P4878" t="str" cm="1">
        <f t="array" ref="P4878">_xlfn.IFS(Table1[[#This Row],[Patient Waittime]]&lt;=15,"0-15",Table1[[#This Row],[Patient Waittime]]&lt;=30,"16-30",Table1[[#This Row],[Patient Waittime]]&lt;=45,"31-45",Table1[[#This Row],[Patient Waittime]]&lt;=60,"46-60",TRUE,"60+")</f>
        <v>31-45</v>
      </c>
      <c r="Q4878">
        <f>--(Table1[[#This Row],[Patient Waittime]]&lt;=30)</f>
        <v>0</v>
      </c>
      <c r="R4878">
        <f>--Table1[[#This Row],[Patient Admission Flag]]</f>
        <v>0</v>
      </c>
      <c r="S4878">
        <f>--AND(Table1[[#This Row],[WithinTarget]]=1,Table1[[#This Row],[Patient Satisfaction Score]]&gt;=7)</f>
        <v>0</v>
      </c>
      <c r="T4878" t="str">
        <f>IF(LEFT(Table1[[#This Row],[Patient Gender]],1)="F","Female","Male")</f>
        <v>Male</v>
      </c>
    </row>
    <row r="4879" spans="1:20" x14ac:dyDescent="0.3">
      <c r="A4879" t="s">
        <v>4983</v>
      </c>
      <c r="B4879" s="1">
        <v>45422.314583333333</v>
      </c>
      <c r="C4879" t="s">
        <v>9</v>
      </c>
      <c r="D4879">
        <v>7</v>
      </c>
      <c r="E4879" t="s">
        <v>10</v>
      </c>
      <c r="F4879" t="s">
        <v>11</v>
      </c>
      <c r="G4879" t="b">
        <v>0</v>
      </c>
      <c r="I4879">
        <v>47</v>
      </c>
      <c r="J4879" t="b">
        <v>0</v>
      </c>
      <c r="K4879">
        <f>YEAR(Table1[[#This Row],[Patient Admission Date]])</f>
        <v>2024</v>
      </c>
      <c r="L4879" t="str">
        <f>TEXT(Table1[[#This Row],[Patient Admission Date]],"mmm")</f>
        <v>May</v>
      </c>
      <c r="M4879" t="str">
        <f>TEXT(Table1[[#This Row],[Patient Admission Date]],"ddd")</f>
        <v>Fri</v>
      </c>
      <c r="N4879" t="str">
        <f>TEXT(INT(HOUR(Table1[[#This Row],[Patient Admission Date]])/3)*3,"00")&amp;"-"&amp;TEXT(INT(HOUR(Table1[[#This Row],[Patient Admission Date]])/3)*3+3,"00")</f>
        <v>06-09</v>
      </c>
      <c r="O4879" t="str" cm="1">
        <f t="array" ref="O4879">_xlfn.IFS(Table1[[#This Row],[Patient Age]]&lt;=14,"0-14",Table1[[#This Row],[Patient Age]]&lt;=29,"15-29",Table1[[#This Row],[Patient Age]]&lt;=44,"30-44",Table1[[#This Row],[Patient Age]]&lt;=59,"45-59",Table1[[#This Row],[Patient Age]]&lt;=74,"60-74",TRUE,"75+")</f>
        <v>0-14</v>
      </c>
      <c r="P4879" t="str" cm="1">
        <f t="array" ref="P4879">_xlfn.IFS(Table1[[#This Row],[Patient Waittime]]&lt;=15,"0-15",Table1[[#This Row],[Patient Waittime]]&lt;=30,"16-30",Table1[[#This Row],[Patient Waittime]]&lt;=45,"31-45",Table1[[#This Row],[Patient Waittime]]&lt;=60,"46-60",TRUE,"60+")</f>
        <v>46-60</v>
      </c>
      <c r="Q4879">
        <f>--(Table1[[#This Row],[Patient Waittime]]&lt;=30)</f>
        <v>0</v>
      </c>
      <c r="R4879">
        <f>--Table1[[#This Row],[Patient Admission Flag]]</f>
        <v>0</v>
      </c>
      <c r="S4879">
        <f>--AND(Table1[[#This Row],[WithinTarget]]=1,Table1[[#This Row],[Patient Satisfaction Score]]&gt;=7)</f>
        <v>0</v>
      </c>
      <c r="T4879" t="str">
        <f>IF(LEFT(Table1[[#This Row],[Patient Gender]],1)="F","Female","Male")</f>
        <v>Male</v>
      </c>
    </row>
    <row r="4880" spans="1:20" x14ac:dyDescent="0.3">
      <c r="A4880" t="s">
        <v>4984</v>
      </c>
      <c r="B4880" s="1">
        <v>45398.438194444447</v>
      </c>
      <c r="C4880" t="s">
        <v>9</v>
      </c>
      <c r="D4880">
        <v>28</v>
      </c>
      <c r="E4880" t="s">
        <v>10</v>
      </c>
      <c r="F4880" t="s">
        <v>11</v>
      </c>
      <c r="G4880" t="b">
        <v>0</v>
      </c>
      <c r="I4880">
        <v>51</v>
      </c>
      <c r="J4880" t="b">
        <v>0</v>
      </c>
      <c r="K4880">
        <f>YEAR(Table1[[#This Row],[Patient Admission Date]])</f>
        <v>2024</v>
      </c>
      <c r="L4880" t="str">
        <f>TEXT(Table1[[#This Row],[Patient Admission Date]],"mmm")</f>
        <v>Apr</v>
      </c>
      <c r="M4880" t="str">
        <f>TEXT(Table1[[#This Row],[Patient Admission Date]],"ddd")</f>
        <v>Tue</v>
      </c>
      <c r="N4880" t="str">
        <f>TEXT(INT(HOUR(Table1[[#This Row],[Patient Admission Date]])/3)*3,"00")&amp;"-"&amp;TEXT(INT(HOUR(Table1[[#This Row],[Patient Admission Date]])/3)*3+3,"00")</f>
        <v>09-12</v>
      </c>
      <c r="O4880" t="str" cm="1">
        <f t="array" ref="O4880">_xlfn.IFS(Table1[[#This Row],[Patient Age]]&lt;=14,"0-14",Table1[[#This Row],[Patient Age]]&lt;=29,"15-29",Table1[[#This Row],[Patient Age]]&lt;=44,"30-44",Table1[[#This Row],[Patient Age]]&lt;=59,"45-59",Table1[[#This Row],[Patient Age]]&lt;=74,"60-74",TRUE,"75+")</f>
        <v>15-29</v>
      </c>
      <c r="P4880" t="str" cm="1">
        <f t="array" ref="P4880">_xlfn.IFS(Table1[[#This Row],[Patient Waittime]]&lt;=15,"0-15",Table1[[#This Row],[Patient Waittime]]&lt;=30,"16-30",Table1[[#This Row],[Patient Waittime]]&lt;=45,"31-45",Table1[[#This Row],[Patient Waittime]]&lt;=60,"46-60",TRUE,"60+")</f>
        <v>46-60</v>
      </c>
      <c r="Q4880">
        <f>--(Table1[[#This Row],[Patient Waittime]]&lt;=30)</f>
        <v>0</v>
      </c>
      <c r="R4880">
        <f>--Table1[[#This Row],[Patient Admission Flag]]</f>
        <v>0</v>
      </c>
      <c r="S4880">
        <f>--AND(Table1[[#This Row],[WithinTarget]]=1,Table1[[#This Row],[Patient Satisfaction Score]]&gt;=7)</f>
        <v>0</v>
      </c>
      <c r="T4880" t="str">
        <f>IF(LEFT(Table1[[#This Row],[Patient Gender]],1)="F","Female","Male")</f>
        <v>Male</v>
      </c>
    </row>
    <row r="4881" spans="1:20" x14ac:dyDescent="0.3">
      <c r="A4881" t="s">
        <v>4985</v>
      </c>
      <c r="B4881" s="1">
        <v>45323.263888888891</v>
      </c>
      <c r="C4881" t="s">
        <v>9</v>
      </c>
      <c r="D4881">
        <v>78</v>
      </c>
      <c r="E4881" t="s">
        <v>10</v>
      </c>
      <c r="F4881" t="s">
        <v>11</v>
      </c>
      <c r="G4881" t="b">
        <v>0</v>
      </c>
      <c r="H4881">
        <v>0</v>
      </c>
      <c r="I4881">
        <v>13</v>
      </c>
      <c r="J4881" t="b">
        <v>0</v>
      </c>
      <c r="K4881">
        <f>YEAR(Table1[[#This Row],[Patient Admission Date]])</f>
        <v>2024</v>
      </c>
      <c r="L4881" t="str">
        <f>TEXT(Table1[[#This Row],[Patient Admission Date]],"mmm")</f>
        <v>Feb</v>
      </c>
      <c r="M4881" t="str">
        <f>TEXT(Table1[[#This Row],[Patient Admission Date]],"ddd")</f>
        <v>Thu</v>
      </c>
      <c r="N4881" t="str">
        <f>TEXT(INT(HOUR(Table1[[#This Row],[Patient Admission Date]])/3)*3,"00")&amp;"-"&amp;TEXT(INT(HOUR(Table1[[#This Row],[Patient Admission Date]])/3)*3+3,"00")</f>
        <v>06-09</v>
      </c>
      <c r="O4881" t="str" cm="1">
        <f t="array" ref="O4881">_xlfn.IFS(Table1[[#This Row],[Patient Age]]&lt;=14,"0-14",Table1[[#This Row],[Patient Age]]&lt;=29,"15-29",Table1[[#This Row],[Patient Age]]&lt;=44,"30-44",Table1[[#This Row],[Patient Age]]&lt;=59,"45-59",Table1[[#This Row],[Patient Age]]&lt;=74,"60-74",TRUE,"75+")</f>
        <v>75+</v>
      </c>
      <c r="P4881" t="str" cm="1">
        <f t="array" ref="P4881">_xlfn.IFS(Table1[[#This Row],[Patient Waittime]]&lt;=15,"0-15",Table1[[#This Row],[Patient Waittime]]&lt;=30,"16-30",Table1[[#This Row],[Patient Waittime]]&lt;=45,"31-45",Table1[[#This Row],[Patient Waittime]]&lt;=60,"46-60",TRUE,"60+")</f>
        <v>0-15</v>
      </c>
      <c r="Q4881">
        <f>--(Table1[[#This Row],[Patient Waittime]]&lt;=30)</f>
        <v>1</v>
      </c>
      <c r="R4881">
        <f>--Table1[[#This Row],[Patient Admission Flag]]</f>
        <v>0</v>
      </c>
      <c r="S4881">
        <f>--AND(Table1[[#This Row],[WithinTarget]]=1,Table1[[#This Row],[Patient Satisfaction Score]]&gt;=7)</f>
        <v>0</v>
      </c>
      <c r="T4881" t="str">
        <f>IF(LEFT(Table1[[#This Row],[Patient Gender]],1)="F","Female","Male")</f>
        <v>Male</v>
      </c>
    </row>
    <row r="4882" spans="1:20" x14ac:dyDescent="0.3">
      <c r="A4882" t="s">
        <v>4986</v>
      </c>
      <c r="B4882" s="1">
        <v>45448.89166666667</v>
      </c>
      <c r="C4882" t="s">
        <v>9</v>
      </c>
      <c r="D4882">
        <v>8</v>
      </c>
      <c r="E4882" t="s">
        <v>10</v>
      </c>
      <c r="F4882" t="s">
        <v>11</v>
      </c>
      <c r="G4882" t="b">
        <v>0</v>
      </c>
      <c r="H4882">
        <v>0</v>
      </c>
      <c r="I4882">
        <v>35</v>
      </c>
      <c r="J4882" t="b">
        <v>0</v>
      </c>
      <c r="K4882">
        <f>YEAR(Table1[[#This Row],[Patient Admission Date]])</f>
        <v>2024</v>
      </c>
      <c r="L4882" t="str">
        <f>TEXT(Table1[[#This Row],[Patient Admission Date]],"mmm")</f>
        <v>Jun</v>
      </c>
      <c r="M4882" t="str">
        <f>TEXT(Table1[[#This Row],[Patient Admission Date]],"ddd")</f>
        <v>Wed</v>
      </c>
      <c r="N4882" t="str">
        <f>TEXT(INT(HOUR(Table1[[#This Row],[Patient Admission Date]])/3)*3,"00")&amp;"-"&amp;TEXT(INT(HOUR(Table1[[#This Row],[Patient Admission Date]])/3)*3+3,"00")</f>
        <v>21-24</v>
      </c>
      <c r="O4882" t="str" cm="1">
        <f t="array" ref="O4882">_xlfn.IFS(Table1[[#This Row],[Patient Age]]&lt;=14,"0-14",Table1[[#This Row],[Patient Age]]&lt;=29,"15-29",Table1[[#This Row],[Patient Age]]&lt;=44,"30-44",Table1[[#This Row],[Patient Age]]&lt;=59,"45-59",Table1[[#This Row],[Patient Age]]&lt;=74,"60-74",TRUE,"75+")</f>
        <v>0-14</v>
      </c>
      <c r="P4882" t="str" cm="1">
        <f t="array" ref="P4882">_xlfn.IFS(Table1[[#This Row],[Patient Waittime]]&lt;=15,"0-15",Table1[[#This Row],[Patient Waittime]]&lt;=30,"16-30",Table1[[#This Row],[Patient Waittime]]&lt;=45,"31-45",Table1[[#This Row],[Patient Waittime]]&lt;=60,"46-60",TRUE,"60+")</f>
        <v>31-45</v>
      </c>
      <c r="Q4882">
        <f>--(Table1[[#This Row],[Patient Waittime]]&lt;=30)</f>
        <v>0</v>
      </c>
      <c r="R4882">
        <f>--Table1[[#This Row],[Patient Admission Flag]]</f>
        <v>0</v>
      </c>
      <c r="S4882">
        <f>--AND(Table1[[#This Row],[WithinTarget]]=1,Table1[[#This Row],[Patient Satisfaction Score]]&gt;=7)</f>
        <v>0</v>
      </c>
      <c r="T4882" t="str">
        <f>IF(LEFT(Table1[[#This Row],[Patient Gender]],1)="F","Female","Male")</f>
        <v>Male</v>
      </c>
    </row>
    <row r="4883" spans="1:20" x14ac:dyDescent="0.3">
      <c r="A4883" t="s">
        <v>4987</v>
      </c>
      <c r="B4883" s="1">
        <v>45036.720833333333</v>
      </c>
      <c r="C4883" t="s">
        <v>9</v>
      </c>
      <c r="D4883">
        <v>49</v>
      </c>
      <c r="E4883" t="s">
        <v>10</v>
      </c>
      <c r="F4883" t="s">
        <v>11</v>
      </c>
      <c r="G4883" t="b">
        <v>0</v>
      </c>
      <c r="H4883">
        <v>0</v>
      </c>
      <c r="I4883">
        <v>38</v>
      </c>
      <c r="J4883" t="b">
        <v>0</v>
      </c>
      <c r="K4883">
        <f>YEAR(Table1[[#This Row],[Patient Admission Date]])</f>
        <v>2023</v>
      </c>
      <c r="L4883" t="str">
        <f>TEXT(Table1[[#This Row],[Patient Admission Date]],"mmm")</f>
        <v>Apr</v>
      </c>
      <c r="M4883" t="str">
        <f>TEXT(Table1[[#This Row],[Patient Admission Date]],"ddd")</f>
        <v>Thu</v>
      </c>
      <c r="N4883" t="str">
        <f>TEXT(INT(HOUR(Table1[[#This Row],[Patient Admission Date]])/3)*3,"00")&amp;"-"&amp;TEXT(INT(HOUR(Table1[[#This Row],[Patient Admission Date]])/3)*3+3,"00")</f>
        <v>15-18</v>
      </c>
      <c r="O4883" t="str" cm="1">
        <f t="array" ref="O4883">_xlfn.IFS(Table1[[#This Row],[Patient Age]]&lt;=14,"0-14",Table1[[#This Row],[Patient Age]]&lt;=29,"15-29",Table1[[#This Row],[Patient Age]]&lt;=44,"30-44",Table1[[#This Row],[Patient Age]]&lt;=59,"45-59",Table1[[#This Row],[Patient Age]]&lt;=74,"60-74",TRUE,"75+")</f>
        <v>45-59</v>
      </c>
      <c r="P4883" t="str" cm="1">
        <f t="array" ref="P4883">_xlfn.IFS(Table1[[#This Row],[Patient Waittime]]&lt;=15,"0-15",Table1[[#This Row],[Patient Waittime]]&lt;=30,"16-30",Table1[[#This Row],[Patient Waittime]]&lt;=45,"31-45",Table1[[#This Row],[Patient Waittime]]&lt;=60,"46-60",TRUE,"60+")</f>
        <v>31-45</v>
      </c>
      <c r="Q4883">
        <f>--(Table1[[#This Row],[Patient Waittime]]&lt;=30)</f>
        <v>0</v>
      </c>
      <c r="R4883">
        <f>--Table1[[#This Row],[Patient Admission Flag]]</f>
        <v>0</v>
      </c>
      <c r="S4883">
        <f>--AND(Table1[[#This Row],[WithinTarget]]=1,Table1[[#This Row],[Patient Satisfaction Score]]&gt;=7)</f>
        <v>0</v>
      </c>
      <c r="T4883" t="str">
        <f>IF(LEFT(Table1[[#This Row],[Patient Gender]],1)="F","Female","Male")</f>
        <v>Male</v>
      </c>
    </row>
    <row r="4884" spans="1:20" x14ac:dyDescent="0.3">
      <c r="A4884" t="s">
        <v>4988</v>
      </c>
      <c r="B4884" s="1">
        <v>45458.819444444445</v>
      </c>
      <c r="C4884" t="s">
        <v>9</v>
      </c>
      <c r="D4884">
        <v>48</v>
      </c>
      <c r="E4884" t="s">
        <v>10</v>
      </c>
      <c r="F4884" t="s">
        <v>11</v>
      </c>
      <c r="G4884" t="b">
        <v>0</v>
      </c>
      <c r="H4884">
        <v>0</v>
      </c>
      <c r="I4884">
        <v>37</v>
      </c>
      <c r="J4884" t="b">
        <v>0</v>
      </c>
      <c r="K4884">
        <f>YEAR(Table1[[#This Row],[Patient Admission Date]])</f>
        <v>2024</v>
      </c>
      <c r="L4884" t="str">
        <f>TEXT(Table1[[#This Row],[Patient Admission Date]],"mmm")</f>
        <v>Jun</v>
      </c>
      <c r="M4884" t="str">
        <f>TEXT(Table1[[#This Row],[Patient Admission Date]],"ddd")</f>
        <v>Sat</v>
      </c>
      <c r="N4884" t="str">
        <f>TEXT(INT(HOUR(Table1[[#This Row],[Patient Admission Date]])/3)*3,"00")&amp;"-"&amp;TEXT(INT(HOUR(Table1[[#This Row],[Patient Admission Date]])/3)*3+3,"00")</f>
        <v>18-21</v>
      </c>
      <c r="O4884" t="str" cm="1">
        <f t="array" ref="O4884">_xlfn.IFS(Table1[[#This Row],[Patient Age]]&lt;=14,"0-14",Table1[[#This Row],[Patient Age]]&lt;=29,"15-29",Table1[[#This Row],[Patient Age]]&lt;=44,"30-44",Table1[[#This Row],[Patient Age]]&lt;=59,"45-59",Table1[[#This Row],[Patient Age]]&lt;=74,"60-74",TRUE,"75+")</f>
        <v>45-59</v>
      </c>
      <c r="P4884" t="str" cm="1">
        <f t="array" ref="P4884">_xlfn.IFS(Table1[[#This Row],[Patient Waittime]]&lt;=15,"0-15",Table1[[#This Row],[Patient Waittime]]&lt;=30,"16-30",Table1[[#This Row],[Patient Waittime]]&lt;=45,"31-45",Table1[[#This Row],[Patient Waittime]]&lt;=60,"46-60",TRUE,"60+")</f>
        <v>31-45</v>
      </c>
      <c r="Q4884">
        <f>--(Table1[[#This Row],[Patient Waittime]]&lt;=30)</f>
        <v>0</v>
      </c>
      <c r="R4884">
        <f>--Table1[[#This Row],[Patient Admission Flag]]</f>
        <v>0</v>
      </c>
      <c r="S4884">
        <f>--AND(Table1[[#This Row],[WithinTarget]]=1,Table1[[#This Row],[Patient Satisfaction Score]]&gt;=7)</f>
        <v>0</v>
      </c>
      <c r="T4884" t="str">
        <f>IF(LEFT(Table1[[#This Row],[Patient Gender]],1)="F","Female","Male")</f>
        <v>Male</v>
      </c>
    </row>
    <row r="4885" spans="1:20" x14ac:dyDescent="0.3">
      <c r="A4885" t="s">
        <v>4989</v>
      </c>
      <c r="B4885" s="1">
        <v>45345.82708333333</v>
      </c>
      <c r="C4885" t="s">
        <v>9</v>
      </c>
      <c r="D4885">
        <v>72</v>
      </c>
      <c r="E4885" t="s">
        <v>10</v>
      </c>
      <c r="F4885" t="s">
        <v>11</v>
      </c>
      <c r="G4885" t="b">
        <v>0</v>
      </c>
      <c r="H4885">
        <v>0</v>
      </c>
      <c r="I4885">
        <v>10</v>
      </c>
      <c r="J4885" t="b">
        <v>0</v>
      </c>
      <c r="K4885">
        <f>YEAR(Table1[[#This Row],[Patient Admission Date]])</f>
        <v>2024</v>
      </c>
      <c r="L4885" t="str">
        <f>TEXT(Table1[[#This Row],[Patient Admission Date]],"mmm")</f>
        <v>Feb</v>
      </c>
      <c r="M4885" t="str">
        <f>TEXT(Table1[[#This Row],[Patient Admission Date]],"ddd")</f>
        <v>Fri</v>
      </c>
      <c r="N4885" t="str">
        <f>TEXT(INT(HOUR(Table1[[#This Row],[Patient Admission Date]])/3)*3,"00")&amp;"-"&amp;TEXT(INT(HOUR(Table1[[#This Row],[Patient Admission Date]])/3)*3+3,"00")</f>
        <v>18-21</v>
      </c>
      <c r="O4885" t="str" cm="1">
        <f t="array" ref="O4885">_xlfn.IFS(Table1[[#This Row],[Patient Age]]&lt;=14,"0-14",Table1[[#This Row],[Patient Age]]&lt;=29,"15-29",Table1[[#This Row],[Patient Age]]&lt;=44,"30-44",Table1[[#This Row],[Patient Age]]&lt;=59,"45-59",Table1[[#This Row],[Patient Age]]&lt;=74,"60-74",TRUE,"75+")</f>
        <v>60-74</v>
      </c>
      <c r="P4885" t="str" cm="1">
        <f t="array" ref="P4885">_xlfn.IFS(Table1[[#This Row],[Patient Waittime]]&lt;=15,"0-15",Table1[[#This Row],[Patient Waittime]]&lt;=30,"16-30",Table1[[#This Row],[Patient Waittime]]&lt;=45,"31-45",Table1[[#This Row],[Patient Waittime]]&lt;=60,"46-60",TRUE,"60+")</f>
        <v>0-15</v>
      </c>
      <c r="Q4885">
        <f>--(Table1[[#This Row],[Patient Waittime]]&lt;=30)</f>
        <v>1</v>
      </c>
      <c r="R4885">
        <f>--Table1[[#This Row],[Patient Admission Flag]]</f>
        <v>0</v>
      </c>
      <c r="S4885">
        <f>--AND(Table1[[#This Row],[WithinTarget]]=1,Table1[[#This Row],[Patient Satisfaction Score]]&gt;=7)</f>
        <v>0</v>
      </c>
      <c r="T4885" t="str">
        <f>IF(LEFT(Table1[[#This Row],[Patient Gender]],1)="F","Female","Male")</f>
        <v>Male</v>
      </c>
    </row>
    <row r="4886" spans="1:20" x14ac:dyDescent="0.3">
      <c r="A4886" t="s">
        <v>4990</v>
      </c>
      <c r="B4886" s="1">
        <v>45200.293749999997</v>
      </c>
      <c r="C4886" t="s">
        <v>9</v>
      </c>
      <c r="D4886">
        <v>78</v>
      </c>
      <c r="E4886" t="s">
        <v>10</v>
      </c>
      <c r="F4886" t="s">
        <v>11</v>
      </c>
      <c r="G4886" t="b">
        <v>0</v>
      </c>
      <c r="H4886">
        <v>0</v>
      </c>
      <c r="I4886">
        <v>42</v>
      </c>
      <c r="J4886" t="b">
        <v>0</v>
      </c>
      <c r="K4886">
        <f>YEAR(Table1[[#This Row],[Patient Admission Date]])</f>
        <v>2023</v>
      </c>
      <c r="L4886" t="str">
        <f>TEXT(Table1[[#This Row],[Patient Admission Date]],"mmm")</f>
        <v>Oct</v>
      </c>
      <c r="M4886" t="str">
        <f>TEXT(Table1[[#This Row],[Patient Admission Date]],"ddd")</f>
        <v>Sun</v>
      </c>
      <c r="N4886" t="str">
        <f>TEXT(INT(HOUR(Table1[[#This Row],[Patient Admission Date]])/3)*3,"00")&amp;"-"&amp;TEXT(INT(HOUR(Table1[[#This Row],[Patient Admission Date]])/3)*3+3,"00")</f>
        <v>06-09</v>
      </c>
      <c r="O4886" t="str" cm="1">
        <f t="array" ref="O4886">_xlfn.IFS(Table1[[#This Row],[Patient Age]]&lt;=14,"0-14",Table1[[#This Row],[Patient Age]]&lt;=29,"15-29",Table1[[#This Row],[Patient Age]]&lt;=44,"30-44",Table1[[#This Row],[Patient Age]]&lt;=59,"45-59",Table1[[#This Row],[Patient Age]]&lt;=74,"60-74",TRUE,"75+")</f>
        <v>75+</v>
      </c>
      <c r="P4886" t="str" cm="1">
        <f t="array" ref="P4886">_xlfn.IFS(Table1[[#This Row],[Patient Waittime]]&lt;=15,"0-15",Table1[[#This Row],[Patient Waittime]]&lt;=30,"16-30",Table1[[#This Row],[Patient Waittime]]&lt;=45,"31-45",Table1[[#This Row],[Patient Waittime]]&lt;=60,"46-60",TRUE,"60+")</f>
        <v>31-45</v>
      </c>
      <c r="Q4886">
        <f>--(Table1[[#This Row],[Patient Waittime]]&lt;=30)</f>
        <v>0</v>
      </c>
      <c r="R4886">
        <f>--Table1[[#This Row],[Patient Admission Flag]]</f>
        <v>0</v>
      </c>
      <c r="S4886">
        <f>--AND(Table1[[#This Row],[WithinTarget]]=1,Table1[[#This Row],[Patient Satisfaction Score]]&gt;=7)</f>
        <v>0</v>
      </c>
      <c r="T4886" t="str">
        <f>IF(LEFT(Table1[[#This Row],[Patient Gender]],1)="F","Female","Male")</f>
        <v>Male</v>
      </c>
    </row>
    <row r="4887" spans="1:20" x14ac:dyDescent="0.3">
      <c r="A4887" t="s">
        <v>4991</v>
      </c>
      <c r="B4887" s="1">
        <v>45245.084722222222</v>
      </c>
      <c r="C4887" t="s">
        <v>9</v>
      </c>
      <c r="D4887">
        <v>15</v>
      </c>
      <c r="E4887" t="s">
        <v>10</v>
      </c>
      <c r="F4887" t="s">
        <v>11</v>
      </c>
      <c r="G4887" t="b">
        <v>0</v>
      </c>
      <c r="H4887">
        <v>0</v>
      </c>
      <c r="I4887">
        <v>51</v>
      </c>
      <c r="J4887" t="b">
        <v>0</v>
      </c>
      <c r="K4887">
        <f>YEAR(Table1[[#This Row],[Patient Admission Date]])</f>
        <v>2023</v>
      </c>
      <c r="L4887" t="str">
        <f>TEXT(Table1[[#This Row],[Patient Admission Date]],"mmm")</f>
        <v>Nov</v>
      </c>
      <c r="M4887" t="str">
        <f>TEXT(Table1[[#This Row],[Patient Admission Date]],"ddd")</f>
        <v>Wed</v>
      </c>
      <c r="N4887" t="str">
        <f>TEXT(INT(HOUR(Table1[[#This Row],[Patient Admission Date]])/3)*3,"00")&amp;"-"&amp;TEXT(INT(HOUR(Table1[[#This Row],[Patient Admission Date]])/3)*3+3,"00")</f>
        <v>00-03</v>
      </c>
      <c r="O4887" t="str" cm="1">
        <f t="array" ref="O4887">_xlfn.IFS(Table1[[#This Row],[Patient Age]]&lt;=14,"0-14",Table1[[#This Row],[Patient Age]]&lt;=29,"15-29",Table1[[#This Row],[Patient Age]]&lt;=44,"30-44",Table1[[#This Row],[Patient Age]]&lt;=59,"45-59",Table1[[#This Row],[Patient Age]]&lt;=74,"60-74",TRUE,"75+")</f>
        <v>15-29</v>
      </c>
      <c r="P4887" t="str" cm="1">
        <f t="array" ref="P4887">_xlfn.IFS(Table1[[#This Row],[Patient Waittime]]&lt;=15,"0-15",Table1[[#This Row],[Patient Waittime]]&lt;=30,"16-30",Table1[[#This Row],[Patient Waittime]]&lt;=45,"31-45",Table1[[#This Row],[Patient Waittime]]&lt;=60,"46-60",TRUE,"60+")</f>
        <v>46-60</v>
      </c>
      <c r="Q4887">
        <f>--(Table1[[#This Row],[Patient Waittime]]&lt;=30)</f>
        <v>0</v>
      </c>
      <c r="R4887">
        <f>--Table1[[#This Row],[Patient Admission Flag]]</f>
        <v>0</v>
      </c>
      <c r="S4887">
        <f>--AND(Table1[[#This Row],[WithinTarget]]=1,Table1[[#This Row],[Patient Satisfaction Score]]&gt;=7)</f>
        <v>0</v>
      </c>
      <c r="T4887" t="str">
        <f>IF(LEFT(Table1[[#This Row],[Patient Gender]],1)="F","Female","Male")</f>
        <v>Male</v>
      </c>
    </row>
    <row r="4888" spans="1:20" x14ac:dyDescent="0.3">
      <c r="A4888" t="s">
        <v>4992</v>
      </c>
      <c r="B4888" s="1">
        <v>45440.95208333333</v>
      </c>
      <c r="C4888" t="s">
        <v>9</v>
      </c>
      <c r="D4888">
        <v>32</v>
      </c>
      <c r="E4888" t="s">
        <v>10</v>
      </c>
      <c r="F4888" t="s">
        <v>11</v>
      </c>
      <c r="G4888" t="b">
        <v>0</v>
      </c>
      <c r="H4888">
        <v>0</v>
      </c>
      <c r="I4888">
        <v>30</v>
      </c>
      <c r="J4888" t="b">
        <v>0</v>
      </c>
      <c r="K4888">
        <f>YEAR(Table1[[#This Row],[Patient Admission Date]])</f>
        <v>2024</v>
      </c>
      <c r="L4888" t="str">
        <f>TEXT(Table1[[#This Row],[Patient Admission Date]],"mmm")</f>
        <v>May</v>
      </c>
      <c r="M4888" t="str">
        <f>TEXT(Table1[[#This Row],[Patient Admission Date]],"ddd")</f>
        <v>Tue</v>
      </c>
      <c r="N4888" t="str">
        <f>TEXT(INT(HOUR(Table1[[#This Row],[Patient Admission Date]])/3)*3,"00")&amp;"-"&amp;TEXT(INT(HOUR(Table1[[#This Row],[Patient Admission Date]])/3)*3+3,"00")</f>
        <v>21-24</v>
      </c>
      <c r="O4888" t="str" cm="1">
        <f t="array" ref="O4888">_xlfn.IFS(Table1[[#This Row],[Patient Age]]&lt;=14,"0-14",Table1[[#This Row],[Patient Age]]&lt;=29,"15-29",Table1[[#This Row],[Patient Age]]&lt;=44,"30-44",Table1[[#This Row],[Patient Age]]&lt;=59,"45-59",Table1[[#This Row],[Patient Age]]&lt;=74,"60-74",TRUE,"75+")</f>
        <v>30-44</v>
      </c>
      <c r="P4888" t="str" cm="1">
        <f t="array" ref="P4888">_xlfn.IFS(Table1[[#This Row],[Patient Waittime]]&lt;=15,"0-15",Table1[[#This Row],[Patient Waittime]]&lt;=30,"16-30",Table1[[#This Row],[Patient Waittime]]&lt;=45,"31-45",Table1[[#This Row],[Patient Waittime]]&lt;=60,"46-60",TRUE,"60+")</f>
        <v>16-30</v>
      </c>
      <c r="Q4888">
        <f>--(Table1[[#This Row],[Patient Waittime]]&lt;=30)</f>
        <v>1</v>
      </c>
      <c r="R4888">
        <f>--Table1[[#This Row],[Patient Admission Flag]]</f>
        <v>0</v>
      </c>
      <c r="S4888">
        <f>--AND(Table1[[#This Row],[WithinTarget]]=1,Table1[[#This Row],[Patient Satisfaction Score]]&gt;=7)</f>
        <v>0</v>
      </c>
      <c r="T4888" t="str">
        <f>IF(LEFT(Table1[[#This Row],[Patient Gender]],1)="F","Female","Male")</f>
        <v>Male</v>
      </c>
    </row>
    <row r="4889" spans="1:20" x14ac:dyDescent="0.3">
      <c r="A4889" t="s">
        <v>4993</v>
      </c>
      <c r="B4889" s="1">
        <v>45380.445138888892</v>
      </c>
      <c r="C4889" t="s">
        <v>9</v>
      </c>
      <c r="D4889">
        <v>53</v>
      </c>
      <c r="E4889" t="s">
        <v>10</v>
      </c>
      <c r="F4889" t="s">
        <v>11</v>
      </c>
      <c r="G4889" t="b">
        <v>0</v>
      </c>
      <c r="H4889">
        <v>0</v>
      </c>
      <c r="I4889">
        <v>43</v>
      </c>
      <c r="J4889" t="b">
        <v>0</v>
      </c>
      <c r="K4889">
        <f>YEAR(Table1[[#This Row],[Patient Admission Date]])</f>
        <v>2024</v>
      </c>
      <c r="L4889" t="str">
        <f>TEXT(Table1[[#This Row],[Patient Admission Date]],"mmm")</f>
        <v>Mar</v>
      </c>
      <c r="M4889" t="str">
        <f>TEXT(Table1[[#This Row],[Patient Admission Date]],"ddd")</f>
        <v>Fri</v>
      </c>
      <c r="N4889" t="str">
        <f>TEXT(INT(HOUR(Table1[[#This Row],[Patient Admission Date]])/3)*3,"00")&amp;"-"&amp;TEXT(INT(HOUR(Table1[[#This Row],[Patient Admission Date]])/3)*3+3,"00")</f>
        <v>09-12</v>
      </c>
      <c r="O4889" t="str" cm="1">
        <f t="array" ref="O4889">_xlfn.IFS(Table1[[#This Row],[Patient Age]]&lt;=14,"0-14",Table1[[#This Row],[Patient Age]]&lt;=29,"15-29",Table1[[#This Row],[Patient Age]]&lt;=44,"30-44",Table1[[#This Row],[Patient Age]]&lt;=59,"45-59",Table1[[#This Row],[Patient Age]]&lt;=74,"60-74",TRUE,"75+")</f>
        <v>45-59</v>
      </c>
      <c r="P4889" t="str" cm="1">
        <f t="array" ref="P4889">_xlfn.IFS(Table1[[#This Row],[Patient Waittime]]&lt;=15,"0-15",Table1[[#This Row],[Patient Waittime]]&lt;=30,"16-30",Table1[[#This Row],[Patient Waittime]]&lt;=45,"31-45",Table1[[#This Row],[Patient Waittime]]&lt;=60,"46-60",TRUE,"60+")</f>
        <v>31-45</v>
      </c>
      <c r="Q4889">
        <f>--(Table1[[#This Row],[Patient Waittime]]&lt;=30)</f>
        <v>0</v>
      </c>
      <c r="R4889">
        <f>--Table1[[#This Row],[Patient Admission Flag]]</f>
        <v>0</v>
      </c>
      <c r="S4889">
        <f>--AND(Table1[[#This Row],[WithinTarget]]=1,Table1[[#This Row],[Patient Satisfaction Score]]&gt;=7)</f>
        <v>0</v>
      </c>
      <c r="T4889" t="str">
        <f>IF(LEFT(Table1[[#This Row],[Patient Gender]],1)="F","Female","Male")</f>
        <v>Male</v>
      </c>
    </row>
    <row r="4890" spans="1:20" x14ac:dyDescent="0.3">
      <c r="A4890" t="s">
        <v>4994</v>
      </c>
      <c r="B4890" s="1">
        <v>45530.65902777778</v>
      </c>
      <c r="C4890" t="s">
        <v>9</v>
      </c>
      <c r="D4890">
        <v>54</v>
      </c>
      <c r="E4890" t="s">
        <v>10</v>
      </c>
      <c r="F4890" t="s">
        <v>11</v>
      </c>
      <c r="G4890" t="b">
        <v>0</v>
      </c>
      <c r="H4890">
        <v>1</v>
      </c>
      <c r="I4890">
        <v>17</v>
      </c>
      <c r="J4890" t="b">
        <v>0</v>
      </c>
      <c r="K4890">
        <f>YEAR(Table1[[#This Row],[Patient Admission Date]])</f>
        <v>2024</v>
      </c>
      <c r="L4890" t="str">
        <f>TEXT(Table1[[#This Row],[Patient Admission Date]],"mmm")</f>
        <v>Aug</v>
      </c>
      <c r="M4890" t="str">
        <f>TEXT(Table1[[#This Row],[Patient Admission Date]],"ddd")</f>
        <v>Mon</v>
      </c>
      <c r="N4890" t="str">
        <f>TEXT(INT(HOUR(Table1[[#This Row],[Patient Admission Date]])/3)*3,"00")&amp;"-"&amp;TEXT(INT(HOUR(Table1[[#This Row],[Patient Admission Date]])/3)*3+3,"00")</f>
        <v>15-18</v>
      </c>
      <c r="O4890" t="str" cm="1">
        <f t="array" ref="O4890">_xlfn.IFS(Table1[[#This Row],[Patient Age]]&lt;=14,"0-14",Table1[[#This Row],[Patient Age]]&lt;=29,"15-29",Table1[[#This Row],[Patient Age]]&lt;=44,"30-44",Table1[[#This Row],[Patient Age]]&lt;=59,"45-59",Table1[[#This Row],[Patient Age]]&lt;=74,"60-74",TRUE,"75+")</f>
        <v>45-59</v>
      </c>
      <c r="P4890" t="str" cm="1">
        <f t="array" ref="P4890">_xlfn.IFS(Table1[[#This Row],[Patient Waittime]]&lt;=15,"0-15",Table1[[#This Row],[Patient Waittime]]&lt;=30,"16-30",Table1[[#This Row],[Patient Waittime]]&lt;=45,"31-45",Table1[[#This Row],[Patient Waittime]]&lt;=60,"46-60",TRUE,"60+")</f>
        <v>16-30</v>
      </c>
      <c r="Q4890">
        <f>--(Table1[[#This Row],[Patient Waittime]]&lt;=30)</f>
        <v>1</v>
      </c>
      <c r="R4890">
        <f>--Table1[[#This Row],[Patient Admission Flag]]</f>
        <v>0</v>
      </c>
      <c r="S4890">
        <f>--AND(Table1[[#This Row],[WithinTarget]]=1,Table1[[#This Row],[Patient Satisfaction Score]]&gt;=7)</f>
        <v>0</v>
      </c>
      <c r="T4890" t="str">
        <f>IF(LEFT(Table1[[#This Row],[Patient Gender]],1)="F","Female","Male")</f>
        <v>Male</v>
      </c>
    </row>
    <row r="4891" spans="1:20" x14ac:dyDescent="0.3">
      <c r="A4891" t="s">
        <v>4995</v>
      </c>
      <c r="B4891" s="1">
        <v>45235.472222222219</v>
      </c>
      <c r="C4891" t="s">
        <v>9</v>
      </c>
      <c r="D4891">
        <v>27</v>
      </c>
      <c r="E4891" t="s">
        <v>10</v>
      </c>
      <c r="F4891" t="s">
        <v>11</v>
      </c>
      <c r="G4891" t="b">
        <v>0</v>
      </c>
      <c r="H4891">
        <v>1</v>
      </c>
      <c r="I4891">
        <v>38</v>
      </c>
      <c r="J4891" t="b">
        <v>0</v>
      </c>
      <c r="K4891">
        <f>YEAR(Table1[[#This Row],[Patient Admission Date]])</f>
        <v>2023</v>
      </c>
      <c r="L4891" t="str">
        <f>TEXT(Table1[[#This Row],[Patient Admission Date]],"mmm")</f>
        <v>Nov</v>
      </c>
      <c r="M4891" t="str">
        <f>TEXT(Table1[[#This Row],[Patient Admission Date]],"ddd")</f>
        <v>Sun</v>
      </c>
      <c r="N4891" t="str">
        <f>TEXT(INT(HOUR(Table1[[#This Row],[Patient Admission Date]])/3)*3,"00")&amp;"-"&amp;TEXT(INT(HOUR(Table1[[#This Row],[Patient Admission Date]])/3)*3+3,"00")</f>
        <v>09-12</v>
      </c>
      <c r="O4891" t="str" cm="1">
        <f t="array" ref="O4891">_xlfn.IFS(Table1[[#This Row],[Patient Age]]&lt;=14,"0-14",Table1[[#This Row],[Patient Age]]&lt;=29,"15-29",Table1[[#This Row],[Patient Age]]&lt;=44,"30-44",Table1[[#This Row],[Patient Age]]&lt;=59,"45-59",Table1[[#This Row],[Patient Age]]&lt;=74,"60-74",TRUE,"75+")</f>
        <v>15-29</v>
      </c>
      <c r="P4891" t="str" cm="1">
        <f t="array" ref="P4891">_xlfn.IFS(Table1[[#This Row],[Patient Waittime]]&lt;=15,"0-15",Table1[[#This Row],[Patient Waittime]]&lt;=30,"16-30",Table1[[#This Row],[Patient Waittime]]&lt;=45,"31-45",Table1[[#This Row],[Patient Waittime]]&lt;=60,"46-60",TRUE,"60+")</f>
        <v>31-45</v>
      </c>
      <c r="Q4891">
        <f>--(Table1[[#This Row],[Patient Waittime]]&lt;=30)</f>
        <v>0</v>
      </c>
      <c r="R4891">
        <f>--Table1[[#This Row],[Patient Admission Flag]]</f>
        <v>0</v>
      </c>
      <c r="S4891">
        <f>--AND(Table1[[#This Row],[WithinTarget]]=1,Table1[[#This Row],[Patient Satisfaction Score]]&gt;=7)</f>
        <v>0</v>
      </c>
      <c r="T4891" t="str">
        <f>IF(LEFT(Table1[[#This Row],[Patient Gender]],1)="F","Female","Male")</f>
        <v>Male</v>
      </c>
    </row>
    <row r="4892" spans="1:20" x14ac:dyDescent="0.3">
      <c r="A4892" t="s">
        <v>4996</v>
      </c>
      <c r="B4892" s="1">
        <v>45141.449305555558</v>
      </c>
      <c r="C4892" t="s">
        <v>9</v>
      </c>
      <c r="D4892">
        <v>30</v>
      </c>
      <c r="E4892" t="s">
        <v>10</v>
      </c>
      <c r="F4892" t="s">
        <v>11</v>
      </c>
      <c r="G4892" t="b">
        <v>0</v>
      </c>
      <c r="H4892">
        <v>1</v>
      </c>
      <c r="I4892">
        <v>42</v>
      </c>
      <c r="J4892" t="b">
        <v>0</v>
      </c>
      <c r="K4892">
        <f>YEAR(Table1[[#This Row],[Patient Admission Date]])</f>
        <v>2023</v>
      </c>
      <c r="L4892" t="str">
        <f>TEXT(Table1[[#This Row],[Patient Admission Date]],"mmm")</f>
        <v>Aug</v>
      </c>
      <c r="M4892" t="str">
        <f>TEXT(Table1[[#This Row],[Patient Admission Date]],"ddd")</f>
        <v>Thu</v>
      </c>
      <c r="N4892" t="str">
        <f>TEXT(INT(HOUR(Table1[[#This Row],[Patient Admission Date]])/3)*3,"00")&amp;"-"&amp;TEXT(INT(HOUR(Table1[[#This Row],[Patient Admission Date]])/3)*3+3,"00")</f>
        <v>09-12</v>
      </c>
      <c r="O4892" t="str" cm="1">
        <f t="array" ref="O4892">_xlfn.IFS(Table1[[#This Row],[Patient Age]]&lt;=14,"0-14",Table1[[#This Row],[Patient Age]]&lt;=29,"15-29",Table1[[#This Row],[Patient Age]]&lt;=44,"30-44",Table1[[#This Row],[Patient Age]]&lt;=59,"45-59",Table1[[#This Row],[Patient Age]]&lt;=74,"60-74",TRUE,"75+")</f>
        <v>30-44</v>
      </c>
      <c r="P4892" t="str" cm="1">
        <f t="array" ref="P4892">_xlfn.IFS(Table1[[#This Row],[Patient Waittime]]&lt;=15,"0-15",Table1[[#This Row],[Patient Waittime]]&lt;=30,"16-30",Table1[[#This Row],[Patient Waittime]]&lt;=45,"31-45",Table1[[#This Row],[Patient Waittime]]&lt;=60,"46-60",TRUE,"60+")</f>
        <v>31-45</v>
      </c>
      <c r="Q4892">
        <f>--(Table1[[#This Row],[Patient Waittime]]&lt;=30)</f>
        <v>0</v>
      </c>
      <c r="R4892">
        <f>--Table1[[#This Row],[Patient Admission Flag]]</f>
        <v>0</v>
      </c>
      <c r="S4892">
        <f>--AND(Table1[[#This Row],[WithinTarget]]=1,Table1[[#This Row],[Patient Satisfaction Score]]&gt;=7)</f>
        <v>0</v>
      </c>
      <c r="T4892" t="str">
        <f>IF(LEFT(Table1[[#This Row],[Patient Gender]],1)="F","Female","Male")</f>
        <v>Male</v>
      </c>
    </row>
    <row r="4893" spans="1:20" x14ac:dyDescent="0.3">
      <c r="A4893" t="s">
        <v>4997</v>
      </c>
      <c r="B4893" s="1">
        <v>45337.627083333333</v>
      </c>
      <c r="C4893" t="s">
        <v>9</v>
      </c>
      <c r="D4893">
        <v>28</v>
      </c>
      <c r="E4893" t="s">
        <v>10</v>
      </c>
      <c r="F4893" t="s">
        <v>11</v>
      </c>
      <c r="G4893" t="b">
        <v>0</v>
      </c>
      <c r="H4893">
        <v>1</v>
      </c>
      <c r="I4893">
        <v>35</v>
      </c>
      <c r="J4893" t="b">
        <v>0</v>
      </c>
      <c r="K4893">
        <f>YEAR(Table1[[#This Row],[Patient Admission Date]])</f>
        <v>2024</v>
      </c>
      <c r="L4893" t="str">
        <f>TEXT(Table1[[#This Row],[Patient Admission Date]],"mmm")</f>
        <v>Feb</v>
      </c>
      <c r="M4893" t="str">
        <f>TEXT(Table1[[#This Row],[Patient Admission Date]],"ddd")</f>
        <v>Thu</v>
      </c>
      <c r="N4893" t="str">
        <f>TEXT(INT(HOUR(Table1[[#This Row],[Patient Admission Date]])/3)*3,"00")&amp;"-"&amp;TEXT(INT(HOUR(Table1[[#This Row],[Patient Admission Date]])/3)*3+3,"00")</f>
        <v>15-18</v>
      </c>
      <c r="O4893" t="str" cm="1">
        <f t="array" ref="O4893">_xlfn.IFS(Table1[[#This Row],[Patient Age]]&lt;=14,"0-14",Table1[[#This Row],[Patient Age]]&lt;=29,"15-29",Table1[[#This Row],[Patient Age]]&lt;=44,"30-44",Table1[[#This Row],[Patient Age]]&lt;=59,"45-59",Table1[[#This Row],[Patient Age]]&lt;=74,"60-74",TRUE,"75+")</f>
        <v>15-29</v>
      </c>
      <c r="P4893" t="str" cm="1">
        <f t="array" ref="P4893">_xlfn.IFS(Table1[[#This Row],[Patient Waittime]]&lt;=15,"0-15",Table1[[#This Row],[Patient Waittime]]&lt;=30,"16-30",Table1[[#This Row],[Patient Waittime]]&lt;=45,"31-45",Table1[[#This Row],[Patient Waittime]]&lt;=60,"46-60",TRUE,"60+")</f>
        <v>31-45</v>
      </c>
      <c r="Q4893">
        <f>--(Table1[[#This Row],[Patient Waittime]]&lt;=30)</f>
        <v>0</v>
      </c>
      <c r="R4893">
        <f>--Table1[[#This Row],[Patient Admission Flag]]</f>
        <v>0</v>
      </c>
      <c r="S4893">
        <f>--AND(Table1[[#This Row],[WithinTarget]]=1,Table1[[#This Row],[Patient Satisfaction Score]]&gt;=7)</f>
        <v>0</v>
      </c>
      <c r="T4893" t="str">
        <f>IF(LEFT(Table1[[#This Row],[Patient Gender]],1)="F","Female","Male")</f>
        <v>Male</v>
      </c>
    </row>
    <row r="4894" spans="1:20" x14ac:dyDescent="0.3">
      <c r="A4894" t="s">
        <v>4998</v>
      </c>
      <c r="B4894" s="1">
        <v>45159.229166666664</v>
      </c>
      <c r="C4894" t="s">
        <v>9</v>
      </c>
      <c r="D4894">
        <v>19</v>
      </c>
      <c r="E4894" t="s">
        <v>10</v>
      </c>
      <c r="F4894" t="s">
        <v>11</v>
      </c>
      <c r="G4894" t="b">
        <v>0</v>
      </c>
      <c r="H4894">
        <v>1</v>
      </c>
      <c r="I4894">
        <v>20</v>
      </c>
      <c r="J4894" t="b">
        <v>0</v>
      </c>
      <c r="K4894">
        <f>YEAR(Table1[[#This Row],[Patient Admission Date]])</f>
        <v>2023</v>
      </c>
      <c r="L4894" t="str">
        <f>TEXT(Table1[[#This Row],[Patient Admission Date]],"mmm")</f>
        <v>Aug</v>
      </c>
      <c r="M4894" t="str">
        <f>TEXT(Table1[[#This Row],[Patient Admission Date]],"ddd")</f>
        <v>Mon</v>
      </c>
      <c r="N4894" t="str">
        <f>TEXT(INT(HOUR(Table1[[#This Row],[Patient Admission Date]])/3)*3,"00")&amp;"-"&amp;TEXT(INT(HOUR(Table1[[#This Row],[Patient Admission Date]])/3)*3+3,"00")</f>
        <v>03-06</v>
      </c>
      <c r="O4894" t="str" cm="1">
        <f t="array" ref="O4894">_xlfn.IFS(Table1[[#This Row],[Patient Age]]&lt;=14,"0-14",Table1[[#This Row],[Patient Age]]&lt;=29,"15-29",Table1[[#This Row],[Patient Age]]&lt;=44,"30-44",Table1[[#This Row],[Patient Age]]&lt;=59,"45-59",Table1[[#This Row],[Patient Age]]&lt;=74,"60-74",TRUE,"75+")</f>
        <v>15-29</v>
      </c>
      <c r="P4894" t="str" cm="1">
        <f t="array" ref="P4894">_xlfn.IFS(Table1[[#This Row],[Patient Waittime]]&lt;=15,"0-15",Table1[[#This Row],[Patient Waittime]]&lt;=30,"16-30",Table1[[#This Row],[Patient Waittime]]&lt;=45,"31-45",Table1[[#This Row],[Patient Waittime]]&lt;=60,"46-60",TRUE,"60+")</f>
        <v>16-30</v>
      </c>
      <c r="Q4894">
        <f>--(Table1[[#This Row],[Patient Waittime]]&lt;=30)</f>
        <v>1</v>
      </c>
      <c r="R4894">
        <f>--Table1[[#This Row],[Patient Admission Flag]]</f>
        <v>0</v>
      </c>
      <c r="S4894">
        <f>--AND(Table1[[#This Row],[WithinTarget]]=1,Table1[[#This Row],[Patient Satisfaction Score]]&gt;=7)</f>
        <v>0</v>
      </c>
      <c r="T4894" t="str">
        <f>IF(LEFT(Table1[[#This Row],[Patient Gender]],1)="F","Female","Male")</f>
        <v>Male</v>
      </c>
    </row>
    <row r="4895" spans="1:20" x14ac:dyDescent="0.3">
      <c r="A4895" t="s">
        <v>4999</v>
      </c>
      <c r="B4895" s="1">
        <v>45390.177777777775</v>
      </c>
      <c r="C4895" t="s">
        <v>9</v>
      </c>
      <c r="D4895">
        <v>66</v>
      </c>
      <c r="E4895" t="s">
        <v>10</v>
      </c>
      <c r="F4895" t="s">
        <v>11</v>
      </c>
      <c r="G4895" t="b">
        <v>0</v>
      </c>
      <c r="H4895">
        <v>1</v>
      </c>
      <c r="I4895">
        <v>28</v>
      </c>
      <c r="J4895" t="b">
        <v>0</v>
      </c>
      <c r="K4895">
        <f>YEAR(Table1[[#This Row],[Patient Admission Date]])</f>
        <v>2024</v>
      </c>
      <c r="L4895" t="str">
        <f>TEXT(Table1[[#This Row],[Patient Admission Date]],"mmm")</f>
        <v>Apr</v>
      </c>
      <c r="M4895" t="str">
        <f>TEXT(Table1[[#This Row],[Patient Admission Date]],"ddd")</f>
        <v>Mon</v>
      </c>
      <c r="N4895" t="str">
        <f>TEXT(INT(HOUR(Table1[[#This Row],[Patient Admission Date]])/3)*3,"00")&amp;"-"&amp;TEXT(INT(HOUR(Table1[[#This Row],[Patient Admission Date]])/3)*3+3,"00")</f>
        <v>03-06</v>
      </c>
      <c r="O4895" t="str" cm="1">
        <f t="array" ref="O4895">_xlfn.IFS(Table1[[#This Row],[Patient Age]]&lt;=14,"0-14",Table1[[#This Row],[Patient Age]]&lt;=29,"15-29",Table1[[#This Row],[Patient Age]]&lt;=44,"30-44",Table1[[#This Row],[Patient Age]]&lt;=59,"45-59",Table1[[#This Row],[Patient Age]]&lt;=74,"60-74",TRUE,"75+")</f>
        <v>60-74</v>
      </c>
      <c r="P4895" t="str" cm="1">
        <f t="array" ref="P4895">_xlfn.IFS(Table1[[#This Row],[Patient Waittime]]&lt;=15,"0-15",Table1[[#This Row],[Patient Waittime]]&lt;=30,"16-30",Table1[[#This Row],[Patient Waittime]]&lt;=45,"31-45",Table1[[#This Row],[Patient Waittime]]&lt;=60,"46-60",TRUE,"60+")</f>
        <v>16-30</v>
      </c>
      <c r="Q4895">
        <f>--(Table1[[#This Row],[Patient Waittime]]&lt;=30)</f>
        <v>1</v>
      </c>
      <c r="R4895">
        <f>--Table1[[#This Row],[Patient Admission Flag]]</f>
        <v>0</v>
      </c>
      <c r="S4895">
        <f>--AND(Table1[[#This Row],[WithinTarget]]=1,Table1[[#This Row],[Patient Satisfaction Score]]&gt;=7)</f>
        <v>0</v>
      </c>
      <c r="T4895" t="str">
        <f>IF(LEFT(Table1[[#This Row],[Patient Gender]],1)="F","Female","Male")</f>
        <v>Male</v>
      </c>
    </row>
    <row r="4896" spans="1:20" x14ac:dyDescent="0.3">
      <c r="A4896" t="s">
        <v>5000</v>
      </c>
      <c r="B4896" s="1">
        <v>45498.96875</v>
      </c>
      <c r="C4896" t="s">
        <v>9</v>
      </c>
      <c r="D4896">
        <v>77</v>
      </c>
      <c r="E4896" t="s">
        <v>10</v>
      </c>
      <c r="F4896" t="s">
        <v>11</v>
      </c>
      <c r="G4896" t="b">
        <v>0</v>
      </c>
      <c r="H4896">
        <v>1</v>
      </c>
      <c r="I4896">
        <v>39</v>
      </c>
      <c r="J4896" t="b">
        <v>0</v>
      </c>
      <c r="K4896">
        <f>YEAR(Table1[[#This Row],[Patient Admission Date]])</f>
        <v>2024</v>
      </c>
      <c r="L4896" t="str">
        <f>TEXT(Table1[[#This Row],[Patient Admission Date]],"mmm")</f>
        <v>Jul</v>
      </c>
      <c r="M4896" t="str">
        <f>TEXT(Table1[[#This Row],[Patient Admission Date]],"ddd")</f>
        <v>Thu</v>
      </c>
      <c r="N4896" t="str">
        <f>TEXT(INT(HOUR(Table1[[#This Row],[Patient Admission Date]])/3)*3,"00")&amp;"-"&amp;TEXT(INT(HOUR(Table1[[#This Row],[Patient Admission Date]])/3)*3+3,"00")</f>
        <v>21-24</v>
      </c>
      <c r="O4896" t="str" cm="1">
        <f t="array" ref="O4896">_xlfn.IFS(Table1[[#This Row],[Patient Age]]&lt;=14,"0-14",Table1[[#This Row],[Patient Age]]&lt;=29,"15-29",Table1[[#This Row],[Patient Age]]&lt;=44,"30-44",Table1[[#This Row],[Patient Age]]&lt;=59,"45-59",Table1[[#This Row],[Patient Age]]&lt;=74,"60-74",TRUE,"75+")</f>
        <v>75+</v>
      </c>
      <c r="P4896" t="str" cm="1">
        <f t="array" ref="P4896">_xlfn.IFS(Table1[[#This Row],[Patient Waittime]]&lt;=15,"0-15",Table1[[#This Row],[Patient Waittime]]&lt;=30,"16-30",Table1[[#This Row],[Patient Waittime]]&lt;=45,"31-45",Table1[[#This Row],[Patient Waittime]]&lt;=60,"46-60",TRUE,"60+")</f>
        <v>31-45</v>
      </c>
      <c r="Q4896">
        <f>--(Table1[[#This Row],[Patient Waittime]]&lt;=30)</f>
        <v>0</v>
      </c>
      <c r="R4896">
        <f>--Table1[[#This Row],[Patient Admission Flag]]</f>
        <v>0</v>
      </c>
      <c r="S4896">
        <f>--AND(Table1[[#This Row],[WithinTarget]]=1,Table1[[#This Row],[Patient Satisfaction Score]]&gt;=7)</f>
        <v>0</v>
      </c>
      <c r="T4896" t="str">
        <f>IF(LEFT(Table1[[#This Row],[Patient Gender]],1)="F","Female","Male")</f>
        <v>Male</v>
      </c>
    </row>
    <row r="4897" spans="1:20" x14ac:dyDescent="0.3">
      <c r="A4897" t="s">
        <v>5001</v>
      </c>
      <c r="B4897" s="1">
        <v>45404.170138888891</v>
      </c>
      <c r="C4897" t="s">
        <v>9</v>
      </c>
      <c r="D4897">
        <v>52</v>
      </c>
      <c r="E4897" t="s">
        <v>10</v>
      </c>
      <c r="F4897" t="s">
        <v>11</v>
      </c>
      <c r="G4897" t="b">
        <v>0</v>
      </c>
      <c r="H4897">
        <v>1</v>
      </c>
      <c r="I4897">
        <v>57</v>
      </c>
      <c r="J4897" t="b">
        <v>0</v>
      </c>
      <c r="K4897">
        <f>YEAR(Table1[[#This Row],[Patient Admission Date]])</f>
        <v>2024</v>
      </c>
      <c r="L4897" t="str">
        <f>TEXT(Table1[[#This Row],[Patient Admission Date]],"mmm")</f>
        <v>Apr</v>
      </c>
      <c r="M4897" t="str">
        <f>TEXT(Table1[[#This Row],[Patient Admission Date]],"ddd")</f>
        <v>Mon</v>
      </c>
      <c r="N4897" t="str">
        <f>TEXT(INT(HOUR(Table1[[#This Row],[Patient Admission Date]])/3)*3,"00")&amp;"-"&amp;TEXT(INT(HOUR(Table1[[#This Row],[Patient Admission Date]])/3)*3+3,"00")</f>
        <v>03-06</v>
      </c>
      <c r="O4897" t="str" cm="1">
        <f t="array" ref="O4897">_xlfn.IFS(Table1[[#This Row],[Patient Age]]&lt;=14,"0-14",Table1[[#This Row],[Patient Age]]&lt;=29,"15-29",Table1[[#This Row],[Patient Age]]&lt;=44,"30-44",Table1[[#This Row],[Patient Age]]&lt;=59,"45-59",Table1[[#This Row],[Patient Age]]&lt;=74,"60-74",TRUE,"75+")</f>
        <v>45-59</v>
      </c>
      <c r="P4897" t="str" cm="1">
        <f t="array" ref="P4897">_xlfn.IFS(Table1[[#This Row],[Patient Waittime]]&lt;=15,"0-15",Table1[[#This Row],[Patient Waittime]]&lt;=30,"16-30",Table1[[#This Row],[Patient Waittime]]&lt;=45,"31-45",Table1[[#This Row],[Patient Waittime]]&lt;=60,"46-60",TRUE,"60+")</f>
        <v>46-60</v>
      </c>
      <c r="Q4897">
        <f>--(Table1[[#This Row],[Patient Waittime]]&lt;=30)</f>
        <v>0</v>
      </c>
      <c r="R4897">
        <f>--Table1[[#This Row],[Patient Admission Flag]]</f>
        <v>0</v>
      </c>
      <c r="S4897">
        <f>--AND(Table1[[#This Row],[WithinTarget]]=1,Table1[[#This Row],[Patient Satisfaction Score]]&gt;=7)</f>
        <v>0</v>
      </c>
      <c r="T4897" t="str">
        <f>IF(LEFT(Table1[[#This Row],[Patient Gender]],1)="F","Female","Male")</f>
        <v>Male</v>
      </c>
    </row>
    <row r="4898" spans="1:20" x14ac:dyDescent="0.3">
      <c r="A4898" t="s">
        <v>5002</v>
      </c>
      <c r="B4898" s="1">
        <v>45476.890972222223</v>
      </c>
      <c r="C4898" t="s">
        <v>9</v>
      </c>
      <c r="D4898">
        <v>24</v>
      </c>
      <c r="E4898" t="s">
        <v>10</v>
      </c>
      <c r="F4898" t="s">
        <v>11</v>
      </c>
      <c r="G4898" t="b">
        <v>0</v>
      </c>
      <c r="H4898">
        <v>1</v>
      </c>
      <c r="I4898">
        <v>30</v>
      </c>
      <c r="J4898" t="b">
        <v>0</v>
      </c>
      <c r="K4898">
        <f>YEAR(Table1[[#This Row],[Patient Admission Date]])</f>
        <v>2024</v>
      </c>
      <c r="L4898" t="str">
        <f>TEXT(Table1[[#This Row],[Patient Admission Date]],"mmm")</f>
        <v>Jul</v>
      </c>
      <c r="M4898" t="str">
        <f>TEXT(Table1[[#This Row],[Patient Admission Date]],"ddd")</f>
        <v>Wed</v>
      </c>
      <c r="N4898" t="str">
        <f>TEXT(INT(HOUR(Table1[[#This Row],[Patient Admission Date]])/3)*3,"00")&amp;"-"&amp;TEXT(INT(HOUR(Table1[[#This Row],[Patient Admission Date]])/3)*3+3,"00")</f>
        <v>21-24</v>
      </c>
      <c r="O4898" t="str" cm="1">
        <f t="array" ref="O4898">_xlfn.IFS(Table1[[#This Row],[Patient Age]]&lt;=14,"0-14",Table1[[#This Row],[Patient Age]]&lt;=29,"15-29",Table1[[#This Row],[Patient Age]]&lt;=44,"30-44",Table1[[#This Row],[Patient Age]]&lt;=59,"45-59",Table1[[#This Row],[Patient Age]]&lt;=74,"60-74",TRUE,"75+")</f>
        <v>15-29</v>
      </c>
      <c r="P4898" t="str" cm="1">
        <f t="array" ref="P4898">_xlfn.IFS(Table1[[#This Row],[Patient Waittime]]&lt;=15,"0-15",Table1[[#This Row],[Patient Waittime]]&lt;=30,"16-30",Table1[[#This Row],[Patient Waittime]]&lt;=45,"31-45",Table1[[#This Row],[Patient Waittime]]&lt;=60,"46-60",TRUE,"60+")</f>
        <v>16-30</v>
      </c>
      <c r="Q4898">
        <f>--(Table1[[#This Row],[Patient Waittime]]&lt;=30)</f>
        <v>1</v>
      </c>
      <c r="R4898">
        <f>--Table1[[#This Row],[Patient Admission Flag]]</f>
        <v>0</v>
      </c>
      <c r="S4898">
        <f>--AND(Table1[[#This Row],[WithinTarget]]=1,Table1[[#This Row],[Patient Satisfaction Score]]&gt;=7)</f>
        <v>0</v>
      </c>
      <c r="T4898" t="str">
        <f>IF(LEFT(Table1[[#This Row],[Patient Gender]],1)="F","Female","Male")</f>
        <v>Male</v>
      </c>
    </row>
    <row r="4899" spans="1:20" x14ac:dyDescent="0.3">
      <c r="A4899" t="s">
        <v>5003</v>
      </c>
      <c r="B4899" s="1">
        <v>45385.529166666667</v>
      </c>
      <c r="C4899" t="s">
        <v>9</v>
      </c>
      <c r="D4899">
        <v>54</v>
      </c>
      <c r="E4899" t="s">
        <v>10</v>
      </c>
      <c r="F4899" t="s">
        <v>11</v>
      </c>
      <c r="G4899" t="b">
        <v>0</v>
      </c>
      <c r="H4899">
        <v>1</v>
      </c>
      <c r="I4899">
        <v>45</v>
      </c>
      <c r="J4899" t="b">
        <v>0</v>
      </c>
      <c r="K4899">
        <f>YEAR(Table1[[#This Row],[Patient Admission Date]])</f>
        <v>2024</v>
      </c>
      <c r="L4899" t="str">
        <f>TEXT(Table1[[#This Row],[Patient Admission Date]],"mmm")</f>
        <v>Apr</v>
      </c>
      <c r="M4899" t="str">
        <f>TEXT(Table1[[#This Row],[Patient Admission Date]],"ddd")</f>
        <v>Wed</v>
      </c>
      <c r="N4899" t="str">
        <f>TEXT(INT(HOUR(Table1[[#This Row],[Patient Admission Date]])/3)*3,"00")&amp;"-"&amp;TEXT(INT(HOUR(Table1[[#This Row],[Patient Admission Date]])/3)*3+3,"00")</f>
        <v>12-15</v>
      </c>
      <c r="O4899" t="str" cm="1">
        <f t="array" ref="O4899">_xlfn.IFS(Table1[[#This Row],[Patient Age]]&lt;=14,"0-14",Table1[[#This Row],[Patient Age]]&lt;=29,"15-29",Table1[[#This Row],[Patient Age]]&lt;=44,"30-44",Table1[[#This Row],[Patient Age]]&lt;=59,"45-59",Table1[[#This Row],[Patient Age]]&lt;=74,"60-74",TRUE,"75+")</f>
        <v>45-59</v>
      </c>
      <c r="P4899" t="str" cm="1">
        <f t="array" ref="P4899">_xlfn.IFS(Table1[[#This Row],[Patient Waittime]]&lt;=15,"0-15",Table1[[#This Row],[Patient Waittime]]&lt;=30,"16-30",Table1[[#This Row],[Patient Waittime]]&lt;=45,"31-45",Table1[[#This Row],[Patient Waittime]]&lt;=60,"46-60",TRUE,"60+")</f>
        <v>31-45</v>
      </c>
      <c r="Q4899">
        <f>--(Table1[[#This Row],[Patient Waittime]]&lt;=30)</f>
        <v>0</v>
      </c>
      <c r="R4899">
        <f>--Table1[[#This Row],[Patient Admission Flag]]</f>
        <v>0</v>
      </c>
      <c r="S4899">
        <f>--AND(Table1[[#This Row],[WithinTarget]]=1,Table1[[#This Row],[Patient Satisfaction Score]]&gt;=7)</f>
        <v>0</v>
      </c>
      <c r="T4899" t="str">
        <f>IF(LEFT(Table1[[#This Row],[Patient Gender]],1)="F","Female","Male")</f>
        <v>Male</v>
      </c>
    </row>
    <row r="4900" spans="1:20" x14ac:dyDescent="0.3">
      <c r="A4900" t="s">
        <v>5004</v>
      </c>
      <c r="B4900" s="1">
        <v>45459.022222222222</v>
      </c>
      <c r="C4900" t="s">
        <v>9</v>
      </c>
      <c r="D4900">
        <v>74</v>
      </c>
      <c r="E4900" t="s">
        <v>10</v>
      </c>
      <c r="F4900" t="s">
        <v>11</v>
      </c>
      <c r="G4900" t="b">
        <v>0</v>
      </c>
      <c r="H4900">
        <v>1</v>
      </c>
      <c r="I4900">
        <v>14</v>
      </c>
      <c r="J4900" t="b">
        <v>0</v>
      </c>
      <c r="K4900">
        <f>YEAR(Table1[[#This Row],[Patient Admission Date]])</f>
        <v>2024</v>
      </c>
      <c r="L4900" t="str">
        <f>TEXT(Table1[[#This Row],[Patient Admission Date]],"mmm")</f>
        <v>Jun</v>
      </c>
      <c r="M4900" t="str">
        <f>TEXT(Table1[[#This Row],[Patient Admission Date]],"ddd")</f>
        <v>Sun</v>
      </c>
      <c r="N4900" t="str">
        <f>TEXT(INT(HOUR(Table1[[#This Row],[Patient Admission Date]])/3)*3,"00")&amp;"-"&amp;TEXT(INT(HOUR(Table1[[#This Row],[Patient Admission Date]])/3)*3+3,"00")</f>
        <v>00-03</v>
      </c>
      <c r="O4900" t="str" cm="1">
        <f t="array" ref="O4900">_xlfn.IFS(Table1[[#This Row],[Patient Age]]&lt;=14,"0-14",Table1[[#This Row],[Patient Age]]&lt;=29,"15-29",Table1[[#This Row],[Patient Age]]&lt;=44,"30-44",Table1[[#This Row],[Patient Age]]&lt;=59,"45-59",Table1[[#This Row],[Patient Age]]&lt;=74,"60-74",TRUE,"75+")</f>
        <v>60-74</v>
      </c>
      <c r="P4900" t="str" cm="1">
        <f t="array" ref="P4900">_xlfn.IFS(Table1[[#This Row],[Patient Waittime]]&lt;=15,"0-15",Table1[[#This Row],[Patient Waittime]]&lt;=30,"16-30",Table1[[#This Row],[Patient Waittime]]&lt;=45,"31-45",Table1[[#This Row],[Patient Waittime]]&lt;=60,"46-60",TRUE,"60+")</f>
        <v>0-15</v>
      </c>
      <c r="Q4900">
        <f>--(Table1[[#This Row],[Patient Waittime]]&lt;=30)</f>
        <v>1</v>
      </c>
      <c r="R4900">
        <f>--Table1[[#This Row],[Patient Admission Flag]]</f>
        <v>0</v>
      </c>
      <c r="S4900">
        <f>--AND(Table1[[#This Row],[WithinTarget]]=1,Table1[[#This Row],[Patient Satisfaction Score]]&gt;=7)</f>
        <v>0</v>
      </c>
      <c r="T4900" t="str">
        <f>IF(LEFT(Table1[[#This Row],[Patient Gender]],1)="F","Female","Male")</f>
        <v>Male</v>
      </c>
    </row>
    <row r="4901" spans="1:20" x14ac:dyDescent="0.3">
      <c r="A4901" t="s">
        <v>5005</v>
      </c>
      <c r="B4901" s="1">
        <v>45055.621527777781</v>
      </c>
      <c r="C4901" t="s">
        <v>9</v>
      </c>
      <c r="D4901">
        <v>75</v>
      </c>
      <c r="E4901" t="s">
        <v>10</v>
      </c>
      <c r="F4901" t="s">
        <v>11</v>
      </c>
      <c r="G4901" t="b">
        <v>0</v>
      </c>
      <c r="H4901">
        <v>2</v>
      </c>
      <c r="I4901">
        <v>55</v>
      </c>
      <c r="J4901" t="b">
        <v>0</v>
      </c>
      <c r="K4901">
        <f>YEAR(Table1[[#This Row],[Patient Admission Date]])</f>
        <v>2023</v>
      </c>
      <c r="L4901" t="str">
        <f>TEXT(Table1[[#This Row],[Patient Admission Date]],"mmm")</f>
        <v>May</v>
      </c>
      <c r="M4901" t="str">
        <f>TEXT(Table1[[#This Row],[Patient Admission Date]],"ddd")</f>
        <v>Tue</v>
      </c>
      <c r="N4901" t="str">
        <f>TEXT(INT(HOUR(Table1[[#This Row],[Patient Admission Date]])/3)*3,"00")&amp;"-"&amp;TEXT(INT(HOUR(Table1[[#This Row],[Patient Admission Date]])/3)*3+3,"00")</f>
        <v>12-15</v>
      </c>
      <c r="O4901" t="str" cm="1">
        <f t="array" ref="O4901">_xlfn.IFS(Table1[[#This Row],[Patient Age]]&lt;=14,"0-14",Table1[[#This Row],[Patient Age]]&lt;=29,"15-29",Table1[[#This Row],[Patient Age]]&lt;=44,"30-44",Table1[[#This Row],[Patient Age]]&lt;=59,"45-59",Table1[[#This Row],[Patient Age]]&lt;=74,"60-74",TRUE,"75+")</f>
        <v>75+</v>
      </c>
      <c r="P4901" t="str" cm="1">
        <f t="array" ref="P4901">_xlfn.IFS(Table1[[#This Row],[Patient Waittime]]&lt;=15,"0-15",Table1[[#This Row],[Patient Waittime]]&lt;=30,"16-30",Table1[[#This Row],[Patient Waittime]]&lt;=45,"31-45",Table1[[#This Row],[Patient Waittime]]&lt;=60,"46-60",TRUE,"60+")</f>
        <v>46-60</v>
      </c>
      <c r="Q4901">
        <f>--(Table1[[#This Row],[Patient Waittime]]&lt;=30)</f>
        <v>0</v>
      </c>
      <c r="R4901">
        <f>--Table1[[#This Row],[Patient Admission Flag]]</f>
        <v>0</v>
      </c>
      <c r="S4901">
        <f>--AND(Table1[[#This Row],[WithinTarget]]=1,Table1[[#This Row],[Patient Satisfaction Score]]&gt;=7)</f>
        <v>0</v>
      </c>
      <c r="T4901" t="str">
        <f>IF(LEFT(Table1[[#This Row],[Patient Gender]],1)="F","Female","Male")</f>
        <v>Male</v>
      </c>
    </row>
    <row r="4902" spans="1:20" x14ac:dyDescent="0.3">
      <c r="A4902" t="s">
        <v>5006</v>
      </c>
      <c r="B4902" s="1">
        <v>45196.481944444444</v>
      </c>
      <c r="C4902" t="s">
        <v>9</v>
      </c>
      <c r="D4902">
        <v>35</v>
      </c>
      <c r="E4902" t="s">
        <v>10</v>
      </c>
      <c r="F4902" t="s">
        <v>11</v>
      </c>
      <c r="G4902" t="b">
        <v>0</v>
      </c>
      <c r="H4902">
        <v>2</v>
      </c>
      <c r="I4902">
        <v>58</v>
      </c>
      <c r="J4902" t="b">
        <v>0</v>
      </c>
      <c r="K4902">
        <f>YEAR(Table1[[#This Row],[Patient Admission Date]])</f>
        <v>2023</v>
      </c>
      <c r="L4902" t="str">
        <f>TEXT(Table1[[#This Row],[Patient Admission Date]],"mmm")</f>
        <v>Sep</v>
      </c>
      <c r="M4902" t="str">
        <f>TEXT(Table1[[#This Row],[Patient Admission Date]],"ddd")</f>
        <v>Wed</v>
      </c>
      <c r="N4902" t="str">
        <f>TEXT(INT(HOUR(Table1[[#This Row],[Patient Admission Date]])/3)*3,"00")&amp;"-"&amp;TEXT(INT(HOUR(Table1[[#This Row],[Patient Admission Date]])/3)*3+3,"00")</f>
        <v>09-12</v>
      </c>
      <c r="O4902" t="str" cm="1">
        <f t="array" ref="O4902">_xlfn.IFS(Table1[[#This Row],[Patient Age]]&lt;=14,"0-14",Table1[[#This Row],[Patient Age]]&lt;=29,"15-29",Table1[[#This Row],[Patient Age]]&lt;=44,"30-44",Table1[[#This Row],[Patient Age]]&lt;=59,"45-59",Table1[[#This Row],[Patient Age]]&lt;=74,"60-74",TRUE,"75+")</f>
        <v>30-44</v>
      </c>
      <c r="P4902" t="str" cm="1">
        <f t="array" ref="P4902">_xlfn.IFS(Table1[[#This Row],[Patient Waittime]]&lt;=15,"0-15",Table1[[#This Row],[Patient Waittime]]&lt;=30,"16-30",Table1[[#This Row],[Patient Waittime]]&lt;=45,"31-45",Table1[[#This Row],[Patient Waittime]]&lt;=60,"46-60",TRUE,"60+")</f>
        <v>46-60</v>
      </c>
      <c r="Q4902">
        <f>--(Table1[[#This Row],[Patient Waittime]]&lt;=30)</f>
        <v>0</v>
      </c>
      <c r="R4902">
        <f>--Table1[[#This Row],[Patient Admission Flag]]</f>
        <v>0</v>
      </c>
      <c r="S4902">
        <f>--AND(Table1[[#This Row],[WithinTarget]]=1,Table1[[#This Row],[Patient Satisfaction Score]]&gt;=7)</f>
        <v>0</v>
      </c>
      <c r="T4902" t="str">
        <f>IF(LEFT(Table1[[#This Row],[Patient Gender]],1)="F","Female","Male")</f>
        <v>Male</v>
      </c>
    </row>
    <row r="4903" spans="1:20" x14ac:dyDescent="0.3">
      <c r="A4903" t="s">
        <v>5007</v>
      </c>
      <c r="B4903" s="1">
        <v>45079.671527777777</v>
      </c>
      <c r="C4903" t="s">
        <v>9</v>
      </c>
      <c r="D4903">
        <v>71</v>
      </c>
      <c r="E4903" t="s">
        <v>10</v>
      </c>
      <c r="F4903" t="s">
        <v>11</v>
      </c>
      <c r="G4903" t="b">
        <v>0</v>
      </c>
      <c r="H4903">
        <v>2</v>
      </c>
      <c r="I4903">
        <v>42</v>
      </c>
      <c r="J4903" t="b">
        <v>0</v>
      </c>
      <c r="K4903">
        <f>YEAR(Table1[[#This Row],[Patient Admission Date]])</f>
        <v>2023</v>
      </c>
      <c r="L4903" t="str">
        <f>TEXT(Table1[[#This Row],[Patient Admission Date]],"mmm")</f>
        <v>Jun</v>
      </c>
      <c r="M4903" t="str">
        <f>TEXT(Table1[[#This Row],[Patient Admission Date]],"ddd")</f>
        <v>Fri</v>
      </c>
      <c r="N4903" t="str">
        <f>TEXT(INT(HOUR(Table1[[#This Row],[Patient Admission Date]])/3)*3,"00")&amp;"-"&amp;TEXT(INT(HOUR(Table1[[#This Row],[Patient Admission Date]])/3)*3+3,"00")</f>
        <v>15-18</v>
      </c>
      <c r="O4903" t="str" cm="1">
        <f t="array" ref="O4903">_xlfn.IFS(Table1[[#This Row],[Patient Age]]&lt;=14,"0-14",Table1[[#This Row],[Patient Age]]&lt;=29,"15-29",Table1[[#This Row],[Patient Age]]&lt;=44,"30-44",Table1[[#This Row],[Patient Age]]&lt;=59,"45-59",Table1[[#This Row],[Patient Age]]&lt;=74,"60-74",TRUE,"75+")</f>
        <v>60-74</v>
      </c>
      <c r="P4903" t="str" cm="1">
        <f t="array" ref="P4903">_xlfn.IFS(Table1[[#This Row],[Patient Waittime]]&lt;=15,"0-15",Table1[[#This Row],[Patient Waittime]]&lt;=30,"16-30",Table1[[#This Row],[Patient Waittime]]&lt;=45,"31-45",Table1[[#This Row],[Patient Waittime]]&lt;=60,"46-60",TRUE,"60+")</f>
        <v>31-45</v>
      </c>
      <c r="Q4903">
        <f>--(Table1[[#This Row],[Patient Waittime]]&lt;=30)</f>
        <v>0</v>
      </c>
      <c r="R4903">
        <f>--Table1[[#This Row],[Patient Admission Flag]]</f>
        <v>0</v>
      </c>
      <c r="S4903">
        <f>--AND(Table1[[#This Row],[WithinTarget]]=1,Table1[[#This Row],[Patient Satisfaction Score]]&gt;=7)</f>
        <v>0</v>
      </c>
      <c r="T4903" t="str">
        <f>IF(LEFT(Table1[[#This Row],[Patient Gender]],1)="F","Female","Male")</f>
        <v>Male</v>
      </c>
    </row>
    <row r="4904" spans="1:20" x14ac:dyDescent="0.3">
      <c r="A4904" t="s">
        <v>5008</v>
      </c>
      <c r="B4904" s="1">
        <v>45119.56527777778</v>
      </c>
      <c r="C4904" t="s">
        <v>9</v>
      </c>
      <c r="D4904">
        <v>23</v>
      </c>
      <c r="E4904" t="s">
        <v>10</v>
      </c>
      <c r="F4904" t="s">
        <v>11</v>
      </c>
      <c r="G4904" t="b">
        <v>0</v>
      </c>
      <c r="H4904">
        <v>2</v>
      </c>
      <c r="I4904">
        <v>54</v>
      </c>
      <c r="J4904" t="b">
        <v>0</v>
      </c>
      <c r="K4904">
        <f>YEAR(Table1[[#This Row],[Patient Admission Date]])</f>
        <v>2023</v>
      </c>
      <c r="L4904" t="str">
        <f>TEXT(Table1[[#This Row],[Patient Admission Date]],"mmm")</f>
        <v>Jul</v>
      </c>
      <c r="M4904" t="str">
        <f>TEXT(Table1[[#This Row],[Patient Admission Date]],"ddd")</f>
        <v>Wed</v>
      </c>
      <c r="N4904" t="str">
        <f>TEXT(INT(HOUR(Table1[[#This Row],[Patient Admission Date]])/3)*3,"00")&amp;"-"&amp;TEXT(INT(HOUR(Table1[[#This Row],[Patient Admission Date]])/3)*3+3,"00")</f>
        <v>12-15</v>
      </c>
      <c r="O4904" t="str" cm="1">
        <f t="array" ref="O4904">_xlfn.IFS(Table1[[#This Row],[Patient Age]]&lt;=14,"0-14",Table1[[#This Row],[Patient Age]]&lt;=29,"15-29",Table1[[#This Row],[Patient Age]]&lt;=44,"30-44",Table1[[#This Row],[Patient Age]]&lt;=59,"45-59",Table1[[#This Row],[Patient Age]]&lt;=74,"60-74",TRUE,"75+")</f>
        <v>15-29</v>
      </c>
      <c r="P4904" t="str" cm="1">
        <f t="array" ref="P4904">_xlfn.IFS(Table1[[#This Row],[Patient Waittime]]&lt;=15,"0-15",Table1[[#This Row],[Patient Waittime]]&lt;=30,"16-30",Table1[[#This Row],[Patient Waittime]]&lt;=45,"31-45",Table1[[#This Row],[Patient Waittime]]&lt;=60,"46-60",TRUE,"60+")</f>
        <v>46-60</v>
      </c>
      <c r="Q4904">
        <f>--(Table1[[#This Row],[Patient Waittime]]&lt;=30)</f>
        <v>0</v>
      </c>
      <c r="R4904">
        <f>--Table1[[#This Row],[Patient Admission Flag]]</f>
        <v>0</v>
      </c>
      <c r="S4904">
        <f>--AND(Table1[[#This Row],[WithinTarget]]=1,Table1[[#This Row],[Patient Satisfaction Score]]&gt;=7)</f>
        <v>0</v>
      </c>
      <c r="T4904" t="str">
        <f>IF(LEFT(Table1[[#This Row],[Patient Gender]],1)="F","Female","Male")</f>
        <v>Male</v>
      </c>
    </row>
    <row r="4905" spans="1:20" x14ac:dyDescent="0.3">
      <c r="A4905" t="s">
        <v>5009</v>
      </c>
      <c r="B4905" s="1">
        <v>45366.82916666667</v>
      </c>
      <c r="C4905" t="s">
        <v>9</v>
      </c>
      <c r="D4905">
        <v>26</v>
      </c>
      <c r="E4905" t="s">
        <v>10</v>
      </c>
      <c r="F4905" t="s">
        <v>11</v>
      </c>
      <c r="G4905" t="b">
        <v>0</v>
      </c>
      <c r="H4905">
        <v>2</v>
      </c>
      <c r="I4905">
        <v>27</v>
      </c>
      <c r="J4905" t="b">
        <v>0</v>
      </c>
      <c r="K4905">
        <f>YEAR(Table1[[#This Row],[Patient Admission Date]])</f>
        <v>2024</v>
      </c>
      <c r="L4905" t="str">
        <f>TEXT(Table1[[#This Row],[Patient Admission Date]],"mmm")</f>
        <v>Mar</v>
      </c>
      <c r="M4905" t="str">
        <f>TEXT(Table1[[#This Row],[Patient Admission Date]],"ddd")</f>
        <v>Fri</v>
      </c>
      <c r="N4905" t="str">
        <f>TEXT(INT(HOUR(Table1[[#This Row],[Patient Admission Date]])/3)*3,"00")&amp;"-"&amp;TEXT(INT(HOUR(Table1[[#This Row],[Patient Admission Date]])/3)*3+3,"00")</f>
        <v>18-21</v>
      </c>
      <c r="O4905" t="str" cm="1">
        <f t="array" ref="O4905">_xlfn.IFS(Table1[[#This Row],[Patient Age]]&lt;=14,"0-14",Table1[[#This Row],[Patient Age]]&lt;=29,"15-29",Table1[[#This Row],[Patient Age]]&lt;=44,"30-44",Table1[[#This Row],[Patient Age]]&lt;=59,"45-59",Table1[[#This Row],[Patient Age]]&lt;=74,"60-74",TRUE,"75+")</f>
        <v>15-29</v>
      </c>
      <c r="P4905" t="str" cm="1">
        <f t="array" ref="P4905">_xlfn.IFS(Table1[[#This Row],[Patient Waittime]]&lt;=15,"0-15",Table1[[#This Row],[Patient Waittime]]&lt;=30,"16-30",Table1[[#This Row],[Patient Waittime]]&lt;=45,"31-45",Table1[[#This Row],[Patient Waittime]]&lt;=60,"46-60",TRUE,"60+")</f>
        <v>16-30</v>
      </c>
      <c r="Q4905">
        <f>--(Table1[[#This Row],[Patient Waittime]]&lt;=30)</f>
        <v>1</v>
      </c>
      <c r="R4905">
        <f>--Table1[[#This Row],[Patient Admission Flag]]</f>
        <v>0</v>
      </c>
      <c r="S4905">
        <f>--AND(Table1[[#This Row],[WithinTarget]]=1,Table1[[#This Row],[Patient Satisfaction Score]]&gt;=7)</f>
        <v>0</v>
      </c>
      <c r="T4905" t="str">
        <f>IF(LEFT(Table1[[#This Row],[Patient Gender]],1)="F","Female","Male")</f>
        <v>Male</v>
      </c>
    </row>
    <row r="4906" spans="1:20" x14ac:dyDescent="0.3">
      <c r="A4906" t="s">
        <v>5010</v>
      </c>
      <c r="B4906" s="1">
        <v>45387.601388888892</v>
      </c>
      <c r="C4906" t="s">
        <v>9</v>
      </c>
      <c r="D4906">
        <v>2</v>
      </c>
      <c r="E4906" t="s">
        <v>10</v>
      </c>
      <c r="F4906" t="s">
        <v>11</v>
      </c>
      <c r="G4906" t="b">
        <v>0</v>
      </c>
      <c r="H4906">
        <v>2</v>
      </c>
      <c r="I4906">
        <v>34</v>
      </c>
      <c r="J4906" t="b">
        <v>0</v>
      </c>
      <c r="K4906">
        <f>YEAR(Table1[[#This Row],[Patient Admission Date]])</f>
        <v>2024</v>
      </c>
      <c r="L4906" t="str">
        <f>TEXT(Table1[[#This Row],[Patient Admission Date]],"mmm")</f>
        <v>Apr</v>
      </c>
      <c r="M4906" t="str">
        <f>TEXT(Table1[[#This Row],[Patient Admission Date]],"ddd")</f>
        <v>Fri</v>
      </c>
      <c r="N4906" t="str">
        <f>TEXT(INT(HOUR(Table1[[#This Row],[Patient Admission Date]])/3)*3,"00")&amp;"-"&amp;TEXT(INT(HOUR(Table1[[#This Row],[Patient Admission Date]])/3)*3+3,"00")</f>
        <v>12-15</v>
      </c>
      <c r="O4906" t="str" cm="1">
        <f t="array" ref="O4906">_xlfn.IFS(Table1[[#This Row],[Patient Age]]&lt;=14,"0-14",Table1[[#This Row],[Patient Age]]&lt;=29,"15-29",Table1[[#This Row],[Patient Age]]&lt;=44,"30-44",Table1[[#This Row],[Patient Age]]&lt;=59,"45-59",Table1[[#This Row],[Patient Age]]&lt;=74,"60-74",TRUE,"75+")</f>
        <v>0-14</v>
      </c>
      <c r="P4906" t="str" cm="1">
        <f t="array" ref="P4906">_xlfn.IFS(Table1[[#This Row],[Patient Waittime]]&lt;=15,"0-15",Table1[[#This Row],[Patient Waittime]]&lt;=30,"16-30",Table1[[#This Row],[Patient Waittime]]&lt;=45,"31-45",Table1[[#This Row],[Patient Waittime]]&lt;=60,"46-60",TRUE,"60+")</f>
        <v>31-45</v>
      </c>
      <c r="Q4906">
        <f>--(Table1[[#This Row],[Patient Waittime]]&lt;=30)</f>
        <v>0</v>
      </c>
      <c r="R4906">
        <f>--Table1[[#This Row],[Patient Admission Flag]]</f>
        <v>0</v>
      </c>
      <c r="S4906">
        <f>--AND(Table1[[#This Row],[WithinTarget]]=1,Table1[[#This Row],[Patient Satisfaction Score]]&gt;=7)</f>
        <v>0</v>
      </c>
      <c r="T4906" t="str">
        <f>IF(LEFT(Table1[[#This Row],[Patient Gender]],1)="F","Female","Male")</f>
        <v>Male</v>
      </c>
    </row>
    <row r="4907" spans="1:20" x14ac:dyDescent="0.3">
      <c r="A4907" t="s">
        <v>5011</v>
      </c>
      <c r="B4907" s="1">
        <v>45330.797222222223</v>
      </c>
      <c r="C4907" t="s">
        <v>9</v>
      </c>
      <c r="D4907">
        <v>27</v>
      </c>
      <c r="E4907" t="s">
        <v>10</v>
      </c>
      <c r="F4907" t="s">
        <v>11</v>
      </c>
      <c r="G4907" t="b">
        <v>0</v>
      </c>
      <c r="H4907">
        <v>2</v>
      </c>
      <c r="I4907">
        <v>44</v>
      </c>
      <c r="J4907" t="b">
        <v>0</v>
      </c>
      <c r="K4907">
        <f>YEAR(Table1[[#This Row],[Patient Admission Date]])</f>
        <v>2024</v>
      </c>
      <c r="L4907" t="str">
        <f>TEXT(Table1[[#This Row],[Patient Admission Date]],"mmm")</f>
        <v>Feb</v>
      </c>
      <c r="M4907" t="str">
        <f>TEXT(Table1[[#This Row],[Patient Admission Date]],"ddd")</f>
        <v>Thu</v>
      </c>
      <c r="N4907" t="str">
        <f>TEXT(INT(HOUR(Table1[[#This Row],[Patient Admission Date]])/3)*3,"00")&amp;"-"&amp;TEXT(INT(HOUR(Table1[[#This Row],[Patient Admission Date]])/3)*3+3,"00")</f>
        <v>18-21</v>
      </c>
      <c r="O4907" t="str" cm="1">
        <f t="array" ref="O4907">_xlfn.IFS(Table1[[#This Row],[Patient Age]]&lt;=14,"0-14",Table1[[#This Row],[Patient Age]]&lt;=29,"15-29",Table1[[#This Row],[Patient Age]]&lt;=44,"30-44",Table1[[#This Row],[Patient Age]]&lt;=59,"45-59",Table1[[#This Row],[Patient Age]]&lt;=74,"60-74",TRUE,"75+")</f>
        <v>15-29</v>
      </c>
      <c r="P4907" t="str" cm="1">
        <f t="array" ref="P4907">_xlfn.IFS(Table1[[#This Row],[Patient Waittime]]&lt;=15,"0-15",Table1[[#This Row],[Patient Waittime]]&lt;=30,"16-30",Table1[[#This Row],[Patient Waittime]]&lt;=45,"31-45",Table1[[#This Row],[Patient Waittime]]&lt;=60,"46-60",TRUE,"60+")</f>
        <v>31-45</v>
      </c>
      <c r="Q4907">
        <f>--(Table1[[#This Row],[Patient Waittime]]&lt;=30)</f>
        <v>0</v>
      </c>
      <c r="R4907">
        <f>--Table1[[#This Row],[Patient Admission Flag]]</f>
        <v>0</v>
      </c>
      <c r="S4907">
        <f>--AND(Table1[[#This Row],[WithinTarget]]=1,Table1[[#This Row],[Patient Satisfaction Score]]&gt;=7)</f>
        <v>0</v>
      </c>
      <c r="T4907" t="str">
        <f>IF(LEFT(Table1[[#This Row],[Patient Gender]],1)="F","Female","Male")</f>
        <v>Male</v>
      </c>
    </row>
    <row r="4908" spans="1:20" x14ac:dyDescent="0.3">
      <c r="A4908" t="s">
        <v>5012</v>
      </c>
      <c r="B4908" s="1">
        <v>45034.731944444444</v>
      </c>
      <c r="C4908" t="s">
        <v>9</v>
      </c>
      <c r="D4908">
        <v>40</v>
      </c>
      <c r="E4908" t="s">
        <v>10</v>
      </c>
      <c r="F4908" t="s">
        <v>11</v>
      </c>
      <c r="G4908" t="b">
        <v>0</v>
      </c>
      <c r="H4908">
        <v>2</v>
      </c>
      <c r="I4908">
        <v>51</v>
      </c>
      <c r="J4908" t="b">
        <v>0</v>
      </c>
      <c r="K4908">
        <f>YEAR(Table1[[#This Row],[Patient Admission Date]])</f>
        <v>2023</v>
      </c>
      <c r="L4908" t="str">
        <f>TEXT(Table1[[#This Row],[Patient Admission Date]],"mmm")</f>
        <v>Apr</v>
      </c>
      <c r="M4908" t="str">
        <f>TEXT(Table1[[#This Row],[Patient Admission Date]],"ddd")</f>
        <v>Tue</v>
      </c>
      <c r="N4908" t="str">
        <f>TEXT(INT(HOUR(Table1[[#This Row],[Patient Admission Date]])/3)*3,"00")&amp;"-"&amp;TEXT(INT(HOUR(Table1[[#This Row],[Patient Admission Date]])/3)*3+3,"00")</f>
        <v>15-18</v>
      </c>
      <c r="O4908" t="str" cm="1">
        <f t="array" ref="O4908">_xlfn.IFS(Table1[[#This Row],[Patient Age]]&lt;=14,"0-14",Table1[[#This Row],[Patient Age]]&lt;=29,"15-29",Table1[[#This Row],[Patient Age]]&lt;=44,"30-44",Table1[[#This Row],[Patient Age]]&lt;=59,"45-59",Table1[[#This Row],[Patient Age]]&lt;=74,"60-74",TRUE,"75+")</f>
        <v>30-44</v>
      </c>
      <c r="P4908" t="str" cm="1">
        <f t="array" ref="P4908">_xlfn.IFS(Table1[[#This Row],[Patient Waittime]]&lt;=15,"0-15",Table1[[#This Row],[Patient Waittime]]&lt;=30,"16-30",Table1[[#This Row],[Patient Waittime]]&lt;=45,"31-45",Table1[[#This Row],[Patient Waittime]]&lt;=60,"46-60",TRUE,"60+")</f>
        <v>46-60</v>
      </c>
      <c r="Q4908">
        <f>--(Table1[[#This Row],[Patient Waittime]]&lt;=30)</f>
        <v>0</v>
      </c>
      <c r="R4908">
        <f>--Table1[[#This Row],[Patient Admission Flag]]</f>
        <v>0</v>
      </c>
      <c r="S4908">
        <f>--AND(Table1[[#This Row],[WithinTarget]]=1,Table1[[#This Row],[Patient Satisfaction Score]]&gt;=7)</f>
        <v>0</v>
      </c>
      <c r="T4908" t="str">
        <f>IF(LEFT(Table1[[#This Row],[Patient Gender]],1)="F","Female","Male")</f>
        <v>Male</v>
      </c>
    </row>
    <row r="4909" spans="1:20" x14ac:dyDescent="0.3">
      <c r="A4909" t="s">
        <v>5013</v>
      </c>
      <c r="B4909" s="1">
        <v>45397.63958333333</v>
      </c>
      <c r="C4909" t="s">
        <v>9</v>
      </c>
      <c r="D4909">
        <v>56</v>
      </c>
      <c r="E4909" t="s">
        <v>10</v>
      </c>
      <c r="F4909" t="s">
        <v>11</v>
      </c>
      <c r="G4909" t="b">
        <v>0</v>
      </c>
      <c r="H4909">
        <v>2</v>
      </c>
      <c r="I4909">
        <v>38</v>
      </c>
      <c r="J4909" t="b">
        <v>0</v>
      </c>
      <c r="K4909">
        <f>YEAR(Table1[[#This Row],[Patient Admission Date]])</f>
        <v>2024</v>
      </c>
      <c r="L4909" t="str">
        <f>TEXT(Table1[[#This Row],[Patient Admission Date]],"mmm")</f>
        <v>Apr</v>
      </c>
      <c r="M4909" t="str">
        <f>TEXT(Table1[[#This Row],[Patient Admission Date]],"ddd")</f>
        <v>Mon</v>
      </c>
      <c r="N4909" t="str">
        <f>TEXT(INT(HOUR(Table1[[#This Row],[Patient Admission Date]])/3)*3,"00")&amp;"-"&amp;TEXT(INT(HOUR(Table1[[#This Row],[Patient Admission Date]])/3)*3+3,"00")</f>
        <v>15-18</v>
      </c>
      <c r="O4909" t="str" cm="1">
        <f t="array" ref="O4909">_xlfn.IFS(Table1[[#This Row],[Patient Age]]&lt;=14,"0-14",Table1[[#This Row],[Patient Age]]&lt;=29,"15-29",Table1[[#This Row],[Patient Age]]&lt;=44,"30-44",Table1[[#This Row],[Patient Age]]&lt;=59,"45-59",Table1[[#This Row],[Patient Age]]&lt;=74,"60-74",TRUE,"75+")</f>
        <v>45-59</v>
      </c>
      <c r="P4909" t="str" cm="1">
        <f t="array" ref="P4909">_xlfn.IFS(Table1[[#This Row],[Patient Waittime]]&lt;=15,"0-15",Table1[[#This Row],[Patient Waittime]]&lt;=30,"16-30",Table1[[#This Row],[Patient Waittime]]&lt;=45,"31-45",Table1[[#This Row],[Patient Waittime]]&lt;=60,"46-60",TRUE,"60+")</f>
        <v>31-45</v>
      </c>
      <c r="Q4909">
        <f>--(Table1[[#This Row],[Patient Waittime]]&lt;=30)</f>
        <v>0</v>
      </c>
      <c r="R4909">
        <f>--Table1[[#This Row],[Patient Admission Flag]]</f>
        <v>0</v>
      </c>
      <c r="S4909">
        <f>--AND(Table1[[#This Row],[WithinTarget]]=1,Table1[[#This Row],[Patient Satisfaction Score]]&gt;=7)</f>
        <v>0</v>
      </c>
      <c r="T4909" t="str">
        <f>IF(LEFT(Table1[[#This Row],[Patient Gender]],1)="F","Female","Male")</f>
        <v>Male</v>
      </c>
    </row>
    <row r="4910" spans="1:20" x14ac:dyDescent="0.3">
      <c r="A4910" t="s">
        <v>5014</v>
      </c>
      <c r="B4910" s="1">
        <v>45130.050694444442</v>
      </c>
      <c r="C4910" t="s">
        <v>9</v>
      </c>
      <c r="D4910">
        <v>16</v>
      </c>
      <c r="E4910" t="s">
        <v>10</v>
      </c>
      <c r="F4910" t="s">
        <v>11</v>
      </c>
      <c r="G4910" t="b">
        <v>0</v>
      </c>
      <c r="H4910">
        <v>2</v>
      </c>
      <c r="I4910">
        <v>54</v>
      </c>
      <c r="J4910" t="b">
        <v>0</v>
      </c>
      <c r="K4910">
        <f>YEAR(Table1[[#This Row],[Patient Admission Date]])</f>
        <v>2023</v>
      </c>
      <c r="L4910" t="str">
        <f>TEXT(Table1[[#This Row],[Patient Admission Date]],"mmm")</f>
        <v>Jul</v>
      </c>
      <c r="M4910" t="str">
        <f>TEXT(Table1[[#This Row],[Patient Admission Date]],"ddd")</f>
        <v>Sun</v>
      </c>
      <c r="N4910" t="str">
        <f>TEXT(INT(HOUR(Table1[[#This Row],[Patient Admission Date]])/3)*3,"00")&amp;"-"&amp;TEXT(INT(HOUR(Table1[[#This Row],[Patient Admission Date]])/3)*3+3,"00")</f>
        <v>00-03</v>
      </c>
      <c r="O4910" t="str" cm="1">
        <f t="array" ref="O4910">_xlfn.IFS(Table1[[#This Row],[Patient Age]]&lt;=14,"0-14",Table1[[#This Row],[Patient Age]]&lt;=29,"15-29",Table1[[#This Row],[Patient Age]]&lt;=44,"30-44",Table1[[#This Row],[Patient Age]]&lt;=59,"45-59",Table1[[#This Row],[Patient Age]]&lt;=74,"60-74",TRUE,"75+")</f>
        <v>15-29</v>
      </c>
      <c r="P4910" t="str" cm="1">
        <f t="array" ref="P4910">_xlfn.IFS(Table1[[#This Row],[Patient Waittime]]&lt;=15,"0-15",Table1[[#This Row],[Patient Waittime]]&lt;=30,"16-30",Table1[[#This Row],[Patient Waittime]]&lt;=45,"31-45",Table1[[#This Row],[Patient Waittime]]&lt;=60,"46-60",TRUE,"60+")</f>
        <v>46-60</v>
      </c>
      <c r="Q4910">
        <f>--(Table1[[#This Row],[Patient Waittime]]&lt;=30)</f>
        <v>0</v>
      </c>
      <c r="R4910">
        <f>--Table1[[#This Row],[Patient Admission Flag]]</f>
        <v>0</v>
      </c>
      <c r="S4910">
        <f>--AND(Table1[[#This Row],[WithinTarget]]=1,Table1[[#This Row],[Patient Satisfaction Score]]&gt;=7)</f>
        <v>0</v>
      </c>
      <c r="T4910" t="str">
        <f>IF(LEFT(Table1[[#This Row],[Patient Gender]],1)="F","Female","Male")</f>
        <v>Male</v>
      </c>
    </row>
    <row r="4911" spans="1:20" x14ac:dyDescent="0.3">
      <c r="A4911" t="s">
        <v>5015</v>
      </c>
      <c r="B4911" s="1">
        <v>45367.148611111108</v>
      </c>
      <c r="C4911" t="s">
        <v>9</v>
      </c>
      <c r="D4911">
        <v>42</v>
      </c>
      <c r="E4911" t="s">
        <v>10</v>
      </c>
      <c r="F4911" t="s">
        <v>11</v>
      </c>
      <c r="G4911" t="b">
        <v>0</v>
      </c>
      <c r="H4911">
        <v>3</v>
      </c>
      <c r="I4911">
        <v>36</v>
      </c>
      <c r="J4911" t="b">
        <v>0</v>
      </c>
      <c r="K4911">
        <f>YEAR(Table1[[#This Row],[Patient Admission Date]])</f>
        <v>2024</v>
      </c>
      <c r="L4911" t="str">
        <f>TEXT(Table1[[#This Row],[Patient Admission Date]],"mmm")</f>
        <v>Mar</v>
      </c>
      <c r="M4911" t="str">
        <f>TEXT(Table1[[#This Row],[Patient Admission Date]],"ddd")</f>
        <v>Sat</v>
      </c>
      <c r="N4911" t="str">
        <f>TEXT(INT(HOUR(Table1[[#This Row],[Patient Admission Date]])/3)*3,"00")&amp;"-"&amp;TEXT(INT(HOUR(Table1[[#This Row],[Patient Admission Date]])/3)*3+3,"00")</f>
        <v>03-06</v>
      </c>
      <c r="O4911" t="str" cm="1">
        <f t="array" ref="O4911">_xlfn.IFS(Table1[[#This Row],[Patient Age]]&lt;=14,"0-14",Table1[[#This Row],[Patient Age]]&lt;=29,"15-29",Table1[[#This Row],[Patient Age]]&lt;=44,"30-44",Table1[[#This Row],[Patient Age]]&lt;=59,"45-59",Table1[[#This Row],[Patient Age]]&lt;=74,"60-74",TRUE,"75+")</f>
        <v>30-44</v>
      </c>
      <c r="P4911" t="str" cm="1">
        <f t="array" ref="P4911">_xlfn.IFS(Table1[[#This Row],[Patient Waittime]]&lt;=15,"0-15",Table1[[#This Row],[Patient Waittime]]&lt;=30,"16-30",Table1[[#This Row],[Patient Waittime]]&lt;=45,"31-45",Table1[[#This Row],[Patient Waittime]]&lt;=60,"46-60",TRUE,"60+")</f>
        <v>31-45</v>
      </c>
      <c r="Q4911">
        <f>--(Table1[[#This Row],[Patient Waittime]]&lt;=30)</f>
        <v>0</v>
      </c>
      <c r="R4911">
        <f>--Table1[[#This Row],[Patient Admission Flag]]</f>
        <v>0</v>
      </c>
      <c r="S4911">
        <f>--AND(Table1[[#This Row],[WithinTarget]]=1,Table1[[#This Row],[Patient Satisfaction Score]]&gt;=7)</f>
        <v>0</v>
      </c>
      <c r="T4911" t="str">
        <f>IF(LEFT(Table1[[#This Row],[Patient Gender]],1)="F","Female","Male")</f>
        <v>Male</v>
      </c>
    </row>
    <row r="4912" spans="1:20" x14ac:dyDescent="0.3">
      <c r="A4912" t="s">
        <v>5016</v>
      </c>
      <c r="B4912" s="1">
        <v>45199.125694444447</v>
      </c>
      <c r="C4912" t="s">
        <v>9</v>
      </c>
      <c r="D4912">
        <v>1</v>
      </c>
      <c r="E4912" t="s">
        <v>10</v>
      </c>
      <c r="F4912" t="s">
        <v>11</v>
      </c>
      <c r="G4912" t="b">
        <v>0</v>
      </c>
      <c r="H4912">
        <v>3</v>
      </c>
      <c r="I4912">
        <v>14</v>
      </c>
      <c r="J4912" t="b">
        <v>0</v>
      </c>
      <c r="K4912">
        <f>YEAR(Table1[[#This Row],[Patient Admission Date]])</f>
        <v>2023</v>
      </c>
      <c r="L4912" t="str">
        <f>TEXT(Table1[[#This Row],[Patient Admission Date]],"mmm")</f>
        <v>Sep</v>
      </c>
      <c r="M4912" t="str">
        <f>TEXT(Table1[[#This Row],[Patient Admission Date]],"ddd")</f>
        <v>Sat</v>
      </c>
      <c r="N4912" t="str">
        <f>TEXT(INT(HOUR(Table1[[#This Row],[Patient Admission Date]])/3)*3,"00")&amp;"-"&amp;TEXT(INT(HOUR(Table1[[#This Row],[Patient Admission Date]])/3)*3+3,"00")</f>
        <v>03-06</v>
      </c>
      <c r="O4912" t="str" cm="1">
        <f t="array" ref="O4912">_xlfn.IFS(Table1[[#This Row],[Patient Age]]&lt;=14,"0-14",Table1[[#This Row],[Patient Age]]&lt;=29,"15-29",Table1[[#This Row],[Patient Age]]&lt;=44,"30-44",Table1[[#This Row],[Patient Age]]&lt;=59,"45-59",Table1[[#This Row],[Patient Age]]&lt;=74,"60-74",TRUE,"75+")</f>
        <v>0-14</v>
      </c>
      <c r="P4912" t="str" cm="1">
        <f t="array" ref="P4912">_xlfn.IFS(Table1[[#This Row],[Patient Waittime]]&lt;=15,"0-15",Table1[[#This Row],[Patient Waittime]]&lt;=30,"16-30",Table1[[#This Row],[Patient Waittime]]&lt;=45,"31-45",Table1[[#This Row],[Patient Waittime]]&lt;=60,"46-60",TRUE,"60+")</f>
        <v>0-15</v>
      </c>
      <c r="Q4912">
        <f>--(Table1[[#This Row],[Patient Waittime]]&lt;=30)</f>
        <v>1</v>
      </c>
      <c r="R4912">
        <f>--Table1[[#This Row],[Patient Admission Flag]]</f>
        <v>0</v>
      </c>
      <c r="S4912">
        <f>--AND(Table1[[#This Row],[WithinTarget]]=1,Table1[[#This Row],[Patient Satisfaction Score]]&gt;=7)</f>
        <v>0</v>
      </c>
      <c r="T4912" t="str">
        <f>IF(LEFT(Table1[[#This Row],[Patient Gender]],1)="F","Female","Male")</f>
        <v>Male</v>
      </c>
    </row>
    <row r="4913" spans="1:20" x14ac:dyDescent="0.3">
      <c r="A4913" t="s">
        <v>5017</v>
      </c>
      <c r="B4913" s="1">
        <v>45431.411111111112</v>
      </c>
      <c r="C4913" t="s">
        <v>9</v>
      </c>
      <c r="D4913">
        <v>6</v>
      </c>
      <c r="E4913" t="s">
        <v>10</v>
      </c>
      <c r="F4913" t="s">
        <v>11</v>
      </c>
      <c r="G4913" t="b">
        <v>0</v>
      </c>
      <c r="H4913">
        <v>3</v>
      </c>
      <c r="I4913">
        <v>45</v>
      </c>
      <c r="J4913" t="b">
        <v>0</v>
      </c>
      <c r="K4913">
        <f>YEAR(Table1[[#This Row],[Patient Admission Date]])</f>
        <v>2024</v>
      </c>
      <c r="L4913" t="str">
        <f>TEXT(Table1[[#This Row],[Patient Admission Date]],"mmm")</f>
        <v>May</v>
      </c>
      <c r="M4913" t="str">
        <f>TEXT(Table1[[#This Row],[Patient Admission Date]],"ddd")</f>
        <v>Sun</v>
      </c>
      <c r="N4913" t="str">
        <f>TEXT(INT(HOUR(Table1[[#This Row],[Patient Admission Date]])/3)*3,"00")&amp;"-"&amp;TEXT(INT(HOUR(Table1[[#This Row],[Patient Admission Date]])/3)*3+3,"00")</f>
        <v>09-12</v>
      </c>
      <c r="O4913" t="str" cm="1">
        <f t="array" ref="O4913">_xlfn.IFS(Table1[[#This Row],[Patient Age]]&lt;=14,"0-14",Table1[[#This Row],[Patient Age]]&lt;=29,"15-29",Table1[[#This Row],[Patient Age]]&lt;=44,"30-44",Table1[[#This Row],[Patient Age]]&lt;=59,"45-59",Table1[[#This Row],[Patient Age]]&lt;=74,"60-74",TRUE,"75+")</f>
        <v>0-14</v>
      </c>
      <c r="P4913" t="str" cm="1">
        <f t="array" ref="P4913">_xlfn.IFS(Table1[[#This Row],[Patient Waittime]]&lt;=15,"0-15",Table1[[#This Row],[Patient Waittime]]&lt;=30,"16-30",Table1[[#This Row],[Patient Waittime]]&lt;=45,"31-45",Table1[[#This Row],[Patient Waittime]]&lt;=60,"46-60",TRUE,"60+")</f>
        <v>31-45</v>
      </c>
      <c r="Q4913">
        <f>--(Table1[[#This Row],[Patient Waittime]]&lt;=30)</f>
        <v>0</v>
      </c>
      <c r="R4913">
        <f>--Table1[[#This Row],[Patient Admission Flag]]</f>
        <v>0</v>
      </c>
      <c r="S4913">
        <f>--AND(Table1[[#This Row],[WithinTarget]]=1,Table1[[#This Row],[Patient Satisfaction Score]]&gt;=7)</f>
        <v>0</v>
      </c>
      <c r="T4913" t="str">
        <f>IF(LEFT(Table1[[#This Row],[Patient Gender]],1)="F","Female","Male")</f>
        <v>Male</v>
      </c>
    </row>
    <row r="4914" spans="1:20" x14ac:dyDescent="0.3">
      <c r="A4914" t="s">
        <v>5018</v>
      </c>
      <c r="B4914" s="1">
        <v>45505.5</v>
      </c>
      <c r="C4914" t="s">
        <v>9</v>
      </c>
      <c r="D4914">
        <v>60</v>
      </c>
      <c r="E4914" t="s">
        <v>10</v>
      </c>
      <c r="F4914" t="s">
        <v>11</v>
      </c>
      <c r="G4914" t="b">
        <v>0</v>
      </c>
      <c r="H4914">
        <v>3</v>
      </c>
      <c r="I4914">
        <v>23</v>
      </c>
      <c r="J4914" t="b">
        <v>0</v>
      </c>
      <c r="K4914">
        <f>YEAR(Table1[[#This Row],[Patient Admission Date]])</f>
        <v>2024</v>
      </c>
      <c r="L4914" t="str">
        <f>TEXT(Table1[[#This Row],[Patient Admission Date]],"mmm")</f>
        <v>Aug</v>
      </c>
      <c r="M4914" t="str">
        <f>TEXT(Table1[[#This Row],[Patient Admission Date]],"ddd")</f>
        <v>Thu</v>
      </c>
      <c r="N4914" t="str">
        <f>TEXT(INT(HOUR(Table1[[#This Row],[Patient Admission Date]])/3)*3,"00")&amp;"-"&amp;TEXT(INT(HOUR(Table1[[#This Row],[Patient Admission Date]])/3)*3+3,"00")</f>
        <v>12-15</v>
      </c>
      <c r="O4914" t="str" cm="1">
        <f t="array" ref="O4914">_xlfn.IFS(Table1[[#This Row],[Patient Age]]&lt;=14,"0-14",Table1[[#This Row],[Patient Age]]&lt;=29,"15-29",Table1[[#This Row],[Patient Age]]&lt;=44,"30-44",Table1[[#This Row],[Patient Age]]&lt;=59,"45-59",Table1[[#This Row],[Patient Age]]&lt;=74,"60-74",TRUE,"75+")</f>
        <v>60-74</v>
      </c>
      <c r="P4914" t="str" cm="1">
        <f t="array" ref="P4914">_xlfn.IFS(Table1[[#This Row],[Patient Waittime]]&lt;=15,"0-15",Table1[[#This Row],[Patient Waittime]]&lt;=30,"16-30",Table1[[#This Row],[Patient Waittime]]&lt;=45,"31-45",Table1[[#This Row],[Patient Waittime]]&lt;=60,"46-60",TRUE,"60+")</f>
        <v>16-30</v>
      </c>
      <c r="Q4914">
        <f>--(Table1[[#This Row],[Patient Waittime]]&lt;=30)</f>
        <v>1</v>
      </c>
      <c r="R4914">
        <f>--Table1[[#This Row],[Patient Admission Flag]]</f>
        <v>0</v>
      </c>
      <c r="S4914">
        <f>--AND(Table1[[#This Row],[WithinTarget]]=1,Table1[[#This Row],[Patient Satisfaction Score]]&gt;=7)</f>
        <v>0</v>
      </c>
      <c r="T4914" t="str">
        <f>IF(LEFT(Table1[[#This Row],[Patient Gender]],1)="F","Female","Male")</f>
        <v>Male</v>
      </c>
    </row>
    <row r="4915" spans="1:20" x14ac:dyDescent="0.3">
      <c r="A4915" t="s">
        <v>5019</v>
      </c>
      <c r="B4915" s="1">
        <v>45573.661111111112</v>
      </c>
      <c r="C4915" t="s">
        <v>9</v>
      </c>
      <c r="D4915">
        <v>63</v>
      </c>
      <c r="E4915" t="s">
        <v>10</v>
      </c>
      <c r="F4915" t="s">
        <v>11</v>
      </c>
      <c r="G4915" t="b">
        <v>0</v>
      </c>
      <c r="H4915">
        <v>3</v>
      </c>
      <c r="I4915">
        <v>23</v>
      </c>
      <c r="J4915" t="b">
        <v>0</v>
      </c>
      <c r="K4915">
        <f>YEAR(Table1[[#This Row],[Patient Admission Date]])</f>
        <v>2024</v>
      </c>
      <c r="L4915" t="str">
        <f>TEXT(Table1[[#This Row],[Patient Admission Date]],"mmm")</f>
        <v>Oct</v>
      </c>
      <c r="M4915" t="str">
        <f>TEXT(Table1[[#This Row],[Patient Admission Date]],"ddd")</f>
        <v>Tue</v>
      </c>
      <c r="N4915" t="str">
        <f>TEXT(INT(HOUR(Table1[[#This Row],[Patient Admission Date]])/3)*3,"00")&amp;"-"&amp;TEXT(INT(HOUR(Table1[[#This Row],[Patient Admission Date]])/3)*3+3,"00")</f>
        <v>15-18</v>
      </c>
      <c r="O4915" t="str" cm="1">
        <f t="array" ref="O4915">_xlfn.IFS(Table1[[#This Row],[Patient Age]]&lt;=14,"0-14",Table1[[#This Row],[Patient Age]]&lt;=29,"15-29",Table1[[#This Row],[Patient Age]]&lt;=44,"30-44",Table1[[#This Row],[Patient Age]]&lt;=59,"45-59",Table1[[#This Row],[Patient Age]]&lt;=74,"60-74",TRUE,"75+")</f>
        <v>60-74</v>
      </c>
      <c r="P4915" t="str" cm="1">
        <f t="array" ref="P4915">_xlfn.IFS(Table1[[#This Row],[Patient Waittime]]&lt;=15,"0-15",Table1[[#This Row],[Patient Waittime]]&lt;=30,"16-30",Table1[[#This Row],[Patient Waittime]]&lt;=45,"31-45",Table1[[#This Row],[Patient Waittime]]&lt;=60,"46-60",TRUE,"60+")</f>
        <v>16-30</v>
      </c>
      <c r="Q4915">
        <f>--(Table1[[#This Row],[Patient Waittime]]&lt;=30)</f>
        <v>1</v>
      </c>
      <c r="R4915">
        <f>--Table1[[#This Row],[Patient Admission Flag]]</f>
        <v>0</v>
      </c>
      <c r="S4915">
        <f>--AND(Table1[[#This Row],[WithinTarget]]=1,Table1[[#This Row],[Patient Satisfaction Score]]&gt;=7)</f>
        <v>0</v>
      </c>
      <c r="T4915" t="str">
        <f>IF(LEFT(Table1[[#This Row],[Patient Gender]],1)="F","Female","Male")</f>
        <v>Male</v>
      </c>
    </row>
    <row r="4916" spans="1:20" x14ac:dyDescent="0.3">
      <c r="A4916" t="s">
        <v>5020</v>
      </c>
      <c r="B4916" s="1">
        <v>45334.630555555559</v>
      </c>
      <c r="C4916" t="s">
        <v>9</v>
      </c>
      <c r="D4916">
        <v>8</v>
      </c>
      <c r="E4916" t="s">
        <v>10</v>
      </c>
      <c r="F4916" t="s">
        <v>11</v>
      </c>
      <c r="G4916" t="b">
        <v>0</v>
      </c>
      <c r="H4916">
        <v>3</v>
      </c>
      <c r="I4916">
        <v>37</v>
      </c>
      <c r="J4916" t="b">
        <v>0</v>
      </c>
      <c r="K4916">
        <f>YEAR(Table1[[#This Row],[Patient Admission Date]])</f>
        <v>2024</v>
      </c>
      <c r="L4916" t="str">
        <f>TEXT(Table1[[#This Row],[Patient Admission Date]],"mmm")</f>
        <v>Feb</v>
      </c>
      <c r="M4916" t="str">
        <f>TEXT(Table1[[#This Row],[Patient Admission Date]],"ddd")</f>
        <v>Mon</v>
      </c>
      <c r="N4916" t="str">
        <f>TEXT(INT(HOUR(Table1[[#This Row],[Patient Admission Date]])/3)*3,"00")&amp;"-"&amp;TEXT(INT(HOUR(Table1[[#This Row],[Patient Admission Date]])/3)*3+3,"00")</f>
        <v>15-18</v>
      </c>
      <c r="O4916" t="str" cm="1">
        <f t="array" ref="O4916">_xlfn.IFS(Table1[[#This Row],[Patient Age]]&lt;=14,"0-14",Table1[[#This Row],[Patient Age]]&lt;=29,"15-29",Table1[[#This Row],[Patient Age]]&lt;=44,"30-44",Table1[[#This Row],[Patient Age]]&lt;=59,"45-59",Table1[[#This Row],[Patient Age]]&lt;=74,"60-74",TRUE,"75+")</f>
        <v>0-14</v>
      </c>
      <c r="P4916" t="str" cm="1">
        <f t="array" ref="P4916">_xlfn.IFS(Table1[[#This Row],[Patient Waittime]]&lt;=15,"0-15",Table1[[#This Row],[Patient Waittime]]&lt;=30,"16-30",Table1[[#This Row],[Patient Waittime]]&lt;=45,"31-45",Table1[[#This Row],[Patient Waittime]]&lt;=60,"46-60",TRUE,"60+")</f>
        <v>31-45</v>
      </c>
      <c r="Q4916">
        <f>--(Table1[[#This Row],[Patient Waittime]]&lt;=30)</f>
        <v>0</v>
      </c>
      <c r="R4916">
        <f>--Table1[[#This Row],[Patient Admission Flag]]</f>
        <v>0</v>
      </c>
      <c r="S4916">
        <f>--AND(Table1[[#This Row],[WithinTarget]]=1,Table1[[#This Row],[Patient Satisfaction Score]]&gt;=7)</f>
        <v>0</v>
      </c>
      <c r="T4916" t="str">
        <f>IF(LEFT(Table1[[#This Row],[Patient Gender]],1)="F","Female","Male")</f>
        <v>Male</v>
      </c>
    </row>
    <row r="4917" spans="1:20" x14ac:dyDescent="0.3">
      <c r="A4917" t="s">
        <v>5021</v>
      </c>
      <c r="B4917" s="1">
        <v>45451.379166666666</v>
      </c>
      <c r="C4917" t="s">
        <v>9</v>
      </c>
      <c r="D4917">
        <v>32</v>
      </c>
      <c r="E4917" t="s">
        <v>10</v>
      </c>
      <c r="F4917" t="s">
        <v>11</v>
      </c>
      <c r="G4917" t="b">
        <v>0</v>
      </c>
      <c r="H4917">
        <v>3</v>
      </c>
      <c r="I4917">
        <v>30</v>
      </c>
      <c r="J4917" t="b">
        <v>0</v>
      </c>
      <c r="K4917">
        <f>YEAR(Table1[[#This Row],[Patient Admission Date]])</f>
        <v>2024</v>
      </c>
      <c r="L4917" t="str">
        <f>TEXT(Table1[[#This Row],[Patient Admission Date]],"mmm")</f>
        <v>Jun</v>
      </c>
      <c r="M4917" t="str">
        <f>TEXT(Table1[[#This Row],[Patient Admission Date]],"ddd")</f>
        <v>Sat</v>
      </c>
      <c r="N4917" t="str">
        <f>TEXT(INT(HOUR(Table1[[#This Row],[Patient Admission Date]])/3)*3,"00")&amp;"-"&amp;TEXT(INT(HOUR(Table1[[#This Row],[Patient Admission Date]])/3)*3+3,"00")</f>
        <v>09-12</v>
      </c>
      <c r="O4917" t="str" cm="1">
        <f t="array" ref="O4917">_xlfn.IFS(Table1[[#This Row],[Patient Age]]&lt;=14,"0-14",Table1[[#This Row],[Patient Age]]&lt;=29,"15-29",Table1[[#This Row],[Patient Age]]&lt;=44,"30-44",Table1[[#This Row],[Patient Age]]&lt;=59,"45-59",Table1[[#This Row],[Patient Age]]&lt;=74,"60-74",TRUE,"75+")</f>
        <v>30-44</v>
      </c>
      <c r="P4917" t="str" cm="1">
        <f t="array" ref="P4917">_xlfn.IFS(Table1[[#This Row],[Patient Waittime]]&lt;=15,"0-15",Table1[[#This Row],[Patient Waittime]]&lt;=30,"16-30",Table1[[#This Row],[Patient Waittime]]&lt;=45,"31-45",Table1[[#This Row],[Patient Waittime]]&lt;=60,"46-60",TRUE,"60+")</f>
        <v>16-30</v>
      </c>
      <c r="Q4917">
        <f>--(Table1[[#This Row],[Patient Waittime]]&lt;=30)</f>
        <v>1</v>
      </c>
      <c r="R4917">
        <f>--Table1[[#This Row],[Patient Admission Flag]]</f>
        <v>0</v>
      </c>
      <c r="S4917">
        <f>--AND(Table1[[#This Row],[WithinTarget]]=1,Table1[[#This Row],[Patient Satisfaction Score]]&gt;=7)</f>
        <v>0</v>
      </c>
      <c r="T4917" t="str">
        <f>IF(LEFT(Table1[[#This Row],[Patient Gender]],1)="F","Female","Male")</f>
        <v>Male</v>
      </c>
    </row>
    <row r="4918" spans="1:20" x14ac:dyDescent="0.3">
      <c r="A4918" t="s">
        <v>5022</v>
      </c>
      <c r="B4918" s="1">
        <v>45441.293055555558</v>
      </c>
      <c r="C4918" t="s">
        <v>9</v>
      </c>
      <c r="D4918">
        <v>63</v>
      </c>
      <c r="E4918" t="s">
        <v>10</v>
      </c>
      <c r="F4918" t="s">
        <v>11</v>
      </c>
      <c r="G4918" t="b">
        <v>0</v>
      </c>
      <c r="H4918">
        <v>3</v>
      </c>
      <c r="I4918">
        <v>30</v>
      </c>
      <c r="J4918" t="b">
        <v>0</v>
      </c>
      <c r="K4918">
        <f>YEAR(Table1[[#This Row],[Patient Admission Date]])</f>
        <v>2024</v>
      </c>
      <c r="L4918" t="str">
        <f>TEXT(Table1[[#This Row],[Patient Admission Date]],"mmm")</f>
        <v>May</v>
      </c>
      <c r="M4918" t="str">
        <f>TEXT(Table1[[#This Row],[Patient Admission Date]],"ddd")</f>
        <v>Wed</v>
      </c>
      <c r="N4918" t="str">
        <f>TEXT(INT(HOUR(Table1[[#This Row],[Patient Admission Date]])/3)*3,"00")&amp;"-"&amp;TEXT(INT(HOUR(Table1[[#This Row],[Patient Admission Date]])/3)*3+3,"00")</f>
        <v>06-09</v>
      </c>
      <c r="O4918" t="str" cm="1">
        <f t="array" ref="O4918">_xlfn.IFS(Table1[[#This Row],[Patient Age]]&lt;=14,"0-14",Table1[[#This Row],[Patient Age]]&lt;=29,"15-29",Table1[[#This Row],[Patient Age]]&lt;=44,"30-44",Table1[[#This Row],[Patient Age]]&lt;=59,"45-59",Table1[[#This Row],[Patient Age]]&lt;=74,"60-74",TRUE,"75+")</f>
        <v>60-74</v>
      </c>
      <c r="P4918" t="str" cm="1">
        <f t="array" ref="P4918">_xlfn.IFS(Table1[[#This Row],[Patient Waittime]]&lt;=15,"0-15",Table1[[#This Row],[Patient Waittime]]&lt;=30,"16-30",Table1[[#This Row],[Patient Waittime]]&lt;=45,"31-45",Table1[[#This Row],[Patient Waittime]]&lt;=60,"46-60",TRUE,"60+")</f>
        <v>16-30</v>
      </c>
      <c r="Q4918">
        <f>--(Table1[[#This Row],[Patient Waittime]]&lt;=30)</f>
        <v>1</v>
      </c>
      <c r="R4918">
        <f>--Table1[[#This Row],[Patient Admission Flag]]</f>
        <v>0</v>
      </c>
      <c r="S4918">
        <f>--AND(Table1[[#This Row],[WithinTarget]]=1,Table1[[#This Row],[Patient Satisfaction Score]]&gt;=7)</f>
        <v>0</v>
      </c>
      <c r="T4918" t="str">
        <f>IF(LEFT(Table1[[#This Row],[Patient Gender]],1)="F","Female","Male")</f>
        <v>Male</v>
      </c>
    </row>
    <row r="4919" spans="1:20" x14ac:dyDescent="0.3">
      <c r="A4919" t="s">
        <v>5023</v>
      </c>
      <c r="B4919" s="1">
        <v>45440.320138888892</v>
      </c>
      <c r="C4919" t="s">
        <v>9</v>
      </c>
      <c r="D4919">
        <v>2</v>
      </c>
      <c r="E4919" t="s">
        <v>10</v>
      </c>
      <c r="F4919" t="s">
        <v>11</v>
      </c>
      <c r="G4919" t="b">
        <v>0</v>
      </c>
      <c r="H4919">
        <v>3</v>
      </c>
      <c r="I4919">
        <v>23</v>
      </c>
      <c r="J4919" t="b">
        <v>0</v>
      </c>
      <c r="K4919">
        <f>YEAR(Table1[[#This Row],[Patient Admission Date]])</f>
        <v>2024</v>
      </c>
      <c r="L4919" t="str">
        <f>TEXT(Table1[[#This Row],[Patient Admission Date]],"mmm")</f>
        <v>May</v>
      </c>
      <c r="M4919" t="str">
        <f>TEXT(Table1[[#This Row],[Patient Admission Date]],"ddd")</f>
        <v>Tue</v>
      </c>
      <c r="N4919" t="str">
        <f>TEXT(INT(HOUR(Table1[[#This Row],[Patient Admission Date]])/3)*3,"00")&amp;"-"&amp;TEXT(INT(HOUR(Table1[[#This Row],[Patient Admission Date]])/3)*3+3,"00")</f>
        <v>06-09</v>
      </c>
      <c r="O4919" t="str" cm="1">
        <f t="array" ref="O4919">_xlfn.IFS(Table1[[#This Row],[Patient Age]]&lt;=14,"0-14",Table1[[#This Row],[Patient Age]]&lt;=29,"15-29",Table1[[#This Row],[Patient Age]]&lt;=44,"30-44",Table1[[#This Row],[Patient Age]]&lt;=59,"45-59",Table1[[#This Row],[Patient Age]]&lt;=74,"60-74",TRUE,"75+")</f>
        <v>0-14</v>
      </c>
      <c r="P4919" t="str" cm="1">
        <f t="array" ref="P4919">_xlfn.IFS(Table1[[#This Row],[Patient Waittime]]&lt;=15,"0-15",Table1[[#This Row],[Patient Waittime]]&lt;=30,"16-30",Table1[[#This Row],[Patient Waittime]]&lt;=45,"31-45",Table1[[#This Row],[Patient Waittime]]&lt;=60,"46-60",TRUE,"60+")</f>
        <v>16-30</v>
      </c>
      <c r="Q4919">
        <f>--(Table1[[#This Row],[Patient Waittime]]&lt;=30)</f>
        <v>1</v>
      </c>
      <c r="R4919">
        <f>--Table1[[#This Row],[Patient Admission Flag]]</f>
        <v>0</v>
      </c>
      <c r="S4919">
        <f>--AND(Table1[[#This Row],[WithinTarget]]=1,Table1[[#This Row],[Patient Satisfaction Score]]&gt;=7)</f>
        <v>0</v>
      </c>
      <c r="T4919" t="str">
        <f>IF(LEFT(Table1[[#This Row],[Patient Gender]],1)="F","Female","Male")</f>
        <v>Male</v>
      </c>
    </row>
    <row r="4920" spans="1:20" x14ac:dyDescent="0.3">
      <c r="A4920" t="s">
        <v>5024</v>
      </c>
      <c r="B4920" s="1">
        <v>45114.029861111114</v>
      </c>
      <c r="C4920" t="s">
        <v>9</v>
      </c>
      <c r="D4920">
        <v>58</v>
      </c>
      <c r="E4920" t="s">
        <v>10</v>
      </c>
      <c r="F4920" t="s">
        <v>11</v>
      </c>
      <c r="G4920" t="b">
        <v>0</v>
      </c>
      <c r="H4920">
        <v>4</v>
      </c>
      <c r="I4920">
        <v>18</v>
      </c>
      <c r="J4920" t="b">
        <v>0</v>
      </c>
      <c r="K4920">
        <f>YEAR(Table1[[#This Row],[Patient Admission Date]])</f>
        <v>2023</v>
      </c>
      <c r="L4920" t="str">
        <f>TEXT(Table1[[#This Row],[Patient Admission Date]],"mmm")</f>
        <v>Jul</v>
      </c>
      <c r="M4920" t="str">
        <f>TEXT(Table1[[#This Row],[Patient Admission Date]],"ddd")</f>
        <v>Fri</v>
      </c>
      <c r="N4920" t="str">
        <f>TEXT(INT(HOUR(Table1[[#This Row],[Patient Admission Date]])/3)*3,"00")&amp;"-"&amp;TEXT(INT(HOUR(Table1[[#This Row],[Patient Admission Date]])/3)*3+3,"00")</f>
        <v>00-03</v>
      </c>
      <c r="O4920" t="str" cm="1">
        <f t="array" ref="O4920">_xlfn.IFS(Table1[[#This Row],[Patient Age]]&lt;=14,"0-14",Table1[[#This Row],[Patient Age]]&lt;=29,"15-29",Table1[[#This Row],[Patient Age]]&lt;=44,"30-44",Table1[[#This Row],[Patient Age]]&lt;=59,"45-59",Table1[[#This Row],[Patient Age]]&lt;=74,"60-74",TRUE,"75+")</f>
        <v>45-59</v>
      </c>
      <c r="P4920" t="str" cm="1">
        <f t="array" ref="P4920">_xlfn.IFS(Table1[[#This Row],[Patient Waittime]]&lt;=15,"0-15",Table1[[#This Row],[Patient Waittime]]&lt;=30,"16-30",Table1[[#This Row],[Patient Waittime]]&lt;=45,"31-45",Table1[[#This Row],[Patient Waittime]]&lt;=60,"46-60",TRUE,"60+")</f>
        <v>16-30</v>
      </c>
      <c r="Q4920">
        <f>--(Table1[[#This Row],[Patient Waittime]]&lt;=30)</f>
        <v>1</v>
      </c>
      <c r="R4920">
        <f>--Table1[[#This Row],[Patient Admission Flag]]</f>
        <v>0</v>
      </c>
      <c r="S4920">
        <f>--AND(Table1[[#This Row],[WithinTarget]]=1,Table1[[#This Row],[Patient Satisfaction Score]]&gt;=7)</f>
        <v>0</v>
      </c>
      <c r="T4920" t="str">
        <f>IF(LEFT(Table1[[#This Row],[Patient Gender]],1)="F","Female","Male")</f>
        <v>Male</v>
      </c>
    </row>
    <row r="4921" spans="1:20" x14ac:dyDescent="0.3">
      <c r="A4921" t="s">
        <v>5025</v>
      </c>
      <c r="B4921" s="1">
        <v>45045.530555555553</v>
      </c>
      <c r="C4921" t="s">
        <v>9</v>
      </c>
      <c r="D4921">
        <v>33</v>
      </c>
      <c r="E4921" t="s">
        <v>10</v>
      </c>
      <c r="F4921" t="s">
        <v>11</v>
      </c>
      <c r="G4921" t="b">
        <v>0</v>
      </c>
      <c r="H4921">
        <v>4</v>
      </c>
      <c r="I4921">
        <v>48</v>
      </c>
      <c r="J4921" t="b">
        <v>0</v>
      </c>
      <c r="K4921">
        <f>YEAR(Table1[[#This Row],[Patient Admission Date]])</f>
        <v>2023</v>
      </c>
      <c r="L4921" t="str">
        <f>TEXT(Table1[[#This Row],[Patient Admission Date]],"mmm")</f>
        <v>Apr</v>
      </c>
      <c r="M4921" t="str">
        <f>TEXT(Table1[[#This Row],[Patient Admission Date]],"ddd")</f>
        <v>Sat</v>
      </c>
      <c r="N4921" t="str">
        <f>TEXT(INT(HOUR(Table1[[#This Row],[Patient Admission Date]])/3)*3,"00")&amp;"-"&amp;TEXT(INT(HOUR(Table1[[#This Row],[Patient Admission Date]])/3)*3+3,"00")</f>
        <v>12-15</v>
      </c>
      <c r="O4921" t="str" cm="1">
        <f t="array" ref="O4921">_xlfn.IFS(Table1[[#This Row],[Patient Age]]&lt;=14,"0-14",Table1[[#This Row],[Patient Age]]&lt;=29,"15-29",Table1[[#This Row],[Patient Age]]&lt;=44,"30-44",Table1[[#This Row],[Patient Age]]&lt;=59,"45-59",Table1[[#This Row],[Patient Age]]&lt;=74,"60-74",TRUE,"75+")</f>
        <v>30-44</v>
      </c>
      <c r="P4921" t="str" cm="1">
        <f t="array" ref="P4921">_xlfn.IFS(Table1[[#This Row],[Patient Waittime]]&lt;=15,"0-15",Table1[[#This Row],[Patient Waittime]]&lt;=30,"16-30",Table1[[#This Row],[Patient Waittime]]&lt;=45,"31-45",Table1[[#This Row],[Patient Waittime]]&lt;=60,"46-60",TRUE,"60+")</f>
        <v>46-60</v>
      </c>
      <c r="Q4921">
        <f>--(Table1[[#This Row],[Patient Waittime]]&lt;=30)</f>
        <v>0</v>
      </c>
      <c r="R4921">
        <f>--Table1[[#This Row],[Patient Admission Flag]]</f>
        <v>0</v>
      </c>
      <c r="S4921">
        <f>--AND(Table1[[#This Row],[WithinTarget]]=1,Table1[[#This Row],[Patient Satisfaction Score]]&gt;=7)</f>
        <v>0</v>
      </c>
      <c r="T4921" t="str">
        <f>IF(LEFT(Table1[[#This Row],[Patient Gender]],1)="F","Female","Male")</f>
        <v>Male</v>
      </c>
    </row>
    <row r="4922" spans="1:20" x14ac:dyDescent="0.3">
      <c r="A4922" t="s">
        <v>5026</v>
      </c>
      <c r="B4922" s="1">
        <v>45153.145138888889</v>
      </c>
      <c r="C4922" t="s">
        <v>9</v>
      </c>
      <c r="D4922">
        <v>63</v>
      </c>
      <c r="E4922" t="s">
        <v>10</v>
      </c>
      <c r="F4922" t="s">
        <v>11</v>
      </c>
      <c r="G4922" t="b">
        <v>0</v>
      </c>
      <c r="H4922">
        <v>4</v>
      </c>
      <c r="I4922">
        <v>26</v>
      </c>
      <c r="J4922" t="b">
        <v>0</v>
      </c>
      <c r="K4922">
        <f>YEAR(Table1[[#This Row],[Patient Admission Date]])</f>
        <v>2023</v>
      </c>
      <c r="L4922" t="str">
        <f>TEXT(Table1[[#This Row],[Patient Admission Date]],"mmm")</f>
        <v>Aug</v>
      </c>
      <c r="M4922" t="str">
        <f>TEXT(Table1[[#This Row],[Patient Admission Date]],"ddd")</f>
        <v>Tue</v>
      </c>
      <c r="N4922" t="str">
        <f>TEXT(INT(HOUR(Table1[[#This Row],[Patient Admission Date]])/3)*3,"00")&amp;"-"&amp;TEXT(INT(HOUR(Table1[[#This Row],[Patient Admission Date]])/3)*3+3,"00")</f>
        <v>03-06</v>
      </c>
      <c r="O4922" t="str" cm="1">
        <f t="array" ref="O4922">_xlfn.IFS(Table1[[#This Row],[Patient Age]]&lt;=14,"0-14",Table1[[#This Row],[Patient Age]]&lt;=29,"15-29",Table1[[#This Row],[Patient Age]]&lt;=44,"30-44",Table1[[#This Row],[Patient Age]]&lt;=59,"45-59",Table1[[#This Row],[Patient Age]]&lt;=74,"60-74",TRUE,"75+")</f>
        <v>60-74</v>
      </c>
      <c r="P4922" t="str" cm="1">
        <f t="array" ref="P4922">_xlfn.IFS(Table1[[#This Row],[Patient Waittime]]&lt;=15,"0-15",Table1[[#This Row],[Patient Waittime]]&lt;=30,"16-30",Table1[[#This Row],[Patient Waittime]]&lt;=45,"31-45",Table1[[#This Row],[Patient Waittime]]&lt;=60,"46-60",TRUE,"60+")</f>
        <v>16-30</v>
      </c>
      <c r="Q4922">
        <f>--(Table1[[#This Row],[Patient Waittime]]&lt;=30)</f>
        <v>1</v>
      </c>
      <c r="R4922">
        <f>--Table1[[#This Row],[Patient Admission Flag]]</f>
        <v>0</v>
      </c>
      <c r="S4922">
        <f>--AND(Table1[[#This Row],[WithinTarget]]=1,Table1[[#This Row],[Patient Satisfaction Score]]&gt;=7)</f>
        <v>0</v>
      </c>
      <c r="T4922" t="str">
        <f>IF(LEFT(Table1[[#This Row],[Patient Gender]],1)="F","Female","Male")</f>
        <v>Male</v>
      </c>
    </row>
    <row r="4923" spans="1:20" x14ac:dyDescent="0.3">
      <c r="A4923" t="s">
        <v>5027</v>
      </c>
      <c r="B4923" s="1">
        <v>45322.398611111108</v>
      </c>
      <c r="C4923" t="s">
        <v>9</v>
      </c>
      <c r="D4923">
        <v>2</v>
      </c>
      <c r="E4923" t="s">
        <v>10</v>
      </c>
      <c r="F4923" t="s">
        <v>11</v>
      </c>
      <c r="G4923" t="b">
        <v>0</v>
      </c>
      <c r="H4923">
        <v>4</v>
      </c>
      <c r="I4923">
        <v>41</v>
      </c>
      <c r="J4923" t="b">
        <v>0</v>
      </c>
      <c r="K4923">
        <f>YEAR(Table1[[#This Row],[Patient Admission Date]])</f>
        <v>2024</v>
      </c>
      <c r="L4923" t="str">
        <f>TEXT(Table1[[#This Row],[Patient Admission Date]],"mmm")</f>
        <v>Jan</v>
      </c>
      <c r="M4923" t="str">
        <f>TEXT(Table1[[#This Row],[Patient Admission Date]],"ddd")</f>
        <v>Wed</v>
      </c>
      <c r="N4923" t="str">
        <f>TEXT(INT(HOUR(Table1[[#This Row],[Patient Admission Date]])/3)*3,"00")&amp;"-"&amp;TEXT(INT(HOUR(Table1[[#This Row],[Patient Admission Date]])/3)*3+3,"00")</f>
        <v>09-12</v>
      </c>
      <c r="O4923" t="str" cm="1">
        <f t="array" ref="O4923">_xlfn.IFS(Table1[[#This Row],[Patient Age]]&lt;=14,"0-14",Table1[[#This Row],[Patient Age]]&lt;=29,"15-29",Table1[[#This Row],[Patient Age]]&lt;=44,"30-44",Table1[[#This Row],[Patient Age]]&lt;=59,"45-59",Table1[[#This Row],[Patient Age]]&lt;=74,"60-74",TRUE,"75+")</f>
        <v>0-14</v>
      </c>
      <c r="P4923" t="str" cm="1">
        <f t="array" ref="P4923">_xlfn.IFS(Table1[[#This Row],[Patient Waittime]]&lt;=15,"0-15",Table1[[#This Row],[Patient Waittime]]&lt;=30,"16-30",Table1[[#This Row],[Patient Waittime]]&lt;=45,"31-45",Table1[[#This Row],[Patient Waittime]]&lt;=60,"46-60",TRUE,"60+")</f>
        <v>31-45</v>
      </c>
      <c r="Q4923">
        <f>--(Table1[[#This Row],[Patient Waittime]]&lt;=30)</f>
        <v>0</v>
      </c>
      <c r="R4923">
        <f>--Table1[[#This Row],[Patient Admission Flag]]</f>
        <v>0</v>
      </c>
      <c r="S4923">
        <f>--AND(Table1[[#This Row],[WithinTarget]]=1,Table1[[#This Row],[Patient Satisfaction Score]]&gt;=7)</f>
        <v>0</v>
      </c>
      <c r="T4923" t="str">
        <f>IF(LEFT(Table1[[#This Row],[Patient Gender]],1)="F","Female","Male")</f>
        <v>Male</v>
      </c>
    </row>
    <row r="4924" spans="1:20" x14ac:dyDescent="0.3">
      <c r="A4924" t="s">
        <v>5028</v>
      </c>
      <c r="B4924" s="1">
        <v>45253.013888888891</v>
      </c>
      <c r="C4924" t="s">
        <v>9</v>
      </c>
      <c r="D4924">
        <v>72</v>
      </c>
      <c r="E4924" t="s">
        <v>10</v>
      </c>
      <c r="F4924" t="s">
        <v>11</v>
      </c>
      <c r="G4924" t="b">
        <v>0</v>
      </c>
      <c r="H4924">
        <v>4</v>
      </c>
      <c r="I4924">
        <v>48</v>
      </c>
      <c r="J4924" t="b">
        <v>0</v>
      </c>
      <c r="K4924">
        <f>YEAR(Table1[[#This Row],[Patient Admission Date]])</f>
        <v>2023</v>
      </c>
      <c r="L4924" t="str">
        <f>TEXT(Table1[[#This Row],[Patient Admission Date]],"mmm")</f>
        <v>Nov</v>
      </c>
      <c r="M4924" t="str">
        <f>TEXT(Table1[[#This Row],[Patient Admission Date]],"ddd")</f>
        <v>Thu</v>
      </c>
      <c r="N4924" t="str">
        <f>TEXT(INT(HOUR(Table1[[#This Row],[Patient Admission Date]])/3)*3,"00")&amp;"-"&amp;TEXT(INT(HOUR(Table1[[#This Row],[Patient Admission Date]])/3)*3+3,"00")</f>
        <v>00-03</v>
      </c>
      <c r="O4924" t="str" cm="1">
        <f t="array" ref="O4924">_xlfn.IFS(Table1[[#This Row],[Patient Age]]&lt;=14,"0-14",Table1[[#This Row],[Patient Age]]&lt;=29,"15-29",Table1[[#This Row],[Patient Age]]&lt;=44,"30-44",Table1[[#This Row],[Patient Age]]&lt;=59,"45-59",Table1[[#This Row],[Patient Age]]&lt;=74,"60-74",TRUE,"75+")</f>
        <v>60-74</v>
      </c>
      <c r="P4924" t="str" cm="1">
        <f t="array" ref="P4924">_xlfn.IFS(Table1[[#This Row],[Patient Waittime]]&lt;=15,"0-15",Table1[[#This Row],[Patient Waittime]]&lt;=30,"16-30",Table1[[#This Row],[Patient Waittime]]&lt;=45,"31-45",Table1[[#This Row],[Patient Waittime]]&lt;=60,"46-60",TRUE,"60+")</f>
        <v>46-60</v>
      </c>
      <c r="Q4924">
        <f>--(Table1[[#This Row],[Patient Waittime]]&lt;=30)</f>
        <v>0</v>
      </c>
      <c r="R4924">
        <f>--Table1[[#This Row],[Patient Admission Flag]]</f>
        <v>0</v>
      </c>
      <c r="S4924">
        <f>--AND(Table1[[#This Row],[WithinTarget]]=1,Table1[[#This Row],[Patient Satisfaction Score]]&gt;=7)</f>
        <v>0</v>
      </c>
      <c r="T4924" t="str">
        <f>IF(LEFT(Table1[[#This Row],[Patient Gender]],1)="F","Female","Male")</f>
        <v>Male</v>
      </c>
    </row>
    <row r="4925" spans="1:20" x14ac:dyDescent="0.3">
      <c r="A4925" t="s">
        <v>5029</v>
      </c>
      <c r="B4925" s="1">
        <v>45351.127083333333</v>
      </c>
      <c r="C4925" t="s">
        <v>9</v>
      </c>
      <c r="D4925">
        <v>32</v>
      </c>
      <c r="E4925" t="s">
        <v>10</v>
      </c>
      <c r="F4925" t="s">
        <v>11</v>
      </c>
      <c r="G4925" t="b">
        <v>0</v>
      </c>
      <c r="H4925">
        <v>4</v>
      </c>
      <c r="I4925">
        <v>36</v>
      </c>
      <c r="J4925" t="b">
        <v>0</v>
      </c>
      <c r="K4925">
        <f>YEAR(Table1[[#This Row],[Patient Admission Date]])</f>
        <v>2024</v>
      </c>
      <c r="L4925" t="str">
        <f>TEXT(Table1[[#This Row],[Patient Admission Date]],"mmm")</f>
        <v>Feb</v>
      </c>
      <c r="M4925" t="str">
        <f>TEXT(Table1[[#This Row],[Patient Admission Date]],"ddd")</f>
        <v>Thu</v>
      </c>
      <c r="N4925" t="str">
        <f>TEXT(INT(HOUR(Table1[[#This Row],[Patient Admission Date]])/3)*3,"00")&amp;"-"&amp;TEXT(INT(HOUR(Table1[[#This Row],[Patient Admission Date]])/3)*3+3,"00")</f>
        <v>03-06</v>
      </c>
      <c r="O4925" t="str" cm="1">
        <f t="array" ref="O4925">_xlfn.IFS(Table1[[#This Row],[Patient Age]]&lt;=14,"0-14",Table1[[#This Row],[Patient Age]]&lt;=29,"15-29",Table1[[#This Row],[Patient Age]]&lt;=44,"30-44",Table1[[#This Row],[Patient Age]]&lt;=59,"45-59",Table1[[#This Row],[Patient Age]]&lt;=74,"60-74",TRUE,"75+")</f>
        <v>30-44</v>
      </c>
      <c r="P4925" t="str" cm="1">
        <f t="array" ref="P4925">_xlfn.IFS(Table1[[#This Row],[Patient Waittime]]&lt;=15,"0-15",Table1[[#This Row],[Patient Waittime]]&lt;=30,"16-30",Table1[[#This Row],[Patient Waittime]]&lt;=45,"31-45",Table1[[#This Row],[Patient Waittime]]&lt;=60,"46-60",TRUE,"60+")</f>
        <v>31-45</v>
      </c>
      <c r="Q4925">
        <f>--(Table1[[#This Row],[Patient Waittime]]&lt;=30)</f>
        <v>0</v>
      </c>
      <c r="R4925">
        <f>--Table1[[#This Row],[Patient Admission Flag]]</f>
        <v>0</v>
      </c>
      <c r="S4925">
        <f>--AND(Table1[[#This Row],[WithinTarget]]=1,Table1[[#This Row],[Patient Satisfaction Score]]&gt;=7)</f>
        <v>0</v>
      </c>
      <c r="T4925" t="str">
        <f>IF(LEFT(Table1[[#This Row],[Patient Gender]],1)="F","Female","Male")</f>
        <v>Male</v>
      </c>
    </row>
    <row r="4926" spans="1:20" x14ac:dyDescent="0.3">
      <c r="A4926" t="s">
        <v>5030</v>
      </c>
      <c r="B4926" s="1">
        <v>45587.306944444441</v>
      </c>
      <c r="C4926" t="s">
        <v>9</v>
      </c>
      <c r="D4926">
        <v>45</v>
      </c>
      <c r="E4926" t="s">
        <v>10</v>
      </c>
      <c r="F4926" t="s">
        <v>11</v>
      </c>
      <c r="G4926" t="b">
        <v>0</v>
      </c>
      <c r="H4926">
        <v>4</v>
      </c>
      <c r="I4926">
        <v>37</v>
      </c>
      <c r="J4926" t="b">
        <v>0</v>
      </c>
      <c r="K4926">
        <f>YEAR(Table1[[#This Row],[Patient Admission Date]])</f>
        <v>2024</v>
      </c>
      <c r="L4926" t="str">
        <f>TEXT(Table1[[#This Row],[Patient Admission Date]],"mmm")</f>
        <v>Oct</v>
      </c>
      <c r="M4926" t="str">
        <f>TEXT(Table1[[#This Row],[Patient Admission Date]],"ddd")</f>
        <v>Tue</v>
      </c>
      <c r="N4926" t="str">
        <f>TEXT(INT(HOUR(Table1[[#This Row],[Patient Admission Date]])/3)*3,"00")&amp;"-"&amp;TEXT(INT(HOUR(Table1[[#This Row],[Patient Admission Date]])/3)*3+3,"00")</f>
        <v>06-09</v>
      </c>
      <c r="O4926" t="str" cm="1">
        <f t="array" ref="O4926">_xlfn.IFS(Table1[[#This Row],[Patient Age]]&lt;=14,"0-14",Table1[[#This Row],[Patient Age]]&lt;=29,"15-29",Table1[[#This Row],[Patient Age]]&lt;=44,"30-44",Table1[[#This Row],[Patient Age]]&lt;=59,"45-59",Table1[[#This Row],[Patient Age]]&lt;=74,"60-74",TRUE,"75+")</f>
        <v>45-59</v>
      </c>
      <c r="P4926" t="str" cm="1">
        <f t="array" ref="P4926">_xlfn.IFS(Table1[[#This Row],[Patient Waittime]]&lt;=15,"0-15",Table1[[#This Row],[Patient Waittime]]&lt;=30,"16-30",Table1[[#This Row],[Patient Waittime]]&lt;=45,"31-45",Table1[[#This Row],[Patient Waittime]]&lt;=60,"46-60",TRUE,"60+")</f>
        <v>31-45</v>
      </c>
      <c r="Q4926">
        <f>--(Table1[[#This Row],[Patient Waittime]]&lt;=30)</f>
        <v>0</v>
      </c>
      <c r="R4926">
        <f>--Table1[[#This Row],[Patient Admission Flag]]</f>
        <v>0</v>
      </c>
      <c r="S4926">
        <f>--AND(Table1[[#This Row],[WithinTarget]]=1,Table1[[#This Row],[Patient Satisfaction Score]]&gt;=7)</f>
        <v>0</v>
      </c>
      <c r="T4926" t="str">
        <f>IF(LEFT(Table1[[#This Row],[Patient Gender]],1)="F","Female","Male")</f>
        <v>Male</v>
      </c>
    </row>
    <row r="4927" spans="1:20" x14ac:dyDescent="0.3">
      <c r="A4927" t="s">
        <v>5031</v>
      </c>
      <c r="B4927" s="1">
        <v>45321.175000000003</v>
      </c>
      <c r="C4927" t="s">
        <v>9</v>
      </c>
      <c r="D4927">
        <v>22</v>
      </c>
      <c r="E4927" t="s">
        <v>10</v>
      </c>
      <c r="F4927" t="s">
        <v>11</v>
      </c>
      <c r="G4927" t="b">
        <v>0</v>
      </c>
      <c r="H4927">
        <v>4</v>
      </c>
      <c r="I4927">
        <v>49</v>
      </c>
      <c r="J4927" t="b">
        <v>0</v>
      </c>
      <c r="K4927">
        <f>YEAR(Table1[[#This Row],[Patient Admission Date]])</f>
        <v>2024</v>
      </c>
      <c r="L4927" t="str">
        <f>TEXT(Table1[[#This Row],[Patient Admission Date]],"mmm")</f>
        <v>Jan</v>
      </c>
      <c r="M4927" t="str">
        <f>TEXT(Table1[[#This Row],[Patient Admission Date]],"ddd")</f>
        <v>Tue</v>
      </c>
      <c r="N4927" t="str">
        <f>TEXT(INT(HOUR(Table1[[#This Row],[Patient Admission Date]])/3)*3,"00")&amp;"-"&amp;TEXT(INT(HOUR(Table1[[#This Row],[Patient Admission Date]])/3)*3+3,"00")</f>
        <v>03-06</v>
      </c>
      <c r="O4927" t="str" cm="1">
        <f t="array" ref="O4927">_xlfn.IFS(Table1[[#This Row],[Patient Age]]&lt;=14,"0-14",Table1[[#This Row],[Patient Age]]&lt;=29,"15-29",Table1[[#This Row],[Patient Age]]&lt;=44,"30-44",Table1[[#This Row],[Patient Age]]&lt;=59,"45-59",Table1[[#This Row],[Patient Age]]&lt;=74,"60-74",TRUE,"75+")</f>
        <v>15-29</v>
      </c>
      <c r="P4927" t="str" cm="1">
        <f t="array" ref="P4927">_xlfn.IFS(Table1[[#This Row],[Patient Waittime]]&lt;=15,"0-15",Table1[[#This Row],[Patient Waittime]]&lt;=30,"16-30",Table1[[#This Row],[Patient Waittime]]&lt;=45,"31-45",Table1[[#This Row],[Patient Waittime]]&lt;=60,"46-60",TRUE,"60+")</f>
        <v>46-60</v>
      </c>
      <c r="Q4927">
        <f>--(Table1[[#This Row],[Patient Waittime]]&lt;=30)</f>
        <v>0</v>
      </c>
      <c r="R4927">
        <f>--Table1[[#This Row],[Patient Admission Flag]]</f>
        <v>0</v>
      </c>
      <c r="S4927">
        <f>--AND(Table1[[#This Row],[WithinTarget]]=1,Table1[[#This Row],[Patient Satisfaction Score]]&gt;=7)</f>
        <v>0</v>
      </c>
      <c r="T4927" t="str">
        <f>IF(LEFT(Table1[[#This Row],[Patient Gender]],1)="F","Female","Male")</f>
        <v>Male</v>
      </c>
    </row>
    <row r="4928" spans="1:20" x14ac:dyDescent="0.3">
      <c r="A4928" t="s">
        <v>5032</v>
      </c>
      <c r="B4928" s="1">
        <v>45050.665972222225</v>
      </c>
      <c r="C4928" t="s">
        <v>9</v>
      </c>
      <c r="D4928">
        <v>13</v>
      </c>
      <c r="E4928" t="s">
        <v>10</v>
      </c>
      <c r="F4928" t="s">
        <v>11</v>
      </c>
      <c r="G4928" t="b">
        <v>0</v>
      </c>
      <c r="H4928">
        <v>4</v>
      </c>
      <c r="I4928">
        <v>32</v>
      </c>
      <c r="J4928" t="b">
        <v>0</v>
      </c>
      <c r="K4928">
        <f>YEAR(Table1[[#This Row],[Patient Admission Date]])</f>
        <v>2023</v>
      </c>
      <c r="L4928" t="str">
        <f>TEXT(Table1[[#This Row],[Patient Admission Date]],"mmm")</f>
        <v>May</v>
      </c>
      <c r="M4928" t="str">
        <f>TEXT(Table1[[#This Row],[Patient Admission Date]],"ddd")</f>
        <v>Thu</v>
      </c>
      <c r="N4928" t="str">
        <f>TEXT(INT(HOUR(Table1[[#This Row],[Patient Admission Date]])/3)*3,"00")&amp;"-"&amp;TEXT(INT(HOUR(Table1[[#This Row],[Patient Admission Date]])/3)*3+3,"00")</f>
        <v>15-18</v>
      </c>
      <c r="O4928" t="str" cm="1">
        <f t="array" ref="O4928">_xlfn.IFS(Table1[[#This Row],[Patient Age]]&lt;=14,"0-14",Table1[[#This Row],[Patient Age]]&lt;=29,"15-29",Table1[[#This Row],[Patient Age]]&lt;=44,"30-44",Table1[[#This Row],[Patient Age]]&lt;=59,"45-59",Table1[[#This Row],[Patient Age]]&lt;=74,"60-74",TRUE,"75+")</f>
        <v>0-14</v>
      </c>
      <c r="P4928" t="str" cm="1">
        <f t="array" ref="P4928">_xlfn.IFS(Table1[[#This Row],[Patient Waittime]]&lt;=15,"0-15",Table1[[#This Row],[Patient Waittime]]&lt;=30,"16-30",Table1[[#This Row],[Patient Waittime]]&lt;=45,"31-45",Table1[[#This Row],[Patient Waittime]]&lt;=60,"46-60",TRUE,"60+")</f>
        <v>31-45</v>
      </c>
      <c r="Q4928">
        <f>--(Table1[[#This Row],[Patient Waittime]]&lt;=30)</f>
        <v>0</v>
      </c>
      <c r="R4928">
        <f>--Table1[[#This Row],[Patient Admission Flag]]</f>
        <v>0</v>
      </c>
      <c r="S4928">
        <f>--AND(Table1[[#This Row],[WithinTarget]]=1,Table1[[#This Row],[Patient Satisfaction Score]]&gt;=7)</f>
        <v>0</v>
      </c>
      <c r="T4928" t="str">
        <f>IF(LEFT(Table1[[#This Row],[Patient Gender]],1)="F","Female","Male")</f>
        <v>Male</v>
      </c>
    </row>
    <row r="4929" spans="1:20" x14ac:dyDescent="0.3">
      <c r="A4929" t="s">
        <v>5033</v>
      </c>
      <c r="B4929" s="1">
        <v>45368.115972222222</v>
      </c>
      <c r="C4929" t="s">
        <v>9</v>
      </c>
      <c r="D4929">
        <v>8</v>
      </c>
      <c r="E4929" t="s">
        <v>10</v>
      </c>
      <c r="F4929" t="s">
        <v>11</v>
      </c>
      <c r="G4929" t="b">
        <v>0</v>
      </c>
      <c r="H4929">
        <v>4</v>
      </c>
      <c r="I4929">
        <v>27</v>
      </c>
      <c r="J4929" t="b">
        <v>0</v>
      </c>
      <c r="K4929">
        <f>YEAR(Table1[[#This Row],[Patient Admission Date]])</f>
        <v>2024</v>
      </c>
      <c r="L4929" t="str">
        <f>TEXT(Table1[[#This Row],[Patient Admission Date]],"mmm")</f>
        <v>Mar</v>
      </c>
      <c r="M4929" t="str">
        <f>TEXT(Table1[[#This Row],[Patient Admission Date]],"ddd")</f>
        <v>Sun</v>
      </c>
      <c r="N4929" t="str">
        <f>TEXT(INT(HOUR(Table1[[#This Row],[Patient Admission Date]])/3)*3,"00")&amp;"-"&amp;TEXT(INT(HOUR(Table1[[#This Row],[Patient Admission Date]])/3)*3+3,"00")</f>
        <v>00-03</v>
      </c>
      <c r="O4929" t="str" cm="1">
        <f t="array" ref="O4929">_xlfn.IFS(Table1[[#This Row],[Patient Age]]&lt;=14,"0-14",Table1[[#This Row],[Patient Age]]&lt;=29,"15-29",Table1[[#This Row],[Patient Age]]&lt;=44,"30-44",Table1[[#This Row],[Patient Age]]&lt;=59,"45-59",Table1[[#This Row],[Patient Age]]&lt;=74,"60-74",TRUE,"75+")</f>
        <v>0-14</v>
      </c>
      <c r="P4929" t="str" cm="1">
        <f t="array" ref="P4929">_xlfn.IFS(Table1[[#This Row],[Patient Waittime]]&lt;=15,"0-15",Table1[[#This Row],[Patient Waittime]]&lt;=30,"16-30",Table1[[#This Row],[Patient Waittime]]&lt;=45,"31-45",Table1[[#This Row],[Patient Waittime]]&lt;=60,"46-60",TRUE,"60+")</f>
        <v>16-30</v>
      </c>
      <c r="Q4929">
        <f>--(Table1[[#This Row],[Patient Waittime]]&lt;=30)</f>
        <v>1</v>
      </c>
      <c r="R4929">
        <f>--Table1[[#This Row],[Patient Admission Flag]]</f>
        <v>0</v>
      </c>
      <c r="S4929">
        <f>--AND(Table1[[#This Row],[WithinTarget]]=1,Table1[[#This Row],[Patient Satisfaction Score]]&gt;=7)</f>
        <v>0</v>
      </c>
      <c r="T4929" t="str">
        <f>IF(LEFT(Table1[[#This Row],[Patient Gender]],1)="F","Female","Male")</f>
        <v>Male</v>
      </c>
    </row>
    <row r="4930" spans="1:20" x14ac:dyDescent="0.3">
      <c r="A4930" t="s">
        <v>5034</v>
      </c>
      <c r="B4930" s="1">
        <v>45473.977777777778</v>
      </c>
      <c r="C4930" t="s">
        <v>9</v>
      </c>
      <c r="D4930">
        <v>43</v>
      </c>
      <c r="E4930" t="s">
        <v>10</v>
      </c>
      <c r="F4930" t="s">
        <v>11</v>
      </c>
      <c r="G4930" t="b">
        <v>0</v>
      </c>
      <c r="H4930">
        <v>5</v>
      </c>
      <c r="I4930">
        <v>54</v>
      </c>
      <c r="J4930" t="b">
        <v>0</v>
      </c>
      <c r="K4930">
        <f>YEAR(Table1[[#This Row],[Patient Admission Date]])</f>
        <v>2024</v>
      </c>
      <c r="L4930" t="str">
        <f>TEXT(Table1[[#This Row],[Patient Admission Date]],"mmm")</f>
        <v>Jun</v>
      </c>
      <c r="M4930" t="str">
        <f>TEXT(Table1[[#This Row],[Patient Admission Date]],"ddd")</f>
        <v>Sun</v>
      </c>
      <c r="N4930" t="str">
        <f>TEXT(INT(HOUR(Table1[[#This Row],[Patient Admission Date]])/3)*3,"00")&amp;"-"&amp;TEXT(INT(HOUR(Table1[[#This Row],[Patient Admission Date]])/3)*3+3,"00")</f>
        <v>21-24</v>
      </c>
      <c r="O4930" t="str" cm="1">
        <f t="array" ref="O4930">_xlfn.IFS(Table1[[#This Row],[Patient Age]]&lt;=14,"0-14",Table1[[#This Row],[Patient Age]]&lt;=29,"15-29",Table1[[#This Row],[Patient Age]]&lt;=44,"30-44",Table1[[#This Row],[Patient Age]]&lt;=59,"45-59",Table1[[#This Row],[Patient Age]]&lt;=74,"60-74",TRUE,"75+")</f>
        <v>30-44</v>
      </c>
      <c r="P4930" t="str" cm="1">
        <f t="array" ref="P4930">_xlfn.IFS(Table1[[#This Row],[Patient Waittime]]&lt;=15,"0-15",Table1[[#This Row],[Patient Waittime]]&lt;=30,"16-30",Table1[[#This Row],[Patient Waittime]]&lt;=45,"31-45",Table1[[#This Row],[Patient Waittime]]&lt;=60,"46-60",TRUE,"60+")</f>
        <v>46-60</v>
      </c>
      <c r="Q4930">
        <f>--(Table1[[#This Row],[Patient Waittime]]&lt;=30)</f>
        <v>0</v>
      </c>
      <c r="R4930">
        <f>--Table1[[#This Row],[Patient Admission Flag]]</f>
        <v>0</v>
      </c>
      <c r="S4930">
        <f>--AND(Table1[[#This Row],[WithinTarget]]=1,Table1[[#This Row],[Patient Satisfaction Score]]&gt;=7)</f>
        <v>0</v>
      </c>
      <c r="T4930" t="str">
        <f>IF(LEFT(Table1[[#This Row],[Patient Gender]],1)="F","Female","Male")</f>
        <v>Male</v>
      </c>
    </row>
    <row r="4931" spans="1:20" x14ac:dyDescent="0.3">
      <c r="A4931" t="s">
        <v>5035</v>
      </c>
      <c r="B4931" s="1">
        <v>45166.52847222222</v>
      </c>
      <c r="C4931" t="s">
        <v>9</v>
      </c>
      <c r="D4931">
        <v>34</v>
      </c>
      <c r="E4931" t="s">
        <v>10</v>
      </c>
      <c r="F4931" t="s">
        <v>11</v>
      </c>
      <c r="G4931" t="b">
        <v>0</v>
      </c>
      <c r="H4931">
        <v>5</v>
      </c>
      <c r="I4931">
        <v>17</v>
      </c>
      <c r="J4931" t="b">
        <v>0</v>
      </c>
      <c r="K4931">
        <f>YEAR(Table1[[#This Row],[Patient Admission Date]])</f>
        <v>2023</v>
      </c>
      <c r="L4931" t="str">
        <f>TEXT(Table1[[#This Row],[Patient Admission Date]],"mmm")</f>
        <v>Aug</v>
      </c>
      <c r="M4931" t="str">
        <f>TEXT(Table1[[#This Row],[Patient Admission Date]],"ddd")</f>
        <v>Mon</v>
      </c>
      <c r="N4931" t="str">
        <f>TEXT(INT(HOUR(Table1[[#This Row],[Patient Admission Date]])/3)*3,"00")&amp;"-"&amp;TEXT(INT(HOUR(Table1[[#This Row],[Patient Admission Date]])/3)*3+3,"00")</f>
        <v>12-15</v>
      </c>
      <c r="O4931" t="str" cm="1">
        <f t="array" ref="O4931">_xlfn.IFS(Table1[[#This Row],[Patient Age]]&lt;=14,"0-14",Table1[[#This Row],[Patient Age]]&lt;=29,"15-29",Table1[[#This Row],[Patient Age]]&lt;=44,"30-44",Table1[[#This Row],[Patient Age]]&lt;=59,"45-59",Table1[[#This Row],[Patient Age]]&lt;=74,"60-74",TRUE,"75+")</f>
        <v>30-44</v>
      </c>
      <c r="P4931" t="str" cm="1">
        <f t="array" ref="P4931">_xlfn.IFS(Table1[[#This Row],[Patient Waittime]]&lt;=15,"0-15",Table1[[#This Row],[Patient Waittime]]&lt;=30,"16-30",Table1[[#This Row],[Patient Waittime]]&lt;=45,"31-45",Table1[[#This Row],[Patient Waittime]]&lt;=60,"46-60",TRUE,"60+")</f>
        <v>16-30</v>
      </c>
      <c r="Q4931">
        <f>--(Table1[[#This Row],[Patient Waittime]]&lt;=30)</f>
        <v>1</v>
      </c>
      <c r="R4931">
        <f>--Table1[[#This Row],[Patient Admission Flag]]</f>
        <v>0</v>
      </c>
      <c r="S4931">
        <f>--AND(Table1[[#This Row],[WithinTarget]]=1,Table1[[#This Row],[Patient Satisfaction Score]]&gt;=7)</f>
        <v>0</v>
      </c>
      <c r="T4931" t="str">
        <f>IF(LEFT(Table1[[#This Row],[Patient Gender]],1)="F","Female","Male")</f>
        <v>Male</v>
      </c>
    </row>
    <row r="4932" spans="1:20" x14ac:dyDescent="0.3">
      <c r="A4932" t="s">
        <v>5036</v>
      </c>
      <c r="B4932" s="1">
        <v>45452.134722222225</v>
      </c>
      <c r="C4932" t="s">
        <v>9</v>
      </c>
      <c r="D4932">
        <v>4</v>
      </c>
      <c r="E4932" t="s">
        <v>10</v>
      </c>
      <c r="F4932" t="s">
        <v>11</v>
      </c>
      <c r="G4932" t="b">
        <v>0</v>
      </c>
      <c r="H4932">
        <v>5</v>
      </c>
      <c r="I4932">
        <v>49</v>
      </c>
      <c r="J4932" t="b">
        <v>0</v>
      </c>
      <c r="K4932">
        <f>YEAR(Table1[[#This Row],[Patient Admission Date]])</f>
        <v>2024</v>
      </c>
      <c r="L4932" t="str">
        <f>TEXT(Table1[[#This Row],[Patient Admission Date]],"mmm")</f>
        <v>Jun</v>
      </c>
      <c r="M4932" t="str">
        <f>TEXT(Table1[[#This Row],[Patient Admission Date]],"ddd")</f>
        <v>Sun</v>
      </c>
      <c r="N4932" t="str">
        <f>TEXT(INT(HOUR(Table1[[#This Row],[Patient Admission Date]])/3)*3,"00")&amp;"-"&amp;TEXT(INT(HOUR(Table1[[#This Row],[Patient Admission Date]])/3)*3+3,"00")</f>
        <v>03-06</v>
      </c>
      <c r="O4932" t="str" cm="1">
        <f t="array" ref="O4932">_xlfn.IFS(Table1[[#This Row],[Patient Age]]&lt;=14,"0-14",Table1[[#This Row],[Patient Age]]&lt;=29,"15-29",Table1[[#This Row],[Patient Age]]&lt;=44,"30-44",Table1[[#This Row],[Patient Age]]&lt;=59,"45-59",Table1[[#This Row],[Patient Age]]&lt;=74,"60-74",TRUE,"75+")</f>
        <v>0-14</v>
      </c>
      <c r="P4932" t="str" cm="1">
        <f t="array" ref="P4932">_xlfn.IFS(Table1[[#This Row],[Patient Waittime]]&lt;=15,"0-15",Table1[[#This Row],[Patient Waittime]]&lt;=30,"16-30",Table1[[#This Row],[Patient Waittime]]&lt;=45,"31-45",Table1[[#This Row],[Patient Waittime]]&lt;=60,"46-60",TRUE,"60+")</f>
        <v>46-60</v>
      </c>
      <c r="Q4932">
        <f>--(Table1[[#This Row],[Patient Waittime]]&lt;=30)</f>
        <v>0</v>
      </c>
      <c r="R4932">
        <f>--Table1[[#This Row],[Patient Admission Flag]]</f>
        <v>0</v>
      </c>
      <c r="S4932">
        <f>--AND(Table1[[#This Row],[WithinTarget]]=1,Table1[[#This Row],[Patient Satisfaction Score]]&gt;=7)</f>
        <v>0</v>
      </c>
      <c r="T4932" t="str">
        <f>IF(LEFT(Table1[[#This Row],[Patient Gender]],1)="F","Female","Male")</f>
        <v>Male</v>
      </c>
    </row>
    <row r="4933" spans="1:20" x14ac:dyDescent="0.3">
      <c r="A4933" t="s">
        <v>5037</v>
      </c>
      <c r="B4933" s="1">
        <v>45095.905555555553</v>
      </c>
      <c r="C4933" t="s">
        <v>9</v>
      </c>
      <c r="D4933">
        <v>77</v>
      </c>
      <c r="E4933" t="s">
        <v>10</v>
      </c>
      <c r="F4933" t="s">
        <v>11</v>
      </c>
      <c r="G4933" t="b">
        <v>0</v>
      </c>
      <c r="H4933">
        <v>6</v>
      </c>
      <c r="I4933">
        <v>24</v>
      </c>
      <c r="J4933" t="b">
        <v>0</v>
      </c>
      <c r="K4933">
        <f>YEAR(Table1[[#This Row],[Patient Admission Date]])</f>
        <v>2023</v>
      </c>
      <c r="L4933" t="str">
        <f>TEXT(Table1[[#This Row],[Patient Admission Date]],"mmm")</f>
        <v>Jun</v>
      </c>
      <c r="M4933" t="str">
        <f>TEXT(Table1[[#This Row],[Patient Admission Date]],"ddd")</f>
        <v>Sun</v>
      </c>
      <c r="N4933" t="str">
        <f>TEXT(INT(HOUR(Table1[[#This Row],[Patient Admission Date]])/3)*3,"00")&amp;"-"&amp;TEXT(INT(HOUR(Table1[[#This Row],[Patient Admission Date]])/3)*3+3,"00")</f>
        <v>21-24</v>
      </c>
      <c r="O4933" t="str" cm="1">
        <f t="array" ref="O4933">_xlfn.IFS(Table1[[#This Row],[Patient Age]]&lt;=14,"0-14",Table1[[#This Row],[Patient Age]]&lt;=29,"15-29",Table1[[#This Row],[Patient Age]]&lt;=44,"30-44",Table1[[#This Row],[Patient Age]]&lt;=59,"45-59",Table1[[#This Row],[Patient Age]]&lt;=74,"60-74",TRUE,"75+")</f>
        <v>75+</v>
      </c>
      <c r="P4933" t="str" cm="1">
        <f t="array" ref="P4933">_xlfn.IFS(Table1[[#This Row],[Patient Waittime]]&lt;=15,"0-15",Table1[[#This Row],[Patient Waittime]]&lt;=30,"16-30",Table1[[#This Row],[Patient Waittime]]&lt;=45,"31-45",Table1[[#This Row],[Patient Waittime]]&lt;=60,"46-60",TRUE,"60+")</f>
        <v>16-30</v>
      </c>
      <c r="Q4933">
        <f>--(Table1[[#This Row],[Patient Waittime]]&lt;=30)</f>
        <v>1</v>
      </c>
      <c r="R4933">
        <f>--Table1[[#This Row],[Patient Admission Flag]]</f>
        <v>0</v>
      </c>
      <c r="S4933">
        <f>--AND(Table1[[#This Row],[WithinTarget]]=1,Table1[[#This Row],[Patient Satisfaction Score]]&gt;=7)</f>
        <v>0</v>
      </c>
      <c r="T4933" t="str">
        <f>IF(LEFT(Table1[[#This Row],[Patient Gender]],1)="F","Female","Male")</f>
        <v>Male</v>
      </c>
    </row>
    <row r="4934" spans="1:20" x14ac:dyDescent="0.3">
      <c r="A4934" t="s">
        <v>5038</v>
      </c>
      <c r="B4934" s="1">
        <v>45165.909722222219</v>
      </c>
      <c r="C4934" t="s">
        <v>9</v>
      </c>
      <c r="D4934">
        <v>57</v>
      </c>
      <c r="E4934" t="s">
        <v>10</v>
      </c>
      <c r="F4934" t="s">
        <v>11</v>
      </c>
      <c r="G4934" t="b">
        <v>0</v>
      </c>
      <c r="H4934">
        <v>6</v>
      </c>
      <c r="I4934">
        <v>56</v>
      </c>
      <c r="J4934" t="b">
        <v>0</v>
      </c>
      <c r="K4934">
        <f>YEAR(Table1[[#This Row],[Patient Admission Date]])</f>
        <v>2023</v>
      </c>
      <c r="L4934" t="str">
        <f>TEXT(Table1[[#This Row],[Patient Admission Date]],"mmm")</f>
        <v>Aug</v>
      </c>
      <c r="M4934" t="str">
        <f>TEXT(Table1[[#This Row],[Patient Admission Date]],"ddd")</f>
        <v>Sun</v>
      </c>
      <c r="N4934" t="str">
        <f>TEXT(INT(HOUR(Table1[[#This Row],[Patient Admission Date]])/3)*3,"00")&amp;"-"&amp;TEXT(INT(HOUR(Table1[[#This Row],[Patient Admission Date]])/3)*3+3,"00")</f>
        <v>21-24</v>
      </c>
      <c r="O4934" t="str" cm="1">
        <f t="array" ref="O4934">_xlfn.IFS(Table1[[#This Row],[Patient Age]]&lt;=14,"0-14",Table1[[#This Row],[Patient Age]]&lt;=29,"15-29",Table1[[#This Row],[Patient Age]]&lt;=44,"30-44",Table1[[#This Row],[Patient Age]]&lt;=59,"45-59",Table1[[#This Row],[Patient Age]]&lt;=74,"60-74",TRUE,"75+")</f>
        <v>45-59</v>
      </c>
      <c r="P4934" t="str" cm="1">
        <f t="array" ref="P4934">_xlfn.IFS(Table1[[#This Row],[Patient Waittime]]&lt;=15,"0-15",Table1[[#This Row],[Patient Waittime]]&lt;=30,"16-30",Table1[[#This Row],[Patient Waittime]]&lt;=45,"31-45",Table1[[#This Row],[Patient Waittime]]&lt;=60,"46-60",TRUE,"60+")</f>
        <v>46-60</v>
      </c>
      <c r="Q4934">
        <f>--(Table1[[#This Row],[Patient Waittime]]&lt;=30)</f>
        <v>0</v>
      </c>
      <c r="R4934">
        <f>--Table1[[#This Row],[Patient Admission Flag]]</f>
        <v>0</v>
      </c>
      <c r="S4934">
        <f>--AND(Table1[[#This Row],[WithinTarget]]=1,Table1[[#This Row],[Patient Satisfaction Score]]&gt;=7)</f>
        <v>0</v>
      </c>
      <c r="T4934" t="str">
        <f>IF(LEFT(Table1[[#This Row],[Patient Gender]],1)="F","Female","Male")</f>
        <v>Male</v>
      </c>
    </row>
    <row r="4935" spans="1:20" x14ac:dyDescent="0.3">
      <c r="A4935" t="s">
        <v>5039</v>
      </c>
      <c r="B4935" s="1">
        <v>45413.126388888886</v>
      </c>
      <c r="C4935" t="s">
        <v>9</v>
      </c>
      <c r="D4935">
        <v>56</v>
      </c>
      <c r="E4935" t="s">
        <v>10</v>
      </c>
      <c r="F4935" t="s">
        <v>11</v>
      </c>
      <c r="G4935" t="b">
        <v>0</v>
      </c>
      <c r="H4935">
        <v>6</v>
      </c>
      <c r="I4935">
        <v>38</v>
      </c>
      <c r="J4935" t="b">
        <v>0</v>
      </c>
      <c r="K4935">
        <f>YEAR(Table1[[#This Row],[Patient Admission Date]])</f>
        <v>2024</v>
      </c>
      <c r="L4935" t="str">
        <f>TEXT(Table1[[#This Row],[Patient Admission Date]],"mmm")</f>
        <v>May</v>
      </c>
      <c r="M4935" t="str">
        <f>TEXT(Table1[[#This Row],[Patient Admission Date]],"ddd")</f>
        <v>Wed</v>
      </c>
      <c r="N4935" t="str">
        <f>TEXT(INT(HOUR(Table1[[#This Row],[Patient Admission Date]])/3)*3,"00")&amp;"-"&amp;TEXT(INT(HOUR(Table1[[#This Row],[Patient Admission Date]])/3)*3+3,"00")</f>
        <v>03-06</v>
      </c>
      <c r="O4935" t="str" cm="1">
        <f t="array" ref="O4935">_xlfn.IFS(Table1[[#This Row],[Patient Age]]&lt;=14,"0-14",Table1[[#This Row],[Patient Age]]&lt;=29,"15-29",Table1[[#This Row],[Patient Age]]&lt;=44,"30-44",Table1[[#This Row],[Patient Age]]&lt;=59,"45-59",Table1[[#This Row],[Patient Age]]&lt;=74,"60-74",TRUE,"75+")</f>
        <v>45-59</v>
      </c>
      <c r="P4935" t="str" cm="1">
        <f t="array" ref="P4935">_xlfn.IFS(Table1[[#This Row],[Patient Waittime]]&lt;=15,"0-15",Table1[[#This Row],[Patient Waittime]]&lt;=30,"16-30",Table1[[#This Row],[Patient Waittime]]&lt;=45,"31-45",Table1[[#This Row],[Patient Waittime]]&lt;=60,"46-60",TRUE,"60+")</f>
        <v>31-45</v>
      </c>
      <c r="Q4935">
        <f>--(Table1[[#This Row],[Patient Waittime]]&lt;=30)</f>
        <v>0</v>
      </c>
      <c r="R4935">
        <f>--Table1[[#This Row],[Patient Admission Flag]]</f>
        <v>0</v>
      </c>
      <c r="S4935">
        <f>--AND(Table1[[#This Row],[WithinTarget]]=1,Table1[[#This Row],[Patient Satisfaction Score]]&gt;=7)</f>
        <v>0</v>
      </c>
      <c r="T4935" t="str">
        <f>IF(LEFT(Table1[[#This Row],[Patient Gender]],1)="F","Female","Male")</f>
        <v>Male</v>
      </c>
    </row>
    <row r="4936" spans="1:20" x14ac:dyDescent="0.3">
      <c r="A4936" t="s">
        <v>5040</v>
      </c>
      <c r="B4936" s="1">
        <v>45406.006944444445</v>
      </c>
      <c r="C4936" t="s">
        <v>9</v>
      </c>
      <c r="D4936">
        <v>49</v>
      </c>
      <c r="E4936" t="s">
        <v>10</v>
      </c>
      <c r="F4936" t="s">
        <v>11</v>
      </c>
      <c r="G4936" t="b">
        <v>0</v>
      </c>
      <c r="H4936">
        <v>6</v>
      </c>
      <c r="I4936">
        <v>29</v>
      </c>
      <c r="J4936" t="b">
        <v>0</v>
      </c>
      <c r="K4936">
        <f>YEAR(Table1[[#This Row],[Patient Admission Date]])</f>
        <v>2024</v>
      </c>
      <c r="L4936" t="str">
        <f>TEXT(Table1[[#This Row],[Patient Admission Date]],"mmm")</f>
        <v>Apr</v>
      </c>
      <c r="M4936" t="str">
        <f>TEXT(Table1[[#This Row],[Patient Admission Date]],"ddd")</f>
        <v>Wed</v>
      </c>
      <c r="N4936" t="str">
        <f>TEXT(INT(HOUR(Table1[[#This Row],[Patient Admission Date]])/3)*3,"00")&amp;"-"&amp;TEXT(INT(HOUR(Table1[[#This Row],[Patient Admission Date]])/3)*3+3,"00")</f>
        <v>00-03</v>
      </c>
      <c r="O4936" t="str" cm="1">
        <f t="array" ref="O4936">_xlfn.IFS(Table1[[#This Row],[Patient Age]]&lt;=14,"0-14",Table1[[#This Row],[Patient Age]]&lt;=29,"15-29",Table1[[#This Row],[Patient Age]]&lt;=44,"30-44",Table1[[#This Row],[Patient Age]]&lt;=59,"45-59",Table1[[#This Row],[Patient Age]]&lt;=74,"60-74",TRUE,"75+")</f>
        <v>45-59</v>
      </c>
      <c r="P4936" t="str" cm="1">
        <f t="array" ref="P4936">_xlfn.IFS(Table1[[#This Row],[Patient Waittime]]&lt;=15,"0-15",Table1[[#This Row],[Patient Waittime]]&lt;=30,"16-30",Table1[[#This Row],[Patient Waittime]]&lt;=45,"31-45",Table1[[#This Row],[Patient Waittime]]&lt;=60,"46-60",TRUE,"60+")</f>
        <v>16-30</v>
      </c>
      <c r="Q4936">
        <f>--(Table1[[#This Row],[Patient Waittime]]&lt;=30)</f>
        <v>1</v>
      </c>
      <c r="R4936">
        <f>--Table1[[#This Row],[Patient Admission Flag]]</f>
        <v>0</v>
      </c>
      <c r="S4936">
        <f>--AND(Table1[[#This Row],[WithinTarget]]=1,Table1[[#This Row],[Patient Satisfaction Score]]&gt;=7)</f>
        <v>0</v>
      </c>
      <c r="T4936" t="str">
        <f>IF(LEFT(Table1[[#This Row],[Patient Gender]],1)="F","Female","Male")</f>
        <v>Male</v>
      </c>
    </row>
    <row r="4937" spans="1:20" x14ac:dyDescent="0.3">
      <c r="A4937" t="s">
        <v>5041</v>
      </c>
      <c r="B4937" s="1">
        <v>45581.990277777775</v>
      </c>
      <c r="C4937" t="s">
        <v>9</v>
      </c>
      <c r="D4937">
        <v>56</v>
      </c>
      <c r="E4937" t="s">
        <v>10</v>
      </c>
      <c r="F4937" t="s">
        <v>11</v>
      </c>
      <c r="G4937" t="b">
        <v>0</v>
      </c>
      <c r="H4937">
        <v>6</v>
      </c>
      <c r="I4937">
        <v>27</v>
      </c>
      <c r="J4937" t="b">
        <v>0</v>
      </c>
      <c r="K4937">
        <f>YEAR(Table1[[#This Row],[Patient Admission Date]])</f>
        <v>2024</v>
      </c>
      <c r="L4937" t="str">
        <f>TEXT(Table1[[#This Row],[Patient Admission Date]],"mmm")</f>
        <v>Oct</v>
      </c>
      <c r="M4937" t="str">
        <f>TEXT(Table1[[#This Row],[Patient Admission Date]],"ddd")</f>
        <v>Wed</v>
      </c>
      <c r="N4937" t="str">
        <f>TEXT(INT(HOUR(Table1[[#This Row],[Patient Admission Date]])/3)*3,"00")&amp;"-"&amp;TEXT(INT(HOUR(Table1[[#This Row],[Patient Admission Date]])/3)*3+3,"00")</f>
        <v>21-24</v>
      </c>
      <c r="O4937" t="str" cm="1">
        <f t="array" ref="O4937">_xlfn.IFS(Table1[[#This Row],[Patient Age]]&lt;=14,"0-14",Table1[[#This Row],[Patient Age]]&lt;=29,"15-29",Table1[[#This Row],[Patient Age]]&lt;=44,"30-44",Table1[[#This Row],[Patient Age]]&lt;=59,"45-59",Table1[[#This Row],[Patient Age]]&lt;=74,"60-74",TRUE,"75+")</f>
        <v>45-59</v>
      </c>
      <c r="P4937" t="str" cm="1">
        <f t="array" ref="P4937">_xlfn.IFS(Table1[[#This Row],[Patient Waittime]]&lt;=15,"0-15",Table1[[#This Row],[Patient Waittime]]&lt;=30,"16-30",Table1[[#This Row],[Patient Waittime]]&lt;=45,"31-45",Table1[[#This Row],[Patient Waittime]]&lt;=60,"46-60",TRUE,"60+")</f>
        <v>16-30</v>
      </c>
      <c r="Q4937">
        <f>--(Table1[[#This Row],[Patient Waittime]]&lt;=30)</f>
        <v>1</v>
      </c>
      <c r="R4937">
        <f>--Table1[[#This Row],[Patient Admission Flag]]</f>
        <v>0</v>
      </c>
      <c r="S4937">
        <f>--AND(Table1[[#This Row],[WithinTarget]]=1,Table1[[#This Row],[Patient Satisfaction Score]]&gt;=7)</f>
        <v>0</v>
      </c>
      <c r="T4937" t="str">
        <f>IF(LEFT(Table1[[#This Row],[Patient Gender]],1)="F","Female","Male")</f>
        <v>Male</v>
      </c>
    </row>
    <row r="4938" spans="1:20" x14ac:dyDescent="0.3">
      <c r="A4938" t="s">
        <v>5042</v>
      </c>
      <c r="B4938" s="1">
        <v>45410.929166666669</v>
      </c>
      <c r="C4938" t="s">
        <v>9</v>
      </c>
      <c r="D4938">
        <v>23</v>
      </c>
      <c r="E4938" t="s">
        <v>10</v>
      </c>
      <c r="F4938" t="s">
        <v>11</v>
      </c>
      <c r="G4938" t="b">
        <v>0</v>
      </c>
      <c r="H4938">
        <v>6</v>
      </c>
      <c r="I4938">
        <v>19</v>
      </c>
      <c r="J4938" t="b">
        <v>0</v>
      </c>
      <c r="K4938">
        <f>YEAR(Table1[[#This Row],[Patient Admission Date]])</f>
        <v>2024</v>
      </c>
      <c r="L4938" t="str">
        <f>TEXT(Table1[[#This Row],[Patient Admission Date]],"mmm")</f>
        <v>Apr</v>
      </c>
      <c r="M4938" t="str">
        <f>TEXT(Table1[[#This Row],[Patient Admission Date]],"ddd")</f>
        <v>Sun</v>
      </c>
      <c r="N4938" t="str">
        <f>TEXT(INT(HOUR(Table1[[#This Row],[Patient Admission Date]])/3)*3,"00")&amp;"-"&amp;TEXT(INT(HOUR(Table1[[#This Row],[Patient Admission Date]])/3)*3+3,"00")</f>
        <v>21-24</v>
      </c>
      <c r="O4938" t="str" cm="1">
        <f t="array" ref="O4938">_xlfn.IFS(Table1[[#This Row],[Patient Age]]&lt;=14,"0-14",Table1[[#This Row],[Patient Age]]&lt;=29,"15-29",Table1[[#This Row],[Patient Age]]&lt;=44,"30-44",Table1[[#This Row],[Patient Age]]&lt;=59,"45-59",Table1[[#This Row],[Patient Age]]&lt;=74,"60-74",TRUE,"75+")</f>
        <v>15-29</v>
      </c>
      <c r="P4938" t="str" cm="1">
        <f t="array" ref="P4938">_xlfn.IFS(Table1[[#This Row],[Patient Waittime]]&lt;=15,"0-15",Table1[[#This Row],[Patient Waittime]]&lt;=30,"16-30",Table1[[#This Row],[Patient Waittime]]&lt;=45,"31-45",Table1[[#This Row],[Patient Waittime]]&lt;=60,"46-60",TRUE,"60+")</f>
        <v>16-30</v>
      </c>
      <c r="Q4938">
        <f>--(Table1[[#This Row],[Patient Waittime]]&lt;=30)</f>
        <v>1</v>
      </c>
      <c r="R4938">
        <f>--Table1[[#This Row],[Patient Admission Flag]]</f>
        <v>0</v>
      </c>
      <c r="S4938">
        <f>--AND(Table1[[#This Row],[WithinTarget]]=1,Table1[[#This Row],[Patient Satisfaction Score]]&gt;=7)</f>
        <v>0</v>
      </c>
      <c r="T4938" t="str">
        <f>IF(LEFT(Table1[[#This Row],[Patient Gender]],1)="F","Female","Male")</f>
        <v>Male</v>
      </c>
    </row>
    <row r="4939" spans="1:20" x14ac:dyDescent="0.3">
      <c r="A4939" t="s">
        <v>5043</v>
      </c>
      <c r="B4939" s="1">
        <v>45068.682638888888</v>
      </c>
      <c r="C4939" t="s">
        <v>9</v>
      </c>
      <c r="D4939">
        <v>56</v>
      </c>
      <c r="E4939" t="s">
        <v>10</v>
      </c>
      <c r="F4939" t="s">
        <v>11</v>
      </c>
      <c r="G4939" t="b">
        <v>0</v>
      </c>
      <c r="H4939">
        <v>6</v>
      </c>
      <c r="I4939">
        <v>24</v>
      </c>
      <c r="J4939" t="b">
        <v>0</v>
      </c>
      <c r="K4939">
        <f>YEAR(Table1[[#This Row],[Patient Admission Date]])</f>
        <v>2023</v>
      </c>
      <c r="L4939" t="str">
        <f>TEXT(Table1[[#This Row],[Patient Admission Date]],"mmm")</f>
        <v>May</v>
      </c>
      <c r="M4939" t="str">
        <f>TEXT(Table1[[#This Row],[Patient Admission Date]],"ddd")</f>
        <v>Mon</v>
      </c>
      <c r="N4939" t="str">
        <f>TEXT(INT(HOUR(Table1[[#This Row],[Patient Admission Date]])/3)*3,"00")&amp;"-"&amp;TEXT(INT(HOUR(Table1[[#This Row],[Patient Admission Date]])/3)*3+3,"00")</f>
        <v>15-18</v>
      </c>
      <c r="O4939" t="str" cm="1">
        <f t="array" ref="O4939">_xlfn.IFS(Table1[[#This Row],[Patient Age]]&lt;=14,"0-14",Table1[[#This Row],[Patient Age]]&lt;=29,"15-29",Table1[[#This Row],[Patient Age]]&lt;=44,"30-44",Table1[[#This Row],[Patient Age]]&lt;=59,"45-59",Table1[[#This Row],[Patient Age]]&lt;=74,"60-74",TRUE,"75+")</f>
        <v>45-59</v>
      </c>
      <c r="P4939" t="str" cm="1">
        <f t="array" ref="P4939">_xlfn.IFS(Table1[[#This Row],[Patient Waittime]]&lt;=15,"0-15",Table1[[#This Row],[Patient Waittime]]&lt;=30,"16-30",Table1[[#This Row],[Patient Waittime]]&lt;=45,"31-45",Table1[[#This Row],[Patient Waittime]]&lt;=60,"46-60",TRUE,"60+")</f>
        <v>16-30</v>
      </c>
      <c r="Q4939">
        <f>--(Table1[[#This Row],[Patient Waittime]]&lt;=30)</f>
        <v>1</v>
      </c>
      <c r="R4939">
        <f>--Table1[[#This Row],[Patient Admission Flag]]</f>
        <v>0</v>
      </c>
      <c r="S4939">
        <f>--AND(Table1[[#This Row],[WithinTarget]]=1,Table1[[#This Row],[Patient Satisfaction Score]]&gt;=7)</f>
        <v>0</v>
      </c>
      <c r="T4939" t="str">
        <f>IF(LEFT(Table1[[#This Row],[Patient Gender]],1)="F","Female","Male")</f>
        <v>Male</v>
      </c>
    </row>
    <row r="4940" spans="1:20" x14ac:dyDescent="0.3">
      <c r="A4940" t="s">
        <v>5044</v>
      </c>
      <c r="B4940" s="1">
        <v>45414.134722222225</v>
      </c>
      <c r="C4940" t="s">
        <v>9</v>
      </c>
      <c r="D4940">
        <v>50</v>
      </c>
      <c r="E4940" t="s">
        <v>10</v>
      </c>
      <c r="F4940" t="s">
        <v>11</v>
      </c>
      <c r="G4940" t="b">
        <v>0</v>
      </c>
      <c r="H4940">
        <v>6</v>
      </c>
      <c r="I4940">
        <v>40</v>
      </c>
      <c r="J4940" t="b">
        <v>0</v>
      </c>
      <c r="K4940">
        <f>YEAR(Table1[[#This Row],[Patient Admission Date]])</f>
        <v>2024</v>
      </c>
      <c r="L4940" t="str">
        <f>TEXT(Table1[[#This Row],[Patient Admission Date]],"mmm")</f>
        <v>May</v>
      </c>
      <c r="M4940" t="str">
        <f>TEXT(Table1[[#This Row],[Patient Admission Date]],"ddd")</f>
        <v>Thu</v>
      </c>
      <c r="N4940" t="str">
        <f>TEXT(INT(HOUR(Table1[[#This Row],[Patient Admission Date]])/3)*3,"00")&amp;"-"&amp;TEXT(INT(HOUR(Table1[[#This Row],[Patient Admission Date]])/3)*3+3,"00")</f>
        <v>03-06</v>
      </c>
      <c r="O4940" t="str" cm="1">
        <f t="array" ref="O4940">_xlfn.IFS(Table1[[#This Row],[Patient Age]]&lt;=14,"0-14",Table1[[#This Row],[Patient Age]]&lt;=29,"15-29",Table1[[#This Row],[Patient Age]]&lt;=44,"30-44",Table1[[#This Row],[Patient Age]]&lt;=59,"45-59",Table1[[#This Row],[Patient Age]]&lt;=74,"60-74",TRUE,"75+")</f>
        <v>45-59</v>
      </c>
      <c r="P4940" t="str" cm="1">
        <f t="array" ref="P4940">_xlfn.IFS(Table1[[#This Row],[Patient Waittime]]&lt;=15,"0-15",Table1[[#This Row],[Patient Waittime]]&lt;=30,"16-30",Table1[[#This Row],[Patient Waittime]]&lt;=45,"31-45",Table1[[#This Row],[Patient Waittime]]&lt;=60,"46-60",TRUE,"60+")</f>
        <v>31-45</v>
      </c>
      <c r="Q4940">
        <f>--(Table1[[#This Row],[Patient Waittime]]&lt;=30)</f>
        <v>0</v>
      </c>
      <c r="R4940">
        <f>--Table1[[#This Row],[Patient Admission Flag]]</f>
        <v>0</v>
      </c>
      <c r="S4940">
        <f>--AND(Table1[[#This Row],[WithinTarget]]=1,Table1[[#This Row],[Patient Satisfaction Score]]&gt;=7)</f>
        <v>0</v>
      </c>
      <c r="T4940" t="str">
        <f>IF(LEFT(Table1[[#This Row],[Patient Gender]],1)="F","Female","Male")</f>
        <v>Male</v>
      </c>
    </row>
    <row r="4941" spans="1:20" x14ac:dyDescent="0.3">
      <c r="A4941" t="s">
        <v>5045</v>
      </c>
      <c r="B4941" s="1">
        <v>45043.597222222219</v>
      </c>
      <c r="C4941" t="s">
        <v>9</v>
      </c>
      <c r="D4941">
        <v>9</v>
      </c>
      <c r="E4941" t="s">
        <v>10</v>
      </c>
      <c r="F4941" t="s">
        <v>11</v>
      </c>
      <c r="G4941" t="b">
        <v>0</v>
      </c>
      <c r="H4941">
        <v>6</v>
      </c>
      <c r="I4941">
        <v>45</v>
      </c>
      <c r="J4941" t="b">
        <v>0</v>
      </c>
      <c r="K4941">
        <f>YEAR(Table1[[#This Row],[Patient Admission Date]])</f>
        <v>2023</v>
      </c>
      <c r="L4941" t="str">
        <f>TEXT(Table1[[#This Row],[Patient Admission Date]],"mmm")</f>
        <v>Apr</v>
      </c>
      <c r="M4941" t="str">
        <f>TEXT(Table1[[#This Row],[Patient Admission Date]],"ddd")</f>
        <v>Thu</v>
      </c>
      <c r="N4941" t="str">
        <f>TEXT(INT(HOUR(Table1[[#This Row],[Patient Admission Date]])/3)*3,"00")&amp;"-"&amp;TEXT(INT(HOUR(Table1[[#This Row],[Patient Admission Date]])/3)*3+3,"00")</f>
        <v>12-15</v>
      </c>
      <c r="O4941" t="str" cm="1">
        <f t="array" ref="O4941">_xlfn.IFS(Table1[[#This Row],[Patient Age]]&lt;=14,"0-14",Table1[[#This Row],[Patient Age]]&lt;=29,"15-29",Table1[[#This Row],[Patient Age]]&lt;=44,"30-44",Table1[[#This Row],[Patient Age]]&lt;=59,"45-59",Table1[[#This Row],[Patient Age]]&lt;=74,"60-74",TRUE,"75+")</f>
        <v>0-14</v>
      </c>
      <c r="P4941" t="str" cm="1">
        <f t="array" ref="P4941">_xlfn.IFS(Table1[[#This Row],[Patient Waittime]]&lt;=15,"0-15",Table1[[#This Row],[Patient Waittime]]&lt;=30,"16-30",Table1[[#This Row],[Patient Waittime]]&lt;=45,"31-45",Table1[[#This Row],[Patient Waittime]]&lt;=60,"46-60",TRUE,"60+")</f>
        <v>31-45</v>
      </c>
      <c r="Q4941">
        <f>--(Table1[[#This Row],[Patient Waittime]]&lt;=30)</f>
        <v>0</v>
      </c>
      <c r="R4941">
        <f>--Table1[[#This Row],[Patient Admission Flag]]</f>
        <v>0</v>
      </c>
      <c r="S4941">
        <f>--AND(Table1[[#This Row],[WithinTarget]]=1,Table1[[#This Row],[Patient Satisfaction Score]]&gt;=7)</f>
        <v>0</v>
      </c>
      <c r="T4941" t="str">
        <f>IF(LEFT(Table1[[#This Row],[Patient Gender]],1)="F","Female","Male")</f>
        <v>Male</v>
      </c>
    </row>
    <row r="4942" spans="1:20" x14ac:dyDescent="0.3">
      <c r="A4942" t="s">
        <v>5046</v>
      </c>
      <c r="B4942" s="1">
        <v>45248.862500000003</v>
      </c>
      <c r="C4942" t="s">
        <v>9</v>
      </c>
      <c r="D4942">
        <v>28</v>
      </c>
      <c r="E4942" t="s">
        <v>10</v>
      </c>
      <c r="F4942" t="s">
        <v>11</v>
      </c>
      <c r="G4942" t="b">
        <v>0</v>
      </c>
      <c r="H4942">
        <v>6</v>
      </c>
      <c r="I4942">
        <v>47</v>
      </c>
      <c r="J4942" t="b">
        <v>0</v>
      </c>
      <c r="K4942">
        <f>YEAR(Table1[[#This Row],[Patient Admission Date]])</f>
        <v>2023</v>
      </c>
      <c r="L4942" t="str">
        <f>TEXT(Table1[[#This Row],[Patient Admission Date]],"mmm")</f>
        <v>Nov</v>
      </c>
      <c r="M4942" t="str">
        <f>TEXT(Table1[[#This Row],[Patient Admission Date]],"ddd")</f>
        <v>Sat</v>
      </c>
      <c r="N4942" t="str">
        <f>TEXT(INT(HOUR(Table1[[#This Row],[Patient Admission Date]])/3)*3,"00")&amp;"-"&amp;TEXT(INT(HOUR(Table1[[#This Row],[Patient Admission Date]])/3)*3+3,"00")</f>
        <v>18-21</v>
      </c>
      <c r="O4942" t="str" cm="1">
        <f t="array" ref="O4942">_xlfn.IFS(Table1[[#This Row],[Patient Age]]&lt;=14,"0-14",Table1[[#This Row],[Patient Age]]&lt;=29,"15-29",Table1[[#This Row],[Patient Age]]&lt;=44,"30-44",Table1[[#This Row],[Patient Age]]&lt;=59,"45-59",Table1[[#This Row],[Patient Age]]&lt;=74,"60-74",TRUE,"75+")</f>
        <v>15-29</v>
      </c>
      <c r="P4942" t="str" cm="1">
        <f t="array" ref="P4942">_xlfn.IFS(Table1[[#This Row],[Patient Waittime]]&lt;=15,"0-15",Table1[[#This Row],[Patient Waittime]]&lt;=30,"16-30",Table1[[#This Row],[Patient Waittime]]&lt;=45,"31-45",Table1[[#This Row],[Patient Waittime]]&lt;=60,"46-60",TRUE,"60+")</f>
        <v>46-60</v>
      </c>
      <c r="Q4942">
        <f>--(Table1[[#This Row],[Patient Waittime]]&lt;=30)</f>
        <v>0</v>
      </c>
      <c r="R4942">
        <f>--Table1[[#This Row],[Patient Admission Flag]]</f>
        <v>0</v>
      </c>
      <c r="S4942">
        <f>--AND(Table1[[#This Row],[WithinTarget]]=1,Table1[[#This Row],[Patient Satisfaction Score]]&gt;=7)</f>
        <v>0</v>
      </c>
      <c r="T4942" t="str">
        <f>IF(LEFT(Table1[[#This Row],[Patient Gender]],1)="F","Female","Male")</f>
        <v>Male</v>
      </c>
    </row>
    <row r="4943" spans="1:20" x14ac:dyDescent="0.3">
      <c r="A4943" t="s">
        <v>5047</v>
      </c>
      <c r="B4943" s="1">
        <v>45584.438194444447</v>
      </c>
      <c r="C4943" t="s">
        <v>9</v>
      </c>
      <c r="D4943">
        <v>45</v>
      </c>
      <c r="E4943" t="s">
        <v>10</v>
      </c>
      <c r="F4943" t="s">
        <v>11</v>
      </c>
      <c r="G4943" t="b">
        <v>0</v>
      </c>
      <c r="H4943">
        <v>6</v>
      </c>
      <c r="I4943">
        <v>34</v>
      </c>
      <c r="J4943" t="b">
        <v>0</v>
      </c>
      <c r="K4943">
        <f>YEAR(Table1[[#This Row],[Patient Admission Date]])</f>
        <v>2024</v>
      </c>
      <c r="L4943" t="str">
        <f>TEXT(Table1[[#This Row],[Patient Admission Date]],"mmm")</f>
        <v>Oct</v>
      </c>
      <c r="M4943" t="str">
        <f>TEXT(Table1[[#This Row],[Patient Admission Date]],"ddd")</f>
        <v>Sat</v>
      </c>
      <c r="N4943" t="str">
        <f>TEXT(INT(HOUR(Table1[[#This Row],[Patient Admission Date]])/3)*3,"00")&amp;"-"&amp;TEXT(INT(HOUR(Table1[[#This Row],[Patient Admission Date]])/3)*3+3,"00")</f>
        <v>09-12</v>
      </c>
      <c r="O4943" t="str" cm="1">
        <f t="array" ref="O4943">_xlfn.IFS(Table1[[#This Row],[Patient Age]]&lt;=14,"0-14",Table1[[#This Row],[Patient Age]]&lt;=29,"15-29",Table1[[#This Row],[Patient Age]]&lt;=44,"30-44",Table1[[#This Row],[Patient Age]]&lt;=59,"45-59",Table1[[#This Row],[Patient Age]]&lt;=74,"60-74",TRUE,"75+")</f>
        <v>45-59</v>
      </c>
      <c r="P4943" t="str" cm="1">
        <f t="array" ref="P4943">_xlfn.IFS(Table1[[#This Row],[Patient Waittime]]&lt;=15,"0-15",Table1[[#This Row],[Patient Waittime]]&lt;=30,"16-30",Table1[[#This Row],[Patient Waittime]]&lt;=45,"31-45",Table1[[#This Row],[Patient Waittime]]&lt;=60,"46-60",TRUE,"60+")</f>
        <v>31-45</v>
      </c>
      <c r="Q4943">
        <f>--(Table1[[#This Row],[Patient Waittime]]&lt;=30)</f>
        <v>0</v>
      </c>
      <c r="R4943">
        <f>--Table1[[#This Row],[Patient Admission Flag]]</f>
        <v>0</v>
      </c>
      <c r="S4943">
        <f>--AND(Table1[[#This Row],[WithinTarget]]=1,Table1[[#This Row],[Patient Satisfaction Score]]&gt;=7)</f>
        <v>0</v>
      </c>
      <c r="T4943" t="str">
        <f>IF(LEFT(Table1[[#This Row],[Patient Gender]],1)="F","Female","Male")</f>
        <v>Male</v>
      </c>
    </row>
    <row r="4944" spans="1:20" x14ac:dyDescent="0.3">
      <c r="A4944" t="s">
        <v>5048</v>
      </c>
      <c r="B4944" s="1">
        <v>45158.581944444442</v>
      </c>
      <c r="C4944" t="s">
        <v>9</v>
      </c>
      <c r="D4944">
        <v>75</v>
      </c>
      <c r="E4944" t="s">
        <v>10</v>
      </c>
      <c r="F4944" t="s">
        <v>11</v>
      </c>
      <c r="G4944" t="b">
        <v>0</v>
      </c>
      <c r="H4944">
        <v>6</v>
      </c>
      <c r="I4944">
        <v>39</v>
      </c>
      <c r="J4944" t="b">
        <v>0</v>
      </c>
      <c r="K4944">
        <f>YEAR(Table1[[#This Row],[Patient Admission Date]])</f>
        <v>2023</v>
      </c>
      <c r="L4944" t="str">
        <f>TEXT(Table1[[#This Row],[Patient Admission Date]],"mmm")</f>
        <v>Aug</v>
      </c>
      <c r="M4944" t="str">
        <f>TEXT(Table1[[#This Row],[Patient Admission Date]],"ddd")</f>
        <v>Sun</v>
      </c>
      <c r="N4944" t="str">
        <f>TEXT(INT(HOUR(Table1[[#This Row],[Patient Admission Date]])/3)*3,"00")&amp;"-"&amp;TEXT(INT(HOUR(Table1[[#This Row],[Patient Admission Date]])/3)*3+3,"00")</f>
        <v>12-15</v>
      </c>
      <c r="O4944" t="str" cm="1">
        <f t="array" ref="O4944">_xlfn.IFS(Table1[[#This Row],[Patient Age]]&lt;=14,"0-14",Table1[[#This Row],[Patient Age]]&lt;=29,"15-29",Table1[[#This Row],[Patient Age]]&lt;=44,"30-44",Table1[[#This Row],[Patient Age]]&lt;=59,"45-59",Table1[[#This Row],[Patient Age]]&lt;=74,"60-74",TRUE,"75+")</f>
        <v>75+</v>
      </c>
      <c r="P4944" t="str" cm="1">
        <f t="array" ref="P4944">_xlfn.IFS(Table1[[#This Row],[Patient Waittime]]&lt;=15,"0-15",Table1[[#This Row],[Patient Waittime]]&lt;=30,"16-30",Table1[[#This Row],[Patient Waittime]]&lt;=45,"31-45",Table1[[#This Row],[Patient Waittime]]&lt;=60,"46-60",TRUE,"60+")</f>
        <v>31-45</v>
      </c>
      <c r="Q4944">
        <f>--(Table1[[#This Row],[Patient Waittime]]&lt;=30)</f>
        <v>0</v>
      </c>
      <c r="R4944">
        <f>--Table1[[#This Row],[Patient Admission Flag]]</f>
        <v>0</v>
      </c>
      <c r="S4944">
        <f>--AND(Table1[[#This Row],[WithinTarget]]=1,Table1[[#This Row],[Patient Satisfaction Score]]&gt;=7)</f>
        <v>0</v>
      </c>
      <c r="T4944" t="str">
        <f>IF(LEFT(Table1[[#This Row],[Patient Gender]],1)="F","Female","Male")</f>
        <v>Male</v>
      </c>
    </row>
    <row r="4945" spans="1:20" x14ac:dyDescent="0.3">
      <c r="A4945" t="s">
        <v>5049</v>
      </c>
      <c r="B4945" s="1">
        <v>45036.359722222223</v>
      </c>
      <c r="C4945" t="s">
        <v>9</v>
      </c>
      <c r="D4945">
        <v>65</v>
      </c>
      <c r="E4945" t="s">
        <v>10</v>
      </c>
      <c r="F4945" t="s">
        <v>11</v>
      </c>
      <c r="G4945" t="b">
        <v>0</v>
      </c>
      <c r="H4945">
        <v>6</v>
      </c>
      <c r="I4945">
        <v>50</v>
      </c>
      <c r="J4945" t="b">
        <v>0</v>
      </c>
      <c r="K4945">
        <f>YEAR(Table1[[#This Row],[Patient Admission Date]])</f>
        <v>2023</v>
      </c>
      <c r="L4945" t="str">
        <f>TEXT(Table1[[#This Row],[Patient Admission Date]],"mmm")</f>
        <v>Apr</v>
      </c>
      <c r="M4945" t="str">
        <f>TEXT(Table1[[#This Row],[Patient Admission Date]],"ddd")</f>
        <v>Thu</v>
      </c>
      <c r="N4945" t="str">
        <f>TEXT(INT(HOUR(Table1[[#This Row],[Patient Admission Date]])/3)*3,"00")&amp;"-"&amp;TEXT(INT(HOUR(Table1[[#This Row],[Patient Admission Date]])/3)*3+3,"00")</f>
        <v>06-09</v>
      </c>
      <c r="O4945" t="str" cm="1">
        <f t="array" ref="O4945">_xlfn.IFS(Table1[[#This Row],[Patient Age]]&lt;=14,"0-14",Table1[[#This Row],[Patient Age]]&lt;=29,"15-29",Table1[[#This Row],[Patient Age]]&lt;=44,"30-44",Table1[[#This Row],[Patient Age]]&lt;=59,"45-59",Table1[[#This Row],[Patient Age]]&lt;=74,"60-74",TRUE,"75+")</f>
        <v>60-74</v>
      </c>
      <c r="P4945" t="str" cm="1">
        <f t="array" ref="P4945">_xlfn.IFS(Table1[[#This Row],[Patient Waittime]]&lt;=15,"0-15",Table1[[#This Row],[Patient Waittime]]&lt;=30,"16-30",Table1[[#This Row],[Patient Waittime]]&lt;=45,"31-45",Table1[[#This Row],[Patient Waittime]]&lt;=60,"46-60",TRUE,"60+")</f>
        <v>46-60</v>
      </c>
      <c r="Q4945">
        <f>--(Table1[[#This Row],[Patient Waittime]]&lt;=30)</f>
        <v>0</v>
      </c>
      <c r="R4945">
        <f>--Table1[[#This Row],[Patient Admission Flag]]</f>
        <v>0</v>
      </c>
      <c r="S4945">
        <f>--AND(Table1[[#This Row],[WithinTarget]]=1,Table1[[#This Row],[Patient Satisfaction Score]]&gt;=7)</f>
        <v>0</v>
      </c>
      <c r="T4945" t="str">
        <f>IF(LEFT(Table1[[#This Row],[Patient Gender]],1)="F","Female","Male")</f>
        <v>Male</v>
      </c>
    </row>
    <row r="4946" spans="1:20" x14ac:dyDescent="0.3">
      <c r="A4946" t="s">
        <v>5050</v>
      </c>
      <c r="B4946" s="1">
        <v>45079.338194444441</v>
      </c>
      <c r="C4946" t="s">
        <v>9</v>
      </c>
      <c r="D4946">
        <v>15</v>
      </c>
      <c r="E4946" t="s">
        <v>10</v>
      </c>
      <c r="F4946" t="s">
        <v>11</v>
      </c>
      <c r="G4946" t="b">
        <v>0</v>
      </c>
      <c r="H4946">
        <v>7</v>
      </c>
      <c r="I4946">
        <v>53</v>
      </c>
      <c r="J4946" t="b">
        <v>0</v>
      </c>
      <c r="K4946">
        <f>YEAR(Table1[[#This Row],[Patient Admission Date]])</f>
        <v>2023</v>
      </c>
      <c r="L4946" t="str">
        <f>TEXT(Table1[[#This Row],[Patient Admission Date]],"mmm")</f>
        <v>Jun</v>
      </c>
      <c r="M4946" t="str">
        <f>TEXT(Table1[[#This Row],[Patient Admission Date]],"ddd")</f>
        <v>Fri</v>
      </c>
      <c r="N4946" t="str">
        <f>TEXT(INT(HOUR(Table1[[#This Row],[Patient Admission Date]])/3)*3,"00")&amp;"-"&amp;TEXT(INT(HOUR(Table1[[#This Row],[Patient Admission Date]])/3)*3+3,"00")</f>
        <v>06-09</v>
      </c>
      <c r="O4946" t="str" cm="1">
        <f t="array" ref="O4946">_xlfn.IFS(Table1[[#This Row],[Patient Age]]&lt;=14,"0-14",Table1[[#This Row],[Patient Age]]&lt;=29,"15-29",Table1[[#This Row],[Patient Age]]&lt;=44,"30-44",Table1[[#This Row],[Patient Age]]&lt;=59,"45-59",Table1[[#This Row],[Patient Age]]&lt;=74,"60-74",TRUE,"75+")</f>
        <v>15-29</v>
      </c>
      <c r="P4946" t="str" cm="1">
        <f t="array" ref="P4946">_xlfn.IFS(Table1[[#This Row],[Patient Waittime]]&lt;=15,"0-15",Table1[[#This Row],[Patient Waittime]]&lt;=30,"16-30",Table1[[#This Row],[Patient Waittime]]&lt;=45,"31-45",Table1[[#This Row],[Patient Waittime]]&lt;=60,"46-60",TRUE,"60+")</f>
        <v>46-60</v>
      </c>
      <c r="Q4946">
        <f>--(Table1[[#This Row],[Patient Waittime]]&lt;=30)</f>
        <v>0</v>
      </c>
      <c r="R4946">
        <f>--Table1[[#This Row],[Patient Admission Flag]]</f>
        <v>0</v>
      </c>
      <c r="S4946">
        <f>--AND(Table1[[#This Row],[WithinTarget]]=1,Table1[[#This Row],[Patient Satisfaction Score]]&gt;=7)</f>
        <v>0</v>
      </c>
      <c r="T4946" t="str">
        <f>IF(LEFT(Table1[[#This Row],[Patient Gender]],1)="F","Female","Male")</f>
        <v>Male</v>
      </c>
    </row>
    <row r="4947" spans="1:20" x14ac:dyDescent="0.3">
      <c r="A4947" t="s">
        <v>5051</v>
      </c>
      <c r="B4947" s="1">
        <v>45583.164583333331</v>
      </c>
      <c r="C4947" t="s">
        <v>9</v>
      </c>
      <c r="D4947">
        <v>37</v>
      </c>
      <c r="E4947" t="s">
        <v>10</v>
      </c>
      <c r="F4947" t="s">
        <v>11</v>
      </c>
      <c r="G4947" t="b">
        <v>0</v>
      </c>
      <c r="H4947">
        <v>7</v>
      </c>
      <c r="I4947">
        <v>52</v>
      </c>
      <c r="J4947" t="b">
        <v>0</v>
      </c>
      <c r="K4947">
        <f>YEAR(Table1[[#This Row],[Patient Admission Date]])</f>
        <v>2024</v>
      </c>
      <c r="L4947" t="str">
        <f>TEXT(Table1[[#This Row],[Patient Admission Date]],"mmm")</f>
        <v>Oct</v>
      </c>
      <c r="M4947" t="str">
        <f>TEXT(Table1[[#This Row],[Patient Admission Date]],"ddd")</f>
        <v>Fri</v>
      </c>
      <c r="N4947" t="str">
        <f>TEXT(INT(HOUR(Table1[[#This Row],[Patient Admission Date]])/3)*3,"00")&amp;"-"&amp;TEXT(INT(HOUR(Table1[[#This Row],[Patient Admission Date]])/3)*3+3,"00")</f>
        <v>03-06</v>
      </c>
      <c r="O4947" t="str" cm="1">
        <f t="array" ref="O4947">_xlfn.IFS(Table1[[#This Row],[Patient Age]]&lt;=14,"0-14",Table1[[#This Row],[Patient Age]]&lt;=29,"15-29",Table1[[#This Row],[Patient Age]]&lt;=44,"30-44",Table1[[#This Row],[Patient Age]]&lt;=59,"45-59",Table1[[#This Row],[Patient Age]]&lt;=74,"60-74",TRUE,"75+")</f>
        <v>30-44</v>
      </c>
      <c r="P4947" t="str" cm="1">
        <f t="array" ref="P4947">_xlfn.IFS(Table1[[#This Row],[Patient Waittime]]&lt;=15,"0-15",Table1[[#This Row],[Patient Waittime]]&lt;=30,"16-30",Table1[[#This Row],[Patient Waittime]]&lt;=45,"31-45",Table1[[#This Row],[Patient Waittime]]&lt;=60,"46-60",TRUE,"60+")</f>
        <v>46-60</v>
      </c>
      <c r="Q4947">
        <f>--(Table1[[#This Row],[Patient Waittime]]&lt;=30)</f>
        <v>0</v>
      </c>
      <c r="R4947">
        <f>--Table1[[#This Row],[Patient Admission Flag]]</f>
        <v>0</v>
      </c>
      <c r="S4947">
        <f>--AND(Table1[[#This Row],[WithinTarget]]=1,Table1[[#This Row],[Patient Satisfaction Score]]&gt;=7)</f>
        <v>0</v>
      </c>
      <c r="T4947" t="str">
        <f>IF(LEFT(Table1[[#This Row],[Patient Gender]],1)="F","Female","Male")</f>
        <v>Male</v>
      </c>
    </row>
    <row r="4948" spans="1:20" x14ac:dyDescent="0.3">
      <c r="A4948" t="s">
        <v>5052</v>
      </c>
      <c r="B4948" s="1">
        <v>45195.307638888888</v>
      </c>
      <c r="C4948" t="s">
        <v>9</v>
      </c>
      <c r="D4948">
        <v>10</v>
      </c>
      <c r="E4948" t="s">
        <v>10</v>
      </c>
      <c r="F4948" t="s">
        <v>11</v>
      </c>
      <c r="G4948" t="b">
        <v>0</v>
      </c>
      <c r="H4948">
        <v>7</v>
      </c>
      <c r="I4948">
        <v>26</v>
      </c>
      <c r="J4948" t="b">
        <v>0</v>
      </c>
      <c r="K4948">
        <f>YEAR(Table1[[#This Row],[Patient Admission Date]])</f>
        <v>2023</v>
      </c>
      <c r="L4948" t="str">
        <f>TEXT(Table1[[#This Row],[Patient Admission Date]],"mmm")</f>
        <v>Sep</v>
      </c>
      <c r="M4948" t="str">
        <f>TEXT(Table1[[#This Row],[Patient Admission Date]],"ddd")</f>
        <v>Tue</v>
      </c>
      <c r="N4948" t="str">
        <f>TEXT(INT(HOUR(Table1[[#This Row],[Patient Admission Date]])/3)*3,"00")&amp;"-"&amp;TEXT(INT(HOUR(Table1[[#This Row],[Patient Admission Date]])/3)*3+3,"00")</f>
        <v>06-09</v>
      </c>
      <c r="O4948" t="str" cm="1">
        <f t="array" ref="O4948">_xlfn.IFS(Table1[[#This Row],[Patient Age]]&lt;=14,"0-14",Table1[[#This Row],[Patient Age]]&lt;=29,"15-29",Table1[[#This Row],[Patient Age]]&lt;=44,"30-44",Table1[[#This Row],[Patient Age]]&lt;=59,"45-59",Table1[[#This Row],[Patient Age]]&lt;=74,"60-74",TRUE,"75+")</f>
        <v>0-14</v>
      </c>
      <c r="P4948" t="str" cm="1">
        <f t="array" ref="P4948">_xlfn.IFS(Table1[[#This Row],[Patient Waittime]]&lt;=15,"0-15",Table1[[#This Row],[Patient Waittime]]&lt;=30,"16-30",Table1[[#This Row],[Patient Waittime]]&lt;=45,"31-45",Table1[[#This Row],[Patient Waittime]]&lt;=60,"46-60",TRUE,"60+")</f>
        <v>16-30</v>
      </c>
      <c r="Q4948">
        <f>--(Table1[[#This Row],[Patient Waittime]]&lt;=30)</f>
        <v>1</v>
      </c>
      <c r="R4948">
        <f>--Table1[[#This Row],[Patient Admission Flag]]</f>
        <v>0</v>
      </c>
      <c r="S4948">
        <f>--AND(Table1[[#This Row],[WithinTarget]]=1,Table1[[#This Row],[Patient Satisfaction Score]]&gt;=7)</f>
        <v>1</v>
      </c>
      <c r="T4948" t="str">
        <f>IF(LEFT(Table1[[#This Row],[Patient Gender]],1)="F","Female","Male")</f>
        <v>Male</v>
      </c>
    </row>
    <row r="4949" spans="1:20" x14ac:dyDescent="0.3">
      <c r="A4949" t="s">
        <v>5053</v>
      </c>
      <c r="B4949" s="1">
        <v>45415.67083333333</v>
      </c>
      <c r="C4949" t="s">
        <v>9</v>
      </c>
      <c r="D4949">
        <v>38</v>
      </c>
      <c r="E4949" t="s">
        <v>10</v>
      </c>
      <c r="F4949" t="s">
        <v>11</v>
      </c>
      <c r="G4949" t="b">
        <v>0</v>
      </c>
      <c r="H4949">
        <v>7</v>
      </c>
      <c r="I4949">
        <v>43</v>
      </c>
      <c r="J4949" t="b">
        <v>0</v>
      </c>
      <c r="K4949">
        <f>YEAR(Table1[[#This Row],[Patient Admission Date]])</f>
        <v>2024</v>
      </c>
      <c r="L4949" t="str">
        <f>TEXT(Table1[[#This Row],[Patient Admission Date]],"mmm")</f>
        <v>May</v>
      </c>
      <c r="M4949" t="str">
        <f>TEXT(Table1[[#This Row],[Patient Admission Date]],"ddd")</f>
        <v>Fri</v>
      </c>
      <c r="N4949" t="str">
        <f>TEXT(INT(HOUR(Table1[[#This Row],[Patient Admission Date]])/3)*3,"00")&amp;"-"&amp;TEXT(INT(HOUR(Table1[[#This Row],[Patient Admission Date]])/3)*3+3,"00")</f>
        <v>15-18</v>
      </c>
      <c r="O4949" t="str" cm="1">
        <f t="array" ref="O4949">_xlfn.IFS(Table1[[#This Row],[Patient Age]]&lt;=14,"0-14",Table1[[#This Row],[Patient Age]]&lt;=29,"15-29",Table1[[#This Row],[Patient Age]]&lt;=44,"30-44",Table1[[#This Row],[Patient Age]]&lt;=59,"45-59",Table1[[#This Row],[Patient Age]]&lt;=74,"60-74",TRUE,"75+")</f>
        <v>30-44</v>
      </c>
      <c r="P4949" t="str" cm="1">
        <f t="array" ref="P4949">_xlfn.IFS(Table1[[#This Row],[Patient Waittime]]&lt;=15,"0-15",Table1[[#This Row],[Patient Waittime]]&lt;=30,"16-30",Table1[[#This Row],[Patient Waittime]]&lt;=45,"31-45",Table1[[#This Row],[Patient Waittime]]&lt;=60,"46-60",TRUE,"60+")</f>
        <v>31-45</v>
      </c>
      <c r="Q4949">
        <f>--(Table1[[#This Row],[Patient Waittime]]&lt;=30)</f>
        <v>0</v>
      </c>
      <c r="R4949">
        <f>--Table1[[#This Row],[Patient Admission Flag]]</f>
        <v>0</v>
      </c>
      <c r="S4949">
        <f>--AND(Table1[[#This Row],[WithinTarget]]=1,Table1[[#This Row],[Patient Satisfaction Score]]&gt;=7)</f>
        <v>0</v>
      </c>
      <c r="T4949" t="str">
        <f>IF(LEFT(Table1[[#This Row],[Patient Gender]],1)="F","Female","Male")</f>
        <v>Male</v>
      </c>
    </row>
    <row r="4950" spans="1:20" x14ac:dyDescent="0.3">
      <c r="A4950" t="s">
        <v>5054</v>
      </c>
      <c r="B4950" s="1">
        <v>45472.248611111114</v>
      </c>
      <c r="C4950" t="s">
        <v>9</v>
      </c>
      <c r="D4950">
        <v>62</v>
      </c>
      <c r="E4950" t="s">
        <v>10</v>
      </c>
      <c r="F4950" t="s">
        <v>11</v>
      </c>
      <c r="G4950" t="b">
        <v>0</v>
      </c>
      <c r="H4950">
        <v>7</v>
      </c>
      <c r="I4950">
        <v>53</v>
      </c>
      <c r="J4950" t="b">
        <v>0</v>
      </c>
      <c r="K4950">
        <f>YEAR(Table1[[#This Row],[Patient Admission Date]])</f>
        <v>2024</v>
      </c>
      <c r="L4950" t="str">
        <f>TEXT(Table1[[#This Row],[Patient Admission Date]],"mmm")</f>
        <v>Jun</v>
      </c>
      <c r="M4950" t="str">
        <f>TEXT(Table1[[#This Row],[Patient Admission Date]],"ddd")</f>
        <v>Sat</v>
      </c>
      <c r="N4950" t="str">
        <f>TEXT(INT(HOUR(Table1[[#This Row],[Patient Admission Date]])/3)*3,"00")&amp;"-"&amp;TEXT(INT(HOUR(Table1[[#This Row],[Patient Admission Date]])/3)*3+3,"00")</f>
        <v>03-06</v>
      </c>
      <c r="O4950" t="str" cm="1">
        <f t="array" ref="O4950">_xlfn.IFS(Table1[[#This Row],[Patient Age]]&lt;=14,"0-14",Table1[[#This Row],[Patient Age]]&lt;=29,"15-29",Table1[[#This Row],[Patient Age]]&lt;=44,"30-44",Table1[[#This Row],[Patient Age]]&lt;=59,"45-59",Table1[[#This Row],[Patient Age]]&lt;=74,"60-74",TRUE,"75+")</f>
        <v>60-74</v>
      </c>
      <c r="P4950" t="str" cm="1">
        <f t="array" ref="P4950">_xlfn.IFS(Table1[[#This Row],[Patient Waittime]]&lt;=15,"0-15",Table1[[#This Row],[Patient Waittime]]&lt;=30,"16-30",Table1[[#This Row],[Patient Waittime]]&lt;=45,"31-45",Table1[[#This Row],[Patient Waittime]]&lt;=60,"46-60",TRUE,"60+")</f>
        <v>46-60</v>
      </c>
      <c r="Q4950">
        <f>--(Table1[[#This Row],[Patient Waittime]]&lt;=30)</f>
        <v>0</v>
      </c>
      <c r="R4950">
        <f>--Table1[[#This Row],[Patient Admission Flag]]</f>
        <v>0</v>
      </c>
      <c r="S4950">
        <f>--AND(Table1[[#This Row],[WithinTarget]]=1,Table1[[#This Row],[Patient Satisfaction Score]]&gt;=7)</f>
        <v>0</v>
      </c>
      <c r="T4950" t="str">
        <f>IF(LEFT(Table1[[#This Row],[Patient Gender]],1)="F","Female","Male")</f>
        <v>Male</v>
      </c>
    </row>
    <row r="4951" spans="1:20" x14ac:dyDescent="0.3">
      <c r="A4951" t="s">
        <v>5055</v>
      </c>
      <c r="B4951" s="1">
        <v>45074.083333333336</v>
      </c>
      <c r="C4951" t="s">
        <v>9</v>
      </c>
      <c r="D4951">
        <v>48</v>
      </c>
      <c r="E4951" t="s">
        <v>10</v>
      </c>
      <c r="F4951" t="s">
        <v>11</v>
      </c>
      <c r="G4951" t="b">
        <v>0</v>
      </c>
      <c r="H4951">
        <v>7</v>
      </c>
      <c r="I4951">
        <v>51</v>
      </c>
      <c r="J4951" t="b">
        <v>0</v>
      </c>
      <c r="K4951">
        <f>YEAR(Table1[[#This Row],[Patient Admission Date]])</f>
        <v>2023</v>
      </c>
      <c r="L4951" t="str">
        <f>TEXT(Table1[[#This Row],[Patient Admission Date]],"mmm")</f>
        <v>May</v>
      </c>
      <c r="M4951" t="str">
        <f>TEXT(Table1[[#This Row],[Patient Admission Date]],"ddd")</f>
        <v>Sun</v>
      </c>
      <c r="N4951" t="str">
        <f>TEXT(INT(HOUR(Table1[[#This Row],[Patient Admission Date]])/3)*3,"00")&amp;"-"&amp;TEXT(INT(HOUR(Table1[[#This Row],[Patient Admission Date]])/3)*3+3,"00")</f>
        <v>00-03</v>
      </c>
      <c r="O4951" t="str" cm="1">
        <f t="array" ref="O4951">_xlfn.IFS(Table1[[#This Row],[Patient Age]]&lt;=14,"0-14",Table1[[#This Row],[Patient Age]]&lt;=29,"15-29",Table1[[#This Row],[Patient Age]]&lt;=44,"30-44",Table1[[#This Row],[Patient Age]]&lt;=59,"45-59",Table1[[#This Row],[Patient Age]]&lt;=74,"60-74",TRUE,"75+")</f>
        <v>45-59</v>
      </c>
      <c r="P4951" t="str" cm="1">
        <f t="array" ref="P4951">_xlfn.IFS(Table1[[#This Row],[Patient Waittime]]&lt;=15,"0-15",Table1[[#This Row],[Patient Waittime]]&lt;=30,"16-30",Table1[[#This Row],[Patient Waittime]]&lt;=45,"31-45",Table1[[#This Row],[Patient Waittime]]&lt;=60,"46-60",TRUE,"60+")</f>
        <v>46-60</v>
      </c>
      <c r="Q4951">
        <f>--(Table1[[#This Row],[Patient Waittime]]&lt;=30)</f>
        <v>0</v>
      </c>
      <c r="R4951">
        <f>--Table1[[#This Row],[Patient Admission Flag]]</f>
        <v>0</v>
      </c>
      <c r="S4951">
        <f>--AND(Table1[[#This Row],[WithinTarget]]=1,Table1[[#This Row],[Patient Satisfaction Score]]&gt;=7)</f>
        <v>0</v>
      </c>
      <c r="T4951" t="str">
        <f>IF(LEFT(Table1[[#This Row],[Patient Gender]],1)="F","Female","Male")</f>
        <v>Male</v>
      </c>
    </row>
    <row r="4952" spans="1:20" x14ac:dyDescent="0.3">
      <c r="A4952" t="s">
        <v>5056</v>
      </c>
      <c r="B4952" s="1">
        <v>45552.506249999999</v>
      </c>
      <c r="C4952" t="s">
        <v>9</v>
      </c>
      <c r="D4952">
        <v>3</v>
      </c>
      <c r="E4952" t="s">
        <v>10</v>
      </c>
      <c r="F4952" t="s">
        <v>11</v>
      </c>
      <c r="G4952" t="b">
        <v>0</v>
      </c>
      <c r="H4952">
        <v>7</v>
      </c>
      <c r="I4952">
        <v>20</v>
      </c>
      <c r="J4952" t="b">
        <v>0</v>
      </c>
      <c r="K4952">
        <f>YEAR(Table1[[#This Row],[Patient Admission Date]])</f>
        <v>2024</v>
      </c>
      <c r="L4952" t="str">
        <f>TEXT(Table1[[#This Row],[Patient Admission Date]],"mmm")</f>
        <v>Sep</v>
      </c>
      <c r="M4952" t="str">
        <f>TEXT(Table1[[#This Row],[Patient Admission Date]],"ddd")</f>
        <v>Tue</v>
      </c>
      <c r="N4952" t="str">
        <f>TEXT(INT(HOUR(Table1[[#This Row],[Patient Admission Date]])/3)*3,"00")&amp;"-"&amp;TEXT(INT(HOUR(Table1[[#This Row],[Patient Admission Date]])/3)*3+3,"00")</f>
        <v>12-15</v>
      </c>
      <c r="O4952" t="str" cm="1">
        <f t="array" ref="O4952">_xlfn.IFS(Table1[[#This Row],[Patient Age]]&lt;=14,"0-14",Table1[[#This Row],[Patient Age]]&lt;=29,"15-29",Table1[[#This Row],[Patient Age]]&lt;=44,"30-44",Table1[[#This Row],[Patient Age]]&lt;=59,"45-59",Table1[[#This Row],[Patient Age]]&lt;=74,"60-74",TRUE,"75+")</f>
        <v>0-14</v>
      </c>
      <c r="P4952" t="str" cm="1">
        <f t="array" ref="P4952">_xlfn.IFS(Table1[[#This Row],[Patient Waittime]]&lt;=15,"0-15",Table1[[#This Row],[Patient Waittime]]&lt;=30,"16-30",Table1[[#This Row],[Patient Waittime]]&lt;=45,"31-45",Table1[[#This Row],[Patient Waittime]]&lt;=60,"46-60",TRUE,"60+")</f>
        <v>16-30</v>
      </c>
      <c r="Q4952">
        <f>--(Table1[[#This Row],[Patient Waittime]]&lt;=30)</f>
        <v>1</v>
      </c>
      <c r="R4952">
        <f>--Table1[[#This Row],[Patient Admission Flag]]</f>
        <v>0</v>
      </c>
      <c r="S4952">
        <f>--AND(Table1[[#This Row],[WithinTarget]]=1,Table1[[#This Row],[Patient Satisfaction Score]]&gt;=7)</f>
        <v>1</v>
      </c>
      <c r="T4952" t="str">
        <f>IF(LEFT(Table1[[#This Row],[Patient Gender]],1)="F","Female","Male")</f>
        <v>Male</v>
      </c>
    </row>
    <row r="4953" spans="1:20" x14ac:dyDescent="0.3">
      <c r="A4953" t="s">
        <v>5057</v>
      </c>
      <c r="B4953" s="1">
        <v>45343.87222222222</v>
      </c>
      <c r="C4953" t="s">
        <v>9</v>
      </c>
      <c r="D4953">
        <v>7</v>
      </c>
      <c r="E4953" t="s">
        <v>10</v>
      </c>
      <c r="F4953" t="s">
        <v>11</v>
      </c>
      <c r="G4953" t="b">
        <v>0</v>
      </c>
      <c r="H4953">
        <v>7</v>
      </c>
      <c r="I4953">
        <v>22</v>
      </c>
      <c r="J4953" t="b">
        <v>0</v>
      </c>
      <c r="K4953">
        <f>YEAR(Table1[[#This Row],[Patient Admission Date]])</f>
        <v>2024</v>
      </c>
      <c r="L4953" t="str">
        <f>TEXT(Table1[[#This Row],[Patient Admission Date]],"mmm")</f>
        <v>Feb</v>
      </c>
      <c r="M4953" t="str">
        <f>TEXT(Table1[[#This Row],[Patient Admission Date]],"ddd")</f>
        <v>Wed</v>
      </c>
      <c r="N4953" t="str">
        <f>TEXT(INT(HOUR(Table1[[#This Row],[Patient Admission Date]])/3)*3,"00")&amp;"-"&amp;TEXT(INT(HOUR(Table1[[#This Row],[Patient Admission Date]])/3)*3+3,"00")</f>
        <v>18-21</v>
      </c>
      <c r="O4953" t="str" cm="1">
        <f t="array" ref="O4953">_xlfn.IFS(Table1[[#This Row],[Patient Age]]&lt;=14,"0-14",Table1[[#This Row],[Patient Age]]&lt;=29,"15-29",Table1[[#This Row],[Patient Age]]&lt;=44,"30-44",Table1[[#This Row],[Patient Age]]&lt;=59,"45-59",Table1[[#This Row],[Patient Age]]&lt;=74,"60-74",TRUE,"75+")</f>
        <v>0-14</v>
      </c>
      <c r="P4953" t="str" cm="1">
        <f t="array" ref="P4953">_xlfn.IFS(Table1[[#This Row],[Patient Waittime]]&lt;=15,"0-15",Table1[[#This Row],[Patient Waittime]]&lt;=30,"16-30",Table1[[#This Row],[Patient Waittime]]&lt;=45,"31-45",Table1[[#This Row],[Patient Waittime]]&lt;=60,"46-60",TRUE,"60+")</f>
        <v>16-30</v>
      </c>
      <c r="Q4953">
        <f>--(Table1[[#This Row],[Patient Waittime]]&lt;=30)</f>
        <v>1</v>
      </c>
      <c r="R4953">
        <f>--Table1[[#This Row],[Patient Admission Flag]]</f>
        <v>0</v>
      </c>
      <c r="S4953">
        <f>--AND(Table1[[#This Row],[WithinTarget]]=1,Table1[[#This Row],[Patient Satisfaction Score]]&gt;=7)</f>
        <v>1</v>
      </c>
      <c r="T4953" t="str">
        <f>IF(LEFT(Table1[[#This Row],[Patient Gender]],1)="F","Female","Male")</f>
        <v>Male</v>
      </c>
    </row>
    <row r="4954" spans="1:20" x14ac:dyDescent="0.3">
      <c r="A4954" t="s">
        <v>5058</v>
      </c>
      <c r="B4954" s="1">
        <v>45118.122916666667</v>
      </c>
      <c r="C4954" t="s">
        <v>9</v>
      </c>
      <c r="D4954">
        <v>50</v>
      </c>
      <c r="E4954" t="s">
        <v>10</v>
      </c>
      <c r="F4954" t="s">
        <v>11</v>
      </c>
      <c r="G4954" t="b">
        <v>0</v>
      </c>
      <c r="H4954">
        <v>7</v>
      </c>
      <c r="I4954">
        <v>14</v>
      </c>
      <c r="J4954" t="b">
        <v>0</v>
      </c>
      <c r="K4954">
        <f>YEAR(Table1[[#This Row],[Patient Admission Date]])</f>
        <v>2023</v>
      </c>
      <c r="L4954" t="str">
        <f>TEXT(Table1[[#This Row],[Patient Admission Date]],"mmm")</f>
        <v>Jul</v>
      </c>
      <c r="M4954" t="str">
        <f>TEXT(Table1[[#This Row],[Patient Admission Date]],"ddd")</f>
        <v>Tue</v>
      </c>
      <c r="N4954" t="str">
        <f>TEXT(INT(HOUR(Table1[[#This Row],[Patient Admission Date]])/3)*3,"00")&amp;"-"&amp;TEXT(INT(HOUR(Table1[[#This Row],[Patient Admission Date]])/3)*3+3,"00")</f>
        <v>00-03</v>
      </c>
      <c r="O4954" t="str" cm="1">
        <f t="array" ref="O4954">_xlfn.IFS(Table1[[#This Row],[Patient Age]]&lt;=14,"0-14",Table1[[#This Row],[Patient Age]]&lt;=29,"15-29",Table1[[#This Row],[Patient Age]]&lt;=44,"30-44",Table1[[#This Row],[Patient Age]]&lt;=59,"45-59",Table1[[#This Row],[Patient Age]]&lt;=74,"60-74",TRUE,"75+")</f>
        <v>45-59</v>
      </c>
      <c r="P4954" t="str" cm="1">
        <f t="array" ref="P4954">_xlfn.IFS(Table1[[#This Row],[Patient Waittime]]&lt;=15,"0-15",Table1[[#This Row],[Patient Waittime]]&lt;=30,"16-30",Table1[[#This Row],[Patient Waittime]]&lt;=45,"31-45",Table1[[#This Row],[Patient Waittime]]&lt;=60,"46-60",TRUE,"60+")</f>
        <v>0-15</v>
      </c>
      <c r="Q4954">
        <f>--(Table1[[#This Row],[Patient Waittime]]&lt;=30)</f>
        <v>1</v>
      </c>
      <c r="R4954">
        <f>--Table1[[#This Row],[Patient Admission Flag]]</f>
        <v>0</v>
      </c>
      <c r="S4954">
        <f>--AND(Table1[[#This Row],[WithinTarget]]=1,Table1[[#This Row],[Patient Satisfaction Score]]&gt;=7)</f>
        <v>1</v>
      </c>
      <c r="T4954" t="str">
        <f>IF(LEFT(Table1[[#This Row],[Patient Gender]],1)="F","Female","Male")</f>
        <v>Male</v>
      </c>
    </row>
    <row r="4955" spans="1:20" x14ac:dyDescent="0.3">
      <c r="A4955" t="s">
        <v>5059</v>
      </c>
      <c r="B4955" s="1">
        <v>45421.11041666667</v>
      </c>
      <c r="C4955" t="s">
        <v>9</v>
      </c>
      <c r="D4955">
        <v>62</v>
      </c>
      <c r="E4955" t="s">
        <v>10</v>
      </c>
      <c r="F4955" t="s">
        <v>11</v>
      </c>
      <c r="G4955" t="b">
        <v>0</v>
      </c>
      <c r="H4955">
        <v>7</v>
      </c>
      <c r="I4955">
        <v>36</v>
      </c>
      <c r="J4955" t="b">
        <v>0</v>
      </c>
      <c r="K4955">
        <f>YEAR(Table1[[#This Row],[Patient Admission Date]])</f>
        <v>2024</v>
      </c>
      <c r="L4955" t="str">
        <f>TEXT(Table1[[#This Row],[Patient Admission Date]],"mmm")</f>
        <v>May</v>
      </c>
      <c r="M4955" t="str">
        <f>TEXT(Table1[[#This Row],[Patient Admission Date]],"ddd")</f>
        <v>Thu</v>
      </c>
      <c r="N4955" t="str">
        <f>TEXT(INT(HOUR(Table1[[#This Row],[Patient Admission Date]])/3)*3,"00")&amp;"-"&amp;TEXT(INT(HOUR(Table1[[#This Row],[Patient Admission Date]])/3)*3+3,"00")</f>
        <v>00-03</v>
      </c>
      <c r="O4955" t="str" cm="1">
        <f t="array" ref="O4955">_xlfn.IFS(Table1[[#This Row],[Patient Age]]&lt;=14,"0-14",Table1[[#This Row],[Patient Age]]&lt;=29,"15-29",Table1[[#This Row],[Patient Age]]&lt;=44,"30-44",Table1[[#This Row],[Patient Age]]&lt;=59,"45-59",Table1[[#This Row],[Patient Age]]&lt;=74,"60-74",TRUE,"75+")</f>
        <v>60-74</v>
      </c>
      <c r="P4955" t="str" cm="1">
        <f t="array" ref="P4955">_xlfn.IFS(Table1[[#This Row],[Patient Waittime]]&lt;=15,"0-15",Table1[[#This Row],[Patient Waittime]]&lt;=30,"16-30",Table1[[#This Row],[Patient Waittime]]&lt;=45,"31-45",Table1[[#This Row],[Patient Waittime]]&lt;=60,"46-60",TRUE,"60+")</f>
        <v>31-45</v>
      </c>
      <c r="Q4955">
        <f>--(Table1[[#This Row],[Patient Waittime]]&lt;=30)</f>
        <v>0</v>
      </c>
      <c r="R4955">
        <f>--Table1[[#This Row],[Patient Admission Flag]]</f>
        <v>0</v>
      </c>
      <c r="S4955">
        <f>--AND(Table1[[#This Row],[WithinTarget]]=1,Table1[[#This Row],[Patient Satisfaction Score]]&gt;=7)</f>
        <v>0</v>
      </c>
      <c r="T4955" t="str">
        <f>IF(LEFT(Table1[[#This Row],[Patient Gender]],1)="F","Female","Male")</f>
        <v>Male</v>
      </c>
    </row>
    <row r="4956" spans="1:20" x14ac:dyDescent="0.3">
      <c r="A4956" t="s">
        <v>5060</v>
      </c>
      <c r="B4956" s="1">
        <v>45319.229861111111</v>
      </c>
      <c r="C4956" t="s">
        <v>9</v>
      </c>
      <c r="D4956">
        <v>29</v>
      </c>
      <c r="E4956" t="s">
        <v>10</v>
      </c>
      <c r="F4956" t="s">
        <v>11</v>
      </c>
      <c r="G4956" t="b">
        <v>0</v>
      </c>
      <c r="H4956">
        <v>7</v>
      </c>
      <c r="I4956">
        <v>48</v>
      </c>
      <c r="J4956" t="b">
        <v>0</v>
      </c>
      <c r="K4956">
        <f>YEAR(Table1[[#This Row],[Patient Admission Date]])</f>
        <v>2024</v>
      </c>
      <c r="L4956" t="str">
        <f>TEXT(Table1[[#This Row],[Patient Admission Date]],"mmm")</f>
        <v>Jan</v>
      </c>
      <c r="M4956" t="str">
        <f>TEXT(Table1[[#This Row],[Patient Admission Date]],"ddd")</f>
        <v>Sun</v>
      </c>
      <c r="N4956" t="str">
        <f>TEXT(INT(HOUR(Table1[[#This Row],[Patient Admission Date]])/3)*3,"00")&amp;"-"&amp;TEXT(INT(HOUR(Table1[[#This Row],[Patient Admission Date]])/3)*3+3,"00")</f>
        <v>03-06</v>
      </c>
      <c r="O4956" t="str" cm="1">
        <f t="array" ref="O4956">_xlfn.IFS(Table1[[#This Row],[Patient Age]]&lt;=14,"0-14",Table1[[#This Row],[Patient Age]]&lt;=29,"15-29",Table1[[#This Row],[Patient Age]]&lt;=44,"30-44",Table1[[#This Row],[Patient Age]]&lt;=59,"45-59",Table1[[#This Row],[Patient Age]]&lt;=74,"60-74",TRUE,"75+")</f>
        <v>15-29</v>
      </c>
      <c r="P4956" t="str" cm="1">
        <f t="array" ref="P4956">_xlfn.IFS(Table1[[#This Row],[Patient Waittime]]&lt;=15,"0-15",Table1[[#This Row],[Patient Waittime]]&lt;=30,"16-30",Table1[[#This Row],[Patient Waittime]]&lt;=45,"31-45",Table1[[#This Row],[Patient Waittime]]&lt;=60,"46-60",TRUE,"60+")</f>
        <v>46-60</v>
      </c>
      <c r="Q4956">
        <f>--(Table1[[#This Row],[Patient Waittime]]&lt;=30)</f>
        <v>0</v>
      </c>
      <c r="R4956">
        <f>--Table1[[#This Row],[Patient Admission Flag]]</f>
        <v>0</v>
      </c>
      <c r="S4956">
        <f>--AND(Table1[[#This Row],[WithinTarget]]=1,Table1[[#This Row],[Patient Satisfaction Score]]&gt;=7)</f>
        <v>0</v>
      </c>
      <c r="T4956" t="str">
        <f>IF(LEFT(Table1[[#This Row],[Patient Gender]],1)="F","Female","Male")</f>
        <v>Male</v>
      </c>
    </row>
    <row r="4957" spans="1:20" x14ac:dyDescent="0.3">
      <c r="A4957" t="s">
        <v>5061</v>
      </c>
      <c r="B4957" s="1">
        <v>45062.34375</v>
      </c>
      <c r="C4957" t="s">
        <v>9</v>
      </c>
      <c r="D4957">
        <v>74</v>
      </c>
      <c r="E4957" t="s">
        <v>10</v>
      </c>
      <c r="F4957" t="s">
        <v>11</v>
      </c>
      <c r="G4957" t="b">
        <v>0</v>
      </c>
      <c r="H4957">
        <v>8</v>
      </c>
      <c r="I4957">
        <v>45</v>
      </c>
      <c r="J4957" t="b">
        <v>0</v>
      </c>
      <c r="K4957">
        <f>YEAR(Table1[[#This Row],[Patient Admission Date]])</f>
        <v>2023</v>
      </c>
      <c r="L4957" t="str">
        <f>TEXT(Table1[[#This Row],[Patient Admission Date]],"mmm")</f>
        <v>May</v>
      </c>
      <c r="M4957" t="str">
        <f>TEXT(Table1[[#This Row],[Patient Admission Date]],"ddd")</f>
        <v>Tue</v>
      </c>
      <c r="N4957" t="str">
        <f>TEXT(INT(HOUR(Table1[[#This Row],[Patient Admission Date]])/3)*3,"00")&amp;"-"&amp;TEXT(INT(HOUR(Table1[[#This Row],[Patient Admission Date]])/3)*3+3,"00")</f>
        <v>06-09</v>
      </c>
      <c r="O4957" t="str" cm="1">
        <f t="array" ref="O4957">_xlfn.IFS(Table1[[#This Row],[Patient Age]]&lt;=14,"0-14",Table1[[#This Row],[Patient Age]]&lt;=29,"15-29",Table1[[#This Row],[Patient Age]]&lt;=44,"30-44",Table1[[#This Row],[Patient Age]]&lt;=59,"45-59",Table1[[#This Row],[Patient Age]]&lt;=74,"60-74",TRUE,"75+")</f>
        <v>60-74</v>
      </c>
      <c r="P4957" t="str" cm="1">
        <f t="array" ref="P4957">_xlfn.IFS(Table1[[#This Row],[Patient Waittime]]&lt;=15,"0-15",Table1[[#This Row],[Patient Waittime]]&lt;=30,"16-30",Table1[[#This Row],[Patient Waittime]]&lt;=45,"31-45",Table1[[#This Row],[Patient Waittime]]&lt;=60,"46-60",TRUE,"60+")</f>
        <v>31-45</v>
      </c>
      <c r="Q4957">
        <f>--(Table1[[#This Row],[Patient Waittime]]&lt;=30)</f>
        <v>0</v>
      </c>
      <c r="R4957">
        <f>--Table1[[#This Row],[Patient Admission Flag]]</f>
        <v>0</v>
      </c>
      <c r="S4957">
        <f>--AND(Table1[[#This Row],[WithinTarget]]=1,Table1[[#This Row],[Patient Satisfaction Score]]&gt;=7)</f>
        <v>0</v>
      </c>
      <c r="T4957" t="str">
        <f>IF(LEFT(Table1[[#This Row],[Patient Gender]],1)="F","Female","Male")</f>
        <v>Male</v>
      </c>
    </row>
    <row r="4958" spans="1:20" x14ac:dyDescent="0.3">
      <c r="A4958" t="s">
        <v>5062</v>
      </c>
      <c r="B4958" s="1">
        <v>45382.588194444441</v>
      </c>
      <c r="C4958" t="s">
        <v>9</v>
      </c>
      <c r="D4958">
        <v>34</v>
      </c>
      <c r="E4958" t="s">
        <v>10</v>
      </c>
      <c r="F4958" t="s">
        <v>11</v>
      </c>
      <c r="G4958" t="b">
        <v>0</v>
      </c>
      <c r="H4958">
        <v>8</v>
      </c>
      <c r="I4958">
        <v>59</v>
      </c>
      <c r="J4958" t="b">
        <v>0</v>
      </c>
      <c r="K4958">
        <f>YEAR(Table1[[#This Row],[Patient Admission Date]])</f>
        <v>2024</v>
      </c>
      <c r="L4958" t="str">
        <f>TEXT(Table1[[#This Row],[Patient Admission Date]],"mmm")</f>
        <v>Mar</v>
      </c>
      <c r="M4958" t="str">
        <f>TEXT(Table1[[#This Row],[Patient Admission Date]],"ddd")</f>
        <v>Sun</v>
      </c>
      <c r="N4958" t="str">
        <f>TEXT(INT(HOUR(Table1[[#This Row],[Patient Admission Date]])/3)*3,"00")&amp;"-"&amp;TEXT(INT(HOUR(Table1[[#This Row],[Patient Admission Date]])/3)*3+3,"00")</f>
        <v>12-15</v>
      </c>
      <c r="O4958" t="str" cm="1">
        <f t="array" ref="O4958">_xlfn.IFS(Table1[[#This Row],[Patient Age]]&lt;=14,"0-14",Table1[[#This Row],[Patient Age]]&lt;=29,"15-29",Table1[[#This Row],[Patient Age]]&lt;=44,"30-44",Table1[[#This Row],[Patient Age]]&lt;=59,"45-59",Table1[[#This Row],[Patient Age]]&lt;=74,"60-74",TRUE,"75+")</f>
        <v>30-44</v>
      </c>
      <c r="P4958" t="str" cm="1">
        <f t="array" ref="P4958">_xlfn.IFS(Table1[[#This Row],[Patient Waittime]]&lt;=15,"0-15",Table1[[#This Row],[Patient Waittime]]&lt;=30,"16-30",Table1[[#This Row],[Patient Waittime]]&lt;=45,"31-45",Table1[[#This Row],[Patient Waittime]]&lt;=60,"46-60",TRUE,"60+")</f>
        <v>46-60</v>
      </c>
      <c r="Q4958">
        <f>--(Table1[[#This Row],[Patient Waittime]]&lt;=30)</f>
        <v>0</v>
      </c>
      <c r="R4958">
        <f>--Table1[[#This Row],[Patient Admission Flag]]</f>
        <v>0</v>
      </c>
      <c r="S4958">
        <f>--AND(Table1[[#This Row],[WithinTarget]]=1,Table1[[#This Row],[Patient Satisfaction Score]]&gt;=7)</f>
        <v>0</v>
      </c>
      <c r="T4958" t="str">
        <f>IF(LEFT(Table1[[#This Row],[Patient Gender]],1)="F","Female","Male")</f>
        <v>Male</v>
      </c>
    </row>
    <row r="4959" spans="1:20" x14ac:dyDescent="0.3">
      <c r="A4959" t="s">
        <v>5063</v>
      </c>
      <c r="B4959" s="1">
        <v>45270.507638888892</v>
      </c>
      <c r="C4959" t="s">
        <v>9</v>
      </c>
      <c r="D4959">
        <v>2</v>
      </c>
      <c r="E4959" t="s">
        <v>10</v>
      </c>
      <c r="F4959" t="s">
        <v>11</v>
      </c>
      <c r="G4959" t="b">
        <v>0</v>
      </c>
      <c r="H4959">
        <v>8</v>
      </c>
      <c r="I4959">
        <v>34</v>
      </c>
      <c r="J4959" t="b">
        <v>0</v>
      </c>
      <c r="K4959">
        <f>YEAR(Table1[[#This Row],[Patient Admission Date]])</f>
        <v>2023</v>
      </c>
      <c r="L4959" t="str">
        <f>TEXT(Table1[[#This Row],[Patient Admission Date]],"mmm")</f>
        <v>Dec</v>
      </c>
      <c r="M4959" t="str">
        <f>TEXT(Table1[[#This Row],[Patient Admission Date]],"ddd")</f>
        <v>Sun</v>
      </c>
      <c r="N4959" t="str">
        <f>TEXT(INT(HOUR(Table1[[#This Row],[Patient Admission Date]])/3)*3,"00")&amp;"-"&amp;TEXT(INT(HOUR(Table1[[#This Row],[Patient Admission Date]])/3)*3+3,"00")</f>
        <v>12-15</v>
      </c>
      <c r="O4959" t="str" cm="1">
        <f t="array" ref="O4959">_xlfn.IFS(Table1[[#This Row],[Patient Age]]&lt;=14,"0-14",Table1[[#This Row],[Patient Age]]&lt;=29,"15-29",Table1[[#This Row],[Patient Age]]&lt;=44,"30-44",Table1[[#This Row],[Patient Age]]&lt;=59,"45-59",Table1[[#This Row],[Patient Age]]&lt;=74,"60-74",TRUE,"75+")</f>
        <v>0-14</v>
      </c>
      <c r="P4959" t="str" cm="1">
        <f t="array" ref="P4959">_xlfn.IFS(Table1[[#This Row],[Patient Waittime]]&lt;=15,"0-15",Table1[[#This Row],[Patient Waittime]]&lt;=30,"16-30",Table1[[#This Row],[Patient Waittime]]&lt;=45,"31-45",Table1[[#This Row],[Patient Waittime]]&lt;=60,"46-60",TRUE,"60+")</f>
        <v>31-45</v>
      </c>
      <c r="Q4959">
        <f>--(Table1[[#This Row],[Patient Waittime]]&lt;=30)</f>
        <v>0</v>
      </c>
      <c r="R4959">
        <f>--Table1[[#This Row],[Patient Admission Flag]]</f>
        <v>0</v>
      </c>
      <c r="S4959">
        <f>--AND(Table1[[#This Row],[WithinTarget]]=1,Table1[[#This Row],[Patient Satisfaction Score]]&gt;=7)</f>
        <v>0</v>
      </c>
      <c r="T4959" t="str">
        <f>IF(LEFT(Table1[[#This Row],[Patient Gender]],1)="F","Female","Male")</f>
        <v>Male</v>
      </c>
    </row>
    <row r="4960" spans="1:20" x14ac:dyDescent="0.3">
      <c r="A4960" t="s">
        <v>5064</v>
      </c>
      <c r="B4960" s="1">
        <v>45493.386111111111</v>
      </c>
      <c r="C4960" t="s">
        <v>9</v>
      </c>
      <c r="D4960">
        <v>32</v>
      </c>
      <c r="E4960" t="s">
        <v>10</v>
      </c>
      <c r="F4960" t="s">
        <v>11</v>
      </c>
      <c r="G4960" t="b">
        <v>0</v>
      </c>
      <c r="H4960">
        <v>8</v>
      </c>
      <c r="I4960">
        <v>44</v>
      </c>
      <c r="J4960" t="b">
        <v>0</v>
      </c>
      <c r="K4960">
        <f>YEAR(Table1[[#This Row],[Patient Admission Date]])</f>
        <v>2024</v>
      </c>
      <c r="L4960" t="str">
        <f>TEXT(Table1[[#This Row],[Patient Admission Date]],"mmm")</f>
        <v>Jul</v>
      </c>
      <c r="M4960" t="str">
        <f>TEXT(Table1[[#This Row],[Patient Admission Date]],"ddd")</f>
        <v>Sat</v>
      </c>
      <c r="N4960" t="str">
        <f>TEXT(INT(HOUR(Table1[[#This Row],[Patient Admission Date]])/3)*3,"00")&amp;"-"&amp;TEXT(INT(HOUR(Table1[[#This Row],[Patient Admission Date]])/3)*3+3,"00")</f>
        <v>09-12</v>
      </c>
      <c r="O4960" t="str" cm="1">
        <f t="array" ref="O4960">_xlfn.IFS(Table1[[#This Row],[Patient Age]]&lt;=14,"0-14",Table1[[#This Row],[Patient Age]]&lt;=29,"15-29",Table1[[#This Row],[Patient Age]]&lt;=44,"30-44",Table1[[#This Row],[Patient Age]]&lt;=59,"45-59",Table1[[#This Row],[Patient Age]]&lt;=74,"60-74",TRUE,"75+")</f>
        <v>30-44</v>
      </c>
      <c r="P4960" t="str" cm="1">
        <f t="array" ref="P4960">_xlfn.IFS(Table1[[#This Row],[Patient Waittime]]&lt;=15,"0-15",Table1[[#This Row],[Patient Waittime]]&lt;=30,"16-30",Table1[[#This Row],[Patient Waittime]]&lt;=45,"31-45",Table1[[#This Row],[Patient Waittime]]&lt;=60,"46-60",TRUE,"60+")</f>
        <v>31-45</v>
      </c>
      <c r="Q4960">
        <f>--(Table1[[#This Row],[Patient Waittime]]&lt;=30)</f>
        <v>0</v>
      </c>
      <c r="R4960">
        <f>--Table1[[#This Row],[Patient Admission Flag]]</f>
        <v>0</v>
      </c>
      <c r="S4960">
        <f>--AND(Table1[[#This Row],[WithinTarget]]=1,Table1[[#This Row],[Patient Satisfaction Score]]&gt;=7)</f>
        <v>0</v>
      </c>
      <c r="T4960" t="str">
        <f>IF(LEFT(Table1[[#This Row],[Patient Gender]],1)="F","Female","Male")</f>
        <v>Male</v>
      </c>
    </row>
    <row r="4961" spans="1:20" x14ac:dyDescent="0.3">
      <c r="A4961" t="s">
        <v>5065</v>
      </c>
      <c r="B4961" s="1">
        <v>45416.181250000001</v>
      </c>
      <c r="C4961" t="s">
        <v>9</v>
      </c>
      <c r="D4961">
        <v>14</v>
      </c>
      <c r="E4961" t="s">
        <v>10</v>
      </c>
      <c r="F4961" t="s">
        <v>11</v>
      </c>
      <c r="G4961" t="b">
        <v>0</v>
      </c>
      <c r="H4961">
        <v>8</v>
      </c>
      <c r="I4961">
        <v>37</v>
      </c>
      <c r="J4961" t="b">
        <v>0</v>
      </c>
      <c r="K4961">
        <f>YEAR(Table1[[#This Row],[Patient Admission Date]])</f>
        <v>2024</v>
      </c>
      <c r="L4961" t="str">
        <f>TEXT(Table1[[#This Row],[Patient Admission Date]],"mmm")</f>
        <v>May</v>
      </c>
      <c r="M4961" t="str">
        <f>TEXT(Table1[[#This Row],[Patient Admission Date]],"ddd")</f>
        <v>Sat</v>
      </c>
      <c r="N4961" t="str">
        <f>TEXT(INT(HOUR(Table1[[#This Row],[Patient Admission Date]])/3)*3,"00")&amp;"-"&amp;TEXT(INT(HOUR(Table1[[#This Row],[Patient Admission Date]])/3)*3+3,"00")</f>
        <v>03-06</v>
      </c>
      <c r="O4961" t="str" cm="1">
        <f t="array" ref="O4961">_xlfn.IFS(Table1[[#This Row],[Patient Age]]&lt;=14,"0-14",Table1[[#This Row],[Patient Age]]&lt;=29,"15-29",Table1[[#This Row],[Patient Age]]&lt;=44,"30-44",Table1[[#This Row],[Patient Age]]&lt;=59,"45-59",Table1[[#This Row],[Patient Age]]&lt;=74,"60-74",TRUE,"75+")</f>
        <v>0-14</v>
      </c>
      <c r="P4961" t="str" cm="1">
        <f t="array" ref="P4961">_xlfn.IFS(Table1[[#This Row],[Patient Waittime]]&lt;=15,"0-15",Table1[[#This Row],[Patient Waittime]]&lt;=30,"16-30",Table1[[#This Row],[Patient Waittime]]&lt;=45,"31-45",Table1[[#This Row],[Patient Waittime]]&lt;=60,"46-60",TRUE,"60+")</f>
        <v>31-45</v>
      </c>
      <c r="Q4961">
        <f>--(Table1[[#This Row],[Patient Waittime]]&lt;=30)</f>
        <v>0</v>
      </c>
      <c r="R4961">
        <f>--Table1[[#This Row],[Patient Admission Flag]]</f>
        <v>0</v>
      </c>
      <c r="S4961">
        <f>--AND(Table1[[#This Row],[WithinTarget]]=1,Table1[[#This Row],[Patient Satisfaction Score]]&gt;=7)</f>
        <v>0</v>
      </c>
      <c r="T4961" t="str">
        <f>IF(LEFT(Table1[[#This Row],[Patient Gender]],1)="F","Female","Male")</f>
        <v>Male</v>
      </c>
    </row>
    <row r="4962" spans="1:20" x14ac:dyDescent="0.3">
      <c r="A4962" t="s">
        <v>5066</v>
      </c>
      <c r="B4962" s="1">
        <v>45569.60833333333</v>
      </c>
      <c r="C4962" t="s">
        <v>9</v>
      </c>
      <c r="D4962">
        <v>30</v>
      </c>
      <c r="E4962" t="s">
        <v>10</v>
      </c>
      <c r="F4962" t="s">
        <v>11</v>
      </c>
      <c r="G4962" t="b">
        <v>0</v>
      </c>
      <c r="H4962">
        <v>8</v>
      </c>
      <c r="I4962">
        <v>54</v>
      </c>
      <c r="J4962" t="b">
        <v>0</v>
      </c>
      <c r="K4962">
        <f>YEAR(Table1[[#This Row],[Patient Admission Date]])</f>
        <v>2024</v>
      </c>
      <c r="L4962" t="str">
        <f>TEXT(Table1[[#This Row],[Patient Admission Date]],"mmm")</f>
        <v>Oct</v>
      </c>
      <c r="M4962" t="str">
        <f>TEXT(Table1[[#This Row],[Patient Admission Date]],"ddd")</f>
        <v>Fri</v>
      </c>
      <c r="N4962" t="str">
        <f>TEXT(INT(HOUR(Table1[[#This Row],[Patient Admission Date]])/3)*3,"00")&amp;"-"&amp;TEXT(INT(HOUR(Table1[[#This Row],[Patient Admission Date]])/3)*3+3,"00")</f>
        <v>12-15</v>
      </c>
      <c r="O4962" t="str" cm="1">
        <f t="array" ref="O4962">_xlfn.IFS(Table1[[#This Row],[Patient Age]]&lt;=14,"0-14",Table1[[#This Row],[Patient Age]]&lt;=29,"15-29",Table1[[#This Row],[Patient Age]]&lt;=44,"30-44",Table1[[#This Row],[Patient Age]]&lt;=59,"45-59",Table1[[#This Row],[Patient Age]]&lt;=74,"60-74",TRUE,"75+")</f>
        <v>30-44</v>
      </c>
      <c r="P4962" t="str" cm="1">
        <f t="array" ref="P4962">_xlfn.IFS(Table1[[#This Row],[Patient Waittime]]&lt;=15,"0-15",Table1[[#This Row],[Patient Waittime]]&lt;=30,"16-30",Table1[[#This Row],[Patient Waittime]]&lt;=45,"31-45",Table1[[#This Row],[Patient Waittime]]&lt;=60,"46-60",TRUE,"60+")</f>
        <v>46-60</v>
      </c>
      <c r="Q4962">
        <f>--(Table1[[#This Row],[Patient Waittime]]&lt;=30)</f>
        <v>0</v>
      </c>
      <c r="R4962">
        <f>--Table1[[#This Row],[Patient Admission Flag]]</f>
        <v>0</v>
      </c>
      <c r="S4962">
        <f>--AND(Table1[[#This Row],[WithinTarget]]=1,Table1[[#This Row],[Patient Satisfaction Score]]&gt;=7)</f>
        <v>0</v>
      </c>
      <c r="T4962" t="str">
        <f>IF(LEFT(Table1[[#This Row],[Patient Gender]],1)="F","Female","Male")</f>
        <v>Male</v>
      </c>
    </row>
    <row r="4963" spans="1:20" x14ac:dyDescent="0.3">
      <c r="A4963" t="s">
        <v>5067</v>
      </c>
      <c r="B4963" s="1">
        <v>45063.72152777778</v>
      </c>
      <c r="C4963" t="s">
        <v>9</v>
      </c>
      <c r="D4963">
        <v>6</v>
      </c>
      <c r="E4963" t="s">
        <v>10</v>
      </c>
      <c r="F4963" t="s">
        <v>11</v>
      </c>
      <c r="G4963" t="b">
        <v>0</v>
      </c>
      <c r="H4963">
        <v>8</v>
      </c>
      <c r="I4963">
        <v>29</v>
      </c>
      <c r="J4963" t="b">
        <v>0</v>
      </c>
      <c r="K4963">
        <f>YEAR(Table1[[#This Row],[Patient Admission Date]])</f>
        <v>2023</v>
      </c>
      <c r="L4963" t="str">
        <f>TEXT(Table1[[#This Row],[Patient Admission Date]],"mmm")</f>
        <v>May</v>
      </c>
      <c r="M4963" t="str">
        <f>TEXT(Table1[[#This Row],[Patient Admission Date]],"ddd")</f>
        <v>Wed</v>
      </c>
      <c r="N4963" t="str">
        <f>TEXT(INT(HOUR(Table1[[#This Row],[Patient Admission Date]])/3)*3,"00")&amp;"-"&amp;TEXT(INT(HOUR(Table1[[#This Row],[Patient Admission Date]])/3)*3+3,"00")</f>
        <v>15-18</v>
      </c>
      <c r="O4963" t="str" cm="1">
        <f t="array" ref="O4963">_xlfn.IFS(Table1[[#This Row],[Patient Age]]&lt;=14,"0-14",Table1[[#This Row],[Patient Age]]&lt;=29,"15-29",Table1[[#This Row],[Patient Age]]&lt;=44,"30-44",Table1[[#This Row],[Patient Age]]&lt;=59,"45-59",Table1[[#This Row],[Patient Age]]&lt;=74,"60-74",TRUE,"75+")</f>
        <v>0-14</v>
      </c>
      <c r="P4963" t="str" cm="1">
        <f t="array" ref="P4963">_xlfn.IFS(Table1[[#This Row],[Patient Waittime]]&lt;=15,"0-15",Table1[[#This Row],[Patient Waittime]]&lt;=30,"16-30",Table1[[#This Row],[Patient Waittime]]&lt;=45,"31-45",Table1[[#This Row],[Patient Waittime]]&lt;=60,"46-60",TRUE,"60+")</f>
        <v>16-30</v>
      </c>
      <c r="Q4963">
        <f>--(Table1[[#This Row],[Patient Waittime]]&lt;=30)</f>
        <v>1</v>
      </c>
      <c r="R4963">
        <f>--Table1[[#This Row],[Patient Admission Flag]]</f>
        <v>0</v>
      </c>
      <c r="S4963">
        <f>--AND(Table1[[#This Row],[WithinTarget]]=1,Table1[[#This Row],[Patient Satisfaction Score]]&gt;=7)</f>
        <v>1</v>
      </c>
      <c r="T4963" t="str">
        <f>IF(LEFT(Table1[[#This Row],[Patient Gender]],1)="F","Female","Male")</f>
        <v>Male</v>
      </c>
    </row>
    <row r="4964" spans="1:20" x14ac:dyDescent="0.3">
      <c r="A4964" t="s">
        <v>5068</v>
      </c>
      <c r="B4964" s="1">
        <v>45549.559027777781</v>
      </c>
      <c r="C4964" t="s">
        <v>9</v>
      </c>
      <c r="D4964">
        <v>44</v>
      </c>
      <c r="E4964" t="s">
        <v>10</v>
      </c>
      <c r="F4964" t="s">
        <v>11</v>
      </c>
      <c r="G4964" t="b">
        <v>0</v>
      </c>
      <c r="H4964">
        <v>9</v>
      </c>
      <c r="I4964">
        <v>39</v>
      </c>
      <c r="J4964" t="b">
        <v>0</v>
      </c>
      <c r="K4964">
        <f>YEAR(Table1[[#This Row],[Patient Admission Date]])</f>
        <v>2024</v>
      </c>
      <c r="L4964" t="str">
        <f>TEXT(Table1[[#This Row],[Patient Admission Date]],"mmm")</f>
        <v>Sep</v>
      </c>
      <c r="M4964" t="str">
        <f>TEXT(Table1[[#This Row],[Patient Admission Date]],"ddd")</f>
        <v>Sat</v>
      </c>
      <c r="N4964" t="str">
        <f>TEXT(INT(HOUR(Table1[[#This Row],[Patient Admission Date]])/3)*3,"00")&amp;"-"&amp;TEXT(INT(HOUR(Table1[[#This Row],[Patient Admission Date]])/3)*3+3,"00")</f>
        <v>12-15</v>
      </c>
      <c r="O4964" t="str" cm="1">
        <f t="array" ref="O4964">_xlfn.IFS(Table1[[#This Row],[Patient Age]]&lt;=14,"0-14",Table1[[#This Row],[Patient Age]]&lt;=29,"15-29",Table1[[#This Row],[Patient Age]]&lt;=44,"30-44",Table1[[#This Row],[Patient Age]]&lt;=59,"45-59",Table1[[#This Row],[Patient Age]]&lt;=74,"60-74",TRUE,"75+")</f>
        <v>30-44</v>
      </c>
      <c r="P4964" t="str" cm="1">
        <f t="array" ref="P4964">_xlfn.IFS(Table1[[#This Row],[Patient Waittime]]&lt;=15,"0-15",Table1[[#This Row],[Patient Waittime]]&lt;=30,"16-30",Table1[[#This Row],[Patient Waittime]]&lt;=45,"31-45",Table1[[#This Row],[Patient Waittime]]&lt;=60,"46-60",TRUE,"60+")</f>
        <v>31-45</v>
      </c>
      <c r="Q4964">
        <f>--(Table1[[#This Row],[Patient Waittime]]&lt;=30)</f>
        <v>0</v>
      </c>
      <c r="R4964">
        <f>--Table1[[#This Row],[Patient Admission Flag]]</f>
        <v>0</v>
      </c>
      <c r="S4964">
        <f>--AND(Table1[[#This Row],[WithinTarget]]=1,Table1[[#This Row],[Patient Satisfaction Score]]&gt;=7)</f>
        <v>0</v>
      </c>
      <c r="T4964" t="str">
        <f>IF(LEFT(Table1[[#This Row],[Patient Gender]],1)="F","Female","Male")</f>
        <v>Male</v>
      </c>
    </row>
    <row r="4965" spans="1:20" x14ac:dyDescent="0.3">
      <c r="A4965" t="s">
        <v>5069</v>
      </c>
      <c r="B4965" s="1">
        <v>45269.167361111111</v>
      </c>
      <c r="C4965" t="s">
        <v>9</v>
      </c>
      <c r="D4965">
        <v>33</v>
      </c>
      <c r="E4965" t="s">
        <v>10</v>
      </c>
      <c r="F4965" t="s">
        <v>11</v>
      </c>
      <c r="G4965" t="b">
        <v>0</v>
      </c>
      <c r="H4965">
        <v>9</v>
      </c>
      <c r="I4965">
        <v>35</v>
      </c>
      <c r="J4965" t="b">
        <v>0</v>
      </c>
      <c r="K4965">
        <f>YEAR(Table1[[#This Row],[Patient Admission Date]])</f>
        <v>2023</v>
      </c>
      <c r="L4965" t="str">
        <f>TEXT(Table1[[#This Row],[Patient Admission Date]],"mmm")</f>
        <v>Dec</v>
      </c>
      <c r="M4965" t="str">
        <f>TEXT(Table1[[#This Row],[Patient Admission Date]],"ddd")</f>
        <v>Sat</v>
      </c>
      <c r="N4965" t="str">
        <f>TEXT(INT(HOUR(Table1[[#This Row],[Patient Admission Date]])/3)*3,"00")&amp;"-"&amp;TEXT(INT(HOUR(Table1[[#This Row],[Patient Admission Date]])/3)*3+3,"00")</f>
        <v>03-06</v>
      </c>
      <c r="O4965" t="str" cm="1">
        <f t="array" ref="O4965">_xlfn.IFS(Table1[[#This Row],[Patient Age]]&lt;=14,"0-14",Table1[[#This Row],[Patient Age]]&lt;=29,"15-29",Table1[[#This Row],[Patient Age]]&lt;=44,"30-44",Table1[[#This Row],[Patient Age]]&lt;=59,"45-59",Table1[[#This Row],[Patient Age]]&lt;=74,"60-74",TRUE,"75+")</f>
        <v>30-44</v>
      </c>
      <c r="P4965" t="str" cm="1">
        <f t="array" ref="P4965">_xlfn.IFS(Table1[[#This Row],[Patient Waittime]]&lt;=15,"0-15",Table1[[#This Row],[Patient Waittime]]&lt;=30,"16-30",Table1[[#This Row],[Patient Waittime]]&lt;=45,"31-45",Table1[[#This Row],[Patient Waittime]]&lt;=60,"46-60",TRUE,"60+")</f>
        <v>31-45</v>
      </c>
      <c r="Q4965">
        <f>--(Table1[[#This Row],[Patient Waittime]]&lt;=30)</f>
        <v>0</v>
      </c>
      <c r="R4965">
        <f>--Table1[[#This Row],[Patient Admission Flag]]</f>
        <v>0</v>
      </c>
      <c r="S4965">
        <f>--AND(Table1[[#This Row],[WithinTarget]]=1,Table1[[#This Row],[Patient Satisfaction Score]]&gt;=7)</f>
        <v>0</v>
      </c>
      <c r="T4965" t="str">
        <f>IF(LEFT(Table1[[#This Row],[Patient Gender]],1)="F","Female","Male")</f>
        <v>Male</v>
      </c>
    </row>
    <row r="4966" spans="1:20" x14ac:dyDescent="0.3">
      <c r="A4966" t="s">
        <v>5070</v>
      </c>
      <c r="B4966" s="1">
        <v>45176.620833333334</v>
      </c>
      <c r="C4966" t="s">
        <v>9</v>
      </c>
      <c r="D4966">
        <v>64</v>
      </c>
      <c r="E4966" t="s">
        <v>10</v>
      </c>
      <c r="F4966" t="s">
        <v>11</v>
      </c>
      <c r="G4966" t="b">
        <v>0</v>
      </c>
      <c r="H4966">
        <v>9</v>
      </c>
      <c r="I4966">
        <v>12</v>
      </c>
      <c r="J4966" t="b">
        <v>0</v>
      </c>
      <c r="K4966">
        <f>YEAR(Table1[[#This Row],[Patient Admission Date]])</f>
        <v>2023</v>
      </c>
      <c r="L4966" t="str">
        <f>TEXT(Table1[[#This Row],[Patient Admission Date]],"mmm")</f>
        <v>Sep</v>
      </c>
      <c r="M4966" t="str">
        <f>TEXT(Table1[[#This Row],[Patient Admission Date]],"ddd")</f>
        <v>Thu</v>
      </c>
      <c r="N4966" t="str">
        <f>TEXT(INT(HOUR(Table1[[#This Row],[Patient Admission Date]])/3)*3,"00")&amp;"-"&amp;TEXT(INT(HOUR(Table1[[#This Row],[Patient Admission Date]])/3)*3+3,"00")</f>
        <v>12-15</v>
      </c>
      <c r="O4966" t="str" cm="1">
        <f t="array" ref="O4966">_xlfn.IFS(Table1[[#This Row],[Patient Age]]&lt;=14,"0-14",Table1[[#This Row],[Patient Age]]&lt;=29,"15-29",Table1[[#This Row],[Patient Age]]&lt;=44,"30-44",Table1[[#This Row],[Patient Age]]&lt;=59,"45-59",Table1[[#This Row],[Patient Age]]&lt;=74,"60-74",TRUE,"75+")</f>
        <v>60-74</v>
      </c>
      <c r="P4966" t="str" cm="1">
        <f t="array" ref="P4966">_xlfn.IFS(Table1[[#This Row],[Patient Waittime]]&lt;=15,"0-15",Table1[[#This Row],[Patient Waittime]]&lt;=30,"16-30",Table1[[#This Row],[Patient Waittime]]&lt;=45,"31-45",Table1[[#This Row],[Patient Waittime]]&lt;=60,"46-60",TRUE,"60+")</f>
        <v>0-15</v>
      </c>
      <c r="Q4966">
        <f>--(Table1[[#This Row],[Patient Waittime]]&lt;=30)</f>
        <v>1</v>
      </c>
      <c r="R4966">
        <f>--Table1[[#This Row],[Patient Admission Flag]]</f>
        <v>0</v>
      </c>
      <c r="S4966">
        <f>--AND(Table1[[#This Row],[WithinTarget]]=1,Table1[[#This Row],[Patient Satisfaction Score]]&gt;=7)</f>
        <v>1</v>
      </c>
      <c r="T4966" t="str">
        <f>IF(LEFT(Table1[[#This Row],[Patient Gender]],1)="F","Female","Male")</f>
        <v>Male</v>
      </c>
    </row>
    <row r="4967" spans="1:20" x14ac:dyDescent="0.3">
      <c r="A4967" t="s">
        <v>5071</v>
      </c>
      <c r="B4967" s="1">
        <v>45414.587500000001</v>
      </c>
      <c r="C4967" t="s">
        <v>9</v>
      </c>
      <c r="D4967">
        <v>44</v>
      </c>
      <c r="E4967" t="s">
        <v>10</v>
      </c>
      <c r="F4967" t="s">
        <v>11</v>
      </c>
      <c r="G4967" t="b">
        <v>0</v>
      </c>
      <c r="H4967">
        <v>9</v>
      </c>
      <c r="I4967">
        <v>13</v>
      </c>
      <c r="J4967" t="b">
        <v>0</v>
      </c>
      <c r="K4967">
        <f>YEAR(Table1[[#This Row],[Patient Admission Date]])</f>
        <v>2024</v>
      </c>
      <c r="L4967" t="str">
        <f>TEXT(Table1[[#This Row],[Patient Admission Date]],"mmm")</f>
        <v>May</v>
      </c>
      <c r="M4967" t="str">
        <f>TEXT(Table1[[#This Row],[Patient Admission Date]],"ddd")</f>
        <v>Thu</v>
      </c>
      <c r="N4967" t="str">
        <f>TEXT(INT(HOUR(Table1[[#This Row],[Patient Admission Date]])/3)*3,"00")&amp;"-"&amp;TEXT(INT(HOUR(Table1[[#This Row],[Patient Admission Date]])/3)*3+3,"00")</f>
        <v>12-15</v>
      </c>
      <c r="O4967" t="str" cm="1">
        <f t="array" ref="O4967">_xlfn.IFS(Table1[[#This Row],[Patient Age]]&lt;=14,"0-14",Table1[[#This Row],[Patient Age]]&lt;=29,"15-29",Table1[[#This Row],[Patient Age]]&lt;=44,"30-44",Table1[[#This Row],[Patient Age]]&lt;=59,"45-59",Table1[[#This Row],[Patient Age]]&lt;=74,"60-74",TRUE,"75+")</f>
        <v>30-44</v>
      </c>
      <c r="P4967" t="str" cm="1">
        <f t="array" ref="P4967">_xlfn.IFS(Table1[[#This Row],[Patient Waittime]]&lt;=15,"0-15",Table1[[#This Row],[Patient Waittime]]&lt;=30,"16-30",Table1[[#This Row],[Patient Waittime]]&lt;=45,"31-45",Table1[[#This Row],[Patient Waittime]]&lt;=60,"46-60",TRUE,"60+")</f>
        <v>0-15</v>
      </c>
      <c r="Q4967">
        <f>--(Table1[[#This Row],[Patient Waittime]]&lt;=30)</f>
        <v>1</v>
      </c>
      <c r="R4967">
        <f>--Table1[[#This Row],[Patient Admission Flag]]</f>
        <v>0</v>
      </c>
      <c r="S4967">
        <f>--AND(Table1[[#This Row],[WithinTarget]]=1,Table1[[#This Row],[Patient Satisfaction Score]]&gt;=7)</f>
        <v>1</v>
      </c>
      <c r="T4967" t="str">
        <f>IF(LEFT(Table1[[#This Row],[Patient Gender]],1)="F","Female","Male")</f>
        <v>Male</v>
      </c>
    </row>
    <row r="4968" spans="1:20" x14ac:dyDescent="0.3">
      <c r="A4968" t="s">
        <v>5072</v>
      </c>
      <c r="B4968" s="1">
        <v>45105.952777777777</v>
      </c>
      <c r="C4968" t="s">
        <v>9</v>
      </c>
      <c r="D4968">
        <v>57</v>
      </c>
      <c r="E4968" t="s">
        <v>10</v>
      </c>
      <c r="F4968" t="s">
        <v>11</v>
      </c>
      <c r="G4968" t="b">
        <v>0</v>
      </c>
      <c r="H4968">
        <v>9</v>
      </c>
      <c r="I4968">
        <v>28</v>
      </c>
      <c r="J4968" t="b">
        <v>0</v>
      </c>
      <c r="K4968">
        <f>YEAR(Table1[[#This Row],[Patient Admission Date]])</f>
        <v>2023</v>
      </c>
      <c r="L4968" t="str">
        <f>TEXT(Table1[[#This Row],[Patient Admission Date]],"mmm")</f>
        <v>Jun</v>
      </c>
      <c r="M4968" t="str">
        <f>TEXT(Table1[[#This Row],[Patient Admission Date]],"ddd")</f>
        <v>Wed</v>
      </c>
      <c r="N4968" t="str">
        <f>TEXT(INT(HOUR(Table1[[#This Row],[Patient Admission Date]])/3)*3,"00")&amp;"-"&amp;TEXT(INT(HOUR(Table1[[#This Row],[Patient Admission Date]])/3)*3+3,"00")</f>
        <v>21-24</v>
      </c>
      <c r="O4968" t="str" cm="1">
        <f t="array" ref="O4968">_xlfn.IFS(Table1[[#This Row],[Patient Age]]&lt;=14,"0-14",Table1[[#This Row],[Patient Age]]&lt;=29,"15-29",Table1[[#This Row],[Patient Age]]&lt;=44,"30-44",Table1[[#This Row],[Patient Age]]&lt;=59,"45-59",Table1[[#This Row],[Patient Age]]&lt;=74,"60-74",TRUE,"75+")</f>
        <v>45-59</v>
      </c>
      <c r="P4968" t="str" cm="1">
        <f t="array" ref="P4968">_xlfn.IFS(Table1[[#This Row],[Patient Waittime]]&lt;=15,"0-15",Table1[[#This Row],[Patient Waittime]]&lt;=30,"16-30",Table1[[#This Row],[Patient Waittime]]&lt;=45,"31-45",Table1[[#This Row],[Patient Waittime]]&lt;=60,"46-60",TRUE,"60+")</f>
        <v>16-30</v>
      </c>
      <c r="Q4968">
        <f>--(Table1[[#This Row],[Patient Waittime]]&lt;=30)</f>
        <v>1</v>
      </c>
      <c r="R4968">
        <f>--Table1[[#This Row],[Patient Admission Flag]]</f>
        <v>0</v>
      </c>
      <c r="S4968">
        <f>--AND(Table1[[#This Row],[WithinTarget]]=1,Table1[[#This Row],[Patient Satisfaction Score]]&gt;=7)</f>
        <v>1</v>
      </c>
      <c r="T4968" t="str">
        <f>IF(LEFT(Table1[[#This Row],[Patient Gender]],1)="F","Female","Male")</f>
        <v>Male</v>
      </c>
    </row>
    <row r="4969" spans="1:20" x14ac:dyDescent="0.3">
      <c r="A4969" t="s">
        <v>5073</v>
      </c>
      <c r="B4969" s="1">
        <v>45400.659722222219</v>
      </c>
      <c r="C4969" t="s">
        <v>9</v>
      </c>
      <c r="D4969">
        <v>26</v>
      </c>
      <c r="E4969" t="s">
        <v>10</v>
      </c>
      <c r="F4969" t="s">
        <v>11</v>
      </c>
      <c r="G4969" t="b">
        <v>0</v>
      </c>
      <c r="H4969">
        <v>9</v>
      </c>
      <c r="I4969">
        <v>33</v>
      </c>
      <c r="J4969" t="b">
        <v>0</v>
      </c>
      <c r="K4969">
        <f>YEAR(Table1[[#This Row],[Patient Admission Date]])</f>
        <v>2024</v>
      </c>
      <c r="L4969" t="str">
        <f>TEXT(Table1[[#This Row],[Patient Admission Date]],"mmm")</f>
        <v>Apr</v>
      </c>
      <c r="M4969" t="str">
        <f>TEXT(Table1[[#This Row],[Patient Admission Date]],"ddd")</f>
        <v>Thu</v>
      </c>
      <c r="N4969" t="str">
        <f>TEXT(INT(HOUR(Table1[[#This Row],[Patient Admission Date]])/3)*3,"00")&amp;"-"&amp;TEXT(INT(HOUR(Table1[[#This Row],[Patient Admission Date]])/3)*3+3,"00")</f>
        <v>15-18</v>
      </c>
      <c r="O4969" t="str" cm="1">
        <f t="array" ref="O4969">_xlfn.IFS(Table1[[#This Row],[Patient Age]]&lt;=14,"0-14",Table1[[#This Row],[Patient Age]]&lt;=29,"15-29",Table1[[#This Row],[Patient Age]]&lt;=44,"30-44",Table1[[#This Row],[Patient Age]]&lt;=59,"45-59",Table1[[#This Row],[Patient Age]]&lt;=74,"60-74",TRUE,"75+")</f>
        <v>15-29</v>
      </c>
      <c r="P4969" t="str" cm="1">
        <f t="array" ref="P4969">_xlfn.IFS(Table1[[#This Row],[Patient Waittime]]&lt;=15,"0-15",Table1[[#This Row],[Patient Waittime]]&lt;=30,"16-30",Table1[[#This Row],[Patient Waittime]]&lt;=45,"31-45",Table1[[#This Row],[Patient Waittime]]&lt;=60,"46-60",TRUE,"60+")</f>
        <v>31-45</v>
      </c>
      <c r="Q4969">
        <f>--(Table1[[#This Row],[Patient Waittime]]&lt;=30)</f>
        <v>0</v>
      </c>
      <c r="R4969">
        <f>--Table1[[#This Row],[Patient Admission Flag]]</f>
        <v>0</v>
      </c>
      <c r="S4969">
        <f>--AND(Table1[[#This Row],[WithinTarget]]=1,Table1[[#This Row],[Patient Satisfaction Score]]&gt;=7)</f>
        <v>0</v>
      </c>
      <c r="T4969" t="str">
        <f>IF(LEFT(Table1[[#This Row],[Patient Gender]],1)="F","Female","Male")</f>
        <v>Male</v>
      </c>
    </row>
    <row r="4970" spans="1:20" x14ac:dyDescent="0.3">
      <c r="A4970" t="s">
        <v>5074</v>
      </c>
      <c r="B4970" s="1">
        <v>45196.563888888886</v>
      </c>
      <c r="C4970" t="s">
        <v>9</v>
      </c>
      <c r="D4970">
        <v>19</v>
      </c>
      <c r="E4970" t="s">
        <v>10</v>
      </c>
      <c r="F4970" t="s">
        <v>11</v>
      </c>
      <c r="G4970" t="b">
        <v>0</v>
      </c>
      <c r="H4970">
        <v>9</v>
      </c>
      <c r="I4970">
        <v>45</v>
      </c>
      <c r="J4970" t="b">
        <v>0</v>
      </c>
      <c r="K4970">
        <f>YEAR(Table1[[#This Row],[Patient Admission Date]])</f>
        <v>2023</v>
      </c>
      <c r="L4970" t="str">
        <f>TEXT(Table1[[#This Row],[Patient Admission Date]],"mmm")</f>
        <v>Sep</v>
      </c>
      <c r="M4970" t="str">
        <f>TEXT(Table1[[#This Row],[Patient Admission Date]],"ddd")</f>
        <v>Wed</v>
      </c>
      <c r="N4970" t="str">
        <f>TEXT(INT(HOUR(Table1[[#This Row],[Patient Admission Date]])/3)*3,"00")&amp;"-"&amp;TEXT(INT(HOUR(Table1[[#This Row],[Patient Admission Date]])/3)*3+3,"00")</f>
        <v>12-15</v>
      </c>
      <c r="O4970" t="str" cm="1">
        <f t="array" ref="O4970">_xlfn.IFS(Table1[[#This Row],[Patient Age]]&lt;=14,"0-14",Table1[[#This Row],[Patient Age]]&lt;=29,"15-29",Table1[[#This Row],[Patient Age]]&lt;=44,"30-44",Table1[[#This Row],[Patient Age]]&lt;=59,"45-59",Table1[[#This Row],[Patient Age]]&lt;=74,"60-74",TRUE,"75+")</f>
        <v>15-29</v>
      </c>
      <c r="P4970" t="str" cm="1">
        <f t="array" ref="P4970">_xlfn.IFS(Table1[[#This Row],[Patient Waittime]]&lt;=15,"0-15",Table1[[#This Row],[Patient Waittime]]&lt;=30,"16-30",Table1[[#This Row],[Patient Waittime]]&lt;=45,"31-45",Table1[[#This Row],[Patient Waittime]]&lt;=60,"46-60",TRUE,"60+")</f>
        <v>31-45</v>
      </c>
      <c r="Q4970">
        <f>--(Table1[[#This Row],[Patient Waittime]]&lt;=30)</f>
        <v>0</v>
      </c>
      <c r="R4970">
        <f>--Table1[[#This Row],[Patient Admission Flag]]</f>
        <v>0</v>
      </c>
      <c r="S4970">
        <f>--AND(Table1[[#This Row],[WithinTarget]]=1,Table1[[#This Row],[Patient Satisfaction Score]]&gt;=7)</f>
        <v>0</v>
      </c>
      <c r="T4970" t="str">
        <f>IF(LEFT(Table1[[#This Row],[Patient Gender]],1)="F","Female","Male")</f>
        <v>Male</v>
      </c>
    </row>
    <row r="4971" spans="1:20" x14ac:dyDescent="0.3">
      <c r="A4971" t="s">
        <v>5075</v>
      </c>
      <c r="B4971" s="1">
        <v>45327.915972222225</v>
      </c>
      <c r="C4971" t="s">
        <v>9</v>
      </c>
      <c r="D4971">
        <v>33</v>
      </c>
      <c r="E4971" t="s">
        <v>10</v>
      </c>
      <c r="F4971" t="s">
        <v>11</v>
      </c>
      <c r="G4971" t="b">
        <v>0</v>
      </c>
      <c r="H4971">
        <v>9</v>
      </c>
      <c r="I4971">
        <v>39</v>
      </c>
      <c r="J4971" t="b">
        <v>0</v>
      </c>
      <c r="K4971">
        <f>YEAR(Table1[[#This Row],[Patient Admission Date]])</f>
        <v>2024</v>
      </c>
      <c r="L4971" t="str">
        <f>TEXT(Table1[[#This Row],[Patient Admission Date]],"mmm")</f>
        <v>Feb</v>
      </c>
      <c r="M4971" t="str">
        <f>TEXT(Table1[[#This Row],[Patient Admission Date]],"ddd")</f>
        <v>Mon</v>
      </c>
      <c r="N4971" t="str">
        <f>TEXT(INT(HOUR(Table1[[#This Row],[Patient Admission Date]])/3)*3,"00")&amp;"-"&amp;TEXT(INT(HOUR(Table1[[#This Row],[Patient Admission Date]])/3)*3+3,"00")</f>
        <v>21-24</v>
      </c>
      <c r="O4971" t="str" cm="1">
        <f t="array" ref="O4971">_xlfn.IFS(Table1[[#This Row],[Patient Age]]&lt;=14,"0-14",Table1[[#This Row],[Patient Age]]&lt;=29,"15-29",Table1[[#This Row],[Patient Age]]&lt;=44,"30-44",Table1[[#This Row],[Patient Age]]&lt;=59,"45-59",Table1[[#This Row],[Patient Age]]&lt;=74,"60-74",TRUE,"75+")</f>
        <v>30-44</v>
      </c>
      <c r="P4971" t="str" cm="1">
        <f t="array" ref="P4971">_xlfn.IFS(Table1[[#This Row],[Patient Waittime]]&lt;=15,"0-15",Table1[[#This Row],[Patient Waittime]]&lt;=30,"16-30",Table1[[#This Row],[Patient Waittime]]&lt;=45,"31-45",Table1[[#This Row],[Patient Waittime]]&lt;=60,"46-60",TRUE,"60+")</f>
        <v>31-45</v>
      </c>
      <c r="Q4971">
        <f>--(Table1[[#This Row],[Patient Waittime]]&lt;=30)</f>
        <v>0</v>
      </c>
      <c r="R4971">
        <f>--Table1[[#This Row],[Patient Admission Flag]]</f>
        <v>0</v>
      </c>
      <c r="S4971">
        <f>--AND(Table1[[#This Row],[WithinTarget]]=1,Table1[[#This Row],[Patient Satisfaction Score]]&gt;=7)</f>
        <v>0</v>
      </c>
      <c r="T4971" t="str">
        <f>IF(LEFT(Table1[[#This Row],[Patient Gender]],1)="F","Female","Male")</f>
        <v>Male</v>
      </c>
    </row>
    <row r="4972" spans="1:20" x14ac:dyDescent="0.3">
      <c r="A4972" t="s">
        <v>5076</v>
      </c>
      <c r="B4972" s="1">
        <v>45394.545138888891</v>
      </c>
      <c r="C4972" t="s">
        <v>9</v>
      </c>
      <c r="D4972">
        <v>39</v>
      </c>
      <c r="E4972" t="s">
        <v>10</v>
      </c>
      <c r="F4972" t="s">
        <v>11</v>
      </c>
      <c r="G4972" t="b">
        <v>0</v>
      </c>
      <c r="H4972">
        <v>9</v>
      </c>
      <c r="I4972">
        <v>55</v>
      </c>
      <c r="J4972" t="b">
        <v>0</v>
      </c>
      <c r="K4972">
        <f>YEAR(Table1[[#This Row],[Patient Admission Date]])</f>
        <v>2024</v>
      </c>
      <c r="L4972" t="str">
        <f>TEXT(Table1[[#This Row],[Patient Admission Date]],"mmm")</f>
        <v>Apr</v>
      </c>
      <c r="M4972" t="str">
        <f>TEXT(Table1[[#This Row],[Patient Admission Date]],"ddd")</f>
        <v>Fri</v>
      </c>
      <c r="N4972" t="str">
        <f>TEXT(INT(HOUR(Table1[[#This Row],[Patient Admission Date]])/3)*3,"00")&amp;"-"&amp;TEXT(INT(HOUR(Table1[[#This Row],[Patient Admission Date]])/3)*3+3,"00")</f>
        <v>12-15</v>
      </c>
      <c r="O4972" t="str" cm="1">
        <f t="array" ref="O4972">_xlfn.IFS(Table1[[#This Row],[Patient Age]]&lt;=14,"0-14",Table1[[#This Row],[Patient Age]]&lt;=29,"15-29",Table1[[#This Row],[Patient Age]]&lt;=44,"30-44",Table1[[#This Row],[Patient Age]]&lt;=59,"45-59",Table1[[#This Row],[Patient Age]]&lt;=74,"60-74",TRUE,"75+")</f>
        <v>30-44</v>
      </c>
      <c r="P4972" t="str" cm="1">
        <f t="array" ref="P4972">_xlfn.IFS(Table1[[#This Row],[Patient Waittime]]&lt;=15,"0-15",Table1[[#This Row],[Patient Waittime]]&lt;=30,"16-30",Table1[[#This Row],[Patient Waittime]]&lt;=45,"31-45",Table1[[#This Row],[Patient Waittime]]&lt;=60,"46-60",TRUE,"60+")</f>
        <v>46-60</v>
      </c>
      <c r="Q4972">
        <f>--(Table1[[#This Row],[Patient Waittime]]&lt;=30)</f>
        <v>0</v>
      </c>
      <c r="R4972">
        <f>--Table1[[#This Row],[Patient Admission Flag]]</f>
        <v>0</v>
      </c>
      <c r="S4972">
        <f>--AND(Table1[[#This Row],[WithinTarget]]=1,Table1[[#This Row],[Patient Satisfaction Score]]&gt;=7)</f>
        <v>0</v>
      </c>
      <c r="T4972" t="str">
        <f>IF(LEFT(Table1[[#This Row],[Patient Gender]],1)="F","Female","Male")</f>
        <v>Male</v>
      </c>
    </row>
    <row r="4973" spans="1:20" x14ac:dyDescent="0.3">
      <c r="A4973" t="s">
        <v>5077</v>
      </c>
      <c r="B4973" s="1">
        <v>45238.74722222222</v>
      </c>
      <c r="C4973" t="s">
        <v>9</v>
      </c>
      <c r="D4973">
        <v>22</v>
      </c>
      <c r="E4973" t="s">
        <v>10</v>
      </c>
      <c r="F4973" t="s">
        <v>11</v>
      </c>
      <c r="G4973" t="b">
        <v>0</v>
      </c>
      <c r="H4973">
        <v>9</v>
      </c>
      <c r="I4973">
        <v>10</v>
      </c>
      <c r="J4973" t="b">
        <v>0</v>
      </c>
      <c r="K4973">
        <f>YEAR(Table1[[#This Row],[Patient Admission Date]])</f>
        <v>2023</v>
      </c>
      <c r="L4973" t="str">
        <f>TEXT(Table1[[#This Row],[Patient Admission Date]],"mmm")</f>
        <v>Nov</v>
      </c>
      <c r="M4973" t="str">
        <f>TEXT(Table1[[#This Row],[Patient Admission Date]],"ddd")</f>
        <v>Wed</v>
      </c>
      <c r="N4973" t="str">
        <f>TEXT(INT(HOUR(Table1[[#This Row],[Patient Admission Date]])/3)*3,"00")&amp;"-"&amp;TEXT(INT(HOUR(Table1[[#This Row],[Patient Admission Date]])/3)*3+3,"00")</f>
        <v>15-18</v>
      </c>
      <c r="O4973" t="str" cm="1">
        <f t="array" ref="O4973">_xlfn.IFS(Table1[[#This Row],[Patient Age]]&lt;=14,"0-14",Table1[[#This Row],[Patient Age]]&lt;=29,"15-29",Table1[[#This Row],[Patient Age]]&lt;=44,"30-44",Table1[[#This Row],[Patient Age]]&lt;=59,"45-59",Table1[[#This Row],[Patient Age]]&lt;=74,"60-74",TRUE,"75+")</f>
        <v>15-29</v>
      </c>
      <c r="P4973" t="str" cm="1">
        <f t="array" ref="P4973">_xlfn.IFS(Table1[[#This Row],[Patient Waittime]]&lt;=15,"0-15",Table1[[#This Row],[Patient Waittime]]&lt;=30,"16-30",Table1[[#This Row],[Patient Waittime]]&lt;=45,"31-45",Table1[[#This Row],[Patient Waittime]]&lt;=60,"46-60",TRUE,"60+")</f>
        <v>0-15</v>
      </c>
      <c r="Q4973">
        <f>--(Table1[[#This Row],[Patient Waittime]]&lt;=30)</f>
        <v>1</v>
      </c>
      <c r="R4973">
        <f>--Table1[[#This Row],[Patient Admission Flag]]</f>
        <v>0</v>
      </c>
      <c r="S4973">
        <f>--AND(Table1[[#This Row],[WithinTarget]]=1,Table1[[#This Row],[Patient Satisfaction Score]]&gt;=7)</f>
        <v>1</v>
      </c>
      <c r="T4973" t="str">
        <f>IF(LEFT(Table1[[#This Row],[Patient Gender]],1)="F","Female","Male")</f>
        <v>Male</v>
      </c>
    </row>
    <row r="4974" spans="1:20" x14ac:dyDescent="0.3">
      <c r="A4974" t="s">
        <v>5078</v>
      </c>
      <c r="B4974" s="1">
        <v>45303.763194444444</v>
      </c>
      <c r="C4974" t="s">
        <v>9</v>
      </c>
      <c r="D4974">
        <v>8</v>
      </c>
      <c r="E4974" t="s">
        <v>10</v>
      </c>
      <c r="F4974" t="s">
        <v>11</v>
      </c>
      <c r="G4974" t="b">
        <v>0</v>
      </c>
      <c r="H4974">
        <v>10</v>
      </c>
      <c r="I4974">
        <v>49</v>
      </c>
      <c r="J4974" t="b">
        <v>0</v>
      </c>
      <c r="K4974">
        <f>YEAR(Table1[[#This Row],[Patient Admission Date]])</f>
        <v>2024</v>
      </c>
      <c r="L4974" t="str">
        <f>TEXT(Table1[[#This Row],[Patient Admission Date]],"mmm")</f>
        <v>Jan</v>
      </c>
      <c r="M4974" t="str">
        <f>TEXT(Table1[[#This Row],[Patient Admission Date]],"ddd")</f>
        <v>Fri</v>
      </c>
      <c r="N4974" t="str">
        <f>TEXT(INT(HOUR(Table1[[#This Row],[Patient Admission Date]])/3)*3,"00")&amp;"-"&amp;TEXT(INT(HOUR(Table1[[#This Row],[Patient Admission Date]])/3)*3+3,"00")</f>
        <v>18-21</v>
      </c>
      <c r="O4974" t="str" cm="1">
        <f t="array" ref="O4974">_xlfn.IFS(Table1[[#This Row],[Patient Age]]&lt;=14,"0-14",Table1[[#This Row],[Patient Age]]&lt;=29,"15-29",Table1[[#This Row],[Patient Age]]&lt;=44,"30-44",Table1[[#This Row],[Patient Age]]&lt;=59,"45-59",Table1[[#This Row],[Patient Age]]&lt;=74,"60-74",TRUE,"75+")</f>
        <v>0-14</v>
      </c>
      <c r="P4974" t="str" cm="1">
        <f t="array" ref="P4974">_xlfn.IFS(Table1[[#This Row],[Patient Waittime]]&lt;=15,"0-15",Table1[[#This Row],[Patient Waittime]]&lt;=30,"16-30",Table1[[#This Row],[Patient Waittime]]&lt;=45,"31-45",Table1[[#This Row],[Patient Waittime]]&lt;=60,"46-60",TRUE,"60+")</f>
        <v>46-60</v>
      </c>
      <c r="Q4974">
        <f>--(Table1[[#This Row],[Patient Waittime]]&lt;=30)</f>
        <v>0</v>
      </c>
      <c r="R4974">
        <f>--Table1[[#This Row],[Patient Admission Flag]]</f>
        <v>0</v>
      </c>
      <c r="S4974">
        <f>--AND(Table1[[#This Row],[WithinTarget]]=1,Table1[[#This Row],[Patient Satisfaction Score]]&gt;=7)</f>
        <v>0</v>
      </c>
      <c r="T4974" t="str">
        <f>IF(LEFT(Table1[[#This Row],[Patient Gender]],1)="F","Female","Male")</f>
        <v>Male</v>
      </c>
    </row>
    <row r="4975" spans="1:20" x14ac:dyDescent="0.3">
      <c r="A4975" t="s">
        <v>5079</v>
      </c>
      <c r="B4975" s="1">
        <v>45435.599305555559</v>
      </c>
      <c r="C4975" t="s">
        <v>9</v>
      </c>
      <c r="D4975">
        <v>72</v>
      </c>
      <c r="E4975" t="s">
        <v>10</v>
      </c>
      <c r="F4975" t="s">
        <v>11</v>
      </c>
      <c r="G4975" t="b">
        <v>0</v>
      </c>
      <c r="H4975">
        <v>10</v>
      </c>
      <c r="I4975">
        <v>10</v>
      </c>
      <c r="J4975" t="b">
        <v>0</v>
      </c>
      <c r="K4975">
        <f>YEAR(Table1[[#This Row],[Patient Admission Date]])</f>
        <v>2024</v>
      </c>
      <c r="L4975" t="str">
        <f>TEXT(Table1[[#This Row],[Patient Admission Date]],"mmm")</f>
        <v>May</v>
      </c>
      <c r="M4975" t="str">
        <f>TEXT(Table1[[#This Row],[Patient Admission Date]],"ddd")</f>
        <v>Thu</v>
      </c>
      <c r="N4975" t="str">
        <f>TEXT(INT(HOUR(Table1[[#This Row],[Patient Admission Date]])/3)*3,"00")&amp;"-"&amp;TEXT(INT(HOUR(Table1[[#This Row],[Patient Admission Date]])/3)*3+3,"00")</f>
        <v>12-15</v>
      </c>
      <c r="O4975" t="str" cm="1">
        <f t="array" ref="O4975">_xlfn.IFS(Table1[[#This Row],[Patient Age]]&lt;=14,"0-14",Table1[[#This Row],[Patient Age]]&lt;=29,"15-29",Table1[[#This Row],[Patient Age]]&lt;=44,"30-44",Table1[[#This Row],[Patient Age]]&lt;=59,"45-59",Table1[[#This Row],[Patient Age]]&lt;=74,"60-74",TRUE,"75+")</f>
        <v>60-74</v>
      </c>
      <c r="P4975" t="str" cm="1">
        <f t="array" ref="P4975">_xlfn.IFS(Table1[[#This Row],[Patient Waittime]]&lt;=15,"0-15",Table1[[#This Row],[Patient Waittime]]&lt;=30,"16-30",Table1[[#This Row],[Patient Waittime]]&lt;=45,"31-45",Table1[[#This Row],[Patient Waittime]]&lt;=60,"46-60",TRUE,"60+")</f>
        <v>0-15</v>
      </c>
      <c r="Q4975">
        <f>--(Table1[[#This Row],[Patient Waittime]]&lt;=30)</f>
        <v>1</v>
      </c>
      <c r="R4975">
        <f>--Table1[[#This Row],[Patient Admission Flag]]</f>
        <v>0</v>
      </c>
      <c r="S4975">
        <f>--AND(Table1[[#This Row],[WithinTarget]]=1,Table1[[#This Row],[Patient Satisfaction Score]]&gt;=7)</f>
        <v>1</v>
      </c>
      <c r="T4975" t="str">
        <f>IF(LEFT(Table1[[#This Row],[Patient Gender]],1)="F","Female","Male")</f>
        <v>Male</v>
      </c>
    </row>
    <row r="4976" spans="1:20" x14ac:dyDescent="0.3">
      <c r="A4976" t="s">
        <v>5080</v>
      </c>
      <c r="B4976" s="1">
        <v>45336.546527777777</v>
      </c>
      <c r="C4976" t="s">
        <v>9</v>
      </c>
      <c r="D4976">
        <v>23</v>
      </c>
      <c r="E4976" t="s">
        <v>10</v>
      </c>
      <c r="F4976" t="s">
        <v>11</v>
      </c>
      <c r="G4976" t="b">
        <v>0</v>
      </c>
      <c r="H4976">
        <v>10</v>
      </c>
      <c r="I4976">
        <v>21</v>
      </c>
      <c r="J4976" t="b">
        <v>0</v>
      </c>
      <c r="K4976">
        <f>YEAR(Table1[[#This Row],[Patient Admission Date]])</f>
        <v>2024</v>
      </c>
      <c r="L4976" t="str">
        <f>TEXT(Table1[[#This Row],[Patient Admission Date]],"mmm")</f>
        <v>Feb</v>
      </c>
      <c r="M4976" t="str">
        <f>TEXT(Table1[[#This Row],[Patient Admission Date]],"ddd")</f>
        <v>Wed</v>
      </c>
      <c r="N4976" t="str">
        <f>TEXT(INT(HOUR(Table1[[#This Row],[Patient Admission Date]])/3)*3,"00")&amp;"-"&amp;TEXT(INT(HOUR(Table1[[#This Row],[Patient Admission Date]])/3)*3+3,"00")</f>
        <v>12-15</v>
      </c>
      <c r="O4976" t="str" cm="1">
        <f t="array" ref="O4976">_xlfn.IFS(Table1[[#This Row],[Patient Age]]&lt;=14,"0-14",Table1[[#This Row],[Patient Age]]&lt;=29,"15-29",Table1[[#This Row],[Patient Age]]&lt;=44,"30-44",Table1[[#This Row],[Patient Age]]&lt;=59,"45-59",Table1[[#This Row],[Patient Age]]&lt;=74,"60-74",TRUE,"75+")</f>
        <v>15-29</v>
      </c>
      <c r="P4976" t="str" cm="1">
        <f t="array" ref="P4976">_xlfn.IFS(Table1[[#This Row],[Patient Waittime]]&lt;=15,"0-15",Table1[[#This Row],[Patient Waittime]]&lt;=30,"16-30",Table1[[#This Row],[Patient Waittime]]&lt;=45,"31-45",Table1[[#This Row],[Patient Waittime]]&lt;=60,"46-60",TRUE,"60+")</f>
        <v>16-30</v>
      </c>
      <c r="Q4976">
        <f>--(Table1[[#This Row],[Patient Waittime]]&lt;=30)</f>
        <v>1</v>
      </c>
      <c r="R4976">
        <f>--Table1[[#This Row],[Patient Admission Flag]]</f>
        <v>0</v>
      </c>
      <c r="S4976">
        <f>--AND(Table1[[#This Row],[WithinTarget]]=1,Table1[[#This Row],[Patient Satisfaction Score]]&gt;=7)</f>
        <v>1</v>
      </c>
      <c r="T4976" t="str">
        <f>IF(LEFT(Table1[[#This Row],[Patient Gender]],1)="F","Female","Male")</f>
        <v>Male</v>
      </c>
    </row>
    <row r="4977" spans="1:20" x14ac:dyDescent="0.3">
      <c r="A4977" t="s">
        <v>5081</v>
      </c>
      <c r="B4977" s="1">
        <v>45019.844444444447</v>
      </c>
      <c r="C4977" t="s">
        <v>9</v>
      </c>
      <c r="D4977">
        <v>65</v>
      </c>
      <c r="E4977" t="s">
        <v>10</v>
      </c>
      <c r="F4977" t="s">
        <v>11</v>
      </c>
      <c r="G4977" t="b">
        <v>0</v>
      </c>
      <c r="H4977">
        <v>10</v>
      </c>
      <c r="I4977">
        <v>38</v>
      </c>
      <c r="J4977" t="b">
        <v>0</v>
      </c>
      <c r="K4977">
        <f>YEAR(Table1[[#This Row],[Patient Admission Date]])</f>
        <v>2023</v>
      </c>
      <c r="L4977" t="str">
        <f>TEXT(Table1[[#This Row],[Patient Admission Date]],"mmm")</f>
        <v>Apr</v>
      </c>
      <c r="M4977" t="str">
        <f>TEXT(Table1[[#This Row],[Patient Admission Date]],"ddd")</f>
        <v>Mon</v>
      </c>
      <c r="N4977" t="str">
        <f>TEXT(INT(HOUR(Table1[[#This Row],[Patient Admission Date]])/3)*3,"00")&amp;"-"&amp;TEXT(INT(HOUR(Table1[[#This Row],[Patient Admission Date]])/3)*3+3,"00")</f>
        <v>18-21</v>
      </c>
      <c r="O4977" t="str" cm="1">
        <f t="array" ref="O4977">_xlfn.IFS(Table1[[#This Row],[Patient Age]]&lt;=14,"0-14",Table1[[#This Row],[Patient Age]]&lt;=29,"15-29",Table1[[#This Row],[Patient Age]]&lt;=44,"30-44",Table1[[#This Row],[Patient Age]]&lt;=59,"45-59",Table1[[#This Row],[Patient Age]]&lt;=74,"60-74",TRUE,"75+")</f>
        <v>60-74</v>
      </c>
      <c r="P4977" t="str" cm="1">
        <f t="array" ref="P4977">_xlfn.IFS(Table1[[#This Row],[Patient Waittime]]&lt;=15,"0-15",Table1[[#This Row],[Patient Waittime]]&lt;=30,"16-30",Table1[[#This Row],[Patient Waittime]]&lt;=45,"31-45",Table1[[#This Row],[Patient Waittime]]&lt;=60,"46-60",TRUE,"60+")</f>
        <v>31-45</v>
      </c>
      <c r="Q4977">
        <f>--(Table1[[#This Row],[Patient Waittime]]&lt;=30)</f>
        <v>0</v>
      </c>
      <c r="R4977">
        <f>--Table1[[#This Row],[Patient Admission Flag]]</f>
        <v>0</v>
      </c>
      <c r="S4977">
        <f>--AND(Table1[[#This Row],[WithinTarget]]=1,Table1[[#This Row],[Patient Satisfaction Score]]&gt;=7)</f>
        <v>0</v>
      </c>
      <c r="T4977" t="str">
        <f>IF(LEFT(Table1[[#This Row],[Patient Gender]],1)="F","Female","Male")</f>
        <v>Male</v>
      </c>
    </row>
    <row r="4978" spans="1:20" x14ac:dyDescent="0.3">
      <c r="A4978" t="s">
        <v>5082</v>
      </c>
      <c r="B4978" s="1">
        <v>45516.331250000003</v>
      </c>
      <c r="C4978" t="s">
        <v>9</v>
      </c>
      <c r="D4978">
        <v>24</v>
      </c>
      <c r="E4978" t="s">
        <v>10</v>
      </c>
      <c r="F4978" t="s">
        <v>17</v>
      </c>
      <c r="G4978" t="b">
        <v>0</v>
      </c>
      <c r="I4978">
        <v>46</v>
      </c>
      <c r="J4978" t="b">
        <v>0</v>
      </c>
      <c r="K4978">
        <f>YEAR(Table1[[#This Row],[Patient Admission Date]])</f>
        <v>2024</v>
      </c>
      <c r="L4978" t="str">
        <f>TEXT(Table1[[#This Row],[Patient Admission Date]],"mmm")</f>
        <v>Aug</v>
      </c>
      <c r="M4978" t="str">
        <f>TEXT(Table1[[#This Row],[Patient Admission Date]],"ddd")</f>
        <v>Mon</v>
      </c>
      <c r="N4978" t="str">
        <f>TEXT(INT(HOUR(Table1[[#This Row],[Patient Admission Date]])/3)*3,"00")&amp;"-"&amp;TEXT(INT(HOUR(Table1[[#This Row],[Patient Admission Date]])/3)*3+3,"00")</f>
        <v>06-09</v>
      </c>
      <c r="O4978" t="str" cm="1">
        <f t="array" ref="O4978">_xlfn.IFS(Table1[[#This Row],[Patient Age]]&lt;=14,"0-14",Table1[[#This Row],[Patient Age]]&lt;=29,"15-29",Table1[[#This Row],[Patient Age]]&lt;=44,"30-44",Table1[[#This Row],[Patient Age]]&lt;=59,"45-59",Table1[[#This Row],[Patient Age]]&lt;=74,"60-74",TRUE,"75+")</f>
        <v>15-29</v>
      </c>
      <c r="P4978" t="str" cm="1">
        <f t="array" ref="P4978">_xlfn.IFS(Table1[[#This Row],[Patient Waittime]]&lt;=15,"0-15",Table1[[#This Row],[Patient Waittime]]&lt;=30,"16-30",Table1[[#This Row],[Patient Waittime]]&lt;=45,"31-45",Table1[[#This Row],[Patient Waittime]]&lt;=60,"46-60",TRUE,"60+")</f>
        <v>46-60</v>
      </c>
      <c r="Q4978">
        <f>--(Table1[[#This Row],[Patient Waittime]]&lt;=30)</f>
        <v>0</v>
      </c>
      <c r="R4978">
        <f>--Table1[[#This Row],[Patient Admission Flag]]</f>
        <v>0</v>
      </c>
      <c r="S4978">
        <f>--AND(Table1[[#This Row],[WithinTarget]]=1,Table1[[#This Row],[Patient Satisfaction Score]]&gt;=7)</f>
        <v>0</v>
      </c>
      <c r="T4978" t="str">
        <f>IF(LEFT(Table1[[#This Row],[Patient Gender]],1)="F","Female","Male")</f>
        <v>Male</v>
      </c>
    </row>
    <row r="4979" spans="1:20" x14ac:dyDescent="0.3">
      <c r="A4979" t="s">
        <v>5083</v>
      </c>
      <c r="B4979" s="1">
        <v>45553.643055555556</v>
      </c>
      <c r="C4979" t="s">
        <v>9</v>
      </c>
      <c r="D4979">
        <v>48</v>
      </c>
      <c r="E4979" t="s">
        <v>10</v>
      </c>
      <c r="F4979" t="s">
        <v>17</v>
      </c>
      <c r="G4979" t="b">
        <v>0</v>
      </c>
      <c r="I4979">
        <v>29</v>
      </c>
      <c r="J4979" t="b">
        <v>0</v>
      </c>
      <c r="K4979">
        <f>YEAR(Table1[[#This Row],[Patient Admission Date]])</f>
        <v>2024</v>
      </c>
      <c r="L4979" t="str">
        <f>TEXT(Table1[[#This Row],[Patient Admission Date]],"mmm")</f>
        <v>Sep</v>
      </c>
      <c r="M4979" t="str">
        <f>TEXT(Table1[[#This Row],[Patient Admission Date]],"ddd")</f>
        <v>Wed</v>
      </c>
      <c r="N4979" t="str">
        <f>TEXT(INT(HOUR(Table1[[#This Row],[Patient Admission Date]])/3)*3,"00")&amp;"-"&amp;TEXT(INT(HOUR(Table1[[#This Row],[Patient Admission Date]])/3)*3+3,"00")</f>
        <v>15-18</v>
      </c>
      <c r="O4979" t="str" cm="1">
        <f t="array" ref="O4979">_xlfn.IFS(Table1[[#This Row],[Patient Age]]&lt;=14,"0-14",Table1[[#This Row],[Patient Age]]&lt;=29,"15-29",Table1[[#This Row],[Patient Age]]&lt;=44,"30-44",Table1[[#This Row],[Patient Age]]&lt;=59,"45-59",Table1[[#This Row],[Patient Age]]&lt;=74,"60-74",TRUE,"75+")</f>
        <v>45-59</v>
      </c>
      <c r="P4979" t="str" cm="1">
        <f t="array" ref="P4979">_xlfn.IFS(Table1[[#This Row],[Patient Waittime]]&lt;=15,"0-15",Table1[[#This Row],[Patient Waittime]]&lt;=30,"16-30",Table1[[#This Row],[Patient Waittime]]&lt;=45,"31-45",Table1[[#This Row],[Patient Waittime]]&lt;=60,"46-60",TRUE,"60+")</f>
        <v>16-30</v>
      </c>
      <c r="Q4979">
        <f>--(Table1[[#This Row],[Patient Waittime]]&lt;=30)</f>
        <v>1</v>
      </c>
      <c r="R4979">
        <f>--Table1[[#This Row],[Patient Admission Flag]]</f>
        <v>0</v>
      </c>
      <c r="S4979">
        <f>--AND(Table1[[#This Row],[WithinTarget]]=1,Table1[[#This Row],[Patient Satisfaction Score]]&gt;=7)</f>
        <v>0</v>
      </c>
      <c r="T4979" t="str">
        <f>IF(LEFT(Table1[[#This Row],[Patient Gender]],1)="F","Female","Male")</f>
        <v>Male</v>
      </c>
    </row>
    <row r="4980" spans="1:20" x14ac:dyDescent="0.3">
      <c r="A4980" t="s">
        <v>5084</v>
      </c>
      <c r="B4980" s="1">
        <v>45110.119444444441</v>
      </c>
      <c r="C4980" t="s">
        <v>9</v>
      </c>
      <c r="D4980">
        <v>13</v>
      </c>
      <c r="E4980" t="s">
        <v>10</v>
      </c>
      <c r="F4980" t="s">
        <v>17</v>
      </c>
      <c r="G4980" t="b">
        <v>0</v>
      </c>
      <c r="I4980">
        <v>57</v>
      </c>
      <c r="J4980" t="b">
        <v>0</v>
      </c>
      <c r="K4980">
        <f>YEAR(Table1[[#This Row],[Patient Admission Date]])</f>
        <v>2023</v>
      </c>
      <c r="L4980" t="str">
        <f>TEXT(Table1[[#This Row],[Patient Admission Date]],"mmm")</f>
        <v>Jul</v>
      </c>
      <c r="M4980" t="str">
        <f>TEXT(Table1[[#This Row],[Patient Admission Date]],"ddd")</f>
        <v>Mon</v>
      </c>
      <c r="N4980" t="str">
        <f>TEXT(INT(HOUR(Table1[[#This Row],[Patient Admission Date]])/3)*3,"00")&amp;"-"&amp;TEXT(INT(HOUR(Table1[[#This Row],[Patient Admission Date]])/3)*3+3,"00")</f>
        <v>00-03</v>
      </c>
      <c r="O4980" t="str" cm="1">
        <f t="array" ref="O4980">_xlfn.IFS(Table1[[#This Row],[Patient Age]]&lt;=14,"0-14",Table1[[#This Row],[Patient Age]]&lt;=29,"15-29",Table1[[#This Row],[Patient Age]]&lt;=44,"30-44",Table1[[#This Row],[Patient Age]]&lt;=59,"45-59",Table1[[#This Row],[Patient Age]]&lt;=74,"60-74",TRUE,"75+")</f>
        <v>0-14</v>
      </c>
      <c r="P4980" t="str" cm="1">
        <f t="array" ref="P4980">_xlfn.IFS(Table1[[#This Row],[Patient Waittime]]&lt;=15,"0-15",Table1[[#This Row],[Patient Waittime]]&lt;=30,"16-30",Table1[[#This Row],[Patient Waittime]]&lt;=45,"31-45",Table1[[#This Row],[Patient Waittime]]&lt;=60,"46-60",TRUE,"60+")</f>
        <v>46-60</v>
      </c>
      <c r="Q4980">
        <f>--(Table1[[#This Row],[Patient Waittime]]&lt;=30)</f>
        <v>0</v>
      </c>
      <c r="R4980">
        <f>--Table1[[#This Row],[Patient Admission Flag]]</f>
        <v>0</v>
      </c>
      <c r="S4980">
        <f>--AND(Table1[[#This Row],[WithinTarget]]=1,Table1[[#This Row],[Patient Satisfaction Score]]&gt;=7)</f>
        <v>0</v>
      </c>
      <c r="T4980" t="str">
        <f>IF(LEFT(Table1[[#This Row],[Patient Gender]],1)="F","Female","Male")</f>
        <v>Male</v>
      </c>
    </row>
    <row r="4981" spans="1:20" x14ac:dyDescent="0.3">
      <c r="A4981" t="s">
        <v>5085</v>
      </c>
      <c r="B4981" s="1">
        <v>45376.583333333336</v>
      </c>
      <c r="C4981" t="s">
        <v>9</v>
      </c>
      <c r="D4981">
        <v>15</v>
      </c>
      <c r="E4981" t="s">
        <v>10</v>
      </c>
      <c r="F4981" t="s">
        <v>17</v>
      </c>
      <c r="G4981" t="b">
        <v>0</v>
      </c>
      <c r="I4981">
        <v>59</v>
      </c>
      <c r="J4981" t="b">
        <v>0</v>
      </c>
      <c r="K4981">
        <f>YEAR(Table1[[#This Row],[Patient Admission Date]])</f>
        <v>2024</v>
      </c>
      <c r="L4981" t="str">
        <f>TEXT(Table1[[#This Row],[Patient Admission Date]],"mmm")</f>
        <v>Mar</v>
      </c>
      <c r="M4981" t="str">
        <f>TEXT(Table1[[#This Row],[Patient Admission Date]],"ddd")</f>
        <v>Mon</v>
      </c>
      <c r="N4981" t="str">
        <f>TEXT(INT(HOUR(Table1[[#This Row],[Patient Admission Date]])/3)*3,"00")&amp;"-"&amp;TEXT(INT(HOUR(Table1[[#This Row],[Patient Admission Date]])/3)*3+3,"00")</f>
        <v>12-15</v>
      </c>
      <c r="O4981" t="str" cm="1">
        <f t="array" ref="O4981">_xlfn.IFS(Table1[[#This Row],[Patient Age]]&lt;=14,"0-14",Table1[[#This Row],[Patient Age]]&lt;=29,"15-29",Table1[[#This Row],[Patient Age]]&lt;=44,"30-44",Table1[[#This Row],[Patient Age]]&lt;=59,"45-59",Table1[[#This Row],[Patient Age]]&lt;=74,"60-74",TRUE,"75+")</f>
        <v>15-29</v>
      </c>
      <c r="P4981" t="str" cm="1">
        <f t="array" ref="P4981">_xlfn.IFS(Table1[[#This Row],[Patient Waittime]]&lt;=15,"0-15",Table1[[#This Row],[Patient Waittime]]&lt;=30,"16-30",Table1[[#This Row],[Patient Waittime]]&lt;=45,"31-45",Table1[[#This Row],[Patient Waittime]]&lt;=60,"46-60",TRUE,"60+")</f>
        <v>46-60</v>
      </c>
      <c r="Q4981">
        <f>--(Table1[[#This Row],[Patient Waittime]]&lt;=30)</f>
        <v>0</v>
      </c>
      <c r="R4981">
        <f>--Table1[[#This Row],[Patient Admission Flag]]</f>
        <v>0</v>
      </c>
      <c r="S4981">
        <f>--AND(Table1[[#This Row],[WithinTarget]]=1,Table1[[#This Row],[Patient Satisfaction Score]]&gt;=7)</f>
        <v>0</v>
      </c>
      <c r="T4981" t="str">
        <f>IF(LEFT(Table1[[#This Row],[Patient Gender]],1)="F","Female","Male")</f>
        <v>Male</v>
      </c>
    </row>
    <row r="4982" spans="1:20" x14ac:dyDescent="0.3">
      <c r="A4982" t="s">
        <v>5086</v>
      </c>
      <c r="B4982" s="1">
        <v>45034.231944444444</v>
      </c>
      <c r="C4982" t="s">
        <v>9</v>
      </c>
      <c r="D4982">
        <v>38</v>
      </c>
      <c r="E4982" t="s">
        <v>10</v>
      </c>
      <c r="F4982" t="s">
        <v>17</v>
      </c>
      <c r="G4982" t="b">
        <v>0</v>
      </c>
      <c r="I4982">
        <v>12</v>
      </c>
      <c r="J4982" t="b">
        <v>0</v>
      </c>
      <c r="K4982">
        <f>YEAR(Table1[[#This Row],[Patient Admission Date]])</f>
        <v>2023</v>
      </c>
      <c r="L4982" t="str">
        <f>TEXT(Table1[[#This Row],[Patient Admission Date]],"mmm")</f>
        <v>Apr</v>
      </c>
      <c r="M4982" t="str">
        <f>TEXT(Table1[[#This Row],[Patient Admission Date]],"ddd")</f>
        <v>Tue</v>
      </c>
      <c r="N4982" t="str">
        <f>TEXT(INT(HOUR(Table1[[#This Row],[Patient Admission Date]])/3)*3,"00")&amp;"-"&amp;TEXT(INT(HOUR(Table1[[#This Row],[Patient Admission Date]])/3)*3+3,"00")</f>
        <v>03-06</v>
      </c>
      <c r="O4982" t="str" cm="1">
        <f t="array" ref="O4982">_xlfn.IFS(Table1[[#This Row],[Patient Age]]&lt;=14,"0-14",Table1[[#This Row],[Patient Age]]&lt;=29,"15-29",Table1[[#This Row],[Patient Age]]&lt;=44,"30-44",Table1[[#This Row],[Patient Age]]&lt;=59,"45-59",Table1[[#This Row],[Patient Age]]&lt;=74,"60-74",TRUE,"75+")</f>
        <v>30-44</v>
      </c>
      <c r="P4982" t="str" cm="1">
        <f t="array" ref="P4982">_xlfn.IFS(Table1[[#This Row],[Patient Waittime]]&lt;=15,"0-15",Table1[[#This Row],[Patient Waittime]]&lt;=30,"16-30",Table1[[#This Row],[Patient Waittime]]&lt;=45,"31-45",Table1[[#This Row],[Patient Waittime]]&lt;=60,"46-60",TRUE,"60+")</f>
        <v>0-15</v>
      </c>
      <c r="Q4982">
        <f>--(Table1[[#This Row],[Patient Waittime]]&lt;=30)</f>
        <v>1</v>
      </c>
      <c r="R4982">
        <f>--Table1[[#This Row],[Patient Admission Flag]]</f>
        <v>0</v>
      </c>
      <c r="S4982">
        <f>--AND(Table1[[#This Row],[WithinTarget]]=1,Table1[[#This Row],[Patient Satisfaction Score]]&gt;=7)</f>
        <v>0</v>
      </c>
      <c r="T4982" t="str">
        <f>IF(LEFT(Table1[[#This Row],[Patient Gender]],1)="F","Female","Male")</f>
        <v>Male</v>
      </c>
    </row>
    <row r="4983" spans="1:20" x14ac:dyDescent="0.3">
      <c r="A4983" t="s">
        <v>5087</v>
      </c>
      <c r="B4983" s="1">
        <v>45459.757638888892</v>
      </c>
      <c r="C4983" t="s">
        <v>9</v>
      </c>
      <c r="D4983">
        <v>7</v>
      </c>
      <c r="E4983" t="s">
        <v>10</v>
      </c>
      <c r="F4983" t="s">
        <v>17</v>
      </c>
      <c r="G4983" t="b">
        <v>0</v>
      </c>
      <c r="I4983">
        <v>22</v>
      </c>
      <c r="J4983" t="b">
        <v>0</v>
      </c>
      <c r="K4983">
        <f>YEAR(Table1[[#This Row],[Patient Admission Date]])</f>
        <v>2024</v>
      </c>
      <c r="L4983" t="str">
        <f>TEXT(Table1[[#This Row],[Patient Admission Date]],"mmm")</f>
        <v>Jun</v>
      </c>
      <c r="M4983" t="str">
        <f>TEXT(Table1[[#This Row],[Patient Admission Date]],"ddd")</f>
        <v>Sun</v>
      </c>
      <c r="N4983" t="str">
        <f>TEXT(INT(HOUR(Table1[[#This Row],[Patient Admission Date]])/3)*3,"00")&amp;"-"&amp;TEXT(INT(HOUR(Table1[[#This Row],[Patient Admission Date]])/3)*3+3,"00")</f>
        <v>18-21</v>
      </c>
      <c r="O4983" t="str" cm="1">
        <f t="array" ref="O4983">_xlfn.IFS(Table1[[#This Row],[Patient Age]]&lt;=14,"0-14",Table1[[#This Row],[Patient Age]]&lt;=29,"15-29",Table1[[#This Row],[Patient Age]]&lt;=44,"30-44",Table1[[#This Row],[Patient Age]]&lt;=59,"45-59",Table1[[#This Row],[Patient Age]]&lt;=74,"60-74",TRUE,"75+")</f>
        <v>0-14</v>
      </c>
      <c r="P4983" t="str" cm="1">
        <f t="array" ref="P4983">_xlfn.IFS(Table1[[#This Row],[Patient Waittime]]&lt;=15,"0-15",Table1[[#This Row],[Patient Waittime]]&lt;=30,"16-30",Table1[[#This Row],[Patient Waittime]]&lt;=45,"31-45",Table1[[#This Row],[Patient Waittime]]&lt;=60,"46-60",TRUE,"60+")</f>
        <v>16-30</v>
      </c>
      <c r="Q4983">
        <f>--(Table1[[#This Row],[Patient Waittime]]&lt;=30)</f>
        <v>1</v>
      </c>
      <c r="R4983">
        <f>--Table1[[#This Row],[Patient Admission Flag]]</f>
        <v>0</v>
      </c>
      <c r="S4983">
        <f>--AND(Table1[[#This Row],[WithinTarget]]=1,Table1[[#This Row],[Patient Satisfaction Score]]&gt;=7)</f>
        <v>0</v>
      </c>
      <c r="T4983" t="str">
        <f>IF(LEFT(Table1[[#This Row],[Patient Gender]],1)="F","Female","Male")</f>
        <v>Male</v>
      </c>
    </row>
    <row r="4984" spans="1:20" x14ac:dyDescent="0.3">
      <c r="A4984" t="s">
        <v>5088</v>
      </c>
      <c r="B4984" s="1">
        <v>45185.902777777781</v>
      </c>
      <c r="C4984" t="s">
        <v>9</v>
      </c>
      <c r="D4984">
        <v>71</v>
      </c>
      <c r="E4984" t="s">
        <v>10</v>
      </c>
      <c r="F4984" t="s">
        <v>17</v>
      </c>
      <c r="G4984" t="b">
        <v>0</v>
      </c>
      <c r="I4984">
        <v>28</v>
      </c>
      <c r="J4984" t="b">
        <v>0</v>
      </c>
      <c r="K4984">
        <f>YEAR(Table1[[#This Row],[Patient Admission Date]])</f>
        <v>2023</v>
      </c>
      <c r="L4984" t="str">
        <f>TEXT(Table1[[#This Row],[Patient Admission Date]],"mmm")</f>
        <v>Sep</v>
      </c>
      <c r="M4984" t="str">
        <f>TEXT(Table1[[#This Row],[Patient Admission Date]],"ddd")</f>
        <v>Sat</v>
      </c>
      <c r="N4984" t="str">
        <f>TEXT(INT(HOUR(Table1[[#This Row],[Patient Admission Date]])/3)*3,"00")&amp;"-"&amp;TEXT(INT(HOUR(Table1[[#This Row],[Patient Admission Date]])/3)*3+3,"00")</f>
        <v>21-24</v>
      </c>
      <c r="O4984" t="str" cm="1">
        <f t="array" ref="O4984">_xlfn.IFS(Table1[[#This Row],[Patient Age]]&lt;=14,"0-14",Table1[[#This Row],[Patient Age]]&lt;=29,"15-29",Table1[[#This Row],[Patient Age]]&lt;=44,"30-44",Table1[[#This Row],[Patient Age]]&lt;=59,"45-59",Table1[[#This Row],[Patient Age]]&lt;=74,"60-74",TRUE,"75+")</f>
        <v>60-74</v>
      </c>
      <c r="P4984" t="str" cm="1">
        <f t="array" ref="P4984">_xlfn.IFS(Table1[[#This Row],[Patient Waittime]]&lt;=15,"0-15",Table1[[#This Row],[Patient Waittime]]&lt;=30,"16-30",Table1[[#This Row],[Patient Waittime]]&lt;=45,"31-45",Table1[[#This Row],[Patient Waittime]]&lt;=60,"46-60",TRUE,"60+")</f>
        <v>16-30</v>
      </c>
      <c r="Q4984">
        <f>--(Table1[[#This Row],[Patient Waittime]]&lt;=30)</f>
        <v>1</v>
      </c>
      <c r="R4984">
        <f>--Table1[[#This Row],[Patient Admission Flag]]</f>
        <v>0</v>
      </c>
      <c r="S4984">
        <f>--AND(Table1[[#This Row],[WithinTarget]]=1,Table1[[#This Row],[Patient Satisfaction Score]]&gt;=7)</f>
        <v>0</v>
      </c>
      <c r="T4984" t="str">
        <f>IF(LEFT(Table1[[#This Row],[Patient Gender]],1)="F","Female","Male")</f>
        <v>Male</v>
      </c>
    </row>
    <row r="4985" spans="1:20" x14ac:dyDescent="0.3">
      <c r="A4985" t="s">
        <v>5089</v>
      </c>
      <c r="B4985" s="1">
        <v>45154.145833333336</v>
      </c>
      <c r="C4985" t="s">
        <v>9</v>
      </c>
      <c r="D4985">
        <v>71</v>
      </c>
      <c r="E4985" t="s">
        <v>10</v>
      </c>
      <c r="F4985" t="s">
        <v>17</v>
      </c>
      <c r="G4985" t="b">
        <v>0</v>
      </c>
      <c r="I4985">
        <v>51</v>
      </c>
      <c r="J4985" t="b">
        <v>0</v>
      </c>
      <c r="K4985">
        <f>YEAR(Table1[[#This Row],[Patient Admission Date]])</f>
        <v>2023</v>
      </c>
      <c r="L4985" t="str">
        <f>TEXT(Table1[[#This Row],[Patient Admission Date]],"mmm")</f>
        <v>Aug</v>
      </c>
      <c r="M4985" t="str">
        <f>TEXT(Table1[[#This Row],[Patient Admission Date]],"ddd")</f>
        <v>Wed</v>
      </c>
      <c r="N4985" t="str">
        <f>TEXT(INT(HOUR(Table1[[#This Row],[Patient Admission Date]])/3)*3,"00")&amp;"-"&amp;TEXT(INT(HOUR(Table1[[#This Row],[Patient Admission Date]])/3)*3+3,"00")</f>
        <v>03-06</v>
      </c>
      <c r="O4985" t="str" cm="1">
        <f t="array" ref="O4985">_xlfn.IFS(Table1[[#This Row],[Patient Age]]&lt;=14,"0-14",Table1[[#This Row],[Patient Age]]&lt;=29,"15-29",Table1[[#This Row],[Patient Age]]&lt;=44,"30-44",Table1[[#This Row],[Patient Age]]&lt;=59,"45-59",Table1[[#This Row],[Patient Age]]&lt;=74,"60-74",TRUE,"75+")</f>
        <v>60-74</v>
      </c>
      <c r="P4985" t="str" cm="1">
        <f t="array" ref="P4985">_xlfn.IFS(Table1[[#This Row],[Patient Waittime]]&lt;=15,"0-15",Table1[[#This Row],[Patient Waittime]]&lt;=30,"16-30",Table1[[#This Row],[Patient Waittime]]&lt;=45,"31-45",Table1[[#This Row],[Patient Waittime]]&lt;=60,"46-60",TRUE,"60+")</f>
        <v>46-60</v>
      </c>
      <c r="Q4985">
        <f>--(Table1[[#This Row],[Patient Waittime]]&lt;=30)</f>
        <v>0</v>
      </c>
      <c r="R4985">
        <f>--Table1[[#This Row],[Patient Admission Flag]]</f>
        <v>0</v>
      </c>
      <c r="S4985">
        <f>--AND(Table1[[#This Row],[WithinTarget]]=1,Table1[[#This Row],[Patient Satisfaction Score]]&gt;=7)</f>
        <v>0</v>
      </c>
      <c r="T4985" t="str">
        <f>IF(LEFT(Table1[[#This Row],[Patient Gender]],1)="F","Female","Male")</f>
        <v>Male</v>
      </c>
    </row>
    <row r="4986" spans="1:20" x14ac:dyDescent="0.3">
      <c r="A4986" t="s">
        <v>5090</v>
      </c>
      <c r="B4986" s="1">
        <v>45511.650694444441</v>
      </c>
      <c r="C4986" t="s">
        <v>9</v>
      </c>
      <c r="D4986">
        <v>4</v>
      </c>
      <c r="E4986" t="s">
        <v>10</v>
      </c>
      <c r="F4986" t="s">
        <v>17</v>
      </c>
      <c r="G4986" t="b">
        <v>0</v>
      </c>
      <c r="I4986">
        <v>40</v>
      </c>
      <c r="J4986" t="b">
        <v>0</v>
      </c>
      <c r="K4986">
        <f>YEAR(Table1[[#This Row],[Patient Admission Date]])</f>
        <v>2024</v>
      </c>
      <c r="L4986" t="str">
        <f>TEXT(Table1[[#This Row],[Patient Admission Date]],"mmm")</f>
        <v>Aug</v>
      </c>
      <c r="M4986" t="str">
        <f>TEXT(Table1[[#This Row],[Patient Admission Date]],"ddd")</f>
        <v>Wed</v>
      </c>
      <c r="N4986" t="str">
        <f>TEXT(INT(HOUR(Table1[[#This Row],[Patient Admission Date]])/3)*3,"00")&amp;"-"&amp;TEXT(INT(HOUR(Table1[[#This Row],[Patient Admission Date]])/3)*3+3,"00")</f>
        <v>15-18</v>
      </c>
      <c r="O4986" t="str" cm="1">
        <f t="array" ref="O4986">_xlfn.IFS(Table1[[#This Row],[Patient Age]]&lt;=14,"0-14",Table1[[#This Row],[Patient Age]]&lt;=29,"15-29",Table1[[#This Row],[Patient Age]]&lt;=44,"30-44",Table1[[#This Row],[Patient Age]]&lt;=59,"45-59",Table1[[#This Row],[Patient Age]]&lt;=74,"60-74",TRUE,"75+")</f>
        <v>0-14</v>
      </c>
      <c r="P4986" t="str" cm="1">
        <f t="array" ref="P4986">_xlfn.IFS(Table1[[#This Row],[Patient Waittime]]&lt;=15,"0-15",Table1[[#This Row],[Patient Waittime]]&lt;=30,"16-30",Table1[[#This Row],[Patient Waittime]]&lt;=45,"31-45",Table1[[#This Row],[Patient Waittime]]&lt;=60,"46-60",TRUE,"60+")</f>
        <v>31-45</v>
      </c>
      <c r="Q4986">
        <f>--(Table1[[#This Row],[Patient Waittime]]&lt;=30)</f>
        <v>0</v>
      </c>
      <c r="R4986">
        <f>--Table1[[#This Row],[Patient Admission Flag]]</f>
        <v>0</v>
      </c>
      <c r="S4986">
        <f>--AND(Table1[[#This Row],[WithinTarget]]=1,Table1[[#This Row],[Patient Satisfaction Score]]&gt;=7)</f>
        <v>0</v>
      </c>
      <c r="T4986" t="str">
        <f>IF(LEFT(Table1[[#This Row],[Patient Gender]],1)="F","Female","Male")</f>
        <v>Male</v>
      </c>
    </row>
    <row r="4987" spans="1:20" x14ac:dyDescent="0.3">
      <c r="A4987" t="s">
        <v>5091</v>
      </c>
      <c r="B4987" s="1">
        <v>45577.443749999999</v>
      </c>
      <c r="C4987" t="s">
        <v>9</v>
      </c>
      <c r="D4987">
        <v>60</v>
      </c>
      <c r="E4987" t="s">
        <v>10</v>
      </c>
      <c r="F4987" t="s">
        <v>17</v>
      </c>
      <c r="G4987" t="b">
        <v>0</v>
      </c>
      <c r="I4987">
        <v>12</v>
      </c>
      <c r="J4987" t="b">
        <v>0</v>
      </c>
      <c r="K4987">
        <f>YEAR(Table1[[#This Row],[Patient Admission Date]])</f>
        <v>2024</v>
      </c>
      <c r="L4987" t="str">
        <f>TEXT(Table1[[#This Row],[Patient Admission Date]],"mmm")</f>
        <v>Oct</v>
      </c>
      <c r="M4987" t="str">
        <f>TEXT(Table1[[#This Row],[Patient Admission Date]],"ddd")</f>
        <v>Sat</v>
      </c>
      <c r="N4987" t="str">
        <f>TEXT(INT(HOUR(Table1[[#This Row],[Patient Admission Date]])/3)*3,"00")&amp;"-"&amp;TEXT(INT(HOUR(Table1[[#This Row],[Patient Admission Date]])/3)*3+3,"00")</f>
        <v>09-12</v>
      </c>
      <c r="O4987" t="str" cm="1">
        <f t="array" ref="O4987">_xlfn.IFS(Table1[[#This Row],[Patient Age]]&lt;=14,"0-14",Table1[[#This Row],[Patient Age]]&lt;=29,"15-29",Table1[[#This Row],[Patient Age]]&lt;=44,"30-44",Table1[[#This Row],[Patient Age]]&lt;=59,"45-59",Table1[[#This Row],[Patient Age]]&lt;=74,"60-74",TRUE,"75+")</f>
        <v>60-74</v>
      </c>
      <c r="P4987" t="str" cm="1">
        <f t="array" ref="P4987">_xlfn.IFS(Table1[[#This Row],[Patient Waittime]]&lt;=15,"0-15",Table1[[#This Row],[Patient Waittime]]&lt;=30,"16-30",Table1[[#This Row],[Patient Waittime]]&lt;=45,"31-45",Table1[[#This Row],[Patient Waittime]]&lt;=60,"46-60",TRUE,"60+")</f>
        <v>0-15</v>
      </c>
      <c r="Q4987">
        <f>--(Table1[[#This Row],[Patient Waittime]]&lt;=30)</f>
        <v>1</v>
      </c>
      <c r="R4987">
        <f>--Table1[[#This Row],[Patient Admission Flag]]</f>
        <v>0</v>
      </c>
      <c r="S4987">
        <f>--AND(Table1[[#This Row],[WithinTarget]]=1,Table1[[#This Row],[Patient Satisfaction Score]]&gt;=7)</f>
        <v>0</v>
      </c>
      <c r="T4987" t="str">
        <f>IF(LEFT(Table1[[#This Row],[Patient Gender]],1)="F","Female","Male")</f>
        <v>Male</v>
      </c>
    </row>
    <row r="4988" spans="1:20" x14ac:dyDescent="0.3">
      <c r="A4988" t="s">
        <v>5092</v>
      </c>
      <c r="B4988" s="1">
        <v>45083.23541666667</v>
      </c>
      <c r="C4988" t="s">
        <v>9</v>
      </c>
      <c r="D4988">
        <v>56</v>
      </c>
      <c r="E4988" t="s">
        <v>10</v>
      </c>
      <c r="F4988" t="s">
        <v>17</v>
      </c>
      <c r="G4988" t="b">
        <v>0</v>
      </c>
      <c r="I4988">
        <v>54</v>
      </c>
      <c r="J4988" t="b">
        <v>0</v>
      </c>
      <c r="K4988">
        <f>YEAR(Table1[[#This Row],[Patient Admission Date]])</f>
        <v>2023</v>
      </c>
      <c r="L4988" t="str">
        <f>TEXT(Table1[[#This Row],[Patient Admission Date]],"mmm")</f>
        <v>Jun</v>
      </c>
      <c r="M4988" t="str">
        <f>TEXT(Table1[[#This Row],[Patient Admission Date]],"ddd")</f>
        <v>Tue</v>
      </c>
      <c r="N4988" t="str">
        <f>TEXT(INT(HOUR(Table1[[#This Row],[Patient Admission Date]])/3)*3,"00")&amp;"-"&amp;TEXT(INT(HOUR(Table1[[#This Row],[Patient Admission Date]])/3)*3+3,"00")</f>
        <v>03-06</v>
      </c>
      <c r="O4988" t="str" cm="1">
        <f t="array" ref="O4988">_xlfn.IFS(Table1[[#This Row],[Patient Age]]&lt;=14,"0-14",Table1[[#This Row],[Patient Age]]&lt;=29,"15-29",Table1[[#This Row],[Patient Age]]&lt;=44,"30-44",Table1[[#This Row],[Patient Age]]&lt;=59,"45-59",Table1[[#This Row],[Patient Age]]&lt;=74,"60-74",TRUE,"75+")</f>
        <v>45-59</v>
      </c>
      <c r="P4988" t="str" cm="1">
        <f t="array" ref="P4988">_xlfn.IFS(Table1[[#This Row],[Patient Waittime]]&lt;=15,"0-15",Table1[[#This Row],[Patient Waittime]]&lt;=30,"16-30",Table1[[#This Row],[Patient Waittime]]&lt;=45,"31-45",Table1[[#This Row],[Patient Waittime]]&lt;=60,"46-60",TRUE,"60+")</f>
        <v>46-60</v>
      </c>
      <c r="Q4988">
        <f>--(Table1[[#This Row],[Patient Waittime]]&lt;=30)</f>
        <v>0</v>
      </c>
      <c r="R4988">
        <f>--Table1[[#This Row],[Patient Admission Flag]]</f>
        <v>0</v>
      </c>
      <c r="S4988">
        <f>--AND(Table1[[#This Row],[WithinTarget]]=1,Table1[[#This Row],[Patient Satisfaction Score]]&gt;=7)</f>
        <v>0</v>
      </c>
      <c r="T4988" t="str">
        <f>IF(LEFT(Table1[[#This Row],[Patient Gender]],1)="F","Female","Male")</f>
        <v>Male</v>
      </c>
    </row>
    <row r="4989" spans="1:20" x14ac:dyDescent="0.3">
      <c r="A4989" t="s">
        <v>5093</v>
      </c>
      <c r="B4989" s="1">
        <v>45167.393750000003</v>
      </c>
      <c r="C4989" t="s">
        <v>9</v>
      </c>
      <c r="D4989">
        <v>53</v>
      </c>
      <c r="E4989" t="s">
        <v>10</v>
      </c>
      <c r="F4989" t="s">
        <v>17</v>
      </c>
      <c r="G4989" t="b">
        <v>0</v>
      </c>
      <c r="I4989">
        <v>21</v>
      </c>
      <c r="J4989" t="b">
        <v>0</v>
      </c>
      <c r="K4989">
        <f>YEAR(Table1[[#This Row],[Patient Admission Date]])</f>
        <v>2023</v>
      </c>
      <c r="L4989" t="str">
        <f>TEXT(Table1[[#This Row],[Patient Admission Date]],"mmm")</f>
        <v>Aug</v>
      </c>
      <c r="M4989" t="str">
        <f>TEXT(Table1[[#This Row],[Patient Admission Date]],"ddd")</f>
        <v>Tue</v>
      </c>
      <c r="N4989" t="str">
        <f>TEXT(INT(HOUR(Table1[[#This Row],[Patient Admission Date]])/3)*3,"00")&amp;"-"&amp;TEXT(INT(HOUR(Table1[[#This Row],[Patient Admission Date]])/3)*3+3,"00")</f>
        <v>09-12</v>
      </c>
      <c r="O4989" t="str" cm="1">
        <f t="array" ref="O4989">_xlfn.IFS(Table1[[#This Row],[Patient Age]]&lt;=14,"0-14",Table1[[#This Row],[Patient Age]]&lt;=29,"15-29",Table1[[#This Row],[Patient Age]]&lt;=44,"30-44",Table1[[#This Row],[Patient Age]]&lt;=59,"45-59",Table1[[#This Row],[Patient Age]]&lt;=74,"60-74",TRUE,"75+")</f>
        <v>45-59</v>
      </c>
      <c r="P4989" t="str" cm="1">
        <f t="array" ref="P4989">_xlfn.IFS(Table1[[#This Row],[Patient Waittime]]&lt;=15,"0-15",Table1[[#This Row],[Patient Waittime]]&lt;=30,"16-30",Table1[[#This Row],[Patient Waittime]]&lt;=45,"31-45",Table1[[#This Row],[Patient Waittime]]&lt;=60,"46-60",TRUE,"60+")</f>
        <v>16-30</v>
      </c>
      <c r="Q4989">
        <f>--(Table1[[#This Row],[Patient Waittime]]&lt;=30)</f>
        <v>1</v>
      </c>
      <c r="R4989">
        <f>--Table1[[#This Row],[Patient Admission Flag]]</f>
        <v>0</v>
      </c>
      <c r="S4989">
        <f>--AND(Table1[[#This Row],[WithinTarget]]=1,Table1[[#This Row],[Patient Satisfaction Score]]&gt;=7)</f>
        <v>0</v>
      </c>
      <c r="T4989" t="str">
        <f>IF(LEFT(Table1[[#This Row],[Patient Gender]],1)="F","Female","Male")</f>
        <v>Male</v>
      </c>
    </row>
    <row r="4990" spans="1:20" x14ac:dyDescent="0.3">
      <c r="A4990" t="s">
        <v>5094</v>
      </c>
      <c r="B4990" s="1">
        <v>45129.929861111108</v>
      </c>
      <c r="C4990" t="s">
        <v>9</v>
      </c>
      <c r="D4990">
        <v>26</v>
      </c>
      <c r="E4990" t="s">
        <v>10</v>
      </c>
      <c r="F4990" t="s">
        <v>17</v>
      </c>
      <c r="G4990" t="b">
        <v>0</v>
      </c>
      <c r="I4990">
        <v>23</v>
      </c>
      <c r="J4990" t="b">
        <v>0</v>
      </c>
      <c r="K4990">
        <f>YEAR(Table1[[#This Row],[Patient Admission Date]])</f>
        <v>2023</v>
      </c>
      <c r="L4990" t="str">
        <f>TEXT(Table1[[#This Row],[Patient Admission Date]],"mmm")</f>
        <v>Jul</v>
      </c>
      <c r="M4990" t="str">
        <f>TEXT(Table1[[#This Row],[Patient Admission Date]],"ddd")</f>
        <v>Sat</v>
      </c>
      <c r="N4990" t="str">
        <f>TEXT(INT(HOUR(Table1[[#This Row],[Patient Admission Date]])/3)*3,"00")&amp;"-"&amp;TEXT(INT(HOUR(Table1[[#This Row],[Patient Admission Date]])/3)*3+3,"00")</f>
        <v>21-24</v>
      </c>
      <c r="O4990" t="str" cm="1">
        <f t="array" ref="O4990">_xlfn.IFS(Table1[[#This Row],[Patient Age]]&lt;=14,"0-14",Table1[[#This Row],[Patient Age]]&lt;=29,"15-29",Table1[[#This Row],[Patient Age]]&lt;=44,"30-44",Table1[[#This Row],[Patient Age]]&lt;=59,"45-59",Table1[[#This Row],[Patient Age]]&lt;=74,"60-74",TRUE,"75+")</f>
        <v>15-29</v>
      </c>
      <c r="P4990" t="str" cm="1">
        <f t="array" ref="P4990">_xlfn.IFS(Table1[[#This Row],[Patient Waittime]]&lt;=15,"0-15",Table1[[#This Row],[Patient Waittime]]&lt;=30,"16-30",Table1[[#This Row],[Patient Waittime]]&lt;=45,"31-45",Table1[[#This Row],[Patient Waittime]]&lt;=60,"46-60",TRUE,"60+")</f>
        <v>16-30</v>
      </c>
      <c r="Q4990">
        <f>--(Table1[[#This Row],[Patient Waittime]]&lt;=30)</f>
        <v>1</v>
      </c>
      <c r="R4990">
        <f>--Table1[[#This Row],[Patient Admission Flag]]</f>
        <v>0</v>
      </c>
      <c r="S4990">
        <f>--AND(Table1[[#This Row],[WithinTarget]]=1,Table1[[#This Row],[Patient Satisfaction Score]]&gt;=7)</f>
        <v>0</v>
      </c>
      <c r="T4990" t="str">
        <f>IF(LEFT(Table1[[#This Row],[Patient Gender]],1)="F","Female","Male")</f>
        <v>Male</v>
      </c>
    </row>
    <row r="4991" spans="1:20" x14ac:dyDescent="0.3">
      <c r="A4991" t="s">
        <v>5095</v>
      </c>
      <c r="B4991" s="1">
        <v>45188.572222222225</v>
      </c>
      <c r="C4991" t="s">
        <v>9</v>
      </c>
      <c r="D4991">
        <v>5</v>
      </c>
      <c r="E4991" t="s">
        <v>10</v>
      </c>
      <c r="F4991" t="s">
        <v>17</v>
      </c>
      <c r="G4991" t="b">
        <v>0</v>
      </c>
      <c r="I4991">
        <v>21</v>
      </c>
      <c r="J4991" t="b">
        <v>0</v>
      </c>
      <c r="K4991">
        <f>YEAR(Table1[[#This Row],[Patient Admission Date]])</f>
        <v>2023</v>
      </c>
      <c r="L4991" t="str">
        <f>TEXT(Table1[[#This Row],[Patient Admission Date]],"mmm")</f>
        <v>Sep</v>
      </c>
      <c r="M4991" t="str">
        <f>TEXT(Table1[[#This Row],[Patient Admission Date]],"ddd")</f>
        <v>Tue</v>
      </c>
      <c r="N4991" t="str">
        <f>TEXT(INT(HOUR(Table1[[#This Row],[Patient Admission Date]])/3)*3,"00")&amp;"-"&amp;TEXT(INT(HOUR(Table1[[#This Row],[Patient Admission Date]])/3)*3+3,"00")</f>
        <v>12-15</v>
      </c>
      <c r="O4991" t="str" cm="1">
        <f t="array" ref="O4991">_xlfn.IFS(Table1[[#This Row],[Patient Age]]&lt;=14,"0-14",Table1[[#This Row],[Patient Age]]&lt;=29,"15-29",Table1[[#This Row],[Patient Age]]&lt;=44,"30-44",Table1[[#This Row],[Patient Age]]&lt;=59,"45-59",Table1[[#This Row],[Patient Age]]&lt;=74,"60-74",TRUE,"75+")</f>
        <v>0-14</v>
      </c>
      <c r="P4991" t="str" cm="1">
        <f t="array" ref="P4991">_xlfn.IFS(Table1[[#This Row],[Patient Waittime]]&lt;=15,"0-15",Table1[[#This Row],[Patient Waittime]]&lt;=30,"16-30",Table1[[#This Row],[Patient Waittime]]&lt;=45,"31-45",Table1[[#This Row],[Patient Waittime]]&lt;=60,"46-60",TRUE,"60+")</f>
        <v>16-30</v>
      </c>
      <c r="Q4991">
        <f>--(Table1[[#This Row],[Patient Waittime]]&lt;=30)</f>
        <v>1</v>
      </c>
      <c r="R4991">
        <f>--Table1[[#This Row],[Patient Admission Flag]]</f>
        <v>0</v>
      </c>
      <c r="S4991">
        <f>--AND(Table1[[#This Row],[WithinTarget]]=1,Table1[[#This Row],[Patient Satisfaction Score]]&gt;=7)</f>
        <v>0</v>
      </c>
      <c r="T4991" t="str">
        <f>IF(LEFT(Table1[[#This Row],[Patient Gender]],1)="F","Female","Male")</f>
        <v>Male</v>
      </c>
    </row>
    <row r="4992" spans="1:20" x14ac:dyDescent="0.3">
      <c r="A4992" t="s">
        <v>5096</v>
      </c>
      <c r="B4992" s="1">
        <v>45101.72152777778</v>
      </c>
      <c r="C4992" t="s">
        <v>9</v>
      </c>
      <c r="D4992">
        <v>12</v>
      </c>
      <c r="E4992" t="s">
        <v>10</v>
      </c>
      <c r="F4992" t="s">
        <v>17</v>
      </c>
      <c r="G4992" t="b">
        <v>0</v>
      </c>
      <c r="I4992">
        <v>36</v>
      </c>
      <c r="J4992" t="b">
        <v>0</v>
      </c>
      <c r="K4992">
        <f>YEAR(Table1[[#This Row],[Patient Admission Date]])</f>
        <v>2023</v>
      </c>
      <c r="L4992" t="str">
        <f>TEXT(Table1[[#This Row],[Patient Admission Date]],"mmm")</f>
        <v>Jun</v>
      </c>
      <c r="M4992" t="str">
        <f>TEXT(Table1[[#This Row],[Patient Admission Date]],"ddd")</f>
        <v>Sat</v>
      </c>
      <c r="N4992" t="str">
        <f>TEXT(INT(HOUR(Table1[[#This Row],[Patient Admission Date]])/3)*3,"00")&amp;"-"&amp;TEXT(INT(HOUR(Table1[[#This Row],[Patient Admission Date]])/3)*3+3,"00")</f>
        <v>15-18</v>
      </c>
      <c r="O4992" t="str" cm="1">
        <f t="array" ref="O4992">_xlfn.IFS(Table1[[#This Row],[Patient Age]]&lt;=14,"0-14",Table1[[#This Row],[Patient Age]]&lt;=29,"15-29",Table1[[#This Row],[Patient Age]]&lt;=44,"30-44",Table1[[#This Row],[Patient Age]]&lt;=59,"45-59",Table1[[#This Row],[Patient Age]]&lt;=74,"60-74",TRUE,"75+")</f>
        <v>0-14</v>
      </c>
      <c r="P4992" t="str" cm="1">
        <f t="array" ref="P4992">_xlfn.IFS(Table1[[#This Row],[Patient Waittime]]&lt;=15,"0-15",Table1[[#This Row],[Patient Waittime]]&lt;=30,"16-30",Table1[[#This Row],[Patient Waittime]]&lt;=45,"31-45",Table1[[#This Row],[Patient Waittime]]&lt;=60,"46-60",TRUE,"60+")</f>
        <v>31-45</v>
      </c>
      <c r="Q4992">
        <f>--(Table1[[#This Row],[Patient Waittime]]&lt;=30)</f>
        <v>0</v>
      </c>
      <c r="R4992">
        <f>--Table1[[#This Row],[Patient Admission Flag]]</f>
        <v>0</v>
      </c>
      <c r="S4992">
        <f>--AND(Table1[[#This Row],[WithinTarget]]=1,Table1[[#This Row],[Patient Satisfaction Score]]&gt;=7)</f>
        <v>0</v>
      </c>
      <c r="T4992" t="str">
        <f>IF(LEFT(Table1[[#This Row],[Patient Gender]],1)="F","Female","Male")</f>
        <v>Male</v>
      </c>
    </row>
    <row r="4993" spans="1:20" x14ac:dyDescent="0.3">
      <c r="A4993" t="s">
        <v>5097</v>
      </c>
      <c r="B4993" s="1">
        <v>45138.984027777777</v>
      </c>
      <c r="C4993" t="s">
        <v>9</v>
      </c>
      <c r="D4993">
        <v>47</v>
      </c>
      <c r="E4993" t="s">
        <v>10</v>
      </c>
      <c r="F4993" t="s">
        <v>17</v>
      </c>
      <c r="G4993" t="b">
        <v>0</v>
      </c>
      <c r="I4993">
        <v>21</v>
      </c>
      <c r="J4993" t="b">
        <v>0</v>
      </c>
      <c r="K4993">
        <f>YEAR(Table1[[#This Row],[Patient Admission Date]])</f>
        <v>2023</v>
      </c>
      <c r="L4993" t="str">
        <f>TEXT(Table1[[#This Row],[Patient Admission Date]],"mmm")</f>
        <v>Jul</v>
      </c>
      <c r="M4993" t="str">
        <f>TEXT(Table1[[#This Row],[Patient Admission Date]],"ddd")</f>
        <v>Mon</v>
      </c>
      <c r="N4993" t="str">
        <f>TEXT(INT(HOUR(Table1[[#This Row],[Patient Admission Date]])/3)*3,"00")&amp;"-"&amp;TEXT(INT(HOUR(Table1[[#This Row],[Patient Admission Date]])/3)*3+3,"00")</f>
        <v>21-24</v>
      </c>
      <c r="O4993" t="str" cm="1">
        <f t="array" ref="O4993">_xlfn.IFS(Table1[[#This Row],[Patient Age]]&lt;=14,"0-14",Table1[[#This Row],[Patient Age]]&lt;=29,"15-29",Table1[[#This Row],[Patient Age]]&lt;=44,"30-44",Table1[[#This Row],[Patient Age]]&lt;=59,"45-59",Table1[[#This Row],[Patient Age]]&lt;=74,"60-74",TRUE,"75+")</f>
        <v>45-59</v>
      </c>
      <c r="P4993" t="str" cm="1">
        <f t="array" ref="P4993">_xlfn.IFS(Table1[[#This Row],[Patient Waittime]]&lt;=15,"0-15",Table1[[#This Row],[Patient Waittime]]&lt;=30,"16-30",Table1[[#This Row],[Patient Waittime]]&lt;=45,"31-45",Table1[[#This Row],[Patient Waittime]]&lt;=60,"46-60",TRUE,"60+")</f>
        <v>16-30</v>
      </c>
      <c r="Q4993">
        <f>--(Table1[[#This Row],[Patient Waittime]]&lt;=30)</f>
        <v>1</v>
      </c>
      <c r="R4993">
        <f>--Table1[[#This Row],[Patient Admission Flag]]</f>
        <v>0</v>
      </c>
      <c r="S4993">
        <f>--AND(Table1[[#This Row],[WithinTarget]]=1,Table1[[#This Row],[Patient Satisfaction Score]]&gt;=7)</f>
        <v>0</v>
      </c>
      <c r="T4993" t="str">
        <f>IF(LEFT(Table1[[#This Row],[Patient Gender]],1)="F","Female","Male")</f>
        <v>Male</v>
      </c>
    </row>
    <row r="4994" spans="1:20" x14ac:dyDescent="0.3">
      <c r="A4994" t="s">
        <v>5098</v>
      </c>
      <c r="B4994" s="1">
        <v>45284.538194444445</v>
      </c>
      <c r="C4994" t="s">
        <v>9</v>
      </c>
      <c r="D4994">
        <v>23</v>
      </c>
      <c r="E4994" t="s">
        <v>10</v>
      </c>
      <c r="F4994" t="s">
        <v>17</v>
      </c>
      <c r="G4994" t="b">
        <v>0</v>
      </c>
      <c r="I4994">
        <v>41</v>
      </c>
      <c r="J4994" t="b">
        <v>0</v>
      </c>
      <c r="K4994">
        <f>YEAR(Table1[[#This Row],[Patient Admission Date]])</f>
        <v>2023</v>
      </c>
      <c r="L4994" t="str">
        <f>TEXT(Table1[[#This Row],[Patient Admission Date]],"mmm")</f>
        <v>Dec</v>
      </c>
      <c r="M4994" t="str">
        <f>TEXT(Table1[[#This Row],[Patient Admission Date]],"ddd")</f>
        <v>Sun</v>
      </c>
      <c r="N4994" t="str">
        <f>TEXT(INT(HOUR(Table1[[#This Row],[Patient Admission Date]])/3)*3,"00")&amp;"-"&amp;TEXT(INT(HOUR(Table1[[#This Row],[Patient Admission Date]])/3)*3+3,"00")</f>
        <v>12-15</v>
      </c>
      <c r="O4994" t="str" cm="1">
        <f t="array" ref="O4994">_xlfn.IFS(Table1[[#This Row],[Patient Age]]&lt;=14,"0-14",Table1[[#This Row],[Patient Age]]&lt;=29,"15-29",Table1[[#This Row],[Patient Age]]&lt;=44,"30-44",Table1[[#This Row],[Patient Age]]&lt;=59,"45-59",Table1[[#This Row],[Patient Age]]&lt;=74,"60-74",TRUE,"75+")</f>
        <v>15-29</v>
      </c>
      <c r="P4994" t="str" cm="1">
        <f t="array" ref="P4994">_xlfn.IFS(Table1[[#This Row],[Patient Waittime]]&lt;=15,"0-15",Table1[[#This Row],[Patient Waittime]]&lt;=30,"16-30",Table1[[#This Row],[Patient Waittime]]&lt;=45,"31-45",Table1[[#This Row],[Patient Waittime]]&lt;=60,"46-60",TRUE,"60+")</f>
        <v>31-45</v>
      </c>
      <c r="Q4994">
        <f>--(Table1[[#This Row],[Patient Waittime]]&lt;=30)</f>
        <v>0</v>
      </c>
      <c r="R4994">
        <f>--Table1[[#This Row],[Patient Admission Flag]]</f>
        <v>0</v>
      </c>
      <c r="S4994">
        <f>--AND(Table1[[#This Row],[WithinTarget]]=1,Table1[[#This Row],[Patient Satisfaction Score]]&gt;=7)</f>
        <v>0</v>
      </c>
      <c r="T4994" t="str">
        <f>IF(LEFT(Table1[[#This Row],[Patient Gender]],1)="F","Female","Male")</f>
        <v>Male</v>
      </c>
    </row>
    <row r="4995" spans="1:20" x14ac:dyDescent="0.3">
      <c r="A4995" t="s">
        <v>5099</v>
      </c>
      <c r="B4995" s="1">
        <v>45348.784722222219</v>
      </c>
      <c r="C4995" t="s">
        <v>9</v>
      </c>
      <c r="D4995">
        <v>43</v>
      </c>
      <c r="E4995" t="s">
        <v>10</v>
      </c>
      <c r="F4995" t="s">
        <v>17</v>
      </c>
      <c r="G4995" t="b">
        <v>0</v>
      </c>
      <c r="I4995">
        <v>11</v>
      </c>
      <c r="J4995" t="b">
        <v>0</v>
      </c>
      <c r="K4995">
        <f>YEAR(Table1[[#This Row],[Patient Admission Date]])</f>
        <v>2024</v>
      </c>
      <c r="L4995" t="str">
        <f>TEXT(Table1[[#This Row],[Patient Admission Date]],"mmm")</f>
        <v>Feb</v>
      </c>
      <c r="M4995" t="str">
        <f>TEXT(Table1[[#This Row],[Patient Admission Date]],"ddd")</f>
        <v>Mon</v>
      </c>
      <c r="N4995" t="str">
        <f>TEXT(INT(HOUR(Table1[[#This Row],[Patient Admission Date]])/3)*3,"00")&amp;"-"&amp;TEXT(INT(HOUR(Table1[[#This Row],[Patient Admission Date]])/3)*3+3,"00")</f>
        <v>18-21</v>
      </c>
      <c r="O4995" t="str" cm="1">
        <f t="array" ref="O4995">_xlfn.IFS(Table1[[#This Row],[Patient Age]]&lt;=14,"0-14",Table1[[#This Row],[Patient Age]]&lt;=29,"15-29",Table1[[#This Row],[Patient Age]]&lt;=44,"30-44",Table1[[#This Row],[Patient Age]]&lt;=59,"45-59",Table1[[#This Row],[Patient Age]]&lt;=74,"60-74",TRUE,"75+")</f>
        <v>30-44</v>
      </c>
      <c r="P4995" t="str" cm="1">
        <f t="array" ref="P4995">_xlfn.IFS(Table1[[#This Row],[Patient Waittime]]&lt;=15,"0-15",Table1[[#This Row],[Patient Waittime]]&lt;=30,"16-30",Table1[[#This Row],[Patient Waittime]]&lt;=45,"31-45",Table1[[#This Row],[Patient Waittime]]&lt;=60,"46-60",TRUE,"60+")</f>
        <v>0-15</v>
      </c>
      <c r="Q4995">
        <f>--(Table1[[#This Row],[Patient Waittime]]&lt;=30)</f>
        <v>1</v>
      </c>
      <c r="R4995">
        <f>--Table1[[#This Row],[Patient Admission Flag]]</f>
        <v>0</v>
      </c>
      <c r="S4995">
        <f>--AND(Table1[[#This Row],[WithinTarget]]=1,Table1[[#This Row],[Patient Satisfaction Score]]&gt;=7)</f>
        <v>0</v>
      </c>
      <c r="T4995" t="str">
        <f>IF(LEFT(Table1[[#This Row],[Patient Gender]],1)="F","Female","Male")</f>
        <v>Male</v>
      </c>
    </row>
    <row r="4996" spans="1:20" x14ac:dyDescent="0.3">
      <c r="A4996" t="s">
        <v>5100</v>
      </c>
      <c r="B4996" s="1">
        <v>45572.337500000001</v>
      </c>
      <c r="C4996" t="s">
        <v>9</v>
      </c>
      <c r="D4996">
        <v>15</v>
      </c>
      <c r="E4996" t="s">
        <v>10</v>
      </c>
      <c r="F4996" t="s">
        <v>17</v>
      </c>
      <c r="G4996" t="b">
        <v>0</v>
      </c>
      <c r="I4996">
        <v>36</v>
      </c>
      <c r="J4996" t="b">
        <v>0</v>
      </c>
      <c r="K4996">
        <f>YEAR(Table1[[#This Row],[Patient Admission Date]])</f>
        <v>2024</v>
      </c>
      <c r="L4996" t="str">
        <f>TEXT(Table1[[#This Row],[Patient Admission Date]],"mmm")</f>
        <v>Oct</v>
      </c>
      <c r="M4996" t="str">
        <f>TEXT(Table1[[#This Row],[Patient Admission Date]],"ddd")</f>
        <v>Mon</v>
      </c>
      <c r="N4996" t="str">
        <f>TEXT(INT(HOUR(Table1[[#This Row],[Patient Admission Date]])/3)*3,"00")&amp;"-"&amp;TEXT(INT(HOUR(Table1[[#This Row],[Patient Admission Date]])/3)*3+3,"00")</f>
        <v>06-09</v>
      </c>
      <c r="O4996" t="str" cm="1">
        <f t="array" ref="O4996">_xlfn.IFS(Table1[[#This Row],[Patient Age]]&lt;=14,"0-14",Table1[[#This Row],[Patient Age]]&lt;=29,"15-29",Table1[[#This Row],[Patient Age]]&lt;=44,"30-44",Table1[[#This Row],[Patient Age]]&lt;=59,"45-59",Table1[[#This Row],[Patient Age]]&lt;=74,"60-74",TRUE,"75+")</f>
        <v>15-29</v>
      </c>
      <c r="P4996" t="str" cm="1">
        <f t="array" ref="P4996">_xlfn.IFS(Table1[[#This Row],[Patient Waittime]]&lt;=15,"0-15",Table1[[#This Row],[Patient Waittime]]&lt;=30,"16-30",Table1[[#This Row],[Patient Waittime]]&lt;=45,"31-45",Table1[[#This Row],[Patient Waittime]]&lt;=60,"46-60",TRUE,"60+")</f>
        <v>31-45</v>
      </c>
      <c r="Q4996">
        <f>--(Table1[[#This Row],[Patient Waittime]]&lt;=30)</f>
        <v>0</v>
      </c>
      <c r="R4996">
        <f>--Table1[[#This Row],[Patient Admission Flag]]</f>
        <v>0</v>
      </c>
      <c r="S4996">
        <f>--AND(Table1[[#This Row],[WithinTarget]]=1,Table1[[#This Row],[Patient Satisfaction Score]]&gt;=7)</f>
        <v>0</v>
      </c>
      <c r="T4996" t="str">
        <f>IF(LEFT(Table1[[#This Row],[Patient Gender]],1)="F","Female","Male")</f>
        <v>Male</v>
      </c>
    </row>
    <row r="4997" spans="1:20" x14ac:dyDescent="0.3">
      <c r="A4997" t="s">
        <v>5101</v>
      </c>
      <c r="B4997" s="1">
        <v>45186.171527777777</v>
      </c>
      <c r="C4997" t="s">
        <v>9</v>
      </c>
      <c r="D4997">
        <v>58</v>
      </c>
      <c r="E4997" t="s">
        <v>10</v>
      </c>
      <c r="F4997" t="s">
        <v>17</v>
      </c>
      <c r="G4997" t="b">
        <v>0</v>
      </c>
      <c r="I4997">
        <v>13</v>
      </c>
      <c r="J4997" t="b">
        <v>0</v>
      </c>
      <c r="K4997">
        <f>YEAR(Table1[[#This Row],[Patient Admission Date]])</f>
        <v>2023</v>
      </c>
      <c r="L4997" t="str">
        <f>TEXT(Table1[[#This Row],[Patient Admission Date]],"mmm")</f>
        <v>Sep</v>
      </c>
      <c r="M4997" t="str">
        <f>TEXT(Table1[[#This Row],[Patient Admission Date]],"ddd")</f>
        <v>Sun</v>
      </c>
      <c r="N4997" t="str">
        <f>TEXT(INT(HOUR(Table1[[#This Row],[Patient Admission Date]])/3)*3,"00")&amp;"-"&amp;TEXT(INT(HOUR(Table1[[#This Row],[Patient Admission Date]])/3)*3+3,"00")</f>
        <v>03-06</v>
      </c>
      <c r="O4997" t="str" cm="1">
        <f t="array" ref="O4997">_xlfn.IFS(Table1[[#This Row],[Patient Age]]&lt;=14,"0-14",Table1[[#This Row],[Patient Age]]&lt;=29,"15-29",Table1[[#This Row],[Patient Age]]&lt;=44,"30-44",Table1[[#This Row],[Patient Age]]&lt;=59,"45-59",Table1[[#This Row],[Patient Age]]&lt;=74,"60-74",TRUE,"75+")</f>
        <v>45-59</v>
      </c>
      <c r="P4997" t="str" cm="1">
        <f t="array" ref="P4997">_xlfn.IFS(Table1[[#This Row],[Patient Waittime]]&lt;=15,"0-15",Table1[[#This Row],[Patient Waittime]]&lt;=30,"16-30",Table1[[#This Row],[Patient Waittime]]&lt;=45,"31-45",Table1[[#This Row],[Patient Waittime]]&lt;=60,"46-60",TRUE,"60+")</f>
        <v>0-15</v>
      </c>
      <c r="Q4997">
        <f>--(Table1[[#This Row],[Patient Waittime]]&lt;=30)</f>
        <v>1</v>
      </c>
      <c r="R4997">
        <f>--Table1[[#This Row],[Patient Admission Flag]]</f>
        <v>0</v>
      </c>
      <c r="S4997">
        <f>--AND(Table1[[#This Row],[WithinTarget]]=1,Table1[[#This Row],[Patient Satisfaction Score]]&gt;=7)</f>
        <v>0</v>
      </c>
      <c r="T4997" t="str">
        <f>IF(LEFT(Table1[[#This Row],[Patient Gender]],1)="F","Female","Male")</f>
        <v>Male</v>
      </c>
    </row>
    <row r="4998" spans="1:20" x14ac:dyDescent="0.3">
      <c r="A4998" t="s">
        <v>5102</v>
      </c>
      <c r="B4998" s="1">
        <v>45247.65625</v>
      </c>
      <c r="C4998" t="s">
        <v>9</v>
      </c>
      <c r="D4998">
        <v>40</v>
      </c>
      <c r="E4998" t="s">
        <v>10</v>
      </c>
      <c r="F4998" t="s">
        <v>17</v>
      </c>
      <c r="G4998" t="b">
        <v>0</v>
      </c>
      <c r="I4998">
        <v>54</v>
      </c>
      <c r="J4998" t="b">
        <v>0</v>
      </c>
      <c r="K4998">
        <f>YEAR(Table1[[#This Row],[Patient Admission Date]])</f>
        <v>2023</v>
      </c>
      <c r="L4998" t="str">
        <f>TEXT(Table1[[#This Row],[Patient Admission Date]],"mmm")</f>
        <v>Nov</v>
      </c>
      <c r="M4998" t="str">
        <f>TEXT(Table1[[#This Row],[Patient Admission Date]],"ddd")</f>
        <v>Fri</v>
      </c>
      <c r="N4998" t="str">
        <f>TEXT(INT(HOUR(Table1[[#This Row],[Patient Admission Date]])/3)*3,"00")&amp;"-"&amp;TEXT(INT(HOUR(Table1[[#This Row],[Patient Admission Date]])/3)*3+3,"00")</f>
        <v>15-18</v>
      </c>
      <c r="O4998" t="str" cm="1">
        <f t="array" ref="O4998">_xlfn.IFS(Table1[[#This Row],[Patient Age]]&lt;=14,"0-14",Table1[[#This Row],[Patient Age]]&lt;=29,"15-29",Table1[[#This Row],[Patient Age]]&lt;=44,"30-44",Table1[[#This Row],[Patient Age]]&lt;=59,"45-59",Table1[[#This Row],[Patient Age]]&lt;=74,"60-74",TRUE,"75+")</f>
        <v>30-44</v>
      </c>
      <c r="P4998" t="str" cm="1">
        <f t="array" ref="P4998">_xlfn.IFS(Table1[[#This Row],[Patient Waittime]]&lt;=15,"0-15",Table1[[#This Row],[Patient Waittime]]&lt;=30,"16-30",Table1[[#This Row],[Patient Waittime]]&lt;=45,"31-45",Table1[[#This Row],[Patient Waittime]]&lt;=60,"46-60",TRUE,"60+")</f>
        <v>46-60</v>
      </c>
      <c r="Q4998">
        <f>--(Table1[[#This Row],[Patient Waittime]]&lt;=30)</f>
        <v>0</v>
      </c>
      <c r="R4998">
        <f>--Table1[[#This Row],[Patient Admission Flag]]</f>
        <v>0</v>
      </c>
      <c r="S4998">
        <f>--AND(Table1[[#This Row],[WithinTarget]]=1,Table1[[#This Row],[Patient Satisfaction Score]]&gt;=7)</f>
        <v>0</v>
      </c>
      <c r="T4998" t="str">
        <f>IF(LEFT(Table1[[#This Row],[Patient Gender]],1)="F","Female","Male")</f>
        <v>Male</v>
      </c>
    </row>
    <row r="4999" spans="1:20" x14ac:dyDescent="0.3">
      <c r="A4999" t="s">
        <v>5103</v>
      </c>
      <c r="B4999" s="1">
        <v>45283.960416666669</v>
      </c>
      <c r="C4999" t="s">
        <v>9</v>
      </c>
      <c r="D4999">
        <v>66</v>
      </c>
      <c r="E4999" t="s">
        <v>10</v>
      </c>
      <c r="F4999" t="s">
        <v>17</v>
      </c>
      <c r="G4999" t="b">
        <v>0</v>
      </c>
      <c r="I4999">
        <v>45</v>
      </c>
      <c r="J4999" t="b">
        <v>0</v>
      </c>
      <c r="K4999">
        <f>YEAR(Table1[[#This Row],[Patient Admission Date]])</f>
        <v>2023</v>
      </c>
      <c r="L4999" t="str">
        <f>TEXT(Table1[[#This Row],[Patient Admission Date]],"mmm")</f>
        <v>Dec</v>
      </c>
      <c r="M4999" t="str">
        <f>TEXT(Table1[[#This Row],[Patient Admission Date]],"ddd")</f>
        <v>Sat</v>
      </c>
      <c r="N4999" t="str">
        <f>TEXT(INT(HOUR(Table1[[#This Row],[Patient Admission Date]])/3)*3,"00")&amp;"-"&amp;TEXT(INT(HOUR(Table1[[#This Row],[Patient Admission Date]])/3)*3+3,"00")</f>
        <v>21-24</v>
      </c>
      <c r="O4999" t="str" cm="1">
        <f t="array" ref="O4999">_xlfn.IFS(Table1[[#This Row],[Patient Age]]&lt;=14,"0-14",Table1[[#This Row],[Patient Age]]&lt;=29,"15-29",Table1[[#This Row],[Patient Age]]&lt;=44,"30-44",Table1[[#This Row],[Patient Age]]&lt;=59,"45-59",Table1[[#This Row],[Patient Age]]&lt;=74,"60-74",TRUE,"75+")</f>
        <v>60-74</v>
      </c>
      <c r="P4999" t="str" cm="1">
        <f t="array" ref="P4999">_xlfn.IFS(Table1[[#This Row],[Patient Waittime]]&lt;=15,"0-15",Table1[[#This Row],[Patient Waittime]]&lt;=30,"16-30",Table1[[#This Row],[Patient Waittime]]&lt;=45,"31-45",Table1[[#This Row],[Patient Waittime]]&lt;=60,"46-60",TRUE,"60+")</f>
        <v>31-45</v>
      </c>
      <c r="Q4999">
        <f>--(Table1[[#This Row],[Patient Waittime]]&lt;=30)</f>
        <v>0</v>
      </c>
      <c r="R4999">
        <f>--Table1[[#This Row],[Patient Admission Flag]]</f>
        <v>0</v>
      </c>
      <c r="S4999">
        <f>--AND(Table1[[#This Row],[WithinTarget]]=1,Table1[[#This Row],[Patient Satisfaction Score]]&gt;=7)</f>
        <v>0</v>
      </c>
      <c r="T4999" t="str">
        <f>IF(LEFT(Table1[[#This Row],[Patient Gender]],1)="F","Female","Male")</f>
        <v>Male</v>
      </c>
    </row>
    <row r="5000" spans="1:20" x14ac:dyDescent="0.3">
      <c r="A5000" t="s">
        <v>5104</v>
      </c>
      <c r="B5000" s="1">
        <v>45085.406944444447</v>
      </c>
      <c r="C5000" t="s">
        <v>9</v>
      </c>
      <c r="D5000">
        <v>8</v>
      </c>
      <c r="E5000" t="s">
        <v>10</v>
      </c>
      <c r="F5000" t="s">
        <v>17</v>
      </c>
      <c r="G5000" t="b">
        <v>0</v>
      </c>
      <c r="I5000">
        <v>15</v>
      </c>
      <c r="J5000" t="b">
        <v>0</v>
      </c>
      <c r="K5000">
        <f>YEAR(Table1[[#This Row],[Patient Admission Date]])</f>
        <v>2023</v>
      </c>
      <c r="L5000" t="str">
        <f>TEXT(Table1[[#This Row],[Patient Admission Date]],"mmm")</f>
        <v>Jun</v>
      </c>
      <c r="M5000" t="str">
        <f>TEXT(Table1[[#This Row],[Patient Admission Date]],"ddd")</f>
        <v>Thu</v>
      </c>
      <c r="N5000" t="str">
        <f>TEXT(INT(HOUR(Table1[[#This Row],[Patient Admission Date]])/3)*3,"00")&amp;"-"&amp;TEXT(INT(HOUR(Table1[[#This Row],[Patient Admission Date]])/3)*3+3,"00")</f>
        <v>09-12</v>
      </c>
      <c r="O5000" t="str" cm="1">
        <f t="array" ref="O5000">_xlfn.IFS(Table1[[#This Row],[Patient Age]]&lt;=14,"0-14",Table1[[#This Row],[Patient Age]]&lt;=29,"15-29",Table1[[#This Row],[Patient Age]]&lt;=44,"30-44",Table1[[#This Row],[Patient Age]]&lt;=59,"45-59",Table1[[#This Row],[Patient Age]]&lt;=74,"60-74",TRUE,"75+")</f>
        <v>0-14</v>
      </c>
      <c r="P5000" t="str" cm="1">
        <f t="array" ref="P5000">_xlfn.IFS(Table1[[#This Row],[Patient Waittime]]&lt;=15,"0-15",Table1[[#This Row],[Patient Waittime]]&lt;=30,"16-30",Table1[[#This Row],[Patient Waittime]]&lt;=45,"31-45",Table1[[#This Row],[Patient Waittime]]&lt;=60,"46-60",TRUE,"60+")</f>
        <v>0-15</v>
      </c>
      <c r="Q5000">
        <f>--(Table1[[#This Row],[Patient Waittime]]&lt;=30)</f>
        <v>1</v>
      </c>
      <c r="R5000">
        <f>--Table1[[#This Row],[Patient Admission Flag]]</f>
        <v>0</v>
      </c>
      <c r="S5000">
        <f>--AND(Table1[[#This Row],[WithinTarget]]=1,Table1[[#This Row],[Patient Satisfaction Score]]&gt;=7)</f>
        <v>0</v>
      </c>
      <c r="T5000" t="str">
        <f>IF(LEFT(Table1[[#This Row],[Patient Gender]],1)="F","Female","Male")</f>
        <v>Male</v>
      </c>
    </row>
    <row r="5001" spans="1:20" x14ac:dyDescent="0.3">
      <c r="A5001" t="s">
        <v>5105</v>
      </c>
      <c r="B5001" s="1">
        <v>45155.185416666667</v>
      </c>
      <c r="C5001" t="s">
        <v>9</v>
      </c>
      <c r="D5001">
        <v>17</v>
      </c>
      <c r="E5001" t="s">
        <v>10</v>
      </c>
      <c r="F5001" t="s">
        <v>17</v>
      </c>
      <c r="G5001" t="b">
        <v>0</v>
      </c>
      <c r="I5001">
        <v>30</v>
      </c>
      <c r="J5001" t="b">
        <v>0</v>
      </c>
      <c r="K5001">
        <f>YEAR(Table1[[#This Row],[Patient Admission Date]])</f>
        <v>2023</v>
      </c>
      <c r="L5001" t="str">
        <f>TEXT(Table1[[#This Row],[Patient Admission Date]],"mmm")</f>
        <v>Aug</v>
      </c>
      <c r="M5001" t="str">
        <f>TEXT(Table1[[#This Row],[Patient Admission Date]],"ddd")</f>
        <v>Thu</v>
      </c>
      <c r="N5001" t="str">
        <f>TEXT(INT(HOUR(Table1[[#This Row],[Patient Admission Date]])/3)*3,"00")&amp;"-"&amp;TEXT(INT(HOUR(Table1[[#This Row],[Patient Admission Date]])/3)*3+3,"00")</f>
        <v>03-06</v>
      </c>
      <c r="O5001" t="str" cm="1">
        <f t="array" ref="O5001">_xlfn.IFS(Table1[[#This Row],[Patient Age]]&lt;=14,"0-14",Table1[[#This Row],[Patient Age]]&lt;=29,"15-29",Table1[[#This Row],[Patient Age]]&lt;=44,"30-44",Table1[[#This Row],[Patient Age]]&lt;=59,"45-59",Table1[[#This Row],[Patient Age]]&lt;=74,"60-74",TRUE,"75+")</f>
        <v>15-29</v>
      </c>
      <c r="P5001" t="str" cm="1">
        <f t="array" ref="P5001">_xlfn.IFS(Table1[[#This Row],[Patient Waittime]]&lt;=15,"0-15",Table1[[#This Row],[Patient Waittime]]&lt;=30,"16-30",Table1[[#This Row],[Patient Waittime]]&lt;=45,"31-45",Table1[[#This Row],[Patient Waittime]]&lt;=60,"46-60",TRUE,"60+")</f>
        <v>16-30</v>
      </c>
      <c r="Q5001">
        <f>--(Table1[[#This Row],[Patient Waittime]]&lt;=30)</f>
        <v>1</v>
      </c>
      <c r="R5001">
        <f>--Table1[[#This Row],[Patient Admission Flag]]</f>
        <v>0</v>
      </c>
      <c r="S5001">
        <f>--AND(Table1[[#This Row],[WithinTarget]]=1,Table1[[#This Row],[Patient Satisfaction Score]]&gt;=7)</f>
        <v>0</v>
      </c>
      <c r="T5001" t="str">
        <f>IF(LEFT(Table1[[#This Row],[Patient Gender]],1)="F","Female","Male")</f>
        <v>Male</v>
      </c>
    </row>
    <row r="5002" spans="1:20" x14ac:dyDescent="0.3">
      <c r="A5002" t="s">
        <v>5106</v>
      </c>
      <c r="B5002" s="1">
        <v>45333.056944444441</v>
      </c>
      <c r="C5002" t="s">
        <v>9</v>
      </c>
      <c r="D5002">
        <v>74</v>
      </c>
      <c r="E5002" t="s">
        <v>10</v>
      </c>
      <c r="F5002" t="s">
        <v>17</v>
      </c>
      <c r="G5002" t="b">
        <v>0</v>
      </c>
      <c r="I5002">
        <v>53</v>
      </c>
      <c r="J5002" t="b">
        <v>0</v>
      </c>
      <c r="K5002">
        <f>YEAR(Table1[[#This Row],[Patient Admission Date]])</f>
        <v>2024</v>
      </c>
      <c r="L5002" t="str">
        <f>TEXT(Table1[[#This Row],[Patient Admission Date]],"mmm")</f>
        <v>Feb</v>
      </c>
      <c r="M5002" t="str">
        <f>TEXT(Table1[[#This Row],[Patient Admission Date]],"ddd")</f>
        <v>Sun</v>
      </c>
      <c r="N5002" t="str">
        <f>TEXT(INT(HOUR(Table1[[#This Row],[Patient Admission Date]])/3)*3,"00")&amp;"-"&amp;TEXT(INT(HOUR(Table1[[#This Row],[Patient Admission Date]])/3)*3+3,"00")</f>
        <v>00-03</v>
      </c>
      <c r="O5002" t="str" cm="1">
        <f t="array" ref="O5002">_xlfn.IFS(Table1[[#This Row],[Patient Age]]&lt;=14,"0-14",Table1[[#This Row],[Patient Age]]&lt;=29,"15-29",Table1[[#This Row],[Patient Age]]&lt;=44,"30-44",Table1[[#This Row],[Patient Age]]&lt;=59,"45-59",Table1[[#This Row],[Patient Age]]&lt;=74,"60-74",TRUE,"75+")</f>
        <v>60-74</v>
      </c>
      <c r="P5002" t="str" cm="1">
        <f t="array" ref="P5002">_xlfn.IFS(Table1[[#This Row],[Patient Waittime]]&lt;=15,"0-15",Table1[[#This Row],[Patient Waittime]]&lt;=30,"16-30",Table1[[#This Row],[Patient Waittime]]&lt;=45,"31-45",Table1[[#This Row],[Patient Waittime]]&lt;=60,"46-60",TRUE,"60+")</f>
        <v>46-60</v>
      </c>
      <c r="Q5002">
        <f>--(Table1[[#This Row],[Patient Waittime]]&lt;=30)</f>
        <v>0</v>
      </c>
      <c r="R5002">
        <f>--Table1[[#This Row],[Patient Admission Flag]]</f>
        <v>0</v>
      </c>
      <c r="S5002">
        <f>--AND(Table1[[#This Row],[WithinTarget]]=1,Table1[[#This Row],[Patient Satisfaction Score]]&gt;=7)</f>
        <v>0</v>
      </c>
      <c r="T5002" t="str">
        <f>IF(LEFT(Table1[[#This Row],[Patient Gender]],1)="F","Female","Male")</f>
        <v>Male</v>
      </c>
    </row>
    <row r="5003" spans="1:20" x14ac:dyDescent="0.3">
      <c r="A5003" t="s">
        <v>5107</v>
      </c>
      <c r="B5003" s="1">
        <v>45123.841666666667</v>
      </c>
      <c r="C5003" t="s">
        <v>9</v>
      </c>
      <c r="D5003">
        <v>20</v>
      </c>
      <c r="E5003" t="s">
        <v>10</v>
      </c>
      <c r="F5003" t="s">
        <v>17</v>
      </c>
      <c r="G5003" t="b">
        <v>0</v>
      </c>
      <c r="I5003">
        <v>30</v>
      </c>
      <c r="J5003" t="b">
        <v>0</v>
      </c>
      <c r="K5003">
        <f>YEAR(Table1[[#This Row],[Patient Admission Date]])</f>
        <v>2023</v>
      </c>
      <c r="L5003" t="str">
        <f>TEXT(Table1[[#This Row],[Patient Admission Date]],"mmm")</f>
        <v>Jul</v>
      </c>
      <c r="M5003" t="str">
        <f>TEXT(Table1[[#This Row],[Patient Admission Date]],"ddd")</f>
        <v>Sun</v>
      </c>
      <c r="N5003" t="str">
        <f>TEXT(INT(HOUR(Table1[[#This Row],[Patient Admission Date]])/3)*3,"00")&amp;"-"&amp;TEXT(INT(HOUR(Table1[[#This Row],[Patient Admission Date]])/3)*3+3,"00")</f>
        <v>18-21</v>
      </c>
      <c r="O5003" t="str" cm="1">
        <f t="array" ref="O5003">_xlfn.IFS(Table1[[#This Row],[Patient Age]]&lt;=14,"0-14",Table1[[#This Row],[Patient Age]]&lt;=29,"15-29",Table1[[#This Row],[Patient Age]]&lt;=44,"30-44",Table1[[#This Row],[Patient Age]]&lt;=59,"45-59",Table1[[#This Row],[Patient Age]]&lt;=74,"60-74",TRUE,"75+")</f>
        <v>15-29</v>
      </c>
      <c r="P5003" t="str" cm="1">
        <f t="array" ref="P5003">_xlfn.IFS(Table1[[#This Row],[Patient Waittime]]&lt;=15,"0-15",Table1[[#This Row],[Patient Waittime]]&lt;=30,"16-30",Table1[[#This Row],[Patient Waittime]]&lt;=45,"31-45",Table1[[#This Row],[Patient Waittime]]&lt;=60,"46-60",TRUE,"60+")</f>
        <v>16-30</v>
      </c>
      <c r="Q5003">
        <f>--(Table1[[#This Row],[Patient Waittime]]&lt;=30)</f>
        <v>1</v>
      </c>
      <c r="R5003">
        <f>--Table1[[#This Row],[Patient Admission Flag]]</f>
        <v>0</v>
      </c>
      <c r="S5003">
        <f>--AND(Table1[[#This Row],[WithinTarget]]=1,Table1[[#This Row],[Patient Satisfaction Score]]&gt;=7)</f>
        <v>0</v>
      </c>
      <c r="T5003" t="str">
        <f>IF(LEFT(Table1[[#This Row],[Patient Gender]],1)="F","Female","Male")</f>
        <v>Male</v>
      </c>
    </row>
    <row r="5004" spans="1:20" x14ac:dyDescent="0.3">
      <c r="A5004" t="s">
        <v>5108</v>
      </c>
      <c r="B5004" s="1">
        <v>45151.619444444441</v>
      </c>
      <c r="C5004" t="s">
        <v>9</v>
      </c>
      <c r="D5004">
        <v>62</v>
      </c>
      <c r="E5004" t="s">
        <v>10</v>
      </c>
      <c r="F5004" t="s">
        <v>17</v>
      </c>
      <c r="G5004" t="b">
        <v>0</v>
      </c>
      <c r="I5004">
        <v>16</v>
      </c>
      <c r="J5004" t="b">
        <v>0</v>
      </c>
      <c r="K5004">
        <f>YEAR(Table1[[#This Row],[Patient Admission Date]])</f>
        <v>2023</v>
      </c>
      <c r="L5004" t="str">
        <f>TEXT(Table1[[#This Row],[Patient Admission Date]],"mmm")</f>
        <v>Aug</v>
      </c>
      <c r="M5004" t="str">
        <f>TEXT(Table1[[#This Row],[Patient Admission Date]],"ddd")</f>
        <v>Sun</v>
      </c>
      <c r="N5004" t="str">
        <f>TEXT(INT(HOUR(Table1[[#This Row],[Patient Admission Date]])/3)*3,"00")&amp;"-"&amp;TEXT(INT(HOUR(Table1[[#This Row],[Patient Admission Date]])/3)*3+3,"00")</f>
        <v>12-15</v>
      </c>
      <c r="O5004" t="str" cm="1">
        <f t="array" ref="O5004">_xlfn.IFS(Table1[[#This Row],[Patient Age]]&lt;=14,"0-14",Table1[[#This Row],[Patient Age]]&lt;=29,"15-29",Table1[[#This Row],[Patient Age]]&lt;=44,"30-44",Table1[[#This Row],[Patient Age]]&lt;=59,"45-59",Table1[[#This Row],[Patient Age]]&lt;=74,"60-74",TRUE,"75+")</f>
        <v>60-74</v>
      </c>
      <c r="P5004" t="str" cm="1">
        <f t="array" ref="P5004">_xlfn.IFS(Table1[[#This Row],[Patient Waittime]]&lt;=15,"0-15",Table1[[#This Row],[Patient Waittime]]&lt;=30,"16-30",Table1[[#This Row],[Patient Waittime]]&lt;=45,"31-45",Table1[[#This Row],[Patient Waittime]]&lt;=60,"46-60",TRUE,"60+")</f>
        <v>16-30</v>
      </c>
      <c r="Q5004">
        <f>--(Table1[[#This Row],[Patient Waittime]]&lt;=30)</f>
        <v>1</v>
      </c>
      <c r="R5004">
        <f>--Table1[[#This Row],[Patient Admission Flag]]</f>
        <v>0</v>
      </c>
      <c r="S5004">
        <f>--AND(Table1[[#This Row],[WithinTarget]]=1,Table1[[#This Row],[Patient Satisfaction Score]]&gt;=7)</f>
        <v>0</v>
      </c>
      <c r="T5004" t="str">
        <f>IF(LEFT(Table1[[#This Row],[Patient Gender]],1)="F","Female","Male")</f>
        <v>Male</v>
      </c>
    </row>
    <row r="5005" spans="1:20" x14ac:dyDescent="0.3">
      <c r="A5005" t="s">
        <v>5109</v>
      </c>
      <c r="B5005" s="1">
        <v>45541.134027777778</v>
      </c>
      <c r="C5005" t="s">
        <v>9</v>
      </c>
      <c r="D5005">
        <v>8</v>
      </c>
      <c r="E5005" t="s">
        <v>10</v>
      </c>
      <c r="F5005" t="s">
        <v>17</v>
      </c>
      <c r="G5005" t="b">
        <v>0</v>
      </c>
      <c r="I5005">
        <v>56</v>
      </c>
      <c r="J5005" t="b">
        <v>0</v>
      </c>
      <c r="K5005">
        <f>YEAR(Table1[[#This Row],[Patient Admission Date]])</f>
        <v>2024</v>
      </c>
      <c r="L5005" t="str">
        <f>TEXT(Table1[[#This Row],[Patient Admission Date]],"mmm")</f>
        <v>Sep</v>
      </c>
      <c r="M5005" t="str">
        <f>TEXT(Table1[[#This Row],[Patient Admission Date]],"ddd")</f>
        <v>Fri</v>
      </c>
      <c r="N5005" t="str">
        <f>TEXT(INT(HOUR(Table1[[#This Row],[Patient Admission Date]])/3)*3,"00")&amp;"-"&amp;TEXT(INT(HOUR(Table1[[#This Row],[Patient Admission Date]])/3)*3+3,"00")</f>
        <v>03-06</v>
      </c>
      <c r="O5005" t="str" cm="1">
        <f t="array" ref="O5005">_xlfn.IFS(Table1[[#This Row],[Patient Age]]&lt;=14,"0-14",Table1[[#This Row],[Patient Age]]&lt;=29,"15-29",Table1[[#This Row],[Patient Age]]&lt;=44,"30-44",Table1[[#This Row],[Patient Age]]&lt;=59,"45-59",Table1[[#This Row],[Patient Age]]&lt;=74,"60-74",TRUE,"75+")</f>
        <v>0-14</v>
      </c>
      <c r="P5005" t="str" cm="1">
        <f t="array" ref="P5005">_xlfn.IFS(Table1[[#This Row],[Patient Waittime]]&lt;=15,"0-15",Table1[[#This Row],[Patient Waittime]]&lt;=30,"16-30",Table1[[#This Row],[Patient Waittime]]&lt;=45,"31-45",Table1[[#This Row],[Patient Waittime]]&lt;=60,"46-60",TRUE,"60+")</f>
        <v>46-60</v>
      </c>
      <c r="Q5005">
        <f>--(Table1[[#This Row],[Patient Waittime]]&lt;=30)</f>
        <v>0</v>
      </c>
      <c r="R5005">
        <f>--Table1[[#This Row],[Patient Admission Flag]]</f>
        <v>0</v>
      </c>
      <c r="S5005">
        <f>--AND(Table1[[#This Row],[WithinTarget]]=1,Table1[[#This Row],[Patient Satisfaction Score]]&gt;=7)</f>
        <v>0</v>
      </c>
      <c r="T5005" t="str">
        <f>IF(LEFT(Table1[[#This Row],[Patient Gender]],1)="F","Female","Male")</f>
        <v>Male</v>
      </c>
    </row>
    <row r="5006" spans="1:20" x14ac:dyDescent="0.3">
      <c r="A5006" t="s">
        <v>5110</v>
      </c>
      <c r="B5006" s="1">
        <v>45334.836111111108</v>
      </c>
      <c r="C5006" t="s">
        <v>9</v>
      </c>
      <c r="D5006">
        <v>65</v>
      </c>
      <c r="E5006" t="s">
        <v>10</v>
      </c>
      <c r="F5006" t="s">
        <v>17</v>
      </c>
      <c r="G5006" t="b">
        <v>0</v>
      </c>
      <c r="I5006">
        <v>14</v>
      </c>
      <c r="J5006" t="b">
        <v>0</v>
      </c>
      <c r="K5006">
        <f>YEAR(Table1[[#This Row],[Patient Admission Date]])</f>
        <v>2024</v>
      </c>
      <c r="L5006" t="str">
        <f>TEXT(Table1[[#This Row],[Patient Admission Date]],"mmm")</f>
        <v>Feb</v>
      </c>
      <c r="M5006" t="str">
        <f>TEXT(Table1[[#This Row],[Patient Admission Date]],"ddd")</f>
        <v>Mon</v>
      </c>
      <c r="N5006" t="str">
        <f>TEXT(INT(HOUR(Table1[[#This Row],[Patient Admission Date]])/3)*3,"00")&amp;"-"&amp;TEXT(INT(HOUR(Table1[[#This Row],[Patient Admission Date]])/3)*3+3,"00")</f>
        <v>18-21</v>
      </c>
      <c r="O5006" t="str" cm="1">
        <f t="array" ref="O5006">_xlfn.IFS(Table1[[#This Row],[Patient Age]]&lt;=14,"0-14",Table1[[#This Row],[Patient Age]]&lt;=29,"15-29",Table1[[#This Row],[Patient Age]]&lt;=44,"30-44",Table1[[#This Row],[Patient Age]]&lt;=59,"45-59",Table1[[#This Row],[Patient Age]]&lt;=74,"60-74",TRUE,"75+")</f>
        <v>60-74</v>
      </c>
      <c r="P5006" t="str" cm="1">
        <f t="array" ref="P5006">_xlfn.IFS(Table1[[#This Row],[Patient Waittime]]&lt;=15,"0-15",Table1[[#This Row],[Patient Waittime]]&lt;=30,"16-30",Table1[[#This Row],[Patient Waittime]]&lt;=45,"31-45",Table1[[#This Row],[Patient Waittime]]&lt;=60,"46-60",TRUE,"60+")</f>
        <v>0-15</v>
      </c>
      <c r="Q5006">
        <f>--(Table1[[#This Row],[Patient Waittime]]&lt;=30)</f>
        <v>1</v>
      </c>
      <c r="R5006">
        <f>--Table1[[#This Row],[Patient Admission Flag]]</f>
        <v>0</v>
      </c>
      <c r="S5006">
        <f>--AND(Table1[[#This Row],[WithinTarget]]=1,Table1[[#This Row],[Patient Satisfaction Score]]&gt;=7)</f>
        <v>0</v>
      </c>
      <c r="T5006" t="str">
        <f>IF(LEFT(Table1[[#This Row],[Patient Gender]],1)="F","Female","Male")</f>
        <v>Male</v>
      </c>
    </row>
    <row r="5007" spans="1:20" x14ac:dyDescent="0.3">
      <c r="A5007" t="s">
        <v>5111</v>
      </c>
      <c r="B5007" s="1">
        <v>45368.670138888891</v>
      </c>
      <c r="C5007" t="s">
        <v>9</v>
      </c>
      <c r="D5007">
        <v>69</v>
      </c>
      <c r="E5007" t="s">
        <v>10</v>
      </c>
      <c r="F5007" t="s">
        <v>17</v>
      </c>
      <c r="G5007" t="b">
        <v>0</v>
      </c>
      <c r="I5007">
        <v>43</v>
      </c>
      <c r="J5007" t="b">
        <v>0</v>
      </c>
      <c r="K5007">
        <f>YEAR(Table1[[#This Row],[Patient Admission Date]])</f>
        <v>2024</v>
      </c>
      <c r="L5007" t="str">
        <f>TEXT(Table1[[#This Row],[Patient Admission Date]],"mmm")</f>
        <v>Mar</v>
      </c>
      <c r="M5007" t="str">
        <f>TEXT(Table1[[#This Row],[Patient Admission Date]],"ddd")</f>
        <v>Sun</v>
      </c>
      <c r="N5007" t="str">
        <f>TEXT(INT(HOUR(Table1[[#This Row],[Patient Admission Date]])/3)*3,"00")&amp;"-"&amp;TEXT(INT(HOUR(Table1[[#This Row],[Patient Admission Date]])/3)*3+3,"00")</f>
        <v>15-18</v>
      </c>
      <c r="O5007" t="str" cm="1">
        <f t="array" ref="O5007">_xlfn.IFS(Table1[[#This Row],[Patient Age]]&lt;=14,"0-14",Table1[[#This Row],[Patient Age]]&lt;=29,"15-29",Table1[[#This Row],[Patient Age]]&lt;=44,"30-44",Table1[[#This Row],[Patient Age]]&lt;=59,"45-59",Table1[[#This Row],[Patient Age]]&lt;=74,"60-74",TRUE,"75+")</f>
        <v>60-74</v>
      </c>
      <c r="P5007" t="str" cm="1">
        <f t="array" ref="P5007">_xlfn.IFS(Table1[[#This Row],[Patient Waittime]]&lt;=15,"0-15",Table1[[#This Row],[Patient Waittime]]&lt;=30,"16-30",Table1[[#This Row],[Patient Waittime]]&lt;=45,"31-45",Table1[[#This Row],[Patient Waittime]]&lt;=60,"46-60",TRUE,"60+")</f>
        <v>31-45</v>
      </c>
      <c r="Q5007">
        <f>--(Table1[[#This Row],[Patient Waittime]]&lt;=30)</f>
        <v>0</v>
      </c>
      <c r="R5007">
        <f>--Table1[[#This Row],[Patient Admission Flag]]</f>
        <v>0</v>
      </c>
      <c r="S5007">
        <f>--AND(Table1[[#This Row],[WithinTarget]]=1,Table1[[#This Row],[Patient Satisfaction Score]]&gt;=7)</f>
        <v>0</v>
      </c>
      <c r="T5007" t="str">
        <f>IF(LEFT(Table1[[#This Row],[Patient Gender]],1)="F","Female","Male")</f>
        <v>Male</v>
      </c>
    </row>
    <row r="5008" spans="1:20" x14ac:dyDescent="0.3">
      <c r="A5008" t="s">
        <v>5112</v>
      </c>
      <c r="B5008" s="1">
        <v>45154.245833333334</v>
      </c>
      <c r="C5008" t="s">
        <v>9</v>
      </c>
      <c r="D5008">
        <v>79</v>
      </c>
      <c r="E5008" t="s">
        <v>10</v>
      </c>
      <c r="F5008" t="s">
        <v>17</v>
      </c>
      <c r="G5008" t="b">
        <v>0</v>
      </c>
      <c r="I5008">
        <v>48</v>
      </c>
      <c r="J5008" t="b">
        <v>0</v>
      </c>
      <c r="K5008">
        <f>YEAR(Table1[[#This Row],[Patient Admission Date]])</f>
        <v>2023</v>
      </c>
      <c r="L5008" t="str">
        <f>TEXT(Table1[[#This Row],[Patient Admission Date]],"mmm")</f>
        <v>Aug</v>
      </c>
      <c r="M5008" t="str">
        <f>TEXT(Table1[[#This Row],[Patient Admission Date]],"ddd")</f>
        <v>Wed</v>
      </c>
      <c r="N5008" t="str">
        <f>TEXT(INT(HOUR(Table1[[#This Row],[Patient Admission Date]])/3)*3,"00")&amp;"-"&amp;TEXT(INT(HOUR(Table1[[#This Row],[Patient Admission Date]])/3)*3+3,"00")</f>
        <v>03-06</v>
      </c>
      <c r="O5008" t="str" cm="1">
        <f t="array" ref="O5008">_xlfn.IFS(Table1[[#This Row],[Patient Age]]&lt;=14,"0-14",Table1[[#This Row],[Patient Age]]&lt;=29,"15-29",Table1[[#This Row],[Patient Age]]&lt;=44,"30-44",Table1[[#This Row],[Patient Age]]&lt;=59,"45-59",Table1[[#This Row],[Patient Age]]&lt;=74,"60-74",TRUE,"75+")</f>
        <v>75+</v>
      </c>
      <c r="P5008" t="str" cm="1">
        <f t="array" ref="P5008">_xlfn.IFS(Table1[[#This Row],[Patient Waittime]]&lt;=15,"0-15",Table1[[#This Row],[Patient Waittime]]&lt;=30,"16-30",Table1[[#This Row],[Patient Waittime]]&lt;=45,"31-45",Table1[[#This Row],[Patient Waittime]]&lt;=60,"46-60",TRUE,"60+")</f>
        <v>46-60</v>
      </c>
      <c r="Q5008">
        <f>--(Table1[[#This Row],[Patient Waittime]]&lt;=30)</f>
        <v>0</v>
      </c>
      <c r="R5008">
        <f>--Table1[[#This Row],[Patient Admission Flag]]</f>
        <v>0</v>
      </c>
      <c r="S5008">
        <f>--AND(Table1[[#This Row],[WithinTarget]]=1,Table1[[#This Row],[Patient Satisfaction Score]]&gt;=7)</f>
        <v>0</v>
      </c>
      <c r="T5008" t="str">
        <f>IF(LEFT(Table1[[#This Row],[Patient Gender]],1)="F","Female","Male")</f>
        <v>Male</v>
      </c>
    </row>
    <row r="5009" spans="1:20" x14ac:dyDescent="0.3">
      <c r="A5009" t="s">
        <v>5113</v>
      </c>
      <c r="B5009" s="1">
        <v>45049.895833333336</v>
      </c>
      <c r="C5009" t="s">
        <v>9</v>
      </c>
      <c r="D5009">
        <v>32</v>
      </c>
      <c r="E5009" t="s">
        <v>10</v>
      </c>
      <c r="F5009" t="s">
        <v>17</v>
      </c>
      <c r="G5009" t="b">
        <v>0</v>
      </c>
      <c r="I5009">
        <v>55</v>
      </c>
      <c r="J5009" t="b">
        <v>0</v>
      </c>
      <c r="K5009">
        <f>YEAR(Table1[[#This Row],[Patient Admission Date]])</f>
        <v>2023</v>
      </c>
      <c r="L5009" t="str">
        <f>TEXT(Table1[[#This Row],[Patient Admission Date]],"mmm")</f>
        <v>May</v>
      </c>
      <c r="M5009" t="str">
        <f>TEXT(Table1[[#This Row],[Patient Admission Date]],"ddd")</f>
        <v>Wed</v>
      </c>
      <c r="N5009" t="str">
        <f>TEXT(INT(HOUR(Table1[[#This Row],[Patient Admission Date]])/3)*3,"00")&amp;"-"&amp;TEXT(INT(HOUR(Table1[[#This Row],[Patient Admission Date]])/3)*3+3,"00")</f>
        <v>21-24</v>
      </c>
      <c r="O5009" t="str" cm="1">
        <f t="array" ref="O5009">_xlfn.IFS(Table1[[#This Row],[Patient Age]]&lt;=14,"0-14",Table1[[#This Row],[Patient Age]]&lt;=29,"15-29",Table1[[#This Row],[Patient Age]]&lt;=44,"30-44",Table1[[#This Row],[Patient Age]]&lt;=59,"45-59",Table1[[#This Row],[Patient Age]]&lt;=74,"60-74",TRUE,"75+")</f>
        <v>30-44</v>
      </c>
      <c r="P5009" t="str" cm="1">
        <f t="array" ref="P5009">_xlfn.IFS(Table1[[#This Row],[Patient Waittime]]&lt;=15,"0-15",Table1[[#This Row],[Patient Waittime]]&lt;=30,"16-30",Table1[[#This Row],[Patient Waittime]]&lt;=45,"31-45",Table1[[#This Row],[Patient Waittime]]&lt;=60,"46-60",TRUE,"60+")</f>
        <v>46-60</v>
      </c>
      <c r="Q5009">
        <f>--(Table1[[#This Row],[Patient Waittime]]&lt;=30)</f>
        <v>0</v>
      </c>
      <c r="R5009">
        <f>--Table1[[#This Row],[Patient Admission Flag]]</f>
        <v>0</v>
      </c>
      <c r="S5009">
        <f>--AND(Table1[[#This Row],[WithinTarget]]=1,Table1[[#This Row],[Patient Satisfaction Score]]&gt;=7)</f>
        <v>0</v>
      </c>
      <c r="T5009" t="str">
        <f>IF(LEFT(Table1[[#This Row],[Patient Gender]],1)="F","Female","Male")</f>
        <v>Male</v>
      </c>
    </row>
    <row r="5010" spans="1:20" x14ac:dyDescent="0.3">
      <c r="A5010" t="s">
        <v>5114</v>
      </c>
      <c r="B5010" s="1">
        <v>45404.972916666666</v>
      </c>
      <c r="C5010" t="s">
        <v>9</v>
      </c>
      <c r="D5010">
        <v>78</v>
      </c>
      <c r="E5010" t="s">
        <v>10</v>
      </c>
      <c r="F5010" t="s">
        <v>17</v>
      </c>
      <c r="G5010" t="b">
        <v>0</v>
      </c>
      <c r="I5010">
        <v>49</v>
      </c>
      <c r="J5010" t="b">
        <v>0</v>
      </c>
      <c r="K5010">
        <f>YEAR(Table1[[#This Row],[Patient Admission Date]])</f>
        <v>2024</v>
      </c>
      <c r="L5010" t="str">
        <f>TEXT(Table1[[#This Row],[Patient Admission Date]],"mmm")</f>
        <v>Apr</v>
      </c>
      <c r="M5010" t="str">
        <f>TEXT(Table1[[#This Row],[Patient Admission Date]],"ddd")</f>
        <v>Mon</v>
      </c>
      <c r="N5010" t="str">
        <f>TEXT(INT(HOUR(Table1[[#This Row],[Patient Admission Date]])/3)*3,"00")&amp;"-"&amp;TEXT(INT(HOUR(Table1[[#This Row],[Patient Admission Date]])/3)*3+3,"00")</f>
        <v>21-24</v>
      </c>
      <c r="O5010" t="str" cm="1">
        <f t="array" ref="O5010">_xlfn.IFS(Table1[[#This Row],[Patient Age]]&lt;=14,"0-14",Table1[[#This Row],[Patient Age]]&lt;=29,"15-29",Table1[[#This Row],[Patient Age]]&lt;=44,"30-44",Table1[[#This Row],[Patient Age]]&lt;=59,"45-59",Table1[[#This Row],[Patient Age]]&lt;=74,"60-74",TRUE,"75+")</f>
        <v>75+</v>
      </c>
      <c r="P5010" t="str" cm="1">
        <f t="array" ref="P5010">_xlfn.IFS(Table1[[#This Row],[Patient Waittime]]&lt;=15,"0-15",Table1[[#This Row],[Patient Waittime]]&lt;=30,"16-30",Table1[[#This Row],[Patient Waittime]]&lt;=45,"31-45",Table1[[#This Row],[Patient Waittime]]&lt;=60,"46-60",TRUE,"60+")</f>
        <v>46-60</v>
      </c>
      <c r="Q5010">
        <f>--(Table1[[#This Row],[Patient Waittime]]&lt;=30)</f>
        <v>0</v>
      </c>
      <c r="R5010">
        <f>--Table1[[#This Row],[Patient Admission Flag]]</f>
        <v>0</v>
      </c>
      <c r="S5010">
        <f>--AND(Table1[[#This Row],[WithinTarget]]=1,Table1[[#This Row],[Patient Satisfaction Score]]&gt;=7)</f>
        <v>0</v>
      </c>
      <c r="T5010" t="str">
        <f>IF(LEFT(Table1[[#This Row],[Patient Gender]],1)="F","Female","Male")</f>
        <v>Male</v>
      </c>
    </row>
    <row r="5011" spans="1:20" x14ac:dyDescent="0.3">
      <c r="A5011" t="s">
        <v>5115</v>
      </c>
      <c r="B5011" s="1">
        <v>45288.309027777781</v>
      </c>
      <c r="C5011" t="s">
        <v>9</v>
      </c>
      <c r="D5011">
        <v>71</v>
      </c>
      <c r="E5011" t="s">
        <v>10</v>
      </c>
      <c r="F5011" t="s">
        <v>17</v>
      </c>
      <c r="G5011" t="b">
        <v>0</v>
      </c>
      <c r="I5011">
        <v>15</v>
      </c>
      <c r="J5011" t="b">
        <v>0</v>
      </c>
      <c r="K5011">
        <f>YEAR(Table1[[#This Row],[Patient Admission Date]])</f>
        <v>2023</v>
      </c>
      <c r="L5011" t="str">
        <f>TEXT(Table1[[#This Row],[Patient Admission Date]],"mmm")</f>
        <v>Dec</v>
      </c>
      <c r="M5011" t="str">
        <f>TEXT(Table1[[#This Row],[Patient Admission Date]],"ddd")</f>
        <v>Thu</v>
      </c>
      <c r="N5011" t="str">
        <f>TEXT(INT(HOUR(Table1[[#This Row],[Patient Admission Date]])/3)*3,"00")&amp;"-"&amp;TEXT(INT(HOUR(Table1[[#This Row],[Patient Admission Date]])/3)*3+3,"00")</f>
        <v>06-09</v>
      </c>
      <c r="O5011" t="str" cm="1">
        <f t="array" ref="O5011">_xlfn.IFS(Table1[[#This Row],[Patient Age]]&lt;=14,"0-14",Table1[[#This Row],[Patient Age]]&lt;=29,"15-29",Table1[[#This Row],[Patient Age]]&lt;=44,"30-44",Table1[[#This Row],[Patient Age]]&lt;=59,"45-59",Table1[[#This Row],[Patient Age]]&lt;=74,"60-74",TRUE,"75+")</f>
        <v>60-74</v>
      </c>
      <c r="P5011" t="str" cm="1">
        <f t="array" ref="P5011">_xlfn.IFS(Table1[[#This Row],[Patient Waittime]]&lt;=15,"0-15",Table1[[#This Row],[Patient Waittime]]&lt;=30,"16-30",Table1[[#This Row],[Patient Waittime]]&lt;=45,"31-45",Table1[[#This Row],[Patient Waittime]]&lt;=60,"46-60",TRUE,"60+")</f>
        <v>0-15</v>
      </c>
      <c r="Q5011">
        <f>--(Table1[[#This Row],[Patient Waittime]]&lt;=30)</f>
        <v>1</v>
      </c>
      <c r="R5011">
        <f>--Table1[[#This Row],[Patient Admission Flag]]</f>
        <v>0</v>
      </c>
      <c r="S5011">
        <f>--AND(Table1[[#This Row],[WithinTarget]]=1,Table1[[#This Row],[Patient Satisfaction Score]]&gt;=7)</f>
        <v>0</v>
      </c>
      <c r="T5011" t="str">
        <f>IF(LEFT(Table1[[#This Row],[Patient Gender]],1)="F","Female","Male")</f>
        <v>Male</v>
      </c>
    </row>
    <row r="5012" spans="1:20" x14ac:dyDescent="0.3">
      <c r="A5012" t="s">
        <v>5116</v>
      </c>
      <c r="B5012" s="1">
        <v>45382.075694444444</v>
      </c>
      <c r="C5012" t="s">
        <v>9</v>
      </c>
      <c r="D5012">
        <v>43</v>
      </c>
      <c r="E5012" t="s">
        <v>10</v>
      </c>
      <c r="F5012" t="s">
        <v>17</v>
      </c>
      <c r="G5012" t="b">
        <v>0</v>
      </c>
      <c r="I5012">
        <v>13</v>
      </c>
      <c r="J5012" t="b">
        <v>0</v>
      </c>
      <c r="K5012">
        <f>YEAR(Table1[[#This Row],[Patient Admission Date]])</f>
        <v>2024</v>
      </c>
      <c r="L5012" t="str">
        <f>TEXT(Table1[[#This Row],[Patient Admission Date]],"mmm")</f>
        <v>Mar</v>
      </c>
      <c r="M5012" t="str">
        <f>TEXT(Table1[[#This Row],[Patient Admission Date]],"ddd")</f>
        <v>Sun</v>
      </c>
      <c r="N5012" t="str">
        <f>TEXT(INT(HOUR(Table1[[#This Row],[Patient Admission Date]])/3)*3,"00")&amp;"-"&amp;TEXT(INT(HOUR(Table1[[#This Row],[Patient Admission Date]])/3)*3+3,"00")</f>
        <v>00-03</v>
      </c>
      <c r="O5012" t="str" cm="1">
        <f t="array" ref="O5012">_xlfn.IFS(Table1[[#This Row],[Patient Age]]&lt;=14,"0-14",Table1[[#This Row],[Patient Age]]&lt;=29,"15-29",Table1[[#This Row],[Patient Age]]&lt;=44,"30-44",Table1[[#This Row],[Patient Age]]&lt;=59,"45-59",Table1[[#This Row],[Patient Age]]&lt;=74,"60-74",TRUE,"75+")</f>
        <v>30-44</v>
      </c>
      <c r="P5012" t="str" cm="1">
        <f t="array" ref="P5012">_xlfn.IFS(Table1[[#This Row],[Patient Waittime]]&lt;=15,"0-15",Table1[[#This Row],[Patient Waittime]]&lt;=30,"16-30",Table1[[#This Row],[Patient Waittime]]&lt;=45,"31-45",Table1[[#This Row],[Patient Waittime]]&lt;=60,"46-60",TRUE,"60+")</f>
        <v>0-15</v>
      </c>
      <c r="Q5012">
        <f>--(Table1[[#This Row],[Patient Waittime]]&lt;=30)</f>
        <v>1</v>
      </c>
      <c r="R5012">
        <f>--Table1[[#This Row],[Patient Admission Flag]]</f>
        <v>0</v>
      </c>
      <c r="S5012">
        <f>--AND(Table1[[#This Row],[WithinTarget]]=1,Table1[[#This Row],[Patient Satisfaction Score]]&gt;=7)</f>
        <v>0</v>
      </c>
      <c r="T5012" t="str">
        <f>IF(LEFT(Table1[[#This Row],[Patient Gender]],1)="F","Female","Male")</f>
        <v>Male</v>
      </c>
    </row>
    <row r="5013" spans="1:20" x14ac:dyDescent="0.3">
      <c r="A5013" t="s">
        <v>5117</v>
      </c>
      <c r="B5013" s="1">
        <v>45257.510416666664</v>
      </c>
      <c r="C5013" t="s">
        <v>9</v>
      </c>
      <c r="D5013">
        <v>58</v>
      </c>
      <c r="E5013" t="s">
        <v>10</v>
      </c>
      <c r="F5013" t="s">
        <v>17</v>
      </c>
      <c r="G5013" t="b">
        <v>0</v>
      </c>
      <c r="I5013">
        <v>37</v>
      </c>
      <c r="J5013" t="b">
        <v>0</v>
      </c>
      <c r="K5013">
        <f>YEAR(Table1[[#This Row],[Patient Admission Date]])</f>
        <v>2023</v>
      </c>
      <c r="L5013" t="str">
        <f>TEXT(Table1[[#This Row],[Patient Admission Date]],"mmm")</f>
        <v>Nov</v>
      </c>
      <c r="M5013" t="str">
        <f>TEXT(Table1[[#This Row],[Patient Admission Date]],"ddd")</f>
        <v>Mon</v>
      </c>
      <c r="N5013" t="str">
        <f>TEXT(INT(HOUR(Table1[[#This Row],[Patient Admission Date]])/3)*3,"00")&amp;"-"&amp;TEXT(INT(HOUR(Table1[[#This Row],[Patient Admission Date]])/3)*3+3,"00")</f>
        <v>12-15</v>
      </c>
      <c r="O5013" t="str" cm="1">
        <f t="array" ref="O5013">_xlfn.IFS(Table1[[#This Row],[Patient Age]]&lt;=14,"0-14",Table1[[#This Row],[Patient Age]]&lt;=29,"15-29",Table1[[#This Row],[Patient Age]]&lt;=44,"30-44",Table1[[#This Row],[Patient Age]]&lt;=59,"45-59",Table1[[#This Row],[Patient Age]]&lt;=74,"60-74",TRUE,"75+")</f>
        <v>45-59</v>
      </c>
      <c r="P5013" t="str" cm="1">
        <f t="array" ref="P5013">_xlfn.IFS(Table1[[#This Row],[Patient Waittime]]&lt;=15,"0-15",Table1[[#This Row],[Patient Waittime]]&lt;=30,"16-30",Table1[[#This Row],[Patient Waittime]]&lt;=45,"31-45",Table1[[#This Row],[Patient Waittime]]&lt;=60,"46-60",TRUE,"60+")</f>
        <v>31-45</v>
      </c>
      <c r="Q5013">
        <f>--(Table1[[#This Row],[Patient Waittime]]&lt;=30)</f>
        <v>0</v>
      </c>
      <c r="R5013">
        <f>--Table1[[#This Row],[Patient Admission Flag]]</f>
        <v>0</v>
      </c>
      <c r="S5013">
        <f>--AND(Table1[[#This Row],[WithinTarget]]=1,Table1[[#This Row],[Patient Satisfaction Score]]&gt;=7)</f>
        <v>0</v>
      </c>
      <c r="T5013" t="str">
        <f>IF(LEFT(Table1[[#This Row],[Patient Gender]],1)="F","Female","Male")</f>
        <v>Male</v>
      </c>
    </row>
    <row r="5014" spans="1:20" x14ac:dyDescent="0.3">
      <c r="A5014" t="s">
        <v>5118</v>
      </c>
      <c r="B5014" s="1">
        <v>45529.75277777778</v>
      </c>
      <c r="C5014" t="s">
        <v>9</v>
      </c>
      <c r="D5014">
        <v>7</v>
      </c>
      <c r="E5014" t="s">
        <v>10</v>
      </c>
      <c r="F5014" t="s">
        <v>17</v>
      </c>
      <c r="G5014" t="b">
        <v>0</v>
      </c>
      <c r="I5014">
        <v>34</v>
      </c>
      <c r="J5014" t="b">
        <v>0</v>
      </c>
      <c r="K5014">
        <f>YEAR(Table1[[#This Row],[Patient Admission Date]])</f>
        <v>2024</v>
      </c>
      <c r="L5014" t="str">
        <f>TEXT(Table1[[#This Row],[Patient Admission Date]],"mmm")</f>
        <v>Aug</v>
      </c>
      <c r="M5014" t="str">
        <f>TEXT(Table1[[#This Row],[Patient Admission Date]],"ddd")</f>
        <v>Sun</v>
      </c>
      <c r="N5014" t="str">
        <f>TEXT(INT(HOUR(Table1[[#This Row],[Patient Admission Date]])/3)*3,"00")&amp;"-"&amp;TEXT(INT(HOUR(Table1[[#This Row],[Patient Admission Date]])/3)*3+3,"00")</f>
        <v>18-21</v>
      </c>
      <c r="O5014" t="str" cm="1">
        <f t="array" ref="O5014">_xlfn.IFS(Table1[[#This Row],[Patient Age]]&lt;=14,"0-14",Table1[[#This Row],[Patient Age]]&lt;=29,"15-29",Table1[[#This Row],[Patient Age]]&lt;=44,"30-44",Table1[[#This Row],[Patient Age]]&lt;=59,"45-59",Table1[[#This Row],[Patient Age]]&lt;=74,"60-74",TRUE,"75+")</f>
        <v>0-14</v>
      </c>
      <c r="P5014" t="str" cm="1">
        <f t="array" ref="P5014">_xlfn.IFS(Table1[[#This Row],[Patient Waittime]]&lt;=15,"0-15",Table1[[#This Row],[Patient Waittime]]&lt;=30,"16-30",Table1[[#This Row],[Patient Waittime]]&lt;=45,"31-45",Table1[[#This Row],[Patient Waittime]]&lt;=60,"46-60",TRUE,"60+")</f>
        <v>31-45</v>
      </c>
      <c r="Q5014">
        <f>--(Table1[[#This Row],[Patient Waittime]]&lt;=30)</f>
        <v>0</v>
      </c>
      <c r="R5014">
        <f>--Table1[[#This Row],[Patient Admission Flag]]</f>
        <v>0</v>
      </c>
      <c r="S5014">
        <f>--AND(Table1[[#This Row],[WithinTarget]]=1,Table1[[#This Row],[Patient Satisfaction Score]]&gt;=7)</f>
        <v>0</v>
      </c>
      <c r="T5014" t="str">
        <f>IF(LEFT(Table1[[#This Row],[Patient Gender]],1)="F","Female","Male")</f>
        <v>Male</v>
      </c>
    </row>
    <row r="5015" spans="1:20" x14ac:dyDescent="0.3">
      <c r="A5015" t="s">
        <v>5119</v>
      </c>
      <c r="B5015" s="1">
        <v>45039.029861111114</v>
      </c>
      <c r="C5015" t="s">
        <v>9</v>
      </c>
      <c r="D5015">
        <v>34</v>
      </c>
      <c r="E5015" t="s">
        <v>10</v>
      </c>
      <c r="F5015" t="s">
        <v>17</v>
      </c>
      <c r="G5015" t="b">
        <v>0</v>
      </c>
      <c r="I5015">
        <v>48</v>
      </c>
      <c r="J5015" t="b">
        <v>0</v>
      </c>
      <c r="K5015">
        <f>YEAR(Table1[[#This Row],[Patient Admission Date]])</f>
        <v>2023</v>
      </c>
      <c r="L5015" t="str">
        <f>TEXT(Table1[[#This Row],[Patient Admission Date]],"mmm")</f>
        <v>Apr</v>
      </c>
      <c r="M5015" t="str">
        <f>TEXT(Table1[[#This Row],[Patient Admission Date]],"ddd")</f>
        <v>Sun</v>
      </c>
      <c r="N5015" t="str">
        <f>TEXT(INT(HOUR(Table1[[#This Row],[Patient Admission Date]])/3)*3,"00")&amp;"-"&amp;TEXT(INT(HOUR(Table1[[#This Row],[Patient Admission Date]])/3)*3+3,"00")</f>
        <v>00-03</v>
      </c>
      <c r="O5015" t="str" cm="1">
        <f t="array" ref="O5015">_xlfn.IFS(Table1[[#This Row],[Patient Age]]&lt;=14,"0-14",Table1[[#This Row],[Patient Age]]&lt;=29,"15-29",Table1[[#This Row],[Patient Age]]&lt;=44,"30-44",Table1[[#This Row],[Patient Age]]&lt;=59,"45-59",Table1[[#This Row],[Patient Age]]&lt;=74,"60-74",TRUE,"75+")</f>
        <v>30-44</v>
      </c>
      <c r="P5015" t="str" cm="1">
        <f t="array" ref="P5015">_xlfn.IFS(Table1[[#This Row],[Patient Waittime]]&lt;=15,"0-15",Table1[[#This Row],[Patient Waittime]]&lt;=30,"16-30",Table1[[#This Row],[Patient Waittime]]&lt;=45,"31-45",Table1[[#This Row],[Patient Waittime]]&lt;=60,"46-60",TRUE,"60+")</f>
        <v>46-60</v>
      </c>
      <c r="Q5015">
        <f>--(Table1[[#This Row],[Patient Waittime]]&lt;=30)</f>
        <v>0</v>
      </c>
      <c r="R5015">
        <f>--Table1[[#This Row],[Patient Admission Flag]]</f>
        <v>0</v>
      </c>
      <c r="S5015">
        <f>--AND(Table1[[#This Row],[WithinTarget]]=1,Table1[[#This Row],[Patient Satisfaction Score]]&gt;=7)</f>
        <v>0</v>
      </c>
      <c r="T5015" t="str">
        <f>IF(LEFT(Table1[[#This Row],[Patient Gender]],1)="F","Female","Male")</f>
        <v>Male</v>
      </c>
    </row>
    <row r="5016" spans="1:20" x14ac:dyDescent="0.3">
      <c r="A5016" t="s">
        <v>5120</v>
      </c>
      <c r="B5016" s="1">
        <v>45272.981249999997</v>
      </c>
      <c r="C5016" t="s">
        <v>9</v>
      </c>
      <c r="D5016">
        <v>9</v>
      </c>
      <c r="E5016" t="s">
        <v>10</v>
      </c>
      <c r="F5016" t="s">
        <v>17</v>
      </c>
      <c r="G5016" t="b">
        <v>0</v>
      </c>
      <c r="I5016">
        <v>15</v>
      </c>
      <c r="J5016" t="b">
        <v>0</v>
      </c>
      <c r="K5016">
        <f>YEAR(Table1[[#This Row],[Patient Admission Date]])</f>
        <v>2023</v>
      </c>
      <c r="L5016" t="str">
        <f>TEXT(Table1[[#This Row],[Patient Admission Date]],"mmm")</f>
        <v>Dec</v>
      </c>
      <c r="M5016" t="str">
        <f>TEXT(Table1[[#This Row],[Patient Admission Date]],"ddd")</f>
        <v>Tue</v>
      </c>
      <c r="N5016" t="str">
        <f>TEXT(INT(HOUR(Table1[[#This Row],[Patient Admission Date]])/3)*3,"00")&amp;"-"&amp;TEXT(INT(HOUR(Table1[[#This Row],[Patient Admission Date]])/3)*3+3,"00")</f>
        <v>21-24</v>
      </c>
      <c r="O5016" t="str" cm="1">
        <f t="array" ref="O5016">_xlfn.IFS(Table1[[#This Row],[Patient Age]]&lt;=14,"0-14",Table1[[#This Row],[Patient Age]]&lt;=29,"15-29",Table1[[#This Row],[Patient Age]]&lt;=44,"30-44",Table1[[#This Row],[Patient Age]]&lt;=59,"45-59",Table1[[#This Row],[Patient Age]]&lt;=74,"60-74",TRUE,"75+")</f>
        <v>0-14</v>
      </c>
      <c r="P5016" t="str" cm="1">
        <f t="array" ref="P5016">_xlfn.IFS(Table1[[#This Row],[Patient Waittime]]&lt;=15,"0-15",Table1[[#This Row],[Patient Waittime]]&lt;=30,"16-30",Table1[[#This Row],[Patient Waittime]]&lt;=45,"31-45",Table1[[#This Row],[Patient Waittime]]&lt;=60,"46-60",TRUE,"60+")</f>
        <v>0-15</v>
      </c>
      <c r="Q5016">
        <f>--(Table1[[#This Row],[Patient Waittime]]&lt;=30)</f>
        <v>1</v>
      </c>
      <c r="R5016">
        <f>--Table1[[#This Row],[Patient Admission Flag]]</f>
        <v>0</v>
      </c>
      <c r="S5016">
        <f>--AND(Table1[[#This Row],[WithinTarget]]=1,Table1[[#This Row],[Patient Satisfaction Score]]&gt;=7)</f>
        <v>0</v>
      </c>
      <c r="T5016" t="str">
        <f>IF(LEFT(Table1[[#This Row],[Patient Gender]],1)="F","Female","Male")</f>
        <v>Male</v>
      </c>
    </row>
    <row r="5017" spans="1:20" x14ac:dyDescent="0.3">
      <c r="A5017" t="s">
        <v>5121</v>
      </c>
      <c r="B5017" s="1">
        <v>45399.918055555558</v>
      </c>
      <c r="C5017" t="s">
        <v>9</v>
      </c>
      <c r="D5017">
        <v>49</v>
      </c>
      <c r="E5017" t="s">
        <v>10</v>
      </c>
      <c r="F5017" t="s">
        <v>17</v>
      </c>
      <c r="G5017" t="b">
        <v>0</v>
      </c>
      <c r="I5017">
        <v>21</v>
      </c>
      <c r="J5017" t="b">
        <v>0</v>
      </c>
      <c r="K5017">
        <f>YEAR(Table1[[#This Row],[Patient Admission Date]])</f>
        <v>2024</v>
      </c>
      <c r="L5017" t="str">
        <f>TEXT(Table1[[#This Row],[Patient Admission Date]],"mmm")</f>
        <v>Apr</v>
      </c>
      <c r="M5017" t="str">
        <f>TEXT(Table1[[#This Row],[Patient Admission Date]],"ddd")</f>
        <v>Wed</v>
      </c>
      <c r="N5017" t="str">
        <f>TEXT(INT(HOUR(Table1[[#This Row],[Patient Admission Date]])/3)*3,"00")&amp;"-"&amp;TEXT(INT(HOUR(Table1[[#This Row],[Patient Admission Date]])/3)*3+3,"00")</f>
        <v>21-24</v>
      </c>
      <c r="O5017" t="str" cm="1">
        <f t="array" ref="O5017">_xlfn.IFS(Table1[[#This Row],[Patient Age]]&lt;=14,"0-14",Table1[[#This Row],[Patient Age]]&lt;=29,"15-29",Table1[[#This Row],[Patient Age]]&lt;=44,"30-44",Table1[[#This Row],[Patient Age]]&lt;=59,"45-59",Table1[[#This Row],[Patient Age]]&lt;=74,"60-74",TRUE,"75+")</f>
        <v>45-59</v>
      </c>
      <c r="P5017" t="str" cm="1">
        <f t="array" ref="P5017">_xlfn.IFS(Table1[[#This Row],[Patient Waittime]]&lt;=15,"0-15",Table1[[#This Row],[Patient Waittime]]&lt;=30,"16-30",Table1[[#This Row],[Patient Waittime]]&lt;=45,"31-45",Table1[[#This Row],[Patient Waittime]]&lt;=60,"46-60",TRUE,"60+")</f>
        <v>16-30</v>
      </c>
      <c r="Q5017">
        <f>--(Table1[[#This Row],[Patient Waittime]]&lt;=30)</f>
        <v>1</v>
      </c>
      <c r="R5017">
        <f>--Table1[[#This Row],[Patient Admission Flag]]</f>
        <v>0</v>
      </c>
      <c r="S5017">
        <f>--AND(Table1[[#This Row],[WithinTarget]]=1,Table1[[#This Row],[Patient Satisfaction Score]]&gt;=7)</f>
        <v>0</v>
      </c>
      <c r="T5017" t="str">
        <f>IF(LEFT(Table1[[#This Row],[Patient Gender]],1)="F","Female","Male")</f>
        <v>Male</v>
      </c>
    </row>
    <row r="5018" spans="1:20" x14ac:dyDescent="0.3">
      <c r="A5018" t="s">
        <v>5122</v>
      </c>
      <c r="B5018" s="1">
        <v>45207.820138888892</v>
      </c>
      <c r="C5018" t="s">
        <v>9</v>
      </c>
      <c r="D5018">
        <v>57</v>
      </c>
      <c r="E5018" t="s">
        <v>10</v>
      </c>
      <c r="F5018" t="s">
        <v>17</v>
      </c>
      <c r="G5018" t="b">
        <v>0</v>
      </c>
      <c r="I5018">
        <v>30</v>
      </c>
      <c r="J5018" t="b">
        <v>0</v>
      </c>
      <c r="K5018">
        <f>YEAR(Table1[[#This Row],[Patient Admission Date]])</f>
        <v>2023</v>
      </c>
      <c r="L5018" t="str">
        <f>TEXT(Table1[[#This Row],[Patient Admission Date]],"mmm")</f>
        <v>Oct</v>
      </c>
      <c r="M5018" t="str">
        <f>TEXT(Table1[[#This Row],[Patient Admission Date]],"ddd")</f>
        <v>Sun</v>
      </c>
      <c r="N5018" t="str">
        <f>TEXT(INT(HOUR(Table1[[#This Row],[Patient Admission Date]])/3)*3,"00")&amp;"-"&amp;TEXT(INT(HOUR(Table1[[#This Row],[Patient Admission Date]])/3)*3+3,"00")</f>
        <v>18-21</v>
      </c>
      <c r="O5018" t="str" cm="1">
        <f t="array" ref="O5018">_xlfn.IFS(Table1[[#This Row],[Patient Age]]&lt;=14,"0-14",Table1[[#This Row],[Patient Age]]&lt;=29,"15-29",Table1[[#This Row],[Patient Age]]&lt;=44,"30-44",Table1[[#This Row],[Patient Age]]&lt;=59,"45-59",Table1[[#This Row],[Patient Age]]&lt;=74,"60-74",TRUE,"75+")</f>
        <v>45-59</v>
      </c>
      <c r="P5018" t="str" cm="1">
        <f t="array" ref="P5018">_xlfn.IFS(Table1[[#This Row],[Patient Waittime]]&lt;=15,"0-15",Table1[[#This Row],[Patient Waittime]]&lt;=30,"16-30",Table1[[#This Row],[Patient Waittime]]&lt;=45,"31-45",Table1[[#This Row],[Patient Waittime]]&lt;=60,"46-60",TRUE,"60+")</f>
        <v>16-30</v>
      </c>
      <c r="Q5018">
        <f>--(Table1[[#This Row],[Patient Waittime]]&lt;=30)</f>
        <v>1</v>
      </c>
      <c r="R5018">
        <f>--Table1[[#This Row],[Patient Admission Flag]]</f>
        <v>0</v>
      </c>
      <c r="S5018">
        <f>--AND(Table1[[#This Row],[WithinTarget]]=1,Table1[[#This Row],[Patient Satisfaction Score]]&gt;=7)</f>
        <v>0</v>
      </c>
      <c r="T5018" t="str">
        <f>IF(LEFT(Table1[[#This Row],[Patient Gender]],1)="F","Female","Male")</f>
        <v>Male</v>
      </c>
    </row>
    <row r="5019" spans="1:20" x14ac:dyDescent="0.3">
      <c r="A5019" t="s">
        <v>5123</v>
      </c>
      <c r="B5019" s="1">
        <v>45133.415972222225</v>
      </c>
      <c r="C5019" t="s">
        <v>9</v>
      </c>
      <c r="D5019">
        <v>41</v>
      </c>
      <c r="E5019" t="s">
        <v>10</v>
      </c>
      <c r="F5019" t="s">
        <v>17</v>
      </c>
      <c r="G5019" t="b">
        <v>0</v>
      </c>
      <c r="I5019">
        <v>58</v>
      </c>
      <c r="J5019" t="b">
        <v>0</v>
      </c>
      <c r="K5019">
        <f>YEAR(Table1[[#This Row],[Patient Admission Date]])</f>
        <v>2023</v>
      </c>
      <c r="L5019" t="str">
        <f>TEXT(Table1[[#This Row],[Patient Admission Date]],"mmm")</f>
        <v>Jul</v>
      </c>
      <c r="M5019" t="str">
        <f>TEXT(Table1[[#This Row],[Patient Admission Date]],"ddd")</f>
        <v>Wed</v>
      </c>
      <c r="N5019" t="str">
        <f>TEXT(INT(HOUR(Table1[[#This Row],[Patient Admission Date]])/3)*3,"00")&amp;"-"&amp;TEXT(INT(HOUR(Table1[[#This Row],[Patient Admission Date]])/3)*3+3,"00")</f>
        <v>09-12</v>
      </c>
      <c r="O5019" t="str" cm="1">
        <f t="array" ref="O5019">_xlfn.IFS(Table1[[#This Row],[Patient Age]]&lt;=14,"0-14",Table1[[#This Row],[Patient Age]]&lt;=29,"15-29",Table1[[#This Row],[Patient Age]]&lt;=44,"30-44",Table1[[#This Row],[Patient Age]]&lt;=59,"45-59",Table1[[#This Row],[Patient Age]]&lt;=74,"60-74",TRUE,"75+")</f>
        <v>30-44</v>
      </c>
      <c r="P5019" t="str" cm="1">
        <f t="array" ref="P5019">_xlfn.IFS(Table1[[#This Row],[Patient Waittime]]&lt;=15,"0-15",Table1[[#This Row],[Patient Waittime]]&lt;=30,"16-30",Table1[[#This Row],[Patient Waittime]]&lt;=45,"31-45",Table1[[#This Row],[Patient Waittime]]&lt;=60,"46-60",TRUE,"60+")</f>
        <v>46-60</v>
      </c>
      <c r="Q5019">
        <f>--(Table1[[#This Row],[Patient Waittime]]&lt;=30)</f>
        <v>0</v>
      </c>
      <c r="R5019">
        <f>--Table1[[#This Row],[Patient Admission Flag]]</f>
        <v>0</v>
      </c>
      <c r="S5019">
        <f>--AND(Table1[[#This Row],[WithinTarget]]=1,Table1[[#This Row],[Patient Satisfaction Score]]&gt;=7)</f>
        <v>0</v>
      </c>
      <c r="T5019" t="str">
        <f>IF(LEFT(Table1[[#This Row],[Patient Gender]],1)="F","Female","Male")</f>
        <v>Male</v>
      </c>
    </row>
    <row r="5020" spans="1:20" x14ac:dyDescent="0.3">
      <c r="A5020" t="s">
        <v>5124</v>
      </c>
      <c r="B5020" s="1">
        <v>45138.571527777778</v>
      </c>
      <c r="C5020" t="s">
        <v>9</v>
      </c>
      <c r="D5020">
        <v>19</v>
      </c>
      <c r="E5020" t="s">
        <v>10</v>
      </c>
      <c r="F5020" t="s">
        <v>17</v>
      </c>
      <c r="G5020" t="b">
        <v>0</v>
      </c>
      <c r="I5020">
        <v>15</v>
      </c>
      <c r="J5020" t="b">
        <v>0</v>
      </c>
      <c r="K5020">
        <f>YEAR(Table1[[#This Row],[Patient Admission Date]])</f>
        <v>2023</v>
      </c>
      <c r="L5020" t="str">
        <f>TEXT(Table1[[#This Row],[Patient Admission Date]],"mmm")</f>
        <v>Jul</v>
      </c>
      <c r="M5020" t="str">
        <f>TEXT(Table1[[#This Row],[Patient Admission Date]],"ddd")</f>
        <v>Mon</v>
      </c>
      <c r="N5020" t="str">
        <f>TEXT(INT(HOUR(Table1[[#This Row],[Patient Admission Date]])/3)*3,"00")&amp;"-"&amp;TEXT(INT(HOUR(Table1[[#This Row],[Patient Admission Date]])/3)*3+3,"00")</f>
        <v>12-15</v>
      </c>
      <c r="O5020" t="str" cm="1">
        <f t="array" ref="O5020">_xlfn.IFS(Table1[[#This Row],[Patient Age]]&lt;=14,"0-14",Table1[[#This Row],[Patient Age]]&lt;=29,"15-29",Table1[[#This Row],[Patient Age]]&lt;=44,"30-44",Table1[[#This Row],[Patient Age]]&lt;=59,"45-59",Table1[[#This Row],[Patient Age]]&lt;=74,"60-74",TRUE,"75+")</f>
        <v>15-29</v>
      </c>
      <c r="P5020" t="str" cm="1">
        <f t="array" ref="P5020">_xlfn.IFS(Table1[[#This Row],[Patient Waittime]]&lt;=15,"0-15",Table1[[#This Row],[Patient Waittime]]&lt;=30,"16-30",Table1[[#This Row],[Patient Waittime]]&lt;=45,"31-45",Table1[[#This Row],[Patient Waittime]]&lt;=60,"46-60",TRUE,"60+")</f>
        <v>0-15</v>
      </c>
      <c r="Q5020">
        <f>--(Table1[[#This Row],[Patient Waittime]]&lt;=30)</f>
        <v>1</v>
      </c>
      <c r="R5020">
        <f>--Table1[[#This Row],[Patient Admission Flag]]</f>
        <v>0</v>
      </c>
      <c r="S5020">
        <f>--AND(Table1[[#This Row],[WithinTarget]]=1,Table1[[#This Row],[Patient Satisfaction Score]]&gt;=7)</f>
        <v>0</v>
      </c>
      <c r="T5020" t="str">
        <f>IF(LEFT(Table1[[#This Row],[Patient Gender]],1)="F","Female","Male")</f>
        <v>Male</v>
      </c>
    </row>
    <row r="5021" spans="1:20" x14ac:dyDescent="0.3">
      <c r="A5021" t="s">
        <v>5125</v>
      </c>
      <c r="B5021" s="1">
        <v>45444.027777777781</v>
      </c>
      <c r="C5021" t="s">
        <v>9</v>
      </c>
      <c r="D5021">
        <v>71</v>
      </c>
      <c r="E5021" t="s">
        <v>10</v>
      </c>
      <c r="F5021" t="s">
        <v>17</v>
      </c>
      <c r="G5021" t="b">
        <v>0</v>
      </c>
      <c r="H5021">
        <v>0</v>
      </c>
      <c r="I5021">
        <v>53</v>
      </c>
      <c r="J5021" t="b">
        <v>0</v>
      </c>
      <c r="K5021">
        <f>YEAR(Table1[[#This Row],[Patient Admission Date]])</f>
        <v>2024</v>
      </c>
      <c r="L5021" t="str">
        <f>TEXT(Table1[[#This Row],[Patient Admission Date]],"mmm")</f>
        <v>Jun</v>
      </c>
      <c r="M5021" t="str">
        <f>TEXT(Table1[[#This Row],[Patient Admission Date]],"ddd")</f>
        <v>Sat</v>
      </c>
      <c r="N5021" t="str">
        <f>TEXT(INT(HOUR(Table1[[#This Row],[Patient Admission Date]])/3)*3,"00")&amp;"-"&amp;TEXT(INT(HOUR(Table1[[#This Row],[Patient Admission Date]])/3)*3+3,"00")</f>
        <v>00-03</v>
      </c>
      <c r="O5021" t="str" cm="1">
        <f t="array" ref="O5021">_xlfn.IFS(Table1[[#This Row],[Patient Age]]&lt;=14,"0-14",Table1[[#This Row],[Patient Age]]&lt;=29,"15-29",Table1[[#This Row],[Patient Age]]&lt;=44,"30-44",Table1[[#This Row],[Patient Age]]&lt;=59,"45-59",Table1[[#This Row],[Patient Age]]&lt;=74,"60-74",TRUE,"75+")</f>
        <v>60-74</v>
      </c>
      <c r="P5021" t="str" cm="1">
        <f t="array" ref="P5021">_xlfn.IFS(Table1[[#This Row],[Patient Waittime]]&lt;=15,"0-15",Table1[[#This Row],[Patient Waittime]]&lt;=30,"16-30",Table1[[#This Row],[Patient Waittime]]&lt;=45,"31-45",Table1[[#This Row],[Patient Waittime]]&lt;=60,"46-60",TRUE,"60+")</f>
        <v>46-60</v>
      </c>
      <c r="Q5021">
        <f>--(Table1[[#This Row],[Patient Waittime]]&lt;=30)</f>
        <v>0</v>
      </c>
      <c r="R5021">
        <f>--Table1[[#This Row],[Patient Admission Flag]]</f>
        <v>0</v>
      </c>
      <c r="S5021">
        <f>--AND(Table1[[#This Row],[WithinTarget]]=1,Table1[[#This Row],[Patient Satisfaction Score]]&gt;=7)</f>
        <v>0</v>
      </c>
      <c r="T5021" t="str">
        <f>IF(LEFT(Table1[[#This Row],[Patient Gender]],1)="F","Female","Male")</f>
        <v>Male</v>
      </c>
    </row>
    <row r="5022" spans="1:20" x14ac:dyDescent="0.3">
      <c r="A5022" t="s">
        <v>5126</v>
      </c>
      <c r="B5022" s="1">
        <v>45494.589583333334</v>
      </c>
      <c r="C5022" t="s">
        <v>9</v>
      </c>
      <c r="D5022">
        <v>48</v>
      </c>
      <c r="E5022" t="s">
        <v>10</v>
      </c>
      <c r="F5022" t="s">
        <v>17</v>
      </c>
      <c r="G5022" t="b">
        <v>0</v>
      </c>
      <c r="H5022">
        <v>0</v>
      </c>
      <c r="I5022">
        <v>44</v>
      </c>
      <c r="J5022" t="b">
        <v>0</v>
      </c>
      <c r="K5022">
        <f>YEAR(Table1[[#This Row],[Patient Admission Date]])</f>
        <v>2024</v>
      </c>
      <c r="L5022" t="str">
        <f>TEXT(Table1[[#This Row],[Patient Admission Date]],"mmm")</f>
        <v>Jul</v>
      </c>
      <c r="M5022" t="str">
        <f>TEXT(Table1[[#This Row],[Patient Admission Date]],"ddd")</f>
        <v>Sun</v>
      </c>
      <c r="N5022" t="str">
        <f>TEXT(INT(HOUR(Table1[[#This Row],[Patient Admission Date]])/3)*3,"00")&amp;"-"&amp;TEXT(INT(HOUR(Table1[[#This Row],[Patient Admission Date]])/3)*3+3,"00")</f>
        <v>12-15</v>
      </c>
      <c r="O5022" t="str" cm="1">
        <f t="array" ref="O5022">_xlfn.IFS(Table1[[#This Row],[Patient Age]]&lt;=14,"0-14",Table1[[#This Row],[Patient Age]]&lt;=29,"15-29",Table1[[#This Row],[Patient Age]]&lt;=44,"30-44",Table1[[#This Row],[Patient Age]]&lt;=59,"45-59",Table1[[#This Row],[Patient Age]]&lt;=74,"60-74",TRUE,"75+")</f>
        <v>45-59</v>
      </c>
      <c r="P5022" t="str" cm="1">
        <f t="array" ref="P5022">_xlfn.IFS(Table1[[#This Row],[Patient Waittime]]&lt;=15,"0-15",Table1[[#This Row],[Patient Waittime]]&lt;=30,"16-30",Table1[[#This Row],[Patient Waittime]]&lt;=45,"31-45",Table1[[#This Row],[Patient Waittime]]&lt;=60,"46-60",TRUE,"60+")</f>
        <v>31-45</v>
      </c>
      <c r="Q5022">
        <f>--(Table1[[#This Row],[Patient Waittime]]&lt;=30)</f>
        <v>0</v>
      </c>
      <c r="R5022">
        <f>--Table1[[#This Row],[Patient Admission Flag]]</f>
        <v>0</v>
      </c>
      <c r="S5022">
        <f>--AND(Table1[[#This Row],[WithinTarget]]=1,Table1[[#This Row],[Patient Satisfaction Score]]&gt;=7)</f>
        <v>0</v>
      </c>
      <c r="T5022" t="str">
        <f>IF(LEFT(Table1[[#This Row],[Patient Gender]],1)="F","Female","Male")</f>
        <v>Male</v>
      </c>
    </row>
    <row r="5023" spans="1:20" x14ac:dyDescent="0.3">
      <c r="A5023" t="s">
        <v>5127</v>
      </c>
      <c r="B5023" s="1">
        <v>45278.287499999999</v>
      </c>
      <c r="C5023" t="s">
        <v>9</v>
      </c>
      <c r="D5023">
        <v>26</v>
      </c>
      <c r="E5023" t="s">
        <v>10</v>
      </c>
      <c r="F5023" t="s">
        <v>17</v>
      </c>
      <c r="G5023" t="b">
        <v>0</v>
      </c>
      <c r="H5023">
        <v>0</v>
      </c>
      <c r="I5023">
        <v>11</v>
      </c>
      <c r="J5023" t="b">
        <v>0</v>
      </c>
      <c r="K5023">
        <f>YEAR(Table1[[#This Row],[Patient Admission Date]])</f>
        <v>2023</v>
      </c>
      <c r="L5023" t="str">
        <f>TEXT(Table1[[#This Row],[Patient Admission Date]],"mmm")</f>
        <v>Dec</v>
      </c>
      <c r="M5023" t="str">
        <f>TEXT(Table1[[#This Row],[Patient Admission Date]],"ddd")</f>
        <v>Mon</v>
      </c>
      <c r="N5023" t="str">
        <f>TEXT(INT(HOUR(Table1[[#This Row],[Patient Admission Date]])/3)*3,"00")&amp;"-"&amp;TEXT(INT(HOUR(Table1[[#This Row],[Patient Admission Date]])/3)*3+3,"00")</f>
        <v>06-09</v>
      </c>
      <c r="O5023" t="str" cm="1">
        <f t="array" ref="O5023">_xlfn.IFS(Table1[[#This Row],[Patient Age]]&lt;=14,"0-14",Table1[[#This Row],[Patient Age]]&lt;=29,"15-29",Table1[[#This Row],[Patient Age]]&lt;=44,"30-44",Table1[[#This Row],[Patient Age]]&lt;=59,"45-59",Table1[[#This Row],[Patient Age]]&lt;=74,"60-74",TRUE,"75+")</f>
        <v>15-29</v>
      </c>
      <c r="P5023" t="str" cm="1">
        <f t="array" ref="P5023">_xlfn.IFS(Table1[[#This Row],[Patient Waittime]]&lt;=15,"0-15",Table1[[#This Row],[Patient Waittime]]&lt;=30,"16-30",Table1[[#This Row],[Patient Waittime]]&lt;=45,"31-45",Table1[[#This Row],[Patient Waittime]]&lt;=60,"46-60",TRUE,"60+")</f>
        <v>0-15</v>
      </c>
      <c r="Q5023">
        <f>--(Table1[[#This Row],[Patient Waittime]]&lt;=30)</f>
        <v>1</v>
      </c>
      <c r="R5023">
        <f>--Table1[[#This Row],[Patient Admission Flag]]</f>
        <v>0</v>
      </c>
      <c r="S5023">
        <f>--AND(Table1[[#This Row],[WithinTarget]]=1,Table1[[#This Row],[Patient Satisfaction Score]]&gt;=7)</f>
        <v>0</v>
      </c>
      <c r="T5023" t="str">
        <f>IF(LEFT(Table1[[#This Row],[Patient Gender]],1)="F","Female","Male")</f>
        <v>Male</v>
      </c>
    </row>
    <row r="5024" spans="1:20" x14ac:dyDescent="0.3">
      <c r="A5024" t="s">
        <v>5128</v>
      </c>
      <c r="B5024" s="1">
        <v>45281.831944444442</v>
      </c>
      <c r="C5024" t="s">
        <v>9</v>
      </c>
      <c r="D5024">
        <v>44</v>
      </c>
      <c r="E5024" t="s">
        <v>10</v>
      </c>
      <c r="F5024" t="s">
        <v>17</v>
      </c>
      <c r="G5024" t="b">
        <v>0</v>
      </c>
      <c r="H5024">
        <v>0</v>
      </c>
      <c r="I5024">
        <v>26</v>
      </c>
      <c r="J5024" t="b">
        <v>0</v>
      </c>
      <c r="K5024">
        <f>YEAR(Table1[[#This Row],[Patient Admission Date]])</f>
        <v>2023</v>
      </c>
      <c r="L5024" t="str">
        <f>TEXT(Table1[[#This Row],[Patient Admission Date]],"mmm")</f>
        <v>Dec</v>
      </c>
      <c r="M5024" t="str">
        <f>TEXT(Table1[[#This Row],[Patient Admission Date]],"ddd")</f>
        <v>Thu</v>
      </c>
      <c r="N5024" t="str">
        <f>TEXT(INT(HOUR(Table1[[#This Row],[Patient Admission Date]])/3)*3,"00")&amp;"-"&amp;TEXT(INT(HOUR(Table1[[#This Row],[Patient Admission Date]])/3)*3+3,"00")</f>
        <v>18-21</v>
      </c>
      <c r="O5024" t="str" cm="1">
        <f t="array" ref="O5024">_xlfn.IFS(Table1[[#This Row],[Patient Age]]&lt;=14,"0-14",Table1[[#This Row],[Patient Age]]&lt;=29,"15-29",Table1[[#This Row],[Patient Age]]&lt;=44,"30-44",Table1[[#This Row],[Patient Age]]&lt;=59,"45-59",Table1[[#This Row],[Patient Age]]&lt;=74,"60-74",TRUE,"75+")</f>
        <v>30-44</v>
      </c>
      <c r="P5024" t="str" cm="1">
        <f t="array" ref="P5024">_xlfn.IFS(Table1[[#This Row],[Patient Waittime]]&lt;=15,"0-15",Table1[[#This Row],[Patient Waittime]]&lt;=30,"16-30",Table1[[#This Row],[Patient Waittime]]&lt;=45,"31-45",Table1[[#This Row],[Patient Waittime]]&lt;=60,"46-60",TRUE,"60+")</f>
        <v>16-30</v>
      </c>
      <c r="Q5024">
        <f>--(Table1[[#This Row],[Patient Waittime]]&lt;=30)</f>
        <v>1</v>
      </c>
      <c r="R5024">
        <f>--Table1[[#This Row],[Patient Admission Flag]]</f>
        <v>0</v>
      </c>
      <c r="S5024">
        <f>--AND(Table1[[#This Row],[WithinTarget]]=1,Table1[[#This Row],[Patient Satisfaction Score]]&gt;=7)</f>
        <v>0</v>
      </c>
      <c r="T5024" t="str">
        <f>IF(LEFT(Table1[[#This Row],[Patient Gender]],1)="F","Female","Male")</f>
        <v>Male</v>
      </c>
    </row>
    <row r="5025" spans="1:20" x14ac:dyDescent="0.3">
      <c r="A5025" t="s">
        <v>5129</v>
      </c>
      <c r="B5025" s="1">
        <v>45506.676388888889</v>
      </c>
      <c r="C5025" t="s">
        <v>9</v>
      </c>
      <c r="D5025">
        <v>27</v>
      </c>
      <c r="E5025" t="s">
        <v>10</v>
      </c>
      <c r="F5025" t="s">
        <v>17</v>
      </c>
      <c r="G5025" t="b">
        <v>0</v>
      </c>
      <c r="H5025">
        <v>0</v>
      </c>
      <c r="I5025">
        <v>37</v>
      </c>
      <c r="J5025" t="b">
        <v>0</v>
      </c>
      <c r="K5025">
        <f>YEAR(Table1[[#This Row],[Patient Admission Date]])</f>
        <v>2024</v>
      </c>
      <c r="L5025" t="str">
        <f>TEXT(Table1[[#This Row],[Patient Admission Date]],"mmm")</f>
        <v>Aug</v>
      </c>
      <c r="M5025" t="str">
        <f>TEXT(Table1[[#This Row],[Patient Admission Date]],"ddd")</f>
        <v>Fri</v>
      </c>
      <c r="N5025" t="str">
        <f>TEXT(INT(HOUR(Table1[[#This Row],[Patient Admission Date]])/3)*3,"00")&amp;"-"&amp;TEXT(INT(HOUR(Table1[[#This Row],[Patient Admission Date]])/3)*3+3,"00")</f>
        <v>15-18</v>
      </c>
      <c r="O5025" t="str" cm="1">
        <f t="array" ref="O5025">_xlfn.IFS(Table1[[#This Row],[Patient Age]]&lt;=14,"0-14",Table1[[#This Row],[Patient Age]]&lt;=29,"15-29",Table1[[#This Row],[Patient Age]]&lt;=44,"30-44",Table1[[#This Row],[Patient Age]]&lt;=59,"45-59",Table1[[#This Row],[Patient Age]]&lt;=74,"60-74",TRUE,"75+")</f>
        <v>15-29</v>
      </c>
      <c r="P5025" t="str" cm="1">
        <f t="array" ref="P5025">_xlfn.IFS(Table1[[#This Row],[Patient Waittime]]&lt;=15,"0-15",Table1[[#This Row],[Patient Waittime]]&lt;=30,"16-30",Table1[[#This Row],[Patient Waittime]]&lt;=45,"31-45",Table1[[#This Row],[Patient Waittime]]&lt;=60,"46-60",TRUE,"60+")</f>
        <v>31-45</v>
      </c>
      <c r="Q5025">
        <f>--(Table1[[#This Row],[Patient Waittime]]&lt;=30)</f>
        <v>0</v>
      </c>
      <c r="R5025">
        <f>--Table1[[#This Row],[Patient Admission Flag]]</f>
        <v>0</v>
      </c>
      <c r="S5025">
        <f>--AND(Table1[[#This Row],[WithinTarget]]=1,Table1[[#This Row],[Patient Satisfaction Score]]&gt;=7)</f>
        <v>0</v>
      </c>
      <c r="T5025" t="str">
        <f>IF(LEFT(Table1[[#This Row],[Patient Gender]],1)="F","Female","Male")</f>
        <v>Male</v>
      </c>
    </row>
    <row r="5026" spans="1:20" x14ac:dyDescent="0.3">
      <c r="A5026" t="s">
        <v>5130</v>
      </c>
      <c r="B5026" s="1">
        <v>45086.665972222225</v>
      </c>
      <c r="C5026" t="s">
        <v>9</v>
      </c>
      <c r="D5026">
        <v>64</v>
      </c>
      <c r="E5026" t="s">
        <v>10</v>
      </c>
      <c r="F5026" t="s">
        <v>17</v>
      </c>
      <c r="G5026" t="b">
        <v>0</v>
      </c>
      <c r="H5026">
        <v>0</v>
      </c>
      <c r="I5026">
        <v>19</v>
      </c>
      <c r="J5026" t="b">
        <v>0</v>
      </c>
      <c r="K5026">
        <f>YEAR(Table1[[#This Row],[Patient Admission Date]])</f>
        <v>2023</v>
      </c>
      <c r="L5026" t="str">
        <f>TEXT(Table1[[#This Row],[Patient Admission Date]],"mmm")</f>
        <v>Jun</v>
      </c>
      <c r="M5026" t="str">
        <f>TEXT(Table1[[#This Row],[Patient Admission Date]],"ddd")</f>
        <v>Fri</v>
      </c>
      <c r="N5026" t="str">
        <f>TEXT(INT(HOUR(Table1[[#This Row],[Patient Admission Date]])/3)*3,"00")&amp;"-"&amp;TEXT(INT(HOUR(Table1[[#This Row],[Patient Admission Date]])/3)*3+3,"00")</f>
        <v>15-18</v>
      </c>
      <c r="O5026" t="str" cm="1">
        <f t="array" ref="O5026">_xlfn.IFS(Table1[[#This Row],[Patient Age]]&lt;=14,"0-14",Table1[[#This Row],[Patient Age]]&lt;=29,"15-29",Table1[[#This Row],[Patient Age]]&lt;=44,"30-44",Table1[[#This Row],[Patient Age]]&lt;=59,"45-59",Table1[[#This Row],[Patient Age]]&lt;=74,"60-74",TRUE,"75+")</f>
        <v>60-74</v>
      </c>
      <c r="P5026" t="str" cm="1">
        <f t="array" ref="P5026">_xlfn.IFS(Table1[[#This Row],[Patient Waittime]]&lt;=15,"0-15",Table1[[#This Row],[Patient Waittime]]&lt;=30,"16-30",Table1[[#This Row],[Patient Waittime]]&lt;=45,"31-45",Table1[[#This Row],[Patient Waittime]]&lt;=60,"46-60",TRUE,"60+")</f>
        <v>16-30</v>
      </c>
      <c r="Q5026">
        <f>--(Table1[[#This Row],[Patient Waittime]]&lt;=30)</f>
        <v>1</v>
      </c>
      <c r="R5026">
        <f>--Table1[[#This Row],[Patient Admission Flag]]</f>
        <v>0</v>
      </c>
      <c r="S5026">
        <f>--AND(Table1[[#This Row],[WithinTarget]]=1,Table1[[#This Row],[Patient Satisfaction Score]]&gt;=7)</f>
        <v>0</v>
      </c>
      <c r="T5026" t="str">
        <f>IF(LEFT(Table1[[#This Row],[Patient Gender]],1)="F","Female","Male")</f>
        <v>Male</v>
      </c>
    </row>
    <row r="5027" spans="1:20" x14ac:dyDescent="0.3">
      <c r="A5027" t="s">
        <v>5131</v>
      </c>
      <c r="B5027" s="1">
        <v>45275.501388888886</v>
      </c>
      <c r="C5027" t="s">
        <v>9</v>
      </c>
      <c r="D5027">
        <v>60</v>
      </c>
      <c r="E5027" t="s">
        <v>10</v>
      </c>
      <c r="F5027" t="s">
        <v>17</v>
      </c>
      <c r="G5027" t="b">
        <v>0</v>
      </c>
      <c r="H5027">
        <v>1</v>
      </c>
      <c r="I5027">
        <v>31</v>
      </c>
      <c r="J5027" t="b">
        <v>0</v>
      </c>
      <c r="K5027">
        <f>YEAR(Table1[[#This Row],[Patient Admission Date]])</f>
        <v>2023</v>
      </c>
      <c r="L5027" t="str">
        <f>TEXT(Table1[[#This Row],[Patient Admission Date]],"mmm")</f>
        <v>Dec</v>
      </c>
      <c r="M5027" t="str">
        <f>TEXT(Table1[[#This Row],[Patient Admission Date]],"ddd")</f>
        <v>Fri</v>
      </c>
      <c r="N5027" t="str">
        <f>TEXT(INT(HOUR(Table1[[#This Row],[Patient Admission Date]])/3)*3,"00")&amp;"-"&amp;TEXT(INT(HOUR(Table1[[#This Row],[Patient Admission Date]])/3)*3+3,"00")</f>
        <v>12-15</v>
      </c>
      <c r="O5027" t="str" cm="1">
        <f t="array" ref="O5027">_xlfn.IFS(Table1[[#This Row],[Patient Age]]&lt;=14,"0-14",Table1[[#This Row],[Patient Age]]&lt;=29,"15-29",Table1[[#This Row],[Patient Age]]&lt;=44,"30-44",Table1[[#This Row],[Patient Age]]&lt;=59,"45-59",Table1[[#This Row],[Patient Age]]&lt;=74,"60-74",TRUE,"75+")</f>
        <v>60-74</v>
      </c>
      <c r="P5027" t="str" cm="1">
        <f t="array" ref="P5027">_xlfn.IFS(Table1[[#This Row],[Patient Waittime]]&lt;=15,"0-15",Table1[[#This Row],[Patient Waittime]]&lt;=30,"16-30",Table1[[#This Row],[Patient Waittime]]&lt;=45,"31-45",Table1[[#This Row],[Patient Waittime]]&lt;=60,"46-60",TRUE,"60+")</f>
        <v>31-45</v>
      </c>
      <c r="Q5027">
        <f>--(Table1[[#This Row],[Patient Waittime]]&lt;=30)</f>
        <v>0</v>
      </c>
      <c r="R5027">
        <f>--Table1[[#This Row],[Patient Admission Flag]]</f>
        <v>0</v>
      </c>
      <c r="S5027">
        <f>--AND(Table1[[#This Row],[WithinTarget]]=1,Table1[[#This Row],[Patient Satisfaction Score]]&gt;=7)</f>
        <v>0</v>
      </c>
      <c r="T5027" t="str">
        <f>IF(LEFT(Table1[[#This Row],[Patient Gender]],1)="F","Female","Male")</f>
        <v>Male</v>
      </c>
    </row>
    <row r="5028" spans="1:20" x14ac:dyDescent="0.3">
      <c r="A5028" t="s">
        <v>5132</v>
      </c>
      <c r="B5028" s="1">
        <v>45232.581250000003</v>
      </c>
      <c r="C5028" t="s">
        <v>9</v>
      </c>
      <c r="D5028">
        <v>36</v>
      </c>
      <c r="E5028" t="s">
        <v>10</v>
      </c>
      <c r="F5028" t="s">
        <v>17</v>
      </c>
      <c r="G5028" t="b">
        <v>0</v>
      </c>
      <c r="H5028">
        <v>2</v>
      </c>
      <c r="I5028">
        <v>19</v>
      </c>
      <c r="J5028" t="b">
        <v>0</v>
      </c>
      <c r="K5028">
        <f>YEAR(Table1[[#This Row],[Patient Admission Date]])</f>
        <v>2023</v>
      </c>
      <c r="L5028" t="str">
        <f>TEXT(Table1[[#This Row],[Patient Admission Date]],"mmm")</f>
        <v>Nov</v>
      </c>
      <c r="M5028" t="str">
        <f>TEXT(Table1[[#This Row],[Patient Admission Date]],"ddd")</f>
        <v>Thu</v>
      </c>
      <c r="N5028" t="str">
        <f>TEXT(INT(HOUR(Table1[[#This Row],[Patient Admission Date]])/3)*3,"00")&amp;"-"&amp;TEXT(INT(HOUR(Table1[[#This Row],[Patient Admission Date]])/3)*3+3,"00")</f>
        <v>12-15</v>
      </c>
      <c r="O5028" t="str" cm="1">
        <f t="array" ref="O5028">_xlfn.IFS(Table1[[#This Row],[Patient Age]]&lt;=14,"0-14",Table1[[#This Row],[Patient Age]]&lt;=29,"15-29",Table1[[#This Row],[Patient Age]]&lt;=44,"30-44",Table1[[#This Row],[Patient Age]]&lt;=59,"45-59",Table1[[#This Row],[Patient Age]]&lt;=74,"60-74",TRUE,"75+")</f>
        <v>30-44</v>
      </c>
      <c r="P5028" t="str" cm="1">
        <f t="array" ref="P5028">_xlfn.IFS(Table1[[#This Row],[Patient Waittime]]&lt;=15,"0-15",Table1[[#This Row],[Patient Waittime]]&lt;=30,"16-30",Table1[[#This Row],[Patient Waittime]]&lt;=45,"31-45",Table1[[#This Row],[Patient Waittime]]&lt;=60,"46-60",TRUE,"60+")</f>
        <v>16-30</v>
      </c>
      <c r="Q5028">
        <f>--(Table1[[#This Row],[Patient Waittime]]&lt;=30)</f>
        <v>1</v>
      </c>
      <c r="R5028">
        <f>--Table1[[#This Row],[Patient Admission Flag]]</f>
        <v>0</v>
      </c>
      <c r="S5028">
        <f>--AND(Table1[[#This Row],[WithinTarget]]=1,Table1[[#This Row],[Patient Satisfaction Score]]&gt;=7)</f>
        <v>0</v>
      </c>
      <c r="T5028" t="str">
        <f>IF(LEFT(Table1[[#This Row],[Patient Gender]],1)="F","Female","Male")</f>
        <v>Male</v>
      </c>
    </row>
    <row r="5029" spans="1:20" x14ac:dyDescent="0.3">
      <c r="A5029" t="s">
        <v>5133</v>
      </c>
      <c r="B5029" s="1">
        <v>45565.146527777775</v>
      </c>
      <c r="C5029" t="s">
        <v>9</v>
      </c>
      <c r="D5029">
        <v>79</v>
      </c>
      <c r="E5029" t="s">
        <v>10</v>
      </c>
      <c r="F5029" t="s">
        <v>17</v>
      </c>
      <c r="G5029" t="b">
        <v>0</v>
      </c>
      <c r="H5029">
        <v>2</v>
      </c>
      <c r="I5029">
        <v>21</v>
      </c>
      <c r="J5029" t="b">
        <v>0</v>
      </c>
      <c r="K5029">
        <f>YEAR(Table1[[#This Row],[Patient Admission Date]])</f>
        <v>2024</v>
      </c>
      <c r="L5029" t="str">
        <f>TEXT(Table1[[#This Row],[Patient Admission Date]],"mmm")</f>
        <v>Sep</v>
      </c>
      <c r="M5029" t="str">
        <f>TEXT(Table1[[#This Row],[Patient Admission Date]],"ddd")</f>
        <v>Mon</v>
      </c>
      <c r="N5029" t="str">
        <f>TEXT(INT(HOUR(Table1[[#This Row],[Patient Admission Date]])/3)*3,"00")&amp;"-"&amp;TEXT(INT(HOUR(Table1[[#This Row],[Patient Admission Date]])/3)*3+3,"00")</f>
        <v>03-06</v>
      </c>
      <c r="O5029" t="str" cm="1">
        <f t="array" ref="O5029">_xlfn.IFS(Table1[[#This Row],[Patient Age]]&lt;=14,"0-14",Table1[[#This Row],[Patient Age]]&lt;=29,"15-29",Table1[[#This Row],[Patient Age]]&lt;=44,"30-44",Table1[[#This Row],[Patient Age]]&lt;=59,"45-59",Table1[[#This Row],[Patient Age]]&lt;=74,"60-74",TRUE,"75+")</f>
        <v>75+</v>
      </c>
      <c r="P5029" t="str" cm="1">
        <f t="array" ref="P5029">_xlfn.IFS(Table1[[#This Row],[Patient Waittime]]&lt;=15,"0-15",Table1[[#This Row],[Patient Waittime]]&lt;=30,"16-30",Table1[[#This Row],[Patient Waittime]]&lt;=45,"31-45",Table1[[#This Row],[Patient Waittime]]&lt;=60,"46-60",TRUE,"60+")</f>
        <v>16-30</v>
      </c>
      <c r="Q5029">
        <f>--(Table1[[#This Row],[Patient Waittime]]&lt;=30)</f>
        <v>1</v>
      </c>
      <c r="R5029">
        <f>--Table1[[#This Row],[Patient Admission Flag]]</f>
        <v>0</v>
      </c>
      <c r="S5029">
        <f>--AND(Table1[[#This Row],[WithinTarget]]=1,Table1[[#This Row],[Patient Satisfaction Score]]&gt;=7)</f>
        <v>0</v>
      </c>
      <c r="T5029" t="str">
        <f>IF(LEFT(Table1[[#This Row],[Patient Gender]],1)="F","Female","Male")</f>
        <v>Male</v>
      </c>
    </row>
    <row r="5030" spans="1:20" x14ac:dyDescent="0.3">
      <c r="A5030" t="s">
        <v>5134</v>
      </c>
      <c r="B5030" s="1">
        <v>45081.379861111112</v>
      </c>
      <c r="C5030" t="s">
        <v>9</v>
      </c>
      <c r="D5030">
        <v>56</v>
      </c>
      <c r="E5030" t="s">
        <v>10</v>
      </c>
      <c r="F5030" t="s">
        <v>17</v>
      </c>
      <c r="G5030" t="b">
        <v>0</v>
      </c>
      <c r="H5030">
        <v>2</v>
      </c>
      <c r="I5030">
        <v>21</v>
      </c>
      <c r="J5030" t="b">
        <v>0</v>
      </c>
      <c r="K5030">
        <f>YEAR(Table1[[#This Row],[Patient Admission Date]])</f>
        <v>2023</v>
      </c>
      <c r="L5030" t="str">
        <f>TEXT(Table1[[#This Row],[Patient Admission Date]],"mmm")</f>
        <v>Jun</v>
      </c>
      <c r="M5030" t="str">
        <f>TEXT(Table1[[#This Row],[Patient Admission Date]],"ddd")</f>
        <v>Sun</v>
      </c>
      <c r="N5030" t="str">
        <f>TEXT(INT(HOUR(Table1[[#This Row],[Patient Admission Date]])/3)*3,"00")&amp;"-"&amp;TEXT(INT(HOUR(Table1[[#This Row],[Patient Admission Date]])/3)*3+3,"00")</f>
        <v>09-12</v>
      </c>
      <c r="O5030" t="str" cm="1">
        <f t="array" ref="O5030">_xlfn.IFS(Table1[[#This Row],[Patient Age]]&lt;=14,"0-14",Table1[[#This Row],[Patient Age]]&lt;=29,"15-29",Table1[[#This Row],[Patient Age]]&lt;=44,"30-44",Table1[[#This Row],[Patient Age]]&lt;=59,"45-59",Table1[[#This Row],[Patient Age]]&lt;=74,"60-74",TRUE,"75+")</f>
        <v>45-59</v>
      </c>
      <c r="P5030" t="str" cm="1">
        <f t="array" ref="P5030">_xlfn.IFS(Table1[[#This Row],[Patient Waittime]]&lt;=15,"0-15",Table1[[#This Row],[Patient Waittime]]&lt;=30,"16-30",Table1[[#This Row],[Patient Waittime]]&lt;=45,"31-45",Table1[[#This Row],[Patient Waittime]]&lt;=60,"46-60",TRUE,"60+")</f>
        <v>16-30</v>
      </c>
      <c r="Q5030">
        <f>--(Table1[[#This Row],[Patient Waittime]]&lt;=30)</f>
        <v>1</v>
      </c>
      <c r="R5030">
        <f>--Table1[[#This Row],[Patient Admission Flag]]</f>
        <v>0</v>
      </c>
      <c r="S5030">
        <f>--AND(Table1[[#This Row],[WithinTarget]]=1,Table1[[#This Row],[Patient Satisfaction Score]]&gt;=7)</f>
        <v>0</v>
      </c>
      <c r="T5030" t="str">
        <f>IF(LEFT(Table1[[#This Row],[Patient Gender]],1)="F","Female","Male")</f>
        <v>Male</v>
      </c>
    </row>
    <row r="5031" spans="1:20" x14ac:dyDescent="0.3">
      <c r="A5031" t="s">
        <v>5135</v>
      </c>
      <c r="B5031" s="1">
        <v>45163.684027777781</v>
      </c>
      <c r="C5031" t="s">
        <v>9</v>
      </c>
      <c r="D5031">
        <v>48</v>
      </c>
      <c r="E5031" t="s">
        <v>10</v>
      </c>
      <c r="F5031" t="s">
        <v>17</v>
      </c>
      <c r="G5031" t="b">
        <v>0</v>
      </c>
      <c r="H5031">
        <v>3</v>
      </c>
      <c r="I5031">
        <v>24</v>
      </c>
      <c r="J5031" t="b">
        <v>0</v>
      </c>
      <c r="K5031">
        <f>YEAR(Table1[[#This Row],[Patient Admission Date]])</f>
        <v>2023</v>
      </c>
      <c r="L5031" t="str">
        <f>TEXT(Table1[[#This Row],[Patient Admission Date]],"mmm")</f>
        <v>Aug</v>
      </c>
      <c r="M5031" t="str">
        <f>TEXT(Table1[[#This Row],[Patient Admission Date]],"ddd")</f>
        <v>Fri</v>
      </c>
      <c r="N5031" t="str">
        <f>TEXT(INT(HOUR(Table1[[#This Row],[Patient Admission Date]])/3)*3,"00")&amp;"-"&amp;TEXT(INT(HOUR(Table1[[#This Row],[Patient Admission Date]])/3)*3+3,"00")</f>
        <v>15-18</v>
      </c>
      <c r="O5031" t="str" cm="1">
        <f t="array" ref="O5031">_xlfn.IFS(Table1[[#This Row],[Patient Age]]&lt;=14,"0-14",Table1[[#This Row],[Patient Age]]&lt;=29,"15-29",Table1[[#This Row],[Patient Age]]&lt;=44,"30-44",Table1[[#This Row],[Patient Age]]&lt;=59,"45-59",Table1[[#This Row],[Patient Age]]&lt;=74,"60-74",TRUE,"75+")</f>
        <v>45-59</v>
      </c>
      <c r="P5031" t="str" cm="1">
        <f t="array" ref="P5031">_xlfn.IFS(Table1[[#This Row],[Patient Waittime]]&lt;=15,"0-15",Table1[[#This Row],[Patient Waittime]]&lt;=30,"16-30",Table1[[#This Row],[Patient Waittime]]&lt;=45,"31-45",Table1[[#This Row],[Patient Waittime]]&lt;=60,"46-60",TRUE,"60+")</f>
        <v>16-30</v>
      </c>
      <c r="Q5031">
        <f>--(Table1[[#This Row],[Patient Waittime]]&lt;=30)</f>
        <v>1</v>
      </c>
      <c r="R5031">
        <f>--Table1[[#This Row],[Patient Admission Flag]]</f>
        <v>0</v>
      </c>
      <c r="S5031">
        <f>--AND(Table1[[#This Row],[WithinTarget]]=1,Table1[[#This Row],[Patient Satisfaction Score]]&gt;=7)</f>
        <v>0</v>
      </c>
      <c r="T5031" t="str">
        <f>IF(LEFT(Table1[[#This Row],[Patient Gender]],1)="F","Female","Male")</f>
        <v>Male</v>
      </c>
    </row>
    <row r="5032" spans="1:20" x14ac:dyDescent="0.3">
      <c r="A5032" t="s">
        <v>5136</v>
      </c>
      <c r="B5032" s="1">
        <v>45128.0625</v>
      </c>
      <c r="C5032" t="s">
        <v>9</v>
      </c>
      <c r="D5032">
        <v>39</v>
      </c>
      <c r="E5032" t="s">
        <v>10</v>
      </c>
      <c r="F5032" t="s">
        <v>17</v>
      </c>
      <c r="G5032" t="b">
        <v>0</v>
      </c>
      <c r="H5032">
        <v>3</v>
      </c>
      <c r="I5032">
        <v>50</v>
      </c>
      <c r="J5032" t="b">
        <v>0</v>
      </c>
      <c r="K5032">
        <f>YEAR(Table1[[#This Row],[Patient Admission Date]])</f>
        <v>2023</v>
      </c>
      <c r="L5032" t="str">
        <f>TEXT(Table1[[#This Row],[Patient Admission Date]],"mmm")</f>
        <v>Jul</v>
      </c>
      <c r="M5032" t="str">
        <f>TEXT(Table1[[#This Row],[Patient Admission Date]],"ddd")</f>
        <v>Fri</v>
      </c>
      <c r="N5032" t="str">
        <f>TEXT(INT(HOUR(Table1[[#This Row],[Patient Admission Date]])/3)*3,"00")&amp;"-"&amp;TEXT(INT(HOUR(Table1[[#This Row],[Patient Admission Date]])/3)*3+3,"00")</f>
        <v>00-03</v>
      </c>
      <c r="O5032" t="str" cm="1">
        <f t="array" ref="O5032">_xlfn.IFS(Table1[[#This Row],[Patient Age]]&lt;=14,"0-14",Table1[[#This Row],[Patient Age]]&lt;=29,"15-29",Table1[[#This Row],[Patient Age]]&lt;=44,"30-44",Table1[[#This Row],[Patient Age]]&lt;=59,"45-59",Table1[[#This Row],[Patient Age]]&lt;=74,"60-74",TRUE,"75+")</f>
        <v>30-44</v>
      </c>
      <c r="P5032" t="str" cm="1">
        <f t="array" ref="P5032">_xlfn.IFS(Table1[[#This Row],[Patient Waittime]]&lt;=15,"0-15",Table1[[#This Row],[Patient Waittime]]&lt;=30,"16-30",Table1[[#This Row],[Patient Waittime]]&lt;=45,"31-45",Table1[[#This Row],[Patient Waittime]]&lt;=60,"46-60",TRUE,"60+")</f>
        <v>46-60</v>
      </c>
      <c r="Q5032">
        <f>--(Table1[[#This Row],[Patient Waittime]]&lt;=30)</f>
        <v>0</v>
      </c>
      <c r="R5032">
        <f>--Table1[[#This Row],[Patient Admission Flag]]</f>
        <v>0</v>
      </c>
      <c r="S5032">
        <f>--AND(Table1[[#This Row],[WithinTarget]]=1,Table1[[#This Row],[Patient Satisfaction Score]]&gt;=7)</f>
        <v>0</v>
      </c>
      <c r="T5032" t="str">
        <f>IF(LEFT(Table1[[#This Row],[Patient Gender]],1)="F","Female","Male")</f>
        <v>Male</v>
      </c>
    </row>
    <row r="5033" spans="1:20" x14ac:dyDescent="0.3">
      <c r="A5033" t="s">
        <v>5137</v>
      </c>
      <c r="B5033" s="1">
        <v>45491.299305555556</v>
      </c>
      <c r="C5033" t="s">
        <v>9</v>
      </c>
      <c r="D5033">
        <v>9</v>
      </c>
      <c r="E5033" t="s">
        <v>10</v>
      </c>
      <c r="F5033" t="s">
        <v>17</v>
      </c>
      <c r="G5033" t="b">
        <v>0</v>
      </c>
      <c r="H5033">
        <v>3</v>
      </c>
      <c r="I5033">
        <v>58</v>
      </c>
      <c r="J5033" t="b">
        <v>0</v>
      </c>
      <c r="K5033">
        <f>YEAR(Table1[[#This Row],[Patient Admission Date]])</f>
        <v>2024</v>
      </c>
      <c r="L5033" t="str">
        <f>TEXT(Table1[[#This Row],[Patient Admission Date]],"mmm")</f>
        <v>Jul</v>
      </c>
      <c r="M5033" t="str">
        <f>TEXT(Table1[[#This Row],[Patient Admission Date]],"ddd")</f>
        <v>Thu</v>
      </c>
      <c r="N5033" t="str">
        <f>TEXT(INT(HOUR(Table1[[#This Row],[Patient Admission Date]])/3)*3,"00")&amp;"-"&amp;TEXT(INT(HOUR(Table1[[#This Row],[Patient Admission Date]])/3)*3+3,"00")</f>
        <v>06-09</v>
      </c>
      <c r="O5033" t="str" cm="1">
        <f t="array" ref="O5033">_xlfn.IFS(Table1[[#This Row],[Patient Age]]&lt;=14,"0-14",Table1[[#This Row],[Patient Age]]&lt;=29,"15-29",Table1[[#This Row],[Patient Age]]&lt;=44,"30-44",Table1[[#This Row],[Patient Age]]&lt;=59,"45-59",Table1[[#This Row],[Patient Age]]&lt;=74,"60-74",TRUE,"75+")</f>
        <v>0-14</v>
      </c>
      <c r="P5033" t="str" cm="1">
        <f t="array" ref="P5033">_xlfn.IFS(Table1[[#This Row],[Patient Waittime]]&lt;=15,"0-15",Table1[[#This Row],[Patient Waittime]]&lt;=30,"16-30",Table1[[#This Row],[Patient Waittime]]&lt;=45,"31-45",Table1[[#This Row],[Patient Waittime]]&lt;=60,"46-60",TRUE,"60+")</f>
        <v>46-60</v>
      </c>
      <c r="Q5033">
        <f>--(Table1[[#This Row],[Patient Waittime]]&lt;=30)</f>
        <v>0</v>
      </c>
      <c r="R5033">
        <f>--Table1[[#This Row],[Patient Admission Flag]]</f>
        <v>0</v>
      </c>
      <c r="S5033">
        <f>--AND(Table1[[#This Row],[WithinTarget]]=1,Table1[[#This Row],[Patient Satisfaction Score]]&gt;=7)</f>
        <v>0</v>
      </c>
      <c r="T5033" t="str">
        <f>IF(LEFT(Table1[[#This Row],[Patient Gender]],1)="F","Female","Male")</f>
        <v>Male</v>
      </c>
    </row>
    <row r="5034" spans="1:20" x14ac:dyDescent="0.3">
      <c r="A5034" t="s">
        <v>5138</v>
      </c>
      <c r="B5034" s="1">
        <v>45263.844444444447</v>
      </c>
      <c r="C5034" t="s">
        <v>9</v>
      </c>
      <c r="D5034">
        <v>29</v>
      </c>
      <c r="E5034" t="s">
        <v>10</v>
      </c>
      <c r="F5034" t="s">
        <v>17</v>
      </c>
      <c r="G5034" t="b">
        <v>0</v>
      </c>
      <c r="H5034">
        <v>3</v>
      </c>
      <c r="I5034">
        <v>39</v>
      </c>
      <c r="J5034" t="b">
        <v>0</v>
      </c>
      <c r="K5034">
        <f>YEAR(Table1[[#This Row],[Patient Admission Date]])</f>
        <v>2023</v>
      </c>
      <c r="L5034" t="str">
        <f>TEXT(Table1[[#This Row],[Patient Admission Date]],"mmm")</f>
        <v>Dec</v>
      </c>
      <c r="M5034" t="str">
        <f>TEXT(Table1[[#This Row],[Patient Admission Date]],"ddd")</f>
        <v>Sun</v>
      </c>
      <c r="N5034" t="str">
        <f>TEXT(INT(HOUR(Table1[[#This Row],[Patient Admission Date]])/3)*3,"00")&amp;"-"&amp;TEXT(INT(HOUR(Table1[[#This Row],[Patient Admission Date]])/3)*3+3,"00")</f>
        <v>18-21</v>
      </c>
      <c r="O5034" t="str" cm="1">
        <f t="array" ref="O5034">_xlfn.IFS(Table1[[#This Row],[Patient Age]]&lt;=14,"0-14",Table1[[#This Row],[Patient Age]]&lt;=29,"15-29",Table1[[#This Row],[Patient Age]]&lt;=44,"30-44",Table1[[#This Row],[Patient Age]]&lt;=59,"45-59",Table1[[#This Row],[Patient Age]]&lt;=74,"60-74",TRUE,"75+")</f>
        <v>15-29</v>
      </c>
      <c r="P5034" t="str" cm="1">
        <f t="array" ref="P5034">_xlfn.IFS(Table1[[#This Row],[Patient Waittime]]&lt;=15,"0-15",Table1[[#This Row],[Patient Waittime]]&lt;=30,"16-30",Table1[[#This Row],[Patient Waittime]]&lt;=45,"31-45",Table1[[#This Row],[Patient Waittime]]&lt;=60,"46-60",TRUE,"60+")</f>
        <v>31-45</v>
      </c>
      <c r="Q5034">
        <f>--(Table1[[#This Row],[Patient Waittime]]&lt;=30)</f>
        <v>0</v>
      </c>
      <c r="R5034">
        <f>--Table1[[#This Row],[Patient Admission Flag]]</f>
        <v>0</v>
      </c>
      <c r="S5034">
        <f>--AND(Table1[[#This Row],[WithinTarget]]=1,Table1[[#This Row],[Patient Satisfaction Score]]&gt;=7)</f>
        <v>0</v>
      </c>
      <c r="T5034" t="str">
        <f>IF(LEFT(Table1[[#This Row],[Patient Gender]],1)="F","Female","Male")</f>
        <v>Male</v>
      </c>
    </row>
    <row r="5035" spans="1:20" x14ac:dyDescent="0.3">
      <c r="A5035" t="s">
        <v>5139</v>
      </c>
      <c r="B5035" s="1">
        <v>45486.40902777778</v>
      </c>
      <c r="C5035" t="s">
        <v>9</v>
      </c>
      <c r="D5035">
        <v>32</v>
      </c>
      <c r="E5035" t="s">
        <v>10</v>
      </c>
      <c r="F5035" t="s">
        <v>17</v>
      </c>
      <c r="G5035" t="b">
        <v>0</v>
      </c>
      <c r="H5035">
        <v>4</v>
      </c>
      <c r="I5035">
        <v>51</v>
      </c>
      <c r="J5035" t="b">
        <v>0</v>
      </c>
      <c r="K5035">
        <f>YEAR(Table1[[#This Row],[Patient Admission Date]])</f>
        <v>2024</v>
      </c>
      <c r="L5035" t="str">
        <f>TEXT(Table1[[#This Row],[Patient Admission Date]],"mmm")</f>
        <v>Jul</v>
      </c>
      <c r="M5035" t="str">
        <f>TEXT(Table1[[#This Row],[Patient Admission Date]],"ddd")</f>
        <v>Sat</v>
      </c>
      <c r="N5035" t="str">
        <f>TEXT(INT(HOUR(Table1[[#This Row],[Patient Admission Date]])/3)*3,"00")&amp;"-"&amp;TEXT(INT(HOUR(Table1[[#This Row],[Patient Admission Date]])/3)*3+3,"00")</f>
        <v>09-12</v>
      </c>
      <c r="O5035" t="str" cm="1">
        <f t="array" ref="O5035">_xlfn.IFS(Table1[[#This Row],[Patient Age]]&lt;=14,"0-14",Table1[[#This Row],[Patient Age]]&lt;=29,"15-29",Table1[[#This Row],[Patient Age]]&lt;=44,"30-44",Table1[[#This Row],[Patient Age]]&lt;=59,"45-59",Table1[[#This Row],[Patient Age]]&lt;=74,"60-74",TRUE,"75+")</f>
        <v>30-44</v>
      </c>
      <c r="P5035" t="str" cm="1">
        <f t="array" ref="P5035">_xlfn.IFS(Table1[[#This Row],[Patient Waittime]]&lt;=15,"0-15",Table1[[#This Row],[Patient Waittime]]&lt;=30,"16-30",Table1[[#This Row],[Patient Waittime]]&lt;=45,"31-45",Table1[[#This Row],[Patient Waittime]]&lt;=60,"46-60",TRUE,"60+")</f>
        <v>46-60</v>
      </c>
      <c r="Q5035">
        <f>--(Table1[[#This Row],[Patient Waittime]]&lt;=30)</f>
        <v>0</v>
      </c>
      <c r="R5035">
        <f>--Table1[[#This Row],[Patient Admission Flag]]</f>
        <v>0</v>
      </c>
      <c r="S5035">
        <f>--AND(Table1[[#This Row],[WithinTarget]]=1,Table1[[#This Row],[Patient Satisfaction Score]]&gt;=7)</f>
        <v>0</v>
      </c>
      <c r="T5035" t="str">
        <f>IF(LEFT(Table1[[#This Row],[Patient Gender]],1)="F","Female","Male")</f>
        <v>Male</v>
      </c>
    </row>
    <row r="5036" spans="1:20" x14ac:dyDescent="0.3">
      <c r="A5036" t="s">
        <v>5140</v>
      </c>
      <c r="B5036" s="1">
        <v>45505.720833333333</v>
      </c>
      <c r="C5036" t="s">
        <v>9</v>
      </c>
      <c r="D5036">
        <v>46</v>
      </c>
      <c r="E5036" t="s">
        <v>10</v>
      </c>
      <c r="F5036" t="s">
        <v>17</v>
      </c>
      <c r="G5036" t="b">
        <v>0</v>
      </c>
      <c r="H5036">
        <v>5</v>
      </c>
      <c r="I5036">
        <v>51</v>
      </c>
      <c r="J5036" t="b">
        <v>0</v>
      </c>
      <c r="K5036">
        <f>YEAR(Table1[[#This Row],[Patient Admission Date]])</f>
        <v>2024</v>
      </c>
      <c r="L5036" t="str">
        <f>TEXT(Table1[[#This Row],[Patient Admission Date]],"mmm")</f>
        <v>Aug</v>
      </c>
      <c r="M5036" t="str">
        <f>TEXT(Table1[[#This Row],[Patient Admission Date]],"ddd")</f>
        <v>Thu</v>
      </c>
      <c r="N5036" t="str">
        <f>TEXT(INT(HOUR(Table1[[#This Row],[Patient Admission Date]])/3)*3,"00")&amp;"-"&amp;TEXT(INT(HOUR(Table1[[#This Row],[Patient Admission Date]])/3)*3+3,"00")</f>
        <v>15-18</v>
      </c>
      <c r="O5036" t="str" cm="1">
        <f t="array" ref="O5036">_xlfn.IFS(Table1[[#This Row],[Patient Age]]&lt;=14,"0-14",Table1[[#This Row],[Patient Age]]&lt;=29,"15-29",Table1[[#This Row],[Patient Age]]&lt;=44,"30-44",Table1[[#This Row],[Patient Age]]&lt;=59,"45-59",Table1[[#This Row],[Patient Age]]&lt;=74,"60-74",TRUE,"75+")</f>
        <v>45-59</v>
      </c>
      <c r="P5036" t="str" cm="1">
        <f t="array" ref="P5036">_xlfn.IFS(Table1[[#This Row],[Patient Waittime]]&lt;=15,"0-15",Table1[[#This Row],[Patient Waittime]]&lt;=30,"16-30",Table1[[#This Row],[Patient Waittime]]&lt;=45,"31-45",Table1[[#This Row],[Patient Waittime]]&lt;=60,"46-60",TRUE,"60+")</f>
        <v>46-60</v>
      </c>
      <c r="Q5036">
        <f>--(Table1[[#This Row],[Patient Waittime]]&lt;=30)</f>
        <v>0</v>
      </c>
      <c r="R5036">
        <f>--Table1[[#This Row],[Patient Admission Flag]]</f>
        <v>0</v>
      </c>
      <c r="S5036">
        <f>--AND(Table1[[#This Row],[WithinTarget]]=1,Table1[[#This Row],[Patient Satisfaction Score]]&gt;=7)</f>
        <v>0</v>
      </c>
      <c r="T5036" t="str">
        <f>IF(LEFT(Table1[[#This Row],[Patient Gender]],1)="F","Female","Male")</f>
        <v>Male</v>
      </c>
    </row>
    <row r="5037" spans="1:20" x14ac:dyDescent="0.3">
      <c r="A5037" t="s">
        <v>5141</v>
      </c>
      <c r="B5037" s="1">
        <v>45132.499305555553</v>
      </c>
      <c r="C5037" t="s">
        <v>9</v>
      </c>
      <c r="D5037">
        <v>31</v>
      </c>
      <c r="E5037" t="s">
        <v>10</v>
      </c>
      <c r="F5037" t="s">
        <v>17</v>
      </c>
      <c r="G5037" t="b">
        <v>0</v>
      </c>
      <c r="H5037">
        <v>5</v>
      </c>
      <c r="I5037">
        <v>53</v>
      </c>
      <c r="J5037" t="b">
        <v>0</v>
      </c>
      <c r="K5037">
        <f>YEAR(Table1[[#This Row],[Patient Admission Date]])</f>
        <v>2023</v>
      </c>
      <c r="L5037" t="str">
        <f>TEXT(Table1[[#This Row],[Patient Admission Date]],"mmm")</f>
        <v>Jul</v>
      </c>
      <c r="M5037" t="str">
        <f>TEXT(Table1[[#This Row],[Patient Admission Date]],"ddd")</f>
        <v>Tue</v>
      </c>
      <c r="N5037" t="str">
        <f>TEXT(INT(HOUR(Table1[[#This Row],[Patient Admission Date]])/3)*3,"00")&amp;"-"&amp;TEXT(INT(HOUR(Table1[[#This Row],[Patient Admission Date]])/3)*3+3,"00")</f>
        <v>09-12</v>
      </c>
      <c r="O5037" t="str" cm="1">
        <f t="array" ref="O5037">_xlfn.IFS(Table1[[#This Row],[Patient Age]]&lt;=14,"0-14",Table1[[#This Row],[Patient Age]]&lt;=29,"15-29",Table1[[#This Row],[Patient Age]]&lt;=44,"30-44",Table1[[#This Row],[Patient Age]]&lt;=59,"45-59",Table1[[#This Row],[Patient Age]]&lt;=74,"60-74",TRUE,"75+")</f>
        <v>30-44</v>
      </c>
      <c r="P5037" t="str" cm="1">
        <f t="array" ref="P5037">_xlfn.IFS(Table1[[#This Row],[Patient Waittime]]&lt;=15,"0-15",Table1[[#This Row],[Patient Waittime]]&lt;=30,"16-30",Table1[[#This Row],[Patient Waittime]]&lt;=45,"31-45",Table1[[#This Row],[Patient Waittime]]&lt;=60,"46-60",TRUE,"60+")</f>
        <v>46-60</v>
      </c>
      <c r="Q5037">
        <f>--(Table1[[#This Row],[Patient Waittime]]&lt;=30)</f>
        <v>0</v>
      </c>
      <c r="R5037">
        <f>--Table1[[#This Row],[Patient Admission Flag]]</f>
        <v>0</v>
      </c>
      <c r="S5037">
        <f>--AND(Table1[[#This Row],[WithinTarget]]=1,Table1[[#This Row],[Patient Satisfaction Score]]&gt;=7)</f>
        <v>0</v>
      </c>
      <c r="T5037" t="str">
        <f>IF(LEFT(Table1[[#This Row],[Patient Gender]],1)="F","Female","Male")</f>
        <v>Male</v>
      </c>
    </row>
    <row r="5038" spans="1:20" x14ac:dyDescent="0.3">
      <c r="A5038" t="s">
        <v>5142</v>
      </c>
      <c r="B5038" s="1">
        <v>45195.07708333333</v>
      </c>
      <c r="C5038" t="s">
        <v>9</v>
      </c>
      <c r="D5038">
        <v>39</v>
      </c>
      <c r="E5038" t="s">
        <v>10</v>
      </c>
      <c r="F5038" t="s">
        <v>17</v>
      </c>
      <c r="G5038" t="b">
        <v>0</v>
      </c>
      <c r="H5038">
        <v>5</v>
      </c>
      <c r="I5038">
        <v>22</v>
      </c>
      <c r="J5038" t="b">
        <v>0</v>
      </c>
      <c r="K5038">
        <f>YEAR(Table1[[#This Row],[Patient Admission Date]])</f>
        <v>2023</v>
      </c>
      <c r="L5038" t="str">
        <f>TEXT(Table1[[#This Row],[Patient Admission Date]],"mmm")</f>
        <v>Sep</v>
      </c>
      <c r="M5038" t="str">
        <f>TEXT(Table1[[#This Row],[Patient Admission Date]],"ddd")</f>
        <v>Tue</v>
      </c>
      <c r="N5038" t="str">
        <f>TEXT(INT(HOUR(Table1[[#This Row],[Patient Admission Date]])/3)*3,"00")&amp;"-"&amp;TEXT(INT(HOUR(Table1[[#This Row],[Patient Admission Date]])/3)*3+3,"00")</f>
        <v>00-03</v>
      </c>
      <c r="O5038" t="str" cm="1">
        <f t="array" ref="O5038">_xlfn.IFS(Table1[[#This Row],[Patient Age]]&lt;=14,"0-14",Table1[[#This Row],[Patient Age]]&lt;=29,"15-29",Table1[[#This Row],[Patient Age]]&lt;=44,"30-44",Table1[[#This Row],[Patient Age]]&lt;=59,"45-59",Table1[[#This Row],[Patient Age]]&lt;=74,"60-74",TRUE,"75+")</f>
        <v>30-44</v>
      </c>
      <c r="P5038" t="str" cm="1">
        <f t="array" ref="P5038">_xlfn.IFS(Table1[[#This Row],[Patient Waittime]]&lt;=15,"0-15",Table1[[#This Row],[Patient Waittime]]&lt;=30,"16-30",Table1[[#This Row],[Patient Waittime]]&lt;=45,"31-45",Table1[[#This Row],[Patient Waittime]]&lt;=60,"46-60",TRUE,"60+")</f>
        <v>16-30</v>
      </c>
      <c r="Q5038">
        <f>--(Table1[[#This Row],[Patient Waittime]]&lt;=30)</f>
        <v>1</v>
      </c>
      <c r="R5038">
        <f>--Table1[[#This Row],[Patient Admission Flag]]</f>
        <v>0</v>
      </c>
      <c r="S5038">
        <f>--AND(Table1[[#This Row],[WithinTarget]]=1,Table1[[#This Row],[Patient Satisfaction Score]]&gt;=7)</f>
        <v>0</v>
      </c>
      <c r="T5038" t="str">
        <f>IF(LEFT(Table1[[#This Row],[Patient Gender]],1)="F","Female","Male")</f>
        <v>Male</v>
      </c>
    </row>
    <row r="5039" spans="1:20" x14ac:dyDescent="0.3">
      <c r="A5039" t="s">
        <v>5143</v>
      </c>
      <c r="B5039" s="1">
        <v>45500.545138888891</v>
      </c>
      <c r="C5039" t="s">
        <v>9</v>
      </c>
      <c r="D5039">
        <v>28</v>
      </c>
      <c r="E5039" t="s">
        <v>10</v>
      </c>
      <c r="F5039" t="s">
        <v>17</v>
      </c>
      <c r="G5039" t="b">
        <v>0</v>
      </c>
      <c r="H5039">
        <v>5</v>
      </c>
      <c r="I5039">
        <v>60</v>
      </c>
      <c r="J5039" t="b">
        <v>0</v>
      </c>
      <c r="K5039">
        <f>YEAR(Table1[[#This Row],[Patient Admission Date]])</f>
        <v>2024</v>
      </c>
      <c r="L5039" t="str">
        <f>TEXT(Table1[[#This Row],[Patient Admission Date]],"mmm")</f>
        <v>Jul</v>
      </c>
      <c r="M5039" t="str">
        <f>TEXT(Table1[[#This Row],[Patient Admission Date]],"ddd")</f>
        <v>Sat</v>
      </c>
      <c r="N5039" t="str">
        <f>TEXT(INT(HOUR(Table1[[#This Row],[Patient Admission Date]])/3)*3,"00")&amp;"-"&amp;TEXT(INT(HOUR(Table1[[#This Row],[Patient Admission Date]])/3)*3+3,"00")</f>
        <v>12-15</v>
      </c>
      <c r="O5039" t="str" cm="1">
        <f t="array" ref="O5039">_xlfn.IFS(Table1[[#This Row],[Patient Age]]&lt;=14,"0-14",Table1[[#This Row],[Patient Age]]&lt;=29,"15-29",Table1[[#This Row],[Patient Age]]&lt;=44,"30-44",Table1[[#This Row],[Patient Age]]&lt;=59,"45-59",Table1[[#This Row],[Patient Age]]&lt;=74,"60-74",TRUE,"75+")</f>
        <v>15-29</v>
      </c>
      <c r="P5039" t="str" cm="1">
        <f t="array" ref="P5039">_xlfn.IFS(Table1[[#This Row],[Patient Waittime]]&lt;=15,"0-15",Table1[[#This Row],[Patient Waittime]]&lt;=30,"16-30",Table1[[#This Row],[Patient Waittime]]&lt;=45,"31-45",Table1[[#This Row],[Patient Waittime]]&lt;=60,"46-60",TRUE,"60+")</f>
        <v>46-60</v>
      </c>
      <c r="Q5039">
        <f>--(Table1[[#This Row],[Patient Waittime]]&lt;=30)</f>
        <v>0</v>
      </c>
      <c r="R5039">
        <f>--Table1[[#This Row],[Patient Admission Flag]]</f>
        <v>0</v>
      </c>
      <c r="S5039">
        <f>--AND(Table1[[#This Row],[WithinTarget]]=1,Table1[[#This Row],[Patient Satisfaction Score]]&gt;=7)</f>
        <v>0</v>
      </c>
      <c r="T5039" t="str">
        <f>IF(LEFT(Table1[[#This Row],[Patient Gender]],1)="F","Female","Male")</f>
        <v>Male</v>
      </c>
    </row>
    <row r="5040" spans="1:20" x14ac:dyDescent="0.3">
      <c r="A5040" t="s">
        <v>5144</v>
      </c>
      <c r="B5040" s="1">
        <v>45325.288888888892</v>
      </c>
      <c r="C5040" t="s">
        <v>9</v>
      </c>
      <c r="D5040">
        <v>46</v>
      </c>
      <c r="E5040" t="s">
        <v>10</v>
      </c>
      <c r="F5040" t="s">
        <v>17</v>
      </c>
      <c r="G5040" t="b">
        <v>0</v>
      </c>
      <c r="H5040">
        <v>5</v>
      </c>
      <c r="I5040">
        <v>32</v>
      </c>
      <c r="J5040" t="b">
        <v>0</v>
      </c>
      <c r="K5040">
        <f>YEAR(Table1[[#This Row],[Patient Admission Date]])</f>
        <v>2024</v>
      </c>
      <c r="L5040" t="str">
        <f>TEXT(Table1[[#This Row],[Patient Admission Date]],"mmm")</f>
        <v>Feb</v>
      </c>
      <c r="M5040" t="str">
        <f>TEXT(Table1[[#This Row],[Patient Admission Date]],"ddd")</f>
        <v>Sat</v>
      </c>
      <c r="N5040" t="str">
        <f>TEXT(INT(HOUR(Table1[[#This Row],[Patient Admission Date]])/3)*3,"00")&amp;"-"&amp;TEXT(INT(HOUR(Table1[[#This Row],[Patient Admission Date]])/3)*3+3,"00")</f>
        <v>06-09</v>
      </c>
      <c r="O5040" t="str" cm="1">
        <f t="array" ref="O5040">_xlfn.IFS(Table1[[#This Row],[Patient Age]]&lt;=14,"0-14",Table1[[#This Row],[Patient Age]]&lt;=29,"15-29",Table1[[#This Row],[Patient Age]]&lt;=44,"30-44",Table1[[#This Row],[Patient Age]]&lt;=59,"45-59",Table1[[#This Row],[Patient Age]]&lt;=74,"60-74",TRUE,"75+")</f>
        <v>45-59</v>
      </c>
      <c r="P5040" t="str" cm="1">
        <f t="array" ref="P5040">_xlfn.IFS(Table1[[#This Row],[Patient Waittime]]&lt;=15,"0-15",Table1[[#This Row],[Patient Waittime]]&lt;=30,"16-30",Table1[[#This Row],[Patient Waittime]]&lt;=45,"31-45",Table1[[#This Row],[Patient Waittime]]&lt;=60,"46-60",TRUE,"60+")</f>
        <v>31-45</v>
      </c>
      <c r="Q5040">
        <f>--(Table1[[#This Row],[Patient Waittime]]&lt;=30)</f>
        <v>0</v>
      </c>
      <c r="R5040">
        <f>--Table1[[#This Row],[Patient Admission Flag]]</f>
        <v>0</v>
      </c>
      <c r="S5040">
        <f>--AND(Table1[[#This Row],[WithinTarget]]=1,Table1[[#This Row],[Patient Satisfaction Score]]&gt;=7)</f>
        <v>0</v>
      </c>
      <c r="T5040" t="str">
        <f>IF(LEFT(Table1[[#This Row],[Patient Gender]],1)="F","Female","Male")</f>
        <v>Male</v>
      </c>
    </row>
    <row r="5041" spans="1:20" x14ac:dyDescent="0.3">
      <c r="A5041" t="s">
        <v>5145</v>
      </c>
      <c r="B5041" s="1">
        <v>45282.785416666666</v>
      </c>
      <c r="C5041" t="s">
        <v>9</v>
      </c>
      <c r="D5041">
        <v>64</v>
      </c>
      <c r="E5041" t="s">
        <v>10</v>
      </c>
      <c r="F5041" t="s">
        <v>17</v>
      </c>
      <c r="G5041" t="b">
        <v>0</v>
      </c>
      <c r="H5041">
        <v>6</v>
      </c>
      <c r="I5041">
        <v>40</v>
      </c>
      <c r="J5041" t="b">
        <v>0</v>
      </c>
      <c r="K5041">
        <f>YEAR(Table1[[#This Row],[Patient Admission Date]])</f>
        <v>2023</v>
      </c>
      <c r="L5041" t="str">
        <f>TEXT(Table1[[#This Row],[Patient Admission Date]],"mmm")</f>
        <v>Dec</v>
      </c>
      <c r="M5041" t="str">
        <f>TEXT(Table1[[#This Row],[Patient Admission Date]],"ddd")</f>
        <v>Fri</v>
      </c>
      <c r="N5041" t="str">
        <f>TEXT(INT(HOUR(Table1[[#This Row],[Patient Admission Date]])/3)*3,"00")&amp;"-"&amp;TEXT(INT(HOUR(Table1[[#This Row],[Patient Admission Date]])/3)*3+3,"00")</f>
        <v>18-21</v>
      </c>
      <c r="O5041" t="str" cm="1">
        <f t="array" ref="O5041">_xlfn.IFS(Table1[[#This Row],[Patient Age]]&lt;=14,"0-14",Table1[[#This Row],[Patient Age]]&lt;=29,"15-29",Table1[[#This Row],[Patient Age]]&lt;=44,"30-44",Table1[[#This Row],[Patient Age]]&lt;=59,"45-59",Table1[[#This Row],[Patient Age]]&lt;=74,"60-74",TRUE,"75+")</f>
        <v>60-74</v>
      </c>
      <c r="P5041" t="str" cm="1">
        <f t="array" ref="P5041">_xlfn.IFS(Table1[[#This Row],[Patient Waittime]]&lt;=15,"0-15",Table1[[#This Row],[Patient Waittime]]&lt;=30,"16-30",Table1[[#This Row],[Patient Waittime]]&lt;=45,"31-45",Table1[[#This Row],[Patient Waittime]]&lt;=60,"46-60",TRUE,"60+")</f>
        <v>31-45</v>
      </c>
      <c r="Q5041">
        <f>--(Table1[[#This Row],[Patient Waittime]]&lt;=30)</f>
        <v>0</v>
      </c>
      <c r="R5041">
        <f>--Table1[[#This Row],[Patient Admission Flag]]</f>
        <v>0</v>
      </c>
      <c r="S5041">
        <f>--AND(Table1[[#This Row],[WithinTarget]]=1,Table1[[#This Row],[Patient Satisfaction Score]]&gt;=7)</f>
        <v>0</v>
      </c>
      <c r="T5041" t="str">
        <f>IF(LEFT(Table1[[#This Row],[Patient Gender]],1)="F","Female","Male")</f>
        <v>Male</v>
      </c>
    </row>
    <row r="5042" spans="1:20" x14ac:dyDescent="0.3">
      <c r="A5042" t="s">
        <v>5146</v>
      </c>
      <c r="B5042" s="1">
        <v>45117.708333333336</v>
      </c>
      <c r="C5042" t="s">
        <v>9</v>
      </c>
      <c r="D5042">
        <v>31</v>
      </c>
      <c r="E5042" t="s">
        <v>10</v>
      </c>
      <c r="F5042" t="s">
        <v>17</v>
      </c>
      <c r="G5042" t="b">
        <v>0</v>
      </c>
      <c r="H5042">
        <v>6</v>
      </c>
      <c r="I5042">
        <v>18</v>
      </c>
      <c r="J5042" t="b">
        <v>0</v>
      </c>
      <c r="K5042">
        <f>YEAR(Table1[[#This Row],[Patient Admission Date]])</f>
        <v>2023</v>
      </c>
      <c r="L5042" t="str">
        <f>TEXT(Table1[[#This Row],[Patient Admission Date]],"mmm")</f>
        <v>Jul</v>
      </c>
      <c r="M5042" t="str">
        <f>TEXT(Table1[[#This Row],[Patient Admission Date]],"ddd")</f>
        <v>Mon</v>
      </c>
      <c r="N5042" t="str">
        <f>TEXT(INT(HOUR(Table1[[#This Row],[Patient Admission Date]])/3)*3,"00")&amp;"-"&amp;TEXT(INT(HOUR(Table1[[#This Row],[Patient Admission Date]])/3)*3+3,"00")</f>
        <v>15-18</v>
      </c>
      <c r="O5042" t="str" cm="1">
        <f t="array" ref="O5042">_xlfn.IFS(Table1[[#This Row],[Patient Age]]&lt;=14,"0-14",Table1[[#This Row],[Patient Age]]&lt;=29,"15-29",Table1[[#This Row],[Patient Age]]&lt;=44,"30-44",Table1[[#This Row],[Patient Age]]&lt;=59,"45-59",Table1[[#This Row],[Patient Age]]&lt;=74,"60-74",TRUE,"75+")</f>
        <v>30-44</v>
      </c>
      <c r="P5042" t="str" cm="1">
        <f t="array" ref="P5042">_xlfn.IFS(Table1[[#This Row],[Patient Waittime]]&lt;=15,"0-15",Table1[[#This Row],[Patient Waittime]]&lt;=30,"16-30",Table1[[#This Row],[Patient Waittime]]&lt;=45,"31-45",Table1[[#This Row],[Patient Waittime]]&lt;=60,"46-60",TRUE,"60+")</f>
        <v>16-30</v>
      </c>
      <c r="Q5042">
        <f>--(Table1[[#This Row],[Patient Waittime]]&lt;=30)</f>
        <v>1</v>
      </c>
      <c r="R5042">
        <f>--Table1[[#This Row],[Patient Admission Flag]]</f>
        <v>0</v>
      </c>
      <c r="S5042">
        <f>--AND(Table1[[#This Row],[WithinTarget]]=1,Table1[[#This Row],[Patient Satisfaction Score]]&gt;=7)</f>
        <v>0</v>
      </c>
      <c r="T5042" t="str">
        <f>IF(LEFT(Table1[[#This Row],[Patient Gender]],1)="F","Female","Male")</f>
        <v>Male</v>
      </c>
    </row>
    <row r="5043" spans="1:20" x14ac:dyDescent="0.3">
      <c r="A5043" t="s">
        <v>5147</v>
      </c>
      <c r="B5043" s="1">
        <v>45433.081250000003</v>
      </c>
      <c r="C5043" t="s">
        <v>9</v>
      </c>
      <c r="D5043">
        <v>4</v>
      </c>
      <c r="E5043" t="s">
        <v>10</v>
      </c>
      <c r="F5043" t="s">
        <v>17</v>
      </c>
      <c r="G5043" t="b">
        <v>0</v>
      </c>
      <c r="H5043">
        <v>6</v>
      </c>
      <c r="I5043">
        <v>13</v>
      </c>
      <c r="J5043" t="b">
        <v>0</v>
      </c>
      <c r="K5043">
        <f>YEAR(Table1[[#This Row],[Patient Admission Date]])</f>
        <v>2024</v>
      </c>
      <c r="L5043" t="str">
        <f>TEXT(Table1[[#This Row],[Patient Admission Date]],"mmm")</f>
        <v>May</v>
      </c>
      <c r="M5043" t="str">
        <f>TEXT(Table1[[#This Row],[Patient Admission Date]],"ddd")</f>
        <v>Tue</v>
      </c>
      <c r="N5043" t="str">
        <f>TEXT(INT(HOUR(Table1[[#This Row],[Patient Admission Date]])/3)*3,"00")&amp;"-"&amp;TEXT(INT(HOUR(Table1[[#This Row],[Patient Admission Date]])/3)*3+3,"00")</f>
        <v>00-03</v>
      </c>
      <c r="O5043" t="str" cm="1">
        <f t="array" ref="O5043">_xlfn.IFS(Table1[[#This Row],[Patient Age]]&lt;=14,"0-14",Table1[[#This Row],[Patient Age]]&lt;=29,"15-29",Table1[[#This Row],[Patient Age]]&lt;=44,"30-44",Table1[[#This Row],[Patient Age]]&lt;=59,"45-59",Table1[[#This Row],[Patient Age]]&lt;=74,"60-74",TRUE,"75+")</f>
        <v>0-14</v>
      </c>
      <c r="P5043" t="str" cm="1">
        <f t="array" ref="P5043">_xlfn.IFS(Table1[[#This Row],[Patient Waittime]]&lt;=15,"0-15",Table1[[#This Row],[Patient Waittime]]&lt;=30,"16-30",Table1[[#This Row],[Patient Waittime]]&lt;=45,"31-45",Table1[[#This Row],[Patient Waittime]]&lt;=60,"46-60",TRUE,"60+")</f>
        <v>0-15</v>
      </c>
      <c r="Q5043">
        <f>--(Table1[[#This Row],[Patient Waittime]]&lt;=30)</f>
        <v>1</v>
      </c>
      <c r="R5043">
        <f>--Table1[[#This Row],[Patient Admission Flag]]</f>
        <v>0</v>
      </c>
      <c r="S5043">
        <f>--AND(Table1[[#This Row],[WithinTarget]]=1,Table1[[#This Row],[Patient Satisfaction Score]]&gt;=7)</f>
        <v>0</v>
      </c>
      <c r="T5043" t="str">
        <f>IF(LEFT(Table1[[#This Row],[Patient Gender]],1)="F","Female","Male")</f>
        <v>Male</v>
      </c>
    </row>
    <row r="5044" spans="1:20" x14ac:dyDescent="0.3">
      <c r="A5044" t="s">
        <v>5148</v>
      </c>
      <c r="B5044" s="1">
        <v>45587.415972222225</v>
      </c>
      <c r="C5044" t="s">
        <v>9</v>
      </c>
      <c r="D5044">
        <v>63</v>
      </c>
      <c r="E5044" t="s">
        <v>10</v>
      </c>
      <c r="F5044" t="s">
        <v>17</v>
      </c>
      <c r="G5044" t="b">
        <v>0</v>
      </c>
      <c r="H5044">
        <v>7</v>
      </c>
      <c r="I5044">
        <v>37</v>
      </c>
      <c r="J5044" t="b">
        <v>0</v>
      </c>
      <c r="K5044">
        <f>YEAR(Table1[[#This Row],[Patient Admission Date]])</f>
        <v>2024</v>
      </c>
      <c r="L5044" t="str">
        <f>TEXT(Table1[[#This Row],[Patient Admission Date]],"mmm")</f>
        <v>Oct</v>
      </c>
      <c r="M5044" t="str">
        <f>TEXT(Table1[[#This Row],[Patient Admission Date]],"ddd")</f>
        <v>Tue</v>
      </c>
      <c r="N5044" t="str">
        <f>TEXT(INT(HOUR(Table1[[#This Row],[Patient Admission Date]])/3)*3,"00")&amp;"-"&amp;TEXT(INT(HOUR(Table1[[#This Row],[Patient Admission Date]])/3)*3+3,"00")</f>
        <v>09-12</v>
      </c>
      <c r="O5044" t="str" cm="1">
        <f t="array" ref="O5044">_xlfn.IFS(Table1[[#This Row],[Patient Age]]&lt;=14,"0-14",Table1[[#This Row],[Patient Age]]&lt;=29,"15-29",Table1[[#This Row],[Patient Age]]&lt;=44,"30-44",Table1[[#This Row],[Patient Age]]&lt;=59,"45-59",Table1[[#This Row],[Patient Age]]&lt;=74,"60-74",TRUE,"75+")</f>
        <v>60-74</v>
      </c>
      <c r="P5044" t="str" cm="1">
        <f t="array" ref="P5044">_xlfn.IFS(Table1[[#This Row],[Patient Waittime]]&lt;=15,"0-15",Table1[[#This Row],[Patient Waittime]]&lt;=30,"16-30",Table1[[#This Row],[Patient Waittime]]&lt;=45,"31-45",Table1[[#This Row],[Patient Waittime]]&lt;=60,"46-60",TRUE,"60+")</f>
        <v>31-45</v>
      </c>
      <c r="Q5044">
        <f>--(Table1[[#This Row],[Patient Waittime]]&lt;=30)</f>
        <v>0</v>
      </c>
      <c r="R5044">
        <f>--Table1[[#This Row],[Patient Admission Flag]]</f>
        <v>0</v>
      </c>
      <c r="S5044">
        <f>--AND(Table1[[#This Row],[WithinTarget]]=1,Table1[[#This Row],[Patient Satisfaction Score]]&gt;=7)</f>
        <v>0</v>
      </c>
      <c r="T5044" t="str">
        <f>IF(LEFT(Table1[[#This Row],[Patient Gender]],1)="F","Female","Male")</f>
        <v>Male</v>
      </c>
    </row>
    <row r="5045" spans="1:20" x14ac:dyDescent="0.3">
      <c r="A5045" t="s">
        <v>5149</v>
      </c>
      <c r="B5045" s="1">
        <v>45044.974305555559</v>
      </c>
      <c r="C5045" t="s">
        <v>9</v>
      </c>
      <c r="D5045">
        <v>42</v>
      </c>
      <c r="E5045" t="s">
        <v>10</v>
      </c>
      <c r="F5045" t="s">
        <v>17</v>
      </c>
      <c r="G5045" t="b">
        <v>0</v>
      </c>
      <c r="H5045">
        <v>8</v>
      </c>
      <c r="I5045">
        <v>22</v>
      </c>
      <c r="J5045" t="b">
        <v>0</v>
      </c>
      <c r="K5045">
        <f>YEAR(Table1[[#This Row],[Patient Admission Date]])</f>
        <v>2023</v>
      </c>
      <c r="L5045" t="str">
        <f>TEXT(Table1[[#This Row],[Patient Admission Date]],"mmm")</f>
        <v>Apr</v>
      </c>
      <c r="M5045" t="str">
        <f>TEXT(Table1[[#This Row],[Patient Admission Date]],"ddd")</f>
        <v>Fri</v>
      </c>
      <c r="N5045" t="str">
        <f>TEXT(INT(HOUR(Table1[[#This Row],[Patient Admission Date]])/3)*3,"00")&amp;"-"&amp;TEXT(INT(HOUR(Table1[[#This Row],[Patient Admission Date]])/3)*3+3,"00")</f>
        <v>21-24</v>
      </c>
      <c r="O5045" t="str" cm="1">
        <f t="array" ref="O5045">_xlfn.IFS(Table1[[#This Row],[Patient Age]]&lt;=14,"0-14",Table1[[#This Row],[Patient Age]]&lt;=29,"15-29",Table1[[#This Row],[Patient Age]]&lt;=44,"30-44",Table1[[#This Row],[Patient Age]]&lt;=59,"45-59",Table1[[#This Row],[Patient Age]]&lt;=74,"60-74",TRUE,"75+")</f>
        <v>30-44</v>
      </c>
      <c r="P5045" t="str" cm="1">
        <f t="array" ref="P5045">_xlfn.IFS(Table1[[#This Row],[Patient Waittime]]&lt;=15,"0-15",Table1[[#This Row],[Patient Waittime]]&lt;=30,"16-30",Table1[[#This Row],[Patient Waittime]]&lt;=45,"31-45",Table1[[#This Row],[Patient Waittime]]&lt;=60,"46-60",TRUE,"60+")</f>
        <v>16-30</v>
      </c>
      <c r="Q5045">
        <f>--(Table1[[#This Row],[Patient Waittime]]&lt;=30)</f>
        <v>1</v>
      </c>
      <c r="R5045">
        <f>--Table1[[#This Row],[Patient Admission Flag]]</f>
        <v>0</v>
      </c>
      <c r="S5045">
        <f>--AND(Table1[[#This Row],[WithinTarget]]=1,Table1[[#This Row],[Patient Satisfaction Score]]&gt;=7)</f>
        <v>1</v>
      </c>
      <c r="T5045" t="str">
        <f>IF(LEFT(Table1[[#This Row],[Patient Gender]],1)="F","Female","Male")</f>
        <v>Male</v>
      </c>
    </row>
    <row r="5046" spans="1:20" x14ac:dyDescent="0.3">
      <c r="A5046" t="s">
        <v>5150</v>
      </c>
      <c r="B5046" s="1">
        <v>45018.915972222225</v>
      </c>
      <c r="C5046" t="s">
        <v>9</v>
      </c>
      <c r="D5046">
        <v>16</v>
      </c>
      <c r="E5046" t="s">
        <v>10</v>
      </c>
      <c r="F5046" t="s">
        <v>17</v>
      </c>
      <c r="G5046" t="b">
        <v>0</v>
      </c>
      <c r="H5046">
        <v>9</v>
      </c>
      <c r="I5046">
        <v>21</v>
      </c>
      <c r="J5046" t="b">
        <v>0</v>
      </c>
      <c r="K5046">
        <f>YEAR(Table1[[#This Row],[Patient Admission Date]])</f>
        <v>2023</v>
      </c>
      <c r="L5046" t="str">
        <f>TEXT(Table1[[#This Row],[Patient Admission Date]],"mmm")</f>
        <v>Apr</v>
      </c>
      <c r="M5046" t="str">
        <f>TEXT(Table1[[#This Row],[Patient Admission Date]],"ddd")</f>
        <v>Sun</v>
      </c>
      <c r="N5046" t="str">
        <f>TEXT(INT(HOUR(Table1[[#This Row],[Patient Admission Date]])/3)*3,"00")&amp;"-"&amp;TEXT(INT(HOUR(Table1[[#This Row],[Patient Admission Date]])/3)*3+3,"00")</f>
        <v>21-24</v>
      </c>
      <c r="O5046" t="str" cm="1">
        <f t="array" ref="O5046">_xlfn.IFS(Table1[[#This Row],[Patient Age]]&lt;=14,"0-14",Table1[[#This Row],[Patient Age]]&lt;=29,"15-29",Table1[[#This Row],[Patient Age]]&lt;=44,"30-44",Table1[[#This Row],[Patient Age]]&lt;=59,"45-59",Table1[[#This Row],[Patient Age]]&lt;=74,"60-74",TRUE,"75+")</f>
        <v>15-29</v>
      </c>
      <c r="P5046" t="str" cm="1">
        <f t="array" ref="P5046">_xlfn.IFS(Table1[[#This Row],[Patient Waittime]]&lt;=15,"0-15",Table1[[#This Row],[Patient Waittime]]&lt;=30,"16-30",Table1[[#This Row],[Patient Waittime]]&lt;=45,"31-45",Table1[[#This Row],[Patient Waittime]]&lt;=60,"46-60",TRUE,"60+")</f>
        <v>16-30</v>
      </c>
      <c r="Q5046">
        <f>--(Table1[[#This Row],[Patient Waittime]]&lt;=30)</f>
        <v>1</v>
      </c>
      <c r="R5046">
        <f>--Table1[[#This Row],[Patient Admission Flag]]</f>
        <v>0</v>
      </c>
      <c r="S5046">
        <f>--AND(Table1[[#This Row],[WithinTarget]]=1,Table1[[#This Row],[Patient Satisfaction Score]]&gt;=7)</f>
        <v>1</v>
      </c>
      <c r="T5046" t="str">
        <f>IF(LEFT(Table1[[#This Row],[Patient Gender]],1)="F","Female","Male")</f>
        <v>Male</v>
      </c>
    </row>
    <row r="5047" spans="1:20" x14ac:dyDescent="0.3">
      <c r="A5047" t="s">
        <v>5151</v>
      </c>
      <c r="B5047" s="1">
        <v>45145.334027777775</v>
      </c>
      <c r="C5047" t="s">
        <v>9</v>
      </c>
      <c r="D5047">
        <v>27</v>
      </c>
      <c r="E5047" t="s">
        <v>10</v>
      </c>
      <c r="F5047" t="s">
        <v>17</v>
      </c>
      <c r="G5047" t="b">
        <v>0</v>
      </c>
      <c r="H5047">
        <v>9</v>
      </c>
      <c r="I5047">
        <v>13</v>
      </c>
      <c r="J5047" t="b">
        <v>0</v>
      </c>
      <c r="K5047">
        <f>YEAR(Table1[[#This Row],[Patient Admission Date]])</f>
        <v>2023</v>
      </c>
      <c r="L5047" t="str">
        <f>TEXT(Table1[[#This Row],[Patient Admission Date]],"mmm")</f>
        <v>Aug</v>
      </c>
      <c r="M5047" t="str">
        <f>TEXT(Table1[[#This Row],[Patient Admission Date]],"ddd")</f>
        <v>Mon</v>
      </c>
      <c r="N5047" t="str">
        <f>TEXT(INT(HOUR(Table1[[#This Row],[Patient Admission Date]])/3)*3,"00")&amp;"-"&amp;TEXT(INT(HOUR(Table1[[#This Row],[Patient Admission Date]])/3)*3+3,"00")</f>
        <v>06-09</v>
      </c>
      <c r="O5047" t="str" cm="1">
        <f t="array" ref="O5047">_xlfn.IFS(Table1[[#This Row],[Patient Age]]&lt;=14,"0-14",Table1[[#This Row],[Patient Age]]&lt;=29,"15-29",Table1[[#This Row],[Patient Age]]&lt;=44,"30-44",Table1[[#This Row],[Patient Age]]&lt;=59,"45-59",Table1[[#This Row],[Patient Age]]&lt;=74,"60-74",TRUE,"75+")</f>
        <v>15-29</v>
      </c>
      <c r="P5047" t="str" cm="1">
        <f t="array" ref="P5047">_xlfn.IFS(Table1[[#This Row],[Patient Waittime]]&lt;=15,"0-15",Table1[[#This Row],[Patient Waittime]]&lt;=30,"16-30",Table1[[#This Row],[Patient Waittime]]&lt;=45,"31-45",Table1[[#This Row],[Patient Waittime]]&lt;=60,"46-60",TRUE,"60+")</f>
        <v>0-15</v>
      </c>
      <c r="Q5047">
        <f>--(Table1[[#This Row],[Patient Waittime]]&lt;=30)</f>
        <v>1</v>
      </c>
      <c r="R5047">
        <f>--Table1[[#This Row],[Patient Admission Flag]]</f>
        <v>0</v>
      </c>
      <c r="S5047">
        <f>--AND(Table1[[#This Row],[WithinTarget]]=1,Table1[[#This Row],[Patient Satisfaction Score]]&gt;=7)</f>
        <v>1</v>
      </c>
      <c r="T5047" t="str">
        <f>IF(LEFT(Table1[[#This Row],[Patient Gender]],1)="F","Female","Male")</f>
        <v>Male</v>
      </c>
    </row>
    <row r="5048" spans="1:20" x14ac:dyDescent="0.3">
      <c r="A5048" t="s">
        <v>5152</v>
      </c>
      <c r="B5048" s="1">
        <v>45091.607638888891</v>
      </c>
      <c r="C5048" t="s">
        <v>9</v>
      </c>
      <c r="D5048">
        <v>37</v>
      </c>
      <c r="E5048" t="s">
        <v>10</v>
      </c>
      <c r="F5048" t="s">
        <v>17</v>
      </c>
      <c r="G5048" t="b">
        <v>0</v>
      </c>
      <c r="H5048">
        <v>9</v>
      </c>
      <c r="I5048">
        <v>27</v>
      </c>
      <c r="J5048" t="b">
        <v>0</v>
      </c>
      <c r="K5048">
        <f>YEAR(Table1[[#This Row],[Patient Admission Date]])</f>
        <v>2023</v>
      </c>
      <c r="L5048" t="str">
        <f>TEXT(Table1[[#This Row],[Patient Admission Date]],"mmm")</f>
        <v>Jun</v>
      </c>
      <c r="M5048" t="str">
        <f>TEXT(Table1[[#This Row],[Patient Admission Date]],"ddd")</f>
        <v>Wed</v>
      </c>
      <c r="N5048" t="str">
        <f>TEXT(INT(HOUR(Table1[[#This Row],[Patient Admission Date]])/3)*3,"00")&amp;"-"&amp;TEXT(INT(HOUR(Table1[[#This Row],[Patient Admission Date]])/3)*3+3,"00")</f>
        <v>12-15</v>
      </c>
      <c r="O5048" t="str" cm="1">
        <f t="array" ref="O5048">_xlfn.IFS(Table1[[#This Row],[Patient Age]]&lt;=14,"0-14",Table1[[#This Row],[Patient Age]]&lt;=29,"15-29",Table1[[#This Row],[Patient Age]]&lt;=44,"30-44",Table1[[#This Row],[Patient Age]]&lt;=59,"45-59",Table1[[#This Row],[Patient Age]]&lt;=74,"60-74",TRUE,"75+")</f>
        <v>30-44</v>
      </c>
      <c r="P5048" t="str" cm="1">
        <f t="array" ref="P5048">_xlfn.IFS(Table1[[#This Row],[Patient Waittime]]&lt;=15,"0-15",Table1[[#This Row],[Patient Waittime]]&lt;=30,"16-30",Table1[[#This Row],[Patient Waittime]]&lt;=45,"31-45",Table1[[#This Row],[Patient Waittime]]&lt;=60,"46-60",TRUE,"60+")</f>
        <v>16-30</v>
      </c>
      <c r="Q5048">
        <f>--(Table1[[#This Row],[Patient Waittime]]&lt;=30)</f>
        <v>1</v>
      </c>
      <c r="R5048">
        <f>--Table1[[#This Row],[Patient Admission Flag]]</f>
        <v>0</v>
      </c>
      <c r="S5048">
        <f>--AND(Table1[[#This Row],[WithinTarget]]=1,Table1[[#This Row],[Patient Satisfaction Score]]&gt;=7)</f>
        <v>1</v>
      </c>
      <c r="T5048" t="str">
        <f>IF(LEFT(Table1[[#This Row],[Patient Gender]],1)="F","Female","Male")</f>
        <v>Male</v>
      </c>
    </row>
    <row r="5049" spans="1:20" x14ac:dyDescent="0.3">
      <c r="A5049" t="s">
        <v>5153</v>
      </c>
      <c r="B5049" s="1">
        <v>45442.129861111112</v>
      </c>
      <c r="C5049" t="s">
        <v>9</v>
      </c>
      <c r="D5049">
        <v>16</v>
      </c>
      <c r="E5049" t="s">
        <v>10</v>
      </c>
      <c r="F5049" t="s">
        <v>17</v>
      </c>
      <c r="G5049" t="b">
        <v>0</v>
      </c>
      <c r="H5049">
        <v>9</v>
      </c>
      <c r="I5049">
        <v>60</v>
      </c>
      <c r="J5049" t="b">
        <v>0</v>
      </c>
      <c r="K5049">
        <f>YEAR(Table1[[#This Row],[Patient Admission Date]])</f>
        <v>2024</v>
      </c>
      <c r="L5049" t="str">
        <f>TEXT(Table1[[#This Row],[Patient Admission Date]],"mmm")</f>
        <v>May</v>
      </c>
      <c r="M5049" t="str">
        <f>TEXT(Table1[[#This Row],[Patient Admission Date]],"ddd")</f>
        <v>Thu</v>
      </c>
      <c r="N5049" t="str">
        <f>TEXT(INT(HOUR(Table1[[#This Row],[Patient Admission Date]])/3)*3,"00")&amp;"-"&amp;TEXT(INT(HOUR(Table1[[#This Row],[Patient Admission Date]])/3)*3+3,"00")</f>
        <v>03-06</v>
      </c>
      <c r="O5049" t="str" cm="1">
        <f t="array" ref="O5049">_xlfn.IFS(Table1[[#This Row],[Patient Age]]&lt;=14,"0-14",Table1[[#This Row],[Patient Age]]&lt;=29,"15-29",Table1[[#This Row],[Patient Age]]&lt;=44,"30-44",Table1[[#This Row],[Patient Age]]&lt;=59,"45-59",Table1[[#This Row],[Patient Age]]&lt;=74,"60-74",TRUE,"75+")</f>
        <v>15-29</v>
      </c>
      <c r="P5049" t="str" cm="1">
        <f t="array" ref="P5049">_xlfn.IFS(Table1[[#This Row],[Patient Waittime]]&lt;=15,"0-15",Table1[[#This Row],[Patient Waittime]]&lt;=30,"16-30",Table1[[#This Row],[Patient Waittime]]&lt;=45,"31-45",Table1[[#This Row],[Patient Waittime]]&lt;=60,"46-60",TRUE,"60+")</f>
        <v>46-60</v>
      </c>
      <c r="Q5049">
        <f>--(Table1[[#This Row],[Patient Waittime]]&lt;=30)</f>
        <v>0</v>
      </c>
      <c r="R5049">
        <f>--Table1[[#This Row],[Patient Admission Flag]]</f>
        <v>0</v>
      </c>
      <c r="S5049">
        <f>--AND(Table1[[#This Row],[WithinTarget]]=1,Table1[[#This Row],[Patient Satisfaction Score]]&gt;=7)</f>
        <v>0</v>
      </c>
      <c r="T5049" t="str">
        <f>IF(LEFT(Table1[[#This Row],[Patient Gender]],1)="F","Female","Male")</f>
        <v>Male</v>
      </c>
    </row>
    <row r="5050" spans="1:20" x14ac:dyDescent="0.3">
      <c r="A5050" t="s">
        <v>5154</v>
      </c>
      <c r="B5050" s="1">
        <v>45576.349305555559</v>
      </c>
      <c r="C5050" t="s">
        <v>9</v>
      </c>
      <c r="D5050">
        <v>57</v>
      </c>
      <c r="E5050" t="s">
        <v>10</v>
      </c>
      <c r="F5050" t="s">
        <v>17</v>
      </c>
      <c r="G5050" t="b">
        <v>0</v>
      </c>
      <c r="H5050">
        <v>10</v>
      </c>
      <c r="I5050">
        <v>15</v>
      </c>
      <c r="J5050" t="b">
        <v>0</v>
      </c>
      <c r="K5050">
        <f>YEAR(Table1[[#This Row],[Patient Admission Date]])</f>
        <v>2024</v>
      </c>
      <c r="L5050" t="str">
        <f>TEXT(Table1[[#This Row],[Patient Admission Date]],"mmm")</f>
        <v>Oct</v>
      </c>
      <c r="M5050" t="str">
        <f>TEXT(Table1[[#This Row],[Patient Admission Date]],"ddd")</f>
        <v>Fri</v>
      </c>
      <c r="N5050" t="str">
        <f>TEXT(INT(HOUR(Table1[[#This Row],[Patient Admission Date]])/3)*3,"00")&amp;"-"&amp;TEXT(INT(HOUR(Table1[[#This Row],[Patient Admission Date]])/3)*3+3,"00")</f>
        <v>06-09</v>
      </c>
      <c r="O5050" t="str" cm="1">
        <f t="array" ref="O5050">_xlfn.IFS(Table1[[#This Row],[Patient Age]]&lt;=14,"0-14",Table1[[#This Row],[Patient Age]]&lt;=29,"15-29",Table1[[#This Row],[Patient Age]]&lt;=44,"30-44",Table1[[#This Row],[Patient Age]]&lt;=59,"45-59",Table1[[#This Row],[Patient Age]]&lt;=74,"60-74",TRUE,"75+")</f>
        <v>45-59</v>
      </c>
      <c r="P5050" t="str" cm="1">
        <f t="array" ref="P5050">_xlfn.IFS(Table1[[#This Row],[Patient Waittime]]&lt;=15,"0-15",Table1[[#This Row],[Patient Waittime]]&lt;=30,"16-30",Table1[[#This Row],[Patient Waittime]]&lt;=45,"31-45",Table1[[#This Row],[Patient Waittime]]&lt;=60,"46-60",TRUE,"60+")</f>
        <v>0-15</v>
      </c>
      <c r="Q5050">
        <f>--(Table1[[#This Row],[Patient Waittime]]&lt;=30)</f>
        <v>1</v>
      </c>
      <c r="R5050">
        <f>--Table1[[#This Row],[Patient Admission Flag]]</f>
        <v>0</v>
      </c>
      <c r="S5050">
        <f>--AND(Table1[[#This Row],[WithinTarget]]=1,Table1[[#This Row],[Patient Satisfaction Score]]&gt;=7)</f>
        <v>1</v>
      </c>
      <c r="T5050" t="str">
        <f>IF(LEFT(Table1[[#This Row],[Patient Gender]],1)="F","Female","Male")</f>
        <v>Male</v>
      </c>
    </row>
    <row r="5051" spans="1:20" x14ac:dyDescent="0.3">
      <c r="A5051" t="s">
        <v>5155</v>
      </c>
      <c r="B5051" s="1">
        <v>45282.986111111109</v>
      </c>
      <c r="C5051" t="s">
        <v>9</v>
      </c>
      <c r="D5051">
        <v>56</v>
      </c>
      <c r="E5051" t="s">
        <v>10</v>
      </c>
      <c r="F5051" t="s">
        <v>17</v>
      </c>
      <c r="G5051" t="b">
        <v>0</v>
      </c>
      <c r="H5051">
        <v>10</v>
      </c>
      <c r="I5051">
        <v>45</v>
      </c>
      <c r="J5051" t="b">
        <v>0</v>
      </c>
      <c r="K5051">
        <f>YEAR(Table1[[#This Row],[Patient Admission Date]])</f>
        <v>2023</v>
      </c>
      <c r="L5051" t="str">
        <f>TEXT(Table1[[#This Row],[Patient Admission Date]],"mmm")</f>
        <v>Dec</v>
      </c>
      <c r="M5051" t="str">
        <f>TEXT(Table1[[#This Row],[Patient Admission Date]],"ddd")</f>
        <v>Fri</v>
      </c>
      <c r="N5051" t="str">
        <f>TEXT(INT(HOUR(Table1[[#This Row],[Patient Admission Date]])/3)*3,"00")&amp;"-"&amp;TEXT(INT(HOUR(Table1[[#This Row],[Patient Admission Date]])/3)*3+3,"00")</f>
        <v>21-24</v>
      </c>
      <c r="O5051" t="str" cm="1">
        <f t="array" ref="O5051">_xlfn.IFS(Table1[[#This Row],[Patient Age]]&lt;=14,"0-14",Table1[[#This Row],[Patient Age]]&lt;=29,"15-29",Table1[[#This Row],[Patient Age]]&lt;=44,"30-44",Table1[[#This Row],[Patient Age]]&lt;=59,"45-59",Table1[[#This Row],[Patient Age]]&lt;=74,"60-74",TRUE,"75+")</f>
        <v>45-59</v>
      </c>
      <c r="P5051" t="str" cm="1">
        <f t="array" ref="P5051">_xlfn.IFS(Table1[[#This Row],[Patient Waittime]]&lt;=15,"0-15",Table1[[#This Row],[Patient Waittime]]&lt;=30,"16-30",Table1[[#This Row],[Patient Waittime]]&lt;=45,"31-45",Table1[[#This Row],[Patient Waittime]]&lt;=60,"46-60",TRUE,"60+")</f>
        <v>31-45</v>
      </c>
      <c r="Q5051">
        <f>--(Table1[[#This Row],[Patient Waittime]]&lt;=30)</f>
        <v>0</v>
      </c>
      <c r="R5051">
        <f>--Table1[[#This Row],[Patient Admission Flag]]</f>
        <v>0</v>
      </c>
      <c r="S5051">
        <f>--AND(Table1[[#This Row],[WithinTarget]]=1,Table1[[#This Row],[Patient Satisfaction Score]]&gt;=7)</f>
        <v>0</v>
      </c>
      <c r="T5051" t="str">
        <f>IF(LEFT(Table1[[#This Row],[Patient Gender]],1)="F","Female","Male")</f>
        <v>Male</v>
      </c>
    </row>
    <row r="5052" spans="1:20" x14ac:dyDescent="0.3">
      <c r="A5052" t="s">
        <v>5156</v>
      </c>
      <c r="B5052" s="1">
        <v>45286.695833333331</v>
      </c>
      <c r="C5052" t="s">
        <v>9</v>
      </c>
      <c r="D5052">
        <v>72</v>
      </c>
      <c r="E5052" t="s">
        <v>10</v>
      </c>
      <c r="F5052" t="s">
        <v>23</v>
      </c>
      <c r="G5052" t="b">
        <v>0</v>
      </c>
      <c r="I5052">
        <v>57</v>
      </c>
      <c r="J5052" t="b">
        <v>0</v>
      </c>
      <c r="K5052">
        <f>YEAR(Table1[[#This Row],[Patient Admission Date]])</f>
        <v>2023</v>
      </c>
      <c r="L5052" t="str">
        <f>TEXT(Table1[[#This Row],[Patient Admission Date]],"mmm")</f>
        <v>Dec</v>
      </c>
      <c r="M5052" t="str">
        <f>TEXT(Table1[[#This Row],[Patient Admission Date]],"ddd")</f>
        <v>Tue</v>
      </c>
      <c r="N5052" t="str">
        <f>TEXT(INT(HOUR(Table1[[#This Row],[Patient Admission Date]])/3)*3,"00")&amp;"-"&amp;TEXT(INT(HOUR(Table1[[#This Row],[Patient Admission Date]])/3)*3+3,"00")</f>
        <v>15-18</v>
      </c>
      <c r="O5052" t="str" cm="1">
        <f t="array" ref="O5052">_xlfn.IFS(Table1[[#This Row],[Patient Age]]&lt;=14,"0-14",Table1[[#This Row],[Patient Age]]&lt;=29,"15-29",Table1[[#This Row],[Patient Age]]&lt;=44,"30-44",Table1[[#This Row],[Patient Age]]&lt;=59,"45-59",Table1[[#This Row],[Patient Age]]&lt;=74,"60-74",TRUE,"75+")</f>
        <v>60-74</v>
      </c>
      <c r="P5052" t="str" cm="1">
        <f t="array" ref="P5052">_xlfn.IFS(Table1[[#This Row],[Patient Waittime]]&lt;=15,"0-15",Table1[[#This Row],[Patient Waittime]]&lt;=30,"16-30",Table1[[#This Row],[Patient Waittime]]&lt;=45,"31-45",Table1[[#This Row],[Patient Waittime]]&lt;=60,"46-60",TRUE,"60+")</f>
        <v>46-60</v>
      </c>
      <c r="Q5052">
        <f>--(Table1[[#This Row],[Patient Waittime]]&lt;=30)</f>
        <v>0</v>
      </c>
      <c r="R5052">
        <f>--Table1[[#This Row],[Patient Admission Flag]]</f>
        <v>0</v>
      </c>
      <c r="S5052">
        <f>--AND(Table1[[#This Row],[WithinTarget]]=1,Table1[[#This Row],[Patient Satisfaction Score]]&gt;=7)</f>
        <v>0</v>
      </c>
      <c r="T5052" t="str">
        <f>IF(LEFT(Table1[[#This Row],[Patient Gender]],1)="F","Female","Male")</f>
        <v>Male</v>
      </c>
    </row>
    <row r="5053" spans="1:20" x14ac:dyDescent="0.3">
      <c r="A5053" t="s">
        <v>5157</v>
      </c>
      <c r="B5053" s="1">
        <v>45068.355555555558</v>
      </c>
      <c r="C5053" t="s">
        <v>9</v>
      </c>
      <c r="D5053">
        <v>79</v>
      </c>
      <c r="E5053" t="s">
        <v>10</v>
      </c>
      <c r="F5053" t="s">
        <v>23</v>
      </c>
      <c r="G5053" t="b">
        <v>0</v>
      </c>
      <c r="I5053">
        <v>57</v>
      </c>
      <c r="J5053" t="b">
        <v>0</v>
      </c>
      <c r="K5053">
        <f>YEAR(Table1[[#This Row],[Patient Admission Date]])</f>
        <v>2023</v>
      </c>
      <c r="L5053" t="str">
        <f>TEXT(Table1[[#This Row],[Patient Admission Date]],"mmm")</f>
        <v>May</v>
      </c>
      <c r="M5053" t="str">
        <f>TEXT(Table1[[#This Row],[Patient Admission Date]],"ddd")</f>
        <v>Mon</v>
      </c>
      <c r="N5053" t="str">
        <f>TEXT(INT(HOUR(Table1[[#This Row],[Patient Admission Date]])/3)*3,"00")&amp;"-"&amp;TEXT(INT(HOUR(Table1[[#This Row],[Patient Admission Date]])/3)*3+3,"00")</f>
        <v>06-09</v>
      </c>
      <c r="O5053" t="str" cm="1">
        <f t="array" ref="O5053">_xlfn.IFS(Table1[[#This Row],[Patient Age]]&lt;=14,"0-14",Table1[[#This Row],[Patient Age]]&lt;=29,"15-29",Table1[[#This Row],[Patient Age]]&lt;=44,"30-44",Table1[[#This Row],[Patient Age]]&lt;=59,"45-59",Table1[[#This Row],[Patient Age]]&lt;=74,"60-74",TRUE,"75+")</f>
        <v>75+</v>
      </c>
      <c r="P5053" t="str" cm="1">
        <f t="array" ref="P5053">_xlfn.IFS(Table1[[#This Row],[Patient Waittime]]&lt;=15,"0-15",Table1[[#This Row],[Patient Waittime]]&lt;=30,"16-30",Table1[[#This Row],[Patient Waittime]]&lt;=45,"31-45",Table1[[#This Row],[Patient Waittime]]&lt;=60,"46-60",TRUE,"60+")</f>
        <v>46-60</v>
      </c>
      <c r="Q5053">
        <f>--(Table1[[#This Row],[Patient Waittime]]&lt;=30)</f>
        <v>0</v>
      </c>
      <c r="R5053">
        <f>--Table1[[#This Row],[Patient Admission Flag]]</f>
        <v>0</v>
      </c>
      <c r="S5053">
        <f>--AND(Table1[[#This Row],[WithinTarget]]=1,Table1[[#This Row],[Patient Satisfaction Score]]&gt;=7)</f>
        <v>0</v>
      </c>
      <c r="T5053" t="str">
        <f>IF(LEFT(Table1[[#This Row],[Patient Gender]],1)="F","Female","Male")</f>
        <v>Male</v>
      </c>
    </row>
    <row r="5054" spans="1:20" x14ac:dyDescent="0.3">
      <c r="A5054" t="s">
        <v>5158</v>
      </c>
      <c r="B5054" s="1">
        <v>45584.726388888892</v>
      </c>
      <c r="C5054" t="s">
        <v>9</v>
      </c>
      <c r="D5054">
        <v>18</v>
      </c>
      <c r="E5054" t="s">
        <v>10</v>
      </c>
      <c r="F5054" t="s">
        <v>23</v>
      </c>
      <c r="G5054" t="b">
        <v>0</v>
      </c>
      <c r="I5054">
        <v>11</v>
      </c>
      <c r="J5054" t="b">
        <v>0</v>
      </c>
      <c r="K5054">
        <f>YEAR(Table1[[#This Row],[Patient Admission Date]])</f>
        <v>2024</v>
      </c>
      <c r="L5054" t="str">
        <f>TEXT(Table1[[#This Row],[Patient Admission Date]],"mmm")</f>
        <v>Oct</v>
      </c>
      <c r="M5054" t="str">
        <f>TEXT(Table1[[#This Row],[Patient Admission Date]],"ddd")</f>
        <v>Sat</v>
      </c>
      <c r="N5054" t="str">
        <f>TEXT(INT(HOUR(Table1[[#This Row],[Patient Admission Date]])/3)*3,"00")&amp;"-"&amp;TEXT(INT(HOUR(Table1[[#This Row],[Patient Admission Date]])/3)*3+3,"00")</f>
        <v>15-18</v>
      </c>
      <c r="O5054" t="str" cm="1">
        <f t="array" ref="O5054">_xlfn.IFS(Table1[[#This Row],[Patient Age]]&lt;=14,"0-14",Table1[[#This Row],[Patient Age]]&lt;=29,"15-29",Table1[[#This Row],[Patient Age]]&lt;=44,"30-44",Table1[[#This Row],[Patient Age]]&lt;=59,"45-59",Table1[[#This Row],[Patient Age]]&lt;=74,"60-74",TRUE,"75+")</f>
        <v>15-29</v>
      </c>
      <c r="P5054" t="str" cm="1">
        <f t="array" ref="P5054">_xlfn.IFS(Table1[[#This Row],[Patient Waittime]]&lt;=15,"0-15",Table1[[#This Row],[Patient Waittime]]&lt;=30,"16-30",Table1[[#This Row],[Patient Waittime]]&lt;=45,"31-45",Table1[[#This Row],[Patient Waittime]]&lt;=60,"46-60",TRUE,"60+")</f>
        <v>0-15</v>
      </c>
      <c r="Q5054">
        <f>--(Table1[[#This Row],[Patient Waittime]]&lt;=30)</f>
        <v>1</v>
      </c>
      <c r="R5054">
        <f>--Table1[[#This Row],[Patient Admission Flag]]</f>
        <v>0</v>
      </c>
      <c r="S5054">
        <f>--AND(Table1[[#This Row],[WithinTarget]]=1,Table1[[#This Row],[Patient Satisfaction Score]]&gt;=7)</f>
        <v>0</v>
      </c>
      <c r="T5054" t="str">
        <f>IF(LEFT(Table1[[#This Row],[Patient Gender]],1)="F","Female","Male")</f>
        <v>Male</v>
      </c>
    </row>
    <row r="5055" spans="1:20" x14ac:dyDescent="0.3">
      <c r="A5055" t="s">
        <v>5159</v>
      </c>
      <c r="B5055" s="1">
        <v>45279.647222222222</v>
      </c>
      <c r="C5055" t="s">
        <v>9</v>
      </c>
      <c r="D5055">
        <v>79</v>
      </c>
      <c r="E5055" t="s">
        <v>10</v>
      </c>
      <c r="F5055" t="s">
        <v>23</v>
      </c>
      <c r="G5055" t="b">
        <v>0</v>
      </c>
      <c r="I5055">
        <v>39</v>
      </c>
      <c r="J5055" t="b">
        <v>0</v>
      </c>
      <c r="K5055">
        <f>YEAR(Table1[[#This Row],[Patient Admission Date]])</f>
        <v>2023</v>
      </c>
      <c r="L5055" t="str">
        <f>TEXT(Table1[[#This Row],[Patient Admission Date]],"mmm")</f>
        <v>Dec</v>
      </c>
      <c r="M5055" t="str">
        <f>TEXT(Table1[[#This Row],[Patient Admission Date]],"ddd")</f>
        <v>Tue</v>
      </c>
      <c r="N5055" t="str">
        <f>TEXT(INT(HOUR(Table1[[#This Row],[Patient Admission Date]])/3)*3,"00")&amp;"-"&amp;TEXT(INT(HOUR(Table1[[#This Row],[Patient Admission Date]])/3)*3+3,"00")</f>
        <v>15-18</v>
      </c>
      <c r="O5055" t="str" cm="1">
        <f t="array" ref="O5055">_xlfn.IFS(Table1[[#This Row],[Patient Age]]&lt;=14,"0-14",Table1[[#This Row],[Patient Age]]&lt;=29,"15-29",Table1[[#This Row],[Patient Age]]&lt;=44,"30-44",Table1[[#This Row],[Patient Age]]&lt;=59,"45-59",Table1[[#This Row],[Patient Age]]&lt;=74,"60-74",TRUE,"75+")</f>
        <v>75+</v>
      </c>
      <c r="P5055" t="str" cm="1">
        <f t="array" ref="P5055">_xlfn.IFS(Table1[[#This Row],[Patient Waittime]]&lt;=15,"0-15",Table1[[#This Row],[Patient Waittime]]&lt;=30,"16-30",Table1[[#This Row],[Patient Waittime]]&lt;=45,"31-45",Table1[[#This Row],[Patient Waittime]]&lt;=60,"46-60",TRUE,"60+")</f>
        <v>31-45</v>
      </c>
      <c r="Q5055">
        <f>--(Table1[[#This Row],[Patient Waittime]]&lt;=30)</f>
        <v>0</v>
      </c>
      <c r="R5055">
        <f>--Table1[[#This Row],[Patient Admission Flag]]</f>
        <v>0</v>
      </c>
      <c r="S5055">
        <f>--AND(Table1[[#This Row],[WithinTarget]]=1,Table1[[#This Row],[Patient Satisfaction Score]]&gt;=7)</f>
        <v>0</v>
      </c>
      <c r="T5055" t="str">
        <f>IF(LEFT(Table1[[#This Row],[Patient Gender]],1)="F","Female","Male")</f>
        <v>Male</v>
      </c>
    </row>
    <row r="5056" spans="1:20" x14ac:dyDescent="0.3">
      <c r="A5056" t="s">
        <v>5160</v>
      </c>
      <c r="B5056" s="1">
        <v>45207.425694444442</v>
      </c>
      <c r="C5056" t="s">
        <v>9</v>
      </c>
      <c r="D5056">
        <v>43</v>
      </c>
      <c r="E5056" t="s">
        <v>10</v>
      </c>
      <c r="F5056" t="s">
        <v>23</v>
      </c>
      <c r="G5056" t="b">
        <v>0</v>
      </c>
      <c r="I5056">
        <v>43</v>
      </c>
      <c r="J5056" t="b">
        <v>0</v>
      </c>
      <c r="K5056">
        <f>YEAR(Table1[[#This Row],[Patient Admission Date]])</f>
        <v>2023</v>
      </c>
      <c r="L5056" t="str">
        <f>TEXT(Table1[[#This Row],[Patient Admission Date]],"mmm")</f>
        <v>Oct</v>
      </c>
      <c r="M5056" t="str">
        <f>TEXT(Table1[[#This Row],[Patient Admission Date]],"ddd")</f>
        <v>Sun</v>
      </c>
      <c r="N5056" t="str">
        <f>TEXT(INT(HOUR(Table1[[#This Row],[Patient Admission Date]])/3)*3,"00")&amp;"-"&amp;TEXT(INT(HOUR(Table1[[#This Row],[Patient Admission Date]])/3)*3+3,"00")</f>
        <v>09-12</v>
      </c>
      <c r="O5056" t="str" cm="1">
        <f t="array" ref="O5056">_xlfn.IFS(Table1[[#This Row],[Patient Age]]&lt;=14,"0-14",Table1[[#This Row],[Patient Age]]&lt;=29,"15-29",Table1[[#This Row],[Patient Age]]&lt;=44,"30-44",Table1[[#This Row],[Patient Age]]&lt;=59,"45-59",Table1[[#This Row],[Patient Age]]&lt;=74,"60-74",TRUE,"75+")</f>
        <v>30-44</v>
      </c>
      <c r="P5056" t="str" cm="1">
        <f t="array" ref="P5056">_xlfn.IFS(Table1[[#This Row],[Patient Waittime]]&lt;=15,"0-15",Table1[[#This Row],[Patient Waittime]]&lt;=30,"16-30",Table1[[#This Row],[Patient Waittime]]&lt;=45,"31-45",Table1[[#This Row],[Patient Waittime]]&lt;=60,"46-60",TRUE,"60+")</f>
        <v>31-45</v>
      </c>
      <c r="Q5056">
        <f>--(Table1[[#This Row],[Patient Waittime]]&lt;=30)</f>
        <v>0</v>
      </c>
      <c r="R5056">
        <f>--Table1[[#This Row],[Patient Admission Flag]]</f>
        <v>0</v>
      </c>
      <c r="S5056">
        <f>--AND(Table1[[#This Row],[WithinTarget]]=1,Table1[[#This Row],[Patient Satisfaction Score]]&gt;=7)</f>
        <v>0</v>
      </c>
      <c r="T5056" t="str">
        <f>IF(LEFT(Table1[[#This Row],[Patient Gender]],1)="F","Female","Male")</f>
        <v>Male</v>
      </c>
    </row>
    <row r="5057" spans="1:20" x14ac:dyDescent="0.3">
      <c r="A5057" t="s">
        <v>5161</v>
      </c>
      <c r="B5057" s="1">
        <v>45235.029861111114</v>
      </c>
      <c r="C5057" t="s">
        <v>9</v>
      </c>
      <c r="D5057">
        <v>60</v>
      </c>
      <c r="E5057" t="s">
        <v>10</v>
      </c>
      <c r="F5057" t="s">
        <v>23</v>
      </c>
      <c r="G5057" t="b">
        <v>0</v>
      </c>
      <c r="I5057">
        <v>14</v>
      </c>
      <c r="J5057" t="b">
        <v>0</v>
      </c>
      <c r="K5057">
        <f>YEAR(Table1[[#This Row],[Patient Admission Date]])</f>
        <v>2023</v>
      </c>
      <c r="L5057" t="str">
        <f>TEXT(Table1[[#This Row],[Patient Admission Date]],"mmm")</f>
        <v>Nov</v>
      </c>
      <c r="M5057" t="str">
        <f>TEXT(Table1[[#This Row],[Patient Admission Date]],"ddd")</f>
        <v>Sun</v>
      </c>
      <c r="N5057" t="str">
        <f>TEXT(INT(HOUR(Table1[[#This Row],[Patient Admission Date]])/3)*3,"00")&amp;"-"&amp;TEXT(INT(HOUR(Table1[[#This Row],[Patient Admission Date]])/3)*3+3,"00")</f>
        <v>00-03</v>
      </c>
      <c r="O5057" t="str" cm="1">
        <f t="array" ref="O5057">_xlfn.IFS(Table1[[#This Row],[Patient Age]]&lt;=14,"0-14",Table1[[#This Row],[Patient Age]]&lt;=29,"15-29",Table1[[#This Row],[Patient Age]]&lt;=44,"30-44",Table1[[#This Row],[Patient Age]]&lt;=59,"45-59",Table1[[#This Row],[Patient Age]]&lt;=74,"60-74",TRUE,"75+")</f>
        <v>60-74</v>
      </c>
      <c r="P5057" t="str" cm="1">
        <f t="array" ref="P5057">_xlfn.IFS(Table1[[#This Row],[Patient Waittime]]&lt;=15,"0-15",Table1[[#This Row],[Patient Waittime]]&lt;=30,"16-30",Table1[[#This Row],[Patient Waittime]]&lt;=45,"31-45",Table1[[#This Row],[Patient Waittime]]&lt;=60,"46-60",TRUE,"60+")</f>
        <v>0-15</v>
      </c>
      <c r="Q5057">
        <f>--(Table1[[#This Row],[Patient Waittime]]&lt;=30)</f>
        <v>1</v>
      </c>
      <c r="R5057">
        <f>--Table1[[#This Row],[Patient Admission Flag]]</f>
        <v>0</v>
      </c>
      <c r="S5057">
        <f>--AND(Table1[[#This Row],[WithinTarget]]=1,Table1[[#This Row],[Patient Satisfaction Score]]&gt;=7)</f>
        <v>0</v>
      </c>
      <c r="T5057" t="str">
        <f>IF(LEFT(Table1[[#This Row],[Patient Gender]],1)="F","Female","Male")</f>
        <v>Male</v>
      </c>
    </row>
    <row r="5058" spans="1:20" x14ac:dyDescent="0.3">
      <c r="A5058" t="s">
        <v>5162</v>
      </c>
      <c r="B5058" s="1">
        <v>45191.089583333334</v>
      </c>
      <c r="C5058" t="s">
        <v>9</v>
      </c>
      <c r="D5058">
        <v>43</v>
      </c>
      <c r="E5058" t="s">
        <v>10</v>
      </c>
      <c r="F5058" t="s">
        <v>23</v>
      </c>
      <c r="G5058" t="b">
        <v>0</v>
      </c>
      <c r="I5058">
        <v>20</v>
      </c>
      <c r="J5058" t="b">
        <v>0</v>
      </c>
      <c r="K5058">
        <f>YEAR(Table1[[#This Row],[Patient Admission Date]])</f>
        <v>2023</v>
      </c>
      <c r="L5058" t="str">
        <f>TEXT(Table1[[#This Row],[Patient Admission Date]],"mmm")</f>
        <v>Sep</v>
      </c>
      <c r="M5058" t="str">
        <f>TEXT(Table1[[#This Row],[Patient Admission Date]],"ddd")</f>
        <v>Fri</v>
      </c>
      <c r="N5058" t="str">
        <f>TEXT(INT(HOUR(Table1[[#This Row],[Patient Admission Date]])/3)*3,"00")&amp;"-"&amp;TEXT(INT(HOUR(Table1[[#This Row],[Patient Admission Date]])/3)*3+3,"00")</f>
        <v>00-03</v>
      </c>
      <c r="O5058" t="str" cm="1">
        <f t="array" ref="O5058">_xlfn.IFS(Table1[[#This Row],[Patient Age]]&lt;=14,"0-14",Table1[[#This Row],[Patient Age]]&lt;=29,"15-29",Table1[[#This Row],[Patient Age]]&lt;=44,"30-44",Table1[[#This Row],[Patient Age]]&lt;=59,"45-59",Table1[[#This Row],[Patient Age]]&lt;=74,"60-74",TRUE,"75+")</f>
        <v>30-44</v>
      </c>
      <c r="P5058" t="str" cm="1">
        <f t="array" ref="P5058">_xlfn.IFS(Table1[[#This Row],[Patient Waittime]]&lt;=15,"0-15",Table1[[#This Row],[Patient Waittime]]&lt;=30,"16-30",Table1[[#This Row],[Patient Waittime]]&lt;=45,"31-45",Table1[[#This Row],[Patient Waittime]]&lt;=60,"46-60",TRUE,"60+")</f>
        <v>16-30</v>
      </c>
      <c r="Q5058">
        <f>--(Table1[[#This Row],[Patient Waittime]]&lt;=30)</f>
        <v>1</v>
      </c>
      <c r="R5058">
        <f>--Table1[[#This Row],[Patient Admission Flag]]</f>
        <v>0</v>
      </c>
      <c r="S5058">
        <f>--AND(Table1[[#This Row],[WithinTarget]]=1,Table1[[#This Row],[Patient Satisfaction Score]]&gt;=7)</f>
        <v>0</v>
      </c>
      <c r="T5058" t="str">
        <f>IF(LEFT(Table1[[#This Row],[Patient Gender]],1)="F","Female","Male")</f>
        <v>Male</v>
      </c>
    </row>
    <row r="5059" spans="1:20" x14ac:dyDescent="0.3">
      <c r="A5059" t="s">
        <v>5163</v>
      </c>
      <c r="B5059" s="1">
        <v>45279.925694444442</v>
      </c>
      <c r="C5059" t="s">
        <v>9</v>
      </c>
      <c r="D5059">
        <v>17</v>
      </c>
      <c r="E5059" t="s">
        <v>10</v>
      </c>
      <c r="F5059" t="s">
        <v>23</v>
      </c>
      <c r="G5059" t="b">
        <v>0</v>
      </c>
      <c r="I5059">
        <v>52</v>
      </c>
      <c r="J5059" t="b">
        <v>0</v>
      </c>
      <c r="K5059">
        <f>YEAR(Table1[[#This Row],[Patient Admission Date]])</f>
        <v>2023</v>
      </c>
      <c r="L5059" t="str">
        <f>TEXT(Table1[[#This Row],[Patient Admission Date]],"mmm")</f>
        <v>Dec</v>
      </c>
      <c r="M5059" t="str">
        <f>TEXT(Table1[[#This Row],[Patient Admission Date]],"ddd")</f>
        <v>Tue</v>
      </c>
      <c r="N5059" t="str">
        <f>TEXT(INT(HOUR(Table1[[#This Row],[Patient Admission Date]])/3)*3,"00")&amp;"-"&amp;TEXT(INT(HOUR(Table1[[#This Row],[Patient Admission Date]])/3)*3+3,"00")</f>
        <v>21-24</v>
      </c>
      <c r="O5059" t="str" cm="1">
        <f t="array" ref="O5059">_xlfn.IFS(Table1[[#This Row],[Patient Age]]&lt;=14,"0-14",Table1[[#This Row],[Patient Age]]&lt;=29,"15-29",Table1[[#This Row],[Patient Age]]&lt;=44,"30-44",Table1[[#This Row],[Patient Age]]&lt;=59,"45-59",Table1[[#This Row],[Patient Age]]&lt;=74,"60-74",TRUE,"75+")</f>
        <v>15-29</v>
      </c>
      <c r="P5059" t="str" cm="1">
        <f t="array" ref="P5059">_xlfn.IFS(Table1[[#This Row],[Patient Waittime]]&lt;=15,"0-15",Table1[[#This Row],[Patient Waittime]]&lt;=30,"16-30",Table1[[#This Row],[Patient Waittime]]&lt;=45,"31-45",Table1[[#This Row],[Patient Waittime]]&lt;=60,"46-60",TRUE,"60+")</f>
        <v>46-60</v>
      </c>
      <c r="Q5059">
        <f>--(Table1[[#This Row],[Patient Waittime]]&lt;=30)</f>
        <v>0</v>
      </c>
      <c r="R5059">
        <f>--Table1[[#This Row],[Patient Admission Flag]]</f>
        <v>0</v>
      </c>
      <c r="S5059">
        <f>--AND(Table1[[#This Row],[WithinTarget]]=1,Table1[[#This Row],[Patient Satisfaction Score]]&gt;=7)</f>
        <v>0</v>
      </c>
      <c r="T5059" t="str">
        <f>IF(LEFT(Table1[[#This Row],[Patient Gender]],1)="F","Female","Male")</f>
        <v>Male</v>
      </c>
    </row>
    <row r="5060" spans="1:20" x14ac:dyDescent="0.3">
      <c r="A5060" t="s">
        <v>5164</v>
      </c>
      <c r="B5060" s="1">
        <v>45417.871527777781</v>
      </c>
      <c r="C5060" t="s">
        <v>9</v>
      </c>
      <c r="D5060">
        <v>30</v>
      </c>
      <c r="E5060" t="s">
        <v>10</v>
      </c>
      <c r="F5060" t="s">
        <v>23</v>
      </c>
      <c r="G5060" t="b">
        <v>0</v>
      </c>
      <c r="I5060">
        <v>27</v>
      </c>
      <c r="J5060" t="b">
        <v>0</v>
      </c>
      <c r="K5060">
        <f>YEAR(Table1[[#This Row],[Patient Admission Date]])</f>
        <v>2024</v>
      </c>
      <c r="L5060" t="str">
        <f>TEXT(Table1[[#This Row],[Patient Admission Date]],"mmm")</f>
        <v>May</v>
      </c>
      <c r="M5060" t="str">
        <f>TEXT(Table1[[#This Row],[Patient Admission Date]],"ddd")</f>
        <v>Sun</v>
      </c>
      <c r="N5060" t="str">
        <f>TEXT(INT(HOUR(Table1[[#This Row],[Patient Admission Date]])/3)*3,"00")&amp;"-"&amp;TEXT(INT(HOUR(Table1[[#This Row],[Patient Admission Date]])/3)*3+3,"00")</f>
        <v>18-21</v>
      </c>
      <c r="O5060" t="str" cm="1">
        <f t="array" ref="O5060">_xlfn.IFS(Table1[[#This Row],[Patient Age]]&lt;=14,"0-14",Table1[[#This Row],[Patient Age]]&lt;=29,"15-29",Table1[[#This Row],[Patient Age]]&lt;=44,"30-44",Table1[[#This Row],[Patient Age]]&lt;=59,"45-59",Table1[[#This Row],[Patient Age]]&lt;=74,"60-74",TRUE,"75+")</f>
        <v>30-44</v>
      </c>
      <c r="P5060" t="str" cm="1">
        <f t="array" ref="P5060">_xlfn.IFS(Table1[[#This Row],[Patient Waittime]]&lt;=15,"0-15",Table1[[#This Row],[Patient Waittime]]&lt;=30,"16-30",Table1[[#This Row],[Patient Waittime]]&lt;=45,"31-45",Table1[[#This Row],[Patient Waittime]]&lt;=60,"46-60",TRUE,"60+")</f>
        <v>16-30</v>
      </c>
      <c r="Q5060">
        <f>--(Table1[[#This Row],[Patient Waittime]]&lt;=30)</f>
        <v>1</v>
      </c>
      <c r="R5060">
        <f>--Table1[[#This Row],[Patient Admission Flag]]</f>
        <v>0</v>
      </c>
      <c r="S5060">
        <f>--AND(Table1[[#This Row],[WithinTarget]]=1,Table1[[#This Row],[Patient Satisfaction Score]]&gt;=7)</f>
        <v>0</v>
      </c>
      <c r="T5060" t="str">
        <f>IF(LEFT(Table1[[#This Row],[Patient Gender]],1)="F","Female","Male")</f>
        <v>Male</v>
      </c>
    </row>
    <row r="5061" spans="1:20" x14ac:dyDescent="0.3">
      <c r="A5061" t="s">
        <v>5165</v>
      </c>
      <c r="B5061" s="1">
        <v>45469.168055555558</v>
      </c>
      <c r="C5061" t="s">
        <v>9</v>
      </c>
      <c r="D5061">
        <v>9</v>
      </c>
      <c r="E5061" t="s">
        <v>10</v>
      </c>
      <c r="F5061" t="s">
        <v>23</v>
      </c>
      <c r="G5061" t="b">
        <v>0</v>
      </c>
      <c r="H5061">
        <v>0</v>
      </c>
      <c r="I5061">
        <v>45</v>
      </c>
      <c r="J5061" t="b">
        <v>0</v>
      </c>
      <c r="K5061">
        <f>YEAR(Table1[[#This Row],[Patient Admission Date]])</f>
        <v>2024</v>
      </c>
      <c r="L5061" t="str">
        <f>TEXT(Table1[[#This Row],[Patient Admission Date]],"mmm")</f>
        <v>Jun</v>
      </c>
      <c r="M5061" t="str">
        <f>TEXT(Table1[[#This Row],[Patient Admission Date]],"ddd")</f>
        <v>Wed</v>
      </c>
      <c r="N5061" t="str">
        <f>TEXT(INT(HOUR(Table1[[#This Row],[Patient Admission Date]])/3)*3,"00")&amp;"-"&amp;TEXT(INT(HOUR(Table1[[#This Row],[Patient Admission Date]])/3)*3+3,"00")</f>
        <v>03-06</v>
      </c>
      <c r="O5061" t="str" cm="1">
        <f t="array" ref="O5061">_xlfn.IFS(Table1[[#This Row],[Patient Age]]&lt;=14,"0-14",Table1[[#This Row],[Patient Age]]&lt;=29,"15-29",Table1[[#This Row],[Patient Age]]&lt;=44,"30-44",Table1[[#This Row],[Patient Age]]&lt;=59,"45-59",Table1[[#This Row],[Patient Age]]&lt;=74,"60-74",TRUE,"75+")</f>
        <v>0-14</v>
      </c>
      <c r="P5061" t="str" cm="1">
        <f t="array" ref="P5061">_xlfn.IFS(Table1[[#This Row],[Patient Waittime]]&lt;=15,"0-15",Table1[[#This Row],[Patient Waittime]]&lt;=30,"16-30",Table1[[#This Row],[Patient Waittime]]&lt;=45,"31-45",Table1[[#This Row],[Patient Waittime]]&lt;=60,"46-60",TRUE,"60+")</f>
        <v>31-45</v>
      </c>
      <c r="Q5061">
        <f>--(Table1[[#This Row],[Patient Waittime]]&lt;=30)</f>
        <v>0</v>
      </c>
      <c r="R5061">
        <f>--Table1[[#This Row],[Patient Admission Flag]]</f>
        <v>0</v>
      </c>
      <c r="S5061">
        <f>--AND(Table1[[#This Row],[WithinTarget]]=1,Table1[[#This Row],[Patient Satisfaction Score]]&gt;=7)</f>
        <v>0</v>
      </c>
      <c r="T5061" t="str">
        <f>IF(LEFT(Table1[[#This Row],[Patient Gender]],1)="F","Female","Male")</f>
        <v>Male</v>
      </c>
    </row>
    <row r="5062" spans="1:20" x14ac:dyDescent="0.3">
      <c r="A5062" t="s">
        <v>5166</v>
      </c>
      <c r="B5062" s="1">
        <v>45535.398611111108</v>
      </c>
      <c r="C5062" t="s">
        <v>9</v>
      </c>
      <c r="D5062">
        <v>67</v>
      </c>
      <c r="E5062" t="s">
        <v>10</v>
      </c>
      <c r="F5062" t="s">
        <v>23</v>
      </c>
      <c r="G5062" t="b">
        <v>0</v>
      </c>
      <c r="H5062">
        <v>2</v>
      </c>
      <c r="I5062">
        <v>47</v>
      </c>
      <c r="J5062" t="b">
        <v>0</v>
      </c>
      <c r="K5062">
        <f>YEAR(Table1[[#This Row],[Patient Admission Date]])</f>
        <v>2024</v>
      </c>
      <c r="L5062" t="str">
        <f>TEXT(Table1[[#This Row],[Patient Admission Date]],"mmm")</f>
        <v>Aug</v>
      </c>
      <c r="M5062" t="str">
        <f>TEXT(Table1[[#This Row],[Patient Admission Date]],"ddd")</f>
        <v>Sat</v>
      </c>
      <c r="N5062" t="str">
        <f>TEXT(INT(HOUR(Table1[[#This Row],[Patient Admission Date]])/3)*3,"00")&amp;"-"&amp;TEXT(INT(HOUR(Table1[[#This Row],[Patient Admission Date]])/3)*3+3,"00")</f>
        <v>09-12</v>
      </c>
      <c r="O5062" t="str" cm="1">
        <f t="array" ref="O5062">_xlfn.IFS(Table1[[#This Row],[Patient Age]]&lt;=14,"0-14",Table1[[#This Row],[Patient Age]]&lt;=29,"15-29",Table1[[#This Row],[Patient Age]]&lt;=44,"30-44",Table1[[#This Row],[Patient Age]]&lt;=59,"45-59",Table1[[#This Row],[Patient Age]]&lt;=74,"60-74",TRUE,"75+")</f>
        <v>60-74</v>
      </c>
      <c r="P5062" t="str" cm="1">
        <f t="array" ref="P5062">_xlfn.IFS(Table1[[#This Row],[Patient Waittime]]&lt;=15,"0-15",Table1[[#This Row],[Patient Waittime]]&lt;=30,"16-30",Table1[[#This Row],[Patient Waittime]]&lt;=45,"31-45",Table1[[#This Row],[Patient Waittime]]&lt;=60,"46-60",TRUE,"60+")</f>
        <v>46-60</v>
      </c>
      <c r="Q5062">
        <f>--(Table1[[#This Row],[Patient Waittime]]&lt;=30)</f>
        <v>0</v>
      </c>
      <c r="R5062">
        <f>--Table1[[#This Row],[Patient Admission Flag]]</f>
        <v>0</v>
      </c>
      <c r="S5062">
        <f>--AND(Table1[[#This Row],[WithinTarget]]=1,Table1[[#This Row],[Patient Satisfaction Score]]&gt;=7)</f>
        <v>0</v>
      </c>
      <c r="T5062" t="str">
        <f>IF(LEFT(Table1[[#This Row],[Patient Gender]],1)="F","Female","Male")</f>
        <v>Male</v>
      </c>
    </row>
    <row r="5063" spans="1:20" x14ac:dyDescent="0.3">
      <c r="A5063" t="s">
        <v>5167</v>
      </c>
      <c r="B5063" s="1">
        <v>45515.072222222225</v>
      </c>
      <c r="C5063" t="s">
        <v>9</v>
      </c>
      <c r="D5063">
        <v>73</v>
      </c>
      <c r="E5063" t="s">
        <v>10</v>
      </c>
      <c r="F5063" t="s">
        <v>23</v>
      </c>
      <c r="G5063" t="b">
        <v>0</v>
      </c>
      <c r="H5063">
        <v>3</v>
      </c>
      <c r="I5063">
        <v>34</v>
      </c>
      <c r="J5063" t="b">
        <v>0</v>
      </c>
      <c r="K5063">
        <f>YEAR(Table1[[#This Row],[Patient Admission Date]])</f>
        <v>2024</v>
      </c>
      <c r="L5063" t="str">
        <f>TEXT(Table1[[#This Row],[Patient Admission Date]],"mmm")</f>
        <v>Aug</v>
      </c>
      <c r="M5063" t="str">
        <f>TEXT(Table1[[#This Row],[Patient Admission Date]],"ddd")</f>
        <v>Sun</v>
      </c>
      <c r="N5063" t="str">
        <f>TEXT(INT(HOUR(Table1[[#This Row],[Patient Admission Date]])/3)*3,"00")&amp;"-"&amp;TEXT(INT(HOUR(Table1[[#This Row],[Patient Admission Date]])/3)*3+3,"00")</f>
        <v>00-03</v>
      </c>
      <c r="O5063" t="str" cm="1">
        <f t="array" ref="O5063">_xlfn.IFS(Table1[[#This Row],[Patient Age]]&lt;=14,"0-14",Table1[[#This Row],[Patient Age]]&lt;=29,"15-29",Table1[[#This Row],[Patient Age]]&lt;=44,"30-44",Table1[[#This Row],[Patient Age]]&lt;=59,"45-59",Table1[[#This Row],[Patient Age]]&lt;=74,"60-74",TRUE,"75+")</f>
        <v>60-74</v>
      </c>
      <c r="P5063" t="str" cm="1">
        <f t="array" ref="P5063">_xlfn.IFS(Table1[[#This Row],[Patient Waittime]]&lt;=15,"0-15",Table1[[#This Row],[Patient Waittime]]&lt;=30,"16-30",Table1[[#This Row],[Patient Waittime]]&lt;=45,"31-45",Table1[[#This Row],[Patient Waittime]]&lt;=60,"46-60",TRUE,"60+")</f>
        <v>31-45</v>
      </c>
      <c r="Q5063">
        <f>--(Table1[[#This Row],[Patient Waittime]]&lt;=30)</f>
        <v>0</v>
      </c>
      <c r="R5063">
        <f>--Table1[[#This Row],[Patient Admission Flag]]</f>
        <v>0</v>
      </c>
      <c r="S5063">
        <f>--AND(Table1[[#This Row],[WithinTarget]]=1,Table1[[#This Row],[Patient Satisfaction Score]]&gt;=7)</f>
        <v>0</v>
      </c>
      <c r="T5063" t="str">
        <f>IF(LEFT(Table1[[#This Row],[Patient Gender]],1)="F","Female","Male")</f>
        <v>Male</v>
      </c>
    </row>
    <row r="5064" spans="1:20" x14ac:dyDescent="0.3">
      <c r="A5064" t="s">
        <v>5168</v>
      </c>
      <c r="B5064" s="1">
        <v>45074.291666666664</v>
      </c>
      <c r="C5064" t="s">
        <v>9</v>
      </c>
      <c r="D5064">
        <v>63</v>
      </c>
      <c r="E5064" t="s">
        <v>10</v>
      </c>
      <c r="F5064" t="s">
        <v>23</v>
      </c>
      <c r="G5064" t="b">
        <v>0</v>
      </c>
      <c r="H5064">
        <v>4</v>
      </c>
      <c r="I5064">
        <v>50</v>
      </c>
      <c r="J5064" t="b">
        <v>0</v>
      </c>
      <c r="K5064">
        <f>YEAR(Table1[[#This Row],[Patient Admission Date]])</f>
        <v>2023</v>
      </c>
      <c r="L5064" t="str">
        <f>TEXT(Table1[[#This Row],[Patient Admission Date]],"mmm")</f>
        <v>May</v>
      </c>
      <c r="M5064" t="str">
        <f>TEXT(Table1[[#This Row],[Patient Admission Date]],"ddd")</f>
        <v>Sun</v>
      </c>
      <c r="N5064" t="str">
        <f>TEXT(INT(HOUR(Table1[[#This Row],[Patient Admission Date]])/3)*3,"00")&amp;"-"&amp;TEXT(INT(HOUR(Table1[[#This Row],[Patient Admission Date]])/3)*3+3,"00")</f>
        <v>06-09</v>
      </c>
      <c r="O5064" t="str" cm="1">
        <f t="array" ref="O5064">_xlfn.IFS(Table1[[#This Row],[Patient Age]]&lt;=14,"0-14",Table1[[#This Row],[Patient Age]]&lt;=29,"15-29",Table1[[#This Row],[Patient Age]]&lt;=44,"30-44",Table1[[#This Row],[Patient Age]]&lt;=59,"45-59",Table1[[#This Row],[Patient Age]]&lt;=74,"60-74",TRUE,"75+")</f>
        <v>60-74</v>
      </c>
      <c r="P5064" t="str" cm="1">
        <f t="array" ref="P5064">_xlfn.IFS(Table1[[#This Row],[Patient Waittime]]&lt;=15,"0-15",Table1[[#This Row],[Patient Waittime]]&lt;=30,"16-30",Table1[[#This Row],[Patient Waittime]]&lt;=45,"31-45",Table1[[#This Row],[Patient Waittime]]&lt;=60,"46-60",TRUE,"60+")</f>
        <v>46-60</v>
      </c>
      <c r="Q5064">
        <f>--(Table1[[#This Row],[Patient Waittime]]&lt;=30)</f>
        <v>0</v>
      </c>
      <c r="R5064">
        <f>--Table1[[#This Row],[Patient Admission Flag]]</f>
        <v>0</v>
      </c>
      <c r="S5064">
        <f>--AND(Table1[[#This Row],[WithinTarget]]=1,Table1[[#This Row],[Patient Satisfaction Score]]&gt;=7)</f>
        <v>0</v>
      </c>
      <c r="T5064" t="str">
        <f>IF(LEFT(Table1[[#This Row],[Patient Gender]],1)="F","Female","Male")</f>
        <v>Male</v>
      </c>
    </row>
    <row r="5065" spans="1:20" x14ac:dyDescent="0.3">
      <c r="A5065" t="s">
        <v>5169</v>
      </c>
      <c r="B5065" s="1">
        <v>45500.270833333336</v>
      </c>
      <c r="C5065" t="s">
        <v>9</v>
      </c>
      <c r="D5065">
        <v>43</v>
      </c>
      <c r="E5065" t="s">
        <v>10</v>
      </c>
      <c r="F5065" t="s">
        <v>23</v>
      </c>
      <c r="G5065" t="b">
        <v>0</v>
      </c>
      <c r="H5065">
        <v>9</v>
      </c>
      <c r="I5065">
        <v>41</v>
      </c>
      <c r="J5065" t="b">
        <v>0</v>
      </c>
      <c r="K5065">
        <f>YEAR(Table1[[#This Row],[Patient Admission Date]])</f>
        <v>2024</v>
      </c>
      <c r="L5065" t="str">
        <f>TEXT(Table1[[#This Row],[Patient Admission Date]],"mmm")</f>
        <v>Jul</v>
      </c>
      <c r="M5065" t="str">
        <f>TEXT(Table1[[#This Row],[Patient Admission Date]],"ddd")</f>
        <v>Sat</v>
      </c>
      <c r="N5065" t="str">
        <f>TEXT(INT(HOUR(Table1[[#This Row],[Patient Admission Date]])/3)*3,"00")&amp;"-"&amp;TEXT(INT(HOUR(Table1[[#This Row],[Patient Admission Date]])/3)*3+3,"00")</f>
        <v>06-09</v>
      </c>
      <c r="O5065" t="str" cm="1">
        <f t="array" ref="O5065">_xlfn.IFS(Table1[[#This Row],[Patient Age]]&lt;=14,"0-14",Table1[[#This Row],[Patient Age]]&lt;=29,"15-29",Table1[[#This Row],[Patient Age]]&lt;=44,"30-44",Table1[[#This Row],[Patient Age]]&lt;=59,"45-59",Table1[[#This Row],[Patient Age]]&lt;=74,"60-74",TRUE,"75+")</f>
        <v>30-44</v>
      </c>
      <c r="P5065" t="str" cm="1">
        <f t="array" ref="P5065">_xlfn.IFS(Table1[[#This Row],[Patient Waittime]]&lt;=15,"0-15",Table1[[#This Row],[Patient Waittime]]&lt;=30,"16-30",Table1[[#This Row],[Patient Waittime]]&lt;=45,"31-45",Table1[[#This Row],[Patient Waittime]]&lt;=60,"46-60",TRUE,"60+")</f>
        <v>31-45</v>
      </c>
      <c r="Q5065">
        <f>--(Table1[[#This Row],[Patient Waittime]]&lt;=30)</f>
        <v>0</v>
      </c>
      <c r="R5065">
        <f>--Table1[[#This Row],[Patient Admission Flag]]</f>
        <v>0</v>
      </c>
      <c r="S5065">
        <f>--AND(Table1[[#This Row],[WithinTarget]]=1,Table1[[#This Row],[Patient Satisfaction Score]]&gt;=7)</f>
        <v>0</v>
      </c>
      <c r="T5065" t="str">
        <f>IF(LEFT(Table1[[#This Row],[Patient Gender]],1)="F","Female","Male")</f>
        <v>Male</v>
      </c>
    </row>
    <row r="5066" spans="1:20" x14ac:dyDescent="0.3">
      <c r="A5066" t="s">
        <v>5170</v>
      </c>
      <c r="B5066" s="1">
        <v>45558.002083333333</v>
      </c>
      <c r="C5066" t="s">
        <v>9</v>
      </c>
      <c r="D5066">
        <v>63</v>
      </c>
      <c r="E5066" t="s">
        <v>10</v>
      </c>
      <c r="F5066" t="s">
        <v>28</v>
      </c>
      <c r="G5066" t="b">
        <v>0</v>
      </c>
      <c r="I5066">
        <v>15</v>
      </c>
      <c r="J5066" t="b">
        <v>0</v>
      </c>
      <c r="K5066">
        <f>YEAR(Table1[[#This Row],[Patient Admission Date]])</f>
        <v>2024</v>
      </c>
      <c r="L5066" t="str">
        <f>TEXT(Table1[[#This Row],[Patient Admission Date]],"mmm")</f>
        <v>Sep</v>
      </c>
      <c r="M5066" t="str">
        <f>TEXT(Table1[[#This Row],[Patient Admission Date]],"ddd")</f>
        <v>Mon</v>
      </c>
      <c r="N5066" t="str">
        <f>TEXT(INT(HOUR(Table1[[#This Row],[Patient Admission Date]])/3)*3,"00")&amp;"-"&amp;TEXT(INT(HOUR(Table1[[#This Row],[Patient Admission Date]])/3)*3+3,"00")</f>
        <v>00-03</v>
      </c>
      <c r="O5066" t="str" cm="1">
        <f t="array" ref="O5066">_xlfn.IFS(Table1[[#This Row],[Patient Age]]&lt;=14,"0-14",Table1[[#This Row],[Patient Age]]&lt;=29,"15-29",Table1[[#This Row],[Patient Age]]&lt;=44,"30-44",Table1[[#This Row],[Patient Age]]&lt;=59,"45-59",Table1[[#This Row],[Patient Age]]&lt;=74,"60-74",TRUE,"75+")</f>
        <v>60-74</v>
      </c>
      <c r="P5066" t="str" cm="1">
        <f t="array" ref="P5066">_xlfn.IFS(Table1[[#This Row],[Patient Waittime]]&lt;=15,"0-15",Table1[[#This Row],[Patient Waittime]]&lt;=30,"16-30",Table1[[#This Row],[Patient Waittime]]&lt;=45,"31-45",Table1[[#This Row],[Patient Waittime]]&lt;=60,"46-60",TRUE,"60+")</f>
        <v>0-15</v>
      </c>
      <c r="Q5066">
        <f>--(Table1[[#This Row],[Patient Waittime]]&lt;=30)</f>
        <v>1</v>
      </c>
      <c r="R5066">
        <f>--Table1[[#This Row],[Patient Admission Flag]]</f>
        <v>0</v>
      </c>
      <c r="S5066">
        <f>--AND(Table1[[#This Row],[WithinTarget]]=1,Table1[[#This Row],[Patient Satisfaction Score]]&gt;=7)</f>
        <v>0</v>
      </c>
      <c r="T5066" t="str">
        <f>IF(LEFT(Table1[[#This Row],[Patient Gender]],1)="F","Female","Male")</f>
        <v>Male</v>
      </c>
    </row>
    <row r="5067" spans="1:20" x14ac:dyDescent="0.3">
      <c r="A5067" t="s">
        <v>5171</v>
      </c>
      <c r="B5067" s="1">
        <v>45175.716666666667</v>
      </c>
      <c r="C5067" t="s">
        <v>9</v>
      </c>
      <c r="D5067">
        <v>38</v>
      </c>
      <c r="E5067" t="s">
        <v>10</v>
      </c>
      <c r="F5067" t="s">
        <v>28</v>
      </c>
      <c r="G5067" t="b">
        <v>0</v>
      </c>
      <c r="I5067">
        <v>53</v>
      </c>
      <c r="J5067" t="b">
        <v>0</v>
      </c>
      <c r="K5067">
        <f>YEAR(Table1[[#This Row],[Patient Admission Date]])</f>
        <v>2023</v>
      </c>
      <c r="L5067" t="str">
        <f>TEXT(Table1[[#This Row],[Patient Admission Date]],"mmm")</f>
        <v>Sep</v>
      </c>
      <c r="M5067" t="str">
        <f>TEXT(Table1[[#This Row],[Patient Admission Date]],"ddd")</f>
        <v>Wed</v>
      </c>
      <c r="N5067" t="str">
        <f>TEXT(INT(HOUR(Table1[[#This Row],[Patient Admission Date]])/3)*3,"00")&amp;"-"&amp;TEXT(INT(HOUR(Table1[[#This Row],[Patient Admission Date]])/3)*3+3,"00")</f>
        <v>15-18</v>
      </c>
      <c r="O5067" t="str" cm="1">
        <f t="array" ref="O5067">_xlfn.IFS(Table1[[#This Row],[Patient Age]]&lt;=14,"0-14",Table1[[#This Row],[Patient Age]]&lt;=29,"15-29",Table1[[#This Row],[Patient Age]]&lt;=44,"30-44",Table1[[#This Row],[Patient Age]]&lt;=59,"45-59",Table1[[#This Row],[Patient Age]]&lt;=74,"60-74",TRUE,"75+")</f>
        <v>30-44</v>
      </c>
      <c r="P5067" t="str" cm="1">
        <f t="array" ref="P5067">_xlfn.IFS(Table1[[#This Row],[Patient Waittime]]&lt;=15,"0-15",Table1[[#This Row],[Patient Waittime]]&lt;=30,"16-30",Table1[[#This Row],[Patient Waittime]]&lt;=45,"31-45",Table1[[#This Row],[Patient Waittime]]&lt;=60,"46-60",TRUE,"60+")</f>
        <v>46-60</v>
      </c>
      <c r="Q5067">
        <f>--(Table1[[#This Row],[Patient Waittime]]&lt;=30)</f>
        <v>0</v>
      </c>
      <c r="R5067">
        <f>--Table1[[#This Row],[Patient Admission Flag]]</f>
        <v>0</v>
      </c>
      <c r="S5067">
        <f>--AND(Table1[[#This Row],[WithinTarget]]=1,Table1[[#This Row],[Patient Satisfaction Score]]&gt;=7)</f>
        <v>0</v>
      </c>
      <c r="T5067" t="str">
        <f>IF(LEFT(Table1[[#This Row],[Patient Gender]],1)="F","Female","Male")</f>
        <v>Male</v>
      </c>
    </row>
    <row r="5068" spans="1:20" x14ac:dyDescent="0.3">
      <c r="A5068" t="s">
        <v>5172</v>
      </c>
      <c r="B5068" s="1">
        <v>45035.134722222225</v>
      </c>
      <c r="C5068" t="s">
        <v>9</v>
      </c>
      <c r="D5068">
        <v>2</v>
      </c>
      <c r="E5068" t="s">
        <v>10</v>
      </c>
      <c r="F5068" t="s">
        <v>28</v>
      </c>
      <c r="G5068" t="b">
        <v>0</v>
      </c>
      <c r="H5068">
        <v>4</v>
      </c>
      <c r="I5068">
        <v>52</v>
      </c>
      <c r="J5068" t="b">
        <v>0</v>
      </c>
      <c r="K5068">
        <f>YEAR(Table1[[#This Row],[Patient Admission Date]])</f>
        <v>2023</v>
      </c>
      <c r="L5068" t="str">
        <f>TEXT(Table1[[#This Row],[Patient Admission Date]],"mmm")</f>
        <v>Apr</v>
      </c>
      <c r="M5068" t="str">
        <f>TEXT(Table1[[#This Row],[Patient Admission Date]],"ddd")</f>
        <v>Wed</v>
      </c>
      <c r="N5068" t="str">
        <f>TEXT(INT(HOUR(Table1[[#This Row],[Patient Admission Date]])/3)*3,"00")&amp;"-"&amp;TEXT(INT(HOUR(Table1[[#This Row],[Patient Admission Date]])/3)*3+3,"00")</f>
        <v>03-06</v>
      </c>
      <c r="O5068" t="str" cm="1">
        <f t="array" ref="O5068">_xlfn.IFS(Table1[[#This Row],[Patient Age]]&lt;=14,"0-14",Table1[[#This Row],[Patient Age]]&lt;=29,"15-29",Table1[[#This Row],[Patient Age]]&lt;=44,"30-44",Table1[[#This Row],[Patient Age]]&lt;=59,"45-59",Table1[[#This Row],[Patient Age]]&lt;=74,"60-74",TRUE,"75+")</f>
        <v>0-14</v>
      </c>
      <c r="P5068" t="str" cm="1">
        <f t="array" ref="P5068">_xlfn.IFS(Table1[[#This Row],[Patient Waittime]]&lt;=15,"0-15",Table1[[#This Row],[Patient Waittime]]&lt;=30,"16-30",Table1[[#This Row],[Patient Waittime]]&lt;=45,"31-45",Table1[[#This Row],[Patient Waittime]]&lt;=60,"46-60",TRUE,"60+")</f>
        <v>46-60</v>
      </c>
      <c r="Q5068">
        <f>--(Table1[[#This Row],[Patient Waittime]]&lt;=30)</f>
        <v>0</v>
      </c>
      <c r="R5068">
        <f>--Table1[[#This Row],[Patient Admission Flag]]</f>
        <v>0</v>
      </c>
      <c r="S5068">
        <f>--AND(Table1[[#This Row],[WithinTarget]]=1,Table1[[#This Row],[Patient Satisfaction Score]]&gt;=7)</f>
        <v>0</v>
      </c>
      <c r="T5068" t="str">
        <f>IF(LEFT(Table1[[#This Row],[Patient Gender]],1)="F","Female","Male")</f>
        <v>Male</v>
      </c>
    </row>
    <row r="5069" spans="1:20" x14ac:dyDescent="0.3">
      <c r="A5069" t="s">
        <v>5173</v>
      </c>
      <c r="B5069" s="1">
        <v>45085.430555555555</v>
      </c>
      <c r="C5069" t="s">
        <v>16</v>
      </c>
      <c r="D5069">
        <v>61</v>
      </c>
      <c r="E5069" t="s">
        <v>14</v>
      </c>
      <c r="F5069" t="s">
        <v>11</v>
      </c>
      <c r="G5069" t="b">
        <v>0</v>
      </c>
      <c r="I5069">
        <v>55</v>
      </c>
      <c r="J5069" t="b">
        <v>0</v>
      </c>
      <c r="K5069">
        <f>YEAR(Table1[[#This Row],[Patient Admission Date]])</f>
        <v>2023</v>
      </c>
      <c r="L5069" t="str">
        <f>TEXT(Table1[[#This Row],[Patient Admission Date]],"mmm")</f>
        <v>Jun</v>
      </c>
      <c r="M5069" t="str">
        <f>TEXT(Table1[[#This Row],[Patient Admission Date]],"ddd")</f>
        <v>Thu</v>
      </c>
      <c r="N5069" t="str">
        <f>TEXT(INT(HOUR(Table1[[#This Row],[Patient Admission Date]])/3)*3,"00")&amp;"-"&amp;TEXT(INT(HOUR(Table1[[#This Row],[Patient Admission Date]])/3)*3+3,"00")</f>
        <v>09-12</v>
      </c>
      <c r="O5069" t="str" cm="1">
        <f t="array" ref="O5069">_xlfn.IFS(Table1[[#This Row],[Patient Age]]&lt;=14,"0-14",Table1[[#This Row],[Patient Age]]&lt;=29,"15-29",Table1[[#This Row],[Patient Age]]&lt;=44,"30-44",Table1[[#This Row],[Patient Age]]&lt;=59,"45-59",Table1[[#This Row],[Patient Age]]&lt;=74,"60-74",TRUE,"75+")</f>
        <v>60-74</v>
      </c>
      <c r="P5069" t="str" cm="1">
        <f t="array" ref="P5069">_xlfn.IFS(Table1[[#This Row],[Patient Waittime]]&lt;=15,"0-15",Table1[[#This Row],[Patient Waittime]]&lt;=30,"16-30",Table1[[#This Row],[Patient Waittime]]&lt;=45,"31-45",Table1[[#This Row],[Patient Waittime]]&lt;=60,"46-60",TRUE,"60+")</f>
        <v>46-60</v>
      </c>
      <c r="Q5069">
        <f>--(Table1[[#This Row],[Patient Waittime]]&lt;=30)</f>
        <v>0</v>
      </c>
      <c r="R5069">
        <f>--Table1[[#This Row],[Patient Admission Flag]]</f>
        <v>0</v>
      </c>
      <c r="S5069">
        <f>--AND(Table1[[#This Row],[WithinTarget]]=1,Table1[[#This Row],[Patient Satisfaction Score]]&gt;=7)</f>
        <v>0</v>
      </c>
      <c r="T5069" t="str">
        <f>IF(LEFT(Table1[[#This Row],[Patient Gender]],1)="F","Female","Male")</f>
        <v>Male</v>
      </c>
    </row>
    <row r="5070" spans="1:20" x14ac:dyDescent="0.3">
      <c r="A5070" t="s">
        <v>5174</v>
      </c>
      <c r="B5070" s="1">
        <v>45393.086805555555</v>
      </c>
      <c r="C5070" t="s">
        <v>16</v>
      </c>
      <c r="D5070">
        <v>55</v>
      </c>
      <c r="E5070" t="s">
        <v>14</v>
      </c>
      <c r="F5070" t="s">
        <v>11</v>
      </c>
      <c r="G5070" t="b">
        <v>0</v>
      </c>
      <c r="I5070">
        <v>55</v>
      </c>
      <c r="J5070" t="b">
        <v>0</v>
      </c>
      <c r="K5070">
        <f>YEAR(Table1[[#This Row],[Patient Admission Date]])</f>
        <v>2024</v>
      </c>
      <c r="L5070" t="str">
        <f>TEXT(Table1[[#This Row],[Patient Admission Date]],"mmm")</f>
        <v>Apr</v>
      </c>
      <c r="M5070" t="str">
        <f>TEXT(Table1[[#This Row],[Patient Admission Date]],"ddd")</f>
        <v>Thu</v>
      </c>
      <c r="N5070" t="str">
        <f>TEXT(INT(HOUR(Table1[[#This Row],[Patient Admission Date]])/3)*3,"00")&amp;"-"&amp;TEXT(INT(HOUR(Table1[[#This Row],[Patient Admission Date]])/3)*3+3,"00")</f>
        <v>00-03</v>
      </c>
      <c r="O5070" t="str" cm="1">
        <f t="array" ref="O5070">_xlfn.IFS(Table1[[#This Row],[Patient Age]]&lt;=14,"0-14",Table1[[#This Row],[Patient Age]]&lt;=29,"15-29",Table1[[#This Row],[Patient Age]]&lt;=44,"30-44",Table1[[#This Row],[Patient Age]]&lt;=59,"45-59",Table1[[#This Row],[Patient Age]]&lt;=74,"60-74",TRUE,"75+")</f>
        <v>45-59</v>
      </c>
      <c r="P5070" t="str" cm="1">
        <f t="array" ref="P5070">_xlfn.IFS(Table1[[#This Row],[Patient Waittime]]&lt;=15,"0-15",Table1[[#This Row],[Patient Waittime]]&lt;=30,"16-30",Table1[[#This Row],[Patient Waittime]]&lt;=45,"31-45",Table1[[#This Row],[Patient Waittime]]&lt;=60,"46-60",TRUE,"60+")</f>
        <v>46-60</v>
      </c>
      <c r="Q5070">
        <f>--(Table1[[#This Row],[Patient Waittime]]&lt;=30)</f>
        <v>0</v>
      </c>
      <c r="R5070">
        <f>--Table1[[#This Row],[Patient Admission Flag]]</f>
        <v>0</v>
      </c>
      <c r="S5070">
        <f>--AND(Table1[[#This Row],[WithinTarget]]=1,Table1[[#This Row],[Patient Satisfaction Score]]&gt;=7)</f>
        <v>0</v>
      </c>
      <c r="T5070" t="str">
        <f>IF(LEFT(Table1[[#This Row],[Patient Gender]],1)="F","Female","Male")</f>
        <v>Male</v>
      </c>
    </row>
    <row r="5071" spans="1:20" x14ac:dyDescent="0.3">
      <c r="A5071" t="s">
        <v>5175</v>
      </c>
      <c r="B5071" s="1">
        <v>45384.813194444447</v>
      </c>
      <c r="C5071" t="s">
        <v>16</v>
      </c>
      <c r="D5071">
        <v>17</v>
      </c>
      <c r="E5071" t="s">
        <v>14</v>
      </c>
      <c r="F5071" t="s">
        <v>11</v>
      </c>
      <c r="G5071" t="b">
        <v>0</v>
      </c>
      <c r="I5071">
        <v>52</v>
      </c>
      <c r="J5071" t="b">
        <v>0</v>
      </c>
      <c r="K5071">
        <f>YEAR(Table1[[#This Row],[Patient Admission Date]])</f>
        <v>2024</v>
      </c>
      <c r="L5071" t="str">
        <f>TEXT(Table1[[#This Row],[Patient Admission Date]],"mmm")</f>
        <v>Apr</v>
      </c>
      <c r="M5071" t="str">
        <f>TEXT(Table1[[#This Row],[Patient Admission Date]],"ddd")</f>
        <v>Tue</v>
      </c>
      <c r="N5071" t="str">
        <f>TEXT(INT(HOUR(Table1[[#This Row],[Patient Admission Date]])/3)*3,"00")&amp;"-"&amp;TEXT(INT(HOUR(Table1[[#This Row],[Patient Admission Date]])/3)*3+3,"00")</f>
        <v>18-21</v>
      </c>
      <c r="O5071" t="str" cm="1">
        <f t="array" ref="O5071">_xlfn.IFS(Table1[[#This Row],[Patient Age]]&lt;=14,"0-14",Table1[[#This Row],[Patient Age]]&lt;=29,"15-29",Table1[[#This Row],[Patient Age]]&lt;=44,"30-44",Table1[[#This Row],[Patient Age]]&lt;=59,"45-59",Table1[[#This Row],[Patient Age]]&lt;=74,"60-74",TRUE,"75+")</f>
        <v>15-29</v>
      </c>
      <c r="P5071" t="str" cm="1">
        <f t="array" ref="P5071">_xlfn.IFS(Table1[[#This Row],[Patient Waittime]]&lt;=15,"0-15",Table1[[#This Row],[Patient Waittime]]&lt;=30,"16-30",Table1[[#This Row],[Patient Waittime]]&lt;=45,"31-45",Table1[[#This Row],[Patient Waittime]]&lt;=60,"46-60",TRUE,"60+")</f>
        <v>46-60</v>
      </c>
      <c r="Q5071">
        <f>--(Table1[[#This Row],[Patient Waittime]]&lt;=30)</f>
        <v>0</v>
      </c>
      <c r="R5071">
        <f>--Table1[[#This Row],[Patient Admission Flag]]</f>
        <v>0</v>
      </c>
      <c r="S5071">
        <f>--AND(Table1[[#This Row],[WithinTarget]]=1,Table1[[#This Row],[Patient Satisfaction Score]]&gt;=7)</f>
        <v>0</v>
      </c>
      <c r="T5071" t="str">
        <f>IF(LEFT(Table1[[#This Row],[Patient Gender]],1)="F","Female","Male")</f>
        <v>Male</v>
      </c>
    </row>
    <row r="5072" spans="1:20" x14ac:dyDescent="0.3">
      <c r="A5072" t="s">
        <v>5176</v>
      </c>
      <c r="B5072" s="1">
        <v>45288.09652777778</v>
      </c>
      <c r="C5072" t="s">
        <v>16</v>
      </c>
      <c r="D5072">
        <v>5</v>
      </c>
      <c r="E5072" t="s">
        <v>14</v>
      </c>
      <c r="F5072" t="s">
        <v>17</v>
      </c>
      <c r="G5072" t="b">
        <v>0</v>
      </c>
      <c r="I5072">
        <v>31</v>
      </c>
      <c r="J5072" t="b">
        <v>0</v>
      </c>
      <c r="K5072">
        <f>YEAR(Table1[[#This Row],[Patient Admission Date]])</f>
        <v>2023</v>
      </c>
      <c r="L5072" t="str">
        <f>TEXT(Table1[[#This Row],[Patient Admission Date]],"mmm")</f>
        <v>Dec</v>
      </c>
      <c r="M5072" t="str">
        <f>TEXT(Table1[[#This Row],[Patient Admission Date]],"ddd")</f>
        <v>Thu</v>
      </c>
      <c r="N5072" t="str">
        <f>TEXT(INT(HOUR(Table1[[#This Row],[Patient Admission Date]])/3)*3,"00")&amp;"-"&amp;TEXT(INT(HOUR(Table1[[#This Row],[Patient Admission Date]])/3)*3+3,"00")</f>
        <v>00-03</v>
      </c>
      <c r="O5072" t="str" cm="1">
        <f t="array" ref="O5072">_xlfn.IFS(Table1[[#This Row],[Patient Age]]&lt;=14,"0-14",Table1[[#This Row],[Patient Age]]&lt;=29,"15-29",Table1[[#This Row],[Patient Age]]&lt;=44,"30-44",Table1[[#This Row],[Patient Age]]&lt;=59,"45-59",Table1[[#This Row],[Patient Age]]&lt;=74,"60-74",TRUE,"75+")</f>
        <v>0-14</v>
      </c>
      <c r="P5072" t="str" cm="1">
        <f t="array" ref="P5072">_xlfn.IFS(Table1[[#This Row],[Patient Waittime]]&lt;=15,"0-15",Table1[[#This Row],[Patient Waittime]]&lt;=30,"16-30",Table1[[#This Row],[Patient Waittime]]&lt;=45,"31-45",Table1[[#This Row],[Patient Waittime]]&lt;=60,"46-60",TRUE,"60+")</f>
        <v>31-45</v>
      </c>
      <c r="Q5072">
        <f>--(Table1[[#This Row],[Patient Waittime]]&lt;=30)</f>
        <v>0</v>
      </c>
      <c r="R5072">
        <f>--Table1[[#This Row],[Patient Admission Flag]]</f>
        <v>0</v>
      </c>
      <c r="S5072">
        <f>--AND(Table1[[#This Row],[WithinTarget]]=1,Table1[[#This Row],[Patient Satisfaction Score]]&gt;=7)</f>
        <v>0</v>
      </c>
      <c r="T5072" t="str">
        <f>IF(LEFT(Table1[[#This Row],[Patient Gender]],1)="F","Female","Male")</f>
        <v>Male</v>
      </c>
    </row>
    <row r="5073" spans="1:20" x14ac:dyDescent="0.3">
      <c r="A5073" t="s">
        <v>5177</v>
      </c>
      <c r="B5073" s="1">
        <v>45042.90902777778</v>
      </c>
      <c r="C5073" t="s">
        <v>16</v>
      </c>
      <c r="D5073">
        <v>58</v>
      </c>
      <c r="E5073" t="s">
        <v>14</v>
      </c>
      <c r="F5073" t="s">
        <v>17</v>
      </c>
      <c r="G5073" t="b">
        <v>0</v>
      </c>
      <c r="H5073">
        <v>4</v>
      </c>
      <c r="I5073">
        <v>41</v>
      </c>
      <c r="J5073" t="b">
        <v>0</v>
      </c>
      <c r="K5073">
        <f>YEAR(Table1[[#This Row],[Patient Admission Date]])</f>
        <v>2023</v>
      </c>
      <c r="L5073" t="str">
        <f>TEXT(Table1[[#This Row],[Patient Admission Date]],"mmm")</f>
        <v>Apr</v>
      </c>
      <c r="M5073" t="str">
        <f>TEXT(Table1[[#This Row],[Patient Admission Date]],"ddd")</f>
        <v>Wed</v>
      </c>
      <c r="N5073" t="str">
        <f>TEXT(INT(HOUR(Table1[[#This Row],[Patient Admission Date]])/3)*3,"00")&amp;"-"&amp;TEXT(INT(HOUR(Table1[[#This Row],[Patient Admission Date]])/3)*3+3,"00")</f>
        <v>21-24</v>
      </c>
      <c r="O5073" t="str" cm="1">
        <f t="array" ref="O5073">_xlfn.IFS(Table1[[#This Row],[Patient Age]]&lt;=14,"0-14",Table1[[#This Row],[Patient Age]]&lt;=29,"15-29",Table1[[#This Row],[Patient Age]]&lt;=44,"30-44",Table1[[#This Row],[Patient Age]]&lt;=59,"45-59",Table1[[#This Row],[Patient Age]]&lt;=74,"60-74",TRUE,"75+")</f>
        <v>45-59</v>
      </c>
      <c r="P5073" t="str" cm="1">
        <f t="array" ref="P5073">_xlfn.IFS(Table1[[#This Row],[Patient Waittime]]&lt;=15,"0-15",Table1[[#This Row],[Patient Waittime]]&lt;=30,"16-30",Table1[[#This Row],[Patient Waittime]]&lt;=45,"31-45",Table1[[#This Row],[Patient Waittime]]&lt;=60,"46-60",TRUE,"60+")</f>
        <v>31-45</v>
      </c>
      <c r="Q5073">
        <f>--(Table1[[#This Row],[Patient Waittime]]&lt;=30)</f>
        <v>0</v>
      </c>
      <c r="R5073">
        <f>--Table1[[#This Row],[Patient Admission Flag]]</f>
        <v>0</v>
      </c>
      <c r="S5073">
        <f>--AND(Table1[[#This Row],[WithinTarget]]=1,Table1[[#This Row],[Patient Satisfaction Score]]&gt;=7)</f>
        <v>0</v>
      </c>
      <c r="T5073" t="str">
        <f>IF(LEFT(Table1[[#This Row],[Patient Gender]],1)="F","Female","Male")</f>
        <v>Male</v>
      </c>
    </row>
    <row r="5074" spans="1:20" x14ac:dyDescent="0.3">
      <c r="A5074" t="s">
        <v>5178</v>
      </c>
      <c r="B5074" s="1">
        <v>45061.174305555556</v>
      </c>
      <c r="C5074" t="s">
        <v>16</v>
      </c>
      <c r="D5074">
        <v>53</v>
      </c>
      <c r="E5074" t="s">
        <v>22</v>
      </c>
      <c r="F5074" t="s">
        <v>15</v>
      </c>
      <c r="G5074" t="b">
        <v>0</v>
      </c>
      <c r="I5074">
        <v>39</v>
      </c>
      <c r="J5074" t="b">
        <v>0</v>
      </c>
      <c r="K5074">
        <f>YEAR(Table1[[#This Row],[Patient Admission Date]])</f>
        <v>2023</v>
      </c>
      <c r="L5074" t="str">
        <f>TEXT(Table1[[#This Row],[Patient Admission Date]],"mmm")</f>
        <v>May</v>
      </c>
      <c r="M5074" t="str">
        <f>TEXT(Table1[[#This Row],[Patient Admission Date]],"ddd")</f>
        <v>Mon</v>
      </c>
      <c r="N5074" t="str">
        <f>TEXT(INT(HOUR(Table1[[#This Row],[Patient Admission Date]])/3)*3,"00")&amp;"-"&amp;TEXT(INT(HOUR(Table1[[#This Row],[Patient Admission Date]])/3)*3+3,"00")</f>
        <v>03-06</v>
      </c>
      <c r="O5074" t="str" cm="1">
        <f t="array" ref="O5074">_xlfn.IFS(Table1[[#This Row],[Patient Age]]&lt;=14,"0-14",Table1[[#This Row],[Patient Age]]&lt;=29,"15-29",Table1[[#This Row],[Patient Age]]&lt;=44,"30-44",Table1[[#This Row],[Patient Age]]&lt;=59,"45-59",Table1[[#This Row],[Patient Age]]&lt;=74,"60-74",TRUE,"75+")</f>
        <v>45-59</v>
      </c>
      <c r="P5074" t="str" cm="1">
        <f t="array" ref="P5074">_xlfn.IFS(Table1[[#This Row],[Patient Waittime]]&lt;=15,"0-15",Table1[[#This Row],[Patient Waittime]]&lt;=30,"16-30",Table1[[#This Row],[Patient Waittime]]&lt;=45,"31-45",Table1[[#This Row],[Patient Waittime]]&lt;=60,"46-60",TRUE,"60+")</f>
        <v>31-45</v>
      </c>
      <c r="Q5074">
        <f>--(Table1[[#This Row],[Patient Waittime]]&lt;=30)</f>
        <v>0</v>
      </c>
      <c r="R5074">
        <f>--Table1[[#This Row],[Patient Admission Flag]]</f>
        <v>0</v>
      </c>
      <c r="S5074">
        <f>--AND(Table1[[#This Row],[WithinTarget]]=1,Table1[[#This Row],[Patient Satisfaction Score]]&gt;=7)</f>
        <v>0</v>
      </c>
      <c r="T5074" t="str">
        <f>IF(LEFT(Table1[[#This Row],[Patient Gender]],1)="F","Female","Male")</f>
        <v>Male</v>
      </c>
    </row>
    <row r="5075" spans="1:20" x14ac:dyDescent="0.3">
      <c r="A5075" t="s">
        <v>5179</v>
      </c>
      <c r="B5075" s="1">
        <v>45274.758333333331</v>
      </c>
      <c r="C5075" t="s">
        <v>16</v>
      </c>
      <c r="D5075">
        <v>78</v>
      </c>
      <c r="E5075" t="s">
        <v>22</v>
      </c>
      <c r="F5075" t="s">
        <v>11</v>
      </c>
      <c r="G5075" t="b">
        <v>0</v>
      </c>
      <c r="I5075">
        <v>31</v>
      </c>
      <c r="J5075" t="b">
        <v>0</v>
      </c>
      <c r="K5075">
        <f>YEAR(Table1[[#This Row],[Patient Admission Date]])</f>
        <v>2023</v>
      </c>
      <c r="L5075" t="str">
        <f>TEXT(Table1[[#This Row],[Patient Admission Date]],"mmm")</f>
        <v>Dec</v>
      </c>
      <c r="M5075" t="str">
        <f>TEXT(Table1[[#This Row],[Patient Admission Date]],"ddd")</f>
        <v>Thu</v>
      </c>
      <c r="N5075" t="str">
        <f>TEXT(INT(HOUR(Table1[[#This Row],[Patient Admission Date]])/3)*3,"00")&amp;"-"&amp;TEXT(INT(HOUR(Table1[[#This Row],[Patient Admission Date]])/3)*3+3,"00")</f>
        <v>18-21</v>
      </c>
      <c r="O5075" t="str" cm="1">
        <f t="array" ref="O5075">_xlfn.IFS(Table1[[#This Row],[Patient Age]]&lt;=14,"0-14",Table1[[#This Row],[Patient Age]]&lt;=29,"15-29",Table1[[#This Row],[Patient Age]]&lt;=44,"30-44",Table1[[#This Row],[Patient Age]]&lt;=59,"45-59",Table1[[#This Row],[Patient Age]]&lt;=74,"60-74",TRUE,"75+")</f>
        <v>75+</v>
      </c>
      <c r="P5075" t="str" cm="1">
        <f t="array" ref="P5075">_xlfn.IFS(Table1[[#This Row],[Patient Waittime]]&lt;=15,"0-15",Table1[[#This Row],[Patient Waittime]]&lt;=30,"16-30",Table1[[#This Row],[Patient Waittime]]&lt;=45,"31-45",Table1[[#This Row],[Patient Waittime]]&lt;=60,"46-60",TRUE,"60+")</f>
        <v>31-45</v>
      </c>
      <c r="Q5075">
        <f>--(Table1[[#This Row],[Patient Waittime]]&lt;=30)</f>
        <v>0</v>
      </c>
      <c r="R5075">
        <f>--Table1[[#This Row],[Patient Admission Flag]]</f>
        <v>0</v>
      </c>
      <c r="S5075">
        <f>--AND(Table1[[#This Row],[WithinTarget]]=1,Table1[[#This Row],[Patient Satisfaction Score]]&gt;=7)</f>
        <v>0</v>
      </c>
      <c r="T5075" t="str">
        <f>IF(LEFT(Table1[[#This Row],[Patient Gender]],1)="F","Female","Male")</f>
        <v>Male</v>
      </c>
    </row>
    <row r="5076" spans="1:20" x14ac:dyDescent="0.3">
      <c r="A5076" t="s">
        <v>5180</v>
      </c>
      <c r="B5076" s="1">
        <v>45119.963194444441</v>
      </c>
      <c r="C5076" t="s">
        <v>16</v>
      </c>
      <c r="D5076">
        <v>43</v>
      </c>
      <c r="E5076" t="s">
        <v>22</v>
      </c>
      <c r="F5076" t="s">
        <v>11</v>
      </c>
      <c r="G5076" t="b">
        <v>0</v>
      </c>
      <c r="I5076">
        <v>32</v>
      </c>
      <c r="J5076" t="b">
        <v>0</v>
      </c>
      <c r="K5076">
        <f>YEAR(Table1[[#This Row],[Patient Admission Date]])</f>
        <v>2023</v>
      </c>
      <c r="L5076" t="str">
        <f>TEXT(Table1[[#This Row],[Patient Admission Date]],"mmm")</f>
        <v>Jul</v>
      </c>
      <c r="M5076" t="str">
        <f>TEXT(Table1[[#This Row],[Patient Admission Date]],"ddd")</f>
        <v>Wed</v>
      </c>
      <c r="N5076" t="str">
        <f>TEXT(INT(HOUR(Table1[[#This Row],[Patient Admission Date]])/3)*3,"00")&amp;"-"&amp;TEXT(INT(HOUR(Table1[[#This Row],[Patient Admission Date]])/3)*3+3,"00")</f>
        <v>21-24</v>
      </c>
      <c r="O5076" t="str" cm="1">
        <f t="array" ref="O5076">_xlfn.IFS(Table1[[#This Row],[Patient Age]]&lt;=14,"0-14",Table1[[#This Row],[Patient Age]]&lt;=29,"15-29",Table1[[#This Row],[Patient Age]]&lt;=44,"30-44",Table1[[#This Row],[Patient Age]]&lt;=59,"45-59",Table1[[#This Row],[Patient Age]]&lt;=74,"60-74",TRUE,"75+")</f>
        <v>30-44</v>
      </c>
      <c r="P5076" t="str" cm="1">
        <f t="array" ref="P5076">_xlfn.IFS(Table1[[#This Row],[Patient Waittime]]&lt;=15,"0-15",Table1[[#This Row],[Patient Waittime]]&lt;=30,"16-30",Table1[[#This Row],[Patient Waittime]]&lt;=45,"31-45",Table1[[#This Row],[Patient Waittime]]&lt;=60,"46-60",TRUE,"60+")</f>
        <v>31-45</v>
      </c>
      <c r="Q5076">
        <f>--(Table1[[#This Row],[Patient Waittime]]&lt;=30)</f>
        <v>0</v>
      </c>
      <c r="R5076">
        <f>--Table1[[#This Row],[Patient Admission Flag]]</f>
        <v>0</v>
      </c>
      <c r="S5076">
        <f>--AND(Table1[[#This Row],[WithinTarget]]=1,Table1[[#This Row],[Patient Satisfaction Score]]&gt;=7)</f>
        <v>0</v>
      </c>
      <c r="T5076" t="str">
        <f>IF(LEFT(Table1[[#This Row],[Patient Gender]],1)="F","Female","Male")</f>
        <v>Male</v>
      </c>
    </row>
    <row r="5077" spans="1:20" x14ac:dyDescent="0.3">
      <c r="A5077" t="s">
        <v>5181</v>
      </c>
      <c r="B5077" s="1">
        <v>45102.304166666669</v>
      </c>
      <c r="C5077" t="s">
        <v>16</v>
      </c>
      <c r="D5077">
        <v>51</v>
      </c>
      <c r="E5077" t="s">
        <v>22</v>
      </c>
      <c r="F5077" t="s">
        <v>11</v>
      </c>
      <c r="G5077" t="b">
        <v>0</v>
      </c>
      <c r="I5077">
        <v>32</v>
      </c>
      <c r="J5077" t="b">
        <v>0</v>
      </c>
      <c r="K5077">
        <f>YEAR(Table1[[#This Row],[Patient Admission Date]])</f>
        <v>2023</v>
      </c>
      <c r="L5077" t="str">
        <f>TEXT(Table1[[#This Row],[Patient Admission Date]],"mmm")</f>
        <v>Jun</v>
      </c>
      <c r="M5077" t="str">
        <f>TEXT(Table1[[#This Row],[Patient Admission Date]],"ddd")</f>
        <v>Sun</v>
      </c>
      <c r="N5077" t="str">
        <f>TEXT(INT(HOUR(Table1[[#This Row],[Patient Admission Date]])/3)*3,"00")&amp;"-"&amp;TEXT(INT(HOUR(Table1[[#This Row],[Patient Admission Date]])/3)*3+3,"00")</f>
        <v>06-09</v>
      </c>
      <c r="O5077" t="str" cm="1">
        <f t="array" ref="O5077">_xlfn.IFS(Table1[[#This Row],[Patient Age]]&lt;=14,"0-14",Table1[[#This Row],[Patient Age]]&lt;=29,"15-29",Table1[[#This Row],[Patient Age]]&lt;=44,"30-44",Table1[[#This Row],[Patient Age]]&lt;=59,"45-59",Table1[[#This Row],[Patient Age]]&lt;=74,"60-74",TRUE,"75+")</f>
        <v>45-59</v>
      </c>
      <c r="P5077" t="str" cm="1">
        <f t="array" ref="P5077">_xlfn.IFS(Table1[[#This Row],[Patient Waittime]]&lt;=15,"0-15",Table1[[#This Row],[Patient Waittime]]&lt;=30,"16-30",Table1[[#This Row],[Patient Waittime]]&lt;=45,"31-45",Table1[[#This Row],[Patient Waittime]]&lt;=60,"46-60",TRUE,"60+")</f>
        <v>31-45</v>
      </c>
      <c r="Q5077">
        <f>--(Table1[[#This Row],[Patient Waittime]]&lt;=30)</f>
        <v>0</v>
      </c>
      <c r="R5077">
        <f>--Table1[[#This Row],[Patient Admission Flag]]</f>
        <v>0</v>
      </c>
      <c r="S5077">
        <f>--AND(Table1[[#This Row],[WithinTarget]]=1,Table1[[#This Row],[Patient Satisfaction Score]]&gt;=7)</f>
        <v>0</v>
      </c>
      <c r="T5077" t="str">
        <f>IF(LEFT(Table1[[#This Row],[Patient Gender]],1)="F","Female","Male")</f>
        <v>Male</v>
      </c>
    </row>
    <row r="5078" spans="1:20" x14ac:dyDescent="0.3">
      <c r="A5078" t="s">
        <v>5182</v>
      </c>
      <c r="B5078" s="1">
        <v>45345.138888888891</v>
      </c>
      <c r="C5078" t="s">
        <v>16</v>
      </c>
      <c r="D5078">
        <v>43</v>
      </c>
      <c r="E5078" t="s">
        <v>21</v>
      </c>
      <c r="F5078" t="s">
        <v>11</v>
      </c>
      <c r="G5078" t="b">
        <v>0</v>
      </c>
      <c r="I5078">
        <v>37</v>
      </c>
      <c r="J5078" t="b">
        <v>0</v>
      </c>
      <c r="K5078">
        <f>YEAR(Table1[[#This Row],[Patient Admission Date]])</f>
        <v>2024</v>
      </c>
      <c r="L5078" t="str">
        <f>TEXT(Table1[[#This Row],[Patient Admission Date]],"mmm")</f>
        <v>Feb</v>
      </c>
      <c r="M5078" t="str">
        <f>TEXT(Table1[[#This Row],[Patient Admission Date]],"ddd")</f>
        <v>Fri</v>
      </c>
      <c r="N5078" t="str">
        <f>TEXT(INT(HOUR(Table1[[#This Row],[Patient Admission Date]])/3)*3,"00")&amp;"-"&amp;TEXT(INT(HOUR(Table1[[#This Row],[Patient Admission Date]])/3)*3+3,"00")</f>
        <v>03-06</v>
      </c>
      <c r="O5078" t="str" cm="1">
        <f t="array" ref="O5078">_xlfn.IFS(Table1[[#This Row],[Patient Age]]&lt;=14,"0-14",Table1[[#This Row],[Patient Age]]&lt;=29,"15-29",Table1[[#This Row],[Patient Age]]&lt;=44,"30-44",Table1[[#This Row],[Patient Age]]&lt;=59,"45-59",Table1[[#This Row],[Patient Age]]&lt;=74,"60-74",TRUE,"75+")</f>
        <v>30-44</v>
      </c>
      <c r="P5078" t="str" cm="1">
        <f t="array" ref="P5078">_xlfn.IFS(Table1[[#This Row],[Patient Waittime]]&lt;=15,"0-15",Table1[[#This Row],[Patient Waittime]]&lt;=30,"16-30",Table1[[#This Row],[Patient Waittime]]&lt;=45,"31-45",Table1[[#This Row],[Patient Waittime]]&lt;=60,"46-60",TRUE,"60+")</f>
        <v>31-45</v>
      </c>
      <c r="Q5078">
        <f>--(Table1[[#This Row],[Patient Waittime]]&lt;=30)</f>
        <v>0</v>
      </c>
      <c r="R5078">
        <f>--Table1[[#This Row],[Patient Admission Flag]]</f>
        <v>0</v>
      </c>
      <c r="S5078">
        <f>--AND(Table1[[#This Row],[WithinTarget]]=1,Table1[[#This Row],[Patient Satisfaction Score]]&gt;=7)</f>
        <v>0</v>
      </c>
      <c r="T5078" t="str">
        <f>IF(LEFT(Table1[[#This Row],[Patient Gender]],1)="F","Female","Male")</f>
        <v>Male</v>
      </c>
    </row>
    <row r="5079" spans="1:20" x14ac:dyDescent="0.3">
      <c r="A5079" t="s">
        <v>5183</v>
      </c>
      <c r="B5079" s="1">
        <v>45455.977777777778</v>
      </c>
      <c r="C5079" t="s">
        <v>16</v>
      </c>
      <c r="D5079">
        <v>46</v>
      </c>
      <c r="E5079" t="s">
        <v>19</v>
      </c>
      <c r="F5079" t="s">
        <v>15</v>
      </c>
      <c r="G5079" t="b">
        <v>0</v>
      </c>
      <c r="I5079">
        <v>26</v>
      </c>
      <c r="J5079" t="b">
        <v>0</v>
      </c>
      <c r="K5079">
        <f>YEAR(Table1[[#This Row],[Patient Admission Date]])</f>
        <v>2024</v>
      </c>
      <c r="L5079" t="str">
        <f>TEXT(Table1[[#This Row],[Patient Admission Date]],"mmm")</f>
        <v>Jun</v>
      </c>
      <c r="M5079" t="str">
        <f>TEXT(Table1[[#This Row],[Patient Admission Date]],"ddd")</f>
        <v>Wed</v>
      </c>
      <c r="N5079" t="str">
        <f>TEXT(INT(HOUR(Table1[[#This Row],[Patient Admission Date]])/3)*3,"00")&amp;"-"&amp;TEXT(INT(HOUR(Table1[[#This Row],[Patient Admission Date]])/3)*3+3,"00")</f>
        <v>21-24</v>
      </c>
      <c r="O5079" t="str" cm="1">
        <f t="array" ref="O5079">_xlfn.IFS(Table1[[#This Row],[Patient Age]]&lt;=14,"0-14",Table1[[#This Row],[Patient Age]]&lt;=29,"15-29",Table1[[#This Row],[Patient Age]]&lt;=44,"30-44",Table1[[#This Row],[Patient Age]]&lt;=59,"45-59",Table1[[#This Row],[Patient Age]]&lt;=74,"60-74",TRUE,"75+")</f>
        <v>45-59</v>
      </c>
      <c r="P5079" t="str" cm="1">
        <f t="array" ref="P5079">_xlfn.IFS(Table1[[#This Row],[Patient Waittime]]&lt;=15,"0-15",Table1[[#This Row],[Patient Waittime]]&lt;=30,"16-30",Table1[[#This Row],[Patient Waittime]]&lt;=45,"31-45",Table1[[#This Row],[Patient Waittime]]&lt;=60,"46-60",TRUE,"60+")</f>
        <v>16-30</v>
      </c>
      <c r="Q5079">
        <f>--(Table1[[#This Row],[Patient Waittime]]&lt;=30)</f>
        <v>1</v>
      </c>
      <c r="R5079">
        <f>--Table1[[#This Row],[Patient Admission Flag]]</f>
        <v>0</v>
      </c>
      <c r="S5079">
        <f>--AND(Table1[[#This Row],[WithinTarget]]=1,Table1[[#This Row],[Patient Satisfaction Score]]&gt;=7)</f>
        <v>0</v>
      </c>
      <c r="T5079" t="str">
        <f>IF(LEFT(Table1[[#This Row],[Patient Gender]],1)="F","Female","Male")</f>
        <v>Male</v>
      </c>
    </row>
    <row r="5080" spans="1:20" x14ac:dyDescent="0.3">
      <c r="A5080" t="s">
        <v>5184</v>
      </c>
      <c r="B5080" s="1">
        <v>45470.323611111111</v>
      </c>
      <c r="C5080" t="s">
        <v>16</v>
      </c>
      <c r="D5080">
        <v>65</v>
      </c>
      <c r="E5080" t="s">
        <v>10</v>
      </c>
      <c r="F5080" t="s">
        <v>20</v>
      </c>
      <c r="G5080" t="b">
        <v>0</v>
      </c>
      <c r="I5080">
        <v>10</v>
      </c>
      <c r="J5080" t="b">
        <v>0</v>
      </c>
      <c r="K5080">
        <f>YEAR(Table1[[#This Row],[Patient Admission Date]])</f>
        <v>2024</v>
      </c>
      <c r="L5080" t="str">
        <f>TEXT(Table1[[#This Row],[Patient Admission Date]],"mmm")</f>
        <v>Jun</v>
      </c>
      <c r="M5080" t="str">
        <f>TEXT(Table1[[#This Row],[Patient Admission Date]],"ddd")</f>
        <v>Thu</v>
      </c>
      <c r="N5080" t="str">
        <f>TEXT(INT(HOUR(Table1[[#This Row],[Patient Admission Date]])/3)*3,"00")&amp;"-"&amp;TEXT(INT(HOUR(Table1[[#This Row],[Patient Admission Date]])/3)*3+3,"00")</f>
        <v>06-09</v>
      </c>
      <c r="O5080" t="str" cm="1">
        <f t="array" ref="O5080">_xlfn.IFS(Table1[[#This Row],[Patient Age]]&lt;=14,"0-14",Table1[[#This Row],[Patient Age]]&lt;=29,"15-29",Table1[[#This Row],[Patient Age]]&lt;=44,"30-44",Table1[[#This Row],[Patient Age]]&lt;=59,"45-59",Table1[[#This Row],[Patient Age]]&lt;=74,"60-74",TRUE,"75+")</f>
        <v>60-74</v>
      </c>
      <c r="P5080" t="str" cm="1">
        <f t="array" ref="P5080">_xlfn.IFS(Table1[[#This Row],[Patient Waittime]]&lt;=15,"0-15",Table1[[#This Row],[Patient Waittime]]&lt;=30,"16-30",Table1[[#This Row],[Patient Waittime]]&lt;=45,"31-45",Table1[[#This Row],[Patient Waittime]]&lt;=60,"46-60",TRUE,"60+")</f>
        <v>0-15</v>
      </c>
      <c r="Q5080">
        <f>--(Table1[[#This Row],[Patient Waittime]]&lt;=30)</f>
        <v>1</v>
      </c>
      <c r="R5080">
        <f>--Table1[[#This Row],[Patient Admission Flag]]</f>
        <v>0</v>
      </c>
      <c r="S5080">
        <f>--AND(Table1[[#This Row],[WithinTarget]]=1,Table1[[#This Row],[Patient Satisfaction Score]]&gt;=7)</f>
        <v>0</v>
      </c>
      <c r="T5080" t="str">
        <f>IF(LEFT(Table1[[#This Row],[Patient Gender]],1)="F","Female","Male")</f>
        <v>Male</v>
      </c>
    </row>
    <row r="5081" spans="1:20" x14ac:dyDescent="0.3">
      <c r="A5081" t="s">
        <v>5185</v>
      </c>
      <c r="B5081" s="1">
        <v>45422.477777777778</v>
      </c>
      <c r="C5081" t="s">
        <v>16</v>
      </c>
      <c r="D5081">
        <v>2</v>
      </c>
      <c r="E5081" t="s">
        <v>10</v>
      </c>
      <c r="F5081" t="s">
        <v>11</v>
      </c>
      <c r="G5081" t="b">
        <v>0</v>
      </c>
      <c r="H5081">
        <v>0</v>
      </c>
      <c r="I5081">
        <v>38</v>
      </c>
      <c r="J5081" t="b">
        <v>0</v>
      </c>
      <c r="K5081">
        <f>YEAR(Table1[[#This Row],[Patient Admission Date]])</f>
        <v>2024</v>
      </c>
      <c r="L5081" t="str">
        <f>TEXT(Table1[[#This Row],[Patient Admission Date]],"mmm")</f>
        <v>May</v>
      </c>
      <c r="M5081" t="str">
        <f>TEXT(Table1[[#This Row],[Patient Admission Date]],"ddd")</f>
        <v>Fri</v>
      </c>
      <c r="N5081" t="str">
        <f>TEXT(INT(HOUR(Table1[[#This Row],[Patient Admission Date]])/3)*3,"00")&amp;"-"&amp;TEXT(INT(HOUR(Table1[[#This Row],[Patient Admission Date]])/3)*3+3,"00")</f>
        <v>09-12</v>
      </c>
      <c r="O5081" t="str" cm="1">
        <f t="array" ref="O5081">_xlfn.IFS(Table1[[#This Row],[Patient Age]]&lt;=14,"0-14",Table1[[#This Row],[Patient Age]]&lt;=29,"15-29",Table1[[#This Row],[Patient Age]]&lt;=44,"30-44",Table1[[#This Row],[Patient Age]]&lt;=59,"45-59",Table1[[#This Row],[Patient Age]]&lt;=74,"60-74",TRUE,"75+")</f>
        <v>0-14</v>
      </c>
      <c r="P5081" t="str" cm="1">
        <f t="array" ref="P5081">_xlfn.IFS(Table1[[#This Row],[Patient Waittime]]&lt;=15,"0-15",Table1[[#This Row],[Patient Waittime]]&lt;=30,"16-30",Table1[[#This Row],[Patient Waittime]]&lt;=45,"31-45",Table1[[#This Row],[Patient Waittime]]&lt;=60,"46-60",TRUE,"60+")</f>
        <v>31-45</v>
      </c>
      <c r="Q5081">
        <f>--(Table1[[#This Row],[Patient Waittime]]&lt;=30)</f>
        <v>0</v>
      </c>
      <c r="R5081">
        <f>--Table1[[#This Row],[Patient Admission Flag]]</f>
        <v>0</v>
      </c>
      <c r="S5081">
        <f>--AND(Table1[[#This Row],[WithinTarget]]=1,Table1[[#This Row],[Patient Satisfaction Score]]&gt;=7)</f>
        <v>0</v>
      </c>
      <c r="T5081" t="str">
        <f>IF(LEFT(Table1[[#This Row],[Patient Gender]],1)="F","Female","Male")</f>
        <v>Male</v>
      </c>
    </row>
    <row r="5082" spans="1:20" x14ac:dyDescent="0.3">
      <c r="A5082" t="s">
        <v>5186</v>
      </c>
      <c r="B5082" s="1">
        <v>45524.337500000001</v>
      </c>
      <c r="C5082" t="s">
        <v>16</v>
      </c>
      <c r="D5082">
        <v>11</v>
      </c>
      <c r="E5082" t="s">
        <v>10</v>
      </c>
      <c r="F5082" t="s">
        <v>11</v>
      </c>
      <c r="G5082" t="b">
        <v>0</v>
      </c>
      <c r="H5082">
        <v>7</v>
      </c>
      <c r="I5082">
        <v>34</v>
      </c>
      <c r="J5082" t="b">
        <v>0</v>
      </c>
      <c r="K5082">
        <f>YEAR(Table1[[#This Row],[Patient Admission Date]])</f>
        <v>2024</v>
      </c>
      <c r="L5082" t="str">
        <f>TEXT(Table1[[#This Row],[Patient Admission Date]],"mmm")</f>
        <v>Aug</v>
      </c>
      <c r="M5082" t="str">
        <f>TEXT(Table1[[#This Row],[Patient Admission Date]],"ddd")</f>
        <v>Tue</v>
      </c>
      <c r="N5082" t="str">
        <f>TEXT(INT(HOUR(Table1[[#This Row],[Patient Admission Date]])/3)*3,"00")&amp;"-"&amp;TEXT(INT(HOUR(Table1[[#This Row],[Patient Admission Date]])/3)*3+3,"00")</f>
        <v>06-09</v>
      </c>
      <c r="O5082" t="str" cm="1">
        <f t="array" ref="O5082">_xlfn.IFS(Table1[[#This Row],[Patient Age]]&lt;=14,"0-14",Table1[[#This Row],[Patient Age]]&lt;=29,"15-29",Table1[[#This Row],[Patient Age]]&lt;=44,"30-44",Table1[[#This Row],[Patient Age]]&lt;=59,"45-59",Table1[[#This Row],[Patient Age]]&lt;=74,"60-74",TRUE,"75+")</f>
        <v>0-14</v>
      </c>
      <c r="P5082" t="str" cm="1">
        <f t="array" ref="P5082">_xlfn.IFS(Table1[[#This Row],[Patient Waittime]]&lt;=15,"0-15",Table1[[#This Row],[Patient Waittime]]&lt;=30,"16-30",Table1[[#This Row],[Patient Waittime]]&lt;=45,"31-45",Table1[[#This Row],[Patient Waittime]]&lt;=60,"46-60",TRUE,"60+")</f>
        <v>31-45</v>
      </c>
      <c r="Q5082">
        <f>--(Table1[[#This Row],[Patient Waittime]]&lt;=30)</f>
        <v>0</v>
      </c>
      <c r="R5082">
        <f>--Table1[[#This Row],[Patient Admission Flag]]</f>
        <v>0</v>
      </c>
      <c r="S5082">
        <f>--AND(Table1[[#This Row],[WithinTarget]]=1,Table1[[#This Row],[Patient Satisfaction Score]]&gt;=7)</f>
        <v>0</v>
      </c>
      <c r="T5082" t="str">
        <f>IF(LEFT(Table1[[#This Row],[Patient Gender]],1)="F","Female","Male")</f>
        <v>Male</v>
      </c>
    </row>
    <row r="5083" spans="1:20" x14ac:dyDescent="0.3">
      <c r="A5083" t="s">
        <v>5187</v>
      </c>
      <c r="B5083" s="1">
        <v>45374.322916666664</v>
      </c>
      <c r="C5083" t="s">
        <v>16</v>
      </c>
      <c r="D5083">
        <v>67</v>
      </c>
      <c r="E5083" t="s">
        <v>10</v>
      </c>
      <c r="F5083" t="s">
        <v>17</v>
      </c>
      <c r="G5083" t="b">
        <v>0</v>
      </c>
      <c r="I5083">
        <v>18</v>
      </c>
      <c r="J5083" t="b">
        <v>0</v>
      </c>
      <c r="K5083">
        <f>YEAR(Table1[[#This Row],[Patient Admission Date]])</f>
        <v>2024</v>
      </c>
      <c r="L5083" t="str">
        <f>TEXT(Table1[[#This Row],[Patient Admission Date]],"mmm")</f>
        <v>Mar</v>
      </c>
      <c r="M5083" t="str">
        <f>TEXT(Table1[[#This Row],[Patient Admission Date]],"ddd")</f>
        <v>Sat</v>
      </c>
      <c r="N5083" t="str">
        <f>TEXT(INT(HOUR(Table1[[#This Row],[Patient Admission Date]])/3)*3,"00")&amp;"-"&amp;TEXT(INT(HOUR(Table1[[#This Row],[Patient Admission Date]])/3)*3+3,"00")</f>
        <v>06-09</v>
      </c>
      <c r="O5083" t="str" cm="1">
        <f t="array" ref="O5083">_xlfn.IFS(Table1[[#This Row],[Patient Age]]&lt;=14,"0-14",Table1[[#This Row],[Patient Age]]&lt;=29,"15-29",Table1[[#This Row],[Patient Age]]&lt;=44,"30-44",Table1[[#This Row],[Patient Age]]&lt;=59,"45-59",Table1[[#This Row],[Patient Age]]&lt;=74,"60-74",TRUE,"75+")</f>
        <v>60-74</v>
      </c>
      <c r="P5083" t="str" cm="1">
        <f t="array" ref="P5083">_xlfn.IFS(Table1[[#This Row],[Patient Waittime]]&lt;=15,"0-15",Table1[[#This Row],[Patient Waittime]]&lt;=30,"16-30",Table1[[#This Row],[Patient Waittime]]&lt;=45,"31-45",Table1[[#This Row],[Patient Waittime]]&lt;=60,"46-60",TRUE,"60+")</f>
        <v>16-30</v>
      </c>
      <c r="Q5083">
        <f>--(Table1[[#This Row],[Patient Waittime]]&lt;=30)</f>
        <v>1</v>
      </c>
      <c r="R5083">
        <f>--Table1[[#This Row],[Patient Admission Flag]]</f>
        <v>0</v>
      </c>
      <c r="S5083">
        <f>--AND(Table1[[#This Row],[WithinTarget]]=1,Table1[[#This Row],[Patient Satisfaction Score]]&gt;=7)</f>
        <v>0</v>
      </c>
      <c r="T5083" t="str">
        <f>IF(LEFT(Table1[[#This Row],[Patient Gender]],1)="F","Female","Male")</f>
        <v>Male</v>
      </c>
    </row>
    <row r="5084" spans="1:20" x14ac:dyDescent="0.3">
      <c r="A5084" t="s">
        <v>5188</v>
      </c>
      <c r="B5084" s="1">
        <v>45584.88958333333</v>
      </c>
      <c r="C5084" t="s">
        <v>13</v>
      </c>
      <c r="D5084">
        <v>48</v>
      </c>
      <c r="E5084" t="s">
        <v>14</v>
      </c>
      <c r="F5084" t="s">
        <v>27</v>
      </c>
      <c r="G5084" t="b">
        <v>1</v>
      </c>
      <c r="I5084">
        <v>55</v>
      </c>
      <c r="J5084" t="b">
        <v>1</v>
      </c>
      <c r="K5084">
        <f>YEAR(Table1[[#This Row],[Patient Admission Date]])</f>
        <v>2024</v>
      </c>
      <c r="L5084" t="str">
        <f>TEXT(Table1[[#This Row],[Patient Admission Date]],"mmm")</f>
        <v>Oct</v>
      </c>
      <c r="M5084" t="str">
        <f>TEXT(Table1[[#This Row],[Patient Admission Date]],"ddd")</f>
        <v>Sat</v>
      </c>
      <c r="N5084" t="str">
        <f>TEXT(INT(HOUR(Table1[[#This Row],[Patient Admission Date]])/3)*3,"00")&amp;"-"&amp;TEXT(INT(HOUR(Table1[[#This Row],[Patient Admission Date]])/3)*3+3,"00")</f>
        <v>21-24</v>
      </c>
      <c r="O5084" t="str" cm="1">
        <f t="array" ref="O5084">_xlfn.IFS(Table1[[#This Row],[Patient Age]]&lt;=14,"0-14",Table1[[#This Row],[Patient Age]]&lt;=29,"15-29",Table1[[#This Row],[Patient Age]]&lt;=44,"30-44",Table1[[#This Row],[Patient Age]]&lt;=59,"45-59",Table1[[#This Row],[Patient Age]]&lt;=74,"60-74",TRUE,"75+")</f>
        <v>45-59</v>
      </c>
      <c r="P5084" t="str" cm="1">
        <f t="array" ref="P5084">_xlfn.IFS(Table1[[#This Row],[Patient Waittime]]&lt;=15,"0-15",Table1[[#This Row],[Patient Waittime]]&lt;=30,"16-30",Table1[[#This Row],[Patient Waittime]]&lt;=45,"31-45",Table1[[#This Row],[Patient Waittime]]&lt;=60,"46-60",TRUE,"60+")</f>
        <v>46-60</v>
      </c>
      <c r="Q5084">
        <f>--(Table1[[#This Row],[Patient Waittime]]&lt;=30)</f>
        <v>0</v>
      </c>
      <c r="R5084">
        <f>--Table1[[#This Row],[Patient Admission Flag]]</f>
        <v>1</v>
      </c>
      <c r="S5084">
        <f>--AND(Table1[[#This Row],[WithinTarget]]=1,Table1[[#This Row],[Patient Satisfaction Score]]&gt;=7)</f>
        <v>0</v>
      </c>
      <c r="T5084" t="str">
        <f>IF(LEFT(Table1[[#This Row],[Patient Gender]],1)="F","Female","Male")</f>
        <v>Female</v>
      </c>
    </row>
    <row r="5085" spans="1:20" x14ac:dyDescent="0.3">
      <c r="A5085" t="s">
        <v>5189</v>
      </c>
      <c r="B5085" s="1">
        <v>45520.515972222223</v>
      </c>
      <c r="C5085" t="s">
        <v>13</v>
      </c>
      <c r="D5085">
        <v>52</v>
      </c>
      <c r="E5085" t="s">
        <v>14</v>
      </c>
      <c r="F5085" t="s">
        <v>27</v>
      </c>
      <c r="G5085" t="b">
        <v>1</v>
      </c>
      <c r="I5085">
        <v>44</v>
      </c>
      <c r="J5085" t="b">
        <v>1</v>
      </c>
      <c r="K5085">
        <f>YEAR(Table1[[#This Row],[Patient Admission Date]])</f>
        <v>2024</v>
      </c>
      <c r="L5085" t="str">
        <f>TEXT(Table1[[#This Row],[Patient Admission Date]],"mmm")</f>
        <v>Aug</v>
      </c>
      <c r="M5085" t="str">
        <f>TEXT(Table1[[#This Row],[Patient Admission Date]],"ddd")</f>
        <v>Fri</v>
      </c>
      <c r="N5085" t="str">
        <f>TEXT(INT(HOUR(Table1[[#This Row],[Patient Admission Date]])/3)*3,"00")&amp;"-"&amp;TEXT(INT(HOUR(Table1[[#This Row],[Patient Admission Date]])/3)*3+3,"00")</f>
        <v>12-15</v>
      </c>
      <c r="O5085" t="str" cm="1">
        <f t="array" ref="O5085">_xlfn.IFS(Table1[[#This Row],[Patient Age]]&lt;=14,"0-14",Table1[[#This Row],[Patient Age]]&lt;=29,"15-29",Table1[[#This Row],[Patient Age]]&lt;=44,"30-44",Table1[[#This Row],[Patient Age]]&lt;=59,"45-59",Table1[[#This Row],[Patient Age]]&lt;=74,"60-74",TRUE,"75+")</f>
        <v>45-59</v>
      </c>
      <c r="P5085" t="str" cm="1">
        <f t="array" ref="P5085">_xlfn.IFS(Table1[[#This Row],[Patient Waittime]]&lt;=15,"0-15",Table1[[#This Row],[Patient Waittime]]&lt;=30,"16-30",Table1[[#This Row],[Patient Waittime]]&lt;=45,"31-45",Table1[[#This Row],[Patient Waittime]]&lt;=60,"46-60",TRUE,"60+")</f>
        <v>31-45</v>
      </c>
      <c r="Q5085">
        <f>--(Table1[[#This Row],[Patient Waittime]]&lt;=30)</f>
        <v>0</v>
      </c>
      <c r="R5085">
        <f>--Table1[[#This Row],[Patient Admission Flag]]</f>
        <v>1</v>
      </c>
      <c r="S5085">
        <f>--AND(Table1[[#This Row],[WithinTarget]]=1,Table1[[#This Row],[Patient Satisfaction Score]]&gt;=7)</f>
        <v>0</v>
      </c>
      <c r="T5085" t="str">
        <f>IF(LEFT(Table1[[#This Row],[Patient Gender]],1)="F","Female","Male")</f>
        <v>Female</v>
      </c>
    </row>
    <row r="5086" spans="1:20" x14ac:dyDescent="0.3">
      <c r="A5086" t="s">
        <v>5190</v>
      </c>
      <c r="B5086" s="1">
        <v>45574.393750000003</v>
      </c>
      <c r="C5086" t="s">
        <v>13</v>
      </c>
      <c r="D5086">
        <v>54</v>
      </c>
      <c r="E5086" t="s">
        <v>14</v>
      </c>
      <c r="F5086" t="s">
        <v>27</v>
      </c>
      <c r="G5086" t="b">
        <v>1</v>
      </c>
      <c r="I5086">
        <v>13</v>
      </c>
      <c r="J5086" t="b">
        <v>1</v>
      </c>
      <c r="K5086">
        <f>YEAR(Table1[[#This Row],[Patient Admission Date]])</f>
        <v>2024</v>
      </c>
      <c r="L5086" t="str">
        <f>TEXT(Table1[[#This Row],[Patient Admission Date]],"mmm")</f>
        <v>Oct</v>
      </c>
      <c r="M5086" t="str">
        <f>TEXT(Table1[[#This Row],[Patient Admission Date]],"ddd")</f>
        <v>Wed</v>
      </c>
      <c r="N5086" t="str">
        <f>TEXT(INT(HOUR(Table1[[#This Row],[Patient Admission Date]])/3)*3,"00")&amp;"-"&amp;TEXT(INT(HOUR(Table1[[#This Row],[Patient Admission Date]])/3)*3+3,"00")</f>
        <v>09-12</v>
      </c>
      <c r="O5086" t="str" cm="1">
        <f t="array" ref="O5086">_xlfn.IFS(Table1[[#This Row],[Patient Age]]&lt;=14,"0-14",Table1[[#This Row],[Patient Age]]&lt;=29,"15-29",Table1[[#This Row],[Patient Age]]&lt;=44,"30-44",Table1[[#This Row],[Patient Age]]&lt;=59,"45-59",Table1[[#This Row],[Patient Age]]&lt;=74,"60-74",TRUE,"75+")</f>
        <v>45-59</v>
      </c>
      <c r="P5086" t="str" cm="1">
        <f t="array" ref="P5086">_xlfn.IFS(Table1[[#This Row],[Patient Waittime]]&lt;=15,"0-15",Table1[[#This Row],[Patient Waittime]]&lt;=30,"16-30",Table1[[#This Row],[Patient Waittime]]&lt;=45,"31-45",Table1[[#This Row],[Patient Waittime]]&lt;=60,"46-60",TRUE,"60+")</f>
        <v>0-15</v>
      </c>
      <c r="Q5086">
        <f>--(Table1[[#This Row],[Patient Waittime]]&lt;=30)</f>
        <v>1</v>
      </c>
      <c r="R5086">
        <f>--Table1[[#This Row],[Patient Admission Flag]]</f>
        <v>1</v>
      </c>
      <c r="S5086">
        <f>--AND(Table1[[#This Row],[WithinTarget]]=1,Table1[[#This Row],[Patient Satisfaction Score]]&gt;=7)</f>
        <v>0</v>
      </c>
      <c r="T5086" t="str">
        <f>IF(LEFT(Table1[[#This Row],[Patient Gender]],1)="F","Female","Male")</f>
        <v>Female</v>
      </c>
    </row>
    <row r="5087" spans="1:20" x14ac:dyDescent="0.3">
      <c r="A5087" t="s">
        <v>5191</v>
      </c>
      <c r="B5087" s="1">
        <v>45107.114583333336</v>
      </c>
      <c r="C5087" t="s">
        <v>13</v>
      </c>
      <c r="D5087">
        <v>7</v>
      </c>
      <c r="E5087" t="s">
        <v>14</v>
      </c>
      <c r="F5087" t="s">
        <v>27</v>
      </c>
      <c r="G5087" t="b">
        <v>1</v>
      </c>
      <c r="I5087">
        <v>37</v>
      </c>
      <c r="J5087" t="b">
        <v>1</v>
      </c>
      <c r="K5087">
        <f>YEAR(Table1[[#This Row],[Patient Admission Date]])</f>
        <v>2023</v>
      </c>
      <c r="L5087" t="str">
        <f>TEXT(Table1[[#This Row],[Patient Admission Date]],"mmm")</f>
        <v>Jun</v>
      </c>
      <c r="M5087" t="str">
        <f>TEXT(Table1[[#This Row],[Patient Admission Date]],"ddd")</f>
        <v>Fri</v>
      </c>
      <c r="N5087" t="str">
        <f>TEXT(INT(HOUR(Table1[[#This Row],[Patient Admission Date]])/3)*3,"00")&amp;"-"&amp;TEXT(INT(HOUR(Table1[[#This Row],[Patient Admission Date]])/3)*3+3,"00")</f>
        <v>00-03</v>
      </c>
      <c r="O5087" t="str" cm="1">
        <f t="array" ref="O5087">_xlfn.IFS(Table1[[#This Row],[Patient Age]]&lt;=14,"0-14",Table1[[#This Row],[Patient Age]]&lt;=29,"15-29",Table1[[#This Row],[Patient Age]]&lt;=44,"30-44",Table1[[#This Row],[Patient Age]]&lt;=59,"45-59",Table1[[#This Row],[Patient Age]]&lt;=74,"60-74",TRUE,"75+")</f>
        <v>0-14</v>
      </c>
      <c r="P5087" t="str" cm="1">
        <f t="array" ref="P5087">_xlfn.IFS(Table1[[#This Row],[Patient Waittime]]&lt;=15,"0-15",Table1[[#This Row],[Patient Waittime]]&lt;=30,"16-30",Table1[[#This Row],[Patient Waittime]]&lt;=45,"31-45",Table1[[#This Row],[Patient Waittime]]&lt;=60,"46-60",TRUE,"60+")</f>
        <v>31-45</v>
      </c>
      <c r="Q5087">
        <f>--(Table1[[#This Row],[Patient Waittime]]&lt;=30)</f>
        <v>0</v>
      </c>
      <c r="R5087">
        <f>--Table1[[#This Row],[Patient Admission Flag]]</f>
        <v>1</v>
      </c>
      <c r="S5087">
        <f>--AND(Table1[[#This Row],[WithinTarget]]=1,Table1[[#This Row],[Patient Satisfaction Score]]&gt;=7)</f>
        <v>0</v>
      </c>
      <c r="T5087" t="str">
        <f>IF(LEFT(Table1[[#This Row],[Patient Gender]],1)="F","Female","Male")</f>
        <v>Female</v>
      </c>
    </row>
    <row r="5088" spans="1:20" x14ac:dyDescent="0.3">
      <c r="A5088" t="s">
        <v>5192</v>
      </c>
      <c r="B5088" s="1">
        <v>45121.779166666667</v>
      </c>
      <c r="C5088" t="s">
        <v>13</v>
      </c>
      <c r="D5088">
        <v>53</v>
      </c>
      <c r="E5088" t="s">
        <v>14</v>
      </c>
      <c r="F5088" t="s">
        <v>27</v>
      </c>
      <c r="G5088" t="b">
        <v>1</v>
      </c>
      <c r="I5088">
        <v>44</v>
      </c>
      <c r="J5088" t="b">
        <v>1</v>
      </c>
      <c r="K5088">
        <f>YEAR(Table1[[#This Row],[Patient Admission Date]])</f>
        <v>2023</v>
      </c>
      <c r="L5088" t="str">
        <f>TEXT(Table1[[#This Row],[Patient Admission Date]],"mmm")</f>
        <v>Jul</v>
      </c>
      <c r="M5088" t="str">
        <f>TEXT(Table1[[#This Row],[Patient Admission Date]],"ddd")</f>
        <v>Fri</v>
      </c>
      <c r="N5088" t="str">
        <f>TEXT(INT(HOUR(Table1[[#This Row],[Patient Admission Date]])/3)*3,"00")&amp;"-"&amp;TEXT(INT(HOUR(Table1[[#This Row],[Patient Admission Date]])/3)*3+3,"00")</f>
        <v>18-21</v>
      </c>
      <c r="O5088" t="str" cm="1">
        <f t="array" ref="O5088">_xlfn.IFS(Table1[[#This Row],[Patient Age]]&lt;=14,"0-14",Table1[[#This Row],[Patient Age]]&lt;=29,"15-29",Table1[[#This Row],[Patient Age]]&lt;=44,"30-44",Table1[[#This Row],[Patient Age]]&lt;=59,"45-59",Table1[[#This Row],[Patient Age]]&lt;=74,"60-74",TRUE,"75+")</f>
        <v>45-59</v>
      </c>
      <c r="P5088" t="str" cm="1">
        <f t="array" ref="P5088">_xlfn.IFS(Table1[[#This Row],[Patient Waittime]]&lt;=15,"0-15",Table1[[#This Row],[Patient Waittime]]&lt;=30,"16-30",Table1[[#This Row],[Patient Waittime]]&lt;=45,"31-45",Table1[[#This Row],[Patient Waittime]]&lt;=60,"46-60",TRUE,"60+")</f>
        <v>31-45</v>
      </c>
      <c r="Q5088">
        <f>--(Table1[[#This Row],[Patient Waittime]]&lt;=30)</f>
        <v>0</v>
      </c>
      <c r="R5088">
        <f>--Table1[[#This Row],[Patient Admission Flag]]</f>
        <v>1</v>
      </c>
      <c r="S5088">
        <f>--AND(Table1[[#This Row],[WithinTarget]]=1,Table1[[#This Row],[Patient Satisfaction Score]]&gt;=7)</f>
        <v>0</v>
      </c>
      <c r="T5088" t="str">
        <f>IF(LEFT(Table1[[#This Row],[Patient Gender]],1)="F","Female","Male")</f>
        <v>Female</v>
      </c>
    </row>
    <row r="5089" spans="1:20" x14ac:dyDescent="0.3">
      <c r="A5089" t="s">
        <v>5193</v>
      </c>
      <c r="B5089" s="1">
        <v>45220.429861111108</v>
      </c>
      <c r="C5089" t="s">
        <v>13</v>
      </c>
      <c r="D5089">
        <v>51</v>
      </c>
      <c r="E5089" t="s">
        <v>14</v>
      </c>
      <c r="F5089" t="s">
        <v>27</v>
      </c>
      <c r="G5089" t="b">
        <v>1</v>
      </c>
      <c r="I5089">
        <v>33</v>
      </c>
      <c r="J5089" t="b">
        <v>1</v>
      </c>
      <c r="K5089">
        <f>YEAR(Table1[[#This Row],[Patient Admission Date]])</f>
        <v>2023</v>
      </c>
      <c r="L5089" t="str">
        <f>TEXT(Table1[[#This Row],[Patient Admission Date]],"mmm")</f>
        <v>Oct</v>
      </c>
      <c r="M5089" t="str">
        <f>TEXT(Table1[[#This Row],[Patient Admission Date]],"ddd")</f>
        <v>Sat</v>
      </c>
      <c r="N5089" t="str">
        <f>TEXT(INT(HOUR(Table1[[#This Row],[Patient Admission Date]])/3)*3,"00")&amp;"-"&amp;TEXT(INT(HOUR(Table1[[#This Row],[Patient Admission Date]])/3)*3+3,"00")</f>
        <v>09-12</v>
      </c>
      <c r="O5089" t="str" cm="1">
        <f t="array" ref="O5089">_xlfn.IFS(Table1[[#This Row],[Patient Age]]&lt;=14,"0-14",Table1[[#This Row],[Patient Age]]&lt;=29,"15-29",Table1[[#This Row],[Patient Age]]&lt;=44,"30-44",Table1[[#This Row],[Patient Age]]&lt;=59,"45-59",Table1[[#This Row],[Patient Age]]&lt;=74,"60-74",TRUE,"75+")</f>
        <v>45-59</v>
      </c>
      <c r="P5089" t="str" cm="1">
        <f t="array" ref="P5089">_xlfn.IFS(Table1[[#This Row],[Patient Waittime]]&lt;=15,"0-15",Table1[[#This Row],[Patient Waittime]]&lt;=30,"16-30",Table1[[#This Row],[Patient Waittime]]&lt;=45,"31-45",Table1[[#This Row],[Patient Waittime]]&lt;=60,"46-60",TRUE,"60+")</f>
        <v>31-45</v>
      </c>
      <c r="Q5089">
        <f>--(Table1[[#This Row],[Patient Waittime]]&lt;=30)</f>
        <v>0</v>
      </c>
      <c r="R5089">
        <f>--Table1[[#This Row],[Patient Admission Flag]]</f>
        <v>1</v>
      </c>
      <c r="S5089">
        <f>--AND(Table1[[#This Row],[WithinTarget]]=1,Table1[[#This Row],[Patient Satisfaction Score]]&gt;=7)</f>
        <v>0</v>
      </c>
      <c r="T5089" t="str">
        <f>IF(LEFT(Table1[[#This Row],[Patient Gender]],1)="F","Female","Male")</f>
        <v>Female</v>
      </c>
    </row>
    <row r="5090" spans="1:20" x14ac:dyDescent="0.3">
      <c r="A5090" t="s">
        <v>5194</v>
      </c>
      <c r="B5090" s="1">
        <v>45379.726388888892</v>
      </c>
      <c r="C5090" t="s">
        <v>13</v>
      </c>
      <c r="D5090">
        <v>21</v>
      </c>
      <c r="E5090" t="s">
        <v>14</v>
      </c>
      <c r="F5090" t="s">
        <v>27</v>
      </c>
      <c r="G5090" t="b">
        <v>1</v>
      </c>
      <c r="I5090">
        <v>32</v>
      </c>
      <c r="J5090" t="b">
        <v>1</v>
      </c>
      <c r="K5090">
        <f>YEAR(Table1[[#This Row],[Patient Admission Date]])</f>
        <v>2024</v>
      </c>
      <c r="L5090" t="str">
        <f>TEXT(Table1[[#This Row],[Patient Admission Date]],"mmm")</f>
        <v>Mar</v>
      </c>
      <c r="M5090" t="str">
        <f>TEXT(Table1[[#This Row],[Patient Admission Date]],"ddd")</f>
        <v>Thu</v>
      </c>
      <c r="N5090" t="str">
        <f>TEXT(INT(HOUR(Table1[[#This Row],[Patient Admission Date]])/3)*3,"00")&amp;"-"&amp;TEXT(INT(HOUR(Table1[[#This Row],[Patient Admission Date]])/3)*3+3,"00")</f>
        <v>15-18</v>
      </c>
      <c r="O5090" t="str" cm="1">
        <f t="array" ref="O5090">_xlfn.IFS(Table1[[#This Row],[Patient Age]]&lt;=14,"0-14",Table1[[#This Row],[Patient Age]]&lt;=29,"15-29",Table1[[#This Row],[Patient Age]]&lt;=44,"30-44",Table1[[#This Row],[Patient Age]]&lt;=59,"45-59",Table1[[#This Row],[Patient Age]]&lt;=74,"60-74",TRUE,"75+")</f>
        <v>15-29</v>
      </c>
      <c r="P5090" t="str" cm="1">
        <f t="array" ref="P5090">_xlfn.IFS(Table1[[#This Row],[Patient Waittime]]&lt;=15,"0-15",Table1[[#This Row],[Patient Waittime]]&lt;=30,"16-30",Table1[[#This Row],[Patient Waittime]]&lt;=45,"31-45",Table1[[#This Row],[Patient Waittime]]&lt;=60,"46-60",TRUE,"60+")</f>
        <v>31-45</v>
      </c>
      <c r="Q5090">
        <f>--(Table1[[#This Row],[Patient Waittime]]&lt;=30)</f>
        <v>0</v>
      </c>
      <c r="R5090">
        <f>--Table1[[#This Row],[Patient Admission Flag]]</f>
        <v>1</v>
      </c>
      <c r="S5090">
        <f>--AND(Table1[[#This Row],[WithinTarget]]=1,Table1[[#This Row],[Patient Satisfaction Score]]&gt;=7)</f>
        <v>0</v>
      </c>
      <c r="T5090" t="str">
        <f>IF(LEFT(Table1[[#This Row],[Patient Gender]],1)="F","Female","Male")</f>
        <v>Female</v>
      </c>
    </row>
    <row r="5091" spans="1:20" x14ac:dyDescent="0.3">
      <c r="A5091" t="s">
        <v>5195</v>
      </c>
      <c r="B5091" s="1">
        <v>45160.934027777781</v>
      </c>
      <c r="C5091" t="s">
        <v>13</v>
      </c>
      <c r="D5091">
        <v>2</v>
      </c>
      <c r="E5091" t="s">
        <v>14</v>
      </c>
      <c r="F5091" t="s">
        <v>27</v>
      </c>
      <c r="G5091" t="b">
        <v>1</v>
      </c>
      <c r="I5091">
        <v>55</v>
      </c>
      <c r="J5091" t="b">
        <v>1</v>
      </c>
      <c r="K5091">
        <f>YEAR(Table1[[#This Row],[Patient Admission Date]])</f>
        <v>2023</v>
      </c>
      <c r="L5091" t="str">
        <f>TEXT(Table1[[#This Row],[Patient Admission Date]],"mmm")</f>
        <v>Aug</v>
      </c>
      <c r="M5091" t="str">
        <f>TEXT(Table1[[#This Row],[Patient Admission Date]],"ddd")</f>
        <v>Tue</v>
      </c>
      <c r="N5091" t="str">
        <f>TEXT(INT(HOUR(Table1[[#This Row],[Patient Admission Date]])/3)*3,"00")&amp;"-"&amp;TEXT(INT(HOUR(Table1[[#This Row],[Patient Admission Date]])/3)*3+3,"00")</f>
        <v>21-24</v>
      </c>
      <c r="O5091" t="str" cm="1">
        <f t="array" ref="O5091">_xlfn.IFS(Table1[[#This Row],[Patient Age]]&lt;=14,"0-14",Table1[[#This Row],[Patient Age]]&lt;=29,"15-29",Table1[[#This Row],[Patient Age]]&lt;=44,"30-44",Table1[[#This Row],[Patient Age]]&lt;=59,"45-59",Table1[[#This Row],[Patient Age]]&lt;=74,"60-74",TRUE,"75+")</f>
        <v>0-14</v>
      </c>
      <c r="P5091" t="str" cm="1">
        <f t="array" ref="P5091">_xlfn.IFS(Table1[[#This Row],[Patient Waittime]]&lt;=15,"0-15",Table1[[#This Row],[Patient Waittime]]&lt;=30,"16-30",Table1[[#This Row],[Patient Waittime]]&lt;=45,"31-45",Table1[[#This Row],[Patient Waittime]]&lt;=60,"46-60",TRUE,"60+")</f>
        <v>46-60</v>
      </c>
      <c r="Q5091">
        <f>--(Table1[[#This Row],[Patient Waittime]]&lt;=30)</f>
        <v>0</v>
      </c>
      <c r="R5091">
        <f>--Table1[[#This Row],[Patient Admission Flag]]</f>
        <v>1</v>
      </c>
      <c r="S5091">
        <f>--AND(Table1[[#This Row],[WithinTarget]]=1,Table1[[#This Row],[Patient Satisfaction Score]]&gt;=7)</f>
        <v>0</v>
      </c>
      <c r="T5091" t="str">
        <f>IF(LEFT(Table1[[#This Row],[Patient Gender]],1)="F","Female","Male")</f>
        <v>Female</v>
      </c>
    </row>
    <row r="5092" spans="1:20" x14ac:dyDescent="0.3">
      <c r="A5092" t="s">
        <v>5196</v>
      </c>
      <c r="B5092" s="1">
        <v>45082.554861111108</v>
      </c>
      <c r="C5092" t="s">
        <v>13</v>
      </c>
      <c r="D5092">
        <v>12</v>
      </c>
      <c r="E5092" t="s">
        <v>14</v>
      </c>
      <c r="F5092" t="s">
        <v>27</v>
      </c>
      <c r="G5092" t="b">
        <v>1</v>
      </c>
      <c r="I5092">
        <v>44</v>
      </c>
      <c r="J5092" t="b">
        <v>1</v>
      </c>
      <c r="K5092">
        <f>YEAR(Table1[[#This Row],[Patient Admission Date]])</f>
        <v>2023</v>
      </c>
      <c r="L5092" t="str">
        <f>TEXT(Table1[[#This Row],[Patient Admission Date]],"mmm")</f>
        <v>Jun</v>
      </c>
      <c r="M5092" t="str">
        <f>TEXT(Table1[[#This Row],[Patient Admission Date]],"ddd")</f>
        <v>Mon</v>
      </c>
      <c r="N5092" t="str">
        <f>TEXT(INT(HOUR(Table1[[#This Row],[Patient Admission Date]])/3)*3,"00")&amp;"-"&amp;TEXT(INT(HOUR(Table1[[#This Row],[Patient Admission Date]])/3)*3+3,"00")</f>
        <v>12-15</v>
      </c>
      <c r="O5092" t="str" cm="1">
        <f t="array" ref="O5092">_xlfn.IFS(Table1[[#This Row],[Patient Age]]&lt;=14,"0-14",Table1[[#This Row],[Patient Age]]&lt;=29,"15-29",Table1[[#This Row],[Patient Age]]&lt;=44,"30-44",Table1[[#This Row],[Patient Age]]&lt;=59,"45-59",Table1[[#This Row],[Patient Age]]&lt;=74,"60-74",TRUE,"75+")</f>
        <v>0-14</v>
      </c>
      <c r="P5092" t="str" cm="1">
        <f t="array" ref="P5092">_xlfn.IFS(Table1[[#This Row],[Patient Waittime]]&lt;=15,"0-15",Table1[[#This Row],[Patient Waittime]]&lt;=30,"16-30",Table1[[#This Row],[Patient Waittime]]&lt;=45,"31-45",Table1[[#This Row],[Patient Waittime]]&lt;=60,"46-60",TRUE,"60+")</f>
        <v>31-45</v>
      </c>
      <c r="Q5092">
        <f>--(Table1[[#This Row],[Patient Waittime]]&lt;=30)</f>
        <v>0</v>
      </c>
      <c r="R5092">
        <f>--Table1[[#This Row],[Patient Admission Flag]]</f>
        <v>1</v>
      </c>
      <c r="S5092">
        <f>--AND(Table1[[#This Row],[WithinTarget]]=1,Table1[[#This Row],[Patient Satisfaction Score]]&gt;=7)</f>
        <v>0</v>
      </c>
      <c r="T5092" t="str">
        <f>IF(LEFT(Table1[[#This Row],[Patient Gender]],1)="F","Female","Male")</f>
        <v>Female</v>
      </c>
    </row>
    <row r="5093" spans="1:20" x14ac:dyDescent="0.3">
      <c r="A5093" t="s">
        <v>5197</v>
      </c>
      <c r="B5093" s="1">
        <v>45055.522222222222</v>
      </c>
      <c r="C5093" t="s">
        <v>13</v>
      </c>
      <c r="D5093">
        <v>59</v>
      </c>
      <c r="E5093" t="s">
        <v>14</v>
      </c>
      <c r="F5093" t="s">
        <v>27</v>
      </c>
      <c r="G5093" t="b">
        <v>1</v>
      </c>
      <c r="I5093">
        <v>10</v>
      </c>
      <c r="J5093" t="b">
        <v>1</v>
      </c>
      <c r="K5093">
        <f>YEAR(Table1[[#This Row],[Patient Admission Date]])</f>
        <v>2023</v>
      </c>
      <c r="L5093" t="str">
        <f>TEXT(Table1[[#This Row],[Patient Admission Date]],"mmm")</f>
        <v>May</v>
      </c>
      <c r="M5093" t="str">
        <f>TEXT(Table1[[#This Row],[Patient Admission Date]],"ddd")</f>
        <v>Tue</v>
      </c>
      <c r="N5093" t="str">
        <f>TEXT(INT(HOUR(Table1[[#This Row],[Patient Admission Date]])/3)*3,"00")&amp;"-"&amp;TEXT(INT(HOUR(Table1[[#This Row],[Patient Admission Date]])/3)*3+3,"00")</f>
        <v>12-15</v>
      </c>
      <c r="O5093" t="str" cm="1">
        <f t="array" ref="O5093">_xlfn.IFS(Table1[[#This Row],[Patient Age]]&lt;=14,"0-14",Table1[[#This Row],[Patient Age]]&lt;=29,"15-29",Table1[[#This Row],[Patient Age]]&lt;=44,"30-44",Table1[[#This Row],[Patient Age]]&lt;=59,"45-59",Table1[[#This Row],[Patient Age]]&lt;=74,"60-74",TRUE,"75+")</f>
        <v>45-59</v>
      </c>
      <c r="P5093" t="str" cm="1">
        <f t="array" ref="P5093">_xlfn.IFS(Table1[[#This Row],[Patient Waittime]]&lt;=15,"0-15",Table1[[#This Row],[Patient Waittime]]&lt;=30,"16-30",Table1[[#This Row],[Patient Waittime]]&lt;=45,"31-45",Table1[[#This Row],[Patient Waittime]]&lt;=60,"46-60",TRUE,"60+")</f>
        <v>0-15</v>
      </c>
      <c r="Q5093">
        <f>--(Table1[[#This Row],[Patient Waittime]]&lt;=30)</f>
        <v>1</v>
      </c>
      <c r="R5093">
        <f>--Table1[[#This Row],[Patient Admission Flag]]</f>
        <v>1</v>
      </c>
      <c r="S5093">
        <f>--AND(Table1[[#This Row],[WithinTarget]]=1,Table1[[#This Row],[Patient Satisfaction Score]]&gt;=7)</f>
        <v>0</v>
      </c>
      <c r="T5093" t="str">
        <f>IF(LEFT(Table1[[#This Row],[Patient Gender]],1)="F","Female","Male")</f>
        <v>Female</v>
      </c>
    </row>
    <row r="5094" spans="1:20" x14ac:dyDescent="0.3">
      <c r="A5094" t="s">
        <v>5198</v>
      </c>
      <c r="B5094" s="1">
        <v>45303.959722222222</v>
      </c>
      <c r="C5094" t="s">
        <v>13</v>
      </c>
      <c r="D5094">
        <v>63</v>
      </c>
      <c r="E5094" t="s">
        <v>14</v>
      </c>
      <c r="F5094" t="s">
        <v>27</v>
      </c>
      <c r="G5094" t="b">
        <v>1</v>
      </c>
      <c r="H5094">
        <v>1</v>
      </c>
      <c r="I5094">
        <v>45</v>
      </c>
      <c r="J5094" t="b">
        <v>1</v>
      </c>
      <c r="K5094">
        <f>YEAR(Table1[[#This Row],[Patient Admission Date]])</f>
        <v>2024</v>
      </c>
      <c r="L5094" t="str">
        <f>TEXT(Table1[[#This Row],[Patient Admission Date]],"mmm")</f>
        <v>Jan</v>
      </c>
      <c r="M5094" t="str">
        <f>TEXT(Table1[[#This Row],[Patient Admission Date]],"ddd")</f>
        <v>Fri</v>
      </c>
      <c r="N5094" t="str">
        <f>TEXT(INT(HOUR(Table1[[#This Row],[Patient Admission Date]])/3)*3,"00")&amp;"-"&amp;TEXT(INT(HOUR(Table1[[#This Row],[Patient Admission Date]])/3)*3+3,"00")</f>
        <v>21-24</v>
      </c>
      <c r="O5094" t="str" cm="1">
        <f t="array" ref="O5094">_xlfn.IFS(Table1[[#This Row],[Patient Age]]&lt;=14,"0-14",Table1[[#This Row],[Patient Age]]&lt;=29,"15-29",Table1[[#This Row],[Patient Age]]&lt;=44,"30-44",Table1[[#This Row],[Patient Age]]&lt;=59,"45-59",Table1[[#This Row],[Patient Age]]&lt;=74,"60-74",TRUE,"75+")</f>
        <v>60-74</v>
      </c>
      <c r="P5094" t="str" cm="1">
        <f t="array" ref="P5094">_xlfn.IFS(Table1[[#This Row],[Patient Waittime]]&lt;=15,"0-15",Table1[[#This Row],[Patient Waittime]]&lt;=30,"16-30",Table1[[#This Row],[Patient Waittime]]&lt;=45,"31-45",Table1[[#This Row],[Patient Waittime]]&lt;=60,"46-60",TRUE,"60+")</f>
        <v>31-45</v>
      </c>
      <c r="Q5094">
        <f>--(Table1[[#This Row],[Patient Waittime]]&lt;=30)</f>
        <v>0</v>
      </c>
      <c r="R5094">
        <f>--Table1[[#This Row],[Patient Admission Flag]]</f>
        <v>1</v>
      </c>
      <c r="S5094">
        <f>--AND(Table1[[#This Row],[WithinTarget]]=1,Table1[[#This Row],[Patient Satisfaction Score]]&gt;=7)</f>
        <v>0</v>
      </c>
      <c r="T5094" t="str">
        <f>IF(LEFT(Table1[[#This Row],[Patient Gender]],1)="F","Female","Male")</f>
        <v>Female</v>
      </c>
    </row>
    <row r="5095" spans="1:20" x14ac:dyDescent="0.3">
      <c r="A5095" t="s">
        <v>5199</v>
      </c>
      <c r="B5095" s="1">
        <v>45268.250694444447</v>
      </c>
      <c r="C5095" t="s">
        <v>13</v>
      </c>
      <c r="D5095">
        <v>7</v>
      </c>
      <c r="E5095" t="s">
        <v>14</v>
      </c>
      <c r="F5095" t="s">
        <v>27</v>
      </c>
      <c r="G5095" t="b">
        <v>1</v>
      </c>
      <c r="H5095">
        <v>4</v>
      </c>
      <c r="I5095">
        <v>57</v>
      </c>
      <c r="J5095" t="b">
        <v>1</v>
      </c>
      <c r="K5095">
        <f>YEAR(Table1[[#This Row],[Patient Admission Date]])</f>
        <v>2023</v>
      </c>
      <c r="L5095" t="str">
        <f>TEXT(Table1[[#This Row],[Patient Admission Date]],"mmm")</f>
        <v>Dec</v>
      </c>
      <c r="M5095" t="str">
        <f>TEXT(Table1[[#This Row],[Patient Admission Date]],"ddd")</f>
        <v>Fri</v>
      </c>
      <c r="N5095" t="str">
        <f>TEXT(INT(HOUR(Table1[[#This Row],[Patient Admission Date]])/3)*3,"00")&amp;"-"&amp;TEXT(INT(HOUR(Table1[[#This Row],[Patient Admission Date]])/3)*3+3,"00")</f>
        <v>06-09</v>
      </c>
      <c r="O5095" t="str" cm="1">
        <f t="array" ref="O5095">_xlfn.IFS(Table1[[#This Row],[Patient Age]]&lt;=14,"0-14",Table1[[#This Row],[Patient Age]]&lt;=29,"15-29",Table1[[#This Row],[Patient Age]]&lt;=44,"30-44",Table1[[#This Row],[Patient Age]]&lt;=59,"45-59",Table1[[#This Row],[Patient Age]]&lt;=74,"60-74",TRUE,"75+")</f>
        <v>0-14</v>
      </c>
      <c r="P5095" t="str" cm="1">
        <f t="array" ref="P5095">_xlfn.IFS(Table1[[#This Row],[Patient Waittime]]&lt;=15,"0-15",Table1[[#This Row],[Patient Waittime]]&lt;=30,"16-30",Table1[[#This Row],[Patient Waittime]]&lt;=45,"31-45",Table1[[#This Row],[Patient Waittime]]&lt;=60,"46-60",TRUE,"60+")</f>
        <v>46-60</v>
      </c>
      <c r="Q5095">
        <f>--(Table1[[#This Row],[Patient Waittime]]&lt;=30)</f>
        <v>0</v>
      </c>
      <c r="R5095">
        <f>--Table1[[#This Row],[Patient Admission Flag]]</f>
        <v>1</v>
      </c>
      <c r="S5095">
        <f>--AND(Table1[[#This Row],[WithinTarget]]=1,Table1[[#This Row],[Patient Satisfaction Score]]&gt;=7)</f>
        <v>0</v>
      </c>
      <c r="T5095" t="str">
        <f>IF(LEFT(Table1[[#This Row],[Patient Gender]],1)="F","Female","Male")</f>
        <v>Female</v>
      </c>
    </row>
    <row r="5096" spans="1:20" x14ac:dyDescent="0.3">
      <c r="A5096" t="s">
        <v>5200</v>
      </c>
      <c r="B5096" s="1">
        <v>45408.831250000003</v>
      </c>
      <c r="C5096" t="s">
        <v>13</v>
      </c>
      <c r="D5096">
        <v>50</v>
      </c>
      <c r="E5096" t="s">
        <v>14</v>
      </c>
      <c r="F5096" t="s">
        <v>27</v>
      </c>
      <c r="G5096" t="b">
        <v>1</v>
      </c>
      <c r="H5096">
        <v>6</v>
      </c>
      <c r="I5096">
        <v>26</v>
      </c>
      <c r="J5096" t="b">
        <v>1</v>
      </c>
      <c r="K5096">
        <f>YEAR(Table1[[#This Row],[Patient Admission Date]])</f>
        <v>2024</v>
      </c>
      <c r="L5096" t="str">
        <f>TEXT(Table1[[#This Row],[Patient Admission Date]],"mmm")</f>
        <v>Apr</v>
      </c>
      <c r="M5096" t="str">
        <f>TEXT(Table1[[#This Row],[Patient Admission Date]],"ddd")</f>
        <v>Fri</v>
      </c>
      <c r="N5096" t="str">
        <f>TEXT(INT(HOUR(Table1[[#This Row],[Patient Admission Date]])/3)*3,"00")&amp;"-"&amp;TEXT(INT(HOUR(Table1[[#This Row],[Patient Admission Date]])/3)*3+3,"00")</f>
        <v>18-21</v>
      </c>
      <c r="O5096" t="str" cm="1">
        <f t="array" ref="O5096">_xlfn.IFS(Table1[[#This Row],[Patient Age]]&lt;=14,"0-14",Table1[[#This Row],[Patient Age]]&lt;=29,"15-29",Table1[[#This Row],[Patient Age]]&lt;=44,"30-44",Table1[[#This Row],[Patient Age]]&lt;=59,"45-59",Table1[[#This Row],[Patient Age]]&lt;=74,"60-74",TRUE,"75+")</f>
        <v>45-59</v>
      </c>
      <c r="P5096" t="str" cm="1">
        <f t="array" ref="P5096">_xlfn.IFS(Table1[[#This Row],[Patient Waittime]]&lt;=15,"0-15",Table1[[#This Row],[Patient Waittime]]&lt;=30,"16-30",Table1[[#This Row],[Patient Waittime]]&lt;=45,"31-45",Table1[[#This Row],[Patient Waittime]]&lt;=60,"46-60",TRUE,"60+")</f>
        <v>16-30</v>
      </c>
      <c r="Q5096">
        <f>--(Table1[[#This Row],[Patient Waittime]]&lt;=30)</f>
        <v>1</v>
      </c>
      <c r="R5096">
        <f>--Table1[[#This Row],[Patient Admission Flag]]</f>
        <v>1</v>
      </c>
      <c r="S5096">
        <f>--AND(Table1[[#This Row],[WithinTarget]]=1,Table1[[#This Row],[Patient Satisfaction Score]]&gt;=7)</f>
        <v>0</v>
      </c>
      <c r="T5096" t="str">
        <f>IF(LEFT(Table1[[#This Row],[Patient Gender]],1)="F","Female","Male")</f>
        <v>Female</v>
      </c>
    </row>
    <row r="5097" spans="1:20" x14ac:dyDescent="0.3">
      <c r="A5097" t="s">
        <v>5201</v>
      </c>
      <c r="B5097" s="1">
        <v>45248.19027777778</v>
      </c>
      <c r="C5097" t="s">
        <v>13</v>
      </c>
      <c r="D5097">
        <v>60</v>
      </c>
      <c r="E5097" t="s">
        <v>14</v>
      </c>
      <c r="F5097" t="s">
        <v>20</v>
      </c>
      <c r="G5097" t="b">
        <v>1</v>
      </c>
      <c r="I5097">
        <v>13</v>
      </c>
      <c r="J5097" t="b">
        <v>1</v>
      </c>
      <c r="K5097">
        <f>YEAR(Table1[[#This Row],[Patient Admission Date]])</f>
        <v>2023</v>
      </c>
      <c r="L5097" t="str">
        <f>TEXT(Table1[[#This Row],[Patient Admission Date]],"mmm")</f>
        <v>Nov</v>
      </c>
      <c r="M5097" t="str">
        <f>TEXT(Table1[[#This Row],[Patient Admission Date]],"ddd")</f>
        <v>Sat</v>
      </c>
      <c r="N5097" t="str">
        <f>TEXT(INT(HOUR(Table1[[#This Row],[Patient Admission Date]])/3)*3,"00")&amp;"-"&amp;TEXT(INT(HOUR(Table1[[#This Row],[Patient Admission Date]])/3)*3+3,"00")</f>
        <v>03-06</v>
      </c>
      <c r="O5097" t="str" cm="1">
        <f t="array" ref="O5097">_xlfn.IFS(Table1[[#This Row],[Patient Age]]&lt;=14,"0-14",Table1[[#This Row],[Patient Age]]&lt;=29,"15-29",Table1[[#This Row],[Patient Age]]&lt;=44,"30-44",Table1[[#This Row],[Patient Age]]&lt;=59,"45-59",Table1[[#This Row],[Patient Age]]&lt;=74,"60-74",TRUE,"75+")</f>
        <v>60-74</v>
      </c>
      <c r="P5097" t="str" cm="1">
        <f t="array" ref="P5097">_xlfn.IFS(Table1[[#This Row],[Patient Waittime]]&lt;=15,"0-15",Table1[[#This Row],[Patient Waittime]]&lt;=30,"16-30",Table1[[#This Row],[Patient Waittime]]&lt;=45,"31-45",Table1[[#This Row],[Patient Waittime]]&lt;=60,"46-60",TRUE,"60+")</f>
        <v>0-15</v>
      </c>
      <c r="Q5097">
        <f>--(Table1[[#This Row],[Patient Waittime]]&lt;=30)</f>
        <v>1</v>
      </c>
      <c r="R5097">
        <f>--Table1[[#This Row],[Patient Admission Flag]]</f>
        <v>1</v>
      </c>
      <c r="S5097">
        <f>--AND(Table1[[#This Row],[WithinTarget]]=1,Table1[[#This Row],[Patient Satisfaction Score]]&gt;=7)</f>
        <v>0</v>
      </c>
      <c r="T5097" t="str">
        <f>IF(LEFT(Table1[[#This Row],[Patient Gender]],1)="F","Female","Male")</f>
        <v>Female</v>
      </c>
    </row>
    <row r="5098" spans="1:20" x14ac:dyDescent="0.3">
      <c r="A5098" t="s">
        <v>5202</v>
      </c>
      <c r="B5098" s="1">
        <v>45042.857638888891</v>
      </c>
      <c r="C5098" t="s">
        <v>13</v>
      </c>
      <c r="D5098">
        <v>9</v>
      </c>
      <c r="E5098" t="s">
        <v>14</v>
      </c>
      <c r="F5098" t="s">
        <v>20</v>
      </c>
      <c r="G5098" t="b">
        <v>1</v>
      </c>
      <c r="I5098">
        <v>56</v>
      </c>
      <c r="J5098" t="b">
        <v>1</v>
      </c>
      <c r="K5098">
        <f>YEAR(Table1[[#This Row],[Patient Admission Date]])</f>
        <v>2023</v>
      </c>
      <c r="L5098" t="str">
        <f>TEXT(Table1[[#This Row],[Patient Admission Date]],"mmm")</f>
        <v>Apr</v>
      </c>
      <c r="M5098" t="str">
        <f>TEXT(Table1[[#This Row],[Patient Admission Date]],"ddd")</f>
        <v>Wed</v>
      </c>
      <c r="N5098" t="str">
        <f>TEXT(INT(HOUR(Table1[[#This Row],[Patient Admission Date]])/3)*3,"00")&amp;"-"&amp;TEXT(INT(HOUR(Table1[[#This Row],[Patient Admission Date]])/3)*3+3,"00")</f>
        <v>18-21</v>
      </c>
      <c r="O5098" t="str" cm="1">
        <f t="array" ref="O5098">_xlfn.IFS(Table1[[#This Row],[Patient Age]]&lt;=14,"0-14",Table1[[#This Row],[Patient Age]]&lt;=29,"15-29",Table1[[#This Row],[Patient Age]]&lt;=44,"30-44",Table1[[#This Row],[Patient Age]]&lt;=59,"45-59",Table1[[#This Row],[Patient Age]]&lt;=74,"60-74",TRUE,"75+")</f>
        <v>0-14</v>
      </c>
      <c r="P5098" t="str" cm="1">
        <f t="array" ref="P5098">_xlfn.IFS(Table1[[#This Row],[Patient Waittime]]&lt;=15,"0-15",Table1[[#This Row],[Patient Waittime]]&lt;=30,"16-30",Table1[[#This Row],[Patient Waittime]]&lt;=45,"31-45",Table1[[#This Row],[Patient Waittime]]&lt;=60,"46-60",TRUE,"60+")</f>
        <v>46-60</v>
      </c>
      <c r="Q5098">
        <f>--(Table1[[#This Row],[Patient Waittime]]&lt;=30)</f>
        <v>0</v>
      </c>
      <c r="R5098">
        <f>--Table1[[#This Row],[Patient Admission Flag]]</f>
        <v>1</v>
      </c>
      <c r="S5098">
        <f>--AND(Table1[[#This Row],[WithinTarget]]=1,Table1[[#This Row],[Patient Satisfaction Score]]&gt;=7)</f>
        <v>0</v>
      </c>
      <c r="T5098" t="str">
        <f>IF(LEFT(Table1[[#This Row],[Patient Gender]],1)="F","Female","Male")</f>
        <v>Female</v>
      </c>
    </row>
    <row r="5099" spans="1:20" x14ac:dyDescent="0.3">
      <c r="A5099" t="s">
        <v>5203</v>
      </c>
      <c r="B5099" s="1">
        <v>45217.761805555558</v>
      </c>
      <c r="C5099" t="s">
        <v>13</v>
      </c>
      <c r="D5099">
        <v>25</v>
      </c>
      <c r="E5099" t="s">
        <v>14</v>
      </c>
      <c r="F5099" t="s">
        <v>20</v>
      </c>
      <c r="G5099" t="b">
        <v>1</v>
      </c>
      <c r="I5099">
        <v>48</v>
      </c>
      <c r="J5099" t="b">
        <v>1</v>
      </c>
      <c r="K5099">
        <f>YEAR(Table1[[#This Row],[Patient Admission Date]])</f>
        <v>2023</v>
      </c>
      <c r="L5099" t="str">
        <f>TEXT(Table1[[#This Row],[Patient Admission Date]],"mmm")</f>
        <v>Oct</v>
      </c>
      <c r="M5099" t="str">
        <f>TEXT(Table1[[#This Row],[Patient Admission Date]],"ddd")</f>
        <v>Wed</v>
      </c>
      <c r="N5099" t="str">
        <f>TEXT(INT(HOUR(Table1[[#This Row],[Patient Admission Date]])/3)*3,"00")&amp;"-"&amp;TEXT(INT(HOUR(Table1[[#This Row],[Patient Admission Date]])/3)*3+3,"00")</f>
        <v>18-21</v>
      </c>
      <c r="O5099" t="str" cm="1">
        <f t="array" ref="O5099">_xlfn.IFS(Table1[[#This Row],[Patient Age]]&lt;=14,"0-14",Table1[[#This Row],[Patient Age]]&lt;=29,"15-29",Table1[[#This Row],[Patient Age]]&lt;=44,"30-44",Table1[[#This Row],[Patient Age]]&lt;=59,"45-59",Table1[[#This Row],[Patient Age]]&lt;=74,"60-74",TRUE,"75+")</f>
        <v>15-29</v>
      </c>
      <c r="P5099" t="str" cm="1">
        <f t="array" ref="P5099">_xlfn.IFS(Table1[[#This Row],[Patient Waittime]]&lt;=15,"0-15",Table1[[#This Row],[Patient Waittime]]&lt;=30,"16-30",Table1[[#This Row],[Patient Waittime]]&lt;=45,"31-45",Table1[[#This Row],[Patient Waittime]]&lt;=60,"46-60",TRUE,"60+")</f>
        <v>46-60</v>
      </c>
      <c r="Q5099">
        <f>--(Table1[[#This Row],[Patient Waittime]]&lt;=30)</f>
        <v>0</v>
      </c>
      <c r="R5099">
        <f>--Table1[[#This Row],[Patient Admission Flag]]</f>
        <v>1</v>
      </c>
      <c r="S5099">
        <f>--AND(Table1[[#This Row],[WithinTarget]]=1,Table1[[#This Row],[Patient Satisfaction Score]]&gt;=7)</f>
        <v>0</v>
      </c>
      <c r="T5099" t="str">
        <f>IF(LEFT(Table1[[#This Row],[Patient Gender]],1)="F","Female","Male")</f>
        <v>Female</v>
      </c>
    </row>
    <row r="5100" spans="1:20" x14ac:dyDescent="0.3">
      <c r="A5100" t="s">
        <v>5204</v>
      </c>
      <c r="B5100" s="1">
        <v>45051.378472222219</v>
      </c>
      <c r="C5100" t="s">
        <v>13</v>
      </c>
      <c r="D5100">
        <v>3</v>
      </c>
      <c r="E5100" t="s">
        <v>14</v>
      </c>
      <c r="F5100" t="s">
        <v>20</v>
      </c>
      <c r="G5100" t="b">
        <v>1</v>
      </c>
      <c r="I5100">
        <v>43</v>
      </c>
      <c r="J5100" t="b">
        <v>1</v>
      </c>
      <c r="K5100">
        <f>YEAR(Table1[[#This Row],[Patient Admission Date]])</f>
        <v>2023</v>
      </c>
      <c r="L5100" t="str">
        <f>TEXT(Table1[[#This Row],[Patient Admission Date]],"mmm")</f>
        <v>May</v>
      </c>
      <c r="M5100" t="str">
        <f>TEXT(Table1[[#This Row],[Patient Admission Date]],"ddd")</f>
        <v>Fri</v>
      </c>
      <c r="N5100" t="str">
        <f>TEXT(INT(HOUR(Table1[[#This Row],[Patient Admission Date]])/3)*3,"00")&amp;"-"&amp;TEXT(INT(HOUR(Table1[[#This Row],[Patient Admission Date]])/3)*3+3,"00")</f>
        <v>09-12</v>
      </c>
      <c r="O5100" t="str" cm="1">
        <f t="array" ref="O5100">_xlfn.IFS(Table1[[#This Row],[Patient Age]]&lt;=14,"0-14",Table1[[#This Row],[Patient Age]]&lt;=29,"15-29",Table1[[#This Row],[Patient Age]]&lt;=44,"30-44",Table1[[#This Row],[Patient Age]]&lt;=59,"45-59",Table1[[#This Row],[Patient Age]]&lt;=74,"60-74",TRUE,"75+")</f>
        <v>0-14</v>
      </c>
      <c r="P5100" t="str" cm="1">
        <f t="array" ref="P5100">_xlfn.IFS(Table1[[#This Row],[Patient Waittime]]&lt;=15,"0-15",Table1[[#This Row],[Patient Waittime]]&lt;=30,"16-30",Table1[[#This Row],[Patient Waittime]]&lt;=45,"31-45",Table1[[#This Row],[Patient Waittime]]&lt;=60,"46-60",TRUE,"60+")</f>
        <v>31-45</v>
      </c>
      <c r="Q5100">
        <f>--(Table1[[#This Row],[Patient Waittime]]&lt;=30)</f>
        <v>0</v>
      </c>
      <c r="R5100">
        <f>--Table1[[#This Row],[Patient Admission Flag]]</f>
        <v>1</v>
      </c>
      <c r="S5100">
        <f>--AND(Table1[[#This Row],[WithinTarget]]=1,Table1[[#This Row],[Patient Satisfaction Score]]&gt;=7)</f>
        <v>0</v>
      </c>
      <c r="T5100" t="str">
        <f>IF(LEFT(Table1[[#This Row],[Patient Gender]],1)="F","Female","Male")</f>
        <v>Female</v>
      </c>
    </row>
    <row r="5101" spans="1:20" x14ac:dyDescent="0.3">
      <c r="A5101" t="s">
        <v>5205</v>
      </c>
      <c r="B5101" s="1">
        <v>45187.672222222223</v>
      </c>
      <c r="C5101" t="s">
        <v>13</v>
      </c>
      <c r="D5101">
        <v>7</v>
      </c>
      <c r="E5101" t="s">
        <v>14</v>
      </c>
      <c r="F5101" t="s">
        <v>20</v>
      </c>
      <c r="G5101" t="b">
        <v>1</v>
      </c>
      <c r="I5101">
        <v>32</v>
      </c>
      <c r="J5101" t="b">
        <v>1</v>
      </c>
      <c r="K5101">
        <f>YEAR(Table1[[#This Row],[Patient Admission Date]])</f>
        <v>2023</v>
      </c>
      <c r="L5101" t="str">
        <f>TEXT(Table1[[#This Row],[Patient Admission Date]],"mmm")</f>
        <v>Sep</v>
      </c>
      <c r="M5101" t="str">
        <f>TEXT(Table1[[#This Row],[Patient Admission Date]],"ddd")</f>
        <v>Mon</v>
      </c>
      <c r="N5101" t="str">
        <f>TEXT(INT(HOUR(Table1[[#This Row],[Patient Admission Date]])/3)*3,"00")&amp;"-"&amp;TEXT(INT(HOUR(Table1[[#This Row],[Patient Admission Date]])/3)*3+3,"00")</f>
        <v>15-18</v>
      </c>
      <c r="O5101" t="str" cm="1">
        <f t="array" ref="O5101">_xlfn.IFS(Table1[[#This Row],[Patient Age]]&lt;=14,"0-14",Table1[[#This Row],[Patient Age]]&lt;=29,"15-29",Table1[[#This Row],[Patient Age]]&lt;=44,"30-44",Table1[[#This Row],[Patient Age]]&lt;=59,"45-59",Table1[[#This Row],[Patient Age]]&lt;=74,"60-74",TRUE,"75+")</f>
        <v>0-14</v>
      </c>
      <c r="P5101" t="str" cm="1">
        <f t="array" ref="P5101">_xlfn.IFS(Table1[[#This Row],[Patient Waittime]]&lt;=15,"0-15",Table1[[#This Row],[Patient Waittime]]&lt;=30,"16-30",Table1[[#This Row],[Patient Waittime]]&lt;=45,"31-45",Table1[[#This Row],[Patient Waittime]]&lt;=60,"46-60",TRUE,"60+")</f>
        <v>31-45</v>
      </c>
      <c r="Q5101">
        <f>--(Table1[[#This Row],[Patient Waittime]]&lt;=30)</f>
        <v>0</v>
      </c>
      <c r="R5101">
        <f>--Table1[[#This Row],[Patient Admission Flag]]</f>
        <v>1</v>
      </c>
      <c r="S5101">
        <f>--AND(Table1[[#This Row],[WithinTarget]]=1,Table1[[#This Row],[Patient Satisfaction Score]]&gt;=7)</f>
        <v>0</v>
      </c>
      <c r="T5101" t="str">
        <f>IF(LEFT(Table1[[#This Row],[Patient Gender]],1)="F","Female","Male")</f>
        <v>Female</v>
      </c>
    </row>
    <row r="5102" spans="1:20" x14ac:dyDescent="0.3">
      <c r="A5102" t="s">
        <v>5206</v>
      </c>
      <c r="B5102" s="1">
        <v>45143.668749999997</v>
      </c>
      <c r="C5102" t="s">
        <v>13</v>
      </c>
      <c r="D5102">
        <v>5</v>
      </c>
      <c r="E5102" t="s">
        <v>14</v>
      </c>
      <c r="F5102" t="s">
        <v>20</v>
      </c>
      <c r="G5102" t="b">
        <v>1</v>
      </c>
      <c r="I5102">
        <v>34</v>
      </c>
      <c r="J5102" t="b">
        <v>1</v>
      </c>
      <c r="K5102">
        <f>YEAR(Table1[[#This Row],[Patient Admission Date]])</f>
        <v>2023</v>
      </c>
      <c r="L5102" t="str">
        <f>TEXT(Table1[[#This Row],[Patient Admission Date]],"mmm")</f>
        <v>Aug</v>
      </c>
      <c r="M5102" t="str">
        <f>TEXT(Table1[[#This Row],[Patient Admission Date]],"ddd")</f>
        <v>Sat</v>
      </c>
      <c r="N5102" t="str">
        <f>TEXT(INT(HOUR(Table1[[#This Row],[Patient Admission Date]])/3)*3,"00")&amp;"-"&amp;TEXT(INT(HOUR(Table1[[#This Row],[Patient Admission Date]])/3)*3+3,"00")</f>
        <v>15-18</v>
      </c>
      <c r="O5102" t="str" cm="1">
        <f t="array" ref="O5102">_xlfn.IFS(Table1[[#This Row],[Patient Age]]&lt;=14,"0-14",Table1[[#This Row],[Patient Age]]&lt;=29,"15-29",Table1[[#This Row],[Patient Age]]&lt;=44,"30-44",Table1[[#This Row],[Patient Age]]&lt;=59,"45-59",Table1[[#This Row],[Patient Age]]&lt;=74,"60-74",TRUE,"75+")</f>
        <v>0-14</v>
      </c>
      <c r="P5102" t="str" cm="1">
        <f t="array" ref="P5102">_xlfn.IFS(Table1[[#This Row],[Patient Waittime]]&lt;=15,"0-15",Table1[[#This Row],[Patient Waittime]]&lt;=30,"16-30",Table1[[#This Row],[Patient Waittime]]&lt;=45,"31-45",Table1[[#This Row],[Patient Waittime]]&lt;=60,"46-60",TRUE,"60+")</f>
        <v>31-45</v>
      </c>
      <c r="Q5102">
        <f>--(Table1[[#This Row],[Patient Waittime]]&lt;=30)</f>
        <v>0</v>
      </c>
      <c r="R5102">
        <f>--Table1[[#This Row],[Patient Admission Flag]]</f>
        <v>1</v>
      </c>
      <c r="S5102">
        <f>--AND(Table1[[#This Row],[WithinTarget]]=1,Table1[[#This Row],[Patient Satisfaction Score]]&gt;=7)</f>
        <v>0</v>
      </c>
      <c r="T5102" t="str">
        <f>IF(LEFT(Table1[[#This Row],[Patient Gender]],1)="F","Female","Male")</f>
        <v>Female</v>
      </c>
    </row>
    <row r="5103" spans="1:20" x14ac:dyDescent="0.3">
      <c r="A5103" t="s">
        <v>5207</v>
      </c>
      <c r="B5103" s="1">
        <v>45353.226388888892</v>
      </c>
      <c r="C5103" t="s">
        <v>13</v>
      </c>
      <c r="D5103">
        <v>67</v>
      </c>
      <c r="E5103" t="s">
        <v>14</v>
      </c>
      <c r="F5103" t="s">
        <v>20</v>
      </c>
      <c r="G5103" t="b">
        <v>1</v>
      </c>
      <c r="I5103">
        <v>34</v>
      </c>
      <c r="J5103" t="b">
        <v>1</v>
      </c>
      <c r="K5103">
        <f>YEAR(Table1[[#This Row],[Patient Admission Date]])</f>
        <v>2024</v>
      </c>
      <c r="L5103" t="str">
        <f>TEXT(Table1[[#This Row],[Patient Admission Date]],"mmm")</f>
        <v>Mar</v>
      </c>
      <c r="M5103" t="str">
        <f>TEXT(Table1[[#This Row],[Patient Admission Date]],"ddd")</f>
        <v>Sat</v>
      </c>
      <c r="N5103" t="str">
        <f>TEXT(INT(HOUR(Table1[[#This Row],[Patient Admission Date]])/3)*3,"00")&amp;"-"&amp;TEXT(INT(HOUR(Table1[[#This Row],[Patient Admission Date]])/3)*3+3,"00")</f>
        <v>03-06</v>
      </c>
      <c r="O5103" t="str" cm="1">
        <f t="array" ref="O5103">_xlfn.IFS(Table1[[#This Row],[Patient Age]]&lt;=14,"0-14",Table1[[#This Row],[Patient Age]]&lt;=29,"15-29",Table1[[#This Row],[Patient Age]]&lt;=44,"30-44",Table1[[#This Row],[Patient Age]]&lt;=59,"45-59",Table1[[#This Row],[Patient Age]]&lt;=74,"60-74",TRUE,"75+")</f>
        <v>60-74</v>
      </c>
      <c r="P5103" t="str" cm="1">
        <f t="array" ref="P5103">_xlfn.IFS(Table1[[#This Row],[Patient Waittime]]&lt;=15,"0-15",Table1[[#This Row],[Patient Waittime]]&lt;=30,"16-30",Table1[[#This Row],[Patient Waittime]]&lt;=45,"31-45",Table1[[#This Row],[Patient Waittime]]&lt;=60,"46-60",TRUE,"60+")</f>
        <v>31-45</v>
      </c>
      <c r="Q5103">
        <f>--(Table1[[#This Row],[Patient Waittime]]&lt;=30)</f>
        <v>0</v>
      </c>
      <c r="R5103">
        <f>--Table1[[#This Row],[Patient Admission Flag]]</f>
        <v>1</v>
      </c>
      <c r="S5103">
        <f>--AND(Table1[[#This Row],[WithinTarget]]=1,Table1[[#This Row],[Patient Satisfaction Score]]&gt;=7)</f>
        <v>0</v>
      </c>
      <c r="T5103" t="str">
        <f>IF(LEFT(Table1[[#This Row],[Patient Gender]],1)="F","Female","Male")</f>
        <v>Female</v>
      </c>
    </row>
    <row r="5104" spans="1:20" x14ac:dyDescent="0.3">
      <c r="A5104" t="s">
        <v>5208</v>
      </c>
      <c r="B5104" s="1">
        <v>45049.618750000001</v>
      </c>
      <c r="C5104" t="s">
        <v>13</v>
      </c>
      <c r="D5104">
        <v>59</v>
      </c>
      <c r="E5104" t="s">
        <v>14</v>
      </c>
      <c r="F5104" t="s">
        <v>20</v>
      </c>
      <c r="G5104" t="b">
        <v>1</v>
      </c>
      <c r="I5104">
        <v>45</v>
      </c>
      <c r="J5104" t="b">
        <v>1</v>
      </c>
      <c r="K5104">
        <f>YEAR(Table1[[#This Row],[Patient Admission Date]])</f>
        <v>2023</v>
      </c>
      <c r="L5104" t="str">
        <f>TEXT(Table1[[#This Row],[Patient Admission Date]],"mmm")</f>
        <v>May</v>
      </c>
      <c r="M5104" t="str">
        <f>TEXT(Table1[[#This Row],[Patient Admission Date]],"ddd")</f>
        <v>Wed</v>
      </c>
      <c r="N5104" t="str">
        <f>TEXT(INT(HOUR(Table1[[#This Row],[Patient Admission Date]])/3)*3,"00")&amp;"-"&amp;TEXT(INT(HOUR(Table1[[#This Row],[Patient Admission Date]])/3)*3+3,"00")</f>
        <v>12-15</v>
      </c>
      <c r="O5104" t="str" cm="1">
        <f t="array" ref="O5104">_xlfn.IFS(Table1[[#This Row],[Patient Age]]&lt;=14,"0-14",Table1[[#This Row],[Patient Age]]&lt;=29,"15-29",Table1[[#This Row],[Patient Age]]&lt;=44,"30-44",Table1[[#This Row],[Patient Age]]&lt;=59,"45-59",Table1[[#This Row],[Patient Age]]&lt;=74,"60-74",TRUE,"75+")</f>
        <v>45-59</v>
      </c>
      <c r="P5104" t="str" cm="1">
        <f t="array" ref="P5104">_xlfn.IFS(Table1[[#This Row],[Patient Waittime]]&lt;=15,"0-15",Table1[[#This Row],[Patient Waittime]]&lt;=30,"16-30",Table1[[#This Row],[Patient Waittime]]&lt;=45,"31-45",Table1[[#This Row],[Patient Waittime]]&lt;=60,"46-60",TRUE,"60+")</f>
        <v>31-45</v>
      </c>
      <c r="Q5104">
        <f>--(Table1[[#This Row],[Patient Waittime]]&lt;=30)</f>
        <v>0</v>
      </c>
      <c r="R5104">
        <f>--Table1[[#This Row],[Patient Admission Flag]]</f>
        <v>1</v>
      </c>
      <c r="S5104">
        <f>--AND(Table1[[#This Row],[WithinTarget]]=1,Table1[[#This Row],[Patient Satisfaction Score]]&gt;=7)</f>
        <v>0</v>
      </c>
      <c r="T5104" t="str">
        <f>IF(LEFT(Table1[[#This Row],[Patient Gender]],1)="F","Female","Male")</f>
        <v>Female</v>
      </c>
    </row>
    <row r="5105" spans="1:20" x14ac:dyDescent="0.3">
      <c r="A5105" t="s">
        <v>5209</v>
      </c>
      <c r="B5105" s="1">
        <v>45193.65902777778</v>
      </c>
      <c r="C5105" t="s">
        <v>13</v>
      </c>
      <c r="D5105">
        <v>67</v>
      </c>
      <c r="E5105" t="s">
        <v>14</v>
      </c>
      <c r="F5105" t="s">
        <v>20</v>
      </c>
      <c r="G5105" t="b">
        <v>1</v>
      </c>
      <c r="I5105">
        <v>14</v>
      </c>
      <c r="J5105" t="b">
        <v>1</v>
      </c>
      <c r="K5105">
        <f>YEAR(Table1[[#This Row],[Patient Admission Date]])</f>
        <v>2023</v>
      </c>
      <c r="L5105" t="str">
        <f>TEXT(Table1[[#This Row],[Patient Admission Date]],"mmm")</f>
        <v>Sep</v>
      </c>
      <c r="M5105" t="str">
        <f>TEXT(Table1[[#This Row],[Patient Admission Date]],"ddd")</f>
        <v>Sun</v>
      </c>
      <c r="N5105" t="str">
        <f>TEXT(INT(HOUR(Table1[[#This Row],[Patient Admission Date]])/3)*3,"00")&amp;"-"&amp;TEXT(INT(HOUR(Table1[[#This Row],[Patient Admission Date]])/3)*3+3,"00")</f>
        <v>15-18</v>
      </c>
      <c r="O5105" t="str" cm="1">
        <f t="array" ref="O5105">_xlfn.IFS(Table1[[#This Row],[Patient Age]]&lt;=14,"0-14",Table1[[#This Row],[Patient Age]]&lt;=29,"15-29",Table1[[#This Row],[Patient Age]]&lt;=44,"30-44",Table1[[#This Row],[Patient Age]]&lt;=59,"45-59",Table1[[#This Row],[Patient Age]]&lt;=74,"60-74",TRUE,"75+")</f>
        <v>60-74</v>
      </c>
      <c r="P5105" t="str" cm="1">
        <f t="array" ref="P5105">_xlfn.IFS(Table1[[#This Row],[Patient Waittime]]&lt;=15,"0-15",Table1[[#This Row],[Patient Waittime]]&lt;=30,"16-30",Table1[[#This Row],[Patient Waittime]]&lt;=45,"31-45",Table1[[#This Row],[Patient Waittime]]&lt;=60,"46-60",TRUE,"60+")</f>
        <v>0-15</v>
      </c>
      <c r="Q5105">
        <f>--(Table1[[#This Row],[Patient Waittime]]&lt;=30)</f>
        <v>1</v>
      </c>
      <c r="R5105">
        <f>--Table1[[#This Row],[Patient Admission Flag]]</f>
        <v>1</v>
      </c>
      <c r="S5105">
        <f>--AND(Table1[[#This Row],[WithinTarget]]=1,Table1[[#This Row],[Patient Satisfaction Score]]&gt;=7)</f>
        <v>0</v>
      </c>
      <c r="T5105" t="str">
        <f>IF(LEFT(Table1[[#This Row],[Patient Gender]],1)="F","Female","Male")</f>
        <v>Female</v>
      </c>
    </row>
    <row r="5106" spans="1:20" x14ac:dyDescent="0.3">
      <c r="A5106" t="s">
        <v>5210</v>
      </c>
      <c r="B5106" s="1">
        <v>45574.936805555553</v>
      </c>
      <c r="C5106" t="s">
        <v>13</v>
      </c>
      <c r="D5106">
        <v>73</v>
      </c>
      <c r="E5106" t="s">
        <v>14</v>
      </c>
      <c r="F5106" t="s">
        <v>20</v>
      </c>
      <c r="G5106" t="b">
        <v>1</v>
      </c>
      <c r="H5106">
        <v>3</v>
      </c>
      <c r="I5106">
        <v>16</v>
      </c>
      <c r="J5106" t="b">
        <v>1</v>
      </c>
      <c r="K5106">
        <f>YEAR(Table1[[#This Row],[Patient Admission Date]])</f>
        <v>2024</v>
      </c>
      <c r="L5106" t="str">
        <f>TEXT(Table1[[#This Row],[Patient Admission Date]],"mmm")</f>
        <v>Oct</v>
      </c>
      <c r="M5106" t="str">
        <f>TEXT(Table1[[#This Row],[Patient Admission Date]],"ddd")</f>
        <v>Wed</v>
      </c>
      <c r="N5106" t="str">
        <f>TEXT(INT(HOUR(Table1[[#This Row],[Patient Admission Date]])/3)*3,"00")&amp;"-"&amp;TEXT(INT(HOUR(Table1[[#This Row],[Patient Admission Date]])/3)*3+3,"00")</f>
        <v>21-24</v>
      </c>
      <c r="O5106" t="str" cm="1">
        <f t="array" ref="O5106">_xlfn.IFS(Table1[[#This Row],[Patient Age]]&lt;=14,"0-14",Table1[[#This Row],[Patient Age]]&lt;=29,"15-29",Table1[[#This Row],[Patient Age]]&lt;=44,"30-44",Table1[[#This Row],[Patient Age]]&lt;=59,"45-59",Table1[[#This Row],[Patient Age]]&lt;=74,"60-74",TRUE,"75+")</f>
        <v>60-74</v>
      </c>
      <c r="P5106" t="str" cm="1">
        <f t="array" ref="P5106">_xlfn.IFS(Table1[[#This Row],[Patient Waittime]]&lt;=15,"0-15",Table1[[#This Row],[Patient Waittime]]&lt;=30,"16-30",Table1[[#This Row],[Patient Waittime]]&lt;=45,"31-45",Table1[[#This Row],[Patient Waittime]]&lt;=60,"46-60",TRUE,"60+")</f>
        <v>16-30</v>
      </c>
      <c r="Q5106">
        <f>--(Table1[[#This Row],[Patient Waittime]]&lt;=30)</f>
        <v>1</v>
      </c>
      <c r="R5106">
        <f>--Table1[[#This Row],[Patient Admission Flag]]</f>
        <v>1</v>
      </c>
      <c r="S5106">
        <f>--AND(Table1[[#This Row],[WithinTarget]]=1,Table1[[#This Row],[Patient Satisfaction Score]]&gt;=7)</f>
        <v>0</v>
      </c>
      <c r="T5106" t="str">
        <f>IF(LEFT(Table1[[#This Row],[Patient Gender]],1)="F","Female","Male")</f>
        <v>Female</v>
      </c>
    </row>
    <row r="5107" spans="1:20" x14ac:dyDescent="0.3">
      <c r="A5107" t="s">
        <v>5211</v>
      </c>
      <c r="B5107" s="1">
        <v>45211.711805555555</v>
      </c>
      <c r="C5107" t="s">
        <v>13</v>
      </c>
      <c r="D5107">
        <v>48</v>
      </c>
      <c r="E5107" t="s">
        <v>14</v>
      </c>
      <c r="F5107" t="s">
        <v>20</v>
      </c>
      <c r="G5107" t="b">
        <v>1</v>
      </c>
      <c r="H5107">
        <v>4</v>
      </c>
      <c r="I5107">
        <v>35</v>
      </c>
      <c r="J5107" t="b">
        <v>1</v>
      </c>
      <c r="K5107">
        <f>YEAR(Table1[[#This Row],[Patient Admission Date]])</f>
        <v>2023</v>
      </c>
      <c r="L5107" t="str">
        <f>TEXT(Table1[[#This Row],[Patient Admission Date]],"mmm")</f>
        <v>Oct</v>
      </c>
      <c r="M5107" t="str">
        <f>TEXT(Table1[[#This Row],[Patient Admission Date]],"ddd")</f>
        <v>Thu</v>
      </c>
      <c r="N5107" t="str">
        <f>TEXT(INT(HOUR(Table1[[#This Row],[Patient Admission Date]])/3)*3,"00")&amp;"-"&amp;TEXT(INT(HOUR(Table1[[#This Row],[Patient Admission Date]])/3)*3+3,"00")</f>
        <v>15-18</v>
      </c>
      <c r="O5107" t="str" cm="1">
        <f t="array" ref="O5107">_xlfn.IFS(Table1[[#This Row],[Patient Age]]&lt;=14,"0-14",Table1[[#This Row],[Patient Age]]&lt;=29,"15-29",Table1[[#This Row],[Patient Age]]&lt;=44,"30-44",Table1[[#This Row],[Patient Age]]&lt;=59,"45-59",Table1[[#This Row],[Patient Age]]&lt;=74,"60-74",TRUE,"75+")</f>
        <v>45-59</v>
      </c>
      <c r="P5107" t="str" cm="1">
        <f t="array" ref="P5107">_xlfn.IFS(Table1[[#This Row],[Patient Waittime]]&lt;=15,"0-15",Table1[[#This Row],[Patient Waittime]]&lt;=30,"16-30",Table1[[#This Row],[Patient Waittime]]&lt;=45,"31-45",Table1[[#This Row],[Patient Waittime]]&lt;=60,"46-60",TRUE,"60+")</f>
        <v>31-45</v>
      </c>
      <c r="Q5107">
        <f>--(Table1[[#This Row],[Patient Waittime]]&lt;=30)</f>
        <v>0</v>
      </c>
      <c r="R5107">
        <f>--Table1[[#This Row],[Patient Admission Flag]]</f>
        <v>1</v>
      </c>
      <c r="S5107">
        <f>--AND(Table1[[#This Row],[WithinTarget]]=1,Table1[[#This Row],[Patient Satisfaction Score]]&gt;=7)</f>
        <v>0</v>
      </c>
      <c r="T5107" t="str">
        <f>IF(LEFT(Table1[[#This Row],[Patient Gender]],1)="F","Female","Male")</f>
        <v>Female</v>
      </c>
    </row>
    <row r="5108" spans="1:20" x14ac:dyDescent="0.3">
      <c r="A5108" t="s">
        <v>5212</v>
      </c>
      <c r="B5108" s="1">
        <v>45205.887499999997</v>
      </c>
      <c r="C5108" t="s">
        <v>13</v>
      </c>
      <c r="D5108">
        <v>70</v>
      </c>
      <c r="E5108" t="s">
        <v>14</v>
      </c>
      <c r="F5108" t="s">
        <v>20</v>
      </c>
      <c r="G5108" t="b">
        <v>1</v>
      </c>
      <c r="H5108">
        <v>5</v>
      </c>
      <c r="I5108">
        <v>19</v>
      </c>
      <c r="J5108" t="b">
        <v>1</v>
      </c>
      <c r="K5108">
        <f>YEAR(Table1[[#This Row],[Patient Admission Date]])</f>
        <v>2023</v>
      </c>
      <c r="L5108" t="str">
        <f>TEXT(Table1[[#This Row],[Patient Admission Date]],"mmm")</f>
        <v>Oct</v>
      </c>
      <c r="M5108" t="str">
        <f>TEXT(Table1[[#This Row],[Patient Admission Date]],"ddd")</f>
        <v>Fri</v>
      </c>
      <c r="N5108" t="str">
        <f>TEXT(INT(HOUR(Table1[[#This Row],[Patient Admission Date]])/3)*3,"00")&amp;"-"&amp;TEXT(INT(HOUR(Table1[[#This Row],[Patient Admission Date]])/3)*3+3,"00")</f>
        <v>21-24</v>
      </c>
      <c r="O5108" t="str" cm="1">
        <f t="array" ref="O5108">_xlfn.IFS(Table1[[#This Row],[Patient Age]]&lt;=14,"0-14",Table1[[#This Row],[Patient Age]]&lt;=29,"15-29",Table1[[#This Row],[Patient Age]]&lt;=44,"30-44",Table1[[#This Row],[Patient Age]]&lt;=59,"45-59",Table1[[#This Row],[Patient Age]]&lt;=74,"60-74",TRUE,"75+")</f>
        <v>60-74</v>
      </c>
      <c r="P5108" t="str" cm="1">
        <f t="array" ref="P5108">_xlfn.IFS(Table1[[#This Row],[Patient Waittime]]&lt;=15,"0-15",Table1[[#This Row],[Patient Waittime]]&lt;=30,"16-30",Table1[[#This Row],[Patient Waittime]]&lt;=45,"31-45",Table1[[#This Row],[Patient Waittime]]&lt;=60,"46-60",TRUE,"60+")</f>
        <v>16-30</v>
      </c>
      <c r="Q5108">
        <f>--(Table1[[#This Row],[Patient Waittime]]&lt;=30)</f>
        <v>1</v>
      </c>
      <c r="R5108">
        <f>--Table1[[#This Row],[Patient Admission Flag]]</f>
        <v>1</v>
      </c>
      <c r="S5108">
        <f>--AND(Table1[[#This Row],[WithinTarget]]=1,Table1[[#This Row],[Patient Satisfaction Score]]&gt;=7)</f>
        <v>0</v>
      </c>
      <c r="T5108" t="str">
        <f>IF(LEFT(Table1[[#This Row],[Patient Gender]],1)="F","Female","Male")</f>
        <v>Female</v>
      </c>
    </row>
    <row r="5109" spans="1:20" x14ac:dyDescent="0.3">
      <c r="A5109" t="s">
        <v>5213</v>
      </c>
      <c r="B5109" s="1">
        <v>45066.543749999997</v>
      </c>
      <c r="C5109" t="s">
        <v>13</v>
      </c>
      <c r="D5109">
        <v>41</v>
      </c>
      <c r="E5109" t="s">
        <v>14</v>
      </c>
      <c r="F5109" t="s">
        <v>20</v>
      </c>
      <c r="G5109" t="b">
        <v>1</v>
      </c>
      <c r="H5109">
        <v>10</v>
      </c>
      <c r="I5109">
        <v>53</v>
      </c>
      <c r="J5109" t="b">
        <v>1</v>
      </c>
      <c r="K5109">
        <f>YEAR(Table1[[#This Row],[Patient Admission Date]])</f>
        <v>2023</v>
      </c>
      <c r="L5109" t="str">
        <f>TEXT(Table1[[#This Row],[Patient Admission Date]],"mmm")</f>
        <v>May</v>
      </c>
      <c r="M5109" t="str">
        <f>TEXT(Table1[[#This Row],[Patient Admission Date]],"ddd")</f>
        <v>Sat</v>
      </c>
      <c r="N5109" t="str">
        <f>TEXT(INT(HOUR(Table1[[#This Row],[Patient Admission Date]])/3)*3,"00")&amp;"-"&amp;TEXT(INT(HOUR(Table1[[#This Row],[Patient Admission Date]])/3)*3+3,"00")</f>
        <v>12-15</v>
      </c>
      <c r="O5109" t="str" cm="1">
        <f t="array" ref="O5109">_xlfn.IFS(Table1[[#This Row],[Patient Age]]&lt;=14,"0-14",Table1[[#This Row],[Patient Age]]&lt;=29,"15-29",Table1[[#This Row],[Patient Age]]&lt;=44,"30-44",Table1[[#This Row],[Patient Age]]&lt;=59,"45-59",Table1[[#This Row],[Patient Age]]&lt;=74,"60-74",TRUE,"75+")</f>
        <v>30-44</v>
      </c>
      <c r="P5109" t="str" cm="1">
        <f t="array" ref="P5109">_xlfn.IFS(Table1[[#This Row],[Patient Waittime]]&lt;=15,"0-15",Table1[[#This Row],[Patient Waittime]]&lt;=30,"16-30",Table1[[#This Row],[Patient Waittime]]&lt;=45,"31-45",Table1[[#This Row],[Patient Waittime]]&lt;=60,"46-60",TRUE,"60+")</f>
        <v>46-60</v>
      </c>
      <c r="Q5109">
        <f>--(Table1[[#This Row],[Patient Waittime]]&lt;=30)</f>
        <v>0</v>
      </c>
      <c r="R5109">
        <f>--Table1[[#This Row],[Patient Admission Flag]]</f>
        <v>1</v>
      </c>
      <c r="S5109">
        <f>--AND(Table1[[#This Row],[WithinTarget]]=1,Table1[[#This Row],[Patient Satisfaction Score]]&gt;=7)</f>
        <v>0</v>
      </c>
      <c r="T5109" t="str">
        <f>IF(LEFT(Table1[[#This Row],[Patient Gender]],1)="F","Female","Male")</f>
        <v>Female</v>
      </c>
    </row>
    <row r="5110" spans="1:20" x14ac:dyDescent="0.3">
      <c r="A5110" t="s">
        <v>5214</v>
      </c>
      <c r="B5110" s="1">
        <v>45389.731944444444</v>
      </c>
      <c r="C5110" t="s">
        <v>13</v>
      </c>
      <c r="D5110">
        <v>8</v>
      </c>
      <c r="E5110" t="s">
        <v>14</v>
      </c>
      <c r="F5110" t="s">
        <v>15</v>
      </c>
      <c r="G5110" t="b">
        <v>1</v>
      </c>
      <c r="I5110">
        <v>11</v>
      </c>
      <c r="J5110" t="b">
        <v>1</v>
      </c>
      <c r="K5110">
        <f>YEAR(Table1[[#This Row],[Patient Admission Date]])</f>
        <v>2024</v>
      </c>
      <c r="L5110" t="str">
        <f>TEXT(Table1[[#This Row],[Patient Admission Date]],"mmm")</f>
        <v>Apr</v>
      </c>
      <c r="M5110" t="str">
        <f>TEXT(Table1[[#This Row],[Patient Admission Date]],"ddd")</f>
        <v>Sun</v>
      </c>
      <c r="N5110" t="str">
        <f>TEXT(INT(HOUR(Table1[[#This Row],[Patient Admission Date]])/3)*3,"00")&amp;"-"&amp;TEXT(INT(HOUR(Table1[[#This Row],[Patient Admission Date]])/3)*3+3,"00")</f>
        <v>15-18</v>
      </c>
      <c r="O5110" t="str" cm="1">
        <f t="array" ref="O5110">_xlfn.IFS(Table1[[#This Row],[Patient Age]]&lt;=14,"0-14",Table1[[#This Row],[Patient Age]]&lt;=29,"15-29",Table1[[#This Row],[Patient Age]]&lt;=44,"30-44",Table1[[#This Row],[Patient Age]]&lt;=59,"45-59",Table1[[#This Row],[Patient Age]]&lt;=74,"60-74",TRUE,"75+")</f>
        <v>0-14</v>
      </c>
      <c r="P5110" t="str" cm="1">
        <f t="array" ref="P5110">_xlfn.IFS(Table1[[#This Row],[Patient Waittime]]&lt;=15,"0-15",Table1[[#This Row],[Patient Waittime]]&lt;=30,"16-30",Table1[[#This Row],[Patient Waittime]]&lt;=45,"31-45",Table1[[#This Row],[Patient Waittime]]&lt;=60,"46-60",TRUE,"60+")</f>
        <v>0-15</v>
      </c>
      <c r="Q5110">
        <f>--(Table1[[#This Row],[Patient Waittime]]&lt;=30)</f>
        <v>1</v>
      </c>
      <c r="R5110">
        <f>--Table1[[#This Row],[Patient Admission Flag]]</f>
        <v>1</v>
      </c>
      <c r="S5110">
        <f>--AND(Table1[[#This Row],[WithinTarget]]=1,Table1[[#This Row],[Patient Satisfaction Score]]&gt;=7)</f>
        <v>0</v>
      </c>
      <c r="T5110" t="str">
        <f>IF(LEFT(Table1[[#This Row],[Patient Gender]],1)="F","Female","Male")</f>
        <v>Female</v>
      </c>
    </row>
    <row r="5111" spans="1:20" x14ac:dyDescent="0.3">
      <c r="A5111" t="s">
        <v>5215</v>
      </c>
      <c r="B5111" s="1">
        <v>45467.709027777775</v>
      </c>
      <c r="C5111" t="s">
        <v>13</v>
      </c>
      <c r="D5111">
        <v>73</v>
      </c>
      <c r="E5111" t="s">
        <v>14</v>
      </c>
      <c r="F5111" t="s">
        <v>15</v>
      </c>
      <c r="G5111" t="b">
        <v>1</v>
      </c>
      <c r="I5111">
        <v>19</v>
      </c>
      <c r="J5111" t="b">
        <v>1</v>
      </c>
      <c r="K5111">
        <f>YEAR(Table1[[#This Row],[Patient Admission Date]])</f>
        <v>2024</v>
      </c>
      <c r="L5111" t="str">
        <f>TEXT(Table1[[#This Row],[Patient Admission Date]],"mmm")</f>
        <v>Jun</v>
      </c>
      <c r="M5111" t="str">
        <f>TEXT(Table1[[#This Row],[Patient Admission Date]],"ddd")</f>
        <v>Mon</v>
      </c>
      <c r="N5111" t="str">
        <f>TEXT(INT(HOUR(Table1[[#This Row],[Patient Admission Date]])/3)*3,"00")&amp;"-"&amp;TEXT(INT(HOUR(Table1[[#This Row],[Patient Admission Date]])/3)*3+3,"00")</f>
        <v>15-18</v>
      </c>
      <c r="O5111" t="str" cm="1">
        <f t="array" ref="O5111">_xlfn.IFS(Table1[[#This Row],[Patient Age]]&lt;=14,"0-14",Table1[[#This Row],[Patient Age]]&lt;=29,"15-29",Table1[[#This Row],[Patient Age]]&lt;=44,"30-44",Table1[[#This Row],[Patient Age]]&lt;=59,"45-59",Table1[[#This Row],[Patient Age]]&lt;=74,"60-74",TRUE,"75+")</f>
        <v>60-74</v>
      </c>
      <c r="P5111" t="str" cm="1">
        <f t="array" ref="P5111">_xlfn.IFS(Table1[[#This Row],[Patient Waittime]]&lt;=15,"0-15",Table1[[#This Row],[Patient Waittime]]&lt;=30,"16-30",Table1[[#This Row],[Patient Waittime]]&lt;=45,"31-45",Table1[[#This Row],[Patient Waittime]]&lt;=60,"46-60",TRUE,"60+")</f>
        <v>16-30</v>
      </c>
      <c r="Q5111">
        <f>--(Table1[[#This Row],[Patient Waittime]]&lt;=30)</f>
        <v>1</v>
      </c>
      <c r="R5111">
        <f>--Table1[[#This Row],[Patient Admission Flag]]</f>
        <v>1</v>
      </c>
      <c r="S5111">
        <f>--AND(Table1[[#This Row],[WithinTarget]]=1,Table1[[#This Row],[Patient Satisfaction Score]]&gt;=7)</f>
        <v>0</v>
      </c>
      <c r="T5111" t="str">
        <f>IF(LEFT(Table1[[#This Row],[Patient Gender]],1)="F","Female","Male")</f>
        <v>Female</v>
      </c>
    </row>
    <row r="5112" spans="1:20" x14ac:dyDescent="0.3">
      <c r="A5112" t="s">
        <v>5216</v>
      </c>
      <c r="B5112" s="1">
        <v>45289.626388888886</v>
      </c>
      <c r="C5112" t="s">
        <v>13</v>
      </c>
      <c r="D5112">
        <v>39</v>
      </c>
      <c r="E5112" t="s">
        <v>14</v>
      </c>
      <c r="F5112" t="s">
        <v>15</v>
      </c>
      <c r="G5112" t="b">
        <v>1</v>
      </c>
      <c r="I5112">
        <v>37</v>
      </c>
      <c r="J5112" t="b">
        <v>1</v>
      </c>
      <c r="K5112">
        <f>YEAR(Table1[[#This Row],[Patient Admission Date]])</f>
        <v>2023</v>
      </c>
      <c r="L5112" t="str">
        <f>TEXT(Table1[[#This Row],[Patient Admission Date]],"mmm")</f>
        <v>Dec</v>
      </c>
      <c r="M5112" t="str">
        <f>TEXT(Table1[[#This Row],[Patient Admission Date]],"ddd")</f>
        <v>Fri</v>
      </c>
      <c r="N5112" t="str">
        <f>TEXT(INT(HOUR(Table1[[#This Row],[Patient Admission Date]])/3)*3,"00")&amp;"-"&amp;TEXT(INT(HOUR(Table1[[#This Row],[Patient Admission Date]])/3)*3+3,"00")</f>
        <v>15-18</v>
      </c>
      <c r="O5112" t="str" cm="1">
        <f t="array" ref="O5112">_xlfn.IFS(Table1[[#This Row],[Patient Age]]&lt;=14,"0-14",Table1[[#This Row],[Patient Age]]&lt;=29,"15-29",Table1[[#This Row],[Patient Age]]&lt;=44,"30-44",Table1[[#This Row],[Patient Age]]&lt;=59,"45-59",Table1[[#This Row],[Patient Age]]&lt;=74,"60-74",TRUE,"75+")</f>
        <v>30-44</v>
      </c>
      <c r="P5112" t="str" cm="1">
        <f t="array" ref="P5112">_xlfn.IFS(Table1[[#This Row],[Patient Waittime]]&lt;=15,"0-15",Table1[[#This Row],[Patient Waittime]]&lt;=30,"16-30",Table1[[#This Row],[Patient Waittime]]&lt;=45,"31-45",Table1[[#This Row],[Patient Waittime]]&lt;=60,"46-60",TRUE,"60+")</f>
        <v>31-45</v>
      </c>
      <c r="Q5112">
        <f>--(Table1[[#This Row],[Patient Waittime]]&lt;=30)</f>
        <v>0</v>
      </c>
      <c r="R5112">
        <f>--Table1[[#This Row],[Patient Admission Flag]]</f>
        <v>1</v>
      </c>
      <c r="S5112">
        <f>--AND(Table1[[#This Row],[WithinTarget]]=1,Table1[[#This Row],[Patient Satisfaction Score]]&gt;=7)</f>
        <v>0</v>
      </c>
      <c r="T5112" t="str">
        <f>IF(LEFT(Table1[[#This Row],[Patient Gender]],1)="F","Female","Male")</f>
        <v>Female</v>
      </c>
    </row>
    <row r="5113" spans="1:20" x14ac:dyDescent="0.3">
      <c r="A5113" t="s">
        <v>5217</v>
      </c>
      <c r="B5113" s="1">
        <v>45588.231249999997</v>
      </c>
      <c r="C5113" t="s">
        <v>13</v>
      </c>
      <c r="D5113">
        <v>27</v>
      </c>
      <c r="E5113" t="s">
        <v>14</v>
      </c>
      <c r="F5113" t="s">
        <v>15</v>
      </c>
      <c r="G5113" t="b">
        <v>1</v>
      </c>
      <c r="I5113">
        <v>47</v>
      </c>
      <c r="J5113" t="b">
        <v>1</v>
      </c>
      <c r="K5113">
        <f>YEAR(Table1[[#This Row],[Patient Admission Date]])</f>
        <v>2024</v>
      </c>
      <c r="L5113" t="str">
        <f>TEXT(Table1[[#This Row],[Patient Admission Date]],"mmm")</f>
        <v>Oct</v>
      </c>
      <c r="M5113" t="str">
        <f>TEXT(Table1[[#This Row],[Patient Admission Date]],"ddd")</f>
        <v>Wed</v>
      </c>
      <c r="N5113" t="str">
        <f>TEXT(INT(HOUR(Table1[[#This Row],[Patient Admission Date]])/3)*3,"00")&amp;"-"&amp;TEXT(INT(HOUR(Table1[[#This Row],[Patient Admission Date]])/3)*3+3,"00")</f>
        <v>03-06</v>
      </c>
      <c r="O5113" t="str" cm="1">
        <f t="array" ref="O5113">_xlfn.IFS(Table1[[#This Row],[Patient Age]]&lt;=14,"0-14",Table1[[#This Row],[Patient Age]]&lt;=29,"15-29",Table1[[#This Row],[Patient Age]]&lt;=44,"30-44",Table1[[#This Row],[Patient Age]]&lt;=59,"45-59",Table1[[#This Row],[Patient Age]]&lt;=74,"60-74",TRUE,"75+")</f>
        <v>15-29</v>
      </c>
      <c r="P5113" t="str" cm="1">
        <f t="array" ref="P5113">_xlfn.IFS(Table1[[#This Row],[Patient Waittime]]&lt;=15,"0-15",Table1[[#This Row],[Patient Waittime]]&lt;=30,"16-30",Table1[[#This Row],[Patient Waittime]]&lt;=45,"31-45",Table1[[#This Row],[Patient Waittime]]&lt;=60,"46-60",TRUE,"60+")</f>
        <v>46-60</v>
      </c>
      <c r="Q5113">
        <f>--(Table1[[#This Row],[Patient Waittime]]&lt;=30)</f>
        <v>0</v>
      </c>
      <c r="R5113">
        <f>--Table1[[#This Row],[Patient Admission Flag]]</f>
        <v>1</v>
      </c>
      <c r="S5113">
        <f>--AND(Table1[[#This Row],[WithinTarget]]=1,Table1[[#This Row],[Patient Satisfaction Score]]&gt;=7)</f>
        <v>0</v>
      </c>
      <c r="T5113" t="str">
        <f>IF(LEFT(Table1[[#This Row],[Patient Gender]],1)="F","Female","Male")</f>
        <v>Female</v>
      </c>
    </row>
    <row r="5114" spans="1:20" x14ac:dyDescent="0.3">
      <c r="A5114" t="s">
        <v>5218</v>
      </c>
      <c r="B5114" s="1">
        <v>45047.709027777775</v>
      </c>
      <c r="C5114" t="s">
        <v>13</v>
      </c>
      <c r="D5114">
        <v>7</v>
      </c>
      <c r="E5114" t="s">
        <v>14</v>
      </c>
      <c r="F5114" t="s">
        <v>15</v>
      </c>
      <c r="G5114" t="b">
        <v>1</v>
      </c>
      <c r="I5114">
        <v>19</v>
      </c>
      <c r="J5114" t="b">
        <v>1</v>
      </c>
      <c r="K5114">
        <f>YEAR(Table1[[#This Row],[Patient Admission Date]])</f>
        <v>2023</v>
      </c>
      <c r="L5114" t="str">
        <f>TEXT(Table1[[#This Row],[Patient Admission Date]],"mmm")</f>
        <v>May</v>
      </c>
      <c r="M5114" t="str">
        <f>TEXT(Table1[[#This Row],[Patient Admission Date]],"ddd")</f>
        <v>Mon</v>
      </c>
      <c r="N5114" t="str">
        <f>TEXT(INT(HOUR(Table1[[#This Row],[Patient Admission Date]])/3)*3,"00")&amp;"-"&amp;TEXT(INT(HOUR(Table1[[#This Row],[Patient Admission Date]])/3)*3+3,"00")</f>
        <v>15-18</v>
      </c>
      <c r="O5114" t="str" cm="1">
        <f t="array" ref="O5114">_xlfn.IFS(Table1[[#This Row],[Patient Age]]&lt;=14,"0-14",Table1[[#This Row],[Patient Age]]&lt;=29,"15-29",Table1[[#This Row],[Patient Age]]&lt;=44,"30-44",Table1[[#This Row],[Patient Age]]&lt;=59,"45-59",Table1[[#This Row],[Patient Age]]&lt;=74,"60-74",TRUE,"75+")</f>
        <v>0-14</v>
      </c>
      <c r="P5114" t="str" cm="1">
        <f t="array" ref="P5114">_xlfn.IFS(Table1[[#This Row],[Patient Waittime]]&lt;=15,"0-15",Table1[[#This Row],[Patient Waittime]]&lt;=30,"16-30",Table1[[#This Row],[Patient Waittime]]&lt;=45,"31-45",Table1[[#This Row],[Patient Waittime]]&lt;=60,"46-60",TRUE,"60+")</f>
        <v>16-30</v>
      </c>
      <c r="Q5114">
        <f>--(Table1[[#This Row],[Patient Waittime]]&lt;=30)</f>
        <v>1</v>
      </c>
      <c r="R5114">
        <f>--Table1[[#This Row],[Patient Admission Flag]]</f>
        <v>1</v>
      </c>
      <c r="S5114">
        <f>--AND(Table1[[#This Row],[WithinTarget]]=1,Table1[[#This Row],[Patient Satisfaction Score]]&gt;=7)</f>
        <v>0</v>
      </c>
      <c r="T5114" t="str">
        <f>IF(LEFT(Table1[[#This Row],[Patient Gender]],1)="F","Female","Male")</f>
        <v>Female</v>
      </c>
    </row>
    <row r="5115" spans="1:20" x14ac:dyDescent="0.3">
      <c r="A5115" t="s">
        <v>5219</v>
      </c>
      <c r="B5115" s="1">
        <v>45487.38958333333</v>
      </c>
      <c r="C5115" t="s">
        <v>13</v>
      </c>
      <c r="D5115">
        <v>18</v>
      </c>
      <c r="E5115" t="s">
        <v>14</v>
      </c>
      <c r="F5115" t="s">
        <v>15</v>
      </c>
      <c r="G5115" t="b">
        <v>1</v>
      </c>
      <c r="I5115">
        <v>24</v>
      </c>
      <c r="J5115" t="b">
        <v>1</v>
      </c>
      <c r="K5115">
        <f>YEAR(Table1[[#This Row],[Patient Admission Date]])</f>
        <v>2024</v>
      </c>
      <c r="L5115" t="str">
        <f>TEXT(Table1[[#This Row],[Patient Admission Date]],"mmm")</f>
        <v>Jul</v>
      </c>
      <c r="M5115" t="str">
        <f>TEXT(Table1[[#This Row],[Patient Admission Date]],"ddd")</f>
        <v>Sun</v>
      </c>
      <c r="N5115" t="str">
        <f>TEXT(INT(HOUR(Table1[[#This Row],[Patient Admission Date]])/3)*3,"00")&amp;"-"&amp;TEXT(INT(HOUR(Table1[[#This Row],[Patient Admission Date]])/3)*3+3,"00")</f>
        <v>09-12</v>
      </c>
      <c r="O5115" t="str" cm="1">
        <f t="array" ref="O5115">_xlfn.IFS(Table1[[#This Row],[Patient Age]]&lt;=14,"0-14",Table1[[#This Row],[Patient Age]]&lt;=29,"15-29",Table1[[#This Row],[Patient Age]]&lt;=44,"30-44",Table1[[#This Row],[Patient Age]]&lt;=59,"45-59",Table1[[#This Row],[Patient Age]]&lt;=74,"60-74",TRUE,"75+")</f>
        <v>15-29</v>
      </c>
      <c r="P5115" t="str" cm="1">
        <f t="array" ref="P5115">_xlfn.IFS(Table1[[#This Row],[Patient Waittime]]&lt;=15,"0-15",Table1[[#This Row],[Patient Waittime]]&lt;=30,"16-30",Table1[[#This Row],[Patient Waittime]]&lt;=45,"31-45",Table1[[#This Row],[Patient Waittime]]&lt;=60,"46-60",TRUE,"60+")</f>
        <v>16-30</v>
      </c>
      <c r="Q5115">
        <f>--(Table1[[#This Row],[Patient Waittime]]&lt;=30)</f>
        <v>1</v>
      </c>
      <c r="R5115">
        <f>--Table1[[#This Row],[Patient Admission Flag]]</f>
        <v>1</v>
      </c>
      <c r="S5115">
        <f>--AND(Table1[[#This Row],[WithinTarget]]=1,Table1[[#This Row],[Patient Satisfaction Score]]&gt;=7)</f>
        <v>0</v>
      </c>
      <c r="T5115" t="str">
        <f>IF(LEFT(Table1[[#This Row],[Patient Gender]],1)="F","Female","Male")</f>
        <v>Female</v>
      </c>
    </row>
    <row r="5116" spans="1:20" x14ac:dyDescent="0.3">
      <c r="A5116" t="s">
        <v>5220</v>
      </c>
      <c r="B5116" s="1">
        <v>45512.331250000003</v>
      </c>
      <c r="C5116" t="s">
        <v>13</v>
      </c>
      <c r="D5116">
        <v>3</v>
      </c>
      <c r="E5116" t="s">
        <v>14</v>
      </c>
      <c r="F5116" t="s">
        <v>15</v>
      </c>
      <c r="G5116" t="b">
        <v>1</v>
      </c>
      <c r="I5116">
        <v>34</v>
      </c>
      <c r="J5116" t="b">
        <v>1</v>
      </c>
      <c r="K5116">
        <f>YEAR(Table1[[#This Row],[Patient Admission Date]])</f>
        <v>2024</v>
      </c>
      <c r="L5116" t="str">
        <f>TEXT(Table1[[#This Row],[Patient Admission Date]],"mmm")</f>
        <v>Aug</v>
      </c>
      <c r="M5116" t="str">
        <f>TEXT(Table1[[#This Row],[Patient Admission Date]],"ddd")</f>
        <v>Thu</v>
      </c>
      <c r="N5116" t="str">
        <f>TEXT(INT(HOUR(Table1[[#This Row],[Patient Admission Date]])/3)*3,"00")&amp;"-"&amp;TEXT(INT(HOUR(Table1[[#This Row],[Patient Admission Date]])/3)*3+3,"00")</f>
        <v>06-09</v>
      </c>
      <c r="O5116" t="str" cm="1">
        <f t="array" ref="O5116">_xlfn.IFS(Table1[[#This Row],[Patient Age]]&lt;=14,"0-14",Table1[[#This Row],[Patient Age]]&lt;=29,"15-29",Table1[[#This Row],[Patient Age]]&lt;=44,"30-44",Table1[[#This Row],[Patient Age]]&lt;=59,"45-59",Table1[[#This Row],[Patient Age]]&lt;=74,"60-74",TRUE,"75+")</f>
        <v>0-14</v>
      </c>
      <c r="P5116" t="str" cm="1">
        <f t="array" ref="P5116">_xlfn.IFS(Table1[[#This Row],[Patient Waittime]]&lt;=15,"0-15",Table1[[#This Row],[Patient Waittime]]&lt;=30,"16-30",Table1[[#This Row],[Patient Waittime]]&lt;=45,"31-45",Table1[[#This Row],[Patient Waittime]]&lt;=60,"46-60",TRUE,"60+")</f>
        <v>31-45</v>
      </c>
      <c r="Q5116">
        <f>--(Table1[[#This Row],[Patient Waittime]]&lt;=30)</f>
        <v>0</v>
      </c>
      <c r="R5116">
        <f>--Table1[[#This Row],[Patient Admission Flag]]</f>
        <v>1</v>
      </c>
      <c r="S5116">
        <f>--AND(Table1[[#This Row],[WithinTarget]]=1,Table1[[#This Row],[Patient Satisfaction Score]]&gt;=7)</f>
        <v>0</v>
      </c>
      <c r="T5116" t="str">
        <f>IF(LEFT(Table1[[#This Row],[Patient Gender]],1)="F","Female","Male")</f>
        <v>Female</v>
      </c>
    </row>
    <row r="5117" spans="1:20" x14ac:dyDescent="0.3">
      <c r="A5117" t="s">
        <v>5221</v>
      </c>
      <c r="B5117" s="1">
        <v>45194.236805555556</v>
      </c>
      <c r="C5117" t="s">
        <v>13</v>
      </c>
      <c r="D5117">
        <v>24</v>
      </c>
      <c r="E5117" t="s">
        <v>14</v>
      </c>
      <c r="F5117" t="s">
        <v>15</v>
      </c>
      <c r="G5117" t="b">
        <v>1</v>
      </c>
      <c r="I5117">
        <v>28</v>
      </c>
      <c r="J5117" t="b">
        <v>1</v>
      </c>
      <c r="K5117">
        <f>YEAR(Table1[[#This Row],[Patient Admission Date]])</f>
        <v>2023</v>
      </c>
      <c r="L5117" t="str">
        <f>TEXT(Table1[[#This Row],[Patient Admission Date]],"mmm")</f>
        <v>Sep</v>
      </c>
      <c r="M5117" t="str">
        <f>TEXT(Table1[[#This Row],[Patient Admission Date]],"ddd")</f>
        <v>Mon</v>
      </c>
      <c r="N5117" t="str">
        <f>TEXT(INT(HOUR(Table1[[#This Row],[Patient Admission Date]])/3)*3,"00")&amp;"-"&amp;TEXT(INT(HOUR(Table1[[#This Row],[Patient Admission Date]])/3)*3+3,"00")</f>
        <v>03-06</v>
      </c>
      <c r="O5117" t="str" cm="1">
        <f t="array" ref="O5117">_xlfn.IFS(Table1[[#This Row],[Patient Age]]&lt;=14,"0-14",Table1[[#This Row],[Patient Age]]&lt;=29,"15-29",Table1[[#This Row],[Patient Age]]&lt;=44,"30-44",Table1[[#This Row],[Patient Age]]&lt;=59,"45-59",Table1[[#This Row],[Patient Age]]&lt;=74,"60-74",TRUE,"75+")</f>
        <v>15-29</v>
      </c>
      <c r="P5117" t="str" cm="1">
        <f t="array" ref="P5117">_xlfn.IFS(Table1[[#This Row],[Patient Waittime]]&lt;=15,"0-15",Table1[[#This Row],[Patient Waittime]]&lt;=30,"16-30",Table1[[#This Row],[Patient Waittime]]&lt;=45,"31-45",Table1[[#This Row],[Patient Waittime]]&lt;=60,"46-60",TRUE,"60+")</f>
        <v>16-30</v>
      </c>
      <c r="Q5117">
        <f>--(Table1[[#This Row],[Patient Waittime]]&lt;=30)</f>
        <v>1</v>
      </c>
      <c r="R5117">
        <f>--Table1[[#This Row],[Patient Admission Flag]]</f>
        <v>1</v>
      </c>
      <c r="S5117">
        <f>--AND(Table1[[#This Row],[WithinTarget]]=1,Table1[[#This Row],[Patient Satisfaction Score]]&gt;=7)</f>
        <v>0</v>
      </c>
      <c r="T5117" t="str">
        <f>IF(LEFT(Table1[[#This Row],[Patient Gender]],1)="F","Female","Male")</f>
        <v>Female</v>
      </c>
    </row>
    <row r="5118" spans="1:20" x14ac:dyDescent="0.3">
      <c r="A5118" t="s">
        <v>5222</v>
      </c>
      <c r="B5118" s="1">
        <v>45243.181250000001</v>
      </c>
      <c r="C5118" t="s">
        <v>13</v>
      </c>
      <c r="D5118">
        <v>73</v>
      </c>
      <c r="E5118" t="s">
        <v>14</v>
      </c>
      <c r="F5118" t="s">
        <v>15</v>
      </c>
      <c r="G5118" t="b">
        <v>1</v>
      </c>
      <c r="I5118">
        <v>36</v>
      </c>
      <c r="J5118" t="b">
        <v>1</v>
      </c>
      <c r="K5118">
        <f>YEAR(Table1[[#This Row],[Patient Admission Date]])</f>
        <v>2023</v>
      </c>
      <c r="L5118" t="str">
        <f>TEXT(Table1[[#This Row],[Patient Admission Date]],"mmm")</f>
        <v>Nov</v>
      </c>
      <c r="M5118" t="str">
        <f>TEXT(Table1[[#This Row],[Patient Admission Date]],"ddd")</f>
        <v>Mon</v>
      </c>
      <c r="N5118" t="str">
        <f>TEXT(INT(HOUR(Table1[[#This Row],[Patient Admission Date]])/3)*3,"00")&amp;"-"&amp;TEXT(INT(HOUR(Table1[[#This Row],[Patient Admission Date]])/3)*3+3,"00")</f>
        <v>03-06</v>
      </c>
      <c r="O5118" t="str" cm="1">
        <f t="array" ref="O5118">_xlfn.IFS(Table1[[#This Row],[Patient Age]]&lt;=14,"0-14",Table1[[#This Row],[Patient Age]]&lt;=29,"15-29",Table1[[#This Row],[Patient Age]]&lt;=44,"30-44",Table1[[#This Row],[Patient Age]]&lt;=59,"45-59",Table1[[#This Row],[Patient Age]]&lt;=74,"60-74",TRUE,"75+")</f>
        <v>60-74</v>
      </c>
      <c r="P5118" t="str" cm="1">
        <f t="array" ref="P5118">_xlfn.IFS(Table1[[#This Row],[Patient Waittime]]&lt;=15,"0-15",Table1[[#This Row],[Patient Waittime]]&lt;=30,"16-30",Table1[[#This Row],[Patient Waittime]]&lt;=45,"31-45",Table1[[#This Row],[Patient Waittime]]&lt;=60,"46-60",TRUE,"60+")</f>
        <v>31-45</v>
      </c>
      <c r="Q5118">
        <f>--(Table1[[#This Row],[Patient Waittime]]&lt;=30)</f>
        <v>0</v>
      </c>
      <c r="R5118">
        <f>--Table1[[#This Row],[Patient Admission Flag]]</f>
        <v>1</v>
      </c>
      <c r="S5118">
        <f>--AND(Table1[[#This Row],[WithinTarget]]=1,Table1[[#This Row],[Patient Satisfaction Score]]&gt;=7)</f>
        <v>0</v>
      </c>
      <c r="T5118" t="str">
        <f>IF(LEFT(Table1[[#This Row],[Patient Gender]],1)="F","Female","Male")</f>
        <v>Female</v>
      </c>
    </row>
    <row r="5119" spans="1:20" x14ac:dyDescent="0.3">
      <c r="A5119" t="s">
        <v>5223</v>
      </c>
      <c r="B5119" s="1">
        <v>45529.663194444445</v>
      </c>
      <c r="C5119" t="s">
        <v>13</v>
      </c>
      <c r="D5119">
        <v>33</v>
      </c>
      <c r="E5119" t="s">
        <v>14</v>
      </c>
      <c r="F5119" t="s">
        <v>15</v>
      </c>
      <c r="G5119" t="b">
        <v>1</v>
      </c>
      <c r="I5119">
        <v>40</v>
      </c>
      <c r="J5119" t="b">
        <v>1</v>
      </c>
      <c r="K5119">
        <f>YEAR(Table1[[#This Row],[Patient Admission Date]])</f>
        <v>2024</v>
      </c>
      <c r="L5119" t="str">
        <f>TEXT(Table1[[#This Row],[Patient Admission Date]],"mmm")</f>
        <v>Aug</v>
      </c>
      <c r="M5119" t="str">
        <f>TEXT(Table1[[#This Row],[Patient Admission Date]],"ddd")</f>
        <v>Sun</v>
      </c>
      <c r="N5119" t="str">
        <f>TEXT(INT(HOUR(Table1[[#This Row],[Patient Admission Date]])/3)*3,"00")&amp;"-"&amp;TEXT(INT(HOUR(Table1[[#This Row],[Patient Admission Date]])/3)*3+3,"00")</f>
        <v>15-18</v>
      </c>
      <c r="O5119" t="str" cm="1">
        <f t="array" ref="O5119">_xlfn.IFS(Table1[[#This Row],[Patient Age]]&lt;=14,"0-14",Table1[[#This Row],[Patient Age]]&lt;=29,"15-29",Table1[[#This Row],[Patient Age]]&lt;=44,"30-44",Table1[[#This Row],[Patient Age]]&lt;=59,"45-59",Table1[[#This Row],[Patient Age]]&lt;=74,"60-74",TRUE,"75+")</f>
        <v>30-44</v>
      </c>
      <c r="P5119" t="str" cm="1">
        <f t="array" ref="P5119">_xlfn.IFS(Table1[[#This Row],[Patient Waittime]]&lt;=15,"0-15",Table1[[#This Row],[Patient Waittime]]&lt;=30,"16-30",Table1[[#This Row],[Patient Waittime]]&lt;=45,"31-45",Table1[[#This Row],[Patient Waittime]]&lt;=60,"46-60",TRUE,"60+")</f>
        <v>31-45</v>
      </c>
      <c r="Q5119">
        <f>--(Table1[[#This Row],[Patient Waittime]]&lt;=30)</f>
        <v>0</v>
      </c>
      <c r="R5119">
        <f>--Table1[[#This Row],[Patient Admission Flag]]</f>
        <v>1</v>
      </c>
      <c r="S5119">
        <f>--AND(Table1[[#This Row],[WithinTarget]]=1,Table1[[#This Row],[Patient Satisfaction Score]]&gt;=7)</f>
        <v>0</v>
      </c>
      <c r="T5119" t="str">
        <f>IF(LEFT(Table1[[#This Row],[Patient Gender]],1)="F","Female","Male")</f>
        <v>Female</v>
      </c>
    </row>
    <row r="5120" spans="1:20" x14ac:dyDescent="0.3">
      <c r="A5120" t="s">
        <v>5224</v>
      </c>
      <c r="B5120" s="1">
        <v>45170.861805555556</v>
      </c>
      <c r="C5120" t="s">
        <v>13</v>
      </c>
      <c r="D5120">
        <v>25</v>
      </c>
      <c r="E5120" t="s">
        <v>14</v>
      </c>
      <c r="F5120" t="s">
        <v>15</v>
      </c>
      <c r="G5120" t="b">
        <v>1</v>
      </c>
      <c r="I5120">
        <v>11</v>
      </c>
      <c r="J5120" t="b">
        <v>1</v>
      </c>
      <c r="K5120">
        <f>YEAR(Table1[[#This Row],[Patient Admission Date]])</f>
        <v>2023</v>
      </c>
      <c r="L5120" t="str">
        <f>TEXT(Table1[[#This Row],[Patient Admission Date]],"mmm")</f>
        <v>Sep</v>
      </c>
      <c r="M5120" t="str">
        <f>TEXT(Table1[[#This Row],[Patient Admission Date]],"ddd")</f>
        <v>Fri</v>
      </c>
      <c r="N5120" t="str">
        <f>TEXT(INT(HOUR(Table1[[#This Row],[Patient Admission Date]])/3)*3,"00")&amp;"-"&amp;TEXT(INT(HOUR(Table1[[#This Row],[Patient Admission Date]])/3)*3+3,"00")</f>
        <v>18-21</v>
      </c>
      <c r="O5120" t="str" cm="1">
        <f t="array" ref="O5120">_xlfn.IFS(Table1[[#This Row],[Patient Age]]&lt;=14,"0-14",Table1[[#This Row],[Patient Age]]&lt;=29,"15-29",Table1[[#This Row],[Patient Age]]&lt;=44,"30-44",Table1[[#This Row],[Patient Age]]&lt;=59,"45-59",Table1[[#This Row],[Patient Age]]&lt;=74,"60-74",TRUE,"75+")</f>
        <v>15-29</v>
      </c>
      <c r="P5120" t="str" cm="1">
        <f t="array" ref="P5120">_xlfn.IFS(Table1[[#This Row],[Patient Waittime]]&lt;=15,"0-15",Table1[[#This Row],[Patient Waittime]]&lt;=30,"16-30",Table1[[#This Row],[Patient Waittime]]&lt;=45,"31-45",Table1[[#This Row],[Patient Waittime]]&lt;=60,"46-60",TRUE,"60+")</f>
        <v>0-15</v>
      </c>
      <c r="Q5120">
        <f>--(Table1[[#This Row],[Patient Waittime]]&lt;=30)</f>
        <v>1</v>
      </c>
      <c r="R5120">
        <f>--Table1[[#This Row],[Patient Admission Flag]]</f>
        <v>1</v>
      </c>
      <c r="S5120">
        <f>--AND(Table1[[#This Row],[WithinTarget]]=1,Table1[[#This Row],[Patient Satisfaction Score]]&gt;=7)</f>
        <v>0</v>
      </c>
      <c r="T5120" t="str">
        <f>IF(LEFT(Table1[[#This Row],[Patient Gender]],1)="F","Female","Male")</f>
        <v>Female</v>
      </c>
    </row>
    <row r="5121" spans="1:20" x14ac:dyDescent="0.3">
      <c r="A5121" t="s">
        <v>5225</v>
      </c>
      <c r="B5121" s="1">
        <v>45264.942361111112</v>
      </c>
      <c r="C5121" t="s">
        <v>13</v>
      </c>
      <c r="D5121">
        <v>4</v>
      </c>
      <c r="E5121" t="s">
        <v>14</v>
      </c>
      <c r="F5121" t="s">
        <v>15</v>
      </c>
      <c r="G5121" t="b">
        <v>1</v>
      </c>
      <c r="I5121">
        <v>35</v>
      </c>
      <c r="J5121" t="b">
        <v>1</v>
      </c>
      <c r="K5121">
        <f>YEAR(Table1[[#This Row],[Patient Admission Date]])</f>
        <v>2023</v>
      </c>
      <c r="L5121" t="str">
        <f>TEXT(Table1[[#This Row],[Patient Admission Date]],"mmm")</f>
        <v>Dec</v>
      </c>
      <c r="M5121" t="str">
        <f>TEXT(Table1[[#This Row],[Patient Admission Date]],"ddd")</f>
        <v>Mon</v>
      </c>
      <c r="N5121" t="str">
        <f>TEXT(INT(HOUR(Table1[[#This Row],[Patient Admission Date]])/3)*3,"00")&amp;"-"&amp;TEXT(INT(HOUR(Table1[[#This Row],[Patient Admission Date]])/3)*3+3,"00")</f>
        <v>21-24</v>
      </c>
      <c r="O5121" t="str" cm="1">
        <f t="array" ref="O5121">_xlfn.IFS(Table1[[#This Row],[Patient Age]]&lt;=14,"0-14",Table1[[#This Row],[Patient Age]]&lt;=29,"15-29",Table1[[#This Row],[Patient Age]]&lt;=44,"30-44",Table1[[#This Row],[Patient Age]]&lt;=59,"45-59",Table1[[#This Row],[Patient Age]]&lt;=74,"60-74",TRUE,"75+")</f>
        <v>0-14</v>
      </c>
      <c r="P5121" t="str" cm="1">
        <f t="array" ref="P5121">_xlfn.IFS(Table1[[#This Row],[Patient Waittime]]&lt;=15,"0-15",Table1[[#This Row],[Patient Waittime]]&lt;=30,"16-30",Table1[[#This Row],[Patient Waittime]]&lt;=45,"31-45",Table1[[#This Row],[Patient Waittime]]&lt;=60,"46-60",TRUE,"60+")</f>
        <v>31-45</v>
      </c>
      <c r="Q5121">
        <f>--(Table1[[#This Row],[Patient Waittime]]&lt;=30)</f>
        <v>0</v>
      </c>
      <c r="R5121">
        <f>--Table1[[#This Row],[Patient Admission Flag]]</f>
        <v>1</v>
      </c>
      <c r="S5121">
        <f>--AND(Table1[[#This Row],[WithinTarget]]=1,Table1[[#This Row],[Patient Satisfaction Score]]&gt;=7)</f>
        <v>0</v>
      </c>
      <c r="T5121" t="str">
        <f>IF(LEFT(Table1[[#This Row],[Patient Gender]],1)="F","Female","Male")</f>
        <v>Female</v>
      </c>
    </row>
    <row r="5122" spans="1:20" x14ac:dyDescent="0.3">
      <c r="A5122" t="s">
        <v>5226</v>
      </c>
      <c r="B5122" s="1">
        <v>45071.168749999997</v>
      </c>
      <c r="C5122" t="s">
        <v>13</v>
      </c>
      <c r="D5122">
        <v>8</v>
      </c>
      <c r="E5122" t="s">
        <v>14</v>
      </c>
      <c r="F5122" t="s">
        <v>15</v>
      </c>
      <c r="G5122" t="b">
        <v>1</v>
      </c>
      <c r="I5122">
        <v>35</v>
      </c>
      <c r="J5122" t="b">
        <v>1</v>
      </c>
      <c r="K5122">
        <f>YEAR(Table1[[#This Row],[Patient Admission Date]])</f>
        <v>2023</v>
      </c>
      <c r="L5122" t="str">
        <f>TEXT(Table1[[#This Row],[Patient Admission Date]],"mmm")</f>
        <v>May</v>
      </c>
      <c r="M5122" t="str">
        <f>TEXT(Table1[[#This Row],[Patient Admission Date]],"ddd")</f>
        <v>Thu</v>
      </c>
      <c r="N5122" t="str">
        <f>TEXT(INT(HOUR(Table1[[#This Row],[Patient Admission Date]])/3)*3,"00")&amp;"-"&amp;TEXT(INT(HOUR(Table1[[#This Row],[Patient Admission Date]])/3)*3+3,"00")</f>
        <v>03-06</v>
      </c>
      <c r="O5122" t="str" cm="1">
        <f t="array" ref="O5122">_xlfn.IFS(Table1[[#This Row],[Patient Age]]&lt;=14,"0-14",Table1[[#This Row],[Patient Age]]&lt;=29,"15-29",Table1[[#This Row],[Patient Age]]&lt;=44,"30-44",Table1[[#This Row],[Patient Age]]&lt;=59,"45-59",Table1[[#This Row],[Patient Age]]&lt;=74,"60-74",TRUE,"75+")</f>
        <v>0-14</v>
      </c>
      <c r="P5122" t="str" cm="1">
        <f t="array" ref="P5122">_xlfn.IFS(Table1[[#This Row],[Patient Waittime]]&lt;=15,"0-15",Table1[[#This Row],[Patient Waittime]]&lt;=30,"16-30",Table1[[#This Row],[Patient Waittime]]&lt;=45,"31-45",Table1[[#This Row],[Patient Waittime]]&lt;=60,"46-60",TRUE,"60+")</f>
        <v>31-45</v>
      </c>
      <c r="Q5122">
        <f>--(Table1[[#This Row],[Patient Waittime]]&lt;=30)</f>
        <v>0</v>
      </c>
      <c r="R5122">
        <f>--Table1[[#This Row],[Patient Admission Flag]]</f>
        <v>1</v>
      </c>
      <c r="S5122">
        <f>--AND(Table1[[#This Row],[WithinTarget]]=1,Table1[[#This Row],[Patient Satisfaction Score]]&gt;=7)</f>
        <v>0</v>
      </c>
      <c r="T5122" t="str">
        <f>IF(LEFT(Table1[[#This Row],[Patient Gender]],1)="F","Female","Male")</f>
        <v>Female</v>
      </c>
    </row>
    <row r="5123" spans="1:20" x14ac:dyDescent="0.3">
      <c r="A5123" t="s">
        <v>5227</v>
      </c>
      <c r="B5123" s="1">
        <v>45550.150694444441</v>
      </c>
      <c r="C5123" t="s">
        <v>13</v>
      </c>
      <c r="D5123">
        <v>7</v>
      </c>
      <c r="E5123" t="s">
        <v>14</v>
      </c>
      <c r="F5123" t="s">
        <v>15</v>
      </c>
      <c r="G5123" t="b">
        <v>1</v>
      </c>
      <c r="I5123">
        <v>43</v>
      </c>
      <c r="J5123" t="b">
        <v>1</v>
      </c>
      <c r="K5123">
        <f>YEAR(Table1[[#This Row],[Patient Admission Date]])</f>
        <v>2024</v>
      </c>
      <c r="L5123" t="str">
        <f>TEXT(Table1[[#This Row],[Patient Admission Date]],"mmm")</f>
        <v>Sep</v>
      </c>
      <c r="M5123" t="str">
        <f>TEXT(Table1[[#This Row],[Patient Admission Date]],"ddd")</f>
        <v>Sun</v>
      </c>
      <c r="N5123" t="str">
        <f>TEXT(INT(HOUR(Table1[[#This Row],[Patient Admission Date]])/3)*3,"00")&amp;"-"&amp;TEXT(INT(HOUR(Table1[[#This Row],[Patient Admission Date]])/3)*3+3,"00")</f>
        <v>03-06</v>
      </c>
      <c r="O5123" t="str" cm="1">
        <f t="array" ref="O5123">_xlfn.IFS(Table1[[#This Row],[Patient Age]]&lt;=14,"0-14",Table1[[#This Row],[Patient Age]]&lt;=29,"15-29",Table1[[#This Row],[Patient Age]]&lt;=44,"30-44",Table1[[#This Row],[Patient Age]]&lt;=59,"45-59",Table1[[#This Row],[Patient Age]]&lt;=74,"60-74",TRUE,"75+")</f>
        <v>0-14</v>
      </c>
      <c r="P5123" t="str" cm="1">
        <f t="array" ref="P5123">_xlfn.IFS(Table1[[#This Row],[Patient Waittime]]&lt;=15,"0-15",Table1[[#This Row],[Patient Waittime]]&lt;=30,"16-30",Table1[[#This Row],[Patient Waittime]]&lt;=45,"31-45",Table1[[#This Row],[Patient Waittime]]&lt;=60,"46-60",TRUE,"60+")</f>
        <v>31-45</v>
      </c>
      <c r="Q5123">
        <f>--(Table1[[#This Row],[Patient Waittime]]&lt;=30)</f>
        <v>0</v>
      </c>
      <c r="R5123">
        <f>--Table1[[#This Row],[Patient Admission Flag]]</f>
        <v>1</v>
      </c>
      <c r="S5123">
        <f>--AND(Table1[[#This Row],[WithinTarget]]=1,Table1[[#This Row],[Patient Satisfaction Score]]&gt;=7)</f>
        <v>0</v>
      </c>
      <c r="T5123" t="str">
        <f>IF(LEFT(Table1[[#This Row],[Patient Gender]],1)="F","Female","Male")</f>
        <v>Female</v>
      </c>
    </row>
    <row r="5124" spans="1:20" x14ac:dyDescent="0.3">
      <c r="A5124" t="s">
        <v>5228</v>
      </c>
      <c r="B5124" s="1">
        <v>45474.025000000001</v>
      </c>
      <c r="C5124" t="s">
        <v>13</v>
      </c>
      <c r="D5124">
        <v>49</v>
      </c>
      <c r="E5124" t="s">
        <v>14</v>
      </c>
      <c r="F5124" t="s">
        <v>15</v>
      </c>
      <c r="G5124" t="b">
        <v>1</v>
      </c>
      <c r="I5124">
        <v>21</v>
      </c>
      <c r="J5124" t="b">
        <v>1</v>
      </c>
      <c r="K5124">
        <f>YEAR(Table1[[#This Row],[Patient Admission Date]])</f>
        <v>2024</v>
      </c>
      <c r="L5124" t="str">
        <f>TEXT(Table1[[#This Row],[Patient Admission Date]],"mmm")</f>
        <v>Jul</v>
      </c>
      <c r="M5124" t="str">
        <f>TEXT(Table1[[#This Row],[Patient Admission Date]],"ddd")</f>
        <v>Mon</v>
      </c>
      <c r="N5124" t="str">
        <f>TEXT(INT(HOUR(Table1[[#This Row],[Patient Admission Date]])/3)*3,"00")&amp;"-"&amp;TEXT(INT(HOUR(Table1[[#This Row],[Patient Admission Date]])/3)*3+3,"00")</f>
        <v>00-03</v>
      </c>
      <c r="O5124" t="str" cm="1">
        <f t="array" ref="O5124">_xlfn.IFS(Table1[[#This Row],[Patient Age]]&lt;=14,"0-14",Table1[[#This Row],[Patient Age]]&lt;=29,"15-29",Table1[[#This Row],[Patient Age]]&lt;=44,"30-44",Table1[[#This Row],[Patient Age]]&lt;=59,"45-59",Table1[[#This Row],[Patient Age]]&lt;=74,"60-74",TRUE,"75+")</f>
        <v>45-59</v>
      </c>
      <c r="P5124" t="str" cm="1">
        <f t="array" ref="P5124">_xlfn.IFS(Table1[[#This Row],[Patient Waittime]]&lt;=15,"0-15",Table1[[#This Row],[Patient Waittime]]&lt;=30,"16-30",Table1[[#This Row],[Patient Waittime]]&lt;=45,"31-45",Table1[[#This Row],[Patient Waittime]]&lt;=60,"46-60",TRUE,"60+")</f>
        <v>16-30</v>
      </c>
      <c r="Q5124">
        <f>--(Table1[[#This Row],[Patient Waittime]]&lt;=30)</f>
        <v>1</v>
      </c>
      <c r="R5124">
        <f>--Table1[[#This Row],[Patient Admission Flag]]</f>
        <v>1</v>
      </c>
      <c r="S5124">
        <f>--AND(Table1[[#This Row],[WithinTarget]]=1,Table1[[#This Row],[Patient Satisfaction Score]]&gt;=7)</f>
        <v>0</v>
      </c>
      <c r="T5124" t="str">
        <f>IF(LEFT(Table1[[#This Row],[Patient Gender]],1)="F","Female","Male")</f>
        <v>Female</v>
      </c>
    </row>
    <row r="5125" spans="1:20" x14ac:dyDescent="0.3">
      <c r="A5125" t="s">
        <v>5229</v>
      </c>
      <c r="B5125" s="1">
        <v>45246.202777777777</v>
      </c>
      <c r="C5125" t="s">
        <v>13</v>
      </c>
      <c r="D5125">
        <v>17</v>
      </c>
      <c r="E5125" t="s">
        <v>14</v>
      </c>
      <c r="F5125" t="s">
        <v>15</v>
      </c>
      <c r="G5125" t="b">
        <v>1</v>
      </c>
      <c r="I5125">
        <v>45</v>
      </c>
      <c r="J5125" t="b">
        <v>1</v>
      </c>
      <c r="K5125">
        <f>YEAR(Table1[[#This Row],[Patient Admission Date]])</f>
        <v>2023</v>
      </c>
      <c r="L5125" t="str">
        <f>TEXT(Table1[[#This Row],[Patient Admission Date]],"mmm")</f>
        <v>Nov</v>
      </c>
      <c r="M5125" t="str">
        <f>TEXT(Table1[[#This Row],[Patient Admission Date]],"ddd")</f>
        <v>Thu</v>
      </c>
      <c r="N5125" t="str">
        <f>TEXT(INT(HOUR(Table1[[#This Row],[Patient Admission Date]])/3)*3,"00")&amp;"-"&amp;TEXT(INT(HOUR(Table1[[#This Row],[Patient Admission Date]])/3)*3+3,"00")</f>
        <v>03-06</v>
      </c>
      <c r="O5125" t="str" cm="1">
        <f t="array" ref="O5125">_xlfn.IFS(Table1[[#This Row],[Patient Age]]&lt;=14,"0-14",Table1[[#This Row],[Patient Age]]&lt;=29,"15-29",Table1[[#This Row],[Patient Age]]&lt;=44,"30-44",Table1[[#This Row],[Patient Age]]&lt;=59,"45-59",Table1[[#This Row],[Patient Age]]&lt;=74,"60-74",TRUE,"75+")</f>
        <v>15-29</v>
      </c>
      <c r="P5125" t="str" cm="1">
        <f t="array" ref="P5125">_xlfn.IFS(Table1[[#This Row],[Patient Waittime]]&lt;=15,"0-15",Table1[[#This Row],[Patient Waittime]]&lt;=30,"16-30",Table1[[#This Row],[Patient Waittime]]&lt;=45,"31-45",Table1[[#This Row],[Patient Waittime]]&lt;=60,"46-60",TRUE,"60+")</f>
        <v>31-45</v>
      </c>
      <c r="Q5125">
        <f>--(Table1[[#This Row],[Patient Waittime]]&lt;=30)</f>
        <v>0</v>
      </c>
      <c r="R5125">
        <f>--Table1[[#This Row],[Patient Admission Flag]]</f>
        <v>1</v>
      </c>
      <c r="S5125">
        <f>--AND(Table1[[#This Row],[WithinTarget]]=1,Table1[[#This Row],[Patient Satisfaction Score]]&gt;=7)</f>
        <v>0</v>
      </c>
      <c r="T5125" t="str">
        <f>IF(LEFT(Table1[[#This Row],[Patient Gender]],1)="F","Female","Male")</f>
        <v>Female</v>
      </c>
    </row>
    <row r="5126" spans="1:20" x14ac:dyDescent="0.3">
      <c r="A5126" t="s">
        <v>5230</v>
      </c>
      <c r="B5126" s="1">
        <v>45580.729861111111</v>
      </c>
      <c r="C5126" t="s">
        <v>13</v>
      </c>
      <c r="D5126">
        <v>10</v>
      </c>
      <c r="E5126" t="s">
        <v>14</v>
      </c>
      <c r="F5126" t="s">
        <v>15</v>
      </c>
      <c r="G5126" t="b">
        <v>1</v>
      </c>
      <c r="I5126">
        <v>40</v>
      </c>
      <c r="J5126" t="b">
        <v>1</v>
      </c>
      <c r="K5126">
        <f>YEAR(Table1[[#This Row],[Patient Admission Date]])</f>
        <v>2024</v>
      </c>
      <c r="L5126" t="str">
        <f>TEXT(Table1[[#This Row],[Patient Admission Date]],"mmm")</f>
        <v>Oct</v>
      </c>
      <c r="M5126" t="str">
        <f>TEXT(Table1[[#This Row],[Patient Admission Date]],"ddd")</f>
        <v>Tue</v>
      </c>
      <c r="N5126" t="str">
        <f>TEXT(INT(HOUR(Table1[[#This Row],[Patient Admission Date]])/3)*3,"00")&amp;"-"&amp;TEXT(INT(HOUR(Table1[[#This Row],[Patient Admission Date]])/3)*3+3,"00")</f>
        <v>15-18</v>
      </c>
      <c r="O5126" t="str" cm="1">
        <f t="array" ref="O5126">_xlfn.IFS(Table1[[#This Row],[Patient Age]]&lt;=14,"0-14",Table1[[#This Row],[Patient Age]]&lt;=29,"15-29",Table1[[#This Row],[Patient Age]]&lt;=44,"30-44",Table1[[#This Row],[Patient Age]]&lt;=59,"45-59",Table1[[#This Row],[Patient Age]]&lt;=74,"60-74",TRUE,"75+")</f>
        <v>0-14</v>
      </c>
      <c r="P5126" t="str" cm="1">
        <f t="array" ref="P5126">_xlfn.IFS(Table1[[#This Row],[Patient Waittime]]&lt;=15,"0-15",Table1[[#This Row],[Patient Waittime]]&lt;=30,"16-30",Table1[[#This Row],[Patient Waittime]]&lt;=45,"31-45",Table1[[#This Row],[Patient Waittime]]&lt;=60,"46-60",TRUE,"60+")</f>
        <v>31-45</v>
      </c>
      <c r="Q5126">
        <f>--(Table1[[#This Row],[Patient Waittime]]&lt;=30)</f>
        <v>0</v>
      </c>
      <c r="R5126">
        <f>--Table1[[#This Row],[Patient Admission Flag]]</f>
        <v>1</v>
      </c>
      <c r="S5126">
        <f>--AND(Table1[[#This Row],[WithinTarget]]=1,Table1[[#This Row],[Patient Satisfaction Score]]&gt;=7)</f>
        <v>0</v>
      </c>
      <c r="T5126" t="str">
        <f>IF(LEFT(Table1[[#This Row],[Patient Gender]],1)="F","Female","Male")</f>
        <v>Female</v>
      </c>
    </row>
    <row r="5127" spans="1:20" x14ac:dyDescent="0.3">
      <c r="A5127" t="s">
        <v>5231</v>
      </c>
      <c r="B5127" s="1">
        <v>45188.538888888892</v>
      </c>
      <c r="C5127" t="s">
        <v>13</v>
      </c>
      <c r="D5127">
        <v>2</v>
      </c>
      <c r="E5127" t="s">
        <v>14</v>
      </c>
      <c r="F5127" t="s">
        <v>15</v>
      </c>
      <c r="G5127" t="b">
        <v>1</v>
      </c>
      <c r="I5127">
        <v>56</v>
      </c>
      <c r="J5127" t="b">
        <v>1</v>
      </c>
      <c r="K5127">
        <f>YEAR(Table1[[#This Row],[Patient Admission Date]])</f>
        <v>2023</v>
      </c>
      <c r="L5127" t="str">
        <f>TEXT(Table1[[#This Row],[Patient Admission Date]],"mmm")</f>
        <v>Sep</v>
      </c>
      <c r="M5127" t="str">
        <f>TEXT(Table1[[#This Row],[Patient Admission Date]],"ddd")</f>
        <v>Tue</v>
      </c>
      <c r="N5127" t="str">
        <f>TEXT(INT(HOUR(Table1[[#This Row],[Patient Admission Date]])/3)*3,"00")&amp;"-"&amp;TEXT(INT(HOUR(Table1[[#This Row],[Patient Admission Date]])/3)*3+3,"00")</f>
        <v>12-15</v>
      </c>
      <c r="O5127" t="str" cm="1">
        <f t="array" ref="O5127">_xlfn.IFS(Table1[[#This Row],[Patient Age]]&lt;=14,"0-14",Table1[[#This Row],[Patient Age]]&lt;=29,"15-29",Table1[[#This Row],[Patient Age]]&lt;=44,"30-44",Table1[[#This Row],[Patient Age]]&lt;=59,"45-59",Table1[[#This Row],[Patient Age]]&lt;=74,"60-74",TRUE,"75+")</f>
        <v>0-14</v>
      </c>
      <c r="P5127" t="str" cm="1">
        <f t="array" ref="P5127">_xlfn.IFS(Table1[[#This Row],[Patient Waittime]]&lt;=15,"0-15",Table1[[#This Row],[Patient Waittime]]&lt;=30,"16-30",Table1[[#This Row],[Patient Waittime]]&lt;=45,"31-45",Table1[[#This Row],[Patient Waittime]]&lt;=60,"46-60",TRUE,"60+")</f>
        <v>46-60</v>
      </c>
      <c r="Q5127">
        <f>--(Table1[[#This Row],[Patient Waittime]]&lt;=30)</f>
        <v>0</v>
      </c>
      <c r="R5127">
        <f>--Table1[[#This Row],[Patient Admission Flag]]</f>
        <v>1</v>
      </c>
      <c r="S5127">
        <f>--AND(Table1[[#This Row],[WithinTarget]]=1,Table1[[#This Row],[Patient Satisfaction Score]]&gt;=7)</f>
        <v>0</v>
      </c>
      <c r="T5127" t="str">
        <f>IF(LEFT(Table1[[#This Row],[Patient Gender]],1)="F","Female","Male")</f>
        <v>Female</v>
      </c>
    </row>
    <row r="5128" spans="1:20" x14ac:dyDescent="0.3">
      <c r="A5128" t="s">
        <v>5232</v>
      </c>
      <c r="B5128" s="1">
        <v>45485.203472222223</v>
      </c>
      <c r="C5128" t="s">
        <v>13</v>
      </c>
      <c r="D5128">
        <v>70</v>
      </c>
      <c r="E5128" t="s">
        <v>14</v>
      </c>
      <c r="F5128" t="s">
        <v>15</v>
      </c>
      <c r="G5128" t="b">
        <v>1</v>
      </c>
      <c r="I5128">
        <v>18</v>
      </c>
      <c r="J5128" t="b">
        <v>1</v>
      </c>
      <c r="K5128">
        <f>YEAR(Table1[[#This Row],[Patient Admission Date]])</f>
        <v>2024</v>
      </c>
      <c r="L5128" t="str">
        <f>TEXT(Table1[[#This Row],[Patient Admission Date]],"mmm")</f>
        <v>Jul</v>
      </c>
      <c r="M5128" t="str">
        <f>TEXT(Table1[[#This Row],[Patient Admission Date]],"ddd")</f>
        <v>Fri</v>
      </c>
      <c r="N5128" t="str">
        <f>TEXT(INT(HOUR(Table1[[#This Row],[Patient Admission Date]])/3)*3,"00")&amp;"-"&amp;TEXT(INT(HOUR(Table1[[#This Row],[Patient Admission Date]])/3)*3+3,"00")</f>
        <v>03-06</v>
      </c>
      <c r="O5128" t="str" cm="1">
        <f t="array" ref="O5128">_xlfn.IFS(Table1[[#This Row],[Patient Age]]&lt;=14,"0-14",Table1[[#This Row],[Patient Age]]&lt;=29,"15-29",Table1[[#This Row],[Patient Age]]&lt;=44,"30-44",Table1[[#This Row],[Patient Age]]&lt;=59,"45-59",Table1[[#This Row],[Patient Age]]&lt;=74,"60-74",TRUE,"75+")</f>
        <v>60-74</v>
      </c>
      <c r="P5128" t="str" cm="1">
        <f t="array" ref="P5128">_xlfn.IFS(Table1[[#This Row],[Patient Waittime]]&lt;=15,"0-15",Table1[[#This Row],[Patient Waittime]]&lt;=30,"16-30",Table1[[#This Row],[Patient Waittime]]&lt;=45,"31-45",Table1[[#This Row],[Patient Waittime]]&lt;=60,"46-60",TRUE,"60+")</f>
        <v>16-30</v>
      </c>
      <c r="Q5128">
        <f>--(Table1[[#This Row],[Patient Waittime]]&lt;=30)</f>
        <v>1</v>
      </c>
      <c r="R5128">
        <f>--Table1[[#This Row],[Patient Admission Flag]]</f>
        <v>1</v>
      </c>
      <c r="S5128">
        <f>--AND(Table1[[#This Row],[WithinTarget]]=1,Table1[[#This Row],[Patient Satisfaction Score]]&gt;=7)</f>
        <v>0</v>
      </c>
      <c r="T5128" t="str">
        <f>IF(LEFT(Table1[[#This Row],[Patient Gender]],1)="F","Female","Male")</f>
        <v>Female</v>
      </c>
    </row>
    <row r="5129" spans="1:20" x14ac:dyDescent="0.3">
      <c r="A5129" t="s">
        <v>5233</v>
      </c>
      <c r="B5129" s="1">
        <v>45135.80972222222</v>
      </c>
      <c r="C5129" t="s">
        <v>13</v>
      </c>
      <c r="D5129">
        <v>29</v>
      </c>
      <c r="E5129" t="s">
        <v>14</v>
      </c>
      <c r="F5129" t="s">
        <v>15</v>
      </c>
      <c r="G5129" t="b">
        <v>1</v>
      </c>
      <c r="I5129">
        <v>38</v>
      </c>
      <c r="J5129" t="b">
        <v>1</v>
      </c>
      <c r="K5129">
        <f>YEAR(Table1[[#This Row],[Patient Admission Date]])</f>
        <v>2023</v>
      </c>
      <c r="L5129" t="str">
        <f>TEXT(Table1[[#This Row],[Patient Admission Date]],"mmm")</f>
        <v>Jul</v>
      </c>
      <c r="M5129" t="str">
        <f>TEXT(Table1[[#This Row],[Patient Admission Date]],"ddd")</f>
        <v>Fri</v>
      </c>
      <c r="N5129" t="str">
        <f>TEXT(INT(HOUR(Table1[[#This Row],[Patient Admission Date]])/3)*3,"00")&amp;"-"&amp;TEXT(INT(HOUR(Table1[[#This Row],[Patient Admission Date]])/3)*3+3,"00")</f>
        <v>18-21</v>
      </c>
      <c r="O5129" t="str" cm="1">
        <f t="array" ref="O5129">_xlfn.IFS(Table1[[#This Row],[Patient Age]]&lt;=14,"0-14",Table1[[#This Row],[Patient Age]]&lt;=29,"15-29",Table1[[#This Row],[Patient Age]]&lt;=44,"30-44",Table1[[#This Row],[Patient Age]]&lt;=59,"45-59",Table1[[#This Row],[Patient Age]]&lt;=74,"60-74",TRUE,"75+")</f>
        <v>15-29</v>
      </c>
      <c r="P5129" t="str" cm="1">
        <f t="array" ref="P5129">_xlfn.IFS(Table1[[#This Row],[Patient Waittime]]&lt;=15,"0-15",Table1[[#This Row],[Patient Waittime]]&lt;=30,"16-30",Table1[[#This Row],[Patient Waittime]]&lt;=45,"31-45",Table1[[#This Row],[Patient Waittime]]&lt;=60,"46-60",TRUE,"60+")</f>
        <v>31-45</v>
      </c>
      <c r="Q5129">
        <f>--(Table1[[#This Row],[Patient Waittime]]&lt;=30)</f>
        <v>0</v>
      </c>
      <c r="R5129">
        <f>--Table1[[#This Row],[Patient Admission Flag]]</f>
        <v>1</v>
      </c>
      <c r="S5129">
        <f>--AND(Table1[[#This Row],[WithinTarget]]=1,Table1[[#This Row],[Patient Satisfaction Score]]&gt;=7)</f>
        <v>0</v>
      </c>
      <c r="T5129" t="str">
        <f>IF(LEFT(Table1[[#This Row],[Patient Gender]],1)="F","Female","Male")</f>
        <v>Female</v>
      </c>
    </row>
    <row r="5130" spans="1:20" x14ac:dyDescent="0.3">
      <c r="A5130" t="s">
        <v>5234</v>
      </c>
      <c r="B5130" s="1">
        <v>45458.813888888886</v>
      </c>
      <c r="C5130" t="s">
        <v>13</v>
      </c>
      <c r="D5130">
        <v>28</v>
      </c>
      <c r="E5130" t="s">
        <v>14</v>
      </c>
      <c r="F5130" t="s">
        <v>15</v>
      </c>
      <c r="G5130" t="b">
        <v>1</v>
      </c>
      <c r="I5130">
        <v>50</v>
      </c>
      <c r="J5130" t="b">
        <v>1</v>
      </c>
      <c r="K5130">
        <f>YEAR(Table1[[#This Row],[Patient Admission Date]])</f>
        <v>2024</v>
      </c>
      <c r="L5130" t="str">
        <f>TEXT(Table1[[#This Row],[Patient Admission Date]],"mmm")</f>
        <v>Jun</v>
      </c>
      <c r="M5130" t="str">
        <f>TEXT(Table1[[#This Row],[Patient Admission Date]],"ddd")</f>
        <v>Sat</v>
      </c>
      <c r="N5130" t="str">
        <f>TEXT(INT(HOUR(Table1[[#This Row],[Patient Admission Date]])/3)*3,"00")&amp;"-"&amp;TEXT(INT(HOUR(Table1[[#This Row],[Patient Admission Date]])/3)*3+3,"00")</f>
        <v>18-21</v>
      </c>
      <c r="O5130" t="str" cm="1">
        <f t="array" ref="O5130">_xlfn.IFS(Table1[[#This Row],[Patient Age]]&lt;=14,"0-14",Table1[[#This Row],[Patient Age]]&lt;=29,"15-29",Table1[[#This Row],[Patient Age]]&lt;=44,"30-44",Table1[[#This Row],[Patient Age]]&lt;=59,"45-59",Table1[[#This Row],[Patient Age]]&lt;=74,"60-74",TRUE,"75+")</f>
        <v>15-29</v>
      </c>
      <c r="P5130" t="str" cm="1">
        <f t="array" ref="P5130">_xlfn.IFS(Table1[[#This Row],[Patient Waittime]]&lt;=15,"0-15",Table1[[#This Row],[Patient Waittime]]&lt;=30,"16-30",Table1[[#This Row],[Patient Waittime]]&lt;=45,"31-45",Table1[[#This Row],[Patient Waittime]]&lt;=60,"46-60",TRUE,"60+")</f>
        <v>46-60</v>
      </c>
      <c r="Q5130">
        <f>--(Table1[[#This Row],[Patient Waittime]]&lt;=30)</f>
        <v>0</v>
      </c>
      <c r="R5130">
        <f>--Table1[[#This Row],[Patient Admission Flag]]</f>
        <v>1</v>
      </c>
      <c r="S5130">
        <f>--AND(Table1[[#This Row],[WithinTarget]]=1,Table1[[#This Row],[Patient Satisfaction Score]]&gt;=7)</f>
        <v>0</v>
      </c>
      <c r="T5130" t="str">
        <f>IF(LEFT(Table1[[#This Row],[Patient Gender]],1)="F","Female","Male")</f>
        <v>Female</v>
      </c>
    </row>
    <row r="5131" spans="1:20" x14ac:dyDescent="0.3">
      <c r="A5131" t="s">
        <v>5235</v>
      </c>
      <c r="B5131" s="1">
        <v>45295.763194444444</v>
      </c>
      <c r="C5131" t="s">
        <v>13</v>
      </c>
      <c r="D5131">
        <v>64</v>
      </c>
      <c r="E5131" t="s">
        <v>14</v>
      </c>
      <c r="F5131" t="s">
        <v>15</v>
      </c>
      <c r="G5131" t="b">
        <v>1</v>
      </c>
      <c r="I5131">
        <v>55</v>
      </c>
      <c r="J5131" t="b">
        <v>1</v>
      </c>
      <c r="K5131">
        <f>YEAR(Table1[[#This Row],[Patient Admission Date]])</f>
        <v>2024</v>
      </c>
      <c r="L5131" t="str">
        <f>TEXT(Table1[[#This Row],[Patient Admission Date]],"mmm")</f>
        <v>Jan</v>
      </c>
      <c r="M5131" t="str">
        <f>TEXT(Table1[[#This Row],[Patient Admission Date]],"ddd")</f>
        <v>Thu</v>
      </c>
      <c r="N5131" t="str">
        <f>TEXT(INT(HOUR(Table1[[#This Row],[Patient Admission Date]])/3)*3,"00")&amp;"-"&amp;TEXT(INT(HOUR(Table1[[#This Row],[Patient Admission Date]])/3)*3+3,"00")</f>
        <v>18-21</v>
      </c>
      <c r="O5131" t="str" cm="1">
        <f t="array" ref="O5131">_xlfn.IFS(Table1[[#This Row],[Patient Age]]&lt;=14,"0-14",Table1[[#This Row],[Patient Age]]&lt;=29,"15-29",Table1[[#This Row],[Patient Age]]&lt;=44,"30-44",Table1[[#This Row],[Patient Age]]&lt;=59,"45-59",Table1[[#This Row],[Patient Age]]&lt;=74,"60-74",TRUE,"75+")</f>
        <v>60-74</v>
      </c>
      <c r="P5131" t="str" cm="1">
        <f t="array" ref="P5131">_xlfn.IFS(Table1[[#This Row],[Patient Waittime]]&lt;=15,"0-15",Table1[[#This Row],[Patient Waittime]]&lt;=30,"16-30",Table1[[#This Row],[Patient Waittime]]&lt;=45,"31-45",Table1[[#This Row],[Patient Waittime]]&lt;=60,"46-60",TRUE,"60+")</f>
        <v>46-60</v>
      </c>
      <c r="Q5131">
        <f>--(Table1[[#This Row],[Patient Waittime]]&lt;=30)</f>
        <v>0</v>
      </c>
      <c r="R5131">
        <f>--Table1[[#This Row],[Patient Admission Flag]]</f>
        <v>1</v>
      </c>
      <c r="S5131">
        <f>--AND(Table1[[#This Row],[WithinTarget]]=1,Table1[[#This Row],[Patient Satisfaction Score]]&gt;=7)</f>
        <v>0</v>
      </c>
      <c r="T5131" t="str">
        <f>IF(LEFT(Table1[[#This Row],[Patient Gender]],1)="F","Female","Male")</f>
        <v>Female</v>
      </c>
    </row>
    <row r="5132" spans="1:20" x14ac:dyDescent="0.3">
      <c r="A5132" t="s">
        <v>5236</v>
      </c>
      <c r="B5132" s="1">
        <v>45127.342361111114</v>
      </c>
      <c r="C5132" t="s">
        <v>13</v>
      </c>
      <c r="D5132">
        <v>5</v>
      </c>
      <c r="E5132" t="s">
        <v>14</v>
      </c>
      <c r="F5132" t="s">
        <v>15</v>
      </c>
      <c r="G5132" t="b">
        <v>1</v>
      </c>
      <c r="I5132">
        <v>21</v>
      </c>
      <c r="J5132" t="b">
        <v>1</v>
      </c>
      <c r="K5132">
        <f>YEAR(Table1[[#This Row],[Patient Admission Date]])</f>
        <v>2023</v>
      </c>
      <c r="L5132" t="str">
        <f>TEXT(Table1[[#This Row],[Patient Admission Date]],"mmm")</f>
        <v>Jul</v>
      </c>
      <c r="M5132" t="str">
        <f>TEXT(Table1[[#This Row],[Patient Admission Date]],"ddd")</f>
        <v>Thu</v>
      </c>
      <c r="N5132" t="str">
        <f>TEXT(INT(HOUR(Table1[[#This Row],[Patient Admission Date]])/3)*3,"00")&amp;"-"&amp;TEXT(INT(HOUR(Table1[[#This Row],[Patient Admission Date]])/3)*3+3,"00")</f>
        <v>06-09</v>
      </c>
      <c r="O5132" t="str" cm="1">
        <f t="array" ref="O5132">_xlfn.IFS(Table1[[#This Row],[Patient Age]]&lt;=14,"0-14",Table1[[#This Row],[Patient Age]]&lt;=29,"15-29",Table1[[#This Row],[Patient Age]]&lt;=44,"30-44",Table1[[#This Row],[Patient Age]]&lt;=59,"45-59",Table1[[#This Row],[Patient Age]]&lt;=74,"60-74",TRUE,"75+")</f>
        <v>0-14</v>
      </c>
      <c r="P5132" t="str" cm="1">
        <f t="array" ref="P5132">_xlfn.IFS(Table1[[#This Row],[Patient Waittime]]&lt;=15,"0-15",Table1[[#This Row],[Patient Waittime]]&lt;=30,"16-30",Table1[[#This Row],[Patient Waittime]]&lt;=45,"31-45",Table1[[#This Row],[Patient Waittime]]&lt;=60,"46-60",TRUE,"60+")</f>
        <v>16-30</v>
      </c>
      <c r="Q5132">
        <f>--(Table1[[#This Row],[Patient Waittime]]&lt;=30)</f>
        <v>1</v>
      </c>
      <c r="R5132">
        <f>--Table1[[#This Row],[Patient Admission Flag]]</f>
        <v>1</v>
      </c>
      <c r="S5132">
        <f>--AND(Table1[[#This Row],[WithinTarget]]=1,Table1[[#This Row],[Patient Satisfaction Score]]&gt;=7)</f>
        <v>0</v>
      </c>
      <c r="T5132" t="str">
        <f>IF(LEFT(Table1[[#This Row],[Patient Gender]],1)="F","Female","Male")</f>
        <v>Female</v>
      </c>
    </row>
    <row r="5133" spans="1:20" x14ac:dyDescent="0.3">
      <c r="A5133" t="s">
        <v>5237</v>
      </c>
      <c r="B5133" s="1">
        <v>45532.246527777781</v>
      </c>
      <c r="C5133" t="s">
        <v>13</v>
      </c>
      <c r="D5133">
        <v>29</v>
      </c>
      <c r="E5133" t="s">
        <v>14</v>
      </c>
      <c r="F5133" t="s">
        <v>15</v>
      </c>
      <c r="G5133" t="b">
        <v>1</v>
      </c>
      <c r="I5133">
        <v>26</v>
      </c>
      <c r="J5133" t="b">
        <v>1</v>
      </c>
      <c r="K5133">
        <f>YEAR(Table1[[#This Row],[Patient Admission Date]])</f>
        <v>2024</v>
      </c>
      <c r="L5133" t="str">
        <f>TEXT(Table1[[#This Row],[Patient Admission Date]],"mmm")</f>
        <v>Aug</v>
      </c>
      <c r="M5133" t="str">
        <f>TEXT(Table1[[#This Row],[Patient Admission Date]],"ddd")</f>
        <v>Wed</v>
      </c>
      <c r="N5133" t="str">
        <f>TEXT(INT(HOUR(Table1[[#This Row],[Patient Admission Date]])/3)*3,"00")&amp;"-"&amp;TEXT(INT(HOUR(Table1[[#This Row],[Patient Admission Date]])/3)*3+3,"00")</f>
        <v>03-06</v>
      </c>
      <c r="O5133" t="str" cm="1">
        <f t="array" ref="O5133">_xlfn.IFS(Table1[[#This Row],[Patient Age]]&lt;=14,"0-14",Table1[[#This Row],[Patient Age]]&lt;=29,"15-29",Table1[[#This Row],[Patient Age]]&lt;=44,"30-44",Table1[[#This Row],[Patient Age]]&lt;=59,"45-59",Table1[[#This Row],[Patient Age]]&lt;=74,"60-74",TRUE,"75+")</f>
        <v>15-29</v>
      </c>
      <c r="P5133" t="str" cm="1">
        <f t="array" ref="P5133">_xlfn.IFS(Table1[[#This Row],[Patient Waittime]]&lt;=15,"0-15",Table1[[#This Row],[Patient Waittime]]&lt;=30,"16-30",Table1[[#This Row],[Patient Waittime]]&lt;=45,"31-45",Table1[[#This Row],[Patient Waittime]]&lt;=60,"46-60",TRUE,"60+")</f>
        <v>16-30</v>
      </c>
      <c r="Q5133">
        <f>--(Table1[[#This Row],[Patient Waittime]]&lt;=30)</f>
        <v>1</v>
      </c>
      <c r="R5133">
        <f>--Table1[[#This Row],[Patient Admission Flag]]</f>
        <v>1</v>
      </c>
      <c r="S5133">
        <f>--AND(Table1[[#This Row],[WithinTarget]]=1,Table1[[#This Row],[Patient Satisfaction Score]]&gt;=7)</f>
        <v>0</v>
      </c>
      <c r="T5133" t="str">
        <f>IF(LEFT(Table1[[#This Row],[Patient Gender]],1)="F","Female","Male")</f>
        <v>Female</v>
      </c>
    </row>
    <row r="5134" spans="1:20" x14ac:dyDescent="0.3">
      <c r="A5134" t="s">
        <v>5238</v>
      </c>
      <c r="B5134" s="1">
        <v>45275.011805555558</v>
      </c>
      <c r="C5134" t="s">
        <v>13</v>
      </c>
      <c r="D5134">
        <v>66</v>
      </c>
      <c r="E5134" t="s">
        <v>14</v>
      </c>
      <c r="F5134" t="s">
        <v>15</v>
      </c>
      <c r="G5134" t="b">
        <v>1</v>
      </c>
      <c r="I5134">
        <v>60</v>
      </c>
      <c r="J5134" t="b">
        <v>1</v>
      </c>
      <c r="K5134">
        <f>YEAR(Table1[[#This Row],[Patient Admission Date]])</f>
        <v>2023</v>
      </c>
      <c r="L5134" t="str">
        <f>TEXT(Table1[[#This Row],[Patient Admission Date]],"mmm")</f>
        <v>Dec</v>
      </c>
      <c r="M5134" t="str">
        <f>TEXT(Table1[[#This Row],[Patient Admission Date]],"ddd")</f>
        <v>Fri</v>
      </c>
      <c r="N5134" t="str">
        <f>TEXT(INT(HOUR(Table1[[#This Row],[Patient Admission Date]])/3)*3,"00")&amp;"-"&amp;TEXT(INT(HOUR(Table1[[#This Row],[Patient Admission Date]])/3)*3+3,"00")</f>
        <v>00-03</v>
      </c>
      <c r="O5134" t="str" cm="1">
        <f t="array" ref="O5134">_xlfn.IFS(Table1[[#This Row],[Patient Age]]&lt;=14,"0-14",Table1[[#This Row],[Patient Age]]&lt;=29,"15-29",Table1[[#This Row],[Patient Age]]&lt;=44,"30-44",Table1[[#This Row],[Patient Age]]&lt;=59,"45-59",Table1[[#This Row],[Patient Age]]&lt;=74,"60-74",TRUE,"75+")</f>
        <v>60-74</v>
      </c>
      <c r="P5134" t="str" cm="1">
        <f t="array" ref="P5134">_xlfn.IFS(Table1[[#This Row],[Patient Waittime]]&lt;=15,"0-15",Table1[[#This Row],[Patient Waittime]]&lt;=30,"16-30",Table1[[#This Row],[Patient Waittime]]&lt;=45,"31-45",Table1[[#This Row],[Patient Waittime]]&lt;=60,"46-60",TRUE,"60+")</f>
        <v>46-60</v>
      </c>
      <c r="Q5134">
        <f>--(Table1[[#This Row],[Patient Waittime]]&lt;=30)</f>
        <v>0</v>
      </c>
      <c r="R5134">
        <f>--Table1[[#This Row],[Patient Admission Flag]]</f>
        <v>1</v>
      </c>
      <c r="S5134">
        <f>--AND(Table1[[#This Row],[WithinTarget]]=1,Table1[[#This Row],[Patient Satisfaction Score]]&gt;=7)</f>
        <v>0</v>
      </c>
      <c r="T5134" t="str">
        <f>IF(LEFT(Table1[[#This Row],[Patient Gender]],1)="F","Female","Male")</f>
        <v>Female</v>
      </c>
    </row>
    <row r="5135" spans="1:20" x14ac:dyDescent="0.3">
      <c r="A5135" t="s">
        <v>5239</v>
      </c>
      <c r="B5135" s="1">
        <v>45498.630555555559</v>
      </c>
      <c r="C5135" t="s">
        <v>13</v>
      </c>
      <c r="D5135">
        <v>29</v>
      </c>
      <c r="E5135" t="s">
        <v>14</v>
      </c>
      <c r="F5135" t="s">
        <v>15</v>
      </c>
      <c r="G5135" t="b">
        <v>1</v>
      </c>
      <c r="I5135">
        <v>53</v>
      </c>
      <c r="J5135" t="b">
        <v>1</v>
      </c>
      <c r="K5135">
        <f>YEAR(Table1[[#This Row],[Patient Admission Date]])</f>
        <v>2024</v>
      </c>
      <c r="L5135" t="str">
        <f>TEXT(Table1[[#This Row],[Patient Admission Date]],"mmm")</f>
        <v>Jul</v>
      </c>
      <c r="M5135" t="str">
        <f>TEXT(Table1[[#This Row],[Patient Admission Date]],"ddd")</f>
        <v>Thu</v>
      </c>
      <c r="N5135" t="str">
        <f>TEXT(INT(HOUR(Table1[[#This Row],[Patient Admission Date]])/3)*3,"00")&amp;"-"&amp;TEXT(INT(HOUR(Table1[[#This Row],[Patient Admission Date]])/3)*3+3,"00")</f>
        <v>15-18</v>
      </c>
      <c r="O5135" t="str" cm="1">
        <f t="array" ref="O5135">_xlfn.IFS(Table1[[#This Row],[Patient Age]]&lt;=14,"0-14",Table1[[#This Row],[Patient Age]]&lt;=29,"15-29",Table1[[#This Row],[Patient Age]]&lt;=44,"30-44",Table1[[#This Row],[Patient Age]]&lt;=59,"45-59",Table1[[#This Row],[Patient Age]]&lt;=74,"60-74",TRUE,"75+")</f>
        <v>15-29</v>
      </c>
      <c r="P5135" t="str" cm="1">
        <f t="array" ref="P5135">_xlfn.IFS(Table1[[#This Row],[Patient Waittime]]&lt;=15,"0-15",Table1[[#This Row],[Patient Waittime]]&lt;=30,"16-30",Table1[[#This Row],[Patient Waittime]]&lt;=45,"31-45",Table1[[#This Row],[Patient Waittime]]&lt;=60,"46-60",TRUE,"60+")</f>
        <v>46-60</v>
      </c>
      <c r="Q5135">
        <f>--(Table1[[#This Row],[Patient Waittime]]&lt;=30)</f>
        <v>0</v>
      </c>
      <c r="R5135">
        <f>--Table1[[#This Row],[Patient Admission Flag]]</f>
        <v>1</v>
      </c>
      <c r="S5135">
        <f>--AND(Table1[[#This Row],[WithinTarget]]=1,Table1[[#This Row],[Patient Satisfaction Score]]&gt;=7)</f>
        <v>0</v>
      </c>
      <c r="T5135" t="str">
        <f>IF(LEFT(Table1[[#This Row],[Patient Gender]],1)="F","Female","Male")</f>
        <v>Female</v>
      </c>
    </row>
    <row r="5136" spans="1:20" x14ac:dyDescent="0.3">
      <c r="A5136" t="s">
        <v>5240</v>
      </c>
      <c r="B5136" s="1">
        <v>45112.279861111114</v>
      </c>
      <c r="C5136" t="s">
        <v>13</v>
      </c>
      <c r="D5136">
        <v>29</v>
      </c>
      <c r="E5136" t="s">
        <v>14</v>
      </c>
      <c r="F5136" t="s">
        <v>15</v>
      </c>
      <c r="G5136" t="b">
        <v>1</v>
      </c>
      <c r="I5136">
        <v>56</v>
      </c>
      <c r="J5136" t="b">
        <v>1</v>
      </c>
      <c r="K5136">
        <f>YEAR(Table1[[#This Row],[Patient Admission Date]])</f>
        <v>2023</v>
      </c>
      <c r="L5136" t="str">
        <f>TEXT(Table1[[#This Row],[Patient Admission Date]],"mmm")</f>
        <v>Jul</v>
      </c>
      <c r="M5136" t="str">
        <f>TEXT(Table1[[#This Row],[Patient Admission Date]],"ddd")</f>
        <v>Wed</v>
      </c>
      <c r="N5136" t="str">
        <f>TEXT(INT(HOUR(Table1[[#This Row],[Patient Admission Date]])/3)*3,"00")&amp;"-"&amp;TEXT(INT(HOUR(Table1[[#This Row],[Patient Admission Date]])/3)*3+3,"00")</f>
        <v>06-09</v>
      </c>
      <c r="O5136" t="str" cm="1">
        <f t="array" ref="O5136">_xlfn.IFS(Table1[[#This Row],[Patient Age]]&lt;=14,"0-14",Table1[[#This Row],[Patient Age]]&lt;=29,"15-29",Table1[[#This Row],[Patient Age]]&lt;=44,"30-44",Table1[[#This Row],[Patient Age]]&lt;=59,"45-59",Table1[[#This Row],[Patient Age]]&lt;=74,"60-74",TRUE,"75+")</f>
        <v>15-29</v>
      </c>
      <c r="P5136" t="str" cm="1">
        <f t="array" ref="P5136">_xlfn.IFS(Table1[[#This Row],[Patient Waittime]]&lt;=15,"0-15",Table1[[#This Row],[Patient Waittime]]&lt;=30,"16-30",Table1[[#This Row],[Patient Waittime]]&lt;=45,"31-45",Table1[[#This Row],[Patient Waittime]]&lt;=60,"46-60",TRUE,"60+")</f>
        <v>46-60</v>
      </c>
      <c r="Q5136">
        <f>--(Table1[[#This Row],[Patient Waittime]]&lt;=30)</f>
        <v>0</v>
      </c>
      <c r="R5136">
        <f>--Table1[[#This Row],[Patient Admission Flag]]</f>
        <v>1</v>
      </c>
      <c r="S5136">
        <f>--AND(Table1[[#This Row],[WithinTarget]]=1,Table1[[#This Row],[Patient Satisfaction Score]]&gt;=7)</f>
        <v>0</v>
      </c>
      <c r="T5136" t="str">
        <f>IF(LEFT(Table1[[#This Row],[Patient Gender]],1)="F","Female","Male")</f>
        <v>Female</v>
      </c>
    </row>
    <row r="5137" spans="1:20" x14ac:dyDescent="0.3">
      <c r="A5137" t="s">
        <v>5241</v>
      </c>
      <c r="B5137" s="1">
        <v>45432.786111111112</v>
      </c>
      <c r="C5137" t="s">
        <v>13</v>
      </c>
      <c r="D5137">
        <v>37</v>
      </c>
      <c r="E5137" t="s">
        <v>14</v>
      </c>
      <c r="F5137" t="s">
        <v>15</v>
      </c>
      <c r="G5137" t="b">
        <v>1</v>
      </c>
      <c r="I5137">
        <v>15</v>
      </c>
      <c r="J5137" t="b">
        <v>1</v>
      </c>
      <c r="K5137">
        <f>YEAR(Table1[[#This Row],[Patient Admission Date]])</f>
        <v>2024</v>
      </c>
      <c r="L5137" t="str">
        <f>TEXT(Table1[[#This Row],[Patient Admission Date]],"mmm")</f>
        <v>May</v>
      </c>
      <c r="M5137" t="str">
        <f>TEXT(Table1[[#This Row],[Patient Admission Date]],"ddd")</f>
        <v>Mon</v>
      </c>
      <c r="N5137" t="str">
        <f>TEXT(INT(HOUR(Table1[[#This Row],[Patient Admission Date]])/3)*3,"00")&amp;"-"&amp;TEXT(INT(HOUR(Table1[[#This Row],[Patient Admission Date]])/3)*3+3,"00")</f>
        <v>18-21</v>
      </c>
      <c r="O5137" t="str" cm="1">
        <f t="array" ref="O5137">_xlfn.IFS(Table1[[#This Row],[Patient Age]]&lt;=14,"0-14",Table1[[#This Row],[Patient Age]]&lt;=29,"15-29",Table1[[#This Row],[Patient Age]]&lt;=44,"30-44",Table1[[#This Row],[Patient Age]]&lt;=59,"45-59",Table1[[#This Row],[Patient Age]]&lt;=74,"60-74",TRUE,"75+")</f>
        <v>30-44</v>
      </c>
      <c r="P5137" t="str" cm="1">
        <f t="array" ref="P5137">_xlfn.IFS(Table1[[#This Row],[Patient Waittime]]&lt;=15,"0-15",Table1[[#This Row],[Patient Waittime]]&lt;=30,"16-30",Table1[[#This Row],[Patient Waittime]]&lt;=45,"31-45",Table1[[#This Row],[Patient Waittime]]&lt;=60,"46-60",TRUE,"60+")</f>
        <v>0-15</v>
      </c>
      <c r="Q5137">
        <f>--(Table1[[#This Row],[Patient Waittime]]&lt;=30)</f>
        <v>1</v>
      </c>
      <c r="R5137">
        <f>--Table1[[#This Row],[Patient Admission Flag]]</f>
        <v>1</v>
      </c>
      <c r="S5137">
        <f>--AND(Table1[[#This Row],[WithinTarget]]=1,Table1[[#This Row],[Patient Satisfaction Score]]&gt;=7)</f>
        <v>0</v>
      </c>
      <c r="T5137" t="str">
        <f>IF(LEFT(Table1[[#This Row],[Patient Gender]],1)="F","Female","Male")</f>
        <v>Female</v>
      </c>
    </row>
    <row r="5138" spans="1:20" x14ac:dyDescent="0.3">
      <c r="A5138" t="s">
        <v>5242</v>
      </c>
      <c r="B5138" s="1">
        <v>45495.784722222219</v>
      </c>
      <c r="C5138" t="s">
        <v>13</v>
      </c>
      <c r="D5138">
        <v>58</v>
      </c>
      <c r="E5138" t="s">
        <v>14</v>
      </c>
      <c r="F5138" t="s">
        <v>15</v>
      </c>
      <c r="G5138" t="b">
        <v>1</v>
      </c>
      <c r="I5138">
        <v>26</v>
      </c>
      <c r="J5138" t="b">
        <v>1</v>
      </c>
      <c r="K5138">
        <f>YEAR(Table1[[#This Row],[Patient Admission Date]])</f>
        <v>2024</v>
      </c>
      <c r="L5138" t="str">
        <f>TEXT(Table1[[#This Row],[Patient Admission Date]],"mmm")</f>
        <v>Jul</v>
      </c>
      <c r="M5138" t="str">
        <f>TEXT(Table1[[#This Row],[Patient Admission Date]],"ddd")</f>
        <v>Mon</v>
      </c>
      <c r="N5138" t="str">
        <f>TEXT(INT(HOUR(Table1[[#This Row],[Patient Admission Date]])/3)*3,"00")&amp;"-"&amp;TEXT(INT(HOUR(Table1[[#This Row],[Patient Admission Date]])/3)*3+3,"00")</f>
        <v>18-21</v>
      </c>
      <c r="O5138" t="str" cm="1">
        <f t="array" ref="O5138">_xlfn.IFS(Table1[[#This Row],[Patient Age]]&lt;=14,"0-14",Table1[[#This Row],[Patient Age]]&lt;=29,"15-29",Table1[[#This Row],[Patient Age]]&lt;=44,"30-44",Table1[[#This Row],[Patient Age]]&lt;=59,"45-59",Table1[[#This Row],[Patient Age]]&lt;=74,"60-74",TRUE,"75+")</f>
        <v>45-59</v>
      </c>
      <c r="P5138" t="str" cm="1">
        <f t="array" ref="P5138">_xlfn.IFS(Table1[[#This Row],[Patient Waittime]]&lt;=15,"0-15",Table1[[#This Row],[Patient Waittime]]&lt;=30,"16-30",Table1[[#This Row],[Patient Waittime]]&lt;=45,"31-45",Table1[[#This Row],[Patient Waittime]]&lt;=60,"46-60",TRUE,"60+")</f>
        <v>16-30</v>
      </c>
      <c r="Q5138">
        <f>--(Table1[[#This Row],[Patient Waittime]]&lt;=30)</f>
        <v>1</v>
      </c>
      <c r="R5138">
        <f>--Table1[[#This Row],[Patient Admission Flag]]</f>
        <v>1</v>
      </c>
      <c r="S5138">
        <f>--AND(Table1[[#This Row],[WithinTarget]]=1,Table1[[#This Row],[Patient Satisfaction Score]]&gt;=7)</f>
        <v>0</v>
      </c>
      <c r="T5138" t="str">
        <f>IF(LEFT(Table1[[#This Row],[Patient Gender]],1)="F","Female","Male")</f>
        <v>Female</v>
      </c>
    </row>
    <row r="5139" spans="1:20" x14ac:dyDescent="0.3">
      <c r="A5139" t="s">
        <v>5243</v>
      </c>
      <c r="B5139" s="1">
        <v>45282.740277777775</v>
      </c>
      <c r="C5139" t="s">
        <v>13</v>
      </c>
      <c r="D5139">
        <v>49</v>
      </c>
      <c r="E5139" t="s">
        <v>14</v>
      </c>
      <c r="F5139" t="s">
        <v>15</v>
      </c>
      <c r="G5139" t="b">
        <v>1</v>
      </c>
      <c r="I5139">
        <v>27</v>
      </c>
      <c r="J5139" t="b">
        <v>1</v>
      </c>
      <c r="K5139">
        <f>YEAR(Table1[[#This Row],[Patient Admission Date]])</f>
        <v>2023</v>
      </c>
      <c r="L5139" t="str">
        <f>TEXT(Table1[[#This Row],[Patient Admission Date]],"mmm")</f>
        <v>Dec</v>
      </c>
      <c r="M5139" t="str">
        <f>TEXT(Table1[[#This Row],[Patient Admission Date]],"ddd")</f>
        <v>Fri</v>
      </c>
      <c r="N5139" t="str">
        <f>TEXT(INT(HOUR(Table1[[#This Row],[Patient Admission Date]])/3)*3,"00")&amp;"-"&amp;TEXT(INT(HOUR(Table1[[#This Row],[Patient Admission Date]])/3)*3+3,"00")</f>
        <v>15-18</v>
      </c>
      <c r="O5139" t="str" cm="1">
        <f t="array" ref="O5139">_xlfn.IFS(Table1[[#This Row],[Patient Age]]&lt;=14,"0-14",Table1[[#This Row],[Patient Age]]&lt;=29,"15-29",Table1[[#This Row],[Patient Age]]&lt;=44,"30-44",Table1[[#This Row],[Patient Age]]&lt;=59,"45-59",Table1[[#This Row],[Patient Age]]&lt;=74,"60-74",TRUE,"75+")</f>
        <v>45-59</v>
      </c>
      <c r="P5139" t="str" cm="1">
        <f t="array" ref="P5139">_xlfn.IFS(Table1[[#This Row],[Patient Waittime]]&lt;=15,"0-15",Table1[[#This Row],[Patient Waittime]]&lt;=30,"16-30",Table1[[#This Row],[Patient Waittime]]&lt;=45,"31-45",Table1[[#This Row],[Patient Waittime]]&lt;=60,"46-60",TRUE,"60+")</f>
        <v>16-30</v>
      </c>
      <c r="Q5139">
        <f>--(Table1[[#This Row],[Patient Waittime]]&lt;=30)</f>
        <v>1</v>
      </c>
      <c r="R5139">
        <f>--Table1[[#This Row],[Patient Admission Flag]]</f>
        <v>1</v>
      </c>
      <c r="S5139">
        <f>--AND(Table1[[#This Row],[WithinTarget]]=1,Table1[[#This Row],[Patient Satisfaction Score]]&gt;=7)</f>
        <v>0</v>
      </c>
      <c r="T5139" t="str">
        <f>IF(LEFT(Table1[[#This Row],[Patient Gender]],1)="F","Female","Male")</f>
        <v>Female</v>
      </c>
    </row>
    <row r="5140" spans="1:20" x14ac:dyDescent="0.3">
      <c r="A5140" t="s">
        <v>5244</v>
      </c>
      <c r="B5140" s="1">
        <v>45545.895138888889</v>
      </c>
      <c r="C5140" t="s">
        <v>13</v>
      </c>
      <c r="D5140">
        <v>41</v>
      </c>
      <c r="E5140" t="s">
        <v>14</v>
      </c>
      <c r="F5140" t="s">
        <v>15</v>
      </c>
      <c r="G5140" t="b">
        <v>1</v>
      </c>
      <c r="I5140">
        <v>51</v>
      </c>
      <c r="J5140" t="b">
        <v>1</v>
      </c>
      <c r="K5140">
        <f>YEAR(Table1[[#This Row],[Patient Admission Date]])</f>
        <v>2024</v>
      </c>
      <c r="L5140" t="str">
        <f>TEXT(Table1[[#This Row],[Patient Admission Date]],"mmm")</f>
        <v>Sep</v>
      </c>
      <c r="M5140" t="str">
        <f>TEXT(Table1[[#This Row],[Patient Admission Date]],"ddd")</f>
        <v>Tue</v>
      </c>
      <c r="N5140" t="str">
        <f>TEXT(INT(HOUR(Table1[[#This Row],[Patient Admission Date]])/3)*3,"00")&amp;"-"&amp;TEXT(INT(HOUR(Table1[[#This Row],[Patient Admission Date]])/3)*3+3,"00")</f>
        <v>21-24</v>
      </c>
      <c r="O5140" t="str" cm="1">
        <f t="array" ref="O5140">_xlfn.IFS(Table1[[#This Row],[Patient Age]]&lt;=14,"0-14",Table1[[#This Row],[Patient Age]]&lt;=29,"15-29",Table1[[#This Row],[Patient Age]]&lt;=44,"30-44",Table1[[#This Row],[Patient Age]]&lt;=59,"45-59",Table1[[#This Row],[Patient Age]]&lt;=74,"60-74",TRUE,"75+")</f>
        <v>30-44</v>
      </c>
      <c r="P5140" t="str" cm="1">
        <f t="array" ref="P5140">_xlfn.IFS(Table1[[#This Row],[Patient Waittime]]&lt;=15,"0-15",Table1[[#This Row],[Patient Waittime]]&lt;=30,"16-30",Table1[[#This Row],[Patient Waittime]]&lt;=45,"31-45",Table1[[#This Row],[Patient Waittime]]&lt;=60,"46-60",TRUE,"60+")</f>
        <v>46-60</v>
      </c>
      <c r="Q5140">
        <f>--(Table1[[#This Row],[Patient Waittime]]&lt;=30)</f>
        <v>0</v>
      </c>
      <c r="R5140">
        <f>--Table1[[#This Row],[Patient Admission Flag]]</f>
        <v>1</v>
      </c>
      <c r="S5140">
        <f>--AND(Table1[[#This Row],[WithinTarget]]=1,Table1[[#This Row],[Patient Satisfaction Score]]&gt;=7)</f>
        <v>0</v>
      </c>
      <c r="T5140" t="str">
        <f>IF(LEFT(Table1[[#This Row],[Patient Gender]],1)="F","Female","Male")</f>
        <v>Female</v>
      </c>
    </row>
    <row r="5141" spans="1:20" x14ac:dyDescent="0.3">
      <c r="A5141" t="s">
        <v>5245</v>
      </c>
      <c r="B5141" s="1">
        <v>45052.51458333333</v>
      </c>
      <c r="C5141" t="s">
        <v>13</v>
      </c>
      <c r="D5141">
        <v>12</v>
      </c>
      <c r="E5141" t="s">
        <v>14</v>
      </c>
      <c r="F5141" t="s">
        <v>15</v>
      </c>
      <c r="G5141" t="b">
        <v>1</v>
      </c>
      <c r="I5141">
        <v>12</v>
      </c>
      <c r="J5141" t="b">
        <v>1</v>
      </c>
      <c r="K5141">
        <f>YEAR(Table1[[#This Row],[Patient Admission Date]])</f>
        <v>2023</v>
      </c>
      <c r="L5141" t="str">
        <f>TEXT(Table1[[#This Row],[Patient Admission Date]],"mmm")</f>
        <v>May</v>
      </c>
      <c r="M5141" t="str">
        <f>TEXT(Table1[[#This Row],[Patient Admission Date]],"ddd")</f>
        <v>Sat</v>
      </c>
      <c r="N5141" t="str">
        <f>TEXT(INT(HOUR(Table1[[#This Row],[Patient Admission Date]])/3)*3,"00")&amp;"-"&amp;TEXT(INT(HOUR(Table1[[#This Row],[Patient Admission Date]])/3)*3+3,"00")</f>
        <v>12-15</v>
      </c>
      <c r="O5141" t="str" cm="1">
        <f t="array" ref="O5141">_xlfn.IFS(Table1[[#This Row],[Patient Age]]&lt;=14,"0-14",Table1[[#This Row],[Patient Age]]&lt;=29,"15-29",Table1[[#This Row],[Patient Age]]&lt;=44,"30-44",Table1[[#This Row],[Patient Age]]&lt;=59,"45-59",Table1[[#This Row],[Patient Age]]&lt;=74,"60-74",TRUE,"75+")</f>
        <v>0-14</v>
      </c>
      <c r="P5141" t="str" cm="1">
        <f t="array" ref="P5141">_xlfn.IFS(Table1[[#This Row],[Patient Waittime]]&lt;=15,"0-15",Table1[[#This Row],[Patient Waittime]]&lt;=30,"16-30",Table1[[#This Row],[Patient Waittime]]&lt;=45,"31-45",Table1[[#This Row],[Patient Waittime]]&lt;=60,"46-60",TRUE,"60+")</f>
        <v>0-15</v>
      </c>
      <c r="Q5141">
        <f>--(Table1[[#This Row],[Patient Waittime]]&lt;=30)</f>
        <v>1</v>
      </c>
      <c r="R5141">
        <f>--Table1[[#This Row],[Patient Admission Flag]]</f>
        <v>1</v>
      </c>
      <c r="S5141">
        <f>--AND(Table1[[#This Row],[WithinTarget]]=1,Table1[[#This Row],[Patient Satisfaction Score]]&gt;=7)</f>
        <v>0</v>
      </c>
      <c r="T5141" t="str">
        <f>IF(LEFT(Table1[[#This Row],[Patient Gender]],1)="F","Female","Male")</f>
        <v>Female</v>
      </c>
    </row>
    <row r="5142" spans="1:20" x14ac:dyDescent="0.3">
      <c r="A5142" t="s">
        <v>5246</v>
      </c>
      <c r="B5142" s="1">
        <v>45548.787499999999</v>
      </c>
      <c r="C5142" t="s">
        <v>13</v>
      </c>
      <c r="D5142">
        <v>4</v>
      </c>
      <c r="E5142" t="s">
        <v>14</v>
      </c>
      <c r="F5142" t="s">
        <v>15</v>
      </c>
      <c r="G5142" t="b">
        <v>1</v>
      </c>
      <c r="I5142">
        <v>14</v>
      </c>
      <c r="J5142" t="b">
        <v>1</v>
      </c>
      <c r="K5142">
        <f>YEAR(Table1[[#This Row],[Patient Admission Date]])</f>
        <v>2024</v>
      </c>
      <c r="L5142" t="str">
        <f>TEXT(Table1[[#This Row],[Patient Admission Date]],"mmm")</f>
        <v>Sep</v>
      </c>
      <c r="M5142" t="str">
        <f>TEXT(Table1[[#This Row],[Patient Admission Date]],"ddd")</f>
        <v>Fri</v>
      </c>
      <c r="N5142" t="str">
        <f>TEXT(INT(HOUR(Table1[[#This Row],[Patient Admission Date]])/3)*3,"00")&amp;"-"&amp;TEXT(INT(HOUR(Table1[[#This Row],[Patient Admission Date]])/3)*3+3,"00")</f>
        <v>18-21</v>
      </c>
      <c r="O5142" t="str" cm="1">
        <f t="array" ref="O5142">_xlfn.IFS(Table1[[#This Row],[Patient Age]]&lt;=14,"0-14",Table1[[#This Row],[Patient Age]]&lt;=29,"15-29",Table1[[#This Row],[Patient Age]]&lt;=44,"30-44",Table1[[#This Row],[Patient Age]]&lt;=59,"45-59",Table1[[#This Row],[Patient Age]]&lt;=74,"60-74",TRUE,"75+")</f>
        <v>0-14</v>
      </c>
      <c r="P5142" t="str" cm="1">
        <f t="array" ref="P5142">_xlfn.IFS(Table1[[#This Row],[Patient Waittime]]&lt;=15,"0-15",Table1[[#This Row],[Patient Waittime]]&lt;=30,"16-30",Table1[[#This Row],[Patient Waittime]]&lt;=45,"31-45",Table1[[#This Row],[Patient Waittime]]&lt;=60,"46-60",TRUE,"60+")</f>
        <v>0-15</v>
      </c>
      <c r="Q5142">
        <f>--(Table1[[#This Row],[Patient Waittime]]&lt;=30)</f>
        <v>1</v>
      </c>
      <c r="R5142">
        <f>--Table1[[#This Row],[Patient Admission Flag]]</f>
        <v>1</v>
      </c>
      <c r="S5142">
        <f>--AND(Table1[[#This Row],[WithinTarget]]=1,Table1[[#This Row],[Patient Satisfaction Score]]&gt;=7)</f>
        <v>0</v>
      </c>
      <c r="T5142" t="str">
        <f>IF(LEFT(Table1[[#This Row],[Patient Gender]],1)="F","Female","Male")</f>
        <v>Female</v>
      </c>
    </row>
    <row r="5143" spans="1:20" x14ac:dyDescent="0.3">
      <c r="A5143" t="s">
        <v>5247</v>
      </c>
      <c r="B5143" s="1">
        <v>45266.130555555559</v>
      </c>
      <c r="C5143" t="s">
        <v>13</v>
      </c>
      <c r="D5143">
        <v>17</v>
      </c>
      <c r="E5143" t="s">
        <v>14</v>
      </c>
      <c r="F5143" t="s">
        <v>15</v>
      </c>
      <c r="G5143" t="b">
        <v>1</v>
      </c>
      <c r="I5143">
        <v>48</v>
      </c>
      <c r="J5143" t="b">
        <v>1</v>
      </c>
      <c r="K5143">
        <f>YEAR(Table1[[#This Row],[Patient Admission Date]])</f>
        <v>2023</v>
      </c>
      <c r="L5143" t="str">
        <f>TEXT(Table1[[#This Row],[Patient Admission Date]],"mmm")</f>
        <v>Dec</v>
      </c>
      <c r="M5143" t="str">
        <f>TEXT(Table1[[#This Row],[Patient Admission Date]],"ddd")</f>
        <v>Wed</v>
      </c>
      <c r="N5143" t="str">
        <f>TEXT(INT(HOUR(Table1[[#This Row],[Patient Admission Date]])/3)*3,"00")&amp;"-"&amp;TEXT(INT(HOUR(Table1[[#This Row],[Patient Admission Date]])/3)*3+3,"00")</f>
        <v>03-06</v>
      </c>
      <c r="O5143" t="str" cm="1">
        <f t="array" ref="O5143">_xlfn.IFS(Table1[[#This Row],[Patient Age]]&lt;=14,"0-14",Table1[[#This Row],[Patient Age]]&lt;=29,"15-29",Table1[[#This Row],[Patient Age]]&lt;=44,"30-44",Table1[[#This Row],[Patient Age]]&lt;=59,"45-59",Table1[[#This Row],[Patient Age]]&lt;=74,"60-74",TRUE,"75+")</f>
        <v>15-29</v>
      </c>
      <c r="P5143" t="str" cm="1">
        <f t="array" ref="P5143">_xlfn.IFS(Table1[[#This Row],[Patient Waittime]]&lt;=15,"0-15",Table1[[#This Row],[Patient Waittime]]&lt;=30,"16-30",Table1[[#This Row],[Patient Waittime]]&lt;=45,"31-45",Table1[[#This Row],[Patient Waittime]]&lt;=60,"46-60",TRUE,"60+")</f>
        <v>46-60</v>
      </c>
      <c r="Q5143">
        <f>--(Table1[[#This Row],[Patient Waittime]]&lt;=30)</f>
        <v>0</v>
      </c>
      <c r="R5143">
        <f>--Table1[[#This Row],[Patient Admission Flag]]</f>
        <v>1</v>
      </c>
      <c r="S5143">
        <f>--AND(Table1[[#This Row],[WithinTarget]]=1,Table1[[#This Row],[Patient Satisfaction Score]]&gt;=7)</f>
        <v>0</v>
      </c>
      <c r="T5143" t="str">
        <f>IF(LEFT(Table1[[#This Row],[Patient Gender]],1)="F","Female","Male")</f>
        <v>Female</v>
      </c>
    </row>
    <row r="5144" spans="1:20" x14ac:dyDescent="0.3">
      <c r="A5144" t="s">
        <v>5248</v>
      </c>
      <c r="B5144" s="1">
        <v>45174.930555555555</v>
      </c>
      <c r="C5144" t="s">
        <v>13</v>
      </c>
      <c r="D5144">
        <v>63</v>
      </c>
      <c r="E5144" t="s">
        <v>14</v>
      </c>
      <c r="F5144" t="s">
        <v>15</v>
      </c>
      <c r="G5144" t="b">
        <v>1</v>
      </c>
      <c r="I5144">
        <v>51</v>
      </c>
      <c r="J5144" t="b">
        <v>1</v>
      </c>
      <c r="K5144">
        <f>YEAR(Table1[[#This Row],[Patient Admission Date]])</f>
        <v>2023</v>
      </c>
      <c r="L5144" t="str">
        <f>TEXT(Table1[[#This Row],[Patient Admission Date]],"mmm")</f>
        <v>Sep</v>
      </c>
      <c r="M5144" t="str">
        <f>TEXT(Table1[[#This Row],[Patient Admission Date]],"ddd")</f>
        <v>Tue</v>
      </c>
      <c r="N5144" t="str">
        <f>TEXT(INT(HOUR(Table1[[#This Row],[Patient Admission Date]])/3)*3,"00")&amp;"-"&amp;TEXT(INT(HOUR(Table1[[#This Row],[Patient Admission Date]])/3)*3+3,"00")</f>
        <v>21-24</v>
      </c>
      <c r="O5144" t="str" cm="1">
        <f t="array" ref="O5144">_xlfn.IFS(Table1[[#This Row],[Patient Age]]&lt;=14,"0-14",Table1[[#This Row],[Patient Age]]&lt;=29,"15-29",Table1[[#This Row],[Patient Age]]&lt;=44,"30-44",Table1[[#This Row],[Patient Age]]&lt;=59,"45-59",Table1[[#This Row],[Patient Age]]&lt;=74,"60-74",TRUE,"75+")</f>
        <v>60-74</v>
      </c>
      <c r="P5144" t="str" cm="1">
        <f t="array" ref="P5144">_xlfn.IFS(Table1[[#This Row],[Patient Waittime]]&lt;=15,"0-15",Table1[[#This Row],[Patient Waittime]]&lt;=30,"16-30",Table1[[#This Row],[Patient Waittime]]&lt;=45,"31-45",Table1[[#This Row],[Patient Waittime]]&lt;=60,"46-60",TRUE,"60+")</f>
        <v>46-60</v>
      </c>
      <c r="Q5144">
        <f>--(Table1[[#This Row],[Patient Waittime]]&lt;=30)</f>
        <v>0</v>
      </c>
      <c r="R5144">
        <f>--Table1[[#This Row],[Patient Admission Flag]]</f>
        <v>1</v>
      </c>
      <c r="S5144">
        <f>--AND(Table1[[#This Row],[WithinTarget]]=1,Table1[[#This Row],[Patient Satisfaction Score]]&gt;=7)</f>
        <v>0</v>
      </c>
      <c r="T5144" t="str">
        <f>IF(LEFT(Table1[[#This Row],[Patient Gender]],1)="F","Female","Male")</f>
        <v>Female</v>
      </c>
    </row>
    <row r="5145" spans="1:20" x14ac:dyDescent="0.3">
      <c r="A5145" t="s">
        <v>5249</v>
      </c>
      <c r="B5145" s="1">
        <v>45230.067361111112</v>
      </c>
      <c r="C5145" t="s">
        <v>13</v>
      </c>
      <c r="D5145">
        <v>56</v>
      </c>
      <c r="E5145" t="s">
        <v>14</v>
      </c>
      <c r="F5145" t="s">
        <v>15</v>
      </c>
      <c r="G5145" t="b">
        <v>1</v>
      </c>
      <c r="I5145">
        <v>22</v>
      </c>
      <c r="J5145" t="b">
        <v>1</v>
      </c>
      <c r="K5145">
        <f>YEAR(Table1[[#This Row],[Patient Admission Date]])</f>
        <v>2023</v>
      </c>
      <c r="L5145" t="str">
        <f>TEXT(Table1[[#This Row],[Patient Admission Date]],"mmm")</f>
        <v>Oct</v>
      </c>
      <c r="M5145" t="str">
        <f>TEXT(Table1[[#This Row],[Patient Admission Date]],"ddd")</f>
        <v>Tue</v>
      </c>
      <c r="N5145" t="str">
        <f>TEXT(INT(HOUR(Table1[[#This Row],[Patient Admission Date]])/3)*3,"00")&amp;"-"&amp;TEXT(INT(HOUR(Table1[[#This Row],[Patient Admission Date]])/3)*3+3,"00")</f>
        <v>00-03</v>
      </c>
      <c r="O5145" t="str" cm="1">
        <f t="array" ref="O5145">_xlfn.IFS(Table1[[#This Row],[Patient Age]]&lt;=14,"0-14",Table1[[#This Row],[Patient Age]]&lt;=29,"15-29",Table1[[#This Row],[Patient Age]]&lt;=44,"30-44",Table1[[#This Row],[Patient Age]]&lt;=59,"45-59",Table1[[#This Row],[Patient Age]]&lt;=74,"60-74",TRUE,"75+")</f>
        <v>45-59</v>
      </c>
      <c r="P5145" t="str" cm="1">
        <f t="array" ref="P5145">_xlfn.IFS(Table1[[#This Row],[Patient Waittime]]&lt;=15,"0-15",Table1[[#This Row],[Patient Waittime]]&lt;=30,"16-30",Table1[[#This Row],[Patient Waittime]]&lt;=45,"31-45",Table1[[#This Row],[Patient Waittime]]&lt;=60,"46-60",TRUE,"60+")</f>
        <v>16-30</v>
      </c>
      <c r="Q5145">
        <f>--(Table1[[#This Row],[Patient Waittime]]&lt;=30)</f>
        <v>1</v>
      </c>
      <c r="R5145">
        <f>--Table1[[#This Row],[Patient Admission Flag]]</f>
        <v>1</v>
      </c>
      <c r="S5145">
        <f>--AND(Table1[[#This Row],[WithinTarget]]=1,Table1[[#This Row],[Patient Satisfaction Score]]&gt;=7)</f>
        <v>0</v>
      </c>
      <c r="T5145" t="str">
        <f>IF(LEFT(Table1[[#This Row],[Patient Gender]],1)="F","Female","Male")</f>
        <v>Female</v>
      </c>
    </row>
    <row r="5146" spans="1:20" x14ac:dyDescent="0.3">
      <c r="A5146" t="s">
        <v>5250</v>
      </c>
      <c r="B5146" s="1">
        <v>45537.793055555558</v>
      </c>
      <c r="C5146" t="s">
        <v>13</v>
      </c>
      <c r="D5146">
        <v>70</v>
      </c>
      <c r="E5146" t="s">
        <v>14</v>
      </c>
      <c r="F5146" t="s">
        <v>15</v>
      </c>
      <c r="G5146" t="b">
        <v>1</v>
      </c>
      <c r="I5146">
        <v>13</v>
      </c>
      <c r="J5146" t="b">
        <v>1</v>
      </c>
      <c r="K5146">
        <f>YEAR(Table1[[#This Row],[Patient Admission Date]])</f>
        <v>2024</v>
      </c>
      <c r="L5146" t="str">
        <f>TEXT(Table1[[#This Row],[Patient Admission Date]],"mmm")</f>
        <v>Sep</v>
      </c>
      <c r="M5146" t="str">
        <f>TEXT(Table1[[#This Row],[Patient Admission Date]],"ddd")</f>
        <v>Mon</v>
      </c>
      <c r="N5146" t="str">
        <f>TEXT(INT(HOUR(Table1[[#This Row],[Patient Admission Date]])/3)*3,"00")&amp;"-"&amp;TEXT(INT(HOUR(Table1[[#This Row],[Patient Admission Date]])/3)*3+3,"00")</f>
        <v>18-21</v>
      </c>
      <c r="O5146" t="str" cm="1">
        <f t="array" ref="O5146">_xlfn.IFS(Table1[[#This Row],[Patient Age]]&lt;=14,"0-14",Table1[[#This Row],[Patient Age]]&lt;=29,"15-29",Table1[[#This Row],[Patient Age]]&lt;=44,"30-44",Table1[[#This Row],[Patient Age]]&lt;=59,"45-59",Table1[[#This Row],[Patient Age]]&lt;=74,"60-74",TRUE,"75+")</f>
        <v>60-74</v>
      </c>
      <c r="P5146" t="str" cm="1">
        <f t="array" ref="P5146">_xlfn.IFS(Table1[[#This Row],[Patient Waittime]]&lt;=15,"0-15",Table1[[#This Row],[Patient Waittime]]&lt;=30,"16-30",Table1[[#This Row],[Patient Waittime]]&lt;=45,"31-45",Table1[[#This Row],[Patient Waittime]]&lt;=60,"46-60",TRUE,"60+")</f>
        <v>0-15</v>
      </c>
      <c r="Q5146">
        <f>--(Table1[[#This Row],[Patient Waittime]]&lt;=30)</f>
        <v>1</v>
      </c>
      <c r="R5146">
        <f>--Table1[[#This Row],[Patient Admission Flag]]</f>
        <v>1</v>
      </c>
      <c r="S5146">
        <f>--AND(Table1[[#This Row],[WithinTarget]]=1,Table1[[#This Row],[Patient Satisfaction Score]]&gt;=7)</f>
        <v>0</v>
      </c>
      <c r="T5146" t="str">
        <f>IF(LEFT(Table1[[#This Row],[Patient Gender]],1)="F","Female","Male")</f>
        <v>Female</v>
      </c>
    </row>
    <row r="5147" spans="1:20" x14ac:dyDescent="0.3">
      <c r="A5147" t="s">
        <v>5251</v>
      </c>
      <c r="B5147" s="1">
        <v>45506.109722222223</v>
      </c>
      <c r="C5147" t="s">
        <v>13</v>
      </c>
      <c r="D5147">
        <v>62</v>
      </c>
      <c r="E5147" t="s">
        <v>14</v>
      </c>
      <c r="F5147" t="s">
        <v>15</v>
      </c>
      <c r="G5147" t="b">
        <v>1</v>
      </c>
      <c r="I5147">
        <v>31</v>
      </c>
      <c r="J5147" t="b">
        <v>1</v>
      </c>
      <c r="K5147">
        <f>YEAR(Table1[[#This Row],[Patient Admission Date]])</f>
        <v>2024</v>
      </c>
      <c r="L5147" t="str">
        <f>TEXT(Table1[[#This Row],[Patient Admission Date]],"mmm")</f>
        <v>Aug</v>
      </c>
      <c r="M5147" t="str">
        <f>TEXT(Table1[[#This Row],[Patient Admission Date]],"ddd")</f>
        <v>Fri</v>
      </c>
      <c r="N5147" t="str">
        <f>TEXT(INT(HOUR(Table1[[#This Row],[Patient Admission Date]])/3)*3,"00")&amp;"-"&amp;TEXT(INT(HOUR(Table1[[#This Row],[Patient Admission Date]])/3)*3+3,"00")</f>
        <v>00-03</v>
      </c>
      <c r="O5147" t="str" cm="1">
        <f t="array" ref="O5147">_xlfn.IFS(Table1[[#This Row],[Patient Age]]&lt;=14,"0-14",Table1[[#This Row],[Patient Age]]&lt;=29,"15-29",Table1[[#This Row],[Patient Age]]&lt;=44,"30-44",Table1[[#This Row],[Patient Age]]&lt;=59,"45-59",Table1[[#This Row],[Patient Age]]&lt;=74,"60-74",TRUE,"75+")</f>
        <v>60-74</v>
      </c>
      <c r="P5147" t="str" cm="1">
        <f t="array" ref="P5147">_xlfn.IFS(Table1[[#This Row],[Patient Waittime]]&lt;=15,"0-15",Table1[[#This Row],[Patient Waittime]]&lt;=30,"16-30",Table1[[#This Row],[Patient Waittime]]&lt;=45,"31-45",Table1[[#This Row],[Patient Waittime]]&lt;=60,"46-60",TRUE,"60+")</f>
        <v>31-45</v>
      </c>
      <c r="Q5147">
        <f>--(Table1[[#This Row],[Patient Waittime]]&lt;=30)</f>
        <v>0</v>
      </c>
      <c r="R5147">
        <f>--Table1[[#This Row],[Patient Admission Flag]]</f>
        <v>1</v>
      </c>
      <c r="S5147">
        <f>--AND(Table1[[#This Row],[WithinTarget]]=1,Table1[[#This Row],[Patient Satisfaction Score]]&gt;=7)</f>
        <v>0</v>
      </c>
      <c r="T5147" t="str">
        <f>IF(LEFT(Table1[[#This Row],[Patient Gender]],1)="F","Female","Male")</f>
        <v>Female</v>
      </c>
    </row>
    <row r="5148" spans="1:20" x14ac:dyDescent="0.3">
      <c r="A5148" t="s">
        <v>5252</v>
      </c>
      <c r="B5148" s="1">
        <v>45211.09375</v>
      </c>
      <c r="C5148" t="s">
        <v>13</v>
      </c>
      <c r="D5148">
        <v>43</v>
      </c>
      <c r="E5148" t="s">
        <v>14</v>
      </c>
      <c r="F5148" t="s">
        <v>15</v>
      </c>
      <c r="G5148" t="b">
        <v>1</v>
      </c>
      <c r="I5148">
        <v>52</v>
      </c>
      <c r="J5148" t="b">
        <v>1</v>
      </c>
      <c r="K5148">
        <f>YEAR(Table1[[#This Row],[Patient Admission Date]])</f>
        <v>2023</v>
      </c>
      <c r="L5148" t="str">
        <f>TEXT(Table1[[#This Row],[Patient Admission Date]],"mmm")</f>
        <v>Oct</v>
      </c>
      <c r="M5148" t="str">
        <f>TEXT(Table1[[#This Row],[Patient Admission Date]],"ddd")</f>
        <v>Thu</v>
      </c>
      <c r="N5148" t="str">
        <f>TEXT(INT(HOUR(Table1[[#This Row],[Patient Admission Date]])/3)*3,"00")&amp;"-"&amp;TEXT(INT(HOUR(Table1[[#This Row],[Patient Admission Date]])/3)*3+3,"00")</f>
        <v>00-03</v>
      </c>
      <c r="O5148" t="str" cm="1">
        <f t="array" ref="O5148">_xlfn.IFS(Table1[[#This Row],[Patient Age]]&lt;=14,"0-14",Table1[[#This Row],[Patient Age]]&lt;=29,"15-29",Table1[[#This Row],[Patient Age]]&lt;=44,"30-44",Table1[[#This Row],[Patient Age]]&lt;=59,"45-59",Table1[[#This Row],[Patient Age]]&lt;=74,"60-74",TRUE,"75+")</f>
        <v>30-44</v>
      </c>
      <c r="P5148" t="str" cm="1">
        <f t="array" ref="P5148">_xlfn.IFS(Table1[[#This Row],[Patient Waittime]]&lt;=15,"0-15",Table1[[#This Row],[Patient Waittime]]&lt;=30,"16-30",Table1[[#This Row],[Patient Waittime]]&lt;=45,"31-45",Table1[[#This Row],[Patient Waittime]]&lt;=60,"46-60",TRUE,"60+")</f>
        <v>46-60</v>
      </c>
      <c r="Q5148">
        <f>--(Table1[[#This Row],[Patient Waittime]]&lt;=30)</f>
        <v>0</v>
      </c>
      <c r="R5148">
        <f>--Table1[[#This Row],[Patient Admission Flag]]</f>
        <v>1</v>
      </c>
      <c r="S5148">
        <f>--AND(Table1[[#This Row],[WithinTarget]]=1,Table1[[#This Row],[Patient Satisfaction Score]]&gt;=7)</f>
        <v>0</v>
      </c>
      <c r="T5148" t="str">
        <f>IF(LEFT(Table1[[#This Row],[Patient Gender]],1)="F","Female","Male")</f>
        <v>Female</v>
      </c>
    </row>
    <row r="5149" spans="1:20" x14ac:dyDescent="0.3">
      <c r="A5149" t="s">
        <v>5253</v>
      </c>
      <c r="B5149" s="1">
        <v>45576.230555555558</v>
      </c>
      <c r="C5149" t="s">
        <v>13</v>
      </c>
      <c r="D5149">
        <v>18</v>
      </c>
      <c r="E5149" t="s">
        <v>14</v>
      </c>
      <c r="F5149" t="s">
        <v>15</v>
      </c>
      <c r="G5149" t="b">
        <v>1</v>
      </c>
      <c r="I5149">
        <v>59</v>
      </c>
      <c r="J5149" t="b">
        <v>1</v>
      </c>
      <c r="K5149">
        <f>YEAR(Table1[[#This Row],[Patient Admission Date]])</f>
        <v>2024</v>
      </c>
      <c r="L5149" t="str">
        <f>TEXT(Table1[[#This Row],[Patient Admission Date]],"mmm")</f>
        <v>Oct</v>
      </c>
      <c r="M5149" t="str">
        <f>TEXT(Table1[[#This Row],[Patient Admission Date]],"ddd")</f>
        <v>Fri</v>
      </c>
      <c r="N5149" t="str">
        <f>TEXT(INT(HOUR(Table1[[#This Row],[Patient Admission Date]])/3)*3,"00")&amp;"-"&amp;TEXT(INT(HOUR(Table1[[#This Row],[Patient Admission Date]])/3)*3+3,"00")</f>
        <v>03-06</v>
      </c>
      <c r="O5149" t="str" cm="1">
        <f t="array" ref="O5149">_xlfn.IFS(Table1[[#This Row],[Patient Age]]&lt;=14,"0-14",Table1[[#This Row],[Patient Age]]&lt;=29,"15-29",Table1[[#This Row],[Patient Age]]&lt;=44,"30-44",Table1[[#This Row],[Patient Age]]&lt;=59,"45-59",Table1[[#This Row],[Patient Age]]&lt;=74,"60-74",TRUE,"75+")</f>
        <v>15-29</v>
      </c>
      <c r="P5149" t="str" cm="1">
        <f t="array" ref="P5149">_xlfn.IFS(Table1[[#This Row],[Patient Waittime]]&lt;=15,"0-15",Table1[[#This Row],[Patient Waittime]]&lt;=30,"16-30",Table1[[#This Row],[Patient Waittime]]&lt;=45,"31-45",Table1[[#This Row],[Patient Waittime]]&lt;=60,"46-60",TRUE,"60+")</f>
        <v>46-60</v>
      </c>
      <c r="Q5149">
        <f>--(Table1[[#This Row],[Patient Waittime]]&lt;=30)</f>
        <v>0</v>
      </c>
      <c r="R5149">
        <f>--Table1[[#This Row],[Patient Admission Flag]]</f>
        <v>1</v>
      </c>
      <c r="S5149">
        <f>--AND(Table1[[#This Row],[WithinTarget]]=1,Table1[[#This Row],[Patient Satisfaction Score]]&gt;=7)</f>
        <v>0</v>
      </c>
      <c r="T5149" t="str">
        <f>IF(LEFT(Table1[[#This Row],[Patient Gender]],1)="F","Female","Male")</f>
        <v>Female</v>
      </c>
    </row>
    <row r="5150" spans="1:20" x14ac:dyDescent="0.3">
      <c r="A5150" t="s">
        <v>5254</v>
      </c>
      <c r="B5150" s="1">
        <v>45460.680555555555</v>
      </c>
      <c r="C5150" t="s">
        <v>13</v>
      </c>
      <c r="D5150">
        <v>17</v>
      </c>
      <c r="E5150" t="s">
        <v>14</v>
      </c>
      <c r="F5150" t="s">
        <v>15</v>
      </c>
      <c r="G5150" t="b">
        <v>1</v>
      </c>
      <c r="I5150">
        <v>43</v>
      </c>
      <c r="J5150" t="b">
        <v>1</v>
      </c>
      <c r="K5150">
        <f>YEAR(Table1[[#This Row],[Patient Admission Date]])</f>
        <v>2024</v>
      </c>
      <c r="L5150" t="str">
        <f>TEXT(Table1[[#This Row],[Patient Admission Date]],"mmm")</f>
        <v>Jun</v>
      </c>
      <c r="M5150" t="str">
        <f>TEXT(Table1[[#This Row],[Patient Admission Date]],"ddd")</f>
        <v>Mon</v>
      </c>
      <c r="N5150" t="str">
        <f>TEXT(INT(HOUR(Table1[[#This Row],[Patient Admission Date]])/3)*3,"00")&amp;"-"&amp;TEXT(INT(HOUR(Table1[[#This Row],[Patient Admission Date]])/3)*3+3,"00")</f>
        <v>15-18</v>
      </c>
      <c r="O5150" t="str" cm="1">
        <f t="array" ref="O5150">_xlfn.IFS(Table1[[#This Row],[Patient Age]]&lt;=14,"0-14",Table1[[#This Row],[Patient Age]]&lt;=29,"15-29",Table1[[#This Row],[Patient Age]]&lt;=44,"30-44",Table1[[#This Row],[Patient Age]]&lt;=59,"45-59",Table1[[#This Row],[Patient Age]]&lt;=74,"60-74",TRUE,"75+")</f>
        <v>15-29</v>
      </c>
      <c r="P5150" t="str" cm="1">
        <f t="array" ref="P5150">_xlfn.IFS(Table1[[#This Row],[Patient Waittime]]&lt;=15,"0-15",Table1[[#This Row],[Patient Waittime]]&lt;=30,"16-30",Table1[[#This Row],[Patient Waittime]]&lt;=45,"31-45",Table1[[#This Row],[Patient Waittime]]&lt;=60,"46-60",TRUE,"60+")</f>
        <v>31-45</v>
      </c>
      <c r="Q5150">
        <f>--(Table1[[#This Row],[Patient Waittime]]&lt;=30)</f>
        <v>0</v>
      </c>
      <c r="R5150">
        <f>--Table1[[#This Row],[Patient Admission Flag]]</f>
        <v>1</v>
      </c>
      <c r="S5150">
        <f>--AND(Table1[[#This Row],[WithinTarget]]=1,Table1[[#This Row],[Patient Satisfaction Score]]&gt;=7)</f>
        <v>0</v>
      </c>
      <c r="T5150" t="str">
        <f>IF(LEFT(Table1[[#This Row],[Patient Gender]],1)="F","Female","Male")</f>
        <v>Female</v>
      </c>
    </row>
    <row r="5151" spans="1:20" x14ac:dyDescent="0.3">
      <c r="A5151" t="s">
        <v>5255</v>
      </c>
      <c r="B5151" s="1">
        <v>45193.583333333336</v>
      </c>
      <c r="C5151" t="s">
        <v>13</v>
      </c>
      <c r="D5151">
        <v>8</v>
      </c>
      <c r="E5151" t="s">
        <v>14</v>
      </c>
      <c r="F5151" t="s">
        <v>15</v>
      </c>
      <c r="G5151" t="b">
        <v>1</v>
      </c>
      <c r="I5151">
        <v>24</v>
      </c>
      <c r="J5151" t="b">
        <v>1</v>
      </c>
      <c r="K5151">
        <f>YEAR(Table1[[#This Row],[Patient Admission Date]])</f>
        <v>2023</v>
      </c>
      <c r="L5151" t="str">
        <f>TEXT(Table1[[#This Row],[Patient Admission Date]],"mmm")</f>
        <v>Sep</v>
      </c>
      <c r="M5151" t="str">
        <f>TEXT(Table1[[#This Row],[Patient Admission Date]],"ddd")</f>
        <v>Sun</v>
      </c>
      <c r="N5151" t="str">
        <f>TEXT(INT(HOUR(Table1[[#This Row],[Patient Admission Date]])/3)*3,"00")&amp;"-"&amp;TEXT(INT(HOUR(Table1[[#This Row],[Patient Admission Date]])/3)*3+3,"00")</f>
        <v>12-15</v>
      </c>
      <c r="O5151" t="str" cm="1">
        <f t="array" ref="O5151">_xlfn.IFS(Table1[[#This Row],[Patient Age]]&lt;=14,"0-14",Table1[[#This Row],[Patient Age]]&lt;=29,"15-29",Table1[[#This Row],[Patient Age]]&lt;=44,"30-44",Table1[[#This Row],[Patient Age]]&lt;=59,"45-59",Table1[[#This Row],[Patient Age]]&lt;=74,"60-74",TRUE,"75+")</f>
        <v>0-14</v>
      </c>
      <c r="P5151" t="str" cm="1">
        <f t="array" ref="P5151">_xlfn.IFS(Table1[[#This Row],[Patient Waittime]]&lt;=15,"0-15",Table1[[#This Row],[Patient Waittime]]&lt;=30,"16-30",Table1[[#This Row],[Patient Waittime]]&lt;=45,"31-45",Table1[[#This Row],[Patient Waittime]]&lt;=60,"46-60",TRUE,"60+")</f>
        <v>16-30</v>
      </c>
      <c r="Q5151">
        <f>--(Table1[[#This Row],[Patient Waittime]]&lt;=30)</f>
        <v>1</v>
      </c>
      <c r="R5151">
        <f>--Table1[[#This Row],[Patient Admission Flag]]</f>
        <v>1</v>
      </c>
      <c r="S5151">
        <f>--AND(Table1[[#This Row],[WithinTarget]]=1,Table1[[#This Row],[Patient Satisfaction Score]]&gt;=7)</f>
        <v>0</v>
      </c>
      <c r="T5151" t="str">
        <f>IF(LEFT(Table1[[#This Row],[Patient Gender]],1)="F","Female","Male")</f>
        <v>Female</v>
      </c>
    </row>
    <row r="5152" spans="1:20" x14ac:dyDescent="0.3">
      <c r="A5152" t="s">
        <v>5256</v>
      </c>
      <c r="B5152" s="1">
        <v>45095.261805555558</v>
      </c>
      <c r="C5152" t="s">
        <v>13</v>
      </c>
      <c r="D5152">
        <v>47</v>
      </c>
      <c r="E5152" t="s">
        <v>14</v>
      </c>
      <c r="F5152" t="s">
        <v>15</v>
      </c>
      <c r="G5152" t="b">
        <v>1</v>
      </c>
      <c r="I5152">
        <v>50</v>
      </c>
      <c r="J5152" t="b">
        <v>1</v>
      </c>
      <c r="K5152">
        <f>YEAR(Table1[[#This Row],[Patient Admission Date]])</f>
        <v>2023</v>
      </c>
      <c r="L5152" t="str">
        <f>TEXT(Table1[[#This Row],[Patient Admission Date]],"mmm")</f>
        <v>Jun</v>
      </c>
      <c r="M5152" t="str">
        <f>TEXT(Table1[[#This Row],[Patient Admission Date]],"ddd")</f>
        <v>Sun</v>
      </c>
      <c r="N5152" t="str">
        <f>TEXT(INT(HOUR(Table1[[#This Row],[Patient Admission Date]])/3)*3,"00")&amp;"-"&amp;TEXT(INT(HOUR(Table1[[#This Row],[Patient Admission Date]])/3)*3+3,"00")</f>
        <v>06-09</v>
      </c>
      <c r="O5152" t="str" cm="1">
        <f t="array" ref="O5152">_xlfn.IFS(Table1[[#This Row],[Patient Age]]&lt;=14,"0-14",Table1[[#This Row],[Patient Age]]&lt;=29,"15-29",Table1[[#This Row],[Patient Age]]&lt;=44,"30-44",Table1[[#This Row],[Patient Age]]&lt;=59,"45-59",Table1[[#This Row],[Patient Age]]&lt;=74,"60-74",TRUE,"75+")</f>
        <v>45-59</v>
      </c>
      <c r="P5152" t="str" cm="1">
        <f t="array" ref="P5152">_xlfn.IFS(Table1[[#This Row],[Patient Waittime]]&lt;=15,"0-15",Table1[[#This Row],[Patient Waittime]]&lt;=30,"16-30",Table1[[#This Row],[Patient Waittime]]&lt;=45,"31-45",Table1[[#This Row],[Patient Waittime]]&lt;=60,"46-60",TRUE,"60+")</f>
        <v>46-60</v>
      </c>
      <c r="Q5152">
        <f>--(Table1[[#This Row],[Patient Waittime]]&lt;=30)</f>
        <v>0</v>
      </c>
      <c r="R5152">
        <f>--Table1[[#This Row],[Patient Admission Flag]]</f>
        <v>1</v>
      </c>
      <c r="S5152">
        <f>--AND(Table1[[#This Row],[WithinTarget]]=1,Table1[[#This Row],[Patient Satisfaction Score]]&gt;=7)</f>
        <v>0</v>
      </c>
      <c r="T5152" t="str">
        <f>IF(LEFT(Table1[[#This Row],[Patient Gender]],1)="F","Female","Male")</f>
        <v>Female</v>
      </c>
    </row>
    <row r="5153" spans="1:20" x14ac:dyDescent="0.3">
      <c r="A5153" t="s">
        <v>5257</v>
      </c>
      <c r="B5153" s="1">
        <v>45508.840277777781</v>
      </c>
      <c r="C5153" t="s">
        <v>13</v>
      </c>
      <c r="D5153">
        <v>15</v>
      </c>
      <c r="E5153" t="s">
        <v>14</v>
      </c>
      <c r="F5153" t="s">
        <v>15</v>
      </c>
      <c r="G5153" t="b">
        <v>1</v>
      </c>
      <c r="I5153">
        <v>31</v>
      </c>
      <c r="J5153" t="b">
        <v>1</v>
      </c>
      <c r="K5153">
        <f>YEAR(Table1[[#This Row],[Patient Admission Date]])</f>
        <v>2024</v>
      </c>
      <c r="L5153" t="str">
        <f>TEXT(Table1[[#This Row],[Patient Admission Date]],"mmm")</f>
        <v>Aug</v>
      </c>
      <c r="M5153" t="str">
        <f>TEXT(Table1[[#This Row],[Patient Admission Date]],"ddd")</f>
        <v>Sun</v>
      </c>
      <c r="N5153" t="str">
        <f>TEXT(INT(HOUR(Table1[[#This Row],[Patient Admission Date]])/3)*3,"00")&amp;"-"&amp;TEXT(INT(HOUR(Table1[[#This Row],[Patient Admission Date]])/3)*3+3,"00")</f>
        <v>18-21</v>
      </c>
      <c r="O5153" t="str" cm="1">
        <f t="array" ref="O5153">_xlfn.IFS(Table1[[#This Row],[Patient Age]]&lt;=14,"0-14",Table1[[#This Row],[Patient Age]]&lt;=29,"15-29",Table1[[#This Row],[Patient Age]]&lt;=44,"30-44",Table1[[#This Row],[Patient Age]]&lt;=59,"45-59",Table1[[#This Row],[Patient Age]]&lt;=74,"60-74",TRUE,"75+")</f>
        <v>15-29</v>
      </c>
      <c r="P5153" t="str" cm="1">
        <f t="array" ref="P5153">_xlfn.IFS(Table1[[#This Row],[Patient Waittime]]&lt;=15,"0-15",Table1[[#This Row],[Patient Waittime]]&lt;=30,"16-30",Table1[[#This Row],[Patient Waittime]]&lt;=45,"31-45",Table1[[#This Row],[Patient Waittime]]&lt;=60,"46-60",TRUE,"60+")</f>
        <v>31-45</v>
      </c>
      <c r="Q5153">
        <f>--(Table1[[#This Row],[Patient Waittime]]&lt;=30)</f>
        <v>0</v>
      </c>
      <c r="R5153">
        <f>--Table1[[#This Row],[Patient Admission Flag]]</f>
        <v>1</v>
      </c>
      <c r="S5153">
        <f>--AND(Table1[[#This Row],[WithinTarget]]=1,Table1[[#This Row],[Patient Satisfaction Score]]&gt;=7)</f>
        <v>0</v>
      </c>
      <c r="T5153" t="str">
        <f>IF(LEFT(Table1[[#This Row],[Patient Gender]],1)="F","Female","Male")</f>
        <v>Female</v>
      </c>
    </row>
    <row r="5154" spans="1:20" x14ac:dyDescent="0.3">
      <c r="A5154" t="s">
        <v>5258</v>
      </c>
      <c r="B5154" s="1">
        <v>45076.765972222223</v>
      </c>
      <c r="C5154" t="s">
        <v>13</v>
      </c>
      <c r="D5154">
        <v>23</v>
      </c>
      <c r="E5154" t="s">
        <v>14</v>
      </c>
      <c r="F5154" t="s">
        <v>15</v>
      </c>
      <c r="G5154" t="b">
        <v>1</v>
      </c>
      <c r="I5154">
        <v>31</v>
      </c>
      <c r="J5154" t="b">
        <v>1</v>
      </c>
      <c r="K5154">
        <f>YEAR(Table1[[#This Row],[Patient Admission Date]])</f>
        <v>2023</v>
      </c>
      <c r="L5154" t="str">
        <f>TEXT(Table1[[#This Row],[Patient Admission Date]],"mmm")</f>
        <v>May</v>
      </c>
      <c r="M5154" t="str">
        <f>TEXT(Table1[[#This Row],[Patient Admission Date]],"ddd")</f>
        <v>Tue</v>
      </c>
      <c r="N5154" t="str">
        <f>TEXT(INT(HOUR(Table1[[#This Row],[Patient Admission Date]])/3)*3,"00")&amp;"-"&amp;TEXT(INT(HOUR(Table1[[#This Row],[Patient Admission Date]])/3)*3+3,"00")</f>
        <v>18-21</v>
      </c>
      <c r="O5154" t="str" cm="1">
        <f t="array" ref="O5154">_xlfn.IFS(Table1[[#This Row],[Patient Age]]&lt;=14,"0-14",Table1[[#This Row],[Patient Age]]&lt;=29,"15-29",Table1[[#This Row],[Patient Age]]&lt;=44,"30-44",Table1[[#This Row],[Patient Age]]&lt;=59,"45-59",Table1[[#This Row],[Patient Age]]&lt;=74,"60-74",TRUE,"75+")</f>
        <v>15-29</v>
      </c>
      <c r="P5154" t="str" cm="1">
        <f t="array" ref="P5154">_xlfn.IFS(Table1[[#This Row],[Patient Waittime]]&lt;=15,"0-15",Table1[[#This Row],[Patient Waittime]]&lt;=30,"16-30",Table1[[#This Row],[Patient Waittime]]&lt;=45,"31-45",Table1[[#This Row],[Patient Waittime]]&lt;=60,"46-60",TRUE,"60+")</f>
        <v>31-45</v>
      </c>
      <c r="Q5154">
        <f>--(Table1[[#This Row],[Patient Waittime]]&lt;=30)</f>
        <v>0</v>
      </c>
      <c r="R5154">
        <f>--Table1[[#This Row],[Patient Admission Flag]]</f>
        <v>1</v>
      </c>
      <c r="S5154">
        <f>--AND(Table1[[#This Row],[WithinTarget]]=1,Table1[[#This Row],[Patient Satisfaction Score]]&gt;=7)</f>
        <v>0</v>
      </c>
      <c r="T5154" t="str">
        <f>IF(LEFT(Table1[[#This Row],[Patient Gender]],1)="F","Female","Male")</f>
        <v>Female</v>
      </c>
    </row>
    <row r="5155" spans="1:20" x14ac:dyDescent="0.3">
      <c r="A5155" t="s">
        <v>5259</v>
      </c>
      <c r="B5155" s="1">
        <v>45030.154861111114</v>
      </c>
      <c r="C5155" t="s">
        <v>13</v>
      </c>
      <c r="D5155">
        <v>66</v>
      </c>
      <c r="E5155" t="s">
        <v>14</v>
      </c>
      <c r="F5155" t="s">
        <v>15</v>
      </c>
      <c r="G5155" t="b">
        <v>1</v>
      </c>
      <c r="I5155">
        <v>41</v>
      </c>
      <c r="J5155" t="b">
        <v>1</v>
      </c>
      <c r="K5155">
        <f>YEAR(Table1[[#This Row],[Patient Admission Date]])</f>
        <v>2023</v>
      </c>
      <c r="L5155" t="str">
        <f>TEXT(Table1[[#This Row],[Patient Admission Date]],"mmm")</f>
        <v>Apr</v>
      </c>
      <c r="M5155" t="str">
        <f>TEXT(Table1[[#This Row],[Patient Admission Date]],"ddd")</f>
        <v>Fri</v>
      </c>
      <c r="N5155" t="str">
        <f>TEXT(INT(HOUR(Table1[[#This Row],[Patient Admission Date]])/3)*3,"00")&amp;"-"&amp;TEXT(INT(HOUR(Table1[[#This Row],[Patient Admission Date]])/3)*3+3,"00")</f>
        <v>03-06</v>
      </c>
      <c r="O5155" t="str" cm="1">
        <f t="array" ref="O5155">_xlfn.IFS(Table1[[#This Row],[Patient Age]]&lt;=14,"0-14",Table1[[#This Row],[Patient Age]]&lt;=29,"15-29",Table1[[#This Row],[Patient Age]]&lt;=44,"30-44",Table1[[#This Row],[Patient Age]]&lt;=59,"45-59",Table1[[#This Row],[Patient Age]]&lt;=74,"60-74",TRUE,"75+")</f>
        <v>60-74</v>
      </c>
      <c r="P5155" t="str" cm="1">
        <f t="array" ref="P5155">_xlfn.IFS(Table1[[#This Row],[Patient Waittime]]&lt;=15,"0-15",Table1[[#This Row],[Patient Waittime]]&lt;=30,"16-30",Table1[[#This Row],[Patient Waittime]]&lt;=45,"31-45",Table1[[#This Row],[Patient Waittime]]&lt;=60,"46-60",TRUE,"60+")</f>
        <v>31-45</v>
      </c>
      <c r="Q5155">
        <f>--(Table1[[#This Row],[Patient Waittime]]&lt;=30)</f>
        <v>0</v>
      </c>
      <c r="R5155">
        <f>--Table1[[#This Row],[Patient Admission Flag]]</f>
        <v>1</v>
      </c>
      <c r="S5155">
        <f>--AND(Table1[[#This Row],[WithinTarget]]=1,Table1[[#This Row],[Patient Satisfaction Score]]&gt;=7)</f>
        <v>0</v>
      </c>
      <c r="T5155" t="str">
        <f>IF(LEFT(Table1[[#This Row],[Patient Gender]],1)="F","Female","Male")</f>
        <v>Female</v>
      </c>
    </row>
    <row r="5156" spans="1:20" x14ac:dyDescent="0.3">
      <c r="A5156" t="s">
        <v>5260</v>
      </c>
      <c r="B5156" s="1">
        <v>45429.304861111108</v>
      </c>
      <c r="C5156" t="s">
        <v>13</v>
      </c>
      <c r="D5156">
        <v>40</v>
      </c>
      <c r="E5156" t="s">
        <v>14</v>
      </c>
      <c r="F5156" t="s">
        <v>15</v>
      </c>
      <c r="G5156" t="b">
        <v>1</v>
      </c>
      <c r="I5156">
        <v>44</v>
      </c>
      <c r="J5156" t="b">
        <v>1</v>
      </c>
      <c r="K5156">
        <f>YEAR(Table1[[#This Row],[Patient Admission Date]])</f>
        <v>2024</v>
      </c>
      <c r="L5156" t="str">
        <f>TEXT(Table1[[#This Row],[Patient Admission Date]],"mmm")</f>
        <v>May</v>
      </c>
      <c r="M5156" t="str">
        <f>TEXT(Table1[[#This Row],[Patient Admission Date]],"ddd")</f>
        <v>Fri</v>
      </c>
      <c r="N5156" t="str">
        <f>TEXT(INT(HOUR(Table1[[#This Row],[Patient Admission Date]])/3)*3,"00")&amp;"-"&amp;TEXT(INT(HOUR(Table1[[#This Row],[Patient Admission Date]])/3)*3+3,"00")</f>
        <v>06-09</v>
      </c>
      <c r="O5156" t="str" cm="1">
        <f t="array" ref="O5156">_xlfn.IFS(Table1[[#This Row],[Patient Age]]&lt;=14,"0-14",Table1[[#This Row],[Patient Age]]&lt;=29,"15-29",Table1[[#This Row],[Patient Age]]&lt;=44,"30-44",Table1[[#This Row],[Patient Age]]&lt;=59,"45-59",Table1[[#This Row],[Patient Age]]&lt;=74,"60-74",TRUE,"75+")</f>
        <v>30-44</v>
      </c>
      <c r="P5156" t="str" cm="1">
        <f t="array" ref="P5156">_xlfn.IFS(Table1[[#This Row],[Patient Waittime]]&lt;=15,"0-15",Table1[[#This Row],[Patient Waittime]]&lt;=30,"16-30",Table1[[#This Row],[Patient Waittime]]&lt;=45,"31-45",Table1[[#This Row],[Patient Waittime]]&lt;=60,"46-60",TRUE,"60+")</f>
        <v>31-45</v>
      </c>
      <c r="Q5156">
        <f>--(Table1[[#This Row],[Patient Waittime]]&lt;=30)</f>
        <v>0</v>
      </c>
      <c r="R5156">
        <f>--Table1[[#This Row],[Patient Admission Flag]]</f>
        <v>1</v>
      </c>
      <c r="S5156">
        <f>--AND(Table1[[#This Row],[WithinTarget]]=1,Table1[[#This Row],[Patient Satisfaction Score]]&gt;=7)</f>
        <v>0</v>
      </c>
      <c r="T5156" t="str">
        <f>IF(LEFT(Table1[[#This Row],[Patient Gender]],1)="F","Female","Male")</f>
        <v>Female</v>
      </c>
    </row>
    <row r="5157" spans="1:20" x14ac:dyDescent="0.3">
      <c r="A5157" t="s">
        <v>5261</v>
      </c>
      <c r="B5157" s="1">
        <v>45553.400694444441</v>
      </c>
      <c r="C5157" t="s">
        <v>13</v>
      </c>
      <c r="D5157">
        <v>30</v>
      </c>
      <c r="E5157" t="s">
        <v>14</v>
      </c>
      <c r="F5157" t="s">
        <v>15</v>
      </c>
      <c r="G5157" t="b">
        <v>1</v>
      </c>
      <c r="I5157">
        <v>41</v>
      </c>
      <c r="J5157" t="b">
        <v>1</v>
      </c>
      <c r="K5157">
        <f>YEAR(Table1[[#This Row],[Patient Admission Date]])</f>
        <v>2024</v>
      </c>
      <c r="L5157" t="str">
        <f>TEXT(Table1[[#This Row],[Patient Admission Date]],"mmm")</f>
        <v>Sep</v>
      </c>
      <c r="M5157" t="str">
        <f>TEXT(Table1[[#This Row],[Patient Admission Date]],"ddd")</f>
        <v>Wed</v>
      </c>
      <c r="N5157" t="str">
        <f>TEXT(INT(HOUR(Table1[[#This Row],[Patient Admission Date]])/3)*3,"00")&amp;"-"&amp;TEXT(INT(HOUR(Table1[[#This Row],[Patient Admission Date]])/3)*3+3,"00")</f>
        <v>09-12</v>
      </c>
      <c r="O5157" t="str" cm="1">
        <f t="array" ref="O5157">_xlfn.IFS(Table1[[#This Row],[Patient Age]]&lt;=14,"0-14",Table1[[#This Row],[Patient Age]]&lt;=29,"15-29",Table1[[#This Row],[Patient Age]]&lt;=44,"30-44",Table1[[#This Row],[Patient Age]]&lt;=59,"45-59",Table1[[#This Row],[Patient Age]]&lt;=74,"60-74",TRUE,"75+")</f>
        <v>30-44</v>
      </c>
      <c r="P5157" t="str" cm="1">
        <f t="array" ref="P5157">_xlfn.IFS(Table1[[#This Row],[Patient Waittime]]&lt;=15,"0-15",Table1[[#This Row],[Patient Waittime]]&lt;=30,"16-30",Table1[[#This Row],[Patient Waittime]]&lt;=45,"31-45",Table1[[#This Row],[Patient Waittime]]&lt;=60,"46-60",TRUE,"60+")</f>
        <v>31-45</v>
      </c>
      <c r="Q5157">
        <f>--(Table1[[#This Row],[Patient Waittime]]&lt;=30)</f>
        <v>0</v>
      </c>
      <c r="R5157">
        <f>--Table1[[#This Row],[Patient Admission Flag]]</f>
        <v>1</v>
      </c>
      <c r="S5157">
        <f>--AND(Table1[[#This Row],[WithinTarget]]=1,Table1[[#This Row],[Patient Satisfaction Score]]&gt;=7)</f>
        <v>0</v>
      </c>
      <c r="T5157" t="str">
        <f>IF(LEFT(Table1[[#This Row],[Patient Gender]],1)="F","Female","Male")</f>
        <v>Female</v>
      </c>
    </row>
    <row r="5158" spans="1:20" x14ac:dyDescent="0.3">
      <c r="A5158" t="s">
        <v>5262</v>
      </c>
      <c r="B5158" s="1">
        <v>45115.043055555558</v>
      </c>
      <c r="C5158" t="s">
        <v>13</v>
      </c>
      <c r="D5158">
        <v>37</v>
      </c>
      <c r="E5158" t="s">
        <v>14</v>
      </c>
      <c r="F5158" t="s">
        <v>15</v>
      </c>
      <c r="G5158" t="b">
        <v>1</v>
      </c>
      <c r="H5158">
        <v>1</v>
      </c>
      <c r="I5158">
        <v>58</v>
      </c>
      <c r="J5158" t="b">
        <v>1</v>
      </c>
      <c r="K5158">
        <f>YEAR(Table1[[#This Row],[Patient Admission Date]])</f>
        <v>2023</v>
      </c>
      <c r="L5158" t="str">
        <f>TEXT(Table1[[#This Row],[Patient Admission Date]],"mmm")</f>
        <v>Jul</v>
      </c>
      <c r="M5158" t="str">
        <f>TEXT(Table1[[#This Row],[Patient Admission Date]],"ddd")</f>
        <v>Sat</v>
      </c>
      <c r="N5158" t="str">
        <f>TEXT(INT(HOUR(Table1[[#This Row],[Patient Admission Date]])/3)*3,"00")&amp;"-"&amp;TEXT(INT(HOUR(Table1[[#This Row],[Patient Admission Date]])/3)*3+3,"00")</f>
        <v>00-03</v>
      </c>
      <c r="O5158" t="str" cm="1">
        <f t="array" ref="O5158">_xlfn.IFS(Table1[[#This Row],[Patient Age]]&lt;=14,"0-14",Table1[[#This Row],[Patient Age]]&lt;=29,"15-29",Table1[[#This Row],[Patient Age]]&lt;=44,"30-44",Table1[[#This Row],[Patient Age]]&lt;=59,"45-59",Table1[[#This Row],[Patient Age]]&lt;=74,"60-74",TRUE,"75+")</f>
        <v>30-44</v>
      </c>
      <c r="P5158" t="str" cm="1">
        <f t="array" ref="P5158">_xlfn.IFS(Table1[[#This Row],[Patient Waittime]]&lt;=15,"0-15",Table1[[#This Row],[Patient Waittime]]&lt;=30,"16-30",Table1[[#This Row],[Patient Waittime]]&lt;=45,"31-45",Table1[[#This Row],[Patient Waittime]]&lt;=60,"46-60",TRUE,"60+")</f>
        <v>46-60</v>
      </c>
      <c r="Q5158">
        <f>--(Table1[[#This Row],[Patient Waittime]]&lt;=30)</f>
        <v>0</v>
      </c>
      <c r="R5158">
        <f>--Table1[[#This Row],[Patient Admission Flag]]</f>
        <v>1</v>
      </c>
      <c r="S5158">
        <f>--AND(Table1[[#This Row],[WithinTarget]]=1,Table1[[#This Row],[Patient Satisfaction Score]]&gt;=7)</f>
        <v>0</v>
      </c>
      <c r="T5158" t="str">
        <f>IF(LEFT(Table1[[#This Row],[Patient Gender]],1)="F","Female","Male")</f>
        <v>Female</v>
      </c>
    </row>
    <row r="5159" spans="1:20" x14ac:dyDescent="0.3">
      <c r="A5159" t="s">
        <v>5263</v>
      </c>
      <c r="B5159" s="1">
        <v>45121.320833333331</v>
      </c>
      <c r="C5159" t="s">
        <v>13</v>
      </c>
      <c r="D5159">
        <v>50</v>
      </c>
      <c r="E5159" t="s">
        <v>14</v>
      </c>
      <c r="F5159" t="s">
        <v>15</v>
      </c>
      <c r="G5159" t="b">
        <v>1</v>
      </c>
      <c r="H5159">
        <v>3</v>
      </c>
      <c r="I5159">
        <v>13</v>
      </c>
      <c r="J5159" t="b">
        <v>1</v>
      </c>
      <c r="K5159">
        <f>YEAR(Table1[[#This Row],[Patient Admission Date]])</f>
        <v>2023</v>
      </c>
      <c r="L5159" t="str">
        <f>TEXT(Table1[[#This Row],[Patient Admission Date]],"mmm")</f>
        <v>Jul</v>
      </c>
      <c r="M5159" t="str">
        <f>TEXT(Table1[[#This Row],[Patient Admission Date]],"ddd")</f>
        <v>Fri</v>
      </c>
      <c r="N5159" t="str">
        <f>TEXT(INT(HOUR(Table1[[#This Row],[Patient Admission Date]])/3)*3,"00")&amp;"-"&amp;TEXT(INT(HOUR(Table1[[#This Row],[Patient Admission Date]])/3)*3+3,"00")</f>
        <v>06-09</v>
      </c>
      <c r="O5159" t="str" cm="1">
        <f t="array" ref="O5159">_xlfn.IFS(Table1[[#This Row],[Patient Age]]&lt;=14,"0-14",Table1[[#This Row],[Patient Age]]&lt;=29,"15-29",Table1[[#This Row],[Patient Age]]&lt;=44,"30-44",Table1[[#This Row],[Patient Age]]&lt;=59,"45-59",Table1[[#This Row],[Patient Age]]&lt;=74,"60-74",TRUE,"75+")</f>
        <v>45-59</v>
      </c>
      <c r="P5159" t="str" cm="1">
        <f t="array" ref="P5159">_xlfn.IFS(Table1[[#This Row],[Patient Waittime]]&lt;=15,"0-15",Table1[[#This Row],[Patient Waittime]]&lt;=30,"16-30",Table1[[#This Row],[Patient Waittime]]&lt;=45,"31-45",Table1[[#This Row],[Patient Waittime]]&lt;=60,"46-60",TRUE,"60+")</f>
        <v>0-15</v>
      </c>
      <c r="Q5159">
        <f>--(Table1[[#This Row],[Patient Waittime]]&lt;=30)</f>
        <v>1</v>
      </c>
      <c r="R5159">
        <f>--Table1[[#This Row],[Patient Admission Flag]]</f>
        <v>1</v>
      </c>
      <c r="S5159">
        <f>--AND(Table1[[#This Row],[WithinTarget]]=1,Table1[[#This Row],[Patient Satisfaction Score]]&gt;=7)</f>
        <v>0</v>
      </c>
      <c r="T5159" t="str">
        <f>IF(LEFT(Table1[[#This Row],[Patient Gender]],1)="F","Female","Male")</f>
        <v>Female</v>
      </c>
    </row>
    <row r="5160" spans="1:20" x14ac:dyDescent="0.3">
      <c r="A5160" t="s">
        <v>5264</v>
      </c>
      <c r="B5160" s="1">
        <v>45320.2</v>
      </c>
      <c r="C5160" t="s">
        <v>13</v>
      </c>
      <c r="D5160">
        <v>67</v>
      </c>
      <c r="E5160" t="s">
        <v>14</v>
      </c>
      <c r="F5160" t="s">
        <v>15</v>
      </c>
      <c r="G5160" t="b">
        <v>1</v>
      </c>
      <c r="H5160">
        <v>4</v>
      </c>
      <c r="I5160">
        <v>17</v>
      </c>
      <c r="J5160" t="b">
        <v>1</v>
      </c>
      <c r="K5160">
        <f>YEAR(Table1[[#This Row],[Patient Admission Date]])</f>
        <v>2024</v>
      </c>
      <c r="L5160" t="str">
        <f>TEXT(Table1[[#This Row],[Patient Admission Date]],"mmm")</f>
        <v>Jan</v>
      </c>
      <c r="M5160" t="str">
        <f>TEXT(Table1[[#This Row],[Patient Admission Date]],"ddd")</f>
        <v>Mon</v>
      </c>
      <c r="N5160" t="str">
        <f>TEXT(INT(HOUR(Table1[[#This Row],[Patient Admission Date]])/3)*3,"00")&amp;"-"&amp;TEXT(INT(HOUR(Table1[[#This Row],[Patient Admission Date]])/3)*3+3,"00")</f>
        <v>03-06</v>
      </c>
      <c r="O5160" t="str" cm="1">
        <f t="array" ref="O5160">_xlfn.IFS(Table1[[#This Row],[Patient Age]]&lt;=14,"0-14",Table1[[#This Row],[Patient Age]]&lt;=29,"15-29",Table1[[#This Row],[Patient Age]]&lt;=44,"30-44",Table1[[#This Row],[Patient Age]]&lt;=59,"45-59",Table1[[#This Row],[Patient Age]]&lt;=74,"60-74",TRUE,"75+")</f>
        <v>60-74</v>
      </c>
      <c r="P5160" t="str" cm="1">
        <f t="array" ref="P5160">_xlfn.IFS(Table1[[#This Row],[Patient Waittime]]&lt;=15,"0-15",Table1[[#This Row],[Patient Waittime]]&lt;=30,"16-30",Table1[[#This Row],[Patient Waittime]]&lt;=45,"31-45",Table1[[#This Row],[Patient Waittime]]&lt;=60,"46-60",TRUE,"60+")</f>
        <v>16-30</v>
      </c>
      <c r="Q5160">
        <f>--(Table1[[#This Row],[Patient Waittime]]&lt;=30)</f>
        <v>1</v>
      </c>
      <c r="R5160">
        <f>--Table1[[#This Row],[Patient Admission Flag]]</f>
        <v>1</v>
      </c>
      <c r="S5160">
        <f>--AND(Table1[[#This Row],[WithinTarget]]=1,Table1[[#This Row],[Patient Satisfaction Score]]&gt;=7)</f>
        <v>0</v>
      </c>
      <c r="T5160" t="str">
        <f>IF(LEFT(Table1[[#This Row],[Patient Gender]],1)="F","Female","Male")</f>
        <v>Female</v>
      </c>
    </row>
    <row r="5161" spans="1:20" x14ac:dyDescent="0.3">
      <c r="A5161" t="s">
        <v>5265</v>
      </c>
      <c r="B5161" s="1">
        <v>45509.792361111111</v>
      </c>
      <c r="C5161" t="s">
        <v>13</v>
      </c>
      <c r="D5161">
        <v>77</v>
      </c>
      <c r="E5161" t="s">
        <v>14</v>
      </c>
      <c r="F5161" t="s">
        <v>15</v>
      </c>
      <c r="G5161" t="b">
        <v>1</v>
      </c>
      <c r="H5161">
        <v>4</v>
      </c>
      <c r="I5161">
        <v>22</v>
      </c>
      <c r="J5161" t="b">
        <v>1</v>
      </c>
      <c r="K5161">
        <f>YEAR(Table1[[#This Row],[Patient Admission Date]])</f>
        <v>2024</v>
      </c>
      <c r="L5161" t="str">
        <f>TEXT(Table1[[#This Row],[Patient Admission Date]],"mmm")</f>
        <v>Aug</v>
      </c>
      <c r="M5161" t="str">
        <f>TEXT(Table1[[#This Row],[Patient Admission Date]],"ddd")</f>
        <v>Mon</v>
      </c>
      <c r="N5161" t="str">
        <f>TEXT(INT(HOUR(Table1[[#This Row],[Patient Admission Date]])/3)*3,"00")&amp;"-"&amp;TEXT(INT(HOUR(Table1[[#This Row],[Patient Admission Date]])/3)*3+3,"00")</f>
        <v>18-21</v>
      </c>
      <c r="O5161" t="str" cm="1">
        <f t="array" ref="O5161">_xlfn.IFS(Table1[[#This Row],[Patient Age]]&lt;=14,"0-14",Table1[[#This Row],[Patient Age]]&lt;=29,"15-29",Table1[[#This Row],[Patient Age]]&lt;=44,"30-44",Table1[[#This Row],[Patient Age]]&lt;=59,"45-59",Table1[[#This Row],[Patient Age]]&lt;=74,"60-74",TRUE,"75+")</f>
        <v>75+</v>
      </c>
      <c r="P5161" t="str" cm="1">
        <f t="array" ref="P5161">_xlfn.IFS(Table1[[#This Row],[Patient Waittime]]&lt;=15,"0-15",Table1[[#This Row],[Patient Waittime]]&lt;=30,"16-30",Table1[[#This Row],[Patient Waittime]]&lt;=45,"31-45",Table1[[#This Row],[Patient Waittime]]&lt;=60,"46-60",TRUE,"60+")</f>
        <v>16-30</v>
      </c>
      <c r="Q5161">
        <f>--(Table1[[#This Row],[Patient Waittime]]&lt;=30)</f>
        <v>1</v>
      </c>
      <c r="R5161">
        <f>--Table1[[#This Row],[Patient Admission Flag]]</f>
        <v>1</v>
      </c>
      <c r="S5161">
        <f>--AND(Table1[[#This Row],[WithinTarget]]=1,Table1[[#This Row],[Patient Satisfaction Score]]&gt;=7)</f>
        <v>0</v>
      </c>
      <c r="T5161" t="str">
        <f>IF(LEFT(Table1[[#This Row],[Patient Gender]],1)="F","Female","Male")</f>
        <v>Female</v>
      </c>
    </row>
    <row r="5162" spans="1:20" x14ac:dyDescent="0.3">
      <c r="A5162" t="s">
        <v>5266</v>
      </c>
      <c r="B5162" s="1">
        <v>45424.746527777781</v>
      </c>
      <c r="C5162" t="s">
        <v>13</v>
      </c>
      <c r="D5162">
        <v>71</v>
      </c>
      <c r="E5162" t="s">
        <v>14</v>
      </c>
      <c r="F5162" t="s">
        <v>15</v>
      </c>
      <c r="G5162" t="b">
        <v>1</v>
      </c>
      <c r="H5162">
        <v>5</v>
      </c>
      <c r="I5162">
        <v>54</v>
      </c>
      <c r="J5162" t="b">
        <v>1</v>
      </c>
      <c r="K5162">
        <f>YEAR(Table1[[#This Row],[Patient Admission Date]])</f>
        <v>2024</v>
      </c>
      <c r="L5162" t="str">
        <f>TEXT(Table1[[#This Row],[Patient Admission Date]],"mmm")</f>
        <v>May</v>
      </c>
      <c r="M5162" t="str">
        <f>TEXT(Table1[[#This Row],[Patient Admission Date]],"ddd")</f>
        <v>Sun</v>
      </c>
      <c r="N5162" t="str">
        <f>TEXT(INT(HOUR(Table1[[#This Row],[Patient Admission Date]])/3)*3,"00")&amp;"-"&amp;TEXT(INT(HOUR(Table1[[#This Row],[Patient Admission Date]])/3)*3+3,"00")</f>
        <v>15-18</v>
      </c>
      <c r="O5162" t="str" cm="1">
        <f t="array" ref="O5162">_xlfn.IFS(Table1[[#This Row],[Patient Age]]&lt;=14,"0-14",Table1[[#This Row],[Patient Age]]&lt;=29,"15-29",Table1[[#This Row],[Patient Age]]&lt;=44,"30-44",Table1[[#This Row],[Patient Age]]&lt;=59,"45-59",Table1[[#This Row],[Patient Age]]&lt;=74,"60-74",TRUE,"75+")</f>
        <v>60-74</v>
      </c>
      <c r="P5162" t="str" cm="1">
        <f t="array" ref="P5162">_xlfn.IFS(Table1[[#This Row],[Patient Waittime]]&lt;=15,"0-15",Table1[[#This Row],[Patient Waittime]]&lt;=30,"16-30",Table1[[#This Row],[Patient Waittime]]&lt;=45,"31-45",Table1[[#This Row],[Patient Waittime]]&lt;=60,"46-60",TRUE,"60+")</f>
        <v>46-60</v>
      </c>
      <c r="Q5162">
        <f>--(Table1[[#This Row],[Patient Waittime]]&lt;=30)</f>
        <v>0</v>
      </c>
      <c r="R5162">
        <f>--Table1[[#This Row],[Patient Admission Flag]]</f>
        <v>1</v>
      </c>
      <c r="S5162">
        <f>--AND(Table1[[#This Row],[WithinTarget]]=1,Table1[[#This Row],[Patient Satisfaction Score]]&gt;=7)</f>
        <v>0</v>
      </c>
      <c r="T5162" t="str">
        <f>IF(LEFT(Table1[[#This Row],[Patient Gender]],1)="F","Female","Male")</f>
        <v>Female</v>
      </c>
    </row>
    <row r="5163" spans="1:20" x14ac:dyDescent="0.3">
      <c r="A5163" t="s">
        <v>5267</v>
      </c>
      <c r="B5163" s="1">
        <v>45231.65347222222</v>
      </c>
      <c r="C5163" t="s">
        <v>13</v>
      </c>
      <c r="D5163">
        <v>68</v>
      </c>
      <c r="E5163" t="s">
        <v>14</v>
      </c>
      <c r="F5163" t="s">
        <v>15</v>
      </c>
      <c r="G5163" t="b">
        <v>1</v>
      </c>
      <c r="H5163">
        <v>5</v>
      </c>
      <c r="I5163">
        <v>19</v>
      </c>
      <c r="J5163" t="b">
        <v>1</v>
      </c>
      <c r="K5163">
        <f>YEAR(Table1[[#This Row],[Patient Admission Date]])</f>
        <v>2023</v>
      </c>
      <c r="L5163" t="str">
        <f>TEXT(Table1[[#This Row],[Patient Admission Date]],"mmm")</f>
        <v>Nov</v>
      </c>
      <c r="M5163" t="str">
        <f>TEXT(Table1[[#This Row],[Patient Admission Date]],"ddd")</f>
        <v>Wed</v>
      </c>
      <c r="N5163" t="str">
        <f>TEXT(INT(HOUR(Table1[[#This Row],[Patient Admission Date]])/3)*3,"00")&amp;"-"&amp;TEXT(INT(HOUR(Table1[[#This Row],[Patient Admission Date]])/3)*3+3,"00")</f>
        <v>15-18</v>
      </c>
      <c r="O5163" t="str" cm="1">
        <f t="array" ref="O5163">_xlfn.IFS(Table1[[#This Row],[Patient Age]]&lt;=14,"0-14",Table1[[#This Row],[Patient Age]]&lt;=29,"15-29",Table1[[#This Row],[Patient Age]]&lt;=44,"30-44",Table1[[#This Row],[Patient Age]]&lt;=59,"45-59",Table1[[#This Row],[Patient Age]]&lt;=74,"60-74",TRUE,"75+")</f>
        <v>60-74</v>
      </c>
      <c r="P5163" t="str" cm="1">
        <f t="array" ref="P5163">_xlfn.IFS(Table1[[#This Row],[Patient Waittime]]&lt;=15,"0-15",Table1[[#This Row],[Patient Waittime]]&lt;=30,"16-30",Table1[[#This Row],[Patient Waittime]]&lt;=45,"31-45",Table1[[#This Row],[Patient Waittime]]&lt;=60,"46-60",TRUE,"60+")</f>
        <v>16-30</v>
      </c>
      <c r="Q5163">
        <f>--(Table1[[#This Row],[Patient Waittime]]&lt;=30)</f>
        <v>1</v>
      </c>
      <c r="R5163">
        <f>--Table1[[#This Row],[Patient Admission Flag]]</f>
        <v>1</v>
      </c>
      <c r="S5163">
        <f>--AND(Table1[[#This Row],[WithinTarget]]=1,Table1[[#This Row],[Patient Satisfaction Score]]&gt;=7)</f>
        <v>0</v>
      </c>
      <c r="T5163" t="str">
        <f>IF(LEFT(Table1[[#This Row],[Patient Gender]],1)="F","Female","Male")</f>
        <v>Female</v>
      </c>
    </row>
    <row r="5164" spans="1:20" x14ac:dyDescent="0.3">
      <c r="A5164" t="s">
        <v>5268</v>
      </c>
      <c r="B5164" s="1">
        <v>45246.759027777778</v>
      </c>
      <c r="C5164" t="s">
        <v>13</v>
      </c>
      <c r="D5164">
        <v>43</v>
      </c>
      <c r="E5164" t="s">
        <v>14</v>
      </c>
      <c r="F5164" t="s">
        <v>15</v>
      </c>
      <c r="G5164" t="b">
        <v>1</v>
      </c>
      <c r="H5164">
        <v>5</v>
      </c>
      <c r="I5164">
        <v>46</v>
      </c>
      <c r="J5164" t="b">
        <v>1</v>
      </c>
      <c r="K5164">
        <f>YEAR(Table1[[#This Row],[Patient Admission Date]])</f>
        <v>2023</v>
      </c>
      <c r="L5164" t="str">
        <f>TEXT(Table1[[#This Row],[Patient Admission Date]],"mmm")</f>
        <v>Nov</v>
      </c>
      <c r="M5164" t="str">
        <f>TEXT(Table1[[#This Row],[Patient Admission Date]],"ddd")</f>
        <v>Thu</v>
      </c>
      <c r="N5164" t="str">
        <f>TEXT(INT(HOUR(Table1[[#This Row],[Patient Admission Date]])/3)*3,"00")&amp;"-"&amp;TEXT(INT(HOUR(Table1[[#This Row],[Patient Admission Date]])/3)*3+3,"00")</f>
        <v>18-21</v>
      </c>
      <c r="O5164" t="str" cm="1">
        <f t="array" ref="O5164">_xlfn.IFS(Table1[[#This Row],[Patient Age]]&lt;=14,"0-14",Table1[[#This Row],[Patient Age]]&lt;=29,"15-29",Table1[[#This Row],[Patient Age]]&lt;=44,"30-44",Table1[[#This Row],[Patient Age]]&lt;=59,"45-59",Table1[[#This Row],[Patient Age]]&lt;=74,"60-74",TRUE,"75+")</f>
        <v>30-44</v>
      </c>
      <c r="P5164" t="str" cm="1">
        <f t="array" ref="P5164">_xlfn.IFS(Table1[[#This Row],[Patient Waittime]]&lt;=15,"0-15",Table1[[#This Row],[Patient Waittime]]&lt;=30,"16-30",Table1[[#This Row],[Patient Waittime]]&lt;=45,"31-45",Table1[[#This Row],[Patient Waittime]]&lt;=60,"46-60",TRUE,"60+")</f>
        <v>46-60</v>
      </c>
      <c r="Q5164">
        <f>--(Table1[[#This Row],[Patient Waittime]]&lt;=30)</f>
        <v>0</v>
      </c>
      <c r="R5164">
        <f>--Table1[[#This Row],[Patient Admission Flag]]</f>
        <v>1</v>
      </c>
      <c r="S5164">
        <f>--AND(Table1[[#This Row],[WithinTarget]]=1,Table1[[#This Row],[Patient Satisfaction Score]]&gt;=7)</f>
        <v>0</v>
      </c>
      <c r="T5164" t="str">
        <f>IF(LEFT(Table1[[#This Row],[Patient Gender]],1)="F","Female","Male")</f>
        <v>Female</v>
      </c>
    </row>
    <row r="5165" spans="1:20" x14ac:dyDescent="0.3">
      <c r="A5165" t="s">
        <v>5269</v>
      </c>
      <c r="B5165" s="1">
        <v>45265.667361111111</v>
      </c>
      <c r="C5165" t="s">
        <v>13</v>
      </c>
      <c r="D5165">
        <v>11</v>
      </c>
      <c r="E5165" t="s">
        <v>14</v>
      </c>
      <c r="F5165" t="s">
        <v>15</v>
      </c>
      <c r="G5165" t="b">
        <v>1</v>
      </c>
      <c r="H5165">
        <v>5</v>
      </c>
      <c r="I5165">
        <v>54</v>
      </c>
      <c r="J5165" t="b">
        <v>1</v>
      </c>
      <c r="K5165">
        <f>YEAR(Table1[[#This Row],[Patient Admission Date]])</f>
        <v>2023</v>
      </c>
      <c r="L5165" t="str">
        <f>TEXT(Table1[[#This Row],[Patient Admission Date]],"mmm")</f>
        <v>Dec</v>
      </c>
      <c r="M5165" t="str">
        <f>TEXT(Table1[[#This Row],[Patient Admission Date]],"ddd")</f>
        <v>Tue</v>
      </c>
      <c r="N5165" t="str">
        <f>TEXT(INT(HOUR(Table1[[#This Row],[Patient Admission Date]])/3)*3,"00")&amp;"-"&amp;TEXT(INT(HOUR(Table1[[#This Row],[Patient Admission Date]])/3)*3+3,"00")</f>
        <v>15-18</v>
      </c>
      <c r="O5165" t="str" cm="1">
        <f t="array" ref="O5165">_xlfn.IFS(Table1[[#This Row],[Patient Age]]&lt;=14,"0-14",Table1[[#This Row],[Patient Age]]&lt;=29,"15-29",Table1[[#This Row],[Patient Age]]&lt;=44,"30-44",Table1[[#This Row],[Patient Age]]&lt;=59,"45-59",Table1[[#This Row],[Patient Age]]&lt;=74,"60-74",TRUE,"75+")</f>
        <v>0-14</v>
      </c>
      <c r="P5165" t="str" cm="1">
        <f t="array" ref="P5165">_xlfn.IFS(Table1[[#This Row],[Patient Waittime]]&lt;=15,"0-15",Table1[[#This Row],[Patient Waittime]]&lt;=30,"16-30",Table1[[#This Row],[Patient Waittime]]&lt;=45,"31-45",Table1[[#This Row],[Patient Waittime]]&lt;=60,"46-60",TRUE,"60+")</f>
        <v>46-60</v>
      </c>
      <c r="Q5165">
        <f>--(Table1[[#This Row],[Patient Waittime]]&lt;=30)</f>
        <v>0</v>
      </c>
      <c r="R5165">
        <f>--Table1[[#This Row],[Patient Admission Flag]]</f>
        <v>1</v>
      </c>
      <c r="S5165">
        <f>--AND(Table1[[#This Row],[WithinTarget]]=1,Table1[[#This Row],[Patient Satisfaction Score]]&gt;=7)</f>
        <v>0</v>
      </c>
      <c r="T5165" t="str">
        <f>IF(LEFT(Table1[[#This Row],[Patient Gender]],1)="F","Female","Male")</f>
        <v>Female</v>
      </c>
    </row>
    <row r="5166" spans="1:20" x14ac:dyDescent="0.3">
      <c r="A5166" t="s">
        <v>5270</v>
      </c>
      <c r="B5166" s="1">
        <v>45478.8125</v>
      </c>
      <c r="C5166" t="s">
        <v>13</v>
      </c>
      <c r="D5166">
        <v>6</v>
      </c>
      <c r="E5166" t="s">
        <v>14</v>
      </c>
      <c r="F5166" t="s">
        <v>15</v>
      </c>
      <c r="G5166" t="b">
        <v>1</v>
      </c>
      <c r="H5166">
        <v>6</v>
      </c>
      <c r="I5166">
        <v>17</v>
      </c>
      <c r="J5166" t="b">
        <v>1</v>
      </c>
      <c r="K5166">
        <f>YEAR(Table1[[#This Row],[Patient Admission Date]])</f>
        <v>2024</v>
      </c>
      <c r="L5166" t="str">
        <f>TEXT(Table1[[#This Row],[Patient Admission Date]],"mmm")</f>
        <v>Jul</v>
      </c>
      <c r="M5166" t="str">
        <f>TEXT(Table1[[#This Row],[Patient Admission Date]],"ddd")</f>
        <v>Fri</v>
      </c>
      <c r="N5166" t="str">
        <f>TEXT(INT(HOUR(Table1[[#This Row],[Patient Admission Date]])/3)*3,"00")&amp;"-"&amp;TEXT(INT(HOUR(Table1[[#This Row],[Patient Admission Date]])/3)*3+3,"00")</f>
        <v>18-21</v>
      </c>
      <c r="O5166" t="str" cm="1">
        <f t="array" ref="O5166">_xlfn.IFS(Table1[[#This Row],[Patient Age]]&lt;=14,"0-14",Table1[[#This Row],[Patient Age]]&lt;=29,"15-29",Table1[[#This Row],[Patient Age]]&lt;=44,"30-44",Table1[[#This Row],[Patient Age]]&lt;=59,"45-59",Table1[[#This Row],[Patient Age]]&lt;=74,"60-74",TRUE,"75+")</f>
        <v>0-14</v>
      </c>
      <c r="P5166" t="str" cm="1">
        <f t="array" ref="P5166">_xlfn.IFS(Table1[[#This Row],[Patient Waittime]]&lt;=15,"0-15",Table1[[#This Row],[Patient Waittime]]&lt;=30,"16-30",Table1[[#This Row],[Patient Waittime]]&lt;=45,"31-45",Table1[[#This Row],[Patient Waittime]]&lt;=60,"46-60",TRUE,"60+")</f>
        <v>16-30</v>
      </c>
      <c r="Q5166">
        <f>--(Table1[[#This Row],[Patient Waittime]]&lt;=30)</f>
        <v>1</v>
      </c>
      <c r="R5166">
        <f>--Table1[[#This Row],[Patient Admission Flag]]</f>
        <v>1</v>
      </c>
      <c r="S5166">
        <f>--AND(Table1[[#This Row],[WithinTarget]]=1,Table1[[#This Row],[Patient Satisfaction Score]]&gt;=7)</f>
        <v>0</v>
      </c>
      <c r="T5166" t="str">
        <f>IF(LEFT(Table1[[#This Row],[Patient Gender]],1)="F","Female","Male")</f>
        <v>Female</v>
      </c>
    </row>
    <row r="5167" spans="1:20" x14ac:dyDescent="0.3">
      <c r="A5167" t="s">
        <v>5271</v>
      </c>
      <c r="B5167" s="1">
        <v>45544.551388888889</v>
      </c>
      <c r="C5167" t="s">
        <v>13</v>
      </c>
      <c r="D5167">
        <v>25</v>
      </c>
      <c r="E5167" t="s">
        <v>14</v>
      </c>
      <c r="F5167" t="s">
        <v>15</v>
      </c>
      <c r="G5167" t="b">
        <v>1</v>
      </c>
      <c r="H5167">
        <v>6</v>
      </c>
      <c r="I5167">
        <v>14</v>
      </c>
      <c r="J5167" t="b">
        <v>1</v>
      </c>
      <c r="K5167">
        <f>YEAR(Table1[[#This Row],[Patient Admission Date]])</f>
        <v>2024</v>
      </c>
      <c r="L5167" t="str">
        <f>TEXT(Table1[[#This Row],[Patient Admission Date]],"mmm")</f>
        <v>Sep</v>
      </c>
      <c r="M5167" t="str">
        <f>TEXT(Table1[[#This Row],[Patient Admission Date]],"ddd")</f>
        <v>Mon</v>
      </c>
      <c r="N5167" t="str">
        <f>TEXT(INT(HOUR(Table1[[#This Row],[Patient Admission Date]])/3)*3,"00")&amp;"-"&amp;TEXT(INT(HOUR(Table1[[#This Row],[Patient Admission Date]])/3)*3+3,"00")</f>
        <v>12-15</v>
      </c>
      <c r="O5167" t="str" cm="1">
        <f t="array" ref="O5167">_xlfn.IFS(Table1[[#This Row],[Patient Age]]&lt;=14,"0-14",Table1[[#This Row],[Patient Age]]&lt;=29,"15-29",Table1[[#This Row],[Patient Age]]&lt;=44,"30-44",Table1[[#This Row],[Patient Age]]&lt;=59,"45-59",Table1[[#This Row],[Patient Age]]&lt;=74,"60-74",TRUE,"75+")</f>
        <v>15-29</v>
      </c>
      <c r="P5167" t="str" cm="1">
        <f t="array" ref="P5167">_xlfn.IFS(Table1[[#This Row],[Patient Waittime]]&lt;=15,"0-15",Table1[[#This Row],[Patient Waittime]]&lt;=30,"16-30",Table1[[#This Row],[Patient Waittime]]&lt;=45,"31-45",Table1[[#This Row],[Patient Waittime]]&lt;=60,"46-60",TRUE,"60+")</f>
        <v>0-15</v>
      </c>
      <c r="Q5167">
        <f>--(Table1[[#This Row],[Patient Waittime]]&lt;=30)</f>
        <v>1</v>
      </c>
      <c r="R5167">
        <f>--Table1[[#This Row],[Patient Admission Flag]]</f>
        <v>1</v>
      </c>
      <c r="S5167">
        <f>--AND(Table1[[#This Row],[WithinTarget]]=1,Table1[[#This Row],[Patient Satisfaction Score]]&gt;=7)</f>
        <v>0</v>
      </c>
      <c r="T5167" t="str">
        <f>IF(LEFT(Table1[[#This Row],[Patient Gender]],1)="F","Female","Male")</f>
        <v>Female</v>
      </c>
    </row>
    <row r="5168" spans="1:20" x14ac:dyDescent="0.3">
      <c r="A5168" t="s">
        <v>5272</v>
      </c>
      <c r="B5168" s="1">
        <v>45405.416666666664</v>
      </c>
      <c r="C5168" t="s">
        <v>13</v>
      </c>
      <c r="D5168">
        <v>64</v>
      </c>
      <c r="E5168" t="s">
        <v>14</v>
      </c>
      <c r="F5168" t="s">
        <v>15</v>
      </c>
      <c r="G5168" t="b">
        <v>1</v>
      </c>
      <c r="H5168">
        <v>7</v>
      </c>
      <c r="I5168">
        <v>41</v>
      </c>
      <c r="J5168" t="b">
        <v>1</v>
      </c>
      <c r="K5168">
        <f>YEAR(Table1[[#This Row],[Patient Admission Date]])</f>
        <v>2024</v>
      </c>
      <c r="L5168" t="str">
        <f>TEXT(Table1[[#This Row],[Patient Admission Date]],"mmm")</f>
        <v>Apr</v>
      </c>
      <c r="M5168" t="str">
        <f>TEXT(Table1[[#This Row],[Patient Admission Date]],"ddd")</f>
        <v>Tue</v>
      </c>
      <c r="N5168" t="str">
        <f>TEXT(INT(HOUR(Table1[[#This Row],[Patient Admission Date]])/3)*3,"00")&amp;"-"&amp;TEXT(INT(HOUR(Table1[[#This Row],[Patient Admission Date]])/3)*3+3,"00")</f>
        <v>09-12</v>
      </c>
      <c r="O5168" t="str" cm="1">
        <f t="array" ref="O5168">_xlfn.IFS(Table1[[#This Row],[Patient Age]]&lt;=14,"0-14",Table1[[#This Row],[Patient Age]]&lt;=29,"15-29",Table1[[#This Row],[Patient Age]]&lt;=44,"30-44",Table1[[#This Row],[Patient Age]]&lt;=59,"45-59",Table1[[#This Row],[Patient Age]]&lt;=74,"60-74",TRUE,"75+")</f>
        <v>60-74</v>
      </c>
      <c r="P5168" t="str" cm="1">
        <f t="array" ref="P5168">_xlfn.IFS(Table1[[#This Row],[Patient Waittime]]&lt;=15,"0-15",Table1[[#This Row],[Patient Waittime]]&lt;=30,"16-30",Table1[[#This Row],[Patient Waittime]]&lt;=45,"31-45",Table1[[#This Row],[Patient Waittime]]&lt;=60,"46-60",TRUE,"60+")</f>
        <v>31-45</v>
      </c>
      <c r="Q5168">
        <f>--(Table1[[#This Row],[Patient Waittime]]&lt;=30)</f>
        <v>0</v>
      </c>
      <c r="R5168">
        <f>--Table1[[#This Row],[Patient Admission Flag]]</f>
        <v>1</v>
      </c>
      <c r="S5168">
        <f>--AND(Table1[[#This Row],[WithinTarget]]=1,Table1[[#This Row],[Patient Satisfaction Score]]&gt;=7)</f>
        <v>0</v>
      </c>
      <c r="T5168" t="str">
        <f>IF(LEFT(Table1[[#This Row],[Patient Gender]],1)="F","Female","Male")</f>
        <v>Female</v>
      </c>
    </row>
    <row r="5169" spans="1:20" x14ac:dyDescent="0.3">
      <c r="A5169" t="s">
        <v>5273</v>
      </c>
      <c r="B5169" s="1">
        <v>45397.099305555559</v>
      </c>
      <c r="C5169" t="s">
        <v>13</v>
      </c>
      <c r="D5169">
        <v>47</v>
      </c>
      <c r="E5169" t="s">
        <v>14</v>
      </c>
      <c r="F5169" t="s">
        <v>15</v>
      </c>
      <c r="G5169" t="b">
        <v>1</v>
      </c>
      <c r="H5169">
        <v>8</v>
      </c>
      <c r="I5169">
        <v>30</v>
      </c>
      <c r="J5169" t="b">
        <v>1</v>
      </c>
      <c r="K5169">
        <f>YEAR(Table1[[#This Row],[Patient Admission Date]])</f>
        <v>2024</v>
      </c>
      <c r="L5169" t="str">
        <f>TEXT(Table1[[#This Row],[Patient Admission Date]],"mmm")</f>
        <v>Apr</v>
      </c>
      <c r="M5169" t="str">
        <f>TEXT(Table1[[#This Row],[Patient Admission Date]],"ddd")</f>
        <v>Mon</v>
      </c>
      <c r="N5169" t="str">
        <f>TEXT(INT(HOUR(Table1[[#This Row],[Patient Admission Date]])/3)*3,"00")&amp;"-"&amp;TEXT(INT(HOUR(Table1[[#This Row],[Patient Admission Date]])/3)*3+3,"00")</f>
        <v>00-03</v>
      </c>
      <c r="O5169" t="str" cm="1">
        <f t="array" ref="O5169">_xlfn.IFS(Table1[[#This Row],[Patient Age]]&lt;=14,"0-14",Table1[[#This Row],[Patient Age]]&lt;=29,"15-29",Table1[[#This Row],[Patient Age]]&lt;=44,"30-44",Table1[[#This Row],[Patient Age]]&lt;=59,"45-59",Table1[[#This Row],[Patient Age]]&lt;=74,"60-74",TRUE,"75+")</f>
        <v>45-59</v>
      </c>
      <c r="P5169" t="str" cm="1">
        <f t="array" ref="P5169">_xlfn.IFS(Table1[[#This Row],[Patient Waittime]]&lt;=15,"0-15",Table1[[#This Row],[Patient Waittime]]&lt;=30,"16-30",Table1[[#This Row],[Patient Waittime]]&lt;=45,"31-45",Table1[[#This Row],[Patient Waittime]]&lt;=60,"46-60",TRUE,"60+")</f>
        <v>16-30</v>
      </c>
      <c r="Q5169">
        <f>--(Table1[[#This Row],[Patient Waittime]]&lt;=30)</f>
        <v>1</v>
      </c>
      <c r="R5169">
        <f>--Table1[[#This Row],[Patient Admission Flag]]</f>
        <v>1</v>
      </c>
      <c r="S5169">
        <f>--AND(Table1[[#This Row],[WithinTarget]]=1,Table1[[#This Row],[Patient Satisfaction Score]]&gt;=7)</f>
        <v>1</v>
      </c>
      <c r="T5169" t="str">
        <f>IF(LEFT(Table1[[#This Row],[Patient Gender]],1)="F","Female","Male")</f>
        <v>Female</v>
      </c>
    </row>
    <row r="5170" spans="1:20" x14ac:dyDescent="0.3">
      <c r="A5170" t="s">
        <v>5274</v>
      </c>
      <c r="B5170" s="1">
        <v>45031.765277777777</v>
      </c>
      <c r="C5170" t="s">
        <v>13</v>
      </c>
      <c r="D5170">
        <v>52</v>
      </c>
      <c r="E5170" t="s">
        <v>14</v>
      </c>
      <c r="F5170" t="s">
        <v>15</v>
      </c>
      <c r="G5170" t="b">
        <v>1</v>
      </c>
      <c r="H5170">
        <v>8</v>
      </c>
      <c r="I5170">
        <v>58</v>
      </c>
      <c r="J5170" t="b">
        <v>1</v>
      </c>
      <c r="K5170">
        <f>YEAR(Table1[[#This Row],[Patient Admission Date]])</f>
        <v>2023</v>
      </c>
      <c r="L5170" t="str">
        <f>TEXT(Table1[[#This Row],[Patient Admission Date]],"mmm")</f>
        <v>Apr</v>
      </c>
      <c r="M5170" t="str">
        <f>TEXT(Table1[[#This Row],[Patient Admission Date]],"ddd")</f>
        <v>Sat</v>
      </c>
      <c r="N5170" t="str">
        <f>TEXT(INT(HOUR(Table1[[#This Row],[Patient Admission Date]])/3)*3,"00")&amp;"-"&amp;TEXT(INT(HOUR(Table1[[#This Row],[Patient Admission Date]])/3)*3+3,"00")</f>
        <v>18-21</v>
      </c>
      <c r="O5170" t="str" cm="1">
        <f t="array" ref="O5170">_xlfn.IFS(Table1[[#This Row],[Patient Age]]&lt;=14,"0-14",Table1[[#This Row],[Patient Age]]&lt;=29,"15-29",Table1[[#This Row],[Patient Age]]&lt;=44,"30-44",Table1[[#This Row],[Patient Age]]&lt;=59,"45-59",Table1[[#This Row],[Patient Age]]&lt;=74,"60-74",TRUE,"75+")</f>
        <v>45-59</v>
      </c>
      <c r="P5170" t="str" cm="1">
        <f t="array" ref="P5170">_xlfn.IFS(Table1[[#This Row],[Patient Waittime]]&lt;=15,"0-15",Table1[[#This Row],[Patient Waittime]]&lt;=30,"16-30",Table1[[#This Row],[Patient Waittime]]&lt;=45,"31-45",Table1[[#This Row],[Patient Waittime]]&lt;=60,"46-60",TRUE,"60+")</f>
        <v>46-60</v>
      </c>
      <c r="Q5170">
        <f>--(Table1[[#This Row],[Patient Waittime]]&lt;=30)</f>
        <v>0</v>
      </c>
      <c r="R5170">
        <f>--Table1[[#This Row],[Patient Admission Flag]]</f>
        <v>1</v>
      </c>
      <c r="S5170">
        <f>--AND(Table1[[#This Row],[WithinTarget]]=1,Table1[[#This Row],[Patient Satisfaction Score]]&gt;=7)</f>
        <v>0</v>
      </c>
      <c r="T5170" t="str">
        <f>IF(LEFT(Table1[[#This Row],[Patient Gender]],1)="F","Female","Male")</f>
        <v>Female</v>
      </c>
    </row>
    <row r="5171" spans="1:20" x14ac:dyDescent="0.3">
      <c r="A5171" t="s">
        <v>5275</v>
      </c>
      <c r="B5171" s="1">
        <v>45037.537499999999</v>
      </c>
      <c r="C5171" t="s">
        <v>13</v>
      </c>
      <c r="D5171">
        <v>47</v>
      </c>
      <c r="E5171" t="s">
        <v>14</v>
      </c>
      <c r="F5171" t="s">
        <v>15</v>
      </c>
      <c r="G5171" t="b">
        <v>1</v>
      </c>
      <c r="H5171">
        <v>9</v>
      </c>
      <c r="I5171">
        <v>50</v>
      </c>
      <c r="J5171" t="b">
        <v>1</v>
      </c>
      <c r="K5171">
        <f>YEAR(Table1[[#This Row],[Patient Admission Date]])</f>
        <v>2023</v>
      </c>
      <c r="L5171" t="str">
        <f>TEXT(Table1[[#This Row],[Patient Admission Date]],"mmm")</f>
        <v>Apr</v>
      </c>
      <c r="M5171" t="str">
        <f>TEXT(Table1[[#This Row],[Patient Admission Date]],"ddd")</f>
        <v>Fri</v>
      </c>
      <c r="N5171" t="str">
        <f>TEXT(INT(HOUR(Table1[[#This Row],[Patient Admission Date]])/3)*3,"00")&amp;"-"&amp;TEXT(INT(HOUR(Table1[[#This Row],[Patient Admission Date]])/3)*3+3,"00")</f>
        <v>12-15</v>
      </c>
      <c r="O5171" t="str" cm="1">
        <f t="array" ref="O5171">_xlfn.IFS(Table1[[#This Row],[Patient Age]]&lt;=14,"0-14",Table1[[#This Row],[Patient Age]]&lt;=29,"15-29",Table1[[#This Row],[Patient Age]]&lt;=44,"30-44",Table1[[#This Row],[Patient Age]]&lt;=59,"45-59",Table1[[#This Row],[Patient Age]]&lt;=74,"60-74",TRUE,"75+")</f>
        <v>45-59</v>
      </c>
      <c r="P5171" t="str" cm="1">
        <f t="array" ref="P5171">_xlfn.IFS(Table1[[#This Row],[Patient Waittime]]&lt;=15,"0-15",Table1[[#This Row],[Patient Waittime]]&lt;=30,"16-30",Table1[[#This Row],[Patient Waittime]]&lt;=45,"31-45",Table1[[#This Row],[Patient Waittime]]&lt;=60,"46-60",TRUE,"60+")</f>
        <v>46-60</v>
      </c>
      <c r="Q5171">
        <f>--(Table1[[#This Row],[Patient Waittime]]&lt;=30)</f>
        <v>0</v>
      </c>
      <c r="R5171">
        <f>--Table1[[#This Row],[Patient Admission Flag]]</f>
        <v>1</v>
      </c>
      <c r="S5171">
        <f>--AND(Table1[[#This Row],[WithinTarget]]=1,Table1[[#This Row],[Patient Satisfaction Score]]&gt;=7)</f>
        <v>0</v>
      </c>
      <c r="T5171" t="str">
        <f>IF(LEFT(Table1[[#This Row],[Patient Gender]],1)="F","Female","Male")</f>
        <v>Female</v>
      </c>
    </row>
    <row r="5172" spans="1:20" x14ac:dyDescent="0.3">
      <c r="A5172" t="s">
        <v>5276</v>
      </c>
      <c r="B5172" s="1">
        <v>45501.914583333331</v>
      </c>
      <c r="C5172" t="s">
        <v>13</v>
      </c>
      <c r="D5172">
        <v>59</v>
      </c>
      <c r="E5172" t="s">
        <v>14</v>
      </c>
      <c r="F5172" t="s">
        <v>15</v>
      </c>
      <c r="G5172" t="b">
        <v>1</v>
      </c>
      <c r="H5172">
        <v>9</v>
      </c>
      <c r="I5172">
        <v>41</v>
      </c>
      <c r="J5172" t="b">
        <v>1</v>
      </c>
      <c r="K5172">
        <f>YEAR(Table1[[#This Row],[Patient Admission Date]])</f>
        <v>2024</v>
      </c>
      <c r="L5172" t="str">
        <f>TEXT(Table1[[#This Row],[Patient Admission Date]],"mmm")</f>
        <v>Jul</v>
      </c>
      <c r="M5172" t="str">
        <f>TEXT(Table1[[#This Row],[Patient Admission Date]],"ddd")</f>
        <v>Sun</v>
      </c>
      <c r="N5172" t="str">
        <f>TEXT(INT(HOUR(Table1[[#This Row],[Patient Admission Date]])/3)*3,"00")&amp;"-"&amp;TEXT(INT(HOUR(Table1[[#This Row],[Patient Admission Date]])/3)*3+3,"00")</f>
        <v>21-24</v>
      </c>
      <c r="O5172" t="str" cm="1">
        <f t="array" ref="O5172">_xlfn.IFS(Table1[[#This Row],[Patient Age]]&lt;=14,"0-14",Table1[[#This Row],[Patient Age]]&lt;=29,"15-29",Table1[[#This Row],[Patient Age]]&lt;=44,"30-44",Table1[[#This Row],[Patient Age]]&lt;=59,"45-59",Table1[[#This Row],[Patient Age]]&lt;=74,"60-74",TRUE,"75+")</f>
        <v>45-59</v>
      </c>
      <c r="P5172" t="str" cm="1">
        <f t="array" ref="P5172">_xlfn.IFS(Table1[[#This Row],[Patient Waittime]]&lt;=15,"0-15",Table1[[#This Row],[Patient Waittime]]&lt;=30,"16-30",Table1[[#This Row],[Patient Waittime]]&lt;=45,"31-45",Table1[[#This Row],[Patient Waittime]]&lt;=60,"46-60",TRUE,"60+")</f>
        <v>31-45</v>
      </c>
      <c r="Q5172">
        <f>--(Table1[[#This Row],[Patient Waittime]]&lt;=30)</f>
        <v>0</v>
      </c>
      <c r="R5172">
        <f>--Table1[[#This Row],[Patient Admission Flag]]</f>
        <v>1</v>
      </c>
      <c r="S5172">
        <f>--AND(Table1[[#This Row],[WithinTarget]]=1,Table1[[#This Row],[Patient Satisfaction Score]]&gt;=7)</f>
        <v>0</v>
      </c>
      <c r="T5172" t="str">
        <f>IF(LEFT(Table1[[#This Row],[Patient Gender]],1)="F","Female","Male")</f>
        <v>Female</v>
      </c>
    </row>
    <row r="5173" spans="1:20" x14ac:dyDescent="0.3">
      <c r="A5173" t="s">
        <v>5277</v>
      </c>
      <c r="B5173" s="1">
        <v>45415.659722222219</v>
      </c>
      <c r="C5173" t="s">
        <v>13</v>
      </c>
      <c r="D5173">
        <v>11</v>
      </c>
      <c r="E5173" t="s">
        <v>14</v>
      </c>
      <c r="F5173" t="s">
        <v>15</v>
      </c>
      <c r="G5173" t="b">
        <v>1</v>
      </c>
      <c r="H5173">
        <v>9</v>
      </c>
      <c r="I5173">
        <v>53</v>
      </c>
      <c r="J5173" t="b">
        <v>1</v>
      </c>
      <c r="K5173">
        <f>YEAR(Table1[[#This Row],[Patient Admission Date]])</f>
        <v>2024</v>
      </c>
      <c r="L5173" t="str">
        <f>TEXT(Table1[[#This Row],[Patient Admission Date]],"mmm")</f>
        <v>May</v>
      </c>
      <c r="M5173" t="str">
        <f>TEXT(Table1[[#This Row],[Patient Admission Date]],"ddd")</f>
        <v>Fri</v>
      </c>
      <c r="N5173" t="str">
        <f>TEXT(INT(HOUR(Table1[[#This Row],[Patient Admission Date]])/3)*3,"00")&amp;"-"&amp;TEXT(INT(HOUR(Table1[[#This Row],[Patient Admission Date]])/3)*3+3,"00")</f>
        <v>15-18</v>
      </c>
      <c r="O5173" t="str" cm="1">
        <f t="array" ref="O5173">_xlfn.IFS(Table1[[#This Row],[Patient Age]]&lt;=14,"0-14",Table1[[#This Row],[Patient Age]]&lt;=29,"15-29",Table1[[#This Row],[Patient Age]]&lt;=44,"30-44",Table1[[#This Row],[Patient Age]]&lt;=59,"45-59",Table1[[#This Row],[Patient Age]]&lt;=74,"60-74",TRUE,"75+")</f>
        <v>0-14</v>
      </c>
      <c r="P5173" t="str" cm="1">
        <f t="array" ref="P5173">_xlfn.IFS(Table1[[#This Row],[Patient Waittime]]&lt;=15,"0-15",Table1[[#This Row],[Patient Waittime]]&lt;=30,"16-30",Table1[[#This Row],[Patient Waittime]]&lt;=45,"31-45",Table1[[#This Row],[Patient Waittime]]&lt;=60,"46-60",TRUE,"60+")</f>
        <v>46-60</v>
      </c>
      <c r="Q5173">
        <f>--(Table1[[#This Row],[Patient Waittime]]&lt;=30)</f>
        <v>0</v>
      </c>
      <c r="R5173">
        <f>--Table1[[#This Row],[Patient Admission Flag]]</f>
        <v>1</v>
      </c>
      <c r="S5173">
        <f>--AND(Table1[[#This Row],[WithinTarget]]=1,Table1[[#This Row],[Patient Satisfaction Score]]&gt;=7)</f>
        <v>0</v>
      </c>
      <c r="T5173" t="str">
        <f>IF(LEFT(Table1[[#This Row],[Patient Gender]],1)="F","Female","Male")</f>
        <v>Female</v>
      </c>
    </row>
    <row r="5174" spans="1:20" x14ac:dyDescent="0.3">
      <c r="A5174" t="s">
        <v>5278</v>
      </c>
      <c r="B5174" s="1">
        <v>45237.130555555559</v>
      </c>
      <c r="C5174" t="s">
        <v>13</v>
      </c>
      <c r="D5174">
        <v>2</v>
      </c>
      <c r="E5174" t="s">
        <v>14</v>
      </c>
      <c r="F5174" t="s">
        <v>15</v>
      </c>
      <c r="G5174" t="b">
        <v>1</v>
      </c>
      <c r="H5174">
        <v>10</v>
      </c>
      <c r="I5174">
        <v>13</v>
      </c>
      <c r="J5174" t="b">
        <v>1</v>
      </c>
      <c r="K5174">
        <f>YEAR(Table1[[#This Row],[Patient Admission Date]])</f>
        <v>2023</v>
      </c>
      <c r="L5174" t="str">
        <f>TEXT(Table1[[#This Row],[Patient Admission Date]],"mmm")</f>
        <v>Nov</v>
      </c>
      <c r="M5174" t="str">
        <f>TEXT(Table1[[#This Row],[Patient Admission Date]],"ddd")</f>
        <v>Tue</v>
      </c>
      <c r="N5174" t="str">
        <f>TEXT(INT(HOUR(Table1[[#This Row],[Patient Admission Date]])/3)*3,"00")&amp;"-"&amp;TEXT(INT(HOUR(Table1[[#This Row],[Patient Admission Date]])/3)*3+3,"00")</f>
        <v>03-06</v>
      </c>
      <c r="O5174" t="str" cm="1">
        <f t="array" ref="O5174">_xlfn.IFS(Table1[[#This Row],[Patient Age]]&lt;=14,"0-14",Table1[[#This Row],[Patient Age]]&lt;=29,"15-29",Table1[[#This Row],[Patient Age]]&lt;=44,"30-44",Table1[[#This Row],[Patient Age]]&lt;=59,"45-59",Table1[[#This Row],[Patient Age]]&lt;=74,"60-74",TRUE,"75+")</f>
        <v>0-14</v>
      </c>
      <c r="P5174" t="str" cm="1">
        <f t="array" ref="P5174">_xlfn.IFS(Table1[[#This Row],[Patient Waittime]]&lt;=15,"0-15",Table1[[#This Row],[Patient Waittime]]&lt;=30,"16-30",Table1[[#This Row],[Patient Waittime]]&lt;=45,"31-45",Table1[[#This Row],[Patient Waittime]]&lt;=60,"46-60",TRUE,"60+")</f>
        <v>0-15</v>
      </c>
      <c r="Q5174">
        <f>--(Table1[[#This Row],[Patient Waittime]]&lt;=30)</f>
        <v>1</v>
      </c>
      <c r="R5174">
        <f>--Table1[[#This Row],[Patient Admission Flag]]</f>
        <v>1</v>
      </c>
      <c r="S5174">
        <f>--AND(Table1[[#This Row],[WithinTarget]]=1,Table1[[#This Row],[Patient Satisfaction Score]]&gt;=7)</f>
        <v>1</v>
      </c>
      <c r="T5174" t="str">
        <f>IF(LEFT(Table1[[#This Row],[Patient Gender]],1)="F","Female","Male")</f>
        <v>Female</v>
      </c>
    </row>
    <row r="5175" spans="1:20" x14ac:dyDescent="0.3">
      <c r="A5175" t="s">
        <v>5279</v>
      </c>
      <c r="B5175" s="1">
        <v>45144.161111111112</v>
      </c>
      <c r="C5175" t="s">
        <v>13</v>
      </c>
      <c r="D5175">
        <v>65</v>
      </c>
      <c r="E5175" t="s">
        <v>14</v>
      </c>
      <c r="F5175" t="s">
        <v>15</v>
      </c>
      <c r="G5175" t="b">
        <v>1</v>
      </c>
      <c r="H5175">
        <v>10</v>
      </c>
      <c r="I5175">
        <v>19</v>
      </c>
      <c r="J5175" t="b">
        <v>1</v>
      </c>
      <c r="K5175">
        <f>YEAR(Table1[[#This Row],[Patient Admission Date]])</f>
        <v>2023</v>
      </c>
      <c r="L5175" t="str">
        <f>TEXT(Table1[[#This Row],[Patient Admission Date]],"mmm")</f>
        <v>Aug</v>
      </c>
      <c r="M5175" t="str">
        <f>TEXT(Table1[[#This Row],[Patient Admission Date]],"ddd")</f>
        <v>Sun</v>
      </c>
      <c r="N5175" t="str">
        <f>TEXT(INT(HOUR(Table1[[#This Row],[Patient Admission Date]])/3)*3,"00")&amp;"-"&amp;TEXT(INT(HOUR(Table1[[#This Row],[Patient Admission Date]])/3)*3+3,"00")</f>
        <v>03-06</v>
      </c>
      <c r="O5175" t="str" cm="1">
        <f t="array" ref="O5175">_xlfn.IFS(Table1[[#This Row],[Patient Age]]&lt;=14,"0-14",Table1[[#This Row],[Patient Age]]&lt;=29,"15-29",Table1[[#This Row],[Patient Age]]&lt;=44,"30-44",Table1[[#This Row],[Patient Age]]&lt;=59,"45-59",Table1[[#This Row],[Patient Age]]&lt;=74,"60-74",TRUE,"75+")</f>
        <v>60-74</v>
      </c>
      <c r="P5175" t="str" cm="1">
        <f t="array" ref="P5175">_xlfn.IFS(Table1[[#This Row],[Patient Waittime]]&lt;=15,"0-15",Table1[[#This Row],[Patient Waittime]]&lt;=30,"16-30",Table1[[#This Row],[Patient Waittime]]&lt;=45,"31-45",Table1[[#This Row],[Patient Waittime]]&lt;=60,"46-60",TRUE,"60+")</f>
        <v>16-30</v>
      </c>
      <c r="Q5175">
        <f>--(Table1[[#This Row],[Patient Waittime]]&lt;=30)</f>
        <v>1</v>
      </c>
      <c r="R5175">
        <f>--Table1[[#This Row],[Patient Admission Flag]]</f>
        <v>1</v>
      </c>
      <c r="S5175">
        <f>--AND(Table1[[#This Row],[WithinTarget]]=1,Table1[[#This Row],[Patient Satisfaction Score]]&gt;=7)</f>
        <v>1</v>
      </c>
      <c r="T5175" t="str">
        <f>IF(LEFT(Table1[[#This Row],[Patient Gender]],1)="F","Female","Male")</f>
        <v>Female</v>
      </c>
    </row>
    <row r="5176" spans="1:20" x14ac:dyDescent="0.3">
      <c r="A5176" t="s">
        <v>5280</v>
      </c>
      <c r="B5176" s="1">
        <v>45067.357638888891</v>
      </c>
      <c r="C5176" t="s">
        <v>13</v>
      </c>
      <c r="D5176">
        <v>45</v>
      </c>
      <c r="E5176" t="s">
        <v>14</v>
      </c>
      <c r="F5176" t="s">
        <v>15</v>
      </c>
      <c r="G5176" t="b">
        <v>1</v>
      </c>
      <c r="H5176">
        <v>10</v>
      </c>
      <c r="I5176">
        <v>23</v>
      </c>
      <c r="J5176" t="b">
        <v>1</v>
      </c>
      <c r="K5176">
        <f>YEAR(Table1[[#This Row],[Patient Admission Date]])</f>
        <v>2023</v>
      </c>
      <c r="L5176" t="str">
        <f>TEXT(Table1[[#This Row],[Patient Admission Date]],"mmm")</f>
        <v>May</v>
      </c>
      <c r="M5176" t="str">
        <f>TEXT(Table1[[#This Row],[Patient Admission Date]],"ddd")</f>
        <v>Sun</v>
      </c>
      <c r="N5176" t="str">
        <f>TEXT(INT(HOUR(Table1[[#This Row],[Patient Admission Date]])/3)*3,"00")&amp;"-"&amp;TEXT(INT(HOUR(Table1[[#This Row],[Patient Admission Date]])/3)*3+3,"00")</f>
        <v>06-09</v>
      </c>
      <c r="O5176" t="str" cm="1">
        <f t="array" ref="O5176">_xlfn.IFS(Table1[[#This Row],[Patient Age]]&lt;=14,"0-14",Table1[[#This Row],[Patient Age]]&lt;=29,"15-29",Table1[[#This Row],[Patient Age]]&lt;=44,"30-44",Table1[[#This Row],[Patient Age]]&lt;=59,"45-59",Table1[[#This Row],[Patient Age]]&lt;=74,"60-74",TRUE,"75+")</f>
        <v>45-59</v>
      </c>
      <c r="P5176" t="str" cm="1">
        <f t="array" ref="P5176">_xlfn.IFS(Table1[[#This Row],[Patient Waittime]]&lt;=15,"0-15",Table1[[#This Row],[Patient Waittime]]&lt;=30,"16-30",Table1[[#This Row],[Patient Waittime]]&lt;=45,"31-45",Table1[[#This Row],[Patient Waittime]]&lt;=60,"46-60",TRUE,"60+")</f>
        <v>16-30</v>
      </c>
      <c r="Q5176">
        <f>--(Table1[[#This Row],[Patient Waittime]]&lt;=30)</f>
        <v>1</v>
      </c>
      <c r="R5176">
        <f>--Table1[[#This Row],[Patient Admission Flag]]</f>
        <v>1</v>
      </c>
      <c r="S5176">
        <f>--AND(Table1[[#This Row],[WithinTarget]]=1,Table1[[#This Row],[Patient Satisfaction Score]]&gt;=7)</f>
        <v>1</v>
      </c>
      <c r="T5176" t="str">
        <f>IF(LEFT(Table1[[#This Row],[Patient Gender]],1)="F","Female","Male")</f>
        <v>Female</v>
      </c>
    </row>
    <row r="5177" spans="1:20" x14ac:dyDescent="0.3">
      <c r="A5177" t="s">
        <v>5281</v>
      </c>
      <c r="B5177" s="1">
        <v>45299.89166666667</v>
      </c>
      <c r="C5177" t="s">
        <v>13</v>
      </c>
      <c r="D5177">
        <v>17</v>
      </c>
      <c r="E5177" t="s">
        <v>14</v>
      </c>
      <c r="F5177" t="s">
        <v>15</v>
      </c>
      <c r="G5177" t="b">
        <v>1</v>
      </c>
      <c r="H5177">
        <v>10</v>
      </c>
      <c r="I5177">
        <v>58</v>
      </c>
      <c r="J5177" t="b">
        <v>1</v>
      </c>
      <c r="K5177">
        <f>YEAR(Table1[[#This Row],[Patient Admission Date]])</f>
        <v>2024</v>
      </c>
      <c r="L5177" t="str">
        <f>TEXT(Table1[[#This Row],[Patient Admission Date]],"mmm")</f>
        <v>Jan</v>
      </c>
      <c r="M5177" t="str">
        <f>TEXT(Table1[[#This Row],[Patient Admission Date]],"ddd")</f>
        <v>Mon</v>
      </c>
      <c r="N5177" t="str">
        <f>TEXT(INT(HOUR(Table1[[#This Row],[Patient Admission Date]])/3)*3,"00")&amp;"-"&amp;TEXT(INT(HOUR(Table1[[#This Row],[Patient Admission Date]])/3)*3+3,"00")</f>
        <v>21-24</v>
      </c>
      <c r="O5177" t="str" cm="1">
        <f t="array" ref="O5177">_xlfn.IFS(Table1[[#This Row],[Patient Age]]&lt;=14,"0-14",Table1[[#This Row],[Patient Age]]&lt;=29,"15-29",Table1[[#This Row],[Patient Age]]&lt;=44,"30-44",Table1[[#This Row],[Patient Age]]&lt;=59,"45-59",Table1[[#This Row],[Patient Age]]&lt;=74,"60-74",TRUE,"75+")</f>
        <v>15-29</v>
      </c>
      <c r="P5177" t="str" cm="1">
        <f t="array" ref="P5177">_xlfn.IFS(Table1[[#This Row],[Patient Waittime]]&lt;=15,"0-15",Table1[[#This Row],[Patient Waittime]]&lt;=30,"16-30",Table1[[#This Row],[Patient Waittime]]&lt;=45,"31-45",Table1[[#This Row],[Patient Waittime]]&lt;=60,"46-60",TRUE,"60+")</f>
        <v>46-60</v>
      </c>
      <c r="Q5177">
        <f>--(Table1[[#This Row],[Patient Waittime]]&lt;=30)</f>
        <v>0</v>
      </c>
      <c r="R5177">
        <f>--Table1[[#This Row],[Patient Admission Flag]]</f>
        <v>1</v>
      </c>
      <c r="S5177">
        <f>--AND(Table1[[#This Row],[WithinTarget]]=1,Table1[[#This Row],[Patient Satisfaction Score]]&gt;=7)</f>
        <v>0</v>
      </c>
      <c r="T5177" t="str">
        <f>IF(LEFT(Table1[[#This Row],[Patient Gender]],1)="F","Female","Male")</f>
        <v>Female</v>
      </c>
    </row>
    <row r="5178" spans="1:20" x14ac:dyDescent="0.3">
      <c r="A5178" t="s">
        <v>5282</v>
      </c>
      <c r="B5178" s="1">
        <v>45551.691666666666</v>
      </c>
      <c r="C5178" t="s">
        <v>13</v>
      </c>
      <c r="D5178">
        <v>60</v>
      </c>
      <c r="E5178" t="s">
        <v>14</v>
      </c>
      <c r="F5178" t="s">
        <v>26</v>
      </c>
      <c r="G5178" t="b">
        <v>1</v>
      </c>
      <c r="I5178">
        <v>18</v>
      </c>
      <c r="J5178" t="b">
        <v>1</v>
      </c>
      <c r="K5178">
        <f>YEAR(Table1[[#This Row],[Patient Admission Date]])</f>
        <v>2024</v>
      </c>
      <c r="L5178" t="str">
        <f>TEXT(Table1[[#This Row],[Patient Admission Date]],"mmm")</f>
        <v>Sep</v>
      </c>
      <c r="M5178" t="str">
        <f>TEXT(Table1[[#This Row],[Patient Admission Date]],"ddd")</f>
        <v>Mon</v>
      </c>
      <c r="N5178" t="str">
        <f>TEXT(INT(HOUR(Table1[[#This Row],[Patient Admission Date]])/3)*3,"00")&amp;"-"&amp;TEXT(INT(HOUR(Table1[[#This Row],[Patient Admission Date]])/3)*3+3,"00")</f>
        <v>15-18</v>
      </c>
      <c r="O5178" t="str" cm="1">
        <f t="array" ref="O5178">_xlfn.IFS(Table1[[#This Row],[Patient Age]]&lt;=14,"0-14",Table1[[#This Row],[Patient Age]]&lt;=29,"15-29",Table1[[#This Row],[Patient Age]]&lt;=44,"30-44",Table1[[#This Row],[Patient Age]]&lt;=59,"45-59",Table1[[#This Row],[Patient Age]]&lt;=74,"60-74",TRUE,"75+")</f>
        <v>60-74</v>
      </c>
      <c r="P5178" t="str" cm="1">
        <f t="array" ref="P5178">_xlfn.IFS(Table1[[#This Row],[Patient Waittime]]&lt;=15,"0-15",Table1[[#This Row],[Patient Waittime]]&lt;=30,"16-30",Table1[[#This Row],[Patient Waittime]]&lt;=45,"31-45",Table1[[#This Row],[Patient Waittime]]&lt;=60,"46-60",TRUE,"60+")</f>
        <v>16-30</v>
      </c>
      <c r="Q5178">
        <f>--(Table1[[#This Row],[Patient Waittime]]&lt;=30)</f>
        <v>1</v>
      </c>
      <c r="R5178">
        <f>--Table1[[#This Row],[Patient Admission Flag]]</f>
        <v>1</v>
      </c>
      <c r="S5178">
        <f>--AND(Table1[[#This Row],[WithinTarget]]=1,Table1[[#This Row],[Patient Satisfaction Score]]&gt;=7)</f>
        <v>0</v>
      </c>
      <c r="T5178" t="str">
        <f>IF(LEFT(Table1[[#This Row],[Patient Gender]],1)="F","Female","Male")</f>
        <v>Female</v>
      </c>
    </row>
    <row r="5179" spans="1:20" x14ac:dyDescent="0.3">
      <c r="A5179" t="s">
        <v>5283</v>
      </c>
      <c r="B5179" s="1">
        <v>45275.543749999997</v>
      </c>
      <c r="C5179" t="s">
        <v>13</v>
      </c>
      <c r="D5179">
        <v>60</v>
      </c>
      <c r="E5179" t="s">
        <v>14</v>
      </c>
      <c r="F5179" t="s">
        <v>26</v>
      </c>
      <c r="G5179" t="b">
        <v>1</v>
      </c>
      <c r="I5179">
        <v>17</v>
      </c>
      <c r="J5179" t="b">
        <v>1</v>
      </c>
      <c r="K5179">
        <f>YEAR(Table1[[#This Row],[Patient Admission Date]])</f>
        <v>2023</v>
      </c>
      <c r="L5179" t="str">
        <f>TEXT(Table1[[#This Row],[Patient Admission Date]],"mmm")</f>
        <v>Dec</v>
      </c>
      <c r="M5179" t="str">
        <f>TEXT(Table1[[#This Row],[Patient Admission Date]],"ddd")</f>
        <v>Fri</v>
      </c>
      <c r="N5179" t="str">
        <f>TEXT(INT(HOUR(Table1[[#This Row],[Patient Admission Date]])/3)*3,"00")&amp;"-"&amp;TEXT(INT(HOUR(Table1[[#This Row],[Patient Admission Date]])/3)*3+3,"00")</f>
        <v>12-15</v>
      </c>
      <c r="O5179" t="str" cm="1">
        <f t="array" ref="O5179">_xlfn.IFS(Table1[[#This Row],[Patient Age]]&lt;=14,"0-14",Table1[[#This Row],[Patient Age]]&lt;=29,"15-29",Table1[[#This Row],[Patient Age]]&lt;=44,"30-44",Table1[[#This Row],[Patient Age]]&lt;=59,"45-59",Table1[[#This Row],[Patient Age]]&lt;=74,"60-74",TRUE,"75+")</f>
        <v>60-74</v>
      </c>
      <c r="P5179" t="str" cm="1">
        <f t="array" ref="P5179">_xlfn.IFS(Table1[[#This Row],[Patient Waittime]]&lt;=15,"0-15",Table1[[#This Row],[Patient Waittime]]&lt;=30,"16-30",Table1[[#This Row],[Patient Waittime]]&lt;=45,"31-45",Table1[[#This Row],[Patient Waittime]]&lt;=60,"46-60",TRUE,"60+")</f>
        <v>16-30</v>
      </c>
      <c r="Q5179">
        <f>--(Table1[[#This Row],[Patient Waittime]]&lt;=30)</f>
        <v>1</v>
      </c>
      <c r="R5179">
        <f>--Table1[[#This Row],[Patient Admission Flag]]</f>
        <v>1</v>
      </c>
      <c r="S5179">
        <f>--AND(Table1[[#This Row],[WithinTarget]]=1,Table1[[#This Row],[Patient Satisfaction Score]]&gt;=7)</f>
        <v>0</v>
      </c>
      <c r="T5179" t="str">
        <f>IF(LEFT(Table1[[#This Row],[Patient Gender]],1)="F","Female","Male")</f>
        <v>Female</v>
      </c>
    </row>
    <row r="5180" spans="1:20" x14ac:dyDescent="0.3">
      <c r="A5180" t="s">
        <v>5284</v>
      </c>
      <c r="B5180" s="1">
        <v>45222.802083333336</v>
      </c>
      <c r="C5180" t="s">
        <v>13</v>
      </c>
      <c r="D5180">
        <v>12</v>
      </c>
      <c r="E5180" t="s">
        <v>14</v>
      </c>
      <c r="F5180" t="s">
        <v>26</v>
      </c>
      <c r="G5180" t="b">
        <v>1</v>
      </c>
      <c r="I5180">
        <v>55</v>
      </c>
      <c r="J5180" t="b">
        <v>1</v>
      </c>
      <c r="K5180">
        <f>YEAR(Table1[[#This Row],[Patient Admission Date]])</f>
        <v>2023</v>
      </c>
      <c r="L5180" t="str">
        <f>TEXT(Table1[[#This Row],[Patient Admission Date]],"mmm")</f>
        <v>Oct</v>
      </c>
      <c r="M5180" t="str">
        <f>TEXT(Table1[[#This Row],[Patient Admission Date]],"ddd")</f>
        <v>Mon</v>
      </c>
      <c r="N5180" t="str">
        <f>TEXT(INT(HOUR(Table1[[#This Row],[Patient Admission Date]])/3)*3,"00")&amp;"-"&amp;TEXT(INT(HOUR(Table1[[#This Row],[Patient Admission Date]])/3)*3+3,"00")</f>
        <v>18-21</v>
      </c>
      <c r="O5180" t="str" cm="1">
        <f t="array" ref="O5180">_xlfn.IFS(Table1[[#This Row],[Patient Age]]&lt;=14,"0-14",Table1[[#This Row],[Patient Age]]&lt;=29,"15-29",Table1[[#This Row],[Patient Age]]&lt;=44,"30-44",Table1[[#This Row],[Patient Age]]&lt;=59,"45-59",Table1[[#This Row],[Patient Age]]&lt;=74,"60-74",TRUE,"75+")</f>
        <v>0-14</v>
      </c>
      <c r="P5180" t="str" cm="1">
        <f t="array" ref="P5180">_xlfn.IFS(Table1[[#This Row],[Patient Waittime]]&lt;=15,"0-15",Table1[[#This Row],[Patient Waittime]]&lt;=30,"16-30",Table1[[#This Row],[Patient Waittime]]&lt;=45,"31-45",Table1[[#This Row],[Patient Waittime]]&lt;=60,"46-60",TRUE,"60+")</f>
        <v>46-60</v>
      </c>
      <c r="Q5180">
        <f>--(Table1[[#This Row],[Patient Waittime]]&lt;=30)</f>
        <v>0</v>
      </c>
      <c r="R5180">
        <f>--Table1[[#This Row],[Patient Admission Flag]]</f>
        <v>1</v>
      </c>
      <c r="S5180">
        <f>--AND(Table1[[#This Row],[WithinTarget]]=1,Table1[[#This Row],[Patient Satisfaction Score]]&gt;=7)</f>
        <v>0</v>
      </c>
      <c r="T5180" t="str">
        <f>IF(LEFT(Table1[[#This Row],[Patient Gender]],1)="F","Female","Male")</f>
        <v>Female</v>
      </c>
    </row>
    <row r="5181" spans="1:20" x14ac:dyDescent="0.3">
      <c r="A5181" t="s">
        <v>5285</v>
      </c>
      <c r="B5181" s="1">
        <v>45487.456944444442</v>
      </c>
      <c r="C5181" t="s">
        <v>13</v>
      </c>
      <c r="D5181">
        <v>10</v>
      </c>
      <c r="E5181" t="s">
        <v>14</v>
      </c>
      <c r="F5181" t="s">
        <v>26</v>
      </c>
      <c r="G5181" t="b">
        <v>1</v>
      </c>
      <c r="I5181">
        <v>15</v>
      </c>
      <c r="J5181" t="b">
        <v>1</v>
      </c>
      <c r="K5181">
        <f>YEAR(Table1[[#This Row],[Patient Admission Date]])</f>
        <v>2024</v>
      </c>
      <c r="L5181" t="str">
        <f>TEXT(Table1[[#This Row],[Patient Admission Date]],"mmm")</f>
        <v>Jul</v>
      </c>
      <c r="M5181" t="str">
        <f>TEXT(Table1[[#This Row],[Patient Admission Date]],"ddd")</f>
        <v>Sun</v>
      </c>
      <c r="N5181" t="str">
        <f>TEXT(INT(HOUR(Table1[[#This Row],[Patient Admission Date]])/3)*3,"00")&amp;"-"&amp;TEXT(INT(HOUR(Table1[[#This Row],[Patient Admission Date]])/3)*3+3,"00")</f>
        <v>09-12</v>
      </c>
      <c r="O5181" t="str" cm="1">
        <f t="array" ref="O5181">_xlfn.IFS(Table1[[#This Row],[Patient Age]]&lt;=14,"0-14",Table1[[#This Row],[Patient Age]]&lt;=29,"15-29",Table1[[#This Row],[Patient Age]]&lt;=44,"30-44",Table1[[#This Row],[Patient Age]]&lt;=59,"45-59",Table1[[#This Row],[Patient Age]]&lt;=74,"60-74",TRUE,"75+")</f>
        <v>0-14</v>
      </c>
      <c r="P5181" t="str" cm="1">
        <f t="array" ref="P5181">_xlfn.IFS(Table1[[#This Row],[Patient Waittime]]&lt;=15,"0-15",Table1[[#This Row],[Patient Waittime]]&lt;=30,"16-30",Table1[[#This Row],[Patient Waittime]]&lt;=45,"31-45",Table1[[#This Row],[Patient Waittime]]&lt;=60,"46-60",TRUE,"60+")</f>
        <v>0-15</v>
      </c>
      <c r="Q5181">
        <f>--(Table1[[#This Row],[Patient Waittime]]&lt;=30)</f>
        <v>1</v>
      </c>
      <c r="R5181">
        <f>--Table1[[#This Row],[Patient Admission Flag]]</f>
        <v>1</v>
      </c>
      <c r="S5181">
        <f>--AND(Table1[[#This Row],[WithinTarget]]=1,Table1[[#This Row],[Patient Satisfaction Score]]&gt;=7)</f>
        <v>0</v>
      </c>
      <c r="T5181" t="str">
        <f>IF(LEFT(Table1[[#This Row],[Patient Gender]],1)="F","Female","Male")</f>
        <v>Female</v>
      </c>
    </row>
    <row r="5182" spans="1:20" x14ac:dyDescent="0.3">
      <c r="A5182" t="s">
        <v>5286</v>
      </c>
      <c r="B5182" s="1">
        <v>45264.772916666669</v>
      </c>
      <c r="C5182" t="s">
        <v>13</v>
      </c>
      <c r="D5182">
        <v>58</v>
      </c>
      <c r="E5182" t="s">
        <v>14</v>
      </c>
      <c r="F5182" t="s">
        <v>26</v>
      </c>
      <c r="G5182" t="b">
        <v>1</v>
      </c>
      <c r="I5182">
        <v>55</v>
      </c>
      <c r="J5182" t="b">
        <v>1</v>
      </c>
      <c r="K5182">
        <f>YEAR(Table1[[#This Row],[Patient Admission Date]])</f>
        <v>2023</v>
      </c>
      <c r="L5182" t="str">
        <f>TEXT(Table1[[#This Row],[Patient Admission Date]],"mmm")</f>
        <v>Dec</v>
      </c>
      <c r="M5182" t="str">
        <f>TEXT(Table1[[#This Row],[Patient Admission Date]],"ddd")</f>
        <v>Mon</v>
      </c>
      <c r="N5182" t="str">
        <f>TEXT(INT(HOUR(Table1[[#This Row],[Patient Admission Date]])/3)*3,"00")&amp;"-"&amp;TEXT(INT(HOUR(Table1[[#This Row],[Patient Admission Date]])/3)*3+3,"00")</f>
        <v>18-21</v>
      </c>
      <c r="O5182" t="str" cm="1">
        <f t="array" ref="O5182">_xlfn.IFS(Table1[[#This Row],[Patient Age]]&lt;=14,"0-14",Table1[[#This Row],[Patient Age]]&lt;=29,"15-29",Table1[[#This Row],[Patient Age]]&lt;=44,"30-44",Table1[[#This Row],[Patient Age]]&lt;=59,"45-59",Table1[[#This Row],[Patient Age]]&lt;=74,"60-74",TRUE,"75+")</f>
        <v>45-59</v>
      </c>
      <c r="P5182" t="str" cm="1">
        <f t="array" ref="P5182">_xlfn.IFS(Table1[[#This Row],[Patient Waittime]]&lt;=15,"0-15",Table1[[#This Row],[Patient Waittime]]&lt;=30,"16-30",Table1[[#This Row],[Patient Waittime]]&lt;=45,"31-45",Table1[[#This Row],[Patient Waittime]]&lt;=60,"46-60",TRUE,"60+")</f>
        <v>46-60</v>
      </c>
      <c r="Q5182">
        <f>--(Table1[[#This Row],[Patient Waittime]]&lt;=30)</f>
        <v>0</v>
      </c>
      <c r="R5182">
        <f>--Table1[[#This Row],[Patient Admission Flag]]</f>
        <v>1</v>
      </c>
      <c r="S5182">
        <f>--AND(Table1[[#This Row],[WithinTarget]]=1,Table1[[#This Row],[Patient Satisfaction Score]]&gt;=7)</f>
        <v>0</v>
      </c>
      <c r="T5182" t="str">
        <f>IF(LEFT(Table1[[#This Row],[Patient Gender]],1)="F","Female","Male")</f>
        <v>Female</v>
      </c>
    </row>
    <row r="5183" spans="1:20" x14ac:dyDescent="0.3">
      <c r="A5183" t="s">
        <v>5287</v>
      </c>
      <c r="B5183" s="1">
        <v>45321.666666666664</v>
      </c>
      <c r="C5183" t="s">
        <v>13</v>
      </c>
      <c r="D5183">
        <v>35</v>
      </c>
      <c r="E5183" t="s">
        <v>14</v>
      </c>
      <c r="F5183" t="s">
        <v>26</v>
      </c>
      <c r="G5183" t="b">
        <v>1</v>
      </c>
      <c r="I5183">
        <v>16</v>
      </c>
      <c r="J5183" t="b">
        <v>1</v>
      </c>
      <c r="K5183">
        <f>YEAR(Table1[[#This Row],[Patient Admission Date]])</f>
        <v>2024</v>
      </c>
      <c r="L5183" t="str">
        <f>TEXT(Table1[[#This Row],[Patient Admission Date]],"mmm")</f>
        <v>Jan</v>
      </c>
      <c r="M5183" t="str">
        <f>TEXT(Table1[[#This Row],[Patient Admission Date]],"ddd")</f>
        <v>Tue</v>
      </c>
      <c r="N5183" t="str">
        <f>TEXT(INT(HOUR(Table1[[#This Row],[Patient Admission Date]])/3)*3,"00")&amp;"-"&amp;TEXT(INT(HOUR(Table1[[#This Row],[Patient Admission Date]])/3)*3+3,"00")</f>
        <v>15-18</v>
      </c>
      <c r="O5183" t="str" cm="1">
        <f t="array" ref="O5183">_xlfn.IFS(Table1[[#This Row],[Patient Age]]&lt;=14,"0-14",Table1[[#This Row],[Patient Age]]&lt;=29,"15-29",Table1[[#This Row],[Patient Age]]&lt;=44,"30-44",Table1[[#This Row],[Patient Age]]&lt;=59,"45-59",Table1[[#This Row],[Patient Age]]&lt;=74,"60-74",TRUE,"75+")</f>
        <v>30-44</v>
      </c>
      <c r="P5183" t="str" cm="1">
        <f t="array" ref="P5183">_xlfn.IFS(Table1[[#This Row],[Patient Waittime]]&lt;=15,"0-15",Table1[[#This Row],[Patient Waittime]]&lt;=30,"16-30",Table1[[#This Row],[Patient Waittime]]&lt;=45,"31-45",Table1[[#This Row],[Patient Waittime]]&lt;=60,"46-60",TRUE,"60+")</f>
        <v>16-30</v>
      </c>
      <c r="Q5183">
        <f>--(Table1[[#This Row],[Patient Waittime]]&lt;=30)</f>
        <v>1</v>
      </c>
      <c r="R5183">
        <f>--Table1[[#This Row],[Patient Admission Flag]]</f>
        <v>1</v>
      </c>
      <c r="S5183">
        <f>--AND(Table1[[#This Row],[WithinTarget]]=1,Table1[[#This Row],[Patient Satisfaction Score]]&gt;=7)</f>
        <v>0</v>
      </c>
      <c r="T5183" t="str">
        <f>IF(LEFT(Table1[[#This Row],[Patient Gender]],1)="F","Female","Male")</f>
        <v>Female</v>
      </c>
    </row>
    <row r="5184" spans="1:20" x14ac:dyDescent="0.3">
      <c r="A5184" t="s">
        <v>5288</v>
      </c>
      <c r="B5184" s="1">
        <v>45230.036111111112</v>
      </c>
      <c r="C5184" t="s">
        <v>13</v>
      </c>
      <c r="D5184">
        <v>55</v>
      </c>
      <c r="E5184" t="s">
        <v>14</v>
      </c>
      <c r="F5184" t="s">
        <v>26</v>
      </c>
      <c r="G5184" t="b">
        <v>1</v>
      </c>
      <c r="I5184">
        <v>34</v>
      </c>
      <c r="J5184" t="b">
        <v>1</v>
      </c>
      <c r="K5184">
        <f>YEAR(Table1[[#This Row],[Patient Admission Date]])</f>
        <v>2023</v>
      </c>
      <c r="L5184" t="str">
        <f>TEXT(Table1[[#This Row],[Patient Admission Date]],"mmm")</f>
        <v>Oct</v>
      </c>
      <c r="M5184" t="str">
        <f>TEXT(Table1[[#This Row],[Patient Admission Date]],"ddd")</f>
        <v>Tue</v>
      </c>
      <c r="N5184" t="str">
        <f>TEXT(INT(HOUR(Table1[[#This Row],[Patient Admission Date]])/3)*3,"00")&amp;"-"&amp;TEXT(INT(HOUR(Table1[[#This Row],[Patient Admission Date]])/3)*3+3,"00")</f>
        <v>00-03</v>
      </c>
      <c r="O5184" t="str" cm="1">
        <f t="array" ref="O5184">_xlfn.IFS(Table1[[#This Row],[Patient Age]]&lt;=14,"0-14",Table1[[#This Row],[Patient Age]]&lt;=29,"15-29",Table1[[#This Row],[Patient Age]]&lt;=44,"30-44",Table1[[#This Row],[Patient Age]]&lt;=59,"45-59",Table1[[#This Row],[Patient Age]]&lt;=74,"60-74",TRUE,"75+")</f>
        <v>45-59</v>
      </c>
      <c r="P5184" t="str" cm="1">
        <f t="array" ref="P5184">_xlfn.IFS(Table1[[#This Row],[Patient Waittime]]&lt;=15,"0-15",Table1[[#This Row],[Patient Waittime]]&lt;=30,"16-30",Table1[[#This Row],[Patient Waittime]]&lt;=45,"31-45",Table1[[#This Row],[Patient Waittime]]&lt;=60,"46-60",TRUE,"60+")</f>
        <v>31-45</v>
      </c>
      <c r="Q5184">
        <f>--(Table1[[#This Row],[Patient Waittime]]&lt;=30)</f>
        <v>0</v>
      </c>
      <c r="R5184">
        <f>--Table1[[#This Row],[Patient Admission Flag]]</f>
        <v>1</v>
      </c>
      <c r="S5184">
        <f>--AND(Table1[[#This Row],[WithinTarget]]=1,Table1[[#This Row],[Patient Satisfaction Score]]&gt;=7)</f>
        <v>0</v>
      </c>
      <c r="T5184" t="str">
        <f>IF(LEFT(Table1[[#This Row],[Patient Gender]],1)="F","Female","Male")</f>
        <v>Female</v>
      </c>
    </row>
    <row r="5185" spans="1:20" x14ac:dyDescent="0.3">
      <c r="A5185" t="s">
        <v>5289</v>
      </c>
      <c r="B5185" s="1">
        <v>45041.32708333333</v>
      </c>
      <c r="C5185" t="s">
        <v>13</v>
      </c>
      <c r="D5185">
        <v>10</v>
      </c>
      <c r="E5185" t="s">
        <v>14</v>
      </c>
      <c r="F5185" t="s">
        <v>26</v>
      </c>
      <c r="G5185" t="b">
        <v>1</v>
      </c>
      <c r="I5185">
        <v>41</v>
      </c>
      <c r="J5185" t="b">
        <v>1</v>
      </c>
      <c r="K5185">
        <f>YEAR(Table1[[#This Row],[Patient Admission Date]])</f>
        <v>2023</v>
      </c>
      <c r="L5185" t="str">
        <f>TEXT(Table1[[#This Row],[Patient Admission Date]],"mmm")</f>
        <v>Apr</v>
      </c>
      <c r="M5185" t="str">
        <f>TEXT(Table1[[#This Row],[Patient Admission Date]],"ddd")</f>
        <v>Tue</v>
      </c>
      <c r="N5185" t="str">
        <f>TEXT(INT(HOUR(Table1[[#This Row],[Patient Admission Date]])/3)*3,"00")&amp;"-"&amp;TEXT(INT(HOUR(Table1[[#This Row],[Patient Admission Date]])/3)*3+3,"00")</f>
        <v>06-09</v>
      </c>
      <c r="O5185" t="str" cm="1">
        <f t="array" ref="O5185">_xlfn.IFS(Table1[[#This Row],[Patient Age]]&lt;=14,"0-14",Table1[[#This Row],[Patient Age]]&lt;=29,"15-29",Table1[[#This Row],[Patient Age]]&lt;=44,"30-44",Table1[[#This Row],[Patient Age]]&lt;=59,"45-59",Table1[[#This Row],[Patient Age]]&lt;=74,"60-74",TRUE,"75+")</f>
        <v>0-14</v>
      </c>
      <c r="P5185" t="str" cm="1">
        <f t="array" ref="P5185">_xlfn.IFS(Table1[[#This Row],[Patient Waittime]]&lt;=15,"0-15",Table1[[#This Row],[Patient Waittime]]&lt;=30,"16-30",Table1[[#This Row],[Patient Waittime]]&lt;=45,"31-45",Table1[[#This Row],[Patient Waittime]]&lt;=60,"46-60",TRUE,"60+")</f>
        <v>31-45</v>
      </c>
      <c r="Q5185">
        <f>--(Table1[[#This Row],[Patient Waittime]]&lt;=30)</f>
        <v>0</v>
      </c>
      <c r="R5185">
        <f>--Table1[[#This Row],[Patient Admission Flag]]</f>
        <v>1</v>
      </c>
      <c r="S5185">
        <f>--AND(Table1[[#This Row],[WithinTarget]]=1,Table1[[#This Row],[Patient Satisfaction Score]]&gt;=7)</f>
        <v>0</v>
      </c>
      <c r="T5185" t="str">
        <f>IF(LEFT(Table1[[#This Row],[Patient Gender]],1)="F","Female","Male")</f>
        <v>Female</v>
      </c>
    </row>
    <row r="5186" spans="1:20" x14ac:dyDescent="0.3">
      <c r="A5186" t="s">
        <v>5290</v>
      </c>
      <c r="B5186" s="1">
        <v>45453.979166666664</v>
      </c>
      <c r="C5186" t="s">
        <v>13</v>
      </c>
      <c r="D5186">
        <v>31</v>
      </c>
      <c r="E5186" t="s">
        <v>14</v>
      </c>
      <c r="F5186" t="s">
        <v>26</v>
      </c>
      <c r="G5186" t="b">
        <v>1</v>
      </c>
      <c r="I5186">
        <v>36</v>
      </c>
      <c r="J5186" t="b">
        <v>1</v>
      </c>
      <c r="K5186">
        <f>YEAR(Table1[[#This Row],[Patient Admission Date]])</f>
        <v>2024</v>
      </c>
      <c r="L5186" t="str">
        <f>TEXT(Table1[[#This Row],[Patient Admission Date]],"mmm")</f>
        <v>Jun</v>
      </c>
      <c r="M5186" t="str">
        <f>TEXT(Table1[[#This Row],[Patient Admission Date]],"ddd")</f>
        <v>Mon</v>
      </c>
      <c r="N5186" t="str">
        <f>TEXT(INT(HOUR(Table1[[#This Row],[Patient Admission Date]])/3)*3,"00")&amp;"-"&amp;TEXT(INT(HOUR(Table1[[#This Row],[Patient Admission Date]])/3)*3+3,"00")</f>
        <v>21-24</v>
      </c>
      <c r="O5186" t="str" cm="1">
        <f t="array" ref="O5186">_xlfn.IFS(Table1[[#This Row],[Patient Age]]&lt;=14,"0-14",Table1[[#This Row],[Patient Age]]&lt;=29,"15-29",Table1[[#This Row],[Patient Age]]&lt;=44,"30-44",Table1[[#This Row],[Patient Age]]&lt;=59,"45-59",Table1[[#This Row],[Patient Age]]&lt;=74,"60-74",TRUE,"75+")</f>
        <v>30-44</v>
      </c>
      <c r="P5186" t="str" cm="1">
        <f t="array" ref="P5186">_xlfn.IFS(Table1[[#This Row],[Patient Waittime]]&lt;=15,"0-15",Table1[[#This Row],[Patient Waittime]]&lt;=30,"16-30",Table1[[#This Row],[Patient Waittime]]&lt;=45,"31-45",Table1[[#This Row],[Patient Waittime]]&lt;=60,"46-60",TRUE,"60+")</f>
        <v>31-45</v>
      </c>
      <c r="Q5186">
        <f>--(Table1[[#This Row],[Patient Waittime]]&lt;=30)</f>
        <v>0</v>
      </c>
      <c r="R5186">
        <f>--Table1[[#This Row],[Patient Admission Flag]]</f>
        <v>1</v>
      </c>
      <c r="S5186">
        <f>--AND(Table1[[#This Row],[WithinTarget]]=1,Table1[[#This Row],[Patient Satisfaction Score]]&gt;=7)</f>
        <v>0</v>
      </c>
      <c r="T5186" t="str">
        <f>IF(LEFT(Table1[[#This Row],[Patient Gender]],1)="F","Female","Male")</f>
        <v>Female</v>
      </c>
    </row>
    <row r="5187" spans="1:20" x14ac:dyDescent="0.3">
      <c r="A5187" t="s">
        <v>5291</v>
      </c>
      <c r="B5187" s="1">
        <v>45327.731944444444</v>
      </c>
      <c r="C5187" t="s">
        <v>13</v>
      </c>
      <c r="D5187">
        <v>38</v>
      </c>
      <c r="E5187" t="s">
        <v>14</v>
      </c>
      <c r="F5187" t="s">
        <v>26</v>
      </c>
      <c r="G5187" t="b">
        <v>1</v>
      </c>
      <c r="H5187">
        <v>2</v>
      </c>
      <c r="I5187">
        <v>38</v>
      </c>
      <c r="J5187" t="b">
        <v>1</v>
      </c>
      <c r="K5187">
        <f>YEAR(Table1[[#This Row],[Patient Admission Date]])</f>
        <v>2024</v>
      </c>
      <c r="L5187" t="str">
        <f>TEXT(Table1[[#This Row],[Patient Admission Date]],"mmm")</f>
        <v>Feb</v>
      </c>
      <c r="M5187" t="str">
        <f>TEXT(Table1[[#This Row],[Patient Admission Date]],"ddd")</f>
        <v>Mon</v>
      </c>
      <c r="N5187" t="str">
        <f>TEXT(INT(HOUR(Table1[[#This Row],[Patient Admission Date]])/3)*3,"00")&amp;"-"&amp;TEXT(INT(HOUR(Table1[[#This Row],[Patient Admission Date]])/3)*3+3,"00")</f>
        <v>15-18</v>
      </c>
      <c r="O5187" t="str" cm="1">
        <f t="array" ref="O5187">_xlfn.IFS(Table1[[#This Row],[Patient Age]]&lt;=14,"0-14",Table1[[#This Row],[Patient Age]]&lt;=29,"15-29",Table1[[#This Row],[Patient Age]]&lt;=44,"30-44",Table1[[#This Row],[Patient Age]]&lt;=59,"45-59",Table1[[#This Row],[Patient Age]]&lt;=74,"60-74",TRUE,"75+")</f>
        <v>30-44</v>
      </c>
      <c r="P5187" t="str" cm="1">
        <f t="array" ref="P5187">_xlfn.IFS(Table1[[#This Row],[Patient Waittime]]&lt;=15,"0-15",Table1[[#This Row],[Patient Waittime]]&lt;=30,"16-30",Table1[[#This Row],[Patient Waittime]]&lt;=45,"31-45",Table1[[#This Row],[Patient Waittime]]&lt;=60,"46-60",TRUE,"60+")</f>
        <v>31-45</v>
      </c>
      <c r="Q5187">
        <f>--(Table1[[#This Row],[Patient Waittime]]&lt;=30)</f>
        <v>0</v>
      </c>
      <c r="R5187">
        <f>--Table1[[#This Row],[Patient Admission Flag]]</f>
        <v>1</v>
      </c>
      <c r="S5187">
        <f>--AND(Table1[[#This Row],[WithinTarget]]=1,Table1[[#This Row],[Patient Satisfaction Score]]&gt;=7)</f>
        <v>0</v>
      </c>
      <c r="T5187" t="str">
        <f>IF(LEFT(Table1[[#This Row],[Patient Gender]],1)="F","Female","Male")</f>
        <v>Female</v>
      </c>
    </row>
    <row r="5188" spans="1:20" x14ac:dyDescent="0.3">
      <c r="A5188" t="s">
        <v>5292</v>
      </c>
      <c r="B5188" s="1">
        <v>45104.020833333336</v>
      </c>
      <c r="C5188" t="s">
        <v>13</v>
      </c>
      <c r="D5188">
        <v>15</v>
      </c>
      <c r="E5188" t="s">
        <v>14</v>
      </c>
      <c r="F5188" t="s">
        <v>26</v>
      </c>
      <c r="G5188" t="b">
        <v>1</v>
      </c>
      <c r="H5188">
        <v>5</v>
      </c>
      <c r="I5188">
        <v>27</v>
      </c>
      <c r="J5188" t="b">
        <v>1</v>
      </c>
      <c r="K5188">
        <f>YEAR(Table1[[#This Row],[Patient Admission Date]])</f>
        <v>2023</v>
      </c>
      <c r="L5188" t="str">
        <f>TEXT(Table1[[#This Row],[Patient Admission Date]],"mmm")</f>
        <v>Jun</v>
      </c>
      <c r="M5188" t="str">
        <f>TEXT(Table1[[#This Row],[Patient Admission Date]],"ddd")</f>
        <v>Tue</v>
      </c>
      <c r="N5188" t="str">
        <f>TEXT(INT(HOUR(Table1[[#This Row],[Patient Admission Date]])/3)*3,"00")&amp;"-"&amp;TEXT(INT(HOUR(Table1[[#This Row],[Patient Admission Date]])/3)*3+3,"00")</f>
        <v>00-03</v>
      </c>
      <c r="O5188" t="str" cm="1">
        <f t="array" ref="O5188">_xlfn.IFS(Table1[[#This Row],[Patient Age]]&lt;=14,"0-14",Table1[[#This Row],[Patient Age]]&lt;=29,"15-29",Table1[[#This Row],[Patient Age]]&lt;=44,"30-44",Table1[[#This Row],[Patient Age]]&lt;=59,"45-59",Table1[[#This Row],[Patient Age]]&lt;=74,"60-74",TRUE,"75+")</f>
        <v>15-29</v>
      </c>
      <c r="P5188" t="str" cm="1">
        <f t="array" ref="P5188">_xlfn.IFS(Table1[[#This Row],[Patient Waittime]]&lt;=15,"0-15",Table1[[#This Row],[Patient Waittime]]&lt;=30,"16-30",Table1[[#This Row],[Patient Waittime]]&lt;=45,"31-45",Table1[[#This Row],[Patient Waittime]]&lt;=60,"46-60",TRUE,"60+")</f>
        <v>16-30</v>
      </c>
      <c r="Q5188">
        <f>--(Table1[[#This Row],[Patient Waittime]]&lt;=30)</f>
        <v>1</v>
      </c>
      <c r="R5188">
        <f>--Table1[[#This Row],[Patient Admission Flag]]</f>
        <v>1</v>
      </c>
      <c r="S5188">
        <f>--AND(Table1[[#This Row],[WithinTarget]]=1,Table1[[#This Row],[Patient Satisfaction Score]]&gt;=7)</f>
        <v>0</v>
      </c>
      <c r="T5188" t="str">
        <f>IF(LEFT(Table1[[#This Row],[Patient Gender]],1)="F","Female","Male")</f>
        <v>Female</v>
      </c>
    </row>
    <row r="5189" spans="1:20" x14ac:dyDescent="0.3">
      <c r="A5189" t="s">
        <v>5293</v>
      </c>
      <c r="B5189" s="1">
        <v>45135.734027777777</v>
      </c>
      <c r="C5189" t="s">
        <v>13</v>
      </c>
      <c r="D5189">
        <v>75</v>
      </c>
      <c r="E5189" t="s">
        <v>14</v>
      </c>
      <c r="F5189" t="s">
        <v>26</v>
      </c>
      <c r="G5189" t="b">
        <v>1</v>
      </c>
      <c r="H5189">
        <v>5</v>
      </c>
      <c r="I5189">
        <v>59</v>
      </c>
      <c r="J5189" t="b">
        <v>1</v>
      </c>
      <c r="K5189">
        <f>YEAR(Table1[[#This Row],[Patient Admission Date]])</f>
        <v>2023</v>
      </c>
      <c r="L5189" t="str">
        <f>TEXT(Table1[[#This Row],[Patient Admission Date]],"mmm")</f>
        <v>Jul</v>
      </c>
      <c r="M5189" t="str">
        <f>TEXT(Table1[[#This Row],[Patient Admission Date]],"ddd")</f>
        <v>Fri</v>
      </c>
      <c r="N5189" t="str">
        <f>TEXT(INT(HOUR(Table1[[#This Row],[Patient Admission Date]])/3)*3,"00")&amp;"-"&amp;TEXT(INT(HOUR(Table1[[#This Row],[Patient Admission Date]])/3)*3+3,"00")</f>
        <v>15-18</v>
      </c>
      <c r="O5189" t="str" cm="1">
        <f t="array" ref="O5189">_xlfn.IFS(Table1[[#This Row],[Patient Age]]&lt;=14,"0-14",Table1[[#This Row],[Patient Age]]&lt;=29,"15-29",Table1[[#This Row],[Patient Age]]&lt;=44,"30-44",Table1[[#This Row],[Patient Age]]&lt;=59,"45-59",Table1[[#This Row],[Patient Age]]&lt;=74,"60-74",TRUE,"75+")</f>
        <v>75+</v>
      </c>
      <c r="P5189" t="str" cm="1">
        <f t="array" ref="P5189">_xlfn.IFS(Table1[[#This Row],[Patient Waittime]]&lt;=15,"0-15",Table1[[#This Row],[Patient Waittime]]&lt;=30,"16-30",Table1[[#This Row],[Patient Waittime]]&lt;=45,"31-45",Table1[[#This Row],[Patient Waittime]]&lt;=60,"46-60",TRUE,"60+")</f>
        <v>46-60</v>
      </c>
      <c r="Q5189">
        <f>--(Table1[[#This Row],[Patient Waittime]]&lt;=30)</f>
        <v>0</v>
      </c>
      <c r="R5189">
        <f>--Table1[[#This Row],[Patient Admission Flag]]</f>
        <v>1</v>
      </c>
      <c r="S5189">
        <f>--AND(Table1[[#This Row],[WithinTarget]]=1,Table1[[#This Row],[Patient Satisfaction Score]]&gt;=7)</f>
        <v>0</v>
      </c>
      <c r="T5189" t="str">
        <f>IF(LEFT(Table1[[#This Row],[Patient Gender]],1)="F","Female","Male")</f>
        <v>Female</v>
      </c>
    </row>
    <row r="5190" spans="1:20" x14ac:dyDescent="0.3">
      <c r="A5190" t="s">
        <v>5294</v>
      </c>
      <c r="B5190" s="1">
        <v>45589.945833333331</v>
      </c>
      <c r="C5190" t="s">
        <v>13</v>
      </c>
      <c r="D5190">
        <v>15</v>
      </c>
      <c r="E5190" t="s">
        <v>14</v>
      </c>
      <c r="F5190" t="s">
        <v>26</v>
      </c>
      <c r="G5190" t="b">
        <v>1</v>
      </c>
      <c r="H5190">
        <v>9</v>
      </c>
      <c r="I5190">
        <v>58</v>
      </c>
      <c r="J5190" t="b">
        <v>1</v>
      </c>
      <c r="K5190">
        <f>YEAR(Table1[[#This Row],[Patient Admission Date]])</f>
        <v>2024</v>
      </c>
      <c r="L5190" t="str">
        <f>TEXT(Table1[[#This Row],[Patient Admission Date]],"mmm")</f>
        <v>Oct</v>
      </c>
      <c r="M5190" t="str">
        <f>TEXT(Table1[[#This Row],[Patient Admission Date]],"ddd")</f>
        <v>Thu</v>
      </c>
      <c r="N5190" t="str">
        <f>TEXT(INT(HOUR(Table1[[#This Row],[Patient Admission Date]])/3)*3,"00")&amp;"-"&amp;TEXT(INT(HOUR(Table1[[#This Row],[Patient Admission Date]])/3)*3+3,"00")</f>
        <v>21-24</v>
      </c>
      <c r="O5190" t="str" cm="1">
        <f t="array" ref="O5190">_xlfn.IFS(Table1[[#This Row],[Patient Age]]&lt;=14,"0-14",Table1[[#This Row],[Patient Age]]&lt;=29,"15-29",Table1[[#This Row],[Patient Age]]&lt;=44,"30-44",Table1[[#This Row],[Patient Age]]&lt;=59,"45-59",Table1[[#This Row],[Patient Age]]&lt;=74,"60-74",TRUE,"75+")</f>
        <v>15-29</v>
      </c>
      <c r="P5190" t="str" cm="1">
        <f t="array" ref="P5190">_xlfn.IFS(Table1[[#This Row],[Patient Waittime]]&lt;=15,"0-15",Table1[[#This Row],[Patient Waittime]]&lt;=30,"16-30",Table1[[#This Row],[Patient Waittime]]&lt;=45,"31-45",Table1[[#This Row],[Patient Waittime]]&lt;=60,"46-60",TRUE,"60+")</f>
        <v>46-60</v>
      </c>
      <c r="Q5190">
        <f>--(Table1[[#This Row],[Patient Waittime]]&lt;=30)</f>
        <v>0</v>
      </c>
      <c r="R5190">
        <f>--Table1[[#This Row],[Patient Admission Flag]]</f>
        <v>1</v>
      </c>
      <c r="S5190">
        <f>--AND(Table1[[#This Row],[WithinTarget]]=1,Table1[[#This Row],[Patient Satisfaction Score]]&gt;=7)</f>
        <v>0</v>
      </c>
      <c r="T5190" t="str">
        <f>IF(LEFT(Table1[[#This Row],[Patient Gender]],1)="F","Female","Male")</f>
        <v>Female</v>
      </c>
    </row>
    <row r="5191" spans="1:20" x14ac:dyDescent="0.3">
      <c r="A5191" t="s">
        <v>5295</v>
      </c>
      <c r="B5191" s="1">
        <v>45421.693749999999</v>
      </c>
      <c r="C5191" t="s">
        <v>13</v>
      </c>
      <c r="D5191">
        <v>42</v>
      </c>
      <c r="E5191" t="s">
        <v>14</v>
      </c>
      <c r="F5191" t="s">
        <v>11</v>
      </c>
      <c r="G5191" t="b">
        <v>1</v>
      </c>
      <c r="I5191">
        <v>27</v>
      </c>
      <c r="J5191" t="b">
        <v>1</v>
      </c>
      <c r="K5191">
        <f>YEAR(Table1[[#This Row],[Patient Admission Date]])</f>
        <v>2024</v>
      </c>
      <c r="L5191" t="str">
        <f>TEXT(Table1[[#This Row],[Patient Admission Date]],"mmm")</f>
        <v>May</v>
      </c>
      <c r="M5191" t="str">
        <f>TEXT(Table1[[#This Row],[Patient Admission Date]],"ddd")</f>
        <v>Thu</v>
      </c>
      <c r="N5191" t="str">
        <f>TEXT(INT(HOUR(Table1[[#This Row],[Patient Admission Date]])/3)*3,"00")&amp;"-"&amp;TEXT(INT(HOUR(Table1[[#This Row],[Patient Admission Date]])/3)*3+3,"00")</f>
        <v>15-18</v>
      </c>
      <c r="O5191" t="str" cm="1">
        <f t="array" ref="O5191">_xlfn.IFS(Table1[[#This Row],[Patient Age]]&lt;=14,"0-14",Table1[[#This Row],[Patient Age]]&lt;=29,"15-29",Table1[[#This Row],[Patient Age]]&lt;=44,"30-44",Table1[[#This Row],[Patient Age]]&lt;=59,"45-59",Table1[[#This Row],[Patient Age]]&lt;=74,"60-74",TRUE,"75+")</f>
        <v>30-44</v>
      </c>
      <c r="P5191" t="str" cm="1">
        <f t="array" ref="P5191">_xlfn.IFS(Table1[[#This Row],[Patient Waittime]]&lt;=15,"0-15",Table1[[#This Row],[Patient Waittime]]&lt;=30,"16-30",Table1[[#This Row],[Patient Waittime]]&lt;=45,"31-45",Table1[[#This Row],[Patient Waittime]]&lt;=60,"46-60",TRUE,"60+")</f>
        <v>16-30</v>
      </c>
      <c r="Q5191">
        <f>--(Table1[[#This Row],[Patient Waittime]]&lt;=30)</f>
        <v>1</v>
      </c>
      <c r="R5191">
        <f>--Table1[[#This Row],[Patient Admission Flag]]</f>
        <v>1</v>
      </c>
      <c r="S5191">
        <f>--AND(Table1[[#This Row],[WithinTarget]]=1,Table1[[#This Row],[Patient Satisfaction Score]]&gt;=7)</f>
        <v>0</v>
      </c>
      <c r="T5191" t="str">
        <f>IF(LEFT(Table1[[#This Row],[Patient Gender]],1)="F","Female","Male")</f>
        <v>Female</v>
      </c>
    </row>
    <row r="5192" spans="1:20" x14ac:dyDescent="0.3">
      <c r="A5192" t="s">
        <v>5296</v>
      </c>
      <c r="B5192" s="1">
        <v>45412.898611111108</v>
      </c>
      <c r="C5192" t="s">
        <v>13</v>
      </c>
      <c r="D5192">
        <v>22</v>
      </c>
      <c r="E5192" t="s">
        <v>14</v>
      </c>
      <c r="F5192" t="s">
        <v>11</v>
      </c>
      <c r="G5192" t="b">
        <v>1</v>
      </c>
      <c r="I5192">
        <v>38</v>
      </c>
      <c r="J5192" t="b">
        <v>1</v>
      </c>
      <c r="K5192">
        <f>YEAR(Table1[[#This Row],[Patient Admission Date]])</f>
        <v>2024</v>
      </c>
      <c r="L5192" t="str">
        <f>TEXT(Table1[[#This Row],[Patient Admission Date]],"mmm")</f>
        <v>Apr</v>
      </c>
      <c r="M5192" t="str">
        <f>TEXT(Table1[[#This Row],[Patient Admission Date]],"ddd")</f>
        <v>Tue</v>
      </c>
      <c r="N5192" t="str">
        <f>TEXT(INT(HOUR(Table1[[#This Row],[Patient Admission Date]])/3)*3,"00")&amp;"-"&amp;TEXT(INT(HOUR(Table1[[#This Row],[Patient Admission Date]])/3)*3+3,"00")</f>
        <v>21-24</v>
      </c>
      <c r="O5192" t="str" cm="1">
        <f t="array" ref="O5192">_xlfn.IFS(Table1[[#This Row],[Patient Age]]&lt;=14,"0-14",Table1[[#This Row],[Patient Age]]&lt;=29,"15-29",Table1[[#This Row],[Patient Age]]&lt;=44,"30-44",Table1[[#This Row],[Patient Age]]&lt;=59,"45-59",Table1[[#This Row],[Patient Age]]&lt;=74,"60-74",TRUE,"75+")</f>
        <v>15-29</v>
      </c>
      <c r="P5192" t="str" cm="1">
        <f t="array" ref="P5192">_xlfn.IFS(Table1[[#This Row],[Patient Waittime]]&lt;=15,"0-15",Table1[[#This Row],[Patient Waittime]]&lt;=30,"16-30",Table1[[#This Row],[Patient Waittime]]&lt;=45,"31-45",Table1[[#This Row],[Patient Waittime]]&lt;=60,"46-60",TRUE,"60+")</f>
        <v>31-45</v>
      </c>
      <c r="Q5192">
        <f>--(Table1[[#This Row],[Patient Waittime]]&lt;=30)</f>
        <v>0</v>
      </c>
      <c r="R5192">
        <f>--Table1[[#This Row],[Patient Admission Flag]]</f>
        <v>1</v>
      </c>
      <c r="S5192">
        <f>--AND(Table1[[#This Row],[WithinTarget]]=1,Table1[[#This Row],[Patient Satisfaction Score]]&gt;=7)</f>
        <v>0</v>
      </c>
      <c r="T5192" t="str">
        <f>IF(LEFT(Table1[[#This Row],[Patient Gender]],1)="F","Female","Male")</f>
        <v>Female</v>
      </c>
    </row>
    <row r="5193" spans="1:20" x14ac:dyDescent="0.3">
      <c r="A5193" t="s">
        <v>5297</v>
      </c>
      <c r="B5193" s="1">
        <v>45183.081944444442</v>
      </c>
      <c r="C5193" t="s">
        <v>13</v>
      </c>
      <c r="D5193">
        <v>17</v>
      </c>
      <c r="E5193" t="s">
        <v>14</v>
      </c>
      <c r="F5193" t="s">
        <v>11</v>
      </c>
      <c r="G5193" t="b">
        <v>1</v>
      </c>
      <c r="I5193">
        <v>44</v>
      </c>
      <c r="J5193" t="b">
        <v>1</v>
      </c>
      <c r="K5193">
        <f>YEAR(Table1[[#This Row],[Patient Admission Date]])</f>
        <v>2023</v>
      </c>
      <c r="L5193" t="str">
        <f>TEXT(Table1[[#This Row],[Patient Admission Date]],"mmm")</f>
        <v>Sep</v>
      </c>
      <c r="M5193" t="str">
        <f>TEXT(Table1[[#This Row],[Patient Admission Date]],"ddd")</f>
        <v>Thu</v>
      </c>
      <c r="N5193" t="str">
        <f>TEXT(INT(HOUR(Table1[[#This Row],[Patient Admission Date]])/3)*3,"00")&amp;"-"&amp;TEXT(INT(HOUR(Table1[[#This Row],[Patient Admission Date]])/3)*3+3,"00")</f>
        <v>00-03</v>
      </c>
      <c r="O5193" t="str" cm="1">
        <f t="array" ref="O5193">_xlfn.IFS(Table1[[#This Row],[Patient Age]]&lt;=14,"0-14",Table1[[#This Row],[Patient Age]]&lt;=29,"15-29",Table1[[#This Row],[Patient Age]]&lt;=44,"30-44",Table1[[#This Row],[Patient Age]]&lt;=59,"45-59",Table1[[#This Row],[Patient Age]]&lt;=74,"60-74",TRUE,"75+")</f>
        <v>15-29</v>
      </c>
      <c r="P5193" t="str" cm="1">
        <f t="array" ref="P5193">_xlfn.IFS(Table1[[#This Row],[Patient Waittime]]&lt;=15,"0-15",Table1[[#This Row],[Patient Waittime]]&lt;=30,"16-30",Table1[[#This Row],[Patient Waittime]]&lt;=45,"31-45",Table1[[#This Row],[Patient Waittime]]&lt;=60,"46-60",TRUE,"60+")</f>
        <v>31-45</v>
      </c>
      <c r="Q5193">
        <f>--(Table1[[#This Row],[Patient Waittime]]&lt;=30)</f>
        <v>0</v>
      </c>
      <c r="R5193">
        <f>--Table1[[#This Row],[Patient Admission Flag]]</f>
        <v>1</v>
      </c>
      <c r="S5193">
        <f>--AND(Table1[[#This Row],[WithinTarget]]=1,Table1[[#This Row],[Patient Satisfaction Score]]&gt;=7)</f>
        <v>0</v>
      </c>
      <c r="T5193" t="str">
        <f>IF(LEFT(Table1[[#This Row],[Patient Gender]],1)="F","Female","Male")</f>
        <v>Female</v>
      </c>
    </row>
    <row r="5194" spans="1:20" x14ac:dyDescent="0.3">
      <c r="A5194" t="s">
        <v>5298</v>
      </c>
      <c r="B5194" s="1">
        <v>45053.166666666664</v>
      </c>
      <c r="C5194" t="s">
        <v>13</v>
      </c>
      <c r="D5194">
        <v>30</v>
      </c>
      <c r="E5194" t="s">
        <v>14</v>
      </c>
      <c r="F5194" t="s">
        <v>11</v>
      </c>
      <c r="G5194" t="b">
        <v>1</v>
      </c>
      <c r="I5194">
        <v>55</v>
      </c>
      <c r="J5194" t="b">
        <v>1</v>
      </c>
      <c r="K5194">
        <f>YEAR(Table1[[#This Row],[Patient Admission Date]])</f>
        <v>2023</v>
      </c>
      <c r="L5194" t="str">
        <f>TEXT(Table1[[#This Row],[Patient Admission Date]],"mmm")</f>
        <v>May</v>
      </c>
      <c r="M5194" t="str">
        <f>TEXT(Table1[[#This Row],[Patient Admission Date]],"ddd")</f>
        <v>Sun</v>
      </c>
      <c r="N5194" t="str">
        <f>TEXT(INT(HOUR(Table1[[#This Row],[Patient Admission Date]])/3)*3,"00")&amp;"-"&amp;TEXT(INT(HOUR(Table1[[#This Row],[Patient Admission Date]])/3)*3+3,"00")</f>
        <v>03-06</v>
      </c>
      <c r="O5194" t="str" cm="1">
        <f t="array" ref="O5194">_xlfn.IFS(Table1[[#This Row],[Patient Age]]&lt;=14,"0-14",Table1[[#This Row],[Patient Age]]&lt;=29,"15-29",Table1[[#This Row],[Patient Age]]&lt;=44,"30-44",Table1[[#This Row],[Patient Age]]&lt;=59,"45-59",Table1[[#This Row],[Patient Age]]&lt;=74,"60-74",TRUE,"75+")</f>
        <v>30-44</v>
      </c>
      <c r="P5194" t="str" cm="1">
        <f t="array" ref="P5194">_xlfn.IFS(Table1[[#This Row],[Patient Waittime]]&lt;=15,"0-15",Table1[[#This Row],[Patient Waittime]]&lt;=30,"16-30",Table1[[#This Row],[Patient Waittime]]&lt;=45,"31-45",Table1[[#This Row],[Patient Waittime]]&lt;=60,"46-60",TRUE,"60+")</f>
        <v>46-60</v>
      </c>
      <c r="Q5194">
        <f>--(Table1[[#This Row],[Patient Waittime]]&lt;=30)</f>
        <v>0</v>
      </c>
      <c r="R5194">
        <f>--Table1[[#This Row],[Patient Admission Flag]]</f>
        <v>1</v>
      </c>
      <c r="S5194">
        <f>--AND(Table1[[#This Row],[WithinTarget]]=1,Table1[[#This Row],[Patient Satisfaction Score]]&gt;=7)</f>
        <v>0</v>
      </c>
      <c r="T5194" t="str">
        <f>IF(LEFT(Table1[[#This Row],[Patient Gender]],1)="F","Female","Male")</f>
        <v>Female</v>
      </c>
    </row>
    <row r="5195" spans="1:20" x14ac:dyDescent="0.3">
      <c r="A5195" t="s">
        <v>5299</v>
      </c>
      <c r="B5195" s="1">
        <v>45552.738194444442</v>
      </c>
      <c r="C5195" t="s">
        <v>13</v>
      </c>
      <c r="D5195">
        <v>9</v>
      </c>
      <c r="E5195" t="s">
        <v>14</v>
      </c>
      <c r="F5195" t="s">
        <v>11</v>
      </c>
      <c r="G5195" t="b">
        <v>1</v>
      </c>
      <c r="I5195">
        <v>60</v>
      </c>
      <c r="J5195" t="b">
        <v>1</v>
      </c>
      <c r="K5195">
        <f>YEAR(Table1[[#This Row],[Patient Admission Date]])</f>
        <v>2024</v>
      </c>
      <c r="L5195" t="str">
        <f>TEXT(Table1[[#This Row],[Patient Admission Date]],"mmm")</f>
        <v>Sep</v>
      </c>
      <c r="M5195" t="str">
        <f>TEXT(Table1[[#This Row],[Patient Admission Date]],"ddd")</f>
        <v>Tue</v>
      </c>
      <c r="N5195" t="str">
        <f>TEXT(INT(HOUR(Table1[[#This Row],[Patient Admission Date]])/3)*3,"00")&amp;"-"&amp;TEXT(INT(HOUR(Table1[[#This Row],[Patient Admission Date]])/3)*3+3,"00")</f>
        <v>15-18</v>
      </c>
      <c r="O5195" t="str" cm="1">
        <f t="array" ref="O5195">_xlfn.IFS(Table1[[#This Row],[Patient Age]]&lt;=14,"0-14",Table1[[#This Row],[Patient Age]]&lt;=29,"15-29",Table1[[#This Row],[Patient Age]]&lt;=44,"30-44",Table1[[#This Row],[Patient Age]]&lt;=59,"45-59",Table1[[#This Row],[Patient Age]]&lt;=74,"60-74",TRUE,"75+")</f>
        <v>0-14</v>
      </c>
      <c r="P5195" t="str" cm="1">
        <f t="array" ref="P5195">_xlfn.IFS(Table1[[#This Row],[Patient Waittime]]&lt;=15,"0-15",Table1[[#This Row],[Patient Waittime]]&lt;=30,"16-30",Table1[[#This Row],[Patient Waittime]]&lt;=45,"31-45",Table1[[#This Row],[Patient Waittime]]&lt;=60,"46-60",TRUE,"60+")</f>
        <v>46-60</v>
      </c>
      <c r="Q5195">
        <f>--(Table1[[#This Row],[Patient Waittime]]&lt;=30)</f>
        <v>0</v>
      </c>
      <c r="R5195">
        <f>--Table1[[#This Row],[Patient Admission Flag]]</f>
        <v>1</v>
      </c>
      <c r="S5195">
        <f>--AND(Table1[[#This Row],[WithinTarget]]=1,Table1[[#This Row],[Patient Satisfaction Score]]&gt;=7)</f>
        <v>0</v>
      </c>
      <c r="T5195" t="str">
        <f>IF(LEFT(Table1[[#This Row],[Patient Gender]],1)="F","Female","Male")</f>
        <v>Female</v>
      </c>
    </row>
    <row r="5196" spans="1:20" x14ac:dyDescent="0.3">
      <c r="A5196" t="s">
        <v>5300</v>
      </c>
      <c r="B5196" s="1">
        <v>45400.975694444445</v>
      </c>
      <c r="C5196" t="s">
        <v>13</v>
      </c>
      <c r="D5196">
        <v>3</v>
      </c>
      <c r="E5196" t="s">
        <v>14</v>
      </c>
      <c r="F5196" t="s">
        <v>11</v>
      </c>
      <c r="G5196" t="b">
        <v>1</v>
      </c>
      <c r="I5196">
        <v>16</v>
      </c>
      <c r="J5196" t="b">
        <v>1</v>
      </c>
      <c r="K5196">
        <f>YEAR(Table1[[#This Row],[Patient Admission Date]])</f>
        <v>2024</v>
      </c>
      <c r="L5196" t="str">
        <f>TEXT(Table1[[#This Row],[Patient Admission Date]],"mmm")</f>
        <v>Apr</v>
      </c>
      <c r="M5196" t="str">
        <f>TEXT(Table1[[#This Row],[Patient Admission Date]],"ddd")</f>
        <v>Thu</v>
      </c>
      <c r="N5196" t="str">
        <f>TEXT(INT(HOUR(Table1[[#This Row],[Patient Admission Date]])/3)*3,"00")&amp;"-"&amp;TEXT(INT(HOUR(Table1[[#This Row],[Patient Admission Date]])/3)*3+3,"00")</f>
        <v>21-24</v>
      </c>
      <c r="O5196" t="str" cm="1">
        <f t="array" ref="O5196">_xlfn.IFS(Table1[[#This Row],[Patient Age]]&lt;=14,"0-14",Table1[[#This Row],[Patient Age]]&lt;=29,"15-29",Table1[[#This Row],[Patient Age]]&lt;=44,"30-44",Table1[[#This Row],[Patient Age]]&lt;=59,"45-59",Table1[[#This Row],[Patient Age]]&lt;=74,"60-74",TRUE,"75+")</f>
        <v>0-14</v>
      </c>
      <c r="P5196" t="str" cm="1">
        <f t="array" ref="P5196">_xlfn.IFS(Table1[[#This Row],[Patient Waittime]]&lt;=15,"0-15",Table1[[#This Row],[Patient Waittime]]&lt;=30,"16-30",Table1[[#This Row],[Patient Waittime]]&lt;=45,"31-45",Table1[[#This Row],[Patient Waittime]]&lt;=60,"46-60",TRUE,"60+")</f>
        <v>16-30</v>
      </c>
      <c r="Q5196">
        <f>--(Table1[[#This Row],[Patient Waittime]]&lt;=30)</f>
        <v>1</v>
      </c>
      <c r="R5196">
        <f>--Table1[[#This Row],[Patient Admission Flag]]</f>
        <v>1</v>
      </c>
      <c r="S5196">
        <f>--AND(Table1[[#This Row],[WithinTarget]]=1,Table1[[#This Row],[Patient Satisfaction Score]]&gt;=7)</f>
        <v>0</v>
      </c>
      <c r="T5196" t="str">
        <f>IF(LEFT(Table1[[#This Row],[Patient Gender]],1)="F","Female","Male")</f>
        <v>Female</v>
      </c>
    </row>
    <row r="5197" spans="1:20" x14ac:dyDescent="0.3">
      <c r="A5197" t="s">
        <v>5301</v>
      </c>
      <c r="B5197" s="1">
        <v>45131.909722222219</v>
      </c>
      <c r="C5197" t="s">
        <v>13</v>
      </c>
      <c r="D5197">
        <v>43</v>
      </c>
      <c r="E5197" t="s">
        <v>14</v>
      </c>
      <c r="F5197" t="s">
        <v>11</v>
      </c>
      <c r="G5197" t="b">
        <v>1</v>
      </c>
      <c r="I5197">
        <v>25</v>
      </c>
      <c r="J5197" t="b">
        <v>1</v>
      </c>
      <c r="K5197">
        <f>YEAR(Table1[[#This Row],[Patient Admission Date]])</f>
        <v>2023</v>
      </c>
      <c r="L5197" t="str">
        <f>TEXT(Table1[[#This Row],[Patient Admission Date]],"mmm")</f>
        <v>Jul</v>
      </c>
      <c r="M5197" t="str">
        <f>TEXT(Table1[[#This Row],[Patient Admission Date]],"ddd")</f>
        <v>Mon</v>
      </c>
      <c r="N5197" t="str">
        <f>TEXT(INT(HOUR(Table1[[#This Row],[Patient Admission Date]])/3)*3,"00")&amp;"-"&amp;TEXT(INT(HOUR(Table1[[#This Row],[Patient Admission Date]])/3)*3+3,"00")</f>
        <v>21-24</v>
      </c>
      <c r="O5197" t="str" cm="1">
        <f t="array" ref="O5197">_xlfn.IFS(Table1[[#This Row],[Patient Age]]&lt;=14,"0-14",Table1[[#This Row],[Patient Age]]&lt;=29,"15-29",Table1[[#This Row],[Patient Age]]&lt;=44,"30-44",Table1[[#This Row],[Patient Age]]&lt;=59,"45-59",Table1[[#This Row],[Patient Age]]&lt;=74,"60-74",TRUE,"75+")</f>
        <v>30-44</v>
      </c>
      <c r="P5197" t="str" cm="1">
        <f t="array" ref="P5197">_xlfn.IFS(Table1[[#This Row],[Patient Waittime]]&lt;=15,"0-15",Table1[[#This Row],[Patient Waittime]]&lt;=30,"16-30",Table1[[#This Row],[Patient Waittime]]&lt;=45,"31-45",Table1[[#This Row],[Patient Waittime]]&lt;=60,"46-60",TRUE,"60+")</f>
        <v>16-30</v>
      </c>
      <c r="Q5197">
        <f>--(Table1[[#This Row],[Patient Waittime]]&lt;=30)</f>
        <v>1</v>
      </c>
      <c r="R5197">
        <f>--Table1[[#This Row],[Patient Admission Flag]]</f>
        <v>1</v>
      </c>
      <c r="S5197">
        <f>--AND(Table1[[#This Row],[WithinTarget]]=1,Table1[[#This Row],[Patient Satisfaction Score]]&gt;=7)</f>
        <v>0</v>
      </c>
      <c r="T5197" t="str">
        <f>IF(LEFT(Table1[[#This Row],[Patient Gender]],1)="F","Female","Male")</f>
        <v>Female</v>
      </c>
    </row>
    <row r="5198" spans="1:20" x14ac:dyDescent="0.3">
      <c r="A5198" t="s">
        <v>5302</v>
      </c>
      <c r="B5198" s="1">
        <v>45360.536805555559</v>
      </c>
      <c r="C5198" t="s">
        <v>13</v>
      </c>
      <c r="D5198">
        <v>32</v>
      </c>
      <c r="E5198" t="s">
        <v>14</v>
      </c>
      <c r="F5198" t="s">
        <v>11</v>
      </c>
      <c r="G5198" t="b">
        <v>1</v>
      </c>
      <c r="I5198">
        <v>28</v>
      </c>
      <c r="J5198" t="b">
        <v>1</v>
      </c>
      <c r="K5198">
        <f>YEAR(Table1[[#This Row],[Patient Admission Date]])</f>
        <v>2024</v>
      </c>
      <c r="L5198" t="str">
        <f>TEXT(Table1[[#This Row],[Patient Admission Date]],"mmm")</f>
        <v>Mar</v>
      </c>
      <c r="M5198" t="str">
        <f>TEXT(Table1[[#This Row],[Patient Admission Date]],"ddd")</f>
        <v>Sat</v>
      </c>
      <c r="N5198" t="str">
        <f>TEXT(INT(HOUR(Table1[[#This Row],[Patient Admission Date]])/3)*3,"00")&amp;"-"&amp;TEXT(INT(HOUR(Table1[[#This Row],[Patient Admission Date]])/3)*3+3,"00")</f>
        <v>12-15</v>
      </c>
      <c r="O5198" t="str" cm="1">
        <f t="array" ref="O5198">_xlfn.IFS(Table1[[#This Row],[Patient Age]]&lt;=14,"0-14",Table1[[#This Row],[Patient Age]]&lt;=29,"15-29",Table1[[#This Row],[Patient Age]]&lt;=44,"30-44",Table1[[#This Row],[Patient Age]]&lt;=59,"45-59",Table1[[#This Row],[Patient Age]]&lt;=74,"60-74",TRUE,"75+")</f>
        <v>30-44</v>
      </c>
      <c r="P5198" t="str" cm="1">
        <f t="array" ref="P5198">_xlfn.IFS(Table1[[#This Row],[Patient Waittime]]&lt;=15,"0-15",Table1[[#This Row],[Patient Waittime]]&lt;=30,"16-30",Table1[[#This Row],[Patient Waittime]]&lt;=45,"31-45",Table1[[#This Row],[Patient Waittime]]&lt;=60,"46-60",TRUE,"60+")</f>
        <v>16-30</v>
      </c>
      <c r="Q5198">
        <f>--(Table1[[#This Row],[Patient Waittime]]&lt;=30)</f>
        <v>1</v>
      </c>
      <c r="R5198">
        <f>--Table1[[#This Row],[Patient Admission Flag]]</f>
        <v>1</v>
      </c>
      <c r="S5198">
        <f>--AND(Table1[[#This Row],[WithinTarget]]=1,Table1[[#This Row],[Patient Satisfaction Score]]&gt;=7)</f>
        <v>0</v>
      </c>
      <c r="T5198" t="str">
        <f>IF(LEFT(Table1[[#This Row],[Patient Gender]],1)="F","Female","Male")</f>
        <v>Female</v>
      </c>
    </row>
    <row r="5199" spans="1:20" x14ac:dyDescent="0.3">
      <c r="A5199" t="s">
        <v>5303</v>
      </c>
      <c r="B5199" s="1">
        <v>45268.743750000001</v>
      </c>
      <c r="C5199" t="s">
        <v>13</v>
      </c>
      <c r="D5199">
        <v>33</v>
      </c>
      <c r="E5199" t="s">
        <v>14</v>
      </c>
      <c r="F5199" t="s">
        <v>11</v>
      </c>
      <c r="G5199" t="b">
        <v>1</v>
      </c>
      <c r="I5199">
        <v>36</v>
      </c>
      <c r="J5199" t="b">
        <v>1</v>
      </c>
      <c r="K5199">
        <f>YEAR(Table1[[#This Row],[Patient Admission Date]])</f>
        <v>2023</v>
      </c>
      <c r="L5199" t="str">
        <f>TEXT(Table1[[#This Row],[Patient Admission Date]],"mmm")</f>
        <v>Dec</v>
      </c>
      <c r="M5199" t="str">
        <f>TEXT(Table1[[#This Row],[Patient Admission Date]],"ddd")</f>
        <v>Fri</v>
      </c>
      <c r="N5199" t="str">
        <f>TEXT(INT(HOUR(Table1[[#This Row],[Patient Admission Date]])/3)*3,"00")&amp;"-"&amp;TEXT(INT(HOUR(Table1[[#This Row],[Patient Admission Date]])/3)*3+3,"00")</f>
        <v>15-18</v>
      </c>
      <c r="O5199" t="str" cm="1">
        <f t="array" ref="O5199">_xlfn.IFS(Table1[[#This Row],[Patient Age]]&lt;=14,"0-14",Table1[[#This Row],[Patient Age]]&lt;=29,"15-29",Table1[[#This Row],[Patient Age]]&lt;=44,"30-44",Table1[[#This Row],[Patient Age]]&lt;=59,"45-59",Table1[[#This Row],[Patient Age]]&lt;=74,"60-74",TRUE,"75+")</f>
        <v>30-44</v>
      </c>
      <c r="P5199" t="str" cm="1">
        <f t="array" ref="P5199">_xlfn.IFS(Table1[[#This Row],[Patient Waittime]]&lt;=15,"0-15",Table1[[#This Row],[Patient Waittime]]&lt;=30,"16-30",Table1[[#This Row],[Patient Waittime]]&lt;=45,"31-45",Table1[[#This Row],[Patient Waittime]]&lt;=60,"46-60",TRUE,"60+")</f>
        <v>31-45</v>
      </c>
      <c r="Q5199">
        <f>--(Table1[[#This Row],[Patient Waittime]]&lt;=30)</f>
        <v>0</v>
      </c>
      <c r="R5199">
        <f>--Table1[[#This Row],[Patient Admission Flag]]</f>
        <v>1</v>
      </c>
      <c r="S5199">
        <f>--AND(Table1[[#This Row],[WithinTarget]]=1,Table1[[#This Row],[Patient Satisfaction Score]]&gt;=7)</f>
        <v>0</v>
      </c>
      <c r="T5199" t="str">
        <f>IF(LEFT(Table1[[#This Row],[Patient Gender]],1)="F","Female","Male")</f>
        <v>Female</v>
      </c>
    </row>
    <row r="5200" spans="1:20" x14ac:dyDescent="0.3">
      <c r="A5200" t="s">
        <v>5304</v>
      </c>
      <c r="B5200" s="1">
        <v>45347.311111111114</v>
      </c>
      <c r="C5200" t="s">
        <v>13</v>
      </c>
      <c r="D5200">
        <v>45</v>
      </c>
      <c r="E5200" t="s">
        <v>14</v>
      </c>
      <c r="F5200" t="s">
        <v>11</v>
      </c>
      <c r="G5200" t="b">
        <v>1</v>
      </c>
      <c r="I5200">
        <v>37</v>
      </c>
      <c r="J5200" t="b">
        <v>1</v>
      </c>
      <c r="K5200">
        <f>YEAR(Table1[[#This Row],[Patient Admission Date]])</f>
        <v>2024</v>
      </c>
      <c r="L5200" t="str">
        <f>TEXT(Table1[[#This Row],[Patient Admission Date]],"mmm")</f>
        <v>Feb</v>
      </c>
      <c r="M5200" t="str">
        <f>TEXT(Table1[[#This Row],[Patient Admission Date]],"ddd")</f>
        <v>Sun</v>
      </c>
      <c r="N5200" t="str">
        <f>TEXT(INT(HOUR(Table1[[#This Row],[Patient Admission Date]])/3)*3,"00")&amp;"-"&amp;TEXT(INT(HOUR(Table1[[#This Row],[Patient Admission Date]])/3)*3+3,"00")</f>
        <v>06-09</v>
      </c>
      <c r="O5200" t="str" cm="1">
        <f t="array" ref="O5200">_xlfn.IFS(Table1[[#This Row],[Patient Age]]&lt;=14,"0-14",Table1[[#This Row],[Patient Age]]&lt;=29,"15-29",Table1[[#This Row],[Patient Age]]&lt;=44,"30-44",Table1[[#This Row],[Patient Age]]&lt;=59,"45-59",Table1[[#This Row],[Patient Age]]&lt;=74,"60-74",TRUE,"75+")</f>
        <v>45-59</v>
      </c>
      <c r="P5200" t="str" cm="1">
        <f t="array" ref="P5200">_xlfn.IFS(Table1[[#This Row],[Patient Waittime]]&lt;=15,"0-15",Table1[[#This Row],[Patient Waittime]]&lt;=30,"16-30",Table1[[#This Row],[Patient Waittime]]&lt;=45,"31-45",Table1[[#This Row],[Patient Waittime]]&lt;=60,"46-60",TRUE,"60+")</f>
        <v>31-45</v>
      </c>
      <c r="Q5200">
        <f>--(Table1[[#This Row],[Patient Waittime]]&lt;=30)</f>
        <v>0</v>
      </c>
      <c r="R5200">
        <f>--Table1[[#This Row],[Patient Admission Flag]]</f>
        <v>1</v>
      </c>
      <c r="S5200">
        <f>--AND(Table1[[#This Row],[WithinTarget]]=1,Table1[[#This Row],[Patient Satisfaction Score]]&gt;=7)</f>
        <v>0</v>
      </c>
      <c r="T5200" t="str">
        <f>IF(LEFT(Table1[[#This Row],[Patient Gender]],1)="F","Female","Male")</f>
        <v>Female</v>
      </c>
    </row>
    <row r="5201" spans="1:20" x14ac:dyDescent="0.3">
      <c r="A5201" t="s">
        <v>5305</v>
      </c>
      <c r="B5201" s="1">
        <v>45277.089583333334</v>
      </c>
      <c r="C5201" t="s">
        <v>13</v>
      </c>
      <c r="D5201">
        <v>39</v>
      </c>
      <c r="E5201" t="s">
        <v>14</v>
      </c>
      <c r="F5201" t="s">
        <v>11</v>
      </c>
      <c r="G5201" t="b">
        <v>1</v>
      </c>
      <c r="I5201">
        <v>47</v>
      </c>
      <c r="J5201" t="b">
        <v>1</v>
      </c>
      <c r="K5201">
        <f>YEAR(Table1[[#This Row],[Patient Admission Date]])</f>
        <v>2023</v>
      </c>
      <c r="L5201" t="str">
        <f>TEXT(Table1[[#This Row],[Patient Admission Date]],"mmm")</f>
        <v>Dec</v>
      </c>
      <c r="M5201" t="str">
        <f>TEXT(Table1[[#This Row],[Patient Admission Date]],"ddd")</f>
        <v>Sun</v>
      </c>
      <c r="N5201" t="str">
        <f>TEXT(INT(HOUR(Table1[[#This Row],[Patient Admission Date]])/3)*3,"00")&amp;"-"&amp;TEXT(INT(HOUR(Table1[[#This Row],[Patient Admission Date]])/3)*3+3,"00")</f>
        <v>00-03</v>
      </c>
      <c r="O5201" t="str" cm="1">
        <f t="array" ref="O5201">_xlfn.IFS(Table1[[#This Row],[Patient Age]]&lt;=14,"0-14",Table1[[#This Row],[Patient Age]]&lt;=29,"15-29",Table1[[#This Row],[Patient Age]]&lt;=44,"30-44",Table1[[#This Row],[Patient Age]]&lt;=59,"45-59",Table1[[#This Row],[Patient Age]]&lt;=74,"60-74",TRUE,"75+")</f>
        <v>30-44</v>
      </c>
      <c r="P5201" t="str" cm="1">
        <f t="array" ref="P5201">_xlfn.IFS(Table1[[#This Row],[Patient Waittime]]&lt;=15,"0-15",Table1[[#This Row],[Patient Waittime]]&lt;=30,"16-30",Table1[[#This Row],[Patient Waittime]]&lt;=45,"31-45",Table1[[#This Row],[Patient Waittime]]&lt;=60,"46-60",TRUE,"60+")</f>
        <v>46-60</v>
      </c>
      <c r="Q5201">
        <f>--(Table1[[#This Row],[Patient Waittime]]&lt;=30)</f>
        <v>0</v>
      </c>
      <c r="R5201">
        <f>--Table1[[#This Row],[Patient Admission Flag]]</f>
        <v>1</v>
      </c>
      <c r="S5201">
        <f>--AND(Table1[[#This Row],[WithinTarget]]=1,Table1[[#This Row],[Patient Satisfaction Score]]&gt;=7)</f>
        <v>0</v>
      </c>
      <c r="T5201" t="str">
        <f>IF(LEFT(Table1[[#This Row],[Patient Gender]],1)="F","Female","Male")</f>
        <v>Female</v>
      </c>
    </row>
    <row r="5202" spans="1:20" x14ac:dyDescent="0.3">
      <c r="A5202" t="s">
        <v>5306</v>
      </c>
      <c r="B5202" s="1">
        <v>45240.978472222225</v>
      </c>
      <c r="C5202" t="s">
        <v>13</v>
      </c>
      <c r="D5202">
        <v>8</v>
      </c>
      <c r="E5202" t="s">
        <v>14</v>
      </c>
      <c r="F5202" t="s">
        <v>11</v>
      </c>
      <c r="G5202" t="b">
        <v>1</v>
      </c>
      <c r="I5202">
        <v>50</v>
      </c>
      <c r="J5202" t="b">
        <v>1</v>
      </c>
      <c r="K5202">
        <f>YEAR(Table1[[#This Row],[Patient Admission Date]])</f>
        <v>2023</v>
      </c>
      <c r="L5202" t="str">
        <f>TEXT(Table1[[#This Row],[Patient Admission Date]],"mmm")</f>
        <v>Nov</v>
      </c>
      <c r="M5202" t="str">
        <f>TEXT(Table1[[#This Row],[Patient Admission Date]],"ddd")</f>
        <v>Fri</v>
      </c>
      <c r="N5202" t="str">
        <f>TEXT(INT(HOUR(Table1[[#This Row],[Patient Admission Date]])/3)*3,"00")&amp;"-"&amp;TEXT(INT(HOUR(Table1[[#This Row],[Patient Admission Date]])/3)*3+3,"00")</f>
        <v>21-24</v>
      </c>
      <c r="O5202" t="str" cm="1">
        <f t="array" ref="O5202">_xlfn.IFS(Table1[[#This Row],[Patient Age]]&lt;=14,"0-14",Table1[[#This Row],[Patient Age]]&lt;=29,"15-29",Table1[[#This Row],[Patient Age]]&lt;=44,"30-44",Table1[[#This Row],[Patient Age]]&lt;=59,"45-59",Table1[[#This Row],[Patient Age]]&lt;=74,"60-74",TRUE,"75+")</f>
        <v>0-14</v>
      </c>
      <c r="P5202" t="str" cm="1">
        <f t="array" ref="P5202">_xlfn.IFS(Table1[[#This Row],[Patient Waittime]]&lt;=15,"0-15",Table1[[#This Row],[Patient Waittime]]&lt;=30,"16-30",Table1[[#This Row],[Patient Waittime]]&lt;=45,"31-45",Table1[[#This Row],[Patient Waittime]]&lt;=60,"46-60",TRUE,"60+")</f>
        <v>46-60</v>
      </c>
      <c r="Q5202">
        <f>--(Table1[[#This Row],[Patient Waittime]]&lt;=30)</f>
        <v>0</v>
      </c>
      <c r="R5202">
        <f>--Table1[[#This Row],[Patient Admission Flag]]</f>
        <v>1</v>
      </c>
      <c r="S5202">
        <f>--AND(Table1[[#This Row],[WithinTarget]]=1,Table1[[#This Row],[Patient Satisfaction Score]]&gt;=7)</f>
        <v>0</v>
      </c>
      <c r="T5202" t="str">
        <f>IF(LEFT(Table1[[#This Row],[Patient Gender]],1)="F","Female","Male")</f>
        <v>Female</v>
      </c>
    </row>
    <row r="5203" spans="1:20" x14ac:dyDescent="0.3">
      <c r="A5203" t="s">
        <v>5307</v>
      </c>
      <c r="B5203" s="1">
        <v>45425.517361111109</v>
      </c>
      <c r="C5203" t="s">
        <v>13</v>
      </c>
      <c r="D5203">
        <v>47</v>
      </c>
      <c r="E5203" t="s">
        <v>14</v>
      </c>
      <c r="F5203" t="s">
        <v>11</v>
      </c>
      <c r="G5203" t="b">
        <v>1</v>
      </c>
      <c r="I5203">
        <v>51</v>
      </c>
      <c r="J5203" t="b">
        <v>1</v>
      </c>
      <c r="K5203">
        <f>YEAR(Table1[[#This Row],[Patient Admission Date]])</f>
        <v>2024</v>
      </c>
      <c r="L5203" t="str">
        <f>TEXT(Table1[[#This Row],[Patient Admission Date]],"mmm")</f>
        <v>May</v>
      </c>
      <c r="M5203" t="str">
        <f>TEXT(Table1[[#This Row],[Patient Admission Date]],"ddd")</f>
        <v>Mon</v>
      </c>
      <c r="N5203" t="str">
        <f>TEXT(INT(HOUR(Table1[[#This Row],[Patient Admission Date]])/3)*3,"00")&amp;"-"&amp;TEXT(INT(HOUR(Table1[[#This Row],[Patient Admission Date]])/3)*3+3,"00")</f>
        <v>12-15</v>
      </c>
      <c r="O5203" t="str" cm="1">
        <f t="array" ref="O5203">_xlfn.IFS(Table1[[#This Row],[Patient Age]]&lt;=14,"0-14",Table1[[#This Row],[Patient Age]]&lt;=29,"15-29",Table1[[#This Row],[Patient Age]]&lt;=44,"30-44",Table1[[#This Row],[Patient Age]]&lt;=59,"45-59",Table1[[#This Row],[Patient Age]]&lt;=74,"60-74",TRUE,"75+")</f>
        <v>45-59</v>
      </c>
      <c r="P5203" t="str" cm="1">
        <f t="array" ref="P5203">_xlfn.IFS(Table1[[#This Row],[Patient Waittime]]&lt;=15,"0-15",Table1[[#This Row],[Patient Waittime]]&lt;=30,"16-30",Table1[[#This Row],[Patient Waittime]]&lt;=45,"31-45",Table1[[#This Row],[Patient Waittime]]&lt;=60,"46-60",TRUE,"60+")</f>
        <v>46-60</v>
      </c>
      <c r="Q5203">
        <f>--(Table1[[#This Row],[Patient Waittime]]&lt;=30)</f>
        <v>0</v>
      </c>
      <c r="R5203">
        <f>--Table1[[#This Row],[Patient Admission Flag]]</f>
        <v>1</v>
      </c>
      <c r="S5203">
        <f>--AND(Table1[[#This Row],[WithinTarget]]=1,Table1[[#This Row],[Patient Satisfaction Score]]&gt;=7)</f>
        <v>0</v>
      </c>
      <c r="T5203" t="str">
        <f>IF(LEFT(Table1[[#This Row],[Patient Gender]],1)="F","Female","Male")</f>
        <v>Female</v>
      </c>
    </row>
    <row r="5204" spans="1:20" x14ac:dyDescent="0.3">
      <c r="A5204" t="s">
        <v>5308</v>
      </c>
      <c r="B5204" s="1">
        <v>45149.28125</v>
      </c>
      <c r="C5204" t="s">
        <v>13</v>
      </c>
      <c r="D5204">
        <v>75</v>
      </c>
      <c r="E5204" t="s">
        <v>14</v>
      </c>
      <c r="F5204" t="s">
        <v>11</v>
      </c>
      <c r="G5204" t="b">
        <v>1</v>
      </c>
      <c r="I5204">
        <v>51</v>
      </c>
      <c r="J5204" t="b">
        <v>1</v>
      </c>
      <c r="K5204">
        <f>YEAR(Table1[[#This Row],[Patient Admission Date]])</f>
        <v>2023</v>
      </c>
      <c r="L5204" t="str">
        <f>TEXT(Table1[[#This Row],[Patient Admission Date]],"mmm")</f>
        <v>Aug</v>
      </c>
      <c r="M5204" t="str">
        <f>TEXT(Table1[[#This Row],[Patient Admission Date]],"ddd")</f>
        <v>Fri</v>
      </c>
      <c r="N5204" t="str">
        <f>TEXT(INT(HOUR(Table1[[#This Row],[Patient Admission Date]])/3)*3,"00")&amp;"-"&amp;TEXT(INT(HOUR(Table1[[#This Row],[Patient Admission Date]])/3)*3+3,"00")</f>
        <v>06-09</v>
      </c>
      <c r="O5204" t="str" cm="1">
        <f t="array" ref="O5204">_xlfn.IFS(Table1[[#This Row],[Patient Age]]&lt;=14,"0-14",Table1[[#This Row],[Patient Age]]&lt;=29,"15-29",Table1[[#This Row],[Patient Age]]&lt;=44,"30-44",Table1[[#This Row],[Patient Age]]&lt;=59,"45-59",Table1[[#This Row],[Patient Age]]&lt;=74,"60-74",TRUE,"75+")</f>
        <v>75+</v>
      </c>
      <c r="P5204" t="str" cm="1">
        <f t="array" ref="P5204">_xlfn.IFS(Table1[[#This Row],[Patient Waittime]]&lt;=15,"0-15",Table1[[#This Row],[Patient Waittime]]&lt;=30,"16-30",Table1[[#This Row],[Patient Waittime]]&lt;=45,"31-45",Table1[[#This Row],[Patient Waittime]]&lt;=60,"46-60",TRUE,"60+")</f>
        <v>46-60</v>
      </c>
      <c r="Q5204">
        <f>--(Table1[[#This Row],[Patient Waittime]]&lt;=30)</f>
        <v>0</v>
      </c>
      <c r="R5204">
        <f>--Table1[[#This Row],[Patient Admission Flag]]</f>
        <v>1</v>
      </c>
      <c r="S5204">
        <f>--AND(Table1[[#This Row],[WithinTarget]]=1,Table1[[#This Row],[Patient Satisfaction Score]]&gt;=7)</f>
        <v>0</v>
      </c>
      <c r="T5204" t="str">
        <f>IF(LEFT(Table1[[#This Row],[Patient Gender]],1)="F","Female","Male")</f>
        <v>Female</v>
      </c>
    </row>
    <row r="5205" spans="1:20" x14ac:dyDescent="0.3">
      <c r="A5205" t="s">
        <v>5309</v>
      </c>
      <c r="B5205" s="1">
        <v>45178.554861111108</v>
      </c>
      <c r="C5205" t="s">
        <v>13</v>
      </c>
      <c r="D5205">
        <v>44</v>
      </c>
      <c r="E5205" t="s">
        <v>14</v>
      </c>
      <c r="F5205" t="s">
        <v>11</v>
      </c>
      <c r="G5205" t="b">
        <v>1</v>
      </c>
      <c r="I5205">
        <v>53</v>
      </c>
      <c r="J5205" t="b">
        <v>1</v>
      </c>
      <c r="K5205">
        <f>YEAR(Table1[[#This Row],[Patient Admission Date]])</f>
        <v>2023</v>
      </c>
      <c r="L5205" t="str">
        <f>TEXT(Table1[[#This Row],[Patient Admission Date]],"mmm")</f>
        <v>Sep</v>
      </c>
      <c r="M5205" t="str">
        <f>TEXT(Table1[[#This Row],[Patient Admission Date]],"ddd")</f>
        <v>Sat</v>
      </c>
      <c r="N5205" t="str">
        <f>TEXT(INT(HOUR(Table1[[#This Row],[Patient Admission Date]])/3)*3,"00")&amp;"-"&amp;TEXT(INT(HOUR(Table1[[#This Row],[Patient Admission Date]])/3)*3+3,"00")</f>
        <v>12-15</v>
      </c>
      <c r="O5205" t="str" cm="1">
        <f t="array" ref="O5205">_xlfn.IFS(Table1[[#This Row],[Patient Age]]&lt;=14,"0-14",Table1[[#This Row],[Patient Age]]&lt;=29,"15-29",Table1[[#This Row],[Patient Age]]&lt;=44,"30-44",Table1[[#This Row],[Patient Age]]&lt;=59,"45-59",Table1[[#This Row],[Patient Age]]&lt;=74,"60-74",TRUE,"75+")</f>
        <v>30-44</v>
      </c>
      <c r="P5205" t="str" cm="1">
        <f t="array" ref="P5205">_xlfn.IFS(Table1[[#This Row],[Patient Waittime]]&lt;=15,"0-15",Table1[[#This Row],[Patient Waittime]]&lt;=30,"16-30",Table1[[#This Row],[Patient Waittime]]&lt;=45,"31-45",Table1[[#This Row],[Patient Waittime]]&lt;=60,"46-60",TRUE,"60+")</f>
        <v>46-60</v>
      </c>
      <c r="Q5205">
        <f>--(Table1[[#This Row],[Patient Waittime]]&lt;=30)</f>
        <v>0</v>
      </c>
      <c r="R5205">
        <f>--Table1[[#This Row],[Patient Admission Flag]]</f>
        <v>1</v>
      </c>
      <c r="S5205">
        <f>--AND(Table1[[#This Row],[WithinTarget]]=1,Table1[[#This Row],[Patient Satisfaction Score]]&gt;=7)</f>
        <v>0</v>
      </c>
      <c r="T5205" t="str">
        <f>IF(LEFT(Table1[[#This Row],[Patient Gender]],1)="F","Female","Male")</f>
        <v>Female</v>
      </c>
    </row>
    <row r="5206" spans="1:20" x14ac:dyDescent="0.3">
      <c r="A5206" t="s">
        <v>5310</v>
      </c>
      <c r="B5206" s="1">
        <v>45017.736805555556</v>
      </c>
      <c r="C5206" t="s">
        <v>13</v>
      </c>
      <c r="D5206">
        <v>38</v>
      </c>
      <c r="E5206" t="s">
        <v>14</v>
      </c>
      <c r="F5206" t="s">
        <v>11</v>
      </c>
      <c r="G5206" t="b">
        <v>1</v>
      </c>
      <c r="I5206">
        <v>54</v>
      </c>
      <c r="J5206" t="b">
        <v>1</v>
      </c>
      <c r="K5206">
        <f>YEAR(Table1[[#This Row],[Patient Admission Date]])</f>
        <v>2023</v>
      </c>
      <c r="L5206" t="str">
        <f>TEXT(Table1[[#This Row],[Patient Admission Date]],"mmm")</f>
        <v>Apr</v>
      </c>
      <c r="M5206" t="str">
        <f>TEXT(Table1[[#This Row],[Patient Admission Date]],"ddd")</f>
        <v>Sat</v>
      </c>
      <c r="N5206" t="str">
        <f>TEXT(INT(HOUR(Table1[[#This Row],[Patient Admission Date]])/3)*3,"00")&amp;"-"&amp;TEXT(INT(HOUR(Table1[[#This Row],[Patient Admission Date]])/3)*3+3,"00")</f>
        <v>15-18</v>
      </c>
      <c r="O5206" t="str" cm="1">
        <f t="array" ref="O5206">_xlfn.IFS(Table1[[#This Row],[Patient Age]]&lt;=14,"0-14",Table1[[#This Row],[Patient Age]]&lt;=29,"15-29",Table1[[#This Row],[Patient Age]]&lt;=44,"30-44",Table1[[#This Row],[Patient Age]]&lt;=59,"45-59",Table1[[#This Row],[Patient Age]]&lt;=74,"60-74",TRUE,"75+")</f>
        <v>30-44</v>
      </c>
      <c r="P5206" t="str" cm="1">
        <f t="array" ref="P5206">_xlfn.IFS(Table1[[#This Row],[Patient Waittime]]&lt;=15,"0-15",Table1[[#This Row],[Patient Waittime]]&lt;=30,"16-30",Table1[[#This Row],[Patient Waittime]]&lt;=45,"31-45",Table1[[#This Row],[Patient Waittime]]&lt;=60,"46-60",TRUE,"60+")</f>
        <v>46-60</v>
      </c>
      <c r="Q5206">
        <f>--(Table1[[#This Row],[Patient Waittime]]&lt;=30)</f>
        <v>0</v>
      </c>
      <c r="R5206">
        <f>--Table1[[#This Row],[Patient Admission Flag]]</f>
        <v>1</v>
      </c>
      <c r="S5206">
        <f>--AND(Table1[[#This Row],[WithinTarget]]=1,Table1[[#This Row],[Patient Satisfaction Score]]&gt;=7)</f>
        <v>0</v>
      </c>
      <c r="T5206" t="str">
        <f>IF(LEFT(Table1[[#This Row],[Patient Gender]],1)="F","Female","Male")</f>
        <v>Female</v>
      </c>
    </row>
    <row r="5207" spans="1:20" x14ac:dyDescent="0.3">
      <c r="A5207" t="s">
        <v>5311</v>
      </c>
      <c r="B5207" s="1">
        <v>45049.477083333331</v>
      </c>
      <c r="C5207" t="s">
        <v>13</v>
      </c>
      <c r="D5207">
        <v>65</v>
      </c>
      <c r="E5207" t="s">
        <v>14</v>
      </c>
      <c r="F5207" t="s">
        <v>11</v>
      </c>
      <c r="G5207" t="b">
        <v>1</v>
      </c>
      <c r="I5207">
        <v>54</v>
      </c>
      <c r="J5207" t="b">
        <v>1</v>
      </c>
      <c r="K5207">
        <f>YEAR(Table1[[#This Row],[Patient Admission Date]])</f>
        <v>2023</v>
      </c>
      <c r="L5207" t="str">
        <f>TEXT(Table1[[#This Row],[Patient Admission Date]],"mmm")</f>
        <v>May</v>
      </c>
      <c r="M5207" t="str">
        <f>TEXT(Table1[[#This Row],[Patient Admission Date]],"ddd")</f>
        <v>Wed</v>
      </c>
      <c r="N5207" t="str">
        <f>TEXT(INT(HOUR(Table1[[#This Row],[Patient Admission Date]])/3)*3,"00")&amp;"-"&amp;TEXT(INT(HOUR(Table1[[#This Row],[Patient Admission Date]])/3)*3+3,"00")</f>
        <v>09-12</v>
      </c>
      <c r="O5207" t="str" cm="1">
        <f t="array" ref="O5207">_xlfn.IFS(Table1[[#This Row],[Patient Age]]&lt;=14,"0-14",Table1[[#This Row],[Patient Age]]&lt;=29,"15-29",Table1[[#This Row],[Patient Age]]&lt;=44,"30-44",Table1[[#This Row],[Patient Age]]&lt;=59,"45-59",Table1[[#This Row],[Patient Age]]&lt;=74,"60-74",TRUE,"75+")</f>
        <v>60-74</v>
      </c>
      <c r="P5207" t="str" cm="1">
        <f t="array" ref="P5207">_xlfn.IFS(Table1[[#This Row],[Patient Waittime]]&lt;=15,"0-15",Table1[[#This Row],[Patient Waittime]]&lt;=30,"16-30",Table1[[#This Row],[Patient Waittime]]&lt;=45,"31-45",Table1[[#This Row],[Patient Waittime]]&lt;=60,"46-60",TRUE,"60+")</f>
        <v>46-60</v>
      </c>
      <c r="Q5207">
        <f>--(Table1[[#This Row],[Patient Waittime]]&lt;=30)</f>
        <v>0</v>
      </c>
      <c r="R5207">
        <f>--Table1[[#This Row],[Patient Admission Flag]]</f>
        <v>1</v>
      </c>
      <c r="S5207">
        <f>--AND(Table1[[#This Row],[WithinTarget]]=1,Table1[[#This Row],[Patient Satisfaction Score]]&gt;=7)</f>
        <v>0</v>
      </c>
      <c r="T5207" t="str">
        <f>IF(LEFT(Table1[[#This Row],[Patient Gender]],1)="F","Female","Male")</f>
        <v>Female</v>
      </c>
    </row>
    <row r="5208" spans="1:20" x14ac:dyDescent="0.3">
      <c r="A5208" t="s">
        <v>5312</v>
      </c>
      <c r="B5208" s="1">
        <v>45414.995138888888</v>
      </c>
      <c r="C5208" t="s">
        <v>13</v>
      </c>
      <c r="D5208">
        <v>20</v>
      </c>
      <c r="E5208" t="s">
        <v>14</v>
      </c>
      <c r="F5208" t="s">
        <v>11</v>
      </c>
      <c r="G5208" t="b">
        <v>1</v>
      </c>
      <c r="I5208">
        <v>13</v>
      </c>
      <c r="J5208" t="b">
        <v>1</v>
      </c>
      <c r="K5208">
        <f>YEAR(Table1[[#This Row],[Patient Admission Date]])</f>
        <v>2024</v>
      </c>
      <c r="L5208" t="str">
        <f>TEXT(Table1[[#This Row],[Patient Admission Date]],"mmm")</f>
        <v>May</v>
      </c>
      <c r="M5208" t="str">
        <f>TEXT(Table1[[#This Row],[Patient Admission Date]],"ddd")</f>
        <v>Thu</v>
      </c>
      <c r="N5208" t="str">
        <f>TEXT(INT(HOUR(Table1[[#This Row],[Patient Admission Date]])/3)*3,"00")&amp;"-"&amp;TEXT(INT(HOUR(Table1[[#This Row],[Patient Admission Date]])/3)*3+3,"00")</f>
        <v>21-24</v>
      </c>
      <c r="O5208" t="str" cm="1">
        <f t="array" ref="O5208">_xlfn.IFS(Table1[[#This Row],[Patient Age]]&lt;=14,"0-14",Table1[[#This Row],[Patient Age]]&lt;=29,"15-29",Table1[[#This Row],[Patient Age]]&lt;=44,"30-44",Table1[[#This Row],[Patient Age]]&lt;=59,"45-59",Table1[[#This Row],[Patient Age]]&lt;=74,"60-74",TRUE,"75+")</f>
        <v>15-29</v>
      </c>
      <c r="P5208" t="str" cm="1">
        <f t="array" ref="P5208">_xlfn.IFS(Table1[[#This Row],[Patient Waittime]]&lt;=15,"0-15",Table1[[#This Row],[Patient Waittime]]&lt;=30,"16-30",Table1[[#This Row],[Patient Waittime]]&lt;=45,"31-45",Table1[[#This Row],[Patient Waittime]]&lt;=60,"46-60",TRUE,"60+")</f>
        <v>0-15</v>
      </c>
      <c r="Q5208">
        <f>--(Table1[[#This Row],[Patient Waittime]]&lt;=30)</f>
        <v>1</v>
      </c>
      <c r="R5208">
        <f>--Table1[[#This Row],[Patient Admission Flag]]</f>
        <v>1</v>
      </c>
      <c r="S5208">
        <f>--AND(Table1[[#This Row],[WithinTarget]]=1,Table1[[#This Row],[Patient Satisfaction Score]]&gt;=7)</f>
        <v>0</v>
      </c>
      <c r="T5208" t="str">
        <f>IF(LEFT(Table1[[#This Row],[Patient Gender]],1)="F","Female","Male")</f>
        <v>Female</v>
      </c>
    </row>
    <row r="5209" spans="1:20" x14ac:dyDescent="0.3">
      <c r="A5209" t="s">
        <v>5313</v>
      </c>
      <c r="B5209" s="1">
        <v>45568.814583333333</v>
      </c>
      <c r="C5209" t="s">
        <v>13</v>
      </c>
      <c r="D5209">
        <v>59</v>
      </c>
      <c r="E5209" t="s">
        <v>14</v>
      </c>
      <c r="F5209" t="s">
        <v>11</v>
      </c>
      <c r="G5209" t="b">
        <v>1</v>
      </c>
      <c r="I5209">
        <v>18</v>
      </c>
      <c r="J5209" t="b">
        <v>1</v>
      </c>
      <c r="K5209">
        <f>YEAR(Table1[[#This Row],[Patient Admission Date]])</f>
        <v>2024</v>
      </c>
      <c r="L5209" t="str">
        <f>TEXT(Table1[[#This Row],[Patient Admission Date]],"mmm")</f>
        <v>Oct</v>
      </c>
      <c r="M5209" t="str">
        <f>TEXT(Table1[[#This Row],[Patient Admission Date]],"ddd")</f>
        <v>Thu</v>
      </c>
      <c r="N5209" t="str">
        <f>TEXT(INT(HOUR(Table1[[#This Row],[Patient Admission Date]])/3)*3,"00")&amp;"-"&amp;TEXT(INT(HOUR(Table1[[#This Row],[Patient Admission Date]])/3)*3+3,"00")</f>
        <v>18-21</v>
      </c>
      <c r="O5209" t="str" cm="1">
        <f t="array" ref="O5209">_xlfn.IFS(Table1[[#This Row],[Patient Age]]&lt;=14,"0-14",Table1[[#This Row],[Patient Age]]&lt;=29,"15-29",Table1[[#This Row],[Patient Age]]&lt;=44,"30-44",Table1[[#This Row],[Patient Age]]&lt;=59,"45-59",Table1[[#This Row],[Patient Age]]&lt;=74,"60-74",TRUE,"75+")</f>
        <v>45-59</v>
      </c>
      <c r="P5209" t="str" cm="1">
        <f t="array" ref="P5209">_xlfn.IFS(Table1[[#This Row],[Patient Waittime]]&lt;=15,"0-15",Table1[[#This Row],[Patient Waittime]]&lt;=30,"16-30",Table1[[#This Row],[Patient Waittime]]&lt;=45,"31-45",Table1[[#This Row],[Patient Waittime]]&lt;=60,"46-60",TRUE,"60+")</f>
        <v>16-30</v>
      </c>
      <c r="Q5209">
        <f>--(Table1[[#This Row],[Patient Waittime]]&lt;=30)</f>
        <v>1</v>
      </c>
      <c r="R5209">
        <f>--Table1[[#This Row],[Patient Admission Flag]]</f>
        <v>1</v>
      </c>
      <c r="S5209">
        <f>--AND(Table1[[#This Row],[WithinTarget]]=1,Table1[[#This Row],[Patient Satisfaction Score]]&gt;=7)</f>
        <v>0</v>
      </c>
      <c r="T5209" t="str">
        <f>IF(LEFT(Table1[[#This Row],[Patient Gender]],1)="F","Female","Male")</f>
        <v>Female</v>
      </c>
    </row>
    <row r="5210" spans="1:20" x14ac:dyDescent="0.3">
      <c r="A5210" t="s">
        <v>5314</v>
      </c>
      <c r="B5210" s="1">
        <v>45131.333333333336</v>
      </c>
      <c r="C5210" t="s">
        <v>13</v>
      </c>
      <c r="D5210">
        <v>37</v>
      </c>
      <c r="E5210" t="s">
        <v>14</v>
      </c>
      <c r="F5210" t="s">
        <v>11</v>
      </c>
      <c r="G5210" t="b">
        <v>1</v>
      </c>
      <c r="I5210">
        <v>30</v>
      </c>
      <c r="J5210" t="b">
        <v>1</v>
      </c>
      <c r="K5210">
        <f>YEAR(Table1[[#This Row],[Patient Admission Date]])</f>
        <v>2023</v>
      </c>
      <c r="L5210" t="str">
        <f>TEXT(Table1[[#This Row],[Patient Admission Date]],"mmm")</f>
        <v>Jul</v>
      </c>
      <c r="M5210" t="str">
        <f>TEXT(Table1[[#This Row],[Patient Admission Date]],"ddd")</f>
        <v>Mon</v>
      </c>
      <c r="N5210" t="str">
        <f>TEXT(INT(HOUR(Table1[[#This Row],[Patient Admission Date]])/3)*3,"00")&amp;"-"&amp;TEXT(INT(HOUR(Table1[[#This Row],[Patient Admission Date]])/3)*3+3,"00")</f>
        <v>06-09</v>
      </c>
      <c r="O5210" t="str" cm="1">
        <f t="array" ref="O5210">_xlfn.IFS(Table1[[#This Row],[Patient Age]]&lt;=14,"0-14",Table1[[#This Row],[Patient Age]]&lt;=29,"15-29",Table1[[#This Row],[Patient Age]]&lt;=44,"30-44",Table1[[#This Row],[Patient Age]]&lt;=59,"45-59",Table1[[#This Row],[Patient Age]]&lt;=74,"60-74",TRUE,"75+")</f>
        <v>30-44</v>
      </c>
      <c r="P5210" t="str" cm="1">
        <f t="array" ref="P5210">_xlfn.IFS(Table1[[#This Row],[Patient Waittime]]&lt;=15,"0-15",Table1[[#This Row],[Patient Waittime]]&lt;=30,"16-30",Table1[[#This Row],[Patient Waittime]]&lt;=45,"31-45",Table1[[#This Row],[Patient Waittime]]&lt;=60,"46-60",TRUE,"60+")</f>
        <v>16-30</v>
      </c>
      <c r="Q5210">
        <f>--(Table1[[#This Row],[Patient Waittime]]&lt;=30)</f>
        <v>1</v>
      </c>
      <c r="R5210">
        <f>--Table1[[#This Row],[Patient Admission Flag]]</f>
        <v>1</v>
      </c>
      <c r="S5210">
        <f>--AND(Table1[[#This Row],[WithinTarget]]=1,Table1[[#This Row],[Patient Satisfaction Score]]&gt;=7)</f>
        <v>0</v>
      </c>
      <c r="T5210" t="str">
        <f>IF(LEFT(Table1[[#This Row],[Patient Gender]],1)="F","Female","Male")</f>
        <v>Female</v>
      </c>
    </row>
    <row r="5211" spans="1:20" x14ac:dyDescent="0.3">
      <c r="A5211" t="s">
        <v>5315</v>
      </c>
      <c r="B5211" s="1">
        <v>45438.22152777778</v>
      </c>
      <c r="C5211" t="s">
        <v>13</v>
      </c>
      <c r="D5211">
        <v>27</v>
      </c>
      <c r="E5211" t="s">
        <v>14</v>
      </c>
      <c r="F5211" t="s">
        <v>11</v>
      </c>
      <c r="G5211" t="b">
        <v>1</v>
      </c>
      <c r="I5211">
        <v>36</v>
      </c>
      <c r="J5211" t="b">
        <v>1</v>
      </c>
      <c r="K5211">
        <f>YEAR(Table1[[#This Row],[Patient Admission Date]])</f>
        <v>2024</v>
      </c>
      <c r="L5211" t="str">
        <f>TEXT(Table1[[#This Row],[Patient Admission Date]],"mmm")</f>
        <v>May</v>
      </c>
      <c r="M5211" t="str">
        <f>TEXT(Table1[[#This Row],[Patient Admission Date]],"ddd")</f>
        <v>Sun</v>
      </c>
      <c r="N5211" t="str">
        <f>TEXT(INT(HOUR(Table1[[#This Row],[Patient Admission Date]])/3)*3,"00")&amp;"-"&amp;TEXT(INT(HOUR(Table1[[#This Row],[Patient Admission Date]])/3)*3+3,"00")</f>
        <v>03-06</v>
      </c>
      <c r="O5211" t="str" cm="1">
        <f t="array" ref="O5211">_xlfn.IFS(Table1[[#This Row],[Patient Age]]&lt;=14,"0-14",Table1[[#This Row],[Patient Age]]&lt;=29,"15-29",Table1[[#This Row],[Patient Age]]&lt;=44,"30-44",Table1[[#This Row],[Patient Age]]&lt;=59,"45-59",Table1[[#This Row],[Patient Age]]&lt;=74,"60-74",TRUE,"75+")</f>
        <v>15-29</v>
      </c>
      <c r="P5211" t="str" cm="1">
        <f t="array" ref="P5211">_xlfn.IFS(Table1[[#This Row],[Patient Waittime]]&lt;=15,"0-15",Table1[[#This Row],[Patient Waittime]]&lt;=30,"16-30",Table1[[#This Row],[Patient Waittime]]&lt;=45,"31-45",Table1[[#This Row],[Patient Waittime]]&lt;=60,"46-60",TRUE,"60+")</f>
        <v>31-45</v>
      </c>
      <c r="Q5211">
        <f>--(Table1[[#This Row],[Patient Waittime]]&lt;=30)</f>
        <v>0</v>
      </c>
      <c r="R5211">
        <f>--Table1[[#This Row],[Patient Admission Flag]]</f>
        <v>1</v>
      </c>
      <c r="S5211">
        <f>--AND(Table1[[#This Row],[WithinTarget]]=1,Table1[[#This Row],[Patient Satisfaction Score]]&gt;=7)</f>
        <v>0</v>
      </c>
      <c r="T5211" t="str">
        <f>IF(LEFT(Table1[[#This Row],[Patient Gender]],1)="F","Female","Male")</f>
        <v>Female</v>
      </c>
    </row>
    <row r="5212" spans="1:20" x14ac:dyDescent="0.3">
      <c r="A5212" t="s">
        <v>5316</v>
      </c>
      <c r="B5212" s="1">
        <v>45439.049305555556</v>
      </c>
      <c r="C5212" t="s">
        <v>13</v>
      </c>
      <c r="D5212">
        <v>54</v>
      </c>
      <c r="E5212" t="s">
        <v>14</v>
      </c>
      <c r="F5212" t="s">
        <v>11</v>
      </c>
      <c r="G5212" t="b">
        <v>1</v>
      </c>
      <c r="I5212">
        <v>39</v>
      </c>
      <c r="J5212" t="b">
        <v>1</v>
      </c>
      <c r="K5212">
        <f>YEAR(Table1[[#This Row],[Patient Admission Date]])</f>
        <v>2024</v>
      </c>
      <c r="L5212" t="str">
        <f>TEXT(Table1[[#This Row],[Patient Admission Date]],"mmm")</f>
        <v>May</v>
      </c>
      <c r="M5212" t="str">
        <f>TEXT(Table1[[#This Row],[Patient Admission Date]],"ddd")</f>
        <v>Mon</v>
      </c>
      <c r="N5212" t="str">
        <f>TEXT(INT(HOUR(Table1[[#This Row],[Patient Admission Date]])/3)*3,"00")&amp;"-"&amp;TEXT(INT(HOUR(Table1[[#This Row],[Patient Admission Date]])/3)*3+3,"00")</f>
        <v>00-03</v>
      </c>
      <c r="O5212" t="str" cm="1">
        <f t="array" ref="O5212">_xlfn.IFS(Table1[[#This Row],[Patient Age]]&lt;=14,"0-14",Table1[[#This Row],[Patient Age]]&lt;=29,"15-29",Table1[[#This Row],[Patient Age]]&lt;=44,"30-44",Table1[[#This Row],[Patient Age]]&lt;=59,"45-59",Table1[[#This Row],[Patient Age]]&lt;=74,"60-74",TRUE,"75+")</f>
        <v>45-59</v>
      </c>
      <c r="P5212" t="str" cm="1">
        <f t="array" ref="P5212">_xlfn.IFS(Table1[[#This Row],[Patient Waittime]]&lt;=15,"0-15",Table1[[#This Row],[Patient Waittime]]&lt;=30,"16-30",Table1[[#This Row],[Patient Waittime]]&lt;=45,"31-45",Table1[[#This Row],[Patient Waittime]]&lt;=60,"46-60",TRUE,"60+")</f>
        <v>31-45</v>
      </c>
      <c r="Q5212">
        <f>--(Table1[[#This Row],[Patient Waittime]]&lt;=30)</f>
        <v>0</v>
      </c>
      <c r="R5212">
        <f>--Table1[[#This Row],[Patient Admission Flag]]</f>
        <v>1</v>
      </c>
      <c r="S5212">
        <f>--AND(Table1[[#This Row],[WithinTarget]]=1,Table1[[#This Row],[Patient Satisfaction Score]]&gt;=7)</f>
        <v>0</v>
      </c>
      <c r="T5212" t="str">
        <f>IF(LEFT(Table1[[#This Row],[Patient Gender]],1)="F","Female","Male")</f>
        <v>Female</v>
      </c>
    </row>
    <row r="5213" spans="1:20" x14ac:dyDescent="0.3">
      <c r="A5213" t="s">
        <v>5317</v>
      </c>
      <c r="B5213" s="1">
        <v>45231.052083333336</v>
      </c>
      <c r="C5213" t="s">
        <v>13</v>
      </c>
      <c r="D5213">
        <v>66</v>
      </c>
      <c r="E5213" t="s">
        <v>14</v>
      </c>
      <c r="F5213" t="s">
        <v>11</v>
      </c>
      <c r="G5213" t="b">
        <v>1</v>
      </c>
      <c r="I5213">
        <v>39</v>
      </c>
      <c r="J5213" t="b">
        <v>1</v>
      </c>
      <c r="K5213">
        <f>YEAR(Table1[[#This Row],[Patient Admission Date]])</f>
        <v>2023</v>
      </c>
      <c r="L5213" t="str">
        <f>TEXT(Table1[[#This Row],[Patient Admission Date]],"mmm")</f>
        <v>Nov</v>
      </c>
      <c r="M5213" t="str">
        <f>TEXT(Table1[[#This Row],[Patient Admission Date]],"ddd")</f>
        <v>Wed</v>
      </c>
      <c r="N5213" t="str">
        <f>TEXT(INT(HOUR(Table1[[#This Row],[Patient Admission Date]])/3)*3,"00")&amp;"-"&amp;TEXT(INT(HOUR(Table1[[#This Row],[Patient Admission Date]])/3)*3+3,"00")</f>
        <v>00-03</v>
      </c>
      <c r="O5213" t="str" cm="1">
        <f t="array" ref="O5213">_xlfn.IFS(Table1[[#This Row],[Patient Age]]&lt;=14,"0-14",Table1[[#This Row],[Patient Age]]&lt;=29,"15-29",Table1[[#This Row],[Patient Age]]&lt;=44,"30-44",Table1[[#This Row],[Patient Age]]&lt;=59,"45-59",Table1[[#This Row],[Patient Age]]&lt;=74,"60-74",TRUE,"75+")</f>
        <v>60-74</v>
      </c>
      <c r="P5213" t="str" cm="1">
        <f t="array" ref="P5213">_xlfn.IFS(Table1[[#This Row],[Patient Waittime]]&lt;=15,"0-15",Table1[[#This Row],[Patient Waittime]]&lt;=30,"16-30",Table1[[#This Row],[Patient Waittime]]&lt;=45,"31-45",Table1[[#This Row],[Patient Waittime]]&lt;=60,"46-60",TRUE,"60+")</f>
        <v>31-45</v>
      </c>
      <c r="Q5213">
        <f>--(Table1[[#This Row],[Patient Waittime]]&lt;=30)</f>
        <v>0</v>
      </c>
      <c r="R5213">
        <f>--Table1[[#This Row],[Patient Admission Flag]]</f>
        <v>1</v>
      </c>
      <c r="S5213">
        <f>--AND(Table1[[#This Row],[WithinTarget]]=1,Table1[[#This Row],[Patient Satisfaction Score]]&gt;=7)</f>
        <v>0</v>
      </c>
      <c r="T5213" t="str">
        <f>IF(LEFT(Table1[[#This Row],[Patient Gender]],1)="F","Female","Male")</f>
        <v>Female</v>
      </c>
    </row>
    <row r="5214" spans="1:20" x14ac:dyDescent="0.3">
      <c r="A5214" t="s">
        <v>5318</v>
      </c>
      <c r="B5214" s="1">
        <v>45374.616666666669</v>
      </c>
      <c r="C5214" t="s">
        <v>13</v>
      </c>
      <c r="D5214">
        <v>61</v>
      </c>
      <c r="E5214" t="s">
        <v>14</v>
      </c>
      <c r="F5214" t="s">
        <v>11</v>
      </c>
      <c r="G5214" t="b">
        <v>1</v>
      </c>
      <c r="I5214">
        <v>14</v>
      </c>
      <c r="J5214" t="b">
        <v>1</v>
      </c>
      <c r="K5214">
        <f>YEAR(Table1[[#This Row],[Patient Admission Date]])</f>
        <v>2024</v>
      </c>
      <c r="L5214" t="str">
        <f>TEXT(Table1[[#This Row],[Patient Admission Date]],"mmm")</f>
        <v>Mar</v>
      </c>
      <c r="M5214" t="str">
        <f>TEXT(Table1[[#This Row],[Patient Admission Date]],"ddd")</f>
        <v>Sat</v>
      </c>
      <c r="N5214" t="str">
        <f>TEXT(INT(HOUR(Table1[[#This Row],[Patient Admission Date]])/3)*3,"00")&amp;"-"&amp;TEXT(INT(HOUR(Table1[[#This Row],[Patient Admission Date]])/3)*3+3,"00")</f>
        <v>12-15</v>
      </c>
      <c r="O5214" t="str" cm="1">
        <f t="array" ref="O5214">_xlfn.IFS(Table1[[#This Row],[Patient Age]]&lt;=14,"0-14",Table1[[#This Row],[Patient Age]]&lt;=29,"15-29",Table1[[#This Row],[Patient Age]]&lt;=44,"30-44",Table1[[#This Row],[Patient Age]]&lt;=59,"45-59",Table1[[#This Row],[Patient Age]]&lt;=74,"60-74",TRUE,"75+")</f>
        <v>60-74</v>
      </c>
      <c r="P5214" t="str" cm="1">
        <f t="array" ref="P5214">_xlfn.IFS(Table1[[#This Row],[Patient Waittime]]&lt;=15,"0-15",Table1[[#This Row],[Patient Waittime]]&lt;=30,"16-30",Table1[[#This Row],[Patient Waittime]]&lt;=45,"31-45",Table1[[#This Row],[Patient Waittime]]&lt;=60,"46-60",TRUE,"60+")</f>
        <v>0-15</v>
      </c>
      <c r="Q5214">
        <f>--(Table1[[#This Row],[Patient Waittime]]&lt;=30)</f>
        <v>1</v>
      </c>
      <c r="R5214">
        <f>--Table1[[#This Row],[Patient Admission Flag]]</f>
        <v>1</v>
      </c>
      <c r="S5214">
        <f>--AND(Table1[[#This Row],[WithinTarget]]=1,Table1[[#This Row],[Patient Satisfaction Score]]&gt;=7)</f>
        <v>0</v>
      </c>
      <c r="T5214" t="str">
        <f>IF(LEFT(Table1[[#This Row],[Patient Gender]],1)="F","Female","Male")</f>
        <v>Female</v>
      </c>
    </row>
    <row r="5215" spans="1:20" x14ac:dyDescent="0.3">
      <c r="A5215" t="s">
        <v>5319</v>
      </c>
      <c r="B5215" s="1">
        <v>45567.513888888891</v>
      </c>
      <c r="C5215" t="s">
        <v>13</v>
      </c>
      <c r="D5215">
        <v>71</v>
      </c>
      <c r="E5215" t="s">
        <v>14</v>
      </c>
      <c r="F5215" t="s">
        <v>11</v>
      </c>
      <c r="G5215" t="b">
        <v>1</v>
      </c>
      <c r="I5215">
        <v>30</v>
      </c>
      <c r="J5215" t="b">
        <v>1</v>
      </c>
      <c r="K5215">
        <f>YEAR(Table1[[#This Row],[Patient Admission Date]])</f>
        <v>2024</v>
      </c>
      <c r="L5215" t="str">
        <f>TEXT(Table1[[#This Row],[Patient Admission Date]],"mmm")</f>
        <v>Oct</v>
      </c>
      <c r="M5215" t="str">
        <f>TEXT(Table1[[#This Row],[Patient Admission Date]],"ddd")</f>
        <v>Wed</v>
      </c>
      <c r="N5215" t="str">
        <f>TEXT(INT(HOUR(Table1[[#This Row],[Patient Admission Date]])/3)*3,"00")&amp;"-"&amp;TEXT(INT(HOUR(Table1[[#This Row],[Patient Admission Date]])/3)*3+3,"00")</f>
        <v>12-15</v>
      </c>
      <c r="O5215" t="str" cm="1">
        <f t="array" ref="O5215">_xlfn.IFS(Table1[[#This Row],[Patient Age]]&lt;=14,"0-14",Table1[[#This Row],[Patient Age]]&lt;=29,"15-29",Table1[[#This Row],[Patient Age]]&lt;=44,"30-44",Table1[[#This Row],[Patient Age]]&lt;=59,"45-59",Table1[[#This Row],[Patient Age]]&lt;=74,"60-74",TRUE,"75+")</f>
        <v>60-74</v>
      </c>
      <c r="P5215" t="str" cm="1">
        <f t="array" ref="P5215">_xlfn.IFS(Table1[[#This Row],[Patient Waittime]]&lt;=15,"0-15",Table1[[#This Row],[Patient Waittime]]&lt;=30,"16-30",Table1[[#This Row],[Patient Waittime]]&lt;=45,"31-45",Table1[[#This Row],[Patient Waittime]]&lt;=60,"46-60",TRUE,"60+")</f>
        <v>16-30</v>
      </c>
      <c r="Q5215">
        <f>--(Table1[[#This Row],[Patient Waittime]]&lt;=30)</f>
        <v>1</v>
      </c>
      <c r="R5215">
        <f>--Table1[[#This Row],[Patient Admission Flag]]</f>
        <v>1</v>
      </c>
      <c r="S5215">
        <f>--AND(Table1[[#This Row],[WithinTarget]]=1,Table1[[#This Row],[Patient Satisfaction Score]]&gt;=7)</f>
        <v>0</v>
      </c>
      <c r="T5215" t="str">
        <f>IF(LEFT(Table1[[#This Row],[Patient Gender]],1)="F","Female","Male")</f>
        <v>Female</v>
      </c>
    </row>
    <row r="5216" spans="1:20" x14ac:dyDescent="0.3">
      <c r="A5216" t="s">
        <v>5320</v>
      </c>
      <c r="B5216" s="1">
        <v>45219.275694444441</v>
      </c>
      <c r="C5216" t="s">
        <v>13</v>
      </c>
      <c r="D5216">
        <v>62</v>
      </c>
      <c r="E5216" t="s">
        <v>14</v>
      </c>
      <c r="F5216" t="s">
        <v>11</v>
      </c>
      <c r="G5216" t="b">
        <v>1</v>
      </c>
      <c r="I5216">
        <v>31</v>
      </c>
      <c r="J5216" t="b">
        <v>1</v>
      </c>
      <c r="K5216">
        <f>YEAR(Table1[[#This Row],[Patient Admission Date]])</f>
        <v>2023</v>
      </c>
      <c r="L5216" t="str">
        <f>TEXT(Table1[[#This Row],[Patient Admission Date]],"mmm")</f>
        <v>Oct</v>
      </c>
      <c r="M5216" t="str">
        <f>TEXT(Table1[[#This Row],[Patient Admission Date]],"ddd")</f>
        <v>Fri</v>
      </c>
      <c r="N5216" t="str">
        <f>TEXT(INT(HOUR(Table1[[#This Row],[Patient Admission Date]])/3)*3,"00")&amp;"-"&amp;TEXT(INT(HOUR(Table1[[#This Row],[Patient Admission Date]])/3)*3+3,"00")</f>
        <v>06-09</v>
      </c>
      <c r="O5216" t="str" cm="1">
        <f t="array" ref="O5216">_xlfn.IFS(Table1[[#This Row],[Patient Age]]&lt;=14,"0-14",Table1[[#This Row],[Patient Age]]&lt;=29,"15-29",Table1[[#This Row],[Patient Age]]&lt;=44,"30-44",Table1[[#This Row],[Patient Age]]&lt;=59,"45-59",Table1[[#This Row],[Patient Age]]&lt;=74,"60-74",TRUE,"75+")</f>
        <v>60-74</v>
      </c>
      <c r="P5216" t="str" cm="1">
        <f t="array" ref="P5216">_xlfn.IFS(Table1[[#This Row],[Patient Waittime]]&lt;=15,"0-15",Table1[[#This Row],[Patient Waittime]]&lt;=30,"16-30",Table1[[#This Row],[Patient Waittime]]&lt;=45,"31-45",Table1[[#This Row],[Patient Waittime]]&lt;=60,"46-60",TRUE,"60+")</f>
        <v>31-45</v>
      </c>
      <c r="Q5216">
        <f>--(Table1[[#This Row],[Patient Waittime]]&lt;=30)</f>
        <v>0</v>
      </c>
      <c r="R5216">
        <f>--Table1[[#This Row],[Patient Admission Flag]]</f>
        <v>1</v>
      </c>
      <c r="S5216">
        <f>--AND(Table1[[#This Row],[WithinTarget]]=1,Table1[[#This Row],[Patient Satisfaction Score]]&gt;=7)</f>
        <v>0</v>
      </c>
      <c r="T5216" t="str">
        <f>IF(LEFT(Table1[[#This Row],[Patient Gender]],1)="F","Female","Male")</f>
        <v>Female</v>
      </c>
    </row>
    <row r="5217" spans="1:20" x14ac:dyDescent="0.3">
      <c r="A5217" t="s">
        <v>5321</v>
      </c>
      <c r="B5217" s="1">
        <v>45327.806944444441</v>
      </c>
      <c r="C5217" t="s">
        <v>13</v>
      </c>
      <c r="D5217">
        <v>8</v>
      </c>
      <c r="E5217" t="s">
        <v>14</v>
      </c>
      <c r="F5217" t="s">
        <v>11</v>
      </c>
      <c r="G5217" t="b">
        <v>1</v>
      </c>
      <c r="I5217">
        <v>32</v>
      </c>
      <c r="J5217" t="b">
        <v>1</v>
      </c>
      <c r="K5217">
        <f>YEAR(Table1[[#This Row],[Patient Admission Date]])</f>
        <v>2024</v>
      </c>
      <c r="L5217" t="str">
        <f>TEXT(Table1[[#This Row],[Patient Admission Date]],"mmm")</f>
        <v>Feb</v>
      </c>
      <c r="M5217" t="str">
        <f>TEXT(Table1[[#This Row],[Patient Admission Date]],"ddd")</f>
        <v>Mon</v>
      </c>
      <c r="N5217" t="str">
        <f>TEXT(INT(HOUR(Table1[[#This Row],[Patient Admission Date]])/3)*3,"00")&amp;"-"&amp;TEXT(INT(HOUR(Table1[[#This Row],[Patient Admission Date]])/3)*3+3,"00")</f>
        <v>18-21</v>
      </c>
      <c r="O5217" t="str" cm="1">
        <f t="array" ref="O5217">_xlfn.IFS(Table1[[#This Row],[Patient Age]]&lt;=14,"0-14",Table1[[#This Row],[Patient Age]]&lt;=29,"15-29",Table1[[#This Row],[Patient Age]]&lt;=44,"30-44",Table1[[#This Row],[Patient Age]]&lt;=59,"45-59",Table1[[#This Row],[Patient Age]]&lt;=74,"60-74",TRUE,"75+")</f>
        <v>0-14</v>
      </c>
      <c r="P5217" t="str" cm="1">
        <f t="array" ref="P5217">_xlfn.IFS(Table1[[#This Row],[Patient Waittime]]&lt;=15,"0-15",Table1[[#This Row],[Patient Waittime]]&lt;=30,"16-30",Table1[[#This Row],[Patient Waittime]]&lt;=45,"31-45",Table1[[#This Row],[Patient Waittime]]&lt;=60,"46-60",TRUE,"60+")</f>
        <v>31-45</v>
      </c>
      <c r="Q5217">
        <f>--(Table1[[#This Row],[Patient Waittime]]&lt;=30)</f>
        <v>0</v>
      </c>
      <c r="R5217">
        <f>--Table1[[#This Row],[Patient Admission Flag]]</f>
        <v>1</v>
      </c>
      <c r="S5217">
        <f>--AND(Table1[[#This Row],[WithinTarget]]=1,Table1[[#This Row],[Patient Satisfaction Score]]&gt;=7)</f>
        <v>0</v>
      </c>
      <c r="T5217" t="str">
        <f>IF(LEFT(Table1[[#This Row],[Patient Gender]],1)="F","Female","Male")</f>
        <v>Female</v>
      </c>
    </row>
    <row r="5218" spans="1:20" x14ac:dyDescent="0.3">
      <c r="A5218" t="s">
        <v>5322</v>
      </c>
      <c r="B5218" s="1">
        <v>45370.292361111111</v>
      </c>
      <c r="C5218" t="s">
        <v>13</v>
      </c>
      <c r="D5218">
        <v>62</v>
      </c>
      <c r="E5218" t="s">
        <v>14</v>
      </c>
      <c r="F5218" t="s">
        <v>11</v>
      </c>
      <c r="G5218" t="b">
        <v>1</v>
      </c>
      <c r="I5218">
        <v>36</v>
      </c>
      <c r="J5218" t="b">
        <v>1</v>
      </c>
      <c r="K5218">
        <f>YEAR(Table1[[#This Row],[Patient Admission Date]])</f>
        <v>2024</v>
      </c>
      <c r="L5218" t="str">
        <f>TEXT(Table1[[#This Row],[Patient Admission Date]],"mmm")</f>
        <v>Mar</v>
      </c>
      <c r="M5218" t="str">
        <f>TEXT(Table1[[#This Row],[Patient Admission Date]],"ddd")</f>
        <v>Tue</v>
      </c>
      <c r="N5218" t="str">
        <f>TEXT(INT(HOUR(Table1[[#This Row],[Patient Admission Date]])/3)*3,"00")&amp;"-"&amp;TEXT(INT(HOUR(Table1[[#This Row],[Patient Admission Date]])/3)*3+3,"00")</f>
        <v>06-09</v>
      </c>
      <c r="O5218" t="str" cm="1">
        <f t="array" ref="O5218">_xlfn.IFS(Table1[[#This Row],[Patient Age]]&lt;=14,"0-14",Table1[[#This Row],[Patient Age]]&lt;=29,"15-29",Table1[[#This Row],[Patient Age]]&lt;=44,"30-44",Table1[[#This Row],[Patient Age]]&lt;=59,"45-59",Table1[[#This Row],[Patient Age]]&lt;=74,"60-74",TRUE,"75+")</f>
        <v>60-74</v>
      </c>
      <c r="P5218" t="str" cm="1">
        <f t="array" ref="P5218">_xlfn.IFS(Table1[[#This Row],[Patient Waittime]]&lt;=15,"0-15",Table1[[#This Row],[Patient Waittime]]&lt;=30,"16-30",Table1[[#This Row],[Patient Waittime]]&lt;=45,"31-45",Table1[[#This Row],[Patient Waittime]]&lt;=60,"46-60",TRUE,"60+")</f>
        <v>31-45</v>
      </c>
      <c r="Q5218">
        <f>--(Table1[[#This Row],[Patient Waittime]]&lt;=30)</f>
        <v>0</v>
      </c>
      <c r="R5218">
        <f>--Table1[[#This Row],[Patient Admission Flag]]</f>
        <v>1</v>
      </c>
      <c r="S5218">
        <f>--AND(Table1[[#This Row],[WithinTarget]]=1,Table1[[#This Row],[Patient Satisfaction Score]]&gt;=7)</f>
        <v>0</v>
      </c>
      <c r="T5218" t="str">
        <f>IF(LEFT(Table1[[#This Row],[Patient Gender]],1)="F","Female","Male")</f>
        <v>Female</v>
      </c>
    </row>
    <row r="5219" spans="1:20" x14ac:dyDescent="0.3">
      <c r="A5219" t="s">
        <v>5323</v>
      </c>
      <c r="B5219" s="1">
        <v>45452.493750000001</v>
      </c>
      <c r="C5219" t="s">
        <v>13</v>
      </c>
      <c r="D5219">
        <v>59</v>
      </c>
      <c r="E5219" t="s">
        <v>14</v>
      </c>
      <c r="F5219" t="s">
        <v>11</v>
      </c>
      <c r="G5219" t="b">
        <v>1</v>
      </c>
      <c r="I5219">
        <v>39</v>
      </c>
      <c r="J5219" t="b">
        <v>1</v>
      </c>
      <c r="K5219">
        <f>YEAR(Table1[[#This Row],[Patient Admission Date]])</f>
        <v>2024</v>
      </c>
      <c r="L5219" t="str">
        <f>TEXT(Table1[[#This Row],[Patient Admission Date]],"mmm")</f>
        <v>Jun</v>
      </c>
      <c r="M5219" t="str">
        <f>TEXT(Table1[[#This Row],[Patient Admission Date]],"ddd")</f>
        <v>Sun</v>
      </c>
      <c r="N5219" t="str">
        <f>TEXT(INT(HOUR(Table1[[#This Row],[Patient Admission Date]])/3)*3,"00")&amp;"-"&amp;TEXT(INT(HOUR(Table1[[#This Row],[Patient Admission Date]])/3)*3+3,"00")</f>
        <v>09-12</v>
      </c>
      <c r="O5219" t="str" cm="1">
        <f t="array" ref="O5219">_xlfn.IFS(Table1[[#This Row],[Patient Age]]&lt;=14,"0-14",Table1[[#This Row],[Patient Age]]&lt;=29,"15-29",Table1[[#This Row],[Patient Age]]&lt;=44,"30-44",Table1[[#This Row],[Patient Age]]&lt;=59,"45-59",Table1[[#This Row],[Patient Age]]&lt;=74,"60-74",TRUE,"75+")</f>
        <v>45-59</v>
      </c>
      <c r="P5219" t="str" cm="1">
        <f t="array" ref="P5219">_xlfn.IFS(Table1[[#This Row],[Patient Waittime]]&lt;=15,"0-15",Table1[[#This Row],[Patient Waittime]]&lt;=30,"16-30",Table1[[#This Row],[Patient Waittime]]&lt;=45,"31-45",Table1[[#This Row],[Patient Waittime]]&lt;=60,"46-60",TRUE,"60+")</f>
        <v>31-45</v>
      </c>
      <c r="Q5219">
        <f>--(Table1[[#This Row],[Patient Waittime]]&lt;=30)</f>
        <v>0</v>
      </c>
      <c r="R5219">
        <f>--Table1[[#This Row],[Patient Admission Flag]]</f>
        <v>1</v>
      </c>
      <c r="S5219">
        <f>--AND(Table1[[#This Row],[WithinTarget]]=1,Table1[[#This Row],[Patient Satisfaction Score]]&gt;=7)</f>
        <v>0</v>
      </c>
      <c r="T5219" t="str">
        <f>IF(LEFT(Table1[[#This Row],[Patient Gender]],1)="F","Female","Male")</f>
        <v>Female</v>
      </c>
    </row>
    <row r="5220" spans="1:20" x14ac:dyDescent="0.3">
      <c r="A5220" t="s">
        <v>5324</v>
      </c>
      <c r="B5220" s="1">
        <v>45338.554861111108</v>
      </c>
      <c r="C5220" t="s">
        <v>13</v>
      </c>
      <c r="D5220">
        <v>72</v>
      </c>
      <c r="E5220" t="s">
        <v>14</v>
      </c>
      <c r="F5220" t="s">
        <v>11</v>
      </c>
      <c r="G5220" t="b">
        <v>1</v>
      </c>
      <c r="I5220">
        <v>46</v>
      </c>
      <c r="J5220" t="b">
        <v>1</v>
      </c>
      <c r="K5220">
        <f>YEAR(Table1[[#This Row],[Patient Admission Date]])</f>
        <v>2024</v>
      </c>
      <c r="L5220" t="str">
        <f>TEXT(Table1[[#This Row],[Patient Admission Date]],"mmm")</f>
        <v>Feb</v>
      </c>
      <c r="M5220" t="str">
        <f>TEXT(Table1[[#This Row],[Patient Admission Date]],"ddd")</f>
        <v>Fri</v>
      </c>
      <c r="N5220" t="str">
        <f>TEXT(INT(HOUR(Table1[[#This Row],[Patient Admission Date]])/3)*3,"00")&amp;"-"&amp;TEXT(INT(HOUR(Table1[[#This Row],[Patient Admission Date]])/3)*3+3,"00")</f>
        <v>12-15</v>
      </c>
      <c r="O5220" t="str" cm="1">
        <f t="array" ref="O5220">_xlfn.IFS(Table1[[#This Row],[Patient Age]]&lt;=14,"0-14",Table1[[#This Row],[Patient Age]]&lt;=29,"15-29",Table1[[#This Row],[Patient Age]]&lt;=44,"30-44",Table1[[#This Row],[Patient Age]]&lt;=59,"45-59",Table1[[#This Row],[Patient Age]]&lt;=74,"60-74",TRUE,"75+")</f>
        <v>60-74</v>
      </c>
      <c r="P5220" t="str" cm="1">
        <f t="array" ref="P5220">_xlfn.IFS(Table1[[#This Row],[Patient Waittime]]&lt;=15,"0-15",Table1[[#This Row],[Patient Waittime]]&lt;=30,"16-30",Table1[[#This Row],[Patient Waittime]]&lt;=45,"31-45",Table1[[#This Row],[Patient Waittime]]&lt;=60,"46-60",TRUE,"60+")</f>
        <v>46-60</v>
      </c>
      <c r="Q5220">
        <f>--(Table1[[#This Row],[Patient Waittime]]&lt;=30)</f>
        <v>0</v>
      </c>
      <c r="R5220">
        <f>--Table1[[#This Row],[Patient Admission Flag]]</f>
        <v>1</v>
      </c>
      <c r="S5220">
        <f>--AND(Table1[[#This Row],[WithinTarget]]=1,Table1[[#This Row],[Patient Satisfaction Score]]&gt;=7)</f>
        <v>0</v>
      </c>
      <c r="T5220" t="str">
        <f>IF(LEFT(Table1[[#This Row],[Patient Gender]],1)="F","Female","Male")</f>
        <v>Female</v>
      </c>
    </row>
    <row r="5221" spans="1:20" x14ac:dyDescent="0.3">
      <c r="A5221" t="s">
        <v>5325</v>
      </c>
      <c r="B5221" s="1">
        <v>45249.115277777775</v>
      </c>
      <c r="C5221" t="s">
        <v>13</v>
      </c>
      <c r="D5221">
        <v>45</v>
      </c>
      <c r="E5221" t="s">
        <v>14</v>
      </c>
      <c r="F5221" t="s">
        <v>11</v>
      </c>
      <c r="G5221" t="b">
        <v>1</v>
      </c>
      <c r="I5221">
        <v>51</v>
      </c>
      <c r="J5221" t="b">
        <v>1</v>
      </c>
      <c r="K5221">
        <f>YEAR(Table1[[#This Row],[Patient Admission Date]])</f>
        <v>2023</v>
      </c>
      <c r="L5221" t="str">
        <f>TEXT(Table1[[#This Row],[Patient Admission Date]],"mmm")</f>
        <v>Nov</v>
      </c>
      <c r="M5221" t="str">
        <f>TEXT(Table1[[#This Row],[Patient Admission Date]],"ddd")</f>
        <v>Sun</v>
      </c>
      <c r="N5221" t="str">
        <f>TEXT(INT(HOUR(Table1[[#This Row],[Patient Admission Date]])/3)*3,"00")&amp;"-"&amp;TEXT(INT(HOUR(Table1[[#This Row],[Patient Admission Date]])/3)*3+3,"00")</f>
        <v>00-03</v>
      </c>
      <c r="O5221" t="str" cm="1">
        <f t="array" ref="O5221">_xlfn.IFS(Table1[[#This Row],[Patient Age]]&lt;=14,"0-14",Table1[[#This Row],[Patient Age]]&lt;=29,"15-29",Table1[[#This Row],[Patient Age]]&lt;=44,"30-44",Table1[[#This Row],[Patient Age]]&lt;=59,"45-59",Table1[[#This Row],[Patient Age]]&lt;=74,"60-74",TRUE,"75+")</f>
        <v>45-59</v>
      </c>
      <c r="P5221" t="str" cm="1">
        <f t="array" ref="P5221">_xlfn.IFS(Table1[[#This Row],[Patient Waittime]]&lt;=15,"0-15",Table1[[#This Row],[Patient Waittime]]&lt;=30,"16-30",Table1[[#This Row],[Patient Waittime]]&lt;=45,"31-45",Table1[[#This Row],[Patient Waittime]]&lt;=60,"46-60",TRUE,"60+")</f>
        <v>46-60</v>
      </c>
      <c r="Q5221">
        <f>--(Table1[[#This Row],[Patient Waittime]]&lt;=30)</f>
        <v>0</v>
      </c>
      <c r="R5221">
        <f>--Table1[[#This Row],[Patient Admission Flag]]</f>
        <v>1</v>
      </c>
      <c r="S5221">
        <f>--AND(Table1[[#This Row],[WithinTarget]]=1,Table1[[#This Row],[Patient Satisfaction Score]]&gt;=7)</f>
        <v>0</v>
      </c>
      <c r="T5221" t="str">
        <f>IF(LEFT(Table1[[#This Row],[Patient Gender]],1)="F","Female","Male")</f>
        <v>Female</v>
      </c>
    </row>
    <row r="5222" spans="1:20" x14ac:dyDescent="0.3">
      <c r="A5222" t="s">
        <v>5326</v>
      </c>
      <c r="B5222" s="1">
        <v>45212.182638888888</v>
      </c>
      <c r="C5222" t="s">
        <v>13</v>
      </c>
      <c r="D5222">
        <v>34</v>
      </c>
      <c r="E5222" t="s">
        <v>14</v>
      </c>
      <c r="F5222" t="s">
        <v>11</v>
      </c>
      <c r="G5222" t="b">
        <v>1</v>
      </c>
      <c r="I5222">
        <v>16</v>
      </c>
      <c r="J5222" t="b">
        <v>1</v>
      </c>
      <c r="K5222">
        <f>YEAR(Table1[[#This Row],[Patient Admission Date]])</f>
        <v>2023</v>
      </c>
      <c r="L5222" t="str">
        <f>TEXT(Table1[[#This Row],[Patient Admission Date]],"mmm")</f>
        <v>Oct</v>
      </c>
      <c r="M5222" t="str">
        <f>TEXT(Table1[[#This Row],[Patient Admission Date]],"ddd")</f>
        <v>Fri</v>
      </c>
      <c r="N5222" t="str">
        <f>TEXT(INT(HOUR(Table1[[#This Row],[Patient Admission Date]])/3)*3,"00")&amp;"-"&amp;TEXT(INT(HOUR(Table1[[#This Row],[Patient Admission Date]])/3)*3+3,"00")</f>
        <v>03-06</v>
      </c>
      <c r="O5222" t="str" cm="1">
        <f t="array" ref="O5222">_xlfn.IFS(Table1[[#This Row],[Patient Age]]&lt;=14,"0-14",Table1[[#This Row],[Patient Age]]&lt;=29,"15-29",Table1[[#This Row],[Patient Age]]&lt;=44,"30-44",Table1[[#This Row],[Patient Age]]&lt;=59,"45-59",Table1[[#This Row],[Patient Age]]&lt;=74,"60-74",TRUE,"75+")</f>
        <v>30-44</v>
      </c>
      <c r="P5222" t="str" cm="1">
        <f t="array" ref="P5222">_xlfn.IFS(Table1[[#This Row],[Patient Waittime]]&lt;=15,"0-15",Table1[[#This Row],[Patient Waittime]]&lt;=30,"16-30",Table1[[#This Row],[Patient Waittime]]&lt;=45,"31-45",Table1[[#This Row],[Patient Waittime]]&lt;=60,"46-60",TRUE,"60+")</f>
        <v>16-30</v>
      </c>
      <c r="Q5222">
        <f>--(Table1[[#This Row],[Patient Waittime]]&lt;=30)</f>
        <v>1</v>
      </c>
      <c r="R5222">
        <f>--Table1[[#This Row],[Patient Admission Flag]]</f>
        <v>1</v>
      </c>
      <c r="S5222">
        <f>--AND(Table1[[#This Row],[WithinTarget]]=1,Table1[[#This Row],[Patient Satisfaction Score]]&gt;=7)</f>
        <v>0</v>
      </c>
      <c r="T5222" t="str">
        <f>IF(LEFT(Table1[[#This Row],[Patient Gender]],1)="F","Female","Male")</f>
        <v>Female</v>
      </c>
    </row>
    <row r="5223" spans="1:20" x14ac:dyDescent="0.3">
      <c r="A5223" t="s">
        <v>5327</v>
      </c>
      <c r="B5223" s="1">
        <v>45550.254861111112</v>
      </c>
      <c r="C5223" t="s">
        <v>13</v>
      </c>
      <c r="D5223">
        <v>54</v>
      </c>
      <c r="E5223" t="s">
        <v>14</v>
      </c>
      <c r="F5223" t="s">
        <v>11</v>
      </c>
      <c r="G5223" t="b">
        <v>1</v>
      </c>
      <c r="I5223">
        <v>18</v>
      </c>
      <c r="J5223" t="b">
        <v>1</v>
      </c>
      <c r="K5223">
        <f>YEAR(Table1[[#This Row],[Patient Admission Date]])</f>
        <v>2024</v>
      </c>
      <c r="L5223" t="str">
        <f>TEXT(Table1[[#This Row],[Patient Admission Date]],"mmm")</f>
        <v>Sep</v>
      </c>
      <c r="M5223" t="str">
        <f>TEXT(Table1[[#This Row],[Patient Admission Date]],"ddd")</f>
        <v>Sun</v>
      </c>
      <c r="N5223" t="str">
        <f>TEXT(INT(HOUR(Table1[[#This Row],[Patient Admission Date]])/3)*3,"00")&amp;"-"&amp;TEXT(INT(HOUR(Table1[[#This Row],[Patient Admission Date]])/3)*3+3,"00")</f>
        <v>06-09</v>
      </c>
      <c r="O5223" t="str" cm="1">
        <f t="array" ref="O5223">_xlfn.IFS(Table1[[#This Row],[Patient Age]]&lt;=14,"0-14",Table1[[#This Row],[Patient Age]]&lt;=29,"15-29",Table1[[#This Row],[Patient Age]]&lt;=44,"30-44",Table1[[#This Row],[Patient Age]]&lt;=59,"45-59",Table1[[#This Row],[Patient Age]]&lt;=74,"60-74",TRUE,"75+")</f>
        <v>45-59</v>
      </c>
      <c r="P5223" t="str" cm="1">
        <f t="array" ref="P5223">_xlfn.IFS(Table1[[#This Row],[Patient Waittime]]&lt;=15,"0-15",Table1[[#This Row],[Patient Waittime]]&lt;=30,"16-30",Table1[[#This Row],[Patient Waittime]]&lt;=45,"31-45",Table1[[#This Row],[Patient Waittime]]&lt;=60,"46-60",TRUE,"60+")</f>
        <v>16-30</v>
      </c>
      <c r="Q5223">
        <f>--(Table1[[#This Row],[Patient Waittime]]&lt;=30)</f>
        <v>1</v>
      </c>
      <c r="R5223">
        <f>--Table1[[#This Row],[Patient Admission Flag]]</f>
        <v>1</v>
      </c>
      <c r="S5223">
        <f>--AND(Table1[[#This Row],[WithinTarget]]=1,Table1[[#This Row],[Patient Satisfaction Score]]&gt;=7)</f>
        <v>0</v>
      </c>
      <c r="T5223" t="str">
        <f>IF(LEFT(Table1[[#This Row],[Patient Gender]],1)="F","Female","Male")</f>
        <v>Female</v>
      </c>
    </row>
    <row r="5224" spans="1:20" x14ac:dyDescent="0.3">
      <c r="A5224" t="s">
        <v>5328</v>
      </c>
      <c r="B5224" s="1">
        <v>45489.040277777778</v>
      </c>
      <c r="C5224" t="s">
        <v>13</v>
      </c>
      <c r="D5224">
        <v>41</v>
      </c>
      <c r="E5224" t="s">
        <v>14</v>
      </c>
      <c r="F5224" t="s">
        <v>11</v>
      </c>
      <c r="G5224" t="b">
        <v>1</v>
      </c>
      <c r="I5224">
        <v>20</v>
      </c>
      <c r="J5224" t="b">
        <v>1</v>
      </c>
      <c r="K5224">
        <f>YEAR(Table1[[#This Row],[Patient Admission Date]])</f>
        <v>2024</v>
      </c>
      <c r="L5224" t="str">
        <f>TEXT(Table1[[#This Row],[Patient Admission Date]],"mmm")</f>
        <v>Jul</v>
      </c>
      <c r="M5224" t="str">
        <f>TEXT(Table1[[#This Row],[Patient Admission Date]],"ddd")</f>
        <v>Tue</v>
      </c>
      <c r="N5224" t="str">
        <f>TEXT(INT(HOUR(Table1[[#This Row],[Patient Admission Date]])/3)*3,"00")&amp;"-"&amp;TEXT(INT(HOUR(Table1[[#This Row],[Patient Admission Date]])/3)*3+3,"00")</f>
        <v>00-03</v>
      </c>
      <c r="O5224" t="str" cm="1">
        <f t="array" ref="O5224">_xlfn.IFS(Table1[[#This Row],[Patient Age]]&lt;=14,"0-14",Table1[[#This Row],[Patient Age]]&lt;=29,"15-29",Table1[[#This Row],[Patient Age]]&lt;=44,"30-44",Table1[[#This Row],[Patient Age]]&lt;=59,"45-59",Table1[[#This Row],[Patient Age]]&lt;=74,"60-74",TRUE,"75+")</f>
        <v>30-44</v>
      </c>
      <c r="P5224" t="str" cm="1">
        <f t="array" ref="P5224">_xlfn.IFS(Table1[[#This Row],[Patient Waittime]]&lt;=15,"0-15",Table1[[#This Row],[Patient Waittime]]&lt;=30,"16-30",Table1[[#This Row],[Patient Waittime]]&lt;=45,"31-45",Table1[[#This Row],[Patient Waittime]]&lt;=60,"46-60",TRUE,"60+")</f>
        <v>16-30</v>
      </c>
      <c r="Q5224">
        <f>--(Table1[[#This Row],[Patient Waittime]]&lt;=30)</f>
        <v>1</v>
      </c>
      <c r="R5224">
        <f>--Table1[[#This Row],[Patient Admission Flag]]</f>
        <v>1</v>
      </c>
      <c r="S5224">
        <f>--AND(Table1[[#This Row],[WithinTarget]]=1,Table1[[#This Row],[Patient Satisfaction Score]]&gt;=7)</f>
        <v>0</v>
      </c>
      <c r="T5224" t="str">
        <f>IF(LEFT(Table1[[#This Row],[Patient Gender]],1)="F","Female","Male")</f>
        <v>Female</v>
      </c>
    </row>
    <row r="5225" spans="1:20" x14ac:dyDescent="0.3">
      <c r="A5225" t="s">
        <v>5329</v>
      </c>
      <c r="B5225" s="1">
        <v>45381.256944444445</v>
      </c>
      <c r="C5225" t="s">
        <v>13</v>
      </c>
      <c r="D5225">
        <v>33</v>
      </c>
      <c r="E5225" t="s">
        <v>14</v>
      </c>
      <c r="F5225" t="s">
        <v>11</v>
      </c>
      <c r="G5225" t="b">
        <v>1</v>
      </c>
      <c r="I5225">
        <v>21</v>
      </c>
      <c r="J5225" t="b">
        <v>1</v>
      </c>
      <c r="K5225">
        <f>YEAR(Table1[[#This Row],[Patient Admission Date]])</f>
        <v>2024</v>
      </c>
      <c r="L5225" t="str">
        <f>TEXT(Table1[[#This Row],[Patient Admission Date]],"mmm")</f>
        <v>Mar</v>
      </c>
      <c r="M5225" t="str">
        <f>TEXT(Table1[[#This Row],[Patient Admission Date]],"ddd")</f>
        <v>Sat</v>
      </c>
      <c r="N5225" t="str">
        <f>TEXT(INT(HOUR(Table1[[#This Row],[Patient Admission Date]])/3)*3,"00")&amp;"-"&amp;TEXT(INT(HOUR(Table1[[#This Row],[Patient Admission Date]])/3)*3+3,"00")</f>
        <v>06-09</v>
      </c>
      <c r="O5225" t="str" cm="1">
        <f t="array" ref="O5225">_xlfn.IFS(Table1[[#This Row],[Patient Age]]&lt;=14,"0-14",Table1[[#This Row],[Patient Age]]&lt;=29,"15-29",Table1[[#This Row],[Patient Age]]&lt;=44,"30-44",Table1[[#This Row],[Patient Age]]&lt;=59,"45-59",Table1[[#This Row],[Patient Age]]&lt;=74,"60-74",TRUE,"75+")</f>
        <v>30-44</v>
      </c>
      <c r="P5225" t="str" cm="1">
        <f t="array" ref="P5225">_xlfn.IFS(Table1[[#This Row],[Patient Waittime]]&lt;=15,"0-15",Table1[[#This Row],[Patient Waittime]]&lt;=30,"16-30",Table1[[#This Row],[Patient Waittime]]&lt;=45,"31-45",Table1[[#This Row],[Patient Waittime]]&lt;=60,"46-60",TRUE,"60+")</f>
        <v>16-30</v>
      </c>
      <c r="Q5225">
        <f>--(Table1[[#This Row],[Patient Waittime]]&lt;=30)</f>
        <v>1</v>
      </c>
      <c r="R5225">
        <f>--Table1[[#This Row],[Patient Admission Flag]]</f>
        <v>1</v>
      </c>
      <c r="S5225">
        <f>--AND(Table1[[#This Row],[WithinTarget]]=1,Table1[[#This Row],[Patient Satisfaction Score]]&gt;=7)</f>
        <v>0</v>
      </c>
      <c r="T5225" t="str">
        <f>IF(LEFT(Table1[[#This Row],[Patient Gender]],1)="F","Female","Male")</f>
        <v>Female</v>
      </c>
    </row>
    <row r="5226" spans="1:20" x14ac:dyDescent="0.3">
      <c r="A5226" t="s">
        <v>5330</v>
      </c>
      <c r="B5226" s="1">
        <v>45047.12777777778</v>
      </c>
      <c r="C5226" t="s">
        <v>13</v>
      </c>
      <c r="D5226">
        <v>28</v>
      </c>
      <c r="E5226" t="s">
        <v>14</v>
      </c>
      <c r="F5226" t="s">
        <v>11</v>
      </c>
      <c r="G5226" t="b">
        <v>1</v>
      </c>
      <c r="I5226">
        <v>23</v>
      </c>
      <c r="J5226" t="b">
        <v>1</v>
      </c>
      <c r="K5226">
        <f>YEAR(Table1[[#This Row],[Patient Admission Date]])</f>
        <v>2023</v>
      </c>
      <c r="L5226" t="str">
        <f>TEXT(Table1[[#This Row],[Patient Admission Date]],"mmm")</f>
        <v>May</v>
      </c>
      <c r="M5226" t="str">
        <f>TEXT(Table1[[#This Row],[Patient Admission Date]],"ddd")</f>
        <v>Mon</v>
      </c>
      <c r="N5226" t="str">
        <f>TEXT(INT(HOUR(Table1[[#This Row],[Patient Admission Date]])/3)*3,"00")&amp;"-"&amp;TEXT(INT(HOUR(Table1[[#This Row],[Patient Admission Date]])/3)*3+3,"00")</f>
        <v>03-06</v>
      </c>
      <c r="O5226" t="str" cm="1">
        <f t="array" ref="O5226">_xlfn.IFS(Table1[[#This Row],[Patient Age]]&lt;=14,"0-14",Table1[[#This Row],[Patient Age]]&lt;=29,"15-29",Table1[[#This Row],[Patient Age]]&lt;=44,"30-44",Table1[[#This Row],[Patient Age]]&lt;=59,"45-59",Table1[[#This Row],[Patient Age]]&lt;=74,"60-74",TRUE,"75+")</f>
        <v>15-29</v>
      </c>
      <c r="P5226" t="str" cm="1">
        <f t="array" ref="P5226">_xlfn.IFS(Table1[[#This Row],[Patient Waittime]]&lt;=15,"0-15",Table1[[#This Row],[Patient Waittime]]&lt;=30,"16-30",Table1[[#This Row],[Patient Waittime]]&lt;=45,"31-45",Table1[[#This Row],[Patient Waittime]]&lt;=60,"46-60",TRUE,"60+")</f>
        <v>16-30</v>
      </c>
      <c r="Q5226">
        <f>--(Table1[[#This Row],[Patient Waittime]]&lt;=30)</f>
        <v>1</v>
      </c>
      <c r="R5226">
        <f>--Table1[[#This Row],[Patient Admission Flag]]</f>
        <v>1</v>
      </c>
      <c r="S5226">
        <f>--AND(Table1[[#This Row],[WithinTarget]]=1,Table1[[#This Row],[Patient Satisfaction Score]]&gt;=7)</f>
        <v>0</v>
      </c>
      <c r="T5226" t="str">
        <f>IF(LEFT(Table1[[#This Row],[Patient Gender]],1)="F","Female","Male")</f>
        <v>Female</v>
      </c>
    </row>
    <row r="5227" spans="1:20" x14ac:dyDescent="0.3">
      <c r="A5227" t="s">
        <v>5331</v>
      </c>
      <c r="B5227" s="1">
        <v>45147.445833333331</v>
      </c>
      <c r="C5227" t="s">
        <v>13</v>
      </c>
      <c r="D5227">
        <v>67</v>
      </c>
      <c r="E5227" t="s">
        <v>14</v>
      </c>
      <c r="F5227" t="s">
        <v>11</v>
      </c>
      <c r="G5227" t="b">
        <v>1</v>
      </c>
      <c r="I5227">
        <v>25</v>
      </c>
      <c r="J5227" t="b">
        <v>1</v>
      </c>
      <c r="K5227">
        <f>YEAR(Table1[[#This Row],[Patient Admission Date]])</f>
        <v>2023</v>
      </c>
      <c r="L5227" t="str">
        <f>TEXT(Table1[[#This Row],[Patient Admission Date]],"mmm")</f>
        <v>Aug</v>
      </c>
      <c r="M5227" t="str">
        <f>TEXT(Table1[[#This Row],[Patient Admission Date]],"ddd")</f>
        <v>Wed</v>
      </c>
      <c r="N5227" t="str">
        <f>TEXT(INT(HOUR(Table1[[#This Row],[Patient Admission Date]])/3)*3,"00")&amp;"-"&amp;TEXT(INT(HOUR(Table1[[#This Row],[Patient Admission Date]])/3)*3+3,"00")</f>
        <v>09-12</v>
      </c>
      <c r="O5227" t="str" cm="1">
        <f t="array" ref="O5227">_xlfn.IFS(Table1[[#This Row],[Patient Age]]&lt;=14,"0-14",Table1[[#This Row],[Patient Age]]&lt;=29,"15-29",Table1[[#This Row],[Patient Age]]&lt;=44,"30-44",Table1[[#This Row],[Patient Age]]&lt;=59,"45-59",Table1[[#This Row],[Patient Age]]&lt;=74,"60-74",TRUE,"75+")</f>
        <v>60-74</v>
      </c>
      <c r="P5227" t="str" cm="1">
        <f t="array" ref="P5227">_xlfn.IFS(Table1[[#This Row],[Patient Waittime]]&lt;=15,"0-15",Table1[[#This Row],[Patient Waittime]]&lt;=30,"16-30",Table1[[#This Row],[Patient Waittime]]&lt;=45,"31-45",Table1[[#This Row],[Patient Waittime]]&lt;=60,"46-60",TRUE,"60+")</f>
        <v>16-30</v>
      </c>
      <c r="Q5227">
        <f>--(Table1[[#This Row],[Patient Waittime]]&lt;=30)</f>
        <v>1</v>
      </c>
      <c r="R5227">
        <f>--Table1[[#This Row],[Patient Admission Flag]]</f>
        <v>1</v>
      </c>
      <c r="S5227">
        <f>--AND(Table1[[#This Row],[WithinTarget]]=1,Table1[[#This Row],[Patient Satisfaction Score]]&gt;=7)</f>
        <v>0</v>
      </c>
      <c r="T5227" t="str">
        <f>IF(LEFT(Table1[[#This Row],[Patient Gender]],1)="F","Female","Male")</f>
        <v>Female</v>
      </c>
    </row>
    <row r="5228" spans="1:20" x14ac:dyDescent="0.3">
      <c r="A5228" t="s">
        <v>5332</v>
      </c>
      <c r="B5228" s="1">
        <v>45237.914583333331</v>
      </c>
      <c r="C5228" t="s">
        <v>13</v>
      </c>
      <c r="D5228">
        <v>34</v>
      </c>
      <c r="E5228" t="s">
        <v>14</v>
      </c>
      <c r="F5228" t="s">
        <v>11</v>
      </c>
      <c r="G5228" t="b">
        <v>1</v>
      </c>
      <c r="I5228">
        <v>26</v>
      </c>
      <c r="J5228" t="b">
        <v>1</v>
      </c>
      <c r="K5228">
        <f>YEAR(Table1[[#This Row],[Patient Admission Date]])</f>
        <v>2023</v>
      </c>
      <c r="L5228" t="str">
        <f>TEXT(Table1[[#This Row],[Patient Admission Date]],"mmm")</f>
        <v>Nov</v>
      </c>
      <c r="M5228" t="str">
        <f>TEXT(Table1[[#This Row],[Patient Admission Date]],"ddd")</f>
        <v>Tue</v>
      </c>
      <c r="N5228" t="str">
        <f>TEXT(INT(HOUR(Table1[[#This Row],[Patient Admission Date]])/3)*3,"00")&amp;"-"&amp;TEXT(INT(HOUR(Table1[[#This Row],[Patient Admission Date]])/3)*3+3,"00")</f>
        <v>21-24</v>
      </c>
      <c r="O5228" t="str" cm="1">
        <f t="array" ref="O5228">_xlfn.IFS(Table1[[#This Row],[Patient Age]]&lt;=14,"0-14",Table1[[#This Row],[Patient Age]]&lt;=29,"15-29",Table1[[#This Row],[Patient Age]]&lt;=44,"30-44",Table1[[#This Row],[Patient Age]]&lt;=59,"45-59",Table1[[#This Row],[Patient Age]]&lt;=74,"60-74",TRUE,"75+")</f>
        <v>30-44</v>
      </c>
      <c r="P5228" t="str" cm="1">
        <f t="array" ref="P5228">_xlfn.IFS(Table1[[#This Row],[Patient Waittime]]&lt;=15,"0-15",Table1[[#This Row],[Patient Waittime]]&lt;=30,"16-30",Table1[[#This Row],[Patient Waittime]]&lt;=45,"31-45",Table1[[#This Row],[Patient Waittime]]&lt;=60,"46-60",TRUE,"60+")</f>
        <v>16-30</v>
      </c>
      <c r="Q5228">
        <f>--(Table1[[#This Row],[Patient Waittime]]&lt;=30)</f>
        <v>1</v>
      </c>
      <c r="R5228">
        <f>--Table1[[#This Row],[Patient Admission Flag]]</f>
        <v>1</v>
      </c>
      <c r="S5228">
        <f>--AND(Table1[[#This Row],[WithinTarget]]=1,Table1[[#This Row],[Patient Satisfaction Score]]&gt;=7)</f>
        <v>0</v>
      </c>
      <c r="T5228" t="str">
        <f>IF(LEFT(Table1[[#This Row],[Patient Gender]],1)="F","Female","Male")</f>
        <v>Female</v>
      </c>
    </row>
    <row r="5229" spans="1:20" x14ac:dyDescent="0.3">
      <c r="A5229" t="s">
        <v>5333</v>
      </c>
      <c r="B5229" s="1">
        <v>45320.113888888889</v>
      </c>
      <c r="C5229" t="s">
        <v>13</v>
      </c>
      <c r="D5229">
        <v>45</v>
      </c>
      <c r="E5229" t="s">
        <v>14</v>
      </c>
      <c r="F5229" t="s">
        <v>11</v>
      </c>
      <c r="G5229" t="b">
        <v>1</v>
      </c>
      <c r="I5229">
        <v>31</v>
      </c>
      <c r="J5229" t="b">
        <v>1</v>
      </c>
      <c r="K5229">
        <f>YEAR(Table1[[#This Row],[Patient Admission Date]])</f>
        <v>2024</v>
      </c>
      <c r="L5229" t="str">
        <f>TEXT(Table1[[#This Row],[Patient Admission Date]],"mmm")</f>
        <v>Jan</v>
      </c>
      <c r="M5229" t="str">
        <f>TEXT(Table1[[#This Row],[Patient Admission Date]],"ddd")</f>
        <v>Mon</v>
      </c>
      <c r="N5229" t="str">
        <f>TEXT(INT(HOUR(Table1[[#This Row],[Patient Admission Date]])/3)*3,"00")&amp;"-"&amp;TEXT(INT(HOUR(Table1[[#This Row],[Patient Admission Date]])/3)*3+3,"00")</f>
        <v>00-03</v>
      </c>
      <c r="O5229" t="str" cm="1">
        <f t="array" ref="O5229">_xlfn.IFS(Table1[[#This Row],[Patient Age]]&lt;=14,"0-14",Table1[[#This Row],[Patient Age]]&lt;=29,"15-29",Table1[[#This Row],[Patient Age]]&lt;=44,"30-44",Table1[[#This Row],[Patient Age]]&lt;=59,"45-59",Table1[[#This Row],[Patient Age]]&lt;=74,"60-74",TRUE,"75+")</f>
        <v>45-59</v>
      </c>
      <c r="P5229" t="str" cm="1">
        <f t="array" ref="P5229">_xlfn.IFS(Table1[[#This Row],[Patient Waittime]]&lt;=15,"0-15",Table1[[#This Row],[Patient Waittime]]&lt;=30,"16-30",Table1[[#This Row],[Patient Waittime]]&lt;=45,"31-45",Table1[[#This Row],[Patient Waittime]]&lt;=60,"46-60",TRUE,"60+")</f>
        <v>31-45</v>
      </c>
      <c r="Q5229">
        <f>--(Table1[[#This Row],[Patient Waittime]]&lt;=30)</f>
        <v>0</v>
      </c>
      <c r="R5229">
        <f>--Table1[[#This Row],[Patient Admission Flag]]</f>
        <v>1</v>
      </c>
      <c r="S5229">
        <f>--AND(Table1[[#This Row],[WithinTarget]]=1,Table1[[#This Row],[Patient Satisfaction Score]]&gt;=7)</f>
        <v>0</v>
      </c>
      <c r="T5229" t="str">
        <f>IF(LEFT(Table1[[#This Row],[Patient Gender]],1)="F","Female","Male")</f>
        <v>Female</v>
      </c>
    </row>
    <row r="5230" spans="1:20" x14ac:dyDescent="0.3">
      <c r="A5230" t="s">
        <v>5334</v>
      </c>
      <c r="B5230" s="1">
        <v>45033.073611111111</v>
      </c>
      <c r="C5230" t="s">
        <v>13</v>
      </c>
      <c r="D5230">
        <v>14</v>
      </c>
      <c r="E5230" t="s">
        <v>14</v>
      </c>
      <c r="F5230" t="s">
        <v>11</v>
      </c>
      <c r="G5230" t="b">
        <v>1</v>
      </c>
      <c r="I5230">
        <v>47</v>
      </c>
      <c r="J5230" t="b">
        <v>1</v>
      </c>
      <c r="K5230">
        <f>YEAR(Table1[[#This Row],[Patient Admission Date]])</f>
        <v>2023</v>
      </c>
      <c r="L5230" t="str">
        <f>TEXT(Table1[[#This Row],[Patient Admission Date]],"mmm")</f>
        <v>Apr</v>
      </c>
      <c r="M5230" t="str">
        <f>TEXT(Table1[[#This Row],[Patient Admission Date]],"ddd")</f>
        <v>Mon</v>
      </c>
      <c r="N5230" t="str">
        <f>TEXT(INT(HOUR(Table1[[#This Row],[Patient Admission Date]])/3)*3,"00")&amp;"-"&amp;TEXT(INT(HOUR(Table1[[#This Row],[Patient Admission Date]])/3)*3+3,"00")</f>
        <v>00-03</v>
      </c>
      <c r="O5230" t="str" cm="1">
        <f t="array" ref="O5230">_xlfn.IFS(Table1[[#This Row],[Patient Age]]&lt;=14,"0-14",Table1[[#This Row],[Patient Age]]&lt;=29,"15-29",Table1[[#This Row],[Patient Age]]&lt;=44,"30-44",Table1[[#This Row],[Patient Age]]&lt;=59,"45-59",Table1[[#This Row],[Patient Age]]&lt;=74,"60-74",TRUE,"75+")</f>
        <v>0-14</v>
      </c>
      <c r="P5230" t="str" cm="1">
        <f t="array" ref="P5230">_xlfn.IFS(Table1[[#This Row],[Patient Waittime]]&lt;=15,"0-15",Table1[[#This Row],[Patient Waittime]]&lt;=30,"16-30",Table1[[#This Row],[Patient Waittime]]&lt;=45,"31-45",Table1[[#This Row],[Patient Waittime]]&lt;=60,"46-60",TRUE,"60+")</f>
        <v>46-60</v>
      </c>
      <c r="Q5230">
        <f>--(Table1[[#This Row],[Patient Waittime]]&lt;=30)</f>
        <v>0</v>
      </c>
      <c r="R5230">
        <f>--Table1[[#This Row],[Patient Admission Flag]]</f>
        <v>1</v>
      </c>
      <c r="S5230">
        <f>--AND(Table1[[#This Row],[WithinTarget]]=1,Table1[[#This Row],[Patient Satisfaction Score]]&gt;=7)</f>
        <v>0</v>
      </c>
      <c r="T5230" t="str">
        <f>IF(LEFT(Table1[[#This Row],[Patient Gender]],1)="F","Female","Male")</f>
        <v>Female</v>
      </c>
    </row>
    <row r="5231" spans="1:20" x14ac:dyDescent="0.3">
      <c r="A5231" t="s">
        <v>5335</v>
      </c>
      <c r="B5231" s="1">
        <v>45241.558333333334</v>
      </c>
      <c r="C5231" t="s">
        <v>13</v>
      </c>
      <c r="D5231">
        <v>1</v>
      </c>
      <c r="E5231" t="s">
        <v>14</v>
      </c>
      <c r="F5231" t="s">
        <v>11</v>
      </c>
      <c r="G5231" t="b">
        <v>1</v>
      </c>
      <c r="I5231">
        <v>48</v>
      </c>
      <c r="J5231" t="b">
        <v>1</v>
      </c>
      <c r="K5231">
        <f>YEAR(Table1[[#This Row],[Patient Admission Date]])</f>
        <v>2023</v>
      </c>
      <c r="L5231" t="str">
        <f>TEXT(Table1[[#This Row],[Patient Admission Date]],"mmm")</f>
        <v>Nov</v>
      </c>
      <c r="M5231" t="str">
        <f>TEXT(Table1[[#This Row],[Patient Admission Date]],"ddd")</f>
        <v>Sat</v>
      </c>
      <c r="N5231" t="str">
        <f>TEXT(INT(HOUR(Table1[[#This Row],[Patient Admission Date]])/3)*3,"00")&amp;"-"&amp;TEXT(INT(HOUR(Table1[[#This Row],[Patient Admission Date]])/3)*3+3,"00")</f>
        <v>12-15</v>
      </c>
      <c r="O5231" t="str" cm="1">
        <f t="array" ref="O5231">_xlfn.IFS(Table1[[#This Row],[Patient Age]]&lt;=14,"0-14",Table1[[#This Row],[Patient Age]]&lt;=29,"15-29",Table1[[#This Row],[Patient Age]]&lt;=44,"30-44",Table1[[#This Row],[Patient Age]]&lt;=59,"45-59",Table1[[#This Row],[Patient Age]]&lt;=74,"60-74",TRUE,"75+")</f>
        <v>0-14</v>
      </c>
      <c r="P5231" t="str" cm="1">
        <f t="array" ref="P5231">_xlfn.IFS(Table1[[#This Row],[Patient Waittime]]&lt;=15,"0-15",Table1[[#This Row],[Patient Waittime]]&lt;=30,"16-30",Table1[[#This Row],[Patient Waittime]]&lt;=45,"31-45",Table1[[#This Row],[Patient Waittime]]&lt;=60,"46-60",TRUE,"60+")</f>
        <v>46-60</v>
      </c>
      <c r="Q5231">
        <f>--(Table1[[#This Row],[Patient Waittime]]&lt;=30)</f>
        <v>0</v>
      </c>
      <c r="R5231">
        <f>--Table1[[#This Row],[Patient Admission Flag]]</f>
        <v>1</v>
      </c>
      <c r="S5231">
        <f>--AND(Table1[[#This Row],[WithinTarget]]=1,Table1[[#This Row],[Patient Satisfaction Score]]&gt;=7)</f>
        <v>0</v>
      </c>
      <c r="T5231" t="str">
        <f>IF(LEFT(Table1[[#This Row],[Patient Gender]],1)="F","Female","Male")</f>
        <v>Female</v>
      </c>
    </row>
    <row r="5232" spans="1:20" x14ac:dyDescent="0.3">
      <c r="A5232" t="s">
        <v>5336</v>
      </c>
      <c r="B5232" s="1">
        <v>45283.127083333333</v>
      </c>
      <c r="C5232" t="s">
        <v>13</v>
      </c>
      <c r="D5232">
        <v>35</v>
      </c>
      <c r="E5232" t="s">
        <v>14</v>
      </c>
      <c r="F5232" t="s">
        <v>11</v>
      </c>
      <c r="G5232" t="b">
        <v>1</v>
      </c>
      <c r="I5232">
        <v>26</v>
      </c>
      <c r="J5232" t="b">
        <v>1</v>
      </c>
      <c r="K5232">
        <f>YEAR(Table1[[#This Row],[Patient Admission Date]])</f>
        <v>2023</v>
      </c>
      <c r="L5232" t="str">
        <f>TEXT(Table1[[#This Row],[Patient Admission Date]],"mmm")</f>
        <v>Dec</v>
      </c>
      <c r="M5232" t="str">
        <f>TEXT(Table1[[#This Row],[Patient Admission Date]],"ddd")</f>
        <v>Sat</v>
      </c>
      <c r="N5232" t="str">
        <f>TEXT(INT(HOUR(Table1[[#This Row],[Patient Admission Date]])/3)*3,"00")&amp;"-"&amp;TEXT(INT(HOUR(Table1[[#This Row],[Patient Admission Date]])/3)*3+3,"00")</f>
        <v>03-06</v>
      </c>
      <c r="O5232" t="str" cm="1">
        <f t="array" ref="O5232">_xlfn.IFS(Table1[[#This Row],[Patient Age]]&lt;=14,"0-14",Table1[[#This Row],[Patient Age]]&lt;=29,"15-29",Table1[[#This Row],[Patient Age]]&lt;=44,"30-44",Table1[[#This Row],[Patient Age]]&lt;=59,"45-59",Table1[[#This Row],[Patient Age]]&lt;=74,"60-74",TRUE,"75+")</f>
        <v>30-44</v>
      </c>
      <c r="P5232" t="str" cm="1">
        <f t="array" ref="P5232">_xlfn.IFS(Table1[[#This Row],[Patient Waittime]]&lt;=15,"0-15",Table1[[#This Row],[Patient Waittime]]&lt;=30,"16-30",Table1[[#This Row],[Patient Waittime]]&lt;=45,"31-45",Table1[[#This Row],[Patient Waittime]]&lt;=60,"46-60",TRUE,"60+")</f>
        <v>16-30</v>
      </c>
      <c r="Q5232">
        <f>--(Table1[[#This Row],[Patient Waittime]]&lt;=30)</f>
        <v>1</v>
      </c>
      <c r="R5232">
        <f>--Table1[[#This Row],[Patient Admission Flag]]</f>
        <v>1</v>
      </c>
      <c r="S5232">
        <f>--AND(Table1[[#This Row],[WithinTarget]]=1,Table1[[#This Row],[Patient Satisfaction Score]]&gt;=7)</f>
        <v>0</v>
      </c>
      <c r="T5232" t="str">
        <f>IF(LEFT(Table1[[#This Row],[Patient Gender]],1)="F","Female","Male")</f>
        <v>Female</v>
      </c>
    </row>
    <row r="5233" spans="1:20" x14ac:dyDescent="0.3">
      <c r="A5233" t="s">
        <v>5337</v>
      </c>
      <c r="B5233" s="1">
        <v>45038.747916666667</v>
      </c>
      <c r="C5233" t="s">
        <v>13</v>
      </c>
      <c r="D5233">
        <v>50</v>
      </c>
      <c r="E5233" t="s">
        <v>14</v>
      </c>
      <c r="F5233" t="s">
        <v>11</v>
      </c>
      <c r="G5233" t="b">
        <v>1</v>
      </c>
      <c r="I5233">
        <v>26</v>
      </c>
      <c r="J5233" t="b">
        <v>1</v>
      </c>
      <c r="K5233">
        <f>YEAR(Table1[[#This Row],[Patient Admission Date]])</f>
        <v>2023</v>
      </c>
      <c r="L5233" t="str">
        <f>TEXT(Table1[[#This Row],[Patient Admission Date]],"mmm")</f>
        <v>Apr</v>
      </c>
      <c r="M5233" t="str">
        <f>TEXT(Table1[[#This Row],[Patient Admission Date]],"ddd")</f>
        <v>Sat</v>
      </c>
      <c r="N5233" t="str">
        <f>TEXT(INT(HOUR(Table1[[#This Row],[Patient Admission Date]])/3)*3,"00")&amp;"-"&amp;TEXT(INT(HOUR(Table1[[#This Row],[Patient Admission Date]])/3)*3+3,"00")</f>
        <v>15-18</v>
      </c>
      <c r="O5233" t="str" cm="1">
        <f t="array" ref="O5233">_xlfn.IFS(Table1[[#This Row],[Patient Age]]&lt;=14,"0-14",Table1[[#This Row],[Patient Age]]&lt;=29,"15-29",Table1[[#This Row],[Patient Age]]&lt;=44,"30-44",Table1[[#This Row],[Patient Age]]&lt;=59,"45-59",Table1[[#This Row],[Patient Age]]&lt;=74,"60-74",TRUE,"75+")</f>
        <v>45-59</v>
      </c>
      <c r="P5233" t="str" cm="1">
        <f t="array" ref="P5233">_xlfn.IFS(Table1[[#This Row],[Patient Waittime]]&lt;=15,"0-15",Table1[[#This Row],[Patient Waittime]]&lt;=30,"16-30",Table1[[#This Row],[Patient Waittime]]&lt;=45,"31-45",Table1[[#This Row],[Patient Waittime]]&lt;=60,"46-60",TRUE,"60+")</f>
        <v>16-30</v>
      </c>
      <c r="Q5233">
        <f>--(Table1[[#This Row],[Patient Waittime]]&lt;=30)</f>
        <v>1</v>
      </c>
      <c r="R5233">
        <f>--Table1[[#This Row],[Patient Admission Flag]]</f>
        <v>1</v>
      </c>
      <c r="S5233">
        <f>--AND(Table1[[#This Row],[WithinTarget]]=1,Table1[[#This Row],[Patient Satisfaction Score]]&gt;=7)</f>
        <v>0</v>
      </c>
      <c r="T5233" t="str">
        <f>IF(LEFT(Table1[[#This Row],[Patient Gender]],1)="F","Female","Male")</f>
        <v>Female</v>
      </c>
    </row>
    <row r="5234" spans="1:20" x14ac:dyDescent="0.3">
      <c r="A5234" t="s">
        <v>5338</v>
      </c>
      <c r="B5234" s="1">
        <v>45285.364583333336</v>
      </c>
      <c r="C5234" t="s">
        <v>13</v>
      </c>
      <c r="D5234">
        <v>27</v>
      </c>
      <c r="E5234" t="s">
        <v>14</v>
      </c>
      <c r="F5234" t="s">
        <v>11</v>
      </c>
      <c r="G5234" t="b">
        <v>1</v>
      </c>
      <c r="I5234">
        <v>34</v>
      </c>
      <c r="J5234" t="b">
        <v>1</v>
      </c>
      <c r="K5234">
        <f>YEAR(Table1[[#This Row],[Patient Admission Date]])</f>
        <v>2023</v>
      </c>
      <c r="L5234" t="str">
        <f>TEXT(Table1[[#This Row],[Patient Admission Date]],"mmm")</f>
        <v>Dec</v>
      </c>
      <c r="M5234" t="str">
        <f>TEXT(Table1[[#This Row],[Patient Admission Date]],"ddd")</f>
        <v>Mon</v>
      </c>
      <c r="N5234" t="str">
        <f>TEXT(INT(HOUR(Table1[[#This Row],[Patient Admission Date]])/3)*3,"00")&amp;"-"&amp;TEXT(INT(HOUR(Table1[[#This Row],[Patient Admission Date]])/3)*3+3,"00")</f>
        <v>06-09</v>
      </c>
      <c r="O5234" t="str" cm="1">
        <f t="array" ref="O5234">_xlfn.IFS(Table1[[#This Row],[Patient Age]]&lt;=14,"0-14",Table1[[#This Row],[Patient Age]]&lt;=29,"15-29",Table1[[#This Row],[Patient Age]]&lt;=44,"30-44",Table1[[#This Row],[Patient Age]]&lt;=59,"45-59",Table1[[#This Row],[Patient Age]]&lt;=74,"60-74",TRUE,"75+")</f>
        <v>15-29</v>
      </c>
      <c r="P5234" t="str" cm="1">
        <f t="array" ref="P5234">_xlfn.IFS(Table1[[#This Row],[Patient Waittime]]&lt;=15,"0-15",Table1[[#This Row],[Patient Waittime]]&lt;=30,"16-30",Table1[[#This Row],[Patient Waittime]]&lt;=45,"31-45",Table1[[#This Row],[Patient Waittime]]&lt;=60,"46-60",TRUE,"60+")</f>
        <v>31-45</v>
      </c>
      <c r="Q5234">
        <f>--(Table1[[#This Row],[Patient Waittime]]&lt;=30)</f>
        <v>0</v>
      </c>
      <c r="R5234">
        <f>--Table1[[#This Row],[Patient Admission Flag]]</f>
        <v>1</v>
      </c>
      <c r="S5234">
        <f>--AND(Table1[[#This Row],[WithinTarget]]=1,Table1[[#This Row],[Patient Satisfaction Score]]&gt;=7)</f>
        <v>0</v>
      </c>
      <c r="T5234" t="str">
        <f>IF(LEFT(Table1[[#This Row],[Patient Gender]],1)="F","Female","Male")</f>
        <v>Female</v>
      </c>
    </row>
    <row r="5235" spans="1:20" x14ac:dyDescent="0.3">
      <c r="A5235" t="s">
        <v>5339</v>
      </c>
      <c r="B5235" s="1">
        <v>45544.809027777781</v>
      </c>
      <c r="C5235" t="s">
        <v>13</v>
      </c>
      <c r="D5235">
        <v>24</v>
      </c>
      <c r="E5235" t="s">
        <v>14</v>
      </c>
      <c r="F5235" t="s">
        <v>11</v>
      </c>
      <c r="G5235" t="b">
        <v>1</v>
      </c>
      <c r="I5235">
        <v>36</v>
      </c>
      <c r="J5235" t="b">
        <v>1</v>
      </c>
      <c r="K5235">
        <f>YEAR(Table1[[#This Row],[Patient Admission Date]])</f>
        <v>2024</v>
      </c>
      <c r="L5235" t="str">
        <f>TEXT(Table1[[#This Row],[Patient Admission Date]],"mmm")</f>
        <v>Sep</v>
      </c>
      <c r="M5235" t="str">
        <f>TEXT(Table1[[#This Row],[Patient Admission Date]],"ddd")</f>
        <v>Mon</v>
      </c>
      <c r="N5235" t="str">
        <f>TEXT(INT(HOUR(Table1[[#This Row],[Patient Admission Date]])/3)*3,"00")&amp;"-"&amp;TEXT(INT(HOUR(Table1[[#This Row],[Patient Admission Date]])/3)*3+3,"00")</f>
        <v>18-21</v>
      </c>
      <c r="O5235" t="str" cm="1">
        <f t="array" ref="O5235">_xlfn.IFS(Table1[[#This Row],[Patient Age]]&lt;=14,"0-14",Table1[[#This Row],[Patient Age]]&lt;=29,"15-29",Table1[[#This Row],[Patient Age]]&lt;=44,"30-44",Table1[[#This Row],[Patient Age]]&lt;=59,"45-59",Table1[[#This Row],[Patient Age]]&lt;=74,"60-74",TRUE,"75+")</f>
        <v>15-29</v>
      </c>
      <c r="P5235" t="str" cm="1">
        <f t="array" ref="P5235">_xlfn.IFS(Table1[[#This Row],[Patient Waittime]]&lt;=15,"0-15",Table1[[#This Row],[Patient Waittime]]&lt;=30,"16-30",Table1[[#This Row],[Patient Waittime]]&lt;=45,"31-45",Table1[[#This Row],[Patient Waittime]]&lt;=60,"46-60",TRUE,"60+")</f>
        <v>31-45</v>
      </c>
      <c r="Q5235">
        <f>--(Table1[[#This Row],[Patient Waittime]]&lt;=30)</f>
        <v>0</v>
      </c>
      <c r="R5235">
        <f>--Table1[[#This Row],[Patient Admission Flag]]</f>
        <v>1</v>
      </c>
      <c r="S5235">
        <f>--AND(Table1[[#This Row],[WithinTarget]]=1,Table1[[#This Row],[Patient Satisfaction Score]]&gt;=7)</f>
        <v>0</v>
      </c>
      <c r="T5235" t="str">
        <f>IF(LEFT(Table1[[#This Row],[Patient Gender]],1)="F","Female","Male")</f>
        <v>Female</v>
      </c>
    </row>
    <row r="5236" spans="1:20" x14ac:dyDescent="0.3">
      <c r="A5236" t="s">
        <v>5340</v>
      </c>
      <c r="B5236" s="1">
        <v>45491.165277777778</v>
      </c>
      <c r="C5236" t="s">
        <v>13</v>
      </c>
      <c r="D5236">
        <v>55</v>
      </c>
      <c r="E5236" t="s">
        <v>14</v>
      </c>
      <c r="F5236" t="s">
        <v>11</v>
      </c>
      <c r="G5236" t="b">
        <v>1</v>
      </c>
      <c r="I5236">
        <v>38</v>
      </c>
      <c r="J5236" t="b">
        <v>1</v>
      </c>
      <c r="K5236">
        <f>YEAR(Table1[[#This Row],[Patient Admission Date]])</f>
        <v>2024</v>
      </c>
      <c r="L5236" t="str">
        <f>TEXT(Table1[[#This Row],[Patient Admission Date]],"mmm")</f>
        <v>Jul</v>
      </c>
      <c r="M5236" t="str">
        <f>TEXT(Table1[[#This Row],[Patient Admission Date]],"ddd")</f>
        <v>Thu</v>
      </c>
      <c r="N5236" t="str">
        <f>TEXT(INT(HOUR(Table1[[#This Row],[Patient Admission Date]])/3)*3,"00")&amp;"-"&amp;TEXT(INT(HOUR(Table1[[#This Row],[Patient Admission Date]])/3)*3+3,"00")</f>
        <v>03-06</v>
      </c>
      <c r="O5236" t="str" cm="1">
        <f t="array" ref="O5236">_xlfn.IFS(Table1[[#This Row],[Patient Age]]&lt;=14,"0-14",Table1[[#This Row],[Patient Age]]&lt;=29,"15-29",Table1[[#This Row],[Patient Age]]&lt;=44,"30-44",Table1[[#This Row],[Patient Age]]&lt;=59,"45-59",Table1[[#This Row],[Patient Age]]&lt;=74,"60-74",TRUE,"75+")</f>
        <v>45-59</v>
      </c>
      <c r="P5236" t="str" cm="1">
        <f t="array" ref="P5236">_xlfn.IFS(Table1[[#This Row],[Patient Waittime]]&lt;=15,"0-15",Table1[[#This Row],[Patient Waittime]]&lt;=30,"16-30",Table1[[#This Row],[Patient Waittime]]&lt;=45,"31-45",Table1[[#This Row],[Patient Waittime]]&lt;=60,"46-60",TRUE,"60+")</f>
        <v>31-45</v>
      </c>
      <c r="Q5236">
        <f>--(Table1[[#This Row],[Patient Waittime]]&lt;=30)</f>
        <v>0</v>
      </c>
      <c r="R5236">
        <f>--Table1[[#This Row],[Patient Admission Flag]]</f>
        <v>1</v>
      </c>
      <c r="S5236">
        <f>--AND(Table1[[#This Row],[WithinTarget]]=1,Table1[[#This Row],[Patient Satisfaction Score]]&gt;=7)</f>
        <v>0</v>
      </c>
      <c r="T5236" t="str">
        <f>IF(LEFT(Table1[[#This Row],[Patient Gender]],1)="F","Female","Male")</f>
        <v>Female</v>
      </c>
    </row>
    <row r="5237" spans="1:20" x14ac:dyDescent="0.3">
      <c r="A5237" t="s">
        <v>5341</v>
      </c>
      <c r="B5237" s="1">
        <v>45237.202777777777</v>
      </c>
      <c r="C5237" t="s">
        <v>13</v>
      </c>
      <c r="D5237">
        <v>3</v>
      </c>
      <c r="E5237" t="s">
        <v>14</v>
      </c>
      <c r="F5237" t="s">
        <v>11</v>
      </c>
      <c r="G5237" t="b">
        <v>1</v>
      </c>
      <c r="I5237">
        <v>55</v>
      </c>
      <c r="J5237" t="b">
        <v>1</v>
      </c>
      <c r="K5237">
        <f>YEAR(Table1[[#This Row],[Patient Admission Date]])</f>
        <v>2023</v>
      </c>
      <c r="L5237" t="str">
        <f>TEXT(Table1[[#This Row],[Patient Admission Date]],"mmm")</f>
        <v>Nov</v>
      </c>
      <c r="M5237" t="str">
        <f>TEXT(Table1[[#This Row],[Patient Admission Date]],"ddd")</f>
        <v>Tue</v>
      </c>
      <c r="N5237" t="str">
        <f>TEXT(INT(HOUR(Table1[[#This Row],[Patient Admission Date]])/3)*3,"00")&amp;"-"&amp;TEXT(INT(HOUR(Table1[[#This Row],[Patient Admission Date]])/3)*3+3,"00")</f>
        <v>03-06</v>
      </c>
      <c r="O5237" t="str" cm="1">
        <f t="array" ref="O5237">_xlfn.IFS(Table1[[#This Row],[Patient Age]]&lt;=14,"0-14",Table1[[#This Row],[Patient Age]]&lt;=29,"15-29",Table1[[#This Row],[Patient Age]]&lt;=44,"30-44",Table1[[#This Row],[Patient Age]]&lt;=59,"45-59",Table1[[#This Row],[Patient Age]]&lt;=74,"60-74",TRUE,"75+")</f>
        <v>0-14</v>
      </c>
      <c r="P5237" t="str" cm="1">
        <f t="array" ref="P5237">_xlfn.IFS(Table1[[#This Row],[Patient Waittime]]&lt;=15,"0-15",Table1[[#This Row],[Patient Waittime]]&lt;=30,"16-30",Table1[[#This Row],[Patient Waittime]]&lt;=45,"31-45",Table1[[#This Row],[Patient Waittime]]&lt;=60,"46-60",TRUE,"60+")</f>
        <v>46-60</v>
      </c>
      <c r="Q5237">
        <f>--(Table1[[#This Row],[Patient Waittime]]&lt;=30)</f>
        <v>0</v>
      </c>
      <c r="R5237">
        <f>--Table1[[#This Row],[Patient Admission Flag]]</f>
        <v>1</v>
      </c>
      <c r="S5237">
        <f>--AND(Table1[[#This Row],[WithinTarget]]=1,Table1[[#This Row],[Patient Satisfaction Score]]&gt;=7)</f>
        <v>0</v>
      </c>
      <c r="T5237" t="str">
        <f>IF(LEFT(Table1[[#This Row],[Patient Gender]],1)="F","Female","Male")</f>
        <v>Female</v>
      </c>
    </row>
    <row r="5238" spans="1:20" x14ac:dyDescent="0.3">
      <c r="A5238" t="s">
        <v>5342</v>
      </c>
      <c r="B5238" s="1">
        <v>45301.250694444447</v>
      </c>
      <c r="C5238" t="s">
        <v>13</v>
      </c>
      <c r="D5238">
        <v>68</v>
      </c>
      <c r="E5238" t="s">
        <v>14</v>
      </c>
      <c r="F5238" t="s">
        <v>11</v>
      </c>
      <c r="G5238" t="b">
        <v>1</v>
      </c>
      <c r="I5238">
        <v>55</v>
      </c>
      <c r="J5238" t="b">
        <v>1</v>
      </c>
      <c r="K5238">
        <f>YEAR(Table1[[#This Row],[Patient Admission Date]])</f>
        <v>2024</v>
      </c>
      <c r="L5238" t="str">
        <f>TEXT(Table1[[#This Row],[Patient Admission Date]],"mmm")</f>
        <v>Jan</v>
      </c>
      <c r="M5238" t="str">
        <f>TEXT(Table1[[#This Row],[Patient Admission Date]],"ddd")</f>
        <v>Wed</v>
      </c>
      <c r="N5238" t="str">
        <f>TEXT(INT(HOUR(Table1[[#This Row],[Patient Admission Date]])/3)*3,"00")&amp;"-"&amp;TEXT(INT(HOUR(Table1[[#This Row],[Patient Admission Date]])/3)*3+3,"00")</f>
        <v>06-09</v>
      </c>
      <c r="O5238" t="str" cm="1">
        <f t="array" ref="O5238">_xlfn.IFS(Table1[[#This Row],[Patient Age]]&lt;=14,"0-14",Table1[[#This Row],[Patient Age]]&lt;=29,"15-29",Table1[[#This Row],[Patient Age]]&lt;=44,"30-44",Table1[[#This Row],[Patient Age]]&lt;=59,"45-59",Table1[[#This Row],[Patient Age]]&lt;=74,"60-74",TRUE,"75+")</f>
        <v>60-74</v>
      </c>
      <c r="P5238" t="str" cm="1">
        <f t="array" ref="P5238">_xlfn.IFS(Table1[[#This Row],[Patient Waittime]]&lt;=15,"0-15",Table1[[#This Row],[Patient Waittime]]&lt;=30,"16-30",Table1[[#This Row],[Patient Waittime]]&lt;=45,"31-45",Table1[[#This Row],[Patient Waittime]]&lt;=60,"46-60",TRUE,"60+")</f>
        <v>46-60</v>
      </c>
      <c r="Q5238">
        <f>--(Table1[[#This Row],[Patient Waittime]]&lt;=30)</f>
        <v>0</v>
      </c>
      <c r="R5238">
        <f>--Table1[[#This Row],[Patient Admission Flag]]</f>
        <v>1</v>
      </c>
      <c r="S5238">
        <f>--AND(Table1[[#This Row],[WithinTarget]]=1,Table1[[#This Row],[Patient Satisfaction Score]]&gt;=7)</f>
        <v>0</v>
      </c>
      <c r="T5238" t="str">
        <f>IF(LEFT(Table1[[#This Row],[Patient Gender]],1)="F","Female","Male")</f>
        <v>Female</v>
      </c>
    </row>
    <row r="5239" spans="1:20" x14ac:dyDescent="0.3">
      <c r="A5239" t="s">
        <v>5343</v>
      </c>
      <c r="B5239" s="1">
        <v>45185.561111111114</v>
      </c>
      <c r="C5239" t="s">
        <v>13</v>
      </c>
      <c r="D5239">
        <v>42</v>
      </c>
      <c r="E5239" t="s">
        <v>14</v>
      </c>
      <c r="F5239" t="s">
        <v>11</v>
      </c>
      <c r="G5239" t="b">
        <v>1</v>
      </c>
      <c r="I5239">
        <v>12</v>
      </c>
      <c r="J5239" t="b">
        <v>1</v>
      </c>
      <c r="K5239">
        <f>YEAR(Table1[[#This Row],[Patient Admission Date]])</f>
        <v>2023</v>
      </c>
      <c r="L5239" t="str">
        <f>TEXT(Table1[[#This Row],[Patient Admission Date]],"mmm")</f>
        <v>Sep</v>
      </c>
      <c r="M5239" t="str">
        <f>TEXT(Table1[[#This Row],[Patient Admission Date]],"ddd")</f>
        <v>Sat</v>
      </c>
      <c r="N5239" t="str">
        <f>TEXT(INT(HOUR(Table1[[#This Row],[Patient Admission Date]])/3)*3,"00")&amp;"-"&amp;TEXT(INT(HOUR(Table1[[#This Row],[Patient Admission Date]])/3)*3+3,"00")</f>
        <v>12-15</v>
      </c>
      <c r="O5239" t="str" cm="1">
        <f t="array" ref="O5239">_xlfn.IFS(Table1[[#This Row],[Patient Age]]&lt;=14,"0-14",Table1[[#This Row],[Patient Age]]&lt;=29,"15-29",Table1[[#This Row],[Patient Age]]&lt;=44,"30-44",Table1[[#This Row],[Patient Age]]&lt;=59,"45-59",Table1[[#This Row],[Patient Age]]&lt;=74,"60-74",TRUE,"75+")</f>
        <v>30-44</v>
      </c>
      <c r="P5239" t="str" cm="1">
        <f t="array" ref="P5239">_xlfn.IFS(Table1[[#This Row],[Patient Waittime]]&lt;=15,"0-15",Table1[[#This Row],[Patient Waittime]]&lt;=30,"16-30",Table1[[#This Row],[Patient Waittime]]&lt;=45,"31-45",Table1[[#This Row],[Patient Waittime]]&lt;=60,"46-60",TRUE,"60+")</f>
        <v>0-15</v>
      </c>
      <c r="Q5239">
        <f>--(Table1[[#This Row],[Patient Waittime]]&lt;=30)</f>
        <v>1</v>
      </c>
      <c r="R5239">
        <f>--Table1[[#This Row],[Patient Admission Flag]]</f>
        <v>1</v>
      </c>
      <c r="S5239">
        <f>--AND(Table1[[#This Row],[WithinTarget]]=1,Table1[[#This Row],[Patient Satisfaction Score]]&gt;=7)</f>
        <v>0</v>
      </c>
      <c r="T5239" t="str">
        <f>IF(LEFT(Table1[[#This Row],[Patient Gender]],1)="F","Female","Male")</f>
        <v>Female</v>
      </c>
    </row>
    <row r="5240" spans="1:20" x14ac:dyDescent="0.3">
      <c r="A5240" t="s">
        <v>5344</v>
      </c>
      <c r="B5240" s="1">
        <v>45096.19027777778</v>
      </c>
      <c r="C5240" t="s">
        <v>13</v>
      </c>
      <c r="D5240">
        <v>79</v>
      </c>
      <c r="E5240" t="s">
        <v>14</v>
      </c>
      <c r="F5240" t="s">
        <v>11</v>
      </c>
      <c r="G5240" t="b">
        <v>1</v>
      </c>
      <c r="I5240">
        <v>12</v>
      </c>
      <c r="J5240" t="b">
        <v>1</v>
      </c>
      <c r="K5240">
        <f>YEAR(Table1[[#This Row],[Patient Admission Date]])</f>
        <v>2023</v>
      </c>
      <c r="L5240" t="str">
        <f>TEXT(Table1[[#This Row],[Patient Admission Date]],"mmm")</f>
        <v>Jun</v>
      </c>
      <c r="M5240" t="str">
        <f>TEXT(Table1[[#This Row],[Patient Admission Date]],"ddd")</f>
        <v>Mon</v>
      </c>
      <c r="N5240" t="str">
        <f>TEXT(INT(HOUR(Table1[[#This Row],[Patient Admission Date]])/3)*3,"00")&amp;"-"&amp;TEXT(INT(HOUR(Table1[[#This Row],[Patient Admission Date]])/3)*3+3,"00")</f>
        <v>03-06</v>
      </c>
      <c r="O5240" t="str" cm="1">
        <f t="array" ref="O5240">_xlfn.IFS(Table1[[#This Row],[Patient Age]]&lt;=14,"0-14",Table1[[#This Row],[Patient Age]]&lt;=29,"15-29",Table1[[#This Row],[Patient Age]]&lt;=44,"30-44",Table1[[#This Row],[Patient Age]]&lt;=59,"45-59",Table1[[#This Row],[Patient Age]]&lt;=74,"60-74",TRUE,"75+")</f>
        <v>75+</v>
      </c>
      <c r="P5240" t="str" cm="1">
        <f t="array" ref="P5240">_xlfn.IFS(Table1[[#This Row],[Patient Waittime]]&lt;=15,"0-15",Table1[[#This Row],[Patient Waittime]]&lt;=30,"16-30",Table1[[#This Row],[Patient Waittime]]&lt;=45,"31-45",Table1[[#This Row],[Patient Waittime]]&lt;=60,"46-60",TRUE,"60+")</f>
        <v>0-15</v>
      </c>
      <c r="Q5240">
        <f>--(Table1[[#This Row],[Patient Waittime]]&lt;=30)</f>
        <v>1</v>
      </c>
      <c r="R5240">
        <f>--Table1[[#This Row],[Patient Admission Flag]]</f>
        <v>1</v>
      </c>
      <c r="S5240">
        <f>--AND(Table1[[#This Row],[WithinTarget]]=1,Table1[[#This Row],[Patient Satisfaction Score]]&gt;=7)</f>
        <v>0</v>
      </c>
      <c r="T5240" t="str">
        <f>IF(LEFT(Table1[[#This Row],[Patient Gender]],1)="F","Female","Male")</f>
        <v>Female</v>
      </c>
    </row>
    <row r="5241" spans="1:20" x14ac:dyDescent="0.3">
      <c r="A5241" t="s">
        <v>5345</v>
      </c>
      <c r="B5241" s="1">
        <v>45169.81527777778</v>
      </c>
      <c r="C5241" t="s">
        <v>13</v>
      </c>
      <c r="D5241">
        <v>21</v>
      </c>
      <c r="E5241" t="s">
        <v>14</v>
      </c>
      <c r="F5241" t="s">
        <v>11</v>
      </c>
      <c r="G5241" t="b">
        <v>1</v>
      </c>
      <c r="I5241">
        <v>21</v>
      </c>
      <c r="J5241" t="b">
        <v>1</v>
      </c>
      <c r="K5241">
        <f>YEAR(Table1[[#This Row],[Patient Admission Date]])</f>
        <v>2023</v>
      </c>
      <c r="L5241" t="str">
        <f>TEXT(Table1[[#This Row],[Patient Admission Date]],"mmm")</f>
        <v>Aug</v>
      </c>
      <c r="M5241" t="str">
        <f>TEXT(Table1[[#This Row],[Patient Admission Date]],"ddd")</f>
        <v>Thu</v>
      </c>
      <c r="N5241" t="str">
        <f>TEXT(INT(HOUR(Table1[[#This Row],[Patient Admission Date]])/3)*3,"00")&amp;"-"&amp;TEXT(INT(HOUR(Table1[[#This Row],[Patient Admission Date]])/3)*3+3,"00")</f>
        <v>18-21</v>
      </c>
      <c r="O5241" t="str" cm="1">
        <f t="array" ref="O5241">_xlfn.IFS(Table1[[#This Row],[Patient Age]]&lt;=14,"0-14",Table1[[#This Row],[Patient Age]]&lt;=29,"15-29",Table1[[#This Row],[Patient Age]]&lt;=44,"30-44",Table1[[#This Row],[Patient Age]]&lt;=59,"45-59",Table1[[#This Row],[Patient Age]]&lt;=74,"60-74",TRUE,"75+")</f>
        <v>15-29</v>
      </c>
      <c r="P5241" t="str" cm="1">
        <f t="array" ref="P5241">_xlfn.IFS(Table1[[#This Row],[Patient Waittime]]&lt;=15,"0-15",Table1[[#This Row],[Patient Waittime]]&lt;=30,"16-30",Table1[[#This Row],[Patient Waittime]]&lt;=45,"31-45",Table1[[#This Row],[Patient Waittime]]&lt;=60,"46-60",TRUE,"60+")</f>
        <v>16-30</v>
      </c>
      <c r="Q5241">
        <f>--(Table1[[#This Row],[Patient Waittime]]&lt;=30)</f>
        <v>1</v>
      </c>
      <c r="R5241">
        <f>--Table1[[#This Row],[Patient Admission Flag]]</f>
        <v>1</v>
      </c>
      <c r="S5241">
        <f>--AND(Table1[[#This Row],[WithinTarget]]=1,Table1[[#This Row],[Patient Satisfaction Score]]&gt;=7)</f>
        <v>0</v>
      </c>
      <c r="T5241" t="str">
        <f>IF(LEFT(Table1[[#This Row],[Patient Gender]],1)="F","Female","Male")</f>
        <v>Female</v>
      </c>
    </row>
    <row r="5242" spans="1:20" x14ac:dyDescent="0.3">
      <c r="A5242" t="s">
        <v>5346</v>
      </c>
      <c r="B5242" s="1">
        <v>45391.376388888886</v>
      </c>
      <c r="C5242" t="s">
        <v>13</v>
      </c>
      <c r="D5242">
        <v>58</v>
      </c>
      <c r="E5242" t="s">
        <v>14</v>
      </c>
      <c r="F5242" t="s">
        <v>11</v>
      </c>
      <c r="G5242" t="b">
        <v>1</v>
      </c>
      <c r="I5242">
        <v>31</v>
      </c>
      <c r="J5242" t="b">
        <v>1</v>
      </c>
      <c r="K5242">
        <f>YEAR(Table1[[#This Row],[Patient Admission Date]])</f>
        <v>2024</v>
      </c>
      <c r="L5242" t="str">
        <f>TEXT(Table1[[#This Row],[Patient Admission Date]],"mmm")</f>
        <v>Apr</v>
      </c>
      <c r="M5242" t="str">
        <f>TEXT(Table1[[#This Row],[Patient Admission Date]],"ddd")</f>
        <v>Tue</v>
      </c>
      <c r="N5242" t="str">
        <f>TEXT(INT(HOUR(Table1[[#This Row],[Patient Admission Date]])/3)*3,"00")&amp;"-"&amp;TEXT(INT(HOUR(Table1[[#This Row],[Patient Admission Date]])/3)*3+3,"00")</f>
        <v>09-12</v>
      </c>
      <c r="O5242" t="str" cm="1">
        <f t="array" ref="O5242">_xlfn.IFS(Table1[[#This Row],[Patient Age]]&lt;=14,"0-14",Table1[[#This Row],[Patient Age]]&lt;=29,"15-29",Table1[[#This Row],[Patient Age]]&lt;=44,"30-44",Table1[[#This Row],[Patient Age]]&lt;=59,"45-59",Table1[[#This Row],[Patient Age]]&lt;=74,"60-74",TRUE,"75+")</f>
        <v>45-59</v>
      </c>
      <c r="P5242" t="str" cm="1">
        <f t="array" ref="P5242">_xlfn.IFS(Table1[[#This Row],[Patient Waittime]]&lt;=15,"0-15",Table1[[#This Row],[Patient Waittime]]&lt;=30,"16-30",Table1[[#This Row],[Patient Waittime]]&lt;=45,"31-45",Table1[[#This Row],[Patient Waittime]]&lt;=60,"46-60",TRUE,"60+")</f>
        <v>31-45</v>
      </c>
      <c r="Q5242">
        <f>--(Table1[[#This Row],[Patient Waittime]]&lt;=30)</f>
        <v>0</v>
      </c>
      <c r="R5242">
        <f>--Table1[[#This Row],[Patient Admission Flag]]</f>
        <v>1</v>
      </c>
      <c r="S5242">
        <f>--AND(Table1[[#This Row],[WithinTarget]]=1,Table1[[#This Row],[Patient Satisfaction Score]]&gt;=7)</f>
        <v>0</v>
      </c>
      <c r="T5242" t="str">
        <f>IF(LEFT(Table1[[#This Row],[Patient Gender]],1)="F","Female","Male")</f>
        <v>Female</v>
      </c>
    </row>
    <row r="5243" spans="1:20" x14ac:dyDescent="0.3">
      <c r="A5243" t="s">
        <v>5347</v>
      </c>
      <c r="B5243" s="1">
        <v>45260.461805555555</v>
      </c>
      <c r="C5243" t="s">
        <v>13</v>
      </c>
      <c r="D5243">
        <v>10</v>
      </c>
      <c r="E5243" t="s">
        <v>14</v>
      </c>
      <c r="F5243" t="s">
        <v>11</v>
      </c>
      <c r="G5243" t="b">
        <v>1</v>
      </c>
      <c r="I5243">
        <v>36</v>
      </c>
      <c r="J5243" t="b">
        <v>1</v>
      </c>
      <c r="K5243">
        <f>YEAR(Table1[[#This Row],[Patient Admission Date]])</f>
        <v>2023</v>
      </c>
      <c r="L5243" t="str">
        <f>TEXT(Table1[[#This Row],[Patient Admission Date]],"mmm")</f>
        <v>Nov</v>
      </c>
      <c r="M5243" t="str">
        <f>TEXT(Table1[[#This Row],[Patient Admission Date]],"ddd")</f>
        <v>Thu</v>
      </c>
      <c r="N5243" t="str">
        <f>TEXT(INT(HOUR(Table1[[#This Row],[Patient Admission Date]])/3)*3,"00")&amp;"-"&amp;TEXT(INT(HOUR(Table1[[#This Row],[Patient Admission Date]])/3)*3+3,"00")</f>
        <v>09-12</v>
      </c>
      <c r="O5243" t="str" cm="1">
        <f t="array" ref="O5243">_xlfn.IFS(Table1[[#This Row],[Patient Age]]&lt;=14,"0-14",Table1[[#This Row],[Patient Age]]&lt;=29,"15-29",Table1[[#This Row],[Patient Age]]&lt;=44,"30-44",Table1[[#This Row],[Patient Age]]&lt;=59,"45-59",Table1[[#This Row],[Patient Age]]&lt;=74,"60-74",TRUE,"75+")</f>
        <v>0-14</v>
      </c>
      <c r="P5243" t="str" cm="1">
        <f t="array" ref="P5243">_xlfn.IFS(Table1[[#This Row],[Patient Waittime]]&lt;=15,"0-15",Table1[[#This Row],[Patient Waittime]]&lt;=30,"16-30",Table1[[#This Row],[Patient Waittime]]&lt;=45,"31-45",Table1[[#This Row],[Patient Waittime]]&lt;=60,"46-60",TRUE,"60+")</f>
        <v>31-45</v>
      </c>
      <c r="Q5243">
        <f>--(Table1[[#This Row],[Patient Waittime]]&lt;=30)</f>
        <v>0</v>
      </c>
      <c r="R5243">
        <f>--Table1[[#This Row],[Patient Admission Flag]]</f>
        <v>1</v>
      </c>
      <c r="S5243">
        <f>--AND(Table1[[#This Row],[WithinTarget]]=1,Table1[[#This Row],[Patient Satisfaction Score]]&gt;=7)</f>
        <v>0</v>
      </c>
      <c r="T5243" t="str">
        <f>IF(LEFT(Table1[[#This Row],[Patient Gender]],1)="F","Female","Male")</f>
        <v>Female</v>
      </c>
    </row>
    <row r="5244" spans="1:20" x14ac:dyDescent="0.3">
      <c r="A5244" t="s">
        <v>5348</v>
      </c>
      <c r="B5244" s="1">
        <v>45249.047222222223</v>
      </c>
      <c r="C5244" t="s">
        <v>13</v>
      </c>
      <c r="D5244">
        <v>63</v>
      </c>
      <c r="E5244" t="s">
        <v>14</v>
      </c>
      <c r="F5244" t="s">
        <v>11</v>
      </c>
      <c r="G5244" t="b">
        <v>1</v>
      </c>
      <c r="I5244">
        <v>53</v>
      </c>
      <c r="J5244" t="b">
        <v>1</v>
      </c>
      <c r="K5244">
        <f>YEAR(Table1[[#This Row],[Patient Admission Date]])</f>
        <v>2023</v>
      </c>
      <c r="L5244" t="str">
        <f>TEXT(Table1[[#This Row],[Patient Admission Date]],"mmm")</f>
        <v>Nov</v>
      </c>
      <c r="M5244" t="str">
        <f>TEXT(Table1[[#This Row],[Patient Admission Date]],"ddd")</f>
        <v>Sun</v>
      </c>
      <c r="N5244" t="str">
        <f>TEXT(INT(HOUR(Table1[[#This Row],[Patient Admission Date]])/3)*3,"00")&amp;"-"&amp;TEXT(INT(HOUR(Table1[[#This Row],[Patient Admission Date]])/3)*3+3,"00")</f>
        <v>00-03</v>
      </c>
      <c r="O5244" t="str" cm="1">
        <f t="array" ref="O5244">_xlfn.IFS(Table1[[#This Row],[Patient Age]]&lt;=14,"0-14",Table1[[#This Row],[Patient Age]]&lt;=29,"15-29",Table1[[#This Row],[Patient Age]]&lt;=44,"30-44",Table1[[#This Row],[Patient Age]]&lt;=59,"45-59",Table1[[#This Row],[Patient Age]]&lt;=74,"60-74",TRUE,"75+")</f>
        <v>60-74</v>
      </c>
      <c r="P5244" t="str" cm="1">
        <f t="array" ref="P5244">_xlfn.IFS(Table1[[#This Row],[Patient Waittime]]&lt;=15,"0-15",Table1[[#This Row],[Patient Waittime]]&lt;=30,"16-30",Table1[[#This Row],[Patient Waittime]]&lt;=45,"31-45",Table1[[#This Row],[Patient Waittime]]&lt;=60,"46-60",TRUE,"60+")</f>
        <v>46-60</v>
      </c>
      <c r="Q5244">
        <f>--(Table1[[#This Row],[Patient Waittime]]&lt;=30)</f>
        <v>0</v>
      </c>
      <c r="R5244">
        <f>--Table1[[#This Row],[Patient Admission Flag]]</f>
        <v>1</v>
      </c>
      <c r="S5244">
        <f>--AND(Table1[[#This Row],[WithinTarget]]=1,Table1[[#This Row],[Patient Satisfaction Score]]&gt;=7)</f>
        <v>0</v>
      </c>
      <c r="T5244" t="str">
        <f>IF(LEFT(Table1[[#This Row],[Patient Gender]],1)="F","Female","Male")</f>
        <v>Female</v>
      </c>
    </row>
    <row r="5245" spans="1:20" x14ac:dyDescent="0.3">
      <c r="A5245" t="s">
        <v>5349</v>
      </c>
      <c r="B5245" s="1">
        <v>45219.676388888889</v>
      </c>
      <c r="C5245" t="s">
        <v>13</v>
      </c>
      <c r="D5245">
        <v>69</v>
      </c>
      <c r="E5245" t="s">
        <v>14</v>
      </c>
      <c r="F5245" t="s">
        <v>11</v>
      </c>
      <c r="G5245" t="b">
        <v>1</v>
      </c>
      <c r="I5245">
        <v>14</v>
      </c>
      <c r="J5245" t="b">
        <v>1</v>
      </c>
      <c r="K5245">
        <f>YEAR(Table1[[#This Row],[Patient Admission Date]])</f>
        <v>2023</v>
      </c>
      <c r="L5245" t="str">
        <f>TEXT(Table1[[#This Row],[Patient Admission Date]],"mmm")</f>
        <v>Oct</v>
      </c>
      <c r="M5245" t="str">
        <f>TEXT(Table1[[#This Row],[Patient Admission Date]],"ddd")</f>
        <v>Fri</v>
      </c>
      <c r="N5245" t="str">
        <f>TEXT(INT(HOUR(Table1[[#This Row],[Patient Admission Date]])/3)*3,"00")&amp;"-"&amp;TEXT(INT(HOUR(Table1[[#This Row],[Patient Admission Date]])/3)*3+3,"00")</f>
        <v>15-18</v>
      </c>
      <c r="O5245" t="str" cm="1">
        <f t="array" ref="O5245">_xlfn.IFS(Table1[[#This Row],[Patient Age]]&lt;=14,"0-14",Table1[[#This Row],[Patient Age]]&lt;=29,"15-29",Table1[[#This Row],[Patient Age]]&lt;=44,"30-44",Table1[[#This Row],[Patient Age]]&lt;=59,"45-59",Table1[[#This Row],[Patient Age]]&lt;=74,"60-74",TRUE,"75+")</f>
        <v>60-74</v>
      </c>
      <c r="P5245" t="str" cm="1">
        <f t="array" ref="P5245">_xlfn.IFS(Table1[[#This Row],[Patient Waittime]]&lt;=15,"0-15",Table1[[#This Row],[Patient Waittime]]&lt;=30,"16-30",Table1[[#This Row],[Patient Waittime]]&lt;=45,"31-45",Table1[[#This Row],[Patient Waittime]]&lt;=60,"46-60",TRUE,"60+")</f>
        <v>0-15</v>
      </c>
      <c r="Q5245">
        <f>--(Table1[[#This Row],[Patient Waittime]]&lt;=30)</f>
        <v>1</v>
      </c>
      <c r="R5245">
        <f>--Table1[[#This Row],[Patient Admission Flag]]</f>
        <v>1</v>
      </c>
      <c r="S5245">
        <f>--AND(Table1[[#This Row],[WithinTarget]]=1,Table1[[#This Row],[Patient Satisfaction Score]]&gt;=7)</f>
        <v>0</v>
      </c>
      <c r="T5245" t="str">
        <f>IF(LEFT(Table1[[#This Row],[Patient Gender]],1)="F","Female","Male")</f>
        <v>Female</v>
      </c>
    </row>
    <row r="5246" spans="1:20" x14ac:dyDescent="0.3">
      <c r="A5246" t="s">
        <v>5350</v>
      </c>
      <c r="B5246" s="1">
        <v>45429.548611111109</v>
      </c>
      <c r="C5246" t="s">
        <v>13</v>
      </c>
      <c r="D5246">
        <v>70</v>
      </c>
      <c r="E5246" t="s">
        <v>14</v>
      </c>
      <c r="F5246" t="s">
        <v>11</v>
      </c>
      <c r="G5246" t="b">
        <v>1</v>
      </c>
      <c r="I5246">
        <v>30</v>
      </c>
      <c r="J5246" t="b">
        <v>1</v>
      </c>
      <c r="K5246">
        <f>YEAR(Table1[[#This Row],[Patient Admission Date]])</f>
        <v>2024</v>
      </c>
      <c r="L5246" t="str">
        <f>TEXT(Table1[[#This Row],[Patient Admission Date]],"mmm")</f>
        <v>May</v>
      </c>
      <c r="M5246" t="str">
        <f>TEXT(Table1[[#This Row],[Patient Admission Date]],"ddd")</f>
        <v>Fri</v>
      </c>
      <c r="N5246" t="str">
        <f>TEXT(INT(HOUR(Table1[[#This Row],[Patient Admission Date]])/3)*3,"00")&amp;"-"&amp;TEXT(INT(HOUR(Table1[[#This Row],[Patient Admission Date]])/3)*3+3,"00")</f>
        <v>12-15</v>
      </c>
      <c r="O5246" t="str" cm="1">
        <f t="array" ref="O5246">_xlfn.IFS(Table1[[#This Row],[Patient Age]]&lt;=14,"0-14",Table1[[#This Row],[Patient Age]]&lt;=29,"15-29",Table1[[#This Row],[Patient Age]]&lt;=44,"30-44",Table1[[#This Row],[Patient Age]]&lt;=59,"45-59",Table1[[#This Row],[Patient Age]]&lt;=74,"60-74",TRUE,"75+")</f>
        <v>60-74</v>
      </c>
      <c r="P5246" t="str" cm="1">
        <f t="array" ref="P5246">_xlfn.IFS(Table1[[#This Row],[Patient Waittime]]&lt;=15,"0-15",Table1[[#This Row],[Patient Waittime]]&lt;=30,"16-30",Table1[[#This Row],[Patient Waittime]]&lt;=45,"31-45",Table1[[#This Row],[Patient Waittime]]&lt;=60,"46-60",TRUE,"60+")</f>
        <v>16-30</v>
      </c>
      <c r="Q5246">
        <f>--(Table1[[#This Row],[Patient Waittime]]&lt;=30)</f>
        <v>1</v>
      </c>
      <c r="R5246">
        <f>--Table1[[#This Row],[Patient Admission Flag]]</f>
        <v>1</v>
      </c>
      <c r="S5246">
        <f>--AND(Table1[[#This Row],[WithinTarget]]=1,Table1[[#This Row],[Patient Satisfaction Score]]&gt;=7)</f>
        <v>0</v>
      </c>
      <c r="T5246" t="str">
        <f>IF(LEFT(Table1[[#This Row],[Patient Gender]],1)="F","Female","Male")</f>
        <v>Female</v>
      </c>
    </row>
    <row r="5247" spans="1:20" x14ac:dyDescent="0.3">
      <c r="A5247" t="s">
        <v>5351</v>
      </c>
      <c r="B5247" s="1">
        <v>45259.299305555556</v>
      </c>
      <c r="C5247" t="s">
        <v>13</v>
      </c>
      <c r="D5247">
        <v>19</v>
      </c>
      <c r="E5247" t="s">
        <v>14</v>
      </c>
      <c r="F5247" t="s">
        <v>11</v>
      </c>
      <c r="G5247" t="b">
        <v>1</v>
      </c>
      <c r="I5247">
        <v>31</v>
      </c>
      <c r="J5247" t="b">
        <v>1</v>
      </c>
      <c r="K5247">
        <f>YEAR(Table1[[#This Row],[Patient Admission Date]])</f>
        <v>2023</v>
      </c>
      <c r="L5247" t="str">
        <f>TEXT(Table1[[#This Row],[Patient Admission Date]],"mmm")</f>
        <v>Nov</v>
      </c>
      <c r="M5247" t="str">
        <f>TEXT(Table1[[#This Row],[Patient Admission Date]],"ddd")</f>
        <v>Wed</v>
      </c>
      <c r="N5247" t="str">
        <f>TEXT(INT(HOUR(Table1[[#This Row],[Patient Admission Date]])/3)*3,"00")&amp;"-"&amp;TEXT(INT(HOUR(Table1[[#This Row],[Patient Admission Date]])/3)*3+3,"00")</f>
        <v>06-09</v>
      </c>
      <c r="O5247" t="str" cm="1">
        <f t="array" ref="O5247">_xlfn.IFS(Table1[[#This Row],[Patient Age]]&lt;=14,"0-14",Table1[[#This Row],[Patient Age]]&lt;=29,"15-29",Table1[[#This Row],[Patient Age]]&lt;=44,"30-44",Table1[[#This Row],[Patient Age]]&lt;=59,"45-59",Table1[[#This Row],[Patient Age]]&lt;=74,"60-74",TRUE,"75+")</f>
        <v>15-29</v>
      </c>
      <c r="P5247" t="str" cm="1">
        <f t="array" ref="P5247">_xlfn.IFS(Table1[[#This Row],[Patient Waittime]]&lt;=15,"0-15",Table1[[#This Row],[Patient Waittime]]&lt;=30,"16-30",Table1[[#This Row],[Patient Waittime]]&lt;=45,"31-45",Table1[[#This Row],[Patient Waittime]]&lt;=60,"46-60",TRUE,"60+")</f>
        <v>31-45</v>
      </c>
      <c r="Q5247">
        <f>--(Table1[[#This Row],[Patient Waittime]]&lt;=30)</f>
        <v>0</v>
      </c>
      <c r="R5247">
        <f>--Table1[[#This Row],[Patient Admission Flag]]</f>
        <v>1</v>
      </c>
      <c r="S5247">
        <f>--AND(Table1[[#This Row],[WithinTarget]]=1,Table1[[#This Row],[Patient Satisfaction Score]]&gt;=7)</f>
        <v>0</v>
      </c>
      <c r="T5247" t="str">
        <f>IF(LEFT(Table1[[#This Row],[Patient Gender]],1)="F","Female","Male")</f>
        <v>Female</v>
      </c>
    </row>
    <row r="5248" spans="1:20" x14ac:dyDescent="0.3">
      <c r="A5248" t="s">
        <v>5352</v>
      </c>
      <c r="B5248" s="1">
        <v>45536.138888888891</v>
      </c>
      <c r="C5248" t="s">
        <v>13</v>
      </c>
      <c r="D5248">
        <v>61</v>
      </c>
      <c r="E5248" t="s">
        <v>14</v>
      </c>
      <c r="F5248" t="s">
        <v>11</v>
      </c>
      <c r="G5248" t="b">
        <v>1</v>
      </c>
      <c r="I5248">
        <v>32</v>
      </c>
      <c r="J5248" t="b">
        <v>1</v>
      </c>
      <c r="K5248">
        <f>YEAR(Table1[[#This Row],[Patient Admission Date]])</f>
        <v>2024</v>
      </c>
      <c r="L5248" t="str">
        <f>TEXT(Table1[[#This Row],[Patient Admission Date]],"mmm")</f>
        <v>Sep</v>
      </c>
      <c r="M5248" t="str">
        <f>TEXT(Table1[[#This Row],[Patient Admission Date]],"ddd")</f>
        <v>Sun</v>
      </c>
      <c r="N5248" t="str">
        <f>TEXT(INT(HOUR(Table1[[#This Row],[Patient Admission Date]])/3)*3,"00")&amp;"-"&amp;TEXT(INT(HOUR(Table1[[#This Row],[Patient Admission Date]])/3)*3+3,"00")</f>
        <v>03-06</v>
      </c>
      <c r="O5248" t="str" cm="1">
        <f t="array" ref="O5248">_xlfn.IFS(Table1[[#This Row],[Patient Age]]&lt;=14,"0-14",Table1[[#This Row],[Patient Age]]&lt;=29,"15-29",Table1[[#This Row],[Patient Age]]&lt;=44,"30-44",Table1[[#This Row],[Patient Age]]&lt;=59,"45-59",Table1[[#This Row],[Patient Age]]&lt;=74,"60-74",TRUE,"75+")</f>
        <v>60-74</v>
      </c>
      <c r="P5248" t="str" cm="1">
        <f t="array" ref="P5248">_xlfn.IFS(Table1[[#This Row],[Patient Waittime]]&lt;=15,"0-15",Table1[[#This Row],[Patient Waittime]]&lt;=30,"16-30",Table1[[#This Row],[Patient Waittime]]&lt;=45,"31-45",Table1[[#This Row],[Patient Waittime]]&lt;=60,"46-60",TRUE,"60+")</f>
        <v>31-45</v>
      </c>
      <c r="Q5248">
        <f>--(Table1[[#This Row],[Patient Waittime]]&lt;=30)</f>
        <v>0</v>
      </c>
      <c r="R5248">
        <f>--Table1[[#This Row],[Patient Admission Flag]]</f>
        <v>1</v>
      </c>
      <c r="S5248">
        <f>--AND(Table1[[#This Row],[WithinTarget]]=1,Table1[[#This Row],[Patient Satisfaction Score]]&gt;=7)</f>
        <v>0</v>
      </c>
      <c r="T5248" t="str">
        <f>IF(LEFT(Table1[[#This Row],[Patient Gender]],1)="F","Female","Male")</f>
        <v>Female</v>
      </c>
    </row>
    <row r="5249" spans="1:20" x14ac:dyDescent="0.3">
      <c r="A5249" t="s">
        <v>5353</v>
      </c>
      <c r="B5249" s="1">
        <v>45266.888888888891</v>
      </c>
      <c r="C5249" t="s">
        <v>13</v>
      </c>
      <c r="D5249">
        <v>14</v>
      </c>
      <c r="E5249" t="s">
        <v>14</v>
      </c>
      <c r="F5249" t="s">
        <v>11</v>
      </c>
      <c r="G5249" t="b">
        <v>1</v>
      </c>
      <c r="I5249">
        <v>40</v>
      </c>
      <c r="J5249" t="b">
        <v>1</v>
      </c>
      <c r="K5249">
        <f>YEAR(Table1[[#This Row],[Patient Admission Date]])</f>
        <v>2023</v>
      </c>
      <c r="L5249" t="str">
        <f>TEXT(Table1[[#This Row],[Patient Admission Date]],"mmm")</f>
        <v>Dec</v>
      </c>
      <c r="M5249" t="str">
        <f>TEXT(Table1[[#This Row],[Patient Admission Date]],"ddd")</f>
        <v>Wed</v>
      </c>
      <c r="N5249" t="str">
        <f>TEXT(INT(HOUR(Table1[[#This Row],[Patient Admission Date]])/3)*3,"00")&amp;"-"&amp;TEXT(INT(HOUR(Table1[[#This Row],[Patient Admission Date]])/3)*3+3,"00")</f>
        <v>21-24</v>
      </c>
      <c r="O5249" t="str" cm="1">
        <f t="array" ref="O5249">_xlfn.IFS(Table1[[#This Row],[Patient Age]]&lt;=14,"0-14",Table1[[#This Row],[Patient Age]]&lt;=29,"15-29",Table1[[#This Row],[Patient Age]]&lt;=44,"30-44",Table1[[#This Row],[Patient Age]]&lt;=59,"45-59",Table1[[#This Row],[Patient Age]]&lt;=74,"60-74",TRUE,"75+")</f>
        <v>0-14</v>
      </c>
      <c r="P5249" t="str" cm="1">
        <f t="array" ref="P5249">_xlfn.IFS(Table1[[#This Row],[Patient Waittime]]&lt;=15,"0-15",Table1[[#This Row],[Patient Waittime]]&lt;=30,"16-30",Table1[[#This Row],[Patient Waittime]]&lt;=45,"31-45",Table1[[#This Row],[Patient Waittime]]&lt;=60,"46-60",TRUE,"60+")</f>
        <v>31-45</v>
      </c>
      <c r="Q5249">
        <f>--(Table1[[#This Row],[Patient Waittime]]&lt;=30)</f>
        <v>0</v>
      </c>
      <c r="R5249">
        <f>--Table1[[#This Row],[Patient Admission Flag]]</f>
        <v>1</v>
      </c>
      <c r="S5249">
        <f>--AND(Table1[[#This Row],[WithinTarget]]=1,Table1[[#This Row],[Patient Satisfaction Score]]&gt;=7)</f>
        <v>0</v>
      </c>
      <c r="T5249" t="str">
        <f>IF(LEFT(Table1[[#This Row],[Patient Gender]],1)="F","Female","Male")</f>
        <v>Female</v>
      </c>
    </row>
    <row r="5250" spans="1:20" x14ac:dyDescent="0.3">
      <c r="A5250" t="s">
        <v>5354</v>
      </c>
      <c r="B5250" s="1">
        <v>45444.157638888886</v>
      </c>
      <c r="C5250" t="s">
        <v>13</v>
      </c>
      <c r="D5250">
        <v>22</v>
      </c>
      <c r="E5250" t="s">
        <v>14</v>
      </c>
      <c r="F5250" t="s">
        <v>11</v>
      </c>
      <c r="G5250" t="b">
        <v>1</v>
      </c>
      <c r="I5250">
        <v>41</v>
      </c>
      <c r="J5250" t="b">
        <v>1</v>
      </c>
      <c r="K5250">
        <f>YEAR(Table1[[#This Row],[Patient Admission Date]])</f>
        <v>2024</v>
      </c>
      <c r="L5250" t="str">
        <f>TEXT(Table1[[#This Row],[Patient Admission Date]],"mmm")</f>
        <v>Jun</v>
      </c>
      <c r="M5250" t="str">
        <f>TEXT(Table1[[#This Row],[Patient Admission Date]],"ddd")</f>
        <v>Sat</v>
      </c>
      <c r="N5250" t="str">
        <f>TEXT(INT(HOUR(Table1[[#This Row],[Patient Admission Date]])/3)*3,"00")&amp;"-"&amp;TEXT(INT(HOUR(Table1[[#This Row],[Patient Admission Date]])/3)*3+3,"00")</f>
        <v>03-06</v>
      </c>
      <c r="O5250" t="str" cm="1">
        <f t="array" ref="O5250">_xlfn.IFS(Table1[[#This Row],[Patient Age]]&lt;=14,"0-14",Table1[[#This Row],[Patient Age]]&lt;=29,"15-29",Table1[[#This Row],[Patient Age]]&lt;=44,"30-44",Table1[[#This Row],[Patient Age]]&lt;=59,"45-59",Table1[[#This Row],[Patient Age]]&lt;=74,"60-74",TRUE,"75+")</f>
        <v>15-29</v>
      </c>
      <c r="P5250" t="str" cm="1">
        <f t="array" ref="P5250">_xlfn.IFS(Table1[[#This Row],[Patient Waittime]]&lt;=15,"0-15",Table1[[#This Row],[Patient Waittime]]&lt;=30,"16-30",Table1[[#This Row],[Patient Waittime]]&lt;=45,"31-45",Table1[[#This Row],[Patient Waittime]]&lt;=60,"46-60",TRUE,"60+")</f>
        <v>31-45</v>
      </c>
      <c r="Q5250">
        <f>--(Table1[[#This Row],[Patient Waittime]]&lt;=30)</f>
        <v>0</v>
      </c>
      <c r="R5250">
        <f>--Table1[[#This Row],[Patient Admission Flag]]</f>
        <v>1</v>
      </c>
      <c r="S5250">
        <f>--AND(Table1[[#This Row],[WithinTarget]]=1,Table1[[#This Row],[Patient Satisfaction Score]]&gt;=7)</f>
        <v>0</v>
      </c>
      <c r="T5250" t="str">
        <f>IF(LEFT(Table1[[#This Row],[Patient Gender]],1)="F","Female","Male")</f>
        <v>Female</v>
      </c>
    </row>
    <row r="5251" spans="1:20" x14ac:dyDescent="0.3">
      <c r="A5251" t="s">
        <v>5355</v>
      </c>
      <c r="B5251" s="1">
        <v>45114.856944444444</v>
      </c>
      <c r="C5251" t="s">
        <v>13</v>
      </c>
      <c r="D5251">
        <v>4</v>
      </c>
      <c r="E5251" t="s">
        <v>14</v>
      </c>
      <c r="F5251" t="s">
        <v>11</v>
      </c>
      <c r="G5251" t="b">
        <v>1</v>
      </c>
      <c r="I5251">
        <v>44</v>
      </c>
      <c r="J5251" t="b">
        <v>1</v>
      </c>
      <c r="K5251">
        <f>YEAR(Table1[[#This Row],[Patient Admission Date]])</f>
        <v>2023</v>
      </c>
      <c r="L5251" t="str">
        <f>TEXT(Table1[[#This Row],[Patient Admission Date]],"mmm")</f>
        <v>Jul</v>
      </c>
      <c r="M5251" t="str">
        <f>TEXT(Table1[[#This Row],[Patient Admission Date]],"ddd")</f>
        <v>Fri</v>
      </c>
      <c r="N5251" t="str">
        <f>TEXT(INT(HOUR(Table1[[#This Row],[Patient Admission Date]])/3)*3,"00")&amp;"-"&amp;TEXT(INT(HOUR(Table1[[#This Row],[Patient Admission Date]])/3)*3+3,"00")</f>
        <v>18-21</v>
      </c>
      <c r="O5251" t="str" cm="1">
        <f t="array" ref="O5251">_xlfn.IFS(Table1[[#This Row],[Patient Age]]&lt;=14,"0-14",Table1[[#This Row],[Patient Age]]&lt;=29,"15-29",Table1[[#This Row],[Patient Age]]&lt;=44,"30-44",Table1[[#This Row],[Patient Age]]&lt;=59,"45-59",Table1[[#This Row],[Patient Age]]&lt;=74,"60-74",TRUE,"75+")</f>
        <v>0-14</v>
      </c>
      <c r="P5251" t="str" cm="1">
        <f t="array" ref="P5251">_xlfn.IFS(Table1[[#This Row],[Patient Waittime]]&lt;=15,"0-15",Table1[[#This Row],[Patient Waittime]]&lt;=30,"16-30",Table1[[#This Row],[Patient Waittime]]&lt;=45,"31-45",Table1[[#This Row],[Patient Waittime]]&lt;=60,"46-60",TRUE,"60+")</f>
        <v>31-45</v>
      </c>
      <c r="Q5251">
        <f>--(Table1[[#This Row],[Patient Waittime]]&lt;=30)</f>
        <v>0</v>
      </c>
      <c r="R5251">
        <f>--Table1[[#This Row],[Patient Admission Flag]]</f>
        <v>1</v>
      </c>
      <c r="S5251">
        <f>--AND(Table1[[#This Row],[WithinTarget]]=1,Table1[[#This Row],[Patient Satisfaction Score]]&gt;=7)</f>
        <v>0</v>
      </c>
      <c r="T5251" t="str">
        <f>IF(LEFT(Table1[[#This Row],[Patient Gender]],1)="F","Female","Male")</f>
        <v>Female</v>
      </c>
    </row>
    <row r="5252" spans="1:20" x14ac:dyDescent="0.3">
      <c r="A5252" t="s">
        <v>5356</v>
      </c>
      <c r="B5252" s="1">
        <v>45559.655555555553</v>
      </c>
      <c r="C5252" t="s">
        <v>13</v>
      </c>
      <c r="D5252">
        <v>23</v>
      </c>
      <c r="E5252" t="s">
        <v>14</v>
      </c>
      <c r="F5252" t="s">
        <v>11</v>
      </c>
      <c r="G5252" t="b">
        <v>1</v>
      </c>
      <c r="I5252">
        <v>59</v>
      </c>
      <c r="J5252" t="b">
        <v>1</v>
      </c>
      <c r="K5252">
        <f>YEAR(Table1[[#This Row],[Patient Admission Date]])</f>
        <v>2024</v>
      </c>
      <c r="L5252" t="str">
        <f>TEXT(Table1[[#This Row],[Patient Admission Date]],"mmm")</f>
        <v>Sep</v>
      </c>
      <c r="M5252" t="str">
        <f>TEXT(Table1[[#This Row],[Patient Admission Date]],"ddd")</f>
        <v>Tue</v>
      </c>
      <c r="N5252" t="str">
        <f>TEXT(INT(HOUR(Table1[[#This Row],[Patient Admission Date]])/3)*3,"00")&amp;"-"&amp;TEXT(INT(HOUR(Table1[[#This Row],[Patient Admission Date]])/3)*3+3,"00")</f>
        <v>15-18</v>
      </c>
      <c r="O5252" t="str" cm="1">
        <f t="array" ref="O5252">_xlfn.IFS(Table1[[#This Row],[Patient Age]]&lt;=14,"0-14",Table1[[#This Row],[Patient Age]]&lt;=29,"15-29",Table1[[#This Row],[Patient Age]]&lt;=44,"30-44",Table1[[#This Row],[Patient Age]]&lt;=59,"45-59",Table1[[#This Row],[Patient Age]]&lt;=74,"60-74",TRUE,"75+")</f>
        <v>15-29</v>
      </c>
      <c r="P5252" t="str" cm="1">
        <f t="array" ref="P5252">_xlfn.IFS(Table1[[#This Row],[Patient Waittime]]&lt;=15,"0-15",Table1[[#This Row],[Patient Waittime]]&lt;=30,"16-30",Table1[[#This Row],[Patient Waittime]]&lt;=45,"31-45",Table1[[#This Row],[Patient Waittime]]&lt;=60,"46-60",TRUE,"60+")</f>
        <v>46-60</v>
      </c>
      <c r="Q5252">
        <f>--(Table1[[#This Row],[Patient Waittime]]&lt;=30)</f>
        <v>0</v>
      </c>
      <c r="R5252">
        <f>--Table1[[#This Row],[Patient Admission Flag]]</f>
        <v>1</v>
      </c>
      <c r="S5252">
        <f>--AND(Table1[[#This Row],[WithinTarget]]=1,Table1[[#This Row],[Patient Satisfaction Score]]&gt;=7)</f>
        <v>0</v>
      </c>
      <c r="T5252" t="str">
        <f>IF(LEFT(Table1[[#This Row],[Patient Gender]],1)="F","Female","Male")</f>
        <v>Female</v>
      </c>
    </row>
    <row r="5253" spans="1:20" x14ac:dyDescent="0.3">
      <c r="A5253" t="s">
        <v>5357</v>
      </c>
      <c r="B5253" s="1">
        <v>45030.538194444445</v>
      </c>
      <c r="C5253" t="s">
        <v>13</v>
      </c>
      <c r="D5253">
        <v>71</v>
      </c>
      <c r="E5253" t="s">
        <v>14</v>
      </c>
      <c r="F5253" t="s">
        <v>11</v>
      </c>
      <c r="G5253" t="b">
        <v>1</v>
      </c>
      <c r="I5253">
        <v>14</v>
      </c>
      <c r="J5253" t="b">
        <v>1</v>
      </c>
      <c r="K5253">
        <f>YEAR(Table1[[#This Row],[Patient Admission Date]])</f>
        <v>2023</v>
      </c>
      <c r="L5253" t="str">
        <f>TEXT(Table1[[#This Row],[Patient Admission Date]],"mmm")</f>
        <v>Apr</v>
      </c>
      <c r="M5253" t="str">
        <f>TEXT(Table1[[#This Row],[Patient Admission Date]],"ddd")</f>
        <v>Fri</v>
      </c>
      <c r="N5253" t="str">
        <f>TEXT(INT(HOUR(Table1[[#This Row],[Patient Admission Date]])/3)*3,"00")&amp;"-"&amp;TEXT(INT(HOUR(Table1[[#This Row],[Patient Admission Date]])/3)*3+3,"00")</f>
        <v>12-15</v>
      </c>
      <c r="O5253" t="str" cm="1">
        <f t="array" ref="O5253">_xlfn.IFS(Table1[[#This Row],[Patient Age]]&lt;=14,"0-14",Table1[[#This Row],[Patient Age]]&lt;=29,"15-29",Table1[[#This Row],[Patient Age]]&lt;=44,"30-44",Table1[[#This Row],[Patient Age]]&lt;=59,"45-59",Table1[[#This Row],[Patient Age]]&lt;=74,"60-74",TRUE,"75+")</f>
        <v>60-74</v>
      </c>
      <c r="P5253" t="str" cm="1">
        <f t="array" ref="P5253">_xlfn.IFS(Table1[[#This Row],[Patient Waittime]]&lt;=15,"0-15",Table1[[#This Row],[Patient Waittime]]&lt;=30,"16-30",Table1[[#This Row],[Patient Waittime]]&lt;=45,"31-45",Table1[[#This Row],[Patient Waittime]]&lt;=60,"46-60",TRUE,"60+")</f>
        <v>0-15</v>
      </c>
      <c r="Q5253">
        <f>--(Table1[[#This Row],[Patient Waittime]]&lt;=30)</f>
        <v>1</v>
      </c>
      <c r="R5253">
        <f>--Table1[[#This Row],[Patient Admission Flag]]</f>
        <v>1</v>
      </c>
      <c r="S5253">
        <f>--AND(Table1[[#This Row],[WithinTarget]]=1,Table1[[#This Row],[Patient Satisfaction Score]]&gt;=7)</f>
        <v>0</v>
      </c>
      <c r="T5253" t="str">
        <f>IF(LEFT(Table1[[#This Row],[Patient Gender]],1)="F","Female","Male")</f>
        <v>Female</v>
      </c>
    </row>
    <row r="5254" spans="1:20" x14ac:dyDescent="0.3">
      <c r="A5254" t="s">
        <v>5358</v>
      </c>
      <c r="B5254" s="1">
        <v>45515.415972222225</v>
      </c>
      <c r="C5254" t="s">
        <v>13</v>
      </c>
      <c r="D5254">
        <v>69</v>
      </c>
      <c r="E5254" t="s">
        <v>14</v>
      </c>
      <c r="F5254" t="s">
        <v>11</v>
      </c>
      <c r="G5254" t="b">
        <v>1</v>
      </c>
      <c r="I5254">
        <v>18</v>
      </c>
      <c r="J5254" t="b">
        <v>1</v>
      </c>
      <c r="K5254">
        <f>YEAR(Table1[[#This Row],[Patient Admission Date]])</f>
        <v>2024</v>
      </c>
      <c r="L5254" t="str">
        <f>TEXT(Table1[[#This Row],[Patient Admission Date]],"mmm")</f>
        <v>Aug</v>
      </c>
      <c r="M5254" t="str">
        <f>TEXT(Table1[[#This Row],[Patient Admission Date]],"ddd")</f>
        <v>Sun</v>
      </c>
      <c r="N5254" t="str">
        <f>TEXT(INT(HOUR(Table1[[#This Row],[Patient Admission Date]])/3)*3,"00")&amp;"-"&amp;TEXT(INT(HOUR(Table1[[#This Row],[Patient Admission Date]])/3)*3+3,"00")</f>
        <v>09-12</v>
      </c>
      <c r="O5254" t="str" cm="1">
        <f t="array" ref="O5254">_xlfn.IFS(Table1[[#This Row],[Patient Age]]&lt;=14,"0-14",Table1[[#This Row],[Patient Age]]&lt;=29,"15-29",Table1[[#This Row],[Patient Age]]&lt;=44,"30-44",Table1[[#This Row],[Patient Age]]&lt;=59,"45-59",Table1[[#This Row],[Patient Age]]&lt;=74,"60-74",TRUE,"75+")</f>
        <v>60-74</v>
      </c>
      <c r="P5254" t="str" cm="1">
        <f t="array" ref="P5254">_xlfn.IFS(Table1[[#This Row],[Patient Waittime]]&lt;=15,"0-15",Table1[[#This Row],[Patient Waittime]]&lt;=30,"16-30",Table1[[#This Row],[Patient Waittime]]&lt;=45,"31-45",Table1[[#This Row],[Patient Waittime]]&lt;=60,"46-60",TRUE,"60+")</f>
        <v>16-30</v>
      </c>
      <c r="Q5254">
        <f>--(Table1[[#This Row],[Patient Waittime]]&lt;=30)</f>
        <v>1</v>
      </c>
      <c r="R5254">
        <f>--Table1[[#This Row],[Patient Admission Flag]]</f>
        <v>1</v>
      </c>
      <c r="S5254">
        <f>--AND(Table1[[#This Row],[WithinTarget]]=1,Table1[[#This Row],[Patient Satisfaction Score]]&gt;=7)</f>
        <v>0</v>
      </c>
      <c r="T5254" t="str">
        <f>IF(LEFT(Table1[[#This Row],[Patient Gender]],1)="F","Female","Male")</f>
        <v>Female</v>
      </c>
    </row>
    <row r="5255" spans="1:20" x14ac:dyDescent="0.3">
      <c r="A5255" t="s">
        <v>5359</v>
      </c>
      <c r="B5255" s="1">
        <v>45092.739583333336</v>
      </c>
      <c r="C5255" t="s">
        <v>13</v>
      </c>
      <c r="D5255">
        <v>55</v>
      </c>
      <c r="E5255" t="s">
        <v>14</v>
      </c>
      <c r="F5255" t="s">
        <v>11</v>
      </c>
      <c r="G5255" t="b">
        <v>1</v>
      </c>
      <c r="I5255">
        <v>19</v>
      </c>
      <c r="J5255" t="b">
        <v>1</v>
      </c>
      <c r="K5255">
        <f>YEAR(Table1[[#This Row],[Patient Admission Date]])</f>
        <v>2023</v>
      </c>
      <c r="L5255" t="str">
        <f>TEXT(Table1[[#This Row],[Patient Admission Date]],"mmm")</f>
        <v>Jun</v>
      </c>
      <c r="M5255" t="str">
        <f>TEXT(Table1[[#This Row],[Patient Admission Date]],"ddd")</f>
        <v>Thu</v>
      </c>
      <c r="N5255" t="str">
        <f>TEXT(INT(HOUR(Table1[[#This Row],[Patient Admission Date]])/3)*3,"00")&amp;"-"&amp;TEXT(INT(HOUR(Table1[[#This Row],[Patient Admission Date]])/3)*3+3,"00")</f>
        <v>15-18</v>
      </c>
      <c r="O5255" t="str" cm="1">
        <f t="array" ref="O5255">_xlfn.IFS(Table1[[#This Row],[Patient Age]]&lt;=14,"0-14",Table1[[#This Row],[Patient Age]]&lt;=29,"15-29",Table1[[#This Row],[Patient Age]]&lt;=44,"30-44",Table1[[#This Row],[Patient Age]]&lt;=59,"45-59",Table1[[#This Row],[Patient Age]]&lt;=74,"60-74",TRUE,"75+")</f>
        <v>45-59</v>
      </c>
      <c r="P5255" t="str" cm="1">
        <f t="array" ref="P5255">_xlfn.IFS(Table1[[#This Row],[Patient Waittime]]&lt;=15,"0-15",Table1[[#This Row],[Patient Waittime]]&lt;=30,"16-30",Table1[[#This Row],[Patient Waittime]]&lt;=45,"31-45",Table1[[#This Row],[Patient Waittime]]&lt;=60,"46-60",TRUE,"60+")</f>
        <v>16-30</v>
      </c>
      <c r="Q5255">
        <f>--(Table1[[#This Row],[Patient Waittime]]&lt;=30)</f>
        <v>1</v>
      </c>
      <c r="R5255">
        <f>--Table1[[#This Row],[Patient Admission Flag]]</f>
        <v>1</v>
      </c>
      <c r="S5255">
        <f>--AND(Table1[[#This Row],[WithinTarget]]=1,Table1[[#This Row],[Patient Satisfaction Score]]&gt;=7)</f>
        <v>0</v>
      </c>
      <c r="T5255" t="str">
        <f>IF(LEFT(Table1[[#This Row],[Patient Gender]],1)="F","Female","Male")</f>
        <v>Female</v>
      </c>
    </row>
    <row r="5256" spans="1:20" x14ac:dyDescent="0.3">
      <c r="A5256" t="s">
        <v>5360</v>
      </c>
      <c r="B5256" s="1">
        <v>45191.204861111109</v>
      </c>
      <c r="C5256" t="s">
        <v>13</v>
      </c>
      <c r="D5256">
        <v>73</v>
      </c>
      <c r="E5256" t="s">
        <v>14</v>
      </c>
      <c r="F5256" t="s">
        <v>11</v>
      </c>
      <c r="G5256" t="b">
        <v>1</v>
      </c>
      <c r="I5256">
        <v>19</v>
      </c>
      <c r="J5256" t="b">
        <v>1</v>
      </c>
      <c r="K5256">
        <f>YEAR(Table1[[#This Row],[Patient Admission Date]])</f>
        <v>2023</v>
      </c>
      <c r="L5256" t="str">
        <f>TEXT(Table1[[#This Row],[Patient Admission Date]],"mmm")</f>
        <v>Sep</v>
      </c>
      <c r="M5256" t="str">
        <f>TEXT(Table1[[#This Row],[Patient Admission Date]],"ddd")</f>
        <v>Fri</v>
      </c>
      <c r="N5256" t="str">
        <f>TEXT(INT(HOUR(Table1[[#This Row],[Patient Admission Date]])/3)*3,"00")&amp;"-"&amp;TEXT(INT(HOUR(Table1[[#This Row],[Patient Admission Date]])/3)*3+3,"00")</f>
        <v>03-06</v>
      </c>
      <c r="O5256" t="str" cm="1">
        <f t="array" ref="O5256">_xlfn.IFS(Table1[[#This Row],[Patient Age]]&lt;=14,"0-14",Table1[[#This Row],[Patient Age]]&lt;=29,"15-29",Table1[[#This Row],[Patient Age]]&lt;=44,"30-44",Table1[[#This Row],[Patient Age]]&lt;=59,"45-59",Table1[[#This Row],[Patient Age]]&lt;=74,"60-74",TRUE,"75+")</f>
        <v>60-74</v>
      </c>
      <c r="P5256" t="str" cm="1">
        <f t="array" ref="P5256">_xlfn.IFS(Table1[[#This Row],[Patient Waittime]]&lt;=15,"0-15",Table1[[#This Row],[Patient Waittime]]&lt;=30,"16-30",Table1[[#This Row],[Patient Waittime]]&lt;=45,"31-45",Table1[[#This Row],[Patient Waittime]]&lt;=60,"46-60",TRUE,"60+")</f>
        <v>16-30</v>
      </c>
      <c r="Q5256">
        <f>--(Table1[[#This Row],[Patient Waittime]]&lt;=30)</f>
        <v>1</v>
      </c>
      <c r="R5256">
        <f>--Table1[[#This Row],[Patient Admission Flag]]</f>
        <v>1</v>
      </c>
      <c r="S5256">
        <f>--AND(Table1[[#This Row],[WithinTarget]]=1,Table1[[#This Row],[Patient Satisfaction Score]]&gt;=7)</f>
        <v>0</v>
      </c>
      <c r="T5256" t="str">
        <f>IF(LEFT(Table1[[#This Row],[Patient Gender]],1)="F","Female","Male")</f>
        <v>Female</v>
      </c>
    </row>
    <row r="5257" spans="1:20" x14ac:dyDescent="0.3">
      <c r="A5257" t="s">
        <v>5361</v>
      </c>
      <c r="B5257" s="1">
        <v>45573.547222222223</v>
      </c>
      <c r="C5257" t="s">
        <v>13</v>
      </c>
      <c r="D5257">
        <v>16</v>
      </c>
      <c r="E5257" t="s">
        <v>14</v>
      </c>
      <c r="F5257" t="s">
        <v>11</v>
      </c>
      <c r="G5257" t="b">
        <v>1</v>
      </c>
      <c r="I5257">
        <v>32</v>
      </c>
      <c r="J5257" t="b">
        <v>1</v>
      </c>
      <c r="K5257">
        <f>YEAR(Table1[[#This Row],[Patient Admission Date]])</f>
        <v>2024</v>
      </c>
      <c r="L5257" t="str">
        <f>TEXT(Table1[[#This Row],[Patient Admission Date]],"mmm")</f>
        <v>Oct</v>
      </c>
      <c r="M5257" t="str">
        <f>TEXT(Table1[[#This Row],[Patient Admission Date]],"ddd")</f>
        <v>Tue</v>
      </c>
      <c r="N5257" t="str">
        <f>TEXT(INT(HOUR(Table1[[#This Row],[Patient Admission Date]])/3)*3,"00")&amp;"-"&amp;TEXT(INT(HOUR(Table1[[#This Row],[Patient Admission Date]])/3)*3+3,"00")</f>
        <v>12-15</v>
      </c>
      <c r="O5257" t="str" cm="1">
        <f t="array" ref="O5257">_xlfn.IFS(Table1[[#This Row],[Patient Age]]&lt;=14,"0-14",Table1[[#This Row],[Patient Age]]&lt;=29,"15-29",Table1[[#This Row],[Patient Age]]&lt;=44,"30-44",Table1[[#This Row],[Patient Age]]&lt;=59,"45-59",Table1[[#This Row],[Patient Age]]&lt;=74,"60-74",TRUE,"75+")</f>
        <v>15-29</v>
      </c>
      <c r="P5257" t="str" cm="1">
        <f t="array" ref="P5257">_xlfn.IFS(Table1[[#This Row],[Patient Waittime]]&lt;=15,"0-15",Table1[[#This Row],[Patient Waittime]]&lt;=30,"16-30",Table1[[#This Row],[Patient Waittime]]&lt;=45,"31-45",Table1[[#This Row],[Patient Waittime]]&lt;=60,"46-60",TRUE,"60+")</f>
        <v>31-45</v>
      </c>
      <c r="Q5257">
        <f>--(Table1[[#This Row],[Patient Waittime]]&lt;=30)</f>
        <v>0</v>
      </c>
      <c r="R5257">
        <f>--Table1[[#This Row],[Patient Admission Flag]]</f>
        <v>1</v>
      </c>
      <c r="S5257">
        <f>--AND(Table1[[#This Row],[WithinTarget]]=1,Table1[[#This Row],[Patient Satisfaction Score]]&gt;=7)</f>
        <v>0</v>
      </c>
      <c r="T5257" t="str">
        <f>IF(LEFT(Table1[[#This Row],[Patient Gender]],1)="F","Female","Male")</f>
        <v>Female</v>
      </c>
    </row>
    <row r="5258" spans="1:20" x14ac:dyDescent="0.3">
      <c r="A5258" t="s">
        <v>5362</v>
      </c>
      <c r="B5258" s="1">
        <v>45466.934027777781</v>
      </c>
      <c r="C5258" t="s">
        <v>13</v>
      </c>
      <c r="D5258">
        <v>68</v>
      </c>
      <c r="E5258" t="s">
        <v>14</v>
      </c>
      <c r="F5258" t="s">
        <v>11</v>
      </c>
      <c r="G5258" t="b">
        <v>1</v>
      </c>
      <c r="I5258">
        <v>39</v>
      </c>
      <c r="J5258" t="b">
        <v>1</v>
      </c>
      <c r="K5258">
        <f>YEAR(Table1[[#This Row],[Patient Admission Date]])</f>
        <v>2024</v>
      </c>
      <c r="L5258" t="str">
        <f>TEXT(Table1[[#This Row],[Patient Admission Date]],"mmm")</f>
        <v>Jun</v>
      </c>
      <c r="M5258" t="str">
        <f>TEXT(Table1[[#This Row],[Patient Admission Date]],"ddd")</f>
        <v>Sun</v>
      </c>
      <c r="N5258" t="str">
        <f>TEXT(INT(HOUR(Table1[[#This Row],[Patient Admission Date]])/3)*3,"00")&amp;"-"&amp;TEXT(INT(HOUR(Table1[[#This Row],[Patient Admission Date]])/3)*3+3,"00")</f>
        <v>21-24</v>
      </c>
      <c r="O5258" t="str" cm="1">
        <f t="array" ref="O5258">_xlfn.IFS(Table1[[#This Row],[Patient Age]]&lt;=14,"0-14",Table1[[#This Row],[Patient Age]]&lt;=29,"15-29",Table1[[#This Row],[Patient Age]]&lt;=44,"30-44",Table1[[#This Row],[Patient Age]]&lt;=59,"45-59",Table1[[#This Row],[Patient Age]]&lt;=74,"60-74",TRUE,"75+")</f>
        <v>60-74</v>
      </c>
      <c r="P5258" t="str" cm="1">
        <f t="array" ref="P5258">_xlfn.IFS(Table1[[#This Row],[Patient Waittime]]&lt;=15,"0-15",Table1[[#This Row],[Patient Waittime]]&lt;=30,"16-30",Table1[[#This Row],[Patient Waittime]]&lt;=45,"31-45",Table1[[#This Row],[Patient Waittime]]&lt;=60,"46-60",TRUE,"60+")</f>
        <v>31-45</v>
      </c>
      <c r="Q5258">
        <f>--(Table1[[#This Row],[Patient Waittime]]&lt;=30)</f>
        <v>0</v>
      </c>
      <c r="R5258">
        <f>--Table1[[#This Row],[Patient Admission Flag]]</f>
        <v>1</v>
      </c>
      <c r="S5258">
        <f>--AND(Table1[[#This Row],[WithinTarget]]=1,Table1[[#This Row],[Patient Satisfaction Score]]&gt;=7)</f>
        <v>0</v>
      </c>
      <c r="T5258" t="str">
        <f>IF(LEFT(Table1[[#This Row],[Patient Gender]],1)="F","Female","Male")</f>
        <v>Female</v>
      </c>
    </row>
    <row r="5259" spans="1:20" x14ac:dyDescent="0.3">
      <c r="A5259" t="s">
        <v>5363</v>
      </c>
      <c r="B5259" s="1">
        <v>45348.398611111108</v>
      </c>
      <c r="C5259" t="s">
        <v>13</v>
      </c>
      <c r="D5259">
        <v>65</v>
      </c>
      <c r="E5259" t="s">
        <v>14</v>
      </c>
      <c r="F5259" t="s">
        <v>11</v>
      </c>
      <c r="G5259" t="b">
        <v>1</v>
      </c>
      <c r="I5259">
        <v>40</v>
      </c>
      <c r="J5259" t="b">
        <v>1</v>
      </c>
      <c r="K5259">
        <f>YEAR(Table1[[#This Row],[Patient Admission Date]])</f>
        <v>2024</v>
      </c>
      <c r="L5259" t="str">
        <f>TEXT(Table1[[#This Row],[Patient Admission Date]],"mmm")</f>
        <v>Feb</v>
      </c>
      <c r="M5259" t="str">
        <f>TEXT(Table1[[#This Row],[Patient Admission Date]],"ddd")</f>
        <v>Mon</v>
      </c>
      <c r="N5259" t="str">
        <f>TEXT(INT(HOUR(Table1[[#This Row],[Patient Admission Date]])/3)*3,"00")&amp;"-"&amp;TEXT(INT(HOUR(Table1[[#This Row],[Patient Admission Date]])/3)*3+3,"00")</f>
        <v>09-12</v>
      </c>
      <c r="O5259" t="str" cm="1">
        <f t="array" ref="O5259">_xlfn.IFS(Table1[[#This Row],[Patient Age]]&lt;=14,"0-14",Table1[[#This Row],[Patient Age]]&lt;=29,"15-29",Table1[[#This Row],[Patient Age]]&lt;=44,"30-44",Table1[[#This Row],[Patient Age]]&lt;=59,"45-59",Table1[[#This Row],[Patient Age]]&lt;=74,"60-74",TRUE,"75+")</f>
        <v>60-74</v>
      </c>
      <c r="P5259" t="str" cm="1">
        <f t="array" ref="P5259">_xlfn.IFS(Table1[[#This Row],[Patient Waittime]]&lt;=15,"0-15",Table1[[#This Row],[Patient Waittime]]&lt;=30,"16-30",Table1[[#This Row],[Patient Waittime]]&lt;=45,"31-45",Table1[[#This Row],[Patient Waittime]]&lt;=60,"46-60",TRUE,"60+")</f>
        <v>31-45</v>
      </c>
      <c r="Q5259">
        <f>--(Table1[[#This Row],[Patient Waittime]]&lt;=30)</f>
        <v>0</v>
      </c>
      <c r="R5259">
        <f>--Table1[[#This Row],[Patient Admission Flag]]</f>
        <v>1</v>
      </c>
      <c r="S5259">
        <f>--AND(Table1[[#This Row],[WithinTarget]]=1,Table1[[#This Row],[Patient Satisfaction Score]]&gt;=7)</f>
        <v>0</v>
      </c>
      <c r="T5259" t="str">
        <f>IF(LEFT(Table1[[#This Row],[Patient Gender]],1)="F","Female","Male")</f>
        <v>Female</v>
      </c>
    </row>
    <row r="5260" spans="1:20" x14ac:dyDescent="0.3">
      <c r="A5260" t="s">
        <v>5364</v>
      </c>
      <c r="B5260" s="1">
        <v>45237.522916666669</v>
      </c>
      <c r="C5260" t="s">
        <v>13</v>
      </c>
      <c r="D5260">
        <v>36</v>
      </c>
      <c r="E5260" t="s">
        <v>14</v>
      </c>
      <c r="F5260" t="s">
        <v>11</v>
      </c>
      <c r="G5260" t="b">
        <v>1</v>
      </c>
      <c r="I5260">
        <v>60</v>
      </c>
      <c r="J5260" t="b">
        <v>1</v>
      </c>
      <c r="K5260">
        <f>YEAR(Table1[[#This Row],[Patient Admission Date]])</f>
        <v>2023</v>
      </c>
      <c r="L5260" t="str">
        <f>TEXT(Table1[[#This Row],[Patient Admission Date]],"mmm")</f>
        <v>Nov</v>
      </c>
      <c r="M5260" t="str">
        <f>TEXT(Table1[[#This Row],[Patient Admission Date]],"ddd")</f>
        <v>Tue</v>
      </c>
      <c r="N5260" t="str">
        <f>TEXT(INT(HOUR(Table1[[#This Row],[Patient Admission Date]])/3)*3,"00")&amp;"-"&amp;TEXT(INT(HOUR(Table1[[#This Row],[Patient Admission Date]])/3)*3+3,"00")</f>
        <v>12-15</v>
      </c>
      <c r="O5260" t="str" cm="1">
        <f t="array" ref="O5260">_xlfn.IFS(Table1[[#This Row],[Patient Age]]&lt;=14,"0-14",Table1[[#This Row],[Patient Age]]&lt;=29,"15-29",Table1[[#This Row],[Patient Age]]&lt;=44,"30-44",Table1[[#This Row],[Patient Age]]&lt;=59,"45-59",Table1[[#This Row],[Patient Age]]&lt;=74,"60-74",TRUE,"75+")</f>
        <v>30-44</v>
      </c>
      <c r="P5260" t="str" cm="1">
        <f t="array" ref="P5260">_xlfn.IFS(Table1[[#This Row],[Patient Waittime]]&lt;=15,"0-15",Table1[[#This Row],[Patient Waittime]]&lt;=30,"16-30",Table1[[#This Row],[Patient Waittime]]&lt;=45,"31-45",Table1[[#This Row],[Patient Waittime]]&lt;=60,"46-60",TRUE,"60+")</f>
        <v>46-60</v>
      </c>
      <c r="Q5260">
        <f>--(Table1[[#This Row],[Patient Waittime]]&lt;=30)</f>
        <v>0</v>
      </c>
      <c r="R5260">
        <f>--Table1[[#This Row],[Patient Admission Flag]]</f>
        <v>1</v>
      </c>
      <c r="S5260">
        <f>--AND(Table1[[#This Row],[WithinTarget]]=1,Table1[[#This Row],[Patient Satisfaction Score]]&gt;=7)</f>
        <v>0</v>
      </c>
      <c r="T5260" t="str">
        <f>IF(LEFT(Table1[[#This Row],[Patient Gender]],1)="F","Female","Male")</f>
        <v>Female</v>
      </c>
    </row>
    <row r="5261" spans="1:20" x14ac:dyDescent="0.3">
      <c r="A5261" t="s">
        <v>5365</v>
      </c>
      <c r="B5261" s="1">
        <v>45554.962500000001</v>
      </c>
      <c r="C5261" t="s">
        <v>13</v>
      </c>
      <c r="D5261">
        <v>60</v>
      </c>
      <c r="E5261" t="s">
        <v>14</v>
      </c>
      <c r="F5261" t="s">
        <v>11</v>
      </c>
      <c r="G5261" t="b">
        <v>1</v>
      </c>
      <c r="I5261">
        <v>20</v>
      </c>
      <c r="J5261" t="b">
        <v>1</v>
      </c>
      <c r="K5261">
        <f>YEAR(Table1[[#This Row],[Patient Admission Date]])</f>
        <v>2024</v>
      </c>
      <c r="L5261" t="str">
        <f>TEXT(Table1[[#This Row],[Patient Admission Date]],"mmm")</f>
        <v>Sep</v>
      </c>
      <c r="M5261" t="str">
        <f>TEXT(Table1[[#This Row],[Patient Admission Date]],"ddd")</f>
        <v>Thu</v>
      </c>
      <c r="N5261" t="str">
        <f>TEXT(INT(HOUR(Table1[[#This Row],[Patient Admission Date]])/3)*3,"00")&amp;"-"&amp;TEXT(INT(HOUR(Table1[[#This Row],[Patient Admission Date]])/3)*3+3,"00")</f>
        <v>21-24</v>
      </c>
      <c r="O5261" t="str" cm="1">
        <f t="array" ref="O5261">_xlfn.IFS(Table1[[#This Row],[Patient Age]]&lt;=14,"0-14",Table1[[#This Row],[Patient Age]]&lt;=29,"15-29",Table1[[#This Row],[Patient Age]]&lt;=44,"30-44",Table1[[#This Row],[Patient Age]]&lt;=59,"45-59",Table1[[#This Row],[Patient Age]]&lt;=74,"60-74",TRUE,"75+")</f>
        <v>60-74</v>
      </c>
      <c r="P5261" t="str" cm="1">
        <f t="array" ref="P5261">_xlfn.IFS(Table1[[#This Row],[Patient Waittime]]&lt;=15,"0-15",Table1[[#This Row],[Patient Waittime]]&lt;=30,"16-30",Table1[[#This Row],[Patient Waittime]]&lt;=45,"31-45",Table1[[#This Row],[Patient Waittime]]&lt;=60,"46-60",TRUE,"60+")</f>
        <v>16-30</v>
      </c>
      <c r="Q5261">
        <f>--(Table1[[#This Row],[Patient Waittime]]&lt;=30)</f>
        <v>1</v>
      </c>
      <c r="R5261">
        <f>--Table1[[#This Row],[Patient Admission Flag]]</f>
        <v>1</v>
      </c>
      <c r="S5261">
        <f>--AND(Table1[[#This Row],[WithinTarget]]=1,Table1[[#This Row],[Patient Satisfaction Score]]&gt;=7)</f>
        <v>0</v>
      </c>
      <c r="T5261" t="str">
        <f>IF(LEFT(Table1[[#This Row],[Patient Gender]],1)="F","Female","Male")</f>
        <v>Female</v>
      </c>
    </row>
    <row r="5262" spans="1:20" x14ac:dyDescent="0.3">
      <c r="A5262" t="s">
        <v>5366</v>
      </c>
      <c r="B5262" s="1">
        <v>45058.895138888889</v>
      </c>
      <c r="C5262" t="s">
        <v>13</v>
      </c>
      <c r="D5262">
        <v>36</v>
      </c>
      <c r="E5262" t="s">
        <v>14</v>
      </c>
      <c r="F5262" t="s">
        <v>11</v>
      </c>
      <c r="G5262" t="b">
        <v>1</v>
      </c>
      <c r="I5262">
        <v>31</v>
      </c>
      <c r="J5262" t="b">
        <v>1</v>
      </c>
      <c r="K5262">
        <f>YEAR(Table1[[#This Row],[Patient Admission Date]])</f>
        <v>2023</v>
      </c>
      <c r="L5262" t="str">
        <f>TEXT(Table1[[#This Row],[Patient Admission Date]],"mmm")</f>
        <v>May</v>
      </c>
      <c r="M5262" t="str">
        <f>TEXT(Table1[[#This Row],[Patient Admission Date]],"ddd")</f>
        <v>Fri</v>
      </c>
      <c r="N5262" t="str">
        <f>TEXT(INT(HOUR(Table1[[#This Row],[Patient Admission Date]])/3)*3,"00")&amp;"-"&amp;TEXT(INT(HOUR(Table1[[#This Row],[Patient Admission Date]])/3)*3+3,"00")</f>
        <v>21-24</v>
      </c>
      <c r="O5262" t="str" cm="1">
        <f t="array" ref="O5262">_xlfn.IFS(Table1[[#This Row],[Patient Age]]&lt;=14,"0-14",Table1[[#This Row],[Patient Age]]&lt;=29,"15-29",Table1[[#This Row],[Patient Age]]&lt;=44,"30-44",Table1[[#This Row],[Patient Age]]&lt;=59,"45-59",Table1[[#This Row],[Patient Age]]&lt;=74,"60-74",TRUE,"75+")</f>
        <v>30-44</v>
      </c>
      <c r="P5262" t="str" cm="1">
        <f t="array" ref="P5262">_xlfn.IFS(Table1[[#This Row],[Patient Waittime]]&lt;=15,"0-15",Table1[[#This Row],[Patient Waittime]]&lt;=30,"16-30",Table1[[#This Row],[Patient Waittime]]&lt;=45,"31-45",Table1[[#This Row],[Patient Waittime]]&lt;=60,"46-60",TRUE,"60+")</f>
        <v>31-45</v>
      </c>
      <c r="Q5262">
        <f>--(Table1[[#This Row],[Patient Waittime]]&lt;=30)</f>
        <v>0</v>
      </c>
      <c r="R5262">
        <f>--Table1[[#This Row],[Patient Admission Flag]]</f>
        <v>1</v>
      </c>
      <c r="S5262">
        <f>--AND(Table1[[#This Row],[WithinTarget]]=1,Table1[[#This Row],[Patient Satisfaction Score]]&gt;=7)</f>
        <v>0</v>
      </c>
      <c r="T5262" t="str">
        <f>IF(LEFT(Table1[[#This Row],[Patient Gender]],1)="F","Female","Male")</f>
        <v>Female</v>
      </c>
    </row>
    <row r="5263" spans="1:20" x14ac:dyDescent="0.3">
      <c r="A5263" t="s">
        <v>5367</v>
      </c>
      <c r="B5263" s="1">
        <v>45017.588194444441</v>
      </c>
      <c r="C5263" t="s">
        <v>13</v>
      </c>
      <c r="D5263">
        <v>46</v>
      </c>
      <c r="E5263" t="s">
        <v>14</v>
      </c>
      <c r="F5263" t="s">
        <v>11</v>
      </c>
      <c r="G5263" t="b">
        <v>1</v>
      </c>
      <c r="I5263">
        <v>45</v>
      </c>
      <c r="J5263" t="b">
        <v>1</v>
      </c>
      <c r="K5263">
        <f>YEAR(Table1[[#This Row],[Patient Admission Date]])</f>
        <v>2023</v>
      </c>
      <c r="L5263" t="str">
        <f>TEXT(Table1[[#This Row],[Patient Admission Date]],"mmm")</f>
        <v>Apr</v>
      </c>
      <c r="M5263" t="str">
        <f>TEXT(Table1[[#This Row],[Patient Admission Date]],"ddd")</f>
        <v>Sat</v>
      </c>
      <c r="N5263" t="str">
        <f>TEXT(INT(HOUR(Table1[[#This Row],[Patient Admission Date]])/3)*3,"00")&amp;"-"&amp;TEXT(INT(HOUR(Table1[[#This Row],[Patient Admission Date]])/3)*3+3,"00")</f>
        <v>12-15</v>
      </c>
      <c r="O5263" t="str" cm="1">
        <f t="array" ref="O5263">_xlfn.IFS(Table1[[#This Row],[Patient Age]]&lt;=14,"0-14",Table1[[#This Row],[Patient Age]]&lt;=29,"15-29",Table1[[#This Row],[Patient Age]]&lt;=44,"30-44",Table1[[#This Row],[Patient Age]]&lt;=59,"45-59",Table1[[#This Row],[Patient Age]]&lt;=74,"60-74",TRUE,"75+")</f>
        <v>45-59</v>
      </c>
      <c r="P5263" t="str" cm="1">
        <f t="array" ref="P5263">_xlfn.IFS(Table1[[#This Row],[Patient Waittime]]&lt;=15,"0-15",Table1[[#This Row],[Patient Waittime]]&lt;=30,"16-30",Table1[[#This Row],[Patient Waittime]]&lt;=45,"31-45",Table1[[#This Row],[Patient Waittime]]&lt;=60,"46-60",TRUE,"60+")</f>
        <v>31-45</v>
      </c>
      <c r="Q5263">
        <f>--(Table1[[#This Row],[Patient Waittime]]&lt;=30)</f>
        <v>0</v>
      </c>
      <c r="R5263">
        <f>--Table1[[#This Row],[Patient Admission Flag]]</f>
        <v>1</v>
      </c>
      <c r="S5263">
        <f>--AND(Table1[[#This Row],[WithinTarget]]=1,Table1[[#This Row],[Patient Satisfaction Score]]&gt;=7)</f>
        <v>0</v>
      </c>
      <c r="T5263" t="str">
        <f>IF(LEFT(Table1[[#This Row],[Patient Gender]],1)="F","Female","Male")</f>
        <v>Female</v>
      </c>
    </row>
    <row r="5264" spans="1:20" x14ac:dyDescent="0.3">
      <c r="A5264" t="s">
        <v>5368</v>
      </c>
      <c r="B5264" s="1">
        <v>45542.193749999999</v>
      </c>
      <c r="C5264" t="s">
        <v>13</v>
      </c>
      <c r="D5264">
        <v>16</v>
      </c>
      <c r="E5264" t="s">
        <v>14</v>
      </c>
      <c r="F5264" t="s">
        <v>11</v>
      </c>
      <c r="G5264" t="b">
        <v>1</v>
      </c>
      <c r="I5264">
        <v>47</v>
      </c>
      <c r="J5264" t="b">
        <v>1</v>
      </c>
      <c r="K5264">
        <f>YEAR(Table1[[#This Row],[Patient Admission Date]])</f>
        <v>2024</v>
      </c>
      <c r="L5264" t="str">
        <f>TEXT(Table1[[#This Row],[Patient Admission Date]],"mmm")</f>
        <v>Sep</v>
      </c>
      <c r="M5264" t="str">
        <f>TEXT(Table1[[#This Row],[Patient Admission Date]],"ddd")</f>
        <v>Sat</v>
      </c>
      <c r="N5264" t="str">
        <f>TEXT(INT(HOUR(Table1[[#This Row],[Patient Admission Date]])/3)*3,"00")&amp;"-"&amp;TEXT(INT(HOUR(Table1[[#This Row],[Patient Admission Date]])/3)*3+3,"00")</f>
        <v>03-06</v>
      </c>
      <c r="O5264" t="str" cm="1">
        <f t="array" ref="O5264">_xlfn.IFS(Table1[[#This Row],[Patient Age]]&lt;=14,"0-14",Table1[[#This Row],[Patient Age]]&lt;=29,"15-29",Table1[[#This Row],[Patient Age]]&lt;=44,"30-44",Table1[[#This Row],[Patient Age]]&lt;=59,"45-59",Table1[[#This Row],[Patient Age]]&lt;=74,"60-74",TRUE,"75+")</f>
        <v>15-29</v>
      </c>
      <c r="P5264" t="str" cm="1">
        <f t="array" ref="P5264">_xlfn.IFS(Table1[[#This Row],[Patient Waittime]]&lt;=15,"0-15",Table1[[#This Row],[Patient Waittime]]&lt;=30,"16-30",Table1[[#This Row],[Patient Waittime]]&lt;=45,"31-45",Table1[[#This Row],[Patient Waittime]]&lt;=60,"46-60",TRUE,"60+")</f>
        <v>46-60</v>
      </c>
      <c r="Q5264">
        <f>--(Table1[[#This Row],[Patient Waittime]]&lt;=30)</f>
        <v>0</v>
      </c>
      <c r="R5264">
        <f>--Table1[[#This Row],[Patient Admission Flag]]</f>
        <v>1</v>
      </c>
      <c r="S5264">
        <f>--AND(Table1[[#This Row],[WithinTarget]]=1,Table1[[#This Row],[Patient Satisfaction Score]]&gt;=7)</f>
        <v>0</v>
      </c>
      <c r="T5264" t="str">
        <f>IF(LEFT(Table1[[#This Row],[Patient Gender]],1)="F","Female","Male")</f>
        <v>Female</v>
      </c>
    </row>
    <row r="5265" spans="1:20" x14ac:dyDescent="0.3">
      <c r="A5265" t="s">
        <v>5369</v>
      </c>
      <c r="B5265" s="1">
        <v>45202.99722222222</v>
      </c>
      <c r="C5265" t="s">
        <v>13</v>
      </c>
      <c r="D5265">
        <v>11</v>
      </c>
      <c r="E5265" t="s">
        <v>14</v>
      </c>
      <c r="F5265" t="s">
        <v>11</v>
      </c>
      <c r="G5265" t="b">
        <v>1</v>
      </c>
      <c r="I5265">
        <v>59</v>
      </c>
      <c r="J5265" t="b">
        <v>1</v>
      </c>
      <c r="K5265">
        <f>YEAR(Table1[[#This Row],[Patient Admission Date]])</f>
        <v>2023</v>
      </c>
      <c r="L5265" t="str">
        <f>TEXT(Table1[[#This Row],[Patient Admission Date]],"mmm")</f>
        <v>Oct</v>
      </c>
      <c r="M5265" t="str">
        <f>TEXT(Table1[[#This Row],[Patient Admission Date]],"ddd")</f>
        <v>Tue</v>
      </c>
      <c r="N5265" t="str">
        <f>TEXT(INT(HOUR(Table1[[#This Row],[Patient Admission Date]])/3)*3,"00")&amp;"-"&amp;TEXT(INT(HOUR(Table1[[#This Row],[Patient Admission Date]])/3)*3+3,"00")</f>
        <v>21-24</v>
      </c>
      <c r="O5265" t="str" cm="1">
        <f t="array" ref="O5265">_xlfn.IFS(Table1[[#This Row],[Patient Age]]&lt;=14,"0-14",Table1[[#This Row],[Patient Age]]&lt;=29,"15-29",Table1[[#This Row],[Patient Age]]&lt;=44,"30-44",Table1[[#This Row],[Patient Age]]&lt;=59,"45-59",Table1[[#This Row],[Patient Age]]&lt;=74,"60-74",TRUE,"75+")</f>
        <v>0-14</v>
      </c>
      <c r="P5265" t="str" cm="1">
        <f t="array" ref="P5265">_xlfn.IFS(Table1[[#This Row],[Patient Waittime]]&lt;=15,"0-15",Table1[[#This Row],[Patient Waittime]]&lt;=30,"16-30",Table1[[#This Row],[Patient Waittime]]&lt;=45,"31-45",Table1[[#This Row],[Patient Waittime]]&lt;=60,"46-60",TRUE,"60+")</f>
        <v>46-60</v>
      </c>
      <c r="Q5265">
        <f>--(Table1[[#This Row],[Patient Waittime]]&lt;=30)</f>
        <v>0</v>
      </c>
      <c r="R5265">
        <f>--Table1[[#This Row],[Patient Admission Flag]]</f>
        <v>1</v>
      </c>
      <c r="S5265">
        <f>--AND(Table1[[#This Row],[WithinTarget]]=1,Table1[[#This Row],[Patient Satisfaction Score]]&gt;=7)</f>
        <v>0</v>
      </c>
      <c r="T5265" t="str">
        <f>IF(LEFT(Table1[[#This Row],[Patient Gender]],1)="F","Female","Male")</f>
        <v>Female</v>
      </c>
    </row>
    <row r="5266" spans="1:20" x14ac:dyDescent="0.3">
      <c r="A5266" t="s">
        <v>5370</v>
      </c>
      <c r="B5266" s="1">
        <v>45326.377083333333</v>
      </c>
      <c r="C5266" t="s">
        <v>13</v>
      </c>
      <c r="D5266">
        <v>68</v>
      </c>
      <c r="E5266" t="s">
        <v>14</v>
      </c>
      <c r="F5266" t="s">
        <v>11</v>
      </c>
      <c r="G5266" t="b">
        <v>1</v>
      </c>
      <c r="I5266">
        <v>21</v>
      </c>
      <c r="J5266" t="b">
        <v>1</v>
      </c>
      <c r="K5266">
        <f>YEAR(Table1[[#This Row],[Patient Admission Date]])</f>
        <v>2024</v>
      </c>
      <c r="L5266" t="str">
        <f>TEXT(Table1[[#This Row],[Patient Admission Date]],"mmm")</f>
        <v>Feb</v>
      </c>
      <c r="M5266" t="str">
        <f>TEXT(Table1[[#This Row],[Patient Admission Date]],"ddd")</f>
        <v>Sun</v>
      </c>
      <c r="N5266" t="str">
        <f>TEXT(INT(HOUR(Table1[[#This Row],[Patient Admission Date]])/3)*3,"00")&amp;"-"&amp;TEXT(INT(HOUR(Table1[[#This Row],[Patient Admission Date]])/3)*3+3,"00")</f>
        <v>09-12</v>
      </c>
      <c r="O5266" t="str" cm="1">
        <f t="array" ref="O5266">_xlfn.IFS(Table1[[#This Row],[Patient Age]]&lt;=14,"0-14",Table1[[#This Row],[Patient Age]]&lt;=29,"15-29",Table1[[#This Row],[Patient Age]]&lt;=44,"30-44",Table1[[#This Row],[Patient Age]]&lt;=59,"45-59",Table1[[#This Row],[Patient Age]]&lt;=74,"60-74",TRUE,"75+")</f>
        <v>60-74</v>
      </c>
      <c r="P5266" t="str" cm="1">
        <f t="array" ref="P5266">_xlfn.IFS(Table1[[#This Row],[Patient Waittime]]&lt;=15,"0-15",Table1[[#This Row],[Patient Waittime]]&lt;=30,"16-30",Table1[[#This Row],[Patient Waittime]]&lt;=45,"31-45",Table1[[#This Row],[Patient Waittime]]&lt;=60,"46-60",TRUE,"60+")</f>
        <v>16-30</v>
      </c>
      <c r="Q5266">
        <f>--(Table1[[#This Row],[Patient Waittime]]&lt;=30)</f>
        <v>1</v>
      </c>
      <c r="R5266">
        <f>--Table1[[#This Row],[Patient Admission Flag]]</f>
        <v>1</v>
      </c>
      <c r="S5266">
        <f>--AND(Table1[[#This Row],[WithinTarget]]=1,Table1[[#This Row],[Patient Satisfaction Score]]&gt;=7)</f>
        <v>0</v>
      </c>
      <c r="T5266" t="str">
        <f>IF(LEFT(Table1[[#This Row],[Patient Gender]],1)="F","Female","Male")</f>
        <v>Female</v>
      </c>
    </row>
    <row r="5267" spans="1:20" x14ac:dyDescent="0.3">
      <c r="A5267" t="s">
        <v>5371</v>
      </c>
      <c r="B5267" s="1">
        <v>45021.132638888892</v>
      </c>
      <c r="C5267" t="s">
        <v>13</v>
      </c>
      <c r="D5267">
        <v>7</v>
      </c>
      <c r="E5267" t="s">
        <v>14</v>
      </c>
      <c r="F5267" t="s">
        <v>11</v>
      </c>
      <c r="G5267" t="b">
        <v>1</v>
      </c>
      <c r="I5267">
        <v>39</v>
      </c>
      <c r="J5267" t="b">
        <v>1</v>
      </c>
      <c r="K5267">
        <f>YEAR(Table1[[#This Row],[Patient Admission Date]])</f>
        <v>2023</v>
      </c>
      <c r="L5267" t="str">
        <f>TEXT(Table1[[#This Row],[Patient Admission Date]],"mmm")</f>
        <v>Apr</v>
      </c>
      <c r="M5267" t="str">
        <f>TEXT(Table1[[#This Row],[Patient Admission Date]],"ddd")</f>
        <v>Wed</v>
      </c>
      <c r="N5267" t="str">
        <f>TEXT(INT(HOUR(Table1[[#This Row],[Patient Admission Date]])/3)*3,"00")&amp;"-"&amp;TEXT(INT(HOUR(Table1[[#This Row],[Patient Admission Date]])/3)*3+3,"00")</f>
        <v>03-06</v>
      </c>
      <c r="O5267" t="str" cm="1">
        <f t="array" ref="O5267">_xlfn.IFS(Table1[[#This Row],[Patient Age]]&lt;=14,"0-14",Table1[[#This Row],[Patient Age]]&lt;=29,"15-29",Table1[[#This Row],[Patient Age]]&lt;=44,"30-44",Table1[[#This Row],[Patient Age]]&lt;=59,"45-59",Table1[[#This Row],[Patient Age]]&lt;=74,"60-74",TRUE,"75+")</f>
        <v>0-14</v>
      </c>
      <c r="P5267" t="str" cm="1">
        <f t="array" ref="P5267">_xlfn.IFS(Table1[[#This Row],[Patient Waittime]]&lt;=15,"0-15",Table1[[#This Row],[Patient Waittime]]&lt;=30,"16-30",Table1[[#This Row],[Patient Waittime]]&lt;=45,"31-45",Table1[[#This Row],[Patient Waittime]]&lt;=60,"46-60",TRUE,"60+")</f>
        <v>31-45</v>
      </c>
      <c r="Q5267">
        <f>--(Table1[[#This Row],[Patient Waittime]]&lt;=30)</f>
        <v>0</v>
      </c>
      <c r="R5267">
        <f>--Table1[[#This Row],[Patient Admission Flag]]</f>
        <v>1</v>
      </c>
      <c r="S5267">
        <f>--AND(Table1[[#This Row],[WithinTarget]]=1,Table1[[#This Row],[Patient Satisfaction Score]]&gt;=7)</f>
        <v>0</v>
      </c>
      <c r="T5267" t="str">
        <f>IF(LEFT(Table1[[#This Row],[Patient Gender]],1)="F","Female","Male")</f>
        <v>Female</v>
      </c>
    </row>
    <row r="5268" spans="1:20" x14ac:dyDescent="0.3">
      <c r="A5268" t="s">
        <v>5372</v>
      </c>
      <c r="B5268" s="1">
        <v>45367.209722222222</v>
      </c>
      <c r="C5268" t="s">
        <v>13</v>
      </c>
      <c r="D5268">
        <v>72</v>
      </c>
      <c r="E5268" t="s">
        <v>14</v>
      </c>
      <c r="F5268" t="s">
        <v>11</v>
      </c>
      <c r="G5268" t="b">
        <v>1</v>
      </c>
      <c r="I5268">
        <v>41</v>
      </c>
      <c r="J5268" t="b">
        <v>1</v>
      </c>
      <c r="K5268">
        <f>YEAR(Table1[[#This Row],[Patient Admission Date]])</f>
        <v>2024</v>
      </c>
      <c r="L5268" t="str">
        <f>TEXT(Table1[[#This Row],[Patient Admission Date]],"mmm")</f>
        <v>Mar</v>
      </c>
      <c r="M5268" t="str">
        <f>TEXT(Table1[[#This Row],[Patient Admission Date]],"ddd")</f>
        <v>Sat</v>
      </c>
      <c r="N5268" t="str">
        <f>TEXT(INT(HOUR(Table1[[#This Row],[Patient Admission Date]])/3)*3,"00")&amp;"-"&amp;TEXT(INT(HOUR(Table1[[#This Row],[Patient Admission Date]])/3)*3+3,"00")</f>
        <v>03-06</v>
      </c>
      <c r="O5268" t="str" cm="1">
        <f t="array" ref="O5268">_xlfn.IFS(Table1[[#This Row],[Patient Age]]&lt;=14,"0-14",Table1[[#This Row],[Patient Age]]&lt;=29,"15-29",Table1[[#This Row],[Patient Age]]&lt;=44,"30-44",Table1[[#This Row],[Patient Age]]&lt;=59,"45-59",Table1[[#This Row],[Patient Age]]&lt;=74,"60-74",TRUE,"75+")</f>
        <v>60-74</v>
      </c>
      <c r="P5268" t="str" cm="1">
        <f t="array" ref="P5268">_xlfn.IFS(Table1[[#This Row],[Patient Waittime]]&lt;=15,"0-15",Table1[[#This Row],[Patient Waittime]]&lt;=30,"16-30",Table1[[#This Row],[Patient Waittime]]&lt;=45,"31-45",Table1[[#This Row],[Patient Waittime]]&lt;=60,"46-60",TRUE,"60+")</f>
        <v>31-45</v>
      </c>
      <c r="Q5268">
        <f>--(Table1[[#This Row],[Patient Waittime]]&lt;=30)</f>
        <v>0</v>
      </c>
      <c r="R5268">
        <f>--Table1[[#This Row],[Patient Admission Flag]]</f>
        <v>1</v>
      </c>
      <c r="S5268">
        <f>--AND(Table1[[#This Row],[WithinTarget]]=1,Table1[[#This Row],[Patient Satisfaction Score]]&gt;=7)</f>
        <v>0</v>
      </c>
      <c r="T5268" t="str">
        <f>IF(LEFT(Table1[[#This Row],[Patient Gender]],1)="F","Female","Male")</f>
        <v>Female</v>
      </c>
    </row>
    <row r="5269" spans="1:20" x14ac:dyDescent="0.3">
      <c r="A5269" t="s">
        <v>5373</v>
      </c>
      <c r="B5269" s="1">
        <v>45400.202777777777</v>
      </c>
      <c r="C5269" t="s">
        <v>13</v>
      </c>
      <c r="D5269">
        <v>71</v>
      </c>
      <c r="E5269" t="s">
        <v>14</v>
      </c>
      <c r="F5269" t="s">
        <v>11</v>
      </c>
      <c r="G5269" t="b">
        <v>1</v>
      </c>
      <c r="I5269">
        <v>43</v>
      </c>
      <c r="J5269" t="b">
        <v>1</v>
      </c>
      <c r="K5269">
        <f>YEAR(Table1[[#This Row],[Patient Admission Date]])</f>
        <v>2024</v>
      </c>
      <c r="L5269" t="str">
        <f>TEXT(Table1[[#This Row],[Patient Admission Date]],"mmm")</f>
        <v>Apr</v>
      </c>
      <c r="M5269" t="str">
        <f>TEXT(Table1[[#This Row],[Patient Admission Date]],"ddd")</f>
        <v>Thu</v>
      </c>
      <c r="N5269" t="str">
        <f>TEXT(INT(HOUR(Table1[[#This Row],[Patient Admission Date]])/3)*3,"00")&amp;"-"&amp;TEXT(INT(HOUR(Table1[[#This Row],[Patient Admission Date]])/3)*3+3,"00")</f>
        <v>03-06</v>
      </c>
      <c r="O5269" t="str" cm="1">
        <f t="array" ref="O5269">_xlfn.IFS(Table1[[#This Row],[Patient Age]]&lt;=14,"0-14",Table1[[#This Row],[Patient Age]]&lt;=29,"15-29",Table1[[#This Row],[Patient Age]]&lt;=44,"30-44",Table1[[#This Row],[Patient Age]]&lt;=59,"45-59",Table1[[#This Row],[Patient Age]]&lt;=74,"60-74",TRUE,"75+")</f>
        <v>60-74</v>
      </c>
      <c r="P5269" t="str" cm="1">
        <f t="array" ref="P5269">_xlfn.IFS(Table1[[#This Row],[Patient Waittime]]&lt;=15,"0-15",Table1[[#This Row],[Patient Waittime]]&lt;=30,"16-30",Table1[[#This Row],[Patient Waittime]]&lt;=45,"31-45",Table1[[#This Row],[Patient Waittime]]&lt;=60,"46-60",TRUE,"60+")</f>
        <v>31-45</v>
      </c>
      <c r="Q5269">
        <f>--(Table1[[#This Row],[Patient Waittime]]&lt;=30)</f>
        <v>0</v>
      </c>
      <c r="R5269">
        <f>--Table1[[#This Row],[Patient Admission Flag]]</f>
        <v>1</v>
      </c>
      <c r="S5269">
        <f>--AND(Table1[[#This Row],[WithinTarget]]=1,Table1[[#This Row],[Patient Satisfaction Score]]&gt;=7)</f>
        <v>0</v>
      </c>
      <c r="T5269" t="str">
        <f>IF(LEFT(Table1[[#This Row],[Patient Gender]],1)="F","Female","Male")</f>
        <v>Female</v>
      </c>
    </row>
    <row r="5270" spans="1:20" x14ac:dyDescent="0.3">
      <c r="A5270" t="s">
        <v>5374</v>
      </c>
      <c r="B5270" s="1">
        <v>45109.549305555556</v>
      </c>
      <c r="C5270" t="s">
        <v>13</v>
      </c>
      <c r="D5270">
        <v>63</v>
      </c>
      <c r="E5270" t="s">
        <v>14</v>
      </c>
      <c r="F5270" t="s">
        <v>11</v>
      </c>
      <c r="G5270" t="b">
        <v>1</v>
      </c>
      <c r="I5270">
        <v>53</v>
      </c>
      <c r="J5270" t="b">
        <v>1</v>
      </c>
      <c r="K5270">
        <f>YEAR(Table1[[#This Row],[Patient Admission Date]])</f>
        <v>2023</v>
      </c>
      <c r="L5270" t="str">
        <f>TEXT(Table1[[#This Row],[Patient Admission Date]],"mmm")</f>
        <v>Jul</v>
      </c>
      <c r="M5270" t="str">
        <f>TEXT(Table1[[#This Row],[Patient Admission Date]],"ddd")</f>
        <v>Sun</v>
      </c>
      <c r="N5270" t="str">
        <f>TEXT(INT(HOUR(Table1[[#This Row],[Patient Admission Date]])/3)*3,"00")&amp;"-"&amp;TEXT(INT(HOUR(Table1[[#This Row],[Patient Admission Date]])/3)*3+3,"00")</f>
        <v>12-15</v>
      </c>
      <c r="O5270" t="str" cm="1">
        <f t="array" ref="O5270">_xlfn.IFS(Table1[[#This Row],[Patient Age]]&lt;=14,"0-14",Table1[[#This Row],[Patient Age]]&lt;=29,"15-29",Table1[[#This Row],[Patient Age]]&lt;=44,"30-44",Table1[[#This Row],[Patient Age]]&lt;=59,"45-59",Table1[[#This Row],[Patient Age]]&lt;=74,"60-74",TRUE,"75+")</f>
        <v>60-74</v>
      </c>
      <c r="P5270" t="str" cm="1">
        <f t="array" ref="P5270">_xlfn.IFS(Table1[[#This Row],[Patient Waittime]]&lt;=15,"0-15",Table1[[#This Row],[Patient Waittime]]&lt;=30,"16-30",Table1[[#This Row],[Patient Waittime]]&lt;=45,"31-45",Table1[[#This Row],[Patient Waittime]]&lt;=60,"46-60",TRUE,"60+")</f>
        <v>46-60</v>
      </c>
      <c r="Q5270">
        <f>--(Table1[[#This Row],[Patient Waittime]]&lt;=30)</f>
        <v>0</v>
      </c>
      <c r="R5270">
        <f>--Table1[[#This Row],[Patient Admission Flag]]</f>
        <v>1</v>
      </c>
      <c r="S5270">
        <f>--AND(Table1[[#This Row],[WithinTarget]]=1,Table1[[#This Row],[Patient Satisfaction Score]]&gt;=7)</f>
        <v>0</v>
      </c>
      <c r="T5270" t="str">
        <f>IF(LEFT(Table1[[#This Row],[Patient Gender]],1)="F","Female","Male")</f>
        <v>Female</v>
      </c>
    </row>
    <row r="5271" spans="1:20" x14ac:dyDescent="0.3">
      <c r="A5271" t="s">
        <v>5375</v>
      </c>
      <c r="B5271" s="1">
        <v>45533.268055555556</v>
      </c>
      <c r="C5271" t="s">
        <v>13</v>
      </c>
      <c r="D5271">
        <v>4</v>
      </c>
      <c r="E5271" t="s">
        <v>14</v>
      </c>
      <c r="F5271" t="s">
        <v>11</v>
      </c>
      <c r="G5271" t="b">
        <v>1</v>
      </c>
      <c r="I5271">
        <v>54</v>
      </c>
      <c r="J5271" t="b">
        <v>1</v>
      </c>
      <c r="K5271">
        <f>YEAR(Table1[[#This Row],[Patient Admission Date]])</f>
        <v>2024</v>
      </c>
      <c r="L5271" t="str">
        <f>TEXT(Table1[[#This Row],[Patient Admission Date]],"mmm")</f>
        <v>Aug</v>
      </c>
      <c r="M5271" t="str">
        <f>TEXT(Table1[[#This Row],[Patient Admission Date]],"ddd")</f>
        <v>Thu</v>
      </c>
      <c r="N5271" t="str">
        <f>TEXT(INT(HOUR(Table1[[#This Row],[Patient Admission Date]])/3)*3,"00")&amp;"-"&amp;TEXT(INT(HOUR(Table1[[#This Row],[Patient Admission Date]])/3)*3+3,"00")</f>
        <v>06-09</v>
      </c>
      <c r="O5271" t="str" cm="1">
        <f t="array" ref="O5271">_xlfn.IFS(Table1[[#This Row],[Patient Age]]&lt;=14,"0-14",Table1[[#This Row],[Patient Age]]&lt;=29,"15-29",Table1[[#This Row],[Patient Age]]&lt;=44,"30-44",Table1[[#This Row],[Patient Age]]&lt;=59,"45-59",Table1[[#This Row],[Patient Age]]&lt;=74,"60-74",TRUE,"75+")</f>
        <v>0-14</v>
      </c>
      <c r="P5271" t="str" cm="1">
        <f t="array" ref="P5271">_xlfn.IFS(Table1[[#This Row],[Patient Waittime]]&lt;=15,"0-15",Table1[[#This Row],[Patient Waittime]]&lt;=30,"16-30",Table1[[#This Row],[Patient Waittime]]&lt;=45,"31-45",Table1[[#This Row],[Patient Waittime]]&lt;=60,"46-60",TRUE,"60+")</f>
        <v>46-60</v>
      </c>
      <c r="Q5271">
        <f>--(Table1[[#This Row],[Patient Waittime]]&lt;=30)</f>
        <v>0</v>
      </c>
      <c r="R5271">
        <f>--Table1[[#This Row],[Patient Admission Flag]]</f>
        <v>1</v>
      </c>
      <c r="S5271">
        <f>--AND(Table1[[#This Row],[WithinTarget]]=1,Table1[[#This Row],[Patient Satisfaction Score]]&gt;=7)</f>
        <v>0</v>
      </c>
      <c r="T5271" t="str">
        <f>IF(LEFT(Table1[[#This Row],[Patient Gender]],1)="F","Female","Male")</f>
        <v>Female</v>
      </c>
    </row>
    <row r="5272" spans="1:20" x14ac:dyDescent="0.3">
      <c r="A5272" t="s">
        <v>5376</v>
      </c>
      <c r="B5272" s="1">
        <v>45239.888888888891</v>
      </c>
      <c r="C5272" t="s">
        <v>13</v>
      </c>
      <c r="D5272">
        <v>73</v>
      </c>
      <c r="E5272" t="s">
        <v>14</v>
      </c>
      <c r="F5272" t="s">
        <v>11</v>
      </c>
      <c r="G5272" t="b">
        <v>1</v>
      </c>
      <c r="I5272">
        <v>10</v>
      </c>
      <c r="J5272" t="b">
        <v>1</v>
      </c>
      <c r="K5272">
        <f>YEAR(Table1[[#This Row],[Patient Admission Date]])</f>
        <v>2023</v>
      </c>
      <c r="L5272" t="str">
        <f>TEXT(Table1[[#This Row],[Patient Admission Date]],"mmm")</f>
        <v>Nov</v>
      </c>
      <c r="M5272" t="str">
        <f>TEXT(Table1[[#This Row],[Patient Admission Date]],"ddd")</f>
        <v>Thu</v>
      </c>
      <c r="N5272" t="str">
        <f>TEXT(INT(HOUR(Table1[[#This Row],[Patient Admission Date]])/3)*3,"00")&amp;"-"&amp;TEXT(INT(HOUR(Table1[[#This Row],[Patient Admission Date]])/3)*3+3,"00")</f>
        <v>21-24</v>
      </c>
      <c r="O5272" t="str" cm="1">
        <f t="array" ref="O5272">_xlfn.IFS(Table1[[#This Row],[Patient Age]]&lt;=14,"0-14",Table1[[#This Row],[Patient Age]]&lt;=29,"15-29",Table1[[#This Row],[Patient Age]]&lt;=44,"30-44",Table1[[#This Row],[Patient Age]]&lt;=59,"45-59",Table1[[#This Row],[Patient Age]]&lt;=74,"60-74",TRUE,"75+")</f>
        <v>60-74</v>
      </c>
      <c r="P5272" t="str" cm="1">
        <f t="array" ref="P5272">_xlfn.IFS(Table1[[#This Row],[Patient Waittime]]&lt;=15,"0-15",Table1[[#This Row],[Patient Waittime]]&lt;=30,"16-30",Table1[[#This Row],[Patient Waittime]]&lt;=45,"31-45",Table1[[#This Row],[Patient Waittime]]&lt;=60,"46-60",TRUE,"60+")</f>
        <v>0-15</v>
      </c>
      <c r="Q5272">
        <f>--(Table1[[#This Row],[Patient Waittime]]&lt;=30)</f>
        <v>1</v>
      </c>
      <c r="R5272">
        <f>--Table1[[#This Row],[Patient Admission Flag]]</f>
        <v>1</v>
      </c>
      <c r="S5272">
        <f>--AND(Table1[[#This Row],[WithinTarget]]=1,Table1[[#This Row],[Patient Satisfaction Score]]&gt;=7)</f>
        <v>0</v>
      </c>
      <c r="T5272" t="str">
        <f>IF(LEFT(Table1[[#This Row],[Patient Gender]],1)="F","Female","Male")</f>
        <v>Female</v>
      </c>
    </row>
    <row r="5273" spans="1:20" x14ac:dyDescent="0.3">
      <c r="A5273" t="s">
        <v>5377</v>
      </c>
      <c r="B5273" s="1">
        <v>45454.697916666664</v>
      </c>
      <c r="C5273" t="s">
        <v>13</v>
      </c>
      <c r="D5273">
        <v>71</v>
      </c>
      <c r="E5273" t="s">
        <v>14</v>
      </c>
      <c r="F5273" t="s">
        <v>11</v>
      </c>
      <c r="G5273" t="b">
        <v>1</v>
      </c>
      <c r="I5273">
        <v>19</v>
      </c>
      <c r="J5273" t="b">
        <v>1</v>
      </c>
      <c r="K5273">
        <f>YEAR(Table1[[#This Row],[Patient Admission Date]])</f>
        <v>2024</v>
      </c>
      <c r="L5273" t="str">
        <f>TEXT(Table1[[#This Row],[Patient Admission Date]],"mmm")</f>
        <v>Jun</v>
      </c>
      <c r="M5273" t="str">
        <f>TEXT(Table1[[#This Row],[Patient Admission Date]],"ddd")</f>
        <v>Tue</v>
      </c>
      <c r="N5273" t="str">
        <f>TEXT(INT(HOUR(Table1[[#This Row],[Patient Admission Date]])/3)*3,"00")&amp;"-"&amp;TEXT(INT(HOUR(Table1[[#This Row],[Patient Admission Date]])/3)*3+3,"00")</f>
        <v>15-18</v>
      </c>
      <c r="O5273" t="str" cm="1">
        <f t="array" ref="O5273">_xlfn.IFS(Table1[[#This Row],[Patient Age]]&lt;=14,"0-14",Table1[[#This Row],[Patient Age]]&lt;=29,"15-29",Table1[[#This Row],[Patient Age]]&lt;=44,"30-44",Table1[[#This Row],[Patient Age]]&lt;=59,"45-59",Table1[[#This Row],[Patient Age]]&lt;=74,"60-74",TRUE,"75+")</f>
        <v>60-74</v>
      </c>
      <c r="P5273" t="str" cm="1">
        <f t="array" ref="P5273">_xlfn.IFS(Table1[[#This Row],[Patient Waittime]]&lt;=15,"0-15",Table1[[#This Row],[Patient Waittime]]&lt;=30,"16-30",Table1[[#This Row],[Patient Waittime]]&lt;=45,"31-45",Table1[[#This Row],[Patient Waittime]]&lt;=60,"46-60",TRUE,"60+")</f>
        <v>16-30</v>
      </c>
      <c r="Q5273">
        <f>--(Table1[[#This Row],[Patient Waittime]]&lt;=30)</f>
        <v>1</v>
      </c>
      <c r="R5273">
        <f>--Table1[[#This Row],[Patient Admission Flag]]</f>
        <v>1</v>
      </c>
      <c r="S5273">
        <f>--AND(Table1[[#This Row],[WithinTarget]]=1,Table1[[#This Row],[Patient Satisfaction Score]]&gt;=7)</f>
        <v>0</v>
      </c>
      <c r="T5273" t="str">
        <f>IF(LEFT(Table1[[#This Row],[Patient Gender]],1)="F","Female","Male")</f>
        <v>Female</v>
      </c>
    </row>
    <row r="5274" spans="1:20" x14ac:dyDescent="0.3">
      <c r="A5274" t="s">
        <v>5378</v>
      </c>
      <c r="B5274" s="1">
        <v>45522.688194444447</v>
      </c>
      <c r="C5274" t="s">
        <v>13</v>
      </c>
      <c r="D5274">
        <v>74</v>
      </c>
      <c r="E5274" t="s">
        <v>14</v>
      </c>
      <c r="F5274" t="s">
        <v>11</v>
      </c>
      <c r="G5274" t="b">
        <v>1</v>
      </c>
      <c r="I5274">
        <v>19</v>
      </c>
      <c r="J5274" t="b">
        <v>1</v>
      </c>
      <c r="K5274">
        <f>YEAR(Table1[[#This Row],[Patient Admission Date]])</f>
        <v>2024</v>
      </c>
      <c r="L5274" t="str">
        <f>TEXT(Table1[[#This Row],[Patient Admission Date]],"mmm")</f>
        <v>Aug</v>
      </c>
      <c r="M5274" t="str">
        <f>TEXT(Table1[[#This Row],[Patient Admission Date]],"ddd")</f>
        <v>Sun</v>
      </c>
      <c r="N5274" t="str">
        <f>TEXT(INT(HOUR(Table1[[#This Row],[Patient Admission Date]])/3)*3,"00")&amp;"-"&amp;TEXT(INT(HOUR(Table1[[#This Row],[Patient Admission Date]])/3)*3+3,"00")</f>
        <v>15-18</v>
      </c>
      <c r="O5274" t="str" cm="1">
        <f t="array" ref="O5274">_xlfn.IFS(Table1[[#This Row],[Patient Age]]&lt;=14,"0-14",Table1[[#This Row],[Patient Age]]&lt;=29,"15-29",Table1[[#This Row],[Patient Age]]&lt;=44,"30-44",Table1[[#This Row],[Patient Age]]&lt;=59,"45-59",Table1[[#This Row],[Patient Age]]&lt;=74,"60-74",TRUE,"75+")</f>
        <v>60-74</v>
      </c>
      <c r="P5274" t="str" cm="1">
        <f t="array" ref="P5274">_xlfn.IFS(Table1[[#This Row],[Patient Waittime]]&lt;=15,"0-15",Table1[[#This Row],[Patient Waittime]]&lt;=30,"16-30",Table1[[#This Row],[Patient Waittime]]&lt;=45,"31-45",Table1[[#This Row],[Patient Waittime]]&lt;=60,"46-60",TRUE,"60+")</f>
        <v>16-30</v>
      </c>
      <c r="Q5274">
        <f>--(Table1[[#This Row],[Patient Waittime]]&lt;=30)</f>
        <v>1</v>
      </c>
      <c r="R5274">
        <f>--Table1[[#This Row],[Patient Admission Flag]]</f>
        <v>1</v>
      </c>
      <c r="S5274">
        <f>--AND(Table1[[#This Row],[WithinTarget]]=1,Table1[[#This Row],[Patient Satisfaction Score]]&gt;=7)</f>
        <v>0</v>
      </c>
      <c r="T5274" t="str">
        <f>IF(LEFT(Table1[[#This Row],[Patient Gender]],1)="F","Female","Male")</f>
        <v>Female</v>
      </c>
    </row>
    <row r="5275" spans="1:20" x14ac:dyDescent="0.3">
      <c r="A5275" t="s">
        <v>5379</v>
      </c>
      <c r="B5275" s="1">
        <v>45020.756944444445</v>
      </c>
      <c r="C5275" t="s">
        <v>13</v>
      </c>
      <c r="D5275">
        <v>39</v>
      </c>
      <c r="E5275" t="s">
        <v>14</v>
      </c>
      <c r="F5275" t="s">
        <v>11</v>
      </c>
      <c r="G5275" t="b">
        <v>1</v>
      </c>
      <c r="I5275">
        <v>32</v>
      </c>
      <c r="J5275" t="b">
        <v>1</v>
      </c>
      <c r="K5275">
        <f>YEAR(Table1[[#This Row],[Patient Admission Date]])</f>
        <v>2023</v>
      </c>
      <c r="L5275" t="str">
        <f>TEXT(Table1[[#This Row],[Patient Admission Date]],"mmm")</f>
        <v>Apr</v>
      </c>
      <c r="M5275" t="str">
        <f>TEXT(Table1[[#This Row],[Patient Admission Date]],"ddd")</f>
        <v>Tue</v>
      </c>
      <c r="N5275" t="str">
        <f>TEXT(INT(HOUR(Table1[[#This Row],[Patient Admission Date]])/3)*3,"00")&amp;"-"&amp;TEXT(INT(HOUR(Table1[[#This Row],[Patient Admission Date]])/3)*3+3,"00")</f>
        <v>18-21</v>
      </c>
      <c r="O5275" t="str" cm="1">
        <f t="array" ref="O5275">_xlfn.IFS(Table1[[#This Row],[Patient Age]]&lt;=14,"0-14",Table1[[#This Row],[Patient Age]]&lt;=29,"15-29",Table1[[#This Row],[Patient Age]]&lt;=44,"30-44",Table1[[#This Row],[Patient Age]]&lt;=59,"45-59",Table1[[#This Row],[Patient Age]]&lt;=74,"60-74",TRUE,"75+")</f>
        <v>30-44</v>
      </c>
      <c r="P5275" t="str" cm="1">
        <f t="array" ref="P5275">_xlfn.IFS(Table1[[#This Row],[Patient Waittime]]&lt;=15,"0-15",Table1[[#This Row],[Patient Waittime]]&lt;=30,"16-30",Table1[[#This Row],[Patient Waittime]]&lt;=45,"31-45",Table1[[#This Row],[Patient Waittime]]&lt;=60,"46-60",TRUE,"60+")</f>
        <v>31-45</v>
      </c>
      <c r="Q5275">
        <f>--(Table1[[#This Row],[Patient Waittime]]&lt;=30)</f>
        <v>0</v>
      </c>
      <c r="R5275">
        <f>--Table1[[#This Row],[Patient Admission Flag]]</f>
        <v>1</v>
      </c>
      <c r="S5275">
        <f>--AND(Table1[[#This Row],[WithinTarget]]=1,Table1[[#This Row],[Patient Satisfaction Score]]&gt;=7)</f>
        <v>0</v>
      </c>
      <c r="T5275" t="str">
        <f>IF(LEFT(Table1[[#This Row],[Patient Gender]],1)="F","Female","Male")</f>
        <v>Female</v>
      </c>
    </row>
    <row r="5276" spans="1:20" x14ac:dyDescent="0.3">
      <c r="A5276" t="s">
        <v>5380</v>
      </c>
      <c r="B5276" s="1">
        <v>45159.491666666669</v>
      </c>
      <c r="C5276" t="s">
        <v>13</v>
      </c>
      <c r="D5276">
        <v>40</v>
      </c>
      <c r="E5276" t="s">
        <v>14</v>
      </c>
      <c r="F5276" t="s">
        <v>11</v>
      </c>
      <c r="G5276" t="b">
        <v>1</v>
      </c>
      <c r="I5276">
        <v>33</v>
      </c>
      <c r="J5276" t="b">
        <v>1</v>
      </c>
      <c r="K5276">
        <f>YEAR(Table1[[#This Row],[Patient Admission Date]])</f>
        <v>2023</v>
      </c>
      <c r="L5276" t="str">
        <f>TEXT(Table1[[#This Row],[Patient Admission Date]],"mmm")</f>
        <v>Aug</v>
      </c>
      <c r="M5276" t="str">
        <f>TEXT(Table1[[#This Row],[Patient Admission Date]],"ddd")</f>
        <v>Mon</v>
      </c>
      <c r="N5276" t="str">
        <f>TEXT(INT(HOUR(Table1[[#This Row],[Patient Admission Date]])/3)*3,"00")&amp;"-"&amp;TEXT(INT(HOUR(Table1[[#This Row],[Patient Admission Date]])/3)*3+3,"00")</f>
        <v>09-12</v>
      </c>
      <c r="O5276" t="str" cm="1">
        <f t="array" ref="O5276">_xlfn.IFS(Table1[[#This Row],[Patient Age]]&lt;=14,"0-14",Table1[[#This Row],[Patient Age]]&lt;=29,"15-29",Table1[[#This Row],[Patient Age]]&lt;=44,"30-44",Table1[[#This Row],[Patient Age]]&lt;=59,"45-59",Table1[[#This Row],[Patient Age]]&lt;=74,"60-74",TRUE,"75+")</f>
        <v>30-44</v>
      </c>
      <c r="P5276" t="str" cm="1">
        <f t="array" ref="P5276">_xlfn.IFS(Table1[[#This Row],[Patient Waittime]]&lt;=15,"0-15",Table1[[#This Row],[Patient Waittime]]&lt;=30,"16-30",Table1[[#This Row],[Patient Waittime]]&lt;=45,"31-45",Table1[[#This Row],[Patient Waittime]]&lt;=60,"46-60",TRUE,"60+")</f>
        <v>31-45</v>
      </c>
      <c r="Q5276">
        <f>--(Table1[[#This Row],[Patient Waittime]]&lt;=30)</f>
        <v>0</v>
      </c>
      <c r="R5276">
        <f>--Table1[[#This Row],[Patient Admission Flag]]</f>
        <v>1</v>
      </c>
      <c r="S5276">
        <f>--AND(Table1[[#This Row],[WithinTarget]]=1,Table1[[#This Row],[Patient Satisfaction Score]]&gt;=7)</f>
        <v>0</v>
      </c>
      <c r="T5276" t="str">
        <f>IF(LEFT(Table1[[#This Row],[Patient Gender]],1)="F","Female","Male")</f>
        <v>Female</v>
      </c>
    </row>
    <row r="5277" spans="1:20" x14ac:dyDescent="0.3">
      <c r="A5277" t="s">
        <v>5381</v>
      </c>
      <c r="B5277" s="1">
        <v>45545.217361111114</v>
      </c>
      <c r="C5277" t="s">
        <v>13</v>
      </c>
      <c r="D5277">
        <v>3</v>
      </c>
      <c r="E5277" t="s">
        <v>14</v>
      </c>
      <c r="F5277" t="s">
        <v>11</v>
      </c>
      <c r="G5277" t="b">
        <v>1</v>
      </c>
      <c r="I5277">
        <v>42</v>
      </c>
      <c r="J5277" t="b">
        <v>1</v>
      </c>
      <c r="K5277">
        <f>YEAR(Table1[[#This Row],[Patient Admission Date]])</f>
        <v>2024</v>
      </c>
      <c r="L5277" t="str">
        <f>TEXT(Table1[[#This Row],[Patient Admission Date]],"mmm")</f>
        <v>Sep</v>
      </c>
      <c r="M5277" t="str">
        <f>TEXT(Table1[[#This Row],[Patient Admission Date]],"ddd")</f>
        <v>Tue</v>
      </c>
      <c r="N5277" t="str">
        <f>TEXT(INT(HOUR(Table1[[#This Row],[Patient Admission Date]])/3)*3,"00")&amp;"-"&amp;TEXT(INT(HOUR(Table1[[#This Row],[Patient Admission Date]])/3)*3+3,"00")</f>
        <v>03-06</v>
      </c>
      <c r="O5277" t="str" cm="1">
        <f t="array" ref="O5277">_xlfn.IFS(Table1[[#This Row],[Patient Age]]&lt;=14,"0-14",Table1[[#This Row],[Patient Age]]&lt;=29,"15-29",Table1[[#This Row],[Patient Age]]&lt;=44,"30-44",Table1[[#This Row],[Patient Age]]&lt;=59,"45-59",Table1[[#This Row],[Patient Age]]&lt;=74,"60-74",TRUE,"75+")</f>
        <v>0-14</v>
      </c>
      <c r="P5277" t="str" cm="1">
        <f t="array" ref="P5277">_xlfn.IFS(Table1[[#This Row],[Patient Waittime]]&lt;=15,"0-15",Table1[[#This Row],[Patient Waittime]]&lt;=30,"16-30",Table1[[#This Row],[Patient Waittime]]&lt;=45,"31-45",Table1[[#This Row],[Patient Waittime]]&lt;=60,"46-60",TRUE,"60+")</f>
        <v>31-45</v>
      </c>
      <c r="Q5277">
        <f>--(Table1[[#This Row],[Patient Waittime]]&lt;=30)</f>
        <v>0</v>
      </c>
      <c r="R5277">
        <f>--Table1[[#This Row],[Patient Admission Flag]]</f>
        <v>1</v>
      </c>
      <c r="S5277">
        <f>--AND(Table1[[#This Row],[WithinTarget]]=1,Table1[[#This Row],[Patient Satisfaction Score]]&gt;=7)</f>
        <v>0</v>
      </c>
      <c r="T5277" t="str">
        <f>IF(LEFT(Table1[[#This Row],[Patient Gender]],1)="F","Female","Male")</f>
        <v>Female</v>
      </c>
    </row>
    <row r="5278" spans="1:20" x14ac:dyDescent="0.3">
      <c r="A5278" t="s">
        <v>5382</v>
      </c>
      <c r="B5278" s="1">
        <v>45364.036111111112</v>
      </c>
      <c r="C5278" t="s">
        <v>13</v>
      </c>
      <c r="D5278">
        <v>76</v>
      </c>
      <c r="E5278" t="s">
        <v>14</v>
      </c>
      <c r="F5278" t="s">
        <v>11</v>
      </c>
      <c r="G5278" t="b">
        <v>1</v>
      </c>
      <c r="I5278">
        <v>47</v>
      </c>
      <c r="J5278" t="b">
        <v>1</v>
      </c>
      <c r="K5278">
        <f>YEAR(Table1[[#This Row],[Patient Admission Date]])</f>
        <v>2024</v>
      </c>
      <c r="L5278" t="str">
        <f>TEXT(Table1[[#This Row],[Patient Admission Date]],"mmm")</f>
        <v>Mar</v>
      </c>
      <c r="M5278" t="str">
        <f>TEXT(Table1[[#This Row],[Patient Admission Date]],"ddd")</f>
        <v>Wed</v>
      </c>
      <c r="N5278" t="str">
        <f>TEXT(INT(HOUR(Table1[[#This Row],[Patient Admission Date]])/3)*3,"00")&amp;"-"&amp;TEXT(INT(HOUR(Table1[[#This Row],[Patient Admission Date]])/3)*3+3,"00")</f>
        <v>00-03</v>
      </c>
      <c r="O5278" t="str" cm="1">
        <f t="array" ref="O5278">_xlfn.IFS(Table1[[#This Row],[Patient Age]]&lt;=14,"0-14",Table1[[#This Row],[Patient Age]]&lt;=29,"15-29",Table1[[#This Row],[Patient Age]]&lt;=44,"30-44",Table1[[#This Row],[Patient Age]]&lt;=59,"45-59",Table1[[#This Row],[Patient Age]]&lt;=74,"60-74",TRUE,"75+")</f>
        <v>75+</v>
      </c>
      <c r="P5278" t="str" cm="1">
        <f t="array" ref="P5278">_xlfn.IFS(Table1[[#This Row],[Patient Waittime]]&lt;=15,"0-15",Table1[[#This Row],[Patient Waittime]]&lt;=30,"16-30",Table1[[#This Row],[Patient Waittime]]&lt;=45,"31-45",Table1[[#This Row],[Patient Waittime]]&lt;=60,"46-60",TRUE,"60+")</f>
        <v>46-60</v>
      </c>
      <c r="Q5278">
        <f>--(Table1[[#This Row],[Patient Waittime]]&lt;=30)</f>
        <v>0</v>
      </c>
      <c r="R5278">
        <f>--Table1[[#This Row],[Patient Admission Flag]]</f>
        <v>1</v>
      </c>
      <c r="S5278">
        <f>--AND(Table1[[#This Row],[WithinTarget]]=1,Table1[[#This Row],[Patient Satisfaction Score]]&gt;=7)</f>
        <v>0</v>
      </c>
      <c r="T5278" t="str">
        <f>IF(LEFT(Table1[[#This Row],[Patient Gender]],1)="F","Female","Male")</f>
        <v>Female</v>
      </c>
    </row>
    <row r="5279" spans="1:20" x14ac:dyDescent="0.3">
      <c r="A5279" t="s">
        <v>5383</v>
      </c>
      <c r="B5279" s="1">
        <v>45294.459027777775</v>
      </c>
      <c r="C5279" t="s">
        <v>13</v>
      </c>
      <c r="D5279">
        <v>45</v>
      </c>
      <c r="E5279" t="s">
        <v>14</v>
      </c>
      <c r="F5279" t="s">
        <v>11</v>
      </c>
      <c r="G5279" t="b">
        <v>1</v>
      </c>
      <c r="I5279">
        <v>57</v>
      </c>
      <c r="J5279" t="b">
        <v>1</v>
      </c>
      <c r="K5279">
        <f>YEAR(Table1[[#This Row],[Patient Admission Date]])</f>
        <v>2024</v>
      </c>
      <c r="L5279" t="str">
        <f>TEXT(Table1[[#This Row],[Patient Admission Date]],"mmm")</f>
        <v>Jan</v>
      </c>
      <c r="M5279" t="str">
        <f>TEXT(Table1[[#This Row],[Patient Admission Date]],"ddd")</f>
        <v>Wed</v>
      </c>
      <c r="N5279" t="str">
        <f>TEXT(INT(HOUR(Table1[[#This Row],[Patient Admission Date]])/3)*3,"00")&amp;"-"&amp;TEXT(INT(HOUR(Table1[[#This Row],[Patient Admission Date]])/3)*3+3,"00")</f>
        <v>09-12</v>
      </c>
      <c r="O5279" t="str" cm="1">
        <f t="array" ref="O5279">_xlfn.IFS(Table1[[#This Row],[Patient Age]]&lt;=14,"0-14",Table1[[#This Row],[Patient Age]]&lt;=29,"15-29",Table1[[#This Row],[Patient Age]]&lt;=44,"30-44",Table1[[#This Row],[Patient Age]]&lt;=59,"45-59",Table1[[#This Row],[Patient Age]]&lt;=74,"60-74",TRUE,"75+")</f>
        <v>45-59</v>
      </c>
      <c r="P5279" t="str" cm="1">
        <f t="array" ref="P5279">_xlfn.IFS(Table1[[#This Row],[Patient Waittime]]&lt;=15,"0-15",Table1[[#This Row],[Patient Waittime]]&lt;=30,"16-30",Table1[[#This Row],[Patient Waittime]]&lt;=45,"31-45",Table1[[#This Row],[Patient Waittime]]&lt;=60,"46-60",TRUE,"60+")</f>
        <v>46-60</v>
      </c>
      <c r="Q5279">
        <f>--(Table1[[#This Row],[Patient Waittime]]&lt;=30)</f>
        <v>0</v>
      </c>
      <c r="R5279">
        <f>--Table1[[#This Row],[Patient Admission Flag]]</f>
        <v>1</v>
      </c>
      <c r="S5279">
        <f>--AND(Table1[[#This Row],[WithinTarget]]=1,Table1[[#This Row],[Patient Satisfaction Score]]&gt;=7)</f>
        <v>0</v>
      </c>
      <c r="T5279" t="str">
        <f>IF(LEFT(Table1[[#This Row],[Patient Gender]],1)="F","Female","Male")</f>
        <v>Female</v>
      </c>
    </row>
    <row r="5280" spans="1:20" x14ac:dyDescent="0.3">
      <c r="A5280" t="s">
        <v>5384</v>
      </c>
      <c r="B5280" s="1">
        <v>45244.011805555558</v>
      </c>
      <c r="C5280" t="s">
        <v>13</v>
      </c>
      <c r="D5280">
        <v>47</v>
      </c>
      <c r="E5280" t="s">
        <v>14</v>
      </c>
      <c r="F5280" t="s">
        <v>11</v>
      </c>
      <c r="G5280" t="b">
        <v>1</v>
      </c>
      <c r="I5280">
        <v>11</v>
      </c>
      <c r="J5280" t="b">
        <v>1</v>
      </c>
      <c r="K5280">
        <f>YEAR(Table1[[#This Row],[Patient Admission Date]])</f>
        <v>2023</v>
      </c>
      <c r="L5280" t="str">
        <f>TEXT(Table1[[#This Row],[Patient Admission Date]],"mmm")</f>
        <v>Nov</v>
      </c>
      <c r="M5280" t="str">
        <f>TEXT(Table1[[#This Row],[Patient Admission Date]],"ddd")</f>
        <v>Tue</v>
      </c>
      <c r="N5280" t="str">
        <f>TEXT(INT(HOUR(Table1[[#This Row],[Patient Admission Date]])/3)*3,"00")&amp;"-"&amp;TEXT(INT(HOUR(Table1[[#This Row],[Patient Admission Date]])/3)*3+3,"00")</f>
        <v>00-03</v>
      </c>
      <c r="O5280" t="str" cm="1">
        <f t="array" ref="O5280">_xlfn.IFS(Table1[[#This Row],[Patient Age]]&lt;=14,"0-14",Table1[[#This Row],[Patient Age]]&lt;=29,"15-29",Table1[[#This Row],[Patient Age]]&lt;=44,"30-44",Table1[[#This Row],[Patient Age]]&lt;=59,"45-59",Table1[[#This Row],[Patient Age]]&lt;=74,"60-74",TRUE,"75+")</f>
        <v>45-59</v>
      </c>
      <c r="P5280" t="str" cm="1">
        <f t="array" ref="P5280">_xlfn.IFS(Table1[[#This Row],[Patient Waittime]]&lt;=15,"0-15",Table1[[#This Row],[Patient Waittime]]&lt;=30,"16-30",Table1[[#This Row],[Patient Waittime]]&lt;=45,"31-45",Table1[[#This Row],[Patient Waittime]]&lt;=60,"46-60",TRUE,"60+")</f>
        <v>0-15</v>
      </c>
      <c r="Q5280">
        <f>--(Table1[[#This Row],[Patient Waittime]]&lt;=30)</f>
        <v>1</v>
      </c>
      <c r="R5280">
        <f>--Table1[[#This Row],[Patient Admission Flag]]</f>
        <v>1</v>
      </c>
      <c r="S5280">
        <f>--AND(Table1[[#This Row],[WithinTarget]]=1,Table1[[#This Row],[Patient Satisfaction Score]]&gt;=7)</f>
        <v>0</v>
      </c>
      <c r="T5280" t="str">
        <f>IF(LEFT(Table1[[#This Row],[Patient Gender]],1)="F","Female","Male")</f>
        <v>Female</v>
      </c>
    </row>
    <row r="5281" spans="1:20" x14ac:dyDescent="0.3">
      <c r="A5281" t="s">
        <v>5385</v>
      </c>
      <c r="B5281" s="1">
        <v>45433.15347222222</v>
      </c>
      <c r="C5281" t="s">
        <v>13</v>
      </c>
      <c r="D5281">
        <v>33</v>
      </c>
      <c r="E5281" t="s">
        <v>14</v>
      </c>
      <c r="F5281" t="s">
        <v>11</v>
      </c>
      <c r="G5281" t="b">
        <v>1</v>
      </c>
      <c r="I5281">
        <v>16</v>
      </c>
      <c r="J5281" t="b">
        <v>1</v>
      </c>
      <c r="K5281">
        <f>YEAR(Table1[[#This Row],[Patient Admission Date]])</f>
        <v>2024</v>
      </c>
      <c r="L5281" t="str">
        <f>TEXT(Table1[[#This Row],[Patient Admission Date]],"mmm")</f>
        <v>May</v>
      </c>
      <c r="M5281" t="str">
        <f>TEXT(Table1[[#This Row],[Patient Admission Date]],"ddd")</f>
        <v>Tue</v>
      </c>
      <c r="N5281" t="str">
        <f>TEXT(INT(HOUR(Table1[[#This Row],[Patient Admission Date]])/3)*3,"00")&amp;"-"&amp;TEXT(INT(HOUR(Table1[[#This Row],[Patient Admission Date]])/3)*3+3,"00")</f>
        <v>03-06</v>
      </c>
      <c r="O5281" t="str" cm="1">
        <f t="array" ref="O5281">_xlfn.IFS(Table1[[#This Row],[Patient Age]]&lt;=14,"0-14",Table1[[#This Row],[Patient Age]]&lt;=29,"15-29",Table1[[#This Row],[Patient Age]]&lt;=44,"30-44",Table1[[#This Row],[Patient Age]]&lt;=59,"45-59",Table1[[#This Row],[Patient Age]]&lt;=74,"60-74",TRUE,"75+")</f>
        <v>30-44</v>
      </c>
      <c r="P5281" t="str" cm="1">
        <f t="array" ref="P5281">_xlfn.IFS(Table1[[#This Row],[Patient Waittime]]&lt;=15,"0-15",Table1[[#This Row],[Patient Waittime]]&lt;=30,"16-30",Table1[[#This Row],[Patient Waittime]]&lt;=45,"31-45",Table1[[#This Row],[Patient Waittime]]&lt;=60,"46-60",TRUE,"60+")</f>
        <v>16-30</v>
      </c>
      <c r="Q5281">
        <f>--(Table1[[#This Row],[Patient Waittime]]&lt;=30)</f>
        <v>1</v>
      </c>
      <c r="R5281">
        <f>--Table1[[#This Row],[Patient Admission Flag]]</f>
        <v>1</v>
      </c>
      <c r="S5281">
        <f>--AND(Table1[[#This Row],[WithinTarget]]=1,Table1[[#This Row],[Patient Satisfaction Score]]&gt;=7)</f>
        <v>0</v>
      </c>
      <c r="T5281" t="str">
        <f>IF(LEFT(Table1[[#This Row],[Patient Gender]],1)="F","Female","Male")</f>
        <v>Female</v>
      </c>
    </row>
    <row r="5282" spans="1:20" x14ac:dyDescent="0.3">
      <c r="A5282" t="s">
        <v>5386</v>
      </c>
      <c r="B5282" s="1">
        <v>45296.073611111111</v>
      </c>
      <c r="C5282" t="s">
        <v>13</v>
      </c>
      <c r="D5282">
        <v>76</v>
      </c>
      <c r="E5282" t="s">
        <v>14</v>
      </c>
      <c r="F5282" t="s">
        <v>11</v>
      </c>
      <c r="G5282" t="b">
        <v>1</v>
      </c>
      <c r="I5282">
        <v>21</v>
      </c>
      <c r="J5282" t="b">
        <v>1</v>
      </c>
      <c r="K5282">
        <f>YEAR(Table1[[#This Row],[Patient Admission Date]])</f>
        <v>2024</v>
      </c>
      <c r="L5282" t="str">
        <f>TEXT(Table1[[#This Row],[Patient Admission Date]],"mmm")</f>
        <v>Jan</v>
      </c>
      <c r="M5282" t="str">
        <f>TEXT(Table1[[#This Row],[Patient Admission Date]],"ddd")</f>
        <v>Fri</v>
      </c>
      <c r="N5282" t="str">
        <f>TEXT(INT(HOUR(Table1[[#This Row],[Patient Admission Date]])/3)*3,"00")&amp;"-"&amp;TEXT(INT(HOUR(Table1[[#This Row],[Patient Admission Date]])/3)*3+3,"00")</f>
        <v>00-03</v>
      </c>
      <c r="O5282" t="str" cm="1">
        <f t="array" ref="O5282">_xlfn.IFS(Table1[[#This Row],[Patient Age]]&lt;=14,"0-14",Table1[[#This Row],[Patient Age]]&lt;=29,"15-29",Table1[[#This Row],[Patient Age]]&lt;=44,"30-44",Table1[[#This Row],[Patient Age]]&lt;=59,"45-59",Table1[[#This Row],[Patient Age]]&lt;=74,"60-74",TRUE,"75+")</f>
        <v>75+</v>
      </c>
      <c r="P5282" t="str" cm="1">
        <f t="array" ref="P5282">_xlfn.IFS(Table1[[#This Row],[Patient Waittime]]&lt;=15,"0-15",Table1[[#This Row],[Patient Waittime]]&lt;=30,"16-30",Table1[[#This Row],[Patient Waittime]]&lt;=45,"31-45",Table1[[#This Row],[Patient Waittime]]&lt;=60,"46-60",TRUE,"60+")</f>
        <v>16-30</v>
      </c>
      <c r="Q5282">
        <f>--(Table1[[#This Row],[Patient Waittime]]&lt;=30)</f>
        <v>1</v>
      </c>
      <c r="R5282">
        <f>--Table1[[#This Row],[Patient Admission Flag]]</f>
        <v>1</v>
      </c>
      <c r="S5282">
        <f>--AND(Table1[[#This Row],[WithinTarget]]=1,Table1[[#This Row],[Patient Satisfaction Score]]&gt;=7)</f>
        <v>0</v>
      </c>
      <c r="T5282" t="str">
        <f>IF(LEFT(Table1[[#This Row],[Patient Gender]],1)="F","Female","Male")</f>
        <v>Female</v>
      </c>
    </row>
    <row r="5283" spans="1:20" x14ac:dyDescent="0.3">
      <c r="A5283" t="s">
        <v>5387</v>
      </c>
      <c r="B5283" s="1">
        <v>45508.989583333336</v>
      </c>
      <c r="C5283" t="s">
        <v>13</v>
      </c>
      <c r="D5283">
        <v>52</v>
      </c>
      <c r="E5283" t="s">
        <v>14</v>
      </c>
      <c r="F5283" t="s">
        <v>11</v>
      </c>
      <c r="G5283" t="b">
        <v>1</v>
      </c>
      <c r="I5283">
        <v>46</v>
      </c>
      <c r="J5283" t="b">
        <v>1</v>
      </c>
      <c r="K5283">
        <f>YEAR(Table1[[#This Row],[Patient Admission Date]])</f>
        <v>2024</v>
      </c>
      <c r="L5283" t="str">
        <f>TEXT(Table1[[#This Row],[Patient Admission Date]],"mmm")</f>
        <v>Aug</v>
      </c>
      <c r="M5283" t="str">
        <f>TEXT(Table1[[#This Row],[Patient Admission Date]],"ddd")</f>
        <v>Sun</v>
      </c>
      <c r="N5283" t="str">
        <f>TEXT(INT(HOUR(Table1[[#This Row],[Patient Admission Date]])/3)*3,"00")&amp;"-"&amp;TEXT(INT(HOUR(Table1[[#This Row],[Patient Admission Date]])/3)*3+3,"00")</f>
        <v>21-24</v>
      </c>
      <c r="O5283" t="str" cm="1">
        <f t="array" ref="O5283">_xlfn.IFS(Table1[[#This Row],[Patient Age]]&lt;=14,"0-14",Table1[[#This Row],[Patient Age]]&lt;=29,"15-29",Table1[[#This Row],[Patient Age]]&lt;=44,"30-44",Table1[[#This Row],[Patient Age]]&lt;=59,"45-59",Table1[[#This Row],[Patient Age]]&lt;=74,"60-74",TRUE,"75+")</f>
        <v>45-59</v>
      </c>
      <c r="P5283" t="str" cm="1">
        <f t="array" ref="P5283">_xlfn.IFS(Table1[[#This Row],[Patient Waittime]]&lt;=15,"0-15",Table1[[#This Row],[Patient Waittime]]&lt;=30,"16-30",Table1[[#This Row],[Patient Waittime]]&lt;=45,"31-45",Table1[[#This Row],[Patient Waittime]]&lt;=60,"46-60",TRUE,"60+")</f>
        <v>46-60</v>
      </c>
      <c r="Q5283">
        <f>--(Table1[[#This Row],[Patient Waittime]]&lt;=30)</f>
        <v>0</v>
      </c>
      <c r="R5283">
        <f>--Table1[[#This Row],[Patient Admission Flag]]</f>
        <v>1</v>
      </c>
      <c r="S5283">
        <f>--AND(Table1[[#This Row],[WithinTarget]]=1,Table1[[#This Row],[Patient Satisfaction Score]]&gt;=7)</f>
        <v>0</v>
      </c>
      <c r="T5283" t="str">
        <f>IF(LEFT(Table1[[#This Row],[Patient Gender]],1)="F","Female","Male")</f>
        <v>Female</v>
      </c>
    </row>
    <row r="5284" spans="1:20" x14ac:dyDescent="0.3">
      <c r="A5284" t="s">
        <v>5388</v>
      </c>
      <c r="B5284" s="1">
        <v>45563.706944444442</v>
      </c>
      <c r="C5284" t="s">
        <v>13</v>
      </c>
      <c r="D5284">
        <v>33</v>
      </c>
      <c r="E5284" t="s">
        <v>14</v>
      </c>
      <c r="F5284" t="s">
        <v>11</v>
      </c>
      <c r="G5284" t="b">
        <v>1</v>
      </c>
      <c r="I5284">
        <v>47</v>
      </c>
      <c r="J5284" t="b">
        <v>1</v>
      </c>
      <c r="K5284">
        <f>YEAR(Table1[[#This Row],[Patient Admission Date]])</f>
        <v>2024</v>
      </c>
      <c r="L5284" t="str">
        <f>TEXT(Table1[[#This Row],[Patient Admission Date]],"mmm")</f>
        <v>Sep</v>
      </c>
      <c r="M5284" t="str">
        <f>TEXT(Table1[[#This Row],[Patient Admission Date]],"ddd")</f>
        <v>Sat</v>
      </c>
      <c r="N5284" t="str">
        <f>TEXT(INT(HOUR(Table1[[#This Row],[Patient Admission Date]])/3)*3,"00")&amp;"-"&amp;TEXT(INT(HOUR(Table1[[#This Row],[Patient Admission Date]])/3)*3+3,"00")</f>
        <v>15-18</v>
      </c>
      <c r="O5284" t="str" cm="1">
        <f t="array" ref="O5284">_xlfn.IFS(Table1[[#This Row],[Patient Age]]&lt;=14,"0-14",Table1[[#This Row],[Patient Age]]&lt;=29,"15-29",Table1[[#This Row],[Patient Age]]&lt;=44,"30-44",Table1[[#This Row],[Patient Age]]&lt;=59,"45-59",Table1[[#This Row],[Patient Age]]&lt;=74,"60-74",TRUE,"75+")</f>
        <v>30-44</v>
      </c>
      <c r="P5284" t="str" cm="1">
        <f t="array" ref="P5284">_xlfn.IFS(Table1[[#This Row],[Patient Waittime]]&lt;=15,"0-15",Table1[[#This Row],[Patient Waittime]]&lt;=30,"16-30",Table1[[#This Row],[Patient Waittime]]&lt;=45,"31-45",Table1[[#This Row],[Patient Waittime]]&lt;=60,"46-60",TRUE,"60+")</f>
        <v>46-60</v>
      </c>
      <c r="Q5284">
        <f>--(Table1[[#This Row],[Patient Waittime]]&lt;=30)</f>
        <v>0</v>
      </c>
      <c r="R5284">
        <f>--Table1[[#This Row],[Patient Admission Flag]]</f>
        <v>1</v>
      </c>
      <c r="S5284">
        <f>--AND(Table1[[#This Row],[WithinTarget]]=1,Table1[[#This Row],[Patient Satisfaction Score]]&gt;=7)</f>
        <v>0</v>
      </c>
      <c r="T5284" t="str">
        <f>IF(LEFT(Table1[[#This Row],[Patient Gender]],1)="F","Female","Male")</f>
        <v>Female</v>
      </c>
    </row>
    <row r="5285" spans="1:20" x14ac:dyDescent="0.3">
      <c r="A5285" t="s">
        <v>5389</v>
      </c>
      <c r="B5285" s="1">
        <v>45459.492361111108</v>
      </c>
      <c r="C5285" t="s">
        <v>13</v>
      </c>
      <c r="D5285">
        <v>9</v>
      </c>
      <c r="E5285" t="s">
        <v>14</v>
      </c>
      <c r="F5285" t="s">
        <v>11</v>
      </c>
      <c r="G5285" t="b">
        <v>1</v>
      </c>
      <c r="I5285">
        <v>52</v>
      </c>
      <c r="J5285" t="b">
        <v>1</v>
      </c>
      <c r="K5285">
        <f>YEAR(Table1[[#This Row],[Patient Admission Date]])</f>
        <v>2024</v>
      </c>
      <c r="L5285" t="str">
        <f>TEXT(Table1[[#This Row],[Patient Admission Date]],"mmm")</f>
        <v>Jun</v>
      </c>
      <c r="M5285" t="str">
        <f>TEXT(Table1[[#This Row],[Patient Admission Date]],"ddd")</f>
        <v>Sun</v>
      </c>
      <c r="N5285" t="str">
        <f>TEXT(INT(HOUR(Table1[[#This Row],[Patient Admission Date]])/3)*3,"00")&amp;"-"&amp;TEXT(INT(HOUR(Table1[[#This Row],[Patient Admission Date]])/3)*3+3,"00")</f>
        <v>09-12</v>
      </c>
      <c r="O5285" t="str" cm="1">
        <f t="array" ref="O5285">_xlfn.IFS(Table1[[#This Row],[Patient Age]]&lt;=14,"0-14",Table1[[#This Row],[Patient Age]]&lt;=29,"15-29",Table1[[#This Row],[Patient Age]]&lt;=44,"30-44",Table1[[#This Row],[Patient Age]]&lt;=59,"45-59",Table1[[#This Row],[Patient Age]]&lt;=74,"60-74",TRUE,"75+")</f>
        <v>0-14</v>
      </c>
      <c r="P5285" t="str" cm="1">
        <f t="array" ref="P5285">_xlfn.IFS(Table1[[#This Row],[Patient Waittime]]&lt;=15,"0-15",Table1[[#This Row],[Patient Waittime]]&lt;=30,"16-30",Table1[[#This Row],[Patient Waittime]]&lt;=45,"31-45",Table1[[#This Row],[Patient Waittime]]&lt;=60,"46-60",TRUE,"60+")</f>
        <v>46-60</v>
      </c>
      <c r="Q5285">
        <f>--(Table1[[#This Row],[Patient Waittime]]&lt;=30)</f>
        <v>0</v>
      </c>
      <c r="R5285">
        <f>--Table1[[#This Row],[Patient Admission Flag]]</f>
        <v>1</v>
      </c>
      <c r="S5285">
        <f>--AND(Table1[[#This Row],[WithinTarget]]=1,Table1[[#This Row],[Patient Satisfaction Score]]&gt;=7)</f>
        <v>0</v>
      </c>
      <c r="T5285" t="str">
        <f>IF(LEFT(Table1[[#This Row],[Patient Gender]],1)="F","Female","Male")</f>
        <v>Female</v>
      </c>
    </row>
    <row r="5286" spans="1:20" x14ac:dyDescent="0.3">
      <c r="A5286" t="s">
        <v>5390</v>
      </c>
      <c r="B5286" s="1">
        <v>45414.59652777778</v>
      </c>
      <c r="C5286" t="s">
        <v>13</v>
      </c>
      <c r="D5286">
        <v>28</v>
      </c>
      <c r="E5286" t="s">
        <v>14</v>
      </c>
      <c r="F5286" t="s">
        <v>11</v>
      </c>
      <c r="G5286" t="b">
        <v>1</v>
      </c>
      <c r="I5286">
        <v>12</v>
      </c>
      <c r="J5286" t="b">
        <v>1</v>
      </c>
      <c r="K5286">
        <f>YEAR(Table1[[#This Row],[Patient Admission Date]])</f>
        <v>2024</v>
      </c>
      <c r="L5286" t="str">
        <f>TEXT(Table1[[#This Row],[Patient Admission Date]],"mmm")</f>
        <v>May</v>
      </c>
      <c r="M5286" t="str">
        <f>TEXT(Table1[[#This Row],[Patient Admission Date]],"ddd")</f>
        <v>Thu</v>
      </c>
      <c r="N5286" t="str">
        <f>TEXT(INT(HOUR(Table1[[#This Row],[Patient Admission Date]])/3)*3,"00")&amp;"-"&amp;TEXT(INT(HOUR(Table1[[#This Row],[Patient Admission Date]])/3)*3+3,"00")</f>
        <v>12-15</v>
      </c>
      <c r="O5286" t="str" cm="1">
        <f t="array" ref="O5286">_xlfn.IFS(Table1[[#This Row],[Patient Age]]&lt;=14,"0-14",Table1[[#This Row],[Patient Age]]&lt;=29,"15-29",Table1[[#This Row],[Patient Age]]&lt;=44,"30-44",Table1[[#This Row],[Patient Age]]&lt;=59,"45-59",Table1[[#This Row],[Patient Age]]&lt;=74,"60-74",TRUE,"75+")</f>
        <v>15-29</v>
      </c>
      <c r="P5286" t="str" cm="1">
        <f t="array" ref="P5286">_xlfn.IFS(Table1[[#This Row],[Patient Waittime]]&lt;=15,"0-15",Table1[[#This Row],[Patient Waittime]]&lt;=30,"16-30",Table1[[#This Row],[Patient Waittime]]&lt;=45,"31-45",Table1[[#This Row],[Patient Waittime]]&lt;=60,"46-60",TRUE,"60+")</f>
        <v>0-15</v>
      </c>
      <c r="Q5286">
        <f>--(Table1[[#This Row],[Patient Waittime]]&lt;=30)</f>
        <v>1</v>
      </c>
      <c r="R5286">
        <f>--Table1[[#This Row],[Patient Admission Flag]]</f>
        <v>1</v>
      </c>
      <c r="S5286">
        <f>--AND(Table1[[#This Row],[WithinTarget]]=1,Table1[[#This Row],[Patient Satisfaction Score]]&gt;=7)</f>
        <v>0</v>
      </c>
      <c r="T5286" t="str">
        <f>IF(LEFT(Table1[[#This Row],[Patient Gender]],1)="F","Female","Male")</f>
        <v>Female</v>
      </c>
    </row>
    <row r="5287" spans="1:20" x14ac:dyDescent="0.3">
      <c r="A5287" t="s">
        <v>5391</v>
      </c>
      <c r="B5287" s="1">
        <v>45296.373611111114</v>
      </c>
      <c r="C5287" t="s">
        <v>13</v>
      </c>
      <c r="D5287">
        <v>79</v>
      </c>
      <c r="E5287" t="s">
        <v>14</v>
      </c>
      <c r="F5287" t="s">
        <v>11</v>
      </c>
      <c r="G5287" t="b">
        <v>1</v>
      </c>
      <c r="I5287">
        <v>17</v>
      </c>
      <c r="J5287" t="b">
        <v>1</v>
      </c>
      <c r="K5287">
        <f>YEAR(Table1[[#This Row],[Patient Admission Date]])</f>
        <v>2024</v>
      </c>
      <c r="L5287" t="str">
        <f>TEXT(Table1[[#This Row],[Patient Admission Date]],"mmm")</f>
        <v>Jan</v>
      </c>
      <c r="M5287" t="str">
        <f>TEXT(Table1[[#This Row],[Patient Admission Date]],"ddd")</f>
        <v>Fri</v>
      </c>
      <c r="N5287" t="str">
        <f>TEXT(INT(HOUR(Table1[[#This Row],[Patient Admission Date]])/3)*3,"00")&amp;"-"&amp;TEXT(INT(HOUR(Table1[[#This Row],[Patient Admission Date]])/3)*3+3,"00")</f>
        <v>06-09</v>
      </c>
      <c r="O5287" t="str" cm="1">
        <f t="array" ref="O5287">_xlfn.IFS(Table1[[#This Row],[Patient Age]]&lt;=14,"0-14",Table1[[#This Row],[Patient Age]]&lt;=29,"15-29",Table1[[#This Row],[Patient Age]]&lt;=44,"30-44",Table1[[#This Row],[Patient Age]]&lt;=59,"45-59",Table1[[#This Row],[Patient Age]]&lt;=74,"60-74",TRUE,"75+")</f>
        <v>75+</v>
      </c>
      <c r="P5287" t="str" cm="1">
        <f t="array" ref="P5287">_xlfn.IFS(Table1[[#This Row],[Patient Waittime]]&lt;=15,"0-15",Table1[[#This Row],[Patient Waittime]]&lt;=30,"16-30",Table1[[#This Row],[Patient Waittime]]&lt;=45,"31-45",Table1[[#This Row],[Patient Waittime]]&lt;=60,"46-60",TRUE,"60+")</f>
        <v>16-30</v>
      </c>
      <c r="Q5287">
        <f>--(Table1[[#This Row],[Patient Waittime]]&lt;=30)</f>
        <v>1</v>
      </c>
      <c r="R5287">
        <f>--Table1[[#This Row],[Patient Admission Flag]]</f>
        <v>1</v>
      </c>
      <c r="S5287">
        <f>--AND(Table1[[#This Row],[WithinTarget]]=1,Table1[[#This Row],[Patient Satisfaction Score]]&gt;=7)</f>
        <v>0</v>
      </c>
      <c r="T5287" t="str">
        <f>IF(LEFT(Table1[[#This Row],[Patient Gender]],1)="F","Female","Male")</f>
        <v>Female</v>
      </c>
    </row>
    <row r="5288" spans="1:20" x14ac:dyDescent="0.3">
      <c r="A5288" t="s">
        <v>5392</v>
      </c>
      <c r="B5288" s="1">
        <v>45275.011111111111</v>
      </c>
      <c r="C5288" t="s">
        <v>13</v>
      </c>
      <c r="D5288">
        <v>75</v>
      </c>
      <c r="E5288" t="s">
        <v>14</v>
      </c>
      <c r="F5288" t="s">
        <v>11</v>
      </c>
      <c r="G5288" t="b">
        <v>1</v>
      </c>
      <c r="I5288">
        <v>24</v>
      </c>
      <c r="J5288" t="b">
        <v>1</v>
      </c>
      <c r="K5288">
        <f>YEAR(Table1[[#This Row],[Patient Admission Date]])</f>
        <v>2023</v>
      </c>
      <c r="L5288" t="str">
        <f>TEXT(Table1[[#This Row],[Patient Admission Date]],"mmm")</f>
        <v>Dec</v>
      </c>
      <c r="M5288" t="str">
        <f>TEXT(Table1[[#This Row],[Patient Admission Date]],"ddd")</f>
        <v>Fri</v>
      </c>
      <c r="N5288" t="str">
        <f>TEXT(INT(HOUR(Table1[[#This Row],[Patient Admission Date]])/3)*3,"00")&amp;"-"&amp;TEXT(INT(HOUR(Table1[[#This Row],[Patient Admission Date]])/3)*3+3,"00")</f>
        <v>00-03</v>
      </c>
      <c r="O5288" t="str" cm="1">
        <f t="array" ref="O5288">_xlfn.IFS(Table1[[#This Row],[Patient Age]]&lt;=14,"0-14",Table1[[#This Row],[Patient Age]]&lt;=29,"15-29",Table1[[#This Row],[Patient Age]]&lt;=44,"30-44",Table1[[#This Row],[Patient Age]]&lt;=59,"45-59",Table1[[#This Row],[Patient Age]]&lt;=74,"60-74",TRUE,"75+")</f>
        <v>75+</v>
      </c>
      <c r="P5288" t="str" cm="1">
        <f t="array" ref="P5288">_xlfn.IFS(Table1[[#This Row],[Patient Waittime]]&lt;=15,"0-15",Table1[[#This Row],[Patient Waittime]]&lt;=30,"16-30",Table1[[#This Row],[Patient Waittime]]&lt;=45,"31-45",Table1[[#This Row],[Patient Waittime]]&lt;=60,"46-60",TRUE,"60+")</f>
        <v>16-30</v>
      </c>
      <c r="Q5288">
        <f>--(Table1[[#This Row],[Patient Waittime]]&lt;=30)</f>
        <v>1</v>
      </c>
      <c r="R5288">
        <f>--Table1[[#This Row],[Patient Admission Flag]]</f>
        <v>1</v>
      </c>
      <c r="S5288">
        <f>--AND(Table1[[#This Row],[WithinTarget]]=1,Table1[[#This Row],[Patient Satisfaction Score]]&gt;=7)</f>
        <v>0</v>
      </c>
      <c r="T5288" t="str">
        <f>IF(LEFT(Table1[[#This Row],[Patient Gender]],1)="F","Female","Male")</f>
        <v>Female</v>
      </c>
    </row>
    <row r="5289" spans="1:20" x14ac:dyDescent="0.3">
      <c r="A5289" t="s">
        <v>5393</v>
      </c>
      <c r="B5289" s="1">
        <v>45382.298611111109</v>
      </c>
      <c r="C5289" t="s">
        <v>13</v>
      </c>
      <c r="D5289">
        <v>29</v>
      </c>
      <c r="E5289" t="s">
        <v>14</v>
      </c>
      <c r="F5289" t="s">
        <v>11</v>
      </c>
      <c r="G5289" t="b">
        <v>1</v>
      </c>
      <c r="I5289">
        <v>26</v>
      </c>
      <c r="J5289" t="b">
        <v>1</v>
      </c>
      <c r="K5289">
        <f>YEAR(Table1[[#This Row],[Patient Admission Date]])</f>
        <v>2024</v>
      </c>
      <c r="L5289" t="str">
        <f>TEXT(Table1[[#This Row],[Patient Admission Date]],"mmm")</f>
        <v>Mar</v>
      </c>
      <c r="M5289" t="str">
        <f>TEXT(Table1[[#This Row],[Patient Admission Date]],"ddd")</f>
        <v>Sun</v>
      </c>
      <c r="N5289" t="str">
        <f>TEXT(INT(HOUR(Table1[[#This Row],[Patient Admission Date]])/3)*3,"00")&amp;"-"&amp;TEXT(INT(HOUR(Table1[[#This Row],[Patient Admission Date]])/3)*3+3,"00")</f>
        <v>06-09</v>
      </c>
      <c r="O5289" t="str" cm="1">
        <f t="array" ref="O5289">_xlfn.IFS(Table1[[#This Row],[Patient Age]]&lt;=14,"0-14",Table1[[#This Row],[Patient Age]]&lt;=29,"15-29",Table1[[#This Row],[Patient Age]]&lt;=44,"30-44",Table1[[#This Row],[Patient Age]]&lt;=59,"45-59",Table1[[#This Row],[Patient Age]]&lt;=74,"60-74",TRUE,"75+")</f>
        <v>15-29</v>
      </c>
      <c r="P5289" t="str" cm="1">
        <f t="array" ref="P5289">_xlfn.IFS(Table1[[#This Row],[Patient Waittime]]&lt;=15,"0-15",Table1[[#This Row],[Patient Waittime]]&lt;=30,"16-30",Table1[[#This Row],[Patient Waittime]]&lt;=45,"31-45",Table1[[#This Row],[Patient Waittime]]&lt;=60,"46-60",TRUE,"60+")</f>
        <v>16-30</v>
      </c>
      <c r="Q5289">
        <f>--(Table1[[#This Row],[Patient Waittime]]&lt;=30)</f>
        <v>1</v>
      </c>
      <c r="R5289">
        <f>--Table1[[#This Row],[Patient Admission Flag]]</f>
        <v>1</v>
      </c>
      <c r="S5289">
        <f>--AND(Table1[[#This Row],[WithinTarget]]=1,Table1[[#This Row],[Patient Satisfaction Score]]&gt;=7)</f>
        <v>0</v>
      </c>
      <c r="T5289" t="str">
        <f>IF(LEFT(Table1[[#This Row],[Patient Gender]],1)="F","Female","Male")</f>
        <v>Female</v>
      </c>
    </row>
    <row r="5290" spans="1:20" x14ac:dyDescent="0.3">
      <c r="A5290" t="s">
        <v>5394</v>
      </c>
      <c r="B5290" s="1">
        <v>45149.552083333336</v>
      </c>
      <c r="C5290" t="s">
        <v>13</v>
      </c>
      <c r="D5290">
        <v>36</v>
      </c>
      <c r="E5290" t="s">
        <v>14</v>
      </c>
      <c r="F5290" t="s">
        <v>11</v>
      </c>
      <c r="G5290" t="b">
        <v>1</v>
      </c>
      <c r="I5290">
        <v>26</v>
      </c>
      <c r="J5290" t="b">
        <v>1</v>
      </c>
      <c r="K5290">
        <f>YEAR(Table1[[#This Row],[Patient Admission Date]])</f>
        <v>2023</v>
      </c>
      <c r="L5290" t="str">
        <f>TEXT(Table1[[#This Row],[Patient Admission Date]],"mmm")</f>
        <v>Aug</v>
      </c>
      <c r="M5290" t="str">
        <f>TEXT(Table1[[#This Row],[Patient Admission Date]],"ddd")</f>
        <v>Fri</v>
      </c>
      <c r="N5290" t="str">
        <f>TEXT(INT(HOUR(Table1[[#This Row],[Patient Admission Date]])/3)*3,"00")&amp;"-"&amp;TEXT(INT(HOUR(Table1[[#This Row],[Patient Admission Date]])/3)*3+3,"00")</f>
        <v>12-15</v>
      </c>
      <c r="O5290" t="str" cm="1">
        <f t="array" ref="O5290">_xlfn.IFS(Table1[[#This Row],[Patient Age]]&lt;=14,"0-14",Table1[[#This Row],[Patient Age]]&lt;=29,"15-29",Table1[[#This Row],[Patient Age]]&lt;=44,"30-44",Table1[[#This Row],[Patient Age]]&lt;=59,"45-59",Table1[[#This Row],[Patient Age]]&lt;=74,"60-74",TRUE,"75+")</f>
        <v>30-44</v>
      </c>
      <c r="P5290" t="str" cm="1">
        <f t="array" ref="P5290">_xlfn.IFS(Table1[[#This Row],[Patient Waittime]]&lt;=15,"0-15",Table1[[#This Row],[Patient Waittime]]&lt;=30,"16-30",Table1[[#This Row],[Patient Waittime]]&lt;=45,"31-45",Table1[[#This Row],[Patient Waittime]]&lt;=60,"46-60",TRUE,"60+")</f>
        <v>16-30</v>
      </c>
      <c r="Q5290">
        <f>--(Table1[[#This Row],[Patient Waittime]]&lt;=30)</f>
        <v>1</v>
      </c>
      <c r="R5290">
        <f>--Table1[[#This Row],[Patient Admission Flag]]</f>
        <v>1</v>
      </c>
      <c r="S5290">
        <f>--AND(Table1[[#This Row],[WithinTarget]]=1,Table1[[#This Row],[Patient Satisfaction Score]]&gt;=7)</f>
        <v>0</v>
      </c>
      <c r="T5290" t="str">
        <f>IF(LEFT(Table1[[#This Row],[Patient Gender]],1)="F","Female","Male")</f>
        <v>Female</v>
      </c>
    </row>
    <row r="5291" spans="1:20" x14ac:dyDescent="0.3">
      <c r="A5291" t="s">
        <v>5395</v>
      </c>
      <c r="B5291" s="1">
        <v>45126.658333333333</v>
      </c>
      <c r="C5291" t="s">
        <v>13</v>
      </c>
      <c r="D5291">
        <v>22</v>
      </c>
      <c r="E5291" t="s">
        <v>14</v>
      </c>
      <c r="F5291" t="s">
        <v>11</v>
      </c>
      <c r="G5291" t="b">
        <v>1</v>
      </c>
      <c r="I5291">
        <v>36</v>
      </c>
      <c r="J5291" t="b">
        <v>1</v>
      </c>
      <c r="K5291">
        <f>YEAR(Table1[[#This Row],[Patient Admission Date]])</f>
        <v>2023</v>
      </c>
      <c r="L5291" t="str">
        <f>TEXT(Table1[[#This Row],[Patient Admission Date]],"mmm")</f>
        <v>Jul</v>
      </c>
      <c r="M5291" t="str">
        <f>TEXT(Table1[[#This Row],[Patient Admission Date]],"ddd")</f>
        <v>Wed</v>
      </c>
      <c r="N5291" t="str">
        <f>TEXT(INT(HOUR(Table1[[#This Row],[Patient Admission Date]])/3)*3,"00")&amp;"-"&amp;TEXT(INT(HOUR(Table1[[#This Row],[Patient Admission Date]])/3)*3+3,"00")</f>
        <v>15-18</v>
      </c>
      <c r="O5291" t="str" cm="1">
        <f t="array" ref="O5291">_xlfn.IFS(Table1[[#This Row],[Patient Age]]&lt;=14,"0-14",Table1[[#This Row],[Patient Age]]&lt;=29,"15-29",Table1[[#This Row],[Patient Age]]&lt;=44,"30-44",Table1[[#This Row],[Patient Age]]&lt;=59,"45-59",Table1[[#This Row],[Patient Age]]&lt;=74,"60-74",TRUE,"75+")</f>
        <v>15-29</v>
      </c>
      <c r="P5291" t="str" cm="1">
        <f t="array" ref="P5291">_xlfn.IFS(Table1[[#This Row],[Patient Waittime]]&lt;=15,"0-15",Table1[[#This Row],[Patient Waittime]]&lt;=30,"16-30",Table1[[#This Row],[Patient Waittime]]&lt;=45,"31-45",Table1[[#This Row],[Patient Waittime]]&lt;=60,"46-60",TRUE,"60+")</f>
        <v>31-45</v>
      </c>
      <c r="Q5291">
        <f>--(Table1[[#This Row],[Patient Waittime]]&lt;=30)</f>
        <v>0</v>
      </c>
      <c r="R5291">
        <f>--Table1[[#This Row],[Patient Admission Flag]]</f>
        <v>1</v>
      </c>
      <c r="S5291">
        <f>--AND(Table1[[#This Row],[WithinTarget]]=1,Table1[[#This Row],[Patient Satisfaction Score]]&gt;=7)</f>
        <v>0</v>
      </c>
      <c r="T5291" t="str">
        <f>IF(LEFT(Table1[[#This Row],[Patient Gender]],1)="F","Female","Male")</f>
        <v>Female</v>
      </c>
    </row>
    <row r="5292" spans="1:20" x14ac:dyDescent="0.3">
      <c r="A5292" t="s">
        <v>5396</v>
      </c>
      <c r="B5292" s="1">
        <v>45194.939583333333</v>
      </c>
      <c r="C5292" t="s">
        <v>13</v>
      </c>
      <c r="D5292">
        <v>21</v>
      </c>
      <c r="E5292" t="s">
        <v>14</v>
      </c>
      <c r="F5292" t="s">
        <v>11</v>
      </c>
      <c r="G5292" t="b">
        <v>1</v>
      </c>
      <c r="I5292">
        <v>38</v>
      </c>
      <c r="J5292" t="b">
        <v>1</v>
      </c>
      <c r="K5292">
        <f>YEAR(Table1[[#This Row],[Patient Admission Date]])</f>
        <v>2023</v>
      </c>
      <c r="L5292" t="str">
        <f>TEXT(Table1[[#This Row],[Patient Admission Date]],"mmm")</f>
        <v>Sep</v>
      </c>
      <c r="M5292" t="str">
        <f>TEXT(Table1[[#This Row],[Patient Admission Date]],"ddd")</f>
        <v>Mon</v>
      </c>
      <c r="N5292" t="str">
        <f>TEXT(INT(HOUR(Table1[[#This Row],[Patient Admission Date]])/3)*3,"00")&amp;"-"&amp;TEXT(INT(HOUR(Table1[[#This Row],[Patient Admission Date]])/3)*3+3,"00")</f>
        <v>21-24</v>
      </c>
      <c r="O5292" t="str" cm="1">
        <f t="array" ref="O5292">_xlfn.IFS(Table1[[#This Row],[Patient Age]]&lt;=14,"0-14",Table1[[#This Row],[Patient Age]]&lt;=29,"15-29",Table1[[#This Row],[Patient Age]]&lt;=44,"30-44",Table1[[#This Row],[Patient Age]]&lt;=59,"45-59",Table1[[#This Row],[Patient Age]]&lt;=74,"60-74",TRUE,"75+")</f>
        <v>15-29</v>
      </c>
      <c r="P5292" t="str" cm="1">
        <f t="array" ref="P5292">_xlfn.IFS(Table1[[#This Row],[Patient Waittime]]&lt;=15,"0-15",Table1[[#This Row],[Patient Waittime]]&lt;=30,"16-30",Table1[[#This Row],[Patient Waittime]]&lt;=45,"31-45",Table1[[#This Row],[Patient Waittime]]&lt;=60,"46-60",TRUE,"60+")</f>
        <v>31-45</v>
      </c>
      <c r="Q5292">
        <f>--(Table1[[#This Row],[Patient Waittime]]&lt;=30)</f>
        <v>0</v>
      </c>
      <c r="R5292">
        <f>--Table1[[#This Row],[Patient Admission Flag]]</f>
        <v>1</v>
      </c>
      <c r="S5292">
        <f>--AND(Table1[[#This Row],[WithinTarget]]=1,Table1[[#This Row],[Patient Satisfaction Score]]&gt;=7)</f>
        <v>0</v>
      </c>
      <c r="T5292" t="str">
        <f>IF(LEFT(Table1[[#This Row],[Patient Gender]],1)="F","Female","Male")</f>
        <v>Female</v>
      </c>
    </row>
    <row r="5293" spans="1:20" x14ac:dyDescent="0.3">
      <c r="A5293" t="s">
        <v>5397</v>
      </c>
      <c r="B5293" s="1">
        <v>45462.927777777775</v>
      </c>
      <c r="C5293" t="s">
        <v>13</v>
      </c>
      <c r="D5293">
        <v>60</v>
      </c>
      <c r="E5293" t="s">
        <v>14</v>
      </c>
      <c r="F5293" t="s">
        <v>11</v>
      </c>
      <c r="G5293" t="b">
        <v>1</v>
      </c>
      <c r="I5293">
        <v>45</v>
      </c>
      <c r="J5293" t="b">
        <v>1</v>
      </c>
      <c r="K5293">
        <f>YEAR(Table1[[#This Row],[Patient Admission Date]])</f>
        <v>2024</v>
      </c>
      <c r="L5293" t="str">
        <f>TEXT(Table1[[#This Row],[Patient Admission Date]],"mmm")</f>
        <v>Jun</v>
      </c>
      <c r="M5293" t="str">
        <f>TEXT(Table1[[#This Row],[Patient Admission Date]],"ddd")</f>
        <v>Wed</v>
      </c>
      <c r="N5293" t="str">
        <f>TEXT(INT(HOUR(Table1[[#This Row],[Patient Admission Date]])/3)*3,"00")&amp;"-"&amp;TEXT(INT(HOUR(Table1[[#This Row],[Patient Admission Date]])/3)*3+3,"00")</f>
        <v>21-24</v>
      </c>
      <c r="O5293" t="str" cm="1">
        <f t="array" ref="O5293">_xlfn.IFS(Table1[[#This Row],[Patient Age]]&lt;=14,"0-14",Table1[[#This Row],[Patient Age]]&lt;=29,"15-29",Table1[[#This Row],[Patient Age]]&lt;=44,"30-44",Table1[[#This Row],[Patient Age]]&lt;=59,"45-59",Table1[[#This Row],[Patient Age]]&lt;=74,"60-74",TRUE,"75+")</f>
        <v>60-74</v>
      </c>
      <c r="P5293" t="str" cm="1">
        <f t="array" ref="P5293">_xlfn.IFS(Table1[[#This Row],[Patient Waittime]]&lt;=15,"0-15",Table1[[#This Row],[Patient Waittime]]&lt;=30,"16-30",Table1[[#This Row],[Patient Waittime]]&lt;=45,"31-45",Table1[[#This Row],[Patient Waittime]]&lt;=60,"46-60",TRUE,"60+")</f>
        <v>31-45</v>
      </c>
      <c r="Q5293">
        <f>--(Table1[[#This Row],[Patient Waittime]]&lt;=30)</f>
        <v>0</v>
      </c>
      <c r="R5293">
        <f>--Table1[[#This Row],[Patient Admission Flag]]</f>
        <v>1</v>
      </c>
      <c r="S5293">
        <f>--AND(Table1[[#This Row],[WithinTarget]]=1,Table1[[#This Row],[Patient Satisfaction Score]]&gt;=7)</f>
        <v>0</v>
      </c>
      <c r="T5293" t="str">
        <f>IF(LEFT(Table1[[#This Row],[Patient Gender]],1)="F","Female","Male")</f>
        <v>Female</v>
      </c>
    </row>
    <row r="5294" spans="1:20" x14ac:dyDescent="0.3">
      <c r="A5294" t="s">
        <v>5398</v>
      </c>
      <c r="B5294" s="1">
        <v>45164.354166666664</v>
      </c>
      <c r="C5294" t="s">
        <v>13</v>
      </c>
      <c r="D5294">
        <v>21</v>
      </c>
      <c r="E5294" t="s">
        <v>14</v>
      </c>
      <c r="F5294" t="s">
        <v>11</v>
      </c>
      <c r="G5294" t="b">
        <v>1</v>
      </c>
      <c r="I5294">
        <v>10</v>
      </c>
      <c r="J5294" t="b">
        <v>1</v>
      </c>
      <c r="K5294">
        <f>YEAR(Table1[[#This Row],[Patient Admission Date]])</f>
        <v>2023</v>
      </c>
      <c r="L5294" t="str">
        <f>TEXT(Table1[[#This Row],[Patient Admission Date]],"mmm")</f>
        <v>Aug</v>
      </c>
      <c r="M5294" t="str">
        <f>TEXT(Table1[[#This Row],[Patient Admission Date]],"ddd")</f>
        <v>Sat</v>
      </c>
      <c r="N5294" t="str">
        <f>TEXT(INT(HOUR(Table1[[#This Row],[Patient Admission Date]])/3)*3,"00")&amp;"-"&amp;TEXT(INT(HOUR(Table1[[#This Row],[Patient Admission Date]])/3)*3+3,"00")</f>
        <v>06-09</v>
      </c>
      <c r="O5294" t="str" cm="1">
        <f t="array" ref="O5294">_xlfn.IFS(Table1[[#This Row],[Patient Age]]&lt;=14,"0-14",Table1[[#This Row],[Patient Age]]&lt;=29,"15-29",Table1[[#This Row],[Patient Age]]&lt;=44,"30-44",Table1[[#This Row],[Patient Age]]&lt;=59,"45-59",Table1[[#This Row],[Patient Age]]&lt;=74,"60-74",TRUE,"75+")</f>
        <v>15-29</v>
      </c>
      <c r="P5294" t="str" cm="1">
        <f t="array" ref="P5294">_xlfn.IFS(Table1[[#This Row],[Patient Waittime]]&lt;=15,"0-15",Table1[[#This Row],[Patient Waittime]]&lt;=30,"16-30",Table1[[#This Row],[Patient Waittime]]&lt;=45,"31-45",Table1[[#This Row],[Patient Waittime]]&lt;=60,"46-60",TRUE,"60+")</f>
        <v>0-15</v>
      </c>
      <c r="Q5294">
        <f>--(Table1[[#This Row],[Patient Waittime]]&lt;=30)</f>
        <v>1</v>
      </c>
      <c r="R5294">
        <f>--Table1[[#This Row],[Patient Admission Flag]]</f>
        <v>1</v>
      </c>
      <c r="S5294">
        <f>--AND(Table1[[#This Row],[WithinTarget]]=1,Table1[[#This Row],[Patient Satisfaction Score]]&gt;=7)</f>
        <v>0</v>
      </c>
      <c r="T5294" t="str">
        <f>IF(LEFT(Table1[[#This Row],[Patient Gender]],1)="F","Female","Male")</f>
        <v>Female</v>
      </c>
    </row>
    <row r="5295" spans="1:20" x14ac:dyDescent="0.3">
      <c r="A5295" t="s">
        <v>5399</v>
      </c>
      <c r="B5295" s="1">
        <v>45210.316666666666</v>
      </c>
      <c r="C5295" t="s">
        <v>13</v>
      </c>
      <c r="D5295">
        <v>76</v>
      </c>
      <c r="E5295" t="s">
        <v>14</v>
      </c>
      <c r="F5295" t="s">
        <v>11</v>
      </c>
      <c r="G5295" t="b">
        <v>1</v>
      </c>
      <c r="I5295">
        <v>23</v>
      </c>
      <c r="J5295" t="b">
        <v>1</v>
      </c>
      <c r="K5295">
        <f>YEAR(Table1[[#This Row],[Patient Admission Date]])</f>
        <v>2023</v>
      </c>
      <c r="L5295" t="str">
        <f>TEXT(Table1[[#This Row],[Patient Admission Date]],"mmm")</f>
        <v>Oct</v>
      </c>
      <c r="M5295" t="str">
        <f>TEXT(Table1[[#This Row],[Patient Admission Date]],"ddd")</f>
        <v>Wed</v>
      </c>
      <c r="N5295" t="str">
        <f>TEXT(INT(HOUR(Table1[[#This Row],[Patient Admission Date]])/3)*3,"00")&amp;"-"&amp;TEXT(INT(HOUR(Table1[[#This Row],[Patient Admission Date]])/3)*3+3,"00")</f>
        <v>06-09</v>
      </c>
      <c r="O5295" t="str" cm="1">
        <f t="array" ref="O5295">_xlfn.IFS(Table1[[#This Row],[Patient Age]]&lt;=14,"0-14",Table1[[#This Row],[Patient Age]]&lt;=29,"15-29",Table1[[#This Row],[Patient Age]]&lt;=44,"30-44",Table1[[#This Row],[Patient Age]]&lt;=59,"45-59",Table1[[#This Row],[Patient Age]]&lt;=74,"60-74",TRUE,"75+")</f>
        <v>75+</v>
      </c>
      <c r="P5295" t="str" cm="1">
        <f t="array" ref="P5295">_xlfn.IFS(Table1[[#This Row],[Patient Waittime]]&lt;=15,"0-15",Table1[[#This Row],[Patient Waittime]]&lt;=30,"16-30",Table1[[#This Row],[Patient Waittime]]&lt;=45,"31-45",Table1[[#This Row],[Patient Waittime]]&lt;=60,"46-60",TRUE,"60+")</f>
        <v>16-30</v>
      </c>
      <c r="Q5295">
        <f>--(Table1[[#This Row],[Patient Waittime]]&lt;=30)</f>
        <v>1</v>
      </c>
      <c r="R5295">
        <f>--Table1[[#This Row],[Patient Admission Flag]]</f>
        <v>1</v>
      </c>
      <c r="S5295">
        <f>--AND(Table1[[#This Row],[WithinTarget]]=1,Table1[[#This Row],[Patient Satisfaction Score]]&gt;=7)</f>
        <v>0</v>
      </c>
      <c r="T5295" t="str">
        <f>IF(LEFT(Table1[[#This Row],[Patient Gender]],1)="F","Female","Male")</f>
        <v>Female</v>
      </c>
    </row>
    <row r="5296" spans="1:20" x14ac:dyDescent="0.3">
      <c r="A5296" t="s">
        <v>5400</v>
      </c>
      <c r="B5296" s="1">
        <v>45388.413888888892</v>
      </c>
      <c r="C5296" t="s">
        <v>13</v>
      </c>
      <c r="D5296">
        <v>67</v>
      </c>
      <c r="E5296" t="s">
        <v>14</v>
      </c>
      <c r="F5296" t="s">
        <v>11</v>
      </c>
      <c r="G5296" t="b">
        <v>1</v>
      </c>
      <c r="I5296">
        <v>29</v>
      </c>
      <c r="J5296" t="b">
        <v>1</v>
      </c>
      <c r="K5296">
        <f>YEAR(Table1[[#This Row],[Patient Admission Date]])</f>
        <v>2024</v>
      </c>
      <c r="L5296" t="str">
        <f>TEXT(Table1[[#This Row],[Patient Admission Date]],"mmm")</f>
        <v>Apr</v>
      </c>
      <c r="M5296" t="str">
        <f>TEXT(Table1[[#This Row],[Patient Admission Date]],"ddd")</f>
        <v>Sat</v>
      </c>
      <c r="N5296" t="str">
        <f>TEXT(INT(HOUR(Table1[[#This Row],[Patient Admission Date]])/3)*3,"00")&amp;"-"&amp;TEXT(INT(HOUR(Table1[[#This Row],[Patient Admission Date]])/3)*3+3,"00")</f>
        <v>09-12</v>
      </c>
      <c r="O5296" t="str" cm="1">
        <f t="array" ref="O5296">_xlfn.IFS(Table1[[#This Row],[Patient Age]]&lt;=14,"0-14",Table1[[#This Row],[Patient Age]]&lt;=29,"15-29",Table1[[#This Row],[Patient Age]]&lt;=44,"30-44",Table1[[#This Row],[Patient Age]]&lt;=59,"45-59",Table1[[#This Row],[Patient Age]]&lt;=74,"60-74",TRUE,"75+")</f>
        <v>60-74</v>
      </c>
      <c r="P5296" t="str" cm="1">
        <f t="array" ref="P5296">_xlfn.IFS(Table1[[#This Row],[Patient Waittime]]&lt;=15,"0-15",Table1[[#This Row],[Patient Waittime]]&lt;=30,"16-30",Table1[[#This Row],[Patient Waittime]]&lt;=45,"31-45",Table1[[#This Row],[Patient Waittime]]&lt;=60,"46-60",TRUE,"60+")</f>
        <v>16-30</v>
      </c>
      <c r="Q5296">
        <f>--(Table1[[#This Row],[Patient Waittime]]&lt;=30)</f>
        <v>1</v>
      </c>
      <c r="R5296">
        <f>--Table1[[#This Row],[Patient Admission Flag]]</f>
        <v>1</v>
      </c>
      <c r="S5296">
        <f>--AND(Table1[[#This Row],[WithinTarget]]=1,Table1[[#This Row],[Patient Satisfaction Score]]&gt;=7)</f>
        <v>0</v>
      </c>
      <c r="T5296" t="str">
        <f>IF(LEFT(Table1[[#This Row],[Patient Gender]],1)="F","Female","Male")</f>
        <v>Female</v>
      </c>
    </row>
    <row r="5297" spans="1:20" x14ac:dyDescent="0.3">
      <c r="A5297" t="s">
        <v>5401</v>
      </c>
      <c r="B5297" s="1">
        <v>45409.828472222223</v>
      </c>
      <c r="C5297" t="s">
        <v>13</v>
      </c>
      <c r="D5297">
        <v>50</v>
      </c>
      <c r="E5297" t="s">
        <v>14</v>
      </c>
      <c r="F5297" t="s">
        <v>11</v>
      </c>
      <c r="G5297" t="b">
        <v>1</v>
      </c>
      <c r="I5297">
        <v>31</v>
      </c>
      <c r="J5297" t="b">
        <v>1</v>
      </c>
      <c r="K5297">
        <f>YEAR(Table1[[#This Row],[Patient Admission Date]])</f>
        <v>2024</v>
      </c>
      <c r="L5297" t="str">
        <f>TEXT(Table1[[#This Row],[Patient Admission Date]],"mmm")</f>
        <v>Apr</v>
      </c>
      <c r="M5297" t="str">
        <f>TEXT(Table1[[#This Row],[Patient Admission Date]],"ddd")</f>
        <v>Sat</v>
      </c>
      <c r="N5297" t="str">
        <f>TEXT(INT(HOUR(Table1[[#This Row],[Patient Admission Date]])/3)*3,"00")&amp;"-"&amp;TEXT(INT(HOUR(Table1[[#This Row],[Patient Admission Date]])/3)*3+3,"00")</f>
        <v>18-21</v>
      </c>
      <c r="O5297" t="str" cm="1">
        <f t="array" ref="O5297">_xlfn.IFS(Table1[[#This Row],[Patient Age]]&lt;=14,"0-14",Table1[[#This Row],[Patient Age]]&lt;=29,"15-29",Table1[[#This Row],[Patient Age]]&lt;=44,"30-44",Table1[[#This Row],[Patient Age]]&lt;=59,"45-59",Table1[[#This Row],[Patient Age]]&lt;=74,"60-74",TRUE,"75+")</f>
        <v>45-59</v>
      </c>
      <c r="P5297" t="str" cm="1">
        <f t="array" ref="P5297">_xlfn.IFS(Table1[[#This Row],[Patient Waittime]]&lt;=15,"0-15",Table1[[#This Row],[Patient Waittime]]&lt;=30,"16-30",Table1[[#This Row],[Patient Waittime]]&lt;=45,"31-45",Table1[[#This Row],[Patient Waittime]]&lt;=60,"46-60",TRUE,"60+")</f>
        <v>31-45</v>
      </c>
      <c r="Q5297">
        <f>--(Table1[[#This Row],[Patient Waittime]]&lt;=30)</f>
        <v>0</v>
      </c>
      <c r="R5297">
        <f>--Table1[[#This Row],[Patient Admission Flag]]</f>
        <v>1</v>
      </c>
      <c r="S5297">
        <f>--AND(Table1[[#This Row],[WithinTarget]]=1,Table1[[#This Row],[Patient Satisfaction Score]]&gt;=7)</f>
        <v>0</v>
      </c>
      <c r="T5297" t="str">
        <f>IF(LEFT(Table1[[#This Row],[Patient Gender]],1)="F","Female","Male")</f>
        <v>Female</v>
      </c>
    </row>
    <row r="5298" spans="1:20" x14ac:dyDescent="0.3">
      <c r="A5298" t="s">
        <v>5402</v>
      </c>
      <c r="B5298" s="1">
        <v>45454.474305555559</v>
      </c>
      <c r="C5298" t="s">
        <v>13</v>
      </c>
      <c r="D5298">
        <v>36</v>
      </c>
      <c r="E5298" t="s">
        <v>14</v>
      </c>
      <c r="F5298" t="s">
        <v>11</v>
      </c>
      <c r="G5298" t="b">
        <v>1</v>
      </c>
      <c r="I5298">
        <v>44</v>
      </c>
      <c r="J5298" t="b">
        <v>1</v>
      </c>
      <c r="K5298">
        <f>YEAR(Table1[[#This Row],[Patient Admission Date]])</f>
        <v>2024</v>
      </c>
      <c r="L5298" t="str">
        <f>TEXT(Table1[[#This Row],[Patient Admission Date]],"mmm")</f>
        <v>Jun</v>
      </c>
      <c r="M5298" t="str">
        <f>TEXT(Table1[[#This Row],[Patient Admission Date]],"ddd")</f>
        <v>Tue</v>
      </c>
      <c r="N5298" t="str">
        <f>TEXT(INT(HOUR(Table1[[#This Row],[Patient Admission Date]])/3)*3,"00")&amp;"-"&amp;TEXT(INT(HOUR(Table1[[#This Row],[Patient Admission Date]])/3)*3+3,"00")</f>
        <v>09-12</v>
      </c>
      <c r="O5298" t="str" cm="1">
        <f t="array" ref="O5298">_xlfn.IFS(Table1[[#This Row],[Patient Age]]&lt;=14,"0-14",Table1[[#This Row],[Patient Age]]&lt;=29,"15-29",Table1[[#This Row],[Patient Age]]&lt;=44,"30-44",Table1[[#This Row],[Patient Age]]&lt;=59,"45-59",Table1[[#This Row],[Patient Age]]&lt;=74,"60-74",TRUE,"75+")</f>
        <v>30-44</v>
      </c>
      <c r="P5298" t="str" cm="1">
        <f t="array" ref="P5298">_xlfn.IFS(Table1[[#This Row],[Patient Waittime]]&lt;=15,"0-15",Table1[[#This Row],[Patient Waittime]]&lt;=30,"16-30",Table1[[#This Row],[Patient Waittime]]&lt;=45,"31-45",Table1[[#This Row],[Patient Waittime]]&lt;=60,"46-60",TRUE,"60+")</f>
        <v>31-45</v>
      </c>
      <c r="Q5298">
        <f>--(Table1[[#This Row],[Patient Waittime]]&lt;=30)</f>
        <v>0</v>
      </c>
      <c r="R5298">
        <f>--Table1[[#This Row],[Patient Admission Flag]]</f>
        <v>1</v>
      </c>
      <c r="S5298">
        <f>--AND(Table1[[#This Row],[WithinTarget]]=1,Table1[[#This Row],[Patient Satisfaction Score]]&gt;=7)</f>
        <v>0</v>
      </c>
      <c r="T5298" t="str">
        <f>IF(LEFT(Table1[[#This Row],[Patient Gender]],1)="F","Female","Male")</f>
        <v>Female</v>
      </c>
    </row>
    <row r="5299" spans="1:20" x14ac:dyDescent="0.3">
      <c r="A5299" t="s">
        <v>5403</v>
      </c>
      <c r="B5299" s="1">
        <v>45504.261805555558</v>
      </c>
      <c r="C5299" t="s">
        <v>13</v>
      </c>
      <c r="D5299">
        <v>45</v>
      </c>
      <c r="E5299" t="s">
        <v>14</v>
      </c>
      <c r="F5299" t="s">
        <v>11</v>
      </c>
      <c r="G5299" t="b">
        <v>1</v>
      </c>
      <c r="I5299">
        <v>58</v>
      </c>
      <c r="J5299" t="b">
        <v>1</v>
      </c>
      <c r="K5299">
        <f>YEAR(Table1[[#This Row],[Patient Admission Date]])</f>
        <v>2024</v>
      </c>
      <c r="L5299" t="str">
        <f>TEXT(Table1[[#This Row],[Patient Admission Date]],"mmm")</f>
        <v>Jul</v>
      </c>
      <c r="M5299" t="str">
        <f>TEXT(Table1[[#This Row],[Patient Admission Date]],"ddd")</f>
        <v>Wed</v>
      </c>
      <c r="N5299" t="str">
        <f>TEXT(INT(HOUR(Table1[[#This Row],[Patient Admission Date]])/3)*3,"00")&amp;"-"&amp;TEXT(INT(HOUR(Table1[[#This Row],[Patient Admission Date]])/3)*3+3,"00")</f>
        <v>06-09</v>
      </c>
      <c r="O5299" t="str" cm="1">
        <f t="array" ref="O5299">_xlfn.IFS(Table1[[#This Row],[Patient Age]]&lt;=14,"0-14",Table1[[#This Row],[Patient Age]]&lt;=29,"15-29",Table1[[#This Row],[Patient Age]]&lt;=44,"30-44",Table1[[#This Row],[Patient Age]]&lt;=59,"45-59",Table1[[#This Row],[Patient Age]]&lt;=74,"60-74",TRUE,"75+")</f>
        <v>45-59</v>
      </c>
      <c r="P5299" t="str" cm="1">
        <f t="array" ref="P5299">_xlfn.IFS(Table1[[#This Row],[Patient Waittime]]&lt;=15,"0-15",Table1[[#This Row],[Patient Waittime]]&lt;=30,"16-30",Table1[[#This Row],[Patient Waittime]]&lt;=45,"31-45",Table1[[#This Row],[Patient Waittime]]&lt;=60,"46-60",TRUE,"60+")</f>
        <v>46-60</v>
      </c>
      <c r="Q5299">
        <f>--(Table1[[#This Row],[Patient Waittime]]&lt;=30)</f>
        <v>0</v>
      </c>
      <c r="R5299">
        <f>--Table1[[#This Row],[Patient Admission Flag]]</f>
        <v>1</v>
      </c>
      <c r="S5299">
        <f>--AND(Table1[[#This Row],[WithinTarget]]=1,Table1[[#This Row],[Patient Satisfaction Score]]&gt;=7)</f>
        <v>0</v>
      </c>
      <c r="T5299" t="str">
        <f>IF(LEFT(Table1[[#This Row],[Patient Gender]],1)="F","Female","Male")</f>
        <v>Female</v>
      </c>
    </row>
    <row r="5300" spans="1:20" x14ac:dyDescent="0.3">
      <c r="A5300" t="s">
        <v>5404</v>
      </c>
      <c r="B5300" s="1">
        <v>45514.536111111112</v>
      </c>
      <c r="C5300" t="s">
        <v>13</v>
      </c>
      <c r="D5300">
        <v>51</v>
      </c>
      <c r="E5300" t="s">
        <v>14</v>
      </c>
      <c r="F5300" t="s">
        <v>11</v>
      </c>
      <c r="G5300" t="b">
        <v>1</v>
      </c>
      <c r="I5300">
        <v>16</v>
      </c>
      <c r="J5300" t="b">
        <v>1</v>
      </c>
      <c r="K5300">
        <f>YEAR(Table1[[#This Row],[Patient Admission Date]])</f>
        <v>2024</v>
      </c>
      <c r="L5300" t="str">
        <f>TEXT(Table1[[#This Row],[Patient Admission Date]],"mmm")</f>
        <v>Aug</v>
      </c>
      <c r="M5300" t="str">
        <f>TEXT(Table1[[#This Row],[Patient Admission Date]],"ddd")</f>
        <v>Sat</v>
      </c>
      <c r="N5300" t="str">
        <f>TEXT(INT(HOUR(Table1[[#This Row],[Patient Admission Date]])/3)*3,"00")&amp;"-"&amp;TEXT(INT(HOUR(Table1[[#This Row],[Patient Admission Date]])/3)*3+3,"00")</f>
        <v>12-15</v>
      </c>
      <c r="O5300" t="str" cm="1">
        <f t="array" ref="O5300">_xlfn.IFS(Table1[[#This Row],[Patient Age]]&lt;=14,"0-14",Table1[[#This Row],[Patient Age]]&lt;=29,"15-29",Table1[[#This Row],[Patient Age]]&lt;=44,"30-44",Table1[[#This Row],[Patient Age]]&lt;=59,"45-59",Table1[[#This Row],[Patient Age]]&lt;=74,"60-74",TRUE,"75+")</f>
        <v>45-59</v>
      </c>
      <c r="P5300" t="str" cm="1">
        <f t="array" ref="P5300">_xlfn.IFS(Table1[[#This Row],[Patient Waittime]]&lt;=15,"0-15",Table1[[#This Row],[Patient Waittime]]&lt;=30,"16-30",Table1[[#This Row],[Patient Waittime]]&lt;=45,"31-45",Table1[[#This Row],[Patient Waittime]]&lt;=60,"46-60",TRUE,"60+")</f>
        <v>16-30</v>
      </c>
      <c r="Q5300">
        <f>--(Table1[[#This Row],[Patient Waittime]]&lt;=30)</f>
        <v>1</v>
      </c>
      <c r="R5300">
        <f>--Table1[[#This Row],[Patient Admission Flag]]</f>
        <v>1</v>
      </c>
      <c r="S5300">
        <f>--AND(Table1[[#This Row],[WithinTarget]]=1,Table1[[#This Row],[Patient Satisfaction Score]]&gt;=7)</f>
        <v>0</v>
      </c>
      <c r="T5300" t="str">
        <f>IF(LEFT(Table1[[#This Row],[Patient Gender]],1)="F","Female","Male")</f>
        <v>Female</v>
      </c>
    </row>
    <row r="5301" spans="1:20" x14ac:dyDescent="0.3">
      <c r="A5301" t="s">
        <v>5405</v>
      </c>
      <c r="B5301" s="1">
        <v>45108.040277777778</v>
      </c>
      <c r="C5301" t="s">
        <v>13</v>
      </c>
      <c r="D5301">
        <v>51</v>
      </c>
      <c r="E5301" t="s">
        <v>14</v>
      </c>
      <c r="F5301" t="s">
        <v>11</v>
      </c>
      <c r="G5301" t="b">
        <v>1</v>
      </c>
      <c r="I5301">
        <v>32</v>
      </c>
      <c r="J5301" t="b">
        <v>1</v>
      </c>
      <c r="K5301">
        <f>YEAR(Table1[[#This Row],[Patient Admission Date]])</f>
        <v>2023</v>
      </c>
      <c r="L5301" t="str">
        <f>TEXT(Table1[[#This Row],[Patient Admission Date]],"mmm")</f>
        <v>Jul</v>
      </c>
      <c r="M5301" t="str">
        <f>TEXT(Table1[[#This Row],[Patient Admission Date]],"ddd")</f>
        <v>Sat</v>
      </c>
      <c r="N5301" t="str">
        <f>TEXT(INT(HOUR(Table1[[#This Row],[Patient Admission Date]])/3)*3,"00")&amp;"-"&amp;TEXT(INT(HOUR(Table1[[#This Row],[Patient Admission Date]])/3)*3+3,"00")</f>
        <v>00-03</v>
      </c>
      <c r="O5301" t="str" cm="1">
        <f t="array" ref="O5301">_xlfn.IFS(Table1[[#This Row],[Patient Age]]&lt;=14,"0-14",Table1[[#This Row],[Patient Age]]&lt;=29,"15-29",Table1[[#This Row],[Patient Age]]&lt;=44,"30-44",Table1[[#This Row],[Patient Age]]&lt;=59,"45-59",Table1[[#This Row],[Patient Age]]&lt;=74,"60-74",TRUE,"75+")</f>
        <v>45-59</v>
      </c>
      <c r="P5301" t="str" cm="1">
        <f t="array" ref="P5301">_xlfn.IFS(Table1[[#This Row],[Patient Waittime]]&lt;=15,"0-15",Table1[[#This Row],[Patient Waittime]]&lt;=30,"16-30",Table1[[#This Row],[Patient Waittime]]&lt;=45,"31-45",Table1[[#This Row],[Patient Waittime]]&lt;=60,"46-60",TRUE,"60+")</f>
        <v>31-45</v>
      </c>
      <c r="Q5301">
        <f>--(Table1[[#This Row],[Patient Waittime]]&lt;=30)</f>
        <v>0</v>
      </c>
      <c r="R5301">
        <f>--Table1[[#This Row],[Patient Admission Flag]]</f>
        <v>1</v>
      </c>
      <c r="S5301">
        <f>--AND(Table1[[#This Row],[WithinTarget]]=1,Table1[[#This Row],[Patient Satisfaction Score]]&gt;=7)</f>
        <v>0</v>
      </c>
      <c r="T5301" t="str">
        <f>IF(LEFT(Table1[[#This Row],[Patient Gender]],1)="F","Female","Male")</f>
        <v>Female</v>
      </c>
    </row>
    <row r="5302" spans="1:20" x14ac:dyDescent="0.3">
      <c r="A5302" t="s">
        <v>5406</v>
      </c>
      <c r="B5302" s="1">
        <v>45345.671527777777</v>
      </c>
      <c r="C5302" t="s">
        <v>13</v>
      </c>
      <c r="D5302">
        <v>9</v>
      </c>
      <c r="E5302" t="s">
        <v>14</v>
      </c>
      <c r="F5302" t="s">
        <v>11</v>
      </c>
      <c r="G5302" t="b">
        <v>1</v>
      </c>
      <c r="I5302">
        <v>48</v>
      </c>
      <c r="J5302" t="b">
        <v>1</v>
      </c>
      <c r="K5302">
        <f>YEAR(Table1[[#This Row],[Patient Admission Date]])</f>
        <v>2024</v>
      </c>
      <c r="L5302" t="str">
        <f>TEXT(Table1[[#This Row],[Patient Admission Date]],"mmm")</f>
        <v>Feb</v>
      </c>
      <c r="M5302" t="str">
        <f>TEXT(Table1[[#This Row],[Patient Admission Date]],"ddd")</f>
        <v>Fri</v>
      </c>
      <c r="N5302" t="str">
        <f>TEXT(INT(HOUR(Table1[[#This Row],[Patient Admission Date]])/3)*3,"00")&amp;"-"&amp;TEXT(INT(HOUR(Table1[[#This Row],[Patient Admission Date]])/3)*3+3,"00")</f>
        <v>15-18</v>
      </c>
      <c r="O5302" t="str" cm="1">
        <f t="array" ref="O5302">_xlfn.IFS(Table1[[#This Row],[Patient Age]]&lt;=14,"0-14",Table1[[#This Row],[Patient Age]]&lt;=29,"15-29",Table1[[#This Row],[Patient Age]]&lt;=44,"30-44",Table1[[#This Row],[Patient Age]]&lt;=59,"45-59",Table1[[#This Row],[Patient Age]]&lt;=74,"60-74",TRUE,"75+")</f>
        <v>0-14</v>
      </c>
      <c r="P5302" t="str" cm="1">
        <f t="array" ref="P5302">_xlfn.IFS(Table1[[#This Row],[Patient Waittime]]&lt;=15,"0-15",Table1[[#This Row],[Patient Waittime]]&lt;=30,"16-30",Table1[[#This Row],[Patient Waittime]]&lt;=45,"31-45",Table1[[#This Row],[Patient Waittime]]&lt;=60,"46-60",TRUE,"60+")</f>
        <v>46-60</v>
      </c>
      <c r="Q5302">
        <f>--(Table1[[#This Row],[Patient Waittime]]&lt;=30)</f>
        <v>0</v>
      </c>
      <c r="R5302">
        <f>--Table1[[#This Row],[Patient Admission Flag]]</f>
        <v>1</v>
      </c>
      <c r="S5302">
        <f>--AND(Table1[[#This Row],[WithinTarget]]=1,Table1[[#This Row],[Patient Satisfaction Score]]&gt;=7)</f>
        <v>0</v>
      </c>
      <c r="T5302" t="str">
        <f>IF(LEFT(Table1[[#This Row],[Patient Gender]],1)="F","Female","Male")</f>
        <v>Female</v>
      </c>
    </row>
    <row r="5303" spans="1:20" x14ac:dyDescent="0.3">
      <c r="A5303" t="s">
        <v>5407</v>
      </c>
      <c r="B5303" s="1">
        <v>45362.470833333333</v>
      </c>
      <c r="C5303" t="s">
        <v>13</v>
      </c>
      <c r="D5303">
        <v>6</v>
      </c>
      <c r="E5303" t="s">
        <v>14</v>
      </c>
      <c r="F5303" t="s">
        <v>11</v>
      </c>
      <c r="G5303" t="b">
        <v>1</v>
      </c>
      <c r="I5303">
        <v>51</v>
      </c>
      <c r="J5303" t="b">
        <v>1</v>
      </c>
      <c r="K5303">
        <f>YEAR(Table1[[#This Row],[Patient Admission Date]])</f>
        <v>2024</v>
      </c>
      <c r="L5303" t="str">
        <f>TEXT(Table1[[#This Row],[Patient Admission Date]],"mmm")</f>
        <v>Mar</v>
      </c>
      <c r="M5303" t="str">
        <f>TEXT(Table1[[#This Row],[Patient Admission Date]],"ddd")</f>
        <v>Mon</v>
      </c>
      <c r="N5303" t="str">
        <f>TEXT(INT(HOUR(Table1[[#This Row],[Patient Admission Date]])/3)*3,"00")&amp;"-"&amp;TEXT(INT(HOUR(Table1[[#This Row],[Patient Admission Date]])/3)*3+3,"00")</f>
        <v>09-12</v>
      </c>
      <c r="O5303" t="str" cm="1">
        <f t="array" ref="O5303">_xlfn.IFS(Table1[[#This Row],[Patient Age]]&lt;=14,"0-14",Table1[[#This Row],[Patient Age]]&lt;=29,"15-29",Table1[[#This Row],[Patient Age]]&lt;=44,"30-44",Table1[[#This Row],[Patient Age]]&lt;=59,"45-59",Table1[[#This Row],[Patient Age]]&lt;=74,"60-74",TRUE,"75+")</f>
        <v>0-14</v>
      </c>
      <c r="P5303" t="str" cm="1">
        <f t="array" ref="P5303">_xlfn.IFS(Table1[[#This Row],[Patient Waittime]]&lt;=15,"0-15",Table1[[#This Row],[Patient Waittime]]&lt;=30,"16-30",Table1[[#This Row],[Patient Waittime]]&lt;=45,"31-45",Table1[[#This Row],[Patient Waittime]]&lt;=60,"46-60",TRUE,"60+")</f>
        <v>46-60</v>
      </c>
      <c r="Q5303">
        <f>--(Table1[[#This Row],[Patient Waittime]]&lt;=30)</f>
        <v>0</v>
      </c>
      <c r="R5303">
        <f>--Table1[[#This Row],[Patient Admission Flag]]</f>
        <v>1</v>
      </c>
      <c r="S5303">
        <f>--AND(Table1[[#This Row],[WithinTarget]]=1,Table1[[#This Row],[Patient Satisfaction Score]]&gt;=7)</f>
        <v>0</v>
      </c>
      <c r="T5303" t="str">
        <f>IF(LEFT(Table1[[#This Row],[Patient Gender]],1)="F","Female","Male")</f>
        <v>Female</v>
      </c>
    </row>
    <row r="5304" spans="1:20" x14ac:dyDescent="0.3">
      <c r="A5304" t="s">
        <v>5408</v>
      </c>
      <c r="B5304" s="1">
        <v>45157.404861111114</v>
      </c>
      <c r="C5304" t="s">
        <v>13</v>
      </c>
      <c r="D5304">
        <v>38</v>
      </c>
      <c r="E5304" t="s">
        <v>14</v>
      </c>
      <c r="F5304" t="s">
        <v>11</v>
      </c>
      <c r="G5304" t="b">
        <v>1</v>
      </c>
      <c r="I5304">
        <v>54</v>
      </c>
      <c r="J5304" t="b">
        <v>1</v>
      </c>
      <c r="K5304">
        <f>YEAR(Table1[[#This Row],[Patient Admission Date]])</f>
        <v>2023</v>
      </c>
      <c r="L5304" t="str">
        <f>TEXT(Table1[[#This Row],[Patient Admission Date]],"mmm")</f>
        <v>Aug</v>
      </c>
      <c r="M5304" t="str">
        <f>TEXT(Table1[[#This Row],[Patient Admission Date]],"ddd")</f>
        <v>Sat</v>
      </c>
      <c r="N5304" t="str">
        <f>TEXT(INT(HOUR(Table1[[#This Row],[Patient Admission Date]])/3)*3,"00")&amp;"-"&amp;TEXT(INT(HOUR(Table1[[#This Row],[Patient Admission Date]])/3)*3+3,"00")</f>
        <v>09-12</v>
      </c>
      <c r="O5304" t="str" cm="1">
        <f t="array" ref="O5304">_xlfn.IFS(Table1[[#This Row],[Patient Age]]&lt;=14,"0-14",Table1[[#This Row],[Patient Age]]&lt;=29,"15-29",Table1[[#This Row],[Patient Age]]&lt;=44,"30-44",Table1[[#This Row],[Patient Age]]&lt;=59,"45-59",Table1[[#This Row],[Patient Age]]&lt;=74,"60-74",TRUE,"75+")</f>
        <v>30-44</v>
      </c>
      <c r="P5304" t="str" cm="1">
        <f t="array" ref="P5304">_xlfn.IFS(Table1[[#This Row],[Patient Waittime]]&lt;=15,"0-15",Table1[[#This Row],[Patient Waittime]]&lt;=30,"16-30",Table1[[#This Row],[Patient Waittime]]&lt;=45,"31-45",Table1[[#This Row],[Patient Waittime]]&lt;=60,"46-60",TRUE,"60+")</f>
        <v>46-60</v>
      </c>
      <c r="Q5304">
        <f>--(Table1[[#This Row],[Patient Waittime]]&lt;=30)</f>
        <v>0</v>
      </c>
      <c r="R5304">
        <f>--Table1[[#This Row],[Patient Admission Flag]]</f>
        <v>1</v>
      </c>
      <c r="S5304">
        <f>--AND(Table1[[#This Row],[WithinTarget]]=1,Table1[[#This Row],[Patient Satisfaction Score]]&gt;=7)</f>
        <v>0</v>
      </c>
      <c r="T5304" t="str">
        <f>IF(LEFT(Table1[[#This Row],[Patient Gender]],1)="F","Female","Male")</f>
        <v>Female</v>
      </c>
    </row>
    <row r="5305" spans="1:20" x14ac:dyDescent="0.3">
      <c r="A5305" t="s">
        <v>5409</v>
      </c>
      <c r="B5305" s="1">
        <v>45176.928472222222</v>
      </c>
      <c r="C5305" t="s">
        <v>13</v>
      </c>
      <c r="D5305">
        <v>55</v>
      </c>
      <c r="E5305" t="s">
        <v>14</v>
      </c>
      <c r="F5305" t="s">
        <v>11</v>
      </c>
      <c r="G5305" t="b">
        <v>1</v>
      </c>
      <c r="I5305">
        <v>54</v>
      </c>
      <c r="J5305" t="b">
        <v>1</v>
      </c>
      <c r="K5305">
        <f>YEAR(Table1[[#This Row],[Patient Admission Date]])</f>
        <v>2023</v>
      </c>
      <c r="L5305" t="str">
        <f>TEXT(Table1[[#This Row],[Patient Admission Date]],"mmm")</f>
        <v>Sep</v>
      </c>
      <c r="M5305" t="str">
        <f>TEXT(Table1[[#This Row],[Patient Admission Date]],"ddd")</f>
        <v>Thu</v>
      </c>
      <c r="N5305" t="str">
        <f>TEXT(INT(HOUR(Table1[[#This Row],[Patient Admission Date]])/3)*3,"00")&amp;"-"&amp;TEXT(INT(HOUR(Table1[[#This Row],[Patient Admission Date]])/3)*3+3,"00")</f>
        <v>21-24</v>
      </c>
      <c r="O5305" t="str" cm="1">
        <f t="array" ref="O5305">_xlfn.IFS(Table1[[#This Row],[Patient Age]]&lt;=14,"0-14",Table1[[#This Row],[Patient Age]]&lt;=29,"15-29",Table1[[#This Row],[Patient Age]]&lt;=44,"30-44",Table1[[#This Row],[Patient Age]]&lt;=59,"45-59",Table1[[#This Row],[Patient Age]]&lt;=74,"60-74",TRUE,"75+")</f>
        <v>45-59</v>
      </c>
      <c r="P5305" t="str" cm="1">
        <f t="array" ref="P5305">_xlfn.IFS(Table1[[#This Row],[Patient Waittime]]&lt;=15,"0-15",Table1[[#This Row],[Patient Waittime]]&lt;=30,"16-30",Table1[[#This Row],[Patient Waittime]]&lt;=45,"31-45",Table1[[#This Row],[Patient Waittime]]&lt;=60,"46-60",TRUE,"60+")</f>
        <v>46-60</v>
      </c>
      <c r="Q5305">
        <f>--(Table1[[#This Row],[Patient Waittime]]&lt;=30)</f>
        <v>0</v>
      </c>
      <c r="R5305">
        <f>--Table1[[#This Row],[Patient Admission Flag]]</f>
        <v>1</v>
      </c>
      <c r="S5305">
        <f>--AND(Table1[[#This Row],[WithinTarget]]=1,Table1[[#This Row],[Patient Satisfaction Score]]&gt;=7)</f>
        <v>0</v>
      </c>
      <c r="T5305" t="str">
        <f>IF(LEFT(Table1[[#This Row],[Patient Gender]],1)="F","Female","Male")</f>
        <v>Female</v>
      </c>
    </row>
    <row r="5306" spans="1:20" x14ac:dyDescent="0.3">
      <c r="A5306" t="s">
        <v>5410</v>
      </c>
      <c r="B5306" s="1">
        <v>45210.726388888892</v>
      </c>
      <c r="C5306" t="s">
        <v>13</v>
      </c>
      <c r="D5306">
        <v>68</v>
      </c>
      <c r="E5306" t="s">
        <v>14</v>
      </c>
      <c r="F5306" t="s">
        <v>11</v>
      </c>
      <c r="G5306" t="b">
        <v>1</v>
      </c>
      <c r="I5306">
        <v>54</v>
      </c>
      <c r="J5306" t="b">
        <v>1</v>
      </c>
      <c r="K5306">
        <f>YEAR(Table1[[#This Row],[Patient Admission Date]])</f>
        <v>2023</v>
      </c>
      <c r="L5306" t="str">
        <f>TEXT(Table1[[#This Row],[Patient Admission Date]],"mmm")</f>
        <v>Oct</v>
      </c>
      <c r="M5306" t="str">
        <f>TEXT(Table1[[#This Row],[Patient Admission Date]],"ddd")</f>
        <v>Wed</v>
      </c>
      <c r="N5306" t="str">
        <f>TEXT(INT(HOUR(Table1[[#This Row],[Patient Admission Date]])/3)*3,"00")&amp;"-"&amp;TEXT(INT(HOUR(Table1[[#This Row],[Patient Admission Date]])/3)*3+3,"00")</f>
        <v>15-18</v>
      </c>
      <c r="O5306" t="str" cm="1">
        <f t="array" ref="O5306">_xlfn.IFS(Table1[[#This Row],[Patient Age]]&lt;=14,"0-14",Table1[[#This Row],[Patient Age]]&lt;=29,"15-29",Table1[[#This Row],[Patient Age]]&lt;=44,"30-44",Table1[[#This Row],[Patient Age]]&lt;=59,"45-59",Table1[[#This Row],[Patient Age]]&lt;=74,"60-74",TRUE,"75+")</f>
        <v>60-74</v>
      </c>
      <c r="P5306" t="str" cm="1">
        <f t="array" ref="P5306">_xlfn.IFS(Table1[[#This Row],[Patient Waittime]]&lt;=15,"0-15",Table1[[#This Row],[Patient Waittime]]&lt;=30,"16-30",Table1[[#This Row],[Patient Waittime]]&lt;=45,"31-45",Table1[[#This Row],[Patient Waittime]]&lt;=60,"46-60",TRUE,"60+")</f>
        <v>46-60</v>
      </c>
      <c r="Q5306">
        <f>--(Table1[[#This Row],[Patient Waittime]]&lt;=30)</f>
        <v>0</v>
      </c>
      <c r="R5306">
        <f>--Table1[[#This Row],[Patient Admission Flag]]</f>
        <v>1</v>
      </c>
      <c r="S5306">
        <f>--AND(Table1[[#This Row],[WithinTarget]]=1,Table1[[#This Row],[Patient Satisfaction Score]]&gt;=7)</f>
        <v>0</v>
      </c>
      <c r="T5306" t="str">
        <f>IF(LEFT(Table1[[#This Row],[Patient Gender]],1)="F","Female","Male")</f>
        <v>Female</v>
      </c>
    </row>
    <row r="5307" spans="1:20" x14ac:dyDescent="0.3">
      <c r="A5307" t="s">
        <v>5411</v>
      </c>
      <c r="B5307" s="1">
        <v>45578.326388888891</v>
      </c>
      <c r="C5307" t="s">
        <v>13</v>
      </c>
      <c r="D5307">
        <v>11</v>
      </c>
      <c r="E5307" t="s">
        <v>14</v>
      </c>
      <c r="F5307" t="s">
        <v>11</v>
      </c>
      <c r="G5307" t="b">
        <v>1</v>
      </c>
      <c r="I5307">
        <v>20</v>
      </c>
      <c r="J5307" t="b">
        <v>1</v>
      </c>
      <c r="K5307">
        <f>YEAR(Table1[[#This Row],[Patient Admission Date]])</f>
        <v>2024</v>
      </c>
      <c r="L5307" t="str">
        <f>TEXT(Table1[[#This Row],[Patient Admission Date]],"mmm")</f>
        <v>Oct</v>
      </c>
      <c r="M5307" t="str">
        <f>TEXT(Table1[[#This Row],[Patient Admission Date]],"ddd")</f>
        <v>Sun</v>
      </c>
      <c r="N5307" t="str">
        <f>TEXT(INT(HOUR(Table1[[#This Row],[Patient Admission Date]])/3)*3,"00")&amp;"-"&amp;TEXT(INT(HOUR(Table1[[#This Row],[Patient Admission Date]])/3)*3+3,"00")</f>
        <v>06-09</v>
      </c>
      <c r="O5307" t="str" cm="1">
        <f t="array" ref="O5307">_xlfn.IFS(Table1[[#This Row],[Patient Age]]&lt;=14,"0-14",Table1[[#This Row],[Patient Age]]&lt;=29,"15-29",Table1[[#This Row],[Patient Age]]&lt;=44,"30-44",Table1[[#This Row],[Patient Age]]&lt;=59,"45-59",Table1[[#This Row],[Patient Age]]&lt;=74,"60-74",TRUE,"75+")</f>
        <v>0-14</v>
      </c>
      <c r="P5307" t="str" cm="1">
        <f t="array" ref="P5307">_xlfn.IFS(Table1[[#This Row],[Patient Waittime]]&lt;=15,"0-15",Table1[[#This Row],[Patient Waittime]]&lt;=30,"16-30",Table1[[#This Row],[Patient Waittime]]&lt;=45,"31-45",Table1[[#This Row],[Patient Waittime]]&lt;=60,"46-60",TRUE,"60+")</f>
        <v>16-30</v>
      </c>
      <c r="Q5307">
        <f>--(Table1[[#This Row],[Patient Waittime]]&lt;=30)</f>
        <v>1</v>
      </c>
      <c r="R5307">
        <f>--Table1[[#This Row],[Patient Admission Flag]]</f>
        <v>1</v>
      </c>
      <c r="S5307">
        <f>--AND(Table1[[#This Row],[WithinTarget]]=1,Table1[[#This Row],[Patient Satisfaction Score]]&gt;=7)</f>
        <v>0</v>
      </c>
      <c r="T5307" t="str">
        <f>IF(LEFT(Table1[[#This Row],[Patient Gender]],1)="F","Female","Male")</f>
        <v>Female</v>
      </c>
    </row>
    <row r="5308" spans="1:20" x14ac:dyDescent="0.3">
      <c r="A5308" t="s">
        <v>5412</v>
      </c>
      <c r="B5308" s="1">
        <v>45124.007638888892</v>
      </c>
      <c r="C5308" t="s">
        <v>13</v>
      </c>
      <c r="D5308">
        <v>12</v>
      </c>
      <c r="E5308" t="s">
        <v>14</v>
      </c>
      <c r="F5308" t="s">
        <v>11</v>
      </c>
      <c r="G5308" t="b">
        <v>1</v>
      </c>
      <c r="I5308">
        <v>20</v>
      </c>
      <c r="J5308" t="b">
        <v>1</v>
      </c>
      <c r="K5308">
        <f>YEAR(Table1[[#This Row],[Patient Admission Date]])</f>
        <v>2023</v>
      </c>
      <c r="L5308" t="str">
        <f>TEXT(Table1[[#This Row],[Patient Admission Date]],"mmm")</f>
        <v>Jul</v>
      </c>
      <c r="M5308" t="str">
        <f>TEXT(Table1[[#This Row],[Patient Admission Date]],"ddd")</f>
        <v>Mon</v>
      </c>
      <c r="N5308" t="str">
        <f>TEXT(INT(HOUR(Table1[[#This Row],[Patient Admission Date]])/3)*3,"00")&amp;"-"&amp;TEXT(INT(HOUR(Table1[[#This Row],[Patient Admission Date]])/3)*3+3,"00")</f>
        <v>00-03</v>
      </c>
      <c r="O5308" t="str" cm="1">
        <f t="array" ref="O5308">_xlfn.IFS(Table1[[#This Row],[Patient Age]]&lt;=14,"0-14",Table1[[#This Row],[Patient Age]]&lt;=29,"15-29",Table1[[#This Row],[Patient Age]]&lt;=44,"30-44",Table1[[#This Row],[Patient Age]]&lt;=59,"45-59",Table1[[#This Row],[Patient Age]]&lt;=74,"60-74",TRUE,"75+")</f>
        <v>0-14</v>
      </c>
      <c r="P5308" t="str" cm="1">
        <f t="array" ref="P5308">_xlfn.IFS(Table1[[#This Row],[Patient Waittime]]&lt;=15,"0-15",Table1[[#This Row],[Patient Waittime]]&lt;=30,"16-30",Table1[[#This Row],[Patient Waittime]]&lt;=45,"31-45",Table1[[#This Row],[Patient Waittime]]&lt;=60,"46-60",TRUE,"60+")</f>
        <v>16-30</v>
      </c>
      <c r="Q5308">
        <f>--(Table1[[#This Row],[Patient Waittime]]&lt;=30)</f>
        <v>1</v>
      </c>
      <c r="R5308">
        <f>--Table1[[#This Row],[Patient Admission Flag]]</f>
        <v>1</v>
      </c>
      <c r="S5308">
        <f>--AND(Table1[[#This Row],[WithinTarget]]=1,Table1[[#This Row],[Patient Satisfaction Score]]&gt;=7)</f>
        <v>0</v>
      </c>
      <c r="T5308" t="str">
        <f>IF(LEFT(Table1[[#This Row],[Patient Gender]],1)="F","Female","Male")</f>
        <v>Female</v>
      </c>
    </row>
    <row r="5309" spans="1:20" x14ac:dyDescent="0.3">
      <c r="A5309" t="s">
        <v>5413</v>
      </c>
      <c r="B5309" s="1">
        <v>45173.55</v>
      </c>
      <c r="C5309" t="s">
        <v>13</v>
      </c>
      <c r="D5309">
        <v>71</v>
      </c>
      <c r="E5309" t="s">
        <v>14</v>
      </c>
      <c r="F5309" t="s">
        <v>11</v>
      </c>
      <c r="G5309" t="b">
        <v>1</v>
      </c>
      <c r="I5309">
        <v>27</v>
      </c>
      <c r="J5309" t="b">
        <v>1</v>
      </c>
      <c r="K5309">
        <f>YEAR(Table1[[#This Row],[Patient Admission Date]])</f>
        <v>2023</v>
      </c>
      <c r="L5309" t="str">
        <f>TEXT(Table1[[#This Row],[Patient Admission Date]],"mmm")</f>
        <v>Sep</v>
      </c>
      <c r="M5309" t="str">
        <f>TEXT(Table1[[#This Row],[Patient Admission Date]],"ddd")</f>
        <v>Mon</v>
      </c>
      <c r="N5309" t="str">
        <f>TEXT(INT(HOUR(Table1[[#This Row],[Patient Admission Date]])/3)*3,"00")&amp;"-"&amp;TEXT(INT(HOUR(Table1[[#This Row],[Patient Admission Date]])/3)*3+3,"00")</f>
        <v>12-15</v>
      </c>
      <c r="O5309" t="str" cm="1">
        <f t="array" ref="O5309">_xlfn.IFS(Table1[[#This Row],[Patient Age]]&lt;=14,"0-14",Table1[[#This Row],[Patient Age]]&lt;=29,"15-29",Table1[[#This Row],[Patient Age]]&lt;=44,"30-44",Table1[[#This Row],[Patient Age]]&lt;=59,"45-59",Table1[[#This Row],[Patient Age]]&lt;=74,"60-74",TRUE,"75+")</f>
        <v>60-74</v>
      </c>
      <c r="P5309" t="str" cm="1">
        <f t="array" ref="P5309">_xlfn.IFS(Table1[[#This Row],[Patient Waittime]]&lt;=15,"0-15",Table1[[#This Row],[Patient Waittime]]&lt;=30,"16-30",Table1[[#This Row],[Patient Waittime]]&lt;=45,"31-45",Table1[[#This Row],[Patient Waittime]]&lt;=60,"46-60",TRUE,"60+")</f>
        <v>16-30</v>
      </c>
      <c r="Q5309">
        <f>--(Table1[[#This Row],[Patient Waittime]]&lt;=30)</f>
        <v>1</v>
      </c>
      <c r="R5309">
        <f>--Table1[[#This Row],[Patient Admission Flag]]</f>
        <v>1</v>
      </c>
      <c r="S5309">
        <f>--AND(Table1[[#This Row],[WithinTarget]]=1,Table1[[#This Row],[Patient Satisfaction Score]]&gt;=7)</f>
        <v>0</v>
      </c>
      <c r="T5309" t="str">
        <f>IF(LEFT(Table1[[#This Row],[Patient Gender]],1)="F","Female","Male")</f>
        <v>Female</v>
      </c>
    </row>
    <row r="5310" spans="1:20" x14ac:dyDescent="0.3">
      <c r="A5310" t="s">
        <v>5414</v>
      </c>
      <c r="B5310" s="1">
        <v>45443.339583333334</v>
      </c>
      <c r="C5310" t="s">
        <v>13</v>
      </c>
      <c r="D5310">
        <v>51</v>
      </c>
      <c r="E5310" t="s">
        <v>14</v>
      </c>
      <c r="F5310" t="s">
        <v>11</v>
      </c>
      <c r="G5310" t="b">
        <v>1</v>
      </c>
      <c r="I5310">
        <v>28</v>
      </c>
      <c r="J5310" t="b">
        <v>1</v>
      </c>
      <c r="K5310">
        <f>YEAR(Table1[[#This Row],[Patient Admission Date]])</f>
        <v>2024</v>
      </c>
      <c r="L5310" t="str">
        <f>TEXT(Table1[[#This Row],[Patient Admission Date]],"mmm")</f>
        <v>May</v>
      </c>
      <c r="M5310" t="str">
        <f>TEXT(Table1[[#This Row],[Patient Admission Date]],"ddd")</f>
        <v>Fri</v>
      </c>
      <c r="N5310" t="str">
        <f>TEXT(INT(HOUR(Table1[[#This Row],[Patient Admission Date]])/3)*3,"00")&amp;"-"&amp;TEXT(INT(HOUR(Table1[[#This Row],[Patient Admission Date]])/3)*3+3,"00")</f>
        <v>06-09</v>
      </c>
      <c r="O5310" t="str" cm="1">
        <f t="array" ref="O5310">_xlfn.IFS(Table1[[#This Row],[Patient Age]]&lt;=14,"0-14",Table1[[#This Row],[Patient Age]]&lt;=29,"15-29",Table1[[#This Row],[Patient Age]]&lt;=44,"30-44",Table1[[#This Row],[Patient Age]]&lt;=59,"45-59",Table1[[#This Row],[Patient Age]]&lt;=74,"60-74",TRUE,"75+")</f>
        <v>45-59</v>
      </c>
      <c r="P5310" t="str" cm="1">
        <f t="array" ref="P5310">_xlfn.IFS(Table1[[#This Row],[Patient Waittime]]&lt;=15,"0-15",Table1[[#This Row],[Patient Waittime]]&lt;=30,"16-30",Table1[[#This Row],[Patient Waittime]]&lt;=45,"31-45",Table1[[#This Row],[Patient Waittime]]&lt;=60,"46-60",TRUE,"60+")</f>
        <v>16-30</v>
      </c>
      <c r="Q5310">
        <f>--(Table1[[#This Row],[Patient Waittime]]&lt;=30)</f>
        <v>1</v>
      </c>
      <c r="R5310">
        <f>--Table1[[#This Row],[Patient Admission Flag]]</f>
        <v>1</v>
      </c>
      <c r="S5310">
        <f>--AND(Table1[[#This Row],[WithinTarget]]=1,Table1[[#This Row],[Patient Satisfaction Score]]&gt;=7)</f>
        <v>0</v>
      </c>
      <c r="T5310" t="str">
        <f>IF(LEFT(Table1[[#This Row],[Patient Gender]],1)="F","Female","Male")</f>
        <v>Female</v>
      </c>
    </row>
    <row r="5311" spans="1:20" x14ac:dyDescent="0.3">
      <c r="A5311" t="s">
        <v>5415</v>
      </c>
      <c r="B5311" s="1">
        <v>45095.321527777778</v>
      </c>
      <c r="C5311" t="s">
        <v>13</v>
      </c>
      <c r="D5311">
        <v>20</v>
      </c>
      <c r="E5311" t="s">
        <v>14</v>
      </c>
      <c r="F5311" t="s">
        <v>11</v>
      </c>
      <c r="G5311" t="b">
        <v>1</v>
      </c>
      <c r="I5311">
        <v>34</v>
      </c>
      <c r="J5311" t="b">
        <v>1</v>
      </c>
      <c r="K5311">
        <f>YEAR(Table1[[#This Row],[Patient Admission Date]])</f>
        <v>2023</v>
      </c>
      <c r="L5311" t="str">
        <f>TEXT(Table1[[#This Row],[Patient Admission Date]],"mmm")</f>
        <v>Jun</v>
      </c>
      <c r="M5311" t="str">
        <f>TEXT(Table1[[#This Row],[Patient Admission Date]],"ddd")</f>
        <v>Sun</v>
      </c>
      <c r="N5311" t="str">
        <f>TEXT(INT(HOUR(Table1[[#This Row],[Patient Admission Date]])/3)*3,"00")&amp;"-"&amp;TEXT(INT(HOUR(Table1[[#This Row],[Patient Admission Date]])/3)*3+3,"00")</f>
        <v>06-09</v>
      </c>
      <c r="O5311" t="str" cm="1">
        <f t="array" ref="O5311">_xlfn.IFS(Table1[[#This Row],[Patient Age]]&lt;=14,"0-14",Table1[[#This Row],[Patient Age]]&lt;=29,"15-29",Table1[[#This Row],[Patient Age]]&lt;=44,"30-44",Table1[[#This Row],[Patient Age]]&lt;=59,"45-59",Table1[[#This Row],[Patient Age]]&lt;=74,"60-74",TRUE,"75+")</f>
        <v>15-29</v>
      </c>
      <c r="P5311" t="str" cm="1">
        <f t="array" ref="P5311">_xlfn.IFS(Table1[[#This Row],[Patient Waittime]]&lt;=15,"0-15",Table1[[#This Row],[Patient Waittime]]&lt;=30,"16-30",Table1[[#This Row],[Patient Waittime]]&lt;=45,"31-45",Table1[[#This Row],[Patient Waittime]]&lt;=60,"46-60",TRUE,"60+")</f>
        <v>31-45</v>
      </c>
      <c r="Q5311">
        <f>--(Table1[[#This Row],[Patient Waittime]]&lt;=30)</f>
        <v>0</v>
      </c>
      <c r="R5311">
        <f>--Table1[[#This Row],[Patient Admission Flag]]</f>
        <v>1</v>
      </c>
      <c r="S5311">
        <f>--AND(Table1[[#This Row],[WithinTarget]]=1,Table1[[#This Row],[Patient Satisfaction Score]]&gt;=7)</f>
        <v>0</v>
      </c>
      <c r="T5311" t="str">
        <f>IF(LEFT(Table1[[#This Row],[Patient Gender]],1)="F","Female","Male")</f>
        <v>Female</v>
      </c>
    </row>
    <row r="5312" spans="1:20" x14ac:dyDescent="0.3">
      <c r="A5312" t="s">
        <v>5416</v>
      </c>
      <c r="B5312" s="1">
        <v>45326.886805555558</v>
      </c>
      <c r="C5312" t="s">
        <v>13</v>
      </c>
      <c r="D5312">
        <v>34</v>
      </c>
      <c r="E5312" t="s">
        <v>14</v>
      </c>
      <c r="F5312" t="s">
        <v>11</v>
      </c>
      <c r="G5312" t="b">
        <v>1</v>
      </c>
      <c r="I5312">
        <v>45</v>
      </c>
      <c r="J5312" t="b">
        <v>1</v>
      </c>
      <c r="K5312">
        <f>YEAR(Table1[[#This Row],[Patient Admission Date]])</f>
        <v>2024</v>
      </c>
      <c r="L5312" t="str">
        <f>TEXT(Table1[[#This Row],[Patient Admission Date]],"mmm")</f>
        <v>Feb</v>
      </c>
      <c r="M5312" t="str">
        <f>TEXT(Table1[[#This Row],[Patient Admission Date]],"ddd")</f>
        <v>Sun</v>
      </c>
      <c r="N5312" t="str">
        <f>TEXT(INT(HOUR(Table1[[#This Row],[Patient Admission Date]])/3)*3,"00")&amp;"-"&amp;TEXT(INT(HOUR(Table1[[#This Row],[Patient Admission Date]])/3)*3+3,"00")</f>
        <v>21-24</v>
      </c>
      <c r="O5312" t="str" cm="1">
        <f t="array" ref="O5312">_xlfn.IFS(Table1[[#This Row],[Patient Age]]&lt;=14,"0-14",Table1[[#This Row],[Patient Age]]&lt;=29,"15-29",Table1[[#This Row],[Patient Age]]&lt;=44,"30-44",Table1[[#This Row],[Patient Age]]&lt;=59,"45-59",Table1[[#This Row],[Patient Age]]&lt;=74,"60-74",TRUE,"75+")</f>
        <v>30-44</v>
      </c>
      <c r="P5312" t="str" cm="1">
        <f t="array" ref="P5312">_xlfn.IFS(Table1[[#This Row],[Patient Waittime]]&lt;=15,"0-15",Table1[[#This Row],[Patient Waittime]]&lt;=30,"16-30",Table1[[#This Row],[Patient Waittime]]&lt;=45,"31-45",Table1[[#This Row],[Patient Waittime]]&lt;=60,"46-60",TRUE,"60+")</f>
        <v>31-45</v>
      </c>
      <c r="Q5312">
        <f>--(Table1[[#This Row],[Patient Waittime]]&lt;=30)</f>
        <v>0</v>
      </c>
      <c r="R5312">
        <f>--Table1[[#This Row],[Patient Admission Flag]]</f>
        <v>1</v>
      </c>
      <c r="S5312">
        <f>--AND(Table1[[#This Row],[WithinTarget]]=1,Table1[[#This Row],[Patient Satisfaction Score]]&gt;=7)</f>
        <v>0</v>
      </c>
      <c r="T5312" t="str">
        <f>IF(LEFT(Table1[[#This Row],[Patient Gender]],1)="F","Female","Male")</f>
        <v>Female</v>
      </c>
    </row>
    <row r="5313" spans="1:20" x14ac:dyDescent="0.3">
      <c r="A5313" t="s">
        <v>5417</v>
      </c>
      <c r="B5313" s="1">
        <v>45204.743055555555</v>
      </c>
      <c r="C5313" t="s">
        <v>13</v>
      </c>
      <c r="D5313">
        <v>40</v>
      </c>
      <c r="E5313" t="s">
        <v>14</v>
      </c>
      <c r="F5313" t="s">
        <v>11</v>
      </c>
      <c r="G5313" t="b">
        <v>1</v>
      </c>
      <c r="I5313">
        <v>19</v>
      </c>
      <c r="J5313" t="b">
        <v>1</v>
      </c>
      <c r="K5313">
        <f>YEAR(Table1[[#This Row],[Patient Admission Date]])</f>
        <v>2023</v>
      </c>
      <c r="L5313" t="str">
        <f>TEXT(Table1[[#This Row],[Patient Admission Date]],"mmm")</f>
        <v>Oct</v>
      </c>
      <c r="M5313" t="str">
        <f>TEXT(Table1[[#This Row],[Patient Admission Date]],"ddd")</f>
        <v>Thu</v>
      </c>
      <c r="N5313" t="str">
        <f>TEXT(INT(HOUR(Table1[[#This Row],[Patient Admission Date]])/3)*3,"00")&amp;"-"&amp;TEXT(INT(HOUR(Table1[[#This Row],[Patient Admission Date]])/3)*3+3,"00")</f>
        <v>15-18</v>
      </c>
      <c r="O5313" t="str" cm="1">
        <f t="array" ref="O5313">_xlfn.IFS(Table1[[#This Row],[Patient Age]]&lt;=14,"0-14",Table1[[#This Row],[Patient Age]]&lt;=29,"15-29",Table1[[#This Row],[Patient Age]]&lt;=44,"30-44",Table1[[#This Row],[Patient Age]]&lt;=59,"45-59",Table1[[#This Row],[Patient Age]]&lt;=74,"60-74",TRUE,"75+")</f>
        <v>30-44</v>
      </c>
      <c r="P5313" t="str" cm="1">
        <f t="array" ref="P5313">_xlfn.IFS(Table1[[#This Row],[Patient Waittime]]&lt;=15,"0-15",Table1[[#This Row],[Patient Waittime]]&lt;=30,"16-30",Table1[[#This Row],[Patient Waittime]]&lt;=45,"31-45",Table1[[#This Row],[Patient Waittime]]&lt;=60,"46-60",TRUE,"60+")</f>
        <v>16-30</v>
      </c>
      <c r="Q5313">
        <f>--(Table1[[#This Row],[Patient Waittime]]&lt;=30)</f>
        <v>1</v>
      </c>
      <c r="R5313">
        <f>--Table1[[#This Row],[Patient Admission Flag]]</f>
        <v>1</v>
      </c>
      <c r="S5313">
        <f>--AND(Table1[[#This Row],[WithinTarget]]=1,Table1[[#This Row],[Patient Satisfaction Score]]&gt;=7)</f>
        <v>0</v>
      </c>
      <c r="T5313" t="str">
        <f>IF(LEFT(Table1[[#This Row],[Patient Gender]],1)="F","Female","Male")</f>
        <v>Female</v>
      </c>
    </row>
    <row r="5314" spans="1:20" x14ac:dyDescent="0.3">
      <c r="A5314" t="s">
        <v>5418</v>
      </c>
      <c r="B5314" s="1">
        <v>45017.761111111111</v>
      </c>
      <c r="C5314" t="s">
        <v>13</v>
      </c>
      <c r="D5314">
        <v>55</v>
      </c>
      <c r="E5314" t="s">
        <v>14</v>
      </c>
      <c r="F5314" t="s">
        <v>11</v>
      </c>
      <c r="G5314" t="b">
        <v>1</v>
      </c>
      <c r="I5314">
        <v>24</v>
      </c>
      <c r="J5314" t="b">
        <v>1</v>
      </c>
      <c r="K5314">
        <f>YEAR(Table1[[#This Row],[Patient Admission Date]])</f>
        <v>2023</v>
      </c>
      <c r="L5314" t="str">
        <f>TEXT(Table1[[#This Row],[Patient Admission Date]],"mmm")</f>
        <v>Apr</v>
      </c>
      <c r="M5314" t="str">
        <f>TEXT(Table1[[#This Row],[Patient Admission Date]],"ddd")</f>
        <v>Sat</v>
      </c>
      <c r="N5314" t="str">
        <f>TEXT(INT(HOUR(Table1[[#This Row],[Patient Admission Date]])/3)*3,"00")&amp;"-"&amp;TEXT(INT(HOUR(Table1[[#This Row],[Patient Admission Date]])/3)*3+3,"00")</f>
        <v>18-21</v>
      </c>
      <c r="O5314" t="str" cm="1">
        <f t="array" ref="O5314">_xlfn.IFS(Table1[[#This Row],[Patient Age]]&lt;=14,"0-14",Table1[[#This Row],[Patient Age]]&lt;=29,"15-29",Table1[[#This Row],[Patient Age]]&lt;=44,"30-44",Table1[[#This Row],[Patient Age]]&lt;=59,"45-59",Table1[[#This Row],[Patient Age]]&lt;=74,"60-74",TRUE,"75+")</f>
        <v>45-59</v>
      </c>
      <c r="P5314" t="str" cm="1">
        <f t="array" ref="P5314">_xlfn.IFS(Table1[[#This Row],[Patient Waittime]]&lt;=15,"0-15",Table1[[#This Row],[Patient Waittime]]&lt;=30,"16-30",Table1[[#This Row],[Patient Waittime]]&lt;=45,"31-45",Table1[[#This Row],[Patient Waittime]]&lt;=60,"46-60",TRUE,"60+")</f>
        <v>16-30</v>
      </c>
      <c r="Q5314">
        <f>--(Table1[[#This Row],[Patient Waittime]]&lt;=30)</f>
        <v>1</v>
      </c>
      <c r="R5314">
        <f>--Table1[[#This Row],[Patient Admission Flag]]</f>
        <v>1</v>
      </c>
      <c r="S5314">
        <f>--AND(Table1[[#This Row],[WithinTarget]]=1,Table1[[#This Row],[Patient Satisfaction Score]]&gt;=7)</f>
        <v>0</v>
      </c>
      <c r="T5314" t="str">
        <f>IF(LEFT(Table1[[#This Row],[Patient Gender]],1)="F","Female","Male")</f>
        <v>Female</v>
      </c>
    </row>
    <row r="5315" spans="1:20" x14ac:dyDescent="0.3">
      <c r="A5315" t="s">
        <v>5419</v>
      </c>
      <c r="B5315" s="1">
        <v>45397.60833333333</v>
      </c>
      <c r="C5315" t="s">
        <v>13</v>
      </c>
      <c r="D5315">
        <v>64</v>
      </c>
      <c r="E5315" t="s">
        <v>14</v>
      </c>
      <c r="F5315" t="s">
        <v>11</v>
      </c>
      <c r="G5315" t="b">
        <v>1</v>
      </c>
      <c r="I5315">
        <v>28</v>
      </c>
      <c r="J5315" t="b">
        <v>1</v>
      </c>
      <c r="K5315">
        <f>YEAR(Table1[[#This Row],[Patient Admission Date]])</f>
        <v>2024</v>
      </c>
      <c r="L5315" t="str">
        <f>TEXT(Table1[[#This Row],[Patient Admission Date]],"mmm")</f>
        <v>Apr</v>
      </c>
      <c r="M5315" t="str">
        <f>TEXT(Table1[[#This Row],[Patient Admission Date]],"ddd")</f>
        <v>Mon</v>
      </c>
      <c r="N5315" t="str">
        <f>TEXT(INT(HOUR(Table1[[#This Row],[Patient Admission Date]])/3)*3,"00")&amp;"-"&amp;TEXT(INT(HOUR(Table1[[#This Row],[Patient Admission Date]])/3)*3+3,"00")</f>
        <v>12-15</v>
      </c>
      <c r="O5315" t="str" cm="1">
        <f t="array" ref="O5315">_xlfn.IFS(Table1[[#This Row],[Patient Age]]&lt;=14,"0-14",Table1[[#This Row],[Patient Age]]&lt;=29,"15-29",Table1[[#This Row],[Patient Age]]&lt;=44,"30-44",Table1[[#This Row],[Patient Age]]&lt;=59,"45-59",Table1[[#This Row],[Patient Age]]&lt;=74,"60-74",TRUE,"75+")</f>
        <v>60-74</v>
      </c>
      <c r="P5315" t="str" cm="1">
        <f t="array" ref="P5315">_xlfn.IFS(Table1[[#This Row],[Patient Waittime]]&lt;=15,"0-15",Table1[[#This Row],[Patient Waittime]]&lt;=30,"16-30",Table1[[#This Row],[Patient Waittime]]&lt;=45,"31-45",Table1[[#This Row],[Patient Waittime]]&lt;=60,"46-60",TRUE,"60+")</f>
        <v>16-30</v>
      </c>
      <c r="Q5315">
        <f>--(Table1[[#This Row],[Patient Waittime]]&lt;=30)</f>
        <v>1</v>
      </c>
      <c r="R5315">
        <f>--Table1[[#This Row],[Patient Admission Flag]]</f>
        <v>1</v>
      </c>
      <c r="S5315">
        <f>--AND(Table1[[#This Row],[WithinTarget]]=1,Table1[[#This Row],[Patient Satisfaction Score]]&gt;=7)</f>
        <v>0</v>
      </c>
      <c r="T5315" t="str">
        <f>IF(LEFT(Table1[[#This Row],[Patient Gender]],1)="F","Female","Male")</f>
        <v>Female</v>
      </c>
    </row>
    <row r="5316" spans="1:20" x14ac:dyDescent="0.3">
      <c r="A5316" t="s">
        <v>5420</v>
      </c>
      <c r="B5316" s="1">
        <v>45206.21597222222</v>
      </c>
      <c r="C5316" t="s">
        <v>13</v>
      </c>
      <c r="D5316">
        <v>29</v>
      </c>
      <c r="E5316" t="s">
        <v>14</v>
      </c>
      <c r="F5316" t="s">
        <v>11</v>
      </c>
      <c r="G5316" t="b">
        <v>1</v>
      </c>
      <c r="I5316">
        <v>29</v>
      </c>
      <c r="J5316" t="b">
        <v>1</v>
      </c>
      <c r="K5316">
        <f>YEAR(Table1[[#This Row],[Patient Admission Date]])</f>
        <v>2023</v>
      </c>
      <c r="L5316" t="str">
        <f>TEXT(Table1[[#This Row],[Patient Admission Date]],"mmm")</f>
        <v>Oct</v>
      </c>
      <c r="M5316" t="str">
        <f>TEXT(Table1[[#This Row],[Patient Admission Date]],"ddd")</f>
        <v>Sat</v>
      </c>
      <c r="N5316" t="str">
        <f>TEXT(INT(HOUR(Table1[[#This Row],[Patient Admission Date]])/3)*3,"00")&amp;"-"&amp;TEXT(INT(HOUR(Table1[[#This Row],[Patient Admission Date]])/3)*3+3,"00")</f>
        <v>03-06</v>
      </c>
      <c r="O5316" t="str" cm="1">
        <f t="array" ref="O5316">_xlfn.IFS(Table1[[#This Row],[Patient Age]]&lt;=14,"0-14",Table1[[#This Row],[Patient Age]]&lt;=29,"15-29",Table1[[#This Row],[Patient Age]]&lt;=44,"30-44",Table1[[#This Row],[Patient Age]]&lt;=59,"45-59",Table1[[#This Row],[Patient Age]]&lt;=74,"60-74",TRUE,"75+")</f>
        <v>15-29</v>
      </c>
      <c r="P5316" t="str" cm="1">
        <f t="array" ref="P5316">_xlfn.IFS(Table1[[#This Row],[Patient Waittime]]&lt;=15,"0-15",Table1[[#This Row],[Patient Waittime]]&lt;=30,"16-30",Table1[[#This Row],[Patient Waittime]]&lt;=45,"31-45",Table1[[#This Row],[Patient Waittime]]&lt;=60,"46-60",TRUE,"60+")</f>
        <v>16-30</v>
      </c>
      <c r="Q5316">
        <f>--(Table1[[#This Row],[Patient Waittime]]&lt;=30)</f>
        <v>1</v>
      </c>
      <c r="R5316">
        <f>--Table1[[#This Row],[Patient Admission Flag]]</f>
        <v>1</v>
      </c>
      <c r="S5316">
        <f>--AND(Table1[[#This Row],[WithinTarget]]=1,Table1[[#This Row],[Patient Satisfaction Score]]&gt;=7)</f>
        <v>0</v>
      </c>
      <c r="T5316" t="str">
        <f>IF(LEFT(Table1[[#This Row],[Patient Gender]],1)="F","Female","Male")</f>
        <v>Female</v>
      </c>
    </row>
    <row r="5317" spans="1:20" x14ac:dyDescent="0.3">
      <c r="A5317" t="s">
        <v>5421</v>
      </c>
      <c r="B5317" s="1">
        <v>45066.538194444445</v>
      </c>
      <c r="C5317" t="s">
        <v>13</v>
      </c>
      <c r="D5317">
        <v>41</v>
      </c>
      <c r="E5317" t="s">
        <v>14</v>
      </c>
      <c r="F5317" t="s">
        <v>11</v>
      </c>
      <c r="G5317" t="b">
        <v>1</v>
      </c>
      <c r="I5317">
        <v>33</v>
      </c>
      <c r="J5317" t="b">
        <v>1</v>
      </c>
      <c r="K5317">
        <f>YEAR(Table1[[#This Row],[Patient Admission Date]])</f>
        <v>2023</v>
      </c>
      <c r="L5317" t="str">
        <f>TEXT(Table1[[#This Row],[Patient Admission Date]],"mmm")</f>
        <v>May</v>
      </c>
      <c r="M5317" t="str">
        <f>TEXT(Table1[[#This Row],[Patient Admission Date]],"ddd")</f>
        <v>Sat</v>
      </c>
      <c r="N5317" t="str">
        <f>TEXT(INT(HOUR(Table1[[#This Row],[Patient Admission Date]])/3)*3,"00")&amp;"-"&amp;TEXT(INT(HOUR(Table1[[#This Row],[Patient Admission Date]])/3)*3+3,"00")</f>
        <v>12-15</v>
      </c>
      <c r="O5317" t="str" cm="1">
        <f t="array" ref="O5317">_xlfn.IFS(Table1[[#This Row],[Patient Age]]&lt;=14,"0-14",Table1[[#This Row],[Patient Age]]&lt;=29,"15-29",Table1[[#This Row],[Patient Age]]&lt;=44,"30-44",Table1[[#This Row],[Patient Age]]&lt;=59,"45-59",Table1[[#This Row],[Patient Age]]&lt;=74,"60-74",TRUE,"75+")</f>
        <v>30-44</v>
      </c>
      <c r="P5317" t="str" cm="1">
        <f t="array" ref="P5317">_xlfn.IFS(Table1[[#This Row],[Patient Waittime]]&lt;=15,"0-15",Table1[[#This Row],[Patient Waittime]]&lt;=30,"16-30",Table1[[#This Row],[Patient Waittime]]&lt;=45,"31-45",Table1[[#This Row],[Patient Waittime]]&lt;=60,"46-60",TRUE,"60+")</f>
        <v>31-45</v>
      </c>
      <c r="Q5317">
        <f>--(Table1[[#This Row],[Patient Waittime]]&lt;=30)</f>
        <v>0</v>
      </c>
      <c r="R5317">
        <f>--Table1[[#This Row],[Patient Admission Flag]]</f>
        <v>1</v>
      </c>
      <c r="S5317">
        <f>--AND(Table1[[#This Row],[WithinTarget]]=1,Table1[[#This Row],[Patient Satisfaction Score]]&gt;=7)</f>
        <v>0</v>
      </c>
      <c r="T5317" t="str">
        <f>IF(LEFT(Table1[[#This Row],[Patient Gender]],1)="F","Female","Male")</f>
        <v>Female</v>
      </c>
    </row>
    <row r="5318" spans="1:20" x14ac:dyDescent="0.3">
      <c r="A5318" t="s">
        <v>5422</v>
      </c>
      <c r="B5318" s="1">
        <v>45565.224305555559</v>
      </c>
      <c r="C5318" t="s">
        <v>13</v>
      </c>
      <c r="D5318">
        <v>68</v>
      </c>
      <c r="E5318" t="s">
        <v>14</v>
      </c>
      <c r="F5318" t="s">
        <v>11</v>
      </c>
      <c r="G5318" t="b">
        <v>1</v>
      </c>
      <c r="I5318">
        <v>38</v>
      </c>
      <c r="J5318" t="b">
        <v>1</v>
      </c>
      <c r="K5318">
        <f>YEAR(Table1[[#This Row],[Patient Admission Date]])</f>
        <v>2024</v>
      </c>
      <c r="L5318" t="str">
        <f>TEXT(Table1[[#This Row],[Patient Admission Date]],"mmm")</f>
        <v>Sep</v>
      </c>
      <c r="M5318" t="str">
        <f>TEXT(Table1[[#This Row],[Patient Admission Date]],"ddd")</f>
        <v>Mon</v>
      </c>
      <c r="N5318" t="str">
        <f>TEXT(INT(HOUR(Table1[[#This Row],[Patient Admission Date]])/3)*3,"00")&amp;"-"&amp;TEXT(INT(HOUR(Table1[[#This Row],[Patient Admission Date]])/3)*3+3,"00")</f>
        <v>03-06</v>
      </c>
      <c r="O5318" t="str" cm="1">
        <f t="array" ref="O5318">_xlfn.IFS(Table1[[#This Row],[Patient Age]]&lt;=14,"0-14",Table1[[#This Row],[Patient Age]]&lt;=29,"15-29",Table1[[#This Row],[Patient Age]]&lt;=44,"30-44",Table1[[#This Row],[Patient Age]]&lt;=59,"45-59",Table1[[#This Row],[Patient Age]]&lt;=74,"60-74",TRUE,"75+")</f>
        <v>60-74</v>
      </c>
      <c r="P5318" t="str" cm="1">
        <f t="array" ref="P5318">_xlfn.IFS(Table1[[#This Row],[Patient Waittime]]&lt;=15,"0-15",Table1[[#This Row],[Patient Waittime]]&lt;=30,"16-30",Table1[[#This Row],[Patient Waittime]]&lt;=45,"31-45",Table1[[#This Row],[Patient Waittime]]&lt;=60,"46-60",TRUE,"60+")</f>
        <v>31-45</v>
      </c>
      <c r="Q5318">
        <f>--(Table1[[#This Row],[Patient Waittime]]&lt;=30)</f>
        <v>0</v>
      </c>
      <c r="R5318">
        <f>--Table1[[#This Row],[Patient Admission Flag]]</f>
        <v>1</v>
      </c>
      <c r="S5318">
        <f>--AND(Table1[[#This Row],[WithinTarget]]=1,Table1[[#This Row],[Patient Satisfaction Score]]&gt;=7)</f>
        <v>0</v>
      </c>
      <c r="T5318" t="str">
        <f>IF(LEFT(Table1[[#This Row],[Patient Gender]],1)="F","Female","Male")</f>
        <v>Female</v>
      </c>
    </row>
    <row r="5319" spans="1:20" x14ac:dyDescent="0.3">
      <c r="A5319" t="s">
        <v>5423</v>
      </c>
      <c r="B5319" s="1">
        <v>45054.415972222225</v>
      </c>
      <c r="C5319" t="s">
        <v>13</v>
      </c>
      <c r="D5319">
        <v>1</v>
      </c>
      <c r="E5319" t="s">
        <v>14</v>
      </c>
      <c r="F5319" t="s">
        <v>11</v>
      </c>
      <c r="G5319" t="b">
        <v>1</v>
      </c>
      <c r="I5319">
        <v>43</v>
      </c>
      <c r="J5319" t="b">
        <v>1</v>
      </c>
      <c r="K5319">
        <f>YEAR(Table1[[#This Row],[Patient Admission Date]])</f>
        <v>2023</v>
      </c>
      <c r="L5319" t="str">
        <f>TEXT(Table1[[#This Row],[Patient Admission Date]],"mmm")</f>
        <v>May</v>
      </c>
      <c r="M5319" t="str">
        <f>TEXT(Table1[[#This Row],[Patient Admission Date]],"ddd")</f>
        <v>Mon</v>
      </c>
      <c r="N5319" t="str">
        <f>TEXT(INT(HOUR(Table1[[#This Row],[Patient Admission Date]])/3)*3,"00")&amp;"-"&amp;TEXT(INT(HOUR(Table1[[#This Row],[Patient Admission Date]])/3)*3+3,"00")</f>
        <v>09-12</v>
      </c>
      <c r="O5319" t="str" cm="1">
        <f t="array" ref="O5319">_xlfn.IFS(Table1[[#This Row],[Patient Age]]&lt;=14,"0-14",Table1[[#This Row],[Patient Age]]&lt;=29,"15-29",Table1[[#This Row],[Patient Age]]&lt;=44,"30-44",Table1[[#This Row],[Patient Age]]&lt;=59,"45-59",Table1[[#This Row],[Patient Age]]&lt;=74,"60-74",TRUE,"75+")</f>
        <v>0-14</v>
      </c>
      <c r="P5319" t="str" cm="1">
        <f t="array" ref="P5319">_xlfn.IFS(Table1[[#This Row],[Patient Waittime]]&lt;=15,"0-15",Table1[[#This Row],[Patient Waittime]]&lt;=30,"16-30",Table1[[#This Row],[Patient Waittime]]&lt;=45,"31-45",Table1[[#This Row],[Patient Waittime]]&lt;=60,"46-60",TRUE,"60+")</f>
        <v>31-45</v>
      </c>
      <c r="Q5319">
        <f>--(Table1[[#This Row],[Patient Waittime]]&lt;=30)</f>
        <v>0</v>
      </c>
      <c r="R5319">
        <f>--Table1[[#This Row],[Patient Admission Flag]]</f>
        <v>1</v>
      </c>
      <c r="S5319">
        <f>--AND(Table1[[#This Row],[WithinTarget]]=1,Table1[[#This Row],[Patient Satisfaction Score]]&gt;=7)</f>
        <v>0</v>
      </c>
      <c r="T5319" t="str">
        <f>IF(LEFT(Table1[[#This Row],[Patient Gender]],1)="F","Female","Male")</f>
        <v>Female</v>
      </c>
    </row>
    <row r="5320" spans="1:20" x14ac:dyDescent="0.3">
      <c r="A5320" t="s">
        <v>5424</v>
      </c>
      <c r="B5320" s="1">
        <v>45356.620833333334</v>
      </c>
      <c r="C5320" t="s">
        <v>13</v>
      </c>
      <c r="D5320">
        <v>38</v>
      </c>
      <c r="E5320" t="s">
        <v>14</v>
      </c>
      <c r="F5320" t="s">
        <v>11</v>
      </c>
      <c r="G5320" t="b">
        <v>1</v>
      </c>
      <c r="I5320">
        <v>45</v>
      </c>
      <c r="J5320" t="b">
        <v>1</v>
      </c>
      <c r="K5320">
        <f>YEAR(Table1[[#This Row],[Patient Admission Date]])</f>
        <v>2024</v>
      </c>
      <c r="L5320" t="str">
        <f>TEXT(Table1[[#This Row],[Patient Admission Date]],"mmm")</f>
        <v>Mar</v>
      </c>
      <c r="M5320" t="str">
        <f>TEXT(Table1[[#This Row],[Patient Admission Date]],"ddd")</f>
        <v>Tue</v>
      </c>
      <c r="N5320" t="str">
        <f>TEXT(INT(HOUR(Table1[[#This Row],[Patient Admission Date]])/3)*3,"00")&amp;"-"&amp;TEXT(INT(HOUR(Table1[[#This Row],[Patient Admission Date]])/3)*3+3,"00")</f>
        <v>12-15</v>
      </c>
      <c r="O5320" t="str" cm="1">
        <f t="array" ref="O5320">_xlfn.IFS(Table1[[#This Row],[Patient Age]]&lt;=14,"0-14",Table1[[#This Row],[Patient Age]]&lt;=29,"15-29",Table1[[#This Row],[Patient Age]]&lt;=44,"30-44",Table1[[#This Row],[Patient Age]]&lt;=59,"45-59",Table1[[#This Row],[Patient Age]]&lt;=74,"60-74",TRUE,"75+")</f>
        <v>30-44</v>
      </c>
      <c r="P5320" t="str" cm="1">
        <f t="array" ref="P5320">_xlfn.IFS(Table1[[#This Row],[Patient Waittime]]&lt;=15,"0-15",Table1[[#This Row],[Patient Waittime]]&lt;=30,"16-30",Table1[[#This Row],[Patient Waittime]]&lt;=45,"31-45",Table1[[#This Row],[Patient Waittime]]&lt;=60,"46-60",TRUE,"60+")</f>
        <v>31-45</v>
      </c>
      <c r="Q5320">
        <f>--(Table1[[#This Row],[Patient Waittime]]&lt;=30)</f>
        <v>0</v>
      </c>
      <c r="R5320">
        <f>--Table1[[#This Row],[Patient Admission Flag]]</f>
        <v>1</v>
      </c>
      <c r="S5320">
        <f>--AND(Table1[[#This Row],[WithinTarget]]=1,Table1[[#This Row],[Patient Satisfaction Score]]&gt;=7)</f>
        <v>0</v>
      </c>
      <c r="T5320" t="str">
        <f>IF(LEFT(Table1[[#This Row],[Patient Gender]],1)="F","Female","Male")</f>
        <v>Female</v>
      </c>
    </row>
    <row r="5321" spans="1:20" x14ac:dyDescent="0.3">
      <c r="A5321" t="s">
        <v>5425</v>
      </c>
      <c r="B5321" s="1">
        <v>45443.197916666664</v>
      </c>
      <c r="C5321" t="s">
        <v>13</v>
      </c>
      <c r="D5321">
        <v>65</v>
      </c>
      <c r="E5321" t="s">
        <v>14</v>
      </c>
      <c r="F5321" t="s">
        <v>11</v>
      </c>
      <c r="G5321" t="b">
        <v>1</v>
      </c>
      <c r="I5321">
        <v>56</v>
      </c>
      <c r="J5321" t="b">
        <v>1</v>
      </c>
      <c r="K5321">
        <f>YEAR(Table1[[#This Row],[Patient Admission Date]])</f>
        <v>2024</v>
      </c>
      <c r="L5321" t="str">
        <f>TEXT(Table1[[#This Row],[Patient Admission Date]],"mmm")</f>
        <v>May</v>
      </c>
      <c r="M5321" t="str">
        <f>TEXT(Table1[[#This Row],[Patient Admission Date]],"ddd")</f>
        <v>Fri</v>
      </c>
      <c r="N5321" t="str">
        <f>TEXT(INT(HOUR(Table1[[#This Row],[Patient Admission Date]])/3)*3,"00")&amp;"-"&amp;TEXT(INT(HOUR(Table1[[#This Row],[Patient Admission Date]])/3)*3+3,"00")</f>
        <v>03-06</v>
      </c>
      <c r="O5321" t="str" cm="1">
        <f t="array" ref="O5321">_xlfn.IFS(Table1[[#This Row],[Patient Age]]&lt;=14,"0-14",Table1[[#This Row],[Patient Age]]&lt;=29,"15-29",Table1[[#This Row],[Patient Age]]&lt;=44,"30-44",Table1[[#This Row],[Patient Age]]&lt;=59,"45-59",Table1[[#This Row],[Patient Age]]&lt;=74,"60-74",TRUE,"75+")</f>
        <v>60-74</v>
      </c>
      <c r="P5321" t="str" cm="1">
        <f t="array" ref="P5321">_xlfn.IFS(Table1[[#This Row],[Patient Waittime]]&lt;=15,"0-15",Table1[[#This Row],[Patient Waittime]]&lt;=30,"16-30",Table1[[#This Row],[Patient Waittime]]&lt;=45,"31-45",Table1[[#This Row],[Patient Waittime]]&lt;=60,"46-60",TRUE,"60+")</f>
        <v>46-60</v>
      </c>
      <c r="Q5321">
        <f>--(Table1[[#This Row],[Patient Waittime]]&lt;=30)</f>
        <v>0</v>
      </c>
      <c r="R5321">
        <f>--Table1[[#This Row],[Patient Admission Flag]]</f>
        <v>1</v>
      </c>
      <c r="S5321">
        <f>--AND(Table1[[#This Row],[WithinTarget]]=1,Table1[[#This Row],[Patient Satisfaction Score]]&gt;=7)</f>
        <v>0</v>
      </c>
      <c r="T5321" t="str">
        <f>IF(LEFT(Table1[[#This Row],[Patient Gender]],1)="F","Female","Male")</f>
        <v>Female</v>
      </c>
    </row>
    <row r="5322" spans="1:20" x14ac:dyDescent="0.3">
      <c r="A5322" t="s">
        <v>5426</v>
      </c>
      <c r="B5322" s="1">
        <v>45464.638888888891</v>
      </c>
      <c r="C5322" t="s">
        <v>13</v>
      </c>
      <c r="D5322">
        <v>27</v>
      </c>
      <c r="E5322" t="s">
        <v>14</v>
      </c>
      <c r="F5322" t="s">
        <v>11</v>
      </c>
      <c r="G5322" t="b">
        <v>1</v>
      </c>
      <c r="I5322">
        <v>59</v>
      </c>
      <c r="J5322" t="b">
        <v>1</v>
      </c>
      <c r="K5322">
        <f>YEAR(Table1[[#This Row],[Patient Admission Date]])</f>
        <v>2024</v>
      </c>
      <c r="L5322" t="str">
        <f>TEXT(Table1[[#This Row],[Patient Admission Date]],"mmm")</f>
        <v>Jun</v>
      </c>
      <c r="M5322" t="str">
        <f>TEXT(Table1[[#This Row],[Patient Admission Date]],"ddd")</f>
        <v>Fri</v>
      </c>
      <c r="N5322" t="str">
        <f>TEXT(INT(HOUR(Table1[[#This Row],[Patient Admission Date]])/3)*3,"00")&amp;"-"&amp;TEXT(INT(HOUR(Table1[[#This Row],[Patient Admission Date]])/3)*3+3,"00")</f>
        <v>15-18</v>
      </c>
      <c r="O5322" t="str" cm="1">
        <f t="array" ref="O5322">_xlfn.IFS(Table1[[#This Row],[Patient Age]]&lt;=14,"0-14",Table1[[#This Row],[Patient Age]]&lt;=29,"15-29",Table1[[#This Row],[Patient Age]]&lt;=44,"30-44",Table1[[#This Row],[Patient Age]]&lt;=59,"45-59",Table1[[#This Row],[Patient Age]]&lt;=74,"60-74",TRUE,"75+")</f>
        <v>15-29</v>
      </c>
      <c r="P5322" t="str" cm="1">
        <f t="array" ref="P5322">_xlfn.IFS(Table1[[#This Row],[Patient Waittime]]&lt;=15,"0-15",Table1[[#This Row],[Patient Waittime]]&lt;=30,"16-30",Table1[[#This Row],[Patient Waittime]]&lt;=45,"31-45",Table1[[#This Row],[Patient Waittime]]&lt;=60,"46-60",TRUE,"60+")</f>
        <v>46-60</v>
      </c>
      <c r="Q5322">
        <f>--(Table1[[#This Row],[Patient Waittime]]&lt;=30)</f>
        <v>0</v>
      </c>
      <c r="R5322">
        <f>--Table1[[#This Row],[Patient Admission Flag]]</f>
        <v>1</v>
      </c>
      <c r="S5322">
        <f>--AND(Table1[[#This Row],[WithinTarget]]=1,Table1[[#This Row],[Patient Satisfaction Score]]&gt;=7)</f>
        <v>0</v>
      </c>
      <c r="T5322" t="str">
        <f>IF(LEFT(Table1[[#This Row],[Patient Gender]],1)="F","Female","Male")</f>
        <v>Female</v>
      </c>
    </row>
    <row r="5323" spans="1:20" x14ac:dyDescent="0.3">
      <c r="A5323" t="s">
        <v>5427</v>
      </c>
      <c r="B5323" s="1">
        <v>45120.695138888892</v>
      </c>
      <c r="C5323" t="s">
        <v>13</v>
      </c>
      <c r="D5323">
        <v>31</v>
      </c>
      <c r="E5323" t="s">
        <v>14</v>
      </c>
      <c r="F5323" t="s">
        <v>11</v>
      </c>
      <c r="G5323" t="b">
        <v>1</v>
      </c>
      <c r="I5323">
        <v>19</v>
      </c>
      <c r="J5323" t="b">
        <v>1</v>
      </c>
      <c r="K5323">
        <f>YEAR(Table1[[#This Row],[Patient Admission Date]])</f>
        <v>2023</v>
      </c>
      <c r="L5323" t="str">
        <f>TEXT(Table1[[#This Row],[Patient Admission Date]],"mmm")</f>
        <v>Jul</v>
      </c>
      <c r="M5323" t="str">
        <f>TEXT(Table1[[#This Row],[Patient Admission Date]],"ddd")</f>
        <v>Thu</v>
      </c>
      <c r="N5323" t="str">
        <f>TEXT(INT(HOUR(Table1[[#This Row],[Patient Admission Date]])/3)*3,"00")&amp;"-"&amp;TEXT(INT(HOUR(Table1[[#This Row],[Patient Admission Date]])/3)*3+3,"00")</f>
        <v>15-18</v>
      </c>
      <c r="O5323" t="str" cm="1">
        <f t="array" ref="O5323">_xlfn.IFS(Table1[[#This Row],[Patient Age]]&lt;=14,"0-14",Table1[[#This Row],[Patient Age]]&lt;=29,"15-29",Table1[[#This Row],[Patient Age]]&lt;=44,"30-44",Table1[[#This Row],[Patient Age]]&lt;=59,"45-59",Table1[[#This Row],[Patient Age]]&lt;=74,"60-74",TRUE,"75+")</f>
        <v>30-44</v>
      </c>
      <c r="P5323" t="str" cm="1">
        <f t="array" ref="P5323">_xlfn.IFS(Table1[[#This Row],[Patient Waittime]]&lt;=15,"0-15",Table1[[#This Row],[Patient Waittime]]&lt;=30,"16-30",Table1[[#This Row],[Patient Waittime]]&lt;=45,"31-45",Table1[[#This Row],[Patient Waittime]]&lt;=60,"46-60",TRUE,"60+")</f>
        <v>16-30</v>
      </c>
      <c r="Q5323">
        <f>--(Table1[[#This Row],[Patient Waittime]]&lt;=30)</f>
        <v>1</v>
      </c>
      <c r="R5323">
        <f>--Table1[[#This Row],[Patient Admission Flag]]</f>
        <v>1</v>
      </c>
      <c r="S5323">
        <f>--AND(Table1[[#This Row],[WithinTarget]]=1,Table1[[#This Row],[Patient Satisfaction Score]]&gt;=7)</f>
        <v>0</v>
      </c>
      <c r="T5323" t="str">
        <f>IF(LEFT(Table1[[#This Row],[Patient Gender]],1)="F","Female","Male")</f>
        <v>Female</v>
      </c>
    </row>
    <row r="5324" spans="1:20" x14ac:dyDescent="0.3">
      <c r="A5324" t="s">
        <v>5428</v>
      </c>
      <c r="B5324" s="1">
        <v>45023.161111111112</v>
      </c>
      <c r="C5324" t="s">
        <v>13</v>
      </c>
      <c r="D5324">
        <v>5</v>
      </c>
      <c r="E5324" t="s">
        <v>14</v>
      </c>
      <c r="F5324" t="s">
        <v>11</v>
      </c>
      <c r="G5324" t="b">
        <v>1</v>
      </c>
      <c r="I5324">
        <v>32</v>
      </c>
      <c r="J5324" t="b">
        <v>1</v>
      </c>
      <c r="K5324">
        <f>YEAR(Table1[[#This Row],[Patient Admission Date]])</f>
        <v>2023</v>
      </c>
      <c r="L5324" t="str">
        <f>TEXT(Table1[[#This Row],[Patient Admission Date]],"mmm")</f>
        <v>Apr</v>
      </c>
      <c r="M5324" t="str">
        <f>TEXT(Table1[[#This Row],[Patient Admission Date]],"ddd")</f>
        <v>Fri</v>
      </c>
      <c r="N5324" t="str">
        <f>TEXT(INT(HOUR(Table1[[#This Row],[Patient Admission Date]])/3)*3,"00")&amp;"-"&amp;TEXT(INT(HOUR(Table1[[#This Row],[Patient Admission Date]])/3)*3+3,"00")</f>
        <v>03-06</v>
      </c>
      <c r="O5324" t="str" cm="1">
        <f t="array" ref="O5324">_xlfn.IFS(Table1[[#This Row],[Patient Age]]&lt;=14,"0-14",Table1[[#This Row],[Patient Age]]&lt;=29,"15-29",Table1[[#This Row],[Patient Age]]&lt;=44,"30-44",Table1[[#This Row],[Patient Age]]&lt;=59,"45-59",Table1[[#This Row],[Patient Age]]&lt;=74,"60-74",TRUE,"75+")</f>
        <v>0-14</v>
      </c>
      <c r="P5324" t="str" cm="1">
        <f t="array" ref="P5324">_xlfn.IFS(Table1[[#This Row],[Patient Waittime]]&lt;=15,"0-15",Table1[[#This Row],[Patient Waittime]]&lt;=30,"16-30",Table1[[#This Row],[Patient Waittime]]&lt;=45,"31-45",Table1[[#This Row],[Patient Waittime]]&lt;=60,"46-60",TRUE,"60+")</f>
        <v>31-45</v>
      </c>
      <c r="Q5324">
        <f>--(Table1[[#This Row],[Patient Waittime]]&lt;=30)</f>
        <v>0</v>
      </c>
      <c r="R5324">
        <f>--Table1[[#This Row],[Patient Admission Flag]]</f>
        <v>1</v>
      </c>
      <c r="S5324">
        <f>--AND(Table1[[#This Row],[WithinTarget]]=1,Table1[[#This Row],[Patient Satisfaction Score]]&gt;=7)</f>
        <v>0</v>
      </c>
      <c r="T5324" t="str">
        <f>IF(LEFT(Table1[[#This Row],[Patient Gender]],1)="F","Female","Male")</f>
        <v>Female</v>
      </c>
    </row>
    <row r="5325" spans="1:20" x14ac:dyDescent="0.3">
      <c r="A5325" t="s">
        <v>5429</v>
      </c>
      <c r="B5325" s="1">
        <v>45585.960416666669</v>
      </c>
      <c r="C5325" t="s">
        <v>13</v>
      </c>
      <c r="D5325">
        <v>41</v>
      </c>
      <c r="E5325" t="s">
        <v>14</v>
      </c>
      <c r="F5325" t="s">
        <v>11</v>
      </c>
      <c r="G5325" t="b">
        <v>1</v>
      </c>
      <c r="I5325">
        <v>32</v>
      </c>
      <c r="J5325" t="b">
        <v>1</v>
      </c>
      <c r="K5325">
        <f>YEAR(Table1[[#This Row],[Patient Admission Date]])</f>
        <v>2024</v>
      </c>
      <c r="L5325" t="str">
        <f>TEXT(Table1[[#This Row],[Patient Admission Date]],"mmm")</f>
        <v>Oct</v>
      </c>
      <c r="M5325" t="str">
        <f>TEXT(Table1[[#This Row],[Patient Admission Date]],"ddd")</f>
        <v>Sun</v>
      </c>
      <c r="N5325" t="str">
        <f>TEXT(INT(HOUR(Table1[[#This Row],[Patient Admission Date]])/3)*3,"00")&amp;"-"&amp;TEXT(INT(HOUR(Table1[[#This Row],[Patient Admission Date]])/3)*3+3,"00")</f>
        <v>21-24</v>
      </c>
      <c r="O5325" t="str" cm="1">
        <f t="array" ref="O5325">_xlfn.IFS(Table1[[#This Row],[Patient Age]]&lt;=14,"0-14",Table1[[#This Row],[Patient Age]]&lt;=29,"15-29",Table1[[#This Row],[Patient Age]]&lt;=44,"30-44",Table1[[#This Row],[Patient Age]]&lt;=59,"45-59",Table1[[#This Row],[Patient Age]]&lt;=74,"60-74",TRUE,"75+")</f>
        <v>30-44</v>
      </c>
      <c r="P5325" t="str" cm="1">
        <f t="array" ref="P5325">_xlfn.IFS(Table1[[#This Row],[Patient Waittime]]&lt;=15,"0-15",Table1[[#This Row],[Patient Waittime]]&lt;=30,"16-30",Table1[[#This Row],[Patient Waittime]]&lt;=45,"31-45",Table1[[#This Row],[Patient Waittime]]&lt;=60,"46-60",TRUE,"60+")</f>
        <v>31-45</v>
      </c>
      <c r="Q5325">
        <f>--(Table1[[#This Row],[Patient Waittime]]&lt;=30)</f>
        <v>0</v>
      </c>
      <c r="R5325">
        <f>--Table1[[#This Row],[Patient Admission Flag]]</f>
        <v>1</v>
      </c>
      <c r="S5325">
        <f>--AND(Table1[[#This Row],[WithinTarget]]=1,Table1[[#This Row],[Patient Satisfaction Score]]&gt;=7)</f>
        <v>0</v>
      </c>
      <c r="T5325" t="str">
        <f>IF(LEFT(Table1[[#This Row],[Patient Gender]],1)="F","Female","Male")</f>
        <v>Female</v>
      </c>
    </row>
    <row r="5326" spans="1:20" x14ac:dyDescent="0.3">
      <c r="A5326" t="s">
        <v>5430</v>
      </c>
      <c r="B5326" s="1">
        <v>45451.732638888891</v>
      </c>
      <c r="C5326" t="s">
        <v>13</v>
      </c>
      <c r="D5326">
        <v>22</v>
      </c>
      <c r="E5326" t="s">
        <v>14</v>
      </c>
      <c r="F5326" t="s">
        <v>11</v>
      </c>
      <c r="G5326" t="b">
        <v>1</v>
      </c>
      <c r="I5326">
        <v>41</v>
      </c>
      <c r="J5326" t="b">
        <v>1</v>
      </c>
      <c r="K5326">
        <f>YEAR(Table1[[#This Row],[Patient Admission Date]])</f>
        <v>2024</v>
      </c>
      <c r="L5326" t="str">
        <f>TEXT(Table1[[#This Row],[Patient Admission Date]],"mmm")</f>
        <v>Jun</v>
      </c>
      <c r="M5326" t="str">
        <f>TEXT(Table1[[#This Row],[Patient Admission Date]],"ddd")</f>
        <v>Sat</v>
      </c>
      <c r="N5326" t="str">
        <f>TEXT(INT(HOUR(Table1[[#This Row],[Patient Admission Date]])/3)*3,"00")&amp;"-"&amp;TEXT(INT(HOUR(Table1[[#This Row],[Patient Admission Date]])/3)*3+3,"00")</f>
        <v>15-18</v>
      </c>
      <c r="O5326" t="str" cm="1">
        <f t="array" ref="O5326">_xlfn.IFS(Table1[[#This Row],[Patient Age]]&lt;=14,"0-14",Table1[[#This Row],[Patient Age]]&lt;=29,"15-29",Table1[[#This Row],[Patient Age]]&lt;=44,"30-44",Table1[[#This Row],[Patient Age]]&lt;=59,"45-59",Table1[[#This Row],[Patient Age]]&lt;=74,"60-74",TRUE,"75+")</f>
        <v>15-29</v>
      </c>
      <c r="P5326" t="str" cm="1">
        <f t="array" ref="P5326">_xlfn.IFS(Table1[[#This Row],[Patient Waittime]]&lt;=15,"0-15",Table1[[#This Row],[Patient Waittime]]&lt;=30,"16-30",Table1[[#This Row],[Patient Waittime]]&lt;=45,"31-45",Table1[[#This Row],[Patient Waittime]]&lt;=60,"46-60",TRUE,"60+")</f>
        <v>31-45</v>
      </c>
      <c r="Q5326">
        <f>--(Table1[[#This Row],[Patient Waittime]]&lt;=30)</f>
        <v>0</v>
      </c>
      <c r="R5326">
        <f>--Table1[[#This Row],[Patient Admission Flag]]</f>
        <v>1</v>
      </c>
      <c r="S5326">
        <f>--AND(Table1[[#This Row],[WithinTarget]]=1,Table1[[#This Row],[Patient Satisfaction Score]]&gt;=7)</f>
        <v>0</v>
      </c>
      <c r="T5326" t="str">
        <f>IF(LEFT(Table1[[#This Row],[Patient Gender]],1)="F","Female","Male")</f>
        <v>Female</v>
      </c>
    </row>
    <row r="5327" spans="1:20" x14ac:dyDescent="0.3">
      <c r="A5327" t="s">
        <v>5431</v>
      </c>
      <c r="B5327" s="1">
        <v>45475.530555555553</v>
      </c>
      <c r="C5327" t="s">
        <v>13</v>
      </c>
      <c r="D5327">
        <v>2</v>
      </c>
      <c r="E5327" t="s">
        <v>14</v>
      </c>
      <c r="F5327" t="s">
        <v>11</v>
      </c>
      <c r="G5327" t="b">
        <v>1</v>
      </c>
      <c r="I5327">
        <v>43</v>
      </c>
      <c r="J5327" t="b">
        <v>1</v>
      </c>
      <c r="K5327">
        <f>YEAR(Table1[[#This Row],[Patient Admission Date]])</f>
        <v>2024</v>
      </c>
      <c r="L5327" t="str">
        <f>TEXT(Table1[[#This Row],[Patient Admission Date]],"mmm")</f>
        <v>Jul</v>
      </c>
      <c r="M5327" t="str">
        <f>TEXT(Table1[[#This Row],[Patient Admission Date]],"ddd")</f>
        <v>Tue</v>
      </c>
      <c r="N5327" t="str">
        <f>TEXT(INT(HOUR(Table1[[#This Row],[Patient Admission Date]])/3)*3,"00")&amp;"-"&amp;TEXT(INT(HOUR(Table1[[#This Row],[Patient Admission Date]])/3)*3+3,"00")</f>
        <v>12-15</v>
      </c>
      <c r="O5327" t="str" cm="1">
        <f t="array" ref="O5327">_xlfn.IFS(Table1[[#This Row],[Patient Age]]&lt;=14,"0-14",Table1[[#This Row],[Patient Age]]&lt;=29,"15-29",Table1[[#This Row],[Patient Age]]&lt;=44,"30-44",Table1[[#This Row],[Patient Age]]&lt;=59,"45-59",Table1[[#This Row],[Patient Age]]&lt;=74,"60-74",TRUE,"75+")</f>
        <v>0-14</v>
      </c>
      <c r="P5327" t="str" cm="1">
        <f t="array" ref="P5327">_xlfn.IFS(Table1[[#This Row],[Patient Waittime]]&lt;=15,"0-15",Table1[[#This Row],[Patient Waittime]]&lt;=30,"16-30",Table1[[#This Row],[Patient Waittime]]&lt;=45,"31-45",Table1[[#This Row],[Patient Waittime]]&lt;=60,"46-60",TRUE,"60+")</f>
        <v>31-45</v>
      </c>
      <c r="Q5327">
        <f>--(Table1[[#This Row],[Patient Waittime]]&lt;=30)</f>
        <v>0</v>
      </c>
      <c r="R5327">
        <f>--Table1[[#This Row],[Patient Admission Flag]]</f>
        <v>1</v>
      </c>
      <c r="S5327">
        <f>--AND(Table1[[#This Row],[WithinTarget]]=1,Table1[[#This Row],[Patient Satisfaction Score]]&gt;=7)</f>
        <v>0</v>
      </c>
      <c r="T5327" t="str">
        <f>IF(LEFT(Table1[[#This Row],[Patient Gender]],1)="F","Female","Male")</f>
        <v>Female</v>
      </c>
    </row>
    <row r="5328" spans="1:20" x14ac:dyDescent="0.3">
      <c r="A5328" t="s">
        <v>5432</v>
      </c>
      <c r="B5328" s="1">
        <v>45543.869444444441</v>
      </c>
      <c r="C5328" t="s">
        <v>13</v>
      </c>
      <c r="D5328">
        <v>31</v>
      </c>
      <c r="E5328" t="s">
        <v>14</v>
      </c>
      <c r="F5328" t="s">
        <v>11</v>
      </c>
      <c r="G5328" t="b">
        <v>1</v>
      </c>
      <c r="I5328">
        <v>43</v>
      </c>
      <c r="J5328" t="b">
        <v>1</v>
      </c>
      <c r="K5328">
        <f>YEAR(Table1[[#This Row],[Patient Admission Date]])</f>
        <v>2024</v>
      </c>
      <c r="L5328" t="str">
        <f>TEXT(Table1[[#This Row],[Patient Admission Date]],"mmm")</f>
        <v>Sep</v>
      </c>
      <c r="M5328" t="str">
        <f>TEXT(Table1[[#This Row],[Patient Admission Date]],"ddd")</f>
        <v>Sun</v>
      </c>
      <c r="N5328" t="str">
        <f>TEXT(INT(HOUR(Table1[[#This Row],[Patient Admission Date]])/3)*3,"00")&amp;"-"&amp;TEXT(INT(HOUR(Table1[[#This Row],[Patient Admission Date]])/3)*3+3,"00")</f>
        <v>18-21</v>
      </c>
      <c r="O5328" t="str" cm="1">
        <f t="array" ref="O5328">_xlfn.IFS(Table1[[#This Row],[Patient Age]]&lt;=14,"0-14",Table1[[#This Row],[Patient Age]]&lt;=29,"15-29",Table1[[#This Row],[Patient Age]]&lt;=44,"30-44",Table1[[#This Row],[Patient Age]]&lt;=59,"45-59",Table1[[#This Row],[Patient Age]]&lt;=74,"60-74",TRUE,"75+")</f>
        <v>30-44</v>
      </c>
      <c r="P5328" t="str" cm="1">
        <f t="array" ref="P5328">_xlfn.IFS(Table1[[#This Row],[Patient Waittime]]&lt;=15,"0-15",Table1[[#This Row],[Patient Waittime]]&lt;=30,"16-30",Table1[[#This Row],[Patient Waittime]]&lt;=45,"31-45",Table1[[#This Row],[Patient Waittime]]&lt;=60,"46-60",TRUE,"60+")</f>
        <v>31-45</v>
      </c>
      <c r="Q5328">
        <f>--(Table1[[#This Row],[Patient Waittime]]&lt;=30)</f>
        <v>0</v>
      </c>
      <c r="R5328">
        <f>--Table1[[#This Row],[Patient Admission Flag]]</f>
        <v>1</v>
      </c>
      <c r="S5328">
        <f>--AND(Table1[[#This Row],[WithinTarget]]=1,Table1[[#This Row],[Patient Satisfaction Score]]&gt;=7)</f>
        <v>0</v>
      </c>
      <c r="T5328" t="str">
        <f>IF(LEFT(Table1[[#This Row],[Patient Gender]],1)="F","Female","Male")</f>
        <v>Female</v>
      </c>
    </row>
    <row r="5329" spans="1:20" x14ac:dyDescent="0.3">
      <c r="A5329" t="s">
        <v>5433</v>
      </c>
      <c r="B5329" s="1">
        <v>45077.322222222225</v>
      </c>
      <c r="C5329" t="s">
        <v>13</v>
      </c>
      <c r="D5329">
        <v>45</v>
      </c>
      <c r="E5329" t="s">
        <v>14</v>
      </c>
      <c r="F5329" t="s">
        <v>11</v>
      </c>
      <c r="G5329" t="b">
        <v>1</v>
      </c>
      <c r="I5329">
        <v>53</v>
      </c>
      <c r="J5329" t="b">
        <v>1</v>
      </c>
      <c r="K5329">
        <f>YEAR(Table1[[#This Row],[Patient Admission Date]])</f>
        <v>2023</v>
      </c>
      <c r="L5329" t="str">
        <f>TEXT(Table1[[#This Row],[Patient Admission Date]],"mmm")</f>
        <v>May</v>
      </c>
      <c r="M5329" t="str">
        <f>TEXT(Table1[[#This Row],[Patient Admission Date]],"ddd")</f>
        <v>Wed</v>
      </c>
      <c r="N5329" t="str">
        <f>TEXT(INT(HOUR(Table1[[#This Row],[Patient Admission Date]])/3)*3,"00")&amp;"-"&amp;TEXT(INT(HOUR(Table1[[#This Row],[Patient Admission Date]])/3)*3+3,"00")</f>
        <v>06-09</v>
      </c>
      <c r="O5329" t="str" cm="1">
        <f t="array" ref="O5329">_xlfn.IFS(Table1[[#This Row],[Patient Age]]&lt;=14,"0-14",Table1[[#This Row],[Patient Age]]&lt;=29,"15-29",Table1[[#This Row],[Patient Age]]&lt;=44,"30-44",Table1[[#This Row],[Patient Age]]&lt;=59,"45-59",Table1[[#This Row],[Patient Age]]&lt;=74,"60-74",TRUE,"75+")</f>
        <v>45-59</v>
      </c>
      <c r="P5329" t="str" cm="1">
        <f t="array" ref="P5329">_xlfn.IFS(Table1[[#This Row],[Patient Waittime]]&lt;=15,"0-15",Table1[[#This Row],[Patient Waittime]]&lt;=30,"16-30",Table1[[#This Row],[Patient Waittime]]&lt;=45,"31-45",Table1[[#This Row],[Patient Waittime]]&lt;=60,"46-60",TRUE,"60+")</f>
        <v>46-60</v>
      </c>
      <c r="Q5329">
        <f>--(Table1[[#This Row],[Patient Waittime]]&lt;=30)</f>
        <v>0</v>
      </c>
      <c r="R5329">
        <f>--Table1[[#This Row],[Patient Admission Flag]]</f>
        <v>1</v>
      </c>
      <c r="S5329">
        <f>--AND(Table1[[#This Row],[WithinTarget]]=1,Table1[[#This Row],[Patient Satisfaction Score]]&gt;=7)</f>
        <v>0</v>
      </c>
      <c r="T5329" t="str">
        <f>IF(LEFT(Table1[[#This Row],[Patient Gender]],1)="F","Female","Male")</f>
        <v>Female</v>
      </c>
    </row>
    <row r="5330" spans="1:20" x14ac:dyDescent="0.3">
      <c r="A5330" t="s">
        <v>5434</v>
      </c>
      <c r="B5330" s="1">
        <v>45495.96875</v>
      </c>
      <c r="C5330" t="s">
        <v>13</v>
      </c>
      <c r="D5330">
        <v>8</v>
      </c>
      <c r="E5330" t="s">
        <v>14</v>
      </c>
      <c r="F5330" t="s">
        <v>11</v>
      </c>
      <c r="G5330" t="b">
        <v>1</v>
      </c>
      <c r="I5330">
        <v>57</v>
      </c>
      <c r="J5330" t="b">
        <v>1</v>
      </c>
      <c r="K5330">
        <f>YEAR(Table1[[#This Row],[Patient Admission Date]])</f>
        <v>2024</v>
      </c>
      <c r="L5330" t="str">
        <f>TEXT(Table1[[#This Row],[Patient Admission Date]],"mmm")</f>
        <v>Jul</v>
      </c>
      <c r="M5330" t="str">
        <f>TEXT(Table1[[#This Row],[Patient Admission Date]],"ddd")</f>
        <v>Mon</v>
      </c>
      <c r="N5330" t="str">
        <f>TEXT(INT(HOUR(Table1[[#This Row],[Patient Admission Date]])/3)*3,"00")&amp;"-"&amp;TEXT(INT(HOUR(Table1[[#This Row],[Patient Admission Date]])/3)*3+3,"00")</f>
        <v>21-24</v>
      </c>
      <c r="O5330" t="str" cm="1">
        <f t="array" ref="O5330">_xlfn.IFS(Table1[[#This Row],[Patient Age]]&lt;=14,"0-14",Table1[[#This Row],[Patient Age]]&lt;=29,"15-29",Table1[[#This Row],[Patient Age]]&lt;=44,"30-44",Table1[[#This Row],[Patient Age]]&lt;=59,"45-59",Table1[[#This Row],[Patient Age]]&lt;=74,"60-74",TRUE,"75+")</f>
        <v>0-14</v>
      </c>
      <c r="P5330" t="str" cm="1">
        <f t="array" ref="P5330">_xlfn.IFS(Table1[[#This Row],[Patient Waittime]]&lt;=15,"0-15",Table1[[#This Row],[Patient Waittime]]&lt;=30,"16-30",Table1[[#This Row],[Patient Waittime]]&lt;=45,"31-45",Table1[[#This Row],[Patient Waittime]]&lt;=60,"46-60",TRUE,"60+")</f>
        <v>46-60</v>
      </c>
      <c r="Q5330">
        <f>--(Table1[[#This Row],[Patient Waittime]]&lt;=30)</f>
        <v>0</v>
      </c>
      <c r="R5330">
        <f>--Table1[[#This Row],[Patient Admission Flag]]</f>
        <v>1</v>
      </c>
      <c r="S5330">
        <f>--AND(Table1[[#This Row],[WithinTarget]]=1,Table1[[#This Row],[Patient Satisfaction Score]]&gt;=7)</f>
        <v>0</v>
      </c>
      <c r="T5330" t="str">
        <f>IF(LEFT(Table1[[#This Row],[Patient Gender]],1)="F","Female","Male")</f>
        <v>Female</v>
      </c>
    </row>
    <row r="5331" spans="1:20" x14ac:dyDescent="0.3">
      <c r="A5331" t="s">
        <v>5435</v>
      </c>
      <c r="B5331" s="1">
        <v>45105.490277777775</v>
      </c>
      <c r="C5331" t="s">
        <v>13</v>
      </c>
      <c r="D5331">
        <v>43</v>
      </c>
      <c r="E5331" t="s">
        <v>14</v>
      </c>
      <c r="F5331" t="s">
        <v>11</v>
      </c>
      <c r="G5331" t="b">
        <v>1</v>
      </c>
      <c r="I5331">
        <v>58</v>
      </c>
      <c r="J5331" t="b">
        <v>1</v>
      </c>
      <c r="K5331">
        <f>YEAR(Table1[[#This Row],[Patient Admission Date]])</f>
        <v>2023</v>
      </c>
      <c r="L5331" t="str">
        <f>TEXT(Table1[[#This Row],[Patient Admission Date]],"mmm")</f>
        <v>Jun</v>
      </c>
      <c r="M5331" t="str">
        <f>TEXT(Table1[[#This Row],[Patient Admission Date]],"ddd")</f>
        <v>Wed</v>
      </c>
      <c r="N5331" t="str">
        <f>TEXT(INT(HOUR(Table1[[#This Row],[Patient Admission Date]])/3)*3,"00")&amp;"-"&amp;TEXT(INT(HOUR(Table1[[#This Row],[Patient Admission Date]])/3)*3+3,"00")</f>
        <v>09-12</v>
      </c>
      <c r="O5331" t="str" cm="1">
        <f t="array" ref="O5331">_xlfn.IFS(Table1[[#This Row],[Patient Age]]&lt;=14,"0-14",Table1[[#This Row],[Patient Age]]&lt;=29,"15-29",Table1[[#This Row],[Patient Age]]&lt;=44,"30-44",Table1[[#This Row],[Patient Age]]&lt;=59,"45-59",Table1[[#This Row],[Patient Age]]&lt;=74,"60-74",TRUE,"75+")</f>
        <v>30-44</v>
      </c>
      <c r="P5331" t="str" cm="1">
        <f t="array" ref="P5331">_xlfn.IFS(Table1[[#This Row],[Patient Waittime]]&lt;=15,"0-15",Table1[[#This Row],[Patient Waittime]]&lt;=30,"16-30",Table1[[#This Row],[Patient Waittime]]&lt;=45,"31-45",Table1[[#This Row],[Patient Waittime]]&lt;=60,"46-60",TRUE,"60+")</f>
        <v>46-60</v>
      </c>
      <c r="Q5331">
        <f>--(Table1[[#This Row],[Patient Waittime]]&lt;=30)</f>
        <v>0</v>
      </c>
      <c r="R5331">
        <f>--Table1[[#This Row],[Patient Admission Flag]]</f>
        <v>1</v>
      </c>
      <c r="S5331">
        <f>--AND(Table1[[#This Row],[WithinTarget]]=1,Table1[[#This Row],[Patient Satisfaction Score]]&gt;=7)</f>
        <v>0</v>
      </c>
      <c r="T5331" t="str">
        <f>IF(LEFT(Table1[[#This Row],[Patient Gender]],1)="F","Female","Male")</f>
        <v>Female</v>
      </c>
    </row>
    <row r="5332" spans="1:20" x14ac:dyDescent="0.3">
      <c r="A5332" t="s">
        <v>5436</v>
      </c>
      <c r="B5332" s="1">
        <v>45232.871527777781</v>
      </c>
      <c r="C5332" t="s">
        <v>13</v>
      </c>
      <c r="D5332">
        <v>13</v>
      </c>
      <c r="E5332" t="s">
        <v>14</v>
      </c>
      <c r="F5332" t="s">
        <v>11</v>
      </c>
      <c r="G5332" t="b">
        <v>1</v>
      </c>
      <c r="I5332">
        <v>17</v>
      </c>
      <c r="J5332" t="b">
        <v>1</v>
      </c>
      <c r="K5332">
        <f>YEAR(Table1[[#This Row],[Patient Admission Date]])</f>
        <v>2023</v>
      </c>
      <c r="L5332" t="str">
        <f>TEXT(Table1[[#This Row],[Patient Admission Date]],"mmm")</f>
        <v>Nov</v>
      </c>
      <c r="M5332" t="str">
        <f>TEXT(Table1[[#This Row],[Patient Admission Date]],"ddd")</f>
        <v>Thu</v>
      </c>
      <c r="N5332" t="str">
        <f>TEXT(INT(HOUR(Table1[[#This Row],[Patient Admission Date]])/3)*3,"00")&amp;"-"&amp;TEXT(INT(HOUR(Table1[[#This Row],[Patient Admission Date]])/3)*3+3,"00")</f>
        <v>18-21</v>
      </c>
      <c r="O5332" t="str" cm="1">
        <f t="array" ref="O5332">_xlfn.IFS(Table1[[#This Row],[Patient Age]]&lt;=14,"0-14",Table1[[#This Row],[Patient Age]]&lt;=29,"15-29",Table1[[#This Row],[Patient Age]]&lt;=44,"30-44",Table1[[#This Row],[Patient Age]]&lt;=59,"45-59",Table1[[#This Row],[Patient Age]]&lt;=74,"60-74",TRUE,"75+")</f>
        <v>0-14</v>
      </c>
      <c r="P5332" t="str" cm="1">
        <f t="array" ref="P5332">_xlfn.IFS(Table1[[#This Row],[Patient Waittime]]&lt;=15,"0-15",Table1[[#This Row],[Patient Waittime]]&lt;=30,"16-30",Table1[[#This Row],[Patient Waittime]]&lt;=45,"31-45",Table1[[#This Row],[Patient Waittime]]&lt;=60,"46-60",TRUE,"60+")</f>
        <v>16-30</v>
      </c>
      <c r="Q5332">
        <f>--(Table1[[#This Row],[Patient Waittime]]&lt;=30)</f>
        <v>1</v>
      </c>
      <c r="R5332">
        <f>--Table1[[#This Row],[Patient Admission Flag]]</f>
        <v>1</v>
      </c>
      <c r="S5332">
        <f>--AND(Table1[[#This Row],[WithinTarget]]=1,Table1[[#This Row],[Patient Satisfaction Score]]&gt;=7)</f>
        <v>0</v>
      </c>
      <c r="T5332" t="str">
        <f>IF(LEFT(Table1[[#This Row],[Patient Gender]],1)="F","Female","Male")</f>
        <v>Female</v>
      </c>
    </row>
    <row r="5333" spans="1:20" x14ac:dyDescent="0.3">
      <c r="A5333" t="s">
        <v>5437</v>
      </c>
      <c r="B5333" s="1">
        <v>45250.585416666669</v>
      </c>
      <c r="C5333" t="s">
        <v>13</v>
      </c>
      <c r="D5333">
        <v>68</v>
      </c>
      <c r="E5333" t="s">
        <v>14</v>
      </c>
      <c r="F5333" t="s">
        <v>11</v>
      </c>
      <c r="G5333" t="b">
        <v>1</v>
      </c>
      <c r="I5333">
        <v>27</v>
      </c>
      <c r="J5333" t="b">
        <v>1</v>
      </c>
      <c r="K5333">
        <f>YEAR(Table1[[#This Row],[Patient Admission Date]])</f>
        <v>2023</v>
      </c>
      <c r="L5333" t="str">
        <f>TEXT(Table1[[#This Row],[Patient Admission Date]],"mmm")</f>
        <v>Nov</v>
      </c>
      <c r="M5333" t="str">
        <f>TEXT(Table1[[#This Row],[Patient Admission Date]],"ddd")</f>
        <v>Mon</v>
      </c>
      <c r="N5333" t="str">
        <f>TEXT(INT(HOUR(Table1[[#This Row],[Patient Admission Date]])/3)*3,"00")&amp;"-"&amp;TEXT(INT(HOUR(Table1[[#This Row],[Patient Admission Date]])/3)*3+3,"00")</f>
        <v>12-15</v>
      </c>
      <c r="O5333" t="str" cm="1">
        <f t="array" ref="O5333">_xlfn.IFS(Table1[[#This Row],[Patient Age]]&lt;=14,"0-14",Table1[[#This Row],[Patient Age]]&lt;=29,"15-29",Table1[[#This Row],[Patient Age]]&lt;=44,"30-44",Table1[[#This Row],[Patient Age]]&lt;=59,"45-59",Table1[[#This Row],[Patient Age]]&lt;=74,"60-74",TRUE,"75+")</f>
        <v>60-74</v>
      </c>
      <c r="P5333" t="str" cm="1">
        <f t="array" ref="P5333">_xlfn.IFS(Table1[[#This Row],[Patient Waittime]]&lt;=15,"0-15",Table1[[#This Row],[Patient Waittime]]&lt;=30,"16-30",Table1[[#This Row],[Patient Waittime]]&lt;=45,"31-45",Table1[[#This Row],[Patient Waittime]]&lt;=60,"46-60",TRUE,"60+")</f>
        <v>16-30</v>
      </c>
      <c r="Q5333">
        <f>--(Table1[[#This Row],[Patient Waittime]]&lt;=30)</f>
        <v>1</v>
      </c>
      <c r="R5333">
        <f>--Table1[[#This Row],[Patient Admission Flag]]</f>
        <v>1</v>
      </c>
      <c r="S5333">
        <f>--AND(Table1[[#This Row],[WithinTarget]]=1,Table1[[#This Row],[Patient Satisfaction Score]]&gt;=7)</f>
        <v>0</v>
      </c>
      <c r="T5333" t="str">
        <f>IF(LEFT(Table1[[#This Row],[Patient Gender]],1)="F","Female","Male")</f>
        <v>Female</v>
      </c>
    </row>
    <row r="5334" spans="1:20" x14ac:dyDescent="0.3">
      <c r="A5334" t="s">
        <v>5438</v>
      </c>
      <c r="B5334" s="1">
        <v>45562.460416666669</v>
      </c>
      <c r="C5334" t="s">
        <v>13</v>
      </c>
      <c r="D5334">
        <v>26</v>
      </c>
      <c r="E5334" t="s">
        <v>14</v>
      </c>
      <c r="F5334" t="s">
        <v>11</v>
      </c>
      <c r="G5334" t="b">
        <v>1</v>
      </c>
      <c r="I5334">
        <v>29</v>
      </c>
      <c r="J5334" t="b">
        <v>1</v>
      </c>
      <c r="K5334">
        <f>YEAR(Table1[[#This Row],[Patient Admission Date]])</f>
        <v>2024</v>
      </c>
      <c r="L5334" t="str">
        <f>TEXT(Table1[[#This Row],[Patient Admission Date]],"mmm")</f>
        <v>Sep</v>
      </c>
      <c r="M5334" t="str">
        <f>TEXT(Table1[[#This Row],[Patient Admission Date]],"ddd")</f>
        <v>Fri</v>
      </c>
      <c r="N5334" t="str">
        <f>TEXT(INT(HOUR(Table1[[#This Row],[Patient Admission Date]])/3)*3,"00")&amp;"-"&amp;TEXT(INT(HOUR(Table1[[#This Row],[Patient Admission Date]])/3)*3+3,"00")</f>
        <v>09-12</v>
      </c>
      <c r="O5334" t="str" cm="1">
        <f t="array" ref="O5334">_xlfn.IFS(Table1[[#This Row],[Patient Age]]&lt;=14,"0-14",Table1[[#This Row],[Patient Age]]&lt;=29,"15-29",Table1[[#This Row],[Patient Age]]&lt;=44,"30-44",Table1[[#This Row],[Patient Age]]&lt;=59,"45-59",Table1[[#This Row],[Patient Age]]&lt;=74,"60-74",TRUE,"75+")</f>
        <v>15-29</v>
      </c>
      <c r="P5334" t="str" cm="1">
        <f t="array" ref="P5334">_xlfn.IFS(Table1[[#This Row],[Patient Waittime]]&lt;=15,"0-15",Table1[[#This Row],[Patient Waittime]]&lt;=30,"16-30",Table1[[#This Row],[Patient Waittime]]&lt;=45,"31-45",Table1[[#This Row],[Patient Waittime]]&lt;=60,"46-60",TRUE,"60+")</f>
        <v>16-30</v>
      </c>
      <c r="Q5334">
        <f>--(Table1[[#This Row],[Patient Waittime]]&lt;=30)</f>
        <v>1</v>
      </c>
      <c r="R5334">
        <f>--Table1[[#This Row],[Patient Admission Flag]]</f>
        <v>1</v>
      </c>
      <c r="S5334">
        <f>--AND(Table1[[#This Row],[WithinTarget]]=1,Table1[[#This Row],[Patient Satisfaction Score]]&gt;=7)</f>
        <v>0</v>
      </c>
      <c r="T5334" t="str">
        <f>IF(LEFT(Table1[[#This Row],[Patient Gender]],1)="F","Female","Male")</f>
        <v>Female</v>
      </c>
    </row>
    <row r="5335" spans="1:20" x14ac:dyDescent="0.3">
      <c r="A5335" t="s">
        <v>5439</v>
      </c>
      <c r="B5335" s="1">
        <v>45559.041666666664</v>
      </c>
      <c r="C5335" t="s">
        <v>13</v>
      </c>
      <c r="D5335">
        <v>42</v>
      </c>
      <c r="E5335" t="s">
        <v>14</v>
      </c>
      <c r="F5335" t="s">
        <v>11</v>
      </c>
      <c r="G5335" t="b">
        <v>1</v>
      </c>
      <c r="I5335">
        <v>29</v>
      </c>
      <c r="J5335" t="b">
        <v>1</v>
      </c>
      <c r="K5335">
        <f>YEAR(Table1[[#This Row],[Patient Admission Date]])</f>
        <v>2024</v>
      </c>
      <c r="L5335" t="str">
        <f>TEXT(Table1[[#This Row],[Patient Admission Date]],"mmm")</f>
        <v>Sep</v>
      </c>
      <c r="M5335" t="str">
        <f>TEXT(Table1[[#This Row],[Patient Admission Date]],"ddd")</f>
        <v>Tue</v>
      </c>
      <c r="N5335" t="str">
        <f>TEXT(INT(HOUR(Table1[[#This Row],[Patient Admission Date]])/3)*3,"00")&amp;"-"&amp;TEXT(INT(HOUR(Table1[[#This Row],[Patient Admission Date]])/3)*3+3,"00")</f>
        <v>00-03</v>
      </c>
      <c r="O5335" t="str" cm="1">
        <f t="array" ref="O5335">_xlfn.IFS(Table1[[#This Row],[Patient Age]]&lt;=14,"0-14",Table1[[#This Row],[Patient Age]]&lt;=29,"15-29",Table1[[#This Row],[Patient Age]]&lt;=44,"30-44",Table1[[#This Row],[Patient Age]]&lt;=59,"45-59",Table1[[#This Row],[Patient Age]]&lt;=74,"60-74",TRUE,"75+")</f>
        <v>30-44</v>
      </c>
      <c r="P5335" t="str" cm="1">
        <f t="array" ref="P5335">_xlfn.IFS(Table1[[#This Row],[Patient Waittime]]&lt;=15,"0-15",Table1[[#This Row],[Patient Waittime]]&lt;=30,"16-30",Table1[[#This Row],[Patient Waittime]]&lt;=45,"31-45",Table1[[#This Row],[Patient Waittime]]&lt;=60,"46-60",TRUE,"60+")</f>
        <v>16-30</v>
      </c>
      <c r="Q5335">
        <f>--(Table1[[#This Row],[Patient Waittime]]&lt;=30)</f>
        <v>1</v>
      </c>
      <c r="R5335">
        <f>--Table1[[#This Row],[Patient Admission Flag]]</f>
        <v>1</v>
      </c>
      <c r="S5335">
        <f>--AND(Table1[[#This Row],[WithinTarget]]=1,Table1[[#This Row],[Patient Satisfaction Score]]&gt;=7)</f>
        <v>0</v>
      </c>
      <c r="T5335" t="str">
        <f>IF(LEFT(Table1[[#This Row],[Patient Gender]],1)="F","Female","Male")</f>
        <v>Female</v>
      </c>
    </row>
    <row r="5336" spans="1:20" x14ac:dyDescent="0.3">
      <c r="A5336" t="s">
        <v>5440</v>
      </c>
      <c r="B5336" s="1">
        <v>45344.57708333333</v>
      </c>
      <c r="C5336" t="s">
        <v>13</v>
      </c>
      <c r="D5336">
        <v>13</v>
      </c>
      <c r="E5336" t="s">
        <v>14</v>
      </c>
      <c r="F5336" t="s">
        <v>11</v>
      </c>
      <c r="G5336" t="b">
        <v>1</v>
      </c>
      <c r="I5336">
        <v>45</v>
      </c>
      <c r="J5336" t="b">
        <v>1</v>
      </c>
      <c r="K5336">
        <f>YEAR(Table1[[#This Row],[Patient Admission Date]])</f>
        <v>2024</v>
      </c>
      <c r="L5336" t="str">
        <f>TEXT(Table1[[#This Row],[Patient Admission Date]],"mmm")</f>
        <v>Feb</v>
      </c>
      <c r="M5336" t="str">
        <f>TEXT(Table1[[#This Row],[Patient Admission Date]],"ddd")</f>
        <v>Thu</v>
      </c>
      <c r="N5336" t="str">
        <f>TEXT(INT(HOUR(Table1[[#This Row],[Patient Admission Date]])/3)*3,"00")&amp;"-"&amp;TEXT(INT(HOUR(Table1[[#This Row],[Patient Admission Date]])/3)*3+3,"00")</f>
        <v>12-15</v>
      </c>
      <c r="O5336" t="str" cm="1">
        <f t="array" ref="O5336">_xlfn.IFS(Table1[[#This Row],[Patient Age]]&lt;=14,"0-14",Table1[[#This Row],[Patient Age]]&lt;=29,"15-29",Table1[[#This Row],[Patient Age]]&lt;=44,"30-44",Table1[[#This Row],[Patient Age]]&lt;=59,"45-59",Table1[[#This Row],[Patient Age]]&lt;=74,"60-74",TRUE,"75+")</f>
        <v>0-14</v>
      </c>
      <c r="P5336" t="str" cm="1">
        <f t="array" ref="P5336">_xlfn.IFS(Table1[[#This Row],[Patient Waittime]]&lt;=15,"0-15",Table1[[#This Row],[Patient Waittime]]&lt;=30,"16-30",Table1[[#This Row],[Patient Waittime]]&lt;=45,"31-45",Table1[[#This Row],[Patient Waittime]]&lt;=60,"46-60",TRUE,"60+")</f>
        <v>31-45</v>
      </c>
      <c r="Q5336">
        <f>--(Table1[[#This Row],[Patient Waittime]]&lt;=30)</f>
        <v>0</v>
      </c>
      <c r="R5336">
        <f>--Table1[[#This Row],[Patient Admission Flag]]</f>
        <v>1</v>
      </c>
      <c r="S5336">
        <f>--AND(Table1[[#This Row],[WithinTarget]]=1,Table1[[#This Row],[Patient Satisfaction Score]]&gt;=7)</f>
        <v>0</v>
      </c>
      <c r="T5336" t="str">
        <f>IF(LEFT(Table1[[#This Row],[Patient Gender]],1)="F","Female","Male")</f>
        <v>Female</v>
      </c>
    </row>
    <row r="5337" spans="1:20" x14ac:dyDescent="0.3">
      <c r="A5337" t="s">
        <v>5441</v>
      </c>
      <c r="B5337" s="1">
        <v>45172.359027777777</v>
      </c>
      <c r="C5337" t="s">
        <v>13</v>
      </c>
      <c r="D5337">
        <v>7</v>
      </c>
      <c r="E5337" t="s">
        <v>14</v>
      </c>
      <c r="F5337" t="s">
        <v>11</v>
      </c>
      <c r="G5337" t="b">
        <v>1</v>
      </c>
      <c r="I5337">
        <v>50</v>
      </c>
      <c r="J5337" t="b">
        <v>1</v>
      </c>
      <c r="K5337">
        <f>YEAR(Table1[[#This Row],[Patient Admission Date]])</f>
        <v>2023</v>
      </c>
      <c r="L5337" t="str">
        <f>TEXT(Table1[[#This Row],[Patient Admission Date]],"mmm")</f>
        <v>Sep</v>
      </c>
      <c r="M5337" t="str">
        <f>TEXT(Table1[[#This Row],[Patient Admission Date]],"ddd")</f>
        <v>Sun</v>
      </c>
      <c r="N5337" t="str">
        <f>TEXT(INT(HOUR(Table1[[#This Row],[Patient Admission Date]])/3)*3,"00")&amp;"-"&amp;TEXT(INT(HOUR(Table1[[#This Row],[Patient Admission Date]])/3)*3+3,"00")</f>
        <v>06-09</v>
      </c>
      <c r="O5337" t="str" cm="1">
        <f t="array" ref="O5337">_xlfn.IFS(Table1[[#This Row],[Patient Age]]&lt;=14,"0-14",Table1[[#This Row],[Patient Age]]&lt;=29,"15-29",Table1[[#This Row],[Patient Age]]&lt;=44,"30-44",Table1[[#This Row],[Patient Age]]&lt;=59,"45-59",Table1[[#This Row],[Patient Age]]&lt;=74,"60-74",TRUE,"75+")</f>
        <v>0-14</v>
      </c>
      <c r="P5337" t="str" cm="1">
        <f t="array" ref="P5337">_xlfn.IFS(Table1[[#This Row],[Patient Waittime]]&lt;=15,"0-15",Table1[[#This Row],[Patient Waittime]]&lt;=30,"16-30",Table1[[#This Row],[Patient Waittime]]&lt;=45,"31-45",Table1[[#This Row],[Patient Waittime]]&lt;=60,"46-60",TRUE,"60+")</f>
        <v>46-60</v>
      </c>
      <c r="Q5337">
        <f>--(Table1[[#This Row],[Patient Waittime]]&lt;=30)</f>
        <v>0</v>
      </c>
      <c r="R5337">
        <f>--Table1[[#This Row],[Patient Admission Flag]]</f>
        <v>1</v>
      </c>
      <c r="S5337">
        <f>--AND(Table1[[#This Row],[WithinTarget]]=1,Table1[[#This Row],[Patient Satisfaction Score]]&gt;=7)</f>
        <v>0</v>
      </c>
      <c r="T5337" t="str">
        <f>IF(LEFT(Table1[[#This Row],[Patient Gender]],1)="F","Female","Male")</f>
        <v>Female</v>
      </c>
    </row>
    <row r="5338" spans="1:20" x14ac:dyDescent="0.3">
      <c r="A5338" t="s">
        <v>5442</v>
      </c>
      <c r="B5338" s="1">
        <v>45358.941666666666</v>
      </c>
      <c r="C5338" t="s">
        <v>13</v>
      </c>
      <c r="D5338">
        <v>25</v>
      </c>
      <c r="E5338" t="s">
        <v>14</v>
      </c>
      <c r="F5338" t="s">
        <v>11</v>
      </c>
      <c r="G5338" t="b">
        <v>1</v>
      </c>
      <c r="I5338">
        <v>54</v>
      </c>
      <c r="J5338" t="b">
        <v>1</v>
      </c>
      <c r="K5338">
        <f>YEAR(Table1[[#This Row],[Patient Admission Date]])</f>
        <v>2024</v>
      </c>
      <c r="L5338" t="str">
        <f>TEXT(Table1[[#This Row],[Patient Admission Date]],"mmm")</f>
        <v>Mar</v>
      </c>
      <c r="M5338" t="str">
        <f>TEXT(Table1[[#This Row],[Patient Admission Date]],"ddd")</f>
        <v>Thu</v>
      </c>
      <c r="N5338" t="str">
        <f>TEXT(INT(HOUR(Table1[[#This Row],[Patient Admission Date]])/3)*3,"00")&amp;"-"&amp;TEXT(INT(HOUR(Table1[[#This Row],[Patient Admission Date]])/3)*3+3,"00")</f>
        <v>21-24</v>
      </c>
      <c r="O5338" t="str" cm="1">
        <f t="array" ref="O5338">_xlfn.IFS(Table1[[#This Row],[Patient Age]]&lt;=14,"0-14",Table1[[#This Row],[Patient Age]]&lt;=29,"15-29",Table1[[#This Row],[Patient Age]]&lt;=44,"30-44",Table1[[#This Row],[Patient Age]]&lt;=59,"45-59",Table1[[#This Row],[Patient Age]]&lt;=74,"60-74",TRUE,"75+")</f>
        <v>15-29</v>
      </c>
      <c r="P5338" t="str" cm="1">
        <f t="array" ref="P5338">_xlfn.IFS(Table1[[#This Row],[Patient Waittime]]&lt;=15,"0-15",Table1[[#This Row],[Patient Waittime]]&lt;=30,"16-30",Table1[[#This Row],[Patient Waittime]]&lt;=45,"31-45",Table1[[#This Row],[Patient Waittime]]&lt;=60,"46-60",TRUE,"60+")</f>
        <v>46-60</v>
      </c>
      <c r="Q5338">
        <f>--(Table1[[#This Row],[Patient Waittime]]&lt;=30)</f>
        <v>0</v>
      </c>
      <c r="R5338">
        <f>--Table1[[#This Row],[Patient Admission Flag]]</f>
        <v>1</v>
      </c>
      <c r="S5338">
        <f>--AND(Table1[[#This Row],[WithinTarget]]=1,Table1[[#This Row],[Patient Satisfaction Score]]&gt;=7)</f>
        <v>0</v>
      </c>
      <c r="T5338" t="str">
        <f>IF(LEFT(Table1[[#This Row],[Patient Gender]],1)="F","Female","Male")</f>
        <v>Female</v>
      </c>
    </row>
    <row r="5339" spans="1:20" x14ac:dyDescent="0.3">
      <c r="A5339" t="s">
        <v>5443</v>
      </c>
      <c r="B5339" s="1">
        <v>45415.976388888892</v>
      </c>
      <c r="C5339" t="s">
        <v>13</v>
      </c>
      <c r="D5339">
        <v>56</v>
      </c>
      <c r="E5339" t="s">
        <v>14</v>
      </c>
      <c r="F5339" t="s">
        <v>11</v>
      </c>
      <c r="G5339" t="b">
        <v>1</v>
      </c>
      <c r="I5339">
        <v>57</v>
      </c>
      <c r="J5339" t="b">
        <v>1</v>
      </c>
      <c r="K5339">
        <f>YEAR(Table1[[#This Row],[Patient Admission Date]])</f>
        <v>2024</v>
      </c>
      <c r="L5339" t="str">
        <f>TEXT(Table1[[#This Row],[Patient Admission Date]],"mmm")</f>
        <v>May</v>
      </c>
      <c r="M5339" t="str">
        <f>TEXT(Table1[[#This Row],[Patient Admission Date]],"ddd")</f>
        <v>Fri</v>
      </c>
      <c r="N5339" t="str">
        <f>TEXT(INT(HOUR(Table1[[#This Row],[Patient Admission Date]])/3)*3,"00")&amp;"-"&amp;TEXT(INT(HOUR(Table1[[#This Row],[Patient Admission Date]])/3)*3+3,"00")</f>
        <v>21-24</v>
      </c>
      <c r="O5339" t="str" cm="1">
        <f t="array" ref="O5339">_xlfn.IFS(Table1[[#This Row],[Patient Age]]&lt;=14,"0-14",Table1[[#This Row],[Patient Age]]&lt;=29,"15-29",Table1[[#This Row],[Patient Age]]&lt;=44,"30-44",Table1[[#This Row],[Patient Age]]&lt;=59,"45-59",Table1[[#This Row],[Patient Age]]&lt;=74,"60-74",TRUE,"75+")</f>
        <v>45-59</v>
      </c>
      <c r="P5339" t="str" cm="1">
        <f t="array" ref="P5339">_xlfn.IFS(Table1[[#This Row],[Patient Waittime]]&lt;=15,"0-15",Table1[[#This Row],[Patient Waittime]]&lt;=30,"16-30",Table1[[#This Row],[Patient Waittime]]&lt;=45,"31-45",Table1[[#This Row],[Patient Waittime]]&lt;=60,"46-60",TRUE,"60+")</f>
        <v>46-60</v>
      </c>
      <c r="Q5339">
        <f>--(Table1[[#This Row],[Patient Waittime]]&lt;=30)</f>
        <v>0</v>
      </c>
      <c r="R5339">
        <f>--Table1[[#This Row],[Patient Admission Flag]]</f>
        <v>1</v>
      </c>
      <c r="S5339">
        <f>--AND(Table1[[#This Row],[WithinTarget]]=1,Table1[[#This Row],[Patient Satisfaction Score]]&gt;=7)</f>
        <v>0</v>
      </c>
      <c r="T5339" t="str">
        <f>IF(LEFT(Table1[[#This Row],[Patient Gender]],1)="F","Female","Male")</f>
        <v>Female</v>
      </c>
    </row>
    <row r="5340" spans="1:20" x14ac:dyDescent="0.3">
      <c r="A5340" t="s">
        <v>5444</v>
      </c>
      <c r="B5340" s="1">
        <v>45253.328472222223</v>
      </c>
      <c r="C5340" t="s">
        <v>13</v>
      </c>
      <c r="D5340">
        <v>36</v>
      </c>
      <c r="E5340" t="s">
        <v>14</v>
      </c>
      <c r="F5340" t="s">
        <v>11</v>
      </c>
      <c r="G5340" t="b">
        <v>1</v>
      </c>
      <c r="I5340">
        <v>27</v>
      </c>
      <c r="J5340" t="b">
        <v>1</v>
      </c>
      <c r="K5340">
        <f>YEAR(Table1[[#This Row],[Patient Admission Date]])</f>
        <v>2023</v>
      </c>
      <c r="L5340" t="str">
        <f>TEXT(Table1[[#This Row],[Patient Admission Date]],"mmm")</f>
        <v>Nov</v>
      </c>
      <c r="M5340" t="str">
        <f>TEXT(Table1[[#This Row],[Patient Admission Date]],"ddd")</f>
        <v>Thu</v>
      </c>
      <c r="N5340" t="str">
        <f>TEXT(INT(HOUR(Table1[[#This Row],[Patient Admission Date]])/3)*3,"00")&amp;"-"&amp;TEXT(INT(HOUR(Table1[[#This Row],[Patient Admission Date]])/3)*3+3,"00")</f>
        <v>06-09</v>
      </c>
      <c r="O5340" t="str" cm="1">
        <f t="array" ref="O5340">_xlfn.IFS(Table1[[#This Row],[Patient Age]]&lt;=14,"0-14",Table1[[#This Row],[Patient Age]]&lt;=29,"15-29",Table1[[#This Row],[Patient Age]]&lt;=44,"30-44",Table1[[#This Row],[Patient Age]]&lt;=59,"45-59",Table1[[#This Row],[Patient Age]]&lt;=74,"60-74",TRUE,"75+")</f>
        <v>30-44</v>
      </c>
      <c r="P5340" t="str" cm="1">
        <f t="array" ref="P5340">_xlfn.IFS(Table1[[#This Row],[Patient Waittime]]&lt;=15,"0-15",Table1[[#This Row],[Patient Waittime]]&lt;=30,"16-30",Table1[[#This Row],[Patient Waittime]]&lt;=45,"31-45",Table1[[#This Row],[Patient Waittime]]&lt;=60,"46-60",TRUE,"60+")</f>
        <v>16-30</v>
      </c>
      <c r="Q5340">
        <f>--(Table1[[#This Row],[Patient Waittime]]&lt;=30)</f>
        <v>1</v>
      </c>
      <c r="R5340">
        <f>--Table1[[#This Row],[Patient Admission Flag]]</f>
        <v>1</v>
      </c>
      <c r="S5340">
        <f>--AND(Table1[[#This Row],[WithinTarget]]=1,Table1[[#This Row],[Patient Satisfaction Score]]&gt;=7)</f>
        <v>0</v>
      </c>
      <c r="T5340" t="str">
        <f>IF(LEFT(Table1[[#This Row],[Patient Gender]],1)="F","Female","Male")</f>
        <v>Female</v>
      </c>
    </row>
    <row r="5341" spans="1:20" x14ac:dyDescent="0.3">
      <c r="A5341" t="s">
        <v>5445</v>
      </c>
      <c r="B5341" s="1">
        <v>45197.624305555553</v>
      </c>
      <c r="C5341" t="s">
        <v>13</v>
      </c>
      <c r="D5341">
        <v>73</v>
      </c>
      <c r="E5341" t="s">
        <v>14</v>
      </c>
      <c r="F5341" t="s">
        <v>11</v>
      </c>
      <c r="G5341" t="b">
        <v>1</v>
      </c>
      <c r="I5341">
        <v>32</v>
      </c>
      <c r="J5341" t="b">
        <v>1</v>
      </c>
      <c r="K5341">
        <f>YEAR(Table1[[#This Row],[Patient Admission Date]])</f>
        <v>2023</v>
      </c>
      <c r="L5341" t="str">
        <f>TEXT(Table1[[#This Row],[Patient Admission Date]],"mmm")</f>
        <v>Sep</v>
      </c>
      <c r="M5341" t="str">
        <f>TEXT(Table1[[#This Row],[Patient Admission Date]],"ddd")</f>
        <v>Thu</v>
      </c>
      <c r="N5341" t="str">
        <f>TEXT(INT(HOUR(Table1[[#This Row],[Patient Admission Date]])/3)*3,"00")&amp;"-"&amp;TEXT(INT(HOUR(Table1[[#This Row],[Patient Admission Date]])/3)*3+3,"00")</f>
        <v>12-15</v>
      </c>
      <c r="O5341" t="str" cm="1">
        <f t="array" ref="O5341">_xlfn.IFS(Table1[[#This Row],[Patient Age]]&lt;=14,"0-14",Table1[[#This Row],[Patient Age]]&lt;=29,"15-29",Table1[[#This Row],[Patient Age]]&lt;=44,"30-44",Table1[[#This Row],[Patient Age]]&lt;=59,"45-59",Table1[[#This Row],[Patient Age]]&lt;=74,"60-74",TRUE,"75+")</f>
        <v>60-74</v>
      </c>
      <c r="P5341" t="str" cm="1">
        <f t="array" ref="P5341">_xlfn.IFS(Table1[[#This Row],[Patient Waittime]]&lt;=15,"0-15",Table1[[#This Row],[Patient Waittime]]&lt;=30,"16-30",Table1[[#This Row],[Patient Waittime]]&lt;=45,"31-45",Table1[[#This Row],[Patient Waittime]]&lt;=60,"46-60",TRUE,"60+")</f>
        <v>31-45</v>
      </c>
      <c r="Q5341">
        <f>--(Table1[[#This Row],[Patient Waittime]]&lt;=30)</f>
        <v>0</v>
      </c>
      <c r="R5341">
        <f>--Table1[[#This Row],[Patient Admission Flag]]</f>
        <v>1</v>
      </c>
      <c r="S5341">
        <f>--AND(Table1[[#This Row],[WithinTarget]]=1,Table1[[#This Row],[Patient Satisfaction Score]]&gt;=7)</f>
        <v>0</v>
      </c>
      <c r="T5341" t="str">
        <f>IF(LEFT(Table1[[#This Row],[Patient Gender]],1)="F","Female","Male")</f>
        <v>Female</v>
      </c>
    </row>
    <row r="5342" spans="1:20" x14ac:dyDescent="0.3">
      <c r="A5342" t="s">
        <v>5446</v>
      </c>
      <c r="B5342" s="1">
        <v>45093.556250000001</v>
      </c>
      <c r="C5342" t="s">
        <v>13</v>
      </c>
      <c r="D5342">
        <v>62</v>
      </c>
      <c r="E5342" t="s">
        <v>14</v>
      </c>
      <c r="F5342" t="s">
        <v>11</v>
      </c>
      <c r="G5342" t="b">
        <v>1</v>
      </c>
      <c r="I5342">
        <v>33</v>
      </c>
      <c r="J5342" t="b">
        <v>1</v>
      </c>
      <c r="K5342">
        <f>YEAR(Table1[[#This Row],[Patient Admission Date]])</f>
        <v>2023</v>
      </c>
      <c r="L5342" t="str">
        <f>TEXT(Table1[[#This Row],[Patient Admission Date]],"mmm")</f>
        <v>Jun</v>
      </c>
      <c r="M5342" t="str">
        <f>TEXT(Table1[[#This Row],[Patient Admission Date]],"ddd")</f>
        <v>Fri</v>
      </c>
      <c r="N5342" t="str">
        <f>TEXT(INT(HOUR(Table1[[#This Row],[Patient Admission Date]])/3)*3,"00")&amp;"-"&amp;TEXT(INT(HOUR(Table1[[#This Row],[Patient Admission Date]])/3)*3+3,"00")</f>
        <v>12-15</v>
      </c>
      <c r="O5342" t="str" cm="1">
        <f t="array" ref="O5342">_xlfn.IFS(Table1[[#This Row],[Patient Age]]&lt;=14,"0-14",Table1[[#This Row],[Patient Age]]&lt;=29,"15-29",Table1[[#This Row],[Patient Age]]&lt;=44,"30-44",Table1[[#This Row],[Patient Age]]&lt;=59,"45-59",Table1[[#This Row],[Patient Age]]&lt;=74,"60-74",TRUE,"75+")</f>
        <v>60-74</v>
      </c>
      <c r="P5342" t="str" cm="1">
        <f t="array" ref="P5342">_xlfn.IFS(Table1[[#This Row],[Patient Waittime]]&lt;=15,"0-15",Table1[[#This Row],[Patient Waittime]]&lt;=30,"16-30",Table1[[#This Row],[Patient Waittime]]&lt;=45,"31-45",Table1[[#This Row],[Patient Waittime]]&lt;=60,"46-60",TRUE,"60+")</f>
        <v>31-45</v>
      </c>
      <c r="Q5342">
        <f>--(Table1[[#This Row],[Patient Waittime]]&lt;=30)</f>
        <v>0</v>
      </c>
      <c r="R5342">
        <f>--Table1[[#This Row],[Patient Admission Flag]]</f>
        <v>1</v>
      </c>
      <c r="S5342">
        <f>--AND(Table1[[#This Row],[WithinTarget]]=1,Table1[[#This Row],[Patient Satisfaction Score]]&gt;=7)</f>
        <v>0</v>
      </c>
      <c r="T5342" t="str">
        <f>IF(LEFT(Table1[[#This Row],[Patient Gender]],1)="F","Female","Male")</f>
        <v>Female</v>
      </c>
    </row>
    <row r="5343" spans="1:20" x14ac:dyDescent="0.3">
      <c r="A5343" t="s">
        <v>5447</v>
      </c>
      <c r="B5343" s="1">
        <v>45217.556944444441</v>
      </c>
      <c r="C5343" t="s">
        <v>13</v>
      </c>
      <c r="D5343">
        <v>60</v>
      </c>
      <c r="E5343" t="s">
        <v>14</v>
      </c>
      <c r="F5343" t="s">
        <v>11</v>
      </c>
      <c r="G5343" t="b">
        <v>1</v>
      </c>
      <c r="I5343">
        <v>36</v>
      </c>
      <c r="J5343" t="b">
        <v>1</v>
      </c>
      <c r="K5343">
        <f>YEAR(Table1[[#This Row],[Patient Admission Date]])</f>
        <v>2023</v>
      </c>
      <c r="L5343" t="str">
        <f>TEXT(Table1[[#This Row],[Patient Admission Date]],"mmm")</f>
        <v>Oct</v>
      </c>
      <c r="M5343" t="str">
        <f>TEXT(Table1[[#This Row],[Patient Admission Date]],"ddd")</f>
        <v>Wed</v>
      </c>
      <c r="N5343" t="str">
        <f>TEXT(INT(HOUR(Table1[[#This Row],[Patient Admission Date]])/3)*3,"00")&amp;"-"&amp;TEXT(INT(HOUR(Table1[[#This Row],[Patient Admission Date]])/3)*3+3,"00")</f>
        <v>12-15</v>
      </c>
      <c r="O5343" t="str" cm="1">
        <f t="array" ref="O5343">_xlfn.IFS(Table1[[#This Row],[Patient Age]]&lt;=14,"0-14",Table1[[#This Row],[Patient Age]]&lt;=29,"15-29",Table1[[#This Row],[Patient Age]]&lt;=44,"30-44",Table1[[#This Row],[Patient Age]]&lt;=59,"45-59",Table1[[#This Row],[Patient Age]]&lt;=74,"60-74",TRUE,"75+")</f>
        <v>60-74</v>
      </c>
      <c r="P5343" t="str" cm="1">
        <f t="array" ref="P5343">_xlfn.IFS(Table1[[#This Row],[Patient Waittime]]&lt;=15,"0-15",Table1[[#This Row],[Patient Waittime]]&lt;=30,"16-30",Table1[[#This Row],[Patient Waittime]]&lt;=45,"31-45",Table1[[#This Row],[Patient Waittime]]&lt;=60,"46-60",TRUE,"60+")</f>
        <v>31-45</v>
      </c>
      <c r="Q5343">
        <f>--(Table1[[#This Row],[Patient Waittime]]&lt;=30)</f>
        <v>0</v>
      </c>
      <c r="R5343">
        <f>--Table1[[#This Row],[Patient Admission Flag]]</f>
        <v>1</v>
      </c>
      <c r="S5343">
        <f>--AND(Table1[[#This Row],[WithinTarget]]=1,Table1[[#This Row],[Patient Satisfaction Score]]&gt;=7)</f>
        <v>0</v>
      </c>
      <c r="T5343" t="str">
        <f>IF(LEFT(Table1[[#This Row],[Patient Gender]],1)="F","Female","Male")</f>
        <v>Female</v>
      </c>
    </row>
    <row r="5344" spans="1:20" x14ac:dyDescent="0.3">
      <c r="A5344" t="s">
        <v>5448</v>
      </c>
      <c r="B5344" s="1">
        <v>45053.660416666666</v>
      </c>
      <c r="C5344" t="s">
        <v>13</v>
      </c>
      <c r="D5344">
        <v>69</v>
      </c>
      <c r="E5344" t="s">
        <v>14</v>
      </c>
      <c r="F5344" t="s">
        <v>11</v>
      </c>
      <c r="G5344" t="b">
        <v>1</v>
      </c>
      <c r="I5344">
        <v>37</v>
      </c>
      <c r="J5344" t="b">
        <v>1</v>
      </c>
      <c r="K5344">
        <f>YEAR(Table1[[#This Row],[Patient Admission Date]])</f>
        <v>2023</v>
      </c>
      <c r="L5344" t="str">
        <f>TEXT(Table1[[#This Row],[Patient Admission Date]],"mmm")</f>
        <v>May</v>
      </c>
      <c r="M5344" t="str">
        <f>TEXT(Table1[[#This Row],[Patient Admission Date]],"ddd")</f>
        <v>Sun</v>
      </c>
      <c r="N5344" t="str">
        <f>TEXT(INT(HOUR(Table1[[#This Row],[Patient Admission Date]])/3)*3,"00")&amp;"-"&amp;TEXT(INT(HOUR(Table1[[#This Row],[Patient Admission Date]])/3)*3+3,"00")</f>
        <v>15-18</v>
      </c>
      <c r="O5344" t="str" cm="1">
        <f t="array" ref="O5344">_xlfn.IFS(Table1[[#This Row],[Patient Age]]&lt;=14,"0-14",Table1[[#This Row],[Patient Age]]&lt;=29,"15-29",Table1[[#This Row],[Patient Age]]&lt;=44,"30-44",Table1[[#This Row],[Patient Age]]&lt;=59,"45-59",Table1[[#This Row],[Patient Age]]&lt;=74,"60-74",TRUE,"75+")</f>
        <v>60-74</v>
      </c>
      <c r="P5344" t="str" cm="1">
        <f t="array" ref="P5344">_xlfn.IFS(Table1[[#This Row],[Patient Waittime]]&lt;=15,"0-15",Table1[[#This Row],[Patient Waittime]]&lt;=30,"16-30",Table1[[#This Row],[Patient Waittime]]&lt;=45,"31-45",Table1[[#This Row],[Patient Waittime]]&lt;=60,"46-60",TRUE,"60+")</f>
        <v>31-45</v>
      </c>
      <c r="Q5344">
        <f>--(Table1[[#This Row],[Patient Waittime]]&lt;=30)</f>
        <v>0</v>
      </c>
      <c r="R5344">
        <f>--Table1[[#This Row],[Patient Admission Flag]]</f>
        <v>1</v>
      </c>
      <c r="S5344">
        <f>--AND(Table1[[#This Row],[WithinTarget]]=1,Table1[[#This Row],[Patient Satisfaction Score]]&gt;=7)</f>
        <v>0</v>
      </c>
      <c r="T5344" t="str">
        <f>IF(LEFT(Table1[[#This Row],[Patient Gender]],1)="F","Female","Male")</f>
        <v>Female</v>
      </c>
    </row>
    <row r="5345" spans="1:20" x14ac:dyDescent="0.3">
      <c r="A5345" t="s">
        <v>5449</v>
      </c>
      <c r="B5345" s="1">
        <v>45423.393750000003</v>
      </c>
      <c r="C5345" t="s">
        <v>13</v>
      </c>
      <c r="D5345">
        <v>57</v>
      </c>
      <c r="E5345" t="s">
        <v>14</v>
      </c>
      <c r="F5345" t="s">
        <v>11</v>
      </c>
      <c r="G5345" t="b">
        <v>1</v>
      </c>
      <c r="I5345">
        <v>15</v>
      </c>
      <c r="J5345" t="b">
        <v>1</v>
      </c>
      <c r="K5345">
        <f>YEAR(Table1[[#This Row],[Patient Admission Date]])</f>
        <v>2024</v>
      </c>
      <c r="L5345" t="str">
        <f>TEXT(Table1[[#This Row],[Patient Admission Date]],"mmm")</f>
        <v>May</v>
      </c>
      <c r="M5345" t="str">
        <f>TEXT(Table1[[#This Row],[Patient Admission Date]],"ddd")</f>
        <v>Sat</v>
      </c>
      <c r="N5345" t="str">
        <f>TEXT(INT(HOUR(Table1[[#This Row],[Patient Admission Date]])/3)*3,"00")&amp;"-"&amp;TEXT(INT(HOUR(Table1[[#This Row],[Patient Admission Date]])/3)*3+3,"00")</f>
        <v>09-12</v>
      </c>
      <c r="O5345" t="str" cm="1">
        <f t="array" ref="O5345">_xlfn.IFS(Table1[[#This Row],[Patient Age]]&lt;=14,"0-14",Table1[[#This Row],[Patient Age]]&lt;=29,"15-29",Table1[[#This Row],[Patient Age]]&lt;=44,"30-44",Table1[[#This Row],[Patient Age]]&lt;=59,"45-59",Table1[[#This Row],[Patient Age]]&lt;=74,"60-74",TRUE,"75+")</f>
        <v>45-59</v>
      </c>
      <c r="P5345" t="str" cm="1">
        <f t="array" ref="P5345">_xlfn.IFS(Table1[[#This Row],[Patient Waittime]]&lt;=15,"0-15",Table1[[#This Row],[Patient Waittime]]&lt;=30,"16-30",Table1[[#This Row],[Patient Waittime]]&lt;=45,"31-45",Table1[[#This Row],[Patient Waittime]]&lt;=60,"46-60",TRUE,"60+")</f>
        <v>0-15</v>
      </c>
      <c r="Q5345">
        <f>--(Table1[[#This Row],[Patient Waittime]]&lt;=30)</f>
        <v>1</v>
      </c>
      <c r="R5345">
        <f>--Table1[[#This Row],[Patient Admission Flag]]</f>
        <v>1</v>
      </c>
      <c r="S5345">
        <f>--AND(Table1[[#This Row],[WithinTarget]]=1,Table1[[#This Row],[Patient Satisfaction Score]]&gt;=7)</f>
        <v>0</v>
      </c>
      <c r="T5345" t="str">
        <f>IF(LEFT(Table1[[#This Row],[Patient Gender]],1)="F","Female","Male")</f>
        <v>Female</v>
      </c>
    </row>
    <row r="5346" spans="1:20" x14ac:dyDescent="0.3">
      <c r="A5346" t="s">
        <v>5450</v>
      </c>
      <c r="B5346" s="1">
        <v>45465.071527777778</v>
      </c>
      <c r="C5346" t="s">
        <v>13</v>
      </c>
      <c r="D5346">
        <v>10</v>
      </c>
      <c r="E5346" t="s">
        <v>14</v>
      </c>
      <c r="F5346" t="s">
        <v>11</v>
      </c>
      <c r="G5346" t="b">
        <v>1</v>
      </c>
      <c r="I5346">
        <v>16</v>
      </c>
      <c r="J5346" t="b">
        <v>1</v>
      </c>
      <c r="K5346">
        <f>YEAR(Table1[[#This Row],[Patient Admission Date]])</f>
        <v>2024</v>
      </c>
      <c r="L5346" t="str">
        <f>TEXT(Table1[[#This Row],[Patient Admission Date]],"mmm")</f>
        <v>Jun</v>
      </c>
      <c r="M5346" t="str">
        <f>TEXT(Table1[[#This Row],[Patient Admission Date]],"ddd")</f>
        <v>Sat</v>
      </c>
      <c r="N5346" t="str">
        <f>TEXT(INT(HOUR(Table1[[#This Row],[Patient Admission Date]])/3)*3,"00")&amp;"-"&amp;TEXT(INT(HOUR(Table1[[#This Row],[Patient Admission Date]])/3)*3+3,"00")</f>
        <v>00-03</v>
      </c>
      <c r="O5346" t="str" cm="1">
        <f t="array" ref="O5346">_xlfn.IFS(Table1[[#This Row],[Patient Age]]&lt;=14,"0-14",Table1[[#This Row],[Patient Age]]&lt;=29,"15-29",Table1[[#This Row],[Patient Age]]&lt;=44,"30-44",Table1[[#This Row],[Patient Age]]&lt;=59,"45-59",Table1[[#This Row],[Patient Age]]&lt;=74,"60-74",TRUE,"75+")</f>
        <v>0-14</v>
      </c>
      <c r="P5346" t="str" cm="1">
        <f t="array" ref="P5346">_xlfn.IFS(Table1[[#This Row],[Patient Waittime]]&lt;=15,"0-15",Table1[[#This Row],[Patient Waittime]]&lt;=30,"16-30",Table1[[#This Row],[Patient Waittime]]&lt;=45,"31-45",Table1[[#This Row],[Patient Waittime]]&lt;=60,"46-60",TRUE,"60+")</f>
        <v>16-30</v>
      </c>
      <c r="Q5346">
        <f>--(Table1[[#This Row],[Patient Waittime]]&lt;=30)</f>
        <v>1</v>
      </c>
      <c r="R5346">
        <f>--Table1[[#This Row],[Patient Admission Flag]]</f>
        <v>1</v>
      </c>
      <c r="S5346">
        <f>--AND(Table1[[#This Row],[WithinTarget]]=1,Table1[[#This Row],[Patient Satisfaction Score]]&gt;=7)</f>
        <v>0</v>
      </c>
      <c r="T5346" t="str">
        <f>IF(LEFT(Table1[[#This Row],[Patient Gender]],1)="F","Female","Male")</f>
        <v>Female</v>
      </c>
    </row>
    <row r="5347" spans="1:20" x14ac:dyDescent="0.3">
      <c r="A5347" t="s">
        <v>5451</v>
      </c>
      <c r="B5347" s="1">
        <v>45395.089583333334</v>
      </c>
      <c r="C5347" t="s">
        <v>13</v>
      </c>
      <c r="D5347">
        <v>17</v>
      </c>
      <c r="E5347" t="s">
        <v>14</v>
      </c>
      <c r="F5347" t="s">
        <v>11</v>
      </c>
      <c r="G5347" t="b">
        <v>1</v>
      </c>
      <c r="I5347">
        <v>18</v>
      </c>
      <c r="J5347" t="b">
        <v>1</v>
      </c>
      <c r="K5347">
        <f>YEAR(Table1[[#This Row],[Patient Admission Date]])</f>
        <v>2024</v>
      </c>
      <c r="L5347" t="str">
        <f>TEXT(Table1[[#This Row],[Patient Admission Date]],"mmm")</f>
        <v>Apr</v>
      </c>
      <c r="M5347" t="str">
        <f>TEXT(Table1[[#This Row],[Patient Admission Date]],"ddd")</f>
        <v>Sat</v>
      </c>
      <c r="N5347" t="str">
        <f>TEXT(INT(HOUR(Table1[[#This Row],[Patient Admission Date]])/3)*3,"00")&amp;"-"&amp;TEXT(INT(HOUR(Table1[[#This Row],[Patient Admission Date]])/3)*3+3,"00")</f>
        <v>00-03</v>
      </c>
      <c r="O5347" t="str" cm="1">
        <f t="array" ref="O5347">_xlfn.IFS(Table1[[#This Row],[Patient Age]]&lt;=14,"0-14",Table1[[#This Row],[Patient Age]]&lt;=29,"15-29",Table1[[#This Row],[Patient Age]]&lt;=44,"30-44",Table1[[#This Row],[Patient Age]]&lt;=59,"45-59",Table1[[#This Row],[Patient Age]]&lt;=74,"60-74",TRUE,"75+")</f>
        <v>15-29</v>
      </c>
      <c r="P5347" t="str" cm="1">
        <f t="array" ref="P5347">_xlfn.IFS(Table1[[#This Row],[Patient Waittime]]&lt;=15,"0-15",Table1[[#This Row],[Patient Waittime]]&lt;=30,"16-30",Table1[[#This Row],[Patient Waittime]]&lt;=45,"31-45",Table1[[#This Row],[Patient Waittime]]&lt;=60,"46-60",TRUE,"60+")</f>
        <v>16-30</v>
      </c>
      <c r="Q5347">
        <f>--(Table1[[#This Row],[Patient Waittime]]&lt;=30)</f>
        <v>1</v>
      </c>
      <c r="R5347">
        <f>--Table1[[#This Row],[Patient Admission Flag]]</f>
        <v>1</v>
      </c>
      <c r="S5347">
        <f>--AND(Table1[[#This Row],[WithinTarget]]=1,Table1[[#This Row],[Patient Satisfaction Score]]&gt;=7)</f>
        <v>0</v>
      </c>
      <c r="T5347" t="str">
        <f>IF(LEFT(Table1[[#This Row],[Patient Gender]],1)="F","Female","Male")</f>
        <v>Female</v>
      </c>
    </row>
    <row r="5348" spans="1:20" x14ac:dyDescent="0.3">
      <c r="A5348" t="s">
        <v>5452</v>
      </c>
      <c r="B5348" s="1">
        <v>45292.487500000003</v>
      </c>
      <c r="C5348" t="s">
        <v>13</v>
      </c>
      <c r="D5348">
        <v>8</v>
      </c>
      <c r="E5348" t="s">
        <v>14</v>
      </c>
      <c r="F5348" t="s">
        <v>11</v>
      </c>
      <c r="G5348" t="b">
        <v>1</v>
      </c>
      <c r="I5348">
        <v>21</v>
      </c>
      <c r="J5348" t="b">
        <v>1</v>
      </c>
      <c r="K5348">
        <f>YEAR(Table1[[#This Row],[Patient Admission Date]])</f>
        <v>2024</v>
      </c>
      <c r="L5348" t="str">
        <f>TEXT(Table1[[#This Row],[Patient Admission Date]],"mmm")</f>
        <v>Jan</v>
      </c>
      <c r="M5348" t="str">
        <f>TEXT(Table1[[#This Row],[Patient Admission Date]],"ddd")</f>
        <v>Mon</v>
      </c>
      <c r="N5348" t="str">
        <f>TEXT(INT(HOUR(Table1[[#This Row],[Patient Admission Date]])/3)*3,"00")&amp;"-"&amp;TEXT(INT(HOUR(Table1[[#This Row],[Patient Admission Date]])/3)*3+3,"00")</f>
        <v>09-12</v>
      </c>
      <c r="O5348" t="str" cm="1">
        <f t="array" ref="O5348">_xlfn.IFS(Table1[[#This Row],[Patient Age]]&lt;=14,"0-14",Table1[[#This Row],[Patient Age]]&lt;=29,"15-29",Table1[[#This Row],[Patient Age]]&lt;=44,"30-44",Table1[[#This Row],[Patient Age]]&lt;=59,"45-59",Table1[[#This Row],[Patient Age]]&lt;=74,"60-74",TRUE,"75+")</f>
        <v>0-14</v>
      </c>
      <c r="P5348" t="str" cm="1">
        <f t="array" ref="P5348">_xlfn.IFS(Table1[[#This Row],[Patient Waittime]]&lt;=15,"0-15",Table1[[#This Row],[Patient Waittime]]&lt;=30,"16-30",Table1[[#This Row],[Patient Waittime]]&lt;=45,"31-45",Table1[[#This Row],[Patient Waittime]]&lt;=60,"46-60",TRUE,"60+")</f>
        <v>16-30</v>
      </c>
      <c r="Q5348">
        <f>--(Table1[[#This Row],[Patient Waittime]]&lt;=30)</f>
        <v>1</v>
      </c>
      <c r="R5348">
        <f>--Table1[[#This Row],[Patient Admission Flag]]</f>
        <v>1</v>
      </c>
      <c r="S5348">
        <f>--AND(Table1[[#This Row],[WithinTarget]]=1,Table1[[#This Row],[Patient Satisfaction Score]]&gt;=7)</f>
        <v>0</v>
      </c>
      <c r="T5348" t="str">
        <f>IF(LEFT(Table1[[#This Row],[Patient Gender]],1)="F","Female","Male")</f>
        <v>Female</v>
      </c>
    </row>
    <row r="5349" spans="1:20" x14ac:dyDescent="0.3">
      <c r="A5349" t="s">
        <v>5453</v>
      </c>
      <c r="B5349" s="1">
        <v>45388.555555555555</v>
      </c>
      <c r="C5349" t="s">
        <v>13</v>
      </c>
      <c r="D5349">
        <v>2</v>
      </c>
      <c r="E5349" t="s">
        <v>14</v>
      </c>
      <c r="F5349" t="s">
        <v>11</v>
      </c>
      <c r="G5349" t="b">
        <v>1</v>
      </c>
      <c r="I5349">
        <v>22</v>
      </c>
      <c r="J5349" t="b">
        <v>1</v>
      </c>
      <c r="K5349">
        <f>YEAR(Table1[[#This Row],[Patient Admission Date]])</f>
        <v>2024</v>
      </c>
      <c r="L5349" t="str">
        <f>TEXT(Table1[[#This Row],[Patient Admission Date]],"mmm")</f>
        <v>Apr</v>
      </c>
      <c r="M5349" t="str">
        <f>TEXT(Table1[[#This Row],[Patient Admission Date]],"ddd")</f>
        <v>Sat</v>
      </c>
      <c r="N5349" t="str">
        <f>TEXT(INT(HOUR(Table1[[#This Row],[Patient Admission Date]])/3)*3,"00")&amp;"-"&amp;TEXT(INT(HOUR(Table1[[#This Row],[Patient Admission Date]])/3)*3+3,"00")</f>
        <v>12-15</v>
      </c>
      <c r="O5349" t="str" cm="1">
        <f t="array" ref="O5349">_xlfn.IFS(Table1[[#This Row],[Patient Age]]&lt;=14,"0-14",Table1[[#This Row],[Patient Age]]&lt;=29,"15-29",Table1[[#This Row],[Patient Age]]&lt;=44,"30-44",Table1[[#This Row],[Patient Age]]&lt;=59,"45-59",Table1[[#This Row],[Patient Age]]&lt;=74,"60-74",TRUE,"75+")</f>
        <v>0-14</v>
      </c>
      <c r="P5349" t="str" cm="1">
        <f t="array" ref="P5349">_xlfn.IFS(Table1[[#This Row],[Patient Waittime]]&lt;=15,"0-15",Table1[[#This Row],[Patient Waittime]]&lt;=30,"16-30",Table1[[#This Row],[Patient Waittime]]&lt;=45,"31-45",Table1[[#This Row],[Patient Waittime]]&lt;=60,"46-60",TRUE,"60+")</f>
        <v>16-30</v>
      </c>
      <c r="Q5349">
        <f>--(Table1[[#This Row],[Patient Waittime]]&lt;=30)</f>
        <v>1</v>
      </c>
      <c r="R5349">
        <f>--Table1[[#This Row],[Patient Admission Flag]]</f>
        <v>1</v>
      </c>
      <c r="S5349">
        <f>--AND(Table1[[#This Row],[WithinTarget]]=1,Table1[[#This Row],[Patient Satisfaction Score]]&gt;=7)</f>
        <v>0</v>
      </c>
      <c r="T5349" t="str">
        <f>IF(LEFT(Table1[[#This Row],[Patient Gender]],1)="F","Female","Male")</f>
        <v>Female</v>
      </c>
    </row>
    <row r="5350" spans="1:20" x14ac:dyDescent="0.3">
      <c r="A5350" t="s">
        <v>5454</v>
      </c>
      <c r="B5350" s="1">
        <v>45197.137499999997</v>
      </c>
      <c r="C5350" t="s">
        <v>13</v>
      </c>
      <c r="D5350">
        <v>24</v>
      </c>
      <c r="E5350" t="s">
        <v>14</v>
      </c>
      <c r="F5350" t="s">
        <v>11</v>
      </c>
      <c r="G5350" t="b">
        <v>1</v>
      </c>
      <c r="I5350">
        <v>20</v>
      </c>
      <c r="J5350" t="b">
        <v>1</v>
      </c>
      <c r="K5350">
        <f>YEAR(Table1[[#This Row],[Patient Admission Date]])</f>
        <v>2023</v>
      </c>
      <c r="L5350" t="str">
        <f>TEXT(Table1[[#This Row],[Patient Admission Date]],"mmm")</f>
        <v>Sep</v>
      </c>
      <c r="M5350" t="str">
        <f>TEXT(Table1[[#This Row],[Patient Admission Date]],"ddd")</f>
        <v>Thu</v>
      </c>
      <c r="N5350" t="str">
        <f>TEXT(INT(HOUR(Table1[[#This Row],[Patient Admission Date]])/3)*3,"00")&amp;"-"&amp;TEXT(INT(HOUR(Table1[[#This Row],[Patient Admission Date]])/3)*3+3,"00")</f>
        <v>03-06</v>
      </c>
      <c r="O5350" t="str" cm="1">
        <f t="array" ref="O5350">_xlfn.IFS(Table1[[#This Row],[Patient Age]]&lt;=14,"0-14",Table1[[#This Row],[Patient Age]]&lt;=29,"15-29",Table1[[#This Row],[Patient Age]]&lt;=44,"30-44",Table1[[#This Row],[Patient Age]]&lt;=59,"45-59",Table1[[#This Row],[Patient Age]]&lt;=74,"60-74",TRUE,"75+")</f>
        <v>15-29</v>
      </c>
      <c r="P5350" t="str" cm="1">
        <f t="array" ref="P5350">_xlfn.IFS(Table1[[#This Row],[Patient Waittime]]&lt;=15,"0-15",Table1[[#This Row],[Patient Waittime]]&lt;=30,"16-30",Table1[[#This Row],[Patient Waittime]]&lt;=45,"31-45",Table1[[#This Row],[Patient Waittime]]&lt;=60,"46-60",TRUE,"60+")</f>
        <v>16-30</v>
      </c>
      <c r="Q5350">
        <f>--(Table1[[#This Row],[Patient Waittime]]&lt;=30)</f>
        <v>1</v>
      </c>
      <c r="R5350">
        <f>--Table1[[#This Row],[Patient Admission Flag]]</f>
        <v>1</v>
      </c>
      <c r="S5350">
        <f>--AND(Table1[[#This Row],[WithinTarget]]=1,Table1[[#This Row],[Patient Satisfaction Score]]&gt;=7)</f>
        <v>0</v>
      </c>
      <c r="T5350" t="str">
        <f>IF(LEFT(Table1[[#This Row],[Patient Gender]],1)="F","Female","Male")</f>
        <v>Female</v>
      </c>
    </row>
    <row r="5351" spans="1:20" x14ac:dyDescent="0.3">
      <c r="A5351" t="s">
        <v>5455</v>
      </c>
      <c r="B5351" s="1">
        <v>45263.637499999997</v>
      </c>
      <c r="C5351" t="s">
        <v>13</v>
      </c>
      <c r="D5351">
        <v>28</v>
      </c>
      <c r="E5351" t="s">
        <v>14</v>
      </c>
      <c r="F5351" t="s">
        <v>11</v>
      </c>
      <c r="G5351" t="b">
        <v>1</v>
      </c>
      <c r="I5351">
        <v>30</v>
      </c>
      <c r="J5351" t="b">
        <v>1</v>
      </c>
      <c r="K5351">
        <f>YEAR(Table1[[#This Row],[Patient Admission Date]])</f>
        <v>2023</v>
      </c>
      <c r="L5351" t="str">
        <f>TEXT(Table1[[#This Row],[Patient Admission Date]],"mmm")</f>
        <v>Dec</v>
      </c>
      <c r="M5351" t="str">
        <f>TEXT(Table1[[#This Row],[Patient Admission Date]],"ddd")</f>
        <v>Sun</v>
      </c>
      <c r="N5351" t="str">
        <f>TEXT(INT(HOUR(Table1[[#This Row],[Patient Admission Date]])/3)*3,"00")&amp;"-"&amp;TEXT(INT(HOUR(Table1[[#This Row],[Patient Admission Date]])/3)*3+3,"00")</f>
        <v>15-18</v>
      </c>
      <c r="O5351" t="str" cm="1">
        <f t="array" ref="O5351">_xlfn.IFS(Table1[[#This Row],[Patient Age]]&lt;=14,"0-14",Table1[[#This Row],[Patient Age]]&lt;=29,"15-29",Table1[[#This Row],[Patient Age]]&lt;=44,"30-44",Table1[[#This Row],[Patient Age]]&lt;=59,"45-59",Table1[[#This Row],[Patient Age]]&lt;=74,"60-74",TRUE,"75+")</f>
        <v>15-29</v>
      </c>
      <c r="P5351" t="str" cm="1">
        <f t="array" ref="P5351">_xlfn.IFS(Table1[[#This Row],[Patient Waittime]]&lt;=15,"0-15",Table1[[#This Row],[Patient Waittime]]&lt;=30,"16-30",Table1[[#This Row],[Patient Waittime]]&lt;=45,"31-45",Table1[[#This Row],[Patient Waittime]]&lt;=60,"46-60",TRUE,"60+")</f>
        <v>16-30</v>
      </c>
      <c r="Q5351">
        <f>--(Table1[[#This Row],[Patient Waittime]]&lt;=30)</f>
        <v>1</v>
      </c>
      <c r="R5351">
        <f>--Table1[[#This Row],[Patient Admission Flag]]</f>
        <v>1</v>
      </c>
      <c r="S5351">
        <f>--AND(Table1[[#This Row],[WithinTarget]]=1,Table1[[#This Row],[Patient Satisfaction Score]]&gt;=7)</f>
        <v>0</v>
      </c>
      <c r="T5351" t="str">
        <f>IF(LEFT(Table1[[#This Row],[Patient Gender]],1)="F","Female","Male")</f>
        <v>Female</v>
      </c>
    </row>
    <row r="5352" spans="1:20" x14ac:dyDescent="0.3">
      <c r="A5352" t="s">
        <v>5456</v>
      </c>
      <c r="B5352" s="1">
        <v>45164.03402777778</v>
      </c>
      <c r="C5352" t="s">
        <v>13</v>
      </c>
      <c r="D5352">
        <v>5</v>
      </c>
      <c r="E5352" t="s">
        <v>14</v>
      </c>
      <c r="F5352" t="s">
        <v>11</v>
      </c>
      <c r="G5352" t="b">
        <v>1</v>
      </c>
      <c r="I5352">
        <v>38</v>
      </c>
      <c r="J5352" t="b">
        <v>1</v>
      </c>
      <c r="K5352">
        <f>YEAR(Table1[[#This Row],[Patient Admission Date]])</f>
        <v>2023</v>
      </c>
      <c r="L5352" t="str">
        <f>TEXT(Table1[[#This Row],[Patient Admission Date]],"mmm")</f>
        <v>Aug</v>
      </c>
      <c r="M5352" t="str">
        <f>TEXT(Table1[[#This Row],[Patient Admission Date]],"ddd")</f>
        <v>Sat</v>
      </c>
      <c r="N5352" t="str">
        <f>TEXT(INT(HOUR(Table1[[#This Row],[Patient Admission Date]])/3)*3,"00")&amp;"-"&amp;TEXT(INT(HOUR(Table1[[#This Row],[Patient Admission Date]])/3)*3+3,"00")</f>
        <v>00-03</v>
      </c>
      <c r="O5352" t="str" cm="1">
        <f t="array" ref="O5352">_xlfn.IFS(Table1[[#This Row],[Patient Age]]&lt;=14,"0-14",Table1[[#This Row],[Patient Age]]&lt;=29,"15-29",Table1[[#This Row],[Patient Age]]&lt;=44,"30-44",Table1[[#This Row],[Patient Age]]&lt;=59,"45-59",Table1[[#This Row],[Patient Age]]&lt;=74,"60-74",TRUE,"75+")</f>
        <v>0-14</v>
      </c>
      <c r="P5352" t="str" cm="1">
        <f t="array" ref="P5352">_xlfn.IFS(Table1[[#This Row],[Patient Waittime]]&lt;=15,"0-15",Table1[[#This Row],[Patient Waittime]]&lt;=30,"16-30",Table1[[#This Row],[Patient Waittime]]&lt;=45,"31-45",Table1[[#This Row],[Patient Waittime]]&lt;=60,"46-60",TRUE,"60+")</f>
        <v>31-45</v>
      </c>
      <c r="Q5352">
        <f>--(Table1[[#This Row],[Patient Waittime]]&lt;=30)</f>
        <v>0</v>
      </c>
      <c r="R5352">
        <f>--Table1[[#This Row],[Patient Admission Flag]]</f>
        <v>1</v>
      </c>
      <c r="S5352">
        <f>--AND(Table1[[#This Row],[WithinTarget]]=1,Table1[[#This Row],[Patient Satisfaction Score]]&gt;=7)</f>
        <v>0</v>
      </c>
      <c r="T5352" t="str">
        <f>IF(LEFT(Table1[[#This Row],[Patient Gender]],1)="F","Female","Male")</f>
        <v>Female</v>
      </c>
    </row>
    <row r="5353" spans="1:20" x14ac:dyDescent="0.3">
      <c r="A5353" t="s">
        <v>5457</v>
      </c>
      <c r="B5353" s="1">
        <v>45443.830555555556</v>
      </c>
      <c r="C5353" t="s">
        <v>13</v>
      </c>
      <c r="D5353">
        <v>40</v>
      </c>
      <c r="E5353" t="s">
        <v>14</v>
      </c>
      <c r="F5353" t="s">
        <v>11</v>
      </c>
      <c r="G5353" t="b">
        <v>1</v>
      </c>
      <c r="I5353">
        <v>38</v>
      </c>
      <c r="J5353" t="b">
        <v>1</v>
      </c>
      <c r="K5353">
        <f>YEAR(Table1[[#This Row],[Patient Admission Date]])</f>
        <v>2024</v>
      </c>
      <c r="L5353" t="str">
        <f>TEXT(Table1[[#This Row],[Patient Admission Date]],"mmm")</f>
        <v>May</v>
      </c>
      <c r="M5353" t="str">
        <f>TEXT(Table1[[#This Row],[Patient Admission Date]],"ddd")</f>
        <v>Fri</v>
      </c>
      <c r="N5353" t="str">
        <f>TEXT(INT(HOUR(Table1[[#This Row],[Patient Admission Date]])/3)*3,"00")&amp;"-"&amp;TEXT(INT(HOUR(Table1[[#This Row],[Patient Admission Date]])/3)*3+3,"00")</f>
        <v>18-21</v>
      </c>
      <c r="O5353" t="str" cm="1">
        <f t="array" ref="O5353">_xlfn.IFS(Table1[[#This Row],[Patient Age]]&lt;=14,"0-14",Table1[[#This Row],[Patient Age]]&lt;=29,"15-29",Table1[[#This Row],[Patient Age]]&lt;=44,"30-44",Table1[[#This Row],[Patient Age]]&lt;=59,"45-59",Table1[[#This Row],[Patient Age]]&lt;=74,"60-74",TRUE,"75+")</f>
        <v>30-44</v>
      </c>
      <c r="P5353" t="str" cm="1">
        <f t="array" ref="P5353">_xlfn.IFS(Table1[[#This Row],[Patient Waittime]]&lt;=15,"0-15",Table1[[#This Row],[Patient Waittime]]&lt;=30,"16-30",Table1[[#This Row],[Patient Waittime]]&lt;=45,"31-45",Table1[[#This Row],[Patient Waittime]]&lt;=60,"46-60",TRUE,"60+")</f>
        <v>31-45</v>
      </c>
      <c r="Q5353">
        <f>--(Table1[[#This Row],[Patient Waittime]]&lt;=30)</f>
        <v>0</v>
      </c>
      <c r="R5353">
        <f>--Table1[[#This Row],[Patient Admission Flag]]</f>
        <v>1</v>
      </c>
      <c r="S5353">
        <f>--AND(Table1[[#This Row],[WithinTarget]]=1,Table1[[#This Row],[Patient Satisfaction Score]]&gt;=7)</f>
        <v>0</v>
      </c>
      <c r="T5353" t="str">
        <f>IF(LEFT(Table1[[#This Row],[Patient Gender]],1)="F","Female","Male")</f>
        <v>Female</v>
      </c>
    </row>
    <row r="5354" spans="1:20" x14ac:dyDescent="0.3">
      <c r="A5354" t="s">
        <v>5458</v>
      </c>
      <c r="B5354" s="1">
        <v>45566.682638888888</v>
      </c>
      <c r="C5354" t="s">
        <v>13</v>
      </c>
      <c r="D5354">
        <v>29</v>
      </c>
      <c r="E5354" t="s">
        <v>14</v>
      </c>
      <c r="F5354" t="s">
        <v>11</v>
      </c>
      <c r="G5354" t="b">
        <v>1</v>
      </c>
      <c r="I5354">
        <v>46</v>
      </c>
      <c r="J5354" t="b">
        <v>1</v>
      </c>
      <c r="K5354">
        <f>YEAR(Table1[[#This Row],[Patient Admission Date]])</f>
        <v>2024</v>
      </c>
      <c r="L5354" t="str">
        <f>TEXT(Table1[[#This Row],[Patient Admission Date]],"mmm")</f>
        <v>Oct</v>
      </c>
      <c r="M5354" t="str">
        <f>TEXT(Table1[[#This Row],[Patient Admission Date]],"ddd")</f>
        <v>Tue</v>
      </c>
      <c r="N5354" t="str">
        <f>TEXT(INT(HOUR(Table1[[#This Row],[Patient Admission Date]])/3)*3,"00")&amp;"-"&amp;TEXT(INT(HOUR(Table1[[#This Row],[Patient Admission Date]])/3)*3+3,"00")</f>
        <v>15-18</v>
      </c>
      <c r="O5354" t="str" cm="1">
        <f t="array" ref="O5354">_xlfn.IFS(Table1[[#This Row],[Patient Age]]&lt;=14,"0-14",Table1[[#This Row],[Patient Age]]&lt;=29,"15-29",Table1[[#This Row],[Patient Age]]&lt;=44,"30-44",Table1[[#This Row],[Patient Age]]&lt;=59,"45-59",Table1[[#This Row],[Patient Age]]&lt;=74,"60-74",TRUE,"75+")</f>
        <v>15-29</v>
      </c>
      <c r="P5354" t="str" cm="1">
        <f t="array" ref="P5354">_xlfn.IFS(Table1[[#This Row],[Patient Waittime]]&lt;=15,"0-15",Table1[[#This Row],[Patient Waittime]]&lt;=30,"16-30",Table1[[#This Row],[Patient Waittime]]&lt;=45,"31-45",Table1[[#This Row],[Patient Waittime]]&lt;=60,"46-60",TRUE,"60+")</f>
        <v>46-60</v>
      </c>
      <c r="Q5354">
        <f>--(Table1[[#This Row],[Patient Waittime]]&lt;=30)</f>
        <v>0</v>
      </c>
      <c r="R5354">
        <f>--Table1[[#This Row],[Patient Admission Flag]]</f>
        <v>1</v>
      </c>
      <c r="S5354">
        <f>--AND(Table1[[#This Row],[WithinTarget]]=1,Table1[[#This Row],[Patient Satisfaction Score]]&gt;=7)</f>
        <v>0</v>
      </c>
      <c r="T5354" t="str">
        <f>IF(LEFT(Table1[[#This Row],[Patient Gender]],1)="F","Female","Male")</f>
        <v>Female</v>
      </c>
    </row>
    <row r="5355" spans="1:20" x14ac:dyDescent="0.3">
      <c r="A5355" t="s">
        <v>5459</v>
      </c>
      <c r="B5355" s="1">
        <v>45103.056944444441</v>
      </c>
      <c r="C5355" t="s">
        <v>13</v>
      </c>
      <c r="D5355">
        <v>23</v>
      </c>
      <c r="E5355" t="s">
        <v>14</v>
      </c>
      <c r="F5355" t="s">
        <v>11</v>
      </c>
      <c r="G5355" t="b">
        <v>1</v>
      </c>
      <c r="I5355">
        <v>18</v>
      </c>
      <c r="J5355" t="b">
        <v>1</v>
      </c>
      <c r="K5355">
        <f>YEAR(Table1[[#This Row],[Patient Admission Date]])</f>
        <v>2023</v>
      </c>
      <c r="L5355" t="str">
        <f>TEXT(Table1[[#This Row],[Patient Admission Date]],"mmm")</f>
        <v>Jun</v>
      </c>
      <c r="M5355" t="str">
        <f>TEXT(Table1[[#This Row],[Patient Admission Date]],"ddd")</f>
        <v>Mon</v>
      </c>
      <c r="N5355" t="str">
        <f>TEXT(INT(HOUR(Table1[[#This Row],[Patient Admission Date]])/3)*3,"00")&amp;"-"&amp;TEXT(INT(HOUR(Table1[[#This Row],[Patient Admission Date]])/3)*3+3,"00")</f>
        <v>00-03</v>
      </c>
      <c r="O5355" t="str" cm="1">
        <f t="array" ref="O5355">_xlfn.IFS(Table1[[#This Row],[Patient Age]]&lt;=14,"0-14",Table1[[#This Row],[Patient Age]]&lt;=29,"15-29",Table1[[#This Row],[Patient Age]]&lt;=44,"30-44",Table1[[#This Row],[Patient Age]]&lt;=59,"45-59",Table1[[#This Row],[Patient Age]]&lt;=74,"60-74",TRUE,"75+")</f>
        <v>15-29</v>
      </c>
      <c r="P5355" t="str" cm="1">
        <f t="array" ref="P5355">_xlfn.IFS(Table1[[#This Row],[Patient Waittime]]&lt;=15,"0-15",Table1[[#This Row],[Patient Waittime]]&lt;=30,"16-30",Table1[[#This Row],[Patient Waittime]]&lt;=45,"31-45",Table1[[#This Row],[Patient Waittime]]&lt;=60,"46-60",TRUE,"60+")</f>
        <v>16-30</v>
      </c>
      <c r="Q5355">
        <f>--(Table1[[#This Row],[Patient Waittime]]&lt;=30)</f>
        <v>1</v>
      </c>
      <c r="R5355">
        <f>--Table1[[#This Row],[Patient Admission Flag]]</f>
        <v>1</v>
      </c>
      <c r="S5355">
        <f>--AND(Table1[[#This Row],[WithinTarget]]=1,Table1[[#This Row],[Patient Satisfaction Score]]&gt;=7)</f>
        <v>0</v>
      </c>
      <c r="T5355" t="str">
        <f>IF(LEFT(Table1[[#This Row],[Patient Gender]],1)="F","Female","Male")</f>
        <v>Female</v>
      </c>
    </row>
    <row r="5356" spans="1:20" x14ac:dyDescent="0.3">
      <c r="A5356" t="s">
        <v>5460</v>
      </c>
      <c r="B5356" s="1">
        <v>45190.104861111111</v>
      </c>
      <c r="C5356" t="s">
        <v>13</v>
      </c>
      <c r="D5356">
        <v>74</v>
      </c>
      <c r="E5356" t="s">
        <v>14</v>
      </c>
      <c r="F5356" t="s">
        <v>11</v>
      </c>
      <c r="G5356" t="b">
        <v>1</v>
      </c>
      <c r="I5356">
        <v>18</v>
      </c>
      <c r="J5356" t="b">
        <v>1</v>
      </c>
      <c r="K5356">
        <f>YEAR(Table1[[#This Row],[Patient Admission Date]])</f>
        <v>2023</v>
      </c>
      <c r="L5356" t="str">
        <f>TEXT(Table1[[#This Row],[Patient Admission Date]],"mmm")</f>
        <v>Sep</v>
      </c>
      <c r="M5356" t="str">
        <f>TEXT(Table1[[#This Row],[Patient Admission Date]],"ddd")</f>
        <v>Thu</v>
      </c>
      <c r="N5356" t="str">
        <f>TEXT(INT(HOUR(Table1[[#This Row],[Patient Admission Date]])/3)*3,"00")&amp;"-"&amp;TEXT(INT(HOUR(Table1[[#This Row],[Patient Admission Date]])/3)*3+3,"00")</f>
        <v>00-03</v>
      </c>
      <c r="O5356" t="str" cm="1">
        <f t="array" ref="O5356">_xlfn.IFS(Table1[[#This Row],[Patient Age]]&lt;=14,"0-14",Table1[[#This Row],[Patient Age]]&lt;=29,"15-29",Table1[[#This Row],[Patient Age]]&lt;=44,"30-44",Table1[[#This Row],[Patient Age]]&lt;=59,"45-59",Table1[[#This Row],[Patient Age]]&lt;=74,"60-74",TRUE,"75+")</f>
        <v>60-74</v>
      </c>
      <c r="P5356" t="str" cm="1">
        <f t="array" ref="P5356">_xlfn.IFS(Table1[[#This Row],[Patient Waittime]]&lt;=15,"0-15",Table1[[#This Row],[Patient Waittime]]&lt;=30,"16-30",Table1[[#This Row],[Patient Waittime]]&lt;=45,"31-45",Table1[[#This Row],[Patient Waittime]]&lt;=60,"46-60",TRUE,"60+")</f>
        <v>16-30</v>
      </c>
      <c r="Q5356">
        <f>--(Table1[[#This Row],[Patient Waittime]]&lt;=30)</f>
        <v>1</v>
      </c>
      <c r="R5356">
        <f>--Table1[[#This Row],[Patient Admission Flag]]</f>
        <v>1</v>
      </c>
      <c r="S5356">
        <f>--AND(Table1[[#This Row],[WithinTarget]]=1,Table1[[#This Row],[Patient Satisfaction Score]]&gt;=7)</f>
        <v>0</v>
      </c>
      <c r="T5356" t="str">
        <f>IF(LEFT(Table1[[#This Row],[Patient Gender]],1)="F","Female","Male")</f>
        <v>Female</v>
      </c>
    </row>
    <row r="5357" spans="1:20" x14ac:dyDescent="0.3">
      <c r="A5357" t="s">
        <v>5461</v>
      </c>
      <c r="B5357" s="1">
        <v>45193.810416666667</v>
      </c>
      <c r="C5357" t="s">
        <v>13</v>
      </c>
      <c r="D5357">
        <v>11</v>
      </c>
      <c r="E5357" t="s">
        <v>14</v>
      </c>
      <c r="F5357" t="s">
        <v>11</v>
      </c>
      <c r="G5357" t="b">
        <v>1</v>
      </c>
      <c r="I5357">
        <v>20</v>
      </c>
      <c r="J5357" t="b">
        <v>1</v>
      </c>
      <c r="K5357">
        <f>YEAR(Table1[[#This Row],[Patient Admission Date]])</f>
        <v>2023</v>
      </c>
      <c r="L5357" t="str">
        <f>TEXT(Table1[[#This Row],[Patient Admission Date]],"mmm")</f>
        <v>Sep</v>
      </c>
      <c r="M5357" t="str">
        <f>TEXT(Table1[[#This Row],[Patient Admission Date]],"ddd")</f>
        <v>Sun</v>
      </c>
      <c r="N5357" t="str">
        <f>TEXT(INT(HOUR(Table1[[#This Row],[Patient Admission Date]])/3)*3,"00")&amp;"-"&amp;TEXT(INT(HOUR(Table1[[#This Row],[Patient Admission Date]])/3)*3+3,"00")</f>
        <v>18-21</v>
      </c>
      <c r="O5357" t="str" cm="1">
        <f t="array" ref="O5357">_xlfn.IFS(Table1[[#This Row],[Patient Age]]&lt;=14,"0-14",Table1[[#This Row],[Patient Age]]&lt;=29,"15-29",Table1[[#This Row],[Patient Age]]&lt;=44,"30-44",Table1[[#This Row],[Patient Age]]&lt;=59,"45-59",Table1[[#This Row],[Patient Age]]&lt;=74,"60-74",TRUE,"75+")</f>
        <v>0-14</v>
      </c>
      <c r="P5357" t="str" cm="1">
        <f t="array" ref="P5357">_xlfn.IFS(Table1[[#This Row],[Patient Waittime]]&lt;=15,"0-15",Table1[[#This Row],[Patient Waittime]]&lt;=30,"16-30",Table1[[#This Row],[Patient Waittime]]&lt;=45,"31-45",Table1[[#This Row],[Patient Waittime]]&lt;=60,"46-60",TRUE,"60+")</f>
        <v>16-30</v>
      </c>
      <c r="Q5357">
        <f>--(Table1[[#This Row],[Patient Waittime]]&lt;=30)</f>
        <v>1</v>
      </c>
      <c r="R5357">
        <f>--Table1[[#This Row],[Patient Admission Flag]]</f>
        <v>1</v>
      </c>
      <c r="S5357">
        <f>--AND(Table1[[#This Row],[WithinTarget]]=1,Table1[[#This Row],[Patient Satisfaction Score]]&gt;=7)</f>
        <v>0</v>
      </c>
      <c r="T5357" t="str">
        <f>IF(LEFT(Table1[[#This Row],[Patient Gender]],1)="F","Female","Male")</f>
        <v>Female</v>
      </c>
    </row>
    <row r="5358" spans="1:20" x14ac:dyDescent="0.3">
      <c r="A5358" t="s">
        <v>5462</v>
      </c>
      <c r="B5358" s="1">
        <v>45497.17083333333</v>
      </c>
      <c r="C5358" t="s">
        <v>13</v>
      </c>
      <c r="D5358">
        <v>75</v>
      </c>
      <c r="E5358" t="s">
        <v>14</v>
      </c>
      <c r="F5358" t="s">
        <v>11</v>
      </c>
      <c r="G5358" t="b">
        <v>1</v>
      </c>
      <c r="I5358">
        <v>24</v>
      </c>
      <c r="J5358" t="b">
        <v>1</v>
      </c>
      <c r="K5358">
        <f>YEAR(Table1[[#This Row],[Patient Admission Date]])</f>
        <v>2024</v>
      </c>
      <c r="L5358" t="str">
        <f>TEXT(Table1[[#This Row],[Patient Admission Date]],"mmm")</f>
        <v>Jul</v>
      </c>
      <c r="M5358" t="str">
        <f>TEXT(Table1[[#This Row],[Patient Admission Date]],"ddd")</f>
        <v>Wed</v>
      </c>
      <c r="N5358" t="str">
        <f>TEXT(INT(HOUR(Table1[[#This Row],[Patient Admission Date]])/3)*3,"00")&amp;"-"&amp;TEXT(INT(HOUR(Table1[[#This Row],[Patient Admission Date]])/3)*3+3,"00")</f>
        <v>03-06</v>
      </c>
      <c r="O5358" t="str" cm="1">
        <f t="array" ref="O5358">_xlfn.IFS(Table1[[#This Row],[Patient Age]]&lt;=14,"0-14",Table1[[#This Row],[Patient Age]]&lt;=29,"15-29",Table1[[#This Row],[Patient Age]]&lt;=44,"30-44",Table1[[#This Row],[Patient Age]]&lt;=59,"45-59",Table1[[#This Row],[Patient Age]]&lt;=74,"60-74",TRUE,"75+")</f>
        <v>75+</v>
      </c>
      <c r="P5358" t="str" cm="1">
        <f t="array" ref="P5358">_xlfn.IFS(Table1[[#This Row],[Patient Waittime]]&lt;=15,"0-15",Table1[[#This Row],[Patient Waittime]]&lt;=30,"16-30",Table1[[#This Row],[Patient Waittime]]&lt;=45,"31-45",Table1[[#This Row],[Patient Waittime]]&lt;=60,"46-60",TRUE,"60+")</f>
        <v>16-30</v>
      </c>
      <c r="Q5358">
        <f>--(Table1[[#This Row],[Patient Waittime]]&lt;=30)</f>
        <v>1</v>
      </c>
      <c r="R5358">
        <f>--Table1[[#This Row],[Patient Admission Flag]]</f>
        <v>1</v>
      </c>
      <c r="S5358">
        <f>--AND(Table1[[#This Row],[WithinTarget]]=1,Table1[[#This Row],[Patient Satisfaction Score]]&gt;=7)</f>
        <v>0</v>
      </c>
      <c r="T5358" t="str">
        <f>IF(LEFT(Table1[[#This Row],[Patient Gender]],1)="F","Female","Male")</f>
        <v>Female</v>
      </c>
    </row>
    <row r="5359" spans="1:20" x14ac:dyDescent="0.3">
      <c r="A5359" t="s">
        <v>5463</v>
      </c>
      <c r="B5359" s="1">
        <v>45216.432638888888</v>
      </c>
      <c r="C5359" t="s">
        <v>13</v>
      </c>
      <c r="D5359">
        <v>56</v>
      </c>
      <c r="E5359" t="s">
        <v>14</v>
      </c>
      <c r="F5359" t="s">
        <v>11</v>
      </c>
      <c r="G5359" t="b">
        <v>1</v>
      </c>
      <c r="I5359">
        <v>25</v>
      </c>
      <c r="J5359" t="b">
        <v>1</v>
      </c>
      <c r="K5359">
        <f>YEAR(Table1[[#This Row],[Patient Admission Date]])</f>
        <v>2023</v>
      </c>
      <c r="L5359" t="str">
        <f>TEXT(Table1[[#This Row],[Patient Admission Date]],"mmm")</f>
        <v>Oct</v>
      </c>
      <c r="M5359" t="str">
        <f>TEXT(Table1[[#This Row],[Patient Admission Date]],"ddd")</f>
        <v>Tue</v>
      </c>
      <c r="N5359" t="str">
        <f>TEXT(INT(HOUR(Table1[[#This Row],[Patient Admission Date]])/3)*3,"00")&amp;"-"&amp;TEXT(INT(HOUR(Table1[[#This Row],[Patient Admission Date]])/3)*3+3,"00")</f>
        <v>09-12</v>
      </c>
      <c r="O5359" t="str" cm="1">
        <f t="array" ref="O5359">_xlfn.IFS(Table1[[#This Row],[Patient Age]]&lt;=14,"0-14",Table1[[#This Row],[Patient Age]]&lt;=29,"15-29",Table1[[#This Row],[Patient Age]]&lt;=44,"30-44",Table1[[#This Row],[Patient Age]]&lt;=59,"45-59",Table1[[#This Row],[Patient Age]]&lt;=74,"60-74",TRUE,"75+")</f>
        <v>45-59</v>
      </c>
      <c r="P5359" t="str" cm="1">
        <f t="array" ref="P5359">_xlfn.IFS(Table1[[#This Row],[Patient Waittime]]&lt;=15,"0-15",Table1[[#This Row],[Patient Waittime]]&lt;=30,"16-30",Table1[[#This Row],[Patient Waittime]]&lt;=45,"31-45",Table1[[#This Row],[Patient Waittime]]&lt;=60,"46-60",TRUE,"60+")</f>
        <v>16-30</v>
      </c>
      <c r="Q5359">
        <f>--(Table1[[#This Row],[Patient Waittime]]&lt;=30)</f>
        <v>1</v>
      </c>
      <c r="R5359">
        <f>--Table1[[#This Row],[Patient Admission Flag]]</f>
        <v>1</v>
      </c>
      <c r="S5359">
        <f>--AND(Table1[[#This Row],[WithinTarget]]=1,Table1[[#This Row],[Patient Satisfaction Score]]&gt;=7)</f>
        <v>0</v>
      </c>
      <c r="T5359" t="str">
        <f>IF(LEFT(Table1[[#This Row],[Patient Gender]],1)="F","Female","Male")</f>
        <v>Female</v>
      </c>
    </row>
    <row r="5360" spans="1:20" x14ac:dyDescent="0.3">
      <c r="A5360" t="s">
        <v>5464</v>
      </c>
      <c r="B5360" s="1">
        <v>45473.793055555558</v>
      </c>
      <c r="C5360" t="s">
        <v>13</v>
      </c>
      <c r="D5360">
        <v>79</v>
      </c>
      <c r="E5360" t="s">
        <v>14</v>
      </c>
      <c r="F5360" t="s">
        <v>11</v>
      </c>
      <c r="G5360" t="b">
        <v>1</v>
      </c>
      <c r="I5360">
        <v>25</v>
      </c>
      <c r="J5360" t="b">
        <v>1</v>
      </c>
      <c r="K5360">
        <f>YEAR(Table1[[#This Row],[Patient Admission Date]])</f>
        <v>2024</v>
      </c>
      <c r="L5360" t="str">
        <f>TEXT(Table1[[#This Row],[Patient Admission Date]],"mmm")</f>
        <v>Jun</v>
      </c>
      <c r="M5360" t="str">
        <f>TEXT(Table1[[#This Row],[Patient Admission Date]],"ddd")</f>
        <v>Sun</v>
      </c>
      <c r="N5360" t="str">
        <f>TEXT(INT(HOUR(Table1[[#This Row],[Patient Admission Date]])/3)*3,"00")&amp;"-"&amp;TEXT(INT(HOUR(Table1[[#This Row],[Patient Admission Date]])/3)*3+3,"00")</f>
        <v>18-21</v>
      </c>
      <c r="O5360" t="str" cm="1">
        <f t="array" ref="O5360">_xlfn.IFS(Table1[[#This Row],[Patient Age]]&lt;=14,"0-14",Table1[[#This Row],[Patient Age]]&lt;=29,"15-29",Table1[[#This Row],[Patient Age]]&lt;=44,"30-44",Table1[[#This Row],[Patient Age]]&lt;=59,"45-59",Table1[[#This Row],[Patient Age]]&lt;=74,"60-74",TRUE,"75+")</f>
        <v>75+</v>
      </c>
      <c r="P5360" t="str" cm="1">
        <f t="array" ref="P5360">_xlfn.IFS(Table1[[#This Row],[Patient Waittime]]&lt;=15,"0-15",Table1[[#This Row],[Patient Waittime]]&lt;=30,"16-30",Table1[[#This Row],[Patient Waittime]]&lt;=45,"31-45",Table1[[#This Row],[Patient Waittime]]&lt;=60,"46-60",TRUE,"60+")</f>
        <v>16-30</v>
      </c>
      <c r="Q5360">
        <f>--(Table1[[#This Row],[Patient Waittime]]&lt;=30)</f>
        <v>1</v>
      </c>
      <c r="R5360">
        <f>--Table1[[#This Row],[Patient Admission Flag]]</f>
        <v>1</v>
      </c>
      <c r="S5360">
        <f>--AND(Table1[[#This Row],[WithinTarget]]=1,Table1[[#This Row],[Patient Satisfaction Score]]&gt;=7)</f>
        <v>0</v>
      </c>
      <c r="T5360" t="str">
        <f>IF(LEFT(Table1[[#This Row],[Patient Gender]],1)="F","Female","Male")</f>
        <v>Female</v>
      </c>
    </row>
    <row r="5361" spans="1:20" x14ac:dyDescent="0.3">
      <c r="A5361" t="s">
        <v>5465</v>
      </c>
      <c r="B5361" s="1">
        <v>45249.831944444442</v>
      </c>
      <c r="C5361" t="s">
        <v>13</v>
      </c>
      <c r="D5361">
        <v>9</v>
      </c>
      <c r="E5361" t="s">
        <v>14</v>
      </c>
      <c r="F5361" t="s">
        <v>11</v>
      </c>
      <c r="G5361" t="b">
        <v>1</v>
      </c>
      <c r="I5361">
        <v>32</v>
      </c>
      <c r="J5361" t="b">
        <v>1</v>
      </c>
      <c r="K5361">
        <f>YEAR(Table1[[#This Row],[Patient Admission Date]])</f>
        <v>2023</v>
      </c>
      <c r="L5361" t="str">
        <f>TEXT(Table1[[#This Row],[Patient Admission Date]],"mmm")</f>
        <v>Nov</v>
      </c>
      <c r="M5361" t="str">
        <f>TEXT(Table1[[#This Row],[Patient Admission Date]],"ddd")</f>
        <v>Sun</v>
      </c>
      <c r="N5361" t="str">
        <f>TEXT(INT(HOUR(Table1[[#This Row],[Patient Admission Date]])/3)*3,"00")&amp;"-"&amp;TEXT(INT(HOUR(Table1[[#This Row],[Patient Admission Date]])/3)*3+3,"00")</f>
        <v>18-21</v>
      </c>
      <c r="O5361" t="str" cm="1">
        <f t="array" ref="O5361">_xlfn.IFS(Table1[[#This Row],[Patient Age]]&lt;=14,"0-14",Table1[[#This Row],[Patient Age]]&lt;=29,"15-29",Table1[[#This Row],[Patient Age]]&lt;=44,"30-44",Table1[[#This Row],[Patient Age]]&lt;=59,"45-59",Table1[[#This Row],[Patient Age]]&lt;=74,"60-74",TRUE,"75+")</f>
        <v>0-14</v>
      </c>
      <c r="P5361" t="str" cm="1">
        <f t="array" ref="P5361">_xlfn.IFS(Table1[[#This Row],[Patient Waittime]]&lt;=15,"0-15",Table1[[#This Row],[Patient Waittime]]&lt;=30,"16-30",Table1[[#This Row],[Patient Waittime]]&lt;=45,"31-45",Table1[[#This Row],[Patient Waittime]]&lt;=60,"46-60",TRUE,"60+")</f>
        <v>31-45</v>
      </c>
      <c r="Q5361">
        <f>--(Table1[[#This Row],[Patient Waittime]]&lt;=30)</f>
        <v>0</v>
      </c>
      <c r="R5361">
        <f>--Table1[[#This Row],[Patient Admission Flag]]</f>
        <v>1</v>
      </c>
      <c r="S5361">
        <f>--AND(Table1[[#This Row],[WithinTarget]]=1,Table1[[#This Row],[Patient Satisfaction Score]]&gt;=7)</f>
        <v>0</v>
      </c>
      <c r="T5361" t="str">
        <f>IF(LEFT(Table1[[#This Row],[Patient Gender]],1)="F","Female","Male")</f>
        <v>Female</v>
      </c>
    </row>
    <row r="5362" spans="1:20" x14ac:dyDescent="0.3">
      <c r="A5362" t="s">
        <v>5466</v>
      </c>
      <c r="B5362" s="1">
        <v>45253.369444444441</v>
      </c>
      <c r="C5362" t="s">
        <v>13</v>
      </c>
      <c r="D5362">
        <v>21</v>
      </c>
      <c r="E5362" t="s">
        <v>14</v>
      </c>
      <c r="F5362" t="s">
        <v>11</v>
      </c>
      <c r="G5362" t="b">
        <v>1</v>
      </c>
      <c r="I5362">
        <v>32</v>
      </c>
      <c r="J5362" t="b">
        <v>1</v>
      </c>
      <c r="K5362">
        <f>YEAR(Table1[[#This Row],[Patient Admission Date]])</f>
        <v>2023</v>
      </c>
      <c r="L5362" t="str">
        <f>TEXT(Table1[[#This Row],[Patient Admission Date]],"mmm")</f>
        <v>Nov</v>
      </c>
      <c r="M5362" t="str">
        <f>TEXT(Table1[[#This Row],[Patient Admission Date]],"ddd")</f>
        <v>Thu</v>
      </c>
      <c r="N5362" t="str">
        <f>TEXT(INT(HOUR(Table1[[#This Row],[Patient Admission Date]])/3)*3,"00")&amp;"-"&amp;TEXT(INT(HOUR(Table1[[#This Row],[Patient Admission Date]])/3)*3+3,"00")</f>
        <v>06-09</v>
      </c>
      <c r="O5362" t="str" cm="1">
        <f t="array" ref="O5362">_xlfn.IFS(Table1[[#This Row],[Patient Age]]&lt;=14,"0-14",Table1[[#This Row],[Patient Age]]&lt;=29,"15-29",Table1[[#This Row],[Patient Age]]&lt;=44,"30-44",Table1[[#This Row],[Patient Age]]&lt;=59,"45-59",Table1[[#This Row],[Patient Age]]&lt;=74,"60-74",TRUE,"75+")</f>
        <v>15-29</v>
      </c>
      <c r="P5362" t="str" cm="1">
        <f t="array" ref="P5362">_xlfn.IFS(Table1[[#This Row],[Patient Waittime]]&lt;=15,"0-15",Table1[[#This Row],[Patient Waittime]]&lt;=30,"16-30",Table1[[#This Row],[Patient Waittime]]&lt;=45,"31-45",Table1[[#This Row],[Patient Waittime]]&lt;=60,"46-60",TRUE,"60+")</f>
        <v>31-45</v>
      </c>
      <c r="Q5362">
        <f>--(Table1[[#This Row],[Patient Waittime]]&lt;=30)</f>
        <v>0</v>
      </c>
      <c r="R5362">
        <f>--Table1[[#This Row],[Patient Admission Flag]]</f>
        <v>1</v>
      </c>
      <c r="S5362">
        <f>--AND(Table1[[#This Row],[WithinTarget]]=1,Table1[[#This Row],[Patient Satisfaction Score]]&gt;=7)</f>
        <v>0</v>
      </c>
      <c r="T5362" t="str">
        <f>IF(LEFT(Table1[[#This Row],[Patient Gender]],1)="F","Female","Male")</f>
        <v>Female</v>
      </c>
    </row>
    <row r="5363" spans="1:20" x14ac:dyDescent="0.3">
      <c r="A5363" t="s">
        <v>5467</v>
      </c>
      <c r="B5363" s="1">
        <v>45520.933333333334</v>
      </c>
      <c r="C5363" t="s">
        <v>13</v>
      </c>
      <c r="D5363">
        <v>35</v>
      </c>
      <c r="E5363" t="s">
        <v>14</v>
      </c>
      <c r="F5363" t="s">
        <v>11</v>
      </c>
      <c r="G5363" t="b">
        <v>1</v>
      </c>
      <c r="I5363">
        <v>32</v>
      </c>
      <c r="J5363" t="b">
        <v>1</v>
      </c>
      <c r="K5363">
        <f>YEAR(Table1[[#This Row],[Patient Admission Date]])</f>
        <v>2024</v>
      </c>
      <c r="L5363" t="str">
        <f>TEXT(Table1[[#This Row],[Patient Admission Date]],"mmm")</f>
        <v>Aug</v>
      </c>
      <c r="M5363" t="str">
        <f>TEXT(Table1[[#This Row],[Patient Admission Date]],"ddd")</f>
        <v>Fri</v>
      </c>
      <c r="N5363" t="str">
        <f>TEXT(INT(HOUR(Table1[[#This Row],[Patient Admission Date]])/3)*3,"00")&amp;"-"&amp;TEXT(INT(HOUR(Table1[[#This Row],[Patient Admission Date]])/3)*3+3,"00")</f>
        <v>21-24</v>
      </c>
      <c r="O5363" t="str" cm="1">
        <f t="array" ref="O5363">_xlfn.IFS(Table1[[#This Row],[Patient Age]]&lt;=14,"0-14",Table1[[#This Row],[Patient Age]]&lt;=29,"15-29",Table1[[#This Row],[Patient Age]]&lt;=44,"30-44",Table1[[#This Row],[Patient Age]]&lt;=59,"45-59",Table1[[#This Row],[Patient Age]]&lt;=74,"60-74",TRUE,"75+")</f>
        <v>30-44</v>
      </c>
      <c r="P5363" t="str" cm="1">
        <f t="array" ref="P5363">_xlfn.IFS(Table1[[#This Row],[Patient Waittime]]&lt;=15,"0-15",Table1[[#This Row],[Patient Waittime]]&lt;=30,"16-30",Table1[[#This Row],[Patient Waittime]]&lt;=45,"31-45",Table1[[#This Row],[Patient Waittime]]&lt;=60,"46-60",TRUE,"60+")</f>
        <v>31-45</v>
      </c>
      <c r="Q5363">
        <f>--(Table1[[#This Row],[Patient Waittime]]&lt;=30)</f>
        <v>0</v>
      </c>
      <c r="R5363">
        <f>--Table1[[#This Row],[Patient Admission Flag]]</f>
        <v>1</v>
      </c>
      <c r="S5363">
        <f>--AND(Table1[[#This Row],[WithinTarget]]=1,Table1[[#This Row],[Patient Satisfaction Score]]&gt;=7)</f>
        <v>0</v>
      </c>
      <c r="T5363" t="str">
        <f>IF(LEFT(Table1[[#This Row],[Patient Gender]],1)="F","Female","Male")</f>
        <v>Female</v>
      </c>
    </row>
    <row r="5364" spans="1:20" x14ac:dyDescent="0.3">
      <c r="A5364" t="s">
        <v>5468</v>
      </c>
      <c r="B5364" s="1">
        <v>45091.722916666666</v>
      </c>
      <c r="C5364" t="s">
        <v>13</v>
      </c>
      <c r="D5364">
        <v>61</v>
      </c>
      <c r="E5364" t="s">
        <v>14</v>
      </c>
      <c r="F5364" t="s">
        <v>11</v>
      </c>
      <c r="G5364" t="b">
        <v>1</v>
      </c>
      <c r="I5364">
        <v>35</v>
      </c>
      <c r="J5364" t="b">
        <v>1</v>
      </c>
      <c r="K5364">
        <f>YEAR(Table1[[#This Row],[Patient Admission Date]])</f>
        <v>2023</v>
      </c>
      <c r="L5364" t="str">
        <f>TEXT(Table1[[#This Row],[Patient Admission Date]],"mmm")</f>
        <v>Jun</v>
      </c>
      <c r="M5364" t="str">
        <f>TEXT(Table1[[#This Row],[Patient Admission Date]],"ddd")</f>
        <v>Wed</v>
      </c>
      <c r="N5364" t="str">
        <f>TEXT(INT(HOUR(Table1[[#This Row],[Patient Admission Date]])/3)*3,"00")&amp;"-"&amp;TEXT(INT(HOUR(Table1[[#This Row],[Patient Admission Date]])/3)*3+3,"00")</f>
        <v>15-18</v>
      </c>
      <c r="O5364" t="str" cm="1">
        <f t="array" ref="O5364">_xlfn.IFS(Table1[[#This Row],[Patient Age]]&lt;=14,"0-14",Table1[[#This Row],[Patient Age]]&lt;=29,"15-29",Table1[[#This Row],[Patient Age]]&lt;=44,"30-44",Table1[[#This Row],[Patient Age]]&lt;=59,"45-59",Table1[[#This Row],[Patient Age]]&lt;=74,"60-74",TRUE,"75+")</f>
        <v>60-74</v>
      </c>
      <c r="P5364" t="str" cm="1">
        <f t="array" ref="P5364">_xlfn.IFS(Table1[[#This Row],[Patient Waittime]]&lt;=15,"0-15",Table1[[#This Row],[Patient Waittime]]&lt;=30,"16-30",Table1[[#This Row],[Patient Waittime]]&lt;=45,"31-45",Table1[[#This Row],[Patient Waittime]]&lt;=60,"46-60",TRUE,"60+")</f>
        <v>31-45</v>
      </c>
      <c r="Q5364">
        <f>--(Table1[[#This Row],[Patient Waittime]]&lt;=30)</f>
        <v>0</v>
      </c>
      <c r="R5364">
        <f>--Table1[[#This Row],[Patient Admission Flag]]</f>
        <v>1</v>
      </c>
      <c r="S5364">
        <f>--AND(Table1[[#This Row],[WithinTarget]]=1,Table1[[#This Row],[Patient Satisfaction Score]]&gt;=7)</f>
        <v>0</v>
      </c>
      <c r="T5364" t="str">
        <f>IF(LEFT(Table1[[#This Row],[Patient Gender]],1)="F","Female","Male")</f>
        <v>Female</v>
      </c>
    </row>
    <row r="5365" spans="1:20" x14ac:dyDescent="0.3">
      <c r="A5365" t="s">
        <v>5469</v>
      </c>
      <c r="B5365" s="1">
        <v>45577.765277777777</v>
      </c>
      <c r="C5365" t="s">
        <v>13</v>
      </c>
      <c r="D5365">
        <v>61</v>
      </c>
      <c r="E5365" t="s">
        <v>14</v>
      </c>
      <c r="F5365" t="s">
        <v>11</v>
      </c>
      <c r="G5365" t="b">
        <v>1</v>
      </c>
      <c r="I5365">
        <v>42</v>
      </c>
      <c r="J5365" t="b">
        <v>1</v>
      </c>
      <c r="K5365">
        <f>YEAR(Table1[[#This Row],[Patient Admission Date]])</f>
        <v>2024</v>
      </c>
      <c r="L5365" t="str">
        <f>TEXT(Table1[[#This Row],[Patient Admission Date]],"mmm")</f>
        <v>Oct</v>
      </c>
      <c r="M5365" t="str">
        <f>TEXT(Table1[[#This Row],[Patient Admission Date]],"ddd")</f>
        <v>Sat</v>
      </c>
      <c r="N5365" t="str">
        <f>TEXT(INT(HOUR(Table1[[#This Row],[Patient Admission Date]])/3)*3,"00")&amp;"-"&amp;TEXT(INT(HOUR(Table1[[#This Row],[Patient Admission Date]])/3)*3+3,"00")</f>
        <v>18-21</v>
      </c>
      <c r="O5365" t="str" cm="1">
        <f t="array" ref="O5365">_xlfn.IFS(Table1[[#This Row],[Patient Age]]&lt;=14,"0-14",Table1[[#This Row],[Patient Age]]&lt;=29,"15-29",Table1[[#This Row],[Patient Age]]&lt;=44,"30-44",Table1[[#This Row],[Patient Age]]&lt;=59,"45-59",Table1[[#This Row],[Patient Age]]&lt;=74,"60-74",TRUE,"75+")</f>
        <v>60-74</v>
      </c>
      <c r="P5365" t="str" cm="1">
        <f t="array" ref="P5365">_xlfn.IFS(Table1[[#This Row],[Patient Waittime]]&lt;=15,"0-15",Table1[[#This Row],[Patient Waittime]]&lt;=30,"16-30",Table1[[#This Row],[Patient Waittime]]&lt;=45,"31-45",Table1[[#This Row],[Patient Waittime]]&lt;=60,"46-60",TRUE,"60+")</f>
        <v>31-45</v>
      </c>
      <c r="Q5365">
        <f>--(Table1[[#This Row],[Patient Waittime]]&lt;=30)</f>
        <v>0</v>
      </c>
      <c r="R5365">
        <f>--Table1[[#This Row],[Patient Admission Flag]]</f>
        <v>1</v>
      </c>
      <c r="S5365">
        <f>--AND(Table1[[#This Row],[WithinTarget]]=1,Table1[[#This Row],[Patient Satisfaction Score]]&gt;=7)</f>
        <v>0</v>
      </c>
      <c r="T5365" t="str">
        <f>IF(LEFT(Table1[[#This Row],[Patient Gender]],1)="F","Female","Male")</f>
        <v>Female</v>
      </c>
    </row>
    <row r="5366" spans="1:20" x14ac:dyDescent="0.3">
      <c r="A5366" t="s">
        <v>5470</v>
      </c>
      <c r="B5366" s="1">
        <v>45487.82708333333</v>
      </c>
      <c r="C5366" t="s">
        <v>13</v>
      </c>
      <c r="D5366">
        <v>11</v>
      </c>
      <c r="E5366" t="s">
        <v>14</v>
      </c>
      <c r="F5366" t="s">
        <v>11</v>
      </c>
      <c r="G5366" t="b">
        <v>1</v>
      </c>
      <c r="I5366">
        <v>45</v>
      </c>
      <c r="J5366" t="b">
        <v>1</v>
      </c>
      <c r="K5366">
        <f>YEAR(Table1[[#This Row],[Patient Admission Date]])</f>
        <v>2024</v>
      </c>
      <c r="L5366" t="str">
        <f>TEXT(Table1[[#This Row],[Patient Admission Date]],"mmm")</f>
        <v>Jul</v>
      </c>
      <c r="M5366" t="str">
        <f>TEXT(Table1[[#This Row],[Patient Admission Date]],"ddd")</f>
        <v>Sun</v>
      </c>
      <c r="N5366" t="str">
        <f>TEXT(INT(HOUR(Table1[[#This Row],[Patient Admission Date]])/3)*3,"00")&amp;"-"&amp;TEXT(INT(HOUR(Table1[[#This Row],[Patient Admission Date]])/3)*3+3,"00")</f>
        <v>18-21</v>
      </c>
      <c r="O5366" t="str" cm="1">
        <f t="array" ref="O5366">_xlfn.IFS(Table1[[#This Row],[Patient Age]]&lt;=14,"0-14",Table1[[#This Row],[Patient Age]]&lt;=29,"15-29",Table1[[#This Row],[Patient Age]]&lt;=44,"30-44",Table1[[#This Row],[Patient Age]]&lt;=59,"45-59",Table1[[#This Row],[Patient Age]]&lt;=74,"60-74",TRUE,"75+")</f>
        <v>0-14</v>
      </c>
      <c r="P5366" t="str" cm="1">
        <f t="array" ref="P5366">_xlfn.IFS(Table1[[#This Row],[Patient Waittime]]&lt;=15,"0-15",Table1[[#This Row],[Patient Waittime]]&lt;=30,"16-30",Table1[[#This Row],[Patient Waittime]]&lt;=45,"31-45",Table1[[#This Row],[Patient Waittime]]&lt;=60,"46-60",TRUE,"60+")</f>
        <v>31-45</v>
      </c>
      <c r="Q5366">
        <f>--(Table1[[#This Row],[Patient Waittime]]&lt;=30)</f>
        <v>0</v>
      </c>
      <c r="R5366">
        <f>--Table1[[#This Row],[Patient Admission Flag]]</f>
        <v>1</v>
      </c>
      <c r="S5366">
        <f>--AND(Table1[[#This Row],[WithinTarget]]=1,Table1[[#This Row],[Patient Satisfaction Score]]&gt;=7)</f>
        <v>0</v>
      </c>
      <c r="T5366" t="str">
        <f>IF(LEFT(Table1[[#This Row],[Patient Gender]],1)="F","Female","Male")</f>
        <v>Female</v>
      </c>
    </row>
    <row r="5367" spans="1:20" x14ac:dyDescent="0.3">
      <c r="A5367" t="s">
        <v>5471</v>
      </c>
      <c r="B5367" s="1">
        <v>45433.304166666669</v>
      </c>
      <c r="C5367" t="s">
        <v>13</v>
      </c>
      <c r="D5367">
        <v>21</v>
      </c>
      <c r="E5367" t="s">
        <v>14</v>
      </c>
      <c r="F5367" t="s">
        <v>11</v>
      </c>
      <c r="G5367" t="b">
        <v>1</v>
      </c>
      <c r="I5367">
        <v>45</v>
      </c>
      <c r="J5367" t="b">
        <v>1</v>
      </c>
      <c r="K5367">
        <f>YEAR(Table1[[#This Row],[Patient Admission Date]])</f>
        <v>2024</v>
      </c>
      <c r="L5367" t="str">
        <f>TEXT(Table1[[#This Row],[Patient Admission Date]],"mmm")</f>
        <v>May</v>
      </c>
      <c r="M5367" t="str">
        <f>TEXT(Table1[[#This Row],[Patient Admission Date]],"ddd")</f>
        <v>Tue</v>
      </c>
      <c r="N5367" t="str">
        <f>TEXT(INT(HOUR(Table1[[#This Row],[Patient Admission Date]])/3)*3,"00")&amp;"-"&amp;TEXT(INT(HOUR(Table1[[#This Row],[Patient Admission Date]])/3)*3+3,"00")</f>
        <v>06-09</v>
      </c>
      <c r="O5367" t="str" cm="1">
        <f t="array" ref="O5367">_xlfn.IFS(Table1[[#This Row],[Patient Age]]&lt;=14,"0-14",Table1[[#This Row],[Patient Age]]&lt;=29,"15-29",Table1[[#This Row],[Patient Age]]&lt;=44,"30-44",Table1[[#This Row],[Patient Age]]&lt;=59,"45-59",Table1[[#This Row],[Patient Age]]&lt;=74,"60-74",TRUE,"75+")</f>
        <v>15-29</v>
      </c>
      <c r="P5367" t="str" cm="1">
        <f t="array" ref="P5367">_xlfn.IFS(Table1[[#This Row],[Patient Waittime]]&lt;=15,"0-15",Table1[[#This Row],[Patient Waittime]]&lt;=30,"16-30",Table1[[#This Row],[Patient Waittime]]&lt;=45,"31-45",Table1[[#This Row],[Patient Waittime]]&lt;=60,"46-60",TRUE,"60+")</f>
        <v>31-45</v>
      </c>
      <c r="Q5367">
        <f>--(Table1[[#This Row],[Patient Waittime]]&lt;=30)</f>
        <v>0</v>
      </c>
      <c r="R5367">
        <f>--Table1[[#This Row],[Patient Admission Flag]]</f>
        <v>1</v>
      </c>
      <c r="S5367">
        <f>--AND(Table1[[#This Row],[WithinTarget]]=1,Table1[[#This Row],[Patient Satisfaction Score]]&gt;=7)</f>
        <v>0</v>
      </c>
      <c r="T5367" t="str">
        <f>IF(LEFT(Table1[[#This Row],[Patient Gender]],1)="F","Female","Male")</f>
        <v>Female</v>
      </c>
    </row>
    <row r="5368" spans="1:20" x14ac:dyDescent="0.3">
      <c r="A5368" t="s">
        <v>5472</v>
      </c>
      <c r="B5368" s="1">
        <v>45210.222916666666</v>
      </c>
      <c r="C5368" t="s">
        <v>13</v>
      </c>
      <c r="D5368">
        <v>41</v>
      </c>
      <c r="E5368" t="s">
        <v>14</v>
      </c>
      <c r="F5368" t="s">
        <v>11</v>
      </c>
      <c r="G5368" t="b">
        <v>1</v>
      </c>
      <c r="I5368">
        <v>45</v>
      </c>
      <c r="J5368" t="b">
        <v>1</v>
      </c>
      <c r="K5368">
        <f>YEAR(Table1[[#This Row],[Patient Admission Date]])</f>
        <v>2023</v>
      </c>
      <c r="L5368" t="str">
        <f>TEXT(Table1[[#This Row],[Patient Admission Date]],"mmm")</f>
        <v>Oct</v>
      </c>
      <c r="M5368" t="str">
        <f>TEXT(Table1[[#This Row],[Patient Admission Date]],"ddd")</f>
        <v>Wed</v>
      </c>
      <c r="N5368" t="str">
        <f>TEXT(INT(HOUR(Table1[[#This Row],[Patient Admission Date]])/3)*3,"00")&amp;"-"&amp;TEXT(INT(HOUR(Table1[[#This Row],[Patient Admission Date]])/3)*3+3,"00")</f>
        <v>03-06</v>
      </c>
      <c r="O5368" t="str" cm="1">
        <f t="array" ref="O5368">_xlfn.IFS(Table1[[#This Row],[Patient Age]]&lt;=14,"0-14",Table1[[#This Row],[Patient Age]]&lt;=29,"15-29",Table1[[#This Row],[Patient Age]]&lt;=44,"30-44",Table1[[#This Row],[Patient Age]]&lt;=59,"45-59",Table1[[#This Row],[Patient Age]]&lt;=74,"60-74",TRUE,"75+")</f>
        <v>30-44</v>
      </c>
      <c r="P5368" t="str" cm="1">
        <f t="array" ref="P5368">_xlfn.IFS(Table1[[#This Row],[Patient Waittime]]&lt;=15,"0-15",Table1[[#This Row],[Patient Waittime]]&lt;=30,"16-30",Table1[[#This Row],[Patient Waittime]]&lt;=45,"31-45",Table1[[#This Row],[Patient Waittime]]&lt;=60,"46-60",TRUE,"60+")</f>
        <v>31-45</v>
      </c>
      <c r="Q5368">
        <f>--(Table1[[#This Row],[Patient Waittime]]&lt;=30)</f>
        <v>0</v>
      </c>
      <c r="R5368">
        <f>--Table1[[#This Row],[Patient Admission Flag]]</f>
        <v>1</v>
      </c>
      <c r="S5368">
        <f>--AND(Table1[[#This Row],[WithinTarget]]=1,Table1[[#This Row],[Patient Satisfaction Score]]&gt;=7)</f>
        <v>0</v>
      </c>
      <c r="T5368" t="str">
        <f>IF(LEFT(Table1[[#This Row],[Patient Gender]],1)="F","Female","Male")</f>
        <v>Female</v>
      </c>
    </row>
    <row r="5369" spans="1:20" x14ac:dyDescent="0.3">
      <c r="A5369" t="s">
        <v>5473</v>
      </c>
      <c r="B5369" s="1">
        <v>45333.832638888889</v>
      </c>
      <c r="C5369" t="s">
        <v>13</v>
      </c>
      <c r="D5369">
        <v>8</v>
      </c>
      <c r="E5369" t="s">
        <v>14</v>
      </c>
      <c r="F5369" t="s">
        <v>11</v>
      </c>
      <c r="G5369" t="b">
        <v>1</v>
      </c>
      <c r="I5369">
        <v>47</v>
      </c>
      <c r="J5369" t="b">
        <v>1</v>
      </c>
      <c r="K5369">
        <f>YEAR(Table1[[#This Row],[Patient Admission Date]])</f>
        <v>2024</v>
      </c>
      <c r="L5369" t="str">
        <f>TEXT(Table1[[#This Row],[Patient Admission Date]],"mmm")</f>
        <v>Feb</v>
      </c>
      <c r="M5369" t="str">
        <f>TEXT(Table1[[#This Row],[Patient Admission Date]],"ddd")</f>
        <v>Sun</v>
      </c>
      <c r="N5369" t="str">
        <f>TEXT(INT(HOUR(Table1[[#This Row],[Patient Admission Date]])/3)*3,"00")&amp;"-"&amp;TEXT(INT(HOUR(Table1[[#This Row],[Patient Admission Date]])/3)*3+3,"00")</f>
        <v>18-21</v>
      </c>
      <c r="O5369" t="str" cm="1">
        <f t="array" ref="O5369">_xlfn.IFS(Table1[[#This Row],[Patient Age]]&lt;=14,"0-14",Table1[[#This Row],[Patient Age]]&lt;=29,"15-29",Table1[[#This Row],[Patient Age]]&lt;=44,"30-44",Table1[[#This Row],[Patient Age]]&lt;=59,"45-59",Table1[[#This Row],[Patient Age]]&lt;=74,"60-74",TRUE,"75+")</f>
        <v>0-14</v>
      </c>
      <c r="P5369" t="str" cm="1">
        <f t="array" ref="P5369">_xlfn.IFS(Table1[[#This Row],[Patient Waittime]]&lt;=15,"0-15",Table1[[#This Row],[Patient Waittime]]&lt;=30,"16-30",Table1[[#This Row],[Patient Waittime]]&lt;=45,"31-45",Table1[[#This Row],[Patient Waittime]]&lt;=60,"46-60",TRUE,"60+")</f>
        <v>46-60</v>
      </c>
      <c r="Q5369">
        <f>--(Table1[[#This Row],[Patient Waittime]]&lt;=30)</f>
        <v>0</v>
      </c>
      <c r="R5369">
        <f>--Table1[[#This Row],[Patient Admission Flag]]</f>
        <v>1</v>
      </c>
      <c r="S5369">
        <f>--AND(Table1[[#This Row],[WithinTarget]]=1,Table1[[#This Row],[Patient Satisfaction Score]]&gt;=7)</f>
        <v>0</v>
      </c>
      <c r="T5369" t="str">
        <f>IF(LEFT(Table1[[#This Row],[Patient Gender]],1)="F","Female","Male")</f>
        <v>Female</v>
      </c>
    </row>
    <row r="5370" spans="1:20" x14ac:dyDescent="0.3">
      <c r="A5370" t="s">
        <v>5474</v>
      </c>
      <c r="B5370" s="1">
        <v>45387.35</v>
      </c>
      <c r="C5370" t="s">
        <v>13</v>
      </c>
      <c r="D5370">
        <v>5</v>
      </c>
      <c r="E5370" t="s">
        <v>14</v>
      </c>
      <c r="F5370" t="s">
        <v>11</v>
      </c>
      <c r="G5370" t="b">
        <v>1</v>
      </c>
      <c r="I5370">
        <v>49</v>
      </c>
      <c r="J5370" t="b">
        <v>1</v>
      </c>
      <c r="K5370">
        <f>YEAR(Table1[[#This Row],[Patient Admission Date]])</f>
        <v>2024</v>
      </c>
      <c r="L5370" t="str">
        <f>TEXT(Table1[[#This Row],[Patient Admission Date]],"mmm")</f>
        <v>Apr</v>
      </c>
      <c r="M5370" t="str">
        <f>TEXT(Table1[[#This Row],[Patient Admission Date]],"ddd")</f>
        <v>Fri</v>
      </c>
      <c r="N5370" t="str">
        <f>TEXT(INT(HOUR(Table1[[#This Row],[Patient Admission Date]])/3)*3,"00")&amp;"-"&amp;TEXT(INT(HOUR(Table1[[#This Row],[Patient Admission Date]])/3)*3+3,"00")</f>
        <v>06-09</v>
      </c>
      <c r="O5370" t="str" cm="1">
        <f t="array" ref="O5370">_xlfn.IFS(Table1[[#This Row],[Patient Age]]&lt;=14,"0-14",Table1[[#This Row],[Patient Age]]&lt;=29,"15-29",Table1[[#This Row],[Patient Age]]&lt;=44,"30-44",Table1[[#This Row],[Patient Age]]&lt;=59,"45-59",Table1[[#This Row],[Patient Age]]&lt;=74,"60-74",TRUE,"75+")</f>
        <v>0-14</v>
      </c>
      <c r="P5370" t="str" cm="1">
        <f t="array" ref="P5370">_xlfn.IFS(Table1[[#This Row],[Patient Waittime]]&lt;=15,"0-15",Table1[[#This Row],[Patient Waittime]]&lt;=30,"16-30",Table1[[#This Row],[Patient Waittime]]&lt;=45,"31-45",Table1[[#This Row],[Patient Waittime]]&lt;=60,"46-60",TRUE,"60+")</f>
        <v>46-60</v>
      </c>
      <c r="Q5370">
        <f>--(Table1[[#This Row],[Patient Waittime]]&lt;=30)</f>
        <v>0</v>
      </c>
      <c r="R5370">
        <f>--Table1[[#This Row],[Patient Admission Flag]]</f>
        <v>1</v>
      </c>
      <c r="S5370">
        <f>--AND(Table1[[#This Row],[WithinTarget]]=1,Table1[[#This Row],[Patient Satisfaction Score]]&gt;=7)</f>
        <v>0</v>
      </c>
      <c r="T5370" t="str">
        <f>IF(LEFT(Table1[[#This Row],[Patient Gender]],1)="F","Female","Male")</f>
        <v>Female</v>
      </c>
    </row>
    <row r="5371" spans="1:20" x14ac:dyDescent="0.3">
      <c r="A5371" t="s">
        <v>5475</v>
      </c>
      <c r="B5371" s="1">
        <v>45218.310416666667</v>
      </c>
      <c r="C5371" t="s">
        <v>13</v>
      </c>
      <c r="D5371">
        <v>56</v>
      </c>
      <c r="E5371" t="s">
        <v>14</v>
      </c>
      <c r="F5371" t="s">
        <v>11</v>
      </c>
      <c r="G5371" t="b">
        <v>1</v>
      </c>
      <c r="I5371">
        <v>57</v>
      </c>
      <c r="J5371" t="b">
        <v>1</v>
      </c>
      <c r="K5371">
        <f>YEAR(Table1[[#This Row],[Patient Admission Date]])</f>
        <v>2023</v>
      </c>
      <c r="L5371" t="str">
        <f>TEXT(Table1[[#This Row],[Patient Admission Date]],"mmm")</f>
        <v>Oct</v>
      </c>
      <c r="M5371" t="str">
        <f>TEXT(Table1[[#This Row],[Patient Admission Date]],"ddd")</f>
        <v>Thu</v>
      </c>
      <c r="N5371" t="str">
        <f>TEXT(INT(HOUR(Table1[[#This Row],[Patient Admission Date]])/3)*3,"00")&amp;"-"&amp;TEXT(INT(HOUR(Table1[[#This Row],[Patient Admission Date]])/3)*3+3,"00")</f>
        <v>06-09</v>
      </c>
      <c r="O5371" t="str" cm="1">
        <f t="array" ref="O5371">_xlfn.IFS(Table1[[#This Row],[Patient Age]]&lt;=14,"0-14",Table1[[#This Row],[Patient Age]]&lt;=29,"15-29",Table1[[#This Row],[Patient Age]]&lt;=44,"30-44",Table1[[#This Row],[Patient Age]]&lt;=59,"45-59",Table1[[#This Row],[Patient Age]]&lt;=74,"60-74",TRUE,"75+")</f>
        <v>45-59</v>
      </c>
      <c r="P5371" t="str" cm="1">
        <f t="array" ref="P5371">_xlfn.IFS(Table1[[#This Row],[Patient Waittime]]&lt;=15,"0-15",Table1[[#This Row],[Patient Waittime]]&lt;=30,"16-30",Table1[[#This Row],[Patient Waittime]]&lt;=45,"31-45",Table1[[#This Row],[Patient Waittime]]&lt;=60,"46-60",TRUE,"60+")</f>
        <v>46-60</v>
      </c>
      <c r="Q5371">
        <f>--(Table1[[#This Row],[Patient Waittime]]&lt;=30)</f>
        <v>0</v>
      </c>
      <c r="R5371">
        <f>--Table1[[#This Row],[Patient Admission Flag]]</f>
        <v>1</v>
      </c>
      <c r="S5371">
        <f>--AND(Table1[[#This Row],[WithinTarget]]=1,Table1[[#This Row],[Patient Satisfaction Score]]&gt;=7)</f>
        <v>0</v>
      </c>
      <c r="T5371" t="str">
        <f>IF(LEFT(Table1[[#This Row],[Patient Gender]],1)="F","Female","Male")</f>
        <v>Female</v>
      </c>
    </row>
    <row r="5372" spans="1:20" x14ac:dyDescent="0.3">
      <c r="A5372" t="s">
        <v>5476</v>
      </c>
      <c r="B5372" s="1">
        <v>45236.986111111109</v>
      </c>
      <c r="C5372" t="s">
        <v>13</v>
      </c>
      <c r="D5372">
        <v>38</v>
      </c>
      <c r="E5372" t="s">
        <v>14</v>
      </c>
      <c r="F5372" t="s">
        <v>11</v>
      </c>
      <c r="G5372" t="b">
        <v>1</v>
      </c>
      <c r="I5372">
        <v>60</v>
      </c>
      <c r="J5372" t="b">
        <v>1</v>
      </c>
      <c r="K5372">
        <f>YEAR(Table1[[#This Row],[Patient Admission Date]])</f>
        <v>2023</v>
      </c>
      <c r="L5372" t="str">
        <f>TEXT(Table1[[#This Row],[Patient Admission Date]],"mmm")</f>
        <v>Nov</v>
      </c>
      <c r="M5372" t="str">
        <f>TEXT(Table1[[#This Row],[Patient Admission Date]],"ddd")</f>
        <v>Mon</v>
      </c>
      <c r="N5372" t="str">
        <f>TEXT(INT(HOUR(Table1[[#This Row],[Patient Admission Date]])/3)*3,"00")&amp;"-"&amp;TEXT(INT(HOUR(Table1[[#This Row],[Patient Admission Date]])/3)*3+3,"00")</f>
        <v>21-24</v>
      </c>
      <c r="O5372" t="str" cm="1">
        <f t="array" ref="O5372">_xlfn.IFS(Table1[[#This Row],[Patient Age]]&lt;=14,"0-14",Table1[[#This Row],[Patient Age]]&lt;=29,"15-29",Table1[[#This Row],[Patient Age]]&lt;=44,"30-44",Table1[[#This Row],[Patient Age]]&lt;=59,"45-59",Table1[[#This Row],[Patient Age]]&lt;=74,"60-74",TRUE,"75+")</f>
        <v>30-44</v>
      </c>
      <c r="P5372" t="str" cm="1">
        <f t="array" ref="P5372">_xlfn.IFS(Table1[[#This Row],[Patient Waittime]]&lt;=15,"0-15",Table1[[#This Row],[Patient Waittime]]&lt;=30,"16-30",Table1[[#This Row],[Patient Waittime]]&lt;=45,"31-45",Table1[[#This Row],[Patient Waittime]]&lt;=60,"46-60",TRUE,"60+")</f>
        <v>46-60</v>
      </c>
      <c r="Q5372">
        <f>--(Table1[[#This Row],[Patient Waittime]]&lt;=30)</f>
        <v>0</v>
      </c>
      <c r="R5372">
        <f>--Table1[[#This Row],[Patient Admission Flag]]</f>
        <v>1</v>
      </c>
      <c r="S5372">
        <f>--AND(Table1[[#This Row],[WithinTarget]]=1,Table1[[#This Row],[Patient Satisfaction Score]]&gt;=7)</f>
        <v>0</v>
      </c>
      <c r="T5372" t="str">
        <f>IF(LEFT(Table1[[#This Row],[Patient Gender]],1)="F","Female","Male")</f>
        <v>Female</v>
      </c>
    </row>
    <row r="5373" spans="1:20" x14ac:dyDescent="0.3">
      <c r="A5373" t="s">
        <v>5477</v>
      </c>
      <c r="B5373" s="1">
        <v>45352.140972222223</v>
      </c>
      <c r="C5373" t="s">
        <v>13</v>
      </c>
      <c r="D5373">
        <v>66</v>
      </c>
      <c r="E5373" t="s">
        <v>14</v>
      </c>
      <c r="F5373" t="s">
        <v>11</v>
      </c>
      <c r="G5373" t="b">
        <v>1</v>
      </c>
      <c r="I5373">
        <v>60</v>
      </c>
      <c r="J5373" t="b">
        <v>1</v>
      </c>
      <c r="K5373">
        <f>YEAR(Table1[[#This Row],[Patient Admission Date]])</f>
        <v>2024</v>
      </c>
      <c r="L5373" t="str">
        <f>TEXT(Table1[[#This Row],[Patient Admission Date]],"mmm")</f>
        <v>Mar</v>
      </c>
      <c r="M5373" t="str">
        <f>TEXT(Table1[[#This Row],[Patient Admission Date]],"ddd")</f>
        <v>Fri</v>
      </c>
      <c r="N5373" t="str">
        <f>TEXT(INT(HOUR(Table1[[#This Row],[Patient Admission Date]])/3)*3,"00")&amp;"-"&amp;TEXT(INT(HOUR(Table1[[#This Row],[Patient Admission Date]])/3)*3+3,"00")</f>
        <v>03-06</v>
      </c>
      <c r="O5373" t="str" cm="1">
        <f t="array" ref="O5373">_xlfn.IFS(Table1[[#This Row],[Patient Age]]&lt;=14,"0-14",Table1[[#This Row],[Patient Age]]&lt;=29,"15-29",Table1[[#This Row],[Patient Age]]&lt;=44,"30-44",Table1[[#This Row],[Patient Age]]&lt;=59,"45-59",Table1[[#This Row],[Patient Age]]&lt;=74,"60-74",TRUE,"75+")</f>
        <v>60-74</v>
      </c>
      <c r="P5373" t="str" cm="1">
        <f t="array" ref="P5373">_xlfn.IFS(Table1[[#This Row],[Patient Waittime]]&lt;=15,"0-15",Table1[[#This Row],[Patient Waittime]]&lt;=30,"16-30",Table1[[#This Row],[Patient Waittime]]&lt;=45,"31-45",Table1[[#This Row],[Patient Waittime]]&lt;=60,"46-60",TRUE,"60+")</f>
        <v>46-60</v>
      </c>
      <c r="Q5373">
        <f>--(Table1[[#This Row],[Patient Waittime]]&lt;=30)</f>
        <v>0</v>
      </c>
      <c r="R5373">
        <f>--Table1[[#This Row],[Patient Admission Flag]]</f>
        <v>1</v>
      </c>
      <c r="S5373">
        <f>--AND(Table1[[#This Row],[WithinTarget]]=1,Table1[[#This Row],[Patient Satisfaction Score]]&gt;=7)</f>
        <v>0</v>
      </c>
      <c r="T5373" t="str">
        <f>IF(LEFT(Table1[[#This Row],[Patient Gender]],1)="F","Female","Male")</f>
        <v>Female</v>
      </c>
    </row>
    <row r="5374" spans="1:20" x14ac:dyDescent="0.3">
      <c r="A5374" t="s">
        <v>5478</v>
      </c>
      <c r="B5374" s="1">
        <v>45280.256944444445</v>
      </c>
      <c r="C5374" t="s">
        <v>13</v>
      </c>
      <c r="D5374">
        <v>14</v>
      </c>
      <c r="E5374" t="s">
        <v>14</v>
      </c>
      <c r="F5374" t="s">
        <v>11</v>
      </c>
      <c r="G5374" t="b">
        <v>1</v>
      </c>
      <c r="I5374">
        <v>20</v>
      </c>
      <c r="J5374" t="b">
        <v>1</v>
      </c>
      <c r="K5374">
        <f>YEAR(Table1[[#This Row],[Patient Admission Date]])</f>
        <v>2023</v>
      </c>
      <c r="L5374" t="str">
        <f>TEXT(Table1[[#This Row],[Patient Admission Date]],"mmm")</f>
        <v>Dec</v>
      </c>
      <c r="M5374" t="str">
        <f>TEXT(Table1[[#This Row],[Patient Admission Date]],"ddd")</f>
        <v>Wed</v>
      </c>
      <c r="N5374" t="str">
        <f>TEXT(INT(HOUR(Table1[[#This Row],[Patient Admission Date]])/3)*3,"00")&amp;"-"&amp;TEXT(INT(HOUR(Table1[[#This Row],[Patient Admission Date]])/3)*3+3,"00")</f>
        <v>06-09</v>
      </c>
      <c r="O5374" t="str" cm="1">
        <f t="array" ref="O5374">_xlfn.IFS(Table1[[#This Row],[Patient Age]]&lt;=14,"0-14",Table1[[#This Row],[Patient Age]]&lt;=29,"15-29",Table1[[#This Row],[Patient Age]]&lt;=44,"30-44",Table1[[#This Row],[Patient Age]]&lt;=59,"45-59",Table1[[#This Row],[Patient Age]]&lt;=74,"60-74",TRUE,"75+")</f>
        <v>0-14</v>
      </c>
      <c r="P5374" t="str" cm="1">
        <f t="array" ref="P5374">_xlfn.IFS(Table1[[#This Row],[Patient Waittime]]&lt;=15,"0-15",Table1[[#This Row],[Patient Waittime]]&lt;=30,"16-30",Table1[[#This Row],[Patient Waittime]]&lt;=45,"31-45",Table1[[#This Row],[Patient Waittime]]&lt;=60,"46-60",TRUE,"60+")</f>
        <v>16-30</v>
      </c>
      <c r="Q5374">
        <f>--(Table1[[#This Row],[Patient Waittime]]&lt;=30)</f>
        <v>1</v>
      </c>
      <c r="R5374">
        <f>--Table1[[#This Row],[Patient Admission Flag]]</f>
        <v>1</v>
      </c>
      <c r="S5374">
        <f>--AND(Table1[[#This Row],[WithinTarget]]=1,Table1[[#This Row],[Patient Satisfaction Score]]&gt;=7)</f>
        <v>0</v>
      </c>
      <c r="T5374" t="str">
        <f>IF(LEFT(Table1[[#This Row],[Patient Gender]],1)="F","Female","Male")</f>
        <v>Female</v>
      </c>
    </row>
    <row r="5375" spans="1:20" x14ac:dyDescent="0.3">
      <c r="A5375" t="s">
        <v>5479</v>
      </c>
      <c r="B5375" s="1">
        <v>45344.694444444445</v>
      </c>
      <c r="C5375" t="s">
        <v>13</v>
      </c>
      <c r="D5375">
        <v>45</v>
      </c>
      <c r="E5375" t="s">
        <v>14</v>
      </c>
      <c r="F5375" t="s">
        <v>11</v>
      </c>
      <c r="G5375" t="b">
        <v>1</v>
      </c>
      <c r="I5375">
        <v>21</v>
      </c>
      <c r="J5375" t="b">
        <v>1</v>
      </c>
      <c r="K5375">
        <f>YEAR(Table1[[#This Row],[Patient Admission Date]])</f>
        <v>2024</v>
      </c>
      <c r="L5375" t="str">
        <f>TEXT(Table1[[#This Row],[Patient Admission Date]],"mmm")</f>
        <v>Feb</v>
      </c>
      <c r="M5375" t="str">
        <f>TEXT(Table1[[#This Row],[Patient Admission Date]],"ddd")</f>
        <v>Thu</v>
      </c>
      <c r="N5375" t="str">
        <f>TEXT(INT(HOUR(Table1[[#This Row],[Patient Admission Date]])/3)*3,"00")&amp;"-"&amp;TEXT(INT(HOUR(Table1[[#This Row],[Patient Admission Date]])/3)*3+3,"00")</f>
        <v>15-18</v>
      </c>
      <c r="O5375" t="str" cm="1">
        <f t="array" ref="O5375">_xlfn.IFS(Table1[[#This Row],[Patient Age]]&lt;=14,"0-14",Table1[[#This Row],[Patient Age]]&lt;=29,"15-29",Table1[[#This Row],[Patient Age]]&lt;=44,"30-44",Table1[[#This Row],[Patient Age]]&lt;=59,"45-59",Table1[[#This Row],[Patient Age]]&lt;=74,"60-74",TRUE,"75+")</f>
        <v>45-59</v>
      </c>
      <c r="P5375" t="str" cm="1">
        <f t="array" ref="P5375">_xlfn.IFS(Table1[[#This Row],[Patient Waittime]]&lt;=15,"0-15",Table1[[#This Row],[Patient Waittime]]&lt;=30,"16-30",Table1[[#This Row],[Patient Waittime]]&lt;=45,"31-45",Table1[[#This Row],[Patient Waittime]]&lt;=60,"46-60",TRUE,"60+")</f>
        <v>16-30</v>
      </c>
      <c r="Q5375">
        <f>--(Table1[[#This Row],[Patient Waittime]]&lt;=30)</f>
        <v>1</v>
      </c>
      <c r="R5375">
        <f>--Table1[[#This Row],[Patient Admission Flag]]</f>
        <v>1</v>
      </c>
      <c r="S5375">
        <f>--AND(Table1[[#This Row],[WithinTarget]]=1,Table1[[#This Row],[Patient Satisfaction Score]]&gt;=7)</f>
        <v>0</v>
      </c>
      <c r="T5375" t="str">
        <f>IF(LEFT(Table1[[#This Row],[Patient Gender]],1)="F","Female","Male")</f>
        <v>Female</v>
      </c>
    </row>
    <row r="5376" spans="1:20" x14ac:dyDescent="0.3">
      <c r="A5376" t="s">
        <v>5480</v>
      </c>
      <c r="B5376" s="1">
        <v>45156.625694444447</v>
      </c>
      <c r="C5376" t="s">
        <v>13</v>
      </c>
      <c r="D5376">
        <v>31</v>
      </c>
      <c r="E5376" t="s">
        <v>14</v>
      </c>
      <c r="F5376" t="s">
        <v>11</v>
      </c>
      <c r="G5376" t="b">
        <v>1</v>
      </c>
      <c r="I5376">
        <v>25</v>
      </c>
      <c r="J5376" t="b">
        <v>1</v>
      </c>
      <c r="K5376">
        <f>YEAR(Table1[[#This Row],[Patient Admission Date]])</f>
        <v>2023</v>
      </c>
      <c r="L5376" t="str">
        <f>TEXT(Table1[[#This Row],[Patient Admission Date]],"mmm")</f>
        <v>Aug</v>
      </c>
      <c r="M5376" t="str">
        <f>TEXT(Table1[[#This Row],[Patient Admission Date]],"ddd")</f>
        <v>Fri</v>
      </c>
      <c r="N5376" t="str">
        <f>TEXT(INT(HOUR(Table1[[#This Row],[Patient Admission Date]])/3)*3,"00")&amp;"-"&amp;TEXT(INT(HOUR(Table1[[#This Row],[Patient Admission Date]])/3)*3+3,"00")</f>
        <v>15-18</v>
      </c>
      <c r="O5376" t="str" cm="1">
        <f t="array" ref="O5376">_xlfn.IFS(Table1[[#This Row],[Patient Age]]&lt;=14,"0-14",Table1[[#This Row],[Patient Age]]&lt;=29,"15-29",Table1[[#This Row],[Patient Age]]&lt;=44,"30-44",Table1[[#This Row],[Patient Age]]&lt;=59,"45-59",Table1[[#This Row],[Patient Age]]&lt;=74,"60-74",TRUE,"75+")</f>
        <v>30-44</v>
      </c>
      <c r="P5376" t="str" cm="1">
        <f t="array" ref="P5376">_xlfn.IFS(Table1[[#This Row],[Patient Waittime]]&lt;=15,"0-15",Table1[[#This Row],[Patient Waittime]]&lt;=30,"16-30",Table1[[#This Row],[Patient Waittime]]&lt;=45,"31-45",Table1[[#This Row],[Patient Waittime]]&lt;=60,"46-60",TRUE,"60+")</f>
        <v>16-30</v>
      </c>
      <c r="Q5376">
        <f>--(Table1[[#This Row],[Patient Waittime]]&lt;=30)</f>
        <v>1</v>
      </c>
      <c r="R5376">
        <f>--Table1[[#This Row],[Patient Admission Flag]]</f>
        <v>1</v>
      </c>
      <c r="S5376">
        <f>--AND(Table1[[#This Row],[WithinTarget]]=1,Table1[[#This Row],[Patient Satisfaction Score]]&gt;=7)</f>
        <v>0</v>
      </c>
      <c r="T5376" t="str">
        <f>IF(LEFT(Table1[[#This Row],[Patient Gender]],1)="F","Female","Male")</f>
        <v>Female</v>
      </c>
    </row>
    <row r="5377" spans="1:20" x14ac:dyDescent="0.3">
      <c r="A5377" t="s">
        <v>5481</v>
      </c>
      <c r="B5377" s="1">
        <v>45370.916666666664</v>
      </c>
      <c r="C5377" t="s">
        <v>13</v>
      </c>
      <c r="D5377">
        <v>10</v>
      </c>
      <c r="E5377" t="s">
        <v>14</v>
      </c>
      <c r="F5377" t="s">
        <v>11</v>
      </c>
      <c r="G5377" t="b">
        <v>1</v>
      </c>
      <c r="I5377">
        <v>46</v>
      </c>
      <c r="J5377" t="b">
        <v>1</v>
      </c>
      <c r="K5377">
        <f>YEAR(Table1[[#This Row],[Patient Admission Date]])</f>
        <v>2024</v>
      </c>
      <c r="L5377" t="str">
        <f>TEXT(Table1[[#This Row],[Patient Admission Date]],"mmm")</f>
        <v>Mar</v>
      </c>
      <c r="M5377" t="str">
        <f>TEXT(Table1[[#This Row],[Patient Admission Date]],"ddd")</f>
        <v>Tue</v>
      </c>
      <c r="N5377" t="str">
        <f>TEXT(INT(HOUR(Table1[[#This Row],[Patient Admission Date]])/3)*3,"00")&amp;"-"&amp;TEXT(INT(HOUR(Table1[[#This Row],[Patient Admission Date]])/3)*3+3,"00")</f>
        <v>21-24</v>
      </c>
      <c r="O5377" t="str" cm="1">
        <f t="array" ref="O5377">_xlfn.IFS(Table1[[#This Row],[Patient Age]]&lt;=14,"0-14",Table1[[#This Row],[Patient Age]]&lt;=29,"15-29",Table1[[#This Row],[Patient Age]]&lt;=44,"30-44",Table1[[#This Row],[Patient Age]]&lt;=59,"45-59",Table1[[#This Row],[Patient Age]]&lt;=74,"60-74",TRUE,"75+")</f>
        <v>0-14</v>
      </c>
      <c r="P5377" t="str" cm="1">
        <f t="array" ref="P5377">_xlfn.IFS(Table1[[#This Row],[Patient Waittime]]&lt;=15,"0-15",Table1[[#This Row],[Patient Waittime]]&lt;=30,"16-30",Table1[[#This Row],[Patient Waittime]]&lt;=45,"31-45",Table1[[#This Row],[Patient Waittime]]&lt;=60,"46-60",TRUE,"60+")</f>
        <v>46-60</v>
      </c>
      <c r="Q5377">
        <f>--(Table1[[#This Row],[Patient Waittime]]&lt;=30)</f>
        <v>0</v>
      </c>
      <c r="R5377">
        <f>--Table1[[#This Row],[Patient Admission Flag]]</f>
        <v>1</v>
      </c>
      <c r="S5377">
        <f>--AND(Table1[[#This Row],[WithinTarget]]=1,Table1[[#This Row],[Patient Satisfaction Score]]&gt;=7)</f>
        <v>0</v>
      </c>
      <c r="T5377" t="str">
        <f>IF(LEFT(Table1[[#This Row],[Patient Gender]],1)="F","Female","Male")</f>
        <v>Female</v>
      </c>
    </row>
    <row r="5378" spans="1:20" x14ac:dyDescent="0.3">
      <c r="A5378" t="s">
        <v>5482</v>
      </c>
      <c r="B5378" s="1">
        <v>45184.705555555556</v>
      </c>
      <c r="C5378" t="s">
        <v>13</v>
      </c>
      <c r="D5378">
        <v>51</v>
      </c>
      <c r="E5378" t="s">
        <v>14</v>
      </c>
      <c r="F5378" t="s">
        <v>11</v>
      </c>
      <c r="G5378" t="b">
        <v>1</v>
      </c>
      <c r="I5378">
        <v>46</v>
      </c>
      <c r="J5378" t="b">
        <v>1</v>
      </c>
      <c r="K5378">
        <f>YEAR(Table1[[#This Row],[Patient Admission Date]])</f>
        <v>2023</v>
      </c>
      <c r="L5378" t="str">
        <f>TEXT(Table1[[#This Row],[Patient Admission Date]],"mmm")</f>
        <v>Sep</v>
      </c>
      <c r="M5378" t="str">
        <f>TEXT(Table1[[#This Row],[Patient Admission Date]],"ddd")</f>
        <v>Fri</v>
      </c>
      <c r="N5378" t="str">
        <f>TEXT(INT(HOUR(Table1[[#This Row],[Patient Admission Date]])/3)*3,"00")&amp;"-"&amp;TEXT(INT(HOUR(Table1[[#This Row],[Patient Admission Date]])/3)*3+3,"00")</f>
        <v>15-18</v>
      </c>
      <c r="O5378" t="str" cm="1">
        <f t="array" ref="O5378">_xlfn.IFS(Table1[[#This Row],[Patient Age]]&lt;=14,"0-14",Table1[[#This Row],[Patient Age]]&lt;=29,"15-29",Table1[[#This Row],[Patient Age]]&lt;=44,"30-44",Table1[[#This Row],[Patient Age]]&lt;=59,"45-59",Table1[[#This Row],[Patient Age]]&lt;=74,"60-74",TRUE,"75+")</f>
        <v>45-59</v>
      </c>
      <c r="P5378" t="str" cm="1">
        <f t="array" ref="P5378">_xlfn.IFS(Table1[[#This Row],[Patient Waittime]]&lt;=15,"0-15",Table1[[#This Row],[Patient Waittime]]&lt;=30,"16-30",Table1[[#This Row],[Patient Waittime]]&lt;=45,"31-45",Table1[[#This Row],[Patient Waittime]]&lt;=60,"46-60",TRUE,"60+")</f>
        <v>46-60</v>
      </c>
      <c r="Q5378">
        <f>--(Table1[[#This Row],[Patient Waittime]]&lt;=30)</f>
        <v>0</v>
      </c>
      <c r="R5378">
        <f>--Table1[[#This Row],[Patient Admission Flag]]</f>
        <v>1</v>
      </c>
      <c r="S5378">
        <f>--AND(Table1[[#This Row],[WithinTarget]]=1,Table1[[#This Row],[Patient Satisfaction Score]]&gt;=7)</f>
        <v>0</v>
      </c>
      <c r="T5378" t="str">
        <f>IF(LEFT(Table1[[#This Row],[Patient Gender]],1)="F","Female","Male")</f>
        <v>Female</v>
      </c>
    </row>
    <row r="5379" spans="1:20" x14ac:dyDescent="0.3">
      <c r="A5379" t="s">
        <v>5483</v>
      </c>
      <c r="B5379" s="1">
        <v>45267.484027777777</v>
      </c>
      <c r="C5379" t="s">
        <v>13</v>
      </c>
      <c r="D5379">
        <v>29</v>
      </c>
      <c r="E5379" t="s">
        <v>14</v>
      </c>
      <c r="F5379" t="s">
        <v>11</v>
      </c>
      <c r="G5379" t="b">
        <v>1</v>
      </c>
      <c r="I5379">
        <v>47</v>
      </c>
      <c r="J5379" t="b">
        <v>1</v>
      </c>
      <c r="K5379">
        <f>YEAR(Table1[[#This Row],[Patient Admission Date]])</f>
        <v>2023</v>
      </c>
      <c r="L5379" t="str">
        <f>TEXT(Table1[[#This Row],[Patient Admission Date]],"mmm")</f>
        <v>Dec</v>
      </c>
      <c r="M5379" t="str">
        <f>TEXT(Table1[[#This Row],[Patient Admission Date]],"ddd")</f>
        <v>Thu</v>
      </c>
      <c r="N5379" t="str">
        <f>TEXT(INT(HOUR(Table1[[#This Row],[Patient Admission Date]])/3)*3,"00")&amp;"-"&amp;TEXT(INT(HOUR(Table1[[#This Row],[Patient Admission Date]])/3)*3+3,"00")</f>
        <v>09-12</v>
      </c>
      <c r="O5379" t="str" cm="1">
        <f t="array" ref="O5379">_xlfn.IFS(Table1[[#This Row],[Patient Age]]&lt;=14,"0-14",Table1[[#This Row],[Patient Age]]&lt;=29,"15-29",Table1[[#This Row],[Patient Age]]&lt;=44,"30-44",Table1[[#This Row],[Patient Age]]&lt;=59,"45-59",Table1[[#This Row],[Patient Age]]&lt;=74,"60-74",TRUE,"75+")</f>
        <v>15-29</v>
      </c>
      <c r="P5379" t="str" cm="1">
        <f t="array" ref="P5379">_xlfn.IFS(Table1[[#This Row],[Patient Waittime]]&lt;=15,"0-15",Table1[[#This Row],[Patient Waittime]]&lt;=30,"16-30",Table1[[#This Row],[Patient Waittime]]&lt;=45,"31-45",Table1[[#This Row],[Patient Waittime]]&lt;=60,"46-60",TRUE,"60+")</f>
        <v>46-60</v>
      </c>
      <c r="Q5379">
        <f>--(Table1[[#This Row],[Patient Waittime]]&lt;=30)</f>
        <v>0</v>
      </c>
      <c r="R5379">
        <f>--Table1[[#This Row],[Patient Admission Flag]]</f>
        <v>1</v>
      </c>
      <c r="S5379">
        <f>--AND(Table1[[#This Row],[WithinTarget]]=1,Table1[[#This Row],[Patient Satisfaction Score]]&gt;=7)</f>
        <v>0</v>
      </c>
      <c r="T5379" t="str">
        <f>IF(LEFT(Table1[[#This Row],[Patient Gender]],1)="F","Female","Male")</f>
        <v>Female</v>
      </c>
    </row>
    <row r="5380" spans="1:20" x14ac:dyDescent="0.3">
      <c r="A5380" t="s">
        <v>5484</v>
      </c>
      <c r="B5380" s="1">
        <v>45037.805555555555</v>
      </c>
      <c r="C5380" t="s">
        <v>13</v>
      </c>
      <c r="D5380">
        <v>52</v>
      </c>
      <c r="E5380" t="s">
        <v>14</v>
      </c>
      <c r="F5380" t="s">
        <v>11</v>
      </c>
      <c r="G5380" t="b">
        <v>1</v>
      </c>
      <c r="I5380">
        <v>52</v>
      </c>
      <c r="J5380" t="b">
        <v>1</v>
      </c>
      <c r="K5380">
        <f>YEAR(Table1[[#This Row],[Patient Admission Date]])</f>
        <v>2023</v>
      </c>
      <c r="L5380" t="str">
        <f>TEXT(Table1[[#This Row],[Patient Admission Date]],"mmm")</f>
        <v>Apr</v>
      </c>
      <c r="M5380" t="str">
        <f>TEXT(Table1[[#This Row],[Patient Admission Date]],"ddd")</f>
        <v>Fri</v>
      </c>
      <c r="N5380" t="str">
        <f>TEXT(INT(HOUR(Table1[[#This Row],[Patient Admission Date]])/3)*3,"00")&amp;"-"&amp;TEXT(INT(HOUR(Table1[[#This Row],[Patient Admission Date]])/3)*3+3,"00")</f>
        <v>18-21</v>
      </c>
      <c r="O5380" t="str" cm="1">
        <f t="array" ref="O5380">_xlfn.IFS(Table1[[#This Row],[Patient Age]]&lt;=14,"0-14",Table1[[#This Row],[Patient Age]]&lt;=29,"15-29",Table1[[#This Row],[Patient Age]]&lt;=44,"30-44",Table1[[#This Row],[Patient Age]]&lt;=59,"45-59",Table1[[#This Row],[Patient Age]]&lt;=74,"60-74",TRUE,"75+")</f>
        <v>45-59</v>
      </c>
      <c r="P5380" t="str" cm="1">
        <f t="array" ref="P5380">_xlfn.IFS(Table1[[#This Row],[Patient Waittime]]&lt;=15,"0-15",Table1[[#This Row],[Patient Waittime]]&lt;=30,"16-30",Table1[[#This Row],[Patient Waittime]]&lt;=45,"31-45",Table1[[#This Row],[Patient Waittime]]&lt;=60,"46-60",TRUE,"60+")</f>
        <v>46-60</v>
      </c>
      <c r="Q5380">
        <f>--(Table1[[#This Row],[Patient Waittime]]&lt;=30)</f>
        <v>0</v>
      </c>
      <c r="R5380">
        <f>--Table1[[#This Row],[Patient Admission Flag]]</f>
        <v>1</v>
      </c>
      <c r="S5380">
        <f>--AND(Table1[[#This Row],[WithinTarget]]=1,Table1[[#This Row],[Patient Satisfaction Score]]&gt;=7)</f>
        <v>0</v>
      </c>
      <c r="T5380" t="str">
        <f>IF(LEFT(Table1[[#This Row],[Patient Gender]],1)="F","Female","Male")</f>
        <v>Female</v>
      </c>
    </row>
    <row r="5381" spans="1:20" x14ac:dyDescent="0.3">
      <c r="A5381" t="s">
        <v>5485</v>
      </c>
      <c r="B5381" s="1">
        <v>45028.609027777777</v>
      </c>
      <c r="C5381" t="s">
        <v>13</v>
      </c>
      <c r="D5381">
        <v>39</v>
      </c>
      <c r="E5381" t="s">
        <v>14</v>
      </c>
      <c r="F5381" t="s">
        <v>11</v>
      </c>
      <c r="G5381" t="b">
        <v>1</v>
      </c>
      <c r="I5381">
        <v>27</v>
      </c>
      <c r="J5381" t="b">
        <v>1</v>
      </c>
      <c r="K5381">
        <f>YEAR(Table1[[#This Row],[Patient Admission Date]])</f>
        <v>2023</v>
      </c>
      <c r="L5381" t="str">
        <f>TEXT(Table1[[#This Row],[Patient Admission Date]],"mmm")</f>
        <v>Apr</v>
      </c>
      <c r="M5381" t="str">
        <f>TEXT(Table1[[#This Row],[Patient Admission Date]],"ddd")</f>
        <v>Wed</v>
      </c>
      <c r="N5381" t="str">
        <f>TEXT(INT(HOUR(Table1[[#This Row],[Patient Admission Date]])/3)*3,"00")&amp;"-"&amp;TEXT(INT(HOUR(Table1[[#This Row],[Patient Admission Date]])/3)*3+3,"00")</f>
        <v>12-15</v>
      </c>
      <c r="O5381" t="str" cm="1">
        <f t="array" ref="O5381">_xlfn.IFS(Table1[[#This Row],[Patient Age]]&lt;=14,"0-14",Table1[[#This Row],[Patient Age]]&lt;=29,"15-29",Table1[[#This Row],[Patient Age]]&lt;=44,"30-44",Table1[[#This Row],[Patient Age]]&lt;=59,"45-59",Table1[[#This Row],[Patient Age]]&lt;=74,"60-74",TRUE,"75+")</f>
        <v>30-44</v>
      </c>
      <c r="P5381" t="str" cm="1">
        <f t="array" ref="P5381">_xlfn.IFS(Table1[[#This Row],[Patient Waittime]]&lt;=15,"0-15",Table1[[#This Row],[Patient Waittime]]&lt;=30,"16-30",Table1[[#This Row],[Patient Waittime]]&lt;=45,"31-45",Table1[[#This Row],[Patient Waittime]]&lt;=60,"46-60",TRUE,"60+")</f>
        <v>16-30</v>
      </c>
      <c r="Q5381">
        <f>--(Table1[[#This Row],[Patient Waittime]]&lt;=30)</f>
        <v>1</v>
      </c>
      <c r="R5381">
        <f>--Table1[[#This Row],[Patient Admission Flag]]</f>
        <v>1</v>
      </c>
      <c r="S5381">
        <f>--AND(Table1[[#This Row],[WithinTarget]]=1,Table1[[#This Row],[Patient Satisfaction Score]]&gt;=7)</f>
        <v>0</v>
      </c>
      <c r="T5381" t="str">
        <f>IF(LEFT(Table1[[#This Row],[Patient Gender]],1)="F","Female","Male")</f>
        <v>Female</v>
      </c>
    </row>
    <row r="5382" spans="1:20" x14ac:dyDescent="0.3">
      <c r="A5382" t="s">
        <v>5486</v>
      </c>
      <c r="B5382" s="1">
        <v>45362.882638888892</v>
      </c>
      <c r="C5382" t="s">
        <v>13</v>
      </c>
      <c r="D5382">
        <v>35</v>
      </c>
      <c r="E5382" t="s">
        <v>14</v>
      </c>
      <c r="F5382" t="s">
        <v>11</v>
      </c>
      <c r="G5382" t="b">
        <v>1</v>
      </c>
      <c r="I5382">
        <v>28</v>
      </c>
      <c r="J5382" t="b">
        <v>1</v>
      </c>
      <c r="K5382">
        <f>YEAR(Table1[[#This Row],[Patient Admission Date]])</f>
        <v>2024</v>
      </c>
      <c r="L5382" t="str">
        <f>TEXT(Table1[[#This Row],[Patient Admission Date]],"mmm")</f>
        <v>Mar</v>
      </c>
      <c r="M5382" t="str">
        <f>TEXT(Table1[[#This Row],[Patient Admission Date]],"ddd")</f>
        <v>Mon</v>
      </c>
      <c r="N5382" t="str">
        <f>TEXT(INT(HOUR(Table1[[#This Row],[Patient Admission Date]])/3)*3,"00")&amp;"-"&amp;TEXT(INT(HOUR(Table1[[#This Row],[Patient Admission Date]])/3)*3+3,"00")</f>
        <v>21-24</v>
      </c>
      <c r="O5382" t="str" cm="1">
        <f t="array" ref="O5382">_xlfn.IFS(Table1[[#This Row],[Patient Age]]&lt;=14,"0-14",Table1[[#This Row],[Patient Age]]&lt;=29,"15-29",Table1[[#This Row],[Patient Age]]&lt;=44,"30-44",Table1[[#This Row],[Patient Age]]&lt;=59,"45-59",Table1[[#This Row],[Patient Age]]&lt;=74,"60-74",TRUE,"75+")</f>
        <v>30-44</v>
      </c>
      <c r="P5382" t="str" cm="1">
        <f t="array" ref="P5382">_xlfn.IFS(Table1[[#This Row],[Patient Waittime]]&lt;=15,"0-15",Table1[[#This Row],[Patient Waittime]]&lt;=30,"16-30",Table1[[#This Row],[Patient Waittime]]&lt;=45,"31-45",Table1[[#This Row],[Patient Waittime]]&lt;=60,"46-60",TRUE,"60+")</f>
        <v>16-30</v>
      </c>
      <c r="Q5382">
        <f>--(Table1[[#This Row],[Patient Waittime]]&lt;=30)</f>
        <v>1</v>
      </c>
      <c r="R5382">
        <f>--Table1[[#This Row],[Patient Admission Flag]]</f>
        <v>1</v>
      </c>
      <c r="S5382">
        <f>--AND(Table1[[#This Row],[WithinTarget]]=1,Table1[[#This Row],[Patient Satisfaction Score]]&gt;=7)</f>
        <v>0</v>
      </c>
      <c r="T5382" t="str">
        <f>IF(LEFT(Table1[[#This Row],[Patient Gender]],1)="F","Female","Male")</f>
        <v>Female</v>
      </c>
    </row>
    <row r="5383" spans="1:20" x14ac:dyDescent="0.3">
      <c r="A5383" t="s">
        <v>5487</v>
      </c>
      <c r="B5383" s="1">
        <v>45063.077777777777</v>
      </c>
      <c r="C5383" t="s">
        <v>13</v>
      </c>
      <c r="D5383">
        <v>14</v>
      </c>
      <c r="E5383" t="s">
        <v>14</v>
      </c>
      <c r="F5383" t="s">
        <v>11</v>
      </c>
      <c r="G5383" t="b">
        <v>1</v>
      </c>
      <c r="I5383">
        <v>31</v>
      </c>
      <c r="J5383" t="b">
        <v>1</v>
      </c>
      <c r="K5383">
        <f>YEAR(Table1[[#This Row],[Patient Admission Date]])</f>
        <v>2023</v>
      </c>
      <c r="L5383" t="str">
        <f>TEXT(Table1[[#This Row],[Patient Admission Date]],"mmm")</f>
        <v>May</v>
      </c>
      <c r="M5383" t="str">
        <f>TEXT(Table1[[#This Row],[Patient Admission Date]],"ddd")</f>
        <v>Wed</v>
      </c>
      <c r="N5383" t="str">
        <f>TEXT(INT(HOUR(Table1[[#This Row],[Patient Admission Date]])/3)*3,"00")&amp;"-"&amp;TEXT(INT(HOUR(Table1[[#This Row],[Patient Admission Date]])/3)*3+3,"00")</f>
        <v>00-03</v>
      </c>
      <c r="O5383" t="str" cm="1">
        <f t="array" ref="O5383">_xlfn.IFS(Table1[[#This Row],[Patient Age]]&lt;=14,"0-14",Table1[[#This Row],[Patient Age]]&lt;=29,"15-29",Table1[[#This Row],[Patient Age]]&lt;=44,"30-44",Table1[[#This Row],[Patient Age]]&lt;=59,"45-59",Table1[[#This Row],[Patient Age]]&lt;=74,"60-74",TRUE,"75+")</f>
        <v>0-14</v>
      </c>
      <c r="P5383" t="str" cm="1">
        <f t="array" ref="P5383">_xlfn.IFS(Table1[[#This Row],[Patient Waittime]]&lt;=15,"0-15",Table1[[#This Row],[Patient Waittime]]&lt;=30,"16-30",Table1[[#This Row],[Patient Waittime]]&lt;=45,"31-45",Table1[[#This Row],[Patient Waittime]]&lt;=60,"46-60",TRUE,"60+")</f>
        <v>31-45</v>
      </c>
      <c r="Q5383">
        <f>--(Table1[[#This Row],[Patient Waittime]]&lt;=30)</f>
        <v>0</v>
      </c>
      <c r="R5383">
        <f>--Table1[[#This Row],[Patient Admission Flag]]</f>
        <v>1</v>
      </c>
      <c r="S5383">
        <f>--AND(Table1[[#This Row],[WithinTarget]]=1,Table1[[#This Row],[Patient Satisfaction Score]]&gt;=7)</f>
        <v>0</v>
      </c>
      <c r="T5383" t="str">
        <f>IF(LEFT(Table1[[#This Row],[Patient Gender]],1)="F","Female","Male")</f>
        <v>Female</v>
      </c>
    </row>
    <row r="5384" spans="1:20" x14ac:dyDescent="0.3">
      <c r="A5384" t="s">
        <v>5488</v>
      </c>
      <c r="B5384" s="1">
        <v>45499.725694444445</v>
      </c>
      <c r="C5384" t="s">
        <v>13</v>
      </c>
      <c r="D5384">
        <v>3</v>
      </c>
      <c r="E5384" t="s">
        <v>14</v>
      </c>
      <c r="F5384" t="s">
        <v>11</v>
      </c>
      <c r="G5384" t="b">
        <v>1</v>
      </c>
      <c r="I5384">
        <v>53</v>
      </c>
      <c r="J5384" t="b">
        <v>1</v>
      </c>
      <c r="K5384">
        <f>YEAR(Table1[[#This Row],[Patient Admission Date]])</f>
        <v>2024</v>
      </c>
      <c r="L5384" t="str">
        <f>TEXT(Table1[[#This Row],[Patient Admission Date]],"mmm")</f>
        <v>Jul</v>
      </c>
      <c r="M5384" t="str">
        <f>TEXT(Table1[[#This Row],[Patient Admission Date]],"ddd")</f>
        <v>Fri</v>
      </c>
      <c r="N5384" t="str">
        <f>TEXT(INT(HOUR(Table1[[#This Row],[Patient Admission Date]])/3)*3,"00")&amp;"-"&amp;TEXT(INT(HOUR(Table1[[#This Row],[Patient Admission Date]])/3)*3+3,"00")</f>
        <v>15-18</v>
      </c>
      <c r="O5384" t="str" cm="1">
        <f t="array" ref="O5384">_xlfn.IFS(Table1[[#This Row],[Patient Age]]&lt;=14,"0-14",Table1[[#This Row],[Patient Age]]&lt;=29,"15-29",Table1[[#This Row],[Patient Age]]&lt;=44,"30-44",Table1[[#This Row],[Patient Age]]&lt;=59,"45-59",Table1[[#This Row],[Patient Age]]&lt;=74,"60-74",TRUE,"75+")</f>
        <v>0-14</v>
      </c>
      <c r="P5384" t="str" cm="1">
        <f t="array" ref="P5384">_xlfn.IFS(Table1[[#This Row],[Patient Waittime]]&lt;=15,"0-15",Table1[[#This Row],[Patient Waittime]]&lt;=30,"16-30",Table1[[#This Row],[Patient Waittime]]&lt;=45,"31-45",Table1[[#This Row],[Patient Waittime]]&lt;=60,"46-60",TRUE,"60+")</f>
        <v>46-60</v>
      </c>
      <c r="Q5384">
        <f>--(Table1[[#This Row],[Patient Waittime]]&lt;=30)</f>
        <v>0</v>
      </c>
      <c r="R5384">
        <f>--Table1[[#This Row],[Patient Admission Flag]]</f>
        <v>1</v>
      </c>
      <c r="S5384">
        <f>--AND(Table1[[#This Row],[WithinTarget]]=1,Table1[[#This Row],[Patient Satisfaction Score]]&gt;=7)</f>
        <v>0</v>
      </c>
      <c r="T5384" t="str">
        <f>IF(LEFT(Table1[[#This Row],[Patient Gender]],1)="F","Female","Male")</f>
        <v>Female</v>
      </c>
    </row>
    <row r="5385" spans="1:20" x14ac:dyDescent="0.3">
      <c r="A5385" t="s">
        <v>5489</v>
      </c>
      <c r="B5385" s="1">
        <v>45127.500694444447</v>
      </c>
      <c r="C5385" t="s">
        <v>13</v>
      </c>
      <c r="D5385">
        <v>29</v>
      </c>
      <c r="E5385" t="s">
        <v>14</v>
      </c>
      <c r="F5385" t="s">
        <v>11</v>
      </c>
      <c r="G5385" t="b">
        <v>1</v>
      </c>
      <c r="H5385">
        <v>0</v>
      </c>
      <c r="I5385">
        <v>56</v>
      </c>
      <c r="J5385" t="b">
        <v>1</v>
      </c>
      <c r="K5385">
        <f>YEAR(Table1[[#This Row],[Patient Admission Date]])</f>
        <v>2023</v>
      </c>
      <c r="L5385" t="str">
        <f>TEXT(Table1[[#This Row],[Patient Admission Date]],"mmm")</f>
        <v>Jul</v>
      </c>
      <c r="M5385" t="str">
        <f>TEXT(Table1[[#This Row],[Patient Admission Date]],"ddd")</f>
        <v>Thu</v>
      </c>
      <c r="N5385" t="str">
        <f>TEXT(INT(HOUR(Table1[[#This Row],[Patient Admission Date]])/3)*3,"00")&amp;"-"&amp;TEXT(INT(HOUR(Table1[[#This Row],[Patient Admission Date]])/3)*3+3,"00")</f>
        <v>12-15</v>
      </c>
      <c r="O5385" t="str" cm="1">
        <f t="array" ref="O5385">_xlfn.IFS(Table1[[#This Row],[Patient Age]]&lt;=14,"0-14",Table1[[#This Row],[Patient Age]]&lt;=29,"15-29",Table1[[#This Row],[Patient Age]]&lt;=44,"30-44",Table1[[#This Row],[Patient Age]]&lt;=59,"45-59",Table1[[#This Row],[Patient Age]]&lt;=74,"60-74",TRUE,"75+")</f>
        <v>15-29</v>
      </c>
      <c r="P5385" t="str" cm="1">
        <f t="array" ref="P5385">_xlfn.IFS(Table1[[#This Row],[Patient Waittime]]&lt;=15,"0-15",Table1[[#This Row],[Patient Waittime]]&lt;=30,"16-30",Table1[[#This Row],[Patient Waittime]]&lt;=45,"31-45",Table1[[#This Row],[Patient Waittime]]&lt;=60,"46-60",TRUE,"60+")</f>
        <v>46-60</v>
      </c>
      <c r="Q5385">
        <f>--(Table1[[#This Row],[Patient Waittime]]&lt;=30)</f>
        <v>0</v>
      </c>
      <c r="R5385">
        <f>--Table1[[#This Row],[Patient Admission Flag]]</f>
        <v>1</v>
      </c>
      <c r="S5385">
        <f>--AND(Table1[[#This Row],[WithinTarget]]=1,Table1[[#This Row],[Patient Satisfaction Score]]&gt;=7)</f>
        <v>0</v>
      </c>
      <c r="T5385" t="str">
        <f>IF(LEFT(Table1[[#This Row],[Patient Gender]],1)="F","Female","Male")</f>
        <v>Female</v>
      </c>
    </row>
    <row r="5386" spans="1:20" x14ac:dyDescent="0.3">
      <c r="A5386" t="s">
        <v>5490</v>
      </c>
      <c r="B5386" s="1">
        <v>45566.90902777778</v>
      </c>
      <c r="C5386" t="s">
        <v>13</v>
      </c>
      <c r="D5386">
        <v>68</v>
      </c>
      <c r="E5386" t="s">
        <v>14</v>
      </c>
      <c r="F5386" t="s">
        <v>11</v>
      </c>
      <c r="G5386" t="b">
        <v>1</v>
      </c>
      <c r="H5386">
        <v>0</v>
      </c>
      <c r="I5386">
        <v>56</v>
      </c>
      <c r="J5386" t="b">
        <v>1</v>
      </c>
      <c r="K5386">
        <f>YEAR(Table1[[#This Row],[Patient Admission Date]])</f>
        <v>2024</v>
      </c>
      <c r="L5386" t="str">
        <f>TEXT(Table1[[#This Row],[Patient Admission Date]],"mmm")</f>
        <v>Oct</v>
      </c>
      <c r="M5386" t="str">
        <f>TEXT(Table1[[#This Row],[Patient Admission Date]],"ddd")</f>
        <v>Tue</v>
      </c>
      <c r="N5386" t="str">
        <f>TEXT(INT(HOUR(Table1[[#This Row],[Patient Admission Date]])/3)*3,"00")&amp;"-"&amp;TEXT(INT(HOUR(Table1[[#This Row],[Patient Admission Date]])/3)*3+3,"00")</f>
        <v>21-24</v>
      </c>
      <c r="O5386" t="str" cm="1">
        <f t="array" ref="O5386">_xlfn.IFS(Table1[[#This Row],[Patient Age]]&lt;=14,"0-14",Table1[[#This Row],[Patient Age]]&lt;=29,"15-29",Table1[[#This Row],[Patient Age]]&lt;=44,"30-44",Table1[[#This Row],[Patient Age]]&lt;=59,"45-59",Table1[[#This Row],[Patient Age]]&lt;=74,"60-74",TRUE,"75+")</f>
        <v>60-74</v>
      </c>
      <c r="P5386" t="str" cm="1">
        <f t="array" ref="P5386">_xlfn.IFS(Table1[[#This Row],[Patient Waittime]]&lt;=15,"0-15",Table1[[#This Row],[Patient Waittime]]&lt;=30,"16-30",Table1[[#This Row],[Patient Waittime]]&lt;=45,"31-45",Table1[[#This Row],[Patient Waittime]]&lt;=60,"46-60",TRUE,"60+")</f>
        <v>46-60</v>
      </c>
      <c r="Q5386">
        <f>--(Table1[[#This Row],[Patient Waittime]]&lt;=30)</f>
        <v>0</v>
      </c>
      <c r="R5386">
        <f>--Table1[[#This Row],[Patient Admission Flag]]</f>
        <v>1</v>
      </c>
      <c r="S5386">
        <f>--AND(Table1[[#This Row],[WithinTarget]]=1,Table1[[#This Row],[Patient Satisfaction Score]]&gt;=7)</f>
        <v>0</v>
      </c>
      <c r="T5386" t="str">
        <f>IF(LEFT(Table1[[#This Row],[Patient Gender]],1)="F","Female","Male")</f>
        <v>Female</v>
      </c>
    </row>
    <row r="5387" spans="1:20" x14ac:dyDescent="0.3">
      <c r="A5387" t="s">
        <v>5491</v>
      </c>
      <c r="B5387" s="1">
        <v>45490.408333333333</v>
      </c>
      <c r="C5387" t="s">
        <v>13</v>
      </c>
      <c r="D5387">
        <v>24</v>
      </c>
      <c r="E5387" t="s">
        <v>14</v>
      </c>
      <c r="F5387" t="s">
        <v>11</v>
      </c>
      <c r="G5387" t="b">
        <v>1</v>
      </c>
      <c r="H5387">
        <v>0</v>
      </c>
      <c r="I5387">
        <v>47</v>
      </c>
      <c r="J5387" t="b">
        <v>1</v>
      </c>
      <c r="K5387">
        <f>YEAR(Table1[[#This Row],[Patient Admission Date]])</f>
        <v>2024</v>
      </c>
      <c r="L5387" t="str">
        <f>TEXT(Table1[[#This Row],[Patient Admission Date]],"mmm")</f>
        <v>Jul</v>
      </c>
      <c r="M5387" t="str">
        <f>TEXT(Table1[[#This Row],[Patient Admission Date]],"ddd")</f>
        <v>Wed</v>
      </c>
      <c r="N5387" t="str">
        <f>TEXT(INT(HOUR(Table1[[#This Row],[Patient Admission Date]])/3)*3,"00")&amp;"-"&amp;TEXT(INT(HOUR(Table1[[#This Row],[Patient Admission Date]])/3)*3+3,"00")</f>
        <v>09-12</v>
      </c>
      <c r="O5387" t="str" cm="1">
        <f t="array" ref="O5387">_xlfn.IFS(Table1[[#This Row],[Patient Age]]&lt;=14,"0-14",Table1[[#This Row],[Patient Age]]&lt;=29,"15-29",Table1[[#This Row],[Patient Age]]&lt;=44,"30-44",Table1[[#This Row],[Patient Age]]&lt;=59,"45-59",Table1[[#This Row],[Patient Age]]&lt;=74,"60-74",TRUE,"75+")</f>
        <v>15-29</v>
      </c>
      <c r="P5387" t="str" cm="1">
        <f t="array" ref="P5387">_xlfn.IFS(Table1[[#This Row],[Patient Waittime]]&lt;=15,"0-15",Table1[[#This Row],[Patient Waittime]]&lt;=30,"16-30",Table1[[#This Row],[Patient Waittime]]&lt;=45,"31-45",Table1[[#This Row],[Patient Waittime]]&lt;=60,"46-60",TRUE,"60+")</f>
        <v>46-60</v>
      </c>
      <c r="Q5387">
        <f>--(Table1[[#This Row],[Patient Waittime]]&lt;=30)</f>
        <v>0</v>
      </c>
      <c r="R5387">
        <f>--Table1[[#This Row],[Patient Admission Flag]]</f>
        <v>1</v>
      </c>
      <c r="S5387">
        <f>--AND(Table1[[#This Row],[WithinTarget]]=1,Table1[[#This Row],[Patient Satisfaction Score]]&gt;=7)</f>
        <v>0</v>
      </c>
      <c r="T5387" t="str">
        <f>IF(LEFT(Table1[[#This Row],[Patient Gender]],1)="F","Female","Male")</f>
        <v>Female</v>
      </c>
    </row>
    <row r="5388" spans="1:20" x14ac:dyDescent="0.3">
      <c r="A5388" t="s">
        <v>5492</v>
      </c>
      <c r="B5388" s="1">
        <v>45452.261111111111</v>
      </c>
      <c r="C5388" t="s">
        <v>13</v>
      </c>
      <c r="D5388">
        <v>21</v>
      </c>
      <c r="E5388" t="s">
        <v>14</v>
      </c>
      <c r="F5388" t="s">
        <v>11</v>
      </c>
      <c r="G5388" t="b">
        <v>1</v>
      </c>
      <c r="H5388">
        <v>0</v>
      </c>
      <c r="I5388">
        <v>40</v>
      </c>
      <c r="J5388" t="b">
        <v>1</v>
      </c>
      <c r="K5388">
        <f>YEAR(Table1[[#This Row],[Patient Admission Date]])</f>
        <v>2024</v>
      </c>
      <c r="L5388" t="str">
        <f>TEXT(Table1[[#This Row],[Patient Admission Date]],"mmm")</f>
        <v>Jun</v>
      </c>
      <c r="M5388" t="str">
        <f>TEXT(Table1[[#This Row],[Patient Admission Date]],"ddd")</f>
        <v>Sun</v>
      </c>
      <c r="N5388" t="str">
        <f>TEXT(INT(HOUR(Table1[[#This Row],[Patient Admission Date]])/3)*3,"00")&amp;"-"&amp;TEXT(INT(HOUR(Table1[[#This Row],[Patient Admission Date]])/3)*3+3,"00")</f>
        <v>06-09</v>
      </c>
      <c r="O5388" t="str" cm="1">
        <f t="array" ref="O5388">_xlfn.IFS(Table1[[#This Row],[Patient Age]]&lt;=14,"0-14",Table1[[#This Row],[Patient Age]]&lt;=29,"15-29",Table1[[#This Row],[Patient Age]]&lt;=44,"30-44",Table1[[#This Row],[Patient Age]]&lt;=59,"45-59",Table1[[#This Row],[Patient Age]]&lt;=74,"60-74",TRUE,"75+")</f>
        <v>15-29</v>
      </c>
      <c r="P5388" t="str" cm="1">
        <f t="array" ref="P5388">_xlfn.IFS(Table1[[#This Row],[Patient Waittime]]&lt;=15,"0-15",Table1[[#This Row],[Patient Waittime]]&lt;=30,"16-30",Table1[[#This Row],[Patient Waittime]]&lt;=45,"31-45",Table1[[#This Row],[Patient Waittime]]&lt;=60,"46-60",TRUE,"60+")</f>
        <v>31-45</v>
      </c>
      <c r="Q5388">
        <f>--(Table1[[#This Row],[Patient Waittime]]&lt;=30)</f>
        <v>0</v>
      </c>
      <c r="R5388">
        <f>--Table1[[#This Row],[Patient Admission Flag]]</f>
        <v>1</v>
      </c>
      <c r="S5388">
        <f>--AND(Table1[[#This Row],[WithinTarget]]=1,Table1[[#This Row],[Patient Satisfaction Score]]&gt;=7)</f>
        <v>0</v>
      </c>
      <c r="T5388" t="str">
        <f>IF(LEFT(Table1[[#This Row],[Patient Gender]],1)="F","Female","Male")</f>
        <v>Female</v>
      </c>
    </row>
    <row r="5389" spans="1:20" x14ac:dyDescent="0.3">
      <c r="A5389" t="s">
        <v>5493</v>
      </c>
      <c r="B5389" s="1">
        <v>45136.65902777778</v>
      </c>
      <c r="C5389" t="s">
        <v>13</v>
      </c>
      <c r="D5389">
        <v>76</v>
      </c>
      <c r="E5389" t="s">
        <v>14</v>
      </c>
      <c r="F5389" t="s">
        <v>11</v>
      </c>
      <c r="G5389" t="b">
        <v>1</v>
      </c>
      <c r="H5389">
        <v>1</v>
      </c>
      <c r="I5389">
        <v>32</v>
      </c>
      <c r="J5389" t="b">
        <v>1</v>
      </c>
      <c r="K5389">
        <f>YEAR(Table1[[#This Row],[Patient Admission Date]])</f>
        <v>2023</v>
      </c>
      <c r="L5389" t="str">
        <f>TEXT(Table1[[#This Row],[Patient Admission Date]],"mmm")</f>
        <v>Jul</v>
      </c>
      <c r="M5389" t="str">
        <f>TEXT(Table1[[#This Row],[Patient Admission Date]],"ddd")</f>
        <v>Sat</v>
      </c>
      <c r="N5389" t="str">
        <f>TEXT(INT(HOUR(Table1[[#This Row],[Patient Admission Date]])/3)*3,"00")&amp;"-"&amp;TEXT(INT(HOUR(Table1[[#This Row],[Patient Admission Date]])/3)*3+3,"00")</f>
        <v>15-18</v>
      </c>
      <c r="O5389" t="str" cm="1">
        <f t="array" ref="O5389">_xlfn.IFS(Table1[[#This Row],[Patient Age]]&lt;=14,"0-14",Table1[[#This Row],[Patient Age]]&lt;=29,"15-29",Table1[[#This Row],[Patient Age]]&lt;=44,"30-44",Table1[[#This Row],[Patient Age]]&lt;=59,"45-59",Table1[[#This Row],[Patient Age]]&lt;=74,"60-74",TRUE,"75+")</f>
        <v>75+</v>
      </c>
      <c r="P5389" t="str" cm="1">
        <f t="array" ref="P5389">_xlfn.IFS(Table1[[#This Row],[Patient Waittime]]&lt;=15,"0-15",Table1[[#This Row],[Patient Waittime]]&lt;=30,"16-30",Table1[[#This Row],[Patient Waittime]]&lt;=45,"31-45",Table1[[#This Row],[Patient Waittime]]&lt;=60,"46-60",TRUE,"60+")</f>
        <v>31-45</v>
      </c>
      <c r="Q5389">
        <f>--(Table1[[#This Row],[Patient Waittime]]&lt;=30)</f>
        <v>0</v>
      </c>
      <c r="R5389">
        <f>--Table1[[#This Row],[Patient Admission Flag]]</f>
        <v>1</v>
      </c>
      <c r="S5389">
        <f>--AND(Table1[[#This Row],[WithinTarget]]=1,Table1[[#This Row],[Patient Satisfaction Score]]&gt;=7)</f>
        <v>0</v>
      </c>
      <c r="T5389" t="str">
        <f>IF(LEFT(Table1[[#This Row],[Patient Gender]],1)="F","Female","Male")</f>
        <v>Female</v>
      </c>
    </row>
    <row r="5390" spans="1:20" x14ac:dyDescent="0.3">
      <c r="A5390" t="s">
        <v>5494</v>
      </c>
      <c r="B5390" s="1">
        <v>45485.661111111112</v>
      </c>
      <c r="C5390" t="s">
        <v>13</v>
      </c>
      <c r="D5390">
        <v>39</v>
      </c>
      <c r="E5390" t="s">
        <v>14</v>
      </c>
      <c r="F5390" t="s">
        <v>11</v>
      </c>
      <c r="G5390" t="b">
        <v>1</v>
      </c>
      <c r="H5390">
        <v>1</v>
      </c>
      <c r="I5390">
        <v>42</v>
      </c>
      <c r="J5390" t="b">
        <v>1</v>
      </c>
      <c r="K5390">
        <f>YEAR(Table1[[#This Row],[Patient Admission Date]])</f>
        <v>2024</v>
      </c>
      <c r="L5390" t="str">
        <f>TEXT(Table1[[#This Row],[Patient Admission Date]],"mmm")</f>
        <v>Jul</v>
      </c>
      <c r="M5390" t="str">
        <f>TEXT(Table1[[#This Row],[Patient Admission Date]],"ddd")</f>
        <v>Fri</v>
      </c>
      <c r="N5390" t="str">
        <f>TEXT(INT(HOUR(Table1[[#This Row],[Patient Admission Date]])/3)*3,"00")&amp;"-"&amp;TEXT(INT(HOUR(Table1[[#This Row],[Patient Admission Date]])/3)*3+3,"00")</f>
        <v>15-18</v>
      </c>
      <c r="O5390" t="str" cm="1">
        <f t="array" ref="O5390">_xlfn.IFS(Table1[[#This Row],[Patient Age]]&lt;=14,"0-14",Table1[[#This Row],[Patient Age]]&lt;=29,"15-29",Table1[[#This Row],[Patient Age]]&lt;=44,"30-44",Table1[[#This Row],[Patient Age]]&lt;=59,"45-59",Table1[[#This Row],[Patient Age]]&lt;=74,"60-74",TRUE,"75+")</f>
        <v>30-44</v>
      </c>
      <c r="P5390" t="str" cm="1">
        <f t="array" ref="P5390">_xlfn.IFS(Table1[[#This Row],[Patient Waittime]]&lt;=15,"0-15",Table1[[#This Row],[Patient Waittime]]&lt;=30,"16-30",Table1[[#This Row],[Patient Waittime]]&lt;=45,"31-45",Table1[[#This Row],[Patient Waittime]]&lt;=60,"46-60",TRUE,"60+")</f>
        <v>31-45</v>
      </c>
      <c r="Q5390">
        <f>--(Table1[[#This Row],[Patient Waittime]]&lt;=30)</f>
        <v>0</v>
      </c>
      <c r="R5390">
        <f>--Table1[[#This Row],[Patient Admission Flag]]</f>
        <v>1</v>
      </c>
      <c r="S5390">
        <f>--AND(Table1[[#This Row],[WithinTarget]]=1,Table1[[#This Row],[Patient Satisfaction Score]]&gt;=7)</f>
        <v>0</v>
      </c>
      <c r="T5390" t="str">
        <f>IF(LEFT(Table1[[#This Row],[Patient Gender]],1)="F","Female","Male")</f>
        <v>Female</v>
      </c>
    </row>
    <row r="5391" spans="1:20" x14ac:dyDescent="0.3">
      <c r="A5391" t="s">
        <v>5495</v>
      </c>
      <c r="B5391" s="1">
        <v>45453.006944444445</v>
      </c>
      <c r="C5391" t="s">
        <v>13</v>
      </c>
      <c r="D5391">
        <v>30</v>
      </c>
      <c r="E5391" t="s">
        <v>14</v>
      </c>
      <c r="F5391" t="s">
        <v>11</v>
      </c>
      <c r="G5391" t="b">
        <v>1</v>
      </c>
      <c r="H5391">
        <v>1</v>
      </c>
      <c r="I5391">
        <v>32</v>
      </c>
      <c r="J5391" t="b">
        <v>1</v>
      </c>
      <c r="K5391">
        <f>YEAR(Table1[[#This Row],[Patient Admission Date]])</f>
        <v>2024</v>
      </c>
      <c r="L5391" t="str">
        <f>TEXT(Table1[[#This Row],[Patient Admission Date]],"mmm")</f>
        <v>Jun</v>
      </c>
      <c r="M5391" t="str">
        <f>TEXT(Table1[[#This Row],[Patient Admission Date]],"ddd")</f>
        <v>Mon</v>
      </c>
      <c r="N5391" t="str">
        <f>TEXT(INT(HOUR(Table1[[#This Row],[Patient Admission Date]])/3)*3,"00")&amp;"-"&amp;TEXT(INT(HOUR(Table1[[#This Row],[Patient Admission Date]])/3)*3+3,"00")</f>
        <v>00-03</v>
      </c>
      <c r="O5391" t="str" cm="1">
        <f t="array" ref="O5391">_xlfn.IFS(Table1[[#This Row],[Patient Age]]&lt;=14,"0-14",Table1[[#This Row],[Patient Age]]&lt;=29,"15-29",Table1[[#This Row],[Patient Age]]&lt;=44,"30-44",Table1[[#This Row],[Patient Age]]&lt;=59,"45-59",Table1[[#This Row],[Patient Age]]&lt;=74,"60-74",TRUE,"75+")</f>
        <v>30-44</v>
      </c>
      <c r="P5391" t="str" cm="1">
        <f t="array" ref="P5391">_xlfn.IFS(Table1[[#This Row],[Patient Waittime]]&lt;=15,"0-15",Table1[[#This Row],[Patient Waittime]]&lt;=30,"16-30",Table1[[#This Row],[Patient Waittime]]&lt;=45,"31-45",Table1[[#This Row],[Patient Waittime]]&lt;=60,"46-60",TRUE,"60+")</f>
        <v>31-45</v>
      </c>
      <c r="Q5391">
        <f>--(Table1[[#This Row],[Patient Waittime]]&lt;=30)</f>
        <v>0</v>
      </c>
      <c r="R5391">
        <f>--Table1[[#This Row],[Patient Admission Flag]]</f>
        <v>1</v>
      </c>
      <c r="S5391">
        <f>--AND(Table1[[#This Row],[WithinTarget]]=1,Table1[[#This Row],[Patient Satisfaction Score]]&gt;=7)</f>
        <v>0</v>
      </c>
      <c r="T5391" t="str">
        <f>IF(LEFT(Table1[[#This Row],[Patient Gender]],1)="F","Female","Male")</f>
        <v>Female</v>
      </c>
    </row>
    <row r="5392" spans="1:20" x14ac:dyDescent="0.3">
      <c r="A5392" t="s">
        <v>5496</v>
      </c>
      <c r="B5392" s="1">
        <v>45099.602777777778</v>
      </c>
      <c r="C5392" t="s">
        <v>13</v>
      </c>
      <c r="D5392">
        <v>45</v>
      </c>
      <c r="E5392" t="s">
        <v>14</v>
      </c>
      <c r="F5392" t="s">
        <v>11</v>
      </c>
      <c r="G5392" t="b">
        <v>1</v>
      </c>
      <c r="H5392">
        <v>2</v>
      </c>
      <c r="I5392">
        <v>12</v>
      </c>
      <c r="J5392" t="b">
        <v>1</v>
      </c>
      <c r="K5392">
        <f>YEAR(Table1[[#This Row],[Patient Admission Date]])</f>
        <v>2023</v>
      </c>
      <c r="L5392" t="str">
        <f>TEXT(Table1[[#This Row],[Patient Admission Date]],"mmm")</f>
        <v>Jun</v>
      </c>
      <c r="M5392" t="str">
        <f>TEXT(Table1[[#This Row],[Patient Admission Date]],"ddd")</f>
        <v>Thu</v>
      </c>
      <c r="N5392" t="str">
        <f>TEXT(INT(HOUR(Table1[[#This Row],[Patient Admission Date]])/3)*3,"00")&amp;"-"&amp;TEXT(INT(HOUR(Table1[[#This Row],[Patient Admission Date]])/3)*3+3,"00")</f>
        <v>12-15</v>
      </c>
      <c r="O5392" t="str" cm="1">
        <f t="array" ref="O5392">_xlfn.IFS(Table1[[#This Row],[Patient Age]]&lt;=14,"0-14",Table1[[#This Row],[Patient Age]]&lt;=29,"15-29",Table1[[#This Row],[Patient Age]]&lt;=44,"30-44",Table1[[#This Row],[Patient Age]]&lt;=59,"45-59",Table1[[#This Row],[Patient Age]]&lt;=74,"60-74",TRUE,"75+")</f>
        <v>45-59</v>
      </c>
      <c r="P5392" t="str" cm="1">
        <f t="array" ref="P5392">_xlfn.IFS(Table1[[#This Row],[Patient Waittime]]&lt;=15,"0-15",Table1[[#This Row],[Patient Waittime]]&lt;=30,"16-30",Table1[[#This Row],[Patient Waittime]]&lt;=45,"31-45",Table1[[#This Row],[Patient Waittime]]&lt;=60,"46-60",TRUE,"60+")</f>
        <v>0-15</v>
      </c>
      <c r="Q5392">
        <f>--(Table1[[#This Row],[Patient Waittime]]&lt;=30)</f>
        <v>1</v>
      </c>
      <c r="R5392">
        <f>--Table1[[#This Row],[Patient Admission Flag]]</f>
        <v>1</v>
      </c>
      <c r="S5392">
        <f>--AND(Table1[[#This Row],[WithinTarget]]=1,Table1[[#This Row],[Patient Satisfaction Score]]&gt;=7)</f>
        <v>0</v>
      </c>
      <c r="T5392" t="str">
        <f>IF(LEFT(Table1[[#This Row],[Patient Gender]],1)="F","Female","Male")</f>
        <v>Female</v>
      </c>
    </row>
    <row r="5393" spans="1:20" x14ac:dyDescent="0.3">
      <c r="A5393" t="s">
        <v>5497</v>
      </c>
      <c r="B5393" s="1">
        <v>45219.496527777781</v>
      </c>
      <c r="C5393" t="s">
        <v>13</v>
      </c>
      <c r="D5393">
        <v>41</v>
      </c>
      <c r="E5393" t="s">
        <v>14</v>
      </c>
      <c r="F5393" t="s">
        <v>11</v>
      </c>
      <c r="G5393" t="b">
        <v>1</v>
      </c>
      <c r="H5393">
        <v>2</v>
      </c>
      <c r="I5393">
        <v>57</v>
      </c>
      <c r="J5393" t="b">
        <v>1</v>
      </c>
      <c r="K5393">
        <f>YEAR(Table1[[#This Row],[Patient Admission Date]])</f>
        <v>2023</v>
      </c>
      <c r="L5393" t="str">
        <f>TEXT(Table1[[#This Row],[Patient Admission Date]],"mmm")</f>
        <v>Oct</v>
      </c>
      <c r="M5393" t="str">
        <f>TEXT(Table1[[#This Row],[Patient Admission Date]],"ddd")</f>
        <v>Fri</v>
      </c>
      <c r="N5393" t="str">
        <f>TEXT(INT(HOUR(Table1[[#This Row],[Patient Admission Date]])/3)*3,"00")&amp;"-"&amp;TEXT(INT(HOUR(Table1[[#This Row],[Patient Admission Date]])/3)*3+3,"00")</f>
        <v>09-12</v>
      </c>
      <c r="O5393" t="str" cm="1">
        <f t="array" ref="O5393">_xlfn.IFS(Table1[[#This Row],[Patient Age]]&lt;=14,"0-14",Table1[[#This Row],[Patient Age]]&lt;=29,"15-29",Table1[[#This Row],[Patient Age]]&lt;=44,"30-44",Table1[[#This Row],[Patient Age]]&lt;=59,"45-59",Table1[[#This Row],[Patient Age]]&lt;=74,"60-74",TRUE,"75+")</f>
        <v>30-44</v>
      </c>
      <c r="P5393" t="str" cm="1">
        <f t="array" ref="P5393">_xlfn.IFS(Table1[[#This Row],[Patient Waittime]]&lt;=15,"0-15",Table1[[#This Row],[Patient Waittime]]&lt;=30,"16-30",Table1[[#This Row],[Patient Waittime]]&lt;=45,"31-45",Table1[[#This Row],[Patient Waittime]]&lt;=60,"46-60",TRUE,"60+")</f>
        <v>46-60</v>
      </c>
      <c r="Q5393">
        <f>--(Table1[[#This Row],[Patient Waittime]]&lt;=30)</f>
        <v>0</v>
      </c>
      <c r="R5393">
        <f>--Table1[[#This Row],[Patient Admission Flag]]</f>
        <v>1</v>
      </c>
      <c r="S5393">
        <f>--AND(Table1[[#This Row],[WithinTarget]]=1,Table1[[#This Row],[Patient Satisfaction Score]]&gt;=7)</f>
        <v>0</v>
      </c>
      <c r="T5393" t="str">
        <f>IF(LEFT(Table1[[#This Row],[Patient Gender]],1)="F","Female","Male")</f>
        <v>Female</v>
      </c>
    </row>
    <row r="5394" spans="1:20" x14ac:dyDescent="0.3">
      <c r="A5394" t="s">
        <v>5498</v>
      </c>
      <c r="B5394" s="1">
        <v>45469.396527777775</v>
      </c>
      <c r="C5394" t="s">
        <v>13</v>
      </c>
      <c r="D5394">
        <v>77</v>
      </c>
      <c r="E5394" t="s">
        <v>14</v>
      </c>
      <c r="F5394" t="s">
        <v>11</v>
      </c>
      <c r="G5394" t="b">
        <v>1</v>
      </c>
      <c r="H5394">
        <v>2</v>
      </c>
      <c r="I5394">
        <v>44</v>
      </c>
      <c r="J5394" t="b">
        <v>1</v>
      </c>
      <c r="K5394">
        <f>YEAR(Table1[[#This Row],[Patient Admission Date]])</f>
        <v>2024</v>
      </c>
      <c r="L5394" t="str">
        <f>TEXT(Table1[[#This Row],[Patient Admission Date]],"mmm")</f>
        <v>Jun</v>
      </c>
      <c r="M5394" t="str">
        <f>TEXT(Table1[[#This Row],[Patient Admission Date]],"ddd")</f>
        <v>Wed</v>
      </c>
      <c r="N5394" t="str">
        <f>TEXT(INT(HOUR(Table1[[#This Row],[Patient Admission Date]])/3)*3,"00")&amp;"-"&amp;TEXT(INT(HOUR(Table1[[#This Row],[Patient Admission Date]])/3)*3+3,"00")</f>
        <v>09-12</v>
      </c>
      <c r="O5394" t="str" cm="1">
        <f t="array" ref="O5394">_xlfn.IFS(Table1[[#This Row],[Patient Age]]&lt;=14,"0-14",Table1[[#This Row],[Patient Age]]&lt;=29,"15-29",Table1[[#This Row],[Patient Age]]&lt;=44,"30-44",Table1[[#This Row],[Patient Age]]&lt;=59,"45-59",Table1[[#This Row],[Patient Age]]&lt;=74,"60-74",TRUE,"75+")</f>
        <v>75+</v>
      </c>
      <c r="P5394" t="str" cm="1">
        <f t="array" ref="P5394">_xlfn.IFS(Table1[[#This Row],[Patient Waittime]]&lt;=15,"0-15",Table1[[#This Row],[Patient Waittime]]&lt;=30,"16-30",Table1[[#This Row],[Patient Waittime]]&lt;=45,"31-45",Table1[[#This Row],[Patient Waittime]]&lt;=60,"46-60",TRUE,"60+")</f>
        <v>31-45</v>
      </c>
      <c r="Q5394">
        <f>--(Table1[[#This Row],[Patient Waittime]]&lt;=30)</f>
        <v>0</v>
      </c>
      <c r="R5394">
        <f>--Table1[[#This Row],[Patient Admission Flag]]</f>
        <v>1</v>
      </c>
      <c r="S5394">
        <f>--AND(Table1[[#This Row],[WithinTarget]]=1,Table1[[#This Row],[Patient Satisfaction Score]]&gt;=7)</f>
        <v>0</v>
      </c>
      <c r="T5394" t="str">
        <f>IF(LEFT(Table1[[#This Row],[Patient Gender]],1)="F","Female","Male")</f>
        <v>Female</v>
      </c>
    </row>
    <row r="5395" spans="1:20" x14ac:dyDescent="0.3">
      <c r="A5395" t="s">
        <v>5499</v>
      </c>
      <c r="B5395" s="1">
        <v>45512.882638888892</v>
      </c>
      <c r="C5395" t="s">
        <v>13</v>
      </c>
      <c r="D5395">
        <v>78</v>
      </c>
      <c r="E5395" t="s">
        <v>14</v>
      </c>
      <c r="F5395" t="s">
        <v>11</v>
      </c>
      <c r="G5395" t="b">
        <v>1</v>
      </c>
      <c r="H5395">
        <v>2</v>
      </c>
      <c r="I5395">
        <v>21</v>
      </c>
      <c r="J5395" t="b">
        <v>1</v>
      </c>
      <c r="K5395">
        <f>YEAR(Table1[[#This Row],[Patient Admission Date]])</f>
        <v>2024</v>
      </c>
      <c r="L5395" t="str">
        <f>TEXT(Table1[[#This Row],[Patient Admission Date]],"mmm")</f>
        <v>Aug</v>
      </c>
      <c r="M5395" t="str">
        <f>TEXT(Table1[[#This Row],[Patient Admission Date]],"ddd")</f>
        <v>Thu</v>
      </c>
      <c r="N5395" t="str">
        <f>TEXT(INT(HOUR(Table1[[#This Row],[Patient Admission Date]])/3)*3,"00")&amp;"-"&amp;TEXT(INT(HOUR(Table1[[#This Row],[Patient Admission Date]])/3)*3+3,"00")</f>
        <v>21-24</v>
      </c>
      <c r="O5395" t="str" cm="1">
        <f t="array" ref="O5395">_xlfn.IFS(Table1[[#This Row],[Patient Age]]&lt;=14,"0-14",Table1[[#This Row],[Patient Age]]&lt;=29,"15-29",Table1[[#This Row],[Patient Age]]&lt;=44,"30-44",Table1[[#This Row],[Patient Age]]&lt;=59,"45-59",Table1[[#This Row],[Patient Age]]&lt;=74,"60-74",TRUE,"75+")</f>
        <v>75+</v>
      </c>
      <c r="P5395" t="str" cm="1">
        <f t="array" ref="P5395">_xlfn.IFS(Table1[[#This Row],[Patient Waittime]]&lt;=15,"0-15",Table1[[#This Row],[Patient Waittime]]&lt;=30,"16-30",Table1[[#This Row],[Patient Waittime]]&lt;=45,"31-45",Table1[[#This Row],[Patient Waittime]]&lt;=60,"46-60",TRUE,"60+")</f>
        <v>16-30</v>
      </c>
      <c r="Q5395">
        <f>--(Table1[[#This Row],[Patient Waittime]]&lt;=30)</f>
        <v>1</v>
      </c>
      <c r="R5395">
        <f>--Table1[[#This Row],[Patient Admission Flag]]</f>
        <v>1</v>
      </c>
      <c r="S5395">
        <f>--AND(Table1[[#This Row],[WithinTarget]]=1,Table1[[#This Row],[Patient Satisfaction Score]]&gt;=7)</f>
        <v>0</v>
      </c>
      <c r="T5395" t="str">
        <f>IF(LEFT(Table1[[#This Row],[Patient Gender]],1)="F","Female","Male")</f>
        <v>Female</v>
      </c>
    </row>
    <row r="5396" spans="1:20" x14ac:dyDescent="0.3">
      <c r="A5396" t="s">
        <v>5500</v>
      </c>
      <c r="B5396" s="1">
        <v>45144.006944444445</v>
      </c>
      <c r="C5396" t="s">
        <v>13</v>
      </c>
      <c r="D5396">
        <v>79</v>
      </c>
      <c r="E5396" t="s">
        <v>14</v>
      </c>
      <c r="F5396" t="s">
        <v>11</v>
      </c>
      <c r="G5396" t="b">
        <v>1</v>
      </c>
      <c r="H5396">
        <v>2</v>
      </c>
      <c r="I5396">
        <v>28</v>
      </c>
      <c r="J5396" t="b">
        <v>1</v>
      </c>
      <c r="K5396">
        <f>YEAR(Table1[[#This Row],[Patient Admission Date]])</f>
        <v>2023</v>
      </c>
      <c r="L5396" t="str">
        <f>TEXT(Table1[[#This Row],[Patient Admission Date]],"mmm")</f>
        <v>Aug</v>
      </c>
      <c r="M5396" t="str">
        <f>TEXT(Table1[[#This Row],[Patient Admission Date]],"ddd")</f>
        <v>Sun</v>
      </c>
      <c r="N5396" t="str">
        <f>TEXT(INT(HOUR(Table1[[#This Row],[Patient Admission Date]])/3)*3,"00")&amp;"-"&amp;TEXT(INT(HOUR(Table1[[#This Row],[Patient Admission Date]])/3)*3+3,"00")</f>
        <v>00-03</v>
      </c>
      <c r="O5396" t="str" cm="1">
        <f t="array" ref="O5396">_xlfn.IFS(Table1[[#This Row],[Patient Age]]&lt;=14,"0-14",Table1[[#This Row],[Patient Age]]&lt;=29,"15-29",Table1[[#This Row],[Patient Age]]&lt;=44,"30-44",Table1[[#This Row],[Patient Age]]&lt;=59,"45-59",Table1[[#This Row],[Patient Age]]&lt;=74,"60-74",TRUE,"75+")</f>
        <v>75+</v>
      </c>
      <c r="P5396" t="str" cm="1">
        <f t="array" ref="P5396">_xlfn.IFS(Table1[[#This Row],[Patient Waittime]]&lt;=15,"0-15",Table1[[#This Row],[Patient Waittime]]&lt;=30,"16-30",Table1[[#This Row],[Patient Waittime]]&lt;=45,"31-45",Table1[[#This Row],[Patient Waittime]]&lt;=60,"46-60",TRUE,"60+")</f>
        <v>16-30</v>
      </c>
      <c r="Q5396">
        <f>--(Table1[[#This Row],[Patient Waittime]]&lt;=30)</f>
        <v>1</v>
      </c>
      <c r="R5396">
        <f>--Table1[[#This Row],[Patient Admission Flag]]</f>
        <v>1</v>
      </c>
      <c r="S5396">
        <f>--AND(Table1[[#This Row],[WithinTarget]]=1,Table1[[#This Row],[Patient Satisfaction Score]]&gt;=7)</f>
        <v>0</v>
      </c>
      <c r="T5396" t="str">
        <f>IF(LEFT(Table1[[#This Row],[Patient Gender]],1)="F","Female","Male")</f>
        <v>Female</v>
      </c>
    </row>
    <row r="5397" spans="1:20" x14ac:dyDescent="0.3">
      <c r="A5397" t="s">
        <v>5501</v>
      </c>
      <c r="B5397" s="1">
        <v>45432.168055555558</v>
      </c>
      <c r="C5397" t="s">
        <v>13</v>
      </c>
      <c r="D5397">
        <v>21</v>
      </c>
      <c r="E5397" t="s">
        <v>14</v>
      </c>
      <c r="F5397" t="s">
        <v>11</v>
      </c>
      <c r="G5397" t="b">
        <v>1</v>
      </c>
      <c r="H5397">
        <v>2</v>
      </c>
      <c r="I5397">
        <v>18</v>
      </c>
      <c r="J5397" t="b">
        <v>1</v>
      </c>
      <c r="K5397">
        <f>YEAR(Table1[[#This Row],[Patient Admission Date]])</f>
        <v>2024</v>
      </c>
      <c r="L5397" t="str">
        <f>TEXT(Table1[[#This Row],[Patient Admission Date]],"mmm")</f>
        <v>May</v>
      </c>
      <c r="M5397" t="str">
        <f>TEXT(Table1[[#This Row],[Patient Admission Date]],"ddd")</f>
        <v>Mon</v>
      </c>
      <c r="N5397" t="str">
        <f>TEXT(INT(HOUR(Table1[[#This Row],[Patient Admission Date]])/3)*3,"00")&amp;"-"&amp;TEXT(INT(HOUR(Table1[[#This Row],[Patient Admission Date]])/3)*3+3,"00")</f>
        <v>03-06</v>
      </c>
      <c r="O5397" t="str" cm="1">
        <f t="array" ref="O5397">_xlfn.IFS(Table1[[#This Row],[Patient Age]]&lt;=14,"0-14",Table1[[#This Row],[Patient Age]]&lt;=29,"15-29",Table1[[#This Row],[Patient Age]]&lt;=44,"30-44",Table1[[#This Row],[Patient Age]]&lt;=59,"45-59",Table1[[#This Row],[Patient Age]]&lt;=74,"60-74",TRUE,"75+")</f>
        <v>15-29</v>
      </c>
      <c r="P5397" t="str" cm="1">
        <f t="array" ref="P5397">_xlfn.IFS(Table1[[#This Row],[Patient Waittime]]&lt;=15,"0-15",Table1[[#This Row],[Patient Waittime]]&lt;=30,"16-30",Table1[[#This Row],[Patient Waittime]]&lt;=45,"31-45",Table1[[#This Row],[Patient Waittime]]&lt;=60,"46-60",TRUE,"60+")</f>
        <v>16-30</v>
      </c>
      <c r="Q5397">
        <f>--(Table1[[#This Row],[Patient Waittime]]&lt;=30)</f>
        <v>1</v>
      </c>
      <c r="R5397">
        <f>--Table1[[#This Row],[Patient Admission Flag]]</f>
        <v>1</v>
      </c>
      <c r="S5397">
        <f>--AND(Table1[[#This Row],[WithinTarget]]=1,Table1[[#This Row],[Patient Satisfaction Score]]&gt;=7)</f>
        <v>0</v>
      </c>
      <c r="T5397" t="str">
        <f>IF(LEFT(Table1[[#This Row],[Patient Gender]],1)="F","Female","Male")</f>
        <v>Female</v>
      </c>
    </row>
    <row r="5398" spans="1:20" x14ac:dyDescent="0.3">
      <c r="A5398" t="s">
        <v>5502</v>
      </c>
      <c r="B5398" s="1">
        <v>45305.116666666669</v>
      </c>
      <c r="C5398" t="s">
        <v>13</v>
      </c>
      <c r="D5398">
        <v>75</v>
      </c>
      <c r="E5398" t="s">
        <v>14</v>
      </c>
      <c r="F5398" t="s">
        <v>11</v>
      </c>
      <c r="G5398" t="b">
        <v>1</v>
      </c>
      <c r="H5398">
        <v>3</v>
      </c>
      <c r="I5398">
        <v>26</v>
      </c>
      <c r="J5398" t="b">
        <v>1</v>
      </c>
      <c r="K5398">
        <f>YEAR(Table1[[#This Row],[Patient Admission Date]])</f>
        <v>2024</v>
      </c>
      <c r="L5398" t="str">
        <f>TEXT(Table1[[#This Row],[Patient Admission Date]],"mmm")</f>
        <v>Jan</v>
      </c>
      <c r="M5398" t="str">
        <f>TEXT(Table1[[#This Row],[Patient Admission Date]],"ddd")</f>
        <v>Sun</v>
      </c>
      <c r="N5398" t="str">
        <f>TEXT(INT(HOUR(Table1[[#This Row],[Patient Admission Date]])/3)*3,"00")&amp;"-"&amp;TEXT(INT(HOUR(Table1[[#This Row],[Patient Admission Date]])/3)*3+3,"00")</f>
        <v>00-03</v>
      </c>
      <c r="O5398" t="str" cm="1">
        <f t="array" ref="O5398">_xlfn.IFS(Table1[[#This Row],[Patient Age]]&lt;=14,"0-14",Table1[[#This Row],[Patient Age]]&lt;=29,"15-29",Table1[[#This Row],[Patient Age]]&lt;=44,"30-44",Table1[[#This Row],[Patient Age]]&lt;=59,"45-59",Table1[[#This Row],[Patient Age]]&lt;=74,"60-74",TRUE,"75+")</f>
        <v>75+</v>
      </c>
      <c r="P5398" t="str" cm="1">
        <f t="array" ref="P5398">_xlfn.IFS(Table1[[#This Row],[Patient Waittime]]&lt;=15,"0-15",Table1[[#This Row],[Patient Waittime]]&lt;=30,"16-30",Table1[[#This Row],[Patient Waittime]]&lt;=45,"31-45",Table1[[#This Row],[Patient Waittime]]&lt;=60,"46-60",TRUE,"60+")</f>
        <v>16-30</v>
      </c>
      <c r="Q5398">
        <f>--(Table1[[#This Row],[Patient Waittime]]&lt;=30)</f>
        <v>1</v>
      </c>
      <c r="R5398">
        <f>--Table1[[#This Row],[Patient Admission Flag]]</f>
        <v>1</v>
      </c>
      <c r="S5398">
        <f>--AND(Table1[[#This Row],[WithinTarget]]=1,Table1[[#This Row],[Patient Satisfaction Score]]&gt;=7)</f>
        <v>0</v>
      </c>
      <c r="T5398" t="str">
        <f>IF(LEFT(Table1[[#This Row],[Patient Gender]],1)="F","Female","Male")</f>
        <v>Female</v>
      </c>
    </row>
    <row r="5399" spans="1:20" x14ac:dyDescent="0.3">
      <c r="A5399" t="s">
        <v>5503</v>
      </c>
      <c r="B5399" s="1">
        <v>45029.946527777778</v>
      </c>
      <c r="C5399" t="s">
        <v>13</v>
      </c>
      <c r="D5399">
        <v>68</v>
      </c>
      <c r="E5399" t="s">
        <v>14</v>
      </c>
      <c r="F5399" t="s">
        <v>11</v>
      </c>
      <c r="G5399" t="b">
        <v>1</v>
      </c>
      <c r="H5399">
        <v>3</v>
      </c>
      <c r="I5399">
        <v>53</v>
      </c>
      <c r="J5399" t="b">
        <v>1</v>
      </c>
      <c r="K5399">
        <f>YEAR(Table1[[#This Row],[Patient Admission Date]])</f>
        <v>2023</v>
      </c>
      <c r="L5399" t="str">
        <f>TEXT(Table1[[#This Row],[Patient Admission Date]],"mmm")</f>
        <v>Apr</v>
      </c>
      <c r="M5399" t="str">
        <f>TEXT(Table1[[#This Row],[Patient Admission Date]],"ddd")</f>
        <v>Thu</v>
      </c>
      <c r="N5399" t="str">
        <f>TEXT(INT(HOUR(Table1[[#This Row],[Patient Admission Date]])/3)*3,"00")&amp;"-"&amp;TEXT(INT(HOUR(Table1[[#This Row],[Patient Admission Date]])/3)*3+3,"00")</f>
        <v>21-24</v>
      </c>
      <c r="O5399" t="str" cm="1">
        <f t="array" ref="O5399">_xlfn.IFS(Table1[[#This Row],[Patient Age]]&lt;=14,"0-14",Table1[[#This Row],[Patient Age]]&lt;=29,"15-29",Table1[[#This Row],[Patient Age]]&lt;=44,"30-44",Table1[[#This Row],[Patient Age]]&lt;=59,"45-59",Table1[[#This Row],[Patient Age]]&lt;=74,"60-74",TRUE,"75+")</f>
        <v>60-74</v>
      </c>
      <c r="P5399" t="str" cm="1">
        <f t="array" ref="P5399">_xlfn.IFS(Table1[[#This Row],[Patient Waittime]]&lt;=15,"0-15",Table1[[#This Row],[Patient Waittime]]&lt;=30,"16-30",Table1[[#This Row],[Patient Waittime]]&lt;=45,"31-45",Table1[[#This Row],[Patient Waittime]]&lt;=60,"46-60",TRUE,"60+")</f>
        <v>46-60</v>
      </c>
      <c r="Q5399">
        <f>--(Table1[[#This Row],[Patient Waittime]]&lt;=30)</f>
        <v>0</v>
      </c>
      <c r="R5399">
        <f>--Table1[[#This Row],[Patient Admission Flag]]</f>
        <v>1</v>
      </c>
      <c r="S5399">
        <f>--AND(Table1[[#This Row],[WithinTarget]]=1,Table1[[#This Row],[Patient Satisfaction Score]]&gt;=7)</f>
        <v>0</v>
      </c>
      <c r="T5399" t="str">
        <f>IF(LEFT(Table1[[#This Row],[Patient Gender]],1)="F","Female","Male")</f>
        <v>Female</v>
      </c>
    </row>
    <row r="5400" spans="1:20" x14ac:dyDescent="0.3">
      <c r="A5400" t="s">
        <v>5504</v>
      </c>
      <c r="B5400" s="1">
        <v>45076.57916666667</v>
      </c>
      <c r="C5400" t="s">
        <v>13</v>
      </c>
      <c r="D5400">
        <v>39</v>
      </c>
      <c r="E5400" t="s">
        <v>14</v>
      </c>
      <c r="F5400" t="s">
        <v>11</v>
      </c>
      <c r="G5400" t="b">
        <v>1</v>
      </c>
      <c r="H5400">
        <v>3</v>
      </c>
      <c r="I5400">
        <v>53</v>
      </c>
      <c r="J5400" t="b">
        <v>1</v>
      </c>
      <c r="K5400">
        <f>YEAR(Table1[[#This Row],[Patient Admission Date]])</f>
        <v>2023</v>
      </c>
      <c r="L5400" t="str">
        <f>TEXT(Table1[[#This Row],[Patient Admission Date]],"mmm")</f>
        <v>May</v>
      </c>
      <c r="M5400" t="str">
        <f>TEXT(Table1[[#This Row],[Patient Admission Date]],"ddd")</f>
        <v>Tue</v>
      </c>
      <c r="N5400" t="str">
        <f>TEXT(INT(HOUR(Table1[[#This Row],[Patient Admission Date]])/3)*3,"00")&amp;"-"&amp;TEXT(INT(HOUR(Table1[[#This Row],[Patient Admission Date]])/3)*3+3,"00")</f>
        <v>12-15</v>
      </c>
      <c r="O5400" t="str" cm="1">
        <f t="array" ref="O5400">_xlfn.IFS(Table1[[#This Row],[Patient Age]]&lt;=14,"0-14",Table1[[#This Row],[Patient Age]]&lt;=29,"15-29",Table1[[#This Row],[Patient Age]]&lt;=44,"30-44",Table1[[#This Row],[Patient Age]]&lt;=59,"45-59",Table1[[#This Row],[Patient Age]]&lt;=74,"60-74",TRUE,"75+")</f>
        <v>30-44</v>
      </c>
      <c r="P5400" t="str" cm="1">
        <f t="array" ref="P5400">_xlfn.IFS(Table1[[#This Row],[Patient Waittime]]&lt;=15,"0-15",Table1[[#This Row],[Patient Waittime]]&lt;=30,"16-30",Table1[[#This Row],[Patient Waittime]]&lt;=45,"31-45",Table1[[#This Row],[Patient Waittime]]&lt;=60,"46-60",TRUE,"60+")</f>
        <v>46-60</v>
      </c>
      <c r="Q5400">
        <f>--(Table1[[#This Row],[Patient Waittime]]&lt;=30)</f>
        <v>0</v>
      </c>
      <c r="R5400">
        <f>--Table1[[#This Row],[Patient Admission Flag]]</f>
        <v>1</v>
      </c>
      <c r="S5400">
        <f>--AND(Table1[[#This Row],[WithinTarget]]=1,Table1[[#This Row],[Patient Satisfaction Score]]&gt;=7)</f>
        <v>0</v>
      </c>
      <c r="T5400" t="str">
        <f>IF(LEFT(Table1[[#This Row],[Patient Gender]],1)="F","Female","Male")</f>
        <v>Female</v>
      </c>
    </row>
    <row r="5401" spans="1:20" x14ac:dyDescent="0.3">
      <c r="A5401" t="s">
        <v>5505</v>
      </c>
      <c r="B5401" s="1">
        <v>45430.515277777777</v>
      </c>
      <c r="C5401" t="s">
        <v>13</v>
      </c>
      <c r="D5401">
        <v>61</v>
      </c>
      <c r="E5401" t="s">
        <v>14</v>
      </c>
      <c r="F5401" t="s">
        <v>11</v>
      </c>
      <c r="G5401" t="b">
        <v>1</v>
      </c>
      <c r="H5401">
        <v>3</v>
      </c>
      <c r="I5401">
        <v>15</v>
      </c>
      <c r="J5401" t="b">
        <v>1</v>
      </c>
      <c r="K5401">
        <f>YEAR(Table1[[#This Row],[Patient Admission Date]])</f>
        <v>2024</v>
      </c>
      <c r="L5401" t="str">
        <f>TEXT(Table1[[#This Row],[Patient Admission Date]],"mmm")</f>
        <v>May</v>
      </c>
      <c r="M5401" t="str">
        <f>TEXT(Table1[[#This Row],[Patient Admission Date]],"ddd")</f>
        <v>Sat</v>
      </c>
      <c r="N5401" t="str">
        <f>TEXT(INT(HOUR(Table1[[#This Row],[Patient Admission Date]])/3)*3,"00")&amp;"-"&amp;TEXT(INT(HOUR(Table1[[#This Row],[Patient Admission Date]])/3)*3+3,"00")</f>
        <v>12-15</v>
      </c>
      <c r="O5401" t="str" cm="1">
        <f t="array" ref="O5401">_xlfn.IFS(Table1[[#This Row],[Patient Age]]&lt;=14,"0-14",Table1[[#This Row],[Patient Age]]&lt;=29,"15-29",Table1[[#This Row],[Patient Age]]&lt;=44,"30-44",Table1[[#This Row],[Patient Age]]&lt;=59,"45-59",Table1[[#This Row],[Patient Age]]&lt;=74,"60-74",TRUE,"75+")</f>
        <v>60-74</v>
      </c>
      <c r="P5401" t="str" cm="1">
        <f t="array" ref="P5401">_xlfn.IFS(Table1[[#This Row],[Patient Waittime]]&lt;=15,"0-15",Table1[[#This Row],[Patient Waittime]]&lt;=30,"16-30",Table1[[#This Row],[Patient Waittime]]&lt;=45,"31-45",Table1[[#This Row],[Patient Waittime]]&lt;=60,"46-60",TRUE,"60+")</f>
        <v>0-15</v>
      </c>
      <c r="Q5401">
        <f>--(Table1[[#This Row],[Patient Waittime]]&lt;=30)</f>
        <v>1</v>
      </c>
      <c r="R5401">
        <f>--Table1[[#This Row],[Patient Admission Flag]]</f>
        <v>1</v>
      </c>
      <c r="S5401">
        <f>--AND(Table1[[#This Row],[WithinTarget]]=1,Table1[[#This Row],[Patient Satisfaction Score]]&gt;=7)</f>
        <v>0</v>
      </c>
      <c r="T5401" t="str">
        <f>IF(LEFT(Table1[[#This Row],[Patient Gender]],1)="F","Female","Male")</f>
        <v>Female</v>
      </c>
    </row>
    <row r="5402" spans="1:20" x14ac:dyDescent="0.3">
      <c r="A5402" t="s">
        <v>5506</v>
      </c>
      <c r="B5402" s="1">
        <v>45150.824999999997</v>
      </c>
      <c r="C5402" t="s">
        <v>13</v>
      </c>
      <c r="D5402">
        <v>76</v>
      </c>
      <c r="E5402" t="s">
        <v>14</v>
      </c>
      <c r="F5402" t="s">
        <v>11</v>
      </c>
      <c r="G5402" t="b">
        <v>1</v>
      </c>
      <c r="H5402">
        <v>3</v>
      </c>
      <c r="I5402">
        <v>29</v>
      </c>
      <c r="J5402" t="b">
        <v>1</v>
      </c>
      <c r="K5402">
        <f>YEAR(Table1[[#This Row],[Patient Admission Date]])</f>
        <v>2023</v>
      </c>
      <c r="L5402" t="str">
        <f>TEXT(Table1[[#This Row],[Patient Admission Date]],"mmm")</f>
        <v>Aug</v>
      </c>
      <c r="M5402" t="str">
        <f>TEXT(Table1[[#This Row],[Patient Admission Date]],"ddd")</f>
        <v>Sat</v>
      </c>
      <c r="N5402" t="str">
        <f>TEXT(INT(HOUR(Table1[[#This Row],[Patient Admission Date]])/3)*3,"00")&amp;"-"&amp;TEXT(INT(HOUR(Table1[[#This Row],[Patient Admission Date]])/3)*3+3,"00")</f>
        <v>18-21</v>
      </c>
      <c r="O5402" t="str" cm="1">
        <f t="array" ref="O5402">_xlfn.IFS(Table1[[#This Row],[Patient Age]]&lt;=14,"0-14",Table1[[#This Row],[Patient Age]]&lt;=29,"15-29",Table1[[#This Row],[Patient Age]]&lt;=44,"30-44",Table1[[#This Row],[Patient Age]]&lt;=59,"45-59",Table1[[#This Row],[Patient Age]]&lt;=74,"60-74",TRUE,"75+")</f>
        <v>75+</v>
      </c>
      <c r="P5402" t="str" cm="1">
        <f t="array" ref="P5402">_xlfn.IFS(Table1[[#This Row],[Patient Waittime]]&lt;=15,"0-15",Table1[[#This Row],[Patient Waittime]]&lt;=30,"16-30",Table1[[#This Row],[Patient Waittime]]&lt;=45,"31-45",Table1[[#This Row],[Patient Waittime]]&lt;=60,"46-60",TRUE,"60+")</f>
        <v>16-30</v>
      </c>
      <c r="Q5402">
        <f>--(Table1[[#This Row],[Patient Waittime]]&lt;=30)</f>
        <v>1</v>
      </c>
      <c r="R5402">
        <f>--Table1[[#This Row],[Patient Admission Flag]]</f>
        <v>1</v>
      </c>
      <c r="S5402">
        <f>--AND(Table1[[#This Row],[WithinTarget]]=1,Table1[[#This Row],[Patient Satisfaction Score]]&gt;=7)</f>
        <v>0</v>
      </c>
      <c r="T5402" t="str">
        <f>IF(LEFT(Table1[[#This Row],[Patient Gender]],1)="F","Female","Male")</f>
        <v>Female</v>
      </c>
    </row>
    <row r="5403" spans="1:20" x14ac:dyDescent="0.3">
      <c r="A5403" t="s">
        <v>5507</v>
      </c>
      <c r="B5403" s="1">
        <v>45297.476388888892</v>
      </c>
      <c r="C5403" t="s">
        <v>13</v>
      </c>
      <c r="D5403">
        <v>22</v>
      </c>
      <c r="E5403" t="s">
        <v>14</v>
      </c>
      <c r="F5403" t="s">
        <v>11</v>
      </c>
      <c r="G5403" t="b">
        <v>1</v>
      </c>
      <c r="H5403">
        <v>3</v>
      </c>
      <c r="I5403">
        <v>50</v>
      </c>
      <c r="J5403" t="b">
        <v>1</v>
      </c>
      <c r="K5403">
        <f>YEAR(Table1[[#This Row],[Patient Admission Date]])</f>
        <v>2024</v>
      </c>
      <c r="L5403" t="str">
        <f>TEXT(Table1[[#This Row],[Patient Admission Date]],"mmm")</f>
        <v>Jan</v>
      </c>
      <c r="M5403" t="str">
        <f>TEXT(Table1[[#This Row],[Patient Admission Date]],"ddd")</f>
        <v>Sat</v>
      </c>
      <c r="N5403" t="str">
        <f>TEXT(INT(HOUR(Table1[[#This Row],[Patient Admission Date]])/3)*3,"00")&amp;"-"&amp;TEXT(INT(HOUR(Table1[[#This Row],[Patient Admission Date]])/3)*3+3,"00")</f>
        <v>09-12</v>
      </c>
      <c r="O5403" t="str" cm="1">
        <f t="array" ref="O5403">_xlfn.IFS(Table1[[#This Row],[Patient Age]]&lt;=14,"0-14",Table1[[#This Row],[Patient Age]]&lt;=29,"15-29",Table1[[#This Row],[Patient Age]]&lt;=44,"30-44",Table1[[#This Row],[Patient Age]]&lt;=59,"45-59",Table1[[#This Row],[Patient Age]]&lt;=74,"60-74",TRUE,"75+")</f>
        <v>15-29</v>
      </c>
      <c r="P5403" t="str" cm="1">
        <f t="array" ref="P5403">_xlfn.IFS(Table1[[#This Row],[Patient Waittime]]&lt;=15,"0-15",Table1[[#This Row],[Patient Waittime]]&lt;=30,"16-30",Table1[[#This Row],[Patient Waittime]]&lt;=45,"31-45",Table1[[#This Row],[Patient Waittime]]&lt;=60,"46-60",TRUE,"60+")</f>
        <v>46-60</v>
      </c>
      <c r="Q5403">
        <f>--(Table1[[#This Row],[Patient Waittime]]&lt;=30)</f>
        <v>0</v>
      </c>
      <c r="R5403">
        <f>--Table1[[#This Row],[Patient Admission Flag]]</f>
        <v>1</v>
      </c>
      <c r="S5403">
        <f>--AND(Table1[[#This Row],[WithinTarget]]=1,Table1[[#This Row],[Patient Satisfaction Score]]&gt;=7)</f>
        <v>0</v>
      </c>
      <c r="T5403" t="str">
        <f>IF(LEFT(Table1[[#This Row],[Patient Gender]],1)="F","Female","Male")</f>
        <v>Female</v>
      </c>
    </row>
    <row r="5404" spans="1:20" x14ac:dyDescent="0.3">
      <c r="A5404" t="s">
        <v>5508</v>
      </c>
      <c r="B5404" s="1">
        <v>45228.345138888886</v>
      </c>
      <c r="C5404" t="s">
        <v>13</v>
      </c>
      <c r="D5404">
        <v>42</v>
      </c>
      <c r="E5404" t="s">
        <v>14</v>
      </c>
      <c r="F5404" t="s">
        <v>11</v>
      </c>
      <c r="G5404" t="b">
        <v>1</v>
      </c>
      <c r="H5404">
        <v>3</v>
      </c>
      <c r="I5404">
        <v>27</v>
      </c>
      <c r="J5404" t="b">
        <v>1</v>
      </c>
      <c r="K5404">
        <f>YEAR(Table1[[#This Row],[Patient Admission Date]])</f>
        <v>2023</v>
      </c>
      <c r="L5404" t="str">
        <f>TEXT(Table1[[#This Row],[Patient Admission Date]],"mmm")</f>
        <v>Oct</v>
      </c>
      <c r="M5404" t="str">
        <f>TEXT(Table1[[#This Row],[Patient Admission Date]],"ddd")</f>
        <v>Sun</v>
      </c>
      <c r="N5404" t="str">
        <f>TEXT(INT(HOUR(Table1[[#This Row],[Patient Admission Date]])/3)*3,"00")&amp;"-"&amp;TEXT(INT(HOUR(Table1[[#This Row],[Patient Admission Date]])/3)*3+3,"00")</f>
        <v>06-09</v>
      </c>
      <c r="O5404" t="str" cm="1">
        <f t="array" ref="O5404">_xlfn.IFS(Table1[[#This Row],[Patient Age]]&lt;=14,"0-14",Table1[[#This Row],[Patient Age]]&lt;=29,"15-29",Table1[[#This Row],[Patient Age]]&lt;=44,"30-44",Table1[[#This Row],[Patient Age]]&lt;=59,"45-59",Table1[[#This Row],[Patient Age]]&lt;=74,"60-74",TRUE,"75+")</f>
        <v>30-44</v>
      </c>
      <c r="P5404" t="str" cm="1">
        <f t="array" ref="P5404">_xlfn.IFS(Table1[[#This Row],[Patient Waittime]]&lt;=15,"0-15",Table1[[#This Row],[Patient Waittime]]&lt;=30,"16-30",Table1[[#This Row],[Patient Waittime]]&lt;=45,"31-45",Table1[[#This Row],[Patient Waittime]]&lt;=60,"46-60",TRUE,"60+")</f>
        <v>16-30</v>
      </c>
      <c r="Q5404">
        <f>--(Table1[[#This Row],[Patient Waittime]]&lt;=30)</f>
        <v>1</v>
      </c>
      <c r="R5404">
        <f>--Table1[[#This Row],[Patient Admission Flag]]</f>
        <v>1</v>
      </c>
      <c r="S5404">
        <f>--AND(Table1[[#This Row],[WithinTarget]]=1,Table1[[#This Row],[Patient Satisfaction Score]]&gt;=7)</f>
        <v>0</v>
      </c>
      <c r="T5404" t="str">
        <f>IF(LEFT(Table1[[#This Row],[Patient Gender]],1)="F","Female","Male")</f>
        <v>Female</v>
      </c>
    </row>
    <row r="5405" spans="1:20" x14ac:dyDescent="0.3">
      <c r="A5405" t="s">
        <v>5509</v>
      </c>
      <c r="B5405" s="1">
        <v>45422.038194444445</v>
      </c>
      <c r="C5405" t="s">
        <v>13</v>
      </c>
      <c r="D5405">
        <v>74</v>
      </c>
      <c r="E5405" t="s">
        <v>14</v>
      </c>
      <c r="F5405" t="s">
        <v>11</v>
      </c>
      <c r="G5405" t="b">
        <v>1</v>
      </c>
      <c r="H5405">
        <v>3</v>
      </c>
      <c r="I5405">
        <v>33</v>
      </c>
      <c r="J5405" t="b">
        <v>1</v>
      </c>
      <c r="K5405">
        <f>YEAR(Table1[[#This Row],[Patient Admission Date]])</f>
        <v>2024</v>
      </c>
      <c r="L5405" t="str">
        <f>TEXT(Table1[[#This Row],[Patient Admission Date]],"mmm")</f>
        <v>May</v>
      </c>
      <c r="M5405" t="str">
        <f>TEXT(Table1[[#This Row],[Patient Admission Date]],"ddd")</f>
        <v>Fri</v>
      </c>
      <c r="N5405" t="str">
        <f>TEXT(INT(HOUR(Table1[[#This Row],[Patient Admission Date]])/3)*3,"00")&amp;"-"&amp;TEXT(INT(HOUR(Table1[[#This Row],[Patient Admission Date]])/3)*3+3,"00")</f>
        <v>00-03</v>
      </c>
      <c r="O5405" t="str" cm="1">
        <f t="array" ref="O5405">_xlfn.IFS(Table1[[#This Row],[Patient Age]]&lt;=14,"0-14",Table1[[#This Row],[Patient Age]]&lt;=29,"15-29",Table1[[#This Row],[Patient Age]]&lt;=44,"30-44",Table1[[#This Row],[Patient Age]]&lt;=59,"45-59",Table1[[#This Row],[Patient Age]]&lt;=74,"60-74",TRUE,"75+")</f>
        <v>60-74</v>
      </c>
      <c r="P5405" t="str" cm="1">
        <f t="array" ref="P5405">_xlfn.IFS(Table1[[#This Row],[Patient Waittime]]&lt;=15,"0-15",Table1[[#This Row],[Patient Waittime]]&lt;=30,"16-30",Table1[[#This Row],[Patient Waittime]]&lt;=45,"31-45",Table1[[#This Row],[Patient Waittime]]&lt;=60,"46-60",TRUE,"60+")</f>
        <v>31-45</v>
      </c>
      <c r="Q5405">
        <f>--(Table1[[#This Row],[Patient Waittime]]&lt;=30)</f>
        <v>0</v>
      </c>
      <c r="R5405">
        <f>--Table1[[#This Row],[Patient Admission Flag]]</f>
        <v>1</v>
      </c>
      <c r="S5405">
        <f>--AND(Table1[[#This Row],[WithinTarget]]=1,Table1[[#This Row],[Patient Satisfaction Score]]&gt;=7)</f>
        <v>0</v>
      </c>
      <c r="T5405" t="str">
        <f>IF(LEFT(Table1[[#This Row],[Patient Gender]],1)="F","Female","Male")</f>
        <v>Female</v>
      </c>
    </row>
    <row r="5406" spans="1:20" x14ac:dyDescent="0.3">
      <c r="A5406" t="s">
        <v>5510</v>
      </c>
      <c r="B5406" s="1">
        <v>45287.44027777778</v>
      </c>
      <c r="C5406" t="s">
        <v>13</v>
      </c>
      <c r="D5406">
        <v>71</v>
      </c>
      <c r="E5406" t="s">
        <v>14</v>
      </c>
      <c r="F5406" t="s">
        <v>11</v>
      </c>
      <c r="G5406" t="b">
        <v>1</v>
      </c>
      <c r="H5406">
        <v>3</v>
      </c>
      <c r="I5406">
        <v>48</v>
      </c>
      <c r="J5406" t="b">
        <v>1</v>
      </c>
      <c r="K5406">
        <f>YEAR(Table1[[#This Row],[Patient Admission Date]])</f>
        <v>2023</v>
      </c>
      <c r="L5406" t="str">
        <f>TEXT(Table1[[#This Row],[Patient Admission Date]],"mmm")</f>
        <v>Dec</v>
      </c>
      <c r="M5406" t="str">
        <f>TEXT(Table1[[#This Row],[Patient Admission Date]],"ddd")</f>
        <v>Wed</v>
      </c>
      <c r="N5406" t="str">
        <f>TEXT(INT(HOUR(Table1[[#This Row],[Patient Admission Date]])/3)*3,"00")&amp;"-"&amp;TEXT(INT(HOUR(Table1[[#This Row],[Patient Admission Date]])/3)*3+3,"00")</f>
        <v>09-12</v>
      </c>
      <c r="O5406" t="str" cm="1">
        <f t="array" ref="O5406">_xlfn.IFS(Table1[[#This Row],[Patient Age]]&lt;=14,"0-14",Table1[[#This Row],[Patient Age]]&lt;=29,"15-29",Table1[[#This Row],[Patient Age]]&lt;=44,"30-44",Table1[[#This Row],[Patient Age]]&lt;=59,"45-59",Table1[[#This Row],[Patient Age]]&lt;=74,"60-74",TRUE,"75+")</f>
        <v>60-74</v>
      </c>
      <c r="P5406" t="str" cm="1">
        <f t="array" ref="P5406">_xlfn.IFS(Table1[[#This Row],[Patient Waittime]]&lt;=15,"0-15",Table1[[#This Row],[Patient Waittime]]&lt;=30,"16-30",Table1[[#This Row],[Patient Waittime]]&lt;=45,"31-45",Table1[[#This Row],[Patient Waittime]]&lt;=60,"46-60",TRUE,"60+")</f>
        <v>46-60</v>
      </c>
      <c r="Q5406">
        <f>--(Table1[[#This Row],[Patient Waittime]]&lt;=30)</f>
        <v>0</v>
      </c>
      <c r="R5406">
        <f>--Table1[[#This Row],[Patient Admission Flag]]</f>
        <v>1</v>
      </c>
      <c r="S5406">
        <f>--AND(Table1[[#This Row],[WithinTarget]]=1,Table1[[#This Row],[Patient Satisfaction Score]]&gt;=7)</f>
        <v>0</v>
      </c>
      <c r="T5406" t="str">
        <f>IF(LEFT(Table1[[#This Row],[Patient Gender]],1)="F","Female","Male")</f>
        <v>Female</v>
      </c>
    </row>
    <row r="5407" spans="1:20" x14ac:dyDescent="0.3">
      <c r="A5407" t="s">
        <v>5511</v>
      </c>
      <c r="B5407" s="1">
        <v>45104.71597222222</v>
      </c>
      <c r="C5407" t="s">
        <v>13</v>
      </c>
      <c r="D5407">
        <v>51</v>
      </c>
      <c r="E5407" t="s">
        <v>14</v>
      </c>
      <c r="F5407" t="s">
        <v>11</v>
      </c>
      <c r="G5407" t="b">
        <v>1</v>
      </c>
      <c r="H5407">
        <v>4</v>
      </c>
      <c r="I5407">
        <v>17</v>
      </c>
      <c r="J5407" t="b">
        <v>1</v>
      </c>
      <c r="K5407">
        <f>YEAR(Table1[[#This Row],[Patient Admission Date]])</f>
        <v>2023</v>
      </c>
      <c r="L5407" t="str">
        <f>TEXT(Table1[[#This Row],[Patient Admission Date]],"mmm")</f>
        <v>Jun</v>
      </c>
      <c r="M5407" t="str">
        <f>TEXT(Table1[[#This Row],[Patient Admission Date]],"ddd")</f>
        <v>Tue</v>
      </c>
      <c r="N5407" t="str">
        <f>TEXT(INT(HOUR(Table1[[#This Row],[Patient Admission Date]])/3)*3,"00")&amp;"-"&amp;TEXT(INT(HOUR(Table1[[#This Row],[Patient Admission Date]])/3)*3+3,"00")</f>
        <v>15-18</v>
      </c>
      <c r="O5407" t="str" cm="1">
        <f t="array" ref="O5407">_xlfn.IFS(Table1[[#This Row],[Patient Age]]&lt;=14,"0-14",Table1[[#This Row],[Patient Age]]&lt;=29,"15-29",Table1[[#This Row],[Patient Age]]&lt;=44,"30-44",Table1[[#This Row],[Patient Age]]&lt;=59,"45-59",Table1[[#This Row],[Patient Age]]&lt;=74,"60-74",TRUE,"75+")</f>
        <v>45-59</v>
      </c>
      <c r="P5407" t="str" cm="1">
        <f t="array" ref="P5407">_xlfn.IFS(Table1[[#This Row],[Patient Waittime]]&lt;=15,"0-15",Table1[[#This Row],[Patient Waittime]]&lt;=30,"16-30",Table1[[#This Row],[Patient Waittime]]&lt;=45,"31-45",Table1[[#This Row],[Patient Waittime]]&lt;=60,"46-60",TRUE,"60+")</f>
        <v>16-30</v>
      </c>
      <c r="Q5407">
        <f>--(Table1[[#This Row],[Patient Waittime]]&lt;=30)</f>
        <v>1</v>
      </c>
      <c r="R5407">
        <f>--Table1[[#This Row],[Patient Admission Flag]]</f>
        <v>1</v>
      </c>
      <c r="S5407">
        <f>--AND(Table1[[#This Row],[WithinTarget]]=1,Table1[[#This Row],[Patient Satisfaction Score]]&gt;=7)</f>
        <v>0</v>
      </c>
      <c r="T5407" t="str">
        <f>IF(LEFT(Table1[[#This Row],[Patient Gender]],1)="F","Female","Male")</f>
        <v>Female</v>
      </c>
    </row>
    <row r="5408" spans="1:20" x14ac:dyDescent="0.3">
      <c r="A5408" t="s">
        <v>5512</v>
      </c>
      <c r="B5408" s="1">
        <v>45217.160416666666</v>
      </c>
      <c r="C5408" t="s">
        <v>13</v>
      </c>
      <c r="D5408">
        <v>41</v>
      </c>
      <c r="E5408" t="s">
        <v>14</v>
      </c>
      <c r="F5408" t="s">
        <v>11</v>
      </c>
      <c r="G5408" t="b">
        <v>1</v>
      </c>
      <c r="H5408">
        <v>4</v>
      </c>
      <c r="I5408">
        <v>21</v>
      </c>
      <c r="J5408" t="b">
        <v>1</v>
      </c>
      <c r="K5408">
        <f>YEAR(Table1[[#This Row],[Patient Admission Date]])</f>
        <v>2023</v>
      </c>
      <c r="L5408" t="str">
        <f>TEXT(Table1[[#This Row],[Patient Admission Date]],"mmm")</f>
        <v>Oct</v>
      </c>
      <c r="M5408" t="str">
        <f>TEXT(Table1[[#This Row],[Patient Admission Date]],"ddd")</f>
        <v>Wed</v>
      </c>
      <c r="N5408" t="str">
        <f>TEXT(INT(HOUR(Table1[[#This Row],[Patient Admission Date]])/3)*3,"00")&amp;"-"&amp;TEXT(INT(HOUR(Table1[[#This Row],[Patient Admission Date]])/3)*3+3,"00")</f>
        <v>03-06</v>
      </c>
      <c r="O5408" t="str" cm="1">
        <f t="array" ref="O5408">_xlfn.IFS(Table1[[#This Row],[Patient Age]]&lt;=14,"0-14",Table1[[#This Row],[Patient Age]]&lt;=29,"15-29",Table1[[#This Row],[Patient Age]]&lt;=44,"30-44",Table1[[#This Row],[Patient Age]]&lt;=59,"45-59",Table1[[#This Row],[Patient Age]]&lt;=74,"60-74",TRUE,"75+")</f>
        <v>30-44</v>
      </c>
      <c r="P5408" t="str" cm="1">
        <f t="array" ref="P5408">_xlfn.IFS(Table1[[#This Row],[Patient Waittime]]&lt;=15,"0-15",Table1[[#This Row],[Patient Waittime]]&lt;=30,"16-30",Table1[[#This Row],[Patient Waittime]]&lt;=45,"31-45",Table1[[#This Row],[Patient Waittime]]&lt;=60,"46-60",TRUE,"60+")</f>
        <v>16-30</v>
      </c>
      <c r="Q5408">
        <f>--(Table1[[#This Row],[Patient Waittime]]&lt;=30)</f>
        <v>1</v>
      </c>
      <c r="R5408">
        <f>--Table1[[#This Row],[Patient Admission Flag]]</f>
        <v>1</v>
      </c>
      <c r="S5408">
        <f>--AND(Table1[[#This Row],[WithinTarget]]=1,Table1[[#This Row],[Patient Satisfaction Score]]&gt;=7)</f>
        <v>0</v>
      </c>
      <c r="T5408" t="str">
        <f>IF(LEFT(Table1[[#This Row],[Patient Gender]],1)="F","Female","Male")</f>
        <v>Female</v>
      </c>
    </row>
    <row r="5409" spans="1:20" x14ac:dyDescent="0.3">
      <c r="A5409" t="s">
        <v>5513</v>
      </c>
      <c r="B5409" s="1">
        <v>45420.756944444445</v>
      </c>
      <c r="C5409" t="s">
        <v>13</v>
      </c>
      <c r="D5409">
        <v>1</v>
      </c>
      <c r="E5409" t="s">
        <v>14</v>
      </c>
      <c r="F5409" t="s">
        <v>11</v>
      </c>
      <c r="G5409" t="b">
        <v>1</v>
      </c>
      <c r="H5409">
        <v>4</v>
      </c>
      <c r="I5409">
        <v>17</v>
      </c>
      <c r="J5409" t="b">
        <v>1</v>
      </c>
      <c r="K5409">
        <f>YEAR(Table1[[#This Row],[Patient Admission Date]])</f>
        <v>2024</v>
      </c>
      <c r="L5409" t="str">
        <f>TEXT(Table1[[#This Row],[Patient Admission Date]],"mmm")</f>
        <v>May</v>
      </c>
      <c r="M5409" t="str">
        <f>TEXT(Table1[[#This Row],[Patient Admission Date]],"ddd")</f>
        <v>Wed</v>
      </c>
      <c r="N5409" t="str">
        <f>TEXT(INT(HOUR(Table1[[#This Row],[Patient Admission Date]])/3)*3,"00")&amp;"-"&amp;TEXT(INT(HOUR(Table1[[#This Row],[Patient Admission Date]])/3)*3+3,"00")</f>
        <v>18-21</v>
      </c>
      <c r="O5409" t="str" cm="1">
        <f t="array" ref="O5409">_xlfn.IFS(Table1[[#This Row],[Patient Age]]&lt;=14,"0-14",Table1[[#This Row],[Patient Age]]&lt;=29,"15-29",Table1[[#This Row],[Patient Age]]&lt;=44,"30-44",Table1[[#This Row],[Patient Age]]&lt;=59,"45-59",Table1[[#This Row],[Patient Age]]&lt;=74,"60-74",TRUE,"75+")</f>
        <v>0-14</v>
      </c>
      <c r="P5409" t="str" cm="1">
        <f t="array" ref="P5409">_xlfn.IFS(Table1[[#This Row],[Patient Waittime]]&lt;=15,"0-15",Table1[[#This Row],[Patient Waittime]]&lt;=30,"16-30",Table1[[#This Row],[Patient Waittime]]&lt;=45,"31-45",Table1[[#This Row],[Patient Waittime]]&lt;=60,"46-60",TRUE,"60+")</f>
        <v>16-30</v>
      </c>
      <c r="Q5409">
        <f>--(Table1[[#This Row],[Patient Waittime]]&lt;=30)</f>
        <v>1</v>
      </c>
      <c r="R5409">
        <f>--Table1[[#This Row],[Patient Admission Flag]]</f>
        <v>1</v>
      </c>
      <c r="S5409">
        <f>--AND(Table1[[#This Row],[WithinTarget]]=1,Table1[[#This Row],[Patient Satisfaction Score]]&gt;=7)</f>
        <v>0</v>
      </c>
      <c r="T5409" t="str">
        <f>IF(LEFT(Table1[[#This Row],[Patient Gender]],1)="F","Female","Male")</f>
        <v>Female</v>
      </c>
    </row>
    <row r="5410" spans="1:20" x14ac:dyDescent="0.3">
      <c r="A5410" t="s">
        <v>5514</v>
      </c>
      <c r="B5410" s="1">
        <v>45395.188194444447</v>
      </c>
      <c r="C5410" t="s">
        <v>13</v>
      </c>
      <c r="D5410">
        <v>77</v>
      </c>
      <c r="E5410" t="s">
        <v>14</v>
      </c>
      <c r="F5410" t="s">
        <v>11</v>
      </c>
      <c r="G5410" t="b">
        <v>1</v>
      </c>
      <c r="H5410">
        <v>4</v>
      </c>
      <c r="I5410">
        <v>23</v>
      </c>
      <c r="J5410" t="b">
        <v>1</v>
      </c>
      <c r="K5410">
        <f>YEAR(Table1[[#This Row],[Patient Admission Date]])</f>
        <v>2024</v>
      </c>
      <c r="L5410" t="str">
        <f>TEXT(Table1[[#This Row],[Patient Admission Date]],"mmm")</f>
        <v>Apr</v>
      </c>
      <c r="M5410" t="str">
        <f>TEXT(Table1[[#This Row],[Patient Admission Date]],"ddd")</f>
        <v>Sat</v>
      </c>
      <c r="N5410" t="str">
        <f>TEXT(INT(HOUR(Table1[[#This Row],[Patient Admission Date]])/3)*3,"00")&amp;"-"&amp;TEXT(INT(HOUR(Table1[[#This Row],[Patient Admission Date]])/3)*3+3,"00")</f>
        <v>03-06</v>
      </c>
      <c r="O5410" t="str" cm="1">
        <f t="array" ref="O5410">_xlfn.IFS(Table1[[#This Row],[Patient Age]]&lt;=14,"0-14",Table1[[#This Row],[Patient Age]]&lt;=29,"15-29",Table1[[#This Row],[Patient Age]]&lt;=44,"30-44",Table1[[#This Row],[Patient Age]]&lt;=59,"45-59",Table1[[#This Row],[Patient Age]]&lt;=74,"60-74",TRUE,"75+")</f>
        <v>75+</v>
      </c>
      <c r="P5410" t="str" cm="1">
        <f t="array" ref="P5410">_xlfn.IFS(Table1[[#This Row],[Patient Waittime]]&lt;=15,"0-15",Table1[[#This Row],[Patient Waittime]]&lt;=30,"16-30",Table1[[#This Row],[Patient Waittime]]&lt;=45,"31-45",Table1[[#This Row],[Patient Waittime]]&lt;=60,"46-60",TRUE,"60+")</f>
        <v>16-30</v>
      </c>
      <c r="Q5410">
        <f>--(Table1[[#This Row],[Patient Waittime]]&lt;=30)</f>
        <v>1</v>
      </c>
      <c r="R5410">
        <f>--Table1[[#This Row],[Patient Admission Flag]]</f>
        <v>1</v>
      </c>
      <c r="S5410">
        <f>--AND(Table1[[#This Row],[WithinTarget]]=1,Table1[[#This Row],[Patient Satisfaction Score]]&gt;=7)</f>
        <v>0</v>
      </c>
      <c r="T5410" t="str">
        <f>IF(LEFT(Table1[[#This Row],[Patient Gender]],1)="F","Female","Male")</f>
        <v>Female</v>
      </c>
    </row>
    <row r="5411" spans="1:20" x14ac:dyDescent="0.3">
      <c r="A5411" t="s">
        <v>5515</v>
      </c>
      <c r="B5411" s="1">
        <v>45331.168749999997</v>
      </c>
      <c r="C5411" t="s">
        <v>13</v>
      </c>
      <c r="D5411">
        <v>77</v>
      </c>
      <c r="E5411" t="s">
        <v>14</v>
      </c>
      <c r="F5411" t="s">
        <v>11</v>
      </c>
      <c r="G5411" t="b">
        <v>1</v>
      </c>
      <c r="H5411">
        <v>4</v>
      </c>
      <c r="I5411">
        <v>36</v>
      </c>
      <c r="J5411" t="b">
        <v>1</v>
      </c>
      <c r="K5411">
        <f>YEAR(Table1[[#This Row],[Patient Admission Date]])</f>
        <v>2024</v>
      </c>
      <c r="L5411" t="str">
        <f>TEXT(Table1[[#This Row],[Patient Admission Date]],"mmm")</f>
        <v>Feb</v>
      </c>
      <c r="M5411" t="str">
        <f>TEXT(Table1[[#This Row],[Patient Admission Date]],"ddd")</f>
        <v>Fri</v>
      </c>
      <c r="N5411" t="str">
        <f>TEXT(INT(HOUR(Table1[[#This Row],[Patient Admission Date]])/3)*3,"00")&amp;"-"&amp;TEXT(INT(HOUR(Table1[[#This Row],[Patient Admission Date]])/3)*3+3,"00")</f>
        <v>03-06</v>
      </c>
      <c r="O5411" t="str" cm="1">
        <f t="array" ref="O5411">_xlfn.IFS(Table1[[#This Row],[Patient Age]]&lt;=14,"0-14",Table1[[#This Row],[Patient Age]]&lt;=29,"15-29",Table1[[#This Row],[Patient Age]]&lt;=44,"30-44",Table1[[#This Row],[Patient Age]]&lt;=59,"45-59",Table1[[#This Row],[Patient Age]]&lt;=74,"60-74",TRUE,"75+")</f>
        <v>75+</v>
      </c>
      <c r="P5411" t="str" cm="1">
        <f t="array" ref="P5411">_xlfn.IFS(Table1[[#This Row],[Patient Waittime]]&lt;=15,"0-15",Table1[[#This Row],[Patient Waittime]]&lt;=30,"16-30",Table1[[#This Row],[Patient Waittime]]&lt;=45,"31-45",Table1[[#This Row],[Patient Waittime]]&lt;=60,"46-60",TRUE,"60+")</f>
        <v>31-45</v>
      </c>
      <c r="Q5411">
        <f>--(Table1[[#This Row],[Patient Waittime]]&lt;=30)</f>
        <v>0</v>
      </c>
      <c r="R5411">
        <f>--Table1[[#This Row],[Patient Admission Flag]]</f>
        <v>1</v>
      </c>
      <c r="S5411">
        <f>--AND(Table1[[#This Row],[WithinTarget]]=1,Table1[[#This Row],[Patient Satisfaction Score]]&gt;=7)</f>
        <v>0</v>
      </c>
      <c r="T5411" t="str">
        <f>IF(LEFT(Table1[[#This Row],[Patient Gender]],1)="F","Female","Male")</f>
        <v>Female</v>
      </c>
    </row>
    <row r="5412" spans="1:20" x14ac:dyDescent="0.3">
      <c r="A5412" t="s">
        <v>5516</v>
      </c>
      <c r="B5412" s="1">
        <v>45045.052083333336</v>
      </c>
      <c r="C5412" t="s">
        <v>13</v>
      </c>
      <c r="D5412">
        <v>10</v>
      </c>
      <c r="E5412" t="s">
        <v>14</v>
      </c>
      <c r="F5412" t="s">
        <v>11</v>
      </c>
      <c r="G5412" t="b">
        <v>1</v>
      </c>
      <c r="H5412">
        <v>4</v>
      </c>
      <c r="I5412">
        <v>36</v>
      </c>
      <c r="J5412" t="b">
        <v>1</v>
      </c>
      <c r="K5412">
        <f>YEAR(Table1[[#This Row],[Patient Admission Date]])</f>
        <v>2023</v>
      </c>
      <c r="L5412" t="str">
        <f>TEXT(Table1[[#This Row],[Patient Admission Date]],"mmm")</f>
        <v>Apr</v>
      </c>
      <c r="M5412" t="str">
        <f>TEXT(Table1[[#This Row],[Patient Admission Date]],"ddd")</f>
        <v>Sat</v>
      </c>
      <c r="N5412" t="str">
        <f>TEXT(INT(HOUR(Table1[[#This Row],[Patient Admission Date]])/3)*3,"00")&amp;"-"&amp;TEXT(INT(HOUR(Table1[[#This Row],[Patient Admission Date]])/3)*3+3,"00")</f>
        <v>00-03</v>
      </c>
      <c r="O5412" t="str" cm="1">
        <f t="array" ref="O5412">_xlfn.IFS(Table1[[#This Row],[Patient Age]]&lt;=14,"0-14",Table1[[#This Row],[Patient Age]]&lt;=29,"15-29",Table1[[#This Row],[Patient Age]]&lt;=44,"30-44",Table1[[#This Row],[Patient Age]]&lt;=59,"45-59",Table1[[#This Row],[Patient Age]]&lt;=74,"60-74",TRUE,"75+")</f>
        <v>0-14</v>
      </c>
      <c r="P5412" t="str" cm="1">
        <f t="array" ref="P5412">_xlfn.IFS(Table1[[#This Row],[Patient Waittime]]&lt;=15,"0-15",Table1[[#This Row],[Patient Waittime]]&lt;=30,"16-30",Table1[[#This Row],[Patient Waittime]]&lt;=45,"31-45",Table1[[#This Row],[Patient Waittime]]&lt;=60,"46-60",TRUE,"60+")</f>
        <v>31-45</v>
      </c>
      <c r="Q5412">
        <f>--(Table1[[#This Row],[Patient Waittime]]&lt;=30)</f>
        <v>0</v>
      </c>
      <c r="R5412">
        <f>--Table1[[#This Row],[Patient Admission Flag]]</f>
        <v>1</v>
      </c>
      <c r="S5412">
        <f>--AND(Table1[[#This Row],[WithinTarget]]=1,Table1[[#This Row],[Patient Satisfaction Score]]&gt;=7)</f>
        <v>0</v>
      </c>
      <c r="T5412" t="str">
        <f>IF(LEFT(Table1[[#This Row],[Patient Gender]],1)="F","Female","Male")</f>
        <v>Female</v>
      </c>
    </row>
    <row r="5413" spans="1:20" x14ac:dyDescent="0.3">
      <c r="A5413" t="s">
        <v>5517</v>
      </c>
      <c r="B5413" s="1">
        <v>45487.999305555553</v>
      </c>
      <c r="C5413" t="s">
        <v>13</v>
      </c>
      <c r="D5413">
        <v>24</v>
      </c>
      <c r="E5413" t="s">
        <v>14</v>
      </c>
      <c r="F5413" t="s">
        <v>11</v>
      </c>
      <c r="G5413" t="b">
        <v>1</v>
      </c>
      <c r="H5413">
        <v>4</v>
      </c>
      <c r="I5413">
        <v>28</v>
      </c>
      <c r="J5413" t="b">
        <v>1</v>
      </c>
      <c r="K5413">
        <f>YEAR(Table1[[#This Row],[Patient Admission Date]])</f>
        <v>2024</v>
      </c>
      <c r="L5413" t="str">
        <f>TEXT(Table1[[#This Row],[Patient Admission Date]],"mmm")</f>
        <v>Jul</v>
      </c>
      <c r="M5413" t="str">
        <f>TEXT(Table1[[#This Row],[Patient Admission Date]],"ddd")</f>
        <v>Sun</v>
      </c>
      <c r="N5413" t="str">
        <f>TEXT(INT(HOUR(Table1[[#This Row],[Patient Admission Date]])/3)*3,"00")&amp;"-"&amp;TEXT(INT(HOUR(Table1[[#This Row],[Patient Admission Date]])/3)*3+3,"00")</f>
        <v>21-24</v>
      </c>
      <c r="O5413" t="str" cm="1">
        <f t="array" ref="O5413">_xlfn.IFS(Table1[[#This Row],[Patient Age]]&lt;=14,"0-14",Table1[[#This Row],[Patient Age]]&lt;=29,"15-29",Table1[[#This Row],[Patient Age]]&lt;=44,"30-44",Table1[[#This Row],[Patient Age]]&lt;=59,"45-59",Table1[[#This Row],[Patient Age]]&lt;=74,"60-74",TRUE,"75+")</f>
        <v>15-29</v>
      </c>
      <c r="P5413" t="str" cm="1">
        <f t="array" ref="P5413">_xlfn.IFS(Table1[[#This Row],[Patient Waittime]]&lt;=15,"0-15",Table1[[#This Row],[Patient Waittime]]&lt;=30,"16-30",Table1[[#This Row],[Patient Waittime]]&lt;=45,"31-45",Table1[[#This Row],[Patient Waittime]]&lt;=60,"46-60",TRUE,"60+")</f>
        <v>16-30</v>
      </c>
      <c r="Q5413">
        <f>--(Table1[[#This Row],[Patient Waittime]]&lt;=30)</f>
        <v>1</v>
      </c>
      <c r="R5413">
        <f>--Table1[[#This Row],[Patient Admission Flag]]</f>
        <v>1</v>
      </c>
      <c r="S5413">
        <f>--AND(Table1[[#This Row],[WithinTarget]]=1,Table1[[#This Row],[Patient Satisfaction Score]]&gt;=7)</f>
        <v>0</v>
      </c>
      <c r="T5413" t="str">
        <f>IF(LEFT(Table1[[#This Row],[Patient Gender]],1)="F","Female","Male")</f>
        <v>Female</v>
      </c>
    </row>
    <row r="5414" spans="1:20" x14ac:dyDescent="0.3">
      <c r="A5414" t="s">
        <v>5518</v>
      </c>
      <c r="B5414" s="1">
        <v>45493.84652777778</v>
      </c>
      <c r="C5414" t="s">
        <v>13</v>
      </c>
      <c r="D5414">
        <v>56</v>
      </c>
      <c r="E5414" t="s">
        <v>14</v>
      </c>
      <c r="F5414" t="s">
        <v>11</v>
      </c>
      <c r="G5414" t="b">
        <v>1</v>
      </c>
      <c r="H5414">
        <v>4</v>
      </c>
      <c r="I5414">
        <v>48</v>
      </c>
      <c r="J5414" t="b">
        <v>1</v>
      </c>
      <c r="K5414">
        <f>YEAR(Table1[[#This Row],[Patient Admission Date]])</f>
        <v>2024</v>
      </c>
      <c r="L5414" t="str">
        <f>TEXT(Table1[[#This Row],[Patient Admission Date]],"mmm")</f>
        <v>Jul</v>
      </c>
      <c r="M5414" t="str">
        <f>TEXT(Table1[[#This Row],[Patient Admission Date]],"ddd")</f>
        <v>Sat</v>
      </c>
      <c r="N5414" t="str">
        <f>TEXT(INT(HOUR(Table1[[#This Row],[Patient Admission Date]])/3)*3,"00")&amp;"-"&amp;TEXT(INT(HOUR(Table1[[#This Row],[Patient Admission Date]])/3)*3+3,"00")</f>
        <v>18-21</v>
      </c>
      <c r="O5414" t="str" cm="1">
        <f t="array" ref="O5414">_xlfn.IFS(Table1[[#This Row],[Patient Age]]&lt;=14,"0-14",Table1[[#This Row],[Patient Age]]&lt;=29,"15-29",Table1[[#This Row],[Patient Age]]&lt;=44,"30-44",Table1[[#This Row],[Patient Age]]&lt;=59,"45-59",Table1[[#This Row],[Patient Age]]&lt;=74,"60-74",TRUE,"75+")</f>
        <v>45-59</v>
      </c>
      <c r="P5414" t="str" cm="1">
        <f t="array" ref="P5414">_xlfn.IFS(Table1[[#This Row],[Patient Waittime]]&lt;=15,"0-15",Table1[[#This Row],[Patient Waittime]]&lt;=30,"16-30",Table1[[#This Row],[Patient Waittime]]&lt;=45,"31-45",Table1[[#This Row],[Patient Waittime]]&lt;=60,"46-60",TRUE,"60+")</f>
        <v>46-60</v>
      </c>
      <c r="Q5414">
        <f>--(Table1[[#This Row],[Patient Waittime]]&lt;=30)</f>
        <v>0</v>
      </c>
      <c r="R5414">
        <f>--Table1[[#This Row],[Patient Admission Flag]]</f>
        <v>1</v>
      </c>
      <c r="S5414">
        <f>--AND(Table1[[#This Row],[WithinTarget]]=1,Table1[[#This Row],[Patient Satisfaction Score]]&gt;=7)</f>
        <v>0</v>
      </c>
      <c r="T5414" t="str">
        <f>IF(LEFT(Table1[[#This Row],[Patient Gender]],1)="F","Female","Male")</f>
        <v>Female</v>
      </c>
    </row>
    <row r="5415" spans="1:20" x14ac:dyDescent="0.3">
      <c r="A5415" t="s">
        <v>5519</v>
      </c>
      <c r="B5415" s="1">
        <v>45584.918749999997</v>
      </c>
      <c r="C5415" t="s">
        <v>13</v>
      </c>
      <c r="D5415">
        <v>6</v>
      </c>
      <c r="E5415" t="s">
        <v>14</v>
      </c>
      <c r="F5415" t="s">
        <v>11</v>
      </c>
      <c r="G5415" t="b">
        <v>1</v>
      </c>
      <c r="H5415">
        <v>5</v>
      </c>
      <c r="I5415">
        <v>43</v>
      </c>
      <c r="J5415" t="b">
        <v>1</v>
      </c>
      <c r="K5415">
        <f>YEAR(Table1[[#This Row],[Patient Admission Date]])</f>
        <v>2024</v>
      </c>
      <c r="L5415" t="str">
        <f>TEXT(Table1[[#This Row],[Patient Admission Date]],"mmm")</f>
        <v>Oct</v>
      </c>
      <c r="M5415" t="str">
        <f>TEXT(Table1[[#This Row],[Patient Admission Date]],"ddd")</f>
        <v>Sat</v>
      </c>
      <c r="N5415" t="str">
        <f>TEXT(INT(HOUR(Table1[[#This Row],[Patient Admission Date]])/3)*3,"00")&amp;"-"&amp;TEXT(INT(HOUR(Table1[[#This Row],[Patient Admission Date]])/3)*3+3,"00")</f>
        <v>21-24</v>
      </c>
      <c r="O5415" t="str" cm="1">
        <f t="array" ref="O5415">_xlfn.IFS(Table1[[#This Row],[Patient Age]]&lt;=14,"0-14",Table1[[#This Row],[Patient Age]]&lt;=29,"15-29",Table1[[#This Row],[Patient Age]]&lt;=44,"30-44",Table1[[#This Row],[Patient Age]]&lt;=59,"45-59",Table1[[#This Row],[Patient Age]]&lt;=74,"60-74",TRUE,"75+")</f>
        <v>0-14</v>
      </c>
      <c r="P5415" t="str" cm="1">
        <f t="array" ref="P5415">_xlfn.IFS(Table1[[#This Row],[Patient Waittime]]&lt;=15,"0-15",Table1[[#This Row],[Patient Waittime]]&lt;=30,"16-30",Table1[[#This Row],[Patient Waittime]]&lt;=45,"31-45",Table1[[#This Row],[Patient Waittime]]&lt;=60,"46-60",TRUE,"60+")</f>
        <v>31-45</v>
      </c>
      <c r="Q5415">
        <f>--(Table1[[#This Row],[Patient Waittime]]&lt;=30)</f>
        <v>0</v>
      </c>
      <c r="R5415">
        <f>--Table1[[#This Row],[Patient Admission Flag]]</f>
        <v>1</v>
      </c>
      <c r="S5415">
        <f>--AND(Table1[[#This Row],[WithinTarget]]=1,Table1[[#This Row],[Patient Satisfaction Score]]&gt;=7)</f>
        <v>0</v>
      </c>
      <c r="T5415" t="str">
        <f>IF(LEFT(Table1[[#This Row],[Patient Gender]],1)="F","Female","Male")</f>
        <v>Female</v>
      </c>
    </row>
    <row r="5416" spans="1:20" x14ac:dyDescent="0.3">
      <c r="A5416" t="s">
        <v>5520</v>
      </c>
      <c r="B5416" s="1">
        <v>45579.209722222222</v>
      </c>
      <c r="C5416" t="s">
        <v>13</v>
      </c>
      <c r="D5416">
        <v>17</v>
      </c>
      <c r="E5416" t="s">
        <v>14</v>
      </c>
      <c r="F5416" t="s">
        <v>11</v>
      </c>
      <c r="G5416" t="b">
        <v>1</v>
      </c>
      <c r="H5416">
        <v>5</v>
      </c>
      <c r="I5416">
        <v>47</v>
      </c>
      <c r="J5416" t="b">
        <v>1</v>
      </c>
      <c r="K5416">
        <f>YEAR(Table1[[#This Row],[Patient Admission Date]])</f>
        <v>2024</v>
      </c>
      <c r="L5416" t="str">
        <f>TEXT(Table1[[#This Row],[Patient Admission Date]],"mmm")</f>
        <v>Oct</v>
      </c>
      <c r="M5416" t="str">
        <f>TEXT(Table1[[#This Row],[Patient Admission Date]],"ddd")</f>
        <v>Mon</v>
      </c>
      <c r="N5416" t="str">
        <f>TEXT(INT(HOUR(Table1[[#This Row],[Patient Admission Date]])/3)*3,"00")&amp;"-"&amp;TEXT(INT(HOUR(Table1[[#This Row],[Patient Admission Date]])/3)*3+3,"00")</f>
        <v>03-06</v>
      </c>
      <c r="O5416" t="str" cm="1">
        <f t="array" ref="O5416">_xlfn.IFS(Table1[[#This Row],[Patient Age]]&lt;=14,"0-14",Table1[[#This Row],[Patient Age]]&lt;=29,"15-29",Table1[[#This Row],[Patient Age]]&lt;=44,"30-44",Table1[[#This Row],[Patient Age]]&lt;=59,"45-59",Table1[[#This Row],[Patient Age]]&lt;=74,"60-74",TRUE,"75+")</f>
        <v>15-29</v>
      </c>
      <c r="P5416" t="str" cm="1">
        <f t="array" ref="P5416">_xlfn.IFS(Table1[[#This Row],[Patient Waittime]]&lt;=15,"0-15",Table1[[#This Row],[Patient Waittime]]&lt;=30,"16-30",Table1[[#This Row],[Patient Waittime]]&lt;=45,"31-45",Table1[[#This Row],[Patient Waittime]]&lt;=60,"46-60",TRUE,"60+")</f>
        <v>46-60</v>
      </c>
      <c r="Q5416">
        <f>--(Table1[[#This Row],[Patient Waittime]]&lt;=30)</f>
        <v>0</v>
      </c>
      <c r="R5416">
        <f>--Table1[[#This Row],[Patient Admission Flag]]</f>
        <v>1</v>
      </c>
      <c r="S5416">
        <f>--AND(Table1[[#This Row],[WithinTarget]]=1,Table1[[#This Row],[Patient Satisfaction Score]]&gt;=7)</f>
        <v>0</v>
      </c>
      <c r="T5416" t="str">
        <f>IF(LEFT(Table1[[#This Row],[Patient Gender]],1)="F","Female","Male")</f>
        <v>Female</v>
      </c>
    </row>
    <row r="5417" spans="1:20" x14ac:dyDescent="0.3">
      <c r="A5417" t="s">
        <v>5521</v>
      </c>
      <c r="B5417" s="1">
        <v>45227.685416666667</v>
      </c>
      <c r="C5417" t="s">
        <v>13</v>
      </c>
      <c r="D5417">
        <v>56</v>
      </c>
      <c r="E5417" t="s">
        <v>14</v>
      </c>
      <c r="F5417" t="s">
        <v>11</v>
      </c>
      <c r="G5417" t="b">
        <v>1</v>
      </c>
      <c r="H5417">
        <v>5</v>
      </c>
      <c r="I5417">
        <v>45</v>
      </c>
      <c r="J5417" t="b">
        <v>1</v>
      </c>
      <c r="K5417">
        <f>YEAR(Table1[[#This Row],[Patient Admission Date]])</f>
        <v>2023</v>
      </c>
      <c r="L5417" t="str">
        <f>TEXT(Table1[[#This Row],[Patient Admission Date]],"mmm")</f>
        <v>Oct</v>
      </c>
      <c r="M5417" t="str">
        <f>TEXT(Table1[[#This Row],[Patient Admission Date]],"ddd")</f>
        <v>Sat</v>
      </c>
      <c r="N5417" t="str">
        <f>TEXT(INT(HOUR(Table1[[#This Row],[Patient Admission Date]])/3)*3,"00")&amp;"-"&amp;TEXT(INT(HOUR(Table1[[#This Row],[Patient Admission Date]])/3)*3+3,"00")</f>
        <v>15-18</v>
      </c>
      <c r="O5417" t="str" cm="1">
        <f t="array" ref="O5417">_xlfn.IFS(Table1[[#This Row],[Patient Age]]&lt;=14,"0-14",Table1[[#This Row],[Patient Age]]&lt;=29,"15-29",Table1[[#This Row],[Patient Age]]&lt;=44,"30-44",Table1[[#This Row],[Patient Age]]&lt;=59,"45-59",Table1[[#This Row],[Patient Age]]&lt;=74,"60-74",TRUE,"75+")</f>
        <v>45-59</v>
      </c>
      <c r="P5417" t="str" cm="1">
        <f t="array" ref="P5417">_xlfn.IFS(Table1[[#This Row],[Patient Waittime]]&lt;=15,"0-15",Table1[[#This Row],[Patient Waittime]]&lt;=30,"16-30",Table1[[#This Row],[Patient Waittime]]&lt;=45,"31-45",Table1[[#This Row],[Patient Waittime]]&lt;=60,"46-60",TRUE,"60+")</f>
        <v>31-45</v>
      </c>
      <c r="Q5417">
        <f>--(Table1[[#This Row],[Patient Waittime]]&lt;=30)</f>
        <v>0</v>
      </c>
      <c r="R5417">
        <f>--Table1[[#This Row],[Patient Admission Flag]]</f>
        <v>1</v>
      </c>
      <c r="S5417">
        <f>--AND(Table1[[#This Row],[WithinTarget]]=1,Table1[[#This Row],[Patient Satisfaction Score]]&gt;=7)</f>
        <v>0</v>
      </c>
      <c r="T5417" t="str">
        <f>IF(LEFT(Table1[[#This Row],[Patient Gender]],1)="F","Female","Male")</f>
        <v>Female</v>
      </c>
    </row>
    <row r="5418" spans="1:20" x14ac:dyDescent="0.3">
      <c r="A5418" t="s">
        <v>5522</v>
      </c>
      <c r="B5418" s="1">
        <v>45594.981249999997</v>
      </c>
      <c r="C5418" t="s">
        <v>13</v>
      </c>
      <c r="D5418">
        <v>70</v>
      </c>
      <c r="E5418" t="s">
        <v>14</v>
      </c>
      <c r="F5418" t="s">
        <v>11</v>
      </c>
      <c r="G5418" t="b">
        <v>1</v>
      </c>
      <c r="H5418">
        <v>5</v>
      </c>
      <c r="I5418">
        <v>42</v>
      </c>
      <c r="J5418" t="b">
        <v>1</v>
      </c>
      <c r="K5418">
        <f>YEAR(Table1[[#This Row],[Patient Admission Date]])</f>
        <v>2024</v>
      </c>
      <c r="L5418" t="str">
        <f>TEXT(Table1[[#This Row],[Patient Admission Date]],"mmm")</f>
        <v>Oct</v>
      </c>
      <c r="M5418" t="str">
        <f>TEXT(Table1[[#This Row],[Patient Admission Date]],"ddd")</f>
        <v>Tue</v>
      </c>
      <c r="N5418" t="str">
        <f>TEXT(INT(HOUR(Table1[[#This Row],[Patient Admission Date]])/3)*3,"00")&amp;"-"&amp;TEXT(INT(HOUR(Table1[[#This Row],[Patient Admission Date]])/3)*3+3,"00")</f>
        <v>21-24</v>
      </c>
      <c r="O5418" t="str" cm="1">
        <f t="array" ref="O5418">_xlfn.IFS(Table1[[#This Row],[Patient Age]]&lt;=14,"0-14",Table1[[#This Row],[Patient Age]]&lt;=29,"15-29",Table1[[#This Row],[Patient Age]]&lt;=44,"30-44",Table1[[#This Row],[Patient Age]]&lt;=59,"45-59",Table1[[#This Row],[Patient Age]]&lt;=74,"60-74",TRUE,"75+")</f>
        <v>60-74</v>
      </c>
      <c r="P5418" t="str" cm="1">
        <f t="array" ref="P5418">_xlfn.IFS(Table1[[#This Row],[Patient Waittime]]&lt;=15,"0-15",Table1[[#This Row],[Patient Waittime]]&lt;=30,"16-30",Table1[[#This Row],[Patient Waittime]]&lt;=45,"31-45",Table1[[#This Row],[Patient Waittime]]&lt;=60,"46-60",TRUE,"60+")</f>
        <v>31-45</v>
      </c>
      <c r="Q5418">
        <f>--(Table1[[#This Row],[Patient Waittime]]&lt;=30)</f>
        <v>0</v>
      </c>
      <c r="R5418">
        <f>--Table1[[#This Row],[Patient Admission Flag]]</f>
        <v>1</v>
      </c>
      <c r="S5418">
        <f>--AND(Table1[[#This Row],[WithinTarget]]=1,Table1[[#This Row],[Patient Satisfaction Score]]&gt;=7)</f>
        <v>0</v>
      </c>
      <c r="T5418" t="str">
        <f>IF(LEFT(Table1[[#This Row],[Patient Gender]],1)="F","Female","Male")</f>
        <v>Female</v>
      </c>
    </row>
    <row r="5419" spans="1:20" x14ac:dyDescent="0.3">
      <c r="A5419" t="s">
        <v>5523</v>
      </c>
      <c r="B5419" s="1">
        <v>45422.209027777775</v>
      </c>
      <c r="C5419" t="s">
        <v>13</v>
      </c>
      <c r="D5419">
        <v>63</v>
      </c>
      <c r="E5419" t="s">
        <v>14</v>
      </c>
      <c r="F5419" t="s">
        <v>11</v>
      </c>
      <c r="G5419" t="b">
        <v>1</v>
      </c>
      <c r="H5419">
        <v>5</v>
      </c>
      <c r="I5419">
        <v>21</v>
      </c>
      <c r="J5419" t="b">
        <v>1</v>
      </c>
      <c r="K5419">
        <f>YEAR(Table1[[#This Row],[Patient Admission Date]])</f>
        <v>2024</v>
      </c>
      <c r="L5419" t="str">
        <f>TEXT(Table1[[#This Row],[Patient Admission Date]],"mmm")</f>
        <v>May</v>
      </c>
      <c r="M5419" t="str">
        <f>TEXT(Table1[[#This Row],[Patient Admission Date]],"ddd")</f>
        <v>Fri</v>
      </c>
      <c r="N5419" t="str">
        <f>TEXT(INT(HOUR(Table1[[#This Row],[Patient Admission Date]])/3)*3,"00")&amp;"-"&amp;TEXT(INT(HOUR(Table1[[#This Row],[Patient Admission Date]])/3)*3+3,"00")</f>
        <v>03-06</v>
      </c>
      <c r="O5419" t="str" cm="1">
        <f t="array" ref="O5419">_xlfn.IFS(Table1[[#This Row],[Patient Age]]&lt;=14,"0-14",Table1[[#This Row],[Patient Age]]&lt;=29,"15-29",Table1[[#This Row],[Patient Age]]&lt;=44,"30-44",Table1[[#This Row],[Patient Age]]&lt;=59,"45-59",Table1[[#This Row],[Patient Age]]&lt;=74,"60-74",TRUE,"75+")</f>
        <v>60-74</v>
      </c>
      <c r="P5419" t="str" cm="1">
        <f t="array" ref="P5419">_xlfn.IFS(Table1[[#This Row],[Patient Waittime]]&lt;=15,"0-15",Table1[[#This Row],[Patient Waittime]]&lt;=30,"16-30",Table1[[#This Row],[Patient Waittime]]&lt;=45,"31-45",Table1[[#This Row],[Patient Waittime]]&lt;=60,"46-60",TRUE,"60+")</f>
        <v>16-30</v>
      </c>
      <c r="Q5419">
        <f>--(Table1[[#This Row],[Patient Waittime]]&lt;=30)</f>
        <v>1</v>
      </c>
      <c r="R5419">
        <f>--Table1[[#This Row],[Patient Admission Flag]]</f>
        <v>1</v>
      </c>
      <c r="S5419">
        <f>--AND(Table1[[#This Row],[WithinTarget]]=1,Table1[[#This Row],[Patient Satisfaction Score]]&gt;=7)</f>
        <v>0</v>
      </c>
      <c r="T5419" t="str">
        <f>IF(LEFT(Table1[[#This Row],[Patient Gender]],1)="F","Female","Male")</f>
        <v>Female</v>
      </c>
    </row>
    <row r="5420" spans="1:20" x14ac:dyDescent="0.3">
      <c r="A5420" t="s">
        <v>5524</v>
      </c>
      <c r="B5420" s="1">
        <v>45306.902083333334</v>
      </c>
      <c r="C5420" t="s">
        <v>13</v>
      </c>
      <c r="D5420">
        <v>18</v>
      </c>
      <c r="E5420" t="s">
        <v>14</v>
      </c>
      <c r="F5420" t="s">
        <v>11</v>
      </c>
      <c r="G5420" t="b">
        <v>1</v>
      </c>
      <c r="H5420">
        <v>5</v>
      </c>
      <c r="I5420">
        <v>60</v>
      </c>
      <c r="J5420" t="b">
        <v>1</v>
      </c>
      <c r="K5420">
        <f>YEAR(Table1[[#This Row],[Patient Admission Date]])</f>
        <v>2024</v>
      </c>
      <c r="L5420" t="str">
        <f>TEXT(Table1[[#This Row],[Patient Admission Date]],"mmm")</f>
        <v>Jan</v>
      </c>
      <c r="M5420" t="str">
        <f>TEXT(Table1[[#This Row],[Patient Admission Date]],"ddd")</f>
        <v>Mon</v>
      </c>
      <c r="N5420" t="str">
        <f>TEXT(INT(HOUR(Table1[[#This Row],[Patient Admission Date]])/3)*3,"00")&amp;"-"&amp;TEXT(INT(HOUR(Table1[[#This Row],[Patient Admission Date]])/3)*3+3,"00")</f>
        <v>21-24</v>
      </c>
      <c r="O5420" t="str" cm="1">
        <f t="array" ref="O5420">_xlfn.IFS(Table1[[#This Row],[Patient Age]]&lt;=14,"0-14",Table1[[#This Row],[Patient Age]]&lt;=29,"15-29",Table1[[#This Row],[Patient Age]]&lt;=44,"30-44",Table1[[#This Row],[Patient Age]]&lt;=59,"45-59",Table1[[#This Row],[Patient Age]]&lt;=74,"60-74",TRUE,"75+")</f>
        <v>15-29</v>
      </c>
      <c r="P5420" t="str" cm="1">
        <f t="array" ref="P5420">_xlfn.IFS(Table1[[#This Row],[Patient Waittime]]&lt;=15,"0-15",Table1[[#This Row],[Patient Waittime]]&lt;=30,"16-30",Table1[[#This Row],[Patient Waittime]]&lt;=45,"31-45",Table1[[#This Row],[Patient Waittime]]&lt;=60,"46-60",TRUE,"60+")</f>
        <v>46-60</v>
      </c>
      <c r="Q5420">
        <f>--(Table1[[#This Row],[Patient Waittime]]&lt;=30)</f>
        <v>0</v>
      </c>
      <c r="R5420">
        <f>--Table1[[#This Row],[Patient Admission Flag]]</f>
        <v>1</v>
      </c>
      <c r="S5420">
        <f>--AND(Table1[[#This Row],[WithinTarget]]=1,Table1[[#This Row],[Patient Satisfaction Score]]&gt;=7)</f>
        <v>0</v>
      </c>
      <c r="T5420" t="str">
        <f>IF(LEFT(Table1[[#This Row],[Patient Gender]],1)="F","Female","Male")</f>
        <v>Female</v>
      </c>
    </row>
    <row r="5421" spans="1:20" x14ac:dyDescent="0.3">
      <c r="A5421" t="s">
        <v>5525</v>
      </c>
      <c r="B5421" s="1">
        <v>45182.535416666666</v>
      </c>
      <c r="C5421" t="s">
        <v>13</v>
      </c>
      <c r="D5421">
        <v>48</v>
      </c>
      <c r="E5421" t="s">
        <v>14</v>
      </c>
      <c r="F5421" t="s">
        <v>11</v>
      </c>
      <c r="G5421" t="b">
        <v>1</v>
      </c>
      <c r="H5421">
        <v>5</v>
      </c>
      <c r="I5421">
        <v>52</v>
      </c>
      <c r="J5421" t="b">
        <v>1</v>
      </c>
      <c r="K5421">
        <f>YEAR(Table1[[#This Row],[Patient Admission Date]])</f>
        <v>2023</v>
      </c>
      <c r="L5421" t="str">
        <f>TEXT(Table1[[#This Row],[Patient Admission Date]],"mmm")</f>
        <v>Sep</v>
      </c>
      <c r="M5421" t="str">
        <f>TEXT(Table1[[#This Row],[Patient Admission Date]],"ddd")</f>
        <v>Wed</v>
      </c>
      <c r="N5421" t="str">
        <f>TEXT(INT(HOUR(Table1[[#This Row],[Patient Admission Date]])/3)*3,"00")&amp;"-"&amp;TEXT(INT(HOUR(Table1[[#This Row],[Patient Admission Date]])/3)*3+3,"00")</f>
        <v>12-15</v>
      </c>
      <c r="O5421" t="str" cm="1">
        <f t="array" ref="O5421">_xlfn.IFS(Table1[[#This Row],[Patient Age]]&lt;=14,"0-14",Table1[[#This Row],[Patient Age]]&lt;=29,"15-29",Table1[[#This Row],[Patient Age]]&lt;=44,"30-44",Table1[[#This Row],[Patient Age]]&lt;=59,"45-59",Table1[[#This Row],[Patient Age]]&lt;=74,"60-74",TRUE,"75+")</f>
        <v>45-59</v>
      </c>
      <c r="P5421" t="str" cm="1">
        <f t="array" ref="P5421">_xlfn.IFS(Table1[[#This Row],[Patient Waittime]]&lt;=15,"0-15",Table1[[#This Row],[Patient Waittime]]&lt;=30,"16-30",Table1[[#This Row],[Patient Waittime]]&lt;=45,"31-45",Table1[[#This Row],[Patient Waittime]]&lt;=60,"46-60",TRUE,"60+")</f>
        <v>46-60</v>
      </c>
      <c r="Q5421">
        <f>--(Table1[[#This Row],[Patient Waittime]]&lt;=30)</f>
        <v>0</v>
      </c>
      <c r="R5421">
        <f>--Table1[[#This Row],[Patient Admission Flag]]</f>
        <v>1</v>
      </c>
      <c r="S5421">
        <f>--AND(Table1[[#This Row],[WithinTarget]]=1,Table1[[#This Row],[Patient Satisfaction Score]]&gt;=7)</f>
        <v>0</v>
      </c>
      <c r="T5421" t="str">
        <f>IF(LEFT(Table1[[#This Row],[Patient Gender]],1)="F","Female","Male")</f>
        <v>Female</v>
      </c>
    </row>
    <row r="5422" spans="1:20" x14ac:dyDescent="0.3">
      <c r="A5422" t="s">
        <v>5526</v>
      </c>
      <c r="B5422" s="1">
        <v>45236.320138888892</v>
      </c>
      <c r="C5422" t="s">
        <v>13</v>
      </c>
      <c r="D5422">
        <v>67</v>
      </c>
      <c r="E5422" t="s">
        <v>14</v>
      </c>
      <c r="F5422" t="s">
        <v>11</v>
      </c>
      <c r="G5422" t="b">
        <v>1</v>
      </c>
      <c r="H5422">
        <v>5</v>
      </c>
      <c r="I5422">
        <v>59</v>
      </c>
      <c r="J5422" t="b">
        <v>1</v>
      </c>
      <c r="K5422">
        <f>YEAR(Table1[[#This Row],[Patient Admission Date]])</f>
        <v>2023</v>
      </c>
      <c r="L5422" t="str">
        <f>TEXT(Table1[[#This Row],[Patient Admission Date]],"mmm")</f>
        <v>Nov</v>
      </c>
      <c r="M5422" t="str">
        <f>TEXT(Table1[[#This Row],[Patient Admission Date]],"ddd")</f>
        <v>Mon</v>
      </c>
      <c r="N5422" t="str">
        <f>TEXT(INT(HOUR(Table1[[#This Row],[Patient Admission Date]])/3)*3,"00")&amp;"-"&amp;TEXT(INT(HOUR(Table1[[#This Row],[Patient Admission Date]])/3)*3+3,"00")</f>
        <v>06-09</v>
      </c>
      <c r="O5422" t="str" cm="1">
        <f t="array" ref="O5422">_xlfn.IFS(Table1[[#This Row],[Patient Age]]&lt;=14,"0-14",Table1[[#This Row],[Patient Age]]&lt;=29,"15-29",Table1[[#This Row],[Patient Age]]&lt;=44,"30-44",Table1[[#This Row],[Patient Age]]&lt;=59,"45-59",Table1[[#This Row],[Patient Age]]&lt;=74,"60-74",TRUE,"75+")</f>
        <v>60-74</v>
      </c>
      <c r="P5422" t="str" cm="1">
        <f t="array" ref="P5422">_xlfn.IFS(Table1[[#This Row],[Patient Waittime]]&lt;=15,"0-15",Table1[[#This Row],[Patient Waittime]]&lt;=30,"16-30",Table1[[#This Row],[Patient Waittime]]&lt;=45,"31-45",Table1[[#This Row],[Patient Waittime]]&lt;=60,"46-60",TRUE,"60+")</f>
        <v>46-60</v>
      </c>
      <c r="Q5422">
        <f>--(Table1[[#This Row],[Patient Waittime]]&lt;=30)</f>
        <v>0</v>
      </c>
      <c r="R5422">
        <f>--Table1[[#This Row],[Patient Admission Flag]]</f>
        <v>1</v>
      </c>
      <c r="S5422">
        <f>--AND(Table1[[#This Row],[WithinTarget]]=1,Table1[[#This Row],[Patient Satisfaction Score]]&gt;=7)</f>
        <v>0</v>
      </c>
      <c r="T5422" t="str">
        <f>IF(LEFT(Table1[[#This Row],[Patient Gender]],1)="F","Female","Male")</f>
        <v>Female</v>
      </c>
    </row>
    <row r="5423" spans="1:20" x14ac:dyDescent="0.3">
      <c r="A5423" t="s">
        <v>5527</v>
      </c>
      <c r="B5423" s="1">
        <v>45203.208333333336</v>
      </c>
      <c r="C5423" t="s">
        <v>13</v>
      </c>
      <c r="D5423">
        <v>75</v>
      </c>
      <c r="E5423" t="s">
        <v>14</v>
      </c>
      <c r="F5423" t="s">
        <v>11</v>
      </c>
      <c r="G5423" t="b">
        <v>1</v>
      </c>
      <c r="H5423">
        <v>5</v>
      </c>
      <c r="I5423">
        <v>58</v>
      </c>
      <c r="J5423" t="b">
        <v>1</v>
      </c>
      <c r="K5423">
        <f>YEAR(Table1[[#This Row],[Patient Admission Date]])</f>
        <v>2023</v>
      </c>
      <c r="L5423" t="str">
        <f>TEXT(Table1[[#This Row],[Patient Admission Date]],"mmm")</f>
        <v>Oct</v>
      </c>
      <c r="M5423" t="str">
        <f>TEXT(Table1[[#This Row],[Patient Admission Date]],"ddd")</f>
        <v>Wed</v>
      </c>
      <c r="N5423" t="str">
        <f>TEXT(INT(HOUR(Table1[[#This Row],[Patient Admission Date]])/3)*3,"00")&amp;"-"&amp;TEXT(INT(HOUR(Table1[[#This Row],[Patient Admission Date]])/3)*3+3,"00")</f>
        <v>03-06</v>
      </c>
      <c r="O5423" t="str" cm="1">
        <f t="array" ref="O5423">_xlfn.IFS(Table1[[#This Row],[Patient Age]]&lt;=14,"0-14",Table1[[#This Row],[Patient Age]]&lt;=29,"15-29",Table1[[#This Row],[Patient Age]]&lt;=44,"30-44",Table1[[#This Row],[Patient Age]]&lt;=59,"45-59",Table1[[#This Row],[Patient Age]]&lt;=74,"60-74",TRUE,"75+")</f>
        <v>75+</v>
      </c>
      <c r="P5423" t="str" cm="1">
        <f t="array" ref="P5423">_xlfn.IFS(Table1[[#This Row],[Patient Waittime]]&lt;=15,"0-15",Table1[[#This Row],[Patient Waittime]]&lt;=30,"16-30",Table1[[#This Row],[Patient Waittime]]&lt;=45,"31-45",Table1[[#This Row],[Patient Waittime]]&lt;=60,"46-60",TRUE,"60+")</f>
        <v>46-60</v>
      </c>
      <c r="Q5423">
        <f>--(Table1[[#This Row],[Patient Waittime]]&lt;=30)</f>
        <v>0</v>
      </c>
      <c r="R5423">
        <f>--Table1[[#This Row],[Patient Admission Flag]]</f>
        <v>1</v>
      </c>
      <c r="S5423">
        <f>--AND(Table1[[#This Row],[WithinTarget]]=1,Table1[[#This Row],[Patient Satisfaction Score]]&gt;=7)</f>
        <v>0</v>
      </c>
      <c r="T5423" t="str">
        <f>IF(LEFT(Table1[[#This Row],[Patient Gender]],1)="F","Female","Male")</f>
        <v>Female</v>
      </c>
    </row>
    <row r="5424" spans="1:20" x14ac:dyDescent="0.3">
      <c r="A5424" t="s">
        <v>5528</v>
      </c>
      <c r="B5424" s="1">
        <v>45454.752083333333</v>
      </c>
      <c r="C5424" t="s">
        <v>13</v>
      </c>
      <c r="D5424">
        <v>50</v>
      </c>
      <c r="E5424" t="s">
        <v>14</v>
      </c>
      <c r="F5424" t="s">
        <v>11</v>
      </c>
      <c r="G5424" t="b">
        <v>1</v>
      </c>
      <c r="H5424">
        <v>6</v>
      </c>
      <c r="I5424">
        <v>21</v>
      </c>
      <c r="J5424" t="b">
        <v>1</v>
      </c>
      <c r="K5424">
        <f>YEAR(Table1[[#This Row],[Patient Admission Date]])</f>
        <v>2024</v>
      </c>
      <c r="L5424" t="str">
        <f>TEXT(Table1[[#This Row],[Patient Admission Date]],"mmm")</f>
        <v>Jun</v>
      </c>
      <c r="M5424" t="str">
        <f>TEXT(Table1[[#This Row],[Patient Admission Date]],"ddd")</f>
        <v>Tue</v>
      </c>
      <c r="N5424" t="str">
        <f>TEXT(INT(HOUR(Table1[[#This Row],[Patient Admission Date]])/3)*3,"00")&amp;"-"&amp;TEXT(INT(HOUR(Table1[[#This Row],[Patient Admission Date]])/3)*3+3,"00")</f>
        <v>18-21</v>
      </c>
      <c r="O5424" t="str" cm="1">
        <f t="array" ref="O5424">_xlfn.IFS(Table1[[#This Row],[Patient Age]]&lt;=14,"0-14",Table1[[#This Row],[Patient Age]]&lt;=29,"15-29",Table1[[#This Row],[Patient Age]]&lt;=44,"30-44",Table1[[#This Row],[Patient Age]]&lt;=59,"45-59",Table1[[#This Row],[Patient Age]]&lt;=74,"60-74",TRUE,"75+")</f>
        <v>45-59</v>
      </c>
      <c r="P5424" t="str" cm="1">
        <f t="array" ref="P5424">_xlfn.IFS(Table1[[#This Row],[Patient Waittime]]&lt;=15,"0-15",Table1[[#This Row],[Patient Waittime]]&lt;=30,"16-30",Table1[[#This Row],[Patient Waittime]]&lt;=45,"31-45",Table1[[#This Row],[Patient Waittime]]&lt;=60,"46-60",TRUE,"60+")</f>
        <v>16-30</v>
      </c>
      <c r="Q5424">
        <f>--(Table1[[#This Row],[Patient Waittime]]&lt;=30)</f>
        <v>1</v>
      </c>
      <c r="R5424">
        <f>--Table1[[#This Row],[Patient Admission Flag]]</f>
        <v>1</v>
      </c>
      <c r="S5424">
        <f>--AND(Table1[[#This Row],[WithinTarget]]=1,Table1[[#This Row],[Patient Satisfaction Score]]&gt;=7)</f>
        <v>0</v>
      </c>
      <c r="T5424" t="str">
        <f>IF(LEFT(Table1[[#This Row],[Patient Gender]],1)="F","Female","Male")</f>
        <v>Female</v>
      </c>
    </row>
    <row r="5425" spans="1:20" x14ac:dyDescent="0.3">
      <c r="A5425" t="s">
        <v>5529</v>
      </c>
      <c r="B5425" s="1">
        <v>45440.486111111109</v>
      </c>
      <c r="C5425" t="s">
        <v>13</v>
      </c>
      <c r="D5425">
        <v>42</v>
      </c>
      <c r="E5425" t="s">
        <v>14</v>
      </c>
      <c r="F5425" t="s">
        <v>11</v>
      </c>
      <c r="G5425" t="b">
        <v>1</v>
      </c>
      <c r="H5425">
        <v>6</v>
      </c>
      <c r="I5425">
        <v>14</v>
      </c>
      <c r="J5425" t="b">
        <v>1</v>
      </c>
      <c r="K5425">
        <f>YEAR(Table1[[#This Row],[Patient Admission Date]])</f>
        <v>2024</v>
      </c>
      <c r="L5425" t="str">
        <f>TEXT(Table1[[#This Row],[Patient Admission Date]],"mmm")</f>
        <v>May</v>
      </c>
      <c r="M5425" t="str">
        <f>TEXT(Table1[[#This Row],[Patient Admission Date]],"ddd")</f>
        <v>Tue</v>
      </c>
      <c r="N5425" t="str">
        <f>TEXT(INT(HOUR(Table1[[#This Row],[Patient Admission Date]])/3)*3,"00")&amp;"-"&amp;TEXT(INT(HOUR(Table1[[#This Row],[Patient Admission Date]])/3)*3+3,"00")</f>
        <v>09-12</v>
      </c>
      <c r="O5425" t="str" cm="1">
        <f t="array" ref="O5425">_xlfn.IFS(Table1[[#This Row],[Patient Age]]&lt;=14,"0-14",Table1[[#This Row],[Patient Age]]&lt;=29,"15-29",Table1[[#This Row],[Patient Age]]&lt;=44,"30-44",Table1[[#This Row],[Patient Age]]&lt;=59,"45-59",Table1[[#This Row],[Patient Age]]&lt;=74,"60-74",TRUE,"75+")</f>
        <v>30-44</v>
      </c>
      <c r="P5425" t="str" cm="1">
        <f t="array" ref="P5425">_xlfn.IFS(Table1[[#This Row],[Patient Waittime]]&lt;=15,"0-15",Table1[[#This Row],[Patient Waittime]]&lt;=30,"16-30",Table1[[#This Row],[Patient Waittime]]&lt;=45,"31-45",Table1[[#This Row],[Patient Waittime]]&lt;=60,"46-60",TRUE,"60+")</f>
        <v>0-15</v>
      </c>
      <c r="Q5425">
        <f>--(Table1[[#This Row],[Patient Waittime]]&lt;=30)</f>
        <v>1</v>
      </c>
      <c r="R5425">
        <f>--Table1[[#This Row],[Patient Admission Flag]]</f>
        <v>1</v>
      </c>
      <c r="S5425">
        <f>--AND(Table1[[#This Row],[WithinTarget]]=1,Table1[[#This Row],[Patient Satisfaction Score]]&gt;=7)</f>
        <v>0</v>
      </c>
      <c r="T5425" t="str">
        <f>IF(LEFT(Table1[[#This Row],[Patient Gender]],1)="F","Female","Male")</f>
        <v>Female</v>
      </c>
    </row>
    <row r="5426" spans="1:20" x14ac:dyDescent="0.3">
      <c r="A5426" t="s">
        <v>5530</v>
      </c>
      <c r="B5426" s="1">
        <v>45448.87222222222</v>
      </c>
      <c r="C5426" t="s">
        <v>13</v>
      </c>
      <c r="D5426">
        <v>39</v>
      </c>
      <c r="E5426" t="s">
        <v>14</v>
      </c>
      <c r="F5426" t="s">
        <v>11</v>
      </c>
      <c r="G5426" t="b">
        <v>1</v>
      </c>
      <c r="H5426">
        <v>6</v>
      </c>
      <c r="I5426">
        <v>57</v>
      </c>
      <c r="J5426" t="b">
        <v>1</v>
      </c>
      <c r="K5426">
        <f>YEAR(Table1[[#This Row],[Patient Admission Date]])</f>
        <v>2024</v>
      </c>
      <c r="L5426" t="str">
        <f>TEXT(Table1[[#This Row],[Patient Admission Date]],"mmm")</f>
        <v>Jun</v>
      </c>
      <c r="M5426" t="str">
        <f>TEXT(Table1[[#This Row],[Patient Admission Date]],"ddd")</f>
        <v>Wed</v>
      </c>
      <c r="N5426" t="str">
        <f>TEXT(INT(HOUR(Table1[[#This Row],[Patient Admission Date]])/3)*3,"00")&amp;"-"&amp;TEXT(INT(HOUR(Table1[[#This Row],[Patient Admission Date]])/3)*3+3,"00")</f>
        <v>18-21</v>
      </c>
      <c r="O5426" t="str" cm="1">
        <f t="array" ref="O5426">_xlfn.IFS(Table1[[#This Row],[Patient Age]]&lt;=14,"0-14",Table1[[#This Row],[Patient Age]]&lt;=29,"15-29",Table1[[#This Row],[Patient Age]]&lt;=44,"30-44",Table1[[#This Row],[Patient Age]]&lt;=59,"45-59",Table1[[#This Row],[Patient Age]]&lt;=74,"60-74",TRUE,"75+")</f>
        <v>30-44</v>
      </c>
      <c r="P5426" t="str" cm="1">
        <f t="array" ref="P5426">_xlfn.IFS(Table1[[#This Row],[Patient Waittime]]&lt;=15,"0-15",Table1[[#This Row],[Patient Waittime]]&lt;=30,"16-30",Table1[[#This Row],[Patient Waittime]]&lt;=45,"31-45",Table1[[#This Row],[Patient Waittime]]&lt;=60,"46-60",TRUE,"60+")</f>
        <v>46-60</v>
      </c>
      <c r="Q5426">
        <f>--(Table1[[#This Row],[Patient Waittime]]&lt;=30)</f>
        <v>0</v>
      </c>
      <c r="R5426">
        <f>--Table1[[#This Row],[Patient Admission Flag]]</f>
        <v>1</v>
      </c>
      <c r="S5426">
        <f>--AND(Table1[[#This Row],[WithinTarget]]=1,Table1[[#This Row],[Patient Satisfaction Score]]&gt;=7)</f>
        <v>0</v>
      </c>
      <c r="T5426" t="str">
        <f>IF(LEFT(Table1[[#This Row],[Patient Gender]],1)="F","Female","Male")</f>
        <v>Female</v>
      </c>
    </row>
    <row r="5427" spans="1:20" x14ac:dyDescent="0.3">
      <c r="A5427" t="s">
        <v>5531</v>
      </c>
      <c r="B5427" s="1">
        <v>45506.979166666664</v>
      </c>
      <c r="C5427" t="s">
        <v>13</v>
      </c>
      <c r="D5427">
        <v>53</v>
      </c>
      <c r="E5427" t="s">
        <v>14</v>
      </c>
      <c r="F5427" t="s">
        <v>11</v>
      </c>
      <c r="G5427" t="b">
        <v>1</v>
      </c>
      <c r="H5427">
        <v>7</v>
      </c>
      <c r="I5427">
        <v>41</v>
      </c>
      <c r="J5427" t="b">
        <v>1</v>
      </c>
      <c r="K5427">
        <f>YEAR(Table1[[#This Row],[Patient Admission Date]])</f>
        <v>2024</v>
      </c>
      <c r="L5427" t="str">
        <f>TEXT(Table1[[#This Row],[Patient Admission Date]],"mmm")</f>
        <v>Aug</v>
      </c>
      <c r="M5427" t="str">
        <f>TEXT(Table1[[#This Row],[Patient Admission Date]],"ddd")</f>
        <v>Fri</v>
      </c>
      <c r="N5427" t="str">
        <f>TEXT(INT(HOUR(Table1[[#This Row],[Patient Admission Date]])/3)*3,"00")&amp;"-"&amp;TEXT(INT(HOUR(Table1[[#This Row],[Patient Admission Date]])/3)*3+3,"00")</f>
        <v>21-24</v>
      </c>
      <c r="O5427" t="str" cm="1">
        <f t="array" ref="O5427">_xlfn.IFS(Table1[[#This Row],[Patient Age]]&lt;=14,"0-14",Table1[[#This Row],[Patient Age]]&lt;=29,"15-29",Table1[[#This Row],[Patient Age]]&lt;=44,"30-44",Table1[[#This Row],[Patient Age]]&lt;=59,"45-59",Table1[[#This Row],[Patient Age]]&lt;=74,"60-74",TRUE,"75+")</f>
        <v>45-59</v>
      </c>
      <c r="P5427" t="str" cm="1">
        <f t="array" ref="P5427">_xlfn.IFS(Table1[[#This Row],[Patient Waittime]]&lt;=15,"0-15",Table1[[#This Row],[Patient Waittime]]&lt;=30,"16-30",Table1[[#This Row],[Patient Waittime]]&lt;=45,"31-45",Table1[[#This Row],[Patient Waittime]]&lt;=60,"46-60",TRUE,"60+")</f>
        <v>31-45</v>
      </c>
      <c r="Q5427">
        <f>--(Table1[[#This Row],[Patient Waittime]]&lt;=30)</f>
        <v>0</v>
      </c>
      <c r="R5427">
        <f>--Table1[[#This Row],[Patient Admission Flag]]</f>
        <v>1</v>
      </c>
      <c r="S5427">
        <f>--AND(Table1[[#This Row],[WithinTarget]]=1,Table1[[#This Row],[Patient Satisfaction Score]]&gt;=7)</f>
        <v>0</v>
      </c>
      <c r="T5427" t="str">
        <f>IF(LEFT(Table1[[#This Row],[Patient Gender]],1)="F","Female","Male")</f>
        <v>Female</v>
      </c>
    </row>
    <row r="5428" spans="1:20" x14ac:dyDescent="0.3">
      <c r="A5428" t="s">
        <v>5532</v>
      </c>
      <c r="B5428" s="1">
        <v>45359.520833333336</v>
      </c>
      <c r="C5428" t="s">
        <v>13</v>
      </c>
      <c r="D5428">
        <v>3</v>
      </c>
      <c r="E5428" t="s">
        <v>14</v>
      </c>
      <c r="F5428" t="s">
        <v>11</v>
      </c>
      <c r="G5428" t="b">
        <v>1</v>
      </c>
      <c r="H5428">
        <v>7</v>
      </c>
      <c r="I5428">
        <v>27</v>
      </c>
      <c r="J5428" t="b">
        <v>1</v>
      </c>
      <c r="K5428">
        <f>YEAR(Table1[[#This Row],[Patient Admission Date]])</f>
        <v>2024</v>
      </c>
      <c r="L5428" t="str">
        <f>TEXT(Table1[[#This Row],[Patient Admission Date]],"mmm")</f>
        <v>Mar</v>
      </c>
      <c r="M5428" t="str">
        <f>TEXT(Table1[[#This Row],[Patient Admission Date]],"ddd")</f>
        <v>Fri</v>
      </c>
      <c r="N5428" t="str">
        <f>TEXT(INT(HOUR(Table1[[#This Row],[Patient Admission Date]])/3)*3,"00")&amp;"-"&amp;TEXT(INT(HOUR(Table1[[#This Row],[Patient Admission Date]])/3)*3+3,"00")</f>
        <v>12-15</v>
      </c>
      <c r="O5428" t="str" cm="1">
        <f t="array" ref="O5428">_xlfn.IFS(Table1[[#This Row],[Patient Age]]&lt;=14,"0-14",Table1[[#This Row],[Patient Age]]&lt;=29,"15-29",Table1[[#This Row],[Patient Age]]&lt;=44,"30-44",Table1[[#This Row],[Patient Age]]&lt;=59,"45-59",Table1[[#This Row],[Patient Age]]&lt;=74,"60-74",TRUE,"75+")</f>
        <v>0-14</v>
      </c>
      <c r="P5428" t="str" cm="1">
        <f t="array" ref="P5428">_xlfn.IFS(Table1[[#This Row],[Patient Waittime]]&lt;=15,"0-15",Table1[[#This Row],[Patient Waittime]]&lt;=30,"16-30",Table1[[#This Row],[Patient Waittime]]&lt;=45,"31-45",Table1[[#This Row],[Patient Waittime]]&lt;=60,"46-60",TRUE,"60+")</f>
        <v>16-30</v>
      </c>
      <c r="Q5428">
        <f>--(Table1[[#This Row],[Patient Waittime]]&lt;=30)</f>
        <v>1</v>
      </c>
      <c r="R5428">
        <f>--Table1[[#This Row],[Patient Admission Flag]]</f>
        <v>1</v>
      </c>
      <c r="S5428">
        <f>--AND(Table1[[#This Row],[WithinTarget]]=1,Table1[[#This Row],[Patient Satisfaction Score]]&gt;=7)</f>
        <v>1</v>
      </c>
      <c r="T5428" t="str">
        <f>IF(LEFT(Table1[[#This Row],[Patient Gender]],1)="F","Female","Male")</f>
        <v>Female</v>
      </c>
    </row>
    <row r="5429" spans="1:20" x14ac:dyDescent="0.3">
      <c r="A5429" t="s">
        <v>5533</v>
      </c>
      <c r="B5429" s="1">
        <v>45225.414583333331</v>
      </c>
      <c r="C5429" t="s">
        <v>13</v>
      </c>
      <c r="D5429">
        <v>37</v>
      </c>
      <c r="E5429" t="s">
        <v>14</v>
      </c>
      <c r="F5429" t="s">
        <v>11</v>
      </c>
      <c r="G5429" t="b">
        <v>1</v>
      </c>
      <c r="H5429">
        <v>7</v>
      </c>
      <c r="I5429">
        <v>24</v>
      </c>
      <c r="J5429" t="b">
        <v>1</v>
      </c>
      <c r="K5429">
        <f>YEAR(Table1[[#This Row],[Patient Admission Date]])</f>
        <v>2023</v>
      </c>
      <c r="L5429" t="str">
        <f>TEXT(Table1[[#This Row],[Patient Admission Date]],"mmm")</f>
        <v>Oct</v>
      </c>
      <c r="M5429" t="str">
        <f>TEXT(Table1[[#This Row],[Patient Admission Date]],"ddd")</f>
        <v>Thu</v>
      </c>
      <c r="N5429" t="str">
        <f>TEXT(INT(HOUR(Table1[[#This Row],[Patient Admission Date]])/3)*3,"00")&amp;"-"&amp;TEXT(INT(HOUR(Table1[[#This Row],[Patient Admission Date]])/3)*3+3,"00")</f>
        <v>09-12</v>
      </c>
      <c r="O5429" t="str" cm="1">
        <f t="array" ref="O5429">_xlfn.IFS(Table1[[#This Row],[Patient Age]]&lt;=14,"0-14",Table1[[#This Row],[Patient Age]]&lt;=29,"15-29",Table1[[#This Row],[Patient Age]]&lt;=44,"30-44",Table1[[#This Row],[Patient Age]]&lt;=59,"45-59",Table1[[#This Row],[Patient Age]]&lt;=74,"60-74",TRUE,"75+")</f>
        <v>30-44</v>
      </c>
      <c r="P5429" t="str" cm="1">
        <f t="array" ref="P5429">_xlfn.IFS(Table1[[#This Row],[Patient Waittime]]&lt;=15,"0-15",Table1[[#This Row],[Patient Waittime]]&lt;=30,"16-30",Table1[[#This Row],[Patient Waittime]]&lt;=45,"31-45",Table1[[#This Row],[Patient Waittime]]&lt;=60,"46-60",TRUE,"60+")</f>
        <v>16-30</v>
      </c>
      <c r="Q5429">
        <f>--(Table1[[#This Row],[Patient Waittime]]&lt;=30)</f>
        <v>1</v>
      </c>
      <c r="R5429">
        <f>--Table1[[#This Row],[Patient Admission Flag]]</f>
        <v>1</v>
      </c>
      <c r="S5429">
        <f>--AND(Table1[[#This Row],[WithinTarget]]=1,Table1[[#This Row],[Patient Satisfaction Score]]&gt;=7)</f>
        <v>1</v>
      </c>
      <c r="T5429" t="str">
        <f>IF(LEFT(Table1[[#This Row],[Patient Gender]],1)="F","Female","Male")</f>
        <v>Female</v>
      </c>
    </row>
    <row r="5430" spans="1:20" x14ac:dyDescent="0.3">
      <c r="A5430" t="s">
        <v>5534</v>
      </c>
      <c r="B5430" s="1">
        <v>45468.261805555558</v>
      </c>
      <c r="C5430" t="s">
        <v>13</v>
      </c>
      <c r="D5430">
        <v>38</v>
      </c>
      <c r="E5430" t="s">
        <v>14</v>
      </c>
      <c r="F5430" t="s">
        <v>11</v>
      </c>
      <c r="G5430" t="b">
        <v>1</v>
      </c>
      <c r="H5430">
        <v>7</v>
      </c>
      <c r="I5430">
        <v>58</v>
      </c>
      <c r="J5430" t="b">
        <v>1</v>
      </c>
      <c r="K5430">
        <f>YEAR(Table1[[#This Row],[Patient Admission Date]])</f>
        <v>2024</v>
      </c>
      <c r="L5430" t="str">
        <f>TEXT(Table1[[#This Row],[Patient Admission Date]],"mmm")</f>
        <v>Jun</v>
      </c>
      <c r="M5430" t="str">
        <f>TEXT(Table1[[#This Row],[Patient Admission Date]],"ddd")</f>
        <v>Tue</v>
      </c>
      <c r="N5430" t="str">
        <f>TEXT(INT(HOUR(Table1[[#This Row],[Patient Admission Date]])/3)*3,"00")&amp;"-"&amp;TEXT(INT(HOUR(Table1[[#This Row],[Patient Admission Date]])/3)*3+3,"00")</f>
        <v>06-09</v>
      </c>
      <c r="O5430" t="str" cm="1">
        <f t="array" ref="O5430">_xlfn.IFS(Table1[[#This Row],[Patient Age]]&lt;=14,"0-14",Table1[[#This Row],[Patient Age]]&lt;=29,"15-29",Table1[[#This Row],[Patient Age]]&lt;=44,"30-44",Table1[[#This Row],[Patient Age]]&lt;=59,"45-59",Table1[[#This Row],[Patient Age]]&lt;=74,"60-74",TRUE,"75+")</f>
        <v>30-44</v>
      </c>
      <c r="P5430" t="str" cm="1">
        <f t="array" ref="P5430">_xlfn.IFS(Table1[[#This Row],[Patient Waittime]]&lt;=15,"0-15",Table1[[#This Row],[Patient Waittime]]&lt;=30,"16-30",Table1[[#This Row],[Patient Waittime]]&lt;=45,"31-45",Table1[[#This Row],[Patient Waittime]]&lt;=60,"46-60",TRUE,"60+")</f>
        <v>46-60</v>
      </c>
      <c r="Q5430">
        <f>--(Table1[[#This Row],[Patient Waittime]]&lt;=30)</f>
        <v>0</v>
      </c>
      <c r="R5430">
        <f>--Table1[[#This Row],[Patient Admission Flag]]</f>
        <v>1</v>
      </c>
      <c r="S5430">
        <f>--AND(Table1[[#This Row],[WithinTarget]]=1,Table1[[#This Row],[Patient Satisfaction Score]]&gt;=7)</f>
        <v>0</v>
      </c>
      <c r="T5430" t="str">
        <f>IF(LEFT(Table1[[#This Row],[Patient Gender]],1)="F","Female","Male")</f>
        <v>Female</v>
      </c>
    </row>
    <row r="5431" spans="1:20" x14ac:dyDescent="0.3">
      <c r="A5431" t="s">
        <v>5535</v>
      </c>
      <c r="B5431" s="1">
        <v>45116.112500000003</v>
      </c>
      <c r="C5431" t="s">
        <v>13</v>
      </c>
      <c r="D5431">
        <v>6</v>
      </c>
      <c r="E5431" t="s">
        <v>14</v>
      </c>
      <c r="F5431" t="s">
        <v>11</v>
      </c>
      <c r="G5431" t="b">
        <v>1</v>
      </c>
      <c r="H5431">
        <v>8</v>
      </c>
      <c r="I5431">
        <v>30</v>
      </c>
      <c r="J5431" t="b">
        <v>1</v>
      </c>
      <c r="K5431">
        <f>YEAR(Table1[[#This Row],[Patient Admission Date]])</f>
        <v>2023</v>
      </c>
      <c r="L5431" t="str">
        <f>TEXT(Table1[[#This Row],[Patient Admission Date]],"mmm")</f>
        <v>Jul</v>
      </c>
      <c r="M5431" t="str">
        <f>TEXT(Table1[[#This Row],[Patient Admission Date]],"ddd")</f>
        <v>Sun</v>
      </c>
      <c r="N5431" t="str">
        <f>TEXT(INT(HOUR(Table1[[#This Row],[Patient Admission Date]])/3)*3,"00")&amp;"-"&amp;TEXT(INT(HOUR(Table1[[#This Row],[Patient Admission Date]])/3)*3+3,"00")</f>
        <v>00-03</v>
      </c>
      <c r="O5431" t="str" cm="1">
        <f t="array" ref="O5431">_xlfn.IFS(Table1[[#This Row],[Patient Age]]&lt;=14,"0-14",Table1[[#This Row],[Patient Age]]&lt;=29,"15-29",Table1[[#This Row],[Patient Age]]&lt;=44,"30-44",Table1[[#This Row],[Patient Age]]&lt;=59,"45-59",Table1[[#This Row],[Patient Age]]&lt;=74,"60-74",TRUE,"75+")</f>
        <v>0-14</v>
      </c>
      <c r="P5431" t="str" cm="1">
        <f t="array" ref="P5431">_xlfn.IFS(Table1[[#This Row],[Patient Waittime]]&lt;=15,"0-15",Table1[[#This Row],[Patient Waittime]]&lt;=30,"16-30",Table1[[#This Row],[Patient Waittime]]&lt;=45,"31-45",Table1[[#This Row],[Patient Waittime]]&lt;=60,"46-60",TRUE,"60+")</f>
        <v>16-30</v>
      </c>
      <c r="Q5431">
        <f>--(Table1[[#This Row],[Patient Waittime]]&lt;=30)</f>
        <v>1</v>
      </c>
      <c r="R5431">
        <f>--Table1[[#This Row],[Patient Admission Flag]]</f>
        <v>1</v>
      </c>
      <c r="S5431">
        <f>--AND(Table1[[#This Row],[WithinTarget]]=1,Table1[[#This Row],[Patient Satisfaction Score]]&gt;=7)</f>
        <v>1</v>
      </c>
      <c r="T5431" t="str">
        <f>IF(LEFT(Table1[[#This Row],[Patient Gender]],1)="F","Female","Male")</f>
        <v>Female</v>
      </c>
    </row>
    <row r="5432" spans="1:20" x14ac:dyDescent="0.3">
      <c r="A5432" t="s">
        <v>5536</v>
      </c>
      <c r="B5432" s="1">
        <v>45024.341666666667</v>
      </c>
      <c r="C5432" t="s">
        <v>13</v>
      </c>
      <c r="D5432">
        <v>77</v>
      </c>
      <c r="E5432" t="s">
        <v>14</v>
      </c>
      <c r="F5432" t="s">
        <v>11</v>
      </c>
      <c r="G5432" t="b">
        <v>1</v>
      </c>
      <c r="H5432">
        <v>8</v>
      </c>
      <c r="I5432">
        <v>32</v>
      </c>
      <c r="J5432" t="b">
        <v>1</v>
      </c>
      <c r="K5432">
        <f>YEAR(Table1[[#This Row],[Patient Admission Date]])</f>
        <v>2023</v>
      </c>
      <c r="L5432" t="str">
        <f>TEXT(Table1[[#This Row],[Patient Admission Date]],"mmm")</f>
        <v>Apr</v>
      </c>
      <c r="M5432" t="str">
        <f>TEXT(Table1[[#This Row],[Patient Admission Date]],"ddd")</f>
        <v>Sat</v>
      </c>
      <c r="N5432" t="str">
        <f>TEXT(INT(HOUR(Table1[[#This Row],[Patient Admission Date]])/3)*3,"00")&amp;"-"&amp;TEXT(INT(HOUR(Table1[[#This Row],[Patient Admission Date]])/3)*3+3,"00")</f>
        <v>06-09</v>
      </c>
      <c r="O5432" t="str" cm="1">
        <f t="array" ref="O5432">_xlfn.IFS(Table1[[#This Row],[Patient Age]]&lt;=14,"0-14",Table1[[#This Row],[Patient Age]]&lt;=29,"15-29",Table1[[#This Row],[Patient Age]]&lt;=44,"30-44",Table1[[#This Row],[Patient Age]]&lt;=59,"45-59",Table1[[#This Row],[Patient Age]]&lt;=74,"60-74",TRUE,"75+")</f>
        <v>75+</v>
      </c>
      <c r="P5432" t="str" cm="1">
        <f t="array" ref="P5432">_xlfn.IFS(Table1[[#This Row],[Patient Waittime]]&lt;=15,"0-15",Table1[[#This Row],[Patient Waittime]]&lt;=30,"16-30",Table1[[#This Row],[Patient Waittime]]&lt;=45,"31-45",Table1[[#This Row],[Patient Waittime]]&lt;=60,"46-60",TRUE,"60+")</f>
        <v>31-45</v>
      </c>
      <c r="Q5432">
        <f>--(Table1[[#This Row],[Patient Waittime]]&lt;=30)</f>
        <v>0</v>
      </c>
      <c r="R5432">
        <f>--Table1[[#This Row],[Patient Admission Flag]]</f>
        <v>1</v>
      </c>
      <c r="S5432">
        <f>--AND(Table1[[#This Row],[WithinTarget]]=1,Table1[[#This Row],[Patient Satisfaction Score]]&gt;=7)</f>
        <v>0</v>
      </c>
      <c r="T5432" t="str">
        <f>IF(LEFT(Table1[[#This Row],[Patient Gender]],1)="F","Female","Male")</f>
        <v>Female</v>
      </c>
    </row>
    <row r="5433" spans="1:20" x14ac:dyDescent="0.3">
      <c r="A5433" t="s">
        <v>5537</v>
      </c>
      <c r="B5433" s="1">
        <v>45471.328472222223</v>
      </c>
      <c r="C5433" t="s">
        <v>13</v>
      </c>
      <c r="D5433">
        <v>12</v>
      </c>
      <c r="E5433" t="s">
        <v>14</v>
      </c>
      <c r="F5433" t="s">
        <v>11</v>
      </c>
      <c r="G5433" t="b">
        <v>1</v>
      </c>
      <c r="H5433">
        <v>8</v>
      </c>
      <c r="I5433">
        <v>54</v>
      </c>
      <c r="J5433" t="b">
        <v>1</v>
      </c>
      <c r="K5433">
        <f>YEAR(Table1[[#This Row],[Patient Admission Date]])</f>
        <v>2024</v>
      </c>
      <c r="L5433" t="str">
        <f>TEXT(Table1[[#This Row],[Patient Admission Date]],"mmm")</f>
        <v>Jun</v>
      </c>
      <c r="M5433" t="str">
        <f>TEXT(Table1[[#This Row],[Patient Admission Date]],"ddd")</f>
        <v>Fri</v>
      </c>
      <c r="N5433" t="str">
        <f>TEXT(INT(HOUR(Table1[[#This Row],[Patient Admission Date]])/3)*3,"00")&amp;"-"&amp;TEXT(INT(HOUR(Table1[[#This Row],[Patient Admission Date]])/3)*3+3,"00")</f>
        <v>06-09</v>
      </c>
      <c r="O5433" t="str" cm="1">
        <f t="array" ref="O5433">_xlfn.IFS(Table1[[#This Row],[Patient Age]]&lt;=14,"0-14",Table1[[#This Row],[Patient Age]]&lt;=29,"15-29",Table1[[#This Row],[Patient Age]]&lt;=44,"30-44",Table1[[#This Row],[Patient Age]]&lt;=59,"45-59",Table1[[#This Row],[Patient Age]]&lt;=74,"60-74",TRUE,"75+")</f>
        <v>0-14</v>
      </c>
      <c r="P5433" t="str" cm="1">
        <f t="array" ref="P5433">_xlfn.IFS(Table1[[#This Row],[Patient Waittime]]&lt;=15,"0-15",Table1[[#This Row],[Patient Waittime]]&lt;=30,"16-30",Table1[[#This Row],[Patient Waittime]]&lt;=45,"31-45",Table1[[#This Row],[Patient Waittime]]&lt;=60,"46-60",TRUE,"60+")</f>
        <v>46-60</v>
      </c>
      <c r="Q5433">
        <f>--(Table1[[#This Row],[Patient Waittime]]&lt;=30)</f>
        <v>0</v>
      </c>
      <c r="R5433">
        <f>--Table1[[#This Row],[Patient Admission Flag]]</f>
        <v>1</v>
      </c>
      <c r="S5433">
        <f>--AND(Table1[[#This Row],[WithinTarget]]=1,Table1[[#This Row],[Patient Satisfaction Score]]&gt;=7)</f>
        <v>0</v>
      </c>
      <c r="T5433" t="str">
        <f>IF(LEFT(Table1[[#This Row],[Patient Gender]],1)="F","Female","Male")</f>
        <v>Female</v>
      </c>
    </row>
    <row r="5434" spans="1:20" x14ac:dyDescent="0.3">
      <c r="A5434" t="s">
        <v>5538</v>
      </c>
      <c r="B5434" s="1">
        <v>45254.627083333333</v>
      </c>
      <c r="C5434" t="s">
        <v>13</v>
      </c>
      <c r="D5434">
        <v>15</v>
      </c>
      <c r="E5434" t="s">
        <v>14</v>
      </c>
      <c r="F5434" t="s">
        <v>11</v>
      </c>
      <c r="G5434" t="b">
        <v>1</v>
      </c>
      <c r="H5434">
        <v>9</v>
      </c>
      <c r="I5434">
        <v>24</v>
      </c>
      <c r="J5434" t="b">
        <v>1</v>
      </c>
      <c r="K5434">
        <f>YEAR(Table1[[#This Row],[Patient Admission Date]])</f>
        <v>2023</v>
      </c>
      <c r="L5434" t="str">
        <f>TEXT(Table1[[#This Row],[Patient Admission Date]],"mmm")</f>
        <v>Nov</v>
      </c>
      <c r="M5434" t="str">
        <f>TEXT(Table1[[#This Row],[Patient Admission Date]],"ddd")</f>
        <v>Fri</v>
      </c>
      <c r="N5434" t="str">
        <f>TEXT(INT(HOUR(Table1[[#This Row],[Patient Admission Date]])/3)*3,"00")&amp;"-"&amp;TEXT(INT(HOUR(Table1[[#This Row],[Patient Admission Date]])/3)*3+3,"00")</f>
        <v>15-18</v>
      </c>
      <c r="O5434" t="str" cm="1">
        <f t="array" ref="O5434">_xlfn.IFS(Table1[[#This Row],[Patient Age]]&lt;=14,"0-14",Table1[[#This Row],[Patient Age]]&lt;=29,"15-29",Table1[[#This Row],[Patient Age]]&lt;=44,"30-44",Table1[[#This Row],[Patient Age]]&lt;=59,"45-59",Table1[[#This Row],[Patient Age]]&lt;=74,"60-74",TRUE,"75+")</f>
        <v>15-29</v>
      </c>
      <c r="P5434" t="str" cm="1">
        <f t="array" ref="P5434">_xlfn.IFS(Table1[[#This Row],[Patient Waittime]]&lt;=15,"0-15",Table1[[#This Row],[Patient Waittime]]&lt;=30,"16-30",Table1[[#This Row],[Patient Waittime]]&lt;=45,"31-45",Table1[[#This Row],[Patient Waittime]]&lt;=60,"46-60",TRUE,"60+")</f>
        <v>16-30</v>
      </c>
      <c r="Q5434">
        <f>--(Table1[[#This Row],[Patient Waittime]]&lt;=30)</f>
        <v>1</v>
      </c>
      <c r="R5434">
        <f>--Table1[[#This Row],[Patient Admission Flag]]</f>
        <v>1</v>
      </c>
      <c r="S5434">
        <f>--AND(Table1[[#This Row],[WithinTarget]]=1,Table1[[#This Row],[Patient Satisfaction Score]]&gt;=7)</f>
        <v>1</v>
      </c>
      <c r="T5434" t="str">
        <f>IF(LEFT(Table1[[#This Row],[Patient Gender]],1)="F","Female","Male")</f>
        <v>Female</v>
      </c>
    </row>
    <row r="5435" spans="1:20" x14ac:dyDescent="0.3">
      <c r="A5435" t="s">
        <v>5539</v>
      </c>
      <c r="B5435" s="1">
        <v>45404.30972222222</v>
      </c>
      <c r="C5435" t="s">
        <v>13</v>
      </c>
      <c r="D5435">
        <v>45</v>
      </c>
      <c r="E5435" t="s">
        <v>14</v>
      </c>
      <c r="F5435" t="s">
        <v>11</v>
      </c>
      <c r="G5435" t="b">
        <v>1</v>
      </c>
      <c r="H5435">
        <v>9</v>
      </c>
      <c r="I5435">
        <v>41</v>
      </c>
      <c r="J5435" t="b">
        <v>1</v>
      </c>
      <c r="K5435">
        <f>YEAR(Table1[[#This Row],[Patient Admission Date]])</f>
        <v>2024</v>
      </c>
      <c r="L5435" t="str">
        <f>TEXT(Table1[[#This Row],[Patient Admission Date]],"mmm")</f>
        <v>Apr</v>
      </c>
      <c r="M5435" t="str">
        <f>TEXT(Table1[[#This Row],[Patient Admission Date]],"ddd")</f>
        <v>Mon</v>
      </c>
      <c r="N5435" t="str">
        <f>TEXT(INT(HOUR(Table1[[#This Row],[Patient Admission Date]])/3)*3,"00")&amp;"-"&amp;TEXT(INT(HOUR(Table1[[#This Row],[Patient Admission Date]])/3)*3+3,"00")</f>
        <v>06-09</v>
      </c>
      <c r="O5435" t="str" cm="1">
        <f t="array" ref="O5435">_xlfn.IFS(Table1[[#This Row],[Patient Age]]&lt;=14,"0-14",Table1[[#This Row],[Patient Age]]&lt;=29,"15-29",Table1[[#This Row],[Patient Age]]&lt;=44,"30-44",Table1[[#This Row],[Patient Age]]&lt;=59,"45-59",Table1[[#This Row],[Patient Age]]&lt;=74,"60-74",TRUE,"75+")</f>
        <v>45-59</v>
      </c>
      <c r="P5435" t="str" cm="1">
        <f t="array" ref="P5435">_xlfn.IFS(Table1[[#This Row],[Patient Waittime]]&lt;=15,"0-15",Table1[[#This Row],[Patient Waittime]]&lt;=30,"16-30",Table1[[#This Row],[Patient Waittime]]&lt;=45,"31-45",Table1[[#This Row],[Patient Waittime]]&lt;=60,"46-60",TRUE,"60+")</f>
        <v>31-45</v>
      </c>
      <c r="Q5435">
        <f>--(Table1[[#This Row],[Patient Waittime]]&lt;=30)</f>
        <v>0</v>
      </c>
      <c r="R5435">
        <f>--Table1[[#This Row],[Patient Admission Flag]]</f>
        <v>1</v>
      </c>
      <c r="S5435">
        <f>--AND(Table1[[#This Row],[WithinTarget]]=1,Table1[[#This Row],[Patient Satisfaction Score]]&gt;=7)</f>
        <v>0</v>
      </c>
      <c r="T5435" t="str">
        <f>IF(LEFT(Table1[[#This Row],[Patient Gender]],1)="F","Female","Male")</f>
        <v>Female</v>
      </c>
    </row>
    <row r="5436" spans="1:20" x14ac:dyDescent="0.3">
      <c r="A5436" t="s">
        <v>5540</v>
      </c>
      <c r="B5436" s="1">
        <v>45218.763888888891</v>
      </c>
      <c r="C5436" t="s">
        <v>13</v>
      </c>
      <c r="D5436">
        <v>49</v>
      </c>
      <c r="E5436" t="s">
        <v>14</v>
      </c>
      <c r="F5436" t="s">
        <v>11</v>
      </c>
      <c r="G5436" t="b">
        <v>1</v>
      </c>
      <c r="H5436">
        <v>9</v>
      </c>
      <c r="I5436">
        <v>58</v>
      </c>
      <c r="J5436" t="b">
        <v>1</v>
      </c>
      <c r="K5436">
        <f>YEAR(Table1[[#This Row],[Patient Admission Date]])</f>
        <v>2023</v>
      </c>
      <c r="L5436" t="str">
        <f>TEXT(Table1[[#This Row],[Patient Admission Date]],"mmm")</f>
        <v>Oct</v>
      </c>
      <c r="M5436" t="str">
        <f>TEXT(Table1[[#This Row],[Patient Admission Date]],"ddd")</f>
        <v>Thu</v>
      </c>
      <c r="N5436" t="str">
        <f>TEXT(INT(HOUR(Table1[[#This Row],[Patient Admission Date]])/3)*3,"00")&amp;"-"&amp;TEXT(INT(HOUR(Table1[[#This Row],[Patient Admission Date]])/3)*3+3,"00")</f>
        <v>18-21</v>
      </c>
      <c r="O5436" t="str" cm="1">
        <f t="array" ref="O5436">_xlfn.IFS(Table1[[#This Row],[Patient Age]]&lt;=14,"0-14",Table1[[#This Row],[Patient Age]]&lt;=29,"15-29",Table1[[#This Row],[Patient Age]]&lt;=44,"30-44",Table1[[#This Row],[Patient Age]]&lt;=59,"45-59",Table1[[#This Row],[Patient Age]]&lt;=74,"60-74",TRUE,"75+")</f>
        <v>45-59</v>
      </c>
      <c r="P5436" t="str" cm="1">
        <f t="array" ref="P5436">_xlfn.IFS(Table1[[#This Row],[Patient Waittime]]&lt;=15,"0-15",Table1[[#This Row],[Patient Waittime]]&lt;=30,"16-30",Table1[[#This Row],[Patient Waittime]]&lt;=45,"31-45",Table1[[#This Row],[Patient Waittime]]&lt;=60,"46-60",TRUE,"60+")</f>
        <v>46-60</v>
      </c>
      <c r="Q5436">
        <f>--(Table1[[#This Row],[Patient Waittime]]&lt;=30)</f>
        <v>0</v>
      </c>
      <c r="R5436">
        <f>--Table1[[#This Row],[Patient Admission Flag]]</f>
        <v>1</v>
      </c>
      <c r="S5436">
        <f>--AND(Table1[[#This Row],[WithinTarget]]=1,Table1[[#This Row],[Patient Satisfaction Score]]&gt;=7)</f>
        <v>0</v>
      </c>
      <c r="T5436" t="str">
        <f>IF(LEFT(Table1[[#This Row],[Patient Gender]],1)="F","Female","Male")</f>
        <v>Female</v>
      </c>
    </row>
    <row r="5437" spans="1:20" x14ac:dyDescent="0.3">
      <c r="A5437" t="s">
        <v>5541</v>
      </c>
      <c r="B5437" s="1">
        <v>45249.024305555555</v>
      </c>
      <c r="C5437" t="s">
        <v>13</v>
      </c>
      <c r="D5437">
        <v>72</v>
      </c>
      <c r="E5437" t="s">
        <v>14</v>
      </c>
      <c r="F5437" t="s">
        <v>11</v>
      </c>
      <c r="G5437" t="b">
        <v>1</v>
      </c>
      <c r="H5437">
        <v>9</v>
      </c>
      <c r="I5437">
        <v>14</v>
      </c>
      <c r="J5437" t="b">
        <v>1</v>
      </c>
      <c r="K5437">
        <f>YEAR(Table1[[#This Row],[Patient Admission Date]])</f>
        <v>2023</v>
      </c>
      <c r="L5437" t="str">
        <f>TEXT(Table1[[#This Row],[Patient Admission Date]],"mmm")</f>
        <v>Nov</v>
      </c>
      <c r="M5437" t="str">
        <f>TEXT(Table1[[#This Row],[Patient Admission Date]],"ddd")</f>
        <v>Sun</v>
      </c>
      <c r="N5437" t="str">
        <f>TEXT(INT(HOUR(Table1[[#This Row],[Patient Admission Date]])/3)*3,"00")&amp;"-"&amp;TEXT(INT(HOUR(Table1[[#This Row],[Patient Admission Date]])/3)*3+3,"00")</f>
        <v>00-03</v>
      </c>
      <c r="O5437" t="str" cm="1">
        <f t="array" ref="O5437">_xlfn.IFS(Table1[[#This Row],[Patient Age]]&lt;=14,"0-14",Table1[[#This Row],[Patient Age]]&lt;=29,"15-29",Table1[[#This Row],[Patient Age]]&lt;=44,"30-44",Table1[[#This Row],[Patient Age]]&lt;=59,"45-59",Table1[[#This Row],[Patient Age]]&lt;=74,"60-74",TRUE,"75+")</f>
        <v>60-74</v>
      </c>
      <c r="P5437" t="str" cm="1">
        <f t="array" ref="P5437">_xlfn.IFS(Table1[[#This Row],[Patient Waittime]]&lt;=15,"0-15",Table1[[#This Row],[Patient Waittime]]&lt;=30,"16-30",Table1[[#This Row],[Patient Waittime]]&lt;=45,"31-45",Table1[[#This Row],[Patient Waittime]]&lt;=60,"46-60",TRUE,"60+")</f>
        <v>0-15</v>
      </c>
      <c r="Q5437">
        <f>--(Table1[[#This Row],[Patient Waittime]]&lt;=30)</f>
        <v>1</v>
      </c>
      <c r="R5437">
        <f>--Table1[[#This Row],[Patient Admission Flag]]</f>
        <v>1</v>
      </c>
      <c r="S5437">
        <f>--AND(Table1[[#This Row],[WithinTarget]]=1,Table1[[#This Row],[Patient Satisfaction Score]]&gt;=7)</f>
        <v>1</v>
      </c>
      <c r="T5437" t="str">
        <f>IF(LEFT(Table1[[#This Row],[Patient Gender]],1)="F","Female","Male")</f>
        <v>Female</v>
      </c>
    </row>
    <row r="5438" spans="1:20" x14ac:dyDescent="0.3">
      <c r="A5438" t="s">
        <v>5542</v>
      </c>
      <c r="B5438" s="1">
        <v>45218.615277777775</v>
      </c>
      <c r="C5438" t="s">
        <v>13</v>
      </c>
      <c r="D5438">
        <v>50</v>
      </c>
      <c r="E5438" t="s">
        <v>14</v>
      </c>
      <c r="F5438" t="s">
        <v>11</v>
      </c>
      <c r="G5438" t="b">
        <v>1</v>
      </c>
      <c r="H5438">
        <v>9</v>
      </c>
      <c r="I5438">
        <v>57</v>
      </c>
      <c r="J5438" t="b">
        <v>1</v>
      </c>
      <c r="K5438">
        <f>YEAR(Table1[[#This Row],[Patient Admission Date]])</f>
        <v>2023</v>
      </c>
      <c r="L5438" t="str">
        <f>TEXT(Table1[[#This Row],[Patient Admission Date]],"mmm")</f>
        <v>Oct</v>
      </c>
      <c r="M5438" t="str">
        <f>TEXT(Table1[[#This Row],[Patient Admission Date]],"ddd")</f>
        <v>Thu</v>
      </c>
      <c r="N5438" t="str">
        <f>TEXT(INT(HOUR(Table1[[#This Row],[Patient Admission Date]])/3)*3,"00")&amp;"-"&amp;TEXT(INT(HOUR(Table1[[#This Row],[Patient Admission Date]])/3)*3+3,"00")</f>
        <v>12-15</v>
      </c>
      <c r="O5438" t="str" cm="1">
        <f t="array" ref="O5438">_xlfn.IFS(Table1[[#This Row],[Patient Age]]&lt;=14,"0-14",Table1[[#This Row],[Patient Age]]&lt;=29,"15-29",Table1[[#This Row],[Patient Age]]&lt;=44,"30-44",Table1[[#This Row],[Patient Age]]&lt;=59,"45-59",Table1[[#This Row],[Patient Age]]&lt;=74,"60-74",TRUE,"75+")</f>
        <v>45-59</v>
      </c>
      <c r="P5438" t="str" cm="1">
        <f t="array" ref="P5438">_xlfn.IFS(Table1[[#This Row],[Patient Waittime]]&lt;=15,"0-15",Table1[[#This Row],[Patient Waittime]]&lt;=30,"16-30",Table1[[#This Row],[Patient Waittime]]&lt;=45,"31-45",Table1[[#This Row],[Patient Waittime]]&lt;=60,"46-60",TRUE,"60+")</f>
        <v>46-60</v>
      </c>
      <c r="Q5438">
        <f>--(Table1[[#This Row],[Patient Waittime]]&lt;=30)</f>
        <v>0</v>
      </c>
      <c r="R5438">
        <f>--Table1[[#This Row],[Patient Admission Flag]]</f>
        <v>1</v>
      </c>
      <c r="S5438">
        <f>--AND(Table1[[#This Row],[WithinTarget]]=1,Table1[[#This Row],[Patient Satisfaction Score]]&gt;=7)</f>
        <v>0</v>
      </c>
      <c r="T5438" t="str">
        <f>IF(LEFT(Table1[[#This Row],[Patient Gender]],1)="F","Female","Male")</f>
        <v>Female</v>
      </c>
    </row>
    <row r="5439" spans="1:20" x14ac:dyDescent="0.3">
      <c r="A5439" t="s">
        <v>5543</v>
      </c>
      <c r="B5439" s="1">
        <v>45305.398611111108</v>
      </c>
      <c r="C5439" t="s">
        <v>13</v>
      </c>
      <c r="D5439">
        <v>44</v>
      </c>
      <c r="E5439" t="s">
        <v>14</v>
      </c>
      <c r="F5439" t="s">
        <v>11</v>
      </c>
      <c r="G5439" t="b">
        <v>1</v>
      </c>
      <c r="H5439">
        <v>10</v>
      </c>
      <c r="I5439">
        <v>21</v>
      </c>
      <c r="J5439" t="b">
        <v>1</v>
      </c>
      <c r="K5439">
        <f>YEAR(Table1[[#This Row],[Patient Admission Date]])</f>
        <v>2024</v>
      </c>
      <c r="L5439" t="str">
        <f>TEXT(Table1[[#This Row],[Patient Admission Date]],"mmm")</f>
        <v>Jan</v>
      </c>
      <c r="M5439" t="str">
        <f>TEXT(Table1[[#This Row],[Patient Admission Date]],"ddd")</f>
        <v>Sun</v>
      </c>
      <c r="N5439" t="str">
        <f>TEXT(INT(HOUR(Table1[[#This Row],[Patient Admission Date]])/3)*3,"00")&amp;"-"&amp;TEXT(INT(HOUR(Table1[[#This Row],[Patient Admission Date]])/3)*3+3,"00")</f>
        <v>09-12</v>
      </c>
      <c r="O5439" t="str" cm="1">
        <f t="array" ref="O5439">_xlfn.IFS(Table1[[#This Row],[Patient Age]]&lt;=14,"0-14",Table1[[#This Row],[Patient Age]]&lt;=29,"15-29",Table1[[#This Row],[Patient Age]]&lt;=44,"30-44",Table1[[#This Row],[Patient Age]]&lt;=59,"45-59",Table1[[#This Row],[Patient Age]]&lt;=74,"60-74",TRUE,"75+")</f>
        <v>30-44</v>
      </c>
      <c r="P5439" t="str" cm="1">
        <f t="array" ref="P5439">_xlfn.IFS(Table1[[#This Row],[Patient Waittime]]&lt;=15,"0-15",Table1[[#This Row],[Patient Waittime]]&lt;=30,"16-30",Table1[[#This Row],[Patient Waittime]]&lt;=45,"31-45",Table1[[#This Row],[Patient Waittime]]&lt;=60,"46-60",TRUE,"60+")</f>
        <v>16-30</v>
      </c>
      <c r="Q5439">
        <f>--(Table1[[#This Row],[Patient Waittime]]&lt;=30)</f>
        <v>1</v>
      </c>
      <c r="R5439">
        <f>--Table1[[#This Row],[Patient Admission Flag]]</f>
        <v>1</v>
      </c>
      <c r="S5439">
        <f>--AND(Table1[[#This Row],[WithinTarget]]=1,Table1[[#This Row],[Patient Satisfaction Score]]&gt;=7)</f>
        <v>1</v>
      </c>
      <c r="T5439" t="str">
        <f>IF(LEFT(Table1[[#This Row],[Patient Gender]],1)="F","Female","Male")</f>
        <v>Female</v>
      </c>
    </row>
    <row r="5440" spans="1:20" x14ac:dyDescent="0.3">
      <c r="A5440" t="s">
        <v>5544</v>
      </c>
      <c r="B5440" s="1">
        <v>45504.7</v>
      </c>
      <c r="C5440" t="s">
        <v>13</v>
      </c>
      <c r="D5440">
        <v>48</v>
      </c>
      <c r="E5440" t="s">
        <v>14</v>
      </c>
      <c r="F5440" t="s">
        <v>11</v>
      </c>
      <c r="G5440" t="b">
        <v>1</v>
      </c>
      <c r="H5440">
        <v>10</v>
      </c>
      <c r="I5440">
        <v>37</v>
      </c>
      <c r="J5440" t="b">
        <v>1</v>
      </c>
      <c r="K5440">
        <f>YEAR(Table1[[#This Row],[Patient Admission Date]])</f>
        <v>2024</v>
      </c>
      <c r="L5440" t="str">
        <f>TEXT(Table1[[#This Row],[Patient Admission Date]],"mmm")</f>
        <v>Jul</v>
      </c>
      <c r="M5440" t="str">
        <f>TEXT(Table1[[#This Row],[Patient Admission Date]],"ddd")</f>
        <v>Wed</v>
      </c>
      <c r="N5440" t="str">
        <f>TEXT(INT(HOUR(Table1[[#This Row],[Patient Admission Date]])/3)*3,"00")&amp;"-"&amp;TEXT(INT(HOUR(Table1[[#This Row],[Patient Admission Date]])/3)*3+3,"00")</f>
        <v>15-18</v>
      </c>
      <c r="O5440" t="str" cm="1">
        <f t="array" ref="O5440">_xlfn.IFS(Table1[[#This Row],[Patient Age]]&lt;=14,"0-14",Table1[[#This Row],[Patient Age]]&lt;=29,"15-29",Table1[[#This Row],[Patient Age]]&lt;=44,"30-44",Table1[[#This Row],[Patient Age]]&lt;=59,"45-59",Table1[[#This Row],[Patient Age]]&lt;=74,"60-74",TRUE,"75+")</f>
        <v>45-59</v>
      </c>
      <c r="P5440" t="str" cm="1">
        <f t="array" ref="P5440">_xlfn.IFS(Table1[[#This Row],[Patient Waittime]]&lt;=15,"0-15",Table1[[#This Row],[Patient Waittime]]&lt;=30,"16-30",Table1[[#This Row],[Patient Waittime]]&lt;=45,"31-45",Table1[[#This Row],[Patient Waittime]]&lt;=60,"46-60",TRUE,"60+")</f>
        <v>31-45</v>
      </c>
      <c r="Q5440">
        <f>--(Table1[[#This Row],[Patient Waittime]]&lt;=30)</f>
        <v>0</v>
      </c>
      <c r="R5440">
        <f>--Table1[[#This Row],[Patient Admission Flag]]</f>
        <v>1</v>
      </c>
      <c r="S5440">
        <f>--AND(Table1[[#This Row],[WithinTarget]]=1,Table1[[#This Row],[Patient Satisfaction Score]]&gt;=7)</f>
        <v>0</v>
      </c>
      <c r="T5440" t="str">
        <f>IF(LEFT(Table1[[#This Row],[Patient Gender]],1)="F","Female","Male")</f>
        <v>Female</v>
      </c>
    </row>
    <row r="5441" spans="1:20" x14ac:dyDescent="0.3">
      <c r="A5441" t="s">
        <v>5545</v>
      </c>
      <c r="B5441" s="1">
        <v>45185.945138888892</v>
      </c>
      <c r="C5441" t="s">
        <v>13</v>
      </c>
      <c r="D5441">
        <v>50</v>
      </c>
      <c r="E5441" t="s">
        <v>14</v>
      </c>
      <c r="F5441" t="s">
        <v>11</v>
      </c>
      <c r="G5441" t="b">
        <v>1</v>
      </c>
      <c r="H5441">
        <v>10</v>
      </c>
      <c r="I5441">
        <v>45</v>
      </c>
      <c r="J5441" t="b">
        <v>1</v>
      </c>
      <c r="K5441">
        <f>YEAR(Table1[[#This Row],[Patient Admission Date]])</f>
        <v>2023</v>
      </c>
      <c r="L5441" t="str">
        <f>TEXT(Table1[[#This Row],[Patient Admission Date]],"mmm")</f>
        <v>Sep</v>
      </c>
      <c r="M5441" t="str">
        <f>TEXT(Table1[[#This Row],[Patient Admission Date]],"ddd")</f>
        <v>Sat</v>
      </c>
      <c r="N5441" t="str">
        <f>TEXT(INT(HOUR(Table1[[#This Row],[Patient Admission Date]])/3)*3,"00")&amp;"-"&amp;TEXT(INT(HOUR(Table1[[#This Row],[Patient Admission Date]])/3)*3+3,"00")</f>
        <v>21-24</v>
      </c>
      <c r="O5441" t="str" cm="1">
        <f t="array" ref="O5441">_xlfn.IFS(Table1[[#This Row],[Patient Age]]&lt;=14,"0-14",Table1[[#This Row],[Patient Age]]&lt;=29,"15-29",Table1[[#This Row],[Patient Age]]&lt;=44,"30-44",Table1[[#This Row],[Patient Age]]&lt;=59,"45-59",Table1[[#This Row],[Patient Age]]&lt;=74,"60-74",TRUE,"75+")</f>
        <v>45-59</v>
      </c>
      <c r="P5441" t="str" cm="1">
        <f t="array" ref="P5441">_xlfn.IFS(Table1[[#This Row],[Patient Waittime]]&lt;=15,"0-15",Table1[[#This Row],[Patient Waittime]]&lt;=30,"16-30",Table1[[#This Row],[Patient Waittime]]&lt;=45,"31-45",Table1[[#This Row],[Patient Waittime]]&lt;=60,"46-60",TRUE,"60+")</f>
        <v>31-45</v>
      </c>
      <c r="Q5441">
        <f>--(Table1[[#This Row],[Patient Waittime]]&lt;=30)</f>
        <v>0</v>
      </c>
      <c r="R5441">
        <f>--Table1[[#This Row],[Patient Admission Flag]]</f>
        <v>1</v>
      </c>
      <c r="S5441">
        <f>--AND(Table1[[#This Row],[WithinTarget]]=1,Table1[[#This Row],[Patient Satisfaction Score]]&gt;=7)</f>
        <v>0</v>
      </c>
      <c r="T5441" t="str">
        <f>IF(LEFT(Table1[[#This Row],[Patient Gender]],1)="F","Female","Male")</f>
        <v>Female</v>
      </c>
    </row>
    <row r="5442" spans="1:20" x14ac:dyDescent="0.3">
      <c r="A5442" t="s">
        <v>5546</v>
      </c>
      <c r="B5442" s="1">
        <v>45050.51458333333</v>
      </c>
      <c r="C5442" t="s">
        <v>13</v>
      </c>
      <c r="D5442">
        <v>30</v>
      </c>
      <c r="E5442" t="s">
        <v>14</v>
      </c>
      <c r="F5442" t="s">
        <v>11</v>
      </c>
      <c r="G5442" t="b">
        <v>1</v>
      </c>
      <c r="H5442">
        <v>10</v>
      </c>
      <c r="I5442">
        <v>36</v>
      </c>
      <c r="J5442" t="b">
        <v>1</v>
      </c>
      <c r="K5442">
        <f>YEAR(Table1[[#This Row],[Patient Admission Date]])</f>
        <v>2023</v>
      </c>
      <c r="L5442" t="str">
        <f>TEXT(Table1[[#This Row],[Patient Admission Date]],"mmm")</f>
        <v>May</v>
      </c>
      <c r="M5442" t="str">
        <f>TEXT(Table1[[#This Row],[Patient Admission Date]],"ddd")</f>
        <v>Thu</v>
      </c>
      <c r="N5442" t="str">
        <f>TEXT(INT(HOUR(Table1[[#This Row],[Patient Admission Date]])/3)*3,"00")&amp;"-"&amp;TEXT(INT(HOUR(Table1[[#This Row],[Patient Admission Date]])/3)*3+3,"00")</f>
        <v>12-15</v>
      </c>
      <c r="O5442" t="str" cm="1">
        <f t="array" ref="O5442">_xlfn.IFS(Table1[[#This Row],[Patient Age]]&lt;=14,"0-14",Table1[[#This Row],[Patient Age]]&lt;=29,"15-29",Table1[[#This Row],[Patient Age]]&lt;=44,"30-44",Table1[[#This Row],[Patient Age]]&lt;=59,"45-59",Table1[[#This Row],[Patient Age]]&lt;=74,"60-74",TRUE,"75+")</f>
        <v>30-44</v>
      </c>
      <c r="P5442" t="str" cm="1">
        <f t="array" ref="P5442">_xlfn.IFS(Table1[[#This Row],[Patient Waittime]]&lt;=15,"0-15",Table1[[#This Row],[Patient Waittime]]&lt;=30,"16-30",Table1[[#This Row],[Patient Waittime]]&lt;=45,"31-45",Table1[[#This Row],[Patient Waittime]]&lt;=60,"46-60",TRUE,"60+")</f>
        <v>31-45</v>
      </c>
      <c r="Q5442">
        <f>--(Table1[[#This Row],[Patient Waittime]]&lt;=30)</f>
        <v>0</v>
      </c>
      <c r="R5442">
        <f>--Table1[[#This Row],[Patient Admission Flag]]</f>
        <v>1</v>
      </c>
      <c r="S5442">
        <f>--AND(Table1[[#This Row],[WithinTarget]]=1,Table1[[#This Row],[Patient Satisfaction Score]]&gt;=7)</f>
        <v>0</v>
      </c>
      <c r="T5442" t="str">
        <f>IF(LEFT(Table1[[#This Row],[Patient Gender]],1)="F","Female","Male")</f>
        <v>Female</v>
      </c>
    </row>
    <row r="5443" spans="1:20" x14ac:dyDescent="0.3">
      <c r="A5443" t="s">
        <v>5547</v>
      </c>
      <c r="B5443" s="1">
        <v>45348.664583333331</v>
      </c>
      <c r="C5443" t="s">
        <v>13</v>
      </c>
      <c r="D5443">
        <v>1</v>
      </c>
      <c r="E5443" t="s">
        <v>14</v>
      </c>
      <c r="F5443" t="s">
        <v>17</v>
      </c>
      <c r="G5443" t="b">
        <v>1</v>
      </c>
      <c r="I5443">
        <v>27</v>
      </c>
      <c r="J5443" t="b">
        <v>1</v>
      </c>
      <c r="K5443">
        <f>YEAR(Table1[[#This Row],[Patient Admission Date]])</f>
        <v>2024</v>
      </c>
      <c r="L5443" t="str">
        <f>TEXT(Table1[[#This Row],[Patient Admission Date]],"mmm")</f>
        <v>Feb</v>
      </c>
      <c r="M5443" t="str">
        <f>TEXT(Table1[[#This Row],[Patient Admission Date]],"ddd")</f>
        <v>Mon</v>
      </c>
      <c r="N5443" t="str">
        <f>TEXT(INT(HOUR(Table1[[#This Row],[Patient Admission Date]])/3)*3,"00")&amp;"-"&amp;TEXT(INT(HOUR(Table1[[#This Row],[Patient Admission Date]])/3)*3+3,"00")</f>
        <v>15-18</v>
      </c>
      <c r="O5443" t="str" cm="1">
        <f t="array" ref="O5443">_xlfn.IFS(Table1[[#This Row],[Patient Age]]&lt;=14,"0-14",Table1[[#This Row],[Patient Age]]&lt;=29,"15-29",Table1[[#This Row],[Patient Age]]&lt;=44,"30-44",Table1[[#This Row],[Patient Age]]&lt;=59,"45-59",Table1[[#This Row],[Patient Age]]&lt;=74,"60-74",TRUE,"75+")</f>
        <v>0-14</v>
      </c>
      <c r="P5443" t="str" cm="1">
        <f t="array" ref="P5443">_xlfn.IFS(Table1[[#This Row],[Patient Waittime]]&lt;=15,"0-15",Table1[[#This Row],[Patient Waittime]]&lt;=30,"16-30",Table1[[#This Row],[Patient Waittime]]&lt;=45,"31-45",Table1[[#This Row],[Patient Waittime]]&lt;=60,"46-60",TRUE,"60+")</f>
        <v>16-30</v>
      </c>
      <c r="Q5443">
        <f>--(Table1[[#This Row],[Patient Waittime]]&lt;=30)</f>
        <v>1</v>
      </c>
      <c r="R5443">
        <f>--Table1[[#This Row],[Patient Admission Flag]]</f>
        <v>1</v>
      </c>
      <c r="S5443">
        <f>--AND(Table1[[#This Row],[WithinTarget]]=1,Table1[[#This Row],[Patient Satisfaction Score]]&gt;=7)</f>
        <v>0</v>
      </c>
      <c r="T5443" t="str">
        <f>IF(LEFT(Table1[[#This Row],[Patient Gender]],1)="F","Female","Male")</f>
        <v>Female</v>
      </c>
    </row>
    <row r="5444" spans="1:20" x14ac:dyDescent="0.3">
      <c r="A5444" t="s">
        <v>5548</v>
      </c>
      <c r="B5444" s="1">
        <v>45103.374305555553</v>
      </c>
      <c r="C5444" t="s">
        <v>13</v>
      </c>
      <c r="D5444">
        <v>28</v>
      </c>
      <c r="E5444" t="s">
        <v>14</v>
      </c>
      <c r="F5444" t="s">
        <v>17</v>
      </c>
      <c r="G5444" t="b">
        <v>1</v>
      </c>
      <c r="I5444">
        <v>30</v>
      </c>
      <c r="J5444" t="b">
        <v>1</v>
      </c>
      <c r="K5444">
        <f>YEAR(Table1[[#This Row],[Patient Admission Date]])</f>
        <v>2023</v>
      </c>
      <c r="L5444" t="str">
        <f>TEXT(Table1[[#This Row],[Patient Admission Date]],"mmm")</f>
        <v>Jun</v>
      </c>
      <c r="M5444" t="str">
        <f>TEXT(Table1[[#This Row],[Patient Admission Date]],"ddd")</f>
        <v>Mon</v>
      </c>
      <c r="N5444" t="str">
        <f>TEXT(INT(HOUR(Table1[[#This Row],[Patient Admission Date]])/3)*3,"00")&amp;"-"&amp;TEXT(INT(HOUR(Table1[[#This Row],[Patient Admission Date]])/3)*3+3,"00")</f>
        <v>06-09</v>
      </c>
      <c r="O5444" t="str" cm="1">
        <f t="array" ref="O5444">_xlfn.IFS(Table1[[#This Row],[Patient Age]]&lt;=14,"0-14",Table1[[#This Row],[Patient Age]]&lt;=29,"15-29",Table1[[#This Row],[Patient Age]]&lt;=44,"30-44",Table1[[#This Row],[Patient Age]]&lt;=59,"45-59",Table1[[#This Row],[Patient Age]]&lt;=74,"60-74",TRUE,"75+")</f>
        <v>15-29</v>
      </c>
      <c r="P5444" t="str" cm="1">
        <f t="array" ref="P5444">_xlfn.IFS(Table1[[#This Row],[Patient Waittime]]&lt;=15,"0-15",Table1[[#This Row],[Patient Waittime]]&lt;=30,"16-30",Table1[[#This Row],[Patient Waittime]]&lt;=45,"31-45",Table1[[#This Row],[Patient Waittime]]&lt;=60,"46-60",TRUE,"60+")</f>
        <v>16-30</v>
      </c>
      <c r="Q5444">
        <f>--(Table1[[#This Row],[Patient Waittime]]&lt;=30)</f>
        <v>1</v>
      </c>
      <c r="R5444">
        <f>--Table1[[#This Row],[Patient Admission Flag]]</f>
        <v>1</v>
      </c>
      <c r="S5444">
        <f>--AND(Table1[[#This Row],[WithinTarget]]=1,Table1[[#This Row],[Patient Satisfaction Score]]&gt;=7)</f>
        <v>0</v>
      </c>
      <c r="T5444" t="str">
        <f>IF(LEFT(Table1[[#This Row],[Patient Gender]],1)="F","Female","Male")</f>
        <v>Female</v>
      </c>
    </row>
    <row r="5445" spans="1:20" x14ac:dyDescent="0.3">
      <c r="A5445" t="s">
        <v>5549</v>
      </c>
      <c r="B5445" s="1">
        <v>45434.045138888891</v>
      </c>
      <c r="C5445" t="s">
        <v>13</v>
      </c>
      <c r="D5445">
        <v>1</v>
      </c>
      <c r="E5445" t="s">
        <v>14</v>
      </c>
      <c r="F5445" t="s">
        <v>17</v>
      </c>
      <c r="G5445" t="b">
        <v>1</v>
      </c>
      <c r="I5445">
        <v>39</v>
      </c>
      <c r="J5445" t="b">
        <v>1</v>
      </c>
      <c r="K5445">
        <f>YEAR(Table1[[#This Row],[Patient Admission Date]])</f>
        <v>2024</v>
      </c>
      <c r="L5445" t="str">
        <f>TEXT(Table1[[#This Row],[Patient Admission Date]],"mmm")</f>
        <v>May</v>
      </c>
      <c r="M5445" t="str">
        <f>TEXT(Table1[[#This Row],[Patient Admission Date]],"ddd")</f>
        <v>Wed</v>
      </c>
      <c r="N5445" t="str">
        <f>TEXT(INT(HOUR(Table1[[#This Row],[Patient Admission Date]])/3)*3,"00")&amp;"-"&amp;TEXT(INT(HOUR(Table1[[#This Row],[Patient Admission Date]])/3)*3+3,"00")</f>
        <v>00-03</v>
      </c>
      <c r="O5445" t="str" cm="1">
        <f t="array" ref="O5445">_xlfn.IFS(Table1[[#This Row],[Patient Age]]&lt;=14,"0-14",Table1[[#This Row],[Patient Age]]&lt;=29,"15-29",Table1[[#This Row],[Patient Age]]&lt;=44,"30-44",Table1[[#This Row],[Patient Age]]&lt;=59,"45-59",Table1[[#This Row],[Patient Age]]&lt;=74,"60-74",TRUE,"75+")</f>
        <v>0-14</v>
      </c>
      <c r="P5445" t="str" cm="1">
        <f t="array" ref="P5445">_xlfn.IFS(Table1[[#This Row],[Patient Waittime]]&lt;=15,"0-15",Table1[[#This Row],[Patient Waittime]]&lt;=30,"16-30",Table1[[#This Row],[Patient Waittime]]&lt;=45,"31-45",Table1[[#This Row],[Patient Waittime]]&lt;=60,"46-60",TRUE,"60+")</f>
        <v>31-45</v>
      </c>
      <c r="Q5445">
        <f>--(Table1[[#This Row],[Patient Waittime]]&lt;=30)</f>
        <v>0</v>
      </c>
      <c r="R5445">
        <f>--Table1[[#This Row],[Patient Admission Flag]]</f>
        <v>1</v>
      </c>
      <c r="S5445">
        <f>--AND(Table1[[#This Row],[WithinTarget]]=1,Table1[[#This Row],[Patient Satisfaction Score]]&gt;=7)</f>
        <v>0</v>
      </c>
      <c r="T5445" t="str">
        <f>IF(LEFT(Table1[[#This Row],[Patient Gender]],1)="F","Female","Male")</f>
        <v>Female</v>
      </c>
    </row>
    <row r="5446" spans="1:20" x14ac:dyDescent="0.3">
      <c r="A5446" t="s">
        <v>5550</v>
      </c>
      <c r="B5446" s="1">
        <v>45254.974305555559</v>
      </c>
      <c r="C5446" t="s">
        <v>13</v>
      </c>
      <c r="D5446">
        <v>43</v>
      </c>
      <c r="E5446" t="s">
        <v>14</v>
      </c>
      <c r="F5446" t="s">
        <v>17</v>
      </c>
      <c r="G5446" t="b">
        <v>1</v>
      </c>
      <c r="I5446">
        <v>50</v>
      </c>
      <c r="J5446" t="b">
        <v>1</v>
      </c>
      <c r="K5446">
        <f>YEAR(Table1[[#This Row],[Patient Admission Date]])</f>
        <v>2023</v>
      </c>
      <c r="L5446" t="str">
        <f>TEXT(Table1[[#This Row],[Patient Admission Date]],"mmm")</f>
        <v>Nov</v>
      </c>
      <c r="M5446" t="str">
        <f>TEXT(Table1[[#This Row],[Patient Admission Date]],"ddd")</f>
        <v>Fri</v>
      </c>
      <c r="N5446" t="str">
        <f>TEXT(INT(HOUR(Table1[[#This Row],[Patient Admission Date]])/3)*3,"00")&amp;"-"&amp;TEXT(INT(HOUR(Table1[[#This Row],[Patient Admission Date]])/3)*3+3,"00")</f>
        <v>21-24</v>
      </c>
      <c r="O5446" t="str" cm="1">
        <f t="array" ref="O5446">_xlfn.IFS(Table1[[#This Row],[Patient Age]]&lt;=14,"0-14",Table1[[#This Row],[Patient Age]]&lt;=29,"15-29",Table1[[#This Row],[Patient Age]]&lt;=44,"30-44",Table1[[#This Row],[Patient Age]]&lt;=59,"45-59",Table1[[#This Row],[Patient Age]]&lt;=74,"60-74",TRUE,"75+")</f>
        <v>30-44</v>
      </c>
      <c r="P5446" t="str" cm="1">
        <f t="array" ref="P5446">_xlfn.IFS(Table1[[#This Row],[Patient Waittime]]&lt;=15,"0-15",Table1[[#This Row],[Patient Waittime]]&lt;=30,"16-30",Table1[[#This Row],[Patient Waittime]]&lt;=45,"31-45",Table1[[#This Row],[Patient Waittime]]&lt;=60,"46-60",TRUE,"60+")</f>
        <v>46-60</v>
      </c>
      <c r="Q5446">
        <f>--(Table1[[#This Row],[Patient Waittime]]&lt;=30)</f>
        <v>0</v>
      </c>
      <c r="R5446">
        <f>--Table1[[#This Row],[Patient Admission Flag]]</f>
        <v>1</v>
      </c>
      <c r="S5446">
        <f>--AND(Table1[[#This Row],[WithinTarget]]=1,Table1[[#This Row],[Patient Satisfaction Score]]&gt;=7)</f>
        <v>0</v>
      </c>
      <c r="T5446" t="str">
        <f>IF(LEFT(Table1[[#This Row],[Patient Gender]],1)="F","Female","Male")</f>
        <v>Female</v>
      </c>
    </row>
    <row r="5447" spans="1:20" x14ac:dyDescent="0.3">
      <c r="A5447" t="s">
        <v>5551</v>
      </c>
      <c r="B5447" s="1">
        <v>45054.09097222222</v>
      </c>
      <c r="C5447" t="s">
        <v>13</v>
      </c>
      <c r="D5447">
        <v>66</v>
      </c>
      <c r="E5447" t="s">
        <v>14</v>
      </c>
      <c r="F5447" t="s">
        <v>17</v>
      </c>
      <c r="G5447" t="b">
        <v>1</v>
      </c>
      <c r="I5447">
        <v>31</v>
      </c>
      <c r="J5447" t="b">
        <v>1</v>
      </c>
      <c r="K5447">
        <f>YEAR(Table1[[#This Row],[Patient Admission Date]])</f>
        <v>2023</v>
      </c>
      <c r="L5447" t="str">
        <f>TEXT(Table1[[#This Row],[Patient Admission Date]],"mmm")</f>
        <v>May</v>
      </c>
      <c r="M5447" t="str">
        <f>TEXT(Table1[[#This Row],[Patient Admission Date]],"ddd")</f>
        <v>Mon</v>
      </c>
      <c r="N5447" t="str">
        <f>TEXT(INT(HOUR(Table1[[#This Row],[Patient Admission Date]])/3)*3,"00")&amp;"-"&amp;TEXT(INT(HOUR(Table1[[#This Row],[Patient Admission Date]])/3)*3+3,"00")</f>
        <v>00-03</v>
      </c>
      <c r="O5447" t="str" cm="1">
        <f t="array" ref="O5447">_xlfn.IFS(Table1[[#This Row],[Patient Age]]&lt;=14,"0-14",Table1[[#This Row],[Patient Age]]&lt;=29,"15-29",Table1[[#This Row],[Patient Age]]&lt;=44,"30-44",Table1[[#This Row],[Patient Age]]&lt;=59,"45-59",Table1[[#This Row],[Patient Age]]&lt;=74,"60-74",TRUE,"75+")</f>
        <v>60-74</v>
      </c>
      <c r="P5447" t="str" cm="1">
        <f t="array" ref="P5447">_xlfn.IFS(Table1[[#This Row],[Patient Waittime]]&lt;=15,"0-15",Table1[[#This Row],[Patient Waittime]]&lt;=30,"16-30",Table1[[#This Row],[Patient Waittime]]&lt;=45,"31-45",Table1[[#This Row],[Patient Waittime]]&lt;=60,"46-60",TRUE,"60+")</f>
        <v>31-45</v>
      </c>
      <c r="Q5447">
        <f>--(Table1[[#This Row],[Patient Waittime]]&lt;=30)</f>
        <v>0</v>
      </c>
      <c r="R5447">
        <f>--Table1[[#This Row],[Patient Admission Flag]]</f>
        <v>1</v>
      </c>
      <c r="S5447">
        <f>--AND(Table1[[#This Row],[WithinTarget]]=1,Table1[[#This Row],[Patient Satisfaction Score]]&gt;=7)</f>
        <v>0</v>
      </c>
      <c r="T5447" t="str">
        <f>IF(LEFT(Table1[[#This Row],[Patient Gender]],1)="F","Female","Male")</f>
        <v>Female</v>
      </c>
    </row>
    <row r="5448" spans="1:20" x14ac:dyDescent="0.3">
      <c r="A5448" t="s">
        <v>5552</v>
      </c>
      <c r="B5448" s="1">
        <v>45473.379861111112</v>
      </c>
      <c r="C5448" t="s">
        <v>13</v>
      </c>
      <c r="D5448">
        <v>14</v>
      </c>
      <c r="E5448" t="s">
        <v>14</v>
      </c>
      <c r="F5448" t="s">
        <v>17</v>
      </c>
      <c r="G5448" t="b">
        <v>1</v>
      </c>
      <c r="I5448">
        <v>60</v>
      </c>
      <c r="J5448" t="b">
        <v>1</v>
      </c>
      <c r="K5448">
        <f>YEAR(Table1[[#This Row],[Patient Admission Date]])</f>
        <v>2024</v>
      </c>
      <c r="L5448" t="str">
        <f>TEXT(Table1[[#This Row],[Patient Admission Date]],"mmm")</f>
        <v>Jun</v>
      </c>
      <c r="M5448" t="str">
        <f>TEXT(Table1[[#This Row],[Patient Admission Date]],"ddd")</f>
        <v>Sun</v>
      </c>
      <c r="N5448" t="str">
        <f>TEXT(INT(HOUR(Table1[[#This Row],[Patient Admission Date]])/3)*3,"00")&amp;"-"&amp;TEXT(INT(HOUR(Table1[[#This Row],[Patient Admission Date]])/3)*3+3,"00")</f>
        <v>09-12</v>
      </c>
      <c r="O5448" t="str" cm="1">
        <f t="array" ref="O5448">_xlfn.IFS(Table1[[#This Row],[Patient Age]]&lt;=14,"0-14",Table1[[#This Row],[Patient Age]]&lt;=29,"15-29",Table1[[#This Row],[Patient Age]]&lt;=44,"30-44",Table1[[#This Row],[Patient Age]]&lt;=59,"45-59",Table1[[#This Row],[Patient Age]]&lt;=74,"60-74",TRUE,"75+")</f>
        <v>0-14</v>
      </c>
      <c r="P5448" t="str" cm="1">
        <f t="array" ref="P5448">_xlfn.IFS(Table1[[#This Row],[Patient Waittime]]&lt;=15,"0-15",Table1[[#This Row],[Patient Waittime]]&lt;=30,"16-30",Table1[[#This Row],[Patient Waittime]]&lt;=45,"31-45",Table1[[#This Row],[Patient Waittime]]&lt;=60,"46-60",TRUE,"60+")</f>
        <v>46-60</v>
      </c>
      <c r="Q5448">
        <f>--(Table1[[#This Row],[Patient Waittime]]&lt;=30)</f>
        <v>0</v>
      </c>
      <c r="R5448">
        <f>--Table1[[#This Row],[Patient Admission Flag]]</f>
        <v>1</v>
      </c>
      <c r="S5448">
        <f>--AND(Table1[[#This Row],[WithinTarget]]=1,Table1[[#This Row],[Patient Satisfaction Score]]&gt;=7)</f>
        <v>0</v>
      </c>
      <c r="T5448" t="str">
        <f>IF(LEFT(Table1[[#This Row],[Patient Gender]],1)="F","Female","Male")</f>
        <v>Female</v>
      </c>
    </row>
    <row r="5449" spans="1:20" x14ac:dyDescent="0.3">
      <c r="A5449" t="s">
        <v>5553</v>
      </c>
      <c r="B5449" s="1">
        <v>45182.301388888889</v>
      </c>
      <c r="C5449" t="s">
        <v>13</v>
      </c>
      <c r="D5449">
        <v>49</v>
      </c>
      <c r="E5449" t="s">
        <v>14</v>
      </c>
      <c r="F5449" t="s">
        <v>17</v>
      </c>
      <c r="G5449" t="b">
        <v>1</v>
      </c>
      <c r="I5449">
        <v>25</v>
      </c>
      <c r="J5449" t="b">
        <v>1</v>
      </c>
      <c r="K5449">
        <f>YEAR(Table1[[#This Row],[Patient Admission Date]])</f>
        <v>2023</v>
      </c>
      <c r="L5449" t="str">
        <f>TEXT(Table1[[#This Row],[Patient Admission Date]],"mmm")</f>
        <v>Sep</v>
      </c>
      <c r="M5449" t="str">
        <f>TEXT(Table1[[#This Row],[Patient Admission Date]],"ddd")</f>
        <v>Wed</v>
      </c>
      <c r="N5449" t="str">
        <f>TEXT(INT(HOUR(Table1[[#This Row],[Patient Admission Date]])/3)*3,"00")&amp;"-"&amp;TEXT(INT(HOUR(Table1[[#This Row],[Patient Admission Date]])/3)*3+3,"00")</f>
        <v>06-09</v>
      </c>
      <c r="O5449" t="str" cm="1">
        <f t="array" ref="O5449">_xlfn.IFS(Table1[[#This Row],[Patient Age]]&lt;=14,"0-14",Table1[[#This Row],[Patient Age]]&lt;=29,"15-29",Table1[[#This Row],[Patient Age]]&lt;=44,"30-44",Table1[[#This Row],[Patient Age]]&lt;=59,"45-59",Table1[[#This Row],[Patient Age]]&lt;=74,"60-74",TRUE,"75+")</f>
        <v>45-59</v>
      </c>
      <c r="P5449" t="str" cm="1">
        <f t="array" ref="P5449">_xlfn.IFS(Table1[[#This Row],[Patient Waittime]]&lt;=15,"0-15",Table1[[#This Row],[Patient Waittime]]&lt;=30,"16-30",Table1[[#This Row],[Patient Waittime]]&lt;=45,"31-45",Table1[[#This Row],[Patient Waittime]]&lt;=60,"46-60",TRUE,"60+")</f>
        <v>16-30</v>
      </c>
      <c r="Q5449">
        <f>--(Table1[[#This Row],[Patient Waittime]]&lt;=30)</f>
        <v>1</v>
      </c>
      <c r="R5449">
        <f>--Table1[[#This Row],[Patient Admission Flag]]</f>
        <v>1</v>
      </c>
      <c r="S5449">
        <f>--AND(Table1[[#This Row],[WithinTarget]]=1,Table1[[#This Row],[Patient Satisfaction Score]]&gt;=7)</f>
        <v>0</v>
      </c>
      <c r="T5449" t="str">
        <f>IF(LEFT(Table1[[#This Row],[Patient Gender]],1)="F","Female","Male")</f>
        <v>Female</v>
      </c>
    </row>
    <row r="5450" spans="1:20" x14ac:dyDescent="0.3">
      <c r="A5450" t="s">
        <v>5554</v>
      </c>
      <c r="B5450" s="1">
        <v>45111.883333333331</v>
      </c>
      <c r="C5450" t="s">
        <v>13</v>
      </c>
      <c r="D5450">
        <v>50</v>
      </c>
      <c r="E5450" t="s">
        <v>14</v>
      </c>
      <c r="F5450" t="s">
        <v>17</v>
      </c>
      <c r="G5450" t="b">
        <v>1</v>
      </c>
      <c r="I5450">
        <v>25</v>
      </c>
      <c r="J5450" t="b">
        <v>1</v>
      </c>
      <c r="K5450">
        <f>YEAR(Table1[[#This Row],[Patient Admission Date]])</f>
        <v>2023</v>
      </c>
      <c r="L5450" t="str">
        <f>TEXT(Table1[[#This Row],[Patient Admission Date]],"mmm")</f>
        <v>Jul</v>
      </c>
      <c r="M5450" t="str">
        <f>TEXT(Table1[[#This Row],[Patient Admission Date]],"ddd")</f>
        <v>Tue</v>
      </c>
      <c r="N5450" t="str">
        <f>TEXT(INT(HOUR(Table1[[#This Row],[Patient Admission Date]])/3)*3,"00")&amp;"-"&amp;TEXT(INT(HOUR(Table1[[#This Row],[Patient Admission Date]])/3)*3+3,"00")</f>
        <v>21-24</v>
      </c>
      <c r="O5450" t="str" cm="1">
        <f t="array" ref="O5450">_xlfn.IFS(Table1[[#This Row],[Patient Age]]&lt;=14,"0-14",Table1[[#This Row],[Patient Age]]&lt;=29,"15-29",Table1[[#This Row],[Patient Age]]&lt;=44,"30-44",Table1[[#This Row],[Patient Age]]&lt;=59,"45-59",Table1[[#This Row],[Patient Age]]&lt;=74,"60-74",TRUE,"75+")</f>
        <v>45-59</v>
      </c>
      <c r="P5450" t="str" cm="1">
        <f t="array" ref="P5450">_xlfn.IFS(Table1[[#This Row],[Patient Waittime]]&lt;=15,"0-15",Table1[[#This Row],[Patient Waittime]]&lt;=30,"16-30",Table1[[#This Row],[Patient Waittime]]&lt;=45,"31-45",Table1[[#This Row],[Patient Waittime]]&lt;=60,"46-60",TRUE,"60+")</f>
        <v>16-30</v>
      </c>
      <c r="Q5450">
        <f>--(Table1[[#This Row],[Patient Waittime]]&lt;=30)</f>
        <v>1</v>
      </c>
      <c r="R5450">
        <f>--Table1[[#This Row],[Patient Admission Flag]]</f>
        <v>1</v>
      </c>
      <c r="S5450">
        <f>--AND(Table1[[#This Row],[WithinTarget]]=1,Table1[[#This Row],[Patient Satisfaction Score]]&gt;=7)</f>
        <v>0</v>
      </c>
      <c r="T5450" t="str">
        <f>IF(LEFT(Table1[[#This Row],[Patient Gender]],1)="F","Female","Male")</f>
        <v>Female</v>
      </c>
    </row>
    <row r="5451" spans="1:20" x14ac:dyDescent="0.3">
      <c r="A5451" t="s">
        <v>5555</v>
      </c>
      <c r="B5451" s="1">
        <v>45210.726388888892</v>
      </c>
      <c r="C5451" t="s">
        <v>13</v>
      </c>
      <c r="D5451">
        <v>76</v>
      </c>
      <c r="E5451" t="s">
        <v>14</v>
      </c>
      <c r="F5451" t="s">
        <v>17</v>
      </c>
      <c r="G5451" t="b">
        <v>1</v>
      </c>
      <c r="I5451">
        <v>40</v>
      </c>
      <c r="J5451" t="b">
        <v>1</v>
      </c>
      <c r="K5451">
        <f>YEAR(Table1[[#This Row],[Patient Admission Date]])</f>
        <v>2023</v>
      </c>
      <c r="L5451" t="str">
        <f>TEXT(Table1[[#This Row],[Patient Admission Date]],"mmm")</f>
        <v>Oct</v>
      </c>
      <c r="M5451" t="str">
        <f>TEXT(Table1[[#This Row],[Patient Admission Date]],"ddd")</f>
        <v>Wed</v>
      </c>
      <c r="N5451" t="str">
        <f>TEXT(INT(HOUR(Table1[[#This Row],[Patient Admission Date]])/3)*3,"00")&amp;"-"&amp;TEXT(INT(HOUR(Table1[[#This Row],[Patient Admission Date]])/3)*3+3,"00")</f>
        <v>15-18</v>
      </c>
      <c r="O5451" t="str" cm="1">
        <f t="array" ref="O5451">_xlfn.IFS(Table1[[#This Row],[Patient Age]]&lt;=14,"0-14",Table1[[#This Row],[Patient Age]]&lt;=29,"15-29",Table1[[#This Row],[Patient Age]]&lt;=44,"30-44",Table1[[#This Row],[Patient Age]]&lt;=59,"45-59",Table1[[#This Row],[Patient Age]]&lt;=74,"60-74",TRUE,"75+")</f>
        <v>75+</v>
      </c>
      <c r="P5451" t="str" cm="1">
        <f t="array" ref="P5451">_xlfn.IFS(Table1[[#This Row],[Patient Waittime]]&lt;=15,"0-15",Table1[[#This Row],[Patient Waittime]]&lt;=30,"16-30",Table1[[#This Row],[Patient Waittime]]&lt;=45,"31-45",Table1[[#This Row],[Patient Waittime]]&lt;=60,"46-60",TRUE,"60+")</f>
        <v>31-45</v>
      </c>
      <c r="Q5451">
        <f>--(Table1[[#This Row],[Patient Waittime]]&lt;=30)</f>
        <v>0</v>
      </c>
      <c r="R5451">
        <f>--Table1[[#This Row],[Patient Admission Flag]]</f>
        <v>1</v>
      </c>
      <c r="S5451">
        <f>--AND(Table1[[#This Row],[WithinTarget]]=1,Table1[[#This Row],[Patient Satisfaction Score]]&gt;=7)</f>
        <v>0</v>
      </c>
      <c r="T5451" t="str">
        <f>IF(LEFT(Table1[[#This Row],[Patient Gender]],1)="F","Female","Male")</f>
        <v>Female</v>
      </c>
    </row>
    <row r="5452" spans="1:20" x14ac:dyDescent="0.3">
      <c r="A5452" t="s">
        <v>5556</v>
      </c>
      <c r="B5452" s="1">
        <v>45488.879861111112</v>
      </c>
      <c r="C5452" t="s">
        <v>13</v>
      </c>
      <c r="D5452">
        <v>11</v>
      </c>
      <c r="E5452" t="s">
        <v>14</v>
      </c>
      <c r="F5452" t="s">
        <v>17</v>
      </c>
      <c r="G5452" t="b">
        <v>1</v>
      </c>
      <c r="I5452">
        <v>11</v>
      </c>
      <c r="J5452" t="b">
        <v>1</v>
      </c>
      <c r="K5452">
        <f>YEAR(Table1[[#This Row],[Patient Admission Date]])</f>
        <v>2024</v>
      </c>
      <c r="L5452" t="str">
        <f>TEXT(Table1[[#This Row],[Patient Admission Date]],"mmm")</f>
        <v>Jul</v>
      </c>
      <c r="M5452" t="str">
        <f>TEXT(Table1[[#This Row],[Patient Admission Date]],"ddd")</f>
        <v>Mon</v>
      </c>
      <c r="N5452" t="str">
        <f>TEXT(INT(HOUR(Table1[[#This Row],[Patient Admission Date]])/3)*3,"00")&amp;"-"&amp;TEXT(INT(HOUR(Table1[[#This Row],[Patient Admission Date]])/3)*3+3,"00")</f>
        <v>21-24</v>
      </c>
      <c r="O5452" t="str" cm="1">
        <f t="array" ref="O5452">_xlfn.IFS(Table1[[#This Row],[Patient Age]]&lt;=14,"0-14",Table1[[#This Row],[Patient Age]]&lt;=29,"15-29",Table1[[#This Row],[Patient Age]]&lt;=44,"30-44",Table1[[#This Row],[Patient Age]]&lt;=59,"45-59",Table1[[#This Row],[Patient Age]]&lt;=74,"60-74",TRUE,"75+")</f>
        <v>0-14</v>
      </c>
      <c r="P5452" t="str" cm="1">
        <f t="array" ref="P5452">_xlfn.IFS(Table1[[#This Row],[Patient Waittime]]&lt;=15,"0-15",Table1[[#This Row],[Patient Waittime]]&lt;=30,"16-30",Table1[[#This Row],[Patient Waittime]]&lt;=45,"31-45",Table1[[#This Row],[Patient Waittime]]&lt;=60,"46-60",TRUE,"60+")</f>
        <v>0-15</v>
      </c>
      <c r="Q5452">
        <f>--(Table1[[#This Row],[Patient Waittime]]&lt;=30)</f>
        <v>1</v>
      </c>
      <c r="R5452">
        <f>--Table1[[#This Row],[Patient Admission Flag]]</f>
        <v>1</v>
      </c>
      <c r="S5452">
        <f>--AND(Table1[[#This Row],[WithinTarget]]=1,Table1[[#This Row],[Patient Satisfaction Score]]&gt;=7)</f>
        <v>0</v>
      </c>
      <c r="T5452" t="str">
        <f>IF(LEFT(Table1[[#This Row],[Patient Gender]],1)="F","Female","Male")</f>
        <v>Female</v>
      </c>
    </row>
    <row r="5453" spans="1:20" x14ac:dyDescent="0.3">
      <c r="A5453" t="s">
        <v>5557</v>
      </c>
      <c r="B5453" s="1">
        <v>45256.595833333333</v>
      </c>
      <c r="C5453" t="s">
        <v>13</v>
      </c>
      <c r="D5453">
        <v>69</v>
      </c>
      <c r="E5453" t="s">
        <v>14</v>
      </c>
      <c r="F5453" t="s">
        <v>17</v>
      </c>
      <c r="G5453" t="b">
        <v>1</v>
      </c>
      <c r="I5453">
        <v>30</v>
      </c>
      <c r="J5453" t="b">
        <v>1</v>
      </c>
      <c r="K5453">
        <f>YEAR(Table1[[#This Row],[Patient Admission Date]])</f>
        <v>2023</v>
      </c>
      <c r="L5453" t="str">
        <f>TEXT(Table1[[#This Row],[Patient Admission Date]],"mmm")</f>
        <v>Nov</v>
      </c>
      <c r="M5453" t="str">
        <f>TEXT(Table1[[#This Row],[Patient Admission Date]],"ddd")</f>
        <v>Sun</v>
      </c>
      <c r="N5453" t="str">
        <f>TEXT(INT(HOUR(Table1[[#This Row],[Patient Admission Date]])/3)*3,"00")&amp;"-"&amp;TEXT(INT(HOUR(Table1[[#This Row],[Patient Admission Date]])/3)*3+3,"00")</f>
        <v>12-15</v>
      </c>
      <c r="O5453" t="str" cm="1">
        <f t="array" ref="O5453">_xlfn.IFS(Table1[[#This Row],[Patient Age]]&lt;=14,"0-14",Table1[[#This Row],[Patient Age]]&lt;=29,"15-29",Table1[[#This Row],[Patient Age]]&lt;=44,"30-44",Table1[[#This Row],[Patient Age]]&lt;=59,"45-59",Table1[[#This Row],[Patient Age]]&lt;=74,"60-74",TRUE,"75+")</f>
        <v>60-74</v>
      </c>
      <c r="P5453" t="str" cm="1">
        <f t="array" ref="P5453">_xlfn.IFS(Table1[[#This Row],[Patient Waittime]]&lt;=15,"0-15",Table1[[#This Row],[Patient Waittime]]&lt;=30,"16-30",Table1[[#This Row],[Patient Waittime]]&lt;=45,"31-45",Table1[[#This Row],[Patient Waittime]]&lt;=60,"46-60",TRUE,"60+")</f>
        <v>16-30</v>
      </c>
      <c r="Q5453">
        <f>--(Table1[[#This Row],[Patient Waittime]]&lt;=30)</f>
        <v>1</v>
      </c>
      <c r="R5453">
        <f>--Table1[[#This Row],[Patient Admission Flag]]</f>
        <v>1</v>
      </c>
      <c r="S5453">
        <f>--AND(Table1[[#This Row],[WithinTarget]]=1,Table1[[#This Row],[Patient Satisfaction Score]]&gt;=7)</f>
        <v>0</v>
      </c>
      <c r="T5453" t="str">
        <f>IF(LEFT(Table1[[#This Row],[Patient Gender]],1)="F","Female","Male")</f>
        <v>Female</v>
      </c>
    </row>
    <row r="5454" spans="1:20" x14ac:dyDescent="0.3">
      <c r="A5454" t="s">
        <v>5558</v>
      </c>
      <c r="B5454" s="1">
        <v>45230.694444444445</v>
      </c>
      <c r="C5454" t="s">
        <v>13</v>
      </c>
      <c r="D5454">
        <v>2</v>
      </c>
      <c r="E5454" t="s">
        <v>14</v>
      </c>
      <c r="F5454" t="s">
        <v>17</v>
      </c>
      <c r="G5454" t="b">
        <v>1</v>
      </c>
      <c r="I5454">
        <v>47</v>
      </c>
      <c r="J5454" t="b">
        <v>1</v>
      </c>
      <c r="K5454">
        <f>YEAR(Table1[[#This Row],[Patient Admission Date]])</f>
        <v>2023</v>
      </c>
      <c r="L5454" t="str">
        <f>TEXT(Table1[[#This Row],[Patient Admission Date]],"mmm")</f>
        <v>Oct</v>
      </c>
      <c r="M5454" t="str">
        <f>TEXT(Table1[[#This Row],[Patient Admission Date]],"ddd")</f>
        <v>Tue</v>
      </c>
      <c r="N5454" t="str">
        <f>TEXT(INT(HOUR(Table1[[#This Row],[Patient Admission Date]])/3)*3,"00")&amp;"-"&amp;TEXT(INT(HOUR(Table1[[#This Row],[Patient Admission Date]])/3)*3+3,"00")</f>
        <v>15-18</v>
      </c>
      <c r="O5454" t="str" cm="1">
        <f t="array" ref="O5454">_xlfn.IFS(Table1[[#This Row],[Patient Age]]&lt;=14,"0-14",Table1[[#This Row],[Patient Age]]&lt;=29,"15-29",Table1[[#This Row],[Patient Age]]&lt;=44,"30-44",Table1[[#This Row],[Patient Age]]&lt;=59,"45-59",Table1[[#This Row],[Patient Age]]&lt;=74,"60-74",TRUE,"75+")</f>
        <v>0-14</v>
      </c>
      <c r="P5454" t="str" cm="1">
        <f t="array" ref="P5454">_xlfn.IFS(Table1[[#This Row],[Patient Waittime]]&lt;=15,"0-15",Table1[[#This Row],[Patient Waittime]]&lt;=30,"16-30",Table1[[#This Row],[Patient Waittime]]&lt;=45,"31-45",Table1[[#This Row],[Patient Waittime]]&lt;=60,"46-60",TRUE,"60+")</f>
        <v>46-60</v>
      </c>
      <c r="Q5454">
        <f>--(Table1[[#This Row],[Patient Waittime]]&lt;=30)</f>
        <v>0</v>
      </c>
      <c r="R5454">
        <f>--Table1[[#This Row],[Patient Admission Flag]]</f>
        <v>1</v>
      </c>
      <c r="S5454">
        <f>--AND(Table1[[#This Row],[WithinTarget]]=1,Table1[[#This Row],[Patient Satisfaction Score]]&gt;=7)</f>
        <v>0</v>
      </c>
      <c r="T5454" t="str">
        <f>IF(LEFT(Table1[[#This Row],[Patient Gender]],1)="F","Female","Male")</f>
        <v>Female</v>
      </c>
    </row>
    <row r="5455" spans="1:20" x14ac:dyDescent="0.3">
      <c r="A5455" t="s">
        <v>5559</v>
      </c>
      <c r="B5455" s="1">
        <v>45212.547222222223</v>
      </c>
      <c r="C5455" t="s">
        <v>13</v>
      </c>
      <c r="D5455">
        <v>27</v>
      </c>
      <c r="E5455" t="s">
        <v>14</v>
      </c>
      <c r="F5455" t="s">
        <v>17</v>
      </c>
      <c r="G5455" t="b">
        <v>1</v>
      </c>
      <c r="I5455">
        <v>13</v>
      </c>
      <c r="J5455" t="b">
        <v>1</v>
      </c>
      <c r="K5455">
        <f>YEAR(Table1[[#This Row],[Patient Admission Date]])</f>
        <v>2023</v>
      </c>
      <c r="L5455" t="str">
        <f>TEXT(Table1[[#This Row],[Patient Admission Date]],"mmm")</f>
        <v>Oct</v>
      </c>
      <c r="M5455" t="str">
        <f>TEXT(Table1[[#This Row],[Patient Admission Date]],"ddd")</f>
        <v>Fri</v>
      </c>
      <c r="N5455" t="str">
        <f>TEXT(INT(HOUR(Table1[[#This Row],[Patient Admission Date]])/3)*3,"00")&amp;"-"&amp;TEXT(INT(HOUR(Table1[[#This Row],[Patient Admission Date]])/3)*3+3,"00")</f>
        <v>12-15</v>
      </c>
      <c r="O5455" t="str" cm="1">
        <f t="array" ref="O5455">_xlfn.IFS(Table1[[#This Row],[Patient Age]]&lt;=14,"0-14",Table1[[#This Row],[Patient Age]]&lt;=29,"15-29",Table1[[#This Row],[Patient Age]]&lt;=44,"30-44",Table1[[#This Row],[Patient Age]]&lt;=59,"45-59",Table1[[#This Row],[Patient Age]]&lt;=74,"60-74",TRUE,"75+")</f>
        <v>15-29</v>
      </c>
      <c r="P5455" t="str" cm="1">
        <f t="array" ref="P5455">_xlfn.IFS(Table1[[#This Row],[Patient Waittime]]&lt;=15,"0-15",Table1[[#This Row],[Patient Waittime]]&lt;=30,"16-30",Table1[[#This Row],[Patient Waittime]]&lt;=45,"31-45",Table1[[#This Row],[Patient Waittime]]&lt;=60,"46-60",TRUE,"60+")</f>
        <v>0-15</v>
      </c>
      <c r="Q5455">
        <f>--(Table1[[#This Row],[Patient Waittime]]&lt;=30)</f>
        <v>1</v>
      </c>
      <c r="R5455">
        <f>--Table1[[#This Row],[Patient Admission Flag]]</f>
        <v>1</v>
      </c>
      <c r="S5455">
        <f>--AND(Table1[[#This Row],[WithinTarget]]=1,Table1[[#This Row],[Patient Satisfaction Score]]&gt;=7)</f>
        <v>0</v>
      </c>
      <c r="T5455" t="str">
        <f>IF(LEFT(Table1[[#This Row],[Patient Gender]],1)="F","Female","Male")</f>
        <v>Female</v>
      </c>
    </row>
    <row r="5456" spans="1:20" x14ac:dyDescent="0.3">
      <c r="A5456" t="s">
        <v>5560</v>
      </c>
      <c r="B5456" s="1">
        <v>45118.635416666664</v>
      </c>
      <c r="C5456" t="s">
        <v>13</v>
      </c>
      <c r="D5456">
        <v>14</v>
      </c>
      <c r="E5456" t="s">
        <v>14</v>
      </c>
      <c r="F5456" t="s">
        <v>17</v>
      </c>
      <c r="G5456" t="b">
        <v>1</v>
      </c>
      <c r="I5456">
        <v>51</v>
      </c>
      <c r="J5456" t="b">
        <v>1</v>
      </c>
      <c r="K5456">
        <f>YEAR(Table1[[#This Row],[Patient Admission Date]])</f>
        <v>2023</v>
      </c>
      <c r="L5456" t="str">
        <f>TEXT(Table1[[#This Row],[Patient Admission Date]],"mmm")</f>
        <v>Jul</v>
      </c>
      <c r="M5456" t="str">
        <f>TEXT(Table1[[#This Row],[Patient Admission Date]],"ddd")</f>
        <v>Tue</v>
      </c>
      <c r="N5456" t="str">
        <f>TEXT(INT(HOUR(Table1[[#This Row],[Patient Admission Date]])/3)*3,"00")&amp;"-"&amp;TEXT(INT(HOUR(Table1[[#This Row],[Patient Admission Date]])/3)*3+3,"00")</f>
        <v>15-18</v>
      </c>
      <c r="O5456" t="str" cm="1">
        <f t="array" ref="O5456">_xlfn.IFS(Table1[[#This Row],[Patient Age]]&lt;=14,"0-14",Table1[[#This Row],[Patient Age]]&lt;=29,"15-29",Table1[[#This Row],[Patient Age]]&lt;=44,"30-44",Table1[[#This Row],[Patient Age]]&lt;=59,"45-59",Table1[[#This Row],[Patient Age]]&lt;=74,"60-74",TRUE,"75+")</f>
        <v>0-14</v>
      </c>
      <c r="P5456" t="str" cm="1">
        <f t="array" ref="P5456">_xlfn.IFS(Table1[[#This Row],[Patient Waittime]]&lt;=15,"0-15",Table1[[#This Row],[Patient Waittime]]&lt;=30,"16-30",Table1[[#This Row],[Patient Waittime]]&lt;=45,"31-45",Table1[[#This Row],[Patient Waittime]]&lt;=60,"46-60",TRUE,"60+")</f>
        <v>46-60</v>
      </c>
      <c r="Q5456">
        <f>--(Table1[[#This Row],[Patient Waittime]]&lt;=30)</f>
        <v>0</v>
      </c>
      <c r="R5456">
        <f>--Table1[[#This Row],[Patient Admission Flag]]</f>
        <v>1</v>
      </c>
      <c r="S5456">
        <f>--AND(Table1[[#This Row],[WithinTarget]]=1,Table1[[#This Row],[Patient Satisfaction Score]]&gt;=7)</f>
        <v>0</v>
      </c>
      <c r="T5456" t="str">
        <f>IF(LEFT(Table1[[#This Row],[Patient Gender]],1)="F","Female","Male")</f>
        <v>Female</v>
      </c>
    </row>
    <row r="5457" spans="1:20" x14ac:dyDescent="0.3">
      <c r="A5457" t="s">
        <v>5561</v>
      </c>
      <c r="B5457" s="1">
        <v>45225.265277777777</v>
      </c>
      <c r="C5457" t="s">
        <v>13</v>
      </c>
      <c r="D5457">
        <v>18</v>
      </c>
      <c r="E5457" t="s">
        <v>14</v>
      </c>
      <c r="F5457" t="s">
        <v>17</v>
      </c>
      <c r="G5457" t="b">
        <v>1</v>
      </c>
      <c r="I5457">
        <v>36</v>
      </c>
      <c r="J5457" t="b">
        <v>1</v>
      </c>
      <c r="K5457">
        <f>YEAR(Table1[[#This Row],[Patient Admission Date]])</f>
        <v>2023</v>
      </c>
      <c r="L5457" t="str">
        <f>TEXT(Table1[[#This Row],[Patient Admission Date]],"mmm")</f>
        <v>Oct</v>
      </c>
      <c r="M5457" t="str">
        <f>TEXT(Table1[[#This Row],[Patient Admission Date]],"ddd")</f>
        <v>Thu</v>
      </c>
      <c r="N5457" t="str">
        <f>TEXT(INT(HOUR(Table1[[#This Row],[Patient Admission Date]])/3)*3,"00")&amp;"-"&amp;TEXT(INT(HOUR(Table1[[#This Row],[Patient Admission Date]])/3)*3+3,"00")</f>
        <v>06-09</v>
      </c>
      <c r="O5457" t="str" cm="1">
        <f t="array" ref="O5457">_xlfn.IFS(Table1[[#This Row],[Patient Age]]&lt;=14,"0-14",Table1[[#This Row],[Patient Age]]&lt;=29,"15-29",Table1[[#This Row],[Patient Age]]&lt;=44,"30-44",Table1[[#This Row],[Patient Age]]&lt;=59,"45-59",Table1[[#This Row],[Patient Age]]&lt;=74,"60-74",TRUE,"75+")</f>
        <v>15-29</v>
      </c>
      <c r="P5457" t="str" cm="1">
        <f t="array" ref="P5457">_xlfn.IFS(Table1[[#This Row],[Patient Waittime]]&lt;=15,"0-15",Table1[[#This Row],[Patient Waittime]]&lt;=30,"16-30",Table1[[#This Row],[Patient Waittime]]&lt;=45,"31-45",Table1[[#This Row],[Patient Waittime]]&lt;=60,"46-60",TRUE,"60+")</f>
        <v>31-45</v>
      </c>
      <c r="Q5457">
        <f>--(Table1[[#This Row],[Patient Waittime]]&lt;=30)</f>
        <v>0</v>
      </c>
      <c r="R5457">
        <f>--Table1[[#This Row],[Patient Admission Flag]]</f>
        <v>1</v>
      </c>
      <c r="S5457">
        <f>--AND(Table1[[#This Row],[WithinTarget]]=1,Table1[[#This Row],[Patient Satisfaction Score]]&gt;=7)</f>
        <v>0</v>
      </c>
      <c r="T5457" t="str">
        <f>IF(LEFT(Table1[[#This Row],[Patient Gender]],1)="F","Female","Male")</f>
        <v>Female</v>
      </c>
    </row>
    <row r="5458" spans="1:20" x14ac:dyDescent="0.3">
      <c r="A5458" t="s">
        <v>5562</v>
      </c>
      <c r="B5458" s="1">
        <v>45502.904861111114</v>
      </c>
      <c r="C5458" t="s">
        <v>13</v>
      </c>
      <c r="D5458">
        <v>11</v>
      </c>
      <c r="E5458" t="s">
        <v>14</v>
      </c>
      <c r="F5458" t="s">
        <v>17</v>
      </c>
      <c r="G5458" t="b">
        <v>1</v>
      </c>
      <c r="I5458">
        <v>23</v>
      </c>
      <c r="J5458" t="b">
        <v>1</v>
      </c>
      <c r="K5458">
        <f>YEAR(Table1[[#This Row],[Patient Admission Date]])</f>
        <v>2024</v>
      </c>
      <c r="L5458" t="str">
        <f>TEXT(Table1[[#This Row],[Patient Admission Date]],"mmm")</f>
        <v>Jul</v>
      </c>
      <c r="M5458" t="str">
        <f>TEXT(Table1[[#This Row],[Patient Admission Date]],"ddd")</f>
        <v>Mon</v>
      </c>
      <c r="N5458" t="str">
        <f>TEXT(INT(HOUR(Table1[[#This Row],[Patient Admission Date]])/3)*3,"00")&amp;"-"&amp;TEXT(INT(HOUR(Table1[[#This Row],[Patient Admission Date]])/3)*3+3,"00")</f>
        <v>21-24</v>
      </c>
      <c r="O5458" t="str" cm="1">
        <f t="array" ref="O5458">_xlfn.IFS(Table1[[#This Row],[Patient Age]]&lt;=14,"0-14",Table1[[#This Row],[Patient Age]]&lt;=29,"15-29",Table1[[#This Row],[Patient Age]]&lt;=44,"30-44",Table1[[#This Row],[Patient Age]]&lt;=59,"45-59",Table1[[#This Row],[Patient Age]]&lt;=74,"60-74",TRUE,"75+")</f>
        <v>0-14</v>
      </c>
      <c r="P5458" t="str" cm="1">
        <f t="array" ref="P5458">_xlfn.IFS(Table1[[#This Row],[Patient Waittime]]&lt;=15,"0-15",Table1[[#This Row],[Patient Waittime]]&lt;=30,"16-30",Table1[[#This Row],[Patient Waittime]]&lt;=45,"31-45",Table1[[#This Row],[Patient Waittime]]&lt;=60,"46-60",TRUE,"60+")</f>
        <v>16-30</v>
      </c>
      <c r="Q5458">
        <f>--(Table1[[#This Row],[Patient Waittime]]&lt;=30)</f>
        <v>1</v>
      </c>
      <c r="R5458">
        <f>--Table1[[#This Row],[Patient Admission Flag]]</f>
        <v>1</v>
      </c>
      <c r="S5458">
        <f>--AND(Table1[[#This Row],[WithinTarget]]=1,Table1[[#This Row],[Patient Satisfaction Score]]&gt;=7)</f>
        <v>0</v>
      </c>
      <c r="T5458" t="str">
        <f>IF(LEFT(Table1[[#This Row],[Patient Gender]],1)="F","Female","Male")</f>
        <v>Female</v>
      </c>
    </row>
    <row r="5459" spans="1:20" x14ac:dyDescent="0.3">
      <c r="A5459" t="s">
        <v>5563</v>
      </c>
      <c r="B5459" s="1">
        <v>45554.593055555553</v>
      </c>
      <c r="C5459" t="s">
        <v>13</v>
      </c>
      <c r="D5459">
        <v>17</v>
      </c>
      <c r="E5459" t="s">
        <v>14</v>
      </c>
      <c r="F5459" t="s">
        <v>17</v>
      </c>
      <c r="G5459" t="b">
        <v>1</v>
      </c>
      <c r="I5459">
        <v>51</v>
      </c>
      <c r="J5459" t="b">
        <v>1</v>
      </c>
      <c r="K5459">
        <f>YEAR(Table1[[#This Row],[Patient Admission Date]])</f>
        <v>2024</v>
      </c>
      <c r="L5459" t="str">
        <f>TEXT(Table1[[#This Row],[Patient Admission Date]],"mmm")</f>
        <v>Sep</v>
      </c>
      <c r="M5459" t="str">
        <f>TEXT(Table1[[#This Row],[Patient Admission Date]],"ddd")</f>
        <v>Thu</v>
      </c>
      <c r="N5459" t="str">
        <f>TEXT(INT(HOUR(Table1[[#This Row],[Patient Admission Date]])/3)*3,"00")&amp;"-"&amp;TEXT(INT(HOUR(Table1[[#This Row],[Patient Admission Date]])/3)*3+3,"00")</f>
        <v>12-15</v>
      </c>
      <c r="O5459" t="str" cm="1">
        <f t="array" ref="O5459">_xlfn.IFS(Table1[[#This Row],[Patient Age]]&lt;=14,"0-14",Table1[[#This Row],[Patient Age]]&lt;=29,"15-29",Table1[[#This Row],[Patient Age]]&lt;=44,"30-44",Table1[[#This Row],[Patient Age]]&lt;=59,"45-59",Table1[[#This Row],[Patient Age]]&lt;=74,"60-74",TRUE,"75+")</f>
        <v>15-29</v>
      </c>
      <c r="P5459" t="str" cm="1">
        <f t="array" ref="P5459">_xlfn.IFS(Table1[[#This Row],[Patient Waittime]]&lt;=15,"0-15",Table1[[#This Row],[Patient Waittime]]&lt;=30,"16-30",Table1[[#This Row],[Patient Waittime]]&lt;=45,"31-45",Table1[[#This Row],[Patient Waittime]]&lt;=60,"46-60",TRUE,"60+")</f>
        <v>46-60</v>
      </c>
      <c r="Q5459">
        <f>--(Table1[[#This Row],[Patient Waittime]]&lt;=30)</f>
        <v>0</v>
      </c>
      <c r="R5459">
        <f>--Table1[[#This Row],[Patient Admission Flag]]</f>
        <v>1</v>
      </c>
      <c r="S5459">
        <f>--AND(Table1[[#This Row],[WithinTarget]]=1,Table1[[#This Row],[Patient Satisfaction Score]]&gt;=7)</f>
        <v>0</v>
      </c>
      <c r="T5459" t="str">
        <f>IF(LEFT(Table1[[#This Row],[Patient Gender]],1)="F","Female","Male")</f>
        <v>Female</v>
      </c>
    </row>
    <row r="5460" spans="1:20" x14ac:dyDescent="0.3">
      <c r="A5460" t="s">
        <v>5564</v>
      </c>
      <c r="B5460" s="1">
        <v>45041.406944444447</v>
      </c>
      <c r="C5460" t="s">
        <v>13</v>
      </c>
      <c r="D5460">
        <v>35</v>
      </c>
      <c r="E5460" t="s">
        <v>14</v>
      </c>
      <c r="F5460" t="s">
        <v>17</v>
      </c>
      <c r="G5460" t="b">
        <v>1</v>
      </c>
      <c r="I5460">
        <v>21</v>
      </c>
      <c r="J5460" t="b">
        <v>1</v>
      </c>
      <c r="K5460">
        <f>YEAR(Table1[[#This Row],[Patient Admission Date]])</f>
        <v>2023</v>
      </c>
      <c r="L5460" t="str">
        <f>TEXT(Table1[[#This Row],[Patient Admission Date]],"mmm")</f>
        <v>Apr</v>
      </c>
      <c r="M5460" t="str">
        <f>TEXT(Table1[[#This Row],[Patient Admission Date]],"ddd")</f>
        <v>Tue</v>
      </c>
      <c r="N5460" t="str">
        <f>TEXT(INT(HOUR(Table1[[#This Row],[Patient Admission Date]])/3)*3,"00")&amp;"-"&amp;TEXT(INT(HOUR(Table1[[#This Row],[Patient Admission Date]])/3)*3+3,"00")</f>
        <v>09-12</v>
      </c>
      <c r="O5460" t="str" cm="1">
        <f t="array" ref="O5460">_xlfn.IFS(Table1[[#This Row],[Patient Age]]&lt;=14,"0-14",Table1[[#This Row],[Patient Age]]&lt;=29,"15-29",Table1[[#This Row],[Patient Age]]&lt;=44,"30-44",Table1[[#This Row],[Patient Age]]&lt;=59,"45-59",Table1[[#This Row],[Patient Age]]&lt;=74,"60-74",TRUE,"75+")</f>
        <v>30-44</v>
      </c>
      <c r="P5460" t="str" cm="1">
        <f t="array" ref="P5460">_xlfn.IFS(Table1[[#This Row],[Patient Waittime]]&lt;=15,"0-15",Table1[[#This Row],[Patient Waittime]]&lt;=30,"16-30",Table1[[#This Row],[Patient Waittime]]&lt;=45,"31-45",Table1[[#This Row],[Patient Waittime]]&lt;=60,"46-60",TRUE,"60+")</f>
        <v>16-30</v>
      </c>
      <c r="Q5460">
        <f>--(Table1[[#This Row],[Patient Waittime]]&lt;=30)</f>
        <v>1</v>
      </c>
      <c r="R5460">
        <f>--Table1[[#This Row],[Patient Admission Flag]]</f>
        <v>1</v>
      </c>
      <c r="S5460">
        <f>--AND(Table1[[#This Row],[WithinTarget]]=1,Table1[[#This Row],[Patient Satisfaction Score]]&gt;=7)</f>
        <v>0</v>
      </c>
      <c r="T5460" t="str">
        <f>IF(LEFT(Table1[[#This Row],[Patient Gender]],1)="F","Female","Male")</f>
        <v>Female</v>
      </c>
    </row>
    <row r="5461" spans="1:20" x14ac:dyDescent="0.3">
      <c r="A5461" t="s">
        <v>5565</v>
      </c>
      <c r="B5461" s="1">
        <v>45437.036111111112</v>
      </c>
      <c r="C5461" t="s">
        <v>13</v>
      </c>
      <c r="D5461">
        <v>18</v>
      </c>
      <c r="E5461" t="s">
        <v>14</v>
      </c>
      <c r="F5461" t="s">
        <v>17</v>
      </c>
      <c r="G5461" t="b">
        <v>1</v>
      </c>
      <c r="I5461">
        <v>44</v>
      </c>
      <c r="J5461" t="b">
        <v>1</v>
      </c>
      <c r="K5461">
        <f>YEAR(Table1[[#This Row],[Patient Admission Date]])</f>
        <v>2024</v>
      </c>
      <c r="L5461" t="str">
        <f>TEXT(Table1[[#This Row],[Patient Admission Date]],"mmm")</f>
        <v>May</v>
      </c>
      <c r="M5461" t="str">
        <f>TEXT(Table1[[#This Row],[Patient Admission Date]],"ddd")</f>
        <v>Sat</v>
      </c>
      <c r="N5461" t="str">
        <f>TEXT(INT(HOUR(Table1[[#This Row],[Patient Admission Date]])/3)*3,"00")&amp;"-"&amp;TEXT(INT(HOUR(Table1[[#This Row],[Patient Admission Date]])/3)*3+3,"00")</f>
        <v>00-03</v>
      </c>
      <c r="O5461" t="str" cm="1">
        <f t="array" ref="O5461">_xlfn.IFS(Table1[[#This Row],[Patient Age]]&lt;=14,"0-14",Table1[[#This Row],[Patient Age]]&lt;=29,"15-29",Table1[[#This Row],[Patient Age]]&lt;=44,"30-44",Table1[[#This Row],[Patient Age]]&lt;=59,"45-59",Table1[[#This Row],[Patient Age]]&lt;=74,"60-74",TRUE,"75+")</f>
        <v>15-29</v>
      </c>
      <c r="P5461" t="str" cm="1">
        <f t="array" ref="P5461">_xlfn.IFS(Table1[[#This Row],[Patient Waittime]]&lt;=15,"0-15",Table1[[#This Row],[Patient Waittime]]&lt;=30,"16-30",Table1[[#This Row],[Patient Waittime]]&lt;=45,"31-45",Table1[[#This Row],[Patient Waittime]]&lt;=60,"46-60",TRUE,"60+")</f>
        <v>31-45</v>
      </c>
      <c r="Q5461">
        <f>--(Table1[[#This Row],[Patient Waittime]]&lt;=30)</f>
        <v>0</v>
      </c>
      <c r="R5461">
        <f>--Table1[[#This Row],[Patient Admission Flag]]</f>
        <v>1</v>
      </c>
      <c r="S5461">
        <f>--AND(Table1[[#This Row],[WithinTarget]]=1,Table1[[#This Row],[Patient Satisfaction Score]]&gt;=7)</f>
        <v>0</v>
      </c>
      <c r="T5461" t="str">
        <f>IF(LEFT(Table1[[#This Row],[Patient Gender]],1)="F","Female","Male")</f>
        <v>Female</v>
      </c>
    </row>
    <row r="5462" spans="1:20" x14ac:dyDescent="0.3">
      <c r="A5462" t="s">
        <v>5566</v>
      </c>
      <c r="B5462" s="1">
        <v>45545.275000000001</v>
      </c>
      <c r="C5462" t="s">
        <v>13</v>
      </c>
      <c r="D5462">
        <v>5</v>
      </c>
      <c r="E5462" t="s">
        <v>14</v>
      </c>
      <c r="F5462" t="s">
        <v>17</v>
      </c>
      <c r="G5462" t="b">
        <v>1</v>
      </c>
      <c r="I5462">
        <v>30</v>
      </c>
      <c r="J5462" t="b">
        <v>1</v>
      </c>
      <c r="K5462">
        <f>YEAR(Table1[[#This Row],[Patient Admission Date]])</f>
        <v>2024</v>
      </c>
      <c r="L5462" t="str">
        <f>TEXT(Table1[[#This Row],[Patient Admission Date]],"mmm")</f>
        <v>Sep</v>
      </c>
      <c r="M5462" t="str">
        <f>TEXT(Table1[[#This Row],[Patient Admission Date]],"ddd")</f>
        <v>Tue</v>
      </c>
      <c r="N5462" t="str">
        <f>TEXT(INT(HOUR(Table1[[#This Row],[Patient Admission Date]])/3)*3,"00")&amp;"-"&amp;TEXT(INT(HOUR(Table1[[#This Row],[Patient Admission Date]])/3)*3+3,"00")</f>
        <v>06-09</v>
      </c>
      <c r="O5462" t="str" cm="1">
        <f t="array" ref="O5462">_xlfn.IFS(Table1[[#This Row],[Patient Age]]&lt;=14,"0-14",Table1[[#This Row],[Patient Age]]&lt;=29,"15-29",Table1[[#This Row],[Patient Age]]&lt;=44,"30-44",Table1[[#This Row],[Patient Age]]&lt;=59,"45-59",Table1[[#This Row],[Patient Age]]&lt;=74,"60-74",TRUE,"75+")</f>
        <v>0-14</v>
      </c>
      <c r="P5462" t="str" cm="1">
        <f t="array" ref="P5462">_xlfn.IFS(Table1[[#This Row],[Patient Waittime]]&lt;=15,"0-15",Table1[[#This Row],[Patient Waittime]]&lt;=30,"16-30",Table1[[#This Row],[Patient Waittime]]&lt;=45,"31-45",Table1[[#This Row],[Patient Waittime]]&lt;=60,"46-60",TRUE,"60+")</f>
        <v>16-30</v>
      </c>
      <c r="Q5462">
        <f>--(Table1[[#This Row],[Patient Waittime]]&lt;=30)</f>
        <v>1</v>
      </c>
      <c r="R5462">
        <f>--Table1[[#This Row],[Patient Admission Flag]]</f>
        <v>1</v>
      </c>
      <c r="S5462">
        <f>--AND(Table1[[#This Row],[WithinTarget]]=1,Table1[[#This Row],[Patient Satisfaction Score]]&gt;=7)</f>
        <v>0</v>
      </c>
      <c r="T5462" t="str">
        <f>IF(LEFT(Table1[[#This Row],[Patient Gender]],1)="F","Female","Male")</f>
        <v>Female</v>
      </c>
    </row>
    <row r="5463" spans="1:20" x14ac:dyDescent="0.3">
      <c r="A5463" t="s">
        <v>5567</v>
      </c>
      <c r="B5463" s="1">
        <v>45079.154166666667</v>
      </c>
      <c r="C5463" t="s">
        <v>13</v>
      </c>
      <c r="D5463">
        <v>41</v>
      </c>
      <c r="E5463" t="s">
        <v>14</v>
      </c>
      <c r="F5463" t="s">
        <v>17</v>
      </c>
      <c r="G5463" t="b">
        <v>1</v>
      </c>
      <c r="I5463">
        <v>12</v>
      </c>
      <c r="J5463" t="b">
        <v>1</v>
      </c>
      <c r="K5463">
        <f>YEAR(Table1[[#This Row],[Patient Admission Date]])</f>
        <v>2023</v>
      </c>
      <c r="L5463" t="str">
        <f>TEXT(Table1[[#This Row],[Patient Admission Date]],"mmm")</f>
        <v>Jun</v>
      </c>
      <c r="M5463" t="str">
        <f>TEXT(Table1[[#This Row],[Patient Admission Date]],"ddd")</f>
        <v>Fri</v>
      </c>
      <c r="N5463" t="str">
        <f>TEXT(INT(HOUR(Table1[[#This Row],[Patient Admission Date]])/3)*3,"00")&amp;"-"&amp;TEXT(INT(HOUR(Table1[[#This Row],[Patient Admission Date]])/3)*3+3,"00")</f>
        <v>03-06</v>
      </c>
      <c r="O5463" t="str" cm="1">
        <f t="array" ref="O5463">_xlfn.IFS(Table1[[#This Row],[Patient Age]]&lt;=14,"0-14",Table1[[#This Row],[Patient Age]]&lt;=29,"15-29",Table1[[#This Row],[Patient Age]]&lt;=44,"30-44",Table1[[#This Row],[Patient Age]]&lt;=59,"45-59",Table1[[#This Row],[Patient Age]]&lt;=74,"60-74",TRUE,"75+")</f>
        <v>30-44</v>
      </c>
      <c r="P5463" t="str" cm="1">
        <f t="array" ref="P5463">_xlfn.IFS(Table1[[#This Row],[Patient Waittime]]&lt;=15,"0-15",Table1[[#This Row],[Patient Waittime]]&lt;=30,"16-30",Table1[[#This Row],[Patient Waittime]]&lt;=45,"31-45",Table1[[#This Row],[Patient Waittime]]&lt;=60,"46-60",TRUE,"60+")</f>
        <v>0-15</v>
      </c>
      <c r="Q5463">
        <f>--(Table1[[#This Row],[Patient Waittime]]&lt;=30)</f>
        <v>1</v>
      </c>
      <c r="R5463">
        <f>--Table1[[#This Row],[Patient Admission Flag]]</f>
        <v>1</v>
      </c>
      <c r="S5463">
        <f>--AND(Table1[[#This Row],[WithinTarget]]=1,Table1[[#This Row],[Patient Satisfaction Score]]&gt;=7)</f>
        <v>0</v>
      </c>
      <c r="T5463" t="str">
        <f>IF(LEFT(Table1[[#This Row],[Patient Gender]],1)="F","Female","Male")</f>
        <v>Female</v>
      </c>
    </row>
    <row r="5464" spans="1:20" x14ac:dyDescent="0.3">
      <c r="A5464" t="s">
        <v>5568</v>
      </c>
      <c r="B5464" s="1">
        <v>45287.936111111114</v>
      </c>
      <c r="C5464" t="s">
        <v>13</v>
      </c>
      <c r="D5464">
        <v>62</v>
      </c>
      <c r="E5464" t="s">
        <v>14</v>
      </c>
      <c r="F5464" t="s">
        <v>17</v>
      </c>
      <c r="G5464" t="b">
        <v>1</v>
      </c>
      <c r="I5464">
        <v>32</v>
      </c>
      <c r="J5464" t="b">
        <v>1</v>
      </c>
      <c r="K5464">
        <f>YEAR(Table1[[#This Row],[Patient Admission Date]])</f>
        <v>2023</v>
      </c>
      <c r="L5464" t="str">
        <f>TEXT(Table1[[#This Row],[Patient Admission Date]],"mmm")</f>
        <v>Dec</v>
      </c>
      <c r="M5464" t="str">
        <f>TEXT(Table1[[#This Row],[Patient Admission Date]],"ddd")</f>
        <v>Wed</v>
      </c>
      <c r="N5464" t="str">
        <f>TEXT(INT(HOUR(Table1[[#This Row],[Patient Admission Date]])/3)*3,"00")&amp;"-"&amp;TEXT(INT(HOUR(Table1[[#This Row],[Patient Admission Date]])/3)*3+3,"00")</f>
        <v>21-24</v>
      </c>
      <c r="O5464" t="str" cm="1">
        <f t="array" ref="O5464">_xlfn.IFS(Table1[[#This Row],[Patient Age]]&lt;=14,"0-14",Table1[[#This Row],[Patient Age]]&lt;=29,"15-29",Table1[[#This Row],[Patient Age]]&lt;=44,"30-44",Table1[[#This Row],[Patient Age]]&lt;=59,"45-59",Table1[[#This Row],[Patient Age]]&lt;=74,"60-74",TRUE,"75+")</f>
        <v>60-74</v>
      </c>
      <c r="P5464" t="str" cm="1">
        <f t="array" ref="P5464">_xlfn.IFS(Table1[[#This Row],[Patient Waittime]]&lt;=15,"0-15",Table1[[#This Row],[Patient Waittime]]&lt;=30,"16-30",Table1[[#This Row],[Patient Waittime]]&lt;=45,"31-45",Table1[[#This Row],[Patient Waittime]]&lt;=60,"46-60",TRUE,"60+")</f>
        <v>31-45</v>
      </c>
      <c r="Q5464">
        <f>--(Table1[[#This Row],[Patient Waittime]]&lt;=30)</f>
        <v>0</v>
      </c>
      <c r="R5464">
        <f>--Table1[[#This Row],[Patient Admission Flag]]</f>
        <v>1</v>
      </c>
      <c r="S5464">
        <f>--AND(Table1[[#This Row],[WithinTarget]]=1,Table1[[#This Row],[Patient Satisfaction Score]]&gt;=7)</f>
        <v>0</v>
      </c>
      <c r="T5464" t="str">
        <f>IF(LEFT(Table1[[#This Row],[Patient Gender]],1)="F","Female","Male")</f>
        <v>Female</v>
      </c>
    </row>
    <row r="5465" spans="1:20" x14ac:dyDescent="0.3">
      <c r="A5465" t="s">
        <v>5569</v>
      </c>
      <c r="B5465" s="1">
        <v>45437.894444444442</v>
      </c>
      <c r="C5465" t="s">
        <v>13</v>
      </c>
      <c r="D5465">
        <v>72</v>
      </c>
      <c r="E5465" t="s">
        <v>14</v>
      </c>
      <c r="F5465" t="s">
        <v>17</v>
      </c>
      <c r="G5465" t="b">
        <v>1</v>
      </c>
      <c r="I5465">
        <v>24</v>
      </c>
      <c r="J5465" t="b">
        <v>1</v>
      </c>
      <c r="K5465">
        <f>YEAR(Table1[[#This Row],[Patient Admission Date]])</f>
        <v>2024</v>
      </c>
      <c r="L5465" t="str">
        <f>TEXT(Table1[[#This Row],[Patient Admission Date]],"mmm")</f>
        <v>May</v>
      </c>
      <c r="M5465" t="str">
        <f>TEXT(Table1[[#This Row],[Patient Admission Date]],"ddd")</f>
        <v>Sat</v>
      </c>
      <c r="N5465" t="str">
        <f>TEXT(INT(HOUR(Table1[[#This Row],[Patient Admission Date]])/3)*3,"00")&amp;"-"&amp;TEXT(INT(HOUR(Table1[[#This Row],[Patient Admission Date]])/3)*3+3,"00")</f>
        <v>21-24</v>
      </c>
      <c r="O5465" t="str" cm="1">
        <f t="array" ref="O5465">_xlfn.IFS(Table1[[#This Row],[Patient Age]]&lt;=14,"0-14",Table1[[#This Row],[Patient Age]]&lt;=29,"15-29",Table1[[#This Row],[Patient Age]]&lt;=44,"30-44",Table1[[#This Row],[Patient Age]]&lt;=59,"45-59",Table1[[#This Row],[Patient Age]]&lt;=74,"60-74",TRUE,"75+")</f>
        <v>60-74</v>
      </c>
      <c r="P5465" t="str" cm="1">
        <f t="array" ref="P5465">_xlfn.IFS(Table1[[#This Row],[Patient Waittime]]&lt;=15,"0-15",Table1[[#This Row],[Patient Waittime]]&lt;=30,"16-30",Table1[[#This Row],[Patient Waittime]]&lt;=45,"31-45",Table1[[#This Row],[Patient Waittime]]&lt;=60,"46-60",TRUE,"60+")</f>
        <v>16-30</v>
      </c>
      <c r="Q5465">
        <f>--(Table1[[#This Row],[Patient Waittime]]&lt;=30)</f>
        <v>1</v>
      </c>
      <c r="R5465">
        <f>--Table1[[#This Row],[Patient Admission Flag]]</f>
        <v>1</v>
      </c>
      <c r="S5465">
        <f>--AND(Table1[[#This Row],[WithinTarget]]=1,Table1[[#This Row],[Patient Satisfaction Score]]&gt;=7)</f>
        <v>0</v>
      </c>
      <c r="T5465" t="str">
        <f>IF(LEFT(Table1[[#This Row],[Patient Gender]],1)="F","Female","Male")</f>
        <v>Female</v>
      </c>
    </row>
    <row r="5466" spans="1:20" x14ac:dyDescent="0.3">
      <c r="A5466" t="s">
        <v>5570</v>
      </c>
      <c r="B5466" s="1">
        <v>45308.309027777781</v>
      </c>
      <c r="C5466" t="s">
        <v>13</v>
      </c>
      <c r="D5466">
        <v>62</v>
      </c>
      <c r="E5466" t="s">
        <v>14</v>
      </c>
      <c r="F5466" t="s">
        <v>17</v>
      </c>
      <c r="G5466" t="b">
        <v>1</v>
      </c>
      <c r="I5466">
        <v>33</v>
      </c>
      <c r="J5466" t="b">
        <v>1</v>
      </c>
      <c r="K5466">
        <f>YEAR(Table1[[#This Row],[Patient Admission Date]])</f>
        <v>2024</v>
      </c>
      <c r="L5466" t="str">
        <f>TEXT(Table1[[#This Row],[Patient Admission Date]],"mmm")</f>
        <v>Jan</v>
      </c>
      <c r="M5466" t="str">
        <f>TEXT(Table1[[#This Row],[Patient Admission Date]],"ddd")</f>
        <v>Wed</v>
      </c>
      <c r="N5466" t="str">
        <f>TEXT(INT(HOUR(Table1[[#This Row],[Patient Admission Date]])/3)*3,"00")&amp;"-"&amp;TEXT(INT(HOUR(Table1[[#This Row],[Patient Admission Date]])/3)*3+3,"00")</f>
        <v>06-09</v>
      </c>
      <c r="O5466" t="str" cm="1">
        <f t="array" ref="O5466">_xlfn.IFS(Table1[[#This Row],[Patient Age]]&lt;=14,"0-14",Table1[[#This Row],[Patient Age]]&lt;=29,"15-29",Table1[[#This Row],[Patient Age]]&lt;=44,"30-44",Table1[[#This Row],[Patient Age]]&lt;=59,"45-59",Table1[[#This Row],[Patient Age]]&lt;=74,"60-74",TRUE,"75+")</f>
        <v>60-74</v>
      </c>
      <c r="P5466" t="str" cm="1">
        <f t="array" ref="P5466">_xlfn.IFS(Table1[[#This Row],[Patient Waittime]]&lt;=15,"0-15",Table1[[#This Row],[Patient Waittime]]&lt;=30,"16-30",Table1[[#This Row],[Patient Waittime]]&lt;=45,"31-45",Table1[[#This Row],[Patient Waittime]]&lt;=60,"46-60",TRUE,"60+")</f>
        <v>31-45</v>
      </c>
      <c r="Q5466">
        <f>--(Table1[[#This Row],[Patient Waittime]]&lt;=30)</f>
        <v>0</v>
      </c>
      <c r="R5466">
        <f>--Table1[[#This Row],[Patient Admission Flag]]</f>
        <v>1</v>
      </c>
      <c r="S5466">
        <f>--AND(Table1[[#This Row],[WithinTarget]]=1,Table1[[#This Row],[Patient Satisfaction Score]]&gt;=7)</f>
        <v>0</v>
      </c>
      <c r="T5466" t="str">
        <f>IF(LEFT(Table1[[#This Row],[Patient Gender]],1)="F","Female","Male")</f>
        <v>Female</v>
      </c>
    </row>
    <row r="5467" spans="1:20" x14ac:dyDescent="0.3">
      <c r="A5467" t="s">
        <v>5571</v>
      </c>
      <c r="B5467" s="1">
        <v>45586.491666666669</v>
      </c>
      <c r="C5467" t="s">
        <v>13</v>
      </c>
      <c r="D5467">
        <v>64</v>
      </c>
      <c r="E5467" t="s">
        <v>14</v>
      </c>
      <c r="F5467" t="s">
        <v>17</v>
      </c>
      <c r="G5467" t="b">
        <v>1</v>
      </c>
      <c r="I5467">
        <v>30</v>
      </c>
      <c r="J5467" t="b">
        <v>1</v>
      </c>
      <c r="K5467">
        <f>YEAR(Table1[[#This Row],[Patient Admission Date]])</f>
        <v>2024</v>
      </c>
      <c r="L5467" t="str">
        <f>TEXT(Table1[[#This Row],[Patient Admission Date]],"mmm")</f>
        <v>Oct</v>
      </c>
      <c r="M5467" t="str">
        <f>TEXT(Table1[[#This Row],[Patient Admission Date]],"ddd")</f>
        <v>Mon</v>
      </c>
      <c r="N5467" t="str">
        <f>TEXT(INT(HOUR(Table1[[#This Row],[Patient Admission Date]])/3)*3,"00")&amp;"-"&amp;TEXT(INT(HOUR(Table1[[#This Row],[Patient Admission Date]])/3)*3+3,"00")</f>
        <v>09-12</v>
      </c>
      <c r="O5467" t="str" cm="1">
        <f t="array" ref="O5467">_xlfn.IFS(Table1[[#This Row],[Patient Age]]&lt;=14,"0-14",Table1[[#This Row],[Patient Age]]&lt;=29,"15-29",Table1[[#This Row],[Patient Age]]&lt;=44,"30-44",Table1[[#This Row],[Patient Age]]&lt;=59,"45-59",Table1[[#This Row],[Patient Age]]&lt;=74,"60-74",TRUE,"75+")</f>
        <v>60-74</v>
      </c>
      <c r="P5467" t="str" cm="1">
        <f t="array" ref="P5467">_xlfn.IFS(Table1[[#This Row],[Patient Waittime]]&lt;=15,"0-15",Table1[[#This Row],[Patient Waittime]]&lt;=30,"16-30",Table1[[#This Row],[Patient Waittime]]&lt;=45,"31-45",Table1[[#This Row],[Patient Waittime]]&lt;=60,"46-60",TRUE,"60+")</f>
        <v>16-30</v>
      </c>
      <c r="Q5467">
        <f>--(Table1[[#This Row],[Patient Waittime]]&lt;=30)</f>
        <v>1</v>
      </c>
      <c r="R5467">
        <f>--Table1[[#This Row],[Patient Admission Flag]]</f>
        <v>1</v>
      </c>
      <c r="S5467">
        <f>--AND(Table1[[#This Row],[WithinTarget]]=1,Table1[[#This Row],[Patient Satisfaction Score]]&gt;=7)</f>
        <v>0</v>
      </c>
      <c r="T5467" t="str">
        <f>IF(LEFT(Table1[[#This Row],[Patient Gender]],1)="F","Female","Male")</f>
        <v>Female</v>
      </c>
    </row>
    <row r="5468" spans="1:20" x14ac:dyDescent="0.3">
      <c r="A5468" t="s">
        <v>5572</v>
      </c>
      <c r="B5468" s="1">
        <v>45538.1875</v>
      </c>
      <c r="C5468" t="s">
        <v>13</v>
      </c>
      <c r="D5468">
        <v>68</v>
      </c>
      <c r="E5468" t="s">
        <v>14</v>
      </c>
      <c r="F5468" t="s">
        <v>17</v>
      </c>
      <c r="G5468" t="b">
        <v>1</v>
      </c>
      <c r="I5468">
        <v>30</v>
      </c>
      <c r="J5468" t="b">
        <v>1</v>
      </c>
      <c r="K5468">
        <f>YEAR(Table1[[#This Row],[Patient Admission Date]])</f>
        <v>2024</v>
      </c>
      <c r="L5468" t="str">
        <f>TEXT(Table1[[#This Row],[Patient Admission Date]],"mmm")</f>
        <v>Sep</v>
      </c>
      <c r="M5468" t="str">
        <f>TEXT(Table1[[#This Row],[Patient Admission Date]],"ddd")</f>
        <v>Tue</v>
      </c>
      <c r="N5468" t="str">
        <f>TEXT(INT(HOUR(Table1[[#This Row],[Patient Admission Date]])/3)*3,"00")&amp;"-"&amp;TEXT(INT(HOUR(Table1[[#This Row],[Patient Admission Date]])/3)*3+3,"00")</f>
        <v>03-06</v>
      </c>
      <c r="O5468" t="str" cm="1">
        <f t="array" ref="O5468">_xlfn.IFS(Table1[[#This Row],[Patient Age]]&lt;=14,"0-14",Table1[[#This Row],[Patient Age]]&lt;=29,"15-29",Table1[[#This Row],[Patient Age]]&lt;=44,"30-44",Table1[[#This Row],[Patient Age]]&lt;=59,"45-59",Table1[[#This Row],[Patient Age]]&lt;=74,"60-74",TRUE,"75+")</f>
        <v>60-74</v>
      </c>
      <c r="P5468" t="str" cm="1">
        <f t="array" ref="P5468">_xlfn.IFS(Table1[[#This Row],[Patient Waittime]]&lt;=15,"0-15",Table1[[#This Row],[Patient Waittime]]&lt;=30,"16-30",Table1[[#This Row],[Patient Waittime]]&lt;=45,"31-45",Table1[[#This Row],[Patient Waittime]]&lt;=60,"46-60",TRUE,"60+")</f>
        <v>16-30</v>
      </c>
      <c r="Q5468">
        <f>--(Table1[[#This Row],[Patient Waittime]]&lt;=30)</f>
        <v>1</v>
      </c>
      <c r="R5468">
        <f>--Table1[[#This Row],[Patient Admission Flag]]</f>
        <v>1</v>
      </c>
      <c r="S5468">
        <f>--AND(Table1[[#This Row],[WithinTarget]]=1,Table1[[#This Row],[Patient Satisfaction Score]]&gt;=7)</f>
        <v>0</v>
      </c>
      <c r="T5468" t="str">
        <f>IF(LEFT(Table1[[#This Row],[Patient Gender]],1)="F","Female","Male")</f>
        <v>Female</v>
      </c>
    </row>
    <row r="5469" spans="1:20" x14ac:dyDescent="0.3">
      <c r="A5469" t="s">
        <v>5573</v>
      </c>
      <c r="B5469" s="1">
        <v>45183.445833333331</v>
      </c>
      <c r="C5469" t="s">
        <v>13</v>
      </c>
      <c r="D5469">
        <v>33</v>
      </c>
      <c r="E5469" t="s">
        <v>14</v>
      </c>
      <c r="F5469" t="s">
        <v>17</v>
      </c>
      <c r="G5469" t="b">
        <v>1</v>
      </c>
      <c r="I5469">
        <v>43</v>
      </c>
      <c r="J5469" t="b">
        <v>1</v>
      </c>
      <c r="K5469">
        <f>YEAR(Table1[[#This Row],[Patient Admission Date]])</f>
        <v>2023</v>
      </c>
      <c r="L5469" t="str">
        <f>TEXT(Table1[[#This Row],[Patient Admission Date]],"mmm")</f>
        <v>Sep</v>
      </c>
      <c r="M5469" t="str">
        <f>TEXT(Table1[[#This Row],[Patient Admission Date]],"ddd")</f>
        <v>Thu</v>
      </c>
      <c r="N5469" t="str">
        <f>TEXT(INT(HOUR(Table1[[#This Row],[Patient Admission Date]])/3)*3,"00")&amp;"-"&amp;TEXT(INT(HOUR(Table1[[#This Row],[Patient Admission Date]])/3)*3+3,"00")</f>
        <v>09-12</v>
      </c>
      <c r="O5469" t="str" cm="1">
        <f t="array" ref="O5469">_xlfn.IFS(Table1[[#This Row],[Patient Age]]&lt;=14,"0-14",Table1[[#This Row],[Patient Age]]&lt;=29,"15-29",Table1[[#This Row],[Patient Age]]&lt;=44,"30-44",Table1[[#This Row],[Patient Age]]&lt;=59,"45-59",Table1[[#This Row],[Patient Age]]&lt;=74,"60-74",TRUE,"75+")</f>
        <v>30-44</v>
      </c>
      <c r="P5469" t="str" cm="1">
        <f t="array" ref="P5469">_xlfn.IFS(Table1[[#This Row],[Patient Waittime]]&lt;=15,"0-15",Table1[[#This Row],[Patient Waittime]]&lt;=30,"16-30",Table1[[#This Row],[Patient Waittime]]&lt;=45,"31-45",Table1[[#This Row],[Patient Waittime]]&lt;=60,"46-60",TRUE,"60+")</f>
        <v>31-45</v>
      </c>
      <c r="Q5469">
        <f>--(Table1[[#This Row],[Patient Waittime]]&lt;=30)</f>
        <v>0</v>
      </c>
      <c r="R5469">
        <f>--Table1[[#This Row],[Patient Admission Flag]]</f>
        <v>1</v>
      </c>
      <c r="S5469">
        <f>--AND(Table1[[#This Row],[WithinTarget]]=1,Table1[[#This Row],[Patient Satisfaction Score]]&gt;=7)</f>
        <v>0</v>
      </c>
      <c r="T5469" t="str">
        <f>IF(LEFT(Table1[[#This Row],[Patient Gender]],1)="F","Female","Male")</f>
        <v>Female</v>
      </c>
    </row>
    <row r="5470" spans="1:20" x14ac:dyDescent="0.3">
      <c r="A5470" t="s">
        <v>5574</v>
      </c>
      <c r="B5470" s="1">
        <v>45039.771527777775</v>
      </c>
      <c r="C5470" t="s">
        <v>13</v>
      </c>
      <c r="D5470">
        <v>3</v>
      </c>
      <c r="E5470" t="s">
        <v>14</v>
      </c>
      <c r="F5470" t="s">
        <v>17</v>
      </c>
      <c r="G5470" t="b">
        <v>1</v>
      </c>
      <c r="I5470">
        <v>50</v>
      </c>
      <c r="J5470" t="b">
        <v>1</v>
      </c>
      <c r="K5470">
        <f>YEAR(Table1[[#This Row],[Patient Admission Date]])</f>
        <v>2023</v>
      </c>
      <c r="L5470" t="str">
        <f>TEXT(Table1[[#This Row],[Patient Admission Date]],"mmm")</f>
        <v>Apr</v>
      </c>
      <c r="M5470" t="str">
        <f>TEXT(Table1[[#This Row],[Patient Admission Date]],"ddd")</f>
        <v>Sun</v>
      </c>
      <c r="N5470" t="str">
        <f>TEXT(INT(HOUR(Table1[[#This Row],[Patient Admission Date]])/3)*3,"00")&amp;"-"&amp;TEXT(INT(HOUR(Table1[[#This Row],[Patient Admission Date]])/3)*3+3,"00")</f>
        <v>18-21</v>
      </c>
      <c r="O5470" t="str" cm="1">
        <f t="array" ref="O5470">_xlfn.IFS(Table1[[#This Row],[Patient Age]]&lt;=14,"0-14",Table1[[#This Row],[Patient Age]]&lt;=29,"15-29",Table1[[#This Row],[Patient Age]]&lt;=44,"30-44",Table1[[#This Row],[Patient Age]]&lt;=59,"45-59",Table1[[#This Row],[Patient Age]]&lt;=74,"60-74",TRUE,"75+")</f>
        <v>0-14</v>
      </c>
      <c r="P5470" t="str" cm="1">
        <f t="array" ref="P5470">_xlfn.IFS(Table1[[#This Row],[Patient Waittime]]&lt;=15,"0-15",Table1[[#This Row],[Patient Waittime]]&lt;=30,"16-30",Table1[[#This Row],[Patient Waittime]]&lt;=45,"31-45",Table1[[#This Row],[Patient Waittime]]&lt;=60,"46-60",TRUE,"60+")</f>
        <v>46-60</v>
      </c>
      <c r="Q5470">
        <f>--(Table1[[#This Row],[Patient Waittime]]&lt;=30)</f>
        <v>0</v>
      </c>
      <c r="R5470">
        <f>--Table1[[#This Row],[Patient Admission Flag]]</f>
        <v>1</v>
      </c>
      <c r="S5470">
        <f>--AND(Table1[[#This Row],[WithinTarget]]=1,Table1[[#This Row],[Patient Satisfaction Score]]&gt;=7)</f>
        <v>0</v>
      </c>
      <c r="T5470" t="str">
        <f>IF(LEFT(Table1[[#This Row],[Patient Gender]],1)="F","Female","Male")</f>
        <v>Female</v>
      </c>
    </row>
    <row r="5471" spans="1:20" x14ac:dyDescent="0.3">
      <c r="A5471" t="s">
        <v>5575</v>
      </c>
      <c r="B5471" s="1">
        <v>45222.17083333333</v>
      </c>
      <c r="C5471" t="s">
        <v>13</v>
      </c>
      <c r="D5471">
        <v>56</v>
      </c>
      <c r="E5471" t="s">
        <v>14</v>
      </c>
      <c r="F5471" t="s">
        <v>17</v>
      </c>
      <c r="G5471" t="b">
        <v>1</v>
      </c>
      <c r="I5471">
        <v>19</v>
      </c>
      <c r="J5471" t="b">
        <v>1</v>
      </c>
      <c r="K5471">
        <f>YEAR(Table1[[#This Row],[Patient Admission Date]])</f>
        <v>2023</v>
      </c>
      <c r="L5471" t="str">
        <f>TEXT(Table1[[#This Row],[Patient Admission Date]],"mmm")</f>
        <v>Oct</v>
      </c>
      <c r="M5471" t="str">
        <f>TEXT(Table1[[#This Row],[Patient Admission Date]],"ddd")</f>
        <v>Mon</v>
      </c>
      <c r="N5471" t="str">
        <f>TEXT(INT(HOUR(Table1[[#This Row],[Patient Admission Date]])/3)*3,"00")&amp;"-"&amp;TEXT(INT(HOUR(Table1[[#This Row],[Patient Admission Date]])/3)*3+3,"00")</f>
        <v>03-06</v>
      </c>
      <c r="O5471" t="str" cm="1">
        <f t="array" ref="O5471">_xlfn.IFS(Table1[[#This Row],[Patient Age]]&lt;=14,"0-14",Table1[[#This Row],[Patient Age]]&lt;=29,"15-29",Table1[[#This Row],[Patient Age]]&lt;=44,"30-44",Table1[[#This Row],[Patient Age]]&lt;=59,"45-59",Table1[[#This Row],[Patient Age]]&lt;=74,"60-74",TRUE,"75+")</f>
        <v>45-59</v>
      </c>
      <c r="P5471" t="str" cm="1">
        <f t="array" ref="P5471">_xlfn.IFS(Table1[[#This Row],[Patient Waittime]]&lt;=15,"0-15",Table1[[#This Row],[Patient Waittime]]&lt;=30,"16-30",Table1[[#This Row],[Patient Waittime]]&lt;=45,"31-45",Table1[[#This Row],[Patient Waittime]]&lt;=60,"46-60",TRUE,"60+")</f>
        <v>16-30</v>
      </c>
      <c r="Q5471">
        <f>--(Table1[[#This Row],[Patient Waittime]]&lt;=30)</f>
        <v>1</v>
      </c>
      <c r="R5471">
        <f>--Table1[[#This Row],[Patient Admission Flag]]</f>
        <v>1</v>
      </c>
      <c r="S5471">
        <f>--AND(Table1[[#This Row],[WithinTarget]]=1,Table1[[#This Row],[Patient Satisfaction Score]]&gt;=7)</f>
        <v>0</v>
      </c>
      <c r="T5471" t="str">
        <f>IF(LEFT(Table1[[#This Row],[Patient Gender]],1)="F","Female","Male")</f>
        <v>Female</v>
      </c>
    </row>
    <row r="5472" spans="1:20" x14ac:dyDescent="0.3">
      <c r="A5472" t="s">
        <v>5576</v>
      </c>
      <c r="B5472" s="1">
        <v>45547.368055555555</v>
      </c>
      <c r="C5472" t="s">
        <v>13</v>
      </c>
      <c r="D5472">
        <v>43</v>
      </c>
      <c r="E5472" t="s">
        <v>14</v>
      </c>
      <c r="F5472" t="s">
        <v>17</v>
      </c>
      <c r="G5472" t="b">
        <v>1</v>
      </c>
      <c r="I5472">
        <v>25</v>
      </c>
      <c r="J5472" t="b">
        <v>1</v>
      </c>
      <c r="K5472">
        <f>YEAR(Table1[[#This Row],[Patient Admission Date]])</f>
        <v>2024</v>
      </c>
      <c r="L5472" t="str">
        <f>TEXT(Table1[[#This Row],[Patient Admission Date]],"mmm")</f>
        <v>Sep</v>
      </c>
      <c r="M5472" t="str">
        <f>TEXT(Table1[[#This Row],[Patient Admission Date]],"ddd")</f>
        <v>Thu</v>
      </c>
      <c r="N5472" t="str">
        <f>TEXT(INT(HOUR(Table1[[#This Row],[Patient Admission Date]])/3)*3,"00")&amp;"-"&amp;TEXT(INT(HOUR(Table1[[#This Row],[Patient Admission Date]])/3)*3+3,"00")</f>
        <v>06-09</v>
      </c>
      <c r="O5472" t="str" cm="1">
        <f t="array" ref="O5472">_xlfn.IFS(Table1[[#This Row],[Patient Age]]&lt;=14,"0-14",Table1[[#This Row],[Patient Age]]&lt;=29,"15-29",Table1[[#This Row],[Patient Age]]&lt;=44,"30-44",Table1[[#This Row],[Patient Age]]&lt;=59,"45-59",Table1[[#This Row],[Patient Age]]&lt;=74,"60-74",TRUE,"75+")</f>
        <v>30-44</v>
      </c>
      <c r="P5472" t="str" cm="1">
        <f t="array" ref="P5472">_xlfn.IFS(Table1[[#This Row],[Patient Waittime]]&lt;=15,"0-15",Table1[[#This Row],[Patient Waittime]]&lt;=30,"16-30",Table1[[#This Row],[Patient Waittime]]&lt;=45,"31-45",Table1[[#This Row],[Patient Waittime]]&lt;=60,"46-60",TRUE,"60+")</f>
        <v>16-30</v>
      </c>
      <c r="Q5472">
        <f>--(Table1[[#This Row],[Patient Waittime]]&lt;=30)</f>
        <v>1</v>
      </c>
      <c r="R5472">
        <f>--Table1[[#This Row],[Patient Admission Flag]]</f>
        <v>1</v>
      </c>
      <c r="S5472">
        <f>--AND(Table1[[#This Row],[WithinTarget]]=1,Table1[[#This Row],[Patient Satisfaction Score]]&gt;=7)</f>
        <v>0</v>
      </c>
      <c r="T5472" t="str">
        <f>IF(LEFT(Table1[[#This Row],[Patient Gender]],1)="F","Female","Male")</f>
        <v>Female</v>
      </c>
    </row>
    <row r="5473" spans="1:20" x14ac:dyDescent="0.3">
      <c r="A5473" t="s">
        <v>5577</v>
      </c>
      <c r="B5473" s="1">
        <v>45242.845833333333</v>
      </c>
      <c r="C5473" t="s">
        <v>13</v>
      </c>
      <c r="D5473">
        <v>17</v>
      </c>
      <c r="E5473" t="s">
        <v>14</v>
      </c>
      <c r="F5473" t="s">
        <v>17</v>
      </c>
      <c r="G5473" t="b">
        <v>1</v>
      </c>
      <c r="I5473">
        <v>60</v>
      </c>
      <c r="J5473" t="b">
        <v>1</v>
      </c>
      <c r="K5473">
        <f>YEAR(Table1[[#This Row],[Patient Admission Date]])</f>
        <v>2023</v>
      </c>
      <c r="L5473" t="str">
        <f>TEXT(Table1[[#This Row],[Patient Admission Date]],"mmm")</f>
        <v>Nov</v>
      </c>
      <c r="M5473" t="str">
        <f>TEXT(Table1[[#This Row],[Patient Admission Date]],"ddd")</f>
        <v>Sun</v>
      </c>
      <c r="N5473" t="str">
        <f>TEXT(INT(HOUR(Table1[[#This Row],[Patient Admission Date]])/3)*3,"00")&amp;"-"&amp;TEXT(INT(HOUR(Table1[[#This Row],[Patient Admission Date]])/3)*3+3,"00")</f>
        <v>18-21</v>
      </c>
      <c r="O5473" t="str" cm="1">
        <f t="array" ref="O5473">_xlfn.IFS(Table1[[#This Row],[Patient Age]]&lt;=14,"0-14",Table1[[#This Row],[Patient Age]]&lt;=29,"15-29",Table1[[#This Row],[Patient Age]]&lt;=44,"30-44",Table1[[#This Row],[Patient Age]]&lt;=59,"45-59",Table1[[#This Row],[Patient Age]]&lt;=74,"60-74",TRUE,"75+")</f>
        <v>15-29</v>
      </c>
      <c r="P5473" t="str" cm="1">
        <f t="array" ref="P5473">_xlfn.IFS(Table1[[#This Row],[Patient Waittime]]&lt;=15,"0-15",Table1[[#This Row],[Patient Waittime]]&lt;=30,"16-30",Table1[[#This Row],[Patient Waittime]]&lt;=45,"31-45",Table1[[#This Row],[Patient Waittime]]&lt;=60,"46-60",TRUE,"60+")</f>
        <v>46-60</v>
      </c>
      <c r="Q5473">
        <f>--(Table1[[#This Row],[Patient Waittime]]&lt;=30)</f>
        <v>0</v>
      </c>
      <c r="R5473">
        <f>--Table1[[#This Row],[Patient Admission Flag]]</f>
        <v>1</v>
      </c>
      <c r="S5473">
        <f>--AND(Table1[[#This Row],[WithinTarget]]=1,Table1[[#This Row],[Patient Satisfaction Score]]&gt;=7)</f>
        <v>0</v>
      </c>
      <c r="T5473" t="str">
        <f>IF(LEFT(Table1[[#This Row],[Patient Gender]],1)="F","Female","Male")</f>
        <v>Female</v>
      </c>
    </row>
    <row r="5474" spans="1:20" x14ac:dyDescent="0.3">
      <c r="A5474" t="s">
        <v>5578</v>
      </c>
      <c r="B5474" s="1">
        <v>45492.181250000001</v>
      </c>
      <c r="C5474" t="s">
        <v>13</v>
      </c>
      <c r="D5474">
        <v>57</v>
      </c>
      <c r="E5474" t="s">
        <v>14</v>
      </c>
      <c r="F5474" t="s">
        <v>17</v>
      </c>
      <c r="G5474" t="b">
        <v>1</v>
      </c>
      <c r="I5474">
        <v>30</v>
      </c>
      <c r="J5474" t="b">
        <v>1</v>
      </c>
      <c r="K5474">
        <f>YEAR(Table1[[#This Row],[Patient Admission Date]])</f>
        <v>2024</v>
      </c>
      <c r="L5474" t="str">
        <f>TEXT(Table1[[#This Row],[Patient Admission Date]],"mmm")</f>
        <v>Jul</v>
      </c>
      <c r="M5474" t="str">
        <f>TEXT(Table1[[#This Row],[Patient Admission Date]],"ddd")</f>
        <v>Fri</v>
      </c>
      <c r="N5474" t="str">
        <f>TEXT(INT(HOUR(Table1[[#This Row],[Patient Admission Date]])/3)*3,"00")&amp;"-"&amp;TEXT(INT(HOUR(Table1[[#This Row],[Patient Admission Date]])/3)*3+3,"00")</f>
        <v>03-06</v>
      </c>
      <c r="O5474" t="str" cm="1">
        <f t="array" ref="O5474">_xlfn.IFS(Table1[[#This Row],[Patient Age]]&lt;=14,"0-14",Table1[[#This Row],[Patient Age]]&lt;=29,"15-29",Table1[[#This Row],[Patient Age]]&lt;=44,"30-44",Table1[[#This Row],[Patient Age]]&lt;=59,"45-59",Table1[[#This Row],[Patient Age]]&lt;=74,"60-74",TRUE,"75+")</f>
        <v>45-59</v>
      </c>
      <c r="P5474" t="str" cm="1">
        <f t="array" ref="P5474">_xlfn.IFS(Table1[[#This Row],[Patient Waittime]]&lt;=15,"0-15",Table1[[#This Row],[Patient Waittime]]&lt;=30,"16-30",Table1[[#This Row],[Patient Waittime]]&lt;=45,"31-45",Table1[[#This Row],[Patient Waittime]]&lt;=60,"46-60",TRUE,"60+")</f>
        <v>16-30</v>
      </c>
      <c r="Q5474">
        <f>--(Table1[[#This Row],[Patient Waittime]]&lt;=30)</f>
        <v>1</v>
      </c>
      <c r="R5474">
        <f>--Table1[[#This Row],[Patient Admission Flag]]</f>
        <v>1</v>
      </c>
      <c r="S5474">
        <f>--AND(Table1[[#This Row],[WithinTarget]]=1,Table1[[#This Row],[Patient Satisfaction Score]]&gt;=7)</f>
        <v>0</v>
      </c>
      <c r="T5474" t="str">
        <f>IF(LEFT(Table1[[#This Row],[Patient Gender]],1)="F","Female","Male")</f>
        <v>Female</v>
      </c>
    </row>
    <row r="5475" spans="1:20" x14ac:dyDescent="0.3">
      <c r="A5475" t="s">
        <v>5579</v>
      </c>
      <c r="B5475" s="1">
        <v>45486.824999999997</v>
      </c>
      <c r="C5475" t="s">
        <v>13</v>
      </c>
      <c r="D5475">
        <v>1</v>
      </c>
      <c r="E5475" t="s">
        <v>14</v>
      </c>
      <c r="F5475" t="s">
        <v>17</v>
      </c>
      <c r="G5475" t="b">
        <v>1</v>
      </c>
      <c r="I5475">
        <v>40</v>
      </c>
      <c r="J5475" t="b">
        <v>1</v>
      </c>
      <c r="K5475">
        <f>YEAR(Table1[[#This Row],[Patient Admission Date]])</f>
        <v>2024</v>
      </c>
      <c r="L5475" t="str">
        <f>TEXT(Table1[[#This Row],[Patient Admission Date]],"mmm")</f>
        <v>Jul</v>
      </c>
      <c r="M5475" t="str">
        <f>TEXT(Table1[[#This Row],[Patient Admission Date]],"ddd")</f>
        <v>Sat</v>
      </c>
      <c r="N5475" t="str">
        <f>TEXT(INT(HOUR(Table1[[#This Row],[Patient Admission Date]])/3)*3,"00")&amp;"-"&amp;TEXT(INT(HOUR(Table1[[#This Row],[Patient Admission Date]])/3)*3+3,"00")</f>
        <v>18-21</v>
      </c>
      <c r="O5475" t="str" cm="1">
        <f t="array" ref="O5475">_xlfn.IFS(Table1[[#This Row],[Patient Age]]&lt;=14,"0-14",Table1[[#This Row],[Patient Age]]&lt;=29,"15-29",Table1[[#This Row],[Patient Age]]&lt;=44,"30-44",Table1[[#This Row],[Patient Age]]&lt;=59,"45-59",Table1[[#This Row],[Patient Age]]&lt;=74,"60-74",TRUE,"75+")</f>
        <v>0-14</v>
      </c>
      <c r="P5475" t="str" cm="1">
        <f t="array" ref="P5475">_xlfn.IFS(Table1[[#This Row],[Patient Waittime]]&lt;=15,"0-15",Table1[[#This Row],[Patient Waittime]]&lt;=30,"16-30",Table1[[#This Row],[Patient Waittime]]&lt;=45,"31-45",Table1[[#This Row],[Patient Waittime]]&lt;=60,"46-60",TRUE,"60+")</f>
        <v>31-45</v>
      </c>
      <c r="Q5475">
        <f>--(Table1[[#This Row],[Patient Waittime]]&lt;=30)</f>
        <v>0</v>
      </c>
      <c r="R5475">
        <f>--Table1[[#This Row],[Patient Admission Flag]]</f>
        <v>1</v>
      </c>
      <c r="S5475">
        <f>--AND(Table1[[#This Row],[WithinTarget]]=1,Table1[[#This Row],[Patient Satisfaction Score]]&gt;=7)</f>
        <v>0</v>
      </c>
      <c r="T5475" t="str">
        <f>IF(LEFT(Table1[[#This Row],[Patient Gender]],1)="F","Female","Male")</f>
        <v>Female</v>
      </c>
    </row>
    <row r="5476" spans="1:20" x14ac:dyDescent="0.3">
      <c r="A5476" t="s">
        <v>5580</v>
      </c>
      <c r="B5476" s="1">
        <v>45460.802083333336</v>
      </c>
      <c r="C5476" t="s">
        <v>13</v>
      </c>
      <c r="D5476">
        <v>77</v>
      </c>
      <c r="E5476" t="s">
        <v>14</v>
      </c>
      <c r="F5476" t="s">
        <v>17</v>
      </c>
      <c r="G5476" t="b">
        <v>1</v>
      </c>
      <c r="I5476">
        <v>23</v>
      </c>
      <c r="J5476" t="b">
        <v>1</v>
      </c>
      <c r="K5476">
        <f>YEAR(Table1[[#This Row],[Patient Admission Date]])</f>
        <v>2024</v>
      </c>
      <c r="L5476" t="str">
        <f>TEXT(Table1[[#This Row],[Patient Admission Date]],"mmm")</f>
        <v>Jun</v>
      </c>
      <c r="M5476" t="str">
        <f>TEXT(Table1[[#This Row],[Patient Admission Date]],"ddd")</f>
        <v>Mon</v>
      </c>
      <c r="N5476" t="str">
        <f>TEXT(INT(HOUR(Table1[[#This Row],[Patient Admission Date]])/3)*3,"00")&amp;"-"&amp;TEXT(INT(HOUR(Table1[[#This Row],[Patient Admission Date]])/3)*3+3,"00")</f>
        <v>18-21</v>
      </c>
      <c r="O5476" t="str" cm="1">
        <f t="array" ref="O5476">_xlfn.IFS(Table1[[#This Row],[Patient Age]]&lt;=14,"0-14",Table1[[#This Row],[Patient Age]]&lt;=29,"15-29",Table1[[#This Row],[Patient Age]]&lt;=44,"30-44",Table1[[#This Row],[Patient Age]]&lt;=59,"45-59",Table1[[#This Row],[Patient Age]]&lt;=74,"60-74",TRUE,"75+")</f>
        <v>75+</v>
      </c>
      <c r="P5476" t="str" cm="1">
        <f t="array" ref="P5476">_xlfn.IFS(Table1[[#This Row],[Patient Waittime]]&lt;=15,"0-15",Table1[[#This Row],[Patient Waittime]]&lt;=30,"16-30",Table1[[#This Row],[Patient Waittime]]&lt;=45,"31-45",Table1[[#This Row],[Patient Waittime]]&lt;=60,"46-60",TRUE,"60+")</f>
        <v>16-30</v>
      </c>
      <c r="Q5476">
        <f>--(Table1[[#This Row],[Patient Waittime]]&lt;=30)</f>
        <v>1</v>
      </c>
      <c r="R5476">
        <f>--Table1[[#This Row],[Patient Admission Flag]]</f>
        <v>1</v>
      </c>
      <c r="S5476">
        <f>--AND(Table1[[#This Row],[WithinTarget]]=1,Table1[[#This Row],[Patient Satisfaction Score]]&gt;=7)</f>
        <v>0</v>
      </c>
      <c r="T5476" t="str">
        <f>IF(LEFT(Table1[[#This Row],[Patient Gender]],1)="F","Female","Male")</f>
        <v>Female</v>
      </c>
    </row>
    <row r="5477" spans="1:20" x14ac:dyDescent="0.3">
      <c r="A5477" t="s">
        <v>5581</v>
      </c>
      <c r="B5477" s="1">
        <v>45086.822222222225</v>
      </c>
      <c r="C5477" t="s">
        <v>13</v>
      </c>
      <c r="D5477">
        <v>67</v>
      </c>
      <c r="E5477" t="s">
        <v>14</v>
      </c>
      <c r="F5477" t="s">
        <v>17</v>
      </c>
      <c r="G5477" t="b">
        <v>1</v>
      </c>
      <c r="I5477">
        <v>10</v>
      </c>
      <c r="J5477" t="b">
        <v>1</v>
      </c>
      <c r="K5477">
        <f>YEAR(Table1[[#This Row],[Patient Admission Date]])</f>
        <v>2023</v>
      </c>
      <c r="L5477" t="str">
        <f>TEXT(Table1[[#This Row],[Patient Admission Date]],"mmm")</f>
        <v>Jun</v>
      </c>
      <c r="M5477" t="str">
        <f>TEXT(Table1[[#This Row],[Patient Admission Date]],"ddd")</f>
        <v>Fri</v>
      </c>
      <c r="N5477" t="str">
        <f>TEXT(INT(HOUR(Table1[[#This Row],[Patient Admission Date]])/3)*3,"00")&amp;"-"&amp;TEXT(INT(HOUR(Table1[[#This Row],[Patient Admission Date]])/3)*3+3,"00")</f>
        <v>18-21</v>
      </c>
      <c r="O5477" t="str" cm="1">
        <f t="array" ref="O5477">_xlfn.IFS(Table1[[#This Row],[Patient Age]]&lt;=14,"0-14",Table1[[#This Row],[Patient Age]]&lt;=29,"15-29",Table1[[#This Row],[Patient Age]]&lt;=44,"30-44",Table1[[#This Row],[Patient Age]]&lt;=59,"45-59",Table1[[#This Row],[Patient Age]]&lt;=74,"60-74",TRUE,"75+")</f>
        <v>60-74</v>
      </c>
      <c r="P5477" t="str" cm="1">
        <f t="array" ref="P5477">_xlfn.IFS(Table1[[#This Row],[Patient Waittime]]&lt;=15,"0-15",Table1[[#This Row],[Patient Waittime]]&lt;=30,"16-30",Table1[[#This Row],[Patient Waittime]]&lt;=45,"31-45",Table1[[#This Row],[Patient Waittime]]&lt;=60,"46-60",TRUE,"60+")</f>
        <v>0-15</v>
      </c>
      <c r="Q5477">
        <f>--(Table1[[#This Row],[Patient Waittime]]&lt;=30)</f>
        <v>1</v>
      </c>
      <c r="R5477">
        <f>--Table1[[#This Row],[Patient Admission Flag]]</f>
        <v>1</v>
      </c>
      <c r="S5477">
        <f>--AND(Table1[[#This Row],[WithinTarget]]=1,Table1[[#This Row],[Patient Satisfaction Score]]&gt;=7)</f>
        <v>0</v>
      </c>
      <c r="T5477" t="str">
        <f>IF(LEFT(Table1[[#This Row],[Patient Gender]],1)="F","Female","Male")</f>
        <v>Female</v>
      </c>
    </row>
    <row r="5478" spans="1:20" x14ac:dyDescent="0.3">
      <c r="A5478" t="s">
        <v>5582</v>
      </c>
      <c r="B5478" s="1">
        <v>45302.593055555553</v>
      </c>
      <c r="C5478" t="s">
        <v>13</v>
      </c>
      <c r="D5478">
        <v>66</v>
      </c>
      <c r="E5478" t="s">
        <v>14</v>
      </c>
      <c r="F5478" t="s">
        <v>17</v>
      </c>
      <c r="G5478" t="b">
        <v>1</v>
      </c>
      <c r="I5478">
        <v>60</v>
      </c>
      <c r="J5478" t="b">
        <v>1</v>
      </c>
      <c r="K5478">
        <f>YEAR(Table1[[#This Row],[Patient Admission Date]])</f>
        <v>2024</v>
      </c>
      <c r="L5478" t="str">
        <f>TEXT(Table1[[#This Row],[Patient Admission Date]],"mmm")</f>
        <v>Jan</v>
      </c>
      <c r="M5478" t="str">
        <f>TEXT(Table1[[#This Row],[Patient Admission Date]],"ddd")</f>
        <v>Thu</v>
      </c>
      <c r="N5478" t="str">
        <f>TEXT(INT(HOUR(Table1[[#This Row],[Patient Admission Date]])/3)*3,"00")&amp;"-"&amp;TEXT(INT(HOUR(Table1[[#This Row],[Patient Admission Date]])/3)*3+3,"00")</f>
        <v>12-15</v>
      </c>
      <c r="O5478" t="str" cm="1">
        <f t="array" ref="O5478">_xlfn.IFS(Table1[[#This Row],[Patient Age]]&lt;=14,"0-14",Table1[[#This Row],[Patient Age]]&lt;=29,"15-29",Table1[[#This Row],[Patient Age]]&lt;=44,"30-44",Table1[[#This Row],[Patient Age]]&lt;=59,"45-59",Table1[[#This Row],[Patient Age]]&lt;=74,"60-74",TRUE,"75+")</f>
        <v>60-74</v>
      </c>
      <c r="P5478" t="str" cm="1">
        <f t="array" ref="P5478">_xlfn.IFS(Table1[[#This Row],[Patient Waittime]]&lt;=15,"0-15",Table1[[#This Row],[Patient Waittime]]&lt;=30,"16-30",Table1[[#This Row],[Patient Waittime]]&lt;=45,"31-45",Table1[[#This Row],[Patient Waittime]]&lt;=60,"46-60",TRUE,"60+")</f>
        <v>46-60</v>
      </c>
      <c r="Q5478">
        <f>--(Table1[[#This Row],[Patient Waittime]]&lt;=30)</f>
        <v>0</v>
      </c>
      <c r="R5478">
        <f>--Table1[[#This Row],[Patient Admission Flag]]</f>
        <v>1</v>
      </c>
      <c r="S5478">
        <f>--AND(Table1[[#This Row],[WithinTarget]]=1,Table1[[#This Row],[Patient Satisfaction Score]]&gt;=7)</f>
        <v>0</v>
      </c>
      <c r="T5478" t="str">
        <f>IF(LEFT(Table1[[#This Row],[Patient Gender]],1)="F","Female","Male")</f>
        <v>Female</v>
      </c>
    </row>
    <row r="5479" spans="1:20" x14ac:dyDescent="0.3">
      <c r="A5479" t="s">
        <v>5583</v>
      </c>
      <c r="B5479" s="1">
        <v>45577.677777777775</v>
      </c>
      <c r="C5479" t="s">
        <v>13</v>
      </c>
      <c r="D5479">
        <v>68</v>
      </c>
      <c r="E5479" t="s">
        <v>14</v>
      </c>
      <c r="F5479" t="s">
        <v>17</v>
      </c>
      <c r="G5479" t="b">
        <v>1</v>
      </c>
      <c r="I5479">
        <v>60</v>
      </c>
      <c r="J5479" t="b">
        <v>1</v>
      </c>
      <c r="K5479">
        <f>YEAR(Table1[[#This Row],[Patient Admission Date]])</f>
        <v>2024</v>
      </c>
      <c r="L5479" t="str">
        <f>TEXT(Table1[[#This Row],[Patient Admission Date]],"mmm")</f>
        <v>Oct</v>
      </c>
      <c r="M5479" t="str">
        <f>TEXT(Table1[[#This Row],[Patient Admission Date]],"ddd")</f>
        <v>Sat</v>
      </c>
      <c r="N5479" t="str">
        <f>TEXT(INT(HOUR(Table1[[#This Row],[Patient Admission Date]])/3)*3,"00")&amp;"-"&amp;TEXT(INT(HOUR(Table1[[#This Row],[Patient Admission Date]])/3)*3+3,"00")</f>
        <v>15-18</v>
      </c>
      <c r="O5479" t="str" cm="1">
        <f t="array" ref="O5479">_xlfn.IFS(Table1[[#This Row],[Patient Age]]&lt;=14,"0-14",Table1[[#This Row],[Patient Age]]&lt;=29,"15-29",Table1[[#This Row],[Patient Age]]&lt;=44,"30-44",Table1[[#This Row],[Patient Age]]&lt;=59,"45-59",Table1[[#This Row],[Patient Age]]&lt;=74,"60-74",TRUE,"75+")</f>
        <v>60-74</v>
      </c>
      <c r="P5479" t="str" cm="1">
        <f t="array" ref="P5479">_xlfn.IFS(Table1[[#This Row],[Patient Waittime]]&lt;=15,"0-15",Table1[[#This Row],[Patient Waittime]]&lt;=30,"16-30",Table1[[#This Row],[Patient Waittime]]&lt;=45,"31-45",Table1[[#This Row],[Patient Waittime]]&lt;=60,"46-60",TRUE,"60+")</f>
        <v>46-60</v>
      </c>
      <c r="Q5479">
        <f>--(Table1[[#This Row],[Patient Waittime]]&lt;=30)</f>
        <v>0</v>
      </c>
      <c r="R5479">
        <f>--Table1[[#This Row],[Patient Admission Flag]]</f>
        <v>1</v>
      </c>
      <c r="S5479">
        <f>--AND(Table1[[#This Row],[WithinTarget]]=1,Table1[[#This Row],[Patient Satisfaction Score]]&gt;=7)</f>
        <v>0</v>
      </c>
      <c r="T5479" t="str">
        <f>IF(LEFT(Table1[[#This Row],[Patient Gender]],1)="F","Female","Male")</f>
        <v>Female</v>
      </c>
    </row>
    <row r="5480" spans="1:20" x14ac:dyDescent="0.3">
      <c r="A5480" t="s">
        <v>5584</v>
      </c>
      <c r="B5480" s="1">
        <v>45284.72152777778</v>
      </c>
      <c r="C5480" t="s">
        <v>13</v>
      </c>
      <c r="D5480">
        <v>39</v>
      </c>
      <c r="E5480" t="s">
        <v>14</v>
      </c>
      <c r="F5480" t="s">
        <v>17</v>
      </c>
      <c r="G5480" t="b">
        <v>1</v>
      </c>
      <c r="I5480">
        <v>51</v>
      </c>
      <c r="J5480" t="b">
        <v>1</v>
      </c>
      <c r="K5480">
        <f>YEAR(Table1[[#This Row],[Patient Admission Date]])</f>
        <v>2023</v>
      </c>
      <c r="L5480" t="str">
        <f>TEXT(Table1[[#This Row],[Patient Admission Date]],"mmm")</f>
        <v>Dec</v>
      </c>
      <c r="M5480" t="str">
        <f>TEXT(Table1[[#This Row],[Patient Admission Date]],"ddd")</f>
        <v>Sun</v>
      </c>
      <c r="N5480" t="str">
        <f>TEXT(INT(HOUR(Table1[[#This Row],[Patient Admission Date]])/3)*3,"00")&amp;"-"&amp;TEXT(INT(HOUR(Table1[[#This Row],[Patient Admission Date]])/3)*3+3,"00")</f>
        <v>15-18</v>
      </c>
      <c r="O5480" t="str" cm="1">
        <f t="array" ref="O5480">_xlfn.IFS(Table1[[#This Row],[Patient Age]]&lt;=14,"0-14",Table1[[#This Row],[Patient Age]]&lt;=29,"15-29",Table1[[#This Row],[Patient Age]]&lt;=44,"30-44",Table1[[#This Row],[Patient Age]]&lt;=59,"45-59",Table1[[#This Row],[Patient Age]]&lt;=74,"60-74",TRUE,"75+")</f>
        <v>30-44</v>
      </c>
      <c r="P5480" t="str" cm="1">
        <f t="array" ref="P5480">_xlfn.IFS(Table1[[#This Row],[Patient Waittime]]&lt;=15,"0-15",Table1[[#This Row],[Patient Waittime]]&lt;=30,"16-30",Table1[[#This Row],[Patient Waittime]]&lt;=45,"31-45",Table1[[#This Row],[Patient Waittime]]&lt;=60,"46-60",TRUE,"60+")</f>
        <v>46-60</v>
      </c>
      <c r="Q5480">
        <f>--(Table1[[#This Row],[Patient Waittime]]&lt;=30)</f>
        <v>0</v>
      </c>
      <c r="R5480">
        <f>--Table1[[#This Row],[Patient Admission Flag]]</f>
        <v>1</v>
      </c>
      <c r="S5480">
        <f>--AND(Table1[[#This Row],[WithinTarget]]=1,Table1[[#This Row],[Patient Satisfaction Score]]&gt;=7)</f>
        <v>0</v>
      </c>
      <c r="T5480" t="str">
        <f>IF(LEFT(Table1[[#This Row],[Patient Gender]],1)="F","Female","Male")</f>
        <v>Female</v>
      </c>
    </row>
    <row r="5481" spans="1:20" x14ac:dyDescent="0.3">
      <c r="A5481" t="s">
        <v>5585</v>
      </c>
      <c r="B5481" s="1">
        <v>45513.335416666669</v>
      </c>
      <c r="C5481" t="s">
        <v>13</v>
      </c>
      <c r="D5481">
        <v>46</v>
      </c>
      <c r="E5481" t="s">
        <v>14</v>
      </c>
      <c r="F5481" t="s">
        <v>17</v>
      </c>
      <c r="G5481" t="b">
        <v>1</v>
      </c>
      <c r="I5481">
        <v>53</v>
      </c>
      <c r="J5481" t="b">
        <v>1</v>
      </c>
      <c r="K5481">
        <f>YEAR(Table1[[#This Row],[Patient Admission Date]])</f>
        <v>2024</v>
      </c>
      <c r="L5481" t="str">
        <f>TEXT(Table1[[#This Row],[Patient Admission Date]],"mmm")</f>
        <v>Aug</v>
      </c>
      <c r="M5481" t="str">
        <f>TEXT(Table1[[#This Row],[Patient Admission Date]],"ddd")</f>
        <v>Fri</v>
      </c>
      <c r="N5481" t="str">
        <f>TEXT(INT(HOUR(Table1[[#This Row],[Patient Admission Date]])/3)*3,"00")&amp;"-"&amp;TEXT(INT(HOUR(Table1[[#This Row],[Patient Admission Date]])/3)*3+3,"00")</f>
        <v>06-09</v>
      </c>
      <c r="O5481" t="str" cm="1">
        <f t="array" ref="O5481">_xlfn.IFS(Table1[[#This Row],[Patient Age]]&lt;=14,"0-14",Table1[[#This Row],[Patient Age]]&lt;=29,"15-29",Table1[[#This Row],[Patient Age]]&lt;=44,"30-44",Table1[[#This Row],[Patient Age]]&lt;=59,"45-59",Table1[[#This Row],[Patient Age]]&lt;=74,"60-74",TRUE,"75+")</f>
        <v>45-59</v>
      </c>
      <c r="P5481" t="str" cm="1">
        <f t="array" ref="P5481">_xlfn.IFS(Table1[[#This Row],[Patient Waittime]]&lt;=15,"0-15",Table1[[#This Row],[Patient Waittime]]&lt;=30,"16-30",Table1[[#This Row],[Patient Waittime]]&lt;=45,"31-45",Table1[[#This Row],[Patient Waittime]]&lt;=60,"46-60",TRUE,"60+")</f>
        <v>46-60</v>
      </c>
      <c r="Q5481">
        <f>--(Table1[[#This Row],[Patient Waittime]]&lt;=30)</f>
        <v>0</v>
      </c>
      <c r="R5481">
        <f>--Table1[[#This Row],[Patient Admission Flag]]</f>
        <v>1</v>
      </c>
      <c r="S5481">
        <f>--AND(Table1[[#This Row],[WithinTarget]]=1,Table1[[#This Row],[Patient Satisfaction Score]]&gt;=7)</f>
        <v>0</v>
      </c>
      <c r="T5481" t="str">
        <f>IF(LEFT(Table1[[#This Row],[Patient Gender]],1)="F","Female","Male")</f>
        <v>Female</v>
      </c>
    </row>
    <row r="5482" spans="1:20" x14ac:dyDescent="0.3">
      <c r="A5482" t="s">
        <v>5586</v>
      </c>
      <c r="B5482" s="1">
        <v>45102.720138888886</v>
      </c>
      <c r="C5482" t="s">
        <v>13</v>
      </c>
      <c r="D5482">
        <v>9</v>
      </c>
      <c r="E5482" t="s">
        <v>14</v>
      </c>
      <c r="F5482" t="s">
        <v>17</v>
      </c>
      <c r="G5482" t="b">
        <v>1</v>
      </c>
      <c r="I5482">
        <v>56</v>
      </c>
      <c r="J5482" t="b">
        <v>1</v>
      </c>
      <c r="K5482">
        <f>YEAR(Table1[[#This Row],[Patient Admission Date]])</f>
        <v>2023</v>
      </c>
      <c r="L5482" t="str">
        <f>TEXT(Table1[[#This Row],[Patient Admission Date]],"mmm")</f>
        <v>Jun</v>
      </c>
      <c r="M5482" t="str">
        <f>TEXT(Table1[[#This Row],[Patient Admission Date]],"ddd")</f>
        <v>Sun</v>
      </c>
      <c r="N5482" t="str">
        <f>TEXT(INT(HOUR(Table1[[#This Row],[Patient Admission Date]])/3)*3,"00")&amp;"-"&amp;TEXT(INT(HOUR(Table1[[#This Row],[Patient Admission Date]])/3)*3+3,"00")</f>
        <v>15-18</v>
      </c>
      <c r="O5482" t="str" cm="1">
        <f t="array" ref="O5482">_xlfn.IFS(Table1[[#This Row],[Patient Age]]&lt;=14,"0-14",Table1[[#This Row],[Patient Age]]&lt;=29,"15-29",Table1[[#This Row],[Patient Age]]&lt;=44,"30-44",Table1[[#This Row],[Patient Age]]&lt;=59,"45-59",Table1[[#This Row],[Patient Age]]&lt;=74,"60-74",TRUE,"75+")</f>
        <v>0-14</v>
      </c>
      <c r="P5482" t="str" cm="1">
        <f t="array" ref="P5482">_xlfn.IFS(Table1[[#This Row],[Patient Waittime]]&lt;=15,"0-15",Table1[[#This Row],[Patient Waittime]]&lt;=30,"16-30",Table1[[#This Row],[Patient Waittime]]&lt;=45,"31-45",Table1[[#This Row],[Patient Waittime]]&lt;=60,"46-60",TRUE,"60+")</f>
        <v>46-60</v>
      </c>
      <c r="Q5482">
        <f>--(Table1[[#This Row],[Patient Waittime]]&lt;=30)</f>
        <v>0</v>
      </c>
      <c r="R5482">
        <f>--Table1[[#This Row],[Patient Admission Flag]]</f>
        <v>1</v>
      </c>
      <c r="S5482">
        <f>--AND(Table1[[#This Row],[WithinTarget]]=1,Table1[[#This Row],[Patient Satisfaction Score]]&gt;=7)</f>
        <v>0</v>
      </c>
      <c r="T5482" t="str">
        <f>IF(LEFT(Table1[[#This Row],[Patient Gender]],1)="F","Female","Male")</f>
        <v>Female</v>
      </c>
    </row>
    <row r="5483" spans="1:20" x14ac:dyDescent="0.3">
      <c r="A5483" t="s">
        <v>5587</v>
      </c>
      <c r="B5483" s="1">
        <v>45587.722916666666</v>
      </c>
      <c r="C5483" t="s">
        <v>13</v>
      </c>
      <c r="D5483">
        <v>38</v>
      </c>
      <c r="E5483" t="s">
        <v>14</v>
      </c>
      <c r="F5483" t="s">
        <v>17</v>
      </c>
      <c r="G5483" t="b">
        <v>1</v>
      </c>
      <c r="H5483">
        <v>0</v>
      </c>
      <c r="I5483">
        <v>39</v>
      </c>
      <c r="J5483" t="b">
        <v>1</v>
      </c>
      <c r="K5483">
        <f>YEAR(Table1[[#This Row],[Patient Admission Date]])</f>
        <v>2024</v>
      </c>
      <c r="L5483" t="str">
        <f>TEXT(Table1[[#This Row],[Patient Admission Date]],"mmm")</f>
        <v>Oct</v>
      </c>
      <c r="M5483" t="str">
        <f>TEXT(Table1[[#This Row],[Patient Admission Date]],"ddd")</f>
        <v>Tue</v>
      </c>
      <c r="N5483" t="str">
        <f>TEXT(INT(HOUR(Table1[[#This Row],[Patient Admission Date]])/3)*3,"00")&amp;"-"&amp;TEXT(INT(HOUR(Table1[[#This Row],[Patient Admission Date]])/3)*3+3,"00")</f>
        <v>15-18</v>
      </c>
      <c r="O5483" t="str" cm="1">
        <f t="array" ref="O5483">_xlfn.IFS(Table1[[#This Row],[Patient Age]]&lt;=14,"0-14",Table1[[#This Row],[Patient Age]]&lt;=29,"15-29",Table1[[#This Row],[Patient Age]]&lt;=44,"30-44",Table1[[#This Row],[Patient Age]]&lt;=59,"45-59",Table1[[#This Row],[Patient Age]]&lt;=74,"60-74",TRUE,"75+")</f>
        <v>30-44</v>
      </c>
      <c r="P5483" t="str" cm="1">
        <f t="array" ref="P5483">_xlfn.IFS(Table1[[#This Row],[Patient Waittime]]&lt;=15,"0-15",Table1[[#This Row],[Patient Waittime]]&lt;=30,"16-30",Table1[[#This Row],[Patient Waittime]]&lt;=45,"31-45",Table1[[#This Row],[Patient Waittime]]&lt;=60,"46-60",TRUE,"60+")</f>
        <v>31-45</v>
      </c>
      <c r="Q5483">
        <f>--(Table1[[#This Row],[Patient Waittime]]&lt;=30)</f>
        <v>0</v>
      </c>
      <c r="R5483">
        <f>--Table1[[#This Row],[Patient Admission Flag]]</f>
        <v>1</v>
      </c>
      <c r="S5483">
        <f>--AND(Table1[[#This Row],[WithinTarget]]=1,Table1[[#This Row],[Patient Satisfaction Score]]&gt;=7)</f>
        <v>0</v>
      </c>
      <c r="T5483" t="str">
        <f>IF(LEFT(Table1[[#This Row],[Patient Gender]],1)="F","Female","Male")</f>
        <v>Female</v>
      </c>
    </row>
    <row r="5484" spans="1:20" x14ac:dyDescent="0.3">
      <c r="A5484" t="s">
        <v>5588</v>
      </c>
      <c r="B5484" s="1">
        <v>45197.159722222219</v>
      </c>
      <c r="C5484" t="s">
        <v>13</v>
      </c>
      <c r="D5484">
        <v>13</v>
      </c>
      <c r="E5484" t="s">
        <v>14</v>
      </c>
      <c r="F5484" t="s">
        <v>17</v>
      </c>
      <c r="G5484" t="b">
        <v>1</v>
      </c>
      <c r="H5484">
        <v>2</v>
      </c>
      <c r="I5484">
        <v>42</v>
      </c>
      <c r="J5484" t="b">
        <v>1</v>
      </c>
      <c r="K5484">
        <f>YEAR(Table1[[#This Row],[Patient Admission Date]])</f>
        <v>2023</v>
      </c>
      <c r="L5484" t="str">
        <f>TEXT(Table1[[#This Row],[Patient Admission Date]],"mmm")</f>
        <v>Sep</v>
      </c>
      <c r="M5484" t="str">
        <f>TEXT(Table1[[#This Row],[Patient Admission Date]],"ddd")</f>
        <v>Thu</v>
      </c>
      <c r="N5484" t="str">
        <f>TEXT(INT(HOUR(Table1[[#This Row],[Patient Admission Date]])/3)*3,"00")&amp;"-"&amp;TEXT(INT(HOUR(Table1[[#This Row],[Patient Admission Date]])/3)*3+3,"00")</f>
        <v>03-06</v>
      </c>
      <c r="O5484" t="str" cm="1">
        <f t="array" ref="O5484">_xlfn.IFS(Table1[[#This Row],[Patient Age]]&lt;=14,"0-14",Table1[[#This Row],[Patient Age]]&lt;=29,"15-29",Table1[[#This Row],[Patient Age]]&lt;=44,"30-44",Table1[[#This Row],[Patient Age]]&lt;=59,"45-59",Table1[[#This Row],[Patient Age]]&lt;=74,"60-74",TRUE,"75+")</f>
        <v>0-14</v>
      </c>
      <c r="P5484" t="str" cm="1">
        <f t="array" ref="P5484">_xlfn.IFS(Table1[[#This Row],[Patient Waittime]]&lt;=15,"0-15",Table1[[#This Row],[Patient Waittime]]&lt;=30,"16-30",Table1[[#This Row],[Patient Waittime]]&lt;=45,"31-45",Table1[[#This Row],[Patient Waittime]]&lt;=60,"46-60",TRUE,"60+")</f>
        <v>31-45</v>
      </c>
      <c r="Q5484">
        <f>--(Table1[[#This Row],[Patient Waittime]]&lt;=30)</f>
        <v>0</v>
      </c>
      <c r="R5484">
        <f>--Table1[[#This Row],[Patient Admission Flag]]</f>
        <v>1</v>
      </c>
      <c r="S5484">
        <f>--AND(Table1[[#This Row],[WithinTarget]]=1,Table1[[#This Row],[Patient Satisfaction Score]]&gt;=7)</f>
        <v>0</v>
      </c>
      <c r="T5484" t="str">
        <f>IF(LEFT(Table1[[#This Row],[Patient Gender]],1)="F","Female","Male")</f>
        <v>Female</v>
      </c>
    </row>
    <row r="5485" spans="1:20" x14ac:dyDescent="0.3">
      <c r="A5485" t="s">
        <v>5589</v>
      </c>
      <c r="B5485" s="1">
        <v>45417.330555555556</v>
      </c>
      <c r="C5485" t="s">
        <v>13</v>
      </c>
      <c r="D5485">
        <v>23</v>
      </c>
      <c r="E5485" t="s">
        <v>14</v>
      </c>
      <c r="F5485" t="s">
        <v>17</v>
      </c>
      <c r="G5485" t="b">
        <v>1</v>
      </c>
      <c r="H5485">
        <v>3</v>
      </c>
      <c r="I5485">
        <v>58</v>
      </c>
      <c r="J5485" t="b">
        <v>1</v>
      </c>
      <c r="K5485">
        <f>YEAR(Table1[[#This Row],[Patient Admission Date]])</f>
        <v>2024</v>
      </c>
      <c r="L5485" t="str">
        <f>TEXT(Table1[[#This Row],[Patient Admission Date]],"mmm")</f>
        <v>May</v>
      </c>
      <c r="M5485" t="str">
        <f>TEXT(Table1[[#This Row],[Patient Admission Date]],"ddd")</f>
        <v>Sun</v>
      </c>
      <c r="N5485" t="str">
        <f>TEXT(INT(HOUR(Table1[[#This Row],[Patient Admission Date]])/3)*3,"00")&amp;"-"&amp;TEXT(INT(HOUR(Table1[[#This Row],[Patient Admission Date]])/3)*3+3,"00")</f>
        <v>06-09</v>
      </c>
      <c r="O5485" t="str" cm="1">
        <f t="array" ref="O5485">_xlfn.IFS(Table1[[#This Row],[Patient Age]]&lt;=14,"0-14",Table1[[#This Row],[Patient Age]]&lt;=29,"15-29",Table1[[#This Row],[Patient Age]]&lt;=44,"30-44",Table1[[#This Row],[Patient Age]]&lt;=59,"45-59",Table1[[#This Row],[Patient Age]]&lt;=74,"60-74",TRUE,"75+")</f>
        <v>15-29</v>
      </c>
      <c r="P5485" t="str" cm="1">
        <f t="array" ref="P5485">_xlfn.IFS(Table1[[#This Row],[Patient Waittime]]&lt;=15,"0-15",Table1[[#This Row],[Patient Waittime]]&lt;=30,"16-30",Table1[[#This Row],[Patient Waittime]]&lt;=45,"31-45",Table1[[#This Row],[Patient Waittime]]&lt;=60,"46-60",TRUE,"60+")</f>
        <v>46-60</v>
      </c>
      <c r="Q5485">
        <f>--(Table1[[#This Row],[Patient Waittime]]&lt;=30)</f>
        <v>0</v>
      </c>
      <c r="R5485">
        <f>--Table1[[#This Row],[Patient Admission Flag]]</f>
        <v>1</v>
      </c>
      <c r="S5485">
        <f>--AND(Table1[[#This Row],[WithinTarget]]=1,Table1[[#This Row],[Patient Satisfaction Score]]&gt;=7)</f>
        <v>0</v>
      </c>
      <c r="T5485" t="str">
        <f>IF(LEFT(Table1[[#This Row],[Patient Gender]],1)="F","Female","Male")</f>
        <v>Female</v>
      </c>
    </row>
    <row r="5486" spans="1:20" x14ac:dyDescent="0.3">
      <c r="A5486" t="s">
        <v>5590</v>
      </c>
      <c r="B5486" s="1">
        <v>45295.620833333334</v>
      </c>
      <c r="C5486" t="s">
        <v>13</v>
      </c>
      <c r="D5486">
        <v>6</v>
      </c>
      <c r="E5486" t="s">
        <v>14</v>
      </c>
      <c r="F5486" t="s">
        <v>17</v>
      </c>
      <c r="G5486" t="b">
        <v>1</v>
      </c>
      <c r="H5486">
        <v>6</v>
      </c>
      <c r="I5486">
        <v>42</v>
      </c>
      <c r="J5486" t="b">
        <v>1</v>
      </c>
      <c r="K5486">
        <f>YEAR(Table1[[#This Row],[Patient Admission Date]])</f>
        <v>2024</v>
      </c>
      <c r="L5486" t="str">
        <f>TEXT(Table1[[#This Row],[Patient Admission Date]],"mmm")</f>
        <v>Jan</v>
      </c>
      <c r="M5486" t="str">
        <f>TEXT(Table1[[#This Row],[Patient Admission Date]],"ddd")</f>
        <v>Thu</v>
      </c>
      <c r="N5486" t="str">
        <f>TEXT(INT(HOUR(Table1[[#This Row],[Patient Admission Date]])/3)*3,"00")&amp;"-"&amp;TEXT(INT(HOUR(Table1[[#This Row],[Patient Admission Date]])/3)*3+3,"00")</f>
        <v>12-15</v>
      </c>
      <c r="O5486" t="str" cm="1">
        <f t="array" ref="O5486">_xlfn.IFS(Table1[[#This Row],[Patient Age]]&lt;=14,"0-14",Table1[[#This Row],[Patient Age]]&lt;=29,"15-29",Table1[[#This Row],[Patient Age]]&lt;=44,"30-44",Table1[[#This Row],[Patient Age]]&lt;=59,"45-59",Table1[[#This Row],[Patient Age]]&lt;=74,"60-74",TRUE,"75+")</f>
        <v>0-14</v>
      </c>
      <c r="P5486" t="str" cm="1">
        <f t="array" ref="P5486">_xlfn.IFS(Table1[[#This Row],[Patient Waittime]]&lt;=15,"0-15",Table1[[#This Row],[Patient Waittime]]&lt;=30,"16-30",Table1[[#This Row],[Patient Waittime]]&lt;=45,"31-45",Table1[[#This Row],[Patient Waittime]]&lt;=60,"46-60",TRUE,"60+")</f>
        <v>31-45</v>
      </c>
      <c r="Q5486">
        <f>--(Table1[[#This Row],[Patient Waittime]]&lt;=30)</f>
        <v>0</v>
      </c>
      <c r="R5486">
        <f>--Table1[[#This Row],[Patient Admission Flag]]</f>
        <v>1</v>
      </c>
      <c r="S5486">
        <f>--AND(Table1[[#This Row],[WithinTarget]]=1,Table1[[#This Row],[Patient Satisfaction Score]]&gt;=7)</f>
        <v>0</v>
      </c>
      <c r="T5486" t="str">
        <f>IF(LEFT(Table1[[#This Row],[Patient Gender]],1)="F","Female","Male")</f>
        <v>Female</v>
      </c>
    </row>
    <row r="5487" spans="1:20" x14ac:dyDescent="0.3">
      <c r="A5487" t="s">
        <v>5591</v>
      </c>
      <c r="B5487" s="1">
        <v>45401.981249999997</v>
      </c>
      <c r="C5487" t="s">
        <v>13</v>
      </c>
      <c r="D5487">
        <v>4</v>
      </c>
      <c r="E5487" t="s">
        <v>14</v>
      </c>
      <c r="F5487" t="s">
        <v>17</v>
      </c>
      <c r="G5487" t="b">
        <v>1</v>
      </c>
      <c r="H5487">
        <v>7</v>
      </c>
      <c r="I5487">
        <v>15</v>
      </c>
      <c r="J5487" t="b">
        <v>1</v>
      </c>
      <c r="K5487">
        <f>YEAR(Table1[[#This Row],[Patient Admission Date]])</f>
        <v>2024</v>
      </c>
      <c r="L5487" t="str">
        <f>TEXT(Table1[[#This Row],[Patient Admission Date]],"mmm")</f>
        <v>Apr</v>
      </c>
      <c r="M5487" t="str">
        <f>TEXT(Table1[[#This Row],[Patient Admission Date]],"ddd")</f>
        <v>Fri</v>
      </c>
      <c r="N5487" t="str">
        <f>TEXT(INT(HOUR(Table1[[#This Row],[Patient Admission Date]])/3)*3,"00")&amp;"-"&amp;TEXT(INT(HOUR(Table1[[#This Row],[Patient Admission Date]])/3)*3+3,"00")</f>
        <v>21-24</v>
      </c>
      <c r="O5487" t="str" cm="1">
        <f t="array" ref="O5487">_xlfn.IFS(Table1[[#This Row],[Patient Age]]&lt;=14,"0-14",Table1[[#This Row],[Patient Age]]&lt;=29,"15-29",Table1[[#This Row],[Patient Age]]&lt;=44,"30-44",Table1[[#This Row],[Patient Age]]&lt;=59,"45-59",Table1[[#This Row],[Patient Age]]&lt;=74,"60-74",TRUE,"75+")</f>
        <v>0-14</v>
      </c>
      <c r="P5487" t="str" cm="1">
        <f t="array" ref="P5487">_xlfn.IFS(Table1[[#This Row],[Patient Waittime]]&lt;=15,"0-15",Table1[[#This Row],[Patient Waittime]]&lt;=30,"16-30",Table1[[#This Row],[Patient Waittime]]&lt;=45,"31-45",Table1[[#This Row],[Patient Waittime]]&lt;=60,"46-60",TRUE,"60+")</f>
        <v>0-15</v>
      </c>
      <c r="Q5487">
        <f>--(Table1[[#This Row],[Patient Waittime]]&lt;=30)</f>
        <v>1</v>
      </c>
      <c r="R5487">
        <f>--Table1[[#This Row],[Patient Admission Flag]]</f>
        <v>1</v>
      </c>
      <c r="S5487">
        <f>--AND(Table1[[#This Row],[WithinTarget]]=1,Table1[[#This Row],[Patient Satisfaction Score]]&gt;=7)</f>
        <v>1</v>
      </c>
      <c r="T5487" t="str">
        <f>IF(LEFT(Table1[[#This Row],[Patient Gender]],1)="F","Female","Male")</f>
        <v>Female</v>
      </c>
    </row>
    <row r="5488" spans="1:20" x14ac:dyDescent="0.3">
      <c r="A5488" t="s">
        <v>5592</v>
      </c>
      <c r="B5488" s="1">
        <v>45250.10833333333</v>
      </c>
      <c r="C5488" t="s">
        <v>13</v>
      </c>
      <c r="D5488">
        <v>69</v>
      </c>
      <c r="E5488" t="s">
        <v>14</v>
      </c>
      <c r="F5488" t="s">
        <v>17</v>
      </c>
      <c r="G5488" t="b">
        <v>1</v>
      </c>
      <c r="H5488">
        <v>8</v>
      </c>
      <c r="I5488">
        <v>48</v>
      </c>
      <c r="J5488" t="b">
        <v>1</v>
      </c>
      <c r="K5488">
        <f>YEAR(Table1[[#This Row],[Patient Admission Date]])</f>
        <v>2023</v>
      </c>
      <c r="L5488" t="str">
        <f>TEXT(Table1[[#This Row],[Patient Admission Date]],"mmm")</f>
        <v>Nov</v>
      </c>
      <c r="M5488" t="str">
        <f>TEXT(Table1[[#This Row],[Patient Admission Date]],"ddd")</f>
        <v>Mon</v>
      </c>
      <c r="N5488" t="str">
        <f>TEXT(INT(HOUR(Table1[[#This Row],[Patient Admission Date]])/3)*3,"00")&amp;"-"&amp;TEXT(INT(HOUR(Table1[[#This Row],[Patient Admission Date]])/3)*3+3,"00")</f>
        <v>00-03</v>
      </c>
      <c r="O5488" t="str" cm="1">
        <f t="array" ref="O5488">_xlfn.IFS(Table1[[#This Row],[Patient Age]]&lt;=14,"0-14",Table1[[#This Row],[Patient Age]]&lt;=29,"15-29",Table1[[#This Row],[Patient Age]]&lt;=44,"30-44",Table1[[#This Row],[Patient Age]]&lt;=59,"45-59",Table1[[#This Row],[Patient Age]]&lt;=74,"60-74",TRUE,"75+")</f>
        <v>60-74</v>
      </c>
      <c r="P5488" t="str" cm="1">
        <f t="array" ref="P5488">_xlfn.IFS(Table1[[#This Row],[Patient Waittime]]&lt;=15,"0-15",Table1[[#This Row],[Patient Waittime]]&lt;=30,"16-30",Table1[[#This Row],[Patient Waittime]]&lt;=45,"31-45",Table1[[#This Row],[Patient Waittime]]&lt;=60,"46-60",TRUE,"60+")</f>
        <v>46-60</v>
      </c>
      <c r="Q5488">
        <f>--(Table1[[#This Row],[Patient Waittime]]&lt;=30)</f>
        <v>0</v>
      </c>
      <c r="R5488">
        <f>--Table1[[#This Row],[Patient Admission Flag]]</f>
        <v>1</v>
      </c>
      <c r="S5488">
        <f>--AND(Table1[[#This Row],[WithinTarget]]=1,Table1[[#This Row],[Patient Satisfaction Score]]&gt;=7)</f>
        <v>0</v>
      </c>
      <c r="T5488" t="str">
        <f>IF(LEFT(Table1[[#This Row],[Patient Gender]],1)="F","Female","Male")</f>
        <v>Female</v>
      </c>
    </row>
    <row r="5489" spans="1:20" x14ac:dyDescent="0.3">
      <c r="A5489" t="s">
        <v>5593</v>
      </c>
      <c r="B5489" s="1">
        <v>45568.21875</v>
      </c>
      <c r="C5489" t="s">
        <v>13</v>
      </c>
      <c r="D5489">
        <v>72</v>
      </c>
      <c r="E5489" t="s">
        <v>14</v>
      </c>
      <c r="F5489" t="s">
        <v>23</v>
      </c>
      <c r="G5489" t="b">
        <v>1</v>
      </c>
      <c r="I5489">
        <v>27</v>
      </c>
      <c r="J5489" t="b">
        <v>1</v>
      </c>
      <c r="K5489">
        <f>YEAR(Table1[[#This Row],[Patient Admission Date]])</f>
        <v>2024</v>
      </c>
      <c r="L5489" t="str">
        <f>TEXT(Table1[[#This Row],[Patient Admission Date]],"mmm")</f>
        <v>Oct</v>
      </c>
      <c r="M5489" t="str">
        <f>TEXT(Table1[[#This Row],[Patient Admission Date]],"ddd")</f>
        <v>Thu</v>
      </c>
      <c r="N5489" t="str">
        <f>TEXT(INT(HOUR(Table1[[#This Row],[Patient Admission Date]])/3)*3,"00")&amp;"-"&amp;TEXT(INT(HOUR(Table1[[#This Row],[Patient Admission Date]])/3)*3+3,"00")</f>
        <v>03-06</v>
      </c>
      <c r="O5489" t="str" cm="1">
        <f t="array" ref="O5489">_xlfn.IFS(Table1[[#This Row],[Patient Age]]&lt;=14,"0-14",Table1[[#This Row],[Patient Age]]&lt;=29,"15-29",Table1[[#This Row],[Patient Age]]&lt;=44,"30-44",Table1[[#This Row],[Patient Age]]&lt;=59,"45-59",Table1[[#This Row],[Patient Age]]&lt;=74,"60-74",TRUE,"75+")</f>
        <v>60-74</v>
      </c>
      <c r="P5489" t="str" cm="1">
        <f t="array" ref="P5489">_xlfn.IFS(Table1[[#This Row],[Patient Waittime]]&lt;=15,"0-15",Table1[[#This Row],[Patient Waittime]]&lt;=30,"16-30",Table1[[#This Row],[Patient Waittime]]&lt;=45,"31-45",Table1[[#This Row],[Patient Waittime]]&lt;=60,"46-60",TRUE,"60+")</f>
        <v>16-30</v>
      </c>
      <c r="Q5489">
        <f>--(Table1[[#This Row],[Patient Waittime]]&lt;=30)</f>
        <v>1</v>
      </c>
      <c r="R5489">
        <f>--Table1[[#This Row],[Patient Admission Flag]]</f>
        <v>1</v>
      </c>
      <c r="S5489">
        <f>--AND(Table1[[#This Row],[WithinTarget]]=1,Table1[[#This Row],[Patient Satisfaction Score]]&gt;=7)</f>
        <v>0</v>
      </c>
      <c r="T5489" t="str">
        <f>IF(LEFT(Table1[[#This Row],[Patient Gender]],1)="F","Female","Male")</f>
        <v>Female</v>
      </c>
    </row>
    <row r="5490" spans="1:20" x14ac:dyDescent="0.3">
      <c r="A5490" t="s">
        <v>5594</v>
      </c>
      <c r="B5490" s="1">
        <v>45510.376388888886</v>
      </c>
      <c r="C5490" t="s">
        <v>13</v>
      </c>
      <c r="D5490">
        <v>20</v>
      </c>
      <c r="E5490" t="s">
        <v>14</v>
      </c>
      <c r="F5490" t="s">
        <v>23</v>
      </c>
      <c r="G5490" t="b">
        <v>1</v>
      </c>
      <c r="I5490">
        <v>44</v>
      </c>
      <c r="J5490" t="b">
        <v>1</v>
      </c>
      <c r="K5490">
        <f>YEAR(Table1[[#This Row],[Patient Admission Date]])</f>
        <v>2024</v>
      </c>
      <c r="L5490" t="str">
        <f>TEXT(Table1[[#This Row],[Patient Admission Date]],"mmm")</f>
        <v>Aug</v>
      </c>
      <c r="M5490" t="str">
        <f>TEXT(Table1[[#This Row],[Patient Admission Date]],"ddd")</f>
        <v>Tue</v>
      </c>
      <c r="N5490" t="str">
        <f>TEXT(INT(HOUR(Table1[[#This Row],[Patient Admission Date]])/3)*3,"00")&amp;"-"&amp;TEXT(INT(HOUR(Table1[[#This Row],[Patient Admission Date]])/3)*3+3,"00")</f>
        <v>09-12</v>
      </c>
      <c r="O5490" t="str" cm="1">
        <f t="array" ref="O5490">_xlfn.IFS(Table1[[#This Row],[Patient Age]]&lt;=14,"0-14",Table1[[#This Row],[Patient Age]]&lt;=29,"15-29",Table1[[#This Row],[Patient Age]]&lt;=44,"30-44",Table1[[#This Row],[Patient Age]]&lt;=59,"45-59",Table1[[#This Row],[Patient Age]]&lt;=74,"60-74",TRUE,"75+")</f>
        <v>15-29</v>
      </c>
      <c r="P5490" t="str" cm="1">
        <f t="array" ref="P5490">_xlfn.IFS(Table1[[#This Row],[Patient Waittime]]&lt;=15,"0-15",Table1[[#This Row],[Patient Waittime]]&lt;=30,"16-30",Table1[[#This Row],[Patient Waittime]]&lt;=45,"31-45",Table1[[#This Row],[Patient Waittime]]&lt;=60,"46-60",TRUE,"60+")</f>
        <v>31-45</v>
      </c>
      <c r="Q5490">
        <f>--(Table1[[#This Row],[Patient Waittime]]&lt;=30)</f>
        <v>0</v>
      </c>
      <c r="R5490">
        <f>--Table1[[#This Row],[Patient Admission Flag]]</f>
        <v>1</v>
      </c>
      <c r="S5490">
        <f>--AND(Table1[[#This Row],[WithinTarget]]=1,Table1[[#This Row],[Patient Satisfaction Score]]&gt;=7)</f>
        <v>0</v>
      </c>
      <c r="T5490" t="str">
        <f>IF(LEFT(Table1[[#This Row],[Patient Gender]],1)="F","Female","Male")</f>
        <v>Female</v>
      </c>
    </row>
    <row r="5491" spans="1:20" x14ac:dyDescent="0.3">
      <c r="A5491" t="s">
        <v>5595</v>
      </c>
      <c r="B5491" s="1">
        <v>45352.48541666667</v>
      </c>
      <c r="C5491" t="s">
        <v>13</v>
      </c>
      <c r="D5491">
        <v>33</v>
      </c>
      <c r="E5491" t="s">
        <v>14</v>
      </c>
      <c r="F5491" t="s">
        <v>23</v>
      </c>
      <c r="G5491" t="b">
        <v>1</v>
      </c>
      <c r="I5491">
        <v>17</v>
      </c>
      <c r="J5491" t="b">
        <v>1</v>
      </c>
      <c r="K5491">
        <f>YEAR(Table1[[#This Row],[Patient Admission Date]])</f>
        <v>2024</v>
      </c>
      <c r="L5491" t="str">
        <f>TEXT(Table1[[#This Row],[Patient Admission Date]],"mmm")</f>
        <v>Mar</v>
      </c>
      <c r="M5491" t="str">
        <f>TEXT(Table1[[#This Row],[Patient Admission Date]],"ddd")</f>
        <v>Fri</v>
      </c>
      <c r="N5491" t="str">
        <f>TEXT(INT(HOUR(Table1[[#This Row],[Patient Admission Date]])/3)*3,"00")&amp;"-"&amp;TEXT(INT(HOUR(Table1[[#This Row],[Patient Admission Date]])/3)*3+3,"00")</f>
        <v>09-12</v>
      </c>
      <c r="O5491" t="str" cm="1">
        <f t="array" ref="O5491">_xlfn.IFS(Table1[[#This Row],[Patient Age]]&lt;=14,"0-14",Table1[[#This Row],[Patient Age]]&lt;=29,"15-29",Table1[[#This Row],[Patient Age]]&lt;=44,"30-44",Table1[[#This Row],[Patient Age]]&lt;=59,"45-59",Table1[[#This Row],[Patient Age]]&lt;=74,"60-74",TRUE,"75+")</f>
        <v>30-44</v>
      </c>
      <c r="P5491" t="str" cm="1">
        <f t="array" ref="P5491">_xlfn.IFS(Table1[[#This Row],[Patient Waittime]]&lt;=15,"0-15",Table1[[#This Row],[Patient Waittime]]&lt;=30,"16-30",Table1[[#This Row],[Patient Waittime]]&lt;=45,"31-45",Table1[[#This Row],[Patient Waittime]]&lt;=60,"46-60",TRUE,"60+")</f>
        <v>16-30</v>
      </c>
      <c r="Q5491">
        <f>--(Table1[[#This Row],[Patient Waittime]]&lt;=30)</f>
        <v>1</v>
      </c>
      <c r="R5491">
        <f>--Table1[[#This Row],[Patient Admission Flag]]</f>
        <v>1</v>
      </c>
      <c r="S5491">
        <f>--AND(Table1[[#This Row],[WithinTarget]]=1,Table1[[#This Row],[Patient Satisfaction Score]]&gt;=7)</f>
        <v>0</v>
      </c>
      <c r="T5491" t="str">
        <f>IF(LEFT(Table1[[#This Row],[Patient Gender]],1)="F","Female","Male")</f>
        <v>Female</v>
      </c>
    </row>
    <row r="5492" spans="1:20" x14ac:dyDescent="0.3">
      <c r="A5492" t="s">
        <v>5596</v>
      </c>
      <c r="B5492" s="1">
        <v>45070.970138888886</v>
      </c>
      <c r="C5492" t="s">
        <v>13</v>
      </c>
      <c r="D5492">
        <v>28</v>
      </c>
      <c r="E5492" t="s">
        <v>14</v>
      </c>
      <c r="F5492" t="s">
        <v>23</v>
      </c>
      <c r="G5492" t="b">
        <v>1</v>
      </c>
      <c r="I5492">
        <v>40</v>
      </c>
      <c r="J5492" t="b">
        <v>1</v>
      </c>
      <c r="K5492">
        <f>YEAR(Table1[[#This Row],[Patient Admission Date]])</f>
        <v>2023</v>
      </c>
      <c r="L5492" t="str">
        <f>TEXT(Table1[[#This Row],[Patient Admission Date]],"mmm")</f>
        <v>May</v>
      </c>
      <c r="M5492" t="str">
        <f>TEXT(Table1[[#This Row],[Patient Admission Date]],"ddd")</f>
        <v>Wed</v>
      </c>
      <c r="N5492" t="str">
        <f>TEXT(INT(HOUR(Table1[[#This Row],[Patient Admission Date]])/3)*3,"00")&amp;"-"&amp;TEXT(INT(HOUR(Table1[[#This Row],[Patient Admission Date]])/3)*3+3,"00")</f>
        <v>21-24</v>
      </c>
      <c r="O5492" t="str" cm="1">
        <f t="array" ref="O5492">_xlfn.IFS(Table1[[#This Row],[Patient Age]]&lt;=14,"0-14",Table1[[#This Row],[Patient Age]]&lt;=29,"15-29",Table1[[#This Row],[Patient Age]]&lt;=44,"30-44",Table1[[#This Row],[Patient Age]]&lt;=59,"45-59",Table1[[#This Row],[Patient Age]]&lt;=74,"60-74",TRUE,"75+")</f>
        <v>15-29</v>
      </c>
      <c r="P5492" t="str" cm="1">
        <f t="array" ref="P5492">_xlfn.IFS(Table1[[#This Row],[Patient Waittime]]&lt;=15,"0-15",Table1[[#This Row],[Patient Waittime]]&lt;=30,"16-30",Table1[[#This Row],[Patient Waittime]]&lt;=45,"31-45",Table1[[#This Row],[Patient Waittime]]&lt;=60,"46-60",TRUE,"60+")</f>
        <v>31-45</v>
      </c>
      <c r="Q5492">
        <f>--(Table1[[#This Row],[Patient Waittime]]&lt;=30)</f>
        <v>0</v>
      </c>
      <c r="R5492">
        <f>--Table1[[#This Row],[Patient Admission Flag]]</f>
        <v>1</v>
      </c>
      <c r="S5492">
        <f>--AND(Table1[[#This Row],[WithinTarget]]=1,Table1[[#This Row],[Patient Satisfaction Score]]&gt;=7)</f>
        <v>0</v>
      </c>
      <c r="T5492" t="str">
        <f>IF(LEFT(Table1[[#This Row],[Patient Gender]],1)="F","Female","Male")</f>
        <v>Female</v>
      </c>
    </row>
    <row r="5493" spans="1:20" x14ac:dyDescent="0.3">
      <c r="A5493" t="s">
        <v>5597</v>
      </c>
      <c r="B5493" s="1">
        <v>45167.59375</v>
      </c>
      <c r="C5493" t="s">
        <v>13</v>
      </c>
      <c r="D5493">
        <v>67</v>
      </c>
      <c r="E5493" t="s">
        <v>14</v>
      </c>
      <c r="F5493" t="s">
        <v>23</v>
      </c>
      <c r="G5493" t="b">
        <v>1</v>
      </c>
      <c r="I5493">
        <v>30</v>
      </c>
      <c r="J5493" t="b">
        <v>1</v>
      </c>
      <c r="K5493">
        <f>YEAR(Table1[[#This Row],[Patient Admission Date]])</f>
        <v>2023</v>
      </c>
      <c r="L5493" t="str">
        <f>TEXT(Table1[[#This Row],[Patient Admission Date]],"mmm")</f>
        <v>Aug</v>
      </c>
      <c r="M5493" t="str">
        <f>TEXT(Table1[[#This Row],[Patient Admission Date]],"ddd")</f>
        <v>Tue</v>
      </c>
      <c r="N5493" t="str">
        <f>TEXT(INT(HOUR(Table1[[#This Row],[Patient Admission Date]])/3)*3,"00")&amp;"-"&amp;TEXT(INT(HOUR(Table1[[#This Row],[Patient Admission Date]])/3)*3+3,"00")</f>
        <v>12-15</v>
      </c>
      <c r="O5493" t="str" cm="1">
        <f t="array" ref="O5493">_xlfn.IFS(Table1[[#This Row],[Patient Age]]&lt;=14,"0-14",Table1[[#This Row],[Patient Age]]&lt;=29,"15-29",Table1[[#This Row],[Patient Age]]&lt;=44,"30-44",Table1[[#This Row],[Patient Age]]&lt;=59,"45-59",Table1[[#This Row],[Patient Age]]&lt;=74,"60-74",TRUE,"75+")</f>
        <v>60-74</v>
      </c>
      <c r="P5493" t="str" cm="1">
        <f t="array" ref="P5493">_xlfn.IFS(Table1[[#This Row],[Patient Waittime]]&lt;=15,"0-15",Table1[[#This Row],[Patient Waittime]]&lt;=30,"16-30",Table1[[#This Row],[Patient Waittime]]&lt;=45,"31-45",Table1[[#This Row],[Patient Waittime]]&lt;=60,"46-60",TRUE,"60+")</f>
        <v>16-30</v>
      </c>
      <c r="Q5493">
        <f>--(Table1[[#This Row],[Patient Waittime]]&lt;=30)</f>
        <v>1</v>
      </c>
      <c r="R5493">
        <f>--Table1[[#This Row],[Patient Admission Flag]]</f>
        <v>1</v>
      </c>
      <c r="S5493">
        <f>--AND(Table1[[#This Row],[WithinTarget]]=1,Table1[[#This Row],[Patient Satisfaction Score]]&gt;=7)</f>
        <v>0</v>
      </c>
      <c r="T5493" t="str">
        <f>IF(LEFT(Table1[[#This Row],[Patient Gender]],1)="F","Female","Male")</f>
        <v>Female</v>
      </c>
    </row>
    <row r="5494" spans="1:20" x14ac:dyDescent="0.3">
      <c r="A5494" t="s">
        <v>5598</v>
      </c>
      <c r="B5494" s="1">
        <v>45351.784722222219</v>
      </c>
      <c r="C5494" t="s">
        <v>13</v>
      </c>
      <c r="D5494">
        <v>31</v>
      </c>
      <c r="E5494" t="s">
        <v>14</v>
      </c>
      <c r="F5494" t="s">
        <v>23</v>
      </c>
      <c r="G5494" t="b">
        <v>1</v>
      </c>
      <c r="H5494">
        <v>0</v>
      </c>
      <c r="I5494">
        <v>47</v>
      </c>
      <c r="J5494" t="b">
        <v>1</v>
      </c>
      <c r="K5494">
        <f>YEAR(Table1[[#This Row],[Patient Admission Date]])</f>
        <v>2024</v>
      </c>
      <c r="L5494" t="str">
        <f>TEXT(Table1[[#This Row],[Patient Admission Date]],"mmm")</f>
        <v>Feb</v>
      </c>
      <c r="M5494" t="str">
        <f>TEXT(Table1[[#This Row],[Patient Admission Date]],"ddd")</f>
        <v>Thu</v>
      </c>
      <c r="N5494" t="str">
        <f>TEXT(INT(HOUR(Table1[[#This Row],[Patient Admission Date]])/3)*3,"00")&amp;"-"&amp;TEXT(INT(HOUR(Table1[[#This Row],[Patient Admission Date]])/3)*3+3,"00")</f>
        <v>18-21</v>
      </c>
      <c r="O5494" t="str" cm="1">
        <f t="array" ref="O5494">_xlfn.IFS(Table1[[#This Row],[Patient Age]]&lt;=14,"0-14",Table1[[#This Row],[Patient Age]]&lt;=29,"15-29",Table1[[#This Row],[Patient Age]]&lt;=44,"30-44",Table1[[#This Row],[Patient Age]]&lt;=59,"45-59",Table1[[#This Row],[Patient Age]]&lt;=74,"60-74",TRUE,"75+")</f>
        <v>30-44</v>
      </c>
      <c r="P5494" t="str" cm="1">
        <f t="array" ref="P5494">_xlfn.IFS(Table1[[#This Row],[Patient Waittime]]&lt;=15,"0-15",Table1[[#This Row],[Patient Waittime]]&lt;=30,"16-30",Table1[[#This Row],[Patient Waittime]]&lt;=45,"31-45",Table1[[#This Row],[Patient Waittime]]&lt;=60,"46-60",TRUE,"60+")</f>
        <v>46-60</v>
      </c>
      <c r="Q5494">
        <f>--(Table1[[#This Row],[Patient Waittime]]&lt;=30)</f>
        <v>0</v>
      </c>
      <c r="R5494">
        <f>--Table1[[#This Row],[Patient Admission Flag]]</f>
        <v>1</v>
      </c>
      <c r="S5494">
        <f>--AND(Table1[[#This Row],[WithinTarget]]=1,Table1[[#This Row],[Patient Satisfaction Score]]&gt;=7)</f>
        <v>0</v>
      </c>
      <c r="T5494" t="str">
        <f>IF(LEFT(Table1[[#This Row],[Patient Gender]],1)="F","Female","Male")</f>
        <v>Female</v>
      </c>
    </row>
    <row r="5495" spans="1:20" x14ac:dyDescent="0.3">
      <c r="A5495" t="s">
        <v>5599</v>
      </c>
      <c r="B5495" s="1">
        <v>45457.205555555556</v>
      </c>
      <c r="C5495" t="s">
        <v>13</v>
      </c>
      <c r="D5495">
        <v>79</v>
      </c>
      <c r="E5495" t="s">
        <v>14</v>
      </c>
      <c r="F5495" t="s">
        <v>23</v>
      </c>
      <c r="G5495" t="b">
        <v>1</v>
      </c>
      <c r="H5495">
        <v>10</v>
      </c>
      <c r="I5495">
        <v>43</v>
      </c>
      <c r="J5495" t="b">
        <v>1</v>
      </c>
      <c r="K5495">
        <f>YEAR(Table1[[#This Row],[Patient Admission Date]])</f>
        <v>2024</v>
      </c>
      <c r="L5495" t="str">
        <f>TEXT(Table1[[#This Row],[Patient Admission Date]],"mmm")</f>
        <v>Jun</v>
      </c>
      <c r="M5495" t="str">
        <f>TEXT(Table1[[#This Row],[Patient Admission Date]],"ddd")</f>
        <v>Fri</v>
      </c>
      <c r="N5495" t="str">
        <f>TEXT(INT(HOUR(Table1[[#This Row],[Patient Admission Date]])/3)*3,"00")&amp;"-"&amp;TEXT(INT(HOUR(Table1[[#This Row],[Patient Admission Date]])/3)*3+3,"00")</f>
        <v>03-06</v>
      </c>
      <c r="O5495" t="str" cm="1">
        <f t="array" ref="O5495">_xlfn.IFS(Table1[[#This Row],[Patient Age]]&lt;=14,"0-14",Table1[[#This Row],[Patient Age]]&lt;=29,"15-29",Table1[[#This Row],[Patient Age]]&lt;=44,"30-44",Table1[[#This Row],[Patient Age]]&lt;=59,"45-59",Table1[[#This Row],[Patient Age]]&lt;=74,"60-74",TRUE,"75+")</f>
        <v>75+</v>
      </c>
      <c r="P5495" t="str" cm="1">
        <f t="array" ref="P5495">_xlfn.IFS(Table1[[#This Row],[Patient Waittime]]&lt;=15,"0-15",Table1[[#This Row],[Patient Waittime]]&lt;=30,"16-30",Table1[[#This Row],[Patient Waittime]]&lt;=45,"31-45",Table1[[#This Row],[Patient Waittime]]&lt;=60,"46-60",TRUE,"60+")</f>
        <v>31-45</v>
      </c>
      <c r="Q5495">
        <f>--(Table1[[#This Row],[Patient Waittime]]&lt;=30)</f>
        <v>0</v>
      </c>
      <c r="R5495">
        <f>--Table1[[#This Row],[Patient Admission Flag]]</f>
        <v>1</v>
      </c>
      <c r="S5495">
        <f>--AND(Table1[[#This Row],[WithinTarget]]=1,Table1[[#This Row],[Patient Satisfaction Score]]&gt;=7)</f>
        <v>0</v>
      </c>
      <c r="T5495" t="str">
        <f>IF(LEFT(Table1[[#This Row],[Patient Gender]],1)="F","Female","Male")</f>
        <v>Female</v>
      </c>
    </row>
    <row r="5496" spans="1:20" x14ac:dyDescent="0.3">
      <c r="A5496" t="s">
        <v>5600</v>
      </c>
      <c r="B5496" s="1">
        <v>45279.789583333331</v>
      </c>
      <c r="C5496" t="s">
        <v>13</v>
      </c>
      <c r="D5496">
        <v>70</v>
      </c>
      <c r="E5496" t="s">
        <v>14</v>
      </c>
      <c r="F5496" t="s">
        <v>28</v>
      </c>
      <c r="G5496" t="b">
        <v>1</v>
      </c>
      <c r="I5496">
        <v>56</v>
      </c>
      <c r="J5496" t="b">
        <v>1</v>
      </c>
      <c r="K5496">
        <f>YEAR(Table1[[#This Row],[Patient Admission Date]])</f>
        <v>2023</v>
      </c>
      <c r="L5496" t="str">
        <f>TEXT(Table1[[#This Row],[Patient Admission Date]],"mmm")</f>
        <v>Dec</v>
      </c>
      <c r="M5496" t="str">
        <f>TEXT(Table1[[#This Row],[Patient Admission Date]],"ddd")</f>
        <v>Tue</v>
      </c>
      <c r="N5496" t="str">
        <f>TEXT(INT(HOUR(Table1[[#This Row],[Patient Admission Date]])/3)*3,"00")&amp;"-"&amp;TEXT(INT(HOUR(Table1[[#This Row],[Patient Admission Date]])/3)*3+3,"00")</f>
        <v>18-21</v>
      </c>
      <c r="O5496" t="str" cm="1">
        <f t="array" ref="O5496">_xlfn.IFS(Table1[[#This Row],[Patient Age]]&lt;=14,"0-14",Table1[[#This Row],[Patient Age]]&lt;=29,"15-29",Table1[[#This Row],[Patient Age]]&lt;=44,"30-44",Table1[[#This Row],[Patient Age]]&lt;=59,"45-59",Table1[[#This Row],[Patient Age]]&lt;=74,"60-74",TRUE,"75+")</f>
        <v>60-74</v>
      </c>
      <c r="P5496" t="str" cm="1">
        <f t="array" ref="P5496">_xlfn.IFS(Table1[[#This Row],[Patient Waittime]]&lt;=15,"0-15",Table1[[#This Row],[Patient Waittime]]&lt;=30,"16-30",Table1[[#This Row],[Patient Waittime]]&lt;=45,"31-45",Table1[[#This Row],[Patient Waittime]]&lt;=60,"46-60",TRUE,"60+")</f>
        <v>46-60</v>
      </c>
      <c r="Q5496">
        <f>--(Table1[[#This Row],[Patient Waittime]]&lt;=30)</f>
        <v>0</v>
      </c>
      <c r="R5496">
        <f>--Table1[[#This Row],[Patient Admission Flag]]</f>
        <v>1</v>
      </c>
      <c r="S5496">
        <f>--AND(Table1[[#This Row],[WithinTarget]]=1,Table1[[#This Row],[Patient Satisfaction Score]]&gt;=7)</f>
        <v>0</v>
      </c>
      <c r="T5496" t="str">
        <f>IF(LEFT(Table1[[#This Row],[Patient Gender]],1)="F","Female","Male")</f>
        <v>Female</v>
      </c>
    </row>
    <row r="5497" spans="1:20" x14ac:dyDescent="0.3">
      <c r="A5497" t="s">
        <v>5601</v>
      </c>
      <c r="B5497" s="1">
        <v>45114.6875</v>
      </c>
      <c r="C5497" t="s">
        <v>13</v>
      </c>
      <c r="D5497">
        <v>53</v>
      </c>
      <c r="E5497" t="s">
        <v>14</v>
      </c>
      <c r="F5497" t="s">
        <v>28</v>
      </c>
      <c r="G5497" t="b">
        <v>1</v>
      </c>
      <c r="I5497">
        <v>37</v>
      </c>
      <c r="J5497" t="b">
        <v>1</v>
      </c>
      <c r="K5497">
        <f>YEAR(Table1[[#This Row],[Patient Admission Date]])</f>
        <v>2023</v>
      </c>
      <c r="L5497" t="str">
        <f>TEXT(Table1[[#This Row],[Patient Admission Date]],"mmm")</f>
        <v>Jul</v>
      </c>
      <c r="M5497" t="str">
        <f>TEXT(Table1[[#This Row],[Patient Admission Date]],"ddd")</f>
        <v>Fri</v>
      </c>
      <c r="N5497" t="str">
        <f>TEXT(INT(HOUR(Table1[[#This Row],[Patient Admission Date]])/3)*3,"00")&amp;"-"&amp;TEXT(INT(HOUR(Table1[[#This Row],[Patient Admission Date]])/3)*3+3,"00")</f>
        <v>15-18</v>
      </c>
      <c r="O5497" t="str" cm="1">
        <f t="array" ref="O5497">_xlfn.IFS(Table1[[#This Row],[Patient Age]]&lt;=14,"0-14",Table1[[#This Row],[Patient Age]]&lt;=29,"15-29",Table1[[#This Row],[Patient Age]]&lt;=44,"30-44",Table1[[#This Row],[Patient Age]]&lt;=59,"45-59",Table1[[#This Row],[Patient Age]]&lt;=74,"60-74",TRUE,"75+")</f>
        <v>45-59</v>
      </c>
      <c r="P5497" t="str" cm="1">
        <f t="array" ref="P5497">_xlfn.IFS(Table1[[#This Row],[Patient Waittime]]&lt;=15,"0-15",Table1[[#This Row],[Patient Waittime]]&lt;=30,"16-30",Table1[[#This Row],[Patient Waittime]]&lt;=45,"31-45",Table1[[#This Row],[Patient Waittime]]&lt;=60,"46-60",TRUE,"60+")</f>
        <v>31-45</v>
      </c>
      <c r="Q5497">
        <f>--(Table1[[#This Row],[Patient Waittime]]&lt;=30)</f>
        <v>0</v>
      </c>
      <c r="R5497">
        <f>--Table1[[#This Row],[Patient Admission Flag]]</f>
        <v>1</v>
      </c>
      <c r="S5497">
        <f>--AND(Table1[[#This Row],[WithinTarget]]=1,Table1[[#This Row],[Patient Satisfaction Score]]&gt;=7)</f>
        <v>0</v>
      </c>
      <c r="T5497" t="str">
        <f>IF(LEFT(Table1[[#This Row],[Patient Gender]],1)="F","Female","Male")</f>
        <v>Female</v>
      </c>
    </row>
    <row r="5498" spans="1:20" x14ac:dyDescent="0.3">
      <c r="A5498" t="s">
        <v>5602</v>
      </c>
      <c r="B5498" s="1">
        <v>45024.696527777778</v>
      </c>
      <c r="C5498" t="s">
        <v>13</v>
      </c>
      <c r="D5498">
        <v>25</v>
      </c>
      <c r="E5498" t="s">
        <v>14</v>
      </c>
      <c r="F5498" t="s">
        <v>28</v>
      </c>
      <c r="G5498" t="b">
        <v>1</v>
      </c>
      <c r="I5498">
        <v>50</v>
      </c>
      <c r="J5498" t="b">
        <v>1</v>
      </c>
      <c r="K5498">
        <f>YEAR(Table1[[#This Row],[Patient Admission Date]])</f>
        <v>2023</v>
      </c>
      <c r="L5498" t="str">
        <f>TEXT(Table1[[#This Row],[Patient Admission Date]],"mmm")</f>
        <v>Apr</v>
      </c>
      <c r="M5498" t="str">
        <f>TEXT(Table1[[#This Row],[Patient Admission Date]],"ddd")</f>
        <v>Sat</v>
      </c>
      <c r="N5498" t="str">
        <f>TEXT(INT(HOUR(Table1[[#This Row],[Patient Admission Date]])/3)*3,"00")&amp;"-"&amp;TEXT(INT(HOUR(Table1[[#This Row],[Patient Admission Date]])/3)*3+3,"00")</f>
        <v>15-18</v>
      </c>
      <c r="O5498" t="str" cm="1">
        <f t="array" ref="O5498">_xlfn.IFS(Table1[[#This Row],[Patient Age]]&lt;=14,"0-14",Table1[[#This Row],[Patient Age]]&lt;=29,"15-29",Table1[[#This Row],[Patient Age]]&lt;=44,"30-44",Table1[[#This Row],[Patient Age]]&lt;=59,"45-59",Table1[[#This Row],[Patient Age]]&lt;=74,"60-74",TRUE,"75+")</f>
        <v>15-29</v>
      </c>
      <c r="P5498" t="str" cm="1">
        <f t="array" ref="P5498">_xlfn.IFS(Table1[[#This Row],[Patient Waittime]]&lt;=15,"0-15",Table1[[#This Row],[Patient Waittime]]&lt;=30,"16-30",Table1[[#This Row],[Patient Waittime]]&lt;=45,"31-45",Table1[[#This Row],[Patient Waittime]]&lt;=60,"46-60",TRUE,"60+")</f>
        <v>46-60</v>
      </c>
      <c r="Q5498">
        <f>--(Table1[[#This Row],[Patient Waittime]]&lt;=30)</f>
        <v>0</v>
      </c>
      <c r="R5498">
        <f>--Table1[[#This Row],[Patient Admission Flag]]</f>
        <v>1</v>
      </c>
      <c r="S5498">
        <f>--AND(Table1[[#This Row],[WithinTarget]]=1,Table1[[#This Row],[Patient Satisfaction Score]]&gt;=7)</f>
        <v>0</v>
      </c>
      <c r="T5498" t="str">
        <f>IF(LEFT(Table1[[#This Row],[Patient Gender]],1)="F","Female","Male")</f>
        <v>Female</v>
      </c>
    </row>
    <row r="5499" spans="1:20" x14ac:dyDescent="0.3">
      <c r="A5499" t="s">
        <v>5603</v>
      </c>
      <c r="B5499" s="1">
        <v>45068.047222222223</v>
      </c>
      <c r="C5499" t="s">
        <v>13</v>
      </c>
      <c r="D5499">
        <v>46</v>
      </c>
      <c r="E5499" t="s">
        <v>14</v>
      </c>
      <c r="F5499" t="s">
        <v>28</v>
      </c>
      <c r="G5499" t="b">
        <v>1</v>
      </c>
      <c r="I5499">
        <v>11</v>
      </c>
      <c r="J5499" t="b">
        <v>1</v>
      </c>
      <c r="K5499">
        <f>YEAR(Table1[[#This Row],[Patient Admission Date]])</f>
        <v>2023</v>
      </c>
      <c r="L5499" t="str">
        <f>TEXT(Table1[[#This Row],[Patient Admission Date]],"mmm")</f>
        <v>May</v>
      </c>
      <c r="M5499" t="str">
        <f>TEXT(Table1[[#This Row],[Patient Admission Date]],"ddd")</f>
        <v>Mon</v>
      </c>
      <c r="N5499" t="str">
        <f>TEXT(INT(HOUR(Table1[[#This Row],[Patient Admission Date]])/3)*3,"00")&amp;"-"&amp;TEXT(INT(HOUR(Table1[[#This Row],[Patient Admission Date]])/3)*3+3,"00")</f>
        <v>00-03</v>
      </c>
      <c r="O5499" t="str" cm="1">
        <f t="array" ref="O5499">_xlfn.IFS(Table1[[#This Row],[Patient Age]]&lt;=14,"0-14",Table1[[#This Row],[Patient Age]]&lt;=29,"15-29",Table1[[#This Row],[Patient Age]]&lt;=44,"30-44",Table1[[#This Row],[Patient Age]]&lt;=59,"45-59",Table1[[#This Row],[Patient Age]]&lt;=74,"60-74",TRUE,"75+")</f>
        <v>45-59</v>
      </c>
      <c r="P5499" t="str" cm="1">
        <f t="array" ref="P5499">_xlfn.IFS(Table1[[#This Row],[Patient Waittime]]&lt;=15,"0-15",Table1[[#This Row],[Patient Waittime]]&lt;=30,"16-30",Table1[[#This Row],[Patient Waittime]]&lt;=45,"31-45",Table1[[#This Row],[Patient Waittime]]&lt;=60,"46-60",TRUE,"60+")</f>
        <v>0-15</v>
      </c>
      <c r="Q5499">
        <f>--(Table1[[#This Row],[Patient Waittime]]&lt;=30)</f>
        <v>1</v>
      </c>
      <c r="R5499">
        <f>--Table1[[#This Row],[Patient Admission Flag]]</f>
        <v>1</v>
      </c>
      <c r="S5499">
        <f>--AND(Table1[[#This Row],[WithinTarget]]=1,Table1[[#This Row],[Patient Satisfaction Score]]&gt;=7)</f>
        <v>0</v>
      </c>
      <c r="T5499" t="str">
        <f>IF(LEFT(Table1[[#This Row],[Patient Gender]],1)="F","Female","Male")</f>
        <v>Female</v>
      </c>
    </row>
    <row r="5500" spans="1:20" x14ac:dyDescent="0.3">
      <c r="A5500" t="s">
        <v>5604</v>
      </c>
      <c r="B5500" s="1">
        <v>45085.027777777781</v>
      </c>
      <c r="C5500" t="s">
        <v>13</v>
      </c>
      <c r="D5500">
        <v>37</v>
      </c>
      <c r="E5500" t="s">
        <v>18</v>
      </c>
      <c r="F5500" t="s">
        <v>27</v>
      </c>
      <c r="G5500" t="b">
        <v>1</v>
      </c>
      <c r="I5500">
        <v>34</v>
      </c>
      <c r="J5500" t="b">
        <v>1</v>
      </c>
      <c r="K5500">
        <f>YEAR(Table1[[#This Row],[Patient Admission Date]])</f>
        <v>2023</v>
      </c>
      <c r="L5500" t="str">
        <f>TEXT(Table1[[#This Row],[Patient Admission Date]],"mmm")</f>
        <v>Jun</v>
      </c>
      <c r="M5500" t="str">
        <f>TEXT(Table1[[#This Row],[Patient Admission Date]],"ddd")</f>
        <v>Thu</v>
      </c>
      <c r="N5500" t="str">
        <f>TEXT(INT(HOUR(Table1[[#This Row],[Patient Admission Date]])/3)*3,"00")&amp;"-"&amp;TEXT(INT(HOUR(Table1[[#This Row],[Patient Admission Date]])/3)*3+3,"00")</f>
        <v>00-03</v>
      </c>
      <c r="O5500" t="str" cm="1">
        <f t="array" ref="O5500">_xlfn.IFS(Table1[[#This Row],[Patient Age]]&lt;=14,"0-14",Table1[[#This Row],[Patient Age]]&lt;=29,"15-29",Table1[[#This Row],[Patient Age]]&lt;=44,"30-44",Table1[[#This Row],[Patient Age]]&lt;=59,"45-59",Table1[[#This Row],[Patient Age]]&lt;=74,"60-74",TRUE,"75+")</f>
        <v>30-44</v>
      </c>
      <c r="P5500" t="str" cm="1">
        <f t="array" ref="P5500">_xlfn.IFS(Table1[[#This Row],[Patient Waittime]]&lt;=15,"0-15",Table1[[#This Row],[Patient Waittime]]&lt;=30,"16-30",Table1[[#This Row],[Patient Waittime]]&lt;=45,"31-45",Table1[[#This Row],[Patient Waittime]]&lt;=60,"46-60",TRUE,"60+")</f>
        <v>31-45</v>
      </c>
      <c r="Q5500">
        <f>--(Table1[[#This Row],[Patient Waittime]]&lt;=30)</f>
        <v>0</v>
      </c>
      <c r="R5500">
        <f>--Table1[[#This Row],[Patient Admission Flag]]</f>
        <v>1</v>
      </c>
      <c r="S5500">
        <f>--AND(Table1[[#This Row],[WithinTarget]]=1,Table1[[#This Row],[Patient Satisfaction Score]]&gt;=7)</f>
        <v>0</v>
      </c>
      <c r="T5500" t="str">
        <f>IF(LEFT(Table1[[#This Row],[Patient Gender]],1)="F","Female","Male")</f>
        <v>Female</v>
      </c>
    </row>
    <row r="5501" spans="1:20" x14ac:dyDescent="0.3">
      <c r="A5501" t="s">
        <v>5605</v>
      </c>
      <c r="B5501" s="1">
        <v>45370.125</v>
      </c>
      <c r="C5501" t="s">
        <v>13</v>
      </c>
      <c r="D5501">
        <v>17</v>
      </c>
      <c r="E5501" t="s">
        <v>18</v>
      </c>
      <c r="F5501" t="s">
        <v>27</v>
      </c>
      <c r="G5501" t="b">
        <v>1</v>
      </c>
      <c r="I5501">
        <v>58</v>
      </c>
      <c r="J5501" t="b">
        <v>1</v>
      </c>
      <c r="K5501">
        <f>YEAR(Table1[[#This Row],[Patient Admission Date]])</f>
        <v>2024</v>
      </c>
      <c r="L5501" t="str">
        <f>TEXT(Table1[[#This Row],[Patient Admission Date]],"mmm")</f>
        <v>Mar</v>
      </c>
      <c r="M5501" t="str">
        <f>TEXT(Table1[[#This Row],[Patient Admission Date]],"ddd")</f>
        <v>Tue</v>
      </c>
      <c r="N5501" t="str">
        <f>TEXT(INT(HOUR(Table1[[#This Row],[Patient Admission Date]])/3)*3,"00")&amp;"-"&amp;TEXT(INT(HOUR(Table1[[#This Row],[Patient Admission Date]])/3)*3+3,"00")</f>
        <v>03-06</v>
      </c>
      <c r="O5501" t="str" cm="1">
        <f t="array" ref="O5501">_xlfn.IFS(Table1[[#This Row],[Patient Age]]&lt;=14,"0-14",Table1[[#This Row],[Patient Age]]&lt;=29,"15-29",Table1[[#This Row],[Patient Age]]&lt;=44,"30-44",Table1[[#This Row],[Patient Age]]&lt;=59,"45-59",Table1[[#This Row],[Patient Age]]&lt;=74,"60-74",TRUE,"75+")</f>
        <v>15-29</v>
      </c>
      <c r="P5501" t="str" cm="1">
        <f t="array" ref="P5501">_xlfn.IFS(Table1[[#This Row],[Patient Waittime]]&lt;=15,"0-15",Table1[[#This Row],[Patient Waittime]]&lt;=30,"16-30",Table1[[#This Row],[Patient Waittime]]&lt;=45,"31-45",Table1[[#This Row],[Patient Waittime]]&lt;=60,"46-60",TRUE,"60+")</f>
        <v>46-60</v>
      </c>
      <c r="Q5501">
        <f>--(Table1[[#This Row],[Patient Waittime]]&lt;=30)</f>
        <v>0</v>
      </c>
      <c r="R5501">
        <f>--Table1[[#This Row],[Patient Admission Flag]]</f>
        <v>1</v>
      </c>
      <c r="S5501">
        <f>--AND(Table1[[#This Row],[WithinTarget]]=1,Table1[[#This Row],[Patient Satisfaction Score]]&gt;=7)</f>
        <v>0</v>
      </c>
      <c r="T5501" t="str">
        <f>IF(LEFT(Table1[[#This Row],[Patient Gender]],1)="F","Female","Male")</f>
        <v>Female</v>
      </c>
    </row>
    <row r="5502" spans="1:20" x14ac:dyDescent="0.3">
      <c r="A5502" t="s">
        <v>5606</v>
      </c>
      <c r="B5502" s="1">
        <v>45581.8</v>
      </c>
      <c r="C5502" t="s">
        <v>13</v>
      </c>
      <c r="D5502">
        <v>2</v>
      </c>
      <c r="E5502" t="s">
        <v>18</v>
      </c>
      <c r="F5502" t="s">
        <v>27</v>
      </c>
      <c r="G5502" t="b">
        <v>1</v>
      </c>
      <c r="I5502">
        <v>18</v>
      </c>
      <c r="J5502" t="b">
        <v>1</v>
      </c>
      <c r="K5502">
        <f>YEAR(Table1[[#This Row],[Patient Admission Date]])</f>
        <v>2024</v>
      </c>
      <c r="L5502" t="str">
        <f>TEXT(Table1[[#This Row],[Patient Admission Date]],"mmm")</f>
        <v>Oct</v>
      </c>
      <c r="M5502" t="str">
        <f>TEXT(Table1[[#This Row],[Patient Admission Date]],"ddd")</f>
        <v>Wed</v>
      </c>
      <c r="N5502" t="str">
        <f>TEXT(INT(HOUR(Table1[[#This Row],[Patient Admission Date]])/3)*3,"00")&amp;"-"&amp;TEXT(INT(HOUR(Table1[[#This Row],[Patient Admission Date]])/3)*3+3,"00")</f>
        <v>18-21</v>
      </c>
      <c r="O5502" t="str" cm="1">
        <f t="array" ref="O5502">_xlfn.IFS(Table1[[#This Row],[Patient Age]]&lt;=14,"0-14",Table1[[#This Row],[Patient Age]]&lt;=29,"15-29",Table1[[#This Row],[Patient Age]]&lt;=44,"30-44",Table1[[#This Row],[Patient Age]]&lt;=59,"45-59",Table1[[#This Row],[Patient Age]]&lt;=74,"60-74",TRUE,"75+")</f>
        <v>0-14</v>
      </c>
      <c r="P5502" t="str" cm="1">
        <f t="array" ref="P5502">_xlfn.IFS(Table1[[#This Row],[Patient Waittime]]&lt;=15,"0-15",Table1[[#This Row],[Patient Waittime]]&lt;=30,"16-30",Table1[[#This Row],[Patient Waittime]]&lt;=45,"31-45",Table1[[#This Row],[Patient Waittime]]&lt;=60,"46-60",TRUE,"60+")</f>
        <v>16-30</v>
      </c>
      <c r="Q5502">
        <f>--(Table1[[#This Row],[Patient Waittime]]&lt;=30)</f>
        <v>1</v>
      </c>
      <c r="R5502">
        <f>--Table1[[#This Row],[Patient Admission Flag]]</f>
        <v>1</v>
      </c>
      <c r="S5502">
        <f>--AND(Table1[[#This Row],[WithinTarget]]=1,Table1[[#This Row],[Patient Satisfaction Score]]&gt;=7)</f>
        <v>0</v>
      </c>
      <c r="T5502" t="str">
        <f>IF(LEFT(Table1[[#This Row],[Patient Gender]],1)="F","Female","Male")</f>
        <v>Female</v>
      </c>
    </row>
    <row r="5503" spans="1:20" x14ac:dyDescent="0.3">
      <c r="A5503" t="s">
        <v>5607</v>
      </c>
      <c r="B5503" s="1">
        <v>45068.642361111109</v>
      </c>
      <c r="C5503" t="s">
        <v>13</v>
      </c>
      <c r="D5503">
        <v>22</v>
      </c>
      <c r="E5503" t="s">
        <v>18</v>
      </c>
      <c r="F5503" t="s">
        <v>27</v>
      </c>
      <c r="G5503" t="b">
        <v>1</v>
      </c>
      <c r="I5503">
        <v>56</v>
      </c>
      <c r="J5503" t="b">
        <v>1</v>
      </c>
      <c r="K5503">
        <f>YEAR(Table1[[#This Row],[Patient Admission Date]])</f>
        <v>2023</v>
      </c>
      <c r="L5503" t="str">
        <f>TEXT(Table1[[#This Row],[Patient Admission Date]],"mmm")</f>
        <v>May</v>
      </c>
      <c r="M5503" t="str">
        <f>TEXT(Table1[[#This Row],[Patient Admission Date]],"ddd")</f>
        <v>Mon</v>
      </c>
      <c r="N5503" t="str">
        <f>TEXT(INT(HOUR(Table1[[#This Row],[Patient Admission Date]])/3)*3,"00")&amp;"-"&amp;TEXT(INT(HOUR(Table1[[#This Row],[Patient Admission Date]])/3)*3+3,"00")</f>
        <v>15-18</v>
      </c>
      <c r="O5503" t="str" cm="1">
        <f t="array" ref="O5503">_xlfn.IFS(Table1[[#This Row],[Patient Age]]&lt;=14,"0-14",Table1[[#This Row],[Patient Age]]&lt;=29,"15-29",Table1[[#This Row],[Patient Age]]&lt;=44,"30-44",Table1[[#This Row],[Patient Age]]&lt;=59,"45-59",Table1[[#This Row],[Patient Age]]&lt;=74,"60-74",TRUE,"75+")</f>
        <v>15-29</v>
      </c>
      <c r="P5503" t="str" cm="1">
        <f t="array" ref="P5503">_xlfn.IFS(Table1[[#This Row],[Patient Waittime]]&lt;=15,"0-15",Table1[[#This Row],[Patient Waittime]]&lt;=30,"16-30",Table1[[#This Row],[Patient Waittime]]&lt;=45,"31-45",Table1[[#This Row],[Patient Waittime]]&lt;=60,"46-60",TRUE,"60+")</f>
        <v>46-60</v>
      </c>
      <c r="Q5503">
        <f>--(Table1[[#This Row],[Patient Waittime]]&lt;=30)</f>
        <v>0</v>
      </c>
      <c r="R5503">
        <f>--Table1[[#This Row],[Patient Admission Flag]]</f>
        <v>1</v>
      </c>
      <c r="S5503">
        <f>--AND(Table1[[#This Row],[WithinTarget]]=1,Table1[[#This Row],[Patient Satisfaction Score]]&gt;=7)</f>
        <v>0</v>
      </c>
      <c r="T5503" t="str">
        <f>IF(LEFT(Table1[[#This Row],[Patient Gender]],1)="F","Female","Male")</f>
        <v>Female</v>
      </c>
    </row>
    <row r="5504" spans="1:20" x14ac:dyDescent="0.3">
      <c r="A5504" t="s">
        <v>5608</v>
      </c>
      <c r="B5504" s="1">
        <v>45045.113194444442</v>
      </c>
      <c r="C5504" t="s">
        <v>13</v>
      </c>
      <c r="D5504">
        <v>66</v>
      </c>
      <c r="E5504" t="s">
        <v>18</v>
      </c>
      <c r="F5504" t="s">
        <v>27</v>
      </c>
      <c r="G5504" t="b">
        <v>1</v>
      </c>
      <c r="H5504">
        <v>10</v>
      </c>
      <c r="I5504">
        <v>18</v>
      </c>
      <c r="J5504" t="b">
        <v>1</v>
      </c>
      <c r="K5504">
        <f>YEAR(Table1[[#This Row],[Patient Admission Date]])</f>
        <v>2023</v>
      </c>
      <c r="L5504" t="str">
        <f>TEXT(Table1[[#This Row],[Patient Admission Date]],"mmm")</f>
        <v>Apr</v>
      </c>
      <c r="M5504" t="str">
        <f>TEXT(Table1[[#This Row],[Patient Admission Date]],"ddd")</f>
        <v>Sat</v>
      </c>
      <c r="N5504" t="str">
        <f>TEXT(INT(HOUR(Table1[[#This Row],[Patient Admission Date]])/3)*3,"00")&amp;"-"&amp;TEXT(INT(HOUR(Table1[[#This Row],[Patient Admission Date]])/3)*3+3,"00")</f>
        <v>00-03</v>
      </c>
      <c r="O5504" t="str" cm="1">
        <f t="array" ref="O5504">_xlfn.IFS(Table1[[#This Row],[Patient Age]]&lt;=14,"0-14",Table1[[#This Row],[Patient Age]]&lt;=29,"15-29",Table1[[#This Row],[Patient Age]]&lt;=44,"30-44",Table1[[#This Row],[Patient Age]]&lt;=59,"45-59",Table1[[#This Row],[Patient Age]]&lt;=74,"60-74",TRUE,"75+")</f>
        <v>60-74</v>
      </c>
      <c r="P5504" t="str" cm="1">
        <f t="array" ref="P5504">_xlfn.IFS(Table1[[#This Row],[Patient Waittime]]&lt;=15,"0-15",Table1[[#This Row],[Patient Waittime]]&lt;=30,"16-30",Table1[[#This Row],[Patient Waittime]]&lt;=45,"31-45",Table1[[#This Row],[Patient Waittime]]&lt;=60,"46-60",TRUE,"60+")</f>
        <v>16-30</v>
      </c>
      <c r="Q5504">
        <f>--(Table1[[#This Row],[Patient Waittime]]&lt;=30)</f>
        <v>1</v>
      </c>
      <c r="R5504">
        <f>--Table1[[#This Row],[Patient Admission Flag]]</f>
        <v>1</v>
      </c>
      <c r="S5504">
        <f>--AND(Table1[[#This Row],[WithinTarget]]=1,Table1[[#This Row],[Patient Satisfaction Score]]&gt;=7)</f>
        <v>1</v>
      </c>
      <c r="T5504" t="str">
        <f>IF(LEFT(Table1[[#This Row],[Patient Gender]],1)="F","Female","Male")</f>
        <v>Female</v>
      </c>
    </row>
    <row r="5505" spans="1:20" x14ac:dyDescent="0.3">
      <c r="A5505" t="s">
        <v>5609</v>
      </c>
      <c r="B5505" s="1">
        <v>45137.145138888889</v>
      </c>
      <c r="C5505" t="s">
        <v>13</v>
      </c>
      <c r="D5505">
        <v>58</v>
      </c>
      <c r="E5505" t="s">
        <v>18</v>
      </c>
      <c r="F5505" t="s">
        <v>20</v>
      </c>
      <c r="G5505" t="b">
        <v>1</v>
      </c>
      <c r="I5505">
        <v>48</v>
      </c>
      <c r="J5505" t="b">
        <v>1</v>
      </c>
      <c r="K5505">
        <f>YEAR(Table1[[#This Row],[Patient Admission Date]])</f>
        <v>2023</v>
      </c>
      <c r="L5505" t="str">
        <f>TEXT(Table1[[#This Row],[Patient Admission Date]],"mmm")</f>
        <v>Jul</v>
      </c>
      <c r="M5505" t="str">
        <f>TEXT(Table1[[#This Row],[Patient Admission Date]],"ddd")</f>
        <v>Sun</v>
      </c>
      <c r="N5505" t="str">
        <f>TEXT(INT(HOUR(Table1[[#This Row],[Patient Admission Date]])/3)*3,"00")&amp;"-"&amp;TEXT(INT(HOUR(Table1[[#This Row],[Patient Admission Date]])/3)*3+3,"00")</f>
        <v>03-06</v>
      </c>
      <c r="O5505" t="str" cm="1">
        <f t="array" ref="O5505">_xlfn.IFS(Table1[[#This Row],[Patient Age]]&lt;=14,"0-14",Table1[[#This Row],[Patient Age]]&lt;=29,"15-29",Table1[[#This Row],[Patient Age]]&lt;=44,"30-44",Table1[[#This Row],[Patient Age]]&lt;=59,"45-59",Table1[[#This Row],[Patient Age]]&lt;=74,"60-74",TRUE,"75+")</f>
        <v>45-59</v>
      </c>
      <c r="P5505" t="str" cm="1">
        <f t="array" ref="P5505">_xlfn.IFS(Table1[[#This Row],[Patient Waittime]]&lt;=15,"0-15",Table1[[#This Row],[Patient Waittime]]&lt;=30,"16-30",Table1[[#This Row],[Patient Waittime]]&lt;=45,"31-45",Table1[[#This Row],[Patient Waittime]]&lt;=60,"46-60",TRUE,"60+")</f>
        <v>46-60</v>
      </c>
      <c r="Q5505">
        <f>--(Table1[[#This Row],[Patient Waittime]]&lt;=30)</f>
        <v>0</v>
      </c>
      <c r="R5505">
        <f>--Table1[[#This Row],[Patient Admission Flag]]</f>
        <v>1</v>
      </c>
      <c r="S5505">
        <f>--AND(Table1[[#This Row],[WithinTarget]]=1,Table1[[#This Row],[Patient Satisfaction Score]]&gt;=7)</f>
        <v>0</v>
      </c>
      <c r="T5505" t="str">
        <f>IF(LEFT(Table1[[#This Row],[Patient Gender]],1)="F","Female","Male")</f>
        <v>Female</v>
      </c>
    </row>
    <row r="5506" spans="1:20" x14ac:dyDescent="0.3">
      <c r="A5506" t="s">
        <v>5610</v>
      </c>
      <c r="B5506" s="1">
        <v>45257.137499999997</v>
      </c>
      <c r="C5506" t="s">
        <v>13</v>
      </c>
      <c r="D5506">
        <v>68</v>
      </c>
      <c r="E5506" t="s">
        <v>18</v>
      </c>
      <c r="F5506" t="s">
        <v>20</v>
      </c>
      <c r="G5506" t="b">
        <v>1</v>
      </c>
      <c r="I5506">
        <v>34</v>
      </c>
      <c r="J5506" t="b">
        <v>1</v>
      </c>
      <c r="K5506">
        <f>YEAR(Table1[[#This Row],[Patient Admission Date]])</f>
        <v>2023</v>
      </c>
      <c r="L5506" t="str">
        <f>TEXT(Table1[[#This Row],[Patient Admission Date]],"mmm")</f>
        <v>Nov</v>
      </c>
      <c r="M5506" t="str">
        <f>TEXT(Table1[[#This Row],[Patient Admission Date]],"ddd")</f>
        <v>Mon</v>
      </c>
      <c r="N5506" t="str">
        <f>TEXT(INT(HOUR(Table1[[#This Row],[Patient Admission Date]])/3)*3,"00")&amp;"-"&amp;TEXT(INT(HOUR(Table1[[#This Row],[Patient Admission Date]])/3)*3+3,"00")</f>
        <v>03-06</v>
      </c>
      <c r="O5506" t="str" cm="1">
        <f t="array" ref="O5506">_xlfn.IFS(Table1[[#This Row],[Patient Age]]&lt;=14,"0-14",Table1[[#This Row],[Patient Age]]&lt;=29,"15-29",Table1[[#This Row],[Patient Age]]&lt;=44,"30-44",Table1[[#This Row],[Patient Age]]&lt;=59,"45-59",Table1[[#This Row],[Patient Age]]&lt;=74,"60-74",TRUE,"75+")</f>
        <v>60-74</v>
      </c>
      <c r="P5506" t="str" cm="1">
        <f t="array" ref="P5506">_xlfn.IFS(Table1[[#This Row],[Patient Waittime]]&lt;=15,"0-15",Table1[[#This Row],[Patient Waittime]]&lt;=30,"16-30",Table1[[#This Row],[Patient Waittime]]&lt;=45,"31-45",Table1[[#This Row],[Patient Waittime]]&lt;=60,"46-60",TRUE,"60+")</f>
        <v>31-45</v>
      </c>
      <c r="Q5506">
        <f>--(Table1[[#This Row],[Patient Waittime]]&lt;=30)</f>
        <v>0</v>
      </c>
      <c r="R5506">
        <f>--Table1[[#This Row],[Patient Admission Flag]]</f>
        <v>1</v>
      </c>
      <c r="S5506">
        <f>--AND(Table1[[#This Row],[WithinTarget]]=1,Table1[[#This Row],[Patient Satisfaction Score]]&gt;=7)</f>
        <v>0</v>
      </c>
      <c r="T5506" t="str">
        <f>IF(LEFT(Table1[[#This Row],[Patient Gender]],1)="F","Female","Male")</f>
        <v>Female</v>
      </c>
    </row>
    <row r="5507" spans="1:20" x14ac:dyDescent="0.3">
      <c r="A5507" t="s">
        <v>5611</v>
      </c>
      <c r="B5507" s="1">
        <v>45477.573611111111</v>
      </c>
      <c r="C5507" t="s">
        <v>13</v>
      </c>
      <c r="D5507">
        <v>41</v>
      </c>
      <c r="E5507" t="s">
        <v>18</v>
      </c>
      <c r="F5507" t="s">
        <v>20</v>
      </c>
      <c r="G5507" t="b">
        <v>1</v>
      </c>
      <c r="I5507">
        <v>22</v>
      </c>
      <c r="J5507" t="b">
        <v>1</v>
      </c>
      <c r="K5507">
        <f>YEAR(Table1[[#This Row],[Patient Admission Date]])</f>
        <v>2024</v>
      </c>
      <c r="L5507" t="str">
        <f>TEXT(Table1[[#This Row],[Patient Admission Date]],"mmm")</f>
        <v>Jul</v>
      </c>
      <c r="M5507" t="str">
        <f>TEXT(Table1[[#This Row],[Patient Admission Date]],"ddd")</f>
        <v>Thu</v>
      </c>
      <c r="N5507" t="str">
        <f>TEXT(INT(HOUR(Table1[[#This Row],[Patient Admission Date]])/3)*3,"00")&amp;"-"&amp;TEXT(INT(HOUR(Table1[[#This Row],[Patient Admission Date]])/3)*3+3,"00")</f>
        <v>12-15</v>
      </c>
      <c r="O5507" t="str" cm="1">
        <f t="array" ref="O5507">_xlfn.IFS(Table1[[#This Row],[Patient Age]]&lt;=14,"0-14",Table1[[#This Row],[Patient Age]]&lt;=29,"15-29",Table1[[#This Row],[Patient Age]]&lt;=44,"30-44",Table1[[#This Row],[Patient Age]]&lt;=59,"45-59",Table1[[#This Row],[Patient Age]]&lt;=74,"60-74",TRUE,"75+")</f>
        <v>30-44</v>
      </c>
      <c r="P5507" t="str" cm="1">
        <f t="array" ref="P5507">_xlfn.IFS(Table1[[#This Row],[Patient Waittime]]&lt;=15,"0-15",Table1[[#This Row],[Patient Waittime]]&lt;=30,"16-30",Table1[[#This Row],[Patient Waittime]]&lt;=45,"31-45",Table1[[#This Row],[Patient Waittime]]&lt;=60,"46-60",TRUE,"60+")</f>
        <v>16-30</v>
      </c>
      <c r="Q5507">
        <f>--(Table1[[#This Row],[Patient Waittime]]&lt;=30)</f>
        <v>1</v>
      </c>
      <c r="R5507">
        <f>--Table1[[#This Row],[Patient Admission Flag]]</f>
        <v>1</v>
      </c>
      <c r="S5507">
        <f>--AND(Table1[[#This Row],[WithinTarget]]=1,Table1[[#This Row],[Patient Satisfaction Score]]&gt;=7)</f>
        <v>0</v>
      </c>
      <c r="T5507" t="str">
        <f>IF(LEFT(Table1[[#This Row],[Patient Gender]],1)="F","Female","Male")</f>
        <v>Female</v>
      </c>
    </row>
    <row r="5508" spans="1:20" x14ac:dyDescent="0.3">
      <c r="A5508" t="s">
        <v>5612</v>
      </c>
      <c r="B5508" s="1">
        <v>45220.424305555556</v>
      </c>
      <c r="C5508" t="s">
        <v>13</v>
      </c>
      <c r="D5508">
        <v>41</v>
      </c>
      <c r="E5508" t="s">
        <v>18</v>
      </c>
      <c r="F5508" t="s">
        <v>20</v>
      </c>
      <c r="G5508" t="b">
        <v>1</v>
      </c>
      <c r="H5508">
        <v>1</v>
      </c>
      <c r="I5508">
        <v>10</v>
      </c>
      <c r="J5508" t="b">
        <v>1</v>
      </c>
      <c r="K5508">
        <f>YEAR(Table1[[#This Row],[Patient Admission Date]])</f>
        <v>2023</v>
      </c>
      <c r="L5508" t="str">
        <f>TEXT(Table1[[#This Row],[Patient Admission Date]],"mmm")</f>
        <v>Oct</v>
      </c>
      <c r="M5508" t="str">
        <f>TEXT(Table1[[#This Row],[Patient Admission Date]],"ddd")</f>
        <v>Sat</v>
      </c>
      <c r="N5508" t="str">
        <f>TEXT(INT(HOUR(Table1[[#This Row],[Patient Admission Date]])/3)*3,"00")&amp;"-"&amp;TEXT(INT(HOUR(Table1[[#This Row],[Patient Admission Date]])/3)*3+3,"00")</f>
        <v>09-12</v>
      </c>
      <c r="O5508" t="str" cm="1">
        <f t="array" ref="O5508">_xlfn.IFS(Table1[[#This Row],[Patient Age]]&lt;=14,"0-14",Table1[[#This Row],[Patient Age]]&lt;=29,"15-29",Table1[[#This Row],[Patient Age]]&lt;=44,"30-44",Table1[[#This Row],[Patient Age]]&lt;=59,"45-59",Table1[[#This Row],[Patient Age]]&lt;=74,"60-74",TRUE,"75+")</f>
        <v>30-44</v>
      </c>
      <c r="P5508" t="str" cm="1">
        <f t="array" ref="P5508">_xlfn.IFS(Table1[[#This Row],[Patient Waittime]]&lt;=15,"0-15",Table1[[#This Row],[Patient Waittime]]&lt;=30,"16-30",Table1[[#This Row],[Patient Waittime]]&lt;=45,"31-45",Table1[[#This Row],[Patient Waittime]]&lt;=60,"46-60",TRUE,"60+")</f>
        <v>0-15</v>
      </c>
      <c r="Q5508">
        <f>--(Table1[[#This Row],[Patient Waittime]]&lt;=30)</f>
        <v>1</v>
      </c>
      <c r="R5508">
        <f>--Table1[[#This Row],[Patient Admission Flag]]</f>
        <v>1</v>
      </c>
      <c r="S5508">
        <f>--AND(Table1[[#This Row],[WithinTarget]]=1,Table1[[#This Row],[Patient Satisfaction Score]]&gt;=7)</f>
        <v>0</v>
      </c>
      <c r="T5508" t="str">
        <f>IF(LEFT(Table1[[#This Row],[Patient Gender]],1)="F","Female","Male")</f>
        <v>Female</v>
      </c>
    </row>
    <row r="5509" spans="1:20" x14ac:dyDescent="0.3">
      <c r="A5509" t="s">
        <v>5613</v>
      </c>
      <c r="B5509" s="1">
        <v>45171.397222222222</v>
      </c>
      <c r="C5509" t="s">
        <v>13</v>
      </c>
      <c r="D5509">
        <v>22</v>
      </c>
      <c r="E5509" t="s">
        <v>18</v>
      </c>
      <c r="F5509" t="s">
        <v>20</v>
      </c>
      <c r="G5509" t="b">
        <v>1</v>
      </c>
      <c r="H5509">
        <v>7</v>
      </c>
      <c r="I5509">
        <v>18</v>
      </c>
      <c r="J5509" t="b">
        <v>1</v>
      </c>
      <c r="K5509">
        <f>YEAR(Table1[[#This Row],[Patient Admission Date]])</f>
        <v>2023</v>
      </c>
      <c r="L5509" t="str">
        <f>TEXT(Table1[[#This Row],[Patient Admission Date]],"mmm")</f>
        <v>Sep</v>
      </c>
      <c r="M5509" t="str">
        <f>TEXT(Table1[[#This Row],[Patient Admission Date]],"ddd")</f>
        <v>Sat</v>
      </c>
      <c r="N5509" t="str">
        <f>TEXT(INT(HOUR(Table1[[#This Row],[Patient Admission Date]])/3)*3,"00")&amp;"-"&amp;TEXT(INT(HOUR(Table1[[#This Row],[Patient Admission Date]])/3)*3+3,"00")</f>
        <v>09-12</v>
      </c>
      <c r="O5509" t="str" cm="1">
        <f t="array" ref="O5509">_xlfn.IFS(Table1[[#This Row],[Patient Age]]&lt;=14,"0-14",Table1[[#This Row],[Patient Age]]&lt;=29,"15-29",Table1[[#This Row],[Patient Age]]&lt;=44,"30-44",Table1[[#This Row],[Patient Age]]&lt;=59,"45-59",Table1[[#This Row],[Patient Age]]&lt;=74,"60-74",TRUE,"75+")</f>
        <v>15-29</v>
      </c>
      <c r="P5509" t="str" cm="1">
        <f t="array" ref="P5509">_xlfn.IFS(Table1[[#This Row],[Patient Waittime]]&lt;=15,"0-15",Table1[[#This Row],[Patient Waittime]]&lt;=30,"16-30",Table1[[#This Row],[Patient Waittime]]&lt;=45,"31-45",Table1[[#This Row],[Patient Waittime]]&lt;=60,"46-60",TRUE,"60+")</f>
        <v>16-30</v>
      </c>
      <c r="Q5509">
        <f>--(Table1[[#This Row],[Patient Waittime]]&lt;=30)</f>
        <v>1</v>
      </c>
      <c r="R5509">
        <f>--Table1[[#This Row],[Patient Admission Flag]]</f>
        <v>1</v>
      </c>
      <c r="S5509">
        <f>--AND(Table1[[#This Row],[WithinTarget]]=1,Table1[[#This Row],[Patient Satisfaction Score]]&gt;=7)</f>
        <v>1</v>
      </c>
      <c r="T5509" t="str">
        <f>IF(LEFT(Table1[[#This Row],[Patient Gender]],1)="F","Female","Male")</f>
        <v>Female</v>
      </c>
    </row>
    <row r="5510" spans="1:20" x14ac:dyDescent="0.3">
      <c r="A5510" t="s">
        <v>5614</v>
      </c>
      <c r="B5510" s="1">
        <v>45209.459722222222</v>
      </c>
      <c r="C5510" t="s">
        <v>13</v>
      </c>
      <c r="D5510">
        <v>57</v>
      </c>
      <c r="E5510" t="s">
        <v>18</v>
      </c>
      <c r="F5510" t="s">
        <v>15</v>
      </c>
      <c r="G5510" t="b">
        <v>1</v>
      </c>
      <c r="I5510">
        <v>58</v>
      </c>
      <c r="J5510" t="b">
        <v>1</v>
      </c>
      <c r="K5510">
        <f>YEAR(Table1[[#This Row],[Patient Admission Date]])</f>
        <v>2023</v>
      </c>
      <c r="L5510" t="str">
        <f>TEXT(Table1[[#This Row],[Patient Admission Date]],"mmm")</f>
        <v>Oct</v>
      </c>
      <c r="M5510" t="str">
        <f>TEXT(Table1[[#This Row],[Patient Admission Date]],"ddd")</f>
        <v>Tue</v>
      </c>
      <c r="N5510" t="str">
        <f>TEXT(INT(HOUR(Table1[[#This Row],[Patient Admission Date]])/3)*3,"00")&amp;"-"&amp;TEXT(INT(HOUR(Table1[[#This Row],[Patient Admission Date]])/3)*3+3,"00")</f>
        <v>09-12</v>
      </c>
      <c r="O5510" t="str" cm="1">
        <f t="array" ref="O5510">_xlfn.IFS(Table1[[#This Row],[Patient Age]]&lt;=14,"0-14",Table1[[#This Row],[Patient Age]]&lt;=29,"15-29",Table1[[#This Row],[Patient Age]]&lt;=44,"30-44",Table1[[#This Row],[Patient Age]]&lt;=59,"45-59",Table1[[#This Row],[Patient Age]]&lt;=74,"60-74",TRUE,"75+")</f>
        <v>45-59</v>
      </c>
      <c r="P5510" t="str" cm="1">
        <f t="array" ref="P5510">_xlfn.IFS(Table1[[#This Row],[Patient Waittime]]&lt;=15,"0-15",Table1[[#This Row],[Patient Waittime]]&lt;=30,"16-30",Table1[[#This Row],[Patient Waittime]]&lt;=45,"31-45",Table1[[#This Row],[Patient Waittime]]&lt;=60,"46-60",TRUE,"60+")</f>
        <v>46-60</v>
      </c>
      <c r="Q5510">
        <f>--(Table1[[#This Row],[Patient Waittime]]&lt;=30)</f>
        <v>0</v>
      </c>
      <c r="R5510">
        <f>--Table1[[#This Row],[Patient Admission Flag]]</f>
        <v>1</v>
      </c>
      <c r="S5510">
        <f>--AND(Table1[[#This Row],[WithinTarget]]=1,Table1[[#This Row],[Patient Satisfaction Score]]&gt;=7)</f>
        <v>0</v>
      </c>
      <c r="T5510" t="str">
        <f>IF(LEFT(Table1[[#This Row],[Patient Gender]],1)="F","Female","Male")</f>
        <v>Female</v>
      </c>
    </row>
    <row r="5511" spans="1:20" x14ac:dyDescent="0.3">
      <c r="A5511" t="s">
        <v>5615</v>
      </c>
      <c r="B5511" s="1">
        <v>45488.884722222225</v>
      </c>
      <c r="C5511" t="s">
        <v>13</v>
      </c>
      <c r="D5511">
        <v>15</v>
      </c>
      <c r="E5511" t="s">
        <v>18</v>
      </c>
      <c r="F5511" t="s">
        <v>15</v>
      </c>
      <c r="G5511" t="b">
        <v>1</v>
      </c>
      <c r="I5511">
        <v>41</v>
      </c>
      <c r="J5511" t="b">
        <v>1</v>
      </c>
      <c r="K5511">
        <f>YEAR(Table1[[#This Row],[Patient Admission Date]])</f>
        <v>2024</v>
      </c>
      <c r="L5511" t="str">
        <f>TEXT(Table1[[#This Row],[Patient Admission Date]],"mmm")</f>
        <v>Jul</v>
      </c>
      <c r="M5511" t="str">
        <f>TEXT(Table1[[#This Row],[Patient Admission Date]],"ddd")</f>
        <v>Mon</v>
      </c>
      <c r="N5511" t="str">
        <f>TEXT(INT(HOUR(Table1[[#This Row],[Patient Admission Date]])/3)*3,"00")&amp;"-"&amp;TEXT(INT(HOUR(Table1[[#This Row],[Patient Admission Date]])/3)*3+3,"00")</f>
        <v>21-24</v>
      </c>
      <c r="O5511" t="str" cm="1">
        <f t="array" ref="O5511">_xlfn.IFS(Table1[[#This Row],[Patient Age]]&lt;=14,"0-14",Table1[[#This Row],[Patient Age]]&lt;=29,"15-29",Table1[[#This Row],[Patient Age]]&lt;=44,"30-44",Table1[[#This Row],[Patient Age]]&lt;=59,"45-59",Table1[[#This Row],[Patient Age]]&lt;=74,"60-74",TRUE,"75+")</f>
        <v>15-29</v>
      </c>
      <c r="P5511" t="str" cm="1">
        <f t="array" ref="P5511">_xlfn.IFS(Table1[[#This Row],[Patient Waittime]]&lt;=15,"0-15",Table1[[#This Row],[Patient Waittime]]&lt;=30,"16-30",Table1[[#This Row],[Patient Waittime]]&lt;=45,"31-45",Table1[[#This Row],[Patient Waittime]]&lt;=60,"46-60",TRUE,"60+")</f>
        <v>31-45</v>
      </c>
      <c r="Q5511">
        <f>--(Table1[[#This Row],[Patient Waittime]]&lt;=30)</f>
        <v>0</v>
      </c>
      <c r="R5511">
        <f>--Table1[[#This Row],[Patient Admission Flag]]</f>
        <v>1</v>
      </c>
      <c r="S5511">
        <f>--AND(Table1[[#This Row],[WithinTarget]]=1,Table1[[#This Row],[Patient Satisfaction Score]]&gt;=7)</f>
        <v>0</v>
      </c>
      <c r="T5511" t="str">
        <f>IF(LEFT(Table1[[#This Row],[Patient Gender]],1)="F","Female","Male")</f>
        <v>Female</v>
      </c>
    </row>
    <row r="5512" spans="1:20" x14ac:dyDescent="0.3">
      <c r="A5512" t="s">
        <v>5616</v>
      </c>
      <c r="B5512" s="1">
        <v>45265.077777777777</v>
      </c>
      <c r="C5512" t="s">
        <v>13</v>
      </c>
      <c r="D5512">
        <v>62</v>
      </c>
      <c r="E5512" t="s">
        <v>18</v>
      </c>
      <c r="F5512" t="s">
        <v>15</v>
      </c>
      <c r="G5512" t="b">
        <v>1</v>
      </c>
      <c r="I5512">
        <v>45</v>
      </c>
      <c r="J5512" t="b">
        <v>1</v>
      </c>
      <c r="K5512">
        <f>YEAR(Table1[[#This Row],[Patient Admission Date]])</f>
        <v>2023</v>
      </c>
      <c r="L5512" t="str">
        <f>TEXT(Table1[[#This Row],[Patient Admission Date]],"mmm")</f>
        <v>Dec</v>
      </c>
      <c r="M5512" t="str">
        <f>TEXT(Table1[[#This Row],[Patient Admission Date]],"ddd")</f>
        <v>Tue</v>
      </c>
      <c r="N5512" t="str">
        <f>TEXT(INT(HOUR(Table1[[#This Row],[Patient Admission Date]])/3)*3,"00")&amp;"-"&amp;TEXT(INT(HOUR(Table1[[#This Row],[Patient Admission Date]])/3)*3+3,"00")</f>
        <v>00-03</v>
      </c>
      <c r="O5512" t="str" cm="1">
        <f t="array" ref="O5512">_xlfn.IFS(Table1[[#This Row],[Patient Age]]&lt;=14,"0-14",Table1[[#This Row],[Patient Age]]&lt;=29,"15-29",Table1[[#This Row],[Patient Age]]&lt;=44,"30-44",Table1[[#This Row],[Patient Age]]&lt;=59,"45-59",Table1[[#This Row],[Patient Age]]&lt;=74,"60-74",TRUE,"75+")</f>
        <v>60-74</v>
      </c>
      <c r="P5512" t="str" cm="1">
        <f t="array" ref="P5512">_xlfn.IFS(Table1[[#This Row],[Patient Waittime]]&lt;=15,"0-15",Table1[[#This Row],[Patient Waittime]]&lt;=30,"16-30",Table1[[#This Row],[Patient Waittime]]&lt;=45,"31-45",Table1[[#This Row],[Patient Waittime]]&lt;=60,"46-60",TRUE,"60+")</f>
        <v>31-45</v>
      </c>
      <c r="Q5512">
        <f>--(Table1[[#This Row],[Patient Waittime]]&lt;=30)</f>
        <v>0</v>
      </c>
      <c r="R5512">
        <f>--Table1[[#This Row],[Patient Admission Flag]]</f>
        <v>1</v>
      </c>
      <c r="S5512">
        <f>--AND(Table1[[#This Row],[WithinTarget]]=1,Table1[[#This Row],[Patient Satisfaction Score]]&gt;=7)</f>
        <v>0</v>
      </c>
      <c r="T5512" t="str">
        <f>IF(LEFT(Table1[[#This Row],[Patient Gender]],1)="F","Female","Male")</f>
        <v>Female</v>
      </c>
    </row>
    <row r="5513" spans="1:20" x14ac:dyDescent="0.3">
      <c r="A5513" t="s">
        <v>5617</v>
      </c>
      <c r="B5513" s="1">
        <v>45433.790972222225</v>
      </c>
      <c r="C5513" t="s">
        <v>13</v>
      </c>
      <c r="D5513">
        <v>33</v>
      </c>
      <c r="E5513" t="s">
        <v>18</v>
      </c>
      <c r="F5513" t="s">
        <v>15</v>
      </c>
      <c r="G5513" t="b">
        <v>1</v>
      </c>
      <c r="I5513">
        <v>22</v>
      </c>
      <c r="J5513" t="b">
        <v>1</v>
      </c>
      <c r="K5513">
        <f>YEAR(Table1[[#This Row],[Patient Admission Date]])</f>
        <v>2024</v>
      </c>
      <c r="L5513" t="str">
        <f>TEXT(Table1[[#This Row],[Patient Admission Date]],"mmm")</f>
        <v>May</v>
      </c>
      <c r="M5513" t="str">
        <f>TEXT(Table1[[#This Row],[Patient Admission Date]],"ddd")</f>
        <v>Tue</v>
      </c>
      <c r="N5513" t="str">
        <f>TEXT(INT(HOUR(Table1[[#This Row],[Patient Admission Date]])/3)*3,"00")&amp;"-"&amp;TEXT(INT(HOUR(Table1[[#This Row],[Patient Admission Date]])/3)*3+3,"00")</f>
        <v>18-21</v>
      </c>
      <c r="O5513" t="str" cm="1">
        <f t="array" ref="O5513">_xlfn.IFS(Table1[[#This Row],[Patient Age]]&lt;=14,"0-14",Table1[[#This Row],[Patient Age]]&lt;=29,"15-29",Table1[[#This Row],[Patient Age]]&lt;=44,"30-44",Table1[[#This Row],[Patient Age]]&lt;=59,"45-59",Table1[[#This Row],[Patient Age]]&lt;=74,"60-74",TRUE,"75+")</f>
        <v>30-44</v>
      </c>
      <c r="P5513" t="str" cm="1">
        <f t="array" ref="P5513">_xlfn.IFS(Table1[[#This Row],[Patient Waittime]]&lt;=15,"0-15",Table1[[#This Row],[Patient Waittime]]&lt;=30,"16-30",Table1[[#This Row],[Patient Waittime]]&lt;=45,"31-45",Table1[[#This Row],[Patient Waittime]]&lt;=60,"46-60",TRUE,"60+")</f>
        <v>16-30</v>
      </c>
      <c r="Q5513">
        <f>--(Table1[[#This Row],[Patient Waittime]]&lt;=30)</f>
        <v>1</v>
      </c>
      <c r="R5513">
        <f>--Table1[[#This Row],[Patient Admission Flag]]</f>
        <v>1</v>
      </c>
      <c r="S5513">
        <f>--AND(Table1[[#This Row],[WithinTarget]]=1,Table1[[#This Row],[Patient Satisfaction Score]]&gt;=7)</f>
        <v>0</v>
      </c>
      <c r="T5513" t="str">
        <f>IF(LEFT(Table1[[#This Row],[Patient Gender]],1)="F","Female","Male")</f>
        <v>Female</v>
      </c>
    </row>
    <row r="5514" spans="1:20" x14ac:dyDescent="0.3">
      <c r="A5514" t="s">
        <v>5618</v>
      </c>
      <c r="B5514" s="1">
        <v>45025.65</v>
      </c>
      <c r="C5514" t="s">
        <v>13</v>
      </c>
      <c r="D5514">
        <v>19</v>
      </c>
      <c r="E5514" t="s">
        <v>18</v>
      </c>
      <c r="F5514" t="s">
        <v>15</v>
      </c>
      <c r="G5514" t="b">
        <v>1</v>
      </c>
      <c r="I5514">
        <v>30</v>
      </c>
      <c r="J5514" t="b">
        <v>1</v>
      </c>
      <c r="K5514">
        <f>YEAR(Table1[[#This Row],[Patient Admission Date]])</f>
        <v>2023</v>
      </c>
      <c r="L5514" t="str">
        <f>TEXT(Table1[[#This Row],[Patient Admission Date]],"mmm")</f>
        <v>Apr</v>
      </c>
      <c r="M5514" t="str">
        <f>TEXT(Table1[[#This Row],[Patient Admission Date]],"ddd")</f>
        <v>Sun</v>
      </c>
      <c r="N5514" t="str">
        <f>TEXT(INT(HOUR(Table1[[#This Row],[Patient Admission Date]])/3)*3,"00")&amp;"-"&amp;TEXT(INT(HOUR(Table1[[#This Row],[Patient Admission Date]])/3)*3+3,"00")</f>
        <v>15-18</v>
      </c>
      <c r="O5514" t="str" cm="1">
        <f t="array" ref="O5514">_xlfn.IFS(Table1[[#This Row],[Patient Age]]&lt;=14,"0-14",Table1[[#This Row],[Patient Age]]&lt;=29,"15-29",Table1[[#This Row],[Patient Age]]&lt;=44,"30-44",Table1[[#This Row],[Patient Age]]&lt;=59,"45-59",Table1[[#This Row],[Patient Age]]&lt;=74,"60-74",TRUE,"75+")</f>
        <v>15-29</v>
      </c>
      <c r="P5514" t="str" cm="1">
        <f t="array" ref="P5514">_xlfn.IFS(Table1[[#This Row],[Patient Waittime]]&lt;=15,"0-15",Table1[[#This Row],[Patient Waittime]]&lt;=30,"16-30",Table1[[#This Row],[Patient Waittime]]&lt;=45,"31-45",Table1[[#This Row],[Patient Waittime]]&lt;=60,"46-60",TRUE,"60+")</f>
        <v>16-30</v>
      </c>
      <c r="Q5514">
        <f>--(Table1[[#This Row],[Patient Waittime]]&lt;=30)</f>
        <v>1</v>
      </c>
      <c r="R5514">
        <f>--Table1[[#This Row],[Patient Admission Flag]]</f>
        <v>1</v>
      </c>
      <c r="S5514">
        <f>--AND(Table1[[#This Row],[WithinTarget]]=1,Table1[[#This Row],[Patient Satisfaction Score]]&gt;=7)</f>
        <v>0</v>
      </c>
      <c r="T5514" t="str">
        <f>IF(LEFT(Table1[[#This Row],[Patient Gender]],1)="F","Female","Male")</f>
        <v>Female</v>
      </c>
    </row>
    <row r="5515" spans="1:20" x14ac:dyDescent="0.3">
      <c r="A5515" t="s">
        <v>5619</v>
      </c>
      <c r="B5515" s="1">
        <v>45555.980555555558</v>
      </c>
      <c r="C5515" t="s">
        <v>13</v>
      </c>
      <c r="D5515">
        <v>22</v>
      </c>
      <c r="E5515" t="s">
        <v>18</v>
      </c>
      <c r="F5515" t="s">
        <v>15</v>
      </c>
      <c r="G5515" t="b">
        <v>1</v>
      </c>
      <c r="I5515">
        <v>51</v>
      </c>
      <c r="J5515" t="b">
        <v>1</v>
      </c>
      <c r="K5515">
        <f>YEAR(Table1[[#This Row],[Patient Admission Date]])</f>
        <v>2024</v>
      </c>
      <c r="L5515" t="str">
        <f>TEXT(Table1[[#This Row],[Patient Admission Date]],"mmm")</f>
        <v>Sep</v>
      </c>
      <c r="M5515" t="str">
        <f>TEXT(Table1[[#This Row],[Patient Admission Date]],"ddd")</f>
        <v>Fri</v>
      </c>
      <c r="N5515" t="str">
        <f>TEXT(INT(HOUR(Table1[[#This Row],[Patient Admission Date]])/3)*3,"00")&amp;"-"&amp;TEXT(INT(HOUR(Table1[[#This Row],[Patient Admission Date]])/3)*3+3,"00")</f>
        <v>21-24</v>
      </c>
      <c r="O5515" t="str" cm="1">
        <f t="array" ref="O5515">_xlfn.IFS(Table1[[#This Row],[Patient Age]]&lt;=14,"0-14",Table1[[#This Row],[Patient Age]]&lt;=29,"15-29",Table1[[#This Row],[Patient Age]]&lt;=44,"30-44",Table1[[#This Row],[Patient Age]]&lt;=59,"45-59",Table1[[#This Row],[Patient Age]]&lt;=74,"60-74",TRUE,"75+")</f>
        <v>15-29</v>
      </c>
      <c r="P5515" t="str" cm="1">
        <f t="array" ref="P5515">_xlfn.IFS(Table1[[#This Row],[Patient Waittime]]&lt;=15,"0-15",Table1[[#This Row],[Patient Waittime]]&lt;=30,"16-30",Table1[[#This Row],[Patient Waittime]]&lt;=45,"31-45",Table1[[#This Row],[Patient Waittime]]&lt;=60,"46-60",TRUE,"60+")</f>
        <v>46-60</v>
      </c>
      <c r="Q5515">
        <f>--(Table1[[#This Row],[Patient Waittime]]&lt;=30)</f>
        <v>0</v>
      </c>
      <c r="R5515">
        <f>--Table1[[#This Row],[Patient Admission Flag]]</f>
        <v>1</v>
      </c>
      <c r="S5515">
        <f>--AND(Table1[[#This Row],[WithinTarget]]=1,Table1[[#This Row],[Patient Satisfaction Score]]&gt;=7)</f>
        <v>0</v>
      </c>
      <c r="T5515" t="str">
        <f>IF(LEFT(Table1[[#This Row],[Patient Gender]],1)="F","Female","Male")</f>
        <v>Female</v>
      </c>
    </row>
    <row r="5516" spans="1:20" x14ac:dyDescent="0.3">
      <c r="A5516" t="s">
        <v>5620</v>
      </c>
      <c r="B5516" s="1">
        <v>45447.980555555558</v>
      </c>
      <c r="C5516" t="s">
        <v>13</v>
      </c>
      <c r="D5516">
        <v>21</v>
      </c>
      <c r="E5516" t="s">
        <v>18</v>
      </c>
      <c r="F5516" t="s">
        <v>15</v>
      </c>
      <c r="G5516" t="b">
        <v>1</v>
      </c>
      <c r="I5516">
        <v>13</v>
      </c>
      <c r="J5516" t="b">
        <v>1</v>
      </c>
      <c r="K5516">
        <f>YEAR(Table1[[#This Row],[Patient Admission Date]])</f>
        <v>2024</v>
      </c>
      <c r="L5516" t="str">
        <f>TEXT(Table1[[#This Row],[Patient Admission Date]],"mmm")</f>
        <v>Jun</v>
      </c>
      <c r="M5516" t="str">
        <f>TEXT(Table1[[#This Row],[Patient Admission Date]],"ddd")</f>
        <v>Tue</v>
      </c>
      <c r="N5516" t="str">
        <f>TEXT(INT(HOUR(Table1[[#This Row],[Patient Admission Date]])/3)*3,"00")&amp;"-"&amp;TEXT(INT(HOUR(Table1[[#This Row],[Patient Admission Date]])/3)*3+3,"00")</f>
        <v>21-24</v>
      </c>
      <c r="O5516" t="str" cm="1">
        <f t="array" ref="O5516">_xlfn.IFS(Table1[[#This Row],[Patient Age]]&lt;=14,"0-14",Table1[[#This Row],[Patient Age]]&lt;=29,"15-29",Table1[[#This Row],[Patient Age]]&lt;=44,"30-44",Table1[[#This Row],[Patient Age]]&lt;=59,"45-59",Table1[[#This Row],[Patient Age]]&lt;=74,"60-74",TRUE,"75+")</f>
        <v>15-29</v>
      </c>
      <c r="P5516" t="str" cm="1">
        <f t="array" ref="P5516">_xlfn.IFS(Table1[[#This Row],[Patient Waittime]]&lt;=15,"0-15",Table1[[#This Row],[Patient Waittime]]&lt;=30,"16-30",Table1[[#This Row],[Patient Waittime]]&lt;=45,"31-45",Table1[[#This Row],[Patient Waittime]]&lt;=60,"46-60",TRUE,"60+")</f>
        <v>0-15</v>
      </c>
      <c r="Q5516">
        <f>--(Table1[[#This Row],[Patient Waittime]]&lt;=30)</f>
        <v>1</v>
      </c>
      <c r="R5516">
        <f>--Table1[[#This Row],[Patient Admission Flag]]</f>
        <v>1</v>
      </c>
      <c r="S5516">
        <f>--AND(Table1[[#This Row],[WithinTarget]]=1,Table1[[#This Row],[Patient Satisfaction Score]]&gt;=7)</f>
        <v>0</v>
      </c>
      <c r="T5516" t="str">
        <f>IF(LEFT(Table1[[#This Row],[Patient Gender]],1)="F","Female","Male")</f>
        <v>Female</v>
      </c>
    </row>
    <row r="5517" spans="1:20" x14ac:dyDescent="0.3">
      <c r="A5517" t="s">
        <v>5621</v>
      </c>
      <c r="B5517" s="1">
        <v>45311.261805555558</v>
      </c>
      <c r="C5517" t="s">
        <v>13</v>
      </c>
      <c r="D5517">
        <v>42</v>
      </c>
      <c r="E5517" t="s">
        <v>18</v>
      </c>
      <c r="F5517" t="s">
        <v>15</v>
      </c>
      <c r="G5517" t="b">
        <v>1</v>
      </c>
      <c r="I5517">
        <v>23</v>
      </c>
      <c r="J5517" t="b">
        <v>1</v>
      </c>
      <c r="K5517">
        <f>YEAR(Table1[[#This Row],[Patient Admission Date]])</f>
        <v>2024</v>
      </c>
      <c r="L5517" t="str">
        <f>TEXT(Table1[[#This Row],[Patient Admission Date]],"mmm")</f>
        <v>Jan</v>
      </c>
      <c r="M5517" t="str">
        <f>TEXT(Table1[[#This Row],[Patient Admission Date]],"ddd")</f>
        <v>Sat</v>
      </c>
      <c r="N5517" t="str">
        <f>TEXT(INT(HOUR(Table1[[#This Row],[Patient Admission Date]])/3)*3,"00")&amp;"-"&amp;TEXT(INT(HOUR(Table1[[#This Row],[Patient Admission Date]])/3)*3+3,"00")</f>
        <v>06-09</v>
      </c>
      <c r="O5517" t="str" cm="1">
        <f t="array" ref="O5517">_xlfn.IFS(Table1[[#This Row],[Patient Age]]&lt;=14,"0-14",Table1[[#This Row],[Patient Age]]&lt;=29,"15-29",Table1[[#This Row],[Patient Age]]&lt;=44,"30-44",Table1[[#This Row],[Patient Age]]&lt;=59,"45-59",Table1[[#This Row],[Patient Age]]&lt;=74,"60-74",TRUE,"75+")</f>
        <v>30-44</v>
      </c>
      <c r="P5517" t="str" cm="1">
        <f t="array" ref="P5517">_xlfn.IFS(Table1[[#This Row],[Patient Waittime]]&lt;=15,"0-15",Table1[[#This Row],[Patient Waittime]]&lt;=30,"16-30",Table1[[#This Row],[Patient Waittime]]&lt;=45,"31-45",Table1[[#This Row],[Patient Waittime]]&lt;=60,"46-60",TRUE,"60+")</f>
        <v>16-30</v>
      </c>
      <c r="Q5517">
        <f>--(Table1[[#This Row],[Patient Waittime]]&lt;=30)</f>
        <v>1</v>
      </c>
      <c r="R5517">
        <f>--Table1[[#This Row],[Patient Admission Flag]]</f>
        <v>1</v>
      </c>
      <c r="S5517">
        <f>--AND(Table1[[#This Row],[WithinTarget]]=1,Table1[[#This Row],[Patient Satisfaction Score]]&gt;=7)</f>
        <v>0</v>
      </c>
      <c r="T5517" t="str">
        <f>IF(LEFT(Table1[[#This Row],[Patient Gender]],1)="F","Female","Male")</f>
        <v>Female</v>
      </c>
    </row>
    <row r="5518" spans="1:20" x14ac:dyDescent="0.3">
      <c r="A5518" t="s">
        <v>5622</v>
      </c>
      <c r="B5518" s="1">
        <v>45027.454861111109</v>
      </c>
      <c r="C5518" t="s">
        <v>13</v>
      </c>
      <c r="D5518">
        <v>36</v>
      </c>
      <c r="E5518" t="s">
        <v>18</v>
      </c>
      <c r="F5518" t="s">
        <v>15</v>
      </c>
      <c r="G5518" t="b">
        <v>1</v>
      </c>
      <c r="I5518">
        <v>40</v>
      </c>
      <c r="J5518" t="b">
        <v>1</v>
      </c>
      <c r="K5518">
        <f>YEAR(Table1[[#This Row],[Patient Admission Date]])</f>
        <v>2023</v>
      </c>
      <c r="L5518" t="str">
        <f>TEXT(Table1[[#This Row],[Patient Admission Date]],"mmm")</f>
        <v>Apr</v>
      </c>
      <c r="M5518" t="str">
        <f>TEXT(Table1[[#This Row],[Patient Admission Date]],"ddd")</f>
        <v>Tue</v>
      </c>
      <c r="N5518" t="str">
        <f>TEXT(INT(HOUR(Table1[[#This Row],[Patient Admission Date]])/3)*3,"00")&amp;"-"&amp;TEXT(INT(HOUR(Table1[[#This Row],[Patient Admission Date]])/3)*3+3,"00")</f>
        <v>09-12</v>
      </c>
      <c r="O5518" t="str" cm="1">
        <f t="array" ref="O5518">_xlfn.IFS(Table1[[#This Row],[Patient Age]]&lt;=14,"0-14",Table1[[#This Row],[Patient Age]]&lt;=29,"15-29",Table1[[#This Row],[Patient Age]]&lt;=44,"30-44",Table1[[#This Row],[Patient Age]]&lt;=59,"45-59",Table1[[#This Row],[Patient Age]]&lt;=74,"60-74",TRUE,"75+")</f>
        <v>30-44</v>
      </c>
      <c r="P5518" t="str" cm="1">
        <f t="array" ref="P5518">_xlfn.IFS(Table1[[#This Row],[Patient Waittime]]&lt;=15,"0-15",Table1[[#This Row],[Patient Waittime]]&lt;=30,"16-30",Table1[[#This Row],[Patient Waittime]]&lt;=45,"31-45",Table1[[#This Row],[Patient Waittime]]&lt;=60,"46-60",TRUE,"60+")</f>
        <v>31-45</v>
      </c>
      <c r="Q5518">
        <f>--(Table1[[#This Row],[Patient Waittime]]&lt;=30)</f>
        <v>0</v>
      </c>
      <c r="R5518">
        <f>--Table1[[#This Row],[Patient Admission Flag]]</f>
        <v>1</v>
      </c>
      <c r="S5518">
        <f>--AND(Table1[[#This Row],[WithinTarget]]=1,Table1[[#This Row],[Patient Satisfaction Score]]&gt;=7)</f>
        <v>0</v>
      </c>
      <c r="T5518" t="str">
        <f>IF(LEFT(Table1[[#This Row],[Patient Gender]],1)="F","Female","Male")</f>
        <v>Female</v>
      </c>
    </row>
    <row r="5519" spans="1:20" x14ac:dyDescent="0.3">
      <c r="A5519" t="s">
        <v>5623</v>
      </c>
      <c r="B5519" s="1">
        <v>45586.175000000003</v>
      </c>
      <c r="C5519" t="s">
        <v>13</v>
      </c>
      <c r="D5519">
        <v>55</v>
      </c>
      <c r="E5519" t="s">
        <v>18</v>
      </c>
      <c r="F5519" t="s">
        <v>15</v>
      </c>
      <c r="G5519" t="b">
        <v>1</v>
      </c>
      <c r="I5519">
        <v>55</v>
      </c>
      <c r="J5519" t="b">
        <v>1</v>
      </c>
      <c r="K5519">
        <f>YEAR(Table1[[#This Row],[Patient Admission Date]])</f>
        <v>2024</v>
      </c>
      <c r="L5519" t="str">
        <f>TEXT(Table1[[#This Row],[Patient Admission Date]],"mmm")</f>
        <v>Oct</v>
      </c>
      <c r="M5519" t="str">
        <f>TEXT(Table1[[#This Row],[Patient Admission Date]],"ddd")</f>
        <v>Mon</v>
      </c>
      <c r="N5519" t="str">
        <f>TEXT(INT(HOUR(Table1[[#This Row],[Patient Admission Date]])/3)*3,"00")&amp;"-"&amp;TEXT(INT(HOUR(Table1[[#This Row],[Patient Admission Date]])/3)*3+3,"00")</f>
        <v>03-06</v>
      </c>
      <c r="O5519" t="str" cm="1">
        <f t="array" ref="O5519">_xlfn.IFS(Table1[[#This Row],[Patient Age]]&lt;=14,"0-14",Table1[[#This Row],[Patient Age]]&lt;=29,"15-29",Table1[[#This Row],[Patient Age]]&lt;=44,"30-44",Table1[[#This Row],[Patient Age]]&lt;=59,"45-59",Table1[[#This Row],[Patient Age]]&lt;=74,"60-74",TRUE,"75+")</f>
        <v>45-59</v>
      </c>
      <c r="P5519" t="str" cm="1">
        <f t="array" ref="P5519">_xlfn.IFS(Table1[[#This Row],[Patient Waittime]]&lt;=15,"0-15",Table1[[#This Row],[Patient Waittime]]&lt;=30,"16-30",Table1[[#This Row],[Patient Waittime]]&lt;=45,"31-45",Table1[[#This Row],[Patient Waittime]]&lt;=60,"46-60",TRUE,"60+")</f>
        <v>46-60</v>
      </c>
      <c r="Q5519">
        <f>--(Table1[[#This Row],[Patient Waittime]]&lt;=30)</f>
        <v>0</v>
      </c>
      <c r="R5519">
        <f>--Table1[[#This Row],[Patient Admission Flag]]</f>
        <v>1</v>
      </c>
      <c r="S5519">
        <f>--AND(Table1[[#This Row],[WithinTarget]]=1,Table1[[#This Row],[Patient Satisfaction Score]]&gt;=7)</f>
        <v>0</v>
      </c>
      <c r="T5519" t="str">
        <f>IF(LEFT(Table1[[#This Row],[Patient Gender]],1)="F","Female","Male")</f>
        <v>Female</v>
      </c>
    </row>
    <row r="5520" spans="1:20" x14ac:dyDescent="0.3">
      <c r="A5520" t="s">
        <v>5624</v>
      </c>
      <c r="B5520" s="1">
        <v>45247.374305555553</v>
      </c>
      <c r="C5520" t="s">
        <v>13</v>
      </c>
      <c r="D5520">
        <v>37</v>
      </c>
      <c r="E5520" t="s">
        <v>18</v>
      </c>
      <c r="F5520" t="s">
        <v>15</v>
      </c>
      <c r="G5520" t="b">
        <v>1</v>
      </c>
      <c r="I5520">
        <v>58</v>
      </c>
      <c r="J5520" t="b">
        <v>1</v>
      </c>
      <c r="K5520">
        <f>YEAR(Table1[[#This Row],[Patient Admission Date]])</f>
        <v>2023</v>
      </c>
      <c r="L5520" t="str">
        <f>TEXT(Table1[[#This Row],[Patient Admission Date]],"mmm")</f>
        <v>Nov</v>
      </c>
      <c r="M5520" t="str">
        <f>TEXT(Table1[[#This Row],[Patient Admission Date]],"ddd")</f>
        <v>Fri</v>
      </c>
      <c r="N5520" t="str">
        <f>TEXT(INT(HOUR(Table1[[#This Row],[Patient Admission Date]])/3)*3,"00")&amp;"-"&amp;TEXT(INT(HOUR(Table1[[#This Row],[Patient Admission Date]])/3)*3+3,"00")</f>
        <v>06-09</v>
      </c>
      <c r="O5520" t="str" cm="1">
        <f t="array" ref="O5520">_xlfn.IFS(Table1[[#This Row],[Patient Age]]&lt;=14,"0-14",Table1[[#This Row],[Patient Age]]&lt;=29,"15-29",Table1[[#This Row],[Patient Age]]&lt;=44,"30-44",Table1[[#This Row],[Patient Age]]&lt;=59,"45-59",Table1[[#This Row],[Patient Age]]&lt;=74,"60-74",TRUE,"75+")</f>
        <v>30-44</v>
      </c>
      <c r="P5520" t="str" cm="1">
        <f t="array" ref="P5520">_xlfn.IFS(Table1[[#This Row],[Patient Waittime]]&lt;=15,"0-15",Table1[[#This Row],[Patient Waittime]]&lt;=30,"16-30",Table1[[#This Row],[Patient Waittime]]&lt;=45,"31-45",Table1[[#This Row],[Patient Waittime]]&lt;=60,"46-60",TRUE,"60+")</f>
        <v>46-60</v>
      </c>
      <c r="Q5520">
        <f>--(Table1[[#This Row],[Patient Waittime]]&lt;=30)</f>
        <v>0</v>
      </c>
      <c r="R5520">
        <f>--Table1[[#This Row],[Patient Admission Flag]]</f>
        <v>1</v>
      </c>
      <c r="S5520">
        <f>--AND(Table1[[#This Row],[WithinTarget]]=1,Table1[[#This Row],[Patient Satisfaction Score]]&gt;=7)</f>
        <v>0</v>
      </c>
      <c r="T5520" t="str">
        <f>IF(LEFT(Table1[[#This Row],[Patient Gender]],1)="F","Female","Male")</f>
        <v>Female</v>
      </c>
    </row>
    <row r="5521" spans="1:20" x14ac:dyDescent="0.3">
      <c r="A5521" t="s">
        <v>5625</v>
      </c>
      <c r="B5521" s="1">
        <v>45433.884027777778</v>
      </c>
      <c r="C5521" t="s">
        <v>13</v>
      </c>
      <c r="D5521">
        <v>61</v>
      </c>
      <c r="E5521" t="s">
        <v>18</v>
      </c>
      <c r="F5521" t="s">
        <v>15</v>
      </c>
      <c r="G5521" t="b">
        <v>1</v>
      </c>
      <c r="I5521">
        <v>58</v>
      </c>
      <c r="J5521" t="b">
        <v>1</v>
      </c>
      <c r="K5521">
        <f>YEAR(Table1[[#This Row],[Patient Admission Date]])</f>
        <v>2024</v>
      </c>
      <c r="L5521" t="str">
        <f>TEXT(Table1[[#This Row],[Patient Admission Date]],"mmm")</f>
        <v>May</v>
      </c>
      <c r="M5521" t="str">
        <f>TEXT(Table1[[#This Row],[Patient Admission Date]],"ddd")</f>
        <v>Tue</v>
      </c>
      <c r="N5521" t="str">
        <f>TEXT(INT(HOUR(Table1[[#This Row],[Patient Admission Date]])/3)*3,"00")&amp;"-"&amp;TEXT(INT(HOUR(Table1[[#This Row],[Patient Admission Date]])/3)*3+3,"00")</f>
        <v>21-24</v>
      </c>
      <c r="O5521" t="str" cm="1">
        <f t="array" ref="O5521">_xlfn.IFS(Table1[[#This Row],[Patient Age]]&lt;=14,"0-14",Table1[[#This Row],[Patient Age]]&lt;=29,"15-29",Table1[[#This Row],[Patient Age]]&lt;=44,"30-44",Table1[[#This Row],[Patient Age]]&lt;=59,"45-59",Table1[[#This Row],[Patient Age]]&lt;=74,"60-74",TRUE,"75+")</f>
        <v>60-74</v>
      </c>
      <c r="P5521" t="str" cm="1">
        <f t="array" ref="P5521">_xlfn.IFS(Table1[[#This Row],[Patient Waittime]]&lt;=15,"0-15",Table1[[#This Row],[Patient Waittime]]&lt;=30,"16-30",Table1[[#This Row],[Patient Waittime]]&lt;=45,"31-45",Table1[[#This Row],[Patient Waittime]]&lt;=60,"46-60",TRUE,"60+")</f>
        <v>46-60</v>
      </c>
      <c r="Q5521">
        <f>--(Table1[[#This Row],[Patient Waittime]]&lt;=30)</f>
        <v>0</v>
      </c>
      <c r="R5521">
        <f>--Table1[[#This Row],[Patient Admission Flag]]</f>
        <v>1</v>
      </c>
      <c r="S5521">
        <f>--AND(Table1[[#This Row],[WithinTarget]]=1,Table1[[#This Row],[Patient Satisfaction Score]]&gt;=7)</f>
        <v>0</v>
      </c>
      <c r="T5521" t="str">
        <f>IF(LEFT(Table1[[#This Row],[Patient Gender]],1)="F","Female","Male")</f>
        <v>Female</v>
      </c>
    </row>
    <row r="5522" spans="1:20" x14ac:dyDescent="0.3">
      <c r="A5522" t="s">
        <v>5626</v>
      </c>
      <c r="B5522" s="1">
        <v>45223.659722222219</v>
      </c>
      <c r="C5522" t="s">
        <v>13</v>
      </c>
      <c r="D5522">
        <v>42</v>
      </c>
      <c r="E5522" t="s">
        <v>18</v>
      </c>
      <c r="F5522" t="s">
        <v>15</v>
      </c>
      <c r="G5522" t="b">
        <v>1</v>
      </c>
      <c r="I5522">
        <v>38</v>
      </c>
      <c r="J5522" t="b">
        <v>1</v>
      </c>
      <c r="K5522">
        <f>YEAR(Table1[[#This Row],[Patient Admission Date]])</f>
        <v>2023</v>
      </c>
      <c r="L5522" t="str">
        <f>TEXT(Table1[[#This Row],[Patient Admission Date]],"mmm")</f>
        <v>Oct</v>
      </c>
      <c r="M5522" t="str">
        <f>TEXT(Table1[[#This Row],[Patient Admission Date]],"ddd")</f>
        <v>Tue</v>
      </c>
      <c r="N5522" t="str">
        <f>TEXT(INT(HOUR(Table1[[#This Row],[Patient Admission Date]])/3)*3,"00")&amp;"-"&amp;TEXT(INT(HOUR(Table1[[#This Row],[Patient Admission Date]])/3)*3+3,"00")</f>
        <v>15-18</v>
      </c>
      <c r="O5522" t="str" cm="1">
        <f t="array" ref="O5522">_xlfn.IFS(Table1[[#This Row],[Patient Age]]&lt;=14,"0-14",Table1[[#This Row],[Patient Age]]&lt;=29,"15-29",Table1[[#This Row],[Patient Age]]&lt;=44,"30-44",Table1[[#This Row],[Patient Age]]&lt;=59,"45-59",Table1[[#This Row],[Patient Age]]&lt;=74,"60-74",TRUE,"75+")</f>
        <v>30-44</v>
      </c>
      <c r="P5522" t="str" cm="1">
        <f t="array" ref="P5522">_xlfn.IFS(Table1[[#This Row],[Patient Waittime]]&lt;=15,"0-15",Table1[[#This Row],[Patient Waittime]]&lt;=30,"16-30",Table1[[#This Row],[Patient Waittime]]&lt;=45,"31-45",Table1[[#This Row],[Patient Waittime]]&lt;=60,"46-60",TRUE,"60+")</f>
        <v>31-45</v>
      </c>
      <c r="Q5522">
        <f>--(Table1[[#This Row],[Patient Waittime]]&lt;=30)</f>
        <v>0</v>
      </c>
      <c r="R5522">
        <f>--Table1[[#This Row],[Patient Admission Flag]]</f>
        <v>1</v>
      </c>
      <c r="S5522">
        <f>--AND(Table1[[#This Row],[WithinTarget]]=1,Table1[[#This Row],[Patient Satisfaction Score]]&gt;=7)</f>
        <v>0</v>
      </c>
      <c r="T5522" t="str">
        <f>IF(LEFT(Table1[[#This Row],[Patient Gender]],1)="F","Female","Male")</f>
        <v>Female</v>
      </c>
    </row>
    <row r="5523" spans="1:20" x14ac:dyDescent="0.3">
      <c r="A5523" t="s">
        <v>5627</v>
      </c>
      <c r="B5523" s="1">
        <v>45358.271527777775</v>
      </c>
      <c r="C5523" t="s">
        <v>13</v>
      </c>
      <c r="D5523">
        <v>34</v>
      </c>
      <c r="E5523" t="s">
        <v>18</v>
      </c>
      <c r="F5523" t="s">
        <v>15</v>
      </c>
      <c r="G5523" t="b">
        <v>1</v>
      </c>
      <c r="I5523">
        <v>51</v>
      </c>
      <c r="J5523" t="b">
        <v>1</v>
      </c>
      <c r="K5523">
        <f>YEAR(Table1[[#This Row],[Patient Admission Date]])</f>
        <v>2024</v>
      </c>
      <c r="L5523" t="str">
        <f>TEXT(Table1[[#This Row],[Patient Admission Date]],"mmm")</f>
        <v>Mar</v>
      </c>
      <c r="M5523" t="str">
        <f>TEXT(Table1[[#This Row],[Patient Admission Date]],"ddd")</f>
        <v>Thu</v>
      </c>
      <c r="N5523" t="str">
        <f>TEXT(INT(HOUR(Table1[[#This Row],[Patient Admission Date]])/3)*3,"00")&amp;"-"&amp;TEXT(INT(HOUR(Table1[[#This Row],[Patient Admission Date]])/3)*3+3,"00")</f>
        <v>06-09</v>
      </c>
      <c r="O5523" t="str" cm="1">
        <f t="array" ref="O5523">_xlfn.IFS(Table1[[#This Row],[Patient Age]]&lt;=14,"0-14",Table1[[#This Row],[Patient Age]]&lt;=29,"15-29",Table1[[#This Row],[Patient Age]]&lt;=44,"30-44",Table1[[#This Row],[Patient Age]]&lt;=59,"45-59",Table1[[#This Row],[Patient Age]]&lt;=74,"60-74",TRUE,"75+")</f>
        <v>30-44</v>
      </c>
      <c r="P5523" t="str" cm="1">
        <f t="array" ref="P5523">_xlfn.IFS(Table1[[#This Row],[Patient Waittime]]&lt;=15,"0-15",Table1[[#This Row],[Patient Waittime]]&lt;=30,"16-30",Table1[[#This Row],[Patient Waittime]]&lt;=45,"31-45",Table1[[#This Row],[Patient Waittime]]&lt;=60,"46-60",TRUE,"60+")</f>
        <v>46-60</v>
      </c>
      <c r="Q5523">
        <f>--(Table1[[#This Row],[Patient Waittime]]&lt;=30)</f>
        <v>0</v>
      </c>
      <c r="R5523">
        <f>--Table1[[#This Row],[Patient Admission Flag]]</f>
        <v>1</v>
      </c>
      <c r="S5523">
        <f>--AND(Table1[[#This Row],[WithinTarget]]=1,Table1[[#This Row],[Patient Satisfaction Score]]&gt;=7)</f>
        <v>0</v>
      </c>
      <c r="T5523" t="str">
        <f>IF(LEFT(Table1[[#This Row],[Patient Gender]],1)="F","Female","Male")</f>
        <v>Female</v>
      </c>
    </row>
    <row r="5524" spans="1:20" x14ac:dyDescent="0.3">
      <c r="A5524" t="s">
        <v>5628</v>
      </c>
      <c r="B5524" s="1">
        <v>45195.1</v>
      </c>
      <c r="C5524" t="s">
        <v>13</v>
      </c>
      <c r="D5524">
        <v>62</v>
      </c>
      <c r="E5524" t="s">
        <v>18</v>
      </c>
      <c r="F5524" t="s">
        <v>15</v>
      </c>
      <c r="G5524" t="b">
        <v>1</v>
      </c>
      <c r="I5524">
        <v>30</v>
      </c>
      <c r="J5524" t="b">
        <v>1</v>
      </c>
      <c r="K5524">
        <f>YEAR(Table1[[#This Row],[Patient Admission Date]])</f>
        <v>2023</v>
      </c>
      <c r="L5524" t="str">
        <f>TEXT(Table1[[#This Row],[Patient Admission Date]],"mmm")</f>
        <v>Sep</v>
      </c>
      <c r="M5524" t="str">
        <f>TEXT(Table1[[#This Row],[Patient Admission Date]],"ddd")</f>
        <v>Tue</v>
      </c>
      <c r="N5524" t="str">
        <f>TEXT(INT(HOUR(Table1[[#This Row],[Patient Admission Date]])/3)*3,"00")&amp;"-"&amp;TEXT(INT(HOUR(Table1[[#This Row],[Patient Admission Date]])/3)*3+3,"00")</f>
        <v>00-03</v>
      </c>
      <c r="O5524" t="str" cm="1">
        <f t="array" ref="O5524">_xlfn.IFS(Table1[[#This Row],[Patient Age]]&lt;=14,"0-14",Table1[[#This Row],[Patient Age]]&lt;=29,"15-29",Table1[[#This Row],[Patient Age]]&lt;=44,"30-44",Table1[[#This Row],[Patient Age]]&lt;=59,"45-59",Table1[[#This Row],[Patient Age]]&lt;=74,"60-74",TRUE,"75+")</f>
        <v>60-74</v>
      </c>
      <c r="P5524" t="str" cm="1">
        <f t="array" ref="P5524">_xlfn.IFS(Table1[[#This Row],[Patient Waittime]]&lt;=15,"0-15",Table1[[#This Row],[Patient Waittime]]&lt;=30,"16-30",Table1[[#This Row],[Patient Waittime]]&lt;=45,"31-45",Table1[[#This Row],[Patient Waittime]]&lt;=60,"46-60",TRUE,"60+")</f>
        <v>16-30</v>
      </c>
      <c r="Q5524">
        <f>--(Table1[[#This Row],[Patient Waittime]]&lt;=30)</f>
        <v>1</v>
      </c>
      <c r="R5524">
        <f>--Table1[[#This Row],[Patient Admission Flag]]</f>
        <v>1</v>
      </c>
      <c r="S5524">
        <f>--AND(Table1[[#This Row],[WithinTarget]]=1,Table1[[#This Row],[Patient Satisfaction Score]]&gt;=7)</f>
        <v>0</v>
      </c>
      <c r="T5524" t="str">
        <f>IF(LEFT(Table1[[#This Row],[Patient Gender]],1)="F","Female","Male")</f>
        <v>Female</v>
      </c>
    </row>
    <row r="5525" spans="1:20" x14ac:dyDescent="0.3">
      <c r="A5525" t="s">
        <v>5629</v>
      </c>
      <c r="B5525" s="1">
        <v>45414.851388888892</v>
      </c>
      <c r="C5525" t="s">
        <v>13</v>
      </c>
      <c r="D5525">
        <v>15</v>
      </c>
      <c r="E5525" t="s">
        <v>18</v>
      </c>
      <c r="F5525" t="s">
        <v>15</v>
      </c>
      <c r="G5525" t="b">
        <v>1</v>
      </c>
      <c r="I5525">
        <v>20</v>
      </c>
      <c r="J5525" t="b">
        <v>1</v>
      </c>
      <c r="K5525">
        <f>YEAR(Table1[[#This Row],[Patient Admission Date]])</f>
        <v>2024</v>
      </c>
      <c r="L5525" t="str">
        <f>TEXT(Table1[[#This Row],[Patient Admission Date]],"mmm")</f>
        <v>May</v>
      </c>
      <c r="M5525" t="str">
        <f>TEXT(Table1[[#This Row],[Patient Admission Date]],"ddd")</f>
        <v>Thu</v>
      </c>
      <c r="N5525" t="str">
        <f>TEXT(INT(HOUR(Table1[[#This Row],[Patient Admission Date]])/3)*3,"00")&amp;"-"&amp;TEXT(INT(HOUR(Table1[[#This Row],[Patient Admission Date]])/3)*3+3,"00")</f>
        <v>18-21</v>
      </c>
      <c r="O5525" t="str" cm="1">
        <f t="array" ref="O5525">_xlfn.IFS(Table1[[#This Row],[Patient Age]]&lt;=14,"0-14",Table1[[#This Row],[Patient Age]]&lt;=29,"15-29",Table1[[#This Row],[Patient Age]]&lt;=44,"30-44",Table1[[#This Row],[Patient Age]]&lt;=59,"45-59",Table1[[#This Row],[Patient Age]]&lt;=74,"60-74",TRUE,"75+")</f>
        <v>15-29</v>
      </c>
      <c r="P5525" t="str" cm="1">
        <f t="array" ref="P5525">_xlfn.IFS(Table1[[#This Row],[Patient Waittime]]&lt;=15,"0-15",Table1[[#This Row],[Patient Waittime]]&lt;=30,"16-30",Table1[[#This Row],[Patient Waittime]]&lt;=45,"31-45",Table1[[#This Row],[Patient Waittime]]&lt;=60,"46-60",TRUE,"60+")</f>
        <v>16-30</v>
      </c>
      <c r="Q5525">
        <f>--(Table1[[#This Row],[Patient Waittime]]&lt;=30)</f>
        <v>1</v>
      </c>
      <c r="R5525">
        <f>--Table1[[#This Row],[Patient Admission Flag]]</f>
        <v>1</v>
      </c>
      <c r="S5525">
        <f>--AND(Table1[[#This Row],[WithinTarget]]=1,Table1[[#This Row],[Patient Satisfaction Score]]&gt;=7)</f>
        <v>0</v>
      </c>
      <c r="T5525" t="str">
        <f>IF(LEFT(Table1[[#This Row],[Patient Gender]],1)="F","Female","Male")</f>
        <v>Female</v>
      </c>
    </row>
    <row r="5526" spans="1:20" x14ac:dyDescent="0.3">
      <c r="A5526" t="s">
        <v>5630</v>
      </c>
      <c r="B5526" s="1">
        <v>45028.383333333331</v>
      </c>
      <c r="C5526" t="s">
        <v>13</v>
      </c>
      <c r="D5526">
        <v>3</v>
      </c>
      <c r="E5526" t="s">
        <v>18</v>
      </c>
      <c r="F5526" t="s">
        <v>15</v>
      </c>
      <c r="G5526" t="b">
        <v>1</v>
      </c>
      <c r="I5526">
        <v>29</v>
      </c>
      <c r="J5526" t="b">
        <v>1</v>
      </c>
      <c r="K5526">
        <f>YEAR(Table1[[#This Row],[Patient Admission Date]])</f>
        <v>2023</v>
      </c>
      <c r="L5526" t="str">
        <f>TEXT(Table1[[#This Row],[Patient Admission Date]],"mmm")</f>
        <v>Apr</v>
      </c>
      <c r="M5526" t="str">
        <f>TEXT(Table1[[#This Row],[Patient Admission Date]],"ddd")</f>
        <v>Wed</v>
      </c>
      <c r="N5526" t="str">
        <f>TEXT(INT(HOUR(Table1[[#This Row],[Patient Admission Date]])/3)*3,"00")&amp;"-"&amp;TEXT(INT(HOUR(Table1[[#This Row],[Patient Admission Date]])/3)*3+3,"00")</f>
        <v>09-12</v>
      </c>
      <c r="O5526" t="str" cm="1">
        <f t="array" ref="O5526">_xlfn.IFS(Table1[[#This Row],[Patient Age]]&lt;=14,"0-14",Table1[[#This Row],[Patient Age]]&lt;=29,"15-29",Table1[[#This Row],[Patient Age]]&lt;=44,"30-44",Table1[[#This Row],[Patient Age]]&lt;=59,"45-59",Table1[[#This Row],[Patient Age]]&lt;=74,"60-74",TRUE,"75+")</f>
        <v>0-14</v>
      </c>
      <c r="P5526" t="str" cm="1">
        <f t="array" ref="P5526">_xlfn.IFS(Table1[[#This Row],[Patient Waittime]]&lt;=15,"0-15",Table1[[#This Row],[Patient Waittime]]&lt;=30,"16-30",Table1[[#This Row],[Patient Waittime]]&lt;=45,"31-45",Table1[[#This Row],[Patient Waittime]]&lt;=60,"46-60",TRUE,"60+")</f>
        <v>16-30</v>
      </c>
      <c r="Q5526">
        <f>--(Table1[[#This Row],[Patient Waittime]]&lt;=30)</f>
        <v>1</v>
      </c>
      <c r="R5526">
        <f>--Table1[[#This Row],[Patient Admission Flag]]</f>
        <v>1</v>
      </c>
      <c r="S5526">
        <f>--AND(Table1[[#This Row],[WithinTarget]]=1,Table1[[#This Row],[Patient Satisfaction Score]]&gt;=7)</f>
        <v>0</v>
      </c>
      <c r="T5526" t="str">
        <f>IF(LEFT(Table1[[#This Row],[Patient Gender]],1)="F","Female","Male")</f>
        <v>Female</v>
      </c>
    </row>
    <row r="5527" spans="1:20" x14ac:dyDescent="0.3">
      <c r="A5527" t="s">
        <v>5631</v>
      </c>
      <c r="B5527" s="1">
        <v>45194.231944444444</v>
      </c>
      <c r="C5527" t="s">
        <v>13</v>
      </c>
      <c r="D5527">
        <v>61</v>
      </c>
      <c r="E5527" t="s">
        <v>18</v>
      </c>
      <c r="F5527" t="s">
        <v>15</v>
      </c>
      <c r="G5527" t="b">
        <v>1</v>
      </c>
      <c r="I5527">
        <v>44</v>
      </c>
      <c r="J5527" t="b">
        <v>1</v>
      </c>
      <c r="K5527">
        <f>YEAR(Table1[[#This Row],[Patient Admission Date]])</f>
        <v>2023</v>
      </c>
      <c r="L5527" t="str">
        <f>TEXT(Table1[[#This Row],[Patient Admission Date]],"mmm")</f>
        <v>Sep</v>
      </c>
      <c r="M5527" t="str">
        <f>TEXT(Table1[[#This Row],[Patient Admission Date]],"ddd")</f>
        <v>Mon</v>
      </c>
      <c r="N5527" t="str">
        <f>TEXT(INT(HOUR(Table1[[#This Row],[Patient Admission Date]])/3)*3,"00")&amp;"-"&amp;TEXT(INT(HOUR(Table1[[#This Row],[Patient Admission Date]])/3)*3+3,"00")</f>
        <v>03-06</v>
      </c>
      <c r="O5527" t="str" cm="1">
        <f t="array" ref="O5527">_xlfn.IFS(Table1[[#This Row],[Patient Age]]&lt;=14,"0-14",Table1[[#This Row],[Patient Age]]&lt;=29,"15-29",Table1[[#This Row],[Patient Age]]&lt;=44,"30-44",Table1[[#This Row],[Patient Age]]&lt;=59,"45-59",Table1[[#This Row],[Patient Age]]&lt;=74,"60-74",TRUE,"75+")</f>
        <v>60-74</v>
      </c>
      <c r="P5527" t="str" cm="1">
        <f t="array" ref="P5527">_xlfn.IFS(Table1[[#This Row],[Patient Waittime]]&lt;=15,"0-15",Table1[[#This Row],[Patient Waittime]]&lt;=30,"16-30",Table1[[#This Row],[Patient Waittime]]&lt;=45,"31-45",Table1[[#This Row],[Patient Waittime]]&lt;=60,"46-60",TRUE,"60+")</f>
        <v>31-45</v>
      </c>
      <c r="Q5527">
        <f>--(Table1[[#This Row],[Patient Waittime]]&lt;=30)</f>
        <v>0</v>
      </c>
      <c r="R5527">
        <f>--Table1[[#This Row],[Patient Admission Flag]]</f>
        <v>1</v>
      </c>
      <c r="S5527">
        <f>--AND(Table1[[#This Row],[WithinTarget]]=1,Table1[[#This Row],[Patient Satisfaction Score]]&gt;=7)</f>
        <v>0</v>
      </c>
      <c r="T5527" t="str">
        <f>IF(LEFT(Table1[[#This Row],[Patient Gender]],1)="F","Female","Male")</f>
        <v>Female</v>
      </c>
    </row>
    <row r="5528" spans="1:20" x14ac:dyDescent="0.3">
      <c r="A5528" t="s">
        <v>5632</v>
      </c>
      <c r="B5528" s="1">
        <v>45534.285416666666</v>
      </c>
      <c r="C5528" t="s">
        <v>13</v>
      </c>
      <c r="D5528">
        <v>51</v>
      </c>
      <c r="E5528" t="s">
        <v>18</v>
      </c>
      <c r="F5528" t="s">
        <v>15</v>
      </c>
      <c r="G5528" t="b">
        <v>1</v>
      </c>
      <c r="I5528">
        <v>48</v>
      </c>
      <c r="J5528" t="b">
        <v>1</v>
      </c>
      <c r="K5528">
        <f>YEAR(Table1[[#This Row],[Patient Admission Date]])</f>
        <v>2024</v>
      </c>
      <c r="L5528" t="str">
        <f>TEXT(Table1[[#This Row],[Patient Admission Date]],"mmm")</f>
        <v>Aug</v>
      </c>
      <c r="M5528" t="str">
        <f>TEXT(Table1[[#This Row],[Patient Admission Date]],"ddd")</f>
        <v>Fri</v>
      </c>
      <c r="N5528" t="str">
        <f>TEXT(INT(HOUR(Table1[[#This Row],[Patient Admission Date]])/3)*3,"00")&amp;"-"&amp;TEXT(INT(HOUR(Table1[[#This Row],[Patient Admission Date]])/3)*3+3,"00")</f>
        <v>06-09</v>
      </c>
      <c r="O5528" t="str" cm="1">
        <f t="array" ref="O5528">_xlfn.IFS(Table1[[#This Row],[Patient Age]]&lt;=14,"0-14",Table1[[#This Row],[Patient Age]]&lt;=29,"15-29",Table1[[#This Row],[Patient Age]]&lt;=44,"30-44",Table1[[#This Row],[Patient Age]]&lt;=59,"45-59",Table1[[#This Row],[Patient Age]]&lt;=74,"60-74",TRUE,"75+")</f>
        <v>45-59</v>
      </c>
      <c r="P5528" t="str" cm="1">
        <f t="array" ref="P5528">_xlfn.IFS(Table1[[#This Row],[Patient Waittime]]&lt;=15,"0-15",Table1[[#This Row],[Patient Waittime]]&lt;=30,"16-30",Table1[[#This Row],[Patient Waittime]]&lt;=45,"31-45",Table1[[#This Row],[Patient Waittime]]&lt;=60,"46-60",TRUE,"60+")</f>
        <v>46-60</v>
      </c>
      <c r="Q5528">
        <f>--(Table1[[#This Row],[Patient Waittime]]&lt;=30)</f>
        <v>0</v>
      </c>
      <c r="R5528">
        <f>--Table1[[#This Row],[Patient Admission Flag]]</f>
        <v>1</v>
      </c>
      <c r="S5528">
        <f>--AND(Table1[[#This Row],[WithinTarget]]=1,Table1[[#This Row],[Patient Satisfaction Score]]&gt;=7)</f>
        <v>0</v>
      </c>
      <c r="T5528" t="str">
        <f>IF(LEFT(Table1[[#This Row],[Patient Gender]],1)="F","Female","Male")</f>
        <v>Female</v>
      </c>
    </row>
    <row r="5529" spans="1:20" x14ac:dyDescent="0.3">
      <c r="A5529" t="s">
        <v>5633</v>
      </c>
      <c r="B5529" s="1">
        <v>45245.295138888891</v>
      </c>
      <c r="C5529" t="s">
        <v>13</v>
      </c>
      <c r="D5529">
        <v>32</v>
      </c>
      <c r="E5529" t="s">
        <v>18</v>
      </c>
      <c r="F5529" t="s">
        <v>15</v>
      </c>
      <c r="G5529" t="b">
        <v>1</v>
      </c>
      <c r="I5529">
        <v>11</v>
      </c>
      <c r="J5529" t="b">
        <v>1</v>
      </c>
      <c r="K5529">
        <f>YEAR(Table1[[#This Row],[Patient Admission Date]])</f>
        <v>2023</v>
      </c>
      <c r="L5529" t="str">
        <f>TEXT(Table1[[#This Row],[Patient Admission Date]],"mmm")</f>
        <v>Nov</v>
      </c>
      <c r="M5529" t="str">
        <f>TEXT(Table1[[#This Row],[Patient Admission Date]],"ddd")</f>
        <v>Wed</v>
      </c>
      <c r="N5529" t="str">
        <f>TEXT(INT(HOUR(Table1[[#This Row],[Patient Admission Date]])/3)*3,"00")&amp;"-"&amp;TEXT(INT(HOUR(Table1[[#This Row],[Patient Admission Date]])/3)*3+3,"00")</f>
        <v>06-09</v>
      </c>
      <c r="O5529" t="str" cm="1">
        <f t="array" ref="O5529">_xlfn.IFS(Table1[[#This Row],[Patient Age]]&lt;=14,"0-14",Table1[[#This Row],[Patient Age]]&lt;=29,"15-29",Table1[[#This Row],[Patient Age]]&lt;=44,"30-44",Table1[[#This Row],[Patient Age]]&lt;=59,"45-59",Table1[[#This Row],[Patient Age]]&lt;=74,"60-74",TRUE,"75+")</f>
        <v>30-44</v>
      </c>
      <c r="P5529" t="str" cm="1">
        <f t="array" ref="P5529">_xlfn.IFS(Table1[[#This Row],[Patient Waittime]]&lt;=15,"0-15",Table1[[#This Row],[Patient Waittime]]&lt;=30,"16-30",Table1[[#This Row],[Patient Waittime]]&lt;=45,"31-45",Table1[[#This Row],[Patient Waittime]]&lt;=60,"46-60",TRUE,"60+")</f>
        <v>0-15</v>
      </c>
      <c r="Q5529">
        <f>--(Table1[[#This Row],[Patient Waittime]]&lt;=30)</f>
        <v>1</v>
      </c>
      <c r="R5529">
        <f>--Table1[[#This Row],[Patient Admission Flag]]</f>
        <v>1</v>
      </c>
      <c r="S5529">
        <f>--AND(Table1[[#This Row],[WithinTarget]]=1,Table1[[#This Row],[Patient Satisfaction Score]]&gt;=7)</f>
        <v>0</v>
      </c>
      <c r="T5529" t="str">
        <f>IF(LEFT(Table1[[#This Row],[Patient Gender]],1)="F","Female","Male")</f>
        <v>Female</v>
      </c>
    </row>
    <row r="5530" spans="1:20" x14ac:dyDescent="0.3">
      <c r="A5530" t="s">
        <v>5634</v>
      </c>
      <c r="B5530" s="1">
        <v>45556.216666666667</v>
      </c>
      <c r="C5530" t="s">
        <v>13</v>
      </c>
      <c r="D5530">
        <v>70</v>
      </c>
      <c r="E5530" t="s">
        <v>18</v>
      </c>
      <c r="F5530" t="s">
        <v>15</v>
      </c>
      <c r="G5530" t="b">
        <v>1</v>
      </c>
      <c r="I5530">
        <v>13</v>
      </c>
      <c r="J5530" t="b">
        <v>1</v>
      </c>
      <c r="K5530">
        <f>YEAR(Table1[[#This Row],[Patient Admission Date]])</f>
        <v>2024</v>
      </c>
      <c r="L5530" t="str">
        <f>TEXT(Table1[[#This Row],[Patient Admission Date]],"mmm")</f>
        <v>Sep</v>
      </c>
      <c r="M5530" t="str">
        <f>TEXT(Table1[[#This Row],[Patient Admission Date]],"ddd")</f>
        <v>Sat</v>
      </c>
      <c r="N5530" t="str">
        <f>TEXT(INT(HOUR(Table1[[#This Row],[Patient Admission Date]])/3)*3,"00")&amp;"-"&amp;TEXT(INT(HOUR(Table1[[#This Row],[Patient Admission Date]])/3)*3+3,"00")</f>
        <v>03-06</v>
      </c>
      <c r="O5530" t="str" cm="1">
        <f t="array" ref="O5530">_xlfn.IFS(Table1[[#This Row],[Patient Age]]&lt;=14,"0-14",Table1[[#This Row],[Patient Age]]&lt;=29,"15-29",Table1[[#This Row],[Patient Age]]&lt;=44,"30-44",Table1[[#This Row],[Patient Age]]&lt;=59,"45-59",Table1[[#This Row],[Patient Age]]&lt;=74,"60-74",TRUE,"75+")</f>
        <v>60-74</v>
      </c>
      <c r="P5530" t="str" cm="1">
        <f t="array" ref="P5530">_xlfn.IFS(Table1[[#This Row],[Patient Waittime]]&lt;=15,"0-15",Table1[[#This Row],[Patient Waittime]]&lt;=30,"16-30",Table1[[#This Row],[Patient Waittime]]&lt;=45,"31-45",Table1[[#This Row],[Patient Waittime]]&lt;=60,"46-60",TRUE,"60+")</f>
        <v>0-15</v>
      </c>
      <c r="Q5530">
        <f>--(Table1[[#This Row],[Patient Waittime]]&lt;=30)</f>
        <v>1</v>
      </c>
      <c r="R5530">
        <f>--Table1[[#This Row],[Patient Admission Flag]]</f>
        <v>1</v>
      </c>
      <c r="S5530">
        <f>--AND(Table1[[#This Row],[WithinTarget]]=1,Table1[[#This Row],[Patient Satisfaction Score]]&gt;=7)</f>
        <v>0</v>
      </c>
      <c r="T5530" t="str">
        <f>IF(LEFT(Table1[[#This Row],[Patient Gender]],1)="F","Female","Male")</f>
        <v>Female</v>
      </c>
    </row>
    <row r="5531" spans="1:20" x14ac:dyDescent="0.3">
      <c r="A5531" t="s">
        <v>5635</v>
      </c>
      <c r="B5531" s="1">
        <v>45407.305555555555</v>
      </c>
      <c r="C5531" t="s">
        <v>13</v>
      </c>
      <c r="D5531">
        <v>34</v>
      </c>
      <c r="E5531" t="s">
        <v>18</v>
      </c>
      <c r="F5531" t="s">
        <v>15</v>
      </c>
      <c r="G5531" t="b">
        <v>1</v>
      </c>
      <c r="I5531">
        <v>24</v>
      </c>
      <c r="J5531" t="b">
        <v>1</v>
      </c>
      <c r="K5531">
        <f>YEAR(Table1[[#This Row],[Patient Admission Date]])</f>
        <v>2024</v>
      </c>
      <c r="L5531" t="str">
        <f>TEXT(Table1[[#This Row],[Patient Admission Date]],"mmm")</f>
        <v>Apr</v>
      </c>
      <c r="M5531" t="str">
        <f>TEXT(Table1[[#This Row],[Patient Admission Date]],"ddd")</f>
        <v>Thu</v>
      </c>
      <c r="N5531" t="str">
        <f>TEXT(INT(HOUR(Table1[[#This Row],[Patient Admission Date]])/3)*3,"00")&amp;"-"&amp;TEXT(INT(HOUR(Table1[[#This Row],[Patient Admission Date]])/3)*3+3,"00")</f>
        <v>06-09</v>
      </c>
      <c r="O5531" t="str" cm="1">
        <f t="array" ref="O5531">_xlfn.IFS(Table1[[#This Row],[Patient Age]]&lt;=14,"0-14",Table1[[#This Row],[Patient Age]]&lt;=29,"15-29",Table1[[#This Row],[Patient Age]]&lt;=44,"30-44",Table1[[#This Row],[Patient Age]]&lt;=59,"45-59",Table1[[#This Row],[Patient Age]]&lt;=74,"60-74",TRUE,"75+")</f>
        <v>30-44</v>
      </c>
      <c r="P5531" t="str" cm="1">
        <f t="array" ref="P5531">_xlfn.IFS(Table1[[#This Row],[Patient Waittime]]&lt;=15,"0-15",Table1[[#This Row],[Patient Waittime]]&lt;=30,"16-30",Table1[[#This Row],[Patient Waittime]]&lt;=45,"31-45",Table1[[#This Row],[Patient Waittime]]&lt;=60,"46-60",TRUE,"60+")</f>
        <v>16-30</v>
      </c>
      <c r="Q5531">
        <f>--(Table1[[#This Row],[Patient Waittime]]&lt;=30)</f>
        <v>1</v>
      </c>
      <c r="R5531">
        <f>--Table1[[#This Row],[Patient Admission Flag]]</f>
        <v>1</v>
      </c>
      <c r="S5531">
        <f>--AND(Table1[[#This Row],[WithinTarget]]=1,Table1[[#This Row],[Patient Satisfaction Score]]&gt;=7)</f>
        <v>0</v>
      </c>
      <c r="T5531" t="str">
        <f>IF(LEFT(Table1[[#This Row],[Patient Gender]],1)="F","Female","Male")</f>
        <v>Female</v>
      </c>
    </row>
    <row r="5532" spans="1:20" x14ac:dyDescent="0.3">
      <c r="A5532" t="s">
        <v>5636</v>
      </c>
      <c r="B5532" s="1">
        <v>45265.064583333333</v>
      </c>
      <c r="C5532" t="s">
        <v>13</v>
      </c>
      <c r="D5532">
        <v>32</v>
      </c>
      <c r="E5532" t="s">
        <v>18</v>
      </c>
      <c r="F5532" t="s">
        <v>15</v>
      </c>
      <c r="G5532" t="b">
        <v>1</v>
      </c>
      <c r="I5532">
        <v>39</v>
      </c>
      <c r="J5532" t="b">
        <v>1</v>
      </c>
      <c r="K5532">
        <f>YEAR(Table1[[#This Row],[Patient Admission Date]])</f>
        <v>2023</v>
      </c>
      <c r="L5532" t="str">
        <f>TEXT(Table1[[#This Row],[Patient Admission Date]],"mmm")</f>
        <v>Dec</v>
      </c>
      <c r="M5532" t="str">
        <f>TEXT(Table1[[#This Row],[Patient Admission Date]],"ddd")</f>
        <v>Tue</v>
      </c>
      <c r="N5532" t="str">
        <f>TEXT(INT(HOUR(Table1[[#This Row],[Patient Admission Date]])/3)*3,"00")&amp;"-"&amp;TEXT(INT(HOUR(Table1[[#This Row],[Patient Admission Date]])/3)*3+3,"00")</f>
        <v>00-03</v>
      </c>
      <c r="O5532" t="str" cm="1">
        <f t="array" ref="O5532">_xlfn.IFS(Table1[[#This Row],[Patient Age]]&lt;=14,"0-14",Table1[[#This Row],[Patient Age]]&lt;=29,"15-29",Table1[[#This Row],[Patient Age]]&lt;=44,"30-44",Table1[[#This Row],[Patient Age]]&lt;=59,"45-59",Table1[[#This Row],[Patient Age]]&lt;=74,"60-74",TRUE,"75+")</f>
        <v>30-44</v>
      </c>
      <c r="P5532" t="str" cm="1">
        <f t="array" ref="P5532">_xlfn.IFS(Table1[[#This Row],[Patient Waittime]]&lt;=15,"0-15",Table1[[#This Row],[Patient Waittime]]&lt;=30,"16-30",Table1[[#This Row],[Patient Waittime]]&lt;=45,"31-45",Table1[[#This Row],[Patient Waittime]]&lt;=60,"46-60",TRUE,"60+")</f>
        <v>31-45</v>
      </c>
      <c r="Q5532">
        <f>--(Table1[[#This Row],[Patient Waittime]]&lt;=30)</f>
        <v>0</v>
      </c>
      <c r="R5532">
        <f>--Table1[[#This Row],[Patient Admission Flag]]</f>
        <v>1</v>
      </c>
      <c r="S5532">
        <f>--AND(Table1[[#This Row],[WithinTarget]]=1,Table1[[#This Row],[Patient Satisfaction Score]]&gt;=7)</f>
        <v>0</v>
      </c>
      <c r="T5532" t="str">
        <f>IF(LEFT(Table1[[#This Row],[Patient Gender]],1)="F","Female","Male")</f>
        <v>Female</v>
      </c>
    </row>
    <row r="5533" spans="1:20" x14ac:dyDescent="0.3">
      <c r="A5533" t="s">
        <v>5637</v>
      </c>
      <c r="B5533" s="1">
        <v>45475.636111111111</v>
      </c>
      <c r="C5533" t="s">
        <v>13</v>
      </c>
      <c r="D5533">
        <v>72</v>
      </c>
      <c r="E5533" t="s">
        <v>18</v>
      </c>
      <c r="F5533" t="s">
        <v>15</v>
      </c>
      <c r="G5533" t="b">
        <v>1</v>
      </c>
      <c r="I5533">
        <v>12</v>
      </c>
      <c r="J5533" t="b">
        <v>1</v>
      </c>
      <c r="K5533">
        <f>YEAR(Table1[[#This Row],[Patient Admission Date]])</f>
        <v>2024</v>
      </c>
      <c r="L5533" t="str">
        <f>TEXT(Table1[[#This Row],[Patient Admission Date]],"mmm")</f>
        <v>Jul</v>
      </c>
      <c r="M5533" t="str">
        <f>TEXT(Table1[[#This Row],[Patient Admission Date]],"ddd")</f>
        <v>Tue</v>
      </c>
      <c r="N5533" t="str">
        <f>TEXT(INT(HOUR(Table1[[#This Row],[Patient Admission Date]])/3)*3,"00")&amp;"-"&amp;TEXT(INT(HOUR(Table1[[#This Row],[Patient Admission Date]])/3)*3+3,"00")</f>
        <v>15-18</v>
      </c>
      <c r="O5533" t="str" cm="1">
        <f t="array" ref="O5533">_xlfn.IFS(Table1[[#This Row],[Patient Age]]&lt;=14,"0-14",Table1[[#This Row],[Patient Age]]&lt;=29,"15-29",Table1[[#This Row],[Patient Age]]&lt;=44,"30-44",Table1[[#This Row],[Patient Age]]&lt;=59,"45-59",Table1[[#This Row],[Patient Age]]&lt;=74,"60-74",TRUE,"75+")</f>
        <v>60-74</v>
      </c>
      <c r="P5533" t="str" cm="1">
        <f t="array" ref="P5533">_xlfn.IFS(Table1[[#This Row],[Patient Waittime]]&lt;=15,"0-15",Table1[[#This Row],[Patient Waittime]]&lt;=30,"16-30",Table1[[#This Row],[Patient Waittime]]&lt;=45,"31-45",Table1[[#This Row],[Patient Waittime]]&lt;=60,"46-60",TRUE,"60+")</f>
        <v>0-15</v>
      </c>
      <c r="Q5533">
        <f>--(Table1[[#This Row],[Patient Waittime]]&lt;=30)</f>
        <v>1</v>
      </c>
      <c r="R5533">
        <f>--Table1[[#This Row],[Patient Admission Flag]]</f>
        <v>1</v>
      </c>
      <c r="S5533">
        <f>--AND(Table1[[#This Row],[WithinTarget]]=1,Table1[[#This Row],[Patient Satisfaction Score]]&gt;=7)</f>
        <v>0</v>
      </c>
      <c r="T5533" t="str">
        <f>IF(LEFT(Table1[[#This Row],[Patient Gender]],1)="F","Female","Male")</f>
        <v>Female</v>
      </c>
    </row>
    <row r="5534" spans="1:20" x14ac:dyDescent="0.3">
      <c r="A5534" t="s">
        <v>5638</v>
      </c>
      <c r="B5534" s="1">
        <v>45245.822222222225</v>
      </c>
      <c r="C5534" t="s">
        <v>13</v>
      </c>
      <c r="D5534">
        <v>15</v>
      </c>
      <c r="E5534" t="s">
        <v>18</v>
      </c>
      <c r="F5534" t="s">
        <v>15</v>
      </c>
      <c r="G5534" t="b">
        <v>1</v>
      </c>
      <c r="I5534">
        <v>48</v>
      </c>
      <c r="J5534" t="b">
        <v>1</v>
      </c>
      <c r="K5534">
        <f>YEAR(Table1[[#This Row],[Patient Admission Date]])</f>
        <v>2023</v>
      </c>
      <c r="L5534" t="str">
        <f>TEXT(Table1[[#This Row],[Patient Admission Date]],"mmm")</f>
        <v>Nov</v>
      </c>
      <c r="M5534" t="str">
        <f>TEXT(Table1[[#This Row],[Patient Admission Date]],"ddd")</f>
        <v>Wed</v>
      </c>
      <c r="N5534" t="str">
        <f>TEXT(INT(HOUR(Table1[[#This Row],[Patient Admission Date]])/3)*3,"00")&amp;"-"&amp;TEXT(INT(HOUR(Table1[[#This Row],[Patient Admission Date]])/3)*3+3,"00")</f>
        <v>18-21</v>
      </c>
      <c r="O5534" t="str" cm="1">
        <f t="array" ref="O5534">_xlfn.IFS(Table1[[#This Row],[Patient Age]]&lt;=14,"0-14",Table1[[#This Row],[Patient Age]]&lt;=29,"15-29",Table1[[#This Row],[Patient Age]]&lt;=44,"30-44",Table1[[#This Row],[Patient Age]]&lt;=59,"45-59",Table1[[#This Row],[Patient Age]]&lt;=74,"60-74",TRUE,"75+")</f>
        <v>15-29</v>
      </c>
      <c r="P5534" t="str" cm="1">
        <f t="array" ref="P5534">_xlfn.IFS(Table1[[#This Row],[Patient Waittime]]&lt;=15,"0-15",Table1[[#This Row],[Patient Waittime]]&lt;=30,"16-30",Table1[[#This Row],[Patient Waittime]]&lt;=45,"31-45",Table1[[#This Row],[Patient Waittime]]&lt;=60,"46-60",TRUE,"60+")</f>
        <v>46-60</v>
      </c>
      <c r="Q5534">
        <f>--(Table1[[#This Row],[Patient Waittime]]&lt;=30)</f>
        <v>0</v>
      </c>
      <c r="R5534">
        <f>--Table1[[#This Row],[Patient Admission Flag]]</f>
        <v>1</v>
      </c>
      <c r="S5534">
        <f>--AND(Table1[[#This Row],[WithinTarget]]=1,Table1[[#This Row],[Patient Satisfaction Score]]&gt;=7)</f>
        <v>0</v>
      </c>
      <c r="T5534" t="str">
        <f>IF(LEFT(Table1[[#This Row],[Patient Gender]],1)="F","Female","Male")</f>
        <v>Female</v>
      </c>
    </row>
    <row r="5535" spans="1:20" x14ac:dyDescent="0.3">
      <c r="A5535" t="s">
        <v>5639</v>
      </c>
      <c r="B5535" s="1">
        <v>45510.67291666667</v>
      </c>
      <c r="C5535" t="s">
        <v>13</v>
      </c>
      <c r="D5535">
        <v>12</v>
      </c>
      <c r="E5535" t="s">
        <v>18</v>
      </c>
      <c r="F5535" t="s">
        <v>15</v>
      </c>
      <c r="G5535" t="b">
        <v>1</v>
      </c>
      <c r="I5535">
        <v>49</v>
      </c>
      <c r="J5535" t="b">
        <v>1</v>
      </c>
      <c r="K5535">
        <f>YEAR(Table1[[#This Row],[Patient Admission Date]])</f>
        <v>2024</v>
      </c>
      <c r="L5535" t="str">
        <f>TEXT(Table1[[#This Row],[Patient Admission Date]],"mmm")</f>
        <v>Aug</v>
      </c>
      <c r="M5535" t="str">
        <f>TEXT(Table1[[#This Row],[Patient Admission Date]],"ddd")</f>
        <v>Tue</v>
      </c>
      <c r="N5535" t="str">
        <f>TEXT(INT(HOUR(Table1[[#This Row],[Patient Admission Date]])/3)*3,"00")&amp;"-"&amp;TEXT(INT(HOUR(Table1[[#This Row],[Patient Admission Date]])/3)*3+3,"00")</f>
        <v>15-18</v>
      </c>
      <c r="O5535" t="str" cm="1">
        <f t="array" ref="O5535">_xlfn.IFS(Table1[[#This Row],[Patient Age]]&lt;=14,"0-14",Table1[[#This Row],[Patient Age]]&lt;=29,"15-29",Table1[[#This Row],[Patient Age]]&lt;=44,"30-44",Table1[[#This Row],[Patient Age]]&lt;=59,"45-59",Table1[[#This Row],[Patient Age]]&lt;=74,"60-74",TRUE,"75+")</f>
        <v>0-14</v>
      </c>
      <c r="P5535" t="str" cm="1">
        <f t="array" ref="P5535">_xlfn.IFS(Table1[[#This Row],[Patient Waittime]]&lt;=15,"0-15",Table1[[#This Row],[Patient Waittime]]&lt;=30,"16-30",Table1[[#This Row],[Patient Waittime]]&lt;=45,"31-45",Table1[[#This Row],[Patient Waittime]]&lt;=60,"46-60",TRUE,"60+")</f>
        <v>46-60</v>
      </c>
      <c r="Q5535">
        <f>--(Table1[[#This Row],[Patient Waittime]]&lt;=30)</f>
        <v>0</v>
      </c>
      <c r="R5535">
        <f>--Table1[[#This Row],[Patient Admission Flag]]</f>
        <v>1</v>
      </c>
      <c r="S5535">
        <f>--AND(Table1[[#This Row],[WithinTarget]]=1,Table1[[#This Row],[Patient Satisfaction Score]]&gt;=7)</f>
        <v>0</v>
      </c>
      <c r="T5535" t="str">
        <f>IF(LEFT(Table1[[#This Row],[Patient Gender]],1)="F","Female","Male")</f>
        <v>Female</v>
      </c>
    </row>
    <row r="5536" spans="1:20" x14ac:dyDescent="0.3">
      <c r="A5536" t="s">
        <v>5640</v>
      </c>
      <c r="B5536" s="1">
        <v>45329.234027777777</v>
      </c>
      <c r="C5536" t="s">
        <v>13</v>
      </c>
      <c r="D5536">
        <v>60</v>
      </c>
      <c r="E5536" t="s">
        <v>18</v>
      </c>
      <c r="F5536" t="s">
        <v>15</v>
      </c>
      <c r="G5536" t="b">
        <v>1</v>
      </c>
      <c r="I5536">
        <v>21</v>
      </c>
      <c r="J5536" t="b">
        <v>1</v>
      </c>
      <c r="K5536">
        <f>YEAR(Table1[[#This Row],[Patient Admission Date]])</f>
        <v>2024</v>
      </c>
      <c r="L5536" t="str">
        <f>TEXT(Table1[[#This Row],[Patient Admission Date]],"mmm")</f>
        <v>Feb</v>
      </c>
      <c r="M5536" t="str">
        <f>TEXT(Table1[[#This Row],[Patient Admission Date]],"ddd")</f>
        <v>Wed</v>
      </c>
      <c r="N5536" t="str">
        <f>TEXT(INT(HOUR(Table1[[#This Row],[Patient Admission Date]])/3)*3,"00")&amp;"-"&amp;TEXT(INT(HOUR(Table1[[#This Row],[Patient Admission Date]])/3)*3+3,"00")</f>
        <v>03-06</v>
      </c>
      <c r="O5536" t="str" cm="1">
        <f t="array" ref="O5536">_xlfn.IFS(Table1[[#This Row],[Patient Age]]&lt;=14,"0-14",Table1[[#This Row],[Patient Age]]&lt;=29,"15-29",Table1[[#This Row],[Patient Age]]&lt;=44,"30-44",Table1[[#This Row],[Patient Age]]&lt;=59,"45-59",Table1[[#This Row],[Patient Age]]&lt;=74,"60-74",TRUE,"75+")</f>
        <v>60-74</v>
      </c>
      <c r="P5536" t="str" cm="1">
        <f t="array" ref="P5536">_xlfn.IFS(Table1[[#This Row],[Patient Waittime]]&lt;=15,"0-15",Table1[[#This Row],[Patient Waittime]]&lt;=30,"16-30",Table1[[#This Row],[Patient Waittime]]&lt;=45,"31-45",Table1[[#This Row],[Patient Waittime]]&lt;=60,"46-60",TRUE,"60+")</f>
        <v>16-30</v>
      </c>
      <c r="Q5536">
        <f>--(Table1[[#This Row],[Patient Waittime]]&lt;=30)</f>
        <v>1</v>
      </c>
      <c r="R5536">
        <f>--Table1[[#This Row],[Patient Admission Flag]]</f>
        <v>1</v>
      </c>
      <c r="S5536">
        <f>--AND(Table1[[#This Row],[WithinTarget]]=1,Table1[[#This Row],[Patient Satisfaction Score]]&gt;=7)</f>
        <v>0</v>
      </c>
      <c r="T5536" t="str">
        <f>IF(LEFT(Table1[[#This Row],[Patient Gender]],1)="F","Female","Male")</f>
        <v>Female</v>
      </c>
    </row>
    <row r="5537" spans="1:20" x14ac:dyDescent="0.3">
      <c r="A5537" t="s">
        <v>5641</v>
      </c>
      <c r="B5537" s="1">
        <v>45172.897916666669</v>
      </c>
      <c r="C5537" t="s">
        <v>13</v>
      </c>
      <c r="D5537">
        <v>27</v>
      </c>
      <c r="E5537" t="s">
        <v>18</v>
      </c>
      <c r="F5537" t="s">
        <v>15</v>
      </c>
      <c r="G5537" t="b">
        <v>1</v>
      </c>
      <c r="I5537">
        <v>23</v>
      </c>
      <c r="J5537" t="b">
        <v>1</v>
      </c>
      <c r="K5537">
        <f>YEAR(Table1[[#This Row],[Patient Admission Date]])</f>
        <v>2023</v>
      </c>
      <c r="L5537" t="str">
        <f>TEXT(Table1[[#This Row],[Patient Admission Date]],"mmm")</f>
        <v>Sep</v>
      </c>
      <c r="M5537" t="str">
        <f>TEXT(Table1[[#This Row],[Patient Admission Date]],"ddd")</f>
        <v>Sun</v>
      </c>
      <c r="N5537" t="str">
        <f>TEXT(INT(HOUR(Table1[[#This Row],[Patient Admission Date]])/3)*3,"00")&amp;"-"&amp;TEXT(INT(HOUR(Table1[[#This Row],[Patient Admission Date]])/3)*3+3,"00")</f>
        <v>21-24</v>
      </c>
      <c r="O5537" t="str" cm="1">
        <f t="array" ref="O5537">_xlfn.IFS(Table1[[#This Row],[Patient Age]]&lt;=14,"0-14",Table1[[#This Row],[Patient Age]]&lt;=29,"15-29",Table1[[#This Row],[Patient Age]]&lt;=44,"30-44",Table1[[#This Row],[Patient Age]]&lt;=59,"45-59",Table1[[#This Row],[Patient Age]]&lt;=74,"60-74",TRUE,"75+")</f>
        <v>15-29</v>
      </c>
      <c r="P5537" t="str" cm="1">
        <f t="array" ref="P5537">_xlfn.IFS(Table1[[#This Row],[Patient Waittime]]&lt;=15,"0-15",Table1[[#This Row],[Patient Waittime]]&lt;=30,"16-30",Table1[[#This Row],[Patient Waittime]]&lt;=45,"31-45",Table1[[#This Row],[Patient Waittime]]&lt;=60,"46-60",TRUE,"60+")</f>
        <v>16-30</v>
      </c>
      <c r="Q5537">
        <f>--(Table1[[#This Row],[Patient Waittime]]&lt;=30)</f>
        <v>1</v>
      </c>
      <c r="R5537">
        <f>--Table1[[#This Row],[Patient Admission Flag]]</f>
        <v>1</v>
      </c>
      <c r="S5537">
        <f>--AND(Table1[[#This Row],[WithinTarget]]=1,Table1[[#This Row],[Patient Satisfaction Score]]&gt;=7)</f>
        <v>0</v>
      </c>
      <c r="T5537" t="str">
        <f>IF(LEFT(Table1[[#This Row],[Patient Gender]],1)="F","Female","Male")</f>
        <v>Female</v>
      </c>
    </row>
    <row r="5538" spans="1:20" x14ac:dyDescent="0.3">
      <c r="A5538" t="s">
        <v>5642</v>
      </c>
      <c r="B5538" s="1">
        <v>45561.400694444441</v>
      </c>
      <c r="C5538" t="s">
        <v>13</v>
      </c>
      <c r="D5538">
        <v>58</v>
      </c>
      <c r="E5538" t="s">
        <v>18</v>
      </c>
      <c r="F5538" t="s">
        <v>15</v>
      </c>
      <c r="G5538" t="b">
        <v>1</v>
      </c>
      <c r="I5538">
        <v>10</v>
      </c>
      <c r="J5538" t="b">
        <v>1</v>
      </c>
      <c r="K5538">
        <f>YEAR(Table1[[#This Row],[Patient Admission Date]])</f>
        <v>2024</v>
      </c>
      <c r="L5538" t="str">
        <f>TEXT(Table1[[#This Row],[Patient Admission Date]],"mmm")</f>
        <v>Sep</v>
      </c>
      <c r="M5538" t="str">
        <f>TEXT(Table1[[#This Row],[Patient Admission Date]],"ddd")</f>
        <v>Thu</v>
      </c>
      <c r="N5538" t="str">
        <f>TEXT(INT(HOUR(Table1[[#This Row],[Patient Admission Date]])/3)*3,"00")&amp;"-"&amp;TEXT(INT(HOUR(Table1[[#This Row],[Patient Admission Date]])/3)*3+3,"00")</f>
        <v>09-12</v>
      </c>
      <c r="O5538" t="str" cm="1">
        <f t="array" ref="O5538">_xlfn.IFS(Table1[[#This Row],[Patient Age]]&lt;=14,"0-14",Table1[[#This Row],[Patient Age]]&lt;=29,"15-29",Table1[[#This Row],[Patient Age]]&lt;=44,"30-44",Table1[[#This Row],[Patient Age]]&lt;=59,"45-59",Table1[[#This Row],[Patient Age]]&lt;=74,"60-74",TRUE,"75+")</f>
        <v>45-59</v>
      </c>
      <c r="P5538" t="str" cm="1">
        <f t="array" ref="P5538">_xlfn.IFS(Table1[[#This Row],[Patient Waittime]]&lt;=15,"0-15",Table1[[#This Row],[Patient Waittime]]&lt;=30,"16-30",Table1[[#This Row],[Patient Waittime]]&lt;=45,"31-45",Table1[[#This Row],[Patient Waittime]]&lt;=60,"46-60",TRUE,"60+")</f>
        <v>0-15</v>
      </c>
      <c r="Q5538">
        <f>--(Table1[[#This Row],[Patient Waittime]]&lt;=30)</f>
        <v>1</v>
      </c>
      <c r="R5538">
        <f>--Table1[[#This Row],[Patient Admission Flag]]</f>
        <v>1</v>
      </c>
      <c r="S5538">
        <f>--AND(Table1[[#This Row],[WithinTarget]]=1,Table1[[#This Row],[Patient Satisfaction Score]]&gt;=7)</f>
        <v>0</v>
      </c>
      <c r="T5538" t="str">
        <f>IF(LEFT(Table1[[#This Row],[Patient Gender]],1)="F","Female","Male")</f>
        <v>Female</v>
      </c>
    </row>
    <row r="5539" spans="1:20" x14ac:dyDescent="0.3">
      <c r="A5539" t="s">
        <v>5643</v>
      </c>
      <c r="B5539" s="1">
        <v>45026.055555555555</v>
      </c>
      <c r="C5539" t="s">
        <v>13</v>
      </c>
      <c r="D5539">
        <v>55</v>
      </c>
      <c r="E5539" t="s">
        <v>18</v>
      </c>
      <c r="F5539" t="s">
        <v>15</v>
      </c>
      <c r="G5539" t="b">
        <v>1</v>
      </c>
      <c r="I5539">
        <v>20</v>
      </c>
      <c r="J5539" t="b">
        <v>1</v>
      </c>
      <c r="K5539">
        <f>YEAR(Table1[[#This Row],[Patient Admission Date]])</f>
        <v>2023</v>
      </c>
      <c r="L5539" t="str">
        <f>TEXT(Table1[[#This Row],[Patient Admission Date]],"mmm")</f>
        <v>Apr</v>
      </c>
      <c r="M5539" t="str">
        <f>TEXT(Table1[[#This Row],[Patient Admission Date]],"ddd")</f>
        <v>Mon</v>
      </c>
      <c r="N5539" t="str">
        <f>TEXT(INT(HOUR(Table1[[#This Row],[Patient Admission Date]])/3)*3,"00")&amp;"-"&amp;TEXT(INT(HOUR(Table1[[#This Row],[Patient Admission Date]])/3)*3+3,"00")</f>
        <v>00-03</v>
      </c>
      <c r="O5539" t="str" cm="1">
        <f t="array" ref="O5539">_xlfn.IFS(Table1[[#This Row],[Patient Age]]&lt;=14,"0-14",Table1[[#This Row],[Patient Age]]&lt;=29,"15-29",Table1[[#This Row],[Patient Age]]&lt;=44,"30-44",Table1[[#This Row],[Patient Age]]&lt;=59,"45-59",Table1[[#This Row],[Patient Age]]&lt;=74,"60-74",TRUE,"75+")</f>
        <v>45-59</v>
      </c>
      <c r="P5539" t="str" cm="1">
        <f t="array" ref="P5539">_xlfn.IFS(Table1[[#This Row],[Patient Waittime]]&lt;=15,"0-15",Table1[[#This Row],[Patient Waittime]]&lt;=30,"16-30",Table1[[#This Row],[Patient Waittime]]&lt;=45,"31-45",Table1[[#This Row],[Patient Waittime]]&lt;=60,"46-60",TRUE,"60+")</f>
        <v>16-30</v>
      </c>
      <c r="Q5539">
        <f>--(Table1[[#This Row],[Patient Waittime]]&lt;=30)</f>
        <v>1</v>
      </c>
      <c r="R5539">
        <f>--Table1[[#This Row],[Patient Admission Flag]]</f>
        <v>1</v>
      </c>
      <c r="S5539">
        <f>--AND(Table1[[#This Row],[WithinTarget]]=1,Table1[[#This Row],[Patient Satisfaction Score]]&gt;=7)</f>
        <v>0</v>
      </c>
      <c r="T5539" t="str">
        <f>IF(LEFT(Table1[[#This Row],[Patient Gender]],1)="F","Female","Male")</f>
        <v>Female</v>
      </c>
    </row>
    <row r="5540" spans="1:20" x14ac:dyDescent="0.3">
      <c r="A5540" t="s">
        <v>5644</v>
      </c>
      <c r="B5540" s="1">
        <v>45406.588888888888</v>
      </c>
      <c r="C5540" t="s">
        <v>13</v>
      </c>
      <c r="D5540">
        <v>59</v>
      </c>
      <c r="E5540" t="s">
        <v>18</v>
      </c>
      <c r="F5540" t="s">
        <v>15</v>
      </c>
      <c r="G5540" t="b">
        <v>1</v>
      </c>
      <c r="I5540">
        <v>54</v>
      </c>
      <c r="J5540" t="b">
        <v>1</v>
      </c>
      <c r="K5540">
        <f>YEAR(Table1[[#This Row],[Patient Admission Date]])</f>
        <v>2024</v>
      </c>
      <c r="L5540" t="str">
        <f>TEXT(Table1[[#This Row],[Patient Admission Date]],"mmm")</f>
        <v>Apr</v>
      </c>
      <c r="M5540" t="str">
        <f>TEXT(Table1[[#This Row],[Patient Admission Date]],"ddd")</f>
        <v>Wed</v>
      </c>
      <c r="N5540" t="str">
        <f>TEXT(INT(HOUR(Table1[[#This Row],[Patient Admission Date]])/3)*3,"00")&amp;"-"&amp;TEXT(INT(HOUR(Table1[[#This Row],[Patient Admission Date]])/3)*3+3,"00")</f>
        <v>12-15</v>
      </c>
      <c r="O5540" t="str" cm="1">
        <f t="array" ref="O5540">_xlfn.IFS(Table1[[#This Row],[Patient Age]]&lt;=14,"0-14",Table1[[#This Row],[Patient Age]]&lt;=29,"15-29",Table1[[#This Row],[Patient Age]]&lt;=44,"30-44",Table1[[#This Row],[Patient Age]]&lt;=59,"45-59",Table1[[#This Row],[Patient Age]]&lt;=74,"60-74",TRUE,"75+")</f>
        <v>45-59</v>
      </c>
      <c r="P5540" t="str" cm="1">
        <f t="array" ref="P5540">_xlfn.IFS(Table1[[#This Row],[Patient Waittime]]&lt;=15,"0-15",Table1[[#This Row],[Patient Waittime]]&lt;=30,"16-30",Table1[[#This Row],[Patient Waittime]]&lt;=45,"31-45",Table1[[#This Row],[Patient Waittime]]&lt;=60,"46-60",TRUE,"60+")</f>
        <v>46-60</v>
      </c>
      <c r="Q5540">
        <f>--(Table1[[#This Row],[Patient Waittime]]&lt;=30)</f>
        <v>0</v>
      </c>
      <c r="R5540">
        <f>--Table1[[#This Row],[Patient Admission Flag]]</f>
        <v>1</v>
      </c>
      <c r="S5540">
        <f>--AND(Table1[[#This Row],[WithinTarget]]=1,Table1[[#This Row],[Patient Satisfaction Score]]&gt;=7)</f>
        <v>0</v>
      </c>
      <c r="T5540" t="str">
        <f>IF(LEFT(Table1[[#This Row],[Patient Gender]],1)="F","Female","Male")</f>
        <v>Female</v>
      </c>
    </row>
    <row r="5541" spans="1:20" x14ac:dyDescent="0.3">
      <c r="A5541" t="s">
        <v>5645</v>
      </c>
      <c r="B5541" s="1">
        <v>45515.902083333334</v>
      </c>
      <c r="C5541" t="s">
        <v>13</v>
      </c>
      <c r="D5541">
        <v>49</v>
      </c>
      <c r="E5541" t="s">
        <v>18</v>
      </c>
      <c r="F5541" t="s">
        <v>15</v>
      </c>
      <c r="G5541" t="b">
        <v>1</v>
      </c>
      <c r="I5541">
        <v>58</v>
      </c>
      <c r="J5541" t="b">
        <v>1</v>
      </c>
      <c r="K5541">
        <f>YEAR(Table1[[#This Row],[Patient Admission Date]])</f>
        <v>2024</v>
      </c>
      <c r="L5541" t="str">
        <f>TEXT(Table1[[#This Row],[Patient Admission Date]],"mmm")</f>
        <v>Aug</v>
      </c>
      <c r="M5541" t="str">
        <f>TEXT(Table1[[#This Row],[Patient Admission Date]],"ddd")</f>
        <v>Sun</v>
      </c>
      <c r="N5541" t="str">
        <f>TEXT(INT(HOUR(Table1[[#This Row],[Patient Admission Date]])/3)*3,"00")&amp;"-"&amp;TEXT(INT(HOUR(Table1[[#This Row],[Patient Admission Date]])/3)*3+3,"00")</f>
        <v>21-24</v>
      </c>
      <c r="O5541" t="str" cm="1">
        <f t="array" ref="O5541">_xlfn.IFS(Table1[[#This Row],[Patient Age]]&lt;=14,"0-14",Table1[[#This Row],[Patient Age]]&lt;=29,"15-29",Table1[[#This Row],[Patient Age]]&lt;=44,"30-44",Table1[[#This Row],[Patient Age]]&lt;=59,"45-59",Table1[[#This Row],[Patient Age]]&lt;=74,"60-74",TRUE,"75+")</f>
        <v>45-59</v>
      </c>
      <c r="P5541" t="str" cm="1">
        <f t="array" ref="P5541">_xlfn.IFS(Table1[[#This Row],[Patient Waittime]]&lt;=15,"0-15",Table1[[#This Row],[Patient Waittime]]&lt;=30,"16-30",Table1[[#This Row],[Patient Waittime]]&lt;=45,"31-45",Table1[[#This Row],[Patient Waittime]]&lt;=60,"46-60",TRUE,"60+")</f>
        <v>46-60</v>
      </c>
      <c r="Q5541">
        <f>--(Table1[[#This Row],[Patient Waittime]]&lt;=30)</f>
        <v>0</v>
      </c>
      <c r="R5541">
        <f>--Table1[[#This Row],[Patient Admission Flag]]</f>
        <v>1</v>
      </c>
      <c r="S5541">
        <f>--AND(Table1[[#This Row],[WithinTarget]]=1,Table1[[#This Row],[Patient Satisfaction Score]]&gt;=7)</f>
        <v>0</v>
      </c>
      <c r="T5541" t="str">
        <f>IF(LEFT(Table1[[#This Row],[Patient Gender]],1)="F","Female","Male")</f>
        <v>Female</v>
      </c>
    </row>
    <row r="5542" spans="1:20" x14ac:dyDescent="0.3">
      <c r="A5542" t="s">
        <v>5646</v>
      </c>
      <c r="B5542" s="1">
        <v>45426.708333333336</v>
      </c>
      <c r="C5542" t="s">
        <v>13</v>
      </c>
      <c r="D5542">
        <v>20</v>
      </c>
      <c r="E5542" t="s">
        <v>18</v>
      </c>
      <c r="F5542" t="s">
        <v>15</v>
      </c>
      <c r="G5542" t="b">
        <v>1</v>
      </c>
      <c r="I5542">
        <v>10</v>
      </c>
      <c r="J5542" t="b">
        <v>1</v>
      </c>
      <c r="K5542">
        <f>YEAR(Table1[[#This Row],[Patient Admission Date]])</f>
        <v>2024</v>
      </c>
      <c r="L5542" t="str">
        <f>TEXT(Table1[[#This Row],[Patient Admission Date]],"mmm")</f>
        <v>May</v>
      </c>
      <c r="M5542" t="str">
        <f>TEXT(Table1[[#This Row],[Patient Admission Date]],"ddd")</f>
        <v>Tue</v>
      </c>
      <c r="N5542" t="str">
        <f>TEXT(INT(HOUR(Table1[[#This Row],[Patient Admission Date]])/3)*3,"00")&amp;"-"&amp;TEXT(INT(HOUR(Table1[[#This Row],[Patient Admission Date]])/3)*3+3,"00")</f>
        <v>15-18</v>
      </c>
      <c r="O5542" t="str" cm="1">
        <f t="array" ref="O5542">_xlfn.IFS(Table1[[#This Row],[Patient Age]]&lt;=14,"0-14",Table1[[#This Row],[Patient Age]]&lt;=29,"15-29",Table1[[#This Row],[Patient Age]]&lt;=44,"30-44",Table1[[#This Row],[Patient Age]]&lt;=59,"45-59",Table1[[#This Row],[Patient Age]]&lt;=74,"60-74",TRUE,"75+")</f>
        <v>15-29</v>
      </c>
      <c r="P5542" t="str" cm="1">
        <f t="array" ref="P5542">_xlfn.IFS(Table1[[#This Row],[Patient Waittime]]&lt;=15,"0-15",Table1[[#This Row],[Patient Waittime]]&lt;=30,"16-30",Table1[[#This Row],[Patient Waittime]]&lt;=45,"31-45",Table1[[#This Row],[Patient Waittime]]&lt;=60,"46-60",TRUE,"60+")</f>
        <v>0-15</v>
      </c>
      <c r="Q5542">
        <f>--(Table1[[#This Row],[Patient Waittime]]&lt;=30)</f>
        <v>1</v>
      </c>
      <c r="R5542">
        <f>--Table1[[#This Row],[Patient Admission Flag]]</f>
        <v>1</v>
      </c>
      <c r="S5542">
        <f>--AND(Table1[[#This Row],[WithinTarget]]=1,Table1[[#This Row],[Patient Satisfaction Score]]&gt;=7)</f>
        <v>0</v>
      </c>
      <c r="T5542" t="str">
        <f>IF(LEFT(Table1[[#This Row],[Patient Gender]],1)="F","Female","Male")</f>
        <v>Female</v>
      </c>
    </row>
    <row r="5543" spans="1:20" x14ac:dyDescent="0.3">
      <c r="A5543" t="s">
        <v>5647</v>
      </c>
      <c r="B5543" s="1">
        <v>45071.511805555558</v>
      </c>
      <c r="C5543" t="s">
        <v>13</v>
      </c>
      <c r="D5543">
        <v>52</v>
      </c>
      <c r="E5543" t="s">
        <v>18</v>
      </c>
      <c r="F5543" t="s">
        <v>15</v>
      </c>
      <c r="G5543" t="b">
        <v>1</v>
      </c>
      <c r="I5543">
        <v>26</v>
      </c>
      <c r="J5543" t="b">
        <v>1</v>
      </c>
      <c r="K5543">
        <f>YEAR(Table1[[#This Row],[Patient Admission Date]])</f>
        <v>2023</v>
      </c>
      <c r="L5543" t="str">
        <f>TEXT(Table1[[#This Row],[Patient Admission Date]],"mmm")</f>
        <v>May</v>
      </c>
      <c r="M5543" t="str">
        <f>TEXT(Table1[[#This Row],[Patient Admission Date]],"ddd")</f>
        <v>Thu</v>
      </c>
      <c r="N5543" t="str">
        <f>TEXT(INT(HOUR(Table1[[#This Row],[Patient Admission Date]])/3)*3,"00")&amp;"-"&amp;TEXT(INT(HOUR(Table1[[#This Row],[Patient Admission Date]])/3)*3+3,"00")</f>
        <v>12-15</v>
      </c>
      <c r="O5543" t="str" cm="1">
        <f t="array" ref="O5543">_xlfn.IFS(Table1[[#This Row],[Patient Age]]&lt;=14,"0-14",Table1[[#This Row],[Patient Age]]&lt;=29,"15-29",Table1[[#This Row],[Patient Age]]&lt;=44,"30-44",Table1[[#This Row],[Patient Age]]&lt;=59,"45-59",Table1[[#This Row],[Patient Age]]&lt;=74,"60-74",TRUE,"75+")</f>
        <v>45-59</v>
      </c>
      <c r="P5543" t="str" cm="1">
        <f t="array" ref="P5543">_xlfn.IFS(Table1[[#This Row],[Patient Waittime]]&lt;=15,"0-15",Table1[[#This Row],[Patient Waittime]]&lt;=30,"16-30",Table1[[#This Row],[Patient Waittime]]&lt;=45,"31-45",Table1[[#This Row],[Patient Waittime]]&lt;=60,"46-60",TRUE,"60+")</f>
        <v>16-30</v>
      </c>
      <c r="Q5543">
        <f>--(Table1[[#This Row],[Patient Waittime]]&lt;=30)</f>
        <v>1</v>
      </c>
      <c r="R5543">
        <f>--Table1[[#This Row],[Patient Admission Flag]]</f>
        <v>1</v>
      </c>
      <c r="S5543">
        <f>--AND(Table1[[#This Row],[WithinTarget]]=1,Table1[[#This Row],[Patient Satisfaction Score]]&gt;=7)</f>
        <v>0</v>
      </c>
      <c r="T5543" t="str">
        <f>IF(LEFT(Table1[[#This Row],[Patient Gender]],1)="F","Female","Male")</f>
        <v>Female</v>
      </c>
    </row>
    <row r="5544" spans="1:20" x14ac:dyDescent="0.3">
      <c r="A5544" t="s">
        <v>5648</v>
      </c>
      <c r="B5544" s="1">
        <v>45561.322916666664</v>
      </c>
      <c r="C5544" t="s">
        <v>13</v>
      </c>
      <c r="D5544">
        <v>21</v>
      </c>
      <c r="E5544" t="s">
        <v>18</v>
      </c>
      <c r="F5544" t="s">
        <v>15</v>
      </c>
      <c r="G5544" t="b">
        <v>1</v>
      </c>
      <c r="I5544">
        <v>50</v>
      </c>
      <c r="J5544" t="b">
        <v>1</v>
      </c>
      <c r="K5544">
        <f>YEAR(Table1[[#This Row],[Patient Admission Date]])</f>
        <v>2024</v>
      </c>
      <c r="L5544" t="str">
        <f>TEXT(Table1[[#This Row],[Patient Admission Date]],"mmm")</f>
        <v>Sep</v>
      </c>
      <c r="M5544" t="str">
        <f>TEXT(Table1[[#This Row],[Patient Admission Date]],"ddd")</f>
        <v>Thu</v>
      </c>
      <c r="N5544" t="str">
        <f>TEXT(INT(HOUR(Table1[[#This Row],[Patient Admission Date]])/3)*3,"00")&amp;"-"&amp;TEXT(INT(HOUR(Table1[[#This Row],[Patient Admission Date]])/3)*3+3,"00")</f>
        <v>06-09</v>
      </c>
      <c r="O5544" t="str" cm="1">
        <f t="array" ref="O5544">_xlfn.IFS(Table1[[#This Row],[Patient Age]]&lt;=14,"0-14",Table1[[#This Row],[Patient Age]]&lt;=29,"15-29",Table1[[#This Row],[Patient Age]]&lt;=44,"30-44",Table1[[#This Row],[Patient Age]]&lt;=59,"45-59",Table1[[#This Row],[Patient Age]]&lt;=74,"60-74",TRUE,"75+")</f>
        <v>15-29</v>
      </c>
      <c r="P5544" t="str" cm="1">
        <f t="array" ref="P5544">_xlfn.IFS(Table1[[#This Row],[Patient Waittime]]&lt;=15,"0-15",Table1[[#This Row],[Patient Waittime]]&lt;=30,"16-30",Table1[[#This Row],[Patient Waittime]]&lt;=45,"31-45",Table1[[#This Row],[Patient Waittime]]&lt;=60,"46-60",TRUE,"60+")</f>
        <v>46-60</v>
      </c>
      <c r="Q5544">
        <f>--(Table1[[#This Row],[Patient Waittime]]&lt;=30)</f>
        <v>0</v>
      </c>
      <c r="R5544">
        <f>--Table1[[#This Row],[Patient Admission Flag]]</f>
        <v>1</v>
      </c>
      <c r="S5544">
        <f>--AND(Table1[[#This Row],[WithinTarget]]=1,Table1[[#This Row],[Patient Satisfaction Score]]&gt;=7)</f>
        <v>0</v>
      </c>
      <c r="T5544" t="str">
        <f>IF(LEFT(Table1[[#This Row],[Patient Gender]],1)="F","Female","Male")</f>
        <v>Female</v>
      </c>
    </row>
    <row r="5545" spans="1:20" x14ac:dyDescent="0.3">
      <c r="A5545" t="s">
        <v>5649</v>
      </c>
      <c r="B5545" s="1">
        <v>45470.488194444442</v>
      </c>
      <c r="C5545" t="s">
        <v>13</v>
      </c>
      <c r="D5545">
        <v>33</v>
      </c>
      <c r="E5545" t="s">
        <v>18</v>
      </c>
      <c r="F5545" t="s">
        <v>15</v>
      </c>
      <c r="G5545" t="b">
        <v>1</v>
      </c>
      <c r="I5545">
        <v>58</v>
      </c>
      <c r="J5545" t="b">
        <v>1</v>
      </c>
      <c r="K5545">
        <f>YEAR(Table1[[#This Row],[Patient Admission Date]])</f>
        <v>2024</v>
      </c>
      <c r="L5545" t="str">
        <f>TEXT(Table1[[#This Row],[Patient Admission Date]],"mmm")</f>
        <v>Jun</v>
      </c>
      <c r="M5545" t="str">
        <f>TEXT(Table1[[#This Row],[Patient Admission Date]],"ddd")</f>
        <v>Thu</v>
      </c>
      <c r="N5545" t="str">
        <f>TEXT(INT(HOUR(Table1[[#This Row],[Patient Admission Date]])/3)*3,"00")&amp;"-"&amp;TEXT(INT(HOUR(Table1[[#This Row],[Patient Admission Date]])/3)*3+3,"00")</f>
        <v>09-12</v>
      </c>
      <c r="O5545" t="str" cm="1">
        <f t="array" ref="O5545">_xlfn.IFS(Table1[[#This Row],[Patient Age]]&lt;=14,"0-14",Table1[[#This Row],[Patient Age]]&lt;=29,"15-29",Table1[[#This Row],[Patient Age]]&lt;=44,"30-44",Table1[[#This Row],[Patient Age]]&lt;=59,"45-59",Table1[[#This Row],[Patient Age]]&lt;=74,"60-74",TRUE,"75+")</f>
        <v>30-44</v>
      </c>
      <c r="P5545" t="str" cm="1">
        <f t="array" ref="P5545">_xlfn.IFS(Table1[[#This Row],[Patient Waittime]]&lt;=15,"0-15",Table1[[#This Row],[Patient Waittime]]&lt;=30,"16-30",Table1[[#This Row],[Patient Waittime]]&lt;=45,"31-45",Table1[[#This Row],[Patient Waittime]]&lt;=60,"46-60",TRUE,"60+")</f>
        <v>46-60</v>
      </c>
      <c r="Q5545">
        <f>--(Table1[[#This Row],[Patient Waittime]]&lt;=30)</f>
        <v>0</v>
      </c>
      <c r="R5545">
        <f>--Table1[[#This Row],[Patient Admission Flag]]</f>
        <v>1</v>
      </c>
      <c r="S5545">
        <f>--AND(Table1[[#This Row],[WithinTarget]]=1,Table1[[#This Row],[Patient Satisfaction Score]]&gt;=7)</f>
        <v>0</v>
      </c>
      <c r="T5545" t="str">
        <f>IF(LEFT(Table1[[#This Row],[Patient Gender]],1)="F","Female","Male")</f>
        <v>Female</v>
      </c>
    </row>
    <row r="5546" spans="1:20" x14ac:dyDescent="0.3">
      <c r="A5546" t="s">
        <v>5650</v>
      </c>
      <c r="B5546" s="1">
        <v>45458.583333333336</v>
      </c>
      <c r="C5546" t="s">
        <v>13</v>
      </c>
      <c r="D5546">
        <v>13</v>
      </c>
      <c r="E5546" t="s">
        <v>18</v>
      </c>
      <c r="F5546" t="s">
        <v>15</v>
      </c>
      <c r="G5546" t="b">
        <v>1</v>
      </c>
      <c r="I5546">
        <v>37</v>
      </c>
      <c r="J5546" t="b">
        <v>1</v>
      </c>
      <c r="K5546">
        <f>YEAR(Table1[[#This Row],[Patient Admission Date]])</f>
        <v>2024</v>
      </c>
      <c r="L5546" t="str">
        <f>TEXT(Table1[[#This Row],[Patient Admission Date]],"mmm")</f>
        <v>Jun</v>
      </c>
      <c r="M5546" t="str">
        <f>TEXT(Table1[[#This Row],[Patient Admission Date]],"ddd")</f>
        <v>Sat</v>
      </c>
      <c r="N5546" t="str">
        <f>TEXT(INT(HOUR(Table1[[#This Row],[Patient Admission Date]])/3)*3,"00")&amp;"-"&amp;TEXT(INT(HOUR(Table1[[#This Row],[Patient Admission Date]])/3)*3+3,"00")</f>
        <v>12-15</v>
      </c>
      <c r="O5546" t="str" cm="1">
        <f t="array" ref="O5546">_xlfn.IFS(Table1[[#This Row],[Patient Age]]&lt;=14,"0-14",Table1[[#This Row],[Patient Age]]&lt;=29,"15-29",Table1[[#This Row],[Patient Age]]&lt;=44,"30-44",Table1[[#This Row],[Patient Age]]&lt;=59,"45-59",Table1[[#This Row],[Patient Age]]&lt;=74,"60-74",TRUE,"75+")</f>
        <v>0-14</v>
      </c>
      <c r="P5546" t="str" cm="1">
        <f t="array" ref="P5546">_xlfn.IFS(Table1[[#This Row],[Patient Waittime]]&lt;=15,"0-15",Table1[[#This Row],[Patient Waittime]]&lt;=30,"16-30",Table1[[#This Row],[Patient Waittime]]&lt;=45,"31-45",Table1[[#This Row],[Patient Waittime]]&lt;=60,"46-60",TRUE,"60+")</f>
        <v>31-45</v>
      </c>
      <c r="Q5546">
        <f>--(Table1[[#This Row],[Patient Waittime]]&lt;=30)</f>
        <v>0</v>
      </c>
      <c r="R5546">
        <f>--Table1[[#This Row],[Patient Admission Flag]]</f>
        <v>1</v>
      </c>
      <c r="S5546">
        <f>--AND(Table1[[#This Row],[WithinTarget]]=1,Table1[[#This Row],[Patient Satisfaction Score]]&gt;=7)</f>
        <v>0</v>
      </c>
      <c r="T5546" t="str">
        <f>IF(LEFT(Table1[[#This Row],[Patient Gender]],1)="F","Female","Male")</f>
        <v>Female</v>
      </c>
    </row>
    <row r="5547" spans="1:20" x14ac:dyDescent="0.3">
      <c r="A5547" t="s">
        <v>5651</v>
      </c>
      <c r="B5547" s="1">
        <v>45242.26666666667</v>
      </c>
      <c r="C5547" t="s">
        <v>13</v>
      </c>
      <c r="D5547">
        <v>73</v>
      </c>
      <c r="E5547" t="s">
        <v>18</v>
      </c>
      <c r="F5547" t="s">
        <v>15</v>
      </c>
      <c r="G5547" t="b">
        <v>1</v>
      </c>
      <c r="I5547">
        <v>40</v>
      </c>
      <c r="J5547" t="b">
        <v>1</v>
      </c>
      <c r="K5547">
        <f>YEAR(Table1[[#This Row],[Patient Admission Date]])</f>
        <v>2023</v>
      </c>
      <c r="L5547" t="str">
        <f>TEXT(Table1[[#This Row],[Patient Admission Date]],"mmm")</f>
        <v>Nov</v>
      </c>
      <c r="M5547" t="str">
        <f>TEXT(Table1[[#This Row],[Patient Admission Date]],"ddd")</f>
        <v>Sun</v>
      </c>
      <c r="N5547" t="str">
        <f>TEXT(INT(HOUR(Table1[[#This Row],[Patient Admission Date]])/3)*3,"00")&amp;"-"&amp;TEXT(INT(HOUR(Table1[[#This Row],[Patient Admission Date]])/3)*3+3,"00")</f>
        <v>06-09</v>
      </c>
      <c r="O5547" t="str" cm="1">
        <f t="array" ref="O5547">_xlfn.IFS(Table1[[#This Row],[Patient Age]]&lt;=14,"0-14",Table1[[#This Row],[Patient Age]]&lt;=29,"15-29",Table1[[#This Row],[Patient Age]]&lt;=44,"30-44",Table1[[#This Row],[Patient Age]]&lt;=59,"45-59",Table1[[#This Row],[Patient Age]]&lt;=74,"60-74",TRUE,"75+")</f>
        <v>60-74</v>
      </c>
      <c r="P5547" t="str" cm="1">
        <f t="array" ref="P5547">_xlfn.IFS(Table1[[#This Row],[Patient Waittime]]&lt;=15,"0-15",Table1[[#This Row],[Patient Waittime]]&lt;=30,"16-30",Table1[[#This Row],[Patient Waittime]]&lt;=45,"31-45",Table1[[#This Row],[Patient Waittime]]&lt;=60,"46-60",TRUE,"60+")</f>
        <v>31-45</v>
      </c>
      <c r="Q5547">
        <f>--(Table1[[#This Row],[Patient Waittime]]&lt;=30)</f>
        <v>0</v>
      </c>
      <c r="R5547">
        <f>--Table1[[#This Row],[Patient Admission Flag]]</f>
        <v>1</v>
      </c>
      <c r="S5547">
        <f>--AND(Table1[[#This Row],[WithinTarget]]=1,Table1[[#This Row],[Patient Satisfaction Score]]&gt;=7)</f>
        <v>0</v>
      </c>
      <c r="T5547" t="str">
        <f>IF(LEFT(Table1[[#This Row],[Patient Gender]],1)="F","Female","Male")</f>
        <v>Female</v>
      </c>
    </row>
    <row r="5548" spans="1:20" x14ac:dyDescent="0.3">
      <c r="A5548" t="s">
        <v>5652</v>
      </c>
      <c r="B5548" s="1">
        <v>45425.4</v>
      </c>
      <c r="C5548" t="s">
        <v>13</v>
      </c>
      <c r="D5548">
        <v>44</v>
      </c>
      <c r="E5548" t="s">
        <v>18</v>
      </c>
      <c r="F5548" t="s">
        <v>15</v>
      </c>
      <c r="G5548" t="b">
        <v>1</v>
      </c>
      <c r="I5548">
        <v>11</v>
      </c>
      <c r="J5548" t="b">
        <v>1</v>
      </c>
      <c r="K5548">
        <f>YEAR(Table1[[#This Row],[Patient Admission Date]])</f>
        <v>2024</v>
      </c>
      <c r="L5548" t="str">
        <f>TEXT(Table1[[#This Row],[Patient Admission Date]],"mmm")</f>
        <v>May</v>
      </c>
      <c r="M5548" t="str">
        <f>TEXT(Table1[[#This Row],[Patient Admission Date]],"ddd")</f>
        <v>Mon</v>
      </c>
      <c r="N5548" t="str">
        <f>TEXT(INT(HOUR(Table1[[#This Row],[Patient Admission Date]])/3)*3,"00")&amp;"-"&amp;TEXT(INT(HOUR(Table1[[#This Row],[Patient Admission Date]])/3)*3+3,"00")</f>
        <v>09-12</v>
      </c>
      <c r="O5548" t="str" cm="1">
        <f t="array" ref="O5548">_xlfn.IFS(Table1[[#This Row],[Patient Age]]&lt;=14,"0-14",Table1[[#This Row],[Patient Age]]&lt;=29,"15-29",Table1[[#This Row],[Patient Age]]&lt;=44,"30-44",Table1[[#This Row],[Patient Age]]&lt;=59,"45-59",Table1[[#This Row],[Patient Age]]&lt;=74,"60-74",TRUE,"75+")</f>
        <v>30-44</v>
      </c>
      <c r="P5548" t="str" cm="1">
        <f t="array" ref="P5548">_xlfn.IFS(Table1[[#This Row],[Patient Waittime]]&lt;=15,"0-15",Table1[[#This Row],[Patient Waittime]]&lt;=30,"16-30",Table1[[#This Row],[Patient Waittime]]&lt;=45,"31-45",Table1[[#This Row],[Patient Waittime]]&lt;=60,"46-60",TRUE,"60+")</f>
        <v>0-15</v>
      </c>
      <c r="Q5548">
        <f>--(Table1[[#This Row],[Patient Waittime]]&lt;=30)</f>
        <v>1</v>
      </c>
      <c r="R5548">
        <f>--Table1[[#This Row],[Patient Admission Flag]]</f>
        <v>1</v>
      </c>
      <c r="S5548">
        <f>--AND(Table1[[#This Row],[WithinTarget]]=1,Table1[[#This Row],[Patient Satisfaction Score]]&gt;=7)</f>
        <v>0</v>
      </c>
      <c r="T5548" t="str">
        <f>IF(LEFT(Table1[[#This Row],[Patient Gender]],1)="F","Female","Male")</f>
        <v>Female</v>
      </c>
    </row>
    <row r="5549" spans="1:20" x14ac:dyDescent="0.3">
      <c r="A5549" t="s">
        <v>5653</v>
      </c>
      <c r="B5549" s="1">
        <v>45516.050694444442</v>
      </c>
      <c r="C5549" t="s">
        <v>13</v>
      </c>
      <c r="D5549">
        <v>78</v>
      </c>
      <c r="E5549" t="s">
        <v>18</v>
      </c>
      <c r="F5549" t="s">
        <v>15</v>
      </c>
      <c r="G5549" t="b">
        <v>1</v>
      </c>
      <c r="I5549">
        <v>38</v>
      </c>
      <c r="J5549" t="b">
        <v>1</v>
      </c>
      <c r="K5549">
        <f>YEAR(Table1[[#This Row],[Patient Admission Date]])</f>
        <v>2024</v>
      </c>
      <c r="L5549" t="str">
        <f>TEXT(Table1[[#This Row],[Patient Admission Date]],"mmm")</f>
        <v>Aug</v>
      </c>
      <c r="M5549" t="str">
        <f>TEXT(Table1[[#This Row],[Patient Admission Date]],"ddd")</f>
        <v>Mon</v>
      </c>
      <c r="N5549" t="str">
        <f>TEXT(INT(HOUR(Table1[[#This Row],[Patient Admission Date]])/3)*3,"00")&amp;"-"&amp;TEXT(INT(HOUR(Table1[[#This Row],[Patient Admission Date]])/3)*3+3,"00")</f>
        <v>00-03</v>
      </c>
      <c r="O5549" t="str" cm="1">
        <f t="array" ref="O5549">_xlfn.IFS(Table1[[#This Row],[Patient Age]]&lt;=14,"0-14",Table1[[#This Row],[Patient Age]]&lt;=29,"15-29",Table1[[#This Row],[Patient Age]]&lt;=44,"30-44",Table1[[#This Row],[Patient Age]]&lt;=59,"45-59",Table1[[#This Row],[Patient Age]]&lt;=74,"60-74",TRUE,"75+")</f>
        <v>75+</v>
      </c>
      <c r="P5549" t="str" cm="1">
        <f t="array" ref="P5549">_xlfn.IFS(Table1[[#This Row],[Patient Waittime]]&lt;=15,"0-15",Table1[[#This Row],[Patient Waittime]]&lt;=30,"16-30",Table1[[#This Row],[Patient Waittime]]&lt;=45,"31-45",Table1[[#This Row],[Patient Waittime]]&lt;=60,"46-60",TRUE,"60+")</f>
        <v>31-45</v>
      </c>
      <c r="Q5549">
        <f>--(Table1[[#This Row],[Patient Waittime]]&lt;=30)</f>
        <v>0</v>
      </c>
      <c r="R5549">
        <f>--Table1[[#This Row],[Patient Admission Flag]]</f>
        <v>1</v>
      </c>
      <c r="S5549">
        <f>--AND(Table1[[#This Row],[WithinTarget]]=1,Table1[[#This Row],[Patient Satisfaction Score]]&gt;=7)</f>
        <v>0</v>
      </c>
      <c r="T5549" t="str">
        <f>IF(LEFT(Table1[[#This Row],[Patient Gender]],1)="F","Female","Male")</f>
        <v>Female</v>
      </c>
    </row>
    <row r="5550" spans="1:20" x14ac:dyDescent="0.3">
      <c r="A5550" t="s">
        <v>5654</v>
      </c>
      <c r="B5550" s="1">
        <v>45284.302083333336</v>
      </c>
      <c r="C5550" t="s">
        <v>13</v>
      </c>
      <c r="D5550">
        <v>60</v>
      </c>
      <c r="E5550" t="s">
        <v>18</v>
      </c>
      <c r="F5550" t="s">
        <v>15</v>
      </c>
      <c r="G5550" t="b">
        <v>1</v>
      </c>
      <c r="H5550">
        <v>0</v>
      </c>
      <c r="I5550">
        <v>10</v>
      </c>
      <c r="J5550" t="b">
        <v>1</v>
      </c>
      <c r="K5550">
        <f>YEAR(Table1[[#This Row],[Patient Admission Date]])</f>
        <v>2023</v>
      </c>
      <c r="L5550" t="str">
        <f>TEXT(Table1[[#This Row],[Patient Admission Date]],"mmm")</f>
        <v>Dec</v>
      </c>
      <c r="M5550" t="str">
        <f>TEXT(Table1[[#This Row],[Patient Admission Date]],"ddd")</f>
        <v>Sun</v>
      </c>
      <c r="N5550" t="str">
        <f>TEXT(INT(HOUR(Table1[[#This Row],[Patient Admission Date]])/3)*3,"00")&amp;"-"&amp;TEXT(INT(HOUR(Table1[[#This Row],[Patient Admission Date]])/3)*3+3,"00")</f>
        <v>06-09</v>
      </c>
      <c r="O5550" t="str" cm="1">
        <f t="array" ref="O5550">_xlfn.IFS(Table1[[#This Row],[Patient Age]]&lt;=14,"0-14",Table1[[#This Row],[Patient Age]]&lt;=29,"15-29",Table1[[#This Row],[Patient Age]]&lt;=44,"30-44",Table1[[#This Row],[Patient Age]]&lt;=59,"45-59",Table1[[#This Row],[Patient Age]]&lt;=74,"60-74",TRUE,"75+")</f>
        <v>60-74</v>
      </c>
      <c r="P5550" t="str" cm="1">
        <f t="array" ref="P5550">_xlfn.IFS(Table1[[#This Row],[Patient Waittime]]&lt;=15,"0-15",Table1[[#This Row],[Patient Waittime]]&lt;=30,"16-30",Table1[[#This Row],[Patient Waittime]]&lt;=45,"31-45",Table1[[#This Row],[Patient Waittime]]&lt;=60,"46-60",TRUE,"60+")</f>
        <v>0-15</v>
      </c>
      <c r="Q5550">
        <f>--(Table1[[#This Row],[Patient Waittime]]&lt;=30)</f>
        <v>1</v>
      </c>
      <c r="R5550">
        <f>--Table1[[#This Row],[Patient Admission Flag]]</f>
        <v>1</v>
      </c>
      <c r="S5550">
        <f>--AND(Table1[[#This Row],[WithinTarget]]=1,Table1[[#This Row],[Patient Satisfaction Score]]&gt;=7)</f>
        <v>0</v>
      </c>
      <c r="T5550" t="str">
        <f>IF(LEFT(Table1[[#This Row],[Patient Gender]],1)="F","Female","Male")</f>
        <v>Female</v>
      </c>
    </row>
    <row r="5551" spans="1:20" x14ac:dyDescent="0.3">
      <c r="A5551" t="s">
        <v>5655</v>
      </c>
      <c r="B5551" s="1">
        <v>45585.51666666667</v>
      </c>
      <c r="C5551" t="s">
        <v>13</v>
      </c>
      <c r="D5551">
        <v>79</v>
      </c>
      <c r="E5551" t="s">
        <v>18</v>
      </c>
      <c r="F5551" t="s">
        <v>15</v>
      </c>
      <c r="G5551" t="b">
        <v>1</v>
      </c>
      <c r="H5551">
        <v>1</v>
      </c>
      <c r="I5551">
        <v>44</v>
      </c>
      <c r="J5551" t="b">
        <v>1</v>
      </c>
      <c r="K5551">
        <f>YEAR(Table1[[#This Row],[Patient Admission Date]])</f>
        <v>2024</v>
      </c>
      <c r="L5551" t="str">
        <f>TEXT(Table1[[#This Row],[Patient Admission Date]],"mmm")</f>
        <v>Oct</v>
      </c>
      <c r="M5551" t="str">
        <f>TEXT(Table1[[#This Row],[Patient Admission Date]],"ddd")</f>
        <v>Sun</v>
      </c>
      <c r="N5551" t="str">
        <f>TEXT(INT(HOUR(Table1[[#This Row],[Patient Admission Date]])/3)*3,"00")&amp;"-"&amp;TEXT(INT(HOUR(Table1[[#This Row],[Patient Admission Date]])/3)*3+3,"00")</f>
        <v>12-15</v>
      </c>
      <c r="O5551" t="str" cm="1">
        <f t="array" ref="O5551">_xlfn.IFS(Table1[[#This Row],[Patient Age]]&lt;=14,"0-14",Table1[[#This Row],[Patient Age]]&lt;=29,"15-29",Table1[[#This Row],[Patient Age]]&lt;=44,"30-44",Table1[[#This Row],[Patient Age]]&lt;=59,"45-59",Table1[[#This Row],[Patient Age]]&lt;=74,"60-74",TRUE,"75+")</f>
        <v>75+</v>
      </c>
      <c r="P5551" t="str" cm="1">
        <f t="array" ref="P5551">_xlfn.IFS(Table1[[#This Row],[Patient Waittime]]&lt;=15,"0-15",Table1[[#This Row],[Patient Waittime]]&lt;=30,"16-30",Table1[[#This Row],[Patient Waittime]]&lt;=45,"31-45",Table1[[#This Row],[Patient Waittime]]&lt;=60,"46-60",TRUE,"60+")</f>
        <v>31-45</v>
      </c>
      <c r="Q5551">
        <f>--(Table1[[#This Row],[Patient Waittime]]&lt;=30)</f>
        <v>0</v>
      </c>
      <c r="R5551">
        <f>--Table1[[#This Row],[Patient Admission Flag]]</f>
        <v>1</v>
      </c>
      <c r="S5551">
        <f>--AND(Table1[[#This Row],[WithinTarget]]=1,Table1[[#This Row],[Patient Satisfaction Score]]&gt;=7)</f>
        <v>0</v>
      </c>
      <c r="T5551" t="str">
        <f>IF(LEFT(Table1[[#This Row],[Patient Gender]],1)="F","Female","Male")</f>
        <v>Female</v>
      </c>
    </row>
    <row r="5552" spans="1:20" x14ac:dyDescent="0.3">
      <c r="A5552" t="s">
        <v>5656</v>
      </c>
      <c r="B5552" s="1">
        <v>45032.101388888892</v>
      </c>
      <c r="C5552" t="s">
        <v>13</v>
      </c>
      <c r="D5552">
        <v>31</v>
      </c>
      <c r="E5552" t="s">
        <v>18</v>
      </c>
      <c r="F5552" t="s">
        <v>15</v>
      </c>
      <c r="G5552" t="b">
        <v>1</v>
      </c>
      <c r="H5552">
        <v>1</v>
      </c>
      <c r="I5552">
        <v>27</v>
      </c>
      <c r="J5552" t="b">
        <v>1</v>
      </c>
      <c r="K5552">
        <f>YEAR(Table1[[#This Row],[Patient Admission Date]])</f>
        <v>2023</v>
      </c>
      <c r="L5552" t="str">
        <f>TEXT(Table1[[#This Row],[Patient Admission Date]],"mmm")</f>
        <v>Apr</v>
      </c>
      <c r="M5552" t="str">
        <f>TEXT(Table1[[#This Row],[Patient Admission Date]],"ddd")</f>
        <v>Sun</v>
      </c>
      <c r="N5552" t="str">
        <f>TEXT(INT(HOUR(Table1[[#This Row],[Patient Admission Date]])/3)*3,"00")&amp;"-"&amp;TEXT(INT(HOUR(Table1[[#This Row],[Patient Admission Date]])/3)*3+3,"00")</f>
        <v>00-03</v>
      </c>
      <c r="O5552" t="str" cm="1">
        <f t="array" ref="O5552">_xlfn.IFS(Table1[[#This Row],[Patient Age]]&lt;=14,"0-14",Table1[[#This Row],[Patient Age]]&lt;=29,"15-29",Table1[[#This Row],[Patient Age]]&lt;=44,"30-44",Table1[[#This Row],[Patient Age]]&lt;=59,"45-59",Table1[[#This Row],[Patient Age]]&lt;=74,"60-74",TRUE,"75+")</f>
        <v>30-44</v>
      </c>
      <c r="P5552" t="str" cm="1">
        <f t="array" ref="P5552">_xlfn.IFS(Table1[[#This Row],[Patient Waittime]]&lt;=15,"0-15",Table1[[#This Row],[Patient Waittime]]&lt;=30,"16-30",Table1[[#This Row],[Patient Waittime]]&lt;=45,"31-45",Table1[[#This Row],[Patient Waittime]]&lt;=60,"46-60",TRUE,"60+")</f>
        <v>16-30</v>
      </c>
      <c r="Q5552">
        <f>--(Table1[[#This Row],[Patient Waittime]]&lt;=30)</f>
        <v>1</v>
      </c>
      <c r="R5552">
        <f>--Table1[[#This Row],[Patient Admission Flag]]</f>
        <v>1</v>
      </c>
      <c r="S5552">
        <f>--AND(Table1[[#This Row],[WithinTarget]]=1,Table1[[#This Row],[Patient Satisfaction Score]]&gt;=7)</f>
        <v>0</v>
      </c>
      <c r="T5552" t="str">
        <f>IF(LEFT(Table1[[#This Row],[Patient Gender]],1)="F","Female","Male")</f>
        <v>Female</v>
      </c>
    </row>
    <row r="5553" spans="1:20" x14ac:dyDescent="0.3">
      <c r="A5553" t="s">
        <v>5657</v>
      </c>
      <c r="B5553" s="1">
        <v>45166.324305555558</v>
      </c>
      <c r="C5553" t="s">
        <v>13</v>
      </c>
      <c r="D5553">
        <v>25</v>
      </c>
      <c r="E5553" t="s">
        <v>18</v>
      </c>
      <c r="F5553" t="s">
        <v>15</v>
      </c>
      <c r="G5553" t="b">
        <v>1</v>
      </c>
      <c r="H5553">
        <v>2</v>
      </c>
      <c r="I5553">
        <v>35</v>
      </c>
      <c r="J5553" t="b">
        <v>1</v>
      </c>
      <c r="K5553">
        <f>YEAR(Table1[[#This Row],[Patient Admission Date]])</f>
        <v>2023</v>
      </c>
      <c r="L5553" t="str">
        <f>TEXT(Table1[[#This Row],[Patient Admission Date]],"mmm")</f>
        <v>Aug</v>
      </c>
      <c r="M5553" t="str">
        <f>TEXT(Table1[[#This Row],[Patient Admission Date]],"ddd")</f>
        <v>Mon</v>
      </c>
      <c r="N5553" t="str">
        <f>TEXT(INT(HOUR(Table1[[#This Row],[Patient Admission Date]])/3)*3,"00")&amp;"-"&amp;TEXT(INT(HOUR(Table1[[#This Row],[Patient Admission Date]])/3)*3+3,"00")</f>
        <v>06-09</v>
      </c>
      <c r="O5553" t="str" cm="1">
        <f t="array" ref="O5553">_xlfn.IFS(Table1[[#This Row],[Patient Age]]&lt;=14,"0-14",Table1[[#This Row],[Patient Age]]&lt;=29,"15-29",Table1[[#This Row],[Patient Age]]&lt;=44,"30-44",Table1[[#This Row],[Patient Age]]&lt;=59,"45-59",Table1[[#This Row],[Patient Age]]&lt;=74,"60-74",TRUE,"75+")</f>
        <v>15-29</v>
      </c>
      <c r="P5553" t="str" cm="1">
        <f t="array" ref="P5553">_xlfn.IFS(Table1[[#This Row],[Patient Waittime]]&lt;=15,"0-15",Table1[[#This Row],[Patient Waittime]]&lt;=30,"16-30",Table1[[#This Row],[Patient Waittime]]&lt;=45,"31-45",Table1[[#This Row],[Patient Waittime]]&lt;=60,"46-60",TRUE,"60+")</f>
        <v>31-45</v>
      </c>
      <c r="Q5553">
        <f>--(Table1[[#This Row],[Patient Waittime]]&lt;=30)</f>
        <v>0</v>
      </c>
      <c r="R5553">
        <f>--Table1[[#This Row],[Patient Admission Flag]]</f>
        <v>1</v>
      </c>
      <c r="S5553">
        <f>--AND(Table1[[#This Row],[WithinTarget]]=1,Table1[[#This Row],[Patient Satisfaction Score]]&gt;=7)</f>
        <v>0</v>
      </c>
      <c r="T5553" t="str">
        <f>IF(LEFT(Table1[[#This Row],[Patient Gender]],1)="F","Female","Male")</f>
        <v>Female</v>
      </c>
    </row>
    <row r="5554" spans="1:20" x14ac:dyDescent="0.3">
      <c r="A5554" t="s">
        <v>5658</v>
      </c>
      <c r="B5554" s="1">
        <v>45566.326388888891</v>
      </c>
      <c r="C5554" t="s">
        <v>13</v>
      </c>
      <c r="D5554">
        <v>39</v>
      </c>
      <c r="E5554" t="s">
        <v>18</v>
      </c>
      <c r="F5554" t="s">
        <v>15</v>
      </c>
      <c r="G5554" t="b">
        <v>1</v>
      </c>
      <c r="H5554">
        <v>2</v>
      </c>
      <c r="I5554">
        <v>44</v>
      </c>
      <c r="J5554" t="b">
        <v>1</v>
      </c>
      <c r="K5554">
        <f>YEAR(Table1[[#This Row],[Patient Admission Date]])</f>
        <v>2024</v>
      </c>
      <c r="L5554" t="str">
        <f>TEXT(Table1[[#This Row],[Patient Admission Date]],"mmm")</f>
        <v>Oct</v>
      </c>
      <c r="M5554" t="str">
        <f>TEXT(Table1[[#This Row],[Patient Admission Date]],"ddd")</f>
        <v>Tue</v>
      </c>
      <c r="N5554" t="str">
        <f>TEXT(INT(HOUR(Table1[[#This Row],[Patient Admission Date]])/3)*3,"00")&amp;"-"&amp;TEXT(INT(HOUR(Table1[[#This Row],[Patient Admission Date]])/3)*3+3,"00")</f>
        <v>06-09</v>
      </c>
      <c r="O5554" t="str" cm="1">
        <f t="array" ref="O5554">_xlfn.IFS(Table1[[#This Row],[Patient Age]]&lt;=14,"0-14",Table1[[#This Row],[Patient Age]]&lt;=29,"15-29",Table1[[#This Row],[Patient Age]]&lt;=44,"30-44",Table1[[#This Row],[Patient Age]]&lt;=59,"45-59",Table1[[#This Row],[Patient Age]]&lt;=74,"60-74",TRUE,"75+")</f>
        <v>30-44</v>
      </c>
      <c r="P5554" t="str" cm="1">
        <f t="array" ref="P5554">_xlfn.IFS(Table1[[#This Row],[Patient Waittime]]&lt;=15,"0-15",Table1[[#This Row],[Patient Waittime]]&lt;=30,"16-30",Table1[[#This Row],[Patient Waittime]]&lt;=45,"31-45",Table1[[#This Row],[Patient Waittime]]&lt;=60,"46-60",TRUE,"60+")</f>
        <v>31-45</v>
      </c>
      <c r="Q5554">
        <f>--(Table1[[#This Row],[Patient Waittime]]&lt;=30)</f>
        <v>0</v>
      </c>
      <c r="R5554">
        <f>--Table1[[#This Row],[Patient Admission Flag]]</f>
        <v>1</v>
      </c>
      <c r="S5554">
        <f>--AND(Table1[[#This Row],[WithinTarget]]=1,Table1[[#This Row],[Patient Satisfaction Score]]&gt;=7)</f>
        <v>0</v>
      </c>
      <c r="T5554" t="str">
        <f>IF(LEFT(Table1[[#This Row],[Patient Gender]],1)="F","Female","Male")</f>
        <v>Female</v>
      </c>
    </row>
    <row r="5555" spans="1:20" x14ac:dyDescent="0.3">
      <c r="A5555" t="s">
        <v>5659</v>
      </c>
      <c r="B5555" s="1">
        <v>45543.072916666664</v>
      </c>
      <c r="C5555" t="s">
        <v>13</v>
      </c>
      <c r="D5555">
        <v>54</v>
      </c>
      <c r="E5555" t="s">
        <v>18</v>
      </c>
      <c r="F5555" t="s">
        <v>15</v>
      </c>
      <c r="G5555" t="b">
        <v>1</v>
      </c>
      <c r="H5555">
        <v>3</v>
      </c>
      <c r="I5555">
        <v>44</v>
      </c>
      <c r="J5555" t="b">
        <v>1</v>
      </c>
      <c r="K5555">
        <f>YEAR(Table1[[#This Row],[Patient Admission Date]])</f>
        <v>2024</v>
      </c>
      <c r="L5555" t="str">
        <f>TEXT(Table1[[#This Row],[Patient Admission Date]],"mmm")</f>
        <v>Sep</v>
      </c>
      <c r="M5555" t="str">
        <f>TEXT(Table1[[#This Row],[Patient Admission Date]],"ddd")</f>
        <v>Sun</v>
      </c>
      <c r="N5555" t="str">
        <f>TEXT(INT(HOUR(Table1[[#This Row],[Patient Admission Date]])/3)*3,"00")&amp;"-"&amp;TEXT(INT(HOUR(Table1[[#This Row],[Patient Admission Date]])/3)*3+3,"00")</f>
        <v>00-03</v>
      </c>
      <c r="O5555" t="str" cm="1">
        <f t="array" ref="O5555">_xlfn.IFS(Table1[[#This Row],[Patient Age]]&lt;=14,"0-14",Table1[[#This Row],[Patient Age]]&lt;=29,"15-29",Table1[[#This Row],[Patient Age]]&lt;=44,"30-44",Table1[[#This Row],[Patient Age]]&lt;=59,"45-59",Table1[[#This Row],[Patient Age]]&lt;=74,"60-74",TRUE,"75+")</f>
        <v>45-59</v>
      </c>
      <c r="P5555" t="str" cm="1">
        <f t="array" ref="P5555">_xlfn.IFS(Table1[[#This Row],[Patient Waittime]]&lt;=15,"0-15",Table1[[#This Row],[Patient Waittime]]&lt;=30,"16-30",Table1[[#This Row],[Patient Waittime]]&lt;=45,"31-45",Table1[[#This Row],[Patient Waittime]]&lt;=60,"46-60",TRUE,"60+")</f>
        <v>31-45</v>
      </c>
      <c r="Q5555">
        <f>--(Table1[[#This Row],[Patient Waittime]]&lt;=30)</f>
        <v>0</v>
      </c>
      <c r="R5555">
        <f>--Table1[[#This Row],[Patient Admission Flag]]</f>
        <v>1</v>
      </c>
      <c r="S5555">
        <f>--AND(Table1[[#This Row],[WithinTarget]]=1,Table1[[#This Row],[Patient Satisfaction Score]]&gt;=7)</f>
        <v>0</v>
      </c>
      <c r="T5555" t="str">
        <f>IF(LEFT(Table1[[#This Row],[Patient Gender]],1)="F","Female","Male")</f>
        <v>Female</v>
      </c>
    </row>
    <row r="5556" spans="1:20" x14ac:dyDescent="0.3">
      <c r="A5556" t="s">
        <v>5660</v>
      </c>
      <c r="B5556" s="1">
        <v>45503.612500000003</v>
      </c>
      <c r="C5556" t="s">
        <v>13</v>
      </c>
      <c r="D5556">
        <v>63</v>
      </c>
      <c r="E5556" t="s">
        <v>18</v>
      </c>
      <c r="F5556" t="s">
        <v>15</v>
      </c>
      <c r="G5556" t="b">
        <v>1</v>
      </c>
      <c r="H5556">
        <v>5</v>
      </c>
      <c r="I5556">
        <v>23</v>
      </c>
      <c r="J5556" t="b">
        <v>1</v>
      </c>
      <c r="K5556">
        <f>YEAR(Table1[[#This Row],[Patient Admission Date]])</f>
        <v>2024</v>
      </c>
      <c r="L5556" t="str">
        <f>TEXT(Table1[[#This Row],[Patient Admission Date]],"mmm")</f>
        <v>Jul</v>
      </c>
      <c r="M5556" t="str">
        <f>TEXT(Table1[[#This Row],[Patient Admission Date]],"ddd")</f>
        <v>Tue</v>
      </c>
      <c r="N5556" t="str">
        <f>TEXT(INT(HOUR(Table1[[#This Row],[Patient Admission Date]])/3)*3,"00")&amp;"-"&amp;TEXT(INT(HOUR(Table1[[#This Row],[Patient Admission Date]])/3)*3+3,"00")</f>
        <v>12-15</v>
      </c>
      <c r="O5556" t="str" cm="1">
        <f t="array" ref="O5556">_xlfn.IFS(Table1[[#This Row],[Patient Age]]&lt;=14,"0-14",Table1[[#This Row],[Patient Age]]&lt;=29,"15-29",Table1[[#This Row],[Patient Age]]&lt;=44,"30-44",Table1[[#This Row],[Patient Age]]&lt;=59,"45-59",Table1[[#This Row],[Patient Age]]&lt;=74,"60-74",TRUE,"75+")</f>
        <v>60-74</v>
      </c>
      <c r="P5556" t="str" cm="1">
        <f t="array" ref="P5556">_xlfn.IFS(Table1[[#This Row],[Patient Waittime]]&lt;=15,"0-15",Table1[[#This Row],[Patient Waittime]]&lt;=30,"16-30",Table1[[#This Row],[Patient Waittime]]&lt;=45,"31-45",Table1[[#This Row],[Patient Waittime]]&lt;=60,"46-60",TRUE,"60+")</f>
        <v>16-30</v>
      </c>
      <c r="Q5556">
        <f>--(Table1[[#This Row],[Patient Waittime]]&lt;=30)</f>
        <v>1</v>
      </c>
      <c r="R5556">
        <f>--Table1[[#This Row],[Patient Admission Flag]]</f>
        <v>1</v>
      </c>
      <c r="S5556">
        <f>--AND(Table1[[#This Row],[WithinTarget]]=1,Table1[[#This Row],[Patient Satisfaction Score]]&gt;=7)</f>
        <v>0</v>
      </c>
      <c r="T5556" t="str">
        <f>IF(LEFT(Table1[[#This Row],[Patient Gender]],1)="F","Female","Male")</f>
        <v>Female</v>
      </c>
    </row>
    <row r="5557" spans="1:20" x14ac:dyDescent="0.3">
      <c r="A5557" t="s">
        <v>5661</v>
      </c>
      <c r="B5557" s="1">
        <v>45273.20208333333</v>
      </c>
      <c r="C5557" t="s">
        <v>13</v>
      </c>
      <c r="D5557">
        <v>56</v>
      </c>
      <c r="E5557" t="s">
        <v>18</v>
      </c>
      <c r="F5557" t="s">
        <v>15</v>
      </c>
      <c r="G5557" t="b">
        <v>1</v>
      </c>
      <c r="H5557">
        <v>5</v>
      </c>
      <c r="I5557">
        <v>10</v>
      </c>
      <c r="J5557" t="b">
        <v>1</v>
      </c>
      <c r="K5557">
        <f>YEAR(Table1[[#This Row],[Patient Admission Date]])</f>
        <v>2023</v>
      </c>
      <c r="L5557" t="str">
        <f>TEXT(Table1[[#This Row],[Patient Admission Date]],"mmm")</f>
        <v>Dec</v>
      </c>
      <c r="M5557" t="str">
        <f>TEXT(Table1[[#This Row],[Patient Admission Date]],"ddd")</f>
        <v>Wed</v>
      </c>
      <c r="N5557" t="str">
        <f>TEXT(INT(HOUR(Table1[[#This Row],[Patient Admission Date]])/3)*3,"00")&amp;"-"&amp;TEXT(INT(HOUR(Table1[[#This Row],[Patient Admission Date]])/3)*3+3,"00")</f>
        <v>03-06</v>
      </c>
      <c r="O5557" t="str" cm="1">
        <f t="array" ref="O5557">_xlfn.IFS(Table1[[#This Row],[Patient Age]]&lt;=14,"0-14",Table1[[#This Row],[Patient Age]]&lt;=29,"15-29",Table1[[#This Row],[Patient Age]]&lt;=44,"30-44",Table1[[#This Row],[Patient Age]]&lt;=59,"45-59",Table1[[#This Row],[Patient Age]]&lt;=74,"60-74",TRUE,"75+")</f>
        <v>45-59</v>
      </c>
      <c r="P5557" t="str" cm="1">
        <f t="array" ref="P5557">_xlfn.IFS(Table1[[#This Row],[Patient Waittime]]&lt;=15,"0-15",Table1[[#This Row],[Patient Waittime]]&lt;=30,"16-30",Table1[[#This Row],[Patient Waittime]]&lt;=45,"31-45",Table1[[#This Row],[Patient Waittime]]&lt;=60,"46-60",TRUE,"60+")</f>
        <v>0-15</v>
      </c>
      <c r="Q5557">
        <f>--(Table1[[#This Row],[Patient Waittime]]&lt;=30)</f>
        <v>1</v>
      </c>
      <c r="R5557">
        <f>--Table1[[#This Row],[Patient Admission Flag]]</f>
        <v>1</v>
      </c>
      <c r="S5557">
        <f>--AND(Table1[[#This Row],[WithinTarget]]=1,Table1[[#This Row],[Patient Satisfaction Score]]&gt;=7)</f>
        <v>0</v>
      </c>
      <c r="T5557" t="str">
        <f>IF(LEFT(Table1[[#This Row],[Patient Gender]],1)="F","Female","Male")</f>
        <v>Female</v>
      </c>
    </row>
    <row r="5558" spans="1:20" x14ac:dyDescent="0.3">
      <c r="A5558" t="s">
        <v>5662</v>
      </c>
      <c r="B5558" s="1">
        <v>45200.59652777778</v>
      </c>
      <c r="C5558" t="s">
        <v>13</v>
      </c>
      <c r="D5558">
        <v>13</v>
      </c>
      <c r="E5558" t="s">
        <v>18</v>
      </c>
      <c r="F5558" t="s">
        <v>15</v>
      </c>
      <c r="G5558" t="b">
        <v>1</v>
      </c>
      <c r="H5558">
        <v>7</v>
      </c>
      <c r="I5558">
        <v>48</v>
      </c>
      <c r="J5558" t="b">
        <v>1</v>
      </c>
      <c r="K5558">
        <f>YEAR(Table1[[#This Row],[Patient Admission Date]])</f>
        <v>2023</v>
      </c>
      <c r="L5558" t="str">
        <f>TEXT(Table1[[#This Row],[Patient Admission Date]],"mmm")</f>
        <v>Oct</v>
      </c>
      <c r="M5558" t="str">
        <f>TEXT(Table1[[#This Row],[Patient Admission Date]],"ddd")</f>
        <v>Sun</v>
      </c>
      <c r="N5558" t="str">
        <f>TEXT(INT(HOUR(Table1[[#This Row],[Patient Admission Date]])/3)*3,"00")&amp;"-"&amp;TEXT(INT(HOUR(Table1[[#This Row],[Patient Admission Date]])/3)*3+3,"00")</f>
        <v>12-15</v>
      </c>
      <c r="O5558" t="str" cm="1">
        <f t="array" ref="O5558">_xlfn.IFS(Table1[[#This Row],[Patient Age]]&lt;=14,"0-14",Table1[[#This Row],[Patient Age]]&lt;=29,"15-29",Table1[[#This Row],[Patient Age]]&lt;=44,"30-44",Table1[[#This Row],[Patient Age]]&lt;=59,"45-59",Table1[[#This Row],[Patient Age]]&lt;=74,"60-74",TRUE,"75+")</f>
        <v>0-14</v>
      </c>
      <c r="P5558" t="str" cm="1">
        <f t="array" ref="P5558">_xlfn.IFS(Table1[[#This Row],[Patient Waittime]]&lt;=15,"0-15",Table1[[#This Row],[Patient Waittime]]&lt;=30,"16-30",Table1[[#This Row],[Patient Waittime]]&lt;=45,"31-45",Table1[[#This Row],[Patient Waittime]]&lt;=60,"46-60",TRUE,"60+")</f>
        <v>46-60</v>
      </c>
      <c r="Q5558">
        <f>--(Table1[[#This Row],[Patient Waittime]]&lt;=30)</f>
        <v>0</v>
      </c>
      <c r="R5558">
        <f>--Table1[[#This Row],[Patient Admission Flag]]</f>
        <v>1</v>
      </c>
      <c r="S5558">
        <f>--AND(Table1[[#This Row],[WithinTarget]]=1,Table1[[#This Row],[Patient Satisfaction Score]]&gt;=7)</f>
        <v>0</v>
      </c>
      <c r="T5558" t="str">
        <f>IF(LEFT(Table1[[#This Row],[Patient Gender]],1)="F","Female","Male")</f>
        <v>Female</v>
      </c>
    </row>
    <row r="5559" spans="1:20" x14ac:dyDescent="0.3">
      <c r="A5559" t="s">
        <v>5663</v>
      </c>
      <c r="B5559" s="1">
        <v>45367.675694444442</v>
      </c>
      <c r="C5559" t="s">
        <v>13</v>
      </c>
      <c r="D5559">
        <v>70</v>
      </c>
      <c r="E5559" t="s">
        <v>18</v>
      </c>
      <c r="F5559" t="s">
        <v>15</v>
      </c>
      <c r="G5559" t="b">
        <v>1</v>
      </c>
      <c r="H5559">
        <v>7</v>
      </c>
      <c r="I5559">
        <v>57</v>
      </c>
      <c r="J5559" t="b">
        <v>1</v>
      </c>
      <c r="K5559">
        <f>YEAR(Table1[[#This Row],[Patient Admission Date]])</f>
        <v>2024</v>
      </c>
      <c r="L5559" t="str">
        <f>TEXT(Table1[[#This Row],[Patient Admission Date]],"mmm")</f>
        <v>Mar</v>
      </c>
      <c r="M5559" t="str">
        <f>TEXT(Table1[[#This Row],[Patient Admission Date]],"ddd")</f>
        <v>Sat</v>
      </c>
      <c r="N5559" t="str">
        <f>TEXT(INT(HOUR(Table1[[#This Row],[Patient Admission Date]])/3)*3,"00")&amp;"-"&amp;TEXT(INT(HOUR(Table1[[#This Row],[Patient Admission Date]])/3)*3+3,"00")</f>
        <v>15-18</v>
      </c>
      <c r="O5559" t="str" cm="1">
        <f t="array" ref="O5559">_xlfn.IFS(Table1[[#This Row],[Patient Age]]&lt;=14,"0-14",Table1[[#This Row],[Patient Age]]&lt;=29,"15-29",Table1[[#This Row],[Patient Age]]&lt;=44,"30-44",Table1[[#This Row],[Patient Age]]&lt;=59,"45-59",Table1[[#This Row],[Patient Age]]&lt;=74,"60-74",TRUE,"75+")</f>
        <v>60-74</v>
      </c>
      <c r="P5559" t="str" cm="1">
        <f t="array" ref="P5559">_xlfn.IFS(Table1[[#This Row],[Patient Waittime]]&lt;=15,"0-15",Table1[[#This Row],[Patient Waittime]]&lt;=30,"16-30",Table1[[#This Row],[Patient Waittime]]&lt;=45,"31-45",Table1[[#This Row],[Patient Waittime]]&lt;=60,"46-60",TRUE,"60+")</f>
        <v>46-60</v>
      </c>
      <c r="Q5559">
        <f>--(Table1[[#This Row],[Patient Waittime]]&lt;=30)</f>
        <v>0</v>
      </c>
      <c r="R5559">
        <f>--Table1[[#This Row],[Patient Admission Flag]]</f>
        <v>1</v>
      </c>
      <c r="S5559">
        <f>--AND(Table1[[#This Row],[WithinTarget]]=1,Table1[[#This Row],[Patient Satisfaction Score]]&gt;=7)</f>
        <v>0</v>
      </c>
      <c r="T5559" t="str">
        <f>IF(LEFT(Table1[[#This Row],[Patient Gender]],1)="F","Female","Male")</f>
        <v>Female</v>
      </c>
    </row>
    <row r="5560" spans="1:20" x14ac:dyDescent="0.3">
      <c r="A5560" t="s">
        <v>5664</v>
      </c>
      <c r="B5560" s="1">
        <v>45104.548611111109</v>
      </c>
      <c r="C5560" t="s">
        <v>13</v>
      </c>
      <c r="D5560">
        <v>22</v>
      </c>
      <c r="E5560" t="s">
        <v>18</v>
      </c>
      <c r="F5560" t="s">
        <v>15</v>
      </c>
      <c r="G5560" t="b">
        <v>1</v>
      </c>
      <c r="H5560">
        <v>8</v>
      </c>
      <c r="I5560">
        <v>34</v>
      </c>
      <c r="J5560" t="b">
        <v>1</v>
      </c>
      <c r="K5560">
        <f>YEAR(Table1[[#This Row],[Patient Admission Date]])</f>
        <v>2023</v>
      </c>
      <c r="L5560" t="str">
        <f>TEXT(Table1[[#This Row],[Patient Admission Date]],"mmm")</f>
        <v>Jun</v>
      </c>
      <c r="M5560" t="str">
        <f>TEXT(Table1[[#This Row],[Patient Admission Date]],"ddd")</f>
        <v>Tue</v>
      </c>
      <c r="N5560" t="str">
        <f>TEXT(INT(HOUR(Table1[[#This Row],[Patient Admission Date]])/3)*3,"00")&amp;"-"&amp;TEXT(INT(HOUR(Table1[[#This Row],[Patient Admission Date]])/3)*3+3,"00")</f>
        <v>12-15</v>
      </c>
      <c r="O5560" t="str" cm="1">
        <f t="array" ref="O5560">_xlfn.IFS(Table1[[#This Row],[Patient Age]]&lt;=14,"0-14",Table1[[#This Row],[Patient Age]]&lt;=29,"15-29",Table1[[#This Row],[Patient Age]]&lt;=44,"30-44",Table1[[#This Row],[Patient Age]]&lt;=59,"45-59",Table1[[#This Row],[Patient Age]]&lt;=74,"60-74",TRUE,"75+")</f>
        <v>15-29</v>
      </c>
      <c r="P5560" t="str" cm="1">
        <f t="array" ref="P5560">_xlfn.IFS(Table1[[#This Row],[Patient Waittime]]&lt;=15,"0-15",Table1[[#This Row],[Patient Waittime]]&lt;=30,"16-30",Table1[[#This Row],[Patient Waittime]]&lt;=45,"31-45",Table1[[#This Row],[Patient Waittime]]&lt;=60,"46-60",TRUE,"60+")</f>
        <v>31-45</v>
      </c>
      <c r="Q5560">
        <f>--(Table1[[#This Row],[Patient Waittime]]&lt;=30)</f>
        <v>0</v>
      </c>
      <c r="R5560">
        <f>--Table1[[#This Row],[Patient Admission Flag]]</f>
        <v>1</v>
      </c>
      <c r="S5560">
        <f>--AND(Table1[[#This Row],[WithinTarget]]=1,Table1[[#This Row],[Patient Satisfaction Score]]&gt;=7)</f>
        <v>0</v>
      </c>
      <c r="T5560" t="str">
        <f>IF(LEFT(Table1[[#This Row],[Patient Gender]],1)="F","Female","Male")</f>
        <v>Female</v>
      </c>
    </row>
    <row r="5561" spans="1:20" x14ac:dyDescent="0.3">
      <c r="A5561" t="s">
        <v>5665</v>
      </c>
      <c r="B5561" s="1">
        <v>45158.826388888891</v>
      </c>
      <c r="C5561" t="s">
        <v>13</v>
      </c>
      <c r="D5561">
        <v>33</v>
      </c>
      <c r="E5561" t="s">
        <v>18</v>
      </c>
      <c r="F5561" t="s">
        <v>15</v>
      </c>
      <c r="G5561" t="b">
        <v>1</v>
      </c>
      <c r="H5561">
        <v>9</v>
      </c>
      <c r="I5561">
        <v>25</v>
      </c>
      <c r="J5561" t="b">
        <v>1</v>
      </c>
      <c r="K5561">
        <f>YEAR(Table1[[#This Row],[Patient Admission Date]])</f>
        <v>2023</v>
      </c>
      <c r="L5561" t="str">
        <f>TEXT(Table1[[#This Row],[Patient Admission Date]],"mmm")</f>
        <v>Aug</v>
      </c>
      <c r="M5561" t="str">
        <f>TEXT(Table1[[#This Row],[Patient Admission Date]],"ddd")</f>
        <v>Sun</v>
      </c>
      <c r="N5561" t="str">
        <f>TEXT(INT(HOUR(Table1[[#This Row],[Patient Admission Date]])/3)*3,"00")&amp;"-"&amp;TEXT(INT(HOUR(Table1[[#This Row],[Patient Admission Date]])/3)*3+3,"00")</f>
        <v>18-21</v>
      </c>
      <c r="O5561" t="str" cm="1">
        <f t="array" ref="O5561">_xlfn.IFS(Table1[[#This Row],[Patient Age]]&lt;=14,"0-14",Table1[[#This Row],[Patient Age]]&lt;=29,"15-29",Table1[[#This Row],[Patient Age]]&lt;=44,"30-44",Table1[[#This Row],[Patient Age]]&lt;=59,"45-59",Table1[[#This Row],[Patient Age]]&lt;=74,"60-74",TRUE,"75+")</f>
        <v>30-44</v>
      </c>
      <c r="P5561" t="str" cm="1">
        <f t="array" ref="P5561">_xlfn.IFS(Table1[[#This Row],[Patient Waittime]]&lt;=15,"0-15",Table1[[#This Row],[Patient Waittime]]&lt;=30,"16-30",Table1[[#This Row],[Patient Waittime]]&lt;=45,"31-45",Table1[[#This Row],[Patient Waittime]]&lt;=60,"46-60",TRUE,"60+")</f>
        <v>16-30</v>
      </c>
      <c r="Q5561">
        <f>--(Table1[[#This Row],[Patient Waittime]]&lt;=30)</f>
        <v>1</v>
      </c>
      <c r="R5561">
        <f>--Table1[[#This Row],[Patient Admission Flag]]</f>
        <v>1</v>
      </c>
      <c r="S5561">
        <f>--AND(Table1[[#This Row],[WithinTarget]]=1,Table1[[#This Row],[Patient Satisfaction Score]]&gt;=7)</f>
        <v>1</v>
      </c>
      <c r="T5561" t="str">
        <f>IF(LEFT(Table1[[#This Row],[Patient Gender]],1)="F","Female","Male")</f>
        <v>Female</v>
      </c>
    </row>
    <row r="5562" spans="1:20" x14ac:dyDescent="0.3">
      <c r="A5562" t="s">
        <v>5666</v>
      </c>
      <c r="B5562" s="1">
        <v>45311.997916666667</v>
      </c>
      <c r="C5562" t="s">
        <v>13</v>
      </c>
      <c r="D5562">
        <v>23</v>
      </c>
      <c r="E5562" t="s">
        <v>18</v>
      </c>
      <c r="F5562" t="s">
        <v>15</v>
      </c>
      <c r="G5562" t="b">
        <v>1</v>
      </c>
      <c r="H5562">
        <v>10</v>
      </c>
      <c r="I5562">
        <v>42</v>
      </c>
      <c r="J5562" t="b">
        <v>1</v>
      </c>
      <c r="K5562">
        <f>YEAR(Table1[[#This Row],[Patient Admission Date]])</f>
        <v>2024</v>
      </c>
      <c r="L5562" t="str">
        <f>TEXT(Table1[[#This Row],[Patient Admission Date]],"mmm")</f>
        <v>Jan</v>
      </c>
      <c r="M5562" t="str">
        <f>TEXT(Table1[[#This Row],[Patient Admission Date]],"ddd")</f>
        <v>Sat</v>
      </c>
      <c r="N5562" t="str">
        <f>TEXT(INT(HOUR(Table1[[#This Row],[Patient Admission Date]])/3)*3,"00")&amp;"-"&amp;TEXT(INT(HOUR(Table1[[#This Row],[Patient Admission Date]])/3)*3+3,"00")</f>
        <v>21-24</v>
      </c>
      <c r="O5562" t="str" cm="1">
        <f t="array" ref="O5562">_xlfn.IFS(Table1[[#This Row],[Patient Age]]&lt;=14,"0-14",Table1[[#This Row],[Patient Age]]&lt;=29,"15-29",Table1[[#This Row],[Patient Age]]&lt;=44,"30-44",Table1[[#This Row],[Patient Age]]&lt;=59,"45-59",Table1[[#This Row],[Patient Age]]&lt;=74,"60-74",TRUE,"75+")</f>
        <v>15-29</v>
      </c>
      <c r="P5562" t="str" cm="1">
        <f t="array" ref="P5562">_xlfn.IFS(Table1[[#This Row],[Patient Waittime]]&lt;=15,"0-15",Table1[[#This Row],[Patient Waittime]]&lt;=30,"16-30",Table1[[#This Row],[Patient Waittime]]&lt;=45,"31-45",Table1[[#This Row],[Patient Waittime]]&lt;=60,"46-60",TRUE,"60+")</f>
        <v>31-45</v>
      </c>
      <c r="Q5562">
        <f>--(Table1[[#This Row],[Patient Waittime]]&lt;=30)</f>
        <v>0</v>
      </c>
      <c r="R5562">
        <f>--Table1[[#This Row],[Patient Admission Flag]]</f>
        <v>1</v>
      </c>
      <c r="S5562">
        <f>--AND(Table1[[#This Row],[WithinTarget]]=1,Table1[[#This Row],[Patient Satisfaction Score]]&gt;=7)</f>
        <v>0</v>
      </c>
      <c r="T5562" t="str">
        <f>IF(LEFT(Table1[[#This Row],[Patient Gender]],1)="F","Female","Male")</f>
        <v>Female</v>
      </c>
    </row>
    <row r="5563" spans="1:20" x14ac:dyDescent="0.3">
      <c r="A5563" t="s">
        <v>5667</v>
      </c>
      <c r="B5563" s="1">
        <v>45418.990277777775</v>
      </c>
      <c r="C5563" t="s">
        <v>13</v>
      </c>
      <c r="D5563">
        <v>6</v>
      </c>
      <c r="E5563" t="s">
        <v>18</v>
      </c>
      <c r="F5563" t="s">
        <v>26</v>
      </c>
      <c r="G5563" t="b">
        <v>1</v>
      </c>
      <c r="I5563">
        <v>31</v>
      </c>
      <c r="J5563" t="b">
        <v>1</v>
      </c>
      <c r="K5563">
        <f>YEAR(Table1[[#This Row],[Patient Admission Date]])</f>
        <v>2024</v>
      </c>
      <c r="L5563" t="str">
        <f>TEXT(Table1[[#This Row],[Patient Admission Date]],"mmm")</f>
        <v>May</v>
      </c>
      <c r="M5563" t="str">
        <f>TEXT(Table1[[#This Row],[Patient Admission Date]],"ddd")</f>
        <v>Mon</v>
      </c>
      <c r="N5563" t="str">
        <f>TEXT(INT(HOUR(Table1[[#This Row],[Patient Admission Date]])/3)*3,"00")&amp;"-"&amp;TEXT(INT(HOUR(Table1[[#This Row],[Patient Admission Date]])/3)*3+3,"00")</f>
        <v>21-24</v>
      </c>
      <c r="O5563" t="str" cm="1">
        <f t="array" ref="O5563">_xlfn.IFS(Table1[[#This Row],[Patient Age]]&lt;=14,"0-14",Table1[[#This Row],[Patient Age]]&lt;=29,"15-29",Table1[[#This Row],[Patient Age]]&lt;=44,"30-44",Table1[[#This Row],[Patient Age]]&lt;=59,"45-59",Table1[[#This Row],[Patient Age]]&lt;=74,"60-74",TRUE,"75+")</f>
        <v>0-14</v>
      </c>
      <c r="P5563" t="str" cm="1">
        <f t="array" ref="P5563">_xlfn.IFS(Table1[[#This Row],[Patient Waittime]]&lt;=15,"0-15",Table1[[#This Row],[Patient Waittime]]&lt;=30,"16-30",Table1[[#This Row],[Patient Waittime]]&lt;=45,"31-45",Table1[[#This Row],[Patient Waittime]]&lt;=60,"46-60",TRUE,"60+")</f>
        <v>31-45</v>
      </c>
      <c r="Q5563">
        <f>--(Table1[[#This Row],[Patient Waittime]]&lt;=30)</f>
        <v>0</v>
      </c>
      <c r="R5563">
        <f>--Table1[[#This Row],[Patient Admission Flag]]</f>
        <v>1</v>
      </c>
      <c r="S5563">
        <f>--AND(Table1[[#This Row],[WithinTarget]]=1,Table1[[#This Row],[Patient Satisfaction Score]]&gt;=7)</f>
        <v>0</v>
      </c>
      <c r="T5563" t="str">
        <f>IF(LEFT(Table1[[#This Row],[Patient Gender]],1)="F","Female","Male")</f>
        <v>Female</v>
      </c>
    </row>
    <row r="5564" spans="1:20" x14ac:dyDescent="0.3">
      <c r="A5564" t="s">
        <v>5668</v>
      </c>
      <c r="B5564" s="1">
        <v>45084.957638888889</v>
      </c>
      <c r="C5564" t="s">
        <v>13</v>
      </c>
      <c r="D5564">
        <v>12</v>
      </c>
      <c r="E5564" t="s">
        <v>18</v>
      </c>
      <c r="F5564" t="s">
        <v>26</v>
      </c>
      <c r="G5564" t="b">
        <v>1</v>
      </c>
      <c r="I5564">
        <v>28</v>
      </c>
      <c r="J5564" t="b">
        <v>1</v>
      </c>
      <c r="K5564">
        <f>YEAR(Table1[[#This Row],[Patient Admission Date]])</f>
        <v>2023</v>
      </c>
      <c r="L5564" t="str">
        <f>TEXT(Table1[[#This Row],[Patient Admission Date]],"mmm")</f>
        <v>Jun</v>
      </c>
      <c r="M5564" t="str">
        <f>TEXT(Table1[[#This Row],[Patient Admission Date]],"ddd")</f>
        <v>Wed</v>
      </c>
      <c r="N5564" t="str">
        <f>TEXT(INT(HOUR(Table1[[#This Row],[Patient Admission Date]])/3)*3,"00")&amp;"-"&amp;TEXT(INT(HOUR(Table1[[#This Row],[Patient Admission Date]])/3)*3+3,"00")</f>
        <v>21-24</v>
      </c>
      <c r="O5564" t="str" cm="1">
        <f t="array" ref="O5564">_xlfn.IFS(Table1[[#This Row],[Patient Age]]&lt;=14,"0-14",Table1[[#This Row],[Patient Age]]&lt;=29,"15-29",Table1[[#This Row],[Patient Age]]&lt;=44,"30-44",Table1[[#This Row],[Patient Age]]&lt;=59,"45-59",Table1[[#This Row],[Patient Age]]&lt;=74,"60-74",TRUE,"75+")</f>
        <v>0-14</v>
      </c>
      <c r="P5564" t="str" cm="1">
        <f t="array" ref="P5564">_xlfn.IFS(Table1[[#This Row],[Patient Waittime]]&lt;=15,"0-15",Table1[[#This Row],[Patient Waittime]]&lt;=30,"16-30",Table1[[#This Row],[Patient Waittime]]&lt;=45,"31-45",Table1[[#This Row],[Patient Waittime]]&lt;=60,"46-60",TRUE,"60+")</f>
        <v>16-30</v>
      </c>
      <c r="Q5564">
        <f>--(Table1[[#This Row],[Patient Waittime]]&lt;=30)</f>
        <v>1</v>
      </c>
      <c r="R5564">
        <f>--Table1[[#This Row],[Patient Admission Flag]]</f>
        <v>1</v>
      </c>
      <c r="S5564">
        <f>--AND(Table1[[#This Row],[WithinTarget]]=1,Table1[[#This Row],[Patient Satisfaction Score]]&gt;=7)</f>
        <v>0</v>
      </c>
      <c r="T5564" t="str">
        <f>IF(LEFT(Table1[[#This Row],[Patient Gender]],1)="F","Female","Male")</f>
        <v>Female</v>
      </c>
    </row>
    <row r="5565" spans="1:20" x14ac:dyDescent="0.3">
      <c r="A5565" t="s">
        <v>5669</v>
      </c>
      <c r="B5565" s="1">
        <v>45580.978472222225</v>
      </c>
      <c r="C5565" t="s">
        <v>13</v>
      </c>
      <c r="D5565">
        <v>41</v>
      </c>
      <c r="E5565" t="s">
        <v>18</v>
      </c>
      <c r="F5565" t="s">
        <v>26</v>
      </c>
      <c r="G5565" t="b">
        <v>1</v>
      </c>
      <c r="H5565">
        <v>1</v>
      </c>
      <c r="I5565">
        <v>58</v>
      </c>
      <c r="J5565" t="b">
        <v>1</v>
      </c>
      <c r="K5565">
        <f>YEAR(Table1[[#This Row],[Patient Admission Date]])</f>
        <v>2024</v>
      </c>
      <c r="L5565" t="str">
        <f>TEXT(Table1[[#This Row],[Patient Admission Date]],"mmm")</f>
        <v>Oct</v>
      </c>
      <c r="M5565" t="str">
        <f>TEXT(Table1[[#This Row],[Patient Admission Date]],"ddd")</f>
        <v>Tue</v>
      </c>
      <c r="N5565" t="str">
        <f>TEXT(INT(HOUR(Table1[[#This Row],[Patient Admission Date]])/3)*3,"00")&amp;"-"&amp;TEXT(INT(HOUR(Table1[[#This Row],[Patient Admission Date]])/3)*3+3,"00")</f>
        <v>21-24</v>
      </c>
      <c r="O5565" t="str" cm="1">
        <f t="array" ref="O5565">_xlfn.IFS(Table1[[#This Row],[Patient Age]]&lt;=14,"0-14",Table1[[#This Row],[Patient Age]]&lt;=29,"15-29",Table1[[#This Row],[Patient Age]]&lt;=44,"30-44",Table1[[#This Row],[Patient Age]]&lt;=59,"45-59",Table1[[#This Row],[Patient Age]]&lt;=74,"60-74",TRUE,"75+")</f>
        <v>30-44</v>
      </c>
      <c r="P5565" t="str" cm="1">
        <f t="array" ref="P5565">_xlfn.IFS(Table1[[#This Row],[Patient Waittime]]&lt;=15,"0-15",Table1[[#This Row],[Patient Waittime]]&lt;=30,"16-30",Table1[[#This Row],[Patient Waittime]]&lt;=45,"31-45",Table1[[#This Row],[Patient Waittime]]&lt;=60,"46-60",TRUE,"60+")</f>
        <v>46-60</v>
      </c>
      <c r="Q5565">
        <f>--(Table1[[#This Row],[Patient Waittime]]&lt;=30)</f>
        <v>0</v>
      </c>
      <c r="R5565">
        <f>--Table1[[#This Row],[Patient Admission Flag]]</f>
        <v>1</v>
      </c>
      <c r="S5565">
        <f>--AND(Table1[[#This Row],[WithinTarget]]=1,Table1[[#This Row],[Patient Satisfaction Score]]&gt;=7)</f>
        <v>0</v>
      </c>
      <c r="T5565" t="str">
        <f>IF(LEFT(Table1[[#This Row],[Patient Gender]],1)="F","Female","Male")</f>
        <v>Female</v>
      </c>
    </row>
    <row r="5566" spans="1:20" x14ac:dyDescent="0.3">
      <c r="A5566" t="s">
        <v>5670</v>
      </c>
      <c r="B5566" s="1">
        <v>45254.536111111112</v>
      </c>
      <c r="C5566" t="s">
        <v>13</v>
      </c>
      <c r="D5566">
        <v>21</v>
      </c>
      <c r="E5566" t="s">
        <v>18</v>
      </c>
      <c r="F5566" t="s">
        <v>11</v>
      </c>
      <c r="G5566" t="b">
        <v>1</v>
      </c>
      <c r="I5566">
        <v>37</v>
      </c>
      <c r="J5566" t="b">
        <v>1</v>
      </c>
      <c r="K5566">
        <f>YEAR(Table1[[#This Row],[Patient Admission Date]])</f>
        <v>2023</v>
      </c>
      <c r="L5566" t="str">
        <f>TEXT(Table1[[#This Row],[Patient Admission Date]],"mmm")</f>
        <v>Nov</v>
      </c>
      <c r="M5566" t="str">
        <f>TEXT(Table1[[#This Row],[Patient Admission Date]],"ddd")</f>
        <v>Fri</v>
      </c>
      <c r="N5566" t="str">
        <f>TEXT(INT(HOUR(Table1[[#This Row],[Patient Admission Date]])/3)*3,"00")&amp;"-"&amp;TEXT(INT(HOUR(Table1[[#This Row],[Patient Admission Date]])/3)*3+3,"00")</f>
        <v>12-15</v>
      </c>
      <c r="O5566" t="str" cm="1">
        <f t="array" ref="O5566">_xlfn.IFS(Table1[[#This Row],[Patient Age]]&lt;=14,"0-14",Table1[[#This Row],[Patient Age]]&lt;=29,"15-29",Table1[[#This Row],[Patient Age]]&lt;=44,"30-44",Table1[[#This Row],[Patient Age]]&lt;=59,"45-59",Table1[[#This Row],[Patient Age]]&lt;=74,"60-74",TRUE,"75+")</f>
        <v>15-29</v>
      </c>
      <c r="P5566" t="str" cm="1">
        <f t="array" ref="P5566">_xlfn.IFS(Table1[[#This Row],[Patient Waittime]]&lt;=15,"0-15",Table1[[#This Row],[Patient Waittime]]&lt;=30,"16-30",Table1[[#This Row],[Patient Waittime]]&lt;=45,"31-45",Table1[[#This Row],[Patient Waittime]]&lt;=60,"46-60",TRUE,"60+")</f>
        <v>31-45</v>
      </c>
      <c r="Q5566">
        <f>--(Table1[[#This Row],[Patient Waittime]]&lt;=30)</f>
        <v>0</v>
      </c>
      <c r="R5566">
        <f>--Table1[[#This Row],[Patient Admission Flag]]</f>
        <v>1</v>
      </c>
      <c r="S5566">
        <f>--AND(Table1[[#This Row],[WithinTarget]]=1,Table1[[#This Row],[Patient Satisfaction Score]]&gt;=7)</f>
        <v>0</v>
      </c>
      <c r="T5566" t="str">
        <f>IF(LEFT(Table1[[#This Row],[Patient Gender]],1)="F","Female","Male")</f>
        <v>Female</v>
      </c>
    </row>
    <row r="5567" spans="1:20" x14ac:dyDescent="0.3">
      <c r="A5567" t="s">
        <v>5671</v>
      </c>
      <c r="B5567" s="1">
        <v>45276.836805555555</v>
      </c>
      <c r="C5567" t="s">
        <v>13</v>
      </c>
      <c r="D5567">
        <v>72</v>
      </c>
      <c r="E5567" t="s">
        <v>18</v>
      </c>
      <c r="F5567" t="s">
        <v>11</v>
      </c>
      <c r="G5567" t="b">
        <v>1</v>
      </c>
      <c r="I5567">
        <v>55</v>
      </c>
      <c r="J5567" t="b">
        <v>1</v>
      </c>
      <c r="K5567">
        <f>YEAR(Table1[[#This Row],[Patient Admission Date]])</f>
        <v>2023</v>
      </c>
      <c r="L5567" t="str">
        <f>TEXT(Table1[[#This Row],[Patient Admission Date]],"mmm")</f>
        <v>Dec</v>
      </c>
      <c r="M5567" t="str">
        <f>TEXT(Table1[[#This Row],[Patient Admission Date]],"ddd")</f>
        <v>Sat</v>
      </c>
      <c r="N5567" t="str">
        <f>TEXT(INT(HOUR(Table1[[#This Row],[Patient Admission Date]])/3)*3,"00")&amp;"-"&amp;TEXT(INT(HOUR(Table1[[#This Row],[Patient Admission Date]])/3)*3+3,"00")</f>
        <v>18-21</v>
      </c>
      <c r="O5567" t="str" cm="1">
        <f t="array" ref="O5567">_xlfn.IFS(Table1[[#This Row],[Patient Age]]&lt;=14,"0-14",Table1[[#This Row],[Patient Age]]&lt;=29,"15-29",Table1[[#This Row],[Patient Age]]&lt;=44,"30-44",Table1[[#This Row],[Patient Age]]&lt;=59,"45-59",Table1[[#This Row],[Patient Age]]&lt;=74,"60-74",TRUE,"75+")</f>
        <v>60-74</v>
      </c>
      <c r="P5567" t="str" cm="1">
        <f t="array" ref="P5567">_xlfn.IFS(Table1[[#This Row],[Patient Waittime]]&lt;=15,"0-15",Table1[[#This Row],[Patient Waittime]]&lt;=30,"16-30",Table1[[#This Row],[Patient Waittime]]&lt;=45,"31-45",Table1[[#This Row],[Patient Waittime]]&lt;=60,"46-60",TRUE,"60+")</f>
        <v>46-60</v>
      </c>
      <c r="Q5567">
        <f>--(Table1[[#This Row],[Patient Waittime]]&lt;=30)</f>
        <v>0</v>
      </c>
      <c r="R5567">
        <f>--Table1[[#This Row],[Patient Admission Flag]]</f>
        <v>1</v>
      </c>
      <c r="S5567">
        <f>--AND(Table1[[#This Row],[WithinTarget]]=1,Table1[[#This Row],[Patient Satisfaction Score]]&gt;=7)</f>
        <v>0</v>
      </c>
      <c r="T5567" t="str">
        <f>IF(LEFT(Table1[[#This Row],[Patient Gender]],1)="F","Female","Male")</f>
        <v>Female</v>
      </c>
    </row>
    <row r="5568" spans="1:20" x14ac:dyDescent="0.3">
      <c r="A5568" t="s">
        <v>5672</v>
      </c>
      <c r="B5568" s="1">
        <v>45038.767361111109</v>
      </c>
      <c r="C5568" t="s">
        <v>13</v>
      </c>
      <c r="D5568">
        <v>36</v>
      </c>
      <c r="E5568" t="s">
        <v>18</v>
      </c>
      <c r="F5568" t="s">
        <v>11</v>
      </c>
      <c r="G5568" t="b">
        <v>1</v>
      </c>
      <c r="I5568">
        <v>26</v>
      </c>
      <c r="J5568" t="b">
        <v>1</v>
      </c>
      <c r="K5568">
        <f>YEAR(Table1[[#This Row],[Patient Admission Date]])</f>
        <v>2023</v>
      </c>
      <c r="L5568" t="str">
        <f>TEXT(Table1[[#This Row],[Patient Admission Date]],"mmm")</f>
        <v>Apr</v>
      </c>
      <c r="M5568" t="str">
        <f>TEXT(Table1[[#This Row],[Patient Admission Date]],"ddd")</f>
        <v>Sat</v>
      </c>
      <c r="N5568" t="str">
        <f>TEXT(INT(HOUR(Table1[[#This Row],[Patient Admission Date]])/3)*3,"00")&amp;"-"&amp;TEXT(INT(HOUR(Table1[[#This Row],[Patient Admission Date]])/3)*3+3,"00")</f>
        <v>18-21</v>
      </c>
      <c r="O5568" t="str" cm="1">
        <f t="array" ref="O5568">_xlfn.IFS(Table1[[#This Row],[Patient Age]]&lt;=14,"0-14",Table1[[#This Row],[Patient Age]]&lt;=29,"15-29",Table1[[#This Row],[Patient Age]]&lt;=44,"30-44",Table1[[#This Row],[Patient Age]]&lt;=59,"45-59",Table1[[#This Row],[Patient Age]]&lt;=74,"60-74",TRUE,"75+")</f>
        <v>30-44</v>
      </c>
      <c r="P5568" t="str" cm="1">
        <f t="array" ref="P5568">_xlfn.IFS(Table1[[#This Row],[Patient Waittime]]&lt;=15,"0-15",Table1[[#This Row],[Patient Waittime]]&lt;=30,"16-30",Table1[[#This Row],[Patient Waittime]]&lt;=45,"31-45",Table1[[#This Row],[Patient Waittime]]&lt;=60,"46-60",TRUE,"60+")</f>
        <v>16-30</v>
      </c>
      <c r="Q5568">
        <f>--(Table1[[#This Row],[Patient Waittime]]&lt;=30)</f>
        <v>1</v>
      </c>
      <c r="R5568">
        <f>--Table1[[#This Row],[Patient Admission Flag]]</f>
        <v>1</v>
      </c>
      <c r="S5568">
        <f>--AND(Table1[[#This Row],[WithinTarget]]=1,Table1[[#This Row],[Patient Satisfaction Score]]&gt;=7)</f>
        <v>0</v>
      </c>
      <c r="T5568" t="str">
        <f>IF(LEFT(Table1[[#This Row],[Patient Gender]],1)="F","Female","Male")</f>
        <v>Female</v>
      </c>
    </row>
    <row r="5569" spans="1:20" x14ac:dyDescent="0.3">
      <c r="A5569" t="s">
        <v>5673</v>
      </c>
      <c r="B5569" s="1">
        <v>45439.007638888892</v>
      </c>
      <c r="C5569" t="s">
        <v>13</v>
      </c>
      <c r="D5569">
        <v>73</v>
      </c>
      <c r="E5569" t="s">
        <v>18</v>
      </c>
      <c r="F5569" t="s">
        <v>11</v>
      </c>
      <c r="G5569" t="b">
        <v>1</v>
      </c>
      <c r="I5569">
        <v>41</v>
      </c>
      <c r="J5569" t="b">
        <v>1</v>
      </c>
      <c r="K5569">
        <f>YEAR(Table1[[#This Row],[Patient Admission Date]])</f>
        <v>2024</v>
      </c>
      <c r="L5569" t="str">
        <f>TEXT(Table1[[#This Row],[Patient Admission Date]],"mmm")</f>
        <v>May</v>
      </c>
      <c r="M5569" t="str">
        <f>TEXT(Table1[[#This Row],[Patient Admission Date]],"ddd")</f>
        <v>Mon</v>
      </c>
      <c r="N5569" t="str">
        <f>TEXT(INT(HOUR(Table1[[#This Row],[Patient Admission Date]])/3)*3,"00")&amp;"-"&amp;TEXT(INT(HOUR(Table1[[#This Row],[Patient Admission Date]])/3)*3+3,"00")</f>
        <v>00-03</v>
      </c>
      <c r="O5569" t="str" cm="1">
        <f t="array" ref="O5569">_xlfn.IFS(Table1[[#This Row],[Patient Age]]&lt;=14,"0-14",Table1[[#This Row],[Patient Age]]&lt;=29,"15-29",Table1[[#This Row],[Patient Age]]&lt;=44,"30-44",Table1[[#This Row],[Patient Age]]&lt;=59,"45-59",Table1[[#This Row],[Patient Age]]&lt;=74,"60-74",TRUE,"75+")</f>
        <v>60-74</v>
      </c>
      <c r="P5569" t="str" cm="1">
        <f t="array" ref="P5569">_xlfn.IFS(Table1[[#This Row],[Patient Waittime]]&lt;=15,"0-15",Table1[[#This Row],[Patient Waittime]]&lt;=30,"16-30",Table1[[#This Row],[Patient Waittime]]&lt;=45,"31-45",Table1[[#This Row],[Patient Waittime]]&lt;=60,"46-60",TRUE,"60+")</f>
        <v>31-45</v>
      </c>
      <c r="Q5569">
        <f>--(Table1[[#This Row],[Patient Waittime]]&lt;=30)</f>
        <v>0</v>
      </c>
      <c r="R5569">
        <f>--Table1[[#This Row],[Patient Admission Flag]]</f>
        <v>1</v>
      </c>
      <c r="S5569">
        <f>--AND(Table1[[#This Row],[WithinTarget]]=1,Table1[[#This Row],[Patient Satisfaction Score]]&gt;=7)</f>
        <v>0</v>
      </c>
      <c r="T5569" t="str">
        <f>IF(LEFT(Table1[[#This Row],[Patient Gender]],1)="F","Female","Male")</f>
        <v>Female</v>
      </c>
    </row>
    <row r="5570" spans="1:20" x14ac:dyDescent="0.3">
      <c r="A5570" t="s">
        <v>5674</v>
      </c>
      <c r="B5570" s="1">
        <v>45242.486111111109</v>
      </c>
      <c r="C5570" t="s">
        <v>13</v>
      </c>
      <c r="D5570">
        <v>10</v>
      </c>
      <c r="E5570" t="s">
        <v>18</v>
      </c>
      <c r="F5570" t="s">
        <v>11</v>
      </c>
      <c r="G5570" t="b">
        <v>1</v>
      </c>
      <c r="I5570">
        <v>22</v>
      </c>
      <c r="J5570" t="b">
        <v>1</v>
      </c>
      <c r="K5570">
        <f>YEAR(Table1[[#This Row],[Patient Admission Date]])</f>
        <v>2023</v>
      </c>
      <c r="L5570" t="str">
        <f>TEXT(Table1[[#This Row],[Patient Admission Date]],"mmm")</f>
        <v>Nov</v>
      </c>
      <c r="M5570" t="str">
        <f>TEXT(Table1[[#This Row],[Patient Admission Date]],"ddd")</f>
        <v>Sun</v>
      </c>
      <c r="N5570" t="str">
        <f>TEXT(INT(HOUR(Table1[[#This Row],[Patient Admission Date]])/3)*3,"00")&amp;"-"&amp;TEXT(INT(HOUR(Table1[[#This Row],[Patient Admission Date]])/3)*3+3,"00")</f>
        <v>09-12</v>
      </c>
      <c r="O5570" t="str" cm="1">
        <f t="array" ref="O5570">_xlfn.IFS(Table1[[#This Row],[Patient Age]]&lt;=14,"0-14",Table1[[#This Row],[Patient Age]]&lt;=29,"15-29",Table1[[#This Row],[Patient Age]]&lt;=44,"30-44",Table1[[#This Row],[Patient Age]]&lt;=59,"45-59",Table1[[#This Row],[Patient Age]]&lt;=74,"60-74",TRUE,"75+")</f>
        <v>0-14</v>
      </c>
      <c r="P5570" t="str" cm="1">
        <f t="array" ref="P5570">_xlfn.IFS(Table1[[#This Row],[Patient Waittime]]&lt;=15,"0-15",Table1[[#This Row],[Patient Waittime]]&lt;=30,"16-30",Table1[[#This Row],[Patient Waittime]]&lt;=45,"31-45",Table1[[#This Row],[Patient Waittime]]&lt;=60,"46-60",TRUE,"60+")</f>
        <v>16-30</v>
      </c>
      <c r="Q5570">
        <f>--(Table1[[#This Row],[Patient Waittime]]&lt;=30)</f>
        <v>1</v>
      </c>
      <c r="R5570">
        <f>--Table1[[#This Row],[Patient Admission Flag]]</f>
        <v>1</v>
      </c>
      <c r="S5570">
        <f>--AND(Table1[[#This Row],[WithinTarget]]=1,Table1[[#This Row],[Patient Satisfaction Score]]&gt;=7)</f>
        <v>0</v>
      </c>
      <c r="T5570" t="str">
        <f>IF(LEFT(Table1[[#This Row],[Patient Gender]],1)="F","Female","Male")</f>
        <v>Female</v>
      </c>
    </row>
    <row r="5571" spans="1:20" x14ac:dyDescent="0.3">
      <c r="A5571" t="s">
        <v>5675</v>
      </c>
      <c r="B5571" s="1">
        <v>45476.520833333336</v>
      </c>
      <c r="C5571" t="s">
        <v>13</v>
      </c>
      <c r="D5571">
        <v>29</v>
      </c>
      <c r="E5571" t="s">
        <v>18</v>
      </c>
      <c r="F5571" t="s">
        <v>11</v>
      </c>
      <c r="G5571" t="b">
        <v>1</v>
      </c>
      <c r="I5571">
        <v>34</v>
      </c>
      <c r="J5571" t="b">
        <v>1</v>
      </c>
      <c r="K5571">
        <f>YEAR(Table1[[#This Row],[Patient Admission Date]])</f>
        <v>2024</v>
      </c>
      <c r="L5571" t="str">
        <f>TEXT(Table1[[#This Row],[Patient Admission Date]],"mmm")</f>
        <v>Jul</v>
      </c>
      <c r="M5571" t="str">
        <f>TEXT(Table1[[#This Row],[Patient Admission Date]],"ddd")</f>
        <v>Wed</v>
      </c>
      <c r="N5571" t="str">
        <f>TEXT(INT(HOUR(Table1[[#This Row],[Patient Admission Date]])/3)*3,"00")&amp;"-"&amp;TEXT(INT(HOUR(Table1[[#This Row],[Patient Admission Date]])/3)*3+3,"00")</f>
        <v>12-15</v>
      </c>
      <c r="O5571" t="str" cm="1">
        <f t="array" ref="O5571">_xlfn.IFS(Table1[[#This Row],[Patient Age]]&lt;=14,"0-14",Table1[[#This Row],[Patient Age]]&lt;=29,"15-29",Table1[[#This Row],[Patient Age]]&lt;=44,"30-44",Table1[[#This Row],[Patient Age]]&lt;=59,"45-59",Table1[[#This Row],[Patient Age]]&lt;=74,"60-74",TRUE,"75+")</f>
        <v>15-29</v>
      </c>
      <c r="P5571" t="str" cm="1">
        <f t="array" ref="P5571">_xlfn.IFS(Table1[[#This Row],[Patient Waittime]]&lt;=15,"0-15",Table1[[#This Row],[Patient Waittime]]&lt;=30,"16-30",Table1[[#This Row],[Patient Waittime]]&lt;=45,"31-45",Table1[[#This Row],[Patient Waittime]]&lt;=60,"46-60",TRUE,"60+")</f>
        <v>31-45</v>
      </c>
      <c r="Q5571">
        <f>--(Table1[[#This Row],[Patient Waittime]]&lt;=30)</f>
        <v>0</v>
      </c>
      <c r="R5571">
        <f>--Table1[[#This Row],[Patient Admission Flag]]</f>
        <v>1</v>
      </c>
      <c r="S5571">
        <f>--AND(Table1[[#This Row],[WithinTarget]]=1,Table1[[#This Row],[Patient Satisfaction Score]]&gt;=7)</f>
        <v>0</v>
      </c>
      <c r="T5571" t="str">
        <f>IF(LEFT(Table1[[#This Row],[Patient Gender]],1)="F","Female","Male")</f>
        <v>Female</v>
      </c>
    </row>
    <row r="5572" spans="1:20" x14ac:dyDescent="0.3">
      <c r="A5572" t="s">
        <v>5676</v>
      </c>
      <c r="B5572" s="1">
        <v>45433.606249999997</v>
      </c>
      <c r="C5572" t="s">
        <v>13</v>
      </c>
      <c r="D5572">
        <v>45</v>
      </c>
      <c r="E5572" t="s">
        <v>18</v>
      </c>
      <c r="F5572" t="s">
        <v>11</v>
      </c>
      <c r="G5572" t="b">
        <v>1</v>
      </c>
      <c r="I5572">
        <v>50</v>
      </c>
      <c r="J5572" t="b">
        <v>1</v>
      </c>
      <c r="K5572">
        <f>YEAR(Table1[[#This Row],[Patient Admission Date]])</f>
        <v>2024</v>
      </c>
      <c r="L5572" t="str">
        <f>TEXT(Table1[[#This Row],[Patient Admission Date]],"mmm")</f>
        <v>May</v>
      </c>
      <c r="M5572" t="str">
        <f>TEXT(Table1[[#This Row],[Patient Admission Date]],"ddd")</f>
        <v>Tue</v>
      </c>
      <c r="N5572" t="str">
        <f>TEXT(INT(HOUR(Table1[[#This Row],[Patient Admission Date]])/3)*3,"00")&amp;"-"&amp;TEXT(INT(HOUR(Table1[[#This Row],[Patient Admission Date]])/3)*3+3,"00")</f>
        <v>12-15</v>
      </c>
      <c r="O5572" t="str" cm="1">
        <f t="array" ref="O5572">_xlfn.IFS(Table1[[#This Row],[Patient Age]]&lt;=14,"0-14",Table1[[#This Row],[Patient Age]]&lt;=29,"15-29",Table1[[#This Row],[Patient Age]]&lt;=44,"30-44",Table1[[#This Row],[Patient Age]]&lt;=59,"45-59",Table1[[#This Row],[Patient Age]]&lt;=74,"60-74",TRUE,"75+")</f>
        <v>45-59</v>
      </c>
      <c r="P5572" t="str" cm="1">
        <f t="array" ref="P5572">_xlfn.IFS(Table1[[#This Row],[Patient Waittime]]&lt;=15,"0-15",Table1[[#This Row],[Patient Waittime]]&lt;=30,"16-30",Table1[[#This Row],[Patient Waittime]]&lt;=45,"31-45",Table1[[#This Row],[Patient Waittime]]&lt;=60,"46-60",TRUE,"60+")</f>
        <v>46-60</v>
      </c>
      <c r="Q5572">
        <f>--(Table1[[#This Row],[Patient Waittime]]&lt;=30)</f>
        <v>0</v>
      </c>
      <c r="R5572">
        <f>--Table1[[#This Row],[Patient Admission Flag]]</f>
        <v>1</v>
      </c>
      <c r="S5572">
        <f>--AND(Table1[[#This Row],[WithinTarget]]=1,Table1[[#This Row],[Patient Satisfaction Score]]&gt;=7)</f>
        <v>0</v>
      </c>
      <c r="T5572" t="str">
        <f>IF(LEFT(Table1[[#This Row],[Patient Gender]],1)="F","Female","Male")</f>
        <v>Female</v>
      </c>
    </row>
    <row r="5573" spans="1:20" x14ac:dyDescent="0.3">
      <c r="A5573" t="s">
        <v>5677</v>
      </c>
      <c r="B5573" s="1">
        <v>45132.023611111108</v>
      </c>
      <c r="C5573" t="s">
        <v>13</v>
      </c>
      <c r="D5573">
        <v>57</v>
      </c>
      <c r="E5573" t="s">
        <v>18</v>
      </c>
      <c r="F5573" t="s">
        <v>11</v>
      </c>
      <c r="G5573" t="b">
        <v>1</v>
      </c>
      <c r="I5573">
        <v>22</v>
      </c>
      <c r="J5573" t="b">
        <v>1</v>
      </c>
      <c r="K5573">
        <f>YEAR(Table1[[#This Row],[Patient Admission Date]])</f>
        <v>2023</v>
      </c>
      <c r="L5573" t="str">
        <f>TEXT(Table1[[#This Row],[Patient Admission Date]],"mmm")</f>
        <v>Jul</v>
      </c>
      <c r="M5573" t="str">
        <f>TEXT(Table1[[#This Row],[Patient Admission Date]],"ddd")</f>
        <v>Tue</v>
      </c>
      <c r="N5573" t="str">
        <f>TEXT(INT(HOUR(Table1[[#This Row],[Patient Admission Date]])/3)*3,"00")&amp;"-"&amp;TEXT(INT(HOUR(Table1[[#This Row],[Patient Admission Date]])/3)*3+3,"00")</f>
        <v>00-03</v>
      </c>
      <c r="O5573" t="str" cm="1">
        <f t="array" ref="O5573">_xlfn.IFS(Table1[[#This Row],[Patient Age]]&lt;=14,"0-14",Table1[[#This Row],[Patient Age]]&lt;=29,"15-29",Table1[[#This Row],[Patient Age]]&lt;=44,"30-44",Table1[[#This Row],[Patient Age]]&lt;=59,"45-59",Table1[[#This Row],[Patient Age]]&lt;=74,"60-74",TRUE,"75+")</f>
        <v>45-59</v>
      </c>
      <c r="P5573" t="str" cm="1">
        <f t="array" ref="P5573">_xlfn.IFS(Table1[[#This Row],[Patient Waittime]]&lt;=15,"0-15",Table1[[#This Row],[Patient Waittime]]&lt;=30,"16-30",Table1[[#This Row],[Patient Waittime]]&lt;=45,"31-45",Table1[[#This Row],[Patient Waittime]]&lt;=60,"46-60",TRUE,"60+")</f>
        <v>16-30</v>
      </c>
      <c r="Q5573">
        <f>--(Table1[[#This Row],[Patient Waittime]]&lt;=30)</f>
        <v>1</v>
      </c>
      <c r="R5573">
        <f>--Table1[[#This Row],[Patient Admission Flag]]</f>
        <v>1</v>
      </c>
      <c r="S5573">
        <f>--AND(Table1[[#This Row],[WithinTarget]]=1,Table1[[#This Row],[Patient Satisfaction Score]]&gt;=7)</f>
        <v>0</v>
      </c>
      <c r="T5573" t="str">
        <f>IF(LEFT(Table1[[#This Row],[Patient Gender]],1)="F","Female","Male")</f>
        <v>Female</v>
      </c>
    </row>
    <row r="5574" spans="1:20" x14ac:dyDescent="0.3">
      <c r="A5574" t="s">
        <v>5678</v>
      </c>
      <c r="B5574" s="1">
        <v>45317.851388888892</v>
      </c>
      <c r="C5574" t="s">
        <v>13</v>
      </c>
      <c r="D5574">
        <v>72</v>
      </c>
      <c r="E5574" t="s">
        <v>18</v>
      </c>
      <c r="F5574" t="s">
        <v>11</v>
      </c>
      <c r="G5574" t="b">
        <v>1</v>
      </c>
      <c r="I5574">
        <v>10</v>
      </c>
      <c r="J5574" t="b">
        <v>1</v>
      </c>
      <c r="K5574">
        <f>YEAR(Table1[[#This Row],[Patient Admission Date]])</f>
        <v>2024</v>
      </c>
      <c r="L5574" t="str">
        <f>TEXT(Table1[[#This Row],[Patient Admission Date]],"mmm")</f>
        <v>Jan</v>
      </c>
      <c r="M5574" t="str">
        <f>TEXT(Table1[[#This Row],[Patient Admission Date]],"ddd")</f>
        <v>Fri</v>
      </c>
      <c r="N5574" t="str">
        <f>TEXT(INT(HOUR(Table1[[#This Row],[Patient Admission Date]])/3)*3,"00")&amp;"-"&amp;TEXT(INT(HOUR(Table1[[#This Row],[Patient Admission Date]])/3)*3+3,"00")</f>
        <v>18-21</v>
      </c>
      <c r="O5574" t="str" cm="1">
        <f t="array" ref="O5574">_xlfn.IFS(Table1[[#This Row],[Patient Age]]&lt;=14,"0-14",Table1[[#This Row],[Patient Age]]&lt;=29,"15-29",Table1[[#This Row],[Patient Age]]&lt;=44,"30-44",Table1[[#This Row],[Patient Age]]&lt;=59,"45-59",Table1[[#This Row],[Patient Age]]&lt;=74,"60-74",TRUE,"75+")</f>
        <v>60-74</v>
      </c>
      <c r="P5574" t="str" cm="1">
        <f t="array" ref="P5574">_xlfn.IFS(Table1[[#This Row],[Patient Waittime]]&lt;=15,"0-15",Table1[[#This Row],[Patient Waittime]]&lt;=30,"16-30",Table1[[#This Row],[Patient Waittime]]&lt;=45,"31-45",Table1[[#This Row],[Patient Waittime]]&lt;=60,"46-60",TRUE,"60+")</f>
        <v>0-15</v>
      </c>
      <c r="Q5574">
        <f>--(Table1[[#This Row],[Patient Waittime]]&lt;=30)</f>
        <v>1</v>
      </c>
      <c r="R5574">
        <f>--Table1[[#This Row],[Patient Admission Flag]]</f>
        <v>1</v>
      </c>
      <c r="S5574">
        <f>--AND(Table1[[#This Row],[WithinTarget]]=1,Table1[[#This Row],[Patient Satisfaction Score]]&gt;=7)</f>
        <v>0</v>
      </c>
      <c r="T5574" t="str">
        <f>IF(LEFT(Table1[[#This Row],[Patient Gender]],1)="F","Female","Male")</f>
        <v>Female</v>
      </c>
    </row>
    <row r="5575" spans="1:20" x14ac:dyDescent="0.3">
      <c r="A5575" t="s">
        <v>5679</v>
      </c>
      <c r="B5575" s="1">
        <v>45300.916666666664</v>
      </c>
      <c r="C5575" t="s">
        <v>13</v>
      </c>
      <c r="D5575">
        <v>29</v>
      </c>
      <c r="E5575" t="s">
        <v>18</v>
      </c>
      <c r="F5575" t="s">
        <v>11</v>
      </c>
      <c r="G5575" t="b">
        <v>1</v>
      </c>
      <c r="I5575">
        <v>13</v>
      </c>
      <c r="J5575" t="b">
        <v>1</v>
      </c>
      <c r="K5575">
        <f>YEAR(Table1[[#This Row],[Patient Admission Date]])</f>
        <v>2024</v>
      </c>
      <c r="L5575" t="str">
        <f>TEXT(Table1[[#This Row],[Patient Admission Date]],"mmm")</f>
        <v>Jan</v>
      </c>
      <c r="M5575" t="str">
        <f>TEXT(Table1[[#This Row],[Patient Admission Date]],"ddd")</f>
        <v>Tue</v>
      </c>
      <c r="N5575" t="str">
        <f>TEXT(INT(HOUR(Table1[[#This Row],[Patient Admission Date]])/3)*3,"00")&amp;"-"&amp;TEXT(INT(HOUR(Table1[[#This Row],[Patient Admission Date]])/3)*3+3,"00")</f>
        <v>21-24</v>
      </c>
      <c r="O5575" t="str" cm="1">
        <f t="array" ref="O5575">_xlfn.IFS(Table1[[#This Row],[Patient Age]]&lt;=14,"0-14",Table1[[#This Row],[Patient Age]]&lt;=29,"15-29",Table1[[#This Row],[Patient Age]]&lt;=44,"30-44",Table1[[#This Row],[Patient Age]]&lt;=59,"45-59",Table1[[#This Row],[Patient Age]]&lt;=74,"60-74",TRUE,"75+")</f>
        <v>15-29</v>
      </c>
      <c r="P5575" t="str" cm="1">
        <f t="array" ref="P5575">_xlfn.IFS(Table1[[#This Row],[Patient Waittime]]&lt;=15,"0-15",Table1[[#This Row],[Patient Waittime]]&lt;=30,"16-30",Table1[[#This Row],[Patient Waittime]]&lt;=45,"31-45",Table1[[#This Row],[Patient Waittime]]&lt;=60,"46-60",TRUE,"60+")</f>
        <v>0-15</v>
      </c>
      <c r="Q5575">
        <f>--(Table1[[#This Row],[Patient Waittime]]&lt;=30)</f>
        <v>1</v>
      </c>
      <c r="R5575">
        <f>--Table1[[#This Row],[Patient Admission Flag]]</f>
        <v>1</v>
      </c>
      <c r="S5575">
        <f>--AND(Table1[[#This Row],[WithinTarget]]=1,Table1[[#This Row],[Patient Satisfaction Score]]&gt;=7)</f>
        <v>0</v>
      </c>
      <c r="T5575" t="str">
        <f>IF(LEFT(Table1[[#This Row],[Patient Gender]],1)="F","Female","Male")</f>
        <v>Female</v>
      </c>
    </row>
    <row r="5576" spans="1:20" x14ac:dyDescent="0.3">
      <c r="A5576" t="s">
        <v>5680</v>
      </c>
      <c r="B5576" s="1">
        <v>45266.089583333334</v>
      </c>
      <c r="C5576" t="s">
        <v>13</v>
      </c>
      <c r="D5576">
        <v>42</v>
      </c>
      <c r="E5576" t="s">
        <v>18</v>
      </c>
      <c r="F5576" t="s">
        <v>11</v>
      </c>
      <c r="G5576" t="b">
        <v>1</v>
      </c>
      <c r="I5576">
        <v>24</v>
      </c>
      <c r="J5576" t="b">
        <v>1</v>
      </c>
      <c r="K5576">
        <f>YEAR(Table1[[#This Row],[Patient Admission Date]])</f>
        <v>2023</v>
      </c>
      <c r="L5576" t="str">
        <f>TEXT(Table1[[#This Row],[Patient Admission Date]],"mmm")</f>
        <v>Dec</v>
      </c>
      <c r="M5576" t="str">
        <f>TEXT(Table1[[#This Row],[Patient Admission Date]],"ddd")</f>
        <v>Wed</v>
      </c>
      <c r="N5576" t="str">
        <f>TEXT(INT(HOUR(Table1[[#This Row],[Patient Admission Date]])/3)*3,"00")&amp;"-"&amp;TEXT(INT(HOUR(Table1[[#This Row],[Patient Admission Date]])/3)*3+3,"00")</f>
        <v>00-03</v>
      </c>
      <c r="O5576" t="str" cm="1">
        <f t="array" ref="O5576">_xlfn.IFS(Table1[[#This Row],[Patient Age]]&lt;=14,"0-14",Table1[[#This Row],[Patient Age]]&lt;=29,"15-29",Table1[[#This Row],[Patient Age]]&lt;=44,"30-44",Table1[[#This Row],[Patient Age]]&lt;=59,"45-59",Table1[[#This Row],[Patient Age]]&lt;=74,"60-74",TRUE,"75+")</f>
        <v>30-44</v>
      </c>
      <c r="P5576" t="str" cm="1">
        <f t="array" ref="P5576">_xlfn.IFS(Table1[[#This Row],[Patient Waittime]]&lt;=15,"0-15",Table1[[#This Row],[Patient Waittime]]&lt;=30,"16-30",Table1[[#This Row],[Patient Waittime]]&lt;=45,"31-45",Table1[[#This Row],[Patient Waittime]]&lt;=60,"46-60",TRUE,"60+")</f>
        <v>16-30</v>
      </c>
      <c r="Q5576">
        <f>--(Table1[[#This Row],[Patient Waittime]]&lt;=30)</f>
        <v>1</v>
      </c>
      <c r="R5576">
        <f>--Table1[[#This Row],[Patient Admission Flag]]</f>
        <v>1</v>
      </c>
      <c r="S5576">
        <f>--AND(Table1[[#This Row],[WithinTarget]]=1,Table1[[#This Row],[Patient Satisfaction Score]]&gt;=7)</f>
        <v>0</v>
      </c>
      <c r="T5576" t="str">
        <f>IF(LEFT(Table1[[#This Row],[Patient Gender]],1)="F","Female","Male")</f>
        <v>Female</v>
      </c>
    </row>
    <row r="5577" spans="1:20" x14ac:dyDescent="0.3">
      <c r="A5577" t="s">
        <v>5681</v>
      </c>
      <c r="B5577" s="1">
        <v>45273.35</v>
      </c>
      <c r="C5577" t="s">
        <v>13</v>
      </c>
      <c r="D5577">
        <v>28</v>
      </c>
      <c r="E5577" t="s">
        <v>18</v>
      </c>
      <c r="F5577" t="s">
        <v>11</v>
      </c>
      <c r="G5577" t="b">
        <v>1</v>
      </c>
      <c r="I5577">
        <v>44</v>
      </c>
      <c r="J5577" t="b">
        <v>1</v>
      </c>
      <c r="K5577">
        <f>YEAR(Table1[[#This Row],[Patient Admission Date]])</f>
        <v>2023</v>
      </c>
      <c r="L5577" t="str">
        <f>TEXT(Table1[[#This Row],[Patient Admission Date]],"mmm")</f>
        <v>Dec</v>
      </c>
      <c r="M5577" t="str">
        <f>TEXT(Table1[[#This Row],[Patient Admission Date]],"ddd")</f>
        <v>Wed</v>
      </c>
      <c r="N5577" t="str">
        <f>TEXT(INT(HOUR(Table1[[#This Row],[Patient Admission Date]])/3)*3,"00")&amp;"-"&amp;TEXT(INT(HOUR(Table1[[#This Row],[Patient Admission Date]])/3)*3+3,"00")</f>
        <v>06-09</v>
      </c>
      <c r="O5577" t="str" cm="1">
        <f t="array" ref="O5577">_xlfn.IFS(Table1[[#This Row],[Patient Age]]&lt;=14,"0-14",Table1[[#This Row],[Patient Age]]&lt;=29,"15-29",Table1[[#This Row],[Patient Age]]&lt;=44,"30-44",Table1[[#This Row],[Patient Age]]&lt;=59,"45-59",Table1[[#This Row],[Patient Age]]&lt;=74,"60-74",TRUE,"75+")</f>
        <v>15-29</v>
      </c>
      <c r="P5577" t="str" cm="1">
        <f t="array" ref="P5577">_xlfn.IFS(Table1[[#This Row],[Patient Waittime]]&lt;=15,"0-15",Table1[[#This Row],[Patient Waittime]]&lt;=30,"16-30",Table1[[#This Row],[Patient Waittime]]&lt;=45,"31-45",Table1[[#This Row],[Patient Waittime]]&lt;=60,"46-60",TRUE,"60+")</f>
        <v>31-45</v>
      </c>
      <c r="Q5577">
        <f>--(Table1[[#This Row],[Patient Waittime]]&lt;=30)</f>
        <v>0</v>
      </c>
      <c r="R5577">
        <f>--Table1[[#This Row],[Patient Admission Flag]]</f>
        <v>1</v>
      </c>
      <c r="S5577">
        <f>--AND(Table1[[#This Row],[WithinTarget]]=1,Table1[[#This Row],[Patient Satisfaction Score]]&gt;=7)</f>
        <v>0</v>
      </c>
      <c r="T5577" t="str">
        <f>IF(LEFT(Table1[[#This Row],[Patient Gender]],1)="F","Female","Male")</f>
        <v>Female</v>
      </c>
    </row>
    <row r="5578" spans="1:20" x14ac:dyDescent="0.3">
      <c r="A5578" t="s">
        <v>5682</v>
      </c>
      <c r="B5578" s="1">
        <v>45149.732638888891</v>
      </c>
      <c r="C5578" t="s">
        <v>13</v>
      </c>
      <c r="D5578">
        <v>66</v>
      </c>
      <c r="E5578" t="s">
        <v>18</v>
      </c>
      <c r="F5578" t="s">
        <v>11</v>
      </c>
      <c r="G5578" t="b">
        <v>1</v>
      </c>
      <c r="I5578">
        <v>44</v>
      </c>
      <c r="J5578" t="b">
        <v>1</v>
      </c>
      <c r="K5578">
        <f>YEAR(Table1[[#This Row],[Patient Admission Date]])</f>
        <v>2023</v>
      </c>
      <c r="L5578" t="str">
        <f>TEXT(Table1[[#This Row],[Patient Admission Date]],"mmm")</f>
        <v>Aug</v>
      </c>
      <c r="M5578" t="str">
        <f>TEXT(Table1[[#This Row],[Patient Admission Date]],"ddd")</f>
        <v>Fri</v>
      </c>
      <c r="N5578" t="str">
        <f>TEXT(INT(HOUR(Table1[[#This Row],[Patient Admission Date]])/3)*3,"00")&amp;"-"&amp;TEXT(INT(HOUR(Table1[[#This Row],[Patient Admission Date]])/3)*3+3,"00")</f>
        <v>15-18</v>
      </c>
      <c r="O5578" t="str" cm="1">
        <f t="array" ref="O5578">_xlfn.IFS(Table1[[#This Row],[Patient Age]]&lt;=14,"0-14",Table1[[#This Row],[Patient Age]]&lt;=29,"15-29",Table1[[#This Row],[Patient Age]]&lt;=44,"30-44",Table1[[#This Row],[Patient Age]]&lt;=59,"45-59",Table1[[#This Row],[Patient Age]]&lt;=74,"60-74",TRUE,"75+")</f>
        <v>60-74</v>
      </c>
      <c r="P5578" t="str" cm="1">
        <f t="array" ref="P5578">_xlfn.IFS(Table1[[#This Row],[Patient Waittime]]&lt;=15,"0-15",Table1[[#This Row],[Patient Waittime]]&lt;=30,"16-30",Table1[[#This Row],[Patient Waittime]]&lt;=45,"31-45",Table1[[#This Row],[Patient Waittime]]&lt;=60,"46-60",TRUE,"60+")</f>
        <v>31-45</v>
      </c>
      <c r="Q5578">
        <f>--(Table1[[#This Row],[Patient Waittime]]&lt;=30)</f>
        <v>0</v>
      </c>
      <c r="R5578">
        <f>--Table1[[#This Row],[Patient Admission Flag]]</f>
        <v>1</v>
      </c>
      <c r="S5578">
        <f>--AND(Table1[[#This Row],[WithinTarget]]=1,Table1[[#This Row],[Patient Satisfaction Score]]&gt;=7)</f>
        <v>0</v>
      </c>
      <c r="T5578" t="str">
        <f>IF(LEFT(Table1[[#This Row],[Patient Gender]],1)="F","Female","Male")</f>
        <v>Female</v>
      </c>
    </row>
    <row r="5579" spans="1:20" x14ac:dyDescent="0.3">
      <c r="A5579" t="s">
        <v>5683</v>
      </c>
      <c r="B5579" s="1">
        <v>45400.6</v>
      </c>
      <c r="C5579" t="s">
        <v>13</v>
      </c>
      <c r="D5579">
        <v>5</v>
      </c>
      <c r="E5579" t="s">
        <v>18</v>
      </c>
      <c r="F5579" t="s">
        <v>11</v>
      </c>
      <c r="G5579" t="b">
        <v>1</v>
      </c>
      <c r="I5579">
        <v>21</v>
      </c>
      <c r="J5579" t="b">
        <v>1</v>
      </c>
      <c r="K5579">
        <f>YEAR(Table1[[#This Row],[Patient Admission Date]])</f>
        <v>2024</v>
      </c>
      <c r="L5579" t="str">
        <f>TEXT(Table1[[#This Row],[Patient Admission Date]],"mmm")</f>
        <v>Apr</v>
      </c>
      <c r="M5579" t="str">
        <f>TEXT(Table1[[#This Row],[Patient Admission Date]],"ddd")</f>
        <v>Thu</v>
      </c>
      <c r="N5579" t="str">
        <f>TEXT(INT(HOUR(Table1[[#This Row],[Patient Admission Date]])/3)*3,"00")&amp;"-"&amp;TEXT(INT(HOUR(Table1[[#This Row],[Patient Admission Date]])/3)*3+3,"00")</f>
        <v>12-15</v>
      </c>
      <c r="O5579" t="str" cm="1">
        <f t="array" ref="O5579">_xlfn.IFS(Table1[[#This Row],[Patient Age]]&lt;=14,"0-14",Table1[[#This Row],[Patient Age]]&lt;=29,"15-29",Table1[[#This Row],[Patient Age]]&lt;=44,"30-44",Table1[[#This Row],[Patient Age]]&lt;=59,"45-59",Table1[[#This Row],[Patient Age]]&lt;=74,"60-74",TRUE,"75+")</f>
        <v>0-14</v>
      </c>
      <c r="P5579" t="str" cm="1">
        <f t="array" ref="P5579">_xlfn.IFS(Table1[[#This Row],[Patient Waittime]]&lt;=15,"0-15",Table1[[#This Row],[Patient Waittime]]&lt;=30,"16-30",Table1[[#This Row],[Patient Waittime]]&lt;=45,"31-45",Table1[[#This Row],[Patient Waittime]]&lt;=60,"46-60",TRUE,"60+")</f>
        <v>16-30</v>
      </c>
      <c r="Q5579">
        <f>--(Table1[[#This Row],[Patient Waittime]]&lt;=30)</f>
        <v>1</v>
      </c>
      <c r="R5579">
        <f>--Table1[[#This Row],[Patient Admission Flag]]</f>
        <v>1</v>
      </c>
      <c r="S5579">
        <f>--AND(Table1[[#This Row],[WithinTarget]]=1,Table1[[#This Row],[Patient Satisfaction Score]]&gt;=7)</f>
        <v>0</v>
      </c>
      <c r="T5579" t="str">
        <f>IF(LEFT(Table1[[#This Row],[Patient Gender]],1)="F","Female","Male")</f>
        <v>Female</v>
      </c>
    </row>
    <row r="5580" spans="1:20" x14ac:dyDescent="0.3">
      <c r="A5580" t="s">
        <v>5684</v>
      </c>
      <c r="B5580" s="1">
        <v>45132.390277777777</v>
      </c>
      <c r="C5580" t="s">
        <v>13</v>
      </c>
      <c r="D5580">
        <v>20</v>
      </c>
      <c r="E5580" t="s">
        <v>18</v>
      </c>
      <c r="F5580" t="s">
        <v>11</v>
      </c>
      <c r="G5580" t="b">
        <v>1</v>
      </c>
      <c r="I5580">
        <v>23</v>
      </c>
      <c r="J5580" t="b">
        <v>1</v>
      </c>
      <c r="K5580">
        <f>YEAR(Table1[[#This Row],[Patient Admission Date]])</f>
        <v>2023</v>
      </c>
      <c r="L5580" t="str">
        <f>TEXT(Table1[[#This Row],[Patient Admission Date]],"mmm")</f>
        <v>Jul</v>
      </c>
      <c r="M5580" t="str">
        <f>TEXT(Table1[[#This Row],[Patient Admission Date]],"ddd")</f>
        <v>Tue</v>
      </c>
      <c r="N5580" t="str">
        <f>TEXT(INT(HOUR(Table1[[#This Row],[Patient Admission Date]])/3)*3,"00")&amp;"-"&amp;TEXT(INT(HOUR(Table1[[#This Row],[Patient Admission Date]])/3)*3+3,"00")</f>
        <v>09-12</v>
      </c>
      <c r="O5580" t="str" cm="1">
        <f t="array" ref="O5580">_xlfn.IFS(Table1[[#This Row],[Patient Age]]&lt;=14,"0-14",Table1[[#This Row],[Patient Age]]&lt;=29,"15-29",Table1[[#This Row],[Patient Age]]&lt;=44,"30-44",Table1[[#This Row],[Patient Age]]&lt;=59,"45-59",Table1[[#This Row],[Patient Age]]&lt;=74,"60-74",TRUE,"75+")</f>
        <v>15-29</v>
      </c>
      <c r="P5580" t="str" cm="1">
        <f t="array" ref="P5580">_xlfn.IFS(Table1[[#This Row],[Patient Waittime]]&lt;=15,"0-15",Table1[[#This Row],[Patient Waittime]]&lt;=30,"16-30",Table1[[#This Row],[Patient Waittime]]&lt;=45,"31-45",Table1[[#This Row],[Patient Waittime]]&lt;=60,"46-60",TRUE,"60+")</f>
        <v>16-30</v>
      </c>
      <c r="Q5580">
        <f>--(Table1[[#This Row],[Patient Waittime]]&lt;=30)</f>
        <v>1</v>
      </c>
      <c r="R5580">
        <f>--Table1[[#This Row],[Patient Admission Flag]]</f>
        <v>1</v>
      </c>
      <c r="S5580">
        <f>--AND(Table1[[#This Row],[WithinTarget]]=1,Table1[[#This Row],[Patient Satisfaction Score]]&gt;=7)</f>
        <v>0</v>
      </c>
      <c r="T5580" t="str">
        <f>IF(LEFT(Table1[[#This Row],[Patient Gender]],1)="F","Female","Male")</f>
        <v>Female</v>
      </c>
    </row>
    <row r="5581" spans="1:20" x14ac:dyDescent="0.3">
      <c r="A5581" t="s">
        <v>5685</v>
      </c>
      <c r="B5581" s="1">
        <v>45082.174305555556</v>
      </c>
      <c r="C5581" t="s">
        <v>13</v>
      </c>
      <c r="D5581">
        <v>46</v>
      </c>
      <c r="E5581" t="s">
        <v>18</v>
      </c>
      <c r="F5581" t="s">
        <v>11</v>
      </c>
      <c r="G5581" t="b">
        <v>1</v>
      </c>
      <c r="I5581">
        <v>30</v>
      </c>
      <c r="J5581" t="b">
        <v>1</v>
      </c>
      <c r="K5581">
        <f>YEAR(Table1[[#This Row],[Patient Admission Date]])</f>
        <v>2023</v>
      </c>
      <c r="L5581" t="str">
        <f>TEXT(Table1[[#This Row],[Patient Admission Date]],"mmm")</f>
        <v>Jun</v>
      </c>
      <c r="M5581" t="str">
        <f>TEXT(Table1[[#This Row],[Patient Admission Date]],"ddd")</f>
        <v>Mon</v>
      </c>
      <c r="N5581" t="str">
        <f>TEXT(INT(HOUR(Table1[[#This Row],[Patient Admission Date]])/3)*3,"00")&amp;"-"&amp;TEXT(INT(HOUR(Table1[[#This Row],[Patient Admission Date]])/3)*3+3,"00")</f>
        <v>03-06</v>
      </c>
      <c r="O5581" t="str" cm="1">
        <f t="array" ref="O5581">_xlfn.IFS(Table1[[#This Row],[Patient Age]]&lt;=14,"0-14",Table1[[#This Row],[Patient Age]]&lt;=29,"15-29",Table1[[#This Row],[Patient Age]]&lt;=44,"30-44",Table1[[#This Row],[Patient Age]]&lt;=59,"45-59",Table1[[#This Row],[Patient Age]]&lt;=74,"60-74",TRUE,"75+")</f>
        <v>45-59</v>
      </c>
      <c r="P5581" t="str" cm="1">
        <f t="array" ref="P5581">_xlfn.IFS(Table1[[#This Row],[Patient Waittime]]&lt;=15,"0-15",Table1[[#This Row],[Patient Waittime]]&lt;=30,"16-30",Table1[[#This Row],[Patient Waittime]]&lt;=45,"31-45",Table1[[#This Row],[Patient Waittime]]&lt;=60,"46-60",TRUE,"60+")</f>
        <v>16-30</v>
      </c>
      <c r="Q5581">
        <f>--(Table1[[#This Row],[Patient Waittime]]&lt;=30)</f>
        <v>1</v>
      </c>
      <c r="R5581">
        <f>--Table1[[#This Row],[Patient Admission Flag]]</f>
        <v>1</v>
      </c>
      <c r="S5581">
        <f>--AND(Table1[[#This Row],[WithinTarget]]=1,Table1[[#This Row],[Patient Satisfaction Score]]&gt;=7)</f>
        <v>0</v>
      </c>
      <c r="T5581" t="str">
        <f>IF(LEFT(Table1[[#This Row],[Patient Gender]],1)="F","Female","Male")</f>
        <v>Female</v>
      </c>
    </row>
    <row r="5582" spans="1:20" x14ac:dyDescent="0.3">
      <c r="A5582" t="s">
        <v>5686</v>
      </c>
      <c r="B5582" s="1">
        <v>45154.45</v>
      </c>
      <c r="C5582" t="s">
        <v>13</v>
      </c>
      <c r="D5582">
        <v>12</v>
      </c>
      <c r="E5582" t="s">
        <v>18</v>
      </c>
      <c r="F5582" t="s">
        <v>11</v>
      </c>
      <c r="G5582" t="b">
        <v>1</v>
      </c>
      <c r="I5582">
        <v>37</v>
      </c>
      <c r="J5582" t="b">
        <v>1</v>
      </c>
      <c r="K5582">
        <f>YEAR(Table1[[#This Row],[Patient Admission Date]])</f>
        <v>2023</v>
      </c>
      <c r="L5582" t="str">
        <f>TEXT(Table1[[#This Row],[Patient Admission Date]],"mmm")</f>
        <v>Aug</v>
      </c>
      <c r="M5582" t="str">
        <f>TEXT(Table1[[#This Row],[Patient Admission Date]],"ddd")</f>
        <v>Wed</v>
      </c>
      <c r="N5582" t="str">
        <f>TEXT(INT(HOUR(Table1[[#This Row],[Patient Admission Date]])/3)*3,"00")&amp;"-"&amp;TEXT(INT(HOUR(Table1[[#This Row],[Patient Admission Date]])/3)*3+3,"00")</f>
        <v>09-12</v>
      </c>
      <c r="O5582" t="str" cm="1">
        <f t="array" ref="O5582">_xlfn.IFS(Table1[[#This Row],[Patient Age]]&lt;=14,"0-14",Table1[[#This Row],[Patient Age]]&lt;=29,"15-29",Table1[[#This Row],[Patient Age]]&lt;=44,"30-44",Table1[[#This Row],[Patient Age]]&lt;=59,"45-59",Table1[[#This Row],[Patient Age]]&lt;=74,"60-74",TRUE,"75+")</f>
        <v>0-14</v>
      </c>
      <c r="P5582" t="str" cm="1">
        <f t="array" ref="P5582">_xlfn.IFS(Table1[[#This Row],[Patient Waittime]]&lt;=15,"0-15",Table1[[#This Row],[Patient Waittime]]&lt;=30,"16-30",Table1[[#This Row],[Patient Waittime]]&lt;=45,"31-45",Table1[[#This Row],[Patient Waittime]]&lt;=60,"46-60",TRUE,"60+")</f>
        <v>31-45</v>
      </c>
      <c r="Q5582">
        <f>--(Table1[[#This Row],[Patient Waittime]]&lt;=30)</f>
        <v>0</v>
      </c>
      <c r="R5582">
        <f>--Table1[[#This Row],[Patient Admission Flag]]</f>
        <v>1</v>
      </c>
      <c r="S5582">
        <f>--AND(Table1[[#This Row],[WithinTarget]]=1,Table1[[#This Row],[Patient Satisfaction Score]]&gt;=7)</f>
        <v>0</v>
      </c>
      <c r="T5582" t="str">
        <f>IF(LEFT(Table1[[#This Row],[Patient Gender]],1)="F","Female","Male")</f>
        <v>Female</v>
      </c>
    </row>
    <row r="5583" spans="1:20" x14ac:dyDescent="0.3">
      <c r="A5583" t="s">
        <v>5687</v>
      </c>
      <c r="B5583" s="1">
        <v>45037.313194444447</v>
      </c>
      <c r="C5583" t="s">
        <v>13</v>
      </c>
      <c r="D5583">
        <v>12</v>
      </c>
      <c r="E5583" t="s">
        <v>18</v>
      </c>
      <c r="F5583" t="s">
        <v>11</v>
      </c>
      <c r="G5583" t="b">
        <v>1</v>
      </c>
      <c r="I5583">
        <v>15</v>
      </c>
      <c r="J5583" t="b">
        <v>1</v>
      </c>
      <c r="K5583">
        <f>YEAR(Table1[[#This Row],[Patient Admission Date]])</f>
        <v>2023</v>
      </c>
      <c r="L5583" t="str">
        <f>TEXT(Table1[[#This Row],[Patient Admission Date]],"mmm")</f>
        <v>Apr</v>
      </c>
      <c r="M5583" t="str">
        <f>TEXT(Table1[[#This Row],[Patient Admission Date]],"ddd")</f>
        <v>Fri</v>
      </c>
      <c r="N5583" t="str">
        <f>TEXT(INT(HOUR(Table1[[#This Row],[Patient Admission Date]])/3)*3,"00")&amp;"-"&amp;TEXT(INT(HOUR(Table1[[#This Row],[Patient Admission Date]])/3)*3+3,"00")</f>
        <v>06-09</v>
      </c>
      <c r="O5583" t="str" cm="1">
        <f t="array" ref="O5583">_xlfn.IFS(Table1[[#This Row],[Patient Age]]&lt;=14,"0-14",Table1[[#This Row],[Patient Age]]&lt;=29,"15-29",Table1[[#This Row],[Patient Age]]&lt;=44,"30-44",Table1[[#This Row],[Patient Age]]&lt;=59,"45-59",Table1[[#This Row],[Patient Age]]&lt;=74,"60-74",TRUE,"75+")</f>
        <v>0-14</v>
      </c>
      <c r="P5583" t="str" cm="1">
        <f t="array" ref="P5583">_xlfn.IFS(Table1[[#This Row],[Patient Waittime]]&lt;=15,"0-15",Table1[[#This Row],[Patient Waittime]]&lt;=30,"16-30",Table1[[#This Row],[Patient Waittime]]&lt;=45,"31-45",Table1[[#This Row],[Patient Waittime]]&lt;=60,"46-60",TRUE,"60+")</f>
        <v>0-15</v>
      </c>
      <c r="Q5583">
        <f>--(Table1[[#This Row],[Patient Waittime]]&lt;=30)</f>
        <v>1</v>
      </c>
      <c r="R5583">
        <f>--Table1[[#This Row],[Patient Admission Flag]]</f>
        <v>1</v>
      </c>
      <c r="S5583">
        <f>--AND(Table1[[#This Row],[WithinTarget]]=1,Table1[[#This Row],[Patient Satisfaction Score]]&gt;=7)</f>
        <v>0</v>
      </c>
      <c r="T5583" t="str">
        <f>IF(LEFT(Table1[[#This Row],[Patient Gender]],1)="F","Female","Male")</f>
        <v>Female</v>
      </c>
    </row>
    <row r="5584" spans="1:20" x14ac:dyDescent="0.3">
      <c r="A5584" t="s">
        <v>5688</v>
      </c>
      <c r="B5584" s="1">
        <v>45093.907638888886</v>
      </c>
      <c r="C5584" t="s">
        <v>13</v>
      </c>
      <c r="D5584">
        <v>9</v>
      </c>
      <c r="E5584" t="s">
        <v>18</v>
      </c>
      <c r="F5584" t="s">
        <v>11</v>
      </c>
      <c r="G5584" t="b">
        <v>1</v>
      </c>
      <c r="I5584">
        <v>19</v>
      </c>
      <c r="J5584" t="b">
        <v>1</v>
      </c>
      <c r="K5584">
        <f>YEAR(Table1[[#This Row],[Patient Admission Date]])</f>
        <v>2023</v>
      </c>
      <c r="L5584" t="str">
        <f>TEXT(Table1[[#This Row],[Patient Admission Date]],"mmm")</f>
        <v>Jun</v>
      </c>
      <c r="M5584" t="str">
        <f>TEXT(Table1[[#This Row],[Patient Admission Date]],"ddd")</f>
        <v>Fri</v>
      </c>
      <c r="N5584" t="str">
        <f>TEXT(INT(HOUR(Table1[[#This Row],[Patient Admission Date]])/3)*3,"00")&amp;"-"&amp;TEXT(INT(HOUR(Table1[[#This Row],[Patient Admission Date]])/3)*3+3,"00")</f>
        <v>21-24</v>
      </c>
      <c r="O5584" t="str" cm="1">
        <f t="array" ref="O5584">_xlfn.IFS(Table1[[#This Row],[Patient Age]]&lt;=14,"0-14",Table1[[#This Row],[Patient Age]]&lt;=29,"15-29",Table1[[#This Row],[Patient Age]]&lt;=44,"30-44",Table1[[#This Row],[Patient Age]]&lt;=59,"45-59",Table1[[#This Row],[Patient Age]]&lt;=74,"60-74",TRUE,"75+")</f>
        <v>0-14</v>
      </c>
      <c r="P5584" t="str" cm="1">
        <f t="array" ref="P5584">_xlfn.IFS(Table1[[#This Row],[Patient Waittime]]&lt;=15,"0-15",Table1[[#This Row],[Patient Waittime]]&lt;=30,"16-30",Table1[[#This Row],[Patient Waittime]]&lt;=45,"31-45",Table1[[#This Row],[Patient Waittime]]&lt;=60,"46-60",TRUE,"60+")</f>
        <v>16-30</v>
      </c>
      <c r="Q5584">
        <f>--(Table1[[#This Row],[Patient Waittime]]&lt;=30)</f>
        <v>1</v>
      </c>
      <c r="R5584">
        <f>--Table1[[#This Row],[Patient Admission Flag]]</f>
        <v>1</v>
      </c>
      <c r="S5584">
        <f>--AND(Table1[[#This Row],[WithinTarget]]=1,Table1[[#This Row],[Patient Satisfaction Score]]&gt;=7)</f>
        <v>0</v>
      </c>
      <c r="T5584" t="str">
        <f>IF(LEFT(Table1[[#This Row],[Patient Gender]],1)="F","Female","Male")</f>
        <v>Female</v>
      </c>
    </row>
    <row r="5585" spans="1:20" x14ac:dyDescent="0.3">
      <c r="A5585" t="s">
        <v>5689</v>
      </c>
      <c r="B5585" s="1">
        <v>45494.25</v>
      </c>
      <c r="C5585" t="s">
        <v>13</v>
      </c>
      <c r="D5585">
        <v>38</v>
      </c>
      <c r="E5585" t="s">
        <v>18</v>
      </c>
      <c r="F5585" t="s">
        <v>11</v>
      </c>
      <c r="G5585" t="b">
        <v>1</v>
      </c>
      <c r="I5585">
        <v>27</v>
      </c>
      <c r="J5585" t="b">
        <v>1</v>
      </c>
      <c r="K5585">
        <f>YEAR(Table1[[#This Row],[Patient Admission Date]])</f>
        <v>2024</v>
      </c>
      <c r="L5585" t="str">
        <f>TEXT(Table1[[#This Row],[Patient Admission Date]],"mmm")</f>
        <v>Jul</v>
      </c>
      <c r="M5585" t="str">
        <f>TEXT(Table1[[#This Row],[Patient Admission Date]],"ddd")</f>
        <v>Sun</v>
      </c>
      <c r="N5585" t="str">
        <f>TEXT(INT(HOUR(Table1[[#This Row],[Patient Admission Date]])/3)*3,"00")&amp;"-"&amp;TEXT(INT(HOUR(Table1[[#This Row],[Patient Admission Date]])/3)*3+3,"00")</f>
        <v>06-09</v>
      </c>
      <c r="O5585" t="str" cm="1">
        <f t="array" ref="O5585">_xlfn.IFS(Table1[[#This Row],[Patient Age]]&lt;=14,"0-14",Table1[[#This Row],[Patient Age]]&lt;=29,"15-29",Table1[[#This Row],[Patient Age]]&lt;=44,"30-44",Table1[[#This Row],[Patient Age]]&lt;=59,"45-59",Table1[[#This Row],[Patient Age]]&lt;=74,"60-74",TRUE,"75+")</f>
        <v>30-44</v>
      </c>
      <c r="P5585" t="str" cm="1">
        <f t="array" ref="P5585">_xlfn.IFS(Table1[[#This Row],[Patient Waittime]]&lt;=15,"0-15",Table1[[#This Row],[Patient Waittime]]&lt;=30,"16-30",Table1[[#This Row],[Patient Waittime]]&lt;=45,"31-45",Table1[[#This Row],[Patient Waittime]]&lt;=60,"46-60",TRUE,"60+")</f>
        <v>16-30</v>
      </c>
      <c r="Q5585">
        <f>--(Table1[[#This Row],[Patient Waittime]]&lt;=30)</f>
        <v>1</v>
      </c>
      <c r="R5585">
        <f>--Table1[[#This Row],[Patient Admission Flag]]</f>
        <v>1</v>
      </c>
      <c r="S5585">
        <f>--AND(Table1[[#This Row],[WithinTarget]]=1,Table1[[#This Row],[Patient Satisfaction Score]]&gt;=7)</f>
        <v>0</v>
      </c>
      <c r="T5585" t="str">
        <f>IF(LEFT(Table1[[#This Row],[Patient Gender]],1)="F","Female","Male")</f>
        <v>Female</v>
      </c>
    </row>
    <row r="5586" spans="1:20" x14ac:dyDescent="0.3">
      <c r="A5586" t="s">
        <v>5690</v>
      </c>
      <c r="B5586" s="1">
        <v>45388.0625</v>
      </c>
      <c r="C5586" t="s">
        <v>13</v>
      </c>
      <c r="D5586">
        <v>46</v>
      </c>
      <c r="E5586" t="s">
        <v>18</v>
      </c>
      <c r="F5586" t="s">
        <v>11</v>
      </c>
      <c r="G5586" t="b">
        <v>1</v>
      </c>
      <c r="I5586">
        <v>40</v>
      </c>
      <c r="J5586" t="b">
        <v>1</v>
      </c>
      <c r="K5586">
        <f>YEAR(Table1[[#This Row],[Patient Admission Date]])</f>
        <v>2024</v>
      </c>
      <c r="L5586" t="str">
        <f>TEXT(Table1[[#This Row],[Patient Admission Date]],"mmm")</f>
        <v>Apr</v>
      </c>
      <c r="M5586" t="str">
        <f>TEXT(Table1[[#This Row],[Patient Admission Date]],"ddd")</f>
        <v>Sat</v>
      </c>
      <c r="N5586" t="str">
        <f>TEXT(INT(HOUR(Table1[[#This Row],[Patient Admission Date]])/3)*3,"00")&amp;"-"&amp;TEXT(INT(HOUR(Table1[[#This Row],[Patient Admission Date]])/3)*3+3,"00")</f>
        <v>00-03</v>
      </c>
      <c r="O5586" t="str" cm="1">
        <f t="array" ref="O5586">_xlfn.IFS(Table1[[#This Row],[Patient Age]]&lt;=14,"0-14",Table1[[#This Row],[Patient Age]]&lt;=29,"15-29",Table1[[#This Row],[Patient Age]]&lt;=44,"30-44",Table1[[#This Row],[Patient Age]]&lt;=59,"45-59",Table1[[#This Row],[Patient Age]]&lt;=74,"60-74",TRUE,"75+")</f>
        <v>45-59</v>
      </c>
      <c r="P5586" t="str" cm="1">
        <f t="array" ref="P5586">_xlfn.IFS(Table1[[#This Row],[Patient Waittime]]&lt;=15,"0-15",Table1[[#This Row],[Patient Waittime]]&lt;=30,"16-30",Table1[[#This Row],[Patient Waittime]]&lt;=45,"31-45",Table1[[#This Row],[Patient Waittime]]&lt;=60,"46-60",TRUE,"60+")</f>
        <v>31-45</v>
      </c>
      <c r="Q5586">
        <f>--(Table1[[#This Row],[Patient Waittime]]&lt;=30)</f>
        <v>0</v>
      </c>
      <c r="R5586">
        <f>--Table1[[#This Row],[Patient Admission Flag]]</f>
        <v>1</v>
      </c>
      <c r="S5586">
        <f>--AND(Table1[[#This Row],[WithinTarget]]=1,Table1[[#This Row],[Patient Satisfaction Score]]&gt;=7)</f>
        <v>0</v>
      </c>
      <c r="T5586" t="str">
        <f>IF(LEFT(Table1[[#This Row],[Patient Gender]],1)="F","Female","Male")</f>
        <v>Female</v>
      </c>
    </row>
    <row r="5587" spans="1:20" x14ac:dyDescent="0.3">
      <c r="A5587" t="s">
        <v>5691</v>
      </c>
      <c r="B5587" s="1">
        <v>45553.25</v>
      </c>
      <c r="C5587" t="s">
        <v>13</v>
      </c>
      <c r="D5587">
        <v>29</v>
      </c>
      <c r="E5587" t="s">
        <v>18</v>
      </c>
      <c r="F5587" t="s">
        <v>11</v>
      </c>
      <c r="G5587" t="b">
        <v>1</v>
      </c>
      <c r="I5587">
        <v>52</v>
      </c>
      <c r="J5587" t="b">
        <v>1</v>
      </c>
      <c r="K5587">
        <f>YEAR(Table1[[#This Row],[Patient Admission Date]])</f>
        <v>2024</v>
      </c>
      <c r="L5587" t="str">
        <f>TEXT(Table1[[#This Row],[Patient Admission Date]],"mmm")</f>
        <v>Sep</v>
      </c>
      <c r="M5587" t="str">
        <f>TEXT(Table1[[#This Row],[Patient Admission Date]],"ddd")</f>
        <v>Wed</v>
      </c>
      <c r="N5587" t="str">
        <f>TEXT(INT(HOUR(Table1[[#This Row],[Patient Admission Date]])/3)*3,"00")&amp;"-"&amp;TEXT(INT(HOUR(Table1[[#This Row],[Patient Admission Date]])/3)*3+3,"00")</f>
        <v>06-09</v>
      </c>
      <c r="O5587" t="str" cm="1">
        <f t="array" ref="O5587">_xlfn.IFS(Table1[[#This Row],[Patient Age]]&lt;=14,"0-14",Table1[[#This Row],[Patient Age]]&lt;=29,"15-29",Table1[[#This Row],[Patient Age]]&lt;=44,"30-44",Table1[[#This Row],[Patient Age]]&lt;=59,"45-59",Table1[[#This Row],[Patient Age]]&lt;=74,"60-74",TRUE,"75+")</f>
        <v>15-29</v>
      </c>
      <c r="P5587" t="str" cm="1">
        <f t="array" ref="P5587">_xlfn.IFS(Table1[[#This Row],[Patient Waittime]]&lt;=15,"0-15",Table1[[#This Row],[Patient Waittime]]&lt;=30,"16-30",Table1[[#This Row],[Patient Waittime]]&lt;=45,"31-45",Table1[[#This Row],[Patient Waittime]]&lt;=60,"46-60",TRUE,"60+")</f>
        <v>46-60</v>
      </c>
      <c r="Q5587">
        <f>--(Table1[[#This Row],[Patient Waittime]]&lt;=30)</f>
        <v>0</v>
      </c>
      <c r="R5587">
        <f>--Table1[[#This Row],[Patient Admission Flag]]</f>
        <v>1</v>
      </c>
      <c r="S5587">
        <f>--AND(Table1[[#This Row],[WithinTarget]]=1,Table1[[#This Row],[Patient Satisfaction Score]]&gt;=7)</f>
        <v>0</v>
      </c>
      <c r="T5587" t="str">
        <f>IF(LEFT(Table1[[#This Row],[Patient Gender]],1)="F","Female","Male")</f>
        <v>Female</v>
      </c>
    </row>
    <row r="5588" spans="1:20" x14ac:dyDescent="0.3">
      <c r="A5588" t="s">
        <v>5692</v>
      </c>
      <c r="B5588" s="1">
        <v>45505.480555555558</v>
      </c>
      <c r="C5588" t="s">
        <v>13</v>
      </c>
      <c r="D5588">
        <v>9</v>
      </c>
      <c r="E5588" t="s">
        <v>18</v>
      </c>
      <c r="F5588" t="s">
        <v>11</v>
      </c>
      <c r="G5588" t="b">
        <v>1</v>
      </c>
      <c r="I5588">
        <v>59</v>
      </c>
      <c r="J5588" t="b">
        <v>1</v>
      </c>
      <c r="K5588">
        <f>YEAR(Table1[[#This Row],[Patient Admission Date]])</f>
        <v>2024</v>
      </c>
      <c r="L5588" t="str">
        <f>TEXT(Table1[[#This Row],[Patient Admission Date]],"mmm")</f>
        <v>Aug</v>
      </c>
      <c r="M5588" t="str">
        <f>TEXT(Table1[[#This Row],[Patient Admission Date]],"ddd")</f>
        <v>Thu</v>
      </c>
      <c r="N5588" t="str">
        <f>TEXT(INT(HOUR(Table1[[#This Row],[Patient Admission Date]])/3)*3,"00")&amp;"-"&amp;TEXT(INT(HOUR(Table1[[#This Row],[Patient Admission Date]])/3)*3+3,"00")</f>
        <v>09-12</v>
      </c>
      <c r="O5588" t="str" cm="1">
        <f t="array" ref="O5588">_xlfn.IFS(Table1[[#This Row],[Patient Age]]&lt;=14,"0-14",Table1[[#This Row],[Patient Age]]&lt;=29,"15-29",Table1[[#This Row],[Patient Age]]&lt;=44,"30-44",Table1[[#This Row],[Patient Age]]&lt;=59,"45-59",Table1[[#This Row],[Patient Age]]&lt;=74,"60-74",TRUE,"75+")</f>
        <v>0-14</v>
      </c>
      <c r="P5588" t="str" cm="1">
        <f t="array" ref="P5588">_xlfn.IFS(Table1[[#This Row],[Patient Waittime]]&lt;=15,"0-15",Table1[[#This Row],[Patient Waittime]]&lt;=30,"16-30",Table1[[#This Row],[Patient Waittime]]&lt;=45,"31-45",Table1[[#This Row],[Patient Waittime]]&lt;=60,"46-60",TRUE,"60+")</f>
        <v>46-60</v>
      </c>
      <c r="Q5588">
        <f>--(Table1[[#This Row],[Patient Waittime]]&lt;=30)</f>
        <v>0</v>
      </c>
      <c r="R5588">
        <f>--Table1[[#This Row],[Patient Admission Flag]]</f>
        <v>1</v>
      </c>
      <c r="S5588">
        <f>--AND(Table1[[#This Row],[WithinTarget]]=1,Table1[[#This Row],[Patient Satisfaction Score]]&gt;=7)</f>
        <v>0</v>
      </c>
      <c r="T5588" t="str">
        <f>IF(LEFT(Table1[[#This Row],[Patient Gender]],1)="F","Female","Male")</f>
        <v>Female</v>
      </c>
    </row>
    <row r="5589" spans="1:20" x14ac:dyDescent="0.3">
      <c r="A5589" t="s">
        <v>5693</v>
      </c>
      <c r="B5589" s="1">
        <v>45234.130555555559</v>
      </c>
      <c r="C5589" t="s">
        <v>13</v>
      </c>
      <c r="D5589">
        <v>67</v>
      </c>
      <c r="E5589" t="s">
        <v>18</v>
      </c>
      <c r="F5589" t="s">
        <v>11</v>
      </c>
      <c r="G5589" t="b">
        <v>1</v>
      </c>
      <c r="I5589">
        <v>17</v>
      </c>
      <c r="J5589" t="b">
        <v>1</v>
      </c>
      <c r="K5589">
        <f>YEAR(Table1[[#This Row],[Patient Admission Date]])</f>
        <v>2023</v>
      </c>
      <c r="L5589" t="str">
        <f>TEXT(Table1[[#This Row],[Patient Admission Date]],"mmm")</f>
        <v>Nov</v>
      </c>
      <c r="M5589" t="str">
        <f>TEXT(Table1[[#This Row],[Patient Admission Date]],"ddd")</f>
        <v>Sat</v>
      </c>
      <c r="N5589" t="str">
        <f>TEXT(INT(HOUR(Table1[[#This Row],[Patient Admission Date]])/3)*3,"00")&amp;"-"&amp;TEXT(INT(HOUR(Table1[[#This Row],[Patient Admission Date]])/3)*3+3,"00")</f>
        <v>03-06</v>
      </c>
      <c r="O5589" t="str" cm="1">
        <f t="array" ref="O5589">_xlfn.IFS(Table1[[#This Row],[Patient Age]]&lt;=14,"0-14",Table1[[#This Row],[Patient Age]]&lt;=29,"15-29",Table1[[#This Row],[Patient Age]]&lt;=44,"30-44",Table1[[#This Row],[Patient Age]]&lt;=59,"45-59",Table1[[#This Row],[Patient Age]]&lt;=74,"60-74",TRUE,"75+")</f>
        <v>60-74</v>
      </c>
      <c r="P5589" t="str" cm="1">
        <f t="array" ref="P5589">_xlfn.IFS(Table1[[#This Row],[Patient Waittime]]&lt;=15,"0-15",Table1[[#This Row],[Patient Waittime]]&lt;=30,"16-30",Table1[[#This Row],[Patient Waittime]]&lt;=45,"31-45",Table1[[#This Row],[Patient Waittime]]&lt;=60,"46-60",TRUE,"60+")</f>
        <v>16-30</v>
      </c>
      <c r="Q5589">
        <f>--(Table1[[#This Row],[Patient Waittime]]&lt;=30)</f>
        <v>1</v>
      </c>
      <c r="R5589">
        <f>--Table1[[#This Row],[Patient Admission Flag]]</f>
        <v>1</v>
      </c>
      <c r="S5589">
        <f>--AND(Table1[[#This Row],[WithinTarget]]=1,Table1[[#This Row],[Patient Satisfaction Score]]&gt;=7)</f>
        <v>0</v>
      </c>
      <c r="T5589" t="str">
        <f>IF(LEFT(Table1[[#This Row],[Patient Gender]],1)="F","Female","Male")</f>
        <v>Female</v>
      </c>
    </row>
    <row r="5590" spans="1:20" x14ac:dyDescent="0.3">
      <c r="A5590" t="s">
        <v>5694</v>
      </c>
      <c r="B5590" s="1">
        <v>45136.995138888888</v>
      </c>
      <c r="C5590" t="s">
        <v>13</v>
      </c>
      <c r="D5590">
        <v>26</v>
      </c>
      <c r="E5590" t="s">
        <v>18</v>
      </c>
      <c r="F5590" t="s">
        <v>11</v>
      </c>
      <c r="G5590" t="b">
        <v>1</v>
      </c>
      <c r="I5590">
        <v>57</v>
      </c>
      <c r="J5590" t="b">
        <v>1</v>
      </c>
      <c r="K5590">
        <f>YEAR(Table1[[#This Row],[Patient Admission Date]])</f>
        <v>2023</v>
      </c>
      <c r="L5590" t="str">
        <f>TEXT(Table1[[#This Row],[Patient Admission Date]],"mmm")</f>
        <v>Jul</v>
      </c>
      <c r="M5590" t="str">
        <f>TEXT(Table1[[#This Row],[Patient Admission Date]],"ddd")</f>
        <v>Sat</v>
      </c>
      <c r="N5590" t="str">
        <f>TEXT(INT(HOUR(Table1[[#This Row],[Patient Admission Date]])/3)*3,"00")&amp;"-"&amp;TEXT(INT(HOUR(Table1[[#This Row],[Patient Admission Date]])/3)*3+3,"00")</f>
        <v>21-24</v>
      </c>
      <c r="O5590" t="str" cm="1">
        <f t="array" ref="O5590">_xlfn.IFS(Table1[[#This Row],[Patient Age]]&lt;=14,"0-14",Table1[[#This Row],[Patient Age]]&lt;=29,"15-29",Table1[[#This Row],[Patient Age]]&lt;=44,"30-44",Table1[[#This Row],[Patient Age]]&lt;=59,"45-59",Table1[[#This Row],[Patient Age]]&lt;=74,"60-74",TRUE,"75+")</f>
        <v>15-29</v>
      </c>
      <c r="P5590" t="str" cm="1">
        <f t="array" ref="P5590">_xlfn.IFS(Table1[[#This Row],[Patient Waittime]]&lt;=15,"0-15",Table1[[#This Row],[Patient Waittime]]&lt;=30,"16-30",Table1[[#This Row],[Patient Waittime]]&lt;=45,"31-45",Table1[[#This Row],[Patient Waittime]]&lt;=60,"46-60",TRUE,"60+")</f>
        <v>46-60</v>
      </c>
      <c r="Q5590">
        <f>--(Table1[[#This Row],[Patient Waittime]]&lt;=30)</f>
        <v>0</v>
      </c>
      <c r="R5590">
        <f>--Table1[[#This Row],[Patient Admission Flag]]</f>
        <v>1</v>
      </c>
      <c r="S5590">
        <f>--AND(Table1[[#This Row],[WithinTarget]]=1,Table1[[#This Row],[Patient Satisfaction Score]]&gt;=7)</f>
        <v>0</v>
      </c>
      <c r="T5590" t="str">
        <f>IF(LEFT(Table1[[#This Row],[Patient Gender]],1)="F","Female","Male")</f>
        <v>Female</v>
      </c>
    </row>
    <row r="5591" spans="1:20" x14ac:dyDescent="0.3">
      <c r="A5591" t="s">
        <v>5695</v>
      </c>
      <c r="B5591" s="1">
        <v>45320.288888888892</v>
      </c>
      <c r="C5591" t="s">
        <v>13</v>
      </c>
      <c r="D5591">
        <v>27</v>
      </c>
      <c r="E5591" t="s">
        <v>18</v>
      </c>
      <c r="F5591" t="s">
        <v>11</v>
      </c>
      <c r="G5591" t="b">
        <v>1</v>
      </c>
      <c r="I5591">
        <v>58</v>
      </c>
      <c r="J5591" t="b">
        <v>1</v>
      </c>
      <c r="K5591">
        <f>YEAR(Table1[[#This Row],[Patient Admission Date]])</f>
        <v>2024</v>
      </c>
      <c r="L5591" t="str">
        <f>TEXT(Table1[[#This Row],[Patient Admission Date]],"mmm")</f>
        <v>Jan</v>
      </c>
      <c r="M5591" t="str">
        <f>TEXT(Table1[[#This Row],[Patient Admission Date]],"ddd")</f>
        <v>Mon</v>
      </c>
      <c r="N5591" t="str">
        <f>TEXT(INT(HOUR(Table1[[#This Row],[Patient Admission Date]])/3)*3,"00")&amp;"-"&amp;TEXT(INT(HOUR(Table1[[#This Row],[Patient Admission Date]])/3)*3+3,"00")</f>
        <v>06-09</v>
      </c>
      <c r="O5591" t="str" cm="1">
        <f t="array" ref="O5591">_xlfn.IFS(Table1[[#This Row],[Patient Age]]&lt;=14,"0-14",Table1[[#This Row],[Patient Age]]&lt;=29,"15-29",Table1[[#This Row],[Patient Age]]&lt;=44,"30-44",Table1[[#This Row],[Patient Age]]&lt;=59,"45-59",Table1[[#This Row],[Patient Age]]&lt;=74,"60-74",TRUE,"75+")</f>
        <v>15-29</v>
      </c>
      <c r="P5591" t="str" cm="1">
        <f t="array" ref="P5591">_xlfn.IFS(Table1[[#This Row],[Patient Waittime]]&lt;=15,"0-15",Table1[[#This Row],[Patient Waittime]]&lt;=30,"16-30",Table1[[#This Row],[Patient Waittime]]&lt;=45,"31-45",Table1[[#This Row],[Patient Waittime]]&lt;=60,"46-60",TRUE,"60+")</f>
        <v>46-60</v>
      </c>
      <c r="Q5591">
        <f>--(Table1[[#This Row],[Patient Waittime]]&lt;=30)</f>
        <v>0</v>
      </c>
      <c r="R5591">
        <f>--Table1[[#This Row],[Patient Admission Flag]]</f>
        <v>1</v>
      </c>
      <c r="S5591">
        <f>--AND(Table1[[#This Row],[WithinTarget]]=1,Table1[[#This Row],[Patient Satisfaction Score]]&gt;=7)</f>
        <v>0</v>
      </c>
      <c r="T5591" t="str">
        <f>IF(LEFT(Table1[[#This Row],[Patient Gender]],1)="F","Female","Male")</f>
        <v>Female</v>
      </c>
    </row>
    <row r="5592" spans="1:20" x14ac:dyDescent="0.3">
      <c r="A5592" t="s">
        <v>5696</v>
      </c>
      <c r="B5592" s="1">
        <v>45337.402083333334</v>
      </c>
      <c r="C5592" t="s">
        <v>13</v>
      </c>
      <c r="D5592">
        <v>47</v>
      </c>
      <c r="E5592" t="s">
        <v>18</v>
      </c>
      <c r="F5592" t="s">
        <v>11</v>
      </c>
      <c r="G5592" t="b">
        <v>1</v>
      </c>
      <c r="I5592">
        <v>27</v>
      </c>
      <c r="J5592" t="b">
        <v>1</v>
      </c>
      <c r="K5592">
        <f>YEAR(Table1[[#This Row],[Patient Admission Date]])</f>
        <v>2024</v>
      </c>
      <c r="L5592" t="str">
        <f>TEXT(Table1[[#This Row],[Patient Admission Date]],"mmm")</f>
        <v>Feb</v>
      </c>
      <c r="M5592" t="str">
        <f>TEXT(Table1[[#This Row],[Patient Admission Date]],"ddd")</f>
        <v>Thu</v>
      </c>
      <c r="N5592" t="str">
        <f>TEXT(INT(HOUR(Table1[[#This Row],[Patient Admission Date]])/3)*3,"00")&amp;"-"&amp;TEXT(INT(HOUR(Table1[[#This Row],[Patient Admission Date]])/3)*3+3,"00")</f>
        <v>09-12</v>
      </c>
      <c r="O5592" t="str" cm="1">
        <f t="array" ref="O5592">_xlfn.IFS(Table1[[#This Row],[Patient Age]]&lt;=14,"0-14",Table1[[#This Row],[Patient Age]]&lt;=29,"15-29",Table1[[#This Row],[Patient Age]]&lt;=44,"30-44",Table1[[#This Row],[Patient Age]]&lt;=59,"45-59",Table1[[#This Row],[Patient Age]]&lt;=74,"60-74",TRUE,"75+")</f>
        <v>45-59</v>
      </c>
      <c r="P5592" t="str" cm="1">
        <f t="array" ref="P5592">_xlfn.IFS(Table1[[#This Row],[Patient Waittime]]&lt;=15,"0-15",Table1[[#This Row],[Patient Waittime]]&lt;=30,"16-30",Table1[[#This Row],[Patient Waittime]]&lt;=45,"31-45",Table1[[#This Row],[Patient Waittime]]&lt;=60,"46-60",TRUE,"60+")</f>
        <v>16-30</v>
      </c>
      <c r="Q5592">
        <f>--(Table1[[#This Row],[Patient Waittime]]&lt;=30)</f>
        <v>1</v>
      </c>
      <c r="R5592">
        <f>--Table1[[#This Row],[Patient Admission Flag]]</f>
        <v>1</v>
      </c>
      <c r="S5592">
        <f>--AND(Table1[[#This Row],[WithinTarget]]=1,Table1[[#This Row],[Patient Satisfaction Score]]&gt;=7)</f>
        <v>0</v>
      </c>
      <c r="T5592" t="str">
        <f>IF(LEFT(Table1[[#This Row],[Patient Gender]],1)="F","Female","Male")</f>
        <v>Female</v>
      </c>
    </row>
    <row r="5593" spans="1:20" x14ac:dyDescent="0.3">
      <c r="A5593" t="s">
        <v>5697</v>
      </c>
      <c r="B5593" s="1">
        <v>45446.76666666667</v>
      </c>
      <c r="C5593" t="s">
        <v>13</v>
      </c>
      <c r="D5593">
        <v>61</v>
      </c>
      <c r="E5593" t="s">
        <v>18</v>
      </c>
      <c r="F5593" t="s">
        <v>11</v>
      </c>
      <c r="G5593" t="b">
        <v>1</v>
      </c>
      <c r="I5593">
        <v>47</v>
      </c>
      <c r="J5593" t="b">
        <v>1</v>
      </c>
      <c r="K5593">
        <f>YEAR(Table1[[#This Row],[Patient Admission Date]])</f>
        <v>2024</v>
      </c>
      <c r="L5593" t="str">
        <f>TEXT(Table1[[#This Row],[Patient Admission Date]],"mmm")</f>
        <v>Jun</v>
      </c>
      <c r="M5593" t="str">
        <f>TEXT(Table1[[#This Row],[Patient Admission Date]],"ddd")</f>
        <v>Mon</v>
      </c>
      <c r="N5593" t="str">
        <f>TEXT(INT(HOUR(Table1[[#This Row],[Patient Admission Date]])/3)*3,"00")&amp;"-"&amp;TEXT(INT(HOUR(Table1[[#This Row],[Patient Admission Date]])/3)*3+3,"00")</f>
        <v>18-21</v>
      </c>
      <c r="O5593" t="str" cm="1">
        <f t="array" ref="O5593">_xlfn.IFS(Table1[[#This Row],[Patient Age]]&lt;=14,"0-14",Table1[[#This Row],[Patient Age]]&lt;=29,"15-29",Table1[[#This Row],[Patient Age]]&lt;=44,"30-44",Table1[[#This Row],[Patient Age]]&lt;=59,"45-59",Table1[[#This Row],[Patient Age]]&lt;=74,"60-74",TRUE,"75+")</f>
        <v>60-74</v>
      </c>
      <c r="P5593" t="str" cm="1">
        <f t="array" ref="P5593">_xlfn.IFS(Table1[[#This Row],[Patient Waittime]]&lt;=15,"0-15",Table1[[#This Row],[Patient Waittime]]&lt;=30,"16-30",Table1[[#This Row],[Patient Waittime]]&lt;=45,"31-45",Table1[[#This Row],[Patient Waittime]]&lt;=60,"46-60",TRUE,"60+")</f>
        <v>46-60</v>
      </c>
      <c r="Q5593">
        <f>--(Table1[[#This Row],[Patient Waittime]]&lt;=30)</f>
        <v>0</v>
      </c>
      <c r="R5593">
        <f>--Table1[[#This Row],[Patient Admission Flag]]</f>
        <v>1</v>
      </c>
      <c r="S5593">
        <f>--AND(Table1[[#This Row],[WithinTarget]]=1,Table1[[#This Row],[Patient Satisfaction Score]]&gt;=7)</f>
        <v>0</v>
      </c>
      <c r="T5593" t="str">
        <f>IF(LEFT(Table1[[#This Row],[Patient Gender]],1)="F","Female","Male")</f>
        <v>Female</v>
      </c>
    </row>
    <row r="5594" spans="1:20" x14ac:dyDescent="0.3">
      <c r="A5594" t="s">
        <v>5698</v>
      </c>
      <c r="B5594" s="1">
        <v>45174.038194444445</v>
      </c>
      <c r="C5594" t="s">
        <v>13</v>
      </c>
      <c r="D5594">
        <v>68</v>
      </c>
      <c r="E5594" t="s">
        <v>18</v>
      </c>
      <c r="F5594" t="s">
        <v>11</v>
      </c>
      <c r="G5594" t="b">
        <v>1</v>
      </c>
      <c r="I5594">
        <v>34</v>
      </c>
      <c r="J5594" t="b">
        <v>1</v>
      </c>
      <c r="K5594">
        <f>YEAR(Table1[[#This Row],[Patient Admission Date]])</f>
        <v>2023</v>
      </c>
      <c r="L5594" t="str">
        <f>TEXT(Table1[[#This Row],[Patient Admission Date]],"mmm")</f>
        <v>Sep</v>
      </c>
      <c r="M5594" t="str">
        <f>TEXT(Table1[[#This Row],[Patient Admission Date]],"ddd")</f>
        <v>Tue</v>
      </c>
      <c r="N5594" t="str">
        <f>TEXT(INT(HOUR(Table1[[#This Row],[Patient Admission Date]])/3)*3,"00")&amp;"-"&amp;TEXT(INT(HOUR(Table1[[#This Row],[Patient Admission Date]])/3)*3+3,"00")</f>
        <v>00-03</v>
      </c>
      <c r="O5594" t="str" cm="1">
        <f t="array" ref="O5594">_xlfn.IFS(Table1[[#This Row],[Patient Age]]&lt;=14,"0-14",Table1[[#This Row],[Patient Age]]&lt;=29,"15-29",Table1[[#This Row],[Patient Age]]&lt;=44,"30-44",Table1[[#This Row],[Patient Age]]&lt;=59,"45-59",Table1[[#This Row],[Patient Age]]&lt;=74,"60-74",TRUE,"75+")</f>
        <v>60-74</v>
      </c>
      <c r="P5594" t="str" cm="1">
        <f t="array" ref="P5594">_xlfn.IFS(Table1[[#This Row],[Patient Waittime]]&lt;=15,"0-15",Table1[[#This Row],[Patient Waittime]]&lt;=30,"16-30",Table1[[#This Row],[Patient Waittime]]&lt;=45,"31-45",Table1[[#This Row],[Patient Waittime]]&lt;=60,"46-60",TRUE,"60+")</f>
        <v>31-45</v>
      </c>
      <c r="Q5594">
        <f>--(Table1[[#This Row],[Patient Waittime]]&lt;=30)</f>
        <v>0</v>
      </c>
      <c r="R5594">
        <f>--Table1[[#This Row],[Patient Admission Flag]]</f>
        <v>1</v>
      </c>
      <c r="S5594">
        <f>--AND(Table1[[#This Row],[WithinTarget]]=1,Table1[[#This Row],[Patient Satisfaction Score]]&gt;=7)</f>
        <v>0</v>
      </c>
      <c r="T5594" t="str">
        <f>IF(LEFT(Table1[[#This Row],[Patient Gender]],1)="F","Female","Male")</f>
        <v>Female</v>
      </c>
    </row>
    <row r="5595" spans="1:20" x14ac:dyDescent="0.3">
      <c r="A5595" t="s">
        <v>5699</v>
      </c>
      <c r="B5595" s="1">
        <v>45029.232638888891</v>
      </c>
      <c r="C5595" t="s">
        <v>13</v>
      </c>
      <c r="D5595">
        <v>26</v>
      </c>
      <c r="E5595" t="s">
        <v>18</v>
      </c>
      <c r="F5595" t="s">
        <v>11</v>
      </c>
      <c r="G5595" t="b">
        <v>1</v>
      </c>
      <c r="I5595">
        <v>37</v>
      </c>
      <c r="J5595" t="b">
        <v>1</v>
      </c>
      <c r="K5595">
        <f>YEAR(Table1[[#This Row],[Patient Admission Date]])</f>
        <v>2023</v>
      </c>
      <c r="L5595" t="str">
        <f>TEXT(Table1[[#This Row],[Patient Admission Date]],"mmm")</f>
        <v>Apr</v>
      </c>
      <c r="M5595" t="str">
        <f>TEXT(Table1[[#This Row],[Patient Admission Date]],"ddd")</f>
        <v>Thu</v>
      </c>
      <c r="N5595" t="str">
        <f>TEXT(INT(HOUR(Table1[[#This Row],[Patient Admission Date]])/3)*3,"00")&amp;"-"&amp;TEXT(INT(HOUR(Table1[[#This Row],[Patient Admission Date]])/3)*3+3,"00")</f>
        <v>03-06</v>
      </c>
      <c r="O5595" t="str" cm="1">
        <f t="array" ref="O5595">_xlfn.IFS(Table1[[#This Row],[Patient Age]]&lt;=14,"0-14",Table1[[#This Row],[Patient Age]]&lt;=29,"15-29",Table1[[#This Row],[Patient Age]]&lt;=44,"30-44",Table1[[#This Row],[Patient Age]]&lt;=59,"45-59",Table1[[#This Row],[Patient Age]]&lt;=74,"60-74",TRUE,"75+")</f>
        <v>15-29</v>
      </c>
      <c r="P5595" t="str" cm="1">
        <f t="array" ref="P5595">_xlfn.IFS(Table1[[#This Row],[Patient Waittime]]&lt;=15,"0-15",Table1[[#This Row],[Patient Waittime]]&lt;=30,"16-30",Table1[[#This Row],[Patient Waittime]]&lt;=45,"31-45",Table1[[#This Row],[Patient Waittime]]&lt;=60,"46-60",TRUE,"60+")</f>
        <v>31-45</v>
      </c>
      <c r="Q5595">
        <f>--(Table1[[#This Row],[Patient Waittime]]&lt;=30)</f>
        <v>0</v>
      </c>
      <c r="R5595">
        <f>--Table1[[#This Row],[Patient Admission Flag]]</f>
        <v>1</v>
      </c>
      <c r="S5595">
        <f>--AND(Table1[[#This Row],[WithinTarget]]=1,Table1[[#This Row],[Patient Satisfaction Score]]&gt;=7)</f>
        <v>0</v>
      </c>
      <c r="T5595" t="str">
        <f>IF(LEFT(Table1[[#This Row],[Patient Gender]],1)="F","Female","Male")</f>
        <v>Female</v>
      </c>
    </row>
    <row r="5596" spans="1:20" x14ac:dyDescent="0.3">
      <c r="A5596" t="s">
        <v>5700</v>
      </c>
      <c r="B5596" s="1">
        <v>45095.47152777778</v>
      </c>
      <c r="C5596" t="s">
        <v>13</v>
      </c>
      <c r="D5596">
        <v>15</v>
      </c>
      <c r="E5596" t="s">
        <v>18</v>
      </c>
      <c r="F5596" t="s">
        <v>11</v>
      </c>
      <c r="G5596" t="b">
        <v>1</v>
      </c>
      <c r="I5596">
        <v>55</v>
      </c>
      <c r="J5596" t="b">
        <v>1</v>
      </c>
      <c r="K5596">
        <f>YEAR(Table1[[#This Row],[Patient Admission Date]])</f>
        <v>2023</v>
      </c>
      <c r="L5596" t="str">
        <f>TEXT(Table1[[#This Row],[Patient Admission Date]],"mmm")</f>
        <v>Jun</v>
      </c>
      <c r="M5596" t="str">
        <f>TEXT(Table1[[#This Row],[Patient Admission Date]],"ddd")</f>
        <v>Sun</v>
      </c>
      <c r="N5596" t="str">
        <f>TEXT(INT(HOUR(Table1[[#This Row],[Patient Admission Date]])/3)*3,"00")&amp;"-"&amp;TEXT(INT(HOUR(Table1[[#This Row],[Patient Admission Date]])/3)*3+3,"00")</f>
        <v>09-12</v>
      </c>
      <c r="O5596" t="str" cm="1">
        <f t="array" ref="O5596">_xlfn.IFS(Table1[[#This Row],[Patient Age]]&lt;=14,"0-14",Table1[[#This Row],[Patient Age]]&lt;=29,"15-29",Table1[[#This Row],[Patient Age]]&lt;=44,"30-44",Table1[[#This Row],[Patient Age]]&lt;=59,"45-59",Table1[[#This Row],[Patient Age]]&lt;=74,"60-74",TRUE,"75+")</f>
        <v>15-29</v>
      </c>
      <c r="P5596" t="str" cm="1">
        <f t="array" ref="P5596">_xlfn.IFS(Table1[[#This Row],[Patient Waittime]]&lt;=15,"0-15",Table1[[#This Row],[Patient Waittime]]&lt;=30,"16-30",Table1[[#This Row],[Patient Waittime]]&lt;=45,"31-45",Table1[[#This Row],[Patient Waittime]]&lt;=60,"46-60",TRUE,"60+")</f>
        <v>46-60</v>
      </c>
      <c r="Q5596">
        <f>--(Table1[[#This Row],[Patient Waittime]]&lt;=30)</f>
        <v>0</v>
      </c>
      <c r="R5596">
        <f>--Table1[[#This Row],[Patient Admission Flag]]</f>
        <v>1</v>
      </c>
      <c r="S5596">
        <f>--AND(Table1[[#This Row],[WithinTarget]]=1,Table1[[#This Row],[Patient Satisfaction Score]]&gt;=7)</f>
        <v>0</v>
      </c>
      <c r="T5596" t="str">
        <f>IF(LEFT(Table1[[#This Row],[Patient Gender]],1)="F","Female","Male")</f>
        <v>Female</v>
      </c>
    </row>
    <row r="5597" spans="1:20" x14ac:dyDescent="0.3">
      <c r="A5597" t="s">
        <v>5701</v>
      </c>
      <c r="B5597" s="1">
        <v>45254.949305555558</v>
      </c>
      <c r="C5597" t="s">
        <v>13</v>
      </c>
      <c r="D5597">
        <v>4</v>
      </c>
      <c r="E5597" t="s">
        <v>18</v>
      </c>
      <c r="F5597" t="s">
        <v>11</v>
      </c>
      <c r="G5597" t="b">
        <v>1</v>
      </c>
      <c r="I5597">
        <v>11</v>
      </c>
      <c r="J5597" t="b">
        <v>1</v>
      </c>
      <c r="K5597">
        <f>YEAR(Table1[[#This Row],[Patient Admission Date]])</f>
        <v>2023</v>
      </c>
      <c r="L5597" t="str">
        <f>TEXT(Table1[[#This Row],[Patient Admission Date]],"mmm")</f>
        <v>Nov</v>
      </c>
      <c r="M5597" t="str">
        <f>TEXT(Table1[[#This Row],[Patient Admission Date]],"ddd")</f>
        <v>Fri</v>
      </c>
      <c r="N5597" t="str">
        <f>TEXT(INT(HOUR(Table1[[#This Row],[Patient Admission Date]])/3)*3,"00")&amp;"-"&amp;TEXT(INT(HOUR(Table1[[#This Row],[Patient Admission Date]])/3)*3+3,"00")</f>
        <v>21-24</v>
      </c>
      <c r="O5597" t="str" cm="1">
        <f t="array" ref="O5597">_xlfn.IFS(Table1[[#This Row],[Patient Age]]&lt;=14,"0-14",Table1[[#This Row],[Patient Age]]&lt;=29,"15-29",Table1[[#This Row],[Patient Age]]&lt;=44,"30-44",Table1[[#This Row],[Patient Age]]&lt;=59,"45-59",Table1[[#This Row],[Patient Age]]&lt;=74,"60-74",TRUE,"75+")</f>
        <v>0-14</v>
      </c>
      <c r="P5597" t="str" cm="1">
        <f t="array" ref="P5597">_xlfn.IFS(Table1[[#This Row],[Patient Waittime]]&lt;=15,"0-15",Table1[[#This Row],[Patient Waittime]]&lt;=30,"16-30",Table1[[#This Row],[Patient Waittime]]&lt;=45,"31-45",Table1[[#This Row],[Patient Waittime]]&lt;=60,"46-60",TRUE,"60+")</f>
        <v>0-15</v>
      </c>
      <c r="Q5597">
        <f>--(Table1[[#This Row],[Patient Waittime]]&lt;=30)</f>
        <v>1</v>
      </c>
      <c r="R5597">
        <f>--Table1[[#This Row],[Patient Admission Flag]]</f>
        <v>1</v>
      </c>
      <c r="S5597">
        <f>--AND(Table1[[#This Row],[WithinTarget]]=1,Table1[[#This Row],[Patient Satisfaction Score]]&gt;=7)</f>
        <v>0</v>
      </c>
      <c r="T5597" t="str">
        <f>IF(LEFT(Table1[[#This Row],[Patient Gender]],1)="F","Female","Male")</f>
        <v>Female</v>
      </c>
    </row>
    <row r="5598" spans="1:20" x14ac:dyDescent="0.3">
      <c r="A5598" t="s">
        <v>5702</v>
      </c>
      <c r="B5598" s="1">
        <v>45315.49722222222</v>
      </c>
      <c r="C5598" t="s">
        <v>13</v>
      </c>
      <c r="D5598">
        <v>75</v>
      </c>
      <c r="E5598" t="s">
        <v>18</v>
      </c>
      <c r="F5598" t="s">
        <v>11</v>
      </c>
      <c r="G5598" t="b">
        <v>1</v>
      </c>
      <c r="I5598">
        <v>15</v>
      </c>
      <c r="J5598" t="b">
        <v>1</v>
      </c>
      <c r="K5598">
        <f>YEAR(Table1[[#This Row],[Patient Admission Date]])</f>
        <v>2024</v>
      </c>
      <c r="L5598" t="str">
        <f>TEXT(Table1[[#This Row],[Patient Admission Date]],"mmm")</f>
        <v>Jan</v>
      </c>
      <c r="M5598" t="str">
        <f>TEXT(Table1[[#This Row],[Patient Admission Date]],"ddd")</f>
        <v>Wed</v>
      </c>
      <c r="N5598" t="str">
        <f>TEXT(INT(HOUR(Table1[[#This Row],[Patient Admission Date]])/3)*3,"00")&amp;"-"&amp;TEXT(INT(HOUR(Table1[[#This Row],[Patient Admission Date]])/3)*3+3,"00")</f>
        <v>09-12</v>
      </c>
      <c r="O5598" t="str" cm="1">
        <f t="array" ref="O5598">_xlfn.IFS(Table1[[#This Row],[Patient Age]]&lt;=14,"0-14",Table1[[#This Row],[Patient Age]]&lt;=29,"15-29",Table1[[#This Row],[Patient Age]]&lt;=44,"30-44",Table1[[#This Row],[Patient Age]]&lt;=59,"45-59",Table1[[#This Row],[Patient Age]]&lt;=74,"60-74",TRUE,"75+")</f>
        <v>75+</v>
      </c>
      <c r="P5598" t="str" cm="1">
        <f t="array" ref="P5598">_xlfn.IFS(Table1[[#This Row],[Patient Waittime]]&lt;=15,"0-15",Table1[[#This Row],[Patient Waittime]]&lt;=30,"16-30",Table1[[#This Row],[Patient Waittime]]&lt;=45,"31-45",Table1[[#This Row],[Patient Waittime]]&lt;=60,"46-60",TRUE,"60+")</f>
        <v>0-15</v>
      </c>
      <c r="Q5598">
        <f>--(Table1[[#This Row],[Patient Waittime]]&lt;=30)</f>
        <v>1</v>
      </c>
      <c r="R5598">
        <f>--Table1[[#This Row],[Patient Admission Flag]]</f>
        <v>1</v>
      </c>
      <c r="S5598">
        <f>--AND(Table1[[#This Row],[WithinTarget]]=1,Table1[[#This Row],[Patient Satisfaction Score]]&gt;=7)</f>
        <v>0</v>
      </c>
      <c r="T5598" t="str">
        <f>IF(LEFT(Table1[[#This Row],[Patient Gender]],1)="F","Female","Male")</f>
        <v>Female</v>
      </c>
    </row>
    <row r="5599" spans="1:20" x14ac:dyDescent="0.3">
      <c r="A5599" t="s">
        <v>5703</v>
      </c>
      <c r="B5599" s="1">
        <v>45496.372916666667</v>
      </c>
      <c r="C5599" t="s">
        <v>13</v>
      </c>
      <c r="D5599">
        <v>52</v>
      </c>
      <c r="E5599" t="s">
        <v>18</v>
      </c>
      <c r="F5599" t="s">
        <v>11</v>
      </c>
      <c r="G5599" t="b">
        <v>1</v>
      </c>
      <c r="I5599">
        <v>20</v>
      </c>
      <c r="J5599" t="b">
        <v>1</v>
      </c>
      <c r="K5599">
        <f>YEAR(Table1[[#This Row],[Patient Admission Date]])</f>
        <v>2024</v>
      </c>
      <c r="L5599" t="str">
        <f>TEXT(Table1[[#This Row],[Patient Admission Date]],"mmm")</f>
        <v>Jul</v>
      </c>
      <c r="M5599" t="str">
        <f>TEXT(Table1[[#This Row],[Patient Admission Date]],"ddd")</f>
        <v>Tue</v>
      </c>
      <c r="N5599" t="str">
        <f>TEXT(INT(HOUR(Table1[[#This Row],[Patient Admission Date]])/3)*3,"00")&amp;"-"&amp;TEXT(INT(HOUR(Table1[[#This Row],[Patient Admission Date]])/3)*3+3,"00")</f>
        <v>06-09</v>
      </c>
      <c r="O5599" t="str" cm="1">
        <f t="array" ref="O5599">_xlfn.IFS(Table1[[#This Row],[Patient Age]]&lt;=14,"0-14",Table1[[#This Row],[Patient Age]]&lt;=29,"15-29",Table1[[#This Row],[Patient Age]]&lt;=44,"30-44",Table1[[#This Row],[Patient Age]]&lt;=59,"45-59",Table1[[#This Row],[Patient Age]]&lt;=74,"60-74",TRUE,"75+")</f>
        <v>45-59</v>
      </c>
      <c r="P5599" t="str" cm="1">
        <f t="array" ref="P5599">_xlfn.IFS(Table1[[#This Row],[Patient Waittime]]&lt;=15,"0-15",Table1[[#This Row],[Patient Waittime]]&lt;=30,"16-30",Table1[[#This Row],[Patient Waittime]]&lt;=45,"31-45",Table1[[#This Row],[Patient Waittime]]&lt;=60,"46-60",TRUE,"60+")</f>
        <v>16-30</v>
      </c>
      <c r="Q5599">
        <f>--(Table1[[#This Row],[Patient Waittime]]&lt;=30)</f>
        <v>1</v>
      </c>
      <c r="R5599">
        <f>--Table1[[#This Row],[Patient Admission Flag]]</f>
        <v>1</v>
      </c>
      <c r="S5599">
        <f>--AND(Table1[[#This Row],[WithinTarget]]=1,Table1[[#This Row],[Patient Satisfaction Score]]&gt;=7)</f>
        <v>0</v>
      </c>
      <c r="T5599" t="str">
        <f>IF(LEFT(Table1[[#This Row],[Patient Gender]],1)="F","Female","Male")</f>
        <v>Female</v>
      </c>
    </row>
    <row r="5600" spans="1:20" x14ac:dyDescent="0.3">
      <c r="A5600" t="s">
        <v>5704</v>
      </c>
      <c r="B5600" s="1">
        <v>45434.009027777778</v>
      </c>
      <c r="C5600" t="s">
        <v>13</v>
      </c>
      <c r="D5600">
        <v>10</v>
      </c>
      <c r="E5600" t="s">
        <v>18</v>
      </c>
      <c r="F5600" t="s">
        <v>11</v>
      </c>
      <c r="G5600" t="b">
        <v>1</v>
      </c>
      <c r="I5600">
        <v>33</v>
      </c>
      <c r="J5600" t="b">
        <v>1</v>
      </c>
      <c r="K5600">
        <f>YEAR(Table1[[#This Row],[Patient Admission Date]])</f>
        <v>2024</v>
      </c>
      <c r="L5600" t="str">
        <f>TEXT(Table1[[#This Row],[Patient Admission Date]],"mmm")</f>
        <v>May</v>
      </c>
      <c r="M5600" t="str">
        <f>TEXT(Table1[[#This Row],[Patient Admission Date]],"ddd")</f>
        <v>Wed</v>
      </c>
      <c r="N5600" t="str">
        <f>TEXT(INT(HOUR(Table1[[#This Row],[Patient Admission Date]])/3)*3,"00")&amp;"-"&amp;TEXT(INT(HOUR(Table1[[#This Row],[Patient Admission Date]])/3)*3+3,"00")</f>
        <v>00-03</v>
      </c>
      <c r="O5600" t="str" cm="1">
        <f t="array" ref="O5600">_xlfn.IFS(Table1[[#This Row],[Patient Age]]&lt;=14,"0-14",Table1[[#This Row],[Patient Age]]&lt;=29,"15-29",Table1[[#This Row],[Patient Age]]&lt;=44,"30-44",Table1[[#This Row],[Patient Age]]&lt;=59,"45-59",Table1[[#This Row],[Patient Age]]&lt;=74,"60-74",TRUE,"75+")</f>
        <v>0-14</v>
      </c>
      <c r="P5600" t="str" cm="1">
        <f t="array" ref="P5600">_xlfn.IFS(Table1[[#This Row],[Patient Waittime]]&lt;=15,"0-15",Table1[[#This Row],[Patient Waittime]]&lt;=30,"16-30",Table1[[#This Row],[Patient Waittime]]&lt;=45,"31-45",Table1[[#This Row],[Patient Waittime]]&lt;=60,"46-60",TRUE,"60+")</f>
        <v>31-45</v>
      </c>
      <c r="Q5600">
        <f>--(Table1[[#This Row],[Patient Waittime]]&lt;=30)</f>
        <v>0</v>
      </c>
      <c r="R5600">
        <f>--Table1[[#This Row],[Patient Admission Flag]]</f>
        <v>1</v>
      </c>
      <c r="S5600">
        <f>--AND(Table1[[#This Row],[WithinTarget]]=1,Table1[[#This Row],[Patient Satisfaction Score]]&gt;=7)</f>
        <v>0</v>
      </c>
      <c r="T5600" t="str">
        <f>IF(LEFT(Table1[[#This Row],[Patient Gender]],1)="F","Female","Male")</f>
        <v>Female</v>
      </c>
    </row>
    <row r="5601" spans="1:20" x14ac:dyDescent="0.3">
      <c r="A5601" t="s">
        <v>5705</v>
      </c>
      <c r="B5601" s="1">
        <v>45389.751388888886</v>
      </c>
      <c r="C5601" t="s">
        <v>13</v>
      </c>
      <c r="D5601">
        <v>27</v>
      </c>
      <c r="E5601" t="s">
        <v>18</v>
      </c>
      <c r="F5601" t="s">
        <v>11</v>
      </c>
      <c r="G5601" t="b">
        <v>1</v>
      </c>
      <c r="I5601">
        <v>52</v>
      </c>
      <c r="J5601" t="b">
        <v>1</v>
      </c>
      <c r="K5601">
        <f>YEAR(Table1[[#This Row],[Patient Admission Date]])</f>
        <v>2024</v>
      </c>
      <c r="L5601" t="str">
        <f>TEXT(Table1[[#This Row],[Patient Admission Date]],"mmm")</f>
        <v>Apr</v>
      </c>
      <c r="M5601" t="str">
        <f>TEXT(Table1[[#This Row],[Patient Admission Date]],"ddd")</f>
        <v>Sun</v>
      </c>
      <c r="N5601" t="str">
        <f>TEXT(INT(HOUR(Table1[[#This Row],[Patient Admission Date]])/3)*3,"00")&amp;"-"&amp;TEXT(INT(HOUR(Table1[[#This Row],[Patient Admission Date]])/3)*3+3,"00")</f>
        <v>18-21</v>
      </c>
      <c r="O5601" t="str" cm="1">
        <f t="array" ref="O5601">_xlfn.IFS(Table1[[#This Row],[Patient Age]]&lt;=14,"0-14",Table1[[#This Row],[Patient Age]]&lt;=29,"15-29",Table1[[#This Row],[Patient Age]]&lt;=44,"30-44",Table1[[#This Row],[Patient Age]]&lt;=59,"45-59",Table1[[#This Row],[Patient Age]]&lt;=74,"60-74",TRUE,"75+")</f>
        <v>15-29</v>
      </c>
      <c r="P5601" t="str" cm="1">
        <f t="array" ref="P5601">_xlfn.IFS(Table1[[#This Row],[Patient Waittime]]&lt;=15,"0-15",Table1[[#This Row],[Patient Waittime]]&lt;=30,"16-30",Table1[[#This Row],[Patient Waittime]]&lt;=45,"31-45",Table1[[#This Row],[Patient Waittime]]&lt;=60,"46-60",TRUE,"60+")</f>
        <v>46-60</v>
      </c>
      <c r="Q5601">
        <f>--(Table1[[#This Row],[Patient Waittime]]&lt;=30)</f>
        <v>0</v>
      </c>
      <c r="R5601">
        <f>--Table1[[#This Row],[Patient Admission Flag]]</f>
        <v>1</v>
      </c>
      <c r="S5601">
        <f>--AND(Table1[[#This Row],[WithinTarget]]=1,Table1[[#This Row],[Patient Satisfaction Score]]&gt;=7)</f>
        <v>0</v>
      </c>
      <c r="T5601" t="str">
        <f>IF(LEFT(Table1[[#This Row],[Patient Gender]],1)="F","Female","Male")</f>
        <v>Female</v>
      </c>
    </row>
    <row r="5602" spans="1:20" x14ac:dyDescent="0.3">
      <c r="A5602" t="s">
        <v>5706</v>
      </c>
      <c r="B5602" s="1">
        <v>45126.390972222223</v>
      </c>
      <c r="C5602" t="s">
        <v>13</v>
      </c>
      <c r="D5602">
        <v>22</v>
      </c>
      <c r="E5602" t="s">
        <v>18</v>
      </c>
      <c r="F5602" t="s">
        <v>11</v>
      </c>
      <c r="G5602" t="b">
        <v>1</v>
      </c>
      <c r="I5602">
        <v>53</v>
      </c>
      <c r="J5602" t="b">
        <v>1</v>
      </c>
      <c r="K5602">
        <f>YEAR(Table1[[#This Row],[Patient Admission Date]])</f>
        <v>2023</v>
      </c>
      <c r="L5602" t="str">
        <f>TEXT(Table1[[#This Row],[Patient Admission Date]],"mmm")</f>
        <v>Jul</v>
      </c>
      <c r="M5602" t="str">
        <f>TEXT(Table1[[#This Row],[Patient Admission Date]],"ddd")</f>
        <v>Wed</v>
      </c>
      <c r="N5602" t="str">
        <f>TEXT(INT(HOUR(Table1[[#This Row],[Patient Admission Date]])/3)*3,"00")&amp;"-"&amp;TEXT(INT(HOUR(Table1[[#This Row],[Patient Admission Date]])/3)*3+3,"00")</f>
        <v>09-12</v>
      </c>
      <c r="O5602" t="str" cm="1">
        <f t="array" ref="O5602">_xlfn.IFS(Table1[[#This Row],[Patient Age]]&lt;=14,"0-14",Table1[[#This Row],[Patient Age]]&lt;=29,"15-29",Table1[[#This Row],[Patient Age]]&lt;=44,"30-44",Table1[[#This Row],[Patient Age]]&lt;=59,"45-59",Table1[[#This Row],[Patient Age]]&lt;=74,"60-74",TRUE,"75+")</f>
        <v>15-29</v>
      </c>
      <c r="P5602" t="str" cm="1">
        <f t="array" ref="P5602">_xlfn.IFS(Table1[[#This Row],[Patient Waittime]]&lt;=15,"0-15",Table1[[#This Row],[Patient Waittime]]&lt;=30,"16-30",Table1[[#This Row],[Patient Waittime]]&lt;=45,"31-45",Table1[[#This Row],[Patient Waittime]]&lt;=60,"46-60",TRUE,"60+")</f>
        <v>46-60</v>
      </c>
      <c r="Q5602">
        <f>--(Table1[[#This Row],[Patient Waittime]]&lt;=30)</f>
        <v>0</v>
      </c>
      <c r="R5602">
        <f>--Table1[[#This Row],[Patient Admission Flag]]</f>
        <v>1</v>
      </c>
      <c r="S5602">
        <f>--AND(Table1[[#This Row],[WithinTarget]]=1,Table1[[#This Row],[Patient Satisfaction Score]]&gt;=7)</f>
        <v>0</v>
      </c>
      <c r="T5602" t="str">
        <f>IF(LEFT(Table1[[#This Row],[Patient Gender]],1)="F","Female","Male")</f>
        <v>Female</v>
      </c>
    </row>
    <row r="5603" spans="1:20" x14ac:dyDescent="0.3">
      <c r="A5603" t="s">
        <v>5707</v>
      </c>
      <c r="B5603" s="1">
        <v>45342.763194444444</v>
      </c>
      <c r="C5603" t="s">
        <v>13</v>
      </c>
      <c r="D5603">
        <v>6</v>
      </c>
      <c r="E5603" t="s">
        <v>18</v>
      </c>
      <c r="F5603" t="s">
        <v>11</v>
      </c>
      <c r="G5603" t="b">
        <v>1</v>
      </c>
      <c r="I5603">
        <v>57</v>
      </c>
      <c r="J5603" t="b">
        <v>1</v>
      </c>
      <c r="K5603">
        <f>YEAR(Table1[[#This Row],[Patient Admission Date]])</f>
        <v>2024</v>
      </c>
      <c r="L5603" t="str">
        <f>TEXT(Table1[[#This Row],[Patient Admission Date]],"mmm")</f>
        <v>Feb</v>
      </c>
      <c r="M5603" t="str">
        <f>TEXT(Table1[[#This Row],[Patient Admission Date]],"ddd")</f>
        <v>Tue</v>
      </c>
      <c r="N5603" t="str">
        <f>TEXT(INT(HOUR(Table1[[#This Row],[Patient Admission Date]])/3)*3,"00")&amp;"-"&amp;TEXT(INT(HOUR(Table1[[#This Row],[Patient Admission Date]])/3)*3+3,"00")</f>
        <v>18-21</v>
      </c>
      <c r="O5603" t="str" cm="1">
        <f t="array" ref="O5603">_xlfn.IFS(Table1[[#This Row],[Patient Age]]&lt;=14,"0-14",Table1[[#This Row],[Patient Age]]&lt;=29,"15-29",Table1[[#This Row],[Patient Age]]&lt;=44,"30-44",Table1[[#This Row],[Patient Age]]&lt;=59,"45-59",Table1[[#This Row],[Patient Age]]&lt;=74,"60-74",TRUE,"75+")</f>
        <v>0-14</v>
      </c>
      <c r="P5603" t="str" cm="1">
        <f t="array" ref="P5603">_xlfn.IFS(Table1[[#This Row],[Patient Waittime]]&lt;=15,"0-15",Table1[[#This Row],[Patient Waittime]]&lt;=30,"16-30",Table1[[#This Row],[Patient Waittime]]&lt;=45,"31-45",Table1[[#This Row],[Patient Waittime]]&lt;=60,"46-60",TRUE,"60+")</f>
        <v>46-60</v>
      </c>
      <c r="Q5603">
        <f>--(Table1[[#This Row],[Patient Waittime]]&lt;=30)</f>
        <v>0</v>
      </c>
      <c r="R5603">
        <f>--Table1[[#This Row],[Patient Admission Flag]]</f>
        <v>1</v>
      </c>
      <c r="S5603">
        <f>--AND(Table1[[#This Row],[WithinTarget]]=1,Table1[[#This Row],[Patient Satisfaction Score]]&gt;=7)</f>
        <v>0</v>
      </c>
      <c r="T5603" t="str">
        <f>IF(LEFT(Table1[[#This Row],[Patient Gender]],1)="F","Female","Male")</f>
        <v>Female</v>
      </c>
    </row>
    <row r="5604" spans="1:20" x14ac:dyDescent="0.3">
      <c r="A5604" t="s">
        <v>5708</v>
      </c>
      <c r="B5604" s="1">
        <v>45122.863194444442</v>
      </c>
      <c r="C5604" t="s">
        <v>13</v>
      </c>
      <c r="D5604">
        <v>73</v>
      </c>
      <c r="E5604" t="s">
        <v>18</v>
      </c>
      <c r="F5604" t="s">
        <v>11</v>
      </c>
      <c r="G5604" t="b">
        <v>1</v>
      </c>
      <c r="I5604">
        <v>13</v>
      </c>
      <c r="J5604" t="b">
        <v>1</v>
      </c>
      <c r="K5604">
        <f>YEAR(Table1[[#This Row],[Patient Admission Date]])</f>
        <v>2023</v>
      </c>
      <c r="L5604" t="str">
        <f>TEXT(Table1[[#This Row],[Patient Admission Date]],"mmm")</f>
        <v>Jul</v>
      </c>
      <c r="M5604" t="str">
        <f>TEXT(Table1[[#This Row],[Patient Admission Date]],"ddd")</f>
        <v>Sat</v>
      </c>
      <c r="N5604" t="str">
        <f>TEXT(INT(HOUR(Table1[[#This Row],[Patient Admission Date]])/3)*3,"00")&amp;"-"&amp;TEXT(INT(HOUR(Table1[[#This Row],[Patient Admission Date]])/3)*3+3,"00")</f>
        <v>18-21</v>
      </c>
      <c r="O5604" t="str" cm="1">
        <f t="array" ref="O5604">_xlfn.IFS(Table1[[#This Row],[Patient Age]]&lt;=14,"0-14",Table1[[#This Row],[Patient Age]]&lt;=29,"15-29",Table1[[#This Row],[Patient Age]]&lt;=44,"30-44",Table1[[#This Row],[Patient Age]]&lt;=59,"45-59",Table1[[#This Row],[Patient Age]]&lt;=74,"60-74",TRUE,"75+")</f>
        <v>60-74</v>
      </c>
      <c r="P5604" t="str" cm="1">
        <f t="array" ref="P5604">_xlfn.IFS(Table1[[#This Row],[Patient Waittime]]&lt;=15,"0-15",Table1[[#This Row],[Patient Waittime]]&lt;=30,"16-30",Table1[[#This Row],[Patient Waittime]]&lt;=45,"31-45",Table1[[#This Row],[Patient Waittime]]&lt;=60,"46-60",TRUE,"60+")</f>
        <v>0-15</v>
      </c>
      <c r="Q5604">
        <f>--(Table1[[#This Row],[Patient Waittime]]&lt;=30)</f>
        <v>1</v>
      </c>
      <c r="R5604">
        <f>--Table1[[#This Row],[Patient Admission Flag]]</f>
        <v>1</v>
      </c>
      <c r="S5604">
        <f>--AND(Table1[[#This Row],[WithinTarget]]=1,Table1[[#This Row],[Patient Satisfaction Score]]&gt;=7)</f>
        <v>0</v>
      </c>
      <c r="T5604" t="str">
        <f>IF(LEFT(Table1[[#This Row],[Patient Gender]],1)="F","Female","Male")</f>
        <v>Female</v>
      </c>
    </row>
    <row r="5605" spans="1:20" x14ac:dyDescent="0.3">
      <c r="A5605" t="s">
        <v>5709</v>
      </c>
      <c r="B5605" s="1">
        <v>45343.677083333336</v>
      </c>
      <c r="C5605" t="s">
        <v>13</v>
      </c>
      <c r="D5605">
        <v>67</v>
      </c>
      <c r="E5605" t="s">
        <v>18</v>
      </c>
      <c r="F5605" t="s">
        <v>11</v>
      </c>
      <c r="G5605" t="b">
        <v>1</v>
      </c>
      <c r="I5605">
        <v>16</v>
      </c>
      <c r="J5605" t="b">
        <v>1</v>
      </c>
      <c r="K5605">
        <f>YEAR(Table1[[#This Row],[Patient Admission Date]])</f>
        <v>2024</v>
      </c>
      <c r="L5605" t="str">
        <f>TEXT(Table1[[#This Row],[Patient Admission Date]],"mmm")</f>
        <v>Feb</v>
      </c>
      <c r="M5605" t="str">
        <f>TEXT(Table1[[#This Row],[Patient Admission Date]],"ddd")</f>
        <v>Wed</v>
      </c>
      <c r="N5605" t="str">
        <f>TEXT(INT(HOUR(Table1[[#This Row],[Patient Admission Date]])/3)*3,"00")&amp;"-"&amp;TEXT(INT(HOUR(Table1[[#This Row],[Patient Admission Date]])/3)*3+3,"00")</f>
        <v>15-18</v>
      </c>
      <c r="O5605" t="str" cm="1">
        <f t="array" ref="O5605">_xlfn.IFS(Table1[[#This Row],[Patient Age]]&lt;=14,"0-14",Table1[[#This Row],[Patient Age]]&lt;=29,"15-29",Table1[[#This Row],[Patient Age]]&lt;=44,"30-44",Table1[[#This Row],[Patient Age]]&lt;=59,"45-59",Table1[[#This Row],[Patient Age]]&lt;=74,"60-74",TRUE,"75+")</f>
        <v>60-74</v>
      </c>
      <c r="P5605" t="str" cm="1">
        <f t="array" ref="P5605">_xlfn.IFS(Table1[[#This Row],[Patient Waittime]]&lt;=15,"0-15",Table1[[#This Row],[Patient Waittime]]&lt;=30,"16-30",Table1[[#This Row],[Patient Waittime]]&lt;=45,"31-45",Table1[[#This Row],[Patient Waittime]]&lt;=60,"46-60",TRUE,"60+")</f>
        <v>16-30</v>
      </c>
      <c r="Q5605">
        <f>--(Table1[[#This Row],[Patient Waittime]]&lt;=30)</f>
        <v>1</v>
      </c>
      <c r="R5605">
        <f>--Table1[[#This Row],[Patient Admission Flag]]</f>
        <v>1</v>
      </c>
      <c r="S5605">
        <f>--AND(Table1[[#This Row],[WithinTarget]]=1,Table1[[#This Row],[Patient Satisfaction Score]]&gt;=7)</f>
        <v>0</v>
      </c>
      <c r="T5605" t="str">
        <f>IF(LEFT(Table1[[#This Row],[Patient Gender]],1)="F","Female","Male")</f>
        <v>Female</v>
      </c>
    </row>
    <row r="5606" spans="1:20" x14ac:dyDescent="0.3">
      <c r="A5606" t="s">
        <v>5710</v>
      </c>
      <c r="B5606" s="1">
        <v>45206.29791666667</v>
      </c>
      <c r="C5606" t="s">
        <v>13</v>
      </c>
      <c r="D5606">
        <v>45</v>
      </c>
      <c r="E5606" t="s">
        <v>18</v>
      </c>
      <c r="F5606" t="s">
        <v>11</v>
      </c>
      <c r="G5606" t="b">
        <v>1</v>
      </c>
      <c r="I5606">
        <v>30</v>
      </c>
      <c r="J5606" t="b">
        <v>1</v>
      </c>
      <c r="K5606">
        <f>YEAR(Table1[[#This Row],[Patient Admission Date]])</f>
        <v>2023</v>
      </c>
      <c r="L5606" t="str">
        <f>TEXT(Table1[[#This Row],[Patient Admission Date]],"mmm")</f>
        <v>Oct</v>
      </c>
      <c r="M5606" t="str">
        <f>TEXT(Table1[[#This Row],[Patient Admission Date]],"ddd")</f>
        <v>Sat</v>
      </c>
      <c r="N5606" t="str">
        <f>TEXT(INT(HOUR(Table1[[#This Row],[Patient Admission Date]])/3)*3,"00")&amp;"-"&amp;TEXT(INT(HOUR(Table1[[#This Row],[Patient Admission Date]])/3)*3+3,"00")</f>
        <v>06-09</v>
      </c>
      <c r="O5606" t="str" cm="1">
        <f t="array" ref="O5606">_xlfn.IFS(Table1[[#This Row],[Patient Age]]&lt;=14,"0-14",Table1[[#This Row],[Patient Age]]&lt;=29,"15-29",Table1[[#This Row],[Patient Age]]&lt;=44,"30-44",Table1[[#This Row],[Patient Age]]&lt;=59,"45-59",Table1[[#This Row],[Patient Age]]&lt;=74,"60-74",TRUE,"75+")</f>
        <v>45-59</v>
      </c>
      <c r="P5606" t="str" cm="1">
        <f t="array" ref="P5606">_xlfn.IFS(Table1[[#This Row],[Patient Waittime]]&lt;=15,"0-15",Table1[[#This Row],[Patient Waittime]]&lt;=30,"16-30",Table1[[#This Row],[Patient Waittime]]&lt;=45,"31-45",Table1[[#This Row],[Patient Waittime]]&lt;=60,"46-60",TRUE,"60+")</f>
        <v>16-30</v>
      </c>
      <c r="Q5606">
        <f>--(Table1[[#This Row],[Patient Waittime]]&lt;=30)</f>
        <v>1</v>
      </c>
      <c r="R5606">
        <f>--Table1[[#This Row],[Patient Admission Flag]]</f>
        <v>1</v>
      </c>
      <c r="S5606">
        <f>--AND(Table1[[#This Row],[WithinTarget]]=1,Table1[[#This Row],[Patient Satisfaction Score]]&gt;=7)</f>
        <v>0</v>
      </c>
      <c r="T5606" t="str">
        <f>IF(LEFT(Table1[[#This Row],[Patient Gender]],1)="F","Female","Male")</f>
        <v>Female</v>
      </c>
    </row>
    <row r="5607" spans="1:20" x14ac:dyDescent="0.3">
      <c r="A5607" t="s">
        <v>5711</v>
      </c>
      <c r="B5607" s="1">
        <v>45109.931250000001</v>
      </c>
      <c r="C5607" t="s">
        <v>13</v>
      </c>
      <c r="D5607">
        <v>42</v>
      </c>
      <c r="E5607" t="s">
        <v>18</v>
      </c>
      <c r="F5607" t="s">
        <v>11</v>
      </c>
      <c r="G5607" t="b">
        <v>1</v>
      </c>
      <c r="I5607">
        <v>35</v>
      </c>
      <c r="J5607" t="b">
        <v>1</v>
      </c>
      <c r="K5607">
        <f>YEAR(Table1[[#This Row],[Patient Admission Date]])</f>
        <v>2023</v>
      </c>
      <c r="L5607" t="str">
        <f>TEXT(Table1[[#This Row],[Patient Admission Date]],"mmm")</f>
        <v>Jul</v>
      </c>
      <c r="M5607" t="str">
        <f>TEXT(Table1[[#This Row],[Patient Admission Date]],"ddd")</f>
        <v>Sun</v>
      </c>
      <c r="N5607" t="str">
        <f>TEXT(INT(HOUR(Table1[[#This Row],[Patient Admission Date]])/3)*3,"00")&amp;"-"&amp;TEXT(INT(HOUR(Table1[[#This Row],[Patient Admission Date]])/3)*3+3,"00")</f>
        <v>21-24</v>
      </c>
      <c r="O5607" t="str" cm="1">
        <f t="array" ref="O5607">_xlfn.IFS(Table1[[#This Row],[Patient Age]]&lt;=14,"0-14",Table1[[#This Row],[Patient Age]]&lt;=29,"15-29",Table1[[#This Row],[Patient Age]]&lt;=44,"30-44",Table1[[#This Row],[Patient Age]]&lt;=59,"45-59",Table1[[#This Row],[Patient Age]]&lt;=74,"60-74",TRUE,"75+")</f>
        <v>30-44</v>
      </c>
      <c r="P5607" t="str" cm="1">
        <f t="array" ref="P5607">_xlfn.IFS(Table1[[#This Row],[Patient Waittime]]&lt;=15,"0-15",Table1[[#This Row],[Patient Waittime]]&lt;=30,"16-30",Table1[[#This Row],[Patient Waittime]]&lt;=45,"31-45",Table1[[#This Row],[Patient Waittime]]&lt;=60,"46-60",TRUE,"60+")</f>
        <v>31-45</v>
      </c>
      <c r="Q5607">
        <f>--(Table1[[#This Row],[Patient Waittime]]&lt;=30)</f>
        <v>0</v>
      </c>
      <c r="R5607">
        <f>--Table1[[#This Row],[Patient Admission Flag]]</f>
        <v>1</v>
      </c>
      <c r="S5607">
        <f>--AND(Table1[[#This Row],[WithinTarget]]=1,Table1[[#This Row],[Patient Satisfaction Score]]&gt;=7)</f>
        <v>0</v>
      </c>
      <c r="T5607" t="str">
        <f>IF(LEFT(Table1[[#This Row],[Patient Gender]],1)="F","Female","Male")</f>
        <v>Female</v>
      </c>
    </row>
    <row r="5608" spans="1:20" x14ac:dyDescent="0.3">
      <c r="A5608" t="s">
        <v>5712</v>
      </c>
      <c r="B5608" s="1">
        <v>45099.297222222223</v>
      </c>
      <c r="C5608" t="s">
        <v>13</v>
      </c>
      <c r="D5608">
        <v>47</v>
      </c>
      <c r="E5608" t="s">
        <v>18</v>
      </c>
      <c r="F5608" t="s">
        <v>11</v>
      </c>
      <c r="G5608" t="b">
        <v>1</v>
      </c>
      <c r="I5608">
        <v>35</v>
      </c>
      <c r="J5608" t="b">
        <v>1</v>
      </c>
      <c r="K5608">
        <f>YEAR(Table1[[#This Row],[Patient Admission Date]])</f>
        <v>2023</v>
      </c>
      <c r="L5608" t="str">
        <f>TEXT(Table1[[#This Row],[Patient Admission Date]],"mmm")</f>
        <v>Jun</v>
      </c>
      <c r="M5608" t="str">
        <f>TEXT(Table1[[#This Row],[Patient Admission Date]],"ddd")</f>
        <v>Thu</v>
      </c>
      <c r="N5608" t="str">
        <f>TEXT(INT(HOUR(Table1[[#This Row],[Patient Admission Date]])/3)*3,"00")&amp;"-"&amp;TEXT(INT(HOUR(Table1[[#This Row],[Patient Admission Date]])/3)*3+3,"00")</f>
        <v>06-09</v>
      </c>
      <c r="O5608" t="str" cm="1">
        <f t="array" ref="O5608">_xlfn.IFS(Table1[[#This Row],[Patient Age]]&lt;=14,"0-14",Table1[[#This Row],[Patient Age]]&lt;=29,"15-29",Table1[[#This Row],[Patient Age]]&lt;=44,"30-44",Table1[[#This Row],[Patient Age]]&lt;=59,"45-59",Table1[[#This Row],[Patient Age]]&lt;=74,"60-74",TRUE,"75+")</f>
        <v>45-59</v>
      </c>
      <c r="P5608" t="str" cm="1">
        <f t="array" ref="P5608">_xlfn.IFS(Table1[[#This Row],[Patient Waittime]]&lt;=15,"0-15",Table1[[#This Row],[Patient Waittime]]&lt;=30,"16-30",Table1[[#This Row],[Patient Waittime]]&lt;=45,"31-45",Table1[[#This Row],[Patient Waittime]]&lt;=60,"46-60",TRUE,"60+")</f>
        <v>31-45</v>
      </c>
      <c r="Q5608">
        <f>--(Table1[[#This Row],[Patient Waittime]]&lt;=30)</f>
        <v>0</v>
      </c>
      <c r="R5608">
        <f>--Table1[[#This Row],[Patient Admission Flag]]</f>
        <v>1</v>
      </c>
      <c r="S5608">
        <f>--AND(Table1[[#This Row],[WithinTarget]]=1,Table1[[#This Row],[Patient Satisfaction Score]]&gt;=7)</f>
        <v>0</v>
      </c>
      <c r="T5608" t="str">
        <f>IF(LEFT(Table1[[#This Row],[Patient Gender]],1)="F","Female","Male")</f>
        <v>Female</v>
      </c>
    </row>
    <row r="5609" spans="1:20" x14ac:dyDescent="0.3">
      <c r="A5609" t="s">
        <v>5713</v>
      </c>
      <c r="B5609" s="1">
        <v>45351.343055555553</v>
      </c>
      <c r="C5609" t="s">
        <v>13</v>
      </c>
      <c r="D5609">
        <v>16</v>
      </c>
      <c r="E5609" t="s">
        <v>18</v>
      </c>
      <c r="F5609" t="s">
        <v>11</v>
      </c>
      <c r="G5609" t="b">
        <v>1</v>
      </c>
      <c r="I5609">
        <v>42</v>
      </c>
      <c r="J5609" t="b">
        <v>1</v>
      </c>
      <c r="K5609">
        <f>YEAR(Table1[[#This Row],[Patient Admission Date]])</f>
        <v>2024</v>
      </c>
      <c r="L5609" t="str">
        <f>TEXT(Table1[[#This Row],[Patient Admission Date]],"mmm")</f>
        <v>Feb</v>
      </c>
      <c r="M5609" t="str">
        <f>TEXT(Table1[[#This Row],[Patient Admission Date]],"ddd")</f>
        <v>Thu</v>
      </c>
      <c r="N5609" t="str">
        <f>TEXT(INT(HOUR(Table1[[#This Row],[Patient Admission Date]])/3)*3,"00")&amp;"-"&amp;TEXT(INT(HOUR(Table1[[#This Row],[Patient Admission Date]])/3)*3+3,"00")</f>
        <v>06-09</v>
      </c>
      <c r="O5609" t="str" cm="1">
        <f t="array" ref="O5609">_xlfn.IFS(Table1[[#This Row],[Patient Age]]&lt;=14,"0-14",Table1[[#This Row],[Patient Age]]&lt;=29,"15-29",Table1[[#This Row],[Patient Age]]&lt;=44,"30-44",Table1[[#This Row],[Patient Age]]&lt;=59,"45-59",Table1[[#This Row],[Patient Age]]&lt;=74,"60-74",TRUE,"75+")</f>
        <v>15-29</v>
      </c>
      <c r="P5609" t="str" cm="1">
        <f t="array" ref="P5609">_xlfn.IFS(Table1[[#This Row],[Patient Waittime]]&lt;=15,"0-15",Table1[[#This Row],[Patient Waittime]]&lt;=30,"16-30",Table1[[#This Row],[Patient Waittime]]&lt;=45,"31-45",Table1[[#This Row],[Patient Waittime]]&lt;=60,"46-60",TRUE,"60+")</f>
        <v>31-45</v>
      </c>
      <c r="Q5609">
        <f>--(Table1[[#This Row],[Patient Waittime]]&lt;=30)</f>
        <v>0</v>
      </c>
      <c r="R5609">
        <f>--Table1[[#This Row],[Patient Admission Flag]]</f>
        <v>1</v>
      </c>
      <c r="S5609">
        <f>--AND(Table1[[#This Row],[WithinTarget]]=1,Table1[[#This Row],[Patient Satisfaction Score]]&gt;=7)</f>
        <v>0</v>
      </c>
      <c r="T5609" t="str">
        <f>IF(LEFT(Table1[[#This Row],[Patient Gender]],1)="F","Female","Male")</f>
        <v>Female</v>
      </c>
    </row>
    <row r="5610" spans="1:20" x14ac:dyDescent="0.3">
      <c r="A5610" t="s">
        <v>5714</v>
      </c>
      <c r="B5610" s="1">
        <v>45535.07708333333</v>
      </c>
      <c r="C5610" t="s">
        <v>13</v>
      </c>
      <c r="D5610">
        <v>20</v>
      </c>
      <c r="E5610" t="s">
        <v>18</v>
      </c>
      <c r="F5610" t="s">
        <v>11</v>
      </c>
      <c r="G5610" t="b">
        <v>1</v>
      </c>
      <c r="I5610">
        <v>52</v>
      </c>
      <c r="J5610" t="b">
        <v>1</v>
      </c>
      <c r="K5610">
        <f>YEAR(Table1[[#This Row],[Patient Admission Date]])</f>
        <v>2024</v>
      </c>
      <c r="L5610" t="str">
        <f>TEXT(Table1[[#This Row],[Patient Admission Date]],"mmm")</f>
        <v>Aug</v>
      </c>
      <c r="M5610" t="str">
        <f>TEXT(Table1[[#This Row],[Patient Admission Date]],"ddd")</f>
        <v>Sat</v>
      </c>
      <c r="N5610" t="str">
        <f>TEXT(INT(HOUR(Table1[[#This Row],[Patient Admission Date]])/3)*3,"00")&amp;"-"&amp;TEXT(INT(HOUR(Table1[[#This Row],[Patient Admission Date]])/3)*3+3,"00")</f>
        <v>00-03</v>
      </c>
      <c r="O5610" t="str" cm="1">
        <f t="array" ref="O5610">_xlfn.IFS(Table1[[#This Row],[Patient Age]]&lt;=14,"0-14",Table1[[#This Row],[Patient Age]]&lt;=29,"15-29",Table1[[#This Row],[Patient Age]]&lt;=44,"30-44",Table1[[#This Row],[Patient Age]]&lt;=59,"45-59",Table1[[#This Row],[Patient Age]]&lt;=74,"60-74",TRUE,"75+")</f>
        <v>15-29</v>
      </c>
      <c r="P5610" t="str" cm="1">
        <f t="array" ref="P5610">_xlfn.IFS(Table1[[#This Row],[Patient Waittime]]&lt;=15,"0-15",Table1[[#This Row],[Patient Waittime]]&lt;=30,"16-30",Table1[[#This Row],[Patient Waittime]]&lt;=45,"31-45",Table1[[#This Row],[Patient Waittime]]&lt;=60,"46-60",TRUE,"60+")</f>
        <v>46-60</v>
      </c>
      <c r="Q5610">
        <f>--(Table1[[#This Row],[Patient Waittime]]&lt;=30)</f>
        <v>0</v>
      </c>
      <c r="R5610">
        <f>--Table1[[#This Row],[Patient Admission Flag]]</f>
        <v>1</v>
      </c>
      <c r="S5610">
        <f>--AND(Table1[[#This Row],[WithinTarget]]=1,Table1[[#This Row],[Patient Satisfaction Score]]&gt;=7)</f>
        <v>0</v>
      </c>
      <c r="T5610" t="str">
        <f>IF(LEFT(Table1[[#This Row],[Patient Gender]],1)="F","Female","Male")</f>
        <v>Female</v>
      </c>
    </row>
    <row r="5611" spans="1:20" x14ac:dyDescent="0.3">
      <c r="A5611" t="s">
        <v>5715</v>
      </c>
      <c r="B5611" s="1">
        <v>45272.374305555553</v>
      </c>
      <c r="C5611" t="s">
        <v>13</v>
      </c>
      <c r="D5611">
        <v>53</v>
      </c>
      <c r="E5611" t="s">
        <v>18</v>
      </c>
      <c r="F5611" t="s">
        <v>11</v>
      </c>
      <c r="G5611" t="b">
        <v>1</v>
      </c>
      <c r="I5611">
        <v>11</v>
      </c>
      <c r="J5611" t="b">
        <v>1</v>
      </c>
      <c r="K5611">
        <f>YEAR(Table1[[#This Row],[Patient Admission Date]])</f>
        <v>2023</v>
      </c>
      <c r="L5611" t="str">
        <f>TEXT(Table1[[#This Row],[Patient Admission Date]],"mmm")</f>
        <v>Dec</v>
      </c>
      <c r="M5611" t="str">
        <f>TEXT(Table1[[#This Row],[Patient Admission Date]],"ddd")</f>
        <v>Tue</v>
      </c>
      <c r="N5611" t="str">
        <f>TEXT(INT(HOUR(Table1[[#This Row],[Patient Admission Date]])/3)*3,"00")&amp;"-"&amp;TEXT(INT(HOUR(Table1[[#This Row],[Patient Admission Date]])/3)*3+3,"00")</f>
        <v>06-09</v>
      </c>
      <c r="O5611" t="str" cm="1">
        <f t="array" ref="O5611">_xlfn.IFS(Table1[[#This Row],[Patient Age]]&lt;=14,"0-14",Table1[[#This Row],[Patient Age]]&lt;=29,"15-29",Table1[[#This Row],[Patient Age]]&lt;=44,"30-44",Table1[[#This Row],[Patient Age]]&lt;=59,"45-59",Table1[[#This Row],[Patient Age]]&lt;=74,"60-74",TRUE,"75+")</f>
        <v>45-59</v>
      </c>
      <c r="P5611" t="str" cm="1">
        <f t="array" ref="P5611">_xlfn.IFS(Table1[[#This Row],[Patient Waittime]]&lt;=15,"0-15",Table1[[#This Row],[Patient Waittime]]&lt;=30,"16-30",Table1[[#This Row],[Patient Waittime]]&lt;=45,"31-45",Table1[[#This Row],[Patient Waittime]]&lt;=60,"46-60",TRUE,"60+")</f>
        <v>0-15</v>
      </c>
      <c r="Q5611">
        <f>--(Table1[[#This Row],[Patient Waittime]]&lt;=30)</f>
        <v>1</v>
      </c>
      <c r="R5611">
        <f>--Table1[[#This Row],[Patient Admission Flag]]</f>
        <v>1</v>
      </c>
      <c r="S5611">
        <f>--AND(Table1[[#This Row],[WithinTarget]]=1,Table1[[#This Row],[Patient Satisfaction Score]]&gt;=7)</f>
        <v>0</v>
      </c>
      <c r="T5611" t="str">
        <f>IF(LEFT(Table1[[#This Row],[Patient Gender]],1)="F","Female","Male")</f>
        <v>Female</v>
      </c>
    </row>
    <row r="5612" spans="1:20" x14ac:dyDescent="0.3">
      <c r="A5612" t="s">
        <v>5716</v>
      </c>
      <c r="B5612" s="1">
        <v>45403.502083333333</v>
      </c>
      <c r="C5612" t="s">
        <v>13</v>
      </c>
      <c r="D5612">
        <v>53</v>
      </c>
      <c r="E5612" t="s">
        <v>18</v>
      </c>
      <c r="F5612" t="s">
        <v>11</v>
      </c>
      <c r="G5612" t="b">
        <v>1</v>
      </c>
      <c r="I5612">
        <v>20</v>
      </c>
      <c r="J5612" t="b">
        <v>1</v>
      </c>
      <c r="K5612">
        <f>YEAR(Table1[[#This Row],[Patient Admission Date]])</f>
        <v>2024</v>
      </c>
      <c r="L5612" t="str">
        <f>TEXT(Table1[[#This Row],[Patient Admission Date]],"mmm")</f>
        <v>Apr</v>
      </c>
      <c r="M5612" t="str">
        <f>TEXT(Table1[[#This Row],[Patient Admission Date]],"ddd")</f>
        <v>Sun</v>
      </c>
      <c r="N5612" t="str">
        <f>TEXT(INT(HOUR(Table1[[#This Row],[Patient Admission Date]])/3)*3,"00")&amp;"-"&amp;TEXT(INT(HOUR(Table1[[#This Row],[Patient Admission Date]])/3)*3+3,"00")</f>
        <v>12-15</v>
      </c>
      <c r="O5612" t="str" cm="1">
        <f t="array" ref="O5612">_xlfn.IFS(Table1[[#This Row],[Patient Age]]&lt;=14,"0-14",Table1[[#This Row],[Patient Age]]&lt;=29,"15-29",Table1[[#This Row],[Patient Age]]&lt;=44,"30-44",Table1[[#This Row],[Patient Age]]&lt;=59,"45-59",Table1[[#This Row],[Patient Age]]&lt;=74,"60-74",TRUE,"75+")</f>
        <v>45-59</v>
      </c>
      <c r="P5612" t="str" cm="1">
        <f t="array" ref="P5612">_xlfn.IFS(Table1[[#This Row],[Patient Waittime]]&lt;=15,"0-15",Table1[[#This Row],[Patient Waittime]]&lt;=30,"16-30",Table1[[#This Row],[Patient Waittime]]&lt;=45,"31-45",Table1[[#This Row],[Patient Waittime]]&lt;=60,"46-60",TRUE,"60+")</f>
        <v>16-30</v>
      </c>
      <c r="Q5612">
        <f>--(Table1[[#This Row],[Patient Waittime]]&lt;=30)</f>
        <v>1</v>
      </c>
      <c r="R5612">
        <f>--Table1[[#This Row],[Patient Admission Flag]]</f>
        <v>1</v>
      </c>
      <c r="S5612">
        <f>--AND(Table1[[#This Row],[WithinTarget]]=1,Table1[[#This Row],[Patient Satisfaction Score]]&gt;=7)</f>
        <v>0</v>
      </c>
      <c r="T5612" t="str">
        <f>IF(LEFT(Table1[[#This Row],[Patient Gender]],1)="F","Female","Male")</f>
        <v>Female</v>
      </c>
    </row>
    <row r="5613" spans="1:20" x14ac:dyDescent="0.3">
      <c r="A5613" t="s">
        <v>5717</v>
      </c>
      <c r="B5613" s="1">
        <v>45182.47152777778</v>
      </c>
      <c r="C5613" t="s">
        <v>13</v>
      </c>
      <c r="D5613">
        <v>63</v>
      </c>
      <c r="E5613" t="s">
        <v>18</v>
      </c>
      <c r="F5613" t="s">
        <v>11</v>
      </c>
      <c r="G5613" t="b">
        <v>1</v>
      </c>
      <c r="I5613">
        <v>31</v>
      </c>
      <c r="J5613" t="b">
        <v>1</v>
      </c>
      <c r="K5613">
        <f>YEAR(Table1[[#This Row],[Patient Admission Date]])</f>
        <v>2023</v>
      </c>
      <c r="L5613" t="str">
        <f>TEXT(Table1[[#This Row],[Patient Admission Date]],"mmm")</f>
        <v>Sep</v>
      </c>
      <c r="M5613" t="str">
        <f>TEXT(Table1[[#This Row],[Patient Admission Date]],"ddd")</f>
        <v>Wed</v>
      </c>
      <c r="N5613" t="str">
        <f>TEXT(INT(HOUR(Table1[[#This Row],[Patient Admission Date]])/3)*3,"00")&amp;"-"&amp;TEXT(INT(HOUR(Table1[[#This Row],[Patient Admission Date]])/3)*3+3,"00")</f>
        <v>09-12</v>
      </c>
      <c r="O5613" t="str" cm="1">
        <f t="array" ref="O5613">_xlfn.IFS(Table1[[#This Row],[Patient Age]]&lt;=14,"0-14",Table1[[#This Row],[Patient Age]]&lt;=29,"15-29",Table1[[#This Row],[Patient Age]]&lt;=44,"30-44",Table1[[#This Row],[Patient Age]]&lt;=59,"45-59",Table1[[#This Row],[Patient Age]]&lt;=74,"60-74",TRUE,"75+")</f>
        <v>60-74</v>
      </c>
      <c r="P5613" t="str" cm="1">
        <f t="array" ref="P5613">_xlfn.IFS(Table1[[#This Row],[Patient Waittime]]&lt;=15,"0-15",Table1[[#This Row],[Patient Waittime]]&lt;=30,"16-30",Table1[[#This Row],[Patient Waittime]]&lt;=45,"31-45",Table1[[#This Row],[Patient Waittime]]&lt;=60,"46-60",TRUE,"60+")</f>
        <v>31-45</v>
      </c>
      <c r="Q5613">
        <f>--(Table1[[#This Row],[Patient Waittime]]&lt;=30)</f>
        <v>0</v>
      </c>
      <c r="R5613">
        <f>--Table1[[#This Row],[Patient Admission Flag]]</f>
        <v>1</v>
      </c>
      <c r="S5613">
        <f>--AND(Table1[[#This Row],[WithinTarget]]=1,Table1[[#This Row],[Patient Satisfaction Score]]&gt;=7)</f>
        <v>0</v>
      </c>
      <c r="T5613" t="str">
        <f>IF(LEFT(Table1[[#This Row],[Patient Gender]],1)="F","Female","Male")</f>
        <v>Female</v>
      </c>
    </row>
    <row r="5614" spans="1:20" x14ac:dyDescent="0.3">
      <c r="A5614" t="s">
        <v>5718</v>
      </c>
      <c r="B5614" s="1">
        <v>45403.995833333334</v>
      </c>
      <c r="C5614" t="s">
        <v>13</v>
      </c>
      <c r="D5614">
        <v>57</v>
      </c>
      <c r="E5614" t="s">
        <v>18</v>
      </c>
      <c r="F5614" t="s">
        <v>11</v>
      </c>
      <c r="G5614" t="b">
        <v>1</v>
      </c>
      <c r="I5614">
        <v>36</v>
      </c>
      <c r="J5614" t="b">
        <v>1</v>
      </c>
      <c r="K5614">
        <f>YEAR(Table1[[#This Row],[Patient Admission Date]])</f>
        <v>2024</v>
      </c>
      <c r="L5614" t="str">
        <f>TEXT(Table1[[#This Row],[Patient Admission Date]],"mmm")</f>
        <v>Apr</v>
      </c>
      <c r="M5614" t="str">
        <f>TEXT(Table1[[#This Row],[Patient Admission Date]],"ddd")</f>
        <v>Sun</v>
      </c>
      <c r="N5614" t="str">
        <f>TEXT(INT(HOUR(Table1[[#This Row],[Patient Admission Date]])/3)*3,"00")&amp;"-"&amp;TEXT(INT(HOUR(Table1[[#This Row],[Patient Admission Date]])/3)*3+3,"00")</f>
        <v>21-24</v>
      </c>
      <c r="O5614" t="str" cm="1">
        <f t="array" ref="O5614">_xlfn.IFS(Table1[[#This Row],[Patient Age]]&lt;=14,"0-14",Table1[[#This Row],[Patient Age]]&lt;=29,"15-29",Table1[[#This Row],[Patient Age]]&lt;=44,"30-44",Table1[[#This Row],[Patient Age]]&lt;=59,"45-59",Table1[[#This Row],[Patient Age]]&lt;=74,"60-74",TRUE,"75+")</f>
        <v>45-59</v>
      </c>
      <c r="P5614" t="str" cm="1">
        <f t="array" ref="P5614">_xlfn.IFS(Table1[[#This Row],[Patient Waittime]]&lt;=15,"0-15",Table1[[#This Row],[Patient Waittime]]&lt;=30,"16-30",Table1[[#This Row],[Patient Waittime]]&lt;=45,"31-45",Table1[[#This Row],[Patient Waittime]]&lt;=60,"46-60",TRUE,"60+")</f>
        <v>31-45</v>
      </c>
      <c r="Q5614">
        <f>--(Table1[[#This Row],[Patient Waittime]]&lt;=30)</f>
        <v>0</v>
      </c>
      <c r="R5614">
        <f>--Table1[[#This Row],[Patient Admission Flag]]</f>
        <v>1</v>
      </c>
      <c r="S5614">
        <f>--AND(Table1[[#This Row],[WithinTarget]]=1,Table1[[#This Row],[Patient Satisfaction Score]]&gt;=7)</f>
        <v>0</v>
      </c>
      <c r="T5614" t="str">
        <f>IF(LEFT(Table1[[#This Row],[Patient Gender]],1)="F","Female","Male")</f>
        <v>Female</v>
      </c>
    </row>
    <row r="5615" spans="1:20" x14ac:dyDescent="0.3">
      <c r="A5615" t="s">
        <v>5719</v>
      </c>
      <c r="B5615" s="1">
        <v>45524.422222222223</v>
      </c>
      <c r="C5615" t="s">
        <v>13</v>
      </c>
      <c r="D5615">
        <v>44</v>
      </c>
      <c r="E5615" t="s">
        <v>18</v>
      </c>
      <c r="F5615" t="s">
        <v>11</v>
      </c>
      <c r="G5615" t="b">
        <v>1</v>
      </c>
      <c r="I5615">
        <v>42</v>
      </c>
      <c r="J5615" t="b">
        <v>1</v>
      </c>
      <c r="K5615">
        <f>YEAR(Table1[[#This Row],[Patient Admission Date]])</f>
        <v>2024</v>
      </c>
      <c r="L5615" t="str">
        <f>TEXT(Table1[[#This Row],[Patient Admission Date]],"mmm")</f>
        <v>Aug</v>
      </c>
      <c r="M5615" t="str">
        <f>TEXT(Table1[[#This Row],[Patient Admission Date]],"ddd")</f>
        <v>Tue</v>
      </c>
      <c r="N5615" t="str">
        <f>TEXT(INT(HOUR(Table1[[#This Row],[Patient Admission Date]])/3)*3,"00")&amp;"-"&amp;TEXT(INT(HOUR(Table1[[#This Row],[Patient Admission Date]])/3)*3+3,"00")</f>
        <v>09-12</v>
      </c>
      <c r="O5615" t="str" cm="1">
        <f t="array" ref="O5615">_xlfn.IFS(Table1[[#This Row],[Patient Age]]&lt;=14,"0-14",Table1[[#This Row],[Patient Age]]&lt;=29,"15-29",Table1[[#This Row],[Patient Age]]&lt;=44,"30-44",Table1[[#This Row],[Patient Age]]&lt;=59,"45-59",Table1[[#This Row],[Patient Age]]&lt;=74,"60-74",TRUE,"75+")</f>
        <v>30-44</v>
      </c>
      <c r="P5615" t="str" cm="1">
        <f t="array" ref="P5615">_xlfn.IFS(Table1[[#This Row],[Patient Waittime]]&lt;=15,"0-15",Table1[[#This Row],[Patient Waittime]]&lt;=30,"16-30",Table1[[#This Row],[Patient Waittime]]&lt;=45,"31-45",Table1[[#This Row],[Patient Waittime]]&lt;=60,"46-60",TRUE,"60+")</f>
        <v>31-45</v>
      </c>
      <c r="Q5615">
        <f>--(Table1[[#This Row],[Patient Waittime]]&lt;=30)</f>
        <v>0</v>
      </c>
      <c r="R5615">
        <f>--Table1[[#This Row],[Patient Admission Flag]]</f>
        <v>1</v>
      </c>
      <c r="S5615">
        <f>--AND(Table1[[#This Row],[WithinTarget]]=1,Table1[[#This Row],[Patient Satisfaction Score]]&gt;=7)</f>
        <v>0</v>
      </c>
      <c r="T5615" t="str">
        <f>IF(LEFT(Table1[[#This Row],[Patient Gender]],1)="F","Female","Male")</f>
        <v>Female</v>
      </c>
    </row>
    <row r="5616" spans="1:20" x14ac:dyDescent="0.3">
      <c r="A5616" t="s">
        <v>5720</v>
      </c>
      <c r="B5616" s="1">
        <v>45116.273611111108</v>
      </c>
      <c r="C5616" t="s">
        <v>13</v>
      </c>
      <c r="D5616">
        <v>49</v>
      </c>
      <c r="E5616" t="s">
        <v>18</v>
      </c>
      <c r="F5616" t="s">
        <v>11</v>
      </c>
      <c r="G5616" t="b">
        <v>1</v>
      </c>
      <c r="I5616">
        <v>49</v>
      </c>
      <c r="J5616" t="b">
        <v>1</v>
      </c>
      <c r="K5616">
        <f>YEAR(Table1[[#This Row],[Patient Admission Date]])</f>
        <v>2023</v>
      </c>
      <c r="L5616" t="str">
        <f>TEXT(Table1[[#This Row],[Patient Admission Date]],"mmm")</f>
        <v>Jul</v>
      </c>
      <c r="M5616" t="str">
        <f>TEXT(Table1[[#This Row],[Patient Admission Date]],"ddd")</f>
        <v>Sun</v>
      </c>
      <c r="N5616" t="str">
        <f>TEXT(INT(HOUR(Table1[[#This Row],[Patient Admission Date]])/3)*3,"00")&amp;"-"&amp;TEXT(INT(HOUR(Table1[[#This Row],[Patient Admission Date]])/3)*3+3,"00")</f>
        <v>06-09</v>
      </c>
      <c r="O5616" t="str" cm="1">
        <f t="array" ref="O5616">_xlfn.IFS(Table1[[#This Row],[Patient Age]]&lt;=14,"0-14",Table1[[#This Row],[Patient Age]]&lt;=29,"15-29",Table1[[#This Row],[Patient Age]]&lt;=44,"30-44",Table1[[#This Row],[Patient Age]]&lt;=59,"45-59",Table1[[#This Row],[Patient Age]]&lt;=74,"60-74",TRUE,"75+")</f>
        <v>45-59</v>
      </c>
      <c r="P5616" t="str" cm="1">
        <f t="array" ref="P5616">_xlfn.IFS(Table1[[#This Row],[Patient Waittime]]&lt;=15,"0-15",Table1[[#This Row],[Patient Waittime]]&lt;=30,"16-30",Table1[[#This Row],[Patient Waittime]]&lt;=45,"31-45",Table1[[#This Row],[Patient Waittime]]&lt;=60,"46-60",TRUE,"60+")</f>
        <v>46-60</v>
      </c>
      <c r="Q5616">
        <f>--(Table1[[#This Row],[Patient Waittime]]&lt;=30)</f>
        <v>0</v>
      </c>
      <c r="R5616">
        <f>--Table1[[#This Row],[Patient Admission Flag]]</f>
        <v>1</v>
      </c>
      <c r="S5616">
        <f>--AND(Table1[[#This Row],[WithinTarget]]=1,Table1[[#This Row],[Patient Satisfaction Score]]&gt;=7)</f>
        <v>0</v>
      </c>
      <c r="T5616" t="str">
        <f>IF(LEFT(Table1[[#This Row],[Patient Gender]],1)="F","Female","Male")</f>
        <v>Female</v>
      </c>
    </row>
    <row r="5617" spans="1:20" x14ac:dyDescent="0.3">
      <c r="A5617" t="s">
        <v>5721</v>
      </c>
      <c r="B5617" s="1">
        <v>45207.76458333333</v>
      </c>
      <c r="C5617" t="s">
        <v>13</v>
      </c>
      <c r="D5617">
        <v>44</v>
      </c>
      <c r="E5617" t="s">
        <v>18</v>
      </c>
      <c r="F5617" t="s">
        <v>11</v>
      </c>
      <c r="G5617" t="b">
        <v>1</v>
      </c>
      <c r="I5617">
        <v>55</v>
      </c>
      <c r="J5617" t="b">
        <v>1</v>
      </c>
      <c r="K5617">
        <f>YEAR(Table1[[#This Row],[Patient Admission Date]])</f>
        <v>2023</v>
      </c>
      <c r="L5617" t="str">
        <f>TEXT(Table1[[#This Row],[Patient Admission Date]],"mmm")</f>
        <v>Oct</v>
      </c>
      <c r="M5617" t="str">
        <f>TEXT(Table1[[#This Row],[Patient Admission Date]],"ddd")</f>
        <v>Sun</v>
      </c>
      <c r="N5617" t="str">
        <f>TEXT(INT(HOUR(Table1[[#This Row],[Patient Admission Date]])/3)*3,"00")&amp;"-"&amp;TEXT(INT(HOUR(Table1[[#This Row],[Patient Admission Date]])/3)*3+3,"00")</f>
        <v>18-21</v>
      </c>
      <c r="O5617" t="str" cm="1">
        <f t="array" ref="O5617">_xlfn.IFS(Table1[[#This Row],[Patient Age]]&lt;=14,"0-14",Table1[[#This Row],[Patient Age]]&lt;=29,"15-29",Table1[[#This Row],[Patient Age]]&lt;=44,"30-44",Table1[[#This Row],[Patient Age]]&lt;=59,"45-59",Table1[[#This Row],[Patient Age]]&lt;=74,"60-74",TRUE,"75+")</f>
        <v>30-44</v>
      </c>
      <c r="P5617" t="str" cm="1">
        <f t="array" ref="P5617">_xlfn.IFS(Table1[[#This Row],[Patient Waittime]]&lt;=15,"0-15",Table1[[#This Row],[Patient Waittime]]&lt;=30,"16-30",Table1[[#This Row],[Patient Waittime]]&lt;=45,"31-45",Table1[[#This Row],[Patient Waittime]]&lt;=60,"46-60",TRUE,"60+")</f>
        <v>46-60</v>
      </c>
      <c r="Q5617">
        <f>--(Table1[[#This Row],[Patient Waittime]]&lt;=30)</f>
        <v>0</v>
      </c>
      <c r="R5617">
        <f>--Table1[[#This Row],[Patient Admission Flag]]</f>
        <v>1</v>
      </c>
      <c r="S5617">
        <f>--AND(Table1[[#This Row],[WithinTarget]]=1,Table1[[#This Row],[Patient Satisfaction Score]]&gt;=7)</f>
        <v>0</v>
      </c>
      <c r="T5617" t="str">
        <f>IF(LEFT(Table1[[#This Row],[Patient Gender]],1)="F","Female","Male")</f>
        <v>Female</v>
      </c>
    </row>
    <row r="5618" spans="1:20" x14ac:dyDescent="0.3">
      <c r="A5618" t="s">
        <v>5722</v>
      </c>
      <c r="B5618" s="1">
        <v>45360.883333333331</v>
      </c>
      <c r="C5618" t="s">
        <v>13</v>
      </c>
      <c r="D5618">
        <v>73</v>
      </c>
      <c r="E5618" t="s">
        <v>18</v>
      </c>
      <c r="F5618" t="s">
        <v>11</v>
      </c>
      <c r="G5618" t="b">
        <v>1</v>
      </c>
      <c r="I5618">
        <v>40</v>
      </c>
      <c r="J5618" t="b">
        <v>1</v>
      </c>
      <c r="K5618">
        <f>YEAR(Table1[[#This Row],[Patient Admission Date]])</f>
        <v>2024</v>
      </c>
      <c r="L5618" t="str">
        <f>TEXT(Table1[[#This Row],[Patient Admission Date]],"mmm")</f>
        <v>Mar</v>
      </c>
      <c r="M5618" t="str">
        <f>TEXT(Table1[[#This Row],[Patient Admission Date]],"ddd")</f>
        <v>Sat</v>
      </c>
      <c r="N5618" t="str">
        <f>TEXT(INT(HOUR(Table1[[#This Row],[Patient Admission Date]])/3)*3,"00")&amp;"-"&amp;TEXT(INT(HOUR(Table1[[#This Row],[Patient Admission Date]])/3)*3+3,"00")</f>
        <v>21-24</v>
      </c>
      <c r="O5618" t="str" cm="1">
        <f t="array" ref="O5618">_xlfn.IFS(Table1[[#This Row],[Patient Age]]&lt;=14,"0-14",Table1[[#This Row],[Patient Age]]&lt;=29,"15-29",Table1[[#This Row],[Patient Age]]&lt;=44,"30-44",Table1[[#This Row],[Patient Age]]&lt;=59,"45-59",Table1[[#This Row],[Patient Age]]&lt;=74,"60-74",TRUE,"75+")</f>
        <v>60-74</v>
      </c>
      <c r="P5618" t="str" cm="1">
        <f t="array" ref="P5618">_xlfn.IFS(Table1[[#This Row],[Patient Waittime]]&lt;=15,"0-15",Table1[[#This Row],[Patient Waittime]]&lt;=30,"16-30",Table1[[#This Row],[Patient Waittime]]&lt;=45,"31-45",Table1[[#This Row],[Patient Waittime]]&lt;=60,"46-60",TRUE,"60+")</f>
        <v>31-45</v>
      </c>
      <c r="Q5618">
        <f>--(Table1[[#This Row],[Patient Waittime]]&lt;=30)</f>
        <v>0</v>
      </c>
      <c r="R5618">
        <f>--Table1[[#This Row],[Patient Admission Flag]]</f>
        <v>1</v>
      </c>
      <c r="S5618">
        <f>--AND(Table1[[#This Row],[WithinTarget]]=1,Table1[[#This Row],[Patient Satisfaction Score]]&gt;=7)</f>
        <v>0</v>
      </c>
      <c r="T5618" t="str">
        <f>IF(LEFT(Table1[[#This Row],[Patient Gender]],1)="F","Female","Male")</f>
        <v>Female</v>
      </c>
    </row>
    <row r="5619" spans="1:20" x14ac:dyDescent="0.3">
      <c r="A5619" t="s">
        <v>5723</v>
      </c>
      <c r="B5619" s="1">
        <v>45593.857638888891</v>
      </c>
      <c r="C5619" t="s">
        <v>13</v>
      </c>
      <c r="D5619">
        <v>71</v>
      </c>
      <c r="E5619" t="s">
        <v>18</v>
      </c>
      <c r="F5619" t="s">
        <v>11</v>
      </c>
      <c r="G5619" t="b">
        <v>1</v>
      </c>
      <c r="I5619">
        <v>49</v>
      </c>
      <c r="J5619" t="b">
        <v>1</v>
      </c>
      <c r="K5619">
        <f>YEAR(Table1[[#This Row],[Patient Admission Date]])</f>
        <v>2024</v>
      </c>
      <c r="L5619" t="str">
        <f>TEXT(Table1[[#This Row],[Patient Admission Date]],"mmm")</f>
        <v>Oct</v>
      </c>
      <c r="M5619" t="str">
        <f>TEXT(Table1[[#This Row],[Patient Admission Date]],"ddd")</f>
        <v>Mon</v>
      </c>
      <c r="N5619" t="str">
        <f>TEXT(INT(HOUR(Table1[[#This Row],[Patient Admission Date]])/3)*3,"00")&amp;"-"&amp;TEXT(INT(HOUR(Table1[[#This Row],[Patient Admission Date]])/3)*3+3,"00")</f>
        <v>18-21</v>
      </c>
      <c r="O5619" t="str" cm="1">
        <f t="array" ref="O5619">_xlfn.IFS(Table1[[#This Row],[Patient Age]]&lt;=14,"0-14",Table1[[#This Row],[Patient Age]]&lt;=29,"15-29",Table1[[#This Row],[Patient Age]]&lt;=44,"30-44",Table1[[#This Row],[Patient Age]]&lt;=59,"45-59",Table1[[#This Row],[Patient Age]]&lt;=74,"60-74",TRUE,"75+")</f>
        <v>60-74</v>
      </c>
      <c r="P5619" t="str" cm="1">
        <f t="array" ref="P5619">_xlfn.IFS(Table1[[#This Row],[Patient Waittime]]&lt;=15,"0-15",Table1[[#This Row],[Patient Waittime]]&lt;=30,"16-30",Table1[[#This Row],[Patient Waittime]]&lt;=45,"31-45",Table1[[#This Row],[Patient Waittime]]&lt;=60,"46-60",TRUE,"60+")</f>
        <v>46-60</v>
      </c>
      <c r="Q5619">
        <f>--(Table1[[#This Row],[Patient Waittime]]&lt;=30)</f>
        <v>0</v>
      </c>
      <c r="R5619">
        <f>--Table1[[#This Row],[Patient Admission Flag]]</f>
        <v>1</v>
      </c>
      <c r="S5619">
        <f>--AND(Table1[[#This Row],[WithinTarget]]=1,Table1[[#This Row],[Patient Satisfaction Score]]&gt;=7)</f>
        <v>0</v>
      </c>
      <c r="T5619" t="str">
        <f>IF(LEFT(Table1[[#This Row],[Patient Gender]],1)="F","Female","Male")</f>
        <v>Female</v>
      </c>
    </row>
    <row r="5620" spans="1:20" x14ac:dyDescent="0.3">
      <c r="A5620" t="s">
        <v>5724</v>
      </c>
      <c r="B5620" s="1">
        <v>45512.022916666669</v>
      </c>
      <c r="C5620" t="s">
        <v>13</v>
      </c>
      <c r="D5620">
        <v>76</v>
      </c>
      <c r="E5620" t="s">
        <v>18</v>
      </c>
      <c r="F5620" t="s">
        <v>11</v>
      </c>
      <c r="G5620" t="b">
        <v>1</v>
      </c>
      <c r="I5620">
        <v>11</v>
      </c>
      <c r="J5620" t="b">
        <v>1</v>
      </c>
      <c r="K5620">
        <f>YEAR(Table1[[#This Row],[Patient Admission Date]])</f>
        <v>2024</v>
      </c>
      <c r="L5620" t="str">
        <f>TEXT(Table1[[#This Row],[Patient Admission Date]],"mmm")</f>
        <v>Aug</v>
      </c>
      <c r="M5620" t="str">
        <f>TEXT(Table1[[#This Row],[Patient Admission Date]],"ddd")</f>
        <v>Thu</v>
      </c>
      <c r="N5620" t="str">
        <f>TEXT(INT(HOUR(Table1[[#This Row],[Patient Admission Date]])/3)*3,"00")&amp;"-"&amp;TEXT(INT(HOUR(Table1[[#This Row],[Patient Admission Date]])/3)*3+3,"00")</f>
        <v>00-03</v>
      </c>
      <c r="O5620" t="str" cm="1">
        <f t="array" ref="O5620">_xlfn.IFS(Table1[[#This Row],[Patient Age]]&lt;=14,"0-14",Table1[[#This Row],[Patient Age]]&lt;=29,"15-29",Table1[[#This Row],[Patient Age]]&lt;=44,"30-44",Table1[[#This Row],[Patient Age]]&lt;=59,"45-59",Table1[[#This Row],[Patient Age]]&lt;=74,"60-74",TRUE,"75+")</f>
        <v>75+</v>
      </c>
      <c r="P5620" t="str" cm="1">
        <f t="array" ref="P5620">_xlfn.IFS(Table1[[#This Row],[Patient Waittime]]&lt;=15,"0-15",Table1[[#This Row],[Patient Waittime]]&lt;=30,"16-30",Table1[[#This Row],[Patient Waittime]]&lt;=45,"31-45",Table1[[#This Row],[Patient Waittime]]&lt;=60,"46-60",TRUE,"60+")</f>
        <v>0-15</v>
      </c>
      <c r="Q5620">
        <f>--(Table1[[#This Row],[Patient Waittime]]&lt;=30)</f>
        <v>1</v>
      </c>
      <c r="R5620">
        <f>--Table1[[#This Row],[Patient Admission Flag]]</f>
        <v>1</v>
      </c>
      <c r="S5620">
        <f>--AND(Table1[[#This Row],[WithinTarget]]=1,Table1[[#This Row],[Patient Satisfaction Score]]&gt;=7)</f>
        <v>0</v>
      </c>
      <c r="T5620" t="str">
        <f>IF(LEFT(Table1[[#This Row],[Patient Gender]],1)="F","Female","Male")</f>
        <v>Female</v>
      </c>
    </row>
    <row r="5621" spans="1:20" x14ac:dyDescent="0.3">
      <c r="A5621" t="s">
        <v>5725</v>
      </c>
      <c r="B5621" s="1">
        <v>45306.609722222223</v>
      </c>
      <c r="C5621" t="s">
        <v>13</v>
      </c>
      <c r="D5621">
        <v>51</v>
      </c>
      <c r="E5621" t="s">
        <v>18</v>
      </c>
      <c r="F5621" t="s">
        <v>11</v>
      </c>
      <c r="G5621" t="b">
        <v>1</v>
      </c>
      <c r="I5621">
        <v>38</v>
      </c>
      <c r="J5621" t="b">
        <v>1</v>
      </c>
      <c r="K5621">
        <f>YEAR(Table1[[#This Row],[Patient Admission Date]])</f>
        <v>2024</v>
      </c>
      <c r="L5621" t="str">
        <f>TEXT(Table1[[#This Row],[Patient Admission Date]],"mmm")</f>
        <v>Jan</v>
      </c>
      <c r="M5621" t="str">
        <f>TEXT(Table1[[#This Row],[Patient Admission Date]],"ddd")</f>
        <v>Mon</v>
      </c>
      <c r="N5621" t="str">
        <f>TEXT(INT(HOUR(Table1[[#This Row],[Patient Admission Date]])/3)*3,"00")&amp;"-"&amp;TEXT(INT(HOUR(Table1[[#This Row],[Patient Admission Date]])/3)*3+3,"00")</f>
        <v>12-15</v>
      </c>
      <c r="O5621" t="str" cm="1">
        <f t="array" ref="O5621">_xlfn.IFS(Table1[[#This Row],[Patient Age]]&lt;=14,"0-14",Table1[[#This Row],[Patient Age]]&lt;=29,"15-29",Table1[[#This Row],[Patient Age]]&lt;=44,"30-44",Table1[[#This Row],[Patient Age]]&lt;=59,"45-59",Table1[[#This Row],[Patient Age]]&lt;=74,"60-74",TRUE,"75+")</f>
        <v>45-59</v>
      </c>
      <c r="P5621" t="str" cm="1">
        <f t="array" ref="P5621">_xlfn.IFS(Table1[[#This Row],[Patient Waittime]]&lt;=15,"0-15",Table1[[#This Row],[Patient Waittime]]&lt;=30,"16-30",Table1[[#This Row],[Patient Waittime]]&lt;=45,"31-45",Table1[[#This Row],[Patient Waittime]]&lt;=60,"46-60",TRUE,"60+")</f>
        <v>31-45</v>
      </c>
      <c r="Q5621">
        <f>--(Table1[[#This Row],[Patient Waittime]]&lt;=30)</f>
        <v>0</v>
      </c>
      <c r="R5621">
        <f>--Table1[[#This Row],[Patient Admission Flag]]</f>
        <v>1</v>
      </c>
      <c r="S5621">
        <f>--AND(Table1[[#This Row],[WithinTarget]]=1,Table1[[#This Row],[Patient Satisfaction Score]]&gt;=7)</f>
        <v>0</v>
      </c>
      <c r="T5621" t="str">
        <f>IF(LEFT(Table1[[#This Row],[Patient Gender]],1)="F","Female","Male")</f>
        <v>Female</v>
      </c>
    </row>
    <row r="5622" spans="1:20" x14ac:dyDescent="0.3">
      <c r="A5622" t="s">
        <v>5726</v>
      </c>
      <c r="B5622" s="1">
        <v>45293.712500000001</v>
      </c>
      <c r="C5622" t="s">
        <v>13</v>
      </c>
      <c r="D5622">
        <v>26</v>
      </c>
      <c r="E5622" t="s">
        <v>18</v>
      </c>
      <c r="F5622" t="s">
        <v>11</v>
      </c>
      <c r="G5622" t="b">
        <v>1</v>
      </c>
      <c r="I5622">
        <v>49</v>
      </c>
      <c r="J5622" t="b">
        <v>1</v>
      </c>
      <c r="K5622">
        <f>YEAR(Table1[[#This Row],[Patient Admission Date]])</f>
        <v>2024</v>
      </c>
      <c r="L5622" t="str">
        <f>TEXT(Table1[[#This Row],[Patient Admission Date]],"mmm")</f>
        <v>Jan</v>
      </c>
      <c r="M5622" t="str">
        <f>TEXT(Table1[[#This Row],[Patient Admission Date]],"ddd")</f>
        <v>Tue</v>
      </c>
      <c r="N5622" t="str">
        <f>TEXT(INT(HOUR(Table1[[#This Row],[Patient Admission Date]])/3)*3,"00")&amp;"-"&amp;TEXT(INT(HOUR(Table1[[#This Row],[Patient Admission Date]])/3)*3+3,"00")</f>
        <v>15-18</v>
      </c>
      <c r="O5622" t="str" cm="1">
        <f t="array" ref="O5622">_xlfn.IFS(Table1[[#This Row],[Patient Age]]&lt;=14,"0-14",Table1[[#This Row],[Patient Age]]&lt;=29,"15-29",Table1[[#This Row],[Patient Age]]&lt;=44,"30-44",Table1[[#This Row],[Patient Age]]&lt;=59,"45-59",Table1[[#This Row],[Patient Age]]&lt;=74,"60-74",TRUE,"75+")</f>
        <v>15-29</v>
      </c>
      <c r="P5622" t="str" cm="1">
        <f t="array" ref="P5622">_xlfn.IFS(Table1[[#This Row],[Patient Waittime]]&lt;=15,"0-15",Table1[[#This Row],[Patient Waittime]]&lt;=30,"16-30",Table1[[#This Row],[Patient Waittime]]&lt;=45,"31-45",Table1[[#This Row],[Patient Waittime]]&lt;=60,"46-60",TRUE,"60+")</f>
        <v>46-60</v>
      </c>
      <c r="Q5622">
        <f>--(Table1[[#This Row],[Patient Waittime]]&lt;=30)</f>
        <v>0</v>
      </c>
      <c r="R5622">
        <f>--Table1[[#This Row],[Patient Admission Flag]]</f>
        <v>1</v>
      </c>
      <c r="S5622">
        <f>--AND(Table1[[#This Row],[WithinTarget]]=1,Table1[[#This Row],[Patient Satisfaction Score]]&gt;=7)</f>
        <v>0</v>
      </c>
      <c r="T5622" t="str">
        <f>IF(LEFT(Table1[[#This Row],[Patient Gender]],1)="F","Female","Male")</f>
        <v>Female</v>
      </c>
    </row>
    <row r="5623" spans="1:20" x14ac:dyDescent="0.3">
      <c r="A5623" t="s">
        <v>5727</v>
      </c>
      <c r="B5623" s="1">
        <v>45023.572222222225</v>
      </c>
      <c r="C5623" t="s">
        <v>13</v>
      </c>
      <c r="D5623">
        <v>49</v>
      </c>
      <c r="E5623" t="s">
        <v>18</v>
      </c>
      <c r="F5623" t="s">
        <v>11</v>
      </c>
      <c r="G5623" t="b">
        <v>1</v>
      </c>
      <c r="I5623">
        <v>54</v>
      </c>
      <c r="J5623" t="b">
        <v>1</v>
      </c>
      <c r="K5623">
        <f>YEAR(Table1[[#This Row],[Patient Admission Date]])</f>
        <v>2023</v>
      </c>
      <c r="L5623" t="str">
        <f>TEXT(Table1[[#This Row],[Patient Admission Date]],"mmm")</f>
        <v>Apr</v>
      </c>
      <c r="M5623" t="str">
        <f>TEXT(Table1[[#This Row],[Patient Admission Date]],"ddd")</f>
        <v>Fri</v>
      </c>
      <c r="N5623" t="str">
        <f>TEXT(INT(HOUR(Table1[[#This Row],[Patient Admission Date]])/3)*3,"00")&amp;"-"&amp;TEXT(INT(HOUR(Table1[[#This Row],[Patient Admission Date]])/3)*3+3,"00")</f>
        <v>12-15</v>
      </c>
      <c r="O5623" t="str" cm="1">
        <f t="array" ref="O5623">_xlfn.IFS(Table1[[#This Row],[Patient Age]]&lt;=14,"0-14",Table1[[#This Row],[Patient Age]]&lt;=29,"15-29",Table1[[#This Row],[Patient Age]]&lt;=44,"30-44",Table1[[#This Row],[Patient Age]]&lt;=59,"45-59",Table1[[#This Row],[Patient Age]]&lt;=74,"60-74",TRUE,"75+")</f>
        <v>45-59</v>
      </c>
      <c r="P5623" t="str" cm="1">
        <f t="array" ref="P5623">_xlfn.IFS(Table1[[#This Row],[Patient Waittime]]&lt;=15,"0-15",Table1[[#This Row],[Patient Waittime]]&lt;=30,"16-30",Table1[[#This Row],[Patient Waittime]]&lt;=45,"31-45",Table1[[#This Row],[Patient Waittime]]&lt;=60,"46-60",TRUE,"60+")</f>
        <v>46-60</v>
      </c>
      <c r="Q5623">
        <f>--(Table1[[#This Row],[Patient Waittime]]&lt;=30)</f>
        <v>0</v>
      </c>
      <c r="R5623">
        <f>--Table1[[#This Row],[Patient Admission Flag]]</f>
        <v>1</v>
      </c>
      <c r="S5623">
        <f>--AND(Table1[[#This Row],[WithinTarget]]=1,Table1[[#This Row],[Patient Satisfaction Score]]&gt;=7)</f>
        <v>0</v>
      </c>
      <c r="T5623" t="str">
        <f>IF(LEFT(Table1[[#This Row],[Patient Gender]],1)="F","Female","Male")</f>
        <v>Female</v>
      </c>
    </row>
    <row r="5624" spans="1:20" x14ac:dyDescent="0.3">
      <c r="A5624" t="s">
        <v>5728</v>
      </c>
      <c r="B5624" s="1">
        <v>45484.900694444441</v>
      </c>
      <c r="C5624" t="s">
        <v>13</v>
      </c>
      <c r="D5624">
        <v>30</v>
      </c>
      <c r="E5624" t="s">
        <v>18</v>
      </c>
      <c r="F5624" t="s">
        <v>11</v>
      </c>
      <c r="G5624" t="b">
        <v>1</v>
      </c>
      <c r="I5624">
        <v>26</v>
      </c>
      <c r="J5624" t="b">
        <v>1</v>
      </c>
      <c r="K5624">
        <f>YEAR(Table1[[#This Row],[Patient Admission Date]])</f>
        <v>2024</v>
      </c>
      <c r="L5624" t="str">
        <f>TEXT(Table1[[#This Row],[Patient Admission Date]],"mmm")</f>
        <v>Jul</v>
      </c>
      <c r="M5624" t="str">
        <f>TEXT(Table1[[#This Row],[Patient Admission Date]],"ddd")</f>
        <v>Thu</v>
      </c>
      <c r="N5624" t="str">
        <f>TEXT(INT(HOUR(Table1[[#This Row],[Patient Admission Date]])/3)*3,"00")&amp;"-"&amp;TEXT(INT(HOUR(Table1[[#This Row],[Patient Admission Date]])/3)*3+3,"00")</f>
        <v>21-24</v>
      </c>
      <c r="O5624" t="str" cm="1">
        <f t="array" ref="O5624">_xlfn.IFS(Table1[[#This Row],[Patient Age]]&lt;=14,"0-14",Table1[[#This Row],[Patient Age]]&lt;=29,"15-29",Table1[[#This Row],[Patient Age]]&lt;=44,"30-44",Table1[[#This Row],[Patient Age]]&lt;=59,"45-59",Table1[[#This Row],[Patient Age]]&lt;=74,"60-74",TRUE,"75+")</f>
        <v>30-44</v>
      </c>
      <c r="P5624" t="str" cm="1">
        <f t="array" ref="P5624">_xlfn.IFS(Table1[[#This Row],[Patient Waittime]]&lt;=15,"0-15",Table1[[#This Row],[Patient Waittime]]&lt;=30,"16-30",Table1[[#This Row],[Patient Waittime]]&lt;=45,"31-45",Table1[[#This Row],[Patient Waittime]]&lt;=60,"46-60",TRUE,"60+")</f>
        <v>16-30</v>
      </c>
      <c r="Q5624">
        <f>--(Table1[[#This Row],[Patient Waittime]]&lt;=30)</f>
        <v>1</v>
      </c>
      <c r="R5624">
        <f>--Table1[[#This Row],[Patient Admission Flag]]</f>
        <v>1</v>
      </c>
      <c r="S5624">
        <f>--AND(Table1[[#This Row],[WithinTarget]]=1,Table1[[#This Row],[Patient Satisfaction Score]]&gt;=7)</f>
        <v>0</v>
      </c>
      <c r="T5624" t="str">
        <f>IF(LEFT(Table1[[#This Row],[Patient Gender]],1)="F","Female","Male")</f>
        <v>Female</v>
      </c>
    </row>
    <row r="5625" spans="1:20" x14ac:dyDescent="0.3">
      <c r="A5625" t="s">
        <v>5729</v>
      </c>
      <c r="B5625" s="1">
        <v>45287.754166666666</v>
      </c>
      <c r="C5625" t="s">
        <v>13</v>
      </c>
      <c r="D5625">
        <v>2</v>
      </c>
      <c r="E5625" t="s">
        <v>18</v>
      </c>
      <c r="F5625" t="s">
        <v>11</v>
      </c>
      <c r="G5625" t="b">
        <v>1</v>
      </c>
      <c r="I5625">
        <v>43</v>
      </c>
      <c r="J5625" t="b">
        <v>1</v>
      </c>
      <c r="K5625">
        <f>YEAR(Table1[[#This Row],[Patient Admission Date]])</f>
        <v>2023</v>
      </c>
      <c r="L5625" t="str">
        <f>TEXT(Table1[[#This Row],[Patient Admission Date]],"mmm")</f>
        <v>Dec</v>
      </c>
      <c r="M5625" t="str">
        <f>TEXT(Table1[[#This Row],[Patient Admission Date]],"ddd")</f>
        <v>Wed</v>
      </c>
      <c r="N5625" t="str">
        <f>TEXT(INT(HOUR(Table1[[#This Row],[Patient Admission Date]])/3)*3,"00")&amp;"-"&amp;TEXT(INT(HOUR(Table1[[#This Row],[Patient Admission Date]])/3)*3+3,"00")</f>
        <v>18-21</v>
      </c>
      <c r="O5625" t="str" cm="1">
        <f t="array" ref="O5625">_xlfn.IFS(Table1[[#This Row],[Patient Age]]&lt;=14,"0-14",Table1[[#This Row],[Patient Age]]&lt;=29,"15-29",Table1[[#This Row],[Patient Age]]&lt;=44,"30-44",Table1[[#This Row],[Patient Age]]&lt;=59,"45-59",Table1[[#This Row],[Patient Age]]&lt;=74,"60-74",TRUE,"75+")</f>
        <v>0-14</v>
      </c>
      <c r="P5625" t="str" cm="1">
        <f t="array" ref="P5625">_xlfn.IFS(Table1[[#This Row],[Patient Waittime]]&lt;=15,"0-15",Table1[[#This Row],[Patient Waittime]]&lt;=30,"16-30",Table1[[#This Row],[Patient Waittime]]&lt;=45,"31-45",Table1[[#This Row],[Patient Waittime]]&lt;=60,"46-60",TRUE,"60+")</f>
        <v>31-45</v>
      </c>
      <c r="Q5625">
        <f>--(Table1[[#This Row],[Patient Waittime]]&lt;=30)</f>
        <v>0</v>
      </c>
      <c r="R5625">
        <f>--Table1[[#This Row],[Patient Admission Flag]]</f>
        <v>1</v>
      </c>
      <c r="S5625">
        <f>--AND(Table1[[#This Row],[WithinTarget]]=1,Table1[[#This Row],[Patient Satisfaction Score]]&gt;=7)</f>
        <v>0</v>
      </c>
      <c r="T5625" t="str">
        <f>IF(LEFT(Table1[[#This Row],[Patient Gender]],1)="F","Female","Male")</f>
        <v>Female</v>
      </c>
    </row>
    <row r="5626" spans="1:20" x14ac:dyDescent="0.3">
      <c r="A5626" t="s">
        <v>5730</v>
      </c>
      <c r="B5626" s="1">
        <v>45100.482638888891</v>
      </c>
      <c r="C5626" t="s">
        <v>13</v>
      </c>
      <c r="D5626">
        <v>16</v>
      </c>
      <c r="E5626" t="s">
        <v>18</v>
      </c>
      <c r="F5626" t="s">
        <v>11</v>
      </c>
      <c r="G5626" t="b">
        <v>1</v>
      </c>
      <c r="I5626">
        <v>59</v>
      </c>
      <c r="J5626" t="b">
        <v>1</v>
      </c>
      <c r="K5626">
        <f>YEAR(Table1[[#This Row],[Patient Admission Date]])</f>
        <v>2023</v>
      </c>
      <c r="L5626" t="str">
        <f>TEXT(Table1[[#This Row],[Patient Admission Date]],"mmm")</f>
        <v>Jun</v>
      </c>
      <c r="M5626" t="str">
        <f>TEXT(Table1[[#This Row],[Patient Admission Date]],"ddd")</f>
        <v>Fri</v>
      </c>
      <c r="N5626" t="str">
        <f>TEXT(INT(HOUR(Table1[[#This Row],[Patient Admission Date]])/3)*3,"00")&amp;"-"&amp;TEXT(INT(HOUR(Table1[[#This Row],[Patient Admission Date]])/3)*3+3,"00")</f>
        <v>09-12</v>
      </c>
      <c r="O5626" t="str" cm="1">
        <f t="array" ref="O5626">_xlfn.IFS(Table1[[#This Row],[Patient Age]]&lt;=14,"0-14",Table1[[#This Row],[Patient Age]]&lt;=29,"15-29",Table1[[#This Row],[Patient Age]]&lt;=44,"30-44",Table1[[#This Row],[Patient Age]]&lt;=59,"45-59",Table1[[#This Row],[Patient Age]]&lt;=74,"60-74",TRUE,"75+")</f>
        <v>15-29</v>
      </c>
      <c r="P5626" t="str" cm="1">
        <f t="array" ref="P5626">_xlfn.IFS(Table1[[#This Row],[Patient Waittime]]&lt;=15,"0-15",Table1[[#This Row],[Patient Waittime]]&lt;=30,"16-30",Table1[[#This Row],[Patient Waittime]]&lt;=45,"31-45",Table1[[#This Row],[Patient Waittime]]&lt;=60,"46-60",TRUE,"60+")</f>
        <v>46-60</v>
      </c>
      <c r="Q5626">
        <f>--(Table1[[#This Row],[Patient Waittime]]&lt;=30)</f>
        <v>0</v>
      </c>
      <c r="R5626">
        <f>--Table1[[#This Row],[Patient Admission Flag]]</f>
        <v>1</v>
      </c>
      <c r="S5626">
        <f>--AND(Table1[[#This Row],[WithinTarget]]=1,Table1[[#This Row],[Patient Satisfaction Score]]&gt;=7)</f>
        <v>0</v>
      </c>
      <c r="T5626" t="str">
        <f>IF(LEFT(Table1[[#This Row],[Patient Gender]],1)="F","Female","Male")</f>
        <v>Female</v>
      </c>
    </row>
    <row r="5627" spans="1:20" x14ac:dyDescent="0.3">
      <c r="A5627" t="s">
        <v>5731</v>
      </c>
      <c r="B5627" s="1">
        <v>45386.686111111114</v>
      </c>
      <c r="C5627" t="s">
        <v>13</v>
      </c>
      <c r="D5627">
        <v>75</v>
      </c>
      <c r="E5627" t="s">
        <v>18</v>
      </c>
      <c r="F5627" t="s">
        <v>11</v>
      </c>
      <c r="G5627" t="b">
        <v>1</v>
      </c>
      <c r="I5627">
        <v>11</v>
      </c>
      <c r="J5627" t="b">
        <v>1</v>
      </c>
      <c r="K5627">
        <f>YEAR(Table1[[#This Row],[Patient Admission Date]])</f>
        <v>2024</v>
      </c>
      <c r="L5627" t="str">
        <f>TEXT(Table1[[#This Row],[Patient Admission Date]],"mmm")</f>
        <v>Apr</v>
      </c>
      <c r="M5627" t="str">
        <f>TEXT(Table1[[#This Row],[Patient Admission Date]],"ddd")</f>
        <v>Thu</v>
      </c>
      <c r="N5627" t="str">
        <f>TEXT(INT(HOUR(Table1[[#This Row],[Patient Admission Date]])/3)*3,"00")&amp;"-"&amp;TEXT(INT(HOUR(Table1[[#This Row],[Patient Admission Date]])/3)*3+3,"00")</f>
        <v>15-18</v>
      </c>
      <c r="O5627" t="str" cm="1">
        <f t="array" ref="O5627">_xlfn.IFS(Table1[[#This Row],[Patient Age]]&lt;=14,"0-14",Table1[[#This Row],[Patient Age]]&lt;=29,"15-29",Table1[[#This Row],[Patient Age]]&lt;=44,"30-44",Table1[[#This Row],[Patient Age]]&lt;=59,"45-59",Table1[[#This Row],[Patient Age]]&lt;=74,"60-74",TRUE,"75+")</f>
        <v>75+</v>
      </c>
      <c r="P5627" t="str" cm="1">
        <f t="array" ref="P5627">_xlfn.IFS(Table1[[#This Row],[Patient Waittime]]&lt;=15,"0-15",Table1[[#This Row],[Patient Waittime]]&lt;=30,"16-30",Table1[[#This Row],[Patient Waittime]]&lt;=45,"31-45",Table1[[#This Row],[Patient Waittime]]&lt;=60,"46-60",TRUE,"60+")</f>
        <v>0-15</v>
      </c>
      <c r="Q5627">
        <f>--(Table1[[#This Row],[Patient Waittime]]&lt;=30)</f>
        <v>1</v>
      </c>
      <c r="R5627">
        <f>--Table1[[#This Row],[Patient Admission Flag]]</f>
        <v>1</v>
      </c>
      <c r="S5627">
        <f>--AND(Table1[[#This Row],[WithinTarget]]=1,Table1[[#This Row],[Patient Satisfaction Score]]&gt;=7)</f>
        <v>0</v>
      </c>
      <c r="T5627" t="str">
        <f>IF(LEFT(Table1[[#This Row],[Patient Gender]],1)="F","Female","Male")</f>
        <v>Female</v>
      </c>
    </row>
    <row r="5628" spans="1:20" x14ac:dyDescent="0.3">
      <c r="A5628" t="s">
        <v>5732</v>
      </c>
      <c r="B5628" s="1">
        <v>45225.57708333333</v>
      </c>
      <c r="C5628" t="s">
        <v>13</v>
      </c>
      <c r="D5628">
        <v>78</v>
      </c>
      <c r="E5628" t="s">
        <v>18</v>
      </c>
      <c r="F5628" t="s">
        <v>11</v>
      </c>
      <c r="G5628" t="b">
        <v>1</v>
      </c>
      <c r="I5628">
        <v>27</v>
      </c>
      <c r="J5628" t="b">
        <v>1</v>
      </c>
      <c r="K5628">
        <f>YEAR(Table1[[#This Row],[Patient Admission Date]])</f>
        <v>2023</v>
      </c>
      <c r="L5628" t="str">
        <f>TEXT(Table1[[#This Row],[Patient Admission Date]],"mmm")</f>
        <v>Oct</v>
      </c>
      <c r="M5628" t="str">
        <f>TEXT(Table1[[#This Row],[Patient Admission Date]],"ddd")</f>
        <v>Thu</v>
      </c>
      <c r="N5628" t="str">
        <f>TEXT(INT(HOUR(Table1[[#This Row],[Patient Admission Date]])/3)*3,"00")&amp;"-"&amp;TEXT(INT(HOUR(Table1[[#This Row],[Patient Admission Date]])/3)*3+3,"00")</f>
        <v>12-15</v>
      </c>
      <c r="O5628" t="str" cm="1">
        <f t="array" ref="O5628">_xlfn.IFS(Table1[[#This Row],[Patient Age]]&lt;=14,"0-14",Table1[[#This Row],[Patient Age]]&lt;=29,"15-29",Table1[[#This Row],[Patient Age]]&lt;=44,"30-44",Table1[[#This Row],[Patient Age]]&lt;=59,"45-59",Table1[[#This Row],[Patient Age]]&lt;=74,"60-74",TRUE,"75+")</f>
        <v>75+</v>
      </c>
      <c r="P5628" t="str" cm="1">
        <f t="array" ref="P5628">_xlfn.IFS(Table1[[#This Row],[Patient Waittime]]&lt;=15,"0-15",Table1[[#This Row],[Patient Waittime]]&lt;=30,"16-30",Table1[[#This Row],[Patient Waittime]]&lt;=45,"31-45",Table1[[#This Row],[Patient Waittime]]&lt;=60,"46-60",TRUE,"60+")</f>
        <v>16-30</v>
      </c>
      <c r="Q5628">
        <f>--(Table1[[#This Row],[Patient Waittime]]&lt;=30)</f>
        <v>1</v>
      </c>
      <c r="R5628">
        <f>--Table1[[#This Row],[Patient Admission Flag]]</f>
        <v>1</v>
      </c>
      <c r="S5628">
        <f>--AND(Table1[[#This Row],[WithinTarget]]=1,Table1[[#This Row],[Patient Satisfaction Score]]&gt;=7)</f>
        <v>0</v>
      </c>
      <c r="T5628" t="str">
        <f>IF(LEFT(Table1[[#This Row],[Patient Gender]],1)="F","Female","Male")</f>
        <v>Female</v>
      </c>
    </row>
    <row r="5629" spans="1:20" x14ac:dyDescent="0.3">
      <c r="A5629" t="s">
        <v>5733</v>
      </c>
      <c r="B5629" s="1">
        <v>45116.049305555556</v>
      </c>
      <c r="C5629" t="s">
        <v>13</v>
      </c>
      <c r="D5629">
        <v>68</v>
      </c>
      <c r="E5629" t="s">
        <v>18</v>
      </c>
      <c r="F5629" t="s">
        <v>11</v>
      </c>
      <c r="G5629" t="b">
        <v>1</v>
      </c>
      <c r="I5629">
        <v>25</v>
      </c>
      <c r="J5629" t="b">
        <v>1</v>
      </c>
      <c r="K5629">
        <f>YEAR(Table1[[#This Row],[Patient Admission Date]])</f>
        <v>2023</v>
      </c>
      <c r="L5629" t="str">
        <f>TEXT(Table1[[#This Row],[Patient Admission Date]],"mmm")</f>
        <v>Jul</v>
      </c>
      <c r="M5629" t="str">
        <f>TEXT(Table1[[#This Row],[Patient Admission Date]],"ddd")</f>
        <v>Sun</v>
      </c>
      <c r="N5629" t="str">
        <f>TEXT(INT(HOUR(Table1[[#This Row],[Patient Admission Date]])/3)*3,"00")&amp;"-"&amp;TEXT(INT(HOUR(Table1[[#This Row],[Patient Admission Date]])/3)*3+3,"00")</f>
        <v>00-03</v>
      </c>
      <c r="O5629" t="str" cm="1">
        <f t="array" ref="O5629">_xlfn.IFS(Table1[[#This Row],[Patient Age]]&lt;=14,"0-14",Table1[[#This Row],[Patient Age]]&lt;=29,"15-29",Table1[[#This Row],[Patient Age]]&lt;=44,"30-44",Table1[[#This Row],[Patient Age]]&lt;=59,"45-59",Table1[[#This Row],[Patient Age]]&lt;=74,"60-74",TRUE,"75+")</f>
        <v>60-74</v>
      </c>
      <c r="P5629" t="str" cm="1">
        <f t="array" ref="P5629">_xlfn.IFS(Table1[[#This Row],[Patient Waittime]]&lt;=15,"0-15",Table1[[#This Row],[Patient Waittime]]&lt;=30,"16-30",Table1[[#This Row],[Patient Waittime]]&lt;=45,"31-45",Table1[[#This Row],[Patient Waittime]]&lt;=60,"46-60",TRUE,"60+")</f>
        <v>16-30</v>
      </c>
      <c r="Q5629">
        <f>--(Table1[[#This Row],[Patient Waittime]]&lt;=30)</f>
        <v>1</v>
      </c>
      <c r="R5629">
        <f>--Table1[[#This Row],[Patient Admission Flag]]</f>
        <v>1</v>
      </c>
      <c r="S5629">
        <f>--AND(Table1[[#This Row],[WithinTarget]]=1,Table1[[#This Row],[Patient Satisfaction Score]]&gt;=7)</f>
        <v>0</v>
      </c>
      <c r="T5629" t="str">
        <f>IF(LEFT(Table1[[#This Row],[Patient Gender]],1)="F","Female","Male")</f>
        <v>Female</v>
      </c>
    </row>
    <row r="5630" spans="1:20" x14ac:dyDescent="0.3">
      <c r="A5630" t="s">
        <v>5734</v>
      </c>
      <c r="B5630" s="1">
        <v>45097.563888888886</v>
      </c>
      <c r="C5630" t="s">
        <v>13</v>
      </c>
      <c r="D5630">
        <v>79</v>
      </c>
      <c r="E5630" t="s">
        <v>18</v>
      </c>
      <c r="F5630" t="s">
        <v>11</v>
      </c>
      <c r="G5630" t="b">
        <v>1</v>
      </c>
      <c r="I5630">
        <v>30</v>
      </c>
      <c r="J5630" t="b">
        <v>1</v>
      </c>
      <c r="K5630">
        <f>YEAR(Table1[[#This Row],[Patient Admission Date]])</f>
        <v>2023</v>
      </c>
      <c r="L5630" t="str">
        <f>TEXT(Table1[[#This Row],[Patient Admission Date]],"mmm")</f>
        <v>Jun</v>
      </c>
      <c r="M5630" t="str">
        <f>TEXT(Table1[[#This Row],[Patient Admission Date]],"ddd")</f>
        <v>Tue</v>
      </c>
      <c r="N5630" t="str">
        <f>TEXT(INT(HOUR(Table1[[#This Row],[Patient Admission Date]])/3)*3,"00")&amp;"-"&amp;TEXT(INT(HOUR(Table1[[#This Row],[Patient Admission Date]])/3)*3+3,"00")</f>
        <v>12-15</v>
      </c>
      <c r="O5630" t="str" cm="1">
        <f t="array" ref="O5630">_xlfn.IFS(Table1[[#This Row],[Patient Age]]&lt;=14,"0-14",Table1[[#This Row],[Patient Age]]&lt;=29,"15-29",Table1[[#This Row],[Patient Age]]&lt;=44,"30-44",Table1[[#This Row],[Patient Age]]&lt;=59,"45-59",Table1[[#This Row],[Patient Age]]&lt;=74,"60-74",TRUE,"75+")</f>
        <v>75+</v>
      </c>
      <c r="P5630" t="str" cm="1">
        <f t="array" ref="P5630">_xlfn.IFS(Table1[[#This Row],[Patient Waittime]]&lt;=15,"0-15",Table1[[#This Row],[Patient Waittime]]&lt;=30,"16-30",Table1[[#This Row],[Patient Waittime]]&lt;=45,"31-45",Table1[[#This Row],[Patient Waittime]]&lt;=60,"46-60",TRUE,"60+")</f>
        <v>16-30</v>
      </c>
      <c r="Q5630">
        <f>--(Table1[[#This Row],[Patient Waittime]]&lt;=30)</f>
        <v>1</v>
      </c>
      <c r="R5630">
        <f>--Table1[[#This Row],[Patient Admission Flag]]</f>
        <v>1</v>
      </c>
      <c r="S5630">
        <f>--AND(Table1[[#This Row],[WithinTarget]]=1,Table1[[#This Row],[Patient Satisfaction Score]]&gt;=7)</f>
        <v>0</v>
      </c>
      <c r="T5630" t="str">
        <f>IF(LEFT(Table1[[#This Row],[Patient Gender]],1)="F","Female","Male")</f>
        <v>Female</v>
      </c>
    </row>
    <row r="5631" spans="1:20" x14ac:dyDescent="0.3">
      <c r="A5631" t="s">
        <v>5735</v>
      </c>
      <c r="B5631" s="1">
        <v>45444.479861111111</v>
      </c>
      <c r="C5631" t="s">
        <v>13</v>
      </c>
      <c r="D5631">
        <v>18</v>
      </c>
      <c r="E5631" t="s">
        <v>18</v>
      </c>
      <c r="F5631" t="s">
        <v>11</v>
      </c>
      <c r="G5631" t="b">
        <v>1</v>
      </c>
      <c r="I5631">
        <v>17</v>
      </c>
      <c r="J5631" t="b">
        <v>1</v>
      </c>
      <c r="K5631">
        <f>YEAR(Table1[[#This Row],[Patient Admission Date]])</f>
        <v>2024</v>
      </c>
      <c r="L5631" t="str">
        <f>TEXT(Table1[[#This Row],[Patient Admission Date]],"mmm")</f>
        <v>Jun</v>
      </c>
      <c r="M5631" t="str">
        <f>TEXT(Table1[[#This Row],[Patient Admission Date]],"ddd")</f>
        <v>Sat</v>
      </c>
      <c r="N5631" t="str">
        <f>TEXT(INT(HOUR(Table1[[#This Row],[Patient Admission Date]])/3)*3,"00")&amp;"-"&amp;TEXT(INT(HOUR(Table1[[#This Row],[Patient Admission Date]])/3)*3+3,"00")</f>
        <v>09-12</v>
      </c>
      <c r="O5631" t="str" cm="1">
        <f t="array" ref="O5631">_xlfn.IFS(Table1[[#This Row],[Patient Age]]&lt;=14,"0-14",Table1[[#This Row],[Patient Age]]&lt;=29,"15-29",Table1[[#This Row],[Patient Age]]&lt;=44,"30-44",Table1[[#This Row],[Patient Age]]&lt;=59,"45-59",Table1[[#This Row],[Patient Age]]&lt;=74,"60-74",TRUE,"75+")</f>
        <v>15-29</v>
      </c>
      <c r="P5631" t="str" cm="1">
        <f t="array" ref="P5631">_xlfn.IFS(Table1[[#This Row],[Patient Waittime]]&lt;=15,"0-15",Table1[[#This Row],[Patient Waittime]]&lt;=30,"16-30",Table1[[#This Row],[Patient Waittime]]&lt;=45,"31-45",Table1[[#This Row],[Patient Waittime]]&lt;=60,"46-60",TRUE,"60+")</f>
        <v>16-30</v>
      </c>
      <c r="Q5631">
        <f>--(Table1[[#This Row],[Patient Waittime]]&lt;=30)</f>
        <v>1</v>
      </c>
      <c r="R5631">
        <f>--Table1[[#This Row],[Patient Admission Flag]]</f>
        <v>1</v>
      </c>
      <c r="S5631">
        <f>--AND(Table1[[#This Row],[WithinTarget]]=1,Table1[[#This Row],[Patient Satisfaction Score]]&gt;=7)</f>
        <v>0</v>
      </c>
      <c r="T5631" t="str">
        <f>IF(LEFT(Table1[[#This Row],[Patient Gender]],1)="F","Female","Male")</f>
        <v>Female</v>
      </c>
    </row>
    <row r="5632" spans="1:20" x14ac:dyDescent="0.3">
      <c r="A5632" t="s">
        <v>5736</v>
      </c>
      <c r="B5632" s="1">
        <v>45059.96875</v>
      </c>
      <c r="C5632" t="s">
        <v>13</v>
      </c>
      <c r="D5632">
        <v>75</v>
      </c>
      <c r="E5632" t="s">
        <v>18</v>
      </c>
      <c r="F5632" t="s">
        <v>11</v>
      </c>
      <c r="G5632" t="b">
        <v>1</v>
      </c>
      <c r="I5632">
        <v>28</v>
      </c>
      <c r="J5632" t="b">
        <v>1</v>
      </c>
      <c r="K5632">
        <f>YEAR(Table1[[#This Row],[Patient Admission Date]])</f>
        <v>2023</v>
      </c>
      <c r="L5632" t="str">
        <f>TEXT(Table1[[#This Row],[Patient Admission Date]],"mmm")</f>
        <v>May</v>
      </c>
      <c r="M5632" t="str">
        <f>TEXT(Table1[[#This Row],[Patient Admission Date]],"ddd")</f>
        <v>Sat</v>
      </c>
      <c r="N5632" t="str">
        <f>TEXT(INT(HOUR(Table1[[#This Row],[Patient Admission Date]])/3)*3,"00")&amp;"-"&amp;TEXT(INT(HOUR(Table1[[#This Row],[Patient Admission Date]])/3)*3+3,"00")</f>
        <v>21-24</v>
      </c>
      <c r="O5632" t="str" cm="1">
        <f t="array" ref="O5632">_xlfn.IFS(Table1[[#This Row],[Patient Age]]&lt;=14,"0-14",Table1[[#This Row],[Patient Age]]&lt;=29,"15-29",Table1[[#This Row],[Patient Age]]&lt;=44,"30-44",Table1[[#This Row],[Patient Age]]&lt;=59,"45-59",Table1[[#This Row],[Patient Age]]&lt;=74,"60-74",TRUE,"75+")</f>
        <v>75+</v>
      </c>
      <c r="P5632" t="str" cm="1">
        <f t="array" ref="P5632">_xlfn.IFS(Table1[[#This Row],[Patient Waittime]]&lt;=15,"0-15",Table1[[#This Row],[Patient Waittime]]&lt;=30,"16-30",Table1[[#This Row],[Patient Waittime]]&lt;=45,"31-45",Table1[[#This Row],[Patient Waittime]]&lt;=60,"46-60",TRUE,"60+")</f>
        <v>16-30</v>
      </c>
      <c r="Q5632">
        <f>--(Table1[[#This Row],[Patient Waittime]]&lt;=30)</f>
        <v>1</v>
      </c>
      <c r="R5632">
        <f>--Table1[[#This Row],[Patient Admission Flag]]</f>
        <v>1</v>
      </c>
      <c r="S5632">
        <f>--AND(Table1[[#This Row],[WithinTarget]]=1,Table1[[#This Row],[Patient Satisfaction Score]]&gt;=7)</f>
        <v>0</v>
      </c>
      <c r="T5632" t="str">
        <f>IF(LEFT(Table1[[#This Row],[Patient Gender]],1)="F","Female","Male")</f>
        <v>Female</v>
      </c>
    </row>
    <row r="5633" spans="1:20" x14ac:dyDescent="0.3">
      <c r="A5633" t="s">
        <v>5737</v>
      </c>
      <c r="B5633" s="1">
        <v>45043.15625</v>
      </c>
      <c r="C5633" t="s">
        <v>13</v>
      </c>
      <c r="D5633">
        <v>8</v>
      </c>
      <c r="E5633" t="s">
        <v>18</v>
      </c>
      <c r="F5633" t="s">
        <v>11</v>
      </c>
      <c r="G5633" t="b">
        <v>1</v>
      </c>
      <c r="I5633">
        <v>30</v>
      </c>
      <c r="J5633" t="b">
        <v>1</v>
      </c>
      <c r="K5633">
        <f>YEAR(Table1[[#This Row],[Patient Admission Date]])</f>
        <v>2023</v>
      </c>
      <c r="L5633" t="str">
        <f>TEXT(Table1[[#This Row],[Patient Admission Date]],"mmm")</f>
        <v>Apr</v>
      </c>
      <c r="M5633" t="str">
        <f>TEXT(Table1[[#This Row],[Patient Admission Date]],"ddd")</f>
        <v>Thu</v>
      </c>
      <c r="N5633" t="str">
        <f>TEXT(INT(HOUR(Table1[[#This Row],[Patient Admission Date]])/3)*3,"00")&amp;"-"&amp;TEXT(INT(HOUR(Table1[[#This Row],[Patient Admission Date]])/3)*3+3,"00")</f>
        <v>03-06</v>
      </c>
      <c r="O5633" t="str" cm="1">
        <f t="array" ref="O5633">_xlfn.IFS(Table1[[#This Row],[Patient Age]]&lt;=14,"0-14",Table1[[#This Row],[Patient Age]]&lt;=29,"15-29",Table1[[#This Row],[Patient Age]]&lt;=44,"30-44",Table1[[#This Row],[Patient Age]]&lt;=59,"45-59",Table1[[#This Row],[Patient Age]]&lt;=74,"60-74",TRUE,"75+")</f>
        <v>0-14</v>
      </c>
      <c r="P5633" t="str" cm="1">
        <f t="array" ref="P5633">_xlfn.IFS(Table1[[#This Row],[Patient Waittime]]&lt;=15,"0-15",Table1[[#This Row],[Patient Waittime]]&lt;=30,"16-30",Table1[[#This Row],[Patient Waittime]]&lt;=45,"31-45",Table1[[#This Row],[Patient Waittime]]&lt;=60,"46-60",TRUE,"60+")</f>
        <v>16-30</v>
      </c>
      <c r="Q5633">
        <f>--(Table1[[#This Row],[Patient Waittime]]&lt;=30)</f>
        <v>1</v>
      </c>
      <c r="R5633">
        <f>--Table1[[#This Row],[Patient Admission Flag]]</f>
        <v>1</v>
      </c>
      <c r="S5633">
        <f>--AND(Table1[[#This Row],[WithinTarget]]=1,Table1[[#This Row],[Patient Satisfaction Score]]&gt;=7)</f>
        <v>0</v>
      </c>
      <c r="T5633" t="str">
        <f>IF(LEFT(Table1[[#This Row],[Patient Gender]],1)="F","Female","Male")</f>
        <v>Female</v>
      </c>
    </row>
    <row r="5634" spans="1:20" x14ac:dyDescent="0.3">
      <c r="A5634" t="s">
        <v>5738</v>
      </c>
      <c r="B5634" s="1">
        <v>45193.28125</v>
      </c>
      <c r="C5634" t="s">
        <v>13</v>
      </c>
      <c r="D5634">
        <v>1</v>
      </c>
      <c r="E5634" t="s">
        <v>18</v>
      </c>
      <c r="F5634" t="s">
        <v>11</v>
      </c>
      <c r="G5634" t="b">
        <v>1</v>
      </c>
      <c r="I5634">
        <v>35</v>
      </c>
      <c r="J5634" t="b">
        <v>1</v>
      </c>
      <c r="K5634">
        <f>YEAR(Table1[[#This Row],[Patient Admission Date]])</f>
        <v>2023</v>
      </c>
      <c r="L5634" t="str">
        <f>TEXT(Table1[[#This Row],[Patient Admission Date]],"mmm")</f>
        <v>Sep</v>
      </c>
      <c r="M5634" t="str">
        <f>TEXT(Table1[[#This Row],[Patient Admission Date]],"ddd")</f>
        <v>Sun</v>
      </c>
      <c r="N5634" t="str">
        <f>TEXT(INT(HOUR(Table1[[#This Row],[Patient Admission Date]])/3)*3,"00")&amp;"-"&amp;TEXT(INT(HOUR(Table1[[#This Row],[Patient Admission Date]])/3)*3+3,"00")</f>
        <v>06-09</v>
      </c>
      <c r="O5634" t="str" cm="1">
        <f t="array" ref="O5634">_xlfn.IFS(Table1[[#This Row],[Patient Age]]&lt;=14,"0-14",Table1[[#This Row],[Patient Age]]&lt;=29,"15-29",Table1[[#This Row],[Patient Age]]&lt;=44,"30-44",Table1[[#This Row],[Patient Age]]&lt;=59,"45-59",Table1[[#This Row],[Patient Age]]&lt;=74,"60-74",TRUE,"75+")</f>
        <v>0-14</v>
      </c>
      <c r="P5634" t="str" cm="1">
        <f t="array" ref="P5634">_xlfn.IFS(Table1[[#This Row],[Patient Waittime]]&lt;=15,"0-15",Table1[[#This Row],[Patient Waittime]]&lt;=30,"16-30",Table1[[#This Row],[Patient Waittime]]&lt;=45,"31-45",Table1[[#This Row],[Patient Waittime]]&lt;=60,"46-60",TRUE,"60+")</f>
        <v>31-45</v>
      </c>
      <c r="Q5634">
        <f>--(Table1[[#This Row],[Patient Waittime]]&lt;=30)</f>
        <v>0</v>
      </c>
      <c r="R5634">
        <f>--Table1[[#This Row],[Patient Admission Flag]]</f>
        <v>1</v>
      </c>
      <c r="S5634">
        <f>--AND(Table1[[#This Row],[WithinTarget]]=1,Table1[[#This Row],[Patient Satisfaction Score]]&gt;=7)</f>
        <v>0</v>
      </c>
      <c r="T5634" t="str">
        <f>IF(LEFT(Table1[[#This Row],[Patient Gender]],1)="F","Female","Male")</f>
        <v>Female</v>
      </c>
    </row>
    <row r="5635" spans="1:20" x14ac:dyDescent="0.3">
      <c r="A5635" t="s">
        <v>5739</v>
      </c>
      <c r="B5635" s="1">
        <v>45370.980555555558</v>
      </c>
      <c r="C5635" t="s">
        <v>13</v>
      </c>
      <c r="D5635">
        <v>56</v>
      </c>
      <c r="E5635" t="s">
        <v>18</v>
      </c>
      <c r="F5635" t="s">
        <v>11</v>
      </c>
      <c r="G5635" t="b">
        <v>1</v>
      </c>
      <c r="I5635">
        <v>50</v>
      </c>
      <c r="J5635" t="b">
        <v>1</v>
      </c>
      <c r="K5635">
        <f>YEAR(Table1[[#This Row],[Patient Admission Date]])</f>
        <v>2024</v>
      </c>
      <c r="L5635" t="str">
        <f>TEXT(Table1[[#This Row],[Patient Admission Date]],"mmm")</f>
        <v>Mar</v>
      </c>
      <c r="M5635" t="str">
        <f>TEXT(Table1[[#This Row],[Patient Admission Date]],"ddd")</f>
        <v>Tue</v>
      </c>
      <c r="N5635" t="str">
        <f>TEXT(INT(HOUR(Table1[[#This Row],[Patient Admission Date]])/3)*3,"00")&amp;"-"&amp;TEXT(INT(HOUR(Table1[[#This Row],[Patient Admission Date]])/3)*3+3,"00")</f>
        <v>21-24</v>
      </c>
      <c r="O5635" t="str" cm="1">
        <f t="array" ref="O5635">_xlfn.IFS(Table1[[#This Row],[Patient Age]]&lt;=14,"0-14",Table1[[#This Row],[Patient Age]]&lt;=29,"15-29",Table1[[#This Row],[Patient Age]]&lt;=44,"30-44",Table1[[#This Row],[Patient Age]]&lt;=59,"45-59",Table1[[#This Row],[Patient Age]]&lt;=74,"60-74",TRUE,"75+")</f>
        <v>45-59</v>
      </c>
      <c r="P5635" t="str" cm="1">
        <f t="array" ref="P5635">_xlfn.IFS(Table1[[#This Row],[Patient Waittime]]&lt;=15,"0-15",Table1[[#This Row],[Patient Waittime]]&lt;=30,"16-30",Table1[[#This Row],[Patient Waittime]]&lt;=45,"31-45",Table1[[#This Row],[Patient Waittime]]&lt;=60,"46-60",TRUE,"60+")</f>
        <v>46-60</v>
      </c>
      <c r="Q5635">
        <f>--(Table1[[#This Row],[Patient Waittime]]&lt;=30)</f>
        <v>0</v>
      </c>
      <c r="R5635">
        <f>--Table1[[#This Row],[Patient Admission Flag]]</f>
        <v>1</v>
      </c>
      <c r="S5635">
        <f>--AND(Table1[[#This Row],[WithinTarget]]=1,Table1[[#This Row],[Patient Satisfaction Score]]&gt;=7)</f>
        <v>0</v>
      </c>
      <c r="T5635" t="str">
        <f>IF(LEFT(Table1[[#This Row],[Patient Gender]],1)="F","Female","Male")</f>
        <v>Female</v>
      </c>
    </row>
    <row r="5636" spans="1:20" x14ac:dyDescent="0.3">
      <c r="A5636" t="s">
        <v>5740</v>
      </c>
      <c r="B5636" s="1">
        <v>45409.051388888889</v>
      </c>
      <c r="C5636" t="s">
        <v>13</v>
      </c>
      <c r="D5636">
        <v>57</v>
      </c>
      <c r="E5636" t="s">
        <v>18</v>
      </c>
      <c r="F5636" t="s">
        <v>11</v>
      </c>
      <c r="G5636" t="b">
        <v>1</v>
      </c>
      <c r="I5636">
        <v>53</v>
      </c>
      <c r="J5636" t="b">
        <v>1</v>
      </c>
      <c r="K5636">
        <f>YEAR(Table1[[#This Row],[Patient Admission Date]])</f>
        <v>2024</v>
      </c>
      <c r="L5636" t="str">
        <f>TEXT(Table1[[#This Row],[Patient Admission Date]],"mmm")</f>
        <v>Apr</v>
      </c>
      <c r="M5636" t="str">
        <f>TEXT(Table1[[#This Row],[Patient Admission Date]],"ddd")</f>
        <v>Sat</v>
      </c>
      <c r="N5636" t="str">
        <f>TEXT(INT(HOUR(Table1[[#This Row],[Patient Admission Date]])/3)*3,"00")&amp;"-"&amp;TEXT(INT(HOUR(Table1[[#This Row],[Patient Admission Date]])/3)*3+3,"00")</f>
        <v>00-03</v>
      </c>
      <c r="O5636" t="str" cm="1">
        <f t="array" ref="O5636">_xlfn.IFS(Table1[[#This Row],[Patient Age]]&lt;=14,"0-14",Table1[[#This Row],[Patient Age]]&lt;=29,"15-29",Table1[[#This Row],[Patient Age]]&lt;=44,"30-44",Table1[[#This Row],[Patient Age]]&lt;=59,"45-59",Table1[[#This Row],[Patient Age]]&lt;=74,"60-74",TRUE,"75+")</f>
        <v>45-59</v>
      </c>
      <c r="P5636" t="str" cm="1">
        <f t="array" ref="P5636">_xlfn.IFS(Table1[[#This Row],[Patient Waittime]]&lt;=15,"0-15",Table1[[#This Row],[Patient Waittime]]&lt;=30,"16-30",Table1[[#This Row],[Patient Waittime]]&lt;=45,"31-45",Table1[[#This Row],[Patient Waittime]]&lt;=60,"46-60",TRUE,"60+")</f>
        <v>46-60</v>
      </c>
      <c r="Q5636">
        <f>--(Table1[[#This Row],[Patient Waittime]]&lt;=30)</f>
        <v>0</v>
      </c>
      <c r="R5636">
        <f>--Table1[[#This Row],[Patient Admission Flag]]</f>
        <v>1</v>
      </c>
      <c r="S5636">
        <f>--AND(Table1[[#This Row],[WithinTarget]]=1,Table1[[#This Row],[Patient Satisfaction Score]]&gt;=7)</f>
        <v>0</v>
      </c>
      <c r="T5636" t="str">
        <f>IF(LEFT(Table1[[#This Row],[Patient Gender]],1)="F","Female","Male")</f>
        <v>Female</v>
      </c>
    </row>
    <row r="5637" spans="1:20" x14ac:dyDescent="0.3">
      <c r="A5637" t="s">
        <v>5741</v>
      </c>
      <c r="B5637" s="1">
        <v>45420.180555555555</v>
      </c>
      <c r="C5637" t="s">
        <v>13</v>
      </c>
      <c r="D5637">
        <v>36</v>
      </c>
      <c r="E5637" t="s">
        <v>18</v>
      </c>
      <c r="F5637" t="s">
        <v>11</v>
      </c>
      <c r="G5637" t="b">
        <v>1</v>
      </c>
      <c r="I5637">
        <v>13</v>
      </c>
      <c r="J5637" t="b">
        <v>1</v>
      </c>
      <c r="K5637">
        <f>YEAR(Table1[[#This Row],[Patient Admission Date]])</f>
        <v>2024</v>
      </c>
      <c r="L5637" t="str">
        <f>TEXT(Table1[[#This Row],[Patient Admission Date]],"mmm")</f>
        <v>May</v>
      </c>
      <c r="M5637" t="str">
        <f>TEXT(Table1[[#This Row],[Patient Admission Date]],"ddd")</f>
        <v>Wed</v>
      </c>
      <c r="N5637" t="str">
        <f>TEXT(INT(HOUR(Table1[[#This Row],[Patient Admission Date]])/3)*3,"00")&amp;"-"&amp;TEXT(INT(HOUR(Table1[[#This Row],[Patient Admission Date]])/3)*3+3,"00")</f>
        <v>03-06</v>
      </c>
      <c r="O5637" t="str" cm="1">
        <f t="array" ref="O5637">_xlfn.IFS(Table1[[#This Row],[Patient Age]]&lt;=14,"0-14",Table1[[#This Row],[Patient Age]]&lt;=29,"15-29",Table1[[#This Row],[Patient Age]]&lt;=44,"30-44",Table1[[#This Row],[Patient Age]]&lt;=59,"45-59",Table1[[#This Row],[Patient Age]]&lt;=74,"60-74",TRUE,"75+")</f>
        <v>30-44</v>
      </c>
      <c r="P5637" t="str" cm="1">
        <f t="array" ref="P5637">_xlfn.IFS(Table1[[#This Row],[Patient Waittime]]&lt;=15,"0-15",Table1[[#This Row],[Patient Waittime]]&lt;=30,"16-30",Table1[[#This Row],[Patient Waittime]]&lt;=45,"31-45",Table1[[#This Row],[Patient Waittime]]&lt;=60,"46-60",TRUE,"60+")</f>
        <v>0-15</v>
      </c>
      <c r="Q5637">
        <f>--(Table1[[#This Row],[Patient Waittime]]&lt;=30)</f>
        <v>1</v>
      </c>
      <c r="R5637">
        <f>--Table1[[#This Row],[Patient Admission Flag]]</f>
        <v>1</v>
      </c>
      <c r="S5637">
        <f>--AND(Table1[[#This Row],[WithinTarget]]=1,Table1[[#This Row],[Patient Satisfaction Score]]&gt;=7)</f>
        <v>0</v>
      </c>
      <c r="T5637" t="str">
        <f>IF(LEFT(Table1[[#This Row],[Patient Gender]],1)="F","Female","Male")</f>
        <v>Female</v>
      </c>
    </row>
    <row r="5638" spans="1:20" x14ac:dyDescent="0.3">
      <c r="A5638" t="s">
        <v>5742</v>
      </c>
      <c r="B5638" s="1">
        <v>45448.324305555558</v>
      </c>
      <c r="C5638" t="s">
        <v>13</v>
      </c>
      <c r="D5638">
        <v>51</v>
      </c>
      <c r="E5638" t="s">
        <v>18</v>
      </c>
      <c r="F5638" t="s">
        <v>11</v>
      </c>
      <c r="G5638" t="b">
        <v>1</v>
      </c>
      <c r="I5638">
        <v>26</v>
      </c>
      <c r="J5638" t="b">
        <v>1</v>
      </c>
      <c r="K5638">
        <f>YEAR(Table1[[#This Row],[Patient Admission Date]])</f>
        <v>2024</v>
      </c>
      <c r="L5638" t="str">
        <f>TEXT(Table1[[#This Row],[Patient Admission Date]],"mmm")</f>
        <v>Jun</v>
      </c>
      <c r="M5638" t="str">
        <f>TEXT(Table1[[#This Row],[Patient Admission Date]],"ddd")</f>
        <v>Wed</v>
      </c>
      <c r="N5638" t="str">
        <f>TEXT(INT(HOUR(Table1[[#This Row],[Patient Admission Date]])/3)*3,"00")&amp;"-"&amp;TEXT(INT(HOUR(Table1[[#This Row],[Patient Admission Date]])/3)*3+3,"00")</f>
        <v>06-09</v>
      </c>
      <c r="O5638" t="str" cm="1">
        <f t="array" ref="O5638">_xlfn.IFS(Table1[[#This Row],[Patient Age]]&lt;=14,"0-14",Table1[[#This Row],[Patient Age]]&lt;=29,"15-29",Table1[[#This Row],[Patient Age]]&lt;=44,"30-44",Table1[[#This Row],[Patient Age]]&lt;=59,"45-59",Table1[[#This Row],[Patient Age]]&lt;=74,"60-74",TRUE,"75+")</f>
        <v>45-59</v>
      </c>
      <c r="P5638" t="str" cm="1">
        <f t="array" ref="P5638">_xlfn.IFS(Table1[[#This Row],[Patient Waittime]]&lt;=15,"0-15",Table1[[#This Row],[Patient Waittime]]&lt;=30,"16-30",Table1[[#This Row],[Patient Waittime]]&lt;=45,"31-45",Table1[[#This Row],[Patient Waittime]]&lt;=60,"46-60",TRUE,"60+")</f>
        <v>16-30</v>
      </c>
      <c r="Q5638">
        <f>--(Table1[[#This Row],[Patient Waittime]]&lt;=30)</f>
        <v>1</v>
      </c>
      <c r="R5638">
        <f>--Table1[[#This Row],[Patient Admission Flag]]</f>
        <v>1</v>
      </c>
      <c r="S5638">
        <f>--AND(Table1[[#This Row],[WithinTarget]]=1,Table1[[#This Row],[Patient Satisfaction Score]]&gt;=7)</f>
        <v>0</v>
      </c>
      <c r="T5638" t="str">
        <f>IF(LEFT(Table1[[#This Row],[Patient Gender]],1)="F","Female","Male")</f>
        <v>Female</v>
      </c>
    </row>
    <row r="5639" spans="1:20" x14ac:dyDescent="0.3">
      <c r="A5639" t="s">
        <v>5743</v>
      </c>
      <c r="B5639" s="1">
        <v>45189.966666666667</v>
      </c>
      <c r="C5639" t="s">
        <v>13</v>
      </c>
      <c r="D5639">
        <v>49</v>
      </c>
      <c r="E5639" t="s">
        <v>18</v>
      </c>
      <c r="F5639" t="s">
        <v>11</v>
      </c>
      <c r="G5639" t="b">
        <v>1</v>
      </c>
      <c r="I5639">
        <v>14</v>
      </c>
      <c r="J5639" t="b">
        <v>1</v>
      </c>
      <c r="K5639">
        <f>YEAR(Table1[[#This Row],[Patient Admission Date]])</f>
        <v>2023</v>
      </c>
      <c r="L5639" t="str">
        <f>TEXT(Table1[[#This Row],[Patient Admission Date]],"mmm")</f>
        <v>Sep</v>
      </c>
      <c r="M5639" t="str">
        <f>TEXT(Table1[[#This Row],[Patient Admission Date]],"ddd")</f>
        <v>Wed</v>
      </c>
      <c r="N5639" t="str">
        <f>TEXT(INT(HOUR(Table1[[#This Row],[Patient Admission Date]])/3)*3,"00")&amp;"-"&amp;TEXT(INT(HOUR(Table1[[#This Row],[Patient Admission Date]])/3)*3+3,"00")</f>
        <v>21-24</v>
      </c>
      <c r="O5639" t="str" cm="1">
        <f t="array" ref="O5639">_xlfn.IFS(Table1[[#This Row],[Patient Age]]&lt;=14,"0-14",Table1[[#This Row],[Patient Age]]&lt;=29,"15-29",Table1[[#This Row],[Patient Age]]&lt;=44,"30-44",Table1[[#This Row],[Patient Age]]&lt;=59,"45-59",Table1[[#This Row],[Patient Age]]&lt;=74,"60-74",TRUE,"75+")</f>
        <v>45-59</v>
      </c>
      <c r="P5639" t="str" cm="1">
        <f t="array" ref="P5639">_xlfn.IFS(Table1[[#This Row],[Patient Waittime]]&lt;=15,"0-15",Table1[[#This Row],[Patient Waittime]]&lt;=30,"16-30",Table1[[#This Row],[Patient Waittime]]&lt;=45,"31-45",Table1[[#This Row],[Patient Waittime]]&lt;=60,"46-60",TRUE,"60+")</f>
        <v>0-15</v>
      </c>
      <c r="Q5639">
        <f>--(Table1[[#This Row],[Patient Waittime]]&lt;=30)</f>
        <v>1</v>
      </c>
      <c r="R5639">
        <f>--Table1[[#This Row],[Patient Admission Flag]]</f>
        <v>1</v>
      </c>
      <c r="S5639">
        <f>--AND(Table1[[#This Row],[WithinTarget]]=1,Table1[[#This Row],[Patient Satisfaction Score]]&gt;=7)</f>
        <v>0</v>
      </c>
      <c r="T5639" t="str">
        <f>IF(LEFT(Table1[[#This Row],[Patient Gender]],1)="F","Female","Male")</f>
        <v>Female</v>
      </c>
    </row>
    <row r="5640" spans="1:20" x14ac:dyDescent="0.3">
      <c r="A5640" t="s">
        <v>5744</v>
      </c>
      <c r="B5640" s="1">
        <v>45452.635416666664</v>
      </c>
      <c r="C5640" t="s">
        <v>13</v>
      </c>
      <c r="D5640">
        <v>75</v>
      </c>
      <c r="E5640" t="s">
        <v>18</v>
      </c>
      <c r="F5640" t="s">
        <v>11</v>
      </c>
      <c r="G5640" t="b">
        <v>1</v>
      </c>
      <c r="I5640">
        <v>19</v>
      </c>
      <c r="J5640" t="b">
        <v>1</v>
      </c>
      <c r="K5640">
        <f>YEAR(Table1[[#This Row],[Patient Admission Date]])</f>
        <v>2024</v>
      </c>
      <c r="L5640" t="str">
        <f>TEXT(Table1[[#This Row],[Patient Admission Date]],"mmm")</f>
        <v>Jun</v>
      </c>
      <c r="M5640" t="str">
        <f>TEXT(Table1[[#This Row],[Patient Admission Date]],"ddd")</f>
        <v>Sun</v>
      </c>
      <c r="N5640" t="str">
        <f>TEXT(INT(HOUR(Table1[[#This Row],[Patient Admission Date]])/3)*3,"00")&amp;"-"&amp;TEXT(INT(HOUR(Table1[[#This Row],[Patient Admission Date]])/3)*3+3,"00")</f>
        <v>15-18</v>
      </c>
      <c r="O5640" t="str" cm="1">
        <f t="array" ref="O5640">_xlfn.IFS(Table1[[#This Row],[Patient Age]]&lt;=14,"0-14",Table1[[#This Row],[Patient Age]]&lt;=29,"15-29",Table1[[#This Row],[Patient Age]]&lt;=44,"30-44",Table1[[#This Row],[Patient Age]]&lt;=59,"45-59",Table1[[#This Row],[Patient Age]]&lt;=74,"60-74",TRUE,"75+")</f>
        <v>75+</v>
      </c>
      <c r="P5640" t="str" cm="1">
        <f t="array" ref="P5640">_xlfn.IFS(Table1[[#This Row],[Patient Waittime]]&lt;=15,"0-15",Table1[[#This Row],[Patient Waittime]]&lt;=30,"16-30",Table1[[#This Row],[Patient Waittime]]&lt;=45,"31-45",Table1[[#This Row],[Patient Waittime]]&lt;=60,"46-60",TRUE,"60+")</f>
        <v>16-30</v>
      </c>
      <c r="Q5640">
        <f>--(Table1[[#This Row],[Patient Waittime]]&lt;=30)</f>
        <v>1</v>
      </c>
      <c r="R5640">
        <f>--Table1[[#This Row],[Patient Admission Flag]]</f>
        <v>1</v>
      </c>
      <c r="S5640">
        <f>--AND(Table1[[#This Row],[WithinTarget]]=1,Table1[[#This Row],[Patient Satisfaction Score]]&gt;=7)</f>
        <v>0</v>
      </c>
      <c r="T5640" t="str">
        <f>IF(LEFT(Table1[[#This Row],[Patient Gender]],1)="F","Female","Male")</f>
        <v>Female</v>
      </c>
    </row>
    <row r="5641" spans="1:20" x14ac:dyDescent="0.3">
      <c r="A5641" t="s">
        <v>5745</v>
      </c>
      <c r="B5641" s="1">
        <v>45073.863888888889</v>
      </c>
      <c r="C5641" t="s">
        <v>13</v>
      </c>
      <c r="D5641">
        <v>4</v>
      </c>
      <c r="E5641" t="s">
        <v>18</v>
      </c>
      <c r="F5641" t="s">
        <v>11</v>
      </c>
      <c r="G5641" t="b">
        <v>1</v>
      </c>
      <c r="I5641">
        <v>29</v>
      </c>
      <c r="J5641" t="b">
        <v>1</v>
      </c>
      <c r="K5641">
        <f>YEAR(Table1[[#This Row],[Patient Admission Date]])</f>
        <v>2023</v>
      </c>
      <c r="L5641" t="str">
        <f>TEXT(Table1[[#This Row],[Patient Admission Date]],"mmm")</f>
        <v>May</v>
      </c>
      <c r="M5641" t="str">
        <f>TEXT(Table1[[#This Row],[Patient Admission Date]],"ddd")</f>
        <v>Sat</v>
      </c>
      <c r="N5641" t="str">
        <f>TEXT(INT(HOUR(Table1[[#This Row],[Patient Admission Date]])/3)*3,"00")&amp;"-"&amp;TEXT(INT(HOUR(Table1[[#This Row],[Patient Admission Date]])/3)*3+3,"00")</f>
        <v>18-21</v>
      </c>
      <c r="O5641" t="str" cm="1">
        <f t="array" ref="O5641">_xlfn.IFS(Table1[[#This Row],[Patient Age]]&lt;=14,"0-14",Table1[[#This Row],[Patient Age]]&lt;=29,"15-29",Table1[[#This Row],[Patient Age]]&lt;=44,"30-44",Table1[[#This Row],[Patient Age]]&lt;=59,"45-59",Table1[[#This Row],[Patient Age]]&lt;=74,"60-74",TRUE,"75+")</f>
        <v>0-14</v>
      </c>
      <c r="P5641" t="str" cm="1">
        <f t="array" ref="P5641">_xlfn.IFS(Table1[[#This Row],[Patient Waittime]]&lt;=15,"0-15",Table1[[#This Row],[Patient Waittime]]&lt;=30,"16-30",Table1[[#This Row],[Patient Waittime]]&lt;=45,"31-45",Table1[[#This Row],[Patient Waittime]]&lt;=60,"46-60",TRUE,"60+")</f>
        <v>16-30</v>
      </c>
      <c r="Q5641">
        <f>--(Table1[[#This Row],[Patient Waittime]]&lt;=30)</f>
        <v>1</v>
      </c>
      <c r="R5641">
        <f>--Table1[[#This Row],[Patient Admission Flag]]</f>
        <v>1</v>
      </c>
      <c r="S5641">
        <f>--AND(Table1[[#This Row],[WithinTarget]]=1,Table1[[#This Row],[Patient Satisfaction Score]]&gt;=7)</f>
        <v>0</v>
      </c>
      <c r="T5641" t="str">
        <f>IF(LEFT(Table1[[#This Row],[Patient Gender]],1)="F","Female","Male")</f>
        <v>Female</v>
      </c>
    </row>
    <row r="5642" spans="1:20" x14ac:dyDescent="0.3">
      <c r="A5642" t="s">
        <v>5746</v>
      </c>
      <c r="B5642" s="1">
        <v>45382.387499999997</v>
      </c>
      <c r="C5642" t="s">
        <v>13</v>
      </c>
      <c r="D5642">
        <v>49</v>
      </c>
      <c r="E5642" t="s">
        <v>18</v>
      </c>
      <c r="F5642" t="s">
        <v>11</v>
      </c>
      <c r="G5642" t="b">
        <v>1</v>
      </c>
      <c r="I5642">
        <v>40</v>
      </c>
      <c r="J5642" t="b">
        <v>1</v>
      </c>
      <c r="K5642">
        <f>YEAR(Table1[[#This Row],[Patient Admission Date]])</f>
        <v>2024</v>
      </c>
      <c r="L5642" t="str">
        <f>TEXT(Table1[[#This Row],[Patient Admission Date]],"mmm")</f>
        <v>Mar</v>
      </c>
      <c r="M5642" t="str">
        <f>TEXT(Table1[[#This Row],[Patient Admission Date]],"ddd")</f>
        <v>Sun</v>
      </c>
      <c r="N5642" t="str">
        <f>TEXT(INT(HOUR(Table1[[#This Row],[Patient Admission Date]])/3)*3,"00")&amp;"-"&amp;TEXT(INT(HOUR(Table1[[#This Row],[Patient Admission Date]])/3)*3+3,"00")</f>
        <v>09-12</v>
      </c>
      <c r="O5642" t="str" cm="1">
        <f t="array" ref="O5642">_xlfn.IFS(Table1[[#This Row],[Patient Age]]&lt;=14,"0-14",Table1[[#This Row],[Patient Age]]&lt;=29,"15-29",Table1[[#This Row],[Patient Age]]&lt;=44,"30-44",Table1[[#This Row],[Patient Age]]&lt;=59,"45-59",Table1[[#This Row],[Patient Age]]&lt;=74,"60-74",TRUE,"75+")</f>
        <v>45-59</v>
      </c>
      <c r="P5642" t="str" cm="1">
        <f t="array" ref="P5642">_xlfn.IFS(Table1[[#This Row],[Patient Waittime]]&lt;=15,"0-15",Table1[[#This Row],[Patient Waittime]]&lt;=30,"16-30",Table1[[#This Row],[Patient Waittime]]&lt;=45,"31-45",Table1[[#This Row],[Patient Waittime]]&lt;=60,"46-60",TRUE,"60+")</f>
        <v>31-45</v>
      </c>
      <c r="Q5642">
        <f>--(Table1[[#This Row],[Patient Waittime]]&lt;=30)</f>
        <v>0</v>
      </c>
      <c r="R5642">
        <f>--Table1[[#This Row],[Patient Admission Flag]]</f>
        <v>1</v>
      </c>
      <c r="S5642">
        <f>--AND(Table1[[#This Row],[WithinTarget]]=1,Table1[[#This Row],[Patient Satisfaction Score]]&gt;=7)</f>
        <v>0</v>
      </c>
      <c r="T5642" t="str">
        <f>IF(LEFT(Table1[[#This Row],[Patient Gender]],1)="F","Female","Male")</f>
        <v>Female</v>
      </c>
    </row>
    <row r="5643" spans="1:20" x14ac:dyDescent="0.3">
      <c r="A5643" t="s">
        <v>5747</v>
      </c>
      <c r="B5643" s="1">
        <v>45096.158333333333</v>
      </c>
      <c r="C5643" t="s">
        <v>13</v>
      </c>
      <c r="D5643">
        <v>76</v>
      </c>
      <c r="E5643" t="s">
        <v>18</v>
      </c>
      <c r="F5643" t="s">
        <v>11</v>
      </c>
      <c r="G5643" t="b">
        <v>1</v>
      </c>
      <c r="I5643">
        <v>56</v>
      </c>
      <c r="J5643" t="b">
        <v>1</v>
      </c>
      <c r="K5643">
        <f>YEAR(Table1[[#This Row],[Patient Admission Date]])</f>
        <v>2023</v>
      </c>
      <c r="L5643" t="str">
        <f>TEXT(Table1[[#This Row],[Patient Admission Date]],"mmm")</f>
        <v>Jun</v>
      </c>
      <c r="M5643" t="str">
        <f>TEXT(Table1[[#This Row],[Patient Admission Date]],"ddd")</f>
        <v>Mon</v>
      </c>
      <c r="N5643" t="str">
        <f>TEXT(INT(HOUR(Table1[[#This Row],[Patient Admission Date]])/3)*3,"00")&amp;"-"&amp;TEXT(INT(HOUR(Table1[[#This Row],[Patient Admission Date]])/3)*3+3,"00")</f>
        <v>03-06</v>
      </c>
      <c r="O5643" t="str" cm="1">
        <f t="array" ref="O5643">_xlfn.IFS(Table1[[#This Row],[Patient Age]]&lt;=14,"0-14",Table1[[#This Row],[Patient Age]]&lt;=29,"15-29",Table1[[#This Row],[Patient Age]]&lt;=44,"30-44",Table1[[#This Row],[Patient Age]]&lt;=59,"45-59",Table1[[#This Row],[Patient Age]]&lt;=74,"60-74",TRUE,"75+")</f>
        <v>75+</v>
      </c>
      <c r="P5643" t="str" cm="1">
        <f t="array" ref="P5643">_xlfn.IFS(Table1[[#This Row],[Patient Waittime]]&lt;=15,"0-15",Table1[[#This Row],[Patient Waittime]]&lt;=30,"16-30",Table1[[#This Row],[Patient Waittime]]&lt;=45,"31-45",Table1[[#This Row],[Patient Waittime]]&lt;=60,"46-60",TRUE,"60+")</f>
        <v>46-60</v>
      </c>
      <c r="Q5643">
        <f>--(Table1[[#This Row],[Patient Waittime]]&lt;=30)</f>
        <v>0</v>
      </c>
      <c r="R5643">
        <f>--Table1[[#This Row],[Patient Admission Flag]]</f>
        <v>1</v>
      </c>
      <c r="S5643">
        <f>--AND(Table1[[#This Row],[WithinTarget]]=1,Table1[[#This Row],[Patient Satisfaction Score]]&gt;=7)</f>
        <v>0</v>
      </c>
      <c r="T5643" t="str">
        <f>IF(LEFT(Table1[[#This Row],[Patient Gender]],1)="F","Female","Male")</f>
        <v>Female</v>
      </c>
    </row>
    <row r="5644" spans="1:20" x14ac:dyDescent="0.3">
      <c r="A5644" t="s">
        <v>5748</v>
      </c>
      <c r="B5644" s="1">
        <v>45360.869444444441</v>
      </c>
      <c r="C5644" t="s">
        <v>13</v>
      </c>
      <c r="D5644">
        <v>44</v>
      </c>
      <c r="E5644" t="s">
        <v>18</v>
      </c>
      <c r="F5644" t="s">
        <v>11</v>
      </c>
      <c r="G5644" t="b">
        <v>1</v>
      </c>
      <c r="I5644">
        <v>34</v>
      </c>
      <c r="J5644" t="b">
        <v>1</v>
      </c>
      <c r="K5644">
        <f>YEAR(Table1[[#This Row],[Patient Admission Date]])</f>
        <v>2024</v>
      </c>
      <c r="L5644" t="str">
        <f>TEXT(Table1[[#This Row],[Patient Admission Date]],"mmm")</f>
        <v>Mar</v>
      </c>
      <c r="M5644" t="str">
        <f>TEXT(Table1[[#This Row],[Patient Admission Date]],"ddd")</f>
        <v>Sat</v>
      </c>
      <c r="N5644" t="str">
        <f>TEXT(INT(HOUR(Table1[[#This Row],[Patient Admission Date]])/3)*3,"00")&amp;"-"&amp;TEXT(INT(HOUR(Table1[[#This Row],[Patient Admission Date]])/3)*3+3,"00")</f>
        <v>18-21</v>
      </c>
      <c r="O5644" t="str" cm="1">
        <f t="array" ref="O5644">_xlfn.IFS(Table1[[#This Row],[Patient Age]]&lt;=14,"0-14",Table1[[#This Row],[Patient Age]]&lt;=29,"15-29",Table1[[#This Row],[Patient Age]]&lt;=44,"30-44",Table1[[#This Row],[Patient Age]]&lt;=59,"45-59",Table1[[#This Row],[Patient Age]]&lt;=74,"60-74",TRUE,"75+")</f>
        <v>30-44</v>
      </c>
      <c r="P5644" t="str" cm="1">
        <f t="array" ref="P5644">_xlfn.IFS(Table1[[#This Row],[Patient Waittime]]&lt;=15,"0-15",Table1[[#This Row],[Patient Waittime]]&lt;=30,"16-30",Table1[[#This Row],[Patient Waittime]]&lt;=45,"31-45",Table1[[#This Row],[Patient Waittime]]&lt;=60,"46-60",TRUE,"60+")</f>
        <v>31-45</v>
      </c>
      <c r="Q5644">
        <f>--(Table1[[#This Row],[Patient Waittime]]&lt;=30)</f>
        <v>0</v>
      </c>
      <c r="R5644">
        <f>--Table1[[#This Row],[Patient Admission Flag]]</f>
        <v>1</v>
      </c>
      <c r="S5644">
        <f>--AND(Table1[[#This Row],[WithinTarget]]=1,Table1[[#This Row],[Patient Satisfaction Score]]&gt;=7)</f>
        <v>0</v>
      </c>
      <c r="T5644" t="str">
        <f>IF(LEFT(Table1[[#This Row],[Patient Gender]],1)="F","Female","Male")</f>
        <v>Female</v>
      </c>
    </row>
    <row r="5645" spans="1:20" x14ac:dyDescent="0.3">
      <c r="A5645" t="s">
        <v>5749</v>
      </c>
      <c r="B5645" s="1">
        <v>45268.605555555558</v>
      </c>
      <c r="C5645" t="s">
        <v>13</v>
      </c>
      <c r="D5645">
        <v>69</v>
      </c>
      <c r="E5645" t="s">
        <v>18</v>
      </c>
      <c r="F5645" t="s">
        <v>11</v>
      </c>
      <c r="G5645" t="b">
        <v>1</v>
      </c>
      <c r="I5645">
        <v>41</v>
      </c>
      <c r="J5645" t="b">
        <v>1</v>
      </c>
      <c r="K5645">
        <f>YEAR(Table1[[#This Row],[Patient Admission Date]])</f>
        <v>2023</v>
      </c>
      <c r="L5645" t="str">
        <f>TEXT(Table1[[#This Row],[Patient Admission Date]],"mmm")</f>
        <v>Dec</v>
      </c>
      <c r="M5645" t="str">
        <f>TEXT(Table1[[#This Row],[Patient Admission Date]],"ddd")</f>
        <v>Fri</v>
      </c>
      <c r="N5645" t="str">
        <f>TEXT(INT(HOUR(Table1[[#This Row],[Patient Admission Date]])/3)*3,"00")&amp;"-"&amp;TEXT(INT(HOUR(Table1[[#This Row],[Patient Admission Date]])/3)*3+3,"00")</f>
        <v>12-15</v>
      </c>
      <c r="O5645" t="str" cm="1">
        <f t="array" ref="O5645">_xlfn.IFS(Table1[[#This Row],[Patient Age]]&lt;=14,"0-14",Table1[[#This Row],[Patient Age]]&lt;=29,"15-29",Table1[[#This Row],[Patient Age]]&lt;=44,"30-44",Table1[[#This Row],[Patient Age]]&lt;=59,"45-59",Table1[[#This Row],[Patient Age]]&lt;=74,"60-74",TRUE,"75+")</f>
        <v>60-74</v>
      </c>
      <c r="P5645" t="str" cm="1">
        <f t="array" ref="P5645">_xlfn.IFS(Table1[[#This Row],[Patient Waittime]]&lt;=15,"0-15",Table1[[#This Row],[Patient Waittime]]&lt;=30,"16-30",Table1[[#This Row],[Patient Waittime]]&lt;=45,"31-45",Table1[[#This Row],[Patient Waittime]]&lt;=60,"46-60",TRUE,"60+")</f>
        <v>31-45</v>
      </c>
      <c r="Q5645">
        <f>--(Table1[[#This Row],[Patient Waittime]]&lt;=30)</f>
        <v>0</v>
      </c>
      <c r="R5645">
        <f>--Table1[[#This Row],[Patient Admission Flag]]</f>
        <v>1</v>
      </c>
      <c r="S5645">
        <f>--AND(Table1[[#This Row],[WithinTarget]]=1,Table1[[#This Row],[Patient Satisfaction Score]]&gt;=7)</f>
        <v>0</v>
      </c>
      <c r="T5645" t="str">
        <f>IF(LEFT(Table1[[#This Row],[Patient Gender]],1)="F","Female","Male")</f>
        <v>Female</v>
      </c>
    </row>
    <row r="5646" spans="1:20" x14ac:dyDescent="0.3">
      <c r="A5646" t="s">
        <v>5750</v>
      </c>
      <c r="B5646" s="1">
        <v>45426.091666666667</v>
      </c>
      <c r="C5646" t="s">
        <v>13</v>
      </c>
      <c r="D5646">
        <v>17</v>
      </c>
      <c r="E5646" t="s">
        <v>18</v>
      </c>
      <c r="F5646" t="s">
        <v>11</v>
      </c>
      <c r="G5646" t="b">
        <v>1</v>
      </c>
      <c r="I5646">
        <v>59</v>
      </c>
      <c r="J5646" t="b">
        <v>1</v>
      </c>
      <c r="K5646">
        <f>YEAR(Table1[[#This Row],[Patient Admission Date]])</f>
        <v>2024</v>
      </c>
      <c r="L5646" t="str">
        <f>TEXT(Table1[[#This Row],[Patient Admission Date]],"mmm")</f>
        <v>May</v>
      </c>
      <c r="M5646" t="str">
        <f>TEXT(Table1[[#This Row],[Patient Admission Date]],"ddd")</f>
        <v>Tue</v>
      </c>
      <c r="N5646" t="str">
        <f>TEXT(INT(HOUR(Table1[[#This Row],[Patient Admission Date]])/3)*3,"00")&amp;"-"&amp;TEXT(INT(HOUR(Table1[[#This Row],[Patient Admission Date]])/3)*3+3,"00")</f>
        <v>00-03</v>
      </c>
      <c r="O5646" t="str" cm="1">
        <f t="array" ref="O5646">_xlfn.IFS(Table1[[#This Row],[Patient Age]]&lt;=14,"0-14",Table1[[#This Row],[Patient Age]]&lt;=29,"15-29",Table1[[#This Row],[Patient Age]]&lt;=44,"30-44",Table1[[#This Row],[Patient Age]]&lt;=59,"45-59",Table1[[#This Row],[Patient Age]]&lt;=74,"60-74",TRUE,"75+")</f>
        <v>15-29</v>
      </c>
      <c r="P5646" t="str" cm="1">
        <f t="array" ref="P5646">_xlfn.IFS(Table1[[#This Row],[Patient Waittime]]&lt;=15,"0-15",Table1[[#This Row],[Patient Waittime]]&lt;=30,"16-30",Table1[[#This Row],[Patient Waittime]]&lt;=45,"31-45",Table1[[#This Row],[Patient Waittime]]&lt;=60,"46-60",TRUE,"60+")</f>
        <v>46-60</v>
      </c>
      <c r="Q5646">
        <f>--(Table1[[#This Row],[Patient Waittime]]&lt;=30)</f>
        <v>0</v>
      </c>
      <c r="R5646">
        <f>--Table1[[#This Row],[Patient Admission Flag]]</f>
        <v>1</v>
      </c>
      <c r="S5646">
        <f>--AND(Table1[[#This Row],[WithinTarget]]=1,Table1[[#This Row],[Patient Satisfaction Score]]&gt;=7)</f>
        <v>0</v>
      </c>
      <c r="T5646" t="str">
        <f>IF(LEFT(Table1[[#This Row],[Patient Gender]],1)="F","Female","Male")</f>
        <v>Female</v>
      </c>
    </row>
    <row r="5647" spans="1:20" x14ac:dyDescent="0.3">
      <c r="A5647" t="s">
        <v>5751</v>
      </c>
      <c r="B5647" s="1">
        <v>45514.038888888892</v>
      </c>
      <c r="C5647" t="s">
        <v>13</v>
      </c>
      <c r="D5647">
        <v>78</v>
      </c>
      <c r="E5647" t="s">
        <v>18</v>
      </c>
      <c r="F5647" t="s">
        <v>11</v>
      </c>
      <c r="G5647" t="b">
        <v>1</v>
      </c>
      <c r="I5647">
        <v>24</v>
      </c>
      <c r="J5647" t="b">
        <v>1</v>
      </c>
      <c r="K5647">
        <f>YEAR(Table1[[#This Row],[Patient Admission Date]])</f>
        <v>2024</v>
      </c>
      <c r="L5647" t="str">
        <f>TEXT(Table1[[#This Row],[Patient Admission Date]],"mmm")</f>
        <v>Aug</v>
      </c>
      <c r="M5647" t="str">
        <f>TEXT(Table1[[#This Row],[Patient Admission Date]],"ddd")</f>
        <v>Sat</v>
      </c>
      <c r="N5647" t="str">
        <f>TEXT(INT(HOUR(Table1[[#This Row],[Patient Admission Date]])/3)*3,"00")&amp;"-"&amp;TEXT(INT(HOUR(Table1[[#This Row],[Patient Admission Date]])/3)*3+3,"00")</f>
        <v>00-03</v>
      </c>
      <c r="O5647" t="str" cm="1">
        <f t="array" ref="O5647">_xlfn.IFS(Table1[[#This Row],[Patient Age]]&lt;=14,"0-14",Table1[[#This Row],[Patient Age]]&lt;=29,"15-29",Table1[[#This Row],[Patient Age]]&lt;=44,"30-44",Table1[[#This Row],[Patient Age]]&lt;=59,"45-59",Table1[[#This Row],[Patient Age]]&lt;=74,"60-74",TRUE,"75+")</f>
        <v>75+</v>
      </c>
      <c r="P5647" t="str" cm="1">
        <f t="array" ref="P5647">_xlfn.IFS(Table1[[#This Row],[Patient Waittime]]&lt;=15,"0-15",Table1[[#This Row],[Patient Waittime]]&lt;=30,"16-30",Table1[[#This Row],[Patient Waittime]]&lt;=45,"31-45",Table1[[#This Row],[Patient Waittime]]&lt;=60,"46-60",TRUE,"60+")</f>
        <v>16-30</v>
      </c>
      <c r="Q5647">
        <f>--(Table1[[#This Row],[Patient Waittime]]&lt;=30)</f>
        <v>1</v>
      </c>
      <c r="R5647">
        <f>--Table1[[#This Row],[Patient Admission Flag]]</f>
        <v>1</v>
      </c>
      <c r="S5647">
        <f>--AND(Table1[[#This Row],[WithinTarget]]=1,Table1[[#This Row],[Patient Satisfaction Score]]&gt;=7)</f>
        <v>0</v>
      </c>
      <c r="T5647" t="str">
        <f>IF(LEFT(Table1[[#This Row],[Patient Gender]],1)="F","Female","Male")</f>
        <v>Female</v>
      </c>
    </row>
    <row r="5648" spans="1:20" x14ac:dyDescent="0.3">
      <c r="A5648" t="s">
        <v>5752</v>
      </c>
      <c r="B5648" s="1">
        <v>45198.35</v>
      </c>
      <c r="C5648" t="s">
        <v>13</v>
      </c>
      <c r="D5648">
        <v>56</v>
      </c>
      <c r="E5648" t="s">
        <v>18</v>
      </c>
      <c r="F5648" t="s">
        <v>11</v>
      </c>
      <c r="G5648" t="b">
        <v>1</v>
      </c>
      <c r="I5648">
        <v>30</v>
      </c>
      <c r="J5648" t="b">
        <v>1</v>
      </c>
      <c r="K5648">
        <f>YEAR(Table1[[#This Row],[Patient Admission Date]])</f>
        <v>2023</v>
      </c>
      <c r="L5648" t="str">
        <f>TEXT(Table1[[#This Row],[Patient Admission Date]],"mmm")</f>
        <v>Sep</v>
      </c>
      <c r="M5648" t="str">
        <f>TEXT(Table1[[#This Row],[Patient Admission Date]],"ddd")</f>
        <v>Fri</v>
      </c>
      <c r="N5648" t="str">
        <f>TEXT(INT(HOUR(Table1[[#This Row],[Patient Admission Date]])/3)*3,"00")&amp;"-"&amp;TEXT(INT(HOUR(Table1[[#This Row],[Patient Admission Date]])/3)*3+3,"00")</f>
        <v>06-09</v>
      </c>
      <c r="O5648" t="str" cm="1">
        <f t="array" ref="O5648">_xlfn.IFS(Table1[[#This Row],[Patient Age]]&lt;=14,"0-14",Table1[[#This Row],[Patient Age]]&lt;=29,"15-29",Table1[[#This Row],[Patient Age]]&lt;=44,"30-44",Table1[[#This Row],[Patient Age]]&lt;=59,"45-59",Table1[[#This Row],[Patient Age]]&lt;=74,"60-74",TRUE,"75+")</f>
        <v>45-59</v>
      </c>
      <c r="P5648" t="str" cm="1">
        <f t="array" ref="P5648">_xlfn.IFS(Table1[[#This Row],[Patient Waittime]]&lt;=15,"0-15",Table1[[#This Row],[Patient Waittime]]&lt;=30,"16-30",Table1[[#This Row],[Patient Waittime]]&lt;=45,"31-45",Table1[[#This Row],[Patient Waittime]]&lt;=60,"46-60",TRUE,"60+")</f>
        <v>16-30</v>
      </c>
      <c r="Q5648">
        <f>--(Table1[[#This Row],[Patient Waittime]]&lt;=30)</f>
        <v>1</v>
      </c>
      <c r="R5648">
        <f>--Table1[[#This Row],[Patient Admission Flag]]</f>
        <v>1</v>
      </c>
      <c r="S5648">
        <f>--AND(Table1[[#This Row],[WithinTarget]]=1,Table1[[#This Row],[Patient Satisfaction Score]]&gt;=7)</f>
        <v>0</v>
      </c>
      <c r="T5648" t="str">
        <f>IF(LEFT(Table1[[#This Row],[Patient Gender]],1)="F","Female","Male")</f>
        <v>Female</v>
      </c>
    </row>
    <row r="5649" spans="1:20" x14ac:dyDescent="0.3">
      <c r="A5649" t="s">
        <v>5753</v>
      </c>
      <c r="B5649" s="1">
        <v>45526.859027777777</v>
      </c>
      <c r="C5649" t="s">
        <v>13</v>
      </c>
      <c r="D5649">
        <v>28</v>
      </c>
      <c r="E5649" t="s">
        <v>18</v>
      </c>
      <c r="F5649" t="s">
        <v>11</v>
      </c>
      <c r="G5649" t="b">
        <v>1</v>
      </c>
      <c r="I5649">
        <v>42</v>
      </c>
      <c r="J5649" t="b">
        <v>1</v>
      </c>
      <c r="K5649">
        <f>YEAR(Table1[[#This Row],[Patient Admission Date]])</f>
        <v>2024</v>
      </c>
      <c r="L5649" t="str">
        <f>TEXT(Table1[[#This Row],[Patient Admission Date]],"mmm")</f>
        <v>Aug</v>
      </c>
      <c r="M5649" t="str">
        <f>TEXT(Table1[[#This Row],[Patient Admission Date]],"ddd")</f>
        <v>Thu</v>
      </c>
      <c r="N5649" t="str">
        <f>TEXT(INT(HOUR(Table1[[#This Row],[Patient Admission Date]])/3)*3,"00")&amp;"-"&amp;TEXT(INT(HOUR(Table1[[#This Row],[Patient Admission Date]])/3)*3+3,"00")</f>
        <v>18-21</v>
      </c>
      <c r="O5649" t="str" cm="1">
        <f t="array" ref="O5649">_xlfn.IFS(Table1[[#This Row],[Patient Age]]&lt;=14,"0-14",Table1[[#This Row],[Patient Age]]&lt;=29,"15-29",Table1[[#This Row],[Patient Age]]&lt;=44,"30-44",Table1[[#This Row],[Patient Age]]&lt;=59,"45-59",Table1[[#This Row],[Patient Age]]&lt;=74,"60-74",TRUE,"75+")</f>
        <v>15-29</v>
      </c>
      <c r="P5649" t="str" cm="1">
        <f t="array" ref="P5649">_xlfn.IFS(Table1[[#This Row],[Patient Waittime]]&lt;=15,"0-15",Table1[[#This Row],[Patient Waittime]]&lt;=30,"16-30",Table1[[#This Row],[Patient Waittime]]&lt;=45,"31-45",Table1[[#This Row],[Patient Waittime]]&lt;=60,"46-60",TRUE,"60+")</f>
        <v>31-45</v>
      </c>
      <c r="Q5649">
        <f>--(Table1[[#This Row],[Patient Waittime]]&lt;=30)</f>
        <v>0</v>
      </c>
      <c r="R5649">
        <f>--Table1[[#This Row],[Patient Admission Flag]]</f>
        <v>1</v>
      </c>
      <c r="S5649">
        <f>--AND(Table1[[#This Row],[WithinTarget]]=1,Table1[[#This Row],[Patient Satisfaction Score]]&gt;=7)</f>
        <v>0</v>
      </c>
      <c r="T5649" t="str">
        <f>IF(LEFT(Table1[[#This Row],[Patient Gender]],1)="F","Female","Male")</f>
        <v>Female</v>
      </c>
    </row>
    <row r="5650" spans="1:20" x14ac:dyDescent="0.3">
      <c r="A5650" t="s">
        <v>5754</v>
      </c>
      <c r="B5650" s="1">
        <v>45567.556250000001</v>
      </c>
      <c r="C5650" t="s">
        <v>13</v>
      </c>
      <c r="D5650">
        <v>18</v>
      </c>
      <c r="E5650" t="s">
        <v>18</v>
      </c>
      <c r="F5650" t="s">
        <v>11</v>
      </c>
      <c r="G5650" t="b">
        <v>1</v>
      </c>
      <c r="I5650">
        <v>50</v>
      </c>
      <c r="J5650" t="b">
        <v>1</v>
      </c>
      <c r="K5650">
        <f>YEAR(Table1[[#This Row],[Patient Admission Date]])</f>
        <v>2024</v>
      </c>
      <c r="L5650" t="str">
        <f>TEXT(Table1[[#This Row],[Patient Admission Date]],"mmm")</f>
        <v>Oct</v>
      </c>
      <c r="M5650" t="str">
        <f>TEXT(Table1[[#This Row],[Patient Admission Date]],"ddd")</f>
        <v>Wed</v>
      </c>
      <c r="N5650" t="str">
        <f>TEXT(INT(HOUR(Table1[[#This Row],[Patient Admission Date]])/3)*3,"00")&amp;"-"&amp;TEXT(INT(HOUR(Table1[[#This Row],[Patient Admission Date]])/3)*3+3,"00")</f>
        <v>12-15</v>
      </c>
      <c r="O5650" t="str" cm="1">
        <f t="array" ref="O5650">_xlfn.IFS(Table1[[#This Row],[Patient Age]]&lt;=14,"0-14",Table1[[#This Row],[Patient Age]]&lt;=29,"15-29",Table1[[#This Row],[Patient Age]]&lt;=44,"30-44",Table1[[#This Row],[Patient Age]]&lt;=59,"45-59",Table1[[#This Row],[Patient Age]]&lt;=74,"60-74",TRUE,"75+")</f>
        <v>15-29</v>
      </c>
      <c r="P5650" t="str" cm="1">
        <f t="array" ref="P5650">_xlfn.IFS(Table1[[#This Row],[Patient Waittime]]&lt;=15,"0-15",Table1[[#This Row],[Patient Waittime]]&lt;=30,"16-30",Table1[[#This Row],[Patient Waittime]]&lt;=45,"31-45",Table1[[#This Row],[Patient Waittime]]&lt;=60,"46-60",TRUE,"60+")</f>
        <v>46-60</v>
      </c>
      <c r="Q5650">
        <f>--(Table1[[#This Row],[Patient Waittime]]&lt;=30)</f>
        <v>0</v>
      </c>
      <c r="R5650">
        <f>--Table1[[#This Row],[Patient Admission Flag]]</f>
        <v>1</v>
      </c>
      <c r="S5650">
        <f>--AND(Table1[[#This Row],[WithinTarget]]=1,Table1[[#This Row],[Patient Satisfaction Score]]&gt;=7)</f>
        <v>0</v>
      </c>
      <c r="T5650" t="str">
        <f>IF(LEFT(Table1[[#This Row],[Patient Gender]],1)="F","Female","Male")</f>
        <v>Female</v>
      </c>
    </row>
    <row r="5651" spans="1:20" x14ac:dyDescent="0.3">
      <c r="A5651" t="s">
        <v>5755</v>
      </c>
      <c r="B5651" s="1">
        <v>45523.138194444444</v>
      </c>
      <c r="C5651" t="s">
        <v>13</v>
      </c>
      <c r="D5651">
        <v>29</v>
      </c>
      <c r="E5651" t="s">
        <v>18</v>
      </c>
      <c r="F5651" t="s">
        <v>11</v>
      </c>
      <c r="G5651" t="b">
        <v>1</v>
      </c>
      <c r="I5651">
        <v>56</v>
      </c>
      <c r="J5651" t="b">
        <v>1</v>
      </c>
      <c r="K5651">
        <f>YEAR(Table1[[#This Row],[Patient Admission Date]])</f>
        <v>2024</v>
      </c>
      <c r="L5651" t="str">
        <f>TEXT(Table1[[#This Row],[Patient Admission Date]],"mmm")</f>
        <v>Aug</v>
      </c>
      <c r="M5651" t="str">
        <f>TEXT(Table1[[#This Row],[Patient Admission Date]],"ddd")</f>
        <v>Mon</v>
      </c>
      <c r="N5651" t="str">
        <f>TEXT(INT(HOUR(Table1[[#This Row],[Patient Admission Date]])/3)*3,"00")&amp;"-"&amp;TEXT(INT(HOUR(Table1[[#This Row],[Patient Admission Date]])/3)*3+3,"00")</f>
        <v>03-06</v>
      </c>
      <c r="O5651" t="str" cm="1">
        <f t="array" ref="O5651">_xlfn.IFS(Table1[[#This Row],[Patient Age]]&lt;=14,"0-14",Table1[[#This Row],[Patient Age]]&lt;=29,"15-29",Table1[[#This Row],[Patient Age]]&lt;=44,"30-44",Table1[[#This Row],[Patient Age]]&lt;=59,"45-59",Table1[[#This Row],[Patient Age]]&lt;=74,"60-74",TRUE,"75+")</f>
        <v>15-29</v>
      </c>
      <c r="P5651" t="str" cm="1">
        <f t="array" ref="P5651">_xlfn.IFS(Table1[[#This Row],[Patient Waittime]]&lt;=15,"0-15",Table1[[#This Row],[Patient Waittime]]&lt;=30,"16-30",Table1[[#This Row],[Patient Waittime]]&lt;=45,"31-45",Table1[[#This Row],[Patient Waittime]]&lt;=60,"46-60",TRUE,"60+")</f>
        <v>46-60</v>
      </c>
      <c r="Q5651">
        <f>--(Table1[[#This Row],[Patient Waittime]]&lt;=30)</f>
        <v>0</v>
      </c>
      <c r="R5651">
        <f>--Table1[[#This Row],[Patient Admission Flag]]</f>
        <v>1</v>
      </c>
      <c r="S5651">
        <f>--AND(Table1[[#This Row],[WithinTarget]]=1,Table1[[#This Row],[Patient Satisfaction Score]]&gt;=7)</f>
        <v>0</v>
      </c>
      <c r="T5651" t="str">
        <f>IF(LEFT(Table1[[#This Row],[Patient Gender]],1)="F","Female","Male")</f>
        <v>Female</v>
      </c>
    </row>
    <row r="5652" spans="1:20" x14ac:dyDescent="0.3">
      <c r="A5652" t="s">
        <v>5756</v>
      </c>
      <c r="B5652" s="1">
        <v>45477.727777777778</v>
      </c>
      <c r="C5652" t="s">
        <v>13</v>
      </c>
      <c r="D5652">
        <v>62</v>
      </c>
      <c r="E5652" t="s">
        <v>18</v>
      </c>
      <c r="F5652" t="s">
        <v>11</v>
      </c>
      <c r="G5652" t="b">
        <v>1</v>
      </c>
      <c r="I5652">
        <v>18</v>
      </c>
      <c r="J5652" t="b">
        <v>1</v>
      </c>
      <c r="K5652">
        <f>YEAR(Table1[[#This Row],[Patient Admission Date]])</f>
        <v>2024</v>
      </c>
      <c r="L5652" t="str">
        <f>TEXT(Table1[[#This Row],[Patient Admission Date]],"mmm")</f>
        <v>Jul</v>
      </c>
      <c r="M5652" t="str">
        <f>TEXT(Table1[[#This Row],[Patient Admission Date]],"ddd")</f>
        <v>Thu</v>
      </c>
      <c r="N5652" t="str">
        <f>TEXT(INT(HOUR(Table1[[#This Row],[Patient Admission Date]])/3)*3,"00")&amp;"-"&amp;TEXT(INT(HOUR(Table1[[#This Row],[Patient Admission Date]])/3)*3+3,"00")</f>
        <v>15-18</v>
      </c>
      <c r="O5652" t="str" cm="1">
        <f t="array" ref="O5652">_xlfn.IFS(Table1[[#This Row],[Patient Age]]&lt;=14,"0-14",Table1[[#This Row],[Patient Age]]&lt;=29,"15-29",Table1[[#This Row],[Patient Age]]&lt;=44,"30-44",Table1[[#This Row],[Patient Age]]&lt;=59,"45-59",Table1[[#This Row],[Patient Age]]&lt;=74,"60-74",TRUE,"75+")</f>
        <v>60-74</v>
      </c>
      <c r="P5652" t="str" cm="1">
        <f t="array" ref="P5652">_xlfn.IFS(Table1[[#This Row],[Patient Waittime]]&lt;=15,"0-15",Table1[[#This Row],[Patient Waittime]]&lt;=30,"16-30",Table1[[#This Row],[Patient Waittime]]&lt;=45,"31-45",Table1[[#This Row],[Patient Waittime]]&lt;=60,"46-60",TRUE,"60+")</f>
        <v>16-30</v>
      </c>
      <c r="Q5652">
        <f>--(Table1[[#This Row],[Patient Waittime]]&lt;=30)</f>
        <v>1</v>
      </c>
      <c r="R5652">
        <f>--Table1[[#This Row],[Patient Admission Flag]]</f>
        <v>1</v>
      </c>
      <c r="S5652">
        <f>--AND(Table1[[#This Row],[WithinTarget]]=1,Table1[[#This Row],[Patient Satisfaction Score]]&gt;=7)</f>
        <v>0</v>
      </c>
      <c r="T5652" t="str">
        <f>IF(LEFT(Table1[[#This Row],[Patient Gender]],1)="F","Female","Male")</f>
        <v>Female</v>
      </c>
    </row>
    <row r="5653" spans="1:20" x14ac:dyDescent="0.3">
      <c r="A5653" t="s">
        <v>5757</v>
      </c>
      <c r="B5653" s="1">
        <v>45092.915277777778</v>
      </c>
      <c r="C5653" t="s">
        <v>13</v>
      </c>
      <c r="D5653">
        <v>32</v>
      </c>
      <c r="E5653" t="s">
        <v>18</v>
      </c>
      <c r="F5653" t="s">
        <v>11</v>
      </c>
      <c r="G5653" t="b">
        <v>1</v>
      </c>
      <c r="I5653">
        <v>25</v>
      </c>
      <c r="J5653" t="b">
        <v>1</v>
      </c>
      <c r="K5653">
        <f>YEAR(Table1[[#This Row],[Patient Admission Date]])</f>
        <v>2023</v>
      </c>
      <c r="L5653" t="str">
        <f>TEXT(Table1[[#This Row],[Patient Admission Date]],"mmm")</f>
        <v>Jun</v>
      </c>
      <c r="M5653" t="str">
        <f>TEXT(Table1[[#This Row],[Patient Admission Date]],"ddd")</f>
        <v>Thu</v>
      </c>
      <c r="N5653" t="str">
        <f>TEXT(INT(HOUR(Table1[[#This Row],[Patient Admission Date]])/3)*3,"00")&amp;"-"&amp;TEXT(INT(HOUR(Table1[[#This Row],[Patient Admission Date]])/3)*3+3,"00")</f>
        <v>21-24</v>
      </c>
      <c r="O5653" t="str" cm="1">
        <f t="array" ref="O5653">_xlfn.IFS(Table1[[#This Row],[Patient Age]]&lt;=14,"0-14",Table1[[#This Row],[Patient Age]]&lt;=29,"15-29",Table1[[#This Row],[Patient Age]]&lt;=44,"30-44",Table1[[#This Row],[Patient Age]]&lt;=59,"45-59",Table1[[#This Row],[Patient Age]]&lt;=74,"60-74",TRUE,"75+")</f>
        <v>30-44</v>
      </c>
      <c r="P5653" t="str" cm="1">
        <f t="array" ref="P5653">_xlfn.IFS(Table1[[#This Row],[Patient Waittime]]&lt;=15,"0-15",Table1[[#This Row],[Patient Waittime]]&lt;=30,"16-30",Table1[[#This Row],[Patient Waittime]]&lt;=45,"31-45",Table1[[#This Row],[Patient Waittime]]&lt;=60,"46-60",TRUE,"60+")</f>
        <v>16-30</v>
      </c>
      <c r="Q5653">
        <f>--(Table1[[#This Row],[Patient Waittime]]&lt;=30)</f>
        <v>1</v>
      </c>
      <c r="R5653">
        <f>--Table1[[#This Row],[Patient Admission Flag]]</f>
        <v>1</v>
      </c>
      <c r="S5653">
        <f>--AND(Table1[[#This Row],[WithinTarget]]=1,Table1[[#This Row],[Patient Satisfaction Score]]&gt;=7)</f>
        <v>0</v>
      </c>
      <c r="T5653" t="str">
        <f>IF(LEFT(Table1[[#This Row],[Patient Gender]],1)="F","Female","Male")</f>
        <v>Female</v>
      </c>
    </row>
    <row r="5654" spans="1:20" x14ac:dyDescent="0.3">
      <c r="A5654" t="s">
        <v>5758</v>
      </c>
      <c r="B5654" s="1">
        <v>45217.566666666666</v>
      </c>
      <c r="C5654" t="s">
        <v>13</v>
      </c>
      <c r="D5654">
        <v>50</v>
      </c>
      <c r="E5654" t="s">
        <v>18</v>
      </c>
      <c r="F5654" t="s">
        <v>11</v>
      </c>
      <c r="G5654" t="b">
        <v>1</v>
      </c>
      <c r="I5654">
        <v>15</v>
      </c>
      <c r="J5654" t="b">
        <v>1</v>
      </c>
      <c r="K5654">
        <f>YEAR(Table1[[#This Row],[Patient Admission Date]])</f>
        <v>2023</v>
      </c>
      <c r="L5654" t="str">
        <f>TEXT(Table1[[#This Row],[Patient Admission Date]],"mmm")</f>
        <v>Oct</v>
      </c>
      <c r="M5654" t="str">
        <f>TEXT(Table1[[#This Row],[Patient Admission Date]],"ddd")</f>
        <v>Wed</v>
      </c>
      <c r="N5654" t="str">
        <f>TEXT(INT(HOUR(Table1[[#This Row],[Patient Admission Date]])/3)*3,"00")&amp;"-"&amp;TEXT(INT(HOUR(Table1[[#This Row],[Patient Admission Date]])/3)*3+3,"00")</f>
        <v>12-15</v>
      </c>
      <c r="O5654" t="str" cm="1">
        <f t="array" ref="O5654">_xlfn.IFS(Table1[[#This Row],[Patient Age]]&lt;=14,"0-14",Table1[[#This Row],[Patient Age]]&lt;=29,"15-29",Table1[[#This Row],[Patient Age]]&lt;=44,"30-44",Table1[[#This Row],[Patient Age]]&lt;=59,"45-59",Table1[[#This Row],[Patient Age]]&lt;=74,"60-74",TRUE,"75+")</f>
        <v>45-59</v>
      </c>
      <c r="P5654" t="str" cm="1">
        <f t="array" ref="P5654">_xlfn.IFS(Table1[[#This Row],[Patient Waittime]]&lt;=15,"0-15",Table1[[#This Row],[Patient Waittime]]&lt;=30,"16-30",Table1[[#This Row],[Patient Waittime]]&lt;=45,"31-45",Table1[[#This Row],[Patient Waittime]]&lt;=60,"46-60",TRUE,"60+")</f>
        <v>0-15</v>
      </c>
      <c r="Q5654">
        <f>--(Table1[[#This Row],[Patient Waittime]]&lt;=30)</f>
        <v>1</v>
      </c>
      <c r="R5654">
        <f>--Table1[[#This Row],[Patient Admission Flag]]</f>
        <v>1</v>
      </c>
      <c r="S5654">
        <f>--AND(Table1[[#This Row],[WithinTarget]]=1,Table1[[#This Row],[Patient Satisfaction Score]]&gt;=7)</f>
        <v>0</v>
      </c>
      <c r="T5654" t="str">
        <f>IF(LEFT(Table1[[#This Row],[Patient Gender]],1)="F","Female","Male")</f>
        <v>Female</v>
      </c>
    </row>
    <row r="5655" spans="1:20" x14ac:dyDescent="0.3">
      <c r="A5655" t="s">
        <v>5759</v>
      </c>
      <c r="B5655" s="1">
        <v>45442.680555555555</v>
      </c>
      <c r="C5655" t="s">
        <v>13</v>
      </c>
      <c r="D5655">
        <v>23</v>
      </c>
      <c r="E5655" t="s">
        <v>18</v>
      </c>
      <c r="F5655" t="s">
        <v>11</v>
      </c>
      <c r="G5655" t="b">
        <v>1</v>
      </c>
      <c r="I5655">
        <v>25</v>
      </c>
      <c r="J5655" t="b">
        <v>1</v>
      </c>
      <c r="K5655">
        <f>YEAR(Table1[[#This Row],[Patient Admission Date]])</f>
        <v>2024</v>
      </c>
      <c r="L5655" t="str">
        <f>TEXT(Table1[[#This Row],[Patient Admission Date]],"mmm")</f>
        <v>May</v>
      </c>
      <c r="M5655" t="str">
        <f>TEXT(Table1[[#This Row],[Patient Admission Date]],"ddd")</f>
        <v>Thu</v>
      </c>
      <c r="N5655" t="str">
        <f>TEXT(INT(HOUR(Table1[[#This Row],[Patient Admission Date]])/3)*3,"00")&amp;"-"&amp;TEXT(INT(HOUR(Table1[[#This Row],[Patient Admission Date]])/3)*3+3,"00")</f>
        <v>15-18</v>
      </c>
      <c r="O5655" t="str" cm="1">
        <f t="array" ref="O5655">_xlfn.IFS(Table1[[#This Row],[Patient Age]]&lt;=14,"0-14",Table1[[#This Row],[Patient Age]]&lt;=29,"15-29",Table1[[#This Row],[Patient Age]]&lt;=44,"30-44",Table1[[#This Row],[Patient Age]]&lt;=59,"45-59",Table1[[#This Row],[Patient Age]]&lt;=74,"60-74",TRUE,"75+")</f>
        <v>15-29</v>
      </c>
      <c r="P5655" t="str" cm="1">
        <f t="array" ref="P5655">_xlfn.IFS(Table1[[#This Row],[Patient Waittime]]&lt;=15,"0-15",Table1[[#This Row],[Patient Waittime]]&lt;=30,"16-30",Table1[[#This Row],[Patient Waittime]]&lt;=45,"31-45",Table1[[#This Row],[Patient Waittime]]&lt;=60,"46-60",TRUE,"60+")</f>
        <v>16-30</v>
      </c>
      <c r="Q5655">
        <f>--(Table1[[#This Row],[Patient Waittime]]&lt;=30)</f>
        <v>1</v>
      </c>
      <c r="R5655">
        <f>--Table1[[#This Row],[Patient Admission Flag]]</f>
        <v>1</v>
      </c>
      <c r="S5655">
        <f>--AND(Table1[[#This Row],[WithinTarget]]=1,Table1[[#This Row],[Patient Satisfaction Score]]&gt;=7)</f>
        <v>0</v>
      </c>
      <c r="T5655" t="str">
        <f>IF(LEFT(Table1[[#This Row],[Patient Gender]],1)="F","Female","Male")</f>
        <v>Female</v>
      </c>
    </row>
    <row r="5656" spans="1:20" x14ac:dyDescent="0.3">
      <c r="A5656" t="s">
        <v>5760</v>
      </c>
      <c r="B5656" s="1">
        <v>45122.517361111109</v>
      </c>
      <c r="C5656" t="s">
        <v>13</v>
      </c>
      <c r="D5656">
        <v>76</v>
      </c>
      <c r="E5656" t="s">
        <v>18</v>
      </c>
      <c r="F5656" t="s">
        <v>11</v>
      </c>
      <c r="G5656" t="b">
        <v>1</v>
      </c>
      <c r="I5656">
        <v>25</v>
      </c>
      <c r="J5656" t="b">
        <v>1</v>
      </c>
      <c r="K5656">
        <f>YEAR(Table1[[#This Row],[Patient Admission Date]])</f>
        <v>2023</v>
      </c>
      <c r="L5656" t="str">
        <f>TEXT(Table1[[#This Row],[Patient Admission Date]],"mmm")</f>
        <v>Jul</v>
      </c>
      <c r="M5656" t="str">
        <f>TEXT(Table1[[#This Row],[Patient Admission Date]],"ddd")</f>
        <v>Sat</v>
      </c>
      <c r="N5656" t="str">
        <f>TEXT(INT(HOUR(Table1[[#This Row],[Patient Admission Date]])/3)*3,"00")&amp;"-"&amp;TEXT(INT(HOUR(Table1[[#This Row],[Patient Admission Date]])/3)*3+3,"00")</f>
        <v>12-15</v>
      </c>
      <c r="O5656" t="str" cm="1">
        <f t="array" ref="O5656">_xlfn.IFS(Table1[[#This Row],[Patient Age]]&lt;=14,"0-14",Table1[[#This Row],[Patient Age]]&lt;=29,"15-29",Table1[[#This Row],[Patient Age]]&lt;=44,"30-44",Table1[[#This Row],[Patient Age]]&lt;=59,"45-59",Table1[[#This Row],[Patient Age]]&lt;=74,"60-74",TRUE,"75+")</f>
        <v>75+</v>
      </c>
      <c r="P5656" t="str" cm="1">
        <f t="array" ref="P5656">_xlfn.IFS(Table1[[#This Row],[Patient Waittime]]&lt;=15,"0-15",Table1[[#This Row],[Patient Waittime]]&lt;=30,"16-30",Table1[[#This Row],[Patient Waittime]]&lt;=45,"31-45",Table1[[#This Row],[Patient Waittime]]&lt;=60,"46-60",TRUE,"60+")</f>
        <v>16-30</v>
      </c>
      <c r="Q5656">
        <f>--(Table1[[#This Row],[Patient Waittime]]&lt;=30)</f>
        <v>1</v>
      </c>
      <c r="R5656">
        <f>--Table1[[#This Row],[Patient Admission Flag]]</f>
        <v>1</v>
      </c>
      <c r="S5656">
        <f>--AND(Table1[[#This Row],[WithinTarget]]=1,Table1[[#This Row],[Patient Satisfaction Score]]&gt;=7)</f>
        <v>0</v>
      </c>
      <c r="T5656" t="str">
        <f>IF(LEFT(Table1[[#This Row],[Patient Gender]],1)="F","Female","Male")</f>
        <v>Female</v>
      </c>
    </row>
    <row r="5657" spans="1:20" x14ac:dyDescent="0.3">
      <c r="A5657" t="s">
        <v>5761</v>
      </c>
      <c r="B5657" s="1">
        <v>45456.841666666667</v>
      </c>
      <c r="C5657" t="s">
        <v>13</v>
      </c>
      <c r="D5657">
        <v>29</v>
      </c>
      <c r="E5657" t="s">
        <v>18</v>
      </c>
      <c r="F5657" t="s">
        <v>11</v>
      </c>
      <c r="G5657" t="b">
        <v>1</v>
      </c>
      <c r="I5657">
        <v>30</v>
      </c>
      <c r="J5657" t="b">
        <v>1</v>
      </c>
      <c r="K5657">
        <f>YEAR(Table1[[#This Row],[Patient Admission Date]])</f>
        <v>2024</v>
      </c>
      <c r="L5657" t="str">
        <f>TEXT(Table1[[#This Row],[Patient Admission Date]],"mmm")</f>
        <v>Jun</v>
      </c>
      <c r="M5657" t="str">
        <f>TEXT(Table1[[#This Row],[Patient Admission Date]],"ddd")</f>
        <v>Thu</v>
      </c>
      <c r="N5657" t="str">
        <f>TEXT(INT(HOUR(Table1[[#This Row],[Patient Admission Date]])/3)*3,"00")&amp;"-"&amp;TEXT(INT(HOUR(Table1[[#This Row],[Patient Admission Date]])/3)*3+3,"00")</f>
        <v>18-21</v>
      </c>
      <c r="O5657" t="str" cm="1">
        <f t="array" ref="O5657">_xlfn.IFS(Table1[[#This Row],[Patient Age]]&lt;=14,"0-14",Table1[[#This Row],[Patient Age]]&lt;=29,"15-29",Table1[[#This Row],[Patient Age]]&lt;=44,"30-44",Table1[[#This Row],[Patient Age]]&lt;=59,"45-59",Table1[[#This Row],[Patient Age]]&lt;=74,"60-74",TRUE,"75+")</f>
        <v>15-29</v>
      </c>
      <c r="P5657" t="str" cm="1">
        <f t="array" ref="P5657">_xlfn.IFS(Table1[[#This Row],[Patient Waittime]]&lt;=15,"0-15",Table1[[#This Row],[Patient Waittime]]&lt;=30,"16-30",Table1[[#This Row],[Patient Waittime]]&lt;=45,"31-45",Table1[[#This Row],[Patient Waittime]]&lt;=60,"46-60",TRUE,"60+")</f>
        <v>16-30</v>
      </c>
      <c r="Q5657">
        <f>--(Table1[[#This Row],[Patient Waittime]]&lt;=30)</f>
        <v>1</v>
      </c>
      <c r="R5657">
        <f>--Table1[[#This Row],[Patient Admission Flag]]</f>
        <v>1</v>
      </c>
      <c r="S5657">
        <f>--AND(Table1[[#This Row],[WithinTarget]]=1,Table1[[#This Row],[Patient Satisfaction Score]]&gt;=7)</f>
        <v>0</v>
      </c>
      <c r="T5657" t="str">
        <f>IF(LEFT(Table1[[#This Row],[Patient Gender]],1)="F","Female","Male")</f>
        <v>Female</v>
      </c>
    </row>
    <row r="5658" spans="1:20" x14ac:dyDescent="0.3">
      <c r="A5658" t="s">
        <v>5762</v>
      </c>
      <c r="B5658" s="1">
        <v>45401.772916666669</v>
      </c>
      <c r="C5658" t="s">
        <v>13</v>
      </c>
      <c r="D5658">
        <v>10</v>
      </c>
      <c r="E5658" t="s">
        <v>18</v>
      </c>
      <c r="F5658" t="s">
        <v>11</v>
      </c>
      <c r="G5658" t="b">
        <v>1</v>
      </c>
      <c r="H5658">
        <v>0</v>
      </c>
      <c r="I5658">
        <v>58</v>
      </c>
      <c r="J5658" t="b">
        <v>1</v>
      </c>
      <c r="K5658">
        <f>YEAR(Table1[[#This Row],[Patient Admission Date]])</f>
        <v>2024</v>
      </c>
      <c r="L5658" t="str">
        <f>TEXT(Table1[[#This Row],[Patient Admission Date]],"mmm")</f>
        <v>Apr</v>
      </c>
      <c r="M5658" t="str">
        <f>TEXT(Table1[[#This Row],[Patient Admission Date]],"ddd")</f>
        <v>Fri</v>
      </c>
      <c r="N5658" t="str">
        <f>TEXT(INT(HOUR(Table1[[#This Row],[Patient Admission Date]])/3)*3,"00")&amp;"-"&amp;TEXT(INT(HOUR(Table1[[#This Row],[Patient Admission Date]])/3)*3+3,"00")</f>
        <v>18-21</v>
      </c>
      <c r="O5658" t="str" cm="1">
        <f t="array" ref="O5658">_xlfn.IFS(Table1[[#This Row],[Patient Age]]&lt;=14,"0-14",Table1[[#This Row],[Patient Age]]&lt;=29,"15-29",Table1[[#This Row],[Patient Age]]&lt;=44,"30-44",Table1[[#This Row],[Patient Age]]&lt;=59,"45-59",Table1[[#This Row],[Patient Age]]&lt;=74,"60-74",TRUE,"75+")</f>
        <v>0-14</v>
      </c>
      <c r="P5658" t="str" cm="1">
        <f t="array" ref="P5658">_xlfn.IFS(Table1[[#This Row],[Patient Waittime]]&lt;=15,"0-15",Table1[[#This Row],[Patient Waittime]]&lt;=30,"16-30",Table1[[#This Row],[Patient Waittime]]&lt;=45,"31-45",Table1[[#This Row],[Patient Waittime]]&lt;=60,"46-60",TRUE,"60+")</f>
        <v>46-60</v>
      </c>
      <c r="Q5658">
        <f>--(Table1[[#This Row],[Patient Waittime]]&lt;=30)</f>
        <v>0</v>
      </c>
      <c r="R5658">
        <f>--Table1[[#This Row],[Patient Admission Flag]]</f>
        <v>1</v>
      </c>
      <c r="S5658">
        <f>--AND(Table1[[#This Row],[WithinTarget]]=1,Table1[[#This Row],[Patient Satisfaction Score]]&gt;=7)</f>
        <v>0</v>
      </c>
      <c r="T5658" t="str">
        <f>IF(LEFT(Table1[[#This Row],[Patient Gender]],1)="F","Female","Male")</f>
        <v>Female</v>
      </c>
    </row>
    <row r="5659" spans="1:20" x14ac:dyDescent="0.3">
      <c r="A5659" t="s">
        <v>5763</v>
      </c>
      <c r="B5659" s="1">
        <v>45380.54791666667</v>
      </c>
      <c r="C5659" t="s">
        <v>13</v>
      </c>
      <c r="D5659">
        <v>71</v>
      </c>
      <c r="E5659" t="s">
        <v>18</v>
      </c>
      <c r="F5659" t="s">
        <v>11</v>
      </c>
      <c r="G5659" t="b">
        <v>1</v>
      </c>
      <c r="H5659">
        <v>0</v>
      </c>
      <c r="I5659">
        <v>53</v>
      </c>
      <c r="J5659" t="b">
        <v>1</v>
      </c>
      <c r="K5659">
        <f>YEAR(Table1[[#This Row],[Patient Admission Date]])</f>
        <v>2024</v>
      </c>
      <c r="L5659" t="str">
        <f>TEXT(Table1[[#This Row],[Patient Admission Date]],"mmm")</f>
        <v>Mar</v>
      </c>
      <c r="M5659" t="str">
        <f>TEXT(Table1[[#This Row],[Patient Admission Date]],"ddd")</f>
        <v>Fri</v>
      </c>
      <c r="N5659" t="str">
        <f>TEXT(INT(HOUR(Table1[[#This Row],[Patient Admission Date]])/3)*3,"00")&amp;"-"&amp;TEXT(INT(HOUR(Table1[[#This Row],[Patient Admission Date]])/3)*3+3,"00")</f>
        <v>12-15</v>
      </c>
      <c r="O5659" t="str" cm="1">
        <f t="array" ref="O5659">_xlfn.IFS(Table1[[#This Row],[Patient Age]]&lt;=14,"0-14",Table1[[#This Row],[Patient Age]]&lt;=29,"15-29",Table1[[#This Row],[Patient Age]]&lt;=44,"30-44",Table1[[#This Row],[Patient Age]]&lt;=59,"45-59",Table1[[#This Row],[Patient Age]]&lt;=74,"60-74",TRUE,"75+")</f>
        <v>60-74</v>
      </c>
      <c r="P5659" t="str" cm="1">
        <f t="array" ref="P5659">_xlfn.IFS(Table1[[#This Row],[Patient Waittime]]&lt;=15,"0-15",Table1[[#This Row],[Patient Waittime]]&lt;=30,"16-30",Table1[[#This Row],[Patient Waittime]]&lt;=45,"31-45",Table1[[#This Row],[Patient Waittime]]&lt;=60,"46-60",TRUE,"60+")</f>
        <v>46-60</v>
      </c>
      <c r="Q5659">
        <f>--(Table1[[#This Row],[Patient Waittime]]&lt;=30)</f>
        <v>0</v>
      </c>
      <c r="R5659">
        <f>--Table1[[#This Row],[Patient Admission Flag]]</f>
        <v>1</v>
      </c>
      <c r="S5659">
        <f>--AND(Table1[[#This Row],[WithinTarget]]=1,Table1[[#This Row],[Patient Satisfaction Score]]&gt;=7)</f>
        <v>0</v>
      </c>
      <c r="T5659" t="str">
        <f>IF(LEFT(Table1[[#This Row],[Patient Gender]],1)="F","Female","Male")</f>
        <v>Female</v>
      </c>
    </row>
    <row r="5660" spans="1:20" x14ac:dyDescent="0.3">
      <c r="A5660" t="s">
        <v>5764</v>
      </c>
      <c r="B5660" s="1">
        <v>45562.291666666664</v>
      </c>
      <c r="C5660" t="s">
        <v>13</v>
      </c>
      <c r="D5660">
        <v>32</v>
      </c>
      <c r="E5660" t="s">
        <v>18</v>
      </c>
      <c r="F5660" t="s">
        <v>11</v>
      </c>
      <c r="G5660" t="b">
        <v>1</v>
      </c>
      <c r="H5660">
        <v>0</v>
      </c>
      <c r="I5660">
        <v>47</v>
      </c>
      <c r="J5660" t="b">
        <v>1</v>
      </c>
      <c r="K5660">
        <f>YEAR(Table1[[#This Row],[Patient Admission Date]])</f>
        <v>2024</v>
      </c>
      <c r="L5660" t="str">
        <f>TEXT(Table1[[#This Row],[Patient Admission Date]],"mmm")</f>
        <v>Sep</v>
      </c>
      <c r="M5660" t="str">
        <f>TEXT(Table1[[#This Row],[Patient Admission Date]],"ddd")</f>
        <v>Fri</v>
      </c>
      <c r="N5660" t="str">
        <f>TEXT(INT(HOUR(Table1[[#This Row],[Patient Admission Date]])/3)*3,"00")&amp;"-"&amp;TEXT(INT(HOUR(Table1[[#This Row],[Patient Admission Date]])/3)*3+3,"00")</f>
        <v>06-09</v>
      </c>
      <c r="O5660" t="str" cm="1">
        <f t="array" ref="O5660">_xlfn.IFS(Table1[[#This Row],[Patient Age]]&lt;=14,"0-14",Table1[[#This Row],[Patient Age]]&lt;=29,"15-29",Table1[[#This Row],[Patient Age]]&lt;=44,"30-44",Table1[[#This Row],[Patient Age]]&lt;=59,"45-59",Table1[[#This Row],[Patient Age]]&lt;=74,"60-74",TRUE,"75+")</f>
        <v>30-44</v>
      </c>
      <c r="P5660" t="str" cm="1">
        <f t="array" ref="P5660">_xlfn.IFS(Table1[[#This Row],[Patient Waittime]]&lt;=15,"0-15",Table1[[#This Row],[Patient Waittime]]&lt;=30,"16-30",Table1[[#This Row],[Patient Waittime]]&lt;=45,"31-45",Table1[[#This Row],[Patient Waittime]]&lt;=60,"46-60",TRUE,"60+")</f>
        <v>46-60</v>
      </c>
      <c r="Q5660">
        <f>--(Table1[[#This Row],[Patient Waittime]]&lt;=30)</f>
        <v>0</v>
      </c>
      <c r="R5660">
        <f>--Table1[[#This Row],[Patient Admission Flag]]</f>
        <v>1</v>
      </c>
      <c r="S5660">
        <f>--AND(Table1[[#This Row],[WithinTarget]]=1,Table1[[#This Row],[Patient Satisfaction Score]]&gt;=7)</f>
        <v>0</v>
      </c>
      <c r="T5660" t="str">
        <f>IF(LEFT(Table1[[#This Row],[Patient Gender]],1)="F","Female","Male")</f>
        <v>Female</v>
      </c>
    </row>
    <row r="5661" spans="1:20" x14ac:dyDescent="0.3">
      <c r="A5661" t="s">
        <v>5765</v>
      </c>
      <c r="B5661" s="1">
        <v>45141.97152777778</v>
      </c>
      <c r="C5661" t="s">
        <v>13</v>
      </c>
      <c r="D5661">
        <v>38</v>
      </c>
      <c r="E5661" t="s">
        <v>18</v>
      </c>
      <c r="F5661" t="s">
        <v>11</v>
      </c>
      <c r="G5661" t="b">
        <v>1</v>
      </c>
      <c r="H5661">
        <v>0</v>
      </c>
      <c r="I5661">
        <v>46</v>
      </c>
      <c r="J5661" t="b">
        <v>1</v>
      </c>
      <c r="K5661">
        <f>YEAR(Table1[[#This Row],[Patient Admission Date]])</f>
        <v>2023</v>
      </c>
      <c r="L5661" t="str">
        <f>TEXT(Table1[[#This Row],[Patient Admission Date]],"mmm")</f>
        <v>Aug</v>
      </c>
      <c r="M5661" t="str">
        <f>TEXT(Table1[[#This Row],[Patient Admission Date]],"ddd")</f>
        <v>Thu</v>
      </c>
      <c r="N5661" t="str">
        <f>TEXT(INT(HOUR(Table1[[#This Row],[Patient Admission Date]])/3)*3,"00")&amp;"-"&amp;TEXT(INT(HOUR(Table1[[#This Row],[Patient Admission Date]])/3)*3+3,"00")</f>
        <v>21-24</v>
      </c>
      <c r="O5661" t="str" cm="1">
        <f t="array" ref="O5661">_xlfn.IFS(Table1[[#This Row],[Patient Age]]&lt;=14,"0-14",Table1[[#This Row],[Patient Age]]&lt;=29,"15-29",Table1[[#This Row],[Patient Age]]&lt;=44,"30-44",Table1[[#This Row],[Patient Age]]&lt;=59,"45-59",Table1[[#This Row],[Patient Age]]&lt;=74,"60-74",TRUE,"75+")</f>
        <v>30-44</v>
      </c>
      <c r="P5661" t="str" cm="1">
        <f t="array" ref="P5661">_xlfn.IFS(Table1[[#This Row],[Patient Waittime]]&lt;=15,"0-15",Table1[[#This Row],[Patient Waittime]]&lt;=30,"16-30",Table1[[#This Row],[Patient Waittime]]&lt;=45,"31-45",Table1[[#This Row],[Patient Waittime]]&lt;=60,"46-60",TRUE,"60+")</f>
        <v>46-60</v>
      </c>
      <c r="Q5661">
        <f>--(Table1[[#This Row],[Patient Waittime]]&lt;=30)</f>
        <v>0</v>
      </c>
      <c r="R5661">
        <f>--Table1[[#This Row],[Patient Admission Flag]]</f>
        <v>1</v>
      </c>
      <c r="S5661">
        <f>--AND(Table1[[#This Row],[WithinTarget]]=1,Table1[[#This Row],[Patient Satisfaction Score]]&gt;=7)</f>
        <v>0</v>
      </c>
      <c r="T5661" t="str">
        <f>IF(LEFT(Table1[[#This Row],[Patient Gender]],1)="F","Female","Male")</f>
        <v>Female</v>
      </c>
    </row>
    <row r="5662" spans="1:20" x14ac:dyDescent="0.3">
      <c r="A5662" t="s">
        <v>5766</v>
      </c>
      <c r="B5662" s="1">
        <v>45213.213194444441</v>
      </c>
      <c r="C5662" t="s">
        <v>13</v>
      </c>
      <c r="D5662">
        <v>32</v>
      </c>
      <c r="E5662" t="s">
        <v>18</v>
      </c>
      <c r="F5662" t="s">
        <v>11</v>
      </c>
      <c r="G5662" t="b">
        <v>1</v>
      </c>
      <c r="H5662">
        <v>0</v>
      </c>
      <c r="I5662">
        <v>32</v>
      </c>
      <c r="J5662" t="b">
        <v>1</v>
      </c>
      <c r="K5662">
        <f>YEAR(Table1[[#This Row],[Patient Admission Date]])</f>
        <v>2023</v>
      </c>
      <c r="L5662" t="str">
        <f>TEXT(Table1[[#This Row],[Patient Admission Date]],"mmm")</f>
        <v>Oct</v>
      </c>
      <c r="M5662" t="str">
        <f>TEXT(Table1[[#This Row],[Patient Admission Date]],"ddd")</f>
        <v>Sat</v>
      </c>
      <c r="N5662" t="str">
        <f>TEXT(INT(HOUR(Table1[[#This Row],[Patient Admission Date]])/3)*3,"00")&amp;"-"&amp;TEXT(INT(HOUR(Table1[[#This Row],[Patient Admission Date]])/3)*3+3,"00")</f>
        <v>03-06</v>
      </c>
      <c r="O5662" t="str" cm="1">
        <f t="array" ref="O5662">_xlfn.IFS(Table1[[#This Row],[Patient Age]]&lt;=14,"0-14",Table1[[#This Row],[Patient Age]]&lt;=29,"15-29",Table1[[#This Row],[Patient Age]]&lt;=44,"30-44",Table1[[#This Row],[Patient Age]]&lt;=59,"45-59",Table1[[#This Row],[Patient Age]]&lt;=74,"60-74",TRUE,"75+")</f>
        <v>30-44</v>
      </c>
      <c r="P5662" t="str" cm="1">
        <f t="array" ref="P5662">_xlfn.IFS(Table1[[#This Row],[Patient Waittime]]&lt;=15,"0-15",Table1[[#This Row],[Patient Waittime]]&lt;=30,"16-30",Table1[[#This Row],[Patient Waittime]]&lt;=45,"31-45",Table1[[#This Row],[Patient Waittime]]&lt;=60,"46-60",TRUE,"60+")</f>
        <v>31-45</v>
      </c>
      <c r="Q5662">
        <f>--(Table1[[#This Row],[Patient Waittime]]&lt;=30)</f>
        <v>0</v>
      </c>
      <c r="R5662">
        <f>--Table1[[#This Row],[Patient Admission Flag]]</f>
        <v>1</v>
      </c>
      <c r="S5662">
        <f>--AND(Table1[[#This Row],[WithinTarget]]=1,Table1[[#This Row],[Patient Satisfaction Score]]&gt;=7)</f>
        <v>0</v>
      </c>
      <c r="T5662" t="str">
        <f>IF(LEFT(Table1[[#This Row],[Patient Gender]],1)="F","Female","Male")</f>
        <v>Female</v>
      </c>
    </row>
    <row r="5663" spans="1:20" x14ac:dyDescent="0.3">
      <c r="A5663" t="s">
        <v>5767</v>
      </c>
      <c r="B5663" s="1">
        <v>45048.823611111111</v>
      </c>
      <c r="C5663" t="s">
        <v>13</v>
      </c>
      <c r="D5663">
        <v>42</v>
      </c>
      <c r="E5663" t="s">
        <v>18</v>
      </c>
      <c r="F5663" t="s">
        <v>11</v>
      </c>
      <c r="G5663" t="b">
        <v>1</v>
      </c>
      <c r="H5663">
        <v>1</v>
      </c>
      <c r="I5663">
        <v>37</v>
      </c>
      <c r="J5663" t="b">
        <v>1</v>
      </c>
      <c r="K5663">
        <f>YEAR(Table1[[#This Row],[Patient Admission Date]])</f>
        <v>2023</v>
      </c>
      <c r="L5663" t="str">
        <f>TEXT(Table1[[#This Row],[Patient Admission Date]],"mmm")</f>
        <v>May</v>
      </c>
      <c r="M5663" t="str">
        <f>TEXT(Table1[[#This Row],[Patient Admission Date]],"ddd")</f>
        <v>Tue</v>
      </c>
      <c r="N5663" t="str">
        <f>TEXT(INT(HOUR(Table1[[#This Row],[Patient Admission Date]])/3)*3,"00")&amp;"-"&amp;TEXT(INT(HOUR(Table1[[#This Row],[Patient Admission Date]])/3)*3+3,"00")</f>
        <v>18-21</v>
      </c>
      <c r="O5663" t="str" cm="1">
        <f t="array" ref="O5663">_xlfn.IFS(Table1[[#This Row],[Patient Age]]&lt;=14,"0-14",Table1[[#This Row],[Patient Age]]&lt;=29,"15-29",Table1[[#This Row],[Patient Age]]&lt;=44,"30-44",Table1[[#This Row],[Patient Age]]&lt;=59,"45-59",Table1[[#This Row],[Patient Age]]&lt;=74,"60-74",TRUE,"75+")</f>
        <v>30-44</v>
      </c>
      <c r="P5663" t="str" cm="1">
        <f t="array" ref="P5663">_xlfn.IFS(Table1[[#This Row],[Patient Waittime]]&lt;=15,"0-15",Table1[[#This Row],[Patient Waittime]]&lt;=30,"16-30",Table1[[#This Row],[Patient Waittime]]&lt;=45,"31-45",Table1[[#This Row],[Patient Waittime]]&lt;=60,"46-60",TRUE,"60+")</f>
        <v>31-45</v>
      </c>
      <c r="Q5663">
        <f>--(Table1[[#This Row],[Patient Waittime]]&lt;=30)</f>
        <v>0</v>
      </c>
      <c r="R5663">
        <f>--Table1[[#This Row],[Patient Admission Flag]]</f>
        <v>1</v>
      </c>
      <c r="S5663">
        <f>--AND(Table1[[#This Row],[WithinTarget]]=1,Table1[[#This Row],[Patient Satisfaction Score]]&gt;=7)</f>
        <v>0</v>
      </c>
      <c r="T5663" t="str">
        <f>IF(LEFT(Table1[[#This Row],[Patient Gender]],1)="F","Female","Male")</f>
        <v>Female</v>
      </c>
    </row>
    <row r="5664" spans="1:20" x14ac:dyDescent="0.3">
      <c r="A5664" t="s">
        <v>5768</v>
      </c>
      <c r="B5664" s="1">
        <v>45400.957638888889</v>
      </c>
      <c r="C5664" t="s">
        <v>13</v>
      </c>
      <c r="D5664">
        <v>33</v>
      </c>
      <c r="E5664" t="s">
        <v>18</v>
      </c>
      <c r="F5664" t="s">
        <v>11</v>
      </c>
      <c r="G5664" t="b">
        <v>1</v>
      </c>
      <c r="H5664">
        <v>1</v>
      </c>
      <c r="I5664">
        <v>39</v>
      </c>
      <c r="J5664" t="b">
        <v>1</v>
      </c>
      <c r="K5664">
        <f>YEAR(Table1[[#This Row],[Patient Admission Date]])</f>
        <v>2024</v>
      </c>
      <c r="L5664" t="str">
        <f>TEXT(Table1[[#This Row],[Patient Admission Date]],"mmm")</f>
        <v>Apr</v>
      </c>
      <c r="M5664" t="str">
        <f>TEXT(Table1[[#This Row],[Patient Admission Date]],"ddd")</f>
        <v>Thu</v>
      </c>
      <c r="N5664" t="str">
        <f>TEXT(INT(HOUR(Table1[[#This Row],[Patient Admission Date]])/3)*3,"00")&amp;"-"&amp;TEXT(INT(HOUR(Table1[[#This Row],[Patient Admission Date]])/3)*3+3,"00")</f>
        <v>21-24</v>
      </c>
      <c r="O5664" t="str" cm="1">
        <f t="array" ref="O5664">_xlfn.IFS(Table1[[#This Row],[Patient Age]]&lt;=14,"0-14",Table1[[#This Row],[Patient Age]]&lt;=29,"15-29",Table1[[#This Row],[Patient Age]]&lt;=44,"30-44",Table1[[#This Row],[Patient Age]]&lt;=59,"45-59",Table1[[#This Row],[Patient Age]]&lt;=74,"60-74",TRUE,"75+")</f>
        <v>30-44</v>
      </c>
      <c r="P5664" t="str" cm="1">
        <f t="array" ref="P5664">_xlfn.IFS(Table1[[#This Row],[Patient Waittime]]&lt;=15,"0-15",Table1[[#This Row],[Patient Waittime]]&lt;=30,"16-30",Table1[[#This Row],[Patient Waittime]]&lt;=45,"31-45",Table1[[#This Row],[Patient Waittime]]&lt;=60,"46-60",TRUE,"60+")</f>
        <v>31-45</v>
      </c>
      <c r="Q5664">
        <f>--(Table1[[#This Row],[Patient Waittime]]&lt;=30)</f>
        <v>0</v>
      </c>
      <c r="R5664">
        <f>--Table1[[#This Row],[Patient Admission Flag]]</f>
        <v>1</v>
      </c>
      <c r="S5664">
        <f>--AND(Table1[[#This Row],[WithinTarget]]=1,Table1[[#This Row],[Patient Satisfaction Score]]&gt;=7)</f>
        <v>0</v>
      </c>
      <c r="T5664" t="str">
        <f>IF(LEFT(Table1[[#This Row],[Patient Gender]],1)="F","Female","Male")</f>
        <v>Female</v>
      </c>
    </row>
    <row r="5665" spans="1:20" x14ac:dyDescent="0.3">
      <c r="A5665" t="s">
        <v>5769</v>
      </c>
      <c r="B5665" s="1">
        <v>45087.086805555555</v>
      </c>
      <c r="C5665" t="s">
        <v>13</v>
      </c>
      <c r="D5665">
        <v>78</v>
      </c>
      <c r="E5665" t="s">
        <v>18</v>
      </c>
      <c r="F5665" t="s">
        <v>11</v>
      </c>
      <c r="G5665" t="b">
        <v>1</v>
      </c>
      <c r="H5665">
        <v>1</v>
      </c>
      <c r="I5665">
        <v>12</v>
      </c>
      <c r="J5665" t="b">
        <v>1</v>
      </c>
      <c r="K5665">
        <f>YEAR(Table1[[#This Row],[Patient Admission Date]])</f>
        <v>2023</v>
      </c>
      <c r="L5665" t="str">
        <f>TEXT(Table1[[#This Row],[Patient Admission Date]],"mmm")</f>
        <v>Jun</v>
      </c>
      <c r="M5665" t="str">
        <f>TEXT(Table1[[#This Row],[Patient Admission Date]],"ddd")</f>
        <v>Sat</v>
      </c>
      <c r="N5665" t="str">
        <f>TEXT(INT(HOUR(Table1[[#This Row],[Patient Admission Date]])/3)*3,"00")&amp;"-"&amp;TEXT(INT(HOUR(Table1[[#This Row],[Patient Admission Date]])/3)*3+3,"00")</f>
        <v>00-03</v>
      </c>
      <c r="O5665" t="str" cm="1">
        <f t="array" ref="O5665">_xlfn.IFS(Table1[[#This Row],[Patient Age]]&lt;=14,"0-14",Table1[[#This Row],[Patient Age]]&lt;=29,"15-29",Table1[[#This Row],[Patient Age]]&lt;=44,"30-44",Table1[[#This Row],[Patient Age]]&lt;=59,"45-59",Table1[[#This Row],[Patient Age]]&lt;=74,"60-74",TRUE,"75+")</f>
        <v>75+</v>
      </c>
      <c r="P5665" t="str" cm="1">
        <f t="array" ref="P5665">_xlfn.IFS(Table1[[#This Row],[Patient Waittime]]&lt;=15,"0-15",Table1[[#This Row],[Patient Waittime]]&lt;=30,"16-30",Table1[[#This Row],[Patient Waittime]]&lt;=45,"31-45",Table1[[#This Row],[Patient Waittime]]&lt;=60,"46-60",TRUE,"60+")</f>
        <v>0-15</v>
      </c>
      <c r="Q5665">
        <f>--(Table1[[#This Row],[Patient Waittime]]&lt;=30)</f>
        <v>1</v>
      </c>
      <c r="R5665">
        <f>--Table1[[#This Row],[Patient Admission Flag]]</f>
        <v>1</v>
      </c>
      <c r="S5665">
        <f>--AND(Table1[[#This Row],[WithinTarget]]=1,Table1[[#This Row],[Patient Satisfaction Score]]&gt;=7)</f>
        <v>0</v>
      </c>
      <c r="T5665" t="str">
        <f>IF(LEFT(Table1[[#This Row],[Patient Gender]],1)="F","Female","Male")</f>
        <v>Female</v>
      </c>
    </row>
    <row r="5666" spans="1:20" x14ac:dyDescent="0.3">
      <c r="A5666" t="s">
        <v>5770</v>
      </c>
      <c r="B5666" s="1">
        <v>45318.40347222222</v>
      </c>
      <c r="C5666" t="s">
        <v>13</v>
      </c>
      <c r="D5666">
        <v>41</v>
      </c>
      <c r="E5666" t="s">
        <v>18</v>
      </c>
      <c r="F5666" t="s">
        <v>11</v>
      </c>
      <c r="G5666" t="b">
        <v>1</v>
      </c>
      <c r="H5666">
        <v>1</v>
      </c>
      <c r="I5666">
        <v>14</v>
      </c>
      <c r="J5666" t="b">
        <v>1</v>
      </c>
      <c r="K5666">
        <f>YEAR(Table1[[#This Row],[Patient Admission Date]])</f>
        <v>2024</v>
      </c>
      <c r="L5666" t="str">
        <f>TEXT(Table1[[#This Row],[Patient Admission Date]],"mmm")</f>
        <v>Jan</v>
      </c>
      <c r="M5666" t="str">
        <f>TEXT(Table1[[#This Row],[Patient Admission Date]],"ddd")</f>
        <v>Sat</v>
      </c>
      <c r="N5666" t="str">
        <f>TEXT(INT(HOUR(Table1[[#This Row],[Patient Admission Date]])/3)*3,"00")&amp;"-"&amp;TEXT(INT(HOUR(Table1[[#This Row],[Patient Admission Date]])/3)*3+3,"00")</f>
        <v>09-12</v>
      </c>
      <c r="O5666" t="str" cm="1">
        <f t="array" ref="O5666">_xlfn.IFS(Table1[[#This Row],[Patient Age]]&lt;=14,"0-14",Table1[[#This Row],[Patient Age]]&lt;=29,"15-29",Table1[[#This Row],[Patient Age]]&lt;=44,"30-44",Table1[[#This Row],[Patient Age]]&lt;=59,"45-59",Table1[[#This Row],[Patient Age]]&lt;=74,"60-74",TRUE,"75+")</f>
        <v>30-44</v>
      </c>
      <c r="P5666" t="str" cm="1">
        <f t="array" ref="P5666">_xlfn.IFS(Table1[[#This Row],[Patient Waittime]]&lt;=15,"0-15",Table1[[#This Row],[Patient Waittime]]&lt;=30,"16-30",Table1[[#This Row],[Patient Waittime]]&lt;=45,"31-45",Table1[[#This Row],[Patient Waittime]]&lt;=60,"46-60",TRUE,"60+")</f>
        <v>0-15</v>
      </c>
      <c r="Q5666">
        <f>--(Table1[[#This Row],[Patient Waittime]]&lt;=30)</f>
        <v>1</v>
      </c>
      <c r="R5666">
        <f>--Table1[[#This Row],[Patient Admission Flag]]</f>
        <v>1</v>
      </c>
      <c r="S5666">
        <f>--AND(Table1[[#This Row],[WithinTarget]]=1,Table1[[#This Row],[Patient Satisfaction Score]]&gt;=7)</f>
        <v>0</v>
      </c>
      <c r="T5666" t="str">
        <f>IF(LEFT(Table1[[#This Row],[Patient Gender]],1)="F","Female","Male")</f>
        <v>Female</v>
      </c>
    </row>
    <row r="5667" spans="1:20" x14ac:dyDescent="0.3">
      <c r="A5667" t="s">
        <v>5771</v>
      </c>
      <c r="B5667" s="1">
        <v>45222.770138888889</v>
      </c>
      <c r="C5667" t="s">
        <v>13</v>
      </c>
      <c r="D5667">
        <v>17</v>
      </c>
      <c r="E5667" t="s">
        <v>18</v>
      </c>
      <c r="F5667" t="s">
        <v>11</v>
      </c>
      <c r="G5667" t="b">
        <v>1</v>
      </c>
      <c r="H5667">
        <v>2</v>
      </c>
      <c r="I5667">
        <v>60</v>
      </c>
      <c r="J5667" t="b">
        <v>1</v>
      </c>
      <c r="K5667">
        <f>YEAR(Table1[[#This Row],[Patient Admission Date]])</f>
        <v>2023</v>
      </c>
      <c r="L5667" t="str">
        <f>TEXT(Table1[[#This Row],[Patient Admission Date]],"mmm")</f>
        <v>Oct</v>
      </c>
      <c r="M5667" t="str">
        <f>TEXT(Table1[[#This Row],[Patient Admission Date]],"ddd")</f>
        <v>Mon</v>
      </c>
      <c r="N5667" t="str">
        <f>TEXT(INT(HOUR(Table1[[#This Row],[Patient Admission Date]])/3)*3,"00")&amp;"-"&amp;TEXT(INT(HOUR(Table1[[#This Row],[Patient Admission Date]])/3)*3+3,"00")</f>
        <v>18-21</v>
      </c>
      <c r="O5667" t="str" cm="1">
        <f t="array" ref="O5667">_xlfn.IFS(Table1[[#This Row],[Patient Age]]&lt;=14,"0-14",Table1[[#This Row],[Patient Age]]&lt;=29,"15-29",Table1[[#This Row],[Patient Age]]&lt;=44,"30-44",Table1[[#This Row],[Patient Age]]&lt;=59,"45-59",Table1[[#This Row],[Patient Age]]&lt;=74,"60-74",TRUE,"75+")</f>
        <v>15-29</v>
      </c>
      <c r="P5667" t="str" cm="1">
        <f t="array" ref="P5667">_xlfn.IFS(Table1[[#This Row],[Patient Waittime]]&lt;=15,"0-15",Table1[[#This Row],[Patient Waittime]]&lt;=30,"16-30",Table1[[#This Row],[Patient Waittime]]&lt;=45,"31-45",Table1[[#This Row],[Patient Waittime]]&lt;=60,"46-60",TRUE,"60+")</f>
        <v>46-60</v>
      </c>
      <c r="Q5667">
        <f>--(Table1[[#This Row],[Patient Waittime]]&lt;=30)</f>
        <v>0</v>
      </c>
      <c r="R5667">
        <f>--Table1[[#This Row],[Patient Admission Flag]]</f>
        <v>1</v>
      </c>
      <c r="S5667">
        <f>--AND(Table1[[#This Row],[WithinTarget]]=1,Table1[[#This Row],[Patient Satisfaction Score]]&gt;=7)</f>
        <v>0</v>
      </c>
      <c r="T5667" t="str">
        <f>IF(LEFT(Table1[[#This Row],[Patient Gender]],1)="F","Female","Male")</f>
        <v>Female</v>
      </c>
    </row>
    <row r="5668" spans="1:20" x14ac:dyDescent="0.3">
      <c r="A5668" t="s">
        <v>5772</v>
      </c>
      <c r="B5668" s="1">
        <v>45579.060416666667</v>
      </c>
      <c r="C5668" t="s">
        <v>13</v>
      </c>
      <c r="D5668">
        <v>33</v>
      </c>
      <c r="E5668" t="s">
        <v>18</v>
      </c>
      <c r="F5668" t="s">
        <v>11</v>
      </c>
      <c r="G5668" t="b">
        <v>1</v>
      </c>
      <c r="H5668">
        <v>2</v>
      </c>
      <c r="I5668">
        <v>33</v>
      </c>
      <c r="J5668" t="b">
        <v>1</v>
      </c>
      <c r="K5668">
        <f>YEAR(Table1[[#This Row],[Patient Admission Date]])</f>
        <v>2024</v>
      </c>
      <c r="L5668" t="str">
        <f>TEXT(Table1[[#This Row],[Patient Admission Date]],"mmm")</f>
        <v>Oct</v>
      </c>
      <c r="M5668" t="str">
        <f>TEXT(Table1[[#This Row],[Patient Admission Date]],"ddd")</f>
        <v>Mon</v>
      </c>
      <c r="N5668" t="str">
        <f>TEXT(INT(HOUR(Table1[[#This Row],[Patient Admission Date]])/3)*3,"00")&amp;"-"&amp;TEXT(INT(HOUR(Table1[[#This Row],[Patient Admission Date]])/3)*3+3,"00")</f>
        <v>00-03</v>
      </c>
      <c r="O5668" t="str" cm="1">
        <f t="array" ref="O5668">_xlfn.IFS(Table1[[#This Row],[Patient Age]]&lt;=14,"0-14",Table1[[#This Row],[Patient Age]]&lt;=29,"15-29",Table1[[#This Row],[Patient Age]]&lt;=44,"30-44",Table1[[#This Row],[Patient Age]]&lt;=59,"45-59",Table1[[#This Row],[Patient Age]]&lt;=74,"60-74",TRUE,"75+")</f>
        <v>30-44</v>
      </c>
      <c r="P5668" t="str" cm="1">
        <f t="array" ref="P5668">_xlfn.IFS(Table1[[#This Row],[Patient Waittime]]&lt;=15,"0-15",Table1[[#This Row],[Patient Waittime]]&lt;=30,"16-30",Table1[[#This Row],[Patient Waittime]]&lt;=45,"31-45",Table1[[#This Row],[Patient Waittime]]&lt;=60,"46-60",TRUE,"60+")</f>
        <v>31-45</v>
      </c>
      <c r="Q5668">
        <f>--(Table1[[#This Row],[Patient Waittime]]&lt;=30)</f>
        <v>0</v>
      </c>
      <c r="R5668">
        <f>--Table1[[#This Row],[Patient Admission Flag]]</f>
        <v>1</v>
      </c>
      <c r="S5668">
        <f>--AND(Table1[[#This Row],[WithinTarget]]=1,Table1[[#This Row],[Patient Satisfaction Score]]&gt;=7)</f>
        <v>0</v>
      </c>
      <c r="T5668" t="str">
        <f>IF(LEFT(Table1[[#This Row],[Patient Gender]],1)="F","Female","Male")</f>
        <v>Female</v>
      </c>
    </row>
    <row r="5669" spans="1:20" x14ac:dyDescent="0.3">
      <c r="A5669" t="s">
        <v>5773</v>
      </c>
      <c r="B5669" s="1">
        <v>45226.7</v>
      </c>
      <c r="C5669" t="s">
        <v>13</v>
      </c>
      <c r="D5669">
        <v>23</v>
      </c>
      <c r="E5669" t="s">
        <v>18</v>
      </c>
      <c r="F5669" t="s">
        <v>11</v>
      </c>
      <c r="G5669" t="b">
        <v>1</v>
      </c>
      <c r="H5669">
        <v>2</v>
      </c>
      <c r="I5669">
        <v>24</v>
      </c>
      <c r="J5669" t="b">
        <v>1</v>
      </c>
      <c r="K5669">
        <f>YEAR(Table1[[#This Row],[Patient Admission Date]])</f>
        <v>2023</v>
      </c>
      <c r="L5669" t="str">
        <f>TEXT(Table1[[#This Row],[Patient Admission Date]],"mmm")</f>
        <v>Oct</v>
      </c>
      <c r="M5669" t="str">
        <f>TEXT(Table1[[#This Row],[Patient Admission Date]],"ddd")</f>
        <v>Fri</v>
      </c>
      <c r="N5669" t="str">
        <f>TEXT(INT(HOUR(Table1[[#This Row],[Patient Admission Date]])/3)*3,"00")&amp;"-"&amp;TEXT(INT(HOUR(Table1[[#This Row],[Patient Admission Date]])/3)*3+3,"00")</f>
        <v>15-18</v>
      </c>
      <c r="O5669" t="str" cm="1">
        <f t="array" ref="O5669">_xlfn.IFS(Table1[[#This Row],[Patient Age]]&lt;=14,"0-14",Table1[[#This Row],[Patient Age]]&lt;=29,"15-29",Table1[[#This Row],[Patient Age]]&lt;=44,"30-44",Table1[[#This Row],[Patient Age]]&lt;=59,"45-59",Table1[[#This Row],[Patient Age]]&lt;=74,"60-74",TRUE,"75+")</f>
        <v>15-29</v>
      </c>
      <c r="P5669" t="str" cm="1">
        <f t="array" ref="P5669">_xlfn.IFS(Table1[[#This Row],[Patient Waittime]]&lt;=15,"0-15",Table1[[#This Row],[Patient Waittime]]&lt;=30,"16-30",Table1[[#This Row],[Patient Waittime]]&lt;=45,"31-45",Table1[[#This Row],[Patient Waittime]]&lt;=60,"46-60",TRUE,"60+")</f>
        <v>16-30</v>
      </c>
      <c r="Q5669">
        <f>--(Table1[[#This Row],[Patient Waittime]]&lt;=30)</f>
        <v>1</v>
      </c>
      <c r="R5669">
        <f>--Table1[[#This Row],[Patient Admission Flag]]</f>
        <v>1</v>
      </c>
      <c r="S5669">
        <f>--AND(Table1[[#This Row],[WithinTarget]]=1,Table1[[#This Row],[Patient Satisfaction Score]]&gt;=7)</f>
        <v>0</v>
      </c>
      <c r="T5669" t="str">
        <f>IF(LEFT(Table1[[#This Row],[Patient Gender]],1)="F","Female","Male")</f>
        <v>Female</v>
      </c>
    </row>
    <row r="5670" spans="1:20" x14ac:dyDescent="0.3">
      <c r="A5670" t="s">
        <v>5774</v>
      </c>
      <c r="B5670" s="1">
        <v>45034.503472222219</v>
      </c>
      <c r="C5670" t="s">
        <v>13</v>
      </c>
      <c r="D5670">
        <v>34</v>
      </c>
      <c r="E5670" t="s">
        <v>18</v>
      </c>
      <c r="F5670" t="s">
        <v>11</v>
      </c>
      <c r="G5670" t="b">
        <v>1</v>
      </c>
      <c r="H5670">
        <v>2</v>
      </c>
      <c r="I5670">
        <v>60</v>
      </c>
      <c r="J5670" t="b">
        <v>1</v>
      </c>
      <c r="K5670">
        <f>YEAR(Table1[[#This Row],[Patient Admission Date]])</f>
        <v>2023</v>
      </c>
      <c r="L5670" t="str">
        <f>TEXT(Table1[[#This Row],[Patient Admission Date]],"mmm")</f>
        <v>Apr</v>
      </c>
      <c r="M5670" t="str">
        <f>TEXT(Table1[[#This Row],[Patient Admission Date]],"ddd")</f>
        <v>Tue</v>
      </c>
      <c r="N5670" t="str">
        <f>TEXT(INT(HOUR(Table1[[#This Row],[Patient Admission Date]])/3)*3,"00")&amp;"-"&amp;TEXT(INT(HOUR(Table1[[#This Row],[Patient Admission Date]])/3)*3+3,"00")</f>
        <v>12-15</v>
      </c>
      <c r="O5670" t="str" cm="1">
        <f t="array" ref="O5670">_xlfn.IFS(Table1[[#This Row],[Patient Age]]&lt;=14,"0-14",Table1[[#This Row],[Patient Age]]&lt;=29,"15-29",Table1[[#This Row],[Patient Age]]&lt;=44,"30-44",Table1[[#This Row],[Patient Age]]&lt;=59,"45-59",Table1[[#This Row],[Patient Age]]&lt;=74,"60-74",TRUE,"75+")</f>
        <v>30-44</v>
      </c>
      <c r="P5670" t="str" cm="1">
        <f t="array" ref="P5670">_xlfn.IFS(Table1[[#This Row],[Patient Waittime]]&lt;=15,"0-15",Table1[[#This Row],[Patient Waittime]]&lt;=30,"16-30",Table1[[#This Row],[Patient Waittime]]&lt;=45,"31-45",Table1[[#This Row],[Patient Waittime]]&lt;=60,"46-60",TRUE,"60+")</f>
        <v>46-60</v>
      </c>
      <c r="Q5670">
        <f>--(Table1[[#This Row],[Patient Waittime]]&lt;=30)</f>
        <v>0</v>
      </c>
      <c r="R5670">
        <f>--Table1[[#This Row],[Patient Admission Flag]]</f>
        <v>1</v>
      </c>
      <c r="S5670">
        <f>--AND(Table1[[#This Row],[WithinTarget]]=1,Table1[[#This Row],[Patient Satisfaction Score]]&gt;=7)</f>
        <v>0</v>
      </c>
      <c r="T5670" t="str">
        <f>IF(LEFT(Table1[[#This Row],[Patient Gender]],1)="F","Female","Male")</f>
        <v>Female</v>
      </c>
    </row>
    <row r="5671" spans="1:20" x14ac:dyDescent="0.3">
      <c r="A5671" t="s">
        <v>5775</v>
      </c>
      <c r="B5671" s="1">
        <v>45388.344444444447</v>
      </c>
      <c r="C5671" t="s">
        <v>13</v>
      </c>
      <c r="D5671">
        <v>32</v>
      </c>
      <c r="E5671" t="s">
        <v>18</v>
      </c>
      <c r="F5671" t="s">
        <v>11</v>
      </c>
      <c r="G5671" t="b">
        <v>1</v>
      </c>
      <c r="H5671">
        <v>3</v>
      </c>
      <c r="I5671">
        <v>30</v>
      </c>
      <c r="J5671" t="b">
        <v>1</v>
      </c>
      <c r="K5671">
        <f>YEAR(Table1[[#This Row],[Patient Admission Date]])</f>
        <v>2024</v>
      </c>
      <c r="L5671" t="str">
        <f>TEXT(Table1[[#This Row],[Patient Admission Date]],"mmm")</f>
        <v>Apr</v>
      </c>
      <c r="M5671" t="str">
        <f>TEXT(Table1[[#This Row],[Patient Admission Date]],"ddd")</f>
        <v>Sat</v>
      </c>
      <c r="N5671" t="str">
        <f>TEXT(INT(HOUR(Table1[[#This Row],[Patient Admission Date]])/3)*3,"00")&amp;"-"&amp;TEXT(INT(HOUR(Table1[[#This Row],[Patient Admission Date]])/3)*3+3,"00")</f>
        <v>06-09</v>
      </c>
      <c r="O5671" t="str" cm="1">
        <f t="array" ref="O5671">_xlfn.IFS(Table1[[#This Row],[Patient Age]]&lt;=14,"0-14",Table1[[#This Row],[Patient Age]]&lt;=29,"15-29",Table1[[#This Row],[Patient Age]]&lt;=44,"30-44",Table1[[#This Row],[Patient Age]]&lt;=59,"45-59",Table1[[#This Row],[Patient Age]]&lt;=74,"60-74",TRUE,"75+")</f>
        <v>30-44</v>
      </c>
      <c r="P5671" t="str" cm="1">
        <f t="array" ref="P5671">_xlfn.IFS(Table1[[#This Row],[Patient Waittime]]&lt;=15,"0-15",Table1[[#This Row],[Patient Waittime]]&lt;=30,"16-30",Table1[[#This Row],[Patient Waittime]]&lt;=45,"31-45",Table1[[#This Row],[Patient Waittime]]&lt;=60,"46-60",TRUE,"60+")</f>
        <v>16-30</v>
      </c>
      <c r="Q5671">
        <f>--(Table1[[#This Row],[Patient Waittime]]&lt;=30)</f>
        <v>1</v>
      </c>
      <c r="R5671">
        <f>--Table1[[#This Row],[Patient Admission Flag]]</f>
        <v>1</v>
      </c>
      <c r="S5671">
        <f>--AND(Table1[[#This Row],[WithinTarget]]=1,Table1[[#This Row],[Patient Satisfaction Score]]&gt;=7)</f>
        <v>0</v>
      </c>
      <c r="T5671" t="str">
        <f>IF(LEFT(Table1[[#This Row],[Patient Gender]],1)="F","Female","Male")</f>
        <v>Female</v>
      </c>
    </row>
    <row r="5672" spans="1:20" x14ac:dyDescent="0.3">
      <c r="A5672" t="s">
        <v>5776</v>
      </c>
      <c r="B5672" s="1">
        <v>45506.529166666667</v>
      </c>
      <c r="C5672" t="s">
        <v>13</v>
      </c>
      <c r="D5672">
        <v>11</v>
      </c>
      <c r="E5672" t="s">
        <v>18</v>
      </c>
      <c r="F5672" t="s">
        <v>11</v>
      </c>
      <c r="G5672" t="b">
        <v>1</v>
      </c>
      <c r="H5672">
        <v>3</v>
      </c>
      <c r="I5672">
        <v>22</v>
      </c>
      <c r="J5672" t="b">
        <v>1</v>
      </c>
      <c r="K5672">
        <f>YEAR(Table1[[#This Row],[Patient Admission Date]])</f>
        <v>2024</v>
      </c>
      <c r="L5672" t="str">
        <f>TEXT(Table1[[#This Row],[Patient Admission Date]],"mmm")</f>
        <v>Aug</v>
      </c>
      <c r="M5672" t="str">
        <f>TEXT(Table1[[#This Row],[Patient Admission Date]],"ddd")</f>
        <v>Fri</v>
      </c>
      <c r="N5672" t="str">
        <f>TEXT(INT(HOUR(Table1[[#This Row],[Patient Admission Date]])/3)*3,"00")&amp;"-"&amp;TEXT(INT(HOUR(Table1[[#This Row],[Patient Admission Date]])/3)*3+3,"00")</f>
        <v>12-15</v>
      </c>
      <c r="O5672" t="str" cm="1">
        <f t="array" ref="O5672">_xlfn.IFS(Table1[[#This Row],[Patient Age]]&lt;=14,"0-14",Table1[[#This Row],[Patient Age]]&lt;=29,"15-29",Table1[[#This Row],[Patient Age]]&lt;=44,"30-44",Table1[[#This Row],[Patient Age]]&lt;=59,"45-59",Table1[[#This Row],[Patient Age]]&lt;=74,"60-74",TRUE,"75+")</f>
        <v>0-14</v>
      </c>
      <c r="P5672" t="str" cm="1">
        <f t="array" ref="P5672">_xlfn.IFS(Table1[[#This Row],[Patient Waittime]]&lt;=15,"0-15",Table1[[#This Row],[Patient Waittime]]&lt;=30,"16-30",Table1[[#This Row],[Patient Waittime]]&lt;=45,"31-45",Table1[[#This Row],[Patient Waittime]]&lt;=60,"46-60",TRUE,"60+")</f>
        <v>16-30</v>
      </c>
      <c r="Q5672">
        <f>--(Table1[[#This Row],[Patient Waittime]]&lt;=30)</f>
        <v>1</v>
      </c>
      <c r="R5672">
        <f>--Table1[[#This Row],[Patient Admission Flag]]</f>
        <v>1</v>
      </c>
      <c r="S5672">
        <f>--AND(Table1[[#This Row],[WithinTarget]]=1,Table1[[#This Row],[Patient Satisfaction Score]]&gt;=7)</f>
        <v>0</v>
      </c>
      <c r="T5672" t="str">
        <f>IF(LEFT(Table1[[#This Row],[Patient Gender]],1)="F","Female","Male")</f>
        <v>Female</v>
      </c>
    </row>
    <row r="5673" spans="1:20" x14ac:dyDescent="0.3">
      <c r="A5673" t="s">
        <v>5777</v>
      </c>
      <c r="B5673" s="1">
        <v>45357.761111111111</v>
      </c>
      <c r="C5673" t="s">
        <v>13</v>
      </c>
      <c r="D5673">
        <v>42</v>
      </c>
      <c r="E5673" t="s">
        <v>18</v>
      </c>
      <c r="F5673" t="s">
        <v>11</v>
      </c>
      <c r="G5673" t="b">
        <v>1</v>
      </c>
      <c r="H5673">
        <v>3</v>
      </c>
      <c r="I5673">
        <v>28</v>
      </c>
      <c r="J5673" t="b">
        <v>1</v>
      </c>
      <c r="K5673">
        <f>YEAR(Table1[[#This Row],[Patient Admission Date]])</f>
        <v>2024</v>
      </c>
      <c r="L5673" t="str">
        <f>TEXT(Table1[[#This Row],[Patient Admission Date]],"mmm")</f>
        <v>Mar</v>
      </c>
      <c r="M5673" t="str">
        <f>TEXT(Table1[[#This Row],[Patient Admission Date]],"ddd")</f>
        <v>Wed</v>
      </c>
      <c r="N5673" t="str">
        <f>TEXT(INT(HOUR(Table1[[#This Row],[Patient Admission Date]])/3)*3,"00")&amp;"-"&amp;TEXT(INT(HOUR(Table1[[#This Row],[Patient Admission Date]])/3)*3+3,"00")</f>
        <v>18-21</v>
      </c>
      <c r="O5673" t="str" cm="1">
        <f t="array" ref="O5673">_xlfn.IFS(Table1[[#This Row],[Patient Age]]&lt;=14,"0-14",Table1[[#This Row],[Patient Age]]&lt;=29,"15-29",Table1[[#This Row],[Patient Age]]&lt;=44,"30-44",Table1[[#This Row],[Patient Age]]&lt;=59,"45-59",Table1[[#This Row],[Patient Age]]&lt;=74,"60-74",TRUE,"75+")</f>
        <v>30-44</v>
      </c>
      <c r="P5673" t="str" cm="1">
        <f t="array" ref="P5673">_xlfn.IFS(Table1[[#This Row],[Patient Waittime]]&lt;=15,"0-15",Table1[[#This Row],[Patient Waittime]]&lt;=30,"16-30",Table1[[#This Row],[Patient Waittime]]&lt;=45,"31-45",Table1[[#This Row],[Patient Waittime]]&lt;=60,"46-60",TRUE,"60+")</f>
        <v>16-30</v>
      </c>
      <c r="Q5673">
        <f>--(Table1[[#This Row],[Patient Waittime]]&lt;=30)</f>
        <v>1</v>
      </c>
      <c r="R5673">
        <f>--Table1[[#This Row],[Patient Admission Flag]]</f>
        <v>1</v>
      </c>
      <c r="S5673">
        <f>--AND(Table1[[#This Row],[WithinTarget]]=1,Table1[[#This Row],[Patient Satisfaction Score]]&gt;=7)</f>
        <v>0</v>
      </c>
      <c r="T5673" t="str">
        <f>IF(LEFT(Table1[[#This Row],[Patient Gender]],1)="F","Female","Male")</f>
        <v>Female</v>
      </c>
    </row>
    <row r="5674" spans="1:20" x14ac:dyDescent="0.3">
      <c r="A5674" t="s">
        <v>5778</v>
      </c>
      <c r="B5674" s="1">
        <v>45254.663888888892</v>
      </c>
      <c r="C5674" t="s">
        <v>13</v>
      </c>
      <c r="D5674">
        <v>71</v>
      </c>
      <c r="E5674" t="s">
        <v>18</v>
      </c>
      <c r="F5674" t="s">
        <v>11</v>
      </c>
      <c r="G5674" t="b">
        <v>1</v>
      </c>
      <c r="H5674">
        <v>3</v>
      </c>
      <c r="I5674">
        <v>14</v>
      </c>
      <c r="J5674" t="b">
        <v>1</v>
      </c>
      <c r="K5674">
        <f>YEAR(Table1[[#This Row],[Patient Admission Date]])</f>
        <v>2023</v>
      </c>
      <c r="L5674" t="str">
        <f>TEXT(Table1[[#This Row],[Patient Admission Date]],"mmm")</f>
        <v>Nov</v>
      </c>
      <c r="M5674" t="str">
        <f>TEXT(Table1[[#This Row],[Patient Admission Date]],"ddd")</f>
        <v>Fri</v>
      </c>
      <c r="N5674" t="str">
        <f>TEXT(INT(HOUR(Table1[[#This Row],[Patient Admission Date]])/3)*3,"00")&amp;"-"&amp;TEXT(INT(HOUR(Table1[[#This Row],[Patient Admission Date]])/3)*3+3,"00")</f>
        <v>15-18</v>
      </c>
      <c r="O5674" t="str" cm="1">
        <f t="array" ref="O5674">_xlfn.IFS(Table1[[#This Row],[Patient Age]]&lt;=14,"0-14",Table1[[#This Row],[Patient Age]]&lt;=29,"15-29",Table1[[#This Row],[Patient Age]]&lt;=44,"30-44",Table1[[#This Row],[Patient Age]]&lt;=59,"45-59",Table1[[#This Row],[Patient Age]]&lt;=74,"60-74",TRUE,"75+")</f>
        <v>60-74</v>
      </c>
      <c r="P5674" t="str" cm="1">
        <f t="array" ref="P5674">_xlfn.IFS(Table1[[#This Row],[Patient Waittime]]&lt;=15,"0-15",Table1[[#This Row],[Patient Waittime]]&lt;=30,"16-30",Table1[[#This Row],[Patient Waittime]]&lt;=45,"31-45",Table1[[#This Row],[Patient Waittime]]&lt;=60,"46-60",TRUE,"60+")</f>
        <v>0-15</v>
      </c>
      <c r="Q5674">
        <f>--(Table1[[#This Row],[Patient Waittime]]&lt;=30)</f>
        <v>1</v>
      </c>
      <c r="R5674">
        <f>--Table1[[#This Row],[Patient Admission Flag]]</f>
        <v>1</v>
      </c>
      <c r="S5674">
        <f>--AND(Table1[[#This Row],[WithinTarget]]=1,Table1[[#This Row],[Patient Satisfaction Score]]&gt;=7)</f>
        <v>0</v>
      </c>
      <c r="T5674" t="str">
        <f>IF(LEFT(Table1[[#This Row],[Patient Gender]],1)="F","Female","Male")</f>
        <v>Female</v>
      </c>
    </row>
    <row r="5675" spans="1:20" x14ac:dyDescent="0.3">
      <c r="A5675" t="s">
        <v>5779</v>
      </c>
      <c r="B5675" s="1">
        <v>45292.991666666669</v>
      </c>
      <c r="C5675" t="s">
        <v>13</v>
      </c>
      <c r="D5675">
        <v>5</v>
      </c>
      <c r="E5675" t="s">
        <v>18</v>
      </c>
      <c r="F5675" t="s">
        <v>11</v>
      </c>
      <c r="G5675" t="b">
        <v>1</v>
      </c>
      <c r="H5675">
        <v>3</v>
      </c>
      <c r="I5675">
        <v>47</v>
      </c>
      <c r="J5675" t="b">
        <v>1</v>
      </c>
      <c r="K5675">
        <f>YEAR(Table1[[#This Row],[Patient Admission Date]])</f>
        <v>2024</v>
      </c>
      <c r="L5675" t="str">
        <f>TEXT(Table1[[#This Row],[Patient Admission Date]],"mmm")</f>
        <v>Jan</v>
      </c>
      <c r="M5675" t="str">
        <f>TEXT(Table1[[#This Row],[Patient Admission Date]],"ddd")</f>
        <v>Mon</v>
      </c>
      <c r="N5675" t="str">
        <f>TEXT(INT(HOUR(Table1[[#This Row],[Patient Admission Date]])/3)*3,"00")&amp;"-"&amp;TEXT(INT(HOUR(Table1[[#This Row],[Patient Admission Date]])/3)*3+3,"00")</f>
        <v>21-24</v>
      </c>
      <c r="O5675" t="str" cm="1">
        <f t="array" ref="O5675">_xlfn.IFS(Table1[[#This Row],[Patient Age]]&lt;=14,"0-14",Table1[[#This Row],[Patient Age]]&lt;=29,"15-29",Table1[[#This Row],[Patient Age]]&lt;=44,"30-44",Table1[[#This Row],[Patient Age]]&lt;=59,"45-59",Table1[[#This Row],[Patient Age]]&lt;=74,"60-74",TRUE,"75+")</f>
        <v>0-14</v>
      </c>
      <c r="P5675" t="str" cm="1">
        <f t="array" ref="P5675">_xlfn.IFS(Table1[[#This Row],[Patient Waittime]]&lt;=15,"0-15",Table1[[#This Row],[Patient Waittime]]&lt;=30,"16-30",Table1[[#This Row],[Patient Waittime]]&lt;=45,"31-45",Table1[[#This Row],[Patient Waittime]]&lt;=60,"46-60",TRUE,"60+")</f>
        <v>46-60</v>
      </c>
      <c r="Q5675">
        <f>--(Table1[[#This Row],[Patient Waittime]]&lt;=30)</f>
        <v>0</v>
      </c>
      <c r="R5675">
        <f>--Table1[[#This Row],[Patient Admission Flag]]</f>
        <v>1</v>
      </c>
      <c r="S5675">
        <f>--AND(Table1[[#This Row],[WithinTarget]]=1,Table1[[#This Row],[Patient Satisfaction Score]]&gt;=7)</f>
        <v>0</v>
      </c>
      <c r="T5675" t="str">
        <f>IF(LEFT(Table1[[#This Row],[Patient Gender]],1)="F","Female","Male")</f>
        <v>Female</v>
      </c>
    </row>
    <row r="5676" spans="1:20" x14ac:dyDescent="0.3">
      <c r="A5676" t="s">
        <v>5780</v>
      </c>
      <c r="B5676" s="1">
        <v>45462.574305555558</v>
      </c>
      <c r="C5676" t="s">
        <v>13</v>
      </c>
      <c r="D5676">
        <v>3</v>
      </c>
      <c r="E5676" t="s">
        <v>18</v>
      </c>
      <c r="F5676" t="s">
        <v>11</v>
      </c>
      <c r="G5676" t="b">
        <v>1</v>
      </c>
      <c r="H5676">
        <v>3</v>
      </c>
      <c r="I5676">
        <v>18</v>
      </c>
      <c r="J5676" t="b">
        <v>1</v>
      </c>
      <c r="K5676">
        <f>YEAR(Table1[[#This Row],[Patient Admission Date]])</f>
        <v>2024</v>
      </c>
      <c r="L5676" t="str">
        <f>TEXT(Table1[[#This Row],[Patient Admission Date]],"mmm")</f>
        <v>Jun</v>
      </c>
      <c r="M5676" t="str">
        <f>TEXT(Table1[[#This Row],[Patient Admission Date]],"ddd")</f>
        <v>Wed</v>
      </c>
      <c r="N5676" t="str">
        <f>TEXT(INT(HOUR(Table1[[#This Row],[Patient Admission Date]])/3)*3,"00")&amp;"-"&amp;TEXT(INT(HOUR(Table1[[#This Row],[Patient Admission Date]])/3)*3+3,"00")</f>
        <v>12-15</v>
      </c>
      <c r="O5676" t="str" cm="1">
        <f t="array" ref="O5676">_xlfn.IFS(Table1[[#This Row],[Patient Age]]&lt;=14,"0-14",Table1[[#This Row],[Patient Age]]&lt;=29,"15-29",Table1[[#This Row],[Patient Age]]&lt;=44,"30-44",Table1[[#This Row],[Patient Age]]&lt;=59,"45-59",Table1[[#This Row],[Patient Age]]&lt;=74,"60-74",TRUE,"75+")</f>
        <v>0-14</v>
      </c>
      <c r="P5676" t="str" cm="1">
        <f t="array" ref="P5676">_xlfn.IFS(Table1[[#This Row],[Patient Waittime]]&lt;=15,"0-15",Table1[[#This Row],[Patient Waittime]]&lt;=30,"16-30",Table1[[#This Row],[Patient Waittime]]&lt;=45,"31-45",Table1[[#This Row],[Patient Waittime]]&lt;=60,"46-60",TRUE,"60+")</f>
        <v>16-30</v>
      </c>
      <c r="Q5676">
        <f>--(Table1[[#This Row],[Patient Waittime]]&lt;=30)</f>
        <v>1</v>
      </c>
      <c r="R5676">
        <f>--Table1[[#This Row],[Patient Admission Flag]]</f>
        <v>1</v>
      </c>
      <c r="S5676">
        <f>--AND(Table1[[#This Row],[WithinTarget]]=1,Table1[[#This Row],[Patient Satisfaction Score]]&gt;=7)</f>
        <v>0</v>
      </c>
      <c r="T5676" t="str">
        <f>IF(LEFT(Table1[[#This Row],[Patient Gender]],1)="F","Female","Male")</f>
        <v>Female</v>
      </c>
    </row>
    <row r="5677" spans="1:20" x14ac:dyDescent="0.3">
      <c r="A5677" t="s">
        <v>5781</v>
      </c>
      <c r="B5677" s="1">
        <v>45376.845833333333</v>
      </c>
      <c r="C5677" t="s">
        <v>13</v>
      </c>
      <c r="D5677">
        <v>74</v>
      </c>
      <c r="E5677" t="s">
        <v>18</v>
      </c>
      <c r="F5677" t="s">
        <v>11</v>
      </c>
      <c r="G5677" t="b">
        <v>1</v>
      </c>
      <c r="H5677">
        <v>4</v>
      </c>
      <c r="I5677">
        <v>26</v>
      </c>
      <c r="J5677" t="b">
        <v>1</v>
      </c>
      <c r="K5677">
        <f>YEAR(Table1[[#This Row],[Patient Admission Date]])</f>
        <v>2024</v>
      </c>
      <c r="L5677" t="str">
        <f>TEXT(Table1[[#This Row],[Patient Admission Date]],"mmm")</f>
        <v>Mar</v>
      </c>
      <c r="M5677" t="str">
        <f>TEXT(Table1[[#This Row],[Patient Admission Date]],"ddd")</f>
        <v>Mon</v>
      </c>
      <c r="N5677" t="str">
        <f>TEXT(INT(HOUR(Table1[[#This Row],[Patient Admission Date]])/3)*3,"00")&amp;"-"&amp;TEXT(INT(HOUR(Table1[[#This Row],[Patient Admission Date]])/3)*3+3,"00")</f>
        <v>18-21</v>
      </c>
      <c r="O5677" t="str" cm="1">
        <f t="array" ref="O5677">_xlfn.IFS(Table1[[#This Row],[Patient Age]]&lt;=14,"0-14",Table1[[#This Row],[Patient Age]]&lt;=29,"15-29",Table1[[#This Row],[Patient Age]]&lt;=44,"30-44",Table1[[#This Row],[Patient Age]]&lt;=59,"45-59",Table1[[#This Row],[Patient Age]]&lt;=74,"60-74",TRUE,"75+")</f>
        <v>60-74</v>
      </c>
      <c r="P5677" t="str" cm="1">
        <f t="array" ref="P5677">_xlfn.IFS(Table1[[#This Row],[Patient Waittime]]&lt;=15,"0-15",Table1[[#This Row],[Patient Waittime]]&lt;=30,"16-30",Table1[[#This Row],[Patient Waittime]]&lt;=45,"31-45",Table1[[#This Row],[Patient Waittime]]&lt;=60,"46-60",TRUE,"60+")</f>
        <v>16-30</v>
      </c>
      <c r="Q5677">
        <f>--(Table1[[#This Row],[Patient Waittime]]&lt;=30)</f>
        <v>1</v>
      </c>
      <c r="R5677">
        <f>--Table1[[#This Row],[Patient Admission Flag]]</f>
        <v>1</v>
      </c>
      <c r="S5677">
        <f>--AND(Table1[[#This Row],[WithinTarget]]=1,Table1[[#This Row],[Patient Satisfaction Score]]&gt;=7)</f>
        <v>0</v>
      </c>
      <c r="T5677" t="str">
        <f>IF(LEFT(Table1[[#This Row],[Patient Gender]],1)="F","Female","Male")</f>
        <v>Female</v>
      </c>
    </row>
    <row r="5678" spans="1:20" x14ac:dyDescent="0.3">
      <c r="A5678" t="s">
        <v>5782</v>
      </c>
      <c r="B5678" s="1">
        <v>45336.539583333331</v>
      </c>
      <c r="C5678" t="s">
        <v>13</v>
      </c>
      <c r="D5678">
        <v>29</v>
      </c>
      <c r="E5678" t="s">
        <v>18</v>
      </c>
      <c r="F5678" t="s">
        <v>11</v>
      </c>
      <c r="G5678" t="b">
        <v>1</v>
      </c>
      <c r="H5678">
        <v>4</v>
      </c>
      <c r="I5678">
        <v>43</v>
      </c>
      <c r="J5678" t="b">
        <v>1</v>
      </c>
      <c r="K5678">
        <f>YEAR(Table1[[#This Row],[Patient Admission Date]])</f>
        <v>2024</v>
      </c>
      <c r="L5678" t="str">
        <f>TEXT(Table1[[#This Row],[Patient Admission Date]],"mmm")</f>
        <v>Feb</v>
      </c>
      <c r="M5678" t="str">
        <f>TEXT(Table1[[#This Row],[Patient Admission Date]],"ddd")</f>
        <v>Wed</v>
      </c>
      <c r="N5678" t="str">
        <f>TEXT(INT(HOUR(Table1[[#This Row],[Patient Admission Date]])/3)*3,"00")&amp;"-"&amp;TEXT(INT(HOUR(Table1[[#This Row],[Patient Admission Date]])/3)*3+3,"00")</f>
        <v>12-15</v>
      </c>
      <c r="O5678" t="str" cm="1">
        <f t="array" ref="O5678">_xlfn.IFS(Table1[[#This Row],[Patient Age]]&lt;=14,"0-14",Table1[[#This Row],[Patient Age]]&lt;=29,"15-29",Table1[[#This Row],[Patient Age]]&lt;=44,"30-44",Table1[[#This Row],[Patient Age]]&lt;=59,"45-59",Table1[[#This Row],[Patient Age]]&lt;=74,"60-74",TRUE,"75+")</f>
        <v>15-29</v>
      </c>
      <c r="P5678" t="str" cm="1">
        <f t="array" ref="P5678">_xlfn.IFS(Table1[[#This Row],[Patient Waittime]]&lt;=15,"0-15",Table1[[#This Row],[Patient Waittime]]&lt;=30,"16-30",Table1[[#This Row],[Patient Waittime]]&lt;=45,"31-45",Table1[[#This Row],[Patient Waittime]]&lt;=60,"46-60",TRUE,"60+")</f>
        <v>31-45</v>
      </c>
      <c r="Q5678">
        <f>--(Table1[[#This Row],[Patient Waittime]]&lt;=30)</f>
        <v>0</v>
      </c>
      <c r="R5678">
        <f>--Table1[[#This Row],[Patient Admission Flag]]</f>
        <v>1</v>
      </c>
      <c r="S5678">
        <f>--AND(Table1[[#This Row],[WithinTarget]]=1,Table1[[#This Row],[Patient Satisfaction Score]]&gt;=7)</f>
        <v>0</v>
      </c>
      <c r="T5678" t="str">
        <f>IF(LEFT(Table1[[#This Row],[Patient Gender]],1)="F","Female","Male")</f>
        <v>Female</v>
      </c>
    </row>
    <row r="5679" spans="1:20" x14ac:dyDescent="0.3">
      <c r="A5679" t="s">
        <v>5783</v>
      </c>
      <c r="B5679" s="1">
        <v>45233.75277777778</v>
      </c>
      <c r="C5679" t="s">
        <v>13</v>
      </c>
      <c r="D5679">
        <v>65</v>
      </c>
      <c r="E5679" t="s">
        <v>18</v>
      </c>
      <c r="F5679" t="s">
        <v>11</v>
      </c>
      <c r="G5679" t="b">
        <v>1</v>
      </c>
      <c r="H5679">
        <v>4</v>
      </c>
      <c r="I5679">
        <v>21</v>
      </c>
      <c r="J5679" t="b">
        <v>1</v>
      </c>
      <c r="K5679">
        <f>YEAR(Table1[[#This Row],[Patient Admission Date]])</f>
        <v>2023</v>
      </c>
      <c r="L5679" t="str">
        <f>TEXT(Table1[[#This Row],[Patient Admission Date]],"mmm")</f>
        <v>Nov</v>
      </c>
      <c r="M5679" t="str">
        <f>TEXT(Table1[[#This Row],[Patient Admission Date]],"ddd")</f>
        <v>Fri</v>
      </c>
      <c r="N5679" t="str">
        <f>TEXT(INT(HOUR(Table1[[#This Row],[Patient Admission Date]])/3)*3,"00")&amp;"-"&amp;TEXT(INT(HOUR(Table1[[#This Row],[Patient Admission Date]])/3)*3+3,"00")</f>
        <v>18-21</v>
      </c>
      <c r="O5679" t="str" cm="1">
        <f t="array" ref="O5679">_xlfn.IFS(Table1[[#This Row],[Patient Age]]&lt;=14,"0-14",Table1[[#This Row],[Patient Age]]&lt;=29,"15-29",Table1[[#This Row],[Patient Age]]&lt;=44,"30-44",Table1[[#This Row],[Patient Age]]&lt;=59,"45-59",Table1[[#This Row],[Patient Age]]&lt;=74,"60-74",TRUE,"75+")</f>
        <v>60-74</v>
      </c>
      <c r="P5679" t="str" cm="1">
        <f t="array" ref="P5679">_xlfn.IFS(Table1[[#This Row],[Patient Waittime]]&lt;=15,"0-15",Table1[[#This Row],[Patient Waittime]]&lt;=30,"16-30",Table1[[#This Row],[Patient Waittime]]&lt;=45,"31-45",Table1[[#This Row],[Patient Waittime]]&lt;=60,"46-60",TRUE,"60+")</f>
        <v>16-30</v>
      </c>
      <c r="Q5679">
        <f>--(Table1[[#This Row],[Patient Waittime]]&lt;=30)</f>
        <v>1</v>
      </c>
      <c r="R5679">
        <f>--Table1[[#This Row],[Patient Admission Flag]]</f>
        <v>1</v>
      </c>
      <c r="S5679">
        <f>--AND(Table1[[#This Row],[WithinTarget]]=1,Table1[[#This Row],[Patient Satisfaction Score]]&gt;=7)</f>
        <v>0</v>
      </c>
      <c r="T5679" t="str">
        <f>IF(LEFT(Table1[[#This Row],[Patient Gender]],1)="F","Female","Male")</f>
        <v>Female</v>
      </c>
    </row>
    <row r="5680" spans="1:20" x14ac:dyDescent="0.3">
      <c r="A5680" t="s">
        <v>5784</v>
      </c>
      <c r="B5680" s="1">
        <v>45129.949305555558</v>
      </c>
      <c r="C5680" t="s">
        <v>13</v>
      </c>
      <c r="D5680">
        <v>29</v>
      </c>
      <c r="E5680" t="s">
        <v>18</v>
      </c>
      <c r="F5680" t="s">
        <v>11</v>
      </c>
      <c r="G5680" t="b">
        <v>1</v>
      </c>
      <c r="H5680">
        <v>4</v>
      </c>
      <c r="I5680">
        <v>40</v>
      </c>
      <c r="J5680" t="b">
        <v>1</v>
      </c>
      <c r="K5680">
        <f>YEAR(Table1[[#This Row],[Patient Admission Date]])</f>
        <v>2023</v>
      </c>
      <c r="L5680" t="str">
        <f>TEXT(Table1[[#This Row],[Patient Admission Date]],"mmm")</f>
        <v>Jul</v>
      </c>
      <c r="M5680" t="str">
        <f>TEXT(Table1[[#This Row],[Patient Admission Date]],"ddd")</f>
        <v>Sat</v>
      </c>
      <c r="N5680" t="str">
        <f>TEXT(INT(HOUR(Table1[[#This Row],[Patient Admission Date]])/3)*3,"00")&amp;"-"&amp;TEXT(INT(HOUR(Table1[[#This Row],[Patient Admission Date]])/3)*3+3,"00")</f>
        <v>21-24</v>
      </c>
      <c r="O5680" t="str" cm="1">
        <f t="array" ref="O5680">_xlfn.IFS(Table1[[#This Row],[Patient Age]]&lt;=14,"0-14",Table1[[#This Row],[Patient Age]]&lt;=29,"15-29",Table1[[#This Row],[Patient Age]]&lt;=44,"30-44",Table1[[#This Row],[Patient Age]]&lt;=59,"45-59",Table1[[#This Row],[Patient Age]]&lt;=74,"60-74",TRUE,"75+")</f>
        <v>15-29</v>
      </c>
      <c r="P5680" t="str" cm="1">
        <f t="array" ref="P5680">_xlfn.IFS(Table1[[#This Row],[Patient Waittime]]&lt;=15,"0-15",Table1[[#This Row],[Patient Waittime]]&lt;=30,"16-30",Table1[[#This Row],[Patient Waittime]]&lt;=45,"31-45",Table1[[#This Row],[Patient Waittime]]&lt;=60,"46-60",TRUE,"60+")</f>
        <v>31-45</v>
      </c>
      <c r="Q5680">
        <f>--(Table1[[#This Row],[Patient Waittime]]&lt;=30)</f>
        <v>0</v>
      </c>
      <c r="R5680">
        <f>--Table1[[#This Row],[Patient Admission Flag]]</f>
        <v>1</v>
      </c>
      <c r="S5680">
        <f>--AND(Table1[[#This Row],[WithinTarget]]=1,Table1[[#This Row],[Patient Satisfaction Score]]&gt;=7)</f>
        <v>0</v>
      </c>
      <c r="T5680" t="str">
        <f>IF(LEFT(Table1[[#This Row],[Patient Gender]],1)="F","Female","Male")</f>
        <v>Female</v>
      </c>
    </row>
    <row r="5681" spans="1:20" x14ac:dyDescent="0.3">
      <c r="A5681" t="s">
        <v>5785</v>
      </c>
      <c r="B5681" s="1">
        <v>45502.949305555558</v>
      </c>
      <c r="C5681" t="s">
        <v>13</v>
      </c>
      <c r="D5681">
        <v>43</v>
      </c>
      <c r="E5681" t="s">
        <v>18</v>
      </c>
      <c r="F5681" t="s">
        <v>11</v>
      </c>
      <c r="G5681" t="b">
        <v>1</v>
      </c>
      <c r="H5681">
        <v>5</v>
      </c>
      <c r="I5681">
        <v>48</v>
      </c>
      <c r="J5681" t="b">
        <v>1</v>
      </c>
      <c r="K5681">
        <f>YEAR(Table1[[#This Row],[Patient Admission Date]])</f>
        <v>2024</v>
      </c>
      <c r="L5681" t="str">
        <f>TEXT(Table1[[#This Row],[Patient Admission Date]],"mmm")</f>
        <v>Jul</v>
      </c>
      <c r="M5681" t="str">
        <f>TEXT(Table1[[#This Row],[Patient Admission Date]],"ddd")</f>
        <v>Mon</v>
      </c>
      <c r="N5681" t="str">
        <f>TEXT(INT(HOUR(Table1[[#This Row],[Patient Admission Date]])/3)*3,"00")&amp;"-"&amp;TEXT(INT(HOUR(Table1[[#This Row],[Patient Admission Date]])/3)*3+3,"00")</f>
        <v>21-24</v>
      </c>
      <c r="O5681" t="str" cm="1">
        <f t="array" ref="O5681">_xlfn.IFS(Table1[[#This Row],[Patient Age]]&lt;=14,"0-14",Table1[[#This Row],[Patient Age]]&lt;=29,"15-29",Table1[[#This Row],[Patient Age]]&lt;=44,"30-44",Table1[[#This Row],[Patient Age]]&lt;=59,"45-59",Table1[[#This Row],[Patient Age]]&lt;=74,"60-74",TRUE,"75+")</f>
        <v>30-44</v>
      </c>
      <c r="P5681" t="str" cm="1">
        <f t="array" ref="P5681">_xlfn.IFS(Table1[[#This Row],[Patient Waittime]]&lt;=15,"0-15",Table1[[#This Row],[Patient Waittime]]&lt;=30,"16-30",Table1[[#This Row],[Patient Waittime]]&lt;=45,"31-45",Table1[[#This Row],[Patient Waittime]]&lt;=60,"46-60",TRUE,"60+")</f>
        <v>46-60</v>
      </c>
      <c r="Q5681">
        <f>--(Table1[[#This Row],[Patient Waittime]]&lt;=30)</f>
        <v>0</v>
      </c>
      <c r="R5681">
        <f>--Table1[[#This Row],[Patient Admission Flag]]</f>
        <v>1</v>
      </c>
      <c r="S5681">
        <f>--AND(Table1[[#This Row],[WithinTarget]]=1,Table1[[#This Row],[Patient Satisfaction Score]]&gt;=7)</f>
        <v>0</v>
      </c>
      <c r="T5681" t="str">
        <f>IF(LEFT(Table1[[#This Row],[Patient Gender]],1)="F","Female","Male")</f>
        <v>Female</v>
      </c>
    </row>
    <row r="5682" spans="1:20" x14ac:dyDescent="0.3">
      <c r="A5682" t="s">
        <v>5786</v>
      </c>
      <c r="B5682" s="1">
        <v>45034.003472222219</v>
      </c>
      <c r="C5682" t="s">
        <v>13</v>
      </c>
      <c r="D5682">
        <v>2</v>
      </c>
      <c r="E5682" t="s">
        <v>18</v>
      </c>
      <c r="F5682" t="s">
        <v>11</v>
      </c>
      <c r="G5682" t="b">
        <v>1</v>
      </c>
      <c r="H5682">
        <v>6</v>
      </c>
      <c r="I5682">
        <v>39</v>
      </c>
      <c r="J5682" t="b">
        <v>1</v>
      </c>
      <c r="K5682">
        <f>YEAR(Table1[[#This Row],[Patient Admission Date]])</f>
        <v>2023</v>
      </c>
      <c r="L5682" t="str">
        <f>TEXT(Table1[[#This Row],[Patient Admission Date]],"mmm")</f>
        <v>Apr</v>
      </c>
      <c r="M5682" t="str">
        <f>TEXT(Table1[[#This Row],[Patient Admission Date]],"ddd")</f>
        <v>Tue</v>
      </c>
      <c r="N5682" t="str">
        <f>TEXT(INT(HOUR(Table1[[#This Row],[Patient Admission Date]])/3)*3,"00")&amp;"-"&amp;TEXT(INT(HOUR(Table1[[#This Row],[Patient Admission Date]])/3)*3+3,"00")</f>
        <v>00-03</v>
      </c>
      <c r="O5682" t="str" cm="1">
        <f t="array" ref="O5682">_xlfn.IFS(Table1[[#This Row],[Patient Age]]&lt;=14,"0-14",Table1[[#This Row],[Patient Age]]&lt;=29,"15-29",Table1[[#This Row],[Patient Age]]&lt;=44,"30-44",Table1[[#This Row],[Patient Age]]&lt;=59,"45-59",Table1[[#This Row],[Patient Age]]&lt;=74,"60-74",TRUE,"75+")</f>
        <v>0-14</v>
      </c>
      <c r="P5682" t="str" cm="1">
        <f t="array" ref="P5682">_xlfn.IFS(Table1[[#This Row],[Patient Waittime]]&lt;=15,"0-15",Table1[[#This Row],[Patient Waittime]]&lt;=30,"16-30",Table1[[#This Row],[Patient Waittime]]&lt;=45,"31-45",Table1[[#This Row],[Patient Waittime]]&lt;=60,"46-60",TRUE,"60+")</f>
        <v>31-45</v>
      </c>
      <c r="Q5682">
        <f>--(Table1[[#This Row],[Patient Waittime]]&lt;=30)</f>
        <v>0</v>
      </c>
      <c r="R5682">
        <f>--Table1[[#This Row],[Patient Admission Flag]]</f>
        <v>1</v>
      </c>
      <c r="S5682">
        <f>--AND(Table1[[#This Row],[WithinTarget]]=1,Table1[[#This Row],[Patient Satisfaction Score]]&gt;=7)</f>
        <v>0</v>
      </c>
      <c r="T5682" t="str">
        <f>IF(LEFT(Table1[[#This Row],[Patient Gender]],1)="F","Female","Male")</f>
        <v>Female</v>
      </c>
    </row>
    <row r="5683" spans="1:20" x14ac:dyDescent="0.3">
      <c r="A5683" t="s">
        <v>5787</v>
      </c>
      <c r="B5683" s="1">
        <v>45437.879861111112</v>
      </c>
      <c r="C5683" t="s">
        <v>13</v>
      </c>
      <c r="D5683">
        <v>50</v>
      </c>
      <c r="E5683" t="s">
        <v>18</v>
      </c>
      <c r="F5683" t="s">
        <v>11</v>
      </c>
      <c r="G5683" t="b">
        <v>1</v>
      </c>
      <c r="H5683">
        <v>6</v>
      </c>
      <c r="I5683">
        <v>48</v>
      </c>
      <c r="J5683" t="b">
        <v>1</v>
      </c>
      <c r="K5683">
        <f>YEAR(Table1[[#This Row],[Patient Admission Date]])</f>
        <v>2024</v>
      </c>
      <c r="L5683" t="str">
        <f>TEXT(Table1[[#This Row],[Patient Admission Date]],"mmm")</f>
        <v>May</v>
      </c>
      <c r="M5683" t="str">
        <f>TEXT(Table1[[#This Row],[Patient Admission Date]],"ddd")</f>
        <v>Sat</v>
      </c>
      <c r="N5683" t="str">
        <f>TEXT(INT(HOUR(Table1[[#This Row],[Patient Admission Date]])/3)*3,"00")&amp;"-"&amp;TEXT(INT(HOUR(Table1[[#This Row],[Patient Admission Date]])/3)*3+3,"00")</f>
        <v>21-24</v>
      </c>
      <c r="O5683" t="str" cm="1">
        <f t="array" ref="O5683">_xlfn.IFS(Table1[[#This Row],[Patient Age]]&lt;=14,"0-14",Table1[[#This Row],[Patient Age]]&lt;=29,"15-29",Table1[[#This Row],[Patient Age]]&lt;=44,"30-44",Table1[[#This Row],[Patient Age]]&lt;=59,"45-59",Table1[[#This Row],[Patient Age]]&lt;=74,"60-74",TRUE,"75+")</f>
        <v>45-59</v>
      </c>
      <c r="P5683" t="str" cm="1">
        <f t="array" ref="P5683">_xlfn.IFS(Table1[[#This Row],[Patient Waittime]]&lt;=15,"0-15",Table1[[#This Row],[Patient Waittime]]&lt;=30,"16-30",Table1[[#This Row],[Patient Waittime]]&lt;=45,"31-45",Table1[[#This Row],[Patient Waittime]]&lt;=60,"46-60",TRUE,"60+")</f>
        <v>46-60</v>
      </c>
      <c r="Q5683">
        <f>--(Table1[[#This Row],[Patient Waittime]]&lt;=30)</f>
        <v>0</v>
      </c>
      <c r="R5683">
        <f>--Table1[[#This Row],[Patient Admission Flag]]</f>
        <v>1</v>
      </c>
      <c r="S5683">
        <f>--AND(Table1[[#This Row],[WithinTarget]]=1,Table1[[#This Row],[Patient Satisfaction Score]]&gt;=7)</f>
        <v>0</v>
      </c>
      <c r="T5683" t="str">
        <f>IF(LEFT(Table1[[#This Row],[Patient Gender]],1)="F","Female","Male")</f>
        <v>Female</v>
      </c>
    </row>
    <row r="5684" spans="1:20" x14ac:dyDescent="0.3">
      <c r="A5684" t="s">
        <v>5788</v>
      </c>
      <c r="B5684" s="1">
        <v>45398.152083333334</v>
      </c>
      <c r="C5684" t="s">
        <v>13</v>
      </c>
      <c r="D5684">
        <v>64</v>
      </c>
      <c r="E5684" t="s">
        <v>18</v>
      </c>
      <c r="F5684" t="s">
        <v>11</v>
      </c>
      <c r="G5684" t="b">
        <v>1</v>
      </c>
      <c r="H5684">
        <v>7</v>
      </c>
      <c r="I5684">
        <v>10</v>
      </c>
      <c r="J5684" t="b">
        <v>1</v>
      </c>
      <c r="K5684">
        <f>YEAR(Table1[[#This Row],[Patient Admission Date]])</f>
        <v>2024</v>
      </c>
      <c r="L5684" t="str">
        <f>TEXT(Table1[[#This Row],[Patient Admission Date]],"mmm")</f>
        <v>Apr</v>
      </c>
      <c r="M5684" t="str">
        <f>TEXT(Table1[[#This Row],[Patient Admission Date]],"ddd")</f>
        <v>Tue</v>
      </c>
      <c r="N5684" t="str">
        <f>TEXT(INT(HOUR(Table1[[#This Row],[Patient Admission Date]])/3)*3,"00")&amp;"-"&amp;TEXT(INT(HOUR(Table1[[#This Row],[Patient Admission Date]])/3)*3+3,"00")</f>
        <v>03-06</v>
      </c>
      <c r="O5684" t="str" cm="1">
        <f t="array" ref="O5684">_xlfn.IFS(Table1[[#This Row],[Patient Age]]&lt;=14,"0-14",Table1[[#This Row],[Patient Age]]&lt;=29,"15-29",Table1[[#This Row],[Patient Age]]&lt;=44,"30-44",Table1[[#This Row],[Patient Age]]&lt;=59,"45-59",Table1[[#This Row],[Patient Age]]&lt;=74,"60-74",TRUE,"75+")</f>
        <v>60-74</v>
      </c>
      <c r="P5684" t="str" cm="1">
        <f t="array" ref="P5684">_xlfn.IFS(Table1[[#This Row],[Patient Waittime]]&lt;=15,"0-15",Table1[[#This Row],[Patient Waittime]]&lt;=30,"16-30",Table1[[#This Row],[Patient Waittime]]&lt;=45,"31-45",Table1[[#This Row],[Patient Waittime]]&lt;=60,"46-60",TRUE,"60+")</f>
        <v>0-15</v>
      </c>
      <c r="Q5684">
        <f>--(Table1[[#This Row],[Patient Waittime]]&lt;=30)</f>
        <v>1</v>
      </c>
      <c r="R5684">
        <f>--Table1[[#This Row],[Patient Admission Flag]]</f>
        <v>1</v>
      </c>
      <c r="S5684">
        <f>--AND(Table1[[#This Row],[WithinTarget]]=1,Table1[[#This Row],[Patient Satisfaction Score]]&gt;=7)</f>
        <v>1</v>
      </c>
      <c r="T5684" t="str">
        <f>IF(LEFT(Table1[[#This Row],[Patient Gender]],1)="F","Female","Male")</f>
        <v>Female</v>
      </c>
    </row>
    <row r="5685" spans="1:20" x14ac:dyDescent="0.3">
      <c r="A5685" t="s">
        <v>5789</v>
      </c>
      <c r="B5685" s="1">
        <v>45050.11041666667</v>
      </c>
      <c r="C5685" t="s">
        <v>13</v>
      </c>
      <c r="D5685">
        <v>26</v>
      </c>
      <c r="E5685" t="s">
        <v>18</v>
      </c>
      <c r="F5685" t="s">
        <v>11</v>
      </c>
      <c r="G5685" t="b">
        <v>1</v>
      </c>
      <c r="H5685">
        <v>7</v>
      </c>
      <c r="I5685">
        <v>29</v>
      </c>
      <c r="J5685" t="b">
        <v>1</v>
      </c>
      <c r="K5685">
        <f>YEAR(Table1[[#This Row],[Patient Admission Date]])</f>
        <v>2023</v>
      </c>
      <c r="L5685" t="str">
        <f>TEXT(Table1[[#This Row],[Patient Admission Date]],"mmm")</f>
        <v>May</v>
      </c>
      <c r="M5685" t="str">
        <f>TEXT(Table1[[#This Row],[Patient Admission Date]],"ddd")</f>
        <v>Thu</v>
      </c>
      <c r="N5685" t="str">
        <f>TEXT(INT(HOUR(Table1[[#This Row],[Patient Admission Date]])/3)*3,"00")&amp;"-"&amp;TEXT(INT(HOUR(Table1[[#This Row],[Patient Admission Date]])/3)*3+3,"00")</f>
        <v>00-03</v>
      </c>
      <c r="O5685" t="str" cm="1">
        <f t="array" ref="O5685">_xlfn.IFS(Table1[[#This Row],[Patient Age]]&lt;=14,"0-14",Table1[[#This Row],[Patient Age]]&lt;=29,"15-29",Table1[[#This Row],[Patient Age]]&lt;=44,"30-44",Table1[[#This Row],[Patient Age]]&lt;=59,"45-59",Table1[[#This Row],[Patient Age]]&lt;=74,"60-74",TRUE,"75+")</f>
        <v>15-29</v>
      </c>
      <c r="P5685" t="str" cm="1">
        <f t="array" ref="P5685">_xlfn.IFS(Table1[[#This Row],[Patient Waittime]]&lt;=15,"0-15",Table1[[#This Row],[Patient Waittime]]&lt;=30,"16-30",Table1[[#This Row],[Patient Waittime]]&lt;=45,"31-45",Table1[[#This Row],[Patient Waittime]]&lt;=60,"46-60",TRUE,"60+")</f>
        <v>16-30</v>
      </c>
      <c r="Q5685">
        <f>--(Table1[[#This Row],[Patient Waittime]]&lt;=30)</f>
        <v>1</v>
      </c>
      <c r="R5685">
        <f>--Table1[[#This Row],[Patient Admission Flag]]</f>
        <v>1</v>
      </c>
      <c r="S5685">
        <f>--AND(Table1[[#This Row],[WithinTarget]]=1,Table1[[#This Row],[Patient Satisfaction Score]]&gt;=7)</f>
        <v>1</v>
      </c>
      <c r="T5685" t="str">
        <f>IF(LEFT(Table1[[#This Row],[Patient Gender]],1)="F","Female","Male")</f>
        <v>Female</v>
      </c>
    </row>
    <row r="5686" spans="1:20" x14ac:dyDescent="0.3">
      <c r="A5686" t="s">
        <v>5790</v>
      </c>
      <c r="B5686" s="1">
        <v>45416.775000000001</v>
      </c>
      <c r="C5686" t="s">
        <v>13</v>
      </c>
      <c r="D5686">
        <v>39</v>
      </c>
      <c r="E5686" t="s">
        <v>18</v>
      </c>
      <c r="F5686" t="s">
        <v>11</v>
      </c>
      <c r="G5686" t="b">
        <v>1</v>
      </c>
      <c r="H5686">
        <v>7</v>
      </c>
      <c r="I5686">
        <v>17</v>
      </c>
      <c r="J5686" t="b">
        <v>1</v>
      </c>
      <c r="K5686">
        <f>YEAR(Table1[[#This Row],[Patient Admission Date]])</f>
        <v>2024</v>
      </c>
      <c r="L5686" t="str">
        <f>TEXT(Table1[[#This Row],[Patient Admission Date]],"mmm")</f>
        <v>May</v>
      </c>
      <c r="M5686" t="str">
        <f>TEXT(Table1[[#This Row],[Patient Admission Date]],"ddd")</f>
        <v>Sat</v>
      </c>
      <c r="N5686" t="str">
        <f>TEXT(INT(HOUR(Table1[[#This Row],[Patient Admission Date]])/3)*3,"00")&amp;"-"&amp;TEXT(INT(HOUR(Table1[[#This Row],[Patient Admission Date]])/3)*3+3,"00")</f>
        <v>18-21</v>
      </c>
      <c r="O5686" t="str" cm="1">
        <f t="array" ref="O5686">_xlfn.IFS(Table1[[#This Row],[Patient Age]]&lt;=14,"0-14",Table1[[#This Row],[Patient Age]]&lt;=29,"15-29",Table1[[#This Row],[Patient Age]]&lt;=44,"30-44",Table1[[#This Row],[Patient Age]]&lt;=59,"45-59",Table1[[#This Row],[Patient Age]]&lt;=74,"60-74",TRUE,"75+")</f>
        <v>30-44</v>
      </c>
      <c r="P5686" t="str" cm="1">
        <f t="array" ref="P5686">_xlfn.IFS(Table1[[#This Row],[Patient Waittime]]&lt;=15,"0-15",Table1[[#This Row],[Patient Waittime]]&lt;=30,"16-30",Table1[[#This Row],[Patient Waittime]]&lt;=45,"31-45",Table1[[#This Row],[Patient Waittime]]&lt;=60,"46-60",TRUE,"60+")</f>
        <v>16-30</v>
      </c>
      <c r="Q5686">
        <f>--(Table1[[#This Row],[Patient Waittime]]&lt;=30)</f>
        <v>1</v>
      </c>
      <c r="R5686">
        <f>--Table1[[#This Row],[Patient Admission Flag]]</f>
        <v>1</v>
      </c>
      <c r="S5686">
        <f>--AND(Table1[[#This Row],[WithinTarget]]=1,Table1[[#This Row],[Patient Satisfaction Score]]&gt;=7)</f>
        <v>1</v>
      </c>
      <c r="T5686" t="str">
        <f>IF(LEFT(Table1[[#This Row],[Patient Gender]],1)="F","Female","Male")</f>
        <v>Female</v>
      </c>
    </row>
    <row r="5687" spans="1:20" x14ac:dyDescent="0.3">
      <c r="A5687" t="s">
        <v>5791</v>
      </c>
      <c r="B5687" s="1">
        <v>45539.832638888889</v>
      </c>
      <c r="C5687" t="s">
        <v>13</v>
      </c>
      <c r="D5687">
        <v>47</v>
      </c>
      <c r="E5687" t="s">
        <v>18</v>
      </c>
      <c r="F5687" t="s">
        <v>11</v>
      </c>
      <c r="G5687" t="b">
        <v>1</v>
      </c>
      <c r="H5687">
        <v>7</v>
      </c>
      <c r="I5687">
        <v>32</v>
      </c>
      <c r="J5687" t="b">
        <v>1</v>
      </c>
      <c r="K5687">
        <f>YEAR(Table1[[#This Row],[Patient Admission Date]])</f>
        <v>2024</v>
      </c>
      <c r="L5687" t="str">
        <f>TEXT(Table1[[#This Row],[Patient Admission Date]],"mmm")</f>
        <v>Sep</v>
      </c>
      <c r="M5687" t="str">
        <f>TEXT(Table1[[#This Row],[Patient Admission Date]],"ddd")</f>
        <v>Wed</v>
      </c>
      <c r="N5687" t="str">
        <f>TEXT(INT(HOUR(Table1[[#This Row],[Patient Admission Date]])/3)*3,"00")&amp;"-"&amp;TEXT(INT(HOUR(Table1[[#This Row],[Patient Admission Date]])/3)*3+3,"00")</f>
        <v>18-21</v>
      </c>
      <c r="O5687" t="str" cm="1">
        <f t="array" ref="O5687">_xlfn.IFS(Table1[[#This Row],[Patient Age]]&lt;=14,"0-14",Table1[[#This Row],[Patient Age]]&lt;=29,"15-29",Table1[[#This Row],[Patient Age]]&lt;=44,"30-44",Table1[[#This Row],[Patient Age]]&lt;=59,"45-59",Table1[[#This Row],[Patient Age]]&lt;=74,"60-74",TRUE,"75+")</f>
        <v>45-59</v>
      </c>
      <c r="P5687" t="str" cm="1">
        <f t="array" ref="P5687">_xlfn.IFS(Table1[[#This Row],[Patient Waittime]]&lt;=15,"0-15",Table1[[#This Row],[Patient Waittime]]&lt;=30,"16-30",Table1[[#This Row],[Patient Waittime]]&lt;=45,"31-45",Table1[[#This Row],[Patient Waittime]]&lt;=60,"46-60",TRUE,"60+")</f>
        <v>31-45</v>
      </c>
      <c r="Q5687">
        <f>--(Table1[[#This Row],[Patient Waittime]]&lt;=30)</f>
        <v>0</v>
      </c>
      <c r="R5687">
        <f>--Table1[[#This Row],[Patient Admission Flag]]</f>
        <v>1</v>
      </c>
      <c r="S5687">
        <f>--AND(Table1[[#This Row],[WithinTarget]]=1,Table1[[#This Row],[Patient Satisfaction Score]]&gt;=7)</f>
        <v>0</v>
      </c>
      <c r="T5687" t="str">
        <f>IF(LEFT(Table1[[#This Row],[Patient Gender]],1)="F","Female","Male")</f>
        <v>Female</v>
      </c>
    </row>
    <row r="5688" spans="1:20" x14ac:dyDescent="0.3">
      <c r="A5688" t="s">
        <v>5792</v>
      </c>
      <c r="B5688" s="1">
        <v>45141.018750000003</v>
      </c>
      <c r="C5688" t="s">
        <v>13</v>
      </c>
      <c r="D5688">
        <v>30</v>
      </c>
      <c r="E5688" t="s">
        <v>18</v>
      </c>
      <c r="F5688" t="s">
        <v>11</v>
      </c>
      <c r="G5688" t="b">
        <v>1</v>
      </c>
      <c r="H5688">
        <v>7</v>
      </c>
      <c r="I5688">
        <v>40</v>
      </c>
      <c r="J5688" t="b">
        <v>1</v>
      </c>
      <c r="K5688">
        <f>YEAR(Table1[[#This Row],[Patient Admission Date]])</f>
        <v>2023</v>
      </c>
      <c r="L5688" t="str">
        <f>TEXT(Table1[[#This Row],[Patient Admission Date]],"mmm")</f>
        <v>Aug</v>
      </c>
      <c r="M5688" t="str">
        <f>TEXT(Table1[[#This Row],[Patient Admission Date]],"ddd")</f>
        <v>Thu</v>
      </c>
      <c r="N5688" t="str">
        <f>TEXT(INT(HOUR(Table1[[#This Row],[Patient Admission Date]])/3)*3,"00")&amp;"-"&amp;TEXT(INT(HOUR(Table1[[#This Row],[Patient Admission Date]])/3)*3+3,"00")</f>
        <v>00-03</v>
      </c>
      <c r="O5688" t="str" cm="1">
        <f t="array" ref="O5688">_xlfn.IFS(Table1[[#This Row],[Patient Age]]&lt;=14,"0-14",Table1[[#This Row],[Patient Age]]&lt;=29,"15-29",Table1[[#This Row],[Patient Age]]&lt;=44,"30-44",Table1[[#This Row],[Patient Age]]&lt;=59,"45-59",Table1[[#This Row],[Patient Age]]&lt;=74,"60-74",TRUE,"75+")</f>
        <v>30-44</v>
      </c>
      <c r="P5688" t="str" cm="1">
        <f t="array" ref="P5688">_xlfn.IFS(Table1[[#This Row],[Patient Waittime]]&lt;=15,"0-15",Table1[[#This Row],[Patient Waittime]]&lt;=30,"16-30",Table1[[#This Row],[Patient Waittime]]&lt;=45,"31-45",Table1[[#This Row],[Patient Waittime]]&lt;=60,"46-60",TRUE,"60+")</f>
        <v>31-45</v>
      </c>
      <c r="Q5688">
        <f>--(Table1[[#This Row],[Patient Waittime]]&lt;=30)</f>
        <v>0</v>
      </c>
      <c r="R5688">
        <f>--Table1[[#This Row],[Patient Admission Flag]]</f>
        <v>1</v>
      </c>
      <c r="S5688">
        <f>--AND(Table1[[#This Row],[WithinTarget]]=1,Table1[[#This Row],[Patient Satisfaction Score]]&gt;=7)</f>
        <v>0</v>
      </c>
      <c r="T5688" t="str">
        <f>IF(LEFT(Table1[[#This Row],[Patient Gender]],1)="F","Female","Male")</f>
        <v>Female</v>
      </c>
    </row>
    <row r="5689" spans="1:20" x14ac:dyDescent="0.3">
      <c r="A5689" t="s">
        <v>5793</v>
      </c>
      <c r="B5689" s="1">
        <v>45180.634027777778</v>
      </c>
      <c r="C5689" t="s">
        <v>13</v>
      </c>
      <c r="D5689">
        <v>21</v>
      </c>
      <c r="E5689" t="s">
        <v>18</v>
      </c>
      <c r="F5689" t="s">
        <v>11</v>
      </c>
      <c r="G5689" t="b">
        <v>1</v>
      </c>
      <c r="H5689">
        <v>7</v>
      </c>
      <c r="I5689">
        <v>31</v>
      </c>
      <c r="J5689" t="b">
        <v>1</v>
      </c>
      <c r="K5689">
        <f>YEAR(Table1[[#This Row],[Patient Admission Date]])</f>
        <v>2023</v>
      </c>
      <c r="L5689" t="str">
        <f>TEXT(Table1[[#This Row],[Patient Admission Date]],"mmm")</f>
        <v>Sep</v>
      </c>
      <c r="M5689" t="str">
        <f>TEXT(Table1[[#This Row],[Patient Admission Date]],"ddd")</f>
        <v>Mon</v>
      </c>
      <c r="N5689" t="str">
        <f>TEXT(INT(HOUR(Table1[[#This Row],[Patient Admission Date]])/3)*3,"00")&amp;"-"&amp;TEXT(INT(HOUR(Table1[[#This Row],[Patient Admission Date]])/3)*3+3,"00")</f>
        <v>15-18</v>
      </c>
      <c r="O5689" t="str" cm="1">
        <f t="array" ref="O5689">_xlfn.IFS(Table1[[#This Row],[Patient Age]]&lt;=14,"0-14",Table1[[#This Row],[Patient Age]]&lt;=29,"15-29",Table1[[#This Row],[Patient Age]]&lt;=44,"30-44",Table1[[#This Row],[Patient Age]]&lt;=59,"45-59",Table1[[#This Row],[Patient Age]]&lt;=74,"60-74",TRUE,"75+")</f>
        <v>15-29</v>
      </c>
      <c r="P5689" t="str" cm="1">
        <f t="array" ref="P5689">_xlfn.IFS(Table1[[#This Row],[Patient Waittime]]&lt;=15,"0-15",Table1[[#This Row],[Patient Waittime]]&lt;=30,"16-30",Table1[[#This Row],[Patient Waittime]]&lt;=45,"31-45",Table1[[#This Row],[Patient Waittime]]&lt;=60,"46-60",TRUE,"60+")</f>
        <v>31-45</v>
      </c>
      <c r="Q5689">
        <f>--(Table1[[#This Row],[Patient Waittime]]&lt;=30)</f>
        <v>0</v>
      </c>
      <c r="R5689">
        <f>--Table1[[#This Row],[Patient Admission Flag]]</f>
        <v>1</v>
      </c>
      <c r="S5689">
        <f>--AND(Table1[[#This Row],[WithinTarget]]=1,Table1[[#This Row],[Patient Satisfaction Score]]&gt;=7)</f>
        <v>0</v>
      </c>
      <c r="T5689" t="str">
        <f>IF(LEFT(Table1[[#This Row],[Patient Gender]],1)="F","Female","Male")</f>
        <v>Female</v>
      </c>
    </row>
    <row r="5690" spans="1:20" x14ac:dyDescent="0.3">
      <c r="A5690" t="s">
        <v>5794</v>
      </c>
      <c r="B5690" s="1">
        <v>45257.022222222222</v>
      </c>
      <c r="C5690" t="s">
        <v>13</v>
      </c>
      <c r="D5690">
        <v>1</v>
      </c>
      <c r="E5690" t="s">
        <v>18</v>
      </c>
      <c r="F5690" t="s">
        <v>11</v>
      </c>
      <c r="G5690" t="b">
        <v>1</v>
      </c>
      <c r="H5690">
        <v>8</v>
      </c>
      <c r="I5690">
        <v>14</v>
      </c>
      <c r="J5690" t="b">
        <v>1</v>
      </c>
      <c r="K5690">
        <f>YEAR(Table1[[#This Row],[Patient Admission Date]])</f>
        <v>2023</v>
      </c>
      <c r="L5690" t="str">
        <f>TEXT(Table1[[#This Row],[Patient Admission Date]],"mmm")</f>
        <v>Nov</v>
      </c>
      <c r="M5690" t="str">
        <f>TEXT(Table1[[#This Row],[Patient Admission Date]],"ddd")</f>
        <v>Mon</v>
      </c>
      <c r="N5690" t="str">
        <f>TEXT(INT(HOUR(Table1[[#This Row],[Patient Admission Date]])/3)*3,"00")&amp;"-"&amp;TEXT(INT(HOUR(Table1[[#This Row],[Patient Admission Date]])/3)*3+3,"00")</f>
        <v>00-03</v>
      </c>
      <c r="O5690" t="str" cm="1">
        <f t="array" ref="O5690">_xlfn.IFS(Table1[[#This Row],[Patient Age]]&lt;=14,"0-14",Table1[[#This Row],[Patient Age]]&lt;=29,"15-29",Table1[[#This Row],[Patient Age]]&lt;=44,"30-44",Table1[[#This Row],[Patient Age]]&lt;=59,"45-59",Table1[[#This Row],[Patient Age]]&lt;=74,"60-74",TRUE,"75+")</f>
        <v>0-14</v>
      </c>
      <c r="P5690" t="str" cm="1">
        <f t="array" ref="P5690">_xlfn.IFS(Table1[[#This Row],[Patient Waittime]]&lt;=15,"0-15",Table1[[#This Row],[Patient Waittime]]&lt;=30,"16-30",Table1[[#This Row],[Patient Waittime]]&lt;=45,"31-45",Table1[[#This Row],[Patient Waittime]]&lt;=60,"46-60",TRUE,"60+")</f>
        <v>0-15</v>
      </c>
      <c r="Q5690">
        <f>--(Table1[[#This Row],[Patient Waittime]]&lt;=30)</f>
        <v>1</v>
      </c>
      <c r="R5690">
        <f>--Table1[[#This Row],[Patient Admission Flag]]</f>
        <v>1</v>
      </c>
      <c r="S5690">
        <f>--AND(Table1[[#This Row],[WithinTarget]]=1,Table1[[#This Row],[Patient Satisfaction Score]]&gt;=7)</f>
        <v>1</v>
      </c>
      <c r="T5690" t="str">
        <f>IF(LEFT(Table1[[#This Row],[Patient Gender]],1)="F","Female","Male")</f>
        <v>Female</v>
      </c>
    </row>
    <row r="5691" spans="1:20" x14ac:dyDescent="0.3">
      <c r="A5691" t="s">
        <v>5795</v>
      </c>
      <c r="B5691" s="1">
        <v>45221.631249999999</v>
      </c>
      <c r="C5691" t="s">
        <v>13</v>
      </c>
      <c r="D5691">
        <v>23</v>
      </c>
      <c r="E5691" t="s">
        <v>18</v>
      </c>
      <c r="F5691" t="s">
        <v>11</v>
      </c>
      <c r="G5691" t="b">
        <v>1</v>
      </c>
      <c r="H5691">
        <v>8</v>
      </c>
      <c r="I5691">
        <v>53</v>
      </c>
      <c r="J5691" t="b">
        <v>1</v>
      </c>
      <c r="K5691">
        <f>YEAR(Table1[[#This Row],[Patient Admission Date]])</f>
        <v>2023</v>
      </c>
      <c r="L5691" t="str">
        <f>TEXT(Table1[[#This Row],[Patient Admission Date]],"mmm")</f>
        <v>Oct</v>
      </c>
      <c r="M5691" t="str">
        <f>TEXT(Table1[[#This Row],[Patient Admission Date]],"ddd")</f>
        <v>Sun</v>
      </c>
      <c r="N5691" t="str">
        <f>TEXT(INT(HOUR(Table1[[#This Row],[Patient Admission Date]])/3)*3,"00")&amp;"-"&amp;TEXT(INT(HOUR(Table1[[#This Row],[Patient Admission Date]])/3)*3+3,"00")</f>
        <v>15-18</v>
      </c>
      <c r="O5691" t="str" cm="1">
        <f t="array" ref="O5691">_xlfn.IFS(Table1[[#This Row],[Patient Age]]&lt;=14,"0-14",Table1[[#This Row],[Patient Age]]&lt;=29,"15-29",Table1[[#This Row],[Patient Age]]&lt;=44,"30-44",Table1[[#This Row],[Patient Age]]&lt;=59,"45-59",Table1[[#This Row],[Patient Age]]&lt;=74,"60-74",TRUE,"75+")</f>
        <v>15-29</v>
      </c>
      <c r="P5691" t="str" cm="1">
        <f t="array" ref="P5691">_xlfn.IFS(Table1[[#This Row],[Patient Waittime]]&lt;=15,"0-15",Table1[[#This Row],[Patient Waittime]]&lt;=30,"16-30",Table1[[#This Row],[Patient Waittime]]&lt;=45,"31-45",Table1[[#This Row],[Patient Waittime]]&lt;=60,"46-60",TRUE,"60+")</f>
        <v>46-60</v>
      </c>
      <c r="Q5691">
        <f>--(Table1[[#This Row],[Patient Waittime]]&lt;=30)</f>
        <v>0</v>
      </c>
      <c r="R5691">
        <f>--Table1[[#This Row],[Patient Admission Flag]]</f>
        <v>1</v>
      </c>
      <c r="S5691">
        <f>--AND(Table1[[#This Row],[WithinTarget]]=1,Table1[[#This Row],[Patient Satisfaction Score]]&gt;=7)</f>
        <v>0</v>
      </c>
      <c r="T5691" t="str">
        <f>IF(LEFT(Table1[[#This Row],[Patient Gender]],1)="F","Female","Male")</f>
        <v>Female</v>
      </c>
    </row>
    <row r="5692" spans="1:20" x14ac:dyDescent="0.3">
      <c r="A5692" t="s">
        <v>5796</v>
      </c>
      <c r="B5692" s="1">
        <v>45072.95416666667</v>
      </c>
      <c r="C5692" t="s">
        <v>13</v>
      </c>
      <c r="D5692">
        <v>60</v>
      </c>
      <c r="E5692" t="s">
        <v>18</v>
      </c>
      <c r="F5692" t="s">
        <v>11</v>
      </c>
      <c r="G5692" t="b">
        <v>1</v>
      </c>
      <c r="H5692">
        <v>9</v>
      </c>
      <c r="I5692">
        <v>24</v>
      </c>
      <c r="J5692" t="b">
        <v>1</v>
      </c>
      <c r="K5692">
        <f>YEAR(Table1[[#This Row],[Patient Admission Date]])</f>
        <v>2023</v>
      </c>
      <c r="L5692" t="str">
        <f>TEXT(Table1[[#This Row],[Patient Admission Date]],"mmm")</f>
        <v>May</v>
      </c>
      <c r="M5692" t="str">
        <f>TEXT(Table1[[#This Row],[Patient Admission Date]],"ddd")</f>
        <v>Fri</v>
      </c>
      <c r="N5692" t="str">
        <f>TEXT(INT(HOUR(Table1[[#This Row],[Patient Admission Date]])/3)*3,"00")&amp;"-"&amp;TEXT(INT(HOUR(Table1[[#This Row],[Patient Admission Date]])/3)*3+3,"00")</f>
        <v>21-24</v>
      </c>
      <c r="O5692" t="str" cm="1">
        <f t="array" ref="O5692">_xlfn.IFS(Table1[[#This Row],[Patient Age]]&lt;=14,"0-14",Table1[[#This Row],[Patient Age]]&lt;=29,"15-29",Table1[[#This Row],[Patient Age]]&lt;=44,"30-44",Table1[[#This Row],[Patient Age]]&lt;=59,"45-59",Table1[[#This Row],[Patient Age]]&lt;=74,"60-74",TRUE,"75+")</f>
        <v>60-74</v>
      </c>
      <c r="P5692" t="str" cm="1">
        <f t="array" ref="P5692">_xlfn.IFS(Table1[[#This Row],[Patient Waittime]]&lt;=15,"0-15",Table1[[#This Row],[Patient Waittime]]&lt;=30,"16-30",Table1[[#This Row],[Patient Waittime]]&lt;=45,"31-45",Table1[[#This Row],[Patient Waittime]]&lt;=60,"46-60",TRUE,"60+")</f>
        <v>16-30</v>
      </c>
      <c r="Q5692">
        <f>--(Table1[[#This Row],[Patient Waittime]]&lt;=30)</f>
        <v>1</v>
      </c>
      <c r="R5692">
        <f>--Table1[[#This Row],[Patient Admission Flag]]</f>
        <v>1</v>
      </c>
      <c r="S5692">
        <f>--AND(Table1[[#This Row],[WithinTarget]]=1,Table1[[#This Row],[Patient Satisfaction Score]]&gt;=7)</f>
        <v>1</v>
      </c>
      <c r="T5692" t="str">
        <f>IF(LEFT(Table1[[#This Row],[Patient Gender]],1)="F","Female","Male")</f>
        <v>Female</v>
      </c>
    </row>
    <row r="5693" spans="1:20" x14ac:dyDescent="0.3">
      <c r="A5693" t="s">
        <v>5797</v>
      </c>
      <c r="B5693" s="1">
        <v>45026.15902777778</v>
      </c>
      <c r="C5693" t="s">
        <v>13</v>
      </c>
      <c r="D5693">
        <v>18</v>
      </c>
      <c r="E5693" t="s">
        <v>18</v>
      </c>
      <c r="F5693" t="s">
        <v>11</v>
      </c>
      <c r="G5693" t="b">
        <v>1</v>
      </c>
      <c r="H5693">
        <v>9</v>
      </c>
      <c r="I5693">
        <v>50</v>
      </c>
      <c r="J5693" t="b">
        <v>1</v>
      </c>
      <c r="K5693">
        <f>YEAR(Table1[[#This Row],[Patient Admission Date]])</f>
        <v>2023</v>
      </c>
      <c r="L5693" t="str">
        <f>TEXT(Table1[[#This Row],[Patient Admission Date]],"mmm")</f>
        <v>Apr</v>
      </c>
      <c r="M5693" t="str">
        <f>TEXT(Table1[[#This Row],[Patient Admission Date]],"ddd")</f>
        <v>Mon</v>
      </c>
      <c r="N5693" t="str">
        <f>TEXT(INT(HOUR(Table1[[#This Row],[Patient Admission Date]])/3)*3,"00")&amp;"-"&amp;TEXT(INT(HOUR(Table1[[#This Row],[Patient Admission Date]])/3)*3+3,"00")</f>
        <v>03-06</v>
      </c>
      <c r="O5693" t="str" cm="1">
        <f t="array" ref="O5693">_xlfn.IFS(Table1[[#This Row],[Patient Age]]&lt;=14,"0-14",Table1[[#This Row],[Patient Age]]&lt;=29,"15-29",Table1[[#This Row],[Patient Age]]&lt;=44,"30-44",Table1[[#This Row],[Patient Age]]&lt;=59,"45-59",Table1[[#This Row],[Patient Age]]&lt;=74,"60-74",TRUE,"75+")</f>
        <v>15-29</v>
      </c>
      <c r="P5693" t="str" cm="1">
        <f t="array" ref="P5693">_xlfn.IFS(Table1[[#This Row],[Patient Waittime]]&lt;=15,"0-15",Table1[[#This Row],[Patient Waittime]]&lt;=30,"16-30",Table1[[#This Row],[Patient Waittime]]&lt;=45,"31-45",Table1[[#This Row],[Patient Waittime]]&lt;=60,"46-60",TRUE,"60+")</f>
        <v>46-60</v>
      </c>
      <c r="Q5693">
        <f>--(Table1[[#This Row],[Patient Waittime]]&lt;=30)</f>
        <v>0</v>
      </c>
      <c r="R5693">
        <f>--Table1[[#This Row],[Patient Admission Flag]]</f>
        <v>1</v>
      </c>
      <c r="S5693">
        <f>--AND(Table1[[#This Row],[WithinTarget]]=1,Table1[[#This Row],[Patient Satisfaction Score]]&gt;=7)</f>
        <v>0</v>
      </c>
      <c r="T5693" t="str">
        <f>IF(LEFT(Table1[[#This Row],[Patient Gender]],1)="F","Female","Male")</f>
        <v>Female</v>
      </c>
    </row>
    <row r="5694" spans="1:20" x14ac:dyDescent="0.3">
      <c r="A5694" t="s">
        <v>5798</v>
      </c>
      <c r="B5694" s="1">
        <v>45580.511805555558</v>
      </c>
      <c r="C5694" t="s">
        <v>13</v>
      </c>
      <c r="D5694">
        <v>2</v>
      </c>
      <c r="E5694" t="s">
        <v>18</v>
      </c>
      <c r="F5694" t="s">
        <v>11</v>
      </c>
      <c r="G5694" t="b">
        <v>1</v>
      </c>
      <c r="H5694">
        <v>9</v>
      </c>
      <c r="I5694">
        <v>54</v>
      </c>
      <c r="J5694" t="b">
        <v>1</v>
      </c>
      <c r="K5694">
        <f>YEAR(Table1[[#This Row],[Patient Admission Date]])</f>
        <v>2024</v>
      </c>
      <c r="L5694" t="str">
        <f>TEXT(Table1[[#This Row],[Patient Admission Date]],"mmm")</f>
        <v>Oct</v>
      </c>
      <c r="M5694" t="str">
        <f>TEXT(Table1[[#This Row],[Patient Admission Date]],"ddd")</f>
        <v>Tue</v>
      </c>
      <c r="N5694" t="str">
        <f>TEXT(INT(HOUR(Table1[[#This Row],[Patient Admission Date]])/3)*3,"00")&amp;"-"&amp;TEXT(INT(HOUR(Table1[[#This Row],[Patient Admission Date]])/3)*3+3,"00")</f>
        <v>12-15</v>
      </c>
      <c r="O5694" t="str" cm="1">
        <f t="array" ref="O5694">_xlfn.IFS(Table1[[#This Row],[Patient Age]]&lt;=14,"0-14",Table1[[#This Row],[Patient Age]]&lt;=29,"15-29",Table1[[#This Row],[Patient Age]]&lt;=44,"30-44",Table1[[#This Row],[Patient Age]]&lt;=59,"45-59",Table1[[#This Row],[Patient Age]]&lt;=74,"60-74",TRUE,"75+")</f>
        <v>0-14</v>
      </c>
      <c r="P5694" t="str" cm="1">
        <f t="array" ref="P5694">_xlfn.IFS(Table1[[#This Row],[Patient Waittime]]&lt;=15,"0-15",Table1[[#This Row],[Patient Waittime]]&lt;=30,"16-30",Table1[[#This Row],[Patient Waittime]]&lt;=45,"31-45",Table1[[#This Row],[Patient Waittime]]&lt;=60,"46-60",TRUE,"60+")</f>
        <v>46-60</v>
      </c>
      <c r="Q5694">
        <f>--(Table1[[#This Row],[Patient Waittime]]&lt;=30)</f>
        <v>0</v>
      </c>
      <c r="R5694">
        <f>--Table1[[#This Row],[Patient Admission Flag]]</f>
        <v>1</v>
      </c>
      <c r="S5694">
        <f>--AND(Table1[[#This Row],[WithinTarget]]=1,Table1[[#This Row],[Patient Satisfaction Score]]&gt;=7)</f>
        <v>0</v>
      </c>
      <c r="T5694" t="str">
        <f>IF(LEFT(Table1[[#This Row],[Patient Gender]],1)="F","Female","Male")</f>
        <v>Female</v>
      </c>
    </row>
    <row r="5695" spans="1:20" x14ac:dyDescent="0.3">
      <c r="A5695" t="s">
        <v>5799</v>
      </c>
      <c r="B5695" s="1">
        <v>45261.997916666667</v>
      </c>
      <c r="C5695" t="s">
        <v>13</v>
      </c>
      <c r="D5695">
        <v>27</v>
      </c>
      <c r="E5695" t="s">
        <v>18</v>
      </c>
      <c r="F5695" t="s">
        <v>11</v>
      </c>
      <c r="G5695" t="b">
        <v>1</v>
      </c>
      <c r="H5695">
        <v>9</v>
      </c>
      <c r="I5695">
        <v>59</v>
      </c>
      <c r="J5695" t="b">
        <v>1</v>
      </c>
      <c r="K5695">
        <f>YEAR(Table1[[#This Row],[Patient Admission Date]])</f>
        <v>2023</v>
      </c>
      <c r="L5695" t="str">
        <f>TEXT(Table1[[#This Row],[Patient Admission Date]],"mmm")</f>
        <v>Dec</v>
      </c>
      <c r="M5695" t="str">
        <f>TEXT(Table1[[#This Row],[Patient Admission Date]],"ddd")</f>
        <v>Fri</v>
      </c>
      <c r="N5695" t="str">
        <f>TEXT(INT(HOUR(Table1[[#This Row],[Patient Admission Date]])/3)*3,"00")&amp;"-"&amp;TEXT(INT(HOUR(Table1[[#This Row],[Patient Admission Date]])/3)*3+3,"00")</f>
        <v>21-24</v>
      </c>
      <c r="O5695" t="str" cm="1">
        <f t="array" ref="O5695">_xlfn.IFS(Table1[[#This Row],[Patient Age]]&lt;=14,"0-14",Table1[[#This Row],[Patient Age]]&lt;=29,"15-29",Table1[[#This Row],[Patient Age]]&lt;=44,"30-44",Table1[[#This Row],[Patient Age]]&lt;=59,"45-59",Table1[[#This Row],[Patient Age]]&lt;=74,"60-74",TRUE,"75+")</f>
        <v>15-29</v>
      </c>
      <c r="P5695" t="str" cm="1">
        <f t="array" ref="P5695">_xlfn.IFS(Table1[[#This Row],[Patient Waittime]]&lt;=15,"0-15",Table1[[#This Row],[Patient Waittime]]&lt;=30,"16-30",Table1[[#This Row],[Patient Waittime]]&lt;=45,"31-45",Table1[[#This Row],[Patient Waittime]]&lt;=60,"46-60",TRUE,"60+")</f>
        <v>46-60</v>
      </c>
      <c r="Q5695">
        <f>--(Table1[[#This Row],[Patient Waittime]]&lt;=30)</f>
        <v>0</v>
      </c>
      <c r="R5695">
        <f>--Table1[[#This Row],[Patient Admission Flag]]</f>
        <v>1</v>
      </c>
      <c r="S5695">
        <f>--AND(Table1[[#This Row],[WithinTarget]]=1,Table1[[#This Row],[Patient Satisfaction Score]]&gt;=7)</f>
        <v>0</v>
      </c>
      <c r="T5695" t="str">
        <f>IF(LEFT(Table1[[#This Row],[Patient Gender]],1)="F","Female","Male")</f>
        <v>Female</v>
      </c>
    </row>
    <row r="5696" spans="1:20" x14ac:dyDescent="0.3">
      <c r="A5696" t="s">
        <v>5800</v>
      </c>
      <c r="B5696" s="1">
        <v>45340.234722222223</v>
      </c>
      <c r="C5696" t="s">
        <v>13</v>
      </c>
      <c r="D5696">
        <v>64</v>
      </c>
      <c r="E5696" t="s">
        <v>18</v>
      </c>
      <c r="F5696" t="s">
        <v>11</v>
      </c>
      <c r="G5696" t="b">
        <v>1</v>
      </c>
      <c r="H5696">
        <v>9</v>
      </c>
      <c r="I5696">
        <v>42</v>
      </c>
      <c r="J5696" t="b">
        <v>1</v>
      </c>
      <c r="K5696">
        <f>YEAR(Table1[[#This Row],[Patient Admission Date]])</f>
        <v>2024</v>
      </c>
      <c r="L5696" t="str">
        <f>TEXT(Table1[[#This Row],[Patient Admission Date]],"mmm")</f>
        <v>Feb</v>
      </c>
      <c r="M5696" t="str">
        <f>TEXT(Table1[[#This Row],[Patient Admission Date]],"ddd")</f>
        <v>Sun</v>
      </c>
      <c r="N5696" t="str">
        <f>TEXT(INT(HOUR(Table1[[#This Row],[Patient Admission Date]])/3)*3,"00")&amp;"-"&amp;TEXT(INT(HOUR(Table1[[#This Row],[Patient Admission Date]])/3)*3+3,"00")</f>
        <v>03-06</v>
      </c>
      <c r="O5696" t="str" cm="1">
        <f t="array" ref="O5696">_xlfn.IFS(Table1[[#This Row],[Patient Age]]&lt;=14,"0-14",Table1[[#This Row],[Patient Age]]&lt;=29,"15-29",Table1[[#This Row],[Patient Age]]&lt;=44,"30-44",Table1[[#This Row],[Patient Age]]&lt;=59,"45-59",Table1[[#This Row],[Patient Age]]&lt;=74,"60-74",TRUE,"75+")</f>
        <v>60-74</v>
      </c>
      <c r="P5696" t="str" cm="1">
        <f t="array" ref="P5696">_xlfn.IFS(Table1[[#This Row],[Patient Waittime]]&lt;=15,"0-15",Table1[[#This Row],[Patient Waittime]]&lt;=30,"16-30",Table1[[#This Row],[Patient Waittime]]&lt;=45,"31-45",Table1[[#This Row],[Patient Waittime]]&lt;=60,"46-60",TRUE,"60+")</f>
        <v>31-45</v>
      </c>
      <c r="Q5696">
        <f>--(Table1[[#This Row],[Patient Waittime]]&lt;=30)</f>
        <v>0</v>
      </c>
      <c r="R5696">
        <f>--Table1[[#This Row],[Patient Admission Flag]]</f>
        <v>1</v>
      </c>
      <c r="S5696">
        <f>--AND(Table1[[#This Row],[WithinTarget]]=1,Table1[[#This Row],[Patient Satisfaction Score]]&gt;=7)</f>
        <v>0</v>
      </c>
      <c r="T5696" t="str">
        <f>IF(LEFT(Table1[[#This Row],[Patient Gender]],1)="F","Female","Male")</f>
        <v>Female</v>
      </c>
    </row>
    <row r="5697" spans="1:20" x14ac:dyDescent="0.3">
      <c r="A5697" t="s">
        <v>5801</v>
      </c>
      <c r="B5697" s="1">
        <v>45453.794444444444</v>
      </c>
      <c r="C5697" t="s">
        <v>13</v>
      </c>
      <c r="D5697">
        <v>53</v>
      </c>
      <c r="E5697" t="s">
        <v>18</v>
      </c>
      <c r="F5697" t="s">
        <v>11</v>
      </c>
      <c r="G5697" t="b">
        <v>1</v>
      </c>
      <c r="H5697">
        <v>10</v>
      </c>
      <c r="I5697">
        <v>33</v>
      </c>
      <c r="J5697" t="b">
        <v>1</v>
      </c>
      <c r="K5697">
        <f>YEAR(Table1[[#This Row],[Patient Admission Date]])</f>
        <v>2024</v>
      </c>
      <c r="L5697" t="str">
        <f>TEXT(Table1[[#This Row],[Patient Admission Date]],"mmm")</f>
        <v>Jun</v>
      </c>
      <c r="M5697" t="str">
        <f>TEXT(Table1[[#This Row],[Patient Admission Date]],"ddd")</f>
        <v>Mon</v>
      </c>
      <c r="N5697" t="str">
        <f>TEXT(INT(HOUR(Table1[[#This Row],[Patient Admission Date]])/3)*3,"00")&amp;"-"&amp;TEXT(INT(HOUR(Table1[[#This Row],[Patient Admission Date]])/3)*3+3,"00")</f>
        <v>18-21</v>
      </c>
      <c r="O5697" t="str" cm="1">
        <f t="array" ref="O5697">_xlfn.IFS(Table1[[#This Row],[Patient Age]]&lt;=14,"0-14",Table1[[#This Row],[Patient Age]]&lt;=29,"15-29",Table1[[#This Row],[Patient Age]]&lt;=44,"30-44",Table1[[#This Row],[Patient Age]]&lt;=59,"45-59",Table1[[#This Row],[Patient Age]]&lt;=74,"60-74",TRUE,"75+")</f>
        <v>45-59</v>
      </c>
      <c r="P5697" t="str" cm="1">
        <f t="array" ref="P5697">_xlfn.IFS(Table1[[#This Row],[Patient Waittime]]&lt;=15,"0-15",Table1[[#This Row],[Patient Waittime]]&lt;=30,"16-30",Table1[[#This Row],[Patient Waittime]]&lt;=45,"31-45",Table1[[#This Row],[Patient Waittime]]&lt;=60,"46-60",TRUE,"60+")</f>
        <v>31-45</v>
      </c>
      <c r="Q5697">
        <f>--(Table1[[#This Row],[Patient Waittime]]&lt;=30)</f>
        <v>0</v>
      </c>
      <c r="R5697">
        <f>--Table1[[#This Row],[Patient Admission Flag]]</f>
        <v>1</v>
      </c>
      <c r="S5697">
        <f>--AND(Table1[[#This Row],[WithinTarget]]=1,Table1[[#This Row],[Patient Satisfaction Score]]&gt;=7)</f>
        <v>0</v>
      </c>
      <c r="T5697" t="str">
        <f>IF(LEFT(Table1[[#This Row],[Patient Gender]],1)="F","Female","Male")</f>
        <v>Female</v>
      </c>
    </row>
    <row r="5698" spans="1:20" x14ac:dyDescent="0.3">
      <c r="A5698" t="s">
        <v>5802</v>
      </c>
      <c r="B5698" s="1">
        <v>45156.457638888889</v>
      </c>
      <c r="C5698" t="s">
        <v>13</v>
      </c>
      <c r="D5698">
        <v>20</v>
      </c>
      <c r="E5698" t="s">
        <v>18</v>
      </c>
      <c r="F5698" t="s">
        <v>11</v>
      </c>
      <c r="G5698" t="b">
        <v>1</v>
      </c>
      <c r="H5698">
        <v>10</v>
      </c>
      <c r="I5698">
        <v>56</v>
      </c>
      <c r="J5698" t="b">
        <v>1</v>
      </c>
      <c r="K5698">
        <f>YEAR(Table1[[#This Row],[Patient Admission Date]])</f>
        <v>2023</v>
      </c>
      <c r="L5698" t="str">
        <f>TEXT(Table1[[#This Row],[Patient Admission Date]],"mmm")</f>
        <v>Aug</v>
      </c>
      <c r="M5698" t="str">
        <f>TEXT(Table1[[#This Row],[Patient Admission Date]],"ddd")</f>
        <v>Fri</v>
      </c>
      <c r="N5698" t="str">
        <f>TEXT(INT(HOUR(Table1[[#This Row],[Patient Admission Date]])/3)*3,"00")&amp;"-"&amp;TEXT(INT(HOUR(Table1[[#This Row],[Patient Admission Date]])/3)*3+3,"00")</f>
        <v>09-12</v>
      </c>
      <c r="O5698" t="str" cm="1">
        <f t="array" ref="O5698">_xlfn.IFS(Table1[[#This Row],[Patient Age]]&lt;=14,"0-14",Table1[[#This Row],[Patient Age]]&lt;=29,"15-29",Table1[[#This Row],[Patient Age]]&lt;=44,"30-44",Table1[[#This Row],[Patient Age]]&lt;=59,"45-59",Table1[[#This Row],[Patient Age]]&lt;=74,"60-74",TRUE,"75+")</f>
        <v>15-29</v>
      </c>
      <c r="P5698" t="str" cm="1">
        <f t="array" ref="P5698">_xlfn.IFS(Table1[[#This Row],[Patient Waittime]]&lt;=15,"0-15",Table1[[#This Row],[Patient Waittime]]&lt;=30,"16-30",Table1[[#This Row],[Patient Waittime]]&lt;=45,"31-45",Table1[[#This Row],[Patient Waittime]]&lt;=60,"46-60",TRUE,"60+")</f>
        <v>46-60</v>
      </c>
      <c r="Q5698">
        <f>--(Table1[[#This Row],[Patient Waittime]]&lt;=30)</f>
        <v>0</v>
      </c>
      <c r="R5698">
        <f>--Table1[[#This Row],[Patient Admission Flag]]</f>
        <v>1</v>
      </c>
      <c r="S5698">
        <f>--AND(Table1[[#This Row],[WithinTarget]]=1,Table1[[#This Row],[Patient Satisfaction Score]]&gt;=7)</f>
        <v>0</v>
      </c>
      <c r="T5698" t="str">
        <f>IF(LEFT(Table1[[#This Row],[Patient Gender]],1)="F","Female","Male")</f>
        <v>Female</v>
      </c>
    </row>
    <row r="5699" spans="1:20" x14ac:dyDescent="0.3">
      <c r="A5699" t="s">
        <v>5803</v>
      </c>
      <c r="B5699" s="1">
        <v>45347.628472222219</v>
      </c>
      <c r="C5699" t="s">
        <v>13</v>
      </c>
      <c r="D5699">
        <v>40</v>
      </c>
      <c r="E5699" t="s">
        <v>18</v>
      </c>
      <c r="F5699" t="s">
        <v>11</v>
      </c>
      <c r="G5699" t="b">
        <v>1</v>
      </c>
      <c r="H5699">
        <v>10</v>
      </c>
      <c r="I5699">
        <v>36</v>
      </c>
      <c r="J5699" t="b">
        <v>1</v>
      </c>
      <c r="K5699">
        <f>YEAR(Table1[[#This Row],[Patient Admission Date]])</f>
        <v>2024</v>
      </c>
      <c r="L5699" t="str">
        <f>TEXT(Table1[[#This Row],[Patient Admission Date]],"mmm")</f>
        <v>Feb</v>
      </c>
      <c r="M5699" t="str">
        <f>TEXT(Table1[[#This Row],[Patient Admission Date]],"ddd")</f>
        <v>Sun</v>
      </c>
      <c r="N5699" t="str">
        <f>TEXT(INT(HOUR(Table1[[#This Row],[Patient Admission Date]])/3)*3,"00")&amp;"-"&amp;TEXT(INT(HOUR(Table1[[#This Row],[Patient Admission Date]])/3)*3+3,"00")</f>
        <v>15-18</v>
      </c>
      <c r="O5699" t="str" cm="1">
        <f t="array" ref="O5699">_xlfn.IFS(Table1[[#This Row],[Patient Age]]&lt;=14,"0-14",Table1[[#This Row],[Patient Age]]&lt;=29,"15-29",Table1[[#This Row],[Patient Age]]&lt;=44,"30-44",Table1[[#This Row],[Patient Age]]&lt;=59,"45-59",Table1[[#This Row],[Patient Age]]&lt;=74,"60-74",TRUE,"75+")</f>
        <v>30-44</v>
      </c>
      <c r="P5699" t="str" cm="1">
        <f t="array" ref="P5699">_xlfn.IFS(Table1[[#This Row],[Patient Waittime]]&lt;=15,"0-15",Table1[[#This Row],[Patient Waittime]]&lt;=30,"16-30",Table1[[#This Row],[Patient Waittime]]&lt;=45,"31-45",Table1[[#This Row],[Patient Waittime]]&lt;=60,"46-60",TRUE,"60+")</f>
        <v>31-45</v>
      </c>
      <c r="Q5699">
        <f>--(Table1[[#This Row],[Patient Waittime]]&lt;=30)</f>
        <v>0</v>
      </c>
      <c r="R5699">
        <f>--Table1[[#This Row],[Patient Admission Flag]]</f>
        <v>1</v>
      </c>
      <c r="S5699">
        <f>--AND(Table1[[#This Row],[WithinTarget]]=1,Table1[[#This Row],[Patient Satisfaction Score]]&gt;=7)</f>
        <v>0</v>
      </c>
      <c r="T5699" t="str">
        <f>IF(LEFT(Table1[[#This Row],[Patient Gender]],1)="F","Female","Male")</f>
        <v>Female</v>
      </c>
    </row>
    <row r="5700" spans="1:20" x14ac:dyDescent="0.3">
      <c r="A5700" t="s">
        <v>5804</v>
      </c>
      <c r="B5700" s="1">
        <v>45199.0625</v>
      </c>
      <c r="C5700" t="s">
        <v>13</v>
      </c>
      <c r="D5700">
        <v>29</v>
      </c>
      <c r="E5700" t="s">
        <v>18</v>
      </c>
      <c r="F5700" t="s">
        <v>11</v>
      </c>
      <c r="G5700" t="b">
        <v>1</v>
      </c>
      <c r="H5700">
        <v>10</v>
      </c>
      <c r="I5700">
        <v>53</v>
      </c>
      <c r="J5700" t="b">
        <v>1</v>
      </c>
      <c r="K5700">
        <f>YEAR(Table1[[#This Row],[Patient Admission Date]])</f>
        <v>2023</v>
      </c>
      <c r="L5700" t="str">
        <f>TEXT(Table1[[#This Row],[Patient Admission Date]],"mmm")</f>
        <v>Sep</v>
      </c>
      <c r="M5700" t="str">
        <f>TEXT(Table1[[#This Row],[Patient Admission Date]],"ddd")</f>
        <v>Sat</v>
      </c>
      <c r="N5700" t="str">
        <f>TEXT(INT(HOUR(Table1[[#This Row],[Patient Admission Date]])/3)*3,"00")&amp;"-"&amp;TEXT(INT(HOUR(Table1[[#This Row],[Patient Admission Date]])/3)*3+3,"00")</f>
        <v>00-03</v>
      </c>
      <c r="O5700" t="str" cm="1">
        <f t="array" ref="O5700">_xlfn.IFS(Table1[[#This Row],[Patient Age]]&lt;=14,"0-14",Table1[[#This Row],[Patient Age]]&lt;=29,"15-29",Table1[[#This Row],[Patient Age]]&lt;=44,"30-44",Table1[[#This Row],[Patient Age]]&lt;=59,"45-59",Table1[[#This Row],[Patient Age]]&lt;=74,"60-74",TRUE,"75+")</f>
        <v>15-29</v>
      </c>
      <c r="P5700" t="str" cm="1">
        <f t="array" ref="P5700">_xlfn.IFS(Table1[[#This Row],[Patient Waittime]]&lt;=15,"0-15",Table1[[#This Row],[Patient Waittime]]&lt;=30,"16-30",Table1[[#This Row],[Patient Waittime]]&lt;=45,"31-45",Table1[[#This Row],[Patient Waittime]]&lt;=60,"46-60",TRUE,"60+")</f>
        <v>46-60</v>
      </c>
      <c r="Q5700">
        <f>--(Table1[[#This Row],[Patient Waittime]]&lt;=30)</f>
        <v>0</v>
      </c>
      <c r="R5700">
        <f>--Table1[[#This Row],[Patient Admission Flag]]</f>
        <v>1</v>
      </c>
      <c r="S5700">
        <f>--AND(Table1[[#This Row],[WithinTarget]]=1,Table1[[#This Row],[Patient Satisfaction Score]]&gt;=7)</f>
        <v>0</v>
      </c>
      <c r="T5700" t="str">
        <f>IF(LEFT(Table1[[#This Row],[Patient Gender]],1)="F","Female","Male")</f>
        <v>Female</v>
      </c>
    </row>
    <row r="5701" spans="1:20" x14ac:dyDescent="0.3">
      <c r="A5701" t="s">
        <v>5805</v>
      </c>
      <c r="B5701" s="1">
        <v>45576.522916666669</v>
      </c>
      <c r="C5701" t="s">
        <v>13</v>
      </c>
      <c r="D5701">
        <v>35</v>
      </c>
      <c r="E5701" t="s">
        <v>18</v>
      </c>
      <c r="F5701" t="s">
        <v>17</v>
      </c>
      <c r="G5701" t="b">
        <v>1</v>
      </c>
      <c r="I5701">
        <v>27</v>
      </c>
      <c r="J5701" t="b">
        <v>1</v>
      </c>
      <c r="K5701">
        <f>YEAR(Table1[[#This Row],[Patient Admission Date]])</f>
        <v>2024</v>
      </c>
      <c r="L5701" t="str">
        <f>TEXT(Table1[[#This Row],[Patient Admission Date]],"mmm")</f>
        <v>Oct</v>
      </c>
      <c r="M5701" t="str">
        <f>TEXT(Table1[[#This Row],[Patient Admission Date]],"ddd")</f>
        <v>Fri</v>
      </c>
      <c r="N5701" t="str">
        <f>TEXT(INT(HOUR(Table1[[#This Row],[Patient Admission Date]])/3)*3,"00")&amp;"-"&amp;TEXT(INT(HOUR(Table1[[#This Row],[Patient Admission Date]])/3)*3+3,"00")</f>
        <v>12-15</v>
      </c>
      <c r="O5701" t="str" cm="1">
        <f t="array" ref="O5701">_xlfn.IFS(Table1[[#This Row],[Patient Age]]&lt;=14,"0-14",Table1[[#This Row],[Patient Age]]&lt;=29,"15-29",Table1[[#This Row],[Patient Age]]&lt;=44,"30-44",Table1[[#This Row],[Patient Age]]&lt;=59,"45-59",Table1[[#This Row],[Patient Age]]&lt;=74,"60-74",TRUE,"75+")</f>
        <v>30-44</v>
      </c>
      <c r="P5701" t="str" cm="1">
        <f t="array" ref="P5701">_xlfn.IFS(Table1[[#This Row],[Patient Waittime]]&lt;=15,"0-15",Table1[[#This Row],[Patient Waittime]]&lt;=30,"16-30",Table1[[#This Row],[Patient Waittime]]&lt;=45,"31-45",Table1[[#This Row],[Patient Waittime]]&lt;=60,"46-60",TRUE,"60+")</f>
        <v>16-30</v>
      </c>
      <c r="Q5701">
        <f>--(Table1[[#This Row],[Patient Waittime]]&lt;=30)</f>
        <v>1</v>
      </c>
      <c r="R5701">
        <f>--Table1[[#This Row],[Patient Admission Flag]]</f>
        <v>1</v>
      </c>
      <c r="S5701">
        <f>--AND(Table1[[#This Row],[WithinTarget]]=1,Table1[[#This Row],[Patient Satisfaction Score]]&gt;=7)</f>
        <v>0</v>
      </c>
      <c r="T5701" t="str">
        <f>IF(LEFT(Table1[[#This Row],[Patient Gender]],1)="F","Female","Male")</f>
        <v>Female</v>
      </c>
    </row>
    <row r="5702" spans="1:20" x14ac:dyDescent="0.3">
      <c r="A5702" t="s">
        <v>5806</v>
      </c>
      <c r="B5702" s="1">
        <v>45398.838194444441</v>
      </c>
      <c r="C5702" t="s">
        <v>13</v>
      </c>
      <c r="D5702">
        <v>49</v>
      </c>
      <c r="E5702" t="s">
        <v>18</v>
      </c>
      <c r="F5702" t="s">
        <v>17</v>
      </c>
      <c r="G5702" t="b">
        <v>1</v>
      </c>
      <c r="I5702">
        <v>58</v>
      </c>
      <c r="J5702" t="b">
        <v>1</v>
      </c>
      <c r="K5702">
        <f>YEAR(Table1[[#This Row],[Patient Admission Date]])</f>
        <v>2024</v>
      </c>
      <c r="L5702" t="str">
        <f>TEXT(Table1[[#This Row],[Patient Admission Date]],"mmm")</f>
        <v>Apr</v>
      </c>
      <c r="M5702" t="str">
        <f>TEXT(Table1[[#This Row],[Patient Admission Date]],"ddd")</f>
        <v>Tue</v>
      </c>
      <c r="N5702" t="str">
        <f>TEXT(INT(HOUR(Table1[[#This Row],[Patient Admission Date]])/3)*3,"00")&amp;"-"&amp;TEXT(INT(HOUR(Table1[[#This Row],[Patient Admission Date]])/3)*3+3,"00")</f>
        <v>18-21</v>
      </c>
      <c r="O5702" t="str" cm="1">
        <f t="array" ref="O5702">_xlfn.IFS(Table1[[#This Row],[Patient Age]]&lt;=14,"0-14",Table1[[#This Row],[Patient Age]]&lt;=29,"15-29",Table1[[#This Row],[Patient Age]]&lt;=44,"30-44",Table1[[#This Row],[Patient Age]]&lt;=59,"45-59",Table1[[#This Row],[Patient Age]]&lt;=74,"60-74",TRUE,"75+")</f>
        <v>45-59</v>
      </c>
      <c r="P5702" t="str" cm="1">
        <f t="array" ref="P5702">_xlfn.IFS(Table1[[#This Row],[Patient Waittime]]&lt;=15,"0-15",Table1[[#This Row],[Patient Waittime]]&lt;=30,"16-30",Table1[[#This Row],[Patient Waittime]]&lt;=45,"31-45",Table1[[#This Row],[Patient Waittime]]&lt;=60,"46-60",TRUE,"60+")</f>
        <v>46-60</v>
      </c>
      <c r="Q5702">
        <f>--(Table1[[#This Row],[Patient Waittime]]&lt;=30)</f>
        <v>0</v>
      </c>
      <c r="R5702">
        <f>--Table1[[#This Row],[Patient Admission Flag]]</f>
        <v>1</v>
      </c>
      <c r="S5702">
        <f>--AND(Table1[[#This Row],[WithinTarget]]=1,Table1[[#This Row],[Patient Satisfaction Score]]&gt;=7)</f>
        <v>0</v>
      </c>
      <c r="T5702" t="str">
        <f>IF(LEFT(Table1[[#This Row],[Patient Gender]],1)="F","Female","Male")</f>
        <v>Female</v>
      </c>
    </row>
    <row r="5703" spans="1:20" x14ac:dyDescent="0.3">
      <c r="A5703" t="s">
        <v>5807</v>
      </c>
      <c r="B5703" s="1">
        <v>45403.822916666664</v>
      </c>
      <c r="C5703" t="s">
        <v>13</v>
      </c>
      <c r="D5703">
        <v>65</v>
      </c>
      <c r="E5703" t="s">
        <v>18</v>
      </c>
      <c r="F5703" t="s">
        <v>17</v>
      </c>
      <c r="G5703" t="b">
        <v>1</v>
      </c>
      <c r="I5703">
        <v>14</v>
      </c>
      <c r="J5703" t="b">
        <v>1</v>
      </c>
      <c r="K5703">
        <f>YEAR(Table1[[#This Row],[Patient Admission Date]])</f>
        <v>2024</v>
      </c>
      <c r="L5703" t="str">
        <f>TEXT(Table1[[#This Row],[Patient Admission Date]],"mmm")</f>
        <v>Apr</v>
      </c>
      <c r="M5703" t="str">
        <f>TEXT(Table1[[#This Row],[Patient Admission Date]],"ddd")</f>
        <v>Sun</v>
      </c>
      <c r="N5703" t="str">
        <f>TEXT(INT(HOUR(Table1[[#This Row],[Patient Admission Date]])/3)*3,"00")&amp;"-"&amp;TEXT(INT(HOUR(Table1[[#This Row],[Patient Admission Date]])/3)*3+3,"00")</f>
        <v>18-21</v>
      </c>
      <c r="O5703" t="str" cm="1">
        <f t="array" ref="O5703">_xlfn.IFS(Table1[[#This Row],[Patient Age]]&lt;=14,"0-14",Table1[[#This Row],[Patient Age]]&lt;=29,"15-29",Table1[[#This Row],[Patient Age]]&lt;=44,"30-44",Table1[[#This Row],[Patient Age]]&lt;=59,"45-59",Table1[[#This Row],[Patient Age]]&lt;=74,"60-74",TRUE,"75+")</f>
        <v>60-74</v>
      </c>
      <c r="P5703" t="str" cm="1">
        <f t="array" ref="P5703">_xlfn.IFS(Table1[[#This Row],[Patient Waittime]]&lt;=15,"0-15",Table1[[#This Row],[Patient Waittime]]&lt;=30,"16-30",Table1[[#This Row],[Patient Waittime]]&lt;=45,"31-45",Table1[[#This Row],[Patient Waittime]]&lt;=60,"46-60",TRUE,"60+")</f>
        <v>0-15</v>
      </c>
      <c r="Q5703">
        <f>--(Table1[[#This Row],[Patient Waittime]]&lt;=30)</f>
        <v>1</v>
      </c>
      <c r="R5703">
        <f>--Table1[[#This Row],[Patient Admission Flag]]</f>
        <v>1</v>
      </c>
      <c r="S5703">
        <f>--AND(Table1[[#This Row],[WithinTarget]]=1,Table1[[#This Row],[Patient Satisfaction Score]]&gt;=7)</f>
        <v>0</v>
      </c>
      <c r="T5703" t="str">
        <f>IF(LEFT(Table1[[#This Row],[Patient Gender]],1)="F","Female","Male")</f>
        <v>Female</v>
      </c>
    </row>
    <row r="5704" spans="1:20" x14ac:dyDescent="0.3">
      <c r="A5704" t="s">
        <v>5808</v>
      </c>
      <c r="B5704" s="1">
        <v>45385.34652777778</v>
      </c>
      <c r="C5704" t="s">
        <v>13</v>
      </c>
      <c r="D5704">
        <v>22</v>
      </c>
      <c r="E5704" t="s">
        <v>18</v>
      </c>
      <c r="F5704" t="s">
        <v>17</v>
      </c>
      <c r="G5704" t="b">
        <v>1</v>
      </c>
      <c r="I5704">
        <v>52</v>
      </c>
      <c r="J5704" t="b">
        <v>1</v>
      </c>
      <c r="K5704">
        <f>YEAR(Table1[[#This Row],[Patient Admission Date]])</f>
        <v>2024</v>
      </c>
      <c r="L5704" t="str">
        <f>TEXT(Table1[[#This Row],[Patient Admission Date]],"mmm")</f>
        <v>Apr</v>
      </c>
      <c r="M5704" t="str">
        <f>TEXT(Table1[[#This Row],[Patient Admission Date]],"ddd")</f>
        <v>Wed</v>
      </c>
      <c r="N5704" t="str">
        <f>TEXT(INT(HOUR(Table1[[#This Row],[Patient Admission Date]])/3)*3,"00")&amp;"-"&amp;TEXT(INT(HOUR(Table1[[#This Row],[Patient Admission Date]])/3)*3+3,"00")</f>
        <v>06-09</v>
      </c>
      <c r="O5704" t="str" cm="1">
        <f t="array" ref="O5704">_xlfn.IFS(Table1[[#This Row],[Patient Age]]&lt;=14,"0-14",Table1[[#This Row],[Patient Age]]&lt;=29,"15-29",Table1[[#This Row],[Patient Age]]&lt;=44,"30-44",Table1[[#This Row],[Patient Age]]&lt;=59,"45-59",Table1[[#This Row],[Patient Age]]&lt;=74,"60-74",TRUE,"75+")</f>
        <v>15-29</v>
      </c>
      <c r="P5704" t="str" cm="1">
        <f t="array" ref="P5704">_xlfn.IFS(Table1[[#This Row],[Patient Waittime]]&lt;=15,"0-15",Table1[[#This Row],[Patient Waittime]]&lt;=30,"16-30",Table1[[#This Row],[Patient Waittime]]&lt;=45,"31-45",Table1[[#This Row],[Patient Waittime]]&lt;=60,"46-60",TRUE,"60+")</f>
        <v>46-60</v>
      </c>
      <c r="Q5704">
        <f>--(Table1[[#This Row],[Patient Waittime]]&lt;=30)</f>
        <v>0</v>
      </c>
      <c r="R5704">
        <f>--Table1[[#This Row],[Patient Admission Flag]]</f>
        <v>1</v>
      </c>
      <c r="S5704">
        <f>--AND(Table1[[#This Row],[WithinTarget]]=1,Table1[[#This Row],[Patient Satisfaction Score]]&gt;=7)</f>
        <v>0</v>
      </c>
      <c r="T5704" t="str">
        <f>IF(LEFT(Table1[[#This Row],[Patient Gender]],1)="F","Female","Male")</f>
        <v>Female</v>
      </c>
    </row>
    <row r="5705" spans="1:20" x14ac:dyDescent="0.3">
      <c r="A5705" t="s">
        <v>5809</v>
      </c>
      <c r="B5705" s="1">
        <v>45489.561805555553</v>
      </c>
      <c r="C5705" t="s">
        <v>13</v>
      </c>
      <c r="D5705">
        <v>68</v>
      </c>
      <c r="E5705" t="s">
        <v>18</v>
      </c>
      <c r="F5705" t="s">
        <v>17</v>
      </c>
      <c r="G5705" t="b">
        <v>1</v>
      </c>
      <c r="I5705">
        <v>15</v>
      </c>
      <c r="J5705" t="b">
        <v>1</v>
      </c>
      <c r="K5705">
        <f>YEAR(Table1[[#This Row],[Patient Admission Date]])</f>
        <v>2024</v>
      </c>
      <c r="L5705" t="str">
        <f>TEXT(Table1[[#This Row],[Patient Admission Date]],"mmm")</f>
        <v>Jul</v>
      </c>
      <c r="M5705" t="str">
        <f>TEXT(Table1[[#This Row],[Patient Admission Date]],"ddd")</f>
        <v>Tue</v>
      </c>
      <c r="N5705" t="str">
        <f>TEXT(INT(HOUR(Table1[[#This Row],[Patient Admission Date]])/3)*3,"00")&amp;"-"&amp;TEXT(INT(HOUR(Table1[[#This Row],[Patient Admission Date]])/3)*3+3,"00")</f>
        <v>12-15</v>
      </c>
      <c r="O5705" t="str" cm="1">
        <f t="array" ref="O5705">_xlfn.IFS(Table1[[#This Row],[Patient Age]]&lt;=14,"0-14",Table1[[#This Row],[Patient Age]]&lt;=29,"15-29",Table1[[#This Row],[Patient Age]]&lt;=44,"30-44",Table1[[#This Row],[Patient Age]]&lt;=59,"45-59",Table1[[#This Row],[Patient Age]]&lt;=74,"60-74",TRUE,"75+")</f>
        <v>60-74</v>
      </c>
      <c r="P5705" t="str" cm="1">
        <f t="array" ref="P5705">_xlfn.IFS(Table1[[#This Row],[Patient Waittime]]&lt;=15,"0-15",Table1[[#This Row],[Patient Waittime]]&lt;=30,"16-30",Table1[[#This Row],[Patient Waittime]]&lt;=45,"31-45",Table1[[#This Row],[Patient Waittime]]&lt;=60,"46-60",TRUE,"60+")</f>
        <v>0-15</v>
      </c>
      <c r="Q5705">
        <f>--(Table1[[#This Row],[Patient Waittime]]&lt;=30)</f>
        <v>1</v>
      </c>
      <c r="R5705">
        <f>--Table1[[#This Row],[Patient Admission Flag]]</f>
        <v>1</v>
      </c>
      <c r="S5705">
        <f>--AND(Table1[[#This Row],[WithinTarget]]=1,Table1[[#This Row],[Patient Satisfaction Score]]&gt;=7)</f>
        <v>0</v>
      </c>
      <c r="T5705" t="str">
        <f>IF(LEFT(Table1[[#This Row],[Patient Gender]],1)="F","Female","Male")</f>
        <v>Female</v>
      </c>
    </row>
    <row r="5706" spans="1:20" x14ac:dyDescent="0.3">
      <c r="A5706" t="s">
        <v>5810</v>
      </c>
      <c r="B5706" s="1">
        <v>45262.816666666666</v>
      </c>
      <c r="C5706" t="s">
        <v>13</v>
      </c>
      <c r="D5706">
        <v>69</v>
      </c>
      <c r="E5706" t="s">
        <v>18</v>
      </c>
      <c r="F5706" t="s">
        <v>17</v>
      </c>
      <c r="G5706" t="b">
        <v>1</v>
      </c>
      <c r="I5706">
        <v>37</v>
      </c>
      <c r="J5706" t="b">
        <v>1</v>
      </c>
      <c r="K5706">
        <f>YEAR(Table1[[#This Row],[Patient Admission Date]])</f>
        <v>2023</v>
      </c>
      <c r="L5706" t="str">
        <f>TEXT(Table1[[#This Row],[Patient Admission Date]],"mmm")</f>
        <v>Dec</v>
      </c>
      <c r="M5706" t="str">
        <f>TEXT(Table1[[#This Row],[Patient Admission Date]],"ddd")</f>
        <v>Sat</v>
      </c>
      <c r="N5706" t="str">
        <f>TEXT(INT(HOUR(Table1[[#This Row],[Patient Admission Date]])/3)*3,"00")&amp;"-"&amp;TEXT(INT(HOUR(Table1[[#This Row],[Patient Admission Date]])/3)*3+3,"00")</f>
        <v>18-21</v>
      </c>
      <c r="O5706" t="str" cm="1">
        <f t="array" ref="O5706">_xlfn.IFS(Table1[[#This Row],[Patient Age]]&lt;=14,"0-14",Table1[[#This Row],[Patient Age]]&lt;=29,"15-29",Table1[[#This Row],[Patient Age]]&lt;=44,"30-44",Table1[[#This Row],[Patient Age]]&lt;=59,"45-59",Table1[[#This Row],[Patient Age]]&lt;=74,"60-74",TRUE,"75+")</f>
        <v>60-74</v>
      </c>
      <c r="P5706" t="str" cm="1">
        <f t="array" ref="P5706">_xlfn.IFS(Table1[[#This Row],[Patient Waittime]]&lt;=15,"0-15",Table1[[#This Row],[Patient Waittime]]&lt;=30,"16-30",Table1[[#This Row],[Patient Waittime]]&lt;=45,"31-45",Table1[[#This Row],[Patient Waittime]]&lt;=60,"46-60",TRUE,"60+")</f>
        <v>31-45</v>
      </c>
      <c r="Q5706">
        <f>--(Table1[[#This Row],[Patient Waittime]]&lt;=30)</f>
        <v>0</v>
      </c>
      <c r="R5706">
        <f>--Table1[[#This Row],[Patient Admission Flag]]</f>
        <v>1</v>
      </c>
      <c r="S5706">
        <f>--AND(Table1[[#This Row],[WithinTarget]]=1,Table1[[#This Row],[Patient Satisfaction Score]]&gt;=7)</f>
        <v>0</v>
      </c>
      <c r="T5706" t="str">
        <f>IF(LEFT(Table1[[#This Row],[Patient Gender]],1)="F","Female","Male")</f>
        <v>Female</v>
      </c>
    </row>
    <row r="5707" spans="1:20" x14ac:dyDescent="0.3">
      <c r="A5707" t="s">
        <v>5811</v>
      </c>
      <c r="B5707" s="1">
        <v>45443.574305555558</v>
      </c>
      <c r="C5707" t="s">
        <v>13</v>
      </c>
      <c r="D5707">
        <v>4</v>
      </c>
      <c r="E5707" t="s">
        <v>18</v>
      </c>
      <c r="F5707" t="s">
        <v>17</v>
      </c>
      <c r="G5707" t="b">
        <v>1</v>
      </c>
      <c r="I5707">
        <v>15</v>
      </c>
      <c r="J5707" t="b">
        <v>1</v>
      </c>
      <c r="K5707">
        <f>YEAR(Table1[[#This Row],[Patient Admission Date]])</f>
        <v>2024</v>
      </c>
      <c r="L5707" t="str">
        <f>TEXT(Table1[[#This Row],[Patient Admission Date]],"mmm")</f>
        <v>May</v>
      </c>
      <c r="M5707" t="str">
        <f>TEXT(Table1[[#This Row],[Patient Admission Date]],"ddd")</f>
        <v>Fri</v>
      </c>
      <c r="N5707" t="str">
        <f>TEXT(INT(HOUR(Table1[[#This Row],[Patient Admission Date]])/3)*3,"00")&amp;"-"&amp;TEXT(INT(HOUR(Table1[[#This Row],[Patient Admission Date]])/3)*3+3,"00")</f>
        <v>12-15</v>
      </c>
      <c r="O5707" t="str" cm="1">
        <f t="array" ref="O5707">_xlfn.IFS(Table1[[#This Row],[Patient Age]]&lt;=14,"0-14",Table1[[#This Row],[Patient Age]]&lt;=29,"15-29",Table1[[#This Row],[Patient Age]]&lt;=44,"30-44",Table1[[#This Row],[Patient Age]]&lt;=59,"45-59",Table1[[#This Row],[Patient Age]]&lt;=74,"60-74",TRUE,"75+")</f>
        <v>0-14</v>
      </c>
      <c r="P5707" t="str" cm="1">
        <f t="array" ref="P5707">_xlfn.IFS(Table1[[#This Row],[Patient Waittime]]&lt;=15,"0-15",Table1[[#This Row],[Patient Waittime]]&lt;=30,"16-30",Table1[[#This Row],[Patient Waittime]]&lt;=45,"31-45",Table1[[#This Row],[Patient Waittime]]&lt;=60,"46-60",TRUE,"60+")</f>
        <v>0-15</v>
      </c>
      <c r="Q5707">
        <f>--(Table1[[#This Row],[Patient Waittime]]&lt;=30)</f>
        <v>1</v>
      </c>
      <c r="R5707">
        <f>--Table1[[#This Row],[Patient Admission Flag]]</f>
        <v>1</v>
      </c>
      <c r="S5707">
        <f>--AND(Table1[[#This Row],[WithinTarget]]=1,Table1[[#This Row],[Patient Satisfaction Score]]&gt;=7)</f>
        <v>0</v>
      </c>
      <c r="T5707" t="str">
        <f>IF(LEFT(Table1[[#This Row],[Patient Gender]],1)="F","Female","Male")</f>
        <v>Female</v>
      </c>
    </row>
    <row r="5708" spans="1:20" x14ac:dyDescent="0.3">
      <c r="A5708" t="s">
        <v>5812</v>
      </c>
      <c r="B5708" s="1">
        <v>45324.018750000003</v>
      </c>
      <c r="C5708" t="s">
        <v>13</v>
      </c>
      <c r="D5708">
        <v>52</v>
      </c>
      <c r="E5708" t="s">
        <v>18</v>
      </c>
      <c r="F5708" t="s">
        <v>17</v>
      </c>
      <c r="G5708" t="b">
        <v>1</v>
      </c>
      <c r="I5708">
        <v>58</v>
      </c>
      <c r="J5708" t="b">
        <v>1</v>
      </c>
      <c r="K5708">
        <f>YEAR(Table1[[#This Row],[Patient Admission Date]])</f>
        <v>2024</v>
      </c>
      <c r="L5708" t="str">
        <f>TEXT(Table1[[#This Row],[Patient Admission Date]],"mmm")</f>
        <v>Feb</v>
      </c>
      <c r="M5708" t="str">
        <f>TEXT(Table1[[#This Row],[Patient Admission Date]],"ddd")</f>
        <v>Fri</v>
      </c>
      <c r="N5708" t="str">
        <f>TEXT(INT(HOUR(Table1[[#This Row],[Patient Admission Date]])/3)*3,"00")&amp;"-"&amp;TEXT(INT(HOUR(Table1[[#This Row],[Patient Admission Date]])/3)*3+3,"00")</f>
        <v>00-03</v>
      </c>
      <c r="O5708" t="str" cm="1">
        <f t="array" ref="O5708">_xlfn.IFS(Table1[[#This Row],[Patient Age]]&lt;=14,"0-14",Table1[[#This Row],[Patient Age]]&lt;=29,"15-29",Table1[[#This Row],[Patient Age]]&lt;=44,"30-44",Table1[[#This Row],[Patient Age]]&lt;=59,"45-59",Table1[[#This Row],[Patient Age]]&lt;=74,"60-74",TRUE,"75+")</f>
        <v>45-59</v>
      </c>
      <c r="P5708" t="str" cm="1">
        <f t="array" ref="P5708">_xlfn.IFS(Table1[[#This Row],[Patient Waittime]]&lt;=15,"0-15",Table1[[#This Row],[Patient Waittime]]&lt;=30,"16-30",Table1[[#This Row],[Patient Waittime]]&lt;=45,"31-45",Table1[[#This Row],[Patient Waittime]]&lt;=60,"46-60",TRUE,"60+")</f>
        <v>46-60</v>
      </c>
      <c r="Q5708">
        <f>--(Table1[[#This Row],[Patient Waittime]]&lt;=30)</f>
        <v>0</v>
      </c>
      <c r="R5708">
        <f>--Table1[[#This Row],[Patient Admission Flag]]</f>
        <v>1</v>
      </c>
      <c r="S5708">
        <f>--AND(Table1[[#This Row],[WithinTarget]]=1,Table1[[#This Row],[Patient Satisfaction Score]]&gt;=7)</f>
        <v>0</v>
      </c>
      <c r="T5708" t="str">
        <f>IF(LEFT(Table1[[#This Row],[Patient Gender]],1)="F","Female","Male")</f>
        <v>Female</v>
      </c>
    </row>
    <row r="5709" spans="1:20" x14ac:dyDescent="0.3">
      <c r="A5709" t="s">
        <v>5813</v>
      </c>
      <c r="B5709" s="1">
        <v>45319.126388888886</v>
      </c>
      <c r="C5709" t="s">
        <v>13</v>
      </c>
      <c r="D5709">
        <v>16</v>
      </c>
      <c r="E5709" t="s">
        <v>18</v>
      </c>
      <c r="F5709" t="s">
        <v>17</v>
      </c>
      <c r="G5709" t="b">
        <v>1</v>
      </c>
      <c r="I5709">
        <v>59</v>
      </c>
      <c r="J5709" t="b">
        <v>1</v>
      </c>
      <c r="K5709">
        <f>YEAR(Table1[[#This Row],[Patient Admission Date]])</f>
        <v>2024</v>
      </c>
      <c r="L5709" t="str">
        <f>TEXT(Table1[[#This Row],[Patient Admission Date]],"mmm")</f>
        <v>Jan</v>
      </c>
      <c r="M5709" t="str">
        <f>TEXT(Table1[[#This Row],[Patient Admission Date]],"ddd")</f>
        <v>Sun</v>
      </c>
      <c r="N5709" t="str">
        <f>TEXT(INT(HOUR(Table1[[#This Row],[Patient Admission Date]])/3)*3,"00")&amp;"-"&amp;TEXT(INT(HOUR(Table1[[#This Row],[Patient Admission Date]])/3)*3+3,"00")</f>
        <v>03-06</v>
      </c>
      <c r="O5709" t="str" cm="1">
        <f t="array" ref="O5709">_xlfn.IFS(Table1[[#This Row],[Patient Age]]&lt;=14,"0-14",Table1[[#This Row],[Patient Age]]&lt;=29,"15-29",Table1[[#This Row],[Patient Age]]&lt;=44,"30-44",Table1[[#This Row],[Patient Age]]&lt;=59,"45-59",Table1[[#This Row],[Patient Age]]&lt;=74,"60-74",TRUE,"75+")</f>
        <v>15-29</v>
      </c>
      <c r="P5709" t="str" cm="1">
        <f t="array" ref="P5709">_xlfn.IFS(Table1[[#This Row],[Patient Waittime]]&lt;=15,"0-15",Table1[[#This Row],[Patient Waittime]]&lt;=30,"16-30",Table1[[#This Row],[Patient Waittime]]&lt;=45,"31-45",Table1[[#This Row],[Patient Waittime]]&lt;=60,"46-60",TRUE,"60+")</f>
        <v>46-60</v>
      </c>
      <c r="Q5709">
        <f>--(Table1[[#This Row],[Patient Waittime]]&lt;=30)</f>
        <v>0</v>
      </c>
      <c r="R5709">
        <f>--Table1[[#This Row],[Patient Admission Flag]]</f>
        <v>1</v>
      </c>
      <c r="S5709">
        <f>--AND(Table1[[#This Row],[WithinTarget]]=1,Table1[[#This Row],[Patient Satisfaction Score]]&gt;=7)</f>
        <v>0</v>
      </c>
      <c r="T5709" t="str">
        <f>IF(LEFT(Table1[[#This Row],[Patient Gender]],1)="F","Female","Male")</f>
        <v>Female</v>
      </c>
    </row>
    <row r="5710" spans="1:20" x14ac:dyDescent="0.3">
      <c r="A5710" t="s">
        <v>5814</v>
      </c>
      <c r="B5710" s="1">
        <v>45049.207638888889</v>
      </c>
      <c r="C5710" t="s">
        <v>13</v>
      </c>
      <c r="D5710">
        <v>76</v>
      </c>
      <c r="E5710" t="s">
        <v>18</v>
      </c>
      <c r="F5710" t="s">
        <v>17</v>
      </c>
      <c r="G5710" t="b">
        <v>1</v>
      </c>
      <c r="I5710">
        <v>57</v>
      </c>
      <c r="J5710" t="b">
        <v>1</v>
      </c>
      <c r="K5710">
        <f>YEAR(Table1[[#This Row],[Patient Admission Date]])</f>
        <v>2023</v>
      </c>
      <c r="L5710" t="str">
        <f>TEXT(Table1[[#This Row],[Patient Admission Date]],"mmm")</f>
        <v>May</v>
      </c>
      <c r="M5710" t="str">
        <f>TEXT(Table1[[#This Row],[Patient Admission Date]],"ddd")</f>
        <v>Wed</v>
      </c>
      <c r="N5710" t="str">
        <f>TEXT(INT(HOUR(Table1[[#This Row],[Patient Admission Date]])/3)*3,"00")&amp;"-"&amp;TEXT(INT(HOUR(Table1[[#This Row],[Patient Admission Date]])/3)*3+3,"00")</f>
        <v>03-06</v>
      </c>
      <c r="O5710" t="str" cm="1">
        <f t="array" ref="O5710">_xlfn.IFS(Table1[[#This Row],[Patient Age]]&lt;=14,"0-14",Table1[[#This Row],[Patient Age]]&lt;=29,"15-29",Table1[[#This Row],[Patient Age]]&lt;=44,"30-44",Table1[[#This Row],[Patient Age]]&lt;=59,"45-59",Table1[[#This Row],[Patient Age]]&lt;=74,"60-74",TRUE,"75+")</f>
        <v>75+</v>
      </c>
      <c r="P5710" t="str" cm="1">
        <f t="array" ref="P5710">_xlfn.IFS(Table1[[#This Row],[Patient Waittime]]&lt;=15,"0-15",Table1[[#This Row],[Patient Waittime]]&lt;=30,"16-30",Table1[[#This Row],[Patient Waittime]]&lt;=45,"31-45",Table1[[#This Row],[Patient Waittime]]&lt;=60,"46-60",TRUE,"60+")</f>
        <v>46-60</v>
      </c>
      <c r="Q5710">
        <f>--(Table1[[#This Row],[Patient Waittime]]&lt;=30)</f>
        <v>0</v>
      </c>
      <c r="R5710">
        <f>--Table1[[#This Row],[Patient Admission Flag]]</f>
        <v>1</v>
      </c>
      <c r="S5710">
        <f>--AND(Table1[[#This Row],[WithinTarget]]=1,Table1[[#This Row],[Patient Satisfaction Score]]&gt;=7)</f>
        <v>0</v>
      </c>
      <c r="T5710" t="str">
        <f>IF(LEFT(Table1[[#This Row],[Patient Gender]],1)="F","Female","Male")</f>
        <v>Female</v>
      </c>
    </row>
    <row r="5711" spans="1:20" x14ac:dyDescent="0.3">
      <c r="A5711" t="s">
        <v>5815</v>
      </c>
      <c r="B5711" s="1">
        <v>45408.37777777778</v>
      </c>
      <c r="C5711" t="s">
        <v>13</v>
      </c>
      <c r="D5711">
        <v>40</v>
      </c>
      <c r="E5711" t="s">
        <v>18</v>
      </c>
      <c r="F5711" t="s">
        <v>17</v>
      </c>
      <c r="G5711" t="b">
        <v>1</v>
      </c>
      <c r="I5711">
        <v>42</v>
      </c>
      <c r="J5711" t="b">
        <v>1</v>
      </c>
      <c r="K5711">
        <f>YEAR(Table1[[#This Row],[Patient Admission Date]])</f>
        <v>2024</v>
      </c>
      <c r="L5711" t="str">
        <f>TEXT(Table1[[#This Row],[Patient Admission Date]],"mmm")</f>
        <v>Apr</v>
      </c>
      <c r="M5711" t="str">
        <f>TEXT(Table1[[#This Row],[Patient Admission Date]],"ddd")</f>
        <v>Fri</v>
      </c>
      <c r="N5711" t="str">
        <f>TEXT(INT(HOUR(Table1[[#This Row],[Patient Admission Date]])/3)*3,"00")&amp;"-"&amp;TEXT(INT(HOUR(Table1[[#This Row],[Patient Admission Date]])/3)*3+3,"00")</f>
        <v>09-12</v>
      </c>
      <c r="O5711" t="str" cm="1">
        <f t="array" ref="O5711">_xlfn.IFS(Table1[[#This Row],[Patient Age]]&lt;=14,"0-14",Table1[[#This Row],[Patient Age]]&lt;=29,"15-29",Table1[[#This Row],[Patient Age]]&lt;=44,"30-44",Table1[[#This Row],[Patient Age]]&lt;=59,"45-59",Table1[[#This Row],[Patient Age]]&lt;=74,"60-74",TRUE,"75+")</f>
        <v>30-44</v>
      </c>
      <c r="P5711" t="str" cm="1">
        <f t="array" ref="P5711">_xlfn.IFS(Table1[[#This Row],[Patient Waittime]]&lt;=15,"0-15",Table1[[#This Row],[Patient Waittime]]&lt;=30,"16-30",Table1[[#This Row],[Patient Waittime]]&lt;=45,"31-45",Table1[[#This Row],[Patient Waittime]]&lt;=60,"46-60",TRUE,"60+")</f>
        <v>31-45</v>
      </c>
      <c r="Q5711">
        <f>--(Table1[[#This Row],[Patient Waittime]]&lt;=30)</f>
        <v>0</v>
      </c>
      <c r="R5711">
        <f>--Table1[[#This Row],[Patient Admission Flag]]</f>
        <v>1</v>
      </c>
      <c r="S5711">
        <f>--AND(Table1[[#This Row],[WithinTarget]]=1,Table1[[#This Row],[Patient Satisfaction Score]]&gt;=7)</f>
        <v>0</v>
      </c>
      <c r="T5711" t="str">
        <f>IF(LEFT(Table1[[#This Row],[Patient Gender]],1)="F","Female","Male")</f>
        <v>Female</v>
      </c>
    </row>
    <row r="5712" spans="1:20" x14ac:dyDescent="0.3">
      <c r="A5712" t="s">
        <v>5816</v>
      </c>
      <c r="B5712" s="1">
        <v>45104.472916666666</v>
      </c>
      <c r="C5712" t="s">
        <v>13</v>
      </c>
      <c r="D5712">
        <v>17</v>
      </c>
      <c r="E5712" t="s">
        <v>18</v>
      </c>
      <c r="F5712" t="s">
        <v>17</v>
      </c>
      <c r="G5712" t="b">
        <v>1</v>
      </c>
      <c r="I5712">
        <v>13</v>
      </c>
      <c r="J5712" t="b">
        <v>1</v>
      </c>
      <c r="K5712">
        <f>YEAR(Table1[[#This Row],[Patient Admission Date]])</f>
        <v>2023</v>
      </c>
      <c r="L5712" t="str">
        <f>TEXT(Table1[[#This Row],[Patient Admission Date]],"mmm")</f>
        <v>Jun</v>
      </c>
      <c r="M5712" t="str">
        <f>TEXT(Table1[[#This Row],[Patient Admission Date]],"ddd")</f>
        <v>Tue</v>
      </c>
      <c r="N5712" t="str">
        <f>TEXT(INT(HOUR(Table1[[#This Row],[Patient Admission Date]])/3)*3,"00")&amp;"-"&amp;TEXT(INT(HOUR(Table1[[#This Row],[Patient Admission Date]])/3)*3+3,"00")</f>
        <v>09-12</v>
      </c>
      <c r="O5712" t="str" cm="1">
        <f t="array" ref="O5712">_xlfn.IFS(Table1[[#This Row],[Patient Age]]&lt;=14,"0-14",Table1[[#This Row],[Patient Age]]&lt;=29,"15-29",Table1[[#This Row],[Patient Age]]&lt;=44,"30-44",Table1[[#This Row],[Patient Age]]&lt;=59,"45-59",Table1[[#This Row],[Patient Age]]&lt;=74,"60-74",TRUE,"75+")</f>
        <v>15-29</v>
      </c>
      <c r="P5712" t="str" cm="1">
        <f t="array" ref="P5712">_xlfn.IFS(Table1[[#This Row],[Patient Waittime]]&lt;=15,"0-15",Table1[[#This Row],[Patient Waittime]]&lt;=30,"16-30",Table1[[#This Row],[Patient Waittime]]&lt;=45,"31-45",Table1[[#This Row],[Patient Waittime]]&lt;=60,"46-60",TRUE,"60+")</f>
        <v>0-15</v>
      </c>
      <c r="Q5712">
        <f>--(Table1[[#This Row],[Patient Waittime]]&lt;=30)</f>
        <v>1</v>
      </c>
      <c r="R5712">
        <f>--Table1[[#This Row],[Patient Admission Flag]]</f>
        <v>1</v>
      </c>
      <c r="S5712">
        <f>--AND(Table1[[#This Row],[WithinTarget]]=1,Table1[[#This Row],[Patient Satisfaction Score]]&gt;=7)</f>
        <v>0</v>
      </c>
      <c r="T5712" t="str">
        <f>IF(LEFT(Table1[[#This Row],[Patient Gender]],1)="F","Female","Male")</f>
        <v>Female</v>
      </c>
    </row>
    <row r="5713" spans="1:20" x14ac:dyDescent="0.3">
      <c r="A5713" t="s">
        <v>5817</v>
      </c>
      <c r="B5713" s="1">
        <v>45332.209722222222</v>
      </c>
      <c r="C5713" t="s">
        <v>13</v>
      </c>
      <c r="D5713">
        <v>71</v>
      </c>
      <c r="E5713" t="s">
        <v>18</v>
      </c>
      <c r="F5713" t="s">
        <v>17</v>
      </c>
      <c r="G5713" t="b">
        <v>1</v>
      </c>
      <c r="I5713">
        <v>29</v>
      </c>
      <c r="J5713" t="b">
        <v>1</v>
      </c>
      <c r="K5713">
        <f>YEAR(Table1[[#This Row],[Patient Admission Date]])</f>
        <v>2024</v>
      </c>
      <c r="L5713" t="str">
        <f>TEXT(Table1[[#This Row],[Patient Admission Date]],"mmm")</f>
        <v>Feb</v>
      </c>
      <c r="M5713" t="str">
        <f>TEXT(Table1[[#This Row],[Patient Admission Date]],"ddd")</f>
        <v>Sat</v>
      </c>
      <c r="N5713" t="str">
        <f>TEXT(INT(HOUR(Table1[[#This Row],[Patient Admission Date]])/3)*3,"00")&amp;"-"&amp;TEXT(INT(HOUR(Table1[[#This Row],[Patient Admission Date]])/3)*3+3,"00")</f>
        <v>03-06</v>
      </c>
      <c r="O5713" t="str" cm="1">
        <f t="array" ref="O5713">_xlfn.IFS(Table1[[#This Row],[Patient Age]]&lt;=14,"0-14",Table1[[#This Row],[Patient Age]]&lt;=29,"15-29",Table1[[#This Row],[Patient Age]]&lt;=44,"30-44",Table1[[#This Row],[Patient Age]]&lt;=59,"45-59",Table1[[#This Row],[Patient Age]]&lt;=74,"60-74",TRUE,"75+")</f>
        <v>60-74</v>
      </c>
      <c r="P5713" t="str" cm="1">
        <f t="array" ref="P5713">_xlfn.IFS(Table1[[#This Row],[Patient Waittime]]&lt;=15,"0-15",Table1[[#This Row],[Patient Waittime]]&lt;=30,"16-30",Table1[[#This Row],[Patient Waittime]]&lt;=45,"31-45",Table1[[#This Row],[Patient Waittime]]&lt;=60,"46-60",TRUE,"60+")</f>
        <v>16-30</v>
      </c>
      <c r="Q5713">
        <f>--(Table1[[#This Row],[Patient Waittime]]&lt;=30)</f>
        <v>1</v>
      </c>
      <c r="R5713">
        <f>--Table1[[#This Row],[Patient Admission Flag]]</f>
        <v>1</v>
      </c>
      <c r="S5713">
        <f>--AND(Table1[[#This Row],[WithinTarget]]=1,Table1[[#This Row],[Patient Satisfaction Score]]&gt;=7)</f>
        <v>0</v>
      </c>
      <c r="T5713" t="str">
        <f>IF(LEFT(Table1[[#This Row],[Patient Gender]],1)="F","Female","Male")</f>
        <v>Female</v>
      </c>
    </row>
    <row r="5714" spans="1:20" x14ac:dyDescent="0.3">
      <c r="A5714" t="s">
        <v>5818</v>
      </c>
      <c r="B5714" s="1">
        <v>45444.761805555558</v>
      </c>
      <c r="C5714" t="s">
        <v>13</v>
      </c>
      <c r="D5714">
        <v>24</v>
      </c>
      <c r="E5714" t="s">
        <v>18</v>
      </c>
      <c r="F5714" t="s">
        <v>17</v>
      </c>
      <c r="G5714" t="b">
        <v>1</v>
      </c>
      <c r="I5714">
        <v>48</v>
      </c>
      <c r="J5714" t="b">
        <v>1</v>
      </c>
      <c r="K5714">
        <f>YEAR(Table1[[#This Row],[Patient Admission Date]])</f>
        <v>2024</v>
      </c>
      <c r="L5714" t="str">
        <f>TEXT(Table1[[#This Row],[Patient Admission Date]],"mmm")</f>
        <v>Jun</v>
      </c>
      <c r="M5714" t="str">
        <f>TEXT(Table1[[#This Row],[Patient Admission Date]],"ddd")</f>
        <v>Sat</v>
      </c>
      <c r="N5714" t="str">
        <f>TEXT(INT(HOUR(Table1[[#This Row],[Patient Admission Date]])/3)*3,"00")&amp;"-"&amp;TEXT(INT(HOUR(Table1[[#This Row],[Patient Admission Date]])/3)*3+3,"00")</f>
        <v>18-21</v>
      </c>
      <c r="O5714" t="str" cm="1">
        <f t="array" ref="O5714">_xlfn.IFS(Table1[[#This Row],[Patient Age]]&lt;=14,"0-14",Table1[[#This Row],[Patient Age]]&lt;=29,"15-29",Table1[[#This Row],[Patient Age]]&lt;=44,"30-44",Table1[[#This Row],[Patient Age]]&lt;=59,"45-59",Table1[[#This Row],[Patient Age]]&lt;=74,"60-74",TRUE,"75+")</f>
        <v>15-29</v>
      </c>
      <c r="P5714" t="str" cm="1">
        <f t="array" ref="P5714">_xlfn.IFS(Table1[[#This Row],[Patient Waittime]]&lt;=15,"0-15",Table1[[#This Row],[Patient Waittime]]&lt;=30,"16-30",Table1[[#This Row],[Patient Waittime]]&lt;=45,"31-45",Table1[[#This Row],[Patient Waittime]]&lt;=60,"46-60",TRUE,"60+")</f>
        <v>46-60</v>
      </c>
      <c r="Q5714">
        <f>--(Table1[[#This Row],[Patient Waittime]]&lt;=30)</f>
        <v>0</v>
      </c>
      <c r="R5714">
        <f>--Table1[[#This Row],[Patient Admission Flag]]</f>
        <v>1</v>
      </c>
      <c r="S5714">
        <f>--AND(Table1[[#This Row],[WithinTarget]]=1,Table1[[#This Row],[Patient Satisfaction Score]]&gt;=7)</f>
        <v>0</v>
      </c>
      <c r="T5714" t="str">
        <f>IF(LEFT(Table1[[#This Row],[Patient Gender]],1)="F","Female","Male")</f>
        <v>Female</v>
      </c>
    </row>
    <row r="5715" spans="1:20" x14ac:dyDescent="0.3">
      <c r="A5715" t="s">
        <v>5819</v>
      </c>
      <c r="B5715" s="1">
        <v>45545.512499999997</v>
      </c>
      <c r="C5715" t="s">
        <v>13</v>
      </c>
      <c r="D5715">
        <v>15</v>
      </c>
      <c r="E5715" t="s">
        <v>18</v>
      </c>
      <c r="F5715" t="s">
        <v>17</v>
      </c>
      <c r="G5715" t="b">
        <v>1</v>
      </c>
      <c r="I5715">
        <v>55</v>
      </c>
      <c r="J5715" t="b">
        <v>1</v>
      </c>
      <c r="K5715">
        <f>YEAR(Table1[[#This Row],[Patient Admission Date]])</f>
        <v>2024</v>
      </c>
      <c r="L5715" t="str">
        <f>TEXT(Table1[[#This Row],[Patient Admission Date]],"mmm")</f>
        <v>Sep</v>
      </c>
      <c r="M5715" t="str">
        <f>TEXT(Table1[[#This Row],[Patient Admission Date]],"ddd")</f>
        <v>Tue</v>
      </c>
      <c r="N5715" t="str">
        <f>TEXT(INT(HOUR(Table1[[#This Row],[Patient Admission Date]])/3)*3,"00")&amp;"-"&amp;TEXT(INT(HOUR(Table1[[#This Row],[Patient Admission Date]])/3)*3+3,"00")</f>
        <v>12-15</v>
      </c>
      <c r="O5715" t="str" cm="1">
        <f t="array" ref="O5715">_xlfn.IFS(Table1[[#This Row],[Patient Age]]&lt;=14,"0-14",Table1[[#This Row],[Patient Age]]&lt;=29,"15-29",Table1[[#This Row],[Patient Age]]&lt;=44,"30-44",Table1[[#This Row],[Patient Age]]&lt;=59,"45-59",Table1[[#This Row],[Patient Age]]&lt;=74,"60-74",TRUE,"75+")</f>
        <v>15-29</v>
      </c>
      <c r="P5715" t="str" cm="1">
        <f t="array" ref="P5715">_xlfn.IFS(Table1[[#This Row],[Patient Waittime]]&lt;=15,"0-15",Table1[[#This Row],[Patient Waittime]]&lt;=30,"16-30",Table1[[#This Row],[Patient Waittime]]&lt;=45,"31-45",Table1[[#This Row],[Patient Waittime]]&lt;=60,"46-60",TRUE,"60+")</f>
        <v>46-60</v>
      </c>
      <c r="Q5715">
        <f>--(Table1[[#This Row],[Patient Waittime]]&lt;=30)</f>
        <v>0</v>
      </c>
      <c r="R5715">
        <f>--Table1[[#This Row],[Patient Admission Flag]]</f>
        <v>1</v>
      </c>
      <c r="S5715">
        <f>--AND(Table1[[#This Row],[WithinTarget]]=1,Table1[[#This Row],[Patient Satisfaction Score]]&gt;=7)</f>
        <v>0</v>
      </c>
      <c r="T5715" t="str">
        <f>IF(LEFT(Table1[[#This Row],[Patient Gender]],1)="F","Female","Male")</f>
        <v>Female</v>
      </c>
    </row>
    <row r="5716" spans="1:20" x14ac:dyDescent="0.3">
      <c r="A5716" t="s">
        <v>5820</v>
      </c>
      <c r="B5716" s="1">
        <v>45303.400694444441</v>
      </c>
      <c r="C5716" t="s">
        <v>13</v>
      </c>
      <c r="D5716">
        <v>30</v>
      </c>
      <c r="E5716" t="s">
        <v>18</v>
      </c>
      <c r="F5716" t="s">
        <v>17</v>
      </c>
      <c r="G5716" t="b">
        <v>1</v>
      </c>
      <c r="I5716">
        <v>49</v>
      </c>
      <c r="J5716" t="b">
        <v>1</v>
      </c>
      <c r="K5716">
        <f>YEAR(Table1[[#This Row],[Patient Admission Date]])</f>
        <v>2024</v>
      </c>
      <c r="L5716" t="str">
        <f>TEXT(Table1[[#This Row],[Patient Admission Date]],"mmm")</f>
        <v>Jan</v>
      </c>
      <c r="M5716" t="str">
        <f>TEXT(Table1[[#This Row],[Patient Admission Date]],"ddd")</f>
        <v>Fri</v>
      </c>
      <c r="N5716" t="str">
        <f>TEXT(INT(HOUR(Table1[[#This Row],[Patient Admission Date]])/3)*3,"00")&amp;"-"&amp;TEXT(INT(HOUR(Table1[[#This Row],[Patient Admission Date]])/3)*3+3,"00")</f>
        <v>09-12</v>
      </c>
      <c r="O5716" t="str" cm="1">
        <f t="array" ref="O5716">_xlfn.IFS(Table1[[#This Row],[Patient Age]]&lt;=14,"0-14",Table1[[#This Row],[Patient Age]]&lt;=29,"15-29",Table1[[#This Row],[Patient Age]]&lt;=44,"30-44",Table1[[#This Row],[Patient Age]]&lt;=59,"45-59",Table1[[#This Row],[Patient Age]]&lt;=74,"60-74",TRUE,"75+")</f>
        <v>30-44</v>
      </c>
      <c r="P5716" t="str" cm="1">
        <f t="array" ref="P5716">_xlfn.IFS(Table1[[#This Row],[Patient Waittime]]&lt;=15,"0-15",Table1[[#This Row],[Patient Waittime]]&lt;=30,"16-30",Table1[[#This Row],[Patient Waittime]]&lt;=45,"31-45",Table1[[#This Row],[Patient Waittime]]&lt;=60,"46-60",TRUE,"60+")</f>
        <v>46-60</v>
      </c>
      <c r="Q5716">
        <f>--(Table1[[#This Row],[Patient Waittime]]&lt;=30)</f>
        <v>0</v>
      </c>
      <c r="R5716">
        <f>--Table1[[#This Row],[Patient Admission Flag]]</f>
        <v>1</v>
      </c>
      <c r="S5716">
        <f>--AND(Table1[[#This Row],[WithinTarget]]=1,Table1[[#This Row],[Patient Satisfaction Score]]&gt;=7)</f>
        <v>0</v>
      </c>
      <c r="T5716" t="str">
        <f>IF(LEFT(Table1[[#This Row],[Patient Gender]],1)="F","Female","Male")</f>
        <v>Female</v>
      </c>
    </row>
    <row r="5717" spans="1:20" x14ac:dyDescent="0.3">
      <c r="A5717" t="s">
        <v>5821</v>
      </c>
      <c r="B5717" s="1">
        <v>45194.911111111112</v>
      </c>
      <c r="C5717" t="s">
        <v>13</v>
      </c>
      <c r="D5717">
        <v>12</v>
      </c>
      <c r="E5717" t="s">
        <v>18</v>
      </c>
      <c r="F5717" t="s">
        <v>17</v>
      </c>
      <c r="G5717" t="b">
        <v>1</v>
      </c>
      <c r="I5717">
        <v>11</v>
      </c>
      <c r="J5717" t="b">
        <v>1</v>
      </c>
      <c r="K5717">
        <f>YEAR(Table1[[#This Row],[Patient Admission Date]])</f>
        <v>2023</v>
      </c>
      <c r="L5717" t="str">
        <f>TEXT(Table1[[#This Row],[Patient Admission Date]],"mmm")</f>
        <v>Sep</v>
      </c>
      <c r="M5717" t="str">
        <f>TEXT(Table1[[#This Row],[Patient Admission Date]],"ddd")</f>
        <v>Mon</v>
      </c>
      <c r="N5717" t="str">
        <f>TEXT(INT(HOUR(Table1[[#This Row],[Patient Admission Date]])/3)*3,"00")&amp;"-"&amp;TEXT(INT(HOUR(Table1[[#This Row],[Patient Admission Date]])/3)*3+3,"00")</f>
        <v>21-24</v>
      </c>
      <c r="O5717" t="str" cm="1">
        <f t="array" ref="O5717">_xlfn.IFS(Table1[[#This Row],[Patient Age]]&lt;=14,"0-14",Table1[[#This Row],[Patient Age]]&lt;=29,"15-29",Table1[[#This Row],[Patient Age]]&lt;=44,"30-44",Table1[[#This Row],[Patient Age]]&lt;=59,"45-59",Table1[[#This Row],[Patient Age]]&lt;=74,"60-74",TRUE,"75+")</f>
        <v>0-14</v>
      </c>
      <c r="P5717" t="str" cm="1">
        <f t="array" ref="P5717">_xlfn.IFS(Table1[[#This Row],[Patient Waittime]]&lt;=15,"0-15",Table1[[#This Row],[Patient Waittime]]&lt;=30,"16-30",Table1[[#This Row],[Patient Waittime]]&lt;=45,"31-45",Table1[[#This Row],[Patient Waittime]]&lt;=60,"46-60",TRUE,"60+")</f>
        <v>0-15</v>
      </c>
      <c r="Q5717">
        <f>--(Table1[[#This Row],[Patient Waittime]]&lt;=30)</f>
        <v>1</v>
      </c>
      <c r="R5717">
        <f>--Table1[[#This Row],[Patient Admission Flag]]</f>
        <v>1</v>
      </c>
      <c r="S5717">
        <f>--AND(Table1[[#This Row],[WithinTarget]]=1,Table1[[#This Row],[Patient Satisfaction Score]]&gt;=7)</f>
        <v>0</v>
      </c>
      <c r="T5717" t="str">
        <f>IF(LEFT(Table1[[#This Row],[Patient Gender]],1)="F","Female","Male")</f>
        <v>Female</v>
      </c>
    </row>
    <row r="5718" spans="1:20" x14ac:dyDescent="0.3">
      <c r="A5718" t="s">
        <v>5822</v>
      </c>
      <c r="B5718" s="1">
        <v>45316.800000000003</v>
      </c>
      <c r="C5718" t="s">
        <v>13</v>
      </c>
      <c r="D5718">
        <v>65</v>
      </c>
      <c r="E5718" t="s">
        <v>18</v>
      </c>
      <c r="F5718" t="s">
        <v>17</v>
      </c>
      <c r="G5718" t="b">
        <v>1</v>
      </c>
      <c r="I5718">
        <v>11</v>
      </c>
      <c r="J5718" t="b">
        <v>1</v>
      </c>
      <c r="K5718">
        <f>YEAR(Table1[[#This Row],[Patient Admission Date]])</f>
        <v>2024</v>
      </c>
      <c r="L5718" t="str">
        <f>TEXT(Table1[[#This Row],[Patient Admission Date]],"mmm")</f>
        <v>Jan</v>
      </c>
      <c r="M5718" t="str">
        <f>TEXT(Table1[[#This Row],[Patient Admission Date]],"ddd")</f>
        <v>Thu</v>
      </c>
      <c r="N5718" t="str">
        <f>TEXT(INT(HOUR(Table1[[#This Row],[Patient Admission Date]])/3)*3,"00")&amp;"-"&amp;TEXT(INT(HOUR(Table1[[#This Row],[Patient Admission Date]])/3)*3+3,"00")</f>
        <v>18-21</v>
      </c>
      <c r="O5718" t="str" cm="1">
        <f t="array" ref="O5718">_xlfn.IFS(Table1[[#This Row],[Patient Age]]&lt;=14,"0-14",Table1[[#This Row],[Patient Age]]&lt;=29,"15-29",Table1[[#This Row],[Patient Age]]&lt;=44,"30-44",Table1[[#This Row],[Patient Age]]&lt;=59,"45-59",Table1[[#This Row],[Patient Age]]&lt;=74,"60-74",TRUE,"75+")</f>
        <v>60-74</v>
      </c>
      <c r="P5718" t="str" cm="1">
        <f t="array" ref="P5718">_xlfn.IFS(Table1[[#This Row],[Patient Waittime]]&lt;=15,"0-15",Table1[[#This Row],[Patient Waittime]]&lt;=30,"16-30",Table1[[#This Row],[Patient Waittime]]&lt;=45,"31-45",Table1[[#This Row],[Patient Waittime]]&lt;=60,"46-60",TRUE,"60+")</f>
        <v>0-15</v>
      </c>
      <c r="Q5718">
        <f>--(Table1[[#This Row],[Patient Waittime]]&lt;=30)</f>
        <v>1</v>
      </c>
      <c r="R5718">
        <f>--Table1[[#This Row],[Patient Admission Flag]]</f>
        <v>1</v>
      </c>
      <c r="S5718">
        <f>--AND(Table1[[#This Row],[WithinTarget]]=1,Table1[[#This Row],[Patient Satisfaction Score]]&gt;=7)</f>
        <v>0</v>
      </c>
      <c r="T5718" t="str">
        <f>IF(LEFT(Table1[[#This Row],[Patient Gender]],1)="F","Female","Male")</f>
        <v>Female</v>
      </c>
    </row>
    <row r="5719" spans="1:20" x14ac:dyDescent="0.3">
      <c r="A5719" t="s">
        <v>5823</v>
      </c>
      <c r="B5719" s="1">
        <v>45030.604861111111</v>
      </c>
      <c r="C5719" t="s">
        <v>13</v>
      </c>
      <c r="D5719">
        <v>28</v>
      </c>
      <c r="E5719" t="s">
        <v>18</v>
      </c>
      <c r="F5719" t="s">
        <v>17</v>
      </c>
      <c r="G5719" t="b">
        <v>1</v>
      </c>
      <c r="I5719">
        <v>55</v>
      </c>
      <c r="J5719" t="b">
        <v>1</v>
      </c>
      <c r="K5719">
        <f>YEAR(Table1[[#This Row],[Patient Admission Date]])</f>
        <v>2023</v>
      </c>
      <c r="L5719" t="str">
        <f>TEXT(Table1[[#This Row],[Patient Admission Date]],"mmm")</f>
        <v>Apr</v>
      </c>
      <c r="M5719" t="str">
        <f>TEXT(Table1[[#This Row],[Patient Admission Date]],"ddd")</f>
        <v>Fri</v>
      </c>
      <c r="N5719" t="str">
        <f>TEXT(INT(HOUR(Table1[[#This Row],[Patient Admission Date]])/3)*3,"00")&amp;"-"&amp;TEXT(INT(HOUR(Table1[[#This Row],[Patient Admission Date]])/3)*3+3,"00")</f>
        <v>12-15</v>
      </c>
      <c r="O5719" t="str" cm="1">
        <f t="array" ref="O5719">_xlfn.IFS(Table1[[#This Row],[Patient Age]]&lt;=14,"0-14",Table1[[#This Row],[Patient Age]]&lt;=29,"15-29",Table1[[#This Row],[Patient Age]]&lt;=44,"30-44",Table1[[#This Row],[Patient Age]]&lt;=59,"45-59",Table1[[#This Row],[Patient Age]]&lt;=74,"60-74",TRUE,"75+")</f>
        <v>15-29</v>
      </c>
      <c r="P5719" t="str" cm="1">
        <f t="array" ref="P5719">_xlfn.IFS(Table1[[#This Row],[Patient Waittime]]&lt;=15,"0-15",Table1[[#This Row],[Patient Waittime]]&lt;=30,"16-30",Table1[[#This Row],[Patient Waittime]]&lt;=45,"31-45",Table1[[#This Row],[Patient Waittime]]&lt;=60,"46-60",TRUE,"60+")</f>
        <v>46-60</v>
      </c>
      <c r="Q5719">
        <f>--(Table1[[#This Row],[Patient Waittime]]&lt;=30)</f>
        <v>0</v>
      </c>
      <c r="R5719">
        <f>--Table1[[#This Row],[Patient Admission Flag]]</f>
        <v>1</v>
      </c>
      <c r="S5719">
        <f>--AND(Table1[[#This Row],[WithinTarget]]=1,Table1[[#This Row],[Patient Satisfaction Score]]&gt;=7)</f>
        <v>0</v>
      </c>
      <c r="T5719" t="str">
        <f>IF(LEFT(Table1[[#This Row],[Patient Gender]],1)="F","Female","Male")</f>
        <v>Female</v>
      </c>
    </row>
    <row r="5720" spans="1:20" x14ac:dyDescent="0.3">
      <c r="A5720" t="s">
        <v>5824</v>
      </c>
      <c r="B5720" s="1">
        <v>45577.536805555559</v>
      </c>
      <c r="C5720" t="s">
        <v>13</v>
      </c>
      <c r="D5720">
        <v>46</v>
      </c>
      <c r="E5720" t="s">
        <v>18</v>
      </c>
      <c r="F5720" t="s">
        <v>17</v>
      </c>
      <c r="G5720" t="b">
        <v>1</v>
      </c>
      <c r="H5720">
        <v>3</v>
      </c>
      <c r="I5720">
        <v>38</v>
      </c>
      <c r="J5720" t="b">
        <v>1</v>
      </c>
      <c r="K5720">
        <f>YEAR(Table1[[#This Row],[Patient Admission Date]])</f>
        <v>2024</v>
      </c>
      <c r="L5720" t="str">
        <f>TEXT(Table1[[#This Row],[Patient Admission Date]],"mmm")</f>
        <v>Oct</v>
      </c>
      <c r="M5720" t="str">
        <f>TEXT(Table1[[#This Row],[Patient Admission Date]],"ddd")</f>
        <v>Sat</v>
      </c>
      <c r="N5720" t="str">
        <f>TEXT(INT(HOUR(Table1[[#This Row],[Patient Admission Date]])/3)*3,"00")&amp;"-"&amp;TEXT(INT(HOUR(Table1[[#This Row],[Patient Admission Date]])/3)*3+3,"00")</f>
        <v>12-15</v>
      </c>
      <c r="O5720" t="str" cm="1">
        <f t="array" ref="O5720">_xlfn.IFS(Table1[[#This Row],[Patient Age]]&lt;=14,"0-14",Table1[[#This Row],[Patient Age]]&lt;=29,"15-29",Table1[[#This Row],[Patient Age]]&lt;=44,"30-44",Table1[[#This Row],[Patient Age]]&lt;=59,"45-59",Table1[[#This Row],[Patient Age]]&lt;=74,"60-74",TRUE,"75+")</f>
        <v>45-59</v>
      </c>
      <c r="P5720" t="str" cm="1">
        <f t="array" ref="P5720">_xlfn.IFS(Table1[[#This Row],[Patient Waittime]]&lt;=15,"0-15",Table1[[#This Row],[Patient Waittime]]&lt;=30,"16-30",Table1[[#This Row],[Patient Waittime]]&lt;=45,"31-45",Table1[[#This Row],[Patient Waittime]]&lt;=60,"46-60",TRUE,"60+")</f>
        <v>31-45</v>
      </c>
      <c r="Q5720">
        <f>--(Table1[[#This Row],[Patient Waittime]]&lt;=30)</f>
        <v>0</v>
      </c>
      <c r="R5720">
        <f>--Table1[[#This Row],[Patient Admission Flag]]</f>
        <v>1</v>
      </c>
      <c r="S5720">
        <f>--AND(Table1[[#This Row],[WithinTarget]]=1,Table1[[#This Row],[Patient Satisfaction Score]]&gt;=7)</f>
        <v>0</v>
      </c>
      <c r="T5720" t="str">
        <f>IF(LEFT(Table1[[#This Row],[Patient Gender]],1)="F","Female","Male")</f>
        <v>Female</v>
      </c>
    </row>
    <row r="5721" spans="1:20" x14ac:dyDescent="0.3">
      <c r="A5721" t="s">
        <v>5825</v>
      </c>
      <c r="B5721" s="1">
        <v>45221.895138888889</v>
      </c>
      <c r="C5721" t="s">
        <v>13</v>
      </c>
      <c r="D5721">
        <v>75</v>
      </c>
      <c r="E5721" t="s">
        <v>18</v>
      </c>
      <c r="F5721" t="s">
        <v>17</v>
      </c>
      <c r="G5721" t="b">
        <v>1</v>
      </c>
      <c r="H5721">
        <v>4</v>
      </c>
      <c r="I5721">
        <v>30</v>
      </c>
      <c r="J5721" t="b">
        <v>1</v>
      </c>
      <c r="K5721">
        <f>YEAR(Table1[[#This Row],[Patient Admission Date]])</f>
        <v>2023</v>
      </c>
      <c r="L5721" t="str">
        <f>TEXT(Table1[[#This Row],[Patient Admission Date]],"mmm")</f>
        <v>Oct</v>
      </c>
      <c r="M5721" t="str">
        <f>TEXT(Table1[[#This Row],[Patient Admission Date]],"ddd")</f>
        <v>Sun</v>
      </c>
      <c r="N5721" t="str">
        <f>TEXT(INT(HOUR(Table1[[#This Row],[Patient Admission Date]])/3)*3,"00")&amp;"-"&amp;TEXT(INT(HOUR(Table1[[#This Row],[Patient Admission Date]])/3)*3+3,"00")</f>
        <v>21-24</v>
      </c>
      <c r="O5721" t="str" cm="1">
        <f t="array" ref="O5721">_xlfn.IFS(Table1[[#This Row],[Patient Age]]&lt;=14,"0-14",Table1[[#This Row],[Patient Age]]&lt;=29,"15-29",Table1[[#This Row],[Patient Age]]&lt;=44,"30-44",Table1[[#This Row],[Patient Age]]&lt;=59,"45-59",Table1[[#This Row],[Patient Age]]&lt;=74,"60-74",TRUE,"75+")</f>
        <v>75+</v>
      </c>
      <c r="P5721" t="str" cm="1">
        <f t="array" ref="P5721">_xlfn.IFS(Table1[[#This Row],[Patient Waittime]]&lt;=15,"0-15",Table1[[#This Row],[Patient Waittime]]&lt;=30,"16-30",Table1[[#This Row],[Patient Waittime]]&lt;=45,"31-45",Table1[[#This Row],[Patient Waittime]]&lt;=60,"46-60",TRUE,"60+")</f>
        <v>16-30</v>
      </c>
      <c r="Q5721">
        <f>--(Table1[[#This Row],[Patient Waittime]]&lt;=30)</f>
        <v>1</v>
      </c>
      <c r="R5721">
        <f>--Table1[[#This Row],[Patient Admission Flag]]</f>
        <v>1</v>
      </c>
      <c r="S5721">
        <f>--AND(Table1[[#This Row],[WithinTarget]]=1,Table1[[#This Row],[Patient Satisfaction Score]]&gt;=7)</f>
        <v>0</v>
      </c>
      <c r="T5721" t="str">
        <f>IF(LEFT(Table1[[#This Row],[Patient Gender]],1)="F","Female","Male")</f>
        <v>Female</v>
      </c>
    </row>
    <row r="5722" spans="1:20" x14ac:dyDescent="0.3">
      <c r="A5722" t="s">
        <v>5826</v>
      </c>
      <c r="B5722" s="1">
        <v>45199.397916666669</v>
      </c>
      <c r="C5722" t="s">
        <v>13</v>
      </c>
      <c r="D5722">
        <v>10</v>
      </c>
      <c r="E5722" t="s">
        <v>18</v>
      </c>
      <c r="F5722" t="s">
        <v>17</v>
      </c>
      <c r="G5722" t="b">
        <v>1</v>
      </c>
      <c r="H5722">
        <v>5</v>
      </c>
      <c r="I5722">
        <v>32</v>
      </c>
      <c r="J5722" t="b">
        <v>1</v>
      </c>
      <c r="K5722">
        <f>YEAR(Table1[[#This Row],[Patient Admission Date]])</f>
        <v>2023</v>
      </c>
      <c r="L5722" t="str">
        <f>TEXT(Table1[[#This Row],[Patient Admission Date]],"mmm")</f>
        <v>Sep</v>
      </c>
      <c r="M5722" t="str">
        <f>TEXT(Table1[[#This Row],[Patient Admission Date]],"ddd")</f>
        <v>Sat</v>
      </c>
      <c r="N5722" t="str">
        <f>TEXT(INT(HOUR(Table1[[#This Row],[Patient Admission Date]])/3)*3,"00")&amp;"-"&amp;TEXT(INT(HOUR(Table1[[#This Row],[Patient Admission Date]])/3)*3+3,"00")</f>
        <v>09-12</v>
      </c>
      <c r="O5722" t="str" cm="1">
        <f t="array" ref="O5722">_xlfn.IFS(Table1[[#This Row],[Patient Age]]&lt;=14,"0-14",Table1[[#This Row],[Patient Age]]&lt;=29,"15-29",Table1[[#This Row],[Patient Age]]&lt;=44,"30-44",Table1[[#This Row],[Patient Age]]&lt;=59,"45-59",Table1[[#This Row],[Patient Age]]&lt;=74,"60-74",TRUE,"75+")</f>
        <v>0-14</v>
      </c>
      <c r="P5722" t="str" cm="1">
        <f t="array" ref="P5722">_xlfn.IFS(Table1[[#This Row],[Patient Waittime]]&lt;=15,"0-15",Table1[[#This Row],[Patient Waittime]]&lt;=30,"16-30",Table1[[#This Row],[Patient Waittime]]&lt;=45,"31-45",Table1[[#This Row],[Patient Waittime]]&lt;=60,"46-60",TRUE,"60+")</f>
        <v>31-45</v>
      </c>
      <c r="Q5722">
        <f>--(Table1[[#This Row],[Patient Waittime]]&lt;=30)</f>
        <v>0</v>
      </c>
      <c r="R5722">
        <f>--Table1[[#This Row],[Patient Admission Flag]]</f>
        <v>1</v>
      </c>
      <c r="S5722">
        <f>--AND(Table1[[#This Row],[WithinTarget]]=1,Table1[[#This Row],[Patient Satisfaction Score]]&gt;=7)</f>
        <v>0</v>
      </c>
      <c r="T5722" t="str">
        <f>IF(LEFT(Table1[[#This Row],[Patient Gender]],1)="F","Female","Male")</f>
        <v>Female</v>
      </c>
    </row>
    <row r="5723" spans="1:20" x14ac:dyDescent="0.3">
      <c r="A5723" t="s">
        <v>5827</v>
      </c>
      <c r="B5723" s="1">
        <v>45094.446527777778</v>
      </c>
      <c r="C5723" t="s">
        <v>13</v>
      </c>
      <c r="D5723">
        <v>47</v>
      </c>
      <c r="E5723" t="s">
        <v>18</v>
      </c>
      <c r="F5723" t="s">
        <v>17</v>
      </c>
      <c r="G5723" t="b">
        <v>1</v>
      </c>
      <c r="H5723">
        <v>10</v>
      </c>
      <c r="I5723">
        <v>58</v>
      </c>
      <c r="J5723" t="b">
        <v>1</v>
      </c>
      <c r="K5723">
        <f>YEAR(Table1[[#This Row],[Patient Admission Date]])</f>
        <v>2023</v>
      </c>
      <c r="L5723" t="str">
        <f>TEXT(Table1[[#This Row],[Patient Admission Date]],"mmm")</f>
        <v>Jun</v>
      </c>
      <c r="M5723" t="str">
        <f>TEXT(Table1[[#This Row],[Patient Admission Date]],"ddd")</f>
        <v>Sat</v>
      </c>
      <c r="N5723" t="str">
        <f>TEXT(INT(HOUR(Table1[[#This Row],[Patient Admission Date]])/3)*3,"00")&amp;"-"&amp;TEXT(INT(HOUR(Table1[[#This Row],[Patient Admission Date]])/3)*3+3,"00")</f>
        <v>09-12</v>
      </c>
      <c r="O5723" t="str" cm="1">
        <f t="array" ref="O5723">_xlfn.IFS(Table1[[#This Row],[Patient Age]]&lt;=14,"0-14",Table1[[#This Row],[Patient Age]]&lt;=29,"15-29",Table1[[#This Row],[Patient Age]]&lt;=44,"30-44",Table1[[#This Row],[Patient Age]]&lt;=59,"45-59",Table1[[#This Row],[Patient Age]]&lt;=74,"60-74",TRUE,"75+")</f>
        <v>45-59</v>
      </c>
      <c r="P5723" t="str" cm="1">
        <f t="array" ref="P5723">_xlfn.IFS(Table1[[#This Row],[Patient Waittime]]&lt;=15,"0-15",Table1[[#This Row],[Patient Waittime]]&lt;=30,"16-30",Table1[[#This Row],[Patient Waittime]]&lt;=45,"31-45",Table1[[#This Row],[Patient Waittime]]&lt;=60,"46-60",TRUE,"60+")</f>
        <v>46-60</v>
      </c>
      <c r="Q5723">
        <f>--(Table1[[#This Row],[Patient Waittime]]&lt;=30)</f>
        <v>0</v>
      </c>
      <c r="R5723">
        <f>--Table1[[#This Row],[Patient Admission Flag]]</f>
        <v>1</v>
      </c>
      <c r="S5723">
        <f>--AND(Table1[[#This Row],[WithinTarget]]=1,Table1[[#This Row],[Patient Satisfaction Score]]&gt;=7)</f>
        <v>0</v>
      </c>
      <c r="T5723" t="str">
        <f>IF(LEFT(Table1[[#This Row],[Patient Gender]],1)="F","Female","Male")</f>
        <v>Female</v>
      </c>
    </row>
    <row r="5724" spans="1:20" x14ac:dyDescent="0.3">
      <c r="A5724" t="s">
        <v>5828</v>
      </c>
      <c r="B5724" s="1">
        <v>45291.118750000001</v>
      </c>
      <c r="C5724" t="s">
        <v>13</v>
      </c>
      <c r="D5724">
        <v>50</v>
      </c>
      <c r="E5724" t="s">
        <v>18</v>
      </c>
      <c r="F5724" t="s">
        <v>23</v>
      </c>
      <c r="G5724" t="b">
        <v>1</v>
      </c>
      <c r="I5724">
        <v>55</v>
      </c>
      <c r="J5724" t="b">
        <v>1</v>
      </c>
      <c r="K5724">
        <f>YEAR(Table1[[#This Row],[Patient Admission Date]])</f>
        <v>2023</v>
      </c>
      <c r="L5724" t="str">
        <f>TEXT(Table1[[#This Row],[Patient Admission Date]],"mmm")</f>
        <v>Dec</v>
      </c>
      <c r="M5724" t="str">
        <f>TEXT(Table1[[#This Row],[Patient Admission Date]],"ddd")</f>
        <v>Sun</v>
      </c>
      <c r="N5724" t="str">
        <f>TEXT(INT(HOUR(Table1[[#This Row],[Patient Admission Date]])/3)*3,"00")&amp;"-"&amp;TEXT(INT(HOUR(Table1[[#This Row],[Patient Admission Date]])/3)*3+3,"00")</f>
        <v>00-03</v>
      </c>
      <c r="O5724" t="str" cm="1">
        <f t="array" ref="O5724">_xlfn.IFS(Table1[[#This Row],[Patient Age]]&lt;=14,"0-14",Table1[[#This Row],[Patient Age]]&lt;=29,"15-29",Table1[[#This Row],[Patient Age]]&lt;=44,"30-44",Table1[[#This Row],[Patient Age]]&lt;=59,"45-59",Table1[[#This Row],[Patient Age]]&lt;=74,"60-74",TRUE,"75+")</f>
        <v>45-59</v>
      </c>
      <c r="P5724" t="str" cm="1">
        <f t="array" ref="P5724">_xlfn.IFS(Table1[[#This Row],[Patient Waittime]]&lt;=15,"0-15",Table1[[#This Row],[Patient Waittime]]&lt;=30,"16-30",Table1[[#This Row],[Patient Waittime]]&lt;=45,"31-45",Table1[[#This Row],[Patient Waittime]]&lt;=60,"46-60",TRUE,"60+")</f>
        <v>46-60</v>
      </c>
      <c r="Q5724">
        <f>--(Table1[[#This Row],[Patient Waittime]]&lt;=30)</f>
        <v>0</v>
      </c>
      <c r="R5724">
        <f>--Table1[[#This Row],[Patient Admission Flag]]</f>
        <v>1</v>
      </c>
      <c r="S5724">
        <f>--AND(Table1[[#This Row],[WithinTarget]]=1,Table1[[#This Row],[Patient Satisfaction Score]]&gt;=7)</f>
        <v>0</v>
      </c>
      <c r="T5724" t="str">
        <f>IF(LEFT(Table1[[#This Row],[Patient Gender]],1)="F","Female","Male")</f>
        <v>Female</v>
      </c>
    </row>
    <row r="5725" spans="1:20" x14ac:dyDescent="0.3">
      <c r="A5725" t="s">
        <v>5829</v>
      </c>
      <c r="B5725" s="1">
        <v>45059.09097222222</v>
      </c>
      <c r="C5725" t="s">
        <v>13</v>
      </c>
      <c r="D5725">
        <v>14</v>
      </c>
      <c r="E5725" t="s">
        <v>18</v>
      </c>
      <c r="F5725" t="s">
        <v>23</v>
      </c>
      <c r="G5725" t="b">
        <v>1</v>
      </c>
      <c r="I5725">
        <v>24</v>
      </c>
      <c r="J5725" t="b">
        <v>1</v>
      </c>
      <c r="K5725">
        <f>YEAR(Table1[[#This Row],[Patient Admission Date]])</f>
        <v>2023</v>
      </c>
      <c r="L5725" t="str">
        <f>TEXT(Table1[[#This Row],[Patient Admission Date]],"mmm")</f>
        <v>May</v>
      </c>
      <c r="M5725" t="str">
        <f>TEXT(Table1[[#This Row],[Patient Admission Date]],"ddd")</f>
        <v>Sat</v>
      </c>
      <c r="N5725" t="str">
        <f>TEXT(INT(HOUR(Table1[[#This Row],[Patient Admission Date]])/3)*3,"00")&amp;"-"&amp;TEXT(INT(HOUR(Table1[[#This Row],[Patient Admission Date]])/3)*3+3,"00")</f>
        <v>00-03</v>
      </c>
      <c r="O5725" t="str" cm="1">
        <f t="array" ref="O5725">_xlfn.IFS(Table1[[#This Row],[Patient Age]]&lt;=14,"0-14",Table1[[#This Row],[Patient Age]]&lt;=29,"15-29",Table1[[#This Row],[Patient Age]]&lt;=44,"30-44",Table1[[#This Row],[Patient Age]]&lt;=59,"45-59",Table1[[#This Row],[Patient Age]]&lt;=74,"60-74",TRUE,"75+")</f>
        <v>0-14</v>
      </c>
      <c r="P5725" t="str" cm="1">
        <f t="array" ref="P5725">_xlfn.IFS(Table1[[#This Row],[Patient Waittime]]&lt;=15,"0-15",Table1[[#This Row],[Patient Waittime]]&lt;=30,"16-30",Table1[[#This Row],[Patient Waittime]]&lt;=45,"31-45",Table1[[#This Row],[Patient Waittime]]&lt;=60,"46-60",TRUE,"60+")</f>
        <v>16-30</v>
      </c>
      <c r="Q5725">
        <f>--(Table1[[#This Row],[Patient Waittime]]&lt;=30)</f>
        <v>1</v>
      </c>
      <c r="R5725">
        <f>--Table1[[#This Row],[Patient Admission Flag]]</f>
        <v>1</v>
      </c>
      <c r="S5725">
        <f>--AND(Table1[[#This Row],[WithinTarget]]=1,Table1[[#This Row],[Patient Satisfaction Score]]&gt;=7)</f>
        <v>0</v>
      </c>
      <c r="T5725" t="str">
        <f>IF(LEFT(Table1[[#This Row],[Patient Gender]],1)="F","Female","Male")</f>
        <v>Female</v>
      </c>
    </row>
    <row r="5726" spans="1:20" x14ac:dyDescent="0.3">
      <c r="A5726" t="s">
        <v>5830</v>
      </c>
      <c r="B5726" s="1">
        <v>45264.993055555555</v>
      </c>
      <c r="C5726" t="s">
        <v>13</v>
      </c>
      <c r="D5726">
        <v>75</v>
      </c>
      <c r="E5726" t="s">
        <v>18</v>
      </c>
      <c r="F5726" t="s">
        <v>23</v>
      </c>
      <c r="G5726" t="b">
        <v>1</v>
      </c>
      <c r="I5726">
        <v>58</v>
      </c>
      <c r="J5726" t="b">
        <v>1</v>
      </c>
      <c r="K5726">
        <f>YEAR(Table1[[#This Row],[Patient Admission Date]])</f>
        <v>2023</v>
      </c>
      <c r="L5726" t="str">
        <f>TEXT(Table1[[#This Row],[Patient Admission Date]],"mmm")</f>
        <v>Dec</v>
      </c>
      <c r="M5726" t="str">
        <f>TEXT(Table1[[#This Row],[Patient Admission Date]],"ddd")</f>
        <v>Mon</v>
      </c>
      <c r="N5726" t="str">
        <f>TEXT(INT(HOUR(Table1[[#This Row],[Patient Admission Date]])/3)*3,"00")&amp;"-"&amp;TEXT(INT(HOUR(Table1[[#This Row],[Patient Admission Date]])/3)*3+3,"00")</f>
        <v>21-24</v>
      </c>
      <c r="O5726" t="str" cm="1">
        <f t="array" ref="O5726">_xlfn.IFS(Table1[[#This Row],[Patient Age]]&lt;=14,"0-14",Table1[[#This Row],[Patient Age]]&lt;=29,"15-29",Table1[[#This Row],[Patient Age]]&lt;=44,"30-44",Table1[[#This Row],[Patient Age]]&lt;=59,"45-59",Table1[[#This Row],[Patient Age]]&lt;=74,"60-74",TRUE,"75+")</f>
        <v>75+</v>
      </c>
      <c r="P5726" t="str" cm="1">
        <f t="array" ref="P5726">_xlfn.IFS(Table1[[#This Row],[Patient Waittime]]&lt;=15,"0-15",Table1[[#This Row],[Patient Waittime]]&lt;=30,"16-30",Table1[[#This Row],[Patient Waittime]]&lt;=45,"31-45",Table1[[#This Row],[Patient Waittime]]&lt;=60,"46-60",TRUE,"60+")</f>
        <v>46-60</v>
      </c>
      <c r="Q5726">
        <f>--(Table1[[#This Row],[Patient Waittime]]&lt;=30)</f>
        <v>0</v>
      </c>
      <c r="R5726">
        <f>--Table1[[#This Row],[Patient Admission Flag]]</f>
        <v>1</v>
      </c>
      <c r="S5726">
        <f>--AND(Table1[[#This Row],[WithinTarget]]=1,Table1[[#This Row],[Patient Satisfaction Score]]&gt;=7)</f>
        <v>0</v>
      </c>
      <c r="T5726" t="str">
        <f>IF(LEFT(Table1[[#This Row],[Patient Gender]],1)="F","Female","Male")</f>
        <v>Female</v>
      </c>
    </row>
    <row r="5727" spans="1:20" x14ac:dyDescent="0.3">
      <c r="A5727" t="s">
        <v>5831</v>
      </c>
      <c r="B5727" s="1">
        <v>45513.454861111109</v>
      </c>
      <c r="C5727" t="s">
        <v>13</v>
      </c>
      <c r="D5727">
        <v>52</v>
      </c>
      <c r="E5727" t="s">
        <v>18</v>
      </c>
      <c r="F5727" t="s">
        <v>23</v>
      </c>
      <c r="G5727" t="b">
        <v>1</v>
      </c>
      <c r="I5727">
        <v>18</v>
      </c>
      <c r="J5727" t="b">
        <v>1</v>
      </c>
      <c r="K5727">
        <f>YEAR(Table1[[#This Row],[Patient Admission Date]])</f>
        <v>2024</v>
      </c>
      <c r="L5727" t="str">
        <f>TEXT(Table1[[#This Row],[Patient Admission Date]],"mmm")</f>
        <v>Aug</v>
      </c>
      <c r="M5727" t="str">
        <f>TEXT(Table1[[#This Row],[Patient Admission Date]],"ddd")</f>
        <v>Fri</v>
      </c>
      <c r="N5727" t="str">
        <f>TEXT(INT(HOUR(Table1[[#This Row],[Patient Admission Date]])/3)*3,"00")&amp;"-"&amp;TEXT(INT(HOUR(Table1[[#This Row],[Patient Admission Date]])/3)*3+3,"00")</f>
        <v>09-12</v>
      </c>
      <c r="O5727" t="str" cm="1">
        <f t="array" ref="O5727">_xlfn.IFS(Table1[[#This Row],[Patient Age]]&lt;=14,"0-14",Table1[[#This Row],[Patient Age]]&lt;=29,"15-29",Table1[[#This Row],[Patient Age]]&lt;=44,"30-44",Table1[[#This Row],[Patient Age]]&lt;=59,"45-59",Table1[[#This Row],[Patient Age]]&lt;=74,"60-74",TRUE,"75+")</f>
        <v>45-59</v>
      </c>
      <c r="P5727" t="str" cm="1">
        <f t="array" ref="P5727">_xlfn.IFS(Table1[[#This Row],[Patient Waittime]]&lt;=15,"0-15",Table1[[#This Row],[Patient Waittime]]&lt;=30,"16-30",Table1[[#This Row],[Patient Waittime]]&lt;=45,"31-45",Table1[[#This Row],[Patient Waittime]]&lt;=60,"46-60",TRUE,"60+")</f>
        <v>16-30</v>
      </c>
      <c r="Q5727">
        <f>--(Table1[[#This Row],[Patient Waittime]]&lt;=30)</f>
        <v>1</v>
      </c>
      <c r="R5727">
        <f>--Table1[[#This Row],[Patient Admission Flag]]</f>
        <v>1</v>
      </c>
      <c r="S5727">
        <f>--AND(Table1[[#This Row],[WithinTarget]]=1,Table1[[#This Row],[Patient Satisfaction Score]]&gt;=7)</f>
        <v>0</v>
      </c>
      <c r="T5727" t="str">
        <f>IF(LEFT(Table1[[#This Row],[Patient Gender]],1)="F","Female","Male")</f>
        <v>Female</v>
      </c>
    </row>
    <row r="5728" spans="1:20" x14ac:dyDescent="0.3">
      <c r="A5728" t="s">
        <v>5832</v>
      </c>
      <c r="B5728" s="1">
        <v>45570.783333333333</v>
      </c>
      <c r="C5728" t="s">
        <v>13</v>
      </c>
      <c r="D5728">
        <v>65</v>
      </c>
      <c r="E5728" t="s">
        <v>18</v>
      </c>
      <c r="F5728" t="s">
        <v>23</v>
      </c>
      <c r="G5728" t="b">
        <v>1</v>
      </c>
      <c r="H5728">
        <v>0</v>
      </c>
      <c r="I5728">
        <v>11</v>
      </c>
      <c r="J5728" t="b">
        <v>1</v>
      </c>
      <c r="K5728">
        <f>YEAR(Table1[[#This Row],[Patient Admission Date]])</f>
        <v>2024</v>
      </c>
      <c r="L5728" t="str">
        <f>TEXT(Table1[[#This Row],[Patient Admission Date]],"mmm")</f>
        <v>Oct</v>
      </c>
      <c r="M5728" t="str">
        <f>TEXT(Table1[[#This Row],[Patient Admission Date]],"ddd")</f>
        <v>Sat</v>
      </c>
      <c r="N5728" t="str">
        <f>TEXT(INT(HOUR(Table1[[#This Row],[Patient Admission Date]])/3)*3,"00")&amp;"-"&amp;TEXT(INT(HOUR(Table1[[#This Row],[Patient Admission Date]])/3)*3+3,"00")</f>
        <v>18-21</v>
      </c>
      <c r="O5728" t="str" cm="1">
        <f t="array" ref="O5728">_xlfn.IFS(Table1[[#This Row],[Patient Age]]&lt;=14,"0-14",Table1[[#This Row],[Patient Age]]&lt;=29,"15-29",Table1[[#This Row],[Patient Age]]&lt;=44,"30-44",Table1[[#This Row],[Patient Age]]&lt;=59,"45-59",Table1[[#This Row],[Patient Age]]&lt;=74,"60-74",TRUE,"75+")</f>
        <v>60-74</v>
      </c>
      <c r="P5728" t="str" cm="1">
        <f t="array" ref="P5728">_xlfn.IFS(Table1[[#This Row],[Patient Waittime]]&lt;=15,"0-15",Table1[[#This Row],[Patient Waittime]]&lt;=30,"16-30",Table1[[#This Row],[Patient Waittime]]&lt;=45,"31-45",Table1[[#This Row],[Patient Waittime]]&lt;=60,"46-60",TRUE,"60+")</f>
        <v>0-15</v>
      </c>
      <c r="Q5728">
        <f>--(Table1[[#This Row],[Patient Waittime]]&lt;=30)</f>
        <v>1</v>
      </c>
      <c r="R5728">
        <f>--Table1[[#This Row],[Patient Admission Flag]]</f>
        <v>1</v>
      </c>
      <c r="S5728">
        <f>--AND(Table1[[#This Row],[WithinTarget]]=1,Table1[[#This Row],[Patient Satisfaction Score]]&gt;=7)</f>
        <v>0</v>
      </c>
      <c r="T5728" t="str">
        <f>IF(LEFT(Table1[[#This Row],[Patient Gender]],1)="F","Female","Male")</f>
        <v>Female</v>
      </c>
    </row>
    <row r="5729" spans="1:20" x14ac:dyDescent="0.3">
      <c r="A5729" t="s">
        <v>5833</v>
      </c>
      <c r="B5729" s="1">
        <v>45498.171527777777</v>
      </c>
      <c r="C5729" t="s">
        <v>13</v>
      </c>
      <c r="D5729">
        <v>49</v>
      </c>
      <c r="E5729" t="s">
        <v>18</v>
      </c>
      <c r="F5729" t="s">
        <v>23</v>
      </c>
      <c r="G5729" t="b">
        <v>1</v>
      </c>
      <c r="H5729">
        <v>4</v>
      </c>
      <c r="I5729">
        <v>15</v>
      </c>
      <c r="J5729" t="b">
        <v>1</v>
      </c>
      <c r="K5729">
        <f>YEAR(Table1[[#This Row],[Patient Admission Date]])</f>
        <v>2024</v>
      </c>
      <c r="L5729" t="str">
        <f>TEXT(Table1[[#This Row],[Patient Admission Date]],"mmm")</f>
        <v>Jul</v>
      </c>
      <c r="M5729" t="str">
        <f>TEXT(Table1[[#This Row],[Patient Admission Date]],"ddd")</f>
        <v>Thu</v>
      </c>
      <c r="N5729" t="str">
        <f>TEXT(INT(HOUR(Table1[[#This Row],[Patient Admission Date]])/3)*3,"00")&amp;"-"&amp;TEXT(INT(HOUR(Table1[[#This Row],[Patient Admission Date]])/3)*3+3,"00")</f>
        <v>03-06</v>
      </c>
      <c r="O5729" t="str" cm="1">
        <f t="array" ref="O5729">_xlfn.IFS(Table1[[#This Row],[Patient Age]]&lt;=14,"0-14",Table1[[#This Row],[Patient Age]]&lt;=29,"15-29",Table1[[#This Row],[Patient Age]]&lt;=44,"30-44",Table1[[#This Row],[Patient Age]]&lt;=59,"45-59",Table1[[#This Row],[Patient Age]]&lt;=74,"60-74",TRUE,"75+")</f>
        <v>45-59</v>
      </c>
      <c r="P5729" t="str" cm="1">
        <f t="array" ref="P5729">_xlfn.IFS(Table1[[#This Row],[Patient Waittime]]&lt;=15,"0-15",Table1[[#This Row],[Patient Waittime]]&lt;=30,"16-30",Table1[[#This Row],[Patient Waittime]]&lt;=45,"31-45",Table1[[#This Row],[Patient Waittime]]&lt;=60,"46-60",TRUE,"60+")</f>
        <v>0-15</v>
      </c>
      <c r="Q5729">
        <f>--(Table1[[#This Row],[Patient Waittime]]&lt;=30)</f>
        <v>1</v>
      </c>
      <c r="R5729">
        <f>--Table1[[#This Row],[Patient Admission Flag]]</f>
        <v>1</v>
      </c>
      <c r="S5729">
        <f>--AND(Table1[[#This Row],[WithinTarget]]=1,Table1[[#This Row],[Patient Satisfaction Score]]&gt;=7)</f>
        <v>0</v>
      </c>
      <c r="T5729" t="str">
        <f>IF(LEFT(Table1[[#This Row],[Patient Gender]],1)="F","Female","Male")</f>
        <v>Female</v>
      </c>
    </row>
    <row r="5730" spans="1:20" x14ac:dyDescent="0.3">
      <c r="A5730" t="s">
        <v>5834</v>
      </c>
      <c r="B5730" s="1">
        <v>45143.244444444441</v>
      </c>
      <c r="C5730" t="s">
        <v>13</v>
      </c>
      <c r="D5730">
        <v>5</v>
      </c>
      <c r="E5730" t="s">
        <v>18</v>
      </c>
      <c r="F5730" t="s">
        <v>23</v>
      </c>
      <c r="G5730" t="b">
        <v>1</v>
      </c>
      <c r="H5730">
        <v>6</v>
      </c>
      <c r="I5730">
        <v>23</v>
      </c>
      <c r="J5730" t="b">
        <v>1</v>
      </c>
      <c r="K5730">
        <f>YEAR(Table1[[#This Row],[Patient Admission Date]])</f>
        <v>2023</v>
      </c>
      <c r="L5730" t="str">
        <f>TEXT(Table1[[#This Row],[Patient Admission Date]],"mmm")</f>
        <v>Aug</v>
      </c>
      <c r="M5730" t="str">
        <f>TEXT(Table1[[#This Row],[Patient Admission Date]],"ddd")</f>
        <v>Sat</v>
      </c>
      <c r="N5730" t="str">
        <f>TEXT(INT(HOUR(Table1[[#This Row],[Patient Admission Date]])/3)*3,"00")&amp;"-"&amp;TEXT(INT(HOUR(Table1[[#This Row],[Patient Admission Date]])/3)*3+3,"00")</f>
        <v>03-06</v>
      </c>
      <c r="O5730" t="str" cm="1">
        <f t="array" ref="O5730">_xlfn.IFS(Table1[[#This Row],[Patient Age]]&lt;=14,"0-14",Table1[[#This Row],[Patient Age]]&lt;=29,"15-29",Table1[[#This Row],[Patient Age]]&lt;=44,"30-44",Table1[[#This Row],[Patient Age]]&lt;=59,"45-59",Table1[[#This Row],[Patient Age]]&lt;=74,"60-74",TRUE,"75+")</f>
        <v>0-14</v>
      </c>
      <c r="P5730" t="str" cm="1">
        <f t="array" ref="P5730">_xlfn.IFS(Table1[[#This Row],[Patient Waittime]]&lt;=15,"0-15",Table1[[#This Row],[Patient Waittime]]&lt;=30,"16-30",Table1[[#This Row],[Patient Waittime]]&lt;=45,"31-45",Table1[[#This Row],[Patient Waittime]]&lt;=60,"46-60",TRUE,"60+")</f>
        <v>16-30</v>
      </c>
      <c r="Q5730">
        <f>--(Table1[[#This Row],[Patient Waittime]]&lt;=30)</f>
        <v>1</v>
      </c>
      <c r="R5730">
        <f>--Table1[[#This Row],[Patient Admission Flag]]</f>
        <v>1</v>
      </c>
      <c r="S5730">
        <f>--AND(Table1[[#This Row],[WithinTarget]]=1,Table1[[#This Row],[Patient Satisfaction Score]]&gt;=7)</f>
        <v>0</v>
      </c>
      <c r="T5730" t="str">
        <f>IF(LEFT(Table1[[#This Row],[Patient Gender]],1)="F","Female","Male")</f>
        <v>Female</v>
      </c>
    </row>
    <row r="5731" spans="1:20" x14ac:dyDescent="0.3">
      <c r="A5731" t="s">
        <v>5835</v>
      </c>
      <c r="B5731" s="1">
        <v>45122.418749999997</v>
      </c>
      <c r="C5731" t="s">
        <v>13</v>
      </c>
      <c r="D5731">
        <v>71</v>
      </c>
      <c r="E5731" t="s">
        <v>18</v>
      </c>
      <c r="F5731" t="s">
        <v>23</v>
      </c>
      <c r="G5731" t="b">
        <v>1</v>
      </c>
      <c r="H5731">
        <v>8</v>
      </c>
      <c r="I5731">
        <v>42</v>
      </c>
      <c r="J5731" t="b">
        <v>1</v>
      </c>
      <c r="K5731">
        <f>YEAR(Table1[[#This Row],[Patient Admission Date]])</f>
        <v>2023</v>
      </c>
      <c r="L5731" t="str">
        <f>TEXT(Table1[[#This Row],[Patient Admission Date]],"mmm")</f>
        <v>Jul</v>
      </c>
      <c r="M5731" t="str">
        <f>TEXT(Table1[[#This Row],[Patient Admission Date]],"ddd")</f>
        <v>Sat</v>
      </c>
      <c r="N5731" t="str">
        <f>TEXT(INT(HOUR(Table1[[#This Row],[Patient Admission Date]])/3)*3,"00")&amp;"-"&amp;TEXT(INT(HOUR(Table1[[#This Row],[Patient Admission Date]])/3)*3+3,"00")</f>
        <v>09-12</v>
      </c>
      <c r="O5731" t="str" cm="1">
        <f t="array" ref="O5731">_xlfn.IFS(Table1[[#This Row],[Patient Age]]&lt;=14,"0-14",Table1[[#This Row],[Patient Age]]&lt;=29,"15-29",Table1[[#This Row],[Patient Age]]&lt;=44,"30-44",Table1[[#This Row],[Patient Age]]&lt;=59,"45-59",Table1[[#This Row],[Patient Age]]&lt;=74,"60-74",TRUE,"75+")</f>
        <v>60-74</v>
      </c>
      <c r="P5731" t="str" cm="1">
        <f t="array" ref="P5731">_xlfn.IFS(Table1[[#This Row],[Patient Waittime]]&lt;=15,"0-15",Table1[[#This Row],[Patient Waittime]]&lt;=30,"16-30",Table1[[#This Row],[Patient Waittime]]&lt;=45,"31-45",Table1[[#This Row],[Patient Waittime]]&lt;=60,"46-60",TRUE,"60+")</f>
        <v>31-45</v>
      </c>
      <c r="Q5731">
        <f>--(Table1[[#This Row],[Patient Waittime]]&lt;=30)</f>
        <v>0</v>
      </c>
      <c r="R5731">
        <f>--Table1[[#This Row],[Patient Admission Flag]]</f>
        <v>1</v>
      </c>
      <c r="S5731">
        <f>--AND(Table1[[#This Row],[WithinTarget]]=1,Table1[[#This Row],[Patient Satisfaction Score]]&gt;=7)</f>
        <v>0</v>
      </c>
      <c r="T5731" t="str">
        <f>IF(LEFT(Table1[[#This Row],[Patient Gender]],1)="F","Female","Male")</f>
        <v>Female</v>
      </c>
    </row>
    <row r="5732" spans="1:20" x14ac:dyDescent="0.3">
      <c r="A5732" t="s">
        <v>5836</v>
      </c>
      <c r="B5732" s="1">
        <v>45340.848611111112</v>
      </c>
      <c r="C5732" t="s">
        <v>13</v>
      </c>
      <c r="D5732">
        <v>13</v>
      </c>
      <c r="E5732" t="s">
        <v>18</v>
      </c>
      <c r="F5732" t="s">
        <v>28</v>
      </c>
      <c r="G5732" t="b">
        <v>1</v>
      </c>
      <c r="I5732">
        <v>27</v>
      </c>
      <c r="J5732" t="b">
        <v>1</v>
      </c>
      <c r="K5732">
        <f>YEAR(Table1[[#This Row],[Patient Admission Date]])</f>
        <v>2024</v>
      </c>
      <c r="L5732" t="str">
        <f>TEXT(Table1[[#This Row],[Patient Admission Date]],"mmm")</f>
        <v>Feb</v>
      </c>
      <c r="M5732" t="str">
        <f>TEXT(Table1[[#This Row],[Patient Admission Date]],"ddd")</f>
        <v>Sun</v>
      </c>
      <c r="N5732" t="str">
        <f>TEXT(INT(HOUR(Table1[[#This Row],[Patient Admission Date]])/3)*3,"00")&amp;"-"&amp;TEXT(INT(HOUR(Table1[[#This Row],[Patient Admission Date]])/3)*3+3,"00")</f>
        <v>18-21</v>
      </c>
      <c r="O5732" t="str" cm="1">
        <f t="array" ref="O5732">_xlfn.IFS(Table1[[#This Row],[Patient Age]]&lt;=14,"0-14",Table1[[#This Row],[Patient Age]]&lt;=29,"15-29",Table1[[#This Row],[Patient Age]]&lt;=44,"30-44",Table1[[#This Row],[Patient Age]]&lt;=59,"45-59",Table1[[#This Row],[Patient Age]]&lt;=74,"60-74",TRUE,"75+")</f>
        <v>0-14</v>
      </c>
      <c r="P5732" t="str" cm="1">
        <f t="array" ref="P5732">_xlfn.IFS(Table1[[#This Row],[Patient Waittime]]&lt;=15,"0-15",Table1[[#This Row],[Patient Waittime]]&lt;=30,"16-30",Table1[[#This Row],[Patient Waittime]]&lt;=45,"31-45",Table1[[#This Row],[Patient Waittime]]&lt;=60,"46-60",TRUE,"60+")</f>
        <v>16-30</v>
      </c>
      <c r="Q5732">
        <f>--(Table1[[#This Row],[Patient Waittime]]&lt;=30)</f>
        <v>1</v>
      </c>
      <c r="R5732">
        <f>--Table1[[#This Row],[Patient Admission Flag]]</f>
        <v>1</v>
      </c>
      <c r="S5732">
        <f>--AND(Table1[[#This Row],[WithinTarget]]=1,Table1[[#This Row],[Patient Satisfaction Score]]&gt;=7)</f>
        <v>0</v>
      </c>
      <c r="T5732" t="str">
        <f>IF(LEFT(Table1[[#This Row],[Patient Gender]],1)="F","Female","Male")</f>
        <v>Female</v>
      </c>
    </row>
    <row r="5733" spans="1:20" x14ac:dyDescent="0.3">
      <c r="A5733" t="s">
        <v>5837</v>
      </c>
      <c r="B5733" s="1">
        <v>45346.211805555555</v>
      </c>
      <c r="C5733" t="s">
        <v>13</v>
      </c>
      <c r="D5733">
        <v>43</v>
      </c>
      <c r="E5733" t="s">
        <v>18</v>
      </c>
      <c r="F5733" t="s">
        <v>28</v>
      </c>
      <c r="G5733" t="b">
        <v>1</v>
      </c>
      <c r="I5733">
        <v>14</v>
      </c>
      <c r="J5733" t="b">
        <v>1</v>
      </c>
      <c r="K5733">
        <f>YEAR(Table1[[#This Row],[Patient Admission Date]])</f>
        <v>2024</v>
      </c>
      <c r="L5733" t="str">
        <f>TEXT(Table1[[#This Row],[Patient Admission Date]],"mmm")</f>
        <v>Feb</v>
      </c>
      <c r="M5733" t="str">
        <f>TEXT(Table1[[#This Row],[Patient Admission Date]],"ddd")</f>
        <v>Sat</v>
      </c>
      <c r="N5733" t="str">
        <f>TEXT(INT(HOUR(Table1[[#This Row],[Patient Admission Date]])/3)*3,"00")&amp;"-"&amp;TEXT(INT(HOUR(Table1[[#This Row],[Patient Admission Date]])/3)*3+3,"00")</f>
        <v>03-06</v>
      </c>
      <c r="O5733" t="str" cm="1">
        <f t="array" ref="O5733">_xlfn.IFS(Table1[[#This Row],[Patient Age]]&lt;=14,"0-14",Table1[[#This Row],[Patient Age]]&lt;=29,"15-29",Table1[[#This Row],[Patient Age]]&lt;=44,"30-44",Table1[[#This Row],[Patient Age]]&lt;=59,"45-59",Table1[[#This Row],[Patient Age]]&lt;=74,"60-74",TRUE,"75+")</f>
        <v>30-44</v>
      </c>
      <c r="P5733" t="str" cm="1">
        <f t="array" ref="P5733">_xlfn.IFS(Table1[[#This Row],[Patient Waittime]]&lt;=15,"0-15",Table1[[#This Row],[Patient Waittime]]&lt;=30,"16-30",Table1[[#This Row],[Patient Waittime]]&lt;=45,"31-45",Table1[[#This Row],[Patient Waittime]]&lt;=60,"46-60",TRUE,"60+")</f>
        <v>0-15</v>
      </c>
      <c r="Q5733">
        <f>--(Table1[[#This Row],[Patient Waittime]]&lt;=30)</f>
        <v>1</v>
      </c>
      <c r="R5733">
        <f>--Table1[[#This Row],[Patient Admission Flag]]</f>
        <v>1</v>
      </c>
      <c r="S5733">
        <f>--AND(Table1[[#This Row],[WithinTarget]]=1,Table1[[#This Row],[Patient Satisfaction Score]]&gt;=7)</f>
        <v>0</v>
      </c>
      <c r="T5733" t="str">
        <f>IF(LEFT(Table1[[#This Row],[Patient Gender]],1)="F","Female","Male")</f>
        <v>Female</v>
      </c>
    </row>
    <row r="5734" spans="1:20" x14ac:dyDescent="0.3">
      <c r="A5734" t="s">
        <v>5838</v>
      </c>
      <c r="B5734" s="1">
        <v>45349.871527777781</v>
      </c>
      <c r="C5734" t="s">
        <v>13</v>
      </c>
      <c r="D5734">
        <v>36</v>
      </c>
      <c r="E5734" t="s">
        <v>18</v>
      </c>
      <c r="F5734" t="s">
        <v>28</v>
      </c>
      <c r="G5734" t="b">
        <v>1</v>
      </c>
      <c r="I5734">
        <v>42</v>
      </c>
      <c r="J5734" t="b">
        <v>1</v>
      </c>
      <c r="K5734">
        <f>YEAR(Table1[[#This Row],[Patient Admission Date]])</f>
        <v>2024</v>
      </c>
      <c r="L5734" t="str">
        <f>TEXT(Table1[[#This Row],[Patient Admission Date]],"mmm")</f>
        <v>Feb</v>
      </c>
      <c r="M5734" t="str">
        <f>TEXT(Table1[[#This Row],[Patient Admission Date]],"ddd")</f>
        <v>Tue</v>
      </c>
      <c r="N5734" t="str">
        <f>TEXT(INT(HOUR(Table1[[#This Row],[Patient Admission Date]])/3)*3,"00")&amp;"-"&amp;TEXT(INT(HOUR(Table1[[#This Row],[Patient Admission Date]])/3)*3+3,"00")</f>
        <v>18-21</v>
      </c>
      <c r="O5734" t="str" cm="1">
        <f t="array" ref="O5734">_xlfn.IFS(Table1[[#This Row],[Patient Age]]&lt;=14,"0-14",Table1[[#This Row],[Patient Age]]&lt;=29,"15-29",Table1[[#This Row],[Patient Age]]&lt;=44,"30-44",Table1[[#This Row],[Patient Age]]&lt;=59,"45-59",Table1[[#This Row],[Patient Age]]&lt;=74,"60-74",TRUE,"75+")</f>
        <v>30-44</v>
      </c>
      <c r="P5734" t="str" cm="1">
        <f t="array" ref="P5734">_xlfn.IFS(Table1[[#This Row],[Patient Waittime]]&lt;=15,"0-15",Table1[[#This Row],[Patient Waittime]]&lt;=30,"16-30",Table1[[#This Row],[Patient Waittime]]&lt;=45,"31-45",Table1[[#This Row],[Patient Waittime]]&lt;=60,"46-60",TRUE,"60+")</f>
        <v>31-45</v>
      </c>
      <c r="Q5734">
        <f>--(Table1[[#This Row],[Patient Waittime]]&lt;=30)</f>
        <v>0</v>
      </c>
      <c r="R5734">
        <f>--Table1[[#This Row],[Patient Admission Flag]]</f>
        <v>1</v>
      </c>
      <c r="S5734">
        <f>--AND(Table1[[#This Row],[WithinTarget]]=1,Table1[[#This Row],[Patient Satisfaction Score]]&gt;=7)</f>
        <v>0</v>
      </c>
      <c r="T5734" t="str">
        <f>IF(LEFT(Table1[[#This Row],[Patient Gender]],1)="F","Female","Male")</f>
        <v>Female</v>
      </c>
    </row>
    <row r="5735" spans="1:20" x14ac:dyDescent="0.3">
      <c r="A5735" t="s">
        <v>5839</v>
      </c>
      <c r="B5735" s="1">
        <v>45480.231944444444</v>
      </c>
      <c r="C5735" t="s">
        <v>13</v>
      </c>
      <c r="D5735">
        <v>13</v>
      </c>
      <c r="E5735" t="s">
        <v>18</v>
      </c>
      <c r="F5735" t="s">
        <v>28</v>
      </c>
      <c r="G5735" t="b">
        <v>1</v>
      </c>
      <c r="H5735">
        <v>6</v>
      </c>
      <c r="I5735">
        <v>59</v>
      </c>
      <c r="J5735" t="b">
        <v>1</v>
      </c>
      <c r="K5735">
        <f>YEAR(Table1[[#This Row],[Patient Admission Date]])</f>
        <v>2024</v>
      </c>
      <c r="L5735" t="str">
        <f>TEXT(Table1[[#This Row],[Patient Admission Date]],"mmm")</f>
        <v>Jul</v>
      </c>
      <c r="M5735" t="str">
        <f>TEXT(Table1[[#This Row],[Patient Admission Date]],"ddd")</f>
        <v>Sun</v>
      </c>
      <c r="N5735" t="str">
        <f>TEXT(INT(HOUR(Table1[[#This Row],[Patient Admission Date]])/3)*3,"00")&amp;"-"&amp;TEXT(INT(HOUR(Table1[[#This Row],[Patient Admission Date]])/3)*3+3,"00")</f>
        <v>03-06</v>
      </c>
      <c r="O5735" t="str" cm="1">
        <f t="array" ref="O5735">_xlfn.IFS(Table1[[#This Row],[Patient Age]]&lt;=14,"0-14",Table1[[#This Row],[Patient Age]]&lt;=29,"15-29",Table1[[#This Row],[Patient Age]]&lt;=44,"30-44",Table1[[#This Row],[Patient Age]]&lt;=59,"45-59",Table1[[#This Row],[Patient Age]]&lt;=74,"60-74",TRUE,"75+")</f>
        <v>0-14</v>
      </c>
      <c r="P5735" t="str" cm="1">
        <f t="array" ref="P5735">_xlfn.IFS(Table1[[#This Row],[Patient Waittime]]&lt;=15,"0-15",Table1[[#This Row],[Patient Waittime]]&lt;=30,"16-30",Table1[[#This Row],[Patient Waittime]]&lt;=45,"31-45",Table1[[#This Row],[Patient Waittime]]&lt;=60,"46-60",TRUE,"60+")</f>
        <v>46-60</v>
      </c>
      <c r="Q5735">
        <f>--(Table1[[#This Row],[Patient Waittime]]&lt;=30)</f>
        <v>0</v>
      </c>
      <c r="R5735">
        <f>--Table1[[#This Row],[Patient Admission Flag]]</f>
        <v>1</v>
      </c>
      <c r="S5735">
        <f>--AND(Table1[[#This Row],[WithinTarget]]=1,Table1[[#This Row],[Patient Satisfaction Score]]&gt;=7)</f>
        <v>0</v>
      </c>
      <c r="T5735" t="str">
        <f>IF(LEFT(Table1[[#This Row],[Patient Gender]],1)="F","Female","Male")</f>
        <v>Female</v>
      </c>
    </row>
    <row r="5736" spans="1:20" x14ac:dyDescent="0.3">
      <c r="A5736" t="s">
        <v>5840</v>
      </c>
      <c r="B5736" s="1">
        <v>45218.384027777778</v>
      </c>
      <c r="C5736" t="s">
        <v>13</v>
      </c>
      <c r="D5736">
        <v>3</v>
      </c>
      <c r="E5736" t="s">
        <v>22</v>
      </c>
      <c r="F5736" t="s">
        <v>27</v>
      </c>
      <c r="G5736" t="b">
        <v>1</v>
      </c>
      <c r="I5736">
        <v>12</v>
      </c>
      <c r="J5736" t="b">
        <v>1</v>
      </c>
      <c r="K5736">
        <f>YEAR(Table1[[#This Row],[Patient Admission Date]])</f>
        <v>2023</v>
      </c>
      <c r="L5736" t="str">
        <f>TEXT(Table1[[#This Row],[Patient Admission Date]],"mmm")</f>
        <v>Oct</v>
      </c>
      <c r="M5736" t="str">
        <f>TEXT(Table1[[#This Row],[Patient Admission Date]],"ddd")</f>
        <v>Thu</v>
      </c>
      <c r="N5736" t="str">
        <f>TEXT(INT(HOUR(Table1[[#This Row],[Patient Admission Date]])/3)*3,"00")&amp;"-"&amp;TEXT(INT(HOUR(Table1[[#This Row],[Patient Admission Date]])/3)*3+3,"00")</f>
        <v>09-12</v>
      </c>
      <c r="O5736" t="str" cm="1">
        <f t="array" ref="O5736">_xlfn.IFS(Table1[[#This Row],[Patient Age]]&lt;=14,"0-14",Table1[[#This Row],[Patient Age]]&lt;=29,"15-29",Table1[[#This Row],[Patient Age]]&lt;=44,"30-44",Table1[[#This Row],[Patient Age]]&lt;=59,"45-59",Table1[[#This Row],[Patient Age]]&lt;=74,"60-74",TRUE,"75+")</f>
        <v>0-14</v>
      </c>
      <c r="P5736" t="str" cm="1">
        <f t="array" ref="P5736">_xlfn.IFS(Table1[[#This Row],[Patient Waittime]]&lt;=15,"0-15",Table1[[#This Row],[Patient Waittime]]&lt;=30,"16-30",Table1[[#This Row],[Patient Waittime]]&lt;=45,"31-45",Table1[[#This Row],[Patient Waittime]]&lt;=60,"46-60",TRUE,"60+")</f>
        <v>0-15</v>
      </c>
      <c r="Q5736">
        <f>--(Table1[[#This Row],[Patient Waittime]]&lt;=30)</f>
        <v>1</v>
      </c>
      <c r="R5736">
        <f>--Table1[[#This Row],[Patient Admission Flag]]</f>
        <v>1</v>
      </c>
      <c r="S5736">
        <f>--AND(Table1[[#This Row],[WithinTarget]]=1,Table1[[#This Row],[Patient Satisfaction Score]]&gt;=7)</f>
        <v>0</v>
      </c>
      <c r="T5736" t="str">
        <f>IF(LEFT(Table1[[#This Row],[Patient Gender]],1)="F","Female","Male")</f>
        <v>Female</v>
      </c>
    </row>
    <row r="5737" spans="1:20" x14ac:dyDescent="0.3">
      <c r="A5737" t="s">
        <v>5841</v>
      </c>
      <c r="B5737" s="1">
        <v>45191.121527777781</v>
      </c>
      <c r="C5737" t="s">
        <v>13</v>
      </c>
      <c r="D5737">
        <v>74</v>
      </c>
      <c r="E5737" t="s">
        <v>22</v>
      </c>
      <c r="F5737" t="s">
        <v>27</v>
      </c>
      <c r="G5737" t="b">
        <v>1</v>
      </c>
      <c r="I5737">
        <v>50</v>
      </c>
      <c r="J5737" t="b">
        <v>1</v>
      </c>
      <c r="K5737">
        <f>YEAR(Table1[[#This Row],[Patient Admission Date]])</f>
        <v>2023</v>
      </c>
      <c r="L5737" t="str">
        <f>TEXT(Table1[[#This Row],[Patient Admission Date]],"mmm")</f>
        <v>Sep</v>
      </c>
      <c r="M5737" t="str">
        <f>TEXT(Table1[[#This Row],[Patient Admission Date]],"ddd")</f>
        <v>Fri</v>
      </c>
      <c r="N5737" t="str">
        <f>TEXT(INT(HOUR(Table1[[#This Row],[Patient Admission Date]])/3)*3,"00")&amp;"-"&amp;TEXT(INT(HOUR(Table1[[#This Row],[Patient Admission Date]])/3)*3+3,"00")</f>
        <v>00-03</v>
      </c>
      <c r="O5737" t="str" cm="1">
        <f t="array" ref="O5737">_xlfn.IFS(Table1[[#This Row],[Patient Age]]&lt;=14,"0-14",Table1[[#This Row],[Patient Age]]&lt;=29,"15-29",Table1[[#This Row],[Patient Age]]&lt;=44,"30-44",Table1[[#This Row],[Patient Age]]&lt;=59,"45-59",Table1[[#This Row],[Patient Age]]&lt;=74,"60-74",TRUE,"75+")</f>
        <v>60-74</v>
      </c>
      <c r="P5737" t="str" cm="1">
        <f t="array" ref="P5737">_xlfn.IFS(Table1[[#This Row],[Patient Waittime]]&lt;=15,"0-15",Table1[[#This Row],[Patient Waittime]]&lt;=30,"16-30",Table1[[#This Row],[Patient Waittime]]&lt;=45,"31-45",Table1[[#This Row],[Patient Waittime]]&lt;=60,"46-60",TRUE,"60+")</f>
        <v>46-60</v>
      </c>
      <c r="Q5737">
        <f>--(Table1[[#This Row],[Patient Waittime]]&lt;=30)</f>
        <v>0</v>
      </c>
      <c r="R5737">
        <f>--Table1[[#This Row],[Patient Admission Flag]]</f>
        <v>1</v>
      </c>
      <c r="S5737">
        <f>--AND(Table1[[#This Row],[WithinTarget]]=1,Table1[[#This Row],[Patient Satisfaction Score]]&gt;=7)</f>
        <v>0</v>
      </c>
      <c r="T5737" t="str">
        <f>IF(LEFT(Table1[[#This Row],[Patient Gender]],1)="F","Female","Male")</f>
        <v>Female</v>
      </c>
    </row>
    <row r="5738" spans="1:20" x14ac:dyDescent="0.3">
      <c r="A5738" t="s">
        <v>5842</v>
      </c>
      <c r="B5738" s="1">
        <v>45316.14166666667</v>
      </c>
      <c r="C5738" t="s">
        <v>13</v>
      </c>
      <c r="D5738">
        <v>15</v>
      </c>
      <c r="E5738" t="s">
        <v>22</v>
      </c>
      <c r="F5738" t="s">
        <v>27</v>
      </c>
      <c r="G5738" t="b">
        <v>1</v>
      </c>
      <c r="I5738">
        <v>24</v>
      </c>
      <c r="J5738" t="b">
        <v>1</v>
      </c>
      <c r="K5738">
        <f>YEAR(Table1[[#This Row],[Patient Admission Date]])</f>
        <v>2024</v>
      </c>
      <c r="L5738" t="str">
        <f>TEXT(Table1[[#This Row],[Patient Admission Date]],"mmm")</f>
        <v>Jan</v>
      </c>
      <c r="M5738" t="str">
        <f>TEXT(Table1[[#This Row],[Patient Admission Date]],"ddd")</f>
        <v>Thu</v>
      </c>
      <c r="N5738" t="str">
        <f>TEXT(INT(HOUR(Table1[[#This Row],[Patient Admission Date]])/3)*3,"00")&amp;"-"&amp;TEXT(INT(HOUR(Table1[[#This Row],[Patient Admission Date]])/3)*3+3,"00")</f>
        <v>03-06</v>
      </c>
      <c r="O5738" t="str" cm="1">
        <f t="array" ref="O5738">_xlfn.IFS(Table1[[#This Row],[Patient Age]]&lt;=14,"0-14",Table1[[#This Row],[Patient Age]]&lt;=29,"15-29",Table1[[#This Row],[Patient Age]]&lt;=44,"30-44",Table1[[#This Row],[Patient Age]]&lt;=59,"45-59",Table1[[#This Row],[Patient Age]]&lt;=74,"60-74",TRUE,"75+")</f>
        <v>15-29</v>
      </c>
      <c r="P5738" t="str" cm="1">
        <f t="array" ref="P5738">_xlfn.IFS(Table1[[#This Row],[Patient Waittime]]&lt;=15,"0-15",Table1[[#This Row],[Patient Waittime]]&lt;=30,"16-30",Table1[[#This Row],[Patient Waittime]]&lt;=45,"31-45",Table1[[#This Row],[Patient Waittime]]&lt;=60,"46-60",TRUE,"60+")</f>
        <v>16-30</v>
      </c>
      <c r="Q5738">
        <f>--(Table1[[#This Row],[Patient Waittime]]&lt;=30)</f>
        <v>1</v>
      </c>
      <c r="R5738">
        <f>--Table1[[#This Row],[Patient Admission Flag]]</f>
        <v>1</v>
      </c>
      <c r="S5738">
        <f>--AND(Table1[[#This Row],[WithinTarget]]=1,Table1[[#This Row],[Patient Satisfaction Score]]&gt;=7)</f>
        <v>0</v>
      </c>
      <c r="T5738" t="str">
        <f>IF(LEFT(Table1[[#This Row],[Patient Gender]],1)="F","Female","Male")</f>
        <v>Female</v>
      </c>
    </row>
    <row r="5739" spans="1:20" x14ac:dyDescent="0.3">
      <c r="A5739" t="s">
        <v>5843</v>
      </c>
      <c r="B5739" s="1">
        <v>45363.445138888892</v>
      </c>
      <c r="C5739" t="s">
        <v>13</v>
      </c>
      <c r="D5739">
        <v>71</v>
      </c>
      <c r="E5739" t="s">
        <v>22</v>
      </c>
      <c r="F5739" t="s">
        <v>27</v>
      </c>
      <c r="G5739" t="b">
        <v>1</v>
      </c>
      <c r="I5739">
        <v>28</v>
      </c>
      <c r="J5739" t="b">
        <v>1</v>
      </c>
      <c r="K5739">
        <f>YEAR(Table1[[#This Row],[Patient Admission Date]])</f>
        <v>2024</v>
      </c>
      <c r="L5739" t="str">
        <f>TEXT(Table1[[#This Row],[Patient Admission Date]],"mmm")</f>
        <v>Mar</v>
      </c>
      <c r="M5739" t="str">
        <f>TEXT(Table1[[#This Row],[Patient Admission Date]],"ddd")</f>
        <v>Tue</v>
      </c>
      <c r="N5739" t="str">
        <f>TEXT(INT(HOUR(Table1[[#This Row],[Patient Admission Date]])/3)*3,"00")&amp;"-"&amp;TEXT(INT(HOUR(Table1[[#This Row],[Patient Admission Date]])/3)*3+3,"00")</f>
        <v>09-12</v>
      </c>
      <c r="O5739" t="str" cm="1">
        <f t="array" ref="O5739">_xlfn.IFS(Table1[[#This Row],[Patient Age]]&lt;=14,"0-14",Table1[[#This Row],[Patient Age]]&lt;=29,"15-29",Table1[[#This Row],[Patient Age]]&lt;=44,"30-44",Table1[[#This Row],[Patient Age]]&lt;=59,"45-59",Table1[[#This Row],[Patient Age]]&lt;=74,"60-74",TRUE,"75+")</f>
        <v>60-74</v>
      </c>
      <c r="P5739" t="str" cm="1">
        <f t="array" ref="P5739">_xlfn.IFS(Table1[[#This Row],[Patient Waittime]]&lt;=15,"0-15",Table1[[#This Row],[Patient Waittime]]&lt;=30,"16-30",Table1[[#This Row],[Patient Waittime]]&lt;=45,"31-45",Table1[[#This Row],[Patient Waittime]]&lt;=60,"46-60",TRUE,"60+")</f>
        <v>16-30</v>
      </c>
      <c r="Q5739">
        <f>--(Table1[[#This Row],[Patient Waittime]]&lt;=30)</f>
        <v>1</v>
      </c>
      <c r="R5739">
        <f>--Table1[[#This Row],[Patient Admission Flag]]</f>
        <v>1</v>
      </c>
      <c r="S5739">
        <f>--AND(Table1[[#This Row],[WithinTarget]]=1,Table1[[#This Row],[Patient Satisfaction Score]]&gt;=7)</f>
        <v>0</v>
      </c>
      <c r="T5739" t="str">
        <f>IF(LEFT(Table1[[#This Row],[Patient Gender]],1)="F","Female","Male")</f>
        <v>Female</v>
      </c>
    </row>
    <row r="5740" spans="1:20" x14ac:dyDescent="0.3">
      <c r="A5740" t="s">
        <v>5844</v>
      </c>
      <c r="B5740" s="1">
        <v>45312.932638888888</v>
      </c>
      <c r="C5740" t="s">
        <v>13</v>
      </c>
      <c r="D5740">
        <v>69</v>
      </c>
      <c r="E5740" t="s">
        <v>22</v>
      </c>
      <c r="F5740" t="s">
        <v>27</v>
      </c>
      <c r="G5740" t="b">
        <v>1</v>
      </c>
      <c r="I5740">
        <v>37</v>
      </c>
      <c r="J5740" t="b">
        <v>1</v>
      </c>
      <c r="K5740">
        <f>YEAR(Table1[[#This Row],[Patient Admission Date]])</f>
        <v>2024</v>
      </c>
      <c r="L5740" t="str">
        <f>TEXT(Table1[[#This Row],[Patient Admission Date]],"mmm")</f>
        <v>Jan</v>
      </c>
      <c r="M5740" t="str">
        <f>TEXT(Table1[[#This Row],[Patient Admission Date]],"ddd")</f>
        <v>Sun</v>
      </c>
      <c r="N5740" t="str">
        <f>TEXT(INT(HOUR(Table1[[#This Row],[Patient Admission Date]])/3)*3,"00")&amp;"-"&amp;TEXT(INT(HOUR(Table1[[#This Row],[Patient Admission Date]])/3)*3+3,"00")</f>
        <v>21-24</v>
      </c>
      <c r="O5740" t="str" cm="1">
        <f t="array" ref="O5740">_xlfn.IFS(Table1[[#This Row],[Patient Age]]&lt;=14,"0-14",Table1[[#This Row],[Patient Age]]&lt;=29,"15-29",Table1[[#This Row],[Patient Age]]&lt;=44,"30-44",Table1[[#This Row],[Patient Age]]&lt;=59,"45-59",Table1[[#This Row],[Patient Age]]&lt;=74,"60-74",TRUE,"75+")</f>
        <v>60-74</v>
      </c>
      <c r="P5740" t="str" cm="1">
        <f t="array" ref="P5740">_xlfn.IFS(Table1[[#This Row],[Patient Waittime]]&lt;=15,"0-15",Table1[[#This Row],[Patient Waittime]]&lt;=30,"16-30",Table1[[#This Row],[Patient Waittime]]&lt;=45,"31-45",Table1[[#This Row],[Patient Waittime]]&lt;=60,"46-60",TRUE,"60+")</f>
        <v>31-45</v>
      </c>
      <c r="Q5740">
        <f>--(Table1[[#This Row],[Patient Waittime]]&lt;=30)</f>
        <v>0</v>
      </c>
      <c r="R5740">
        <f>--Table1[[#This Row],[Patient Admission Flag]]</f>
        <v>1</v>
      </c>
      <c r="S5740">
        <f>--AND(Table1[[#This Row],[WithinTarget]]=1,Table1[[#This Row],[Patient Satisfaction Score]]&gt;=7)</f>
        <v>0</v>
      </c>
      <c r="T5740" t="str">
        <f>IF(LEFT(Table1[[#This Row],[Patient Gender]],1)="F","Female","Male")</f>
        <v>Female</v>
      </c>
    </row>
    <row r="5741" spans="1:20" x14ac:dyDescent="0.3">
      <c r="A5741" t="s">
        <v>5845</v>
      </c>
      <c r="B5741" s="1">
        <v>45159.154861111114</v>
      </c>
      <c r="C5741" t="s">
        <v>13</v>
      </c>
      <c r="D5741">
        <v>10</v>
      </c>
      <c r="E5741" t="s">
        <v>22</v>
      </c>
      <c r="F5741" t="s">
        <v>27</v>
      </c>
      <c r="G5741" t="b">
        <v>1</v>
      </c>
      <c r="I5741">
        <v>52</v>
      </c>
      <c r="J5741" t="b">
        <v>1</v>
      </c>
      <c r="K5741">
        <f>YEAR(Table1[[#This Row],[Patient Admission Date]])</f>
        <v>2023</v>
      </c>
      <c r="L5741" t="str">
        <f>TEXT(Table1[[#This Row],[Patient Admission Date]],"mmm")</f>
        <v>Aug</v>
      </c>
      <c r="M5741" t="str">
        <f>TEXT(Table1[[#This Row],[Patient Admission Date]],"ddd")</f>
        <v>Mon</v>
      </c>
      <c r="N5741" t="str">
        <f>TEXT(INT(HOUR(Table1[[#This Row],[Patient Admission Date]])/3)*3,"00")&amp;"-"&amp;TEXT(INT(HOUR(Table1[[#This Row],[Patient Admission Date]])/3)*3+3,"00")</f>
        <v>03-06</v>
      </c>
      <c r="O5741" t="str" cm="1">
        <f t="array" ref="O5741">_xlfn.IFS(Table1[[#This Row],[Patient Age]]&lt;=14,"0-14",Table1[[#This Row],[Patient Age]]&lt;=29,"15-29",Table1[[#This Row],[Patient Age]]&lt;=44,"30-44",Table1[[#This Row],[Patient Age]]&lt;=59,"45-59",Table1[[#This Row],[Patient Age]]&lt;=74,"60-74",TRUE,"75+")</f>
        <v>0-14</v>
      </c>
      <c r="P5741" t="str" cm="1">
        <f t="array" ref="P5741">_xlfn.IFS(Table1[[#This Row],[Patient Waittime]]&lt;=15,"0-15",Table1[[#This Row],[Patient Waittime]]&lt;=30,"16-30",Table1[[#This Row],[Patient Waittime]]&lt;=45,"31-45",Table1[[#This Row],[Patient Waittime]]&lt;=60,"46-60",TRUE,"60+")</f>
        <v>46-60</v>
      </c>
      <c r="Q5741">
        <f>--(Table1[[#This Row],[Patient Waittime]]&lt;=30)</f>
        <v>0</v>
      </c>
      <c r="R5741">
        <f>--Table1[[#This Row],[Patient Admission Flag]]</f>
        <v>1</v>
      </c>
      <c r="S5741">
        <f>--AND(Table1[[#This Row],[WithinTarget]]=1,Table1[[#This Row],[Patient Satisfaction Score]]&gt;=7)</f>
        <v>0</v>
      </c>
      <c r="T5741" t="str">
        <f>IF(LEFT(Table1[[#This Row],[Patient Gender]],1)="F","Female","Male")</f>
        <v>Female</v>
      </c>
    </row>
    <row r="5742" spans="1:20" x14ac:dyDescent="0.3">
      <c r="A5742" t="s">
        <v>5846</v>
      </c>
      <c r="B5742" s="1">
        <v>45537.363194444442</v>
      </c>
      <c r="C5742" t="s">
        <v>13</v>
      </c>
      <c r="D5742">
        <v>16</v>
      </c>
      <c r="E5742" t="s">
        <v>22</v>
      </c>
      <c r="F5742" t="s">
        <v>20</v>
      </c>
      <c r="G5742" t="b">
        <v>1</v>
      </c>
      <c r="I5742">
        <v>54</v>
      </c>
      <c r="J5742" t="b">
        <v>1</v>
      </c>
      <c r="K5742">
        <f>YEAR(Table1[[#This Row],[Patient Admission Date]])</f>
        <v>2024</v>
      </c>
      <c r="L5742" t="str">
        <f>TEXT(Table1[[#This Row],[Patient Admission Date]],"mmm")</f>
        <v>Sep</v>
      </c>
      <c r="M5742" t="str">
        <f>TEXT(Table1[[#This Row],[Patient Admission Date]],"ddd")</f>
        <v>Mon</v>
      </c>
      <c r="N5742" t="str">
        <f>TEXT(INT(HOUR(Table1[[#This Row],[Patient Admission Date]])/3)*3,"00")&amp;"-"&amp;TEXT(INT(HOUR(Table1[[#This Row],[Patient Admission Date]])/3)*3+3,"00")</f>
        <v>06-09</v>
      </c>
      <c r="O5742" t="str" cm="1">
        <f t="array" ref="O5742">_xlfn.IFS(Table1[[#This Row],[Patient Age]]&lt;=14,"0-14",Table1[[#This Row],[Patient Age]]&lt;=29,"15-29",Table1[[#This Row],[Patient Age]]&lt;=44,"30-44",Table1[[#This Row],[Patient Age]]&lt;=59,"45-59",Table1[[#This Row],[Patient Age]]&lt;=74,"60-74",TRUE,"75+")</f>
        <v>15-29</v>
      </c>
      <c r="P5742" t="str" cm="1">
        <f t="array" ref="P5742">_xlfn.IFS(Table1[[#This Row],[Patient Waittime]]&lt;=15,"0-15",Table1[[#This Row],[Patient Waittime]]&lt;=30,"16-30",Table1[[#This Row],[Patient Waittime]]&lt;=45,"31-45",Table1[[#This Row],[Patient Waittime]]&lt;=60,"46-60",TRUE,"60+")</f>
        <v>46-60</v>
      </c>
      <c r="Q5742">
        <f>--(Table1[[#This Row],[Patient Waittime]]&lt;=30)</f>
        <v>0</v>
      </c>
      <c r="R5742">
        <f>--Table1[[#This Row],[Patient Admission Flag]]</f>
        <v>1</v>
      </c>
      <c r="S5742">
        <f>--AND(Table1[[#This Row],[WithinTarget]]=1,Table1[[#This Row],[Patient Satisfaction Score]]&gt;=7)</f>
        <v>0</v>
      </c>
      <c r="T5742" t="str">
        <f>IF(LEFT(Table1[[#This Row],[Patient Gender]],1)="F","Female","Male")</f>
        <v>Female</v>
      </c>
    </row>
    <row r="5743" spans="1:20" x14ac:dyDescent="0.3">
      <c r="A5743" t="s">
        <v>5847</v>
      </c>
      <c r="B5743" s="1">
        <v>45526.341666666667</v>
      </c>
      <c r="C5743" t="s">
        <v>13</v>
      </c>
      <c r="D5743">
        <v>49</v>
      </c>
      <c r="E5743" t="s">
        <v>22</v>
      </c>
      <c r="F5743" t="s">
        <v>20</v>
      </c>
      <c r="G5743" t="b">
        <v>1</v>
      </c>
      <c r="I5743">
        <v>55</v>
      </c>
      <c r="J5743" t="b">
        <v>1</v>
      </c>
      <c r="K5743">
        <f>YEAR(Table1[[#This Row],[Patient Admission Date]])</f>
        <v>2024</v>
      </c>
      <c r="L5743" t="str">
        <f>TEXT(Table1[[#This Row],[Patient Admission Date]],"mmm")</f>
        <v>Aug</v>
      </c>
      <c r="M5743" t="str">
        <f>TEXT(Table1[[#This Row],[Patient Admission Date]],"ddd")</f>
        <v>Thu</v>
      </c>
      <c r="N5743" t="str">
        <f>TEXT(INT(HOUR(Table1[[#This Row],[Patient Admission Date]])/3)*3,"00")&amp;"-"&amp;TEXT(INT(HOUR(Table1[[#This Row],[Patient Admission Date]])/3)*3+3,"00")</f>
        <v>06-09</v>
      </c>
      <c r="O5743" t="str" cm="1">
        <f t="array" ref="O5743">_xlfn.IFS(Table1[[#This Row],[Patient Age]]&lt;=14,"0-14",Table1[[#This Row],[Patient Age]]&lt;=29,"15-29",Table1[[#This Row],[Patient Age]]&lt;=44,"30-44",Table1[[#This Row],[Patient Age]]&lt;=59,"45-59",Table1[[#This Row],[Patient Age]]&lt;=74,"60-74",TRUE,"75+")</f>
        <v>45-59</v>
      </c>
      <c r="P5743" t="str" cm="1">
        <f t="array" ref="P5743">_xlfn.IFS(Table1[[#This Row],[Patient Waittime]]&lt;=15,"0-15",Table1[[#This Row],[Patient Waittime]]&lt;=30,"16-30",Table1[[#This Row],[Patient Waittime]]&lt;=45,"31-45",Table1[[#This Row],[Patient Waittime]]&lt;=60,"46-60",TRUE,"60+")</f>
        <v>46-60</v>
      </c>
      <c r="Q5743">
        <f>--(Table1[[#This Row],[Patient Waittime]]&lt;=30)</f>
        <v>0</v>
      </c>
      <c r="R5743">
        <f>--Table1[[#This Row],[Patient Admission Flag]]</f>
        <v>1</v>
      </c>
      <c r="S5743">
        <f>--AND(Table1[[#This Row],[WithinTarget]]=1,Table1[[#This Row],[Patient Satisfaction Score]]&gt;=7)</f>
        <v>0</v>
      </c>
      <c r="T5743" t="str">
        <f>IF(LEFT(Table1[[#This Row],[Patient Gender]],1)="F","Female","Male")</f>
        <v>Female</v>
      </c>
    </row>
    <row r="5744" spans="1:20" x14ac:dyDescent="0.3">
      <c r="A5744" t="s">
        <v>5848</v>
      </c>
      <c r="B5744" s="1">
        <v>45479.68472222222</v>
      </c>
      <c r="C5744" t="s">
        <v>13</v>
      </c>
      <c r="D5744">
        <v>63</v>
      </c>
      <c r="E5744" t="s">
        <v>22</v>
      </c>
      <c r="F5744" t="s">
        <v>20</v>
      </c>
      <c r="G5744" t="b">
        <v>1</v>
      </c>
      <c r="H5744">
        <v>5</v>
      </c>
      <c r="I5744">
        <v>33</v>
      </c>
      <c r="J5744" t="b">
        <v>1</v>
      </c>
      <c r="K5744">
        <f>YEAR(Table1[[#This Row],[Patient Admission Date]])</f>
        <v>2024</v>
      </c>
      <c r="L5744" t="str">
        <f>TEXT(Table1[[#This Row],[Patient Admission Date]],"mmm")</f>
        <v>Jul</v>
      </c>
      <c r="M5744" t="str">
        <f>TEXT(Table1[[#This Row],[Patient Admission Date]],"ddd")</f>
        <v>Sat</v>
      </c>
      <c r="N5744" t="str">
        <f>TEXT(INT(HOUR(Table1[[#This Row],[Patient Admission Date]])/3)*3,"00")&amp;"-"&amp;TEXT(INT(HOUR(Table1[[#This Row],[Patient Admission Date]])/3)*3+3,"00")</f>
        <v>15-18</v>
      </c>
      <c r="O5744" t="str" cm="1">
        <f t="array" ref="O5744">_xlfn.IFS(Table1[[#This Row],[Patient Age]]&lt;=14,"0-14",Table1[[#This Row],[Patient Age]]&lt;=29,"15-29",Table1[[#This Row],[Patient Age]]&lt;=44,"30-44",Table1[[#This Row],[Patient Age]]&lt;=59,"45-59",Table1[[#This Row],[Patient Age]]&lt;=74,"60-74",TRUE,"75+")</f>
        <v>60-74</v>
      </c>
      <c r="P5744" t="str" cm="1">
        <f t="array" ref="P5744">_xlfn.IFS(Table1[[#This Row],[Patient Waittime]]&lt;=15,"0-15",Table1[[#This Row],[Patient Waittime]]&lt;=30,"16-30",Table1[[#This Row],[Patient Waittime]]&lt;=45,"31-45",Table1[[#This Row],[Patient Waittime]]&lt;=60,"46-60",TRUE,"60+")</f>
        <v>31-45</v>
      </c>
      <c r="Q5744">
        <f>--(Table1[[#This Row],[Patient Waittime]]&lt;=30)</f>
        <v>0</v>
      </c>
      <c r="R5744">
        <f>--Table1[[#This Row],[Patient Admission Flag]]</f>
        <v>1</v>
      </c>
      <c r="S5744">
        <f>--AND(Table1[[#This Row],[WithinTarget]]=1,Table1[[#This Row],[Patient Satisfaction Score]]&gt;=7)</f>
        <v>0</v>
      </c>
      <c r="T5744" t="str">
        <f>IF(LEFT(Table1[[#This Row],[Patient Gender]],1)="F","Female","Male")</f>
        <v>Female</v>
      </c>
    </row>
    <row r="5745" spans="1:20" x14ac:dyDescent="0.3">
      <c r="A5745" t="s">
        <v>5849</v>
      </c>
      <c r="B5745" s="1">
        <v>45078.454861111109</v>
      </c>
      <c r="C5745" t="s">
        <v>13</v>
      </c>
      <c r="D5745">
        <v>63</v>
      </c>
      <c r="E5745" t="s">
        <v>22</v>
      </c>
      <c r="F5745" t="s">
        <v>15</v>
      </c>
      <c r="G5745" t="b">
        <v>1</v>
      </c>
      <c r="I5745">
        <v>41</v>
      </c>
      <c r="J5745" t="b">
        <v>1</v>
      </c>
      <c r="K5745">
        <f>YEAR(Table1[[#This Row],[Patient Admission Date]])</f>
        <v>2023</v>
      </c>
      <c r="L5745" t="str">
        <f>TEXT(Table1[[#This Row],[Patient Admission Date]],"mmm")</f>
        <v>Jun</v>
      </c>
      <c r="M5745" t="str">
        <f>TEXT(Table1[[#This Row],[Patient Admission Date]],"ddd")</f>
        <v>Thu</v>
      </c>
      <c r="N5745" t="str">
        <f>TEXT(INT(HOUR(Table1[[#This Row],[Patient Admission Date]])/3)*3,"00")&amp;"-"&amp;TEXT(INT(HOUR(Table1[[#This Row],[Patient Admission Date]])/3)*3+3,"00")</f>
        <v>09-12</v>
      </c>
      <c r="O5745" t="str" cm="1">
        <f t="array" ref="O5745">_xlfn.IFS(Table1[[#This Row],[Patient Age]]&lt;=14,"0-14",Table1[[#This Row],[Patient Age]]&lt;=29,"15-29",Table1[[#This Row],[Patient Age]]&lt;=44,"30-44",Table1[[#This Row],[Patient Age]]&lt;=59,"45-59",Table1[[#This Row],[Patient Age]]&lt;=74,"60-74",TRUE,"75+")</f>
        <v>60-74</v>
      </c>
      <c r="P5745" t="str" cm="1">
        <f t="array" ref="P5745">_xlfn.IFS(Table1[[#This Row],[Patient Waittime]]&lt;=15,"0-15",Table1[[#This Row],[Patient Waittime]]&lt;=30,"16-30",Table1[[#This Row],[Patient Waittime]]&lt;=45,"31-45",Table1[[#This Row],[Patient Waittime]]&lt;=60,"46-60",TRUE,"60+")</f>
        <v>31-45</v>
      </c>
      <c r="Q5745">
        <f>--(Table1[[#This Row],[Patient Waittime]]&lt;=30)</f>
        <v>0</v>
      </c>
      <c r="R5745">
        <f>--Table1[[#This Row],[Patient Admission Flag]]</f>
        <v>1</v>
      </c>
      <c r="S5745">
        <f>--AND(Table1[[#This Row],[WithinTarget]]=1,Table1[[#This Row],[Patient Satisfaction Score]]&gt;=7)</f>
        <v>0</v>
      </c>
      <c r="T5745" t="str">
        <f>IF(LEFT(Table1[[#This Row],[Patient Gender]],1)="F","Female","Male")</f>
        <v>Female</v>
      </c>
    </row>
    <row r="5746" spans="1:20" x14ac:dyDescent="0.3">
      <c r="A5746" t="s">
        <v>5850</v>
      </c>
      <c r="B5746" s="1">
        <v>45053.748611111114</v>
      </c>
      <c r="C5746" t="s">
        <v>13</v>
      </c>
      <c r="D5746">
        <v>51</v>
      </c>
      <c r="E5746" t="s">
        <v>22</v>
      </c>
      <c r="F5746" t="s">
        <v>15</v>
      </c>
      <c r="G5746" t="b">
        <v>1</v>
      </c>
      <c r="I5746">
        <v>51</v>
      </c>
      <c r="J5746" t="b">
        <v>1</v>
      </c>
      <c r="K5746">
        <f>YEAR(Table1[[#This Row],[Patient Admission Date]])</f>
        <v>2023</v>
      </c>
      <c r="L5746" t="str">
        <f>TEXT(Table1[[#This Row],[Patient Admission Date]],"mmm")</f>
        <v>May</v>
      </c>
      <c r="M5746" t="str">
        <f>TEXT(Table1[[#This Row],[Patient Admission Date]],"ddd")</f>
        <v>Sun</v>
      </c>
      <c r="N5746" t="str">
        <f>TEXT(INT(HOUR(Table1[[#This Row],[Patient Admission Date]])/3)*3,"00")&amp;"-"&amp;TEXT(INT(HOUR(Table1[[#This Row],[Patient Admission Date]])/3)*3+3,"00")</f>
        <v>15-18</v>
      </c>
      <c r="O5746" t="str" cm="1">
        <f t="array" ref="O5746">_xlfn.IFS(Table1[[#This Row],[Patient Age]]&lt;=14,"0-14",Table1[[#This Row],[Patient Age]]&lt;=29,"15-29",Table1[[#This Row],[Patient Age]]&lt;=44,"30-44",Table1[[#This Row],[Patient Age]]&lt;=59,"45-59",Table1[[#This Row],[Patient Age]]&lt;=74,"60-74",TRUE,"75+")</f>
        <v>45-59</v>
      </c>
      <c r="P5746" t="str" cm="1">
        <f t="array" ref="P5746">_xlfn.IFS(Table1[[#This Row],[Patient Waittime]]&lt;=15,"0-15",Table1[[#This Row],[Patient Waittime]]&lt;=30,"16-30",Table1[[#This Row],[Patient Waittime]]&lt;=45,"31-45",Table1[[#This Row],[Patient Waittime]]&lt;=60,"46-60",TRUE,"60+")</f>
        <v>46-60</v>
      </c>
      <c r="Q5746">
        <f>--(Table1[[#This Row],[Patient Waittime]]&lt;=30)</f>
        <v>0</v>
      </c>
      <c r="R5746">
        <f>--Table1[[#This Row],[Patient Admission Flag]]</f>
        <v>1</v>
      </c>
      <c r="S5746">
        <f>--AND(Table1[[#This Row],[WithinTarget]]=1,Table1[[#This Row],[Patient Satisfaction Score]]&gt;=7)</f>
        <v>0</v>
      </c>
      <c r="T5746" t="str">
        <f>IF(LEFT(Table1[[#This Row],[Patient Gender]],1)="F","Female","Male")</f>
        <v>Female</v>
      </c>
    </row>
    <row r="5747" spans="1:20" x14ac:dyDescent="0.3">
      <c r="A5747" t="s">
        <v>5851</v>
      </c>
      <c r="B5747" s="1">
        <v>45075.65902777778</v>
      </c>
      <c r="C5747" t="s">
        <v>13</v>
      </c>
      <c r="D5747">
        <v>62</v>
      </c>
      <c r="E5747" t="s">
        <v>22</v>
      </c>
      <c r="F5747" t="s">
        <v>15</v>
      </c>
      <c r="G5747" t="b">
        <v>1</v>
      </c>
      <c r="I5747">
        <v>17</v>
      </c>
      <c r="J5747" t="b">
        <v>1</v>
      </c>
      <c r="K5747">
        <f>YEAR(Table1[[#This Row],[Patient Admission Date]])</f>
        <v>2023</v>
      </c>
      <c r="L5747" t="str">
        <f>TEXT(Table1[[#This Row],[Patient Admission Date]],"mmm")</f>
        <v>May</v>
      </c>
      <c r="M5747" t="str">
        <f>TEXT(Table1[[#This Row],[Patient Admission Date]],"ddd")</f>
        <v>Mon</v>
      </c>
      <c r="N5747" t="str">
        <f>TEXT(INT(HOUR(Table1[[#This Row],[Patient Admission Date]])/3)*3,"00")&amp;"-"&amp;TEXT(INT(HOUR(Table1[[#This Row],[Patient Admission Date]])/3)*3+3,"00")</f>
        <v>15-18</v>
      </c>
      <c r="O5747" t="str" cm="1">
        <f t="array" ref="O5747">_xlfn.IFS(Table1[[#This Row],[Patient Age]]&lt;=14,"0-14",Table1[[#This Row],[Patient Age]]&lt;=29,"15-29",Table1[[#This Row],[Patient Age]]&lt;=44,"30-44",Table1[[#This Row],[Patient Age]]&lt;=59,"45-59",Table1[[#This Row],[Patient Age]]&lt;=74,"60-74",TRUE,"75+")</f>
        <v>60-74</v>
      </c>
      <c r="P5747" t="str" cm="1">
        <f t="array" ref="P5747">_xlfn.IFS(Table1[[#This Row],[Patient Waittime]]&lt;=15,"0-15",Table1[[#This Row],[Patient Waittime]]&lt;=30,"16-30",Table1[[#This Row],[Patient Waittime]]&lt;=45,"31-45",Table1[[#This Row],[Patient Waittime]]&lt;=60,"46-60",TRUE,"60+")</f>
        <v>16-30</v>
      </c>
      <c r="Q5747">
        <f>--(Table1[[#This Row],[Patient Waittime]]&lt;=30)</f>
        <v>1</v>
      </c>
      <c r="R5747">
        <f>--Table1[[#This Row],[Patient Admission Flag]]</f>
        <v>1</v>
      </c>
      <c r="S5747">
        <f>--AND(Table1[[#This Row],[WithinTarget]]=1,Table1[[#This Row],[Patient Satisfaction Score]]&gt;=7)</f>
        <v>0</v>
      </c>
      <c r="T5747" t="str">
        <f>IF(LEFT(Table1[[#This Row],[Patient Gender]],1)="F","Female","Male")</f>
        <v>Female</v>
      </c>
    </row>
    <row r="5748" spans="1:20" x14ac:dyDescent="0.3">
      <c r="A5748" t="s">
        <v>5852</v>
      </c>
      <c r="B5748" s="1">
        <v>45480.818055555559</v>
      </c>
      <c r="C5748" t="s">
        <v>13</v>
      </c>
      <c r="D5748">
        <v>9</v>
      </c>
      <c r="E5748" t="s">
        <v>22</v>
      </c>
      <c r="F5748" t="s">
        <v>15</v>
      </c>
      <c r="G5748" t="b">
        <v>1</v>
      </c>
      <c r="I5748">
        <v>15</v>
      </c>
      <c r="J5748" t="b">
        <v>1</v>
      </c>
      <c r="K5748">
        <f>YEAR(Table1[[#This Row],[Patient Admission Date]])</f>
        <v>2024</v>
      </c>
      <c r="L5748" t="str">
        <f>TEXT(Table1[[#This Row],[Patient Admission Date]],"mmm")</f>
        <v>Jul</v>
      </c>
      <c r="M5748" t="str">
        <f>TEXT(Table1[[#This Row],[Patient Admission Date]],"ddd")</f>
        <v>Sun</v>
      </c>
      <c r="N5748" t="str">
        <f>TEXT(INT(HOUR(Table1[[#This Row],[Patient Admission Date]])/3)*3,"00")&amp;"-"&amp;TEXT(INT(HOUR(Table1[[#This Row],[Patient Admission Date]])/3)*3+3,"00")</f>
        <v>18-21</v>
      </c>
      <c r="O5748" t="str" cm="1">
        <f t="array" ref="O5748">_xlfn.IFS(Table1[[#This Row],[Patient Age]]&lt;=14,"0-14",Table1[[#This Row],[Patient Age]]&lt;=29,"15-29",Table1[[#This Row],[Patient Age]]&lt;=44,"30-44",Table1[[#This Row],[Patient Age]]&lt;=59,"45-59",Table1[[#This Row],[Patient Age]]&lt;=74,"60-74",TRUE,"75+")</f>
        <v>0-14</v>
      </c>
      <c r="P5748" t="str" cm="1">
        <f t="array" ref="P5748">_xlfn.IFS(Table1[[#This Row],[Patient Waittime]]&lt;=15,"0-15",Table1[[#This Row],[Patient Waittime]]&lt;=30,"16-30",Table1[[#This Row],[Patient Waittime]]&lt;=45,"31-45",Table1[[#This Row],[Patient Waittime]]&lt;=60,"46-60",TRUE,"60+")</f>
        <v>0-15</v>
      </c>
      <c r="Q5748">
        <f>--(Table1[[#This Row],[Patient Waittime]]&lt;=30)</f>
        <v>1</v>
      </c>
      <c r="R5748">
        <f>--Table1[[#This Row],[Patient Admission Flag]]</f>
        <v>1</v>
      </c>
      <c r="S5748">
        <f>--AND(Table1[[#This Row],[WithinTarget]]=1,Table1[[#This Row],[Patient Satisfaction Score]]&gt;=7)</f>
        <v>0</v>
      </c>
      <c r="T5748" t="str">
        <f>IF(LEFT(Table1[[#This Row],[Patient Gender]],1)="F","Female","Male")</f>
        <v>Female</v>
      </c>
    </row>
    <row r="5749" spans="1:20" x14ac:dyDescent="0.3">
      <c r="A5749" t="s">
        <v>5853</v>
      </c>
      <c r="B5749" s="1">
        <v>45560.867361111108</v>
      </c>
      <c r="C5749" t="s">
        <v>13</v>
      </c>
      <c r="D5749">
        <v>61</v>
      </c>
      <c r="E5749" t="s">
        <v>22</v>
      </c>
      <c r="F5749" t="s">
        <v>15</v>
      </c>
      <c r="G5749" t="b">
        <v>1</v>
      </c>
      <c r="I5749">
        <v>33</v>
      </c>
      <c r="J5749" t="b">
        <v>1</v>
      </c>
      <c r="K5749">
        <f>YEAR(Table1[[#This Row],[Patient Admission Date]])</f>
        <v>2024</v>
      </c>
      <c r="L5749" t="str">
        <f>TEXT(Table1[[#This Row],[Patient Admission Date]],"mmm")</f>
        <v>Sep</v>
      </c>
      <c r="M5749" t="str">
        <f>TEXT(Table1[[#This Row],[Patient Admission Date]],"ddd")</f>
        <v>Wed</v>
      </c>
      <c r="N5749" t="str">
        <f>TEXT(INT(HOUR(Table1[[#This Row],[Patient Admission Date]])/3)*3,"00")&amp;"-"&amp;TEXT(INT(HOUR(Table1[[#This Row],[Patient Admission Date]])/3)*3+3,"00")</f>
        <v>18-21</v>
      </c>
      <c r="O5749" t="str" cm="1">
        <f t="array" ref="O5749">_xlfn.IFS(Table1[[#This Row],[Patient Age]]&lt;=14,"0-14",Table1[[#This Row],[Patient Age]]&lt;=29,"15-29",Table1[[#This Row],[Patient Age]]&lt;=44,"30-44",Table1[[#This Row],[Patient Age]]&lt;=59,"45-59",Table1[[#This Row],[Patient Age]]&lt;=74,"60-74",TRUE,"75+")</f>
        <v>60-74</v>
      </c>
      <c r="P5749" t="str" cm="1">
        <f t="array" ref="P5749">_xlfn.IFS(Table1[[#This Row],[Patient Waittime]]&lt;=15,"0-15",Table1[[#This Row],[Patient Waittime]]&lt;=30,"16-30",Table1[[#This Row],[Patient Waittime]]&lt;=45,"31-45",Table1[[#This Row],[Patient Waittime]]&lt;=60,"46-60",TRUE,"60+")</f>
        <v>31-45</v>
      </c>
      <c r="Q5749">
        <f>--(Table1[[#This Row],[Patient Waittime]]&lt;=30)</f>
        <v>0</v>
      </c>
      <c r="R5749">
        <f>--Table1[[#This Row],[Patient Admission Flag]]</f>
        <v>1</v>
      </c>
      <c r="S5749">
        <f>--AND(Table1[[#This Row],[WithinTarget]]=1,Table1[[#This Row],[Patient Satisfaction Score]]&gt;=7)</f>
        <v>0</v>
      </c>
      <c r="T5749" t="str">
        <f>IF(LEFT(Table1[[#This Row],[Patient Gender]],1)="F","Female","Male")</f>
        <v>Female</v>
      </c>
    </row>
    <row r="5750" spans="1:20" x14ac:dyDescent="0.3">
      <c r="A5750" t="s">
        <v>5854</v>
      </c>
      <c r="B5750" s="1">
        <v>45309.734722222223</v>
      </c>
      <c r="C5750" t="s">
        <v>13</v>
      </c>
      <c r="D5750">
        <v>74</v>
      </c>
      <c r="E5750" t="s">
        <v>22</v>
      </c>
      <c r="F5750" t="s">
        <v>15</v>
      </c>
      <c r="G5750" t="b">
        <v>1</v>
      </c>
      <c r="I5750">
        <v>44</v>
      </c>
      <c r="J5750" t="b">
        <v>1</v>
      </c>
      <c r="K5750">
        <f>YEAR(Table1[[#This Row],[Patient Admission Date]])</f>
        <v>2024</v>
      </c>
      <c r="L5750" t="str">
        <f>TEXT(Table1[[#This Row],[Patient Admission Date]],"mmm")</f>
        <v>Jan</v>
      </c>
      <c r="M5750" t="str">
        <f>TEXT(Table1[[#This Row],[Patient Admission Date]],"ddd")</f>
        <v>Thu</v>
      </c>
      <c r="N5750" t="str">
        <f>TEXT(INT(HOUR(Table1[[#This Row],[Patient Admission Date]])/3)*3,"00")&amp;"-"&amp;TEXT(INT(HOUR(Table1[[#This Row],[Patient Admission Date]])/3)*3+3,"00")</f>
        <v>15-18</v>
      </c>
      <c r="O5750" t="str" cm="1">
        <f t="array" ref="O5750">_xlfn.IFS(Table1[[#This Row],[Patient Age]]&lt;=14,"0-14",Table1[[#This Row],[Patient Age]]&lt;=29,"15-29",Table1[[#This Row],[Patient Age]]&lt;=44,"30-44",Table1[[#This Row],[Patient Age]]&lt;=59,"45-59",Table1[[#This Row],[Patient Age]]&lt;=74,"60-74",TRUE,"75+")</f>
        <v>60-74</v>
      </c>
      <c r="P5750" t="str" cm="1">
        <f t="array" ref="P5750">_xlfn.IFS(Table1[[#This Row],[Patient Waittime]]&lt;=15,"0-15",Table1[[#This Row],[Patient Waittime]]&lt;=30,"16-30",Table1[[#This Row],[Patient Waittime]]&lt;=45,"31-45",Table1[[#This Row],[Patient Waittime]]&lt;=60,"46-60",TRUE,"60+")</f>
        <v>31-45</v>
      </c>
      <c r="Q5750">
        <f>--(Table1[[#This Row],[Patient Waittime]]&lt;=30)</f>
        <v>0</v>
      </c>
      <c r="R5750">
        <f>--Table1[[#This Row],[Patient Admission Flag]]</f>
        <v>1</v>
      </c>
      <c r="S5750">
        <f>--AND(Table1[[#This Row],[WithinTarget]]=1,Table1[[#This Row],[Patient Satisfaction Score]]&gt;=7)</f>
        <v>0</v>
      </c>
      <c r="T5750" t="str">
        <f>IF(LEFT(Table1[[#This Row],[Patient Gender]],1)="F","Female","Male")</f>
        <v>Female</v>
      </c>
    </row>
    <row r="5751" spans="1:20" x14ac:dyDescent="0.3">
      <c r="A5751" t="s">
        <v>5855</v>
      </c>
      <c r="B5751" s="1">
        <v>45116.884027777778</v>
      </c>
      <c r="C5751" t="s">
        <v>13</v>
      </c>
      <c r="D5751">
        <v>3</v>
      </c>
      <c r="E5751" t="s">
        <v>22</v>
      </c>
      <c r="F5751" t="s">
        <v>15</v>
      </c>
      <c r="G5751" t="b">
        <v>1</v>
      </c>
      <c r="I5751">
        <v>10</v>
      </c>
      <c r="J5751" t="b">
        <v>1</v>
      </c>
      <c r="K5751">
        <f>YEAR(Table1[[#This Row],[Patient Admission Date]])</f>
        <v>2023</v>
      </c>
      <c r="L5751" t="str">
        <f>TEXT(Table1[[#This Row],[Patient Admission Date]],"mmm")</f>
        <v>Jul</v>
      </c>
      <c r="M5751" t="str">
        <f>TEXT(Table1[[#This Row],[Patient Admission Date]],"ddd")</f>
        <v>Sun</v>
      </c>
      <c r="N5751" t="str">
        <f>TEXT(INT(HOUR(Table1[[#This Row],[Patient Admission Date]])/3)*3,"00")&amp;"-"&amp;TEXT(INT(HOUR(Table1[[#This Row],[Patient Admission Date]])/3)*3+3,"00")</f>
        <v>21-24</v>
      </c>
      <c r="O5751" t="str" cm="1">
        <f t="array" ref="O5751">_xlfn.IFS(Table1[[#This Row],[Patient Age]]&lt;=14,"0-14",Table1[[#This Row],[Patient Age]]&lt;=29,"15-29",Table1[[#This Row],[Patient Age]]&lt;=44,"30-44",Table1[[#This Row],[Patient Age]]&lt;=59,"45-59",Table1[[#This Row],[Patient Age]]&lt;=74,"60-74",TRUE,"75+")</f>
        <v>0-14</v>
      </c>
      <c r="P5751" t="str" cm="1">
        <f t="array" ref="P5751">_xlfn.IFS(Table1[[#This Row],[Patient Waittime]]&lt;=15,"0-15",Table1[[#This Row],[Patient Waittime]]&lt;=30,"16-30",Table1[[#This Row],[Patient Waittime]]&lt;=45,"31-45",Table1[[#This Row],[Patient Waittime]]&lt;=60,"46-60",TRUE,"60+")</f>
        <v>0-15</v>
      </c>
      <c r="Q5751">
        <f>--(Table1[[#This Row],[Patient Waittime]]&lt;=30)</f>
        <v>1</v>
      </c>
      <c r="R5751">
        <f>--Table1[[#This Row],[Patient Admission Flag]]</f>
        <v>1</v>
      </c>
      <c r="S5751">
        <f>--AND(Table1[[#This Row],[WithinTarget]]=1,Table1[[#This Row],[Patient Satisfaction Score]]&gt;=7)</f>
        <v>0</v>
      </c>
      <c r="T5751" t="str">
        <f>IF(LEFT(Table1[[#This Row],[Patient Gender]],1)="F","Female","Male")</f>
        <v>Female</v>
      </c>
    </row>
    <row r="5752" spans="1:20" x14ac:dyDescent="0.3">
      <c r="A5752" t="s">
        <v>5856</v>
      </c>
      <c r="B5752" s="1">
        <v>45025.506944444445</v>
      </c>
      <c r="C5752" t="s">
        <v>13</v>
      </c>
      <c r="D5752">
        <v>78</v>
      </c>
      <c r="E5752" t="s">
        <v>22</v>
      </c>
      <c r="F5752" t="s">
        <v>15</v>
      </c>
      <c r="G5752" t="b">
        <v>1</v>
      </c>
      <c r="I5752">
        <v>27</v>
      </c>
      <c r="J5752" t="b">
        <v>1</v>
      </c>
      <c r="K5752">
        <f>YEAR(Table1[[#This Row],[Patient Admission Date]])</f>
        <v>2023</v>
      </c>
      <c r="L5752" t="str">
        <f>TEXT(Table1[[#This Row],[Patient Admission Date]],"mmm")</f>
        <v>Apr</v>
      </c>
      <c r="M5752" t="str">
        <f>TEXT(Table1[[#This Row],[Patient Admission Date]],"ddd")</f>
        <v>Sun</v>
      </c>
      <c r="N5752" t="str">
        <f>TEXT(INT(HOUR(Table1[[#This Row],[Patient Admission Date]])/3)*3,"00")&amp;"-"&amp;TEXT(INT(HOUR(Table1[[#This Row],[Patient Admission Date]])/3)*3+3,"00")</f>
        <v>12-15</v>
      </c>
      <c r="O5752" t="str" cm="1">
        <f t="array" ref="O5752">_xlfn.IFS(Table1[[#This Row],[Patient Age]]&lt;=14,"0-14",Table1[[#This Row],[Patient Age]]&lt;=29,"15-29",Table1[[#This Row],[Patient Age]]&lt;=44,"30-44",Table1[[#This Row],[Patient Age]]&lt;=59,"45-59",Table1[[#This Row],[Patient Age]]&lt;=74,"60-74",TRUE,"75+")</f>
        <v>75+</v>
      </c>
      <c r="P5752" t="str" cm="1">
        <f t="array" ref="P5752">_xlfn.IFS(Table1[[#This Row],[Patient Waittime]]&lt;=15,"0-15",Table1[[#This Row],[Patient Waittime]]&lt;=30,"16-30",Table1[[#This Row],[Patient Waittime]]&lt;=45,"31-45",Table1[[#This Row],[Patient Waittime]]&lt;=60,"46-60",TRUE,"60+")</f>
        <v>16-30</v>
      </c>
      <c r="Q5752">
        <f>--(Table1[[#This Row],[Patient Waittime]]&lt;=30)</f>
        <v>1</v>
      </c>
      <c r="R5752">
        <f>--Table1[[#This Row],[Patient Admission Flag]]</f>
        <v>1</v>
      </c>
      <c r="S5752">
        <f>--AND(Table1[[#This Row],[WithinTarget]]=1,Table1[[#This Row],[Patient Satisfaction Score]]&gt;=7)</f>
        <v>0</v>
      </c>
      <c r="T5752" t="str">
        <f>IF(LEFT(Table1[[#This Row],[Patient Gender]],1)="F","Female","Male")</f>
        <v>Female</v>
      </c>
    </row>
    <row r="5753" spans="1:20" x14ac:dyDescent="0.3">
      <c r="A5753" t="s">
        <v>5857</v>
      </c>
      <c r="B5753" s="1">
        <v>45235.268055555556</v>
      </c>
      <c r="C5753" t="s">
        <v>13</v>
      </c>
      <c r="D5753">
        <v>2</v>
      </c>
      <c r="E5753" t="s">
        <v>22</v>
      </c>
      <c r="F5753" t="s">
        <v>15</v>
      </c>
      <c r="G5753" t="b">
        <v>1</v>
      </c>
      <c r="I5753">
        <v>19</v>
      </c>
      <c r="J5753" t="b">
        <v>1</v>
      </c>
      <c r="K5753">
        <f>YEAR(Table1[[#This Row],[Patient Admission Date]])</f>
        <v>2023</v>
      </c>
      <c r="L5753" t="str">
        <f>TEXT(Table1[[#This Row],[Patient Admission Date]],"mmm")</f>
        <v>Nov</v>
      </c>
      <c r="M5753" t="str">
        <f>TEXT(Table1[[#This Row],[Patient Admission Date]],"ddd")</f>
        <v>Sun</v>
      </c>
      <c r="N5753" t="str">
        <f>TEXT(INT(HOUR(Table1[[#This Row],[Patient Admission Date]])/3)*3,"00")&amp;"-"&amp;TEXT(INT(HOUR(Table1[[#This Row],[Patient Admission Date]])/3)*3+3,"00")</f>
        <v>06-09</v>
      </c>
      <c r="O5753" t="str" cm="1">
        <f t="array" ref="O5753">_xlfn.IFS(Table1[[#This Row],[Patient Age]]&lt;=14,"0-14",Table1[[#This Row],[Patient Age]]&lt;=29,"15-29",Table1[[#This Row],[Patient Age]]&lt;=44,"30-44",Table1[[#This Row],[Patient Age]]&lt;=59,"45-59",Table1[[#This Row],[Patient Age]]&lt;=74,"60-74",TRUE,"75+")</f>
        <v>0-14</v>
      </c>
      <c r="P5753" t="str" cm="1">
        <f t="array" ref="P5753">_xlfn.IFS(Table1[[#This Row],[Patient Waittime]]&lt;=15,"0-15",Table1[[#This Row],[Patient Waittime]]&lt;=30,"16-30",Table1[[#This Row],[Patient Waittime]]&lt;=45,"31-45",Table1[[#This Row],[Patient Waittime]]&lt;=60,"46-60",TRUE,"60+")</f>
        <v>16-30</v>
      </c>
      <c r="Q5753">
        <f>--(Table1[[#This Row],[Patient Waittime]]&lt;=30)</f>
        <v>1</v>
      </c>
      <c r="R5753">
        <f>--Table1[[#This Row],[Patient Admission Flag]]</f>
        <v>1</v>
      </c>
      <c r="S5753">
        <f>--AND(Table1[[#This Row],[WithinTarget]]=1,Table1[[#This Row],[Patient Satisfaction Score]]&gt;=7)</f>
        <v>0</v>
      </c>
      <c r="T5753" t="str">
        <f>IF(LEFT(Table1[[#This Row],[Patient Gender]],1)="F","Female","Male")</f>
        <v>Female</v>
      </c>
    </row>
    <row r="5754" spans="1:20" x14ac:dyDescent="0.3">
      <c r="A5754" t="s">
        <v>5858</v>
      </c>
      <c r="B5754" s="1">
        <v>45280.993055555555</v>
      </c>
      <c r="C5754" t="s">
        <v>13</v>
      </c>
      <c r="D5754">
        <v>6</v>
      </c>
      <c r="E5754" t="s">
        <v>22</v>
      </c>
      <c r="F5754" t="s">
        <v>15</v>
      </c>
      <c r="G5754" t="b">
        <v>1</v>
      </c>
      <c r="I5754">
        <v>19</v>
      </c>
      <c r="J5754" t="b">
        <v>1</v>
      </c>
      <c r="K5754">
        <f>YEAR(Table1[[#This Row],[Patient Admission Date]])</f>
        <v>2023</v>
      </c>
      <c r="L5754" t="str">
        <f>TEXT(Table1[[#This Row],[Patient Admission Date]],"mmm")</f>
        <v>Dec</v>
      </c>
      <c r="M5754" t="str">
        <f>TEXT(Table1[[#This Row],[Patient Admission Date]],"ddd")</f>
        <v>Wed</v>
      </c>
      <c r="N5754" t="str">
        <f>TEXT(INT(HOUR(Table1[[#This Row],[Patient Admission Date]])/3)*3,"00")&amp;"-"&amp;TEXT(INT(HOUR(Table1[[#This Row],[Patient Admission Date]])/3)*3+3,"00")</f>
        <v>21-24</v>
      </c>
      <c r="O5754" t="str" cm="1">
        <f t="array" ref="O5754">_xlfn.IFS(Table1[[#This Row],[Patient Age]]&lt;=14,"0-14",Table1[[#This Row],[Patient Age]]&lt;=29,"15-29",Table1[[#This Row],[Patient Age]]&lt;=44,"30-44",Table1[[#This Row],[Patient Age]]&lt;=59,"45-59",Table1[[#This Row],[Patient Age]]&lt;=74,"60-74",TRUE,"75+")</f>
        <v>0-14</v>
      </c>
      <c r="P5754" t="str" cm="1">
        <f t="array" ref="P5754">_xlfn.IFS(Table1[[#This Row],[Patient Waittime]]&lt;=15,"0-15",Table1[[#This Row],[Patient Waittime]]&lt;=30,"16-30",Table1[[#This Row],[Patient Waittime]]&lt;=45,"31-45",Table1[[#This Row],[Patient Waittime]]&lt;=60,"46-60",TRUE,"60+")</f>
        <v>16-30</v>
      </c>
      <c r="Q5754">
        <f>--(Table1[[#This Row],[Patient Waittime]]&lt;=30)</f>
        <v>1</v>
      </c>
      <c r="R5754">
        <f>--Table1[[#This Row],[Patient Admission Flag]]</f>
        <v>1</v>
      </c>
      <c r="S5754">
        <f>--AND(Table1[[#This Row],[WithinTarget]]=1,Table1[[#This Row],[Patient Satisfaction Score]]&gt;=7)</f>
        <v>0</v>
      </c>
      <c r="T5754" t="str">
        <f>IF(LEFT(Table1[[#This Row],[Patient Gender]],1)="F","Female","Male")</f>
        <v>Female</v>
      </c>
    </row>
    <row r="5755" spans="1:20" x14ac:dyDescent="0.3">
      <c r="A5755" t="s">
        <v>5859</v>
      </c>
      <c r="B5755" s="1">
        <v>45033.886805555558</v>
      </c>
      <c r="C5755" t="s">
        <v>13</v>
      </c>
      <c r="D5755">
        <v>78</v>
      </c>
      <c r="E5755" t="s">
        <v>22</v>
      </c>
      <c r="F5755" t="s">
        <v>15</v>
      </c>
      <c r="G5755" t="b">
        <v>1</v>
      </c>
      <c r="I5755">
        <v>30</v>
      </c>
      <c r="J5755" t="b">
        <v>1</v>
      </c>
      <c r="K5755">
        <f>YEAR(Table1[[#This Row],[Patient Admission Date]])</f>
        <v>2023</v>
      </c>
      <c r="L5755" t="str">
        <f>TEXT(Table1[[#This Row],[Patient Admission Date]],"mmm")</f>
        <v>Apr</v>
      </c>
      <c r="M5755" t="str">
        <f>TEXT(Table1[[#This Row],[Patient Admission Date]],"ddd")</f>
        <v>Mon</v>
      </c>
      <c r="N5755" t="str">
        <f>TEXT(INT(HOUR(Table1[[#This Row],[Patient Admission Date]])/3)*3,"00")&amp;"-"&amp;TEXT(INT(HOUR(Table1[[#This Row],[Patient Admission Date]])/3)*3+3,"00")</f>
        <v>21-24</v>
      </c>
      <c r="O5755" t="str" cm="1">
        <f t="array" ref="O5755">_xlfn.IFS(Table1[[#This Row],[Patient Age]]&lt;=14,"0-14",Table1[[#This Row],[Patient Age]]&lt;=29,"15-29",Table1[[#This Row],[Patient Age]]&lt;=44,"30-44",Table1[[#This Row],[Patient Age]]&lt;=59,"45-59",Table1[[#This Row],[Patient Age]]&lt;=74,"60-74",TRUE,"75+")</f>
        <v>75+</v>
      </c>
      <c r="P5755" t="str" cm="1">
        <f t="array" ref="P5755">_xlfn.IFS(Table1[[#This Row],[Patient Waittime]]&lt;=15,"0-15",Table1[[#This Row],[Patient Waittime]]&lt;=30,"16-30",Table1[[#This Row],[Patient Waittime]]&lt;=45,"31-45",Table1[[#This Row],[Patient Waittime]]&lt;=60,"46-60",TRUE,"60+")</f>
        <v>16-30</v>
      </c>
      <c r="Q5755">
        <f>--(Table1[[#This Row],[Patient Waittime]]&lt;=30)</f>
        <v>1</v>
      </c>
      <c r="R5755">
        <f>--Table1[[#This Row],[Patient Admission Flag]]</f>
        <v>1</v>
      </c>
      <c r="S5755">
        <f>--AND(Table1[[#This Row],[WithinTarget]]=1,Table1[[#This Row],[Patient Satisfaction Score]]&gt;=7)</f>
        <v>0</v>
      </c>
      <c r="T5755" t="str">
        <f>IF(LEFT(Table1[[#This Row],[Patient Gender]],1)="F","Female","Male")</f>
        <v>Female</v>
      </c>
    </row>
    <row r="5756" spans="1:20" x14ac:dyDescent="0.3">
      <c r="A5756" t="s">
        <v>5860</v>
      </c>
      <c r="B5756" s="1">
        <v>45176.591666666667</v>
      </c>
      <c r="C5756" t="s">
        <v>13</v>
      </c>
      <c r="D5756">
        <v>18</v>
      </c>
      <c r="E5756" t="s">
        <v>22</v>
      </c>
      <c r="F5756" t="s">
        <v>15</v>
      </c>
      <c r="G5756" t="b">
        <v>1</v>
      </c>
      <c r="I5756">
        <v>33</v>
      </c>
      <c r="J5756" t="b">
        <v>1</v>
      </c>
      <c r="K5756">
        <f>YEAR(Table1[[#This Row],[Patient Admission Date]])</f>
        <v>2023</v>
      </c>
      <c r="L5756" t="str">
        <f>TEXT(Table1[[#This Row],[Patient Admission Date]],"mmm")</f>
        <v>Sep</v>
      </c>
      <c r="M5756" t="str">
        <f>TEXT(Table1[[#This Row],[Patient Admission Date]],"ddd")</f>
        <v>Thu</v>
      </c>
      <c r="N5756" t="str">
        <f>TEXT(INT(HOUR(Table1[[#This Row],[Patient Admission Date]])/3)*3,"00")&amp;"-"&amp;TEXT(INT(HOUR(Table1[[#This Row],[Patient Admission Date]])/3)*3+3,"00")</f>
        <v>12-15</v>
      </c>
      <c r="O5756" t="str" cm="1">
        <f t="array" ref="O5756">_xlfn.IFS(Table1[[#This Row],[Patient Age]]&lt;=14,"0-14",Table1[[#This Row],[Patient Age]]&lt;=29,"15-29",Table1[[#This Row],[Patient Age]]&lt;=44,"30-44",Table1[[#This Row],[Patient Age]]&lt;=59,"45-59",Table1[[#This Row],[Patient Age]]&lt;=74,"60-74",TRUE,"75+")</f>
        <v>15-29</v>
      </c>
      <c r="P5756" t="str" cm="1">
        <f t="array" ref="P5756">_xlfn.IFS(Table1[[#This Row],[Patient Waittime]]&lt;=15,"0-15",Table1[[#This Row],[Patient Waittime]]&lt;=30,"16-30",Table1[[#This Row],[Patient Waittime]]&lt;=45,"31-45",Table1[[#This Row],[Patient Waittime]]&lt;=60,"46-60",TRUE,"60+")</f>
        <v>31-45</v>
      </c>
      <c r="Q5756">
        <f>--(Table1[[#This Row],[Patient Waittime]]&lt;=30)</f>
        <v>0</v>
      </c>
      <c r="R5756">
        <f>--Table1[[#This Row],[Patient Admission Flag]]</f>
        <v>1</v>
      </c>
      <c r="S5756">
        <f>--AND(Table1[[#This Row],[WithinTarget]]=1,Table1[[#This Row],[Patient Satisfaction Score]]&gt;=7)</f>
        <v>0</v>
      </c>
      <c r="T5756" t="str">
        <f>IF(LEFT(Table1[[#This Row],[Patient Gender]],1)="F","Female","Male")</f>
        <v>Female</v>
      </c>
    </row>
    <row r="5757" spans="1:20" x14ac:dyDescent="0.3">
      <c r="A5757" t="s">
        <v>5861</v>
      </c>
      <c r="B5757" s="1">
        <v>45303.738888888889</v>
      </c>
      <c r="C5757" t="s">
        <v>13</v>
      </c>
      <c r="D5757">
        <v>75</v>
      </c>
      <c r="E5757" t="s">
        <v>22</v>
      </c>
      <c r="F5757" t="s">
        <v>15</v>
      </c>
      <c r="G5757" t="b">
        <v>1</v>
      </c>
      <c r="I5757">
        <v>41</v>
      </c>
      <c r="J5757" t="b">
        <v>1</v>
      </c>
      <c r="K5757">
        <f>YEAR(Table1[[#This Row],[Patient Admission Date]])</f>
        <v>2024</v>
      </c>
      <c r="L5757" t="str">
        <f>TEXT(Table1[[#This Row],[Patient Admission Date]],"mmm")</f>
        <v>Jan</v>
      </c>
      <c r="M5757" t="str">
        <f>TEXT(Table1[[#This Row],[Patient Admission Date]],"ddd")</f>
        <v>Fri</v>
      </c>
      <c r="N5757" t="str">
        <f>TEXT(INT(HOUR(Table1[[#This Row],[Patient Admission Date]])/3)*3,"00")&amp;"-"&amp;TEXT(INT(HOUR(Table1[[#This Row],[Patient Admission Date]])/3)*3+3,"00")</f>
        <v>15-18</v>
      </c>
      <c r="O5757" t="str" cm="1">
        <f t="array" ref="O5757">_xlfn.IFS(Table1[[#This Row],[Patient Age]]&lt;=14,"0-14",Table1[[#This Row],[Patient Age]]&lt;=29,"15-29",Table1[[#This Row],[Patient Age]]&lt;=44,"30-44",Table1[[#This Row],[Patient Age]]&lt;=59,"45-59",Table1[[#This Row],[Patient Age]]&lt;=74,"60-74",TRUE,"75+")</f>
        <v>75+</v>
      </c>
      <c r="P5757" t="str" cm="1">
        <f t="array" ref="P5757">_xlfn.IFS(Table1[[#This Row],[Patient Waittime]]&lt;=15,"0-15",Table1[[#This Row],[Patient Waittime]]&lt;=30,"16-30",Table1[[#This Row],[Patient Waittime]]&lt;=45,"31-45",Table1[[#This Row],[Patient Waittime]]&lt;=60,"46-60",TRUE,"60+")</f>
        <v>31-45</v>
      </c>
      <c r="Q5757">
        <f>--(Table1[[#This Row],[Patient Waittime]]&lt;=30)</f>
        <v>0</v>
      </c>
      <c r="R5757">
        <f>--Table1[[#This Row],[Patient Admission Flag]]</f>
        <v>1</v>
      </c>
      <c r="S5757">
        <f>--AND(Table1[[#This Row],[WithinTarget]]=1,Table1[[#This Row],[Patient Satisfaction Score]]&gt;=7)</f>
        <v>0</v>
      </c>
      <c r="T5757" t="str">
        <f>IF(LEFT(Table1[[#This Row],[Patient Gender]],1)="F","Female","Male")</f>
        <v>Female</v>
      </c>
    </row>
    <row r="5758" spans="1:20" x14ac:dyDescent="0.3">
      <c r="A5758" t="s">
        <v>5862</v>
      </c>
      <c r="B5758" s="1">
        <v>45327.661805555559</v>
      </c>
      <c r="C5758" t="s">
        <v>13</v>
      </c>
      <c r="D5758">
        <v>3</v>
      </c>
      <c r="E5758" t="s">
        <v>22</v>
      </c>
      <c r="F5758" t="s">
        <v>15</v>
      </c>
      <c r="G5758" t="b">
        <v>1</v>
      </c>
      <c r="I5758">
        <v>42</v>
      </c>
      <c r="J5758" t="b">
        <v>1</v>
      </c>
      <c r="K5758">
        <f>YEAR(Table1[[#This Row],[Patient Admission Date]])</f>
        <v>2024</v>
      </c>
      <c r="L5758" t="str">
        <f>TEXT(Table1[[#This Row],[Patient Admission Date]],"mmm")</f>
        <v>Feb</v>
      </c>
      <c r="M5758" t="str">
        <f>TEXT(Table1[[#This Row],[Patient Admission Date]],"ddd")</f>
        <v>Mon</v>
      </c>
      <c r="N5758" t="str">
        <f>TEXT(INT(HOUR(Table1[[#This Row],[Patient Admission Date]])/3)*3,"00")&amp;"-"&amp;TEXT(INT(HOUR(Table1[[#This Row],[Patient Admission Date]])/3)*3+3,"00")</f>
        <v>15-18</v>
      </c>
      <c r="O5758" t="str" cm="1">
        <f t="array" ref="O5758">_xlfn.IFS(Table1[[#This Row],[Patient Age]]&lt;=14,"0-14",Table1[[#This Row],[Patient Age]]&lt;=29,"15-29",Table1[[#This Row],[Patient Age]]&lt;=44,"30-44",Table1[[#This Row],[Patient Age]]&lt;=59,"45-59",Table1[[#This Row],[Patient Age]]&lt;=74,"60-74",TRUE,"75+")</f>
        <v>0-14</v>
      </c>
      <c r="P5758" t="str" cm="1">
        <f t="array" ref="P5758">_xlfn.IFS(Table1[[#This Row],[Patient Waittime]]&lt;=15,"0-15",Table1[[#This Row],[Patient Waittime]]&lt;=30,"16-30",Table1[[#This Row],[Patient Waittime]]&lt;=45,"31-45",Table1[[#This Row],[Patient Waittime]]&lt;=60,"46-60",TRUE,"60+")</f>
        <v>31-45</v>
      </c>
      <c r="Q5758">
        <f>--(Table1[[#This Row],[Patient Waittime]]&lt;=30)</f>
        <v>0</v>
      </c>
      <c r="R5758">
        <f>--Table1[[#This Row],[Patient Admission Flag]]</f>
        <v>1</v>
      </c>
      <c r="S5758">
        <f>--AND(Table1[[#This Row],[WithinTarget]]=1,Table1[[#This Row],[Patient Satisfaction Score]]&gt;=7)</f>
        <v>0</v>
      </c>
      <c r="T5758" t="str">
        <f>IF(LEFT(Table1[[#This Row],[Patient Gender]],1)="F","Female","Male")</f>
        <v>Female</v>
      </c>
    </row>
    <row r="5759" spans="1:20" x14ac:dyDescent="0.3">
      <c r="A5759" t="s">
        <v>5863</v>
      </c>
      <c r="B5759" s="1">
        <v>45295.04791666667</v>
      </c>
      <c r="C5759" t="s">
        <v>13</v>
      </c>
      <c r="D5759">
        <v>52</v>
      </c>
      <c r="E5759" t="s">
        <v>22</v>
      </c>
      <c r="F5759" t="s">
        <v>15</v>
      </c>
      <c r="G5759" t="b">
        <v>1</v>
      </c>
      <c r="I5759">
        <v>14</v>
      </c>
      <c r="J5759" t="b">
        <v>1</v>
      </c>
      <c r="K5759">
        <f>YEAR(Table1[[#This Row],[Patient Admission Date]])</f>
        <v>2024</v>
      </c>
      <c r="L5759" t="str">
        <f>TEXT(Table1[[#This Row],[Patient Admission Date]],"mmm")</f>
        <v>Jan</v>
      </c>
      <c r="M5759" t="str">
        <f>TEXT(Table1[[#This Row],[Patient Admission Date]],"ddd")</f>
        <v>Thu</v>
      </c>
      <c r="N5759" t="str">
        <f>TEXT(INT(HOUR(Table1[[#This Row],[Patient Admission Date]])/3)*3,"00")&amp;"-"&amp;TEXT(INT(HOUR(Table1[[#This Row],[Patient Admission Date]])/3)*3+3,"00")</f>
        <v>00-03</v>
      </c>
      <c r="O5759" t="str" cm="1">
        <f t="array" ref="O5759">_xlfn.IFS(Table1[[#This Row],[Patient Age]]&lt;=14,"0-14",Table1[[#This Row],[Patient Age]]&lt;=29,"15-29",Table1[[#This Row],[Patient Age]]&lt;=44,"30-44",Table1[[#This Row],[Patient Age]]&lt;=59,"45-59",Table1[[#This Row],[Patient Age]]&lt;=74,"60-74",TRUE,"75+")</f>
        <v>45-59</v>
      </c>
      <c r="P5759" t="str" cm="1">
        <f t="array" ref="P5759">_xlfn.IFS(Table1[[#This Row],[Patient Waittime]]&lt;=15,"0-15",Table1[[#This Row],[Patient Waittime]]&lt;=30,"16-30",Table1[[#This Row],[Patient Waittime]]&lt;=45,"31-45",Table1[[#This Row],[Patient Waittime]]&lt;=60,"46-60",TRUE,"60+")</f>
        <v>0-15</v>
      </c>
      <c r="Q5759">
        <f>--(Table1[[#This Row],[Patient Waittime]]&lt;=30)</f>
        <v>1</v>
      </c>
      <c r="R5759">
        <f>--Table1[[#This Row],[Patient Admission Flag]]</f>
        <v>1</v>
      </c>
      <c r="S5759">
        <f>--AND(Table1[[#This Row],[WithinTarget]]=1,Table1[[#This Row],[Patient Satisfaction Score]]&gt;=7)</f>
        <v>0</v>
      </c>
      <c r="T5759" t="str">
        <f>IF(LEFT(Table1[[#This Row],[Patient Gender]],1)="F","Female","Male")</f>
        <v>Female</v>
      </c>
    </row>
    <row r="5760" spans="1:20" x14ac:dyDescent="0.3">
      <c r="A5760" t="s">
        <v>5864</v>
      </c>
      <c r="B5760" s="1">
        <v>45018.661111111112</v>
      </c>
      <c r="C5760" t="s">
        <v>13</v>
      </c>
      <c r="D5760">
        <v>67</v>
      </c>
      <c r="E5760" t="s">
        <v>22</v>
      </c>
      <c r="F5760" t="s">
        <v>15</v>
      </c>
      <c r="G5760" t="b">
        <v>1</v>
      </c>
      <c r="I5760">
        <v>22</v>
      </c>
      <c r="J5760" t="b">
        <v>1</v>
      </c>
      <c r="K5760">
        <f>YEAR(Table1[[#This Row],[Patient Admission Date]])</f>
        <v>2023</v>
      </c>
      <c r="L5760" t="str">
        <f>TEXT(Table1[[#This Row],[Patient Admission Date]],"mmm")</f>
        <v>Apr</v>
      </c>
      <c r="M5760" t="str">
        <f>TEXT(Table1[[#This Row],[Patient Admission Date]],"ddd")</f>
        <v>Sun</v>
      </c>
      <c r="N5760" t="str">
        <f>TEXT(INT(HOUR(Table1[[#This Row],[Patient Admission Date]])/3)*3,"00")&amp;"-"&amp;TEXT(INT(HOUR(Table1[[#This Row],[Patient Admission Date]])/3)*3+3,"00")</f>
        <v>15-18</v>
      </c>
      <c r="O5760" t="str" cm="1">
        <f t="array" ref="O5760">_xlfn.IFS(Table1[[#This Row],[Patient Age]]&lt;=14,"0-14",Table1[[#This Row],[Patient Age]]&lt;=29,"15-29",Table1[[#This Row],[Patient Age]]&lt;=44,"30-44",Table1[[#This Row],[Patient Age]]&lt;=59,"45-59",Table1[[#This Row],[Patient Age]]&lt;=74,"60-74",TRUE,"75+")</f>
        <v>60-74</v>
      </c>
      <c r="P5760" t="str" cm="1">
        <f t="array" ref="P5760">_xlfn.IFS(Table1[[#This Row],[Patient Waittime]]&lt;=15,"0-15",Table1[[#This Row],[Patient Waittime]]&lt;=30,"16-30",Table1[[#This Row],[Patient Waittime]]&lt;=45,"31-45",Table1[[#This Row],[Patient Waittime]]&lt;=60,"46-60",TRUE,"60+")</f>
        <v>16-30</v>
      </c>
      <c r="Q5760">
        <f>--(Table1[[#This Row],[Patient Waittime]]&lt;=30)</f>
        <v>1</v>
      </c>
      <c r="R5760">
        <f>--Table1[[#This Row],[Patient Admission Flag]]</f>
        <v>1</v>
      </c>
      <c r="S5760">
        <f>--AND(Table1[[#This Row],[WithinTarget]]=1,Table1[[#This Row],[Patient Satisfaction Score]]&gt;=7)</f>
        <v>0</v>
      </c>
      <c r="T5760" t="str">
        <f>IF(LEFT(Table1[[#This Row],[Patient Gender]],1)="F","Female","Male")</f>
        <v>Female</v>
      </c>
    </row>
    <row r="5761" spans="1:20" x14ac:dyDescent="0.3">
      <c r="A5761" t="s">
        <v>5865</v>
      </c>
      <c r="B5761" s="1">
        <v>45315.811805555553</v>
      </c>
      <c r="C5761" t="s">
        <v>13</v>
      </c>
      <c r="D5761">
        <v>32</v>
      </c>
      <c r="E5761" t="s">
        <v>22</v>
      </c>
      <c r="F5761" t="s">
        <v>15</v>
      </c>
      <c r="G5761" t="b">
        <v>1</v>
      </c>
      <c r="I5761">
        <v>15</v>
      </c>
      <c r="J5761" t="b">
        <v>1</v>
      </c>
      <c r="K5761">
        <f>YEAR(Table1[[#This Row],[Patient Admission Date]])</f>
        <v>2024</v>
      </c>
      <c r="L5761" t="str">
        <f>TEXT(Table1[[#This Row],[Patient Admission Date]],"mmm")</f>
        <v>Jan</v>
      </c>
      <c r="M5761" t="str">
        <f>TEXT(Table1[[#This Row],[Patient Admission Date]],"ddd")</f>
        <v>Wed</v>
      </c>
      <c r="N5761" t="str">
        <f>TEXT(INT(HOUR(Table1[[#This Row],[Patient Admission Date]])/3)*3,"00")&amp;"-"&amp;TEXT(INT(HOUR(Table1[[#This Row],[Patient Admission Date]])/3)*3+3,"00")</f>
        <v>18-21</v>
      </c>
      <c r="O5761" t="str" cm="1">
        <f t="array" ref="O5761">_xlfn.IFS(Table1[[#This Row],[Patient Age]]&lt;=14,"0-14",Table1[[#This Row],[Patient Age]]&lt;=29,"15-29",Table1[[#This Row],[Patient Age]]&lt;=44,"30-44",Table1[[#This Row],[Patient Age]]&lt;=59,"45-59",Table1[[#This Row],[Patient Age]]&lt;=74,"60-74",TRUE,"75+")</f>
        <v>30-44</v>
      </c>
      <c r="P5761" t="str" cm="1">
        <f t="array" ref="P5761">_xlfn.IFS(Table1[[#This Row],[Patient Waittime]]&lt;=15,"0-15",Table1[[#This Row],[Patient Waittime]]&lt;=30,"16-30",Table1[[#This Row],[Patient Waittime]]&lt;=45,"31-45",Table1[[#This Row],[Patient Waittime]]&lt;=60,"46-60",TRUE,"60+")</f>
        <v>0-15</v>
      </c>
      <c r="Q5761">
        <f>--(Table1[[#This Row],[Patient Waittime]]&lt;=30)</f>
        <v>1</v>
      </c>
      <c r="R5761">
        <f>--Table1[[#This Row],[Patient Admission Flag]]</f>
        <v>1</v>
      </c>
      <c r="S5761">
        <f>--AND(Table1[[#This Row],[WithinTarget]]=1,Table1[[#This Row],[Patient Satisfaction Score]]&gt;=7)</f>
        <v>0</v>
      </c>
      <c r="T5761" t="str">
        <f>IF(LEFT(Table1[[#This Row],[Patient Gender]],1)="F","Female","Male")</f>
        <v>Female</v>
      </c>
    </row>
    <row r="5762" spans="1:20" x14ac:dyDescent="0.3">
      <c r="A5762" t="s">
        <v>5866</v>
      </c>
      <c r="B5762" s="1">
        <v>45278.240972222222</v>
      </c>
      <c r="C5762" t="s">
        <v>13</v>
      </c>
      <c r="D5762">
        <v>3</v>
      </c>
      <c r="E5762" t="s">
        <v>22</v>
      </c>
      <c r="F5762" t="s">
        <v>15</v>
      </c>
      <c r="G5762" t="b">
        <v>1</v>
      </c>
      <c r="I5762">
        <v>16</v>
      </c>
      <c r="J5762" t="b">
        <v>1</v>
      </c>
      <c r="K5762">
        <f>YEAR(Table1[[#This Row],[Patient Admission Date]])</f>
        <v>2023</v>
      </c>
      <c r="L5762" t="str">
        <f>TEXT(Table1[[#This Row],[Patient Admission Date]],"mmm")</f>
        <v>Dec</v>
      </c>
      <c r="M5762" t="str">
        <f>TEXT(Table1[[#This Row],[Patient Admission Date]],"ddd")</f>
        <v>Mon</v>
      </c>
      <c r="N5762" t="str">
        <f>TEXT(INT(HOUR(Table1[[#This Row],[Patient Admission Date]])/3)*3,"00")&amp;"-"&amp;TEXT(INT(HOUR(Table1[[#This Row],[Patient Admission Date]])/3)*3+3,"00")</f>
        <v>03-06</v>
      </c>
      <c r="O5762" t="str" cm="1">
        <f t="array" ref="O5762">_xlfn.IFS(Table1[[#This Row],[Patient Age]]&lt;=14,"0-14",Table1[[#This Row],[Patient Age]]&lt;=29,"15-29",Table1[[#This Row],[Patient Age]]&lt;=44,"30-44",Table1[[#This Row],[Patient Age]]&lt;=59,"45-59",Table1[[#This Row],[Patient Age]]&lt;=74,"60-74",TRUE,"75+")</f>
        <v>0-14</v>
      </c>
      <c r="P5762" t="str" cm="1">
        <f t="array" ref="P5762">_xlfn.IFS(Table1[[#This Row],[Patient Waittime]]&lt;=15,"0-15",Table1[[#This Row],[Patient Waittime]]&lt;=30,"16-30",Table1[[#This Row],[Patient Waittime]]&lt;=45,"31-45",Table1[[#This Row],[Patient Waittime]]&lt;=60,"46-60",TRUE,"60+")</f>
        <v>16-30</v>
      </c>
      <c r="Q5762">
        <f>--(Table1[[#This Row],[Patient Waittime]]&lt;=30)</f>
        <v>1</v>
      </c>
      <c r="R5762">
        <f>--Table1[[#This Row],[Patient Admission Flag]]</f>
        <v>1</v>
      </c>
      <c r="S5762">
        <f>--AND(Table1[[#This Row],[WithinTarget]]=1,Table1[[#This Row],[Patient Satisfaction Score]]&gt;=7)</f>
        <v>0</v>
      </c>
      <c r="T5762" t="str">
        <f>IF(LEFT(Table1[[#This Row],[Patient Gender]],1)="F","Female","Male")</f>
        <v>Female</v>
      </c>
    </row>
    <row r="5763" spans="1:20" x14ac:dyDescent="0.3">
      <c r="A5763" t="s">
        <v>5867</v>
      </c>
      <c r="B5763" s="1">
        <v>45167.52847222222</v>
      </c>
      <c r="C5763" t="s">
        <v>13</v>
      </c>
      <c r="D5763">
        <v>37</v>
      </c>
      <c r="E5763" t="s">
        <v>22</v>
      </c>
      <c r="F5763" t="s">
        <v>15</v>
      </c>
      <c r="G5763" t="b">
        <v>1</v>
      </c>
      <c r="I5763">
        <v>57</v>
      </c>
      <c r="J5763" t="b">
        <v>1</v>
      </c>
      <c r="K5763">
        <f>YEAR(Table1[[#This Row],[Patient Admission Date]])</f>
        <v>2023</v>
      </c>
      <c r="L5763" t="str">
        <f>TEXT(Table1[[#This Row],[Patient Admission Date]],"mmm")</f>
        <v>Aug</v>
      </c>
      <c r="M5763" t="str">
        <f>TEXT(Table1[[#This Row],[Patient Admission Date]],"ddd")</f>
        <v>Tue</v>
      </c>
      <c r="N5763" t="str">
        <f>TEXT(INT(HOUR(Table1[[#This Row],[Patient Admission Date]])/3)*3,"00")&amp;"-"&amp;TEXT(INT(HOUR(Table1[[#This Row],[Patient Admission Date]])/3)*3+3,"00")</f>
        <v>12-15</v>
      </c>
      <c r="O5763" t="str" cm="1">
        <f t="array" ref="O5763">_xlfn.IFS(Table1[[#This Row],[Patient Age]]&lt;=14,"0-14",Table1[[#This Row],[Patient Age]]&lt;=29,"15-29",Table1[[#This Row],[Patient Age]]&lt;=44,"30-44",Table1[[#This Row],[Patient Age]]&lt;=59,"45-59",Table1[[#This Row],[Patient Age]]&lt;=74,"60-74",TRUE,"75+")</f>
        <v>30-44</v>
      </c>
      <c r="P5763" t="str" cm="1">
        <f t="array" ref="P5763">_xlfn.IFS(Table1[[#This Row],[Patient Waittime]]&lt;=15,"0-15",Table1[[#This Row],[Patient Waittime]]&lt;=30,"16-30",Table1[[#This Row],[Patient Waittime]]&lt;=45,"31-45",Table1[[#This Row],[Patient Waittime]]&lt;=60,"46-60",TRUE,"60+")</f>
        <v>46-60</v>
      </c>
      <c r="Q5763">
        <f>--(Table1[[#This Row],[Patient Waittime]]&lt;=30)</f>
        <v>0</v>
      </c>
      <c r="R5763">
        <f>--Table1[[#This Row],[Patient Admission Flag]]</f>
        <v>1</v>
      </c>
      <c r="S5763">
        <f>--AND(Table1[[#This Row],[WithinTarget]]=1,Table1[[#This Row],[Patient Satisfaction Score]]&gt;=7)</f>
        <v>0</v>
      </c>
      <c r="T5763" t="str">
        <f>IF(LEFT(Table1[[#This Row],[Patient Gender]],1)="F","Female","Male")</f>
        <v>Female</v>
      </c>
    </row>
    <row r="5764" spans="1:20" x14ac:dyDescent="0.3">
      <c r="A5764" t="s">
        <v>5868</v>
      </c>
      <c r="B5764" s="1">
        <v>45443.302777777775</v>
      </c>
      <c r="C5764" t="s">
        <v>13</v>
      </c>
      <c r="D5764">
        <v>66</v>
      </c>
      <c r="E5764" t="s">
        <v>22</v>
      </c>
      <c r="F5764" t="s">
        <v>15</v>
      </c>
      <c r="G5764" t="b">
        <v>1</v>
      </c>
      <c r="I5764">
        <v>31</v>
      </c>
      <c r="J5764" t="b">
        <v>1</v>
      </c>
      <c r="K5764">
        <f>YEAR(Table1[[#This Row],[Patient Admission Date]])</f>
        <v>2024</v>
      </c>
      <c r="L5764" t="str">
        <f>TEXT(Table1[[#This Row],[Patient Admission Date]],"mmm")</f>
        <v>May</v>
      </c>
      <c r="M5764" t="str">
        <f>TEXT(Table1[[#This Row],[Patient Admission Date]],"ddd")</f>
        <v>Fri</v>
      </c>
      <c r="N5764" t="str">
        <f>TEXT(INT(HOUR(Table1[[#This Row],[Patient Admission Date]])/3)*3,"00")&amp;"-"&amp;TEXT(INT(HOUR(Table1[[#This Row],[Patient Admission Date]])/3)*3+3,"00")</f>
        <v>06-09</v>
      </c>
      <c r="O5764" t="str" cm="1">
        <f t="array" ref="O5764">_xlfn.IFS(Table1[[#This Row],[Patient Age]]&lt;=14,"0-14",Table1[[#This Row],[Patient Age]]&lt;=29,"15-29",Table1[[#This Row],[Patient Age]]&lt;=44,"30-44",Table1[[#This Row],[Patient Age]]&lt;=59,"45-59",Table1[[#This Row],[Patient Age]]&lt;=74,"60-74",TRUE,"75+")</f>
        <v>60-74</v>
      </c>
      <c r="P5764" t="str" cm="1">
        <f t="array" ref="P5764">_xlfn.IFS(Table1[[#This Row],[Patient Waittime]]&lt;=15,"0-15",Table1[[#This Row],[Patient Waittime]]&lt;=30,"16-30",Table1[[#This Row],[Patient Waittime]]&lt;=45,"31-45",Table1[[#This Row],[Patient Waittime]]&lt;=60,"46-60",TRUE,"60+")</f>
        <v>31-45</v>
      </c>
      <c r="Q5764">
        <f>--(Table1[[#This Row],[Patient Waittime]]&lt;=30)</f>
        <v>0</v>
      </c>
      <c r="R5764">
        <f>--Table1[[#This Row],[Patient Admission Flag]]</f>
        <v>1</v>
      </c>
      <c r="S5764">
        <f>--AND(Table1[[#This Row],[WithinTarget]]=1,Table1[[#This Row],[Patient Satisfaction Score]]&gt;=7)</f>
        <v>0</v>
      </c>
      <c r="T5764" t="str">
        <f>IF(LEFT(Table1[[#This Row],[Patient Gender]],1)="F","Female","Male")</f>
        <v>Female</v>
      </c>
    </row>
    <row r="5765" spans="1:20" x14ac:dyDescent="0.3">
      <c r="A5765" t="s">
        <v>5869</v>
      </c>
      <c r="B5765" s="1">
        <v>45048.704861111109</v>
      </c>
      <c r="C5765" t="s">
        <v>13</v>
      </c>
      <c r="D5765">
        <v>45</v>
      </c>
      <c r="E5765" t="s">
        <v>22</v>
      </c>
      <c r="F5765" t="s">
        <v>15</v>
      </c>
      <c r="G5765" t="b">
        <v>1</v>
      </c>
      <c r="I5765">
        <v>19</v>
      </c>
      <c r="J5765" t="b">
        <v>1</v>
      </c>
      <c r="K5765">
        <f>YEAR(Table1[[#This Row],[Patient Admission Date]])</f>
        <v>2023</v>
      </c>
      <c r="L5765" t="str">
        <f>TEXT(Table1[[#This Row],[Patient Admission Date]],"mmm")</f>
        <v>May</v>
      </c>
      <c r="M5765" t="str">
        <f>TEXT(Table1[[#This Row],[Patient Admission Date]],"ddd")</f>
        <v>Tue</v>
      </c>
      <c r="N5765" t="str">
        <f>TEXT(INT(HOUR(Table1[[#This Row],[Patient Admission Date]])/3)*3,"00")&amp;"-"&amp;TEXT(INT(HOUR(Table1[[#This Row],[Patient Admission Date]])/3)*3+3,"00")</f>
        <v>15-18</v>
      </c>
      <c r="O5765" t="str" cm="1">
        <f t="array" ref="O5765">_xlfn.IFS(Table1[[#This Row],[Patient Age]]&lt;=14,"0-14",Table1[[#This Row],[Patient Age]]&lt;=29,"15-29",Table1[[#This Row],[Patient Age]]&lt;=44,"30-44",Table1[[#This Row],[Patient Age]]&lt;=59,"45-59",Table1[[#This Row],[Patient Age]]&lt;=74,"60-74",TRUE,"75+")</f>
        <v>45-59</v>
      </c>
      <c r="P5765" t="str" cm="1">
        <f t="array" ref="P5765">_xlfn.IFS(Table1[[#This Row],[Patient Waittime]]&lt;=15,"0-15",Table1[[#This Row],[Patient Waittime]]&lt;=30,"16-30",Table1[[#This Row],[Patient Waittime]]&lt;=45,"31-45",Table1[[#This Row],[Patient Waittime]]&lt;=60,"46-60",TRUE,"60+")</f>
        <v>16-30</v>
      </c>
      <c r="Q5765">
        <f>--(Table1[[#This Row],[Patient Waittime]]&lt;=30)</f>
        <v>1</v>
      </c>
      <c r="R5765">
        <f>--Table1[[#This Row],[Patient Admission Flag]]</f>
        <v>1</v>
      </c>
      <c r="S5765">
        <f>--AND(Table1[[#This Row],[WithinTarget]]=1,Table1[[#This Row],[Patient Satisfaction Score]]&gt;=7)</f>
        <v>0</v>
      </c>
      <c r="T5765" t="str">
        <f>IF(LEFT(Table1[[#This Row],[Patient Gender]],1)="F","Female","Male")</f>
        <v>Female</v>
      </c>
    </row>
    <row r="5766" spans="1:20" x14ac:dyDescent="0.3">
      <c r="A5766" t="s">
        <v>5870</v>
      </c>
      <c r="B5766" s="1">
        <v>45507.87222222222</v>
      </c>
      <c r="C5766" t="s">
        <v>13</v>
      </c>
      <c r="D5766">
        <v>5</v>
      </c>
      <c r="E5766" t="s">
        <v>22</v>
      </c>
      <c r="F5766" t="s">
        <v>15</v>
      </c>
      <c r="G5766" t="b">
        <v>1</v>
      </c>
      <c r="I5766">
        <v>34</v>
      </c>
      <c r="J5766" t="b">
        <v>1</v>
      </c>
      <c r="K5766">
        <f>YEAR(Table1[[#This Row],[Patient Admission Date]])</f>
        <v>2024</v>
      </c>
      <c r="L5766" t="str">
        <f>TEXT(Table1[[#This Row],[Patient Admission Date]],"mmm")</f>
        <v>Aug</v>
      </c>
      <c r="M5766" t="str">
        <f>TEXT(Table1[[#This Row],[Patient Admission Date]],"ddd")</f>
        <v>Sat</v>
      </c>
      <c r="N5766" t="str">
        <f>TEXT(INT(HOUR(Table1[[#This Row],[Patient Admission Date]])/3)*3,"00")&amp;"-"&amp;TEXT(INT(HOUR(Table1[[#This Row],[Patient Admission Date]])/3)*3+3,"00")</f>
        <v>18-21</v>
      </c>
      <c r="O5766" t="str" cm="1">
        <f t="array" ref="O5766">_xlfn.IFS(Table1[[#This Row],[Patient Age]]&lt;=14,"0-14",Table1[[#This Row],[Patient Age]]&lt;=29,"15-29",Table1[[#This Row],[Patient Age]]&lt;=44,"30-44",Table1[[#This Row],[Patient Age]]&lt;=59,"45-59",Table1[[#This Row],[Patient Age]]&lt;=74,"60-74",TRUE,"75+")</f>
        <v>0-14</v>
      </c>
      <c r="P5766" t="str" cm="1">
        <f t="array" ref="P5766">_xlfn.IFS(Table1[[#This Row],[Patient Waittime]]&lt;=15,"0-15",Table1[[#This Row],[Patient Waittime]]&lt;=30,"16-30",Table1[[#This Row],[Patient Waittime]]&lt;=45,"31-45",Table1[[#This Row],[Patient Waittime]]&lt;=60,"46-60",TRUE,"60+")</f>
        <v>31-45</v>
      </c>
      <c r="Q5766">
        <f>--(Table1[[#This Row],[Patient Waittime]]&lt;=30)</f>
        <v>0</v>
      </c>
      <c r="R5766">
        <f>--Table1[[#This Row],[Patient Admission Flag]]</f>
        <v>1</v>
      </c>
      <c r="S5766">
        <f>--AND(Table1[[#This Row],[WithinTarget]]=1,Table1[[#This Row],[Patient Satisfaction Score]]&gt;=7)</f>
        <v>0</v>
      </c>
      <c r="T5766" t="str">
        <f>IF(LEFT(Table1[[#This Row],[Patient Gender]],1)="F","Female","Male")</f>
        <v>Female</v>
      </c>
    </row>
    <row r="5767" spans="1:20" x14ac:dyDescent="0.3">
      <c r="A5767" t="s">
        <v>5871</v>
      </c>
      <c r="B5767" s="1">
        <v>45575.770833333336</v>
      </c>
      <c r="C5767" t="s">
        <v>13</v>
      </c>
      <c r="D5767">
        <v>76</v>
      </c>
      <c r="E5767" t="s">
        <v>22</v>
      </c>
      <c r="F5767" t="s">
        <v>15</v>
      </c>
      <c r="G5767" t="b">
        <v>1</v>
      </c>
      <c r="I5767">
        <v>10</v>
      </c>
      <c r="J5767" t="b">
        <v>1</v>
      </c>
      <c r="K5767">
        <f>YEAR(Table1[[#This Row],[Patient Admission Date]])</f>
        <v>2024</v>
      </c>
      <c r="L5767" t="str">
        <f>TEXT(Table1[[#This Row],[Patient Admission Date]],"mmm")</f>
        <v>Oct</v>
      </c>
      <c r="M5767" t="str">
        <f>TEXT(Table1[[#This Row],[Patient Admission Date]],"ddd")</f>
        <v>Thu</v>
      </c>
      <c r="N5767" t="str">
        <f>TEXT(INT(HOUR(Table1[[#This Row],[Patient Admission Date]])/3)*3,"00")&amp;"-"&amp;TEXT(INT(HOUR(Table1[[#This Row],[Patient Admission Date]])/3)*3+3,"00")</f>
        <v>18-21</v>
      </c>
      <c r="O5767" t="str" cm="1">
        <f t="array" ref="O5767">_xlfn.IFS(Table1[[#This Row],[Patient Age]]&lt;=14,"0-14",Table1[[#This Row],[Patient Age]]&lt;=29,"15-29",Table1[[#This Row],[Patient Age]]&lt;=44,"30-44",Table1[[#This Row],[Patient Age]]&lt;=59,"45-59",Table1[[#This Row],[Patient Age]]&lt;=74,"60-74",TRUE,"75+")</f>
        <v>75+</v>
      </c>
      <c r="P5767" t="str" cm="1">
        <f t="array" ref="P5767">_xlfn.IFS(Table1[[#This Row],[Patient Waittime]]&lt;=15,"0-15",Table1[[#This Row],[Patient Waittime]]&lt;=30,"16-30",Table1[[#This Row],[Patient Waittime]]&lt;=45,"31-45",Table1[[#This Row],[Patient Waittime]]&lt;=60,"46-60",TRUE,"60+")</f>
        <v>0-15</v>
      </c>
      <c r="Q5767">
        <f>--(Table1[[#This Row],[Patient Waittime]]&lt;=30)</f>
        <v>1</v>
      </c>
      <c r="R5767">
        <f>--Table1[[#This Row],[Patient Admission Flag]]</f>
        <v>1</v>
      </c>
      <c r="S5767">
        <f>--AND(Table1[[#This Row],[WithinTarget]]=1,Table1[[#This Row],[Patient Satisfaction Score]]&gt;=7)</f>
        <v>0</v>
      </c>
      <c r="T5767" t="str">
        <f>IF(LEFT(Table1[[#This Row],[Patient Gender]],1)="F","Female","Male")</f>
        <v>Female</v>
      </c>
    </row>
    <row r="5768" spans="1:20" x14ac:dyDescent="0.3">
      <c r="A5768" t="s">
        <v>5872</v>
      </c>
      <c r="B5768" s="1">
        <v>45542.615277777775</v>
      </c>
      <c r="C5768" t="s">
        <v>13</v>
      </c>
      <c r="D5768">
        <v>6</v>
      </c>
      <c r="E5768" t="s">
        <v>22</v>
      </c>
      <c r="F5768" t="s">
        <v>15</v>
      </c>
      <c r="G5768" t="b">
        <v>1</v>
      </c>
      <c r="I5768">
        <v>21</v>
      </c>
      <c r="J5768" t="b">
        <v>1</v>
      </c>
      <c r="K5768">
        <f>YEAR(Table1[[#This Row],[Patient Admission Date]])</f>
        <v>2024</v>
      </c>
      <c r="L5768" t="str">
        <f>TEXT(Table1[[#This Row],[Patient Admission Date]],"mmm")</f>
        <v>Sep</v>
      </c>
      <c r="M5768" t="str">
        <f>TEXT(Table1[[#This Row],[Patient Admission Date]],"ddd")</f>
        <v>Sat</v>
      </c>
      <c r="N5768" t="str">
        <f>TEXT(INT(HOUR(Table1[[#This Row],[Patient Admission Date]])/3)*3,"00")&amp;"-"&amp;TEXT(INT(HOUR(Table1[[#This Row],[Patient Admission Date]])/3)*3+3,"00")</f>
        <v>12-15</v>
      </c>
      <c r="O5768" t="str" cm="1">
        <f t="array" ref="O5768">_xlfn.IFS(Table1[[#This Row],[Patient Age]]&lt;=14,"0-14",Table1[[#This Row],[Patient Age]]&lt;=29,"15-29",Table1[[#This Row],[Patient Age]]&lt;=44,"30-44",Table1[[#This Row],[Patient Age]]&lt;=59,"45-59",Table1[[#This Row],[Patient Age]]&lt;=74,"60-74",TRUE,"75+")</f>
        <v>0-14</v>
      </c>
      <c r="P5768" t="str" cm="1">
        <f t="array" ref="P5768">_xlfn.IFS(Table1[[#This Row],[Patient Waittime]]&lt;=15,"0-15",Table1[[#This Row],[Patient Waittime]]&lt;=30,"16-30",Table1[[#This Row],[Patient Waittime]]&lt;=45,"31-45",Table1[[#This Row],[Patient Waittime]]&lt;=60,"46-60",TRUE,"60+")</f>
        <v>16-30</v>
      </c>
      <c r="Q5768">
        <f>--(Table1[[#This Row],[Patient Waittime]]&lt;=30)</f>
        <v>1</v>
      </c>
      <c r="R5768">
        <f>--Table1[[#This Row],[Patient Admission Flag]]</f>
        <v>1</v>
      </c>
      <c r="S5768">
        <f>--AND(Table1[[#This Row],[WithinTarget]]=1,Table1[[#This Row],[Patient Satisfaction Score]]&gt;=7)</f>
        <v>0</v>
      </c>
      <c r="T5768" t="str">
        <f>IF(LEFT(Table1[[#This Row],[Patient Gender]],1)="F","Female","Male")</f>
        <v>Female</v>
      </c>
    </row>
    <row r="5769" spans="1:20" x14ac:dyDescent="0.3">
      <c r="A5769" t="s">
        <v>5873</v>
      </c>
      <c r="B5769" s="1">
        <v>45276.154861111114</v>
      </c>
      <c r="C5769" t="s">
        <v>13</v>
      </c>
      <c r="D5769">
        <v>24</v>
      </c>
      <c r="E5769" t="s">
        <v>22</v>
      </c>
      <c r="F5769" t="s">
        <v>15</v>
      </c>
      <c r="G5769" t="b">
        <v>1</v>
      </c>
      <c r="I5769">
        <v>44</v>
      </c>
      <c r="J5769" t="b">
        <v>1</v>
      </c>
      <c r="K5769">
        <f>YEAR(Table1[[#This Row],[Patient Admission Date]])</f>
        <v>2023</v>
      </c>
      <c r="L5769" t="str">
        <f>TEXT(Table1[[#This Row],[Patient Admission Date]],"mmm")</f>
        <v>Dec</v>
      </c>
      <c r="M5769" t="str">
        <f>TEXT(Table1[[#This Row],[Patient Admission Date]],"ddd")</f>
        <v>Sat</v>
      </c>
      <c r="N5769" t="str">
        <f>TEXT(INT(HOUR(Table1[[#This Row],[Patient Admission Date]])/3)*3,"00")&amp;"-"&amp;TEXT(INT(HOUR(Table1[[#This Row],[Patient Admission Date]])/3)*3+3,"00")</f>
        <v>03-06</v>
      </c>
      <c r="O5769" t="str" cm="1">
        <f t="array" ref="O5769">_xlfn.IFS(Table1[[#This Row],[Patient Age]]&lt;=14,"0-14",Table1[[#This Row],[Patient Age]]&lt;=29,"15-29",Table1[[#This Row],[Patient Age]]&lt;=44,"30-44",Table1[[#This Row],[Patient Age]]&lt;=59,"45-59",Table1[[#This Row],[Patient Age]]&lt;=74,"60-74",TRUE,"75+")</f>
        <v>15-29</v>
      </c>
      <c r="P5769" t="str" cm="1">
        <f t="array" ref="P5769">_xlfn.IFS(Table1[[#This Row],[Patient Waittime]]&lt;=15,"0-15",Table1[[#This Row],[Patient Waittime]]&lt;=30,"16-30",Table1[[#This Row],[Patient Waittime]]&lt;=45,"31-45",Table1[[#This Row],[Patient Waittime]]&lt;=60,"46-60",TRUE,"60+")</f>
        <v>31-45</v>
      </c>
      <c r="Q5769">
        <f>--(Table1[[#This Row],[Patient Waittime]]&lt;=30)</f>
        <v>0</v>
      </c>
      <c r="R5769">
        <f>--Table1[[#This Row],[Patient Admission Flag]]</f>
        <v>1</v>
      </c>
      <c r="S5769">
        <f>--AND(Table1[[#This Row],[WithinTarget]]=1,Table1[[#This Row],[Patient Satisfaction Score]]&gt;=7)</f>
        <v>0</v>
      </c>
      <c r="T5769" t="str">
        <f>IF(LEFT(Table1[[#This Row],[Patient Gender]],1)="F","Female","Male")</f>
        <v>Female</v>
      </c>
    </row>
    <row r="5770" spans="1:20" x14ac:dyDescent="0.3">
      <c r="A5770" t="s">
        <v>5874</v>
      </c>
      <c r="B5770" s="1">
        <v>45524.081250000003</v>
      </c>
      <c r="C5770" t="s">
        <v>13</v>
      </c>
      <c r="D5770">
        <v>65</v>
      </c>
      <c r="E5770" t="s">
        <v>22</v>
      </c>
      <c r="F5770" t="s">
        <v>15</v>
      </c>
      <c r="G5770" t="b">
        <v>1</v>
      </c>
      <c r="I5770">
        <v>24</v>
      </c>
      <c r="J5770" t="b">
        <v>1</v>
      </c>
      <c r="K5770">
        <f>YEAR(Table1[[#This Row],[Patient Admission Date]])</f>
        <v>2024</v>
      </c>
      <c r="L5770" t="str">
        <f>TEXT(Table1[[#This Row],[Patient Admission Date]],"mmm")</f>
        <v>Aug</v>
      </c>
      <c r="M5770" t="str">
        <f>TEXT(Table1[[#This Row],[Patient Admission Date]],"ddd")</f>
        <v>Tue</v>
      </c>
      <c r="N5770" t="str">
        <f>TEXT(INT(HOUR(Table1[[#This Row],[Patient Admission Date]])/3)*3,"00")&amp;"-"&amp;TEXT(INT(HOUR(Table1[[#This Row],[Patient Admission Date]])/3)*3+3,"00")</f>
        <v>00-03</v>
      </c>
      <c r="O5770" t="str" cm="1">
        <f t="array" ref="O5770">_xlfn.IFS(Table1[[#This Row],[Patient Age]]&lt;=14,"0-14",Table1[[#This Row],[Patient Age]]&lt;=29,"15-29",Table1[[#This Row],[Patient Age]]&lt;=44,"30-44",Table1[[#This Row],[Patient Age]]&lt;=59,"45-59",Table1[[#This Row],[Patient Age]]&lt;=74,"60-74",TRUE,"75+")</f>
        <v>60-74</v>
      </c>
      <c r="P5770" t="str" cm="1">
        <f t="array" ref="P5770">_xlfn.IFS(Table1[[#This Row],[Patient Waittime]]&lt;=15,"0-15",Table1[[#This Row],[Patient Waittime]]&lt;=30,"16-30",Table1[[#This Row],[Patient Waittime]]&lt;=45,"31-45",Table1[[#This Row],[Patient Waittime]]&lt;=60,"46-60",TRUE,"60+")</f>
        <v>16-30</v>
      </c>
      <c r="Q5770">
        <f>--(Table1[[#This Row],[Patient Waittime]]&lt;=30)</f>
        <v>1</v>
      </c>
      <c r="R5770">
        <f>--Table1[[#This Row],[Patient Admission Flag]]</f>
        <v>1</v>
      </c>
      <c r="S5770">
        <f>--AND(Table1[[#This Row],[WithinTarget]]=1,Table1[[#This Row],[Patient Satisfaction Score]]&gt;=7)</f>
        <v>0</v>
      </c>
      <c r="T5770" t="str">
        <f>IF(LEFT(Table1[[#This Row],[Patient Gender]],1)="F","Female","Male")</f>
        <v>Female</v>
      </c>
    </row>
    <row r="5771" spans="1:20" x14ac:dyDescent="0.3">
      <c r="A5771" t="s">
        <v>5875</v>
      </c>
      <c r="B5771" s="1">
        <v>45041.647916666669</v>
      </c>
      <c r="C5771" t="s">
        <v>13</v>
      </c>
      <c r="D5771">
        <v>16</v>
      </c>
      <c r="E5771" t="s">
        <v>22</v>
      </c>
      <c r="F5771" t="s">
        <v>15</v>
      </c>
      <c r="G5771" t="b">
        <v>1</v>
      </c>
      <c r="I5771">
        <v>41</v>
      </c>
      <c r="J5771" t="b">
        <v>1</v>
      </c>
      <c r="K5771">
        <f>YEAR(Table1[[#This Row],[Patient Admission Date]])</f>
        <v>2023</v>
      </c>
      <c r="L5771" t="str">
        <f>TEXT(Table1[[#This Row],[Patient Admission Date]],"mmm")</f>
        <v>Apr</v>
      </c>
      <c r="M5771" t="str">
        <f>TEXT(Table1[[#This Row],[Patient Admission Date]],"ddd")</f>
        <v>Tue</v>
      </c>
      <c r="N5771" t="str">
        <f>TEXT(INT(HOUR(Table1[[#This Row],[Patient Admission Date]])/3)*3,"00")&amp;"-"&amp;TEXT(INT(HOUR(Table1[[#This Row],[Patient Admission Date]])/3)*3+3,"00")</f>
        <v>15-18</v>
      </c>
      <c r="O5771" t="str" cm="1">
        <f t="array" ref="O5771">_xlfn.IFS(Table1[[#This Row],[Patient Age]]&lt;=14,"0-14",Table1[[#This Row],[Patient Age]]&lt;=29,"15-29",Table1[[#This Row],[Patient Age]]&lt;=44,"30-44",Table1[[#This Row],[Patient Age]]&lt;=59,"45-59",Table1[[#This Row],[Patient Age]]&lt;=74,"60-74",TRUE,"75+")</f>
        <v>15-29</v>
      </c>
      <c r="P5771" t="str" cm="1">
        <f t="array" ref="P5771">_xlfn.IFS(Table1[[#This Row],[Patient Waittime]]&lt;=15,"0-15",Table1[[#This Row],[Patient Waittime]]&lt;=30,"16-30",Table1[[#This Row],[Patient Waittime]]&lt;=45,"31-45",Table1[[#This Row],[Patient Waittime]]&lt;=60,"46-60",TRUE,"60+")</f>
        <v>31-45</v>
      </c>
      <c r="Q5771">
        <f>--(Table1[[#This Row],[Patient Waittime]]&lt;=30)</f>
        <v>0</v>
      </c>
      <c r="R5771">
        <f>--Table1[[#This Row],[Patient Admission Flag]]</f>
        <v>1</v>
      </c>
      <c r="S5771">
        <f>--AND(Table1[[#This Row],[WithinTarget]]=1,Table1[[#This Row],[Patient Satisfaction Score]]&gt;=7)</f>
        <v>0</v>
      </c>
      <c r="T5771" t="str">
        <f>IF(LEFT(Table1[[#This Row],[Patient Gender]],1)="F","Female","Male")</f>
        <v>Female</v>
      </c>
    </row>
    <row r="5772" spans="1:20" x14ac:dyDescent="0.3">
      <c r="A5772" t="s">
        <v>5876</v>
      </c>
      <c r="B5772" s="1">
        <v>45146.213194444441</v>
      </c>
      <c r="C5772" t="s">
        <v>13</v>
      </c>
      <c r="D5772">
        <v>61</v>
      </c>
      <c r="E5772" t="s">
        <v>22</v>
      </c>
      <c r="F5772" t="s">
        <v>15</v>
      </c>
      <c r="G5772" t="b">
        <v>1</v>
      </c>
      <c r="I5772">
        <v>32</v>
      </c>
      <c r="J5772" t="b">
        <v>1</v>
      </c>
      <c r="K5772">
        <f>YEAR(Table1[[#This Row],[Patient Admission Date]])</f>
        <v>2023</v>
      </c>
      <c r="L5772" t="str">
        <f>TEXT(Table1[[#This Row],[Patient Admission Date]],"mmm")</f>
        <v>Aug</v>
      </c>
      <c r="M5772" t="str">
        <f>TEXT(Table1[[#This Row],[Patient Admission Date]],"ddd")</f>
        <v>Tue</v>
      </c>
      <c r="N5772" t="str">
        <f>TEXT(INT(HOUR(Table1[[#This Row],[Patient Admission Date]])/3)*3,"00")&amp;"-"&amp;TEXT(INT(HOUR(Table1[[#This Row],[Patient Admission Date]])/3)*3+3,"00")</f>
        <v>03-06</v>
      </c>
      <c r="O5772" t="str" cm="1">
        <f t="array" ref="O5772">_xlfn.IFS(Table1[[#This Row],[Patient Age]]&lt;=14,"0-14",Table1[[#This Row],[Patient Age]]&lt;=29,"15-29",Table1[[#This Row],[Patient Age]]&lt;=44,"30-44",Table1[[#This Row],[Patient Age]]&lt;=59,"45-59",Table1[[#This Row],[Patient Age]]&lt;=74,"60-74",TRUE,"75+")</f>
        <v>60-74</v>
      </c>
      <c r="P5772" t="str" cm="1">
        <f t="array" ref="P5772">_xlfn.IFS(Table1[[#This Row],[Patient Waittime]]&lt;=15,"0-15",Table1[[#This Row],[Patient Waittime]]&lt;=30,"16-30",Table1[[#This Row],[Patient Waittime]]&lt;=45,"31-45",Table1[[#This Row],[Patient Waittime]]&lt;=60,"46-60",TRUE,"60+")</f>
        <v>31-45</v>
      </c>
      <c r="Q5772">
        <f>--(Table1[[#This Row],[Patient Waittime]]&lt;=30)</f>
        <v>0</v>
      </c>
      <c r="R5772">
        <f>--Table1[[#This Row],[Patient Admission Flag]]</f>
        <v>1</v>
      </c>
      <c r="S5772">
        <f>--AND(Table1[[#This Row],[WithinTarget]]=1,Table1[[#This Row],[Patient Satisfaction Score]]&gt;=7)</f>
        <v>0</v>
      </c>
      <c r="T5772" t="str">
        <f>IF(LEFT(Table1[[#This Row],[Patient Gender]],1)="F","Female","Male")</f>
        <v>Female</v>
      </c>
    </row>
    <row r="5773" spans="1:20" x14ac:dyDescent="0.3">
      <c r="A5773" t="s">
        <v>5877</v>
      </c>
      <c r="B5773" s="1">
        <v>45530.870833333334</v>
      </c>
      <c r="C5773" t="s">
        <v>13</v>
      </c>
      <c r="D5773">
        <v>3</v>
      </c>
      <c r="E5773" t="s">
        <v>22</v>
      </c>
      <c r="F5773" t="s">
        <v>15</v>
      </c>
      <c r="G5773" t="b">
        <v>1</v>
      </c>
      <c r="I5773">
        <v>58</v>
      </c>
      <c r="J5773" t="b">
        <v>1</v>
      </c>
      <c r="K5773">
        <f>YEAR(Table1[[#This Row],[Patient Admission Date]])</f>
        <v>2024</v>
      </c>
      <c r="L5773" t="str">
        <f>TEXT(Table1[[#This Row],[Patient Admission Date]],"mmm")</f>
        <v>Aug</v>
      </c>
      <c r="M5773" t="str">
        <f>TEXT(Table1[[#This Row],[Patient Admission Date]],"ddd")</f>
        <v>Mon</v>
      </c>
      <c r="N5773" t="str">
        <f>TEXT(INT(HOUR(Table1[[#This Row],[Patient Admission Date]])/3)*3,"00")&amp;"-"&amp;TEXT(INT(HOUR(Table1[[#This Row],[Patient Admission Date]])/3)*3+3,"00")</f>
        <v>18-21</v>
      </c>
      <c r="O5773" t="str" cm="1">
        <f t="array" ref="O5773">_xlfn.IFS(Table1[[#This Row],[Patient Age]]&lt;=14,"0-14",Table1[[#This Row],[Patient Age]]&lt;=29,"15-29",Table1[[#This Row],[Patient Age]]&lt;=44,"30-44",Table1[[#This Row],[Patient Age]]&lt;=59,"45-59",Table1[[#This Row],[Patient Age]]&lt;=74,"60-74",TRUE,"75+")</f>
        <v>0-14</v>
      </c>
      <c r="P5773" t="str" cm="1">
        <f t="array" ref="P5773">_xlfn.IFS(Table1[[#This Row],[Patient Waittime]]&lt;=15,"0-15",Table1[[#This Row],[Patient Waittime]]&lt;=30,"16-30",Table1[[#This Row],[Patient Waittime]]&lt;=45,"31-45",Table1[[#This Row],[Patient Waittime]]&lt;=60,"46-60",TRUE,"60+")</f>
        <v>46-60</v>
      </c>
      <c r="Q5773">
        <f>--(Table1[[#This Row],[Patient Waittime]]&lt;=30)</f>
        <v>0</v>
      </c>
      <c r="R5773">
        <f>--Table1[[#This Row],[Patient Admission Flag]]</f>
        <v>1</v>
      </c>
      <c r="S5773">
        <f>--AND(Table1[[#This Row],[WithinTarget]]=1,Table1[[#This Row],[Patient Satisfaction Score]]&gt;=7)</f>
        <v>0</v>
      </c>
      <c r="T5773" t="str">
        <f>IF(LEFT(Table1[[#This Row],[Patient Gender]],1)="F","Female","Male")</f>
        <v>Female</v>
      </c>
    </row>
    <row r="5774" spans="1:20" x14ac:dyDescent="0.3">
      <c r="A5774" t="s">
        <v>5878</v>
      </c>
      <c r="B5774" s="1">
        <v>45555.604861111111</v>
      </c>
      <c r="C5774" t="s">
        <v>13</v>
      </c>
      <c r="D5774">
        <v>14</v>
      </c>
      <c r="E5774" t="s">
        <v>22</v>
      </c>
      <c r="F5774" t="s">
        <v>15</v>
      </c>
      <c r="G5774" t="b">
        <v>1</v>
      </c>
      <c r="I5774">
        <v>17</v>
      </c>
      <c r="J5774" t="b">
        <v>1</v>
      </c>
      <c r="K5774">
        <f>YEAR(Table1[[#This Row],[Patient Admission Date]])</f>
        <v>2024</v>
      </c>
      <c r="L5774" t="str">
        <f>TEXT(Table1[[#This Row],[Patient Admission Date]],"mmm")</f>
        <v>Sep</v>
      </c>
      <c r="M5774" t="str">
        <f>TEXT(Table1[[#This Row],[Patient Admission Date]],"ddd")</f>
        <v>Fri</v>
      </c>
      <c r="N5774" t="str">
        <f>TEXT(INT(HOUR(Table1[[#This Row],[Patient Admission Date]])/3)*3,"00")&amp;"-"&amp;TEXT(INT(HOUR(Table1[[#This Row],[Patient Admission Date]])/3)*3+3,"00")</f>
        <v>12-15</v>
      </c>
      <c r="O5774" t="str" cm="1">
        <f t="array" ref="O5774">_xlfn.IFS(Table1[[#This Row],[Patient Age]]&lt;=14,"0-14",Table1[[#This Row],[Patient Age]]&lt;=29,"15-29",Table1[[#This Row],[Patient Age]]&lt;=44,"30-44",Table1[[#This Row],[Patient Age]]&lt;=59,"45-59",Table1[[#This Row],[Patient Age]]&lt;=74,"60-74",TRUE,"75+")</f>
        <v>0-14</v>
      </c>
      <c r="P5774" t="str" cm="1">
        <f t="array" ref="P5774">_xlfn.IFS(Table1[[#This Row],[Patient Waittime]]&lt;=15,"0-15",Table1[[#This Row],[Patient Waittime]]&lt;=30,"16-30",Table1[[#This Row],[Patient Waittime]]&lt;=45,"31-45",Table1[[#This Row],[Patient Waittime]]&lt;=60,"46-60",TRUE,"60+")</f>
        <v>16-30</v>
      </c>
      <c r="Q5774">
        <f>--(Table1[[#This Row],[Patient Waittime]]&lt;=30)</f>
        <v>1</v>
      </c>
      <c r="R5774">
        <f>--Table1[[#This Row],[Patient Admission Flag]]</f>
        <v>1</v>
      </c>
      <c r="S5774">
        <f>--AND(Table1[[#This Row],[WithinTarget]]=1,Table1[[#This Row],[Patient Satisfaction Score]]&gt;=7)</f>
        <v>0</v>
      </c>
      <c r="T5774" t="str">
        <f>IF(LEFT(Table1[[#This Row],[Patient Gender]],1)="F","Female","Male")</f>
        <v>Female</v>
      </c>
    </row>
    <row r="5775" spans="1:20" x14ac:dyDescent="0.3">
      <c r="A5775" t="s">
        <v>5879</v>
      </c>
      <c r="B5775" s="1">
        <v>45157.686111111114</v>
      </c>
      <c r="C5775" t="s">
        <v>13</v>
      </c>
      <c r="D5775">
        <v>6</v>
      </c>
      <c r="E5775" t="s">
        <v>22</v>
      </c>
      <c r="F5775" t="s">
        <v>15</v>
      </c>
      <c r="G5775" t="b">
        <v>1</v>
      </c>
      <c r="I5775">
        <v>60</v>
      </c>
      <c r="J5775" t="b">
        <v>1</v>
      </c>
      <c r="K5775">
        <f>YEAR(Table1[[#This Row],[Patient Admission Date]])</f>
        <v>2023</v>
      </c>
      <c r="L5775" t="str">
        <f>TEXT(Table1[[#This Row],[Patient Admission Date]],"mmm")</f>
        <v>Aug</v>
      </c>
      <c r="M5775" t="str">
        <f>TEXT(Table1[[#This Row],[Patient Admission Date]],"ddd")</f>
        <v>Sat</v>
      </c>
      <c r="N5775" t="str">
        <f>TEXT(INT(HOUR(Table1[[#This Row],[Patient Admission Date]])/3)*3,"00")&amp;"-"&amp;TEXT(INT(HOUR(Table1[[#This Row],[Patient Admission Date]])/3)*3+3,"00")</f>
        <v>15-18</v>
      </c>
      <c r="O5775" t="str" cm="1">
        <f t="array" ref="O5775">_xlfn.IFS(Table1[[#This Row],[Patient Age]]&lt;=14,"0-14",Table1[[#This Row],[Patient Age]]&lt;=29,"15-29",Table1[[#This Row],[Patient Age]]&lt;=44,"30-44",Table1[[#This Row],[Patient Age]]&lt;=59,"45-59",Table1[[#This Row],[Patient Age]]&lt;=74,"60-74",TRUE,"75+")</f>
        <v>0-14</v>
      </c>
      <c r="P5775" t="str" cm="1">
        <f t="array" ref="P5775">_xlfn.IFS(Table1[[#This Row],[Patient Waittime]]&lt;=15,"0-15",Table1[[#This Row],[Patient Waittime]]&lt;=30,"16-30",Table1[[#This Row],[Patient Waittime]]&lt;=45,"31-45",Table1[[#This Row],[Patient Waittime]]&lt;=60,"46-60",TRUE,"60+")</f>
        <v>46-60</v>
      </c>
      <c r="Q5775">
        <f>--(Table1[[#This Row],[Patient Waittime]]&lt;=30)</f>
        <v>0</v>
      </c>
      <c r="R5775">
        <f>--Table1[[#This Row],[Patient Admission Flag]]</f>
        <v>1</v>
      </c>
      <c r="S5775">
        <f>--AND(Table1[[#This Row],[WithinTarget]]=1,Table1[[#This Row],[Patient Satisfaction Score]]&gt;=7)</f>
        <v>0</v>
      </c>
      <c r="T5775" t="str">
        <f>IF(LEFT(Table1[[#This Row],[Patient Gender]],1)="F","Female","Male")</f>
        <v>Female</v>
      </c>
    </row>
    <row r="5776" spans="1:20" x14ac:dyDescent="0.3">
      <c r="A5776" t="s">
        <v>5880</v>
      </c>
      <c r="B5776" s="1">
        <v>45212.432638888888</v>
      </c>
      <c r="C5776" t="s">
        <v>13</v>
      </c>
      <c r="D5776">
        <v>73</v>
      </c>
      <c r="E5776" t="s">
        <v>22</v>
      </c>
      <c r="F5776" t="s">
        <v>15</v>
      </c>
      <c r="G5776" t="b">
        <v>1</v>
      </c>
      <c r="H5776">
        <v>0</v>
      </c>
      <c r="I5776">
        <v>30</v>
      </c>
      <c r="J5776" t="b">
        <v>1</v>
      </c>
      <c r="K5776">
        <f>YEAR(Table1[[#This Row],[Patient Admission Date]])</f>
        <v>2023</v>
      </c>
      <c r="L5776" t="str">
        <f>TEXT(Table1[[#This Row],[Patient Admission Date]],"mmm")</f>
        <v>Oct</v>
      </c>
      <c r="M5776" t="str">
        <f>TEXT(Table1[[#This Row],[Patient Admission Date]],"ddd")</f>
        <v>Fri</v>
      </c>
      <c r="N5776" t="str">
        <f>TEXT(INT(HOUR(Table1[[#This Row],[Patient Admission Date]])/3)*3,"00")&amp;"-"&amp;TEXT(INT(HOUR(Table1[[#This Row],[Patient Admission Date]])/3)*3+3,"00")</f>
        <v>09-12</v>
      </c>
      <c r="O5776" t="str" cm="1">
        <f t="array" ref="O5776">_xlfn.IFS(Table1[[#This Row],[Patient Age]]&lt;=14,"0-14",Table1[[#This Row],[Patient Age]]&lt;=29,"15-29",Table1[[#This Row],[Patient Age]]&lt;=44,"30-44",Table1[[#This Row],[Patient Age]]&lt;=59,"45-59",Table1[[#This Row],[Patient Age]]&lt;=74,"60-74",TRUE,"75+")</f>
        <v>60-74</v>
      </c>
      <c r="P5776" t="str" cm="1">
        <f t="array" ref="P5776">_xlfn.IFS(Table1[[#This Row],[Patient Waittime]]&lt;=15,"0-15",Table1[[#This Row],[Patient Waittime]]&lt;=30,"16-30",Table1[[#This Row],[Patient Waittime]]&lt;=45,"31-45",Table1[[#This Row],[Patient Waittime]]&lt;=60,"46-60",TRUE,"60+")</f>
        <v>16-30</v>
      </c>
      <c r="Q5776">
        <f>--(Table1[[#This Row],[Patient Waittime]]&lt;=30)</f>
        <v>1</v>
      </c>
      <c r="R5776">
        <f>--Table1[[#This Row],[Patient Admission Flag]]</f>
        <v>1</v>
      </c>
      <c r="S5776">
        <f>--AND(Table1[[#This Row],[WithinTarget]]=1,Table1[[#This Row],[Patient Satisfaction Score]]&gt;=7)</f>
        <v>0</v>
      </c>
      <c r="T5776" t="str">
        <f>IF(LEFT(Table1[[#This Row],[Patient Gender]],1)="F","Female","Male")</f>
        <v>Female</v>
      </c>
    </row>
    <row r="5777" spans="1:20" x14ac:dyDescent="0.3">
      <c r="A5777" t="s">
        <v>5881</v>
      </c>
      <c r="B5777" s="1">
        <v>45436.399305555555</v>
      </c>
      <c r="C5777" t="s">
        <v>13</v>
      </c>
      <c r="D5777">
        <v>17</v>
      </c>
      <c r="E5777" t="s">
        <v>22</v>
      </c>
      <c r="F5777" t="s">
        <v>15</v>
      </c>
      <c r="G5777" t="b">
        <v>1</v>
      </c>
      <c r="H5777">
        <v>1</v>
      </c>
      <c r="I5777">
        <v>57</v>
      </c>
      <c r="J5777" t="b">
        <v>1</v>
      </c>
      <c r="K5777">
        <f>YEAR(Table1[[#This Row],[Patient Admission Date]])</f>
        <v>2024</v>
      </c>
      <c r="L5777" t="str">
        <f>TEXT(Table1[[#This Row],[Patient Admission Date]],"mmm")</f>
        <v>May</v>
      </c>
      <c r="M5777" t="str">
        <f>TEXT(Table1[[#This Row],[Patient Admission Date]],"ddd")</f>
        <v>Fri</v>
      </c>
      <c r="N5777" t="str">
        <f>TEXT(INT(HOUR(Table1[[#This Row],[Patient Admission Date]])/3)*3,"00")&amp;"-"&amp;TEXT(INT(HOUR(Table1[[#This Row],[Patient Admission Date]])/3)*3+3,"00")</f>
        <v>09-12</v>
      </c>
      <c r="O5777" t="str" cm="1">
        <f t="array" ref="O5777">_xlfn.IFS(Table1[[#This Row],[Patient Age]]&lt;=14,"0-14",Table1[[#This Row],[Patient Age]]&lt;=29,"15-29",Table1[[#This Row],[Patient Age]]&lt;=44,"30-44",Table1[[#This Row],[Patient Age]]&lt;=59,"45-59",Table1[[#This Row],[Patient Age]]&lt;=74,"60-74",TRUE,"75+")</f>
        <v>15-29</v>
      </c>
      <c r="P5777" t="str" cm="1">
        <f t="array" ref="P5777">_xlfn.IFS(Table1[[#This Row],[Patient Waittime]]&lt;=15,"0-15",Table1[[#This Row],[Patient Waittime]]&lt;=30,"16-30",Table1[[#This Row],[Patient Waittime]]&lt;=45,"31-45",Table1[[#This Row],[Patient Waittime]]&lt;=60,"46-60",TRUE,"60+")</f>
        <v>46-60</v>
      </c>
      <c r="Q5777">
        <f>--(Table1[[#This Row],[Patient Waittime]]&lt;=30)</f>
        <v>0</v>
      </c>
      <c r="R5777">
        <f>--Table1[[#This Row],[Patient Admission Flag]]</f>
        <v>1</v>
      </c>
      <c r="S5777">
        <f>--AND(Table1[[#This Row],[WithinTarget]]=1,Table1[[#This Row],[Patient Satisfaction Score]]&gt;=7)</f>
        <v>0</v>
      </c>
      <c r="T5777" t="str">
        <f>IF(LEFT(Table1[[#This Row],[Patient Gender]],1)="F","Female","Male")</f>
        <v>Female</v>
      </c>
    </row>
    <row r="5778" spans="1:20" x14ac:dyDescent="0.3">
      <c r="A5778" t="s">
        <v>5882</v>
      </c>
      <c r="B5778" s="1">
        <v>45089.175694444442</v>
      </c>
      <c r="C5778" t="s">
        <v>13</v>
      </c>
      <c r="D5778">
        <v>34</v>
      </c>
      <c r="E5778" t="s">
        <v>22</v>
      </c>
      <c r="F5778" t="s">
        <v>15</v>
      </c>
      <c r="G5778" t="b">
        <v>1</v>
      </c>
      <c r="H5778">
        <v>2</v>
      </c>
      <c r="I5778">
        <v>23</v>
      </c>
      <c r="J5778" t="b">
        <v>1</v>
      </c>
      <c r="K5778">
        <f>YEAR(Table1[[#This Row],[Patient Admission Date]])</f>
        <v>2023</v>
      </c>
      <c r="L5778" t="str">
        <f>TEXT(Table1[[#This Row],[Patient Admission Date]],"mmm")</f>
        <v>Jun</v>
      </c>
      <c r="M5778" t="str">
        <f>TEXT(Table1[[#This Row],[Patient Admission Date]],"ddd")</f>
        <v>Mon</v>
      </c>
      <c r="N5778" t="str">
        <f>TEXT(INT(HOUR(Table1[[#This Row],[Patient Admission Date]])/3)*3,"00")&amp;"-"&amp;TEXT(INT(HOUR(Table1[[#This Row],[Patient Admission Date]])/3)*3+3,"00")</f>
        <v>03-06</v>
      </c>
      <c r="O5778" t="str" cm="1">
        <f t="array" ref="O5778">_xlfn.IFS(Table1[[#This Row],[Patient Age]]&lt;=14,"0-14",Table1[[#This Row],[Patient Age]]&lt;=29,"15-29",Table1[[#This Row],[Patient Age]]&lt;=44,"30-44",Table1[[#This Row],[Patient Age]]&lt;=59,"45-59",Table1[[#This Row],[Patient Age]]&lt;=74,"60-74",TRUE,"75+")</f>
        <v>30-44</v>
      </c>
      <c r="P5778" t="str" cm="1">
        <f t="array" ref="P5778">_xlfn.IFS(Table1[[#This Row],[Patient Waittime]]&lt;=15,"0-15",Table1[[#This Row],[Patient Waittime]]&lt;=30,"16-30",Table1[[#This Row],[Patient Waittime]]&lt;=45,"31-45",Table1[[#This Row],[Patient Waittime]]&lt;=60,"46-60",TRUE,"60+")</f>
        <v>16-30</v>
      </c>
      <c r="Q5778">
        <f>--(Table1[[#This Row],[Patient Waittime]]&lt;=30)</f>
        <v>1</v>
      </c>
      <c r="R5778">
        <f>--Table1[[#This Row],[Patient Admission Flag]]</f>
        <v>1</v>
      </c>
      <c r="S5778">
        <f>--AND(Table1[[#This Row],[WithinTarget]]=1,Table1[[#This Row],[Patient Satisfaction Score]]&gt;=7)</f>
        <v>0</v>
      </c>
      <c r="T5778" t="str">
        <f>IF(LEFT(Table1[[#This Row],[Patient Gender]],1)="F","Female","Male")</f>
        <v>Female</v>
      </c>
    </row>
    <row r="5779" spans="1:20" x14ac:dyDescent="0.3">
      <c r="A5779" t="s">
        <v>5883</v>
      </c>
      <c r="B5779" s="1">
        <v>45035.355555555558</v>
      </c>
      <c r="C5779" t="s">
        <v>13</v>
      </c>
      <c r="D5779">
        <v>54</v>
      </c>
      <c r="E5779" t="s">
        <v>22</v>
      </c>
      <c r="F5779" t="s">
        <v>15</v>
      </c>
      <c r="G5779" t="b">
        <v>1</v>
      </c>
      <c r="H5779">
        <v>4</v>
      </c>
      <c r="I5779">
        <v>19</v>
      </c>
      <c r="J5779" t="b">
        <v>1</v>
      </c>
      <c r="K5779">
        <f>YEAR(Table1[[#This Row],[Patient Admission Date]])</f>
        <v>2023</v>
      </c>
      <c r="L5779" t="str">
        <f>TEXT(Table1[[#This Row],[Patient Admission Date]],"mmm")</f>
        <v>Apr</v>
      </c>
      <c r="M5779" t="str">
        <f>TEXT(Table1[[#This Row],[Patient Admission Date]],"ddd")</f>
        <v>Wed</v>
      </c>
      <c r="N5779" t="str">
        <f>TEXT(INT(HOUR(Table1[[#This Row],[Patient Admission Date]])/3)*3,"00")&amp;"-"&amp;TEXT(INT(HOUR(Table1[[#This Row],[Patient Admission Date]])/3)*3+3,"00")</f>
        <v>06-09</v>
      </c>
      <c r="O5779" t="str" cm="1">
        <f t="array" ref="O5779">_xlfn.IFS(Table1[[#This Row],[Patient Age]]&lt;=14,"0-14",Table1[[#This Row],[Patient Age]]&lt;=29,"15-29",Table1[[#This Row],[Patient Age]]&lt;=44,"30-44",Table1[[#This Row],[Patient Age]]&lt;=59,"45-59",Table1[[#This Row],[Patient Age]]&lt;=74,"60-74",TRUE,"75+")</f>
        <v>45-59</v>
      </c>
      <c r="P5779" t="str" cm="1">
        <f t="array" ref="P5779">_xlfn.IFS(Table1[[#This Row],[Patient Waittime]]&lt;=15,"0-15",Table1[[#This Row],[Patient Waittime]]&lt;=30,"16-30",Table1[[#This Row],[Patient Waittime]]&lt;=45,"31-45",Table1[[#This Row],[Patient Waittime]]&lt;=60,"46-60",TRUE,"60+")</f>
        <v>16-30</v>
      </c>
      <c r="Q5779">
        <f>--(Table1[[#This Row],[Patient Waittime]]&lt;=30)</f>
        <v>1</v>
      </c>
      <c r="R5779">
        <f>--Table1[[#This Row],[Patient Admission Flag]]</f>
        <v>1</v>
      </c>
      <c r="S5779">
        <f>--AND(Table1[[#This Row],[WithinTarget]]=1,Table1[[#This Row],[Patient Satisfaction Score]]&gt;=7)</f>
        <v>0</v>
      </c>
      <c r="T5779" t="str">
        <f>IF(LEFT(Table1[[#This Row],[Patient Gender]],1)="F","Female","Male")</f>
        <v>Female</v>
      </c>
    </row>
    <row r="5780" spans="1:20" x14ac:dyDescent="0.3">
      <c r="A5780" t="s">
        <v>5884</v>
      </c>
      <c r="B5780" s="1">
        <v>45502.127083333333</v>
      </c>
      <c r="C5780" t="s">
        <v>13</v>
      </c>
      <c r="D5780">
        <v>56</v>
      </c>
      <c r="E5780" t="s">
        <v>22</v>
      </c>
      <c r="F5780" t="s">
        <v>15</v>
      </c>
      <c r="G5780" t="b">
        <v>1</v>
      </c>
      <c r="H5780">
        <v>4</v>
      </c>
      <c r="I5780">
        <v>49</v>
      </c>
      <c r="J5780" t="b">
        <v>1</v>
      </c>
      <c r="K5780">
        <f>YEAR(Table1[[#This Row],[Patient Admission Date]])</f>
        <v>2024</v>
      </c>
      <c r="L5780" t="str">
        <f>TEXT(Table1[[#This Row],[Patient Admission Date]],"mmm")</f>
        <v>Jul</v>
      </c>
      <c r="M5780" t="str">
        <f>TEXT(Table1[[#This Row],[Patient Admission Date]],"ddd")</f>
        <v>Mon</v>
      </c>
      <c r="N5780" t="str">
        <f>TEXT(INT(HOUR(Table1[[#This Row],[Patient Admission Date]])/3)*3,"00")&amp;"-"&amp;TEXT(INT(HOUR(Table1[[#This Row],[Patient Admission Date]])/3)*3+3,"00")</f>
        <v>03-06</v>
      </c>
      <c r="O5780" t="str" cm="1">
        <f t="array" ref="O5780">_xlfn.IFS(Table1[[#This Row],[Patient Age]]&lt;=14,"0-14",Table1[[#This Row],[Patient Age]]&lt;=29,"15-29",Table1[[#This Row],[Patient Age]]&lt;=44,"30-44",Table1[[#This Row],[Patient Age]]&lt;=59,"45-59",Table1[[#This Row],[Patient Age]]&lt;=74,"60-74",TRUE,"75+")</f>
        <v>45-59</v>
      </c>
      <c r="P5780" t="str" cm="1">
        <f t="array" ref="P5780">_xlfn.IFS(Table1[[#This Row],[Patient Waittime]]&lt;=15,"0-15",Table1[[#This Row],[Patient Waittime]]&lt;=30,"16-30",Table1[[#This Row],[Patient Waittime]]&lt;=45,"31-45",Table1[[#This Row],[Patient Waittime]]&lt;=60,"46-60",TRUE,"60+")</f>
        <v>46-60</v>
      </c>
      <c r="Q5780">
        <f>--(Table1[[#This Row],[Patient Waittime]]&lt;=30)</f>
        <v>0</v>
      </c>
      <c r="R5780">
        <f>--Table1[[#This Row],[Patient Admission Flag]]</f>
        <v>1</v>
      </c>
      <c r="S5780">
        <f>--AND(Table1[[#This Row],[WithinTarget]]=1,Table1[[#This Row],[Patient Satisfaction Score]]&gt;=7)</f>
        <v>0</v>
      </c>
      <c r="T5780" t="str">
        <f>IF(LEFT(Table1[[#This Row],[Patient Gender]],1)="F","Female","Male")</f>
        <v>Female</v>
      </c>
    </row>
    <row r="5781" spans="1:20" x14ac:dyDescent="0.3">
      <c r="A5781" t="s">
        <v>5885</v>
      </c>
      <c r="B5781" s="1">
        <v>45175.067361111112</v>
      </c>
      <c r="C5781" t="s">
        <v>13</v>
      </c>
      <c r="D5781">
        <v>27</v>
      </c>
      <c r="E5781" t="s">
        <v>22</v>
      </c>
      <c r="F5781" t="s">
        <v>15</v>
      </c>
      <c r="G5781" t="b">
        <v>1</v>
      </c>
      <c r="H5781">
        <v>6</v>
      </c>
      <c r="I5781">
        <v>49</v>
      </c>
      <c r="J5781" t="b">
        <v>1</v>
      </c>
      <c r="K5781">
        <f>YEAR(Table1[[#This Row],[Patient Admission Date]])</f>
        <v>2023</v>
      </c>
      <c r="L5781" t="str">
        <f>TEXT(Table1[[#This Row],[Patient Admission Date]],"mmm")</f>
        <v>Sep</v>
      </c>
      <c r="M5781" t="str">
        <f>TEXT(Table1[[#This Row],[Patient Admission Date]],"ddd")</f>
        <v>Wed</v>
      </c>
      <c r="N5781" t="str">
        <f>TEXT(INT(HOUR(Table1[[#This Row],[Patient Admission Date]])/3)*3,"00")&amp;"-"&amp;TEXT(INT(HOUR(Table1[[#This Row],[Patient Admission Date]])/3)*3+3,"00")</f>
        <v>00-03</v>
      </c>
      <c r="O5781" t="str" cm="1">
        <f t="array" ref="O5781">_xlfn.IFS(Table1[[#This Row],[Patient Age]]&lt;=14,"0-14",Table1[[#This Row],[Patient Age]]&lt;=29,"15-29",Table1[[#This Row],[Patient Age]]&lt;=44,"30-44",Table1[[#This Row],[Patient Age]]&lt;=59,"45-59",Table1[[#This Row],[Patient Age]]&lt;=74,"60-74",TRUE,"75+")</f>
        <v>15-29</v>
      </c>
      <c r="P5781" t="str" cm="1">
        <f t="array" ref="P5781">_xlfn.IFS(Table1[[#This Row],[Patient Waittime]]&lt;=15,"0-15",Table1[[#This Row],[Patient Waittime]]&lt;=30,"16-30",Table1[[#This Row],[Patient Waittime]]&lt;=45,"31-45",Table1[[#This Row],[Patient Waittime]]&lt;=60,"46-60",TRUE,"60+")</f>
        <v>46-60</v>
      </c>
      <c r="Q5781">
        <f>--(Table1[[#This Row],[Patient Waittime]]&lt;=30)</f>
        <v>0</v>
      </c>
      <c r="R5781">
        <f>--Table1[[#This Row],[Patient Admission Flag]]</f>
        <v>1</v>
      </c>
      <c r="S5781">
        <f>--AND(Table1[[#This Row],[WithinTarget]]=1,Table1[[#This Row],[Patient Satisfaction Score]]&gt;=7)</f>
        <v>0</v>
      </c>
      <c r="T5781" t="str">
        <f>IF(LEFT(Table1[[#This Row],[Patient Gender]],1)="F","Female","Male")</f>
        <v>Female</v>
      </c>
    </row>
    <row r="5782" spans="1:20" x14ac:dyDescent="0.3">
      <c r="A5782" t="s">
        <v>5886</v>
      </c>
      <c r="B5782" s="1">
        <v>45458.188888888886</v>
      </c>
      <c r="C5782" t="s">
        <v>13</v>
      </c>
      <c r="D5782">
        <v>18</v>
      </c>
      <c r="E5782" t="s">
        <v>22</v>
      </c>
      <c r="F5782" t="s">
        <v>15</v>
      </c>
      <c r="G5782" t="b">
        <v>1</v>
      </c>
      <c r="H5782">
        <v>7</v>
      </c>
      <c r="I5782">
        <v>57</v>
      </c>
      <c r="J5782" t="b">
        <v>1</v>
      </c>
      <c r="K5782">
        <f>YEAR(Table1[[#This Row],[Patient Admission Date]])</f>
        <v>2024</v>
      </c>
      <c r="L5782" t="str">
        <f>TEXT(Table1[[#This Row],[Patient Admission Date]],"mmm")</f>
        <v>Jun</v>
      </c>
      <c r="M5782" t="str">
        <f>TEXT(Table1[[#This Row],[Patient Admission Date]],"ddd")</f>
        <v>Sat</v>
      </c>
      <c r="N5782" t="str">
        <f>TEXT(INT(HOUR(Table1[[#This Row],[Patient Admission Date]])/3)*3,"00")&amp;"-"&amp;TEXT(INT(HOUR(Table1[[#This Row],[Patient Admission Date]])/3)*3+3,"00")</f>
        <v>03-06</v>
      </c>
      <c r="O5782" t="str" cm="1">
        <f t="array" ref="O5782">_xlfn.IFS(Table1[[#This Row],[Patient Age]]&lt;=14,"0-14",Table1[[#This Row],[Patient Age]]&lt;=29,"15-29",Table1[[#This Row],[Patient Age]]&lt;=44,"30-44",Table1[[#This Row],[Patient Age]]&lt;=59,"45-59",Table1[[#This Row],[Patient Age]]&lt;=74,"60-74",TRUE,"75+")</f>
        <v>15-29</v>
      </c>
      <c r="P5782" t="str" cm="1">
        <f t="array" ref="P5782">_xlfn.IFS(Table1[[#This Row],[Patient Waittime]]&lt;=15,"0-15",Table1[[#This Row],[Patient Waittime]]&lt;=30,"16-30",Table1[[#This Row],[Patient Waittime]]&lt;=45,"31-45",Table1[[#This Row],[Patient Waittime]]&lt;=60,"46-60",TRUE,"60+")</f>
        <v>46-60</v>
      </c>
      <c r="Q5782">
        <f>--(Table1[[#This Row],[Patient Waittime]]&lt;=30)</f>
        <v>0</v>
      </c>
      <c r="R5782">
        <f>--Table1[[#This Row],[Patient Admission Flag]]</f>
        <v>1</v>
      </c>
      <c r="S5782">
        <f>--AND(Table1[[#This Row],[WithinTarget]]=1,Table1[[#This Row],[Patient Satisfaction Score]]&gt;=7)</f>
        <v>0</v>
      </c>
      <c r="T5782" t="str">
        <f>IF(LEFT(Table1[[#This Row],[Patient Gender]],1)="F","Female","Male")</f>
        <v>Female</v>
      </c>
    </row>
    <row r="5783" spans="1:20" x14ac:dyDescent="0.3">
      <c r="A5783" t="s">
        <v>5887</v>
      </c>
      <c r="B5783" s="1">
        <v>45240.488194444442</v>
      </c>
      <c r="C5783" t="s">
        <v>13</v>
      </c>
      <c r="D5783">
        <v>14</v>
      </c>
      <c r="E5783" t="s">
        <v>22</v>
      </c>
      <c r="F5783" t="s">
        <v>15</v>
      </c>
      <c r="G5783" t="b">
        <v>1</v>
      </c>
      <c r="H5783">
        <v>7</v>
      </c>
      <c r="I5783">
        <v>53</v>
      </c>
      <c r="J5783" t="b">
        <v>1</v>
      </c>
      <c r="K5783">
        <f>YEAR(Table1[[#This Row],[Patient Admission Date]])</f>
        <v>2023</v>
      </c>
      <c r="L5783" t="str">
        <f>TEXT(Table1[[#This Row],[Patient Admission Date]],"mmm")</f>
        <v>Nov</v>
      </c>
      <c r="M5783" t="str">
        <f>TEXT(Table1[[#This Row],[Patient Admission Date]],"ddd")</f>
        <v>Fri</v>
      </c>
      <c r="N5783" t="str">
        <f>TEXT(INT(HOUR(Table1[[#This Row],[Patient Admission Date]])/3)*3,"00")&amp;"-"&amp;TEXT(INT(HOUR(Table1[[#This Row],[Patient Admission Date]])/3)*3+3,"00")</f>
        <v>09-12</v>
      </c>
      <c r="O5783" t="str" cm="1">
        <f t="array" ref="O5783">_xlfn.IFS(Table1[[#This Row],[Patient Age]]&lt;=14,"0-14",Table1[[#This Row],[Patient Age]]&lt;=29,"15-29",Table1[[#This Row],[Patient Age]]&lt;=44,"30-44",Table1[[#This Row],[Patient Age]]&lt;=59,"45-59",Table1[[#This Row],[Patient Age]]&lt;=74,"60-74",TRUE,"75+")</f>
        <v>0-14</v>
      </c>
      <c r="P5783" t="str" cm="1">
        <f t="array" ref="P5783">_xlfn.IFS(Table1[[#This Row],[Patient Waittime]]&lt;=15,"0-15",Table1[[#This Row],[Patient Waittime]]&lt;=30,"16-30",Table1[[#This Row],[Patient Waittime]]&lt;=45,"31-45",Table1[[#This Row],[Patient Waittime]]&lt;=60,"46-60",TRUE,"60+")</f>
        <v>46-60</v>
      </c>
      <c r="Q5783">
        <f>--(Table1[[#This Row],[Patient Waittime]]&lt;=30)</f>
        <v>0</v>
      </c>
      <c r="R5783">
        <f>--Table1[[#This Row],[Patient Admission Flag]]</f>
        <v>1</v>
      </c>
      <c r="S5783">
        <f>--AND(Table1[[#This Row],[WithinTarget]]=1,Table1[[#This Row],[Patient Satisfaction Score]]&gt;=7)</f>
        <v>0</v>
      </c>
      <c r="T5783" t="str">
        <f>IF(LEFT(Table1[[#This Row],[Patient Gender]],1)="F","Female","Male")</f>
        <v>Female</v>
      </c>
    </row>
    <row r="5784" spans="1:20" x14ac:dyDescent="0.3">
      <c r="A5784" t="s">
        <v>5888</v>
      </c>
      <c r="B5784" s="1">
        <v>45531.299305555556</v>
      </c>
      <c r="C5784" t="s">
        <v>13</v>
      </c>
      <c r="D5784">
        <v>34</v>
      </c>
      <c r="E5784" t="s">
        <v>22</v>
      </c>
      <c r="F5784" t="s">
        <v>15</v>
      </c>
      <c r="G5784" t="b">
        <v>1</v>
      </c>
      <c r="H5784">
        <v>8</v>
      </c>
      <c r="I5784">
        <v>11</v>
      </c>
      <c r="J5784" t="b">
        <v>1</v>
      </c>
      <c r="K5784">
        <f>YEAR(Table1[[#This Row],[Patient Admission Date]])</f>
        <v>2024</v>
      </c>
      <c r="L5784" t="str">
        <f>TEXT(Table1[[#This Row],[Patient Admission Date]],"mmm")</f>
        <v>Aug</v>
      </c>
      <c r="M5784" t="str">
        <f>TEXT(Table1[[#This Row],[Patient Admission Date]],"ddd")</f>
        <v>Tue</v>
      </c>
      <c r="N5784" t="str">
        <f>TEXT(INT(HOUR(Table1[[#This Row],[Patient Admission Date]])/3)*3,"00")&amp;"-"&amp;TEXT(INT(HOUR(Table1[[#This Row],[Patient Admission Date]])/3)*3+3,"00")</f>
        <v>06-09</v>
      </c>
      <c r="O5784" t="str" cm="1">
        <f t="array" ref="O5784">_xlfn.IFS(Table1[[#This Row],[Patient Age]]&lt;=14,"0-14",Table1[[#This Row],[Patient Age]]&lt;=29,"15-29",Table1[[#This Row],[Patient Age]]&lt;=44,"30-44",Table1[[#This Row],[Patient Age]]&lt;=59,"45-59",Table1[[#This Row],[Patient Age]]&lt;=74,"60-74",TRUE,"75+")</f>
        <v>30-44</v>
      </c>
      <c r="P5784" t="str" cm="1">
        <f t="array" ref="P5784">_xlfn.IFS(Table1[[#This Row],[Patient Waittime]]&lt;=15,"0-15",Table1[[#This Row],[Patient Waittime]]&lt;=30,"16-30",Table1[[#This Row],[Patient Waittime]]&lt;=45,"31-45",Table1[[#This Row],[Patient Waittime]]&lt;=60,"46-60",TRUE,"60+")</f>
        <v>0-15</v>
      </c>
      <c r="Q5784">
        <f>--(Table1[[#This Row],[Patient Waittime]]&lt;=30)</f>
        <v>1</v>
      </c>
      <c r="R5784">
        <f>--Table1[[#This Row],[Patient Admission Flag]]</f>
        <v>1</v>
      </c>
      <c r="S5784">
        <f>--AND(Table1[[#This Row],[WithinTarget]]=1,Table1[[#This Row],[Patient Satisfaction Score]]&gt;=7)</f>
        <v>1</v>
      </c>
      <c r="T5784" t="str">
        <f>IF(LEFT(Table1[[#This Row],[Patient Gender]],1)="F","Female","Male")</f>
        <v>Female</v>
      </c>
    </row>
    <row r="5785" spans="1:20" x14ac:dyDescent="0.3">
      <c r="A5785" t="s">
        <v>5889</v>
      </c>
      <c r="B5785" s="1">
        <v>45441.61041666667</v>
      </c>
      <c r="C5785" t="s">
        <v>13</v>
      </c>
      <c r="D5785">
        <v>60</v>
      </c>
      <c r="E5785" t="s">
        <v>22</v>
      </c>
      <c r="F5785" t="s">
        <v>15</v>
      </c>
      <c r="G5785" t="b">
        <v>1</v>
      </c>
      <c r="H5785">
        <v>9</v>
      </c>
      <c r="I5785">
        <v>57</v>
      </c>
      <c r="J5785" t="b">
        <v>1</v>
      </c>
      <c r="K5785">
        <f>YEAR(Table1[[#This Row],[Patient Admission Date]])</f>
        <v>2024</v>
      </c>
      <c r="L5785" t="str">
        <f>TEXT(Table1[[#This Row],[Patient Admission Date]],"mmm")</f>
        <v>May</v>
      </c>
      <c r="M5785" t="str">
        <f>TEXT(Table1[[#This Row],[Patient Admission Date]],"ddd")</f>
        <v>Wed</v>
      </c>
      <c r="N5785" t="str">
        <f>TEXT(INT(HOUR(Table1[[#This Row],[Patient Admission Date]])/3)*3,"00")&amp;"-"&amp;TEXT(INT(HOUR(Table1[[#This Row],[Patient Admission Date]])/3)*3+3,"00")</f>
        <v>12-15</v>
      </c>
      <c r="O5785" t="str" cm="1">
        <f t="array" ref="O5785">_xlfn.IFS(Table1[[#This Row],[Patient Age]]&lt;=14,"0-14",Table1[[#This Row],[Patient Age]]&lt;=29,"15-29",Table1[[#This Row],[Patient Age]]&lt;=44,"30-44",Table1[[#This Row],[Patient Age]]&lt;=59,"45-59",Table1[[#This Row],[Patient Age]]&lt;=74,"60-74",TRUE,"75+")</f>
        <v>60-74</v>
      </c>
      <c r="P5785" t="str" cm="1">
        <f t="array" ref="P5785">_xlfn.IFS(Table1[[#This Row],[Patient Waittime]]&lt;=15,"0-15",Table1[[#This Row],[Patient Waittime]]&lt;=30,"16-30",Table1[[#This Row],[Patient Waittime]]&lt;=45,"31-45",Table1[[#This Row],[Patient Waittime]]&lt;=60,"46-60",TRUE,"60+")</f>
        <v>46-60</v>
      </c>
      <c r="Q5785">
        <f>--(Table1[[#This Row],[Patient Waittime]]&lt;=30)</f>
        <v>0</v>
      </c>
      <c r="R5785">
        <f>--Table1[[#This Row],[Patient Admission Flag]]</f>
        <v>1</v>
      </c>
      <c r="S5785">
        <f>--AND(Table1[[#This Row],[WithinTarget]]=1,Table1[[#This Row],[Patient Satisfaction Score]]&gt;=7)</f>
        <v>0</v>
      </c>
      <c r="T5785" t="str">
        <f>IF(LEFT(Table1[[#This Row],[Patient Gender]],1)="F","Female","Male")</f>
        <v>Female</v>
      </c>
    </row>
    <row r="5786" spans="1:20" x14ac:dyDescent="0.3">
      <c r="A5786" t="s">
        <v>5890</v>
      </c>
      <c r="B5786" s="1">
        <v>45049.385416666664</v>
      </c>
      <c r="C5786" t="s">
        <v>13</v>
      </c>
      <c r="D5786">
        <v>58</v>
      </c>
      <c r="E5786" t="s">
        <v>22</v>
      </c>
      <c r="F5786" t="s">
        <v>15</v>
      </c>
      <c r="G5786" t="b">
        <v>1</v>
      </c>
      <c r="H5786">
        <v>9</v>
      </c>
      <c r="I5786">
        <v>33</v>
      </c>
      <c r="J5786" t="b">
        <v>1</v>
      </c>
      <c r="K5786">
        <f>YEAR(Table1[[#This Row],[Patient Admission Date]])</f>
        <v>2023</v>
      </c>
      <c r="L5786" t="str">
        <f>TEXT(Table1[[#This Row],[Patient Admission Date]],"mmm")</f>
        <v>May</v>
      </c>
      <c r="M5786" t="str">
        <f>TEXT(Table1[[#This Row],[Patient Admission Date]],"ddd")</f>
        <v>Wed</v>
      </c>
      <c r="N5786" t="str">
        <f>TEXT(INT(HOUR(Table1[[#This Row],[Patient Admission Date]])/3)*3,"00")&amp;"-"&amp;TEXT(INT(HOUR(Table1[[#This Row],[Patient Admission Date]])/3)*3+3,"00")</f>
        <v>09-12</v>
      </c>
      <c r="O5786" t="str" cm="1">
        <f t="array" ref="O5786">_xlfn.IFS(Table1[[#This Row],[Patient Age]]&lt;=14,"0-14",Table1[[#This Row],[Patient Age]]&lt;=29,"15-29",Table1[[#This Row],[Patient Age]]&lt;=44,"30-44",Table1[[#This Row],[Patient Age]]&lt;=59,"45-59",Table1[[#This Row],[Patient Age]]&lt;=74,"60-74",TRUE,"75+")</f>
        <v>45-59</v>
      </c>
      <c r="P5786" t="str" cm="1">
        <f t="array" ref="P5786">_xlfn.IFS(Table1[[#This Row],[Patient Waittime]]&lt;=15,"0-15",Table1[[#This Row],[Patient Waittime]]&lt;=30,"16-30",Table1[[#This Row],[Patient Waittime]]&lt;=45,"31-45",Table1[[#This Row],[Patient Waittime]]&lt;=60,"46-60",TRUE,"60+")</f>
        <v>31-45</v>
      </c>
      <c r="Q5786">
        <f>--(Table1[[#This Row],[Patient Waittime]]&lt;=30)</f>
        <v>0</v>
      </c>
      <c r="R5786">
        <f>--Table1[[#This Row],[Patient Admission Flag]]</f>
        <v>1</v>
      </c>
      <c r="S5786">
        <f>--AND(Table1[[#This Row],[WithinTarget]]=1,Table1[[#This Row],[Patient Satisfaction Score]]&gt;=7)</f>
        <v>0</v>
      </c>
      <c r="T5786" t="str">
        <f>IF(LEFT(Table1[[#This Row],[Patient Gender]],1)="F","Female","Male")</f>
        <v>Female</v>
      </c>
    </row>
    <row r="5787" spans="1:20" x14ac:dyDescent="0.3">
      <c r="A5787" t="s">
        <v>5891</v>
      </c>
      <c r="B5787" s="1">
        <v>45501.09097222222</v>
      </c>
      <c r="C5787" t="s">
        <v>13</v>
      </c>
      <c r="D5787">
        <v>37</v>
      </c>
      <c r="E5787" t="s">
        <v>22</v>
      </c>
      <c r="F5787" t="s">
        <v>15</v>
      </c>
      <c r="G5787" t="b">
        <v>1</v>
      </c>
      <c r="H5787">
        <v>10</v>
      </c>
      <c r="I5787">
        <v>49</v>
      </c>
      <c r="J5787" t="b">
        <v>1</v>
      </c>
      <c r="K5787">
        <f>YEAR(Table1[[#This Row],[Patient Admission Date]])</f>
        <v>2024</v>
      </c>
      <c r="L5787" t="str">
        <f>TEXT(Table1[[#This Row],[Patient Admission Date]],"mmm")</f>
        <v>Jul</v>
      </c>
      <c r="M5787" t="str">
        <f>TEXT(Table1[[#This Row],[Patient Admission Date]],"ddd")</f>
        <v>Sun</v>
      </c>
      <c r="N5787" t="str">
        <f>TEXT(INT(HOUR(Table1[[#This Row],[Patient Admission Date]])/3)*3,"00")&amp;"-"&amp;TEXT(INT(HOUR(Table1[[#This Row],[Patient Admission Date]])/3)*3+3,"00")</f>
        <v>00-03</v>
      </c>
      <c r="O5787" t="str" cm="1">
        <f t="array" ref="O5787">_xlfn.IFS(Table1[[#This Row],[Patient Age]]&lt;=14,"0-14",Table1[[#This Row],[Patient Age]]&lt;=29,"15-29",Table1[[#This Row],[Patient Age]]&lt;=44,"30-44",Table1[[#This Row],[Patient Age]]&lt;=59,"45-59",Table1[[#This Row],[Patient Age]]&lt;=74,"60-74",TRUE,"75+")</f>
        <v>30-44</v>
      </c>
      <c r="P5787" t="str" cm="1">
        <f t="array" ref="P5787">_xlfn.IFS(Table1[[#This Row],[Patient Waittime]]&lt;=15,"0-15",Table1[[#This Row],[Patient Waittime]]&lt;=30,"16-30",Table1[[#This Row],[Patient Waittime]]&lt;=45,"31-45",Table1[[#This Row],[Patient Waittime]]&lt;=60,"46-60",TRUE,"60+")</f>
        <v>46-60</v>
      </c>
      <c r="Q5787">
        <f>--(Table1[[#This Row],[Patient Waittime]]&lt;=30)</f>
        <v>0</v>
      </c>
      <c r="R5787">
        <f>--Table1[[#This Row],[Patient Admission Flag]]</f>
        <v>1</v>
      </c>
      <c r="S5787">
        <f>--AND(Table1[[#This Row],[WithinTarget]]=1,Table1[[#This Row],[Patient Satisfaction Score]]&gt;=7)</f>
        <v>0</v>
      </c>
      <c r="T5787" t="str">
        <f>IF(LEFT(Table1[[#This Row],[Patient Gender]],1)="F","Female","Male")</f>
        <v>Female</v>
      </c>
    </row>
    <row r="5788" spans="1:20" x14ac:dyDescent="0.3">
      <c r="A5788" t="s">
        <v>5892</v>
      </c>
      <c r="B5788" s="1">
        <v>45122.462500000001</v>
      </c>
      <c r="C5788" t="s">
        <v>13</v>
      </c>
      <c r="D5788">
        <v>68</v>
      </c>
      <c r="E5788" t="s">
        <v>22</v>
      </c>
      <c r="F5788" t="s">
        <v>15</v>
      </c>
      <c r="G5788" t="b">
        <v>1</v>
      </c>
      <c r="H5788">
        <v>10</v>
      </c>
      <c r="I5788">
        <v>22</v>
      </c>
      <c r="J5788" t="b">
        <v>1</v>
      </c>
      <c r="K5788">
        <f>YEAR(Table1[[#This Row],[Patient Admission Date]])</f>
        <v>2023</v>
      </c>
      <c r="L5788" t="str">
        <f>TEXT(Table1[[#This Row],[Patient Admission Date]],"mmm")</f>
        <v>Jul</v>
      </c>
      <c r="M5788" t="str">
        <f>TEXT(Table1[[#This Row],[Patient Admission Date]],"ddd")</f>
        <v>Sat</v>
      </c>
      <c r="N5788" t="str">
        <f>TEXT(INT(HOUR(Table1[[#This Row],[Patient Admission Date]])/3)*3,"00")&amp;"-"&amp;TEXT(INT(HOUR(Table1[[#This Row],[Patient Admission Date]])/3)*3+3,"00")</f>
        <v>09-12</v>
      </c>
      <c r="O5788" t="str" cm="1">
        <f t="array" ref="O5788">_xlfn.IFS(Table1[[#This Row],[Patient Age]]&lt;=14,"0-14",Table1[[#This Row],[Patient Age]]&lt;=29,"15-29",Table1[[#This Row],[Patient Age]]&lt;=44,"30-44",Table1[[#This Row],[Patient Age]]&lt;=59,"45-59",Table1[[#This Row],[Patient Age]]&lt;=74,"60-74",TRUE,"75+")</f>
        <v>60-74</v>
      </c>
      <c r="P5788" t="str" cm="1">
        <f t="array" ref="P5788">_xlfn.IFS(Table1[[#This Row],[Patient Waittime]]&lt;=15,"0-15",Table1[[#This Row],[Patient Waittime]]&lt;=30,"16-30",Table1[[#This Row],[Patient Waittime]]&lt;=45,"31-45",Table1[[#This Row],[Patient Waittime]]&lt;=60,"46-60",TRUE,"60+")</f>
        <v>16-30</v>
      </c>
      <c r="Q5788">
        <f>--(Table1[[#This Row],[Patient Waittime]]&lt;=30)</f>
        <v>1</v>
      </c>
      <c r="R5788">
        <f>--Table1[[#This Row],[Patient Admission Flag]]</f>
        <v>1</v>
      </c>
      <c r="S5788">
        <f>--AND(Table1[[#This Row],[WithinTarget]]=1,Table1[[#This Row],[Patient Satisfaction Score]]&gt;=7)</f>
        <v>1</v>
      </c>
      <c r="T5788" t="str">
        <f>IF(LEFT(Table1[[#This Row],[Patient Gender]],1)="F","Female","Male")</f>
        <v>Female</v>
      </c>
    </row>
    <row r="5789" spans="1:20" x14ac:dyDescent="0.3">
      <c r="A5789" t="s">
        <v>5893</v>
      </c>
      <c r="B5789" s="1">
        <v>45528.26666666667</v>
      </c>
      <c r="C5789" t="s">
        <v>13</v>
      </c>
      <c r="D5789">
        <v>14</v>
      </c>
      <c r="E5789" t="s">
        <v>22</v>
      </c>
      <c r="F5789" t="s">
        <v>26</v>
      </c>
      <c r="G5789" t="b">
        <v>1</v>
      </c>
      <c r="I5789">
        <v>22</v>
      </c>
      <c r="J5789" t="b">
        <v>1</v>
      </c>
      <c r="K5789">
        <f>YEAR(Table1[[#This Row],[Patient Admission Date]])</f>
        <v>2024</v>
      </c>
      <c r="L5789" t="str">
        <f>TEXT(Table1[[#This Row],[Patient Admission Date]],"mmm")</f>
        <v>Aug</v>
      </c>
      <c r="M5789" t="str">
        <f>TEXT(Table1[[#This Row],[Patient Admission Date]],"ddd")</f>
        <v>Sat</v>
      </c>
      <c r="N5789" t="str">
        <f>TEXT(INT(HOUR(Table1[[#This Row],[Patient Admission Date]])/3)*3,"00")&amp;"-"&amp;TEXT(INT(HOUR(Table1[[#This Row],[Patient Admission Date]])/3)*3+3,"00")</f>
        <v>06-09</v>
      </c>
      <c r="O5789" t="str" cm="1">
        <f t="array" ref="O5789">_xlfn.IFS(Table1[[#This Row],[Patient Age]]&lt;=14,"0-14",Table1[[#This Row],[Patient Age]]&lt;=29,"15-29",Table1[[#This Row],[Patient Age]]&lt;=44,"30-44",Table1[[#This Row],[Patient Age]]&lt;=59,"45-59",Table1[[#This Row],[Patient Age]]&lt;=74,"60-74",TRUE,"75+")</f>
        <v>0-14</v>
      </c>
      <c r="P5789" t="str" cm="1">
        <f t="array" ref="P5789">_xlfn.IFS(Table1[[#This Row],[Patient Waittime]]&lt;=15,"0-15",Table1[[#This Row],[Patient Waittime]]&lt;=30,"16-30",Table1[[#This Row],[Patient Waittime]]&lt;=45,"31-45",Table1[[#This Row],[Patient Waittime]]&lt;=60,"46-60",TRUE,"60+")</f>
        <v>16-30</v>
      </c>
      <c r="Q5789">
        <f>--(Table1[[#This Row],[Patient Waittime]]&lt;=30)</f>
        <v>1</v>
      </c>
      <c r="R5789">
        <f>--Table1[[#This Row],[Patient Admission Flag]]</f>
        <v>1</v>
      </c>
      <c r="S5789">
        <f>--AND(Table1[[#This Row],[WithinTarget]]=1,Table1[[#This Row],[Patient Satisfaction Score]]&gt;=7)</f>
        <v>0</v>
      </c>
      <c r="T5789" t="str">
        <f>IF(LEFT(Table1[[#This Row],[Patient Gender]],1)="F","Female","Male")</f>
        <v>Female</v>
      </c>
    </row>
    <row r="5790" spans="1:20" x14ac:dyDescent="0.3">
      <c r="A5790" t="s">
        <v>5894</v>
      </c>
      <c r="B5790" s="1">
        <v>45422.204861111109</v>
      </c>
      <c r="C5790" t="s">
        <v>13</v>
      </c>
      <c r="D5790">
        <v>14</v>
      </c>
      <c r="E5790" t="s">
        <v>22</v>
      </c>
      <c r="F5790" t="s">
        <v>26</v>
      </c>
      <c r="G5790" t="b">
        <v>1</v>
      </c>
      <c r="I5790">
        <v>19</v>
      </c>
      <c r="J5790" t="b">
        <v>1</v>
      </c>
      <c r="K5790">
        <f>YEAR(Table1[[#This Row],[Patient Admission Date]])</f>
        <v>2024</v>
      </c>
      <c r="L5790" t="str">
        <f>TEXT(Table1[[#This Row],[Patient Admission Date]],"mmm")</f>
        <v>May</v>
      </c>
      <c r="M5790" t="str">
        <f>TEXT(Table1[[#This Row],[Patient Admission Date]],"ddd")</f>
        <v>Fri</v>
      </c>
      <c r="N5790" t="str">
        <f>TEXT(INT(HOUR(Table1[[#This Row],[Patient Admission Date]])/3)*3,"00")&amp;"-"&amp;TEXT(INT(HOUR(Table1[[#This Row],[Patient Admission Date]])/3)*3+3,"00")</f>
        <v>03-06</v>
      </c>
      <c r="O5790" t="str" cm="1">
        <f t="array" ref="O5790">_xlfn.IFS(Table1[[#This Row],[Patient Age]]&lt;=14,"0-14",Table1[[#This Row],[Patient Age]]&lt;=29,"15-29",Table1[[#This Row],[Patient Age]]&lt;=44,"30-44",Table1[[#This Row],[Patient Age]]&lt;=59,"45-59",Table1[[#This Row],[Patient Age]]&lt;=74,"60-74",TRUE,"75+")</f>
        <v>0-14</v>
      </c>
      <c r="P5790" t="str" cm="1">
        <f t="array" ref="P5790">_xlfn.IFS(Table1[[#This Row],[Patient Waittime]]&lt;=15,"0-15",Table1[[#This Row],[Patient Waittime]]&lt;=30,"16-30",Table1[[#This Row],[Patient Waittime]]&lt;=45,"31-45",Table1[[#This Row],[Patient Waittime]]&lt;=60,"46-60",TRUE,"60+")</f>
        <v>16-30</v>
      </c>
      <c r="Q5790">
        <f>--(Table1[[#This Row],[Patient Waittime]]&lt;=30)</f>
        <v>1</v>
      </c>
      <c r="R5790">
        <f>--Table1[[#This Row],[Patient Admission Flag]]</f>
        <v>1</v>
      </c>
      <c r="S5790">
        <f>--AND(Table1[[#This Row],[WithinTarget]]=1,Table1[[#This Row],[Patient Satisfaction Score]]&gt;=7)</f>
        <v>0</v>
      </c>
      <c r="T5790" t="str">
        <f>IF(LEFT(Table1[[#This Row],[Patient Gender]],1)="F","Female","Male")</f>
        <v>Female</v>
      </c>
    </row>
    <row r="5791" spans="1:20" x14ac:dyDescent="0.3">
      <c r="A5791" t="s">
        <v>5895</v>
      </c>
      <c r="B5791" s="1">
        <v>45540.527083333334</v>
      </c>
      <c r="C5791" t="s">
        <v>13</v>
      </c>
      <c r="D5791">
        <v>42</v>
      </c>
      <c r="E5791" t="s">
        <v>22</v>
      </c>
      <c r="F5791" t="s">
        <v>26</v>
      </c>
      <c r="G5791" t="b">
        <v>1</v>
      </c>
      <c r="I5791">
        <v>60</v>
      </c>
      <c r="J5791" t="b">
        <v>1</v>
      </c>
      <c r="K5791">
        <f>YEAR(Table1[[#This Row],[Patient Admission Date]])</f>
        <v>2024</v>
      </c>
      <c r="L5791" t="str">
        <f>TEXT(Table1[[#This Row],[Patient Admission Date]],"mmm")</f>
        <v>Sep</v>
      </c>
      <c r="M5791" t="str">
        <f>TEXT(Table1[[#This Row],[Patient Admission Date]],"ddd")</f>
        <v>Thu</v>
      </c>
      <c r="N5791" t="str">
        <f>TEXT(INT(HOUR(Table1[[#This Row],[Patient Admission Date]])/3)*3,"00")&amp;"-"&amp;TEXT(INT(HOUR(Table1[[#This Row],[Patient Admission Date]])/3)*3+3,"00")</f>
        <v>12-15</v>
      </c>
      <c r="O5791" t="str" cm="1">
        <f t="array" ref="O5791">_xlfn.IFS(Table1[[#This Row],[Patient Age]]&lt;=14,"0-14",Table1[[#This Row],[Patient Age]]&lt;=29,"15-29",Table1[[#This Row],[Patient Age]]&lt;=44,"30-44",Table1[[#This Row],[Patient Age]]&lt;=59,"45-59",Table1[[#This Row],[Patient Age]]&lt;=74,"60-74",TRUE,"75+")</f>
        <v>30-44</v>
      </c>
      <c r="P5791" t="str" cm="1">
        <f t="array" ref="P5791">_xlfn.IFS(Table1[[#This Row],[Patient Waittime]]&lt;=15,"0-15",Table1[[#This Row],[Patient Waittime]]&lt;=30,"16-30",Table1[[#This Row],[Patient Waittime]]&lt;=45,"31-45",Table1[[#This Row],[Patient Waittime]]&lt;=60,"46-60",TRUE,"60+")</f>
        <v>46-60</v>
      </c>
      <c r="Q5791">
        <f>--(Table1[[#This Row],[Patient Waittime]]&lt;=30)</f>
        <v>0</v>
      </c>
      <c r="R5791">
        <f>--Table1[[#This Row],[Patient Admission Flag]]</f>
        <v>1</v>
      </c>
      <c r="S5791">
        <f>--AND(Table1[[#This Row],[WithinTarget]]=1,Table1[[#This Row],[Patient Satisfaction Score]]&gt;=7)</f>
        <v>0</v>
      </c>
      <c r="T5791" t="str">
        <f>IF(LEFT(Table1[[#This Row],[Patient Gender]],1)="F","Female","Male")</f>
        <v>Female</v>
      </c>
    </row>
    <row r="5792" spans="1:20" x14ac:dyDescent="0.3">
      <c r="A5792" t="s">
        <v>5896</v>
      </c>
      <c r="B5792" s="1">
        <v>45276.814583333333</v>
      </c>
      <c r="C5792" t="s">
        <v>13</v>
      </c>
      <c r="D5792">
        <v>68</v>
      </c>
      <c r="E5792" t="s">
        <v>22</v>
      </c>
      <c r="F5792" t="s">
        <v>26</v>
      </c>
      <c r="G5792" t="b">
        <v>1</v>
      </c>
      <c r="I5792">
        <v>12</v>
      </c>
      <c r="J5792" t="b">
        <v>1</v>
      </c>
      <c r="K5792">
        <f>YEAR(Table1[[#This Row],[Patient Admission Date]])</f>
        <v>2023</v>
      </c>
      <c r="L5792" t="str">
        <f>TEXT(Table1[[#This Row],[Patient Admission Date]],"mmm")</f>
        <v>Dec</v>
      </c>
      <c r="M5792" t="str">
        <f>TEXT(Table1[[#This Row],[Patient Admission Date]],"ddd")</f>
        <v>Sat</v>
      </c>
      <c r="N5792" t="str">
        <f>TEXT(INT(HOUR(Table1[[#This Row],[Patient Admission Date]])/3)*3,"00")&amp;"-"&amp;TEXT(INT(HOUR(Table1[[#This Row],[Patient Admission Date]])/3)*3+3,"00")</f>
        <v>18-21</v>
      </c>
      <c r="O5792" t="str" cm="1">
        <f t="array" ref="O5792">_xlfn.IFS(Table1[[#This Row],[Patient Age]]&lt;=14,"0-14",Table1[[#This Row],[Patient Age]]&lt;=29,"15-29",Table1[[#This Row],[Patient Age]]&lt;=44,"30-44",Table1[[#This Row],[Patient Age]]&lt;=59,"45-59",Table1[[#This Row],[Patient Age]]&lt;=74,"60-74",TRUE,"75+")</f>
        <v>60-74</v>
      </c>
      <c r="P5792" t="str" cm="1">
        <f t="array" ref="P5792">_xlfn.IFS(Table1[[#This Row],[Patient Waittime]]&lt;=15,"0-15",Table1[[#This Row],[Patient Waittime]]&lt;=30,"16-30",Table1[[#This Row],[Patient Waittime]]&lt;=45,"31-45",Table1[[#This Row],[Patient Waittime]]&lt;=60,"46-60",TRUE,"60+")</f>
        <v>0-15</v>
      </c>
      <c r="Q5792">
        <f>--(Table1[[#This Row],[Patient Waittime]]&lt;=30)</f>
        <v>1</v>
      </c>
      <c r="R5792">
        <f>--Table1[[#This Row],[Patient Admission Flag]]</f>
        <v>1</v>
      </c>
      <c r="S5792">
        <f>--AND(Table1[[#This Row],[WithinTarget]]=1,Table1[[#This Row],[Patient Satisfaction Score]]&gt;=7)</f>
        <v>0</v>
      </c>
      <c r="T5792" t="str">
        <f>IF(LEFT(Table1[[#This Row],[Patient Gender]],1)="F","Female","Male")</f>
        <v>Female</v>
      </c>
    </row>
    <row r="5793" spans="1:20" x14ac:dyDescent="0.3">
      <c r="A5793" t="s">
        <v>5897</v>
      </c>
      <c r="B5793" s="1">
        <v>45524.242361111108</v>
      </c>
      <c r="C5793" t="s">
        <v>13</v>
      </c>
      <c r="D5793">
        <v>39</v>
      </c>
      <c r="E5793" t="s">
        <v>22</v>
      </c>
      <c r="F5793" t="s">
        <v>26</v>
      </c>
      <c r="G5793" t="b">
        <v>1</v>
      </c>
      <c r="I5793">
        <v>46</v>
      </c>
      <c r="J5793" t="b">
        <v>1</v>
      </c>
      <c r="K5793">
        <f>YEAR(Table1[[#This Row],[Patient Admission Date]])</f>
        <v>2024</v>
      </c>
      <c r="L5793" t="str">
        <f>TEXT(Table1[[#This Row],[Patient Admission Date]],"mmm")</f>
        <v>Aug</v>
      </c>
      <c r="M5793" t="str">
        <f>TEXT(Table1[[#This Row],[Patient Admission Date]],"ddd")</f>
        <v>Tue</v>
      </c>
      <c r="N5793" t="str">
        <f>TEXT(INT(HOUR(Table1[[#This Row],[Patient Admission Date]])/3)*3,"00")&amp;"-"&amp;TEXT(INT(HOUR(Table1[[#This Row],[Patient Admission Date]])/3)*3+3,"00")</f>
        <v>03-06</v>
      </c>
      <c r="O5793" t="str" cm="1">
        <f t="array" ref="O5793">_xlfn.IFS(Table1[[#This Row],[Patient Age]]&lt;=14,"0-14",Table1[[#This Row],[Patient Age]]&lt;=29,"15-29",Table1[[#This Row],[Patient Age]]&lt;=44,"30-44",Table1[[#This Row],[Patient Age]]&lt;=59,"45-59",Table1[[#This Row],[Patient Age]]&lt;=74,"60-74",TRUE,"75+")</f>
        <v>30-44</v>
      </c>
      <c r="P5793" t="str" cm="1">
        <f t="array" ref="P5793">_xlfn.IFS(Table1[[#This Row],[Patient Waittime]]&lt;=15,"0-15",Table1[[#This Row],[Patient Waittime]]&lt;=30,"16-30",Table1[[#This Row],[Patient Waittime]]&lt;=45,"31-45",Table1[[#This Row],[Patient Waittime]]&lt;=60,"46-60",TRUE,"60+")</f>
        <v>46-60</v>
      </c>
      <c r="Q5793">
        <f>--(Table1[[#This Row],[Patient Waittime]]&lt;=30)</f>
        <v>0</v>
      </c>
      <c r="R5793">
        <f>--Table1[[#This Row],[Patient Admission Flag]]</f>
        <v>1</v>
      </c>
      <c r="S5793">
        <f>--AND(Table1[[#This Row],[WithinTarget]]=1,Table1[[#This Row],[Patient Satisfaction Score]]&gt;=7)</f>
        <v>0</v>
      </c>
      <c r="T5793" t="str">
        <f>IF(LEFT(Table1[[#This Row],[Patient Gender]],1)="F","Female","Male")</f>
        <v>Female</v>
      </c>
    </row>
    <row r="5794" spans="1:20" x14ac:dyDescent="0.3">
      <c r="A5794" t="s">
        <v>5898</v>
      </c>
      <c r="B5794" s="1">
        <v>45472.981944444444</v>
      </c>
      <c r="C5794" t="s">
        <v>13</v>
      </c>
      <c r="D5794">
        <v>61</v>
      </c>
      <c r="E5794" t="s">
        <v>22</v>
      </c>
      <c r="F5794" t="s">
        <v>26</v>
      </c>
      <c r="G5794" t="b">
        <v>1</v>
      </c>
      <c r="H5794">
        <v>8</v>
      </c>
      <c r="I5794">
        <v>27</v>
      </c>
      <c r="J5794" t="b">
        <v>1</v>
      </c>
      <c r="K5794">
        <f>YEAR(Table1[[#This Row],[Patient Admission Date]])</f>
        <v>2024</v>
      </c>
      <c r="L5794" t="str">
        <f>TEXT(Table1[[#This Row],[Patient Admission Date]],"mmm")</f>
        <v>Jun</v>
      </c>
      <c r="M5794" t="str">
        <f>TEXT(Table1[[#This Row],[Patient Admission Date]],"ddd")</f>
        <v>Sat</v>
      </c>
      <c r="N5794" t="str">
        <f>TEXT(INT(HOUR(Table1[[#This Row],[Patient Admission Date]])/3)*3,"00")&amp;"-"&amp;TEXT(INT(HOUR(Table1[[#This Row],[Patient Admission Date]])/3)*3+3,"00")</f>
        <v>21-24</v>
      </c>
      <c r="O5794" t="str" cm="1">
        <f t="array" ref="O5794">_xlfn.IFS(Table1[[#This Row],[Patient Age]]&lt;=14,"0-14",Table1[[#This Row],[Patient Age]]&lt;=29,"15-29",Table1[[#This Row],[Patient Age]]&lt;=44,"30-44",Table1[[#This Row],[Patient Age]]&lt;=59,"45-59",Table1[[#This Row],[Patient Age]]&lt;=74,"60-74",TRUE,"75+")</f>
        <v>60-74</v>
      </c>
      <c r="P5794" t="str" cm="1">
        <f t="array" ref="P5794">_xlfn.IFS(Table1[[#This Row],[Patient Waittime]]&lt;=15,"0-15",Table1[[#This Row],[Patient Waittime]]&lt;=30,"16-30",Table1[[#This Row],[Patient Waittime]]&lt;=45,"31-45",Table1[[#This Row],[Patient Waittime]]&lt;=60,"46-60",TRUE,"60+")</f>
        <v>16-30</v>
      </c>
      <c r="Q5794">
        <f>--(Table1[[#This Row],[Patient Waittime]]&lt;=30)</f>
        <v>1</v>
      </c>
      <c r="R5794">
        <f>--Table1[[#This Row],[Patient Admission Flag]]</f>
        <v>1</v>
      </c>
      <c r="S5794">
        <f>--AND(Table1[[#This Row],[WithinTarget]]=1,Table1[[#This Row],[Patient Satisfaction Score]]&gt;=7)</f>
        <v>1</v>
      </c>
      <c r="T5794" t="str">
        <f>IF(LEFT(Table1[[#This Row],[Patient Gender]],1)="F","Female","Male")</f>
        <v>Female</v>
      </c>
    </row>
    <row r="5795" spans="1:20" x14ac:dyDescent="0.3">
      <c r="A5795" t="s">
        <v>5899</v>
      </c>
      <c r="B5795" s="1">
        <v>45289.95416666667</v>
      </c>
      <c r="C5795" t="s">
        <v>13</v>
      </c>
      <c r="D5795">
        <v>20</v>
      </c>
      <c r="E5795" t="s">
        <v>22</v>
      </c>
      <c r="F5795" t="s">
        <v>11</v>
      </c>
      <c r="G5795" t="b">
        <v>1</v>
      </c>
      <c r="I5795">
        <v>23</v>
      </c>
      <c r="J5795" t="b">
        <v>1</v>
      </c>
      <c r="K5795">
        <f>YEAR(Table1[[#This Row],[Patient Admission Date]])</f>
        <v>2023</v>
      </c>
      <c r="L5795" t="str">
        <f>TEXT(Table1[[#This Row],[Patient Admission Date]],"mmm")</f>
        <v>Dec</v>
      </c>
      <c r="M5795" t="str">
        <f>TEXT(Table1[[#This Row],[Patient Admission Date]],"ddd")</f>
        <v>Fri</v>
      </c>
      <c r="N5795" t="str">
        <f>TEXT(INT(HOUR(Table1[[#This Row],[Patient Admission Date]])/3)*3,"00")&amp;"-"&amp;TEXT(INT(HOUR(Table1[[#This Row],[Patient Admission Date]])/3)*3+3,"00")</f>
        <v>21-24</v>
      </c>
      <c r="O5795" t="str" cm="1">
        <f t="array" ref="O5795">_xlfn.IFS(Table1[[#This Row],[Patient Age]]&lt;=14,"0-14",Table1[[#This Row],[Patient Age]]&lt;=29,"15-29",Table1[[#This Row],[Patient Age]]&lt;=44,"30-44",Table1[[#This Row],[Patient Age]]&lt;=59,"45-59",Table1[[#This Row],[Patient Age]]&lt;=74,"60-74",TRUE,"75+")</f>
        <v>15-29</v>
      </c>
      <c r="P5795" t="str" cm="1">
        <f t="array" ref="P5795">_xlfn.IFS(Table1[[#This Row],[Patient Waittime]]&lt;=15,"0-15",Table1[[#This Row],[Patient Waittime]]&lt;=30,"16-30",Table1[[#This Row],[Patient Waittime]]&lt;=45,"31-45",Table1[[#This Row],[Patient Waittime]]&lt;=60,"46-60",TRUE,"60+")</f>
        <v>16-30</v>
      </c>
      <c r="Q5795">
        <f>--(Table1[[#This Row],[Patient Waittime]]&lt;=30)</f>
        <v>1</v>
      </c>
      <c r="R5795">
        <f>--Table1[[#This Row],[Patient Admission Flag]]</f>
        <v>1</v>
      </c>
      <c r="S5795">
        <f>--AND(Table1[[#This Row],[WithinTarget]]=1,Table1[[#This Row],[Patient Satisfaction Score]]&gt;=7)</f>
        <v>0</v>
      </c>
      <c r="T5795" t="str">
        <f>IF(LEFT(Table1[[#This Row],[Patient Gender]],1)="F","Female","Male")</f>
        <v>Female</v>
      </c>
    </row>
    <row r="5796" spans="1:20" x14ac:dyDescent="0.3">
      <c r="A5796" t="s">
        <v>5900</v>
      </c>
      <c r="B5796" s="1">
        <v>45351.28125</v>
      </c>
      <c r="C5796" t="s">
        <v>13</v>
      </c>
      <c r="D5796">
        <v>4</v>
      </c>
      <c r="E5796" t="s">
        <v>22</v>
      </c>
      <c r="F5796" t="s">
        <v>11</v>
      </c>
      <c r="G5796" t="b">
        <v>1</v>
      </c>
      <c r="I5796">
        <v>40</v>
      </c>
      <c r="J5796" t="b">
        <v>1</v>
      </c>
      <c r="K5796">
        <f>YEAR(Table1[[#This Row],[Patient Admission Date]])</f>
        <v>2024</v>
      </c>
      <c r="L5796" t="str">
        <f>TEXT(Table1[[#This Row],[Patient Admission Date]],"mmm")</f>
        <v>Feb</v>
      </c>
      <c r="M5796" t="str">
        <f>TEXT(Table1[[#This Row],[Patient Admission Date]],"ddd")</f>
        <v>Thu</v>
      </c>
      <c r="N5796" t="str">
        <f>TEXT(INT(HOUR(Table1[[#This Row],[Patient Admission Date]])/3)*3,"00")&amp;"-"&amp;TEXT(INT(HOUR(Table1[[#This Row],[Patient Admission Date]])/3)*3+3,"00")</f>
        <v>06-09</v>
      </c>
      <c r="O5796" t="str" cm="1">
        <f t="array" ref="O5796">_xlfn.IFS(Table1[[#This Row],[Patient Age]]&lt;=14,"0-14",Table1[[#This Row],[Patient Age]]&lt;=29,"15-29",Table1[[#This Row],[Patient Age]]&lt;=44,"30-44",Table1[[#This Row],[Patient Age]]&lt;=59,"45-59",Table1[[#This Row],[Patient Age]]&lt;=74,"60-74",TRUE,"75+")</f>
        <v>0-14</v>
      </c>
      <c r="P5796" t="str" cm="1">
        <f t="array" ref="P5796">_xlfn.IFS(Table1[[#This Row],[Patient Waittime]]&lt;=15,"0-15",Table1[[#This Row],[Patient Waittime]]&lt;=30,"16-30",Table1[[#This Row],[Patient Waittime]]&lt;=45,"31-45",Table1[[#This Row],[Patient Waittime]]&lt;=60,"46-60",TRUE,"60+")</f>
        <v>31-45</v>
      </c>
      <c r="Q5796">
        <f>--(Table1[[#This Row],[Patient Waittime]]&lt;=30)</f>
        <v>0</v>
      </c>
      <c r="R5796">
        <f>--Table1[[#This Row],[Patient Admission Flag]]</f>
        <v>1</v>
      </c>
      <c r="S5796">
        <f>--AND(Table1[[#This Row],[WithinTarget]]=1,Table1[[#This Row],[Patient Satisfaction Score]]&gt;=7)</f>
        <v>0</v>
      </c>
      <c r="T5796" t="str">
        <f>IF(LEFT(Table1[[#This Row],[Patient Gender]],1)="F","Female","Male")</f>
        <v>Female</v>
      </c>
    </row>
    <row r="5797" spans="1:20" x14ac:dyDescent="0.3">
      <c r="A5797" t="s">
        <v>5901</v>
      </c>
      <c r="B5797" s="1">
        <v>45127.005555555559</v>
      </c>
      <c r="C5797" t="s">
        <v>13</v>
      </c>
      <c r="D5797">
        <v>22</v>
      </c>
      <c r="E5797" t="s">
        <v>22</v>
      </c>
      <c r="F5797" t="s">
        <v>11</v>
      </c>
      <c r="G5797" t="b">
        <v>1</v>
      </c>
      <c r="I5797">
        <v>45</v>
      </c>
      <c r="J5797" t="b">
        <v>1</v>
      </c>
      <c r="K5797">
        <f>YEAR(Table1[[#This Row],[Patient Admission Date]])</f>
        <v>2023</v>
      </c>
      <c r="L5797" t="str">
        <f>TEXT(Table1[[#This Row],[Patient Admission Date]],"mmm")</f>
        <v>Jul</v>
      </c>
      <c r="M5797" t="str">
        <f>TEXT(Table1[[#This Row],[Patient Admission Date]],"ddd")</f>
        <v>Thu</v>
      </c>
      <c r="N5797" t="str">
        <f>TEXT(INT(HOUR(Table1[[#This Row],[Patient Admission Date]])/3)*3,"00")&amp;"-"&amp;TEXT(INT(HOUR(Table1[[#This Row],[Patient Admission Date]])/3)*3+3,"00")</f>
        <v>00-03</v>
      </c>
      <c r="O5797" t="str" cm="1">
        <f t="array" ref="O5797">_xlfn.IFS(Table1[[#This Row],[Patient Age]]&lt;=14,"0-14",Table1[[#This Row],[Patient Age]]&lt;=29,"15-29",Table1[[#This Row],[Patient Age]]&lt;=44,"30-44",Table1[[#This Row],[Patient Age]]&lt;=59,"45-59",Table1[[#This Row],[Patient Age]]&lt;=74,"60-74",TRUE,"75+")</f>
        <v>15-29</v>
      </c>
      <c r="P5797" t="str" cm="1">
        <f t="array" ref="P5797">_xlfn.IFS(Table1[[#This Row],[Patient Waittime]]&lt;=15,"0-15",Table1[[#This Row],[Patient Waittime]]&lt;=30,"16-30",Table1[[#This Row],[Patient Waittime]]&lt;=45,"31-45",Table1[[#This Row],[Patient Waittime]]&lt;=60,"46-60",TRUE,"60+")</f>
        <v>31-45</v>
      </c>
      <c r="Q5797">
        <f>--(Table1[[#This Row],[Patient Waittime]]&lt;=30)</f>
        <v>0</v>
      </c>
      <c r="R5797">
        <f>--Table1[[#This Row],[Patient Admission Flag]]</f>
        <v>1</v>
      </c>
      <c r="S5797">
        <f>--AND(Table1[[#This Row],[WithinTarget]]=1,Table1[[#This Row],[Patient Satisfaction Score]]&gt;=7)</f>
        <v>0</v>
      </c>
      <c r="T5797" t="str">
        <f>IF(LEFT(Table1[[#This Row],[Patient Gender]],1)="F","Female","Male")</f>
        <v>Female</v>
      </c>
    </row>
    <row r="5798" spans="1:20" x14ac:dyDescent="0.3">
      <c r="A5798" t="s">
        <v>5902</v>
      </c>
      <c r="B5798" s="1">
        <v>45279.824305555558</v>
      </c>
      <c r="C5798" t="s">
        <v>13</v>
      </c>
      <c r="D5798">
        <v>77</v>
      </c>
      <c r="E5798" t="s">
        <v>22</v>
      </c>
      <c r="F5798" t="s">
        <v>11</v>
      </c>
      <c r="G5798" t="b">
        <v>1</v>
      </c>
      <c r="I5798">
        <v>44</v>
      </c>
      <c r="J5798" t="b">
        <v>1</v>
      </c>
      <c r="K5798">
        <f>YEAR(Table1[[#This Row],[Patient Admission Date]])</f>
        <v>2023</v>
      </c>
      <c r="L5798" t="str">
        <f>TEXT(Table1[[#This Row],[Patient Admission Date]],"mmm")</f>
        <v>Dec</v>
      </c>
      <c r="M5798" t="str">
        <f>TEXT(Table1[[#This Row],[Patient Admission Date]],"ddd")</f>
        <v>Tue</v>
      </c>
      <c r="N5798" t="str">
        <f>TEXT(INT(HOUR(Table1[[#This Row],[Patient Admission Date]])/3)*3,"00")&amp;"-"&amp;TEXT(INT(HOUR(Table1[[#This Row],[Patient Admission Date]])/3)*3+3,"00")</f>
        <v>18-21</v>
      </c>
      <c r="O5798" t="str" cm="1">
        <f t="array" ref="O5798">_xlfn.IFS(Table1[[#This Row],[Patient Age]]&lt;=14,"0-14",Table1[[#This Row],[Patient Age]]&lt;=29,"15-29",Table1[[#This Row],[Patient Age]]&lt;=44,"30-44",Table1[[#This Row],[Patient Age]]&lt;=59,"45-59",Table1[[#This Row],[Patient Age]]&lt;=74,"60-74",TRUE,"75+")</f>
        <v>75+</v>
      </c>
      <c r="P5798" t="str" cm="1">
        <f t="array" ref="P5798">_xlfn.IFS(Table1[[#This Row],[Patient Waittime]]&lt;=15,"0-15",Table1[[#This Row],[Patient Waittime]]&lt;=30,"16-30",Table1[[#This Row],[Patient Waittime]]&lt;=45,"31-45",Table1[[#This Row],[Patient Waittime]]&lt;=60,"46-60",TRUE,"60+")</f>
        <v>31-45</v>
      </c>
      <c r="Q5798">
        <f>--(Table1[[#This Row],[Patient Waittime]]&lt;=30)</f>
        <v>0</v>
      </c>
      <c r="R5798">
        <f>--Table1[[#This Row],[Patient Admission Flag]]</f>
        <v>1</v>
      </c>
      <c r="S5798">
        <f>--AND(Table1[[#This Row],[WithinTarget]]=1,Table1[[#This Row],[Patient Satisfaction Score]]&gt;=7)</f>
        <v>0</v>
      </c>
      <c r="T5798" t="str">
        <f>IF(LEFT(Table1[[#This Row],[Patient Gender]],1)="F","Female","Male")</f>
        <v>Female</v>
      </c>
    </row>
    <row r="5799" spans="1:20" x14ac:dyDescent="0.3">
      <c r="A5799" t="s">
        <v>5903</v>
      </c>
      <c r="B5799" s="1">
        <v>45222.809027777781</v>
      </c>
      <c r="C5799" t="s">
        <v>13</v>
      </c>
      <c r="D5799">
        <v>45</v>
      </c>
      <c r="E5799" t="s">
        <v>22</v>
      </c>
      <c r="F5799" t="s">
        <v>11</v>
      </c>
      <c r="G5799" t="b">
        <v>1</v>
      </c>
      <c r="I5799">
        <v>56</v>
      </c>
      <c r="J5799" t="b">
        <v>1</v>
      </c>
      <c r="K5799">
        <f>YEAR(Table1[[#This Row],[Patient Admission Date]])</f>
        <v>2023</v>
      </c>
      <c r="L5799" t="str">
        <f>TEXT(Table1[[#This Row],[Patient Admission Date]],"mmm")</f>
        <v>Oct</v>
      </c>
      <c r="M5799" t="str">
        <f>TEXT(Table1[[#This Row],[Patient Admission Date]],"ddd")</f>
        <v>Mon</v>
      </c>
      <c r="N5799" t="str">
        <f>TEXT(INT(HOUR(Table1[[#This Row],[Patient Admission Date]])/3)*3,"00")&amp;"-"&amp;TEXT(INT(HOUR(Table1[[#This Row],[Patient Admission Date]])/3)*3+3,"00")</f>
        <v>18-21</v>
      </c>
      <c r="O5799" t="str" cm="1">
        <f t="array" ref="O5799">_xlfn.IFS(Table1[[#This Row],[Patient Age]]&lt;=14,"0-14",Table1[[#This Row],[Patient Age]]&lt;=29,"15-29",Table1[[#This Row],[Patient Age]]&lt;=44,"30-44",Table1[[#This Row],[Patient Age]]&lt;=59,"45-59",Table1[[#This Row],[Patient Age]]&lt;=74,"60-74",TRUE,"75+")</f>
        <v>45-59</v>
      </c>
      <c r="P5799" t="str" cm="1">
        <f t="array" ref="P5799">_xlfn.IFS(Table1[[#This Row],[Patient Waittime]]&lt;=15,"0-15",Table1[[#This Row],[Patient Waittime]]&lt;=30,"16-30",Table1[[#This Row],[Patient Waittime]]&lt;=45,"31-45",Table1[[#This Row],[Patient Waittime]]&lt;=60,"46-60",TRUE,"60+")</f>
        <v>46-60</v>
      </c>
      <c r="Q5799">
        <f>--(Table1[[#This Row],[Patient Waittime]]&lt;=30)</f>
        <v>0</v>
      </c>
      <c r="R5799">
        <f>--Table1[[#This Row],[Patient Admission Flag]]</f>
        <v>1</v>
      </c>
      <c r="S5799">
        <f>--AND(Table1[[#This Row],[WithinTarget]]=1,Table1[[#This Row],[Patient Satisfaction Score]]&gt;=7)</f>
        <v>0</v>
      </c>
      <c r="T5799" t="str">
        <f>IF(LEFT(Table1[[#This Row],[Patient Gender]],1)="F","Female","Male")</f>
        <v>Female</v>
      </c>
    </row>
    <row r="5800" spans="1:20" x14ac:dyDescent="0.3">
      <c r="A5800" t="s">
        <v>5904</v>
      </c>
      <c r="B5800" s="1">
        <v>45551.354166666664</v>
      </c>
      <c r="C5800" t="s">
        <v>13</v>
      </c>
      <c r="D5800">
        <v>63</v>
      </c>
      <c r="E5800" t="s">
        <v>22</v>
      </c>
      <c r="F5800" t="s">
        <v>11</v>
      </c>
      <c r="G5800" t="b">
        <v>1</v>
      </c>
      <c r="I5800">
        <v>11</v>
      </c>
      <c r="J5800" t="b">
        <v>1</v>
      </c>
      <c r="K5800">
        <f>YEAR(Table1[[#This Row],[Patient Admission Date]])</f>
        <v>2024</v>
      </c>
      <c r="L5800" t="str">
        <f>TEXT(Table1[[#This Row],[Patient Admission Date]],"mmm")</f>
        <v>Sep</v>
      </c>
      <c r="M5800" t="str">
        <f>TEXT(Table1[[#This Row],[Patient Admission Date]],"ddd")</f>
        <v>Mon</v>
      </c>
      <c r="N5800" t="str">
        <f>TEXT(INT(HOUR(Table1[[#This Row],[Patient Admission Date]])/3)*3,"00")&amp;"-"&amp;TEXT(INT(HOUR(Table1[[#This Row],[Patient Admission Date]])/3)*3+3,"00")</f>
        <v>06-09</v>
      </c>
      <c r="O5800" t="str" cm="1">
        <f t="array" ref="O5800">_xlfn.IFS(Table1[[#This Row],[Patient Age]]&lt;=14,"0-14",Table1[[#This Row],[Patient Age]]&lt;=29,"15-29",Table1[[#This Row],[Patient Age]]&lt;=44,"30-44",Table1[[#This Row],[Patient Age]]&lt;=59,"45-59",Table1[[#This Row],[Patient Age]]&lt;=74,"60-74",TRUE,"75+")</f>
        <v>60-74</v>
      </c>
      <c r="P5800" t="str" cm="1">
        <f t="array" ref="P5800">_xlfn.IFS(Table1[[#This Row],[Patient Waittime]]&lt;=15,"0-15",Table1[[#This Row],[Patient Waittime]]&lt;=30,"16-30",Table1[[#This Row],[Patient Waittime]]&lt;=45,"31-45",Table1[[#This Row],[Patient Waittime]]&lt;=60,"46-60",TRUE,"60+")</f>
        <v>0-15</v>
      </c>
      <c r="Q5800">
        <f>--(Table1[[#This Row],[Patient Waittime]]&lt;=30)</f>
        <v>1</v>
      </c>
      <c r="R5800">
        <f>--Table1[[#This Row],[Patient Admission Flag]]</f>
        <v>1</v>
      </c>
      <c r="S5800">
        <f>--AND(Table1[[#This Row],[WithinTarget]]=1,Table1[[#This Row],[Patient Satisfaction Score]]&gt;=7)</f>
        <v>0</v>
      </c>
      <c r="T5800" t="str">
        <f>IF(LEFT(Table1[[#This Row],[Patient Gender]],1)="F","Female","Male")</f>
        <v>Female</v>
      </c>
    </row>
    <row r="5801" spans="1:20" x14ac:dyDescent="0.3">
      <c r="A5801" t="s">
        <v>5905</v>
      </c>
      <c r="B5801" s="1">
        <v>45118.724305555559</v>
      </c>
      <c r="C5801" t="s">
        <v>13</v>
      </c>
      <c r="D5801">
        <v>17</v>
      </c>
      <c r="E5801" t="s">
        <v>22</v>
      </c>
      <c r="F5801" t="s">
        <v>11</v>
      </c>
      <c r="G5801" t="b">
        <v>1</v>
      </c>
      <c r="I5801">
        <v>18</v>
      </c>
      <c r="J5801" t="b">
        <v>1</v>
      </c>
      <c r="K5801">
        <f>YEAR(Table1[[#This Row],[Patient Admission Date]])</f>
        <v>2023</v>
      </c>
      <c r="L5801" t="str">
        <f>TEXT(Table1[[#This Row],[Patient Admission Date]],"mmm")</f>
        <v>Jul</v>
      </c>
      <c r="M5801" t="str">
        <f>TEXT(Table1[[#This Row],[Patient Admission Date]],"ddd")</f>
        <v>Tue</v>
      </c>
      <c r="N5801" t="str">
        <f>TEXT(INT(HOUR(Table1[[#This Row],[Patient Admission Date]])/3)*3,"00")&amp;"-"&amp;TEXT(INT(HOUR(Table1[[#This Row],[Patient Admission Date]])/3)*3+3,"00")</f>
        <v>15-18</v>
      </c>
      <c r="O5801" t="str" cm="1">
        <f t="array" ref="O5801">_xlfn.IFS(Table1[[#This Row],[Patient Age]]&lt;=14,"0-14",Table1[[#This Row],[Patient Age]]&lt;=29,"15-29",Table1[[#This Row],[Patient Age]]&lt;=44,"30-44",Table1[[#This Row],[Patient Age]]&lt;=59,"45-59",Table1[[#This Row],[Patient Age]]&lt;=74,"60-74",TRUE,"75+")</f>
        <v>15-29</v>
      </c>
      <c r="P5801" t="str" cm="1">
        <f t="array" ref="P5801">_xlfn.IFS(Table1[[#This Row],[Patient Waittime]]&lt;=15,"0-15",Table1[[#This Row],[Patient Waittime]]&lt;=30,"16-30",Table1[[#This Row],[Patient Waittime]]&lt;=45,"31-45",Table1[[#This Row],[Patient Waittime]]&lt;=60,"46-60",TRUE,"60+")</f>
        <v>16-30</v>
      </c>
      <c r="Q5801">
        <f>--(Table1[[#This Row],[Patient Waittime]]&lt;=30)</f>
        <v>1</v>
      </c>
      <c r="R5801">
        <f>--Table1[[#This Row],[Patient Admission Flag]]</f>
        <v>1</v>
      </c>
      <c r="S5801">
        <f>--AND(Table1[[#This Row],[WithinTarget]]=1,Table1[[#This Row],[Patient Satisfaction Score]]&gt;=7)</f>
        <v>0</v>
      </c>
      <c r="T5801" t="str">
        <f>IF(LEFT(Table1[[#This Row],[Patient Gender]],1)="F","Female","Male")</f>
        <v>Female</v>
      </c>
    </row>
    <row r="5802" spans="1:20" x14ac:dyDescent="0.3">
      <c r="A5802" t="s">
        <v>5906</v>
      </c>
      <c r="B5802" s="1">
        <v>45433.213194444441</v>
      </c>
      <c r="C5802" t="s">
        <v>13</v>
      </c>
      <c r="D5802">
        <v>5</v>
      </c>
      <c r="E5802" t="s">
        <v>22</v>
      </c>
      <c r="F5802" t="s">
        <v>11</v>
      </c>
      <c r="G5802" t="b">
        <v>1</v>
      </c>
      <c r="I5802">
        <v>24</v>
      </c>
      <c r="J5802" t="b">
        <v>1</v>
      </c>
      <c r="K5802">
        <f>YEAR(Table1[[#This Row],[Patient Admission Date]])</f>
        <v>2024</v>
      </c>
      <c r="L5802" t="str">
        <f>TEXT(Table1[[#This Row],[Patient Admission Date]],"mmm")</f>
        <v>May</v>
      </c>
      <c r="M5802" t="str">
        <f>TEXT(Table1[[#This Row],[Patient Admission Date]],"ddd")</f>
        <v>Tue</v>
      </c>
      <c r="N5802" t="str">
        <f>TEXT(INT(HOUR(Table1[[#This Row],[Patient Admission Date]])/3)*3,"00")&amp;"-"&amp;TEXT(INT(HOUR(Table1[[#This Row],[Patient Admission Date]])/3)*3+3,"00")</f>
        <v>03-06</v>
      </c>
      <c r="O5802" t="str" cm="1">
        <f t="array" ref="O5802">_xlfn.IFS(Table1[[#This Row],[Patient Age]]&lt;=14,"0-14",Table1[[#This Row],[Patient Age]]&lt;=29,"15-29",Table1[[#This Row],[Patient Age]]&lt;=44,"30-44",Table1[[#This Row],[Patient Age]]&lt;=59,"45-59",Table1[[#This Row],[Patient Age]]&lt;=74,"60-74",TRUE,"75+")</f>
        <v>0-14</v>
      </c>
      <c r="P5802" t="str" cm="1">
        <f t="array" ref="P5802">_xlfn.IFS(Table1[[#This Row],[Patient Waittime]]&lt;=15,"0-15",Table1[[#This Row],[Patient Waittime]]&lt;=30,"16-30",Table1[[#This Row],[Patient Waittime]]&lt;=45,"31-45",Table1[[#This Row],[Patient Waittime]]&lt;=60,"46-60",TRUE,"60+")</f>
        <v>16-30</v>
      </c>
      <c r="Q5802">
        <f>--(Table1[[#This Row],[Patient Waittime]]&lt;=30)</f>
        <v>1</v>
      </c>
      <c r="R5802">
        <f>--Table1[[#This Row],[Patient Admission Flag]]</f>
        <v>1</v>
      </c>
      <c r="S5802">
        <f>--AND(Table1[[#This Row],[WithinTarget]]=1,Table1[[#This Row],[Patient Satisfaction Score]]&gt;=7)</f>
        <v>0</v>
      </c>
      <c r="T5802" t="str">
        <f>IF(LEFT(Table1[[#This Row],[Patient Gender]],1)="F","Female","Male")</f>
        <v>Female</v>
      </c>
    </row>
    <row r="5803" spans="1:20" x14ac:dyDescent="0.3">
      <c r="A5803" t="s">
        <v>5907</v>
      </c>
      <c r="B5803" s="1">
        <v>45165.75</v>
      </c>
      <c r="C5803" t="s">
        <v>13</v>
      </c>
      <c r="D5803">
        <v>23</v>
      </c>
      <c r="E5803" t="s">
        <v>22</v>
      </c>
      <c r="F5803" t="s">
        <v>11</v>
      </c>
      <c r="G5803" t="b">
        <v>1</v>
      </c>
      <c r="I5803">
        <v>15</v>
      </c>
      <c r="J5803" t="b">
        <v>1</v>
      </c>
      <c r="K5803">
        <f>YEAR(Table1[[#This Row],[Patient Admission Date]])</f>
        <v>2023</v>
      </c>
      <c r="L5803" t="str">
        <f>TEXT(Table1[[#This Row],[Patient Admission Date]],"mmm")</f>
        <v>Aug</v>
      </c>
      <c r="M5803" t="str">
        <f>TEXT(Table1[[#This Row],[Patient Admission Date]],"ddd")</f>
        <v>Sun</v>
      </c>
      <c r="N5803" t="str">
        <f>TEXT(INT(HOUR(Table1[[#This Row],[Patient Admission Date]])/3)*3,"00")&amp;"-"&amp;TEXT(INT(HOUR(Table1[[#This Row],[Patient Admission Date]])/3)*3+3,"00")</f>
        <v>18-21</v>
      </c>
      <c r="O5803" t="str" cm="1">
        <f t="array" ref="O5803">_xlfn.IFS(Table1[[#This Row],[Patient Age]]&lt;=14,"0-14",Table1[[#This Row],[Patient Age]]&lt;=29,"15-29",Table1[[#This Row],[Patient Age]]&lt;=44,"30-44",Table1[[#This Row],[Patient Age]]&lt;=59,"45-59",Table1[[#This Row],[Patient Age]]&lt;=74,"60-74",TRUE,"75+")</f>
        <v>15-29</v>
      </c>
      <c r="P5803" t="str" cm="1">
        <f t="array" ref="P5803">_xlfn.IFS(Table1[[#This Row],[Patient Waittime]]&lt;=15,"0-15",Table1[[#This Row],[Patient Waittime]]&lt;=30,"16-30",Table1[[#This Row],[Patient Waittime]]&lt;=45,"31-45",Table1[[#This Row],[Patient Waittime]]&lt;=60,"46-60",TRUE,"60+")</f>
        <v>0-15</v>
      </c>
      <c r="Q5803">
        <f>--(Table1[[#This Row],[Patient Waittime]]&lt;=30)</f>
        <v>1</v>
      </c>
      <c r="R5803">
        <f>--Table1[[#This Row],[Patient Admission Flag]]</f>
        <v>1</v>
      </c>
      <c r="S5803">
        <f>--AND(Table1[[#This Row],[WithinTarget]]=1,Table1[[#This Row],[Patient Satisfaction Score]]&gt;=7)</f>
        <v>0</v>
      </c>
      <c r="T5803" t="str">
        <f>IF(LEFT(Table1[[#This Row],[Patient Gender]],1)="F","Female","Male")</f>
        <v>Female</v>
      </c>
    </row>
    <row r="5804" spans="1:20" x14ac:dyDescent="0.3">
      <c r="A5804" t="s">
        <v>5908</v>
      </c>
      <c r="B5804" s="1">
        <v>45383.911805555559</v>
      </c>
      <c r="C5804" t="s">
        <v>13</v>
      </c>
      <c r="D5804">
        <v>72</v>
      </c>
      <c r="E5804" t="s">
        <v>22</v>
      </c>
      <c r="F5804" t="s">
        <v>11</v>
      </c>
      <c r="G5804" t="b">
        <v>1</v>
      </c>
      <c r="I5804">
        <v>51</v>
      </c>
      <c r="J5804" t="b">
        <v>1</v>
      </c>
      <c r="K5804">
        <f>YEAR(Table1[[#This Row],[Patient Admission Date]])</f>
        <v>2024</v>
      </c>
      <c r="L5804" t="str">
        <f>TEXT(Table1[[#This Row],[Patient Admission Date]],"mmm")</f>
        <v>Apr</v>
      </c>
      <c r="M5804" t="str">
        <f>TEXT(Table1[[#This Row],[Patient Admission Date]],"ddd")</f>
        <v>Mon</v>
      </c>
      <c r="N5804" t="str">
        <f>TEXT(INT(HOUR(Table1[[#This Row],[Patient Admission Date]])/3)*3,"00")&amp;"-"&amp;TEXT(INT(HOUR(Table1[[#This Row],[Patient Admission Date]])/3)*3+3,"00")</f>
        <v>21-24</v>
      </c>
      <c r="O5804" t="str" cm="1">
        <f t="array" ref="O5804">_xlfn.IFS(Table1[[#This Row],[Patient Age]]&lt;=14,"0-14",Table1[[#This Row],[Patient Age]]&lt;=29,"15-29",Table1[[#This Row],[Patient Age]]&lt;=44,"30-44",Table1[[#This Row],[Patient Age]]&lt;=59,"45-59",Table1[[#This Row],[Patient Age]]&lt;=74,"60-74",TRUE,"75+")</f>
        <v>60-74</v>
      </c>
      <c r="P5804" t="str" cm="1">
        <f t="array" ref="P5804">_xlfn.IFS(Table1[[#This Row],[Patient Waittime]]&lt;=15,"0-15",Table1[[#This Row],[Patient Waittime]]&lt;=30,"16-30",Table1[[#This Row],[Patient Waittime]]&lt;=45,"31-45",Table1[[#This Row],[Patient Waittime]]&lt;=60,"46-60",TRUE,"60+")</f>
        <v>46-60</v>
      </c>
      <c r="Q5804">
        <f>--(Table1[[#This Row],[Patient Waittime]]&lt;=30)</f>
        <v>0</v>
      </c>
      <c r="R5804">
        <f>--Table1[[#This Row],[Patient Admission Flag]]</f>
        <v>1</v>
      </c>
      <c r="S5804">
        <f>--AND(Table1[[#This Row],[WithinTarget]]=1,Table1[[#This Row],[Patient Satisfaction Score]]&gt;=7)</f>
        <v>0</v>
      </c>
      <c r="T5804" t="str">
        <f>IF(LEFT(Table1[[#This Row],[Patient Gender]],1)="F","Female","Male")</f>
        <v>Female</v>
      </c>
    </row>
    <row r="5805" spans="1:20" x14ac:dyDescent="0.3">
      <c r="A5805" t="s">
        <v>5909</v>
      </c>
      <c r="B5805" s="1">
        <v>45088.345833333333</v>
      </c>
      <c r="C5805" t="s">
        <v>13</v>
      </c>
      <c r="D5805">
        <v>43</v>
      </c>
      <c r="E5805" t="s">
        <v>22</v>
      </c>
      <c r="F5805" t="s">
        <v>11</v>
      </c>
      <c r="G5805" t="b">
        <v>1</v>
      </c>
      <c r="I5805">
        <v>38</v>
      </c>
      <c r="J5805" t="b">
        <v>1</v>
      </c>
      <c r="K5805">
        <f>YEAR(Table1[[#This Row],[Patient Admission Date]])</f>
        <v>2023</v>
      </c>
      <c r="L5805" t="str">
        <f>TEXT(Table1[[#This Row],[Patient Admission Date]],"mmm")</f>
        <v>Jun</v>
      </c>
      <c r="M5805" t="str">
        <f>TEXT(Table1[[#This Row],[Patient Admission Date]],"ddd")</f>
        <v>Sun</v>
      </c>
      <c r="N5805" t="str">
        <f>TEXT(INT(HOUR(Table1[[#This Row],[Patient Admission Date]])/3)*3,"00")&amp;"-"&amp;TEXT(INT(HOUR(Table1[[#This Row],[Patient Admission Date]])/3)*3+3,"00")</f>
        <v>06-09</v>
      </c>
      <c r="O5805" t="str" cm="1">
        <f t="array" ref="O5805">_xlfn.IFS(Table1[[#This Row],[Patient Age]]&lt;=14,"0-14",Table1[[#This Row],[Patient Age]]&lt;=29,"15-29",Table1[[#This Row],[Patient Age]]&lt;=44,"30-44",Table1[[#This Row],[Patient Age]]&lt;=59,"45-59",Table1[[#This Row],[Patient Age]]&lt;=74,"60-74",TRUE,"75+")</f>
        <v>30-44</v>
      </c>
      <c r="P5805" t="str" cm="1">
        <f t="array" ref="P5805">_xlfn.IFS(Table1[[#This Row],[Patient Waittime]]&lt;=15,"0-15",Table1[[#This Row],[Patient Waittime]]&lt;=30,"16-30",Table1[[#This Row],[Patient Waittime]]&lt;=45,"31-45",Table1[[#This Row],[Patient Waittime]]&lt;=60,"46-60",TRUE,"60+")</f>
        <v>31-45</v>
      </c>
      <c r="Q5805">
        <f>--(Table1[[#This Row],[Patient Waittime]]&lt;=30)</f>
        <v>0</v>
      </c>
      <c r="R5805">
        <f>--Table1[[#This Row],[Patient Admission Flag]]</f>
        <v>1</v>
      </c>
      <c r="S5805">
        <f>--AND(Table1[[#This Row],[WithinTarget]]=1,Table1[[#This Row],[Patient Satisfaction Score]]&gt;=7)</f>
        <v>0</v>
      </c>
      <c r="T5805" t="str">
        <f>IF(LEFT(Table1[[#This Row],[Patient Gender]],1)="F","Female","Male")</f>
        <v>Female</v>
      </c>
    </row>
    <row r="5806" spans="1:20" x14ac:dyDescent="0.3">
      <c r="A5806" t="s">
        <v>5910</v>
      </c>
      <c r="B5806" s="1">
        <v>45427.32916666667</v>
      </c>
      <c r="C5806" t="s">
        <v>13</v>
      </c>
      <c r="D5806">
        <v>26</v>
      </c>
      <c r="E5806" t="s">
        <v>22</v>
      </c>
      <c r="F5806" t="s">
        <v>11</v>
      </c>
      <c r="G5806" t="b">
        <v>1</v>
      </c>
      <c r="I5806">
        <v>49</v>
      </c>
      <c r="J5806" t="b">
        <v>1</v>
      </c>
      <c r="K5806">
        <f>YEAR(Table1[[#This Row],[Patient Admission Date]])</f>
        <v>2024</v>
      </c>
      <c r="L5806" t="str">
        <f>TEXT(Table1[[#This Row],[Patient Admission Date]],"mmm")</f>
        <v>May</v>
      </c>
      <c r="M5806" t="str">
        <f>TEXT(Table1[[#This Row],[Patient Admission Date]],"ddd")</f>
        <v>Wed</v>
      </c>
      <c r="N5806" t="str">
        <f>TEXT(INT(HOUR(Table1[[#This Row],[Patient Admission Date]])/3)*3,"00")&amp;"-"&amp;TEXT(INT(HOUR(Table1[[#This Row],[Patient Admission Date]])/3)*3+3,"00")</f>
        <v>06-09</v>
      </c>
      <c r="O5806" t="str" cm="1">
        <f t="array" ref="O5806">_xlfn.IFS(Table1[[#This Row],[Patient Age]]&lt;=14,"0-14",Table1[[#This Row],[Patient Age]]&lt;=29,"15-29",Table1[[#This Row],[Patient Age]]&lt;=44,"30-44",Table1[[#This Row],[Patient Age]]&lt;=59,"45-59",Table1[[#This Row],[Patient Age]]&lt;=74,"60-74",TRUE,"75+")</f>
        <v>15-29</v>
      </c>
      <c r="P5806" t="str" cm="1">
        <f t="array" ref="P5806">_xlfn.IFS(Table1[[#This Row],[Patient Waittime]]&lt;=15,"0-15",Table1[[#This Row],[Patient Waittime]]&lt;=30,"16-30",Table1[[#This Row],[Patient Waittime]]&lt;=45,"31-45",Table1[[#This Row],[Patient Waittime]]&lt;=60,"46-60",TRUE,"60+")</f>
        <v>46-60</v>
      </c>
      <c r="Q5806">
        <f>--(Table1[[#This Row],[Patient Waittime]]&lt;=30)</f>
        <v>0</v>
      </c>
      <c r="R5806">
        <f>--Table1[[#This Row],[Patient Admission Flag]]</f>
        <v>1</v>
      </c>
      <c r="S5806">
        <f>--AND(Table1[[#This Row],[WithinTarget]]=1,Table1[[#This Row],[Patient Satisfaction Score]]&gt;=7)</f>
        <v>0</v>
      </c>
      <c r="T5806" t="str">
        <f>IF(LEFT(Table1[[#This Row],[Patient Gender]],1)="F","Female","Male")</f>
        <v>Female</v>
      </c>
    </row>
    <row r="5807" spans="1:20" x14ac:dyDescent="0.3">
      <c r="A5807" t="s">
        <v>5911</v>
      </c>
      <c r="B5807" s="1">
        <v>45514.481249999997</v>
      </c>
      <c r="C5807" t="s">
        <v>13</v>
      </c>
      <c r="D5807">
        <v>43</v>
      </c>
      <c r="E5807" t="s">
        <v>22</v>
      </c>
      <c r="F5807" t="s">
        <v>11</v>
      </c>
      <c r="G5807" t="b">
        <v>1</v>
      </c>
      <c r="I5807">
        <v>57</v>
      </c>
      <c r="J5807" t="b">
        <v>1</v>
      </c>
      <c r="K5807">
        <f>YEAR(Table1[[#This Row],[Patient Admission Date]])</f>
        <v>2024</v>
      </c>
      <c r="L5807" t="str">
        <f>TEXT(Table1[[#This Row],[Patient Admission Date]],"mmm")</f>
        <v>Aug</v>
      </c>
      <c r="M5807" t="str">
        <f>TEXT(Table1[[#This Row],[Patient Admission Date]],"ddd")</f>
        <v>Sat</v>
      </c>
      <c r="N5807" t="str">
        <f>TEXT(INT(HOUR(Table1[[#This Row],[Patient Admission Date]])/3)*3,"00")&amp;"-"&amp;TEXT(INT(HOUR(Table1[[#This Row],[Patient Admission Date]])/3)*3+3,"00")</f>
        <v>09-12</v>
      </c>
      <c r="O5807" t="str" cm="1">
        <f t="array" ref="O5807">_xlfn.IFS(Table1[[#This Row],[Patient Age]]&lt;=14,"0-14",Table1[[#This Row],[Patient Age]]&lt;=29,"15-29",Table1[[#This Row],[Patient Age]]&lt;=44,"30-44",Table1[[#This Row],[Patient Age]]&lt;=59,"45-59",Table1[[#This Row],[Patient Age]]&lt;=74,"60-74",TRUE,"75+")</f>
        <v>30-44</v>
      </c>
      <c r="P5807" t="str" cm="1">
        <f t="array" ref="P5807">_xlfn.IFS(Table1[[#This Row],[Patient Waittime]]&lt;=15,"0-15",Table1[[#This Row],[Patient Waittime]]&lt;=30,"16-30",Table1[[#This Row],[Patient Waittime]]&lt;=45,"31-45",Table1[[#This Row],[Patient Waittime]]&lt;=60,"46-60",TRUE,"60+")</f>
        <v>46-60</v>
      </c>
      <c r="Q5807">
        <f>--(Table1[[#This Row],[Patient Waittime]]&lt;=30)</f>
        <v>0</v>
      </c>
      <c r="R5807">
        <f>--Table1[[#This Row],[Patient Admission Flag]]</f>
        <v>1</v>
      </c>
      <c r="S5807">
        <f>--AND(Table1[[#This Row],[WithinTarget]]=1,Table1[[#This Row],[Patient Satisfaction Score]]&gt;=7)</f>
        <v>0</v>
      </c>
      <c r="T5807" t="str">
        <f>IF(LEFT(Table1[[#This Row],[Patient Gender]],1)="F","Female","Male")</f>
        <v>Female</v>
      </c>
    </row>
    <row r="5808" spans="1:20" x14ac:dyDescent="0.3">
      <c r="A5808" t="s">
        <v>5912</v>
      </c>
      <c r="B5808" s="1">
        <v>45526.177083333336</v>
      </c>
      <c r="C5808" t="s">
        <v>13</v>
      </c>
      <c r="D5808">
        <v>30</v>
      </c>
      <c r="E5808" t="s">
        <v>22</v>
      </c>
      <c r="F5808" t="s">
        <v>11</v>
      </c>
      <c r="G5808" t="b">
        <v>1</v>
      </c>
      <c r="I5808">
        <v>29</v>
      </c>
      <c r="J5808" t="b">
        <v>1</v>
      </c>
      <c r="K5808">
        <f>YEAR(Table1[[#This Row],[Patient Admission Date]])</f>
        <v>2024</v>
      </c>
      <c r="L5808" t="str">
        <f>TEXT(Table1[[#This Row],[Patient Admission Date]],"mmm")</f>
        <v>Aug</v>
      </c>
      <c r="M5808" t="str">
        <f>TEXT(Table1[[#This Row],[Patient Admission Date]],"ddd")</f>
        <v>Thu</v>
      </c>
      <c r="N5808" t="str">
        <f>TEXT(INT(HOUR(Table1[[#This Row],[Patient Admission Date]])/3)*3,"00")&amp;"-"&amp;TEXT(INT(HOUR(Table1[[#This Row],[Patient Admission Date]])/3)*3+3,"00")</f>
        <v>03-06</v>
      </c>
      <c r="O5808" t="str" cm="1">
        <f t="array" ref="O5808">_xlfn.IFS(Table1[[#This Row],[Patient Age]]&lt;=14,"0-14",Table1[[#This Row],[Patient Age]]&lt;=29,"15-29",Table1[[#This Row],[Patient Age]]&lt;=44,"30-44",Table1[[#This Row],[Patient Age]]&lt;=59,"45-59",Table1[[#This Row],[Patient Age]]&lt;=74,"60-74",TRUE,"75+")</f>
        <v>30-44</v>
      </c>
      <c r="P5808" t="str" cm="1">
        <f t="array" ref="P5808">_xlfn.IFS(Table1[[#This Row],[Patient Waittime]]&lt;=15,"0-15",Table1[[#This Row],[Patient Waittime]]&lt;=30,"16-30",Table1[[#This Row],[Patient Waittime]]&lt;=45,"31-45",Table1[[#This Row],[Patient Waittime]]&lt;=60,"46-60",TRUE,"60+")</f>
        <v>16-30</v>
      </c>
      <c r="Q5808">
        <f>--(Table1[[#This Row],[Patient Waittime]]&lt;=30)</f>
        <v>1</v>
      </c>
      <c r="R5808">
        <f>--Table1[[#This Row],[Patient Admission Flag]]</f>
        <v>1</v>
      </c>
      <c r="S5808">
        <f>--AND(Table1[[#This Row],[WithinTarget]]=1,Table1[[#This Row],[Patient Satisfaction Score]]&gt;=7)</f>
        <v>0</v>
      </c>
      <c r="T5808" t="str">
        <f>IF(LEFT(Table1[[#This Row],[Patient Gender]],1)="F","Female","Male")</f>
        <v>Female</v>
      </c>
    </row>
    <row r="5809" spans="1:20" x14ac:dyDescent="0.3">
      <c r="A5809" t="s">
        <v>5913</v>
      </c>
      <c r="B5809" s="1">
        <v>45527.736111111109</v>
      </c>
      <c r="C5809" t="s">
        <v>13</v>
      </c>
      <c r="D5809">
        <v>15</v>
      </c>
      <c r="E5809" t="s">
        <v>22</v>
      </c>
      <c r="F5809" t="s">
        <v>11</v>
      </c>
      <c r="G5809" t="b">
        <v>1</v>
      </c>
      <c r="I5809">
        <v>33</v>
      </c>
      <c r="J5809" t="b">
        <v>1</v>
      </c>
      <c r="K5809">
        <f>YEAR(Table1[[#This Row],[Patient Admission Date]])</f>
        <v>2024</v>
      </c>
      <c r="L5809" t="str">
        <f>TEXT(Table1[[#This Row],[Patient Admission Date]],"mmm")</f>
        <v>Aug</v>
      </c>
      <c r="M5809" t="str">
        <f>TEXT(Table1[[#This Row],[Patient Admission Date]],"ddd")</f>
        <v>Fri</v>
      </c>
      <c r="N5809" t="str">
        <f>TEXT(INT(HOUR(Table1[[#This Row],[Patient Admission Date]])/3)*3,"00")&amp;"-"&amp;TEXT(INT(HOUR(Table1[[#This Row],[Patient Admission Date]])/3)*3+3,"00")</f>
        <v>15-18</v>
      </c>
      <c r="O5809" t="str" cm="1">
        <f t="array" ref="O5809">_xlfn.IFS(Table1[[#This Row],[Patient Age]]&lt;=14,"0-14",Table1[[#This Row],[Patient Age]]&lt;=29,"15-29",Table1[[#This Row],[Patient Age]]&lt;=44,"30-44",Table1[[#This Row],[Patient Age]]&lt;=59,"45-59",Table1[[#This Row],[Patient Age]]&lt;=74,"60-74",TRUE,"75+")</f>
        <v>15-29</v>
      </c>
      <c r="P5809" t="str" cm="1">
        <f t="array" ref="P5809">_xlfn.IFS(Table1[[#This Row],[Patient Waittime]]&lt;=15,"0-15",Table1[[#This Row],[Patient Waittime]]&lt;=30,"16-30",Table1[[#This Row],[Patient Waittime]]&lt;=45,"31-45",Table1[[#This Row],[Patient Waittime]]&lt;=60,"46-60",TRUE,"60+")</f>
        <v>31-45</v>
      </c>
      <c r="Q5809">
        <f>--(Table1[[#This Row],[Patient Waittime]]&lt;=30)</f>
        <v>0</v>
      </c>
      <c r="R5809">
        <f>--Table1[[#This Row],[Patient Admission Flag]]</f>
        <v>1</v>
      </c>
      <c r="S5809">
        <f>--AND(Table1[[#This Row],[WithinTarget]]=1,Table1[[#This Row],[Patient Satisfaction Score]]&gt;=7)</f>
        <v>0</v>
      </c>
      <c r="T5809" t="str">
        <f>IF(LEFT(Table1[[#This Row],[Patient Gender]],1)="F","Female","Male")</f>
        <v>Female</v>
      </c>
    </row>
    <row r="5810" spans="1:20" x14ac:dyDescent="0.3">
      <c r="A5810" t="s">
        <v>5914</v>
      </c>
      <c r="B5810" s="1">
        <v>45520.887499999997</v>
      </c>
      <c r="C5810" t="s">
        <v>13</v>
      </c>
      <c r="D5810">
        <v>49</v>
      </c>
      <c r="E5810" t="s">
        <v>22</v>
      </c>
      <c r="F5810" t="s">
        <v>11</v>
      </c>
      <c r="G5810" t="b">
        <v>1</v>
      </c>
      <c r="I5810">
        <v>39</v>
      </c>
      <c r="J5810" t="b">
        <v>1</v>
      </c>
      <c r="K5810">
        <f>YEAR(Table1[[#This Row],[Patient Admission Date]])</f>
        <v>2024</v>
      </c>
      <c r="L5810" t="str">
        <f>TEXT(Table1[[#This Row],[Patient Admission Date]],"mmm")</f>
        <v>Aug</v>
      </c>
      <c r="M5810" t="str">
        <f>TEXT(Table1[[#This Row],[Patient Admission Date]],"ddd")</f>
        <v>Fri</v>
      </c>
      <c r="N5810" t="str">
        <f>TEXT(INT(HOUR(Table1[[#This Row],[Patient Admission Date]])/3)*3,"00")&amp;"-"&amp;TEXT(INT(HOUR(Table1[[#This Row],[Patient Admission Date]])/3)*3+3,"00")</f>
        <v>21-24</v>
      </c>
      <c r="O5810" t="str" cm="1">
        <f t="array" ref="O5810">_xlfn.IFS(Table1[[#This Row],[Patient Age]]&lt;=14,"0-14",Table1[[#This Row],[Patient Age]]&lt;=29,"15-29",Table1[[#This Row],[Patient Age]]&lt;=44,"30-44",Table1[[#This Row],[Patient Age]]&lt;=59,"45-59",Table1[[#This Row],[Patient Age]]&lt;=74,"60-74",TRUE,"75+")</f>
        <v>45-59</v>
      </c>
      <c r="P5810" t="str" cm="1">
        <f t="array" ref="P5810">_xlfn.IFS(Table1[[#This Row],[Patient Waittime]]&lt;=15,"0-15",Table1[[#This Row],[Patient Waittime]]&lt;=30,"16-30",Table1[[#This Row],[Patient Waittime]]&lt;=45,"31-45",Table1[[#This Row],[Patient Waittime]]&lt;=60,"46-60",TRUE,"60+")</f>
        <v>31-45</v>
      </c>
      <c r="Q5810">
        <f>--(Table1[[#This Row],[Patient Waittime]]&lt;=30)</f>
        <v>0</v>
      </c>
      <c r="R5810">
        <f>--Table1[[#This Row],[Patient Admission Flag]]</f>
        <v>1</v>
      </c>
      <c r="S5810">
        <f>--AND(Table1[[#This Row],[WithinTarget]]=1,Table1[[#This Row],[Patient Satisfaction Score]]&gt;=7)</f>
        <v>0</v>
      </c>
      <c r="T5810" t="str">
        <f>IF(LEFT(Table1[[#This Row],[Patient Gender]],1)="F","Female","Male")</f>
        <v>Female</v>
      </c>
    </row>
    <row r="5811" spans="1:20" x14ac:dyDescent="0.3">
      <c r="A5811" t="s">
        <v>5915</v>
      </c>
      <c r="B5811" s="1">
        <v>45524.557638888888</v>
      </c>
      <c r="C5811" t="s">
        <v>13</v>
      </c>
      <c r="D5811">
        <v>69</v>
      </c>
      <c r="E5811" t="s">
        <v>22</v>
      </c>
      <c r="F5811" t="s">
        <v>11</v>
      </c>
      <c r="G5811" t="b">
        <v>1</v>
      </c>
      <c r="I5811">
        <v>48</v>
      </c>
      <c r="J5811" t="b">
        <v>1</v>
      </c>
      <c r="K5811">
        <f>YEAR(Table1[[#This Row],[Patient Admission Date]])</f>
        <v>2024</v>
      </c>
      <c r="L5811" t="str">
        <f>TEXT(Table1[[#This Row],[Patient Admission Date]],"mmm")</f>
        <v>Aug</v>
      </c>
      <c r="M5811" t="str">
        <f>TEXT(Table1[[#This Row],[Patient Admission Date]],"ddd")</f>
        <v>Tue</v>
      </c>
      <c r="N5811" t="str">
        <f>TEXT(INT(HOUR(Table1[[#This Row],[Patient Admission Date]])/3)*3,"00")&amp;"-"&amp;TEXT(INT(HOUR(Table1[[#This Row],[Patient Admission Date]])/3)*3+3,"00")</f>
        <v>12-15</v>
      </c>
      <c r="O5811" t="str" cm="1">
        <f t="array" ref="O5811">_xlfn.IFS(Table1[[#This Row],[Patient Age]]&lt;=14,"0-14",Table1[[#This Row],[Patient Age]]&lt;=29,"15-29",Table1[[#This Row],[Patient Age]]&lt;=44,"30-44",Table1[[#This Row],[Patient Age]]&lt;=59,"45-59",Table1[[#This Row],[Patient Age]]&lt;=74,"60-74",TRUE,"75+")</f>
        <v>60-74</v>
      </c>
      <c r="P5811" t="str" cm="1">
        <f t="array" ref="P5811">_xlfn.IFS(Table1[[#This Row],[Patient Waittime]]&lt;=15,"0-15",Table1[[#This Row],[Patient Waittime]]&lt;=30,"16-30",Table1[[#This Row],[Patient Waittime]]&lt;=45,"31-45",Table1[[#This Row],[Patient Waittime]]&lt;=60,"46-60",TRUE,"60+")</f>
        <v>46-60</v>
      </c>
      <c r="Q5811">
        <f>--(Table1[[#This Row],[Patient Waittime]]&lt;=30)</f>
        <v>0</v>
      </c>
      <c r="R5811">
        <f>--Table1[[#This Row],[Patient Admission Flag]]</f>
        <v>1</v>
      </c>
      <c r="S5811">
        <f>--AND(Table1[[#This Row],[WithinTarget]]=1,Table1[[#This Row],[Patient Satisfaction Score]]&gt;=7)</f>
        <v>0</v>
      </c>
      <c r="T5811" t="str">
        <f>IF(LEFT(Table1[[#This Row],[Patient Gender]],1)="F","Female","Male")</f>
        <v>Female</v>
      </c>
    </row>
    <row r="5812" spans="1:20" x14ac:dyDescent="0.3">
      <c r="A5812" t="s">
        <v>5916</v>
      </c>
      <c r="B5812" s="1">
        <v>45099.277083333334</v>
      </c>
      <c r="C5812" t="s">
        <v>13</v>
      </c>
      <c r="D5812">
        <v>7</v>
      </c>
      <c r="E5812" t="s">
        <v>22</v>
      </c>
      <c r="F5812" t="s">
        <v>11</v>
      </c>
      <c r="G5812" t="b">
        <v>1</v>
      </c>
      <c r="I5812">
        <v>55</v>
      </c>
      <c r="J5812" t="b">
        <v>1</v>
      </c>
      <c r="K5812">
        <f>YEAR(Table1[[#This Row],[Patient Admission Date]])</f>
        <v>2023</v>
      </c>
      <c r="L5812" t="str">
        <f>TEXT(Table1[[#This Row],[Patient Admission Date]],"mmm")</f>
        <v>Jun</v>
      </c>
      <c r="M5812" t="str">
        <f>TEXT(Table1[[#This Row],[Patient Admission Date]],"ddd")</f>
        <v>Thu</v>
      </c>
      <c r="N5812" t="str">
        <f>TEXT(INT(HOUR(Table1[[#This Row],[Patient Admission Date]])/3)*3,"00")&amp;"-"&amp;TEXT(INT(HOUR(Table1[[#This Row],[Patient Admission Date]])/3)*3+3,"00")</f>
        <v>06-09</v>
      </c>
      <c r="O5812" t="str" cm="1">
        <f t="array" ref="O5812">_xlfn.IFS(Table1[[#This Row],[Patient Age]]&lt;=14,"0-14",Table1[[#This Row],[Patient Age]]&lt;=29,"15-29",Table1[[#This Row],[Patient Age]]&lt;=44,"30-44",Table1[[#This Row],[Patient Age]]&lt;=59,"45-59",Table1[[#This Row],[Patient Age]]&lt;=74,"60-74",TRUE,"75+")</f>
        <v>0-14</v>
      </c>
      <c r="P5812" t="str" cm="1">
        <f t="array" ref="P5812">_xlfn.IFS(Table1[[#This Row],[Patient Waittime]]&lt;=15,"0-15",Table1[[#This Row],[Patient Waittime]]&lt;=30,"16-30",Table1[[#This Row],[Patient Waittime]]&lt;=45,"31-45",Table1[[#This Row],[Patient Waittime]]&lt;=60,"46-60",TRUE,"60+")</f>
        <v>46-60</v>
      </c>
      <c r="Q5812">
        <f>--(Table1[[#This Row],[Patient Waittime]]&lt;=30)</f>
        <v>0</v>
      </c>
      <c r="R5812">
        <f>--Table1[[#This Row],[Patient Admission Flag]]</f>
        <v>1</v>
      </c>
      <c r="S5812">
        <f>--AND(Table1[[#This Row],[WithinTarget]]=1,Table1[[#This Row],[Patient Satisfaction Score]]&gt;=7)</f>
        <v>0</v>
      </c>
      <c r="T5812" t="str">
        <f>IF(LEFT(Table1[[#This Row],[Patient Gender]],1)="F","Female","Male")</f>
        <v>Female</v>
      </c>
    </row>
    <row r="5813" spans="1:20" x14ac:dyDescent="0.3">
      <c r="A5813" t="s">
        <v>5917</v>
      </c>
      <c r="B5813" s="1">
        <v>45209.071527777778</v>
      </c>
      <c r="C5813" t="s">
        <v>13</v>
      </c>
      <c r="D5813">
        <v>6</v>
      </c>
      <c r="E5813" t="s">
        <v>22</v>
      </c>
      <c r="F5813" t="s">
        <v>11</v>
      </c>
      <c r="G5813" t="b">
        <v>1</v>
      </c>
      <c r="I5813">
        <v>60</v>
      </c>
      <c r="J5813" t="b">
        <v>1</v>
      </c>
      <c r="K5813">
        <f>YEAR(Table1[[#This Row],[Patient Admission Date]])</f>
        <v>2023</v>
      </c>
      <c r="L5813" t="str">
        <f>TEXT(Table1[[#This Row],[Patient Admission Date]],"mmm")</f>
        <v>Oct</v>
      </c>
      <c r="M5813" t="str">
        <f>TEXT(Table1[[#This Row],[Patient Admission Date]],"ddd")</f>
        <v>Tue</v>
      </c>
      <c r="N5813" t="str">
        <f>TEXT(INT(HOUR(Table1[[#This Row],[Patient Admission Date]])/3)*3,"00")&amp;"-"&amp;TEXT(INT(HOUR(Table1[[#This Row],[Patient Admission Date]])/3)*3+3,"00")</f>
        <v>00-03</v>
      </c>
      <c r="O5813" t="str" cm="1">
        <f t="array" ref="O5813">_xlfn.IFS(Table1[[#This Row],[Patient Age]]&lt;=14,"0-14",Table1[[#This Row],[Patient Age]]&lt;=29,"15-29",Table1[[#This Row],[Patient Age]]&lt;=44,"30-44",Table1[[#This Row],[Patient Age]]&lt;=59,"45-59",Table1[[#This Row],[Patient Age]]&lt;=74,"60-74",TRUE,"75+")</f>
        <v>0-14</v>
      </c>
      <c r="P5813" t="str" cm="1">
        <f t="array" ref="P5813">_xlfn.IFS(Table1[[#This Row],[Patient Waittime]]&lt;=15,"0-15",Table1[[#This Row],[Patient Waittime]]&lt;=30,"16-30",Table1[[#This Row],[Patient Waittime]]&lt;=45,"31-45",Table1[[#This Row],[Patient Waittime]]&lt;=60,"46-60",TRUE,"60+")</f>
        <v>46-60</v>
      </c>
      <c r="Q5813">
        <f>--(Table1[[#This Row],[Patient Waittime]]&lt;=30)</f>
        <v>0</v>
      </c>
      <c r="R5813">
        <f>--Table1[[#This Row],[Patient Admission Flag]]</f>
        <v>1</v>
      </c>
      <c r="S5813">
        <f>--AND(Table1[[#This Row],[WithinTarget]]=1,Table1[[#This Row],[Patient Satisfaction Score]]&gt;=7)</f>
        <v>0</v>
      </c>
      <c r="T5813" t="str">
        <f>IF(LEFT(Table1[[#This Row],[Patient Gender]],1)="F","Female","Male")</f>
        <v>Female</v>
      </c>
    </row>
    <row r="5814" spans="1:20" x14ac:dyDescent="0.3">
      <c r="A5814" t="s">
        <v>5918</v>
      </c>
      <c r="B5814" s="1">
        <v>45290.894444444442</v>
      </c>
      <c r="C5814" t="s">
        <v>13</v>
      </c>
      <c r="D5814">
        <v>26</v>
      </c>
      <c r="E5814" t="s">
        <v>22</v>
      </c>
      <c r="F5814" t="s">
        <v>11</v>
      </c>
      <c r="G5814" t="b">
        <v>1</v>
      </c>
      <c r="I5814">
        <v>14</v>
      </c>
      <c r="J5814" t="b">
        <v>1</v>
      </c>
      <c r="K5814">
        <f>YEAR(Table1[[#This Row],[Patient Admission Date]])</f>
        <v>2023</v>
      </c>
      <c r="L5814" t="str">
        <f>TEXT(Table1[[#This Row],[Patient Admission Date]],"mmm")</f>
        <v>Dec</v>
      </c>
      <c r="M5814" t="str">
        <f>TEXT(Table1[[#This Row],[Patient Admission Date]],"ddd")</f>
        <v>Sat</v>
      </c>
      <c r="N5814" t="str">
        <f>TEXT(INT(HOUR(Table1[[#This Row],[Patient Admission Date]])/3)*3,"00")&amp;"-"&amp;TEXT(INT(HOUR(Table1[[#This Row],[Patient Admission Date]])/3)*3+3,"00")</f>
        <v>21-24</v>
      </c>
      <c r="O5814" t="str" cm="1">
        <f t="array" ref="O5814">_xlfn.IFS(Table1[[#This Row],[Patient Age]]&lt;=14,"0-14",Table1[[#This Row],[Patient Age]]&lt;=29,"15-29",Table1[[#This Row],[Patient Age]]&lt;=44,"30-44",Table1[[#This Row],[Patient Age]]&lt;=59,"45-59",Table1[[#This Row],[Patient Age]]&lt;=74,"60-74",TRUE,"75+")</f>
        <v>15-29</v>
      </c>
      <c r="P5814" t="str" cm="1">
        <f t="array" ref="P5814">_xlfn.IFS(Table1[[#This Row],[Patient Waittime]]&lt;=15,"0-15",Table1[[#This Row],[Patient Waittime]]&lt;=30,"16-30",Table1[[#This Row],[Patient Waittime]]&lt;=45,"31-45",Table1[[#This Row],[Patient Waittime]]&lt;=60,"46-60",TRUE,"60+")</f>
        <v>0-15</v>
      </c>
      <c r="Q5814">
        <f>--(Table1[[#This Row],[Patient Waittime]]&lt;=30)</f>
        <v>1</v>
      </c>
      <c r="R5814">
        <f>--Table1[[#This Row],[Patient Admission Flag]]</f>
        <v>1</v>
      </c>
      <c r="S5814">
        <f>--AND(Table1[[#This Row],[WithinTarget]]=1,Table1[[#This Row],[Patient Satisfaction Score]]&gt;=7)</f>
        <v>0</v>
      </c>
      <c r="T5814" t="str">
        <f>IF(LEFT(Table1[[#This Row],[Patient Gender]],1)="F","Female","Male")</f>
        <v>Female</v>
      </c>
    </row>
    <row r="5815" spans="1:20" x14ac:dyDescent="0.3">
      <c r="A5815" t="s">
        <v>5919</v>
      </c>
      <c r="B5815" s="1">
        <v>45490.206944444442</v>
      </c>
      <c r="C5815" t="s">
        <v>13</v>
      </c>
      <c r="D5815">
        <v>66</v>
      </c>
      <c r="E5815" t="s">
        <v>22</v>
      </c>
      <c r="F5815" t="s">
        <v>11</v>
      </c>
      <c r="G5815" t="b">
        <v>1</v>
      </c>
      <c r="I5815">
        <v>23</v>
      </c>
      <c r="J5815" t="b">
        <v>1</v>
      </c>
      <c r="K5815">
        <f>YEAR(Table1[[#This Row],[Patient Admission Date]])</f>
        <v>2024</v>
      </c>
      <c r="L5815" t="str">
        <f>TEXT(Table1[[#This Row],[Patient Admission Date]],"mmm")</f>
        <v>Jul</v>
      </c>
      <c r="M5815" t="str">
        <f>TEXT(Table1[[#This Row],[Patient Admission Date]],"ddd")</f>
        <v>Wed</v>
      </c>
      <c r="N5815" t="str">
        <f>TEXT(INT(HOUR(Table1[[#This Row],[Patient Admission Date]])/3)*3,"00")&amp;"-"&amp;TEXT(INT(HOUR(Table1[[#This Row],[Patient Admission Date]])/3)*3+3,"00")</f>
        <v>03-06</v>
      </c>
      <c r="O5815" t="str" cm="1">
        <f t="array" ref="O5815">_xlfn.IFS(Table1[[#This Row],[Patient Age]]&lt;=14,"0-14",Table1[[#This Row],[Patient Age]]&lt;=29,"15-29",Table1[[#This Row],[Patient Age]]&lt;=44,"30-44",Table1[[#This Row],[Patient Age]]&lt;=59,"45-59",Table1[[#This Row],[Patient Age]]&lt;=74,"60-74",TRUE,"75+")</f>
        <v>60-74</v>
      </c>
      <c r="P5815" t="str" cm="1">
        <f t="array" ref="P5815">_xlfn.IFS(Table1[[#This Row],[Patient Waittime]]&lt;=15,"0-15",Table1[[#This Row],[Patient Waittime]]&lt;=30,"16-30",Table1[[#This Row],[Patient Waittime]]&lt;=45,"31-45",Table1[[#This Row],[Patient Waittime]]&lt;=60,"46-60",TRUE,"60+")</f>
        <v>16-30</v>
      </c>
      <c r="Q5815">
        <f>--(Table1[[#This Row],[Patient Waittime]]&lt;=30)</f>
        <v>1</v>
      </c>
      <c r="R5815">
        <f>--Table1[[#This Row],[Patient Admission Flag]]</f>
        <v>1</v>
      </c>
      <c r="S5815">
        <f>--AND(Table1[[#This Row],[WithinTarget]]=1,Table1[[#This Row],[Patient Satisfaction Score]]&gt;=7)</f>
        <v>0</v>
      </c>
      <c r="T5815" t="str">
        <f>IF(LEFT(Table1[[#This Row],[Patient Gender]],1)="F","Female","Male")</f>
        <v>Female</v>
      </c>
    </row>
    <row r="5816" spans="1:20" x14ac:dyDescent="0.3">
      <c r="A5816" t="s">
        <v>5920</v>
      </c>
      <c r="B5816" s="1">
        <v>45022.963888888888</v>
      </c>
      <c r="C5816" t="s">
        <v>13</v>
      </c>
      <c r="D5816">
        <v>50</v>
      </c>
      <c r="E5816" t="s">
        <v>22</v>
      </c>
      <c r="F5816" t="s">
        <v>11</v>
      </c>
      <c r="G5816" t="b">
        <v>1</v>
      </c>
      <c r="I5816">
        <v>42</v>
      </c>
      <c r="J5816" t="b">
        <v>1</v>
      </c>
      <c r="K5816">
        <f>YEAR(Table1[[#This Row],[Patient Admission Date]])</f>
        <v>2023</v>
      </c>
      <c r="L5816" t="str">
        <f>TEXT(Table1[[#This Row],[Patient Admission Date]],"mmm")</f>
        <v>Apr</v>
      </c>
      <c r="M5816" t="str">
        <f>TEXT(Table1[[#This Row],[Patient Admission Date]],"ddd")</f>
        <v>Thu</v>
      </c>
      <c r="N5816" t="str">
        <f>TEXT(INT(HOUR(Table1[[#This Row],[Patient Admission Date]])/3)*3,"00")&amp;"-"&amp;TEXT(INT(HOUR(Table1[[#This Row],[Patient Admission Date]])/3)*3+3,"00")</f>
        <v>21-24</v>
      </c>
      <c r="O5816" t="str" cm="1">
        <f t="array" ref="O5816">_xlfn.IFS(Table1[[#This Row],[Patient Age]]&lt;=14,"0-14",Table1[[#This Row],[Patient Age]]&lt;=29,"15-29",Table1[[#This Row],[Patient Age]]&lt;=44,"30-44",Table1[[#This Row],[Patient Age]]&lt;=59,"45-59",Table1[[#This Row],[Patient Age]]&lt;=74,"60-74",TRUE,"75+")</f>
        <v>45-59</v>
      </c>
      <c r="P5816" t="str" cm="1">
        <f t="array" ref="P5816">_xlfn.IFS(Table1[[#This Row],[Patient Waittime]]&lt;=15,"0-15",Table1[[#This Row],[Patient Waittime]]&lt;=30,"16-30",Table1[[#This Row],[Patient Waittime]]&lt;=45,"31-45",Table1[[#This Row],[Patient Waittime]]&lt;=60,"46-60",TRUE,"60+")</f>
        <v>31-45</v>
      </c>
      <c r="Q5816">
        <f>--(Table1[[#This Row],[Patient Waittime]]&lt;=30)</f>
        <v>0</v>
      </c>
      <c r="R5816">
        <f>--Table1[[#This Row],[Patient Admission Flag]]</f>
        <v>1</v>
      </c>
      <c r="S5816">
        <f>--AND(Table1[[#This Row],[WithinTarget]]=1,Table1[[#This Row],[Patient Satisfaction Score]]&gt;=7)</f>
        <v>0</v>
      </c>
      <c r="T5816" t="str">
        <f>IF(LEFT(Table1[[#This Row],[Patient Gender]],1)="F","Female","Male")</f>
        <v>Female</v>
      </c>
    </row>
    <row r="5817" spans="1:20" x14ac:dyDescent="0.3">
      <c r="A5817" t="s">
        <v>5921</v>
      </c>
      <c r="B5817" s="1">
        <v>45521.492361111108</v>
      </c>
      <c r="C5817" t="s">
        <v>13</v>
      </c>
      <c r="D5817">
        <v>12</v>
      </c>
      <c r="E5817" t="s">
        <v>22</v>
      </c>
      <c r="F5817" t="s">
        <v>11</v>
      </c>
      <c r="G5817" t="b">
        <v>1</v>
      </c>
      <c r="I5817">
        <v>54</v>
      </c>
      <c r="J5817" t="b">
        <v>1</v>
      </c>
      <c r="K5817">
        <f>YEAR(Table1[[#This Row],[Patient Admission Date]])</f>
        <v>2024</v>
      </c>
      <c r="L5817" t="str">
        <f>TEXT(Table1[[#This Row],[Patient Admission Date]],"mmm")</f>
        <v>Aug</v>
      </c>
      <c r="M5817" t="str">
        <f>TEXT(Table1[[#This Row],[Patient Admission Date]],"ddd")</f>
        <v>Sat</v>
      </c>
      <c r="N5817" t="str">
        <f>TEXT(INT(HOUR(Table1[[#This Row],[Patient Admission Date]])/3)*3,"00")&amp;"-"&amp;TEXT(INT(HOUR(Table1[[#This Row],[Patient Admission Date]])/3)*3+3,"00")</f>
        <v>09-12</v>
      </c>
      <c r="O5817" t="str" cm="1">
        <f t="array" ref="O5817">_xlfn.IFS(Table1[[#This Row],[Patient Age]]&lt;=14,"0-14",Table1[[#This Row],[Patient Age]]&lt;=29,"15-29",Table1[[#This Row],[Patient Age]]&lt;=44,"30-44",Table1[[#This Row],[Patient Age]]&lt;=59,"45-59",Table1[[#This Row],[Patient Age]]&lt;=74,"60-74",TRUE,"75+")</f>
        <v>0-14</v>
      </c>
      <c r="P5817" t="str" cm="1">
        <f t="array" ref="P5817">_xlfn.IFS(Table1[[#This Row],[Patient Waittime]]&lt;=15,"0-15",Table1[[#This Row],[Patient Waittime]]&lt;=30,"16-30",Table1[[#This Row],[Patient Waittime]]&lt;=45,"31-45",Table1[[#This Row],[Patient Waittime]]&lt;=60,"46-60",TRUE,"60+")</f>
        <v>46-60</v>
      </c>
      <c r="Q5817">
        <f>--(Table1[[#This Row],[Patient Waittime]]&lt;=30)</f>
        <v>0</v>
      </c>
      <c r="R5817">
        <f>--Table1[[#This Row],[Patient Admission Flag]]</f>
        <v>1</v>
      </c>
      <c r="S5817">
        <f>--AND(Table1[[#This Row],[WithinTarget]]=1,Table1[[#This Row],[Patient Satisfaction Score]]&gt;=7)</f>
        <v>0</v>
      </c>
      <c r="T5817" t="str">
        <f>IF(LEFT(Table1[[#This Row],[Patient Gender]],1)="F","Female","Male")</f>
        <v>Female</v>
      </c>
    </row>
    <row r="5818" spans="1:20" x14ac:dyDescent="0.3">
      <c r="A5818" t="s">
        <v>5922</v>
      </c>
      <c r="B5818" s="1">
        <v>45111.34652777778</v>
      </c>
      <c r="C5818" t="s">
        <v>13</v>
      </c>
      <c r="D5818">
        <v>4</v>
      </c>
      <c r="E5818" t="s">
        <v>22</v>
      </c>
      <c r="F5818" t="s">
        <v>11</v>
      </c>
      <c r="G5818" t="b">
        <v>1</v>
      </c>
      <c r="I5818">
        <v>58</v>
      </c>
      <c r="J5818" t="b">
        <v>1</v>
      </c>
      <c r="K5818">
        <f>YEAR(Table1[[#This Row],[Patient Admission Date]])</f>
        <v>2023</v>
      </c>
      <c r="L5818" t="str">
        <f>TEXT(Table1[[#This Row],[Patient Admission Date]],"mmm")</f>
        <v>Jul</v>
      </c>
      <c r="M5818" t="str">
        <f>TEXT(Table1[[#This Row],[Patient Admission Date]],"ddd")</f>
        <v>Tue</v>
      </c>
      <c r="N5818" t="str">
        <f>TEXT(INT(HOUR(Table1[[#This Row],[Patient Admission Date]])/3)*3,"00")&amp;"-"&amp;TEXT(INT(HOUR(Table1[[#This Row],[Patient Admission Date]])/3)*3+3,"00")</f>
        <v>06-09</v>
      </c>
      <c r="O5818" t="str" cm="1">
        <f t="array" ref="O5818">_xlfn.IFS(Table1[[#This Row],[Patient Age]]&lt;=14,"0-14",Table1[[#This Row],[Patient Age]]&lt;=29,"15-29",Table1[[#This Row],[Patient Age]]&lt;=44,"30-44",Table1[[#This Row],[Patient Age]]&lt;=59,"45-59",Table1[[#This Row],[Patient Age]]&lt;=74,"60-74",TRUE,"75+")</f>
        <v>0-14</v>
      </c>
      <c r="P5818" t="str" cm="1">
        <f t="array" ref="P5818">_xlfn.IFS(Table1[[#This Row],[Patient Waittime]]&lt;=15,"0-15",Table1[[#This Row],[Patient Waittime]]&lt;=30,"16-30",Table1[[#This Row],[Patient Waittime]]&lt;=45,"31-45",Table1[[#This Row],[Patient Waittime]]&lt;=60,"46-60",TRUE,"60+")</f>
        <v>46-60</v>
      </c>
      <c r="Q5818">
        <f>--(Table1[[#This Row],[Patient Waittime]]&lt;=30)</f>
        <v>0</v>
      </c>
      <c r="R5818">
        <f>--Table1[[#This Row],[Patient Admission Flag]]</f>
        <v>1</v>
      </c>
      <c r="S5818">
        <f>--AND(Table1[[#This Row],[WithinTarget]]=1,Table1[[#This Row],[Patient Satisfaction Score]]&gt;=7)</f>
        <v>0</v>
      </c>
      <c r="T5818" t="str">
        <f>IF(LEFT(Table1[[#This Row],[Patient Gender]],1)="F","Female","Male")</f>
        <v>Female</v>
      </c>
    </row>
    <row r="5819" spans="1:20" x14ac:dyDescent="0.3">
      <c r="A5819" t="s">
        <v>5923</v>
      </c>
      <c r="B5819" s="1">
        <v>45589.166666666664</v>
      </c>
      <c r="C5819" t="s">
        <v>13</v>
      </c>
      <c r="D5819">
        <v>7</v>
      </c>
      <c r="E5819" t="s">
        <v>22</v>
      </c>
      <c r="F5819" t="s">
        <v>11</v>
      </c>
      <c r="G5819" t="b">
        <v>1</v>
      </c>
      <c r="I5819">
        <v>10</v>
      </c>
      <c r="J5819" t="b">
        <v>1</v>
      </c>
      <c r="K5819">
        <f>YEAR(Table1[[#This Row],[Patient Admission Date]])</f>
        <v>2024</v>
      </c>
      <c r="L5819" t="str">
        <f>TEXT(Table1[[#This Row],[Patient Admission Date]],"mmm")</f>
        <v>Oct</v>
      </c>
      <c r="M5819" t="str">
        <f>TEXT(Table1[[#This Row],[Patient Admission Date]],"ddd")</f>
        <v>Thu</v>
      </c>
      <c r="N5819" t="str">
        <f>TEXT(INT(HOUR(Table1[[#This Row],[Patient Admission Date]])/3)*3,"00")&amp;"-"&amp;TEXT(INT(HOUR(Table1[[#This Row],[Patient Admission Date]])/3)*3+3,"00")</f>
        <v>03-06</v>
      </c>
      <c r="O5819" t="str" cm="1">
        <f t="array" ref="O5819">_xlfn.IFS(Table1[[#This Row],[Patient Age]]&lt;=14,"0-14",Table1[[#This Row],[Patient Age]]&lt;=29,"15-29",Table1[[#This Row],[Patient Age]]&lt;=44,"30-44",Table1[[#This Row],[Patient Age]]&lt;=59,"45-59",Table1[[#This Row],[Patient Age]]&lt;=74,"60-74",TRUE,"75+")</f>
        <v>0-14</v>
      </c>
      <c r="P5819" t="str" cm="1">
        <f t="array" ref="P5819">_xlfn.IFS(Table1[[#This Row],[Patient Waittime]]&lt;=15,"0-15",Table1[[#This Row],[Patient Waittime]]&lt;=30,"16-30",Table1[[#This Row],[Patient Waittime]]&lt;=45,"31-45",Table1[[#This Row],[Patient Waittime]]&lt;=60,"46-60",TRUE,"60+")</f>
        <v>0-15</v>
      </c>
      <c r="Q5819">
        <f>--(Table1[[#This Row],[Patient Waittime]]&lt;=30)</f>
        <v>1</v>
      </c>
      <c r="R5819">
        <f>--Table1[[#This Row],[Patient Admission Flag]]</f>
        <v>1</v>
      </c>
      <c r="S5819">
        <f>--AND(Table1[[#This Row],[WithinTarget]]=1,Table1[[#This Row],[Patient Satisfaction Score]]&gt;=7)</f>
        <v>0</v>
      </c>
      <c r="T5819" t="str">
        <f>IF(LEFT(Table1[[#This Row],[Patient Gender]],1)="F","Female","Male")</f>
        <v>Female</v>
      </c>
    </row>
    <row r="5820" spans="1:20" x14ac:dyDescent="0.3">
      <c r="A5820" t="s">
        <v>5924</v>
      </c>
      <c r="B5820" s="1">
        <v>45067.742361111108</v>
      </c>
      <c r="C5820" t="s">
        <v>13</v>
      </c>
      <c r="D5820">
        <v>53</v>
      </c>
      <c r="E5820" t="s">
        <v>22</v>
      </c>
      <c r="F5820" t="s">
        <v>11</v>
      </c>
      <c r="G5820" t="b">
        <v>1</v>
      </c>
      <c r="I5820">
        <v>21</v>
      </c>
      <c r="J5820" t="b">
        <v>1</v>
      </c>
      <c r="K5820">
        <f>YEAR(Table1[[#This Row],[Patient Admission Date]])</f>
        <v>2023</v>
      </c>
      <c r="L5820" t="str">
        <f>TEXT(Table1[[#This Row],[Patient Admission Date]],"mmm")</f>
        <v>May</v>
      </c>
      <c r="M5820" t="str">
        <f>TEXT(Table1[[#This Row],[Patient Admission Date]],"ddd")</f>
        <v>Sun</v>
      </c>
      <c r="N5820" t="str">
        <f>TEXT(INT(HOUR(Table1[[#This Row],[Patient Admission Date]])/3)*3,"00")&amp;"-"&amp;TEXT(INT(HOUR(Table1[[#This Row],[Patient Admission Date]])/3)*3+3,"00")</f>
        <v>15-18</v>
      </c>
      <c r="O5820" t="str" cm="1">
        <f t="array" ref="O5820">_xlfn.IFS(Table1[[#This Row],[Patient Age]]&lt;=14,"0-14",Table1[[#This Row],[Patient Age]]&lt;=29,"15-29",Table1[[#This Row],[Patient Age]]&lt;=44,"30-44",Table1[[#This Row],[Patient Age]]&lt;=59,"45-59",Table1[[#This Row],[Patient Age]]&lt;=74,"60-74",TRUE,"75+")</f>
        <v>45-59</v>
      </c>
      <c r="P5820" t="str" cm="1">
        <f t="array" ref="P5820">_xlfn.IFS(Table1[[#This Row],[Patient Waittime]]&lt;=15,"0-15",Table1[[#This Row],[Patient Waittime]]&lt;=30,"16-30",Table1[[#This Row],[Patient Waittime]]&lt;=45,"31-45",Table1[[#This Row],[Patient Waittime]]&lt;=60,"46-60",TRUE,"60+")</f>
        <v>16-30</v>
      </c>
      <c r="Q5820">
        <f>--(Table1[[#This Row],[Patient Waittime]]&lt;=30)</f>
        <v>1</v>
      </c>
      <c r="R5820">
        <f>--Table1[[#This Row],[Patient Admission Flag]]</f>
        <v>1</v>
      </c>
      <c r="S5820">
        <f>--AND(Table1[[#This Row],[WithinTarget]]=1,Table1[[#This Row],[Patient Satisfaction Score]]&gt;=7)</f>
        <v>0</v>
      </c>
      <c r="T5820" t="str">
        <f>IF(LEFT(Table1[[#This Row],[Patient Gender]],1)="F","Female","Male")</f>
        <v>Female</v>
      </c>
    </row>
    <row r="5821" spans="1:20" x14ac:dyDescent="0.3">
      <c r="A5821" t="s">
        <v>5925</v>
      </c>
      <c r="B5821" s="1">
        <v>45532.304166666669</v>
      </c>
      <c r="C5821" t="s">
        <v>13</v>
      </c>
      <c r="D5821">
        <v>64</v>
      </c>
      <c r="E5821" t="s">
        <v>22</v>
      </c>
      <c r="F5821" t="s">
        <v>11</v>
      </c>
      <c r="G5821" t="b">
        <v>1</v>
      </c>
      <c r="I5821">
        <v>32</v>
      </c>
      <c r="J5821" t="b">
        <v>1</v>
      </c>
      <c r="K5821">
        <f>YEAR(Table1[[#This Row],[Patient Admission Date]])</f>
        <v>2024</v>
      </c>
      <c r="L5821" t="str">
        <f>TEXT(Table1[[#This Row],[Patient Admission Date]],"mmm")</f>
        <v>Aug</v>
      </c>
      <c r="M5821" t="str">
        <f>TEXT(Table1[[#This Row],[Patient Admission Date]],"ddd")</f>
        <v>Wed</v>
      </c>
      <c r="N5821" t="str">
        <f>TEXT(INT(HOUR(Table1[[#This Row],[Patient Admission Date]])/3)*3,"00")&amp;"-"&amp;TEXT(INT(HOUR(Table1[[#This Row],[Patient Admission Date]])/3)*3+3,"00")</f>
        <v>06-09</v>
      </c>
      <c r="O5821" t="str" cm="1">
        <f t="array" ref="O5821">_xlfn.IFS(Table1[[#This Row],[Patient Age]]&lt;=14,"0-14",Table1[[#This Row],[Patient Age]]&lt;=29,"15-29",Table1[[#This Row],[Patient Age]]&lt;=44,"30-44",Table1[[#This Row],[Patient Age]]&lt;=59,"45-59",Table1[[#This Row],[Patient Age]]&lt;=74,"60-74",TRUE,"75+")</f>
        <v>60-74</v>
      </c>
      <c r="P5821" t="str" cm="1">
        <f t="array" ref="P5821">_xlfn.IFS(Table1[[#This Row],[Patient Waittime]]&lt;=15,"0-15",Table1[[#This Row],[Patient Waittime]]&lt;=30,"16-30",Table1[[#This Row],[Patient Waittime]]&lt;=45,"31-45",Table1[[#This Row],[Patient Waittime]]&lt;=60,"46-60",TRUE,"60+")</f>
        <v>31-45</v>
      </c>
      <c r="Q5821">
        <f>--(Table1[[#This Row],[Patient Waittime]]&lt;=30)</f>
        <v>0</v>
      </c>
      <c r="R5821">
        <f>--Table1[[#This Row],[Patient Admission Flag]]</f>
        <v>1</v>
      </c>
      <c r="S5821">
        <f>--AND(Table1[[#This Row],[WithinTarget]]=1,Table1[[#This Row],[Patient Satisfaction Score]]&gt;=7)</f>
        <v>0</v>
      </c>
      <c r="T5821" t="str">
        <f>IF(LEFT(Table1[[#This Row],[Patient Gender]],1)="F","Female","Male")</f>
        <v>Female</v>
      </c>
    </row>
    <row r="5822" spans="1:20" x14ac:dyDescent="0.3">
      <c r="A5822" t="s">
        <v>5926</v>
      </c>
      <c r="B5822" s="1">
        <v>45399.591666666667</v>
      </c>
      <c r="C5822" t="s">
        <v>13</v>
      </c>
      <c r="D5822">
        <v>18</v>
      </c>
      <c r="E5822" t="s">
        <v>22</v>
      </c>
      <c r="F5822" t="s">
        <v>11</v>
      </c>
      <c r="G5822" t="b">
        <v>1</v>
      </c>
      <c r="I5822">
        <v>52</v>
      </c>
      <c r="J5822" t="b">
        <v>1</v>
      </c>
      <c r="K5822">
        <f>YEAR(Table1[[#This Row],[Patient Admission Date]])</f>
        <v>2024</v>
      </c>
      <c r="L5822" t="str">
        <f>TEXT(Table1[[#This Row],[Patient Admission Date]],"mmm")</f>
        <v>Apr</v>
      </c>
      <c r="M5822" t="str">
        <f>TEXT(Table1[[#This Row],[Patient Admission Date]],"ddd")</f>
        <v>Wed</v>
      </c>
      <c r="N5822" t="str">
        <f>TEXT(INT(HOUR(Table1[[#This Row],[Patient Admission Date]])/3)*3,"00")&amp;"-"&amp;TEXT(INT(HOUR(Table1[[#This Row],[Patient Admission Date]])/3)*3+3,"00")</f>
        <v>12-15</v>
      </c>
      <c r="O5822" t="str" cm="1">
        <f t="array" ref="O5822">_xlfn.IFS(Table1[[#This Row],[Patient Age]]&lt;=14,"0-14",Table1[[#This Row],[Patient Age]]&lt;=29,"15-29",Table1[[#This Row],[Patient Age]]&lt;=44,"30-44",Table1[[#This Row],[Patient Age]]&lt;=59,"45-59",Table1[[#This Row],[Patient Age]]&lt;=74,"60-74",TRUE,"75+")</f>
        <v>15-29</v>
      </c>
      <c r="P5822" t="str" cm="1">
        <f t="array" ref="P5822">_xlfn.IFS(Table1[[#This Row],[Patient Waittime]]&lt;=15,"0-15",Table1[[#This Row],[Patient Waittime]]&lt;=30,"16-30",Table1[[#This Row],[Patient Waittime]]&lt;=45,"31-45",Table1[[#This Row],[Patient Waittime]]&lt;=60,"46-60",TRUE,"60+")</f>
        <v>46-60</v>
      </c>
      <c r="Q5822">
        <f>--(Table1[[#This Row],[Patient Waittime]]&lt;=30)</f>
        <v>0</v>
      </c>
      <c r="R5822">
        <f>--Table1[[#This Row],[Patient Admission Flag]]</f>
        <v>1</v>
      </c>
      <c r="S5822">
        <f>--AND(Table1[[#This Row],[WithinTarget]]=1,Table1[[#This Row],[Patient Satisfaction Score]]&gt;=7)</f>
        <v>0</v>
      </c>
      <c r="T5822" t="str">
        <f>IF(LEFT(Table1[[#This Row],[Patient Gender]],1)="F","Female","Male")</f>
        <v>Female</v>
      </c>
    </row>
    <row r="5823" spans="1:20" x14ac:dyDescent="0.3">
      <c r="A5823" t="s">
        <v>5927</v>
      </c>
      <c r="B5823" s="1">
        <v>45440.140277777777</v>
      </c>
      <c r="C5823" t="s">
        <v>13</v>
      </c>
      <c r="D5823">
        <v>16</v>
      </c>
      <c r="E5823" t="s">
        <v>22</v>
      </c>
      <c r="F5823" t="s">
        <v>11</v>
      </c>
      <c r="G5823" t="b">
        <v>1</v>
      </c>
      <c r="I5823">
        <v>54</v>
      </c>
      <c r="J5823" t="b">
        <v>1</v>
      </c>
      <c r="K5823">
        <f>YEAR(Table1[[#This Row],[Patient Admission Date]])</f>
        <v>2024</v>
      </c>
      <c r="L5823" t="str">
        <f>TEXT(Table1[[#This Row],[Patient Admission Date]],"mmm")</f>
        <v>May</v>
      </c>
      <c r="M5823" t="str">
        <f>TEXT(Table1[[#This Row],[Patient Admission Date]],"ddd")</f>
        <v>Tue</v>
      </c>
      <c r="N5823" t="str">
        <f>TEXT(INT(HOUR(Table1[[#This Row],[Patient Admission Date]])/3)*3,"00")&amp;"-"&amp;TEXT(INT(HOUR(Table1[[#This Row],[Patient Admission Date]])/3)*3+3,"00")</f>
        <v>03-06</v>
      </c>
      <c r="O5823" t="str" cm="1">
        <f t="array" ref="O5823">_xlfn.IFS(Table1[[#This Row],[Patient Age]]&lt;=14,"0-14",Table1[[#This Row],[Patient Age]]&lt;=29,"15-29",Table1[[#This Row],[Patient Age]]&lt;=44,"30-44",Table1[[#This Row],[Patient Age]]&lt;=59,"45-59",Table1[[#This Row],[Patient Age]]&lt;=74,"60-74",TRUE,"75+")</f>
        <v>15-29</v>
      </c>
      <c r="P5823" t="str" cm="1">
        <f t="array" ref="P5823">_xlfn.IFS(Table1[[#This Row],[Patient Waittime]]&lt;=15,"0-15",Table1[[#This Row],[Patient Waittime]]&lt;=30,"16-30",Table1[[#This Row],[Patient Waittime]]&lt;=45,"31-45",Table1[[#This Row],[Patient Waittime]]&lt;=60,"46-60",TRUE,"60+")</f>
        <v>46-60</v>
      </c>
      <c r="Q5823">
        <f>--(Table1[[#This Row],[Patient Waittime]]&lt;=30)</f>
        <v>0</v>
      </c>
      <c r="R5823">
        <f>--Table1[[#This Row],[Patient Admission Flag]]</f>
        <v>1</v>
      </c>
      <c r="S5823">
        <f>--AND(Table1[[#This Row],[WithinTarget]]=1,Table1[[#This Row],[Patient Satisfaction Score]]&gt;=7)</f>
        <v>0</v>
      </c>
      <c r="T5823" t="str">
        <f>IF(LEFT(Table1[[#This Row],[Patient Gender]],1)="F","Female","Male")</f>
        <v>Female</v>
      </c>
    </row>
    <row r="5824" spans="1:20" x14ac:dyDescent="0.3">
      <c r="A5824" t="s">
        <v>5928</v>
      </c>
      <c r="B5824" s="1">
        <v>45512.024305555555</v>
      </c>
      <c r="C5824" t="s">
        <v>13</v>
      </c>
      <c r="D5824">
        <v>36</v>
      </c>
      <c r="E5824" t="s">
        <v>22</v>
      </c>
      <c r="F5824" t="s">
        <v>11</v>
      </c>
      <c r="G5824" t="b">
        <v>1</v>
      </c>
      <c r="I5824">
        <v>12</v>
      </c>
      <c r="J5824" t="b">
        <v>1</v>
      </c>
      <c r="K5824">
        <f>YEAR(Table1[[#This Row],[Patient Admission Date]])</f>
        <v>2024</v>
      </c>
      <c r="L5824" t="str">
        <f>TEXT(Table1[[#This Row],[Patient Admission Date]],"mmm")</f>
        <v>Aug</v>
      </c>
      <c r="M5824" t="str">
        <f>TEXT(Table1[[#This Row],[Patient Admission Date]],"ddd")</f>
        <v>Thu</v>
      </c>
      <c r="N5824" t="str">
        <f>TEXT(INT(HOUR(Table1[[#This Row],[Patient Admission Date]])/3)*3,"00")&amp;"-"&amp;TEXT(INT(HOUR(Table1[[#This Row],[Patient Admission Date]])/3)*3+3,"00")</f>
        <v>00-03</v>
      </c>
      <c r="O5824" t="str" cm="1">
        <f t="array" ref="O5824">_xlfn.IFS(Table1[[#This Row],[Patient Age]]&lt;=14,"0-14",Table1[[#This Row],[Patient Age]]&lt;=29,"15-29",Table1[[#This Row],[Patient Age]]&lt;=44,"30-44",Table1[[#This Row],[Patient Age]]&lt;=59,"45-59",Table1[[#This Row],[Patient Age]]&lt;=74,"60-74",TRUE,"75+")</f>
        <v>30-44</v>
      </c>
      <c r="P5824" t="str" cm="1">
        <f t="array" ref="P5824">_xlfn.IFS(Table1[[#This Row],[Patient Waittime]]&lt;=15,"0-15",Table1[[#This Row],[Patient Waittime]]&lt;=30,"16-30",Table1[[#This Row],[Patient Waittime]]&lt;=45,"31-45",Table1[[#This Row],[Patient Waittime]]&lt;=60,"46-60",TRUE,"60+")</f>
        <v>0-15</v>
      </c>
      <c r="Q5824">
        <f>--(Table1[[#This Row],[Patient Waittime]]&lt;=30)</f>
        <v>1</v>
      </c>
      <c r="R5824">
        <f>--Table1[[#This Row],[Patient Admission Flag]]</f>
        <v>1</v>
      </c>
      <c r="S5824">
        <f>--AND(Table1[[#This Row],[WithinTarget]]=1,Table1[[#This Row],[Patient Satisfaction Score]]&gt;=7)</f>
        <v>0</v>
      </c>
      <c r="T5824" t="str">
        <f>IF(LEFT(Table1[[#This Row],[Patient Gender]],1)="F","Female","Male")</f>
        <v>Female</v>
      </c>
    </row>
    <row r="5825" spans="1:20" x14ac:dyDescent="0.3">
      <c r="A5825" t="s">
        <v>5929</v>
      </c>
      <c r="B5825" s="1">
        <v>45172.413194444445</v>
      </c>
      <c r="C5825" t="s">
        <v>13</v>
      </c>
      <c r="D5825">
        <v>33</v>
      </c>
      <c r="E5825" t="s">
        <v>22</v>
      </c>
      <c r="F5825" t="s">
        <v>11</v>
      </c>
      <c r="G5825" t="b">
        <v>1</v>
      </c>
      <c r="I5825">
        <v>24</v>
      </c>
      <c r="J5825" t="b">
        <v>1</v>
      </c>
      <c r="K5825">
        <f>YEAR(Table1[[#This Row],[Patient Admission Date]])</f>
        <v>2023</v>
      </c>
      <c r="L5825" t="str">
        <f>TEXT(Table1[[#This Row],[Patient Admission Date]],"mmm")</f>
        <v>Sep</v>
      </c>
      <c r="M5825" t="str">
        <f>TEXT(Table1[[#This Row],[Patient Admission Date]],"ddd")</f>
        <v>Sun</v>
      </c>
      <c r="N5825" t="str">
        <f>TEXT(INT(HOUR(Table1[[#This Row],[Patient Admission Date]])/3)*3,"00")&amp;"-"&amp;TEXT(INT(HOUR(Table1[[#This Row],[Patient Admission Date]])/3)*3+3,"00")</f>
        <v>09-12</v>
      </c>
      <c r="O5825" t="str" cm="1">
        <f t="array" ref="O5825">_xlfn.IFS(Table1[[#This Row],[Patient Age]]&lt;=14,"0-14",Table1[[#This Row],[Patient Age]]&lt;=29,"15-29",Table1[[#This Row],[Patient Age]]&lt;=44,"30-44",Table1[[#This Row],[Patient Age]]&lt;=59,"45-59",Table1[[#This Row],[Patient Age]]&lt;=74,"60-74",TRUE,"75+")</f>
        <v>30-44</v>
      </c>
      <c r="P5825" t="str" cm="1">
        <f t="array" ref="P5825">_xlfn.IFS(Table1[[#This Row],[Patient Waittime]]&lt;=15,"0-15",Table1[[#This Row],[Patient Waittime]]&lt;=30,"16-30",Table1[[#This Row],[Patient Waittime]]&lt;=45,"31-45",Table1[[#This Row],[Patient Waittime]]&lt;=60,"46-60",TRUE,"60+")</f>
        <v>16-30</v>
      </c>
      <c r="Q5825">
        <f>--(Table1[[#This Row],[Patient Waittime]]&lt;=30)</f>
        <v>1</v>
      </c>
      <c r="R5825">
        <f>--Table1[[#This Row],[Patient Admission Flag]]</f>
        <v>1</v>
      </c>
      <c r="S5825">
        <f>--AND(Table1[[#This Row],[WithinTarget]]=1,Table1[[#This Row],[Patient Satisfaction Score]]&gt;=7)</f>
        <v>0</v>
      </c>
      <c r="T5825" t="str">
        <f>IF(LEFT(Table1[[#This Row],[Patient Gender]],1)="F","Female","Male")</f>
        <v>Female</v>
      </c>
    </row>
    <row r="5826" spans="1:20" x14ac:dyDescent="0.3">
      <c r="A5826" t="s">
        <v>5930</v>
      </c>
      <c r="B5826" s="1">
        <v>45570.821527777778</v>
      </c>
      <c r="C5826" t="s">
        <v>13</v>
      </c>
      <c r="D5826">
        <v>67</v>
      </c>
      <c r="E5826" t="s">
        <v>22</v>
      </c>
      <c r="F5826" t="s">
        <v>11</v>
      </c>
      <c r="G5826" t="b">
        <v>1</v>
      </c>
      <c r="I5826">
        <v>32</v>
      </c>
      <c r="J5826" t="b">
        <v>1</v>
      </c>
      <c r="K5826">
        <f>YEAR(Table1[[#This Row],[Patient Admission Date]])</f>
        <v>2024</v>
      </c>
      <c r="L5826" t="str">
        <f>TEXT(Table1[[#This Row],[Patient Admission Date]],"mmm")</f>
        <v>Oct</v>
      </c>
      <c r="M5826" t="str">
        <f>TEXT(Table1[[#This Row],[Patient Admission Date]],"ddd")</f>
        <v>Sat</v>
      </c>
      <c r="N5826" t="str">
        <f>TEXT(INT(HOUR(Table1[[#This Row],[Patient Admission Date]])/3)*3,"00")&amp;"-"&amp;TEXT(INT(HOUR(Table1[[#This Row],[Patient Admission Date]])/3)*3+3,"00")</f>
        <v>18-21</v>
      </c>
      <c r="O5826" t="str" cm="1">
        <f t="array" ref="O5826">_xlfn.IFS(Table1[[#This Row],[Patient Age]]&lt;=14,"0-14",Table1[[#This Row],[Patient Age]]&lt;=29,"15-29",Table1[[#This Row],[Patient Age]]&lt;=44,"30-44",Table1[[#This Row],[Patient Age]]&lt;=59,"45-59",Table1[[#This Row],[Patient Age]]&lt;=74,"60-74",TRUE,"75+")</f>
        <v>60-74</v>
      </c>
      <c r="P5826" t="str" cm="1">
        <f t="array" ref="P5826">_xlfn.IFS(Table1[[#This Row],[Patient Waittime]]&lt;=15,"0-15",Table1[[#This Row],[Patient Waittime]]&lt;=30,"16-30",Table1[[#This Row],[Patient Waittime]]&lt;=45,"31-45",Table1[[#This Row],[Patient Waittime]]&lt;=60,"46-60",TRUE,"60+")</f>
        <v>31-45</v>
      </c>
      <c r="Q5826">
        <f>--(Table1[[#This Row],[Patient Waittime]]&lt;=30)</f>
        <v>0</v>
      </c>
      <c r="R5826">
        <f>--Table1[[#This Row],[Patient Admission Flag]]</f>
        <v>1</v>
      </c>
      <c r="S5826">
        <f>--AND(Table1[[#This Row],[WithinTarget]]=1,Table1[[#This Row],[Patient Satisfaction Score]]&gt;=7)</f>
        <v>0</v>
      </c>
      <c r="T5826" t="str">
        <f>IF(LEFT(Table1[[#This Row],[Patient Gender]],1)="F","Female","Male")</f>
        <v>Female</v>
      </c>
    </row>
    <row r="5827" spans="1:20" x14ac:dyDescent="0.3">
      <c r="A5827" t="s">
        <v>5931</v>
      </c>
      <c r="B5827" s="1">
        <v>45325.443055555559</v>
      </c>
      <c r="C5827" t="s">
        <v>13</v>
      </c>
      <c r="D5827">
        <v>27</v>
      </c>
      <c r="E5827" t="s">
        <v>22</v>
      </c>
      <c r="F5827" t="s">
        <v>11</v>
      </c>
      <c r="G5827" t="b">
        <v>1</v>
      </c>
      <c r="I5827">
        <v>33</v>
      </c>
      <c r="J5827" t="b">
        <v>1</v>
      </c>
      <c r="K5827">
        <f>YEAR(Table1[[#This Row],[Patient Admission Date]])</f>
        <v>2024</v>
      </c>
      <c r="L5827" t="str">
        <f>TEXT(Table1[[#This Row],[Patient Admission Date]],"mmm")</f>
        <v>Feb</v>
      </c>
      <c r="M5827" t="str">
        <f>TEXT(Table1[[#This Row],[Patient Admission Date]],"ddd")</f>
        <v>Sat</v>
      </c>
      <c r="N5827" t="str">
        <f>TEXT(INT(HOUR(Table1[[#This Row],[Patient Admission Date]])/3)*3,"00")&amp;"-"&amp;TEXT(INT(HOUR(Table1[[#This Row],[Patient Admission Date]])/3)*3+3,"00")</f>
        <v>09-12</v>
      </c>
      <c r="O5827" t="str" cm="1">
        <f t="array" ref="O5827">_xlfn.IFS(Table1[[#This Row],[Patient Age]]&lt;=14,"0-14",Table1[[#This Row],[Patient Age]]&lt;=29,"15-29",Table1[[#This Row],[Patient Age]]&lt;=44,"30-44",Table1[[#This Row],[Patient Age]]&lt;=59,"45-59",Table1[[#This Row],[Patient Age]]&lt;=74,"60-74",TRUE,"75+")</f>
        <v>15-29</v>
      </c>
      <c r="P5827" t="str" cm="1">
        <f t="array" ref="P5827">_xlfn.IFS(Table1[[#This Row],[Patient Waittime]]&lt;=15,"0-15",Table1[[#This Row],[Patient Waittime]]&lt;=30,"16-30",Table1[[#This Row],[Patient Waittime]]&lt;=45,"31-45",Table1[[#This Row],[Patient Waittime]]&lt;=60,"46-60",TRUE,"60+")</f>
        <v>31-45</v>
      </c>
      <c r="Q5827">
        <f>--(Table1[[#This Row],[Patient Waittime]]&lt;=30)</f>
        <v>0</v>
      </c>
      <c r="R5827">
        <f>--Table1[[#This Row],[Patient Admission Flag]]</f>
        <v>1</v>
      </c>
      <c r="S5827">
        <f>--AND(Table1[[#This Row],[WithinTarget]]=1,Table1[[#This Row],[Patient Satisfaction Score]]&gt;=7)</f>
        <v>0</v>
      </c>
      <c r="T5827" t="str">
        <f>IF(LEFT(Table1[[#This Row],[Patient Gender]],1)="F","Female","Male")</f>
        <v>Female</v>
      </c>
    </row>
    <row r="5828" spans="1:20" x14ac:dyDescent="0.3">
      <c r="A5828" t="s">
        <v>5932</v>
      </c>
      <c r="B5828" s="1">
        <v>45231.805555555555</v>
      </c>
      <c r="C5828" t="s">
        <v>13</v>
      </c>
      <c r="D5828">
        <v>58</v>
      </c>
      <c r="E5828" t="s">
        <v>22</v>
      </c>
      <c r="F5828" t="s">
        <v>11</v>
      </c>
      <c r="G5828" t="b">
        <v>1</v>
      </c>
      <c r="I5828">
        <v>50</v>
      </c>
      <c r="J5828" t="b">
        <v>1</v>
      </c>
      <c r="K5828">
        <f>YEAR(Table1[[#This Row],[Patient Admission Date]])</f>
        <v>2023</v>
      </c>
      <c r="L5828" t="str">
        <f>TEXT(Table1[[#This Row],[Patient Admission Date]],"mmm")</f>
        <v>Nov</v>
      </c>
      <c r="M5828" t="str">
        <f>TEXT(Table1[[#This Row],[Patient Admission Date]],"ddd")</f>
        <v>Wed</v>
      </c>
      <c r="N5828" t="str">
        <f>TEXT(INT(HOUR(Table1[[#This Row],[Patient Admission Date]])/3)*3,"00")&amp;"-"&amp;TEXT(INT(HOUR(Table1[[#This Row],[Patient Admission Date]])/3)*3+3,"00")</f>
        <v>18-21</v>
      </c>
      <c r="O5828" t="str" cm="1">
        <f t="array" ref="O5828">_xlfn.IFS(Table1[[#This Row],[Patient Age]]&lt;=14,"0-14",Table1[[#This Row],[Patient Age]]&lt;=29,"15-29",Table1[[#This Row],[Patient Age]]&lt;=44,"30-44",Table1[[#This Row],[Patient Age]]&lt;=59,"45-59",Table1[[#This Row],[Patient Age]]&lt;=74,"60-74",TRUE,"75+")</f>
        <v>45-59</v>
      </c>
      <c r="P5828" t="str" cm="1">
        <f t="array" ref="P5828">_xlfn.IFS(Table1[[#This Row],[Patient Waittime]]&lt;=15,"0-15",Table1[[#This Row],[Patient Waittime]]&lt;=30,"16-30",Table1[[#This Row],[Patient Waittime]]&lt;=45,"31-45",Table1[[#This Row],[Patient Waittime]]&lt;=60,"46-60",TRUE,"60+")</f>
        <v>46-60</v>
      </c>
      <c r="Q5828">
        <f>--(Table1[[#This Row],[Patient Waittime]]&lt;=30)</f>
        <v>0</v>
      </c>
      <c r="R5828">
        <f>--Table1[[#This Row],[Patient Admission Flag]]</f>
        <v>1</v>
      </c>
      <c r="S5828">
        <f>--AND(Table1[[#This Row],[WithinTarget]]=1,Table1[[#This Row],[Patient Satisfaction Score]]&gt;=7)</f>
        <v>0</v>
      </c>
      <c r="T5828" t="str">
        <f>IF(LEFT(Table1[[#This Row],[Patient Gender]],1)="F","Female","Male")</f>
        <v>Female</v>
      </c>
    </row>
    <row r="5829" spans="1:20" x14ac:dyDescent="0.3">
      <c r="A5829" t="s">
        <v>5933</v>
      </c>
      <c r="B5829" s="1">
        <v>45573.756249999999</v>
      </c>
      <c r="C5829" t="s">
        <v>13</v>
      </c>
      <c r="D5829">
        <v>23</v>
      </c>
      <c r="E5829" t="s">
        <v>22</v>
      </c>
      <c r="F5829" t="s">
        <v>11</v>
      </c>
      <c r="G5829" t="b">
        <v>1</v>
      </c>
      <c r="I5829">
        <v>11</v>
      </c>
      <c r="J5829" t="b">
        <v>1</v>
      </c>
      <c r="K5829">
        <f>YEAR(Table1[[#This Row],[Patient Admission Date]])</f>
        <v>2024</v>
      </c>
      <c r="L5829" t="str">
        <f>TEXT(Table1[[#This Row],[Patient Admission Date]],"mmm")</f>
        <v>Oct</v>
      </c>
      <c r="M5829" t="str">
        <f>TEXT(Table1[[#This Row],[Patient Admission Date]],"ddd")</f>
        <v>Tue</v>
      </c>
      <c r="N5829" t="str">
        <f>TEXT(INT(HOUR(Table1[[#This Row],[Patient Admission Date]])/3)*3,"00")&amp;"-"&amp;TEXT(INT(HOUR(Table1[[#This Row],[Patient Admission Date]])/3)*3+3,"00")</f>
        <v>18-21</v>
      </c>
      <c r="O5829" t="str" cm="1">
        <f t="array" ref="O5829">_xlfn.IFS(Table1[[#This Row],[Patient Age]]&lt;=14,"0-14",Table1[[#This Row],[Patient Age]]&lt;=29,"15-29",Table1[[#This Row],[Patient Age]]&lt;=44,"30-44",Table1[[#This Row],[Patient Age]]&lt;=59,"45-59",Table1[[#This Row],[Patient Age]]&lt;=74,"60-74",TRUE,"75+")</f>
        <v>15-29</v>
      </c>
      <c r="P5829" t="str" cm="1">
        <f t="array" ref="P5829">_xlfn.IFS(Table1[[#This Row],[Patient Waittime]]&lt;=15,"0-15",Table1[[#This Row],[Patient Waittime]]&lt;=30,"16-30",Table1[[#This Row],[Patient Waittime]]&lt;=45,"31-45",Table1[[#This Row],[Patient Waittime]]&lt;=60,"46-60",TRUE,"60+")</f>
        <v>0-15</v>
      </c>
      <c r="Q5829">
        <f>--(Table1[[#This Row],[Patient Waittime]]&lt;=30)</f>
        <v>1</v>
      </c>
      <c r="R5829">
        <f>--Table1[[#This Row],[Patient Admission Flag]]</f>
        <v>1</v>
      </c>
      <c r="S5829">
        <f>--AND(Table1[[#This Row],[WithinTarget]]=1,Table1[[#This Row],[Patient Satisfaction Score]]&gt;=7)</f>
        <v>0</v>
      </c>
      <c r="T5829" t="str">
        <f>IF(LEFT(Table1[[#This Row],[Patient Gender]],1)="F","Female","Male")</f>
        <v>Female</v>
      </c>
    </row>
    <row r="5830" spans="1:20" x14ac:dyDescent="0.3">
      <c r="A5830" t="s">
        <v>5934</v>
      </c>
      <c r="B5830" s="1">
        <v>45234.48541666667</v>
      </c>
      <c r="C5830" t="s">
        <v>13</v>
      </c>
      <c r="D5830">
        <v>38</v>
      </c>
      <c r="E5830" t="s">
        <v>22</v>
      </c>
      <c r="F5830" t="s">
        <v>11</v>
      </c>
      <c r="G5830" t="b">
        <v>1</v>
      </c>
      <c r="I5830">
        <v>13</v>
      </c>
      <c r="J5830" t="b">
        <v>1</v>
      </c>
      <c r="K5830">
        <f>YEAR(Table1[[#This Row],[Patient Admission Date]])</f>
        <v>2023</v>
      </c>
      <c r="L5830" t="str">
        <f>TEXT(Table1[[#This Row],[Patient Admission Date]],"mmm")</f>
        <v>Nov</v>
      </c>
      <c r="M5830" t="str">
        <f>TEXT(Table1[[#This Row],[Patient Admission Date]],"ddd")</f>
        <v>Sat</v>
      </c>
      <c r="N5830" t="str">
        <f>TEXT(INT(HOUR(Table1[[#This Row],[Patient Admission Date]])/3)*3,"00")&amp;"-"&amp;TEXT(INT(HOUR(Table1[[#This Row],[Patient Admission Date]])/3)*3+3,"00")</f>
        <v>09-12</v>
      </c>
      <c r="O5830" t="str" cm="1">
        <f t="array" ref="O5830">_xlfn.IFS(Table1[[#This Row],[Patient Age]]&lt;=14,"0-14",Table1[[#This Row],[Patient Age]]&lt;=29,"15-29",Table1[[#This Row],[Patient Age]]&lt;=44,"30-44",Table1[[#This Row],[Patient Age]]&lt;=59,"45-59",Table1[[#This Row],[Patient Age]]&lt;=74,"60-74",TRUE,"75+")</f>
        <v>30-44</v>
      </c>
      <c r="P5830" t="str" cm="1">
        <f t="array" ref="P5830">_xlfn.IFS(Table1[[#This Row],[Patient Waittime]]&lt;=15,"0-15",Table1[[#This Row],[Patient Waittime]]&lt;=30,"16-30",Table1[[#This Row],[Patient Waittime]]&lt;=45,"31-45",Table1[[#This Row],[Patient Waittime]]&lt;=60,"46-60",TRUE,"60+")</f>
        <v>0-15</v>
      </c>
      <c r="Q5830">
        <f>--(Table1[[#This Row],[Patient Waittime]]&lt;=30)</f>
        <v>1</v>
      </c>
      <c r="R5830">
        <f>--Table1[[#This Row],[Patient Admission Flag]]</f>
        <v>1</v>
      </c>
      <c r="S5830">
        <f>--AND(Table1[[#This Row],[WithinTarget]]=1,Table1[[#This Row],[Patient Satisfaction Score]]&gt;=7)</f>
        <v>0</v>
      </c>
      <c r="T5830" t="str">
        <f>IF(LEFT(Table1[[#This Row],[Patient Gender]],1)="F","Female","Male")</f>
        <v>Female</v>
      </c>
    </row>
    <row r="5831" spans="1:20" x14ac:dyDescent="0.3">
      <c r="A5831" t="s">
        <v>5935</v>
      </c>
      <c r="B5831" s="1">
        <v>45272.229861111111</v>
      </c>
      <c r="C5831" t="s">
        <v>13</v>
      </c>
      <c r="D5831">
        <v>20</v>
      </c>
      <c r="E5831" t="s">
        <v>22</v>
      </c>
      <c r="F5831" t="s">
        <v>11</v>
      </c>
      <c r="G5831" t="b">
        <v>1</v>
      </c>
      <c r="I5831">
        <v>32</v>
      </c>
      <c r="J5831" t="b">
        <v>1</v>
      </c>
      <c r="K5831">
        <f>YEAR(Table1[[#This Row],[Patient Admission Date]])</f>
        <v>2023</v>
      </c>
      <c r="L5831" t="str">
        <f>TEXT(Table1[[#This Row],[Patient Admission Date]],"mmm")</f>
        <v>Dec</v>
      </c>
      <c r="M5831" t="str">
        <f>TEXT(Table1[[#This Row],[Patient Admission Date]],"ddd")</f>
        <v>Tue</v>
      </c>
      <c r="N5831" t="str">
        <f>TEXT(INT(HOUR(Table1[[#This Row],[Patient Admission Date]])/3)*3,"00")&amp;"-"&amp;TEXT(INT(HOUR(Table1[[#This Row],[Patient Admission Date]])/3)*3+3,"00")</f>
        <v>03-06</v>
      </c>
      <c r="O5831" t="str" cm="1">
        <f t="array" ref="O5831">_xlfn.IFS(Table1[[#This Row],[Patient Age]]&lt;=14,"0-14",Table1[[#This Row],[Patient Age]]&lt;=29,"15-29",Table1[[#This Row],[Patient Age]]&lt;=44,"30-44",Table1[[#This Row],[Patient Age]]&lt;=59,"45-59",Table1[[#This Row],[Patient Age]]&lt;=74,"60-74",TRUE,"75+")</f>
        <v>15-29</v>
      </c>
      <c r="P5831" t="str" cm="1">
        <f t="array" ref="P5831">_xlfn.IFS(Table1[[#This Row],[Patient Waittime]]&lt;=15,"0-15",Table1[[#This Row],[Patient Waittime]]&lt;=30,"16-30",Table1[[#This Row],[Patient Waittime]]&lt;=45,"31-45",Table1[[#This Row],[Patient Waittime]]&lt;=60,"46-60",TRUE,"60+")</f>
        <v>31-45</v>
      </c>
      <c r="Q5831">
        <f>--(Table1[[#This Row],[Patient Waittime]]&lt;=30)</f>
        <v>0</v>
      </c>
      <c r="R5831">
        <f>--Table1[[#This Row],[Patient Admission Flag]]</f>
        <v>1</v>
      </c>
      <c r="S5831">
        <f>--AND(Table1[[#This Row],[WithinTarget]]=1,Table1[[#This Row],[Patient Satisfaction Score]]&gt;=7)</f>
        <v>0</v>
      </c>
      <c r="T5831" t="str">
        <f>IF(LEFT(Table1[[#This Row],[Patient Gender]],1)="F","Female","Male")</f>
        <v>Female</v>
      </c>
    </row>
    <row r="5832" spans="1:20" x14ac:dyDescent="0.3">
      <c r="A5832" t="s">
        <v>5936</v>
      </c>
      <c r="B5832" s="1">
        <v>45310.690972222219</v>
      </c>
      <c r="C5832" t="s">
        <v>13</v>
      </c>
      <c r="D5832">
        <v>16</v>
      </c>
      <c r="E5832" t="s">
        <v>22</v>
      </c>
      <c r="F5832" t="s">
        <v>11</v>
      </c>
      <c r="G5832" t="b">
        <v>1</v>
      </c>
      <c r="I5832">
        <v>60</v>
      </c>
      <c r="J5832" t="b">
        <v>1</v>
      </c>
      <c r="K5832">
        <f>YEAR(Table1[[#This Row],[Patient Admission Date]])</f>
        <v>2024</v>
      </c>
      <c r="L5832" t="str">
        <f>TEXT(Table1[[#This Row],[Patient Admission Date]],"mmm")</f>
        <v>Jan</v>
      </c>
      <c r="M5832" t="str">
        <f>TEXT(Table1[[#This Row],[Patient Admission Date]],"ddd")</f>
        <v>Fri</v>
      </c>
      <c r="N5832" t="str">
        <f>TEXT(INT(HOUR(Table1[[#This Row],[Patient Admission Date]])/3)*3,"00")&amp;"-"&amp;TEXT(INT(HOUR(Table1[[#This Row],[Patient Admission Date]])/3)*3+3,"00")</f>
        <v>15-18</v>
      </c>
      <c r="O5832" t="str" cm="1">
        <f t="array" ref="O5832">_xlfn.IFS(Table1[[#This Row],[Patient Age]]&lt;=14,"0-14",Table1[[#This Row],[Patient Age]]&lt;=29,"15-29",Table1[[#This Row],[Patient Age]]&lt;=44,"30-44",Table1[[#This Row],[Patient Age]]&lt;=59,"45-59",Table1[[#This Row],[Patient Age]]&lt;=74,"60-74",TRUE,"75+")</f>
        <v>15-29</v>
      </c>
      <c r="P5832" t="str" cm="1">
        <f t="array" ref="P5832">_xlfn.IFS(Table1[[#This Row],[Patient Waittime]]&lt;=15,"0-15",Table1[[#This Row],[Patient Waittime]]&lt;=30,"16-30",Table1[[#This Row],[Patient Waittime]]&lt;=45,"31-45",Table1[[#This Row],[Patient Waittime]]&lt;=60,"46-60",TRUE,"60+")</f>
        <v>46-60</v>
      </c>
      <c r="Q5832">
        <f>--(Table1[[#This Row],[Patient Waittime]]&lt;=30)</f>
        <v>0</v>
      </c>
      <c r="R5832">
        <f>--Table1[[#This Row],[Patient Admission Flag]]</f>
        <v>1</v>
      </c>
      <c r="S5832">
        <f>--AND(Table1[[#This Row],[WithinTarget]]=1,Table1[[#This Row],[Patient Satisfaction Score]]&gt;=7)</f>
        <v>0</v>
      </c>
      <c r="T5832" t="str">
        <f>IF(LEFT(Table1[[#This Row],[Patient Gender]],1)="F","Female","Male")</f>
        <v>Female</v>
      </c>
    </row>
    <row r="5833" spans="1:20" x14ac:dyDescent="0.3">
      <c r="A5833" t="s">
        <v>5937</v>
      </c>
      <c r="B5833" s="1">
        <v>45540.800694444442</v>
      </c>
      <c r="C5833" t="s">
        <v>13</v>
      </c>
      <c r="D5833">
        <v>53</v>
      </c>
      <c r="E5833" t="s">
        <v>22</v>
      </c>
      <c r="F5833" t="s">
        <v>11</v>
      </c>
      <c r="G5833" t="b">
        <v>1</v>
      </c>
      <c r="I5833">
        <v>33</v>
      </c>
      <c r="J5833" t="b">
        <v>1</v>
      </c>
      <c r="K5833">
        <f>YEAR(Table1[[#This Row],[Patient Admission Date]])</f>
        <v>2024</v>
      </c>
      <c r="L5833" t="str">
        <f>TEXT(Table1[[#This Row],[Patient Admission Date]],"mmm")</f>
        <v>Sep</v>
      </c>
      <c r="M5833" t="str">
        <f>TEXT(Table1[[#This Row],[Patient Admission Date]],"ddd")</f>
        <v>Thu</v>
      </c>
      <c r="N5833" t="str">
        <f>TEXT(INT(HOUR(Table1[[#This Row],[Patient Admission Date]])/3)*3,"00")&amp;"-"&amp;TEXT(INT(HOUR(Table1[[#This Row],[Patient Admission Date]])/3)*3+3,"00")</f>
        <v>18-21</v>
      </c>
      <c r="O5833" t="str" cm="1">
        <f t="array" ref="O5833">_xlfn.IFS(Table1[[#This Row],[Patient Age]]&lt;=14,"0-14",Table1[[#This Row],[Patient Age]]&lt;=29,"15-29",Table1[[#This Row],[Patient Age]]&lt;=44,"30-44",Table1[[#This Row],[Patient Age]]&lt;=59,"45-59",Table1[[#This Row],[Patient Age]]&lt;=74,"60-74",TRUE,"75+")</f>
        <v>45-59</v>
      </c>
      <c r="P5833" t="str" cm="1">
        <f t="array" ref="P5833">_xlfn.IFS(Table1[[#This Row],[Patient Waittime]]&lt;=15,"0-15",Table1[[#This Row],[Patient Waittime]]&lt;=30,"16-30",Table1[[#This Row],[Patient Waittime]]&lt;=45,"31-45",Table1[[#This Row],[Patient Waittime]]&lt;=60,"46-60",TRUE,"60+")</f>
        <v>31-45</v>
      </c>
      <c r="Q5833">
        <f>--(Table1[[#This Row],[Patient Waittime]]&lt;=30)</f>
        <v>0</v>
      </c>
      <c r="R5833">
        <f>--Table1[[#This Row],[Patient Admission Flag]]</f>
        <v>1</v>
      </c>
      <c r="S5833">
        <f>--AND(Table1[[#This Row],[WithinTarget]]=1,Table1[[#This Row],[Patient Satisfaction Score]]&gt;=7)</f>
        <v>0</v>
      </c>
      <c r="T5833" t="str">
        <f>IF(LEFT(Table1[[#This Row],[Patient Gender]],1)="F","Female","Male")</f>
        <v>Female</v>
      </c>
    </row>
    <row r="5834" spans="1:20" x14ac:dyDescent="0.3">
      <c r="A5834" t="s">
        <v>5938</v>
      </c>
      <c r="B5834" s="1">
        <v>45239.727777777778</v>
      </c>
      <c r="C5834" t="s">
        <v>13</v>
      </c>
      <c r="D5834">
        <v>49</v>
      </c>
      <c r="E5834" t="s">
        <v>22</v>
      </c>
      <c r="F5834" t="s">
        <v>11</v>
      </c>
      <c r="G5834" t="b">
        <v>1</v>
      </c>
      <c r="I5834">
        <v>52</v>
      </c>
      <c r="J5834" t="b">
        <v>1</v>
      </c>
      <c r="K5834">
        <f>YEAR(Table1[[#This Row],[Patient Admission Date]])</f>
        <v>2023</v>
      </c>
      <c r="L5834" t="str">
        <f>TEXT(Table1[[#This Row],[Patient Admission Date]],"mmm")</f>
        <v>Nov</v>
      </c>
      <c r="M5834" t="str">
        <f>TEXT(Table1[[#This Row],[Patient Admission Date]],"ddd")</f>
        <v>Thu</v>
      </c>
      <c r="N5834" t="str">
        <f>TEXT(INT(HOUR(Table1[[#This Row],[Patient Admission Date]])/3)*3,"00")&amp;"-"&amp;TEXT(INT(HOUR(Table1[[#This Row],[Patient Admission Date]])/3)*3+3,"00")</f>
        <v>15-18</v>
      </c>
      <c r="O5834" t="str" cm="1">
        <f t="array" ref="O5834">_xlfn.IFS(Table1[[#This Row],[Patient Age]]&lt;=14,"0-14",Table1[[#This Row],[Patient Age]]&lt;=29,"15-29",Table1[[#This Row],[Patient Age]]&lt;=44,"30-44",Table1[[#This Row],[Patient Age]]&lt;=59,"45-59",Table1[[#This Row],[Patient Age]]&lt;=74,"60-74",TRUE,"75+")</f>
        <v>45-59</v>
      </c>
      <c r="P5834" t="str" cm="1">
        <f t="array" ref="P5834">_xlfn.IFS(Table1[[#This Row],[Patient Waittime]]&lt;=15,"0-15",Table1[[#This Row],[Patient Waittime]]&lt;=30,"16-30",Table1[[#This Row],[Patient Waittime]]&lt;=45,"31-45",Table1[[#This Row],[Patient Waittime]]&lt;=60,"46-60",TRUE,"60+")</f>
        <v>46-60</v>
      </c>
      <c r="Q5834">
        <f>--(Table1[[#This Row],[Patient Waittime]]&lt;=30)</f>
        <v>0</v>
      </c>
      <c r="R5834">
        <f>--Table1[[#This Row],[Patient Admission Flag]]</f>
        <v>1</v>
      </c>
      <c r="S5834">
        <f>--AND(Table1[[#This Row],[WithinTarget]]=1,Table1[[#This Row],[Patient Satisfaction Score]]&gt;=7)</f>
        <v>0</v>
      </c>
      <c r="T5834" t="str">
        <f>IF(LEFT(Table1[[#This Row],[Patient Gender]],1)="F","Female","Male")</f>
        <v>Female</v>
      </c>
    </row>
    <row r="5835" spans="1:20" x14ac:dyDescent="0.3">
      <c r="A5835" t="s">
        <v>5939</v>
      </c>
      <c r="B5835" s="1">
        <v>45185.368055555555</v>
      </c>
      <c r="C5835" t="s">
        <v>13</v>
      </c>
      <c r="D5835">
        <v>35</v>
      </c>
      <c r="E5835" t="s">
        <v>22</v>
      </c>
      <c r="F5835" t="s">
        <v>11</v>
      </c>
      <c r="G5835" t="b">
        <v>1</v>
      </c>
      <c r="I5835">
        <v>12</v>
      </c>
      <c r="J5835" t="b">
        <v>1</v>
      </c>
      <c r="K5835">
        <f>YEAR(Table1[[#This Row],[Patient Admission Date]])</f>
        <v>2023</v>
      </c>
      <c r="L5835" t="str">
        <f>TEXT(Table1[[#This Row],[Patient Admission Date]],"mmm")</f>
        <v>Sep</v>
      </c>
      <c r="M5835" t="str">
        <f>TEXT(Table1[[#This Row],[Patient Admission Date]],"ddd")</f>
        <v>Sat</v>
      </c>
      <c r="N5835" t="str">
        <f>TEXT(INT(HOUR(Table1[[#This Row],[Patient Admission Date]])/3)*3,"00")&amp;"-"&amp;TEXT(INT(HOUR(Table1[[#This Row],[Patient Admission Date]])/3)*3+3,"00")</f>
        <v>06-09</v>
      </c>
      <c r="O5835" t="str" cm="1">
        <f t="array" ref="O5835">_xlfn.IFS(Table1[[#This Row],[Patient Age]]&lt;=14,"0-14",Table1[[#This Row],[Patient Age]]&lt;=29,"15-29",Table1[[#This Row],[Patient Age]]&lt;=44,"30-44",Table1[[#This Row],[Patient Age]]&lt;=59,"45-59",Table1[[#This Row],[Patient Age]]&lt;=74,"60-74",TRUE,"75+")</f>
        <v>30-44</v>
      </c>
      <c r="P5835" t="str" cm="1">
        <f t="array" ref="P5835">_xlfn.IFS(Table1[[#This Row],[Patient Waittime]]&lt;=15,"0-15",Table1[[#This Row],[Patient Waittime]]&lt;=30,"16-30",Table1[[#This Row],[Patient Waittime]]&lt;=45,"31-45",Table1[[#This Row],[Patient Waittime]]&lt;=60,"46-60",TRUE,"60+")</f>
        <v>0-15</v>
      </c>
      <c r="Q5835">
        <f>--(Table1[[#This Row],[Patient Waittime]]&lt;=30)</f>
        <v>1</v>
      </c>
      <c r="R5835">
        <f>--Table1[[#This Row],[Patient Admission Flag]]</f>
        <v>1</v>
      </c>
      <c r="S5835">
        <f>--AND(Table1[[#This Row],[WithinTarget]]=1,Table1[[#This Row],[Patient Satisfaction Score]]&gt;=7)</f>
        <v>0</v>
      </c>
      <c r="T5835" t="str">
        <f>IF(LEFT(Table1[[#This Row],[Patient Gender]],1)="F","Female","Male")</f>
        <v>Female</v>
      </c>
    </row>
    <row r="5836" spans="1:20" x14ac:dyDescent="0.3">
      <c r="A5836" t="s">
        <v>5940</v>
      </c>
      <c r="B5836" s="1">
        <v>45244.373611111114</v>
      </c>
      <c r="C5836" t="s">
        <v>13</v>
      </c>
      <c r="D5836">
        <v>43</v>
      </c>
      <c r="E5836" t="s">
        <v>22</v>
      </c>
      <c r="F5836" t="s">
        <v>11</v>
      </c>
      <c r="G5836" t="b">
        <v>1</v>
      </c>
      <c r="I5836">
        <v>22</v>
      </c>
      <c r="J5836" t="b">
        <v>1</v>
      </c>
      <c r="K5836">
        <f>YEAR(Table1[[#This Row],[Patient Admission Date]])</f>
        <v>2023</v>
      </c>
      <c r="L5836" t="str">
        <f>TEXT(Table1[[#This Row],[Patient Admission Date]],"mmm")</f>
        <v>Nov</v>
      </c>
      <c r="M5836" t="str">
        <f>TEXT(Table1[[#This Row],[Patient Admission Date]],"ddd")</f>
        <v>Tue</v>
      </c>
      <c r="N5836" t="str">
        <f>TEXT(INT(HOUR(Table1[[#This Row],[Patient Admission Date]])/3)*3,"00")&amp;"-"&amp;TEXT(INT(HOUR(Table1[[#This Row],[Patient Admission Date]])/3)*3+3,"00")</f>
        <v>06-09</v>
      </c>
      <c r="O5836" t="str" cm="1">
        <f t="array" ref="O5836">_xlfn.IFS(Table1[[#This Row],[Patient Age]]&lt;=14,"0-14",Table1[[#This Row],[Patient Age]]&lt;=29,"15-29",Table1[[#This Row],[Patient Age]]&lt;=44,"30-44",Table1[[#This Row],[Patient Age]]&lt;=59,"45-59",Table1[[#This Row],[Patient Age]]&lt;=74,"60-74",TRUE,"75+")</f>
        <v>30-44</v>
      </c>
      <c r="P5836" t="str" cm="1">
        <f t="array" ref="P5836">_xlfn.IFS(Table1[[#This Row],[Patient Waittime]]&lt;=15,"0-15",Table1[[#This Row],[Patient Waittime]]&lt;=30,"16-30",Table1[[#This Row],[Patient Waittime]]&lt;=45,"31-45",Table1[[#This Row],[Patient Waittime]]&lt;=60,"46-60",TRUE,"60+")</f>
        <v>16-30</v>
      </c>
      <c r="Q5836">
        <f>--(Table1[[#This Row],[Patient Waittime]]&lt;=30)</f>
        <v>1</v>
      </c>
      <c r="R5836">
        <f>--Table1[[#This Row],[Patient Admission Flag]]</f>
        <v>1</v>
      </c>
      <c r="S5836">
        <f>--AND(Table1[[#This Row],[WithinTarget]]=1,Table1[[#This Row],[Patient Satisfaction Score]]&gt;=7)</f>
        <v>0</v>
      </c>
      <c r="T5836" t="str">
        <f>IF(LEFT(Table1[[#This Row],[Patient Gender]],1)="F","Female","Male")</f>
        <v>Female</v>
      </c>
    </row>
    <row r="5837" spans="1:20" x14ac:dyDescent="0.3">
      <c r="A5837" t="s">
        <v>5941</v>
      </c>
      <c r="B5837" s="1">
        <v>45101.600694444445</v>
      </c>
      <c r="C5837" t="s">
        <v>13</v>
      </c>
      <c r="D5837">
        <v>61</v>
      </c>
      <c r="E5837" t="s">
        <v>22</v>
      </c>
      <c r="F5837" t="s">
        <v>11</v>
      </c>
      <c r="G5837" t="b">
        <v>1</v>
      </c>
      <c r="I5837">
        <v>34</v>
      </c>
      <c r="J5837" t="b">
        <v>1</v>
      </c>
      <c r="K5837">
        <f>YEAR(Table1[[#This Row],[Patient Admission Date]])</f>
        <v>2023</v>
      </c>
      <c r="L5837" t="str">
        <f>TEXT(Table1[[#This Row],[Patient Admission Date]],"mmm")</f>
        <v>Jun</v>
      </c>
      <c r="M5837" t="str">
        <f>TEXT(Table1[[#This Row],[Patient Admission Date]],"ddd")</f>
        <v>Sat</v>
      </c>
      <c r="N5837" t="str">
        <f>TEXT(INT(HOUR(Table1[[#This Row],[Patient Admission Date]])/3)*3,"00")&amp;"-"&amp;TEXT(INT(HOUR(Table1[[#This Row],[Patient Admission Date]])/3)*3+3,"00")</f>
        <v>12-15</v>
      </c>
      <c r="O5837" t="str" cm="1">
        <f t="array" ref="O5837">_xlfn.IFS(Table1[[#This Row],[Patient Age]]&lt;=14,"0-14",Table1[[#This Row],[Patient Age]]&lt;=29,"15-29",Table1[[#This Row],[Patient Age]]&lt;=44,"30-44",Table1[[#This Row],[Patient Age]]&lt;=59,"45-59",Table1[[#This Row],[Patient Age]]&lt;=74,"60-74",TRUE,"75+")</f>
        <v>60-74</v>
      </c>
      <c r="P5837" t="str" cm="1">
        <f t="array" ref="P5837">_xlfn.IFS(Table1[[#This Row],[Patient Waittime]]&lt;=15,"0-15",Table1[[#This Row],[Patient Waittime]]&lt;=30,"16-30",Table1[[#This Row],[Patient Waittime]]&lt;=45,"31-45",Table1[[#This Row],[Patient Waittime]]&lt;=60,"46-60",TRUE,"60+")</f>
        <v>31-45</v>
      </c>
      <c r="Q5837">
        <f>--(Table1[[#This Row],[Patient Waittime]]&lt;=30)</f>
        <v>0</v>
      </c>
      <c r="R5837">
        <f>--Table1[[#This Row],[Patient Admission Flag]]</f>
        <v>1</v>
      </c>
      <c r="S5837">
        <f>--AND(Table1[[#This Row],[WithinTarget]]=1,Table1[[#This Row],[Patient Satisfaction Score]]&gt;=7)</f>
        <v>0</v>
      </c>
      <c r="T5837" t="str">
        <f>IF(LEFT(Table1[[#This Row],[Patient Gender]],1)="F","Female","Male")</f>
        <v>Female</v>
      </c>
    </row>
    <row r="5838" spans="1:20" x14ac:dyDescent="0.3">
      <c r="A5838" t="s">
        <v>5942</v>
      </c>
      <c r="B5838" s="1">
        <v>45199.536805555559</v>
      </c>
      <c r="C5838" t="s">
        <v>13</v>
      </c>
      <c r="D5838">
        <v>39</v>
      </c>
      <c r="E5838" t="s">
        <v>22</v>
      </c>
      <c r="F5838" t="s">
        <v>11</v>
      </c>
      <c r="G5838" t="b">
        <v>1</v>
      </c>
      <c r="I5838">
        <v>43</v>
      </c>
      <c r="J5838" t="b">
        <v>1</v>
      </c>
      <c r="K5838">
        <f>YEAR(Table1[[#This Row],[Patient Admission Date]])</f>
        <v>2023</v>
      </c>
      <c r="L5838" t="str">
        <f>TEXT(Table1[[#This Row],[Patient Admission Date]],"mmm")</f>
        <v>Sep</v>
      </c>
      <c r="M5838" t="str">
        <f>TEXT(Table1[[#This Row],[Patient Admission Date]],"ddd")</f>
        <v>Sat</v>
      </c>
      <c r="N5838" t="str">
        <f>TEXT(INT(HOUR(Table1[[#This Row],[Patient Admission Date]])/3)*3,"00")&amp;"-"&amp;TEXT(INT(HOUR(Table1[[#This Row],[Patient Admission Date]])/3)*3+3,"00")</f>
        <v>12-15</v>
      </c>
      <c r="O5838" t="str" cm="1">
        <f t="array" ref="O5838">_xlfn.IFS(Table1[[#This Row],[Patient Age]]&lt;=14,"0-14",Table1[[#This Row],[Patient Age]]&lt;=29,"15-29",Table1[[#This Row],[Patient Age]]&lt;=44,"30-44",Table1[[#This Row],[Patient Age]]&lt;=59,"45-59",Table1[[#This Row],[Patient Age]]&lt;=74,"60-74",TRUE,"75+")</f>
        <v>30-44</v>
      </c>
      <c r="P5838" t="str" cm="1">
        <f t="array" ref="P5838">_xlfn.IFS(Table1[[#This Row],[Patient Waittime]]&lt;=15,"0-15",Table1[[#This Row],[Patient Waittime]]&lt;=30,"16-30",Table1[[#This Row],[Patient Waittime]]&lt;=45,"31-45",Table1[[#This Row],[Patient Waittime]]&lt;=60,"46-60",TRUE,"60+")</f>
        <v>31-45</v>
      </c>
      <c r="Q5838">
        <f>--(Table1[[#This Row],[Patient Waittime]]&lt;=30)</f>
        <v>0</v>
      </c>
      <c r="R5838">
        <f>--Table1[[#This Row],[Patient Admission Flag]]</f>
        <v>1</v>
      </c>
      <c r="S5838">
        <f>--AND(Table1[[#This Row],[WithinTarget]]=1,Table1[[#This Row],[Patient Satisfaction Score]]&gt;=7)</f>
        <v>0</v>
      </c>
      <c r="T5838" t="str">
        <f>IF(LEFT(Table1[[#This Row],[Patient Gender]],1)="F","Female","Male")</f>
        <v>Female</v>
      </c>
    </row>
    <row r="5839" spans="1:20" x14ac:dyDescent="0.3">
      <c r="A5839" t="s">
        <v>5943</v>
      </c>
      <c r="B5839" s="1">
        <v>45455.125694444447</v>
      </c>
      <c r="C5839" t="s">
        <v>13</v>
      </c>
      <c r="D5839">
        <v>12</v>
      </c>
      <c r="E5839" t="s">
        <v>22</v>
      </c>
      <c r="F5839" t="s">
        <v>11</v>
      </c>
      <c r="G5839" t="b">
        <v>1</v>
      </c>
      <c r="I5839">
        <v>45</v>
      </c>
      <c r="J5839" t="b">
        <v>1</v>
      </c>
      <c r="K5839">
        <f>YEAR(Table1[[#This Row],[Patient Admission Date]])</f>
        <v>2024</v>
      </c>
      <c r="L5839" t="str">
        <f>TEXT(Table1[[#This Row],[Patient Admission Date]],"mmm")</f>
        <v>Jun</v>
      </c>
      <c r="M5839" t="str">
        <f>TEXT(Table1[[#This Row],[Patient Admission Date]],"ddd")</f>
        <v>Wed</v>
      </c>
      <c r="N5839" t="str">
        <f>TEXT(INT(HOUR(Table1[[#This Row],[Patient Admission Date]])/3)*3,"00")&amp;"-"&amp;TEXT(INT(HOUR(Table1[[#This Row],[Patient Admission Date]])/3)*3+3,"00")</f>
        <v>03-06</v>
      </c>
      <c r="O5839" t="str" cm="1">
        <f t="array" ref="O5839">_xlfn.IFS(Table1[[#This Row],[Patient Age]]&lt;=14,"0-14",Table1[[#This Row],[Patient Age]]&lt;=29,"15-29",Table1[[#This Row],[Patient Age]]&lt;=44,"30-44",Table1[[#This Row],[Patient Age]]&lt;=59,"45-59",Table1[[#This Row],[Patient Age]]&lt;=74,"60-74",TRUE,"75+")</f>
        <v>0-14</v>
      </c>
      <c r="P5839" t="str" cm="1">
        <f t="array" ref="P5839">_xlfn.IFS(Table1[[#This Row],[Patient Waittime]]&lt;=15,"0-15",Table1[[#This Row],[Patient Waittime]]&lt;=30,"16-30",Table1[[#This Row],[Patient Waittime]]&lt;=45,"31-45",Table1[[#This Row],[Patient Waittime]]&lt;=60,"46-60",TRUE,"60+")</f>
        <v>31-45</v>
      </c>
      <c r="Q5839">
        <f>--(Table1[[#This Row],[Patient Waittime]]&lt;=30)</f>
        <v>0</v>
      </c>
      <c r="R5839">
        <f>--Table1[[#This Row],[Patient Admission Flag]]</f>
        <v>1</v>
      </c>
      <c r="S5839">
        <f>--AND(Table1[[#This Row],[WithinTarget]]=1,Table1[[#This Row],[Patient Satisfaction Score]]&gt;=7)</f>
        <v>0</v>
      </c>
      <c r="T5839" t="str">
        <f>IF(LEFT(Table1[[#This Row],[Patient Gender]],1)="F","Female","Male")</f>
        <v>Female</v>
      </c>
    </row>
    <row r="5840" spans="1:20" x14ac:dyDescent="0.3">
      <c r="A5840" t="s">
        <v>5944</v>
      </c>
      <c r="B5840" s="1">
        <v>45529.625694444447</v>
      </c>
      <c r="C5840" t="s">
        <v>13</v>
      </c>
      <c r="D5840">
        <v>51</v>
      </c>
      <c r="E5840" t="s">
        <v>22</v>
      </c>
      <c r="F5840" t="s">
        <v>11</v>
      </c>
      <c r="G5840" t="b">
        <v>1</v>
      </c>
      <c r="I5840">
        <v>15</v>
      </c>
      <c r="J5840" t="b">
        <v>1</v>
      </c>
      <c r="K5840">
        <f>YEAR(Table1[[#This Row],[Patient Admission Date]])</f>
        <v>2024</v>
      </c>
      <c r="L5840" t="str">
        <f>TEXT(Table1[[#This Row],[Patient Admission Date]],"mmm")</f>
        <v>Aug</v>
      </c>
      <c r="M5840" t="str">
        <f>TEXT(Table1[[#This Row],[Patient Admission Date]],"ddd")</f>
        <v>Sun</v>
      </c>
      <c r="N5840" t="str">
        <f>TEXT(INT(HOUR(Table1[[#This Row],[Patient Admission Date]])/3)*3,"00")&amp;"-"&amp;TEXT(INT(HOUR(Table1[[#This Row],[Patient Admission Date]])/3)*3+3,"00")</f>
        <v>15-18</v>
      </c>
      <c r="O5840" t="str" cm="1">
        <f t="array" ref="O5840">_xlfn.IFS(Table1[[#This Row],[Patient Age]]&lt;=14,"0-14",Table1[[#This Row],[Patient Age]]&lt;=29,"15-29",Table1[[#This Row],[Patient Age]]&lt;=44,"30-44",Table1[[#This Row],[Patient Age]]&lt;=59,"45-59",Table1[[#This Row],[Patient Age]]&lt;=74,"60-74",TRUE,"75+")</f>
        <v>45-59</v>
      </c>
      <c r="P5840" t="str" cm="1">
        <f t="array" ref="P5840">_xlfn.IFS(Table1[[#This Row],[Patient Waittime]]&lt;=15,"0-15",Table1[[#This Row],[Patient Waittime]]&lt;=30,"16-30",Table1[[#This Row],[Patient Waittime]]&lt;=45,"31-45",Table1[[#This Row],[Patient Waittime]]&lt;=60,"46-60",TRUE,"60+")</f>
        <v>0-15</v>
      </c>
      <c r="Q5840">
        <f>--(Table1[[#This Row],[Patient Waittime]]&lt;=30)</f>
        <v>1</v>
      </c>
      <c r="R5840">
        <f>--Table1[[#This Row],[Patient Admission Flag]]</f>
        <v>1</v>
      </c>
      <c r="S5840">
        <f>--AND(Table1[[#This Row],[WithinTarget]]=1,Table1[[#This Row],[Patient Satisfaction Score]]&gt;=7)</f>
        <v>0</v>
      </c>
      <c r="T5840" t="str">
        <f>IF(LEFT(Table1[[#This Row],[Patient Gender]],1)="F","Female","Male")</f>
        <v>Female</v>
      </c>
    </row>
    <row r="5841" spans="1:20" x14ac:dyDescent="0.3">
      <c r="A5841" t="s">
        <v>5945</v>
      </c>
      <c r="B5841" s="1">
        <v>45062.984027777777</v>
      </c>
      <c r="C5841" t="s">
        <v>13</v>
      </c>
      <c r="D5841">
        <v>72</v>
      </c>
      <c r="E5841" t="s">
        <v>22</v>
      </c>
      <c r="F5841" t="s">
        <v>11</v>
      </c>
      <c r="G5841" t="b">
        <v>1</v>
      </c>
      <c r="I5841">
        <v>31</v>
      </c>
      <c r="J5841" t="b">
        <v>1</v>
      </c>
      <c r="K5841">
        <f>YEAR(Table1[[#This Row],[Patient Admission Date]])</f>
        <v>2023</v>
      </c>
      <c r="L5841" t="str">
        <f>TEXT(Table1[[#This Row],[Patient Admission Date]],"mmm")</f>
        <v>May</v>
      </c>
      <c r="M5841" t="str">
        <f>TEXT(Table1[[#This Row],[Patient Admission Date]],"ddd")</f>
        <v>Tue</v>
      </c>
      <c r="N5841" t="str">
        <f>TEXT(INT(HOUR(Table1[[#This Row],[Patient Admission Date]])/3)*3,"00")&amp;"-"&amp;TEXT(INT(HOUR(Table1[[#This Row],[Patient Admission Date]])/3)*3+3,"00")</f>
        <v>21-24</v>
      </c>
      <c r="O5841" t="str" cm="1">
        <f t="array" ref="O5841">_xlfn.IFS(Table1[[#This Row],[Patient Age]]&lt;=14,"0-14",Table1[[#This Row],[Patient Age]]&lt;=29,"15-29",Table1[[#This Row],[Patient Age]]&lt;=44,"30-44",Table1[[#This Row],[Patient Age]]&lt;=59,"45-59",Table1[[#This Row],[Patient Age]]&lt;=74,"60-74",TRUE,"75+")</f>
        <v>60-74</v>
      </c>
      <c r="P5841" t="str" cm="1">
        <f t="array" ref="P5841">_xlfn.IFS(Table1[[#This Row],[Patient Waittime]]&lt;=15,"0-15",Table1[[#This Row],[Patient Waittime]]&lt;=30,"16-30",Table1[[#This Row],[Patient Waittime]]&lt;=45,"31-45",Table1[[#This Row],[Patient Waittime]]&lt;=60,"46-60",TRUE,"60+")</f>
        <v>31-45</v>
      </c>
      <c r="Q5841">
        <f>--(Table1[[#This Row],[Patient Waittime]]&lt;=30)</f>
        <v>0</v>
      </c>
      <c r="R5841">
        <f>--Table1[[#This Row],[Patient Admission Flag]]</f>
        <v>1</v>
      </c>
      <c r="S5841">
        <f>--AND(Table1[[#This Row],[WithinTarget]]=1,Table1[[#This Row],[Patient Satisfaction Score]]&gt;=7)</f>
        <v>0</v>
      </c>
      <c r="T5841" t="str">
        <f>IF(LEFT(Table1[[#This Row],[Patient Gender]],1)="F","Female","Male")</f>
        <v>Female</v>
      </c>
    </row>
    <row r="5842" spans="1:20" x14ac:dyDescent="0.3">
      <c r="A5842" t="s">
        <v>5946</v>
      </c>
      <c r="B5842" s="1">
        <v>45562.665277777778</v>
      </c>
      <c r="C5842" t="s">
        <v>13</v>
      </c>
      <c r="D5842">
        <v>41</v>
      </c>
      <c r="E5842" t="s">
        <v>22</v>
      </c>
      <c r="F5842" t="s">
        <v>11</v>
      </c>
      <c r="G5842" t="b">
        <v>1</v>
      </c>
      <c r="I5842">
        <v>19</v>
      </c>
      <c r="J5842" t="b">
        <v>1</v>
      </c>
      <c r="K5842">
        <f>YEAR(Table1[[#This Row],[Patient Admission Date]])</f>
        <v>2024</v>
      </c>
      <c r="L5842" t="str">
        <f>TEXT(Table1[[#This Row],[Patient Admission Date]],"mmm")</f>
        <v>Sep</v>
      </c>
      <c r="M5842" t="str">
        <f>TEXT(Table1[[#This Row],[Patient Admission Date]],"ddd")</f>
        <v>Fri</v>
      </c>
      <c r="N5842" t="str">
        <f>TEXT(INT(HOUR(Table1[[#This Row],[Patient Admission Date]])/3)*3,"00")&amp;"-"&amp;TEXT(INT(HOUR(Table1[[#This Row],[Patient Admission Date]])/3)*3+3,"00")</f>
        <v>15-18</v>
      </c>
      <c r="O5842" t="str" cm="1">
        <f t="array" ref="O5842">_xlfn.IFS(Table1[[#This Row],[Patient Age]]&lt;=14,"0-14",Table1[[#This Row],[Patient Age]]&lt;=29,"15-29",Table1[[#This Row],[Patient Age]]&lt;=44,"30-44",Table1[[#This Row],[Patient Age]]&lt;=59,"45-59",Table1[[#This Row],[Patient Age]]&lt;=74,"60-74",TRUE,"75+")</f>
        <v>30-44</v>
      </c>
      <c r="P5842" t="str" cm="1">
        <f t="array" ref="P5842">_xlfn.IFS(Table1[[#This Row],[Patient Waittime]]&lt;=15,"0-15",Table1[[#This Row],[Patient Waittime]]&lt;=30,"16-30",Table1[[#This Row],[Patient Waittime]]&lt;=45,"31-45",Table1[[#This Row],[Patient Waittime]]&lt;=60,"46-60",TRUE,"60+")</f>
        <v>16-30</v>
      </c>
      <c r="Q5842">
        <f>--(Table1[[#This Row],[Patient Waittime]]&lt;=30)</f>
        <v>1</v>
      </c>
      <c r="R5842">
        <f>--Table1[[#This Row],[Patient Admission Flag]]</f>
        <v>1</v>
      </c>
      <c r="S5842">
        <f>--AND(Table1[[#This Row],[WithinTarget]]=1,Table1[[#This Row],[Patient Satisfaction Score]]&gt;=7)</f>
        <v>0</v>
      </c>
      <c r="T5842" t="str">
        <f>IF(LEFT(Table1[[#This Row],[Patient Gender]],1)="F","Female","Male")</f>
        <v>Female</v>
      </c>
    </row>
    <row r="5843" spans="1:20" x14ac:dyDescent="0.3">
      <c r="A5843" t="s">
        <v>5947</v>
      </c>
      <c r="B5843" s="1">
        <v>45410.707638888889</v>
      </c>
      <c r="C5843" t="s">
        <v>13</v>
      </c>
      <c r="D5843">
        <v>6</v>
      </c>
      <c r="E5843" t="s">
        <v>22</v>
      </c>
      <c r="F5843" t="s">
        <v>11</v>
      </c>
      <c r="G5843" t="b">
        <v>1</v>
      </c>
      <c r="I5843">
        <v>23</v>
      </c>
      <c r="J5843" t="b">
        <v>1</v>
      </c>
      <c r="K5843">
        <f>YEAR(Table1[[#This Row],[Patient Admission Date]])</f>
        <v>2024</v>
      </c>
      <c r="L5843" t="str">
        <f>TEXT(Table1[[#This Row],[Patient Admission Date]],"mmm")</f>
        <v>Apr</v>
      </c>
      <c r="M5843" t="str">
        <f>TEXT(Table1[[#This Row],[Patient Admission Date]],"ddd")</f>
        <v>Sun</v>
      </c>
      <c r="N5843" t="str">
        <f>TEXT(INT(HOUR(Table1[[#This Row],[Patient Admission Date]])/3)*3,"00")&amp;"-"&amp;TEXT(INT(HOUR(Table1[[#This Row],[Patient Admission Date]])/3)*3+3,"00")</f>
        <v>15-18</v>
      </c>
      <c r="O5843" t="str" cm="1">
        <f t="array" ref="O5843">_xlfn.IFS(Table1[[#This Row],[Patient Age]]&lt;=14,"0-14",Table1[[#This Row],[Patient Age]]&lt;=29,"15-29",Table1[[#This Row],[Patient Age]]&lt;=44,"30-44",Table1[[#This Row],[Patient Age]]&lt;=59,"45-59",Table1[[#This Row],[Patient Age]]&lt;=74,"60-74",TRUE,"75+")</f>
        <v>0-14</v>
      </c>
      <c r="P5843" t="str" cm="1">
        <f t="array" ref="P5843">_xlfn.IFS(Table1[[#This Row],[Patient Waittime]]&lt;=15,"0-15",Table1[[#This Row],[Patient Waittime]]&lt;=30,"16-30",Table1[[#This Row],[Patient Waittime]]&lt;=45,"31-45",Table1[[#This Row],[Patient Waittime]]&lt;=60,"46-60",TRUE,"60+")</f>
        <v>16-30</v>
      </c>
      <c r="Q5843">
        <f>--(Table1[[#This Row],[Patient Waittime]]&lt;=30)</f>
        <v>1</v>
      </c>
      <c r="R5843">
        <f>--Table1[[#This Row],[Patient Admission Flag]]</f>
        <v>1</v>
      </c>
      <c r="S5843">
        <f>--AND(Table1[[#This Row],[WithinTarget]]=1,Table1[[#This Row],[Patient Satisfaction Score]]&gt;=7)</f>
        <v>0</v>
      </c>
      <c r="T5843" t="str">
        <f>IF(LEFT(Table1[[#This Row],[Patient Gender]],1)="F","Female","Male")</f>
        <v>Female</v>
      </c>
    </row>
    <row r="5844" spans="1:20" x14ac:dyDescent="0.3">
      <c r="A5844" t="s">
        <v>5948</v>
      </c>
      <c r="B5844" s="1">
        <v>45557.790277777778</v>
      </c>
      <c r="C5844" t="s">
        <v>13</v>
      </c>
      <c r="D5844">
        <v>12</v>
      </c>
      <c r="E5844" t="s">
        <v>22</v>
      </c>
      <c r="F5844" t="s">
        <v>11</v>
      </c>
      <c r="G5844" t="b">
        <v>1</v>
      </c>
      <c r="I5844">
        <v>33</v>
      </c>
      <c r="J5844" t="b">
        <v>1</v>
      </c>
      <c r="K5844">
        <f>YEAR(Table1[[#This Row],[Patient Admission Date]])</f>
        <v>2024</v>
      </c>
      <c r="L5844" t="str">
        <f>TEXT(Table1[[#This Row],[Patient Admission Date]],"mmm")</f>
        <v>Sep</v>
      </c>
      <c r="M5844" t="str">
        <f>TEXT(Table1[[#This Row],[Patient Admission Date]],"ddd")</f>
        <v>Sun</v>
      </c>
      <c r="N5844" t="str">
        <f>TEXT(INT(HOUR(Table1[[#This Row],[Patient Admission Date]])/3)*3,"00")&amp;"-"&amp;TEXT(INT(HOUR(Table1[[#This Row],[Patient Admission Date]])/3)*3+3,"00")</f>
        <v>18-21</v>
      </c>
      <c r="O5844" t="str" cm="1">
        <f t="array" ref="O5844">_xlfn.IFS(Table1[[#This Row],[Patient Age]]&lt;=14,"0-14",Table1[[#This Row],[Patient Age]]&lt;=29,"15-29",Table1[[#This Row],[Patient Age]]&lt;=44,"30-44",Table1[[#This Row],[Patient Age]]&lt;=59,"45-59",Table1[[#This Row],[Patient Age]]&lt;=74,"60-74",TRUE,"75+")</f>
        <v>0-14</v>
      </c>
      <c r="P5844" t="str" cm="1">
        <f t="array" ref="P5844">_xlfn.IFS(Table1[[#This Row],[Patient Waittime]]&lt;=15,"0-15",Table1[[#This Row],[Patient Waittime]]&lt;=30,"16-30",Table1[[#This Row],[Patient Waittime]]&lt;=45,"31-45",Table1[[#This Row],[Patient Waittime]]&lt;=60,"46-60",TRUE,"60+")</f>
        <v>31-45</v>
      </c>
      <c r="Q5844">
        <f>--(Table1[[#This Row],[Patient Waittime]]&lt;=30)</f>
        <v>0</v>
      </c>
      <c r="R5844">
        <f>--Table1[[#This Row],[Patient Admission Flag]]</f>
        <v>1</v>
      </c>
      <c r="S5844">
        <f>--AND(Table1[[#This Row],[WithinTarget]]=1,Table1[[#This Row],[Patient Satisfaction Score]]&gt;=7)</f>
        <v>0</v>
      </c>
      <c r="T5844" t="str">
        <f>IF(LEFT(Table1[[#This Row],[Patient Gender]],1)="F","Female","Male")</f>
        <v>Female</v>
      </c>
    </row>
    <row r="5845" spans="1:20" x14ac:dyDescent="0.3">
      <c r="A5845" t="s">
        <v>5949</v>
      </c>
      <c r="B5845" s="1">
        <v>45183.89166666667</v>
      </c>
      <c r="C5845" t="s">
        <v>13</v>
      </c>
      <c r="D5845">
        <v>23</v>
      </c>
      <c r="E5845" t="s">
        <v>22</v>
      </c>
      <c r="F5845" t="s">
        <v>11</v>
      </c>
      <c r="G5845" t="b">
        <v>1</v>
      </c>
      <c r="I5845">
        <v>34</v>
      </c>
      <c r="J5845" t="b">
        <v>1</v>
      </c>
      <c r="K5845">
        <f>YEAR(Table1[[#This Row],[Patient Admission Date]])</f>
        <v>2023</v>
      </c>
      <c r="L5845" t="str">
        <f>TEXT(Table1[[#This Row],[Patient Admission Date]],"mmm")</f>
        <v>Sep</v>
      </c>
      <c r="M5845" t="str">
        <f>TEXT(Table1[[#This Row],[Patient Admission Date]],"ddd")</f>
        <v>Thu</v>
      </c>
      <c r="N5845" t="str">
        <f>TEXT(INT(HOUR(Table1[[#This Row],[Patient Admission Date]])/3)*3,"00")&amp;"-"&amp;TEXT(INT(HOUR(Table1[[#This Row],[Patient Admission Date]])/3)*3+3,"00")</f>
        <v>21-24</v>
      </c>
      <c r="O5845" t="str" cm="1">
        <f t="array" ref="O5845">_xlfn.IFS(Table1[[#This Row],[Patient Age]]&lt;=14,"0-14",Table1[[#This Row],[Patient Age]]&lt;=29,"15-29",Table1[[#This Row],[Patient Age]]&lt;=44,"30-44",Table1[[#This Row],[Patient Age]]&lt;=59,"45-59",Table1[[#This Row],[Patient Age]]&lt;=74,"60-74",TRUE,"75+")</f>
        <v>15-29</v>
      </c>
      <c r="P5845" t="str" cm="1">
        <f t="array" ref="P5845">_xlfn.IFS(Table1[[#This Row],[Patient Waittime]]&lt;=15,"0-15",Table1[[#This Row],[Patient Waittime]]&lt;=30,"16-30",Table1[[#This Row],[Patient Waittime]]&lt;=45,"31-45",Table1[[#This Row],[Patient Waittime]]&lt;=60,"46-60",TRUE,"60+")</f>
        <v>31-45</v>
      </c>
      <c r="Q5845">
        <f>--(Table1[[#This Row],[Patient Waittime]]&lt;=30)</f>
        <v>0</v>
      </c>
      <c r="R5845">
        <f>--Table1[[#This Row],[Patient Admission Flag]]</f>
        <v>1</v>
      </c>
      <c r="S5845">
        <f>--AND(Table1[[#This Row],[WithinTarget]]=1,Table1[[#This Row],[Patient Satisfaction Score]]&gt;=7)</f>
        <v>0</v>
      </c>
      <c r="T5845" t="str">
        <f>IF(LEFT(Table1[[#This Row],[Patient Gender]],1)="F","Female","Male")</f>
        <v>Female</v>
      </c>
    </row>
    <row r="5846" spans="1:20" x14ac:dyDescent="0.3">
      <c r="A5846" t="s">
        <v>5950</v>
      </c>
      <c r="B5846" s="1">
        <v>45155.40625</v>
      </c>
      <c r="C5846" t="s">
        <v>13</v>
      </c>
      <c r="D5846">
        <v>29</v>
      </c>
      <c r="E5846" t="s">
        <v>22</v>
      </c>
      <c r="F5846" t="s">
        <v>11</v>
      </c>
      <c r="G5846" t="b">
        <v>1</v>
      </c>
      <c r="I5846">
        <v>42</v>
      </c>
      <c r="J5846" t="b">
        <v>1</v>
      </c>
      <c r="K5846">
        <f>YEAR(Table1[[#This Row],[Patient Admission Date]])</f>
        <v>2023</v>
      </c>
      <c r="L5846" t="str">
        <f>TEXT(Table1[[#This Row],[Patient Admission Date]],"mmm")</f>
        <v>Aug</v>
      </c>
      <c r="M5846" t="str">
        <f>TEXT(Table1[[#This Row],[Patient Admission Date]],"ddd")</f>
        <v>Thu</v>
      </c>
      <c r="N5846" t="str">
        <f>TEXT(INT(HOUR(Table1[[#This Row],[Patient Admission Date]])/3)*3,"00")&amp;"-"&amp;TEXT(INT(HOUR(Table1[[#This Row],[Patient Admission Date]])/3)*3+3,"00")</f>
        <v>09-12</v>
      </c>
      <c r="O5846" t="str" cm="1">
        <f t="array" ref="O5846">_xlfn.IFS(Table1[[#This Row],[Patient Age]]&lt;=14,"0-14",Table1[[#This Row],[Patient Age]]&lt;=29,"15-29",Table1[[#This Row],[Patient Age]]&lt;=44,"30-44",Table1[[#This Row],[Patient Age]]&lt;=59,"45-59",Table1[[#This Row],[Patient Age]]&lt;=74,"60-74",TRUE,"75+")</f>
        <v>15-29</v>
      </c>
      <c r="P5846" t="str" cm="1">
        <f t="array" ref="P5846">_xlfn.IFS(Table1[[#This Row],[Patient Waittime]]&lt;=15,"0-15",Table1[[#This Row],[Patient Waittime]]&lt;=30,"16-30",Table1[[#This Row],[Patient Waittime]]&lt;=45,"31-45",Table1[[#This Row],[Patient Waittime]]&lt;=60,"46-60",TRUE,"60+")</f>
        <v>31-45</v>
      </c>
      <c r="Q5846">
        <f>--(Table1[[#This Row],[Patient Waittime]]&lt;=30)</f>
        <v>0</v>
      </c>
      <c r="R5846">
        <f>--Table1[[#This Row],[Patient Admission Flag]]</f>
        <v>1</v>
      </c>
      <c r="S5846">
        <f>--AND(Table1[[#This Row],[WithinTarget]]=1,Table1[[#This Row],[Patient Satisfaction Score]]&gt;=7)</f>
        <v>0</v>
      </c>
      <c r="T5846" t="str">
        <f>IF(LEFT(Table1[[#This Row],[Patient Gender]],1)="F","Female","Male")</f>
        <v>Female</v>
      </c>
    </row>
    <row r="5847" spans="1:20" x14ac:dyDescent="0.3">
      <c r="A5847" t="s">
        <v>5951</v>
      </c>
      <c r="B5847" s="1">
        <v>45104.541666666664</v>
      </c>
      <c r="C5847" t="s">
        <v>13</v>
      </c>
      <c r="D5847">
        <v>15</v>
      </c>
      <c r="E5847" t="s">
        <v>22</v>
      </c>
      <c r="F5847" t="s">
        <v>11</v>
      </c>
      <c r="G5847" t="b">
        <v>1</v>
      </c>
      <c r="I5847">
        <v>50</v>
      </c>
      <c r="J5847" t="b">
        <v>1</v>
      </c>
      <c r="K5847">
        <f>YEAR(Table1[[#This Row],[Patient Admission Date]])</f>
        <v>2023</v>
      </c>
      <c r="L5847" t="str">
        <f>TEXT(Table1[[#This Row],[Patient Admission Date]],"mmm")</f>
        <v>Jun</v>
      </c>
      <c r="M5847" t="str">
        <f>TEXT(Table1[[#This Row],[Patient Admission Date]],"ddd")</f>
        <v>Tue</v>
      </c>
      <c r="N5847" t="str">
        <f>TEXT(INT(HOUR(Table1[[#This Row],[Patient Admission Date]])/3)*3,"00")&amp;"-"&amp;TEXT(INT(HOUR(Table1[[#This Row],[Patient Admission Date]])/3)*3+3,"00")</f>
        <v>12-15</v>
      </c>
      <c r="O5847" t="str" cm="1">
        <f t="array" ref="O5847">_xlfn.IFS(Table1[[#This Row],[Patient Age]]&lt;=14,"0-14",Table1[[#This Row],[Patient Age]]&lt;=29,"15-29",Table1[[#This Row],[Patient Age]]&lt;=44,"30-44",Table1[[#This Row],[Patient Age]]&lt;=59,"45-59",Table1[[#This Row],[Patient Age]]&lt;=74,"60-74",TRUE,"75+")</f>
        <v>15-29</v>
      </c>
      <c r="P5847" t="str" cm="1">
        <f t="array" ref="P5847">_xlfn.IFS(Table1[[#This Row],[Patient Waittime]]&lt;=15,"0-15",Table1[[#This Row],[Patient Waittime]]&lt;=30,"16-30",Table1[[#This Row],[Patient Waittime]]&lt;=45,"31-45",Table1[[#This Row],[Patient Waittime]]&lt;=60,"46-60",TRUE,"60+")</f>
        <v>46-60</v>
      </c>
      <c r="Q5847">
        <f>--(Table1[[#This Row],[Patient Waittime]]&lt;=30)</f>
        <v>0</v>
      </c>
      <c r="R5847">
        <f>--Table1[[#This Row],[Patient Admission Flag]]</f>
        <v>1</v>
      </c>
      <c r="S5847">
        <f>--AND(Table1[[#This Row],[WithinTarget]]=1,Table1[[#This Row],[Patient Satisfaction Score]]&gt;=7)</f>
        <v>0</v>
      </c>
      <c r="T5847" t="str">
        <f>IF(LEFT(Table1[[#This Row],[Patient Gender]],1)="F","Female","Male")</f>
        <v>Female</v>
      </c>
    </row>
    <row r="5848" spans="1:20" x14ac:dyDescent="0.3">
      <c r="A5848" t="s">
        <v>5952</v>
      </c>
      <c r="B5848" s="1">
        <v>45458.35833333333</v>
      </c>
      <c r="C5848" t="s">
        <v>13</v>
      </c>
      <c r="D5848">
        <v>41</v>
      </c>
      <c r="E5848" t="s">
        <v>22</v>
      </c>
      <c r="F5848" t="s">
        <v>11</v>
      </c>
      <c r="G5848" t="b">
        <v>1</v>
      </c>
      <c r="I5848">
        <v>58</v>
      </c>
      <c r="J5848" t="b">
        <v>1</v>
      </c>
      <c r="K5848">
        <f>YEAR(Table1[[#This Row],[Patient Admission Date]])</f>
        <v>2024</v>
      </c>
      <c r="L5848" t="str">
        <f>TEXT(Table1[[#This Row],[Patient Admission Date]],"mmm")</f>
        <v>Jun</v>
      </c>
      <c r="M5848" t="str">
        <f>TEXT(Table1[[#This Row],[Patient Admission Date]],"ddd")</f>
        <v>Sat</v>
      </c>
      <c r="N5848" t="str">
        <f>TEXT(INT(HOUR(Table1[[#This Row],[Patient Admission Date]])/3)*3,"00")&amp;"-"&amp;TEXT(INT(HOUR(Table1[[#This Row],[Patient Admission Date]])/3)*3+3,"00")</f>
        <v>06-09</v>
      </c>
      <c r="O5848" t="str" cm="1">
        <f t="array" ref="O5848">_xlfn.IFS(Table1[[#This Row],[Patient Age]]&lt;=14,"0-14",Table1[[#This Row],[Patient Age]]&lt;=29,"15-29",Table1[[#This Row],[Patient Age]]&lt;=44,"30-44",Table1[[#This Row],[Patient Age]]&lt;=59,"45-59",Table1[[#This Row],[Patient Age]]&lt;=74,"60-74",TRUE,"75+")</f>
        <v>30-44</v>
      </c>
      <c r="P5848" t="str" cm="1">
        <f t="array" ref="P5848">_xlfn.IFS(Table1[[#This Row],[Patient Waittime]]&lt;=15,"0-15",Table1[[#This Row],[Patient Waittime]]&lt;=30,"16-30",Table1[[#This Row],[Patient Waittime]]&lt;=45,"31-45",Table1[[#This Row],[Patient Waittime]]&lt;=60,"46-60",TRUE,"60+")</f>
        <v>46-60</v>
      </c>
      <c r="Q5848">
        <f>--(Table1[[#This Row],[Patient Waittime]]&lt;=30)</f>
        <v>0</v>
      </c>
      <c r="R5848">
        <f>--Table1[[#This Row],[Patient Admission Flag]]</f>
        <v>1</v>
      </c>
      <c r="S5848">
        <f>--AND(Table1[[#This Row],[WithinTarget]]=1,Table1[[#This Row],[Patient Satisfaction Score]]&gt;=7)</f>
        <v>0</v>
      </c>
      <c r="T5848" t="str">
        <f>IF(LEFT(Table1[[#This Row],[Patient Gender]],1)="F","Female","Male")</f>
        <v>Female</v>
      </c>
    </row>
    <row r="5849" spans="1:20" x14ac:dyDescent="0.3">
      <c r="A5849" t="s">
        <v>5953</v>
      </c>
      <c r="B5849" s="1">
        <v>45316.373611111114</v>
      </c>
      <c r="C5849" t="s">
        <v>13</v>
      </c>
      <c r="D5849">
        <v>12</v>
      </c>
      <c r="E5849" t="s">
        <v>22</v>
      </c>
      <c r="F5849" t="s">
        <v>11</v>
      </c>
      <c r="G5849" t="b">
        <v>1</v>
      </c>
      <c r="I5849">
        <v>50</v>
      </c>
      <c r="J5849" t="b">
        <v>1</v>
      </c>
      <c r="K5849">
        <f>YEAR(Table1[[#This Row],[Patient Admission Date]])</f>
        <v>2024</v>
      </c>
      <c r="L5849" t="str">
        <f>TEXT(Table1[[#This Row],[Patient Admission Date]],"mmm")</f>
        <v>Jan</v>
      </c>
      <c r="M5849" t="str">
        <f>TEXT(Table1[[#This Row],[Patient Admission Date]],"ddd")</f>
        <v>Thu</v>
      </c>
      <c r="N5849" t="str">
        <f>TEXT(INT(HOUR(Table1[[#This Row],[Patient Admission Date]])/3)*3,"00")&amp;"-"&amp;TEXT(INT(HOUR(Table1[[#This Row],[Patient Admission Date]])/3)*3+3,"00")</f>
        <v>06-09</v>
      </c>
      <c r="O5849" t="str" cm="1">
        <f t="array" ref="O5849">_xlfn.IFS(Table1[[#This Row],[Patient Age]]&lt;=14,"0-14",Table1[[#This Row],[Patient Age]]&lt;=29,"15-29",Table1[[#This Row],[Patient Age]]&lt;=44,"30-44",Table1[[#This Row],[Patient Age]]&lt;=59,"45-59",Table1[[#This Row],[Patient Age]]&lt;=74,"60-74",TRUE,"75+")</f>
        <v>0-14</v>
      </c>
      <c r="P5849" t="str" cm="1">
        <f t="array" ref="P5849">_xlfn.IFS(Table1[[#This Row],[Patient Waittime]]&lt;=15,"0-15",Table1[[#This Row],[Patient Waittime]]&lt;=30,"16-30",Table1[[#This Row],[Patient Waittime]]&lt;=45,"31-45",Table1[[#This Row],[Patient Waittime]]&lt;=60,"46-60",TRUE,"60+")</f>
        <v>46-60</v>
      </c>
      <c r="Q5849">
        <f>--(Table1[[#This Row],[Patient Waittime]]&lt;=30)</f>
        <v>0</v>
      </c>
      <c r="R5849">
        <f>--Table1[[#This Row],[Patient Admission Flag]]</f>
        <v>1</v>
      </c>
      <c r="S5849">
        <f>--AND(Table1[[#This Row],[WithinTarget]]=1,Table1[[#This Row],[Patient Satisfaction Score]]&gt;=7)</f>
        <v>0</v>
      </c>
      <c r="T5849" t="str">
        <f>IF(LEFT(Table1[[#This Row],[Patient Gender]],1)="F","Female","Male")</f>
        <v>Female</v>
      </c>
    </row>
    <row r="5850" spans="1:20" x14ac:dyDescent="0.3">
      <c r="A5850" t="s">
        <v>5954</v>
      </c>
      <c r="B5850" s="1">
        <v>45245.064583333333</v>
      </c>
      <c r="C5850" t="s">
        <v>13</v>
      </c>
      <c r="D5850">
        <v>2</v>
      </c>
      <c r="E5850" t="s">
        <v>22</v>
      </c>
      <c r="F5850" t="s">
        <v>11</v>
      </c>
      <c r="G5850" t="b">
        <v>1</v>
      </c>
      <c r="I5850">
        <v>16</v>
      </c>
      <c r="J5850" t="b">
        <v>1</v>
      </c>
      <c r="K5850">
        <f>YEAR(Table1[[#This Row],[Patient Admission Date]])</f>
        <v>2023</v>
      </c>
      <c r="L5850" t="str">
        <f>TEXT(Table1[[#This Row],[Patient Admission Date]],"mmm")</f>
        <v>Nov</v>
      </c>
      <c r="M5850" t="str">
        <f>TEXT(Table1[[#This Row],[Patient Admission Date]],"ddd")</f>
        <v>Wed</v>
      </c>
      <c r="N5850" t="str">
        <f>TEXT(INT(HOUR(Table1[[#This Row],[Patient Admission Date]])/3)*3,"00")&amp;"-"&amp;TEXT(INT(HOUR(Table1[[#This Row],[Patient Admission Date]])/3)*3+3,"00")</f>
        <v>00-03</v>
      </c>
      <c r="O5850" t="str" cm="1">
        <f t="array" ref="O5850">_xlfn.IFS(Table1[[#This Row],[Patient Age]]&lt;=14,"0-14",Table1[[#This Row],[Patient Age]]&lt;=29,"15-29",Table1[[#This Row],[Patient Age]]&lt;=44,"30-44",Table1[[#This Row],[Patient Age]]&lt;=59,"45-59",Table1[[#This Row],[Patient Age]]&lt;=74,"60-74",TRUE,"75+")</f>
        <v>0-14</v>
      </c>
      <c r="P5850" t="str" cm="1">
        <f t="array" ref="P5850">_xlfn.IFS(Table1[[#This Row],[Patient Waittime]]&lt;=15,"0-15",Table1[[#This Row],[Patient Waittime]]&lt;=30,"16-30",Table1[[#This Row],[Patient Waittime]]&lt;=45,"31-45",Table1[[#This Row],[Patient Waittime]]&lt;=60,"46-60",TRUE,"60+")</f>
        <v>16-30</v>
      </c>
      <c r="Q5850">
        <f>--(Table1[[#This Row],[Patient Waittime]]&lt;=30)</f>
        <v>1</v>
      </c>
      <c r="R5850">
        <f>--Table1[[#This Row],[Patient Admission Flag]]</f>
        <v>1</v>
      </c>
      <c r="S5850">
        <f>--AND(Table1[[#This Row],[WithinTarget]]=1,Table1[[#This Row],[Patient Satisfaction Score]]&gt;=7)</f>
        <v>0</v>
      </c>
      <c r="T5850" t="str">
        <f>IF(LEFT(Table1[[#This Row],[Patient Gender]],1)="F","Female","Male")</f>
        <v>Female</v>
      </c>
    </row>
    <row r="5851" spans="1:20" x14ac:dyDescent="0.3">
      <c r="A5851" t="s">
        <v>5955</v>
      </c>
      <c r="B5851" s="1">
        <v>45064.249305555553</v>
      </c>
      <c r="C5851" t="s">
        <v>13</v>
      </c>
      <c r="D5851">
        <v>64</v>
      </c>
      <c r="E5851" t="s">
        <v>22</v>
      </c>
      <c r="F5851" t="s">
        <v>11</v>
      </c>
      <c r="G5851" t="b">
        <v>1</v>
      </c>
      <c r="I5851">
        <v>28</v>
      </c>
      <c r="J5851" t="b">
        <v>1</v>
      </c>
      <c r="K5851">
        <f>YEAR(Table1[[#This Row],[Patient Admission Date]])</f>
        <v>2023</v>
      </c>
      <c r="L5851" t="str">
        <f>TEXT(Table1[[#This Row],[Patient Admission Date]],"mmm")</f>
        <v>May</v>
      </c>
      <c r="M5851" t="str">
        <f>TEXT(Table1[[#This Row],[Patient Admission Date]],"ddd")</f>
        <v>Thu</v>
      </c>
      <c r="N5851" t="str">
        <f>TEXT(INT(HOUR(Table1[[#This Row],[Patient Admission Date]])/3)*3,"00")&amp;"-"&amp;TEXT(INT(HOUR(Table1[[#This Row],[Patient Admission Date]])/3)*3+3,"00")</f>
        <v>03-06</v>
      </c>
      <c r="O5851" t="str" cm="1">
        <f t="array" ref="O5851">_xlfn.IFS(Table1[[#This Row],[Patient Age]]&lt;=14,"0-14",Table1[[#This Row],[Patient Age]]&lt;=29,"15-29",Table1[[#This Row],[Patient Age]]&lt;=44,"30-44",Table1[[#This Row],[Patient Age]]&lt;=59,"45-59",Table1[[#This Row],[Patient Age]]&lt;=74,"60-74",TRUE,"75+")</f>
        <v>60-74</v>
      </c>
      <c r="P5851" t="str" cm="1">
        <f t="array" ref="P5851">_xlfn.IFS(Table1[[#This Row],[Patient Waittime]]&lt;=15,"0-15",Table1[[#This Row],[Patient Waittime]]&lt;=30,"16-30",Table1[[#This Row],[Patient Waittime]]&lt;=45,"31-45",Table1[[#This Row],[Patient Waittime]]&lt;=60,"46-60",TRUE,"60+")</f>
        <v>16-30</v>
      </c>
      <c r="Q5851">
        <f>--(Table1[[#This Row],[Patient Waittime]]&lt;=30)</f>
        <v>1</v>
      </c>
      <c r="R5851">
        <f>--Table1[[#This Row],[Patient Admission Flag]]</f>
        <v>1</v>
      </c>
      <c r="S5851">
        <f>--AND(Table1[[#This Row],[WithinTarget]]=1,Table1[[#This Row],[Patient Satisfaction Score]]&gt;=7)</f>
        <v>0</v>
      </c>
      <c r="T5851" t="str">
        <f>IF(LEFT(Table1[[#This Row],[Patient Gender]],1)="F","Female","Male")</f>
        <v>Female</v>
      </c>
    </row>
    <row r="5852" spans="1:20" x14ac:dyDescent="0.3">
      <c r="A5852" t="s">
        <v>5956</v>
      </c>
      <c r="B5852" s="1">
        <v>45552.988194444442</v>
      </c>
      <c r="C5852" t="s">
        <v>13</v>
      </c>
      <c r="D5852">
        <v>26</v>
      </c>
      <c r="E5852" t="s">
        <v>22</v>
      </c>
      <c r="F5852" t="s">
        <v>11</v>
      </c>
      <c r="G5852" t="b">
        <v>1</v>
      </c>
      <c r="I5852">
        <v>35</v>
      </c>
      <c r="J5852" t="b">
        <v>1</v>
      </c>
      <c r="K5852">
        <f>YEAR(Table1[[#This Row],[Patient Admission Date]])</f>
        <v>2024</v>
      </c>
      <c r="L5852" t="str">
        <f>TEXT(Table1[[#This Row],[Patient Admission Date]],"mmm")</f>
        <v>Sep</v>
      </c>
      <c r="M5852" t="str">
        <f>TEXT(Table1[[#This Row],[Patient Admission Date]],"ddd")</f>
        <v>Tue</v>
      </c>
      <c r="N5852" t="str">
        <f>TEXT(INT(HOUR(Table1[[#This Row],[Patient Admission Date]])/3)*3,"00")&amp;"-"&amp;TEXT(INT(HOUR(Table1[[#This Row],[Patient Admission Date]])/3)*3+3,"00")</f>
        <v>21-24</v>
      </c>
      <c r="O5852" t="str" cm="1">
        <f t="array" ref="O5852">_xlfn.IFS(Table1[[#This Row],[Patient Age]]&lt;=14,"0-14",Table1[[#This Row],[Patient Age]]&lt;=29,"15-29",Table1[[#This Row],[Patient Age]]&lt;=44,"30-44",Table1[[#This Row],[Patient Age]]&lt;=59,"45-59",Table1[[#This Row],[Patient Age]]&lt;=74,"60-74",TRUE,"75+")</f>
        <v>15-29</v>
      </c>
      <c r="P5852" t="str" cm="1">
        <f t="array" ref="P5852">_xlfn.IFS(Table1[[#This Row],[Patient Waittime]]&lt;=15,"0-15",Table1[[#This Row],[Patient Waittime]]&lt;=30,"16-30",Table1[[#This Row],[Patient Waittime]]&lt;=45,"31-45",Table1[[#This Row],[Patient Waittime]]&lt;=60,"46-60",TRUE,"60+")</f>
        <v>31-45</v>
      </c>
      <c r="Q5852">
        <f>--(Table1[[#This Row],[Patient Waittime]]&lt;=30)</f>
        <v>0</v>
      </c>
      <c r="R5852">
        <f>--Table1[[#This Row],[Patient Admission Flag]]</f>
        <v>1</v>
      </c>
      <c r="S5852">
        <f>--AND(Table1[[#This Row],[WithinTarget]]=1,Table1[[#This Row],[Patient Satisfaction Score]]&gt;=7)</f>
        <v>0</v>
      </c>
      <c r="T5852" t="str">
        <f>IF(LEFT(Table1[[#This Row],[Patient Gender]],1)="F","Female","Male")</f>
        <v>Female</v>
      </c>
    </row>
    <row r="5853" spans="1:20" x14ac:dyDescent="0.3">
      <c r="A5853" t="s">
        <v>5957</v>
      </c>
      <c r="B5853" s="1">
        <v>45521.051388888889</v>
      </c>
      <c r="C5853" t="s">
        <v>13</v>
      </c>
      <c r="D5853">
        <v>68</v>
      </c>
      <c r="E5853" t="s">
        <v>22</v>
      </c>
      <c r="F5853" t="s">
        <v>11</v>
      </c>
      <c r="G5853" t="b">
        <v>1</v>
      </c>
      <c r="I5853">
        <v>25</v>
      </c>
      <c r="J5853" t="b">
        <v>1</v>
      </c>
      <c r="K5853">
        <f>YEAR(Table1[[#This Row],[Patient Admission Date]])</f>
        <v>2024</v>
      </c>
      <c r="L5853" t="str">
        <f>TEXT(Table1[[#This Row],[Patient Admission Date]],"mmm")</f>
        <v>Aug</v>
      </c>
      <c r="M5853" t="str">
        <f>TEXT(Table1[[#This Row],[Patient Admission Date]],"ddd")</f>
        <v>Sat</v>
      </c>
      <c r="N5853" t="str">
        <f>TEXT(INT(HOUR(Table1[[#This Row],[Patient Admission Date]])/3)*3,"00")&amp;"-"&amp;TEXT(INT(HOUR(Table1[[#This Row],[Patient Admission Date]])/3)*3+3,"00")</f>
        <v>00-03</v>
      </c>
      <c r="O5853" t="str" cm="1">
        <f t="array" ref="O5853">_xlfn.IFS(Table1[[#This Row],[Patient Age]]&lt;=14,"0-14",Table1[[#This Row],[Patient Age]]&lt;=29,"15-29",Table1[[#This Row],[Patient Age]]&lt;=44,"30-44",Table1[[#This Row],[Patient Age]]&lt;=59,"45-59",Table1[[#This Row],[Patient Age]]&lt;=74,"60-74",TRUE,"75+")</f>
        <v>60-74</v>
      </c>
      <c r="P5853" t="str" cm="1">
        <f t="array" ref="P5853">_xlfn.IFS(Table1[[#This Row],[Patient Waittime]]&lt;=15,"0-15",Table1[[#This Row],[Patient Waittime]]&lt;=30,"16-30",Table1[[#This Row],[Patient Waittime]]&lt;=45,"31-45",Table1[[#This Row],[Patient Waittime]]&lt;=60,"46-60",TRUE,"60+")</f>
        <v>16-30</v>
      </c>
      <c r="Q5853">
        <f>--(Table1[[#This Row],[Patient Waittime]]&lt;=30)</f>
        <v>1</v>
      </c>
      <c r="R5853">
        <f>--Table1[[#This Row],[Patient Admission Flag]]</f>
        <v>1</v>
      </c>
      <c r="S5853">
        <f>--AND(Table1[[#This Row],[WithinTarget]]=1,Table1[[#This Row],[Patient Satisfaction Score]]&gt;=7)</f>
        <v>0</v>
      </c>
      <c r="T5853" t="str">
        <f>IF(LEFT(Table1[[#This Row],[Patient Gender]],1)="F","Female","Male")</f>
        <v>Female</v>
      </c>
    </row>
    <row r="5854" spans="1:20" x14ac:dyDescent="0.3">
      <c r="A5854" t="s">
        <v>5958</v>
      </c>
      <c r="B5854" s="1">
        <v>45080.239583333336</v>
      </c>
      <c r="C5854" t="s">
        <v>13</v>
      </c>
      <c r="D5854">
        <v>7</v>
      </c>
      <c r="E5854" t="s">
        <v>22</v>
      </c>
      <c r="F5854" t="s">
        <v>11</v>
      </c>
      <c r="G5854" t="b">
        <v>1</v>
      </c>
      <c r="I5854">
        <v>29</v>
      </c>
      <c r="J5854" t="b">
        <v>1</v>
      </c>
      <c r="K5854">
        <f>YEAR(Table1[[#This Row],[Patient Admission Date]])</f>
        <v>2023</v>
      </c>
      <c r="L5854" t="str">
        <f>TEXT(Table1[[#This Row],[Patient Admission Date]],"mmm")</f>
        <v>Jun</v>
      </c>
      <c r="M5854" t="str">
        <f>TEXT(Table1[[#This Row],[Patient Admission Date]],"ddd")</f>
        <v>Sat</v>
      </c>
      <c r="N5854" t="str">
        <f>TEXT(INT(HOUR(Table1[[#This Row],[Patient Admission Date]])/3)*3,"00")&amp;"-"&amp;TEXT(INT(HOUR(Table1[[#This Row],[Patient Admission Date]])/3)*3+3,"00")</f>
        <v>03-06</v>
      </c>
      <c r="O5854" t="str" cm="1">
        <f t="array" ref="O5854">_xlfn.IFS(Table1[[#This Row],[Patient Age]]&lt;=14,"0-14",Table1[[#This Row],[Patient Age]]&lt;=29,"15-29",Table1[[#This Row],[Patient Age]]&lt;=44,"30-44",Table1[[#This Row],[Patient Age]]&lt;=59,"45-59",Table1[[#This Row],[Patient Age]]&lt;=74,"60-74",TRUE,"75+")</f>
        <v>0-14</v>
      </c>
      <c r="P5854" t="str" cm="1">
        <f t="array" ref="P5854">_xlfn.IFS(Table1[[#This Row],[Patient Waittime]]&lt;=15,"0-15",Table1[[#This Row],[Patient Waittime]]&lt;=30,"16-30",Table1[[#This Row],[Patient Waittime]]&lt;=45,"31-45",Table1[[#This Row],[Patient Waittime]]&lt;=60,"46-60",TRUE,"60+")</f>
        <v>16-30</v>
      </c>
      <c r="Q5854">
        <f>--(Table1[[#This Row],[Patient Waittime]]&lt;=30)</f>
        <v>1</v>
      </c>
      <c r="R5854">
        <f>--Table1[[#This Row],[Patient Admission Flag]]</f>
        <v>1</v>
      </c>
      <c r="S5854">
        <f>--AND(Table1[[#This Row],[WithinTarget]]=1,Table1[[#This Row],[Patient Satisfaction Score]]&gt;=7)</f>
        <v>0</v>
      </c>
      <c r="T5854" t="str">
        <f>IF(LEFT(Table1[[#This Row],[Patient Gender]],1)="F","Female","Male")</f>
        <v>Female</v>
      </c>
    </row>
    <row r="5855" spans="1:20" x14ac:dyDescent="0.3">
      <c r="A5855" t="s">
        <v>5959</v>
      </c>
      <c r="B5855" s="1">
        <v>45284.350694444445</v>
      </c>
      <c r="C5855" t="s">
        <v>13</v>
      </c>
      <c r="D5855">
        <v>3</v>
      </c>
      <c r="E5855" t="s">
        <v>22</v>
      </c>
      <c r="F5855" t="s">
        <v>11</v>
      </c>
      <c r="G5855" t="b">
        <v>1</v>
      </c>
      <c r="I5855">
        <v>17</v>
      </c>
      <c r="J5855" t="b">
        <v>1</v>
      </c>
      <c r="K5855">
        <f>YEAR(Table1[[#This Row],[Patient Admission Date]])</f>
        <v>2023</v>
      </c>
      <c r="L5855" t="str">
        <f>TEXT(Table1[[#This Row],[Patient Admission Date]],"mmm")</f>
        <v>Dec</v>
      </c>
      <c r="M5855" t="str">
        <f>TEXT(Table1[[#This Row],[Patient Admission Date]],"ddd")</f>
        <v>Sun</v>
      </c>
      <c r="N5855" t="str">
        <f>TEXT(INT(HOUR(Table1[[#This Row],[Patient Admission Date]])/3)*3,"00")&amp;"-"&amp;TEXT(INT(HOUR(Table1[[#This Row],[Patient Admission Date]])/3)*3+3,"00")</f>
        <v>06-09</v>
      </c>
      <c r="O5855" t="str" cm="1">
        <f t="array" ref="O5855">_xlfn.IFS(Table1[[#This Row],[Patient Age]]&lt;=14,"0-14",Table1[[#This Row],[Patient Age]]&lt;=29,"15-29",Table1[[#This Row],[Patient Age]]&lt;=44,"30-44",Table1[[#This Row],[Patient Age]]&lt;=59,"45-59",Table1[[#This Row],[Patient Age]]&lt;=74,"60-74",TRUE,"75+")</f>
        <v>0-14</v>
      </c>
      <c r="P5855" t="str" cm="1">
        <f t="array" ref="P5855">_xlfn.IFS(Table1[[#This Row],[Patient Waittime]]&lt;=15,"0-15",Table1[[#This Row],[Patient Waittime]]&lt;=30,"16-30",Table1[[#This Row],[Patient Waittime]]&lt;=45,"31-45",Table1[[#This Row],[Patient Waittime]]&lt;=60,"46-60",TRUE,"60+")</f>
        <v>16-30</v>
      </c>
      <c r="Q5855">
        <f>--(Table1[[#This Row],[Patient Waittime]]&lt;=30)</f>
        <v>1</v>
      </c>
      <c r="R5855">
        <f>--Table1[[#This Row],[Patient Admission Flag]]</f>
        <v>1</v>
      </c>
      <c r="S5855">
        <f>--AND(Table1[[#This Row],[WithinTarget]]=1,Table1[[#This Row],[Patient Satisfaction Score]]&gt;=7)</f>
        <v>0</v>
      </c>
      <c r="T5855" t="str">
        <f>IF(LEFT(Table1[[#This Row],[Patient Gender]],1)="F","Female","Male")</f>
        <v>Female</v>
      </c>
    </row>
    <row r="5856" spans="1:20" x14ac:dyDescent="0.3">
      <c r="A5856" t="s">
        <v>5960</v>
      </c>
      <c r="B5856" s="1">
        <v>45233.620138888888</v>
      </c>
      <c r="C5856" t="s">
        <v>13</v>
      </c>
      <c r="D5856">
        <v>69</v>
      </c>
      <c r="E5856" t="s">
        <v>22</v>
      </c>
      <c r="F5856" t="s">
        <v>11</v>
      </c>
      <c r="G5856" t="b">
        <v>1</v>
      </c>
      <c r="I5856">
        <v>35</v>
      </c>
      <c r="J5856" t="b">
        <v>1</v>
      </c>
      <c r="K5856">
        <f>YEAR(Table1[[#This Row],[Patient Admission Date]])</f>
        <v>2023</v>
      </c>
      <c r="L5856" t="str">
        <f>TEXT(Table1[[#This Row],[Patient Admission Date]],"mmm")</f>
        <v>Nov</v>
      </c>
      <c r="M5856" t="str">
        <f>TEXT(Table1[[#This Row],[Patient Admission Date]],"ddd")</f>
        <v>Fri</v>
      </c>
      <c r="N5856" t="str">
        <f>TEXT(INT(HOUR(Table1[[#This Row],[Patient Admission Date]])/3)*3,"00")&amp;"-"&amp;TEXT(INT(HOUR(Table1[[#This Row],[Patient Admission Date]])/3)*3+3,"00")</f>
        <v>12-15</v>
      </c>
      <c r="O5856" t="str" cm="1">
        <f t="array" ref="O5856">_xlfn.IFS(Table1[[#This Row],[Patient Age]]&lt;=14,"0-14",Table1[[#This Row],[Patient Age]]&lt;=29,"15-29",Table1[[#This Row],[Patient Age]]&lt;=44,"30-44",Table1[[#This Row],[Patient Age]]&lt;=59,"45-59",Table1[[#This Row],[Patient Age]]&lt;=74,"60-74",TRUE,"75+")</f>
        <v>60-74</v>
      </c>
      <c r="P5856" t="str" cm="1">
        <f t="array" ref="P5856">_xlfn.IFS(Table1[[#This Row],[Patient Waittime]]&lt;=15,"0-15",Table1[[#This Row],[Patient Waittime]]&lt;=30,"16-30",Table1[[#This Row],[Patient Waittime]]&lt;=45,"31-45",Table1[[#This Row],[Patient Waittime]]&lt;=60,"46-60",TRUE,"60+")</f>
        <v>31-45</v>
      </c>
      <c r="Q5856">
        <f>--(Table1[[#This Row],[Patient Waittime]]&lt;=30)</f>
        <v>0</v>
      </c>
      <c r="R5856">
        <f>--Table1[[#This Row],[Patient Admission Flag]]</f>
        <v>1</v>
      </c>
      <c r="S5856">
        <f>--AND(Table1[[#This Row],[WithinTarget]]=1,Table1[[#This Row],[Patient Satisfaction Score]]&gt;=7)</f>
        <v>0</v>
      </c>
      <c r="T5856" t="str">
        <f>IF(LEFT(Table1[[#This Row],[Patient Gender]],1)="F","Female","Male")</f>
        <v>Female</v>
      </c>
    </row>
    <row r="5857" spans="1:20" x14ac:dyDescent="0.3">
      <c r="A5857" t="s">
        <v>5961</v>
      </c>
      <c r="B5857" s="1">
        <v>45582.594444444447</v>
      </c>
      <c r="C5857" t="s">
        <v>13</v>
      </c>
      <c r="D5857">
        <v>39</v>
      </c>
      <c r="E5857" t="s">
        <v>22</v>
      </c>
      <c r="F5857" t="s">
        <v>11</v>
      </c>
      <c r="G5857" t="b">
        <v>1</v>
      </c>
      <c r="I5857">
        <v>41</v>
      </c>
      <c r="J5857" t="b">
        <v>1</v>
      </c>
      <c r="K5857">
        <f>YEAR(Table1[[#This Row],[Patient Admission Date]])</f>
        <v>2024</v>
      </c>
      <c r="L5857" t="str">
        <f>TEXT(Table1[[#This Row],[Patient Admission Date]],"mmm")</f>
        <v>Oct</v>
      </c>
      <c r="M5857" t="str">
        <f>TEXT(Table1[[#This Row],[Patient Admission Date]],"ddd")</f>
        <v>Thu</v>
      </c>
      <c r="N5857" t="str">
        <f>TEXT(INT(HOUR(Table1[[#This Row],[Patient Admission Date]])/3)*3,"00")&amp;"-"&amp;TEXT(INT(HOUR(Table1[[#This Row],[Patient Admission Date]])/3)*3+3,"00")</f>
        <v>12-15</v>
      </c>
      <c r="O5857" t="str" cm="1">
        <f t="array" ref="O5857">_xlfn.IFS(Table1[[#This Row],[Patient Age]]&lt;=14,"0-14",Table1[[#This Row],[Patient Age]]&lt;=29,"15-29",Table1[[#This Row],[Patient Age]]&lt;=44,"30-44",Table1[[#This Row],[Patient Age]]&lt;=59,"45-59",Table1[[#This Row],[Patient Age]]&lt;=74,"60-74",TRUE,"75+")</f>
        <v>30-44</v>
      </c>
      <c r="P5857" t="str" cm="1">
        <f t="array" ref="P5857">_xlfn.IFS(Table1[[#This Row],[Patient Waittime]]&lt;=15,"0-15",Table1[[#This Row],[Patient Waittime]]&lt;=30,"16-30",Table1[[#This Row],[Patient Waittime]]&lt;=45,"31-45",Table1[[#This Row],[Patient Waittime]]&lt;=60,"46-60",TRUE,"60+")</f>
        <v>31-45</v>
      </c>
      <c r="Q5857">
        <f>--(Table1[[#This Row],[Patient Waittime]]&lt;=30)</f>
        <v>0</v>
      </c>
      <c r="R5857">
        <f>--Table1[[#This Row],[Patient Admission Flag]]</f>
        <v>1</v>
      </c>
      <c r="S5857">
        <f>--AND(Table1[[#This Row],[WithinTarget]]=1,Table1[[#This Row],[Patient Satisfaction Score]]&gt;=7)</f>
        <v>0</v>
      </c>
      <c r="T5857" t="str">
        <f>IF(LEFT(Table1[[#This Row],[Patient Gender]],1)="F","Female","Male")</f>
        <v>Female</v>
      </c>
    </row>
    <row r="5858" spans="1:20" x14ac:dyDescent="0.3">
      <c r="A5858" t="s">
        <v>5962</v>
      </c>
      <c r="B5858" s="1">
        <v>45352.118055555555</v>
      </c>
      <c r="C5858" t="s">
        <v>13</v>
      </c>
      <c r="D5858">
        <v>67</v>
      </c>
      <c r="E5858" t="s">
        <v>22</v>
      </c>
      <c r="F5858" t="s">
        <v>11</v>
      </c>
      <c r="G5858" t="b">
        <v>1</v>
      </c>
      <c r="I5858">
        <v>48</v>
      </c>
      <c r="J5858" t="b">
        <v>1</v>
      </c>
      <c r="K5858">
        <f>YEAR(Table1[[#This Row],[Patient Admission Date]])</f>
        <v>2024</v>
      </c>
      <c r="L5858" t="str">
        <f>TEXT(Table1[[#This Row],[Patient Admission Date]],"mmm")</f>
        <v>Mar</v>
      </c>
      <c r="M5858" t="str">
        <f>TEXT(Table1[[#This Row],[Patient Admission Date]],"ddd")</f>
        <v>Fri</v>
      </c>
      <c r="N5858" t="str">
        <f>TEXT(INT(HOUR(Table1[[#This Row],[Patient Admission Date]])/3)*3,"00")&amp;"-"&amp;TEXT(INT(HOUR(Table1[[#This Row],[Patient Admission Date]])/3)*3+3,"00")</f>
        <v>00-03</v>
      </c>
      <c r="O5858" t="str" cm="1">
        <f t="array" ref="O5858">_xlfn.IFS(Table1[[#This Row],[Patient Age]]&lt;=14,"0-14",Table1[[#This Row],[Patient Age]]&lt;=29,"15-29",Table1[[#This Row],[Patient Age]]&lt;=44,"30-44",Table1[[#This Row],[Patient Age]]&lt;=59,"45-59",Table1[[#This Row],[Patient Age]]&lt;=74,"60-74",TRUE,"75+")</f>
        <v>60-74</v>
      </c>
      <c r="P5858" t="str" cm="1">
        <f t="array" ref="P5858">_xlfn.IFS(Table1[[#This Row],[Patient Waittime]]&lt;=15,"0-15",Table1[[#This Row],[Patient Waittime]]&lt;=30,"16-30",Table1[[#This Row],[Patient Waittime]]&lt;=45,"31-45",Table1[[#This Row],[Patient Waittime]]&lt;=60,"46-60",TRUE,"60+")</f>
        <v>46-60</v>
      </c>
      <c r="Q5858">
        <f>--(Table1[[#This Row],[Patient Waittime]]&lt;=30)</f>
        <v>0</v>
      </c>
      <c r="R5858">
        <f>--Table1[[#This Row],[Patient Admission Flag]]</f>
        <v>1</v>
      </c>
      <c r="S5858">
        <f>--AND(Table1[[#This Row],[WithinTarget]]=1,Table1[[#This Row],[Patient Satisfaction Score]]&gt;=7)</f>
        <v>0</v>
      </c>
      <c r="T5858" t="str">
        <f>IF(LEFT(Table1[[#This Row],[Patient Gender]],1)="F","Female","Male")</f>
        <v>Female</v>
      </c>
    </row>
    <row r="5859" spans="1:20" x14ac:dyDescent="0.3">
      <c r="A5859" t="s">
        <v>5963</v>
      </c>
      <c r="B5859" s="1">
        <v>45541.67083333333</v>
      </c>
      <c r="C5859" t="s">
        <v>13</v>
      </c>
      <c r="D5859">
        <v>16</v>
      </c>
      <c r="E5859" t="s">
        <v>22</v>
      </c>
      <c r="F5859" t="s">
        <v>11</v>
      </c>
      <c r="G5859" t="b">
        <v>1</v>
      </c>
      <c r="I5859">
        <v>12</v>
      </c>
      <c r="J5859" t="b">
        <v>1</v>
      </c>
      <c r="K5859">
        <f>YEAR(Table1[[#This Row],[Patient Admission Date]])</f>
        <v>2024</v>
      </c>
      <c r="L5859" t="str">
        <f>TEXT(Table1[[#This Row],[Patient Admission Date]],"mmm")</f>
        <v>Sep</v>
      </c>
      <c r="M5859" t="str">
        <f>TEXT(Table1[[#This Row],[Patient Admission Date]],"ddd")</f>
        <v>Fri</v>
      </c>
      <c r="N5859" t="str">
        <f>TEXT(INT(HOUR(Table1[[#This Row],[Patient Admission Date]])/3)*3,"00")&amp;"-"&amp;TEXT(INT(HOUR(Table1[[#This Row],[Patient Admission Date]])/3)*3+3,"00")</f>
        <v>15-18</v>
      </c>
      <c r="O5859" t="str" cm="1">
        <f t="array" ref="O5859">_xlfn.IFS(Table1[[#This Row],[Patient Age]]&lt;=14,"0-14",Table1[[#This Row],[Patient Age]]&lt;=29,"15-29",Table1[[#This Row],[Patient Age]]&lt;=44,"30-44",Table1[[#This Row],[Patient Age]]&lt;=59,"45-59",Table1[[#This Row],[Patient Age]]&lt;=74,"60-74",TRUE,"75+")</f>
        <v>15-29</v>
      </c>
      <c r="P5859" t="str" cm="1">
        <f t="array" ref="P5859">_xlfn.IFS(Table1[[#This Row],[Patient Waittime]]&lt;=15,"0-15",Table1[[#This Row],[Patient Waittime]]&lt;=30,"16-30",Table1[[#This Row],[Patient Waittime]]&lt;=45,"31-45",Table1[[#This Row],[Patient Waittime]]&lt;=60,"46-60",TRUE,"60+")</f>
        <v>0-15</v>
      </c>
      <c r="Q5859">
        <f>--(Table1[[#This Row],[Patient Waittime]]&lt;=30)</f>
        <v>1</v>
      </c>
      <c r="R5859">
        <f>--Table1[[#This Row],[Patient Admission Flag]]</f>
        <v>1</v>
      </c>
      <c r="S5859">
        <f>--AND(Table1[[#This Row],[WithinTarget]]=1,Table1[[#This Row],[Patient Satisfaction Score]]&gt;=7)</f>
        <v>0</v>
      </c>
      <c r="T5859" t="str">
        <f>IF(LEFT(Table1[[#This Row],[Patient Gender]],1)="F","Female","Male")</f>
        <v>Female</v>
      </c>
    </row>
    <row r="5860" spans="1:20" x14ac:dyDescent="0.3">
      <c r="A5860" t="s">
        <v>5964</v>
      </c>
      <c r="B5860" s="1">
        <v>45146.413194444445</v>
      </c>
      <c r="C5860" t="s">
        <v>13</v>
      </c>
      <c r="D5860">
        <v>43</v>
      </c>
      <c r="E5860" t="s">
        <v>22</v>
      </c>
      <c r="F5860" t="s">
        <v>11</v>
      </c>
      <c r="G5860" t="b">
        <v>1</v>
      </c>
      <c r="I5860">
        <v>33</v>
      </c>
      <c r="J5860" t="b">
        <v>1</v>
      </c>
      <c r="K5860">
        <f>YEAR(Table1[[#This Row],[Patient Admission Date]])</f>
        <v>2023</v>
      </c>
      <c r="L5860" t="str">
        <f>TEXT(Table1[[#This Row],[Patient Admission Date]],"mmm")</f>
        <v>Aug</v>
      </c>
      <c r="M5860" t="str">
        <f>TEXT(Table1[[#This Row],[Patient Admission Date]],"ddd")</f>
        <v>Tue</v>
      </c>
      <c r="N5860" t="str">
        <f>TEXT(INT(HOUR(Table1[[#This Row],[Patient Admission Date]])/3)*3,"00")&amp;"-"&amp;TEXT(INT(HOUR(Table1[[#This Row],[Patient Admission Date]])/3)*3+3,"00")</f>
        <v>09-12</v>
      </c>
      <c r="O5860" t="str" cm="1">
        <f t="array" ref="O5860">_xlfn.IFS(Table1[[#This Row],[Patient Age]]&lt;=14,"0-14",Table1[[#This Row],[Patient Age]]&lt;=29,"15-29",Table1[[#This Row],[Patient Age]]&lt;=44,"30-44",Table1[[#This Row],[Patient Age]]&lt;=59,"45-59",Table1[[#This Row],[Patient Age]]&lt;=74,"60-74",TRUE,"75+")</f>
        <v>30-44</v>
      </c>
      <c r="P5860" t="str" cm="1">
        <f t="array" ref="P5860">_xlfn.IFS(Table1[[#This Row],[Patient Waittime]]&lt;=15,"0-15",Table1[[#This Row],[Patient Waittime]]&lt;=30,"16-30",Table1[[#This Row],[Patient Waittime]]&lt;=45,"31-45",Table1[[#This Row],[Patient Waittime]]&lt;=60,"46-60",TRUE,"60+")</f>
        <v>31-45</v>
      </c>
      <c r="Q5860">
        <f>--(Table1[[#This Row],[Patient Waittime]]&lt;=30)</f>
        <v>0</v>
      </c>
      <c r="R5860">
        <f>--Table1[[#This Row],[Patient Admission Flag]]</f>
        <v>1</v>
      </c>
      <c r="S5860">
        <f>--AND(Table1[[#This Row],[WithinTarget]]=1,Table1[[#This Row],[Patient Satisfaction Score]]&gt;=7)</f>
        <v>0</v>
      </c>
      <c r="T5860" t="str">
        <f>IF(LEFT(Table1[[#This Row],[Patient Gender]],1)="F","Female","Male")</f>
        <v>Female</v>
      </c>
    </row>
    <row r="5861" spans="1:20" x14ac:dyDescent="0.3">
      <c r="A5861" t="s">
        <v>5965</v>
      </c>
      <c r="B5861" s="1">
        <v>45579.07708333333</v>
      </c>
      <c r="C5861" t="s">
        <v>13</v>
      </c>
      <c r="D5861">
        <v>20</v>
      </c>
      <c r="E5861" t="s">
        <v>22</v>
      </c>
      <c r="F5861" t="s">
        <v>11</v>
      </c>
      <c r="G5861" t="b">
        <v>1</v>
      </c>
      <c r="I5861">
        <v>36</v>
      </c>
      <c r="J5861" t="b">
        <v>1</v>
      </c>
      <c r="K5861">
        <f>YEAR(Table1[[#This Row],[Patient Admission Date]])</f>
        <v>2024</v>
      </c>
      <c r="L5861" t="str">
        <f>TEXT(Table1[[#This Row],[Patient Admission Date]],"mmm")</f>
        <v>Oct</v>
      </c>
      <c r="M5861" t="str">
        <f>TEXT(Table1[[#This Row],[Patient Admission Date]],"ddd")</f>
        <v>Mon</v>
      </c>
      <c r="N5861" t="str">
        <f>TEXT(INT(HOUR(Table1[[#This Row],[Patient Admission Date]])/3)*3,"00")&amp;"-"&amp;TEXT(INT(HOUR(Table1[[#This Row],[Patient Admission Date]])/3)*3+3,"00")</f>
        <v>00-03</v>
      </c>
      <c r="O5861" t="str" cm="1">
        <f t="array" ref="O5861">_xlfn.IFS(Table1[[#This Row],[Patient Age]]&lt;=14,"0-14",Table1[[#This Row],[Patient Age]]&lt;=29,"15-29",Table1[[#This Row],[Patient Age]]&lt;=44,"30-44",Table1[[#This Row],[Patient Age]]&lt;=59,"45-59",Table1[[#This Row],[Patient Age]]&lt;=74,"60-74",TRUE,"75+")</f>
        <v>15-29</v>
      </c>
      <c r="P5861" t="str" cm="1">
        <f t="array" ref="P5861">_xlfn.IFS(Table1[[#This Row],[Patient Waittime]]&lt;=15,"0-15",Table1[[#This Row],[Patient Waittime]]&lt;=30,"16-30",Table1[[#This Row],[Patient Waittime]]&lt;=45,"31-45",Table1[[#This Row],[Patient Waittime]]&lt;=60,"46-60",TRUE,"60+")</f>
        <v>31-45</v>
      </c>
      <c r="Q5861">
        <f>--(Table1[[#This Row],[Patient Waittime]]&lt;=30)</f>
        <v>0</v>
      </c>
      <c r="R5861">
        <f>--Table1[[#This Row],[Patient Admission Flag]]</f>
        <v>1</v>
      </c>
      <c r="S5861">
        <f>--AND(Table1[[#This Row],[WithinTarget]]=1,Table1[[#This Row],[Patient Satisfaction Score]]&gt;=7)</f>
        <v>0</v>
      </c>
      <c r="T5861" t="str">
        <f>IF(LEFT(Table1[[#This Row],[Patient Gender]],1)="F","Female","Male")</f>
        <v>Female</v>
      </c>
    </row>
    <row r="5862" spans="1:20" x14ac:dyDescent="0.3">
      <c r="A5862" t="s">
        <v>5966</v>
      </c>
      <c r="B5862" s="1">
        <v>45526.071527777778</v>
      </c>
      <c r="C5862" t="s">
        <v>13</v>
      </c>
      <c r="D5862">
        <v>71</v>
      </c>
      <c r="E5862" t="s">
        <v>22</v>
      </c>
      <c r="F5862" t="s">
        <v>11</v>
      </c>
      <c r="G5862" t="b">
        <v>1</v>
      </c>
      <c r="I5862">
        <v>40</v>
      </c>
      <c r="J5862" t="b">
        <v>1</v>
      </c>
      <c r="K5862">
        <f>YEAR(Table1[[#This Row],[Patient Admission Date]])</f>
        <v>2024</v>
      </c>
      <c r="L5862" t="str">
        <f>TEXT(Table1[[#This Row],[Patient Admission Date]],"mmm")</f>
        <v>Aug</v>
      </c>
      <c r="M5862" t="str">
        <f>TEXT(Table1[[#This Row],[Patient Admission Date]],"ddd")</f>
        <v>Thu</v>
      </c>
      <c r="N5862" t="str">
        <f>TEXT(INT(HOUR(Table1[[#This Row],[Patient Admission Date]])/3)*3,"00")&amp;"-"&amp;TEXT(INT(HOUR(Table1[[#This Row],[Patient Admission Date]])/3)*3+3,"00")</f>
        <v>00-03</v>
      </c>
      <c r="O5862" t="str" cm="1">
        <f t="array" ref="O5862">_xlfn.IFS(Table1[[#This Row],[Patient Age]]&lt;=14,"0-14",Table1[[#This Row],[Patient Age]]&lt;=29,"15-29",Table1[[#This Row],[Patient Age]]&lt;=44,"30-44",Table1[[#This Row],[Patient Age]]&lt;=59,"45-59",Table1[[#This Row],[Patient Age]]&lt;=74,"60-74",TRUE,"75+")</f>
        <v>60-74</v>
      </c>
      <c r="P5862" t="str" cm="1">
        <f t="array" ref="P5862">_xlfn.IFS(Table1[[#This Row],[Patient Waittime]]&lt;=15,"0-15",Table1[[#This Row],[Patient Waittime]]&lt;=30,"16-30",Table1[[#This Row],[Patient Waittime]]&lt;=45,"31-45",Table1[[#This Row],[Patient Waittime]]&lt;=60,"46-60",TRUE,"60+")</f>
        <v>31-45</v>
      </c>
      <c r="Q5862">
        <f>--(Table1[[#This Row],[Patient Waittime]]&lt;=30)</f>
        <v>0</v>
      </c>
      <c r="R5862">
        <f>--Table1[[#This Row],[Patient Admission Flag]]</f>
        <v>1</v>
      </c>
      <c r="S5862">
        <f>--AND(Table1[[#This Row],[WithinTarget]]=1,Table1[[#This Row],[Patient Satisfaction Score]]&gt;=7)</f>
        <v>0</v>
      </c>
      <c r="T5862" t="str">
        <f>IF(LEFT(Table1[[#This Row],[Patient Gender]],1)="F","Female","Male")</f>
        <v>Female</v>
      </c>
    </row>
    <row r="5863" spans="1:20" x14ac:dyDescent="0.3">
      <c r="A5863" t="s">
        <v>5967</v>
      </c>
      <c r="B5863" s="1">
        <v>45465.140277777777</v>
      </c>
      <c r="C5863" t="s">
        <v>13</v>
      </c>
      <c r="D5863">
        <v>71</v>
      </c>
      <c r="E5863" t="s">
        <v>22</v>
      </c>
      <c r="F5863" t="s">
        <v>11</v>
      </c>
      <c r="G5863" t="b">
        <v>1</v>
      </c>
      <c r="I5863">
        <v>46</v>
      </c>
      <c r="J5863" t="b">
        <v>1</v>
      </c>
      <c r="K5863">
        <f>YEAR(Table1[[#This Row],[Patient Admission Date]])</f>
        <v>2024</v>
      </c>
      <c r="L5863" t="str">
        <f>TEXT(Table1[[#This Row],[Patient Admission Date]],"mmm")</f>
        <v>Jun</v>
      </c>
      <c r="M5863" t="str">
        <f>TEXT(Table1[[#This Row],[Patient Admission Date]],"ddd")</f>
        <v>Sat</v>
      </c>
      <c r="N5863" t="str">
        <f>TEXT(INT(HOUR(Table1[[#This Row],[Patient Admission Date]])/3)*3,"00")&amp;"-"&amp;TEXT(INT(HOUR(Table1[[#This Row],[Patient Admission Date]])/3)*3+3,"00")</f>
        <v>03-06</v>
      </c>
      <c r="O5863" t="str" cm="1">
        <f t="array" ref="O5863">_xlfn.IFS(Table1[[#This Row],[Patient Age]]&lt;=14,"0-14",Table1[[#This Row],[Patient Age]]&lt;=29,"15-29",Table1[[#This Row],[Patient Age]]&lt;=44,"30-44",Table1[[#This Row],[Patient Age]]&lt;=59,"45-59",Table1[[#This Row],[Patient Age]]&lt;=74,"60-74",TRUE,"75+")</f>
        <v>60-74</v>
      </c>
      <c r="P5863" t="str" cm="1">
        <f t="array" ref="P5863">_xlfn.IFS(Table1[[#This Row],[Patient Waittime]]&lt;=15,"0-15",Table1[[#This Row],[Patient Waittime]]&lt;=30,"16-30",Table1[[#This Row],[Patient Waittime]]&lt;=45,"31-45",Table1[[#This Row],[Patient Waittime]]&lt;=60,"46-60",TRUE,"60+")</f>
        <v>46-60</v>
      </c>
      <c r="Q5863">
        <f>--(Table1[[#This Row],[Patient Waittime]]&lt;=30)</f>
        <v>0</v>
      </c>
      <c r="R5863">
        <f>--Table1[[#This Row],[Patient Admission Flag]]</f>
        <v>1</v>
      </c>
      <c r="S5863">
        <f>--AND(Table1[[#This Row],[WithinTarget]]=1,Table1[[#This Row],[Patient Satisfaction Score]]&gt;=7)</f>
        <v>0</v>
      </c>
      <c r="T5863" t="str">
        <f>IF(LEFT(Table1[[#This Row],[Patient Gender]],1)="F","Female","Male")</f>
        <v>Female</v>
      </c>
    </row>
    <row r="5864" spans="1:20" x14ac:dyDescent="0.3">
      <c r="A5864" t="s">
        <v>5968</v>
      </c>
      <c r="B5864" s="1">
        <v>45530.579861111109</v>
      </c>
      <c r="C5864" t="s">
        <v>13</v>
      </c>
      <c r="D5864">
        <v>33</v>
      </c>
      <c r="E5864" t="s">
        <v>22</v>
      </c>
      <c r="F5864" t="s">
        <v>11</v>
      </c>
      <c r="G5864" t="b">
        <v>1</v>
      </c>
      <c r="I5864">
        <v>12</v>
      </c>
      <c r="J5864" t="b">
        <v>1</v>
      </c>
      <c r="K5864">
        <f>YEAR(Table1[[#This Row],[Patient Admission Date]])</f>
        <v>2024</v>
      </c>
      <c r="L5864" t="str">
        <f>TEXT(Table1[[#This Row],[Patient Admission Date]],"mmm")</f>
        <v>Aug</v>
      </c>
      <c r="M5864" t="str">
        <f>TEXT(Table1[[#This Row],[Patient Admission Date]],"ddd")</f>
        <v>Mon</v>
      </c>
      <c r="N5864" t="str">
        <f>TEXT(INT(HOUR(Table1[[#This Row],[Patient Admission Date]])/3)*3,"00")&amp;"-"&amp;TEXT(INT(HOUR(Table1[[#This Row],[Patient Admission Date]])/3)*3+3,"00")</f>
        <v>12-15</v>
      </c>
      <c r="O5864" t="str" cm="1">
        <f t="array" ref="O5864">_xlfn.IFS(Table1[[#This Row],[Patient Age]]&lt;=14,"0-14",Table1[[#This Row],[Patient Age]]&lt;=29,"15-29",Table1[[#This Row],[Patient Age]]&lt;=44,"30-44",Table1[[#This Row],[Patient Age]]&lt;=59,"45-59",Table1[[#This Row],[Patient Age]]&lt;=74,"60-74",TRUE,"75+")</f>
        <v>30-44</v>
      </c>
      <c r="P5864" t="str" cm="1">
        <f t="array" ref="P5864">_xlfn.IFS(Table1[[#This Row],[Patient Waittime]]&lt;=15,"0-15",Table1[[#This Row],[Patient Waittime]]&lt;=30,"16-30",Table1[[#This Row],[Patient Waittime]]&lt;=45,"31-45",Table1[[#This Row],[Patient Waittime]]&lt;=60,"46-60",TRUE,"60+")</f>
        <v>0-15</v>
      </c>
      <c r="Q5864">
        <f>--(Table1[[#This Row],[Patient Waittime]]&lt;=30)</f>
        <v>1</v>
      </c>
      <c r="R5864">
        <f>--Table1[[#This Row],[Patient Admission Flag]]</f>
        <v>1</v>
      </c>
      <c r="S5864">
        <f>--AND(Table1[[#This Row],[WithinTarget]]=1,Table1[[#This Row],[Patient Satisfaction Score]]&gt;=7)</f>
        <v>0</v>
      </c>
      <c r="T5864" t="str">
        <f>IF(LEFT(Table1[[#This Row],[Patient Gender]],1)="F","Female","Male")</f>
        <v>Female</v>
      </c>
    </row>
    <row r="5865" spans="1:20" x14ac:dyDescent="0.3">
      <c r="A5865" t="s">
        <v>5969</v>
      </c>
      <c r="B5865" s="1">
        <v>45589.865277777775</v>
      </c>
      <c r="C5865" t="s">
        <v>13</v>
      </c>
      <c r="D5865">
        <v>73</v>
      </c>
      <c r="E5865" t="s">
        <v>22</v>
      </c>
      <c r="F5865" t="s">
        <v>11</v>
      </c>
      <c r="G5865" t="b">
        <v>1</v>
      </c>
      <c r="I5865">
        <v>30</v>
      </c>
      <c r="J5865" t="b">
        <v>1</v>
      </c>
      <c r="K5865">
        <f>YEAR(Table1[[#This Row],[Patient Admission Date]])</f>
        <v>2024</v>
      </c>
      <c r="L5865" t="str">
        <f>TEXT(Table1[[#This Row],[Patient Admission Date]],"mmm")</f>
        <v>Oct</v>
      </c>
      <c r="M5865" t="str">
        <f>TEXT(Table1[[#This Row],[Patient Admission Date]],"ddd")</f>
        <v>Thu</v>
      </c>
      <c r="N5865" t="str">
        <f>TEXT(INT(HOUR(Table1[[#This Row],[Patient Admission Date]])/3)*3,"00")&amp;"-"&amp;TEXT(INT(HOUR(Table1[[#This Row],[Patient Admission Date]])/3)*3+3,"00")</f>
        <v>18-21</v>
      </c>
      <c r="O5865" t="str" cm="1">
        <f t="array" ref="O5865">_xlfn.IFS(Table1[[#This Row],[Patient Age]]&lt;=14,"0-14",Table1[[#This Row],[Patient Age]]&lt;=29,"15-29",Table1[[#This Row],[Patient Age]]&lt;=44,"30-44",Table1[[#This Row],[Patient Age]]&lt;=59,"45-59",Table1[[#This Row],[Patient Age]]&lt;=74,"60-74",TRUE,"75+")</f>
        <v>60-74</v>
      </c>
      <c r="P5865" t="str" cm="1">
        <f t="array" ref="P5865">_xlfn.IFS(Table1[[#This Row],[Patient Waittime]]&lt;=15,"0-15",Table1[[#This Row],[Patient Waittime]]&lt;=30,"16-30",Table1[[#This Row],[Patient Waittime]]&lt;=45,"31-45",Table1[[#This Row],[Patient Waittime]]&lt;=60,"46-60",TRUE,"60+")</f>
        <v>16-30</v>
      </c>
      <c r="Q5865">
        <f>--(Table1[[#This Row],[Patient Waittime]]&lt;=30)</f>
        <v>1</v>
      </c>
      <c r="R5865">
        <f>--Table1[[#This Row],[Patient Admission Flag]]</f>
        <v>1</v>
      </c>
      <c r="S5865">
        <f>--AND(Table1[[#This Row],[WithinTarget]]=1,Table1[[#This Row],[Patient Satisfaction Score]]&gt;=7)</f>
        <v>0</v>
      </c>
      <c r="T5865" t="str">
        <f>IF(LEFT(Table1[[#This Row],[Patient Gender]],1)="F","Female","Male")</f>
        <v>Female</v>
      </c>
    </row>
    <row r="5866" spans="1:20" x14ac:dyDescent="0.3">
      <c r="A5866" t="s">
        <v>5970</v>
      </c>
      <c r="B5866" s="1">
        <v>45413.770138888889</v>
      </c>
      <c r="C5866" t="s">
        <v>13</v>
      </c>
      <c r="D5866">
        <v>67</v>
      </c>
      <c r="E5866" t="s">
        <v>22</v>
      </c>
      <c r="F5866" t="s">
        <v>11</v>
      </c>
      <c r="G5866" t="b">
        <v>1</v>
      </c>
      <c r="I5866">
        <v>41</v>
      </c>
      <c r="J5866" t="b">
        <v>1</v>
      </c>
      <c r="K5866">
        <f>YEAR(Table1[[#This Row],[Patient Admission Date]])</f>
        <v>2024</v>
      </c>
      <c r="L5866" t="str">
        <f>TEXT(Table1[[#This Row],[Patient Admission Date]],"mmm")</f>
        <v>May</v>
      </c>
      <c r="M5866" t="str">
        <f>TEXT(Table1[[#This Row],[Patient Admission Date]],"ddd")</f>
        <v>Wed</v>
      </c>
      <c r="N5866" t="str">
        <f>TEXT(INT(HOUR(Table1[[#This Row],[Patient Admission Date]])/3)*3,"00")&amp;"-"&amp;TEXT(INT(HOUR(Table1[[#This Row],[Patient Admission Date]])/3)*3+3,"00")</f>
        <v>18-21</v>
      </c>
      <c r="O5866" t="str" cm="1">
        <f t="array" ref="O5866">_xlfn.IFS(Table1[[#This Row],[Patient Age]]&lt;=14,"0-14",Table1[[#This Row],[Patient Age]]&lt;=29,"15-29",Table1[[#This Row],[Patient Age]]&lt;=44,"30-44",Table1[[#This Row],[Patient Age]]&lt;=59,"45-59",Table1[[#This Row],[Patient Age]]&lt;=74,"60-74",TRUE,"75+")</f>
        <v>60-74</v>
      </c>
      <c r="P5866" t="str" cm="1">
        <f t="array" ref="P5866">_xlfn.IFS(Table1[[#This Row],[Patient Waittime]]&lt;=15,"0-15",Table1[[#This Row],[Patient Waittime]]&lt;=30,"16-30",Table1[[#This Row],[Patient Waittime]]&lt;=45,"31-45",Table1[[#This Row],[Patient Waittime]]&lt;=60,"46-60",TRUE,"60+")</f>
        <v>31-45</v>
      </c>
      <c r="Q5866">
        <f>--(Table1[[#This Row],[Patient Waittime]]&lt;=30)</f>
        <v>0</v>
      </c>
      <c r="R5866">
        <f>--Table1[[#This Row],[Patient Admission Flag]]</f>
        <v>1</v>
      </c>
      <c r="S5866">
        <f>--AND(Table1[[#This Row],[WithinTarget]]=1,Table1[[#This Row],[Patient Satisfaction Score]]&gt;=7)</f>
        <v>0</v>
      </c>
      <c r="T5866" t="str">
        <f>IF(LEFT(Table1[[#This Row],[Patient Gender]],1)="F","Female","Male")</f>
        <v>Female</v>
      </c>
    </row>
    <row r="5867" spans="1:20" x14ac:dyDescent="0.3">
      <c r="A5867" t="s">
        <v>5971</v>
      </c>
      <c r="B5867" s="1">
        <v>45146.022222222222</v>
      </c>
      <c r="C5867" t="s">
        <v>13</v>
      </c>
      <c r="D5867">
        <v>18</v>
      </c>
      <c r="E5867" t="s">
        <v>22</v>
      </c>
      <c r="F5867" t="s">
        <v>11</v>
      </c>
      <c r="G5867" t="b">
        <v>1</v>
      </c>
      <c r="I5867">
        <v>34</v>
      </c>
      <c r="J5867" t="b">
        <v>1</v>
      </c>
      <c r="K5867">
        <f>YEAR(Table1[[#This Row],[Patient Admission Date]])</f>
        <v>2023</v>
      </c>
      <c r="L5867" t="str">
        <f>TEXT(Table1[[#This Row],[Patient Admission Date]],"mmm")</f>
        <v>Aug</v>
      </c>
      <c r="M5867" t="str">
        <f>TEXT(Table1[[#This Row],[Patient Admission Date]],"ddd")</f>
        <v>Tue</v>
      </c>
      <c r="N5867" t="str">
        <f>TEXT(INT(HOUR(Table1[[#This Row],[Patient Admission Date]])/3)*3,"00")&amp;"-"&amp;TEXT(INT(HOUR(Table1[[#This Row],[Patient Admission Date]])/3)*3+3,"00")</f>
        <v>00-03</v>
      </c>
      <c r="O5867" t="str" cm="1">
        <f t="array" ref="O5867">_xlfn.IFS(Table1[[#This Row],[Patient Age]]&lt;=14,"0-14",Table1[[#This Row],[Patient Age]]&lt;=29,"15-29",Table1[[#This Row],[Patient Age]]&lt;=44,"30-44",Table1[[#This Row],[Patient Age]]&lt;=59,"45-59",Table1[[#This Row],[Patient Age]]&lt;=74,"60-74",TRUE,"75+")</f>
        <v>15-29</v>
      </c>
      <c r="P5867" t="str" cm="1">
        <f t="array" ref="P5867">_xlfn.IFS(Table1[[#This Row],[Patient Waittime]]&lt;=15,"0-15",Table1[[#This Row],[Patient Waittime]]&lt;=30,"16-30",Table1[[#This Row],[Patient Waittime]]&lt;=45,"31-45",Table1[[#This Row],[Patient Waittime]]&lt;=60,"46-60",TRUE,"60+")</f>
        <v>31-45</v>
      </c>
      <c r="Q5867">
        <f>--(Table1[[#This Row],[Patient Waittime]]&lt;=30)</f>
        <v>0</v>
      </c>
      <c r="R5867">
        <f>--Table1[[#This Row],[Patient Admission Flag]]</f>
        <v>1</v>
      </c>
      <c r="S5867">
        <f>--AND(Table1[[#This Row],[WithinTarget]]=1,Table1[[#This Row],[Patient Satisfaction Score]]&gt;=7)</f>
        <v>0</v>
      </c>
      <c r="T5867" t="str">
        <f>IF(LEFT(Table1[[#This Row],[Patient Gender]],1)="F","Female","Male")</f>
        <v>Female</v>
      </c>
    </row>
    <row r="5868" spans="1:20" x14ac:dyDescent="0.3">
      <c r="A5868" t="s">
        <v>5972</v>
      </c>
      <c r="B5868" s="1">
        <v>45171.835416666669</v>
      </c>
      <c r="C5868" t="s">
        <v>13</v>
      </c>
      <c r="D5868">
        <v>48</v>
      </c>
      <c r="E5868" t="s">
        <v>22</v>
      </c>
      <c r="F5868" t="s">
        <v>11</v>
      </c>
      <c r="G5868" t="b">
        <v>1</v>
      </c>
      <c r="I5868">
        <v>49</v>
      </c>
      <c r="J5868" t="b">
        <v>1</v>
      </c>
      <c r="K5868">
        <f>YEAR(Table1[[#This Row],[Patient Admission Date]])</f>
        <v>2023</v>
      </c>
      <c r="L5868" t="str">
        <f>TEXT(Table1[[#This Row],[Patient Admission Date]],"mmm")</f>
        <v>Sep</v>
      </c>
      <c r="M5868" t="str">
        <f>TEXT(Table1[[#This Row],[Patient Admission Date]],"ddd")</f>
        <v>Sat</v>
      </c>
      <c r="N5868" t="str">
        <f>TEXT(INT(HOUR(Table1[[#This Row],[Patient Admission Date]])/3)*3,"00")&amp;"-"&amp;TEXT(INT(HOUR(Table1[[#This Row],[Patient Admission Date]])/3)*3+3,"00")</f>
        <v>18-21</v>
      </c>
      <c r="O5868" t="str" cm="1">
        <f t="array" ref="O5868">_xlfn.IFS(Table1[[#This Row],[Patient Age]]&lt;=14,"0-14",Table1[[#This Row],[Patient Age]]&lt;=29,"15-29",Table1[[#This Row],[Patient Age]]&lt;=44,"30-44",Table1[[#This Row],[Patient Age]]&lt;=59,"45-59",Table1[[#This Row],[Patient Age]]&lt;=74,"60-74",TRUE,"75+")</f>
        <v>45-59</v>
      </c>
      <c r="P5868" t="str" cm="1">
        <f t="array" ref="P5868">_xlfn.IFS(Table1[[#This Row],[Patient Waittime]]&lt;=15,"0-15",Table1[[#This Row],[Patient Waittime]]&lt;=30,"16-30",Table1[[#This Row],[Patient Waittime]]&lt;=45,"31-45",Table1[[#This Row],[Patient Waittime]]&lt;=60,"46-60",TRUE,"60+")</f>
        <v>46-60</v>
      </c>
      <c r="Q5868">
        <f>--(Table1[[#This Row],[Patient Waittime]]&lt;=30)</f>
        <v>0</v>
      </c>
      <c r="R5868">
        <f>--Table1[[#This Row],[Patient Admission Flag]]</f>
        <v>1</v>
      </c>
      <c r="S5868">
        <f>--AND(Table1[[#This Row],[WithinTarget]]=1,Table1[[#This Row],[Patient Satisfaction Score]]&gt;=7)</f>
        <v>0</v>
      </c>
      <c r="T5868" t="str">
        <f>IF(LEFT(Table1[[#This Row],[Patient Gender]],1)="F","Female","Male")</f>
        <v>Female</v>
      </c>
    </row>
    <row r="5869" spans="1:20" x14ac:dyDescent="0.3">
      <c r="A5869" t="s">
        <v>5973</v>
      </c>
      <c r="B5869" s="1">
        <v>45228.565972222219</v>
      </c>
      <c r="C5869" t="s">
        <v>13</v>
      </c>
      <c r="D5869">
        <v>18</v>
      </c>
      <c r="E5869" t="s">
        <v>22</v>
      </c>
      <c r="F5869" t="s">
        <v>11</v>
      </c>
      <c r="G5869" t="b">
        <v>1</v>
      </c>
      <c r="I5869">
        <v>51</v>
      </c>
      <c r="J5869" t="b">
        <v>1</v>
      </c>
      <c r="K5869">
        <f>YEAR(Table1[[#This Row],[Patient Admission Date]])</f>
        <v>2023</v>
      </c>
      <c r="L5869" t="str">
        <f>TEXT(Table1[[#This Row],[Patient Admission Date]],"mmm")</f>
        <v>Oct</v>
      </c>
      <c r="M5869" t="str">
        <f>TEXT(Table1[[#This Row],[Patient Admission Date]],"ddd")</f>
        <v>Sun</v>
      </c>
      <c r="N5869" t="str">
        <f>TEXT(INT(HOUR(Table1[[#This Row],[Patient Admission Date]])/3)*3,"00")&amp;"-"&amp;TEXT(INT(HOUR(Table1[[#This Row],[Patient Admission Date]])/3)*3+3,"00")</f>
        <v>12-15</v>
      </c>
      <c r="O5869" t="str" cm="1">
        <f t="array" ref="O5869">_xlfn.IFS(Table1[[#This Row],[Patient Age]]&lt;=14,"0-14",Table1[[#This Row],[Patient Age]]&lt;=29,"15-29",Table1[[#This Row],[Patient Age]]&lt;=44,"30-44",Table1[[#This Row],[Patient Age]]&lt;=59,"45-59",Table1[[#This Row],[Patient Age]]&lt;=74,"60-74",TRUE,"75+")</f>
        <v>15-29</v>
      </c>
      <c r="P5869" t="str" cm="1">
        <f t="array" ref="P5869">_xlfn.IFS(Table1[[#This Row],[Patient Waittime]]&lt;=15,"0-15",Table1[[#This Row],[Patient Waittime]]&lt;=30,"16-30",Table1[[#This Row],[Patient Waittime]]&lt;=45,"31-45",Table1[[#This Row],[Patient Waittime]]&lt;=60,"46-60",TRUE,"60+")</f>
        <v>46-60</v>
      </c>
      <c r="Q5869">
        <f>--(Table1[[#This Row],[Patient Waittime]]&lt;=30)</f>
        <v>0</v>
      </c>
      <c r="R5869">
        <f>--Table1[[#This Row],[Patient Admission Flag]]</f>
        <v>1</v>
      </c>
      <c r="S5869">
        <f>--AND(Table1[[#This Row],[WithinTarget]]=1,Table1[[#This Row],[Patient Satisfaction Score]]&gt;=7)</f>
        <v>0</v>
      </c>
      <c r="T5869" t="str">
        <f>IF(LEFT(Table1[[#This Row],[Patient Gender]],1)="F","Female","Male")</f>
        <v>Female</v>
      </c>
    </row>
    <row r="5870" spans="1:20" x14ac:dyDescent="0.3">
      <c r="A5870" t="s">
        <v>5974</v>
      </c>
      <c r="B5870" s="1">
        <v>45119.916666666664</v>
      </c>
      <c r="C5870" t="s">
        <v>13</v>
      </c>
      <c r="D5870">
        <v>11</v>
      </c>
      <c r="E5870" t="s">
        <v>22</v>
      </c>
      <c r="F5870" t="s">
        <v>11</v>
      </c>
      <c r="G5870" t="b">
        <v>1</v>
      </c>
      <c r="I5870">
        <v>52</v>
      </c>
      <c r="J5870" t="b">
        <v>1</v>
      </c>
      <c r="K5870">
        <f>YEAR(Table1[[#This Row],[Patient Admission Date]])</f>
        <v>2023</v>
      </c>
      <c r="L5870" t="str">
        <f>TEXT(Table1[[#This Row],[Patient Admission Date]],"mmm")</f>
        <v>Jul</v>
      </c>
      <c r="M5870" t="str">
        <f>TEXT(Table1[[#This Row],[Patient Admission Date]],"ddd")</f>
        <v>Wed</v>
      </c>
      <c r="N5870" t="str">
        <f>TEXT(INT(HOUR(Table1[[#This Row],[Patient Admission Date]])/3)*3,"00")&amp;"-"&amp;TEXT(INT(HOUR(Table1[[#This Row],[Patient Admission Date]])/3)*3+3,"00")</f>
        <v>21-24</v>
      </c>
      <c r="O5870" t="str" cm="1">
        <f t="array" ref="O5870">_xlfn.IFS(Table1[[#This Row],[Patient Age]]&lt;=14,"0-14",Table1[[#This Row],[Patient Age]]&lt;=29,"15-29",Table1[[#This Row],[Patient Age]]&lt;=44,"30-44",Table1[[#This Row],[Patient Age]]&lt;=59,"45-59",Table1[[#This Row],[Patient Age]]&lt;=74,"60-74",TRUE,"75+")</f>
        <v>0-14</v>
      </c>
      <c r="P5870" t="str" cm="1">
        <f t="array" ref="P5870">_xlfn.IFS(Table1[[#This Row],[Patient Waittime]]&lt;=15,"0-15",Table1[[#This Row],[Patient Waittime]]&lt;=30,"16-30",Table1[[#This Row],[Patient Waittime]]&lt;=45,"31-45",Table1[[#This Row],[Patient Waittime]]&lt;=60,"46-60",TRUE,"60+")</f>
        <v>46-60</v>
      </c>
      <c r="Q5870">
        <f>--(Table1[[#This Row],[Patient Waittime]]&lt;=30)</f>
        <v>0</v>
      </c>
      <c r="R5870">
        <f>--Table1[[#This Row],[Patient Admission Flag]]</f>
        <v>1</v>
      </c>
      <c r="S5870">
        <f>--AND(Table1[[#This Row],[WithinTarget]]=1,Table1[[#This Row],[Patient Satisfaction Score]]&gt;=7)</f>
        <v>0</v>
      </c>
      <c r="T5870" t="str">
        <f>IF(LEFT(Table1[[#This Row],[Patient Gender]],1)="F","Female","Male")</f>
        <v>Female</v>
      </c>
    </row>
    <row r="5871" spans="1:20" x14ac:dyDescent="0.3">
      <c r="A5871" t="s">
        <v>5975</v>
      </c>
      <c r="B5871" s="1">
        <v>45361.304861111108</v>
      </c>
      <c r="C5871" t="s">
        <v>13</v>
      </c>
      <c r="D5871">
        <v>20</v>
      </c>
      <c r="E5871" t="s">
        <v>22</v>
      </c>
      <c r="F5871" t="s">
        <v>11</v>
      </c>
      <c r="G5871" t="b">
        <v>1</v>
      </c>
      <c r="I5871">
        <v>54</v>
      </c>
      <c r="J5871" t="b">
        <v>1</v>
      </c>
      <c r="K5871">
        <f>YEAR(Table1[[#This Row],[Patient Admission Date]])</f>
        <v>2024</v>
      </c>
      <c r="L5871" t="str">
        <f>TEXT(Table1[[#This Row],[Patient Admission Date]],"mmm")</f>
        <v>Mar</v>
      </c>
      <c r="M5871" t="str">
        <f>TEXT(Table1[[#This Row],[Patient Admission Date]],"ddd")</f>
        <v>Sun</v>
      </c>
      <c r="N5871" t="str">
        <f>TEXT(INT(HOUR(Table1[[#This Row],[Patient Admission Date]])/3)*3,"00")&amp;"-"&amp;TEXT(INT(HOUR(Table1[[#This Row],[Patient Admission Date]])/3)*3+3,"00")</f>
        <v>06-09</v>
      </c>
      <c r="O5871" t="str" cm="1">
        <f t="array" ref="O5871">_xlfn.IFS(Table1[[#This Row],[Patient Age]]&lt;=14,"0-14",Table1[[#This Row],[Patient Age]]&lt;=29,"15-29",Table1[[#This Row],[Patient Age]]&lt;=44,"30-44",Table1[[#This Row],[Patient Age]]&lt;=59,"45-59",Table1[[#This Row],[Patient Age]]&lt;=74,"60-74",TRUE,"75+")</f>
        <v>15-29</v>
      </c>
      <c r="P5871" t="str" cm="1">
        <f t="array" ref="P5871">_xlfn.IFS(Table1[[#This Row],[Patient Waittime]]&lt;=15,"0-15",Table1[[#This Row],[Patient Waittime]]&lt;=30,"16-30",Table1[[#This Row],[Patient Waittime]]&lt;=45,"31-45",Table1[[#This Row],[Patient Waittime]]&lt;=60,"46-60",TRUE,"60+")</f>
        <v>46-60</v>
      </c>
      <c r="Q5871">
        <f>--(Table1[[#This Row],[Patient Waittime]]&lt;=30)</f>
        <v>0</v>
      </c>
      <c r="R5871">
        <f>--Table1[[#This Row],[Patient Admission Flag]]</f>
        <v>1</v>
      </c>
      <c r="S5871">
        <f>--AND(Table1[[#This Row],[WithinTarget]]=1,Table1[[#This Row],[Patient Satisfaction Score]]&gt;=7)</f>
        <v>0</v>
      </c>
      <c r="T5871" t="str">
        <f>IF(LEFT(Table1[[#This Row],[Patient Gender]],1)="F","Female","Male")</f>
        <v>Female</v>
      </c>
    </row>
    <row r="5872" spans="1:20" x14ac:dyDescent="0.3">
      <c r="A5872" t="s">
        <v>5976</v>
      </c>
      <c r="B5872" s="1">
        <v>45282.279861111114</v>
      </c>
      <c r="C5872" t="s">
        <v>13</v>
      </c>
      <c r="D5872">
        <v>78</v>
      </c>
      <c r="E5872" t="s">
        <v>22</v>
      </c>
      <c r="F5872" t="s">
        <v>11</v>
      </c>
      <c r="G5872" t="b">
        <v>1</v>
      </c>
      <c r="I5872">
        <v>15</v>
      </c>
      <c r="J5872" t="b">
        <v>1</v>
      </c>
      <c r="K5872">
        <f>YEAR(Table1[[#This Row],[Patient Admission Date]])</f>
        <v>2023</v>
      </c>
      <c r="L5872" t="str">
        <f>TEXT(Table1[[#This Row],[Patient Admission Date]],"mmm")</f>
        <v>Dec</v>
      </c>
      <c r="M5872" t="str">
        <f>TEXT(Table1[[#This Row],[Patient Admission Date]],"ddd")</f>
        <v>Fri</v>
      </c>
      <c r="N5872" t="str">
        <f>TEXT(INT(HOUR(Table1[[#This Row],[Patient Admission Date]])/3)*3,"00")&amp;"-"&amp;TEXT(INT(HOUR(Table1[[#This Row],[Patient Admission Date]])/3)*3+3,"00")</f>
        <v>06-09</v>
      </c>
      <c r="O5872" t="str" cm="1">
        <f t="array" ref="O5872">_xlfn.IFS(Table1[[#This Row],[Patient Age]]&lt;=14,"0-14",Table1[[#This Row],[Patient Age]]&lt;=29,"15-29",Table1[[#This Row],[Patient Age]]&lt;=44,"30-44",Table1[[#This Row],[Patient Age]]&lt;=59,"45-59",Table1[[#This Row],[Patient Age]]&lt;=74,"60-74",TRUE,"75+")</f>
        <v>75+</v>
      </c>
      <c r="P5872" t="str" cm="1">
        <f t="array" ref="P5872">_xlfn.IFS(Table1[[#This Row],[Patient Waittime]]&lt;=15,"0-15",Table1[[#This Row],[Patient Waittime]]&lt;=30,"16-30",Table1[[#This Row],[Patient Waittime]]&lt;=45,"31-45",Table1[[#This Row],[Patient Waittime]]&lt;=60,"46-60",TRUE,"60+")</f>
        <v>0-15</v>
      </c>
      <c r="Q5872">
        <f>--(Table1[[#This Row],[Patient Waittime]]&lt;=30)</f>
        <v>1</v>
      </c>
      <c r="R5872">
        <f>--Table1[[#This Row],[Patient Admission Flag]]</f>
        <v>1</v>
      </c>
      <c r="S5872">
        <f>--AND(Table1[[#This Row],[WithinTarget]]=1,Table1[[#This Row],[Patient Satisfaction Score]]&gt;=7)</f>
        <v>0</v>
      </c>
      <c r="T5872" t="str">
        <f>IF(LEFT(Table1[[#This Row],[Patient Gender]],1)="F","Female","Male")</f>
        <v>Female</v>
      </c>
    </row>
    <row r="5873" spans="1:20" x14ac:dyDescent="0.3">
      <c r="A5873" t="s">
        <v>5977</v>
      </c>
      <c r="B5873" s="1">
        <v>45516.855555555558</v>
      </c>
      <c r="C5873" t="s">
        <v>13</v>
      </c>
      <c r="D5873">
        <v>71</v>
      </c>
      <c r="E5873" t="s">
        <v>22</v>
      </c>
      <c r="F5873" t="s">
        <v>11</v>
      </c>
      <c r="G5873" t="b">
        <v>1</v>
      </c>
      <c r="I5873">
        <v>20</v>
      </c>
      <c r="J5873" t="b">
        <v>1</v>
      </c>
      <c r="K5873">
        <f>YEAR(Table1[[#This Row],[Patient Admission Date]])</f>
        <v>2024</v>
      </c>
      <c r="L5873" t="str">
        <f>TEXT(Table1[[#This Row],[Patient Admission Date]],"mmm")</f>
        <v>Aug</v>
      </c>
      <c r="M5873" t="str">
        <f>TEXT(Table1[[#This Row],[Patient Admission Date]],"ddd")</f>
        <v>Mon</v>
      </c>
      <c r="N5873" t="str">
        <f>TEXT(INT(HOUR(Table1[[#This Row],[Patient Admission Date]])/3)*3,"00")&amp;"-"&amp;TEXT(INT(HOUR(Table1[[#This Row],[Patient Admission Date]])/3)*3+3,"00")</f>
        <v>18-21</v>
      </c>
      <c r="O5873" t="str" cm="1">
        <f t="array" ref="O5873">_xlfn.IFS(Table1[[#This Row],[Patient Age]]&lt;=14,"0-14",Table1[[#This Row],[Patient Age]]&lt;=29,"15-29",Table1[[#This Row],[Patient Age]]&lt;=44,"30-44",Table1[[#This Row],[Patient Age]]&lt;=59,"45-59",Table1[[#This Row],[Patient Age]]&lt;=74,"60-74",TRUE,"75+")</f>
        <v>60-74</v>
      </c>
      <c r="P5873" t="str" cm="1">
        <f t="array" ref="P5873">_xlfn.IFS(Table1[[#This Row],[Patient Waittime]]&lt;=15,"0-15",Table1[[#This Row],[Patient Waittime]]&lt;=30,"16-30",Table1[[#This Row],[Patient Waittime]]&lt;=45,"31-45",Table1[[#This Row],[Patient Waittime]]&lt;=60,"46-60",TRUE,"60+")</f>
        <v>16-30</v>
      </c>
      <c r="Q5873">
        <f>--(Table1[[#This Row],[Patient Waittime]]&lt;=30)</f>
        <v>1</v>
      </c>
      <c r="R5873">
        <f>--Table1[[#This Row],[Patient Admission Flag]]</f>
        <v>1</v>
      </c>
      <c r="S5873">
        <f>--AND(Table1[[#This Row],[WithinTarget]]=1,Table1[[#This Row],[Patient Satisfaction Score]]&gt;=7)</f>
        <v>0</v>
      </c>
      <c r="T5873" t="str">
        <f>IF(LEFT(Table1[[#This Row],[Patient Gender]],1)="F","Female","Male")</f>
        <v>Female</v>
      </c>
    </row>
    <row r="5874" spans="1:20" x14ac:dyDescent="0.3">
      <c r="A5874" t="s">
        <v>5978</v>
      </c>
      <c r="B5874" s="1">
        <v>45176.96597222222</v>
      </c>
      <c r="C5874" t="s">
        <v>13</v>
      </c>
      <c r="D5874">
        <v>22</v>
      </c>
      <c r="E5874" t="s">
        <v>22</v>
      </c>
      <c r="F5874" t="s">
        <v>11</v>
      </c>
      <c r="G5874" t="b">
        <v>1</v>
      </c>
      <c r="I5874">
        <v>37</v>
      </c>
      <c r="J5874" t="b">
        <v>1</v>
      </c>
      <c r="K5874">
        <f>YEAR(Table1[[#This Row],[Patient Admission Date]])</f>
        <v>2023</v>
      </c>
      <c r="L5874" t="str">
        <f>TEXT(Table1[[#This Row],[Patient Admission Date]],"mmm")</f>
        <v>Sep</v>
      </c>
      <c r="M5874" t="str">
        <f>TEXT(Table1[[#This Row],[Patient Admission Date]],"ddd")</f>
        <v>Thu</v>
      </c>
      <c r="N5874" t="str">
        <f>TEXT(INT(HOUR(Table1[[#This Row],[Patient Admission Date]])/3)*3,"00")&amp;"-"&amp;TEXT(INT(HOUR(Table1[[#This Row],[Patient Admission Date]])/3)*3+3,"00")</f>
        <v>21-24</v>
      </c>
      <c r="O5874" t="str" cm="1">
        <f t="array" ref="O5874">_xlfn.IFS(Table1[[#This Row],[Patient Age]]&lt;=14,"0-14",Table1[[#This Row],[Patient Age]]&lt;=29,"15-29",Table1[[#This Row],[Patient Age]]&lt;=44,"30-44",Table1[[#This Row],[Patient Age]]&lt;=59,"45-59",Table1[[#This Row],[Patient Age]]&lt;=74,"60-74",TRUE,"75+")</f>
        <v>15-29</v>
      </c>
      <c r="P5874" t="str" cm="1">
        <f t="array" ref="P5874">_xlfn.IFS(Table1[[#This Row],[Patient Waittime]]&lt;=15,"0-15",Table1[[#This Row],[Patient Waittime]]&lt;=30,"16-30",Table1[[#This Row],[Patient Waittime]]&lt;=45,"31-45",Table1[[#This Row],[Patient Waittime]]&lt;=60,"46-60",TRUE,"60+")</f>
        <v>31-45</v>
      </c>
      <c r="Q5874">
        <f>--(Table1[[#This Row],[Patient Waittime]]&lt;=30)</f>
        <v>0</v>
      </c>
      <c r="R5874">
        <f>--Table1[[#This Row],[Patient Admission Flag]]</f>
        <v>1</v>
      </c>
      <c r="S5874">
        <f>--AND(Table1[[#This Row],[WithinTarget]]=1,Table1[[#This Row],[Patient Satisfaction Score]]&gt;=7)</f>
        <v>0</v>
      </c>
      <c r="T5874" t="str">
        <f>IF(LEFT(Table1[[#This Row],[Patient Gender]],1)="F","Female","Male")</f>
        <v>Female</v>
      </c>
    </row>
    <row r="5875" spans="1:20" x14ac:dyDescent="0.3">
      <c r="A5875" t="s">
        <v>5979</v>
      </c>
      <c r="B5875" s="1">
        <v>45587.199305555558</v>
      </c>
      <c r="C5875" t="s">
        <v>13</v>
      </c>
      <c r="D5875">
        <v>49</v>
      </c>
      <c r="E5875" t="s">
        <v>22</v>
      </c>
      <c r="F5875" t="s">
        <v>11</v>
      </c>
      <c r="G5875" t="b">
        <v>1</v>
      </c>
      <c r="I5875">
        <v>53</v>
      </c>
      <c r="J5875" t="b">
        <v>1</v>
      </c>
      <c r="K5875">
        <f>YEAR(Table1[[#This Row],[Patient Admission Date]])</f>
        <v>2024</v>
      </c>
      <c r="L5875" t="str">
        <f>TEXT(Table1[[#This Row],[Patient Admission Date]],"mmm")</f>
        <v>Oct</v>
      </c>
      <c r="M5875" t="str">
        <f>TEXT(Table1[[#This Row],[Patient Admission Date]],"ddd")</f>
        <v>Tue</v>
      </c>
      <c r="N5875" t="str">
        <f>TEXT(INT(HOUR(Table1[[#This Row],[Patient Admission Date]])/3)*3,"00")&amp;"-"&amp;TEXT(INT(HOUR(Table1[[#This Row],[Patient Admission Date]])/3)*3+3,"00")</f>
        <v>03-06</v>
      </c>
      <c r="O5875" t="str" cm="1">
        <f t="array" ref="O5875">_xlfn.IFS(Table1[[#This Row],[Patient Age]]&lt;=14,"0-14",Table1[[#This Row],[Patient Age]]&lt;=29,"15-29",Table1[[#This Row],[Patient Age]]&lt;=44,"30-44",Table1[[#This Row],[Patient Age]]&lt;=59,"45-59",Table1[[#This Row],[Patient Age]]&lt;=74,"60-74",TRUE,"75+")</f>
        <v>45-59</v>
      </c>
      <c r="P5875" t="str" cm="1">
        <f t="array" ref="P5875">_xlfn.IFS(Table1[[#This Row],[Patient Waittime]]&lt;=15,"0-15",Table1[[#This Row],[Patient Waittime]]&lt;=30,"16-30",Table1[[#This Row],[Patient Waittime]]&lt;=45,"31-45",Table1[[#This Row],[Patient Waittime]]&lt;=60,"46-60",TRUE,"60+")</f>
        <v>46-60</v>
      </c>
      <c r="Q5875">
        <f>--(Table1[[#This Row],[Patient Waittime]]&lt;=30)</f>
        <v>0</v>
      </c>
      <c r="R5875">
        <f>--Table1[[#This Row],[Patient Admission Flag]]</f>
        <v>1</v>
      </c>
      <c r="S5875">
        <f>--AND(Table1[[#This Row],[WithinTarget]]=1,Table1[[#This Row],[Patient Satisfaction Score]]&gt;=7)</f>
        <v>0</v>
      </c>
      <c r="T5875" t="str">
        <f>IF(LEFT(Table1[[#This Row],[Patient Gender]],1)="F","Female","Male")</f>
        <v>Female</v>
      </c>
    </row>
    <row r="5876" spans="1:20" x14ac:dyDescent="0.3">
      <c r="A5876" t="s">
        <v>5980</v>
      </c>
      <c r="B5876" s="1">
        <v>45059.439583333333</v>
      </c>
      <c r="C5876" t="s">
        <v>13</v>
      </c>
      <c r="D5876">
        <v>46</v>
      </c>
      <c r="E5876" t="s">
        <v>22</v>
      </c>
      <c r="F5876" t="s">
        <v>11</v>
      </c>
      <c r="G5876" t="b">
        <v>1</v>
      </c>
      <c r="I5876">
        <v>27</v>
      </c>
      <c r="J5876" t="b">
        <v>1</v>
      </c>
      <c r="K5876">
        <f>YEAR(Table1[[#This Row],[Patient Admission Date]])</f>
        <v>2023</v>
      </c>
      <c r="L5876" t="str">
        <f>TEXT(Table1[[#This Row],[Patient Admission Date]],"mmm")</f>
        <v>May</v>
      </c>
      <c r="M5876" t="str">
        <f>TEXT(Table1[[#This Row],[Patient Admission Date]],"ddd")</f>
        <v>Sat</v>
      </c>
      <c r="N5876" t="str">
        <f>TEXT(INT(HOUR(Table1[[#This Row],[Patient Admission Date]])/3)*3,"00")&amp;"-"&amp;TEXT(INT(HOUR(Table1[[#This Row],[Patient Admission Date]])/3)*3+3,"00")</f>
        <v>09-12</v>
      </c>
      <c r="O5876" t="str" cm="1">
        <f t="array" ref="O5876">_xlfn.IFS(Table1[[#This Row],[Patient Age]]&lt;=14,"0-14",Table1[[#This Row],[Patient Age]]&lt;=29,"15-29",Table1[[#This Row],[Patient Age]]&lt;=44,"30-44",Table1[[#This Row],[Patient Age]]&lt;=59,"45-59",Table1[[#This Row],[Patient Age]]&lt;=74,"60-74",TRUE,"75+")</f>
        <v>45-59</v>
      </c>
      <c r="P5876" t="str" cm="1">
        <f t="array" ref="P5876">_xlfn.IFS(Table1[[#This Row],[Patient Waittime]]&lt;=15,"0-15",Table1[[#This Row],[Patient Waittime]]&lt;=30,"16-30",Table1[[#This Row],[Patient Waittime]]&lt;=45,"31-45",Table1[[#This Row],[Patient Waittime]]&lt;=60,"46-60",TRUE,"60+")</f>
        <v>16-30</v>
      </c>
      <c r="Q5876">
        <f>--(Table1[[#This Row],[Patient Waittime]]&lt;=30)</f>
        <v>1</v>
      </c>
      <c r="R5876">
        <f>--Table1[[#This Row],[Patient Admission Flag]]</f>
        <v>1</v>
      </c>
      <c r="S5876">
        <f>--AND(Table1[[#This Row],[WithinTarget]]=1,Table1[[#This Row],[Patient Satisfaction Score]]&gt;=7)</f>
        <v>0</v>
      </c>
      <c r="T5876" t="str">
        <f>IF(LEFT(Table1[[#This Row],[Patient Gender]],1)="F","Female","Male")</f>
        <v>Female</v>
      </c>
    </row>
    <row r="5877" spans="1:20" x14ac:dyDescent="0.3">
      <c r="A5877" t="s">
        <v>5981</v>
      </c>
      <c r="B5877" s="1">
        <v>45556.927083333336</v>
      </c>
      <c r="C5877" t="s">
        <v>13</v>
      </c>
      <c r="D5877">
        <v>74</v>
      </c>
      <c r="E5877" t="s">
        <v>22</v>
      </c>
      <c r="F5877" t="s">
        <v>11</v>
      </c>
      <c r="G5877" t="b">
        <v>1</v>
      </c>
      <c r="I5877">
        <v>34</v>
      </c>
      <c r="J5877" t="b">
        <v>1</v>
      </c>
      <c r="K5877">
        <f>YEAR(Table1[[#This Row],[Patient Admission Date]])</f>
        <v>2024</v>
      </c>
      <c r="L5877" t="str">
        <f>TEXT(Table1[[#This Row],[Patient Admission Date]],"mmm")</f>
        <v>Sep</v>
      </c>
      <c r="M5877" t="str">
        <f>TEXT(Table1[[#This Row],[Patient Admission Date]],"ddd")</f>
        <v>Sat</v>
      </c>
      <c r="N5877" t="str">
        <f>TEXT(INT(HOUR(Table1[[#This Row],[Patient Admission Date]])/3)*3,"00")&amp;"-"&amp;TEXT(INT(HOUR(Table1[[#This Row],[Patient Admission Date]])/3)*3+3,"00")</f>
        <v>21-24</v>
      </c>
      <c r="O5877" t="str" cm="1">
        <f t="array" ref="O5877">_xlfn.IFS(Table1[[#This Row],[Patient Age]]&lt;=14,"0-14",Table1[[#This Row],[Patient Age]]&lt;=29,"15-29",Table1[[#This Row],[Patient Age]]&lt;=44,"30-44",Table1[[#This Row],[Patient Age]]&lt;=59,"45-59",Table1[[#This Row],[Patient Age]]&lt;=74,"60-74",TRUE,"75+")</f>
        <v>60-74</v>
      </c>
      <c r="P5877" t="str" cm="1">
        <f t="array" ref="P5877">_xlfn.IFS(Table1[[#This Row],[Patient Waittime]]&lt;=15,"0-15",Table1[[#This Row],[Patient Waittime]]&lt;=30,"16-30",Table1[[#This Row],[Patient Waittime]]&lt;=45,"31-45",Table1[[#This Row],[Patient Waittime]]&lt;=60,"46-60",TRUE,"60+")</f>
        <v>31-45</v>
      </c>
      <c r="Q5877">
        <f>--(Table1[[#This Row],[Patient Waittime]]&lt;=30)</f>
        <v>0</v>
      </c>
      <c r="R5877">
        <f>--Table1[[#This Row],[Patient Admission Flag]]</f>
        <v>1</v>
      </c>
      <c r="S5877">
        <f>--AND(Table1[[#This Row],[WithinTarget]]=1,Table1[[#This Row],[Patient Satisfaction Score]]&gt;=7)</f>
        <v>0</v>
      </c>
      <c r="T5877" t="str">
        <f>IF(LEFT(Table1[[#This Row],[Patient Gender]],1)="F","Female","Male")</f>
        <v>Female</v>
      </c>
    </row>
    <row r="5878" spans="1:20" x14ac:dyDescent="0.3">
      <c r="A5878" t="s">
        <v>5982</v>
      </c>
      <c r="B5878" s="1">
        <v>45360.245138888888</v>
      </c>
      <c r="C5878" t="s">
        <v>13</v>
      </c>
      <c r="D5878">
        <v>29</v>
      </c>
      <c r="E5878" t="s">
        <v>22</v>
      </c>
      <c r="F5878" t="s">
        <v>11</v>
      </c>
      <c r="G5878" t="b">
        <v>1</v>
      </c>
      <c r="I5878">
        <v>34</v>
      </c>
      <c r="J5878" t="b">
        <v>1</v>
      </c>
      <c r="K5878">
        <f>YEAR(Table1[[#This Row],[Patient Admission Date]])</f>
        <v>2024</v>
      </c>
      <c r="L5878" t="str">
        <f>TEXT(Table1[[#This Row],[Patient Admission Date]],"mmm")</f>
        <v>Mar</v>
      </c>
      <c r="M5878" t="str">
        <f>TEXT(Table1[[#This Row],[Patient Admission Date]],"ddd")</f>
        <v>Sat</v>
      </c>
      <c r="N5878" t="str">
        <f>TEXT(INT(HOUR(Table1[[#This Row],[Patient Admission Date]])/3)*3,"00")&amp;"-"&amp;TEXT(INT(HOUR(Table1[[#This Row],[Patient Admission Date]])/3)*3+3,"00")</f>
        <v>03-06</v>
      </c>
      <c r="O5878" t="str" cm="1">
        <f t="array" ref="O5878">_xlfn.IFS(Table1[[#This Row],[Patient Age]]&lt;=14,"0-14",Table1[[#This Row],[Patient Age]]&lt;=29,"15-29",Table1[[#This Row],[Patient Age]]&lt;=44,"30-44",Table1[[#This Row],[Patient Age]]&lt;=59,"45-59",Table1[[#This Row],[Patient Age]]&lt;=74,"60-74",TRUE,"75+")</f>
        <v>15-29</v>
      </c>
      <c r="P5878" t="str" cm="1">
        <f t="array" ref="P5878">_xlfn.IFS(Table1[[#This Row],[Patient Waittime]]&lt;=15,"0-15",Table1[[#This Row],[Patient Waittime]]&lt;=30,"16-30",Table1[[#This Row],[Patient Waittime]]&lt;=45,"31-45",Table1[[#This Row],[Patient Waittime]]&lt;=60,"46-60",TRUE,"60+")</f>
        <v>31-45</v>
      </c>
      <c r="Q5878">
        <f>--(Table1[[#This Row],[Patient Waittime]]&lt;=30)</f>
        <v>0</v>
      </c>
      <c r="R5878">
        <f>--Table1[[#This Row],[Patient Admission Flag]]</f>
        <v>1</v>
      </c>
      <c r="S5878">
        <f>--AND(Table1[[#This Row],[WithinTarget]]=1,Table1[[#This Row],[Patient Satisfaction Score]]&gt;=7)</f>
        <v>0</v>
      </c>
      <c r="T5878" t="str">
        <f>IF(LEFT(Table1[[#This Row],[Patient Gender]],1)="F","Female","Male")</f>
        <v>Female</v>
      </c>
    </row>
    <row r="5879" spans="1:20" x14ac:dyDescent="0.3">
      <c r="A5879" t="s">
        <v>5983</v>
      </c>
      <c r="B5879" s="1">
        <v>45325.674305555556</v>
      </c>
      <c r="C5879" t="s">
        <v>13</v>
      </c>
      <c r="D5879">
        <v>42</v>
      </c>
      <c r="E5879" t="s">
        <v>22</v>
      </c>
      <c r="F5879" t="s">
        <v>11</v>
      </c>
      <c r="G5879" t="b">
        <v>1</v>
      </c>
      <c r="I5879">
        <v>45</v>
      </c>
      <c r="J5879" t="b">
        <v>1</v>
      </c>
      <c r="K5879">
        <f>YEAR(Table1[[#This Row],[Patient Admission Date]])</f>
        <v>2024</v>
      </c>
      <c r="L5879" t="str">
        <f>TEXT(Table1[[#This Row],[Patient Admission Date]],"mmm")</f>
        <v>Feb</v>
      </c>
      <c r="M5879" t="str">
        <f>TEXT(Table1[[#This Row],[Patient Admission Date]],"ddd")</f>
        <v>Sat</v>
      </c>
      <c r="N5879" t="str">
        <f>TEXT(INT(HOUR(Table1[[#This Row],[Patient Admission Date]])/3)*3,"00")&amp;"-"&amp;TEXT(INT(HOUR(Table1[[#This Row],[Patient Admission Date]])/3)*3+3,"00")</f>
        <v>15-18</v>
      </c>
      <c r="O5879" t="str" cm="1">
        <f t="array" ref="O5879">_xlfn.IFS(Table1[[#This Row],[Patient Age]]&lt;=14,"0-14",Table1[[#This Row],[Patient Age]]&lt;=29,"15-29",Table1[[#This Row],[Patient Age]]&lt;=44,"30-44",Table1[[#This Row],[Patient Age]]&lt;=59,"45-59",Table1[[#This Row],[Patient Age]]&lt;=74,"60-74",TRUE,"75+")</f>
        <v>30-44</v>
      </c>
      <c r="P5879" t="str" cm="1">
        <f t="array" ref="P5879">_xlfn.IFS(Table1[[#This Row],[Patient Waittime]]&lt;=15,"0-15",Table1[[#This Row],[Patient Waittime]]&lt;=30,"16-30",Table1[[#This Row],[Patient Waittime]]&lt;=45,"31-45",Table1[[#This Row],[Patient Waittime]]&lt;=60,"46-60",TRUE,"60+")</f>
        <v>31-45</v>
      </c>
      <c r="Q5879">
        <f>--(Table1[[#This Row],[Patient Waittime]]&lt;=30)</f>
        <v>0</v>
      </c>
      <c r="R5879">
        <f>--Table1[[#This Row],[Patient Admission Flag]]</f>
        <v>1</v>
      </c>
      <c r="S5879">
        <f>--AND(Table1[[#This Row],[WithinTarget]]=1,Table1[[#This Row],[Patient Satisfaction Score]]&gt;=7)</f>
        <v>0</v>
      </c>
      <c r="T5879" t="str">
        <f>IF(LEFT(Table1[[#This Row],[Patient Gender]],1)="F","Female","Male")</f>
        <v>Female</v>
      </c>
    </row>
    <row r="5880" spans="1:20" x14ac:dyDescent="0.3">
      <c r="A5880" t="s">
        <v>5984</v>
      </c>
      <c r="B5880" s="1">
        <v>45582.65625</v>
      </c>
      <c r="C5880" t="s">
        <v>13</v>
      </c>
      <c r="D5880">
        <v>37</v>
      </c>
      <c r="E5880" t="s">
        <v>22</v>
      </c>
      <c r="F5880" t="s">
        <v>11</v>
      </c>
      <c r="G5880" t="b">
        <v>1</v>
      </c>
      <c r="I5880">
        <v>52</v>
      </c>
      <c r="J5880" t="b">
        <v>1</v>
      </c>
      <c r="K5880">
        <f>YEAR(Table1[[#This Row],[Patient Admission Date]])</f>
        <v>2024</v>
      </c>
      <c r="L5880" t="str">
        <f>TEXT(Table1[[#This Row],[Patient Admission Date]],"mmm")</f>
        <v>Oct</v>
      </c>
      <c r="M5880" t="str">
        <f>TEXT(Table1[[#This Row],[Patient Admission Date]],"ddd")</f>
        <v>Thu</v>
      </c>
      <c r="N5880" t="str">
        <f>TEXT(INT(HOUR(Table1[[#This Row],[Patient Admission Date]])/3)*3,"00")&amp;"-"&amp;TEXT(INT(HOUR(Table1[[#This Row],[Patient Admission Date]])/3)*3+3,"00")</f>
        <v>15-18</v>
      </c>
      <c r="O5880" t="str" cm="1">
        <f t="array" ref="O5880">_xlfn.IFS(Table1[[#This Row],[Patient Age]]&lt;=14,"0-14",Table1[[#This Row],[Patient Age]]&lt;=29,"15-29",Table1[[#This Row],[Patient Age]]&lt;=44,"30-44",Table1[[#This Row],[Patient Age]]&lt;=59,"45-59",Table1[[#This Row],[Patient Age]]&lt;=74,"60-74",TRUE,"75+")</f>
        <v>30-44</v>
      </c>
      <c r="P5880" t="str" cm="1">
        <f t="array" ref="P5880">_xlfn.IFS(Table1[[#This Row],[Patient Waittime]]&lt;=15,"0-15",Table1[[#This Row],[Patient Waittime]]&lt;=30,"16-30",Table1[[#This Row],[Patient Waittime]]&lt;=45,"31-45",Table1[[#This Row],[Patient Waittime]]&lt;=60,"46-60",TRUE,"60+")</f>
        <v>46-60</v>
      </c>
      <c r="Q5880">
        <f>--(Table1[[#This Row],[Patient Waittime]]&lt;=30)</f>
        <v>0</v>
      </c>
      <c r="R5880">
        <f>--Table1[[#This Row],[Patient Admission Flag]]</f>
        <v>1</v>
      </c>
      <c r="S5880">
        <f>--AND(Table1[[#This Row],[WithinTarget]]=1,Table1[[#This Row],[Patient Satisfaction Score]]&gt;=7)</f>
        <v>0</v>
      </c>
      <c r="T5880" t="str">
        <f>IF(LEFT(Table1[[#This Row],[Patient Gender]],1)="F","Female","Male")</f>
        <v>Female</v>
      </c>
    </row>
    <row r="5881" spans="1:20" x14ac:dyDescent="0.3">
      <c r="A5881" t="s">
        <v>5985</v>
      </c>
      <c r="B5881" s="1">
        <v>45032.193055555559</v>
      </c>
      <c r="C5881" t="s">
        <v>13</v>
      </c>
      <c r="D5881">
        <v>14</v>
      </c>
      <c r="E5881" t="s">
        <v>22</v>
      </c>
      <c r="F5881" t="s">
        <v>11</v>
      </c>
      <c r="G5881" t="b">
        <v>1</v>
      </c>
      <c r="I5881">
        <v>12</v>
      </c>
      <c r="J5881" t="b">
        <v>1</v>
      </c>
      <c r="K5881">
        <f>YEAR(Table1[[#This Row],[Patient Admission Date]])</f>
        <v>2023</v>
      </c>
      <c r="L5881" t="str">
        <f>TEXT(Table1[[#This Row],[Patient Admission Date]],"mmm")</f>
        <v>Apr</v>
      </c>
      <c r="M5881" t="str">
        <f>TEXT(Table1[[#This Row],[Patient Admission Date]],"ddd")</f>
        <v>Sun</v>
      </c>
      <c r="N5881" t="str">
        <f>TEXT(INT(HOUR(Table1[[#This Row],[Patient Admission Date]])/3)*3,"00")&amp;"-"&amp;TEXT(INT(HOUR(Table1[[#This Row],[Patient Admission Date]])/3)*3+3,"00")</f>
        <v>03-06</v>
      </c>
      <c r="O5881" t="str" cm="1">
        <f t="array" ref="O5881">_xlfn.IFS(Table1[[#This Row],[Patient Age]]&lt;=14,"0-14",Table1[[#This Row],[Patient Age]]&lt;=29,"15-29",Table1[[#This Row],[Patient Age]]&lt;=44,"30-44",Table1[[#This Row],[Patient Age]]&lt;=59,"45-59",Table1[[#This Row],[Patient Age]]&lt;=74,"60-74",TRUE,"75+")</f>
        <v>0-14</v>
      </c>
      <c r="P5881" t="str" cm="1">
        <f t="array" ref="P5881">_xlfn.IFS(Table1[[#This Row],[Patient Waittime]]&lt;=15,"0-15",Table1[[#This Row],[Patient Waittime]]&lt;=30,"16-30",Table1[[#This Row],[Patient Waittime]]&lt;=45,"31-45",Table1[[#This Row],[Patient Waittime]]&lt;=60,"46-60",TRUE,"60+")</f>
        <v>0-15</v>
      </c>
      <c r="Q5881">
        <f>--(Table1[[#This Row],[Patient Waittime]]&lt;=30)</f>
        <v>1</v>
      </c>
      <c r="R5881">
        <f>--Table1[[#This Row],[Patient Admission Flag]]</f>
        <v>1</v>
      </c>
      <c r="S5881">
        <f>--AND(Table1[[#This Row],[WithinTarget]]=1,Table1[[#This Row],[Patient Satisfaction Score]]&gt;=7)</f>
        <v>0</v>
      </c>
      <c r="T5881" t="str">
        <f>IF(LEFT(Table1[[#This Row],[Patient Gender]],1)="F","Female","Male")</f>
        <v>Female</v>
      </c>
    </row>
    <row r="5882" spans="1:20" x14ac:dyDescent="0.3">
      <c r="A5882" t="s">
        <v>5986</v>
      </c>
      <c r="B5882" s="1">
        <v>45154.426388888889</v>
      </c>
      <c r="C5882" t="s">
        <v>13</v>
      </c>
      <c r="D5882">
        <v>73</v>
      </c>
      <c r="E5882" t="s">
        <v>22</v>
      </c>
      <c r="F5882" t="s">
        <v>11</v>
      </c>
      <c r="G5882" t="b">
        <v>1</v>
      </c>
      <c r="I5882">
        <v>34</v>
      </c>
      <c r="J5882" t="b">
        <v>1</v>
      </c>
      <c r="K5882">
        <f>YEAR(Table1[[#This Row],[Patient Admission Date]])</f>
        <v>2023</v>
      </c>
      <c r="L5882" t="str">
        <f>TEXT(Table1[[#This Row],[Patient Admission Date]],"mmm")</f>
        <v>Aug</v>
      </c>
      <c r="M5882" t="str">
        <f>TEXT(Table1[[#This Row],[Patient Admission Date]],"ddd")</f>
        <v>Wed</v>
      </c>
      <c r="N5882" t="str">
        <f>TEXT(INT(HOUR(Table1[[#This Row],[Patient Admission Date]])/3)*3,"00")&amp;"-"&amp;TEXT(INT(HOUR(Table1[[#This Row],[Patient Admission Date]])/3)*3+3,"00")</f>
        <v>09-12</v>
      </c>
      <c r="O5882" t="str" cm="1">
        <f t="array" ref="O5882">_xlfn.IFS(Table1[[#This Row],[Patient Age]]&lt;=14,"0-14",Table1[[#This Row],[Patient Age]]&lt;=29,"15-29",Table1[[#This Row],[Patient Age]]&lt;=44,"30-44",Table1[[#This Row],[Patient Age]]&lt;=59,"45-59",Table1[[#This Row],[Patient Age]]&lt;=74,"60-74",TRUE,"75+")</f>
        <v>60-74</v>
      </c>
      <c r="P5882" t="str" cm="1">
        <f t="array" ref="P5882">_xlfn.IFS(Table1[[#This Row],[Patient Waittime]]&lt;=15,"0-15",Table1[[#This Row],[Patient Waittime]]&lt;=30,"16-30",Table1[[#This Row],[Patient Waittime]]&lt;=45,"31-45",Table1[[#This Row],[Patient Waittime]]&lt;=60,"46-60",TRUE,"60+")</f>
        <v>31-45</v>
      </c>
      <c r="Q5882">
        <f>--(Table1[[#This Row],[Patient Waittime]]&lt;=30)</f>
        <v>0</v>
      </c>
      <c r="R5882">
        <f>--Table1[[#This Row],[Patient Admission Flag]]</f>
        <v>1</v>
      </c>
      <c r="S5882">
        <f>--AND(Table1[[#This Row],[WithinTarget]]=1,Table1[[#This Row],[Patient Satisfaction Score]]&gt;=7)</f>
        <v>0</v>
      </c>
      <c r="T5882" t="str">
        <f>IF(LEFT(Table1[[#This Row],[Patient Gender]],1)="F","Female","Male")</f>
        <v>Female</v>
      </c>
    </row>
    <row r="5883" spans="1:20" x14ac:dyDescent="0.3">
      <c r="A5883" t="s">
        <v>5987</v>
      </c>
      <c r="B5883" s="1">
        <v>45071.802777777775</v>
      </c>
      <c r="C5883" t="s">
        <v>13</v>
      </c>
      <c r="D5883">
        <v>32</v>
      </c>
      <c r="E5883" t="s">
        <v>22</v>
      </c>
      <c r="F5883" t="s">
        <v>11</v>
      </c>
      <c r="G5883" t="b">
        <v>1</v>
      </c>
      <c r="H5883">
        <v>0</v>
      </c>
      <c r="I5883">
        <v>30</v>
      </c>
      <c r="J5883" t="b">
        <v>1</v>
      </c>
      <c r="K5883">
        <f>YEAR(Table1[[#This Row],[Patient Admission Date]])</f>
        <v>2023</v>
      </c>
      <c r="L5883" t="str">
        <f>TEXT(Table1[[#This Row],[Patient Admission Date]],"mmm")</f>
        <v>May</v>
      </c>
      <c r="M5883" t="str">
        <f>TEXT(Table1[[#This Row],[Patient Admission Date]],"ddd")</f>
        <v>Thu</v>
      </c>
      <c r="N5883" t="str">
        <f>TEXT(INT(HOUR(Table1[[#This Row],[Patient Admission Date]])/3)*3,"00")&amp;"-"&amp;TEXT(INT(HOUR(Table1[[#This Row],[Patient Admission Date]])/3)*3+3,"00")</f>
        <v>18-21</v>
      </c>
      <c r="O5883" t="str" cm="1">
        <f t="array" ref="O5883">_xlfn.IFS(Table1[[#This Row],[Patient Age]]&lt;=14,"0-14",Table1[[#This Row],[Patient Age]]&lt;=29,"15-29",Table1[[#This Row],[Patient Age]]&lt;=44,"30-44",Table1[[#This Row],[Patient Age]]&lt;=59,"45-59",Table1[[#This Row],[Patient Age]]&lt;=74,"60-74",TRUE,"75+")</f>
        <v>30-44</v>
      </c>
      <c r="P5883" t="str" cm="1">
        <f t="array" ref="P5883">_xlfn.IFS(Table1[[#This Row],[Patient Waittime]]&lt;=15,"0-15",Table1[[#This Row],[Patient Waittime]]&lt;=30,"16-30",Table1[[#This Row],[Patient Waittime]]&lt;=45,"31-45",Table1[[#This Row],[Patient Waittime]]&lt;=60,"46-60",TRUE,"60+")</f>
        <v>16-30</v>
      </c>
      <c r="Q5883">
        <f>--(Table1[[#This Row],[Patient Waittime]]&lt;=30)</f>
        <v>1</v>
      </c>
      <c r="R5883">
        <f>--Table1[[#This Row],[Patient Admission Flag]]</f>
        <v>1</v>
      </c>
      <c r="S5883">
        <f>--AND(Table1[[#This Row],[WithinTarget]]=1,Table1[[#This Row],[Patient Satisfaction Score]]&gt;=7)</f>
        <v>0</v>
      </c>
      <c r="T5883" t="str">
        <f>IF(LEFT(Table1[[#This Row],[Patient Gender]],1)="F","Female","Male")</f>
        <v>Female</v>
      </c>
    </row>
    <row r="5884" spans="1:20" x14ac:dyDescent="0.3">
      <c r="A5884" t="s">
        <v>5988</v>
      </c>
      <c r="B5884" s="1">
        <v>45308.713888888888</v>
      </c>
      <c r="C5884" t="s">
        <v>13</v>
      </c>
      <c r="D5884">
        <v>47</v>
      </c>
      <c r="E5884" t="s">
        <v>22</v>
      </c>
      <c r="F5884" t="s">
        <v>11</v>
      </c>
      <c r="G5884" t="b">
        <v>1</v>
      </c>
      <c r="H5884">
        <v>0</v>
      </c>
      <c r="I5884">
        <v>52</v>
      </c>
      <c r="J5884" t="b">
        <v>1</v>
      </c>
      <c r="K5884">
        <f>YEAR(Table1[[#This Row],[Patient Admission Date]])</f>
        <v>2024</v>
      </c>
      <c r="L5884" t="str">
        <f>TEXT(Table1[[#This Row],[Patient Admission Date]],"mmm")</f>
        <v>Jan</v>
      </c>
      <c r="M5884" t="str">
        <f>TEXT(Table1[[#This Row],[Patient Admission Date]],"ddd")</f>
        <v>Wed</v>
      </c>
      <c r="N5884" t="str">
        <f>TEXT(INT(HOUR(Table1[[#This Row],[Patient Admission Date]])/3)*3,"00")&amp;"-"&amp;TEXT(INT(HOUR(Table1[[#This Row],[Patient Admission Date]])/3)*3+3,"00")</f>
        <v>15-18</v>
      </c>
      <c r="O5884" t="str" cm="1">
        <f t="array" ref="O5884">_xlfn.IFS(Table1[[#This Row],[Patient Age]]&lt;=14,"0-14",Table1[[#This Row],[Patient Age]]&lt;=29,"15-29",Table1[[#This Row],[Patient Age]]&lt;=44,"30-44",Table1[[#This Row],[Patient Age]]&lt;=59,"45-59",Table1[[#This Row],[Patient Age]]&lt;=74,"60-74",TRUE,"75+")</f>
        <v>45-59</v>
      </c>
      <c r="P5884" t="str" cm="1">
        <f t="array" ref="P5884">_xlfn.IFS(Table1[[#This Row],[Patient Waittime]]&lt;=15,"0-15",Table1[[#This Row],[Patient Waittime]]&lt;=30,"16-30",Table1[[#This Row],[Patient Waittime]]&lt;=45,"31-45",Table1[[#This Row],[Patient Waittime]]&lt;=60,"46-60",TRUE,"60+")</f>
        <v>46-60</v>
      </c>
      <c r="Q5884">
        <f>--(Table1[[#This Row],[Patient Waittime]]&lt;=30)</f>
        <v>0</v>
      </c>
      <c r="R5884">
        <f>--Table1[[#This Row],[Patient Admission Flag]]</f>
        <v>1</v>
      </c>
      <c r="S5884">
        <f>--AND(Table1[[#This Row],[WithinTarget]]=1,Table1[[#This Row],[Patient Satisfaction Score]]&gt;=7)</f>
        <v>0</v>
      </c>
      <c r="T5884" t="str">
        <f>IF(LEFT(Table1[[#This Row],[Patient Gender]],1)="F","Female","Male")</f>
        <v>Female</v>
      </c>
    </row>
    <row r="5885" spans="1:20" x14ac:dyDescent="0.3">
      <c r="A5885" t="s">
        <v>5989</v>
      </c>
      <c r="B5885" s="1">
        <v>45249.49722222222</v>
      </c>
      <c r="C5885" t="s">
        <v>13</v>
      </c>
      <c r="D5885">
        <v>77</v>
      </c>
      <c r="E5885" t="s">
        <v>22</v>
      </c>
      <c r="F5885" t="s">
        <v>11</v>
      </c>
      <c r="G5885" t="b">
        <v>1</v>
      </c>
      <c r="H5885">
        <v>1</v>
      </c>
      <c r="I5885">
        <v>56</v>
      </c>
      <c r="J5885" t="b">
        <v>1</v>
      </c>
      <c r="K5885">
        <f>YEAR(Table1[[#This Row],[Patient Admission Date]])</f>
        <v>2023</v>
      </c>
      <c r="L5885" t="str">
        <f>TEXT(Table1[[#This Row],[Patient Admission Date]],"mmm")</f>
        <v>Nov</v>
      </c>
      <c r="M5885" t="str">
        <f>TEXT(Table1[[#This Row],[Patient Admission Date]],"ddd")</f>
        <v>Sun</v>
      </c>
      <c r="N5885" t="str">
        <f>TEXT(INT(HOUR(Table1[[#This Row],[Patient Admission Date]])/3)*3,"00")&amp;"-"&amp;TEXT(INT(HOUR(Table1[[#This Row],[Patient Admission Date]])/3)*3+3,"00")</f>
        <v>09-12</v>
      </c>
      <c r="O5885" t="str" cm="1">
        <f t="array" ref="O5885">_xlfn.IFS(Table1[[#This Row],[Patient Age]]&lt;=14,"0-14",Table1[[#This Row],[Patient Age]]&lt;=29,"15-29",Table1[[#This Row],[Patient Age]]&lt;=44,"30-44",Table1[[#This Row],[Patient Age]]&lt;=59,"45-59",Table1[[#This Row],[Patient Age]]&lt;=74,"60-74",TRUE,"75+")</f>
        <v>75+</v>
      </c>
      <c r="P5885" t="str" cm="1">
        <f t="array" ref="P5885">_xlfn.IFS(Table1[[#This Row],[Patient Waittime]]&lt;=15,"0-15",Table1[[#This Row],[Patient Waittime]]&lt;=30,"16-30",Table1[[#This Row],[Patient Waittime]]&lt;=45,"31-45",Table1[[#This Row],[Patient Waittime]]&lt;=60,"46-60",TRUE,"60+")</f>
        <v>46-60</v>
      </c>
      <c r="Q5885">
        <f>--(Table1[[#This Row],[Patient Waittime]]&lt;=30)</f>
        <v>0</v>
      </c>
      <c r="R5885">
        <f>--Table1[[#This Row],[Patient Admission Flag]]</f>
        <v>1</v>
      </c>
      <c r="S5885">
        <f>--AND(Table1[[#This Row],[WithinTarget]]=1,Table1[[#This Row],[Patient Satisfaction Score]]&gt;=7)</f>
        <v>0</v>
      </c>
      <c r="T5885" t="str">
        <f>IF(LEFT(Table1[[#This Row],[Patient Gender]],1)="F","Female","Male")</f>
        <v>Female</v>
      </c>
    </row>
    <row r="5886" spans="1:20" x14ac:dyDescent="0.3">
      <c r="A5886" t="s">
        <v>5990</v>
      </c>
      <c r="B5886" s="1">
        <v>45036.691666666666</v>
      </c>
      <c r="C5886" t="s">
        <v>13</v>
      </c>
      <c r="D5886">
        <v>56</v>
      </c>
      <c r="E5886" t="s">
        <v>22</v>
      </c>
      <c r="F5886" t="s">
        <v>11</v>
      </c>
      <c r="G5886" t="b">
        <v>1</v>
      </c>
      <c r="H5886">
        <v>1</v>
      </c>
      <c r="I5886">
        <v>15</v>
      </c>
      <c r="J5886" t="b">
        <v>1</v>
      </c>
      <c r="K5886">
        <f>YEAR(Table1[[#This Row],[Patient Admission Date]])</f>
        <v>2023</v>
      </c>
      <c r="L5886" t="str">
        <f>TEXT(Table1[[#This Row],[Patient Admission Date]],"mmm")</f>
        <v>Apr</v>
      </c>
      <c r="M5886" t="str">
        <f>TEXT(Table1[[#This Row],[Patient Admission Date]],"ddd")</f>
        <v>Thu</v>
      </c>
      <c r="N5886" t="str">
        <f>TEXT(INT(HOUR(Table1[[#This Row],[Patient Admission Date]])/3)*3,"00")&amp;"-"&amp;TEXT(INT(HOUR(Table1[[#This Row],[Patient Admission Date]])/3)*3+3,"00")</f>
        <v>15-18</v>
      </c>
      <c r="O5886" t="str" cm="1">
        <f t="array" ref="O5886">_xlfn.IFS(Table1[[#This Row],[Patient Age]]&lt;=14,"0-14",Table1[[#This Row],[Patient Age]]&lt;=29,"15-29",Table1[[#This Row],[Patient Age]]&lt;=44,"30-44",Table1[[#This Row],[Patient Age]]&lt;=59,"45-59",Table1[[#This Row],[Patient Age]]&lt;=74,"60-74",TRUE,"75+")</f>
        <v>45-59</v>
      </c>
      <c r="P5886" t="str" cm="1">
        <f t="array" ref="P5886">_xlfn.IFS(Table1[[#This Row],[Patient Waittime]]&lt;=15,"0-15",Table1[[#This Row],[Patient Waittime]]&lt;=30,"16-30",Table1[[#This Row],[Patient Waittime]]&lt;=45,"31-45",Table1[[#This Row],[Patient Waittime]]&lt;=60,"46-60",TRUE,"60+")</f>
        <v>0-15</v>
      </c>
      <c r="Q5886">
        <f>--(Table1[[#This Row],[Patient Waittime]]&lt;=30)</f>
        <v>1</v>
      </c>
      <c r="R5886">
        <f>--Table1[[#This Row],[Patient Admission Flag]]</f>
        <v>1</v>
      </c>
      <c r="S5886">
        <f>--AND(Table1[[#This Row],[WithinTarget]]=1,Table1[[#This Row],[Patient Satisfaction Score]]&gt;=7)</f>
        <v>0</v>
      </c>
      <c r="T5886" t="str">
        <f>IF(LEFT(Table1[[#This Row],[Patient Gender]],1)="F","Female","Male")</f>
        <v>Female</v>
      </c>
    </row>
    <row r="5887" spans="1:20" x14ac:dyDescent="0.3">
      <c r="A5887" t="s">
        <v>5991</v>
      </c>
      <c r="B5887" s="1">
        <v>45550.720833333333</v>
      </c>
      <c r="C5887" t="s">
        <v>13</v>
      </c>
      <c r="D5887">
        <v>37</v>
      </c>
      <c r="E5887" t="s">
        <v>22</v>
      </c>
      <c r="F5887" t="s">
        <v>11</v>
      </c>
      <c r="G5887" t="b">
        <v>1</v>
      </c>
      <c r="H5887">
        <v>1</v>
      </c>
      <c r="I5887">
        <v>35</v>
      </c>
      <c r="J5887" t="b">
        <v>1</v>
      </c>
      <c r="K5887">
        <f>YEAR(Table1[[#This Row],[Patient Admission Date]])</f>
        <v>2024</v>
      </c>
      <c r="L5887" t="str">
        <f>TEXT(Table1[[#This Row],[Patient Admission Date]],"mmm")</f>
        <v>Sep</v>
      </c>
      <c r="M5887" t="str">
        <f>TEXT(Table1[[#This Row],[Patient Admission Date]],"ddd")</f>
        <v>Sun</v>
      </c>
      <c r="N5887" t="str">
        <f>TEXT(INT(HOUR(Table1[[#This Row],[Patient Admission Date]])/3)*3,"00")&amp;"-"&amp;TEXT(INT(HOUR(Table1[[#This Row],[Patient Admission Date]])/3)*3+3,"00")</f>
        <v>15-18</v>
      </c>
      <c r="O5887" t="str" cm="1">
        <f t="array" ref="O5887">_xlfn.IFS(Table1[[#This Row],[Patient Age]]&lt;=14,"0-14",Table1[[#This Row],[Patient Age]]&lt;=29,"15-29",Table1[[#This Row],[Patient Age]]&lt;=44,"30-44",Table1[[#This Row],[Patient Age]]&lt;=59,"45-59",Table1[[#This Row],[Patient Age]]&lt;=74,"60-74",TRUE,"75+")</f>
        <v>30-44</v>
      </c>
      <c r="P5887" t="str" cm="1">
        <f t="array" ref="P5887">_xlfn.IFS(Table1[[#This Row],[Patient Waittime]]&lt;=15,"0-15",Table1[[#This Row],[Patient Waittime]]&lt;=30,"16-30",Table1[[#This Row],[Patient Waittime]]&lt;=45,"31-45",Table1[[#This Row],[Patient Waittime]]&lt;=60,"46-60",TRUE,"60+")</f>
        <v>31-45</v>
      </c>
      <c r="Q5887">
        <f>--(Table1[[#This Row],[Patient Waittime]]&lt;=30)</f>
        <v>0</v>
      </c>
      <c r="R5887">
        <f>--Table1[[#This Row],[Patient Admission Flag]]</f>
        <v>1</v>
      </c>
      <c r="S5887">
        <f>--AND(Table1[[#This Row],[WithinTarget]]=1,Table1[[#This Row],[Patient Satisfaction Score]]&gt;=7)</f>
        <v>0</v>
      </c>
      <c r="T5887" t="str">
        <f>IF(LEFT(Table1[[#This Row],[Patient Gender]],1)="F","Female","Male")</f>
        <v>Female</v>
      </c>
    </row>
    <row r="5888" spans="1:20" x14ac:dyDescent="0.3">
      <c r="A5888" t="s">
        <v>5992</v>
      </c>
      <c r="B5888" s="1">
        <v>45120.197222222225</v>
      </c>
      <c r="C5888" t="s">
        <v>13</v>
      </c>
      <c r="D5888">
        <v>25</v>
      </c>
      <c r="E5888" t="s">
        <v>22</v>
      </c>
      <c r="F5888" t="s">
        <v>11</v>
      </c>
      <c r="G5888" t="b">
        <v>1</v>
      </c>
      <c r="H5888">
        <v>1</v>
      </c>
      <c r="I5888">
        <v>20</v>
      </c>
      <c r="J5888" t="b">
        <v>1</v>
      </c>
      <c r="K5888">
        <f>YEAR(Table1[[#This Row],[Patient Admission Date]])</f>
        <v>2023</v>
      </c>
      <c r="L5888" t="str">
        <f>TEXT(Table1[[#This Row],[Patient Admission Date]],"mmm")</f>
        <v>Jul</v>
      </c>
      <c r="M5888" t="str">
        <f>TEXT(Table1[[#This Row],[Patient Admission Date]],"ddd")</f>
        <v>Thu</v>
      </c>
      <c r="N5888" t="str">
        <f>TEXT(INT(HOUR(Table1[[#This Row],[Patient Admission Date]])/3)*3,"00")&amp;"-"&amp;TEXT(INT(HOUR(Table1[[#This Row],[Patient Admission Date]])/3)*3+3,"00")</f>
        <v>03-06</v>
      </c>
      <c r="O5888" t="str" cm="1">
        <f t="array" ref="O5888">_xlfn.IFS(Table1[[#This Row],[Patient Age]]&lt;=14,"0-14",Table1[[#This Row],[Patient Age]]&lt;=29,"15-29",Table1[[#This Row],[Patient Age]]&lt;=44,"30-44",Table1[[#This Row],[Patient Age]]&lt;=59,"45-59",Table1[[#This Row],[Patient Age]]&lt;=74,"60-74",TRUE,"75+")</f>
        <v>15-29</v>
      </c>
      <c r="P5888" t="str" cm="1">
        <f t="array" ref="P5888">_xlfn.IFS(Table1[[#This Row],[Patient Waittime]]&lt;=15,"0-15",Table1[[#This Row],[Patient Waittime]]&lt;=30,"16-30",Table1[[#This Row],[Patient Waittime]]&lt;=45,"31-45",Table1[[#This Row],[Patient Waittime]]&lt;=60,"46-60",TRUE,"60+")</f>
        <v>16-30</v>
      </c>
      <c r="Q5888">
        <f>--(Table1[[#This Row],[Patient Waittime]]&lt;=30)</f>
        <v>1</v>
      </c>
      <c r="R5888">
        <f>--Table1[[#This Row],[Patient Admission Flag]]</f>
        <v>1</v>
      </c>
      <c r="S5888">
        <f>--AND(Table1[[#This Row],[WithinTarget]]=1,Table1[[#This Row],[Patient Satisfaction Score]]&gt;=7)</f>
        <v>0</v>
      </c>
      <c r="T5888" t="str">
        <f>IF(LEFT(Table1[[#This Row],[Patient Gender]],1)="F","Female","Male")</f>
        <v>Female</v>
      </c>
    </row>
    <row r="5889" spans="1:20" x14ac:dyDescent="0.3">
      <c r="A5889" t="s">
        <v>5993</v>
      </c>
      <c r="B5889" s="1">
        <v>45062.855555555558</v>
      </c>
      <c r="C5889" t="s">
        <v>13</v>
      </c>
      <c r="D5889">
        <v>79</v>
      </c>
      <c r="E5889" t="s">
        <v>22</v>
      </c>
      <c r="F5889" t="s">
        <v>11</v>
      </c>
      <c r="G5889" t="b">
        <v>1</v>
      </c>
      <c r="H5889">
        <v>1</v>
      </c>
      <c r="I5889">
        <v>45</v>
      </c>
      <c r="J5889" t="b">
        <v>1</v>
      </c>
      <c r="K5889">
        <f>YEAR(Table1[[#This Row],[Patient Admission Date]])</f>
        <v>2023</v>
      </c>
      <c r="L5889" t="str">
        <f>TEXT(Table1[[#This Row],[Patient Admission Date]],"mmm")</f>
        <v>May</v>
      </c>
      <c r="M5889" t="str">
        <f>TEXT(Table1[[#This Row],[Patient Admission Date]],"ddd")</f>
        <v>Tue</v>
      </c>
      <c r="N5889" t="str">
        <f>TEXT(INT(HOUR(Table1[[#This Row],[Patient Admission Date]])/3)*3,"00")&amp;"-"&amp;TEXT(INT(HOUR(Table1[[#This Row],[Patient Admission Date]])/3)*3+3,"00")</f>
        <v>18-21</v>
      </c>
      <c r="O5889" t="str" cm="1">
        <f t="array" ref="O5889">_xlfn.IFS(Table1[[#This Row],[Patient Age]]&lt;=14,"0-14",Table1[[#This Row],[Patient Age]]&lt;=29,"15-29",Table1[[#This Row],[Patient Age]]&lt;=44,"30-44",Table1[[#This Row],[Patient Age]]&lt;=59,"45-59",Table1[[#This Row],[Patient Age]]&lt;=74,"60-74",TRUE,"75+")</f>
        <v>75+</v>
      </c>
      <c r="P5889" t="str" cm="1">
        <f t="array" ref="P5889">_xlfn.IFS(Table1[[#This Row],[Patient Waittime]]&lt;=15,"0-15",Table1[[#This Row],[Patient Waittime]]&lt;=30,"16-30",Table1[[#This Row],[Patient Waittime]]&lt;=45,"31-45",Table1[[#This Row],[Patient Waittime]]&lt;=60,"46-60",TRUE,"60+")</f>
        <v>31-45</v>
      </c>
      <c r="Q5889">
        <f>--(Table1[[#This Row],[Patient Waittime]]&lt;=30)</f>
        <v>0</v>
      </c>
      <c r="R5889">
        <f>--Table1[[#This Row],[Patient Admission Flag]]</f>
        <v>1</v>
      </c>
      <c r="S5889">
        <f>--AND(Table1[[#This Row],[WithinTarget]]=1,Table1[[#This Row],[Patient Satisfaction Score]]&gt;=7)</f>
        <v>0</v>
      </c>
      <c r="T5889" t="str">
        <f>IF(LEFT(Table1[[#This Row],[Patient Gender]],1)="F","Female","Male")</f>
        <v>Female</v>
      </c>
    </row>
    <row r="5890" spans="1:20" x14ac:dyDescent="0.3">
      <c r="A5890" t="s">
        <v>5994</v>
      </c>
      <c r="B5890" s="1">
        <v>45455.526388888888</v>
      </c>
      <c r="C5890" t="s">
        <v>13</v>
      </c>
      <c r="D5890">
        <v>1</v>
      </c>
      <c r="E5890" t="s">
        <v>22</v>
      </c>
      <c r="F5890" t="s">
        <v>11</v>
      </c>
      <c r="G5890" t="b">
        <v>1</v>
      </c>
      <c r="H5890">
        <v>2</v>
      </c>
      <c r="I5890">
        <v>41</v>
      </c>
      <c r="J5890" t="b">
        <v>1</v>
      </c>
      <c r="K5890">
        <f>YEAR(Table1[[#This Row],[Patient Admission Date]])</f>
        <v>2024</v>
      </c>
      <c r="L5890" t="str">
        <f>TEXT(Table1[[#This Row],[Patient Admission Date]],"mmm")</f>
        <v>Jun</v>
      </c>
      <c r="M5890" t="str">
        <f>TEXT(Table1[[#This Row],[Patient Admission Date]],"ddd")</f>
        <v>Wed</v>
      </c>
      <c r="N5890" t="str">
        <f>TEXT(INT(HOUR(Table1[[#This Row],[Patient Admission Date]])/3)*3,"00")&amp;"-"&amp;TEXT(INT(HOUR(Table1[[#This Row],[Patient Admission Date]])/3)*3+3,"00")</f>
        <v>12-15</v>
      </c>
      <c r="O5890" t="str" cm="1">
        <f t="array" ref="O5890">_xlfn.IFS(Table1[[#This Row],[Patient Age]]&lt;=14,"0-14",Table1[[#This Row],[Patient Age]]&lt;=29,"15-29",Table1[[#This Row],[Patient Age]]&lt;=44,"30-44",Table1[[#This Row],[Patient Age]]&lt;=59,"45-59",Table1[[#This Row],[Patient Age]]&lt;=74,"60-74",TRUE,"75+")</f>
        <v>0-14</v>
      </c>
      <c r="P5890" t="str" cm="1">
        <f t="array" ref="P5890">_xlfn.IFS(Table1[[#This Row],[Patient Waittime]]&lt;=15,"0-15",Table1[[#This Row],[Patient Waittime]]&lt;=30,"16-30",Table1[[#This Row],[Patient Waittime]]&lt;=45,"31-45",Table1[[#This Row],[Patient Waittime]]&lt;=60,"46-60",TRUE,"60+")</f>
        <v>31-45</v>
      </c>
      <c r="Q5890">
        <f>--(Table1[[#This Row],[Patient Waittime]]&lt;=30)</f>
        <v>0</v>
      </c>
      <c r="R5890">
        <f>--Table1[[#This Row],[Patient Admission Flag]]</f>
        <v>1</v>
      </c>
      <c r="S5890">
        <f>--AND(Table1[[#This Row],[WithinTarget]]=1,Table1[[#This Row],[Patient Satisfaction Score]]&gt;=7)</f>
        <v>0</v>
      </c>
      <c r="T5890" t="str">
        <f>IF(LEFT(Table1[[#This Row],[Patient Gender]],1)="F","Female","Male")</f>
        <v>Female</v>
      </c>
    </row>
    <row r="5891" spans="1:20" x14ac:dyDescent="0.3">
      <c r="A5891" t="s">
        <v>5995</v>
      </c>
      <c r="B5891" s="1">
        <v>45242.542361111111</v>
      </c>
      <c r="C5891" t="s">
        <v>13</v>
      </c>
      <c r="D5891">
        <v>11</v>
      </c>
      <c r="E5891" t="s">
        <v>22</v>
      </c>
      <c r="F5891" t="s">
        <v>11</v>
      </c>
      <c r="G5891" t="b">
        <v>1</v>
      </c>
      <c r="H5891">
        <v>3</v>
      </c>
      <c r="I5891">
        <v>57</v>
      </c>
      <c r="J5891" t="b">
        <v>1</v>
      </c>
      <c r="K5891">
        <f>YEAR(Table1[[#This Row],[Patient Admission Date]])</f>
        <v>2023</v>
      </c>
      <c r="L5891" t="str">
        <f>TEXT(Table1[[#This Row],[Patient Admission Date]],"mmm")</f>
        <v>Nov</v>
      </c>
      <c r="M5891" t="str">
        <f>TEXT(Table1[[#This Row],[Patient Admission Date]],"ddd")</f>
        <v>Sun</v>
      </c>
      <c r="N5891" t="str">
        <f>TEXT(INT(HOUR(Table1[[#This Row],[Patient Admission Date]])/3)*3,"00")&amp;"-"&amp;TEXT(INT(HOUR(Table1[[#This Row],[Patient Admission Date]])/3)*3+3,"00")</f>
        <v>12-15</v>
      </c>
      <c r="O5891" t="str" cm="1">
        <f t="array" ref="O5891">_xlfn.IFS(Table1[[#This Row],[Patient Age]]&lt;=14,"0-14",Table1[[#This Row],[Patient Age]]&lt;=29,"15-29",Table1[[#This Row],[Patient Age]]&lt;=44,"30-44",Table1[[#This Row],[Patient Age]]&lt;=59,"45-59",Table1[[#This Row],[Patient Age]]&lt;=74,"60-74",TRUE,"75+")</f>
        <v>0-14</v>
      </c>
      <c r="P5891" t="str" cm="1">
        <f t="array" ref="P5891">_xlfn.IFS(Table1[[#This Row],[Patient Waittime]]&lt;=15,"0-15",Table1[[#This Row],[Patient Waittime]]&lt;=30,"16-30",Table1[[#This Row],[Patient Waittime]]&lt;=45,"31-45",Table1[[#This Row],[Patient Waittime]]&lt;=60,"46-60",TRUE,"60+")</f>
        <v>46-60</v>
      </c>
      <c r="Q5891">
        <f>--(Table1[[#This Row],[Patient Waittime]]&lt;=30)</f>
        <v>0</v>
      </c>
      <c r="R5891">
        <f>--Table1[[#This Row],[Patient Admission Flag]]</f>
        <v>1</v>
      </c>
      <c r="S5891">
        <f>--AND(Table1[[#This Row],[WithinTarget]]=1,Table1[[#This Row],[Patient Satisfaction Score]]&gt;=7)</f>
        <v>0</v>
      </c>
      <c r="T5891" t="str">
        <f>IF(LEFT(Table1[[#This Row],[Patient Gender]],1)="F","Female","Male")</f>
        <v>Female</v>
      </c>
    </row>
    <row r="5892" spans="1:20" x14ac:dyDescent="0.3">
      <c r="A5892" t="s">
        <v>5996</v>
      </c>
      <c r="B5892" s="1">
        <v>45078.188888888886</v>
      </c>
      <c r="C5892" t="s">
        <v>13</v>
      </c>
      <c r="D5892">
        <v>19</v>
      </c>
      <c r="E5892" t="s">
        <v>22</v>
      </c>
      <c r="F5892" t="s">
        <v>11</v>
      </c>
      <c r="G5892" t="b">
        <v>1</v>
      </c>
      <c r="H5892">
        <v>3</v>
      </c>
      <c r="I5892">
        <v>10</v>
      </c>
      <c r="J5892" t="b">
        <v>1</v>
      </c>
      <c r="K5892">
        <f>YEAR(Table1[[#This Row],[Patient Admission Date]])</f>
        <v>2023</v>
      </c>
      <c r="L5892" t="str">
        <f>TEXT(Table1[[#This Row],[Patient Admission Date]],"mmm")</f>
        <v>Jun</v>
      </c>
      <c r="M5892" t="str">
        <f>TEXT(Table1[[#This Row],[Patient Admission Date]],"ddd")</f>
        <v>Thu</v>
      </c>
      <c r="N5892" t="str">
        <f>TEXT(INT(HOUR(Table1[[#This Row],[Patient Admission Date]])/3)*3,"00")&amp;"-"&amp;TEXT(INT(HOUR(Table1[[#This Row],[Patient Admission Date]])/3)*3+3,"00")</f>
        <v>03-06</v>
      </c>
      <c r="O5892" t="str" cm="1">
        <f t="array" ref="O5892">_xlfn.IFS(Table1[[#This Row],[Patient Age]]&lt;=14,"0-14",Table1[[#This Row],[Patient Age]]&lt;=29,"15-29",Table1[[#This Row],[Patient Age]]&lt;=44,"30-44",Table1[[#This Row],[Patient Age]]&lt;=59,"45-59",Table1[[#This Row],[Patient Age]]&lt;=74,"60-74",TRUE,"75+")</f>
        <v>15-29</v>
      </c>
      <c r="P5892" t="str" cm="1">
        <f t="array" ref="P5892">_xlfn.IFS(Table1[[#This Row],[Patient Waittime]]&lt;=15,"0-15",Table1[[#This Row],[Patient Waittime]]&lt;=30,"16-30",Table1[[#This Row],[Patient Waittime]]&lt;=45,"31-45",Table1[[#This Row],[Patient Waittime]]&lt;=60,"46-60",TRUE,"60+")</f>
        <v>0-15</v>
      </c>
      <c r="Q5892">
        <f>--(Table1[[#This Row],[Patient Waittime]]&lt;=30)</f>
        <v>1</v>
      </c>
      <c r="R5892">
        <f>--Table1[[#This Row],[Patient Admission Flag]]</f>
        <v>1</v>
      </c>
      <c r="S5892">
        <f>--AND(Table1[[#This Row],[WithinTarget]]=1,Table1[[#This Row],[Patient Satisfaction Score]]&gt;=7)</f>
        <v>0</v>
      </c>
      <c r="T5892" t="str">
        <f>IF(LEFT(Table1[[#This Row],[Patient Gender]],1)="F","Female","Male")</f>
        <v>Female</v>
      </c>
    </row>
    <row r="5893" spans="1:20" x14ac:dyDescent="0.3">
      <c r="A5893" t="s">
        <v>5997</v>
      </c>
      <c r="B5893" s="1">
        <v>45259.897222222222</v>
      </c>
      <c r="C5893" t="s">
        <v>13</v>
      </c>
      <c r="D5893">
        <v>32</v>
      </c>
      <c r="E5893" t="s">
        <v>22</v>
      </c>
      <c r="F5893" t="s">
        <v>11</v>
      </c>
      <c r="G5893" t="b">
        <v>1</v>
      </c>
      <c r="H5893">
        <v>3</v>
      </c>
      <c r="I5893">
        <v>34</v>
      </c>
      <c r="J5893" t="b">
        <v>1</v>
      </c>
      <c r="K5893">
        <f>YEAR(Table1[[#This Row],[Patient Admission Date]])</f>
        <v>2023</v>
      </c>
      <c r="L5893" t="str">
        <f>TEXT(Table1[[#This Row],[Patient Admission Date]],"mmm")</f>
        <v>Nov</v>
      </c>
      <c r="M5893" t="str">
        <f>TEXT(Table1[[#This Row],[Patient Admission Date]],"ddd")</f>
        <v>Wed</v>
      </c>
      <c r="N5893" t="str">
        <f>TEXT(INT(HOUR(Table1[[#This Row],[Patient Admission Date]])/3)*3,"00")&amp;"-"&amp;TEXT(INT(HOUR(Table1[[#This Row],[Patient Admission Date]])/3)*3+3,"00")</f>
        <v>21-24</v>
      </c>
      <c r="O5893" t="str" cm="1">
        <f t="array" ref="O5893">_xlfn.IFS(Table1[[#This Row],[Patient Age]]&lt;=14,"0-14",Table1[[#This Row],[Patient Age]]&lt;=29,"15-29",Table1[[#This Row],[Patient Age]]&lt;=44,"30-44",Table1[[#This Row],[Patient Age]]&lt;=59,"45-59",Table1[[#This Row],[Patient Age]]&lt;=74,"60-74",TRUE,"75+")</f>
        <v>30-44</v>
      </c>
      <c r="P5893" t="str" cm="1">
        <f t="array" ref="P5893">_xlfn.IFS(Table1[[#This Row],[Patient Waittime]]&lt;=15,"0-15",Table1[[#This Row],[Patient Waittime]]&lt;=30,"16-30",Table1[[#This Row],[Patient Waittime]]&lt;=45,"31-45",Table1[[#This Row],[Patient Waittime]]&lt;=60,"46-60",TRUE,"60+")</f>
        <v>31-45</v>
      </c>
      <c r="Q5893">
        <f>--(Table1[[#This Row],[Patient Waittime]]&lt;=30)</f>
        <v>0</v>
      </c>
      <c r="R5893">
        <f>--Table1[[#This Row],[Patient Admission Flag]]</f>
        <v>1</v>
      </c>
      <c r="S5893">
        <f>--AND(Table1[[#This Row],[WithinTarget]]=1,Table1[[#This Row],[Patient Satisfaction Score]]&gt;=7)</f>
        <v>0</v>
      </c>
      <c r="T5893" t="str">
        <f>IF(LEFT(Table1[[#This Row],[Patient Gender]],1)="F","Female","Male")</f>
        <v>Female</v>
      </c>
    </row>
    <row r="5894" spans="1:20" x14ac:dyDescent="0.3">
      <c r="A5894" t="s">
        <v>5998</v>
      </c>
      <c r="B5894" s="1">
        <v>45041.066666666666</v>
      </c>
      <c r="C5894" t="s">
        <v>13</v>
      </c>
      <c r="D5894">
        <v>30</v>
      </c>
      <c r="E5894" t="s">
        <v>22</v>
      </c>
      <c r="F5894" t="s">
        <v>11</v>
      </c>
      <c r="G5894" t="b">
        <v>1</v>
      </c>
      <c r="H5894">
        <v>3</v>
      </c>
      <c r="I5894">
        <v>30</v>
      </c>
      <c r="J5894" t="b">
        <v>1</v>
      </c>
      <c r="K5894">
        <f>YEAR(Table1[[#This Row],[Patient Admission Date]])</f>
        <v>2023</v>
      </c>
      <c r="L5894" t="str">
        <f>TEXT(Table1[[#This Row],[Patient Admission Date]],"mmm")</f>
        <v>Apr</v>
      </c>
      <c r="M5894" t="str">
        <f>TEXT(Table1[[#This Row],[Patient Admission Date]],"ddd")</f>
        <v>Tue</v>
      </c>
      <c r="N5894" t="str">
        <f>TEXT(INT(HOUR(Table1[[#This Row],[Patient Admission Date]])/3)*3,"00")&amp;"-"&amp;TEXT(INT(HOUR(Table1[[#This Row],[Patient Admission Date]])/3)*3+3,"00")</f>
        <v>00-03</v>
      </c>
      <c r="O5894" t="str" cm="1">
        <f t="array" ref="O5894">_xlfn.IFS(Table1[[#This Row],[Patient Age]]&lt;=14,"0-14",Table1[[#This Row],[Patient Age]]&lt;=29,"15-29",Table1[[#This Row],[Patient Age]]&lt;=44,"30-44",Table1[[#This Row],[Patient Age]]&lt;=59,"45-59",Table1[[#This Row],[Patient Age]]&lt;=74,"60-74",TRUE,"75+")</f>
        <v>30-44</v>
      </c>
      <c r="P5894" t="str" cm="1">
        <f t="array" ref="P5894">_xlfn.IFS(Table1[[#This Row],[Patient Waittime]]&lt;=15,"0-15",Table1[[#This Row],[Patient Waittime]]&lt;=30,"16-30",Table1[[#This Row],[Patient Waittime]]&lt;=45,"31-45",Table1[[#This Row],[Patient Waittime]]&lt;=60,"46-60",TRUE,"60+")</f>
        <v>16-30</v>
      </c>
      <c r="Q5894">
        <f>--(Table1[[#This Row],[Patient Waittime]]&lt;=30)</f>
        <v>1</v>
      </c>
      <c r="R5894">
        <f>--Table1[[#This Row],[Patient Admission Flag]]</f>
        <v>1</v>
      </c>
      <c r="S5894">
        <f>--AND(Table1[[#This Row],[WithinTarget]]=1,Table1[[#This Row],[Patient Satisfaction Score]]&gt;=7)</f>
        <v>0</v>
      </c>
      <c r="T5894" t="str">
        <f>IF(LEFT(Table1[[#This Row],[Patient Gender]],1)="F","Female","Male")</f>
        <v>Female</v>
      </c>
    </row>
    <row r="5895" spans="1:20" x14ac:dyDescent="0.3">
      <c r="A5895" t="s">
        <v>5999</v>
      </c>
      <c r="B5895" s="1">
        <v>45149.410416666666</v>
      </c>
      <c r="C5895" t="s">
        <v>13</v>
      </c>
      <c r="D5895">
        <v>68</v>
      </c>
      <c r="E5895" t="s">
        <v>22</v>
      </c>
      <c r="F5895" t="s">
        <v>11</v>
      </c>
      <c r="G5895" t="b">
        <v>1</v>
      </c>
      <c r="H5895">
        <v>3</v>
      </c>
      <c r="I5895">
        <v>34</v>
      </c>
      <c r="J5895" t="b">
        <v>1</v>
      </c>
      <c r="K5895">
        <f>YEAR(Table1[[#This Row],[Patient Admission Date]])</f>
        <v>2023</v>
      </c>
      <c r="L5895" t="str">
        <f>TEXT(Table1[[#This Row],[Patient Admission Date]],"mmm")</f>
        <v>Aug</v>
      </c>
      <c r="M5895" t="str">
        <f>TEXT(Table1[[#This Row],[Patient Admission Date]],"ddd")</f>
        <v>Fri</v>
      </c>
      <c r="N5895" t="str">
        <f>TEXT(INT(HOUR(Table1[[#This Row],[Patient Admission Date]])/3)*3,"00")&amp;"-"&amp;TEXT(INT(HOUR(Table1[[#This Row],[Patient Admission Date]])/3)*3+3,"00")</f>
        <v>09-12</v>
      </c>
      <c r="O5895" t="str" cm="1">
        <f t="array" ref="O5895">_xlfn.IFS(Table1[[#This Row],[Patient Age]]&lt;=14,"0-14",Table1[[#This Row],[Patient Age]]&lt;=29,"15-29",Table1[[#This Row],[Patient Age]]&lt;=44,"30-44",Table1[[#This Row],[Patient Age]]&lt;=59,"45-59",Table1[[#This Row],[Patient Age]]&lt;=74,"60-74",TRUE,"75+")</f>
        <v>60-74</v>
      </c>
      <c r="P5895" t="str" cm="1">
        <f t="array" ref="P5895">_xlfn.IFS(Table1[[#This Row],[Patient Waittime]]&lt;=15,"0-15",Table1[[#This Row],[Patient Waittime]]&lt;=30,"16-30",Table1[[#This Row],[Patient Waittime]]&lt;=45,"31-45",Table1[[#This Row],[Patient Waittime]]&lt;=60,"46-60",TRUE,"60+")</f>
        <v>31-45</v>
      </c>
      <c r="Q5895">
        <f>--(Table1[[#This Row],[Patient Waittime]]&lt;=30)</f>
        <v>0</v>
      </c>
      <c r="R5895">
        <f>--Table1[[#This Row],[Patient Admission Flag]]</f>
        <v>1</v>
      </c>
      <c r="S5895">
        <f>--AND(Table1[[#This Row],[WithinTarget]]=1,Table1[[#This Row],[Patient Satisfaction Score]]&gt;=7)</f>
        <v>0</v>
      </c>
      <c r="T5895" t="str">
        <f>IF(LEFT(Table1[[#This Row],[Patient Gender]],1)="F","Female","Male")</f>
        <v>Female</v>
      </c>
    </row>
    <row r="5896" spans="1:20" x14ac:dyDescent="0.3">
      <c r="A5896" t="s">
        <v>6000</v>
      </c>
      <c r="B5896" s="1">
        <v>45037.430555555555</v>
      </c>
      <c r="C5896" t="s">
        <v>13</v>
      </c>
      <c r="D5896">
        <v>19</v>
      </c>
      <c r="E5896" t="s">
        <v>22</v>
      </c>
      <c r="F5896" t="s">
        <v>11</v>
      </c>
      <c r="G5896" t="b">
        <v>1</v>
      </c>
      <c r="H5896">
        <v>4</v>
      </c>
      <c r="I5896">
        <v>15</v>
      </c>
      <c r="J5896" t="b">
        <v>1</v>
      </c>
      <c r="K5896">
        <f>YEAR(Table1[[#This Row],[Patient Admission Date]])</f>
        <v>2023</v>
      </c>
      <c r="L5896" t="str">
        <f>TEXT(Table1[[#This Row],[Patient Admission Date]],"mmm")</f>
        <v>Apr</v>
      </c>
      <c r="M5896" t="str">
        <f>TEXT(Table1[[#This Row],[Patient Admission Date]],"ddd")</f>
        <v>Fri</v>
      </c>
      <c r="N5896" t="str">
        <f>TEXT(INT(HOUR(Table1[[#This Row],[Patient Admission Date]])/3)*3,"00")&amp;"-"&amp;TEXT(INT(HOUR(Table1[[#This Row],[Patient Admission Date]])/3)*3+3,"00")</f>
        <v>09-12</v>
      </c>
      <c r="O5896" t="str" cm="1">
        <f t="array" ref="O5896">_xlfn.IFS(Table1[[#This Row],[Patient Age]]&lt;=14,"0-14",Table1[[#This Row],[Patient Age]]&lt;=29,"15-29",Table1[[#This Row],[Patient Age]]&lt;=44,"30-44",Table1[[#This Row],[Patient Age]]&lt;=59,"45-59",Table1[[#This Row],[Patient Age]]&lt;=74,"60-74",TRUE,"75+")</f>
        <v>15-29</v>
      </c>
      <c r="P5896" t="str" cm="1">
        <f t="array" ref="P5896">_xlfn.IFS(Table1[[#This Row],[Patient Waittime]]&lt;=15,"0-15",Table1[[#This Row],[Patient Waittime]]&lt;=30,"16-30",Table1[[#This Row],[Patient Waittime]]&lt;=45,"31-45",Table1[[#This Row],[Patient Waittime]]&lt;=60,"46-60",TRUE,"60+")</f>
        <v>0-15</v>
      </c>
      <c r="Q5896">
        <f>--(Table1[[#This Row],[Patient Waittime]]&lt;=30)</f>
        <v>1</v>
      </c>
      <c r="R5896">
        <f>--Table1[[#This Row],[Patient Admission Flag]]</f>
        <v>1</v>
      </c>
      <c r="S5896">
        <f>--AND(Table1[[#This Row],[WithinTarget]]=1,Table1[[#This Row],[Patient Satisfaction Score]]&gt;=7)</f>
        <v>0</v>
      </c>
      <c r="T5896" t="str">
        <f>IF(LEFT(Table1[[#This Row],[Patient Gender]],1)="F","Female","Male")</f>
        <v>Female</v>
      </c>
    </row>
    <row r="5897" spans="1:20" x14ac:dyDescent="0.3">
      <c r="A5897" t="s">
        <v>6001</v>
      </c>
      <c r="B5897" s="1">
        <v>45460.670138888891</v>
      </c>
      <c r="C5897" t="s">
        <v>13</v>
      </c>
      <c r="D5897">
        <v>41</v>
      </c>
      <c r="E5897" t="s">
        <v>22</v>
      </c>
      <c r="F5897" t="s">
        <v>11</v>
      </c>
      <c r="G5897" t="b">
        <v>1</v>
      </c>
      <c r="H5897">
        <v>4</v>
      </c>
      <c r="I5897">
        <v>22</v>
      </c>
      <c r="J5897" t="b">
        <v>1</v>
      </c>
      <c r="K5897">
        <f>YEAR(Table1[[#This Row],[Patient Admission Date]])</f>
        <v>2024</v>
      </c>
      <c r="L5897" t="str">
        <f>TEXT(Table1[[#This Row],[Patient Admission Date]],"mmm")</f>
        <v>Jun</v>
      </c>
      <c r="M5897" t="str">
        <f>TEXT(Table1[[#This Row],[Patient Admission Date]],"ddd")</f>
        <v>Mon</v>
      </c>
      <c r="N5897" t="str">
        <f>TEXT(INT(HOUR(Table1[[#This Row],[Patient Admission Date]])/3)*3,"00")&amp;"-"&amp;TEXT(INT(HOUR(Table1[[#This Row],[Patient Admission Date]])/3)*3+3,"00")</f>
        <v>15-18</v>
      </c>
      <c r="O5897" t="str" cm="1">
        <f t="array" ref="O5897">_xlfn.IFS(Table1[[#This Row],[Patient Age]]&lt;=14,"0-14",Table1[[#This Row],[Patient Age]]&lt;=29,"15-29",Table1[[#This Row],[Patient Age]]&lt;=44,"30-44",Table1[[#This Row],[Patient Age]]&lt;=59,"45-59",Table1[[#This Row],[Patient Age]]&lt;=74,"60-74",TRUE,"75+")</f>
        <v>30-44</v>
      </c>
      <c r="P5897" t="str" cm="1">
        <f t="array" ref="P5897">_xlfn.IFS(Table1[[#This Row],[Patient Waittime]]&lt;=15,"0-15",Table1[[#This Row],[Patient Waittime]]&lt;=30,"16-30",Table1[[#This Row],[Patient Waittime]]&lt;=45,"31-45",Table1[[#This Row],[Patient Waittime]]&lt;=60,"46-60",TRUE,"60+")</f>
        <v>16-30</v>
      </c>
      <c r="Q5897">
        <f>--(Table1[[#This Row],[Patient Waittime]]&lt;=30)</f>
        <v>1</v>
      </c>
      <c r="R5897">
        <f>--Table1[[#This Row],[Patient Admission Flag]]</f>
        <v>1</v>
      </c>
      <c r="S5897">
        <f>--AND(Table1[[#This Row],[WithinTarget]]=1,Table1[[#This Row],[Patient Satisfaction Score]]&gt;=7)</f>
        <v>0</v>
      </c>
      <c r="T5897" t="str">
        <f>IF(LEFT(Table1[[#This Row],[Patient Gender]],1)="F","Female","Male")</f>
        <v>Female</v>
      </c>
    </row>
    <row r="5898" spans="1:20" x14ac:dyDescent="0.3">
      <c r="A5898" t="s">
        <v>6002</v>
      </c>
      <c r="B5898" s="1">
        <v>45082.213194444441</v>
      </c>
      <c r="C5898" t="s">
        <v>13</v>
      </c>
      <c r="D5898">
        <v>21</v>
      </c>
      <c r="E5898" t="s">
        <v>22</v>
      </c>
      <c r="F5898" t="s">
        <v>11</v>
      </c>
      <c r="G5898" t="b">
        <v>1</v>
      </c>
      <c r="H5898">
        <v>4</v>
      </c>
      <c r="I5898">
        <v>26</v>
      </c>
      <c r="J5898" t="b">
        <v>1</v>
      </c>
      <c r="K5898">
        <f>YEAR(Table1[[#This Row],[Patient Admission Date]])</f>
        <v>2023</v>
      </c>
      <c r="L5898" t="str">
        <f>TEXT(Table1[[#This Row],[Patient Admission Date]],"mmm")</f>
        <v>Jun</v>
      </c>
      <c r="M5898" t="str">
        <f>TEXT(Table1[[#This Row],[Patient Admission Date]],"ddd")</f>
        <v>Mon</v>
      </c>
      <c r="N5898" t="str">
        <f>TEXT(INT(HOUR(Table1[[#This Row],[Patient Admission Date]])/3)*3,"00")&amp;"-"&amp;TEXT(INT(HOUR(Table1[[#This Row],[Patient Admission Date]])/3)*3+3,"00")</f>
        <v>03-06</v>
      </c>
      <c r="O5898" t="str" cm="1">
        <f t="array" ref="O5898">_xlfn.IFS(Table1[[#This Row],[Patient Age]]&lt;=14,"0-14",Table1[[#This Row],[Patient Age]]&lt;=29,"15-29",Table1[[#This Row],[Patient Age]]&lt;=44,"30-44",Table1[[#This Row],[Patient Age]]&lt;=59,"45-59",Table1[[#This Row],[Patient Age]]&lt;=74,"60-74",TRUE,"75+")</f>
        <v>15-29</v>
      </c>
      <c r="P5898" t="str" cm="1">
        <f t="array" ref="P5898">_xlfn.IFS(Table1[[#This Row],[Patient Waittime]]&lt;=15,"0-15",Table1[[#This Row],[Patient Waittime]]&lt;=30,"16-30",Table1[[#This Row],[Patient Waittime]]&lt;=45,"31-45",Table1[[#This Row],[Patient Waittime]]&lt;=60,"46-60",TRUE,"60+")</f>
        <v>16-30</v>
      </c>
      <c r="Q5898">
        <f>--(Table1[[#This Row],[Patient Waittime]]&lt;=30)</f>
        <v>1</v>
      </c>
      <c r="R5898">
        <f>--Table1[[#This Row],[Patient Admission Flag]]</f>
        <v>1</v>
      </c>
      <c r="S5898">
        <f>--AND(Table1[[#This Row],[WithinTarget]]=1,Table1[[#This Row],[Patient Satisfaction Score]]&gt;=7)</f>
        <v>0</v>
      </c>
      <c r="T5898" t="str">
        <f>IF(LEFT(Table1[[#This Row],[Patient Gender]],1)="F","Female","Male")</f>
        <v>Female</v>
      </c>
    </row>
    <row r="5899" spans="1:20" x14ac:dyDescent="0.3">
      <c r="A5899" t="s">
        <v>6003</v>
      </c>
      <c r="B5899" s="1">
        <v>45271.599305555559</v>
      </c>
      <c r="C5899" t="s">
        <v>13</v>
      </c>
      <c r="D5899">
        <v>72</v>
      </c>
      <c r="E5899" t="s">
        <v>22</v>
      </c>
      <c r="F5899" t="s">
        <v>11</v>
      </c>
      <c r="G5899" t="b">
        <v>1</v>
      </c>
      <c r="H5899">
        <v>5</v>
      </c>
      <c r="I5899">
        <v>12</v>
      </c>
      <c r="J5899" t="b">
        <v>1</v>
      </c>
      <c r="K5899">
        <f>YEAR(Table1[[#This Row],[Patient Admission Date]])</f>
        <v>2023</v>
      </c>
      <c r="L5899" t="str">
        <f>TEXT(Table1[[#This Row],[Patient Admission Date]],"mmm")</f>
        <v>Dec</v>
      </c>
      <c r="M5899" t="str">
        <f>TEXT(Table1[[#This Row],[Patient Admission Date]],"ddd")</f>
        <v>Mon</v>
      </c>
      <c r="N5899" t="str">
        <f>TEXT(INT(HOUR(Table1[[#This Row],[Patient Admission Date]])/3)*3,"00")&amp;"-"&amp;TEXT(INT(HOUR(Table1[[#This Row],[Patient Admission Date]])/3)*3+3,"00")</f>
        <v>12-15</v>
      </c>
      <c r="O5899" t="str" cm="1">
        <f t="array" ref="O5899">_xlfn.IFS(Table1[[#This Row],[Patient Age]]&lt;=14,"0-14",Table1[[#This Row],[Patient Age]]&lt;=29,"15-29",Table1[[#This Row],[Patient Age]]&lt;=44,"30-44",Table1[[#This Row],[Patient Age]]&lt;=59,"45-59",Table1[[#This Row],[Patient Age]]&lt;=74,"60-74",TRUE,"75+")</f>
        <v>60-74</v>
      </c>
      <c r="P5899" t="str" cm="1">
        <f t="array" ref="P5899">_xlfn.IFS(Table1[[#This Row],[Patient Waittime]]&lt;=15,"0-15",Table1[[#This Row],[Patient Waittime]]&lt;=30,"16-30",Table1[[#This Row],[Patient Waittime]]&lt;=45,"31-45",Table1[[#This Row],[Patient Waittime]]&lt;=60,"46-60",TRUE,"60+")</f>
        <v>0-15</v>
      </c>
      <c r="Q5899">
        <f>--(Table1[[#This Row],[Patient Waittime]]&lt;=30)</f>
        <v>1</v>
      </c>
      <c r="R5899">
        <f>--Table1[[#This Row],[Patient Admission Flag]]</f>
        <v>1</v>
      </c>
      <c r="S5899">
        <f>--AND(Table1[[#This Row],[WithinTarget]]=1,Table1[[#This Row],[Patient Satisfaction Score]]&gt;=7)</f>
        <v>0</v>
      </c>
      <c r="T5899" t="str">
        <f>IF(LEFT(Table1[[#This Row],[Patient Gender]],1)="F","Female","Male")</f>
        <v>Female</v>
      </c>
    </row>
    <row r="5900" spans="1:20" x14ac:dyDescent="0.3">
      <c r="A5900" t="s">
        <v>6004</v>
      </c>
      <c r="B5900" s="1">
        <v>45364.424305555556</v>
      </c>
      <c r="C5900" t="s">
        <v>13</v>
      </c>
      <c r="D5900">
        <v>27</v>
      </c>
      <c r="E5900" t="s">
        <v>22</v>
      </c>
      <c r="F5900" t="s">
        <v>11</v>
      </c>
      <c r="G5900" t="b">
        <v>1</v>
      </c>
      <c r="H5900">
        <v>5</v>
      </c>
      <c r="I5900">
        <v>48</v>
      </c>
      <c r="J5900" t="b">
        <v>1</v>
      </c>
      <c r="K5900">
        <f>YEAR(Table1[[#This Row],[Patient Admission Date]])</f>
        <v>2024</v>
      </c>
      <c r="L5900" t="str">
        <f>TEXT(Table1[[#This Row],[Patient Admission Date]],"mmm")</f>
        <v>Mar</v>
      </c>
      <c r="M5900" t="str">
        <f>TEXT(Table1[[#This Row],[Patient Admission Date]],"ddd")</f>
        <v>Wed</v>
      </c>
      <c r="N5900" t="str">
        <f>TEXT(INT(HOUR(Table1[[#This Row],[Patient Admission Date]])/3)*3,"00")&amp;"-"&amp;TEXT(INT(HOUR(Table1[[#This Row],[Patient Admission Date]])/3)*3+3,"00")</f>
        <v>09-12</v>
      </c>
      <c r="O5900" t="str" cm="1">
        <f t="array" ref="O5900">_xlfn.IFS(Table1[[#This Row],[Patient Age]]&lt;=14,"0-14",Table1[[#This Row],[Patient Age]]&lt;=29,"15-29",Table1[[#This Row],[Patient Age]]&lt;=44,"30-44",Table1[[#This Row],[Patient Age]]&lt;=59,"45-59",Table1[[#This Row],[Patient Age]]&lt;=74,"60-74",TRUE,"75+")</f>
        <v>15-29</v>
      </c>
      <c r="P5900" t="str" cm="1">
        <f t="array" ref="P5900">_xlfn.IFS(Table1[[#This Row],[Patient Waittime]]&lt;=15,"0-15",Table1[[#This Row],[Patient Waittime]]&lt;=30,"16-30",Table1[[#This Row],[Patient Waittime]]&lt;=45,"31-45",Table1[[#This Row],[Patient Waittime]]&lt;=60,"46-60",TRUE,"60+")</f>
        <v>46-60</v>
      </c>
      <c r="Q5900">
        <f>--(Table1[[#This Row],[Patient Waittime]]&lt;=30)</f>
        <v>0</v>
      </c>
      <c r="R5900">
        <f>--Table1[[#This Row],[Patient Admission Flag]]</f>
        <v>1</v>
      </c>
      <c r="S5900">
        <f>--AND(Table1[[#This Row],[WithinTarget]]=1,Table1[[#This Row],[Patient Satisfaction Score]]&gt;=7)</f>
        <v>0</v>
      </c>
      <c r="T5900" t="str">
        <f>IF(LEFT(Table1[[#This Row],[Patient Gender]],1)="F","Female","Male")</f>
        <v>Female</v>
      </c>
    </row>
    <row r="5901" spans="1:20" x14ac:dyDescent="0.3">
      <c r="A5901" t="s">
        <v>6005</v>
      </c>
      <c r="B5901" s="1">
        <v>45292.372916666667</v>
      </c>
      <c r="C5901" t="s">
        <v>13</v>
      </c>
      <c r="D5901">
        <v>5</v>
      </c>
      <c r="E5901" t="s">
        <v>22</v>
      </c>
      <c r="F5901" t="s">
        <v>11</v>
      </c>
      <c r="G5901" t="b">
        <v>1</v>
      </c>
      <c r="H5901">
        <v>5</v>
      </c>
      <c r="I5901">
        <v>14</v>
      </c>
      <c r="J5901" t="b">
        <v>1</v>
      </c>
      <c r="K5901">
        <f>YEAR(Table1[[#This Row],[Patient Admission Date]])</f>
        <v>2024</v>
      </c>
      <c r="L5901" t="str">
        <f>TEXT(Table1[[#This Row],[Patient Admission Date]],"mmm")</f>
        <v>Jan</v>
      </c>
      <c r="M5901" t="str">
        <f>TEXT(Table1[[#This Row],[Patient Admission Date]],"ddd")</f>
        <v>Mon</v>
      </c>
      <c r="N5901" t="str">
        <f>TEXT(INT(HOUR(Table1[[#This Row],[Patient Admission Date]])/3)*3,"00")&amp;"-"&amp;TEXT(INT(HOUR(Table1[[#This Row],[Patient Admission Date]])/3)*3+3,"00")</f>
        <v>06-09</v>
      </c>
      <c r="O5901" t="str" cm="1">
        <f t="array" ref="O5901">_xlfn.IFS(Table1[[#This Row],[Patient Age]]&lt;=14,"0-14",Table1[[#This Row],[Patient Age]]&lt;=29,"15-29",Table1[[#This Row],[Patient Age]]&lt;=44,"30-44",Table1[[#This Row],[Patient Age]]&lt;=59,"45-59",Table1[[#This Row],[Patient Age]]&lt;=74,"60-74",TRUE,"75+")</f>
        <v>0-14</v>
      </c>
      <c r="P5901" t="str" cm="1">
        <f t="array" ref="P5901">_xlfn.IFS(Table1[[#This Row],[Patient Waittime]]&lt;=15,"0-15",Table1[[#This Row],[Patient Waittime]]&lt;=30,"16-30",Table1[[#This Row],[Patient Waittime]]&lt;=45,"31-45",Table1[[#This Row],[Patient Waittime]]&lt;=60,"46-60",TRUE,"60+")</f>
        <v>0-15</v>
      </c>
      <c r="Q5901">
        <f>--(Table1[[#This Row],[Patient Waittime]]&lt;=30)</f>
        <v>1</v>
      </c>
      <c r="R5901">
        <f>--Table1[[#This Row],[Patient Admission Flag]]</f>
        <v>1</v>
      </c>
      <c r="S5901">
        <f>--AND(Table1[[#This Row],[WithinTarget]]=1,Table1[[#This Row],[Patient Satisfaction Score]]&gt;=7)</f>
        <v>0</v>
      </c>
      <c r="T5901" t="str">
        <f>IF(LEFT(Table1[[#This Row],[Patient Gender]],1)="F","Female","Male")</f>
        <v>Female</v>
      </c>
    </row>
    <row r="5902" spans="1:20" x14ac:dyDescent="0.3">
      <c r="A5902" t="s">
        <v>6006</v>
      </c>
      <c r="B5902" s="1">
        <v>45150.559027777781</v>
      </c>
      <c r="C5902" t="s">
        <v>13</v>
      </c>
      <c r="D5902">
        <v>65</v>
      </c>
      <c r="E5902" t="s">
        <v>22</v>
      </c>
      <c r="F5902" t="s">
        <v>11</v>
      </c>
      <c r="G5902" t="b">
        <v>1</v>
      </c>
      <c r="H5902">
        <v>6</v>
      </c>
      <c r="I5902">
        <v>56</v>
      </c>
      <c r="J5902" t="b">
        <v>1</v>
      </c>
      <c r="K5902">
        <f>YEAR(Table1[[#This Row],[Patient Admission Date]])</f>
        <v>2023</v>
      </c>
      <c r="L5902" t="str">
        <f>TEXT(Table1[[#This Row],[Patient Admission Date]],"mmm")</f>
        <v>Aug</v>
      </c>
      <c r="M5902" t="str">
        <f>TEXT(Table1[[#This Row],[Patient Admission Date]],"ddd")</f>
        <v>Sat</v>
      </c>
      <c r="N5902" t="str">
        <f>TEXT(INT(HOUR(Table1[[#This Row],[Patient Admission Date]])/3)*3,"00")&amp;"-"&amp;TEXT(INT(HOUR(Table1[[#This Row],[Patient Admission Date]])/3)*3+3,"00")</f>
        <v>12-15</v>
      </c>
      <c r="O5902" t="str" cm="1">
        <f t="array" ref="O5902">_xlfn.IFS(Table1[[#This Row],[Patient Age]]&lt;=14,"0-14",Table1[[#This Row],[Patient Age]]&lt;=29,"15-29",Table1[[#This Row],[Patient Age]]&lt;=44,"30-44",Table1[[#This Row],[Patient Age]]&lt;=59,"45-59",Table1[[#This Row],[Patient Age]]&lt;=74,"60-74",TRUE,"75+")</f>
        <v>60-74</v>
      </c>
      <c r="P5902" t="str" cm="1">
        <f t="array" ref="P5902">_xlfn.IFS(Table1[[#This Row],[Patient Waittime]]&lt;=15,"0-15",Table1[[#This Row],[Patient Waittime]]&lt;=30,"16-30",Table1[[#This Row],[Patient Waittime]]&lt;=45,"31-45",Table1[[#This Row],[Patient Waittime]]&lt;=60,"46-60",TRUE,"60+")</f>
        <v>46-60</v>
      </c>
      <c r="Q5902">
        <f>--(Table1[[#This Row],[Patient Waittime]]&lt;=30)</f>
        <v>0</v>
      </c>
      <c r="R5902">
        <f>--Table1[[#This Row],[Patient Admission Flag]]</f>
        <v>1</v>
      </c>
      <c r="S5902">
        <f>--AND(Table1[[#This Row],[WithinTarget]]=1,Table1[[#This Row],[Patient Satisfaction Score]]&gt;=7)</f>
        <v>0</v>
      </c>
      <c r="T5902" t="str">
        <f>IF(LEFT(Table1[[#This Row],[Patient Gender]],1)="F","Female","Male")</f>
        <v>Female</v>
      </c>
    </row>
    <row r="5903" spans="1:20" x14ac:dyDescent="0.3">
      <c r="A5903" t="s">
        <v>6007</v>
      </c>
      <c r="B5903" s="1">
        <v>45309.546527777777</v>
      </c>
      <c r="C5903" t="s">
        <v>13</v>
      </c>
      <c r="D5903">
        <v>10</v>
      </c>
      <c r="E5903" t="s">
        <v>22</v>
      </c>
      <c r="F5903" t="s">
        <v>11</v>
      </c>
      <c r="G5903" t="b">
        <v>1</v>
      </c>
      <c r="H5903">
        <v>6</v>
      </c>
      <c r="I5903">
        <v>18</v>
      </c>
      <c r="J5903" t="b">
        <v>1</v>
      </c>
      <c r="K5903">
        <f>YEAR(Table1[[#This Row],[Patient Admission Date]])</f>
        <v>2024</v>
      </c>
      <c r="L5903" t="str">
        <f>TEXT(Table1[[#This Row],[Patient Admission Date]],"mmm")</f>
        <v>Jan</v>
      </c>
      <c r="M5903" t="str">
        <f>TEXT(Table1[[#This Row],[Patient Admission Date]],"ddd")</f>
        <v>Thu</v>
      </c>
      <c r="N5903" t="str">
        <f>TEXT(INT(HOUR(Table1[[#This Row],[Patient Admission Date]])/3)*3,"00")&amp;"-"&amp;TEXT(INT(HOUR(Table1[[#This Row],[Patient Admission Date]])/3)*3+3,"00")</f>
        <v>12-15</v>
      </c>
      <c r="O5903" t="str" cm="1">
        <f t="array" ref="O5903">_xlfn.IFS(Table1[[#This Row],[Patient Age]]&lt;=14,"0-14",Table1[[#This Row],[Patient Age]]&lt;=29,"15-29",Table1[[#This Row],[Patient Age]]&lt;=44,"30-44",Table1[[#This Row],[Patient Age]]&lt;=59,"45-59",Table1[[#This Row],[Patient Age]]&lt;=74,"60-74",TRUE,"75+")</f>
        <v>0-14</v>
      </c>
      <c r="P5903" t="str" cm="1">
        <f t="array" ref="P5903">_xlfn.IFS(Table1[[#This Row],[Patient Waittime]]&lt;=15,"0-15",Table1[[#This Row],[Patient Waittime]]&lt;=30,"16-30",Table1[[#This Row],[Patient Waittime]]&lt;=45,"31-45",Table1[[#This Row],[Patient Waittime]]&lt;=60,"46-60",TRUE,"60+")</f>
        <v>16-30</v>
      </c>
      <c r="Q5903">
        <f>--(Table1[[#This Row],[Patient Waittime]]&lt;=30)</f>
        <v>1</v>
      </c>
      <c r="R5903">
        <f>--Table1[[#This Row],[Patient Admission Flag]]</f>
        <v>1</v>
      </c>
      <c r="S5903">
        <f>--AND(Table1[[#This Row],[WithinTarget]]=1,Table1[[#This Row],[Patient Satisfaction Score]]&gt;=7)</f>
        <v>0</v>
      </c>
      <c r="T5903" t="str">
        <f>IF(LEFT(Table1[[#This Row],[Patient Gender]],1)="F","Female","Male")</f>
        <v>Female</v>
      </c>
    </row>
    <row r="5904" spans="1:20" x14ac:dyDescent="0.3">
      <c r="A5904" t="s">
        <v>6008</v>
      </c>
      <c r="B5904" s="1">
        <v>45198.620833333334</v>
      </c>
      <c r="C5904" t="s">
        <v>13</v>
      </c>
      <c r="D5904">
        <v>59</v>
      </c>
      <c r="E5904" t="s">
        <v>22</v>
      </c>
      <c r="F5904" t="s">
        <v>11</v>
      </c>
      <c r="G5904" t="b">
        <v>1</v>
      </c>
      <c r="H5904">
        <v>7</v>
      </c>
      <c r="I5904">
        <v>25</v>
      </c>
      <c r="J5904" t="b">
        <v>1</v>
      </c>
      <c r="K5904">
        <f>YEAR(Table1[[#This Row],[Patient Admission Date]])</f>
        <v>2023</v>
      </c>
      <c r="L5904" t="str">
        <f>TEXT(Table1[[#This Row],[Patient Admission Date]],"mmm")</f>
        <v>Sep</v>
      </c>
      <c r="M5904" t="str">
        <f>TEXT(Table1[[#This Row],[Patient Admission Date]],"ddd")</f>
        <v>Fri</v>
      </c>
      <c r="N5904" t="str">
        <f>TEXT(INT(HOUR(Table1[[#This Row],[Patient Admission Date]])/3)*3,"00")&amp;"-"&amp;TEXT(INT(HOUR(Table1[[#This Row],[Patient Admission Date]])/3)*3+3,"00")</f>
        <v>12-15</v>
      </c>
      <c r="O5904" t="str" cm="1">
        <f t="array" ref="O5904">_xlfn.IFS(Table1[[#This Row],[Patient Age]]&lt;=14,"0-14",Table1[[#This Row],[Patient Age]]&lt;=29,"15-29",Table1[[#This Row],[Patient Age]]&lt;=44,"30-44",Table1[[#This Row],[Patient Age]]&lt;=59,"45-59",Table1[[#This Row],[Patient Age]]&lt;=74,"60-74",TRUE,"75+")</f>
        <v>45-59</v>
      </c>
      <c r="P5904" t="str" cm="1">
        <f t="array" ref="P5904">_xlfn.IFS(Table1[[#This Row],[Patient Waittime]]&lt;=15,"0-15",Table1[[#This Row],[Patient Waittime]]&lt;=30,"16-30",Table1[[#This Row],[Patient Waittime]]&lt;=45,"31-45",Table1[[#This Row],[Patient Waittime]]&lt;=60,"46-60",TRUE,"60+")</f>
        <v>16-30</v>
      </c>
      <c r="Q5904">
        <f>--(Table1[[#This Row],[Patient Waittime]]&lt;=30)</f>
        <v>1</v>
      </c>
      <c r="R5904">
        <f>--Table1[[#This Row],[Patient Admission Flag]]</f>
        <v>1</v>
      </c>
      <c r="S5904">
        <f>--AND(Table1[[#This Row],[WithinTarget]]=1,Table1[[#This Row],[Patient Satisfaction Score]]&gt;=7)</f>
        <v>1</v>
      </c>
      <c r="T5904" t="str">
        <f>IF(LEFT(Table1[[#This Row],[Patient Gender]],1)="F","Female","Male")</f>
        <v>Female</v>
      </c>
    </row>
    <row r="5905" spans="1:20" x14ac:dyDescent="0.3">
      <c r="A5905" t="s">
        <v>6009</v>
      </c>
      <c r="B5905" s="1">
        <v>45284.96597222222</v>
      </c>
      <c r="C5905" t="s">
        <v>13</v>
      </c>
      <c r="D5905">
        <v>72</v>
      </c>
      <c r="E5905" t="s">
        <v>22</v>
      </c>
      <c r="F5905" t="s">
        <v>11</v>
      </c>
      <c r="G5905" t="b">
        <v>1</v>
      </c>
      <c r="H5905">
        <v>7</v>
      </c>
      <c r="I5905">
        <v>44</v>
      </c>
      <c r="J5905" t="b">
        <v>1</v>
      </c>
      <c r="K5905">
        <f>YEAR(Table1[[#This Row],[Patient Admission Date]])</f>
        <v>2023</v>
      </c>
      <c r="L5905" t="str">
        <f>TEXT(Table1[[#This Row],[Patient Admission Date]],"mmm")</f>
        <v>Dec</v>
      </c>
      <c r="M5905" t="str">
        <f>TEXT(Table1[[#This Row],[Patient Admission Date]],"ddd")</f>
        <v>Sun</v>
      </c>
      <c r="N5905" t="str">
        <f>TEXT(INT(HOUR(Table1[[#This Row],[Patient Admission Date]])/3)*3,"00")&amp;"-"&amp;TEXT(INT(HOUR(Table1[[#This Row],[Patient Admission Date]])/3)*3+3,"00")</f>
        <v>21-24</v>
      </c>
      <c r="O5905" t="str" cm="1">
        <f t="array" ref="O5905">_xlfn.IFS(Table1[[#This Row],[Patient Age]]&lt;=14,"0-14",Table1[[#This Row],[Patient Age]]&lt;=29,"15-29",Table1[[#This Row],[Patient Age]]&lt;=44,"30-44",Table1[[#This Row],[Patient Age]]&lt;=59,"45-59",Table1[[#This Row],[Patient Age]]&lt;=74,"60-74",TRUE,"75+")</f>
        <v>60-74</v>
      </c>
      <c r="P5905" t="str" cm="1">
        <f t="array" ref="P5905">_xlfn.IFS(Table1[[#This Row],[Patient Waittime]]&lt;=15,"0-15",Table1[[#This Row],[Patient Waittime]]&lt;=30,"16-30",Table1[[#This Row],[Patient Waittime]]&lt;=45,"31-45",Table1[[#This Row],[Patient Waittime]]&lt;=60,"46-60",TRUE,"60+")</f>
        <v>31-45</v>
      </c>
      <c r="Q5905">
        <f>--(Table1[[#This Row],[Patient Waittime]]&lt;=30)</f>
        <v>0</v>
      </c>
      <c r="R5905">
        <f>--Table1[[#This Row],[Patient Admission Flag]]</f>
        <v>1</v>
      </c>
      <c r="S5905">
        <f>--AND(Table1[[#This Row],[WithinTarget]]=1,Table1[[#This Row],[Patient Satisfaction Score]]&gt;=7)</f>
        <v>0</v>
      </c>
      <c r="T5905" t="str">
        <f>IF(LEFT(Table1[[#This Row],[Patient Gender]],1)="F","Female","Male")</f>
        <v>Female</v>
      </c>
    </row>
    <row r="5906" spans="1:20" x14ac:dyDescent="0.3">
      <c r="A5906" t="s">
        <v>6010</v>
      </c>
      <c r="B5906" s="1">
        <v>45325.45208333333</v>
      </c>
      <c r="C5906" t="s">
        <v>13</v>
      </c>
      <c r="D5906">
        <v>23</v>
      </c>
      <c r="E5906" t="s">
        <v>22</v>
      </c>
      <c r="F5906" t="s">
        <v>11</v>
      </c>
      <c r="G5906" t="b">
        <v>1</v>
      </c>
      <c r="H5906">
        <v>8</v>
      </c>
      <c r="I5906">
        <v>42</v>
      </c>
      <c r="J5906" t="b">
        <v>1</v>
      </c>
      <c r="K5906">
        <f>YEAR(Table1[[#This Row],[Patient Admission Date]])</f>
        <v>2024</v>
      </c>
      <c r="L5906" t="str">
        <f>TEXT(Table1[[#This Row],[Patient Admission Date]],"mmm")</f>
        <v>Feb</v>
      </c>
      <c r="M5906" t="str">
        <f>TEXT(Table1[[#This Row],[Patient Admission Date]],"ddd")</f>
        <v>Sat</v>
      </c>
      <c r="N5906" t="str">
        <f>TEXT(INT(HOUR(Table1[[#This Row],[Patient Admission Date]])/3)*3,"00")&amp;"-"&amp;TEXT(INT(HOUR(Table1[[#This Row],[Patient Admission Date]])/3)*3+3,"00")</f>
        <v>09-12</v>
      </c>
      <c r="O5906" t="str" cm="1">
        <f t="array" ref="O5906">_xlfn.IFS(Table1[[#This Row],[Patient Age]]&lt;=14,"0-14",Table1[[#This Row],[Patient Age]]&lt;=29,"15-29",Table1[[#This Row],[Patient Age]]&lt;=44,"30-44",Table1[[#This Row],[Patient Age]]&lt;=59,"45-59",Table1[[#This Row],[Patient Age]]&lt;=74,"60-74",TRUE,"75+")</f>
        <v>15-29</v>
      </c>
      <c r="P5906" t="str" cm="1">
        <f t="array" ref="P5906">_xlfn.IFS(Table1[[#This Row],[Patient Waittime]]&lt;=15,"0-15",Table1[[#This Row],[Patient Waittime]]&lt;=30,"16-30",Table1[[#This Row],[Patient Waittime]]&lt;=45,"31-45",Table1[[#This Row],[Patient Waittime]]&lt;=60,"46-60",TRUE,"60+")</f>
        <v>31-45</v>
      </c>
      <c r="Q5906">
        <f>--(Table1[[#This Row],[Patient Waittime]]&lt;=30)</f>
        <v>0</v>
      </c>
      <c r="R5906">
        <f>--Table1[[#This Row],[Patient Admission Flag]]</f>
        <v>1</v>
      </c>
      <c r="S5906">
        <f>--AND(Table1[[#This Row],[WithinTarget]]=1,Table1[[#This Row],[Patient Satisfaction Score]]&gt;=7)</f>
        <v>0</v>
      </c>
      <c r="T5906" t="str">
        <f>IF(LEFT(Table1[[#This Row],[Patient Gender]],1)="F","Female","Male")</f>
        <v>Female</v>
      </c>
    </row>
    <row r="5907" spans="1:20" x14ac:dyDescent="0.3">
      <c r="A5907" t="s">
        <v>6011</v>
      </c>
      <c r="B5907" s="1">
        <v>45032.013888888891</v>
      </c>
      <c r="C5907" t="s">
        <v>13</v>
      </c>
      <c r="D5907">
        <v>31</v>
      </c>
      <c r="E5907" t="s">
        <v>22</v>
      </c>
      <c r="F5907" t="s">
        <v>11</v>
      </c>
      <c r="G5907" t="b">
        <v>1</v>
      </c>
      <c r="H5907">
        <v>8</v>
      </c>
      <c r="I5907">
        <v>20</v>
      </c>
      <c r="J5907" t="b">
        <v>1</v>
      </c>
      <c r="K5907">
        <f>YEAR(Table1[[#This Row],[Patient Admission Date]])</f>
        <v>2023</v>
      </c>
      <c r="L5907" t="str">
        <f>TEXT(Table1[[#This Row],[Patient Admission Date]],"mmm")</f>
        <v>Apr</v>
      </c>
      <c r="M5907" t="str">
        <f>TEXT(Table1[[#This Row],[Patient Admission Date]],"ddd")</f>
        <v>Sun</v>
      </c>
      <c r="N5907" t="str">
        <f>TEXT(INT(HOUR(Table1[[#This Row],[Patient Admission Date]])/3)*3,"00")&amp;"-"&amp;TEXT(INT(HOUR(Table1[[#This Row],[Patient Admission Date]])/3)*3+3,"00")</f>
        <v>00-03</v>
      </c>
      <c r="O5907" t="str" cm="1">
        <f t="array" ref="O5907">_xlfn.IFS(Table1[[#This Row],[Patient Age]]&lt;=14,"0-14",Table1[[#This Row],[Patient Age]]&lt;=29,"15-29",Table1[[#This Row],[Patient Age]]&lt;=44,"30-44",Table1[[#This Row],[Patient Age]]&lt;=59,"45-59",Table1[[#This Row],[Patient Age]]&lt;=74,"60-74",TRUE,"75+")</f>
        <v>30-44</v>
      </c>
      <c r="P5907" t="str" cm="1">
        <f t="array" ref="P5907">_xlfn.IFS(Table1[[#This Row],[Patient Waittime]]&lt;=15,"0-15",Table1[[#This Row],[Patient Waittime]]&lt;=30,"16-30",Table1[[#This Row],[Patient Waittime]]&lt;=45,"31-45",Table1[[#This Row],[Patient Waittime]]&lt;=60,"46-60",TRUE,"60+")</f>
        <v>16-30</v>
      </c>
      <c r="Q5907">
        <f>--(Table1[[#This Row],[Patient Waittime]]&lt;=30)</f>
        <v>1</v>
      </c>
      <c r="R5907">
        <f>--Table1[[#This Row],[Patient Admission Flag]]</f>
        <v>1</v>
      </c>
      <c r="S5907">
        <f>--AND(Table1[[#This Row],[WithinTarget]]=1,Table1[[#This Row],[Patient Satisfaction Score]]&gt;=7)</f>
        <v>1</v>
      </c>
      <c r="T5907" t="str">
        <f>IF(LEFT(Table1[[#This Row],[Patient Gender]],1)="F","Female","Male")</f>
        <v>Female</v>
      </c>
    </row>
    <row r="5908" spans="1:20" x14ac:dyDescent="0.3">
      <c r="A5908" t="s">
        <v>6012</v>
      </c>
      <c r="B5908" s="1">
        <v>45120.101388888892</v>
      </c>
      <c r="C5908" t="s">
        <v>13</v>
      </c>
      <c r="D5908">
        <v>78</v>
      </c>
      <c r="E5908" t="s">
        <v>22</v>
      </c>
      <c r="F5908" t="s">
        <v>11</v>
      </c>
      <c r="G5908" t="b">
        <v>1</v>
      </c>
      <c r="H5908">
        <v>8</v>
      </c>
      <c r="I5908">
        <v>38</v>
      </c>
      <c r="J5908" t="b">
        <v>1</v>
      </c>
      <c r="K5908">
        <f>YEAR(Table1[[#This Row],[Patient Admission Date]])</f>
        <v>2023</v>
      </c>
      <c r="L5908" t="str">
        <f>TEXT(Table1[[#This Row],[Patient Admission Date]],"mmm")</f>
        <v>Jul</v>
      </c>
      <c r="M5908" t="str">
        <f>TEXT(Table1[[#This Row],[Patient Admission Date]],"ddd")</f>
        <v>Thu</v>
      </c>
      <c r="N5908" t="str">
        <f>TEXT(INT(HOUR(Table1[[#This Row],[Patient Admission Date]])/3)*3,"00")&amp;"-"&amp;TEXT(INT(HOUR(Table1[[#This Row],[Patient Admission Date]])/3)*3+3,"00")</f>
        <v>00-03</v>
      </c>
      <c r="O5908" t="str" cm="1">
        <f t="array" ref="O5908">_xlfn.IFS(Table1[[#This Row],[Patient Age]]&lt;=14,"0-14",Table1[[#This Row],[Patient Age]]&lt;=29,"15-29",Table1[[#This Row],[Patient Age]]&lt;=44,"30-44",Table1[[#This Row],[Patient Age]]&lt;=59,"45-59",Table1[[#This Row],[Patient Age]]&lt;=74,"60-74",TRUE,"75+")</f>
        <v>75+</v>
      </c>
      <c r="P5908" t="str" cm="1">
        <f t="array" ref="P5908">_xlfn.IFS(Table1[[#This Row],[Patient Waittime]]&lt;=15,"0-15",Table1[[#This Row],[Patient Waittime]]&lt;=30,"16-30",Table1[[#This Row],[Patient Waittime]]&lt;=45,"31-45",Table1[[#This Row],[Patient Waittime]]&lt;=60,"46-60",TRUE,"60+")</f>
        <v>31-45</v>
      </c>
      <c r="Q5908">
        <f>--(Table1[[#This Row],[Patient Waittime]]&lt;=30)</f>
        <v>0</v>
      </c>
      <c r="R5908">
        <f>--Table1[[#This Row],[Patient Admission Flag]]</f>
        <v>1</v>
      </c>
      <c r="S5908">
        <f>--AND(Table1[[#This Row],[WithinTarget]]=1,Table1[[#This Row],[Patient Satisfaction Score]]&gt;=7)</f>
        <v>0</v>
      </c>
      <c r="T5908" t="str">
        <f>IF(LEFT(Table1[[#This Row],[Patient Gender]],1)="F","Female","Male")</f>
        <v>Female</v>
      </c>
    </row>
    <row r="5909" spans="1:20" x14ac:dyDescent="0.3">
      <c r="A5909" t="s">
        <v>6013</v>
      </c>
      <c r="B5909" s="1">
        <v>45485.270138888889</v>
      </c>
      <c r="C5909" t="s">
        <v>13</v>
      </c>
      <c r="D5909">
        <v>59</v>
      </c>
      <c r="E5909" t="s">
        <v>22</v>
      </c>
      <c r="F5909" t="s">
        <v>11</v>
      </c>
      <c r="G5909" t="b">
        <v>1</v>
      </c>
      <c r="H5909">
        <v>8</v>
      </c>
      <c r="I5909">
        <v>32</v>
      </c>
      <c r="J5909" t="b">
        <v>1</v>
      </c>
      <c r="K5909">
        <f>YEAR(Table1[[#This Row],[Patient Admission Date]])</f>
        <v>2024</v>
      </c>
      <c r="L5909" t="str">
        <f>TEXT(Table1[[#This Row],[Patient Admission Date]],"mmm")</f>
        <v>Jul</v>
      </c>
      <c r="M5909" t="str">
        <f>TEXT(Table1[[#This Row],[Patient Admission Date]],"ddd")</f>
        <v>Fri</v>
      </c>
      <c r="N5909" t="str">
        <f>TEXT(INT(HOUR(Table1[[#This Row],[Patient Admission Date]])/3)*3,"00")&amp;"-"&amp;TEXT(INT(HOUR(Table1[[#This Row],[Patient Admission Date]])/3)*3+3,"00")</f>
        <v>06-09</v>
      </c>
      <c r="O5909" t="str" cm="1">
        <f t="array" ref="O5909">_xlfn.IFS(Table1[[#This Row],[Patient Age]]&lt;=14,"0-14",Table1[[#This Row],[Patient Age]]&lt;=29,"15-29",Table1[[#This Row],[Patient Age]]&lt;=44,"30-44",Table1[[#This Row],[Patient Age]]&lt;=59,"45-59",Table1[[#This Row],[Patient Age]]&lt;=74,"60-74",TRUE,"75+")</f>
        <v>45-59</v>
      </c>
      <c r="P5909" t="str" cm="1">
        <f t="array" ref="P5909">_xlfn.IFS(Table1[[#This Row],[Patient Waittime]]&lt;=15,"0-15",Table1[[#This Row],[Patient Waittime]]&lt;=30,"16-30",Table1[[#This Row],[Patient Waittime]]&lt;=45,"31-45",Table1[[#This Row],[Patient Waittime]]&lt;=60,"46-60",TRUE,"60+")</f>
        <v>31-45</v>
      </c>
      <c r="Q5909">
        <f>--(Table1[[#This Row],[Patient Waittime]]&lt;=30)</f>
        <v>0</v>
      </c>
      <c r="R5909">
        <f>--Table1[[#This Row],[Patient Admission Flag]]</f>
        <v>1</v>
      </c>
      <c r="S5909">
        <f>--AND(Table1[[#This Row],[WithinTarget]]=1,Table1[[#This Row],[Patient Satisfaction Score]]&gt;=7)</f>
        <v>0</v>
      </c>
      <c r="T5909" t="str">
        <f>IF(LEFT(Table1[[#This Row],[Patient Gender]],1)="F","Female","Male")</f>
        <v>Female</v>
      </c>
    </row>
    <row r="5910" spans="1:20" x14ac:dyDescent="0.3">
      <c r="A5910" t="s">
        <v>6014</v>
      </c>
      <c r="B5910" s="1">
        <v>45066.366666666669</v>
      </c>
      <c r="C5910" t="s">
        <v>13</v>
      </c>
      <c r="D5910">
        <v>46</v>
      </c>
      <c r="E5910" t="s">
        <v>22</v>
      </c>
      <c r="F5910" t="s">
        <v>11</v>
      </c>
      <c r="G5910" t="b">
        <v>1</v>
      </c>
      <c r="H5910">
        <v>9</v>
      </c>
      <c r="I5910">
        <v>31</v>
      </c>
      <c r="J5910" t="b">
        <v>1</v>
      </c>
      <c r="K5910">
        <f>YEAR(Table1[[#This Row],[Patient Admission Date]])</f>
        <v>2023</v>
      </c>
      <c r="L5910" t="str">
        <f>TEXT(Table1[[#This Row],[Patient Admission Date]],"mmm")</f>
        <v>May</v>
      </c>
      <c r="M5910" t="str">
        <f>TEXT(Table1[[#This Row],[Patient Admission Date]],"ddd")</f>
        <v>Sat</v>
      </c>
      <c r="N5910" t="str">
        <f>TEXT(INT(HOUR(Table1[[#This Row],[Patient Admission Date]])/3)*3,"00")&amp;"-"&amp;TEXT(INT(HOUR(Table1[[#This Row],[Patient Admission Date]])/3)*3+3,"00")</f>
        <v>06-09</v>
      </c>
      <c r="O5910" t="str" cm="1">
        <f t="array" ref="O5910">_xlfn.IFS(Table1[[#This Row],[Patient Age]]&lt;=14,"0-14",Table1[[#This Row],[Patient Age]]&lt;=29,"15-29",Table1[[#This Row],[Patient Age]]&lt;=44,"30-44",Table1[[#This Row],[Patient Age]]&lt;=59,"45-59",Table1[[#This Row],[Patient Age]]&lt;=74,"60-74",TRUE,"75+")</f>
        <v>45-59</v>
      </c>
      <c r="P5910" t="str" cm="1">
        <f t="array" ref="P5910">_xlfn.IFS(Table1[[#This Row],[Patient Waittime]]&lt;=15,"0-15",Table1[[#This Row],[Patient Waittime]]&lt;=30,"16-30",Table1[[#This Row],[Patient Waittime]]&lt;=45,"31-45",Table1[[#This Row],[Patient Waittime]]&lt;=60,"46-60",TRUE,"60+")</f>
        <v>31-45</v>
      </c>
      <c r="Q5910">
        <f>--(Table1[[#This Row],[Patient Waittime]]&lt;=30)</f>
        <v>0</v>
      </c>
      <c r="R5910">
        <f>--Table1[[#This Row],[Patient Admission Flag]]</f>
        <v>1</v>
      </c>
      <c r="S5910">
        <f>--AND(Table1[[#This Row],[WithinTarget]]=1,Table1[[#This Row],[Patient Satisfaction Score]]&gt;=7)</f>
        <v>0</v>
      </c>
      <c r="T5910" t="str">
        <f>IF(LEFT(Table1[[#This Row],[Patient Gender]],1)="F","Female","Male")</f>
        <v>Female</v>
      </c>
    </row>
    <row r="5911" spans="1:20" x14ac:dyDescent="0.3">
      <c r="A5911" t="s">
        <v>6015</v>
      </c>
      <c r="B5911" s="1">
        <v>45443.185416666667</v>
      </c>
      <c r="C5911" t="s">
        <v>13</v>
      </c>
      <c r="D5911">
        <v>56</v>
      </c>
      <c r="E5911" t="s">
        <v>22</v>
      </c>
      <c r="F5911" t="s">
        <v>11</v>
      </c>
      <c r="G5911" t="b">
        <v>1</v>
      </c>
      <c r="H5911">
        <v>9</v>
      </c>
      <c r="I5911">
        <v>12</v>
      </c>
      <c r="J5911" t="b">
        <v>1</v>
      </c>
      <c r="K5911">
        <f>YEAR(Table1[[#This Row],[Patient Admission Date]])</f>
        <v>2024</v>
      </c>
      <c r="L5911" t="str">
        <f>TEXT(Table1[[#This Row],[Patient Admission Date]],"mmm")</f>
        <v>May</v>
      </c>
      <c r="M5911" t="str">
        <f>TEXT(Table1[[#This Row],[Patient Admission Date]],"ddd")</f>
        <v>Fri</v>
      </c>
      <c r="N5911" t="str">
        <f>TEXT(INT(HOUR(Table1[[#This Row],[Patient Admission Date]])/3)*3,"00")&amp;"-"&amp;TEXT(INT(HOUR(Table1[[#This Row],[Patient Admission Date]])/3)*3+3,"00")</f>
        <v>03-06</v>
      </c>
      <c r="O5911" t="str" cm="1">
        <f t="array" ref="O5911">_xlfn.IFS(Table1[[#This Row],[Patient Age]]&lt;=14,"0-14",Table1[[#This Row],[Patient Age]]&lt;=29,"15-29",Table1[[#This Row],[Patient Age]]&lt;=44,"30-44",Table1[[#This Row],[Patient Age]]&lt;=59,"45-59",Table1[[#This Row],[Patient Age]]&lt;=74,"60-74",TRUE,"75+")</f>
        <v>45-59</v>
      </c>
      <c r="P5911" t="str" cm="1">
        <f t="array" ref="P5911">_xlfn.IFS(Table1[[#This Row],[Patient Waittime]]&lt;=15,"0-15",Table1[[#This Row],[Patient Waittime]]&lt;=30,"16-30",Table1[[#This Row],[Patient Waittime]]&lt;=45,"31-45",Table1[[#This Row],[Patient Waittime]]&lt;=60,"46-60",TRUE,"60+")</f>
        <v>0-15</v>
      </c>
      <c r="Q5911">
        <f>--(Table1[[#This Row],[Patient Waittime]]&lt;=30)</f>
        <v>1</v>
      </c>
      <c r="R5911">
        <f>--Table1[[#This Row],[Patient Admission Flag]]</f>
        <v>1</v>
      </c>
      <c r="S5911">
        <f>--AND(Table1[[#This Row],[WithinTarget]]=1,Table1[[#This Row],[Patient Satisfaction Score]]&gt;=7)</f>
        <v>1</v>
      </c>
      <c r="T5911" t="str">
        <f>IF(LEFT(Table1[[#This Row],[Patient Gender]],1)="F","Female","Male")</f>
        <v>Female</v>
      </c>
    </row>
    <row r="5912" spans="1:20" x14ac:dyDescent="0.3">
      <c r="A5912" t="s">
        <v>6016</v>
      </c>
      <c r="B5912" s="1">
        <v>45585.603472222225</v>
      </c>
      <c r="C5912" t="s">
        <v>13</v>
      </c>
      <c r="D5912">
        <v>57</v>
      </c>
      <c r="E5912" t="s">
        <v>22</v>
      </c>
      <c r="F5912" t="s">
        <v>11</v>
      </c>
      <c r="G5912" t="b">
        <v>1</v>
      </c>
      <c r="H5912">
        <v>10</v>
      </c>
      <c r="I5912">
        <v>15</v>
      </c>
      <c r="J5912" t="b">
        <v>1</v>
      </c>
      <c r="K5912">
        <f>YEAR(Table1[[#This Row],[Patient Admission Date]])</f>
        <v>2024</v>
      </c>
      <c r="L5912" t="str">
        <f>TEXT(Table1[[#This Row],[Patient Admission Date]],"mmm")</f>
        <v>Oct</v>
      </c>
      <c r="M5912" t="str">
        <f>TEXT(Table1[[#This Row],[Patient Admission Date]],"ddd")</f>
        <v>Sun</v>
      </c>
      <c r="N5912" t="str">
        <f>TEXT(INT(HOUR(Table1[[#This Row],[Patient Admission Date]])/3)*3,"00")&amp;"-"&amp;TEXT(INT(HOUR(Table1[[#This Row],[Patient Admission Date]])/3)*3+3,"00")</f>
        <v>12-15</v>
      </c>
      <c r="O5912" t="str" cm="1">
        <f t="array" ref="O5912">_xlfn.IFS(Table1[[#This Row],[Patient Age]]&lt;=14,"0-14",Table1[[#This Row],[Patient Age]]&lt;=29,"15-29",Table1[[#This Row],[Patient Age]]&lt;=44,"30-44",Table1[[#This Row],[Patient Age]]&lt;=59,"45-59",Table1[[#This Row],[Patient Age]]&lt;=74,"60-74",TRUE,"75+")</f>
        <v>45-59</v>
      </c>
      <c r="P5912" t="str" cm="1">
        <f t="array" ref="P5912">_xlfn.IFS(Table1[[#This Row],[Patient Waittime]]&lt;=15,"0-15",Table1[[#This Row],[Patient Waittime]]&lt;=30,"16-30",Table1[[#This Row],[Patient Waittime]]&lt;=45,"31-45",Table1[[#This Row],[Patient Waittime]]&lt;=60,"46-60",TRUE,"60+")</f>
        <v>0-15</v>
      </c>
      <c r="Q5912">
        <f>--(Table1[[#This Row],[Patient Waittime]]&lt;=30)</f>
        <v>1</v>
      </c>
      <c r="R5912">
        <f>--Table1[[#This Row],[Patient Admission Flag]]</f>
        <v>1</v>
      </c>
      <c r="S5912">
        <f>--AND(Table1[[#This Row],[WithinTarget]]=1,Table1[[#This Row],[Patient Satisfaction Score]]&gt;=7)</f>
        <v>1</v>
      </c>
      <c r="T5912" t="str">
        <f>IF(LEFT(Table1[[#This Row],[Patient Gender]],1)="F","Female","Male")</f>
        <v>Female</v>
      </c>
    </row>
    <row r="5913" spans="1:20" x14ac:dyDescent="0.3">
      <c r="A5913" t="s">
        <v>6017</v>
      </c>
      <c r="B5913" s="1">
        <v>45257.436805555553</v>
      </c>
      <c r="C5913" t="s">
        <v>13</v>
      </c>
      <c r="D5913">
        <v>68</v>
      </c>
      <c r="E5913" t="s">
        <v>22</v>
      </c>
      <c r="F5913" t="s">
        <v>11</v>
      </c>
      <c r="G5913" t="b">
        <v>1</v>
      </c>
      <c r="H5913">
        <v>10</v>
      </c>
      <c r="I5913">
        <v>49</v>
      </c>
      <c r="J5913" t="b">
        <v>1</v>
      </c>
      <c r="K5913">
        <f>YEAR(Table1[[#This Row],[Patient Admission Date]])</f>
        <v>2023</v>
      </c>
      <c r="L5913" t="str">
        <f>TEXT(Table1[[#This Row],[Patient Admission Date]],"mmm")</f>
        <v>Nov</v>
      </c>
      <c r="M5913" t="str">
        <f>TEXT(Table1[[#This Row],[Patient Admission Date]],"ddd")</f>
        <v>Mon</v>
      </c>
      <c r="N5913" t="str">
        <f>TEXT(INT(HOUR(Table1[[#This Row],[Patient Admission Date]])/3)*3,"00")&amp;"-"&amp;TEXT(INT(HOUR(Table1[[#This Row],[Patient Admission Date]])/3)*3+3,"00")</f>
        <v>09-12</v>
      </c>
      <c r="O5913" t="str" cm="1">
        <f t="array" ref="O5913">_xlfn.IFS(Table1[[#This Row],[Patient Age]]&lt;=14,"0-14",Table1[[#This Row],[Patient Age]]&lt;=29,"15-29",Table1[[#This Row],[Patient Age]]&lt;=44,"30-44",Table1[[#This Row],[Patient Age]]&lt;=59,"45-59",Table1[[#This Row],[Patient Age]]&lt;=74,"60-74",TRUE,"75+")</f>
        <v>60-74</v>
      </c>
      <c r="P5913" t="str" cm="1">
        <f t="array" ref="P5913">_xlfn.IFS(Table1[[#This Row],[Patient Waittime]]&lt;=15,"0-15",Table1[[#This Row],[Patient Waittime]]&lt;=30,"16-30",Table1[[#This Row],[Patient Waittime]]&lt;=45,"31-45",Table1[[#This Row],[Patient Waittime]]&lt;=60,"46-60",TRUE,"60+")</f>
        <v>46-60</v>
      </c>
      <c r="Q5913">
        <f>--(Table1[[#This Row],[Patient Waittime]]&lt;=30)</f>
        <v>0</v>
      </c>
      <c r="R5913">
        <f>--Table1[[#This Row],[Patient Admission Flag]]</f>
        <v>1</v>
      </c>
      <c r="S5913">
        <f>--AND(Table1[[#This Row],[WithinTarget]]=1,Table1[[#This Row],[Patient Satisfaction Score]]&gt;=7)</f>
        <v>0</v>
      </c>
      <c r="T5913" t="str">
        <f>IF(LEFT(Table1[[#This Row],[Patient Gender]],1)="F","Female","Male")</f>
        <v>Female</v>
      </c>
    </row>
    <row r="5914" spans="1:20" x14ac:dyDescent="0.3">
      <c r="A5914" t="s">
        <v>6018</v>
      </c>
      <c r="B5914" s="1">
        <v>45547.532638888886</v>
      </c>
      <c r="C5914" t="s">
        <v>13</v>
      </c>
      <c r="D5914">
        <v>32</v>
      </c>
      <c r="E5914" t="s">
        <v>22</v>
      </c>
      <c r="F5914" t="s">
        <v>11</v>
      </c>
      <c r="G5914" t="b">
        <v>1</v>
      </c>
      <c r="H5914">
        <v>10</v>
      </c>
      <c r="I5914">
        <v>42</v>
      </c>
      <c r="J5914" t="b">
        <v>1</v>
      </c>
      <c r="K5914">
        <f>YEAR(Table1[[#This Row],[Patient Admission Date]])</f>
        <v>2024</v>
      </c>
      <c r="L5914" t="str">
        <f>TEXT(Table1[[#This Row],[Patient Admission Date]],"mmm")</f>
        <v>Sep</v>
      </c>
      <c r="M5914" t="str">
        <f>TEXT(Table1[[#This Row],[Patient Admission Date]],"ddd")</f>
        <v>Thu</v>
      </c>
      <c r="N5914" t="str">
        <f>TEXT(INT(HOUR(Table1[[#This Row],[Patient Admission Date]])/3)*3,"00")&amp;"-"&amp;TEXT(INT(HOUR(Table1[[#This Row],[Patient Admission Date]])/3)*3+3,"00")</f>
        <v>12-15</v>
      </c>
      <c r="O5914" t="str" cm="1">
        <f t="array" ref="O5914">_xlfn.IFS(Table1[[#This Row],[Patient Age]]&lt;=14,"0-14",Table1[[#This Row],[Patient Age]]&lt;=29,"15-29",Table1[[#This Row],[Patient Age]]&lt;=44,"30-44",Table1[[#This Row],[Patient Age]]&lt;=59,"45-59",Table1[[#This Row],[Patient Age]]&lt;=74,"60-74",TRUE,"75+")</f>
        <v>30-44</v>
      </c>
      <c r="P5914" t="str" cm="1">
        <f t="array" ref="P5914">_xlfn.IFS(Table1[[#This Row],[Patient Waittime]]&lt;=15,"0-15",Table1[[#This Row],[Patient Waittime]]&lt;=30,"16-30",Table1[[#This Row],[Patient Waittime]]&lt;=45,"31-45",Table1[[#This Row],[Patient Waittime]]&lt;=60,"46-60",TRUE,"60+")</f>
        <v>31-45</v>
      </c>
      <c r="Q5914">
        <f>--(Table1[[#This Row],[Patient Waittime]]&lt;=30)</f>
        <v>0</v>
      </c>
      <c r="R5914">
        <f>--Table1[[#This Row],[Patient Admission Flag]]</f>
        <v>1</v>
      </c>
      <c r="S5914">
        <f>--AND(Table1[[#This Row],[WithinTarget]]=1,Table1[[#This Row],[Patient Satisfaction Score]]&gt;=7)</f>
        <v>0</v>
      </c>
      <c r="T5914" t="str">
        <f>IF(LEFT(Table1[[#This Row],[Patient Gender]],1)="F","Female","Male")</f>
        <v>Female</v>
      </c>
    </row>
    <row r="5915" spans="1:20" x14ac:dyDescent="0.3">
      <c r="A5915" t="s">
        <v>6019</v>
      </c>
      <c r="B5915" s="1">
        <v>45230.379166666666</v>
      </c>
      <c r="C5915" t="s">
        <v>13</v>
      </c>
      <c r="D5915">
        <v>64</v>
      </c>
      <c r="E5915" t="s">
        <v>22</v>
      </c>
      <c r="F5915" t="s">
        <v>17</v>
      </c>
      <c r="G5915" t="b">
        <v>1</v>
      </c>
      <c r="I5915">
        <v>10</v>
      </c>
      <c r="J5915" t="b">
        <v>1</v>
      </c>
      <c r="K5915">
        <f>YEAR(Table1[[#This Row],[Patient Admission Date]])</f>
        <v>2023</v>
      </c>
      <c r="L5915" t="str">
        <f>TEXT(Table1[[#This Row],[Patient Admission Date]],"mmm")</f>
        <v>Oct</v>
      </c>
      <c r="M5915" t="str">
        <f>TEXT(Table1[[#This Row],[Patient Admission Date]],"ddd")</f>
        <v>Tue</v>
      </c>
      <c r="N5915" t="str">
        <f>TEXT(INT(HOUR(Table1[[#This Row],[Patient Admission Date]])/3)*3,"00")&amp;"-"&amp;TEXT(INT(HOUR(Table1[[#This Row],[Patient Admission Date]])/3)*3+3,"00")</f>
        <v>09-12</v>
      </c>
      <c r="O5915" t="str" cm="1">
        <f t="array" ref="O5915">_xlfn.IFS(Table1[[#This Row],[Patient Age]]&lt;=14,"0-14",Table1[[#This Row],[Patient Age]]&lt;=29,"15-29",Table1[[#This Row],[Patient Age]]&lt;=44,"30-44",Table1[[#This Row],[Patient Age]]&lt;=59,"45-59",Table1[[#This Row],[Patient Age]]&lt;=74,"60-74",TRUE,"75+")</f>
        <v>60-74</v>
      </c>
      <c r="P5915" t="str" cm="1">
        <f t="array" ref="P5915">_xlfn.IFS(Table1[[#This Row],[Patient Waittime]]&lt;=15,"0-15",Table1[[#This Row],[Patient Waittime]]&lt;=30,"16-30",Table1[[#This Row],[Patient Waittime]]&lt;=45,"31-45",Table1[[#This Row],[Patient Waittime]]&lt;=60,"46-60",TRUE,"60+")</f>
        <v>0-15</v>
      </c>
      <c r="Q5915">
        <f>--(Table1[[#This Row],[Patient Waittime]]&lt;=30)</f>
        <v>1</v>
      </c>
      <c r="R5915">
        <f>--Table1[[#This Row],[Patient Admission Flag]]</f>
        <v>1</v>
      </c>
      <c r="S5915">
        <f>--AND(Table1[[#This Row],[WithinTarget]]=1,Table1[[#This Row],[Patient Satisfaction Score]]&gt;=7)</f>
        <v>0</v>
      </c>
      <c r="T5915" t="str">
        <f>IF(LEFT(Table1[[#This Row],[Patient Gender]],1)="F","Female","Male")</f>
        <v>Female</v>
      </c>
    </row>
    <row r="5916" spans="1:20" x14ac:dyDescent="0.3">
      <c r="A5916" t="s">
        <v>6020</v>
      </c>
      <c r="B5916" s="1">
        <v>45244.550694444442</v>
      </c>
      <c r="C5916" t="s">
        <v>13</v>
      </c>
      <c r="D5916">
        <v>32</v>
      </c>
      <c r="E5916" t="s">
        <v>22</v>
      </c>
      <c r="F5916" t="s">
        <v>17</v>
      </c>
      <c r="G5916" t="b">
        <v>1</v>
      </c>
      <c r="I5916">
        <v>17</v>
      </c>
      <c r="J5916" t="b">
        <v>1</v>
      </c>
      <c r="K5916">
        <f>YEAR(Table1[[#This Row],[Patient Admission Date]])</f>
        <v>2023</v>
      </c>
      <c r="L5916" t="str">
        <f>TEXT(Table1[[#This Row],[Patient Admission Date]],"mmm")</f>
        <v>Nov</v>
      </c>
      <c r="M5916" t="str">
        <f>TEXT(Table1[[#This Row],[Patient Admission Date]],"ddd")</f>
        <v>Tue</v>
      </c>
      <c r="N5916" t="str">
        <f>TEXT(INT(HOUR(Table1[[#This Row],[Patient Admission Date]])/3)*3,"00")&amp;"-"&amp;TEXT(INT(HOUR(Table1[[#This Row],[Patient Admission Date]])/3)*3+3,"00")</f>
        <v>12-15</v>
      </c>
      <c r="O5916" t="str" cm="1">
        <f t="array" ref="O5916">_xlfn.IFS(Table1[[#This Row],[Patient Age]]&lt;=14,"0-14",Table1[[#This Row],[Patient Age]]&lt;=29,"15-29",Table1[[#This Row],[Patient Age]]&lt;=44,"30-44",Table1[[#This Row],[Patient Age]]&lt;=59,"45-59",Table1[[#This Row],[Patient Age]]&lt;=74,"60-74",TRUE,"75+")</f>
        <v>30-44</v>
      </c>
      <c r="P5916" t="str" cm="1">
        <f t="array" ref="P5916">_xlfn.IFS(Table1[[#This Row],[Patient Waittime]]&lt;=15,"0-15",Table1[[#This Row],[Patient Waittime]]&lt;=30,"16-30",Table1[[#This Row],[Patient Waittime]]&lt;=45,"31-45",Table1[[#This Row],[Patient Waittime]]&lt;=60,"46-60",TRUE,"60+")</f>
        <v>16-30</v>
      </c>
      <c r="Q5916">
        <f>--(Table1[[#This Row],[Patient Waittime]]&lt;=30)</f>
        <v>1</v>
      </c>
      <c r="R5916">
        <f>--Table1[[#This Row],[Patient Admission Flag]]</f>
        <v>1</v>
      </c>
      <c r="S5916">
        <f>--AND(Table1[[#This Row],[WithinTarget]]=1,Table1[[#This Row],[Patient Satisfaction Score]]&gt;=7)</f>
        <v>0</v>
      </c>
      <c r="T5916" t="str">
        <f>IF(LEFT(Table1[[#This Row],[Patient Gender]],1)="F","Female","Male")</f>
        <v>Female</v>
      </c>
    </row>
    <row r="5917" spans="1:20" x14ac:dyDescent="0.3">
      <c r="A5917" t="s">
        <v>6021</v>
      </c>
      <c r="B5917" s="1">
        <v>45039.75</v>
      </c>
      <c r="C5917" t="s">
        <v>13</v>
      </c>
      <c r="D5917">
        <v>46</v>
      </c>
      <c r="E5917" t="s">
        <v>22</v>
      </c>
      <c r="F5917" t="s">
        <v>17</v>
      </c>
      <c r="G5917" t="b">
        <v>1</v>
      </c>
      <c r="I5917">
        <v>47</v>
      </c>
      <c r="J5917" t="b">
        <v>1</v>
      </c>
      <c r="K5917">
        <f>YEAR(Table1[[#This Row],[Patient Admission Date]])</f>
        <v>2023</v>
      </c>
      <c r="L5917" t="str">
        <f>TEXT(Table1[[#This Row],[Patient Admission Date]],"mmm")</f>
        <v>Apr</v>
      </c>
      <c r="M5917" t="str">
        <f>TEXT(Table1[[#This Row],[Patient Admission Date]],"ddd")</f>
        <v>Sun</v>
      </c>
      <c r="N5917" t="str">
        <f>TEXT(INT(HOUR(Table1[[#This Row],[Patient Admission Date]])/3)*3,"00")&amp;"-"&amp;TEXT(INT(HOUR(Table1[[#This Row],[Patient Admission Date]])/3)*3+3,"00")</f>
        <v>18-21</v>
      </c>
      <c r="O5917" t="str" cm="1">
        <f t="array" ref="O5917">_xlfn.IFS(Table1[[#This Row],[Patient Age]]&lt;=14,"0-14",Table1[[#This Row],[Patient Age]]&lt;=29,"15-29",Table1[[#This Row],[Patient Age]]&lt;=44,"30-44",Table1[[#This Row],[Patient Age]]&lt;=59,"45-59",Table1[[#This Row],[Patient Age]]&lt;=74,"60-74",TRUE,"75+")</f>
        <v>45-59</v>
      </c>
      <c r="P5917" t="str" cm="1">
        <f t="array" ref="P5917">_xlfn.IFS(Table1[[#This Row],[Patient Waittime]]&lt;=15,"0-15",Table1[[#This Row],[Patient Waittime]]&lt;=30,"16-30",Table1[[#This Row],[Patient Waittime]]&lt;=45,"31-45",Table1[[#This Row],[Patient Waittime]]&lt;=60,"46-60",TRUE,"60+")</f>
        <v>46-60</v>
      </c>
      <c r="Q5917">
        <f>--(Table1[[#This Row],[Patient Waittime]]&lt;=30)</f>
        <v>0</v>
      </c>
      <c r="R5917">
        <f>--Table1[[#This Row],[Patient Admission Flag]]</f>
        <v>1</v>
      </c>
      <c r="S5917">
        <f>--AND(Table1[[#This Row],[WithinTarget]]=1,Table1[[#This Row],[Patient Satisfaction Score]]&gt;=7)</f>
        <v>0</v>
      </c>
      <c r="T5917" t="str">
        <f>IF(LEFT(Table1[[#This Row],[Patient Gender]],1)="F","Female","Male")</f>
        <v>Female</v>
      </c>
    </row>
    <row r="5918" spans="1:20" x14ac:dyDescent="0.3">
      <c r="A5918" t="s">
        <v>6022</v>
      </c>
      <c r="B5918" s="1">
        <v>45289.148611111108</v>
      </c>
      <c r="C5918" t="s">
        <v>13</v>
      </c>
      <c r="D5918">
        <v>53</v>
      </c>
      <c r="E5918" t="s">
        <v>22</v>
      </c>
      <c r="F5918" t="s">
        <v>17</v>
      </c>
      <c r="G5918" t="b">
        <v>1</v>
      </c>
      <c r="I5918">
        <v>15</v>
      </c>
      <c r="J5918" t="b">
        <v>1</v>
      </c>
      <c r="K5918">
        <f>YEAR(Table1[[#This Row],[Patient Admission Date]])</f>
        <v>2023</v>
      </c>
      <c r="L5918" t="str">
        <f>TEXT(Table1[[#This Row],[Patient Admission Date]],"mmm")</f>
        <v>Dec</v>
      </c>
      <c r="M5918" t="str">
        <f>TEXT(Table1[[#This Row],[Patient Admission Date]],"ddd")</f>
        <v>Fri</v>
      </c>
      <c r="N5918" t="str">
        <f>TEXT(INT(HOUR(Table1[[#This Row],[Patient Admission Date]])/3)*3,"00")&amp;"-"&amp;TEXT(INT(HOUR(Table1[[#This Row],[Patient Admission Date]])/3)*3+3,"00")</f>
        <v>03-06</v>
      </c>
      <c r="O5918" t="str" cm="1">
        <f t="array" ref="O5918">_xlfn.IFS(Table1[[#This Row],[Patient Age]]&lt;=14,"0-14",Table1[[#This Row],[Patient Age]]&lt;=29,"15-29",Table1[[#This Row],[Patient Age]]&lt;=44,"30-44",Table1[[#This Row],[Patient Age]]&lt;=59,"45-59",Table1[[#This Row],[Patient Age]]&lt;=74,"60-74",TRUE,"75+")</f>
        <v>45-59</v>
      </c>
      <c r="P5918" t="str" cm="1">
        <f t="array" ref="P5918">_xlfn.IFS(Table1[[#This Row],[Patient Waittime]]&lt;=15,"0-15",Table1[[#This Row],[Patient Waittime]]&lt;=30,"16-30",Table1[[#This Row],[Patient Waittime]]&lt;=45,"31-45",Table1[[#This Row],[Patient Waittime]]&lt;=60,"46-60",TRUE,"60+")</f>
        <v>0-15</v>
      </c>
      <c r="Q5918">
        <f>--(Table1[[#This Row],[Patient Waittime]]&lt;=30)</f>
        <v>1</v>
      </c>
      <c r="R5918">
        <f>--Table1[[#This Row],[Patient Admission Flag]]</f>
        <v>1</v>
      </c>
      <c r="S5918">
        <f>--AND(Table1[[#This Row],[WithinTarget]]=1,Table1[[#This Row],[Patient Satisfaction Score]]&gt;=7)</f>
        <v>0</v>
      </c>
      <c r="T5918" t="str">
        <f>IF(LEFT(Table1[[#This Row],[Patient Gender]],1)="F","Female","Male")</f>
        <v>Female</v>
      </c>
    </row>
    <row r="5919" spans="1:20" x14ac:dyDescent="0.3">
      <c r="A5919" t="s">
        <v>6023</v>
      </c>
      <c r="B5919" s="1">
        <v>45419.229166666664</v>
      </c>
      <c r="C5919" t="s">
        <v>13</v>
      </c>
      <c r="D5919">
        <v>20</v>
      </c>
      <c r="E5919" t="s">
        <v>22</v>
      </c>
      <c r="F5919" t="s">
        <v>17</v>
      </c>
      <c r="G5919" t="b">
        <v>1</v>
      </c>
      <c r="I5919">
        <v>24</v>
      </c>
      <c r="J5919" t="b">
        <v>1</v>
      </c>
      <c r="K5919">
        <f>YEAR(Table1[[#This Row],[Patient Admission Date]])</f>
        <v>2024</v>
      </c>
      <c r="L5919" t="str">
        <f>TEXT(Table1[[#This Row],[Patient Admission Date]],"mmm")</f>
        <v>May</v>
      </c>
      <c r="M5919" t="str">
        <f>TEXT(Table1[[#This Row],[Patient Admission Date]],"ddd")</f>
        <v>Tue</v>
      </c>
      <c r="N5919" t="str">
        <f>TEXT(INT(HOUR(Table1[[#This Row],[Patient Admission Date]])/3)*3,"00")&amp;"-"&amp;TEXT(INT(HOUR(Table1[[#This Row],[Patient Admission Date]])/3)*3+3,"00")</f>
        <v>03-06</v>
      </c>
      <c r="O5919" t="str" cm="1">
        <f t="array" ref="O5919">_xlfn.IFS(Table1[[#This Row],[Patient Age]]&lt;=14,"0-14",Table1[[#This Row],[Patient Age]]&lt;=29,"15-29",Table1[[#This Row],[Patient Age]]&lt;=44,"30-44",Table1[[#This Row],[Patient Age]]&lt;=59,"45-59",Table1[[#This Row],[Patient Age]]&lt;=74,"60-74",TRUE,"75+")</f>
        <v>15-29</v>
      </c>
      <c r="P5919" t="str" cm="1">
        <f t="array" ref="P5919">_xlfn.IFS(Table1[[#This Row],[Patient Waittime]]&lt;=15,"0-15",Table1[[#This Row],[Patient Waittime]]&lt;=30,"16-30",Table1[[#This Row],[Patient Waittime]]&lt;=45,"31-45",Table1[[#This Row],[Patient Waittime]]&lt;=60,"46-60",TRUE,"60+")</f>
        <v>16-30</v>
      </c>
      <c r="Q5919">
        <f>--(Table1[[#This Row],[Patient Waittime]]&lt;=30)</f>
        <v>1</v>
      </c>
      <c r="R5919">
        <f>--Table1[[#This Row],[Patient Admission Flag]]</f>
        <v>1</v>
      </c>
      <c r="S5919">
        <f>--AND(Table1[[#This Row],[WithinTarget]]=1,Table1[[#This Row],[Patient Satisfaction Score]]&gt;=7)</f>
        <v>0</v>
      </c>
      <c r="T5919" t="str">
        <f>IF(LEFT(Table1[[#This Row],[Patient Gender]],1)="F","Female","Male")</f>
        <v>Female</v>
      </c>
    </row>
    <row r="5920" spans="1:20" x14ac:dyDescent="0.3">
      <c r="A5920" t="s">
        <v>6024</v>
      </c>
      <c r="B5920" s="1">
        <v>45552.68472222222</v>
      </c>
      <c r="C5920" t="s">
        <v>13</v>
      </c>
      <c r="D5920">
        <v>75</v>
      </c>
      <c r="E5920" t="s">
        <v>22</v>
      </c>
      <c r="F5920" t="s">
        <v>17</v>
      </c>
      <c r="G5920" t="b">
        <v>1</v>
      </c>
      <c r="I5920">
        <v>21</v>
      </c>
      <c r="J5920" t="b">
        <v>1</v>
      </c>
      <c r="K5920">
        <f>YEAR(Table1[[#This Row],[Patient Admission Date]])</f>
        <v>2024</v>
      </c>
      <c r="L5920" t="str">
        <f>TEXT(Table1[[#This Row],[Patient Admission Date]],"mmm")</f>
        <v>Sep</v>
      </c>
      <c r="M5920" t="str">
        <f>TEXT(Table1[[#This Row],[Patient Admission Date]],"ddd")</f>
        <v>Tue</v>
      </c>
      <c r="N5920" t="str">
        <f>TEXT(INT(HOUR(Table1[[#This Row],[Patient Admission Date]])/3)*3,"00")&amp;"-"&amp;TEXT(INT(HOUR(Table1[[#This Row],[Patient Admission Date]])/3)*3+3,"00")</f>
        <v>15-18</v>
      </c>
      <c r="O5920" t="str" cm="1">
        <f t="array" ref="O5920">_xlfn.IFS(Table1[[#This Row],[Patient Age]]&lt;=14,"0-14",Table1[[#This Row],[Patient Age]]&lt;=29,"15-29",Table1[[#This Row],[Patient Age]]&lt;=44,"30-44",Table1[[#This Row],[Patient Age]]&lt;=59,"45-59",Table1[[#This Row],[Patient Age]]&lt;=74,"60-74",TRUE,"75+")</f>
        <v>75+</v>
      </c>
      <c r="P5920" t="str" cm="1">
        <f t="array" ref="P5920">_xlfn.IFS(Table1[[#This Row],[Patient Waittime]]&lt;=15,"0-15",Table1[[#This Row],[Patient Waittime]]&lt;=30,"16-30",Table1[[#This Row],[Patient Waittime]]&lt;=45,"31-45",Table1[[#This Row],[Patient Waittime]]&lt;=60,"46-60",TRUE,"60+")</f>
        <v>16-30</v>
      </c>
      <c r="Q5920">
        <f>--(Table1[[#This Row],[Patient Waittime]]&lt;=30)</f>
        <v>1</v>
      </c>
      <c r="R5920">
        <f>--Table1[[#This Row],[Patient Admission Flag]]</f>
        <v>1</v>
      </c>
      <c r="S5920">
        <f>--AND(Table1[[#This Row],[WithinTarget]]=1,Table1[[#This Row],[Patient Satisfaction Score]]&gt;=7)</f>
        <v>0</v>
      </c>
      <c r="T5920" t="str">
        <f>IF(LEFT(Table1[[#This Row],[Patient Gender]],1)="F","Female","Male")</f>
        <v>Female</v>
      </c>
    </row>
    <row r="5921" spans="1:20" x14ac:dyDescent="0.3">
      <c r="A5921" t="s">
        <v>6025</v>
      </c>
      <c r="B5921" s="1">
        <v>45388.415972222225</v>
      </c>
      <c r="C5921" t="s">
        <v>13</v>
      </c>
      <c r="D5921">
        <v>61</v>
      </c>
      <c r="E5921" t="s">
        <v>22</v>
      </c>
      <c r="F5921" t="s">
        <v>17</v>
      </c>
      <c r="G5921" t="b">
        <v>1</v>
      </c>
      <c r="I5921">
        <v>29</v>
      </c>
      <c r="J5921" t="b">
        <v>1</v>
      </c>
      <c r="K5921">
        <f>YEAR(Table1[[#This Row],[Patient Admission Date]])</f>
        <v>2024</v>
      </c>
      <c r="L5921" t="str">
        <f>TEXT(Table1[[#This Row],[Patient Admission Date]],"mmm")</f>
        <v>Apr</v>
      </c>
      <c r="M5921" t="str">
        <f>TEXT(Table1[[#This Row],[Patient Admission Date]],"ddd")</f>
        <v>Sat</v>
      </c>
      <c r="N5921" t="str">
        <f>TEXT(INT(HOUR(Table1[[#This Row],[Patient Admission Date]])/3)*3,"00")&amp;"-"&amp;TEXT(INT(HOUR(Table1[[#This Row],[Patient Admission Date]])/3)*3+3,"00")</f>
        <v>09-12</v>
      </c>
      <c r="O5921" t="str" cm="1">
        <f t="array" ref="O5921">_xlfn.IFS(Table1[[#This Row],[Patient Age]]&lt;=14,"0-14",Table1[[#This Row],[Patient Age]]&lt;=29,"15-29",Table1[[#This Row],[Patient Age]]&lt;=44,"30-44",Table1[[#This Row],[Patient Age]]&lt;=59,"45-59",Table1[[#This Row],[Patient Age]]&lt;=74,"60-74",TRUE,"75+")</f>
        <v>60-74</v>
      </c>
      <c r="P5921" t="str" cm="1">
        <f t="array" ref="P5921">_xlfn.IFS(Table1[[#This Row],[Patient Waittime]]&lt;=15,"0-15",Table1[[#This Row],[Patient Waittime]]&lt;=30,"16-30",Table1[[#This Row],[Patient Waittime]]&lt;=45,"31-45",Table1[[#This Row],[Patient Waittime]]&lt;=60,"46-60",TRUE,"60+")</f>
        <v>16-30</v>
      </c>
      <c r="Q5921">
        <f>--(Table1[[#This Row],[Patient Waittime]]&lt;=30)</f>
        <v>1</v>
      </c>
      <c r="R5921">
        <f>--Table1[[#This Row],[Patient Admission Flag]]</f>
        <v>1</v>
      </c>
      <c r="S5921">
        <f>--AND(Table1[[#This Row],[WithinTarget]]=1,Table1[[#This Row],[Patient Satisfaction Score]]&gt;=7)</f>
        <v>0</v>
      </c>
      <c r="T5921" t="str">
        <f>IF(LEFT(Table1[[#This Row],[Patient Gender]],1)="F","Female","Male")</f>
        <v>Female</v>
      </c>
    </row>
    <row r="5922" spans="1:20" x14ac:dyDescent="0.3">
      <c r="A5922" t="s">
        <v>6026</v>
      </c>
      <c r="B5922" s="1">
        <v>45090.056944444441</v>
      </c>
      <c r="C5922" t="s">
        <v>13</v>
      </c>
      <c r="D5922">
        <v>77</v>
      </c>
      <c r="E5922" t="s">
        <v>22</v>
      </c>
      <c r="F5922" t="s">
        <v>17</v>
      </c>
      <c r="G5922" t="b">
        <v>1</v>
      </c>
      <c r="I5922">
        <v>54</v>
      </c>
      <c r="J5922" t="b">
        <v>1</v>
      </c>
      <c r="K5922">
        <f>YEAR(Table1[[#This Row],[Patient Admission Date]])</f>
        <v>2023</v>
      </c>
      <c r="L5922" t="str">
        <f>TEXT(Table1[[#This Row],[Patient Admission Date]],"mmm")</f>
        <v>Jun</v>
      </c>
      <c r="M5922" t="str">
        <f>TEXT(Table1[[#This Row],[Patient Admission Date]],"ddd")</f>
        <v>Tue</v>
      </c>
      <c r="N5922" t="str">
        <f>TEXT(INT(HOUR(Table1[[#This Row],[Patient Admission Date]])/3)*3,"00")&amp;"-"&amp;TEXT(INT(HOUR(Table1[[#This Row],[Patient Admission Date]])/3)*3+3,"00")</f>
        <v>00-03</v>
      </c>
      <c r="O5922" t="str" cm="1">
        <f t="array" ref="O5922">_xlfn.IFS(Table1[[#This Row],[Patient Age]]&lt;=14,"0-14",Table1[[#This Row],[Patient Age]]&lt;=29,"15-29",Table1[[#This Row],[Patient Age]]&lt;=44,"30-44",Table1[[#This Row],[Patient Age]]&lt;=59,"45-59",Table1[[#This Row],[Patient Age]]&lt;=74,"60-74",TRUE,"75+")</f>
        <v>75+</v>
      </c>
      <c r="P5922" t="str" cm="1">
        <f t="array" ref="P5922">_xlfn.IFS(Table1[[#This Row],[Patient Waittime]]&lt;=15,"0-15",Table1[[#This Row],[Patient Waittime]]&lt;=30,"16-30",Table1[[#This Row],[Patient Waittime]]&lt;=45,"31-45",Table1[[#This Row],[Patient Waittime]]&lt;=60,"46-60",TRUE,"60+")</f>
        <v>46-60</v>
      </c>
      <c r="Q5922">
        <f>--(Table1[[#This Row],[Patient Waittime]]&lt;=30)</f>
        <v>0</v>
      </c>
      <c r="R5922">
        <f>--Table1[[#This Row],[Patient Admission Flag]]</f>
        <v>1</v>
      </c>
      <c r="S5922">
        <f>--AND(Table1[[#This Row],[WithinTarget]]=1,Table1[[#This Row],[Patient Satisfaction Score]]&gt;=7)</f>
        <v>0</v>
      </c>
      <c r="T5922" t="str">
        <f>IF(LEFT(Table1[[#This Row],[Patient Gender]],1)="F","Female","Male")</f>
        <v>Female</v>
      </c>
    </row>
    <row r="5923" spans="1:20" x14ac:dyDescent="0.3">
      <c r="A5923" t="s">
        <v>6027</v>
      </c>
      <c r="B5923" s="1">
        <v>45295.70416666667</v>
      </c>
      <c r="C5923" t="s">
        <v>13</v>
      </c>
      <c r="D5923">
        <v>20</v>
      </c>
      <c r="E5923" t="s">
        <v>22</v>
      </c>
      <c r="F5923" t="s">
        <v>17</v>
      </c>
      <c r="G5923" t="b">
        <v>1</v>
      </c>
      <c r="I5923">
        <v>43</v>
      </c>
      <c r="J5923" t="b">
        <v>1</v>
      </c>
      <c r="K5923">
        <f>YEAR(Table1[[#This Row],[Patient Admission Date]])</f>
        <v>2024</v>
      </c>
      <c r="L5923" t="str">
        <f>TEXT(Table1[[#This Row],[Patient Admission Date]],"mmm")</f>
        <v>Jan</v>
      </c>
      <c r="M5923" t="str">
        <f>TEXT(Table1[[#This Row],[Patient Admission Date]],"ddd")</f>
        <v>Thu</v>
      </c>
      <c r="N5923" t="str">
        <f>TEXT(INT(HOUR(Table1[[#This Row],[Patient Admission Date]])/3)*3,"00")&amp;"-"&amp;TEXT(INT(HOUR(Table1[[#This Row],[Patient Admission Date]])/3)*3+3,"00")</f>
        <v>15-18</v>
      </c>
      <c r="O5923" t="str" cm="1">
        <f t="array" ref="O5923">_xlfn.IFS(Table1[[#This Row],[Patient Age]]&lt;=14,"0-14",Table1[[#This Row],[Patient Age]]&lt;=29,"15-29",Table1[[#This Row],[Patient Age]]&lt;=44,"30-44",Table1[[#This Row],[Patient Age]]&lt;=59,"45-59",Table1[[#This Row],[Patient Age]]&lt;=74,"60-74",TRUE,"75+")</f>
        <v>15-29</v>
      </c>
      <c r="P5923" t="str" cm="1">
        <f t="array" ref="P5923">_xlfn.IFS(Table1[[#This Row],[Patient Waittime]]&lt;=15,"0-15",Table1[[#This Row],[Patient Waittime]]&lt;=30,"16-30",Table1[[#This Row],[Patient Waittime]]&lt;=45,"31-45",Table1[[#This Row],[Patient Waittime]]&lt;=60,"46-60",TRUE,"60+")</f>
        <v>31-45</v>
      </c>
      <c r="Q5923">
        <f>--(Table1[[#This Row],[Patient Waittime]]&lt;=30)</f>
        <v>0</v>
      </c>
      <c r="R5923">
        <f>--Table1[[#This Row],[Patient Admission Flag]]</f>
        <v>1</v>
      </c>
      <c r="S5923">
        <f>--AND(Table1[[#This Row],[WithinTarget]]=1,Table1[[#This Row],[Patient Satisfaction Score]]&gt;=7)</f>
        <v>0</v>
      </c>
      <c r="T5923" t="str">
        <f>IF(LEFT(Table1[[#This Row],[Patient Gender]],1)="F","Female","Male")</f>
        <v>Female</v>
      </c>
    </row>
    <row r="5924" spans="1:20" x14ac:dyDescent="0.3">
      <c r="A5924" t="s">
        <v>6028</v>
      </c>
      <c r="B5924" s="1">
        <v>45130.176388888889</v>
      </c>
      <c r="C5924" t="s">
        <v>13</v>
      </c>
      <c r="D5924">
        <v>40</v>
      </c>
      <c r="E5924" t="s">
        <v>22</v>
      </c>
      <c r="F5924" t="s">
        <v>17</v>
      </c>
      <c r="G5924" t="b">
        <v>1</v>
      </c>
      <c r="I5924">
        <v>39</v>
      </c>
      <c r="J5924" t="b">
        <v>1</v>
      </c>
      <c r="K5924">
        <f>YEAR(Table1[[#This Row],[Patient Admission Date]])</f>
        <v>2023</v>
      </c>
      <c r="L5924" t="str">
        <f>TEXT(Table1[[#This Row],[Patient Admission Date]],"mmm")</f>
        <v>Jul</v>
      </c>
      <c r="M5924" t="str">
        <f>TEXT(Table1[[#This Row],[Patient Admission Date]],"ddd")</f>
        <v>Sun</v>
      </c>
      <c r="N5924" t="str">
        <f>TEXT(INT(HOUR(Table1[[#This Row],[Patient Admission Date]])/3)*3,"00")&amp;"-"&amp;TEXT(INT(HOUR(Table1[[#This Row],[Patient Admission Date]])/3)*3+3,"00")</f>
        <v>03-06</v>
      </c>
      <c r="O5924" t="str" cm="1">
        <f t="array" ref="O5924">_xlfn.IFS(Table1[[#This Row],[Patient Age]]&lt;=14,"0-14",Table1[[#This Row],[Patient Age]]&lt;=29,"15-29",Table1[[#This Row],[Patient Age]]&lt;=44,"30-44",Table1[[#This Row],[Patient Age]]&lt;=59,"45-59",Table1[[#This Row],[Patient Age]]&lt;=74,"60-74",TRUE,"75+")</f>
        <v>30-44</v>
      </c>
      <c r="P5924" t="str" cm="1">
        <f t="array" ref="P5924">_xlfn.IFS(Table1[[#This Row],[Patient Waittime]]&lt;=15,"0-15",Table1[[#This Row],[Patient Waittime]]&lt;=30,"16-30",Table1[[#This Row],[Patient Waittime]]&lt;=45,"31-45",Table1[[#This Row],[Patient Waittime]]&lt;=60,"46-60",TRUE,"60+")</f>
        <v>31-45</v>
      </c>
      <c r="Q5924">
        <f>--(Table1[[#This Row],[Patient Waittime]]&lt;=30)</f>
        <v>0</v>
      </c>
      <c r="R5924">
        <f>--Table1[[#This Row],[Patient Admission Flag]]</f>
        <v>1</v>
      </c>
      <c r="S5924">
        <f>--AND(Table1[[#This Row],[WithinTarget]]=1,Table1[[#This Row],[Patient Satisfaction Score]]&gt;=7)</f>
        <v>0</v>
      </c>
      <c r="T5924" t="str">
        <f>IF(LEFT(Table1[[#This Row],[Patient Gender]],1)="F","Female","Male")</f>
        <v>Female</v>
      </c>
    </row>
    <row r="5925" spans="1:20" x14ac:dyDescent="0.3">
      <c r="A5925" t="s">
        <v>6029</v>
      </c>
      <c r="B5925" s="1">
        <v>45062.000694444447</v>
      </c>
      <c r="C5925" t="s">
        <v>13</v>
      </c>
      <c r="D5925">
        <v>37</v>
      </c>
      <c r="E5925" t="s">
        <v>22</v>
      </c>
      <c r="F5925" t="s">
        <v>17</v>
      </c>
      <c r="G5925" t="b">
        <v>1</v>
      </c>
      <c r="I5925">
        <v>23</v>
      </c>
      <c r="J5925" t="b">
        <v>1</v>
      </c>
      <c r="K5925">
        <f>YEAR(Table1[[#This Row],[Patient Admission Date]])</f>
        <v>2023</v>
      </c>
      <c r="L5925" t="str">
        <f>TEXT(Table1[[#This Row],[Patient Admission Date]],"mmm")</f>
        <v>May</v>
      </c>
      <c r="M5925" t="str">
        <f>TEXT(Table1[[#This Row],[Patient Admission Date]],"ddd")</f>
        <v>Tue</v>
      </c>
      <c r="N5925" t="str">
        <f>TEXT(INT(HOUR(Table1[[#This Row],[Patient Admission Date]])/3)*3,"00")&amp;"-"&amp;TEXT(INT(HOUR(Table1[[#This Row],[Patient Admission Date]])/3)*3+3,"00")</f>
        <v>00-03</v>
      </c>
      <c r="O5925" t="str" cm="1">
        <f t="array" ref="O5925">_xlfn.IFS(Table1[[#This Row],[Patient Age]]&lt;=14,"0-14",Table1[[#This Row],[Patient Age]]&lt;=29,"15-29",Table1[[#This Row],[Patient Age]]&lt;=44,"30-44",Table1[[#This Row],[Patient Age]]&lt;=59,"45-59",Table1[[#This Row],[Patient Age]]&lt;=74,"60-74",TRUE,"75+")</f>
        <v>30-44</v>
      </c>
      <c r="P5925" t="str" cm="1">
        <f t="array" ref="P5925">_xlfn.IFS(Table1[[#This Row],[Patient Waittime]]&lt;=15,"0-15",Table1[[#This Row],[Patient Waittime]]&lt;=30,"16-30",Table1[[#This Row],[Patient Waittime]]&lt;=45,"31-45",Table1[[#This Row],[Patient Waittime]]&lt;=60,"46-60",TRUE,"60+")</f>
        <v>16-30</v>
      </c>
      <c r="Q5925">
        <f>--(Table1[[#This Row],[Patient Waittime]]&lt;=30)</f>
        <v>1</v>
      </c>
      <c r="R5925">
        <f>--Table1[[#This Row],[Patient Admission Flag]]</f>
        <v>1</v>
      </c>
      <c r="S5925">
        <f>--AND(Table1[[#This Row],[WithinTarget]]=1,Table1[[#This Row],[Patient Satisfaction Score]]&gt;=7)</f>
        <v>0</v>
      </c>
      <c r="T5925" t="str">
        <f>IF(LEFT(Table1[[#This Row],[Patient Gender]],1)="F","Female","Male")</f>
        <v>Female</v>
      </c>
    </row>
    <row r="5926" spans="1:20" x14ac:dyDescent="0.3">
      <c r="A5926" t="s">
        <v>6030</v>
      </c>
      <c r="B5926" s="1">
        <v>45359.379166666666</v>
      </c>
      <c r="C5926" t="s">
        <v>13</v>
      </c>
      <c r="D5926">
        <v>69</v>
      </c>
      <c r="E5926" t="s">
        <v>22</v>
      </c>
      <c r="F5926" t="s">
        <v>17</v>
      </c>
      <c r="G5926" t="b">
        <v>1</v>
      </c>
      <c r="I5926">
        <v>26</v>
      </c>
      <c r="J5926" t="b">
        <v>1</v>
      </c>
      <c r="K5926">
        <f>YEAR(Table1[[#This Row],[Patient Admission Date]])</f>
        <v>2024</v>
      </c>
      <c r="L5926" t="str">
        <f>TEXT(Table1[[#This Row],[Patient Admission Date]],"mmm")</f>
        <v>Mar</v>
      </c>
      <c r="M5926" t="str">
        <f>TEXT(Table1[[#This Row],[Patient Admission Date]],"ddd")</f>
        <v>Fri</v>
      </c>
      <c r="N5926" t="str">
        <f>TEXT(INT(HOUR(Table1[[#This Row],[Patient Admission Date]])/3)*3,"00")&amp;"-"&amp;TEXT(INT(HOUR(Table1[[#This Row],[Patient Admission Date]])/3)*3+3,"00")</f>
        <v>09-12</v>
      </c>
      <c r="O5926" t="str" cm="1">
        <f t="array" ref="O5926">_xlfn.IFS(Table1[[#This Row],[Patient Age]]&lt;=14,"0-14",Table1[[#This Row],[Patient Age]]&lt;=29,"15-29",Table1[[#This Row],[Patient Age]]&lt;=44,"30-44",Table1[[#This Row],[Patient Age]]&lt;=59,"45-59",Table1[[#This Row],[Patient Age]]&lt;=74,"60-74",TRUE,"75+")</f>
        <v>60-74</v>
      </c>
      <c r="P5926" t="str" cm="1">
        <f t="array" ref="P5926">_xlfn.IFS(Table1[[#This Row],[Patient Waittime]]&lt;=15,"0-15",Table1[[#This Row],[Patient Waittime]]&lt;=30,"16-30",Table1[[#This Row],[Patient Waittime]]&lt;=45,"31-45",Table1[[#This Row],[Patient Waittime]]&lt;=60,"46-60",TRUE,"60+")</f>
        <v>16-30</v>
      </c>
      <c r="Q5926">
        <f>--(Table1[[#This Row],[Patient Waittime]]&lt;=30)</f>
        <v>1</v>
      </c>
      <c r="R5926">
        <f>--Table1[[#This Row],[Patient Admission Flag]]</f>
        <v>1</v>
      </c>
      <c r="S5926">
        <f>--AND(Table1[[#This Row],[WithinTarget]]=1,Table1[[#This Row],[Patient Satisfaction Score]]&gt;=7)</f>
        <v>0</v>
      </c>
      <c r="T5926" t="str">
        <f>IF(LEFT(Table1[[#This Row],[Patient Gender]],1)="F","Female","Male")</f>
        <v>Female</v>
      </c>
    </row>
    <row r="5927" spans="1:20" x14ac:dyDescent="0.3">
      <c r="A5927" t="s">
        <v>6031</v>
      </c>
      <c r="B5927" s="1">
        <v>45257.283333333333</v>
      </c>
      <c r="C5927" t="s">
        <v>13</v>
      </c>
      <c r="D5927">
        <v>8</v>
      </c>
      <c r="E5927" t="s">
        <v>22</v>
      </c>
      <c r="F5927" t="s">
        <v>17</v>
      </c>
      <c r="G5927" t="b">
        <v>1</v>
      </c>
      <c r="H5927">
        <v>0</v>
      </c>
      <c r="I5927">
        <v>31</v>
      </c>
      <c r="J5927" t="b">
        <v>1</v>
      </c>
      <c r="K5927">
        <f>YEAR(Table1[[#This Row],[Patient Admission Date]])</f>
        <v>2023</v>
      </c>
      <c r="L5927" t="str">
        <f>TEXT(Table1[[#This Row],[Patient Admission Date]],"mmm")</f>
        <v>Nov</v>
      </c>
      <c r="M5927" t="str">
        <f>TEXT(Table1[[#This Row],[Patient Admission Date]],"ddd")</f>
        <v>Mon</v>
      </c>
      <c r="N5927" t="str">
        <f>TEXT(INT(HOUR(Table1[[#This Row],[Patient Admission Date]])/3)*3,"00")&amp;"-"&amp;TEXT(INT(HOUR(Table1[[#This Row],[Patient Admission Date]])/3)*3+3,"00")</f>
        <v>06-09</v>
      </c>
      <c r="O5927" t="str" cm="1">
        <f t="array" ref="O5927">_xlfn.IFS(Table1[[#This Row],[Patient Age]]&lt;=14,"0-14",Table1[[#This Row],[Patient Age]]&lt;=29,"15-29",Table1[[#This Row],[Patient Age]]&lt;=44,"30-44",Table1[[#This Row],[Patient Age]]&lt;=59,"45-59",Table1[[#This Row],[Patient Age]]&lt;=74,"60-74",TRUE,"75+")</f>
        <v>0-14</v>
      </c>
      <c r="P5927" t="str" cm="1">
        <f t="array" ref="P5927">_xlfn.IFS(Table1[[#This Row],[Patient Waittime]]&lt;=15,"0-15",Table1[[#This Row],[Patient Waittime]]&lt;=30,"16-30",Table1[[#This Row],[Patient Waittime]]&lt;=45,"31-45",Table1[[#This Row],[Patient Waittime]]&lt;=60,"46-60",TRUE,"60+")</f>
        <v>31-45</v>
      </c>
      <c r="Q5927">
        <f>--(Table1[[#This Row],[Patient Waittime]]&lt;=30)</f>
        <v>0</v>
      </c>
      <c r="R5927">
        <f>--Table1[[#This Row],[Patient Admission Flag]]</f>
        <v>1</v>
      </c>
      <c r="S5927">
        <f>--AND(Table1[[#This Row],[WithinTarget]]=1,Table1[[#This Row],[Patient Satisfaction Score]]&gt;=7)</f>
        <v>0</v>
      </c>
      <c r="T5927" t="str">
        <f>IF(LEFT(Table1[[#This Row],[Patient Gender]],1)="F","Female","Male")</f>
        <v>Female</v>
      </c>
    </row>
    <row r="5928" spans="1:20" x14ac:dyDescent="0.3">
      <c r="A5928" t="s">
        <v>6032</v>
      </c>
      <c r="B5928" s="1">
        <v>45184.808333333334</v>
      </c>
      <c r="C5928" t="s">
        <v>13</v>
      </c>
      <c r="D5928">
        <v>60</v>
      </c>
      <c r="E5928" t="s">
        <v>22</v>
      </c>
      <c r="F5928" t="s">
        <v>17</v>
      </c>
      <c r="G5928" t="b">
        <v>1</v>
      </c>
      <c r="H5928">
        <v>2</v>
      </c>
      <c r="I5928">
        <v>28</v>
      </c>
      <c r="J5928" t="b">
        <v>1</v>
      </c>
      <c r="K5928">
        <f>YEAR(Table1[[#This Row],[Patient Admission Date]])</f>
        <v>2023</v>
      </c>
      <c r="L5928" t="str">
        <f>TEXT(Table1[[#This Row],[Patient Admission Date]],"mmm")</f>
        <v>Sep</v>
      </c>
      <c r="M5928" t="str">
        <f>TEXT(Table1[[#This Row],[Patient Admission Date]],"ddd")</f>
        <v>Fri</v>
      </c>
      <c r="N5928" t="str">
        <f>TEXT(INT(HOUR(Table1[[#This Row],[Patient Admission Date]])/3)*3,"00")&amp;"-"&amp;TEXT(INT(HOUR(Table1[[#This Row],[Patient Admission Date]])/3)*3+3,"00")</f>
        <v>18-21</v>
      </c>
      <c r="O5928" t="str" cm="1">
        <f t="array" ref="O5928">_xlfn.IFS(Table1[[#This Row],[Patient Age]]&lt;=14,"0-14",Table1[[#This Row],[Patient Age]]&lt;=29,"15-29",Table1[[#This Row],[Patient Age]]&lt;=44,"30-44",Table1[[#This Row],[Patient Age]]&lt;=59,"45-59",Table1[[#This Row],[Patient Age]]&lt;=74,"60-74",TRUE,"75+")</f>
        <v>60-74</v>
      </c>
      <c r="P5928" t="str" cm="1">
        <f t="array" ref="P5928">_xlfn.IFS(Table1[[#This Row],[Patient Waittime]]&lt;=15,"0-15",Table1[[#This Row],[Patient Waittime]]&lt;=30,"16-30",Table1[[#This Row],[Patient Waittime]]&lt;=45,"31-45",Table1[[#This Row],[Patient Waittime]]&lt;=60,"46-60",TRUE,"60+")</f>
        <v>16-30</v>
      </c>
      <c r="Q5928">
        <f>--(Table1[[#This Row],[Patient Waittime]]&lt;=30)</f>
        <v>1</v>
      </c>
      <c r="R5928">
        <f>--Table1[[#This Row],[Patient Admission Flag]]</f>
        <v>1</v>
      </c>
      <c r="S5928">
        <f>--AND(Table1[[#This Row],[WithinTarget]]=1,Table1[[#This Row],[Patient Satisfaction Score]]&gt;=7)</f>
        <v>0</v>
      </c>
      <c r="T5928" t="str">
        <f>IF(LEFT(Table1[[#This Row],[Patient Gender]],1)="F","Female","Male")</f>
        <v>Female</v>
      </c>
    </row>
    <row r="5929" spans="1:20" x14ac:dyDescent="0.3">
      <c r="A5929" t="s">
        <v>6033</v>
      </c>
      <c r="B5929" s="1">
        <v>45430.397222222222</v>
      </c>
      <c r="C5929" t="s">
        <v>13</v>
      </c>
      <c r="D5929">
        <v>55</v>
      </c>
      <c r="E5929" t="s">
        <v>22</v>
      </c>
      <c r="F5929" t="s">
        <v>17</v>
      </c>
      <c r="G5929" t="b">
        <v>1</v>
      </c>
      <c r="H5929">
        <v>3</v>
      </c>
      <c r="I5929">
        <v>57</v>
      </c>
      <c r="J5929" t="b">
        <v>1</v>
      </c>
      <c r="K5929">
        <f>YEAR(Table1[[#This Row],[Patient Admission Date]])</f>
        <v>2024</v>
      </c>
      <c r="L5929" t="str">
        <f>TEXT(Table1[[#This Row],[Patient Admission Date]],"mmm")</f>
        <v>May</v>
      </c>
      <c r="M5929" t="str">
        <f>TEXT(Table1[[#This Row],[Patient Admission Date]],"ddd")</f>
        <v>Sat</v>
      </c>
      <c r="N5929" t="str">
        <f>TEXT(INT(HOUR(Table1[[#This Row],[Patient Admission Date]])/3)*3,"00")&amp;"-"&amp;TEXT(INT(HOUR(Table1[[#This Row],[Patient Admission Date]])/3)*3+3,"00")</f>
        <v>09-12</v>
      </c>
      <c r="O5929" t="str" cm="1">
        <f t="array" ref="O5929">_xlfn.IFS(Table1[[#This Row],[Patient Age]]&lt;=14,"0-14",Table1[[#This Row],[Patient Age]]&lt;=29,"15-29",Table1[[#This Row],[Patient Age]]&lt;=44,"30-44",Table1[[#This Row],[Patient Age]]&lt;=59,"45-59",Table1[[#This Row],[Patient Age]]&lt;=74,"60-74",TRUE,"75+")</f>
        <v>45-59</v>
      </c>
      <c r="P5929" t="str" cm="1">
        <f t="array" ref="P5929">_xlfn.IFS(Table1[[#This Row],[Patient Waittime]]&lt;=15,"0-15",Table1[[#This Row],[Patient Waittime]]&lt;=30,"16-30",Table1[[#This Row],[Patient Waittime]]&lt;=45,"31-45",Table1[[#This Row],[Patient Waittime]]&lt;=60,"46-60",TRUE,"60+")</f>
        <v>46-60</v>
      </c>
      <c r="Q5929">
        <f>--(Table1[[#This Row],[Patient Waittime]]&lt;=30)</f>
        <v>0</v>
      </c>
      <c r="R5929">
        <f>--Table1[[#This Row],[Patient Admission Flag]]</f>
        <v>1</v>
      </c>
      <c r="S5929">
        <f>--AND(Table1[[#This Row],[WithinTarget]]=1,Table1[[#This Row],[Patient Satisfaction Score]]&gt;=7)</f>
        <v>0</v>
      </c>
      <c r="T5929" t="str">
        <f>IF(LEFT(Table1[[#This Row],[Patient Gender]],1)="F","Female","Male")</f>
        <v>Female</v>
      </c>
    </row>
    <row r="5930" spans="1:20" x14ac:dyDescent="0.3">
      <c r="A5930" t="s">
        <v>6034</v>
      </c>
      <c r="B5930" s="1">
        <v>45188.939583333333</v>
      </c>
      <c r="C5930" t="s">
        <v>13</v>
      </c>
      <c r="D5930">
        <v>63</v>
      </c>
      <c r="E5930" t="s">
        <v>22</v>
      </c>
      <c r="F5930" t="s">
        <v>17</v>
      </c>
      <c r="G5930" t="b">
        <v>1</v>
      </c>
      <c r="H5930">
        <v>9</v>
      </c>
      <c r="I5930">
        <v>25</v>
      </c>
      <c r="J5930" t="b">
        <v>1</v>
      </c>
      <c r="K5930">
        <f>YEAR(Table1[[#This Row],[Patient Admission Date]])</f>
        <v>2023</v>
      </c>
      <c r="L5930" t="str">
        <f>TEXT(Table1[[#This Row],[Patient Admission Date]],"mmm")</f>
        <v>Sep</v>
      </c>
      <c r="M5930" t="str">
        <f>TEXT(Table1[[#This Row],[Patient Admission Date]],"ddd")</f>
        <v>Tue</v>
      </c>
      <c r="N5930" t="str">
        <f>TEXT(INT(HOUR(Table1[[#This Row],[Patient Admission Date]])/3)*3,"00")&amp;"-"&amp;TEXT(INT(HOUR(Table1[[#This Row],[Patient Admission Date]])/3)*3+3,"00")</f>
        <v>21-24</v>
      </c>
      <c r="O5930" t="str" cm="1">
        <f t="array" ref="O5930">_xlfn.IFS(Table1[[#This Row],[Patient Age]]&lt;=14,"0-14",Table1[[#This Row],[Patient Age]]&lt;=29,"15-29",Table1[[#This Row],[Patient Age]]&lt;=44,"30-44",Table1[[#This Row],[Patient Age]]&lt;=59,"45-59",Table1[[#This Row],[Patient Age]]&lt;=74,"60-74",TRUE,"75+")</f>
        <v>60-74</v>
      </c>
      <c r="P5930" t="str" cm="1">
        <f t="array" ref="P5930">_xlfn.IFS(Table1[[#This Row],[Patient Waittime]]&lt;=15,"0-15",Table1[[#This Row],[Patient Waittime]]&lt;=30,"16-30",Table1[[#This Row],[Patient Waittime]]&lt;=45,"31-45",Table1[[#This Row],[Patient Waittime]]&lt;=60,"46-60",TRUE,"60+")</f>
        <v>16-30</v>
      </c>
      <c r="Q5930">
        <f>--(Table1[[#This Row],[Patient Waittime]]&lt;=30)</f>
        <v>1</v>
      </c>
      <c r="R5930">
        <f>--Table1[[#This Row],[Patient Admission Flag]]</f>
        <v>1</v>
      </c>
      <c r="S5930">
        <f>--AND(Table1[[#This Row],[WithinTarget]]=1,Table1[[#This Row],[Patient Satisfaction Score]]&gt;=7)</f>
        <v>1</v>
      </c>
      <c r="T5930" t="str">
        <f>IF(LEFT(Table1[[#This Row],[Patient Gender]],1)="F","Female","Male")</f>
        <v>Female</v>
      </c>
    </row>
    <row r="5931" spans="1:20" x14ac:dyDescent="0.3">
      <c r="A5931" t="s">
        <v>6035</v>
      </c>
      <c r="B5931" s="1">
        <v>45253.771527777775</v>
      </c>
      <c r="C5931" t="s">
        <v>13</v>
      </c>
      <c r="D5931">
        <v>25</v>
      </c>
      <c r="E5931" t="s">
        <v>22</v>
      </c>
      <c r="F5931" t="s">
        <v>17</v>
      </c>
      <c r="G5931" t="b">
        <v>1</v>
      </c>
      <c r="H5931">
        <v>10</v>
      </c>
      <c r="I5931">
        <v>34</v>
      </c>
      <c r="J5931" t="b">
        <v>1</v>
      </c>
      <c r="K5931">
        <f>YEAR(Table1[[#This Row],[Patient Admission Date]])</f>
        <v>2023</v>
      </c>
      <c r="L5931" t="str">
        <f>TEXT(Table1[[#This Row],[Patient Admission Date]],"mmm")</f>
        <v>Nov</v>
      </c>
      <c r="M5931" t="str">
        <f>TEXT(Table1[[#This Row],[Patient Admission Date]],"ddd")</f>
        <v>Thu</v>
      </c>
      <c r="N5931" t="str">
        <f>TEXT(INT(HOUR(Table1[[#This Row],[Patient Admission Date]])/3)*3,"00")&amp;"-"&amp;TEXT(INT(HOUR(Table1[[#This Row],[Patient Admission Date]])/3)*3+3,"00")</f>
        <v>18-21</v>
      </c>
      <c r="O5931" t="str" cm="1">
        <f t="array" ref="O5931">_xlfn.IFS(Table1[[#This Row],[Patient Age]]&lt;=14,"0-14",Table1[[#This Row],[Patient Age]]&lt;=29,"15-29",Table1[[#This Row],[Patient Age]]&lt;=44,"30-44",Table1[[#This Row],[Patient Age]]&lt;=59,"45-59",Table1[[#This Row],[Patient Age]]&lt;=74,"60-74",TRUE,"75+")</f>
        <v>15-29</v>
      </c>
      <c r="P5931" t="str" cm="1">
        <f t="array" ref="P5931">_xlfn.IFS(Table1[[#This Row],[Patient Waittime]]&lt;=15,"0-15",Table1[[#This Row],[Patient Waittime]]&lt;=30,"16-30",Table1[[#This Row],[Patient Waittime]]&lt;=45,"31-45",Table1[[#This Row],[Patient Waittime]]&lt;=60,"46-60",TRUE,"60+")</f>
        <v>31-45</v>
      </c>
      <c r="Q5931">
        <f>--(Table1[[#This Row],[Patient Waittime]]&lt;=30)</f>
        <v>0</v>
      </c>
      <c r="R5931">
        <f>--Table1[[#This Row],[Patient Admission Flag]]</f>
        <v>1</v>
      </c>
      <c r="S5931">
        <f>--AND(Table1[[#This Row],[WithinTarget]]=1,Table1[[#This Row],[Patient Satisfaction Score]]&gt;=7)</f>
        <v>0</v>
      </c>
      <c r="T5931" t="str">
        <f>IF(LEFT(Table1[[#This Row],[Patient Gender]],1)="F","Female","Male")</f>
        <v>Female</v>
      </c>
    </row>
    <row r="5932" spans="1:20" x14ac:dyDescent="0.3">
      <c r="A5932" t="s">
        <v>6036</v>
      </c>
      <c r="B5932" s="1">
        <v>45243.010416666664</v>
      </c>
      <c r="C5932" t="s">
        <v>13</v>
      </c>
      <c r="D5932">
        <v>10</v>
      </c>
      <c r="E5932" t="s">
        <v>22</v>
      </c>
      <c r="F5932" t="s">
        <v>23</v>
      </c>
      <c r="G5932" t="b">
        <v>1</v>
      </c>
      <c r="I5932">
        <v>49</v>
      </c>
      <c r="J5932" t="b">
        <v>1</v>
      </c>
      <c r="K5932">
        <f>YEAR(Table1[[#This Row],[Patient Admission Date]])</f>
        <v>2023</v>
      </c>
      <c r="L5932" t="str">
        <f>TEXT(Table1[[#This Row],[Patient Admission Date]],"mmm")</f>
        <v>Nov</v>
      </c>
      <c r="M5932" t="str">
        <f>TEXT(Table1[[#This Row],[Patient Admission Date]],"ddd")</f>
        <v>Mon</v>
      </c>
      <c r="N5932" t="str">
        <f>TEXT(INT(HOUR(Table1[[#This Row],[Patient Admission Date]])/3)*3,"00")&amp;"-"&amp;TEXT(INT(HOUR(Table1[[#This Row],[Patient Admission Date]])/3)*3+3,"00")</f>
        <v>00-03</v>
      </c>
      <c r="O5932" t="str" cm="1">
        <f t="array" ref="O5932">_xlfn.IFS(Table1[[#This Row],[Patient Age]]&lt;=14,"0-14",Table1[[#This Row],[Patient Age]]&lt;=29,"15-29",Table1[[#This Row],[Patient Age]]&lt;=44,"30-44",Table1[[#This Row],[Patient Age]]&lt;=59,"45-59",Table1[[#This Row],[Patient Age]]&lt;=74,"60-74",TRUE,"75+")</f>
        <v>0-14</v>
      </c>
      <c r="P5932" t="str" cm="1">
        <f t="array" ref="P5932">_xlfn.IFS(Table1[[#This Row],[Patient Waittime]]&lt;=15,"0-15",Table1[[#This Row],[Patient Waittime]]&lt;=30,"16-30",Table1[[#This Row],[Patient Waittime]]&lt;=45,"31-45",Table1[[#This Row],[Patient Waittime]]&lt;=60,"46-60",TRUE,"60+")</f>
        <v>46-60</v>
      </c>
      <c r="Q5932">
        <f>--(Table1[[#This Row],[Patient Waittime]]&lt;=30)</f>
        <v>0</v>
      </c>
      <c r="R5932">
        <f>--Table1[[#This Row],[Patient Admission Flag]]</f>
        <v>1</v>
      </c>
      <c r="S5932">
        <f>--AND(Table1[[#This Row],[WithinTarget]]=1,Table1[[#This Row],[Patient Satisfaction Score]]&gt;=7)</f>
        <v>0</v>
      </c>
      <c r="T5932" t="str">
        <f>IF(LEFT(Table1[[#This Row],[Patient Gender]],1)="F","Female","Male")</f>
        <v>Female</v>
      </c>
    </row>
    <row r="5933" spans="1:20" x14ac:dyDescent="0.3">
      <c r="A5933" t="s">
        <v>6037</v>
      </c>
      <c r="B5933" s="1">
        <v>45217.368750000001</v>
      </c>
      <c r="C5933" t="s">
        <v>13</v>
      </c>
      <c r="D5933">
        <v>27</v>
      </c>
      <c r="E5933" t="s">
        <v>22</v>
      </c>
      <c r="F5933" t="s">
        <v>23</v>
      </c>
      <c r="G5933" t="b">
        <v>1</v>
      </c>
      <c r="I5933">
        <v>48</v>
      </c>
      <c r="J5933" t="b">
        <v>1</v>
      </c>
      <c r="K5933">
        <f>YEAR(Table1[[#This Row],[Patient Admission Date]])</f>
        <v>2023</v>
      </c>
      <c r="L5933" t="str">
        <f>TEXT(Table1[[#This Row],[Patient Admission Date]],"mmm")</f>
        <v>Oct</v>
      </c>
      <c r="M5933" t="str">
        <f>TEXT(Table1[[#This Row],[Patient Admission Date]],"ddd")</f>
        <v>Wed</v>
      </c>
      <c r="N5933" t="str">
        <f>TEXT(INT(HOUR(Table1[[#This Row],[Patient Admission Date]])/3)*3,"00")&amp;"-"&amp;TEXT(INT(HOUR(Table1[[#This Row],[Patient Admission Date]])/3)*3+3,"00")</f>
        <v>06-09</v>
      </c>
      <c r="O5933" t="str" cm="1">
        <f t="array" ref="O5933">_xlfn.IFS(Table1[[#This Row],[Patient Age]]&lt;=14,"0-14",Table1[[#This Row],[Patient Age]]&lt;=29,"15-29",Table1[[#This Row],[Patient Age]]&lt;=44,"30-44",Table1[[#This Row],[Patient Age]]&lt;=59,"45-59",Table1[[#This Row],[Patient Age]]&lt;=74,"60-74",TRUE,"75+")</f>
        <v>15-29</v>
      </c>
      <c r="P5933" t="str" cm="1">
        <f t="array" ref="P5933">_xlfn.IFS(Table1[[#This Row],[Patient Waittime]]&lt;=15,"0-15",Table1[[#This Row],[Patient Waittime]]&lt;=30,"16-30",Table1[[#This Row],[Patient Waittime]]&lt;=45,"31-45",Table1[[#This Row],[Patient Waittime]]&lt;=60,"46-60",TRUE,"60+")</f>
        <v>46-60</v>
      </c>
      <c r="Q5933">
        <f>--(Table1[[#This Row],[Patient Waittime]]&lt;=30)</f>
        <v>0</v>
      </c>
      <c r="R5933">
        <f>--Table1[[#This Row],[Patient Admission Flag]]</f>
        <v>1</v>
      </c>
      <c r="S5933">
        <f>--AND(Table1[[#This Row],[WithinTarget]]=1,Table1[[#This Row],[Patient Satisfaction Score]]&gt;=7)</f>
        <v>0</v>
      </c>
      <c r="T5933" t="str">
        <f>IF(LEFT(Table1[[#This Row],[Patient Gender]],1)="F","Female","Male")</f>
        <v>Female</v>
      </c>
    </row>
    <row r="5934" spans="1:20" x14ac:dyDescent="0.3">
      <c r="A5934" t="s">
        <v>6038</v>
      </c>
      <c r="B5934" s="1">
        <v>45098.297222222223</v>
      </c>
      <c r="C5934" t="s">
        <v>13</v>
      </c>
      <c r="D5934">
        <v>24</v>
      </c>
      <c r="E5934" t="s">
        <v>22</v>
      </c>
      <c r="F5934" t="s">
        <v>23</v>
      </c>
      <c r="G5934" t="b">
        <v>1</v>
      </c>
      <c r="I5934">
        <v>24</v>
      </c>
      <c r="J5934" t="b">
        <v>1</v>
      </c>
      <c r="K5934">
        <f>YEAR(Table1[[#This Row],[Patient Admission Date]])</f>
        <v>2023</v>
      </c>
      <c r="L5934" t="str">
        <f>TEXT(Table1[[#This Row],[Patient Admission Date]],"mmm")</f>
        <v>Jun</v>
      </c>
      <c r="M5934" t="str">
        <f>TEXT(Table1[[#This Row],[Patient Admission Date]],"ddd")</f>
        <v>Wed</v>
      </c>
      <c r="N5934" t="str">
        <f>TEXT(INT(HOUR(Table1[[#This Row],[Patient Admission Date]])/3)*3,"00")&amp;"-"&amp;TEXT(INT(HOUR(Table1[[#This Row],[Patient Admission Date]])/3)*3+3,"00")</f>
        <v>06-09</v>
      </c>
      <c r="O5934" t="str" cm="1">
        <f t="array" ref="O5934">_xlfn.IFS(Table1[[#This Row],[Patient Age]]&lt;=14,"0-14",Table1[[#This Row],[Patient Age]]&lt;=29,"15-29",Table1[[#This Row],[Patient Age]]&lt;=44,"30-44",Table1[[#This Row],[Patient Age]]&lt;=59,"45-59",Table1[[#This Row],[Patient Age]]&lt;=74,"60-74",TRUE,"75+")</f>
        <v>15-29</v>
      </c>
      <c r="P5934" t="str" cm="1">
        <f t="array" ref="P5934">_xlfn.IFS(Table1[[#This Row],[Patient Waittime]]&lt;=15,"0-15",Table1[[#This Row],[Patient Waittime]]&lt;=30,"16-30",Table1[[#This Row],[Patient Waittime]]&lt;=45,"31-45",Table1[[#This Row],[Patient Waittime]]&lt;=60,"46-60",TRUE,"60+")</f>
        <v>16-30</v>
      </c>
      <c r="Q5934">
        <f>--(Table1[[#This Row],[Patient Waittime]]&lt;=30)</f>
        <v>1</v>
      </c>
      <c r="R5934">
        <f>--Table1[[#This Row],[Patient Admission Flag]]</f>
        <v>1</v>
      </c>
      <c r="S5934">
        <f>--AND(Table1[[#This Row],[WithinTarget]]=1,Table1[[#This Row],[Patient Satisfaction Score]]&gt;=7)</f>
        <v>0</v>
      </c>
      <c r="T5934" t="str">
        <f>IF(LEFT(Table1[[#This Row],[Patient Gender]],1)="F","Female","Male")</f>
        <v>Female</v>
      </c>
    </row>
    <row r="5935" spans="1:20" x14ac:dyDescent="0.3">
      <c r="A5935" t="s">
        <v>6039</v>
      </c>
      <c r="B5935" s="1">
        <v>45218.640277777777</v>
      </c>
      <c r="C5935" t="s">
        <v>13</v>
      </c>
      <c r="D5935">
        <v>7</v>
      </c>
      <c r="E5935" t="s">
        <v>22</v>
      </c>
      <c r="F5935" t="s">
        <v>23</v>
      </c>
      <c r="G5935" t="b">
        <v>1</v>
      </c>
      <c r="I5935">
        <v>52</v>
      </c>
      <c r="J5935" t="b">
        <v>1</v>
      </c>
      <c r="K5935">
        <f>YEAR(Table1[[#This Row],[Patient Admission Date]])</f>
        <v>2023</v>
      </c>
      <c r="L5935" t="str">
        <f>TEXT(Table1[[#This Row],[Patient Admission Date]],"mmm")</f>
        <v>Oct</v>
      </c>
      <c r="M5935" t="str">
        <f>TEXT(Table1[[#This Row],[Patient Admission Date]],"ddd")</f>
        <v>Thu</v>
      </c>
      <c r="N5935" t="str">
        <f>TEXT(INT(HOUR(Table1[[#This Row],[Patient Admission Date]])/3)*3,"00")&amp;"-"&amp;TEXT(INT(HOUR(Table1[[#This Row],[Patient Admission Date]])/3)*3+3,"00")</f>
        <v>15-18</v>
      </c>
      <c r="O5935" t="str" cm="1">
        <f t="array" ref="O5935">_xlfn.IFS(Table1[[#This Row],[Patient Age]]&lt;=14,"0-14",Table1[[#This Row],[Patient Age]]&lt;=29,"15-29",Table1[[#This Row],[Patient Age]]&lt;=44,"30-44",Table1[[#This Row],[Patient Age]]&lt;=59,"45-59",Table1[[#This Row],[Patient Age]]&lt;=74,"60-74",TRUE,"75+")</f>
        <v>0-14</v>
      </c>
      <c r="P5935" t="str" cm="1">
        <f t="array" ref="P5935">_xlfn.IFS(Table1[[#This Row],[Patient Waittime]]&lt;=15,"0-15",Table1[[#This Row],[Patient Waittime]]&lt;=30,"16-30",Table1[[#This Row],[Patient Waittime]]&lt;=45,"31-45",Table1[[#This Row],[Patient Waittime]]&lt;=60,"46-60",TRUE,"60+")</f>
        <v>46-60</v>
      </c>
      <c r="Q5935">
        <f>--(Table1[[#This Row],[Patient Waittime]]&lt;=30)</f>
        <v>0</v>
      </c>
      <c r="R5935">
        <f>--Table1[[#This Row],[Patient Admission Flag]]</f>
        <v>1</v>
      </c>
      <c r="S5935">
        <f>--AND(Table1[[#This Row],[WithinTarget]]=1,Table1[[#This Row],[Patient Satisfaction Score]]&gt;=7)</f>
        <v>0</v>
      </c>
      <c r="T5935" t="str">
        <f>IF(LEFT(Table1[[#This Row],[Patient Gender]],1)="F","Female","Male")</f>
        <v>Female</v>
      </c>
    </row>
    <row r="5936" spans="1:20" x14ac:dyDescent="0.3">
      <c r="A5936" t="s">
        <v>6040</v>
      </c>
      <c r="B5936" s="1">
        <v>45156.220138888886</v>
      </c>
      <c r="C5936" t="s">
        <v>13</v>
      </c>
      <c r="D5936">
        <v>30</v>
      </c>
      <c r="E5936" t="s">
        <v>22</v>
      </c>
      <c r="F5936" t="s">
        <v>23</v>
      </c>
      <c r="G5936" t="b">
        <v>1</v>
      </c>
      <c r="H5936">
        <v>0</v>
      </c>
      <c r="I5936">
        <v>40</v>
      </c>
      <c r="J5936" t="b">
        <v>1</v>
      </c>
      <c r="K5936">
        <f>YEAR(Table1[[#This Row],[Patient Admission Date]])</f>
        <v>2023</v>
      </c>
      <c r="L5936" t="str">
        <f>TEXT(Table1[[#This Row],[Patient Admission Date]],"mmm")</f>
        <v>Aug</v>
      </c>
      <c r="M5936" t="str">
        <f>TEXT(Table1[[#This Row],[Patient Admission Date]],"ddd")</f>
        <v>Fri</v>
      </c>
      <c r="N5936" t="str">
        <f>TEXT(INT(HOUR(Table1[[#This Row],[Patient Admission Date]])/3)*3,"00")&amp;"-"&amp;TEXT(INT(HOUR(Table1[[#This Row],[Patient Admission Date]])/3)*3+3,"00")</f>
        <v>03-06</v>
      </c>
      <c r="O5936" t="str" cm="1">
        <f t="array" ref="O5936">_xlfn.IFS(Table1[[#This Row],[Patient Age]]&lt;=14,"0-14",Table1[[#This Row],[Patient Age]]&lt;=29,"15-29",Table1[[#This Row],[Patient Age]]&lt;=44,"30-44",Table1[[#This Row],[Patient Age]]&lt;=59,"45-59",Table1[[#This Row],[Patient Age]]&lt;=74,"60-74",TRUE,"75+")</f>
        <v>30-44</v>
      </c>
      <c r="P5936" t="str" cm="1">
        <f t="array" ref="P5936">_xlfn.IFS(Table1[[#This Row],[Patient Waittime]]&lt;=15,"0-15",Table1[[#This Row],[Patient Waittime]]&lt;=30,"16-30",Table1[[#This Row],[Patient Waittime]]&lt;=45,"31-45",Table1[[#This Row],[Patient Waittime]]&lt;=60,"46-60",TRUE,"60+")</f>
        <v>31-45</v>
      </c>
      <c r="Q5936">
        <f>--(Table1[[#This Row],[Patient Waittime]]&lt;=30)</f>
        <v>0</v>
      </c>
      <c r="R5936">
        <f>--Table1[[#This Row],[Patient Admission Flag]]</f>
        <v>1</v>
      </c>
      <c r="S5936">
        <f>--AND(Table1[[#This Row],[WithinTarget]]=1,Table1[[#This Row],[Patient Satisfaction Score]]&gt;=7)</f>
        <v>0</v>
      </c>
      <c r="T5936" t="str">
        <f>IF(LEFT(Table1[[#This Row],[Patient Gender]],1)="F","Female","Male")</f>
        <v>Female</v>
      </c>
    </row>
    <row r="5937" spans="1:20" x14ac:dyDescent="0.3">
      <c r="A5937" t="s">
        <v>6041</v>
      </c>
      <c r="B5937" s="1">
        <v>45431.570138888892</v>
      </c>
      <c r="C5937" t="s">
        <v>13</v>
      </c>
      <c r="D5937">
        <v>1</v>
      </c>
      <c r="E5937" t="s">
        <v>22</v>
      </c>
      <c r="F5937" t="s">
        <v>23</v>
      </c>
      <c r="G5937" t="b">
        <v>1</v>
      </c>
      <c r="H5937">
        <v>5</v>
      </c>
      <c r="I5937">
        <v>36</v>
      </c>
      <c r="J5937" t="b">
        <v>1</v>
      </c>
      <c r="K5937">
        <f>YEAR(Table1[[#This Row],[Patient Admission Date]])</f>
        <v>2024</v>
      </c>
      <c r="L5937" t="str">
        <f>TEXT(Table1[[#This Row],[Patient Admission Date]],"mmm")</f>
        <v>May</v>
      </c>
      <c r="M5937" t="str">
        <f>TEXT(Table1[[#This Row],[Patient Admission Date]],"ddd")</f>
        <v>Sun</v>
      </c>
      <c r="N5937" t="str">
        <f>TEXT(INT(HOUR(Table1[[#This Row],[Patient Admission Date]])/3)*3,"00")&amp;"-"&amp;TEXT(INT(HOUR(Table1[[#This Row],[Patient Admission Date]])/3)*3+3,"00")</f>
        <v>12-15</v>
      </c>
      <c r="O5937" t="str" cm="1">
        <f t="array" ref="O5937">_xlfn.IFS(Table1[[#This Row],[Patient Age]]&lt;=14,"0-14",Table1[[#This Row],[Patient Age]]&lt;=29,"15-29",Table1[[#This Row],[Patient Age]]&lt;=44,"30-44",Table1[[#This Row],[Patient Age]]&lt;=59,"45-59",Table1[[#This Row],[Patient Age]]&lt;=74,"60-74",TRUE,"75+")</f>
        <v>0-14</v>
      </c>
      <c r="P5937" t="str" cm="1">
        <f t="array" ref="P5937">_xlfn.IFS(Table1[[#This Row],[Patient Waittime]]&lt;=15,"0-15",Table1[[#This Row],[Patient Waittime]]&lt;=30,"16-30",Table1[[#This Row],[Patient Waittime]]&lt;=45,"31-45",Table1[[#This Row],[Patient Waittime]]&lt;=60,"46-60",TRUE,"60+")</f>
        <v>31-45</v>
      </c>
      <c r="Q5937">
        <f>--(Table1[[#This Row],[Patient Waittime]]&lt;=30)</f>
        <v>0</v>
      </c>
      <c r="R5937">
        <f>--Table1[[#This Row],[Patient Admission Flag]]</f>
        <v>1</v>
      </c>
      <c r="S5937">
        <f>--AND(Table1[[#This Row],[WithinTarget]]=1,Table1[[#This Row],[Patient Satisfaction Score]]&gt;=7)</f>
        <v>0</v>
      </c>
      <c r="T5937" t="str">
        <f>IF(LEFT(Table1[[#This Row],[Patient Gender]],1)="F","Female","Male")</f>
        <v>Female</v>
      </c>
    </row>
    <row r="5938" spans="1:20" x14ac:dyDescent="0.3">
      <c r="A5938" t="s">
        <v>6042</v>
      </c>
      <c r="B5938" s="1">
        <v>45541.084722222222</v>
      </c>
      <c r="C5938" t="s">
        <v>13</v>
      </c>
      <c r="D5938">
        <v>11</v>
      </c>
      <c r="E5938" t="s">
        <v>22</v>
      </c>
      <c r="F5938" t="s">
        <v>23</v>
      </c>
      <c r="G5938" t="b">
        <v>1</v>
      </c>
      <c r="H5938">
        <v>9</v>
      </c>
      <c r="I5938">
        <v>11</v>
      </c>
      <c r="J5938" t="b">
        <v>1</v>
      </c>
      <c r="K5938">
        <f>YEAR(Table1[[#This Row],[Patient Admission Date]])</f>
        <v>2024</v>
      </c>
      <c r="L5938" t="str">
        <f>TEXT(Table1[[#This Row],[Patient Admission Date]],"mmm")</f>
        <v>Sep</v>
      </c>
      <c r="M5938" t="str">
        <f>TEXT(Table1[[#This Row],[Patient Admission Date]],"ddd")</f>
        <v>Fri</v>
      </c>
      <c r="N5938" t="str">
        <f>TEXT(INT(HOUR(Table1[[#This Row],[Patient Admission Date]])/3)*3,"00")&amp;"-"&amp;TEXT(INT(HOUR(Table1[[#This Row],[Patient Admission Date]])/3)*3+3,"00")</f>
        <v>00-03</v>
      </c>
      <c r="O5938" t="str" cm="1">
        <f t="array" ref="O5938">_xlfn.IFS(Table1[[#This Row],[Patient Age]]&lt;=14,"0-14",Table1[[#This Row],[Patient Age]]&lt;=29,"15-29",Table1[[#This Row],[Patient Age]]&lt;=44,"30-44",Table1[[#This Row],[Patient Age]]&lt;=59,"45-59",Table1[[#This Row],[Patient Age]]&lt;=74,"60-74",TRUE,"75+")</f>
        <v>0-14</v>
      </c>
      <c r="P5938" t="str" cm="1">
        <f t="array" ref="P5938">_xlfn.IFS(Table1[[#This Row],[Patient Waittime]]&lt;=15,"0-15",Table1[[#This Row],[Patient Waittime]]&lt;=30,"16-30",Table1[[#This Row],[Patient Waittime]]&lt;=45,"31-45",Table1[[#This Row],[Patient Waittime]]&lt;=60,"46-60",TRUE,"60+")</f>
        <v>0-15</v>
      </c>
      <c r="Q5938">
        <f>--(Table1[[#This Row],[Patient Waittime]]&lt;=30)</f>
        <v>1</v>
      </c>
      <c r="R5938">
        <f>--Table1[[#This Row],[Patient Admission Flag]]</f>
        <v>1</v>
      </c>
      <c r="S5938">
        <f>--AND(Table1[[#This Row],[WithinTarget]]=1,Table1[[#This Row],[Patient Satisfaction Score]]&gt;=7)</f>
        <v>1</v>
      </c>
      <c r="T5938" t="str">
        <f>IF(LEFT(Table1[[#This Row],[Patient Gender]],1)="F","Female","Male")</f>
        <v>Female</v>
      </c>
    </row>
    <row r="5939" spans="1:20" x14ac:dyDescent="0.3">
      <c r="A5939" t="s">
        <v>6043</v>
      </c>
      <c r="B5939" s="1">
        <v>45573.197222222225</v>
      </c>
      <c r="C5939" t="s">
        <v>13</v>
      </c>
      <c r="D5939">
        <v>73</v>
      </c>
      <c r="E5939" t="s">
        <v>22</v>
      </c>
      <c r="F5939" t="s">
        <v>23</v>
      </c>
      <c r="G5939" t="b">
        <v>1</v>
      </c>
      <c r="H5939">
        <v>9</v>
      </c>
      <c r="I5939">
        <v>13</v>
      </c>
      <c r="J5939" t="b">
        <v>1</v>
      </c>
      <c r="K5939">
        <f>YEAR(Table1[[#This Row],[Patient Admission Date]])</f>
        <v>2024</v>
      </c>
      <c r="L5939" t="str">
        <f>TEXT(Table1[[#This Row],[Patient Admission Date]],"mmm")</f>
        <v>Oct</v>
      </c>
      <c r="M5939" t="str">
        <f>TEXT(Table1[[#This Row],[Patient Admission Date]],"ddd")</f>
        <v>Tue</v>
      </c>
      <c r="N5939" t="str">
        <f>TEXT(INT(HOUR(Table1[[#This Row],[Patient Admission Date]])/3)*3,"00")&amp;"-"&amp;TEXT(INT(HOUR(Table1[[#This Row],[Patient Admission Date]])/3)*3+3,"00")</f>
        <v>03-06</v>
      </c>
      <c r="O5939" t="str" cm="1">
        <f t="array" ref="O5939">_xlfn.IFS(Table1[[#This Row],[Patient Age]]&lt;=14,"0-14",Table1[[#This Row],[Patient Age]]&lt;=29,"15-29",Table1[[#This Row],[Patient Age]]&lt;=44,"30-44",Table1[[#This Row],[Patient Age]]&lt;=59,"45-59",Table1[[#This Row],[Patient Age]]&lt;=74,"60-74",TRUE,"75+")</f>
        <v>60-74</v>
      </c>
      <c r="P5939" t="str" cm="1">
        <f t="array" ref="P5939">_xlfn.IFS(Table1[[#This Row],[Patient Waittime]]&lt;=15,"0-15",Table1[[#This Row],[Patient Waittime]]&lt;=30,"16-30",Table1[[#This Row],[Patient Waittime]]&lt;=45,"31-45",Table1[[#This Row],[Patient Waittime]]&lt;=60,"46-60",TRUE,"60+")</f>
        <v>0-15</v>
      </c>
      <c r="Q5939">
        <f>--(Table1[[#This Row],[Patient Waittime]]&lt;=30)</f>
        <v>1</v>
      </c>
      <c r="R5939">
        <f>--Table1[[#This Row],[Patient Admission Flag]]</f>
        <v>1</v>
      </c>
      <c r="S5939">
        <f>--AND(Table1[[#This Row],[WithinTarget]]=1,Table1[[#This Row],[Patient Satisfaction Score]]&gt;=7)</f>
        <v>1</v>
      </c>
      <c r="T5939" t="str">
        <f>IF(LEFT(Table1[[#This Row],[Patient Gender]],1)="F","Female","Male")</f>
        <v>Female</v>
      </c>
    </row>
    <row r="5940" spans="1:20" x14ac:dyDescent="0.3">
      <c r="A5940" t="s">
        <v>6044</v>
      </c>
      <c r="B5940" s="1">
        <v>45181.699305555558</v>
      </c>
      <c r="C5940" t="s">
        <v>13</v>
      </c>
      <c r="D5940">
        <v>13</v>
      </c>
      <c r="E5940" t="s">
        <v>22</v>
      </c>
      <c r="F5940" t="s">
        <v>28</v>
      </c>
      <c r="G5940" t="b">
        <v>1</v>
      </c>
      <c r="I5940">
        <v>40</v>
      </c>
      <c r="J5940" t="b">
        <v>1</v>
      </c>
      <c r="K5940">
        <f>YEAR(Table1[[#This Row],[Patient Admission Date]])</f>
        <v>2023</v>
      </c>
      <c r="L5940" t="str">
        <f>TEXT(Table1[[#This Row],[Patient Admission Date]],"mmm")</f>
        <v>Sep</v>
      </c>
      <c r="M5940" t="str">
        <f>TEXT(Table1[[#This Row],[Patient Admission Date]],"ddd")</f>
        <v>Tue</v>
      </c>
      <c r="N5940" t="str">
        <f>TEXT(INT(HOUR(Table1[[#This Row],[Patient Admission Date]])/3)*3,"00")&amp;"-"&amp;TEXT(INT(HOUR(Table1[[#This Row],[Patient Admission Date]])/3)*3+3,"00")</f>
        <v>15-18</v>
      </c>
      <c r="O5940" t="str" cm="1">
        <f t="array" ref="O5940">_xlfn.IFS(Table1[[#This Row],[Patient Age]]&lt;=14,"0-14",Table1[[#This Row],[Patient Age]]&lt;=29,"15-29",Table1[[#This Row],[Patient Age]]&lt;=44,"30-44",Table1[[#This Row],[Patient Age]]&lt;=59,"45-59",Table1[[#This Row],[Patient Age]]&lt;=74,"60-74",TRUE,"75+")</f>
        <v>0-14</v>
      </c>
      <c r="P5940" t="str" cm="1">
        <f t="array" ref="P5940">_xlfn.IFS(Table1[[#This Row],[Patient Waittime]]&lt;=15,"0-15",Table1[[#This Row],[Patient Waittime]]&lt;=30,"16-30",Table1[[#This Row],[Patient Waittime]]&lt;=45,"31-45",Table1[[#This Row],[Patient Waittime]]&lt;=60,"46-60",TRUE,"60+")</f>
        <v>31-45</v>
      </c>
      <c r="Q5940">
        <f>--(Table1[[#This Row],[Patient Waittime]]&lt;=30)</f>
        <v>0</v>
      </c>
      <c r="R5940">
        <f>--Table1[[#This Row],[Patient Admission Flag]]</f>
        <v>1</v>
      </c>
      <c r="S5940">
        <f>--AND(Table1[[#This Row],[WithinTarget]]=1,Table1[[#This Row],[Patient Satisfaction Score]]&gt;=7)</f>
        <v>0</v>
      </c>
      <c r="T5940" t="str">
        <f>IF(LEFT(Table1[[#This Row],[Patient Gender]],1)="F","Female","Male")</f>
        <v>Female</v>
      </c>
    </row>
    <row r="5941" spans="1:20" x14ac:dyDescent="0.3">
      <c r="A5941" t="s">
        <v>6045</v>
      </c>
      <c r="B5941" s="1">
        <v>45170.271527777775</v>
      </c>
      <c r="C5941" t="s">
        <v>13</v>
      </c>
      <c r="D5941">
        <v>24</v>
      </c>
      <c r="E5941" t="s">
        <v>12</v>
      </c>
      <c r="F5941" t="s">
        <v>27</v>
      </c>
      <c r="G5941" t="b">
        <v>1</v>
      </c>
      <c r="I5941">
        <v>10</v>
      </c>
      <c r="J5941" t="b">
        <v>1</v>
      </c>
      <c r="K5941">
        <f>YEAR(Table1[[#This Row],[Patient Admission Date]])</f>
        <v>2023</v>
      </c>
      <c r="L5941" t="str">
        <f>TEXT(Table1[[#This Row],[Patient Admission Date]],"mmm")</f>
        <v>Sep</v>
      </c>
      <c r="M5941" t="str">
        <f>TEXT(Table1[[#This Row],[Patient Admission Date]],"ddd")</f>
        <v>Fri</v>
      </c>
      <c r="N5941" t="str">
        <f>TEXT(INT(HOUR(Table1[[#This Row],[Patient Admission Date]])/3)*3,"00")&amp;"-"&amp;TEXT(INT(HOUR(Table1[[#This Row],[Patient Admission Date]])/3)*3+3,"00")</f>
        <v>06-09</v>
      </c>
      <c r="O5941" t="str" cm="1">
        <f t="array" ref="O5941">_xlfn.IFS(Table1[[#This Row],[Patient Age]]&lt;=14,"0-14",Table1[[#This Row],[Patient Age]]&lt;=29,"15-29",Table1[[#This Row],[Patient Age]]&lt;=44,"30-44",Table1[[#This Row],[Patient Age]]&lt;=59,"45-59",Table1[[#This Row],[Patient Age]]&lt;=74,"60-74",TRUE,"75+")</f>
        <v>15-29</v>
      </c>
      <c r="P5941" t="str" cm="1">
        <f t="array" ref="P5941">_xlfn.IFS(Table1[[#This Row],[Patient Waittime]]&lt;=15,"0-15",Table1[[#This Row],[Patient Waittime]]&lt;=30,"16-30",Table1[[#This Row],[Patient Waittime]]&lt;=45,"31-45",Table1[[#This Row],[Patient Waittime]]&lt;=60,"46-60",TRUE,"60+")</f>
        <v>0-15</v>
      </c>
      <c r="Q5941">
        <f>--(Table1[[#This Row],[Patient Waittime]]&lt;=30)</f>
        <v>1</v>
      </c>
      <c r="R5941">
        <f>--Table1[[#This Row],[Patient Admission Flag]]</f>
        <v>1</v>
      </c>
      <c r="S5941">
        <f>--AND(Table1[[#This Row],[WithinTarget]]=1,Table1[[#This Row],[Patient Satisfaction Score]]&gt;=7)</f>
        <v>0</v>
      </c>
      <c r="T5941" t="str">
        <f>IF(LEFT(Table1[[#This Row],[Patient Gender]],1)="F","Female","Male")</f>
        <v>Female</v>
      </c>
    </row>
    <row r="5942" spans="1:20" x14ac:dyDescent="0.3">
      <c r="A5942" t="s">
        <v>6046</v>
      </c>
      <c r="B5942" s="1">
        <v>45269.65</v>
      </c>
      <c r="C5942" t="s">
        <v>13</v>
      </c>
      <c r="D5942">
        <v>17</v>
      </c>
      <c r="E5942" t="s">
        <v>12</v>
      </c>
      <c r="F5942" t="s">
        <v>27</v>
      </c>
      <c r="G5942" t="b">
        <v>1</v>
      </c>
      <c r="H5942">
        <v>4</v>
      </c>
      <c r="I5942">
        <v>16</v>
      </c>
      <c r="J5942" t="b">
        <v>1</v>
      </c>
      <c r="K5942">
        <f>YEAR(Table1[[#This Row],[Patient Admission Date]])</f>
        <v>2023</v>
      </c>
      <c r="L5942" t="str">
        <f>TEXT(Table1[[#This Row],[Patient Admission Date]],"mmm")</f>
        <v>Dec</v>
      </c>
      <c r="M5942" t="str">
        <f>TEXT(Table1[[#This Row],[Patient Admission Date]],"ddd")</f>
        <v>Sat</v>
      </c>
      <c r="N5942" t="str">
        <f>TEXT(INT(HOUR(Table1[[#This Row],[Patient Admission Date]])/3)*3,"00")&amp;"-"&amp;TEXT(INT(HOUR(Table1[[#This Row],[Patient Admission Date]])/3)*3+3,"00")</f>
        <v>15-18</v>
      </c>
      <c r="O5942" t="str" cm="1">
        <f t="array" ref="O5942">_xlfn.IFS(Table1[[#This Row],[Patient Age]]&lt;=14,"0-14",Table1[[#This Row],[Patient Age]]&lt;=29,"15-29",Table1[[#This Row],[Patient Age]]&lt;=44,"30-44",Table1[[#This Row],[Patient Age]]&lt;=59,"45-59",Table1[[#This Row],[Patient Age]]&lt;=74,"60-74",TRUE,"75+")</f>
        <v>15-29</v>
      </c>
      <c r="P5942" t="str" cm="1">
        <f t="array" ref="P5942">_xlfn.IFS(Table1[[#This Row],[Patient Waittime]]&lt;=15,"0-15",Table1[[#This Row],[Patient Waittime]]&lt;=30,"16-30",Table1[[#This Row],[Patient Waittime]]&lt;=45,"31-45",Table1[[#This Row],[Patient Waittime]]&lt;=60,"46-60",TRUE,"60+")</f>
        <v>16-30</v>
      </c>
      <c r="Q5942">
        <f>--(Table1[[#This Row],[Patient Waittime]]&lt;=30)</f>
        <v>1</v>
      </c>
      <c r="R5942">
        <f>--Table1[[#This Row],[Patient Admission Flag]]</f>
        <v>1</v>
      </c>
      <c r="S5942">
        <f>--AND(Table1[[#This Row],[WithinTarget]]=1,Table1[[#This Row],[Patient Satisfaction Score]]&gt;=7)</f>
        <v>0</v>
      </c>
      <c r="T5942" t="str">
        <f>IF(LEFT(Table1[[#This Row],[Patient Gender]],1)="F","Female","Male")</f>
        <v>Female</v>
      </c>
    </row>
    <row r="5943" spans="1:20" x14ac:dyDescent="0.3">
      <c r="A5943" t="s">
        <v>6047</v>
      </c>
      <c r="B5943" s="1">
        <v>45247.505555555559</v>
      </c>
      <c r="C5943" t="s">
        <v>13</v>
      </c>
      <c r="D5943">
        <v>68</v>
      </c>
      <c r="E5943" t="s">
        <v>12</v>
      </c>
      <c r="F5943" t="s">
        <v>27</v>
      </c>
      <c r="G5943" t="b">
        <v>1</v>
      </c>
      <c r="H5943">
        <v>9</v>
      </c>
      <c r="I5943">
        <v>38</v>
      </c>
      <c r="J5943" t="b">
        <v>1</v>
      </c>
      <c r="K5943">
        <f>YEAR(Table1[[#This Row],[Patient Admission Date]])</f>
        <v>2023</v>
      </c>
      <c r="L5943" t="str">
        <f>TEXT(Table1[[#This Row],[Patient Admission Date]],"mmm")</f>
        <v>Nov</v>
      </c>
      <c r="M5943" t="str">
        <f>TEXT(Table1[[#This Row],[Patient Admission Date]],"ddd")</f>
        <v>Fri</v>
      </c>
      <c r="N5943" t="str">
        <f>TEXT(INT(HOUR(Table1[[#This Row],[Patient Admission Date]])/3)*3,"00")&amp;"-"&amp;TEXT(INT(HOUR(Table1[[#This Row],[Patient Admission Date]])/3)*3+3,"00")</f>
        <v>12-15</v>
      </c>
      <c r="O5943" t="str" cm="1">
        <f t="array" ref="O5943">_xlfn.IFS(Table1[[#This Row],[Patient Age]]&lt;=14,"0-14",Table1[[#This Row],[Patient Age]]&lt;=29,"15-29",Table1[[#This Row],[Patient Age]]&lt;=44,"30-44",Table1[[#This Row],[Patient Age]]&lt;=59,"45-59",Table1[[#This Row],[Patient Age]]&lt;=74,"60-74",TRUE,"75+")</f>
        <v>60-74</v>
      </c>
      <c r="P5943" t="str" cm="1">
        <f t="array" ref="P5943">_xlfn.IFS(Table1[[#This Row],[Patient Waittime]]&lt;=15,"0-15",Table1[[#This Row],[Patient Waittime]]&lt;=30,"16-30",Table1[[#This Row],[Patient Waittime]]&lt;=45,"31-45",Table1[[#This Row],[Patient Waittime]]&lt;=60,"46-60",TRUE,"60+")</f>
        <v>31-45</v>
      </c>
      <c r="Q5943">
        <f>--(Table1[[#This Row],[Patient Waittime]]&lt;=30)</f>
        <v>0</v>
      </c>
      <c r="R5943">
        <f>--Table1[[#This Row],[Patient Admission Flag]]</f>
        <v>1</v>
      </c>
      <c r="S5943">
        <f>--AND(Table1[[#This Row],[WithinTarget]]=1,Table1[[#This Row],[Patient Satisfaction Score]]&gt;=7)</f>
        <v>0</v>
      </c>
      <c r="T5943" t="str">
        <f>IF(LEFT(Table1[[#This Row],[Patient Gender]],1)="F","Female","Male")</f>
        <v>Female</v>
      </c>
    </row>
    <row r="5944" spans="1:20" x14ac:dyDescent="0.3">
      <c r="A5944" t="s">
        <v>6048</v>
      </c>
      <c r="B5944" s="1">
        <v>45484.890277777777</v>
      </c>
      <c r="C5944" t="s">
        <v>13</v>
      </c>
      <c r="D5944">
        <v>59</v>
      </c>
      <c r="E5944" t="s">
        <v>12</v>
      </c>
      <c r="F5944" t="s">
        <v>27</v>
      </c>
      <c r="G5944" t="b">
        <v>1</v>
      </c>
      <c r="H5944">
        <v>10</v>
      </c>
      <c r="I5944">
        <v>21</v>
      </c>
      <c r="J5944" t="b">
        <v>1</v>
      </c>
      <c r="K5944">
        <f>YEAR(Table1[[#This Row],[Patient Admission Date]])</f>
        <v>2024</v>
      </c>
      <c r="L5944" t="str">
        <f>TEXT(Table1[[#This Row],[Patient Admission Date]],"mmm")</f>
        <v>Jul</v>
      </c>
      <c r="M5944" t="str">
        <f>TEXT(Table1[[#This Row],[Patient Admission Date]],"ddd")</f>
        <v>Thu</v>
      </c>
      <c r="N5944" t="str">
        <f>TEXT(INT(HOUR(Table1[[#This Row],[Patient Admission Date]])/3)*3,"00")&amp;"-"&amp;TEXT(INT(HOUR(Table1[[#This Row],[Patient Admission Date]])/3)*3+3,"00")</f>
        <v>21-24</v>
      </c>
      <c r="O5944" t="str" cm="1">
        <f t="array" ref="O5944">_xlfn.IFS(Table1[[#This Row],[Patient Age]]&lt;=14,"0-14",Table1[[#This Row],[Patient Age]]&lt;=29,"15-29",Table1[[#This Row],[Patient Age]]&lt;=44,"30-44",Table1[[#This Row],[Patient Age]]&lt;=59,"45-59",Table1[[#This Row],[Patient Age]]&lt;=74,"60-74",TRUE,"75+")</f>
        <v>45-59</v>
      </c>
      <c r="P5944" t="str" cm="1">
        <f t="array" ref="P5944">_xlfn.IFS(Table1[[#This Row],[Patient Waittime]]&lt;=15,"0-15",Table1[[#This Row],[Patient Waittime]]&lt;=30,"16-30",Table1[[#This Row],[Patient Waittime]]&lt;=45,"31-45",Table1[[#This Row],[Patient Waittime]]&lt;=60,"46-60",TRUE,"60+")</f>
        <v>16-30</v>
      </c>
      <c r="Q5944">
        <f>--(Table1[[#This Row],[Patient Waittime]]&lt;=30)</f>
        <v>1</v>
      </c>
      <c r="R5944">
        <f>--Table1[[#This Row],[Patient Admission Flag]]</f>
        <v>1</v>
      </c>
      <c r="S5944">
        <f>--AND(Table1[[#This Row],[WithinTarget]]=1,Table1[[#This Row],[Patient Satisfaction Score]]&gt;=7)</f>
        <v>1</v>
      </c>
      <c r="T5944" t="str">
        <f>IF(LEFT(Table1[[#This Row],[Patient Gender]],1)="F","Female","Male")</f>
        <v>Female</v>
      </c>
    </row>
    <row r="5945" spans="1:20" x14ac:dyDescent="0.3">
      <c r="A5945" t="s">
        <v>6049</v>
      </c>
      <c r="B5945" s="1">
        <v>45530.758333333331</v>
      </c>
      <c r="C5945" t="s">
        <v>13</v>
      </c>
      <c r="D5945">
        <v>23</v>
      </c>
      <c r="E5945" t="s">
        <v>12</v>
      </c>
      <c r="F5945" t="s">
        <v>20</v>
      </c>
      <c r="G5945" t="b">
        <v>1</v>
      </c>
      <c r="I5945">
        <v>34</v>
      </c>
      <c r="J5945" t="b">
        <v>1</v>
      </c>
      <c r="K5945">
        <f>YEAR(Table1[[#This Row],[Patient Admission Date]])</f>
        <v>2024</v>
      </c>
      <c r="L5945" t="str">
        <f>TEXT(Table1[[#This Row],[Patient Admission Date]],"mmm")</f>
        <v>Aug</v>
      </c>
      <c r="M5945" t="str">
        <f>TEXT(Table1[[#This Row],[Patient Admission Date]],"ddd")</f>
        <v>Mon</v>
      </c>
      <c r="N5945" t="str">
        <f>TEXT(INT(HOUR(Table1[[#This Row],[Patient Admission Date]])/3)*3,"00")&amp;"-"&amp;TEXT(INT(HOUR(Table1[[#This Row],[Patient Admission Date]])/3)*3+3,"00")</f>
        <v>18-21</v>
      </c>
      <c r="O5945" t="str" cm="1">
        <f t="array" ref="O5945">_xlfn.IFS(Table1[[#This Row],[Patient Age]]&lt;=14,"0-14",Table1[[#This Row],[Patient Age]]&lt;=29,"15-29",Table1[[#This Row],[Patient Age]]&lt;=44,"30-44",Table1[[#This Row],[Patient Age]]&lt;=59,"45-59",Table1[[#This Row],[Patient Age]]&lt;=74,"60-74",TRUE,"75+")</f>
        <v>15-29</v>
      </c>
      <c r="P5945" t="str" cm="1">
        <f t="array" ref="P5945">_xlfn.IFS(Table1[[#This Row],[Patient Waittime]]&lt;=15,"0-15",Table1[[#This Row],[Patient Waittime]]&lt;=30,"16-30",Table1[[#This Row],[Patient Waittime]]&lt;=45,"31-45",Table1[[#This Row],[Patient Waittime]]&lt;=60,"46-60",TRUE,"60+")</f>
        <v>31-45</v>
      </c>
      <c r="Q5945">
        <f>--(Table1[[#This Row],[Patient Waittime]]&lt;=30)</f>
        <v>0</v>
      </c>
      <c r="R5945">
        <f>--Table1[[#This Row],[Patient Admission Flag]]</f>
        <v>1</v>
      </c>
      <c r="S5945">
        <f>--AND(Table1[[#This Row],[WithinTarget]]=1,Table1[[#This Row],[Patient Satisfaction Score]]&gt;=7)</f>
        <v>0</v>
      </c>
      <c r="T5945" t="str">
        <f>IF(LEFT(Table1[[#This Row],[Patient Gender]],1)="F","Female","Male")</f>
        <v>Female</v>
      </c>
    </row>
    <row r="5946" spans="1:20" x14ac:dyDescent="0.3">
      <c r="A5946" t="s">
        <v>6050</v>
      </c>
      <c r="B5946" s="1">
        <v>45033.696527777778</v>
      </c>
      <c r="C5946" t="s">
        <v>13</v>
      </c>
      <c r="D5946">
        <v>54</v>
      </c>
      <c r="E5946" t="s">
        <v>12</v>
      </c>
      <c r="F5946" t="s">
        <v>20</v>
      </c>
      <c r="G5946" t="b">
        <v>1</v>
      </c>
      <c r="I5946">
        <v>49</v>
      </c>
      <c r="J5946" t="b">
        <v>1</v>
      </c>
      <c r="K5946">
        <f>YEAR(Table1[[#This Row],[Patient Admission Date]])</f>
        <v>2023</v>
      </c>
      <c r="L5946" t="str">
        <f>TEXT(Table1[[#This Row],[Patient Admission Date]],"mmm")</f>
        <v>Apr</v>
      </c>
      <c r="M5946" t="str">
        <f>TEXT(Table1[[#This Row],[Patient Admission Date]],"ddd")</f>
        <v>Mon</v>
      </c>
      <c r="N5946" t="str">
        <f>TEXT(INT(HOUR(Table1[[#This Row],[Patient Admission Date]])/3)*3,"00")&amp;"-"&amp;TEXT(INT(HOUR(Table1[[#This Row],[Patient Admission Date]])/3)*3+3,"00")</f>
        <v>15-18</v>
      </c>
      <c r="O5946" t="str" cm="1">
        <f t="array" ref="O5946">_xlfn.IFS(Table1[[#This Row],[Patient Age]]&lt;=14,"0-14",Table1[[#This Row],[Patient Age]]&lt;=29,"15-29",Table1[[#This Row],[Patient Age]]&lt;=44,"30-44",Table1[[#This Row],[Patient Age]]&lt;=59,"45-59",Table1[[#This Row],[Patient Age]]&lt;=74,"60-74",TRUE,"75+")</f>
        <v>45-59</v>
      </c>
      <c r="P5946" t="str" cm="1">
        <f t="array" ref="P5946">_xlfn.IFS(Table1[[#This Row],[Patient Waittime]]&lt;=15,"0-15",Table1[[#This Row],[Patient Waittime]]&lt;=30,"16-30",Table1[[#This Row],[Patient Waittime]]&lt;=45,"31-45",Table1[[#This Row],[Patient Waittime]]&lt;=60,"46-60",TRUE,"60+")</f>
        <v>46-60</v>
      </c>
      <c r="Q5946">
        <f>--(Table1[[#This Row],[Patient Waittime]]&lt;=30)</f>
        <v>0</v>
      </c>
      <c r="R5946">
        <f>--Table1[[#This Row],[Patient Admission Flag]]</f>
        <v>1</v>
      </c>
      <c r="S5946">
        <f>--AND(Table1[[#This Row],[WithinTarget]]=1,Table1[[#This Row],[Patient Satisfaction Score]]&gt;=7)</f>
        <v>0</v>
      </c>
      <c r="T5946" t="str">
        <f>IF(LEFT(Table1[[#This Row],[Patient Gender]],1)="F","Female","Male")</f>
        <v>Female</v>
      </c>
    </row>
    <row r="5947" spans="1:20" x14ac:dyDescent="0.3">
      <c r="A5947" t="s">
        <v>6051</v>
      </c>
      <c r="B5947" s="1">
        <v>45114.543055555558</v>
      </c>
      <c r="C5947" t="s">
        <v>13</v>
      </c>
      <c r="D5947">
        <v>59</v>
      </c>
      <c r="E5947" t="s">
        <v>12</v>
      </c>
      <c r="F5947" t="s">
        <v>20</v>
      </c>
      <c r="G5947" t="b">
        <v>1</v>
      </c>
      <c r="H5947">
        <v>9</v>
      </c>
      <c r="I5947">
        <v>38</v>
      </c>
      <c r="J5947" t="b">
        <v>1</v>
      </c>
      <c r="K5947">
        <f>YEAR(Table1[[#This Row],[Patient Admission Date]])</f>
        <v>2023</v>
      </c>
      <c r="L5947" t="str">
        <f>TEXT(Table1[[#This Row],[Patient Admission Date]],"mmm")</f>
        <v>Jul</v>
      </c>
      <c r="M5947" t="str">
        <f>TEXT(Table1[[#This Row],[Patient Admission Date]],"ddd")</f>
        <v>Fri</v>
      </c>
      <c r="N5947" t="str">
        <f>TEXT(INT(HOUR(Table1[[#This Row],[Patient Admission Date]])/3)*3,"00")&amp;"-"&amp;TEXT(INT(HOUR(Table1[[#This Row],[Patient Admission Date]])/3)*3+3,"00")</f>
        <v>12-15</v>
      </c>
      <c r="O5947" t="str" cm="1">
        <f t="array" ref="O5947">_xlfn.IFS(Table1[[#This Row],[Patient Age]]&lt;=14,"0-14",Table1[[#This Row],[Patient Age]]&lt;=29,"15-29",Table1[[#This Row],[Patient Age]]&lt;=44,"30-44",Table1[[#This Row],[Patient Age]]&lt;=59,"45-59",Table1[[#This Row],[Patient Age]]&lt;=74,"60-74",TRUE,"75+")</f>
        <v>45-59</v>
      </c>
      <c r="P5947" t="str" cm="1">
        <f t="array" ref="P5947">_xlfn.IFS(Table1[[#This Row],[Patient Waittime]]&lt;=15,"0-15",Table1[[#This Row],[Patient Waittime]]&lt;=30,"16-30",Table1[[#This Row],[Patient Waittime]]&lt;=45,"31-45",Table1[[#This Row],[Patient Waittime]]&lt;=60,"46-60",TRUE,"60+")</f>
        <v>31-45</v>
      </c>
      <c r="Q5947">
        <f>--(Table1[[#This Row],[Patient Waittime]]&lt;=30)</f>
        <v>0</v>
      </c>
      <c r="R5947">
        <f>--Table1[[#This Row],[Patient Admission Flag]]</f>
        <v>1</v>
      </c>
      <c r="S5947">
        <f>--AND(Table1[[#This Row],[WithinTarget]]=1,Table1[[#This Row],[Patient Satisfaction Score]]&gt;=7)</f>
        <v>0</v>
      </c>
      <c r="T5947" t="str">
        <f>IF(LEFT(Table1[[#This Row],[Patient Gender]],1)="F","Female","Male")</f>
        <v>Female</v>
      </c>
    </row>
    <row r="5948" spans="1:20" x14ac:dyDescent="0.3">
      <c r="A5948" t="s">
        <v>6052</v>
      </c>
      <c r="B5948" s="1">
        <v>45523.07916666667</v>
      </c>
      <c r="C5948" t="s">
        <v>13</v>
      </c>
      <c r="D5948">
        <v>29</v>
      </c>
      <c r="E5948" t="s">
        <v>12</v>
      </c>
      <c r="F5948" t="s">
        <v>15</v>
      </c>
      <c r="G5948" t="b">
        <v>1</v>
      </c>
      <c r="I5948">
        <v>20</v>
      </c>
      <c r="J5948" t="b">
        <v>1</v>
      </c>
      <c r="K5948">
        <f>YEAR(Table1[[#This Row],[Patient Admission Date]])</f>
        <v>2024</v>
      </c>
      <c r="L5948" t="str">
        <f>TEXT(Table1[[#This Row],[Patient Admission Date]],"mmm")</f>
        <v>Aug</v>
      </c>
      <c r="M5948" t="str">
        <f>TEXT(Table1[[#This Row],[Patient Admission Date]],"ddd")</f>
        <v>Mon</v>
      </c>
      <c r="N5948" t="str">
        <f>TEXT(INT(HOUR(Table1[[#This Row],[Patient Admission Date]])/3)*3,"00")&amp;"-"&amp;TEXT(INT(HOUR(Table1[[#This Row],[Patient Admission Date]])/3)*3+3,"00")</f>
        <v>00-03</v>
      </c>
      <c r="O5948" t="str" cm="1">
        <f t="array" ref="O5948">_xlfn.IFS(Table1[[#This Row],[Patient Age]]&lt;=14,"0-14",Table1[[#This Row],[Patient Age]]&lt;=29,"15-29",Table1[[#This Row],[Patient Age]]&lt;=44,"30-44",Table1[[#This Row],[Patient Age]]&lt;=59,"45-59",Table1[[#This Row],[Patient Age]]&lt;=74,"60-74",TRUE,"75+")</f>
        <v>15-29</v>
      </c>
      <c r="P5948" t="str" cm="1">
        <f t="array" ref="P5948">_xlfn.IFS(Table1[[#This Row],[Patient Waittime]]&lt;=15,"0-15",Table1[[#This Row],[Patient Waittime]]&lt;=30,"16-30",Table1[[#This Row],[Patient Waittime]]&lt;=45,"31-45",Table1[[#This Row],[Patient Waittime]]&lt;=60,"46-60",TRUE,"60+")</f>
        <v>16-30</v>
      </c>
      <c r="Q5948">
        <f>--(Table1[[#This Row],[Patient Waittime]]&lt;=30)</f>
        <v>1</v>
      </c>
      <c r="R5948">
        <f>--Table1[[#This Row],[Patient Admission Flag]]</f>
        <v>1</v>
      </c>
      <c r="S5948">
        <f>--AND(Table1[[#This Row],[WithinTarget]]=1,Table1[[#This Row],[Patient Satisfaction Score]]&gt;=7)</f>
        <v>0</v>
      </c>
      <c r="T5948" t="str">
        <f>IF(LEFT(Table1[[#This Row],[Patient Gender]],1)="F","Female","Male")</f>
        <v>Female</v>
      </c>
    </row>
    <row r="5949" spans="1:20" x14ac:dyDescent="0.3">
      <c r="A5949" t="s">
        <v>6053</v>
      </c>
      <c r="B5949" s="1">
        <v>45358.90347222222</v>
      </c>
      <c r="C5949" t="s">
        <v>13</v>
      </c>
      <c r="D5949">
        <v>30</v>
      </c>
      <c r="E5949" t="s">
        <v>12</v>
      </c>
      <c r="F5949" t="s">
        <v>15</v>
      </c>
      <c r="G5949" t="b">
        <v>1</v>
      </c>
      <c r="I5949">
        <v>22</v>
      </c>
      <c r="J5949" t="b">
        <v>1</v>
      </c>
      <c r="K5949">
        <f>YEAR(Table1[[#This Row],[Patient Admission Date]])</f>
        <v>2024</v>
      </c>
      <c r="L5949" t="str">
        <f>TEXT(Table1[[#This Row],[Patient Admission Date]],"mmm")</f>
        <v>Mar</v>
      </c>
      <c r="M5949" t="str">
        <f>TEXT(Table1[[#This Row],[Patient Admission Date]],"ddd")</f>
        <v>Thu</v>
      </c>
      <c r="N5949" t="str">
        <f>TEXT(INT(HOUR(Table1[[#This Row],[Patient Admission Date]])/3)*3,"00")&amp;"-"&amp;TEXT(INT(HOUR(Table1[[#This Row],[Patient Admission Date]])/3)*3+3,"00")</f>
        <v>21-24</v>
      </c>
      <c r="O5949" t="str" cm="1">
        <f t="array" ref="O5949">_xlfn.IFS(Table1[[#This Row],[Patient Age]]&lt;=14,"0-14",Table1[[#This Row],[Patient Age]]&lt;=29,"15-29",Table1[[#This Row],[Patient Age]]&lt;=44,"30-44",Table1[[#This Row],[Patient Age]]&lt;=59,"45-59",Table1[[#This Row],[Patient Age]]&lt;=74,"60-74",TRUE,"75+")</f>
        <v>30-44</v>
      </c>
      <c r="P5949" t="str" cm="1">
        <f t="array" ref="P5949">_xlfn.IFS(Table1[[#This Row],[Patient Waittime]]&lt;=15,"0-15",Table1[[#This Row],[Patient Waittime]]&lt;=30,"16-30",Table1[[#This Row],[Patient Waittime]]&lt;=45,"31-45",Table1[[#This Row],[Patient Waittime]]&lt;=60,"46-60",TRUE,"60+")</f>
        <v>16-30</v>
      </c>
      <c r="Q5949">
        <f>--(Table1[[#This Row],[Patient Waittime]]&lt;=30)</f>
        <v>1</v>
      </c>
      <c r="R5949">
        <f>--Table1[[#This Row],[Patient Admission Flag]]</f>
        <v>1</v>
      </c>
      <c r="S5949">
        <f>--AND(Table1[[#This Row],[WithinTarget]]=1,Table1[[#This Row],[Patient Satisfaction Score]]&gt;=7)</f>
        <v>0</v>
      </c>
      <c r="T5949" t="str">
        <f>IF(LEFT(Table1[[#This Row],[Patient Gender]],1)="F","Female","Male")</f>
        <v>Female</v>
      </c>
    </row>
    <row r="5950" spans="1:20" x14ac:dyDescent="0.3">
      <c r="A5950" t="s">
        <v>6054</v>
      </c>
      <c r="B5950" s="1">
        <v>45414.597222222219</v>
      </c>
      <c r="C5950" t="s">
        <v>13</v>
      </c>
      <c r="D5950">
        <v>56</v>
      </c>
      <c r="E5950" t="s">
        <v>12</v>
      </c>
      <c r="F5950" t="s">
        <v>15</v>
      </c>
      <c r="G5950" t="b">
        <v>1</v>
      </c>
      <c r="I5950">
        <v>15</v>
      </c>
      <c r="J5950" t="b">
        <v>1</v>
      </c>
      <c r="K5950">
        <f>YEAR(Table1[[#This Row],[Patient Admission Date]])</f>
        <v>2024</v>
      </c>
      <c r="L5950" t="str">
        <f>TEXT(Table1[[#This Row],[Patient Admission Date]],"mmm")</f>
        <v>May</v>
      </c>
      <c r="M5950" t="str">
        <f>TEXT(Table1[[#This Row],[Patient Admission Date]],"ddd")</f>
        <v>Thu</v>
      </c>
      <c r="N5950" t="str">
        <f>TEXT(INT(HOUR(Table1[[#This Row],[Patient Admission Date]])/3)*3,"00")&amp;"-"&amp;TEXT(INT(HOUR(Table1[[#This Row],[Patient Admission Date]])/3)*3+3,"00")</f>
        <v>12-15</v>
      </c>
      <c r="O5950" t="str" cm="1">
        <f t="array" ref="O5950">_xlfn.IFS(Table1[[#This Row],[Patient Age]]&lt;=14,"0-14",Table1[[#This Row],[Patient Age]]&lt;=29,"15-29",Table1[[#This Row],[Patient Age]]&lt;=44,"30-44",Table1[[#This Row],[Patient Age]]&lt;=59,"45-59",Table1[[#This Row],[Patient Age]]&lt;=74,"60-74",TRUE,"75+")</f>
        <v>45-59</v>
      </c>
      <c r="P5950" t="str" cm="1">
        <f t="array" ref="P5950">_xlfn.IFS(Table1[[#This Row],[Patient Waittime]]&lt;=15,"0-15",Table1[[#This Row],[Patient Waittime]]&lt;=30,"16-30",Table1[[#This Row],[Patient Waittime]]&lt;=45,"31-45",Table1[[#This Row],[Patient Waittime]]&lt;=60,"46-60",TRUE,"60+")</f>
        <v>0-15</v>
      </c>
      <c r="Q5950">
        <f>--(Table1[[#This Row],[Patient Waittime]]&lt;=30)</f>
        <v>1</v>
      </c>
      <c r="R5950">
        <f>--Table1[[#This Row],[Patient Admission Flag]]</f>
        <v>1</v>
      </c>
      <c r="S5950">
        <f>--AND(Table1[[#This Row],[WithinTarget]]=1,Table1[[#This Row],[Patient Satisfaction Score]]&gt;=7)</f>
        <v>0</v>
      </c>
      <c r="T5950" t="str">
        <f>IF(LEFT(Table1[[#This Row],[Patient Gender]],1)="F","Female","Male")</f>
        <v>Female</v>
      </c>
    </row>
    <row r="5951" spans="1:20" x14ac:dyDescent="0.3">
      <c r="A5951" t="s">
        <v>6055</v>
      </c>
      <c r="B5951" s="1">
        <v>45085.462500000001</v>
      </c>
      <c r="C5951" t="s">
        <v>13</v>
      </c>
      <c r="D5951">
        <v>36</v>
      </c>
      <c r="E5951" t="s">
        <v>12</v>
      </c>
      <c r="F5951" t="s">
        <v>15</v>
      </c>
      <c r="G5951" t="b">
        <v>1</v>
      </c>
      <c r="I5951">
        <v>42</v>
      </c>
      <c r="J5951" t="b">
        <v>1</v>
      </c>
      <c r="K5951">
        <f>YEAR(Table1[[#This Row],[Patient Admission Date]])</f>
        <v>2023</v>
      </c>
      <c r="L5951" t="str">
        <f>TEXT(Table1[[#This Row],[Patient Admission Date]],"mmm")</f>
        <v>Jun</v>
      </c>
      <c r="M5951" t="str">
        <f>TEXT(Table1[[#This Row],[Patient Admission Date]],"ddd")</f>
        <v>Thu</v>
      </c>
      <c r="N5951" t="str">
        <f>TEXT(INT(HOUR(Table1[[#This Row],[Patient Admission Date]])/3)*3,"00")&amp;"-"&amp;TEXT(INT(HOUR(Table1[[#This Row],[Patient Admission Date]])/3)*3+3,"00")</f>
        <v>09-12</v>
      </c>
      <c r="O5951" t="str" cm="1">
        <f t="array" ref="O5951">_xlfn.IFS(Table1[[#This Row],[Patient Age]]&lt;=14,"0-14",Table1[[#This Row],[Patient Age]]&lt;=29,"15-29",Table1[[#This Row],[Patient Age]]&lt;=44,"30-44",Table1[[#This Row],[Patient Age]]&lt;=59,"45-59",Table1[[#This Row],[Patient Age]]&lt;=74,"60-74",TRUE,"75+")</f>
        <v>30-44</v>
      </c>
      <c r="P5951" t="str" cm="1">
        <f t="array" ref="P5951">_xlfn.IFS(Table1[[#This Row],[Patient Waittime]]&lt;=15,"0-15",Table1[[#This Row],[Patient Waittime]]&lt;=30,"16-30",Table1[[#This Row],[Patient Waittime]]&lt;=45,"31-45",Table1[[#This Row],[Patient Waittime]]&lt;=60,"46-60",TRUE,"60+")</f>
        <v>31-45</v>
      </c>
      <c r="Q5951">
        <f>--(Table1[[#This Row],[Patient Waittime]]&lt;=30)</f>
        <v>0</v>
      </c>
      <c r="R5951">
        <f>--Table1[[#This Row],[Patient Admission Flag]]</f>
        <v>1</v>
      </c>
      <c r="S5951">
        <f>--AND(Table1[[#This Row],[WithinTarget]]=1,Table1[[#This Row],[Patient Satisfaction Score]]&gt;=7)</f>
        <v>0</v>
      </c>
      <c r="T5951" t="str">
        <f>IF(LEFT(Table1[[#This Row],[Patient Gender]],1)="F","Female","Male")</f>
        <v>Female</v>
      </c>
    </row>
    <row r="5952" spans="1:20" x14ac:dyDescent="0.3">
      <c r="A5952" t="s">
        <v>6056</v>
      </c>
      <c r="B5952" s="1">
        <v>45174.836805555555</v>
      </c>
      <c r="C5952" t="s">
        <v>13</v>
      </c>
      <c r="D5952">
        <v>44</v>
      </c>
      <c r="E5952" t="s">
        <v>12</v>
      </c>
      <c r="F5952" t="s">
        <v>15</v>
      </c>
      <c r="G5952" t="b">
        <v>1</v>
      </c>
      <c r="I5952">
        <v>27</v>
      </c>
      <c r="J5952" t="b">
        <v>1</v>
      </c>
      <c r="K5952">
        <f>YEAR(Table1[[#This Row],[Patient Admission Date]])</f>
        <v>2023</v>
      </c>
      <c r="L5952" t="str">
        <f>TEXT(Table1[[#This Row],[Patient Admission Date]],"mmm")</f>
        <v>Sep</v>
      </c>
      <c r="M5952" t="str">
        <f>TEXT(Table1[[#This Row],[Patient Admission Date]],"ddd")</f>
        <v>Tue</v>
      </c>
      <c r="N5952" t="str">
        <f>TEXT(INT(HOUR(Table1[[#This Row],[Patient Admission Date]])/3)*3,"00")&amp;"-"&amp;TEXT(INT(HOUR(Table1[[#This Row],[Patient Admission Date]])/3)*3+3,"00")</f>
        <v>18-21</v>
      </c>
      <c r="O5952" t="str" cm="1">
        <f t="array" ref="O5952">_xlfn.IFS(Table1[[#This Row],[Patient Age]]&lt;=14,"0-14",Table1[[#This Row],[Patient Age]]&lt;=29,"15-29",Table1[[#This Row],[Patient Age]]&lt;=44,"30-44",Table1[[#This Row],[Patient Age]]&lt;=59,"45-59",Table1[[#This Row],[Patient Age]]&lt;=74,"60-74",TRUE,"75+")</f>
        <v>30-44</v>
      </c>
      <c r="P5952" t="str" cm="1">
        <f t="array" ref="P5952">_xlfn.IFS(Table1[[#This Row],[Patient Waittime]]&lt;=15,"0-15",Table1[[#This Row],[Patient Waittime]]&lt;=30,"16-30",Table1[[#This Row],[Patient Waittime]]&lt;=45,"31-45",Table1[[#This Row],[Patient Waittime]]&lt;=60,"46-60",TRUE,"60+")</f>
        <v>16-30</v>
      </c>
      <c r="Q5952">
        <f>--(Table1[[#This Row],[Patient Waittime]]&lt;=30)</f>
        <v>1</v>
      </c>
      <c r="R5952">
        <f>--Table1[[#This Row],[Patient Admission Flag]]</f>
        <v>1</v>
      </c>
      <c r="S5952">
        <f>--AND(Table1[[#This Row],[WithinTarget]]=1,Table1[[#This Row],[Patient Satisfaction Score]]&gt;=7)</f>
        <v>0</v>
      </c>
      <c r="T5952" t="str">
        <f>IF(LEFT(Table1[[#This Row],[Patient Gender]],1)="F","Female","Male")</f>
        <v>Female</v>
      </c>
    </row>
    <row r="5953" spans="1:20" x14ac:dyDescent="0.3">
      <c r="A5953" t="s">
        <v>6057</v>
      </c>
      <c r="B5953" s="1">
        <v>45108.418749999997</v>
      </c>
      <c r="C5953" t="s">
        <v>13</v>
      </c>
      <c r="D5953">
        <v>5</v>
      </c>
      <c r="E5953" t="s">
        <v>12</v>
      </c>
      <c r="F5953" t="s">
        <v>15</v>
      </c>
      <c r="G5953" t="b">
        <v>1</v>
      </c>
      <c r="I5953">
        <v>57</v>
      </c>
      <c r="J5953" t="b">
        <v>1</v>
      </c>
      <c r="K5953">
        <f>YEAR(Table1[[#This Row],[Patient Admission Date]])</f>
        <v>2023</v>
      </c>
      <c r="L5953" t="str">
        <f>TEXT(Table1[[#This Row],[Patient Admission Date]],"mmm")</f>
        <v>Jul</v>
      </c>
      <c r="M5953" t="str">
        <f>TEXT(Table1[[#This Row],[Patient Admission Date]],"ddd")</f>
        <v>Sat</v>
      </c>
      <c r="N5953" t="str">
        <f>TEXT(INT(HOUR(Table1[[#This Row],[Patient Admission Date]])/3)*3,"00")&amp;"-"&amp;TEXT(INT(HOUR(Table1[[#This Row],[Patient Admission Date]])/3)*3+3,"00")</f>
        <v>09-12</v>
      </c>
      <c r="O5953" t="str" cm="1">
        <f t="array" ref="O5953">_xlfn.IFS(Table1[[#This Row],[Patient Age]]&lt;=14,"0-14",Table1[[#This Row],[Patient Age]]&lt;=29,"15-29",Table1[[#This Row],[Patient Age]]&lt;=44,"30-44",Table1[[#This Row],[Patient Age]]&lt;=59,"45-59",Table1[[#This Row],[Patient Age]]&lt;=74,"60-74",TRUE,"75+")</f>
        <v>0-14</v>
      </c>
      <c r="P5953" t="str" cm="1">
        <f t="array" ref="P5953">_xlfn.IFS(Table1[[#This Row],[Patient Waittime]]&lt;=15,"0-15",Table1[[#This Row],[Patient Waittime]]&lt;=30,"16-30",Table1[[#This Row],[Patient Waittime]]&lt;=45,"31-45",Table1[[#This Row],[Patient Waittime]]&lt;=60,"46-60",TRUE,"60+")</f>
        <v>46-60</v>
      </c>
      <c r="Q5953">
        <f>--(Table1[[#This Row],[Patient Waittime]]&lt;=30)</f>
        <v>0</v>
      </c>
      <c r="R5953">
        <f>--Table1[[#This Row],[Patient Admission Flag]]</f>
        <v>1</v>
      </c>
      <c r="S5953">
        <f>--AND(Table1[[#This Row],[WithinTarget]]=1,Table1[[#This Row],[Patient Satisfaction Score]]&gt;=7)</f>
        <v>0</v>
      </c>
      <c r="T5953" t="str">
        <f>IF(LEFT(Table1[[#This Row],[Patient Gender]],1)="F","Female","Male")</f>
        <v>Female</v>
      </c>
    </row>
    <row r="5954" spans="1:20" x14ac:dyDescent="0.3">
      <c r="A5954" t="s">
        <v>6058</v>
      </c>
      <c r="B5954" s="1">
        <v>45203.866666666669</v>
      </c>
      <c r="C5954" t="s">
        <v>13</v>
      </c>
      <c r="D5954">
        <v>54</v>
      </c>
      <c r="E5954" t="s">
        <v>12</v>
      </c>
      <c r="F5954" t="s">
        <v>15</v>
      </c>
      <c r="G5954" t="b">
        <v>1</v>
      </c>
      <c r="I5954">
        <v>60</v>
      </c>
      <c r="J5954" t="b">
        <v>1</v>
      </c>
      <c r="K5954">
        <f>YEAR(Table1[[#This Row],[Patient Admission Date]])</f>
        <v>2023</v>
      </c>
      <c r="L5954" t="str">
        <f>TEXT(Table1[[#This Row],[Patient Admission Date]],"mmm")</f>
        <v>Oct</v>
      </c>
      <c r="M5954" t="str">
        <f>TEXT(Table1[[#This Row],[Patient Admission Date]],"ddd")</f>
        <v>Wed</v>
      </c>
      <c r="N5954" t="str">
        <f>TEXT(INT(HOUR(Table1[[#This Row],[Patient Admission Date]])/3)*3,"00")&amp;"-"&amp;TEXT(INT(HOUR(Table1[[#This Row],[Patient Admission Date]])/3)*3+3,"00")</f>
        <v>18-21</v>
      </c>
      <c r="O5954" t="str" cm="1">
        <f t="array" ref="O5954">_xlfn.IFS(Table1[[#This Row],[Patient Age]]&lt;=14,"0-14",Table1[[#This Row],[Patient Age]]&lt;=29,"15-29",Table1[[#This Row],[Patient Age]]&lt;=44,"30-44",Table1[[#This Row],[Patient Age]]&lt;=59,"45-59",Table1[[#This Row],[Patient Age]]&lt;=74,"60-74",TRUE,"75+")</f>
        <v>45-59</v>
      </c>
      <c r="P5954" t="str" cm="1">
        <f t="array" ref="P5954">_xlfn.IFS(Table1[[#This Row],[Patient Waittime]]&lt;=15,"0-15",Table1[[#This Row],[Patient Waittime]]&lt;=30,"16-30",Table1[[#This Row],[Patient Waittime]]&lt;=45,"31-45",Table1[[#This Row],[Patient Waittime]]&lt;=60,"46-60",TRUE,"60+")</f>
        <v>46-60</v>
      </c>
      <c r="Q5954">
        <f>--(Table1[[#This Row],[Patient Waittime]]&lt;=30)</f>
        <v>0</v>
      </c>
      <c r="R5954">
        <f>--Table1[[#This Row],[Patient Admission Flag]]</f>
        <v>1</v>
      </c>
      <c r="S5954">
        <f>--AND(Table1[[#This Row],[WithinTarget]]=1,Table1[[#This Row],[Patient Satisfaction Score]]&gt;=7)</f>
        <v>0</v>
      </c>
      <c r="T5954" t="str">
        <f>IF(LEFT(Table1[[#This Row],[Patient Gender]],1)="F","Female","Male")</f>
        <v>Female</v>
      </c>
    </row>
    <row r="5955" spans="1:20" x14ac:dyDescent="0.3">
      <c r="A5955" t="s">
        <v>6059</v>
      </c>
      <c r="B5955" s="1">
        <v>45221.131944444445</v>
      </c>
      <c r="C5955" t="s">
        <v>13</v>
      </c>
      <c r="D5955">
        <v>24</v>
      </c>
      <c r="E5955" t="s">
        <v>12</v>
      </c>
      <c r="F5955" t="s">
        <v>15</v>
      </c>
      <c r="G5955" t="b">
        <v>1</v>
      </c>
      <c r="I5955">
        <v>41</v>
      </c>
      <c r="J5955" t="b">
        <v>1</v>
      </c>
      <c r="K5955">
        <f>YEAR(Table1[[#This Row],[Patient Admission Date]])</f>
        <v>2023</v>
      </c>
      <c r="L5955" t="str">
        <f>TEXT(Table1[[#This Row],[Patient Admission Date]],"mmm")</f>
        <v>Oct</v>
      </c>
      <c r="M5955" t="str">
        <f>TEXT(Table1[[#This Row],[Patient Admission Date]],"ddd")</f>
        <v>Sun</v>
      </c>
      <c r="N5955" t="str">
        <f>TEXT(INT(HOUR(Table1[[#This Row],[Patient Admission Date]])/3)*3,"00")&amp;"-"&amp;TEXT(INT(HOUR(Table1[[#This Row],[Patient Admission Date]])/3)*3+3,"00")</f>
        <v>03-06</v>
      </c>
      <c r="O5955" t="str" cm="1">
        <f t="array" ref="O5955">_xlfn.IFS(Table1[[#This Row],[Patient Age]]&lt;=14,"0-14",Table1[[#This Row],[Patient Age]]&lt;=29,"15-29",Table1[[#This Row],[Patient Age]]&lt;=44,"30-44",Table1[[#This Row],[Patient Age]]&lt;=59,"45-59",Table1[[#This Row],[Patient Age]]&lt;=74,"60-74",TRUE,"75+")</f>
        <v>15-29</v>
      </c>
      <c r="P5955" t="str" cm="1">
        <f t="array" ref="P5955">_xlfn.IFS(Table1[[#This Row],[Patient Waittime]]&lt;=15,"0-15",Table1[[#This Row],[Patient Waittime]]&lt;=30,"16-30",Table1[[#This Row],[Patient Waittime]]&lt;=45,"31-45",Table1[[#This Row],[Patient Waittime]]&lt;=60,"46-60",TRUE,"60+")</f>
        <v>31-45</v>
      </c>
      <c r="Q5955">
        <f>--(Table1[[#This Row],[Patient Waittime]]&lt;=30)</f>
        <v>0</v>
      </c>
      <c r="R5955">
        <f>--Table1[[#This Row],[Patient Admission Flag]]</f>
        <v>1</v>
      </c>
      <c r="S5955">
        <f>--AND(Table1[[#This Row],[WithinTarget]]=1,Table1[[#This Row],[Patient Satisfaction Score]]&gt;=7)</f>
        <v>0</v>
      </c>
      <c r="T5955" t="str">
        <f>IF(LEFT(Table1[[#This Row],[Patient Gender]],1)="F","Female","Male")</f>
        <v>Female</v>
      </c>
    </row>
    <row r="5956" spans="1:20" x14ac:dyDescent="0.3">
      <c r="A5956" t="s">
        <v>6060</v>
      </c>
      <c r="B5956" s="1">
        <v>45419.095833333333</v>
      </c>
      <c r="C5956" t="s">
        <v>13</v>
      </c>
      <c r="D5956">
        <v>39</v>
      </c>
      <c r="E5956" t="s">
        <v>12</v>
      </c>
      <c r="F5956" t="s">
        <v>15</v>
      </c>
      <c r="G5956" t="b">
        <v>1</v>
      </c>
      <c r="I5956">
        <v>36</v>
      </c>
      <c r="J5956" t="b">
        <v>1</v>
      </c>
      <c r="K5956">
        <f>YEAR(Table1[[#This Row],[Patient Admission Date]])</f>
        <v>2024</v>
      </c>
      <c r="L5956" t="str">
        <f>TEXT(Table1[[#This Row],[Patient Admission Date]],"mmm")</f>
        <v>May</v>
      </c>
      <c r="M5956" t="str">
        <f>TEXT(Table1[[#This Row],[Patient Admission Date]],"ddd")</f>
        <v>Tue</v>
      </c>
      <c r="N5956" t="str">
        <f>TEXT(INT(HOUR(Table1[[#This Row],[Patient Admission Date]])/3)*3,"00")&amp;"-"&amp;TEXT(INT(HOUR(Table1[[#This Row],[Patient Admission Date]])/3)*3+3,"00")</f>
        <v>00-03</v>
      </c>
      <c r="O5956" t="str" cm="1">
        <f t="array" ref="O5956">_xlfn.IFS(Table1[[#This Row],[Patient Age]]&lt;=14,"0-14",Table1[[#This Row],[Patient Age]]&lt;=29,"15-29",Table1[[#This Row],[Patient Age]]&lt;=44,"30-44",Table1[[#This Row],[Patient Age]]&lt;=59,"45-59",Table1[[#This Row],[Patient Age]]&lt;=74,"60-74",TRUE,"75+")</f>
        <v>30-44</v>
      </c>
      <c r="P5956" t="str" cm="1">
        <f t="array" ref="P5956">_xlfn.IFS(Table1[[#This Row],[Patient Waittime]]&lt;=15,"0-15",Table1[[#This Row],[Patient Waittime]]&lt;=30,"16-30",Table1[[#This Row],[Patient Waittime]]&lt;=45,"31-45",Table1[[#This Row],[Patient Waittime]]&lt;=60,"46-60",TRUE,"60+")</f>
        <v>31-45</v>
      </c>
      <c r="Q5956">
        <f>--(Table1[[#This Row],[Patient Waittime]]&lt;=30)</f>
        <v>0</v>
      </c>
      <c r="R5956">
        <f>--Table1[[#This Row],[Patient Admission Flag]]</f>
        <v>1</v>
      </c>
      <c r="S5956">
        <f>--AND(Table1[[#This Row],[WithinTarget]]=1,Table1[[#This Row],[Patient Satisfaction Score]]&gt;=7)</f>
        <v>0</v>
      </c>
      <c r="T5956" t="str">
        <f>IF(LEFT(Table1[[#This Row],[Patient Gender]],1)="F","Female","Male")</f>
        <v>Female</v>
      </c>
    </row>
    <row r="5957" spans="1:20" x14ac:dyDescent="0.3">
      <c r="A5957" t="s">
        <v>6061</v>
      </c>
      <c r="B5957" s="1">
        <v>45514.951388888891</v>
      </c>
      <c r="C5957" t="s">
        <v>13</v>
      </c>
      <c r="D5957">
        <v>28</v>
      </c>
      <c r="E5957" t="s">
        <v>12</v>
      </c>
      <c r="F5957" t="s">
        <v>15</v>
      </c>
      <c r="G5957" t="b">
        <v>1</v>
      </c>
      <c r="I5957">
        <v>55</v>
      </c>
      <c r="J5957" t="b">
        <v>1</v>
      </c>
      <c r="K5957">
        <f>YEAR(Table1[[#This Row],[Patient Admission Date]])</f>
        <v>2024</v>
      </c>
      <c r="L5957" t="str">
        <f>TEXT(Table1[[#This Row],[Patient Admission Date]],"mmm")</f>
        <v>Aug</v>
      </c>
      <c r="M5957" t="str">
        <f>TEXT(Table1[[#This Row],[Patient Admission Date]],"ddd")</f>
        <v>Sat</v>
      </c>
      <c r="N5957" t="str">
        <f>TEXT(INT(HOUR(Table1[[#This Row],[Patient Admission Date]])/3)*3,"00")&amp;"-"&amp;TEXT(INT(HOUR(Table1[[#This Row],[Patient Admission Date]])/3)*3+3,"00")</f>
        <v>21-24</v>
      </c>
      <c r="O5957" t="str" cm="1">
        <f t="array" ref="O5957">_xlfn.IFS(Table1[[#This Row],[Patient Age]]&lt;=14,"0-14",Table1[[#This Row],[Patient Age]]&lt;=29,"15-29",Table1[[#This Row],[Patient Age]]&lt;=44,"30-44",Table1[[#This Row],[Patient Age]]&lt;=59,"45-59",Table1[[#This Row],[Patient Age]]&lt;=74,"60-74",TRUE,"75+")</f>
        <v>15-29</v>
      </c>
      <c r="P5957" t="str" cm="1">
        <f t="array" ref="P5957">_xlfn.IFS(Table1[[#This Row],[Patient Waittime]]&lt;=15,"0-15",Table1[[#This Row],[Patient Waittime]]&lt;=30,"16-30",Table1[[#This Row],[Patient Waittime]]&lt;=45,"31-45",Table1[[#This Row],[Patient Waittime]]&lt;=60,"46-60",TRUE,"60+")</f>
        <v>46-60</v>
      </c>
      <c r="Q5957">
        <f>--(Table1[[#This Row],[Patient Waittime]]&lt;=30)</f>
        <v>0</v>
      </c>
      <c r="R5957">
        <f>--Table1[[#This Row],[Patient Admission Flag]]</f>
        <v>1</v>
      </c>
      <c r="S5957">
        <f>--AND(Table1[[#This Row],[WithinTarget]]=1,Table1[[#This Row],[Patient Satisfaction Score]]&gt;=7)</f>
        <v>0</v>
      </c>
      <c r="T5957" t="str">
        <f>IF(LEFT(Table1[[#This Row],[Patient Gender]],1)="F","Female","Male")</f>
        <v>Female</v>
      </c>
    </row>
    <row r="5958" spans="1:20" x14ac:dyDescent="0.3">
      <c r="A5958" t="s">
        <v>6062</v>
      </c>
      <c r="B5958" s="1">
        <v>45398.525000000001</v>
      </c>
      <c r="C5958" t="s">
        <v>13</v>
      </c>
      <c r="D5958">
        <v>49</v>
      </c>
      <c r="E5958" t="s">
        <v>12</v>
      </c>
      <c r="F5958" t="s">
        <v>15</v>
      </c>
      <c r="G5958" t="b">
        <v>1</v>
      </c>
      <c r="I5958">
        <v>14</v>
      </c>
      <c r="J5958" t="b">
        <v>1</v>
      </c>
      <c r="K5958">
        <f>YEAR(Table1[[#This Row],[Patient Admission Date]])</f>
        <v>2024</v>
      </c>
      <c r="L5958" t="str">
        <f>TEXT(Table1[[#This Row],[Patient Admission Date]],"mmm")</f>
        <v>Apr</v>
      </c>
      <c r="M5958" t="str">
        <f>TEXT(Table1[[#This Row],[Patient Admission Date]],"ddd")</f>
        <v>Tue</v>
      </c>
      <c r="N5958" t="str">
        <f>TEXT(INT(HOUR(Table1[[#This Row],[Patient Admission Date]])/3)*3,"00")&amp;"-"&amp;TEXT(INT(HOUR(Table1[[#This Row],[Patient Admission Date]])/3)*3+3,"00")</f>
        <v>12-15</v>
      </c>
      <c r="O5958" t="str" cm="1">
        <f t="array" ref="O5958">_xlfn.IFS(Table1[[#This Row],[Patient Age]]&lt;=14,"0-14",Table1[[#This Row],[Patient Age]]&lt;=29,"15-29",Table1[[#This Row],[Patient Age]]&lt;=44,"30-44",Table1[[#This Row],[Patient Age]]&lt;=59,"45-59",Table1[[#This Row],[Patient Age]]&lt;=74,"60-74",TRUE,"75+")</f>
        <v>45-59</v>
      </c>
      <c r="P5958" t="str" cm="1">
        <f t="array" ref="P5958">_xlfn.IFS(Table1[[#This Row],[Patient Waittime]]&lt;=15,"0-15",Table1[[#This Row],[Patient Waittime]]&lt;=30,"16-30",Table1[[#This Row],[Patient Waittime]]&lt;=45,"31-45",Table1[[#This Row],[Patient Waittime]]&lt;=60,"46-60",TRUE,"60+")</f>
        <v>0-15</v>
      </c>
      <c r="Q5958">
        <f>--(Table1[[#This Row],[Patient Waittime]]&lt;=30)</f>
        <v>1</v>
      </c>
      <c r="R5958">
        <f>--Table1[[#This Row],[Patient Admission Flag]]</f>
        <v>1</v>
      </c>
      <c r="S5958">
        <f>--AND(Table1[[#This Row],[WithinTarget]]=1,Table1[[#This Row],[Patient Satisfaction Score]]&gt;=7)</f>
        <v>0</v>
      </c>
      <c r="T5958" t="str">
        <f>IF(LEFT(Table1[[#This Row],[Patient Gender]],1)="F","Female","Male")</f>
        <v>Female</v>
      </c>
    </row>
    <row r="5959" spans="1:20" x14ac:dyDescent="0.3">
      <c r="A5959" t="s">
        <v>6063</v>
      </c>
      <c r="B5959" s="1">
        <v>45356.994444444441</v>
      </c>
      <c r="C5959" t="s">
        <v>13</v>
      </c>
      <c r="D5959">
        <v>2</v>
      </c>
      <c r="E5959" t="s">
        <v>12</v>
      </c>
      <c r="F5959" t="s">
        <v>15</v>
      </c>
      <c r="G5959" t="b">
        <v>1</v>
      </c>
      <c r="I5959">
        <v>29</v>
      </c>
      <c r="J5959" t="b">
        <v>1</v>
      </c>
      <c r="K5959">
        <f>YEAR(Table1[[#This Row],[Patient Admission Date]])</f>
        <v>2024</v>
      </c>
      <c r="L5959" t="str">
        <f>TEXT(Table1[[#This Row],[Patient Admission Date]],"mmm")</f>
        <v>Mar</v>
      </c>
      <c r="M5959" t="str">
        <f>TEXT(Table1[[#This Row],[Patient Admission Date]],"ddd")</f>
        <v>Tue</v>
      </c>
      <c r="N5959" t="str">
        <f>TEXT(INT(HOUR(Table1[[#This Row],[Patient Admission Date]])/3)*3,"00")&amp;"-"&amp;TEXT(INT(HOUR(Table1[[#This Row],[Patient Admission Date]])/3)*3+3,"00")</f>
        <v>21-24</v>
      </c>
      <c r="O5959" t="str" cm="1">
        <f t="array" ref="O5959">_xlfn.IFS(Table1[[#This Row],[Patient Age]]&lt;=14,"0-14",Table1[[#This Row],[Patient Age]]&lt;=29,"15-29",Table1[[#This Row],[Patient Age]]&lt;=44,"30-44",Table1[[#This Row],[Patient Age]]&lt;=59,"45-59",Table1[[#This Row],[Patient Age]]&lt;=74,"60-74",TRUE,"75+")</f>
        <v>0-14</v>
      </c>
      <c r="P5959" t="str" cm="1">
        <f t="array" ref="P5959">_xlfn.IFS(Table1[[#This Row],[Patient Waittime]]&lt;=15,"0-15",Table1[[#This Row],[Patient Waittime]]&lt;=30,"16-30",Table1[[#This Row],[Patient Waittime]]&lt;=45,"31-45",Table1[[#This Row],[Patient Waittime]]&lt;=60,"46-60",TRUE,"60+")</f>
        <v>16-30</v>
      </c>
      <c r="Q5959">
        <f>--(Table1[[#This Row],[Patient Waittime]]&lt;=30)</f>
        <v>1</v>
      </c>
      <c r="R5959">
        <f>--Table1[[#This Row],[Patient Admission Flag]]</f>
        <v>1</v>
      </c>
      <c r="S5959">
        <f>--AND(Table1[[#This Row],[WithinTarget]]=1,Table1[[#This Row],[Patient Satisfaction Score]]&gt;=7)</f>
        <v>0</v>
      </c>
      <c r="T5959" t="str">
        <f>IF(LEFT(Table1[[#This Row],[Patient Gender]],1)="F","Female","Male")</f>
        <v>Female</v>
      </c>
    </row>
    <row r="5960" spans="1:20" x14ac:dyDescent="0.3">
      <c r="A5960" t="s">
        <v>6064</v>
      </c>
      <c r="B5960" s="1">
        <v>45306.229166666664</v>
      </c>
      <c r="C5960" t="s">
        <v>13</v>
      </c>
      <c r="D5960">
        <v>49</v>
      </c>
      <c r="E5960" t="s">
        <v>12</v>
      </c>
      <c r="F5960" t="s">
        <v>15</v>
      </c>
      <c r="G5960" t="b">
        <v>1</v>
      </c>
      <c r="H5960">
        <v>1</v>
      </c>
      <c r="I5960">
        <v>11</v>
      </c>
      <c r="J5960" t="b">
        <v>1</v>
      </c>
      <c r="K5960">
        <f>YEAR(Table1[[#This Row],[Patient Admission Date]])</f>
        <v>2024</v>
      </c>
      <c r="L5960" t="str">
        <f>TEXT(Table1[[#This Row],[Patient Admission Date]],"mmm")</f>
        <v>Jan</v>
      </c>
      <c r="M5960" t="str">
        <f>TEXT(Table1[[#This Row],[Patient Admission Date]],"ddd")</f>
        <v>Mon</v>
      </c>
      <c r="N5960" t="str">
        <f>TEXT(INT(HOUR(Table1[[#This Row],[Patient Admission Date]])/3)*3,"00")&amp;"-"&amp;TEXT(INT(HOUR(Table1[[#This Row],[Patient Admission Date]])/3)*3+3,"00")</f>
        <v>03-06</v>
      </c>
      <c r="O5960" t="str" cm="1">
        <f t="array" ref="O5960">_xlfn.IFS(Table1[[#This Row],[Patient Age]]&lt;=14,"0-14",Table1[[#This Row],[Patient Age]]&lt;=29,"15-29",Table1[[#This Row],[Patient Age]]&lt;=44,"30-44",Table1[[#This Row],[Patient Age]]&lt;=59,"45-59",Table1[[#This Row],[Patient Age]]&lt;=74,"60-74",TRUE,"75+")</f>
        <v>45-59</v>
      </c>
      <c r="P5960" t="str" cm="1">
        <f t="array" ref="P5960">_xlfn.IFS(Table1[[#This Row],[Patient Waittime]]&lt;=15,"0-15",Table1[[#This Row],[Patient Waittime]]&lt;=30,"16-30",Table1[[#This Row],[Patient Waittime]]&lt;=45,"31-45",Table1[[#This Row],[Patient Waittime]]&lt;=60,"46-60",TRUE,"60+")</f>
        <v>0-15</v>
      </c>
      <c r="Q5960">
        <f>--(Table1[[#This Row],[Patient Waittime]]&lt;=30)</f>
        <v>1</v>
      </c>
      <c r="R5960">
        <f>--Table1[[#This Row],[Patient Admission Flag]]</f>
        <v>1</v>
      </c>
      <c r="S5960">
        <f>--AND(Table1[[#This Row],[WithinTarget]]=1,Table1[[#This Row],[Patient Satisfaction Score]]&gt;=7)</f>
        <v>0</v>
      </c>
      <c r="T5960" t="str">
        <f>IF(LEFT(Table1[[#This Row],[Patient Gender]],1)="F","Female","Male")</f>
        <v>Female</v>
      </c>
    </row>
    <row r="5961" spans="1:20" x14ac:dyDescent="0.3">
      <c r="A5961" t="s">
        <v>6065</v>
      </c>
      <c r="B5961" s="1">
        <v>45375.753472222219</v>
      </c>
      <c r="C5961" t="s">
        <v>13</v>
      </c>
      <c r="D5961">
        <v>38</v>
      </c>
      <c r="E5961" t="s">
        <v>12</v>
      </c>
      <c r="F5961" t="s">
        <v>15</v>
      </c>
      <c r="G5961" t="b">
        <v>1</v>
      </c>
      <c r="H5961">
        <v>2</v>
      </c>
      <c r="I5961">
        <v>60</v>
      </c>
      <c r="J5961" t="b">
        <v>1</v>
      </c>
      <c r="K5961">
        <f>YEAR(Table1[[#This Row],[Patient Admission Date]])</f>
        <v>2024</v>
      </c>
      <c r="L5961" t="str">
        <f>TEXT(Table1[[#This Row],[Patient Admission Date]],"mmm")</f>
        <v>Mar</v>
      </c>
      <c r="M5961" t="str">
        <f>TEXT(Table1[[#This Row],[Patient Admission Date]],"ddd")</f>
        <v>Sun</v>
      </c>
      <c r="N5961" t="str">
        <f>TEXT(INT(HOUR(Table1[[#This Row],[Patient Admission Date]])/3)*3,"00")&amp;"-"&amp;TEXT(INT(HOUR(Table1[[#This Row],[Patient Admission Date]])/3)*3+3,"00")</f>
        <v>18-21</v>
      </c>
      <c r="O5961" t="str" cm="1">
        <f t="array" ref="O5961">_xlfn.IFS(Table1[[#This Row],[Patient Age]]&lt;=14,"0-14",Table1[[#This Row],[Patient Age]]&lt;=29,"15-29",Table1[[#This Row],[Patient Age]]&lt;=44,"30-44",Table1[[#This Row],[Patient Age]]&lt;=59,"45-59",Table1[[#This Row],[Patient Age]]&lt;=74,"60-74",TRUE,"75+")</f>
        <v>30-44</v>
      </c>
      <c r="P5961" t="str" cm="1">
        <f t="array" ref="P5961">_xlfn.IFS(Table1[[#This Row],[Patient Waittime]]&lt;=15,"0-15",Table1[[#This Row],[Patient Waittime]]&lt;=30,"16-30",Table1[[#This Row],[Patient Waittime]]&lt;=45,"31-45",Table1[[#This Row],[Patient Waittime]]&lt;=60,"46-60",TRUE,"60+")</f>
        <v>46-60</v>
      </c>
      <c r="Q5961">
        <f>--(Table1[[#This Row],[Patient Waittime]]&lt;=30)</f>
        <v>0</v>
      </c>
      <c r="R5961">
        <f>--Table1[[#This Row],[Patient Admission Flag]]</f>
        <v>1</v>
      </c>
      <c r="S5961">
        <f>--AND(Table1[[#This Row],[WithinTarget]]=1,Table1[[#This Row],[Patient Satisfaction Score]]&gt;=7)</f>
        <v>0</v>
      </c>
      <c r="T5961" t="str">
        <f>IF(LEFT(Table1[[#This Row],[Patient Gender]],1)="F","Female","Male")</f>
        <v>Female</v>
      </c>
    </row>
    <row r="5962" spans="1:20" x14ac:dyDescent="0.3">
      <c r="A5962" t="s">
        <v>6066</v>
      </c>
      <c r="B5962" s="1">
        <v>45118.780555555553</v>
      </c>
      <c r="C5962" t="s">
        <v>13</v>
      </c>
      <c r="D5962">
        <v>60</v>
      </c>
      <c r="E5962" t="s">
        <v>12</v>
      </c>
      <c r="F5962" t="s">
        <v>15</v>
      </c>
      <c r="G5962" t="b">
        <v>1</v>
      </c>
      <c r="H5962">
        <v>3</v>
      </c>
      <c r="I5962">
        <v>13</v>
      </c>
      <c r="J5962" t="b">
        <v>1</v>
      </c>
      <c r="K5962">
        <f>YEAR(Table1[[#This Row],[Patient Admission Date]])</f>
        <v>2023</v>
      </c>
      <c r="L5962" t="str">
        <f>TEXT(Table1[[#This Row],[Patient Admission Date]],"mmm")</f>
        <v>Jul</v>
      </c>
      <c r="M5962" t="str">
        <f>TEXT(Table1[[#This Row],[Patient Admission Date]],"ddd")</f>
        <v>Tue</v>
      </c>
      <c r="N5962" t="str">
        <f>TEXT(INT(HOUR(Table1[[#This Row],[Patient Admission Date]])/3)*3,"00")&amp;"-"&amp;TEXT(INT(HOUR(Table1[[#This Row],[Patient Admission Date]])/3)*3+3,"00")</f>
        <v>18-21</v>
      </c>
      <c r="O5962" t="str" cm="1">
        <f t="array" ref="O5962">_xlfn.IFS(Table1[[#This Row],[Patient Age]]&lt;=14,"0-14",Table1[[#This Row],[Patient Age]]&lt;=29,"15-29",Table1[[#This Row],[Patient Age]]&lt;=44,"30-44",Table1[[#This Row],[Patient Age]]&lt;=59,"45-59",Table1[[#This Row],[Patient Age]]&lt;=74,"60-74",TRUE,"75+")</f>
        <v>60-74</v>
      </c>
      <c r="P5962" t="str" cm="1">
        <f t="array" ref="P5962">_xlfn.IFS(Table1[[#This Row],[Patient Waittime]]&lt;=15,"0-15",Table1[[#This Row],[Patient Waittime]]&lt;=30,"16-30",Table1[[#This Row],[Patient Waittime]]&lt;=45,"31-45",Table1[[#This Row],[Patient Waittime]]&lt;=60,"46-60",TRUE,"60+")</f>
        <v>0-15</v>
      </c>
      <c r="Q5962">
        <f>--(Table1[[#This Row],[Patient Waittime]]&lt;=30)</f>
        <v>1</v>
      </c>
      <c r="R5962">
        <f>--Table1[[#This Row],[Patient Admission Flag]]</f>
        <v>1</v>
      </c>
      <c r="S5962">
        <f>--AND(Table1[[#This Row],[WithinTarget]]=1,Table1[[#This Row],[Patient Satisfaction Score]]&gt;=7)</f>
        <v>0</v>
      </c>
      <c r="T5962" t="str">
        <f>IF(LEFT(Table1[[#This Row],[Patient Gender]],1)="F","Female","Male")</f>
        <v>Female</v>
      </c>
    </row>
    <row r="5963" spans="1:20" x14ac:dyDescent="0.3">
      <c r="A5963" t="s">
        <v>6067</v>
      </c>
      <c r="B5963" s="1">
        <v>45048.787499999999</v>
      </c>
      <c r="C5963" t="s">
        <v>13</v>
      </c>
      <c r="D5963">
        <v>50</v>
      </c>
      <c r="E5963" t="s">
        <v>12</v>
      </c>
      <c r="F5963" t="s">
        <v>15</v>
      </c>
      <c r="G5963" t="b">
        <v>1</v>
      </c>
      <c r="H5963">
        <v>10</v>
      </c>
      <c r="I5963">
        <v>38</v>
      </c>
      <c r="J5963" t="b">
        <v>1</v>
      </c>
      <c r="K5963">
        <f>YEAR(Table1[[#This Row],[Patient Admission Date]])</f>
        <v>2023</v>
      </c>
      <c r="L5963" t="str">
        <f>TEXT(Table1[[#This Row],[Patient Admission Date]],"mmm")</f>
        <v>May</v>
      </c>
      <c r="M5963" t="str">
        <f>TEXT(Table1[[#This Row],[Patient Admission Date]],"ddd")</f>
        <v>Tue</v>
      </c>
      <c r="N5963" t="str">
        <f>TEXT(INT(HOUR(Table1[[#This Row],[Patient Admission Date]])/3)*3,"00")&amp;"-"&amp;TEXT(INT(HOUR(Table1[[#This Row],[Patient Admission Date]])/3)*3+3,"00")</f>
        <v>18-21</v>
      </c>
      <c r="O5963" t="str" cm="1">
        <f t="array" ref="O5963">_xlfn.IFS(Table1[[#This Row],[Patient Age]]&lt;=14,"0-14",Table1[[#This Row],[Patient Age]]&lt;=29,"15-29",Table1[[#This Row],[Patient Age]]&lt;=44,"30-44",Table1[[#This Row],[Patient Age]]&lt;=59,"45-59",Table1[[#This Row],[Patient Age]]&lt;=74,"60-74",TRUE,"75+")</f>
        <v>45-59</v>
      </c>
      <c r="P5963" t="str" cm="1">
        <f t="array" ref="P5963">_xlfn.IFS(Table1[[#This Row],[Patient Waittime]]&lt;=15,"0-15",Table1[[#This Row],[Patient Waittime]]&lt;=30,"16-30",Table1[[#This Row],[Patient Waittime]]&lt;=45,"31-45",Table1[[#This Row],[Patient Waittime]]&lt;=60,"46-60",TRUE,"60+")</f>
        <v>31-45</v>
      </c>
      <c r="Q5963">
        <f>--(Table1[[#This Row],[Patient Waittime]]&lt;=30)</f>
        <v>0</v>
      </c>
      <c r="R5963">
        <f>--Table1[[#This Row],[Patient Admission Flag]]</f>
        <v>1</v>
      </c>
      <c r="S5963">
        <f>--AND(Table1[[#This Row],[WithinTarget]]=1,Table1[[#This Row],[Patient Satisfaction Score]]&gt;=7)</f>
        <v>0</v>
      </c>
      <c r="T5963" t="str">
        <f>IF(LEFT(Table1[[#This Row],[Patient Gender]],1)="F","Female","Male")</f>
        <v>Female</v>
      </c>
    </row>
    <row r="5964" spans="1:20" x14ac:dyDescent="0.3">
      <c r="A5964" t="s">
        <v>6068</v>
      </c>
      <c r="B5964" s="1">
        <v>45424.15347222222</v>
      </c>
      <c r="C5964" t="s">
        <v>13</v>
      </c>
      <c r="D5964">
        <v>30</v>
      </c>
      <c r="E5964" t="s">
        <v>12</v>
      </c>
      <c r="F5964" t="s">
        <v>26</v>
      </c>
      <c r="G5964" t="b">
        <v>1</v>
      </c>
      <c r="I5964">
        <v>45</v>
      </c>
      <c r="J5964" t="b">
        <v>1</v>
      </c>
      <c r="K5964">
        <f>YEAR(Table1[[#This Row],[Patient Admission Date]])</f>
        <v>2024</v>
      </c>
      <c r="L5964" t="str">
        <f>TEXT(Table1[[#This Row],[Patient Admission Date]],"mmm")</f>
        <v>May</v>
      </c>
      <c r="M5964" t="str">
        <f>TEXT(Table1[[#This Row],[Patient Admission Date]],"ddd")</f>
        <v>Sun</v>
      </c>
      <c r="N5964" t="str">
        <f>TEXT(INT(HOUR(Table1[[#This Row],[Patient Admission Date]])/3)*3,"00")&amp;"-"&amp;TEXT(INT(HOUR(Table1[[#This Row],[Patient Admission Date]])/3)*3+3,"00")</f>
        <v>03-06</v>
      </c>
      <c r="O5964" t="str" cm="1">
        <f t="array" ref="O5964">_xlfn.IFS(Table1[[#This Row],[Patient Age]]&lt;=14,"0-14",Table1[[#This Row],[Patient Age]]&lt;=29,"15-29",Table1[[#This Row],[Patient Age]]&lt;=44,"30-44",Table1[[#This Row],[Patient Age]]&lt;=59,"45-59",Table1[[#This Row],[Patient Age]]&lt;=74,"60-74",TRUE,"75+")</f>
        <v>30-44</v>
      </c>
      <c r="P5964" t="str" cm="1">
        <f t="array" ref="P5964">_xlfn.IFS(Table1[[#This Row],[Patient Waittime]]&lt;=15,"0-15",Table1[[#This Row],[Patient Waittime]]&lt;=30,"16-30",Table1[[#This Row],[Patient Waittime]]&lt;=45,"31-45",Table1[[#This Row],[Patient Waittime]]&lt;=60,"46-60",TRUE,"60+")</f>
        <v>31-45</v>
      </c>
      <c r="Q5964">
        <f>--(Table1[[#This Row],[Patient Waittime]]&lt;=30)</f>
        <v>0</v>
      </c>
      <c r="R5964">
        <f>--Table1[[#This Row],[Patient Admission Flag]]</f>
        <v>1</v>
      </c>
      <c r="S5964">
        <f>--AND(Table1[[#This Row],[WithinTarget]]=1,Table1[[#This Row],[Patient Satisfaction Score]]&gt;=7)</f>
        <v>0</v>
      </c>
      <c r="T5964" t="str">
        <f>IF(LEFT(Table1[[#This Row],[Patient Gender]],1)="F","Female","Male")</f>
        <v>Female</v>
      </c>
    </row>
    <row r="5965" spans="1:20" x14ac:dyDescent="0.3">
      <c r="A5965" t="s">
        <v>6069</v>
      </c>
      <c r="B5965" s="1">
        <v>45442.328472222223</v>
      </c>
      <c r="C5965" t="s">
        <v>13</v>
      </c>
      <c r="D5965">
        <v>40</v>
      </c>
      <c r="E5965" t="s">
        <v>12</v>
      </c>
      <c r="F5965" t="s">
        <v>26</v>
      </c>
      <c r="G5965" t="b">
        <v>1</v>
      </c>
      <c r="I5965">
        <v>39</v>
      </c>
      <c r="J5965" t="b">
        <v>1</v>
      </c>
      <c r="K5965">
        <f>YEAR(Table1[[#This Row],[Patient Admission Date]])</f>
        <v>2024</v>
      </c>
      <c r="L5965" t="str">
        <f>TEXT(Table1[[#This Row],[Patient Admission Date]],"mmm")</f>
        <v>May</v>
      </c>
      <c r="M5965" t="str">
        <f>TEXT(Table1[[#This Row],[Patient Admission Date]],"ddd")</f>
        <v>Thu</v>
      </c>
      <c r="N5965" t="str">
        <f>TEXT(INT(HOUR(Table1[[#This Row],[Patient Admission Date]])/3)*3,"00")&amp;"-"&amp;TEXT(INT(HOUR(Table1[[#This Row],[Patient Admission Date]])/3)*3+3,"00")</f>
        <v>06-09</v>
      </c>
      <c r="O5965" t="str" cm="1">
        <f t="array" ref="O5965">_xlfn.IFS(Table1[[#This Row],[Patient Age]]&lt;=14,"0-14",Table1[[#This Row],[Patient Age]]&lt;=29,"15-29",Table1[[#This Row],[Patient Age]]&lt;=44,"30-44",Table1[[#This Row],[Patient Age]]&lt;=59,"45-59",Table1[[#This Row],[Patient Age]]&lt;=74,"60-74",TRUE,"75+")</f>
        <v>30-44</v>
      </c>
      <c r="P5965" t="str" cm="1">
        <f t="array" ref="P5965">_xlfn.IFS(Table1[[#This Row],[Patient Waittime]]&lt;=15,"0-15",Table1[[#This Row],[Patient Waittime]]&lt;=30,"16-30",Table1[[#This Row],[Patient Waittime]]&lt;=45,"31-45",Table1[[#This Row],[Patient Waittime]]&lt;=60,"46-60",TRUE,"60+")</f>
        <v>31-45</v>
      </c>
      <c r="Q5965">
        <f>--(Table1[[#This Row],[Patient Waittime]]&lt;=30)</f>
        <v>0</v>
      </c>
      <c r="R5965">
        <f>--Table1[[#This Row],[Patient Admission Flag]]</f>
        <v>1</v>
      </c>
      <c r="S5965">
        <f>--AND(Table1[[#This Row],[WithinTarget]]=1,Table1[[#This Row],[Patient Satisfaction Score]]&gt;=7)</f>
        <v>0</v>
      </c>
      <c r="T5965" t="str">
        <f>IF(LEFT(Table1[[#This Row],[Patient Gender]],1)="F","Female","Male")</f>
        <v>Female</v>
      </c>
    </row>
    <row r="5966" spans="1:20" x14ac:dyDescent="0.3">
      <c r="A5966" t="s">
        <v>6070</v>
      </c>
      <c r="B5966" s="1">
        <v>45275.459722222222</v>
      </c>
      <c r="C5966" t="s">
        <v>13</v>
      </c>
      <c r="D5966">
        <v>63</v>
      </c>
      <c r="E5966" t="s">
        <v>12</v>
      </c>
      <c r="F5966" t="s">
        <v>26</v>
      </c>
      <c r="G5966" t="b">
        <v>1</v>
      </c>
      <c r="I5966">
        <v>45</v>
      </c>
      <c r="J5966" t="b">
        <v>1</v>
      </c>
      <c r="K5966">
        <f>YEAR(Table1[[#This Row],[Patient Admission Date]])</f>
        <v>2023</v>
      </c>
      <c r="L5966" t="str">
        <f>TEXT(Table1[[#This Row],[Patient Admission Date]],"mmm")</f>
        <v>Dec</v>
      </c>
      <c r="M5966" t="str">
        <f>TEXT(Table1[[#This Row],[Patient Admission Date]],"ddd")</f>
        <v>Fri</v>
      </c>
      <c r="N5966" t="str">
        <f>TEXT(INT(HOUR(Table1[[#This Row],[Patient Admission Date]])/3)*3,"00")&amp;"-"&amp;TEXT(INT(HOUR(Table1[[#This Row],[Patient Admission Date]])/3)*3+3,"00")</f>
        <v>09-12</v>
      </c>
      <c r="O5966" t="str" cm="1">
        <f t="array" ref="O5966">_xlfn.IFS(Table1[[#This Row],[Patient Age]]&lt;=14,"0-14",Table1[[#This Row],[Patient Age]]&lt;=29,"15-29",Table1[[#This Row],[Patient Age]]&lt;=44,"30-44",Table1[[#This Row],[Patient Age]]&lt;=59,"45-59",Table1[[#This Row],[Patient Age]]&lt;=74,"60-74",TRUE,"75+")</f>
        <v>60-74</v>
      </c>
      <c r="P5966" t="str" cm="1">
        <f t="array" ref="P5966">_xlfn.IFS(Table1[[#This Row],[Patient Waittime]]&lt;=15,"0-15",Table1[[#This Row],[Patient Waittime]]&lt;=30,"16-30",Table1[[#This Row],[Patient Waittime]]&lt;=45,"31-45",Table1[[#This Row],[Patient Waittime]]&lt;=60,"46-60",TRUE,"60+")</f>
        <v>31-45</v>
      </c>
      <c r="Q5966">
        <f>--(Table1[[#This Row],[Patient Waittime]]&lt;=30)</f>
        <v>0</v>
      </c>
      <c r="R5966">
        <f>--Table1[[#This Row],[Patient Admission Flag]]</f>
        <v>1</v>
      </c>
      <c r="S5966">
        <f>--AND(Table1[[#This Row],[WithinTarget]]=1,Table1[[#This Row],[Patient Satisfaction Score]]&gt;=7)</f>
        <v>0</v>
      </c>
      <c r="T5966" t="str">
        <f>IF(LEFT(Table1[[#This Row],[Patient Gender]],1)="F","Female","Male")</f>
        <v>Female</v>
      </c>
    </row>
    <row r="5967" spans="1:20" x14ac:dyDescent="0.3">
      <c r="A5967" t="s">
        <v>6071</v>
      </c>
      <c r="B5967" s="1">
        <v>45354.182638888888</v>
      </c>
      <c r="C5967" t="s">
        <v>13</v>
      </c>
      <c r="D5967">
        <v>53</v>
      </c>
      <c r="E5967" t="s">
        <v>12</v>
      </c>
      <c r="F5967" t="s">
        <v>26</v>
      </c>
      <c r="G5967" t="b">
        <v>1</v>
      </c>
      <c r="I5967">
        <v>29</v>
      </c>
      <c r="J5967" t="b">
        <v>1</v>
      </c>
      <c r="K5967">
        <f>YEAR(Table1[[#This Row],[Patient Admission Date]])</f>
        <v>2024</v>
      </c>
      <c r="L5967" t="str">
        <f>TEXT(Table1[[#This Row],[Patient Admission Date]],"mmm")</f>
        <v>Mar</v>
      </c>
      <c r="M5967" t="str">
        <f>TEXT(Table1[[#This Row],[Patient Admission Date]],"ddd")</f>
        <v>Sun</v>
      </c>
      <c r="N5967" t="str">
        <f>TEXT(INT(HOUR(Table1[[#This Row],[Patient Admission Date]])/3)*3,"00")&amp;"-"&amp;TEXT(INT(HOUR(Table1[[#This Row],[Patient Admission Date]])/3)*3+3,"00")</f>
        <v>03-06</v>
      </c>
      <c r="O5967" t="str" cm="1">
        <f t="array" ref="O5967">_xlfn.IFS(Table1[[#This Row],[Patient Age]]&lt;=14,"0-14",Table1[[#This Row],[Patient Age]]&lt;=29,"15-29",Table1[[#This Row],[Patient Age]]&lt;=44,"30-44",Table1[[#This Row],[Patient Age]]&lt;=59,"45-59",Table1[[#This Row],[Patient Age]]&lt;=74,"60-74",TRUE,"75+")</f>
        <v>45-59</v>
      </c>
      <c r="P5967" t="str" cm="1">
        <f t="array" ref="P5967">_xlfn.IFS(Table1[[#This Row],[Patient Waittime]]&lt;=15,"0-15",Table1[[#This Row],[Patient Waittime]]&lt;=30,"16-30",Table1[[#This Row],[Patient Waittime]]&lt;=45,"31-45",Table1[[#This Row],[Patient Waittime]]&lt;=60,"46-60",TRUE,"60+")</f>
        <v>16-30</v>
      </c>
      <c r="Q5967">
        <f>--(Table1[[#This Row],[Patient Waittime]]&lt;=30)</f>
        <v>1</v>
      </c>
      <c r="R5967">
        <f>--Table1[[#This Row],[Patient Admission Flag]]</f>
        <v>1</v>
      </c>
      <c r="S5967">
        <f>--AND(Table1[[#This Row],[WithinTarget]]=1,Table1[[#This Row],[Patient Satisfaction Score]]&gt;=7)</f>
        <v>0</v>
      </c>
      <c r="T5967" t="str">
        <f>IF(LEFT(Table1[[#This Row],[Patient Gender]],1)="F","Female","Male")</f>
        <v>Female</v>
      </c>
    </row>
    <row r="5968" spans="1:20" x14ac:dyDescent="0.3">
      <c r="A5968" t="s">
        <v>6072</v>
      </c>
      <c r="B5968" s="1">
        <v>45202.65625</v>
      </c>
      <c r="C5968" t="s">
        <v>13</v>
      </c>
      <c r="D5968">
        <v>2</v>
      </c>
      <c r="E5968" t="s">
        <v>12</v>
      </c>
      <c r="F5968" t="s">
        <v>11</v>
      </c>
      <c r="G5968" t="b">
        <v>1</v>
      </c>
      <c r="I5968">
        <v>21</v>
      </c>
      <c r="J5968" t="b">
        <v>1</v>
      </c>
      <c r="K5968">
        <f>YEAR(Table1[[#This Row],[Patient Admission Date]])</f>
        <v>2023</v>
      </c>
      <c r="L5968" t="str">
        <f>TEXT(Table1[[#This Row],[Patient Admission Date]],"mmm")</f>
        <v>Oct</v>
      </c>
      <c r="M5968" t="str">
        <f>TEXT(Table1[[#This Row],[Patient Admission Date]],"ddd")</f>
        <v>Tue</v>
      </c>
      <c r="N5968" t="str">
        <f>TEXT(INT(HOUR(Table1[[#This Row],[Patient Admission Date]])/3)*3,"00")&amp;"-"&amp;TEXT(INT(HOUR(Table1[[#This Row],[Patient Admission Date]])/3)*3+3,"00")</f>
        <v>15-18</v>
      </c>
      <c r="O5968" t="str" cm="1">
        <f t="array" ref="O5968">_xlfn.IFS(Table1[[#This Row],[Patient Age]]&lt;=14,"0-14",Table1[[#This Row],[Patient Age]]&lt;=29,"15-29",Table1[[#This Row],[Patient Age]]&lt;=44,"30-44",Table1[[#This Row],[Patient Age]]&lt;=59,"45-59",Table1[[#This Row],[Patient Age]]&lt;=74,"60-74",TRUE,"75+")</f>
        <v>0-14</v>
      </c>
      <c r="P5968" t="str" cm="1">
        <f t="array" ref="P5968">_xlfn.IFS(Table1[[#This Row],[Patient Waittime]]&lt;=15,"0-15",Table1[[#This Row],[Patient Waittime]]&lt;=30,"16-30",Table1[[#This Row],[Patient Waittime]]&lt;=45,"31-45",Table1[[#This Row],[Patient Waittime]]&lt;=60,"46-60",TRUE,"60+")</f>
        <v>16-30</v>
      </c>
      <c r="Q5968">
        <f>--(Table1[[#This Row],[Patient Waittime]]&lt;=30)</f>
        <v>1</v>
      </c>
      <c r="R5968">
        <f>--Table1[[#This Row],[Patient Admission Flag]]</f>
        <v>1</v>
      </c>
      <c r="S5968">
        <f>--AND(Table1[[#This Row],[WithinTarget]]=1,Table1[[#This Row],[Patient Satisfaction Score]]&gt;=7)</f>
        <v>0</v>
      </c>
      <c r="T5968" t="str">
        <f>IF(LEFT(Table1[[#This Row],[Patient Gender]],1)="F","Female","Male")</f>
        <v>Female</v>
      </c>
    </row>
    <row r="5969" spans="1:20" x14ac:dyDescent="0.3">
      <c r="A5969" t="s">
        <v>6073</v>
      </c>
      <c r="B5969" s="1">
        <v>45254.009722222225</v>
      </c>
      <c r="C5969" t="s">
        <v>13</v>
      </c>
      <c r="D5969">
        <v>60</v>
      </c>
      <c r="E5969" t="s">
        <v>12</v>
      </c>
      <c r="F5969" t="s">
        <v>11</v>
      </c>
      <c r="G5969" t="b">
        <v>1</v>
      </c>
      <c r="I5969">
        <v>36</v>
      </c>
      <c r="J5969" t="b">
        <v>1</v>
      </c>
      <c r="K5969">
        <f>YEAR(Table1[[#This Row],[Patient Admission Date]])</f>
        <v>2023</v>
      </c>
      <c r="L5969" t="str">
        <f>TEXT(Table1[[#This Row],[Patient Admission Date]],"mmm")</f>
        <v>Nov</v>
      </c>
      <c r="M5969" t="str">
        <f>TEXT(Table1[[#This Row],[Patient Admission Date]],"ddd")</f>
        <v>Fri</v>
      </c>
      <c r="N5969" t="str">
        <f>TEXT(INT(HOUR(Table1[[#This Row],[Patient Admission Date]])/3)*3,"00")&amp;"-"&amp;TEXT(INT(HOUR(Table1[[#This Row],[Patient Admission Date]])/3)*3+3,"00")</f>
        <v>00-03</v>
      </c>
      <c r="O5969" t="str" cm="1">
        <f t="array" ref="O5969">_xlfn.IFS(Table1[[#This Row],[Patient Age]]&lt;=14,"0-14",Table1[[#This Row],[Patient Age]]&lt;=29,"15-29",Table1[[#This Row],[Patient Age]]&lt;=44,"30-44",Table1[[#This Row],[Patient Age]]&lt;=59,"45-59",Table1[[#This Row],[Patient Age]]&lt;=74,"60-74",TRUE,"75+")</f>
        <v>60-74</v>
      </c>
      <c r="P5969" t="str" cm="1">
        <f t="array" ref="P5969">_xlfn.IFS(Table1[[#This Row],[Patient Waittime]]&lt;=15,"0-15",Table1[[#This Row],[Patient Waittime]]&lt;=30,"16-30",Table1[[#This Row],[Patient Waittime]]&lt;=45,"31-45",Table1[[#This Row],[Patient Waittime]]&lt;=60,"46-60",TRUE,"60+")</f>
        <v>31-45</v>
      </c>
      <c r="Q5969">
        <f>--(Table1[[#This Row],[Patient Waittime]]&lt;=30)</f>
        <v>0</v>
      </c>
      <c r="R5969">
        <f>--Table1[[#This Row],[Patient Admission Flag]]</f>
        <v>1</v>
      </c>
      <c r="S5969">
        <f>--AND(Table1[[#This Row],[WithinTarget]]=1,Table1[[#This Row],[Patient Satisfaction Score]]&gt;=7)</f>
        <v>0</v>
      </c>
      <c r="T5969" t="str">
        <f>IF(LEFT(Table1[[#This Row],[Patient Gender]],1)="F","Female","Male")</f>
        <v>Female</v>
      </c>
    </row>
    <row r="5970" spans="1:20" x14ac:dyDescent="0.3">
      <c r="A5970" t="s">
        <v>6074</v>
      </c>
      <c r="B5970" s="1">
        <v>45464.581944444442</v>
      </c>
      <c r="C5970" t="s">
        <v>13</v>
      </c>
      <c r="D5970">
        <v>63</v>
      </c>
      <c r="E5970" t="s">
        <v>12</v>
      </c>
      <c r="F5970" t="s">
        <v>11</v>
      </c>
      <c r="G5970" t="b">
        <v>1</v>
      </c>
      <c r="I5970">
        <v>12</v>
      </c>
      <c r="J5970" t="b">
        <v>1</v>
      </c>
      <c r="K5970">
        <f>YEAR(Table1[[#This Row],[Patient Admission Date]])</f>
        <v>2024</v>
      </c>
      <c r="L5970" t="str">
        <f>TEXT(Table1[[#This Row],[Patient Admission Date]],"mmm")</f>
        <v>Jun</v>
      </c>
      <c r="M5970" t="str">
        <f>TEXT(Table1[[#This Row],[Patient Admission Date]],"ddd")</f>
        <v>Fri</v>
      </c>
      <c r="N5970" t="str">
        <f>TEXT(INT(HOUR(Table1[[#This Row],[Patient Admission Date]])/3)*3,"00")&amp;"-"&amp;TEXT(INT(HOUR(Table1[[#This Row],[Patient Admission Date]])/3)*3+3,"00")</f>
        <v>12-15</v>
      </c>
      <c r="O5970" t="str" cm="1">
        <f t="array" ref="O5970">_xlfn.IFS(Table1[[#This Row],[Patient Age]]&lt;=14,"0-14",Table1[[#This Row],[Patient Age]]&lt;=29,"15-29",Table1[[#This Row],[Patient Age]]&lt;=44,"30-44",Table1[[#This Row],[Patient Age]]&lt;=59,"45-59",Table1[[#This Row],[Patient Age]]&lt;=74,"60-74",TRUE,"75+")</f>
        <v>60-74</v>
      </c>
      <c r="P5970" t="str" cm="1">
        <f t="array" ref="P5970">_xlfn.IFS(Table1[[#This Row],[Patient Waittime]]&lt;=15,"0-15",Table1[[#This Row],[Patient Waittime]]&lt;=30,"16-30",Table1[[#This Row],[Patient Waittime]]&lt;=45,"31-45",Table1[[#This Row],[Patient Waittime]]&lt;=60,"46-60",TRUE,"60+")</f>
        <v>0-15</v>
      </c>
      <c r="Q5970">
        <f>--(Table1[[#This Row],[Patient Waittime]]&lt;=30)</f>
        <v>1</v>
      </c>
      <c r="R5970">
        <f>--Table1[[#This Row],[Patient Admission Flag]]</f>
        <v>1</v>
      </c>
      <c r="S5970">
        <f>--AND(Table1[[#This Row],[WithinTarget]]=1,Table1[[#This Row],[Patient Satisfaction Score]]&gt;=7)</f>
        <v>0</v>
      </c>
      <c r="T5970" t="str">
        <f>IF(LEFT(Table1[[#This Row],[Patient Gender]],1)="F","Female","Male")</f>
        <v>Female</v>
      </c>
    </row>
    <row r="5971" spans="1:20" x14ac:dyDescent="0.3">
      <c r="A5971" t="s">
        <v>6075</v>
      </c>
      <c r="B5971" s="1">
        <v>45085.646527777775</v>
      </c>
      <c r="C5971" t="s">
        <v>13</v>
      </c>
      <c r="D5971">
        <v>54</v>
      </c>
      <c r="E5971" t="s">
        <v>12</v>
      </c>
      <c r="F5971" t="s">
        <v>11</v>
      </c>
      <c r="G5971" t="b">
        <v>1</v>
      </c>
      <c r="I5971">
        <v>39</v>
      </c>
      <c r="J5971" t="b">
        <v>1</v>
      </c>
      <c r="K5971">
        <f>YEAR(Table1[[#This Row],[Patient Admission Date]])</f>
        <v>2023</v>
      </c>
      <c r="L5971" t="str">
        <f>TEXT(Table1[[#This Row],[Patient Admission Date]],"mmm")</f>
        <v>Jun</v>
      </c>
      <c r="M5971" t="str">
        <f>TEXT(Table1[[#This Row],[Patient Admission Date]],"ddd")</f>
        <v>Thu</v>
      </c>
      <c r="N5971" t="str">
        <f>TEXT(INT(HOUR(Table1[[#This Row],[Patient Admission Date]])/3)*3,"00")&amp;"-"&amp;TEXT(INT(HOUR(Table1[[#This Row],[Patient Admission Date]])/3)*3+3,"00")</f>
        <v>15-18</v>
      </c>
      <c r="O5971" t="str" cm="1">
        <f t="array" ref="O5971">_xlfn.IFS(Table1[[#This Row],[Patient Age]]&lt;=14,"0-14",Table1[[#This Row],[Patient Age]]&lt;=29,"15-29",Table1[[#This Row],[Patient Age]]&lt;=44,"30-44",Table1[[#This Row],[Patient Age]]&lt;=59,"45-59",Table1[[#This Row],[Patient Age]]&lt;=74,"60-74",TRUE,"75+")</f>
        <v>45-59</v>
      </c>
      <c r="P5971" t="str" cm="1">
        <f t="array" ref="P5971">_xlfn.IFS(Table1[[#This Row],[Patient Waittime]]&lt;=15,"0-15",Table1[[#This Row],[Patient Waittime]]&lt;=30,"16-30",Table1[[#This Row],[Patient Waittime]]&lt;=45,"31-45",Table1[[#This Row],[Patient Waittime]]&lt;=60,"46-60",TRUE,"60+")</f>
        <v>31-45</v>
      </c>
      <c r="Q5971">
        <f>--(Table1[[#This Row],[Patient Waittime]]&lt;=30)</f>
        <v>0</v>
      </c>
      <c r="R5971">
        <f>--Table1[[#This Row],[Patient Admission Flag]]</f>
        <v>1</v>
      </c>
      <c r="S5971">
        <f>--AND(Table1[[#This Row],[WithinTarget]]=1,Table1[[#This Row],[Patient Satisfaction Score]]&gt;=7)</f>
        <v>0</v>
      </c>
      <c r="T5971" t="str">
        <f>IF(LEFT(Table1[[#This Row],[Patient Gender]],1)="F","Female","Male")</f>
        <v>Female</v>
      </c>
    </row>
    <row r="5972" spans="1:20" x14ac:dyDescent="0.3">
      <c r="A5972" t="s">
        <v>6076</v>
      </c>
      <c r="B5972" s="1">
        <v>45509.652083333334</v>
      </c>
      <c r="C5972" t="s">
        <v>13</v>
      </c>
      <c r="D5972">
        <v>13</v>
      </c>
      <c r="E5972" t="s">
        <v>12</v>
      </c>
      <c r="F5972" t="s">
        <v>11</v>
      </c>
      <c r="G5972" t="b">
        <v>1</v>
      </c>
      <c r="I5972">
        <v>55</v>
      </c>
      <c r="J5972" t="b">
        <v>1</v>
      </c>
      <c r="K5972">
        <f>YEAR(Table1[[#This Row],[Patient Admission Date]])</f>
        <v>2024</v>
      </c>
      <c r="L5972" t="str">
        <f>TEXT(Table1[[#This Row],[Patient Admission Date]],"mmm")</f>
        <v>Aug</v>
      </c>
      <c r="M5972" t="str">
        <f>TEXT(Table1[[#This Row],[Patient Admission Date]],"ddd")</f>
        <v>Mon</v>
      </c>
      <c r="N5972" t="str">
        <f>TEXT(INT(HOUR(Table1[[#This Row],[Patient Admission Date]])/3)*3,"00")&amp;"-"&amp;TEXT(INT(HOUR(Table1[[#This Row],[Patient Admission Date]])/3)*3+3,"00")</f>
        <v>15-18</v>
      </c>
      <c r="O5972" t="str" cm="1">
        <f t="array" ref="O5972">_xlfn.IFS(Table1[[#This Row],[Patient Age]]&lt;=14,"0-14",Table1[[#This Row],[Patient Age]]&lt;=29,"15-29",Table1[[#This Row],[Patient Age]]&lt;=44,"30-44",Table1[[#This Row],[Patient Age]]&lt;=59,"45-59",Table1[[#This Row],[Patient Age]]&lt;=74,"60-74",TRUE,"75+")</f>
        <v>0-14</v>
      </c>
      <c r="P5972" t="str" cm="1">
        <f t="array" ref="P5972">_xlfn.IFS(Table1[[#This Row],[Patient Waittime]]&lt;=15,"0-15",Table1[[#This Row],[Patient Waittime]]&lt;=30,"16-30",Table1[[#This Row],[Patient Waittime]]&lt;=45,"31-45",Table1[[#This Row],[Patient Waittime]]&lt;=60,"46-60",TRUE,"60+")</f>
        <v>46-60</v>
      </c>
      <c r="Q5972">
        <f>--(Table1[[#This Row],[Patient Waittime]]&lt;=30)</f>
        <v>0</v>
      </c>
      <c r="R5972">
        <f>--Table1[[#This Row],[Patient Admission Flag]]</f>
        <v>1</v>
      </c>
      <c r="S5972">
        <f>--AND(Table1[[#This Row],[WithinTarget]]=1,Table1[[#This Row],[Patient Satisfaction Score]]&gt;=7)</f>
        <v>0</v>
      </c>
      <c r="T5972" t="str">
        <f>IF(LEFT(Table1[[#This Row],[Patient Gender]],1)="F","Female","Male")</f>
        <v>Female</v>
      </c>
    </row>
    <row r="5973" spans="1:20" x14ac:dyDescent="0.3">
      <c r="A5973" t="s">
        <v>6077</v>
      </c>
      <c r="B5973" s="1">
        <v>45065.986805555556</v>
      </c>
      <c r="C5973" t="s">
        <v>13</v>
      </c>
      <c r="D5973">
        <v>75</v>
      </c>
      <c r="E5973" t="s">
        <v>12</v>
      </c>
      <c r="F5973" t="s">
        <v>11</v>
      </c>
      <c r="G5973" t="b">
        <v>1</v>
      </c>
      <c r="I5973">
        <v>56</v>
      </c>
      <c r="J5973" t="b">
        <v>1</v>
      </c>
      <c r="K5973">
        <f>YEAR(Table1[[#This Row],[Patient Admission Date]])</f>
        <v>2023</v>
      </c>
      <c r="L5973" t="str">
        <f>TEXT(Table1[[#This Row],[Patient Admission Date]],"mmm")</f>
        <v>May</v>
      </c>
      <c r="M5973" t="str">
        <f>TEXT(Table1[[#This Row],[Patient Admission Date]],"ddd")</f>
        <v>Fri</v>
      </c>
      <c r="N5973" t="str">
        <f>TEXT(INT(HOUR(Table1[[#This Row],[Patient Admission Date]])/3)*3,"00")&amp;"-"&amp;TEXT(INT(HOUR(Table1[[#This Row],[Patient Admission Date]])/3)*3+3,"00")</f>
        <v>21-24</v>
      </c>
      <c r="O5973" t="str" cm="1">
        <f t="array" ref="O5973">_xlfn.IFS(Table1[[#This Row],[Patient Age]]&lt;=14,"0-14",Table1[[#This Row],[Patient Age]]&lt;=29,"15-29",Table1[[#This Row],[Patient Age]]&lt;=44,"30-44",Table1[[#This Row],[Patient Age]]&lt;=59,"45-59",Table1[[#This Row],[Patient Age]]&lt;=74,"60-74",TRUE,"75+")</f>
        <v>75+</v>
      </c>
      <c r="P5973" t="str" cm="1">
        <f t="array" ref="P5973">_xlfn.IFS(Table1[[#This Row],[Patient Waittime]]&lt;=15,"0-15",Table1[[#This Row],[Patient Waittime]]&lt;=30,"16-30",Table1[[#This Row],[Patient Waittime]]&lt;=45,"31-45",Table1[[#This Row],[Patient Waittime]]&lt;=60,"46-60",TRUE,"60+")</f>
        <v>46-60</v>
      </c>
      <c r="Q5973">
        <f>--(Table1[[#This Row],[Patient Waittime]]&lt;=30)</f>
        <v>0</v>
      </c>
      <c r="R5973">
        <f>--Table1[[#This Row],[Patient Admission Flag]]</f>
        <v>1</v>
      </c>
      <c r="S5973">
        <f>--AND(Table1[[#This Row],[WithinTarget]]=1,Table1[[#This Row],[Patient Satisfaction Score]]&gt;=7)</f>
        <v>0</v>
      </c>
      <c r="T5973" t="str">
        <f>IF(LEFT(Table1[[#This Row],[Patient Gender]],1)="F","Female","Male")</f>
        <v>Female</v>
      </c>
    </row>
    <row r="5974" spans="1:20" x14ac:dyDescent="0.3">
      <c r="A5974" t="s">
        <v>6078</v>
      </c>
      <c r="B5974" s="1">
        <v>45133.79791666667</v>
      </c>
      <c r="C5974" t="s">
        <v>13</v>
      </c>
      <c r="D5974">
        <v>6</v>
      </c>
      <c r="E5974" t="s">
        <v>12</v>
      </c>
      <c r="F5974" t="s">
        <v>11</v>
      </c>
      <c r="G5974" t="b">
        <v>1</v>
      </c>
      <c r="I5974">
        <v>41</v>
      </c>
      <c r="J5974" t="b">
        <v>1</v>
      </c>
      <c r="K5974">
        <f>YEAR(Table1[[#This Row],[Patient Admission Date]])</f>
        <v>2023</v>
      </c>
      <c r="L5974" t="str">
        <f>TEXT(Table1[[#This Row],[Patient Admission Date]],"mmm")</f>
        <v>Jul</v>
      </c>
      <c r="M5974" t="str">
        <f>TEXT(Table1[[#This Row],[Patient Admission Date]],"ddd")</f>
        <v>Wed</v>
      </c>
      <c r="N5974" t="str">
        <f>TEXT(INT(HOUR(Table1[[#This Row],[Patient Admission Date]])/3)*3,"00")&amp;"-"&amp;TEXT(INT(HOUR(Table1[[#This Row],[Patient Admission Date]])/3)*3+3,"00")</f>
        <v>18-21</v>
      </c>
      <c r="O5974" t="str" cm="1">
        <f t="array" ref="O5974">_xlfn.IFS(Table1[[#This Row],[Patient Age]]&lt;=14,"0-14",Table1[[#This Row],[Patient Age]]&lt;=29,"15-29",Table1[[#This Row],[Patient Age]]&lt;=44,"30-44",Table1[[#This Row],[Patient Age]]&lt;=59,"45-59",Table1[[#This Row],[Patient Age]]&lt;=74,"60-74",TRUE,"75+")</f>
        <v>0-14</v>
      </c>
      <c r="P5974" t="str" cm="1">
        <f t="array" ref="P5974">_xlfn.IFS(Table1[[#This Row],[Patient Waittime]]&lt;=15,"0-15",Table1[[#This Row],[Patient Waittime]]&lt;=30,"16-30",Table1[[#This Row],[Patient Waittime]]&lt;=45,"31-45",Table1[[#This Row],[Patient Waittime]]&lt;=60,"46-60",TRUE,"60+")</f>
        <v>31-45</v>
      </c>
      <c r="Q5974">
        <f>--(Table1[[#This Row],[Patient Waittime]]&lt;=30)</f>
        <v>0</v>
      </c>
      <c r="R5974">
        <f>--Table1[[#This Row],[Patient Admission Flag]]</f>
        <v>1</v>
      </c>
      <c r="S5974">
        <f>--AND(Table1[[#This Row],[WithinTarget]]=1,Table1[[#This Row],[Patient Satisfaction Score]]&gt;=7)</f>
        <v>0</v>
      </c>
      <c r="T5974" t="str">
        <f>IF(LEFT(Table1[[#This Row],[Patient Gender]],1)="F","Female","Male")</f>
        <v>Female</v>
      </c>
    </row>
    <row r="5975" spans="1:20" x14ac:dyDescent="0.3">
      <c r="A5975" t="s">
        <v>6079</v>
      </c>
      <c r="B5975" s="1">
        <v>45369.573611111111</v>
      </c>
      <c r="C5975" t="s">
        <v>13</v>
      </c>
      <c r="D5975">
        <v>47</v>
      </c>
      <c r="E5975" t="s">
        <v>12</v>
      </c>
      <c r="F5975" t="s">
        <v>11</v>
      </c>
      <c r="G5975" t="b">
        <v>1</v>
      </c>
      <c r="I5975">
        <v>45</v>
      </c>
      <c r="J5975" t="b">
        <v>1</v>
      </c>
      <c r="K5975">
        <f>YEAR(Table1[[#This Row],[Patient Admission Date]])</f>
        <v>2024</v>
      </c>
      <c r="L5975" t="str">
        <f>TEXT(Table1[[#This Row],[Patient Admission Date]],"mmm")</f>
        <v>Mar</v>
      </c>
      <c r="M5975" t="str">
        <f>TEXT(Table1[[#This Row],[Patient Admission Date]],"ddd")</f>
        <v>Mon</v>
      </c>
      <c r="N5975" t="str">
        <f>TEXT(INT(HOUR(Table1[[#This Row],[Patient Admission Date]])/3)*3,"00")&amp;"-"&amp;TEXT(INT(HOUR(Table1[[#This Row],[Patient Admission Date]])/3)*3+3,"00")</f>
        <v>12-15</v>
      </c>
      <c r="O5975" t="str" cm="1">
        <f t="array" ref="O5975">_xlfn.IFS(Table1[[#This Row],[Patient Age]]&lt;=14,"0-14",Table1[[#This Row],[Patient Age]]&lt;=29,"15-29",Table1[[#This Row],[Patient Age]]&lt;=44,"30-44",Table1[[#This Row],[Patient Age]]&lt;=59,"45-59",Table1[[#This Row],[Patient Age]]&lt;=74,"60-74",TRUE,"75+")</f>
        <v>45-59</v>
      </c>
      <c r="P5975" t="str" cm="1">
        <f t="array" ref="P5975">_xlfn.IFS(Table1[[#This Row],[Patient Waittime]]&lt;=15,"0-15",Table1[[#This Row],[Patient Waittime]]&lt;=30,"16-30",Table1[[#This Row],[Patient Waittime]]&lt;=45,"31-45",Table1[[#This Row],[Patient Waittime]]&lt;=60,"46-60",TRUE,"60+")</f>
        <v>31-45</v>
      </c>
      <c r="Q5975">
        <f>--(Table1[[#This Row],[Patient Waittime]]&lt;=30)</f>
        <v>0</v>
      </c>
      <c r="R5975">
        <f>--Table1[[#This Row],[Patient Admission Flag]]</f>
        <v>1</v>
      </c>
      <c r="S5975">
        <f>--AND(Table1[[#This Row],[WithinTarget]]=1,Table1[[#This Row],[Patient Satisfaction Score]]&gt;=7)</f>
        <v>0</v>
      </c>
      <c r="T5975" t="str">
        <f>IF(LEFT(Table1[[#This Row],[Patient Gender]],1)="F","Female","Male")</f>
        <v>Female</v>
      </c>
    </row>
    <row r="5976" spans="1:20" x14ac:dyDescent="0.3">
      <c r="A5976" t="s">
        <v>6080</v>
      </c>
      <c r="B5976" s="1">
        <v>45262.363888888889</v>
      </c>
      <c r="C5976" t="s">
        <v>13</v>
      </c>
      <c r="D5976">
        <v>66</v>
      </c>
      <c r="E5976" t="s">
        <v>12</v>
      </c>
      <c r="F5976" t="s">
        <v>11</v>
      </c>
      <c r="G5976" t="b">
        <v>1</v>
      </c>
      <c r="I5976">
        <v>54</v>
      </c>
      <c r="J5976" t="b">
        <v>1</v>
      </c>
      <c r="K5976">
        <f>YEAR(Table1[[#This Row],[Patient Admission Date]])</f>
        <v>2023</v>
      </c>
      <c r="L5976" t="str">
        <f>TEXT(Table1[[#This Row],[Patient Admission Date]],"mmm")</f>
        <v>Dec</v>
      </c>
      <c r="M5976" t="str">
        <f>TEXT(Table1[[#This Row],[Patient Admission Date]],"ddd")</f>
        <v>Sat</v>
      </c>
      <c r="N5976" t="str">
        <f>TEXT(INT(HOUR(Table1[[#This Row],[Patient Admission Date]])/3)*3,"00")&amp;"-"&amp;TEXT(INT(HOUR(Table1[[#This Row],[Patient Admission Date]])/3)*3+3,"00")</f>
        <v>06-09</v>
      </c>
      <c r="O5976" t="str" cm="1">
        <f t="array" ref="O5976">_xlfn.IFS(Table1[[#This Row],[Patient Age]]&lt;=14,"0-14",Table1[[#This Row],[Patient Age]]&lt;=29,"15-29",Table1[[#This Row],[Patient Age]]&lt;=44,"30-44",Table1[[#This Row],[Patient Age]]&lt;=59,"45-59",Table1[[#This Row],[Patient Age]]&lt;=74,"60-74",TRUE,"75+")</f>
        <v>60-74</v>
      </c>
      <c r="P5976" t="str" cm="1">
        <f t="array" ref="P5976">_xlfn.IFS(Table1[[#This Row],[Patient Waittime]]&lt;=15,"0-15",Table1[[#This Row],[Patient Waittime]]&lt;=30,"16-30",Table1[[#This Row],[Patient Waittime]]&lt;=45,"31-45",Table1[[#This Row],[Patient Waittime]]&lt;=60,"46-60",TRUE,"60+")</f>
        <v>46-60</v>
      </c>
      <c r="Q5976">
        <f>--(Table1[[#This Row],[Patient Waittime]]&lt;=30)</f>
        <v>0</v>
      </c>
      <c r="R5976">
        <f>--Table1[[#This Row],[Patient Admission Flag]]</f>
        <v>1</v>
      </c>
      <c r="S5976">
        <f>--AND(Table1[[#This Row],[WithinTarget]]=1,Table1[[#This Row],[Patient Satisfaction Score]]&gt;=7)</f>
        <v>0</v>
      </c>
      <c r="T5976" t="str">
        <f>IF(LEFT(Table1[[#This Row],[Patient Gender]],1)="F","Female","Male")</f>
        <v>Female</v>
      </c>
    </row>
    <row r="5977" spans="1:20" x14ac:dyDescent="0.3">
      <c r="A5977" t="s">
        <v>6081</v>
      </c>
      <c r="B5977" s="1">
        <v>45277.834027777775</v>
      </c>
      <c r="C5977" t="s">
        <v>13</v>
      </c>
      <c r="D5977">
        <v>48</v>
      </c>
      <c r="E5977" t="s">
        <v>12</v>
      </c>
      <c r="F5977" t="s">
        <v>11</v>
      </c>
      <c r="G5977" t="b">
        <v>1</v>
      </c>
      <c r="I5977">
        <v>19</v>
      </c>
      <c r="J5977" t="b">
        <v>1</v>
      </c>
      <c r="K5977">
        <f>YEAR(Table1[[#This Row],[Patient Admission Date]])</f>
        <v>2023</v>
      </c>
      <c r="L5977" t="str">
        <f>TEXT(Table1[[#This Row],[Patient Admission Date]],"mmm")</f>
        <v>Dec</v>
      </c>
      <c r="M5977" t="str">
        <f>TEXT(Table1[[#This Row],[Patient Admission Date]],"ddd")</f>
        <v>Sun</v>
      </c>
      <c r="N5977" t="str">
        <f>TEXT(INT(HOUR(Table1[[#This Row],[Patient Admission Date]])/3)*3,"00")&amp;"-"&amp;TEXT(INT(HOUR(Table1[[#This Row],[Patient Admission Date]])/3)*3+3,"00")</f>
        <v>18-21</v>
      </c>
      <c r="O5977" t="str" cm="1">
        <f t="array" ref="O5977">_xlfn.IFS(Table1[[#This Row],[Patient Age]]&lt;=14,"0-14",Table1[[#This Row],[Patient Age]]&lt;=29,"15-29",Table1[[#This Row],[Patient Age]]&lt;=44,"30-44",Table1[[#This Row],[Patient Age]]&lt;=59,"45-59",Table1[[#This Row],[Patient Age]]&lt;=74,"60-74",TRUE,"75+")</f>
        <v>45-59</v>
      </c>
      <c r="P5977" t="str" cm="1">
        <f t="array" ref="P5977">_xlfn.IFS(Table1[[#This Row],[Patient Waittime]]&lt;=15,"0-15",Table1[[#This Row],[Patient Waittime]]&lt;=30,"16-30",Table1[[#This Row],[Patient Waittime]]&lt;=45,"31-45",Table1[[#This Row],[Patient Waittime]]&lt;=60,"46-60",TRUE,"60+")</f>
        <v>16-30</v>
      </c>
      <c r="Q5977">
        <f>--(Table1[[#This Row],[Patient Waittime]]&lt;=30)</f>
        <v>1</v>
      </c>
      <c r="R5977">
        <f>--Table1[[#This Row],[Patient Admission Flag]]</f>
        <v>1</v>
      </c>
      <c r="S5977">
        <f>--AND(Table1[[#This Row],[WithinTarget]]=1,Table1[[#This Row],[Patient Satisfaction Score]]&gt;=7)</f>
        <v>0</v>
      </c>
      <c r="T5977" t="str">
        <f>IF(LEFT(Table1[[#This Row],[Patient Gender]],1)="F","Female","Male")</f>
        <v>Female</v>
      </c>
    </row>
    <row r="5978" spans="1:20" x14ac:dyDescent="0.3">
      <c r="A5978" t="s">
        <v>6082</v>
      </c>
      <c r="B5978" s="1">
        <v>45165.638888888891</v>
      </c>
      <c r="C5978" t="s">
        <v>13</v>
      </c>
      <c r="D5978">
        <v>8</v>
      </c>
      <c r="E5978" t="s">
        <v>12</v>
      </c>
      <c r="F5978" t="s">
        <v>11</v>
      </c>
      <c r="G5978" t="b">
        <v>1</v>
      </c>
      <c r="I5978">
        <v>52</v>
      </c>
      <c r="J5978" t="b">
        <v>1</v>
      </c>
      <c r="K5978">
        <f>YEAR(Table1[[#This Row],[Patient Admission Date]])</f>
        <v>2023</v>
      </c>
      <c r="L5978" t="str">
        <f>TEXT(Table1[[#This Row],[Patient Admission Date]],"mmm")</f>
        <v>Aug</v>
      </c>
      <c r="M5978" t="str">
        <f>TEXT(Table1[[#This Row],[Patient Admission Date]],"ddd")</f>
        <v>Sun</v>
      </c>
      <c r="N5978" t="str">
        <f>TEXT(INT(HOUR(Table1[[#This Row],[Patient Admission Date]])/3)*3,"00")&amp;"-"&amp;TEXT(INT(HOUR(Table1[[#This Row],[Patient Admission Date]])/3)*3+3,"00")</f>
        <v>15-18</v>
      </c>
      <c r="O5978" t="str" cm="1">
        <f t="array" ref="O5978">_xlfn.IFS(Table1[[#This Row],[Patient Age]]&lt;=14,"0-14",Table1[[#This Row],[Patient Age]]&lt;=29,"15-29",Table1[[#This Row],[Patient Age]]&lt;=44,"30-44",Table1[[#This Row],[Patient Age]]&lt;=59,"45-59",Table1[[#This Row],[Patient Age]]&lt;=74,"60-74",TRUE,"75+")</f>
        <v>0-14</v>
      </c>
      <c r="P5978" t="str" cm="1">
        <f t="array" ref="P5978">_xlfn.IFS(Table1[[#This Row],[Patient Waittime]]&lt;=15,"0-15",Table1[[#This Row],[Patient Waittime]]&lt;=30,"16-30",Table1[[#This Row],[Patient Waittime]]&lt;=45,"31-45",Table1[[#This Row],[Patient Waittime]]&lt;=60,"46-60",TRUE,"60+")</f>
        <v>46-60</v>
      </c>
      <c r="Q5978">
        <f>--(Table1[[#This Row],[Patient Waittime]]&lt;=30)</f>
        <v>0</v>
      </c>
      <c r="R5978">
        <f>--Table1[[#This Row],[Patient Admission Flag]]</f>
        <v>1</v>
      </c>
      <c r="S5978">
        <f>--AND(Table1[[#This Row],[WithinTarget]]=1,Table1[[#This Row],[Patient Satisfaction Score]]&gt;=7)</f>
        <v>0</v>
      </c>
      <c r="T5978" t="str">
        <f>IF(LEFT(Table1[[#This Row],[Patient Gender]],1)="F","Female","Male")</f>
        <v>Female</v>
      </c>
    </row>
    <row r="5979" spans="1:20" x14ac:dyDescent="0.3">
      <c r="A5979" t="s">
        <v>6083</v>
      </c>
      <c r="B5979" s="1">
        <v>45348.417361111111</v>
      </c>
      <c r="C5979" t="s">
        <v>13</v>
      </c>
      <c r="D5979">
        <v>73</v>
      </c>
      <c r="E5979" t="s">
        <v>12</v>
      </c>
      <c r="F5979" t="s">
        <v>11</v>
      </c>
      <c r="G5979" t="b">
        <v>1</v>
      </c>
      <c r="I5979">
        <v>51</v>
      </c>
      <c r="J5979" t="b">
        <v>1</v>
      </c>
      <c r="K5979">
        <f>YEAR(Table1[[#This Row],[Patient Admission Date]])</f>
        <v>2024</v>
      </c>
      <c r="L5979" t="str">
        <f>TEXT(Table1[[#This Row],[Patient Admission Date]],"mmm")</f>
        <v>Feb</v>
      </c>
      <c r="M5979" t="str">
        <f>TEXT(Table1[[#This Row],[Patient Admission Date]],"ddd")</f>
        <v>Mon</v>
      </c>
      <c r="N5979" t="str">
        <f>TEXT(INT(HOUR(Table1[[#This Row],[Patient Admission Date]])/3)*3,"00")&amp;"-"&amp;TEXT(INT(HOUR(Table1[[#This Row],[Patient Admission Date]])/3)*3+3,"00")</f>
        <v>09-12</v>
      </c>
      <c r="O5979" t="str" cm="1">
        <f t="array" ref="O5979">_xlfn.IFS(Table1[[#This Row],[Patient Age]]&lt;=14,"0-14",Table1[[#This Row],[Patient Age]]&lt;=29,"15-29",Table1[[#This Row],[Patient Age]]&lt;=44,"30-44",Table1[[#This Row],[Patient Age]]&lt;=59,"45-59",Table1[[#This Row],[Patient Age]]&lt;=74,"60-74",TRUE,"75+")</f>
        <v>60-74</v>
      </c>
      <c r="P5979" t="str" cm="1">
        <f t="array" ref="P5979">_xlfn.IFS(Table1[[#This Row],[Patient Waittime]]&lt;=15,"0-15",Table1[[#This Row],[Patient Waittime]]&lt;=30,"16-30",Table1[[#This Row],[Patient Waittime]]&lt;=45,"31-45",Table1[[#This Row],[Patient Waittime]]&lt;=60,"46-60",TRUE,"60+")</f>
        <v>46-60</v>
      </c>
      <c r="Q5979">
        <f>--(Table1[[#This Row],[Patient Waittime]]&lt;=30)</f>
        <v>0</v>
      </c>
      <c r="R5979">
        <f>--Table1[[#This Row],[Patient Admission Flag]]</f>
        <v>1</v>
      </c>
      <c r="S5979">
        <f>--AND(Table1[[#This Row],[WithinTarget]]=1,Table1[[#This Row],[Patient Satisfaction Score]]&gt;=7)</f>
        <v>0</v>
      </c>
      <c r="T5979" t="str">
        <f>IF(LEFT(Table1[[#This Row],[Patient Gender]],1)="F","Female","Male")</f>
        <v>Female</v>
      </c>
    </row>
    <row r="5980" spans="1:20" x14ac:dyDescent="0.3">
      <c r="A5980" t="s">
        <v>6084</v>
      </c>
      <c r="B5980" s="1">
        <v>45048.691666666666</v>
      </c>
      <c r="C5980" t="s">
        <v>13</v>
      </c>
      <c r="D5980">
        <v>22</v>
      </c>
      <c r="E5980" t="s">
        <v>12</v>
      </c>
      <c r="F5980" t="s">
        <v>11</v>
      </c>
      <c r="G5980" t="b">
        <v>1</v>
      </c>
      <c r="I5980">
        <v>39</v>
      </c>
      <c r="J5980" t="b">
        <v>1</v>
      </c>
      <c r="K5980">
        <f>YEAR(Table1[[#This Row],[Patient Admission Date]])</f>
        <v>2023</v>
      </c>
      <c r="L5980" t="str">
        <f>TEXT(Table1[[#This Row],[Patient Admission Date]],"mmm")</f>
        <v>May</v>
      </c>
      <c r="M5980" t="str">
        <f>TEXT(Table1[[#This Row],[Patient Admission Date]],"ddd")</f>
        <v>Tue</v>
      </c>
      <c r="N5980" t="str">
        <f>TEXT(INT(HOUR(Table1[[#This Row],[Patient Admission Date]])/3)*3,"00")&amp;"-"&amp;TEXT(INT(HOUR(Table1[[#This Row],[Patient Admission Date]])/3)*3+3,"00")</f>
        <v>15-18</v>
      </c>
      <c r="O5980" t="str" cm="1">
        <f t="array" ref="O5980">_xlfn.IFS(Table1[[#This Row],[Patient Age]]&lt;=14,"0-14",Table1[[#This Row],[Patient Age]]&lt;=29,"15-29",Table1[[#This Row],[Patient Age]]&lt;=44,"30-44",Table1[[#This Row],[Patient Age]]&lt;=59,"45-59",Table1[[#This Row],[Patient Age]]&lt;=74,"60-74",TRUE,"75+")</f>
        <v>15-29</v>
      </c>
      <c r="P5980" t="str" cm="1">
        <f t="array" ref="P5980">_xlfn.IFS(Table1[[#This Row],[Patient Waittime]]&lt;=15,"0-15",Table1[[#This Row],[Patient Waittime]]&lt;=30,"16-30",Table1[[#This Row],[Patient Waittime]]&lt;=45,"31-45",Table1[[#This Row],[Patient Waittime]]&lt;=60,"46-60",TRUE,"60+")</f>
        <v>31-45</v>
      </c>
      <c r="Q5980">
        <f>--(Table1[[#This Row],[Patient Waittime]]&lt;=30)</f>
        <v>0</v>
      </c>
      <c r="R5980">
        <f>--Table1[[#This Row],[Patient Admission Flag]]</f>
        <v>1</v>
      </c>
      <c r="S5980">
        <f>--AND(Table1[[#This Row],[WithinTarget]]=1,Table1[[#This Row],[Patient Satisfaction Score]]&gt;=7)</f>
        <v>0</v>
      </c>
      <c r="T5980" t="str">
        <f>IF(LEFT(Table1[[#This Row],[Patient Gender]],1)="F","Female","Male")</f>
        <v>Female</v>
      </c>
    </row>
    <row r="5981" spans="1:20" x14ac:dyDescent="0.3">
      <c r="A5981" t="s">
        <v>6085</v>
      </c>
      <c r="B5981" s="1">
        <v>45588.54583333333</v>
      </c>
      <c r="C5981" t="s">
        <v>13</v>
      </c>
      <c r="D5981">
        <v>75</v>
      </c>
      <c r="E5981" t="s">
        <v>12</v>
      </c>
      <c r="F5981" t="s">
        <v>11</v>
      </c>
      <c r="G5981" t="b">
        <v>1</v>
      </c>
      <c r="I5981">
        <v>47</v>
      </c>
      <c r="J5981" t="b">
        <v>1</v>
      </c>
      <c r="K5981">
        <f>YEAR(Table1[[#This Row],[Patient Admission Date]])</f>
        <v>2024</v>
      </c>
      <c r="L5981" t="str">
        <f>TEXT(Table1[[#This Row],[Patient Admission Date]],"mmm")</f>
        <v>Oct</v>
      </c>
      <c r="M5981" t="str">
        <f>TEXT(Table1[[#This Row],[Patient Admission Date]],"ddd")</f>
        <v>Wed</v>
      </c>
      <c r="N5981" t="str">
        <f>TEXT(INT(HOUR(Table1[[#This Row],[Patient Admission Date]])/3)*3,"00")&amp;"-"&amp;TEXT(INT(HOUR(Table1[[#This Row],[Patient Admission Date]])/3)*3+3,"00")</f>
        <v>12-15</v>
      </c>
      <c r="O5981" t="str" cm="1">
        <f t="array" ref="O5981">_xlfn.IFS(Table1[[#This Row],[Patient Age]]&lt;=14,"0-14",Table1[[#This Row],[Patient Age]]&lt;=29,"15-29",Table1[[#This Row],[Patient Age]]&lt;=44,"30-44",Table1[[#This Row],[Patient Age]]&lt;=59,"45-59",Table1[[#This Row],[Patient Age]]&lt;=74,"60-74",TRUE,"75+")</f>
        <v>75+</v>
      </c>
      <c r="P5981" t="str" cm="1">
        <f t="array" ref="P5981">_xlfn.IFS(Table1[[#This Row],[Patient Waittime]]&lt;=15,"0-15",Table1[[#This Row],[Patient Waittime]]&lt;=30,"16-30",Table1[[#This Row],[Patient Waittime]]&lt;=45,"31-45",Table1[[#This Row],[Patient Waittime]]&lt;=60,"46-60",TRUE,"60+")</f>
        <v>46-60</v>
      </c>
      <c r="Q5981">
        <f>--(Table1[[#This Row],[Patient Waittime]]&lt;=30)</f>
        <v>0</v>
      </c>
      <c r="R5981">
        <f>--Table1[[#This Row],[Patient Admission Flag]]</f>
        <v>1</v>
      </c>
      <c r="S5981">
        <f>--AND(Table1[[#This Row],[WithinTarget]]=1,Table1[[#This Row],[Patient Satisfaction Score]]&gt;=7)</f>
        <v>0</v>
      </c>
      <c r="T5981" t="str">
        <f>IF(LEFT(Table1[[#This Row],[Patient Gender]],1)="F","Female","Male")</f>
        <v>Female</v>
      </c>
    </row>
    <row r="5982" spans="1:20" x14ac:dyDescent="0.3">
      <c r="A5982" t="s">
        <v>6086</v>
      </c>
      <c r="B5982" s="1">
        <v>45470.5</v>
      </c>
      <c r="C5982" t="s">
        <v>13</v>
      </c>
      <c r="D5982">
        <v>8</v>
      </c>
      <c r="E5982" t="s">
        <v>12</v>
      </c>
      <c r="F5982" t="s">
        <v>11</v>
      </c>
      <c r="G5982" t="b">
        <v>1</v>
      </c>
      <c r="I5982">
        <v>21</v>
      </c>
      <c r="J5982" t="b">
        <v>1</v>
      </c>
      <c r="K5982">
        <f>YEAR(Table1[[#This Row],[Patient Admission Date]])</f>
        <v>2024</v>
      </c>
      <c r="L5982" t="str">
        <f>TEXT(Table1[[#This Row],[Patient Admission Date]],"mmm")</f>
        <v>Jun</v>
      </c>
      <c r="M5982" t="str">
        <f>TEXT(Table1[[#This Row],[Patient Admission Date]],"ddd")</f>
        <v>Thu</v>
      </c>
      <c r="N5982" t="str">
        <f>TEXT(INT(HOUR(Table1[[#This Row],[Patient Admission Date]])/3)*3,"00")&amp;"-"&amp;TEXT(INT(HOUR(Table1[[#This Row],[Patient Admission Date]])/3)*3+3,"00")</f>
        <v>12-15</v>
      </c>
      <c r="O5982" t="str" cm="1">
        <f t="array" ref="O5982">_xlfn.IFS(Table1[[#This Row],[Patient Age]]&lt;=14,"0-14",Table1[[#This Row],[Patient Age]]&lt;=29,"15-29",Table1[[#This Row],[Patient Age]]&lt;=44,"30-44",Table1[[#This Row],[Patient Age]]&lt;=59,"45-59",Table1[[#This Row],[Patient Age]]&lt;=74,"60-74",TRUE,"75+")</f>
        <v>0-14</v>
      </c>
      <c r="P5982" t="str" cm="1">
        <f t="array" ref="P5982">_xlfn.IFS(Table1[[#This Row],[Patient Waittime]]&lt;=15,"0-15",Table1[[#This Row],[Patient Waittime]]&lt;=30,"16-30",Table1[[#This Row],[Patient Waittime]]&lt;=45,"31-45",Table1[[#This Row],[Patient Waittime]]&lt;=60,"46-60",TRUE,"60+")</f>
        <v>16-30</v>
      </c>
      <c r="Q5982">
        <f>--(Table1[[#This Row],[Patient Waittime]]&lt;=30)</f>
        <v>1</v>
      </c>
      <c r="R5982">
        <f>--Table1[[#This Row],[Patient Admission Flag]]</f>
        <v>1</v>
      </c>
      <c r="S5982">
        <f>--AND(Table1[[#This Row],[WithinTarget]]=1,Table1[[#This Row],[Patient Satisfaction Score]]&gt;=7)</f>
        <v>0</v>
      </c>
      <c r="T5982" t="str">
        <f>IF(LEFT(Table1[[#This Row],[Patient Gender]],1)="F","Female","Male")</f>
        <v>Female</v>
      </c>
    </row>
    <row r="5983" spans="1:20" x14ac:dyDescent="0.3">
      <c r="A5983" t="s">
        <v>6087</v>
      </c>
      <c r="B5983" s="1">
        <v>45314.476388888892</v>
      </c>
      <c r="C5983" t="s">
        <v>13</v>
      </c>
      <c r="D5983">
        <v>15</v>
      </c>
      <c r="E5983" t="s">
        <v>12</v>
      </c>
      <c r="F5983" t="s">
        <v>11</v>
      </c>
      <c r="G5983" t="b">
        <v>1</v>
      </c>
      <c r="I5983">
        <v>52</v>
      </c>
      <c r="J5983" t="b">
        <v>1</v>
      </c>
      <c r="K5983">
        <f>YEAR(Table1[[#This Row],[Patient Admission Date]])</f>
        <v>2024</v>
      </c>
      <c r="L5983" t="str">
        <f>TEXT(Table1[[#This Row],[Patient Admission Date]],"mmm")</f>
        <v>Jan</v>
      </c>
      <c r="M5983" t="str">
        <f>TEXT(Table1[[#This Row],[Patient Admission Date]],"ddd")</f>
        <v>Tue</v>
      </c>
      <c r="N5983" t="str">
        <f>TEXT(INT(HOUR(Table1[[#This Row],[Patient Admission Date]])/3)*3,"00")&amp;"-"&amp;TEXT(INT(HOUR(Table1[[#This Row],[Patient Admission Date]])/3)*3+3,"00")</f>
        <v>09-12</v>
      </c>
      <c r="O5983" t="str" cm="1">
        <f t="array" ref="O5983">_xlfn.IFS(Table1[[#This Row],[Patient Age]]&lt;=14,"0-14",Table1[[#This Row],[Patient Age]]&lt;=29,"15-29",Table1[[#This Row],[Patient Age]]&lt;=44,"30-44",Table1[[#This Row],[Patient Age]]&lt;=59,"45-59",Table1[[#This Row],[Patient Age]]&lt;=74,"60-74",TRUE,"75+")</f>
        <v>15-29</v>
      </c>
      <c r="P5983" t="str" cm="1">
        <f t="array" ref="P5983">_xlfn.IFS(Table1[[#This Row],[Patient Waittime]]&lt;=15,"0-15",Table1[[#This Row],[Patient Waittime]]&lt;=30,"16-30",Table1[[#This Row],[Patient Waittime]]&lt;=45,"31-45",Table1[[#This Row],[Patient Waittime]]&lt;=60,"46-60",TRUE,"60+")</f>
        <v>46-60</v>
      </c>
      <c r="Q5983">
        <f>--(Table1[[#This Row],[Patient Waittime]]&lt;=30)</f>
        <v>0</v>
      </c>
      <c r="R5983">
        <f>--Table1[[#This Row],[Patient Admission Flag]]</f>
        <v>1</v>
      </c>
      <c r="S5983">
        <f>--AND(Table1[[#This Row],[WithinTarget]]=1,Table1[[#This Row],[Patient Satisfaction Score]]&gt;=7)</f>
        <v>0</v>
      </c>
      <c r="T5983" t="str">
        <f>IF(LEFT(Table1[[#This Row],[Patient Gender]],1)="F","Female","Male")</f>
        <v>Female</v>
      </c>
    </row>
    <row r="5984" spans="1:20" x14ac:dyDescent="0.3">
      <c r="A5984" t="s">
        <v>6088</v>
      </c>
      <c r="B5984" s="1">
        <v>45276.729861111111</v>
      </c>
      <c r="C5984" t="s">
        <v>13</v>
      </c>
      <c r="D5984">
        <v>19</v>
      </c>
      <c r="E5984" t="s">
        <v>12</v>
      </c>
      <c r="F5984" t="s">
        <v>11</v>
      </c>
      <c r="G5984" t="b">
        <v>1</v>
      </c>
      <c r="I5984">
        <v>36</v>
      </c>
      <c r="J5984" t="b">
        <v>1</v>
      </c>
      <c r="K5984">
        <f>YEAR(Table1[[#This Row],[Patient Admission Date]])</f>
        <v>2023</v>
      </c>
      <c r="L5984" t="str">
        <f>TEXT(Table1[[#This Row],[Patient Admission Date]],"mmm")</f>
        <v>Dec</v>
      </c>
      <c r="M5984" t="str">
        <f>TEXT(Table1[[#This Row],[Patient Admission Date]],"ddd")</f>
        <v>Sat</v>
      </c>
      <c r="N5984" t="str">
        <f>TEXT(INT(HOUR(Table1[[#This Row],[Patient Admission Date]])/3)*3,"00")&amp;"-"&amp;TEXT(INT(HOUR(Table1[[#This Row],[Patient Admission Date]])/3)*3+3,"00")</f>
        <v>15-18</v>
      </c>
      <c r="O5984" t="str" cm="1">
        <f t="array" ref="O5984">_xlfn.IFS(Table1[[#This Row],[Patient Age]]&lt;=14,"0-14",Table1[[#This Row],[Patient Age]]&lt;=29,"15-29",Table1[[#This Row],[Patient Age]]&lt;=44,"30-44",Table1[[#This Row],[Patient Age]]&lt;=59,"45-59",Table1[[#This Row],[Patient Age]]&lt;=74,"60-74",TRUE,"75+")</f>
        <v>15-29</v>
      </c>
      <c r="P5984" t="str" cm="1">
        <f t="array" ref="P5984">_xlfn.IFS(Table1[[#This Row],[Patient Waittime]]&lt;=15,"0-15",Table1[[#This Row],[Patient Waittime]]&lt;=30,"16-30",Table1[[#This Row],[Patient Waittime]]&lt;=45,"31-45",Table1[[#This Row],[Patient Waittime]]&lt;=60,"46-60",TRUE,"60+")</f>
        <v>31-45</v>
      </c>
      <c r="Q5984">
        <f>--(Table1[[#This Row],[Patient Waittime]]&lt;=30)</f>
        <v>0</v>
      </c>
      <c r="R5984">
        <f>--Table1[[#This Row],[Patient Admission Flag]]</f>
        <v>1</v>
      </c>
      <c r="S5984">
        <f>--AND(Table1[[#This Row],[WithinTarget]]=1,Table1[[#This Row],[Patient Satisfaction Score]]&gt;=7)</f>
        <v>0</v>
      </c>
      <c r="T5984" t="str">
        <f>IF(LEFT(Table1[[#This Row],[Patient Gender]],1)="F","Female","Male")</f>
        <v>Female</v>
      </c>
    </row>
    <row r="5985" spans="1:20" x14ac:dyDescent="0.3">
      <c r="A5985" t="s">
        <v>6089</v>
      </c>
      <c r="B5985" s="1">
        <v>45022.17291666667</v>
      </c>
      <c r="C5985" t="s">
        <v>13</v>
      </c>
      <c r="D5985">
        <v>28</v>
      </c>
      <c r="E5985" t="s">
        <v>12</v>
      </c>
      <c r="F5985" t="s">
        <v>11</v>
      </c>
      <c r="G5985" t="b">
        <v>1</v>
      </c>
      <c r="I5985">
        <v>21</v>
      </c>
      <c r="J5985" t="b">
        <v>1</v>
      </c>
      <c r="K5985">
        <f>YEAR(Table1[[#This Row],[Patient Admission Date]])</f>
        <v>2023</v>
      </c>
      <c r="L5985" t="str">
        <f>TEXT(Table1[[#This Row],[Patient Admission Date]],"mmm")</f>
        <v>Apr</v>
      </c>
      <c r="M5985" t="str">
        <f>TEXT(Table1[[#This Row],[Patient Admission Date]],"ddd")</f>
        <v>Thu</v>
      </c>
      <c r="N5985" t="str">
        <f>TEXT(INT(HOUR(Table1[[#This Row],[Patient Admission Date]])/3)*3,"00")&amp;"-"&amp;TEXT(INT(HOUR(Table1[[#This Row],[Patient Admission Date]])/3)*3+3,"00")</f>
        <v>03-06</v>
      </c>
      <c r="O5985" t="str" cm="1">
        <f t="array" ref="O5985">_xlfn.IFS(Table1[[#This Row],[Patient Age]]&lt;=14,"0-14",Table1[[#This Row],[Patient Age]]&lt;=29,"15-29",Table1[[#This Row],[Patient Age]]&lt;=44,"30-44",Table1[[#This Row],[Patient Age]]&lt;=59,"45-59",Table1[[#This Row],[Patient Age]]&lt;=74,"60-74",TRUE,"75+")</f>
        <v>15-29</v>
      </c>
      <c r="P5985" t="str" cm="1">
        <f t="array" ref="P5985">_xlfn.IFS(Table1[[#This Row],[Patient Waittime]]&lt;=15,"0-15",Table1[[#This Row],[Patient Waittime]]&lt;=30,"16-30",Table1[[#This Row],[Patient Waittime]]&lt;=45,"31-45",Table1[[#This Row],[Patient Waittime]]&lt;=60,"46-60",TRUE,"60+")</f>
        <v>16-30</v>
      </c>
      <c r="Q5985">
        <f>--(Table1[[#This Row],[Patient Waittime]]&lt;=30)</f>
        <v>1</v>
      </c>
      <c r="R5985">
        <f>--Table1[[#This Row],[Patient Admission Flag]]</f>
        <v>1</v>
      </c>
      <c r="S5985">
        <f>--AND(Table1[[#This Row],[WithinTarget]]=1,Table1[[#This Row],[Patient Satisfaction Score]]&gt;=7)</f>
        <v>0</v>
      </c>
      <c r="T5985" t="str">
        <f>IF(LEFT(Table1[[#This Row],[Patient Gender]],1)="F","Female","Male")</f>
        <v>Female</v>
      </c>
    </row>
    <row r="5986" spans="1:20" x14ac:dyDescent="0.3">
      <c r="A5986" t="s">
        <v>6090</v>
      </c>
      <c r="B5986" s="1">
        <v>45410.901388888888</v>
      </c>
      <c r="C5986" t="s">
        <v>13</v>
      </c>
      <c r="D5986">
        <v>11</v>
      </c>
      <c r="E5986" t="s">
        <v>12</v>
      </c>
      <c r="F5986" t="s">
        <v>11</v>
      </c>
      <c r="G5986" t="b">
        <v>1</v>
      </c>
      <c r="I5986">
        <v>32</v>
      </c>
      <c r="J5986" t="b">
        <v>1</v>
      </c>
      <c r="K5986">
        <f>YEAR(Table1[[#This Row],[Patient Admission Date]])</f>
        <v>2024</v>
      </c>
      <c r="L5986" t="str">
        <f>TEXT(Table1[[#This Row],[Patient Admission Date]],"mmm")</f>
        <v>Apr</v>
      </c>
      <c r="M5986" t="str">
        <f>TEXT(Table1[[#This Row],[Patient Admission Date]],"ddd")</f>
        <v>Sun</v>
      </c>
      <c r="N5986" t="str">
        <f>TEXT(INT(HOUR(Table1[[#This Row],[Patient Admission Date]])/3)*3,"00")&amp;"-"&amp;TEXT(INT(HOUR(Table1[[#This Row],[Patient Admission Date]])/3)*3+3,"00")</f>
        <v>21-24</v>
      </c>
      <c r="O5986" t="str" cm="1">
        <f t="array" ref="O5986">_xlfn.IFS(Table1[[#This Row],[Patient Age]]&lt;=14,"0-14",Table1[[#This Row],[Patient Age]]&lt;=29,"15-29",Table1[[#This Row],[Patient Age]]&lt;=44,"30-44",Table1[[#This Row],[Patient Age]]&lt;=59,"45-59",Table1[[#This Row],[Patient Age]]&lt;=74,"60-74",TRUE,"75+")</f>
        <v>0-14</v>
      </c>
      <c r="P5986" t="str" cm="1">
        <f t="array" ref="P5986">_xlfn.IFS(Table1[[#This Row],[Patient Waittime]]&lt;=15,"0-15",Table1[[#This Row],[Patient Waittime]]&lt;=30,"16-30",Table1[[#This Row],[Patient Waittime]]&lt;=45,"31-45",Table1[[#This Row],[Patient Waittime]]&lt;=60,"46-60",TRUE,"60+")</f>
        <v>31-45</v>
      </c>
      <c r="Q5986">
        <f>--(Table1[[#This Row],[Patient Waittime]]&lt;=30)</f>
        <v>0</v>
      </c>
      <c r="R5986">
        <f>--Table1[[#This Row],[Patient Admission Flag]]</f>
        <v>1</v>
      </c>
      <c r="S5986">
        <f>--AND(Table1[[#This Row],[WithinTarget]]=1,Table1[[#This Row],[Patient Satisfaction Score]]&gt;=7)</f>
        <v>0</v>
      </c>
      <c r="T5986" t="str">
        <f>IF(LEFT(Table1[[#This Row],[Patient Gender]],1)="F","Female","Male")</f>
        <v>Female</v>
      </c>
    </row>
    <row r="5987" spans="1:20" x14ac:dyDescent="0.3">
      <c r="A5987" t="s">
        <v>6091</v>
      </c>
      <c r="B5987" s="1">
        <v>45190.823611111111</v>
      </c>
      <c r="C5987" t="s">
        <v>13</v>
      </c>
      <c r="D5987">
        <v>2</v>
      </c>
      <c r="E5987" t="s">
        <v>12</v>
      </c>
      <c r="F5987" t="s">
        <v>11</v>
      </c>
      <c r="G5987" t="b">
        <v>1</v>
      </c>
      <c r="I5987">
        <v>47</v>
      </c>
      <c r="J5987" t="b">
        <v>1</v>
      </c>
      <c r="K5987">
        <f>YEAR(Table1[[#This Row],[Patient Admission Date]])</f>
        <v>2023</v>
      </c>
      <c r="L5987" t="str">
        <f>TEXT(Table1[[#This Row],[Patient Admission Date]],"mmm")</f>
        <v>Sep</v>
      </c>
      <c r="M5987" t="str">
        <f>TEXT(Table1[[#This Row],[Patient Admission Date]],"ddd")</f>
        <v>Thu</v>
      </c>
      <c r="N5987" t="str">
        <f>TEXT(INT(HOUR(Table1[[#This Row],[Patient Admission Date]])/3)*3,"00")&amp;"-"&amp;TEXT(INT(HOUR(Table1[[#This Row],[Patient Admission Date]])/3)*3+3,"00")</f>
        <v>18-21</v>
      </c>
      <c r="O5987" t="str" cm="1">
        <f t="array" ref="O5987">_xlfn.IFS(Table1[[#This Row],[Patient Age]]&lt;=14,"0-14",Table1[[#This Row],[Patient Age]]&lt;=29,"15-29",Table1[[#This Row],[Patient Age]]&lt;=44,"30-44",Table1[[#This Row],[Patient Age]]&lt;=59,"45-59",Table1[[#This Row],[Patient Age]]&lt;=74,"60-74",TRUE,"75+")</f>
        <v>0-14</v>
      </c>
      <c r="P5987" t="str" cm="1">
        <f t="array" ref="P5987">_xlfn.IFS(Table1[[#This Row],[Patient Waittime]]&lt;=15,"0-15",Table1[[#This Row],[Patient Waittime]]&lt;=30,"16-30",Table1[[#This Row],[Patient Waittime]]&lt;=45,"31-45",Table1[[#This Row],[Patient Waittime]]&lt;=60,"46-60",TRUE,"60+")</f>
        <v>46-60</v>
      </c>
      <c r="Q5987">
        <f>--(Table1[[#This Row],[Patient Waittime]]&lt;=30)</f>
        <v>0</v>
      </c>
      <c r="R5987">
        <f>--Table1[[#This Row],[Patient Admission Flag]]</f>
        <v>1</v>
      </c>
      <c r="S5987">
        <f>--AND(Table1[[#This Row],[WithinTarget]]=1,Table1[[#This Row],[Patient Satisfaction Score]]&gt;=7)</f>
        <v>0</v>
      </c>
      <c r="T5987" t="str">
        <f>IF(LEFT(Table1[[#This Row],[Patient Gender]],1)="F","Female","Male")</f>
        <v>Female</v>
      </c>
    </row>
    <row r="5988" spans="1:20" x14ac:dyDescent="0.3">
      <c r="A5988" t="s">
        <v>6092</v>
      </c>
      <c r="B5988" s="1">
        <v>45069.095833333333</v>
      </c>
      <c r="C5988" t="s">
        <v>13</v>
      </c>
      <c r="D5988">
        <v>37</v>
      </c>
      <c r="E5988" t="s">
        <v>12</v>
      </c>
      <c r="F5988" t="s">
        <v>11</v>
      </c>
      <c r="G5988" t="b">
        <v>1</v>
      </c>
      <c r="I5988">
        <v>21</v>
      </c>
      <c r="J5988" t="b">
        <v>1</v>
      </c>
      <c r="K5988">
        <f>YEAR(Table1[[#This Row],[Patient Admission Date]])</f>
        <v>2023</v>
      </c>
      <c r="L5988" t="str">
        <f>TEXT(Table1[[#This Row],[Patient Admission Date]],"mmm")</f>
        <v>May</v>
      </c>
      <c r="M5988" t="str">
        <f>TEXT(Table1[[#This Row],[Patient Admission Date]],"ddd")</f>
        <v>Tue</v>
      </c>
      <c r="N5988" t="str">
        <f>TEXT(INT(HOUR(Table1[[#This Row],[Patient Admission Date]])/3)*3,"00")&amp;"-"&amp;TEXT(INT(HOUR(Table1[[#This Row],[Patient Admission Date]])/3)*3+3,"00")</f>
        <v>00-03</v>
      </c>
      <c r="O5988" t="str" cm="1">
        <f t="array" ref="O5988">_xlfn.IFS(Table1[[#This Row],[Patient Age]]&lt;=14,"0-14",Table1[[#This Row],[Patient Age]]&lt;=29,"15-29",Table1[[#This Row],[Patient Age]]&lt;=44,"30-44",Table1[[#This Row],[Patient Age]]&lt;=59,"45-59",Table1[[#This Row],[Patient Age]]&lt;=74,"60-74",TRUE,"75+")</f>
        <v>30-44</v>
      </c>
      <c r="P5988" t="str" cm="1">
        <f t="array" ref="P5988">_xlfn.IFS(Table1[[#This Row],[Patient Waittime]]&lt;=15,"0-15",Table1[[#This Row],[Patient Waittime]]&lt;=30,"16-30",Table1[[#This Row],[Patient Waittime]]&lt;=45,"31-45",Table1[[#This Row],[Patient Waittime]]&lt;=60,"46-60",TRUE,"60+")</f>
        <v>16-30</v>
      </c>
      <c r="Q5988">
        <f>--(Table1[[#This Row],[Patient Waittime]]&lt;=30)</f>
        <v>1</v>
      </c>
      <c r="R5988">
        <f>--Table1[[#This Row],[Patient Admission Flag]]</f>
        <v>1</v>
      </c>
      <c r="S5988">
        <f>--AND(Table1[[#This Row],[WithinTarget]]=1,Table1[[#This Row],[Patient Satisfaction Score]]&gt;=7)</f>
        <v>0</v>
      </c>
      <c r="T5988" t="str">
        <f>IF(LEFT(Table1[[#This Row],[Patient Gender]],1)="F","Female","Male")</f>
        <v>Female</v>
      </c>
    </row>
    <row r="5989" spans="1:20" x14ac:dyDescent="0.3">
      <c r="A5989" t="s">
        <v>6093</v>
      </c>
      <c r="B5989" s="1">
        <v>45422.640277777777</v>
      </c>
      <c r="C5989" t="s">
        <v>13</v>
      </c>
      <c r="D5989">
        <v>69</v>
      </c>
      <c r="E5989" t="s">
        <v>12</v>
      </c>
      <c r="F5989" t="s">
        <v>11</v>
      </c>
      <c r="G5989" t="b">
        <v>1</v>
      </c>
      <c r="I5989">
        <v>29</v>
      </c>
      <c r="J5989" t="b">
        <v>1</v>
      </c>
      <c r="K5989">
        <f>YEAR(Table1[[#This Row],[Patient Admission Date]])</f>
        <v>2024</v>
      </c>
      <c r="L5989" t="str">
        <f>TEXT(Table1[[#This Row],[Patient Admission Date]],"mmm")</f>
        <v>May</v>
      </c>
      <c r="M5989" t="str">
        <f>TEXT(Table1[[#This Row],[Patient Admission Date]],"ddd")</f>
        <v>Fri</v>
      </c>
      <c r="N5989" t="str">
        <f>TEXT(INT(HOUR(Table1[[#This Row],[Patient Admission Date]])/3)*3,"00")&amp;"-"&amp;TEXT(INT(HOUR(Table1[[#This Row],[Patient Admission Date]])/3)*3+3,"00")</f>
        <v>15-18</v>
      </c>
      <c r="O5989" t="str" cm="1">
        <f t="array" ref="O5989">_xlfn.IFS(Table1[[#This Row],[Patient Age]]&lt;=14,"0-14",Table1[[#This Row],[Patient Age]]&lt;=29,"15-29",Table1[[#This Row],[Patient Age]]&lt;=44,"30-44",Table1[[#This Row],[Patient Age]]&lt;=59,"45-59",Table1[[#This Row],[Patient Age]]&lt;=74,"60-74",TRUE,"75+")</f>
        <v>60-74</v>
      </c>
      <c r="P5989" t="str" cm="1">
        <f t="array" ref="P5989">_xlfn.IFS(Table1[[#This Row],[Patient Waittime]]&lt;=15,"0-15",Table1[[#This Row],[Patient Waittime]]&lt;=30,"16-30",Table1[[#This Row],[Patient Waittime]]&lt;=45,"31-45",Table1[[#This Row],[Patient Waittime]]&lt;=60,"46-60",TRUE,"60+")</f>
        <v>16-30</v>
      </c>
      <c r="Q5989">
        <f>--(Table1[[#This Row],[Patient Waittime]]&lt;=30)</f>
        <v>1</v>
      </c>
      <c r="R5989">
        <f>--Table1[[#This Row],[Patient Admission Flag]]</f>
        <v>1</v>
      </c>
      <c r="S5989">
        <f>--AND(Table1[[#This Row],[WithinTarget]]=1,Table1[[#This Row],[Patient Satisfaction Score]]&gt;=7)</f>
        <v>0</v>
      </c>
      <c r="T5989" t="str">
        <f>IF(LEFT(Table1[[#This Row],[Patient Gender]],1)="F","Female","Male")</f>
        <v>Female</v>
      </c>
    </row>
    <row r="5990" spans="1:20" x14ac:dyDescent="0.3">
      <c r="A5990" t="s">
        <v>6094</v>
      </c>
      <c r="B5990" s="1">
        <v>45565.331944444442</v>
      </c>
      <c r="C5990" t="s">
        <v>13</v>
      </c>
      <c r="D5990">
        <v>35</v>
      </c>
      <c r="E5990" t="s">
        <v>12</v>
      </c>
      <c r="F5990" t="s">
        <v>11</v>
      </c>
      <c r="G5990" t="b">
        <v>1</v>
      </c>
      <c r="I5990">
        <v>57</v>
      </c>
      <c r="J5990" t="b">
        <v>1</v>
      </c>
      <c r="K5990">
        <f>YEAR(Table1[[#This Row],[Patient Admission Date]])</f>
        <v>2024</v>
      </c>
      <c r="L5990" t="str">
        <f>TEXT(Table1[[#This Row],[Patient Admission Date]],"mmm")</f>
        <v>Sep</v>
      </c>
      <c r="M5990" t="str">
        <f>TEXT(Table1[[#This Row],[Patient Admission Date]],"ddd")</f>
        <v>Mon</v>
      </c>
      <c r="N5990" t="str">
        <f>TEXT(INT(HOUR(Table1[[#This Row],[Patient Admission Date]])/3)*3,"00")&amp;"-"&amp;TEXT(INT(HOUR(Table1[[#This Row],[Patient Admission Date]])/3)*3+3,"00")</f>
        <v>06-09</v>
      </c>
      <c r="O5990" t="str" cm="1">
        <f t="array" ref="O5990">_xlfn.IFS(Table1[[#This Row],[Patient Age]]&lt;=14,"0-14",Table1[[#This Row],[Patient Age]]&lt;=29,"15-29",Table1[[#This Row],[Patient Age]]&lt;=44,"30-44",Table1[[#This Row],[Patient Age]]&lt;=59,"45-59",Table1[[#This Row],[Patient Age]]&lt;=74,"60-74",TRUE,"75+")</f>
        <v>30-44</v>
      </c>
      <c r="P5990" t="str" cm="1">
        <f t="array" ref="P5990">_xlfn.IFS(Table1[[#This Row],[Patient Waittime]]&lt;=15,"0-15",Table1[[#This Row],[Patient Waittime]]&lt;=30,"16-30",Table1[[#This Row],[Patient Waittime]]&lt;=45,"31-45",Table1[[#This Row],[Patient Waittime]]&lt;=60,"46-60",TRUE,"60+")</f>
        <v>46-60</v>
      </c>
      <c r="Q5990">
        <f>--(Table1[[#This Row],[Patient Waittime]]&lt;=30)</f>
        <v>0</v>
      </c>
      <c r="R5990">
        <f>--Table1[[#This Row],[Patient Admission Flag]]</f>
        <v>1</v>
      </c>
      <c r="S5990">
        <f>--AND(Table1[[#This Row],[WithinTarget]]=1,Table1[[#This Row],[Patient Satisfaction Score]]&gt;=7)</f>
        <v>0</v>
      </c>
      <c r="T5990" t="str">
        <f>IF(LEFT(Table1[[#This Row],[Patient Gender]],1)="F","Female","Male")</f>
        <v>Female</v>
      </c>
    </row>
    <row r="5991" spans="1:20" x14ac:dyDescent="0.3">
      <c r="A5991" t="s">
        <v>6095</v>
      </c>
      <c r="B5991" s="1">
        <v>45203.713888888888</v>
      </c>
      <c r="C5991" t="s">
        <v>13</v>
      </c>
      <c r="D5991">
        <v>2</v>
      </c>
      <c r="E5991" t="s">
        <v>12</v>
      </c>
      <c r="F5991" t="s">
        <v>11</v>
      </c>
      <c r="G5991" t="b">
        <v>1</v>
      </c>
      <c r="I5991">
        <v>35</v>
      </c>
      <c r="J5991" t="b">
        <v>1</v>
      </c>
      <c r="K5991">
        <f>YEAR(Table1[[#This Row],[Patient Admission Date]])</f>
        <v>2023</v>
      </c>
      <c r="L5991" t="str">
        <f>TEXT(Table1[[#This Row],[Patient Admission Date]],"mmm")</f>
        <v>Oct</v>
      </c>
      <c r="M5991" t="str">
        <f>TEXT(Table1[[#This Row],[Patient Admission Date]],"ddd")</f>
        <v>Wed</v>
      </c>
      <c r="N5991" t="str">
        <f>TEXT(INT(HOUR(Table1[[#This Row],[Patient Admission Date]])/3)*3,"00")&amp;"-"&amp;TEXT(INT(HOUR(Table1[[#This Row],[Patient Admission Date]])/3)*3+3,"00")</f>
        <v>15-18</v>
      </c>
      <c r="O5991" t="str" cm="1">
        <f t="array" ref="O5991">_xlfn.IFS(Table1[[#This Row],[Patient Age]]&lt;=14,"0-14",Table1[[#This Row],[Patient Age]]&lt;=29,"15-29",Table1[[#This Row],[Patient Age]]&lt;=44,"30-44",Table1[[#This Row],[Patient Age]]&lt;=59,"45-59",Table1[[#This Row],[Patient Age]]&lt;=74,"60-74",TRUE,"75+")</f>
        <v>0-14</v>
      </c>
      <c r="P5991" t="str" cm="1">
        <f t="array" ref="P5991">_xlfn.IFS(Table1[[#This Row],[Patient Waittime]]&lt;=15,"0-15",Table1[[#This Row],[Patient Waittime]]&lt;=30,"16-30",Table1[[#This Row],[Patient Waittime]]&lt;=45,"31-45",Table1[[#This Row],[Patient Waittime]]&lt;=60,"46-60",TRUE,"60+")</f>
        <v>31-45</v>
      </c>
      <c r="Q5991">
        <f>--(Table1[[#This Row],[Patient Waittime]]&lt;=30)</f>
        <v>0</v>
      </c>
      <c r="R5991">
        <f>--Table1[[#This Row],[Patient Admission Flag]]</f>
        <v>1</v>
      </c>
      <c r="S5991">
        <f>--AND(Table1[[#This Row],[WithinTarget]]=1,Table1[[#This Row],[Patient Satisfaction Score]]&gt;=7)</f>
        <v>0</v>
      </c>
      <c r="T5991" t="str">
        <f>IF(LEFT(Table1[[#This Row],[Patient Gender]],1)="F","Female","Male")</f>
        <v>Female</v>
      </c>
    </row>
    <row r="5992" spans="1:20" x14ac:dyDescent="0.3">
      <c r="A5992" t="s">
        <v>6096</v>
      </c>
      <c r="B5992" s="1">
        <v>45360.285416666666</v>
      </c>
      <c r="C5992" t="s">
        <v>13</v>
      </c>
      <c r="D5992">
        <v>31</v>
      </c>
      <c r="E5992" t="s">
        <v>12</v>
      </c>
      <c r="F5992" t="s">
        <v>11</v>
      </c>
      <c r="G5992" t="b">
        <v>1</v>
      </c>
      <c r="I5992">
        <v>44</v>
      </c>
      <c r="J5992" t="b">
        <v>1</v>
      </c>
      <c r="K5992">
        <f>YEAR(Table1[[#This Row],[Patient Admission Date]])</f>
        <v>2024</v>
      </c>
      <c r="L5992" t="str">
        <f>TEXT(Table1[[#This Row],[Patient Admission Date]],"mmm")</f>
        <v>Mar</v>
      </c>
      <c r="M5992" t="str">
        <f>TEXT(Table1[[#This Row],[Patient Admission Date]],"ddd")</f>
        <v>Sat</v>
      </c>
      <c r="N5992" t="str">
        <f>TEXT(INT(HOUR(Table1[[#This Row],[Patient Admission Date]])/3)*3,"00")&amp;"-"&amp;TEXT(INT(HOUR(Table1[[#This Row],[Patient Admission Date]])/3)*3+3,"00")</f>
        <v>06-09</v>
      </c>
      <c r="O5992" t="str" cm="1">
        <f t="array" ref="O5992">_xlfn.IFS(Table1[[#This Row],[Patient Age]]&lt;=14,"0-14",Table1[[#This Row],[Patient Age]]&lt;=29,"15-29",Table1[[#This Row],[Patient Age]]&lt;=44,"30-44",Table1[[#This Row],[Patient Age]]&lt;=59,"45-59",Table1[[#This Row],[Patient Age]]&lt;=74,"60-74",TRUE,"75+")</f>
        <v>30-44</v>
      </c>
      <c r="P5992" t="str" cm="1">
        <f t="array" ref="P5992">_xlfn.IFS(Table1[[#This Row],[Patient Waittime]]&lt;=15,"0-15",Table1[[#This Row],[Patient Waittime]]&lt;=30,"16-30",Table1[[#This Row],[Patient Waittime]]&lt;=45,"31-45",Table1[[#This Row],[Patient Waittime]]&lt;=60,"46-60",TRUE,"60+")</f>
        <v>31-45</v>
      </c>
      <c r="Q5992">
        <f>--(Table1[[#This Row],[Patient Waittime]]&lt;=30)</f>
        <v>0</v>
      </c>
      <c r="R5992">
        <f>--Table1[[#This Row],[Patient Admission Flag]]</f>
        <v>1</v>
      </c>
      <c r="S5992">
        <f>--AND(Table1[[#This Row],[WithinTarget]]=1,Table1[[#This Row],[Patient Satisfaction Score]]&gt;=7)</f>
        <v>0</v>
      </c>
      <c r="T5992" t="str">
        <f>IF(LEFT(Table1[[#This Row],[Patient Gender]],1)="F","Female","Male")</f>
        <v>Female</v>
      </c>
    </row>
    <row r="5993" spans="1:20" x14ac:dyDescent="0.3">
      <c r="A5993" t="s">
        <v>6097</v>
      </c>
      <c r="B5993" s="1">
        <v>45287.513888888891</v>
      </c>
      <c r="C5993" t="s">
        <v>13</v>
      </c>
      <c r="D5993">
        <v>72</v>
      </c>
      <c r="E5993" t="s">
        <v>12</v>
      </c>
      <c r="F5993" t="s">
        <v>11</v>
      </c>
      <c r="G5993" t="b">
        <v>1</v>
      </c>
      <c r="I5993">
        <v>52</v>
      </c>
      <c r="J5993" t="b">
        <v>1</v>
      </c>
      <c r="K5993">
        <f>YEAR(Table1[[#This Row],[Patient Admission Date]])</f>
        <v>2023</v>
      </c>
      <c r="L5993" t="str">
        <f>TEXT(Table1[[#This Row],[Patient Admission Date]],"mmm")</f>
        <v>Dec</v>
      </c>
      <c r="M5993" t="str">
        <f>TEXT(Table1[[#This Row],[Patient Admission Date]],"ddd")</f>
        <v>Wed</v>
      </c>
      <c r="N5993" t="str">
        <f>TEXT(INT(HOUR(Table1[[#This Row],[Patient Admission Date]])/3)*3,"00")&amp;"-"&amp;TEXT(INT(HOUR(Table1[[#This Row],[Patient Admission Date]])/3)*3+3,"00")</f>
        <v>12-15</v>
      </c>
      <c r="O5993" t="str" cm="1">
        <f t="array" ref="O5993">_xlfn.IFS(Table1[[#This Row],[Patient Age]]&lt;=14,"0-14",Table1[[#This Row],[Patient Age]]&lt;=29,"15-29",Table1[[#This Row],[Patient Age]]&lt;=44,"30-44",Table1[[#This Row],[Patient Age]]&lt;=59,"45-59",Table1[[#This Row],[Patient Age]]&lt;=74,"60-74",TRUE,"75+")</f>
        <v>60-74</v>
      </c>
      <c r="P5993" t="str" cm="1">
        <f t="array" ref="P5993">_xlfn.IFS(Table1[[#This Row],[Patient Waittime]]&lt;=15,"0-15",Table1[[#This Row],[Patient Waittime]]&lt;=30,"16-30",Table1[[#This Row],[Patient Waittime]]&lt;=45,"31-45",Table1[[#This Row],[Patient Waittime]]&lt;=60,"46-60",TRUE,"60+")</f>
        <v>46-60</v>
      </c>
      <c r="Q5993">
        <f>--(Table1[[#This Row],[Patient Waittime]]&lt;=30)</f>
        <v>0</v>
      </c>
      <c r="R5993">
        <f>--Table1[[#This Row],[Patient Admission Flag]]</f>
        <v>1</v>
      </c>
      <c r="S5993">
        <f>--AND(Table1[[#This Row],[WithinTarget]]=1,Table1[[#This Row],[Patient Satisfaction Score]]&gt;=7)</f>
        <v>0</v>
      </c>
      <c r="T5993" t="str">
        <f>IF(LEFT(Table1[[#This Row],[Patient Gender]],1)="F","Female","Male")</f>
        <v>Female</v>
      </c>
    </row>
    <row r="5994" spans="1:20" x14ac:dyDescent="0.3">
      <c r="A5994" t="s">
        <v>6098</v>
      </c>
      <c r="B5994" s="1">
        <v>45256.347222222219</v>
      </c>
      <c r="C5994" t="s">
        <v>13</v>
      </c>
      <c r="D5994">
        <v>41</v>
      </c>
      <c r="E5994" t="s">
        <v>12</v>
      </c>
      <c r="F5994" t="s">
        <v>11</v>
      </c>
      <c r="G5994" t="b">
        <v>1</v>
      </c>
      <c r="I5994">
        <v>51</v>
      </c>
      <c r="J5994" t="b">
        <v>1</v>
      </c>
      <c r="K5994">
        <f>YEAR(Table1[[#This Row],[Patient Admission Date]])</f>
        <v>2023</v>
      </c>
      <c r="L5994" t="str">
        <f>TEXT(Table1[[#This Row],[Patient Admission Date]],"mmm")</f>
        <v>Nov</v>
      </c>
      <c r="M5994" t="str">
        <f>TEXT(Table1[[#This Row],[Patient Admission Date]],"ddd")</f>
        <v>Sun</v>
      </c>
      <c r="N5994" t="str">
        <f>TEXT(INT(HOUR(Table1[[#This Row],[Patient Admission Date]])/3)*3,"00")&amp;"-"&amp;TEXT(INT(HOUR(Table1[[#This Row],[Patient Admission Date]])/3)*3+3,"00")</f>
        <v>06-09</v>
      </c>
      <c r="O5994" t="str" cm="1">
        <f t="array" ref="O5994">_xlfn.IFS(Table1[[#This Row],[Patient Age]]&lt;=14,"0-14",Table1[[#This Row],[Patient Age]]&lt;=29,"15-29",Table1[[#This Row],[Patient Age]]&lt;=44,"30-44",Table1[[#This Row],[Patient Age]]&lt;=59,"45-59",Table1[[#This Row],[Patient Age]]&lt;=74,"60-74",TRUE,"75+")</f>
        <v>30-44</v>
      </c>
      <c r="P5994" t="str" cm="1">
        <f t="array" ref="P5994">_xlfn.IFS(Table1[[#This Row],[Patient Waittime]]&lt;=15,"0-15",Table1[[#This Row],[Patient Waittime]]&lt;=30,"16-30",Table1[[#This Row],[Patient Waittime]]&lt;=45,"31-45",Table1[[#This Row],[Patient Waittime]]&lt;=60,"46-60",TRUE,"60+")</f>
        <v>46-60</v>
      </c>
      <c r="Q5994">
        <f>--(Table1[[#This Row],[Patient Waittime]]&lt;=30)</f>
        <v>0</v>
      </c>
      <c r="R5994">
        <f>--Table1[[#This Row],[Patient Admission Flag]]</f>
        <v>1</v>
      </c>
      <c r="S5994">
        <f>--AND(Table1[[#This Row],[WithinTarget]]=1,Table1[[#This Row],[Patient Satisfaction Score]]&gt;=7)</f>
        <v>0</v>
      </c>
      <c r="T5994" t="str">
        <f>IF(LEFT(Table1[[#This Row],[Patient Gender]],1)="F","Female","Male")</f>
        <v>Female</v>
      </c>
    </row>
    <row r="5995" spans="1:20" x14ac:dyDescent="0.3">
      <c r="A5995" t="s">
        <v>6099</v>
      </c>
      <c r="B5995" s="1">
        <v>45503.977777777778</v>
      </c>
      <c r="C5995" t="s">
        <v>13</v>
      </c>
      <c r="D5995">
        <v>10</v>
      </c>
      <c r="E5995" t="s">
        <v>12</v>
      </c>
      <c r="F5995" t="s">
        <v>11</v>
      </c>
      <c r="G5995" t="b">
        <v>1</v>
      </c>
      <c r="I5995">
        <v>20</v>
      </c>
      <c r="J5995" t="b">
        <v>1</v>
      </c>
      <c r="K5995">
        <f>YEAR(Table1[[#This Row],[Patient Admission Date]])</f>
        <v>2024</v>
      </c>
      <c r="L5995" t="str">
        <f>TEXT(Table1[[#This Row],[Patient Admission Date]],"mmm")</f>
        <v>Jul</v>
      </c>
      <c r="M5995" t="str">
        <f>TEXT(Table1[[#This Row],[Patient Admission Date]],"ddd")</f>
        <v>Tue</v>
      </c>
      <c r="N5995" t="str">
        <f>TEXT(INT(HOUR(Table1[[#This Row],[Patient Admission Date]])/3)*3,"00")&amp;"-"&amp;TEXT(INT(HOUR(Table1[[#This Row],[Patient Admission Date]])/3)*3+3,"00")</f>
        <v>21-24</v>
      </c>
      <c r="O5995" t="str" cm="1">
        <f t="array" ref="O5995">_xlfn.IFS(Table1[[#This Row],[Patient Age]]&lt;=14,"0-14",Table1[[#This Row],[Patient Age]]&lt;=29,"15-29",Table1[[#This Row],[Patient Age]]&lt;=44,"30-44",Table1[[#This Row],[Patient Age]]&lt;=59,"45-59",Table1[[#This Row],[Patient Age]]&lt;=74,"60-74",TRUE,"75+")</f>
        <v>0-14</v>
      </c>
      <c r="P5995" t="str" cm="1">
        <f t="array" ref="P5995">_xlfn.IFS(Table1[[#This Row],[Patient Waittime]]&lt;=15,"0-15",Table1[[#This Row],[Patient Waittime]]&lt;=30,"16-30",Table1[[#This Row],[Patient Waittime]]&lt;=45,"31-45",Table1[[#This Row],[Patient Waittime]]&lt;=60,"46-60",TRUE,"60+")</f>
        <v>16-30</v>
      </c>
      <c r="Q5995">
        <f>--(Table1[[#This Row],[Patient Waittime]]&lt;=30)</f>
        <v>1</v>
      </c>
      <c r="R5995">
        <f>--Table1[[#This Row],[Patient Admission Flag]]</f>
        <v>1</v>
      </c>
      <c r="S5995">
        <f>--AND(Table1[[#This Row],[WithinTarget]]=1,Table1[[#This Row],[Patient Satisfaction Score]]&gt;=7)</f>
        <v>0</v>
      </c>
      <c r="T5995" t="str">
        <f>IF(LEFT(Table1[[#This Row],[Patient Gender]],1)="F","Female","Male")</f>
        <v>Female</v>
      </c>
    </row>
    <row r="5996" spans="1:20" x14ac:dyDescent="0.3">
      <c r="A5996" t="s">
        <v>6100</v>
      </c>
      <c r="B5996" s="1">
        <v>45380.538194444445</v>
      </c>
      <c r="C5996" t="s">
        <v>13</v>
      </c>
      <c r="D5996">
        <v>65</v>
      </c>
      <c r="E5996" t="s">
        <v>12</v>
      </c>
      <c r="F5996" t="s">
        <v>11</v>
      </c>
      <c r="G5996" t="b">
        <v>1</v>
      </c>
      <c r="I5996">
        <v>25</v>
      </c>
      <c r="J5996" t="b">
        <v>1</v>
      </c>
      <c r="K5996">
        <f>YEAR(Table1[[#This Row],[Patient Admission Date]])</f>
        <v>2024</v>
      </c>
      <c r="L5996" t="str">
        <f>TEXT(Table1[[#This Row],[Patient Admission Date]],"mmm")</f>
        <v>Mar</v>
      </c>
      <c r="M5996" t="str">
        <f>TEXT(Table1[[#This Row],[Patient Admission Date]],"ddd")</f>
        <v>Fri</v>
      </c>
      <c r="N5996" t="str">
        <f>TEXT(INT(HOUR(Table1[[#This Row],[Patient Admission Date]])/3)*3,"00")&amp;"-"&amp;TEXT(INT(HOUR(Table1[[#This Row],[Patient Admission Date]])/3)*3+3,"00")</f>
        <v>12-15</v>
      </c>
      <c r="O5996" t="str" cm="1">
        <f t="array" ref="O5996">_xlfn.IFS(Table1[[#This Row],[Patient Age]]&lt;=14,"0-14",Table1[[#This Row],[Patient Age]]&lt;=29,"15-29",Table1[[#This Row],[Patient Age]]&lt;=44,"30-44",Table1[[#This Row],[Patient Age]]&lt;=59,"45-59",Table1[[#This Row],[Patient Age]]&lt;=74,"60-74",TRUE,"75+")</f>
        <v>60-74</v>
      </c>
      <c r="P5996" t="str" cm="1">
        <f t="array" ref="P5996">_xlfn.IFS(Table1[[#This Row],[Patient Waittime]]&lt;=15,"0-15",Table1[[#This Row],[Patient Waittime]]&lt;=30,"16-30",Table1[[#This Row],[Patient Waittime]]&lt;=45,"31-45",Table1[[#This Row],[Patient Waittime]]&lt;=60,"46-60",TRUE,"60+")</f>
        <v>16-30</v>
      </c>
      <c r="Q5996">
        <f>--(Table1[[#This Row],[Patient Waittime]]&lt;=30)</f>
        <v>1</v>
      </c>
      <c r="R5996">
        <f>--Table1[[#This Row],[Patient Admission Flag]]</f>
        <v>1</v>
      </c>
      <c r="S5996">
        <f>--AND(Table1[[#This Row],[WithinTarget]]=1,Table1[[#This Row],[Patient Satisfaction Score]]&gt;=7)</f>
        <v>0</v>
      </c>
      <c r="T5996" t="str">
        <f>IF(LEFT(Table1[[#This Row],[Patient Gender]],1)="F","Female","Male")</f>
        <v>Female</v>
      </c>
    </row>
    <row r="5997" spans="1:20" x14ac:dyDescent="0.3">
      <c r="A5997" t="s">
        <v>6101</v>
      </c>
      <c r="B5997" s="1">
        <v>45337.606944444444</v>
      </c>
      <c r="C5997" t="s">
        <v>13</v>
      </c>
      <c r="D5997">
        <v>71</v>
      </c>
      <c r="E5997" t="s">
        <v>12</v>
      </c>
      <c r="F5997" t="s">
        <v>11</v>
      </c>
      <c r="G5997" t="b">
        <v>1</v>
      </c>
      <c r="I5997">
        <v>42</v>
      </c>
      <c r="J5997" t="b">
        <v>1</v>
      </c>
      <c r="K5997">
        <f>YEAR(Table1[[#This Row],[Patient Admission Date]])</f>
        <v>2024</v>
      </c>
      <c r="L5997" t="str">
        <f>TEXT(Table1[[#This Row],[Patient Admission Date]],"mmm")</f>
        <v>Feb</v>
      </c>
      <c r="M5997" t="str">
        <f>TEXT(Table1[[#This Row],[Patient Admission Date]],"ddd")</f>
        <v>Thu</v>
      </c>
      <c r="N5997" t="str">
        <f>TEXT(INT(HOUR(Table1[[#This Row],[Patient Admission Date]])/3)*3,"00")&amp;"-"&amp;TEXT(INT(HOUR(Table1[[#This Row],[Patient Admission Date]])/3)*3+3,"00")</f>
        <v>12-15</v>
      </c>
      <c r="O5997" t="str" cm="1">
        <f t="array" ref="O5997">_xlfn.IFS(Table1[[#This Row],[Patient Age]]&lt;=14,"0-14",Table1[[#This Row],[Patient Age]]&lt;=29,"15-29",Table1[[#This Row],[Patient Age]]&lt;=44,"30-44",Table1[[#This Row],[Patient Age]]&lt;=59,"45-59",Table1[[#This Row],[Patient Age]]&lt;=74,"60-74",TRUE,"75+")</f>
        <v>60-74</v>
      </c>
      <c r="P5997" t="str" cm="1">
        <f t="array" ref="P5997">_xlfn.IFS(Table1[[#This Row],[Patient Waittime]]&lt;=15,"0-15",Table1[[#This Row],[Patient Waittime]]&lt;=30,"16-30",Table1[[#This Row],[Patient Waittime]]&lt;=45,"31-45",Table1[[#This Row],[Patient Waittime]]&lt;=60,"46-60",TRUE,"60+")</f>
        <v>31-45</v>
      </c>
      <c r="Q5997">
        <f>--(Table1[[#This Row],[Patient Waittime]]&lt;=30)</f>
        <v>0</v>
      </c>
      <c r="R5997">
        <f>--Table1[[#This Row],[Patient Admission Flag]]</f>
        <v>1</v>
      </c>
      <c r="S5997">
        <f>--AND(Table1[[#This Row],[WithinTarget]]=1,Table1[[#This Row],[Patient Satisfaction Score]]&gt;=7)</f>
        <v>0</v>
      </c>
      <c r="T5997" t="str">
        <f>IF(LEFT(Table1[[#This Row],[Patient Gender]],1)="F","Female","Male")</f>
        <v>Female</v>
      </c>
    </row>
    <row r="5998" spans="1:20" x14ac:dyDescent="0.3">
      <c r="A5998" t="s">
        <v>6102</v>
      </c>
      <c r="B5998" s="1">
        <v>45386.179861111108</v>
      </c>
      <c r="C5998" t="s">
        <v>13</v>
      </c>
      <c r="D5998">
        <v>15</v>
      </c>
      <c r="E5998" t="s">
        <v>12</v>
      </c>
      <c r="F5998" t="s">
        <v>11</v>
      </c>
      <c r="G5998" t="b">
        <v>1</v>
      </c>
      <c r="I5998">
        <v>44</v>
      </c>
      <c r="J5998" t="b">
        <v>1</v>
      </c>
      <c r="K5998">
        <f>YEAR(Table1[[#This Row],[Patient Admission Date]])</f>
        <v>2024</v>
      </c>
      <c r="L5998" t="str">
        <f>TEXT(Table1[[#This Row],[Patient Admission Date]],"mmm")</f>
        <v>Apr</v>
      </c>
      <c r="M5998" t="str">
        <f>TEXT(Table1[[#This Row],[Patient Admission Date]],"ddd")</f>
        <v>Thu</v>
      </c>
      <c r="N5998" t="str">
        <f>TEXT(INT(HOUR(Table1[[#This Row],[Patient Admission Date]])/3)*3,"00")&amp;"-"&amp;TEXT(INT(HOUR(Table1[[#This Row],[Patient Admission Date]])/3)*3+3,"00")</f>
        <v>03-06</v>
      </c>
      <c r="O5998" t="str" cm="1">
        <f t="array" ref="O5998">_xlfn.IFS(Table1[[#This Row],[Patient Age]]&lt;=14,"0-14",Table1[[#This Row],[Patient Age]]&lt;=29,"15-29",Table1[[#This Row],[Patient Age]]&lt;=44,"30-44",Table1[[#This Row],[Patient Age]]&lt;=59,"45-59",Table1[[#This Row],[Patient Age]]&lt;=74,"60-74",TRUE,"75+")</f>
        <v>15-29</v>
      </c>
      <c r="P5998" t="str" cm="1">
        <f t="array" ref="P5998">_xlfn.IFS(Table1[[#This Row],[Patient Waittime]]&lt;=15,"0-15",Table1[[#This Row],[Patient Waittime]]&lt;=30,"16-30",Table1[[#This Row],[Patient Waittime]]&lt;=45,"31-45",Table1[[#This Row],[Patient Waittime]]&lt;=60,"46-60",TRUE,"60+")</f>
        <v>31-45</v>
      </c>
      <c r="Q5998">
        <f>--(Table1[[#This Row],[Patient Waittime]]&lt;=30)</f>
        <v>0</v>
      </c>
      <c r="R5998">
        <f>--Table1[[#This Row],[Patient Admission Flag]]</f>
        <v>1</v>
      </c>
      <c r="S5998">
        <f>--AND(Table1[[#This Row],[WithinTarget]]=1,Table1[[#This Row],[Patient Satisfaction Score]]&gt;=7)</f>
        <v>0</v>
      </c>
      <c r="T5998" t="str">
        <f>IF(LEFT(Table1[[#This Row],[Patient Gender]],1)="F","Female","Male")</f>
        <v>Female</v>
      </c>
    </row>
    <row r="5999" spans="1:20" x14ac:dyDescent="0.3">
      <c r="A5999" t="s">
        <v>6103</v>
      </c>
      <c r="B5999" s="1">
        <v>45353.657638888886</v>
      </c>
      <c r="C5999" t="s">
        <v>13</v>
      </c>
      <c r="D5999">
        <v>44</v>
      </c>
      <c r="E5999" t="s">
        <v>12</v>
      </c>
      <c r="F5999" t="s">
        <v>11</v>
      </c>
      <c r="G5999" t="b">
        <v>1</v>
      </c>
      <c r="I5999">
        <v>14</v>
      </c>
      <c r="J5999" t="b">
        <v>1</v>
      </c>
      <c r="K5999">
        <f>YEAR(Table1[[#This Row],[Patient Admission Date]])</f>
        <v>2024</v>
      </c>
      <c r="L5999" t="str">
        <f>TEXT(Table1[[#This Row],[Patient Admission Date]],"mmm")</f>
        <v>Mar</v>
      </c>
      <c r="M5999" t="str">
        <f>TEXT(Table1[[#This Row],[Patient Admission Date]],"ddd")</f>
        <v>Sat</v>
      </c>
      <c r="N5999" t="str">
        <f>TEXT(INT(HOUR(Table1[[#This Row],[Patient Admission Date]])/3)*3,"00")&amp;"-"&amp;TEXT(INT(HOUR(Table1[[#This Row],[Patient Admission Date]])/3)*3+3,"00")</f>
        <v>15-18</v>
      </c>
      <c r="O5999" t="str" cm="1">
        <f t="array" ref="O5999">_xlfn.IFS(Table1[[#This Row],[Patient Age]]&lt;=14,"0-14",Table1[[#This Row],[Patient Age]]&lt;=29,"15-29",Table1[[#This Row],[Patient Age]]&lt;=44,"30-44",Table1[[#This Row],[Patient Age]]&lt;=59,"45-59",Table1[[#This Row],[Patient Age]]&lt;=74,"60-74",TRUE,"75+")</f>
        <v>30-44</v>
      </c>
      <c r="P5999" t="str" cm="1">
        <f t="array" ref="P5999">_xlfn.IFS(Table1[[#This Row],[Patient Waittime]]&lt;=15,"0-15",Table1[[#This Row],[Patient Waittime]]&lt;=30,"16-30",Table1[[#This Row],[Patient Waittime]]&lt;=45,"31-45",Table1[[#This Row],[Patient Waittime]]&lt;=60,"46-60",TRUE,"60+")</f>
        <v>0-15</v>
      </c>
      <c r="Q5999">
        <f>--(Table1[[#This Row],[Patient Waittime]]&lt;=30)</f>
        <v>1</v>
      </c>
      <c r="R5999">
        <f>--Table1[[#This Row],[Patient Admission Flag]]</f>
        <v>1</v>
      </c>
      <c r="S5999">
        <f>--AND(Table1[[#This Row],[WithinTarget]]=1,Table1[[#This Row],[Patient Satisfaction Score]]&gt;=7)</f>
        <v>0</v>
      </c>
      <c r="T5999" t="str">
        <f>IF(LEFT(Table1[[#This Row],[Patient Gender]],1)="F","Female","Male")</f>
        <v>Female</v>
      </c>
    </row>
    <row r="6000" spans="1:20" x14ac:dyDescent="0.3">
      <c r="A6000" t="s">
        <v>6104</v>
      </c>
      <c r="B6000" s="1">
        <v>45334.020138888889</v>
      </c>
      <c r="C6000" t="s">
        <v>13</v>
      </c>
      <c r="D6000">
        <v>40</v>
      </c>
      <c r="E6000" t="s">
        <v>12</v>
      </c>
      <c r="F6000" t="s">
        <v>11</v>
      </c>
      <c r="G6000" t="b">
        <v>1</v>
      </c>
      <c r="I6000">
        <v>16</v>
      </c>
      <c r="J6000" t="b">
        <v>1</v>
      </c>
      <c r="K6000">
        <f>YEAR(Table1[[#This Row],[Patient Admission Date]])</f>
        <v>2024</v>
      </c>
      <c r="L6000" t="str">
        <f>TEXT(Table1[[#This Row],[Patient Admission Date]],"mmm")</f>
        <v>Feb</v>
      </c>
      <c r="M6000" t="str">
        <f>TEXT(Table1[[#This Row],[Patient Admission Date]],"ddd")</f>
        <v>Mon</v>
      </c>
      <c r="N6000" t="str">
        <f>TEXT(INT(HOUR(Table1[[#This Row],[Patient Admission Date]])/3)*3,"00")&amp;"-"&amp;TEXT(INT(HOUR(Table1[[#This Row],[Patient Admission Date]])/3)*3+3,"00")</f>
        <v>00-03</v>
      </c>
      <c r="O6000" t="str" cm="1">
        <f t="array" ref="O6000">_xlfn.IFS(Table1[[#This Row],[Patient Age]]&lt;=14,"0-14",Table1[[#This Row],[Patient Age]]&lt;=29,"15-29",Table1[[#This Row],[Patient Age]]&lt;=44,"30-44",Table1[[#This Row],[Patient Age]]&lt;=59,"45-59",Table1[[#This Row],[Patient Age]]&lt;=74,"60-74",TRUE,"75+")</f>
        <v>30-44</v>
      </c>
      <c r="P6000" t="str" cm="1">
        <f t="array" ref="P6000">_xlfn.IFS(Table1[[#This Row],[Patient Waittime]]&lt;=15,"0-15",Table1[[#This Row],[Patient Waittime]]&lt;=30,"16-30",Table1[[#This Row],[Patient Waittime]]&lt;=45,"31-45",Table1[[#This Row],[Patient Waittime]]&lt;=60,"46-60",TRUE,"60+")</f>
        <v>16-30</v>
      </c>
      <c r="Q6000">
        <f>--(Table1[[#This Row],[Patient Waittime]]&lt;=30)</f>
        <v>1</v>
      </c>
      <c r="R6000">
        <f>--Table1[[#This Row],[Patient Admission Flag]]</f>
        <v>1</v>
      </c>
      <c r="S6000">
        <f>--AND(Table1[[#This Row],[WithinTarget]]=1,Table1[[#This Row],[Patient Satisfaction Score]]&gt;=7)</f>
        <v>0</v>
      </c>
      <c r="T6000" t="str">
        <f>IF(LEFT(Table1[[#This Row],[Patient Gender]],1)="F","Female","Male")</f>
        <v>Female</v>
      </c>
    </row>
    <row r="6001" spans="1:20" x14ac:dyDescent="0.3">
      <c r="A6001" t="s">
        <v>6105</v>
      </c>
      <c r="B6001" s="1">
        <v>45482.495833333334</v>
      </c>
      <c r="C6001" t="s">
        <v>13</v>
      </c>
      <c r="D6001">
        <v>50</v>
      </c>
      <c r="E6001" t="s">
        <v>12</v>
      </c>
      <c r="F6001" t="s">
        <v>11</v>
      </c>
      <c r="G6001" t="b">
        <v>1</v>
      </c>
      <c r="I6001">
        <v>27</v>
      </c>
      <c r="J6001" t="b">
        <v>1</v>
      </c>
      <c r="K6001">
        <f>YEAR(Table1[[#This Row],[Patient Admission Date]])</f>
        <v>2024</v>
      </c>
      <c r="L6001" t="str">
        <f>TEXT(Table1[[#This Row],[Patient Admission Date]],"mmm")</f>
        <v>Jul</v>
      </c>
      <c r="M6001" t="str">
        <f>TEXT(Table1[[#This Row],[Patient Admission Date]],"ddd")</f>
        <v>Tue</v>
      </c>
      <c r="N6001" t="str">
        <f>TEXT(INT(HOUR(Table1[[#This Row],[Patient Admission Date]])/3)*3,"00")&amp;"-"&amp;TEXT(INT(HOUR(Table1[[#This Row],[Patient Admission Date]])/3)*3+3,"00")</f>
        <v>09-12</v>
      </c>
      <c r="O6001" t="str" cm="1">
        <f t="array" ref="O6001">_xlfn.IFS(Table1[[#This Row],[Patient Age]]&lt;=14,"0-14",Table1[[#This Row],[Patient Age]]&lt;=29,"15-29",Table1[[#This Row],[Patient Age]]&lt;=44,"30-44",Table1[[#This Row],[Patient Age]]&lt;=59,"45-59",Table1[[#This Row],[Patient Age]]&lt;=74,"60-74",TRUE,"75+")</f>
        <v>45-59</v>
      </c>
      <c r="P6001" t="str" cm="1">
        <f t="array" ref="P6001">_xlfn.IFS(Table1[[#This Row],[Patient Waittime]]&lt;=15,"0-15",Table1[[#This Row],[Patient Waittime]]&lt;=30,"16-30",Table1[[#This Row],[Patient Waittime]]&lt;=45,"31-45",Table1[[#This Row],[Patient Waittime]]&lt;=60,"46-60",TRUE,"60+")</f>
        <v>16-30</v>
      </c>
      <c r="Q6001">
        <f>--(Table1[[#This Row],[Patient Waittime]]&lt;=30)</f>
        <v>1</v>
      </c>
      <c r="R6001">
        <f>--Table1[[#This Row],[Patient Admission Flag]]</f>
        <v>1</v>
      </c>
      <c r="S6001">
        <f>--AND(Table1[[#This Row],[WithinTarget]]=1,Table1[[#This Row],[Patient Satisfaction Score]]&gt;=7)</f>
        <v>0</v>
      </c>
      <c r="T6001" t="str">
        <f>IF(LEFT(Table1[[#This Row],[Patient Gender]],1)="F","Female","Male")</f>
        <v>Female</v>
      </c>
    </row>
    <row r="6002" spans="1:20" x14ac:dyDescent="0.3">
      <c r="A6002" t="s">
        <v>6106</v>
      </c>
      <c r="B6002" s="1">
        <v>45136.295138888891</v>
      </c>
      <c r="C6002" t="s">
        <v>13</v>
      </c>
      <c r="D6002">
        <v>23</v>
      </c>
      <c r="E6002" t="s">
        <v>12</v>
      </c>
      <c r="F6002" t="s">
        <v>11</v>
      </c>
      <c r="G6002" t="b">
        <v>1</v>
      </c>
      <c r="I6002">
        <v>38</v>
      </c>
      <c r="J6002" t="b">
        <v>1</v>
      </c>
      <c r="K6002">
        <f>YEAR(Table1[[#This Row],[Patient Admission Date]])</f>
        <v>2023</v>
      </c>
      <c r="L6002" t="str">
        <f>TEXT(Table1[[#This Row],[Patient Admission Date]],"mmm")</f>
        <v>Jul</v>
      </c>
      <c r="M6002" t="str">
        <f>TEXT(Table1[[#This Row],[Patient Admission Date]],"ddd")</f>
        <v>Sat</v>
      </c>
      <c r="N6002" t="str">
        <f>TEXT(INT(HOUR(Table1[[#This Row],[Patient Admission Date]])/3)*3,"00")&amp;"-"&amp;TEXT(INT(HOUR(Table1[[#This Row],[Patient Admission Date]])/3)*3+3,"00")</f>
        <v>06-09</v>
      </c>
      <c r="O6002" t="str" cm="1">
        <f t="array" ref="O6002">_xlfn.IFS(Table1[[#This Row],[Patient Age]]&lt;=14,"0-14",Table1[[#This Row],[Patient Age]]&lt;=29,"15-29",Table1[[#This Row],[Patient Age]]&lt;=44,"30-44",Table1[[#This Row],[Patient Age]]&lt;=59,"45-59",Table1[[#This Row],[Patient Age]]&lt;=74,"60-74",TRUE,"75+")</f>
        <v>15-29</v>
      </c>
      <c r="P6002" t="str" cm="1">
        <f t="array" ref="P6002">_xlfn.IFS(Table1[[#This Row],[Patient Waittime]]&lt;=15,"0-15",Table1[[#This Row],[Patient Waittime]]&lt;=30,"16-30",Table1[[#This Row],[Patient Waittime]]&lt;=45,"31-45",Table1[[#This Row],[Patient Waittime]]&lt;=60,"46-60",TRUE,"60+")</f>
        <v>31-45</v>
      </c>
      <c r="Q6002">
        <f>--(Table1[[#This Row],[Patient Waittime]]&lt;=30)</f>
        <v>0</v>
      </c>
      <c r="R6002">
        <f>--Table1[[#This Row],[Patient Admission Flag]]</f>
        <v>1</v>
      </c>
      <c r="S6002">
        <f>--AND(Table1[[#This Row],[WithinTarget]]=1,Table1[[#This Row],[Patient Satisfaction Score]]&gt;=7)</f>
        <v>0</v>
      </c>
      <c r="T6002" t="str">
        <f>IF(LEFT(Table1[[#This Row],[Patient Gender]],1)="F","Female","Male")</f>
        <v>Female</v>
      </c>
    </row>
    <row r="6003" spans="1:20" x14ac:dyDescent="0.3">
      <c r="A6003" t="s">
        <v>6107</v>
      </c>
      <c r="B6003" s="1">
        <v>45051.8</v>
      </c>
      <c r="C6003" t="s">
        <v>13</v>
      </c>
      <c r="D6003">
        <v>40</v>
      </c>
      <c r="E6003" t="s">
        <v>12</v>
      </c>
      <c r="F6003" t="s">
        <v>11</v>
      </c>
      <c r="G6003" t="b">
        <v>1</v>
      </c>
      <c r="I6003">
        <v>32</v>
      </c>
      <c r="J6003" t="b">
        <v>1</v>
      </c>
      <c r="K6003">
        <f>YEAR(Table1[[#This Row],[Patient Admission Date]])</f>
        <v>2023</v>
      </c>
      <c r="L6003" t="str">
        <f>TEXT(Table1[[#This Row],[Patient Admission Date]],"mmm")</f>
        <v>May</v>
      </c>
      <c r="M6003" t="str">
        <f>TEXT(Table1[[#This Row],[Patient Admission Date]],"ddd")</f>
        <v>Fri</v>
      </c>
      <c r="N6003" t="str">
        <f>TEXT(INT(HOUR(Table1[[#This Row],[Patient Admission Date]])/3)*3,"00")&amp;"-"&amp;TEXT(INT(HOUR(Table1[[#This Row],[Patient Admission Date]])/3)*3+3,"00")</f>
        <v>18-21</v>
      </c>
      <c r="O6003" t="str" cm="1">
        <f t="array" ref="O6003">_xlfn.IFS(Table1[[#This Row],[Patient Age]]&lt;=14,"0-14",Table1[[#This Row],[Patient Age]]&lt;=29,"15-29",Table1[[#This Row],[Patient Age]]&lt;=44,"30-44",Table1[[#This Row],[Patient Age]]&lt;=59,"45-59",Table1[[#This Row],[Patient Age]]&lt;=74,"60-74",TRUE,"75+")</f>
        <v>30-44</v>
      </c>
      <c r="P6003" t="str" cm="1">
        <f t="array" ref="P6003">_xlfn.IFS(Table1[[#This Row],[Patient Waittime]]&lt;=15,"0-15",Table1[[#This Row],[Patient Waittime]]&lt;=30,"16-30",Table1[[#This Row],[Patient Waittime]]&lt;=45,"31-45",Table1[[#This Row],[Patient Waittime]]&lt;=60,"46-60",TRUE,"60+")</f>
        <v>31-45</v>
      </c>
      <c r="Q6003">
        <f>--(Table1[[#This Row],[Patient Waittime]]&lt;=30)</f>
        <v>0</v>
      </c>
      <c r="R6003">
        <f>--Table1[[#This Row],[Patient Admission Flag]]</f>
        <v>1</v>
      </c>
      <c r="S6003">
        <f>--AND(Table1[[#This Row],[WithinTarget]]=1,Table1[[#This Row],[Patient Satisfaction Score]]&gt;=7)</f>
        <v>0</v>
      </c>
      <c r="T6003" t="str">
        <f>IF(LEFT(Table1[[#This Row],[Patient Gender]],1)="F","Female","Male")</f>
        <v>Female</v>
      </c>
    </row>
    <row r="6004" spans="1:20" x14ac:dyDescent="0.3">
      <c r="A6004" t="s">
        <v>6108</v>
      </c>
      <c r="B6004" s="1">
        <v>45197.180555555555</v>
      </c>
      <c r="C6004" t="s">
        <v>13</v>
      </c>
      <c r="D6004">
        <v>13</v>
      </c>
      <c r="E6004" t="s">
        <v>12</v>
      </c>
      <c r="F6004" t="s">
        <v>11</v>
      </c>
      <c r="G6004" t="b">
        <v>1</v>
      </c>
      <c r="I6004">
        <v>29</v>
      </c>
      <c r="J6004" t="b">
        <v>1</v>
      </c>
      <c r="K6004">
        <f>YEAR(Table1[[#This Row],[Patient Admission Date]])</f>
        <v>2023</v>
      </c>
      <c r="L6004" t="str">
        <f>TEXT(Table1[[#This Row],[Patient Admission Date]],"mmm")</f>
        <v>Sep</v>
      </c>
      <c r="M6004" t="str">
        <f>TEXT(Table1[[#This Row],[Patient Admission Date]],"ddd")</f>
        <v>Thu</v>
      </c>
      <c r="N6004" t="str">
        <f>TEXT(INT(HOUR(Table1[[#This Row],[Patient Admission Date]])/3)*3,"00")&amp;"-"&amp;TEXT(INT(HOUR(Table1[[#This Row],[Patient Admission Date]])/3)*3+3,"00")</f>
        <v>03-06</v>
      </c>
      <c r="O6004" t="str" cm="1">
        <f t="array" ref="O6004">_xlfn.IFS(Table1[[#This Row],[Patient Age]]&lt;=14,"0-14",Table1[[#This Row],[Patient Age]]&lt;=29,"15-29",Table1[[#This Row],[Patient Age]]&lt;=44,"30-44",Table1[[#This Row],[Patient Age]]&lt;=59,"45-59",Table1[[#This Row],[Patient Age]]&lt;=74,"60-74",TRUE,"75+")</f>
        <v>0-14</v>
      </c>
      <c r="P6004" t="str" cm="1">
        <f t="array" ref="P6004">_xlfn.IFS(Table1[[#This Row],[Patient Waittime]]&lt;=15,"0-15",Table1[[#This Row],[Patient Waittime]]&lt;=30,"16-30",Table1[[#This Row],[Patient Waittime]]&lt;=45,"31-45",Table1[[#This Row],[Patient Waittime]]&lt;=60,"46-60",TRUE,"60+")</f>
        <v>16-30</v>
      </c>
      <c r="Q6004">
        <f>--(Table1[[#This Row],[Patient Waittime]]&lt;=30)</f>
        <v>1</v>
      </c>
      <c r="R6004">
        <f>--Table1[[#This Row],[Patient Admission Flag]]</f>
        <v>1</v>
      </c>
      <c r="S6004">
        <f>--AND(Table1[[#This Row],[WithinTarget]]=1,Table1[[#This Row],[Patient Satisfaction Score]]&gt;=7)</f>
        <v>0</v>
      </c>
      <c r="T6004" t="str">
        <f>IF(LEFT(Table1[[#This Row],[Patient Gender]],1)="F","Female","Male")</f>
        <v>Female</v>
      </c>
    </row>
    <row r="6005" spans="1:20" x14ac:dyDescent="0.3">
      <c r="A6005" t="s">
        <v>6109</v>
      </c>
      <c r="B6005" s="1">
        <v>45436.177777777775</v>
      </c>
      <c r="C6005" t="s">
        <v>13</v>
      </c>
      <c r="D6005">
        <v>33</v>
      </c>
      <c r="E6005" t="s">
        <v>12</v>
      </c>
      <c r="F6005" t="s">
        <v>11</v>
      </c>
      <c r="G6005" t="b">
        <v>1</v>
      </c>
      <c r="I6005">
        <v>60</v>
      </c>
      <c r="J6005" t="b">
        <v>1</v>
      </c>
      <c r="K6005">
        <f>YEAR(Table1[[#This Row],[Patient Admission Date]])</f>
        <v>2024</v>
      </c>
      <c r="L6005" t="str">
        <f>TEXT(Table1[[#This Row],[Patient Admission Date]],"mmm")</f>
        <v>May</v>
      </c>
      <c r="M6005" t="str">
        <f>TEXT(Table1[[#This Row],[Patient Admission Date]],"ddd")</f>
        <v>Fri</v>
      </c>
      <c r="N6005" t="str">
        <f>TEXT(INT(HOUR(Table1[[#This Row],[Patient Admission Date]])/3)*3,"00")&amp;"-"&amp;TEXT(INT(HOUR(Table1[[#This Row],[Patient Admission Date]])/3)*3+3,"00")</f>
        <v>03-06</v>
      </c>
      <c r="O6005" t="str" cm="1">
        <f t="array" ref="O6005">_xlfn.IFS(Table1[[#This Row],[Patient Age]]&lt;=14,"0-14",Table1[[#This Row],[Patient Age]]&lt;=29,"15-29",Table1[[#This Row],[Patient Age]]&lt;=44,"30-44",Table1[[#This Row],[Patient Age]]&lt;=59,"45-59",Table1[[#This Row],[Patient Age]]&lt;=74,"60-74",TRUE,"75+")</f>
        <v>30-44</v>
      </c>
      <c r="P6005" t="str" cm="1">
        <f t="array" ref="P6005">_xlfn.IFS(Table1[[#This Row],[Patient Waittime]]&lt;=15,"0-15",Table1[[#This Row],[Patient Waittime]]&lt;=30,"16-30",Table1[[#This Row],[Patient Waittime]]&lt;=45,"31-45",Table1[[#This Row],[Patient Waittime]]&lt;=60,"46-60",TRUE,"60+")</f>
        <v>46-60</v>
      </c>
      <c r="Q6005">
        <f>--(Table1[[#This Row],[Patient Waittime]]&lt;=30)</f>
        <v>0</v>
      </c>
      <c r="R6005">
        <f>--Table1[[#This Row],[Patient Admission Flag]]</f>
        <v>1</v>
      </c>
      <c r="S6005">
        <f>--AND(Table1[[#This Row],[WithinTarget]]=1,Table1[[#This Row],[Patient Satisfaction Score]]&gt;=7)</f>
        <v>0</v>
      </c>
      <c r="T6005" t="str">
        <f>IF(LEFT(Table1[[#This Row],[Patient Gender]],1)="F","Female","Male")</f>
        <v>Female</v>
      </c>
    </row>
    <row r="6006" spans="1:20" x14ac:dyDescent="0.3">
      <c r="A6006" t="s">
        <v>6110</v>
      </c>
      <c r="B6006" s="1">
        <v>45517.728472222225</v>
      </c>
      <c r="C6006" t="s">
        <v>13</v>
      </c>
      <c r="D6006">
        <v>50</v>
      </c>
      <c r="E6006" t="s">
        <v>12</v>
      </c>
      <c r="F6006" t="s">
        <v>11</v>
      </c>
      <c r="G6006" t="b">
        <v>1</v>
      </c>
      <c r="I6006">
        <v>42</v>
      </c>
      <c r="J6006" t="b">
        <v>1</v>
      </c>
      <c r="K6006">
        <f>YEAR(Table1[[#This Row],[Patient Admission Date]])</f>
        <v>2024</v>
      </c>
      <c r="L6006" t="str">
        <f>TEXT(Table1[[#This Row],[Patient Admission Date]],"mmm")</f>
        <v>Aug</v>
      </c>
      <c r="M6006" t="str">
        <f>TEXT(Table1[[#This Row],[Patient Admission Date]],"ddd")</f>
        <v>Tue</v>
      </c>
      <c r="N6006" t="str">
        <f>TEXT(INT(HOUR(Table1[[#This Row],[Patient Admission Date]])/3)*3,"00")&amp;"-"&amp;TEXT(INT(HOUR(Table1[[#This Row],[Patient Admission Date]])/3)*3+3,"00")</f>
        <v>15-18</v>
      </c>
      <c r="O6006" t="str" cm="1">
        <f t="array" ref="O6006">_xlfn.IFS(Table1[[#This Row],[Patient Age]]&lt;=14,"0-14",Table1[[#This Row],[Patient Age]]&lt;=29,"15-29",Table1[[#This Row],[Patient Age]]&lt;=44,"30-44",Table1[[#This Row],[Patient Age]]&lt;=59,"45-59",Table1[[#This Row],[Patient Age]]&lt;=74,"60-74",TRUE,"75+")</f>
        <v>45-59</v>
      </c>
      <c r="P6006" t="str" cm="1">
        <f t="array" ref="P6006">_xlfn.IFS(Table1[[#This Row],[Patient Waittime]]&lt;=15,"0-15",Table1[[#This Row],[Patient Waittime]]&lt;=30,"16-30",Table1[[#This Row],[Patient Waittime]]&lt;=45,"31-45",Table1[[#This Row],[Patient Waittime]]&lt;=60,"46-60",TRUE,"60+")</f>
        <v>31-45</v>
      </c>
      <c r="Q6006">
        <f>--(Table1[[#This Row],[Patient Waittime]]&lt;=30)</f>
        <v>0</v>
      </c>
      <c r="R6006">
        <f>--Table1[[#This Row],[Patient Admission Flag]]</f>
        <v>1</v>
      </c>
      <c r="S6006">
        <f>--AND(Table1[[#This Row],[WithinTarget]]=1,Table1[[#This Row],[Patient Satisfaction Score]]&gt;=7)</f>
        <v>0</v>
      </c>
      <c r="T6006" t="str">
        <f>IF(LEFT(Table1[[#This Row],[Patient Gender]],1)="F","Female","Male")</f>
        <v>Female</v>
      </c>
    </row>
    <row r="6007" spans="1:20" x14ac:dyDescent="0.3">
      <c r="A6007" t="s">
        <v>6111</v>
      </c>
      <c r="B6007" s="1">
        <v>45566.097222222219</v>
      </c>
      <c r="C6007" t="s">
        <v>13</v>
      </c>
      <c r="D6007">
        <v>24</v>
      </c>
      <c r="E6007" t="s">
        <v>12</v>
      </c>
      <c r="F6007" t="s">
        <v>11</v>
      </c>
      <c r="G6007" t="b">
        <v>1</v>
      </c>
      <c r="I6007">
        <v>53</v>
      </c>
      <c r="J6007" t="b">
        <v>1</v>
      </c>
      <c r="K6007">
        <f>YEAR(Table1[[#This Row],[Patient Admission Date]])</f>
        <v>2024</v>
      </c>
      <c r="L6007" t="str">
        <f>TEXT(Table1[[#This Row],[Patient Admission Date]],"mmm")</f>
        <v>Oct</v>
      </c>
      <c r="M6007" t="str">
        <f>TEXT(Table1[[#This Row],[Patient Admission Date]],"ddd")</f>
        <v>Tue</v>
      </c>
      <c r="N6007" t="str">
        <f>TEXT(INT(HOUR(Table1[[#This Row],[Patient Admission Date]])/3)*3,"00")&amp;"-"&amp;TEXT(INT(HOUR(Table1[[#This Row],[Patient Admission Date]])/3)*3+3,"00")</f>
        <v>00-03</v>
      </c>
      <c r="O6007" t="str" cm="1">
        <f t="array" ref="O6007">_xlfn.IFS(Table1[[#This Row],[Patient Age]]&lt;=14,"0-14",Table1[[#This Row],[Patient Age]]&lt;=29,"15-29",Table1[[#This Row],[Patient Age]]&lt;=44,"30-44",Table1[[#This Row],[Patient Age]]&lt;=59,"45-59",Table1[[#This Row],[Patient Age]]&lt;=74,"60-74",TRUE,"75+")</f>
        <v>15-29</v>
      </c>
      <c r="P6007" t="str" cm="1">
        <f t="array" ref="P6007">_xlfn.IFS(Table1[[#This Row],[Patient Waittime]]&lt;=15,"0-15",Table1[[#This Row],[Patient Waittime]]&lt;=30,"16-30",Table1[[#This Row],[Patient Waittime]]&lt;=45,"31-45",Table1[[#This Row],[Patient Waittime]]&lt;=60,"46-60",TRUE,"60+")</f>
        <v>46-60</v>
      </c>
      <c r="Q6007">
        <f>--(Table1[[#This Row],[Patient Waittime]]&lt;=30)</f>
        <v>0</v>
      </c>
      <c r="R6007">
        <f>--Table1[[#This Row],[Patient Admission Flag]]</f>
        <v>1</v>
      </c>
      <c r="S6007">
        <f>--AND(Table1[[#This Row],[WithinTarget]]=1,Table1[[#This Row],[Patient Satisfaction Score]]&gt;=7)</f>
        <v>0</v>
      </c>
      <c r="T6007" t="str">
        <f>IF(LEFT(Table1[[#This Row],[Patient Gender]],1)="F","Female","Male")</f>
        <v>Female</v>
      </c>
    </row>
    <row r="6008" spans="1:20" x14ac:dyDescent="0.3">
      <c r="A6008" t="s">
        <v>6112</v>
      </c>
      <c r="B6008" s="1">
        <v>45553.113888888889</v>
      </c>
      <c r="C6008" t="s">
        <v>13</v>
      </c>
      <c r="D6008">
        <v>60</v>
      </c>
      <c r="E6008" t="s">
        <v>12</v>
      </c>
      <c r="F6008" t="s">
        <v>11</v>
      </c>
      <c r="G6008" t="b">
        <v>1</v>
      </c>
      <c r="I6008">
        <v>20</v>
      </c>
      <c r="J6008" t="b">
        <v>1</v>
      </c>
      <c r="K6008">
        <f>YEAR(Table1[[#This Row],[Patient Admission Date]])</f>
        <v>2024</v>
      </c>
      <c r="L6008" t="str">
        <f>TEXT(Table1[[#This Row],[Patient Admission Date]],"mmm")</f>
        <v>Sep</v>
      </c>
      <c r="M6008" t="str">
        <f>TEXT(Table1[[#This Row],[Patient Admission Date]],"ddd")</f>
        <v>Wed</v>
      </c>
      <c r="N6008" t="str">
        <f>TEXT(INT(HOUR(Table1[[#This Row],[Patient Admission Date]])/3)*3,"00")&amp;"-"&amp;TEXT(INT(HOUR(Table1[[#This Row],[Patient Admission Date]])/3)*3+3,"00")</f>
        <v>00-03</v>
      </c>
      <c r="O6008" t="str" cm="1">
        <f t="array" ref="O6008">_xlfn.IFS(Table1[[#This Row],[Patient Age]]&lt;=14,"0-14",Table1[[#This Row],[Patient Age]]&lt;=29,"15-29",Table1[[#This Row],[Patient Age]]&lt;=44,"30-44",Table1[[#This Row],[Patient Age]]&lt;=59,"45-59",Table1[[#This Row],[Patient Age]]&lt;=74,"60-74",TRUE,"75+")</f>
        <v>60-74</v>
      </c>
      <c r="P6008" t="str" cm="1">
        <f t="array" ref="P6008">_xlfn.IFS(Table1[[#This Row],[Patient Waittime]]&lt;=15,"0-15",Table1[[#This Row],[Patient Waittime]]&lt;=30,"16-30",Table1[[#This Row],[Patient Waittime]]&lt;=45,"31-45",Table1[[#This Row],[Patient Waittime]]&lt;=60,"46-60",TRUE,"60+")</f>
        <v>16-30</v>
      </c>
      <c r="Q6008">
        <f>--(Table1[[#This Row],[Patient Waittime]]&lt;=30)</f>
        <v>1</v>
      </c>
      <c r="R6008">
        <f>--Table1[[#This Row],[Patient Admission Flag]]</f>
        <v>1</v>
      </c>
      <c r="S6008">
        <f>--AND(Table1[[#This Row],[WithinTarget]]=1,Table1[[#This Row],[Patient Satisfaction Score]]&gt;=7)</f>
        <v>0</v>
      </c>
      <c r="T6008" t="str">
        <f>IF(LEFT(Table1[[#This Row],[Patient Gender]],1)="F","Female","Male")</f>
        <v>Female</v>
      </c>
    </row>
    <row r="6009" spans="1:20" x14ac:dyDescent="0.3">
      <c r="A6009" t="s">
        <v>6113</v>
      </c>
      <c r="B6009" s="1">
        <v>45375.341666666667</v>
      </c>
      <c r="C6009" t="s">
        <v>13</v>
      </c>
      <c r="D6009">
        <v>53</v>
      </c>
      <c r="E6009" t="s">
        <v>12</v>
      </c>
      <c r="F6009" t="s">
        <v>11</v>
      </c>
      <c r="G6009" t="b">
        <v>1</v>
      </c>
      <c r="I6009">
        <v>14</v>
      </c>
      <c r="J6009" t="b">
        <v>1</v>
      </c>
      <c r="K6009">
        <f>YEAR(Table1[[#This Row],[Patient Admission Date]])</f>
        <v>2024</v>
      </c>
      <c r="L6009" t="str">
        <f>TEXT(Table1[[#This Row],[Patient Admission Date]],"mmm")</f>
        <v>Mar</v>
      </c>
      <c r="M6009" t="str">
        <f>TEXT(Table1[[#This Row],[Patient Admission Date]],"ddd")</f>
        <v>Sun</v>
      </c>
      <c r="N6009" t="str">
        <f>TEXT(INT(HOUR(Table1[[#This Row],[Patient Admission Date]])/3)*3,"00")&amp;"-"&amp;TEXT(INT(HOUR(Table1[[#This Row],[Patient Admission Date]])/3)*3+3,"00")</f>
        <v>06-09</v>
      </c>
      <c r="O6009" t="str" cm="1">
        <f t="array" ref="O6009">_xlfn.IFS(Table1[[#This Row],[Patient Age]]&lt;=14,"0-14",Table1[[#This Row],[Patient Age]]&lt;=29,"15-29",Table1[[#This Row],[Patient Age]]&lt;=44,"30-44",Table1[[#This Row],[Patient Age]]&lt;=59,"45-59",Table1[[#This Row],[Patient Age]]&lt;=74,"60-74",TRUE,"75+")</f>
        <v>45-59</v>
      </c>
      <c r="P6009" t="str" cm="1">
        <f t="array" ref="P6009">_xlfn.IFS(Table1[[#This Row],[Patient Waittime]]&lt;=15,"0-15",Table1[[#This Row],[Patient Waittime]]&lt;=30,"16-30",Table1[[#This Row],[Patient Waittime]]&lt;=45,"31-45",Table1[[#This Row],[Patient Waittime]]&lt;=60,"46-60",TRUE,"60+")</f>
        <v>0-15</v>
      </c>
      <c r="Q6009">
        <f>--(Table1[[#This Row],[Patient Waittime]]&lt;=30)</f>
        <v>1</v>
      </c>
      <c r="R6009">
        <f>--Table1[[#This Row],[Patient Admission Flag]]</f>
        <v>1</v>
      </c>
      <c r="S6009">
        <f>--AND(Table1[[#This Row],[WithinTarget]]=1,Table1[[#This Row],[Patient Satisfaction Score]]&gt;=7)</f>
        <v>0</v>
      </c>
      <c r="T6009" t="str">
        <f>IF(LEFT(Table1[[#This Row],[Patient Gender]],1)="F","Female","Male")</f>
        <v>Female</v>
      </c>
    </row>
    <row r="6010" spans="1:20" x14ac:dyDescent="0.3">
      <c r="A6010" t="s">
        <v>6114</v>
      </c>
      <c r="B6010" s="1">
        <v>45212.274305555555</v>
      </c>
      <c r="C6010" t="s">
        <v>13</v>
      </c>
      <c r="D6010">
        <v>36</v>
      </c>
      <c r="E6010" t="s">
        <v>12</v>
      </c>
      <c r="F6010" t="s">
        <v>11</v>
      </c>
      <c r="G6010" t="b">
        <v>1</v>
      </c>
      <c r="I6010">
        <v>33</v>
      </c>
      <c r="J6010" t="b">
        <v>1</v>
      </c>
      <c r="K6010">
        <f>YEAR(Table1[[#This Row],[Patient Admission Date]])</f>
        <v>2023</v>
      </c>
      <c r="L6010" t="str">
        <f>TEXT(Table1[[#This Row],[Patient Admission Date]],"mmm")</f>
        <v>Oct</v>
      </c>
      <c r="M6010" t="str">
        <f>TEXT(Table1[[#This Row],[Patient Admission Date]],"ddd")</f>
        <v>Fri</v>
      </c>
      <c r="N6010" t="str">
        <f>TEXT(INT(HOUR(Table1[[#This Row],[Patient Admission Date]])/3)*3,"00")&amp;"-"&amp;TEXT(INT(HOUR(Table1[[#This Row],[Patient Admission Date]])/3)*3+3,"00")</f>
        <v>06-09</v>
      </c>
      <c r="O6010" t="str" cm="1">
        <f t="array" ref="O6010">_xlfn.IFS(Table1[[#This Row],[Patient Age]]&lt;=14,"0-14",Table1[[#This Row],[Patient Age]]&lt;=29,"15-29",Table1[[#This Row],[Patient Age]]&lt;=44,"30-44",Table1[[#This Row],[Patient Age]]&lt;=59,"45-59",Table1[[#This Row],[Patient Age]]&lt;=74,"60-74",TRUE,"75+")</f>
        <v>30-44</v>
      </c>
      <c r="P6010" t="str" cm="1">
        <f t="array" ref="P6010">_xlfn.IFS(Table1[[#This Row],[Patient Waittime]]&lt;=15,"0-15",Table1[[#This Row],[Patient Waittime]]&lt;=30,"16-30",Table1[[#This Row],[Patient Waittime]]&lt;=45,"31-45",Table1[[#This Row],[Patient Waittime]]&lt;=60,"46-60",TRUE,"60+")</f>
        <v>31-45</v>
      </c>
      <c r="Q6010">
        <f>--(Table1[[#This Row],[Patient Waittime]]&lt;=30)</f>
        <v>0</v>
      </c>
      <c r="R6010">
        <f>--Table1[[#This Row],[Patient Admission Flag]]</f>
        <v>1</v>
      </c>
      <c r="S6010">
        <f>--AND(Table1[[#This Row],[WithinTarget]]=1,Table1[[#This Row],[Patient Satisfaction Score]]&gt;=7)</f>
        <v>0</v>
      </c>
      <c r="T6010" t="str">
        <f>IF(LEFT(Table1[[#This Row],[Patient Gender]],1)="F","Female","Male")</f>
        <v>Female</v>
      </c>
    </row>
    <row r="6011" spans="1:20" x14ac:dyDescent="0.3">
      <c r="A6011" t="s">
        <v>6115</v>
      </c>
      <c r="B6011" s="1">
        <v>45514.790972222225</v>
      </c>
      <c r="C6011" t="s">
        <v>13</v>
      </c>
      <c r="D6011">
        <v>67</v>
      </c>
      <c r="E6011" t="s">
        <v>12</v>
      </c>
      <c r="F6011" t="s">
        <v>11</v>
      </c>
      <c r="G6011" t="b">
        <v>1</v>
      </c>
      <c r="I6011">
        <v>44</v>
      </c>
      <c r="J6011" t="b">
        <v>1</v>
      </c>
      <c r="K6011">
        <f>YEAR(Table1[[#This Row],[Patient Admission Date]])</f>
        <v>2024</v>
      </c>
      <c r="L6011" t="str">
        <f>TEXT(Table1[[#This Row],[Patient Admission Date]],"mmm")</f>
        <v>Aug</v>
      </c>
      <c r="M6011" t="str">
        <f>TEXT(Table1[[#This Row],[Patient Admission Date]],"ddd")</f>
        <v>Sat</v>
      </c>
      <c r="N6011" t="str">
        <f>TEXT(INT(HOUR(Table1[[#This Row],[Patient Admission Date]])/3)*3,"00")&amp;"-"&amp;TEXT(INT(HOUR(Table1[[#This Row],[Patient Admission Date]])/3)*3+3,"00")</f>
        <v>18-21</v>
      </c>
      <c r="O6011" t="str" cm="1">
        <f t="array" ref="O6011">_xlfn.IFS(Table1[[#This Row],[Patient Age]]&lt;=14,"0-14",Table1[[#This Row],[Patient Age]]&lt;=29,"15-29",Table1[[#This Row],[Patient Age]]&lt;=44,"30-44",Table1[[#This Row],[Patient Age]]&lt;=59,"45-59",Table1[[#This Row],[Patient Age]]&lt;=74,"60-74",TRUE,"75+")</f>
        <v>60-74</v>
      </c>
      <c r="P6011" t="str" cm="1">
        <f t="array" ref="P6011">_xlfn.IFS(Table1[[#This Row],[Patient Waittime]]&lt;=15,"0-15",Table1[[#This Row],[Patient Waittime]]&lt;=30,"16-30",Table1[[#This Row],[Patient Waittime]]&lt;=45,"31-45",Table1[[#This Row],[Patient Waittime]]&lt;=60,"46-60",TRUE,"60+")</f>
        <v>31-45</v>
      </c>
      <c r="Q6011">
        <f>--(Table1[[#This Row],[Patient Waittime]]&lt;=30)</f>
        <v>0</v>
      </c>
      <c r="R6011">
        <f>--Table1[[#This Row],[Patient Admission Flag]]</f>
        <v>1</v>
      </c>
      <c r="S6011">
        <f>--AND(Table1[[#This Row],[WithinTarget]]=1,Table1[[#This Row],[Patient Satisfaction Score]]&gt;=7)</f>
        <v>0</v>
      </c>
      <c r="T6011" t="str">
        <f>IF(LEFT(Table1[[#This Row],[Patient Gender]],1)="F","Female","Male")</f>
        <v>Female</v>
      </c>
    </row>
    <row r="6012" spans="1:20" x14ac:dyDescent="0.3">
      <c r="A6012" t="s">
        <v>6116</v>
      </c>
      <c r="B6012" s="1">
        <v>45567.756249999999</v>
      </c>
      <c r="C6012" t="s">
        <v>13</v>
      </c>
      <c r="D6012">
        <v>62</v>
      </c>
      <c r="E6012" t="s">
        <v>12</v>
      </c>
      <c r="F6012" t="s">
        <v>11</v>
      </c>
      <c r="G6012" t="b">
        <v>1</v>
      </c>
      <c r="I6012">
        <v>47</v>
      </c>
      <c r="J6012" t="b">
        <v>1</v>
      </c>
      <c r="K6012">
        <f>YEAR(Table1[[#This Row],[Patient Admission Date]])</f>
        <v>2024</v>
      </c>
      <c r="L6012" t="str">
        <f>TEXT(Table1[[#This Row],[Patient Admission Date]],"mmm")</f>
        <v>Oct</v>
      </c>
      <c r="M6012" t="str">
        <f>TEXT(Table1[[#This Row],[Patient Admission Date]],"ddd")</f>
        <v>Wed</v>
      </c>
      <c r="N6012" t="str">
        <f>TEXT(INT(HOUR(Table1[[#This Row],[Patient Admission Date]])/3)*3,"00")&amp;"-"&amp;TEXT(INT(HOUR(Table1[[#This Row],[Patient Admission Date]])/3)*3+3,"00")</f>
        <v>18-21</v>
      </c>
      <c r="O6012" t="str" cm="1">
        <f t="array" ref="O6012">_xlfn.IFS(Table1[[#This Row],[Patient Age]]&lt;=14,"0-14",Table1[[#This Row],[Patient Age]]&lt;=29,"15-29",Table1[[#This Row],[Patient Age]]&lt;=44,"30-44",Table1[[#This Row],[Patient Age]]&lt;=59,"45-59",Table1[[#This Row],[Patient Age]]&lt;=74,"60-74",TRUE,"75+")</f>
        <v>60-74</v>
      </c>
      <c r="P6012" t="str" cm="1">
        <f t="array" ref="P6012">_xlfn.IFS(Table1[[#This Row],[Patient Waittime]]&lt;=15,"0-15",Table1[[#This Row],[Patient Waittime]]&lt;=30,"16-30",Table1[[#This Row],[Patient Waittime]]&lt;=45,"31-45",Table1[[#This Row],[Patient Waittime]]&lt;=60,"46-60",TRUE,"60+")</f>
        <v>46-60</v>
      </c>
      <c r="Q6012">
        <f>--(Table1[[#This Row],[Patient Waittime]]&lt;=30)</f>
        <v>0</v>
      </c>
      <c r="R6012">
        <f>--Table1[[#This Row],[Patient Admission Flag]]</f>
        <v>1</v>
      </c>
      <c r="S6012">
        <f>--AND(Table1[[#This Row],[WithinTarget]]=1,Table1[[#This Row],[Patient Satisfaction Score]]&gt;=7)</f>
        <v>0</v>
      </c>
      <c r="T6012" t="str">
        <f>IF(LEFT(Table1[[#This Row],[Patient Gender]],1)="F","Female","Male")</f>
        <v>Female</v>
      </c>
    </row>
    <row r="6013" spans="1:20" x14ac:dyDescent="0.3">
      <c r="A6013" t="s">
        <v>6117</v>
      </c>
      <c r="B6013" s="1">
        <v>45041.981249999997</v>
      </c>
      <c r="C6013" t="s">
        <v>13</v>
      </c>
      <c r="D6013">
        <v>22</v>
      </c>
      <c r="E6013" t="s">
        <v>12</v>
      </c>
      <c r="F6013" t="s">
        <v>11</v>
      </c>
      <c r="G6013" t="b">
        <v>1</v>
      </c>
      <c r="H6013">
        <v>0</v>
      </c>
      <c r="I6013">
        <v>51</v>
      </c>
      <c r="J6013" t="b">
        <v>1</v>
      </c>
      <c r="K6013">
        <f>YEAR(Table1[[#This Row],[Patient Admission Date]])</f>
        <v>2023</v>
      </c>
      <c r="L6013" t="str">
        <f>TEXT(Table1[[#This Row],[Patient Admission Date]],"mmm")</f>
        <v>Apr</v>
      </c>
      <c r="M6013" t="str">
        <f>TEXT(Table1[[#This Row],[Patient Admission Date]],"ddd")</f>
        <v>Tue</v>
      </c>
      <c r="N6013" t="str">
        <f>TEXT(INT(HOUR(Table1[[#This Row],[Patient Admission Date]])/3)*3,"00")&amp;"-"&amp;TEXT(INT(HOUR(Table1[[#This Row],[Patient Admission Date]])/3)*3+3,"00")</f>
        <v>21-24</v>
      </c>
      <c r="O6013" t="str" cm="1">
        <f t="array" ref="O6013">_xlfn.IFS(Table1[[#This Row],[Patient Age]]&lt;=14,"0-14",Table1[[#This Row],[Patient Age]]&lt;=29,"15-29",Table1[[#This Row],[Patient Age]]&lt;=44,"30-44",Table1[[#This Row],[Patient Age]]&lt;=59,"45-59",Table1[[#This Row],[Patient Age]]&lt;=74,"60-74",TRUE,"75+")</f>
        <v>15-29</v>
      </c>
      <c r="P6013" t="str" cm="1">
        <f t="array" ref="P6013">_xlfn.IFS(Table1[[#This Row],[Patient Waittime]]&lt;=15,"0-15",Table1[[#This Row],[Patient Waittime]]&lt;=30,"16-30",Table1[[#This Row],[Patient Waittime]]&lt;=45,"31-45",Table1[[#This Row],[Patient Waittime]]&lt;=60,"46-60",TRUE,"60+")</f>
        <v>46-60</v>
      </c>
      <c r="Q6013">
        <f>--(Table1[[#This Row],[Patient Waittime]]&lt;=30)</f>
        <v>0</v>
      </c>
      <c r="R6013">
        <f>--Table1[[#This Row],[Patient Admission Flag]]</f>
        <v>1</v>
      </c>
      <c r="S6013">
        <f>--AND(Table1[[#This Row],[WithinTarget]]=1,Table1[[#This Row],[Patient Satisfaction Score]]&gt;=7)</f>
        <v>0</v>
      </c>
      <c r="T6013" t="str">
        <f>IF(LEFT(Table1[[#This Row],[Patient Gender]],1)="F","Female","Male")</f>
        <v>Female</v>
      </c>
    </row>
    <row r="6014" spans="1:20" x14ac:dyDescent="0.3">
      <c r="A6014" t="s">
        <v>6118</v>
      </c>
      <c r="B6014" s="1">
        <v>45454.837500000001</v>
      </c>
      <c r="C6014" t="s">
        <v>13</v>
      </c>
      <c r="D6014">
        <v>60</v>
      </c>
      <c r="E6014" t="s">
        <v>12</v>
      </c>
      <c r="F6014" t="s">
        <v>11</v>
      </c>
      <c r="G6014" t="b">
        <v>1</v>
      </c>
      <c r="H6014">
        <v>1</v>
      </c>
      <c r="I6014">
        <v>46</v>
      </c>
      <c r="J6014" t="b">
        <v>1</v>
      </c>
      <c r="K6014">
        <f>YEAR(Table1[[#This Row],[Patient Admission Date]])</f>
        <v>2024</v>
      </c>
      <c r="L6014" t="str">
        <f>TEXT(Table1[[#This Row],[Patient Admission Date]],"mmm")</f>
        <v>Jun</v>
      </c>
      <c r="M6014" t="str">
        <f>TEXT(Table1[[#This Row],[Patient Admission Date]],"ddd")</f>
        <v>Tue</v>
      </c>
      <c r="N6014" t="str">
        <f>TEXT(INT(HOUR(Table1[[#This Row],[Patient Admission Date]])/3)*3,"00")&amp;"-"&amp;TEXT(INT(HOUR(Table1[[#This Row],[Patient Admission Date]])/3)*3+3,"00")</f>
        <v>18-21</v>
      </c>
      <c r="O6014" t="str" cm="1">
        <f t="array" ref="O6014">_xlfn.IFS(Table1[[#This Row],[Patient Age]]&lt;=14,"0-14",Table1[[#This Row],[Patient Age]]&lt;=29,"15-29",Table1[[#This Row],[Patient Age]]&lt;=44,"30-44",Table1[[#This Row],[Patient Age]]&lt;=59,"45-59",Table1[[#This Row],[Patient Age]]&lt;=74,"60-74",TRUE,"75+")</f>
        <v>60-74</v>
      </c>
      <c r="P6014" t="str" cm="1">
        <f t="array" ref="P6014">_xlfn.IFS(Table1[[#This Row],[Patient Waittime]]&lt;=15,"0-15",Table1[[#This Row],[Patient Waittime]]&lt;=30,"16-30",Table1[[#This Row],[Patient Waittime]]&lt;=45,"31-45",Table1[[#This Row],[Patient Waittime]]&lt;=60,"46-60",TRUE,"60+")</f>
        <v>46-60</v>
      </c>
      <c r="Q6014">
        <f>--(Table1[[#This Row],[Patient Waittime]]&lt;=30)</f>
        <v>0</v>
      </c>
      <c r="R6014">
        <f>--Table1[[#This Row],[Patient Admission Flag]]</f>
        <v>1</v>
      </c>
      <c r="S6014">
        <f>--AND(Table1[[#This Row],[WithinTarget]]=1,Table1[[#This Row],[Patient Satisfaction Score]]&gt;=7)</f>
        <v>0</v>
      </c>
      <c r="T6014" t="str">
        <f>IF(LEFT(Table1[[#This Row],[Patient Gender]],1)="F","Female","Male")</f>
        <v>Female</v>
      </c>
    </row>
    <row r="6015" spans="1:20" x14ac:dyDescent="0.3">
      <c r="A6015" t="s">
        <v>6119</v>
      </c>
      <c r="B6015" s="1">
        <v>45467.658333333333</v>
      </c>
      <c r="C6015" t="s">
        <v>13</v>
      </c>
      <c r="D6015">
        <v>79</v>
      </c>
      <c r="E6015" t="s">
        <v>12</v>
      </c>
      <c r="F6015" t="s">
        <v>11</v>
      </c>
      <c r="G6015" t="b">
        <v>1</v>
      </c>
      <c r="H6015">
        <v>1</v>
      </c>
      <c r="I6015">
        <v>23</v>
      </c>
      <c r="J6015" t="b">
        <v>1</v>
      </c>
      <c r="K6015">
        <f>YEAR(Table1[[#This Row],[Patient Admission Date]])</f>
        <v>2024</v>
      </c>
      <c r="L6015" t="str">
        <f>TEXT(Table1[[#This Row],[Patient Admission Date]],"mmm")</f>
        <v>Jun</v>
      </c>
      <c r="M6015" t="str">
        <f>TEXT(Table1[[#This Row],[Patient Admission Date]],"ddd")</f>
        <v>Mon</v>
      </c>
      <c r="N6015" t="str">
        <f>TEXT(INT(HOUR(Table1[[#This Row],[Patient Admission Date]])/3)*3,"00")&amp;"-"&amp;TEXT(INT(HOUR(Table1[[#This Row],[Patient Admission Date]])/3)*3+3,"00")</f>
        <v>15-18</v>
      </c>
      <c r="O6015" t="str" cm="1">
        <f t="array" ref="O6015">_xlfn.IFS(Table1[[#This Row],[Patient Age]]&lt;=14,"0-14",Table1[[#This Row],[Patient Age]]&lt;=29,"15-29",Table1[[#This Row],[Patient Age]]&lt;=44,"30-44",Table1[[#This Row],[Patient Age]]&lt;=59,"45-59",Table1[[#This Row],[Patient Age]]&lt;=74,"60-74",TRUE,"75+")</f>
        <v>75+</v>
      </c>
      <c r="P6015" t="str" cm="1">
        <f t="array" ref="P6015">_xlfn.IFS(Table1[[#This Row],[Patient Waittime]]&lt;=15,"0-15",Table1[[#This Row],[Patient Waittime]]&lt;=30,"16-30",Table1[[#This Row],[Patient Waittime]]&lt;=45,"31-45",Table1[[#This Row],[Patient Waittime]]&lt;=60,"46-60",TRUE,"60+")</f>
        <v>16-30</v>
      </c>
      <c r="Q6015">
        <f>--(Table1[[#This Row],[Patient Waittime]]&lt;=30)</f>
        <v>1</v>
      </c>
      <c r="R6015">
        <f>--Table1[[#This Row],[Patient Admission Flag]]</f>
        <v>1</v>
      </c>
      <c r="S6015">
        <f>--AND(Table1[[#This Row],[WithinTarget]]=1,Table1[[#This Row],[Patient Satisfaction Score]]&gt;=7)</f>
        <v>0</v>
      </c>
      <c r="T6015" t="str">
        <f>IF(LEFT(Table1[[#This Row],[Patient Gender]],1)="F","Female","Male")</f>
        <v>Female</v>
      </c>
    </row>
    <row r="6016" spans="1:20" x14ac:dyDescent="0.3">
      <c r="A6016" t="s">
        <v>6120</v>
      </c>
      <c r="B6016" s="1">
        <v>45305.17083333333</v>
      </c>
      <c r="C6016" t="s">
        <v>13</v>
      </c>
      <c r="D6016">
        <v>34</v>
      </c>
      <c r="E6016" t="s">
        <v>12</v>
      </c>
      <c r="F6016" t="s">
        <v>11</v>
      </c>
      <c r="G6016" t="b">
        <v>1</v>
      </c>
      <c r="H6016">
        <v>2</v>
      </c>
      <c r="I6016">
        <v>20</v>
      </c>
      <c r="J6016" t="b">
        <v>1</v>
      </c>
      <c r="K6016">
        <f>YEAR(Table1[[#This Row],[Patient Admission Date]])</f>
        <v>2024</v>
      </c>
      <c r="L6016" t="str">
        <f>TEXT(Table1[[#This Row],[Patient Admission Date]],"mmm")</f>
        <v>Jan</v>
      </c>
      <c r="M6016" t="str">
        <f>TEXT(Table1[[#This Row],[Patient Admission Date]],"ddd")</f>
        <v>Sun</v>
      </c>
      <c r="N6016" t="str">
        <f>TEXT(INT(HOUR(Table1[[#This Row],[Patient Admission Date]])/3)*3,"00")&amp;"-"&amp;TEXT(INT(HOUR(Table1[[#This Row],[Patient Admission Date]])/3)*3+3,"00")</f>
        <v>03-06</v>
      </c>
      <c r="O6016" t="str" cm="1">
        <f t="array" ref="O6016">_xlfn.IFS(Table1[[#This Row],[Patient Age]]&lt;=14,"0-14",Table1[[#This Row],[Patient Age]]&lt;=29,"15-29",Table1[[#This Row],[Patient Age]]&lt;=44,"30-44",Table1[[#This Row],[Patient Age]]&lt;=59,"45-59",Table1[[#This Row],[Patient Age]]&lt;=74,"60-74",TRUE,"75+")</f>
        <v>30-44</v>
      </c>
      <c r="P6016" t="str" cm="1">
        <f t="array" ref="P6016">_xlfn.IFS(Table1[[#This Row],[Patient Waittime]]&lt;=15,"0-15",Table1[[#This Row],[Patient Waittime]]&lt;=30,"16-30",Table1[[#This Row],[Patient Waittime]]&lt;=45,"31-45",Table1[[#This Row],[Patient Waittime]]&lt;=60,"46-60",TRUE,"60+")</f>
        <v>16-30</v>
      </c>
      <c r="Q6016">
        <f>--(Table1[[#This Row],[Patient Waittime]]&lt;=30)</f>
        <v>1</v>
      </c>
      <c r="R6016">
        <f>--Table1[[#This Row],[Patient Admission Flag]]</f>
        <v>1</v>
      </c>
      <c r="S6016">
        <f>--AND(Table1[[#This Row],[WithinTarget]]=1,Table1[[#This Row],[Patient Satisfaction Score]]&gt;=7)</f>
        <v>0</v>
      </c>
      <c r="T6016" t="str">
        <f>IF(LEFT(Table1[[#This Row],[Patient Gender]],1)="F","Female","Male")</f>
        <v>Female</v>
      </c>
    </row>
    <row r="6017" spans="1:20" x14ac:dyDescent="0.3">
      <c r="A6017" t="s">
        <v>6121</v>
      </c>
      <c r="B6017" s="1">
        <v>45390.119444444441</v>
      </c>
      <c r="C6017" t="s">
        <v>13</v>
      </c>
      <c r="D6017">
        <v>39</v>
      </c>
      <c r="E6017" t="s">
        <v>12</v>
      </c>
      <c r="F6017" t="s">
        <v>11</v>
      </c>
      <c r="G6017" t="b">
        <v>1</v>
      </c>
      <c r="H6017">
        <v>2</v>
      </c>
      <c r="I6017">
        <v>54</v>
      </c>
      <c r="J6017" t="b">
        <v>1</v>
      </c>
      <c r="K6017">
        <f>YEAR(Table1[[#This Row],[Patient Admission Date]])</f>
        <v>2024</v>
      </c>
      <c r="L6017" t="str">
        <f>TEXT(Table1[[#This Row],[Patient Admission Date]],"mmm")</f>
        <v>Apr</v>
      </c>
      <c r="M6017" t="str">
        <f>TEXT(Table1[[#This Row],[Patient Admission Date]],"ddd")</f>
        <v>Mon</v>
      </c>
      <c r="N6017" t="str">
        <f>TEXT(INT(HOUR(Table1[[#This Row],[Patient Admission Date]])/3)*3,"00")&amp;"-"&amp;TEXT(INT(HOUR(Table1[[#This Row],[Patient Admission Date]])/3)*3+3,"00")</f>
        <v>00-03</v>
      </c>
      <c r="O6017" t="str" cm="1">
        <f t="array" ref="O6017">_xlfn.IFS(Table1[[#This Row],[Patient Age]]&lt;=14,"0-14",Table1[[#This Row],[Patient Age]]&lt;=29,"15-29",Table1[[#This Row],[Patient Age]]&lt;=44,"30-44",Table1[[#This Row],[Patient Age]]&lt;=59,"45-59",Table1[[#This Row],[Patient Age]]&lt;=74,"60-74",TRUE,"75+")</f>
        <v>30-44</v>
      </c>
      <c r="P6017" t="str" cm="1">
        <f t="array" ref="P6017">_xlfn.IFS(Table1[[#This Row],[Patient Waittime]]&lt;=15,"0-15",Table1[[#This Row],[Patient Waittime]]&lt;=30,"16-30",Table1[[#This Row],[Patient Waittime]]&lt;=45,"31-45",Table1[[#This Row],[Patient Waittime]]&lt;=60,"46-60",TRUE,"60+")</f>
        <v>46-60</v>
      </c>
      <c r="Q6017">
        <f>--(Table1[[#This Row],[Patient Waittime]]&lt;=30)</f>
        <v>0</v>
      </c>
      <c r="R6017">
        <f>--Table1[[#This Row],[Patient Admission Flag]]</f>
        <v>1</v>
      </c>
      <c r="S6017">
        <f>--AND(Table1[[#This Row],[WithinTarget]]=1,Table1[[#This Row],[Patient Satisfaction Score]]&gt;=7)</f>
        <v>0</v>
      </c>
      <c r="T6017" t="str">
        <f>IF(LEFT(Table1[[#This Row],[Patient Gender]],1)="F","Female","Male")</f>
        <v>Female</v>
      </c>
    </row>
    <row r="6018" spans="1:20" x14ac:dyDescent="0.3">
      <c r="A6018" t="s">
        <v>6122</v>
      </c>
      <c r="B6018" s="1">
        <v>45208.990972222222</v>
      </c>
      <c r="C6018" t="s">
        <v>13</v>
      </c>
      <c r="D6018">
        <v>61</v>
      </c>
      <c r="E6018" t="s">
        <v>12</v>
      </c>
      <c r="F6018" t="s">
        <v>11</v>
      </c>
      <c r="G6018" t="b">
        <v>1</v>
      </c>
      <c r="H6018">
        <v>3</v>
      </c>
      <c r="I6018">
        <v>31</v>
      </c>
      <c r="J6018" t="b">
        <v>1</v>
      </c>
      <c r="K6018">
        <f>YEAR(Table1[[#This Row],[Patient Admission Date]])</f>
        <v>2023</v>
      </c>
      <c r="L6018" t="str">
        <f>TEXT(Table1[[#This Row],[Patient Admission Date]],"mmm")</f>
        <v>Oct</v>
      </c>
      <c r="M6018" t="str">
        <f>TEXT(Table1[[#This Row],[Patient Admission Date]],"ddd")</f>
        <v>Mon</v>
      </c>
      <c r="N6018" t="str">
        <f>TEXT(INT(HOUR(Table1[[#This Row],[Patient Admission Date]])/3)*3,"00")&amp;"-"&amp;TEXT(INT(HOUR(Table1[[#This Row],[Patient Admission Date]])/3)*3+3,"00")</f>
        <v>21-24</v>
      </c>
      <c r="O6018" t="str" cm="1">
        <f t="array" ref="O6018">_xlfn.IFS(Table1[[#This Row],[Patient Age]]&lt;=14,"0-14",Table1[[#This Row],[Patient Age]]&lt;=29,"15-29",Table1[[#This Row],[Patient Age]]&lt;=44,"30-44",Table1[[#This Row],[Patient Age]]&lt;=59,"45-59",Table1[[#This Row],[Patient Age]]&lt;=74,"60-74",TRUE,"75+")</f>
        <v>60-74</v>
      </c>
      <c r="P6018" t="str" cm="1">
        <f t="array" ref="P6018">_xlfn.IFS(Table1[[#This Row],[Patient Waittime]]&lt;=15,"0-15",Table1[[#This Row],[Patient Waittime]]&lt;=30,"16-30",Table1[[#This Row],[Patient Waittime]]&lt;=45,"31-45",Table1[[#This Row],[Patient Waittime]]&lt;=60,"46-60",TRUE,"60+")</f>
        <v>31-45</v>
      </c>
      <c r="Q6018">
        <f>--(Table1[[#This Row],[Patient Waittime]]&lt;=30)</f>
        <v>0</v>
      </c>
      <c r="R6018">
        <f>--Table1[[#This Row],[Patient Admission Flag]]</f>
        <v>1</v>
      </c>
      <c r="S6018">
        <f>--AND(Table1[[#This Row],[WithinTarget]]=1,Table1[[#This Row],[Patient Satisfaction Score]]&gt;=7)</f>
        <v>0</v>
      </c>
      <c r="T6018" t="str">
        <f>IF(LEFT(Table1[[#This Row],[Patient Gender]],1)="F","Female","Male")</f>
        <v>Female</v>
      </c>
    </row>
    <row r="6019" spans="1:20" x14ac:dyDescent="0.3">
      <c r="A6019" t="s">
        <v>6123</v>
      </c>
      <c r="B6019" s="1">
        <v>45343.654166666667</v>
      </c>
      <c r="C6019" t="s">
        <v>13</v>
      </c>
      <c r="D6019">
        <v>47</v>
      </c>
      <c r="E6019" t="s">
        <v>12</v>
      </c>
      <c r="F6019" t="s">
        <v>11</v>
      </c>
      <c r="G6019" t="b">
        <v>1</v>
      </c>
      <c r="H6019">
        <v>3</v>
      </c>
      <c r="I6019">
        <v>29</v>
      </c>
      <c r="J6019" t="b">
        <v>1</v>
      </c>
      <c r="K6019">
        <f>YEAR(Table1[[#This Row],[Patient Admission Date]])</f>
        <v>2024</v>
      </c>
      <c r="L6019" t="str">
        <f>TEXT(Table1[[#This Row],[Patient Admission Date]],"mmm")</f>
        <v>Feb</v>
      </c>
      <c r="M6019" t="str">
        <f>TEXT(Table1[[#This Row],[Patient Admission Date]],"ddd")</f>
        <v>Wed</v>
      </c>
      <c r="N6019" t="str">
        <f>TEXT(INT(HOUR(Table1[[#This Row],[Patient Admission Date]])/3)*3,"00")&amp;"-"&amp;TEXT(INT(HOUR(Table1[[#This Row],[Patient Admission Date]])/3)*3+3,"00")</f>
        <v>15-18</v>
      </c>
      <c r="O6019" t="str" cm="1">
        <f t="array" ref="O6019">_xlfn.IFS(Table1[[#This Row],[Patient Age]]&lt;=14,"0-14",Table1[[#This Row],[Patient Age]]&lt;=29,"15-29",Table1[[#This Row],[Patient Age]]&lt;=44,"30-44",Table1[[#This Row],[Patient Age]]&lt;=59,"45-59",Table1[[#This Row],[Patient Age]]&lt;=74,"60-74",TRUE,"75+")</f>
        <v>45-59</v>
      </c>
      <c r="P6019" t="str" cm="1">
        <f t="array" ref="P6019">_xlfn.IFS(Table1[[#This Row],[Patient Waittime]]&lt;=15,"0-15",Table1[[#This Row],[Patient Waittime]]&lt;=30,"16-30",Table1[[#This Row],[Patient Waittime]]&lt;=45,"31-45",Table1[[#This Row],[Patient Waittime]]&lt;=60,"46-60",TRUE,"60+")</f>
        <v>16-30</v>
      </c>
      <c r="Q6019">
        <f>--(Table1[[#This Row],[Patient Waittime]]&lt;=30)</f>
        <v>1</v>
      </c>
      <c r="R6019">
        <f>--Table1[[#This Row],[Patient Admission Flag]]</f>
        <v>1</v>
      </c>
      <c r="S6019">
        <f>--AND(Table1[[#This Row],[WithinTarget]]=1,Table1[[#This Row],[Patient Satisfaction Score]]&gt;=7)</f>
        <v>0</v>
      </c>
      <c r="T6019" t="str">
        <f>IF(LEFT(Table1[[#This Row],[Patient Gender]],1)="F","Female","Male")</f>
        <v>Female</v>
      </c>
    </row>
    <row r="6020" spans="1:20" x14ac:dyDescent="0.3">
      <c r="A6020" t="s">
        <v>6124</v>
      </c>
      <c r="B6020" s="1">
        <v>45431.352083333331</v>
      </c>
      <c r="C6020" t="s">
        <v>13</v>
      </c>
      <c r="D6020">
        <v>32</v>
      </c>
      <c r="E6020" t="s">
        <v>12</v>
      </c>
      <c r="F6020" t="s">
        <v>11</v>
      </c>
      <c r="G6020" t="b">
        <v>1</v>
      </c>
      <c r="H6020">
        <v>3</v>
      </c>
      <c r="I6020">
        <v>60</v>
      </c>
      <c r="J6020" t="b">
        <v>1</v>
      </c>
      <c r="K6020">
        <f>YEAR(Table1[[#This Row],[Patient Admission Date]])</f>
        <v>2024</v>
      </c>
      <c r="L6020" t="str">
        <f>TEXT(Table1[[#This Row],[Patient Admission Date]],"mmm")</f>
        <v>May</v>
      </c>
      <c r="M6020" t="str">
        <f>TEXT(Table1[[#This Row],[Patient Admission Date]],"ddd")</f>
        <v>Sun</v>
      </c>
      <c r="N6020" t="str">
        <f>TEXT(INT(HOUR(Table1[[#This Row],[Patient Admission Date]])/3)*3,"00")&amp;"-"&amp;TEXT(INT(HOUR(Table1[[#This Row],[Patient Admission Date]])/3)*3+3,"00")</f>
        <v>06-09</v>
      </c>
      <c r="O6020" t="str" cm="1">
        <f t="array" ref="O6020">_xlfn.IFS(Table1[[#This Row],[Patient Age]]&lt;=14,"0-14",Table1[[#This Row],[Patient Age]]&lt;=29,"15-29",Table1[[#This Row],[Patient Age]]&lt;=44,"30-44",Table1[[#This Row],[Patient Age]]&lt;=59,"45-59",Table1[[#This Row],[Patient Age]]&lt;=74,"60-74",TRUE,"75+")</f>
        <v>30-44</v>
      </c>
      <c r="P6020" t="str" cm="1">
        <f t="array" ref="P6020">_xlfn.IFS(Table1[[#This Row],[Patient Waittime]]&lt;=15,"0-15",Table1[[#This Row],[Patient Waittime]]&lt;=30,"16-30",Table1[[#This Row],[Patient Waittime]]&lt;=45,"31-45",Table1[[#This Row],[Patient Waittime]]&lt;=60,"46-60",TRUE,"60+")</f>
        <v>46-60</v>
      </c>
      <c r="Q6020">
        <f>--(Table1[[#This Row],[Patient Waittime]]&lt;=30)</f>
        <v>0</v>
      </c>
      <c r="R6020">
        <f>--Table1[[#This Row],[Patient Admission Flag]]</f>
        <v>1</v>
      </c>
      <c r="S6020">
        <f>--AND(Table1[[#This Row],[WithinTarget]]=1,Table1[[#This Row],[Patient Satisfaction Score]]&gt;=7)</f>
        <v>0</v>
      </c>
      <c r="T6020" t="str">
        <f>IF(LEFT(Table1[[#This Row],[Patient Gender]],1)="F","Female","Male")</f>
        <v>Female</v>
      </c>
    </row>
    <row r="6021" spans="1:20" x14ac:dyDescent="0.3">
      <c r="A6021" t="s">
        <v>6125</v>
      </c>
      <c r="B6021" s="1">
        <v>45233.262499999997</v>
      </c>
      <c r="C6021" t="s">
        <v>13</v>
      </c>
      <c r="D6021">
        <v>51</v>
      </c>
      <c r="E6021" t="s">
        <v>12</v>
      </c>
      <c r="F6021" t="s">
        <v>11</v>
      </c>
      <c r="G6021" t="b">
        <v>1</v>
      </c>
      <c r="H6021">
        <v>4</v>
      </c>
      <c r="I6021">
        <v>27</v>
      </c>
      <c r="J6021" t="b">
        <v>1</v>
      </c>
      <c r="K6021">
        <f>YEAR(Table1[[#This Row],[Patient Admission Date]])</f>
        <v>2023</v>
      </c>
      <c r="L6021" t="str">
        <f>TEXT(Table1[[#This Row],[Patient Admission Date]],"mmm")</f>
        <v>Nov</v>
      </c>
      <c r="M6021" t="str">
        <f>TEXT(Table1[[#This Row],[Patient Admission Date]],"ddd")</f>
        <v>Fri</v>
      </c>
      <c r="N6021" t="str">
        <f>TEXT(INT(HOUR(Table1[[#This Row],[Patient Admission Date]])/3)*3,"00")&amp;"-"&amp;TEXT(INT(HOUR(Table1[[#This Row],[Patient Admission Date]])/3)*3+3,"00")</f>
        <v>06-09</v>
      </c>
      <c r="O6021" t="str" cm="1">
        <f t="array" ref="O6021">_xlfn.IFS(Table1[[#This Row],[Patient Age]]&lt;=14,"0-14",Table1[[#This Row],[Patient Age]]&lt;=29,"15-29",Table1[[#This Row],[Patient Age]]&lt;=44,"30-44",Table1[[#This Row],[Patient Age]]&lt;=59,"45-59",Table1[[#This Row],[Patient Age]]&lt;=74,"60-74",TRUE,"75+")</f>
        <v>45-59</v>
      </c>
      <c r="P6021" t="str" cm="1">
        <f t="array" ref="P6021">_xlfn.IFS(Table1[[#This Row],[Patient Waittime]]&lt;=15,"0-15",Table1[[#This Row],[Patient Waittime]]&lt;=30,"16-30",Table1[[#This Row],[Patient Waittime]]&lt;=45,"31-45",Table1[[#This Row],[Patient Waittime]]&lt;=60,"46-60",TRUE,"60+")</f>
        <v>16-30</v>
      </c>
      <c r="Q6021">
        <f>--(Table1[[#This Row],[Patient Waittime]]&lt;=30)</f>
        <v>1</v>
      </c>
      <c r="R6021">
        <f>--Table1[[#This Row],[Patient Admission Flag]]</f>
        <v>1</v>
      </c>
      <c r="S6021">
        <f>--AND(Table1[[#This Row],[WithinTarget]]=1,Table1[[#This Row],[Patient Satisfaction Score]]&gt;=7)</f>
        <v>0</v>
      </c>
      <c r="T6021" t="str">
        <f>IF(LEFT(Table1[[#This Row],[Patient Gender]],1)="F","Female","Male")</f>
        <v>Female</v>
      </c>
    </row>
    <row r="6022" spans="1:20" x14ac:dyDescent="0.3">
      <c r="A6022" t="s">
        <v>6126</v>
      </c>
      <c r="B6022" s="1">
        <v>45423.811111111114</v>
      </c>
      <c r="C6022" t="s">
        <v>13</v>
      </c>
      <c r="D6022">
        <v>29</v>
      </c>
      <c r="E6022" t="s">
        <v>12</v>
      </c>
      <c r="F6022" t="s">
        <v>11</v>
      </c>
      <c r="G6022" t="b">
        <v>1</v>
      </c>
      <c r="H6022">
        <v>5</v>
      </c>
      <c r="I6022">
        <v>30</v>
      </c>
      <c r="J6022" t="b">
        <v>1</v>
      </c>
      <c r="K6022">
        <f>YEAR(Table1[[#This Row],[Patient Admission Date]])</f>
        <v>2024</v>
      </c>
      <c r="L6022" t="str">
        <f>TEXT(Table1[[#This Row],[Patient Admission Date]],"mmm")</f>
        <v>May</v>
      </c>
      <c r="M6022" t="str">
        <f>TEXT(Table1[[#This Row],[Patient Admission Date]],"ddd")</f>
        <v>Sat</v>
      </c>
      <c r="N6022" t="str">
        <f>TEXT(INT(HOUR(Table1[[#This Row],[Patient Admission Date]])/3)*3,"00")&amp;"-"&amp;TEXT(INT(HOUR(Table1[[#This Row],[Patient Admission Date]])/3)*3+3,"00")</f>
        <v>18-21</v>
      </c>
      <c r="O6022" t="str" cm="1">
        <f t="array" ref="O6022">_xlfn.IFS(Table1[[#This Row],[Patient Age]]&lt;=14,"0-14",Table1[[#This Row],[Patient Age]]&lt;=29,"15-29",Table1[[#This Row],[Patient Age]]&lt;=44,"30-44",Table1[[#This Row],[Patient Age]]&lt;=59,"45-59",Table1[[#This Row],[Patient Age]]&lt;=74,"60-74",TRUE,"75+")</f>
        <v>15-29</v>
      </c>
      <c r="P6022" t="str" cm="1">
        <f t="array" ref="P6022">_xlfn.IFS(Table1[[#This Row],[Patient Waittime]]&lt;=15,"0-15",Table1[[#This Row],[Patient Waittime]]&lt;=30,"16-30",Table1[[#This Row],[Patient Waittime]]&lt;=45,"31-45",Table1[[#This Row],[Patient Waittime]]&lt;=60,"46-60",TRUE,"60+")</f>
        <v>16-30</v>
      </c>
      <c r="Q6022">
        <f>--(Table1[[#This Row],[Patient Waittime]]&lt;=30)</f>
        <v>1</v>
      </c>
      <c r="R6022">
        <f>--Table1[[#This Row],[Patient Admission Flag]]</f>
        <v>1</v>
      </c>
      <c r="S6022">
        <f>--AND(Table1[[#This Row],[WithinTarget]]=1,Table1[[#This Row],[Patient Satisfaction Score]]&gt;=7)</f>
        <v>0</v>
      </c>
      <c r="T6022" t="str">
        <f>IF(LEFT(Table1[[#This Row],[Patient Gender]],1)="F","Female","Male")</f>
        <v>Female</v>
      </c>
    </row>
    <row r="6023" spans="1:20" x14ac:dyDescent="0.3">
      <c r="A6023" t="s">
        <v>6127</v>
      </c>
      <c r="B6023" s="1">
        <v>45084.568055555559</v>
      </c>
      <c r="C6023" t="s">
        <v>13</v>
      </c>
      <c r="D6023">
        <v>65</v>
      </c>
      <c r="E6023" t="s">
        <v>12</v>
      </c>
      <c r="F6023" t="s">
        <v>11</v>
      </c>
      <c r="G6023" t="b">
        <v>1</v>
      </c>
      <c r="H6023">
        <v>6</v>
      </c>
      <c r="I6023">
        <v>43</v>
      </c>
      <c r="J6023" t="b">
        <v>1</v>
      </c>
      <c r="K6023">
        <f>YEAR(Table1[[#This Row],[Patient Admission Date]])</f>
        <v>2023</v>
      </c>
      <c r="L6023" t="str">
        <f>TEXT(Table1[[#This Row],[Patient Admission Date]],"mmm")</f>
        <v>Jun</v>
      </c>
      <c r="M6023" t="str">
        <f>TEXT(Table1[[#This Row],[Patient Admission Date]],"ddd")</f>
        <v>Wed</v>
      </c>
      <c r="N6023" t="str">
        <f>TEXT(INT(HOUR(Table1[[#This Row],[Patient Admission Date]])/3)*3,"00")&amp;"-"&amp;TEXT(INT(HOUR(Table1[[#This Row],[Patient Admission Date]])/3)*3+3,"00")</f>
        <v>12-15</v>
      </c>
      <c r="O6023" t="str" cm="1">
        <f t="array" ref="O6023">_xlfn.IFS(Table1[[#This Row],[Patient Age]]&lt;=14,"0-14",Table1[[#This Row],[Patient Age]]&lt;=29,"15-29",Table1[[#This Row],[Patient Age]]&lt;=44,"30-44",Table1[[#This Row],[Patient Age]]&lt;=59,"45-59",Table1[[#This Row],[Patient Age]]&lt;=74,"60-74",TRUE,"75+")</f>
        <v>60-74</v>
      </c>
      <c r="P6023" t="str" cm="1">
        <f t="array" ref="P6023">_xlfn.IFS(Table1[[#This Row],[Patient Waittime]]&lt;=15,"0-15",Table1[[#This Row],[Patient Waittime]]&lt;=30,"16-30",Table1[[#This Row],[Patient Waittime]]&lt;=45,"31-45",Table1[[#This Row],[Patient Waittime]]&lt;=60,"46-60",TRUE,"60+")</f>
        <v>31-45</v>
      </c>
      <c r="Q6023">
        <f>--(Table1[[#This Row],[Patient Waittime]]&lt;=30)</f>
        <v>0</v>
      </c>
      <c r="R6023">
        <f>--Table1[[#This Row],[Patient Admission Flag]]</f>
        <v>1</v>
      </c>
      <c r="S6023">
        <f>--AND(Table1[[#This Row],[WithinTarget]]=1,Table1[[#This Row],[Patient Satisfaction Score]]&gt;=7)</f>
        <v>0</v>
      </c>
      <c r="T6023" t="str">
        <f>IF(LEFT(Table1[[#This Row],[Patient Gender]],1)="F","Female","Male")</f>
        <v>Female</v>
      </c>
    </row>
    <row r="6024" spans="1:20" x14ac:dyDescent="0.3">
      <c r="A6024" t="s">
        <v>6128</v>
      </c>
      <c r="B6024" s="1">
        <v>45482.054166666669</v>
      </c>
      <c r="C6024" t="s">
        <v>13</v>
      </c>
      <c r="D6024">
        <v>33</v>
      </c>
      <c r="E6024" t="s">
        <v>12</v>
      </c>
      <c r="F6024" t="s">
        <v>11</v>
      </c>
      <c r="G6024" t="b">
        <v>1</v>
      </c>
      <c r="H6024">
        <v>6</v>
      </c>
      <c r="I6024">
        <v>59</v>
      </c>
      <c r="J6024" t="b">
        <v>1</v>
      </c>
      <c r="K6024">
        <f>YEAR(Table1[[#This Row],[Patient Admission Date]])</f>
        <v>2024</v>
      </c>
      <c r="L6024" t="str">
        <f>TEXT(Table1[[#This Row],[Patient Admission Date]],"mmm")</f>
        <v>Jul</v>
      </c>
      <c r="M6024" t="str">
        <f>TEXT(Table1[[#This Row],[Patient Admission Date]],"ddd")</f>
        <v>Tue</v>
      </c>
      <c r="N6024" t="str">
        <f>TEXT(INT(HOUR(Table1[[#This Row],[Patient Admission Date]])/3)*3,"00")&amp;"-"&amp;TEXT(INT(HOUR(Table1[[#This Row],[Patient Admission Date]])/3)*3+3,"00")</f>
        <v>00-03</v>
      </c>
      <c r="O6024" t="str" cm="1">
        <f t="array" ref="O6024">_xlfn.IFS(Table1[[#This Row],[Patient Age]]&lt;=14,"0-14",Table1[[#This Row],[Patient Age]]&lt;=29,"15-29",Table1[[#This Row],[Patient Age]]&lt;=44,"30-44",Table1[[#This Row],[Patient Age]]&lt;=59,"45-59",Table1[[#This Row],[Patient Age]]&lt;=74,"60-74",TRUE,"75+")</f>
        <v>30-44</v>
      </c>
      <c r="P6024" t="str" cm="1">
        <f t="array" ref="P6024">_xlfn.IFS(Table1[[#This Row],[Patient Waittime]]&lt;=15,"0-15",Table1[[#This Row],[Patient Waittime]]&lt;=30,"16-30",Table1[[#This Row],[Patient Waittime]]&lt;=45,"31-45",Table1[[#This Row],[Patient Waittime]]&lt;=60,"46-60",TRUE,"60+")</f>
        <v>46-60</v>
      </c>
      <c r="Q6024">
        <f>--(Table1[[#This Row],[Patient Waittime]]&lt;=30)</f>
        <v>0</v>
      </c>
      <c r="R6024">
        <f>--Table1[[#This Row],[Patient Admission Flag]]</f>
        <v>1</v>
      </c>
      <c r="S6024">
        <f>--AND(Table1[[#This Row],[WithinTarget]]=1,Table1[[#This Row],[Patient Satisfaction Score]]&gt;=7)</f>
        <v>0</v>
      </c>
      <c r="T6024" t="str">
        <f>IF(LEFT(Table1[[#This Row],[Patient Gender]],1)="F","Female","Male")</f>
        <v>Female</v>
      </c>
    </row>
    <row r="6025" spans="1:20" x14ac:dyDescent="0.3">
      <c r="A6025" t="s">
        <v>6129</v>
      </c>
      <c r="B6025" s="1">
        <v>45184.304166666669</v>
      </c>
      <c r="C6025" t="s">
        <v>13</v>
      </c>
      <c r="D6025">
        <v>3</v>
      </c>
      <c r="E6025" t="s">
        <v>12</v>
      </c>
      <c r="F6025" t="s">
        <v>11</v>
      </c>
      <c r="G6025" t="b">
        <v>1</v>
      </c>
      <c r="H6025">
        <v>7</v>
      </c>
      <c r="I6025">
        <v>36</v>
      </c>
      <c r="J6025" t="b">
        <v>1</v>
      </c>
      <c r="K6025">
        <f>YEAR(Table1[[#This Row],[Patient Admission Date]])</f>
        <v>2023</v>
      </c>
      <c r="L6025" t="str">
        <f>TEXT(Table1[[#This Row],[Patient Admission Date]],"mmm")</f>
        <v>Sep</v>
      </c>
      <c r="M6025" t="str">
        <f>TEXT(Table1[[#This Row],[Patient Admission Date]],"ddd")</f>
        <v>Fri</v>
      </c>
      <c r="N6025" t="str">
        <f>TEXT(INT(HOUR(Table1[[#This Row],[Patient Admission Date]])/3)*3,"00")&amp;"-"&amp;TEXT(INT(HOUR(Table1[[#This Row],[Patient Admission Date]])/3)*3+3,"00")</f>
        <v>06-09</v>
      </c>
      <c r="O6025" t="str" cm="1">
        <f t="array" ref="O6025">_xlfn.IFS(Table1[[#This Row],[Patient Age]]&lt;=14,"0-14",Table1[[#This Row],[Patient Age]]&lt;=29,"15-29",Table1[[#This Row],[Patient Age]]&lt;=44,"30-44",Table1[[#This Row],[Patient Age]]&lt;=59,"45-59",Table1[[#This Row],[Patient Age]]&lt;=74,"60-74",TRUE,"75+")</f>
        <v>0-14</v>
      </c>
      <c r="P6025" t="str" cm="1">
        <f t="array" ref="P6025">_xlfn.IFS(Table1[[#This Row],[Patient Waittime]]&lt;=15,"0-15",Table1[[#This Row],[Patient Waittime]]&lt;=30,"16-30",Table1[[#This Row],[Patient Waittime]]&lt;=45,"31-45",Table1[[#This Row],[Patient Waittime]]&lt;=60,"46-60",TRUE,"60+")</f>
        <v>31-45</v>
      </c>
      <c r="Q6025">
        <f>--(Table1[[#This Row],[Patient Waittime]]&lt;=30)</f>
        <v>0</v>
      </c>
      <c r="R6025">
        <f>--Table1[[#This Row],[Patient Admission Flag]]</f>
        <v>1</v>
      </c>
      <c r="S6025">
        <f>--AND(Table1[[#This Row],[WithinTarget]]=1,Table1[[#This Row],[Patient Satisfaction Score]]&gt;=7)</f>
        <v>0</v>
      </c>
      <c r="T6025" t="str">
        <f>IF(LEFT(Table1[[#This Row],[Patient Gender]],1)="F","Female","Male")</f>
        <v>Female</v>
      </c>
    </row>
    <row r="6026" spans="1:20" x14ac:dyDescent="0.3">
      <c r="A6026" t="s">
        <v>6130</v>
      </c>
      <c r="B6026" s="1">
        <v>45062.551388888889</v>
      </c>
      <c r="C6026" t="s">
        <v>13</v>
      </c>
      <c r="D6026">
        <v>12</v>
      </c>
      <c r="E6026" t="s">
        <v>12</v>
      </c>
      <c r="F6026" t="s">
        <v>11</v>
      </c>
      <c r="G6026" t="b">
        <v>1</v>
      </c>
      <c r="H6026">
        <v>7</v>
      </c>
      <c r="I6026">
        <v>39</v>
      </c>
      <c r="J6026" t="b">
        <v>1</v>
      </c>
      <c r="K6026">
        <f>YEAR(Table1[[#This Row],[Patient Admission Date]])</f>
        <v>2023</v>
      </c>
      <c r="L6026" t="str">
        <f>TEXT(Table1[[#This Row],[Patient Admission Date]],"mmm")</f>
        <v>May</v>
      </c>
      <c r="M6026" t="str">
        <f>TEXT(Table1[[#This Row],[Patient Admission Date]],"ddd")</f>
        <v>Tue</v>
      </c>
      <c r="N6026" t="str">
        <f>TEXT(INT(HOUR(Table1[[#This Row],[Patient Admission Date]])/3)*3,"00")&amp;"-"&amp;TEXT(INT(HOUR(Table1[[#This Row],[Patient Admission Date]])/3)*3+3,"00")</f>
        <v>12-15</v>
      </c>
      <c r="O6026" t="str" cm="1">
        <f t="array" ref="O6026">_xlfn.IFS(Table1[[#This Row],[Patient Age]]&lt;=14,"0-14",Table1[[#This Row],[Patient Age]]&lt;=29,"15-29",Table1[[#This Row],[Patient Age]]&lt;=44,"30-44",Table1[[#This Row],[Patient Age]]&lt;=59,"45-59",Table1[[#This Row],[Patient Age]]&lt;=74,"60-74",TRUE,"75+")</f>
        <v>0-14</v>
      </c>
      <c r="P6026" t="str" cm="1">
        <f t="array" ref="P6026">_xlfn.IFS(Table1[[#This Row],[Patient Waittime]]&lt;=15,"0-15",Table1[[#This Row],[Patient Waittime]]&lt;=30,"16-30",Table1[[#This Row],[Patient Waittime]]&lt;=45,"31-45",Table1[[#This Row],[Patient Waittime]]&lt;=60,"46-60",TRUE,"60+")</f>
        <v>31-45</v>
      </c>
      <c r="Q6026">
        <f>--(Table1[[#This Row],[Patient Waittime]]&lt;=30)</f>
        <v>0</v>
      </c>
      <c r="R6026">
        <f>--Table1[[#This Row],[Patient Admission Flag]]</f>
        <v>1</v>
      </c>
      <c r="S6026">
        <f>--AND(Table1[[#This Row],[WithinTarget]]=1,Table1[[#This Row],[Patient Satisfaction Score]]&gt;=7)</f>
        <v>0</v>
      </c>
      <c r="T6026" t="str">
        <f>IF(LEFT(Table1[[#This Row],[Patient Gender]],1)="F","Female","Male")</f>
        <v>Female</v>
      </c>
    </row>
    <row r="6027" spans="1:20" x14ac:dyDescent="0.3">
      <c r="A6027" t="s">
        <v>6131</v>
      </c>
      <c r="B6027" s="1">
        <v>45162.568749999999</v>
      </c>
      <c r="C6027" t="s">
        <v>13</v>
      </c>
      <c r="D6027">
        <v>68</v>
      </c>
      <c r="E6027" t="s">
        <v>12</v>
      </c>
      <c r="F6027" t="s">
        <v>11</v>
      </c>
      <c r="G6027" t="b">
        <v>1</v>
      </c>
      <c r="H6027">
        <v>7</v>
      </c>
      <c r="I6027">
        <v>33</v>
      </c>
      <c r="J6027" t="b">
        <v>1</v>
      </c>
      <c r="K6027">
        <f>YEAR(Table1[[#This Row],[Patient Admission Date]])</f>
        <v>2023</v>
      </c>
      <c r="L6027" t="str">
        <f>TEXT(Table1[[#This Row],[Patient Admission Date]],"mmm")</f>
        <v>Aug</v>
      </c>
      <c r="M6027" t="str">
        <f>TEXT(Table1[[#This Row],[Patient Admission Date]],"ddd")</f>
        <v>Thu</v>
      </c>
      <c r="N6027" t="str">
        <f>TEXT(INT(HOUR(Table1[[#This Row],[Patient Admission Date]])/3)*3,"00")&amp;"-"&amp;TEXT(INT(HOUR(Table1[[#This Row],[Patient Admission Date]])/3)*3+3,"00")</f>
        <v>12-15</v>
      </c>
      <c r="O6027" t="str" cm="1">
        <f t="array" ref="O6027">_xlfn.IFS(Table1[[#This Row],[Patient Age]]&lt;=14,"0-14",Table1[[#This Row],[Patient Age]]&lt;=29,"15-29",Table1[[#This Row],[Patient Age]]&lt;=44,"30-44",Table1[[#This Row],[Patient Age]]&lt;=59,"45-59",Table1[[#This Row],[Patient Age]]&lt;=74,"60-74",TRUE,"75+")</f>
        <v>60-74</v>
      </c>
      <c r="P6027" t="str" cm="1">
        <f t="array" ref="P6027">_xlfn.IFS(Table1[[#This Row],[Patient Waittime]]&lt;=15,"0-15",Table1[[#This Row],[Patient Waittime]]&lt;=30,"16-30",Table1[[#This Row],[Patient Waittime]]&lt;=45,"31-45",Table1[[#This Row],[Patient Waittime]]&lt;=60,"46-60",TRUE,"60+")</f>
        <v>31-45</v>
      </c>
      <c r="Q6027">
        <f>--(Table1[[#This Row],[Patient Waittime]]&lt;=30)</f>
        <v>0</v>
      </c>
      <c r="R6027">
        <f>--Table1[[#This Row],[Patient Admission Flag]]</f>
        <v>1</v>
      </c>
      <c r="S6027">
        <f>--AND(Table1[[#This Row],[WithinTarget]]=1,Table1[[#This Row],[Patient Satisfaction Score]]&gt;=7)</f>
        <v>0</v>
      </c>
      <c r="T6027" t="str">
        <f>IF(LEFT(Table1[[#This Row],[Patient Gender]],1)="F","Female","Male")</f>
        <v>Female</v>
      </c>
    </row>
    <row r="6028" spans="1:20" x14ac:dyDescent="0.3">
      <c r="A6028" t="s">
        <v>6132</v>
      </c>
      <c r="B6028" s="1">
        <v>45464.220833333333</v>
      </c>
      <c r="C6028" t="s">
        <v>13</v>
      </c>
      <c r="D6028">
        <v>17</v>
      </c>
      <c r="E6028" t="s">
        <v>12</v>
      </c>
      <c r="F6028" t="s">
        <v>11</v>
      </c>
      <c r="G6028" t="b">
        <v>1</v>
      </c>
      <c r="H6028">
        <v>7</v>
      </c>
      <c r="I6028">
        <v>11</v>
      </c>
      <c r="J6028" t="b">
        <v>1</v>
      </c>
      <c r="K6028">
        <f>YEAR(Table1[[#This Row],[Patient Admission Date]])</f>
        <v>2024</v>
      </c>
      <c r="L6028" t="str">
        <f>TEXT(Table1[[#This Row],[Patient Admission Date]],"mmm")</f>
        <v>Jun</v>
      </c>
      <c r="M6028" t="str">
        <f>TEXT(Table1[[#This Row],[Patient Admission Date]],"ddd")</f>
        <v>Fri</v>
      </c>
      <c r="N6028" t="str">
        <f>TEXT(INT(HOUR(Table1[[#This Row],[Patient Admission Date]])/3)*3,"00")&amp;"-"&amp;TEXT(INT(HOUR(Table1[[#This Row],[Patient Admission Date]])/3)*3+3,"00")</f>
        <v>03-06</v>
      </c>
      <c r="O6028" t="str" cm="1">
        <f t="array" ref="O6028">_xlfn.IFS(Table1[[#This Row],[Patient Age]]&lt;=14,"0-14",Table1[[#This Row],[Patient Age]]&lt;=29,"15-29",Table1[[#This Row],[Patient Age]]&lt;=44,"30-44",Table1[[#This Row],[Patient Age]]&lt;=59,"45-59",Table1[[#This Row],[Patient Age]]&lt;=74,"60-74",TRUE,"75+")</f>
        <v>15-29</v>
      </c>
      <c r="P6028" t="str" cm="1">
        <f t="array" ref="P6028">_xlfn.IFS(Table1[[#This Row],[Patient Waittime]]&lt;=15,"0-15",Table1[[#This Row],[Patient Waittime]]&lt;=30,"16-30",Table1[[#This Row],[Patient Waittime]]&lt;=45,"31-45",Table1[[#This Row],[Patient Waittime]]&lt;=60,"46-60",TRUE,"60+")</f>
        <v>0-15</v>
      </c>
      <c r="Q6028">
        <f>--(Table1[[#This Row],[Patient Waittime]]&lt;=30)</f>
        <v>1</v>
      </c>
      <c r="R6028">
        <f>--Table1[[#This Row],[Patient Admission Flag]]</f>
        <v>1</v>
      </c>
      <c r="S6028">
        <f>--AND(Table1[[#This Row],[WithinTarget]]=1,Table1[[#This Row],[Patient Satisfaction Score]]&gt;=7)</f>
        <v>1</v>
      </c>
      <c r="T6028" t="str">
        <f>IF(LEFT(Table1[[#This Row],[Patient Gender]],1)="F","Female","Male")</f>
        <v>Female</v>
      </c>
    </row>
    <row r="6029" spans="1:20" x14ac:dyDescent="0.3">
      <c r="A6029" t="s">
        <v>6133</v>
      </c>
      <c r="B6029" s="1">
        <v>45180.265972222223</v>
      </c>
      <c r="C6029" t="s">
        <v>13</v>
      </c>
      <c r="D6029">
        <v>5</v>
      </c>
      <c r="E6029" t="s">
        <v>12</v>
      </c>
      <c r="F6029" t="s">
        <v>11</v>
      </c>
      <c r="G6029" t="b">
        <v>1</v>
      </c>
      <c r="H6029">
        <v>9</v>
      </c>
      <c r="I6029">
        <v>51</v>
      </c>
      <c r="J6029" t="b">
        <v>1</v>
      </c>
      <c r="K6029">
        <f>YEAR(Table1[[#This Row],[Patient Admission Date]])</f>
        <v>2023</v>
      </c>
      <c r="L6029" t="str">
        <f>TEXT(Table1[[#This Row],[Patient Admission Date]],"mmm")</f>
        <v>Sep</v>
      </c>
      <c r="M6029" t="str">
        <f>TEXT(Table1[[#This Row],[Patient Admission Date]],"ddd")</f>
        <v>Mon</v>
      </c>
      <c r="N6029" t="str">
        <f>TEXT(INT(HOUR(Table1[[#This Row],[Patient Admission Date]])/3)*3,"00")&amp;"-"&amp;TEXT(INT(HOUR(Table1[[#This Row],[Patient Admission Date]])/3)*3+3,"00")</f>
        <v>06-09</v>
      </c>
      <c r="O6029" t="str" cm="1">
        <f t="array" ref="O6029">_xlfn.IFS(Table1[[#This Row],[Patient Age]]&lt;=14,"0-14",Table1[[#This Row],[Patient Age]]&lt;=29,"15-29",Table1[[#This Row],[Patient Age]]&lt;=44,"30-44",Table1[[#This Row],[Patient Age]]&lt;=59,"45-59",Table1[[#This Row],[Patient Age]]&lt;=74,"60-74",TRUE,"75+")</f>
        <v>0-14</v>
      </c>
      <c r="P6029" t="str" cm="1">
        <f t="array" ref="P6029">_xlfn.IFS(Table1[[#This Row],[Patient Waittime]]&lt;=15,"0-15",Table1[[#This Row],[Patient Waittime]]&lt;=30,"16-30",Table1[[#This Row],[Patient Waittime]]&lt;=45,"31-45",Table1[[#This Row],[Patient Waittime]]&lt;=60,"46-60",TRUE,"60+")</f>
        <v>46-60</v>
      </c>
      <c r="Q6029">
        <f>--(Table1[[#This Row],[Patient Waittime]]&lt;=30)</f>
        <v>0</v>
      </c>
      <c r="R6029">
        <f>--Table1[[#This Row],[Patient Admission Flag]]</f>
        <v>1</v>
      </c>
      <c r="S6029">
        <f>--AND(Table1[[#This Row],[WithinTarget]]=1,Table1[[#This Row],[Patient Satisfaction Score]]&gt;=7)</f>
        <v>0</v>
      </c>
      <c r="T6029" t="str">
        <f>IF(LEFT(Table1[[#This Row],[Patient Gender]],1)="F","Female","Male")</f>
        <v>Female</v>
      </c>
    </row>
    <row r="6030" spans="1:20" x14ac:dyDescent="0.3">
      <c r="A6030" t="s">
        <v>6134</v>
      </c>
      <c r="B6030" s="1">
        <v>45143.57916666667</v>
      </c>
      <c r="C6030" t="s">
        <v>13</v>
      </c>
      <c r="D6030">
        <v>77</v>
      </c>
      <c r="E6030" t="s">
        <v>12</v>
      </c>
      <c r="F6030" t="s">
        <v>17</v>
      </c>
      <c r="G6030" t="b">
        <v>1</v>
      </c>
      <c r="I6030">
        <v>39</v>
      </c>
      <c r="J6030" t="b">
        <v>1</v>
      </c>
      <c r="K6030">
        <f>YEAR(Table1[[#This Row],[Patient Admission Date]])</f>
        <v>2023</v>
      </c>
      <c r="L6030" t="str">
        <f>TEXT(Table1[[#This Row],[Patient Admission Date]],"mmm")</f>
        <v>Aug</v>
      </c>
      <c r="M6030" t="str">
        <f>TEXT(Table1[[#This Row],[Patient Admission Date]],"ddd")</f>
        <v>Sat</v>
      </c>
      <c r="N6030" t="str">
        <f>TEXT(INT(HOUR(Table1[[#This Row],[Patient Admission Date]])/3)*3,"00")&amp;"-"&amp;TEXT(INT(HOUR(Table1[[#This Row],[Patient Admission Date]])/3)*3+3,"00")</f>
        <v>12-15</v>
      </c>
      <c r="O6030" t="str" cm="1">
        <f t="array" ref="O6030">_xlfn.IFS(Table1[[#This Row],[Patient Age]]&lt;=14,"0-14",Table1[[#This Row],[Patient Age]]&lt;=29,"15-29",Table1[[#This Row],[Patient Age]]&lt;=44,"30-44",Table1[[#This Row],[Patient Age]]&lt;=59,"45-59",Table1[[#This Row],[Patient Age]]&lt;=74,"60-74",TRUE,"75+")</f>
        <v>75+</v>
      </c>
      <c r="P6030" t="str" cm="1">
        <f t="array" ref="P6030">_xlfn.IFS(Table1[[#This Row],[Patient Waittime]]&lt;=15,"0-15",Table1[[#This Row],[Patient Waittime]]&lt;=30,"16-30",Table1[[#This Row],[Patient Waittime]]&lt;=45,"31-45",Table1[[#This Row],[Patient Waittime]]&lt;=60,"46-60",TRUE,"60+")</f>
        <v>31-45</v>
      </c>
      <c r="Q6030">
        <f>--(Table1[[#This Row],[Patient Waittime]]&lt;=30)</f>
        <v>0</v>
      </c>
      <c r="R6030">
        <f>--Table1[[#This Row],[Patient Admission Flag]]</f>
        <v>1</v>
      </c>
      <c r="S6030">
        <f>--AND(Table1[[#This Row],[WithinTarget]]=1,Table1[[#This Row],[Patient Satisfaction Score]]&gt;=7)</f>
        <v>0</v>
      </c>
      <c r="T6030" t="str">
        <f>IF(LEFT(Table1[[#This Row],[Patient Gender]],1)="F","Female","Male")</f>
        <v>Female</v>
      </c>
    </row>
    <row r="6031" spans="1:20" x14ac:dyDescent="0.3">
      <c r="A6031" t="s">
        <v>6135</v>
      </c>
      <c r="B6031" s="1">
        <v>45432.987500000003</v>
      </c>
      <c r="C6031" t="s">
        <v>13</v>
      </c>
      <c r="D6031">
        <v>3</v>
      </c>
      <c r="E6031" t="s">
        <v>12</v>
      </c>
      <c r="F6031" t="s">
        <v>17</v>
      </c>
      <c r="G6031" t="b">
        <v>1</v>
      </c>
      <c r="I6031">
        <v>37</v>
      </c>
      <c r="J6031" t="b">
        <v>1</v>
      </c>
      <c r="K6031">
        <f>YEAR(Table1[[#This Row],[Patient Admission Date]])</f>
        <v>2024</v>
      </c>
      <c r="L6031" t="str">
        <f>TEXT(Table1[[#This Row],[Patient Admission Date]],"mmm")</f>
        <v>May</v>
      </c>
      <c r="M6031" t="str">
        <f>TEXT(Table1[[#This Row],[Patient Admission Date]],"ddd")</f>
        <v>Mon</v>
      </c>
      <c r="N6031" t="str">
        <f>TEXT(INT(HOUR(Table1[[#This Row],[Patient Admission Date]])/3)*3,"00")&amp;"-"&amp;TEXT(INT(HOUR(Table1[[#This Row],[Patient Admission Date]])/3)*3+3,"00")</f>
        <v>21-24</v>
      </c>
      <c r="O6031" t="str" cm="1">
        <f t="array" ref="O6031">_xlfn.IFS(Table1[[#This Row],[Patient Age]]&lt;=14,"0-14",Table1[[#This Row],[Patient Age]]&lt;=29,"15-29",Table1[[#This Row],[Patient Age]]&lt;=44,"30-44",Table1[[#This Row],[Patient Age]]&lt;=59,"45-59",Table1[[#This Row],[Patient Age]]&lt;=74,"60-74",TRUE,"75+")</f>
        <v>0-14</v>
      </c>
      <c r="P6031" t="str" cm="1">
        <f t="array" ref="P6031">_xlfn.IFS(Table1[[#This Row],[Patient Waittime]]&lt;=15,"0-15",Table1[[#This Row],[Patient Waittime]]&lt;=30,"16-30",Table1[[#This Row],[Patient Waittime]]&lt;=45,"31-45",Table1[[#This Row],[Patient Waittime]]&lt;=60,"46-60",TRUE,"60+")</f>
        <v>31-45</v>
      </c>
      <c r="Q6031">
        <f>--(Table1[[#This Row],[Patient Waittime]]&lt;=30)</f>
        <v>0</v>
      </c>
      <c r="R6031">
        <f>--Table1[[#This Row],[Patient Admission Flag]]</f>
        <v>1</v>
      </c>
      <c r="S6031">
        <f>--AND(Table1[[#This Row],[WithinTarget]]=1,Table1[[#This Row],[Patient Satisfaction Score]]&gt;=7)</f>
        <v>0</v>
      </c>
      <c r="T6031" t="str">
        <f>IF(LEFT(Table1[[#This Row],[Patient Gender]],1)="F","Female","Male")</f>
        <v>Female</v>
      </c>
    </row>
    <row r="6032" spans="1:20" x14ac:dyDescent="0.3">
      <c r="A6032" t="s">
        <v>6136</v>
      </c>
      <c r="B6032" s="1">
        <v>45182.869444444441</v>
      </c>
      <c r="C6032" t="s">
        <v>13</v>
      </c>
      <c r="D6032">
        <v>62</v>
      </c>
      <c r="E6032" t="s">
        <v>12</v>
      </c>
      <c r="F6032" t="s">
        <v>17</v>
      </c>
      <c r="G6032" t="b">
        <v>1</v>
      </c>
      <c r="I6032">
        <v>29</v>
      </c>
      <c r="J6032" t="b">
        <v>1</v>
      </c>
      <c r="K6032">
        <f>YEAR(Table1[[#This Row],[Patient Admission Date]])</f>
        <v>2023</v>
      </c>
      <c r="L6032" t="str">
        <f>TEXT(Table1[[#This Row],[Patient Admission Date]],"mmm")</f>
        <v>Sep</v>
      </c>
      <c r="M6032" t="str">
        <f>TEXT(Table1[[#This Row],[Patient Admission Date]],"ddd")</f>
        <v>Wed</v>
      </c>
      <c r="N6032" t="str">
        <f>TEXT(INT(HOUR(Table1[[#This Row],[Patient Admission Date]])/3)*3,"00")&amp;"-"&amp;TEXT(INT(HOUR(Table1[[#This Row],[Patient Admission Date]])/3)*3+3,"00")</f>
        <v>18-21</v>
      </c>
      <c r="O6032" t="str" cm="1">
        <f t="array" ref="O6032">_xlfn.IFS(Table1[[#This Row],[Patient Age]]&lt;=14,"0-14",Table1[[#This Row],[Patient Age]]&lt;=29,"15-29",Table1[[#This Row],[Patient Age]]&lt;=44,"30-44",Table1[[#This Row],[Patient Age]]&lt;=59,"45-59",Table1[[#This Row],[Patient Age]]&lt;=74,"60-74",TRUE,"75+")</f>
        <v>60-74</v>
      </c>
      <c r="P6032" t="str" cm="1">
        <f t="array" ref="P6032">_xlfn.IFS(Table1[[#This Row],[Patient Waittime]]&lt;=15,"0-15",Table1[[#This Row],[Patient Waittime]]&lt;=30,"16-30",Table1[[#This Row],[Patient Waittime]]&lt;=45,"31-45",Table1[[#This Row],[Patient Waittime]]&lt;=60,"46-60",TRUE,"60+")</f>
        <v>16-30</v>
      </c>
      <c r="Q6032">
        <f>--(Table1[[#This Row],[Patient Waittime]]&lt;=30)</f>
        <v>1</v>
      </c>
      <c r="R6032">
        <f>--Table1[[#This Row],[Patient Admission Flag]]</f>
        <v>1</v>
      </c>
      <c r="S6032">
        <f>--AND(Table1[[#This Row],[WithinTarget]]=1,Table1[[#This Row],[Patient Satisfaction Score]]&gt;=7)</f>
        <v>0</v>
      </c>
      <c r="T6032" t="str">
        <f>IF(LEFT(Table1[[#This Row],[Patient Gender]],1)="F","Female","Male")</f>
        <v>Female</v>
      </c>
    </row>
    <row r="6033" spans="1:20" x14ac:dyDescent="0.3">
      <c r="A6033" t="s">
        <v>6137</v>
      </c>
      <c r="B6033" s="1">
        <v>45117.577777777777</v>
      </c>
      <c r="C6033" t="s">
        <v>13</v>
      </c>
      <c r="D6033">
        <v>30</v>
      </c>
      <c r="E6033" t="s">
        <v>12</v>
      </c>
      <c r="F6033" t="s">
        <v>17</v>
      </c>
      <c r="G6033" t="b">
        <v>1</v>
      </c>
      <c r="I6033">
        <v>56</v>
      </c>
      <c r="J6033" t="b">
        <v>1</v>
      </c>
      <c r="K6033">
        <f>YEAR(Table1[[#This Row],[Patient Admission Date]])</f>
        <v>2023</v>
      </c>
      <c r="L6033" t="str">
        <f>TEXT(Table1[[#This Row],[Patient Admission Date]],"mmm")</f>
        <v>Jul</v>
      </c>
      <c r="M6033" t="str">
        <f>TEXT(Table1[[#This Row],[Patient Admission Date]],"ddd")</f>
        <v>Mon</v>
      </c>
      <c r="N6033" t="str">
        <f>TEXT(INT(HOUR(Table1[[#This Row],[Patient Admission Date]])/3)*3,"00")&amp;"-"&amp;TEXT(INT(HOUR(Table1[[#This Row],[Patient Admission Date]])/3)*3+3,"00")</f>
        <v>12-15</v>
      </c>
      <c r="O6033" t="str" cm="1">
        <f t="array" ref="O6033">_xlfn.IFS(Table1[[#This Row],[Patient Age]]&lt;=14,"0-14",Table1[[#This Row],[Patient Age]]&lt;=29,"15-29",Table1[[#This Row],[Patient Age]]&lt;=44,"30-44",Table1[[#This Row],[Patient Age]]&lt;=59,"45-59",Table1[[#This Row],[Patient Age]]&lt;=74,"60-74",TRUE,"75+")</f>
        <v>30-44</v>
      </c>
      <c r="P6033" t="str" cm="1">
        <f t="array" ref="P6033">_xlfn.IFS(Table1[[#This Row],[Patient Waittime]]&lt;=15,"0-15",Table1[[#This Row],[Patient Waittime]]&lt;=30,"16-30",Table1[[#This Row],[Patient Waittime]]&lt;=45,"31-45",Table1[[#This Row],[Patient Waittime]]&lt;=60,"46-60",TRUE,"60+")</f>
        <v>46-60</v>
      </c>
      <c r="Q6033">
        <f>--(Table1[[#This Row],[Patient Waittime]]&lt;=30)</f>
        <v>0</v>
      </c>
      <c r="R6033">
        <f>--Table1[[#This Row],[Patient Admission Flag]]</f>
        <v>1</v>
      </c>
      <c r="S6033">
        <f>--AND(Table1[[#This Row],[WithinTarget]]=1,Table1[[#This Row],[Patient Satisfaction Score]]&gt;=7)</f>
        <v>0</v>
      </c>
      <c r="T6033" t="str">
        <f>IF(LEFT(Table1[[#This Row],[Patient Gender]],1)="F","Female","Male")</f>
        <v>Female</v>
      </c>
    </row>
    <row r="6034" spans="1:20" x14ac:dyDescent="0.3">
      <c r="A6034" t="s">
        <v>6138</v>
      </c>
      <c r="B6034" s="1">
        <v>45341.163194444445</v>
      </c>
      <c r="C6034" t="s">
        <v>13</v>
      </c>
      <c r="D6034">
        <v>54</v>
      </c>
      <c r="E6034" t="s">
        <v>12</v>
      </c>
      <c r="F6034" t="s">
        <v>17</v>
      </c>
      <c r="G6034" t="b">
        <v>1</v>
      </c>
      <c r="I6034">
        <v>15</v>
      </c>
      <c r="J6034" t="b">
        <v>1</v>
      </c>
      <c r="K6034">
        <f>YEAR(Table1[[#This Row],[Patient Admission Date]])</f>
        <v>2024</v>
      </c>
      <c r="L6034" t="str">
        <f>TEXT(Table1[[#This Row],[Patient Admission Date]],"mmm")</f>
        <v>Feb</v>
      </c>
      <c r="M6034" t="str">
        <f>TEXT(Table1[[#This Row],[Patient Admission Date]],"ddd")</f>
        <v>Mon</v>
      </c>
      <c r="N6034" t="str">
        <f>TEXT(INT(HOUR(Table1[[#This Row],[Patient Admission Date]])/3)*3,"00")&amp;"-"&amp;TEXT(INT(HOUR(Table1[[#This Row],[Patient Admission Date]])/3)*3+3,"00")</f>
        <v>03-06</v>
      </c>
      <c r="O6034" t="str" cm="1">
        <f t="array" ref="O6034">_xlfn.IFS(Table1[[#This Row],[Patient Age]]&lt;=14,"0-14",Table1[[#This Row],[Patient Age]]&lt;=29,"15-29",Table1[[#This Row],[Patient Age]]&lt;=44,"30-44",Table1[[#This Row],[Patient Age]]&lt;=59,"45-59",Table1[[#This Row],[Patient Age]]&lt;=74,"60-74",TRUE,"75+")</f>
        <v>45-59</v>
      </c>
      <c r="P6034" t="str" cm="1">
        <f t="array" ref="P6034">_xlfn.IFS(Table1[[#This Row],[Patient Waittime]]&lt;=15,"0-15",Table1[[#This Row],[Patient Waittime]]&lt;=30,"16-30",Table1[[#This Row],[Patient Waittime]]&lt;=45,"31-45",Table1[[#This Row],[Patient Waittime]]&lt;=60,"46-60",TRUE,"60+")</f>
        <v>0-15</v>
      </c>
      <c r="Q6034">
        <f>--(Table1[[#This Row],[Patient Waittime]]&lt;=30)</f>
        <v>1</v>
      </c>
      <c r="R6034">
        <f>--Table1[[#This Row],[Patient Admission Flag]]</f>
        <v>1</v>
      </c>
      <c r="S6034">
        <f>--AND(Table1[[#This Row],[WithinTarget]]=1,Table1[[#This Row],[Patient Satisfaction Score]]&gt;=7)</f>
        <v>0</v>
      </c>
      <c r="T6034" t="str">
        <f>IF(LEFT(Table1[[#This Row],[Patient Gender]],1)="F","Female","Male")</f>
        <v>Female</v>
      </c>
    </row>
    <row r="6035" spans="1:20" x14ac:dyDescent="0.3">
      <c r="A6035" t="s">
        <v>6139</v>
      </c>
      <c r="B6035" s="1">
        <v>45383.697222222225</v>
      </c>
      <c r="C6035" t="s">
        <v>13</v>
      </c>
      <c r="D6035">
        <v>37</v>
      </c>
      <c r="E6035" t="s">
        <v>12</v>
      </c>
      <c r="F6035" t="s">
        <v>17</v>
      </c>
      <c r="G6035" t="b">
        <v>1</v>
      </c>
      <c r="I6035">
        <v>20</v>
      </c>
      <c r="J6035" t="b">
        <v>1</v>
      </c>
      <c r="K6035">
        <f>YEAR(Table1[[#This Row],[Patient Admission Date]])</f>
        <v>2024</v>
      </c>
      <c r="L6035" t="str">
        <f>TEXT(Table1[[#This Row],[Patient Admission Date]],"mmm")</f>
        <v>Apr</v>
      </c>
      <c r="M6035" t="str">
        <f>TEXT(Table1[[#This Row],[Patient Admission Date]],"ddd")</f>
        <v>Mon</v>
      </c>
      <c r="N6035" t="str">
        <f>TEXT(INT(HOUR(Table1[[#This Row],[Patient Admission Date]])/3)*3,"00")&amp;"-"&amp;TEXT(INT(HOUR(Table1[[#This Row],[Patient Admission Date]])/3)*3+3,"00")</f>
        <v>15-18</v>
      </c>
      <c r="O6035" t="str" cm="1">
        <f t="array" ref="O6035">_xlfn.IFS(Table1[[#This Row],[Patient Age]]&lt;=14,"0-14",Table1[[#This Row],[Patient Age]]&lt;=29,"15-29",Table1[[#This Row],[Patient Age]]&lt;=44,"30-44",Table1[[#This Row],[Patient Age]]&lt;=59,"45-59",Table1[[#This Row],[Patient Age]]&lt;=74,"60-74",TRUE,"75+")</f>
        <v>30-44</v>
      </c>
      <c r="P6035" t="str" cm="1">
        <f t="array" ref="P6035">_xlfn.IFS(Table1[[#This Row],[Patient Waittime]]&lt;=15,"0-15",Table1[[#This Row],[Patient Waittime]]&lt;=30,"16-30",Table1[[#This Row],[Patient Waittime]]&lt;=45,"31-45",Table1[[#This Row],[Patient Waittime]]&lt;=60,"46-60",TRUE,"60+")</f>
        <v>16-30</v>
      </c>
      <c r="Q6035">
        <f>--(Table1[[#This Row],[Patient Waittime]]&lt;=30)</f>
        <v>1</v>
      </c>
      <c r="R6035">
        <f>--Table1[[#This Row],[Patient Admission Flag]]</f>
        <v>1</v>
      </c>
      <c r="S6035">
        <f>--AND(Table1[[#This Row],[WithinTarget]]=1,Table1[[#This Row],[Patient Satisfaction Score]]&gt;=7)</f>
        <v>0</v>
      </c>
      <c r="T6035" t="str">
        <f>IF(LEFT(Table1[[#This Row],[Patient Gender]],1)="F","Female","Male")</f>
        <v>Female</v>
      </c>
    </row>
    <row r="6036" spans="1:20" x14ac:dyDescent="0.3">
      <c r="A6036" t="s">
        <v>6140</v>
      </c>
      <c r="B6036" s="1">
        <v>45595.020138888889</v>
      </c>
      <c r="C6036" t="s">
        <v>13</v>
      </c>
      <c r="D6036">
        <v>36</v>
      </c>
      <c r="E6036" t="s">
        <v>12</v>
      </c>
      <c r="F6036" t="s">
        <v>17</v>
      </c>
      <c r="G6036" t="b">
        <v>1</v>
      </c>
      <c r="I6036">
        <v>47</v>
      </c>
      <c r="J6036" t="b">
        <v>1</v>
      </c>
      <c r="K6036">
        <f>YEAR(Table1[[#This Row],[Patient Admission Date]])</f>
        <v>2024</v>
      </c>
      <c r="L6036" t="str">
        <f>TEXT(Table1[[#This Row],[Patient Admission Date]],"mmm")</f>
        <v>Oct</v>
      </c>
      <c r="M6036" t="str">
        <f>TEXT(Table1[[#This Row],[Patient Admission Date]],"ddd")</f>
        <v>Wed</v>
      </c>
      <c r="N6036" t="str">
        <f>TEXT(INT(HOUR(Table1[[#This Row],[Patient Admission Date]])/3)*3,"00")&amp;"-"&amp;TEXT(INT(HOUR(Table1[[#This Row],[Patient Admission Date]])/3)*3+3,"00")</f>
        <v>00-03</v>
      </c>
      <c r="O6036" t="str" cm="1">
        <f t="array" ref="O6036">_xlfn.IFS(Table1[[#This Row],[Patient Age]]&lt;=14,"0-14",Table1[[#This Row],[Patient Age]]&lt;=29,"15-29",Table1[[#This Row],[Patient Age]]&lt;=44,"30-44",Table1[[#This Row],[Patient Age]]&lt;=59,"45-59",Table1[[#This Row],[Patient Age]]&lt;=74,"60-74",TRUE,"75+")</f>
        <v>30-44</v>
      </c>
      <c r="P6036" t="str" cm="1">
        <f t="array" ref="P6036">_xlfn.IFS(Table1[[#This Row],[Patient Waittime]]&lt;=15,"0-15",Table1[[#This Row],[Patient Waittime]]&lt;=30,"16-30",Table1[[#This Row],[Patient Waittime]]&lt;=45,"31-45",Table1[[#This Row],[Patient Waittime]]&lt;=60,"46-60",TRUE,"60+")</f>
        <v>46-60</v>
      </c>
      <c r="Q6036">
        <f>--(Table1[[#This Row],[Patient Waittime]]&lt;=30)</f>
        <v>0</v>
      </c>
      <c r="R6036">
        <f>--Table1[[#This Row],[Patient Admission Flag]]</f>
        <v>1</v>
      </c>
      <c r="S6036">
        <f>--AND(Table1[[#This Row],[WithinTarget]]=1,Table1[[#This Row],[Patient Satisfaction Score]]&gt;=7)</f>
        <v>0</v>
      </c>
      <c r="T6036" t="str">
        <f>IF(LEFT(Table1[[#This Row],[Patient Gender]],1)="F","Female","Male")</f>
        <v>Female</v>
      </c>
    </row>
    <row r="6037" spans="1:20" x14ac:dyDescent="0.3">
      <c r="A6037" t="s">
        <v>6141</v>
      </c>
      <c r="B6037" s="1">
        <v>45313.386111111111</v>
      </c>
      <c r="C6037" t="s">
        <v>13</v>
      </c>
      <c r="D6037">
        <v>43</v>
      </c>
      <c r="E6037" t="s">
        <v>12</v>
      </c>
      <c r="F6037" t="s">
        <v>17</v>
      </c>
      <c r="G6037" t="b">
        <v>1</v>
      </c>
      <c r="I6037">
        <v>24</v>
      </c>
      <c r="J6037" t="b">
        <v>1</v>
      </c>
      <c r="K6037">
        <f>YEAR(Table1[[#This Row],[Patient Admission Date]])</f>
        <v>2024</v>
      </c>
      <c r="L6037" t="str">
        <f>TEXT(Table1[[#This Row],[Patient Admission Date]],"mmm")</f>
        <v>Jan</v>
      </c>
      <c r="M6037" t="str">
        <f>TEXT(Table1[[#This Row],[Patient Admission Date]],"ddd")</f>
        <v>Mon</v>
      </c>
      <c r="N6037" t="str">
        <f>TEXT(INT(HOUR(Table1[[#This Row],[Patient Admission Date]])/3)*3,"00")&amp;"-"&amp;TEXT(INT(HOUR(Table1[[#This Row],[Patient Admission Date]])/3)*3+3,"00")</f>
        <v>09-12</v>
      </c>
      <c r="O6037" t="str" cm="1">
        <f t="array" ref="O6037">_xlfn.IFS(Table1[[#This Row],[Patient Age]]&lt;=14,"0-14",Table1[[#This Row],[Patient Age]]&lt;=29,"15-29",Table1[[#This Row],[Patient Age]]&lt;=44,"30-44",Table1[[#This Row],[Patient Age]]&lt;=59,"45-59",Table1[[#This Row],[Patient Age]]&lt;=74,"60-74",TRUE,"75+")</f>
        <v>30-44</v>
      </c>
      <c r="P6037" t="str" cm="1">
        <f t="array" ref="P6037">_xlfn.IFS(Table1[[#This Row],[Patient Waittime]]&lt;=15,"0-15",Table1[[#This Row],[Patient Waittime]]&lt;=30,"16-30",Table1[[#This Row],[Patient Waittime]]&lt;=45,"31-45",Table1[[#This Row],[Patient Waittime]]&lt;=60,"46-60",TRUE,"60+")</f>
        <v>16-30</v>
      </c>
      <c r="Q6037">
        <f>--(Table1[[#This Row],[Patient Waittime]]&lt;=30)</f>
        <v>1</v>
      </c>
      <c r="R6037">
        <f>--Table1[[#This Row],[Patient Admission Flag]]</f>
        <v>1</v>
      </c>
      <c r="S6037">
        <f>--AND(Table1[[#This Row],[WithinTarget]]=1,Table1[[#This Row],[Patient Satisfaction Score]]&gt;=7)</f>
        <v>0</v>
      </c>
      <c r="T6037" t="str">
        <f>IF(LEFT(Table1[[#This Row],[Patient Gender]],1)="F","Female","Male")</f>
        <v>Female</v>
      </c>
    </row>
    <row r="6038" spans="1:20" x14ac:dyDescent="0.3">
      <c r="A6038" t="s">
        <v>6142</v>
      </c>
      <c r="B6038" s="1">
        <v>45306.386111111111</v>
      </c>
      <c r="C6038" t="s">
        <v>13</v>
      </c>
      <c r="D6038">
        <v>36</v>
      </c>
      <c r="E6038" t="s">
        <v>12</v>
      </c>
      <c r="F6038" t="s">
        <v>17</v>
      </c>
      <c r="G6038" t="b">
        <v>1</v>
      </c>
      <c r="I6038">
        <v>34</v>
      </c>
      <c r="J6038" t="b">
        <v>1</v>
      </c>
      <c r="K6038">
        <f>YEAR(Table1[[#This Row],[Patient Admission Date]])</f>
        <v>2024</v>
      </c>
      <c r="L6038" t="str">
        <f>TEXT(Table1[[#This Row],[Patient Admission Date]],"mmm")</f>
        <v>Jan</v>
      </c>
      <c r="M6038" t="str">
        <f>TEXT(Table1[[#This Row],[Patient Admission Date]],"ddd")</f>
        <v>Mon</v>
      </c>
      <c r="N6038" t="str">
        <f>TEXT(INT(HOUR(Table1[[#This Row],[Patient Admission Date]])/3)*3,"00")&amp;"-"&amp;TEXT(INT(HOUR(Table1[[#This Row],[Patient Admission Date]])/3)*3+3,"00")</f>
        <v>09-12</v>
      </c>
      <c r="O6038" t="str" cm="1">
        <f t="array" ref="O6038">_xlfn.IFS(Table1[[#This Row],[Patient Age]]&lt;=14,"0-14",Table1[[#This Row],[Patient Age]]&lt;=29,"15-29",Table1[[#This Row],[Patient Age]]&lt;=44,"30-44",Table1[[#This Row],[Patient Age]]&lt;=59,"45-59",Table1[[#This Row],[Patient Age]]&lt;=74,"60-74",TRUE,"75+")</f>
        <v>30-44</v>
      </c>
      <c r="P6038" t="str" cm="1">
        <f t="array" ref="P6038">_xlfn.IFS(Table1[[#This Row],[Patient Waittime]]&lt;=15,"0-15",Table1[[#This Row],[Patient Waittime]]&lt;=30,"16-30",Table1[[#This Row],[Patient Waittime]]&lt;=45,"31-45",Table1[[#This Row],[Patient Waittime]]&lt;=60,"46-60",TRUE,"60+")</f>
        <v>31-45</v>
      </c>
      <c r="Q6038">
        <f>--(Table1[[#This Row],[Patient Waittime]]&lt;=30)</f>
        <v>0</v>
      </c>
      <c r="R6038">
        <f>--Table1[[#This Row],[Patient Admission Flag]]</f>
        <v>1</v>
      </c>
      <c r="S6038">
        <f>--AND(Table1[[#This Row],[WithinTarget]]=1,Table1[[#This Row],[Patient Satisfaction Score]]&gt;=7)</f>
        <v>0</v>
      </c>
      <c r="T6038" t="str">
        <f>IF(LEFT(Table1[[#This Row],[Patient Gender]],1)="F","Female","Male")</f>
        <v>Female</v>
      </c>
    </row>
    <row r="6039" spans="1:20" x14ac:dyDescent="0.3">
      <c r="A6039" t="s">
        <v>6143</v>
      </c>
      <c r="B6039" s="1">
        <v>45466.65</v>
      </c>
      <c r="C6039" t="s">
        <v>13</v>
      </c>
      <c r="D6039">
        <v>9</v>
      </c>
      <c r="E6039" t="s">
        <v>12</v>
      </c>
      <c r="F6039" t="s">
        <v>17</v>
      </c>
      <c r="G6039" t="b">
        <v>1</v>
      </c>
      <c r="H6039">
        <v>3</v>
      </c>
      <c r="I6039">
        <v>38</v>
      </c>
      <c r="J6039" t="b">
        <v>1</v>
      </c>
      <c r="K6039">
        <f>YEAR(Table1[[#This Row],[Patient Admission Date]])</f>
        <v>2024</v>
      </c>
      <c r="L6039" t="str">
        <f>TEXT(Table1[[#This Row],[Patient Admission Date]],"mmm")</f>
        <v>Jun</v>
      </c>
      <c r="M6039" t="str">
        <f>TEXT(Table1[[#This Row],[Patient Admission Date]],"ddd")</f>
        <v>Sun</v>
      </c>
      <c r="N6039" t="str">
        <f>TEXT(INT(HOUR(Table1[[#This Row],[Patient Admission Date]])/3)*3,"00")&amp;"-"&amp;TEXT(INT(HOUR(Table1[[#This Row],[Patient Admission Date]])/3)*3+3,"00")</f>
        <v>15-18</v>
      </c>
      <c r="O6039" t="str" cm="1">
        <f t="array" ref="O6039">_xlfn.IFS(Table1[[#This Row],[Patient Age]]&lt;=14,"0-14",Table1[[#This Row],[Patient Age]]&lt;=29,"15-29",Table1[[#This Row],[Patient Age]]&lt;=44,"30-44",Table1[[#This Row],[Patient Age]]&lt;=59,"45-59",Table1[[#This Row],[Patient Age]]&lt;=74,"60-74",TRUE,"75+")</f>
        <v>0-14</v>
      </c>
      <c r="P6039" t="str" cm="1">
        <f t="array" ref="P6039">_xlfn.IFS(Table1[[#This Row],[Patient Waittime]]&lt;=15,"0-15",Table1[[#This Row],[Patient Waittime]]&lt;=30,"16-30",Table1[[#This Row],[Patient Waittime]]&lt;=45,"31-45",Table1[[#This Row],[Patient Waittime]]&lt;=60,"46-60",TRUE,"60+")</f>
        <v>31-45</v>
      </c>
      <c r="Q6039">
        <f>--(Table1[[#This Row],[Patient Waittime]]&lt;=30)</f>
        <v>0</v>
      </c>
      <c r="R6039">
        <f>--Table1[[#This Row],[Patient Admission Flag]]</f>
        <v>1</v>
      </c>
      <c r="S6039">
        <f>--AND(Table1[[#This Row],[WithinTarget]]=1,Table1[[#This Row],[Patient Satisfaction Score]]&gt;=7)</f>
        <v>0</v>
      </c>
      <c r="T6039" t="str">
        <f>IF(LEFT(Table1[[#This Row],[Patient Gender]],1)="F","Female","Male")</f>
        <v>Female</v>
      </c>
    </row>
    <row r="6040" spans="1:20" x14ac:dyDescent="0.3">
      <c r="A6040" t="s">
        <v>6144</v>
      </c>
      <c r="B6040" s="1">
        <v>45404.731944444444</v>
      </c>
      <c r="C6040" t="s">
        <v>13</v>
      </c>
      <c r="D6040">
        <v>34</v>
      </c>
      <c r="E6040" t="s">
        <v>12</v>
      </c>
      <c r="F6040" t="s">
        <v>17</v>
      </c>
      <c r="G6040" t="b">
        <v>1</v>
      </c>
      <c r="H6040">
        <v>10</v>
      </c>
      <c r="I6040">
        <v>12</v>
      </c>
      <c r="J6040" t="b">
        <v>1</v>
      </c>
      <c r="K6040">
        <f>YEAR(Table1[[#This Row],[Patient Admission Date]])</f>
        <v>2024</v>
      </c>
      <c r="L6040" t="str">
        <f>TEXT(Table1[[#This Row],[Patient Admission Date]],"mmm")</f>
        <v>Apr</v>
      </c>
      <c r="M6040" t="str">
        <f>TEXT(Table1[[#This Row],[Patient Admission Date]],"ddd")</f>
        <v>Mon</v>
      </c>
      <c r="N6040" t="str">
        <f>TEXT(INT(HOUR(Table1[[#This Row],[Patient Admission Date]])/3)*3,"00")&amp;"-"&amp;TEXT(INT(HOUR(Table1[[#This Row],[Patient Admission Date]])/3)*3+3,"00")</f>
        <v>15-18</v>
      </c>
      <c r="O6040" t="str" cm="1">
        <f t="array" ref="O6040">_xlfn.IFS(Table1[[#This Row],[Patient Age]]&lt;=14,"0-14",Table1[[#This Row],[Patient Age]]&lt;=29,"15-29",Table1[[#This Row],[Patient Age]]&lt;=44,"30-44",Table1[[#This Row],[Patient Age]]&lt;=59,"45-59",Table1[[#This Row],[Patient Age]]&lt;=74,"60-74",TRUE,"75+")</f>
        <v>30-44</v>
      </c>
      <c r="P6040" t="str" cm="1">
        <f t="array" ref="P6040">_xlfn.IFS(Table1[[#This Row],[Patient Waittime]]&lt;=15,"0-15",Table1[[#This Row],[Patient Waittime]]&lt;=30,"16-30",Table1[[#This Row],[Patient Waittime]]&lt;=45,"31-45",Table1[[#This Row],[Patient Waittime]]&lt;=60,"46-60",TRUE,"60+")</f>
        <v>0-15</v>
      </c>
      <c r="Q6040">
        <f>--(Table1[[#This Row],[Patient Waittime]]&lt;=30)</f>
        <v>1</v>
      </c>
      <c r="R6040">
        <f>--Table1[[#This Row],[Patient Admission Flag]]</f>
        <v>1</v>
      </c>
      <c r="S6040">
        <f>--AND(Table1[[#This Row],[WithinTarget]]=1,Table1[[#This Row],[Patient Satisfaction Score]]&gt;=7)</f>
        <v>1</v>
      </c>
      <c r="T6040" t="str">
        <f>IF(LEFT(Table1[[#This Row],[Patient Gender]],1)="F","Female","Male")</f>
        <v>Female</v>
      </c>
    </row>
    <row r="6041" spans="1:20" x14ac:dyDescent="0.3">
      <c r="A6041" t="s">
        <v>6145</v>
      </c>
      <c r="B6041" s="1">
        <v>45260.074999999997</v>
      </c>
      <c r="C6041" t="s">
        <v>13</v>
      </c>
      <c r="D6041">
        <v>34</v>
      </c>
      <c r="E6041" t="s">
        <v>12</v>
      </c>
      <c r="F6041" t="s">
        <v>23</v>
      </c>
      <c r="G6041" t="b">
        <v>1</v>
      </c>
      <c r="I6041">
        <v>15</v>
      </c>
      <c r="J6041" t="b">
        <v>1</v>
      </c>
      <c r="K6041">
        <f>YEAR(Table1[[#This Row],[Patient Admission Date]])</f>
        <v>2023</v>
      </c>
      <c r="L6041" t="str">
        <f>TEXT(Table1[[#This Row],[Patient Admission Date]],"mmm")</f>
        <v>Nov</v>
      </c>
      <c r="M6041" t="str">
        <f>TEXT(Table1[[#This Row],[Patient Admission Date]],"ddd")</f>
        <v>Thu</v>
      </c>
      <c r="N6041" t="str">
        <f>TEXT(INT(HOUR(Table1[[#This Row],[Patient Admission Date]])/3)*3,"00")&amp;"-"&amp;TEXT(INT(HOUR(Table1[[#This Row],[Patient Admission Date]])/3)*3+3,"00")</f>
        <v>00-03</v>
      </c>
      <c r="O6041" t="str" cm="1">
        <f t="array" ref="O6041">_xlfn.IFS(Table1[[#This Row],[Patient Age]]&lt;=14,"0-14",Table1[[#This Row],[Patient Age]]&lt;=29,"15-29",Table1[[#This Row],[Patient Age]]&lt;=44,"30-44",Table1[[#This Row],[Patient Age]]&lt;=59,"45-59",Table1[[#This Row],[Patient Age]]&lt;=74,"60-74",TRUE,"75+")</f>
        <v>30-44</v>
      </c>
      <c r="P6041" t="str" cm="1">
        <f t="array" ref="P6041">_xlfn.IFS(Table1[[#This Row],[Patient Waittime]]&lt;=15,"0-15",Table1[[#This Row],[Patient Waittime]]&lt;=30,"16-30",Table1[[#This Row],[Patient Waittime]]&lt;=45,"31-45",Table1[[#This Row],[Patient Waittime]]&lt;=60,"46-60",TRUE,"60+")</f>
        <v>0-15</v>
      </c>
      <c r="Q6041">
        <f>--(Table1[[#This Row],[Patient Waittime]]&lt;=30)</f>
        <v>1</v>
      </c>
      <c r="R6041">
        <f>--Table1[[#This Row],[Patient Admission Flag]]</f>
        <v>1</v>
      </c>
      <c r="S6041">
        <f>--AND(Table1[[#This Row],[WithinTarget]]=1,Table1[[#This Row],[Patient Satisfaction Score]]&gt;=7)</f>
        <v>0</v>
      </c>
      <c r="T6041" t="str">
        <f>IF(LEFT(Table1[[#This Row],[Patient Gender]],1)="F","Female","Male")</f>
        <v>Female</v>
      </c>
    </row>
    <row r="6042" spans="1:20" x14ac:dyDescent="0.3">
      <c r="A6042" t="s">
        <v>6146</v>
      </c>
      <c r="B6042" s="1">
        <v>45097.984027777777</v>
      </c>
      <c r="C6042" t="s">
        <v>13</v>
      </c>
      <c r="D6042">
        <v>10</v>
      </c>
      <c r="E6042" t="s">
        <v>12</v>
      </c>
      <c r="F6042" t="s">
        <v>23</v>
      </c>
      <c r="G6042" t="b">
        <v>1</v>
      </c>
      <c r="I6042">
        <v>43</v>
      </c>
      <c r="J6042" t="b">
        <v>1</v>
      </c>
      <c r="K6042">
        <f>YEAR(Table1[[#This Row],[Patient Admission Date]])</f>
        <v>2023</v>
      </c>
      <c r="L6042" t="str">
        <f>TEXT(Table1[[#This Row],[Patient Admission Date]],"mmm")</f>
        <v>Jun</v>
      </c>
      <c r="M6042" t="str">
        <f>TEXT(Table1[[#This Row],[Patient Admission Date]],"ddd")</f>
        <v>Tue</v>
      </c>
      <c r="N6042" t="str">
        <f>TEXT(INT(HOUR(Table1[[#This Row],[Patient Admission Date]])/3)*3,"00")&amp;"-"&amp;TEXT(INT(HOUR(Table1[[#This Row],[Patient Admission Date]])/3)*3+3,"00")</f>
        <v>21-24</v>
      </c>
      <c r="O6042" t="str" cm="1">
        <f t="array" ref="O6042">_xlfn.IFS(Table1[[#This Row],[Patient Age]]&lt;=14,"0-14",Table1[[#This Row],[Patient Age]]&lt;=29,"15-29",Table1[[#This Row],[Patient Age]]&lt;=44,"30-44",Table1[[#This Row],[Patient Age]]&lt;=59,"45-59",Table1[[#This Row],[Patient Age]]&lt;=74,"60-74",TRUE,"75+")</f>
        <v>0-14</v>
      </c>
      <c r="P6042" t="str" cm="1">
        <f t="array" ref="P6042">_xlfn.IFS(Table1[[#This Row],[Patient Waittime]]&lt;=15,"0-15",Table1[[#This Row],[Patient Waittime]]&lt;=30,"16-30",Table1[[#This Row],[Patient Waittime]]&lt;=45,"31-45",Table1[[#This Row],[Patient Waittime]]&lt;=60,"46-60",TRUE,"60+")</f>
        <v>31-45</v>
      </c>
      <c r="Q6042">
        <f>--(Table1[[#This Row],[Patient Waittime]]&lt;=30)</f>
        <v>0</v>
      </c>
      <c r="R6042">
        <f>--Table1[[#This Row],[Patient Admission Flag]]</f>
        <v>1</v>
      </c>
      <c r="S6042">
        <f>--AND(Table1[[#This Row],[WithinTarget]]=1,Table1[[#This Row],[Patient Satisfaction Score]]&gt;=7)</f>
        <v>0</v>
      </c>
      <c r="T6042" t="str">
        <f>IF(LEFT(Table1[[#This Row],[Patient Gender]],1)="F","Female","Male")</f>
        <v>Female</v>
      </c>
    </row>
    <row r="6043" spans="1:20" x14ac:dyDescent="0.3">
      <c r="A6043" t="s">
        <v>6147</v>
      </c>
      <c r="B6043" s="1">
        <v>45578.754861111112</v>
      </c>
      <c r="C6043" t="s">
        <v>13</v>
      </c>
      <c r="D6043">
        <v>15</v>
      </c>
      <c r="E6043" t="s">
        <v>12</v>
      </c>
      <c r="F6043" t="s">
        <v>23</v>
      </c>
      <c r="G6043" t="b">
        <v>1</v>
      </c>
      <c r="H6043">
        <v>2</v>
      </c>
      <c r="I6043">
        <v>31</v>
      </c>
      <c r="J6043" t="b">
        <v>1</v>
      </c>
      <c r="K6043">
        <f>YEAR(Table1[[#This Row],[Patient Admission Date]])</f>
        <v>2024</v>
      </c>
      <c r="L6043" t="str">
        <f>TEXT(Table1[[#This Row],[Patient Admission Date]],"mmm")</f>
        <v>Oct</v>
      </c>
      <c r="M6043" t="str">
        <f>TEXT(Table1[[#This Row],[Patient Admission Date]],"ddd")</f>
        <v>Sun</v>
      </c>
      <c r="N6043" t="str">
        <f>TEXT(INT(HOUR(Table1[[#This Row],[Patient Admission Date]])/3)*3,"00")&amp;"-"&amp;TEXT(INT(HOUR(Table1[[#This Row],[Patient Admission Date]])/3)*3+3,"00")</f>
        <v>18-21</v>
      </c>
      <c r="O6043" t="str" cm="1">
        <f t="array" ref="O6043">_xlfn.IFS(Table1[[#This Row],[Patient Age]]&lt;=14,"0-14",Table1[[#This Row],[Patient Age]]&lt;=29,"15-29",Table1[[#This Row],[Patient Age]]&lt;=44,"30-44",Table1[[#This Row],[Patient Age]]&lt;=59,"45-59",Table1[[#This Row],[Patient Age]]&lt;=74,"60-74",TRUE,"75+")</f>
        <v>15-29</v>
      </c>
      <c r="P6043" t="str" cm="1">
        <f t="array" ref="P6043">_xlfn.IFS(Table1[[#This Row],[Patient Waittime]]&lt;=15,"0-15",Table1[[#This Row],[Patient Waittime]]&lt;=30,"16-30",Table1[[#This Row],[Patient Waittime]]&lt;=45,"31-45",Table1[[#This Row],[Patient Waittime]]&lt;=60,"46-60",TRUE,"60+")</f>
        <v>31-45</v>
      </c>
      <c r="Q6043">
        <f>--(Table1[[#This Row],[Patient Waittime]]&lt;=30)</f>
        <v>0</v>
      </c>
      <c r="R6043">
        <f>--Table1[[#This Row],[Patient Admission Flag]]</f>
        <v>1</v>
      </c>
      <c r="S6043">
        <f>--AND(Table1[[#This Row],[WithinTarget]]=1,Table1[[#This Row],[Patient Satisfaction Score]]&gt;=7)</f>
        <v>0</v>
      </c>
      <c r="T6043" t="str">
        <f>IF(LEFT(Table1[[#This Row],[Patient Gender]],1)="F","Female","Male")</f>
        <v>Female</v>
      </c>
    </row>
    <row r="6044" spans="1:20" x14ac:dyDescent="0.3">
      <c r="A6044" t="s">
        <v>6148</v>
      </c>
      <c r="B6044" s="1">
        <v>45160.284722222219</v>
      </c>
      <c r="C6044" t="s">
        <v>13</v>
      </c>
      <c r="D6044">
        <v>74</v>
      </c>
      <c r="E6044" t="s">
        <v>12</v>
      </c>
      <c r="F6044" t="s">
        <v>28</v>
      </c>
      <c r="G6044" t="b">
        <v>1</v>
      </c>
      <c r="I6044">
        <v>30</v>
      </c>
      <c r="J6044" t="b">
        <v>1</v>
      </c>
      <c r="K6044">
        <f>YEAR(Table1[[#This Row],[Patient Admission Date]])</f>
        <v>2023</v>
      </c>
      <c r="L6044" t="str">
        <f>TEXT(Table1[[#This Row],[Patient Admission Date]],"mmm")</f>
        <v>Aug</v>
      </c>
      <c r="M6044" t="str">
        <f>TEXT(Table1[[#This Row],[Patient Admission Date]],"ddd")</f>
        <v>Tue</v>
      </c>
      <c r="N6044" t="str">
        <f>TEXT(INT(HOUR(Table1[[#This Row],[Patient Admission Date]])/3)*3,"00")&amp;"-"&amp;TEXT(INT(HOUR(Table1[[#This Row],[Patient Admission Date]])/3)*3+3,"00")</f>
        <v>06-09</v>
      </c>
      <c r="O6044" t="str" cm="1">
        <f t="array" ref="O6044">_xlfn.IFS(Table1[[#This Row],[Patient Age]]&lt;=14,"0-14",Table1[[#This Row],[Patient Age]]&lt;=29,"15-29",Table1[[#This Row],[Patient Age]]&lt;=44,"30-44",Table1[[#This Row],[Patient Age]]&lt;=59,"45-59",Table1[[#This Row],[Patient Age]]&lt;=74,"60-74",TRUE,"75+")</f>
        <v>60-74</v>
      </c>
      <c r="P6044" t="str" cm="1">
        <f t="array" ref="P6044">_xlfn.IFS(Table1[[#This Row],[Patient Waittime]]&lt;=15,"0-15",Table1[[#This Row],[Patient Waittime]]&lt;=30,"16-30",Table1[[#This Row],[Patient Waittime]]&lt;=45,"31-45",Table1[[#This Row],[Patient Waittime]]&lt;=60,"46-60",TRUE,"60+")</f>
        <v>16-30</v>
      </c>
      <c r="Q6044">
        <f>--(Table1[[#This Row],[Patient Waittime]]&lt;=30)</f>
        <v>1</v>
      </c>
      <c r="R6044">
        <f>--Table1[[#This Row],[Patient Admission Flag]]</f>
        <v>1</v>
      </c>
      <c r="S6044">
        <f>--AND(Table1[[#This Row],[WithinTarget]]=1,Table1[[#This Row],[Patient Satisfaction Score]]&gt;=7)</f>
        <v>0</v>
      </c>
      <c r="T6044" t="str">
        <f>IF(LEFT(Table1[[#This Row],[Patient Gender]],1)="F","Female","Male")</f>
        <v>Female</v>
      </c>
    </row>
    <row r="6045" spans="1:20" x14ac:dyDescent="0.3">
      <c r="A6045" t="s">
        <v>6149</v>
      </c>
      <c r="B6045" s="1">
        <v>45292.875</v>
      </c>
      <c r="C6045" t="s">
        <v>13</v>
      </c>
      <c r="D6045">
        <v>63</v>
      </c>
      <c r="E6045" t="s">
        <v>21</v>
      </c>
      <c r="F6045" t="s">
        <v>27</v>
      </c>
      <c r="G6045" t="b">
        <v>1</v>
      </c>
      <c r="I6045">
        <v>36</v>
      </c>
      <c r="J6045" t="b">
        <v>1</v>
      </c>
      <c r="K6045">
        <f>YEAR(Table1[[#This Row],[Patient Admission Date]])</f>
        <v>2024</v>
      </c>
      <c r="L6045" t="str">
        <f>TEXT(Table1[[#This Row],[Patient Admission Date]],"mmm")</f>
        <v>Jan</v>
      </c>
      <c r="M6045" t="str">
        <f>TEXT(Table1[[#This Row],[Patient Admission Date]],"ddd")</f>
        <v>Mon</v>
      </c>
      <c r="N6045" t="str">
        <f>TEXT(INT(HOUR(Table1[[#This Row],[Patient Admission Date]])/3)*3,"00")&amp;"-"&amp;TEXT(INT(HOUR(Table1[[#This Row],[Patient Admission Date]])/3)*3+3,"00")</f>
        <v>21-24</v>
      </c>
      <c r="O6045" t="str" cm="1">
        <f t="array" ref="O6045">_xlfn.IFS(Table1[[#This Row],[Patient Age]]&lt;=14,"0-14",Table1[[#This Row],[Patient Age]]&lt;=29,"15-29",Table1[[#This Row],[Patient Age]]&lt;=44,"30-44",Table1[[#This Row],[Patient Age]]&lt;=59,"45-59",Table1[[#This Row],[Patient Age]]&lt;=74,"60-74",TRUE,"75+")</f>
        <v>60-74</v>
      </c>
      <c r="P6045" t="str" cm="1">
        <f t="array" ref="P6045">_xlfn.IFS(Table1[[#This Row],[Patient Waittime]]&lt;=15,"0-15",Table1[[#This Row],[Patient Waittime]]&lt;=30,"16-30",Table1[[#This Row],[Patient Waittime]]&lt;=45,"31-45",Table1[[#This Row],[Patient Waittime]]&lt;=60,"46-60",TRUE,"60+")</f>
        <v>31-45</v>
      </c>
      <c r="Q6045">
        <f>--(Table1[[#This Row],[Patient Waittime]]&lt;=30)</f>
        <v>0</v>
      </c>
      <c r="R6045">
        <f>--Table1[[#This Row],[Patient Admission Flag]]</f>
        <v>1</v>
      </c>
      <c r="S6045">
        <f>--AND(Table1[[#This Row],[WithinTarget]]=1,Table1[[#This Row],[Patient Satisfaction Score]]&gt;=7)</f>
        <v>0</v>
      </c>
      <c r="T6045" t="str">
        <f>IF(LEFT(Table1[[#This Row],[Patient Gender]],1)="F","Female","Male")</f>
        <v>Female</v>
      </c>
    </row>
    <row r="6046" spans="1:20" x14ac:dyDescent="0.3">
      <c r="A6046" t="s">
        <v>6150</v>
      </c>
      <c r="B6046" s="1">
        <v>45251.505555555559</v>
      </c>
      <c r="C6046" t="s">
        <v>13</v>
      </c>
      <c r="D6046">
        <v>4</v>
      </c>
      <c r="E6046" t="s">
        <v>21</v>
      </c>
      <c r="F6046" t="s">
        <v>27</v>
      </c>
      <c r="G6046" t="b">
        <v>1</v>
      </c>
      <c r="I6046">
        <v>25</v>
      </c>
      <c r="J6046" t="b">
        <v>1</v>
      </c>
      <c r="K6046">
        <f>YEAR(Table1[[#This Row],[Patient Admission Date]])</f>
        <v>2023</v>
      </c>
      <c r="L6046" t="str">
        <f>TEXT(Table1[[#This Row],[Patient Admission Date]],"mmm")</f>
        <v>Nov</v>
      </c>
      <c r="M6046" t="str">
        <f>TEXT(Table1[[#This Row],[Patient Admission Date]],"ddd")</f>
        <v>Tue</v>
      </c>
      <c r="N6046" t="str">
        <f>TEXT(INT(HOUR(Table1[[#This Row],[Patient Admission Date]])/3)*3,"00")&amp;"-"&amp;TEXT(INT(HOUR(Table1[[#This Row],[Patient Admission Date]])/3)*3+3,"00")</f>
        <v>12-15</v>
      </c>
      <c r="O6046" t="str" cm="1">
        <f t="array" ref="O6046">_xlfn.IFS(Table1[[#This Row],[Patient Age]]&lt;=14,"0-14",Table1[[#This Row],[Patient Age]]&lt;=29,"15-29",Table1[[#This Row],[Patient Age]]&lt;=44,"30-44",Table1[[#This Row],[Patient Age]]&lt;=59,"45-59",Table1[[#This Row],[Patient Age]]&lt;=74,"60-74",TRUE,"75+")</f>
        <v>0-14</v>
      </c>
      <c r="P6046" t="str" cm="1">
        <f t="array" ref="P6046">_xlfn.IFS(Table1[[#This Row],[Patient Waittime]]&lt;=15,"0-15",Table1[[#This Row],[Patient Waittime]]&lt;=30,"16-30",Table1[[#This Row],[Patient Waittime]]&lt;=45,"31-45",Table1[[#This Row],[Patient Waittime]]&lt;=60,"46-60",TRUE,"60+")</f>
        <v>16-30</v>
      </c>
      <c r="Q6046">
        <f>--(Table1[[#This Row],[Patient Waittime]]&lt;=30)</f>
        <v>1</v>
      </c>
      <c r="R6046">
        <f>--Table1[[#This Row],[Patient Admission Flag]]</f>
        <v>1</v>
      </c>
      <c r="S6046">
        <f>--AND(Table1[[#This Row],[WithinTarget]]=1,Table1[[#This Row],[Patient Satisfaction Score]]&gt;=7)</f>
        <v>0</v>
      </c>
      <c r="T6046" t="str">
        <f>IF(LEFT(Table1[[#This Row],[Patient Gender]],1)="F","Female","Male")</f>
        <v>Female</v>
      </c>
    </row>
    <row r="6047" spans="1:20" x14ac:dyDescent="0.3">
      <c r="A6047" t="s">
        <v>6151</v>
      </c>
      <c r="B6047" s="1">
        <v>45461.892361111109</v>
      </c>
      <c r="C6047" t="s">
        <v>13</v>
      </c>
      <c r="D6047">
        <v>56</v>
      </c>
      <c r="E6047" t="s">
        <v>21</v>
      </c>
      <c r="F6047" t="s">
        <v>27</v>
      </c>
      <c r="G6047" t="b">
        <v>1</v>
      </c>
      <c r="I6047">
        <v>55</v>
      </c>
      <c r="J6047" t="b">
        <v>1</v>
      </c>
      <c r="K6047">
        <f>YEAR(Table1[[#This Row],[Patient Admission Date]])</f>
        <v>2024</v>
      </c>
      <c r="L6047" t="str">
        <f>TEXT(Table1[[#This Row],[Patient Admission Date]],"mmm")</f>
        <v>Jun</v>
      </c>
      <c r="M6047" t="str">
        <f>TEXT(Table1[[#This Row],[Patient Admission Date]],"ddd")</f>
        <v>Tue</v>
      </c>
      <c r="N6047" t="str">
        <f>TEXT(INT(HOUR(Table1[[#This Row],[Patient Admission Date]])/3)*3,"00")&amp;"-"&amp;TEXT(INT(HOUR(Table1[[#This Row],[Patient Admission Date]])/3)*3+3,"00")</f>
        <v>21-24</v>
      </c>
      <c r="O6047" t="str" cm="1">
        <f t="array" ref="O6047">_xlfn.IFS(Table1[[#This Row],[Patient Age]]&lt;=14,"0-14",Table1[[#This Row],[Patient Age]]&lt;=29,"15-29",Table1[[#This Row],[Patient Age]]&lt;=44,"30-44",Table1[[#This Row],[Patient Age]]&lt;=59,"45-59",Table1[[#This Row],[Patient Age]]&lt;=74,"60-74",TRUE,"75+")</f>
        <v>45-59</v>
      </c>
      <c r="P6047" t="str" cm="1">
        <f t="array" ref="P6047">_xlfn.IFS(Table1[[#This Row],[Patient Waittime]]&lt;=15,"0-15",Table1[[#This Row],[Patient Waittime]]&lt;=30,"16-30",Table1[[#This Row],[Patient Waittime]]&lt;=45,"31-45",Table1[[#This Row],[Patient Waittime]]&lt;=60,"46-60",TRUE,"60+")</f>
        <v>46-60</v>
      </c>
      <c r="Q6047">
        <f>--(Table1[[#This Row],[Patient Waittime]]&lt;=30)</f>
        <v>0</v>
      </c>
      <c r="R6047">
        <f>--Table1[[#This Row],[Patient Admission Flag]]</f>
        <v>1</v>
      </c>
      <c r="S6047">
        <f>--AND(Table1[[#This Row],[WithinTarget]]=1,Table1[[#This Row],[Patient Satisfaction Score]]&gt;=7)</f>
        <v>0</v>
      </c>
      <c r="T6047" t="str">
        <f>IF(LEFT(Table1[[#This Row],[Patient Gender]],1)="F","Female","Male")</f>
        <v>Female</v>
      </c>
    </row>
    <row r="6048" spans="1:20" x14ac:dyDescent="0.3">
      <c r="A6048" t="s">
        <v>6152</v>
      </c>
      <c r="B6048" s="1">
        <v>45393.295138888891</v>
      </c>
      <c r="C6048" t="s">
        <v>13</v>
      </c>
      <c r="D6048">
        <v>36</v>
      </c>
      <c r="E6048" t="s">
        <v>21</v>
      </c>
      <c r="F6048" t="s">
        <v>27</v>
      </c>
      <c r="G6048" t="b">
        <v>1</v>
      </c>
      <c r="H6048">
        <v>4</v>
      </c>
      <c r="I6048">
        <v>50</v>
      </c>
      <c r="J6048" t="b">
        <v>1</v>
      </c>
      <c r="K6048">
        <f>YEAR(Table1[[#This Row],[Patient Admission Date]])</f>
        <v>2024</v>
      </c>
      <c r="L6048" t="str">
        <f>TEXT(Table1[[#This Row],[Patient Admission Date]],"mmm")</f>
        <v>Apr</v>
      </c>
      <c r="M6048" t="str">
        <f>TEXT(Table1[[#This Row],[Patient Admission Date]],"ddd")</f>
        <v>Thu</v>
      </c>
      <c r="N6048" t="str">
        <f>TEXT(INT(HOUR(Table1[[#This Row],[Patient Admission Date]])/3)*3,"00")&amp;"-"&amp;TEXT(INT(HOUR(Table1[[#This Row],[Patient Admission Date]])/3)*3+3,"00")</f>
        <v>06-09</v>
      </c>
      <c r="O6048" t="str" cm="1">
        <f t="array" ref="O6048">_xlfn.IFS(Table1[[#This Row],[Patient Age]]&lt;=14,"0-14",Table1[[#This Row],[Patient Age]]&lt;=29,"15-29",Table1[[#This Row],[Patient Age]]&lt;=44,"30-44",Table1[[#This Row],[Patient Age]]&lt;=59,"45-59",Table1[[#This Row],[Patient Age]]&lt;=74,"60-74",TRUE,"75+")</f>
        <v>30-44</v>
      </c>
      <c r="P6048" t="str" cm="1">
        <f t="array" ref="P6048">_xlfn.IFS(Table1[[#This Row],[Patient Waittime]]&lt;=15,"0-15",Table1[[#This Row],[Patient Waittime]]&lt;=30,"16-30",Table1[[#This Row],[Patient Waittime]]&lt;=45,"31-45",Table1[[#This Row],[Patient Waittime]]&lt;=60,"46-60",TRUE,"60+")</f>
        <v>46-60</v>
      </c>
      <c r="Q6048">
        <f>--(Table1[[#This Row],[Patient Waittime]]&lt;=30)</f>
        <v>0</v>
      </c>
      <c r="R6048">
        <f>--Table1[[#This Row],[Patient Admission Flag]]</f>
        <v>1</v>
      </c>
      <c r="S6048">
        <f>--AND(Table1[[#This Row],[WithinTarget]]=1,Table1[[#This Row],[Patient Satisfaction Score]]&gt;=7)</f>
        <v>0</v>
      </c>
      <c r="T6048" t="str">
        <f>IF(LEFT(Table1[[#This Row],[Patient Gender]],1)="F","Female","Male")</f>
        <v>Female</v>
      </c>
    </row>
    <row r="6049" spans="1:20" x14ac:dyDescent="0.3">
      <c r="A6049" t="s">
        <v>6153</v>
      </c>
      <c r="B6049" s="1">
        <v>45125.915277777778</v>
      </c>
      <c r="C6049" t="s">
        <v>13</v>
      </c>
      <c r="D6049">
        <v>31</v>
      </c>
      <c r="E6049" t="s">
        <v>21</v>
      </c>
      <c r="F6049" t="s">
        <v>20</v>
      </c>
      <c r="G6049" t="b">
        <v>1</v>
      </c>
      <c r="I6049">
        <v>40</v>
      </c>
      <c r="J6049" t="b">
        <v>1</v>
      </c>
      <c r="K6049">
        <f>YEAR(Table1[[#This Row],[Patient Admission Date]])</f>
        <v>2023</v>
      </c>
      <c r="L6049" t="str">
        <f>TEXT(Table1[[#This Row],[Patient Admission Date]],"mmm")</f>
        <v>Jul</v>
      </c>
      <c r="M6049" t="str">
        <f>TEXT(Table1[[#This Row],[Patient Admission Date]],"ddd")</f>
        <v>Tue</v>
      </c>
      <c r="N6049" t="str">
        <f>TEXT(INT(HOUR(Table1[[#This Row],[Patient Admission Date]])/3)*3,"00")&amp;"-"&amp;TEXT(INT(HOUR(Table1[[#This Row],[Patient Admission Date]])/3)*3+3,"00")</f>
        <v>21-24</v>
      </c>
      <c r="O6049" t="str" cm="1">
        <f t="array" ref="O6049">_xlfn.IFS(Table1[[#This Row],[Patient Age]]&lt;=14,"0-14",Table1[[#This Row],[Patient Age]]&lt;=29,"15-29",Table1[[#This Row],[Patient Age]]&lt;=44,"30-44",Table1[[#This Row],[Patient Age]]&lt;=59,"45-59",Table1[[#This Row],[Patient Age]]&lt;=74,"60-74",TRUE,"75+")</f>
        <v>30-44</v>
      </c>
      <c r="P6049" t="str" cm="1">
        <f t="array" ref="P6049">_xlfn.IFS(Table1[[#This Row],[Patient Waittime]]&lt;=15,"0-15",Table1[[#This Row],[Patient Waittime]]&lt;=30,"16-30",Table1[[#This Row],[Patient Waittime]]&lt;=45,"31-45",Table1[[#This Row],[Patient Waittime]]&lt;=60,"46-60",TRUE,"60+")</f>
        <v>31-45</v>
      </c>
      <c r="Q6049">
        <f>--(Table1[[#This Row],[Patient Waittime]]&lt;=30)</f>
        <v>0</v>
      </c>
      <c r="R6049">
        <f>--Table1[[#This Row],[Patient Admission Flag]]</f>
        <v>1</v>
      </c>
      <c r="S6049">
        <f>--AND(Table1[[#This Row],[WithinTarget]]=1,Table1[[#This Row],[Patient Satisfaction Score]]&gt;=7)</f>
        <v>0</v>
      </c>
      <c r="T6049" t="str">
        <f>IF(LEFT(Table1[[#This Row],[Patient Gender]],1)="F","Female","Male")</f>
        <v>Female</v>
      </c>
    </row>
    <row r="6050" spans="1:20" x14ac:dyDescent="0.3">
      <c r="A6050" t="s">
        <v>6154</v>
      </c>
      <c r="B6050" s="1">
        <v>45054.618055555555</v>
      </c>
      <c r="C6050" t="s">
        <v>13</v>
      </c>
      <c r="D6050">
        <v>8</v>
      </c>
      <c r="E6050" t="s">
        <v>21</v>
      </c>
      <c r="F6050" t="s">
        <v>20</v>
      </c>
      <c r="G6050" t="b">
        <v>1</v>
      </c>
      <c r="I6050">
        <v>19</v>
      </c>
      <c r="J6050" t="b">
        <v>1</v>
      </c>
      <c r="K6050">
        <f>YEAR(Table1[[#This Row],[Patient Admission Date]])</f>
        <v>2023</v>
      </c>
      <c r="L6050" t="str">
        <f>TEXT(Table1[[#This Row],[Patient Admission Date]],"mmm")</f>
        <v>May</v>
      </c>
      <c r="M6050" t="str">
        <f>TEXT(Table1[[#This Row],[Patient Admission Date]],"ddd")</f>
        <v>Mon</v>
      </c>
      <c r="N6050" t="str">
        <f>TEXT(INT(HOUR(Table1[[#This Row],[Patient Admission Date]])/3)*3,"00")&amp;"-"&amp;TEXT(INT(HOUR(Table1[[#This Row],[Patient Admission Date]])/3)*3+3,"00")</f>
        <v>12-15</v>
      </c>
      <c r="O6050" t="str" cm="1">
        <f t="array" ref="O6050">_xlfn.IFS(Table1[[#This Row],[Patient Age]]&lt;=14,"0-14",Table1[[#This Row],[Patient Age]]&lt;=29,"15-29",Table1[[#This Row],[Patient Age]]&lt;=44,"30-44",Table1[[#This Row],[Patient Age]]&lt;=59,"45-59",Table1[[#This Row],[Patient Age]]&lt;=74,"60-74",TRUE,"75+")</f>
        <v>0-14</v>
      </c>
      <c r="P6050" t="str" cm="1">
        <f t="array" ref="P6050">_xlfn.IFS(Table1[[#This Row],[Patient Waittime]]&lt;=15,"0-15",Table1[[#This Row],[Patient Waittime]]&lt;=30,"16-30",Table1[[#This Row],[Patient Waittime]]&lt;=45,"31-45",Table1[[#This Row],[Patient Waittime]]&lt;=60,"46-60",TRUE,"60+")</f>
        <v>16-30</v>
      </c>
      <c r="Q6050">
        <f>--(Table1[[#This Row],[Patient Waittime]]&lt;=30)</f>
        <v>1</v>
      </c>
      <c r="R6050">
        <f>--Table1[[#This Row],[Patient Admission Flag]]</f>
        <v>1</v>
      </c>
      <c r="S6050">
        <f>--AND(Table1[[#This Row],[WithinTarget]]=1,Table1[[#This Row],[Patient Satisfaction Score]]&gt;=7)</f>
        <v>0</v>
      </c>
      <c r="T6050" t="str">
        <f>IF(LEFT(Table1[[#This Row],[Patient Gender]],1)="F","Female","Male")</f>
        <v>Female</v>
      </c>
    </row>
    <row r="6051" spans="1:20" x14ac:dyDescent="0.3">
      <c r="A6051" t="s">
        <v>6155</v>
      </c>
      <c r="B6051" s="1">
        <v>45082.035416666666</v>
      </c>
      <c r="C6051" t="s">
        <v>13</v>
      </c>
      <c r="D6051">
        <v>48</v>
      </c>
      <c r="E6051" t="s">
        <v>21</v>
      </c>
      <c r="F6051" t="s">
        <v>20</v>
      </c>
      <c r="G6051" t="b">
        <v>1</v>
      </c>
      <c r="I6051">
        <v>41</v>
      </c>
      <c r="J6051" t="b">
        <v>1</v>
      </c>
      <c r="K6051">
        <f>YEAR(Table1[[#This Row],[Patient Admission Date]])</f>
        <v>2023</v>
      </c>
      <c r="L6051" t="str">
        <f>TEXT(Table1[[#This Row],[Patient Admission Date]],"mmm")</f>
        <v>Jun</v>
      </c>
      <c r="M6051" t="str">
        <f>TEXT(Table1[[#This Row],[Patient Admission Date]],"ddd")</f>
        <v>Mon</v>
      </c>
      <c r="N6051" t="str">
        <f>TEXT(INT(HOUR(Table1[[#This Row],[Patient Admission Date]])/3)*3,"00")&amp;"-"&amp;TEXT(INT(HOUR(Table1[[#This Row],[Patient Admission Date]])/3)*3+3,"00")</f>
        <v>00-03</v>
      </c>
      <c r="O6051" t="str" cm="1">
        <f t="array" ref="O6051">_xlfn.IFS(Table1[[#This Row],[Patient Age]]&lt;=14,"0-14",Table1[[#This Row],[Patient Age]]&lt;=29,"15-29",Table1[[#This Row],[Patient Age]]&lt;=44,"30-44",Table1[[#This Row],[Patient Age]]&lt;=59,"45-59",Table1[[#This Row],[Patient Age]]&lt;=74,"60-74",TRUE,"75+")</f>
        <v>45-59</v>
      </c>
      <c r="P6051" t="str" cm="1">
        <f t="array" ref="P6051">_xlfn.IFS(Table1[[#This Row],[Patient Waittime]]&lt;=15,"0-15",Table1[[#This Row],[Patient Waittime]]&lt;=30,"16-30",Table1[[#This Row],[Patient Waittime]]&lt;=45,"31-45",Table1[[#This Row],[Patient Waittime]]&lt;=60,"46-60",TRUE,"60+")</f>
        <v>31-45</v>
      </c>
      <c r="Q6051">
        <f>--(Table1[[#This Row],[Patient Waittime]]&lt;=30)</f>
        <v>0</v>
      </c>
      <c r="R6051">
        <f>--Table1[[#This Row],[Patient Admission Flag]]</f>
        <v>1</v>
      </c>
      <c r="S6051">
        <f>--AND(Table1[[#This Row],[WithinTarget]]=1,Table1[[#This Row],[Patient Satisfaction Score]]&gt;=7)</f>
        <v>0</v>
      </c>
      <c r="T6051" t="str">
        <f>IF(LEFT(Table1[[#This Row],[Patient Gender]],1)="F","Female","Male")</f>
        <v>Female</v>
      </c>
    </row>
    <row r="6052" spans="1:20" x14ac:dyDescent="0.3">
      <c r="A6052" t="s">
        <v>6156</v>
      </c>
      <c r="B6052" s="1">
        <v>45031.897916666669</v>
      </c>
      <c r="C6052" t="s">
        <v>13</v>
      </c>
      <c r="D6052">
        <v>35</v>
      </c>
      <c r="E6052" t="s">
        <v>21</v>
      </c>
      <c r="F6052" t="s">
        <v>20</v>
      </c>
      <c r="G6052" t="b">
        <v>1</v>
      </c>
      <c r="H6052">
        <v>1</v>
      </c>
      <c r="I6052">
        <v>52</v>
      </c>
      <c r="J6052" t="b">
        <v>1</v>
      </c>
      <c r="K6052">
        <f>YEAR(Table1[[#This Row],[Patient Admission Date]])</f>
        <v>2023</v>
      </c>
      <c r="L6052" t="str">
        <f>TEXT(Table1[[#This Row],[Patient Admission Date]],"mmm")</f>
        <v>Apr</v>
      </c>
      <c r="M6052" t="str">
        <f>TEXT(Table1[[#This Row],[Patient Admission Date]],"ddd")</f>
        <v>Sat</v>
      </c>
      <c r="N6052" t="str">
        <f>TEXT(INT(HOUR(Table1[[#This Row],[Patient Admission Date]])/3)*3,"00")&amp;"-"&amp;TEXT(INT(HOUR(Table1[[#This Row],[Patient Admission Date]])/3)*3+3,"00")</f>
        <v>21-24</v>
      </c>
      <c r="O6052" t="str" cm="1">
        <f t="array" ref="O6052">_xlfn.IFS(Table1[[#This Row],[Patient Age]]&lt;=14,"0-14",Table1[[#This Row],[Patient Age]]&lt;=29,"15-29",Table1[[#This Row],[Patient Age]]&lt;=44,"30-44",Table1[[#This Row],[Patient Age]]&lt;=59,"45-59",Table1[[#This Row],[Patient Age]]&lt;=74,"60-74",TRUE,"75+")</f>
        <v>30-44</v>
      </c>
      <c r="P6052" t="str" cm="1">
        <f t="array" ref="P6052">_xlfn.IFS(Table1[[#This Row],[Patient Waittime]]&lt;=15,"0-15",Table1[[#This Row],[Patient Waittime]]&lt;=30,"16-30",Table1[[#This Row],[Patient Waittime]]&lt;=45,"31-45",Table1[[#This Row],[Patient Waittime]]&lt;=60,"46-60",TRUE,"60+")</f>
        <v>46-60</v>
      </c>
      <c r="Q6052">
        <f>--(Table1[[#This Row],[Patient Waittime]]&lt;=30)</f>
        <v>0</v>
      </c>
      <c r="R6052">
        <f>--Table1[[#This Row],[Patient Admission Flag]]</f>
        <v>1</v>
      </c>
      <c r="S6052">
        <f>--AND(Table1[[#This Row],[WithinTarget]]=1,Table1[[#This Row],[Patient Satisfaction Score]]&gt;=7)</f>
        <v>0</v>
      </c>
      <c r="T6052" t="str">
        <f>IF(LEFT(Table1[[#This Row],[Patient Gender]],1)="F","Female","Male")</f>
        <v>Female</v>
      </c>
    </row>
    <row r="6053" spans="1:20" x14ac:dyDescent="0.3">
      <c r="A6053" t="s">
        <v>6157</v>
      </c>
      <c r="B6053" s="1">
        <v>45276.111111111109</v>
      </c>
      <c r="C6053" t="s">
        <v>13</v>
      </c>
      <c r="D6053">
        <v>77</v>
      </c>
      <c r="E6053" t="s">
        <v>21</v>
      </c>
      <c r="F6053" t="s">
        <v>20</v>
      </c>
      <c r="G6053" t="b">
        <v>1</v>
      </c>
      <c r="H6053">
        <v>9</v>
      </c>
      <c r="I6053">
        <v>33</v>
      </c>
      <c r="J6053" t="b">
        <v>1</v>
      </c>
      <c r="K6053">
        <f>YEAR(Table1[[#This Row],[Patient Admission Date]])</f>
        <v>2023</v>
      </c>
      <c r="L6053" t="str">
        <f>TEXT(Table1[[#This Row],[Patient Admission Date]],"mmm")</f>
        <v>Dec</v>
      </c>
      <c r="M6053" t="str">
        <f>TEXT(Table1[[#This Row],[Patient Admission Date]],"ddd")</f>
        <v>Sat</v>
      </c>
      <c r="N6053" t="str">
        <f>TEXT(INT(HOUR(Table1[[#This Row],[Patient Admission Date]])/3)*3,"00")&amp;"-"&amp;TEXT(INT(HOUR(Table1[[#This Row],[Patient Admission Date]])/3)*3+3,"00")</f>
        <v>00-03</v>
      </c>
      <c r="O6053" t="str" cm="1">
        <f t="array" ref="O6053">_xlfn.IFS(Table1[[#This Row],[Patient Age]]&lt;=14,"0-14",Table1[[#This Row],[Patient Age]]&lt;=29,"15-29",Table1[[#This Row],[Patient Age]]&lt;=44,"30-44",Table1[[#This Row],[Patient Age]]&lt;=59,"45-59",Table1[[#This Row],[Patient Age]]&lt;=74,"60-74",TRUE,"75+")</f>
        <v>75+</v>
      </c>
      <c r="P6053" t="str" cm="1">
        <f t="array" ref="P6053">_xlfn.IFS(Table1[[#This Row],[Patient Waittime]]&lt;=15,"0-15",Table1[[#This Row],[Patient Waittime]]&lt;=30,"16-30",Table1[[#This Row],[Patient Waittime]]&lt;=45,"31-45",Table1[[#This Row],[Patient Waittime]]&lt;=60,"46-60",TRUE,"60+")</f>
        <v>31-45</v>
      </c>
      <c r="Q6053">
        <f>--(Table1[[#This Row],[Patient Waittime]]&lt;=30)</f>
        <v>0</v>
      </c>
      <c r="R6053">
        <f>--Table1[[#This Row],[Patient Admission Flag]]</f>
        <v>1</v>
      </c>
      <c r="S6053">
        <f>--AND(Table1[[#This Row],[WithinTarget]]=1,Table1[[#This Row],[Patient Satisfaction Score]]&gt;=7)</f>
        <v>0</v>
      </c>
      <c r="T6053" t="str">
        <f>IF(LEFT(Table1[[#This Row],[Patient Gender]],1)="F","Female","Male")</f>
        <v>Female</v>
      </c>
    </row>
    <row r="6054" spans="1:20" x14ac:dyDescent="0.3">
      <c r="A6054" t="s">
        <v>6158</v>
      </c>
      <c r="B6054" s="1">
        <v>45272.800694444442</v>
      </c>
      <c r="C6054" t="s">
        <v>13</v>
      </c>
      <c r="D6054">
        <v>64</v>
      </c>
      <c r="E6054" t="s">
        <v>21</v>
      </c>
      <c r="F6054" t="s">
        <v>15</v>
      </c>
      <c r="G6054" t="b">
        <v>1</v>
      </c>
      <c r="I6054">
        <v>12</v>
      </c>
      <c r="J6054" t="b">
        <v>1</v>
      </c>
      <c r="K6054">
        <f>YEAR(Table1[[#This Row],[Patient Admission Date]])</f>
        <v>2023</v>
      </c>
      <c r="L6054" t="str">
        <f>TEXT(Table1[[#This Row],[Patient Admission Date]],"mmm")</f>
        <v>Dec</v>
      </c>
      <c r="M6054" t="str">
        <f>TEXT(Table1[[#This Row],[Patient Admission Date]],"ddd")</f>
        <v>Tue</v>
      </c>
      <c r="N6054" t="str">
        <f>TEXT(INT(HOUR(Table1[[#This Row],[Patient Admission Date]])/3)*3,"00")&amp;"-"&amp;TEXT(INT(HOUR(Table1[[#This Row],[Patient Admission Date]])/3)*3+3,"00")</f>
        <v>18-21</v>
      </c>
      <c r="O6054" t="str" cm="1">
        <f t="array" ref="O6054">_xlfn.IFS(Table1[[#This Row],[Patient Age]]&lt;=14,"0-14",Table1[[#This Row],[Patient Age]]&lt;=29,"15-29",Table1[[#This Row],[Patient Age]]&lt;=44,"30-44",Table1[[#This Row],[Patient Age]]&lt;=59,"45-59",Table1[[#This Row],[Patient Age]]&lt;=74,"60-74",TRUE,"75+")</f>
        <v>60-74</v>
      </c>
      <c r="P6054" t="str" cm="1">
        <f t="array" ref="P6054">_xlfn.IFS(Table1[[#This Row],[Patient Waittime]]&lt;=15,"0-15",Table1[[#This Row],[Patient Waittime]]&lt;=30,"16-30",Table1[[#This Row],[Patient Waittime]]&lt;=45,"31-45",Table1[[#This Row],[Patient Waittime]]&lt;=60,"46-60",TRUE,"60+")</f>
        <v>0-15</v>
      </c>
      <c r="Q6054">
        <f>--(Table1[[#This Row],[Patient Waittime]]&lt;=30)</f>
        <v>1</v>
      </c>
      <c r="R6054">
        <f>--Table1[[#This Row],[Patient Admission Flag]]</f>
        <v>1</v>
      </c>
      <c r="S6054">
        <f>--AND(Table1[[#This Row],[WithinTarget]]=1,Table1[[#This Row],[Patient Satisfaction Score]]&gt;=7)</f>
        <v>0</v>
      </c>
      <c r="T6054" t="str">
        <f>IF(LEFT(Table1[[#This Row],[Patient Gender]],1)="F","Female","Male")</f>
        <v>Female</v>
      </c>
    </row>
    <row r="6055" spans="1:20" x14ac:dyDescent="0.3">
      <c r="A6055" t="s">
        <v>6159</v>
      </c>
      <c r="B6055" s="1">
        <v>45533.604861111111</v>
      </c>
      <c r="C6055" t="s">
        <v>13</v>
      </c>
      <c r="D6055">
        <v>37</v>
      </c>
      <c r="E6055" t="s">
        <v>21</v>
      </c>
      <c r="F6055" t="s">
        <v>15</v>
      </c>
      <c r="G6055" t="b">
        <v>1</v>
      </c>
      <c r="I6055">
        <v>25</v>
      </c>
      <c r="J6055" t="b">
        <v>1</v>
      </c>
      <c r="K6055">
        <f>YEAR(Table1[[#This Row],[Patient Admission Date]])</f>
        <v>2024</v>
      </c>
      <c r="L6055" t="str">
        <f>TEXT(Table1[[#This Row],[Patient Admission Date]],"mmm")</f>
        <v>Aug</v>
      </c>
      <c r="M6055" t="str">
        <f>TEXT(Table1[[#This Row],[Patient Admission Date]],"ddd")</f>
        <v>Thu</v>
      </c>
      <c r="N6055" t="str">
        <f>TEXT(INT(HOUR(Table1[[#This Row],[Patient Admission Date]])/3)*3,"00")&amp;"-"&amp;TEXT(INT(HOUR(Table1[[#This Row],[Patient Admission Date]])/3)*3+3,"00")</f>
        <v>12-15</v>
      </c>
      <c r="O6055" t="str" cm="1">
        <f t="array" ref="O6055">_xlfn.IFS(Table1[[#This Row],[Patient Age]]&lt;=14,"0-14",Table1[[#This Row],[Patient Age]]&lt;=29,"15-29",Table1[[#This Row],[Patient Age]]&lt;=44,"30-44",Table1[[#This Row],[Patient Age]]&lt;=59,"45-59",Table1[[#This Row],[Patient Age]]&lt;=74,"60-74",TRUE,"75+")</f>
        <v>30-44</v>
      </c>
      <c r="P6055" t="str" cm="1">
        <f t="array" ref="P6055">_xlfn.IFS(Table1[[#This Row],[Patient Waittime]]&lt;=15,"0-15",Table1[[#This Row],[Patient Waittime]]&lt;=30,"16-30",Table1[[#This Row],[Patient Waittime]]&lt;=45,"31-45",Table1[[#This Row],[Patient Waittime]]&lt;=60,"46-60",TRUE,"60+")</f>
        <v>16-30</v>
      </c>
      <c r="Q6055">
        <f>--(Table1[[#This Row],[Patient Waittime]]&lt;=30)</f>
        <v>1</v>
      </c>
      <c r="R6055">
        <f>--Table1[[#This Row],[Patient Admission Flag]]</f>
        <v>1</v>
      </c>
      <c r="S6055">
        <f>--AND(Table1[[#This Row],[WithinTarget]]=1,Table1[[#This Row],[Patient Satisfaction Score]]&gt;=7)</f>
        <v>0</v>
      </c>
      <c r="T6055" t="str">
        <f>IF(LEFT(Table1[[#This Row],[Patient Gender]],1)="F","Female","Male")</f>
        <v>Female</v>
      </c>
    </row>
    <row r="6056" spans="1:20" x14ac:dyDescent="0.3">
      <c r="A6056" t="s">
        <v>6160</v>
      </c>
      <c r="B6056" s="1">
        <v>45397.163194444445</v>
      </c>
      <c r="C6056" t="s">
        <v>13</v>
      </c>
      <c r="D6056">
        <v>79</v>
      </c>
      <c r="E6056" t="s">
        <v>21</v>
      </c>
      <c r="F6056" t="s">
        <v>15</v>
      </c>
      <c r="G6056" t="b">
        <v>1</v>
      </c>
      <c r="I6056">
        <v>49</v>
      </c>
      <c r="J6056" t="b">
        <v>1</v>
      </c>
      <c r="K6056">
        <f>YEAR(Table1[[#This Row],[Patient Admission Date]])</f>
        <v>2024</v>
      </c>
      <c r="L6056" t="str">
        <f>TEXT(Table1[[#This Row],[Patient Admission Date]],"mmm")</f>
        <v>Apr</v>
      </c>
      <c r="M6056" t="str">
        <f>TEXT(Table1[[#This Row],[Patient Admission Date]],"ddd")</f>
        <v>Mon</v>
      </c>
      <c r="N6056" t="str">
        <f>TEXT(INT(HOUR(Table1[[#This Row],[Patient Admission Date]])/3)*3,"00")&amp;"-"&amp;TEXT(INT(HOUR(Table1[[#This Row],[Patient Admission Date]])/3)*3+3,"00")</f>
        <v>03-06</v>
      </c>
      <c r="O6056" t="str" cm="1">
        <f t="array" ref="O6056">_xlfn.IFS(Table1[[#This Row],[Patient Age]]&lt;=14,"0-14",Table1[[#This Row],[Patient Age]]&lt;=29,"15-29",Table1[[#This Row],[Patient Age]]&lt;=44,"30-44",Table1[[#This Row],[Patient Age]]&lt;=59,"45-59",Table1[[#This Row],[Patient Age]]&lt;=74,"60-74",TRUE,"75+")</f>
        <v>75+</v>
      </c>
      <c r="P6056" t="str" cm="1">
        <f t="array" ref="P6056">_xlfn.IFS(Table1[[#This Row],[Patient Waittime]]&lt;=15,"0-15",Table1[[#This Row],[Patient Waittime]]&lt;=30,"16-30",Table1[[#This Row],[Patient Waittime]]&lt;=45,"31-45",Table1[[#This Row],[Patient Waittime]]&lt;=60,"46-60",TRUE,"60+")</f>
        <v>46-60</v>
      </c>
      <c r="Q6056">
        <f>--(Table1[[#This Row],[Patient Waittime]]&lt;=30)</f>
        <v>0</v>
      </c>
      <c r="R6056">
        <f>--Table1[[#This Row],[Patient Admission Flag]]</f>
        <v>1</v>
      </c>
      <c r="S6056">
        <f>--AND(Table1[[#This Row],[WithinTarget]]=1,Table1[[#This Row],[Patient Satisfaction Score]]&gt;=7)</f>
        <v>0</v>
      </c>
      <c r="T6056" t="str">
        <f>IF(LEFT(Table1[[#This Row],[Patient Gender]],1)="F","Female","Male")</f>
        <v>Female</v>
      </c>
    </row>
    <row r="6057" spans="1:20" x14ac:dyDescent="0.3">
      <c r="A6057" t="s">
        <v>6161</v>
      </c>
      <c r="B6057" s="1">
        <v>45470.699305555558</v>
      </c>
      <c r="C6057" t="s">
        <v>13</v>
      </c>
      <c r="D6057">
        <v>72</v>
      </c>
      <c r="E6057" t="s">
        <v>21</v>
      </c>
      <c r="F6057" t="s">
        <v>15</v>
      </c>
      <c r="G6057" t="b">
        <v>1</v>
      </c>
      <c r="I6057">
        <v>39</v>
      </c>
      <c r="J6057" t="b">
        <v>1</v>
      </c>
      <c r="K6057">
        <f>YEAR(Table1[[#This Row],[Patient Admission Date]])</f>
        <v>2024</v>
      </c>
      <c r="L6057" t="str">
        <f>TEXT(Table1[[#This Row],[Patient Admission Date]],"mmm")</f>
        <v>Jun</v>
      </c>
      <c r="M6057" t="str">
        <f>TEXT(Table1[[#This Row],[Patient Admission Date]],"ddd")</f>
        <v>Thu</v>
      </c>
      <c r="N6057" t="str">
        <f>TEXT(INT(HOUR(Table1[[#This Row],[Patient Admission Date]])/3)*3,"00")&amp;"-"&amp;TEXT(INT(HOUR(Table1[[#This Row],[Patient Admission Date]])/3)*3+3,"00")</f>
        <v>15-18</v>
      </c>
      <c r="O6057" t="str" cm="1">
        <f t="array" ref="O6057">_xlfn.IFS(Table1[[#This Row],[Patient Age]]&lt;=14,"0-14",Table1[[#This Row],[Patient Age]]&lt;=29,"15-29",Table1[[#This Row],[Patient Age]]&lt;=44,"30-44",Table1[[#This Row],[Patient Age]]&lt;=59,"45-59",Table1[[#This Row],[Patient Age]]&lt;=74,"60-74",TRUE,"75+")</f>
        <v>60-74</v>
      </c>
      <c r="P6057" t="str" cm="1">
        <f t="array" ref="P6057">_xlfn.IFS(Table1[[#This Row],[Patient Waittime]]&lt;=15,"0-15",Table1[[#This Row],[Patient Waittime]]&lt;=30,"16-30",Table1[[#This Row],[Patient Waittime]]&lt;=45,"31-45",Table1[[#This Row],[Patient Waittime]]&lt;=60,"46-60",TRUE,"60+")</f>
        <v>31-45</v>
      </c>
      <c r="Q6057">
        <f>--(Table1[[#This Row],[Patient Waittime]]&lt;=30)</f>
        <v>0</v>
      </c>
      <c r="R6057">
        <f>--Table1[[#This Row],[Patient Admission Flag]]</f>
        <v>1</v>
      </c>
      <c r="S6057">
        <f>--AND(Table1[[#This Row],[WithinTarget]]=1,Table1[[#This Row],[Patient Satisfaction Score]]&gt;=7)</f>
        <v>0</v>
      </c>
      <c r="T6057" t="str">
        <f>IF(LEFT(Table1[[#This Row],[Patient Gender]],1)="F","Female","Male")</f>
        <v>Female</v>
      </c>
    </row>
    <row r="6058" spans="1:20" x14ac:dyDescent="0.3">
      <c r="A6058" t="s">
        <v>6162</v>
      </c>
      <c r="B6058" s="1">
        <v>45356.893750000003</v>
      </c>
      <c r="C6058" t="s">
        <v>13</v>
      </c>
      <c r="D6058">
        <v>30</v>
      </c>
      <c r="E6058" t="s">
        <v>21</v>
      </c>
      <c r="F6058" t="s">
        <v>15</v>
      </c>
      <c r="G6058" t="b">
        <v>1</v>
      </c>
      <c r="I6058">
        <v>57</v>
      </c>
      <c r="J6058" t="b">
        <v>1</v>
      </c>
      <c r="K6058">
        <f>YEAR(Table1[[#This Row],[Patient Admission Date]])</f>
        <v>2024</v>
      </c>
      <c r="L6058" t="str">
        <f>TEXT(Table1[[#This Row],[Patient Admission Date]],"mmm")</f>
        <v>Mar</v>
      </c>
      <c r="M6058" t="str">
        <f>TEXT(Table1[[#This Row],[Patient Admission Date]],"ddd")</f>
        <v>Tue</v>
      </c>
      <c r="N6058" t="str">
        <f>TEXT(INT(HOUR(Table1[[#This Row],[Patient Admission Date]])/3)*3,"00")&amp;"-"&amp;TEXT(INT(HOUR(Table1[[#This Row],[Patient Admission Date]])/3)*3+3,"00")</f>
        <v>21-24</v>
      </c>
      <c r="O6058" t="str" cm="1">
        <f t="array" ref="O6058">_xlfn.IFS(Table1[[#This Row],[Patient Age]]&lt;=14,"0-14",Table1[[#This Row],[Patient Age]]&lt;=29,"15-29",Table1[[#This Row],[Patient Age]]&lt;=44,"30-44",Table1[[#This Row],[Patient Age]]&lt;=59,"45-59",Table1[[#This Row],[Patient Age]]&lt;=74,"60-74",TRUE,"75+")</f>
        <v>30-44</v>
      </c>
      <c r="P6058" t="str" cm="1">
        <f t="array" ref="P6058">_xlfn.IFS(Table1[[#This Row],[Patient Waittime]]&lt;=15,"0-15",Table1[[#This Row],[Patient Waittime]]&lt;=30,"16-30",Table1[[#This Row],[Patient Waittime]]&lt;=45,"31-45",Table1[[#This Row],[Patient Waittime]]&lt;=60,"46-60",TRUE,"60+")</f>
        <v>46-60</v>
      </c>
      <c r="Q6058">
        <f>--(Table1[[#This Row],[Patient Waittime]]&lt;=30)</f>
        <v>0</v>
      </c>
      <c r="R6058">
        <f>--Table1[[#This Row],[Patient Admission Flag]]</f>
        <v>1</v>
      </c>
      <c r="S6058">
        <f>--AND(Table1[[#This Row],[WithinTarget]]=1,Table1[[#This Row],[Patient Satisfaction Score]]&gt;=7)</f>
        <v>0</v>
      </c>
      <c r="T6058" t="str">
        <f>IF(LEFT(Table1[[#This Row],[Patient Gender]],1)="F","Female","Male")</f>
        <v>Female</v>
      </c>
    </row>
    <row r="6059" spans="1:20" x14ac:dyDescent="0.3">
      <c r="A6059" t="s">
        <v>6163</v>
      </c>
      <c r="B6059" s="1">
        <v>45200.682638888888</v>
      </c>
      <c r="C6059" t="s">
        <v>13</v>
      </c>
      <c r="D6059">
        <v>57</v>
      </c>
      <c r="E6059" t="s">
        <v>21</v>
      </c>
      <c r="F6059" t="s">
        <v>15</v>
      </c>
      <c r="G6059" t="b">
        <v>1</v>
      </c>
      <c r="I6059">
        <v>30</v>
      </c>
      <c r="J6059" t="b">
        <v>1</v>
      </c>
      <c r="K6059">
        <f>YEAR(Table1[[#This Row],[Patient Admission Date]])</f>
        <v>2023</v>
      </c>
      <c r="L6059" t="str">
        <f>TEXT(Table1[[#This Row],[Patient Admission Date]],"mmm")</f>
        <v>Oct</v>
      </c>
      <c r="M6059" t="str">
        <f>TEXT(Table1[[#This Row],[Patient Admission Date]],"ddd")</f>
        <v>Sun</v>
      </c>
      <c r="N6059" t="str">
        <f>TEXT(INT(HOUR(Table1[[#This Row],[Patient Admission Date]])/3)*3,"00")&amp;"-"&amp;TEXT(INT(HOUR(Table1[[#This Row],[Patient Admission Date]])/3)*3+3,"00")</f>
        <v>15-18</v>
      </c>
      <c r="O6059" t="str" cm="1">
        <f t="array" ref="O6059">_xlfn.IFS(Table1[[#This Row],[Patient Age]]&lt;=14,"0-14",Table1[[#This Row],[Patient Age]]&lt;=29,"15-29",Table1[[#This Row],[Patient Age]]&lt;=44,"30-44",Table1[[#This Row],[Patient Age]]&lt;=59,"45-59",Table1[[#This Row],[Patient Age]]&lt;=74,"60-74",TRUE,"75+")</f>
        <v>45-59</v>
      </c>
      <c r="P6059" t="str" cm="1">
        <f t="array" ref="P6059">_xlfn.IFS(Table1[[#This Row],[Patient Waittime]]&lt;=15,"0-15",Table1[[#This Row],[Patient Waittime]]&lt;=30,"16-30",Table1[[#This Row],[Patient Waittime]]&lt;=45,"31-45",Table1[[#This Row],[Patient Waittime]]&lt;=60,"46-60",TRUE,"60+")</f>
        <v>16-30</v>
      </c>
      <c r="Q6059">
        <f>--(Table1[[#This Row],[Patient Waittime]]&lt;=30)</f>
        <v>1</v>
      </c>
      <c r="R6059">
        <f>--Table1[[#This Row],[Patient Admission Flag]]</f>
        <v>1</v>
      </c>
      <c r="S6059">
        <f>--AND(Table1[[#This Row],[WithinTarget]]=1,Table1[[#This Row],[Patient Satisfaction Score]]&gt;=7)</f>
        <v>0</v>
      </c>
      <c r="T6059" t="str">
        <f>IF(LEFT(Table1[[#This Row],[Patient Gender]],1)="F","Female","Male")</f>
        <v>Female</v>
      </c>
    </row>
    <row r="6060" spans="1:20" x14ac:dyDescent="0.3">
      <c r="A6060" t="s">
        <v>6164</v>
      </c>
      <c r="B6060" s="1">
        <v>45143.480555555558</v>
      </c>
      <c r="C6060" t="s">
        <v>13</v>
      </c>
      <c r="D6060">
        <v>15</v>
      </c>
      <c r="E6060" t="s">
        <v>21</v>
      </c>
      <c r="F6060" t="s">
        <v>15</v>
      </c>
      <c r="G6060" t="b">
        <v>1</v>
      </c>
      <c r="I6060">
        <v>57</v>
      </c>
      <c r="J6060" t="b">
        <v>1</v>
      </c>
      <c r="K6060">
        <f>YEAR(Table1[[#This Row],[Patient Admission Date]])</f>
        <v>2023</v>
      </c>
      <c r="L6060" t="str">
        <f>TEXT(Table1[[#This Row],[Patient Admission Date]],"mmm")</f>
        <v>Aug</v>
      </c>
      <c r="M6060" t="str">
        <f>TEXT(Table1[[#This Row],[Patient Admission Date]],"ddd")</f>
        <v>Sat</v>
      </c>
      <c r="N6060" t="str">
        <f>TEXT(INT(HOUR(Table1[[#This Row],[Patient Admission Date]])/3)*3,"00")&amp;"-"&amp;TEXT(INT(HOUR(Table1[[#This Row],[Patient Admission Date]])/3)*3+3,"00")</f>
        <v>09-12</v>
      </c>
      <c r="O6060" t="str" cm="1">
        <f t="array" ref="O6060">_xlfn.IFS(Table1[[#This Row],[Patient Age]]&lt;=14,"0-14",Table1[[#This Row],[Patient Age]]&lt;=29,"15-29",Table1[[#This Row],[Patient Age]]&lt;=44,"30-44",Table1[[#This Row],[Patient Age]]&lt;=59,"45-59",Table1[[#This Row],[Patient Age]]&lt;=74,"60-74",TRUE,"75+")</f>
        <v>15-29</v>
      </c>
      <c r="P6060" t="str" cm="1">
        <f t="array" ref="P6060">_xlfn.IFS(Table1[[#This Row],[Patient Waittime]]&lt;=15,"0-15",Table1[[#This Row],[Patient Waittime]]&lt;=30,"16-30",Table1[[#This Row],[Patient Waittime]]&lt;=45,"31-45",Table1[[#This Row],[Patient Waittime]]&lt;=60,"46-60",TRUE,"60+")</f>
        <v>46-60</v>
      </c>
      <c r="Q6060">
        <f>--(Table1[[#This Row],[Patient Waittime]]&lt;=30)</f>
        <v>0</v>
      </c>
      <c r="R6060">
        <f>--Table1[[#This Row],[Patient Admission Flag]]</f>
        <v>1</v>
      </c>
      <c r="S6060">
        <f>--AND(Table1[[#This Row],[WithinTarget]]=1,Table1[[#This Row],[Patient Satisfaction Score]]&gt;=7)</f>
        <v>0</v>
      </c>
      <c r="T6060" t="str">
        <f>IF(LEFT(Table1[[#This Row],[Patient Gender]],1)="F","Female","Male")</f>
        <v>Female</v>
      </c>
    </row>
    <row r="6061" spans="1:20" x14ac:dyDescent="0.3">
      <c r="A6061" t="s">
        <v>6165</v>
      </c>
      <c r="B6061" s="1">
        <v>45584.551388888889</v>
      </c>
      <c r="C6061" t="s">
        <v>13</v>
      </c>
      <c r="D6061">
        <v>28</v>
      </c>
      <c r="E6061" t="s">
        <v>21</v>
      </c>
      <c r="F6061" t="s">
        <v>15</v>
      </c>
      <c r="G6061" t="b">
        <v>1</v>
      </c>
      <c r="I6061">
        <v>53</v>
      </c>
      <c r="J6061" t="b">
        <v>1</v>
      </c>
      <c r="K6061">
        <f>YEAR(Table1[[#This Row],[Patient Admission Date]])</f>
        <v>2024</v>
      </c>
      <c r="L6061" t="str">
        <f>TEXT(Table1[[#This Row],[Patient Admission Date]],"mmm")</f>
        <v>Oct</v>
      </c>
      <c r="M6061" t="str">
        <f>TEXT(Table1[[#This Row],[Patient Admission Date]],"ddd")</f>
        <v>Sat</v>
      </c>
      <c r="N6061" t="str">
        <f>TEXT(INT(HOUR(Table1[[#This Row],[Patient Admission Date]])/3)*3,"00")&amp;"-"&amp;TEXT(INT(HOUR(Table1[[#This Row],[Patient Admission Date]])/3)*3+3,"00")</f>
        <v>12-15</v>
      </c>
      <c r="O6061" t="str" cm="1">
        <f t="array" ref="O6061">_xlfn.IFS(Table1[[#This Row],[Patient Age]]&lt;=14,"0-14",Table1[[#This Row],[Patient Age]]&lt;=29,"15-29",Table1[[#This Row],[Patient Age]]&lt;=44,"30-44",Table1[[#This Row],[Patient Age]]&lt;=59,"45-59",Table1[[#This Row],[Patient Age]]&lt;=74,"60-74",TRUE,"75+")</f>
        <v>15-29</v>
      </c>
      <c r="P6061" t="str" cm="1">
        <f t="array" ref="P6061">_xlfn.IFS(Table1[[#This Row],[Patient Waittime]]&lt;=15,"0-15",Table1[[#This Row],[Patient Waittime]]&lt;=30,"16-30",Table1[[#This Row],[Patient Waittime]]&lt;=45,"31-45",Table1[[#This Row],[Patient Waittime]]&lt;=60,"46-60",TRUE,"60+")</f>
        <v>46-60</v>
      </c>
      <c r="Q6061">
        <f>--(Table1[[#This Row],[Patient Waittime]]&lt;=30)</f>
        <v>0</v>
      </c>
      <c r="R6061">
        <f>--Table1[[#This Row],[Patient Admission Flag]]</f>
        <v>1</v>
      </c>
      <c r="S6061">
        <f>--AND(Table1[[#This Row],[WithinTarget]]=1,Table1[[#This Row],[Patient Satisfaction Score]]&gt;=7)</f>
        <v>0</v>
      </c>
      <c r="T6061" t="str">
        <f>IF(LEFT(Table1[[#This Row],[Patient Gender]],1)="F","Female","Male")</f>
        <v>Female</v>
      </c>
    </row>
    <row r="6062" spans="1:20" x14ac:dyDescent="0.3">
      <c r="A6062" t="s">
        <v>6166</v>
      </c>
      <c r="B6062" s="1">
        <v>45182.160416666666</v>
      </c>
      <c r="C6062" t="s">
        <v>13</v>
      </c>
      <c r="D6062">
        <v>49</v>
      </c>
      <c r="E6062" t="s">
        <v>21</v>
      </c>
      <c r="F6062" t="s">
        <v>15</v>
      </c>
      <c r="G6062" t="b">
        <v>1</v>
      </c>
      <c r="I6062">
        <v>25</v>
      </c>
      <c r="J6062" t="b">
        <v>1</v>
      </c>
      <c r="K6062">
        <f>YEAR(Table1[[#This Row],[Patient Admission Date]])</f>
        <v>2023</v>
      </c>
      <c r="L6062" t="str">
        <f>TEXT(Table1[[#This Row],[Patient Admission Date]],"mmm")</f>
        <v>Sep</v>
      </c>
      <c r="M6062" t="str">
        <f>TEXT(Table1[[#This Row],[Patient Admission Date]],"ddd")</f>
        <v>Wed</v>
      </c>
      <c r="N6062" t="str">
        <f>TEXT(INT(HOUR(Table1[[#This Row],[Patient Admission Date]])/3)*3,"00")&amp;"-"&amp;TEXT(INT(HOUR(Table1[[#This Row],[Patient Admission Date]])/3)*3+3,"00")</f>
        <v>03-06</v>
      </c>
      <c r="O6062" t="str" cm="1">
        <f t="array" ref="O6062">_xlfn.IFS(Table1[[#This Row],[Patient Age]]&lt;=14,"0-14",Table1[[#This Row],[Patient Age]]&lt;=29,"15-29",Table1[[#This Row],[Patient Age]]&lt;=44,"30-44",Table1[[#This Row],[Patient Age]]&lt;=59,"45-59",Table1[[#This Row],[Patient Age]]&lt;=74,"60-74",TRUE,"75+")</f>
        <v>45-59</v>
      </c>
      <c r="P6062" t="str" cm="1">
        <f t="array" ref="P6062">_xlfn.IFS(Table1[[#This Row],[Patient Waittime]]&lt;=15,"0-15",Table1[[#This Row],[Patient Waittime]]&lt;=30,"16-30",Table1[[#This Row],[Patient Waittime]]&lt;=45,"31-45",Table1[[#This Row],[Patient Waittime]]&lt;=60,"46-60",TRUE,"60+")</f>
        <v>16-30</v>
      </c>
      <c r="Q6062">
        <f>--(Table1[[#This Row],[Patient Waittime]]&lt;=30)</f>
        <v>1</v>
      </c>
      <c r="R6062">
        <f>--Table1[[#This Row],[Patient Admission Flag]]</f>
        <v>1</v>
      </c>
      <c r="S6062">
        <f>--AND(Table1[[#This Row],[WithinTarget]]=1,Table1[[#This Row],[Patient Satisfaction Score]]&gt;=7)</f>
        <v>0</v>
      </c>
      <c r="T6062" t="str">
        <f>IF(LEFT(Table1[[#This Row],[Patient Gender]],1)="F","Female","Male")</f>
        <v>Female</v>
      </c>
    </row>
    <row r="6063" spans="1:20" x14ac:dyDescent="0.3">
      <c r="A6063" t="s">
        <v>6167</v>
      </c>
      <c r="B6063" s="1">
        <v>45092.174305555556</v>
      </c>
      <c r="C6063" t="s">
        <v>13</v>
      </c>
      <c r="D6063">
        <v>43</v>
      </c>
      <c r="E6063" t="s">
        <v>21</v>
      </c>
      <c r="F6063" t="s">
        <v>15</v>
      </c>
      <c r="G6063" t="b">
        <v>1</v>
      </c>
      <c r="I6063">
        <v>26</v>
      </c>
      <c r="J6063" t="b">
        <v>1</v>
      </c>
      <c r="K6063">
        <f>YEAR(Table1[[#This Row],[Patient Admission Date]])</f>
        <v>2023</v>
      </c>
      <c r="L6063" t="str">
        <f>TEXT(Table1[[#This Row],[Patient Admission Date]],"mmm")</f>
        <v>Jun</v>
      </c>
      <c r="M6063" t="str">
        <f>TEXT(Table1[[#This Row],[Patient Admission Date]],"ddd")</f>
        <v>Thu</v>
      </c>
      <c r="N6063" t="str">
        <f>TEXT(INT(HOUR(Table1[[#This Row],[Patient Admission Date]])/3)*3,"00")&amp;"-"&amp;TEXT(INT(HOUR(Table1[[#This Row],[Patient Admission Date]])/3)*3+3,"00")</f>
        <v>03-06</v>
      </c>
      <c r="O6063" t="str" cm="1">
        <f t="array" ref="O6063">_xlfn.IFS(Table1[[#This Row],[Patient Age]]&lt;=14,"0-14",Table1[[#This Row],[Patient Age]]&lt;=29,"15-29",Table1[[#This Row],[Patient Age]]&lt;=44,"30-44",Table1[[#This Row],[Patient Age]]&lt;=59,"45-59",Table1[[#This Row],[Patient Age]]&lt;=74,"60-74",TRUE,"75+")</f>
        <v>30-44</v>
      </c>
      <c r="P6063" t="str" cm="1">
        <f t="array" ref="P6063">_xlfn.IFS(Table1[[#This Row],[Patient Waittime]]&lt;=15,"0-15",Table1[[#This Row],[Patient Waittime]]&lt;=30,"16-30",Table1[[#This Row],[Patient Waittime]]&lt;=45,"31-45",Table1[[#This Row],[Patient Waittime]]&lt;=60,"46-60",TRUE,"60+")</f>
        <v>16-30</v>
      </c>
      <c r="Q6063">
        <f>--(Table1[[#This Row],[Patient Waittime]]&lt;=30)</f>
        <v>1</v>
      </c>
      <c r="R6063">
        <f>--Table1[[#This Row],[Patient Admission Flag]]</f>
        <v>1</v>
      </c>
      <c r="S6063">
        <f>--AND(Table1[[#This Row],[WithinTarget]]=1,Table1[[#This Row],[Patient Satisfaction Score]]&gt;=7)</f>
        <v>0</v>
      </c>
      <c r="T6063" t="str">
        <f>IF(LEFT(Table1[[#This Row],[Patient Gender]],1)="F","Female","Male")</f>
        <v>Female</v>
      </c>
    </row>
    <row r="6064" spans="1:20" x14ac:dyDescent="0.3">
      <c r="A6064" t="s">
        <v>6168</v>
      </c>
      <c r="B6064" s="1">
        <v>45282.9</v>
      </c>
      <c r="C6064" t="s">
        <v>13</v>
      </c>
      <c r="D6064">
        <v>20</v>
      </c>
      <c r="E6064" t="s">
        <v>21</v>
      </c>
      <c r="F6064" t="s">
        <v>15</v>
      </c>
      <c r="G6064" t="b">
        <v>1</v>
      </c>
      <c r="I6064">
        <v>53</v>
      </c>
      <c r="J6064" t="b">
        <v>1</v>
      </c>
      <c r="K6064">
        <f>YEAR(Table1[[#This Row],[Patient Admission Date]])</f>
        <v>2023</v>
      </c>
      <c r="L6064" t="str">
        <f>TEXT(Table1[[#This Row],[Patient Admission Date]],"mmm")</f>
        <v>Dec</v>
      </c>
      <c r="M6064" t="str">
        <f>TEXT(Table1[[#This Row],[Patient Admission Date]],"ddd")</f>
        <v>Fri</v>
      </c>
      <c r="N6064" t="str">
        <f>TEXT(INT(HOUR(Table1[[#This Row],[Patient Admission Date]])/3)*3,"00")&amp;"-"&amp;TEXT(INT(HOUR(Table1[[#This Row],[Patient Admission Date]])/3)*3+3,"00")</f>
        <v>21-24</v>
      </c>
      <c r="O6064" t="str" cm="1">
        <f t="array" ref="O6064">_xlfn.IFS(Table1[[#This Row],[Patient Age]]&lt;=14,"0-14",Table1[[#This Row],[Patient Age]]&lt;=29,"15-29",Table1[[#This Row],[Patient Age]]&lt;=44,"30-44",Table1[[#This Row],[Patient Age]]&lt;=59,"45-59",Table1[[#This Row],[Patient Age]]&lt;=74,"60-74",TRUE,"75+")</f>
        <v>15-29</v>
      </c>
      <c r="P6064" t="str" cm="1">
        <f t="array" ref="P6064">_xlfn.IFS(Table1[[#This Row],[Patient Waittime]]&lt;=15,"0-15",Table1[[#This Row],[Patient Waittime]]&lt;=30,"16-30",Table1[[#This Row],[Patient Waittime]]&lt;=45,"31-45",Table1[[#This Row],[Patient Waittime]]&lt;=60,"46-60",TRUE,"60+")</f>
        <v>46-60</v>
      </c>
      <c r="Q6064">
        <f>--(Table1[[#This Row],[Patient Waittime]]&lt;=30)</f>
        <v>0</v>
      </c>
      <c r="R6064">
        <f>--Table1[[#This Row],[Patient Admission Flag]]</f>
        <v>1</v>
      </c>
      <c r="S6064">
        <f>--AND(Table1[[#This Row],[WithinTarget]]=1,Table1[[#This Row],[Patient Satisfaction Score]]&gt;=7)</f>
        <v>0</v>
      </c>
      <c r="T6064" t="str">
        <f>IF(LEFT(Table1[[#This Row],[Patient Gender]],1)="F","Female","Male")</f>
        <v>Female</v>
      </c>
    </row>
    <row r="6065" spans="1:20" x14ac:dyDescent="0.3">
      <c r="A6065" t="s">
        <v>6169</v>
      </c>
      <c r="B6065" s="1">
        <v>45226.393055555556</v>
      </c>
      <c r="C6065" t="s">
        <v>13</v>
      </c>
      <c r="D6065">
        <v>39</v>
      </c>
      <c r="E6065" t="s">
        <v>21</v>
      </c>
      <c r="F6065" t="s">
        <v>15</v>
      </c>
      <c r="G6065" t="b">
        <v>1</v>
      </c>
      <c r="I6065">
        <v>52</v>
      </c>
      <c r="J6065" t="b">
        <v>1</v>
      </c>
      <c r="K6065">
        <f>YEAR(Table1[[#This Row],[Patient Admission Date]])</f>
        <v>2023</v>
      </c>
      <c r="L6065" t="str">
        <f>TEXT(Table1[[#This Row],[Patient Admission Date]],"mmm")</f>
        <v>Oct</v>
      </c>
      <c r="M6065" t="str">
        <f>TEXT(Table1[[#This Row],[Patient Admission Date]],"ddd")</f>
        <v>Fri</v>
      </c>
      <c r="N6065" t="str">
        <f>TEXT(INT(HOUR(Table1[[#This Row],[Patient Admission Date]])/3)*3,"00")&amp;"-"&amp;TEXT(INT(HOUR(Table1[[#This Row],[Patient Admission Date]])/3)*3+3,"00")</f>
        <v>09-12</v>
      </c>
      <c r="O6065" t="str" cm="1">
        <f t="array" ref="O6065">_xlfn.IFS(Table1[[#This Row],[Patient Age]]&lt;=14,"0-14",Table1[[#This Row],[Patient Age]]&lt;=29,"15-29",Table1[[#This Row],[Patient Age]]&lt;=44,"30-44",Table1[[#This Row],[Patient Age]]&lt;=59,"45-59",Table1[[#This Row],[Patient Age]]&lt;=74,"60-74",TRUE,"75+")</f>
        <v>30-44</v>
      </c>
      <c r="P6065" t="str" cm="1">
        <f t="array" ref="P6065">_xlfn.IFS(Table1[[#This Row],[Patient Waittime]]&lt;=15,"0-15",Table1[[#This Row],[Patient Waittime]]&lt;=30,"16-30",Table1[[#This Row],[Patient Waittime]]&lt;=45,"31-45",Table1[[#This Row],[Patient Waittime]]&lt;=60,"46-60",TRUE,"60+")</f>
        <v>46-60</v>
      </c>
      <c r="Q6065">
        <f>--(Table1[[#This Row],[Patient Waittime]]&lt;=30)</f>
        <v>0</v>
      </c>
      <c r="R6065">
        <f>--Table1[[#This Row],[Patient Admission Flag]]</f>
        <v>1</v>
      </c>
      <c r="S6065">
        <f>--AND(Table1[[#This Row],[WithinTarget]]=1,Table1[[#This Row],[Patient Satisfaction Score]]&gt;=7)</f>
        <v>0</v>
      </c>
      <c r="T6065" t="str">
        <f>IF(LEFT(Table1[[#This Row],[Patient Gender]],1)="F","Female","Male")</f>
        <v>Female</v>
      </c>
    </row>
    <row r="6066" spans="1:20" x14ac:dyDescent="0.3">
      <c r="A6066" t="s">
        <v>6170</v>
      </c>
      <c r="B6066" s="1">
        <v>45070.664583333331</v>
      </c>
      <c r="C6066" t="s">
        <v>13</v>
      </c>
      <c r="D6066">
        <v>44</v>
      </c>
      <c r="E6066" t="s">
        <v>21</v>
      </c>
      <c r="F6066" t="s">
        <v>15</v>
      </c>
      <c r="G6066" t="b">
        <v>1</v>
      </c>
      <c r="I6066">
        <v>55</v>
      </c>
      <c r="J6066" t="b">
        <v>1</v>
      </c>
      <c r="K6066">
        <f>YEAR(Table1[[#This Row],[Patient Admission Date]])</f>
        <v>2023</v>
      </c>
      <c r="L6066" t="str">
        <f>TEXT(Table1[[#This Row],[Patient Admission Date]],"mmm")</f>
        <v>May</v>
      </c>
      <c r="M6066" t="str">
        <f>TEXT(Table1[[#This Row],[Patient Admission Date]],"ddd")</f>
        <v>Wed</v>
      </c>
      <c r="N6066" t="str">
        <f>TEXT(INT(HOUR(Table1[[#This Row],[Patient Admission Date]])/3)*3,"00")&amp;"-"&amp;TEXT(INT(HOUR(Table1[[#This Row],[Patient Admission Date]])/3)*3+3,"00")</f>
        <v>15-18</v>
      </c>
      <c r="O6066" t="str" cm="1">
        <f t="array" ref="O6066">_xlfn.IFS(Table1[[#This Row],[Patient Age]]&lt;=14,"0-14",Table1[[#This Row],[Patient Age]]&lt;=29,"15-29",Table1[[#This Row],[Patient Age]]&lt;=44,"30-44",Table1[[#This Row],[Patient Age]]&lt;=59,"45-59",Table1[[#This Row],[Patient Age]]&lt;=74,"60-74",TRUE,"75+")</f>
        <v>30-44</v>
      </c>
      <c r="P6066" t="str" cm="1">
        <f t="array" ref="P6066">_xlfn.IFS(Table1[[#This Row],[Patient Waittime]]&lt;=15,"0-15",Table1[[#This Row],[Patient Waittime]]&lt;=30,"16-30",Table1[[#This Row],[Patient Waittime]]&lt;=45,"31-45",Table1[[#This Row],[Patient Waittime]]&lt;=60,"46-60",TRUE,"60+")</f>
        <v>46-60</v>
      </c>
      <c r="Q6066">
        <f>--(Table1[[#This Row],[Patient Waittime]]&lt;=30)</f>
        <v>0</v>
      </c>
      <c r="R6066">
        <f>--Table1[[#This Row],[Patient Admission Flag]]</f>
        <v>1</v>
      </c>
      <c r="S6066">
        <f>--AND(Table1[[#This Row],[WithinTarget]]=1,Table1[[#This Row],[Patient Satisfaction Score]]&gt;=7)</f>
        <v>0</v>
      </c>
      <c r="T6066" t="str">
        <f>IF(LEFT(Table1[[#This Row],[Patient Gender]],1)="F","Female","Male")</f>
        <v>Female</v>
      </c>
    </row>
    <row r="6067" spans="1:20" x14ac:dyDescent="0.3">
      <c r="A6067" t="s">
        <v>6171</v>
      </c>
      <c r="B6067" s="1">
        <v>45528.27847222222</v>
      </c>
      <c r="C6067" t="s">
        <v>13</v>
      </c>
      <c r="D6067">
        <v>76</v>
      </c>
      <c r="E6067" t="s">
        <v>21</v>
      </c>
      <c r="F6067" t="s">
        <v>15</v>
      </c>
      <c r="G6067" t="b">
        <v>1</v>
      </c>
      <c r="I6067">
        <v>51</v>
      </c>
      <c r="J6067" t="b">
        <v>1</v>
      </c>
      <c r="K6067">
        <f>YEAR(Table1[[#This Row],[Patient Admission Date]])</f>
        <v>2024</v>
      </c>
      <c r="L6067" t="str">
        <f>TEXT(Table1[[#This Row],[Patient Admission Date]],"mmm")</f>
        <v>Aug</v>
      </c>
      <c r="M6067" t="str">
        <f>TEXT(Table1[[#This Row],[Patient Admission Date]],"ddd")</f>
        <v>Sat</v>
      </c>
      <c r="N6067" t="str">
        <f>TEXT(INT(HOUR(Table1[[#This Row],[Patient Admission Date]])/3)*3,"00")&amp;"-"&amp;TEXT(INT(HOUR(Table1[[#This Row],[Patient Admission Date]])/3)*3+3,"00")</f>
        <v>06-09</v>
      </c>
      <c r="O6067" t="str" cm="1">
        <f t="array" ref="O6067">_xlfn.IFS(Table1[[#This Row],[Patient Age]]&lt;=14,"0-14",Table1[[#This Row],[Patient Age]]&lt;=29,"15-29",Table1[[#This Row],[Patient Age]]&lt;=44,"30-44",Table1[[#This Row],[Patient Age]]&lt;=59,"45-59",Table1[[#This Row],[Patient Age]]&lt;=74,"60-74",TRUE,"75+")</f>
        <v>75+</v>
      </c>
      <c r="P6067" t="str" cm="1">
        <f t="array" ref="P6067">_xlfn.IFS(Table1[[#This Row],[Patient Waittime]]&lt;=15,"0-15",Table1[[#This Row],[Patient Waittime]]&lt;=30,"16-30",Table1[[#This Row],[Patient Waittime]]&lt;=45,"31-45",Table1[[#This Row],[Patient Waittime]]&lt;=60,"46-60",TRUE,"60+")</f>
        <v>46-60</v>
      </c>
      <c r="Q6067">
        <f>--(Table1[[#This Row],[Patient Waittime]]&lt;=30)</f>
        <v>0</v>
      </c>
      <c r="R6067">
        <f>--Table1[[#This Row],[Patient Admission Flag]]</f>
        <v>1</v>
      </c>
      <c r="S6067">
        <f>--AND(Table1[[#This Row],[WithinTarget]]=1,Table1[[#This Row],[Patient Satisfaction Score]]&gt;=7)</f>
        <v>0</v>
      </c>
      <c r="T6067" t="str">
        <f>IF(LEFT(Table1[[#This Row],[Patient Gender]],1)="F","Female","Male")</f>
        <v>Female</v>
      </c>
    </row>
    <row r="6068" spans="1:20" x14ac:dyDescent="0.3">
      <c r="A6068" t="s">
        <v>6172</v>
      </c>
      <c r="B6068" s="1">
        <v>45379.242361111108</v>
      </c>
      <c r="C6068" t="s">
        <v>13</v>
      </c>
      <c r="D6068">
        <v>9</v>
      </c>
      <c r="E6068" t="s">
        <v>21</v>
      </c>
      <c r="F6068" t="s">
        <v>15</v>
      </c>
      <c r="G6068" t="b">
        <v>1</v>
      </c>
      <c r="I6068">
        <v>56</v>
      </c>
      <c r="J6068" t="b">
        <v>1</v>
      </c>
      <c r="K6068">
        <f>YEAR(Table1[[#This Row],[Patient Admission Date]])</f>
        <v>2024</v>
      </c>
      <c r="L6068" t="str">
        <f>TEXT(Table1[[#This Row],[Patient Admission Date]],"mmm")</f>
        <v>Mar</v>
      </c>
      <c r="M6068" t="str">
        <f>TEXT(Table1[[#This Row],[Patient Admission Date]],"ddd")</f>
        <v>Thu</v>
      </c>
      <c r="N6068" t="str">
        <f>TEXT(INT(HOUR(Table1[[#This Row],[Patient Admission Date]])/3)*3,"00")&amp;"-"&amp;TEXT(INT(HOUR(Table1[[#This Row],[Patient Admission Date]])/3)*3+3,"00")</f>
        <v>03-06</v>
      </c>
      <c r="O6068" t="str" cm="1">
        <f t="array" ref="O6068">_xlfn.IFS(Table1[[#This Row],[Patient Age]]&lt;=14,"0-14",Table1[[#This Row],[Patient Age]]&lt;=29,"15-29",Table1[[#This Row],[Patient Age]]&lt;=44,"30-44",Table1[[#This Row],[Patient Age]]&lt;=59,"45-59",Table1[[#This Row],[Patient Age]]&lt;=74,"60-74",TRUE,"75+")</f>
        <v>0-14</v>
      </c>
      <c r="P6068" t="str" cm="1">
        <f t="array" ref="P6068">_xlfn.IFS(Table1[[#This Row],[Patient Waittime]]&lt;=15,"0-15",Table1[[#This Row],[Patient Waittime]]&lt;=30,"16-30",Table1[[#This Row],[Patient Waittime]]&lt;=45,"31-45",Table1[[#This Row],[Patient Waittime]]&lt;=60,"46-60",TRUE,"60+")</f>
        <v>46-60</v>
      </c>
      <c r="Q6068">
        <f>--(Table1[[#This Row],[Patient Waittime]]&lt;=30)</f>
        <v>0</v>
      </c>
      <c r="R6068">
        <f>--Table1[[#This Row],[Patient Admission Flag]]</f>
        <v>1</v>
      </c>
      <c r="S6068">
        <f>--AND(Table1[[#This Row],[WithinTarget]]=1,Table1[[#This Row],[Patient Satisfaction Score]]&gt;=7)</f>
        <v>0</v>
      </c>
      <c r="T6068" t="str">
        <f>IF(LEFT(Table1[[#This Row],[Patient Gender]],1)="F","Female","Male")</f>
        <v>Female</v>
      </c>
    </row>
    <row r="6069" spans="1:20" x14ac:dyDescent="0.3">
      <c r="A6069" t="s">
        <v>6173</v>
      </c>
      <c r="B6069" s="1">
        <v>45127.438194444447</v>
      </c>
      <c r="C6069" t="s">
        <v>13</v>
      </c>
      <c r="D6069">
        <v>79</v>
      </c>
      <c r="E6069" t="s">
        <v>21</v>
      </c>
      <c r="F6069" t="s">
        <v>15</v>
      </c>
      <c r="G6069" t="b">
        <v>1</v>
      </c>
      <c r="I6069">
        <v>51</v>
      </c>
      <c r="J6069" t="b">
        <v>1</v>
      </c>
      <c r="K6069">
        <f>YEAR(Table1[[#This Row],[Patient Admission Date]])</f>
        <v>2023</v>
      </c>
      <c r="L6069" t="str">
        <f>TEXT(Table1[[#This Row],[Patient Admission Date]],"mmm")</f>
        <v>Jul</v>
      </c>
      <c r="M6069" t="str">
        <f>TEXT(Table1[[#This Row],[Patient Admission Date]],"ddd")</f>
        <v>Thu</v>
      </c>
      <c r="N6069" t="str">
        <f>TEXT(INT(HOUR(Table1[[#This Row],[Patient Admission Date]])/3)*3,"00")&amp;"-"&amp;TEXT(INT(HOUR(Table1[[#This Row],[Patient Admission Date]])/3)*3+3,"00")</f>
        <v>09-12</v>
      </c>
      <c r="O6069" t="str" cm="1">
        <f t="array" ref="O6069">_xlfn.IFS(Table1[[#This Row],[Patient Age]]&lt;=14,"0-14",Table1[[#This Row],[Patient Age]]&lt;=29,"15-29",Table1[[#This Row],[Patient Age]]&lt;=44,"30-44",Table1[[#This Row],[Patient Age]]&lt;=59,"45-59",Table1[[#This Row],[Patient Age]]&lt;=74,"60-74",TRUE,"75+")</f>
        <v>75+</v>
      </c>
      <c r="P6069" t="str" cm="1">
        <f t="array" ref="P6069">_xlfn.IFS(Table1[[#This Row],[Patient Waittime]]&lt;=15,"0-15",Table1[[#This Row],[Patient Waittime]]&lt;=30,"16-30",Table1[[#This Row],[Patient Waittime]]&lt;=45,"31-45",Table1[[#This Row],[Patient Waittime]]&lt;=60,"46-60",TRUE,"60+")</f>
        <v>46-60</v>
      </c>
      <c r="Q6069">
        <f>--(Table1[[#This Row],[Patient Waittime]]&lt;=30)</f>
        <v>0</v>
      </c>
      <c r="R6069">
        <f>--Table1[[#This Row],[Patient Admission Flag]]</f>
        <v>1</v>
      </c>
      <c r="S6069">
        <f>--AND(Table1[[#This Row],[WithinTarget]]=1,Table1[[#This Row],[Patient Satisfaction Score]]&gt;=7)</f>
        <v>0</v>
      </c>
      <c r="T6069" t="str">
        <f>IF(LEFT(Table1[[#This Row],[Patient Gender]],1)="F","Female","Male")</f>
        <v>Female</v>
      </c>
    </row>
    <row r="6070" spans="1:20" x14ac:dyDescent="0.3">
      <c r="A6070" t="s">
        <v>6174</v>
      </c>
      <c r="B6070" s="1">
        <v>45537.917361111111</v>
      </c>
      <c r="C6070" t="s">
        <v>13</v>
      </c>
      <c r="D6070">
        <v>40</v>
      </c>
      <c r="E6070" t="s">
        <v>21</v>
      </c>
      <c r="F6070" t="s">
        <v>15</v>
      </c>
      <c r="G6070" t="b">
        <v>1</v>
      </c>
      <c r="I6070">
        <v>23</v>
      </c>
      <c r="J6070" t="b">
        <v>1</v>
      </c>
      <c r="K6070">
        <f>YEAR(Table1[[#This Row],[Patient Admission Date]])</f>
        <v>2024</v>
      </c>
      <c r="L6070" t="str">
        <f>TEXT(Table1[[#This Row],[Patient Admission Date]],"mmm")</f>
        <v>Sep</v>
      </c>
      <c r="M6070" t="str">
        <f>TEXT(Table1[[#This Row],[Patient Admission Date]],"ddd")</f>
        <v>Mon</v>
      </c>
      <c r="N6070" t="str">
        <f>TEXT(INT(HOUR(Table1[[#This Row],[Patient Admission Date]])/3)*3,"00")&amp;"-"&amp;TEXT(INT(HOUR(Table1[[#This Row],[Patient Admission Date]])/3)*3+3,"00")</f>
        <v>21-24</v>
      </c>
      <c r="O6070" t="str" cm="1">
        <f t="array" ref="O6070">_xlfn.IFS(Table1[[#This Row],[Patient Age]]&lt;=14,"0-14",Table1[[#This Row],[Patient Age]]&lt;=29,"15-29",Table1[[#This Row],[Patient Age]]&lt;=44,"30-44",Table1[[#This Row],[Patient Age]]&lt;=59,"45-59",Table1[[#This Row],[Patient Age]]&lt;=74,"60-74",TRUE,"75+")</f>
        <v>30-44</v>
      </c>
      <c r="P6070" t="str" cm="1">
        <f t="array" ref="P6070">_xlfn.IFS(Table1[[#This Row],[Patient Waittime]]&lt;=15,"0-15",Table1[[#This Row],[Patient Waittime]]&lt;=30,"16-30",Table1[[#This Row],[Patient Waittime]]&lt;=45,"31-45",Table1[[#This Row],[Patient Waittime]]&lt;=60,"46-60",TRUE,"60+")</f>
        <v>16-30</v>
      </c>
      <c r="Q6070">
        <f>--(Table1[[#This Row],[Patient Waittime]]&lt;=30)</f>
        <v>1</v>
      </c>
      <c r="R6070">
        <f>--Table1[[#This Row],[Patient Admission Flag]]</f>
        <v>1</v>
      </c>
      <c r="S6070">
        <f>--AND(Table1[[#This Row],[WithinTarget]]=1,Table1[[#This Row],[Patient Satisfaction Score]]&gt;=7)</f>
        <v>0</v>
      </c>
      <c r="T6070" t="str">
        <f>IF(LEFT(Table1[[#This Row],[Patient Gender]],1)="F","Female","Male")</f>
        <v>Female</v>
      </c>
    </row>
    <row r="6071" spans="1:20" x14ac:dyDescent="0.3">
      <c r="A6071" t="s">
        <v>6175</v>
      </c>
      <c r="B6071" s="1">
        <v>45410.134722222225</v>
      </c>
      <c r="C6071" t="s">
        <v>13</v>
      </c>
      <c r="D6071">
        <v>56</v>
      </c>
      <c r="E6071" t="s">
        <v>21</v>
      </c>
      <c r="F6071" t="s">
        <v>15</v>
      </c>
      <c r="G6071" t="b">
        <v>1</v>
      </c>
      <c r="I6071">
        <v>36</v>
      </c>
      <c r="J6071" t="b">
        <v>1</v>
      </c>
      <c r="K6071">
        <f>YEAR(Table1[[#This Row],[Patient Admission Date]])</f>
        <v>2024</v>
      </c>
      <c r="L6071" t="str">
        <f>TEXT(Table1[[#This Row],[Patient Admission Date]],"mmm")</f>
        <v>Apr</v>
      </c>
      <c r="M6071" t="str">
        <f>TEXT(Table1[[#This Row],[Patient Admission Date]],"ddd")</f>
        <v>Sun</v>
      </c>
      <c r="N6071" t="str">
        <f>TEXT(INT(HOUR(Table1[[#This Row],[Patient Admission Date]])/3)*3,"00")&amp;"-"&amp;TEXT(INT(HOUR(Table1[[#This Row],[Patient Admission Date]])/3)*3+3,"00")</f>
        <v>03-06</v>
      </c>
      <c r="O6071" t="str" cm="1">
        <f t="array" ref="O6071">_xlfn.IFS(Table1[[#This Row],[Patient Age]]&lt;=14,"0-14",Table1[[#This Row],[Patient Age]]&lt;=29,"15-29",Table1[[#This Row],[Patient Age]]&lt;=44,"30-44",Table1[[#This Row],[Patient Age]]&lt;=59,"45-59",Table1[[#This Row],[Patient Age]]&lt;=74,"60-74",TRUE,"75+")</f>
        <v>45-59</v>
      </c>
      <c r="P6071" t="str" cm="1">
        <f t="array" ref="P6071">_xlfn.IFS(Table1[[#This Row],[Patient Waittime]]&lt;=15,"0-15",Table1[[#This Row],[Patient Waittime]]&lt;=30,"16-30",Table1[[#This Row],[Patient Waittime]]&lt;=45,"31-45",Table1[[#This Row],[Patient Waittime]]&lt;=60,"46-60",TRUE,"60+")</f>
        <v>31-45</v>
      </c>
      <c r="Q6071">
        <f>--(Table1[[#This Row],[Patient Waittime]]&lt;=30)</f>
        <v>0</v>
      </c>
      <c r="R6071">
        <f>--Table1[[#This Row],[Patient Admission Flag]]</f>
        <v>1</v>
      </c>
      <c r="S6071">
        <f>--AND(Table1[[#This Row],[WithinTarget]]=1,Table1[[#This Row],[Patient Satisfaction Score]]&gt;=7)</f>
        <v>0</v>
      </c>
      <c r="T6071" t="str">
        <f>IF(LEFT(Table1[[#This Row],[Patient Gender]],1)="F","Female","Male")</f>
        <v>Female</v>
      </c>
    </row>
    <row r="6072" spans="1:20" x14ac:dyDescent="0.3">
      <c r="A6072" t="s">
        <v>6176</v>
      </c>
      <c r="B6072" s="1">
        <v>45386.887499999997</v>
      </c>
      <c r="C6072" t="s">
        <v>13</v>
      </c>
      <c r="D6072">
        <v>71</v>
      </c>
      <c r="E6072" t="s">
        <v>21</v>
      </c>
      <c r="F6072" t="s">
        <v>15</v>
      </c>
      <c r="G6072" t="b">
        <v>1</v>
      </c>
      <c r="H6072">
        <v>0</v>
      </c>
      <c r="I6072">
        <v>12</v>
      </c>
      <c r="J6072" t="b">
        <v>1</v>
      </c>
      <c r="K6072">
        <f>YEAR(Table1[[#This Row],[Patient Admission Date]])</f>
        <v>2024</v>
      </c>
      <c r="L6072" t="str">
        <f>TEXT(Table1[[#This Row],[Patient Admission Date]],"mmm")</f>
        <v>Apr</v>
      </c>
      <c r="M6072" t="str">
        <f>TEXT(Table1[[#This Row],[Patient Admission Date]],"ddd")</f>
        <v>Thu</v>
      </c>
      <c r="N6072" t="str">
        <f>TEXT(INT(HOUR(Table1[[#This Row],[Patient Admission Date]])/3)*3,"00")&amp;"-"&amp;TEXT(INT(HOUR(Table1[[#This Row],[Patient Admission Date]])/3)*3+3,"00")</f>
        <v>21-24</v>
      </c>
      <c r="O6072" t="str" cm="1">
        <f t="array" ref="O6072">_xlfn.IFS(Table1[[#This Row],[Patient Age]]&lt;=14,"0-14",Table1[[#This Row],[Patient Age]]&lt;=29,"15-29",Table1[[#This Row],[Patient Age]]&lt;=44,"30-44",Table1[[#This Row],[Patient Age]]&lt;=59,"45-59",Table1[[#This Row],[Patient Age]]&lt;=74,"60-74",TRUE,"75+")</f>
        <v>60-74</v>
      </c>
      <c r="P6072" t="str" cm="1">
        <f t="array" ref="P6072">_xlfn.IFS(Table1[[#This Row],[Patient Waittime]]&lt;=15,"0-15",Table1[[#This Row],[Patient Waittime]]&lt;=30,"16-30",Table1[[#This Row],[Patient Waittime]]&lt;=45,"31-45",Table1[[#This Row],[Patient Waittime]]&lt;=60,"46-60",TRUE,"60+")</f>
        <v>0-15</v>
      </c>
      <c r="Q6072">
        <f>--(Table1[[#This Row],[Patient Waittime]]&lt;=30)</f>
        <v>1</v>
      </c>
      <c r="R6072">
        <f>--Table1[[#This Row],[Patient Admission Flag]]</f>
        <v>1</v>
      </c>
      <c r="S6072">
        <f>--AND(Table1[[#This Row],[WithinTarget]]=1,Table1[[#This Row],[Patient Satisfaction Score]]&gt;=7)</f>
        <v>0</v>
      </c>
      <c r="T6072" t="str">
        <f>IF(LEFT(Table1[[#This Row],[Patient Gender]],1)="F","Female","Male")</f>
        <v>Female</v>
      </c>
    </row>
    <row r="6073" spans="1:20" x14ac:dyDescent="0.3">
      <c r="A6073" t="s">
        <v>6177</v>
      </c>
      <c r="B6073" s="1">
        <v>45093.664583333331</v>
      </c>
      <c r="C6073" t="s">
        <v>13</v>
      </c>
      <c r="D6073">
        <v>39</v>
      </c>
      <c r="E6073" t="s">
        <v>21</v>
      </c>
      <c r="F6073" t="s">
        <v>15</v>
      </c>
      <c r="G6073" t="b">
        <v>1</v>
      </c>
      <c r="H6073">
        <v>2</v>
      </c>
      <c r="I6073">
        <v>46</v>
      </c>
      <c r="J6073" t="b">
        <v>1</v>
      </c>
      <c r="K6073">
        <f>YEAR(Table1[[#This Row],[Patient Admission Date]])</f>
        <v>2023</v>
      </c>
      <c r="L6073" t="str">
        <f>TEXT(Table1[[#This Row],[Patient Admission Date]],"mmm")</f>
        <v>Jun</v>
      </c>
      <c r="M6073" t="str">
        <f>TEXT(Table1[[#This Row],[Patient Admission Date]],"ddd")</f>
        <v>Fri</v>
      </c>
      <c r="N6073" t="str">
        <f>TEXT(INT(HOUR(Table1[[#This Row],[Patient Admission Date]])/3)*3,"00")&amp;"-"&amp;TEXT(INT(HOUR(Table1[[#This Row],[Patient Admission Date]])/3)*3+3,"00")</f>
        <v>15-18</v>
      </c>
      <c r="O6073" t="str" cm="1">
        <f t="array" ref="O6073">_xlfn.IFS(Table1[[#This Row],[Patient Age]]&lt;=14,"0-14",Table1[[#This Row],[Patient Age]]&lt;=29,"15-29",Table1[[#This Row],[Patient Age]]&lt;=44,"30-44",Table1[[#This Row],[Patient Age]]&lt;=59,"45-59",Table1[[#This Row],[Patient Age]]&lt;=74,"60-74",TRUE,"75+")</f>
        <v>30-44</v>
      </c>
      <c r="P6073" t="str" cm="1">
        <f t="array" ref="P6073">_xlfn.IFS(Table1[[#This Row],[Patient Waittime]]&lt;=15,"0-15",Table1[[#This Row],[Patient Waittime]]&lt;=30,"16-30",Table1[[#This Row],[Patient Waittime]]&lt;=45,"31-45",Table1[[#This Row],[Patient Waittime]]&lt;=60,"46-60",TRUE,"60+")</f>
        <v>46-60</v>
      </c>
      <c r="Q6073">
        <f>--(Table1[[#This Row],[Patient Waittime]]&lt;=30)</f>
        <v>0</v>
      </c>
      <c r="R6073">
        <f>--Table1[[#This Row],[Patient Admission Flag]]</f>
        <v>1</v>
      </c>
      <c r="S6073">
        <f>--AND(Table1[[#This Row],[WithinTarget]]=1,Table1[[#This Row],[Patient Satisfaction Score]]&gt;=7)</f>
        <v>0</v>
      </c>
      <c r="T6073" t="str">
        <f>IF(LEFT(Table1[[#This Row],[Patient Gender]],1)="F","Female","Male")</f>
        <v>Female</v>
      </c>
    </row>
    <row r="6074" spans="1:20" x14ac:dyDescent="0.3">
      <c r="A6074" t="s">
        <v>6178</v>
      </c>
      <c r="B6074" s="1">
        <v>45236.793055555558</v>
      </c>
      <c r="C6074" t="s">
        <v>13</v>
      </c>
      <c r="D6074">
        <v>43</v>
      </c>
      <c r="E6074" t="s">
        <v>21</v>
      </c>
      <c r="F6074" t="s">
        <v>15</v>
      </c>
      <c r="G6074" t="b">
        <v>1</v>
      </c>
      <c r="H6074">
        <v>4</v>
      </c>
      <c r="I6074">
        <v>12</v>
      </c>
      <c r="J6074" t="b">
        <v>1</v>
      </c>
      <c r="K6074">
        <f>YEAR(Table1[[#This Row],[Patient Admission Date]])</f>
        <v>2023</v>
      </c>
      <c r="L6074" t="str">
        <f>TEXT(Table1[[#This Row],[Patient Admission Date]],"mmm")</f>
        <v>Nov</v>
      </c>
      <c r="M6074" t="str">
        <f>TEXT(Table1[[#This Row],[Patient Admission Date]],"ddd")</f>
        <v>Mon</v>
      </c>
      <c r="N6074" t="str">
        <f>TEXT(INT(HOUR(Table1[[#This Row],[Patient Admission Date]])/3)*3,"00")&amp;"-"&amp;TEXT(INT(HOUR(Table1[[#This Row],[Patient Admission Date]])/3)*3+3,"00")</f>
        <v>18-21</v>
      </c>
      <c r="O6074" t="str" cm="1">
        <f t="array" ref="O6074">_xlfn.IFS(Table1[[#This Row],[Patient Age]]&lt;=14,"0-14",Table1[[#This Row],[Patient Age]]&lt;=29,"15-29",Table1[[#This Row],[Patient Age]]&lt;=44,"30-44",Table1[[#This Row],[Patient Age]]&lt;=59,"45-59",Table1[[#This Row],[Patient Age]]&lt;=74,"60-74",TRUE,"75+")</f>
        <v>30-44</v>
      </c>
      <c r="P6074" t="str" cm="1">
        <f t="array" ref="P6074">_xlfn.IFS(Table1[[#This Row],[Patient Waittime]]&lt;=15,"0-15",Table1[[#This Row],[Patient Waittime]]&lt;=30,"16-30",Table1[[#This Row],[Patient Waittime]]&lt;=45,"31-45",Table1[[#This Row],[Patient Waittime]]&lt;=60,"46-60",TRUE,"60+")</f>
        <v>0-15</v>
      </c>
      <c r="Q6074">
        <f>--(Table1[[#This Row],[Patient Waittime]]&lt;=30)</f>
        <v>1</v>
      </c>
      <c r="R6074">
        <f>--Table1[[#This Row],[Patient Admission Flag]]</f>
        <v>1</v>
      </c>
      <c r="S6074">
        <f>--AND(Table1[[#This Row],[WithinTarget]]=1,Table1[[#This Row],[Patient Satisfaction Score]]&gt;=7)</f>
        <v>0</v>
      </c>
      <c r="T6074" t="str">
        <f>IF(LEFT(Table1[[#This Row],[Patient Gender]],1)="F","Female","Male")</f>
        <v>Female</v>
      </c>
    </row>
    <row r="6075" spans="1:20" x14ac:dyDescent="0.3">
      <c r="A6075" t="s">
        <v>6179</v>
      </c>
      <c r="B6075" s="1">
        <v>45328.300694444442</v>
      </c>
      <c r="C6075" t="s">
        <v>13</v>
      </c>
      <c r="D6075">
        <v>58</v>
      </c>
      <c r="E6075" t="s">
        <v>21</v>
      </c>
      <c r="F6075" t="s">
        <v>15</v>
      </c>
      <c r="G6075" t="b">
        <v>1</v>
      </c>
      <c r="H6075">
        <v>7</v>
      </c>
      <c r="I6075">
        <v>24</v>
      </c>
      <c r="J6075" t="b">
        <v>1</v>
      </c>
      <c r="K6075">
        <f>YEAR(Table1[[#This Row],[Patient Admission Date]])</f>
        <v>2024</v>
      </c>
      <c r="L6075" t="str">
        <f>TEXT(Table1[[#This Row],[Patient Admission Date]],"mmm")</f>
        <v>Feb</v>
      </c>
      <c r="M6075" t="str">
        <f>TEXT(Table1[[#This Row],[Patient Admission Date]],"ddd")</f>
        <v>Tue</v>
      </c>
      <c r="N6075" t="str">
        <f>TEXT(INT(HOUR(Table1[[#This Row],[Patient Admission Date]])/3)*3,"00")&amp;"-"&amp;TEXT(INT(HOUR(Table1[[#This Row],[Patient Admission Date]])/3)*3+3,"00")</f>
        <v>06-09</v>
      </c>
      <c r="O6075" t="str" cm="1">
        <f t="array" ref="O6075">_xlfn.IFS(Table1[[#This Row],[Patient Age]]&lt;=14,"0-14",Table1[[#This Row],[Patient Age]]&lt;=29,"15-29",Table1[[#This Row],[Patient Age]]&lt;=44,"30-44",Table1[[#This Row],[Patient Age]]&lt;=59,"45-59",Table1[[#This Row],[Patient Age]]&lt;=74,"60-74",TRUE,"75+")</f>
        <v>45-59</v>
      </c>
      <c r="P6075" t="str" cm="1">
        <f t="array" ref="P6075">_xlfn.IFS(Table1[[#This Row],[Patient Waittime]]&lt;=15,"0-15",Table1[[#This Row],[Patient Waittime]]&lt;=30,"16-30",Table1[[#This Row],[Patient Waittime]]&lt;=45,"31-45",Table1[[#This Row],[Patient Waittime]]&lt;=60,"46-60",TRUE,"60+")</f>
        <v>16-30</v>
      </c>
      <c r="Q6075">
        <f>--(Table1[[#This Row],[Patient Waittime]]&lt;=30)</f>
        <v>1</v>
      </c>
      <c r="R6075">
        <f>--Table1[[#This Row],[Patient Admission Flag]]</f>
        <v>1</v>
      </c>
      <c r="S6075">
        <f>--AND(Table1[[#This Row],[WithinTarget]]=1,Table1[[#This Row],[Patient Satisfaction Score]]&gt;=7)</f>
        <v>1</v>
      </c>
      <c r="T6075" t="str">
        <f>IF(LEFT(Table1[[#This Row],[Patient Gender]],1)="F","Female","Male")</f>
        <v>Female</v>
      </c>
    </row>
    <row r="6076" spans="1:20" x14ac:dyDescent="0.3">
      <c r="A6076" t="s">
        <v>6180</v>
      </c>
      <c r="B6076" s="1">
        <v>45569.895138888889</v>
      </c>
      <c r="C6076" t="s">
        <v>13</v>
      </c>
      <c r="D6076">
        <v>48</v>
      </c>
      <c r="E6076" t="s">
        <v>21</v>
      </c>
      <c r="F6076" t="s">
        <v>15</v>
      </c>
      <c r="G6076" t="b">
        <v>1</v>
      </c>
      <c r="H6076">
        <v>8</v>
      </c>
      <c r="I6076">
        <v>59</v>
      </c>
      <c r="J6076" t="b">
        <v>1</v>
      </c>
      <c r="K6076">
        <f>YEAR(Table1[[#This Row],[Patient Admission Date]])</f>
        <v>2024</v>
      </c>
      <c r="L6076" t="str">
        <f>TEXT(Table1[[#This Row],[Patient Admission Date]],"mmm")</f>
        <v>Oct</v>
      </c>
      <c r="M6076" t="str">
        <f>TEXT(Table1[[#This Row],[Patient Admission Date]],"ddd")</f>
        <v>Fri</v>
      </c>
      <c r="N6076" t="str">
        <f>TEXT(INT(HOUR(Table1[[#This Row],[Patient Admission Date]])/3)*3,"00")&amp;"-"&amp;TEXT(INT(HOUR(Table1[[#This Row],[Patient Admission Date]])/3)*3+3,"00")</f>
        <v>21-24</v>
      </c>
      <c r="O6076" t="str" cm="1">
        <f t="array" ref="O6076">_xlfn.IFS(Table1[[#This Row],[Patient Age]]&lt;=14,"0-14",Table1[[#This Row],[Patient Age]]&lt;=29,"15-29",Table1[[#This Row],[Patient Age]]&lt;=44,"30-44",Table1[[#This Row],[Patient Age]]&lt;=59,"45-59",Table1[[#This Row],[Patient Age]]&lt;=74,"60-74",TRUE,"75+")</f>
        <v>45-59</v>
      </c>
      <c r="P6076" t="str" cm="1">
        <f t="array" ref="P6076">_xlfn.IFS(Table1[[#This Row],[Patient Waittime]]&lt;=15,"0-15",Table1[[#This Row],[Patient Waittime]]&lt;=30,"16-30",Table1[[#This Row],[Patient Waittime]]&lt;=45,"31-45",Table1[[#This Row],[Patient Waittime]]&lt;=60,"46-60",TRUE,"60+")</f>
        <v>46-60</v>
      </c>
      <c r="Q6076">
        <f>--(Table1[[#This Row],[Patient Waittime]]&lt;=30)</f>
        <v>0</v>
      </c>
      <c r="R6076">
        <f>--Table1[[#This Row],[Patient Admission Flag]]</f>
        <v>1</v>
      </c>
      <c r="S6076">
        <f>--AND(Table1[[#This Row],[WithinTarget]]=1,Table1[[#This Row],[Patient Satisfaction Score]]&gt;=7)</f>
        <v>0</v>
      </c>
      <c r="T6076" t="str">
        <f>IF(LEFT(Table1[[#This Row],[Patient Gender]],1)="F","Female","Male")</f>
        <v>Female</v>
      </c>
    </row>
    <row r="6077" spans="1:20" x14ac:dyDescent="0.3">
      <c r="A6077" t="s">
        <v>6181</v>
      </c>
      <c r="B6077" s="1">
        <v>45583.243750000001</v>
      </c>
      <c r="C6077" t="s">
        <v>13</v>
      </c>
      <c r="D6077">
        <v>71</v>
      </c>
      <c r="E6077" t="s">
        <v>21</v>
      </c>
      <c r="F6077" t="s">
        <v>26</v>
      </c>
      <c r="G6077" t="b">
        <v>1</v>
      </c>
      <c r="I6077">
        <v>42</v>
      </c>
      <c r="J6077" t="b">
        <v>1</v>
      </c>
      <c r="K6077">
        <f>YEAR(Table1[[#This Row],[Patient Admission Date]])</f>
        <v>2024</v>
      </c>
      <c r="L6077" t="str">
        <f>TEXT(Table1[[#This Row],[Patient Admission Date]],"mmm")</f>
        <v>Oct</v>
      </c>
      <c r="M6077" t="str">
        <f>TEXT(Table1[[#This Row],[Patient Admission Date]],"ddd")</f>
        <v>Fri</v>
      </c>
      <c r="N6077" t="str">
        <f>TEXT(INT(HOUR(Table1[[#This Row],[Patient Admission Date]])/3)*3,"00")&amp;"-"&amp;TEXT(INT(HOUR(Table1[[#This Row],[Patient Admission Date]])/3)*3+3,"00")</f>
        <v>03-06</v>
      </c>
      <c r="O6077" t="str" cm="1">
        <f t="array" ref="O6077">_xlfn.IFS(Table1[[#This Row],[Patient Age]]&lt;=14,"0-14",Table1[[#This Row],[Patient Age]]&lt;=29,"15-29",Table1[[#This Row],[Patient Age]]&lt;=44,"30-44",Table1[[#This Row],[Patient Age]]&lt;=59,"45-59",Table1[[#This Row],[Patient Age]]&lt;=74,"60-74",TRUE,"75+")</f>
        <v>60-74</v>
      </c>
      <c r="P6077" t="str" cm="1">
        <f t="array" ref="P6077">_xlfn.IFS(Table1[[#This Row],[Patient Waittime]]&lt;=15,"0-15",Table1[[#This Row],[Patient Waittime]]&lt;=30,"16-30",Table1[[#This Row],[Patient Waittime]]&lt;=45,"31-45",Table1[[#This Row],[Patient Waittime]]&lt;=60,"46-60",TRUE,"60+")</f>
        <v>31-45</v>
      </c>
      <c r="Q6077">
        <f>--(Table1[[#This Row],[Patient Waittime]]&lt;=30)</f>
        <v>0</v>
      </c>
      <c r="R6077">
        <f>--Table1[[#This Row],[Patient Admission Flag]]</f>
        <v>1</v>
      </c>
      <c r="S6077">
        <f>--AND(Table1[[#This Row],[WithinTarget]]=1,Table1[[#This Row],[Patient Satisfaction Score]]&gt;=7)</f>
        <v>0</v>
      </c>
      <c r="T6077" t="str">
        <f>IF(LEFT(Table1[[#This Row],[Patient Gender]],1)="F","Female","Male")</f>
        <v>Female</v>
      </c>
    </row>
    <row r="6078" spans="1:20" x14ac:dyDescent="0.3">
      <c r="A6078" t="s">
        <v>6182</v>
      </c>
      <c r="B6078" s="1">
        <v>45349.20208333333</v>
      </c>
      <c r="C6078" t="s">
        <v>13</v>
      </c>
      <c r="D6078">
        <v>19</v>
      </c>
      <c r="E6078" t="s">
        <v>21</v>
      </c>
      <c r="F6078" t="s">
        <v>26</v>
      </c>
      <c r="G6078" t="b">
        <v>1</v>
      </c>
      <c r="I6078">
        <v>36</v>
      </c>
      <c r="J6078" t="b">
        <v>1</v>
      </c>
      <c r="K6078">
        <f>YEAR(Table1[[#This Row],[Patient Admission Date]])</f>
        <v>2024</v>
      </c>
      <c r="L6078" t="str">
        <f>TEXT(Table1[[#This Row],[Patient Admission Date]],"mmm")</f>
        <v>Feb</v>
      </c>
      <c r="M6078" t="str">
        <f>TEXT(Table1[[#This Row],[Patient Admission Date]],"ddd")</f>
        <v>Tue</v>
      </c>
      <c r="N6078" t="str">
        <f>TEXT(INT(HOUR(Table1[[#This Row],[Patient Admission Date]])/3)*3,"00")&amp;"-"&amp;TEXT(INT(HOUR(Table1[[#This Row],[Patient Admission Date]])/3)*3+3,"00")</f>
        <v>03-06</v>
      </c>
      <c r="O6078" t="str" cm="1">
        <f t="array" ref="O6078">_xlfn.IFS(Table1[[#This Row],[Patient Age]]&lt;=14,"0-14",Table1[[#This Row],[Patient Age]]&lt;=29,"15-29",Table1[[#This Row],[Patient Age]]&lt;=44,"30-44",Table1[[#This Row],[Patient Age]]&lt;=59,"45-59",Table1[[#This Row],[Patient Age]]&lt;=74,"60-74",TRUE,"75+")</f>
        <v>15-29</v>
      </c>
      <c r="P6078" t="str" cm="1">
        <f t="array" ref="P6078">_xlfn.IFS(Table1[[#This Row],[Patient Waittime]]&lt;=15,"0-15",Table1[[#This Row],[Patient Waittime]]&lt;=30,"16-30",Table1[[#This Row],[Patient Waittime]]&lt;=45,"31-45",Table1[[#This Row],[Patient Waittime]]&lt;=60,"46-60",TRUE,"60+")</f>
        <v>31-45</v>
      </c>
      <c r="Q6078">
        <f>--(Table1[[#This Row],[Patient Waittime]]&lt;=30)</f>
        <v>0</v>
      </c>
      <c r="R6078">
        <f>--Table1[[#This Row],[Patient Admission Flag]]</f>
        <v>1</v>
      </c>
      <c r="S6078">
        <f>--AND(Table1[[#This Row],[WithinTarget]]=1,Table1[[#This Row],[Patient Satisfaction Score]]&gt;=7)</f>
        <v>0</v>
      </c>
      <c r="T6078" t="str">
        <f>IF(LEFT(Table1[[#This Row],[Patient Gender]],1)="F","Female","Male")</f>
        <v>Female</v>
      </c>
    </row>
    <row r="6079" spans="1:20" x14ac:dyDescent="0.3">
      <c r="A6079" t="s">
        <v>6183</v>
      </c>
      <c r="B6079" s="1">
        <v>45018.897222222222</v>
      </c>
      <c r="C6079" t="s">
        <v>13</v>
      </c>
      <c r="D6079">
        <v>71</v>
      </c>
      <c r="E6079" t="s">
        <v>21</v>
      </c>
      <c r="F6079" t="s">
        <v>26</v>
      </c>
      <c r="G6079" t="b">
        <v>1</v>
      </c>
      <c r="I6079">
        <v>31</v>
      </c>
      <c r="J6079" t="b">
        <v>1</v>
      </c>
      <c r="K6079">
        <f>YEAR(Table1[[#This Row],[Patient Admission Date]])</f>
        <v>2023</v>
      </c>
      <c r="L6079" t="str">
        <f>TEXT(Table1[[#This Row],[Patient Admission Date]],"mmm")</f>
        <v>Apr</v>
      </c>
      <c r="M6079" t="str">
        <f>TEXT(Table1[[#This Row],[Patient Admission Date]],"ddd")</f>
        <v>Sun</v>
      </c>
      <c r="N6079" t="str">
        <f>TEXT(INT(HOUR(Table1[[#This Row],[Patient Admission Date]])/3)*3,"00")&amp;"-"&amp;TEXT(INT(HOUR(Table1[[#This Row],[Patient Admission Date]])/3)*3+3,"00")</f>
        <v>21-24</v>
      </c>
      <c r="O6079" t="str" cm="1">
        <f t="array" ref="O6079">_xlfn.IFS(Table1[[#This Row],[Patient Age]]&lt;=14,"0-14",Table1[[#This Row],[Patient Age]]&lt;=29,"15-29",Table1[[#This Row],[Patient Age]]&lt;=44,"30-44",Table1[[#This Row],[Patient Age]]&lt;=59,"45-59",Table1[[#This Row],[Patient Age]]&lt;=74,"60-74",TRUE,"75+")</f>
        <v>60-74</v>
      </c>
      <c r="P6079" t="str" cm="1">
        <f t="array" ref="P6079">_xlfn.IFS(Table1[[#This Row],[Patient Waittime]]&lt;=15,"0-15",Table1[[#This Row],[Patient Waittime]]&lt;=30,"16-30",Table1[[#This Row],[Patient Waittime]]&lt;=45,"31-45",Table1[[#This Row],[Patient Waittime]]&lt;=60,"46-60",TRUE,"60+")</f>
        <v>31-45</v>
      </c>
      <c r="Q6079">
        <f>--(Table1[[#This Row],[Patient Waittime]]&lt;=30)</f>
        <v>0</v>
      </c>
      <c r="R6079">
        <f>--Table1[[#This Row],[Patient Admission Flag]]</f>
        <v>1</v>
      </c>
      <c r="S6079">
        <f>--AND(Table1[[#This Row],[WithinTarget]]=1,Table1[[#This Row],[Patient Satisfaction Score]]&gt;=7)</f>
        <v>0</v>
      </c>
      <c r="T6079" t="str">
        <f>IF(LEFT(Table1[[#This Row],[Patient Gender]],1)="F","Female","Male")</f>
        <v>Female</v>
      </c>
    </row>
    <row r="6080" spans="1:20" x14ac:dyDescent="0.3">
      <c r="A6080" t="s">
        <v>6184</v>
      </c>
      <c r="B6080" s="1">
        <v>45503.654861111114</v>
      </c>
      <c r="C6080" t="s">
        <v>13</v>
      </c>
      <c r="D6080">
        <v>61</v>
      </c>
      <c r="E6080" t="s">
        <v>21</v>
      </c>
      <c r="F6080" t="s">
        <v>26</v>
      </c>
      <c r="G6080" t="b">
        <v>1</v>
      </c>
      <c r="H6080">
        <v>7</v>
      </c>
      <c r="I6080">
        <v>25</v>
      </c>
      <c r="J6080" t="b">
        <v>1</v>
      </c>
      <c r="K6080">
        <f>YEAR(Table1[[#This Row],[Patient Admission Date]])</f>
        <v>2024</v>
      </c>
      <c r="L6080" t="str">
        <f>TEXT(Table1[[#This Row],[Patient Admission Date]],"mmm")</f>
        <v>Jul</v>
      </c>
      <c r="M6080" t="str">
        <f>TEXT(Table1[[#This Row],[Patient Admission Date]],"ddd")</f>
        <v>Tue</v>
      </c>
      <c r="N6080" t="str">
        <f>TEXT(INT(HOUR(Table1[[#This Row],[Patient Admission Date]])/3)*3,"00")&amp;"-"&amp;TEXT(INT(HOUR(Table1[[#This Row],[Patient Admission Date]])/3)*3+3,"00")</f>
        <v>15-18</v>
      </c>
      <c r="O6080" t="str" cm="1">
        <f t="array" ref="O6080">_xlfn.IFS(Table1[[#This Row],[Patient Age]]&lt;=14,"0-14",Table1[[#This Row],[Patient Age]]&lt;=29,"15-29",Table1[[#This Row],[Patient Age]]&lt;=44,"30-44",Table1[[#This Row],[Patient Age]]&lt;=59,"45-59",Table1[[#This Row],[Patient Age]]&lt;=74,"60-74",TRUE,"75+")</f>
        <v>60-74</v>
      </c>
      <c r="P6080" t="str" cm="1">
        <f t="array" ref="P6080">_xlfn.IFS(Table1[[#This Row],[Patient Waittime]]&lt;=15,"0-15",Table1[[#This Row],[Patient Waittime]]&lt;=30,"16-30",Table1[[#This Row],[Patient Waittime]]&lt;=45,"31-45",Table1[[#This Row],[Patient Waittime]]&lt;=60,"46-60",TRUE,"60+")</f>
        <v>16-30</v>
      </c>
      <c r="Q6080">
        <f>--(Table1[[#This Row],[Patient Waittime]]&lt;=30)</f>
        <v>1</v>
      </c>
      <c r="R6080">
        <f>--Table1[[#This Row],[Patient Admission Flag]]</f>
        <v>1</v>
      </c>
      <c r="S6080">
        <f>--AND(Table1[[#This Row],[WithinTarget]]=1,Table1[[#This Row],[Patient Satisfaction Score]]&gt;=7)</f>
        <v>1</v>
      </c>
      <c r="T6080" t="str">
        <f>IF(LEFT(Table1[[#This Row],[Patient Gender]],1)="F","Female","Male")</f>
        <v>Female</v>
      </c>
    </row>
    <row r="6081" spans="1:20" x14ac:dyDescent="0.3">
      <c r="A6081" t="s">
        <v>6185</v>
      </c>
      <c r="B6081" s="1">
        <v>45383.48541666667</v>
      </c>
      <c r="C6081" t="s">
        <v>13</v>
      </c>
      <c r="D6081">
        <v>42</v>
      </c>
      <c r="E6081" t="s">
        <v>21</v>
      </c>
      <c r="F6081" t="s">
        <v>11</v>
      </c>
      <c r="G6081" t="b">
        <v>1</v>
      </c>
      <c r="I6081">
        <v>44</v>
      </c>
      <c r="J6081" t="b">
        <v>1</v>
      </c>
      <c r="K6081">
        <f>YEAR(Table1[[#This Row],[Patient Admission Date]])</f>
        <v>2024</v>
      </c>
      <c r="L6081" t="str">
        <f>TEXT(Table1[[#This Row],[Patient Admission Date]],"mmm")</f>
        <v>Apr</v>
      </c>
      <c r="M6081" t="str">
        <f>TEXT(Table1[[#This Row],[Patient Admission Date]],"ddd")</f>
        <v>Mon</v>
      </c>
      <c r="N6081" t="str">
        <f>TEXT(INT(HOUR(Table1[[#This Row],[Patient Admission Date]])/3)*3,"00")&amp;"-"&amp;TEXT(INT(HOUR(Table1[[#This Row],[Patient Admission Date]])/3)*3+3,"00")</f>
        <v>09-12</v>
      </c>
      <c r="O6081" t="str" cm="1">
        <f t="array" ref="O6081">_xlfn.IFS(Table1[[#This Row],[Patient Age]]&lt;=14,"0-14",Table1[[#This Row],[Patient Age]]&lt;=29,"15-29",Table1[[#This Row],[Patient Age]]&lt;=44,"30-44",Table1[[#This Row],[Patient Age]]&lt;=59,"45-59",Table1[[#This Row],[Patient Age]]&lt;=74,"60-74",TRUE,"75+")</f>
        <v>30-44</v>
      </c>
      <c r="P6081" t="str" cm="1">
        <f t="array" ref="P6081">_xlfn.IFS(Table1[[#This Row],[Patient Waittime]]&lt;=15,"0-15",Table1[[#This Row],[Patient Waittime]]&lt;=30,"16-30",Table1[[#This Row],[Patient Waittime]]&lt;=45,"31-45",Table1[[#This Row],[Patient Waittime]]&lt;=60,"46-60",TRUE,"60+")</f>
        <v>31-45</v>
      </c>
      <c r="Q6081">
        <f>--(Table1[[#This Row],[Patient Waittime]]&lt;=30)</f>
        <v>0</v>
      </c>
      <c r="R6081">
        <f>--Table1[[#This Row],[Patient Admission Flag]]</f>
        <v>1</v>
      </c>
      <c r="S6081">
        <f>--AND(Table1[[#This Row],[WithinTarget]]=1,Table1[[#This Row],[Patient Satisfaction Score]]&gt;=7)</f>
        <v>0</v>
      </c>
      <c r="T6081" t="str">
        <f>IF(LEFT(Table1[[#This Row],[Patient Gender]],1)="F","Female","Male")</f>
        <v>Female</v>
      </c>
    </row>
    <row r="6082" spans="1:20" x14ac:dyDescent="0.3">
      <c r="A6082" t="s">
        <v>6186</v>
      </c>
      <c r="B6082" s="1">
        <v>45049.534722222219</v>
      </c>
      <c r="C6082" t="s">
        <v>13</v>
      </c>
      <c r="D6082">
        <v>11</v>
      </c>
      <c r="E6082" t="s">
        <v>21</v>
      </c>
      <c r="F6082" t="s">
        <v>11</v>
      </c>
      <c r="G6082" t="b">
        <v>1</v>
      </c>
      <c r="I6082">
        <v>10</v>
      </c>
      <c r="J6082" t="b">
        <v>1</v>
      </c>
      <c r="K6082">
        <f>YEAR(Table1[[#This Row],[Patient Admission Date]])</f>
        <v>2023</v>
      </c>
      <c r="L6082" t="str">
        <f>TEXT(Table1[[#This Row],[Patient Admission Date]],"mmm")</f>
        <v>May</v>
      </c>
      <c r="M6082" t="str">
        <f>TEXT(Table1[[#This Row],[Patient Admission Date]],"ddd")</f>
        <v>Wed</v>
      </c>
      <c r="N6082" t="str">
        <f>TEXT(INT(HOUR(Table1[[#This Row],[Patient Admission Date]])/3)*3,"00")&amp;"-"&amp;TEXT(INT(HOUR(Table1[[#This Row],[Patient Admission Date]])/3)*3+3,"00")</f>
        <v>12-15</v>
      </c>
      <c r="O6082" t="str" cm="1">
        <f t="array" ref="O6082">_xlfn.IFS(Table1[[#This Row],[Patient Age]]&lt;=14,"0-14",Table1[[#This Row],[Patient Age]]&lt;=29,"15-29",Table1[[#This Row],[Patient Age]]&lt;=44,"30-44",Table1[[#This Row],[Patient Age]]&lt;=59,"45-59",Table1[[#This Row],[Patient Age]]&lt;=74,"60-74",TRUE,"75+")</f>
        <v>0-14</v>
      </c>
      <c r="P6082" t="str" cm="1">
        <f t="array" ref="P6082">_xlfn.IFS(Table1[[#This Row],[Patient Waittime]]&lt;=15,"0-15",Table1[[#This Row],[Patient Waittime]]&lt;=30,"16-30",Table1[[#This Row],[Patient Waittime]]&lt;=45,"31-45",Table1[[#This Row],[Patient Waittime]]&lt;=60,"46-60",TRUE,"60+")</f>
        <v>0-15</v>
      </c>
      <c r="Q6082">
        <f>--(Table1[[#This Row],[Patient Waittime]]&lt;=30)</f>
        <v>1</v>
      </c>
      <c r="R6082">
        <f>--Table1[[#This Row],[Patient Admission Flag]]</f>
        <v>1</v>
      </c>
      <c r="S6082">
        <f>--AND(Table1[[#This Row],[WithinTarget]]=1,Table1[[#This Row],[Patient Satisfaction Score]]&gt;=7)</f>
        <v>0</v>
      </c>
      <c r="T6082" t="str">
        <f>IF(LEFT(Table1[[#This Row],[Patient Gender]],1)="F","Female","Male")</f>
        <v>Female</v>
      </c>
    </row>
    <row r="6083" spans="1:20" x14ac:dyDescent="0.3">
      <c r="A6083" t="s">
        <v>6187</v>
      </c>
      <c r="B6083" s="1">
        <v>45279.85</v>
      </c>
      <c r="C6083" t="s">
        <v>13</v>
      </c>
      <c r="D6083">
        <v>74</v>
      </c>
      <c r="E6083" t="s">
        <v>21</v>
      </c>
      <c r="F6083" t="s">
        <v>11</v>
      </c>
      <c r="G6083" t="b">
        <v>1</v>
      </c>
      <c r="I6083">
        <v>21</v>
      </c>
      <c r="J6083" t="b">
        <v>1</v>
      </c>
      <c r="K6083">
        <f>YEAR(Table1[[#This Row],[Patient Admission Date]])</f>
        <v>2023</v>
      </c>
      <c r="L6083" t="str">
        <f>TEXT(Table1[[#This Row],[Patient Admission Date]],"mmm")</f>
        <v>Dec</v>
      </c>
      <c r="M6083" t="str">
        <f>TEXT(Table1[[#This Row],[Patient Admission Date]],"ddd")</f>
        <v>Tue</v>
      </c>
      <c r="N6083" t="str">
        <f>TEXT(INT(HOUR(Table1[[#This Row],[Patient Admission Date]])/3)*3,"00")&amp;"-"&amp;TEXT(INT(HOUR(Table1[[#This Row],[Patient Admission Date]])/3)*3+3,"00")</f>
        <v>18-21</v>
      </c>
      <c r="O6083" t="str" cm="1">
        <f t="array" ref="O6083">_xlfn.IFS(Table1[[#This Row],[Patient Age]]&lt;=14,"0-14",Table1[[#This Row],[Patient Age]]&lt;=29,"15-29",Table1[[#This Row],[Patient Age]]&lt;=44,"30-44",Table1[[#This Row],[Patient Age]]&lt;=59,"45-59",Table1[[#This Row],[Patient Age]]&lt;=74,"60-74",TRUE,"75+")</f>
        <v>60-74</v>
      </c>
      <c r="P6083" t="str" cm="1">
        <f t="array" ref="P6083">_xlfn.IFS(Table1[[#This Row],[Patient Waittime]]&lt;=15,"0-15",Table1[[#This Row],[Patient Waittime]]&lt;=30,"16-30",Table1[[#This Row],[Patient Waittime]]&lt;=45,"31-45",Table1[[#This Row],[Patient Waittime]]&lt;=60,"46-60",TRUE,"60+")</f>
        <v>16-30</v>
      </c>
      <c r="Q6083">
        <f>--(Table1[[#This Row],[Patient Waittime]]&lt;=30)</f>
        <v>1</v>
      </c>
      <c r="R6083">
        <f>--Table1[[#This Row],[Patient Admission Flag]]</f>
        <v>1</v>
      </c>
      <c r="S6083">
        <f>--AND(Table1[[#This Row],[WithinTarget]]=1,Table1[[#This Row],[Patient Satisfaction Score]]&gt;=7)</f>
        <v>0</v>
      </c>
      <c r="T6083" t="str">
        <f>IF(LEFT(Table1[[#This Row],[Patient Gender]],1)="F","Female","Male")</f>
        <v>Female</v>
      </c>
    </row>
    <row r="6084" spans="1:20" x14ac:dyDescent="0.3">
      <c r="A6084" t="s">
        <v>6188</v>
      </c>
      <c r="B6084" s="1">
        <v>45480.075694444444</v>
      </c>
      <c r="C6084" t="s">
        <v>13</v>
      </c>
      <c r="D6084">
        <v>71</v>
      </c>
      <c r="E6084" t="s">
        <v>21</v>
      </c>
      <c r="F6084" t="s">
        <v>11</v>
      </c>
      <c r="G6084" t="b">
        <v>1</v>
      </c>
      <c r="I6084">
        <v>28</v>
      </c>
      <c r="J6084" t="b">
        <v>1</v>
      </c>
      <c r="K6084">
        <f>YEAR(Table1[[#This Row],[Patient Admission Date]])</f>
        <v>2024</v>
      </c>
      <c r="L6084" t="str">
        <f>TEXT(Table1[[#This Row],[Patient Admission Date]],"mmm")</f>
        <v>Jul</v>
      </c>
      <c r="M6084" t="str">
        <f>TEXT(Table1[[#This Row],[Patient Admission Date]],"ddd")</f>
        <v>Sun</v>
      </c>
      <c r="N6084" t="str">
        <f>TEXT(INT(HOUR(Table1[[#This Row],[Patient Admission Date]])/3)*3,"00")&amp;"-"&amp;TEXT(INT(HOUR(Table1[[#This Row],[Patient Admission Date]])/3)*3+3,"00")</f>
        <v>00-03</v>
      </c>
      <c r="O6084" t="str" cm="1">
        <f t="array" ref="O6084">_xlfn.IFS(Table1[[#This Row],[Patient Age]]&lt;=14,"0-14",Table1[[#This Row],[Patient Age]]&lt;=29,"15-29",Table1[[#This Row],[Patient Age]]&lt;=44,"30-44",Table1[[#This Row],[Patient Age]]&lt;=59,"45-59",Table1[[#This Row],[Patient Age]]&lt;=74,"60-74",TRUE,"75+")</f>
        <v>60-74</v>
      </c>
      <c r="P6084" t="str" cm="1">
        <f t="array" ref="P6084">_xlfn.IFS(Table1[[#This Row],[Patient Waittime]]&lt;=15,"0-15",Table1[[#This Row],[Patient Waittime]]&lt;=30,"16-30",Table1[[#This Row],[Patient Waittime]]&lt;=45,"31-45",Table1[[#This Row],[Patient Waittime]]&lt;=60,"46-60",TRUE,"60+")</f>
        <v>16-30</v>
      </c>
      <c r="Q6084">
        <f>--(Table1[[#This Row],[Patient Waittime]]&lt;=30)</f>
        <v>1</v>
      </c>
      <c r="R6084">
        <f>--Table1[[#This Row],[Patient Admission Flag]]</f>
        <v>1</v>
      </c>
      <c r="S6084">
        <f>--AND(Table1[[#This Row],[WithinTarget]]=1,Table1[[#This Row],[Patient Satisfaction Score]]&gt;=7)</f>
        <v>0</v>
      </c>
      <c r="T6084" t="str">
        <f>IF(LEFT(Table1[[#This Row],[Patient Gender]],1)="F","Female","Male")</f>
        <v>Female</v>
      </c>
    </row>
    <row r="6085" spans="1:20" x14ac:dyDescent="0.3">
      <c r="A6085" t="s">
        <v>6189</v>
      </c>
      <c r="B6085" s="1">
        <v>45589.331250000003</v>
      </c>
      <c r="C6085" t="s">
        <v>13</v>
      </c>
      <c r="D6085">
        <v>21</v>
      </c>
      <c r="E6085" t="s">
        <v>21</v>
      </c>
      <c r="F6085" t="s">
        <v>11</v>
      </c>
      <c r="G6085" t="b">
        <v>1</v>
      </c>
      <c r="I6085">
        <v>17</v>
      </c>
      <c r="J6085" t="b">
        <v>1</v>
      </c>
      <c r="K6085">
        <f>YEAR(Table1[[#This Row],[Patient Admission Date]])</f>
        <v>2024</v>
      </c>
      <c r="L6085" t="str">
        <f>TEXT(Table1[[#This Row],[Patient Admission Date]],"mmm")</f>
        <v>Oct</v>
      </c>
      <c r="M6085" t="str">
        <f>TEXT(Table1[[#This Row],[Patient Admission Date]],"ddd")</f>
        <v>Thu</v>
      </c>
      <c r="N6085" t="str">
        <f>TEXT(INT(HOUR(Table1[[#This Row],[Patient Admission Date]])/3)*3,"00")&amp;"-"&amp;TEXT(INT(HOUR(Table1[[#This Row],[Patient Admission Date]])/3)*3+3,"00")</f>
        <v>06-09</v>
      </c>
      <c r="O6085" t="str" cm="1">
        <f t="array" ref="O6085">_xlfn.IFS(Table1[[#This Row],[Patient Age]]&lt;=14,"0-14",Table1[[#This Row],[Patient Age]]&lt;=29,"15-29",Table1[[#This Row],[Patient Age]]&lt;=44,"30-44",Table1[[#This Row],[Patient Age]]&lt;=59,"45-59",Table1[[#This Row],[Patient Age]]&lt;=74,"60-74",TRUE,"75+")</f>
        <v>15-29</v>
      </c>
      <c r="P6085" t="str" cm="1">
        <f t="array" ref="P6085">_xlfn.IFS(Table1[[#This Row],[Patient Waittime]]&lt;=15,"0-15",Table1[[#This Row],[Patient Waittime]]&lt;=30,"16-30",Table1[[#This Row],[Patient Waittime]]&lt;=45,"31-45",Table1[[#This Row],[Patient Waittime]]&lt;=60,"46-60",TRUE,"60+")</f>
        <v>16-30</v>
      </c>
      <c r="Q6085">
        <f>--(Table1[[#This Row],[Patient Waittime]]&lt;=30)</f>
        <v>1</v>
      </c>
      <c r="R6085">
        <f>--Table1[[#This Row],[Patient Admission Flag]]</f>
        <v>1</v>
      </c>
      <c r="S6085">
        <f>--AND(Table1[[#This Row],[WithinTarget]]=1,Table1[[#This Row],[Patient Satisfaction Score]]&gt;=7)</f>
        <v>0</v>
      </c>
      <c r="T6085" t="str">
        <f>IF(LEFT(Table1[[#This Row],[Patient Gender]],1)="F","Female","Male")</f>
        <v>Female</v>
      </c>
    </row>
    <row r="6086" spans="1:20" x14ac:dyDescent="0.3">
      <c r="A6086" t="s">
        <v>6190</v>
      </c>
      <c r="B6086" s="1">
        <v>45586.654166666667</v>
      </c>
      <c r="C6086" t="s">
        <v>13</v>
      </c>
      <c r="D6086">
        <v>74</v>
      </c>
      <c r="E6086" t="s">
        <v>21</v>
      </c>
      <c r="F6086" t="s">
        <v>11</v>
      </c>
      <c r="G6086" t="b">
        <v>1</v>
      </c>
      <c r="I6086">
        <v>24</v>
      </c>
      <c r="J6086" t="b">
        <v>1</v>
      </c>
      <c r="K6086">
        <f>YEAR(Table1[[#This Row],[Patient Admission Date]])</f>
        <v>2024</v>
      </c>
      <c r="L6086" t="str">
        <f>TEXT(Table1[[#This Row],[Patient Admission Date]],"mmm")</f>
        <v>Oct</v>
      </c>
      <c r="M6086" t="str">
        <f>TEXT(Table1[[#This Row],[Patient Admission Date]],"ddd")</f>
        <v>Mon</v>
      </c>
      <c r="N6086" t="str">
        <f>TEXT(INT(HOUR(Table1[[#This Row],[Patient Admission Date]])/3)*3,"00")&amp;"-"&amp;TEXT(INT(HOUR(Table1[[#This Row],[Patient Admission Date]])/3)*3+3,"00")</f>
        <v>15-18</v>
      </c>
      <c r="O6086" t="str" cm="1">
        <f t="array" ref="O6086">_xlfn.IFS(Table1[[#This Row],[Patient Age]]&lt;=14,"0-14",Table1[[#This Row],[Patient Age]]&lt;=29,"15-29",Table1[[#This Row],[Patient Age]]&lt;=44,"30-44",Table1[[#This Row],[Patient Age]]&lt;=59,"45-59",Table1[[#This Row],[Patient Age]]&lt;=74,"60-74",TRUE,"75+")</f>
        <v>60-74</v>
      </c>
      <c r="P6086" t="str" cm="1">
        <f t="array" ref="P6086">_xlfn.IFS(Table1[[#This Row],[Patient Waittime]]&lt;=15,"0-15",Table1[[#This Row],[Patient Waittime]]&lt;=30,"16-30",Table1[[#This Row],[Patient Waittime]]&lt;=45,"31-45",Table1[[#This Row],[Patient Waittime]]&lt;=60,"46-60",TRUE,"60+")</f>
        <v>16-30</v>
      </c>
      <c r="Q6086">
        <f>--(Table1[[#This Row],[Patient Waittime]]&lt;=30)</f>
        <v>1</v>
      </c>
      <c r="R6086">
        <f>--Table1[[#This Row],[Patient Admission Flag]]</f>
        <v>1</v>
      </c>
      <c r="S6086">
        <f>--AND(Table1[[#This Row],[WithinTarget]]=1,Table1[[#This Row],[Patient Satisfaction Score]]&gt;=7)</f>
        <v>0</v>
      </c>
      <c r="T6086" t="str">
        <f>IF(LEFT(Table1[[#This Row],[Patient Gender]],1)="F","Female","Male")</f>
        <v>Female</v>
      </c>
    </row>
    <row r="6087" spans="1:20" x14ac:dyDescent="0.3">
      <c r="A6087" t="s">
        <v>6191</v>
      </c>
      <c r="B6087" s="1">
        <v>45230.852083333331</v>
      </c>
      <c r="C6087" t="s">
        <v>13</v>
      </c>
      <c r="D6087">
        <v>43</v>
      </c>
      <c r="E6087" t="s">
        <v>21</v>
      </c>
      <c r="F6087" t="s">
        <v>11</v>
      </c>
      <c r="G6087" t="b">
        <v>1</v>
      </c>
      <c r="I6087">
        <v>44</v>
      </c>
      <c r="J6087" t="b">
        <v>1</v>
      </c>
      <c r="K6087">
        <f>YEAR(Table1[[#This Row],[Patient Admission Date]])</f>
        <v>2023</v>
      </c>
      <c r="L6087" t="str">
        <f>TEXT(Table1[[#This Row],[Patient Admission Date]],"mmm")</f>
        <v>Oct</v>
      </c>
      <c r="M6087" t="str">
        <f>TEXT(Table1[[#This Row],[Patient Admission Date]],"ddd")</f>
        <v>Tue</v>
      </c>
      <c r="N6087" t="str">
        <f>TEXT(INT(HOUR(Table1[[#This Row],[Patient Admission Date]])/3)*3,"00")&amp;"-"&amp;TEXT(INT(HOUR(Table1[[#This Row],[Patient Admission Date]])/3)*3+3,"00")</f>
        <v>18-21</v>
      </c>
      <c r="O6087" t="str" cm="1">
        <f t="array" ref="O6087">_xlfn.IFS(Table1[[#This Row],[Patient Age]]&lt;=14,"0-14",Table1[[#This Row],[Patient Age]]&lt;=29,"15-29",Table1[[#This Row],[Patient Age]]&lt;=44,"30-44",Table1[[#This Row],[Patient Age]]&lt;=59,"45-59",Table1[[#This Row],[Patient Age]]&lt;=74,"60-74",TRUE,"75+")</f>
        <v>30-44</v>
      </c>
      <c r="P6087" t="str" cm="1">
        <f t="array" ref="P6087">_xlfn.IFS(Table1[[#This Row],[Patient Waittime]]&lt;=15,"0-15",Table1[[#This Row],[Patient Waittime]]&lt;=30,"16-30",Table1[[#This Row],[Patient Waittime]]&lt;=45,"31-45",Table1[[#This Row],[Patient Waittime]]&lt;=60,"46-60",TRUE,"60+")</f>
        <v>31-45</v>
      </c>
      <c r="Q6087">
        <f>--(Table1[[#This Row],[Patient Waittime]]&lt;=30)</f>
        <v>0</v>
      </c>
      <c r="R6087">
        <f>--Table1[[#This Row],[Patient Admission Flag]]</f>
        <v>1</v>
      </c>
      <c r="S6087">
        <f>--AND(Table1[[#This Row],[WithinTarget]]=1,Table1[[#This Row],[Patient Satisfaction Score]]&gt;=7)</f>
        <v>0</v>
      </c>
      <c r="T6087" t="str">
        <f>IF(LEFT(Table1[[#This Row],[Patient Gender]],1)="F","Female","Male")</f>
        <v>Female</v>
      </c>
    </row>
    <row r="6088" spans="1:20" x14ac:dyDescent="0.3">
      <c r="A6088" t="s">
        <v>6192</v>
      </c>
      <c r="B6088" s="1">
        <v>45494.146527777775</v>
      </c>
      <c r="C6088" t="s">
        <v>13</v>
      </c>
      <c r="D6088">
        <v>53</v>
      </c>
      <c r="E6088" t="s">
        <v>21</v>
      </c>
      <c r="F6088" t="s">
        <v>11</v>
      </c>
      <c r="G6088" t="b">
        <v>1</v>
      </c>
      <c r="I6088">
        <v>24</v>
      </c>
      <c r="J6088" t="b">
        <v>1</v>
      </c>
      <c r="K6088">
        <f>YEAR(Table1[[#This Row],[Patient Admission Date]])</f>
        <v>2024</v>
      </c>
      <c r="L6088" t="str">
        <f>TEXT(Table1[[#This Row],[Patient Admission Date]],"mmm")</f>
        <v>Jul</v>
      </c>
      <c r="M6088" t="str">
        <f>TEXT(Table1[[#This Row],[Patient Admission Date]],"ddd")</f>
        <v>Sun</v>
      </c>
      <c r="N6088" t="str">
        <f>TEXT(INT(HOUR(Table1[[#This Row],[Patient Admission Date]])/3)*3,"00")&amp;"-"&amp;TEXT(INT(HOUR(Table1[[#This Row],[Patient Admission Date]])/3)*3+3,"00")</f>
        <v>03-06</v>
      </c>
      <c r="O6088" t="str" cm="1">
        <f t="array" ref="O6088">_xlfn.IFS(Table1[[#This Row],[Patient Age]]&lt;=14,"0-14",Table1[[#This Row],[Patient Age]]&lt;=29,"15-29",Table1[[#This Row],[Patient Age]]&lt;=44,"30-44",Table1[[#This Row],[Patient Age]]&lt;=59,"45-59",Table1[[#This Row],[Patient Age]]&lt;=74,"60-74",TRUE,"75+")</f>
        <v>45-59</v>
      </c>
      <c r="P6088" t="str" cm="1">
        <f t="array" ref="P6088">_xlfn.IFS(Table1[[#This Row],[Patient Waittime]]&lt;=15,"0-15",Table1[[#This Row],[Patient Waittime]]&lt;=30,"16-30",Table1[[#This Row],[Patient Waittime]]&lt;=45,"31-45",Table1[[#This Row],[Patient Waittime]]&lt;=60,"46-60",TRUE,"60+")</f>
        <v>16-30</v>
      </c>
      <c r="Q6088">
        <f>--(Table1[[#This Row],[Patient Waittime]]&lt;=30)</f>
        <v>1</v>
      </c>
      <c r="R6088">
        <f>--Table1[[#This Row],[Patient Admission Flag]]</f>
        <v>1</v>
      </c>
      <c r="S6088">
        <f>--AND(Table1[[#This Row],[WithinTarget]]=1,Table1[[#This Row],[Patient Satisfaction Score]]&gt;=7)</f>
        <v>0</v>
      </c>
      <c r="T6088" t="str">
        <f>IF(LEFT(Table1[[#This Row],[Patient Gender]],1)="F","Female","Male")</f>
        <v>Female</v>
      </c>
    </row>
    <row r="6089" spans="1:20" x14ac:dyDescent="0.3">
      <c r="A6089" t="s">
        <v>6193</v>
      </c>
      <c r="B6089" s="1">
        <v>45163.75</v>
      </c>
      <c r="C6089" t="s">
        <v>13</v>
      </c>
      <c r="D6089">
        <v>40</v>
      </c>
      <c r="E6089" t="s">
        <v>21</v>
      </c>
      <c r="F6089" t="s">
        <v>11</v>
      </c>
      <c r="G6089" t="b">
        <v>1</v>
      </c>
      <c r="I6089">
        <v>37</v>
      </c>
      <c r="J6089" t="b">
        <v>1</v>
      </c>
      <c r="K6089">
        <f>YEAR(Table1[[#This Row],[Patient Admission Date]])</f>
        <v>2023</v>
      </c>
      <c r="L6089" t="str">
        <f>TEXT(Table1[[#This Row],[Patient Admission Date]],"mmm")</f>
        <v>Aug</v>
      </c>
      <c r="M6089" t="str">
        <f>TEXT(Table1[[#This Row],[Patient Admission Date]],"ddd")</f>
        <v>Fri</v>
      </c>
      <c r="N6089" t="str">
        <f>TEXT(INT(HOUR(Table1[[#This Row],[Patient Admission Date]])/3)*3,"00")&amp;"-"&amp;TEXT(INT(HOUR(Table1[[#This Row],[Patient Admission Date]])/3)*3+3,"00")</f>
        <v>18-21</v>
      </c>
      <c r="O6089" t="str" cm="1">
        <f t="array" ref="O6089">_xlfn.IFS(Table1[[#This Row],[Patient Age]]&lt;=14,"0-14",Table1[[#This Row],[Patient Age]]&lt;=29,"15-29",Table1[[#This Row],[Patient Age]]&lt;=44,"30-44",Table1[[#This Row],[Patient Age]]&lt;=59,"45-59",Table1[[#This Row],[Patient Age]]&lt;=74,"60-74",TRUE,"75+")</f>
        <v>30-44</v>
      </c>
      <c r="P6089" t="str" cm="1">
        <f t="array" ref="P6089">_xlfn.IFS(Table1[[#This Row],[Patient Waittime]]&lt;=15,"0-15",Table1[[#This Row],[Patient Waittime]]&lt;=30,"16-30",Table1[[#This Row],[Patient Waittime]]&lt;=45,"31-45",Table1[[#This Row],[Patient Waittime]]&lt;=60,"46-60",TRUE,"60+")</f>
        <v>31-45</v>
      </c>
      <c r="Q6089">
        <f>--(Table1[[#This Row],[Patient Waittime]]&lt;=30)</f>
        <v>0</v>
      </c>
      <c r="R6089">
        <f>--Table1[[#This Row],[Patient Admission Flag]]</f>
        <v>1</v>
      </c>
      <c r="S6089">
        <f>--AND(Table1[[#This Row],[WithinTarget]]=1,Table1[[#This Row],[Patient Satisfaction Score]]&gt;=7)</f>
        <v>0</v>
      </c>
      <c r="T6089" t="str">
        <f>IF(LEFT(Table1[[#This Row],[Patient Gender]],1)="F","Female","Male")</f>
        <v>Female</v>
      </c>
    </row>
    <row r="6090" spans="1:20" x14ac:dyDescent="0.3">
      <c r="A6090" t="s">
        <v>6194</v>
      </c>
      <c r="B6090" s="1">
        <v>45195.3125</v>
      </c>
      <c r="C6090" t="s">
        <v>13</v>
      </c>
      <c r="D6090">
        <v>50</v>
      </c>
      <c r="E6090" t="s">
        <v>21</v>
      </c>
      <c r="F6090" t="s">
        <v>11</v>
      </c>
      <c r="G6090" t="b">
        <v>1</v>
      </c>
      <c r="I6090">
        <v>47</v>
      </c>
      <c r="J6090" t="b">
        <v>1</v>
      </c>
      <c r="K6090">
        <f>YEAR(Table1[[#This Row],[Patient Admission Date]])</f>
        <v>2023</v>
      </c>
      <c r="L6090" t="str">
        <f>TEXT(Table1[[#This Row],[Patient Admission Date]],"mmm")</f>
        <v>Sep</v>
      </c>
      <c r="M6090" t="str">
        <f>TEXT(Table1[[#This Row],[Patient Admission Date]],"ddd")</f>
        <v>Tue</v>
      </c>
      <c r="N6090" t="str">
        <f>TEXT(INT(HOUR(Table1[[#This Row],[Patient Admission Date]])/3)*3,"00")&amp;"-"&amp;TEXT(INT(HOUR(Table1[[#This Row],[Patient Admission Date]])/3)*3+3,"00")</f>
        <v>06-09</v>
      </c>
      <c r="O6090" t="str" cm="1">
        <f t="array" ref="O6090">_xlfn.IFS(Table1[[#This Row],[Patient Age]]&lt;=14,"0-14",Table1[[#This Row],[Patient Age]]&lt;=29,"15-29",Table1[[#This Row],[Patient Age]]&lt;=44,"30-44",Table1[[#This Row],[Patient Age]]&lt;=59,"45-59",Table1[[#This Row],[Patient Age]]&lt;=74,"60-74",TRUE,"75+")</f>
        <v>45-59</v>
      </c>
      <c r="P6090" t="str" cm="1">
        <f t="array" ref="P6090">_xlfn.IFS(Table1[[#This Row],[Patient Waittime]]&lt;=15,"0-15",Table1[[#This Row],[Patient Waittime]]&lt;=30,"16-30",Table1[[#This Row],[Patient Waittime]]&lt;=45,"31-45",Table1[[#This Row],[Patient Waittime]]&lt;=60,"46-60",TRUE,"60+")</f>
        <v>46-60</v>
      </c>
      <c r="Q6090">
        <f>--(Table1[[#This Row],[Patient Waittime]]&lt;=30)</f>
        <v>0</v>
      </c>
      <c r="R6090">
        <f>--Table1[[#This Row],[Patient Admission Flag]]</f>
        <v>1</v>
      </c>
      <c r="S6090">
        <f>--AND(Table1[[#This Row],[WithinTarget]]=1,Table1[[#This Row],[Patient Satisfaction Score]]&gt;=7)</f>
        <v>0</v>
      </c>
      <c r="T6090" t="str">
        <f>IF(LEFT(Table1[[#This Row],[Patient Gender]],1)="F","Female","Male")</f>
        <v>Female</v>
      </c>
    </row>
    <row r="6091" spans="1:20" x14ac:dyDescent="0.3">
      <c r="A6091" t="s">
        <v>6195</v>
      </c>
      <c r="B6091" s="1">
        <v>45472.998611111114</v>
      </c>
      <c r="C6091" t="s">
        <v>13</v>
      </c>
      <c r="D6091">
        <v>78</v>
      </c>
      <c r="E6091" t="s">
        <v>21</v>
      </c>
      <c r="F6091" t="s">
        <v>11</v>
      </c>
      <c r="G6091" t="b">
        <v>1</v>
      </c>
      <c r="I6091">
        <v>24</v>
      </c>
      <c r="J6091" t="b">
        <v>1</v>
      </c>
      <c r="K6091">
        <f>YEAR(Table1[[#This Row],[Patient Admission Date]])</f>
        <v>2024</v>
      </c>
      <c r="L6091" t="str">
        <f>TEXT(Table1[[#This Row],[Patient Admission Date]],"mmm")</f>
        <v>Jun</v>
      </c>
      <c r="M6091" t="str">
        <f>TEXT(Table1[[#This Row],[Patient Admission Date]],"ddd")</f>
        <v>Sat</v>
      </c>
      <c r="N6091" t="str">
        <f>TEXT(INT(HOUR(Table1[[#This Row],[Patient Admission Date]])/3)*3,"00")&amp;"-"&amp;TEXT(INT(HOUR(Table1[[#This Row],[Patient Admission Date]])/3)*3+3,"00")</f>
        <v>21-24</v>
      </c>
      <c r="O6091" t="str" cm="1">
        <f t="array" ref="O6091">_xlfn.IFS(Table1[[#This Row],[Patient Age]]&lt;=14,"0-14",Table1[[#This Row],[Patient Age]]&lt;=29,"15-29",Table1[[#This Row],[Patient Age]]&lt;=44,"30-44",Table1[[#This Row],[Patient Age]]&lt;=59,"45-59",Table1[[#This Row],[Patient Age]]&lt;=74,"60-74",TRUE,"75+")</f>
        <v>75+</v>
      </c>
      <c r="P6091" t="str" cm="1">
        <f t="array" ref="P6091">_xlfn.IFS(Table1[[#This Row],[Patient Waittime]]&lt;=15,"0-15",Table1[[#This Row],[Patient Waittime]]&lt;=30,"16-30",Table1[[#This Row],[Patient Waittime]]&lt;=45,"31-45",Table1[[#This Row],[Patient Waittime]]&lt;=60,"46-60",TRUE,"60+")</f>
        <v>16-30</v>
      </c>
      <c r="Q6091">
        <f>--(Table1[[#This Row],[Patient Waittime]]&lt;=30)</f>
        <v>1</v>
      </c>
      <c r="R6091">
        <f>--Table1[[#This Row],[Patient Admission Flag]]</f>
        <v>1</v>
      </c>
      <c r="S6091">
        <f>--AND(Table1[[#This Row],[WithinTarget]]=1,Table1[[#This Row],[Patient Satisfaction Score]]&gt;=7)</f>
        <v>0</v>
      </c>
      <c r="T6091" t="str">
        <f>IF(LEFT(Table1[[#This Row],[Patient Gender]],1)="F","Female","Male")</f>
        <v>Female</v>
      </c>
    </row>
    <row r="6092" spans="1:20" x14ac:dyDescent="0.3">
      <c r="A6092" t="s">
        <v>6196</v>
      </c>
      <c r="B6092" s="1">
        <v>45486.356944444444</v>
      </c>
      <c r="C6092" t="s">
        <v>13</v>
      </c>
      <c r="D6092">
        <v>29</v>
      </c>
      <c r="E6092" t="s">
        <v>21</v>
      </c>
      <c r="F6092" t="s">
        <v>11</v>
      </c>
      <c r="G6092" t="b">
        <v>1</v>
      </c>
      <c r="I6092">
        <v>52</v>
      </c>
      <c r="J6092" t="b">
        <v>1</v>
      </c>
      <c r="K6092">
        <f>YEAR(Table1[[#This Row],[Patient Admission Date]])</f>
        <v>2024</v>
      </c>
      <c r="L6092" t="str">
        <f>TEXT(Table1[[#This Row],[Patient Admission Date]],"mmm")</f>
        <v>Jul</v>
      </c>
      <c r="M6092" t="str">
        <f>TEXT(Table1[[#This Row],[Patient Admission Date]],"ddd")</f>
        <v>Sat</v>
      </c>
      <c r="N6092" t="str">
        <f>TEXT(INT(HOUR(Table1[[#This Row],[Patient Admission Date]])/3)*3,"00")&amp;"-"&amp;TEXT(INT(HOUR(Table1[[#This Row],[Patient Admission Date]])/3)*3+3,"00")</f>
        <v>06-09</v>
      </c>
      <c r="O6092" t="str" cm="1">
        <f t="array" ref="O6092">_xlfn.IFS(Table1[[#This Row],[Patient Age]]&lt;=14,"0-14",Table1[[#This Row],[Patient Age]]&lt;=29,"15-29",Table1[[#This Row],[Patient Age]]&lt;=44,"30-44",Table1[[#This Row],[Patient Age]]&lt;=59,"45-59",Table1[[#This Row],[Patient Age]]&lt;=74,"60-74",TRUE,"75+")</f>
        <v>15-29</v>
      </c>
      <c r="P6092" t="str" cm="1">
        <f t="array" ref="P6092">_xlfn.IFS(Table1[[#This Row],[Patient Waittime]]&lt;=15,"0-15",Table1[[#This Row],[Patient Waittime]]&lt;=30,"16-30",Table1[[#This Row],[Patient Waittime]]&lt;=45,"31-45",Table1[[#This Row],[Patient Waittime]]&lt;=60,"46-60",TRUE,"60+")</f>
        <v>46-60</v>
      </c>
      <c r="Q6092">
        <f>--(Table1[[#This Row],[Patient Waittime]]&lt;=30)</f>
        <v>0</v>
      </c>
      <c r="R6092">
        <f>--Table1[[#This Row],[Patient Admission Flag]]</f>
        <v>1</v>
      </c>
      <c r="S6092">
        <f>--AND(Table1[[#This Row],[WithinTarget]]=1,Table1[[#This Row],[Patient Satisfaction Score]]&gt;=7)</f>
        <v>0</v>
      </c>
      <c r="T6092" t="str">
        <f>IF(LEFT(Table1[[#This Row],[Patient Gender]],1)="F","Female","Male")</f>
        <v>Female</v>
      </c>
    </row>
    <row r="6093" spans="1:20" x14ac:dyDescent="0.3">
      <c r="A6093" t="s">
        <v>6197</v>
      </c>
      <c r="B6093" s="1">
        <v>45134.04791666667</v>
      </c>
      <c r="C6093" t="s">
        <v>13</v>
      </c>
      <c r="D6093">
        <v>17</v>
      </c>
      <c r="E6093" t="s">
        <v>21</v>
      </c>
      <c r="F6093" t="s">
        <v>11</v>
      </c>
      <c r="G6093" t="b">
        <v>1</v>
      </c>
      <c r="I6093">
        <v>12</v>
      </c>
      <c r="J6093" t="b">
        <v>1</v>
      </c>
      <c r="K6093">
        <f>YEAR(Table1[[#This Row],[Patient Admission Date]])</f>
        <v>2023</v>
      </c>
      <c r="L6093" t="str">
        <f>TEXT(Table1[[#This Row],[Patient Admission Date]],"mmm")</f>
        <v>Jul</v>
      </c>
      <c r="M6093" t="str">
        <f>TEXT(Table1[[#This Row],[Patient Admission Date]],"ddd")</f>
        <v>Thu</v>
      </c>
      <c r="N6093" t="str">
        <f>TEXT(INT(HOUR(Table1[[#This Row],[Patient Admission Date]])/3)*3,"00")&amp;"-"&amp;TEXT(INT(HOUR(Table1[[#This Row],[Patient Admission Date]])/3)*3+3,"00")</f>
        <v>00-03</v>
      </c>
      <c r="O6093" t="str" cm="1">
        <f t="array" ref="O6093">_xlfn.IFS(Table1[[#This Row],[Patient Age]]&lt;=14,"0-14",Table1[[#This Row],[Patient Age]]&lt;=29,"15-29",Table1[[#This Row],[Patient Age]]&lt;=44,"30-44",Table1[[#This Row],[Patient Age]]&lt;=59,"45-59",Table1[[#This Row],[Patient Age]]&lt;=74,"60-74",TRUE,"75+")</f>
        <v>15-29</v>
      </c>
      <c r="P6093" t="str" cm="1">
        <f t="array" ref="P6093">_xlfn.IFS(Table1[[#This Row],[Patient Waittime]]&lt;=15,"0-15",Table1[[#This Row],[Patient Waittime]]&lt;=30,"16-30",Table1[[#This Row],[Patient Waittime]]&lt;=45,"31-45",Table1[[#This Row],[Patient Waittime]]&lt;=60,"46-60",TRUE,"60+")</f>
        <v>0-15</v>
      </c>
      <c r="Q6093">
        <f>--(Table1[[#This Row],[Patient Waittime]]&lt;=30)</f>
        <v>1</v>
      </c>
      <c r="R6093">
        <f>--Table1[[#This Row],[Patient Admission Flag]]</f>
        <v>1</v>
      </c>
      <c r="S6093">
        <f>--AND(Table1[[#This Row],[WithinTarget]]=1,Table1[[#This Row],[Patient Satisfaction Score]]&gt;=7)</f>
        <v>0</v>
      </c>
      <c r="T6093" t="str">
        <f>IF(LEFT(Table1[[#This Row],[Patient Gender]],1)="F","Female","Male")</f>
        <v>Female</v>
      </c>
    </row>
    <row r="6094" spans="1:20" x14ac:dyDescent="0.3">
      <c r="A6094" t="s">
        <v>6198</v>
      </c>
      <c r="B6094" s="1">
        <v>45035.859027777777</v>
      </c>
      <c r="C6094" t="s">
        <v>13</v>
      </c>
      <c r="D6094">
        <v>26</v>
      </c>
      <c r="E6094" t="s">
        <v>21</v>
      </c>
      <c r="F6094" t="s">
        <v>11</v>
      </c>
      <c r="G6094" t="b">
        <v>1</v>
      </c>
      <c r="I6094">
        <v>30</v>
      </c>
      <c r="J6094" t="b">
        <v>1</v>
      </c>
      <c r="K6094">
        <f>YEAR(Table1[[#This Row],[Patient Admission Date]])</f>
        <v>2023</v>
      </c>
      <c r="L6094" t="str">
        <f>TEXT(Table1[[#This Row],[Patient Admission Date]],"mmm")</f>
        <v>Apr</v>
      </c>
      <c r="M6094" t="str">
        <f>TEXT(Table1[[#This Row],[Patient Admission Date]],"ddd")</f>
        <v>Wed</v>
      </c>
      <c r="N6094" t="str">
        <f>TEXT(INT(HOUR(Table1[[#This Row],[Patient Admission Date]])/3)*3,"00")&amp;"-"&amp;TEXT(INT(HOUR(Table1[[#This Row],[Patient Admission Date]])/3)*3+3,"00")</f>
        <v>18-21</v>
      </c>
      <c r="O6094" t="str" cm="1">
        <f t="array" ref="O6094">_xlfn.IFS(Table1[[#This Row],[Patient Age]]&lt;=14,"0-14",Table1[[#This Row],[Patient Age]]&lt;=29,"15-29",Table1[[#This Row],[Patient Age]]&lt;=44,"30-44",Table1[[#This Row],[Patient Age]]&lt;=59,"45-59",Table1[[#This Row],[Patient Age]]&lt;=74,"60-74",TRUE,"75+")</f>
        <v>15-29</v>
      </c>
      <c r="P6094" t="str" cm="1">
        <f t="array" ref="P6094">_xlfn.IFS(Table1[[#This Row],[Patient Waittime]]&lt;=15,"0-15",Table1[[#This Row],[Patient Waittime]]&lt;=30,"16-30",Table1[[#This Row],[Patient Waittime]]&lt;=45,"31-45",Table1[[#This Row],[Patient Waittime]]&lt;=60,"46-60",TRUE,"60+")</f>
        <v>16-30</v>
      </c>
      <c r="Q6094">
        <f>--(Table1[[#This Row],[Patient Waittime]]&lt;=30)</f>
        <v>1</v>
      </c>
      <c r="R6094">
        <f>--Table1[[#This Row],[Patient Admission Flag]]</f>
        <v>1</v>
      </c>
      <c r="S6094">
        <f>--AND(Table1[[#This Row],[WithinTarget]]=1,Table1[[#This Row],[Patient Satisfaction Score]]&gt;=7)</f>
        <v>0</v>
      </c>
      <c r="T6094" t="str">
        <f>IF(LEFT(Table1[[#This Row],[Patient Gender]],1)="F","Female","Male")</f>
        <v>Female</v>
      </c>
    </row>
    <row r="6095" spans="1:20" x14ac:dyDescent="0.3">
      <c r="A6095" t="s">
        <v>6199</v>
      </c>
      <c r="B6095" s="1">
        <v>45484.464583333334</v>
      </c>
      <c r="C6095" t="s">
        <v>13</v>
      </c>
      <c r="D6095">
        <v>54</v>
      </c>
      <c r="E6095" t="s">
        <v>21</v>
      </c>
      <c r="F6095" t="s">
        <v>11</v>
      </c>
      <c r="G6095" t="b">
        <v>1</v>
      </c>
      <c r="I6095">
        <v>30</v>
      </c>
      <c r="J6095" t="b">
        <v>1</v>
      </c>
      <c r="K6095">
        <f>YEAR(Table1[[#This Row],[Patient Admission Date]])</f>
        <v>2024</v>
      </c>
      <c r="L6095" t="str">
        <f>TEXT(Table1[[#This Row],[Patient Admission Date]],"mmm")</f>
        <v>Jul</v>
      </c>
      <c r="M6095" t="str">
        <f>TEXT(Table1[[#This Row],[Patient Admission Date]],"ddd")</f>
        <v>Thu</v>
      </c>
      <c r="N6095" t="str">
        <f>TEXT(INT(HOUR(Table1[[#This Row],[Patient Admission Date]])/3)*3,"00")&amp;"-"&amp;TEXT(INT(HOUR(Table1[[#This Row],[Patient Admission Date]])/3)*3+3,"00")</f>
        <v>09-12</v>
      </c>
      <c r="O6095" t="str" cm="1">
        <f t="array" ref="O6095">_xlfn.IFS(Table1[[#This Row],[Patient Age]]&lt;=14,"0-14",Table1[[#This Row],[Patient Age]]&lt;=29,"15-29",Table1[[#This Row],[Patient Age]]&lt;=44,"30-44",Table1[[#This Row],[Patient Age]]&lt;=59,"45-59",Table1[[#This Row],[Patient Age]]&lt;=74,"60-74",TRUE,"75+")</f>
        <v>45-59</v>
      </c>
      <c r="P6095" t="str" cm="1">
        <f t="array" ref="P6095">_xlfn.IFS(Table1[[#This Row],[Patient Waittime]]&lt;=15,"0-15",Table1[[#This Row],[Patient Waittime]]&lt;=30,"16-30",Table1[[#This Row],[Patient Waittime]]&lt;=45,"31-45",Table1[[#This Row],[Patient Waittime]]&lt;=60,"46-60",TRUE,"60+")</f>
        <v>16-30</v>
      </c>
      <c r="Q6095">
        <f>--(Table1[[#This Row],[Patient Waittime]]&lt;=30)</f>
        <v>1</v>
      </c>
      <c r="R6095">
        <f>--Table1[[#This Row],[Patient Admission Flag]]</f>
        <v>1</v>
      </c>
      <c r="S6095">
        <f>--AND(Table1[[#This Row],[WithinTarget]]=1,Table1[[#This Row],[Patient Satisfaction Score]]&gt;=7)</f>
        <v>0</v>
      </c>
      <c r="T6095" t="str">
        <f>IF(LEFT(Table1[[#This Row],[Patient Gender]],1)="F","Female","Male")</f>
        <v>Female</v>
      </c>
    </row>
    <row r="6096" spans="1:20" x14ac:dyDescent="0.3">
      <c r="A6096" t="s">
        <v>6200</v>
      </c>
      <c r="B6096" s="1">
        <v>45125.440972222219</v>
      </c>
      <c r="C6096" t="s">
        <v>13</v>
      </c>
      <c r="D6096">
        <v>25</v>
      </c>
      <c r="E6096" t="s">
        <v>21</v>
      </c>
      <c r="F6096" t="s">
        <v>11</v>
      </c>
      <c r="G6096" t="b">
        <v>1</v>
      </c>
      <c r="I6096">
        <v>15</v>
      </c>
      <c r="J6096" t="b">
        <v>1</v>
      </c>
      <c r="K6096">
        <f>YEAR(Table1[[#This Row],[Patient Admission Date]])</f>
        <v>2023</v>
      </c>
      <c r="L6096" t="str">
        <f>TEXT(Table1[[#This Row],[Patient Admission Date]],"mmm")</f>
        <v>Jul</v>
      </c>
      <c r="M6096" t="str">
        <f>TEXT(Table1[[#This Row],[Patient Admission Date]],"ddd")</f>
        <v>Tue</v>
      </c>
      <c r="N6096" t="str">
        <f>TEXT(INT(HOUR(Table1[[#This Row],[Patient Admission Date]])/3)*3,"00")&amp;"-"&amp;TEXT(INT(HOUR(Table1[[#This Row],[Patient Admission Date]])/3)*3+3,"00")</f>
        <v>09-12</v>
      </c>
      <c r="O6096" t="str" cm="1">
        <f t="array" ref="O6096">_xlfn.IFS(Table1[[#This Row],[Patient Age]]&lt;=14,"0-14",Table1[[#This Row],[Patient Age]]&lt;=29,"15-29",Table1[[#This Row],[Patient Age]]&lt;=44,"30-44",Table1[[#This Row],[Patient Age]]&lt;=59,"45-59",Table1[[#This Row],[Patient Age]]&lt;=74,"60-74",TRUE,"75+")</f>
        <v>15-29</v>
      </c>
      <c r="P6096" t="str" cm="1">
        <f t="array" ref="P6096">_xlfn.IFS(Table1[[#This Row],[Patient Waittime]]&lt;=15,"0-15",Table1[[#This Row],[Patient Waittime]]&lt;=30,"16-30",Table1[[#This Row],[Patient Waittime]]&lt;=45,"31-45",Table1[[#This Row],[Patient Waittime]]&lt;=60,"46-60",TRUE,"60+")</f>
        <v>0-15</v>
      </c>
      <c r="Q6096">
        <f>--(Table1[[#This Row],[Patient Waittime]]&lt;=30)</f>
        <v>1</v>
      </c>
      <c r="R6096">
        <f>--Table1[[#This Row],[Patient Admission Flag]]</f>
        <v>1</v>
      </c>
      <c r="S6096">
        <f>--AND(Table1[[#This Row],[WithinTarget]]=1,Table1[[#This Row],[Patient Satisfaction Score]]&gt;=7)</f>
        <v>0</v>
      </c>
      <c r="T6096" t="str">
        <f>IF(LEFT(Table1[[#This Row],[Patient Gender]],1)="F","Female","Male")</f>
        <v>Female</v>
      </c>
    </row>
    <row r="6097" spans="1:20" x14ac:dyDescent="0.3">
      <c r="A6097" t="s">
        <v>6201</v>
      </c>
      <c r="B6097" s="1">
        <v>45105.290277777778</v>
      </c>
      <c r="C6097" t="s">
        <v>13</v>
      </c>
      <c r="D6097">
        <v>43</v>
      </c>
      <c r="E6097" t="s">
        <v>21</v>
      </c>
      <c r="F6097" t="s">
        <v>11</v>
      </c>
      <c r="G6097" t="b">
        <v>1</v>
      </c>
      <c r="I6097">
        <v>19</v>
      </c>
      <c r="J6097" t="b">
        <v>1</v>
      </c>
      <c r="K6097">
        <f>YEAR(Table1[[#This Row],[Patient Admission Date]])</f>
        <v>2023</v>
      </c>
      <c r="L6097" t="str">
        <f>TEXT(Table1[[#This Row],[Patient Admission Date]],"mmm")</f>
        <v>Jun</v>
      </c>
      <c r="M6097" t="str">
        <f>TEXT(Table1[[#This Row],[Patient Admission Date]],"ddd")</f>
        <v>Wed</v>
      </c>
      <c r="N6097" t="str">
        <f>TEXT(INT(HOUR(Table1[[#This Row],[Patient Admission Date]])/3)*3,"00")&amp;"-"&amp;TEXT(INT(HOUR(Table1[[#This Row],[Patient Admission Date]])/3)*3+3,"00")</f>
        <v>06-09</v>
      </c>
      <c r="O6097" t="str" cm="1">
        <f t="array" ref="O6097">_xlfn.IFS(Table1[[#This Row],[Patient Age]]&lt;=14,"0-14",Table1[[#This Row],[Patient Age]]&lt;=29,"15-29",Table1[[#This Row],[Patient Age]]&lt;=44,"30-44",Table1[[#This Row],[Patient Age]]&lt;=59,"45-59",Table1[[#This Row],[Patient Age]]&lt;=74,"60-74",TRUE,"75+")</f>
        <v>30-44</v>
      </c>
      <c r="P6097" t="str" cm="1">
        <f t="array" ref="P6097">_xlfn.IFS(Table1[[#This Row],[Patient Waittime]]&lt;=15,"0-15",Table1[[#This Row],[Patient Waittime]]&lt;=30,"16-30",Table1[[#This Row],[Patient Waittime]]&lt;=45,"31-45",Table1[[#This Row],[Patient Waittime]]&lt;=60,"46-60",TRUE,"60+")</f>
        <v>16-30</v>
      </c>
      <c r="Q6097">
        <f>--(Table1[[#This Row],[Patient Waittime]]&lt;=30)</f>
        <v>1</v>
      </c>
      <c r="R6097">
        <f>--Table1[[#This Row],[Patient Admission Flag]]</f>
        <v>1</v>
      </c>
      <c r="S6097">
        <f>--AND(Table1[[#This Row],[WithinTarget]]=1,Table1[[#This Row],[Patient Satisfaction Score]]&gt;=7)</f>
        <v>0</v>
      </c>
      <c r="T6097" t="str">
        <f>IF(LEFT(Table1[[#This Row],[Patient Gender]],1)="F","Female","Male")</f>
        <v>Female</v>
      </c>
    </row>
    <row r="6098" spans="1:20" x14ac:dyDescent="0.3">
      <c r="A6098" t="s">
        <v>6202</v>
      </c>
      <c r="B6098" s="1">
        <v>45139.589583333334</v>
      </c>
      <c r="C6098" t="s">
        <v>13</v>
      </c>
      <c r="D6098">
        <v>21</v>
      </c>
      <c r="E6098" t="s">
        <v>21</v>
      </c>
      <c r="F6098" t="s">
        <v>11</v>
      </c>
      <c r="G6098" t="b">
        <v>1</v>
      </c>
      <c r="I6098">
        <v>28</v>
      </c>
      <c r="J6098" t="b">
        <v>1</v>
      </c>
      <c r="K6098">
        <f>YEAR(Table1[[#This Row],[Patient Admission Date]])</f>
        <v>2023</v>
      </c>
      <c r="L6098" t="str">
        <f>TEXT(Table1[[#This Row],[Patient Admission Date]],"mmm")</f>
        <v>Aug</v>
      </c>
      <c r="M6098" t="str">
        <f>TEXT(Table1[[#This Row],[Patient Admission Date]],"ddd")</f>
        <v>Tue</v>
      </c>
      <c r="N6098" t="str">
        <f>TEXT(INT(HOUR(Table1[[#This Row],[Patient Admission Date]])/3)*3,"00")&amp;"-"&amp;TEXT(INT(HOUR(Table1[[#This Row],[Patient Admission Date]])/3)*3+3,"00")</f>
        <v>12-15</v>
      </c>
      <c r="O6098" t="str" cm="1">
        <f t="array" ref="O6098">_xlfn.IFS(Table1[[#This Row],[Patient Age]]&lt;=14,"0-14",Table1[[#This Row],[Patient Age]]&lt;=29,"15-29",Table1[[#This Row],[Patient Age]]&lt;=44,"30-44",Table1[[#This Row],[Patient Age]]&lt;=59,"45-59",Table1[[#This Row],[Patient Age]]&lt;=74,"60-74",TRUE,"75+")</f>
        <v>15-29</v>
      </c>
      <c r="P6098" t="str" cm="1">
        <f t="array" ref="P6098">_xlfn.IFS(Table1[[#This Row],[Patient Waittime]]&lt;=15,"0-15",Table1[[#This Row],[Patient Waittime]]&lt;=30,"16-30",Table1[[#This Row],[Patient Waittime]]&lt;=45,"31-45",Table1[[#This Row],[Patient Waittime]]&lt;=60,"46-60",TRUE,"60+")</f>
        <v>16-30</v>
      </c>
      <c r="Q6098">
        <f>--(Table1[[#This Row],[Patient Waittime]]&lt;=30)</f>
        <v>1</v>
      </c>
      <c r="R6098">
        <f>--Table1[[#This Row],[Patient Admission Flag]]</f>
        <v>1</v>
      </c>
      <c r="S6098">
        <f>--AND(Table1[[#This Row],[WithinTarget]]=1,Table1[[#This Row],[Patient Satisfaction Score]]&gt;=7)</f>
        <v>0</v>
      </c>
      <c r="T6098" t="str">
        <f>IF(LEFT(Table1[[#This Row],[Patient Gender]],1)="F","Female","Male")</f>
        <v>Female</v>
      </c>
    </row>
    <row r="6099" spans="1:20" x14ac:dyDescent="0.3">
      <c r="A6099" t="s">
        <v>6203</v>
      </c>
      <c r="B6099" s="1">
        <v>45105.663194444445</v>
      </c>
      <c r="C6099" t="s">
        <v>13</v>
      </c>
      <c r="D6099">
        <v>26</v>
      </c>
      <c r="E6099" t="s">
        <v>21</v>
      </c>
      <c r="F6099" t="s">
        <v>11</v>
      </c>
      <c r="G6099" t="b">
        <v>1</v>
      </c>
      <c r="I6099">
        <v>45</v>
      </c>
      <c r="J6099" t="b">
        <v>1</v>
      </c>
      <c r="K6099">
        <f>YEAR(Table1[[#This Row],[Patient Admission Date]])</f>
        <v>2023</v>
      </c>
      <c r="L6099" t="str">
        <f>TEXT(Table1[[#This Row],[Patient Admission Date]],"mmm")</f>
        <v>Jun</v>
      </c>
      <c r="M6099" t="str">
        <f>TEXT(Table1[[#This Row],[Patient Admission Date]],"ddd")</f>
        <v>Wed</v>
      </c>
      <c r="N6099" t="str">
        <f>TEXT(INT(HOUR(Table1[[#This Row],[Patient Admission Date]])/3)*3,"00")&amp;"-"&amp;TEXT(INT(HOUR(Table1[[#This Row],[Patient Admission Date]])/3)*3+3,"00")</f>
        <v>15-18</v>
      </c>
      <c r="O6099" t="str" cm="1">
        <f t="array" ref="O6099">_xlfn.IFS(Table1[[#This Row],[Patient Age]]&lt;=14,"0-14",Table1[[#This Row],[Patient Age]]&lt;=29,"15-29",Table1[[#This Row],[Patient Age]]&lt;=44,"30-44",Table1[[#This Row],[Patient Age]]&lt;=59,"45-59",Table1[[#This Row],[Patient Age]]&lt;=74,"60-74",TRUE,"75+")</f>
        <v>15-29</v>
      </c>
      <c r="P6099" t="str" cm="1">
        <f t="array" ref="P6099">_xlfn.IFS(Table1[[#This Row],[Patient Waittime]]&lt;=15,"0-15",Table1[[#This Row],[Patient Waittime]]&lt;=30,"16-30",Table1[[#This Row],[Patient Waittime]]&lt;=45,"31-45",Table1[[#This Row],[Patient Waittime]]&lt;=60,"46-60",TRUE,"60+")</f>
        <v>31-45</v>
      </c>
      <c r="Q6099">
        <f>--(Table1[[#This Row],[Patient Waittime]]&lt;=30)</f>
        <v>0</v>
      </c>
      <c r="R6099">
        <f>--Table1[[#This Row],[Patient Admission Flag]]</f>
        <v>1</v>
      </c>
      <c r="S6099">
        <f>--AND(Table1[[#This Row],[WithinTarget]]=1,Table1[[#This Row],[Patient Satisfaction Score]]&gt;=7)</f>
        <v>0</v>
      </c>
      <c r="T6099" t="str">
        <f>IF(LEFT(Table1[[#This Row],[Patient Gender]],1)="F","Female","Male")</f>
        <v>Female</v>
      </c>
    </row>
    <row r="6100" spans="1:20" x14ac:dyDescent="0.3">
      <c r="A6100" t="s">
        <v>6204</v>
      </c>
      <c r="B6100" s="1">
        <v>45456.771527777775</v>
      </c>
      <c r="C6100" t="s">
        <v>13</v>
      </c>
      <c r="D6100">
        <v>6</v>
      </c>
      <c r="E6100" t="s">
        <v>21</v>
      </c>
      <c r="F6100" t="s">
        <v>11</v>
      </c>
      <c r="G6100" t="b">
        <v>1</v>
      </c>
      <c r="I6100">
        <v>28</v>
      </c>
      <c r="J6100" t="b">
        <v>1</v>
      </c>
      <c r="K6100">
        <f>YEAR(Table1[[#This Row],[Patient Admission Date]])</f>
        <v>2024</v>
      </c>
      <c r="L6100" t="str">
        <f>TEXT(Table1[[#This Row],[Patient Admission Date]],"mmm")</f>
        <v>Jun</v>
      </c>
      <c r="M6100" t="str">
        <f>TEXT(Table1[[#This Row],[Patient Admission Date]],"ddd")</f>
        <v>Thu</v>
      </c>
      <c r="N6100" t="str">
        <f>TEXT(INT(HOUR(Table1[[#This Row],[Patient Admission Date]])/3)*3,"00")&amp;"-"&amp;TEXT(INT(HOUR(Table1[[#This Row],[Patient Admission Date]])/3)*3+3,"00")</f>
        <v>18-21</v>
      </c>
      <c r="O6100" t="str" cm="1">
        <f t="array" ref="O6100">_xlfn.IFS(Table1[[#This Row],[Patient Age]]&lt;=14,"0-14",Table1[[#This Row],[Patient Age]]&lt;=29,"15-29",Table1[[#This Row],[Patient Age]]&lt;=44,"30-44",Table1[[#This Row],[Patient Age]]&lt;=59,"45-59",Table1[[#This Row],[Patient Age]]&lt;=74,"60-74",TRUE,"75+")</f>
        <v>0-14</v>
      </c>
      <c r="P6100" t="str" cm="1">
        <f t="array" ref="P6100">_xlfn.IFS(Table1[[#This Row],[Patient Waittime]]&lt;=15,"0-15",Table1[[#This Row],[Patient Waittime]]&lt;=30,"16-30",Table1[[#This Row],[Patient Waittime]]&lt;=45,"31-45",Table1[[#This Row],[Patient Waittime]]&lt;=60,"46-60",TRUE,"60+")</f>
        <v>16-30</v>
      </c>
      <c r="Q6100">
        <f>--(Table1[[#This Row],[Patient Waittime]]&lt;=30)</f>
        <v>1</v>
      </c>
      <c r="R6100">
        <f>--Table1[[#This Row],[Patient Admission Flag]]</f>
        <v>1</v>
      </c>
      <c r="S6100">
        <f>--AND(Table1[[#This Row],[WithinTarget]]=1,Table1[[#This Row],[Patient Satisfaction Score]]&gt;=7)</f>
        <v>0</v>
      </c>
      <c r="T6100" t="str">
        <f>IF(LEFT(Table1[[#This Row],[Patient Gender]],1)="F","Female","Male")</f>
        <v>Female</v>
      </c>
    </row>
    <row r="6101" spans="1:20" x14ac:dyDescent="0.3">
      <c r="A6101" t="s">
        <v>6205</v>
      </c>
      <c r="B6101" s="1">
        <v>45568.968055555553</v>
      </c>
      <c r="C6101" t="s">
        <v>13</v>
      </c>
      <c r="D6101">
        <v>26</v>
      </c>
      <c r="E6101" t="s">
        <v>21</v>
      </c>
      <c r="F6101" t="s">
        <v>11</v>
      </c>
      <c r="G6101" t="b">
        <v>1</v>
      </c>
      <c r="I6101">
        <v>30</v>
      </c>
      <c r="J6101" t="b">
        <v>1</v>
      </c>
      <c r="K6101">
        <f>YEAR(Table1[[#This Row],[Patient Admission Date]])</f>
        <v>2024</v>
      </c>
      <c r="L6101" t="str">
        <f>TEXT(Table1[[#This Row],[Patient Admission Date]],"mmm")</f>
        <v>Oct</v>
      </c>
      <c r="M6101" t="str">
        <f>TEXT(Table1[[#This Row],[Patient Admission Date]],"ddd")</f>
        <v>Thu</v>
      </c>
      <c r="N6101" t="str">
        <f>TEXT(INT(HOUR(Table1[[#This Row],[Patient Admission Date]])/3)*3,"00")&amp;"-"&amp;TEXT(INT(HOUR(Table1[[#This Row],[Patient Admission Date]])/3)*3+3,"00")</f>
        <v>21-24</v>
      </c>
      <c r="O6101" t="str" cm="1">
        <f t="array" ref="O6101">_xlfn.IFS(Table1[[#This Row],[Patient Age]]&lt;=14,"0-14",Table1[[#This Row],[Patient Age]]&lt;=29,"15-29",Table1[[#This Row],[Patient Age]]&lt;=44,"30-44",Table1[[#This Row],[Patient Age]]&lt;=59,"45-59",Table1[[#This Row],[Patient Age]]&lt;=74,"60-74",TRUE,"75+")</f>
        <v>15-29</v>
      </c>
      <c r="P6101" t="str" cm="1">
        <f t="array" ref="P6101">_xlfn.IFS(Table1[[#This Row],[Patient Waittime]]&lt;=15,"0-15",Table1[[#This Row],[Patient Waittime]]&lt;=30,"16-30",Table1[[#This Row],[Patient Waittime]]&lt;=45,"31-45",Table1[[#This Row],[Patient Waittime]]&lt;=60,"46-60",TRUE,"60+")</f>
        <v>16-30</v>
      </c>
      <c r="Q6101">
        <f>--(Table1[[#This Row],[Patient Waittime]]&lt;=30)</f>
        <v>1</v>
      </c>
      <c r="R6101">
        <f>--Table1[[#This Row],[Patient Admission Flag]]</f>
        <v>1</v>
      </c>
      <c r="S6101">
        <f>--AND(Table1[[#This Row],[WithinTarget]]=1,Table1[[#This Row],[Patient Satisfaction Score]]&gt;=7)</f>
        <v>0</v>
      </c>
      <c r="T6101" t="str">
        <f>IF(LEFT(Table1[[#This Row],[Patient Gender]],1)="F","Female","Male")</f>
        <v>Female</v>
      </c>
    </row>
    <row r="6102" spans="1:20" x14ac:dyDescent="0.3">
      <c r="A6102" t="s">
        <v>6206</v>
      </c>
      <c r="B6102" s="1">
        <v>45026.144444444442</v>
      </c>
      <c r="C6102" t="s">
        <v>13</v>
      </c>
      <c r="D6102">
        <v>24</v>
      </c>
      <c r="E6102" t="s">
        <v>21</v>
      </c>
      <c r="F6102" t="s">
        <v>11</v>
      </c>
      <c r="G6102" t="b">
        <v>1</v>
      </c>
      <c r="I6102">
        <v>48</v>
      </c>
      <c r="J6102" t="b">
        <v>1</v>
      </c>
      <c r="K6102">
        <f>YEAR(Table1[[#This Row],[Patient Admission Date]])</f>
        <v>2023</v>
      </c>
      <c r="L6102" t="str">
        <f>TEXT(Table1[[#This Row],[Patient Admission Date]],"mmm")</f>
        <v>Apr</v>
      </c>
      <c r="M6102" t="str">
        <f>TEXT(Table1[[#This Row],[Patient Admission Date]],"ddd")</f>
        <v>Mon</v>
      </c>
      <c r="N6102" t="str">
        <f>TEXT(INT(HOUR(Table1[[#This Row],[Patient Admission Date]])/3)*3,"00")&amp;"-"&amp;TEXT(INT(HOUR(Table1[[#This Row],[Patient Admission Date]])/3)*3+3,"00")</f>
        <v>03-06</v>
      </c>
      <c r="O6102" t="str" cm="1">
        <f t="array" ref="O6102">_xlfn.IFS(Table1[[#This Row],[Patient Age]]&lt;=14,"0-14",Table1[[#This Row],[Patient Age]]&lt;=29,"15-29",Table1[[#This Row],[Patient Age]]&lt;=44,"30-44",Table1[[#This Row],[Patient Age]]&lt;=59,"45-59",Table1[[#This Row],[Patient Age]]&lt;=74,"60-74",TRUE,"75+")</f>
        <v>15-29</v>
      </c>
      <c r="P6102" t="str" cm="1">
        <f t="array" ref="P6102">_xlfn.IFS(Table1[[#This Row],[Patient Waittime]]&lt;=15,"0-15",Table1[[#This Row],[Patient Waittime]]&lt;=30,"16-30",Table1[[#This Row],[Patient Waittime]]&lt;=45,"31-45",Table1[[#This Row],[Patient Waittime]]&lt;=60,"46-60",TRUE,"60+")</f>
        <v>46-60</v>
      </c>
      <c r="Q6102">
        <f>--(Table1[[#This Row],[Patient Waittime]]&lt;=30)</f>
        <v>0</v>
      </c>
      <c r="R6102">
        <f>--Table1[[#This Row],[Patient Admission Flag]]</f>
        <v>1</v>
      </c>
      <c r="S6102">
        <f>--AND(Table1[[#This Row],[WithinTarget]]=1,Table1[[#This Row],[Patient Satisfaction Score]]&gt;=7)</f>
        <v>0</v>
      </c>
      <c r="T6102" t="str">
        <f>IF(LEFT(Table1[[#This Row],[Patient Gender]],1)="F","Female","Male")</f>
        <v>Female</v>
      </c>
    </row>
    <row r="6103" spans="1:20" x14ac:dyDescent="0.3">
      <c r="A6103" t="s">
        <v>6207</v>
      </c>
      <c r="B6103" s="1">
        <v>45463.981249999997</v>
      </c>
      <c r="C6103" t="s">
        <v>13</v>
      </c>
      <c r="D6103">
        <v>31</v>
      </c>
      <c r="E6103" t="s">
        <v>21</v>
      </c>
      <c r="F6103" t="s">
        <v>11</v>
      </c>
      <c r="G6103" t="b">
        <v>1</v>
      </c>
      <c r="I6103">
        <v>48</v>
      </c>
      <c r="J6103" t="b">
        <v>1</v>
      </c>
      <c r="K6103">
        <f>YEAR(Table1[[#This Row],[Patient Admission Date]])</f>
        <v>2024</v>
      </c>
      <c r="L6103" t="str">
        <f>TEXT(Table1[[#This Row],[Patient Admission Date]],"mmm")</f>
        <v>Jun</v>
      </c>
      <c r="M6103" t="str">
        <f>TEXT(Table1[[#This Row],[Patient Admission Date]],"ddd")</f>
        <v>Thu</v>
      </c>
      <c r="N6103" t="str">
        <f>TEXT(INT(HOUR(Table1[[#This Row],[Patient Admission Date]])/3)*3,"00")&amp;"-"&amp;TEXT(INT(HOUR(Table1[[#This Row],[Patient Admission Date]])/3)*3+3,"00")</f>
        <v>21-24</v>
      </c>
      <c r="O6103" t="str" cm="1">
        <f t="array" ref="O6103">_xlfn.IFS(Table1[[#This Row],[Patient Age]]&lt;=14,"0-14",Table1[[#This Row],[Patient Age]]&lt;=29,"15-29",Table1[[#This Row],[Patient Age]]&lt;=44,"30-44",Table1[[#This Row],[Patient Age]]&lt;=59,"45-59",Table1[[#This Row],[Patient Age]]&lt;=74,"60-74",TRUE,"75+")</f>
        <v>30-44</v>
      </c>
      <c r="P6103" t="str" cm="1">
        <f t="array" ref="P6103">_xlfn.IFS(Table1[[#This Row],[Patient Waittime]]&lt;=15,"0-15",Table1[[#This Row],[Patient Waittime]]&lt;=30,"16-30",Table1[[#This Row],[Patient Waittime]]&lt;=45,"31-45",Table1[[#This Row],[Patient Waittime]]&lt;=60,"46-60",TRUE,"60+")</f>
        <v>46-60</v>
      </c>
      <c r="Q6103">
        <f>--(Table1[[#This Row],[Patient Waittime]]&lt;=30)</f>
        <v>0</v>
      </c>
      <c r="R6103">
        <f>--Table1[[#This Row],[Patient Admission Flag]]</f>
        <v>1</v>
      </c>
      <c r="S6103">
        <f>--AND(Table1[[#This Row],[WithinTarget]]=1,Table1[[#This Row],[Patient Satisfaction Score]]&gt;=7)</f>
        <v>0</v>
      </c>
      <c r="T6103" t="str">
        <f>IF(LEFT(Table1[[#This Row],[Patient Gender]],1)="F","Female","Male")</f>
        <v>Female</v>
      </c>
    </row>
    <row r="6104" spans="1:20" x14ac:dyDescent="0.3">
      <c r="A6104" t="s">
        <v>6208</v>
      </c>
      <c r="B6104" s="1">
        <v>45387.570138888892</v>
      </c>
      <c r="C6104" t="s">
        <v>13</v>
      </c>
      <c r="D6104">
        <v>25</v>
      </c>
      <c r="E6104" t="s">
        <v>21</v>
      </c>
      <c r="F6104" t="s">
        <v>11</v>
      </c>
      <c r="G6104" t="b">
        <v>1</v>
      </c>
      <c r="I6104">
        <v>30</v>
      </c>
      <c r="J6104" t="b">
        <v>1</v>
      </c>
      <c r="K6104">
        <f>YEAR(Table1[[#This Row],[Patient Admission Date]])</f>
        <v>2024</v>
      </c>
      <c r="L6104" t="str">
        <f>TEXT(Table1[[#This Row],[Patient Admission Date]],"mmm")</f>
        <v>Apr</v>
      </c>
      <c r="M6104" t="str">
        <f>TEXT(Table1[[#This Row],[Patient Admission Date]],"ddd")</f>
        <v>Fri</v>
      </c>
      <c r="N6104" t="str">
        <f>TEXT(INT(HOUR(Table1[[#This Row],[Patient Admission Date]])/3)*3,"00")&amp;"-"&amp;TEXT(INT(HOUR(Table1[[#This Row],[Patient Admission Date]])/3)*3+3,"00")</f>
        <v>12-15</v>
      </c>
      <c r="O6104" t="str" cm="1">
        <f t="array" ref="O6104">_xlfn.IFS(Table1[[#This Row],[Patient Age]]&lt;=14,"0-14",Table1[[#This Row],[Patient Age]]&lt;=29,"15-29",Table1[[#This Row],[Patient Age]]&lt;=44,"30-44",Table1[[#This Row],[Patient Age]]&lt;=59,"45-59",Table1[[#This Row],[Patient Age]]&lt;=74,"60-74",TRUE,"75+")</f>
        <v>15-29</v>
      </c>
      <c r="P6104" t="str" cm="1">
        <f t="array" ref="P6104">_xlfn.IFS(Table1[[#This Row],[Patient Waittime]]&lt;=15,"0-15",Table1[[#This Row],[Patient Waittime]]&lt;=30,"16-30",Table1[[#This Row],[Patient Waittime]]&lt;=45,"31-45",Table1[[#This Row],[Patient Waittime]]&lt;=60,"46-60",TRUE,"60+")</f>
        <v>16-30</v>
      </c>
      <c r="Q6104">
        <f>--(Table1[[#This Row],[Patient Waittime]]&lt;=30)</f>
        <v>1</v>
      </c>
      <c r="R6104">
        <f>--Table1[[#This Row],[Patient Admission Flag]]</f>
        <v>1</v>
      </c>
      <c r="S6104">
        <f>--AND(Table1[[#This Row],[WithinTarget]]=1,Table1[[#This Row],[Patient Satisfaction Score]]&gt;=7)</f>
        <v>0</v>
      </c>
      <c r="T6104" t="str">
        <f>IF(LEFT(Table1[[#This Row],[Patient Gender]],1)="F","Female","Male")</f>
        <v>Female</v>
      </c>
    </row>
    <row r="6105" spans="1:20" x14ac:dyDescent="0.3">
      <c r="A6105" t="s">
        <v>6209</v>
      </c>
      <c r="B6105" s="1">
        <v>45208.991666666669</v>
      </c>
      <c r="C6105" t="s">
        <v>13</v>
      </c>
      <c r="D6105">
        <v>68</v>
      </c>
      <c r="E6105" t="s">
        <v>21</v>
      </c>
      <c r="F6105" t="s">
        <v>11</v>
      </c>
      <c r="G6105" t="b">
        <v>1</v>
      </c>
      <c r="I6105">
        <v>51</v>
      </c>
      <c r="J6105" t="b">
        <v>1</v>
      </c>
      <c r="K6105">
        <f>YEAR(Table1[[#This Row],[Patient Admission Date]])</f>
        <v>2023</v>
      </c>
      <c r="L6105" t="str">
        <f>TEXT(Table1[[#This Row],[Patient Admission Date]],"mmm")</f>
        <v>Oct</v>
      </c>
      <c r="M6105" t="str">
        <f>TEXT(Table1[[#This Row],[Patient Admission Date]],"ddd")</f>
        <v>Mon</v>
      </c>
      <c r="N6105" t="str">
        <f>TEXT(INT(HOUR(Table1[[#This Row],[Patient Admission Date]])/3)*3,"00")&amp;"-"&amp;TEXT(INT(HOUR(Table1[[#This Row],[Patient Admission Date]])/3)*3+3,"00")</f>
        <v>21-24</v>
      </c>
      <c r="O6105" t="str" cm="1">
        <f t="array" ref="O6105">_xlfn.IFS(Table1[[#This Row],[Patient Age]]&lt;=14,"0-14",Table1[[#This Row],[Patient Age]]&lt;=29,"15-29",Table1[[#This Row],[Patient Age]]&lt;=44,"30-44",Table1[[#This Row],[Patient Age]]&lt;=59,"45-59",Table1[[#This Row],[Patient Age]]&lt;=74,"60-74",TRUE,"75+")</f>
        <v>60-74</v>
      </c>
      <c r="P6105" t="str" cm="1">
        <f t="array" ref="P6105">_xlfn.IFS(Table1[[#This Row],[Patient Waittime]]&lt;=15,"0-15",Table1[[#This Row],[Patient Waittime]]&lt;=30,"16-30",Table1[[#This Row],[Patient Waittime]]&lt;=45,"31-45",Table1[[#This Row],[Patient Waittime]]&lt;=60,"46-60",TRUE,"60+")</f>
        <v>46-60</v>
      </c>
      <c r="Q6105">
        <f>--(Table1[[#This Row],[Patient Waittime]]&lt;=30)</f>
        <v>0</v>
      </c>
      <c r="R6105">
        <f>--Table1[[#This Row],[Patient Admission Flag]]</f>
        <v>1</v>
      </c>
      <c r="S6105">
        <f>--AND(Table1[[#This Row],[WithinTarget]]=1,Table1[[#This Row],[Patient Satisfaction Score]]&gt;=7)</f>
        <v>0</v>
      </c>
      <c r="T6105" t="str">
        <f>IF(LEFT(Table1[[#This Row],[Patient Gender]],1)="F","Female","Male")</f>
        <v>Female</v>
      </c>
    </row>
    <row r="6106" spans="1:20" x14ac:dyDescent="0.3">
      <c r="A6106" t="s">
        <v>6210</v>
      </c>
      <c r="B6106" s="1">
        <v>45529.364583333336</v>
      </c>
      <c r="C6106" t="s">
        <v>13</v>
      </c>
      <c r="D6106">
        <v>68</v>
      </c>
      <c r="E6106" t="s">
        <v>21</v>
      </c>
      <c r="F6106" t="s">
        <v>11</v>
      </c>
      <c r="G6106" t="b">
        <v>1</v>
      </c>
      <c r="I6106">
        <v>56</v>
      </c>
      <c r="J6106" t="b">
        <v>1</v>
      </c>
      <c r="K6106">
        <f>YEAR(Table1[[#This Row],[Patient Admission Date]])</f>
        <v>2024</v>
      </c>
      <c r="L6106" t="str">
        <f>TEXT(Table1[[#This Row],[Patient Admission Date]],"mmm")</f>
        <v>Aug</v>
      </c>
      <c r="M6106" t="str">
        <f>TEXT(Table1[[#This Row],[Patient Admission Date]],"ddd")</f>
        <v>Sun</v>
      </c>
      <c r="N6106" t="str">
        <f>TEXT(INT(HOUR(Table1[[#This Row],[Patient Admission Date]])/3)*3,"00")&amp;"-"&amp;TEXT(INT(HOUR(Table1[[#This Row],[Patient Admission Date]])/3)*3+3,"00")</f>
        <v>06-09</v>
      </c>
      <c r="O6106" t="str" cm="1">
        <f t="array" ref="O6106">_xlfn.IFS(Table1[[#This Row],[Patient Age]]&lt;=14,"0-14",Table1[[#This Row],[Patient Age]]&lt;=29,"15-29",Table1[[#This Row],[Patient Age]]&lt;=44,"30-44",Table1[[#This Row],[Patient Age]]&lt;=59,"45-59",Table1[[#This Row],[Patient Age]]&lt;=74,"60-74",TRUE,"75+")</f>
        <v>60-74</v>
      </c>
      <c r="P6106" t="str" cm="1">
        <f t="array" ref="P6106">_xlfn.IFS(Table1[[#This Row],[Patient Waittime]]&lt;=15,"0-15",Table1[[#This Row],[Patient Waittime]]&lt;=30,"16-30",Table1[[#This Row],[Patient Waittime]]&lt;=45,"31-45",Table1[[#This Row],[Patient Waittime]]&lt;=60,"46-60",TRUE,"60+")</f>
        <v>46-60</v>
      </c>
      <c r="Q6106">
        <f>--(Table1[[#This Row],[Patient Waittime]]&lt;=30)</f>
        <v>0</v>
      </c>
      <c r="R6106">
        <f>--Table1[[#This Row],[Patient Admission Flag]]</f>
        <v>1</v>
      </c>
      <c r="S6106">
        <f>--AND(Table1[[#This Row],[WithinTarget]]=1,Table1[[#This Row],[Patient Satisfaction Score]]&gt;=7)</f>
        <v>0</v>
      </c>
      <c r="T6106" t="str">
        <f>IF(LEFT(Table1[[#This Row],[Patient Gender]],1)="F","Female","Male")</f>
        <v>Female</v>
      </c>
    </row>
    <row r="6107" spans="1:20" x14ac:dyDescent="0.3">
      <c r="A6107" t="s">
        <v>6211</v>
      </c>
      <c r="B6107" s="1">
        <v>45144.068055555559</v>
      </c>
      <c r="C6107" t="s">
        <v>13</v>
      </c>
      <c r="D6107">
        <v>12</v>
      </c>
      <c r="E6107" t="s">
        <v>21</v>
      </c>
      <c r="F6107" t="s">
        <v>11</v>
      </c>
      <c r="G6107" t="b">
        <v>1</v>
      </c>
      <c r="I6107">
        <v>13</v>
      </c>
      <c r="J6107" t="b">
        <v>1</v>
      </c>
      <c r="K6107">
        <f>YEAR(Table1[[#This Row],[Patient Admission Date]])</f>
        <v>2023</v>
      </c>
      <c r="L6107" t="str">
        <f>TEXT(Table1[[#This Row],[Patient Admission Date]],"mmm")</f>
        <v>Aug</v>
      </c>
      <c r="M6107" t="str">
        <f>TEXT(Table1[[#This Row],[Patient Admission Date]],"ddd")</f>
        <v>Sun</v>
      </c>
      <c r="N6107" t="str">
        <f>TEXT(INT(HOUR(Table1[[#This Row],[Patient Admission Date]])/3)*3,"00")&amp;"-"&amp;TEXT(INT(HOUR(Table1[[#This Row],[Patient Admission Date]])/3)*3+3,"00")</f>
        <v>00-03</v>
      </c>
      <c r="O6107" t="str" cm="1">
        <f t="array" ref="O6107">_xlfn.IFS(Table1[[#This Row],[Patient Age]]&lt;=14,"0-14",Table1[[#This Row],[Patient Age]]&lt;=29,"15-29",Table1[[#This Row],[Patient Age]]&lt;=44,"30-44",Table1[[#This Row],[Patient Age]]&lt;=59,"45-59",Table1[[#This Row],[Patient Age]]&lt;=74,"60-74",TRUE,"75+")</f>
        <v>0-14</v>
      </c>
      <c r="P6107" t="str" cm="1">
        <f t="array" ref="P6107">_xlfn.IFS(Table1[[#This Row],[Patient Waittime]]&lt;=15,"0-15",Table1[[#This Row],[Patient Waittime]]&lt;=30,"16-30",Table1[[#This Row],[Patient Waittime]]&lt;=45,"31-45",Table1[[#This Row],[Patient Waittime]]&lt;=60,"46-60",TRUE,"60+")</f>
        <v>0-15</v>
      </c>
      <c r="Q6107">
        <f>--(Table1[[#This Row],[Patient Waittime]]&lt;=30)</f>
        <v>1</v>
      </c>
      <c r="R6107">
        <f>--Table1[[#This Row],[Patient Admission Flag]]</f>
        <v>1</v>
      </c>
      <c r="S6107">
        <f>--AND(Table1[[#This Row],[WithinTarget]]=1,Table1[[#This Row],[Patient Satisfaction Score]]&gt;=7)</f>
        <v>0</v>
      </c>
      <c r="T6107" t="str">
        <f>IF(LEFT(Table1[[#This Row],[Patient Gender]],1)="F","Female","Male")</f>
        <v>Female</v>
      </c>
    </row>
    <row r="6108" spans="1:20" x14ac:dyDescent="0.3">
      <c r="A6108" t="s">
        <v>6212</v>
      </c>
      <c r="B6108" s="1">
        <v>45141.45208333333</v>
      </c>
      <c r="C6108" t="s">
        <v>13</v>
      </c>
      <c r="D6108">
        <v>2</v>
      </c>
      <c r="E6108" t="s">
        <v>21</v>
      </c>
      <c r="F6108" t="s">
        <v>11</v>
      </c>
      <c r="G6108" t="b">
        <v>1</v>
      </c>
      <c r="I6108">
        <v>42</v>
      </c>
      <c r="J6108" t="b">
        <v>1</v>
      </c>
      <c r="K6108">
        <f>YEAR(Table1[[#This Row],[Patient Admission Date]])</f>
        <v>2023</v>
      </c>
      <c r="L6108" t="str">
        <f>TEXT(Table1[[#This Row],[Patient Admission Date]],"mmm")</f>
        <v>Aug</v>
      </c>
      <c r="M6108" t="str">
        <f>TEXT(Table1[[#This Row],[Patient Admission Date]],"ddd")</f>
        <v>Thu</v>
      </c>
      <c r="N6108" t="str">
        <f>TEXT(INT(HOUR(Table1[[#This Row],[Patient Admission Date]])/3)*3,"00")&amp;"-"&amp;TEXT(INT(HOUR(Table1[[#This Row],[Patient Admission Date]])/3)*3+3,"00")</f>
        <v>09-12</v>
      </c>
      <c r="O6108" t="str" cm="1">
        <f t="array" ref="O6108">_xlfn.IFS(Table1[[#This Row],[Patient Age]]&lt;=14,"0-14",Table1[[#This Row],[Patient Age]]&lt;=29,"15-29",Table1[[#This Row],[Patient Age]]&lt;=44,"30-44",Table1[[#This Row],[Patient Age]]&lt;=59,"45-59",Table1[[#This Row],[Patient Age]]&lt;=74,"60-74",TRUE,"75+")</f>
        <v>0-14</v>
      </c>
      <c r="P6108" t="str" cm="1">
        <f t="array" ref="P6108">_xlfn.IFS(Table1[[#This Row],[Patient Waittime]]&lt;=15,"0-15",Table1[[#This Row],[Patient Waittime]]&lt;=30,"16-30",Table1[[#This Row],[Patient Waittime]]&lt;=45,"31-45",Table1[[#This Row],[Patient Waittime]]&lt;=60,"46-60",TRUE,"60+")</f>
        <v>31-45</v>
      </c>
      <c r="Q6108">
        <f>--(Table1[[#This Row],[Patient Waittime]]&lt;=30)</f>
        <v>0</v>
      </c>
      <c r="R6108">
        <f>--Table1[[#This Row],[Patient Admission Flag]]</f>
        <v>1</v>
      </c>
      <c r="S6108">
        <f>--AND(Table1[[#This Row],[WithinTarget]]=1,Table1[[#This Row],[Patient Satisfaction Score]]&gt;=7)</f>
        <v>0</v>
      </c>
      <c r="T6108" t="str">
        <f>IF(LEFT(Table1[[#This Row],[Patient Gender]],1)="F","Female","Male")</f>
        <v>Female</v>
      </c>
    </row>
    <row r="6109" spans="1:20" x14ac:dyDescent="0.3">
      <c r="A6109" t="s">
        <v>6213</v>
      </c>
      <c r="B6109" s="1">
        <v>45588.047222222223</v>
      </c>
      <c r="C6109" t="s">
        <v>13</v>
      </c>
      <c r="D6109">
        <v>8</v>
      </c>
      <c r="E6109" t="s">
        <v>21</v>
      </c>
      <c r="F6109" t="s">
        <v>11</v>
      </c>
      <c r="G6109" t="b">
        <v>1</v>
      </c>
      <c r="I6109">
        <v>52</v>
      </c>
      <c r="J6109" t="b">
        <v>1</v>
      </c>
      <c r="K6109">
        <f>YEAR(Table1[[#This Row],[Patient Admission Date]])</f>
        <v>2024</v>
      </c>
      <c r="L6109" t="str">
        <f>TEXT(Table1[[#This Row],[Patient Admission Date]],"mmm")</f>
        <v>Oct</v>
      </c>
      <c r="M6109" t="str">
        <f>TEXT(Table1[[#This Row],[Patient Admission Date]],"ddd")</f>
        <v>Wed</v>
      </c>
      <c r="N6109" t="str">
        <f>TEXT(INT(HOUR(Table1[[#This Row],[Patient Admission Date]])/3)*3,"00")&amp;"-"&amp;TEXT(INT(HOUR(Table1[[#This Row],[Patient Admission Date]])/3)*3+3,"00")</f>
        <v>00-03</v>
      </c>
      <c r="O6109" t="str" cm="1">
        <f t="array" ref="O6109">_xlfn.IFS(Table1[[#This Row],[Patient Age]]&lt;=14,"0-14",Table1[[#This Row],[Patient Age]]&lt;=29,"15-29",Table1[[#This Row],[Patient Age]]&lt;=44,"30-44",Table1[[#This Row],[Patient Age]]&lt;=59,"45-59",Table1[[#This Row],[Patient Age]]&lt;=74,"60-74",TRUE,"75+")</f>
        <v>0-14</v>
      </c>
      <c r="P6109" t="str" cm="1">
        <f t="array" ref="P6109">_xlfn.IFS(Table1[[#This Row],[Patient Waittime]]&lt;=15,"0-15",Table1[[#This Row],[Patient Waittime]]&lt;=30,"16-30",Table1[[#This Row],[Patient Waittime]]&lt;=45,"31-45",Table1[[#This Row],[Patient Waittime]]&lt;=60,"46-60",TRUE,"60+")</f>
        <v>46-60</v>
      </c>
      <c r="Q6109">
        <f>--(Table1[[#This Row],[Patient Waittime]]&lt;=30)</f>
        <v>0</v>
      </c>
      <c r="R6109">
        <f>--Table1[[#This Row],[Patient Admission Flag]]</f>
        <v>1</v>
      </c>
      <c r="S6109">
        <f>--AND(Table1[[#This Row],[WithinTarget]]=1,Table1[[#This Row],[Patient Satisfaction Score]]&gt;=7)</f>
        <v>0</v>
      </c>
      <c r="T6109" t="str">
        <f>IF(LEFT(Table1[[#This Row],[Patient Gender]],1)="F","Female","Male")</f>
        <v>Female</v>
      </c>
    </row>
    <row r="6110" spans="1:20" x14ac:dyDescent="0.3">
      <c r="A6110" t="s">
        <v>6214</v>
      </c>
      <c r="B6110" s="1">
        <v>45119.193749999999</v>
      </c>
      <c r="C6110" t="s">
        <v>13</v>
      </c>
      <c r="D6110">
        <v>62</v>
      </c>
      <c r="E6110" t="s">
        <v>21</v>
      </c>
      <c r="F6110" t="s">
        <v>11</v>
      </c>
      <c r="G6110" t="b">
        <v>1</v>
      </c>
      <c r="I6110">
        <v>10</v>
      </c>
      <c r="J6110" t="b">
        <v>1</v>
      </c>
      <c r="K6110">
        <f>YEAR(Table1[[#This Row],[Patient Admission Date]])</f>
        <v>2023</v>
      </c>
      <c r="L6110" t="str">
        <f>TEXT(Table1[[#This Row],[Patient Admission Date]],"mmm")</f>
        <v>Jul</v>
      </c>
      <c r="M6110" t="str">
        <f>TEXT(Table1[[#This Row],[Patient Admission Date]],"ddd")</f>
        <v>Wed</v>
      </c>
      <c r="N6110" t="str">
        <f>TEXT(INT(HOUR(Table1[[#This Row],[Patient Admission Date]])/3)*3,"00")&amp;"-"&amp;TEXT(INT(HOUR(Table1[[#This Row],[Patient Admission Date]])/3)*3+3,"00")</f>
        <v>03-06</v>
      </c>
      <c r="O6110" t="str" cm="1">
        <f t="array" ref="O6110">_xlfn.IFS(Table1[[#This Row],[Patient Age]]&lt;=14,"0-14",Table1[[#This Row],[Patient Age]]&lt;=29,"15-29",Table1[[#This Row],[Patient Age]]&lt;=44,"30-44",Table1[[#This Row],[Patient Age]]&lt;=59,"45-59",Table1[[#This Row],[Patient Age]]&lt;=74,"60-74",TRUE,"75+")</f>
        <v>60-74</v>
      </c>
      <c r="P6110" t="str" cm="1">
        <f t="array" ref="P6110">_xlfn.IFS(Table1[[#This Row],[Patient Waittime]]&lt;=15,"0-15",Table1[[#This Row],[Patient Waittime]]&lt;=30,"16-30",Table1[[#This Row],[Patient Waittime]]&lt;=45,"31-45",Table1[[#This Row],[Patient Waittime]]&lt;=60,"46-60",TRUE,"60+")</f>
        <v>0-15</v>
      </c>
      <c r="Q6110">
        <f>--(Table1[[#This Row],[Patient Waittime]]&lt;=30)</f>
        <v>1</v>
      </c>
      <c r="R6110">
        <f>--Table1[[#This Row],[Patient Admission Flag]]</f>
        <v>1</v>
      </c>
      <c r="S6110">
        <f>--AND(Table1[[#This Row],[WithinTarget]]=1,Table1[[#This Row],[Patient Satisfaction Score]]&gt;=7)</f>
        <v>0</v>
      </c>
      <c r="T6110" t="str">
        <f>IF(LEFT(Table1[[#This Row],[Patient Gender]],1)="F","Female","Male")</f>
        <v>Female</v>
      </c>
    </row>
    <row r="6111" spans="1:20" x14ac:dyDescent="0.3">
      <c r="A6111" t="s">
        <v>6215</v>
      </c>
      <c r="B6111" s="1">
        <v>45179.169444444444</v>
      </c>
      <c r="C6111" t="s">
        <v>13</v>
      </c>
      <c r="D6111">
        <v>66</v>
      </c>
      <c r="E6111" t="s">
        <v>21</v>
      </c>
      <c r="F6111" t="s">
        <v>11</v>
      </c>
      <c r="G6111" t="b">
        <v>1</v>
      </c>
      <c r="I6111">
        <v>21</v>
      </c>
      <c r="J6111" t="b">
        <v>1</v>
      </c>
      <c r="K6111">
        <f>YEAR(Table1[[#This Row],[Patient Admission Date]])</f>
        <v>2023</v>
      </c>
      <c r="L6111" t="str">
        <f>TEXT(Table1[[#This Row],[Patient Admission Date]],"mmm")</f>
        <v>Sep</v>
      </c>
      <c r="M6111" t="str">
        <f>TEXT(Table1[[#This Row],[Patient Admission Date]],"ddd")</f>
        <v>Sun</v>
      </c>
      <c r="N6111" t="str">
        <f>TEXT(INT(HOUR(Table1[[#This Row],[Patient Admission Date]])/3)*3,"00")&amp;"-"&amp;TEXT(INT(HOUR(Table1[[#This Row],[Patient Admission Date]])/3)*3+3,"00")</f>
        <v>03-06</v>
      </c>
      <c r="O6111" t="str" cm="1">
        <f t="array" ref="O6111">_xlfn.IFS(Table1[[#This Row],[Patient Age]]&lt;=14,"0-14",Table1[[#This Row],[Patient Age]]&lt;=29,"15-29",Table1[[#This Row],[Patient Age]]&lt;=44,"30-44",Table1[[#This Row],[Patient Age]]&lt;=59,"45-59",Table1[[#This Row],[Patient Age]]&lt;=74,"60-74",TRUE,"75+")</f>
        <v>60-74</v>
      </c>
      <c r="P6111" t="str" cm="1">
        <f t="array" ref="P6111">_xlfn.IFS(Table1[[#This Row],[Patient Waittime]]&lt;=15,"0-15",Table1[[#This Row],[Patient Waittime]]&lt;=30,"16-30",Table1[[#This Row],[Patient Waittime]]&lt;=45,"31-45",Table1[[#This Row],[Patient Waittime]]&lt;=60,"46-60",TRUE,"60+")</f>
        <v>16-30</v>
      </c>
      <c r="Q6111">
        <f>--(Table1[[#This Row],[Patient Waittime]]&lt;=30)</f>
        <v>1</v>
      </c>
      <c r="R6111">
        <f>--Table1[[#This Row],[Patient Admission Flag]]</f>
        <v>1</v>
      </c>
      <c r="S6111">
        <f>--AND(Table1[[#This Row],[WithinTarget]]=1,Table1[[#This Row],[Patient Satisfaction Score]]&gt;=7)</f>
        <v>0</v>
      </c>
      <c r="T6111" t="str">
        <f>IF(LEFT(Table1[[#This Row],[Patient Gender]],1)="F","Female","Male")</f>
        <v>Female</v>
      </c>
    </row>
    <row r="6112" spans="1:20" x14ac:dyDescent="0.3">
      <c r="A6112" t="s">
        <v>6216</v>
      </c>
      <c r="B6112" s="1">
        <v>45384.848611111112</v>
      </c>
      <c r="C6112" t="s">
        <v>13</v>
      </c>
      <c r="D6112">
        <v>6</v>
      </c>
      <c r="E6112" t="s">
        <v>21</v>
      </c>
      <c r="F6112" t="s">
        <v>11</v>
      </c>
      <c r="G6112" t="b">
        <v>1</v>
      </c>
      <c r="I6112">
        <v>23</v>
      </c>
      <c r="J6112" t="b">
        <v>1</v>
      </c>
      <c r="K6112">
        <f>YEAR(Table1[[#This Row],[Patient Admission Date]])</f>
        <v>2024</v>
      </c>
      <c r="L6112" t="str">
        <f>TEXT(Table1[[#This Row],[Patient Admission Date]],"mmm")</f>
        <v>Apr</v>
      </c>
      <c r="M6112" t="str">
        <f>TEXT(Table1[[#This Row],[Patient Admission Date]],"ddd")</f>
        <v>Tue</v>
      </c>
      <c r="N6112" t="str">
        <f>TEXT(INT(HOUR(Table1[[#This Row],[Patient Admission Date]])/3)*3,"00")&amp;"-"&amp;TEXT(INT(HOUR(Table1[[#This Row],[Patient Admission Date]])/3)*3+3,"00")</f>
        <v>18-21</v>
      </c>
      <c r="O6112" t="str" cm="1">
        <f t="array" ref="O6112">_xlfn.IFS(Table1[[#This Row],[Patient Age]]&lt;=14,"0-14",Table1[[#This Row],[Patient Age]]&lt;=29,"15-29",Table1[[#This Row],[Patient Age]]&lt;=44,"30-44",Table1[[#This Row],[Patient Age]]&lt;=59,"45-59",Table1[[#This Row],[Patient Age]]&lt;=74,"60-74",TRUE,"75+")</f>
        <v>0-14</v>
      </c>
      <c r="P6112" t="str" cm="1">
        <f t="array" ref="P6112">_xlfn.IFS(Table1[[#This Row],[Patient Waittime]]&lt;=15,"0-15",Table1[[#This Row],[Patient Waittime]]&lt;=30,"16-30",Table1[[#This Row],[Patient Waittime]]&lt;=45,"31-45",Table1[[#This Row],[Patient Waittime]]&lt;=60,"46-60",TRUE,"60+")</f>
        <v>16-30</v>
      </c>
      <c r="Q6112">
        <f>--(Table1[[#This Row],[Patient Waittime]]&lt;=30)</f>
        <v>1</v>
      </c>
      <c r="R6112">
        <f>--Table1[[#This Row],[Patient Admission Flag]]</f>
        <v>1</v>
      </c>
      <c r="S6112">
        <f>--AND(Table1[[#This Row],[WithinTarget]]=1,Table1[[#This Row],[Patient Satisfaction Score]]&gt;=7)</f>
        <v>0</v>
      </c>
      <c r="T6112" t="str">
        <f>IF(LEFT(Table1[[#This Row],[Patient Gender]],1)="F","Female","Male")</f>
        <v>Female</v>
      </c>
    </row>
    <row r="6113" spans="1:20" x14ac:dyDescent="0.3">
      <c r="A6113" t="s">
        <v>6217</v>
      </c>
      <c r="B6113" s="1">
        <v>45349.970138888886</v>
      </c>
      <c r="C6113" t="s">
        <v>13</v>
      </c>
      <c r="D6113">
        <v>13</v>
      </c>
      <c r="E6113" t="s">
        <v>21</v>
      </c>
      <c r="F6113" t="s">
        <v>11</v>
      </c>
      <c r="G6113" t="b">
        <v>1</v>
      </c>
      <c r="I6113">
        <v>16</v>
      </c>
      <c r="J6113" t="b">
        <v>1</v>
      </c>
      <c r="K6113">
        <f>YEAR(Table1[[#This Row],[Patient Admission Date]])</f>
        <v>2024</v>
      </c>
      <c r="L6113" t="str">
        <f>TEXT(Table1[[#This Row],[Patient Admission Date]],"mmm")</f>
        <v>Feb</v>
      </c>
      <c r="M6113" t="str">
        <f>TEXT(Table1[[#This Row],[Patient Admission Date]],"ddd")</f>
        <v>Tue</v>
      </c>
      <c r="N6113" t="str">
        <f>TEXT(INT(HOUR(Table1[[#This Row],[Patient Admission Date]])/3)*3,"00")&amp;"-"&amp;TEXT(INT(HOUR(Table1[[#This Row],[Patient Admission Date]])/3)*3+3,"00")</f>
        <v>21-24</v>
      </c>
      <c r="O6113" t="str" cm="1">
        <f t="array" ref="O6113">_xlfn.IFS(Table1[[#This Row],[Patient Age]]&lt;=14,"0-14",Table1[[#This Row],[Patient Age]]&lt;=29,"15-29",Table1[[#This Row],[Patient Age]]&lt;=44,"30-44",Table1[[#This Row],[Patient Age]]&lt;=59,"45-59",Table1[[#This Row],[Patient Age]]&lt;=74,"60-74",TRUE,"75+")</f>
        <v>0-14</v>
      </c>
      <c r="P6113" t="str" cm="1">
        <f t="array" ref="P6113">_xlfn.IFS(Table1[[#This Row],[Patient Waittime]]&lt;=15,"0-15",Table1[[#This Row],[Patient Waittime]]&lt;=30,"16-30",Table1[[#This Row],[Patient Waittime]]&lt;=45,"31-45",Table1[[#This Row],[Patient Waittime]]&lt;=60,"46-60",TRUE,"60+")</f>
        <v>16-30</v>
      </c>
      <c r="Q6113">
        <f>--(Table1[[#This Row],[Patient Waittime]]&lt;=30)</f>
        <v>1</v>
      </c>
      <c r="R6113">
        <f>--Table1[[#This Row],[Patient Admission Flag]]</f>
        <v>1</v>
      </c>
      <c r="S6113">
        <f>--AND(Table1[[#This Row],[WithinTarget]]=1,Table1[[#This Row],[Patient Satisfaction Score]]&gt;=7)</f>
        <v>0</v>
      </c>
      <c r="T6113" t="str">
        <f>IF(LEFT(Table1[[#This Row],[Patient Gender]],1)="F","Female","Male")</f>
        <v>Female</v>
      </c>
    </row>
    <row r="6114" spans="1:20" x14ac:dyDescent="0.3">
      <c r="A6114" t="s">
        <v>6218</v>
      </c>
      <c r="B6114" s="1">
        <v>45309.84375</v>
      </c>
      <c r="C6114" t="s">
        <v>13</v>
      </c>
      <c r="D6114">
        <v>37</v>
      </c>
      <c r="E6114" t="s">
        <v>21</v>
      </c>
      <c r="F6114" t="s">
        <v>11</v>
      </c>
      <c r="G6114" t="b">
        <v>1</v>
      </c>
      <c r="I6114">
        <v>39</v>
      </c>
      <c r="J6114" t="b">
        <v>1</v>
      </c>
      <c r="K6114">
        <f>YEAR(Table1[[#This Row],[Patient Admission Date]])</f>
        <v>2024</v>
      </c>
      <c r="L6114" t="str">
        <f>TEXT(Table1[[#This Row],[Patient Admission Date]],"mmm")</f>
        <v>Jan</v>
      </c>
      <c r="M6114" t="str">
        <f>TEXT(Table1[[#This Row],[Patient Admission Date]],"ddd")</f>
        <v>Thu</v>
      </c>
      <c r="N6114" t="str">
        <f>TEXT(INT(HOUR(Table1[[#This Row],[Patient Admission Date]])/3)*3,"00")&amp;"-"&amp;TEXT(INT(HOUR(Table1[[#This Row],[Patient Admission Date]])/3)*3+3,"00")</f>
        <v>18-21</v>
      </c>
      <c r="O6114" t="str" cm="1">
        <f t="array" ref="O6114">_xlfn.IFS(Table1[[#This Row],[Patient Age]]&lt;=14,"0-14",Table1[[#This Row],[Patient Age]]&lt;=29,"15-29",Table1[[#This Row],[Patient Age]]&lt;=44,"30-44",Table1[[#This Row],[Patient Age]]&lt;=59,"45-59",Table1[[#This Row],[Patient Age]]&lt;=74,"60-74",TRUE,"75+")</f>
        <v>30-44</v>
      </c>
      <c r="P6114" t="str" cm="1">
        <f t="array" ref="P6114">_xlfn.IFS(Table1[[#This Row],[Patient Waittime]]&lt;=15,"0-15",Table1[[#This Row],[Patient Waittime]]&lt;=30,"16-30",Table1[[#This Row],[Patient Waittime]]&lt;=45,"31-45",Table1[[#This Row],[Patient Waittime]]&lt;=60,"46-60",TRUE,"60+")</f>
        <v>31-45</v>
      </c>
      <c r="Q6114">
        <f>--(Table1[[#This Row],[Patient Waittime]]&lt;=30)</f>
        <v>0</v>
      </c>
      <c r="R6114">
        <f>--Table1[[#This Row],[Patient Admission Flag]]</f>
        <v>1</v>
      </c>
      <c r="S6114">
        <f>--AND(Table1[[#This Row],[WithinTarget]]=1,Table1[[#This Row],[Patient Satisfaction Score]]&gt;=7)</f>
        <v>0</v>
      </c>
      <c r="T6114" t="str">
        <f>IF(LEFT(Table1[[#This Row],[Patient Gender]],1)="F","Female","Male")</f>
        <v>Female</v>
      </c>
    </row>
    <row r="6115" spans="1:20" x14ac:dyDescent="0.3">
      <c r="A6115" t="s">
        <v>6219</v>
      </c>
      <c r="B6115" s="1">
        <v>45583.6875</v>
      </c>
      <c r="C6115" t="s">
        <v>13</v>
      </c>
      <c r="D6115">
        <v>21</v>
      </c>
      <c r="E6115" t="s">
        <v>21</v>
      </c>
      <c r="F6115" t="s">
        <v>11</v>
      </c>
      <c r="G6115" t="b">
        <v>1</v>
      </c>
      <c r="I6115">
        <v>12</v>
      </c>
      <c r="J6115" t="b">
        <v>1</v>
      </c>
      <c r="K6115">
        <f>YEAR(Table1[[#This Row],[Patient Admission Date]])</f>
        <v>2024</v>
      </c>
      <c r="L6115" t="str">
        <f>TEXT(Table1[[#This Row],[Patient Admission Date]],"mmm")</f>
        <v>Oct</v>
      </c>
      <c r="M6115" t="str">
        <f>TEXT(Table1[[#This Row],[Patient Admission Date]],"ddd")</f>
        <v>Fri</v>
      </c>
      <c r="N6115" t="str">
        <f>TEXT(INT(HOUR(Table1[[#This Row],[Patient Admission Date]])/3)*3,"00")&amp;"-"&amp;TEXT(INT(HOUR(Table1[[#This Row],[Patient Admission Date]])/3)*3+3,"00")</f>
        <v>15-18</v>
      </c>
      <c r="O6115" t="str" cm="1">
        <f t="array" ref="O6115">_xlfn.IFS(Table1[[#This Row],[Patient Age]]&lt;=14,"0-14",Table1[[#This Row],[Patient Age]]&lt;=29,"15-29",Table1[[#This Row],[Patient Age]]&lt;=44,"30-44",Table1[[#This Row],[Patient Age]]&lt;=59,"45-59",Table1[[#This Row],[Patient Age]]&lt;=74,"60-74",TRUE,"75+")</f>
        <v>15-29</v>
      </c>
      <c r="P6115" t="str" cm="1">
        <f t="array" ref="P6115">_xlfn.IFS(Table1[[#This Row],[Patient Waittime]]&lt;=15,"0-15",Table1[[#This Row],[Patient Waittime]]&lt;=30,"16-30",Table1[[#This Row],[Patient Waittime]]&lt;=45,"31-45",Table1[[#This Row],[Patient Waittime]]&lt;=60,"46-60",TRUE,"60+")</f>
        <v>0-15</v>
      </c>
      <c r="Q6115">
        <f>--(Table1[[#This Row],[Patient Waittime]]&lt;=30)</f>
        <v>1</v>
      </c>
      <c r="R6115">
        <f>--Table1[[#This Row],[Patient Admission Flag]]</f>
        <v>1</v>
      </c>
      <c r="S6115">
        <f>--AND(Table1[[#This Row],[WithinTarget]]=1,Table1[[#This Row],[Patient Satisfaction Score]]&gt;=7)</f>
        <v>0</v>
      </c>
      <c r="T6115" t="str">
        <f>IF(LEFT(Table1[[#This Row],[Patient Gender]],1)="F","Female","Male")</f>
        <v>Female</v>
      </c>
    </row>
    <row r="6116" spans="1:20" x14ac:dyDescent="0.3">
      <c r="A6116" t="s">
        <v>6220</v>
      </c>
      <c r="B6116" s="1">
        <v>45086.459722222222</v>
      </c>
      <c r="C6116" t="s">
        <v>13</v>
      </c>
      <c r="D6116">
        <v>59</v>
      </c>
      <c r="E6116" t="s">
        <v>21</v>
      </c>
      <c r="F6116" t="s">
        <v>11</v>
      </c>
      <c r="G6116" t="b">
        <v>1</v>
      </c>
      <c r="I6116">
        <v>27</v>
      </c>
      <c r="J6116" t="b">
        <v>1</v>
      </c>
      <c r="K6116">
        <f>YEAR(Table1[[#This Row],[Patient Admission Date]])</f>
        <v>2023</v>
      </c>
      <c r="L6116" t="str">
        <f>TEXT(Table1[[#This Row],[Patient Admission Date]],"mmm")</f>
        <v>Jun</v>
      </c>
      <c r="M6116" t="str">
        <f>TEXT(Table1[[#This Row],[Patient Admission Date]],"ddd")</f>
        <v>Fri</v>
      </c>
      <c r="N6116" t="str">
        <f>TEXT(INT(HOUR(Table1[[#This Row],[Patient Admission Date]])/3)*3,"00")&amp;"-"&amp;TEXT(INT(HOUR(Table1[[#This Row],[Patient Admission Date]])/3)*3+3,"00")</f>
        <v>09-12</v>
      </c>
      <c r="O6116" t="str" cm="1">
        <f t="array" ref="O6116">_xlfn.IFS(Table1[[#This Row],[Patient Age]]&lt;=14,"0-14",Table1[[#This Row],[Patient Age]]&lt;=29,"15-29",Table1[[#This Row],[Patient Age]]&lt;=44,"30-44",Table1[[#This Row],[Patient Age]]&lt;=59,"45-59",Table1[[#This Row],[Patient Age]]&lt;=74,"60-74",TRUE,"75+")</f>
        <v>45-59</v>
      </c>
      <c r="P6116" t="str" cm="1">
        <f t="array" ref="P6116">_xlfn.IFS(Table1[[#This Row],[Patient Waittime]]&lt;=15,"0-15",Table1[[#This Row],[Patient Waittime]]&lt;=30,"16-30",Table1[[#This Row],[Patient Waittime]]&lt;=45,"31-45",Table1[[#This Row],[Patient Waittime]]&lt;=60,"46-60",TRUE,"60+")</f>
        <v>16-30</v>
      </c>
      <c r="Q6116">
        <f>--(Table1[[#This Row],[Patient Waittime]]&lt;=30)</f>
        <v>1</v>
      </c>
      <c r="R6116">
        <f>--Table1[[#This Row],[Patient Admission Flag]]</f>
        <v>1</v>
      </c>
      <c r="S6116">
        <f>--AND(Table1[[#This Row],[WithinTarget]]=1,Table1[[#This Row],[Patient Satisfaction Score]]&gt;=7)</f>
        <v>0</v>
      </c>
      <c r="T6116" t="str">
        <f>IF(LEFT(Table1[[#This Row],[Patient Gender]],1)="F","Female","Male")</f>
        <v>Female</v>
      </c>
    </row>
    <row r="6117" spans="1:20" x14ac:dyDescent="0.3">
      <c r="A6117" t="s">
        <v>6221</v>
      </c>
      <c r="B6117" s="1">
        <v>45255.554861111108</v>
      </c>
      <c r="C6117" t="s">
        <v>13</v>
      </c>
      <c r="D6117">
        <v>17</v>
      </c>
      <c r="E6117" t="s">
        <v>21</v>
      </c>
      <c r="F6117" t="s">
        <v>11</v>
      </c>
      <c r="G6117" t="b">
        <v>1</v>
      </c>
      <c r="I6117">
        <v>32</v>
      </c>
      <c r="J6117" t="b">
        <v>1</v>
      </c>
      <c r="K6117">
        <f>YEAR(Table1[[#This Row],[Patient Admission Date]])</f>
        <v>2023</v>
      </c>
      <c r="L6117" t="str">
        <f>TEXT(Table1[[#This Row],[Patient Admission Date]],"mmm")</f>
        <v>Nov</v>
      </c>
      <c r="M6117" t="str">
        <f>TEXT(Table1[[#This Row],[Patient Admission Date]],"ddd")</f>
        <v>Sat</v>
      </c>
      <c r="N6117" t="str">
        <f>TEXT(INT(HOUR(Table1[[#This Row],[Patient Admission Date]])/3)*3,"00")&amp;"-"&amp;TEXT(INT(HOUR(Table1[[#This Row],[Patient Admission Date]])/3)*3+3,"00")</f>
        <v>12-15</v>
      </c>
      <c r="O6117" t="str" cm="1">
        <f t="array" ref="O6117">_xlfn.IFS(Table1[[#This Row],[Patient Age]]&lt;=14,"0-14",Table1[[#This Row],[Patient Age]]&lt;=29,"15-29",Table1[[#This Row],[Patient Age]]&lt;=44,"30-44",Table1[[#This Row],[Patient Age]]&lt;=59,"45-59",Table1[[#This Row],[Patient Age]]&lt;=74,"60-74",TRUE,"75+")</f>
        <v>15-29</v>
      </c>
      <c r="P6117" t="str" cm="1">
        <f t="array" ref="P6117">_xlfn.IFS(Table1[[#This Row],[Patient Waittime]]&lt;=15,"0-15",Table1[[#This Row],[Patient Waittime]]&lt;=30,"16-30",Table1[[#This Row],[Patient Waittime]]&lt;=45,"31-45",Table1[[#This Row],[Patient Waittime]]&lt;=60,"46-60",TRUE,"60+")</f>
        <v>31-45</v>
      </c>
      <c r="Q6117">
        <f>--(Table1[[#This Row],[Patient Waittime]]&lt;=30)</f>
        <v>0</v>
      </c>
      <c r="R6117">
        <f>--Table1[[#This Row],[Patient Admission Flag]]</f>
        <v>1</v>
      </c>
      <c r="S6117">
        <f>--AND(Table1[[#This Row],[WithinTarget]]=1,Table1[[#This Row],[Patient Satisfaction Score]]&gt;=7)</f>
        <v>0</v>
      </c>
      <c r="T6117" t="str">
        <f>IF(LEFT(Table1[[#This Row],[Patient Gender]],1)="F","Female","Male")</f>
        <v>Female</v>
      </c>
    </row>
    <row r="6118" spans="1:20" x14ac:dyDescent="0.3">
      <c r="A6118" t="s">
        <v>6222</v>
      </c>
      <c r="B6118" s="1">
        <v>45441.462500000001</v>
      </c>
      <c r="C6118" t="s">
        <v>13</v>
      </c>
      <c r="D6118">
        <v>20</v>
      </c>
      <c r="E6118" t="s">
        <v>21</v>
      </c>
      <c r="F6118" t="s">
        <v>11</v>
      </c>
      <c r="G6118" t="b">
        <v>1</v>
      </c>
      <c r="I6118">
        <v>37</v>
      </c>
      <c r="J6118" t="b">
        <v>1</v>
      </c>
      <c r="K6118">
        <f>YEAR(Table1[[#This Row],[Patient Admission Date]])</f>
        <v>2024</v>
      </c>
      <c r="L6118" t="str">
        <f>TEXT(Table1[[#This Row],[Patient Admission Date]],"mmm")</f>
        <v>May</v>
      </c>
      <c r="M6118" t="str">
        <f>TEXT(Table1[[#This Row],[Patient Admission Date]],"ddd")</f>
        <v>Wed</v>
      </c>
      <c r="N6118" t="str">
        <f>TEXT(INT(HOUR(Table1[[#This Row],[Patient Admission Date]])/3)*3,"00")&amp;"-"&amp;TEXT(INT(HOUR(Table1[[#This Row],[Patient Admission Date]])/3)*3+3,"00")</f>
        <v>09-12</v>
      </c>
      <c r="O6118" t="str" cm="1">
        <f t="array" ref="O6118">_xlfn.IFS(Table1[[#This Row],[Patient Age]]&lt;=14,"0-14",Table1[[#This Row],[Patient Age]]&lt;=29,"15-29",Table1[[#This Row],[Patient Age]]&lt;=44,"30-44",Table1[[#This Row],[Patient Age]]&lt;=59,"45-59",Table1[[#This Row],[Patient Age]]&lt;=74,"60-74",TRUE,"75+")</f>
        <v>15-29</v>
      </c>
      <c r="P6118" t="str" cm="1">
        <f t="array" ref="P6118">_xlfn.IFS(Table1[[#This Row],[Patient Waittime]]&lt;=15,"0-15",Table1[[#This Row],[Patient Waittime]]&lt;=30,"16-30",Table1[[#This Row],[Patient Waittime]]&lt;=45,"31-45",Table1[[#This Row],[Patient Waittime]]&lt;=60,"46-60",TRUE,"60+")</f>
        <v>31-45</v>
      </c>
      <c r="Q6118">
        <f>--(Table1[[#This Row],[Patient Waittime]]&lt;=30)</f>
        <v>0</v>
      </c>
      <c r="R6118">
        <f>--Table1[[#This Row],[Patient Admission Flag]]</f>
        <v>1</v>
      </c>
      <c r="S6118">
        <f>--AND(Table1[[#This Row],[WithinTarget]]=1,Table1[[#This Row],[Patient Satisfaction Score]]&gt;=7)</f>
        <v>0</v>
      </c>
      <c r="T6118" t="str">
        <f>IF(LEFT(Table1[[#This Row],[Patient Gender]],1)="F","Female","Male")</f>
        <v>Female</v>
      </c>
    </row>
    <row r="6119" spans="1:20" x14ac:dyDescent="0.3">
      <c r="A6119" t="s">
        <v>6223</v>
      </c>
      <c r="B6119" s="1">
        <v>45024.523611111108</v>
      </c>
      <c r="C6119" t="s">
        <v>13</v>
      </c>
      <c r="D6119">
        <v>73</v>
      </c>
      <c r="E6119" t="s">
        <v>21</v>
      </c>
      <c r="F6119" t="s">
        <v>11</v>
      </c>
      <c r="G6119" t="b">
        <v>1</v>
      </c>
      <c r="I6119">
        <v>40</v>
      </c>
      <c r="J6119" t="b">
        <v>1</v>
      </c>
      <c r="K6119">
        <f>YEAR(Table1[[#This Row],[Patient Admission Date]])</f>
        <v>2023</v>
      </c>
      <c r="L6119" t="str">
        <f>TEXT(Table1[[#This Row],[Patient Admission Date]],"mmm")</f>
        <v>Apr</v>
      </c>
      <c r="M6119" t="str">
        <f>TEXT(Table1[[#This Row],[Patient Admission Date]],"ddd")</f>
        <v>Sat</v>
      </c>
      <c r="N6119" t="str">
        <f>TEXT(INT(HOUR(Table1[[#This Row],[Patient Admission Date]])/3)*3,"00")&amp;"-"&amp;TEXT(INT(HOUR(Table1[[#This Row],[Patient Admission Date]])/3)*3+3,"00")</f>
        <v>12-15</v>
      </c>
      <c r="O6119" t="str" cm="1">
        <f t="array" ref="O6119">_xlfn.IFS(Table1[[#This Row],[Patient Age]]&lt;=14,"0-14",Table1[[#This Row],[Patient Age]]&lt;=29,"15-29",Table1[[#This Row],[Patient Age]]&lt;=44,"30-44",Table1[[#This Row],[Patient Age]]&lt;=59,"45-59",Table1[[#This Row],[Patient Age]]&lt;=74,"60-74",TRUE,"75+")</f>
        <v>60-74</v>
      </c>
      <c r="P6119" t="str" cm="1">
        <f t="array" ref="P6119">_xlfn.IFS(Table1[[#This Row],[Patient Waittime]]&lt;=15,"0-15",Table1[[#This Row],[Patient Waittime]]&lt;=30,"16-30",Table1[[#This Row],[Patient Waittime]]&lt;=45,"31-45",Table1[[#This Row],[Patient Waittime]]&lt;=60,"46-60",TRUE,"60+")</f>
        <v>31-45</v>
      </c>
      <c r="Q6119">
        <f>--(Table1[[#This Row],[Patient Waittime]]&lt;=30)</f>
        <v>0</v>
      </c>
      <c r="R6119">
        <f>--Table1[[#This Row],[Patient Admission Flag]]</f>
        <v>1</v>
      </c>
      <c r="S6119">
        <f>--AND(Table1[[#This Row],[WithinTarget]]=1,Table1[[#This Row],[Patient Satisfaction Score]]&gt;=7)</f>
        <v>0</v>
      </c>
      <c r="T6119" t="str">
        <f>IF(LEFT(Table1[[#This Row],[Patient Gender]],1)="F","Female","Male")</f>
        <v>Female</v>
      </c>
    </row>
    <row r="6120" spans="1:20" x14ac:dyDescent="0.3">
      <c r="A6120" t="s">
        <v>6224</v>
      </c>
      <c r="B6120" s="1">
        <v>45168.827777777777</v>
      </c>
      <c r="C6120" t="s">
        <v>13</v>
      </c>
      <c r="D6120">
        <v>47</v>
      </c>
      <c r="E6120" t="s">
        <v>21</v>
      </c>
      <c r="F6120" t="s">
        <v>11</v>
      </c>
      <c r="G6120" t="b">
        <v>1</v>
      </c>
      <c r="I6120">
        <v>56</v>
      </c>
      <c r="J6120" t="b">
        <v>1</v>
      </c>
      <c r="K6120">
        <f>YEAR(Table1[[#This Row],[Patient Admission Date]])</f>
        <v>2023</v>
      </c>
      <c r="L6120" t="str">
        <f>TEXT(Table1[[#This Row],[Patient Admission Date]],"mmm")</f>
        <v>Aug</v>
      </c>
      <c r="M6120" t="str">
        <f>TEXT(Table1[[#This Row],[Patient Admission Date]],"ddd")</f>
        <v>Wed</v>
      </c>
      <c r="N6120" t="str">
        <f>TEXT(INT(HOUR(Table1[[#This Row],[Patient Admission Date]])/3)*3,"00")&amp;"-"&amp;TEXT(INT(HOUR(Table1[[#This Row],[Patient Admission Date]])/3)*3+3,"00")</f>
        <v>18-21</v>
      </c>
      <c r="O6120" t="str" cm="1">
        <f t="array" ref="O6120">_xlfn.IFS(Table1[[#This Row],[Patient Age]]&lt;=14,"0-14",Table1[[#This Row],[Patient Age]]&lt;=29,"15-29",Table1[[#This Row],[Patient Age]]&lt;=44,"30-44",Table1[[#This Row],[Patient Age]]&lt;=59,"45-59",Table1[[#This Row],[Patient Age]]&lt;=74,"60-74",TRUE,"75+")</f>
        <v>45-59</v>
      </c>
      <c r="P6120" t="str" cm="1">
        <f t="array" ref="P6120">_xlfn.IFS(Table1[[#This Row],[Patient Waittime]]&lt;=15,"0-15",Table1[[#This Row],[Patient Waittime]]&lt;=30,"16-30",Table1[[#This Row],[Patient Waittime]]&lt;=45,"31-45",Table1[[#This Row],[Patient Waittime]]&lt;=60,"46-60",TRUE,"60+")</f>
        <v>46-60</v>
      </c>
      <c r="Q6120">
        <f>--(Table1[[#This Row],[Patient Waittime]]&lt;=30)</f>
        <v>0</v>
      </c>
      <c r="R6120">
        <f>--Table1[[#This Row],[Patient Admission Flag]]</f>
        <v>1</v>
      </c>
      <c r="S6120">
        <f>--AND(Table1[[#This Row],[WithinTarget]]=1,Table1[[#This Row],[Patient Satisfaction Score]]&gt;=7)</f>
        <v>0</v>
      </c>
      <c r="T6120" t="str">
        <f>IF(LEFT(Table1[[#This Row],[Patient Gender]],1)="F","Female","Male")</f>
        <v>Female</v>
      </c>
    </row>
    <row r="6121" spans="1:20" x14ac:dyDescent="0.3">
      <c r="A6121" t="s">
        <v>6225</v>
      </c>
      <c r="B6121" s="1">
        <v>45308.702777777777</v>
      </c>
      <c r="C6121" t="s">
        <v>13</v>
      </c>
      <c r="D6121">
        <v>69</v>
      </c>
      <c r="E6121" t="s">
        <v>21</v>
      </c>
      <c r="F6121" t="s">
        <v>11</v>
      </c>
      <c r="G6121" t="b">
        <v>1</v>
      </c>
      <c r="I6121">
        <v>31</v>
      </c>
      <c r="J6121" t="b">
        <v>1</v>
      </c>
      <c r="K6121">
        <f>YEAR(Table1[[#This Row],[Patient Admission Date]])</f>
        <v>2024</v>
      </c>
      <c r="L6121" t="str">
        <f>TEXT(Table1[[#This Row],[Patient Admission Date]],"mmm")</f>
        <v>Jan</v>
      </c>
      <c r="M6121" t="str">
        <f>TEXT(Table1[[#This Row],[Patient Admission Date]],"ddd")</f>
        <v>Wed</v>
      </c>
      <c r="N6121" t="str">
        <f>TEXT(INT(HOUR(Table1[[#This Row],[Patient Admission Date]])/3)*3,"00")&amp;"-"&amp;TEXT(INT(HOUR(Table1[[#This Row],[Patient Admission Date]])/3)*3+3,"00")</f>
        <v>15-18</v>
      </c>
      <c r="O6121" t="str" cm="1">
        <f t="array" ref="O6121">_xlfn.IFS(Table1[[#This Row],[Patient Age]]&lt;=14,"0-14",Table1[[#This Row],[Patient Age]]&lt;=29,"15-29",Table1[[#This Row],[Patient Age]]&lt;=44,"30-44",Table1[[#This Row],[Patient Age]]&lt;=59,"45-59",Table1[[#This Row],[Patient Age]]&lt;=74,"60-74",TRUE,"75+")</f>
        <v>60-74</v>
      </c>
      <c r="P6121" t="str" cm="1">
        <f t="array" ref="P6121">_xlfn.IFS(Table1[[#This Row],[Patient Waittime]]&lt;=15,"0-15",Table1[[#This Row],[Patient Waittime]]&lt;=30,"16-30",Table1[[#This Row],[Patient Waittime]]&lt;=45,"31-45",Table1[[#This Row],[Patient Waittime]]&lt;=60,"46-60",TRUE,"60+")</f>
        <v>31-45</v>
      </c>
      <c r="Q6121">
        <f>--(Table1[[#This Row],[Patient Waittime]]&lt;=30)</f>
        <v>0</v>
      </c>
      <c r="R6121">
        <f>--Table1[[#This Row],[Patient Admission Flag]]</f>
        <v>1</v>
      </c>
      <c r="S6121">
        <f>--AND(Table1[[#This Row],[WithinTarget]]=1,Table1[[#This Row],[Patient Satisfaction Score]]&gt;=7)</f>
        <v>0</v>
      </c>
      <c r="T6121" t="str">
        <f>IF(LEFT(Table1[[#This Row],[Patient Gender]],1)="F","Female","Male")</f>
        <v>Female</v>
      </c>
    </row>
    <row r="6122" spans="1:20" x14ac:dyDescent="0.3">
      <c r="A6122" t="s">
        <v>6226</v>
      </c>
      <c r="B6122" s="1">
        <v>45027.035416666666</v>
      </c>
      <c r="C6122" t="s">
        <v>13</v>
      </c>
      <c r="D6122">
        <v>73</v>
      </c>
      <c r="E6122" t="s">
        <v>21</v>
      </c>
      <c r="F6122" t="s">
        <v>11</v>
      </c>
      <c r="G6122" t="b">
        <v>1</v>
      </c>
      <c r="I6122">
        <v>16</v>
      </c>
      <c r="J6122" t="b">
        <v>1</v>
      </c>
      <c r="K6122">
        <f>YEAR(Table1[[#This Row],[Patient Admission Date]])</f>
        <v>2023</v>
      </c>
      <c r="L6122" t="str">
        <f>TEXT(Table1[[#This Row],[Patient Admission Date]],"mmm")</f>
        <v>Apr</v>
      </c>
      <c r="M6122" t="str">
        <f>TEXT(Table1[[#This Row],[Patient Admission Date]],"ddd")</f>
        <v>Tue</v>
      </c>
      <c r="N6122" t="str">
        <f>TEXT(INT(HOUR(Table1[[#This Row],[Patient Admission Date]])/3)*3,"00")&amp;"-"&amp;TEXT(INT(HOUR(Table1[[#This Row],[Patient Admission Date]])/3)*3+3,"00")</f>
        <v>00-03</v>
      </c>
      <c r="O6122" t="str" cm="1">
        <f t="array" ref="O6122">_xlfn.IFS(Table1[[#This Row],[Patient Age]]&lt;=14,"0-14",Table1[[#This Row],[Patient Age]]&lt;=29,"15-29",Table1[[#This Row],[Patient Age]]&lt;=44,"30-44",Table1[[#This Row],[Patient Age]]&lt;=59,"45-59",Table1[[#This Row],[Patient Age]]&lt;=74,"60-74",TRUE,"75+")</f>
        <v>60-74</v>
      </c>
      <c r="P6122" t="str" cm="1">
        <f t="array" ref="P6122">_xlfn.IFS(Table1[[#This Row],[Patient Waittime]]&lt;=15,"0-15",Table1[[#This Row],[Patient Waittime]]&lt;=30,"16-30",Table1[[#This Row],[Patient Waittime]]&lt;=45,"31-45",Table1[[#This Row],[Patient Waittime]]&lt;=60,"46-60",TRUE,"60+")</f>
        <v>16-30</v>
      </c>
      <c r="Q6122">
        <f>--(Table1[[#This Row],[Patient Waittime]]&lt;=30)</f>
        <v>1</v>
      </c>
      <c r="R6122">
        <f>--Table1[[#This Row],[Patient Admission Flag]]</f>
        <v>1</v>
      </c>
      <c r="S6122">
        <f>--AND(Table1[[#This Row],[WithinTarget]]=1,Table1[[#This Row],[Patient Satisfaction Score]]&gt;=7)</f>
        <v>0</v>
      </c>
      <c r="T6122" t="str">
        <f>IF(LEFT(Table1[[#This Row],[Patient Gender]],1)="F","Female","Male")</f>
        <v>Female</v>
      </c>
    </row>
    <row r="6123" spans="1:20" x14ac:dyDescent="0.3">
      <c r="A6123" t="s">
        <v>6227</v>
      </c>
      <c r="B6123" s="1">
        <v>45288.472222222219</v>
      </c>
      <c r="C6123" t="s">
        <v>13</v>
      </c>
      <c r="D6123">
        <v>21</v>
      </c>
      <c r="E6123" t="s">
        <v>21</v>
      </c>
      <c r="F6123" t="s">
        <v>11</v>
      </c>
      <c r="G6123" t="b">
        <v>1</v>
      </c>
      <c r="I6123">
        <v>49</v>
      </c>
      <c r="J6123" t="b">
        <v>1</v>
      </c>
      <c r="K6123">
        <f>YEAR(Table1[[#This Row],[Patient Admission Date]])</f>
        <v>2023</v>
      </c>
      <c r="L6123" t="str">
        <f>TEXT(Table1[[#This Row],[Patient Admission Date]],"mmm")</f>
        <v>Dec</v>
      </c>
      <c r="M6123" t="str">
        <f>TEXT(Table1[[#This Row],[Patient Admission Date]],"ddd")</f>
        <v>Thu</v>
      </c>
      <c r="N6123" t="str">
        <f>TEXT(INT(HOUR(Table1[[#This Row],[Patient Admission Date]])/3)*3,"00")&amp;"-"&amp;TEXT(INT(HOUR(Table1[[#This Row],[Patient Admission Date]])/3)*3+3,"00")</f>
        <v>09-12</v>
      </c>
      <c r="O6123" t="str" cm="1">
        <f t="array" ref="O6123">_xlfn.IFS(Table1[[#This Row],[Patient Age]]&lt;=14,"0-14",Table1[[#This Row],[Patient Age]]&lt;=29,"15-29",Table1[[#This Row],[Patient Age]]&lt;=44,"30-44",Table1[[#This Row],[Patient Age]]&lt;=59,"45-59",Table1[[#This Row],[Patient Age]]&lt;=74,"60-74",TRUE,"75+")</f>
        <v>15-29</v>
      </c>
      <c r="P6123" t="str" cm="1">
        <f t="array" ref="P6123">_xlfn.IFS(Table1[[#This Row],[Patient Waittime]]&lt;=15,"0-15",Table1[[#This Row],[Patient Waittime]]&lt;=30,"16-30",Table1[[#This Row],[Patient Waittime]]&lt;=45,"31-45",Table1[[#This Row],[Patient Waittime]]&lt;=60,"46-60",TRUE,"60+")</f>
        <v>46-60</v>
      </c>
      <c r="Q6123">
        <f>--(Table1[[#This Row],[Patient Waittime]]&lt;=30)</f>
        <v>0</v>
      </c>
      <c r="R6123">
        <f>--Table1[[#This Row],[Patient Admission Flag]]</f>
        <v>1</v>
      </c>
      <c r="S6123">
        <f>--AND(Table1[[#This Row],[WithinTarget]]=1,Table1[[#This Row],[Patient Satisfaction Score]]&gt;=7)</f>
        <v>0</v>
      </c>
      <c r="T6123" t="str">
        <f>IF(LEFT(Table1[[#This Row],[Patient Gender]],1)="F","Female","Male")</f>
        <v>Female</v>
      </c>
    </row>
    <row r="6124" spans="1:20" x14ac:dyDescent="0.3">
      <c r="A6124" t="s">
        <v>6228</v>
      </c>
      <c r="B6124" s="1">
        <v>45324.998611111114</v>
      </c>
      <c r="C6124" t="s">
        <v>13</v>
      </c>
      <c r="D6124">
        <v>24</v>
      </c>
      <c r="E6124" t="s">
        <v>21</v>
      </c>
      <c r="F6124" t="s">
        <v>11</v>
      </c>
      <c r="G6124" t="b">
        <v>1</v>
      </c>
      <c r="I6124">
        <v>37</v>
      </c>
      <c r="J6124" t="b">
        <v>1</v>
      </c>
      <c r="K6124">
        <f>YEAR(Table1[[#This Row],[Patient Admission Date]])</f>
        <v>2024</v>
      </c>
      <c r="L6124" t="str">
        <f>TEXT(Table1[[#This Row],[Patient Admission Date]],"mmm")</f>
        <v>Feb</v>
      </c>
      <c r="M6124" t="str">
        <f>TEXT(Table1[[#This Row],[Patient Admission Date]],"ddd")</f>
        <v>Fri</v>
      </c>
      <c r="N6124" t="str">
        <f>TEXT(INT(HOUR(Table1[[#This Row],[Patient Admission Date]])/3)*3,"00")&amp;"-"&amp;TEXT(INT(HOUR(Table1[[#This Row],[Patient Admission Date]])/3)*3+3,"00")</f>
        <v>21-24</v>
      </c>
      <c r="O6124" t="str" cm="1">
        <f t="array" ref="O6124">_xlfn.IFS(Table1[[#This Row],[Patient Age]]&lt;=14,"0-14",Table1[[#This Row],[Patient Age]]&lt;=29,"15-29",Table1[[#This Row],[Patient Age]]&lt;=44,"30-44",Table1[[#This Row],[Patient Age]]&lt;=59,"45-59",Table1[[#This Row],[Patient Age]]&lt;=74,"60-74",TRUE,"75+")</f>
        <v>15-29</v>
      </c>
      <c r="P6124" t="str" cm="1">
        <f t="array" ref="P6124">_xlfn.IFS(Table1[[#This Row],[Patient Waittime]]&lt;=15,"0-15",Table1[[#This Row],[Patient Waittime]]&lt;=30,"16-30",Table1[[#This Row],[Patient Waittime]]&lt;=45,"31-45",Table1[[#This Row],[Patient Waittime]]&lt;=60,"46-60",TRUE,"60+")</f>
        <v>31-45</v>
      </c>
      <c r="Q6124">
        <f>--(Table1[[#This Row],[Patient Waittime]]&lt;=30)</f>
        <v>0</v>
      </c>
      <c r="R6124">
        <f>--Table1[[#This Row],[Patient Admission Flag]]</f>
        <v>1</v>
      </c>
      <c r="S6124">
        <f>--AND(Table1[[#This Row],[WithinTarget]]=1,Table1[[#This Row],[Patient Satisfaction Score]]&gt;=7)</f>
        <v>0</v>
      </c>
      <c r="T6124" t="str">
        <f>IF(LEFT(Table1[[#This Row],[Patient Gender]],1)="F","Female","Male")</f>
        <v>Female</v>
      </c>
    </row>
    <row r="6125" spans="1:20" x14ac:dyDescent="0.3">
      <c r="A6125" t="s">
        <v>6229</v>
      </c>
      <c r="B6125" s="1">
        <v>45550.529166666667</v>
      </c>
      <c r="C6125" t="s">
        <v>13</v>
      </c>
      <c r="D6125">
        <v>16</v>
      </c>
      <c r="E6125" t="s">
        <v>21</v>
      </c>
      <c r="F6125" t="s">
        <v>11</v>
      </c>
      <c r="G6125" t="b">
        <v>1</v>
      </c>
      <c r="I6125">
        <v>16</v>
      </c>
      <c r="J6125" t="b">
        <v>1</v>
      </c>
      <c r="K6125">
        <f>YEAR(Table1[[#This Row],[Patient Admission Date]])</f>
        <v>2024</v>
      </c>
      <c r="L6125" t="str">
        <f>TEXT(Table1[[#This Row],[Patient Admission Date]],"mmm")</f>
        <v>Sep</v>
      </c>
      <c r="M6125" t="str">
        <f>TEXT(Table1[[#This Row],[Patient Admission Date]],"ddd")</f>
        <v>Sun</v>
      </c>
      <c r="N6125" t="str">
        <f>TEXT(INT(HOUR(Table1[[#This Row],[Patient Admission Date]])/3)*3,"00")&amp;"-"&amp;TEXT(INT(HOUR(Table1[[#This Row],[Patient Admission Date]])/3)*3+3,"00")</f>
        <v>12-15</v>
      </c>
      <c r="O6125" t="str" cm="1">
        <f t="array" ref="O6125">_xlfn.IFS(Table1[[#This Row],[Patient Age]]&lt;=14,"0-14",Table1[[#This Row],[Patient Age]]&lt;=29,"15-29",Table1[[#This Row],[Patient Age]]&lt;=44,"30-44",Table1[[#This Row],[Patient Age]]&lt;=59,"45-59",Table1[[#This Row],[Patient Age]]&lt;=74,"60-74",TRUE,"75+")</f>
        <v>15-29</v>
      </c>
      <c r="P6125" t="str" cm="1">
        <f t="array" ref="P6125">_xlfn.IFS(Table1[[#This Row],[Patient Waittime]]&lt;=15,"0-15",Table1[[#This Row],[Patient Waittime]]&lt;=30,"16-30",Table1[[#This Row],[Patient Waittime]]&lt;=45,"31-45",Table1[[#This Row],[Patient Waittime]]&lt;=60,"46-60",TRUE,"60+")</f>
        <v>16-30</v>
      </c>
      <c r="Q6125">
        <f>--(Table1[[#This Row],[Patient Waittime]]&lt;=30)</f>
        <v>1</v>
      </c>
      <c r="R6125">
        <f>--Table1[[#This Row],[Patient Admission Flag]]</f>
        <v>1</v>
      </c>
      <c r="S6125">
        <f>--AND(Table1[[#This Row],[WithinTarget]]=1,Table1[[#This Row],[Patient Satisfaction Score]]&gt;=7)</f>
        <v>0</v>
      </c>
      <c r="T6125" t="str">
        <f>IF(LEFT(Table1[[#This Row],[Patient Gender]],1)="F","Female","Male")</f>
        <v>Female</v>
      </c>
    </row>
    <row r="6126" spans="1:20" x14ac:dyDescent="0.3">
      <c r="A6126" t="s">
        <v>6230</v>
      </c>
      <c r="B6126" s="1">
        <v>45431.691666666666</v>
      </c>
      <c r="C6126" t="s">
        <v>13</v>
      </c>
      <c r="D6126">
        <v>54</v>
      </c>
      <c r="E6126" t="s">
        <v>21</v>
      </c>
      <c r="F6126" t="s">
        <v>11</v>
      </c>
      <c r="G6126" t="b">
        <v>1</v>
      </c>
      <c r="I6126">
        <v>34</v>
      </c>
      <c r="J6126" t="b">
        <v>1</v>
      </c>
      <c r="K6126">
        <f>YEAR(Table1[[#This Row],[Patient Admission Date]])</f>
        <v>2024</v>
      </c>
      <c r="L6126" t="str">
        <f>TEXT(Table1[[#This Row],[Patient Admission Date]],"mmm")</f>
        <v>May</v>
      </c>
      <c r="M6126" t="str">
        <f>TEXT(Table1[[#This Row],[Patient Admission Date]],"ddd")</f>
        <v>Sun</v>
      </c>
      <c r="N6126" t="str">
        <f>TEXT(INT(HOUR(Table1[[#This Row],[Patient Admission Date]])/3)*3,"00")&amp;"-"&amp;TEXT(INT(HOUR(Table1[[#This Row],[Patient Admission Date]])/3)*3+3,"00")</f>
        <v>15-18</v>
      </c>
      <c r="O6126" t="str" cm="1">
        <f t="array" ref="O6126">_xlfn.IFS(Table1[[#This Row],[Patient Age]]&lt;=14,"0-14",Table1[[#This Row],[Patient Age]]&lt;=29,"15-29",Table1[[#This Row],[Patient Age]]&lt;=44,"30-44",Table1[[#This Row],[Patient Age]]&lt;=59,"45-59",Table1[[#This Row],[Patient Age]]&lt;=74,"60-74",TRUE,"75+")</f>
        <v>45-59</v>
      </c>
      <c r="P6126" t="str" cm="1">
        <f t="array" ref="P6126">_xlfn.IFS(Table1[[#This Row],[Patient Waittime]]&lt;=15,"0-15",Table1[[#This Row],[Patient Waittime]]&lt;=30,"16-30",Table1[[#This Row],[Patient Waittime]]&lt;=45,"31-45",Table1[[#This Row],[Patient Waittime]]&lt;=60,"46-60",TRUE,"60+")</f>
        <v>31-45</v>
      </c>
      <c r="Q6126">
        <f>--(Table1[[#This Row],[Patient Waittime]]&lt;=30)</f>
        <v>0</v>
      </c>
      <c r="R6126">
        <f>--Table1[[#This Row],[Patient Admission Flag]]</f>
        <v>1</v>
      </c>
      <c r="S6126">
        <f>--AND(Table1[[#This Row],[WithinTarget]]=1,Table1[[#This Row],[Patient Satisfaction Score]]&gt;=7)</f>
        <v>0</v>
      </c>
      <c r="T6126" t="str">
        <f>IF(LEFT(Table1[[#This Row],[Patient Gender]],1)="F","Female","Male")</f>
        <v>Female</v>
      </c>
    </row>
    <row r="6127" spans="1:20" x14ac:dyDescent="0.3">
      <c r="A6127" t="s">
        <v>6231</v>
      </c>
      <c r="B6127" s="1">
        <v>45348.817361111112</v>
      </c>
      <c r="C6127" t="s">
        <v>13</v>
      </c>
      <c r="D6127">
        <v>50</v>
      </c>
      <c r="E6127" t="s">
        <v>21</v>
      </c>
      <c r="F6127" t="s">
        <v>11</v>
      </c>
      <c r="G6127" t="b">
        <v>1</v>
      </c>
      <c r="I6127">
        <v>60</v>
      </c>
      <c r="J6127" t="b">
        <v>1</v>
      </c>
      <c r="K6127">
        <f>YEAR(Table1[[#This Row],[Patient Admission Date]])</f>
        <v>2024</v>
      </c>
      <c r="L6127" t="str">
        <f>TEXT(Table1[[#This Row],[Patient Admission Date]],"mmm")</f>
        <v>Feb</v>
      </c>
      <c r="M6127" t="str">
        <f>TEXT(Table1[[#This Row],[Patient Admission Date]],"ddd")</f>
        <v>Mon</v>
      </c>
      <c r="N6127" t="str">
        <f>TEXT(INT(HOUR(Table1[[#This Row],[Patient Admission Date]])/3)*3,"00")&amp;"-"&amp;TEXT(INT(HOUR(Table1[[#This Row],[Patient Admission Date]])/3)*3+3,"00")</f>
        <v>18-21</v>
      </c>
      <c r="O6127" t="str" cm="1">
        <f t="array" ref="O6127">_xlfn.IFS(Table1[[#This Row],[Patient Age]]&lt;=14,"0-14",Table1[[#This Row],[Patient Age]]&lt;=29,"15-29",Table1[[#This Row],[Patient Age]]&lt;=44,"30-44",Table1[[#This Row],[Patient Age]]&lt;=59,"45-59",Table1[[#This Row],[Patient Age]]&lt;=74,"60-74",TRUE,"75+")</f>
        <v>45-59</v>
      </c>
      <c r="P6127" t="str" cm="1">
        <f t="array" ref="P6127">_xlfn.IFS(Table1[[#This Row],[Patient Waittime]]&lt;=15,"0-15",Table1[[#This Row],[Patient Waittime]]&lt;=30,"16-30",Table1[[#This Row],[Patient Waittime]]&lt;=45,"31-45",Table1[[#This Row],[Patient Waittime]]&lt;=60,"46-60",TRUE,"60+")</f>
        <v>46-60</v>
      </c>
      <c r="Q6127">
        <f>--(Table1[[#This Row],[Patient Waittime]]&lt;=30)</f>
        <v>0</v>
      </c>
      <c r="R6127">
        <f>--Table1[[#This Row],[Patient Admission Flag]]</f>
        <v>1</v>
      </c>
      <c r="S6127">
        <f>--AND(Table1[[#This Row],[WithinTarget]]=1,Table1[[#This Row],[Patient Satisfaction Score]]&gt;=7)</f>
        <v>0</v>
      </c>
      <c r="T6127" t="str">
        <f>IF(LEFT(Table1[[#This Row],[Patient Gender]],1)="F","Female","Male")</f>
        <v>Female</v>
      </c>
    </row>
    <row r="6128" spans="1:20" x14ac:dyDescent="0.3">
      <c r="A6128" t="s">
        <v>6232</v>
      </c>
      <c r="B6128" s="1">
        <v>45432.115277777775</v>
      </c>
      <c r="C6128" t="s">
        <v>13</v>
      </c>
      <c r="D6128">
        <v>41</v>
      </c>
      <c r="E6128" t="s">
        <v>21</v>
      </c>
      <c r="F6128" t="s">
        <v>11</v>
      </c>
      <c r="G6128" t="b">
        <v>1</v>
      </c>
      <c r="I6128">
        <v>19</v>
      </c>
      <c r="J6128" t="b">
        <v>1</v>
      </c>
      <c r="K6128">
        <f>YEAR(Table1[[#This Row],[Patient Admission Date]])</f>
        <v>2024</v>
      </c>
      <c r="L6128" t="str">
        <f>TEXT(Table1[[#This Row],[Patient Admission Date]],"mmm")</f>
        <v>May</v>
      </c>
      <c r="M6128" t="str">
        <f>TEXT(Table1[[#This Row],[Patient Admission Date]],"ddd")</f>
        <v>Mon</v>
      </c>
      <c r="N6128" t="str">
        <f>TEXT(INT(HOUR(Table1[[#This Row],[Patient Admission Date]])/3)*3,"00")&amp;"-"&amp;TEXT(INT(HOUR(Table1[[#This Row],[Patient Admission Date]])/3)*3+3,"00")</f>
        <v>00-03</v>
      </c>
      <c r="O6128" t="str" cm="1">
        <f t="array" ref="O6128">_xlfn.IFS(Table1[[#This Row],[Patient Age]]&lt;=14,"0-14",Table1[[#This Row],[Patient Age]]&lt;=29,"15-29",Table1[[#This Row],[Patient Age]]&lt;=44,"30-44",Table1[[#This Row],[Patient Age]]&lt;=59,"45-59",Table1[[#This Row],[Patient Age]]&lt;=74,"60-74",TRUE,"75+")</f>
        <v>30-44</v>
      </c>
      <c r="P6128" t="str" cm="1">
        <f t="array" ref="P6128">_xlfn.IFS(Table1[[#This Row],[Patient Waittime]]&lt;=15,"0-15",Table1[[#This Row],[Patient Waittime]]&lt;=30,"16-30",Table1[[#This Row],[Patient Waittime]]&lt;=45,"31-45",Table1[[#This Row],[Patient Waittime]]&lt;=60,"46-60",TRUE,"60+")</f>
        <v>16-30</v>
      </c>
      <c r="Q6128">
        <f>--(Table1[[#This Row],[Patient Waittime]]&lt;=30)</f>
        <v>1</v>
      </c>
      <c r="R6128">
        <f>--Table1[[#This Row],[Patient Admission Flag]]</f>
        <v>1</v>
      </c>
      <c r="S6128">
        <f>--AND(Table1[[#This Row],[WithinTarget]]=1,Table1[[#This Row],[Patient Satisfaction Score]]&gt;=7)</f>
        <v>0</v>
      </c>
      <c r="T6128" t="str">
        <f>IF(LEFT(Table1[[#This Row],[Patient Gender]],1)="F","Female","Male")</f>
        <v>Female</v>
      </c>
    </row>
    <row r="6129" spans="1:20" x14ac:dyDescent="0.3">
      <c r="A6129" t="s">
        <v>6233</v>
      </c>
      <c r="B6129" s="1">
        <v>45471.515972222223</v>
      </c>
      <c r="C6129" t="s">
        <v>13</v>
      </c>
      <c r="D6129">
        <v>9</v>
      </c>
      <c r="E6129" t="s">
        <v>21</v>
      </c>
      <c r="F6129" t="s">
        <v>11</v>
      </c>
      <c r="G6129" t="b">
        <v>1</v>
      </c>
      <c r="I6129">
        <v>10</v>
      </c>
      <c r="J6129" t="b">
        <v>1</v>
      </c>
      <c r="K6129">
        <f>YEAR(Table1[[#This Row],[Patient Admission Date]])</f>
        <v>2024</v>
      </c>
      <c r="L6129" t="str">
        <f>TEXT(Table1[[#This Row],[Patient Admission Date]],"mmm")</f>
        <v>Jun</v>
      </c>
      <c r="M6129" t="str">
        <f>TEXT(Table1[[#This Row],[Patient Admission Date]],"ddd")</f>
        <v>Fri</v>
      </c>
      <c r="N6129" t="str">
        <f>TEXT(INT(HOUR(Table1[[#This Row],[Patient Admission Date]])/3)*3,"00")&amp;"-"&amp;TEXT(INT(HOUR(Table1[[#This Row],[Patient Admission Date]])/3)*3+3,"00")</f>
        <v>12-15</v>
      </c>
      <c r="O6129" t="str" cm="1">
        <f t="array" ref="O6129">_xlfn.IFS(Table1[[#This Row],[Patient Age]]&lt;=14,"0-14",Table1[[#This Row],[Patient Age]]&lt;=29,"15-29",Table1[[#This Row],[Patient Age]]&lt;=44,"30-44",Table1[[#This Row],[Patient Age]]&lt;=59,"45-59",Table1[[#This Row],[Patient Age]]&lt;=74,"60-74",TRUE,"75+")</f>
        <v>0-14</v>
      </c>
      <c r="P6129" t="str" cm="1">
        <f t="array" ref="P6129">_xlfn.IFS(Table1[[#This Row],[Patient Waittime]]&lt;=15,"0-15",Table1[[#This Row],[Patient Waittime]]&lt;=30,"16-30",Table1[[#This Row],[Patient Waittime]]&lt;=45,"31-45",Table1[[#This Row],[Patient Waittime]]&lt;=60,"46-60",TRUE,"60+")</f>
        <v>0-15</v>
      </c>
      <c r="Q6129">
        <f>--(Table1[[#This Row],[Patient Waittime]]&lt;=30)</f>
        <v>1</v>
      </c>
      <c r="R6129">
        <f>--Table1[[#This Row],[Patient Admission Flag]]</f>
        <v>1</v>
      </c>
      <c r="S6129">
        <f>--AND(Table1[[#This Row],[WithinTarget]]=1,Table1[[#This Row],[Patient Satisfaction Score]]&gt;=7)</f>
        <v>0</v>
      </c>
      <c r="T6129" t="str">
        <f>IF(LEFT(Table1[[#This Row],[Patient Gender]],1)="F","Female","Male")</f>
        <v>Female</v>
      </c>
    </row>
    <row r="6130" spans="1:20" x14ac:dyDescent="0.3">
      <c r="A6130" t="s">
        <v>6234</v>
      </c>
      <c r="B6130" s="1">
        <v>45103.702777777777</v>
      </c>
      <c r="C6130" t="s">
        <v>13</v>
      </c>
      <c r="D6130">
        <v>28</v>
      </c>
      <c r="E6130" t="s">
        <v>21</v>
      </c>
      <c r="F6130" t="s">
        <v>11</v>
      </c>
      <c r="G6130" t="b">
        <v>1</v>
      </c>
      <c r="I6130">
        <v>12</v>
      </c>
      <c r="J6130" t="b">
        <v>1</v>
      </c>
      <c r="K6130">
        <f>YEAR(Table1[[#This Row],[Patient Admission Date]])</f>
        <v>2023</v>
      </c>
      <c r="L6130" t="str">
        <f>TEXT(Table1[[#This Row],[Patient Admission Date]],"mmm")</f>
        <v>Jun</v>
      </c>
      <c r="M6130" t="str">
        <f>TEXT(Table1[[#This Row],[Patient Admission Date]],"ddd")</f>
        <v>Mon</v>
      </c>
      <c r="N6130" t="str">
        <f>TEXT(INT(HOUR(Table1[[#This Row],[Patient Admission Date]])/3)*3,"00")&amp;"-"&amp;TEXT(INT(HOUR(Table1[[#This Row],[Patient Admission Date]])/3)*3+3,"00")</f>
        <v>15-18</v>
      </c>
      <c r="O6130" t="str" cm="1">
        <f t="array" ref="O6130">_xlfn.IFS(Table1[[#This Row],[Patient Age]]&lt;=14,"0-14",Table1[[#This Row],[Patient Age]]&lt;=29,"15-29",Table1[[#This Row],[Patient Age]]&lt;=44,"30-44",Table1[[#This Row],[Patient Age]]&lt;=59,"45-59",Table1[[#This Row],[Patient Age]]&lt;=74,"60-74",TRUE,"75+")</f>
        <v>15-29</v>
      </c>
      <c r="P6130" t="str" cm="1">
        <f t="array" ref="P6130">_xlfn.IFS(Table1[[#This Row],[Patient Waittime]]&lt;=15,"0-15",Table1[[#This Row],[Patient Waittime]]&lt;=30,"16-30",Table1[[#This Row],[Patient Waittime]]&lt;=45,"31-45",Table1[[#This Row],[Patient Waittime]]&lt;=60,"46-60",TRUE,"60+")</f>
        <v>0-15</v>
      </c>
      <c r="Q6130">
        <f>--(Table1[[#This Row],[Patient Waittime]]&lt;=30)</f>
        <v>1</v>
      </c>
      <c r="R6130">
        <f>--Table1[[#This Row],[Patient Admission Flag]]</f>
        <v>1</v>
      </c>
      <c r="S6130">
        <f>--AND(Table1[[#This Row],[WithinTarget]]=1,Table1[[#This Row],[Patient Satisfaction Score]]&gt;=7)</f>
        <v>0</v>
      </c>
      <c r="T6130" t="str">
        <f>IF(LEFT(Table1[[#This Row],[Patient Gender]],1)="F","Female","Male")</f>
        <v>Female</v>
      </c>
    </row>
    <row r="6131" spans="1:20" x14ac:dyDescent="0.3">
      <c r="A6131" t="s">
        <v>6235</v>
      </c>
      <c r="B6131" s="1">
        <v>45277.709027777775</v>
      </c>
      <c r="C6131" t="s">
        <v>13</v>
      </c>
      <c r="D6131">
        <v>58</v>
      </c>
      <c r="E6131" t="s">
        <v>21</v>
      </c>
      <c r="F6131" t="s">
        <v>11</v>
      </c>
      <c r="G6131" t="b">
        <v>1</v>
      </c>
      <c r="I6131">
        <v>18</v>
      </c>
      <c r="J6131" t="b">
        <v>1</v>
      </c>
      <c r="K6131">
        <f>YEAR(Table1[[#This Row],[Patient Admission Date]])</f>
        <v>2023</v>
      </c>
      <c r="L6131" t="str">
        <f>TEXT(Table1[[#This Row],[Patient Admission Date]],"mmm")</f>
        <v>Dec</v>
      </c>
      <c r="M6131" t="str">
        <f>TEXT(Table1[[#This Row],[Patient Admission Date]],"ddd")</f>
        <v>Sun</v>
      </c>
      <c r="N6131" t="str">
        <f>TEXT(INT(HOUR(Table1[[#This Row],[Patient Admission Date]])/3)*3,"00")&amp;"-"&amp;TEXT(INT(HOUR(Table1[[#This Row],[Patient Admission Date]])/3)*3+3,"00")</f>
        <v>15-18</v>
      </c>
      <c r="O6131" t="str" cm="1">
        <f t="array" ref="O6131">_xlfn.IFS(Table1[[#This Row],[Patient Age]]&lt;=14,"0-14",Table1[[#This Row],[Patient Age]]&lt;=29,"15-29",Table1[[#This Row],[Patient Age]]&lt;=44,"30-44",Table1[[#This Row],[Patient Age]]&lt;=59,"45-59",Table1[[#This Row],[Patient Age]]&lt;=74,"60-74",TRUE,"75+")</f>
        <v>45-59</v>
      </c>
      <c r="P6131" t="str" cm="1">
        <f t="array" ref="P6131">_xlfn.IFS(Table1[[#This Row],[Patient Waittime]]&lt;=15,"0-15",Table1[[#This Row],[Patient Waittime]]&lt;=30,"16-30",Table1[[#This Row],[Patient Waittime]]&lt;=45,"31-45",Table1[[#This Row],[Patient Waittime]]&lt;=60,"46-60",TRUE,"60+")</f>
        <v>16-30</v>
      </c>
      <c r="Q6131">
        <f>--(Table1[[#This Row],[Patient Waittime]]&lt;=30)</f>
        <v>1</v>
      </c>
      <c r="R6131">
        <f>--Table1[[#This Row],[Patient Admission Flag]]</f>
        <v>1</v>
      </c>
      <c r="S6131">
        <f>--AND(Table1[[#This Row],[WithinTarget]]=1,Table1[[#This Row],[Patient Satisfaction Score]]&gt;=7)</f>
        <v>0</v>
      </c>
      <c r="T6131" t="str">
        <f>IF(LEFT(Table1[[#This Row],[Patient Gender]],1)="F","Female","Male")</f>
        <v>Female</v>
      </c>
    </row>
    <row r="6132" spans="1:20" x14ac:dyDescent="0.3">
      <c r="A6132" t="s">
        <v>6236</v>
      </c>
      <c r="B6132" s="1">
        <v>45542.17083333333</v>
      </c>
      <c r="C6132" t="s">
        <v>13</v>
      </c>
      <c r="D6132">
        <v>54</v>
      </c>
      <c r="E6132" t="s">
        <v>21</v>
      </c>
      <c r="F6132" t="s">
        <v>11</v>
      </c>
      <c r="G6132" t="b">
        <v>1</v>
      </c>
      <c r="I6132">
        <v>60</v>
      </c>
      <c r="J6132" t="b">
        <v>1</v>
      </c>
      <c r="K6132">
        <f>YEAR(Table1[[#This Row],[Patient Admission Date]])</f>
        <v>2024</v>
      </c>
      <c r="L6132" t="str">
        <f>TEXT(Table1[[#This Row],[Patient Admission Date]],"mmm")</f>
        <v>Sep</v>
      </c>
      <c r="M6132" t="str">
        <f>TEXT(Table1[[#This Row],[Patient Admission Date]],"ddd")</f>
        <v>Sat</v>
      </c>
      <c r="N6132" t="str">
        <f>TEXT(INT(HOUR(Table1[[#This Row],[Patient Admission Date]])/3)*3,"00")&amp;"-"&amp;TEXT(INT(HOUR(Table1[[#This Row],[Patient Admission Date]])/3)*3+3,"00")</f>
        <v>03-06</v>
      </c>
      <c r="O6132" t="str" cm="1">
        <f t="array" ref="O6132">_xlfn.IFS(Table1[[#This Row],[Patient Age]]&lt;=14,"0-14",Table1[[#This Row],[Patient Age]]&lt;=29,"15-29",Table1[[#This Row],[Patient Age]]&lt;=44,"30-44",Table1[[#This Row],[Patient Age]]&lt;=59,"45-59",Table1[[#This Row],[Patient Age]]&lt;=74,"60-74",TRUE,"75+")</f>
        <v>45-59</v>
      </c>
      <c r="P6132" t="str" cm="1">
        <f t="array" ref="P6132">_xlfn.IFS(Table1[[#This Row],[Patient Waittime]]&lt;=15,"0-15",Table1[[#This Row],[Patient Waittime]]&lt;=30,"16-30",Table1[[#This Row],[Patient Waittime]]&lt;=45,"31-45",Table1[[#This Row],[Patient Waittime]]&lt;=60,"46-60",TRUE,"60+")</f>
        <v>46-60</v>
      </c>
      <c r="Q6132">
        <f>--(Table1[[#This Row],[Patient Waittime]]&lt;=30)</f>
        <v>0</v>
      </c>
      <c r="R6132">
        <f>--Table1[[#This Row],[Patient Admission Flag]]</f>
        <v>1</v>
      </c>
      <c r="S6132">
        <f>--AND(Table1[[#This Row],[WithinTarget]]=1,Table1[[#This Row],[Patient Satisfaction Score]]&gt;=7)</f>
        <v>0</v>
      </c>
      <c r="T6132" t="str">
        <f>IF(LEFT(Table1[[#This Row],[Patient Gender]],1)="F","Female","Male")</f>
        <v>Female</v>
      </c>
    </row>
    <row r="6133" spans="1:20" x14ac:dyDescent="0.3">
      <c r="A6133" t="s">
        <v>6237</v>
      </c>
      <c r="B6133" s="1">
        <v>45199.811805555553</v>
      </c>
      <c r="C6133" t="s">
        <v>13</v>
      </c>
      <c r="D6133">
        <v>36</v>
      </c>
      <c r="E6133" t="s">
        <v>21</v>
      </c>
      <c r="F6133" t="s">
        <v>11</v>
      </c>
      <c r="G6133" t="b">
        <v>1</v>
      </c>
      <c r="H6133">
        <v>0</v>
      </c>
      <c r="I6133">
        <v>24</v>
      </c>
      <c r="J6133" t="b">
        <v>1</v>
      </c>
      <c r="K6133">
        <f>YEAR(Table1[[#This Row],[Patient Admission Date]])</f>
        <v>2023</v>
      </c>
      <c r="L6133" t="str">
        <f>TEXT(Table1[[#This Row],[Patient Admission Date]],"mmm")</f>
        <v>Sep</v>
      </c>
      <c r="M6133" t="str">
        <f>TEXT(Table1[[#This Row],[Patient Admission Date]],"ddd")</f>
        <v>Sat</v>
      </c>
      <c r="N6133" t="str">
        <f>TEXT(INT(HOUR(Table1[[#This Row],[Patient Admission Date]])/3)*3,"00")&amp;"-"&amp;TEXT(INT(HOUR(Table1[[#This Row],[Patient Admission Date]])/3)*3+3,"00")</f>
        <v>18-21</v>
      </c>
      <c r="O6133" t="str" cm="1">
        <f t="array" ref="O6133">_xlfn.IFS(Table1[[#This Row],[Patient Age]]&lt;=14,"0-14",Table1[[#This Row],[Patient Age]]&lt;=29,"15-29",Table1[[#This Row],[Patient Age]]&lt;=44,"30-44",Table1[[#This Row],[Patient Age]]&lt;=59,"45-59",Table1[[#This Row],[Patient Age]]&lt;=74,"60-74",TRUE,"75+")</f>
        <v>30-44</v>
      </c>
      <c r="P6133" t="str" cm="1">
        <f t="array" ref="P6133">_xlfn.IFS(Table1[[#This Row],[Patient Waittime]]&lt;=15,"0-15",Table1[[#This Row],[Patient Waittime]]&lt;=30,"16-30",Table1[[#This Row],[Patient Waittime]]&lt;=45,"31-45",Table1[[#This Row],[Patient Waittime]]&lt;=60,"46-60",TRUE,"60+")</f>
        <v>16-30</v>
      </c>
      <c r="Q6133">
        <f>--(Table1[[#This Row],[Patient Waittime]]&lt;=30)</f>
        <v>1</v>
      </c>
      <c r="R6133">
        <f>--Table1[[#This Row],[Patient Admission Flag]]</f>
        <v>1</v>
      </c>
      <c r="S6133">
        <f>--AND(Table1[[#This Row],[WithinTarget]]=1,Table1[[#This Row],[Patient Satisfaction Score]]&gt;=7)</f>
        <v>0</v>
      </c>
      <c r="T6133" t="str">
        <f>IF(LEFT(Table1[[#This Row],[Patient Gender]],1)="F","Female","Male")</f>
        <v>Female</v>
      </c>
    </row>
    <row r="6134" spans="1:20" x14ac:dyDescent="0.3">
      <c r="A6134" t="s">
        <v>6238</v>
      </c>
      <c r="B6134" s="1">
        <v>45399.598611111112</v>
      </c>
      <c r="C6134" t="s">
        <v>13</v>
      </c>
      <c r="D6134">
        <v>4</v>
      </c>
      <c r="E6134" t="s">
        <v>21</v>
      </c>
      <c r="F6134" t="s">
        <v>11</v>
      </c>
      <c r="G6134" t="b">
        <v>1</v>
      </c>
      <c r="H6134">
        <v>1</v>
      </c>
      <c r="I6134">
        <v>48</v>
      </c>
      <c r="J6134" t="b">
        <v>1</v>
      </c>
      <c r="K6134">
        <f>YEAR(Table1[[#This Row],[Patient Admission Date]])</f>
        <v>2024</v>
      </c>
      <c r="L6134" t="str">
        <f>TEXT(Table1[[#This Row],[Patient Admission Date]],"mmm")</f>
        <v>Apr</v>
      </c>
      <c r="M6134" t="str">
        <f>TEXT(Table1[[#This Row],[Patient Admission Date]],"ddd")</f>
        <v>Wed</v>
      </c>
      <c r="N6134" t="str">
        <f>TEXT(INT(HOUR(Table1[[#This Row],[Patient Admission Date]])/3)*3,"00")&amp;"-"&amp;TEXT(INT(HOUR(Table1[[#This Row],[Patient Admission Date]])/3)*3+3,"00")</f>
        <v>12-15</v>
      </c>
      <c r="O6134" t="str" cm="1">
        <f t="array" ref="O6134">_xlfn.IFS(Table1[[#This Row],[Patient Age]]&lt;=14,"0-14",Table1[[#This Row],[Patient Age]]&lt;=29,"15-29",Table1[[#This Row],[Patient Age]]&lt;=44,"30-44",Table1[[#This Row],[Patient Age]]&lt;=59,"45-59",Table1[[#This Row],[Patient Age]]&lt;=74,"60-74",TRUE,"75+")</f>
        <v>0-14</v>
      </c>
      <c r="P6134" t="str" cm="1">
        <f t="array" ref="P6134">_xlfn.IFS(Table1[[#This Row],[Patient Waittime]]&lt;=15,"0-15",Table1[[#This Row],[Patient Waittime]]&lt;=30,"16-30",Table1[[#This Row],[Patient Waittime]]&lt;=45,"31-45",Table1[[#This Row],[Patient Waittime]]&lt;=60,"46-60",TRUE,"60+")</f>
        <v>46-60</v>
      </c>
      <c r="Q6134">
        <f>--(Table1[[#This Row],[Patient Waittime]]&lt;=30)</f>
        <v>0</v>
      </c>
      <c r="R6134">
        <f>--Table1[[#This Row],[Patient Admission Flag]]</f>
        <v>1</v>
      </c>
      <c r="S6134">
        <f>--AND(Table1[[#This Row],[WithinTarget]]=1,Table1[[#This Row],[Patient Satisfaction Score]]&gt;=7)</f>
        <v>0</v>
      </c>
      <c r="T6134" t="str">
        <f>IF(LEFT(Table1[[#This Row],[Patient Gender]],1)="F","Female","Male")</f>
        <v>Female</v>
      </c>
    </row>
    <row r="6135" spans="1:20" x14ac:dyDescent="0.3">
      <c r="A6135" t="s">
        <v>6239</v>
      </c>
      <c r="B6135" s="1">
        <v>45378.218055555553</v>
      </c>
      <c r="C6135" t="s">
        <v>13</v>
      </c>
      <c r="D6135">
        <v>63</v>
      </c>
      <c r="E6135" t="s">
        <v>21</v>
      </c>
      <c r="F6135" t="s">
        <v>11</v>
      </c>
      <c r="G6135" t="b">
        <v>1</v>
      </c>
      <c r="H6135">
        <v>2</v>
      </c>
      <c r="I6135">
        <v>28</v>
      </c>
      <c r="J6135" t="b">
        <v>1</v>
      </c>
      <c r="K6135">
        <f>YEAR(Table1[[#This Row],[Patient Admission Date]])</f>
        <v>2024</v>
      </c>
      <c r="L6135" t="str">
        <f>TEXT(Table1[[#This Row],[Patient Admission Date]],"mmm")</f>
        <v>Mar</v>
      </c>
      <c r="M6135" t="str">
        <f>TEXT(Table1[[#This Row],[Patient Admission Date]],"ddd")</f>
        <v>Wed</v>
      </c>
      <c r="N6135" t="str">
        <f>TEXT(INT(HOUR(Table1[[#This Row],[Patient Admission Date]])/3)*3,"00")&amp;"-"&amp;TEXT(INT(HOUR(Table1[[#This Row],[Patient Admission Date]])/3)*3+3,"00")</f>
        <v>03-06</v>
      </c>
      <c r="O6135" t="str" cm="1">
        <f t="array" ref="O6135">_xlfn.IFS(Table1[[#This Row],[Patient Age]]&lt;=14,"0-14",Table1[[#This Row],[Patient Age]]&lt;=29,"15-29",Table1[[#This Row],[Patient Age]]&lt;=44,"30-44",Table1[[#This Row],[Patient Age]]&lt;=59,"45-59",Table1[[#This Row],[Patient Age]]&lt;=74,"60-74",TRUE,"75+")</f>
        <v>60-74</v>
      </c>
      <c r="P6135" t="str" cm="1">
        <f t="array" ref="P6135">_xlfn.IFS(Table1[[#This Row],[Patient Waittime]]&lt;=15,"0-15",Table1[[#This Row],[Patient Waittime]]&lt;=30,"16-30",Table1[[#This Row],[Patient Waittime]]&lt;=45,"31-45",Table1[[#This Row],[Patient Waittime]]&lt;=60,"46-60",TRUE,"60+")</f>
        <v>16-30</v>
      </c>
      <c r="Q6135">
        <f>--(Table1[[#This Row],[Patient Waittime]]&lt;=30)</f>
        <v>1</v>
      </c>
      <c r="R6135">
        <f>--Table1[[#This Row],[Patient Admission Flag]]</f>
        <v>1</v>
      </c>
      <c r="S6135">
        <f>--AND(Table1[[#This Row],[WithinTarget]]=1,Table1[[#This Row],[Patient Satisfaction Score]]&gt;=7)</f>
        <v>0</v>
      </c>
      <c r="T6135" t="str">
        <f>IF(LEFT(Table1[[#This Row],[Patient Gender]],1)="F","Female","Male")</f>
        <v>Female</v>
      </c>
    </row>
    <row r="6136" spans="1:20" x14ac:dyDescent="0.3">
      <c r="A6136" t="s">
        <v>6240</v>
      </c>
      <c r="B6136" s="1">
        <v>45057.949305555558</v>
      </c>
      <c r="C6136" t="s">
        <v>13</v>
      </c>
      <c r="D6136">
        <v>51</v>
      </c>
      <c r="E6136" t="s">
        <v>21</v>
      </c>
      <c r="F6136" t="s">
        <v>11</v>
      </c>
      <c r="G6136" t="b">
        <v>1</v>
      </c>
      <c r="H6136">
        <v>2</v>
      </c>
      <c r="I6136">
        <v>20</v>
      </c>
      <c r="J6136" t="b">
        <v>1</v>
      </c>
      <c r="K6136">
        <f>YEAR(Table1[[#This Row],[Patient Admission Date]])</f>
        <v>2023</v>
      </c>
      <c r="L6136" t="str">
        <f>TEXT(Table1[[#This Row],[Patient Admission Date]],"mmm")</f>
        <v>May</v>
      </c>
      <c r="M6136" t="str">
        <f>TEXT(Table1[[#This Row],[Patient Admission Date]],"ddd")</f>
        <v>Thu</v>
      </c>
      <c r="N6136" t="str">
        <f>TEXT(INT(HOUR(Table1[[#This Row],[Patient Admission Date]])/3)*3,"00")&amp;"-"&amp;TEXT(INT(HOUR(Table1[[#This Row],[Patient Admission Date]])/3)*3+3,"00")</f>
        <v>21-24</v>
      </c>
      <c r="O6136" t="str" cm="1">
        <f t="array" ref="O6136">_xlfn.IFS(Table1[[#This Row],[Patient Age]]&lt;=14,"0-14",Table1[[#This Row],[Patient Age]]&lt;=29,"15-29",Table1[[#This Row],[Patient Age]]&lt;=44,"30-44",Table1[[#This Row],[Patient Age]]&lt;=59,"45-59",Table1[[#This Row],[Patient Age]]&lt;=74,"60-74",TRUE,"75+")</f>
        <v>45-59</v>
      </c>
      <c r="P6136" t="str" cm="1">
        <f t="array" ref="P6136">_xlfn.IFS(Table1[[#This Row],[Patient Waittime]]&lt;=15,"0-15",Table1[[#This Row],[Patient Waittime]]&lt;=30,"16-30",Table1[[#This Row],[Patient Waittime]]&lt;=45,"31-45",Table1[[#This Row],[Patient Waittime]]&lt;=60,"46-60",TRUE,"60+")</f>
        <v>16-30</v>
      </c>
      <c r="Q6136">
        <f>--(Table1[[#This Row],[Patient Waittime]]&lt;=30)</f>
        <v>1</v>
      </c>
      <c r="R6136">
        <f>--Table1[[#This Row],[Patient Admission Flag]]</f>
        <v>1</v>
      </c>
      <c r="S6136">
        <f>--AND(Table1[[#This Row],[WithinTarget]]=1,Table1[[#This Row],[Patient Satisfaction Score]]&gt;=7)</f>
        <v>0</v>
      </c>
      <c r="T6136" t="str">
        <f>IF(LEFT(Table1[[#This Row],[Patient Gender]],1)="F","Female","Male")</f>
        <v>Female</v>
      </c>
    </row>
    <row r="6137" spans="1:20" x14ac:dyDescent="0.3">
      <c r="A6137" t="s">
        <v>6241</v>
      </c>
      <c r="B6137" s="1">
        <v>45068.254861111112</v>
      </c>
      <c r="C6137" t="s">
        <v>13</v>
      </c>
      <c r="D6137">
        <v>4</v>
      </c>
      <c r="E6137" t="s">
        <v>21</v>
      </c>
      <c r="F6137" t="s">
        <v>11</v>
      </c>
      <c r="G6137" t="b">
        <v>1</v>
      </c>
      <c r="H6137">
        <v>3</v>
      </c>
      <c r="I6137">
        <v>60</v>
      </c>
      <c r="J6137" t="b">
        <v>1</v>
      </c>
      <c r="K6137">
        <f>YEAR(Table1[[#This Row],[Patient Admission Date]])</f>
        <v>2023</v>
      </c>
      <c r="L6137" t="str">
        <f>TEXT(Table1[[#This Row],[Patient Admission Date]],"mmm")</f>
        <v>May</v>
      </c>
      <c r="M6137" t="str">
        <f>TEXT(Table1[[#This Row],[Patient Admission Date]],"ddd")</f>
        <v>Mon</v>
      </c>
      <c r="N6137" t="str">
        <f>TEXT(INT(HOUR(Table1[[#This Row],[Patient Admission Date]])/3)*3,"00")&amp;"-"&amp;TEXT(INT(HOUR(Table1[[#This Row],[Patient Admission Date]])/3)*3+3,"00")</f>
        <v>06-09</v>
      </c>
      <c r="O6137" t="str" cm="1">
        <f t="array" ref="O6137">_xlfn.IFS(Table1[[#This Row],[Patient Age]]&lt;=14,"0-14",Table1[[#This Row],[Patient Age]]&lt;=29,"15-29",Table1[[#This Row],[Patient Age]]&lt;=44,"30-44",Table1[[#This Row],[Patient Age]]&lt;=59,"45-59",Table1[[#This Row],[Patient Age]]&lt;=74,"60-74",TRUE,"75+")</f>
        <v>0-14</v>
      </c>
      <c r="P6137" t="str" cm="1">
        <f t="array" ref="P6137">_xlfn.IFS(Table1[[#This Row],[Patient Waittime]]&lt;=15,"0-15",Table1[[#This Row],[Patient Waittime]]&lt;=30,"16-30",Table1[[#This Row],[Patient Waittime]]&lt;=45,"31-45",Table1[[#This Row],[Patient Waittime]]&lt;=60,"46-60",TRUE,"60+")</f>
        <v>46-60</v>
      </c>
      <c r="Q6137">
        <f>--(Table1[[#This Row],[Patient Waittime]]&lt;=30)</f>
        <v>0</v>
      </c>
      <c r="R6137">
        <f>--Table1[[#This Row],[Patient Admission Flag]]</f>
        <v>1</v>
      </c>
      <c r="S6137">
        <f>--AND(Table1[[#This Row],[WithinTarget]]=1,Table1[[#This Row],[Patient Satisfaction Score]]&gt;=7)</f>
        <v>0</v>
      </c>
      <c r="T6137" t="str">
        <f>IF(LEFT(Table1[[#This Row],[Patient Gender]],1)="F","Female","Male")</f>
        <v>Female</v>
      </c>
    </row>
    <row r="6138" spans="1:20" x14ac:dyDescent="0.3">
      <c r="A6138" t="s">
        <v>6242</v>
      </c>
      <c r="B6138" s="1">
        <v>45525.392361111109</v>
      </c>
      <c r="C6138" t="s">
        <v>13</v>
      </c>
      <c r="D6138">
        <v>41</v>
      </c>
      <c r="E6138" t="s">
        <v>21</v>
      </c>
      <c r="F6138" t="s">
        <v>11</v>
      </c>
      <c r="G6138" t="b">
        <v>1</v>
      </c>
      <c r="H6138">
        <v>4</v>
      </c>
      <c r="I6138">
        <v>32</v>
      </c>
      <c r="J6138" t="b">
        <v>1</v>
      </c>
      <c r="K6138">
        <f>YEAR(Table1[[#This Row],[Patient Admission Date]])</f>
        <v>2024</v>
      </c>
      <c r="L6138" t="str">
        <f>TEXT(Table1[[#This Row],[Patient Admission Date]],"mmm")</f>
        <v>Aug</v>
      </c>
      <c r="M6138" t="str">
        <f>TEXT(Table1[[#This Row],[Patient Admission Date]],"ddd")</f>
        <v>Wed</v>
      </c>
      <c r="N6138" t="str">
        <f>TEXT(INT(HOUR(Table1[[#This Row],[Patient Admission Date]])/3)*3,"00")&amp;"-"&amp;TEXT(INT(HOUR(Table1[[#This Row],[Patient Admission Date]])/3)*3+3,"00")</f>
        <v>09-12</v>
      </c>
      <c r="O6138" t="str" cm="1">
        <f t="array" ref="O6138">_xlfn.IFS(Table1[[#This Row],[Patient Age]]&lt;=14,"0-14",Table1[[#This Row],[Patient Age]]&lt;=29,"15-29",Table1[[#This Row],[Patient Age]]&lt;=44,"30-44",Table1[[#This Row],[Patient Age]]&lt;=59,"45-59",Table1[[#This Row],[Patient Age]]&lt;=74,"60-74",TRUE,"75+")</f>
        <v>30-44</v>
      </c>
      <c r="P6138" t="str" cm="1">
        <f t="array" ref="P6138">_xlfn.IFS(Table1[[#This Row],[Patient Waittime]]&lt;=15,"0-15",Table1[[#This Row],[Patient Waittime]]&lt;=30,"16-30",Table1[[#This Row],[Patient Waittime]]&lt;=45,"31-45",Table1[[#This Row],[Patient Waittime]]&lt;=60,"46-60",TRUE,"60+")</f>
        <v>31-45</v>
      </c>
      <c r="Q6138">
        <f>--(Table1[[#This Row],[Patient Waittime]]&lt;=30)</f>
        <v>0</v>
      </c>
      <c r="R6138">
        <f>--Table1[[#This Row],[Patient Admission Flag]]</f>
        <v>1</v>
      </c>
      <c r="S6138">
        <f>--AND(Table1[[#This Row],[WithinTarget]]=1,Table1[[#This Row],[Patient Satisfaction Score]]&gt;=7)</f>
        <v>0</v>
      </c>
      <c r="T6138" t="str">
        <f>IF(LEFT(Table1[[#This Row],[Patient Gender]],1)="F","Female","Male")</f>
        <v>Female</v>
      </c>
    </row>
    <row r="6139" spans="1:20" x14ac:dyDescent="0.3">
      <c r="A6139" t="s">
        <v>6243</v>
      </c>
      <c r="B6139" s="1">
        <v>45205.24722222222</v>
      </c>
      <c r="C6139" t="s">
        <v>13</v>
      </c>
      <c r="D6139">
        <v>61</v>
      </c>
      <c r="E6139" t="s">
        <v>21</v>
      </c>
      <c r="F6139" t="s">
        <v>11</v>
      </c>
      <c r="G6139" t="b">
        <v>1</v>
      </c>
      <c r="H6139">
        <v>4</v>
      </c>
      <c r="I6139">
        <v>56</v>
      </c>
      <c r="J6139" t="b">
        <v>1</v>
      </c>
      <c r="K6139">
        <f>YEAR(Table1[[#This Row],[Patient Admission Date]])</f>
        <v>2023</v>
      </c>
      <c r="L6139" t="str">
        <f>TEXT(Table1[[#This Row],[Patient Admission Date]],"mmm")</f>
        <v>Oct</v>
      </c>
      <c r="M6139" t="str">
        <f>TEXT(Table1[[#This Row],[Patient Admission Date]],"ddd")</f>
        <v>Fri</v>
      </c>
      <c r="N6139" t="str">
        <f>TEXT(INT(HOUR(Table1[[#This Row],[Patient Admission Date]])/3)*3,"00")&amp;"-"&amp;TEXT(INT(HOUR(Table1[[#This Row],[Patient Admission Date]])/3)*3+3,"00")</f>
        <v>03-06</v>
      </c>
      <c r="O6139" t="str" cm="1">
        <f t="array" ref="O6139">_xlfn.IFS(Table1[[#This Row],[Patient Age]]&lt;=14,"0-14",Table1[[#This Row],[Patient Age]]&lt;=29,"15-29",Table1[[#This Row],[Patient Age]]&lt;=44,"30-44",Table1[[#This Row],[Patient Age]]&lt;=59,"45-59",Table1[[#This Row],[Patient Age]]&lt;=74,"60-74",TRUE,"75+")</f>
        <v>60-74</v>
      </c>
      <c r="P6139" t="str" cm="1">
        <f t="array" ref="P6139">_xlfn.IFS(Table1[[#This Row],[Patient Waittime]]&lt;=15,"0-15",Table1[[#This Row],[Patient Waittime]]&lt;=30,"16-30",Table1[[#This Row],[Patient Waittime]]&lt;=45,"31-45",Table1[[#This Row],[Patient Waittime]]&lt;=60,"46-60",TRUE,"60+")</f>
        <v>46-60</v>
      </c>
      <c r="Q6139">
        <f>--(Table1[[#This Row],[Patient Waittime]]&lt;=30)</f>
        <v>0</v>
      </c>
      <c r="R6139">
        <f>--Table1[[#This Row],[Patient Admission Flag]]</f>
        <v>1</v>
      </c>
      <c r="S6139">
        <f>--AND(Table1[[#This Row],[WithinTarget]]=1,Table1[[#This Row],[Patient Satisfaction Score]]&gt;=7)</f>
        <v>0</v>
      </c>
      <c r="T6139" t="str">
        <f>IF(LEFT(Table1[[#This Row],[Patient Gender]],1)="F","Female","Male")</f>
        <v>Female</v>
      </c>
    </row>
    <row r="6140" spans="1:20" x14ac:dyDescent="0.3">
      <c r="A6140" t="s">
        <v>6244</v>
      </c>
      <c r="B6140" s="1">
        <v>45465.816666666666</v>
      </c>
      <c r="C6140" t="s">
        <v>13</v>
      </c>
      <c r="D6140">
        <v>25</v>
      </c>
      <c r="E6140" t="s">
        <v>21</v>
      </c>
      <c r="F6140" t="s">
        <v>11</v>
      </c>
      <c r="G6140" t="b">
        <v>1</v>
      </c>
      <c r="H6140">
        <v>5</v>
      </c>
      <c r="I6140">
        <v>21</v>
      </c>
      <c r="J6140" t="b">
        <v>1</v>
      </c>
      <c r="K6140">
        <f>YEAR(Table1[[#This Row],[Patient Admission Date]])</f>
        <v>2024</v>
      </c>
      <c r="L6140" t="str">
        <f>TEXT(Table1[[#This Row],[Patient Admission Date]],"mmm")</f>
        <v>Jun</v>
      </c>
      <c r="M6140" t="str">
        <f>TEXT(Table1[[#This Row],[Patient Admission Date]],"ddd")</f>
        <v>Sat</v>
      </c>
      <c r="N6140" t="str">
        <f>TEXT(INT(HOUR(Table1[[#This Row],[Patient Admission Date]])/3)*3,"00")&amp;"-"&amp;TEXT(INT(HOUR(Table1[[#This Row],[Patient Admission Date]])/3)*3+3,"00")</f>
        <v>18-21</v>
      </c>
      <c r="O6140" t="str" cm="1">
        <f t="array" ref="O6140">_xlfn.IFS(Table1[[#This Row],[Patient Age]]&lt;=14,"0-14",Table1[[#This Row],[Patient Age]]&lt;=29,"15-29",Table1[[#This Row],[Patient Age]]&lt;=44,"30-44",Table1[[#This Row],[Patient Age]]&lt;=59,"45-59",Table1[[#This Row],[Patient Age]]&lt;=74,"60-74",TRUE,"75+")</f>
        <v>15-29</v>
      </c>
      <c r="P6140" t="str" cm="1">
        <f t="array" ref="P6140">_xlfn.IFS(Table1[[#This Row],[Patient Waittime]]&lt;=15,"0-15",Table1[[#This Row],[Patient Waittime]]&lt;=30,"16-30",Table1[[#This Row],[Patient Waittime]]&lt;=45,"31-45",Table1[[#This Row],[Patient Waittime]]&lt;=60,"46-60",TRUE,"60+")</f>
        <v>16-30</v>
      </c>
      <c r="Q6140">
        <f>--(Table1[[#This Row],[Patient Waittime]]&lt;=30)</f>
        <v>1</v>
      </c>
      <c r="R6140">
        <f>--Table1[[#This Row],[Patient Admission Flag]]</f>
        <v>1</v>
      </c>
      <c r="S6140">
        <f>--AND(Table1[[#This Row],[WithinTarget]]=1,Table1[[#This Row],[Patient Satisfaction Score]]&gt;=7)</f>
        <v>0</v>
      </c>
      <c r="T6140" t="str">
        <f>IF(LEFT(Table1[[#This Row],[Patient Gender]],1)="F","Female","Male")</f>
        <v>Female</v>
      </c>
    </row>
    <row r="6141" spans="1:20" x14ac:dyDescent="0.3">
      <c r="A6141" t="s">
        <v>6245</v>
      </c>
      <c r="B6141" s="1">
        <v>45274.977083333331</v>
      </c>
      <c r="C6141" t="s">
        <v>13</v>
      </c>
      <c r="D6141">
        <v>9</v>
      </c>
      <c r="E6141" t="s">
        <v>21</v>
      </c>
      <c r="F6141" t="s">
        <v>11</v>
      </c>
      <c r="G6141" t="b">
        <v>1</v>
      </c>
      <c r="H6141">
        <v>6</v>
      </c>
      <c r="I6141">
        <v>55</v>
      </c>
      <c r="J6141" t="b">
        <v>1</v>
      </c>
      <c r="K6141">
        <f>YEAR(Table1[[#This Row],[Patient Admission Date]])</f>
        <v>2023</v>
      </c>
      <c r="L6141" t="str">
        <f>TEXT(Table1[[#This Row],[Patient Admission Date]],"mmm")</f>
        <v>Dec</v>
      </c>
      <c r="M6141" t="str">
        <f>TEXT(Table1[[#This Row],[Patient Admission Date]],"ddd")</f>
        <v>Thu</v>
      </c>
      <c r="N6141" t="str">
        <f>TEXT(INT(HOUR(Table1[[#This Row],[Patient Admission Date]])/3)*3,"00")&amp;"-"&amp;TEXT(INT(HOUR(Table1[[#This Row],[Patient Admission Date]])/3)*3+3,"00")</f>
        <v>21-24</v>
      </c>
      <c r="O6141" t="str" cm="1">
        <f t="array" ref="O6141">_xlfn.IFS(Table1[[#This Row],[Patient Age]]&lt;=14,"0-14",Table1[[#This Row],[Patient Age]]&lt;=29,"15-29",Table1[[#This Row],[Patient Age]]&lt;=44,"30-44",Table1[[#This Row],[Patient Age]]&lt;=59,"45-59",Table1[[#This Row],[Patient Age]]&lt;=74,"60-74",TRUE,"75+")</f>
        <v>0-14</v>
      </c>
      <c r="P6141" t="str" cm="1">
        <f t="array" ref="P6141">_xlfn.IFS(Table1[[#This Row],[Patient Waittime]]&lt;=15,"0-15",Table1[[#This Row],[Patient Waittime]]&lt;=30,"16-30",Table1[[#This Row],[Patient Waittime]]&lt;=45,"31-45",Table1[[#This Row],[Patient Waittime]]&lt;=60,"46-60",TRUE,"60+")</f>
        <v>46-60</v>
      </c>
      <c r="Q6141">
        <f>--(Table1[[#This Row],[Patient Waittime]]&lt;=30)</f>
        <v>0</v>
      </c>
      <c r="R6141">
        <f>--Table1[[#This Row],[Patient Admission Flag]]</f>
        <v>1</v>
      </c>
      <c r="S6141">
        <f>--AND(Table1[[#This Row],[WithinTarget]]=1,Table1[[#This Row],[Patient Satisfaction Score]]&gt;=7)</f>
        <v>0</v>
      </c>
      <c r="T6141" t="str">
        <f>IF(LEFT(Table1[[#This Row],[Patient Gender]],1)="F","Female","Male")</f>
        <v>Female</v>
      </c>
    </row>
    <row r="6142" spans="1:20" x14ac:dyDescent="0.3">
      <c r="A6142" t="s">
        <v>6246</v>
      </c>
      <c r="B6142" s="1">
        <v>45090.822916666664</v>
      </c>
      <c r="C6142" t="s">
        <v>13</v>
      </c>
      <c r="D6142">
        <v>34</v>
      </c>
      <c r="E6142" t="s">
        <v>21</v>
      </c>
      <c r="F6142" t="s">
        <v>11</v>
      </c>
      <c r="G6142" t="b">
        <v>1</v>
      </c>
      <c r="H6142">
        <v>6</v>
      </c>
      <c r="I6142">
        <v>24</v>
      </c>
      <c r="J6142" t="b">
        <v>1</v>
      </c>
      <c r="K6142">
        <f>YEAR(Table1[[#This Row],[Patient Admission Date]])</f>
        <v>2023</v>
      </c>
      <c r="L6142" t="str">
        <f>TEXT(Table1[[#This Row],[Patient Admission Date]],"mmm")</f>
        <v>Jun</v>
      </c>
      <c r="M6142" t="str">
        <f>TEXT(Table1[[#This Row],[Patient Admission Date]],"ddd")</f>
        <v>Tue</v>
      </c>
      <c r="N6142" t="str">
        <f>TEXT(INT(HOUR(Table1[[#This Row],[Patient Admission Date]])/3)*3,"00")&amp;"-"&amp;TEXT(INT(HOUR(Table1[[#This Row],[Patient Admission Date]])/3)*3+3,"00")</f>
        <v>18-21</v>
      </c>
      <c r="O6142" t="str" cm="1">
        <f t="array" ref="O6142">_xlfn.IFS(Table1[[#This Row],[Patient Age]]&lt;=14,"0-14",Table1[[#This Row],[Patient Age]]&lt;=29,"15-29",Table1[[#This Row],[Patient Age]]&lt;=44,"30-44",Table1[[#This Row],[Patient Age]]&lt;=59,"45-59",Table1[[#This Row],[Patient Age]]&lt;=74,"60-74",TRUE,"75+")</f>
        <v>30-44</v>
      </c>
      <c r="P6142" t="str" cm="1">
        <f t="array" ref="P6142">_xlfn.IFS(Table1[[#This Row],[Patient Waittime]]&lt;=15,"0-15",Table1[[#This Row],[Patient Waittime]]&lt;=30,"16-30",Table1[[#This Row],[Patient Waittime]]&lt;=45,"31-45",Table1[[#This Row],[Patient Waittime]]&lt;=60,"46-60",TRUE,"60+")</f>
        <v>16-30</v>
      </c>
      <c r="Q6142">
        <f>--(Table1[[#This Row],[Patient Waittime]]&lt;=30)</f>
        <v>1</v>
      </c>
      <c r="R6142">
        <f>--Table1[[#This Row],[Patient Admission Flag]]</f>
        <v>1</v>
      </c>
      <c r="S6142">
        <f>--AND(Table1[[#This Row],[WithinTarget]]=1,Table1[[#This Row],[Patient Satisfaction Score]]&gt;=7)</f>
        <v>0</v>
      </c>
      <c r="T6142" t="str">
        <f>IF(LEFT(Table1[[#This Row],[Patient Gender]],1)="F","Female","Male")</f>
        <v>Female</v>
      </c>
    </row>
    <row r="6143" spans="1:20" x14ac:dyDescent="0.3">
      <c r="A6143" t="s">
        <v>6247</v>
      </c>
      <c r="B6143" s="1">
        <v>45300.994444444441</v>
      </c>
      <c r="C6143" t="s">
        <v>13</v>
      </c>
      <c r="D6143">
        <v>65</v>
      </c>
      <c r="E6143" t="s">
        <v>21</v>
      </c>
      <c r="F6143" t="s">
        <v>11</v>
      </c>
      <c r="G6143" t="b">
        <v>1</v>
      </c>
      <c r="H6143">
        <v>6</v>
      </c>
      <c r="I6143">
        <v>13</v>
      </c>
      <c r="J6143" t="b">
        <v>1</v>
      </c>
      <c r="K6143">
        <f>YEAR(Table1[[#This Row],[Patient Admission Date]])</f>
        <v>2024</v>
      </c>
      <c r="L6143" t="str">
        <f>TEXT(Table1[[#This Row],[Patient Admission Date]],"mmm")</f>
        <v>Jan</v>
      </c>
      <c r="M6143" t="str">
        <f>TEXT(Table1[[#This Row],[Patient Admission Date]],"ddd")</f>
        <v>Tue</v>
      </c>
      <c r="N6143" t="str">
        <f>TEXT(INT(HOUR(Table1[[#This Row],[Patient Admission Date]])/3)*3,"00")&amp;"-"&amp;TEXT(INT(HOUR(Table1[[#This Row],[Patient Admission Date]])/3)*3+3,"00")</f>
        <v>21-24</v>
      </c>
      <c r="O6143" t="str" cm="1">
        <f t="array" ref="O6143">_xlfn.IFS(Table1[[#This Row],[Patient Age]]&lt;=14,"0-14",Table1[[#This Row],[Patient Age]]&lt;=29,"15-29",Table1[[#This Row],[Patient Age]]&lt;=44,"30-44",Table1[[#This Row],[Patient Age]]&lt;=59,"45-59",Table1[[#This Row],[Patient Age]]&lt;=74,"60-74",TRUE,"75+")</f>
        <v>60-74</v>
      </c>
      <c r="P6143" t="str" cm="1">
        <f t="array" ref="P6143">_xlfn.IFS(Table1[[#This Row],[Patient Waittime]]&lt;=15,"0-15",Table1[[#This Row],[Patient Waittime]]&lt;=30,"16-30",Table1[[#This Row],[Patient Waittime]]&lt;=45,"31-45",Table1[[#This Row],[Patient Waittime]]&lt;=60,"46-60",TRUE,"60+")</f>
        <v>0-15</v>
      </c>
      <c r="Q6143">
        <f>--(Table1[[#This Row],[Patient Waittime]]&lt;=30)</f>
        <v>1</v>
      </c>
      <c r="R6143">
        <f>--Table1[[#This Row],[Patient Admission Flag]]</f>
        <v>1</v>
      </c>
      <c r="S6143">
        <f>--AND(Table1[[#This Row],[WithinTarget]]=1,Table1[[#This Row],[Patient Satisfaction Score]]&gt;=7)</f>
        <v>0</v>
      </c>
      <c r="T6143" t="str">
        <f>IF(LEFT(Table1[[#This Row],[Patient Gender]],1)="F","Female","Male")</f>
        <v>Female</v>
      </c>
    </row>
    <row r="6144" spans="1:20" x14ac:dyDescent="0.3">
      <c r="A6144" t="s">
        <v>6248</v>
      </c>
      <c r="B6144" s="1">
        <v>45513.394444444442</v>
      </c>
      <c r="C6144" t="s">
        <v>13</v>
      </c>
      <c r="D6144">
        <v>25</v>
      </c>
      <c r="E6144" t="s">
        <v>21</v>
      </c>
      <c r="F6144" t="s">
        <v>11</v>
      </c>
      <c r="G6144" t="b">
        <v>1</v>
      </c>
      <c r="H6144">
        <v>7</v>
      </c>
      <c r="I6144">
        <v>34</v>
      </c>
      <c r="J6144" t="b">
        <v>1</v>
      </c>
      <c r="K6144">
        <f>YEAR(Table1[[#This Row],[Patient Admission Date]])</f>
        <v>2024</v>
      </c>
      <c r="L6144" t="str">
        <f>TEXT(Table1[[#This Row],[Patient Admission Date]],"mmm")</f>
        <v>Aug</v>
      </c>
      <c r="M6144" t="str">
        <f>TEXT(Table1[[#This Row],[Patient Admission Date]],"ddd")</f>
        <v>Fri</v>
      </c>
      <c r="N6144" t="str">
        <f>TEXT(INT(HOUR(Table1[[#This Row],[Patient Admission Date]])/3)*3,"00")&amp;"-"&amp;TEXT(INT(HOUR(Table1[[#This Row],[Patient Admission Date]])/3)*3+3,"00")</f>
        <v>09-12</v>
      </c>
      <c r="O6144" t="str" cm="1">
        <f t="array" ref="O6144">_xlfn.IFS(Table1[[#This Row],[Patient Age]]&lt;=14,"0-14",Table1[[#This Row],[Patient Age]]&lt;=29,"15-29",Table1[[#This Row],[Patient Age]]&lt;=44,"30-44",Table1[[#This Row],[Patient Age]]&lt;=59,"45-59",Table1[[#This Row],[Patient Age]]&lt;=74,"60-74",TRUE,"75+")</f>
        <v>15-29</v>
      </c>
      <c r="P6144" t="str" cm="1">
        <f t="array" ref="P6144">_xlfn.IFS(Table1[[#This Row],[Patient Waittime]]&lt;=15,"0-15",Table1[[#This Row],[Patient Waittime]]&lt;=30,"16-30",Table1[[#This Row],[Patient Waittime]]&lt;=45,"31-45",Table1[[#This Row],[Patient Waittime]]&lt;=60,"46-60",TRUE,"60+")</f>
        <v>31-45</v>
      </c>
      <c r="Q6144">
        <f>--(Table1[[#This Row],[Patient Waittime]]&lt;=30)</f>
        <v>0</v>
      </c>
      <c r="R6144">
        <f>--Table1[[#This Row],[Patient Admission Flag]]</f>
        <v>1</v>
      </c>
      <c r="S6144">
        <f>--AND(Table1[[#This Row],[WithinTarget]]=1,Table1[[#This Row],[Patient Satisfaction Score]]&gt;=7)</f>
        <v>0</v>
      </c>
      <c r="T6144" t="str">
        <f>IF(LEFT(Table1[[#This Row],[Patient Gender]],1)="F","Female","Male")</f>
        <v>Female</v>
      </c>
    </row>
    <row r="6145" spans="1:20" x14ac:dyDescent="0.3">
      <c r="A6145" t="s">
        <v>6249</v>
      </c>
      <c r="B6145" s="1">
        <v>45418.199305555558</v>
      </c>
      <c r="C6145" t="s">
        <v>13</v>
      </c>
      <c r="D6145">
        <v>30</v>
      </c>
      <c r="E6145" t="s">
        <v>21</v>
      </c>
      <c r="F6145" t="s">
        <v>11</v>
      </c>
      <c r="G6145" t="b">
        <v>1</v>
      </c>
      <c r="H6145">
        <v>7</v>
      </c>
      <c r="I6145">
        <v>33</v>
      </c>
      <c r="J6145" t="b">
        <v>1</v>
      </c>
      <c r="K6145">
        <f>YEAR(Table1[[#This Row],[Patient Admission Date]])</f>
        <v>2024</v>
      </c>
      <c r="L6145" t="str">
        <f>TEXT(Table1[[#This Row],[Patient Admission Date]],"mmm")</f>
        <v>May</v>
      </c>
      <c r="M6145" t="str">
        <f>TEXT(Table1[[#This Row],[Patient Admission Date]],"ddd")</f>
        <v>Mon</v>
      </c>
      <c r="N6145" t="str">
        <f>TEXT(INT(HOUR(Table1[[#This Row],[Patient Admission Date]])/3)*3,"00")&amp;"-"&amp;TEXT(INT(HOUR(Table1[[#This Row],[Patient Admission Date]])/3)*3+3,"00")</f>
        <v>03-06</v>
      </c>
      <c r="O6145" t="str" cm="1">
        <f t="array" ref="O6145">_xlfn.IFS(Table1[[#This Row],[Patient Age]]&lt;=14,"0-14",Table1[[#This Row],[Patient Age]]&lt;=29,"15-29",Table1[[#This Row],[Patient Age]]&lt;=44,"30-44",Table1[[#This Row],[Patient Age]]&lt;=59,"45-59",Table1[[#This Row],[Patient Age]]&lt;=74,"60-74",TRUE,"75+")</f>
        <v>30-44</v>
      </c>
      <c r="P6145" t="str" cm="1">
        <f t="array" ref="P6145">_xlfn.IFS(Table1[[#This Row],[Patient Waittime]]&lt;=15,"0-15",Table1[[#This Row],[Patient Waittime]]&lt;=30,"16-30",Table1[[#This Row],[Patient Waittime]]&lt;=45,"31-45",Table1[[#This Row],[Patient Waittime]]&lt;=60,"46-60",TRUE,"60+")</f>
        <v>31-45</v>
      </c>
      <c r="Q6145">
        <f>--(Table1[[#This Row],[Patient Waittime]]&lt;=30)</f>
        <v>0</v>
      </c>
      <c r="R6145">
        <f>--Table1[[#This Row],[Patient Admission Flag]]</f>
        <v>1</v>
      </c>
      <c r="S6145">
        <f>--AND(Table1[[#This Row],[WithinTarget]]=1,Table1[[#This Row],[Patient Satisfaction Score]]&gt;=7)</f>
        <v>0</v>
      </c>
      <c r="T6145" t="str">
        <f>IF(LEFT(Table1[[#This Row],[Patient Gender]],1)="F","Female","Male")</f>
        <v>Female</v>
      </c>
    </row>
    <row r="6146" spans="1:20" x14ac:dyDescent="0.3">
      <c r="A6146" t="s">
        <v>6250</v>
      </c>
      <c r="B6146" s="1">
        <v>45258.990277777775</v>
      </c>
      <c r="C6146" t="s">
        <v>13</v>
      </c>
      <c r="D6146">
        <v>31</v>
      </c>
      <c r="E6146" t="s">
        <v>21</v>
      </c>
      <c r="F6146" t="s">
        <v>11</v>
      </c>
      <c r="G6146" t="b">
        <v>1</v>
      </c>
      <c r="H6146">
        <v>8</v>
      </c>
      <c r="I6146">
        <v>14</v>
      </c>
      <c r="J6146" t="b">
        <v>1</v>
      </c>
      <c r="K6146">
        <f>YEAR(Table1[[#This Row],[Patient Admission Date]])</f>
        <v>2023</v>
      </c>
      <c r="L6146" t="str">
        <f>TEXT(Table1[[#This Row],[Patient Admission Date]],"mmm")</f>
        <v>Nov</v>
      </c>
      <c r="M6146" t="str">
        <f>TEXT(Table1[[#This Row],[Patient Admission Date]],"ddd")</f>
        <v>Tue</v>
      </c>
      <c r="N6146" t="str">
        <f>TEXT(INT(HOUR(Table1[[#This Row],[Patient Admission Date]])/3)*3,"00")&amp;"-"&amp;TEXT(INT(HOUR(Table1[[#This Row],[Patient Admission Date]])/3)*3+3,"00")</f>
        <v>21-24</v>
      </c>
      <c r="O6146" t="str" cm="1">
        <f t="array" ref="O6146">_xlfn.IFS(Table1[[#This Row],[Patient Age]]&lt;=14,"0-14",Table1[[#This Row],[Patient Age]]&lt;=29,"15-29",Table1[[#This Row],[Patient Age]]&lt;=44,"30-44",Table1[[#This Row],[Patient Age]]&lt;=59,"45-59",Table1[[#This Row],[Patient Age]]&lt;=74,"60-74",TRUE,"75+")</f>
        <v>30-44</v>
      </c>
      <c r="P6146" t="str" cm="1">
        <f t="array" ref="P6146">_xlfn.IFS(Table1[[#This Row],[Patient Waittime]]&lt;=15,"0-15",Table1[[#This Row],[Patient Waittime]]&lt;=30,"16-30",Table1[[#This Row],[Patient Waittime]]&lt;=45,"31-45",Table1[[#This Row],[Patient Waittime]]&lt;=60,"46-60",TRUE,"60+")</f>
        <v>0-15</v>
      </c>
      <c r="Q6146">
        <f>--(Table1[[#This Row],[Patient Waittime]]&lt;=30)</f>
        <v>1</v>
      </c>
      <c r="R6146">
        <f>--Table1[[#This Row],[Patient Admission Flag]]</f>
        <v>1</v>
      </c>
      <c r="S6146">
        <f>--AND(Table1[[#This Row],[WithinTarget]]=1,Table1[[#This Row],[Patient Satisfaction Score]]&gt;=7)</f>
        <v>1</v>
      </c>
      <c r="T6146" t="str">
        <f>IF(LEFT(Table1[[#This Row],[Patient Gender]],1)="F","Female","Male")</f>
        <v>Female</v>
      </c>
    </row>
    <row r="6147" spans="1:20" x14ac:dyDescent="0.3">
      <c r="A6147" t="s">
        <v>6251</v>
      </c>
      <c r="B6147" s="1">
        <v>45127.852777777778</v>
      </c>
      <c r="C6147" t="s">
        <v>13</v>
      </c>
      <c r="D6147">
        <v>26</v>
      </c>
      <c r="E6147" t="s">
        <v>21</v>
      </c>
      <c r="F6147" t="s">
        <v>11</v>
      </c>
      <c r="G6147" t="b">
        <v>1</v>
      </c>
      <c r="H6147">
        <v>8</v>
      </c>
      <c r="I6147">
        <v>39</v>
      </c>
      <c r="J6147" t="b">
        <v>1</v>
      </c>
      <c r="K6147">
        <f>YEAR(Table1[[#This Row],[Patient Admission Date]])</f>
        <v>2023</v>
      </c>
      <c r="L6147" t="str">
        <f>TEXT(Table1[[#This Row],[Patient Admission Date]],"mmm")</f>
        <v>Jul</v>
      </c>
      <c r="M6147" t="str">
        <f>TEXT(Table1[[#This Row],[Patient Admission Date]],"ddd")</f>
        <v>Thu</v>
      </c>
      <c r="N6147" t="str">
        <f>TEXT(INT(HOUR(Table1[[#This Row],[Patient Admission Date]])/3)*3,"00")&amp;"-"&amp;TEXT(INT(HOUR(Table1[[#This Row],[Patient Admission Date]])/3)*3+3,"00")</f>
        <v>18-21</v>
      </c>
      <c r="O6147" t="str" cm="1">
        <f t="array" ref="O6147">_xlfn.IFS(Table1[[#This Row],[Patient Age]]&lt;=14,"0-14",Table1[[#This Row],[Patient Age]]&lt;=29,"15-29",Table1[[#This Row],[Patient Age]]&lt;=44,"30-44",Table1[[#This Row],[Patient Age]]&lt;=59,"45-59",Table1[[#This Row],[Patient Age]]&lt;=74,"60-74",TRUE,"75+")</f>
        <v>15-29</v>
      </c>
      <c r="P6147" t="str" cm="1">
        <f t="array" ref="P6147">_xlfn.IFS(Table1[[#This Row],[Patient Waittime]]&lt;=15,"0-15",Table1[[#This Row],[Patient Waittime]]&lt;=30,"16-30",Table1[[#This Row],[Patient Waittime]]&lt;=45,"31-45",Table1[[#This Row],[Patient Waittime]]&lt;=60,"46-60",TRUE,"60+")</f>
        <v>31-45</v>
      </c>
      <c r="Q6147">
        <f>--(Table1[[#This Row],[Patient Waittime]]&lt;=30)</f>
        <v>0</v>
      </c>
      <c r="R6147">
        <f>--Table1[[#This Row],[Patient Admission Flag]]</f>
        <v>1</v>
      </c>
      <c r="S6147">
        <f>--AND(Table1[[#This Row],[WithinTarget]]=1,Table1[[#This Row],[Patient Satisfaction Score]]&gt;=7)</f>
        <v>0</v>
      </c>
      <c r="T6147" t="str">
        <f>IF(LEFT(Table1[[#This Row],[Patient Gender]],1)="F","Female","Male")</f>
        <v>Female</v>
      </c>
    </row>
    <row r="6148" spans="1:20" x14ac:dyDescent="0.3">
      <c r="A6148" t="s">
        <v>6252</v>
      </c>
      <c r="B6148" s="1">
        <v>45434.579861111109</v>
      </c>
      <c r="C6148" t="s">
        <v>13</v>
      </c>
      <c r="D6148">
        <v>40</v>
      </c>
      <c r="E6148" t="s">
        <v>21</v>
      </c>
      <c r="F6148" t="s">
        <v>11</v>
      </c>
      <c r="G6148" t="b">
        <v>1</v>
      </c>
      <c r="H6148">
        <v>8</v>
      </c>
      <c r="I6148">
        <v>36</v>
      </c>
      <c r="J6148" t="b">
        <v>1</v>
      </c>
      <c r="K6148">
        <f>YEAR(Table1[[#This Row],[Patient Admission Date]])</f>
        <v>2024</v>
      </c>
      <c r="L6148" t="str">
        <f>TEXT(Table1[[#This Row],[Patient Admission Date]],"mmm")</f>
        <v>May</v>
      </c>
      <c r="M6148" t="str">
        <f>TEXT(Table1[[#This Row],[Patient Admission Date]],"ddd")</f>
        <v>Wed</v>
      </c>
      <c r="N6148" t="str">
        <f>TEXT(INT(HOUR(Table1[[#This Row],[Patient Admission Date]])/3)*3,"00")&amp;"-"&amp;TEXT(INT(HOUR(Table1[[#This Row],[Patient Admission Date]])/3)*3+3,"00")</f>
        <v>12-15</v>
      </c>
      <c r="O6148" t="str" cm="1">
        <f t="array" ref="O6148">_xlfn.IFS(Table1[[#This Row],[Patient Age]]&lt;=14,"0-14",Table1[[#This Row],[Patient Age]]&lt;=29,"15-29",Table1[[#This Row],[Patient Age]]&lt;=44,"30-44",Table1[[#This Row],[Patient Age]]&lt;=59,"45-59",Table1[[#This Row],[Patient Age]]&lt;=74,"60-74",TRUE,"75+")</f>
        <v>30-44</v>
      </c>
      <c r="P6148" t="str" cm="1">
        <f t="array" ref="P6148">_xlfn.IFS(Table1[[#This Row],[Patient Waittime]]&lt;=15,"0-15",Table1[[#This Row],[Patient Waittime]]&lt;=30,"16-30",Table1[[#This Row],[Patient Waittime]]&lt;=45,"31-45",Table1[[#This Row],[Patient Waittime]]&lt;=60,"46-60",TRUE,"60+")</f>
        <v>31-45</v>
      </c>
      <c r="Q6148">
        <f>--(Table1[[#This Row],[Patient Waittime]]&lt;=30)</f>
        <v>0</v>
      </c>
      <c r="R6148">
        <f>--Table1[[#This Row],[Patient Admission Flag]]</f>
        <v>1</v>
      </c>
      <c r="S6148">
        <f>--AND(Table1[[#This Row],[WithinTarget]]=1,Table1[[#This Row],[Patient Satisfaction Score]]&gt;=7)</f>
        <v>0</v>
      </c>
      <c r="T6148" t="str">
        <f>IF(LEFT(Table1[[#This Row],[Patient Gender]],1)="F","Female","Male")</f>
        <v>Female</v>
      </c>
    </row>
    <row r="6149" spans="1:20" x14ac:dyDescent="0.3">
      <c r="A6149" t="s">
        <v>6253</v>
      </c>
      <c r="B6149" s="1">
        <v>45308.786805555559</v>
      </c>
      <c r="C6149" t="s">
        <v>13</v>
      </c>
      <c r="D6149">
        <v>39</v>
      </c>
      <c r="E6149" t="s">
        <v>21</v>
      </c>
      <c r="F6149" t="s">
        <v>11</v>
      </c>
      <c r="G6149" t="b">
        <v>1</v>
      </c>
      <c r="H6149">
        <v>8</v>
      </c>
      <c r="I6149">
        <v>22</v>
      </c>
      <c r="J6149" t="b">
        <v>1</v>
      </c>
      <c r="K6149">
        <f>YEAR(Table1[[#This Row],[Patient Admission Date]])</f>
        <v>2024</v>
      </c>
      <c r="L6149" t="str">
        <f>TEXT(Table1[[#This Row],[Patient Admission Date]],"mmm")</f>
        <v>Jan</v>
      </c>
      <c r="M6149" t="str">
        <f>TEXT(Table1[[#This Row],[Patient Admission Date]],"ddd")</f>
        <v>Wed</v>
      </c>
      <c r="N6149" t="str">
        <f>TEXT(INT(HOUR(Table1[[#This Row],[Patient Admission Date]])/3)*3,"00")&amp;"-"&amp;TEXT(INT(HOUR(Table1[[#This Row],[Patient Admission Date]])/3)*3+3,"00")</f>
        <v>18-21</v>
      </c>
      <c r="O6149" t="str" cm="1">
        <f t="array" ref="O6149">_xlfn.IFS(Table1[[#This Row],[Patient Age]]&lt;=14,"0-14",Table1[[#This Row],[Patient Age]]&lt;=29,"15-29",Table1[[#This Row],[Patient Age]]&lt;=44,"30-44",Table1[[#This Row],[Patient Age]]&lt;=59,"45-59",Table1[[#This Row],[Patient Age]]&lt;=74,"60-74",TRUE,"75+")</f>
        <v>30-44</v>
      </c>
      <c r="P6149" t="str" cm="1">
        <f t="array" ref="P6149">_xlfn.IFS(Table1[[#This Row],[Patient Waittime]]&lt;=15,"0-15",Table1[[#This Row],[Patient Waittime]]&lt;=30,"16-30",Table1[[#This Row],[Patient Waittime]]&lt;=45,"31-45",Table1[[#This Row],[Patient Waittime]]&lt;=60,"46-60",TRUE,"60+")</f>
        <v>16-30</v>
      </c>
      <c r="Q6149">
        <f>--(Table1[[#This Row],[Patient Waittime]]&lt;=30)</f>
        <v>1</v>
      </c>
      <c r="R6149">
        <f>--Table1[[#This Row],[Patient Admission Flag]]</f>
        <v>1</v>
      </c>
      <c r="S6149">
        <f>--AND(Table1[[#This Row],[WithinTarget]]=1,Table1[[#This Row],[Patient Satisfaction Score]]&gt;=7)</f>
        <v>1</v>
      </c>
      <c r="T6149" t="str">
        <f>IF(LEFT(Table1[[#This Row],[Patient Gender]],1)="F","Female","Male")</f>
        <v>Female</v>
      </c>
    </row>
    <row r="6150" spans="1:20" x14ac:dyDescent="0.3">
      <c r="A6150" t="s">
        <v>6254</v>
      </c>
      <c r="B6150" s="1">
        <v>45215.224305555559</v>
      </c>
      <c r="C6150" t="s">
        <v>13</v>
      </c>
      <c r="D6150">
        <v>78</v>
      </c>
      <c r="E6150" t="s">
        <v>21</v>
      </c>
      <c r="F6150" t="s">
        <v>11</v>
      </c>
      <c r="G6150" t="b">
        <v>1</v>
      </c>
      <c r="H6150">
        <v>9</v>
      </c>
      <c r="I6150">
        <v>39</v>
      </c>
      <c r="J6150" t="b">
        <v>1</v>
      </c>
      <c r="K6150">
        <f>YEAR(Table1[[#This Row],[Patient Admission Date]])</f>
        <v>2023</v>
      </c>
      <c r="L6150" t="str">
        <f>TEXT(Table1[[#This Row],[Patient Admission Date]],"mmm")</f>
        <v>Oct</v>
      </c>
      <c r="M6150" t="str">
        <f>TEXT(Table1[[#This Row],[Patient Admission Date]],"ddd")</f>
        <v>Mon</v>
      </c>
      <c r="N6150" t="str">
        <f>TEXT(INT(HOUR(Table1[[#This Row],[Patient Admission Date]])/3)*3,"00")&amp;"-"&amp;TEXT(INT(HOUR(Table1[[#This Row],[Patient Admission Date]])/3)*3+3,"00")</f>
        <v>03-06</v>
      </c>
      <c r="O6150" t="str" cm="1">
        <f t="array" ref="O6150">_xlfn.IFS(Table1[[#This Row],[Patient Age]]&lt;=14,"0-14",Table1[[#This Row],[Patient Age]]&lt;=29,"15-29",Table1[[#This Row],[Patient Age]]&lt;=44,"30-44",Table1[[#This Row],[Patient Age]]&lt;=59,"45-59",Table1[[#This Row],[Patient Age]]&lt;=74,"60-74",TRUE,"75+")</f>
        <v>75+</v>
      </c>
      <c r="P6150" t="str" cm="1">
        <f t="array" ref="P6150">_xlfn.IFS(Table1[[#This Row],[Patient Waittime]]&lt;=15,"0-15",Table1[[#This Row],[Patient Waittime]]&lt;=30,"16-30",Table1[[#This Row],[Patient Waittime]]&lt;=45,"31-45",Table1[[#This Row],[Patient Waittime]]&lt;=60,"46-60",TRUE,"60+")</f>
        <v>31-45</v>
      </c>
      <c r="Q6150">
        <f>--(Table1[[#This Row],[Patient Waittime]]&lt;=30)</f>
        <v>0</v>
      </c>
      <c r="R6150">
        <f>--Table1[[#This Row],[Patient Admission Flag]]</f>
        <v>1</v>
      </c>
      <c r="S6150">
        <f>--AND(Table1[[#This Row],[WithinTarget]]=1,Table1[[#This Row],[Patient Satisfaction Score]]&gt;=7)</f>
        <v>0</v>
      </c>
      <c r="T6150" t="str">
        <f>IF(LEFT(Table1[[#This Row],[Patient Gender]],1)="F","Female","Male")</f>
        <v>Female</v>
      </c>
    </row>
    <row r="6151" spans="1:20" x14ac:dyDescent="0.3">
      <c r="A6151" t="s">
        <v>6255</v>
      </c>
      <c r="B6151" s="1">
        <v>45510.711111111108</v>
      </c>
      <c r="C6151" t="s">
        <v>13</v>
      </c>
      <c r="D6151">
        <v>49</v>
      </c>
      <c r="E6151" t="s">
        <v>21</v>
      </c>
      <c r="F6151" t="s">
        <v>11</v>
      </c>
      <c r="G6151" t="b">
        <v>1</v>
      </c>
      <c r="H6151">
        <v>10</v>
      </c>
      <c r="I6151">
        <v>28</v>
      </c>
      <c r="J6151" t="b">
        <v>1</v>
      </c>
      <c r="K6151">
        <f>YEAR(Table1[[#This Row],[Patient Admission Date]])</f>
        <v>2024</v>
      </c>
      <c r="L6151" t="str">
        <f>TEXT(Table1[[#This Row],[Patient Admission Date]],"mmm")</f>
        <v>Aug</v>
      </c>
      <c r="M6151" t="str">
        <f>TEXT(Table1[[#This Row],[Patient Admission Date]],"ddd")</f>
        <v>Tue</v>
      </c>
      <c r="N6151" t="str">
        <f>TEXT(INT(HOUR(Table1[[#This Row],[Patient Admission Date]])/3)*3,"00")&amp;"-"&amp;TEXT(INT(HOUR(Table1[[#This Row],[Patient Admission Date]])/3)*3+3,"00")</f>
        <v>15-18</v>
      </c>
      <c r="O6151" t="str" cm="1">
        <f t="array" ref="O6151">_xlfn.IFS(Table1[[#This Row],[Patient Age]]&lt;=14,"0-14",Table1[[#This Row],[Patient Age]]&lt;=29,"15-29",Table1[[#This Row],[Patient Age]]&lt;=44,"30-44",Table1[[#This Row],[Patient Age]]&lt;=59,"45-59",Table1[[#This Row],[Patient Age]]&lt;=74,"60-74",TRUE,"75+")</f>
        <v>45-59</v>
      </c>
      <c r="P6151" t="str" cm="1">
        <f t="array" ref="P6151">_xlfn.IFS(Table1[[#This Row],[Patient Waittime]]&lt;=15,"0-15",Table1[[#This Row],[Patient Waittime]]&lt;=30,"16-30",Table1[[#This Row],[Patient Waittime]]&lt;=45,"31-45",Table1[[#This Row],[Patient Waittime]]&lt;=60,"46-60",TRUE,"60+")</f>
        <v>16-30</v>
      </c>
      <c r="Q6151">
        <f>--(Table1[[#This Row],[Patient Waittime]]&lt;=30)</f>
        <v>1</v>
      </c>
      <c r="R6151">
        <f>--Table1[[#This Row],[Patient Admission Flag]]</f>
        <v>1</v>
      </c>
      <c r="S6151">
        <f>--AND(Table1[[#This Row],[WithinTarget]]=1,Table1[[#This Row],[Patient Satisfaction Score]]&gt;=7)</f>
        <v>1</v>
      </c>
      <c r="T6151" t="str">
        <f>IF(LEFT(Table1[[#This Row],[Patient Gender]],1)="F","Female","Male")</f>
        <v>Female</v>
      </c>
    </row>
    <row r="6152" spans="1:20" x14ac:dyDescent="0.3">
      <c r="A6152" t="s">
        <v>6256</v>
      </c>
      <c r="B6152" s="1">
        <v>45043.920138888891</v>
      </c>
      <c r="C6152" t="s">
        <v>13</v>
      </c>
      <c r="D6152">
        <v>65</v>
      </c>
      <c r="E6152" t="s">
        <v>21</v>
      </c>
      <c r="F6152" t="s">
        <v>11</v>
      </c>
      <c r="G6152" t="b">
        <v>1</v>
      </c>
      <c r="H6152">
        <v>10</v>
      </c>
      <c r="I6152">
        <v>25</v>
      </c>
      <c r="J6152" t="b">
        <v>1</v>
      </c>
      <c r="K6152">
        <f>YEAR(Table1[[#This Row],[Patient Admission Date]])</f>
        <v>2023</v>
      </c>
      <c r="L6152" t="str">
        <f>TEXT(Table1[[#This Row],[Patient Admission Date]],"mmm")</f>
        <v>Apr</v>
      </c>
      <c r="M6152" t="str">
        <f>TEXT(Table1[[#This Row],[Patient Admission Date]],"ddd")</f>
        <v>Thu</v>
      </c>
      <c r="N6152" t="str">
        <f>TEXT(INT(HOUR(Table1[[#This Row],[Patient Admission Date]])/3)*3,"00")&amp;"-"&amp;TEXT(INT(HOUR(Table1[[#This Row],[Patient Admission Date]])/3)*3+3,"00")</f>
        <v>21-24</v>
      </c>
      <c r="O6152" t="str" cm="1">
        <f t="array" ref="O6152">_xlfn.IFS(Table1[[#This Row],[Patient Age]]&lt;=14,"0-14",Table1[[#This Row],[Patient Age]]&lt;=29,"15-29",Table1[[#This Row],[Patient Age]]&lt;=44,"30-44",Table1[[#This Row],[Patient Age]]&lt;=59,"45-59",Table1[[#This Row],[Patient Age]]&lt;=74,"60-74",TRUE,"75+")</f>
        <v>60-74</v>
      </c>
      <c r="P6152" t="str" cm="1">
        <f t="array" ref="P6152">_xlfn.IFS(Table1[[#This Row],[Patient Waittime]]&lt;=15,"0-15",Table1[[#This Row],[Patient Waittime]]&lt;=30,"16-30",Table1[[#This Row],[Patient Waittime]]&lt;=45,"31-45",Table1[[#This Row],[Patient Waittime]]&lt;=60,"46-60",TRUE,"60+")</f>
        <v>16-30</v>
      </c>
      <c r="Q6152">
        <f>--(Table1[[#This Row],[Patient Waittime]]&lt;=30)</f>
        <v>1</v>
      </c>
      <c r="R6152">
        <f>--Table1[[#This Row],[Patient Admission Flag]]</f>
        <v>1</v>
      </c>
      <c r="S6152">
        <f>--AND(Table1[[#This Row],[WithinTarget]]=1,Table1[[#This Row],[Patient Satisfaction Score]]&gt;=7)</f>
        <v>1</v>
      </c>
      <c r="T6152" t="str">
        <f>IF(LEFT(Table1[[#This Row],[Patient Gender]],1)="F","Female","Male")</f>
        <v>Female</v>
      </c>
    </row>
    <row r="6153" spans="1:20" x14ac:dyDescent="0.3">
      <c r="A6153" t="s">
        <v>6257</v>
      </c>
      <c r="B6153" s="1">
        <v>45139.951388888891</v>
      </c>
      <c r="C6153" t="s">
        <v>13</v>
      </c>
      <c r="D6153">
        <v>53</v>
      </c>
      <c r="E6153" t="s">
        <v>21</v>
      </c>
      <c r="F6153" t="s">
        <v>11</v>
      </c>
      <c r="G6153" t="b">
        <v>1</v>
      </c>
      <c r="H6153">
        <v>10</v>
      </c>
      <c r="I6153">
        <v>32</v>
      </c>
      <c r="J6153" t="b">
        <v>1</v>
      </c>
      <c r="K6153">
        <f>YEAR(Table1[[#This Row],[Patient Admission Date]])</f>
        <v>2023</v>
      </c>
      <c r="L6153" t="str">
        <f>TEXT(Table1[[#This Row],[Patient Admission Date]],"mmm")</f>
        <v>Aug</v>
      </c>
      <c r="M6153" t="str">
        <f>TEXT(Table1[[#This Row],[Patient Admission Date]],"ddd")</f>
        <v>Tue</v>
      </c>
      <c r="N6153" t="str">
        <f>TEXT(INT(HOUR(Table1[[#This Row],[Patient Admission Date]])/3)*3,"00")&amp;"-"&amp;TEXT(INT(HOUR(Table1[[#This Row],[Patient Admission Date]])/3)*3+3,"00")</f>
        <v>21-24</v>
      </c>
      <c r="O6153" t="str" cm="1">
        <f t="array" ref="O6153">_xlfn.IFS(Table1[[#This Row],[Patient Age]]&lt;=14,"0-14",Table1[[#This Row],[Patient Age]]&lt;=29,"15-29",Table1[[#This Row],[Patient Age]]&lt;=44,"30-44",Table1[[#This Row],[Patient Age]]&lt;=59,"45-59",Table1[[#This Row],[Patient Age]]&lt;=74,"60-74",TRUE,"75+")</f>
        <v>45-59</v>
      </c>
      <c r="P6153" t="str" cm="1">
        <f t="array" ref="P6153">_xlfn.IFS(Table1[[#This Row],[Patient Waittime]]&lt;=15,"0-15",Table1[[#This Row],[Patient Waittime]]&lt;=30,"16-30",Table1[[#This Row],[Patient Waittime]]&lt;=45,"31-45",Table1[[#This Row],[Patient Waittime]]&lt;=60,"46-60",TRUE,"60+")</f>
        <v>31-45</v>
      </c>
      <c r="Q6153">
        <f>--(Table1[[#This Row],[Patient Waittime]]&lt;=30)</f>
        <v>0</v>
      </c>
      <c r="R6153">
        <f>--Table1[[#This Row],[Patient Admission Flag]]</f>
        <v>1</v>
      </c>
      <c r="S6153">
        <f>--AND(Table1[[#This Row],[WithinTarget]]=1,Table1[[#This Row],[Patient Satisfaction Score]]&gt;=7)</f>
        <v>0</v>
      </c>
      <c r="T6153" t="str">
        <f>IF(LEFT(Table1[[#This Row],[Patient Gender]],1)="F","Female","Male")</f>
        <v>Female</v>
      </c>
    </row>
    <row r="6154" spans="1:20" x14ac:dyDescent="0.3">
      <c r="A6154" t="s">
        <v>6258</v>
      </c>
      <c r="B6154" s="1">
        <v>45311.953472222223</v>
      </c>
      <c r="C6154" t="s">
        <v>13</v>
      </c>
      <c r="D6154">
        <v>3</v>
      </c>
      <c r="E6154" t="s">
        <v>21</v>
      </c>
      <c r="F6154" t="s">
        <v>17</v>
      </c>
      <c r="G6154" t="b">
        <v>1</v>
      </c>
      <c r="I6154">
        <v>54</v>
      </c>
      <c r="J6154" t="b">
        <v>1</v>
      </c>
      <c r="K6154">
        <f>YEAR(Table1[[#This Row],[Patient Admission Date]])</f>
        <v>2024</v>
      </c>
      <c r="L6154" t="str">
        <f>TEXT(Table1[[#This Row],[Patient Admission Date]],"mmm")</f>
        <v>Jan</v>
      </c>
      <c r="M6154" t="str">
        <f>TEXT(Table1[[#This Row],[Patient Admission Date]],"ddd")</f>
        <v>Sat</v>
      </c>
      <c r="N6154" t="str">
        <f>TEXT(INT(HOUR(Table1[[#This Row],[Patient Admission Date]])/3)*3,"00")&amp;"-"&amp;TEXT(INT(HOUR(Table1[[#This Row],[Patient Admission Date]])/3)*3+3,"00")</f>
        <v>21-24</v>
      </c>
      <c r="O6154" t="str" cm="1">
        <f t="array" ref="O6154">_xlfn.IFS(Table1[[#This Row],[Patient Age]]&lt;=14,"0-14",Table1[[#This Row],[Patient Age]]&lt;=29,"15-29",Table1[[#This Row],[Patient Age]]&lt;=44,"30-44",Table1[[#This Row],[Patient Age]]&lt;=59,"45-59",Table1[[#This Row],[Patient Age]]&lt;=74,"60-74",TRUE,"75+")</f>
        <v>0-14</v>
      </c>
      <c r="P6154" t="str" cm="1">
        <f t="array" ref="P6154">_xlfn.IFS(Table1[[#This Row],[Patient Waittime]]&lt;=15,"0-15",Table1[[#This Row],[Patient Waittime]]&lt;=30,"16-30",Table1[[#This Row],[Patient Waittime]]&lt;=45,"31-45",Table1[[#This Row],[Patient Waittime]]&lt;=60,"46-60",TRUE,"60+")</f>
        <v>46-60</v>
      </c>
      <c r="Q6154">
        <f>--(Table1[[#This Row],[Patient Waittime]]&lt;=30)</f>
        <v>0</v>
      </c>
      <c r="R6154">
        <f>--Table1[[#This Row],[Patient Admission Flag]]</f>
        <v>1</v>
      </c>
      <c r="S6154">
        <f>--AND(Table1[[#This Row],[WithinTarget]]=1,Table1[[#This Row],[Patient Satisfaction Score]]&gt;=7)</f>
        <v>0</v>
      </c>
      <c r="T6154" t="str">
        <f>IF(LEFT(Table1[[#This Row],[Patient Gender]],1)="F","Female","Male")</f>
        <v>Female</v>
      </c>
    </row>
    <row r="6155" spans="1:20" x14ac:dyDescent="0.3">
      <c r="A6155" t="s">
        <v>6259</v>
      </c>
      <c r="B6155" s="1">
        <v>45277.988888888889</v>
      </c>
      <c r="C6155" t="s">
        <v>13</v>
      </c>
      <c r="D6155">
        <v>23</v>
      </c>
      <c r="E6155" t="s">
        <v>21</v>
      </c>
      <c r="F6155" t="s">
        <v>17</v>
      </c>
      <c r="G6155" t="b">
        <v>1</v>
      </c>
      <c r="I6155">
        <v>19</v>
      </c>
      <c r="J6155" t="b">
        <v>1</v>
      </c>
      <c r="K6155">
        <f>YEAR(Table1[[#This Row],[Patient Admission Date]])</f>
        <v>2023</v>
      </c>
      <c r="L6155" t="str">
        <f>TEXT(Table1[[#This Row],[Patient Admission Date]],"mmm")</f>
        <v>Dec</v>
      </c>
      <c r="M6155" t="str">
        <f>TEXT(Table1[[#This Row],[Patient Admission Date]],"ddd")</f>
        <v>Sun</v>
      </c>
      <c r="N6155" t="str">
        <f>TEXT(INT(HOUR(Table1[[#This Row],[Patient Admission Date]])/3)*3,"00")&amp;"-"&amp;TEXT(INT(HOUR(Table1[[#This Row],[Patient Admission Date]])/3)*3+3,"00")</f>
        <v>21-24</v>
      </c>
      <c r="O6155" t="str" cm="1">
        <f t="array" ref="O6155">_xlfn.IFS(Table1[[#This Row],[Patient Age]]&lt;=14,"0-14",Table1[[#This Row],[Patient Age]]&lt;=29,"15-29",Table1[[#This Row],[Patient Age]]&lt;=44,"30-44",Table1[[#This Row],[Patient Age]]&lt;=59,"45-59",Table1[[#This Row],[Patient Age]]&lt;=74,"60-74",TRUE,"75+")</f>
        <v>15-29</v>
      </c>
      <c r="P6155" t="str" cm="1">
        <f t="array" ref="P6155">_xlfn.IFS(Table1[[#This Row],[Patient Waittime]]&lt;=15,"0-15",Table1[[#This Row],[Patient Waittime]]&lt;=30,"16-30",Table1[[#This Row],[Patient Waittime]]&lt;=45,"31-45",Table1[[#This Row],[Patient Waittime]]&lt;=60,"46-60",TRUE,"60+")</f>
        <v>16-30</v>
      </c>
      <c r="Q6155">
        <f>--(Table1[[#This Row],[Patient Waittime]]&lt;=30)</f>
        <v>1</v>
      </c>
      <c r="R6155">
        <f>--Table1[[#This Row],[Patient Admission Flag]]</f>
        <v>1</v>
      </c>
      <c r="S6155">
        <f>--AND(Table1[[#This Row],[WithinTarget]]=1,Table1[[#This Row],[Patient Satisfaction Score]]&gt;=7)</f>
        <v>0</v>
      </c>
      <c r="T6155" t="str">
        <f>IF(LEFT(Table1[[#This Row],[Patient Gender]],1)="F","Female","Male")</f>
        <v>Female</v>
      </c>
    </row>
    <row r="6156" spans="1:20" x14ac:dyDescent="0.3">
      <c r="A6156" t="s">
        <v>6260</v>
      </c>
      <c r="B6156" s="1">
        <v>45346.649305555555</v>
      </c>
      <c r="C6156" t="s">
        <v>13</v>
      </c>
      <c r="D6156">
        <v>78</v>
      </c>
      <c r="E6156" t="s">
        <v>21</v>
      </c>
      <c r="F6156" t="s">
        <v>17</v>
      </c>
      <c r="G6156" t="b">
        <v>1</v>
      </c>
      <c r="I6156">
        <v>37</v>
      </c>
      <c r="J6156" t="b">
        <v>1</v>
      </c>
      <c r="K6156">
        <f>YEAR(Table1[[#This Row],[Patient Admission Date]])</f>
        <v>2024</v>
      </c>
      <c r="L6156" t="str">
        <f>TEXT(Table1[[#This Row],[Patient Admission Date]],"mmm")</f>
        <v>Feb</v>
      </c>
      <c r="M6156" t="str">
        <f>TEXT(Table1[[#This Row],[Patient Admission Date]],"ddd")</f>
        <v>Sat</v>
      </c>
      <c r="N6156" t="str">
        <f>TEXT(INT(HOUR(Table1[[#This Row],[Patient Admission Date]])/3)*3,"00")&amp;"-"&amp;TEXT(INT(HOUR(Table1[[#This Row],[Patient Admission Date]])/3)*3+3,"00")</f>
        <v>15-18</v>
      </c>
      <c r="O6156" t="str" cm="1">
        <f t="array" ref="O6156">_xlfn.IFS(Table1[[#This Row],[Patient Age]]&lt;=14,"0-14",Table1[[#This Row],[Patient Age]]&lt;=29,"15-29",Table1[[#This Row],[Patient Age]]&lt;=44,"30-44",Table1[[#This Row],[Patient Age]]&lt;=59,"45-59",Table1[[#This Row],[Patient Age]]&lt;=74,"60-74",TRUE,"75+")</f>
        <v>75+</v>
      </c>
      <c r="P6156" t="str" cm="1">
        <f t="array" ref="P6156">_xlfn.IFS(Table1[[#This Row],[Patient Waittime]]&lt;=15,"0-15",Table1[[#This Row],[Patient Waittime]]&lt;=30,"16-30",Table1[[#This Row],[Patient Waittime]]&lt;=45,"31-45",Table1[[#This Row],[Patient Waittime]]&lt;=60,"46-60",TRUE,"60+")</f>
        <v>31-45</v>
      </c>
      <c r="Q6156">
        <f>--(Table1[[#This Row],[Patient Waittime]]&lt;=30)</f>
        <v>0</v>
      </c>
      <c r="R6156">
        <f>--Table1[[#This Row],[Patient Admission Flag]]</f>
        <v>1</v>
      </c>
      <c r="S6156">
        <f>--AND(Table1[[#This Row],[WithinTarget]]=1,Table1[[#This Row],[Patient Satisfaction Score]]&gt;=7)</f>
        <v>0</v>
      </c>
      <c r="T6156" t="str">
        <f>IF(LEFT(Table1[[#This Row],[Patient Gender]],1)="F","Female","Male")</f>
        <v>Female</v>
      </c>
    </row>
    <row r="6157" spans="1:20" x14ac:dyDescent="0.3">
      <c r="A6157" t="s">
        <v>6261</v>
      </c>
      <c r="B6157" s="1">
        <v>45090.872916666667</v>
      </c>
      <c r="C6157" t="s">
        <v>13</v>
      </c>
      <c r="D6157">
        <v>33</v>
      </c>
      <c r="E6157" t="s">
        <v>21</v>
      </c>
      <c r="F6157" t="s">
        <v>17</v>
      </c>
      <c r="G6157" t="b">
        <v>1</v>
      </c>
      <c r="I6157">
        <v>23</v>
      </c>
      <c r="J6157" t="b">
        <v>1</v>
      </c>
      <c r="K6157">
        <f>YEAR(Table1[[#This Row],[Patient Admission Date]])</f>
        <v>2023</v>
      </c>
      <c r="L6157" t="str">
        <f>TEXT(Table1[[#This Row],[Patient Admission Date]],"mmm")</f>
        <v>Jun</v>
      </c>
      <c r="M6157" t="str">
        <f>TEXT(Table1[[#This Row],[Patient Admission Date]],"ddd")</f>
        <v>Tue</v>
      </c>
      <c r="N6157" t="str">
        <f>TEXT(INT(HOUR(Table1[[#This Row],[Patient Admission Date]])/3)*3,"00")&amp;"-"&amp;TEXT(INT(HOUR(Table1[[#This Row],[Patient Admission Date]])/3)*3+3,"00")</f>
        <v>18-21</v>
      </c>
      <c r="O6157" t="str" cm="1">
        <f t="array" ref="O6157">_xlfn.IFS(Table1[[#This Row],[Patient Age]]&lt;=14,"0-14",Table1[[#This Row],[Patient Age]]&lt;=29,"15-29",Table1[[#This Row],[Patient Age]]&lt;=44,"30-44",Table1[[#This Row],[Patient Age]]&lt;=59,"45-59",Table1[[#This Row],[Patient Age]]&lt;=74,"60-74",TRUE,"75+")</f>
        <v>30-44</v>
      </c>
      <c r="P6157" t="str" cm="1">
        <f t="array" ref="P6157">_xlfn.IFS(Table1[[#This Row],[Patient Waittime]]&lt;=15,"0-15",Table1[[#This Row],[Patient Waittime]]&lt;=30,"16-30",Table1[[#This Row],[Patient Waittime]]&lt;=45,"31-45",Table1[[#This Row],[Patient Waittime]]&lt;=60,"46-60",TRUE,"60+")</f>
        <v>16-30</v>
      </c>
      <c r="Q6157">
        <f>--(Table1[[#This Row],[Patient Waittime]]&lt;=30)</f>
        <v>1</v>
      </c>
      <c r="R6157">
        <f>--Table1[[#This Row],[Patient Admission Flag]]</f>
        <v>1</v>
      </c>
      <c r="S6157">
        <f>--AND(Table1[[#This Row],[WithinTarget]]=1,Table1[[#This Row],[Patient Satisfaction Score]]&gt;=7)</f>
        <v>0</v>
      </c>
      <c r="T6157" t="str">
        <f>IF(LEFT(Table1[[#This Row],[Patient Gender]],1)="F","Female","Male")</f>
        <v>Female</v>
      </c>
    </row>
    <row r="6158" spans="1:20" x14ac:dyDescent="0.3">
      <c r="A6158" t="s">
        <v>6262</v>
      </c>
      <c r="B6158" s="1">
        <v>45501.310416666667</v>
      </c>
      <c r="C6158" t="s">
        <v>13</v>
      </c>
      <c r="D6158">
        <v>49</v>
      </c>
      <c r="E6158" t="s">
        <v>21</v>
      </c>
      <c r="F6158" t="s">
        <v>17</v>
      </c>
      <c r="G6158" t="b">
        <v>1</v>
      </c>
      <c r="I6158">
        <v>39</v>
      </c>
      <c r="J6158" t="b">
        <v>1</v>
      </c>
      <c r="K6158">
        <f>YEAR(Table1[[#This Row],[Patient Admission Date]])</f>
        <v>2024</v>
      </c>
      <c r="L6158" t="str">
        <f>TEXT(Table1[[#This Row],[Patient Admission Date]],"mmm")</f>
        <v>Jul</v>
      </c>
      <c r="M6158" t="str">
        <f>TEXT(Table1[[#This Row],[Patient Admission Date]],"ddd")</f>
        <v>Sun</v>
      </c>
      <c r="N6158" t="str">
        <f>TEXT(INT(HOUR(Table1[[#This Row],[Patient Admission Date]])/3)*3,"00")&amp;"-"&amp;TEXT(INT(HOUR(Table1[[#This Row],[Patient Admission Date]])/3)*3+3,"00")</f>
        <v>06-09</v>
      </c>
      <c r="O6158" t="str" cm="1">
        <f t="array" ref="O6158">_xlfn.IFS(Table1[[#This Row],[Patient Age]]&lt;=14,"0-14",Table1[[#This Row],[Patient Age]]&lt;=29,"15-29",Table1[[#This Row],[Patient Age]]&lt;=44,"30-44",Table1[[#This Row],[Patient Age]]&lt;=59,"45-59",Table1[[#This Row],[Patient Age]]&lt;=74,"60-74",TRUE,"75+")</f>
        <v>45-59</v>
      </c>
      <c r="P6158" t="str" cm="1">
        <f t="array" ref="P6158">_xlfn.IFS(Table1[[#This Row],[Patient Waittime]]&lt;=15,"0-15",Table1[[#This Row],[Patient Waittime]]&lt;=30,"16-30",Table1[[#This Row],[Patient Waittime]]&lt;=45,"31-45",Table1[[#This Row],[Patient Waittime]]&lt;=60,"46-60",TRUE,"60+")</f>
        <v>31-45</v>
      </c>
      <c r="Q6158">
        <f>--(Table1[[#This Row],[Patient Waittime]]&lt;=30)</f>
        <v>0</v>
      </c>
      <c r="R6158">
        <f>--Table1[[#This Row],[Patient Admission Flag]]</f>
        <v>1</v>
      </c>
      <c r="S6158">
        <f>--AND(Table1[[#This Row],[WithinTarget]]=1,Table1[[#This Row],[Patient Satisfaction Score]]&gt;=7)</f>
        <v>0</v>
      </c>
      <c r="T6158" t="str">
        <f>IF(LEFT(Table1[[#This Row],[Patient Gender]],1)="F","Female","Male")</f>
        <v>Female</v>
      </c>
    </row>
    <row r="6159" spans="1:20" x14ac:dyDescent="0.3">
      <c r="A6159" t="s">
        <v>6263</v>
      </c>
      <c r="B6159" s="1">
        <v>45214.893055555556</v>
      </c>
      <c r="C6159" t="s">
        <v>13</v>
      </c>
      <c r="D6159">
        <v>59</v>
      </c>
      <c r="E6159" t="s">
        <v>21</v>
      </c>
      <c r="F6159" t="s">
        <v>17</v>
      </c>
      <c r="G6159" t="b">
        <v>1</v>
      </c>
      <c r="I6159">
        <v>43</v>
      </c>
      <c r="J6159" t="b">
        <v>1</v>
      </c>
      <c r="K6159">
        <f>YEAR(Table1[[#This Row],[Patient Admission Date]])</f>
        <v>2023</v>
      </c>
      <c r="L6159" t="str">
        <f>TEXT(Table1[[#This Row],[Patient Admission Date]],"mmm")</f>
        <v>Oct</v>
      </c>
      <c r="M6159" t="str">
        <f>TEXT(Table1[[#This Row],[Patient Admission Date]],"ddd")</f>
        <v>Sun</v>
      </c>
      <c r="N6159" t="str">
        <f>TEXT(INT(HOUR(Table1[[#This Row],[Patient Admission Date]])/3)*3,"00")&amp;"-"&amp;TEXT(INT(HOUR(Table1[[#This Row],[Patient Admission Date]])/3)*3+3,"00")</f>
        <v>21-24</v>
      </c>
      <c r="O6159" t="str" cm="1">
        <f t="array" ref="O6159">_xlfn.IFS(Table1[[#This Row],[Patient Age]]&lt;=14,"0-14",Table1[[#This Row],[Patient Age]]&lt;=29,"15-29",Table1[[#This Row],[Patient Age]]&lt;=44,"30-44",Table1[[#This Row],[Patient Age]]&lt;=59,"45-59",Table1[[#This Row],[Patient Age]]&lt;=74,"60-74",TRUE,"75+")</f>
        <v>45-59</v>
      </c>
      <c r="P6159" t="str" cm="1">
        <f t="array" ref="P6159">_xlfn.IFS(Table1[[#This Row],[Patient Waittime]]&lt;=15,"0-15",Table1[[#This Row],[Patient Waittime]]&lt;=30,"16-30",Table1[[#This Row],[Patient Waittime]]&lt;=45,"31-45",Table1[[#This Row],[Patient Waittime]]&lt;=60,"46-60",TRUE,"60+")</f>
        <v>31-45</v>
      </c>
      <c r="Q6159">
        <f>--(Table1[[#This Row],[Patient Waittime]]&lt;=30)</f>
        <v>0</v>
      </c>
      <c r="R6159">
        <f>--Table1[[#This Row],[Patient Admission Flag]]</f>
        <v>1</v>
      </c>
      <c r="S6159">
        <f>--AND(Table1[[#This Row],[WithinTarget]]=1,Table1[[#This Row],[Patient Satisfaction Score]]&gt;=7)</f>
        <v>0</v>
      </c>
      <c r="T6159" t="str">
        <f>IF(LEFT(Table1[[#This Row],[Patient Gender]],1)="F","Female","Male")</f>
        <v>Female</v>
      </c>
    </row>
    <row r="6160" spans="1:20" x14ac:dyDescent="0.3">
      <c r="A6160" t="s">
        <v>6264</v>
      </c>
      <c r="B6160" s="1">
        <v>45101.599305555559</v>
      </c>
      <c r="C6160" t="s">
        <v>13</v>
      </c>
      <c r="D6160">
        <v>53</v>
      </c>
      <c r="E6160" t="s">
        <v>21</v>
      </c>
      <c r="F6160" t="s">
        <v>17</v>
      </c>
      <c r="G6160" t="b">
        <v>1</v>
      </c>
      <c r="I6160">
        <v>40</v>
      </c>
      <c r="J6160" t="b">
        <v>1</v>
      </c>
      <c r="K6160">
        <f>YEAR(Table1[[#This Row],[Patient Admission Date]])</f>
        <v>2023</v>
      </c>
      <c r="L6160" t="str">
        <f>TEXT(Table1[[#This Row],[Patient Admission Date]],"mmm")</f>
        <v>Jun</v>
      </c>
      <c r="M6160" t="str">
        <f>TEXT(Table1[[#This Row],[Patient Admission Date]],"ddd")</f>
        <v>Sat</v>
      </c>
      <c r="N6160" t="str">
        <f>TEXT(INT(HOUR(Table1[[#This Row],[Patient Admission Date]])/3)*3,"00")&amp;"-"&amp;TEXT(INT(HOUR(Table1[[#This Row],[Patient Admission Date]])/3)*3+3,"00")</f>
        <v>12-15</v>
      </c>
      <c r="O6160" t="str" cm="1">
        <f t="array" ref="O6160">_xlfn.IFS(Table1[[#This Row],[Patient Age]]&lt;=14,"0-14",Table1[[#This Row],[Patient Age]]&lt;=29,"15-29",Table1[[#This Row],[Patient Age]]&lt;=44,"30-44",Table1[[#This Row],[Patient Age]]&lt;=59,"45-59",Table1[[#This Row],[Patient Age]]&lt;=74,"60-74",TRUE,"75+")</f>
        <v>45-59</v>
      </c>
      <c r="P6160" t="str" cm="1">
        <f t="array" ref="P6160">_xlfn.IFS(Table1[[#This Row],[Patient Waittime]]&lt;=15,"0-15",Table1[[#This Row],[Patient Waittime]]&lt;=30,"16-30",Table1[[#This Row],[Patient Waittime]]&lt;=45,"31-45",Table1[[#This Row],[Patient Waittime]]&lt;=60,"46-60",TRUE,"60+")</f>
        <v>31-45</v>
      </c>
      <c r="Q6160">
        <f>--(Table1[[#This Row],[Patient Waittime]]&lt;=30)</f>
        <v>0</v>
      </c>
      <c r="R6160">
        <f>--Table1[[#This Row],[Patient Admission Flag]]</f>
        <v>1</v>
      </c>
      <c r="S6160">
        <f>--AND(Table1[[#This Row],[WithinTarget]]=1,Table1[[#This Row],[Patient Satisfaction Score]]&gt;=7)</f>
        <v>0</v>
      </c>
      <c r="T6160" t="str">
        <f>IF(LEFT(Table1[[#This Row],[Patient Gender]],1)="F","Female","Male")</f>
        <v>Female</v>
      </c>
    </row>
    <row r="6161" spans="1:20" x14ac:dyDescent="0.3">
      <c r="A6161" t="s">
        <v>6265</v>
      </c>
      <c r="B6161" s="1">
        <v>45226.813888888886</v>
      </c>
      <c r="C6161" t="s">
        <v>13</v>
      </c>
      <c r="D6161">
        <v>59</v>
      </c>
      <c r="E6161" t="s">
        <v>21</v>
      </c>
      <c r="F6161" t="s">
        <v>17</v>
      </c>
      <c r="G6161" t="b">
        <v>1</v>
      </c>
      <c r="I6161">
        <v>60</v>
      </c>
      <c r="J6161" t="b">
        <v>1</v>
      </c>
      <c r="K6161">
        <f>YEAR(Table1[[#This Row],[Patient Admission Date]])</f>
        <v>2023</v>
      </c>
      <c r="L6161" t="str">
        <f>TEXT(Table1[[#This Row],[Patient Admission Date]],"mmm")</f>
        <v>Oct</v>
      </c>
      <c r="M6161" t="str">
        <f>TEXT(Table1[[#This Row],[Patient Admission Date]],"ddd")</f>
        <v>Fri</v>
      </c>
      <c r="N6161" t="str">
        <f>TEXT(INT(HOUR(Table1[[#This Row],[Patient Admission Date]])/3)*3,"00")&amp;"-"&amp;TEXT(INT(HOUR(Table1[[#This Row],[Patient Admission Date]])/3)*3+3,"00")</f>
        <v>18-21</v>
      </c>
      <c r="O6161" t="str" cm="1">
        <f t="array" ref="O6161">_xlfn.IFS(Table1[[#This Row],[Patient Age]]&lt;=14,"0-14",Table1[[#This Row],[Patient Age]]&lt;=29,"15-29",Table1[[#This Row],[Patient Age]]&lt;=44,"30-44",Table1[[#This Row],[Patient Age]]&lt;=59,"45-59",Table1[[#This Row],[Patient Age]]&lt;=74,"60-74",TRUE,"75+")</f>
        <v>45-59</v>
      </c>
      <c r="P6161" t="str" cm="1">
        <f t="array" ref="P6161">_xlfn.IFS(Table1[[#This Row],[Patient Waittime]]&lt;=15,"0-15",Table1[[#This Row],[Patient Waittime]]&lt;=30,"16-30",Table1[[#This Row],[Patient Waittime]]&lt;=45,"31-45",Table1[[#This Row],[Patient Waittime]]&lt;=60,"46-60",TRUE,"60+")</f>
        <v>46-60</v>
      </c>
      <c r="Q6161">
        <f>--(Table1[[#This Row],[Patient Waittime]]&lt;=30)</f>
        <v>0</v>
      </c>
      <c r="R6161">
        <f>--Table1[[#This Row],[Patient Admission Flag]]</f>
        <v>1</v>
      </c>
      <c r="S6161">
        <f>--AND(Table1[[#This Row],[WithinTarget]]=1,Table1[[#This Row],[Patient Satisfaction Score]]&gt;=7)</f>
        <v>0</v>
      </c>
      <c r="T6161" t="str">
        <f>IF(LEFT(Table1[[#This Row],[Patient Gender]],1)="F","Female","Male")</f>
        <v>Female</v>
      </c>
    </row>
    <row r="6162" spans="1:20" x14ac:dyDescent="0.3">
      <c r="A6162" t="s">
        <v>6266</v>
      </c>
      <c r="B6162" s="1">
        <v>45204.191666666666</v>
      </c>
      <c r="C6162" t="s">
        <v>13</v>
      </c>
      <c r="D6162">
        <v>56</v>
      </c>
      <c r="E6162" t="s">
        <v>21</v>
      </c>
      <c r="F6162" t="s">
        <v>17</v>
      </c>
      <c r="G6162" t="b">
        <v>1</v>
      </c>
      <c r="I6162">
        <v>20</v>
      </c>
      <c r="J6162" t="b">
        <v>1</v>
      </c>
      <c r="K6162">
        <f>YEAR(Table1[[#This Row],[Patient Admission Date]])</f>
        <v>2023</v>
      </c>
      <c r="L6162" t="str">
        <f>TEXT(Table1[[#This Row],[Patient Admission Date]],"mmm")</f>
        <v>Oct</v>
      </c>
      <c r="M6162" t="str">
        <f>TEXT(Table1[[#This Row],[Patient Admission Date]],"ddd")</f>
        <v>Thu</v>
      </c>
      <c r="N6162" t="str">
        <f>TEXT(INT(HOUR(Table1[[#This Row],[Patient Admission Date]])/3)*3,"00")&amp;"-"&amp;TEXT(INT(HOUR(Table1[[#This Row],[Patient Admission Date]])/3)*3+3,"00")</f>
        <v>03-06</v>
      </c>
      <c r="O6162" t="str" cm="1">
        <f t="array" ref="O6162">_xlfn.IFS(Table1[[#This Row],[Patient Age]]&lt;=14,"0-14",Table1[[#This Row],[Patient Age]]&lt;=29,"15-29",Table1[[#This Row],[Patient Age]]&lt;=44,"30-44",Table1[[#This Row],[Patient Age]]&lt;=59,"45-59",Table1[[#This Row],[Patient Age]]&lt;=74,"60-74",TRUE,"75+")</f>
        <v>45-59</v>
      </c>
      <c r="P6162" t="str" cm="1">
        <f t="array" ref="P6162">_xlfn.IFS(Table1[[#This Row],[Patient Waittime]]&lt;=15,"0-15",Table1[[#This Row],[Patient Waittime]]&lt;=30,"16-30",Table1[[#This Row],[Patient Waittime]]&lt;=45,"31-45",Table1[[#This Row],[Patient Waittime]]&lt;=60,"46-60",TRUE,"60+")</f>
        <v>16-30</v>
      </c>
      <c r="Q6162">
        <f>--(Table1[[#This Row],[Patient Waittime]]&lt;=30)</f>
        <v>1</v>
      </c>
      <c r="R6162">
        <f>--Table1[[#This Row],[Patient Admission Flag]]</f>
        <v>1</v>
      </c>
      <c r="S6162">
        <f>--AND(Table1[[#This Row],[WithinTarget]]=1,Table1[[#This Row],[Patient Satisfaction Score]]&gt;=7)</f>
        <v>0</v>
      </c>
      <c r="T6162" t="str">
        <f>IF(LEFT(Table1[[#This Row],[Patient Gender]],1)="F","Female","Male")</f>
        <v>Female</v>
      </c>
    </row>
    <row r="6163" spans="1:20" x14ac:dyDescent="0.3">
      <c r="A6163" t="s">
        <v>6267</v>
      </c>
      <c r="B6163" s="1">
        <v>45023.901388888888</v>
      </c>
      <c r="C6163" t="s">
        <v>13</v>
      </c>
      <c r="D6163">
        <v>22</v>
      </c>
      <c r="E6163" t="s">
        <v>21</v>
      </c>
      <c r="F6163" t="s">
        <v>17</v>
      </c>
      <c r="G6163" t="b">
        <v>1</v>
      </c>
      <c r="I6163">
        <v>19</v>
      </c>
      <c r="J6163" t="b">
        <v>1</v>
      </c>
      <c r="K6163">
        <f>YEAR(Table1[[#This Row],[Patient Admission Date]])</f>
        <v>2023</v>
      </c>
      <c r="L6163" t="str">
        <f>TEXT(Table1[[#This Row],[Patient Admission Date]],"mmm")</f>
        <v>Apr</v>
      </c>
      <c r="M6163" t="str">
        <f>TEXT(Table1[[#This Row],[Patient Admission Date]],"ddd")</f>
        <v>Fri</v>
      </c>
      <c r="N6163" t="str">
        <f>TEXT(INT(HOUR(Table1[[#This Row],[Patient Admission Date]])/3)*3,"00")&amp;"-"&amp;TEXT(INT(HOUR(Table1[[#This Row],[Patient Admission Date]])/3)*3+3,"00")</f>
        <v>21-24</v>
      </c>
      <c r="O6163" t="str" cm="1">
        <f t="array" ref="O6163">_xlfn.IFS(Table1[[#This Row],[Patient Age]]&lt;=14,"0-14",Table1[[#This Row],[Patient Age]]&lt;=29,"15-29",Table1[[#This Row],[Patient Age]]&lt;=44,"30-44",Table1[[#This Row],[Patient Age]]&lt;=59,"45-59",Table1[[#This Row],[Patient Age]]&lt;=74,"60-74",TRUE,"75+")</f>
        <v>15-29</v>
      </c>
      <c r="P6163" t="str" cm="1">
        <f t="array" ref="P6163">_xlfn.IFS(Table1[[#This Row],[Patient Waittime]]&lt;=15,"0-15",Table1[[#This Row],[Patient Waittime]]&lt;=30,"16-30",Table1[[#This Row],[Patient Waittime]]&lt;=45,"31-45",Table1[[#This Row],[Patient Waittime]]&lt;=60,"46-60",TRUE,"60+")</f>
        <v>16-30</v>
      </c>
      <c r="Q6163">
        <f>--(Table1[[#This Row],[Patient Waittime]]&lt;=30)</f>
        <v>1</v>
      </c>
      <c r="R6163">
        <f>--Table1[[#This Row],[Patient Admission Flag]]</f>
        <v>1</v>
      </c>
      <c r="S6163">
        <f>--AND(Table1[[#This Row],[WithinTarget]]=1,Table1[[#This Row],[Patient Satisfaction Score]]&gt;=7)</f>
        <v>0</v>
      </c>
      <c r="T6163" t="str">
        <f>IF(LEFT(Table1[[#This Row],[Patient Gender]],1)="F","Female","Male")</f>
        <v>Female</v>
      </c>
    </row>
    <row r="6164" spans="1:20" x14ac:dyDescent="0.3">
      <c r="A6164" t="s">
        <v>6268</v>
      </c>
      <c r="B6164" s="1">
        <v>45260.884722222225</v>
      </c>
      <c r="C6164" t="s">
        <v>13</v>
      </c>
      <c r="D6164">
        <v>49</v>
      </c>
      <c r="E6164" t="s">
        <v>21</v>
      </c>
      <c r="F6164" t="s">
        <v>17</v>
      </c>
      <c r="G6164" t="b">
        <v>1</v>
      </c>
      <c r="I6164">
        <v>24</v>
      </c>
      <c r="J6164" t="b">
        <v>1</v>
      </c>
      <c r="K6164">
        <f>YEAR(Table1[[#This Row],[Patient Admission Date]])</f>
        <v>2023</v>
      </c>
      <c r="L6164" t="str">
        <f>TEXT(Table1[[#This Row],[Patient Admission Date]],"mmm")</f>
        <v>Nov</v>
      </c>
      <c r="M6164" t="str">
        <f>TEXT(Table1[[#This Row],[Patient Admission Date]],"ddd")</f>
        <v>Thu</v>
      </c>
      <c r="N6164" t="str">
        <f>TEXT(INT(HOUR(Table1[[#This Row],[Patient Admission Date]])/3)*3,"00")&amp;"-"&amp;TEXT(INT(HOUR(Table1[[#This Row],[Patient Admission Date]])/3)*3+3,"00")</f>
        <v>21-24</v>
      </c>
      <c r="O6164" t="str" cm="1">
        <f t="array" ref="O6164">_xlfn.IFS(Table1[[#This Row],[Patient Age]]&lt;=14,"0-14",Table1[[#This Row],[Patient Age]]&lt;=29,"15-29",Table1[[#This Row],[Patient Age]]&lt;=44,"30-44",Table1[[#This Row],[Patient Age]]&lt;=59,"45-59",Table1[[#This Row],[Patient Age]]&lt;=74,"60-74",TRUE,"75+")</f>
        <v>45-59</v>
      </c>
      <c r="P6164" t="str" cm="1">
        <f t="array" ref="P6164">_xlfn.IFS(Table1[[#This Row],[Patient Waittime]]&lt;=15,"0-15",Table1[[#This Row],[Patient Waittime]]&lt;=30,"16-30",Table1[[#This Row],[Patient Waittime]]&lt;=45,"31-45",Table1[[#This Row],[Patient Waittime]]&lt;=60,"46-60",TRUE,"60+")</f>
        <v>16-30</v>
      </c>
      <c r="Q6164">
        <f>--(Table1[[#This Row],[Patient Waittime]]&lt;=30)</f>
        <v>1</v>
      </c>
      <c r="R6164">
        <f>--Table1[[#This Row],[Patient Admission Flag]]</f>
        <v>1</v>
      </c>
      <c r="S6164">
        <f>--AND(Table1[[#This Row],[WithinTarget]]=1,Table1[[#This Row],[Patient Satisfaction Score]]&gt;=7)</f>
        <v>0</v>
      </c>
      <c r="T6164" t="str">
        <f>IF(LEFT(Table1[[#This Row],[Patient Gender]],1)="F","Female","Male")</f>
        <v>Female</v>
      </c>
    </row>
    <row r="6165" spans="1:20" x14ac:dyDescent="0.3">
      <c r="A6165" t="s">
        <v>6269</v>
      </c>
      <c r="B6165" s="1">
        <v>45051.952777777777</v>
      </c>
      <c r="C6165" t="s">
        <v>13</v>
      </c>
      <c r="D6165">
        <v>14</v>
      </c>
      <c r="E6165" t="s">
        <v>21</v>
      </c>
      <c r="F6165" t="s">
        <v>17</v>
      </c>
      <c r="G6165" t="b">
        <v>1</v>
      </c>
      <c r="I6165">
        <v>60</v>
      </c>
      <c r="J6165" t="b">
        <v>1</v>
      </c>
      <c r="K6165">
        <f>YEAR(Table1[[#This Row],[Patient Admission Date]])</f>
        <v>2023</v>
      </c>
      <c r="L6165" t="str">
        <f>TEXT(Table1[[#This Row],[Patient Admission Date]],"mmm")</f>
        <v>May</v>
      </c>
      <c r="M6165" t="str">
        <f>TEXT(Table1[[#This Row],[Patient Admission Date]],"ddd")</f>
        <v>Fri</v>
      </c>
      <c r="N6165" t="str">
        <f>TEXT(INT(HOUR(Table1[[#This Row],[Patient Admission Date]])/3)*3,"00")&amp;"-"&amp;TEXT(INT(HOUR(Table1[[#This Row],[Patient Admission Date]])/3)*3+3,"00")</f>
        <v>21-24</v>
      </c>
      <c r="O6165" t="str" cm="1">
        <f t="array" ref="O6165">_xlfn.IFS(Table1[[#This Row],[Patient Age]]&lt;=14,"0-14",Table1[[#This Row],[Patient Age]]&lt;=29,"15-29",Table1[[#This Row],[Patient Age]]&lt;=44,"30-44",Table1[[#This Row],[Patient Age]]&lt;=59,"45-59",Table1[[#This Row],[Patient Age]]&lt;=74,"60-74",TRUE,"75+")</f>
        <v>0-14</v>
      </c>
      <c r="P6165" t="str" cm="1">
        <f t="array" ref="P6165">_xlfn.IFS(Table1[[#This Row],[Patient Waittime]]&lt;=15,"0-15",Table1[[#This Row],[Patient Waittime]]&lt;=30,"16-30",Table1[[#This Row],[Patient Waittime]]&lt;=45,"31-45",Table1[[#This Row],[Patient Waittime]]&lt;=60,"46-60",TRUE,"60+")</f>
        <v>46-60</v>
      </c>
      <c r="Q6165">
        <f>--(Table1[[#This Row],[Patient Waittime]]&lt;=30)</f>
        <v>0</v>
      </c>
      <c r="R6165">
        <f>--Table1[[#This Row],[Patient Admission Flag]]</f>
        <v>1</v>
      </c>
      <c r="S6165">
        <f>--AND(Table1[[#This Row],[WithinTarget]]=1,Table1[[#This Row],[Patient Satisfaction Score]]&gt;=7)</f>
        <v>0</v>
      </c>
      <c r="T6165" t="str">
        <f>IF(LEFT(Table1[[#This Row],[Patient Gender]],1)="F","Female","Male")</f>
        <v>Female</v>
      </c>
    </row>
    <row r="6166" spans="1:20" x14ac:dyDescent="0.3">
      <c r="A6166" t="s">
        <v>6270</v>
      </c>
      <c r="B6166" s="1">
        <v>45552.679861111108</v>
      </c>
      <c r="C6166" t="s">
        <v>13</v>
      </c>
      <c r="D6166">
        <v>55</v>
      </c>
      <c r="E6166" t="s">
        <v>21</v>
      </c>
      <c r="F6166" t="s">
        <v>17</v>
      </c>
      <c r="G6166" t="b">
        <v>1</v>
      </c>
      <c r="I6166">
        <v>14</v>
      </c>
      <c r="J6166" t="b">
        <v>1</v>
      </c>
      <c r="K6166">
        <f>YEAR(Table1[[#This Row],[Patient Admission Date]])</f>
        <v>2024</v>
      </c>
      <c r="L6166" t="str">
        <f>TEXT(Table1[[#This Row],[Patient Admission Date]],"mmm")</f>
        <v>Sep</v>
      </c>
      <c r="M6166" t="str">
        <f>TEXT(Table1[[#This Row],[Patient Admission Date]],"ddd")</f>
        <v>Tue</v>
      </c>
      <c r="N6166" t="str">
        <f>TEXT(INT(HOUR(Table1[[#This Row],[Patient Admission Date]])/3)*3,"00")&amp;"-"&amp;TEXT(INT(HOUR(Table1[[#This Row],[Patient Admission Date]])/3)*3+3,"00")</f>
        <v>15-18</v>
      </c>
      <c r="O6166" t="str" cm="1">
        <f t="array" ref="O6166">_xlfn.IFS(Table1[[#This Row],[Patient Age]]&lt;=14,"0-14",Table1[[#This Row],[Patient Age]]&lt;=29,"15-29",Table1[[#This Row],[Patient Age]]&lt;=44,"30-44",Table1[[#This Row],[Patient Age]]&lt;=59,"45-59",Table1[[#This Row],[Patient Age]]&lt;=74,"60-74",TRUE,"75+")</f>
        <v>45-59</v>
      </c>
      <c r="P6166" t="str" cm="1">
        <f t="array" ref="P6166">_xlfn.IFS(Table1[[#This Row],[Patient Waittime]]&lt;=15,"0-15",Table1[[#This Row],[Patient Waittime]]&lt;=30,"16-30",Table1[[#This Row],[Patient Waittime]]&lt;=45,"31-45",Table1[[#This Row],[Patient Waittime]]&lt;=60,"46-60",TRUE,"60+")</f>
        <v>0-15</v>
      </c>
      <c r="Q6166">
        <f>--(Table1[[#This Row],[Patient Waittime]]&lt;=30)</f>
        <v>1</v>
      </c>
      <c r="R6166">
        <f>--Table1[[#This Row],[Patient Admission Flag]]</f>
        <v>1</v>
      </c>
      <c r="S6166">
        <f>--AND(Table1[[#This Row],[WithinTarget]]=1,Table1[[#This Row],[Patient Satisfaction Score]]&gt;=7)</f>
        <v>0</v>
      </c>
      <c r="T6166" t="str">
        <f>IF(LEFT(Table1[[#This Row],[Patient Gender]],1)="F","Female","Male")</f>
        <v>Female</v>
      </c>
    </row>
    <row r="6167" spans="1:20" x14ac:dyDescent="0.3">
      <c r="A6167" t="s">
        <v>6271</v>
      </c>
      <c r="B6167" s="1">
        <v>45181.357638888891</v>
      </c>
      <c r="C6167" t="s">
        <v>13</v>
      </c>
      <c r="D6167">
        <v>55</v>
      </c>
      <c r="E6167" t="s">
        <v>21</v>
      </c>
      <c r="F6167" t="s">
        <v>17</v>
      </c>
      <c r="G6167" t="b">
        <v>1</v>
      </c>
      <c r="I6167">
        <v>13</v>
      </c>
      <c r="J6167" t="b">
        <v>1</v>
      </c>
      <c r="K6167">
        <f>YEAR(Table1[[#This Row],[Patient Admission Date]])</f>
        <v>2023</v>
      </c>
      <c r="L6167" t="str">
        <f>TEXT(Table1[[#This Row],[Patient Admission Date]],"mmm")</f>
        <v>Sep</v>
      </c>
      <c r="M6167" t="str">
        <f>TEXT(Table1[[#This Row],[Patient Admission Date]],"ddd")</f>
        <v>Tue</v>
      </c>
      <c r="N6167" t="str">
        <f>TEXT(INT(HOUR(Table1[[#This Row],[Patient Admission Date]])/3)*3,"00")&amp;"-"&amp;TEXT(INT(HOUR(Table1[[#This Row],[Patient Admission Date]])/3)*3+3,"00")</f>
        <v>06-09</v>
      </c>
      <c r="O6167" t="str" cm="1">
        <f t="array" ref="O6167">_xlfn.IFS(Table1[[#This Row],[Patient Age]]&lt;=14,"0-14",Table1[[#This Row],[Patient Age]]&lt;=29,"15-29",Table1[[#This Row],[Patient Age]]&lt;=44,"30-44",Table1[[#This Row],[Patient Age]]&lt;=59,"45-59",Table1[[#This Row],[Patient Age]]&lt;=74,"60-74",TRUE,"75+")</f>
        <v>45-59</v>
      </c>
      <c r="P6167" t="str" cm="1">
        <f t="array" ref="P6167">_xlfn.IFS(Table1[[#This Row],[Patient Waittime]]&lt;=15,"0-15",Table1[[#This Row],[Patient Waittime]]&lt;=30,"16-30",Table1[[#This Row],[Patient Waittime]]&lt;=45,"31-45",Table1[[#This Row],[Patient Waittime]]&lt;=60,"46-60",TRUE,"60+")</f>
        <v>0-15</v>
      </c>
      <c r="Q6167">
        <f>--(Table1[[#This Row],[Patient Waittime]]&lt;=30)</f>
        <v>1</v>
      </c>
      <c r="R6167">
        <f>--Table1[[#This Row],[Patient Admission Flag]]</f>
        <v>1</v>
      </c>
      <c r="S6167">
        <f>--AND(Table1[[#This Row],[WithinTarget]]=1,Table1[[#This Row],[Patient Satisfaction Score]]&gt;=7)</f>
        <v>0</v>
      </c>
      <c r="T6167" t="str">
        <f>IF(LEFT(Table1[[#This Row],[Patient Gender]],1)="F","Female","Male")</f>
        <v>Female</v>
      </c>
    </row>
    <row r="6168" spans="1:20" x14ac:dyDescent="0.3">
      <c r="A6168" t="s">
        <v>6272</v>
      </c>
      <c r="B6168" s="1">
        <v>45352.104861111111</v>
      </c>
      <c r="C6168" t="s">
        <v>13</v>
      </c>
      <c r="D6168">
        <v>20</v>
      </c>
      <c r="E6168" t="s">
        <v>21</v>
      </c>
      <c r="F6168" t="s">
        <v>17</v>
      </c>
      <c r="G6168" t="b">
        <v>1</v>
      </c>
      <c r="H6168">
        <v>8</v>
      </c>
      <c r="I6168">
        <v>22</v>
      </c>
      <c r="J6168" t="b">
        <v>1</v>
      </c>
      <c r="K6168">
        <f>YEAR(Table1[[#This Row],[Patient Admission Date]])</f>
        <v>2024</v>
      </c>
      <c r="L6168" t="str">
        <f>TEXT(Table1[[#This Row],[Patient Admission Date]],"mmm")</f>
        <v>Mar</v>
      </c>
      <c r="M6168" t="str">
        <f>TEXT(Table1[[#This Row],[Patient Admission Date]],"ddd")</f>
        <v>Fri</v>
      </c>
      <c r="N6168" t="str">
        <f>TEXT(INT(HOUR(Table1[[#This Row],[Patient Admission Date]])/3)*3,"00")&amp;"-"&amp;TEXT(INT(HOUR(Table1[[#This Row],[Patient Admission Date]])/3)*3+3,"00")</f>
        <v>00-03</v>
      </c>
      <c r="O6168" t="str" cm="1">
        <f t="array" ref="O6168">_xlfn.IFS(Table1[[#This Row],[Patient Age]]&lt;=14,"0-14",Table1[[#This Row],[Patient Age]]&lt;=29,"15-29",Table1[[#This Row],[Patient Age]]&lt;=44,"30-44",Table1[[#This Row],[Patient Age]]&lt;=59,"45-59",Table1[[#This Row],[Patient Age]]&lt;=74,"60-74",TRUE,"75+")</f>
        <v>15-29</v>
      </c>
      <c r="P6168" t="str" cm="1">
        <f t="array" ref="P6168">_xlfn.IFS(Table1[[#This Row],[Patient Waittime]]&lt;=15,"0-15",Table1[[#This Row],[Patient Waittime]]&lt;=30,"16-30",Table1[[#This Row],[Patient Waittime]]&lt;=45,"31-45",Table1[[#This Row],[Patient Waittime]]&lt;=60,"46-60",TRUE,"60+")</f>
        <v>16-30</v>
      </c>
      <c r="Q6168">
        <f>--(Table1[[#This Row],[Patient Waittime]]&lt;=30)</f>
        <v>1</v>
      </c>
      <c r="R6168">
        <f>--Table1[[#This Row],[Patient Admission Flag]]</f>
        <v>1</v>
      </c>
      <c r="S6168">
        <f>--AND(Table1[[#This Row],[WithinTarget]]=1,Table1[[#This Row],[Patient Satisfaction Score]]&gt;=7)</f>
        <v>1</v>
      </c>
      <c r="T6168" t="str">
        <f>IF(LEFT(Table1[[#This Row],[Patient Gender]],1)="F","Female","Male")</f>
        <v>Female</v>
      </c>
    </row>
    <row r="6169" spans="1:20" x14ac:dyDescent="0.3">
      <c r="A6169" t="s">
        <v>6273</v>
      </c>
      <c r="B6169" s="1">
        <v>45279.09097222222</v>
      </c>
      <c r="C6169" t="s">
        <v>13</v>
      </c>
      <c r="D6169">
        <v>20</v>
      </c>
      <c r="E6169" t="s">
        <v>21</v>
      </c>
      <c r="F6169" t="s">
        <v>17</v>
      </c>
      <c r="G6169" t="b">
        <v>1</v>
      </c>
      <c r="H6169">
        <v>9</v>
      </c>
      <c r="I6169">
        <v>38</v>
      </c>
      <c r="J6169" t="b">
        <v>1</v>
      </c>
      <c r="K6169">
        <f>YEAR(Table1[[#This Row],[Patient Admission Date]])</f>
        <v>2023</v>
      </c>
      <c r="L6169" t="str">
        <f>TEXT(Table1[[#This Row],[Patient Admission Date]],"mmm")</f>
        <v>Dec</v>
      </c>
      <c r="M6169" t="str">
        <f>TEXT(Table1[[#This Row],[Patient Admission Date]],"ddd")</f>
        <v>Tue</v>
      </c>
      <c r="N6169" t="str">
        <f>TEXT(INT(HOUR(Table1[[#This Row],[Patient Admission Date]])/3)*3,"00")&amp;"-"&amp;TEXT(INT(HOUR(Table1[[#This Row],[Patient Admission Date]])/3)*3+3,"00")</f>
        <v>00-03</v>
      </c>
      <c r="O6169" t="str" cm="1">
        <f t="array" ref="O6169">_xlfn.IFS(Table1[[#This Row],[Patient Age]]&lt;=14,"0-14",Table1[[#This Row],[Patient Age]]&lt;=29,"15-29",Table1[[#This Row],[Patient Age]]&lt;=44,"30-44",Table1[[#This Row],[Patient Age]]&lt;=59,"45-59",Table1[[#This Row],[Patient Age]]&lt;=74,"60-74",TRUE,"75+")</f>
        <v>15-29</v>
      </c>
      <c r="P6169" t="str" cm="1">
        <f t="array" ref="P6169">_xlfn.IFS(Table1[[#This Row],[Patient Waittime]]&lt;=15,"0-15",Table1[[#This Row],[Patient Waittime]]&lt;=30,"16-30",Table1[[#This Row],[Patient Waittime]]&lt;=45,"31-45",Table1[[#This Row],[Patient Waittime]]&lt;=60,"46-60",TRUE,"60+")</f>
        <v>31-45</v>
      </c>
      <c r="Q6169">
        <f>--(Table1[[#This Row],[Patient Waittime]]&lt;=30)</f>
        <v>0</v>
      </c>
      <c r="R6169">
        <f>--Table1[[#This Row],[Patient Admission Flag]]</f>
        <v>1</v>
      </c>
      <c r="S6169">
        <f>--AND(Table1[[#This Row],[WithinTarget]]=1,Table1[[#This Row],[Patient Satisfaction Score]]&gt;=7)</f>
        <v>0</v>
      </c>
      <c r="T6169" t="str">
        <f>IF(LEFT(Table1[[#This Row],[Patient Gender]],1)="F","Female","Male")</f>
        <v>Female</v>
      </c>
    </row>
    <row r="6170" spans="1:20" x14ac:dyDescent="0.3">
      <c r="A6170" t="s">
        <v>6274</v>
      </c>
      <c r="B6170" s="1">
        <v>45483.522222222222</v>
      </c>
      <c r="C6170" t="s">
        <v>13</v>
      </c>
      <c r="D6170">
        <v>44</v>
      </c>
      <c r="E6170" t="s">
        <v>21</v>
      </c>
      <c r="F6170" t="s">
        <v>17</v>
      </c>
      <c r="G6170" t="b">
        <v>1</v>
      </c>
      <c r="H6170">
        <v>9</v>
      </c>
      <c r="I6170">
        <v>15</v>
      </c>
      <c r="J6170" t="b">
        <v>1</v>
      </c>
      <c r="K6170">
        <f>YEAR(Table1[[#This Row],[Patient Admission Date]])</f>
        <v>2024</v>
      </c>
      <c r="L6170" t="str">
        <f>TEXT(Table1[[#This Row],[Patient Admission Date]],"mmm")</f>
        <v>Jul</v>
      </c>
      <c r="M6170" t="str">
        <f>TEXT(Table1[[#This Row],[Patient Admission Date]],"ddd")</f>
        <v>Wed</v>
      </c>
      <c r="N6170" t="str">
        <f>TEXT(INT(HOUR(Table1[[#This Row],[Patient Admission Date]])/3)*3,"00")&amp;"-"&amp;TEXT(INT(HOUR(Table1[[#This Row],[Patient Admission Date]])/3)*3+3,"00")</f>
        <v>12-15</v>
      </c>
      <c r="O6170" t="str" cm="1">
        <f t="array" ref="O6170">_xlfn.IFS(Table1[[#This Row],[Patient Age]]&lt;=14,"0-14",Table1[[#This Row],[Patient Age]]&lt;=29,"15-29",Table1[[#This Row],[Patient Age]]&lt;=44,"30-44",Table1[[#This Row],[Patient Age]]&lt;=59,"45-59",Table1[[#This Row],[Patient Age]]&lt;=74,"60-74",TRUE,"75+")</f>
        <v>30-44</v>
      </c>
      <c r="P6170" t="str" cm="1">
        <f t="array" ref="P6170">_xlfn.IFS(Table1[[#This Row],[Patient Waittime]]&lt;=15,"0-15",Table1[[#This Row],[Patient Waittime]]&lt;=30,"16-30",Table1[[#This Row],[Patient Waittime]]&lt;=45,"31-45",Table1[[#This Row],[Patient Waittime]]&lt;=60,"46-60",TRUE,"60+")</f>
        <v>0-15</v>
      </c>
      <c r="Q6170">
        <f>--(Table1[[#This Row],[Patient Waittime]]&lt;=30)</f>
        <v>1</v>
      </c>
      <c r="R6170">
        <f>--Table1[[#This Row],[Patient Admission Flag]]</f>
        <v>1</v>
      </c>
      <c r="S6170">
        <f>--AND(Table1[[#This Row],[WithinTarget]]=1,Table1[[#This Row],[Patient Satisfaction Score]]&gt;=7)</f>
        <v>1</v>
      </c>
      <c r="T6170" t="str">
        <f>IF(LEFT(Table1[[#This Row],[Patient Gender]],1)="F","Female","Male")</f>
        <v>Female</v>
      </c>
    </row>
    <row r="6171" spans="1:20" x14ac:dyDescent="0.3">
      <c r="A6171" t="s">
        <v>6275</v>
      </c>
      <c r="B6171" s="1">
        <v>45317.543055555558</v>
      </c>
      <c r="C6171" t="s">
        <v>13</v>
      </c>
      <c r="D6171">
        <v>69</v>
      </c>
      <c r="E6171" t="s">
        <v>21</v>
      </c>
      <c r="F6171" t="s">
        <v>23</v>
      </c>
      <c r="G6171" t="b">
        <v>1</v>
      </c>
      <c r="I6171">
        <v>33</v>
      </c>
      <c r="J6171" t="b">
        <v>1</v>
      </c>
      <c r="K6171">
        <f>YEAR(Table1[[#This Row],[Patient Admission Date]])</f>
        <v>2024</v>
      </c>
      <c r="L6171" t="str">
        <f>TEXT(Table1[[#This Row],[Patient Admission Date]],"mmm")</f>
        <v>Jan</v>
      </c>
      <c r="M6171" t="str">
        <f>TEXT(Table1[[#This Row],[Patient Admission Date]],"ddd")</f>
        <v>Fri</v>
      </c>
      <c r="N6171" t="str">
        <f>TEXT(INT(HOUR(Table1[[#This Row],[Patient Admission Date]])/3)*3,"00")&amp;"-"&amp;TEXT(INT(HOUR(Table1[[#This Row],[Patient Admission Date]])/3)*3+3,"00")</f>
        <v>12-15</v>
      </c>
      <c r="O6171" t="str" cm="1">
        <f t="array" ref="O6171">_xlfn.IFS(Table1[[#This Row],[Patient Age]]&lt;=14,"0-14",Table1[[#This Row],[Patient Age]]&lt;=29,"15-29",Table1[[#This Row],[Patient Age]]&lt;=44,"30-44",Table1[[#This Row],[Patient Age]]&lt;=59,"45-59",Table1[[#This Row],[Patient Age]]&lt;=74,"60-74",TRUE,"75+")</f>
        <v>60-74</v>
      </c>
      <c r="P6171" t="str" cm="1">
        <f t="array" ref="P6171">_xlfn.IFS(Table1[[#This Row],[Patient Waittime]]&lt;=15,"0-15",Table1[[#This Row],[Patient Waittime]]&lt;=30,"16-30",Table1[[#This Row],[Patient Waittime]]&lt;=45,"31-45",Table1[[#This Row],[Patient Waittime]]&lt;=60,"46-60",TRUE,"60+")</f>
        <v>31-45</v>
      </c>
      <c r="Q6171">
        <f>--(Table1[[#This Row],[Patient Waittime]]&lt;=30)</f>
        <v>0</v>
      </c>
      <c r="R6171">
        <f>--Table1[[#This Row],[Patient Admission Flag]]</f>
        <v>1</v>
      </c>
      <c r="S6171">
        <f>--AND(Table1[[#This Row],[WithinTarget]]=1,Table1[[#This Row],[Patient Satisfaction Score]]&gt;=7)</f>
        <v>0</v>
      </c>
      <c r="T6171" t="str">
        <f>IF(LEFT(Table1[[#This Row],[Patient Gender]],1)="F","Female","Male")</f>
        <v>Female</v>
      </c>
    </row>
    <row r="6172" spans="1:20" x14ac:dyDescent="0.3">
      <c r="A6172" t="s">
        <v>6276</v>
      </c>
      <c r="B6172" s="1">
        <v>45556.8125</v>
      </c>
      <c r="C6172" t="s">
        <v>13</v>
      </c>
      <c r="D6172">
        <v>68</v>
      </c>
      <c r="E6172" t="s">
        <v>21</v>
      </c>
      <c r="F6172" t="s">
        <v>23</v>
      </c>
      <c r="G6172" t="b">
        <v>1</v>
      </c>
      <c r="I6172">
        <v>58</v>
      </c>
      <c r="J6172" t="b">
        <v>1</v>
      </c>
      <c r="K6172">
        <f>YEAR(Table1[[#This Row],[Patient Admission Date]])</f>
        <v>2024</v>
      </c>
      <c r="L6172" t="str">
        <f>TEXT(Table1[[#This Row],[Patient Admission Date]],"mmm")</f>
        <v>Sep</v>
      </c>
      <c r="M6172" t="str">
        <f>TEXT(Table1[[#This Row],[Patient Admission Date]],"ddd")</f>
        <v>Sat</v>
      </c>
      <c r="N6172" t="str">
        <f>TEXT(INT(HOUR(Table1[[#This Row],[Patient Admission Date]])/3)*3,"00")&amp;"-"&amp;TEXT(INT(HOUR(Table1[[#This Row],[Patient Admission Date]])/3)*3+3,"00")</f>
        <v>18-21</v>
      </c>
      <c r="O6172" t="str" cm="1">
        <f t="array" ref="O6172">_xlfn.IFS(Table1[[#This Row],[Patient Age]]&lt;=14,"0-14",Table1[[#This Row],[Patient Age]]&lt;=29,"15-29",Table1[[#This Row],[Patient Age]]&lt;=44,"30-44",Table1[[#This Row],[Patient Age]]&lt;=59,"45-59",Table1[[#This Row],[Patient Age]]&lt;=74,"60-74",TRUE,"75+")</f>
        <v>60-74</v>
      </c>
      <c r="P6172" t="str" cm="1">
        <f t="array" ref="P6172">_xlfn.IFS(Table1[[#This Row],[Patient Waittime]]&lt;=15,"0-15",Table1[[#This Row],[Patient Waittime]]&lt;=30,"16-30",Table1[[#This Row],[Patient Waittime]]&lt;=45,"31-45",Table1[[#This Row],[Patient Waittime]]&lt;=60,"46-60",TRUE,"60+")</f>
        <v>46-60</v>
      </c>
      <c r="Q6172">
        <f>--(Table1[[#This Row],[Patient Waittime]]&lt;=30)</f>
        <v>0</v>
      </c>
      <c r="R6172">
        <f>--Table1[[#This Row],[Patient Admission Flag]]</f>
        <v>1</v>
      </c>
      <c r="S6172">
        <f>--AND(Table1[[#This Row],[WithinTarget]]=1,Table1[[#This Row],[Patient Satisfaction Score]]&gt;=7)</f>
        <v>0</v>
      </c>
      <c r="T6172" t="str">
        <f>IF(LEFT(Table1[[#This Row],[Patient Gender]],1)="F","Female","Male")</f>
        <v>Female</v>
      </c>
    </row>
    <row r="6173" spans="1:20" x14ac:dyDescent="0.3">
      <c r="A6173" t="s">
        <v>6277</v>
      </c>
      <c r="B6173" s="1">
        <v>45403.175000000003</v>
      </c>
      <c r="C6173" t="s">
        <v>13</v>
      </c>
      <c r="D6173">
        <v>23</v>
      </c>
      <c r="E6173" t="s">
        <v>21</v>
      </c>
      <c r="F6173" t="s">
        <v>23</v>
      </c>
      <c r="G6173" t="b">
        <v>1</v>
      </c>
      <c r="I6173">
        <v>23</v>
      </c>
      <c r="J6173" t="b">
        <v>1</v>
      </c>
      <c r="K6173">
        <f>YEAR(Table1[[#This Row],[Patient Admission Date]])</f>
        <v>2024</v>
      </c>
      <c r="L6173" t="str">
        <f>TEXT(Table1[[#This Row],[Patient Admission Date]],"mmm")</f>
        <v>Apr</v>
      </c>
      <c r="M6173" t="str">
        <f>TEXT(Table1[[#This Row],[Patient Admission Date]],"ddd")</f>
        <v>Sun</v>
      </c>
      <c r="N6173" t="str">
        <f>TEXT(INT(HOUR(Table1[[#This Row],[Patient Admission Date]])/3)*3,"00")&amp;"-"&amp;TEXT(INT(HOUR(Table1[[#This Row],[Patient Admission Date]])/3)*3+3,"00")</f>
        <v>03-06</v>
      </c>
      <c r="O6173" t="str" cm="1">
        <f t="array" ref="O6173">_xlfn.IFS(Table1[[#This Row],[Patient Age]]&lt;=14,"0-14",Table1[[#This Row],[Patient Age]]&lt;=29,"15-29",Table1[[#This Row],[Patient Age]]&lt;=44,"30-44",Table1[[#This Row],[Patient Age]]&lt;=59,"45-59",Table1[[#This Row],[Patient Age]]&lt;=74,"60-74",TRUE,"75+")</f>
        <v>15-29</v>
      </c>
      <c r="P6173" t="str" cm="1">
        <f t="array" ref="P6173">_xlfn.IFS(Table1[[#This Row],[Patient Waittime]]&lt;=15,"0-15",Table1[[#This Row],[Patient Waittime]]&lt;=30,"16-30",Table1[[#This Row],[Patient Waittime]]&lt;=45,"31-45",Table1[[#This Row],[Patient Waittime]]&lt;=60,"46-60",TRUE,"60+")</f>
        <v>16-30</v>
      </c>
      <c r="Q6173">
        <f>--(Table1[[#This Row],[Patient Waittime]]&lt;=30)</f>
        <v>1</v>
      </c>
      <c r="R6173">
        <f>--Table1[[#This Row],[Patient Admission Flag]]</f>
        <v>1</v>
      </c>
      <c r="S6173">
        <f>--AND(Table1[[#This Row],[WithinTarget]]=1,Table1[[#This Row],[Patient Satisfaction Score]]&gt;=7)</f>
        <v>0</v>
      </c>
      <c r="T6173" t="str">
        <f>IF(LEFT(Table1[[#This Row],[Patient Gender]],1)="F","Female","Male")</f>
        <v>Female</v>
      </c>
    </row>
    <row r="6174" spans="1:20" x14ac:dyDescent="0.3">
      <c r="A6174" t="s">
        <v>6278</v>
      </c>
      <c r="B6174" s="1">
        <v>45290.500694444447</v>
      </c>
      <c r="C6174" t="s">
        <v>13</v>
      </c>
      <c r="D6174">
        <v>42</v>
      </c>
      <c r="E6174" t="s">
        <v>21</v>
      </c>
      <c r="F6174" t="s">
        <v>23</v>
      </c>
      <c r="G6174" t="b">
        <v>1</v>
      </c>
      <c r="I6174">
        <v>43</v>
      </c>
      <c r="J6174" t="b">
        <v>1</v>
      </c>
      <c r="K6174">
        <f>YEAR(Table1[[#This Row],[Patient Admission Date]])</f>
        <v>2023</v>
      </c>
      <c r="L6174" t="str">
        <f>TEXT(Table1[[#This Row],[Patient Admission Date]],"mmm")</f>
        <v>Dec</v>
      </c>
      <c r="M6174" t="str">
        <f>TEXT(Table1[[#This Row],[Patient Admission Date]],"ddd")</f>
        <v>Sat</v>
      </c>
      <c r="N6174" t="str">
        <f>TEXT(INT(HOUR(Table1[[#This Row],[Patient Admission Date]])/3)*3,"00")&amp;"-"&amp;TEXT(INT(HOUR(Table1[[#This Row],[Patient Admission Date]])/3)*3+3,"00")</f>
        <v>12-15</v>
      </c>
      <c r="O6174" t="str" cm="1">
        <f t="array" ref="O6174">_xlfn.IFS(Table1[[#This Row],[Patient Age]]&lt;=14,"0-14",Table1[[#This Row],[Patient Age]]&lt;=29,"15-29",Table1[[#This Row],[Patient Age]]&lt;=44,"30-44",Table1[[#This Row],[Patient Age]]&lt;=59,"45-59",Table1[[#This Row],[Patient Age]]&lt;=74,"60-74",TRUE,"75+")</f>
        <v>30-44</v>
      </c>
      <c r="P6174" t="str" cm="1">
        <f t="array" ref="P6174">_xlfn.IFS(Table1[[#This Row],[Patient Waittime]]&lt;=15,"0-15",Table1[[#This Row],[Patient Waittime]]&lt;=30,"16-30",Table1[[#This Row],[Patient Waittime]]&lt;=45,"31-45",Table1[[#This Row],[Patient Waittime]]&lt;=60,"46-60",TRUE,"60+")</f>
        <v>31-45</v>
      </c>
      <c r="Q6174">
        <f>--(Table1[[#This Row],[Patient Waittime]]&lt;=30)</f>
        <v>0</v>
      </c>
      <c r="R6174">
        <f>--Table1[[#This Row],[Patient Admission Flag]]</f>
        <v>1</v>
      </c>
      <c r="S6174">
        <f>--AND(Table1[[#This Row],[WithinTarget]]=1,Table1[[#This Row],[Patient Satisfaction Score]]&gt;=7)</f>
        <v>0</v>
      </c>
      <c r="T6174" t="str">
        <f>IF(LEFT(Table1[[#This Row],[Patient Gender]],1)="F","Female","Male")</f>
        <v>Female</v>
      </c>
    </row>
    <row r="6175" spans="1:20" x14ac:dyDescent="0.3">
      <c r="A6175" t="s">
        <v>6279</v>
      </c>
      <c r="B6175" s="1">
        <v>45310.118055555555</v>
      </c>
      <c r="C6175" t="s">
        <v>13</v>
      </c>
      <c r="D6175">
        <v>16</v>
      </c>
      <c r="E6175" t="s">
        <v>21</v>
      </c>
      <c r="F6175" t="s">
        <v>23</v>
      </c>
      <c r="G6175" t="b">
        <v>1</v>
      </c>
      <c r="H6175">
        <v>3</v>
      </c>
      <c r="I6175">
        <v>44</v>
      </c>
      <c r="J6175" t="b">
        <v>1</v>
      </c>
      <c r="K6175">
        <f>YEAR(Table1[[#This Row],[Patient Admission Date]])</f>
        <v>2024</v>
      </c>
      <c r="L6175" t="str">
        <f>TEXT(Table1[[#This Row],[Patient Admission Date]],"mmm")</f>
        <v>Jan</v>
      </c>
      <c r="M6175" t="str">
        <f>TEXT(Table1[[#This Row],[Patient Admission Date]],"ddd")</f>
        <v>Fri</v>
      </c>
      <c r="N6175" t="str">
        <f>TEXT(INT(HOUR(Table1[[#This Row],[Patient Admission Date]])/3)*3,"00")&amp;"-"&amp;TEXT(INT(HOUR(Table1[[#This Row],[Patient Admission Date]])/3)*3+3,"00")</f>
        <v>00-03</v>
      </c>
      <c r="O6175" t="str" cm="1">
        <f t="array" ref="O6175">_xlfn.IFS(Table1[[#This Row],[Patient Age]]&lt;=14,"0-14",Table1[[#This Row],[Patient Age]]&lt;=29,"15-29",Table1[[#This Row],[Patient Age]]&lt;=44,"30-44",Table1[[#This Row],[Patient Age]]&lt;=59,"45-59",Table1[[#This Row],[Patient Age]]&lt;=74,"60-74",TRUE,"75+")</f>
        <v>15-29</v>
      </c>
      <c r="P6175" t="str" cm="1">
        <f t="array" ref="P6175">_xlfn.IFS(Table1[[#This Row],[Patient Waittime]]&lt;=15,"0-15",Table1[[#This Row],[Patient Waittime]]&lt;=30,"16-30",Table1[[#This Row],[Patient Waittime]]&lt;=45,"31-45",Table1[[#This Row],[Patient Waittime]]&lt;=60,"46-60",TRUE,"60+")</f>
        <v>31-45</v>
      </c>
      <c r="Q6175">
        <f>--(Table1[[#This Row],[Patient Waittime]]&lt;=30)</f>
        <v>0</v>
      </c>
      <c r="R6175">
        <f>--Table1[[#This Row],[Patient Admission Flag]]</f>
        <v>1</v>
      </c>
      <c r="S6175">
        <f>--AND(Table1[[#This Row],[WithinTarget]]=1,Table1[[#This Row],[Patient Satisfaction Score]]&gt;=7)</f>
        <v>0</v>
      </c>
      <c r="T6175" t="str">
        <f>IF(LEFT(Table1[[#This Row],[Patient Gender]],1)="F","Female","Male")</f>
        <v>Female</v>
      </c>
    </row>
    <row r="6176" spans="1:20" x14ac:dyDescent="0.3">
      <c r="A6176" t="s">
        <v>6280</v>
      </c>
      <c r="B6176" s="1">
        <v>45183.591666666667</v>
      </c>
      <c r="C6176" t="s">
        <v>13</v>
      </c>
      <c r="D6176">
        <v>39</v>
      </c>
      <c r="E6176" t="s">
        <v>21</v>
      </c>
      <c r="F6176" t="s">
        <v>23</v>
      </c>
      <c r="G6176" t="b">
        <v>1</v>
      </c>
      <c r="H6176">
        <v>5</v>
      </c>
      <c r="I6176">
        <v>41</v>
      </c>
      <c r="J6176" t="b">
        <v>1</v>
      </c>
      <c r="K6176">
        <f>YEAR(Table1[[#This Row],[Patient Admission Date]])</f>
        <v>2023</v>
      </c>
      <c r="L6176" t="str">
        <f>TEXT(Table1[[#This Row],[Patient Admission Date]],"mmm")</f>
        <v>Sep</v>
      </c>
      <c r="M6176" t="str">
        <f>TEXT(Table1[[#This Row],[Patient Admission Date]],"ddd")</f>
        <v>Thu</v>
      </c>
      <c r="N6176" t="str">
        <f>TEXT(INT(HOUR(Table1[[#This Row],[Patient Admission Date]])/3)*3,"00")&amp;"-"&amp;TEXT(INT(HOUR(Table1[[#This Row],[Patient Admission Date]])/3)*3+3,"00")</f>
        <v>12-15</v>
      </c>
      <c r="O6176" t="str" cm="1">
        <f t="array" ref="O6176">_xlfn.IFS(Table1[[#This Row],[Patient Age]]&lt;=14,"0-14",Table1[[#This Row],[Patient Age]]&lt;=29,"15-29",Table1[[#This Row],[Patient Age]]&lt;=44,"30-44",Table1[[#This Row],[Patient Age]]&lt;=59,"45-59",Table1[[#This Row],[Patient Age]]&lt;=74,"60-74",TRUE,"75+")</f>
        <v>30-44</v>
      </c>
      <c r="P6176" t="str" cm="1">
        <f t="array" ref="P6176">_xlfn.IFS(Table1[[#This Row],[Patient Waittime]]&lt;=15,"0-15",Table1[[#This Row],[Patient Waittime]]&lt;=30,"16-30",Table1[[#This Row],[Patient Waittime]]&lt;=45,"31-45",Table1[[#This Row],[Patient Waittime]]&lt;=60,"46-60",TRUE,"60+")</f>
        <v>31-45</v>
      </c>
      <c r="Q6176">
        <f>--(Table1[[#This Row],[Patient Waittime]]&lt;=30)</f>
        <v>0</v>
      </c>
      <c r="R6176">
        <f>--Table1[[#This Row],[Patient Admission Flag]]</f>
        <v>1</v>
      </c>
      <c r="S6176">
        <f>--AND(Table1[[#This Row],[WithinTarget]]=1,Table1[[#This Row],[Patient Satisfaction Score]]&gt;=7)</f>
        <v>0</v>
      </c>
      <c r="T6176" t="str">
        <f>IF(LEFT(Table1[[#This Row],[Patient Gender]],1)="F","Female","Male")</f>
        <v>Female</v>
      </c>
    </row>
    <row r="6177" spans="1:20" x14ac:dyDescent="0.3">
      <c r="A6177" t="s">
        <v>6281</v>
      </c>
      <c r="B6177" s="1">
        <v>45254.334722222222</v>
      </c>
      <c r="C6177" t="s">
        <v>13</v>
      </c>
      <c r="D6177">
        <v>42</v>
      </c>
      <c r="E6177" t="s">
        <v>19</v>
      </c>
      <c r="F6177" t="s">
        <v>27</v>
      </c>
      <c r="G6177" t="b">
        <v>1</v>
      </c>
      <c r="I6177">
        <v>26</v>
      </c>
      <c r="J6177" t="b">
        <v>1</v>
      </c>
      <c r="K6177">
        <f>YEAR(Table1[[#This Row],[Patient Admission Date]])</f>
        <v>2023</v>
      </c>
      <c r="L6177" t="str">
        <f>TEXT(Table1[[#This Row],[Patient Admission Date]],"mmm")</f>
        <v>Nov</v>
      </c>
      <c r="M6177" t="str">
        <f>TEXT(Table1[[#This Row],[Patient Admission Date]],"ddd")</f>
        <v>Fri</v>
      </c>
      <c r="N6177" t="str">
        <f>TEXT(INT(HOUR(Table1[[#This Row],[Patient Admission Date]])/3)*3,"00")&amp;"-"&amp;TEXT(INT(HOUR(Table1[[#This Row],[Patient Admission Date]])/3)*3+3,"00")</f>
        <v>06-09</v>
      </c>
      <c r="O6177" t="str" cm="1">
        <f t="array" ref="O6177">_xlfn.IFS(Table1[[#This Row],[Patient Age]]&lt;=14,"0-14",Table1[[#This Row],[Patient Age]]&lt;=29,"15-29",Table1[[#This Row],[Patient Age]]&lt;=44,"30-44",Table1[[#This Row],[Patient Age]]&lt;=59,"45-59",Table1[[#This Row],[Patient Age]]&lt;=74,"60-74",TRUE,"75+")</f>
        <v>30-44</v>
      </c>
      <c r="P6177" t="str" cm="1">
        <f t="array" ref="P6177">_xlfn.IFS(Table1[[#This Row],[Patient Waittime]]&lt;=15,"0-15",Table1[[#This Row],[Patient Waittime]]&lt;=30,"16-30",Table1[[#This Row],[Patient Waittime]]&lt;=45,"31-45",Table1[[#This Row],[Patient Waittime]]&lt;=60,"46-60",TRUE,"60+")</f>
        <v>16-30</v>
      </c>
      <c r="Q6177">
        <f>--(Table1[[#This Row],[Patient Waittime]]&lt;=30)</f>
        <v>1</v>
      </c>
      <c r="R6177">
        <f>--Table1[[#This Row],[Patient Admission Flag]]</f>
        <v>1</v>
      </c>
      <c r="S6177">
        <f>--AND(Table1[[#This Row],[WithinTarget]]=1,Table1[[#This Row],[Patient Satisfaction Score]]&gt;=7)</f>
        <v>0</v>
      </c>
      <c r="T6177" t="str">
        <f>IF(LEFT(Table1[[#This Row],[Patient Gender]],1)="F","Female","Male")</f>
        <v>Female</v>
      </c>
    </row>
    <row r="6178" spans="1:20" x14ac:dyDescent="0.3">
      <c r="A6178" t="s">
        <v>6282</v>
      </c>
      <c r="B6178" s="1">
        <v>45165.254861111112</v>
      </c>
      <c r="C6178" t="s">
        <v>13</v>
      </c>
      <c r="D6178">
        <v>47</v>
      </c>
      <c r="E6178" t="s">
        <v>19</v>
      </c>
      <c r="F6178" t="s">
        <v>27</v>
      </c>
      <c r="G6178" t="b">
        <v>1</v>
      </c>
      <c r="I6178">
        <v>46</v>
      </c>
      <c r="J6178" t="b">
        <v>1</v>
      </c>
      <c r="K6178">
        <f>YEAR(Table1[[#This Row],[Patient Admission Date]])</f>
        <v>2023</v>
      </c>
      <c r="L6178" t="str">
        <f>TEXT(Table1[[#This Row],[Patient Admission Date]],"mmm")</f>
        <v>Aug</v>
      </c>
      <c r="M6178" t="str">
        <f>TEXT(Table1[[#This Row],[Patient Admission Date]],"ddd")</f>
        <v>Sun</v>
      </c>
      <c r="N6178" t="str">
        <f>TEXT(INT(HOUR(Table1[[#This Row],[Patient Admission Date]])/3)*3,"00")&amp;"-"&amp;TEXT(INT(HOUR(Table1[[#This Row],[Patient Admission Date]])/3)*3+3,"00")</f>
        <v>06-09</v>
      </c>
      <c r="O6178" t="str" cm="1">
        <f t="array" ref="O6178">_xlfn.IFS(Table1[[#This Row],[Patient Age]]&lt;=14,"0-14",Table1[[#This Row],[Patient Age]]&lt;=29,"15-29",Table1[[#This Row],[Patient Age]]&lt;=44,"30-44",Table1[[#This Row],[Patient Age]]&lt;=59,"45-59",Table1[[#This Row],[Patient Age]]&lt;=74,"60-74",TRUE,"75+")</f>
        <v>45-59</v>
      </c>
      <c r="P6178" t="str" cm="1">
        <f t="array" ref="P6178">_xlfn.IFS(Table1[[#This Row],[Patient Waittime]]&lt;=15,"0-15",Table1[[#This Row],[Patient Waittime]]&lt;=30,"16-30",Table1[[#This Row],[Patient Waittime]]&lt;=45,"31-45",Table1[[#This Row],[Patient Waittime]]&lt;=60,"46-60",TRUE,"60+")</f>
        <v>46-60</v>
      </c>
      <c r="Q6178">
        <f>--(Table1[[#This Row],[Patient Waittime]]&lt;=30)</f>
        <v>0</v>
      </c>
      <c r="R6178">
        <f>--Table1[[#This Row],[Patient Admission Flag]]</f>
        <v>1</v>
      </c>
      <c r="S6178">
        <f>--AND(Table1[[#This Row],[WithinTarget]]=1,Table1[[#This Row],[Patient Satisfaction Score]]&gt;=7)</f>
        <v>0</v>
      </c>
      <c r="T6178" t="str">
        <f>IF(LEFT(Table1[[#This Row],[Patient Gender]],1)="F","Female","Male")</f>
        <v>Female</v>
      </c>
    </row>
    <row r="6179" spans="1:20" x14ac:dyDescent="0.3">
      <c r="A6179" t="s">
        <v>6283</v>
      </c>
      <c r="B6179" s="1">
        <v>45257.15625</v>
      </c>
      <c r="C6179" t="s">
        <v>13</v>
      </c>
      <c r="D6179">
        <v>71</v>
      </c>
      <c r="E6179" t="s">
        <v>19</v>
      </c>
      <c r="F6179" t="s">
        <v>27</v>
      </c>
      <c r="G6179" t="b">
        <v>1</v>
      </c>
      <c r="I6179">
        <v>60</v>
      </c>
      <c r="J6179" t="b">
        <v>1</v>
      </c>
      <c r="K6179">
        <f>YEAR(Table1[[#This Row],[Patient Admission Date]])</f>
        <v>2023</v>
      </c>
      <c r="L6179" t="str">
        <f>TEXT(Table1[[#This Row],[Patient Admission Date]],"mmm")</f>
        <v>Nov</v>
      </c>
      <c r="M6179" t="str">
        <f>TEXT(Table1[[#This Row],[Patient Admission Date]],"ddd")</f>
        <v>Mon</v>
      </c>
      <c r="N6179" t="str">
        <f>TEXT(INT(HOUR(Table1[[#This Row],[Patient Admission Date]])/3)*3,"00")&amp;"-"&amp;TEXT(INT(HOUR(Table1[[#This Row],[Patient Admission Date]])/3)*3+3,"00")</f>
        <v>03-06</v>
      </c>
      <c r="O6179" t="str" cm="1">
        <f t="array" ref="O6179">_xlfn.IFS(Table1[[#This Row],[Patient Age]]&lt;=14,"0-14",Table1[[#This Row],[Patient Age]]&lt;=29,"15-29",Table1[[#This Row],[Patient Age]]&lt;=44,"30-44",Table1[[#This Row],[Patient Age]]&lt;=59,"45-59",Table1[[#This Row],[Patient Age]]&lt;=74,"60-74",TRUE,"75+")</f>
        <v>60-74</v>
      </c>
      <c r="P6179" t="str" cm="1">
        <f t="array" ref="P6179">_xlfn.IFS(Table1[[#This Row],[Patient Waittime]]&lt;=15,"0-15",Table1[[#This Row],[Patient Waittime]]&lt;=30,"16-30",Table1[[#This Row],[Patient Waittime]]&lt;=45,"31-45",Table1[[#This Row],[Patient Waittime]]&lt;=60,"46-60",TRUE,"60+")</f>
        <v>46-60</v>
      </c>
      <c r="Q6179">
        <f>--(Table1[[#This Row],[Patient Waittime]]&lt;=30)</f>
        <v>0</v>
      </c>
      <c r="R6179">
        <f>--Table1[[#This Row],[Patient Admission Flag]]</f>
        <v>1</v>
      </c>
      <c r="S6179">
        <f>--AND(Table1[[#This Row],[WithinTarget]]=1,Table1[[#This Row],[Patient Satisfaction Score]]&gt;=7)</f>
        <v>0</v>
      </c>
      <c r="T6179" t="str">
        <f>IF(LEFT(Table1[[#This Row],[Patient Gender]],1)="F","Female","Male")</f>
        <v>Female</v>
      </c>
    </row>
    <row r="6180" spans="1:20" x14ac:dyDescent="0.3">
      <c r="A6180" t="s">
        <v>6284</v>
      </c>
      <c r="B6180" s="1">
        <v>45130.695138888892</v>
      </c>
      <c r="C6180" t="s">
        <v>13</v>
      </c>
      <c r="D6180">
        <v>74</v>
      </c>
      <c r="E6180" t="s">
        <v>19</v>
      </c>
      <c r="F6180" t="s">
        <v>27</v>
      </c>
      <c r="G6180" t="b">
        <v>1</v>
      </c>
      <c r="I6180">
        <v>48</v>
      </c>
      <c r="J6180" t="b">
        <v>1</v>
      </c>
      <c r="K6180">
        <f>YEAR(Table1[[#This Row],[Patient Admission Date]])</f>
        <v>2023</v>
      </c>
      <c r="L6180" t="str">
        <f>TEXT(Table1[[#This Row],[Patient Admission Date]],"mmm")</f>
        <v>Jul</v>
      </c>
      <c r="M6180" t="str">
        <f>TEXT(Table1[[#This Row],[Patient Admission Date]],"ddd")</f>
        <v>Sun</v>
      </c>
      <c r="N6180" t="str">
        <f>TEXT(INT(HOUR(Table1[[#This Row],[Patient Admission Date]])/3)*3,"00")&amp;"-"&amp;TEXT(INT(HOUR(Table1[[#This Row],[Patient Admission Date]])/3)*3+3,"00")</f>
        <v>15-18</v>
      </c>
      <c r="O6180" t="str" cm="1">
        <f t="array" ref="O6180">_xlfn.IFS(Table1[[#This Row],[Patient Age]]&lt;=14,"0-14",Table1[[#This Row],[Patient Age]]&lt;=29,"15-29",Table1[[#This Row],[Patient Age]]&lt;=44,"30-44",Table1[[#This Row],[Patient Age]]&lt;=59,"45-59",Table1[[#This Row],[Patient Age]]&lt;=74,"60-74",TRUE,"75+")</f>
        <v>60-74</v>
      </c>
      <c r="P6180" t="str" cm="1">
        <f t="array" ref="P6180">_xlfn.IFS(Table1[[#This Row],[Patient Waittime]]&lt;=15,"0-15",Table1[[#This Row],[Patient Waittime]]&lt;=30,"16-30",Table1[[#This Row],[Patient Waittime]]&lt;=45,"31-45",Table1[[#This Row],[Patient Waittime]]&lt;=60,"46-60",TRUE,"60+")</f>
        <v>46-60</v>
      </c>
      <c r="Q6180">
        <f>--(Table1[[#This Row],[Patient Waittime]]&lt;=30)</f>
        <v>0</v>
      </c>
      <c r="R6180">
        <f>--Table1[[#This Row],[Patient Admission Flag]]</f>
        <v>1</v>
      </c>
      <c r="S6180">
        <f>--AND(Table1[[#This Row],[WithinTarget]]=1,Table1[[#This Row],[Patient Satisfaction Score]]&gt;=7)</f>
        <v>0</v>
      </c>
      <c r="T6180" t="str">
        <f>IF(LEFT(Table1[[#This Row],[Patient Gender]],1)="F","Female","Male")</f>
        <v>Female</v>
      </c>
    </row>
    <row r="6181" spans="1:20" x14ac:dyDescent="0.3">
      <c r="A6181" t="s">
        <v>6285</v>
      </c>
      <c r="B6181" s="1">
        <v>45467.533333333333</v>
      </c>
      <c r="C6181" t="s">
        <v>13</v>
      </c>
      <c r="D6181">
        <v>1</v>
      </c>
      <c r="E6181" t="s">
        <v>19</v>
      </c>
      <c r="F6181" t="s">
        <v>27</v>
      </c>
      <c r="G6181" t="b">
        <v>1</v>
      </c>
      <c r="I6181">
        <v>55</v>
      </c>
      <c r="J6181" t="b">
        <v>1</v>
      </c>
      <c r="K6181">
        <f>YEAR(Table1[[#This Row],[Patient Admission Date]])</f>
        <v>2024</v>
      </c>
      <c r="L6181" t="str">
        <f>TEXT(Table1[[#This Row],[Patient Admission Date]],"mmm")</f>
        <v>Jun</v>
      </c>
      <c r="M6181" t="str">
        <f>TEXT(Table1[[#This Row],[Patient Admission Date]],"ddd")</f>
        <v>Mon</v>
      </c>
      <c r="N6181" t="str">
        <f>TEXT(INT(HOUR(Table1[[#This Row],[Patient Admission Date]])/3)*3,"00")&amp;"-"&amp;TEXT(INT(HOUR(Table1[[#This Row],[Patient Admission Date]])/3)*3+3,"00")</f>
        <v>12-15</v>
      </c>
      <c r="O6181" t="str" cm="1">
        <f t="array" ref="O6181">_xlfn.IFS(Table1[[#This Row],[Patient Age]]&lt;=14,"0-14",Table1[[#This Row],[Patient Age]]&lt;=29,"15-29",Table1[[#This Row],[Patient Age]]&lt;=44,"30-44",Table1[[#This Row],[Patient Age]]&lt;=59,"45-59",Table1[[#This Row],[Patient Age]]&lt;=74,"60-74",TRUE,"75+")</f>
        <v>0-14</v>
      </c>
      <c r="P6181" t="str" cm="1">
        <f t="array" ref="P6181">_xlfn.IFS(Table1[[#This Row],[Patient Waittime]]&lt;=15,"0-15",Table1[[#This Row],[Patient Waittime]]&lt;=30,"16-30",Table1[[#This Row],[Patient Waittime]]&lt;=45,"31-45",Table1[[#This Row],[Patient Waittime]]&lt;=60,"46-60",TRUE,"60+")</f>
        <v>46-60</v>
      </c>
      <c r="Q6181">
        <f>--(Table1[[#This Row],[Patient Waittime]]&lt;=30)</f>
        <v>0</v>
      </c>
      <c r="R6181">
        <f>--Table1[[#This Row],[Patient Admission Flag]]</f>
        <v>1</v>
      </c>
      <c r="S6181">
        <f>--AND(Table1[[#This Row],[WithinTarget]]=1,Table1[[#This Row],[Patient Satisfaction Score]]&gt;=7)</f>
        <v>0</v>
      </c>
      <c r="T6181" t="str">
        <f>IF(LEFT(Table1[[#This Row],[Patient Gender]],1)="F","Female","Male")</f>
        <v>Female</v>
      </c>
    </row>
    <row r="6182" spans="1:20" x14ac:dyDescent="0.3">
      <c r="A6182" t="s">
        <v>6286</v>
      </c>
      <c r="B6182" s="1">
        <v>45078.39166666667</v>
      </c>
      <c r="C6182" t="s">
        <v>13</v>
      </c>
      <c r="D6182">
        <v>23</v>
      </c>
      <c r="E6182" t="s">
        <v>19</v>
      </c>
      <c r="F6182" t="s">
        <v>27</v>
      </c>
      <c r="G6182" t="b">
        <v>1</v>
      </c>
      <c r="I6182">
        <v>23</v>
      </c>
      <c r="J6182" t="b">
        <v>1</v>
      </c>
      <c r="K6182">
        <f>YEAR(Table1[[#This Row],[Patient Admission Date]])</f>
        <v>2023</v>
      </c>
      <c r="L6182" t="str">
        <f>TEXT(Table1[[#This Row],[Patient Admission Date]],"mmm")</f>
        <v>Jun</v>
      </c>
      <c r="M6182" t="str">
        <f>TEXT(Table1[[#This Row],[Patient Admission Date]],"ddd")</f>
        <v>Thu</v>
      </c>
      <c r="N6182" t="str">
        <f>TEXT(INT(HOUR(Table1[[#This Row],[Patient Admission Date]])/3)*3,"00")&amp;"-"&amp;TEXT(INT(HOUR(Table1[[#This Row],[Patient Admission Date]])/3)*3+3,"00")</f>
        <v>09-12</v>
      </c>
      <c r="O6182" t="str" cm="1">
        <f t="array" ref="O6182">_xlfn.IFS(Table1[[#This Row],[Patient Age]]&lt;=14,"0-14",Table1[[#This Row],[Patient Age]]&lt;=29,"15-29",Table1[[#This Row],[Patient Age]]&lt;=44,"30-44",Table1[[#This Row],[Patient Age]]&lt;=59,"45-59",Table1[[#This Row],[Patient Age]]&lt;=74,"60-74",TRUE,"75+")</f>
        <v>15-29</v>
      </c>
      <c r="P6182" t="str" cm="1">
        <f t="array" ref="P6182">_xlfn.IFS(Table1[[#This Row],[Patient Waittime]]&lt;=15,"0-15",Table1[[#This Row],[Patient Waittime]]&lt;=30,"16-30",Table1[[#This Row],[Patient Waittime]]&lt;=45,"31-45",Table1[[#This Row],[Patient Waittime]]&lt;=60,"46-60",TRUE,"60+")</f>
        <v>16-30</v>
      </c>
      <c r="Q6182">
        <f>--(Table1[[#This Row],[Patient Waittime]]&lt;=30)</f>
        <v>1</v>
      </c>
      <c r="R6182">
        <f>--Table1[[#This Row],[Patient Admission Flag]]</f>
        <v>1</v>
      </c>
      <c r="S6182">
        <f>--AND(Table1[[#This Row],[WithinTarget]]=1,Table1[[#This Row],[Patient Satisfaction Score]]&gt;=7)</f>
        <v>0</v>
      </c>
      <c r="T6182" t="str">
        <f>IF(LEFT(Table1[[#This Row],[Patient Gender]],1)="F","Female","Male")</f>
        <v>Female</v>
      </c>
    </row>
    <row r="6183" spans="1:20" x14ac:dyDescent="0.3">
      <c r="A6183" t="s">
        <v>6287</v>
      </c>
      <c r="B6183" s="1">
        <v>45049.825694444444</v>
      </c>
      <c r="C6183" t="s">
        <v>13</v>
      </c>
      <c r="D6183">
        <v>63</v>
      </c>
      <c r="E6183" t="s">
        <v>19</v>
      </c>
      <c r="F6183" t="s">
        <v>27</v>
      </c>
      <c r="G6183" t="b">
        <v>1</v>
      </c>
      <c r="I6183">
        <v>25</v>
      </c>
      <c r="J6183" t="b">
        <v>1</v>
      </c>
      <c r="K6183">
        <f>YEAR(Table1[[#This Row],[Patient Admission Date]])</f>
        <v>2023</v>
      </c>
      <c r="L6183" t="str">
        <f>TEXT(Table1[[#This Row],[Patient Admission Date]],"mmm")</f>
        <v>May</v>
      </c>
      <c r="M6183" t="str">
        <f>TEXT(Table1[[#This Row],[Patient Admission Date]],"ddd")</f>
        <v>Wed</v>
      </c>
      <c r="N6183" t="str">
        <f>TEXT(INT(HOUR(Table1[[#This Row],[Patient Admission Date]])/3)*3,"00")&amp;"-"&amp;TEXT(INT(HOUR(Table1[[#This Row],[Patient Admission Date]])/3)*3+3,"00")</f>
        <v>18-21</v>
      </c>
      <c r="O6183" t="str" cm="1">
        <f t="array" ref="O6183">_xlfn.IFS(Table1[[#This Row],[Patient Age]]&lt;=14,"0-14",Table1[[#This Row],[Patient Age]]&lt;=29,"15-29",Table1[[#This Row],[Patient Age]]&lt;=44,"30-44",Table1[[#This Row],[Patient Age]]&lt;=59,"45-59",Table1[[#This Row],[Patient Age]]&lt;=74,"60-74",TRUE,"75+")</f>
        <v>60-74</v>
      </c>
      <c r="P6183" t="str" cm="1">
        <f t="array" ref="P6183">_xlfn.IFS(Table1[[#This Row],[Patient Waittime]]&lt;=15,"0-15",Table1[[#This Row],[Patient Waittime]]&lt;=30,"16-30",Table1[[#This Row],[Patient Waittime]]&lt;=45,"31-45",Table1[[#This Row],[Patient Waittime]]&lt;=60,"46-60",TRUE,"60+")</f>
        <v>16-30</v>
      </c>
      <c r="Q6183">
        <f>--(Table1[[#This Row],[Patient Waittime]]&lt;=30)</f>
        <v>1</v>
      </c>
      <c r="R6183">
        <f>--Table1[[#This Row],[Patient Admission Flag]]</f>
        <v>1</v>
      </c>
      <c r="S6183">
        <f>--AND(Table1[[#This Row],[WithinTarget]]=1,Table1[[#This Row],[Patient Satisfaction Score]]&gt;=7)</f>
        <v>0</v>
      </c>
      <c r="T6183" t="str">
        <f>IF(LEFT(Table1[[#This Row],[Patient Gender]],1)="F","Female","Male")</f>
        <v>Female</v>
      </c>
    </row>
    <row r="6184" spans="1:20" x14ac:dyDescent="0.3">
      <c r="A6184" t="s">
        <v>6288</v>
      </c>
      <c r="B6184" s="1">
        <v>45470.954861111109</v>
      </c>
      <c r="C6184" t="s">
        <v>13</v>
      </c>
      <c r="D6184">
        <v>79</v>
      </c>
      <c r="E6184" t="s">
        <v>19</v>
      </c>
      <c r="F6184" t="s">
        <v>27</v>
      </c>
      <c r="G6184" t="b">
        <v>1</v>
      </c>
      <c r="I6184">
        <v>43</v>
      </c>
      <c r="J6184" t="b">
        <v>1</v>
      </c>
      <c r="K6184">
        <f>YEAR(Table1[[#This Row],[Patient Admission Date]])</f>
        <v>2024</v>
      </c>
      <c r="L6184" t="str">
        <f>TEXT(Table1[[#This Row],[Patient Admission Date]],"mmm")</f>
        <v>Jun</v>
      </c>
      <c r="M6184" t="str">
        <f>TEXT(Table1[[#This Row],[Patient Admission Date]],"ddd")</f>
        <v>Thu</v>
      </c>
      <c r="N6184" t="str">
        <f>TEXT(INT(HOUR(Table1[[#This Row],[Patient Admission Date]])/3)*3,"00")&amp;"-"&amp;TEXT(INT(HOUR(Table1[[#This Row],[Patient Admission Date]])/3)*3+3,"00")</f>
        <v>21-24</v>
      </c>
      <c r="O6184" t="str" cm="1">
        <f t="array" ref="O6184">_xlfn.IFS(Table1[[#This Row],[Patient Age]]&lt;=14,"0-14",Table1[[#This Row],[Patient Age]]&lt;=29,"15-29",Table1[[#This Row],[Patient Age]]&lt;=44,"30-44",Table1[[#This Row],[Patient Age]]&lt;=59,"45-59",Table1[[#This Row],[Patient Age]]&lt;=74,"60-74",TRUE,"75+")</f>
        <v>75+</v>
      </c>
      <c r="P6184" t="str" cm="1">
        <f t="array" ref="P6184">_xlfn.IFS(Table1[[#This Row],[Patient Waittime]]&lt;=15,"0-15",Table1[[#This Row],[Patient Waittime]]&lt;=30,"16-30",Table1[[#This Row],[Patient Waittime]]&lt;=45,"31-45",Table1[[#This Row],[Patient Waittime]]&lt;=60,"46-60",TRUE,"60+")</f>
        <v>31-45</v>
      </c>
      <c r="Q6184">
        <f>--(Table1[[#This Row],[Patient Waittime]]&lt;=30)</f>
        <v>0</v>
      </c>
      <c r="R6184">
        <f>--Table1[[#This Row],[Patient Admission Flag]]</f>
        <v>1</v>
      </c>
      <c r="S6184">
        <f>--AND(Table1[[#This Row],[WithinTarget]]=1,Table1[[#This Row],[Patient Satisfaction Score]]&gt;=7)</f>
        <v>0</v>
      </c>
      <c r="T6184" t="str">
        <f>IF(LEFT(Table1[[#This Row],[Patient Gender]],1)="F","Female","Male")</f>
        <v>Female</v>
      </c>
    </row>
    <row r="6185" spans="1:20" x14ac:dyDescent="0.3">
      <c r="A6185" t="s">
        <v>6289</v>
      </c>
      <c r="B6185" s="1">
        <v>45290.54791666667</v>
      </c>
      <c r="C6185" t="s">
        <v>13</v>
      </c>
      <c r="D6185">
        <v>24</v>
      </c>
      <c r="E6185" t="s">
        <v>19</v>
      </c>
      <c r="F6185" t="s">
        <v>27</v>
      </c>
      <c r="G6185" t="b">
        <v>1</v>
      </c>
      <c r="H6185">
        <v>4</v>
      </c>
      <c r="I6185">
        <v>36</v>
      </c>
      <c r="J6185" t="b">
        <v>1</v>
      </c>
      <c r="K6185">
        <f>YEAR(Table1[[#This Row],[Patient Admission Date]])</f>
        <v>2023</v>
      </c>
      <c r="L6185" t="str">
        <f>TEXT(Table1[[#This Row],[Patient Admission Date]],"mmm")</f>
        <v>Dec</v>
      </c>
      <c r="M6185" t="str">
        <f>TEXT(Table1[[#This Row],[Patient Admission Date]],"ddd")</f>
        <v>Sat</v>
      </c>
      <c r="N6185" t="str">
        <f>TEXT(INT(HOUR(Table1[[#This Row],[Patient Admission Date]])/3)*3,"00")&amp;"-"&amp;TEXT(INT(HOUR(Table1[[#This Row],[Patient Admission Date]])/3)*3+3,"00")</f>
        <v>12-15</v>
      </c>
      <c r="O6185" t="str" cm="1">
        <f t="array" ref="O6185">_xlfn.IFS(Table1[[#This Row],[Patient Age]]&lt;=14,"0-14",Table1[[#This Row],[Patient Age]]&lt;=29,"15-29",Table1[[#This Row],[Patient Age]]&lt;=44,"30-44",Table1[[#This Row],[Patient Age]]&lt;=59,"45-59",Table1[[#This Row],[Patient Age]]&lt;=74,"60-74",TRUE,"75+")</f>
        <v>15-29</v>
      </c>
      <c r="P6185" t="str" cm="1">
        <f t="array" ref="P6185">_xlfn.IFS(Table1[[#This Row],[Patient Waittime]]&lt;=15,"0-15",Table1[[#This Row],[Patient Waittime]]&lt;=30,"16-30",Table1[[#This Row],[Patient Waittime]]&lt;=45,"31-45",Table1[[#This Row],[Patient Waittime]]&lt;=60,"46-60",TRUE,"60+")</f>
        <v>31-45</v>
      </c>
      <c r="Q6185">
        <f>--(Table1[[#This Row],[Patient Waittime]]&lt;=30)</f>
        <v>0</v>
      </c>
      <c r="R6185">
        <f>--Table1[[#This Row],[Patient Admission Flag]]</f>
        <v>1</v>
      </c>
      <c r="S6185">
        <f>--AND(Table1[[#This Row],[WithinTarget]]=1,Table1[[#This Row],[Patient Satisfaction Score]]&gt;=7)</f>
        <v>0</v>
      </c>
      <c r="T6185" t="str">
        <f>IF(LEFT(Table1[[#This Row],[Patient Gender]],1)="F","Female","Male")</f>
        <v>Female</v>
      </c>
    </row>
    <row r="6186" spans="1:20" x14ac:dyDescent="0.3">
      <c r="A6186" t="s">
        <v>6290</v>
      </c>
      <c r="B6186" s="1">
        <v>45027.34652777778</v>
      </c>
      <c r="C6186" t="s">
        <v>13</v>
      </c>
      <c r="D6186">
        <v>57</v>
      </c>
      <c r="E6186" t="s">
        <v>19</v>
      </c>
      <c r="F6186" t="s">
        <v>27</v>
      </c>
      <c r="G6186" t="b">
        <v>1</v>
      </c>
      <c r="H6186">
        <v>10</v>
      </c>
      <c r="I6186">
        <v>47</v>
      </c>
      <c r="J6186" t="b">
        <v>1</v>
      </c>
      <c r="K6186">
        <f>YEAR(Table1[[#This Row],[Patient Admission Date]])</f>
        <v>2023</v>
      </c>
      <c r="L6186" t="str">
        <f>TEXT(Table1[[#This Row],[Patient Admission Date]],"mmm")</f>
        <v>Apr</v>
      </c>
      <c r="M6186" t="str">
        <f>TEXT(Table1[[#This Row],[Patient Admission Date]],"ddd")</f>
        <v>Tue</v>
      </c>
      <c r="N6186" t="str">
        <f>TEXT(INT(HOUR(Table1[[#This Row],[Patient Admission Date]])/3)*3,"00")&amp;"-"&amp;TEXT(INT(HOUR(Table1[[#This Row],[Patient Admission Date]])/3)*3+3,"00")</f>
        <v>06-09</v>
      </c>
      <c r="O6186" t="str" cm="1">
        <f t="array" ref="O6186">_xlfn.IFS(Table1[[#This Row],[Patient Age]]&lt;=14,"0-14",Table1[[#This Row],[Patient Age]]&lt;=29,"15-29",Table1[[#This Row],[Patient Age]]&lt;=44,"30-44",Table1[[#This Row],[Patient Age]]&lt;=59,"45-59",Table1[[#This Row],[Patient Age]]&lt;=74,"60-74",TRUE,"75+")</f>
        <v>45-59</v>
      </c>
      <c r="P6186" t="str" cm="1">
        <f t="array" ref="P6186">_xlfn.IFS(Table1[[#This Row],[Patient Waittime]]&lt;=15,"0-15",Table1[[#This Row],[Patient Waittime]]&lt;=30,"16-30",Table1[[#This Row],[Patient Waittime]]&lt;=45,"31-45",Table1[[#This Row],[Patient Waittime]]&lt;=60,"46-60",TRUE,"60+")</f>
        <v>46-60</v>
      </c>
      <c r="Q6186">
        <f>--(Table1[[#This Row],[Patient Waittime]]&lt;=30)</f>
        <v>0</v>
      </c>
      <c r="R6186">
        <f>--Table1[[#This Row],[Patient Admission Flag]]</f>
        <v>1</v>
      </c>
      <c r="S6186">
        <f>--AND(Table1[[#This Row],[WithinTarget]]=1,Table1[[#This Row],[Patient Satisfaction Score]]&gt;=7)</f>
        <v>0</v>
      </c>
      <c r="T6186" t="str">
        <f>IF(LEFT(Table1[[#This Row],[Patient Gender]],1)="F","Female","Male")</f>
        <v>Female</v>
      </c>
    </row>
    <row r="6187" spans="1:20" x14ac:dyDescent="0.3">
      <c r="A6187" t="s">
        <v>6291</v>
      </c>
      <c r="B6187" s="1">
        <v>45204.290972222225</v>
      </c>
      <c r="C6187" t="s">
        <v>13</v>
      </c>
      <c r="D6187">
        <v>26</v>
      </c>
      <c r="E6187" t="s">
        <v>19</v>
      </c>
      <c r="F6187" t="s">
        <v>20</v>
      </c>
      <c r="G6187" t="b">
        <v>1</v>
      </c>
      <c r="I6187">
        <v>29</v>
      </c>
      <c r="J6187" t="b">
        <v>1</v>
      </c>
      <c r="K6187">
        <f>YEAR(Table1[[#This Row],[Patient Admission Date]])</f>
        <v>2023</v>
      </c>
      <c r="L6187" t="str">
        <f>TEXT(Table1[[#This Row],[Patient Admission Date]],"mmm")</f>
        <v>Oct</v>
      </c>
      <c r="M6187" t="str">
        <f>TEXT(Table1[[#This Row],[Patient Admission Date]],"ddd")</f>
        <v>Thu</v>
      </c>
      <c r="N6187" t="str">
        <f>TEXT(INT(HOUR(Table1[[#This Row],[Patient Admission Date]])/3)*3,"00")&amp;"-"&amp;TEXT(INT(HOUR(Table1[[#This Row],[Patient Admission Date]])/3)*3+3,"00")</f>
        <v>06-09</v>
      </c>
      <c r="O6187" t="str" cm="1">
        <f t="array" ref="O6187">_xlfn.IFS(Table1[[#This Row],[Patient Age]]&lt;=14,"0-14",Table1[[#This Row],[Patient Age]]&lt;=29,"15-29",Table1[[#This Row],[Patient Age]]&lt;=44,"30-44",Table1[[#This Row],[Patient Age]]&lt;=59,"45-59",Table1[[#This Row],[Patient Age]]&lt;=74,"60-74",TRUE,"75+")</f>
        <v>15-29</v>
      </c>
      <c r="P6187" t="str" cm="1">
        <f t="array" ref="P6187">_xlfn.IFS(Table1[[#This Row],[Patient Waittime]]&lt;=15,"0-15",Table1[[#This Row],[Patient Waittime]]&lt;=30,"16-30",Table1[[#This Row],[Patient Waittime]]&lt;=45,"31-45",Table1[[#This Row],[Patient Waittime]]&lt;=60,"46-60",TRUE,"60+")</f>
        <v>16-30</v>
      </c>
      <c r="Q6187">
        <f>--(Table1[[#This Row],[Patient Waittime]]&lt;=30)</f>
        <v>1</v>
      </c>
      <c r="R6187">
        <f>--Table1[[#This Row],[Patient Admission Flag]]</f>
        <v>1</v>
      </c>
      <c r="S6187">
        <f>--AND(Table1[[#This Row],[WithinTarget]]=1,Table1[[#This Row],[Patient Satisfaction Score]]&gt;=7)</f>
        <v>0</v>
      </c>
      <c r="T6187" t="str">
        <f>IF(LEFT(Table1[[#This Row],[Patient Gender]],1)="F","Female","Male")</f>
        <v>Female</v>
      </c>
    </row>
    <row r="6188" spans="1:20" x14ac:dyDescent="0.3">
      <c r="A6188" t="s">
        <v>6292</v>
      </c>
      <c r="B6188" s="1">
        <v>45572.383333333331</v>
      </c>
      <c r="C6188" t="s">
        <v>13</v>
      </c>
      <c r="D6188">
        <v>54</v>
      </c>
      <c r="E6188" t="s">
        <v>19</v>
      </c>
      <c r="F6188" t="s">
        <v>20</v>
      </c>
      <c r="G6188" t="b">
        <v>1</v>
      </c>
      <c r="I6188">
        <v>37</v>
      </c>
      <c r="J6188" t="b">
        <v>1</v>
      </c>
      <c r="K6188">
        <f>YEAR(Table1[[#This Row],[Patient Admission Date]])</f>
        <v>2024</v>
      </c>
      <c r="L6188" t="str">
        <f>TEXT(Table1[[#This Row],[Patient Admission Date]],"mmm")</f>
        <v>Oct</v>
      </c>
      <c r="M6188" t="str">
        <f>TEXT(Table1[[#This Row],[Patient Admission Date]],"ddd")</f>
        <v>Mon</v>
      </c>
      <c r="N6188" t="str">
        <f>TEXT(INT(HOUR(Table1[[#This Row],[Patient Admission Date]])/3)*3,"00")&amp;"-"&amp;TEXT(INT(HOUR(Table1[[#This Row],[Patient Admission Date]])/3)*3+3,"00")</f>
        <v>09-12</v>
      </c>
      <c r="O6188" t="str" cm="1">
        <f t="array" ref="O6188">_xlfn.IFS(Table1[[#This Row],[Patient Age]]&lt;=14,"0-14",Table1[[#This Row],[Patient Age]]&lt;=29,"15-29",Table1[[#This Row],[Patient Age]]&lt;=44,"30-44",Table1[[#This Row],[Patient Age]]&lt;=59,"45-59",Table1[[#This Row],[Patient Age]]&lt;=74,"60-74",TRUE,"75+")</f>
        <v>45-59</v>
      </c>
      <c r="P6188" t="str" cm="1">
        <f t="array" ref="P6188">_xlfn.IFS(Table1[[#This Row],[Patient Waittime]]&lt;=15,"0-15",Table1[[#This Row],[Patient Waittime]]&lt;=30,"16-30",Table1[[#This Row],[Patient Waittime]]&lt;=45,"31-45",Table1[[#This Row],[Patient Waittime]]&lt;=60,"46-60",TRUE,"60+")</f>
        <v>31-45</v>
      </c>
      <c r="Q6188">
        <f>--(Table1[[#This Row],[Patient Waittime]]&lt;=30)</f>
        <v>0</v>
      </c>
      <c r="R6188">
        <f>--Table1[[#This Row],[Patient Admission Flag]]</f>
        <v>1</v>
      </c>
      <c r="S6188">
        <f>--AND(Table1[[#This Row],[WithinTarget]]=1,Table1[[#This Row],[Patient Satisfaction Score]]&gt;=7)</f>
        <v>0</v>
      </c>
      <c r="T6188" t="str">
        <f>IF(LEFT(Table1[[#This Row],[Patient Gender]],1)="F","Female","Male")</f>
        <v>Female</v>
      </c>
    </row>
    <row r="6189" spans="1:20" x14ac:dyDescent="0.3">
      <c r="A6189" t="s">
        <v>6293</v>
      </c>
      <c r="B6189" s="1">
        <v>45047.714583333334</v>
      </c>
      <c r="C6189" t="s">
        <v>13</v>
      </c>
      <c r="D6189">
        <v>18</v>
      </c>
      <c r="E6189" t="s">
        <v>19</v>
      </c>
      <c r="F6189" t="s">
        <v>20</v>
      </c>
      <c r="G6189" t="b">
        <v>1</v>
      </c>
      <c r="I6189">
        <v>35</v>
      </c>
      <c r="J6189" t="b">
        <v>1</v>
      </c>
      <c r="K6189">
        <f>YEAR(Table1[[#This Row],[Patient Admission Date]])</f>
        <v>2023</v>
      </c>
      <c r="L6189" t="str">
        <f>TEXT(Table1[[#This Row],[Patient Admission Date]],"mmm")</f>
        <v>May</v>
      </c>
      <c r="M6189" t="str">
        <f>TEXT(Table1[[#This Row],[Patient Admission Date]],"ddd")</f>
        <v>Mon</v>
      </c>
      <c r="N6189" t="str">
        <f>TEXT(INT(HOUR(Table1[[#This Row],[Patient Admission Date]])/3)*3,"00")&amp;"-"&amp;TEXT(INT(HOUR(Table1[[#This Row],[Patient Admission Date]])/3)*3+3,"00")</f>
        <v>15-18</v>
      </c>
      <c r="O6189" t="str" cm="1">
        <f t="array" ref="O6189">_xlfn.IFS(Table1[[#This Row],[Patient Age]]&lt;=14,"0-14",Table1[[#This Row],[Patient Age]]&lt;=29,"15-29",Table1[[#This Row],[Patient Age]]&lt;=44,"30-44",Table1[[#This Row],[Patient Age]]&lt;=59,"45-59",Table1[[#This Row],[Patient Age]]&lt;=74,"60-74",TRUE,"75+")</f>
        <v>15-29</v>
      </c>
      <c r="P6189" t="str" cm="1">
        <f t="array" ref="P6189">_xlfn.IFS(Table1[[#This Row],[Patient Waittime]]&lt;=15,"0-15",Table1[[#This Row],[Patient Waittime]]&lt;=30,"16-30",Table1[[#This Row],[Patient Waittime]]&lt;=45,"31-45",Table1[[#This Row],[Patient Waittime]]&lt;=60,"46-60",TRUE,"60+")</f>
        <v>31-45</v>
      </c>
      <c r="Q6189">
        <f>--(Table1[[#This Row],[Patient Waittime]]&lt;=30)</f>
        <v>0</v>
      </c>
      <c r="R6189">
        <f>--Table1[[#This Row],[Patient Admission Flag]]</f>
        <v>1</v>
      </c>
      <c r="S6189">
        <f>--AND(Table1[[#This Row],[WithinTarget]]=1,Table1[[#This Row],[Patient Satisfaction Score]]&gt;=7)</f>
        <v>0</v>
      </c>
      <c r="T6189" t="str">
        <f>IF(LEFT(Table1[[#This Row],[Patient Gender]],1)="F","Female","Male")</f>
        <v>Female</v>
      </c>
    </row>
    <row r="6190" spans="1:20" x14ac:dyDescent="0.3">
      <c r="A6190" t="s">
        <v>6294</v>
      </c>
      <c r="B6190" s="1">
        <v>45532.57708333333</v>
      </c>
      <c r="C6190" t="s">
        <v>13</v>
      </c>
      <c r="D6190">
        <v>47</v>
      </c>
      <c r="E6190" t="s">
        <v>19</v>
      </c>
      <c r="F6190" t="s">
        <v>20</v>
      </c>
      <c r="G6190" t="b">
        <v>1</v>
      </c>
      <c r="I6190">
        <v>59</v>
      </c>
      <c r="J6190" t="b">
        <v>1</v>
      </c>
      <c r="K6190">
        <f>YEAR(Table1[[#This Row],[Patient Admission Date]])</f>
        <v>2024</v>
      </c>
      <c r="L6190" t="str">
        <f>TEXT(Table1[[#This Row],[Patient Admission Date]],"mmm")</f>
        <v>Aug</v>
      </c>
      <c r="M6190" t="str">
        <f>TEXT(Table1[[#This Row],[Patient Admission Date]],"ddd")</f>
        <v>Wed</v>
      </c>
      <c r="N6190" t="str">
        <f>TEXT(INT(HOUR(Table1[[#This Row],[Patient Admission Date]])/3)*3,"00")&amp;"-"&amp;TEXT(INT(HOUR(Table1[[#This Row],[Patient Admission Date]])/3)*3+3,"00")</f>
        <v>12-15</v>
      </c>
      <c r="O6190" t="str" cm="1">
        <f t="array" ref="O6190">_xlfn.IFS(Table1[[#This Row],[Patient Age]]&lt;=14,"0-14",Table1[[#This Row],[Patient Age]]&lt;=29,"15-29",Table1[[#This Row],[Patient Age]]&lt;=44,"30-44",Table1[[#This Row],[Patient Age]]&lt;=59,"45-59",Table1[[#This Row],[Patient Age]]&lt;=74,"60-74",TRUE,"75+")</f>
        <v>45-59</v>
      </c>
      <c r="P6190" t="str" cm="1">
        <f t="array" ref="P6190">_xlfn.IFS(Table1[[#This Row],[Patient Waittime]]&lt;=15,"0-15",Table1[[#This Row],[Patient Waittime]]&lt;=30,"16-30",Table1[[#This Row],[Patient Waittime]]&lt;=45,"31-45",Table1[[#This Row],[Patient Waittime]]&lt;=60,"46-60",TRUE,"60+")</f>
        <v>46-60</v>
      </c>
      <c r="Q6190">
        <f>--(Table1[[#This Row],[Patient Waittime]]&lt;=30)</f>
        <v>0</v>
      </c>
      <c r="R6190">
        <f>--Table1[[#This Row],[Patient Admission Flag]]</f>
        <v>1</v>
      </c>
      <c r="S6190">
        <f>--AND(Table1[[#This Row],[WithinTarget]]=1,Table1[[#This Row],[Patient Satisfaction Score]]&gt;=7)</f>
        <v>0</v>
      </c>
      <c r="T6190" t="str">
        <f>IF(LEFT(Table1[[#This Row],[Patient Gender]],1)="F","Female","Male")</f>
        <v>Female</v>
      </c>
    </row>
    <row r="6191" spans="1:20" x14ac:dyDescent="0.3">
      <c r="A6191" t="s">
        <v>6295</v>
      </c>
      <c r="B6191" s="1">
        <v>45386.097222222219</v>
      </c>
      <c r="C6191" t="s">
        <v>13</v>
      </c>
      <c r="D6191">
        <v>46</v>
      </c>
      <c r="E6191" t="s">
        <v>19</v>
      </c>
      <c r="F6191" t="s">
        <v>20</v>
      </c>
      <c r="G6191" t="b">
        <v>1</v>
      </c>
      <c r="I6191">
        <v>22</v>
      </c>
      <c r="J6191" t="b">
        <v>1</v>
      </c>
      <c r="K6191">
        <f>YEAR(Table1[[#This Row],[Patient Admission Date]])</f>
        <v>2024</v>
      </c>
      <c r="L6191" t="str">
        <f>TEXT(Table1[[#This Row],[Patient Admission Date]],"mmm")</f>
        <v>Apr</v>
      </c>
      <c r="M6191" t="str">
        <f>TEXT(Table1[[#This Row],[Patient Admission Date]],"ddd")</f>
        <v>Thu</v>
      </c>
      <c r="N6191" t="str">
        <f>TEXT(INT(HOUR(Table1[[#This Row],[Patient Admission Date]])/3)*3,"00")&amp;"-"&amp;TEXT(INT(HOUR(Table1[[#This Row],[Patient Admission Date]])/3)*3+3,"00")</f>
        <v>00-03</v>
      </c>
      <c r="O6191" t="str" cm="1">
        <f t="array" ref="O6191">_xlfn.IFS(Table1[[#This Row],[Patient Age]]&lt;=14,"0-14",Table1[[#This Row],[Patient Age]]&lt;=29,"15-29",Table1[[#This Row],[Patient Age]]&lt;=44,"30-44",Table1[[#This Row],[Patient Age]]&lt;=59,"45-59",Table1[[#This Row],[Patient Age]]&lt;=74,"60-74",TRUE,"75+")</f>
        <v>45-59</v>
      </c>
      <c r="P6191" t="str" cm="1">
        <f t="array" ref="P6191">_xlfn.IFS(Table1[[#This Row],[Patient Waittime]]&lt;=15,"0-15",Table1[[#This Row],[Patient Waittime]]&lt;=30,"16-30",Table1[[#This Row],[Patient Waittime]]&lt;=45,"31-45",Table1[[#This Row],[Patient Waittime]]&lt;=60,"46-60",TRUE,"60+")</f>
        <v>16-30</v>
      </c>
      <c r="Q6191">
        <f>--(Table1[[#This Row],[Patient Waittime]]&lt;=30)</f>
        <v>1</v>
      </c>
      <c r="R6191">
        <f>--Table1[[#This Row],[Patient Admission Flag]]</f>
        <v>1</v>
      </c>
      <c r="S6191">
        <f>--AND(Table1[[#This Row],[WithinTarget]]=1,Table1[[#This Row],[Patient Satisfaction Score]]&gt;=7)</f>
        <v>0</v>
      </c>
      <c r="T6191" t="str">
        <f>IF(LEFT(Table1[[#This Row],[Patient Gender]],1)="F","Female","Male")</f>
        <v>Female</v>
      </c>
    </row>
    <row r="6192" spans="1:20" x14ac:dyDescent="0.3">
      <c r="A6192" t="s">
        <v>6296</v>
      </c>
      <c r="B6192" s="1">
        <v>45027.879166666666</v>
      </c>
      <c r="C6192" t="s">
        <v>13</v>
      </c>
      <c r="D6192">
        <v>1</v>
      </c>
      <c r="E6192" t="s">
        <v>19</v>
      </c>
      <c r="F6192" t="s">
        <v>20</v>
      </c>
      <c r="G6192" t="b">
        <v>1</v>
      </c>
      <c r="H6192">
        <v>6</v>
      </c>
      <c r="I6192">
        <v>21</v>
      </c>
      <c r="J6192" t="b">
        <v>1</v>
      </c>
      <c r="K6192">
        <f>YEAR(Table1[[#This Row],[Patient Admission Date]])</f>
        <v>2023</v>
      </c>
      <c r="L6192" t="str">
        <f>TEXT(Table1[[#This Row],[Patient Admission Date]],"mmm")</f>
        <v>Apr</v>
      </c>
      <c r="M6192" t="str">
        <f>TEXT(Table1[[#This Row],[Patient Admission Date]],"ddd")</f>
        <v>Tue</v>
      </c>
      <c r="N6192" t="str">
        <f>TEXT(INT(HOUR(Table1[[#This Row],[Patient Admission Date]])/3)*3,"00")&amp;"-"&amp;TEXT(INT(HOUR(Table1[[#This Row],[Patient Admission Date]])/3)*3+3,"00")</f>
        <v>21-24</v>
      </c>
      <c r="O6192" t="str" cm="1">
        <f t="array" ref="O6192">_xlfn.IFS(Table1[[#This Row],[Patient Age]]&lt;=14,"0-14",Table1[[#This Row],[Patient Age]]&lt;=29,"15-29",Table1[[#This Row],[Patient Age]]&lt;=44,"30-44",Table1[[#This Row],[Patient Age]]&lt;=59,"45-59",Table1[[#This Row],[Patient Age]]&lt;=74,"60-74",TRUE,"75+")</f>
        <v>0-14</v>
      </c>
      <c r="P6192" t="str" cm="1">
        <f t="array" ref="P6192">_xlfn.IFS(Table1[[#This Row],[Patient Waittime]]&lt;=15,"0-15",Table1[[#This Row],[Patient Waittime]]&lt;=30,"16-30",Table1[[#This Row],[Patient Waittime]]&lt;=45,"31-45",Table1[[#This Row],[Patient Waittime]]&lt;=60,"46-60",TRUE,"60+")</f>
        <v>16-30</v>
      </c>
      <c r="Q6192">
        <f>--(Table1[[#This Row],[Patient Waittime]]&lt;=30)</f>
        <v>1</v>
      </c>
      <c r="R6192">
        <f>--Table1[[#This Row],[Patient Admission Flag]]</f>
        <v>1</v>
      </c>
      <c r="S6192">
        <f>--AND(Table1[[#This Row],[WithinTarget]]=1,Table1[[#This Row],[Patient Satisfaction Score]]&gt;=7)</f>
        <v>0</v>
      </c>
      <c r="T6192" t="str">
        <f>IF(LEFT(Table1[[#This Row],[Patient Gender]],1)="F","Female","Male")</f>
        <v>Female</v>
      </c>
    </row>
    <row r="6193" spans="1:20" x14ac:dyDescent="0.3">
      <c r="A6193" t="s">
        <v>6297</v>
      </c>
      <c r="B6193" s="1">
        <v>45173.779166666667</v>
      </c>
      <c r="C6193" t="s">
        <v>13</v>
      </c>
      <c r="D6193">
        <v>78</v>
      </c>
      <c r="E6193" t="s">
        <v>19</v>
      </c>
      <c r="F6193" t="s">
        <v>15</v>
      </c>
      <c r="G6193" t="b">
        <v>1</v>
      </c>
      <c r="I6193">
        <v>17</v>
      </c>
      <c r="J6193" t="b">
        <v>1</v>
      </c>
      <c r="K6193">
        <f>YEAR(Table1[[#This Row],[Patient Admission Date]])</f>
        <v>2023</v>
      </c>
      <c r="L6193" t="str">
        <f>TEXT(Table1[[#This Row],[Patient Admission Date]],"mmm")</f>
        <v>Sep</v>
      </c>
      <c r="M6193" t="str">
        <f>TEXT(Table1[[#This Row],[Patient Admission Date]],"ddd")</f>
        <v>Mon</v>
      </c>
      <c r="N6193" t="str">
        <f>TEXT(INT(HOUR(Table1[[#This Row],[Patient Admission Date]])/3)*3,"00")&amp;"-"&amp;TEXT(INT(HOUR(Table1[[#This Row],[Patient Admission Date]])/3)*3+3,"00")</f>
        <v>18-21</v>
      </c>
      <c r="O6193" t="str" cm="1">
        <f t="array" ref="O6193">_xlfn.IFS(Table1[[#This Row],[Patient Age]]&lt;=14,"0-14",Table1[[#This Row],[Patient Age]]&lt;=29,"15-29",Table1[[#This Row],[Patient Age]]&lt;=44,"30-44",Table1[[#This Row],[Patient Age]]&lt;=59,"45-59",Table1[[#This Row],[Patient Age]]&lt;=74,"60-74",TRUE,"75+")</f>
        <v>75+</v>
      </c>
      <c r="P6193" t="str" cm="1">
        <f t="array" ref="P6193">_xlfn.IFS(Table1[[#This Row],[Patient Waittime]]&lt;=15,"0-15",Table1[[#This Row],[Patient Waittime]]&lt;=30,"16-30",Table1[[#This Row],[Patient Waittime]]&lt;=45,"31-45",Table1[[#This Row],[Patient Waittime]]&lt;=60,"46-60",TRUE,"60+")</f>
        <v>16-30</v>
      </c>
      <c r="Q6193">
        <f>--(Table1[[#This Row],[Patient Waittime]]&lt;=30)</f>
        <v>1</v>
      </c>
      <c r="R6193">
        <f>--Table1[[#This Row],[Patient Admission Flag]]</f>
        <v>1</v>
      </c>
      <c r="S6193">
        <f>--AND(Table1[[#This Row],[WithinTarget]]=1,Table1[[#This Row],[Patient Satisfaction Score]]&gt;=7)</f>
        <v>0</v>
      </c>
      <c r="T6193" t="str">
        <f>IF(LEFT(Table1[[#This Row],[Patient Gender]],1)="F","Female","Male")</f>
        <v>Female</v>
      </c>
    </row>
    <row r="6194" spans="1:20" x14ac:dyDescent="0.3">
      <c r="A6194" t="s">
        <v>6298</v>
      </c>
      <c r="B6194" s="1">
        <v>45354.850694444445</v>
      </c>
      <c r="C6194" t="s">
        <v>13</v>
      </c>
      <c r="D6194">
        <v>71</v>
      </c>
      <c r="E6194" t="s">
        <v>19</v>
      </c>
      <c r="F6194" t="s">
        <v>15</v>
      </c>
      <c r="G6194" t="b">
        <v>1</v>
      </c>
      <c r="I6194">
        <v>46</v>
      </c>
      <c r="J6194" t="b">
        <v>1</v>
      </c>
      <c r="K6194">
        <f>YEAR(Table1[[#This Row],[Patient Admission Date]])</f>
        <v>2024</v>
      </c>
      <c r="L6194" t="str">
        <f>TEXT(Table1[[#This Row],[Patient Admission Date]],"mmm")</f>
        <v>Mar</v>
      </c>
      <c r="M6194" t="str">
        <f>TEXT(Table1[[#This Row],[Patient Admission Date]],"ddd")</f>
        <v>Sun</v>
      </c>
      <c r="N6194" t="str">
        <f>TEXT(INT(HOUR(Table1[[#This Row],[Patient Admission Date]])/3)*3,"00")&amp;"-"&amp;TEXT(INT(HOUR(Table1[[#This Row],[Patient Admission Date]])/3)*3+3,"00")</f>
        <v>18-21</v>
      </c>
      <c r="O6194" t="str" cm="1">
        <f t="array" ref="O6194">_xlfn.IFS(Table1[[#This Row],[Patient Age]]&lt;=14,"0-14",Table1[[#This Row],[Patient Age]]&lt;=29,"15-29",Table1[[#This Row],[Patient Age]]&lt;=44,"30-44",Table1[[#This Row],[Patient Age]]&lt;=59,"45-59",Table1[[#This Row],[Patient Age]]&lt;=74,"60-74",TRUE,"75+")</f>
        <v>60-74</v>
      </c>
      <c r="P6194" t="str" cm="1">
        <f t="array" ref="P6194">_xlfn.IFS(Table1[[#This Row],[Patient Waittime]]&lt;=15,"0-15",Table1[[#This Row],[Patient Waittime]]&lt;=30,"16-30",Table1[[#This Row],[Patient Waittime]]&lt;=45,"31-45",Table1[[#This Row],[Patient Waittime]]&lt;=60,"46-60",TRUE,"60+")</f>
        <v>46-60</v>
      </c>
      <c r="Q6194">
        <f>--(Table1[[#This Row],[Patient Waittime]]&lt;=30)</f>
        <v>0</v>
      </c>
      <c r="R6194">
        <f>--Table1[[#This Row],[Patient Admission Flag]]</f>
        <v>1</v>
      </c>
      <c r="S6194">
        <f>--AND(Table1[[#This Row],[WithinTarget]]=1,Table1[[#This Row],[Patient Satisfaction Score]]&gt;=7)</f>
        <v>0</v>
      </c>
      <c r="T6194" t="str">
        <f>IF(LEFT(Table1[[#This Row],[Patient Gender]],1)="F","Female","Male")</f>
        <v>Female</v>
      </c>
    </row>
    <row r="6195" spans="1:20" x14ac:dyDescent="0.3">
      <c r="A6195" t="s">
        <v>6299</v>
      </c>
      <c r="B6195" s="1">
        <v>45104.904861111114</v>
      </c>
      <c r="C6195" t="s">
        <v>13</v>
      </c>
      <c r="D6195">
        <v>69</v>
      </c>
      <c r="E6195" t="s">
        <v>19</v>
      </c>
      <c r="F6195" t="s">
        <v>15</v>
      </c>
      <c r="G6195" t="b">
        <v>1</v>
      </c>
      <c r="I6195">
        <v>48</v>
      </c>
      <c r="J6195" t="b">
        <v>1</v>
      </c>
      <c r="K6195">
        <f>YEAR(Table1[[#This Row],[Patient Admission Date]])</f>
        <v>2023</v>
      </c>
      <c r="L6195" t="str">
        <f>TEXT(Table1[[#This Row],[Patient Admission Date]],"mmm")</f>
        <v>Jun</v>
      </c>
      <c r="M6195" t="str">
        <f>TEXT(Table1[[#This Row],[Patient Admission Date]],"ddd")</f>
        <v>Tue</v>
      </c>
      <c r="N6195" t="str">
        <f>TEXT(INT(HOUR(Table1[[#This Row],[Patient Admission Date]])/3)*3,"00")&amp;"-"&amp;TEXT(INT(HOUR(Table1[[#This Row],[Patient Admission Date]])/3)*3+3,"00")</f>
        <v>21-24</v>
      </c>
      <c r="O6195" t="str" cm="1">
        <f t="array" ref="O6195">_xlfn.IFS(Table1[[#This Row],[Patient Age]]&lt;=14,"0-14",Table1[[#This Row],[Patient Age]]&lt;=29,"15-29",Table1[[#This Row],[Patient Age]]&lt;=44,"30-44",Table1[[#This Row],[Patient Age]]&lt;=59,"45-59",Table1[[#This Row],[Patient Age]]&lt;=74,"60-74",TRUE,"75+")</f>
        <v>60-74</v>
      </c>
      <c r="P6195" t="str" cm="1">
        <f t="array" ref="P6195">_xlfn.IFS(Table1[[#This Row],[Patient Waittime]]&lt;=15,"0-15",Table1[[#This Row],[Patient Waittime]]&lt;=30,"16-30",Table1[[#This Row],[Patient Waittime]]&lt;=45,"31-45",Table1[[#This Row],[Patient Waittime]]&lt;=60,"46-60",TRUE,"60+")</f>
        <v>46-60</v>
      </c>
      <c r="Q6195">
        <f>--(Table1[[#This Row],[Patient Waittime]]&lt;=30)</f>
        <v>0</v>
      </c>
      <c r="R6195">
        <f>--Table1[[#This Row],[Patient Admission Flag]]</f>
        <v>1</v>
      </c>
      <c r="S6195">
        <f>--AND(Table1[[#This Row],[WithinTarget]]=1,Table1[[#This Row],[Patient Satisfaction Score]]&gt;=7)</f>
        <v>0</v>
      </c>
      <c r="T6195" t="str">
        <f>IF(LEFT(Table1[[#This Row],[Patient Gender]],1)="F","Female","Male")</f>
        <v>Female</v>
      </c>
    </row>
    <row r="6196" spans="1:20" x14ac:dyDescent="0.3">
      <c r="A6196" t="s">
        <v>6300</v>
      </c>
      <c r="B6196" s="1">
        <v>45077.293749999997</v>
      </c>
      <c r="C6196" t="s">
        <v>13</v>
      </c>
      <c r="D6196">
        <v>9</v>
      </c>
      <c r="E6196" t="s">
        <v>19</v>
      </c>
      <c r="F6196" t="s">
        <v>15</v>
      </c>
      <c r="G6196" t="b">
        <v>1</v>
      </c>
      <c r="I6196">
        <v>59</v>
      </c>
      <c r="J6196" t="b">
        <v>1</v>
      </c>
      <c r="K6196">
        <f>YEAR(Table1[[#This Row],[Patient Admission Date]])</f>
        <v>2023</v>
      </c>
      <c r="L6196" t="str">
        <f>TEXT(Table1[[#This Row],[Patient Admission Date]],"mmm")</f>
        <v>May</v>
      </c>
      <c r="M6196" t="str">
        <f>TEXT(Table1[[#This Row],[Patient Admission Date]],"ddd")</f>
        <v>Wed</v>
      </c>
      <c r="N6196" t="str">
        <f>TEXT(INT(HOUR(Table1[[#This Row],[Patient Admission Date]])/3)*3,"00")&amp;"-"&amp;TEXT(INT(HOUR(Table1[[#This Row],[Patient Admission Date]])/3)*3+3,"00")</f>
        <v>06-09</v>
      </c>
      <c r="O6196" t="str" cm="1">
        <f t="array" ref="O6196">_xlfn.IFS(Table1[[#This Row],[Patient Age]]&lt;=14,"0-14",Table1[[#This Row],[Patient Age]]&lt;=29,"15-29",Table1[[#This Row],[Patient Age]]&lt;=44,"30-44",Table1[[#This Row],[Patient Age]]&lt;=59,"45-59",Table1[[#This Row],[Patient Age]]&lt;=74,"60-74",TRUE,"75+")</f>
        <v>0-14</v>
      </c>
      <c r="P6196" t="str" cm="1">
        <f t="array" ref="P6196">_xlfn.IFS(Table1[[#This Row],[Patient Waittime]]&lt;=15,"0-15",Table1[[#This Row],[Patient Waittime]]&lt;=30,"16-30",Table1[[#This Row],[Patient Waittime]]&lt;=45,"31-45",Table1[[#This Row],[Patient Waittime]]&lt;=60,"46-60",TRUE,"60+")</f>
        <v>46-60</v>
      </c>
      <c r="Q6196">
        <f>--(Table1[[#This Row],[Patient Waittime]]&lt;=30)</f>
        <v>0</v>
      </c>
      <c r="R6196">
        <f>--Table1[[#This Row],[Patient Admission Flag]]</f>
        <v>1</v>
      </c>
      <c r="S6196">
        <f>--AND(Table1[[#This Row],[WithinTarget]]=1,Table1[[#This Row],[Patient Satisfaction Score]]&gt;=7)</f>
        <v>0</v>
      </c>
      <c r="T6196" t="str">
        <f>IF(LEFT(Table1[[#This Row],[Patient Gender]],1)="F","Female","Male")</f>
        <v>Female</v>
      </c>
    </row>
    <row r="6197" spans="1:20" x14ac:dyDescent="0.3">
      <c r="A6197" t="s">
        <v>6301</v>
      </c>
      <c r="B6197" s="1">
        <v>45185.472916666666</v>
      </c>
      <c r="C6197" t="s">
        <v>13</v>
      </c>
      <c r="D6197">
        <v>28</v>
      </c>
      <c r="E6197" t="s">
        <v>19</v>
      </c>
      <c r="F6197" t="s">
        <v>15</v>
      </c>
      <c r="G6197" t="b">
        <v>1</v>
      </c>
      <c r="I6197">
        <v>16</v>
      </c>
      <c r="J6197" t="b">
        <v>1</v>
      </c>
      <c r="K6197">
        <f>YEAR(Table1[[#This Row],[Patient Admission Date]])</f>
        <v>2023</v>
      </c>
      <c r="L6197" t="str">
        <f>TEXT(Table1[[#This Row],[Patient Admission Date]],"mmm")</f>
        <v>Sep</v>
      </c>
      <c r="M6197" t="str">
        <f>TEXT(Table1[[#This Row],[Patient Admission Date]],"ddd")</f>
        <v>Sat</v>
      </c>
      <c r="N6197" t="str">
        <f>TEXT(INT(HOUR(Table1[[#This Row],[Patient Admission Date]])/3)*3,"00")&amp;"-"&amp;TEXT(INT(HOUR(Table1[[#This Row],[Patient Admission Date]])/3)*3+3,"00")</f>
        <v>09-12</v>
      </c>
      <c r="O6197" t="str" cm="1">
        <f t="array" ref="O6197">_xlfn.IFS(Table1[[#This Row],[Patient Age]]&lt;=14,"0-14",Table1[[#This Row],[Patient Age]]&lt;=29,"15-29",Table1[[#This Row],[Patient Age]]&lt;=44,"30-44",Table1[[#This Row],[Patient Age]]&lt;=59,"45-59",Table1[[#This Row],[Patient Age]]&lt;=74,"60-74",TRUE,"75+")</f>
        <v>15-29</v>
      </c>
      <c r="P6197" t="str" cm="1">
        <f t="array" ref="P6197">_xlfn.IFS(Table1[[#This Row],[Patient Waittime]]&lt;=15,"0-15",Table1[[#This Row],[Patient Waittime]]&lt;=30,"16-30",Table1[[#This Row],[Patient Waittime]]&lt;=45,"31-45",Table1[[#This Row],[Patient Waittime]]&lt;=60,"46-60",TRUE,"60+")</f>
        <v>16-30</v>
      </c>
      <c r="Q6197">
        <f>--(Table1[[#This Row],[Patient Waittime]]&lt;=30)</f>
        <v>1</v>
      </c>
      <c r="R6197">
        <f>--Table1[[#This Row],[Patient Admission Flag]]</f>
        <v>1</v>
      </c>
      <c r="S6197">
        <f>--AND(Table1[[#This Row],[WithinTarget]]=1,Table1[[#This Row],[Patient Satisfaction Score]]&gt;=7)</f>
        <v>0</v>
      </c>
      <c r="T6197" t="str">
        <f>IF(LEFT(Table1[[#This Row],[Patient Gender]],1)="F","Female","Male")</f>
        <v>Female</v>
      </c>
    </row>
    <row r="6198" spans="1:20" x14ac:dyDescent="0.3">
      <c r="A6198" t="s">
        <v>6302</v>
      </c>
      <c r="B6198" s="1">
        <v>45313.2</v>
      </c>
      <c r="C6198" t="s">
        <v>13</v>
      </c>
      <c r="D6198">
        <v>76</v>
      </c>
      <c r="E6198" t="s">
        <v>19</v>
      </c>
      <c r="F6198" t="s">
        <v>15</v>
      </c>
      <c r="G6198" t="b">
        <v>1</v>
      </c>
      <c r="I6198">
        <v>40</v>
      </c>
      <c r="J6198" t="b">
        <v>1</v>
      </c>
      <c r="K6198">
        <f>YEAR(Table1[[#This Row],[Patient Admission Date]])</f>
        <v>2024</v>
      </c>
      <c r="L6198" t="str">
        <f>TEXT(Table1[[#This Row],[Patient Admission Date]],"mmm")</f>
        <v>Jan</v>
      </c>
      <c r="M6198" t="str">
        <f>TEXT(Table1[[#This Row],[Patient Admission Date]],"ddd")</f>
        <v>Mon</v>
      </c>
      <c r="N6198" t="str">
        <f>TEXT(INT(HOUR(Table1[[#This Row],[Patient Admission Date]])/3)*3,"00")&amp;"-"&amp;TEXT(INT(HOUR(Table1[[#This Row],[Patient Admission Date]])/3)*3+3,"00")</f>
        <v>03-06</v>
      </c>
      <c r="O6198" t="str" cm="1">
        <f t="array" ref="O6198">_xlfn.IFS(Table1[[#This Row],[Patient Age]]&lt;=14,"0-14",Table1[[#This Row],[Patient Age]]&lt;=29,"15-29",Table1[[#This Row],[Patient Age]]&lt;=44,"30-44",Table1[[#This Row],[Patient Age]]&lt;=59,"45-59",Table1[[#This Row],[Patient Age]]&lt;=74,"60-74",TRUE,"75+")</f>
        <v>75+</v>
      </c>
      <c r="P6198" t="str" cm="1">
        <f t="array" ref="P6198">_xlfn.IFS(Table1[[#This Row],[Patient Waittime]]&lt;=15,"0-15",Table1[[#This Row],[Patient Waittime]]&lt;=30,"16-30",Table1[[#This Row],[Patient Waittime]]&lt;=45,"31-45",Table1[[#This Row],[Patient Waittime]]&lt;=60,"46-60",TRUE,"60+")</f>
        <v>31-45</v>
      </c>
      <c r="Q6198">
        <f>--(Table1[[#This Row],[Patient Waittime]]&lt;=30)</f>
        <v>0</v>
      </c>
      <c r="R6198">
        <f>--Table1[[#This Row],[Patient Admission Flag]]</f>
        <v>1</v>
      </c>
      <c r="S6198">
        <f>--AND(Table1[[#This Row],[WithinTarget]]=1,Table1[[#This Row],[Patient Satisfaction Score]]&gt;=7)</f>
        <v>0</v>
      </c>
      <c r="T6198" t="str">
        <f>IF(LEFT(Table1[[#This Row],[Patient Gender]],1)="F","Female","Male")</f>
        <v>Female</v>
      </c>
    </row>
    <row r="6199" spans="1:20" x14ac:dyDescent="0.3">
      <c r="A6199" t="s">
        <v>6303</v>
      </c>
      <c r="B6199" s="1">
        <v>45101.870138888888</v>
      </c>
      <c r="C6199" t="s">
        <v>13</v>
      </c>
      <c r="D6199">
        <v>71</v>
      </c>
      <c r="E6199" t="s">
        <v>19</v>
      </c>
      <c r="F6199" t="s">
        <v>15</v>
      </c>
      <c r="G6199" t="b">
        <v>1</v>
      </c>
      <c r="I6199">
        <v>54</v>
      </c>
      <c r="J6199" t="b">
        <v>1</v>
      </c>
      <c r="K6199">
        <f>YEAR(Table1[[#This Row],[Patient Admission Date]])</f>
        <v>2023</v>
      </c>
      <c r="L6199" t="str">
        <f>TEXT(Table1[[#This Row],[Patient Admission Date]],"mmm")</f>
        <v>Jun</v>
      </c>
      <c r="M6199" t="str">
        <f>TEXT(Table1[[#This Row],[Patient Admission Date]],"ddd")</f>
        <v>Sat</v>
      </c>
      <c r="N6199" t="str">
        <f>TEXT(INT(HOUR(Table1[[#This Row],[Patient Admission Date]])/3)*3,"00")&amp;"-"&amp;TEXT(INT(HOUR(Table1[[#This Row],[Patient Admission Date]])/3)*3+3,"00")</f>
        <v>18-21</v>
      </c>
      <c r="O6199" t="str" cm="1">
        <f t="array" ref="O6199">_xlfn.IFS(Table1[[#This Row],[Patient Age]]&lt;=14,"0-14",Table1[[#This Row],[Patient Age]]&lt;=29,"15-29",Table1[[#This Row],[Patient Age]]&lt;=44,"30-44",Table1[[#This Row],[Patient Age]]&lt;=59,"45-59",Table1[[#This Row],[Patient Age]]&lt;=74,"60-74",TRUE,"75+")</f>
        <v>60-74</v>
      </c>
      <c r="P6199" t="str" cm="1">
        <f t="array" ref="P6199">_xlfn.IFS(Table1[[#This Row],[Patient Waittime]]&lt;=15,"0-15",Table1[[#This Row],[Patient Waittime]]&lt;=30,"16-30",Table1[[#This Row],[Patient Waittime]]&lt;=45,"31-45",Table1[[#This Row],[Patient Waittime]]&lt;=60,"46-60",TRUE,"60+")</f>
        <v>46-60</v>
      </c>
      <c r="Q6199">
        <f>--(Table1[[#This Row],[Patient Waittime]]&lt;=30)</f>
        <v>0</v>
      </c>
      <c r="R6199">
        <f>--Table1[[#This Row],[Patient Admission Flag]]</f>
        <v>1</v>
      </c>
      <c r="S6199">
        <f>--AND(Table1[[#This Row],[WithinTarget]]=1,Table1[[#This Row],[Patient Satisfaction Score]]&gt;=7)</f>
        <v>0</v>
      </c>
      <c r="T6199" t="str">
        <f>IF(LEFT(Table1[[#This Row],[Patient Gender]],1)="F","Female","Male")</f>
        <v>Female</v>
      </c>
    </row>
    <row r="6200" spans="1:20" x14ac:dyDescent="0.3">
      <c r="A6200" t="s">
        <v>6304</v>
      </c>
      <c r="B6200" s="1">
        <v>45335.210416666669</v>
      </c>
      <c r="C6200" t="s">
        <v>13</v>
      </c>
      <c r="D6200">
        <v>26</v>
      </c>
      <c r="E6200" t="s">
        <v>19</v>
      </c>
      <c r="F6200" t="s">
        <v>15</v>
      </c>
      <c r="G6200" t="b">
        <v>1</v>
      </c>
      <c r="I6200">
        <v>55</v>
      </c>
      <c r="J6200" t="b">
        <v>1</v>
      </c>
      <c r="K6200">
        <f>YEAR(Table1[[#This Row],[Patient Admission Date]])</f>
        <v>2024</v>
      </c>
      <c r="L6200" t="str">
        <f>TEXT(Table1[[#This Row],[Patient Admission Date]],"mmm")</f>
        <v>Feb</v>
      </c>
      <c r="M6200" t="str">
        <f>TEXT(Table1[[#This Row],[Patient Admission Date]],"ddd")</f>
        <v>Tue</v>
      </c>
      <c r="N6200" t="str">
        <f>TEXT(INT(HOUR(Table1[[#This Row],[Patient Admission Date]])/3)*3,"00")&amp;"-"&amp;TEXT(INT(HOUR(Table1[[#This Row],[Patient Admission Date]])/3)*3+3,"00")</f>
        <v>03-06</v>
      </c>
      <c r="O6200" t="str" cm="1">
        <f t="array" ref="O6200">_xlfn.IFS(Table1[[#This Row],[Patient Age]]&lt;=14,"0-14",Table1[[#This Row],[Patient Age]]&lt;=29,"15-29",Table1[[#This Row],[Patient Age]]&lt;=44,"30-44",Table1[[#This Row],[Patient Age]]&lt;=59,"45-59",Table1[[#This Row],[Patient Age]]&lt;=74,"60-74",TRUE,"75+")</f>
        <v>15-29</v>
      </c>
      <c r="P6200" t="str" cm="1">
        <f t="array" ref="P6200">_xlfn.IFS(Table1[[#This Row],[Patient Waittime]]&lt;=15,"0-15",Table1[[#This Row],[Patient Waittime]]&lt;=30,"16-30",Table1[[#This Row],[Patient Waittime]]&lt;=45,"31-45",Table1[[#This Row],[Patient Waittime]]&lt;=60,"46-60",TRUE,"60+")</f>
        <v>46-60</v>
      </c>
      <c r="Q6200">
        <f>--(Table1[[#This Row],[Patient Waittime]]&lt;=30)</f>
        <v>0</v>
      </c>
      <c r="R6200">
        <f>--Table1[[#This Row],[Patient Admission Flag]]</f>
        <v>1</v>
      </c>
      <c r="S6200">
        <f>--AND(Table1[[#This Row],[WithinTarget]]=1,Table1[[#This Row],[Patient Satisfaction Score]]&gt;=7)</f>
        <v>0</v>
      </c>
      <c r="T6200" t="str">
        <f>IF(LEFT(Table1[[#This Row],[Patient Gender]],1)="F","Female","Male")</f>
        <v>Female</v>
      </c>
    </row>
    <row r="6201" spans="1:20" x14ac:dyDescent="0.3">
      <c r="A6201" t="s">
        <v>6305</v>
      </c>
      <c r="B6201" s="1">
        <v>45482.947222222225</v>
      </c>
      <c r="C6201" t="s">
        <v>13</v>
      </c>
      <c r="D6201">
        <v>60</v>
      </c>
      <c r="E6201" t="s">
        <v>19</v>
      </c>
      <c r="F6201" t="s">
        <v>15</v>
      </c>
      <c r="G6201" t="b">
        <v>1</v>
      </c>
      <c r="I6201">
        <v>14</v>
      </c>
      <c r="J6201" t="b">
        <v>1</v>
      </c>
      <c r="K6201">
        <f>YEAR(Table1[[#This Row],[Patient Admission Date]])</f>
        <v>2024</v>
      </c>
      <c r="L6201" t="str">
        <f>TEXT(Table1[[#This Row],[Patient Admission Date]],"mmm")</f>
        <v>Jul</v>
      </c>
      <c r="M6201" t="str">
        <f>TEXT(Table1[[#This Row],[Patient Admission Date]],"ddd")</f>
        <v>Tue</v>
      </c>
      <c r="N6201" t="str">
        <f>TEXT(INT(HOUR(Table1[[#This Row],[Patient Admission Date]])/3)*3,"00")&amp;"-"&amp;TEXT(INT(HOUR(Table1[[#This Row],[Patient Admission Date]])/3)*3+3,"00")</f>
        <v>21-24</v>
      </c>
      <c r="O6201" t="str" cm="1">
        <f t="array" ref="O6201">_xlfn.IFS(Table1[[#This Row],[Patient Age]]&lt;=14,"0-14",Table1[[#This Row],[Patient Age]]&lt;=29,"15-29",Table1[[#This Row],[Patient Age]]&lt;=44,"30-44",Table1[[#This Row],[Patient Age]]&lt;=59,"45-59",Table1[[#This Row],[Patient Age]]&lt;=74,"60-74",TRUE,"75+")</f>
        <v>60-74</v>
      </c>
      <c r="P6201" t="str" cm="1">
        <f t="array" ref="P6201">_xlfn.IFS(Table1[[#This Row],[Patient Waittime]]&lt;=15,"0-15",Table1[[#This Row],[Patient Waittime]]&lt;=30,"16-30",Table1[[#This Row],[Patient Waittime]]&lt;=45,"31-45",Table1[[#This Row],[Patient Waittime]]&lt;=60,"46-60",TRUE,"60+")</f>
        <v>0-15</v>
      </c>
      <c r="Q6201">
        <f>--(Table1[[#This Row],[Patient Waittime]]&lt;=30)</f>
        <v>1</v>
      </c>
      <c r="R6201">
        <f>--Table1[[#This Row],[Patient Admission Flag]]</f>
        <v>1</v>
      </c>
      <c r="S6201">
        <f>--AND(Table1[[#This Row],[WithinTarget]]=1,Table1[[#This Row],[Patient Satisfaction Score]]&gt;=7)</f>
        <v>0</v>
      </c>
      <c r="T6201" t="str">
        <f>IF(LEFT(Table1[[#This Row],[Patient Gender]],1)="F","Female","Male")</f>
        <v>Female</v>
      </c>
    </row>
    <row r="6202" spans="1:20" x14ac:dyDescent="0.3">
      <c r="A6202" t="s">
        <v>6306</v>
      </c>
      <c r="B6202" s="1">
        <v>45140.273611111108</v>
      </c>
      <c r="C6202" t="s">
        <v>13</v>
      </c>
      <c r="D6202">
        <v>17</v>
      </c>
      <c r="E6202" t="s">
        <v>19</v>
      </c>
      <c r="F6202" t="s">
        <v>15</v>
      </c>
      <c r="G6202" t="b">
        <v>1</v>
      </c>
      <c r="I6202">
        <v>37</v>
      </c>
      <c r="J6202" t="b">
        <v>1</v>
      </c>
      <c r="K6202">
        <f>YEAR(Table1[[#This Row],[Patient Admission Date]])</f>
        <v>2023</v>
      </c>
      <c r="L6202" t="str">
        <f>TEXT(Table1[[#This Row],[Patient Admission Date]],"mmm")</f>
        <v>Aug</v>
      </c>
      <c r="M6202" t="str">
        <f>TEXT(Table1[[#This Row],[Patient Admission Date]],"ddd")</f>
        <v>Wed</v>
      </c>
      <c r="N6202" t="str">
        <f>TEXT(INT(HOUR(Table1[[#This Row],[Patient Admission Date]])/3)*3,"00")&amp;"-"&amp;TEXT(INT(HOUR(Table1[[#This Row],[Patient Admission Date]])/3)*3+3,"00")</f>
        <v>06-09</v>
      </c>
      <c r="O6202" t="str" cm="1">
        <f t="array" ref="O6202">_xlfn.IFS(Table1[[#This Row],[Patient Age]]&lt;=14,"0-14",Table1[[#This Row],[Patient Age]]&lt;=29,"15-29",Table1[[#This Row],[Patient Age]]&lt;=44,"30-44",Table1[[#This Row],[Patient Age]]&lt;=59,"45-59",Table1[[#This Row],[Patient Age]]&lt;=74,"60-74",TRUE,"75+")</f>
        <v>15-29</v>
      </c>
      <c r="P6202" t="str" cm="1">
        <f t="array" ref="P6202">_xlfn.IFS(Table1[[#This Row],[Patient Waittime]]&lt;=15,"0-15",Table1[[#This Row],[Patient Waittime]]&lt;=30,"16-30",Table1[[#This Row],[Patient Waittime]]&lt;=45,"31-45",Table1[[#This Row],[Patient Waittime]]&lt;=60,"46-60",TRUE,"60+")</f>
        <v>31-45</v>
      </c>
      <c r="Q6202">
        <f>--(Table1[[#This Row],[Patient Waittime]]&lt;=30)</f>
        <v>0</v>
      </c>
      <c r="R6202">
        <f>--Table1[[#This Row],[Patient Admission Flag]]</f>
        <v>1</v>
      </c>
      <c r="S6202">
        <f>--AND(Table1[[#This Row],[WithinTarget]]=1,Table1[[#This Row],[Patient Satisfaction Score]]&gt;=7)</f>
        <v>0</v>
      </c>
      <c r="T6202" t="str">
        <f>IF(LEFT(Table1[[#This Row],[Patient Gender]],1)="F","Female","Male")</f>
        <v>Female</v>
      </c>
    </row>
    <row r="6203" spans="1:20" x14ac:dyDescent="0.3">
      <c r="A6203" t="s">
        <v>6307</v>
      </c>
      <c r="B6203" s="1">
        <v>45057.316666666666</v>
      </c>
      <c r="C6203" t="s">
        <v>13</v>
      </c>
      <c r="D6203">
        <v>70</v>
      </c>
      <c r="E6203" t="s">
        <v>19</v>
      </c>
      <c r="F6203" t="s">
        <v>15</v>
      </c>
      <c r="G6203" t="b">
        <v>1</v>
      </c>
      <c r="I6203">
        <v>12</v>
      </c>
      <c r="J6203" t="b">
        <v>1</v>
      </c>
      <c r="K6203">
        <f>YEAR(Table1[[#This Row],[Patient Admission Date]])</f>
        <v>2023</v>
      </c>
      <c r="L6203" t="str">
        <f>TEXT(Table1[[#This Row],[Patient Admission Date]],"mmm")</f>
        <v>May</v>
      </c>
      <c r="M6203" t="str">
        <f>TEXT(Table1[[#This Row],[Patient Admission Date]],"ddd")</f>
        <v>Thu</v>
      </c>
      <c r="N6203" t="str">
        <f>TEXT(INT(HOUR(Table1[[#This Row],[Patient Admission Date]])/3)*3,"00")&amp;"-"&amp;TEXT(INT(HOUR(Table1[[#This Row],[Patient Admission Date]])/3)*3+3,"00")</f>
        <v>06-09</v>
      </c>
      <c r="O6203" t="str" cm="1">
        <f t="array" ref="O6203">_xlfn.IFS(Table1[[#This Row],[Patient Age]]&lt;=14,"0-14",Table1[[#This Row],[Patient Age]]&lt;=29,"15-29",Table1[[#This Row],[Patient Age]]&lt;=44,"30-44",Table1[[#This Row],[Patient Age]]&lt;=59,"45-59",Table1[[#This Row],[Patient Age]]&lt;=74,"60-74",TRUE,"75+")</f>
        <v>60-74</v>
      </c>
      <c r="P6203" t="str" cm="1">
        <f t="array" ref="P6203">_xlfn.IFS(Table1[[#This Row],[Patient Waittime]]&lt;=15,"0-15",Table1[[#This Row],[Patient Waittime]]&lt;=30,"16-30",Table1[[#This Row],[Patient Waittime]]&lt;=45,"31-45",Table1[[#This Row],[Patient Waittime]]&lt;=60,"46-60",TRUE,"60+")</f>
        <v>0-15</v>
      </c>
      <c r="Q6203">
        <f>--(Table1[[#This Row],[Patient Waittime]]&lt;=30)</f>
        <v>1</v>
      </c>
      <c r="R6203">
        <f>--Table1[[#This Row],[Patient Admission Flag]]</f>
        <v>1</v>
      </c>
      <c r="S6203">
        <f>--AND(Table1[[#This Row],[WithinTarget]]=1,Table1[[#This Row],[Patient Satisfaction Score]]&gt;=7)</f>
        <v>0</v>
      </c>
      <c r="T6203" t="str">
        <f>IF(LEFT(Table1[[#This Row],[Patient Gender]],1)="F","Female","Male")</f>
        <v>Female</v>
      </c>
    </row>
    <row r="6204" spans="1:20" x14ac:dyDescent="0.3">
      <c r="A6204" t="s">
        <v>6308</v>
      </c>
      <c r="B6204" s="1">
        <v>45127.495833333334</v>
      </c>
      <c r="C6204" t="s">
        <v>13</v>
      </c>
      <c r="D6204">
        <v>41</v>
      </c>
      <c r="E6204" t="s">
        <v>19</v>
      </c>
      <c r="F6204" t="s">
        <v>15</v>
      </c>
      <c r="G6204" t="b">
        <v>1</v>
      </c>
      <c r="I6204">
        <v>47</v>
      </c>
      <c r="J6204" t="b">
        <v>1</v>
      </c>
      <c r="K6204">
        <f>YEAR(Table1[[#This Row],[Patient Admission Date]])</f>
        <v>2023</v>
      </c>
      <c r="L6204" t="str">
        <f>TEXT(Table1[[#This Row],[Patient Admission Date]],"mmm")</f>
        <v>Jul</v>
      </c>
      <c r="M6204" t="str">
        <f>TEXT(Table1[[#This Row],[Patient Admission Date]],"ddd")</f>
        <v>Thu</v>
      </c>
      <c r="N6204" t="str">
        <f>TEXT(INT(HOUR(Table1[[#This Row],[Patient Admission Date]])/3)*3,"00")&amp;"-"&amp;TEXT(INT(HOUR(Table1[[#This Row],[Patient Admission Date]])/3)*3+3,"00")</f>
        <v>09-12</v>
      </c>
      <c r="O6204" t="str" cm="1">
        <f t="array" ref="O6204">_xlfn.IFS(Table1[[#This Row],[Patient Age]]&lt;=14,"0-14",Table1[[#This Row],[Patient Age]]&lt;=29,"15-29",Table1[[#This Row],[Patient Age]]&lt;=44,"30-44",Table1[[#This Row],[Patient Age]]&lt;=59,"45-59",Table1[[#This Row],[Patient Age]]&lt;=74,"60-74",TRUE,"75+")</f>
        <v>30-44</v>
      </c>
      <c r="P6204" t="str" cm="1">
        <f t="array" ref="P6204">_xlfn.IFS(Table1[[#This Row],[Patient Waittime]]&lt;=15,"0-15",Table1[[#This Row],[Patient Waittime]]&lt;=30,"16-30",Table1[[#This Row],[Patient Waittime]]&lt;=45,"31-45",Table1[[#This Row],[Patient Waittime]]&lt;=60,"46-60",TRUE,"60+")</f>
        <v>46-60</v>
      </c>
      <c r="Q6204">
        <f>--(Table1[[#This Row],[Patient Waittime]]&lt;=30)</f>
        <v>0</v>
      </c>
      <c r="R6204">
        <f>--Table1[[#This Row],[Patient Admission Flag]]</f>
        <v>1</v>
      </c>
      <c r="S6204">
        <f>--AND(Table1[[#This Row],[WithinTarget]]=1,Table1[[#This Row],[Patient Satisfaction Score]]&gt;=7)</f>
        <v>0</v>
      </c>
      <c r="T6204" t="str">
        <f>IF(LEFT(Table1[[#This Row],[Patient Gender]],1)="F","Female","Male")</f>
        <v>Female</v>
      </c>
    </row>
    <row r="6205" spans="1:20" x14ac:dyDescent="0.3">
      <c r="A6205" t="s">
        <v>6309</v>
      </c>
      <c r="B6205" s="1">
        <v>45055.117361111108</v>
      </c>
      <c r="C6205" t="s">
        <v>13</v>
      </c>
      <c r="D6205">
        <v>8</v>
      </c>
      <c r="E6205" t="s">
        <v>19</v>
      </c>
      <c r="F6205" t="s">
        <v>15</v>
      </c>
      <c r="G6205" t="b">
        <v>1</v>
      </c>
      <c r="I6205">
        <v>57</v>
      </c>
      <c r="J6205" t="b">
        <v>1</v>
      </c>
      <c r="K6205">
        <f>YEAR(Table1[[#This Row],[Patient Admission Date]])</f>
        <v>2023</v>
      </c>
      <c r="L6205" t="str">
        <f>TEXT(Table1[[#This Row],[Patient Admission Date]],"mmm")</f>
        <v>May</v>
      </c>
      <c r="M6205" t="str">
        <f>TEXT(Table1[[#This Row],[Patient Admission Date]],"ddd")</f>
        <v>Tue</v>
      </c>
      <c r="N6205" t="str">
        <f>TEXT(INT(HOUR(Table1[[#This Row],[Patient Admission Date]])/3)*3,"00")&amp;"-"&amp;TEXT(INT(HOUR(Table1[[#This Row],[Patient Admission Date]])/3)*3+3,"00")</f>
        <v>00-03</v>
      </c>
      <c r="O6205" t="str" cm="1">
        <f t="array" ref="O6205">_xlfn.IFS(Table1[[#This Row],[Patient Age]]&lt;=14,"0-14",Table1[[#This Row],[Patient Age]]&lt;=29,"15-29",Table1[[#This Row],[Patient Age]]&lt;=44,"30-44",Table1[[#This Row],[Patient Age]]&lt;=59,"45-59",Table1[[#This Row],[Patient Age]]&lt;=74,"60-74",TRUE,"75+")</f>
        <v>0-14</v>
      </c>
      <c r="P6205" t="str" cm="1">
        <f t="array" ref="P6205">_xlfn.IFS(Table1[[#This Row],[Patient Waittime]]&lt;=15,"0-15",Table1[[#This Row],[Patient Waittime]]&lt;=30,"16-30",Table1[[#This Row],[Patient Waittime]]&lt;=45,"31-45",Table1[[#This Row],[Patient Waittime]]&lt;=60,"46-60",TRUE,"60+")</f>
        <v>46-60</v>
      </c>
      <c r="Q6205">
        <f>--(Table1[[#This Row],[Patient Waittime]]&lt;=30)</f>
        <v>0</v>
      </c>
      <c r="R6205">
        <f>--Table1[[#This Row],[Patient Admission Flag]]</f>
        <v>1</v>
      </c>
      <c r="S6205">
        <f>--AND(Table1[[#This Row],[WithinTarget]]=1,Table1[[#This Row],[Patient Satisfaction Score]]&gt;=7)</f>
        <v>0</v>
      </c>
      <c r="T6205" t="str">
        <f>IF(LEFT(Table1[[#This Row],[Patient Gender]],1)="F","Female","Male")</f>
        <v>Female</v>
      </c>
    </row>
    <row r="6206" spans="1:20" x14ac:dyDescent="0.3">
      <c r="A6206" t="s">
        <v>6310</v>
      </c>
      <c r="B6206" s="1">
        <v>45133.929861111108</v>
      </c>
      <c r="C6206" t="s">
        <v>13</v>
      </c>
      <c r="D6206">
        <v>78</v>
      </c>
      <c r="E6206" t="s">
        <v>19</v>
      </c>
      <c r="F6206" t="s">
        <v>15</v>
      </c>
      <c r="G6206" t="b">
        <v>1</v>
      </c>
      <c r="I6206">
        <v>57</v>
      </c>
      <c r="J6206" t="b">
        <v>1</v>
      </c>
      <c r="K6206">
        <f>YEAR(Table1[[#This Row],[Patient Admission Date]])</f>
        <v>2023</v>
      </c>
      <c r="L6206" t="str">
        <f>TEXT(Table1[[#This Row],[Patient Admission Date]],"mmm")</f>
        <v>Jul</v>
      </c>
      <c r="M6206" t="str">
        <f>TEXT(Table1[[#This Row],[Patient Admission Date]],"ddd")</f>
        <v>Wed</v>
      </c>
      <c r="N6206" t="str">
        <f>TEXT(INT(HOUR(Table1[[#This Row],[Patient Admission Date]])/3)*3,"00")&amp;"-"&amp;TEXT(INT(HOUR(Table1[[#This Row],[Patient Admission Date]])/3)*3+3,"00")</f>
        <v>21-24</v>
      </c>
      <c r="O6206" t="str" cm="1">
        <f t="array" ref="O6206">_xlfn.IFS(Table1[[#This Row],[Patient Age]]&lt;=14,"0-14",Table1[[#This Row],[Patient Age]]&lt;=29,"15-29",Table1[[#This Row],[Patient Age]]&lt;=44,"30-44",Table1[[#This Row],[Patient Age]]&lt;=59,"45-59",Table1[[#This Row],[Patient Age]]&lt;=74,"60-74",TRUE,"75+")</f>
        <v>75+</v>
      </c>
      <c r="P6206" t="str" cm="1">
        <f t="array" ref="P6206">_xlfn.IFS(Table1[[#This Row],[Patient Waittime]]&lt;=15,"0-15",Table1[[#This Row],[Patient Waittime]]&lt;=30,"16-30",Table1[[#This Row],[Patient Waittime]]&lt;=45,"31-45",Table1[[#This Row],[Patient Waittime]]&lt;=60,"46-60",TRUE,"60+")</f>
        <v>46-60</v>
      </c>
      <c r="Q6206">
        <f>--(Table1[[#This Row],[Patient Waittime]]&lt;=30)</f>
        <v>0</v>
      </c>
      <c r="R6206">
        <f>--Table1[[#This Row],[Patient Admission Flag]]</f>
        <v>1</v>
      </c>
      <c r="S6206">
        <f>--AND(Table1[[#This Row],[WithinTarget]]=1,Table1[[#This Row],[Patient Satisfaction Score]]&gt;=7)</f>
        <v>0</v>
      </c>
      <c r="T6206" t="str">
        <f>IF(LEFT(Table1[[#This Row],[Patient Gender]],1)="F","Female","Male")</f>
        <v>Female</v>
      </c>
    </row>
    <row r="6207" spans="1:20" x14ac:dyDescent="0.3">
      <c r="A6207" t="s">
        <v>6311</v>
      </c>
      <c r="B6207" s="1">
        <v>45035.084722222222</v>
      </c>
      <c r="C6207" t="s">
        <v>13</v>
      </c>
      <c r="D6207">
        <v>46</v>
      </c>
      <c r="E6207" t="s">
        <v>19</v>
      </c>
      <c r="F6207" t="s">
        <v>15</v>
      </c>
      <c r="G6207" t="b">
        <v>1</v>
      </c>
      <c r="I6207">
        <v>32</v>
      </c>
      <c r="J6207" t="b">
        <v>1</v>
      </c>
      <c r="K6207">
        <f>YEAR(Table1[[#This Row],[Patient Admission Date]])</f>
        <v>2023</v>
      </c>
      <c r="L6207" t="str">
        <f>TEXT(Table1[[#This Row],[Patient Admission Date]],"mmm")</f>
        <v>Apr</v>
      </c>
      <c r="M6207" t="str">
        <f>TEXT(Table1[[#This Row],[Patient Admission Date]],"ddd")</f>
        <v>Wed</v>
      </c>
      <c r="N6207" t="str">
        <f>TEXT(INT(HOUR(Table1[[#This Row],[Patient Admission Date]])/3)*3,"00")&amp;"-"&amp;TEXT(INT(HOUR(Table1[[#This Row],[Patient Admission Date]])/3)*3+3,"00")</f>
        <v>00-03</v>
      </c>
      <c r="O6207" t="str" cm="1">
        <f t="array" ref="O6207">_xlfn.IFS(Table1[[#This Row],[Patient Age]]&lt;=14,"0-14",Table1[[#This Row],[Patient Age]]&lt;=29,"15-29",Table1[[#This Row],[Patient Age]]&lt;=44,"30-44",Table1[[#This Row],[Patient Age]]&lt;=59,"45-59",Table1[[#This Row],[Patient Age]]&lt;=74,"60-74",TRUE,"75+")</f>
        <v>45-59</v>
      </c>
      <c r="P6207" t="str" cm="1">
        <f t="array" ref="P6207">_xlfn.IFS(Table1[[#This Row],[Patient Waittime]]&lt;=15,"0-15",Table1[[#This Row],[Patient Waittime]]&lt;=30,"16-30",Table1[[#This Row],[Patient Waittime]]&lt;=45,"31-45",Table1[[#This Row],[Patient Waittime]]&lt;=60,"46-60",TRUE,"60+")</f>
        <v>31-45</v>
      </c>
      <c r="Q6207">
        <f>--(Table1[[#This Row],[Patient Waittime]]&lt;=30)</f>
        <v>0</v>
      </c>
      <c r="R6207">
        <f>--Table1[[#This Row],[Patient Admission Flag]]</f>
        <v>1</v>
      </c>
      <c r="S6207">
        <f>--AND(Table1[[#This Row],[WithinTarget]]=1,Table1[[#This Row],[Patient Satisfaction Score]]&gt;=7)</f>
        <v>0</v>
      </c>
      <c r="T6207" t="str">
        <f>IF(LEFT(Table1[[#This Row],[Patient Gender]],1)="F","Female","Male")</f>
        <v>Female</v>
      </c>
    </row>
    <row r="6208" spans="1:20" x14ac:dyDescent="0.3">
      <c r="A6208" t="s">
        <v>6312</v>
      </c>
      <c r="B6208" s="1">
        <v>45283.815972222219</v>
      </c>
      <c r="C6208" t="s">
        <v>13</v>
      </c>
      <c r="D6208">
        <v>70</v>
      </c>
      <c r="E6208" t="s">
        <v>19</v>
      </c>
      <c r="F6208" t="s">
        <v>15</v>
      </c>
      <c r="G6208" t="b">
        <v>1</v>
      </c>
      <c r="I6208">
        <v>14</v>
      </c>
      <c r="J6208" t="b">
        <v>1</v>
      </c>
      <c r="K6208">
        <f>YEAR(Table1[[#This Row],[Patient Admission Date]])</f>
        <v>2023</v>
      </c>
      <c r="L6208" t="str">
        <f>TEXT(Table1[[#This Row],[Patient Admission Date]],"mmm")</f>
        <v>Dec</v>
      </c>
      <c r="M6208" t="str">
        <f>TEXT(Table1[[#This Row],[Patient Admission Date]],"ddd")</f>
        <v>Sat</v>
      </c>
      <c r="N6208" t="str">
        <f>TEXT(INT(HOUR(Table1[[#This Row],[Patient Admission Date]])/3)*3,"00")&amp;"-"&amp;TEXT(INT(HOUR(Table1[[#This Row],[Patient Admission Date]])/3)*3+3,"00")</f>
        <v>18-21</v>
      </c>
      <c r="O6208" t="str" cm="1">
        <f t="array" ref="O6208">_xlfn.IFS(Table1[[#This Row],[Patient Age]]&lt;=14,"0-14",Table1[[#This Row],[Patient Age]]&lt;=29,"15-29",Table1[[#This Row],[Patient Age]]&lt;=44,"30-44",Table1[[#This Row],[Patient Age]]&lt;=59,"45-59",Table1[[#This Row],[Patient Age]]&lt;=74,"60-74",TRUE,"75+")</f>
        <v>60-74</v>
      </c>
      <c r="P6208" t="str" cm="1">
        <f t="array" ref="P6208">_xlfn.IFS(Table1[[#This Row],[Patient Waittime]]&lt;=15,"0-15",Table1[[#This Row],[Patient Waittime]]&lt;=30,"16-30",Table1[[#This Row],[Patient Waittime]]&lt;=45,"31-45",Table1[[#This Row],[Patient Waittime]]&lt;=60,"46-60",TRUE,"60+")</f>
        <v>0-15</v>
      </c>
      <c r="Q6208">
        <f>--(Table1[[#This Row],[Patient Waittime]]&lt;=30)</f>
        <v>1</v>
      </c>
      <c r="R6208">
        <f>--Table1[[#This Row],[Patient Admission Flag]]</f>
        <v>1</v>
      </c>
      <c r="S6208">
        <f>--AND(Table1[[#This Row],[WithinTarget]]=1,Table1[[#This Row],[Patient Satisfaction Score]]&gt;=7)</f>
        <v>0</v>
      </c>
      <c r="T6208" t="str">
        <f>IF(LEFT(Table1[[#This Row],[Patient Gender]],1)="F","Female","Male")</f>
        <v>Female</v>
      </c>
    </row>
    <row r="6209" spans="1:20" x14ac:dyDescent="0.3">
      <c r="A6209" t="s">
        <v>6313</v>
      </c>
      <c r="B6209" s="1">
        <v>45030.083333333336</v>
      </c>
      <c r="C6209" t="s">
        <v>13</v>
      </c>
      <c r="D6209">
        <v>56</v>
      </c>
      <c r="E6209" t="s">
        <v>19</v>
      </c>
      <c r="F6209" t="s">
        <v>15</v>
      </c>
      <c r="G6209" t="b">
        <v>1</v>
      </c>
      <c r="I6209">
        <v>15</v>
      </c>
      <c r="J6209" t="b">
        <v>1</v>
      </c>
      <c r="K6209">
        <f>YEAR(Table1[[#This Row],[Patient Admission Date]])</f>
        <v>2023</v>
      </c>
      <c r="L6209" t="str">
        <f>TEXT(Table1[[#This Row],[Patient Admission Date]],"mmm")</f>
        <v>Apr</v>
      </c>
      <c r="M6209" t="str">
        <f>TEXT(Table1[[#This Row],[Patient Admission Date]],"ddd")</f>
        <v>Fri</v>
      </c>
      <c r="N6209" t="str">
        <f>TEXT(INT(HOUR(Table1[[#This Row],[Patient Admission Date]])/3)*3,"00")&amp;"-"&amp;TEXT(INT(HOUR(Table1[[#This Row],[Patient Admission Date]])/3)*3+3,"00")</f>
        <v>00-03</v>
      </c>
      <c r="O6209" t="str" cm="1">
        <f t="array" ref="O6209">_xlfn.IFS(Table1[[#This Row],[Patient Age]]&lt;=14,"0-14",Table1[[#This Row],[Patient Age]]&lt;=29,"15-29",Table1[[#This Row],[Patient Age]]&lt;=44,"30-44",Table1[[#This Row],[Patient Age]]&lt;=59,"45-59",Table1[[#This Row],[Patient Age]]&lt;=74,"60-74",TRUE,"75+")</f>
        <v>45-59</v>
      </c>
      <c r="P6209" t="str" cm="1">
        <f t="array" ref="P6209">_xlfn.IFS(Table1[[#This Row],[Patient Waittime]]&lt;=15,"0-15",Table1[[#This Row],[Patient Waittime]]&lt;=30,"16-30",Table1[[#This Row],[Patient Waittime]]&lt;=45,"31-45",Table1[[#This Row],[Patient Waittime]]&lt;=60,"46-60",TRUE,"60+")</f>
        <v>0-15</v>
      </c>
      <c r="Q6209">
        <f>--(Table1[[#This Row],[Patient Waittime]]&lt;=30)</f>
        <v>1</v>
      </c>
      <c r="R6209">
        <f>--Table1[[#This Row],[Patient Admission Flag]]</f>
        <v>1</v>
      </c>
      <c r="S6209">
        <f>--AND(Table1[[#This Row],[WithinTarget]]=1,Table1[[#This Row],[Patient Satisfaction Score]]&gt;=7)</f>
        <v>0</v>
      </c>
      <c r="T6209" t="str">
        <f>IF(LEFT(Table1[[#This Row],[Patient Gender]],1)="F","Female","Male")</f>
        <v>Female</v>
      </c>
    </row>
    <row r="6210" spans="1:20" x14ac:dyDescent="0.3">
      <c r="A6210" t="s">
        <v>6314</v>
      </c>
      <c r="B6210" s="1">
        <v>45141.952777777777</v>
      </c>
      <c r="C6210" t="s">
        <v>13</v>
      </c>
      <c r="D6210">
        <v>1</v>
      </c>
      <c r="E6210" t="s">
        <v>19</v>
      </c>
      <c r="F6210" t="s">
        <v>15</v>
      </c>
      <c r="G6210" t="b">
        <v>1</v>
      </c>
      <c r="I6210">
        <v>18</v>
      </c>
      <c r="J6210" t="b">
        <v>1</v>
      </c>
      <c r="K6210">
        <f>YEAR(Table1[[#This Row],[Patient Admission Date]])</f>
        <v>2023</v>
      </c>
      <c r="L6210" t="str">
        <f>TEXT(Table1[[#This Row],[Patient Admission Date]],"mmm")</f>
        <v>Aug</v>
      </c>
      <c r="M6210" t="str">
        <f>TEXT(Table1[[#This Row],[Patient Admission Date]],"ddd")</f>
        <v>Thu</v>
      </c>
      <c r="N6210" t="str">
        <f>TEXT(INT(HOUR(Table1[[#This Row],[Patient Admission Date]])/3)*3,"00")&amp;"-"&amp;TEXT(INT(HOUR(Table1[[#This Row],[Patient Admission Date]])/3)*3+3,"00")</f>
        <v>21-24</v>
      </c>
      <c r="O6210" t="str" cm="1">
        <f t="array" ref="O6210">_xlfn.IFS(Table1[[#This Row],[Patient Age]]&lt;=14,"0-14",Table1[[#This Row],[Patient Age]]&lt;=29,"15-29",Table1[[#This Row],[Patient Age]]&lt;=44,"30-44",Table1[[#This Row],[Patient Age]]&lt;=59,"45-59",Table1[[#This Row],[Patient Age]]&lt;=74,"60-74",TRUE,"75+")</f>
        <v>0-14</v>
      </c>
      <c r="P6210" t="str" cm="1">
        <f t="array" ref="P6210">_xlfn.IFS(Table1[[#This Row],[Patient Waittime]]&lt;=15,"0-15",Table1[[#This Row],[Patient Waittime]]&lt;=30,"16-30",Table1[[#This Row],[Patient Waittime]]&lt;=45,"31-45",Table1[[#This Row],[Patient Waittime]]&lt;=60,"46-60",TRUE,"60+")</f>
        <v>16-30</v>
      </c>
      <c r="Q6210">
        <f>--(Table1[[#This Row],[Patient Waittime]]&lt;=30)</f>
        <v>1</v>
      </c>
      <c r="R6210">
        <f>--Table1[[#This Row],[Patient Admission Flag]]</f>
        <v>1</v>
      </c>
      <c r="S6210">
        <f>--AND(Table1[[#This Row],[WithinTarget]]=1,Table1[[#This Row],[Patient Satisfaction Score]]&gt;=7)</f>
        <v>0</v>
      </c>
      <c r="T6210" t="str">
        <f>IF(LEFT(Table1[[#This Row],[Patient Gender]],1)="F","Female","Male")</f>
        <v>Female</v>
      </c>
    </row>
    <row r="6211" spans="1:20" x14ac:dyDescent="0.3">
      <c r="A6211" t="s">
        <v>6315</v>
      </c>
      <c r="B6211" s="1">
        <v>45283.022916666669</v>
      </c>
      <c r="C6211" t="s">
        <v>13</v>
      </c>
      <c r="D6211">
        <v>55</v>
      </c>
      <c r="E6211" t="s">
        <v>19</v>
      </c>
      <c r="F6211" t="s">
        <v>15</v>
      </c>
      <c r="G6211" t="b">
        <v>1</v>
      </c>
      <c r="I6211">
        <v>35</v>
      </c>
      <c r="J6211" t="b">
        <v>1</v>
      </c>
      <c r="K6211">
        <f>YEAR(Table1[[#This Row],[Patient Admission Date]])</f>
        <v>2023</v>
      </c>
      <c r="L6211" t="str">
        <f>TEXT(Table1[[#This Row],[Patient Admission Date]],"mmm")</f>
        <v>Dec</v>
      </c>
      <c r="M6211" t="str">
        <f>TEXT(Table1[[#This Row],[Patient Admission Date]],"ddd")</f>
        <v>Sat</v>
      </c>
      <c r="N6211" t="str">
        <f>TEXT(INT(HOUR(Table1[[#This Row],[Patient Admission Date]])/3)*3,"00")&amp;"-"&amp;TEXT(INT(HOUR(Table1[[#This Row],[Patient Admission Date]])/3)*3+3,"00")</f>
        <v>00-03</v>
      </c>
      <c r="O6211" t="str" cm="1">
        <f t="array" ref="O6211">_xlfn.IFS(Table1[[#This Row],[Patient Age]]&lt;=14,"0-14",Table1[[#This Row],[Patient Age]]&lt;=29,"15-29",Table1[[#This Row],[Patient Age]]&lt;=44,"30-44",Table1[[#This Row],[Patient Age]]&lt;=59,"45-59",Table1[[#This Row],[Patient Age]]&lt;=74,"60-74",TRUE,"75+")</f>
        <v>45-59</v>
      </c>
      <c r="P6211" t="str" cm="1">
        <f t="array" ref="P6211">_xlfn.IFS(Table1[[#This Row],[Patient Waittime]]&lt;=15,"0-15",Table1[[#This Row],[Patient Waittime]]&lt;=30,"16-30",Table1[[#This Row],[Patient Waittime]]&lt;=45,"31-45",Table1[[#This Row],[Patient Waittime]]&lt;=60,"46-60",TRUE,"60+")</f>
        <v>31-45</v>
      </c>
      <c r="Q6211">
        <f>--(Table1[[#This Row],[Patient Waittime]]&lt;=30)</f>
        <v>0</v>
      </c>
      <c r="R6211">
        <f>--Table1[[#This Row],[Patient Admission Flag]]</f>
        <v>1</v>
      </c>
      <c r="S6211">
        <f>--AND(Table1[[#This Row],[WithinTarget]]=1,Table1[[#This Row],[Patient Satisfaction Score]]&gt;=7)</f>
        <v>0</v>
      </c>
      <c r="T6211" t="str">
        <f>IF(LEFT(Table1[[#This Row],[Patient Gender]],1)="F","Female","Male")</f>
        <v>Female</v>
      </c>
    </row>
    <row r="6212" spans="1:20" x14ac:dyDescent="0.3">
      <c r="A6212" t="s">
        <v>6316</v>
      </c>
      <c r="B6212" s="1">
        <v>45199.224999999999</v>
      </c>
      <c r="C6212" t="s">
        <v>13</v>
      </c>
      <c r="D6212">
        <v>78</v>
      </c>
      <c r="E6212" t="s">
        <v>19</v>
      </c>
      <c r="F6212" t="s">
        <v>15</v>
      </c>
      <c r="G6212" t="b">
        <v>1</v>
      </c>
      <c r="I6212">
        <v>44</v>
      </c>
      <c r="J6212" t="b">
        <v>1</v>
      </c>
      <c r="K6212">
        <f>YEAR(Table1[[#This Row],[Patient Admission Date]])</f>
        <v>2023</v>
      </c>
      <c r="L6212" t="str">
        <f>TEXT(Table1[[#This Row],[Patient Admission Date]],"mmm")</f>
        <v>Sep</v>
      </c>
      <c r="M6212" t="str">
        <f>TEXT(Table1[[#This Row],[Patient Admission Date]],"ddd")</f>
        <v>Sat</v>
      </c>
      <c r="N6212" t="str">
        <f>TEXT(INT(HOUR(Table1[[#This Row],[Patient Admission Date]])/3)*3,"00")&amp;"-"&amp;TEXT(INT(HOUR(Table1[[#This Row],[Patient Admission Date]])/3)*3+3,"00")</f>
        <v>03-06</v>
      </c>
      <c r="O6212" t="str" cm="1">
        <f t="array" ref="O6212">_xlfn.IFS(Table1[[#This Row],[Patient Age]]&lt;=14,"0-14",Table1[[#This Row],[Patient Age]]&lt;=29,"15-29",Table1[[#This Row],[Patient Age]]&lt;=44,"30-44",Table1[[#This Row],[Patient Age]]&lt;=59,"45-59",Table1[[#This Row],[Patient Age]]&lt;=74,"60-74",TRUE,"75+")</f>
        <v>75+</v>
      </c>
      <c r="P6212" t="str" cm="1">
        <f t="array" ref="P6212">_xlfn.IFS(Table1[[#This Row],[Patient Waittime]]&lt;=15,"0-15",Table1[[#This Row],[Patient Waittime]]&lt;=30,"16-30",Table1[[#This Row],[Patient Waittime]]&lt;=45,"31-45",Table1[[#This Row],[Patient Waittime]]&lt;=60,"46-60",TRUE,"60+")</f>
        <v>31-45</v>
      </c>
      <c r="Q6212">
        <f>--(Table1[[#This Row],[Patient Waittime]]&lt;=30)</f>
        <v>0</v>
      </c>
      <c r="R6212">
        <f>--Table1[[#This Row],[Patient Admission Flag]]</f>
        <v>1</v>
      </c>
      <c r="S6212">
        <f>--AND(Table1[[#This Row],[WithinTarget]]=1,Table1[[#This Row],[Patient Satisfaction Score]]&gt;=7)</f>
        <v>0</v>
      </c>
      <c r="T6212" t="str">
        <f>IF(LEFT(Table1[[#This Row],[Patient Gender]],1)="F","Female","Male")</f>
        <v>Female</v>
      </c>
    </row>
    <row r="6213" spans="1:20" x14ac:dyDescent="0.3">
      <c r="A6213" t="s">
        <v>6317</v>
      </c>
      <c r="B6213" s="1">
        <v>45076.87222222222</v>
      </c>
      <c r="C6213" t="s">
        <v>13</v>
      </c>
      <c r="D6213">
        <v>45</v>
      </c>
      <c r="E6213" t="s">
        <v>19</v>
      </c>
      <c r="F6213" t="s">
        <v>15</v>
      </c>
      <c r="G6213" t="b">
        <v>1</v>
      </c>
      <c r="I6213">
        <v>34</v>
      </c>
      <c r="J6213" t="b">
        <v>1</v>
      </c>
      <c r="K6213">
        <f>YEAR(Table1[[#This Row],[Patient Admission Date]])</f>
        <v>2023</v>
      </c>
      <c r="L6213" t="str">
        <f>TEXT(Table1[[#This Row],[Patient Admission Date]],"mmm")</f>
        <v>May</v>
      </c>
      <c r="M6213" t="str">
        <f>TEXT(Table1[[#This Row],[Patient Admission Date]],"ddd")</f>
        <v>Tue</v>
      </c>
      <c r="N6213" t="str">
        <f>TEXT(INT(HOUR(Table1[[#This Row],[Patient Admission Date]])/3)*3,"00")&amp;"-"&amp;TEXT(INT(HOUR(Table1[[#This Row],[Patient Admission Date]])/3)*3+3,"00")</f>
        <v>18-21</v>
      </c>
      <c r="O6213" t="str" cm="1">
        <f t="array" ref="O6213">_xlfn.IFS(Table1[[#This Row],[Patient Age]]&lt;=14,"0-14",Table1[[#This Row],[Patient Age]]&lt;=29,"15-29",Table1[[#This Row],[Patient Age]]&lt;=44,"30-44",Table1[[#This Row],[Patient Age]]&lt;=59,"45-59",Table1[[#This Row],[Patient Age]]&lt;=74,"60-74",TRUE,"75+")</f>
        <v>45-59</v>
      </c>
      <c r="P6213" t="str" cm="1">
        <f t="array" ref="P6213">_xlfn.IFS(Table1[[#This Row],[Patient Waittime]]&lt;=15,"0-15",Table1[[#This Row],[Patient Waittime]]&lt;=30,"16-30",Table1[[#This Row],[Patient Waittime]]&lt;=45,"31-45",Table1[[#This Row],[Patient Waittime]]&lt;=60,"46-60",TRUE,"60+")</f>
        <v>31-45</v>
      </c>
      <c r="Q6213">
        <f>--(Table1[[#This Row],[Patient Waittime]]&lt;=30)</f>
        <v>0</v>
      </c>
      <c r="R6213">
        <f>--Table1[[#This Row],[Patient Admission Flag]]</f>
        <v>1</v>
      </c>
      <c r="S6213">
        <f>--AND(Table1[[#This Row],[WithinTarget]]=1,Table1[[#This Row],[Patient Satisfaction Score]]&gt;=7)</f>
        <v>0</v>
      </c>
      <c r="T6213" t="str">
        <f>IF(LEFT(Table1[[#This Row],[Patient Gender]],1)="F","Female","Male")</f>
        <v>Female</v>
      </c>
    </row>
    <row r="6214" spans="1:20" x14ac:dyDescent="0.3">
      <c r="A6214" t="s">
        <v>6318</v>
      </c>
      <c r="B6214" s="1">
        <v>45453.881249999999</v>
      </c>
      <c r="C6214" t="s">
        <v>13</v>
      </c>
      <c r="D6214">
        <v>51</v>
      </c>
      <c r="E6214" t="s">
        <v>19</v>
      </c>
      <c r="F6214" t="s">
        <v>15</v>
      </c>
      <c r="G6214" t="b">
        <v>1</v>
      </c>
      <c r="I6214">
        <v>38</v>
      </c>
      <c r="J6214" t="b">
        <v>1</v>
      </c>
      <c r="K6214">
        <f>YEAR(Table1[[#This Row],[Patient Admission Date]])</f>
        <v>2024</v>
      </c>
      <c r="L6214" t="str">
        <f>TEXT(Table1[[#This Row],[Patient Admission Date]],"mmm")</f>
        <v>Jun</v>
      </c>
      <c r="M6214" t="str">
        <f>TEXT(Table1[[#This Row],[Patient Admission Date]],"ddd")</f>
        <v>Mon</v>
      </c>
      <c r="N6214" t="str">
        <f>TEXT(INT(HOUR(Table1[[#This Row],[Patient Admission Date]])/3)*3,"00")&amp;"-"&amp;TEXT(INT(HOUR(Table1[[#This Row],[Patient Admission Date]])/3)*3+3,"00")</f>
        <v>21-24</v>
      </c>
      <c r="O6214" t="str" cm="1">
        <f t="array" ref="O6214">_xlfn.IFS(Table1[[#This Row],[Patient Age]]&lt;=14,"0-14",Table1[[#This Row],[Patient Age]]&lt;=29,"15-29",Table1[[#This Row],[Patient Age]]&lt;=44,"30-44",Table1[[#This Row],[Patient Age]]&lt;=59,"45-59",Table1[[#This Row],[Patient Age]]&lt;=74,"60-74",TRUE,"75+")</f>
        <v>45-59</v>
      </c>
      <c r="P6214" t="str" cm="1">
        <f t="array" ref="P6214">_xlfn.IFS(Table1[[#This Row],[Patient Waittime]]&lt;=15,"0-15",Table1[[#This Row],[Patient Waittime]]&lt;=30,"16-30",Table1[[#This Row],[Patient Waittime]]&lt;=45,"31-45",Table1[[#This Row],[Patient Waittime]]&lt;=60,"46-60",TRUE,"60+")</f>
        <v>31-45</v>
      </c>
      <c r="Q6214">
        <f>--(Table1[[#This Row],[Patient Waittime]]&lt;=30)</f>
        <v>0</v>
      </c>
      <c r="R6214">
        <f>--Table1[[#This Row],[Patient Admission Flag]]</f>
        <v>1</v>
      </c>
      <c r="S6214">
        <f>--AND(Table1[[#This Row],[WithinTarget]]=1,Table1[[#This Row],[Patient Satisfaction Score]]&gt;=7)</f>
        <v>0</v>
      </c>
      <c r="T6214" t="str">
        <f>IF(LEFT(Table1[[#This Row],[Patient Gender]],1)="F","Female","Male")</f>
        <v>Female</v>
      </c>
    </row>
    <row r="6215" spans="1:20" x14ac:dyDescent="0.3">
      <c r="A6215" t="s">
        <v>6319</v>
      </c>
      <c r="B6215" s="1">
        <v>45418.163888888892</v>
      </c>
      <c r="C6215" t="s">
        <v>13</v>
      </c>
      <c r="D6215">
        <v>40</v>
      </c>
      <c r="E6215" t="s">
        <v>19</v>
      </c>
      <c r="F6215" t="s">
        <v>15</v>
      </c>
      <c r="G6215" t="b">
        <v>1</v>
      </c>
      <c r="I6215">
        <v>58</v>
      </c>
      <c r="J6215" t="b">
        <v>1</v>
      </c>
      <c r="K6215">
        <f>YEAR(Table1[[#This Row],[Patient Admission Date]])</f>
        <v>2024</v>
      </c>
      <c r="L6215" t="str">
        <f>TEXT(Table1[[#This Row],[Patient Admission Date]],"mmm")</f>
        <v>May</v>
      </c>
      <c r="M6215" t="str">
        <f>TEXT(Table1[[#This Row],[Patient Admission Date]],"ddd")</f>
        <v>Mon</v>
      </c>
      <c r="N6215" t="str">
        <f>TEXT(INT(HOUR(Table1[[#This Row],[Patient Admission Date]])/3)*3,"00")&amp;"-"&amp;TEXT(INT(HOUR(Table1[[#This Row],[Patient Admission Date]])/3)*3+3,"00")</f>
        <v>03-06</v>
      </c>
      <c r="O6215" t="str" cm="1">
        <f t="array" ref="O6215">_xlfn.IFS(Table1[[#This Row],[Patient Age]]&lt;=14,"0-14",Table1[[#This Row],[Patient Age]]&lt;=29,"15-29",Table1[[#This Row],[Patient Age]]&lt;=44,"30-44",Table1[[#This Row],[Patient Age]]&lt;=59,"45-59",Table1[[#This Row],[Patient Age]]&lt;=74,"60-74",TRUE,"75+")</f>
        <v>30-44</v>
      </c>
      <c r="P6215" t="str" cm="1">
        <f t="array" ref="P6215">_xlfn.IFS(Table1[[#This Row],[Patient Waittime]]&lt;=15,"0-15",Table1[[#This Row],[Patient Waittime]]&lt;=30,"16-30",Table1[[#This Row],[Patient Waittime]]&lt;=45,"31-45",Table1[[#This Row],[Patient Waittime]]&lt;=60,"46-60",TRUE,"60+")</f>
        <v>46-60</v>
      </c>
      <c r="Q6215">
        <f>--(Table1[[#This Row],[Patient Waittime]]&lt;=30)</f>
        <v>0</v>
      </c>
      <c r="R6215">
        <f>--Table1[[#This Row],[Patient Admission Flag]]</f>
        <v>1</v>
      </c>
      <c r="S6215">
        <f>--AND(Table1[[#This Row],[WithinTarget]]=1,Table1[[#This Row],[Patient Satisfaction Score]]&gt;=7)</f>
        <v>0</v>
      </c>
      <c r="T6215" t="str">
        <f>IF(LEFT(Table1[[#This Row],[Patient Gender]],1)="F","Female","Male")</f>
        <v>Female</v>
      </c>
    </row>
    <row r="6216" spans="1:20" x14ac:dyDescent="0.3">
      <c r="A6216" t="s">
        <v>6320</v>
      </c>
      <c r="B6216" s="1">
        <v>45246.586805555555</v>
      </c>
      <c r="C6216" t="s">
        <v>13</v>
      </c>
      <c r="D6216">
        <v>12</v>
      </c>
      <c r="E6216" t="s">
        <v>19</v>
      </c>
      <c r="F6216" t="s">
        <v>15</v>
      </c>
      <c r="G6216" t="b">
        <v>1</v>
      </c>
      <c r="I6216">
        <v>31</v>
      </c>
      <c r="J6216" t="b">
        <v>1</v>
      </c>
      <c r="K6216">
        <f>YEAR(Table1[[#This Row],[Patient Admission Date]])</f>
        <v>2023</v>
      </c>
      <c r="L6216" t="str">
        <f>TEXT(Table1[[#This Row],[Patient Admission Date]],"mmm")</f>
        <v>Nov</v>
      </c>
      <c r="M6216" t="str">
        <f>TEXT(Table1[[#This Row],[Patient Admission Date]],"ddd")</f>
        <v>Thu</v>
      </c>
      <c r="N6216" t="str">
        <f>TEXT(INT(HOUR(Table1[[#This Row],[Patient Admission Date]])/3)*3,"00")&amp;"-"&amp;TEXT(INT(HOUR(Table1[[#This Row],[Patient Admission Date]])/3)*3+3,"00")</f>
        <v>12-15</v>
      </c>
      <c r="O6216" t="str" cm="1">
        <f t="array" ref="O6216">_xlfn.IFS(Table1[[#This Row],[Patient Age]]&lt;=14,"0-14",Table1[[#This Row],[Patient Age]]&lt;=29,"15-29",Table1[[#This Row],[Patient Age]]&lt;=44,"30-44",Table1[[#This Row],[Patient Age]]&lt;=59,"45-59",Table1[[#This Row],[Patient Age]]&lt;=74,"60-74",TRUE,"75+")</f>
        <v>0-14</v>
      </c>
      <c r="P6216" t="str" cm="1">
        <f t="array" ref="P6216">_xlfn.IFS(Table1[[#This Row],[Patient Waittime]]&lt;=15,"0-15",Table1[[#This Row],[Patient Waittime]]&lt;=30,"16-30",Table1[[#This Row],[Patient Waittime]]&lt;=45,"31-45",Table1[[#This Row],[Patient Waittime]]&lt;=60,"46-60",TRUE,"60+")</f>
        <v>31-45</v>
      </c>
      <c r="Q6216">
        <f>--(Table1[[#This Row],[Patient Waittime]]&lt;=30)</f>
        <v>0</v>
      </c>
      <c r="R6216">
        <f>--Table1[[#This Row],[Patient Admission Flag]]</f>
        <v>1</v>
      </c>
      <c r="S6216">
        <f>--AND(Table1[[#This Row],[WithinTarget]]=1,Table1[[#This Row],[Patient Satisfaction Score]]&gt;=7)</f>
        <v>0</v>
      </c>
      <c r="T6216" t="str">
        <f>IF(LEFT(Table1[[#This Row],[Patient Gender]],1)="F","Female","Male")</f>
        <v>Female</v>
      </c>
    </row>
    <row r="6217" spans="1:20" x14ac:dyDescent="0.3">
      <c r="A6217" t="s">
        <v>6321</v>
      </c>
      <c r="B6217" s="1">
        <v>45017.950694444444</v>
      </c>
      <c r="C6217" t="s">
        <v>13</v>
      </c>
      <c r="D6217">
        <v>71</v>
      </c>
      <c r="E6217" t="s">
        <v>19</v>
      </c>
      <c r="F6217" t="s">
        <v>15</v>
      </c>
      <c r="G6217" t="b">
        <v>1</v>
      </c>
      <c r="I6217">
        <v>14</v>
      </c>
      <c r="J6217" t="b">
        <v>1</v>
      </c>
      <c r="K6217">
        <f>YEAR(Table1[[#This Row],[Patient Admission Date]])</f>
        <v>2023</v>
      </c>
      <c r="L6217" t="str">
        <f>TEXT(Table1[[#This Row],[Patient Admission Date]],"mmm")</f>
        <v>Apr</v>
      </c>
      <c r="M6217" t="str">
        <f>TEXT(Table1[[#This Row],[Patient Admission Date]],"ddd")</f>
        <v>Sat</v>
      </c>
      <c r="N6217" t="str">
        <f>TEXT(INT(HOUR(Table1[[#This Row],[Patient Admission Date]])/3)*3,"00")&amp;"-"&amp;TEXT(INT(HOUR(Table1[[#This Row],[Patient Admission Date]])/3)*3+3,"00")</f>
        <v>21-24</v>
      </c>
      <c r="O6217" t="str" cm="1">
        <f t="array" ref="O6217">_xlfn.IFS(Table1[[#This Row],[Patient Age]]&lt;=14,"0-14",Table1[[#This Row],[Patient Age]]&lt;=29,"15-29",Table1[[#This Row],[Patient Age]]&lt;=44,"30-44",Table1[[#This Row],[Patient Age]]&lt;=59,"45-59",Table1[[#This Row],[Patient Age]]&lt;=74,"60-74",TRUE,"75+")</f>
        <v>60-74</v>
      </c>
      <c r="P6217" t="str" cm="1">
        <f t="array" ref="P6217">_xlfn.IFS(Table1[[#This Row],[Patient Waittime]]&lt;=15,"0-15",Table1[[#This Row],[Patient Waittime]]&lt;=30,"16-30",Table1[[#This Row],[Patient Waittime]]&lt;=45,"31-45",Table1[[#This Row],[Patient Waittime]]&lt;=60,"46-60",TRUE,"60+")</f>
        <v>0-15</v>
      </c>
      <c r="Q6217">
        <f>--(Table1[[#This Row],[Patient Waittime]]&lt;=30)</f>
        <v>1</v>
      </c>
      <c r="R6217">
        <f>--Table1[[#This Row],[Patient Admission Flag]]</f>
        <v>1</v>
      </c>
      <c r="S6217">
        <f>--AND(Table1[[#This Row],[WithinTarget]]=1,Table1[[#This Row],[Patient Satisfaction Score]]&gt;=7)</f>
        <v>0</v>
      </c>
      <c r="T6217" t="str">
        <f>IF(LEFT(Table1[[#This Row],[Patient Gender]],1)="F","Female","Male")</f>
        <v>Female</v>
      </c>
    </row>
    <row r="6218" spans="1:20" x14ac:dyDescent="0.3">
      <c r="A6218" t="s">
        <v>6322</v>
      </c>
      <c r="B6218" s="1">
        <v>45438.558333333334</v>
      </c>
      <c r="C6218" t="s">
        <v>13</v>
      </c>
      <c r="D6218">
        <v>37</v>
      </c>
      <c r="E6218" t="s">
        <v>19</v>
      </c>
      <c r="F6218" t="s">
        <v>15</v>
      </c>
      <c r="G6218" t="b">
        <v>1</v>
      </c>
      <c r="I6218">
        <v>22</v>
      </c>
      <c r="J6218" t="b">
        <v>1</v>
      </c>
      <c r="K6218">
        <f>YEAR(Table1[[#This Row],[Patient Admission Date]])</f>
        <v>2024</v>
      </c>
      <c r="L6218" t="str">
        <f>TEXT(Table1[[#This Row],[Patient Admission Date]],"mmm")</f>
        <v>May</v>
      </c>
      <c r="M6218" t="str">
        <f>TEXT(Table1[[#This Row],[Patient Admission Date]],"ddd")</f>
        <v>Sun</v>
      </c>
      <c r="N6218" t="str">
        <f>TEXT(INT(HOUR(Table1[[#This Row],[Patient Admission Date]])/3)*3,"00")&amp;"-"&amp;TEXT(INT(HOUR(Table1[[#This Row],[Patient Admission Date]])/3)*3+3,"00")</f>
        <v>12-15</v>
      </c>
      <c r="O6218" t="str" cm="1">
        <f t="array" ref="O6218">_xlfn.IFS(Table1[[#This Row],[Patient Age]]&lt;=14,"0-14",Table1[[#This Row],[Patient Age]]&lt;=29,"15-29",Table1[[#This Row],[Patient Age]]&lt;=44,"30-44",Table1[[#This Row],[Patient Age]]&lt;=59,"45-59",Table1[[#This Row],[Patient Age]]&lt;=74,"60-74",TRUE,"75+")</f>
        <v>30-44</v>
      </c>
      <c r="P6218" t="str" cm="1">
        <f t="array" ref="P6218">_xlfn.IFS(Table1[[#This Row],[Patient Waittime]]&lt;=15,"0-15",Table1[[#This Row],[Patient Waittime]]&lt;=30,"16-30",Table1[[#This Row],[Patient Waittime]]&lt;=45,"31-45",Table1[[#This Row],[Patient Waittime]]&lt;=60,"46-60",TRUE,"60+")</f>
        <v>16-30</v>
      </c>
      <c r="Q6218">
        <f>--(Table1[[#This Row],[Patient Waittime]]&lt;=30)</f>
        <v>1</v>
      </c>
      <c r="R6218">
        <f>--Table1[[#This Row],[Patient Admission Flag]]</f>
        <v>1</v>
      </c>
      <c r="S6218">
        <f>--AND(Table1[[#This Row],[WithinTarget]]=1,Table1[[#This Row],[Patient Satisfaction Score]]&gt;=7)</f>
        <v>0</v>
      </c>
      <c r="T6218" t="str">
        <f>IF(LEFT(Table1[[#This Row],[Patient Gender]],1)="F","Female","Male")</f>
        <v>Female</v>
      </c>
    </row>
    <row r="6219" spans="1:20" x14ac:dyDescent="0.3">
      <c r="A6219" t="s">
        <v>6323</v>
      </c>
      <c r="B6219" s="1">
        <v>45353.982638888891</v>
      </c>
      <c r="C6219" t="s">
        <v>13</v>
      </c>
      <c r="D6219">
        <v>54</v>
      </c>
      <c r="E6219" t="s">
        <v>19</v>
      </c>
      <c r="F6219" t="s">
        <v>15</v>
      </c>
      <c r="G6219" t="b">
        <v>1</v>
      </c>
      <c r="I6219">
        <v>11</v>
      </c>
      <c r="J6219" t="b">
        <v>1</v>
      </c>
      <c r="K6219">
        <f>YEAR(Table1[[#This Row],[Patient Admission Date]])</f>
        <v>2024</v>
      </c>
      <c r="L6219" t="str">
        <f>TEXT(Table1[[#This Row],[Patient Admission Date]],"mmm")</f>
        <v>Mar</v>
      </c>
      <c r="M6219" t="str">
        <f>TEXT(Table1[[#This Row],[Patient Admission Date]],"ddd")</f>
        <v>Sat</v>
      </c>
      <c r="N6219" t="str">
        <f>TEXT(INT(HOUR(Table1[[#This Row],[Patient Admission Date]])/3)*3,"00")&amp;"-"&amp;TEXT(INT(HOUR(Table1[[#This Row],[Patient Admission Date]])/3)*3+3,"00")</f>
        <v>21-24</v>
      </c>
      <c r="O6219" t="str" cm="1">
        <f t="array" ref="O6219">_xlfn.IFS(Table1[[#This Row],[Patient Age]]&lt;=14,"0-14",Table1[[#This Row],[Patient Age]]&lt;=29,"15-29",Table1[[#This Row],[Patient Age]]&lt;=44,"30-44",Table1[[#This Row],[Patient Age]]&lt;=59,"45-59",Table1[[#This Row],[Patient Age]]&lt;=74,"60-74",TRUE,"75+")</f>
        <v>45-59</v>
      </c>
      <c r="P6219" t="str" cm="1">
        <f t="array" ref="P6219">_xlfn.IFS(Table1[[#This Row],[Patient Waittime]]&lt;=15,"0-15",Table1[[#This Row],[Patient Waittime]]&lt;=30,"16-30",Table1[[#This Row],[Patient Waittime]]&lt;=45,"31-45",Table1[[#This Row],[Patient Waittime]]&lt;=60,"46-60",TRUE,"60+")</f>
        <v>0-15</v>
      </c>
      <c r="Q6219">
        <f>--(Table1[[#This Row],[Patient Waittime]]&lt;=30)</f>
        <v>1</v>
      </c>
      <c r="R6219">
        <f>--Table1[[#This Row],[Patient Admission Flag]]</f>
        <v>1</v>
      </c>
      <c r="S6219">
        <f>--AND(Table1[[#This Row],[WithinTarget]]=1,Table1[[#This Row],[Patient Satisfaction Score]]&gt;=7)</f>
        <v>0</v>
      </c>
      <c r="T6219" t="str">
        <f>IF(LEFT(Table1[[#This Row],[Patient Gender]],1)="F","Female","Male")</f>
        <v>Female</v>
      </c>
    </row>
    <row r="6220" spans="1:20" x14ac:dyDescent="0.3">
      <c r="A6220" t="s">
        <v>6324</v>
      </c>
      <c r="B6220" s="1">
        <v>45024.586111111108</v>
      </c>
      <c r="C6220" t="s">
        <v>13</v>
      </c>
      <c r="D6220">
        <v>43</v>
      </c>
      <c r="E6220" t="s">
        <v>19</v>
      </c>
      <c r="F6220" t="s">
        <v>15</v>
      </c>
      <c r="G6220" t="b">
        <v>1</v>
      </c>
      <c r="I6220">
        <v>24</v>
      </c>
      <c r="J6220" t="b">
        <v>1</v>
      </c>
      <c r="K6220">
        <f>YEAR(Table1[[#This Row],[Patient Admission Date]])</f>
        <v>2023</v>
      </c>
      <c r="L6220" t="str">
        <f>TEXT(Table1[[#This Row],[Patient Admission Date]],"mmm")</f>
        <v>Apr</v>
      </c>
      <c r="M6220" t="str">
        <f>TEXT(Table1[[#This Row],[Patient Admission Date]],"ddd")</f>
        <v>Sat</v>
      </c>
      <c r="N6220" t="str">
        <f>TEXT(INT(HOUR(Table1[[#This Row],[Patient Admission Date]])/3)*3,"00")&amp;"-"&amp;TEXT(INT(HOUR(Table1[[#This Row],[Patient Admission Date]])/3)*3+3,"00")</f>
        <v>12-15</v>
      </c>
      <c r="O6220" t="str" cm="1">
        <f t="array" ref="O6220">_xlfn.IFS(Table1[[#This Row],[Patient Age]]&lt;=14,"0-14",Table1[[#This Row],[Patient Age]]&lt;=29,"15-29",Table1[[#This Row],[Patient Age]]&lt;=44,"30-44",Table1[[#This Row],[Patient Age]]&lt;=59,"45-59",Table1[[#This Row],[Patient Age]]&lt;=74,"60-74",TRUE,"75+")</f>
        <v>30-44</v>
      </c>
      <c r="P6220" t="str" cm="1">
        <f t="array" ref="P6220">_xlfn.IFS(Table1[[#This Row],[Patient Waittime]]&lt;=15,"0-15",Table1[[#This Row],[Patient Waittime]]&lt;=30,"16-30",Table1[[#This Row],[Patient Waittime]]&lt;=45,"31-45",Table1[[#This Row],[Patient Waittime]]&lt;=60,"46-60",TRUE,"60+")</f>
        <v>16-30</v>
      </c>
      <c r="Q6220">
        <f>--(Table1[[#This Row],[Patient Waittime]]&lt;=30)</f>
        <v>1</v>
      </c>
      <c r="R6220">
        <f>--Table1[[#This Row],[Patient Admission Flag]]</f>
        <v>1</v>
      </c>
      <c r="S6220">
        <f>--AND(Table1[[#This Row],[WithinTarget]]=1,Table1[[#This Row],[Patient Satisfaction Score]]&gt;=7)</f>
        <v>0</v>
      </c>
      <c r="T6220" t="str">
        <f>IF(LEFT(Table1[[#This Row],[Patient Gender]],1)="F","Female","Male")</f>
        <v>Female</v>
      </c>
    </row>
    <row r="6221" spans="1:20" x14ac:dyDescent="0.3">
      <c r="A6221" t="s">
        <v>6325</v>
      </c>
      <c r="B6221" s="1">
        <v>45429.398611111108</v>
      </c>
      <c r="C6221" t="s">
        <v>13</v>
      </c>
      <c r="D6221">
        <v>75</v>
      </c>
      <c r="E6221" t="s">
        <v>19</v>
      </c>
      <c r="F6221" t="s">
        <v>15</v>
      </c>
      <c r="G6221" t="b">
        <v>1</v>
      </c>
      <c r="I6221">
        <v>31</v>
      </c>
      <c r="J6221" t="b">
        <v>1</v>
      </c>
      <c r="K6221">
        <f>YEAR(Table1[[#This Row],[Patient Admission Date]])</f>
        <v>2024</v>
      </c>
      <c r="L6221" t="str">
        <f>TEXT(Table1[[#This Row],[Patient Admission Date]],"mmm")</f>
        <v>May</v>
      </c>
      <c r="M6221" t="str">
        <f>TEXT(Table1[[#This Row],[Patient Admission Date]],"ddd")</f>
        <v>Fri</v>
      </c>
      <c r="N6221" t="str">
        <f>TEXT(INT(HOUR(Table1[[#This Row],[Patient Admission Date]])/3)*3,"00")&amp;"-"&amp;TEXT(INT(HOUR(Table1[[#This Row],[Patient Admission Date]])/3)*3+3,"00")</f>
        <v>09-12</v>
      </c>
      <c r="O6221" t="str" cm="1">
        <f t="array" ref="O6221">_xlfn.IFS(Table1[[#This Row],[Patient Age]]&lt;=14,"0-14",Table1[[#This Row],[Patient Age]]&lt;=29,"15-29",Table1[[#This Row],[Patient Age]]&lt;=44,"30-44",Table1[[#This Row],[Patient Age]]&lt;=59,"45-59",Table1[[#This Row],[Patient Age]]&lt;=74,"60-74",TRUE,"75+")</f>
        <v>75+</v>
      </c>
      <c r="P6221" t="str" cm="1">
        <f t="array" ref="P6221">_xlfn.IFS(Table1[[#This Row],[Patient Waittime]]&lt;=15,"0-15",Table1[[#This Row],[Patient Waittime]]&lt;=30,"16-30",Table1[[#This Row],[Patient Waittime]]&lt;=45,"31-45",Table1[[#This Row],[Patient Waittime]]&lt;=60,"46-60",TRUE,"60+")</f>
        <v>31-45</v>
      </c>
      <c r="Q6221">
        <f>--(Table1[[#This Row],[Patient Waittime]]&lt;=30)</f>
        <v>0</v>
      </c>
      <c r="R6221">
        <f>--Table1[[#This Row],[Patient Admission Flag]]</f>
        <v>1</v>
      </c>
      <c r="S6221">
        <f>--AND(Table1[[#This Row],[WithinTarget]]=1,Table1[[#This Row],[Patient Satisfaction Score]]&gt;=7)</f>
        <v>0</v>
      </c>
      <c r="T6221" t="str">
        <f>IF(LEFT(Table1[[#This Row],[Patient Gender]],1)="F","Female","Male")</f>
        <v>Female</v>
      </c>
    </row>
    <row r="6222" spans="1:20" x14ac:dyDescent="0.3">
      <c r="A6222" t="s">
        <v>6326</v>
      </c>
      <c r="B6222" s="1">
        <v>45561.168055555558</v>
      </c>
      <c r="C6222" t="s">
        <v>13</v>
      </c>
      <c r="D6222">
        <v>73</v>
      </c>
      <c r="E6222" t="s">
        <v>19</v>
      </c>
      <c r="F6222" t="s">
        <v>15</v>
      </c>
      <c r="G6222" t="b">
        <v>1</v>
      </c>
      <c r="I6222">
        <v>46</v>
      </c>
      <c r="J6222" t="b">
        <v>1</v>
      </c>
      <c r="K6222">
        <f>YEAR(Table1[[#This Row],[Patient Admission Date]])</f>
        <v>2024</v>
      </c>
      <c r="L6222" t="str">
        <f>TEXT(Table1[[#This Row],[Patient Admission Date]],"mmm")</f>
        <v>Sep</v>
      </c>
      <c r="M6222" t="str">
        <f>TEXT(Table1[[#This Row],[Patient Admission Date]],"ddd")</f>
        <v>Thu</v>
      </c>
      <c r="N6222" t="str">
        <f>TEXT(INT(HOUR(Table1[[#This Row],[Patient Admission Date]])/3)*3,"00")&amp;"-"&amp;TEXT(INT(HOUR(Table1[[#This Row],[Patient Admission Date]])/3)*3+3,"00")</f>
        <v>03-06</v>
      </c>
      <c r="O6222" t="str" cm="1">
        <f t="array" ref="O6222">_xlfn.IFS(Table1[[#This Row],[Patient Age]]&lt;=14,"0-14",Table1[[#This Row],[Patient Age]]&lt;=29,"15-29",Table1[[#This Row],[Patient Age]]&lt;=44,"30-44",Table1[[#This Row],[Patient Age]]&lt;=59,"45-59",Table1[[#This Row],[Patient Age]]&lt;=74,"60-74",TRUE,"75+")</f>
        <v>60-74</v>
      </c>
      <c r="P6222" t="str" cm="1">
        <f t="array" ref="P6222">_xlfn.IFS(Table1[[#This Row],[Patient Waittime]]&lt;=15,"0-15",Table1[[#This Row],[Patient Waittime]]&lt;=30,"16-30",Table1[[#This Row],[Patient Waittime]]&lt;=45,"31-45",Table1[[#This Row],[Patient Waittime]]&lt;=60,"46-60",TRUE,"60+")</f>
        <v>46-60</v>
      </c>
      <c r="Q6222">
        <f>--(Table1[[#This Row],[Patient Waittime]]&lt;=30)</f>
        <v>0</v>
      </c>
      <c r="R6222">
        <f>--Table1[[#This Row],[Patient Admission Flag]]</f>
        <v>1</v>
      </c>
      <c r="S6222">
        <f>--AND(Table1[[#This Row],[WithinTarget]]=1,Table1[[#This Row],[Patient Satisfaction Score]]&gt;=7)</f>
        <v>0</v>
      </c>
      <c r="T6222" t="str">
        <f>IF(LEFT(Table1[[#This Row],[Patient Gender]],1)="F","Female","Male")</f>
        <v>Female</v>
      </c>
    </row>
    <row r="6223" spans="1:20" x14ac:dyDescent="0.3">
      <c r="A6223" t="s">
        <v>6327</v>
      </c>
      <c r="B6223" s="1">
        <v>45275.550694444442</v>
      </c>
      <c r="C6223" t="s">
        <v>13</v>
      </c>
      <c r="D6223">
        <v>65</v>
      </c>
      <c r="E6223" t="s">
        <v>19</v>
      </c>
      <c r="F6223" t="s">
        <v>15</v>
      </c>
      <c r="G6223" t="b">
        <v>1</v>
      </c>
      <c r="I6223">
        <v>11</v>
      </c>
      <c r="J6223" t="b">
        <v>1</v>
      </c>
      <c r="K6223">
        <f>YEAR(Table1[[#This Row],[Patient Admission Date]])</f>
        <v>2023</v>
      </c>
      <c r="L6223" t="str">
        <f>TEXT(Table1[[#This Row],[Patient Admission Date]],"mmm")</f>
        <v>Dec</v>
      </c>
      <c r="M6223" t="str">
        <f>TEXT(Table1[[#This Row],[Patient Admission Date]],"ddd")</f>
        <v>Fri</v>
      </c>
      <c r="N6223" t="str">
        <f>TEXT(INT(HOUR(Table1[[#This Row],[Patient Admission Date]])/3)*3,"00")&amp;"-"&amp;TEXT(INT(HOUR(Table1[[#This Row],[Patient Admission Date]])/3)*3+3,"00")</f>
        <v>12-15</v>
      </c>
      <c r="O6223" t="str" cm="1">
        <f t="array" ref="O6223">_xlfn.IFS(Table1[[#This Row],[Patient Age]]&lt;=14,"0-14",Table1[[#This Row],[Patient Age]]&lt;=29,"15-29",Table1[[#This Row],[Patient Age]]&lt;=44,"30-44",Table1[[#This Row],[Patient Age]]&lt;=59,"45-59",Table1[[#This Row],[Patient Age]]&lt;=74,"60-74",TRUE,"75+")</f>
        <v>60-74</v>
      </c>
      <c r="P6223" t="str" cm="1">
        <f t="array" ref="P6223">_xlfn.IFS(Table1[[#This Row],[Patient Waittime]]&lt;=15,"0-15",Table1[[#This Row],[Patient Waittime]]&lt;=30,"16-30",Table1[[#This Row],[Patient Waittime]]&lt;=45,"31-45",Table1[[#This Row],[Patient Waittime]]&lt;=60,"46-60",TRUE,"60+")</f>
        <v>0-15</v>
      </c>
      <c r="Q6223">
        <f>--(Table1[[#This Row],[Patient Waittime]]&lt;=30)</f>
        <v>1</v>
      </c>
      <c r="R6223">
        <f>--Table1[[#This Row],[Patient Admission Flag]]</f>
        <v>1</v>
      </c>
      <c r="S6223">
        <f>--AND(Table1[[#This Row],[WithinTarget]]=1,Table1[[#This Row],[Patient Satisfaction Score]]&gt;=7)</f>
        <v>0</v>
      </c>
      <c r="T6223" t="str">
        <f>IF(LEFT(Table1[[#This Row],[Patient Gender]],1)="F","Female","Male")</f>
        <v>Female</v>
      </c>
    </row>
    <row r="6224" spans="1:20" x14ac:dyDescent="0.3">
      <c r="A6224" t="s">
        <v>6328</v>
      </c>
      <c r="B6224" s="1">
        <v>45329.477777777778</v>
      </c>
      <c r="C6224" t="s">
        <v>13</v>
      </c>
      <c r="D6224">
        <v>44</v>
      </c>
      <c r="E6224" t="s">
        <v>19</v>
      </c>
      <c r="F6224" t="s">
        <v>15</v>
      </c>
      <c r="G6224" t="b">
        <v>1</v>
      </c>
      <c r="I6224">
        <v>48</v>
      </c>
      <c r="J6224" t="b">
        <v>1</v>
      </c>
      <c r="K6224">
        <f>YEAR(Table1[[#This Row],[Patient Admission Date]])</f>
        <v>2024</v>
      </c>
      <c r="L6224" t="str">
        <f>TEXT(Table1[[#This Row],[Patient Admission Date]],"mmm")</f>
        <v>Feb</v>
      </c>
      <c r="M6224" t="str">
        <f>TEXT(Table1[[#This Row],[Patient Admission Date]],"ddd")</f>
        <v>Wed</v>
      </c>
      <c r="N6224" t="str">
        <f>TEXT(INT(HOUR(Table1[[#This Row],[Patient Admission Date]])/3)*3,"00")&amp;"-"&amp;TEXT(INT(HOUR(Table1[[#This Row],[Patient Admission Date]])/3)*3+3,"00")</f>
        <v>09-12</v>
      </c>
      <c r="O6224" t="str" cm="1">
        <f t="array" ref="O6224">_xlfn.IFS(Table1[[#This Row],[Patient Age]]&lt;=14,"0-14",Table1[[#This Row],[Patient Age]]&lt;=29,"15-29",Table1[[#This Row],[Patient Age]]&lt;=44,"30-44",Table1[[#This Row],[Patient Age]]&lt;=59,"45-59",Table1[[#This Row],[Patient Age]]&lt;=74,"60-74",TRUE,"75+")</f>
        <v>30-44</v>
      </c>
      <c r="P6224" t="str" cm="1">
        <f t="array" ref="P6224">_xlfn.IFS(Table1[[#This Row],[Patient Waittime]]&lt;=15,"0-15",Table1[[#This Row],[Patient Waittime]]&lt;=30,"16-30",Table1[[#This Row],[Patient Waittime]]&lt;=45,"31-45",Table1[[#This Row],[Patient Waittime]]&lt;=60,"46-60",TRUE,"60+")</f>
        <v>46-60</v>
      </c>
      <c r="Q6224">
        <f>--(Table1[[#This Row],[Patient Waittime]]&lt;=30)</f>
        <v>0</v>
      </c>
      <c r="R6224">
        <f>--Table1[[#This Row],[Patient Admission Flag]]</f>
        <v>1</v>
      </c>
      <c r="S6224">
        <f>--AND(Table1[[#This Row],[WithinTarget]]=1,Table1[[#This Row],[Patient Satisfaction Score]]&gt;=7)</f>
        <v>0</v>
      </c>
      <c r="T6224" t="str">
        <f>IF(LEFT(Table1[[#This Row],[Patient Gender]],1)="F","Female","Male")</f>
        <v>Female</v>
      </c>
    </row>
    <row r="6225" spans="1:20" x14ac:dyDescent="0.3">
      <c r="A6225" t="s">
        <v>6329</v>
      </c>
      <c r="B6225" s="1">
        <v>45042.652083333334</v>
      </c>
      <c r="C6225" t="s">
        <v>13</v>
      </c>
      <c r="D6225">
        <v>67</v>
      </c>
      <c r="E6225" t="s">
        <v>19</v>
      </c>
      <c r="F6225" t="s">
        <v>15</v>
      </c>
      <c r="G6225" t="b">
        <v>1</v>
      </c>
      <c r="I6225">
        <v>21</v>
      </c>
      <c r="J6225" t="b">
        <v>1</v>
      </c>
      <c r="K6225">
        <f>YEAR(Table1[[#This Row],[Patient Admission Date]])</f>
        <v>2023</v>
      </c>
      <c r="L6225" t="str">
        <f>TEXT(Table1[[#This Row],[Patient Admission Date]],"mmm")</f>
        <v>Apr</v>
      </c>
      <c r="M6225" t="str">
        <f>TEXT(Table1[[#This Row],[Patient Admission Date]],"ddd")</f>
        <v>Wed</v>
      </c>
      <c r="N6225" t="str">
        <f>TEXT(INT(HOUR(Table1[[#This Row],[Patient Admission Date]])/3)*3,"00")&amp;"-"&amp;TEXT(INT(HOUR(Table1[[#This Row],[Patient Admission Date]])/3)*3+3,"00")</f>
        <v>15-18</v>
      </c>
      <c r="O6225" t="str" cm="1">
        <f t="array" ref="O6225">_xlfn.IFS(Table1[[#This Row],[Patient Age]]&lt;=14,"0-14",Table1[[#This Row],[Patient Age]]&lt;=29,"15-29",Table1[[#This Row],[Patient Age]]&lt;=44,"30-44",Table1[[#This Row],[Patient Age]]&lt;=59,"45-59",Table1[[#This Row],[Patient Age]]&lt;=74,"60-74",TRUE,"75+")</f>
        <v>60-74</v>
      </c>
      <c r="P6225" t="str" cm="1">
        <f t="array" ref="P6225">_xlfn.IFS(Table1[[#This Row],[Patient Waittime]]&lt;=15,"0-15",Table1[[#This Row],[Patient Waittime]]&lt;=30,"16-30",Table1[[#This Row],[Patient Waittime]]&lt;=45,"31-45",Table1[[#This Row],[Patient Waittime]]&lt;=60,"46-60",TRUE,"60+")</f>
        <v>16-30</v>
      </c>
      <c r="Q6225">
        <f>--(Table1[[#This Row],[Patient Waittime]]&lt;=30)</f>
        <v>1</v>
      </c>
      <c r="R6225">
        <f>--Table1[[#This Row],[Patient Admission Flag]]</f>
        <v>1</v>
      </c>
      <c r="S6225">
        <f>--AND(Table1[[#This Row],[WithinTarget]]=1,Table1[[#This Row],[Patient Satisfaction Score]]&gt;=7)</f>
        <v>0</v>
      </c>
      <c r="T6225" t="str">
        <f>IF(LEFT(Table1[[#This Row],[Patient Gender]],1)="F","Female","Male")</f>
        <v>Female</v>
      </c>
    </row>
    <row r="6226" spans="1:20" x14ac:dyDescent="0.3">
      <c r="A6226" t="s">
        <v>6330</v>
      </c>
      <c r="B6226" s="1">
        <v>45446.086805555555</v>
      </c>
      <c r="C6226" t="s">
        <v>13</v>
      </c>
      <c r="D6226">
        <v>55</v>
      </c>
      <c r="E6226" t="s">
        <v>19</v>
      </c>
      <c r="F6226" t="s">
        <v>15</v>
      </c>
      <c r="G6226" t="b">
        <v>1</v>
      </c>
      <c r="I6226">
        <v>36</v>
      </c>
      <c r="J6226" t="b">
        <v>1</v>
      </c>
      <c r="K6226">
        <f>YEAR(Table1[[#This Row],[Patient Admission Date]])</f>
        <v>2024</v>
      </c>
      <c r="L6226" t="str">
        <f>TEXT(Table1[[#This Row],[Patient Admission Date]],"mmm")</f>
        <v>Jun</v>
      </c>
      <c r="M6226" t="str">
        <f>TEXT(Table1[[#This Row],[Patient Admission Date]],"ddd")</f>
        <v>Mon</v>
      </c>
      <c r="N6226" t="str">
        <f>TEXT(INT(HOUR(Table1[[#This Row],[Patient Admission Date]])/3)*3,"00")&amp;"-"&amp;TEXT(INT(HOUR(Table1[[#This Row],[Patient Admission Date]])/3)*3+3,"00")</f>
        <v>00-03</v>
      </c>
      <c r="O6226" t="str" cm="1">
        <f t="array" ref="O6226">_xlfn.IFS(Table1[[#This Row],[Patient Age]]&lt;=14,"0-14",Table1[[#This Row],[Patient Age]]&lt;=29,"15-29",Table1[[#This Row],[Patient Age]]&lt;=44,"30-44",Table1[[#This Row],[Patient Age]]&lt;=59,"45-59",Table1[[#This Row],[Patient Age]]&lt;=74,"60-74",TRUE,"75+")</f>
        <v>45-59</v>
      </c>
      <c r="P6226" t="str" cm="1">
        <f t="array" ref="P6226">_xlfn.IFS(Table1[[#This Row],[Patient Waittime]]&lt;=15,"0-15",Table1[[#This Row],[Patient Waittime]]&lt;=30,"16-30",Table1[[#This Row],[Patient Waittime]]&lt;=45,"31-45",Table1[[#This Row],[Patient Waittime]]&lt;=60,"46-60",TRUE,"60+")</f>
        <v>31-45</v>
      </c>
      <c r="Q6226">
        <f>--(Table1[[#This Row],[Patient Waittime]]&lt;=30)</f>
        <v>0</v>
      </c>
      <c r="R6226">
        <f>--Table1[[#This Row],[Patient Admission Flag]]</f>
        <v>1</v>
      </c>
      <c r="S6226">
        <f>--AND(Table1[[#This Row],[WithinTarget]]=1,Table1[[#This Row],[Patient Satisfaction Score]]&gt;=7)</f>
        <v>0</v>
      </c>
      <c r="T6226" t="str">
        <f>IF(LEFT(Table1[[#This Row],[Patient Gender]],1)="F","Female","Male")</f>
        <v>Female</v>
      </c>
    </row>
    <row r="6227" spans="1:20" x14ac:dyDescent="0.3">
      <c r="A6227" t="s">
        <v>6331</v>
      </c>
      <c r="B6227" s="1">
        <v>45076.815972222219</v>
      </c>
      <c r="C6227" t="s">
        <v>13</v>
      </c>
      <c r="D6227">
        <v>21</v>
      </c>
      <c r="E6227" t="s">
        <v>19</v>
      </c>
      <c r="F6227" t="s">
        <v>15</v>
      </c>
      <c r="G6227" t="b">
        <v>1</v>
      </c>
      <c r="I6227">
        <v>53</v>
      </c>
      <c r="J6227" t="b">
        <v>1</v>
      </c>
      <c r="K6227">
        <f>YEAR(Table1[[#This Row],[Patient Admission Date]])</f>
        <v>2023</v>
      </c>
      <c r="L6227" t="str">
        <f>TEXT(Table1[[#This Row],[Patient Admission Date]],"mmm")</f>
        <v>May</v>
      </c>
      <c r="M6227" t="str">
        <f>TEXT(Table1[[#This Row],[Patient Admission Date]],"ddd")</f>
        <v>Tue</v>
      </c>
      <c r="N6227" t="str">
        <f>TEXT(INT(HOUR(Table1[[#This Row],[Patient Admission Date]])/3)*3,"00")&amp;"-"&amp;TEXT(INT(HOUR(Table1[[#This Row],[Patient Admission Date]])/3)*3+3,"00")</f>
        <v>18-21</v>
      </c>
      <c r="O6227" t="str" cm="1">
        <f t="array" ref="O6227">_xlfn.IFS(Table1[[#This Row],[Patient Age]]&lt;=14,"0-14",Table1[[#This Row],[Patient Age]]&lt;=29,"15-29",Table1[[#This Row],[Patient Age]]&lt;=44,"30-44",Table1[[#This Row],[Patient Age]]&lt;=59,"45-59",Table1[[#This Row],[Patient Age]]&lt;=74,"60-74",TRUE,"75+")</f>
        <v>15-29</v>
      </c>
      <c r="P6227" t="str" cm="1">
        <f t="array" ref="P6227">_xlfn.IFS(Table1[[#This Row],[Patient Waittime]]&lt;=15,"0-15",Table1[[#This Row],[Patient Waittime]]&lt;=30,"16-30",Table1[[#This Row],[Patient Waittime]]&lt;=45,"31-45",Table1[[#This Row],[Patient Waittime]]&lt;=60,"46-60",TRUE,"60+")</f>
        <v>46-60</v>
      </c>
      <c r="Q6227">
        <f>--(Table1[[#This Row],[Patient Waittime]]&lt;=30)</f>
        <v>0</v>
      </c>
      <c r="R6227">
        <f>--Table1[[#This Row],[Patient Admission Flag]]</f>
        <v>1</v>
      </c>
      <c r="S6227">
        <f>--AND(Table1[[#This Row],[WithinTarget]]=1,Table1[[#This Row],[Patient Satisfaction Score]]&gt;=7)</f>
        <v>0</v>
      </c>
      <c r="T6227" t="str">
        <f>IF(LEFT(Table1[[#This Row],[Patient Gender]],1)="F","Female","Male")</f>
        <v>Female</v>
      </c>
    </row>
    <row r="6228" spans="1:20" x14ac:dyDescent="0.3">
      <c r="A6228" t="s">
        <v>6332</v>
      </c>
      <c r="B6228" s="1">
        <v>45357.206944444442</v>
      </c>
      <c r="C6228" t="s">
        <v>13</v>
      </c>
      <c r="D6228">
        <v>9</v>
      </c>
      <c r="E6228" t="s">
        <v>19</v>
      </c>
      <c r="F6228" t="s">
        <v>15</v>
      </c>
      <c r="G6228" t="b">
        <v>1</v>
      </c>
      <c r="I6228">
        <v>18</v>
      </c>
      <c r="J6228" t="b">
        <v>1</v>
      </c>
      <c r="K6228">
        <f>YEAR(Table1[[#This Row],[Patient Admission Date]])</f>
        <v>2024</v>
      </c>
      <c r="L6228" t="str">
        <f>TEXT(Table1[[#This Row],[Patient Admission Date]],"mmm")</f>
        <v>Mar</v>
      </c>
      <c r="M6228" t="str">
        <f>TEXT(Table1[[#This Row],[Patient Admission Date]],"ddd")</f>
        <v>Wed</v>
      </c>
      <c r="N6228" t="str">
        <f>TEXT(INT(HOUR(Table1[[#This Row],[Patient Admission Date]])/3)*3,"00")&amp;"-"&amp;TEXT(INT(HOUR(Table1[[#This Row],[Patient Admission Date]])/3)*3+3,"00")</f>
        <v>03-06</v>
      </c>
      <c r="O6228" t="str" cm="1">
        <f t="array" ref="O6228">_xlfn.IFS(Table1[[#This Row],[Patient Age]]&lt;=14,"0-14",Table1[[#This Row],[Patient Age]]&lt;=29,"15-29",Table1[[#This Row],[Patient Age]]&lt;=44,"30-44",Table1[[#This Row],[Patient Age]]&lt;=59,"45-59",Table1[[#This Row],[Patient Age]]&lt;=74,"60-74",TRUE,"75+")</f>
        <v>0-14</v>
      </c>
      <c r="P6228" t="str" cm="1">
        <f t="array" ref="P6228">_xlfn.IFS(Table1[[#This Row],[Patient Waittime]]&lt;=15,"0-15",Table1[[#This Row],[Patient Waittime]]&lt;=30,"16-30",Table1[[#This Row],[Patient Waittime]]&lt;=45,"31-45",Table1[[#This Row],[Patient Waittime]]&lt;=60,"46-60",TRUE,"60+")</f>
        <v>16-30</v>
      </c>
      <c r="Q6228">
        <f>--(Table1[[#This Row],[Patient Waittime]]&lt;=30)</f>
        <v>1</v>
      </c>
      <c r="R6228">
        <f>--Table1[[#This Row],[Patient Admission Flag]]</f>
        <v>1</v>
      </c>
      <c r="S6228">
        <f>--AND(Table1[[#This Row],[WithinTarget]]=1,Table1[[#This Row],[Patient Satisfaction Score]]&gt;=7)</f>
        <v>0</v>
      </c>
      <c r="T6228" t="str">
        <f>IF(LEFT(Table1[[#This Row],[Patient Gender]],1)="F","Female","Male")</f>
        <v>Female</v>
      </c>
    </row>
    <row r="6229" spans="1:20" x14ac:dyDescent="0.3">
      <c r="A6229" t="s">
        <v>6333</v>
      </c>
      <c r="B6229" s="1">
        <v>45407.35833333333</v>
      </c>
      <c r="C6229" t="s">
        <v>13</v>
      </c>
      <c r="D6229">
        <v>76</v>
      </c>
      <c r="E6229" t="s">
        <v>19</v>
      </c>
      <c r="F6229" t="s">
        <v>15</v>
      </c>
      <c r="G6229" t="b">
        <v>1</v>
      </c>
      <c r="I6229">
        <v>49</v>
      </c>
      <c r="J6229" t="b">
        <v>1</v>
      </c>
      <c r="K6229">
        <f>YEAR(Table1[[#This Row],[Patient Admission Date]])</f>
        <v>2024</v>
      </c>
      <c r="L6229" t="str">
        <f>TEXT(Table1[[#This Row],[Patient Admission Date]],"mmm")</f>
        <v>Apr</v>
      </c>
      <c r="M6229" t="str">
        <f>TEXT(Table1[[#This Row],[Patient Admission Date]],"ddd")</f>
        <v>Thu</v>
      </c>
      <c r="N6229" t="str">
        <f>TEXT(INT(HOUR(Table1[[#This Row],[Patient Admission Date]])/3)*3,"00")&amp;"-"&amp;TEXT(INT(HOUR(Table1[[#This Row],[Patient Admission Date]])/3)*3+3,"00")</f>
        <v>06-09</v>
      </c>
      <c r="O6229" t="str" cm="1">
        <f t="array" ref="O6229">_xlfn.IFS(Table1[[#This Row],[Patient Age]]&lt;=14,"0-14",Table1[[#This Row],[Patient Age]]&lt;=29,"15-29",Table1[[#This Row],[Patient Age]]&lt;=44,"30-44",Table1[[#This Row],[Patient Age]]&lt;=59,"45-59",Table1[[#This Row],[Patient Age]]&lt;=74,"60-74",TRUE,"75+")</f>
        <v>75+</v>
      </c>
      <c r="P6229" t="str" cm="1">
        <f t="array" ref="P6229">_xlfn.IFS(Table1[[#This Row],[Patient Waittime]]&lt;=15,"0-15",Table1[[#This Row],[Patient Waittime]]&lt;=30,"16-30",Table1[[#This Row],[Patient Waittime]]&lt;=45,"31-45",Table1[[#This Row],[Patient Waittime]]&lt;=60,"46-60",TRUE,"60+")</f>
        <v>46-60</v>
      </c>
      <c r="Q6229">
        <f>--(Table1[[#This Row],[Patient Waittime]]&lt;=30)</f>
        <v>0</v>
      </c>
      <c r="R6229">
        <f>--Table1[[#This Row],[Patient Admission Flag]]</f>
        <v>1</v>
      </c>
      <c r="S6229">
        <f>--AND(Table1[[#This Row],[WithinTarget]]=1,Table1[[#This Row],[Patient Satisfaction Score]]&gt;=7)</f>
        <v>0</v>
      </c>
      <c r="T6229" t="str">
        <f>IF(LEFT(Table1[[#This Row],[Patient Gender]],1)="F","Female","Male")</f>
        <v>Female</v>
      </c>
    </row>
    <row r="6230" spans="1:20" x14ac:dyDescent="0.3">
      <c r="A6230" t="s">
        <v>6334</v>
      </c>
      <c r="B6230" s="1">
        <v>45316.026388888888</v>
      </c>
      <c r="C6230" t="s">
        <v>13</v>
      </c>
      <c r="D6230">
        <v>5</v>
      </c>
      <c r="E6230" t="s">
        <v>19</v>
      </c>
      <c r="F6230" t="s">
        <v>15</v>
      </c>
      <c r="G6230" t="b">
        <v>1</v>
      </c>
      <c r="I6230">
        <v>24</v>
      </c>
      <c r="J6230" t="b">
        <v>1</v>
      </c>
      <c r="K6230">
        <f>YEAR(Table1[[#This Row],[Patient Admission Date]])</f>
        <v>2024</v>
      </c>
      <c r="L6230" t="str">
        <f>TEXT(Table1[[#This Row],[Patient Admission Date]],"mmm")</f>
        <v>Jan</v>
      </c>
      <c r="M6230" t="str">
        <f>TEXT(Table1[[#This Row],[Patient Admission Date]],"ddd")</f>
        <v>Thu</v>
      </c>
      <c r="N6230" t="str">
        <f>TEXT(INT(HOUR(Table1[[#This Row],[Patient Admission Date]])/3)*3,"00")&amp;"-"&amp;TEXT(INT(HOUR(Table1[[#This Row],[Patient Admission Date]])/3)*3+3,"00")</f>
        <v>00-03</v>
      </c>
      <c r="O6230" t="str" cm="1">
        <f t="array" ref="O6230">_xlfn.IFS(Table1[[#This Row],[Patient Age]]&lt;=14,"0-14",Table1[[#This Row],[Patient Age]]&lt;=29,"15-29",Table1[[#This Row],[Patient Age]]&lt;=44,"30-44",Table1[[#This Row],[Patient Age]]&lt;=59,"45-59",Table1[[#This Row],[Patient Age]]&lt;=74,"60-74",TRUE,"75+")</f>
        <v>0-14</v>
      </c>
      <c r="P6230" t="str" cm="1">
        <f t="array" ref="P6230">_xlfn.IFS(Table1[[#This Row],[Patient Waittime]]&lt;=15,"0-15",Table1[[#This Row],[Patient Waittime]]&lt;=30,"16-30",Table1[[#This Row],[Patient Waittime]]&lt;=45,"31-45",Table1[[#This Row],[Patient Waittime]]&lt;=60,"46-60",TRUE,"60+")</f>
        <v>16-30</v>
      </c>
      <c r="Q6230">
        <f>--(Table1[[#This Row],[Patient Waittime]]&lt;=30)</f>
        <v>1</v>
      </c>
      <c r="R6230">
        <f>--Table1[[#This Row],[Patient Admission Flag]]</f>
        <v>1</v>
      </c>
      <c r="S6230">
        <f>--AND(Table1[[#This Row],[WithinTarget]]=1,Table1[[#This Row],[Patient Satisfaction Score]]&gt;=7)</f>
        <v>0</v>
      </c>
      <c r="T6230" t="str">
        <f>IF(LEFT(Table1[[#This Row],[Patient Gender]],1)="F","Female","Male")</f>
        <v>Female</v>
      </c>
    </row>
    <row r="6231" spans="1:20" x14ac:dyDescent="0.3">
      <c r="A6231" t="s">
        <v>6335</v>
      </c>
      <c r="B6231" s="1">
        <v>45532.754166666666</v>
      </c>
      <c r="C6231" t="s">
        <v>13</v>
      </c>
      <c r="D6231">
        <v>4</v>
      </c>
      <c r="E6231" t="s">
        <v>19</v>
      </c>
      <c r="F6231" t="s">
        <v>15</v>
      </c>
      <c r="G6231" t="b">
        <v>1</v>
      </c>
      <c r="I6231">
        <v>36</v>
      </c>
      <c r="J6231" t="b">
        <v>1</v>
      </c>
      <c r="K6231">
        <f>YEAR(Table1[[#This Row],[Patient Admission Date]])</f>
        <v>2024</v>
      </c>
      <c r="L6231" t="str">
        <f>TEXT(Table1[[#This Row],[Patient Admission Date]],"mmm")</f>
        <v>Aug</v>
      </c>
      <c r="M6231" t="str">
        <f>TEXT(Table1[[#This Row],[Patient Admission Date]],"ddd")</f>
        <v>Wed</v>
      </c>
      <c r="N6231" t="str">
        <f>TEXT(INT(HOUR(Table1[[#This Row],[Patient Admission Date]])/3)*3,"00")&amp;"-"&amp;TEXT(INT(HOUR(Table1[[#This Row],[Patient Admission Date]])/3)*3+3,"00")</f>
        <v>18-21</v>
      </c>
      <c r="O6231" t="str" cm="1">
        <f t="array" ref="O6231">_xlfn.IFS(Table1[[#This Row],[Patient Age]]&lt;=14,"0-14",Table1[[#This Row],[Patient Age]]&lt;=29,"15-29",Table1[[#This Row],[Patient Age]]&lt;=44,"30-44",Table1[[#This Row],[Patient Age]]&lt;=59,"45-59",Table1[[#This Row],[Patient Age]]&lt;=74,"60-74",TRUE,"75+")</f>
        <v>0-14</v>
      </c>
      <c r="P6231" t="str" cm="1">
        <f t="array" ref="P6231">_xlfn.IFS(Table1[[#This Row],[Patient Waittime]]&lt;=15,"0-15",Table1[[#This Row],[Patient Waittime]]&lt;=30,"16-30",Table1[[#This Row],[Patient Waittime]]&lt;=45,"31-45",Table1[[#This Row],[Patient Waittime]]&lt;=60,"46-60",TRUE,"60+")</f>
        <v>31-45</v>
      </c>
      <c r="Q6231">
        <f>--(Table1[[#This Row],[Patient Waittime]]&lt;=30)</f>
        <v>0</v>
      </c>
      <c r="R6231">
        <f>--Table1[[#This Row],[Patient Admission Flag]]</f>
        <v>1</v>
      </c>
      <c r="S6231">
        <f>--AND(Table1[[#This Row],[WithinTarget]]=1,Table1[[#This Row],[Patient Satisfaction Score]]&gt;=7)</f>
        <v>0</v>
      </c>
      <c r="T6231" t="str">
        <f>IF(LEFT(Table1[[#This Row],[Patient Gender]],1)="F","Female","Male")</f>
        <v>Female</v>
      </c>
    </row>
    <row r="6232" spans="1:20" x14ac:dyDescent="0.3">
      <c r="A6232" t="s">
        <v>6336</v>
      </c>
      <c r="B6232" s="1">
        <v>45136.140277777777</v>
      </c>
      <c r="C6232" t="s">
        <v>13</v>
      </c>
      <c r="D6232">
        <v>2</v>
      </c>
      <c r="E6232" t="s">
        <v>19</v>
      </c>
      <c r="F6232" t="s">
        <v>15</v>
      </c>
      <c r="G6232" t="b">
        <v>1</v>
      </c>
      <c r="I6232">
        <v>38</v>
      </c>
      <c r="J6232" t="b">
        <v>1</v>
      </c>
      <c r="K6232">
        <f>YEAR(Table1[[#This Row],[Patient Admission Date]])</f>
        <v>2023</v>
      </c>
      <c r="L6232" t="str">
        <f>TEXT(Table1[[#This Row],[Patient Admission Date]],"mmm")</f>
        <v>Jul</v>
      </c>
      <c r="M6232" t="str">
        <f>TEXT(Table1[[#This Row],[Patient Admission Date]],"ddd")</f>
        <v>Sat</v>
      </c>
      <c r="N6232" t="str">
        <f>TEXT(INT(HOUR(Table1[[#This Row],[Patient Admission Date]])/3)*3,"00")&amp;"-"&amp;TEXT(INT(HOUR(Table1[[#This Row],[Patient Admission Date]])/3)*3+3,"00")</f>
        <v>03-06</v>
      </c>
      <c r="O6232" t="str" cm="1">
        <f t="array" ref="O6232">_xlfn.IFS(Table1[[#This Row],[Patient Age]]&lt;=14,"0-14",Table1[[#This Row],[Patient Age]]&lt;=29,"15-29",Table1[[#This Row],[Patient Age]]&lt;=44,"30-44",Table1[[#This Row],[Patient Age]]&lt;=59,"45-59",Table1[[#This Row],[Patient Age]]&lt;=74,"60-74",TRUE,"75+")</f>
        <v>0-14</v>
      </c>
      <c r="P6232" t="str" cm="1">
        <f t="array" ref="P6232">_xlfn.IFS(Table1[[#This Row],[Patient Waittime]]&lt;=15,"0-15",Table1[[#This Row],[Patient Waittime]]&lt;=30,"16-30",Table1[[#This Row],[Patient Waittime]]&lt;=45,"31-45",Table1[[#This Row],[Patient Waittime]]&lt;=60,"46-60",TRUE,"60+")</f>
        <v>31-45</v>
      </c>
      <c r="Q6232">
        <f>--(Table1[[#This Row],[Patient Waittime]]&lt;=30)</f>
        <v>0</v>
      </c>
      <c r="R6232">
        <f>--Table1[[#This Row],[Patient Admission Flag]]</f>
        <v>1</v>
      </c>
      <c r="S6232">
        <f>--AND(Table1[[#This Row],[WithinTarget]]=1,Table1[[#This Row],[Patient Satisfaction Score]]&gt;=7)</f>
        <v>0</v>
      </c>
      <c r="T6232" t="str">
        <f>IF(LEFT(Table1[[#This Row],[Patient Gender]],1)="F","Female","Male")</f>
        <v>Female</v>
      </c>
    </row>
    <row r="6233" spans="1:20" x14ac:dyDescent="0.3">
      <c r="A6233" t="s">
        <v>6337</v>
      </c>
      <c r="B6233" s="1">
        <v>45248.061111111114</v>
      </c>
      <c r="C6233" t="s">
        <v>13</v>
      </c>
      <c r="D6233">
        <v>14</v>
      </c>
      <c r="E6233" t="s">
        <v>19</v>
      </c>
      <c r="F6233" t="s">
        <v>15</v>
      </c>
      <c r="G6233" t="b">
        <v>1</v>
      </c>
      <c r="I6233">
        <v>47</v>
      </c>
      <c r="J6233" t="b">
        <v>1</v>
      </c>
      <c r="K6233">
        <f>YEAR(Table1[[#This Row],[Patient Admission Date]])</f>
        <v>2023</v>
      </c>
      <c r="L6233" t="str">
        <f>TEXT(Table1[[#This Row],[Patient Admission Date]],"mmm")</f>
        <v>Nov</v>
      </c>
      <c r="M6233" t="str">
        <f>TEXT(Table1[[#This Row],[Patient Admission Date]],"ddd")</f>
        <v>Sat</v>
      </c>
      <c r="N6233" t="str">
        <f>TEXT(INT(HOUR(Table1[[#This Row],[Patient Admission Date]])/3)*3,"00")&amp;"-"&amp;TEXT(INT(HOUR(Table1[[#This Row],[Patient Admission Date]])/3)*3+3,"00")</f>
        <v>00-03</v>
      </c>
      <c r="O6233" t="str" cm="1">
        <f t="array" ref="O6233">_xlfn.IFS(Table1[[#This Row],[Patient Age]]&lt;=14,"0-14",Table1[[#This Row],[Patient Age]]&lt;=29,"15-29",Table1[[#This Row],[Patient Age]]&lt;=44,"30-44",Table1[[#This Row],[Patient Age]]&lt;=59,"45-59",Table1[[#This Row],[Patient Age]]&lt;=74,"60-74",TRUE,"75+")</f>
        <v>0-14</v>
      </c>
      <c r="P6233" t="str" cm="1">
        <f t="array" ref="P6233">_xlfn.IFS(Table1[[#This Row],[Patient Waittime]]&lt;=15,"0-15",Table1[[#This Row],[Patient Waittime]]&lt;=30,"16-30",Table1[[#This Row],[Patient Waittime]]&lt;=45,"31-45",Table1[[#This Row],[Patient Waittime]]&lt;=60,"46-60",TRUE,"60+")</f>
        <v>46-60</v>
      </c>
      <c r="Q6233">
        <f>--(Table1[[#This Row],[Patient Waittime]]&lt;=30)</f>
        <v>0</v>
      </c>
      <c r="R6233">
        <f>--Table1[[#This Row],[Patient Admission Flag]]</f>
        <v>1</v>
      </c>
      <c r="S6233">
        <f>--AND(Table1[[#This Row],[WithinTarget]]=1,Table1[[#This Row],[Patient Satisfaction Score]]&gt;=7)</f>
        <v>0</v>
      </c>
      <c r="T6233" t="str">
        <f>IF(LEFT(Table1[[#This Row],[Patient Gender]],1)="F","Female","Male")</f>
        <v>Female</v>
      </c>
    </row>
    <row r="6234" spans="1:20" x14ac:dyDescent="0.3">
      <c r="A6234" t="s">
        <v>6338</v>
      </c>
      <c r="B6234" s="1">
        <v>45463.366666666669</v>
      </c>
      <c r="C6234" t="s">
        <v>13</v>
      </c>
      <c r="D6234">
        <v>43</v>
      </c>
      <c r="E6234" t="s">
        <v>19</v>
      </c>
      <c r="F6234" t="s">
        <v>15</v>
      </c>
      <c r="G6234" t="b">
        <v>1</v>
      </c>
      <c r="I6234">
        <v>14</v>
      </c>
      <c r="J6234" t="b">
        <v>1</v>
      </c>
      <c r="K6234">
        <f>YEAR(Table1[[#This Row],[Patient Admission Date]])</f>
        <v>2024</v>
      </c>
      <c r="L6234" t="str">
        <f>TEXT(Table1[[#This Row],[Patient Admission Date]],"mmm")</f>
        <v>Jun</v>
      </c>
      <c r="M6234" t="str">
        <f>TEXT(Table1[[#This Row],[Patient Admission Date]],"ddd")</f>
        <v>Thu</v>
      </c>
      <c r="N6234" t="str">
        <f>TEXT(INT(HOUR(Table1[[#This Row],[Patient Admission Date]])/3)*3,"00")&amp;"-"&amp;TEXT(INT(HOUR(Table1[[#This Row],[Patient Admission Date]])/3)*3+3,"00")</f>
        <v>06-09</v>
      </c>
      <c r="O6234" t="str" cm="1">
        <f t="array" ref="O6234">_xlfn.IFS(Table1[[#This Row],[Patient Age]]&lt;=14,"0-14",Table1[[#This Row],[Patient Age]]&lt;=29,"15-29",Table1[[#This Row],[Patient Age]]&lt;=44,"30-44",Table1[[#This Row],[Patient Age]]&lt;=59,"45-59",Table1[[#This Row],[Patient Age]]&lt;=74,"60-74",TRUE,"75+")</f>
        <v>30-44</v>
      </c>
      <c r="P6234" t="str" cm="1">
        <f t="array" ref="P6234">_xlfn.IFS(Table1[[#This Row],[Patient Waittime]]&lt;=15,"0-15",Table1[[#This Row],[Patient Waittime]]&lt;=30,"16-30",Table1[[#This Row],[Patient Waittime]]&lt;=45,"31-45",Table1[[#This Row],[Patient Waittime]]&lt;=60,"46-60",TRUE,"60+")</f>
        <v>0-15</v>
      </c>
      <c r="Q6234">
        <f>--(Table1[[#This Row],[Patient Waittime]]&lt;=30)</f>
        <v>1</v>
      </c>
      <c r="R6234">
        <f>--Table1[[#This Row],[Patient Admission Flag]]</f>
        <v>1</v>
      </c>
      <c r="S6234">
        <f>--AND(Table1[[#This Row],[WithinTarget]]=1,Table1[[#This Row],[Patient Satisfaction Score]]&gt;=7)</f>
        <v>0</v>
      </c>
      <c r="T6234" t="str">
        <f>IF(LEFT(Table1[[#This Row],[Patient Gender]],1)="F","Female","Male")</f>
        <v>Female</v>
      </c>
    </row>
    <row r="6235" spans="1:20" x14ac:dyDescent="0.3">
      <c r="A6235" t="s">
        <v>6339</v>
      </c>
      <c r="B6235" s="1">
        <v>45519.010416666664</v>
      </c>
      <c r="C6235" t="s">
        <v>13</v>
      </c>
      <c r="D6235">
        <v>75</v>
      </c>
      <c r="E6235" t="s">
        <v>19</v>
      </c>
      <c r="F6235" t="s">
        <v>15</v>
      </c>
      <c r="G6235" t="b">
        <v>1</v>
      </c>
      <c r="I6235">
        <v>26</v>
      </c>
      <c r="J6235" t="b">
        <v>1</v>
      </c>
      <c r="K6235">
        <f>YEAR(Table1[[#This Row],[Patient Admission Date]])</f>
        <v>2024</v>
      </c>
      <c r="L6235" t="str">
        <f>TEXT(Table1[[#This Row],[Patient Admission Date]],"mmm")</f>
        <v>Aug</v>
      </c>
      <c r="M6235" t="str">
        <f>TEXT(Table1[[#This Row],[Patient Admission Date]],"ddd")</f>
        <v>Thu</v>
      </c>
      <c r="N6235" t="str">
        <f>TEXT(INT(HOUR(Table1[[#This Row],[Patient Admission Date]])/3)*3,"00")&amp;"-"&amp;TEXT(INT(HOUR(Table1[[#This Row],[Patient Admission Date]])/3)*3+3,"00")</f>
        <v>00-03</v>
      </c>
      <c r="O6235" t="str" cm="1">
        <f t="array" ref="O6235">_xlfn.IFS(Table1[[#This Row],[Patient Age]]&lt;=14,"0-14",Table1[[#This Row],[Patient Age]]&lt;=29,"15-29",Table1[[#This Row],[Patient Age]]&lt;=44,"30-44",Table1[[#This Row],[Patient Age]]&lt;=59,"45-59",Table1[[#This Row],[Patient Age]]&lt;=74,"60-74",TRUE,"75+")</f>
        <v>75+</v>
      </c>
      <c r="P6235" t="str" cm="1">
        <f t="array" ref="P6235">_xlfn.IFS(Table1[[#This Row],[Patient Waittime]]&lt;=15,"0-15",Table1[[#This Row],[Patient Waittime]]&lt;=30,"16-30",Table1[[#This Row],[Patient Waittime]]&lt;=45,"31-45",Table1[[#This Row],[Patient Waittime]]&lt;=60,"46-60",TRUE,"60+")</f>
        <v>16-30</v>
      </c>
      <c r="Q6235">
        <f>--(Table1[[#This Row],[Patient Waittime]]&lt;=30)</f>
        <v>1</v>
      </c>
      <c r="R6235">
        <f>--Table1[[#This Row],[Patient Admission Flag]]</f>
        <v>1</v>
      </c>
      <c r="S6235">
        <f>--AND(Table1[[#This Row],[WithinTarget]]=1,Table1[[#This Row],[Patient Satisfaction Score]]&gt;=7)</f>
        <v>0</v>
      </c>
      <c r="T6235" t="str">
        <f>IF(LEFT(Table1[[#This Row],[Patient Gender]],1)="F","Female","Male")</f>
        <v>Female</v>
      </c>
    </row>
    <row r="6236" spans="1:20" x14ac:dyDescent="0.3">
      <c r="A6236" t="s">
        <v>6340</v>
      </c>
      <c r="B6236" s="1">
        <v>45588.755555555559</v>
      </c>
      <c r="C6236" t="s">
        <v>13</v>
      </c>
      <c r="D6236">
        <v>73</v>
      </c>
      <c r="E6236" t="s">
        <v>19</v>
      </c>
      <c r="F6236" t="s">
        <v>15</v>
      </c>
      <c r="G6236" t="b">
        <v>1</v>
      </c>
      <c r="I6236">
        <v>51</v>
      </c>
      <c r="J6236" t="b">
        <v>1</v>
      </c>
      <c r="K6236">
        <f>YEAR(Table1[[#This Row],[Patient Admission Date]])</f>
        <v>2024</v>
      </c>
      <c r="L6236" t="str">
        <f>TEXT(Table1[[#This Row],[Patient Admission Date]],"mmm")</f>
        <v>Oct</v>
      </c>
      <c r="M6236" t="str">
        <f>TEXT(Table1[[#This Row],[Patient Admission Date]],"ddd")</f>
        <v>Wed</v>
      </c>
      <c r="N6236" t="str">
        <f>TEXT(INT(HOUR(Table1[[#This Row],[Patient Admission Date]])/3)*3,"00")&amp;"-"&amp;TEXT(INT(HOUR(Table1[[#This Row],[Patient Admission Date]])/3)*3+3,"00")</f>
        <v>18-21</v>
      </c>
      <c r="O6236" t="str" cm="1">
        <f t="array" ref="O6236">_xlfn.IFS(Table1[[#This Row],[Patient Age]]&lt;=14,"0-14",Table1[[#This Row],[Patient Age]]&lt;=29,"15-29",Table1[[#This Row],[Patient Age]]&lt;=44,"30-44",Table1[[#This Row],[Patient Age]]&lt;=59,"45-59",Table1[[#This Row],[Patient Age]]&lt;=74,"60-74",TRUE,"75+")</f>
        <v>60-74</v>
      </c>
      <c r="P6236" t="str" cm="1">
        <f t="array" ref="P6236">_xlfn.IFS(Table1[[#This Row],[Patient Waittime]]&lt;=15,"0-15",Table1[[#This Row],[Patient Waittime]]&lt;=30,"16-30",Table1[[#This Row],[Patient Waittime]]&lt;=45,"31-45",Table1[[#This Row],[Patient Waittime]]&lt;=60,"46-60",TRUE,"60+")</f>
        <v>46-60</v>
      </c>
      <c r="Q6236">
        <f>--(Table1[[#This Row],[Patient Waittime]]&lt;=30)</f>
        <v>0</v>
      </c>
      <c r="R6236">
        <f>--Table1[[#This Row],[Patient Admission Flag]]</f>
        <v>1</v>
      </c>
      <c r="S6236">
        <f>--AND(Table1[[#This Row],[WithinTarget]]=1,Table1[[#This Row],[Patient Satisfaction Score]]&gt;=7)</f>
        <v>0</v>
      </c>
      <c r="T6236" t="str">
        <f>IF(LEFT(Table1[[#This Row],[Patient Gender]],1)="F","Female","Male")</f>
        <v>Female</v>
      </c>
    </row>
    <row r="6237" spans="1:20" x14ac:dyDescent="0.3">
      <c r="A6237" t="s">
        <v>6341</v>
      </c>
      <c r="B6237" s="1">
        <v>45468.613888888889</v>
      </c>
      <c r="C6237" t="s">
        <v>13</v>
      </c>
      <c r="D6237">
        <v>63</v>
      </c>
      <c r="E6237" t="s">
        <v>19</v>
      </c>
      <c r="F6237" t="s">
        <v>15</v>
      </c>
      <c r="G6237" t="b">
        <v>1</v>
      </c>
      <c r="I6237">
        <v>10</v>
      </c>
      <c r="J6237" t="b">
        <v>1</v>
      </c>
      <c r="K6237">
        <f>YEAR(Table1[[#This Row],[Patient Admission Date]])</f>
        <v>2024</v>
      </c>
      <c r="L6237" t="str">
        <f>TEXT(Table1[[#This Row],[Patient Admission Date]],"mmm")</f>
        <v>Jun</v>
      </c>
      <c r="M6237" t="str">
        <f>TEXT(Table1[[#This Row],[Patient Admission Date]],"ddd")</f>
        <v>Tue</v>
      </c>
      <c r="N6237" t="str">
        <f>TEXT(INT(HOUR(Table1[[#This Row],[Patient Admission Date]])/3)*3,"00")&amp;"-"&amp;TEXT(INT(HOUR(Table1[[#This Row],[Patient Admission Date]])/3)*3+3,"00")</f>
        <v>12-15</v>
      </c>
      <c r="O6237" t="str" cm="1">
        <f t="array" ref="O6237">_xlfn.IFS(Table1[[#This Row],[Patient Age]]&lt;=14,"0-14",Table1[[#This Row],[Patient Age]]&lt;=29,"15-29",Table1[[#This Row],[Patient Age]]&lt;=44,"30-44",Table1[[#This Row],[Patient Age]]&lt;=59,"45-59",Table1[[#This Row],[Patient Age]]&lt;=74,"60-74",TRUE,"75+")</f>
        <v>60-74</v>
      </c>
      <c r="P6237" t="str" cm="1">
        <f t="array" ref="P6237">_xlfn.IFS(Table1[[#This Row],[Patient Waittime]]&lt;=15,"0-15",Table1[[#This Row],[Patient Waittime]]&lt;=30,"16-30",Table1[[#This Row],[Patient Waittime]]&lt;=45,"31-45",Table1[[#This Row],[Patient Waittime]]&lt;=60,"46-60",TRUE,"60+")</f>
        <v>0-15</v>
      </c>
      <c r="Q6237">
        <f>--(Table1[[#This Row],[Patient Waittime]]&lt;=30)</f>
        <v>1</v>
      </c>
      <c r="R6237">
        <f>--Table1[[#This Row],[Patient Admission Flag]]</f>
        <v>1</v>
      </c>
      <c r="S6237">
        <f>--AND(Table1[[#This Row],[WithinTarget]]=1,Table1[[#This Row],[Patient Satisfaction Score]]&gt;=7)</f>
        <v>0</v>
      </c>
      <c r="T6237" t="str">
        <f>IF(LEFT(Table1[[#This Row],[Patient Gender]],1)="F","Female","Male")</f>
        <v>Female</v>
      </c>
    </row>
    <row r="6238" spans="1:20" x14ac:dyDescent="0.3">
      <c r="A6238" t="s">
        <v>6342</v>
      </c>
      <c r="B6238" s="1">
        <v>45320.246527777781</v>
      </c>
      <c r="C6238" t="s">
        <v>13</v>
      </c>
      <c r="D6238">
        <v>61</v>
      </c>
      <c r="E6238" t="s">
        <v>19</v>
      </c>
      <c r="F6238" t="s">
        <v>15</v>
      </c>
      <c r="G6238" t="b">
        <v>1</v>
      </c>
      <c r="I6238">
        <v>33</v>
      </c>
      <c r="J6238" t="b">
        <v>1</v>
      </c>
      <c r="K6238">
        <f>YEAR(Table1[[#This Row],[Patient Admission Date]])</f>
        <v>2024</v>
      </c>
      <c r="L6238" t="str">
        <f>TEXT(Table1[[#This Row],[Patient Admission Date]],"mmm")</f>
        <v>Jan</v>
      </c>
      <c r="M6238" t="str">
        <f>TEXT(Table1[[#This Row],[Patient Admission Date]],"ddd")</f>
        <v>Mon</v>
      </c>
      <c r="N6238" t="str">
        <f>TEXT(INT(HOUR(Table1[[#This Row],[Patient Admission Date]])/3)*3,"00")&amp;"-"&amp;TEXT(INT(HOUR(Table1[[#This Row],[Patient Admission Date]])/3)*3+3,"00")</f>
        <v>03-06</v>
      </c>
      <c r="O6238" t="str" cm="1">
        <f t="array" ref="O6238">_xlfn.IFS(Table1[[#This Row],[Patient Age]]&lt;=14,"0-14",Table1[[#This Row],[Patient Age]]&lt;=29,"15-29",Table1[[#This Row],[Patient Age]]&lt;=44,"30-44",Table1[[#This Row],[Patient Age]]&lt;=59,"45-59",Table1[[#This Row],[Patient Age]]&lt;=74,"60-74",TRUE,"75+")</f>
        <v>60-74</v>
      </c>
      <c r="P6238" t="str" cm="1">
        <f t="array" ref="P6238">_xlfn.IFS(Table1[[#This Row],[Patient Waittime]]&lt;=15,"0-15",Table1[[#This Row],[Patient Waittime]]&lt;=30,"16-30",Table1[[#This Row],[Patient Waittime]]&lt;=45,"31-45",Table1[[#This Row],[Patient Waittime]]&lt;=60,"46-60",TRUE,"60+")</f>
        <v>31-45</v>
      </c>
      <c r="Q6238">
        <f>--(Table1[[#This Row],[Patient Waittime]]&lt;=30)</f>
        <v>0</v>
      </c>
      <c r="R6238">
        <f>--Table1[[#This Row],[Patient Admission Flag]]</f>
        <v>1</v>
      </c>
      <c r="S6238">
        <f>--AND(Table1[[#This Row],[WithinTarget]]=1,Table1[[#This Row],[Patient Satisfaction Score]]&gt;=7)</f>
        <v>0</v>
      </c>
      <c r="T6238" t="str">
        <f>IF(LEFT(Table1[[#This Row],[Patient Gender]],1)="F","Female","Male")</f>
        <v>Female</v>
      </c>
    </row>
    <row r="6239" spans="1:20" x14ac:dyDescent="0.3">
      <c r="A6239" t="s">
        <v>6343</v>
      </c>
      <c r="B6239" s="1">
        <v>45194.129166666666</v>
      </c>
      <c r="C6239" t="s">
        <v>13</v>
      </c>
      <c r="D6239">
        <v>8</v>
      </c>
      <c r="E6239" t="s">
        <v>19</v>
      </c>
      <c r="F6239" t="s">
        <v>15</v>
      </c>
      <c r="G6239" t="b">
        <v>1</v>
      </c>
      <c r="I6239">
        <v>31</v>
      </c>
      <c r="J6239" t="b">
        <v>1</v>
      </c>
      <c r="K6239">
        <f>YEAR(Table1[[#This Row],[Patient Admission Date]])</f>
        <v>2023</v>
      </c>
      <c r="L6239" t="str">
        <f>TEXT(Table1[[#This Row],[Patient Admission Date]],"mmm")</f>
        <v>Sep</v>
      </c>
      <c r="M6239" t="str">
        <f>TEXT(Table1[[#This Row],[Patient Admission Date]],"ddd")</f>
        <v>Mon</v>
      </c>
      <c r="N6239" t="str">
        <f>TEXT(INT(HOUR(Table1[[#This Row],[Patient Admission Date]])/3)*3,"00")&amp;"-"&amp;TEXT(INT(HOUR(Table1[[#This Row],[Patient Admission Date]])/3)*3+3,"00")</f>
        <v>03-06</v>
      </c>
      <c r="O6239" t="str" cm="1">
        <f t="array" ref="O6239">_xlfn.IFS(Table1[[#This Row],[Patient Age]]&lt;=14,"0-14",Table1[[#This Row],[Patient Age]]&lt;=29,"15-29",Table1[[#This Row],[Patient Age]]&lt;=44,"30-44",Table1[[#This Row],[Patient Age]]&lt;=59,"45-59",Table1[[#This Row],[Patient Age]]&lt;=74,"60-74",TRUE,"75+")</f>
        <v>0-14</v>
      </c>
      <c r="P6239" t="str" cm="1">
        <f t="array" ref="P6239">_xlfn.IFS(Table1[[#This Row],[Patient Waittime]]&lt;=15,"0-15",Table1[[#This Row],[Patient Waittime]]&lt;=30,"16-30",Table1[[#This Row],[Patient Waittime]]&lt;=45,"31-45",Table1[[#This Row],[Patient Waittime]]&lt;=60,"46-60",TRUE,"60+")</f>
        <v>31-45</v>
      </c>
      <c r="Q6239">
        <f>--(Table1[[#This Row],[Patient Waittime]]&lt;=30)</f>
        <v>0</v>
      </c>
      <c r="R6239">
        <f>--Table1[[#This Row],[Patient Admission Flag]]</f>
        <v>1</v>
      </c>
      <c r="S6239">
        <f>--AND(Table1[[#This Row],[WithinTarget]]=1,Table1[[#This Row],[Patient Satisfaction Score]]&gt;=7)</f>
        <v>0</v>
      </c>
      <c r="T6239" t="str">
        <f>IF(LEFT(Table1[[#This Row],[Patient Gender]],1)="F","Female","Male")</f>
        <v>Female</v>
      </c>
    </row>
    <row r="6240" spans="1:20" x14ac:dyDescent="0.3">
      <c r="A6240" t="s">
        <v>6344</v>
      </c>
      <c r="B6240" s="1">
        <v>45381.591666666667</v>
      </c>
      <c r="C6240" t="s">
        <v>13</v>
      </c>
      <c r="D6240">
        <v>14</v>
      </c>
      <c r="E6240" t="s">
        <v>19</v>
      </c>
      <c r="F6240" t="s">
        <v>15</v>
      </c>
      <c r="G6240" t="b">
        <v>1</v>
      </c>
      <c r="I6240">
        <v>57</v>
      </c>
      <c r="J6240" t="b">
        <v>1</v>
      </c>
      <c r="K6240">
        <f>YEAR(Table1[[#This Row],[Patient Admission Date]])</f>
        <v>2024</v>
      </c>
      <c r="L6240" t="str">
        <f>TEXT(Table1[[#This Row],[Patient Admission Date]],"mmm")</f>
        <v>Mar</v>
      </c>
      <c r="M6240" t="str">
        <f>TEXT(Table1[[#This Row],[Patient Admission Date]],"ddd")</f>
        <v>Sat</v>
      </c>
      <c r="N6240" t="str">
        <f>TEXT(INT(HOUR(Table1[[#This Row],[Patient Admission Date]])/3)*3,"00")&amp;"-"&amp;TEXT(INT(HOUR(Table1[[#This Row],[Patient Admission Date]])/3)*3+3,"00")</f>
        <v>12-15</v>
      </c>
      <c r="O6240" t="str" cm="1">
        <f t="array" ref="O6240">_xlfn.IFS(Table1[[#This Row],[Patient Age]]&lt;=14,"0-14",Table1[[#This Row],[Patient Age]]&lt;=29,"15-29",Table1[[#This Row],[Patient Age]]&lt;=44,"30-44",Table1[[#This Row],[Patient Age]]&lt;=59,"45-59",Table1[[#This Row],[Patient Age]]&lt;=74,"60-74",TRUE,"75+")</f>
        <v>0-14</v>
      </c>
      <c r="P6240" t="str" cm="1">
        <f t="array" ref="P6240">_xlfn.IFS(Table1[[#This Row],[Patient Waittime]]&lt;=15,"0-15",Table1[[#This Row],[Patient Waittime]]&lt;=30,"16-30",Table1[[#This Row],[Patient Waittime]]&lt;=45,"31-45",Table1[[#This Row],[Patient Waittime]]&lt;=60,"46-60",TRUE,"60+")</f>
        <v>46-60</v>
      </c>
      <c r="Q6240">
        <f>--(Table1[[#This Row],[Patient Waittime]]&lt;=30)</f>
        <v>0</v>
      </c>
      <c r="R6240">
        <f>--Table1[[#This Row],[Patient Admission Flag]]</f>
        <v>1</v>
      </c>
      <c r="S6240">
        <f>--AND(Table1[[#This Row],[WithinTarget]]=1,Table1[[#This Row],[Patient Satisfaction Score]]&gt;=7)</f>
        <v>0</v>
      </c>
      <c r="T6240" t="str">
        <f>IF(LEFT(Table1[[#This Row],[Patient Gender]],1)="F","Female","Male")</f>
        <v>Female</v>
      </c>
    </row>
    <row r="6241" spans="1:20" x14ac:dyDescent="0.3">
      <c r="A6241" t="s">
        <v>6345</v>
      </c>
      <c r="B6241" s="1">
        <v>45491.150694444441</v>
      </c>
      <c r="C6241" t="s">
        <v>13</v>
      </c>
      <c r="D6241">
        <v>5</v>
      </c>
      <c r="E6241" t="s">
        <v>19</v>
      </c>
      <c r="F6241" t="s">
        <v>15</v>
      </c>
      <c r="G6241" t="b">
        <v>1</v>
      </c>
      <c r="I6241">
        <v>45</v>
      </c>
      <c r="J6241" t="b">
        <v>1</v>
      </c>
      <c r="K6241">
        <f>YEAR(Table1[[#This Row],[Patient Admission Date]])</f>
        <v>2024</v>
      </c>
      <c r="L6241" t="str">
        <f>TEXT(Table1[[#This Row],[Patient Admission Date]],"mmm")</f>
        <v>Jul</v>
      </c>
      <c r="M6241" t="str">
        <f>TEXT(Table1[[#This Row],[Patient Admission Date]],"ddd")</f>
        <v>Thu</v>
      </c>
      <c r="N6241" t="str">
        <f>TEXT(INT(HOUR(Table1[[#This Row],[Patient Admission Date]])/3)*3,"00")&amp;"-"&amp;TEXT(INT(HOUR(Table1[[#This Row],[Patient Admission Date]])/3)*3+3,"00")</f>
        <v>03-06</v>
      </c>
      <c r="O6241" t="str" cm="1">
        <f t="array" ref="O6241">_xlfn.IFS(Table1[[#This Row],[Patient Age]]&lt;=14,"0-14",Table1[[#This Row],[Patient Age]]&lt;=29,"15-29",Table1[[#This Row],[Patient Age]]&lt;=44,"30-44",Table1[[#This Row],[Patient Age]]&lt;=59,"45-59",Table1[[#This Row],[Patient Age]]&lt;=74,"60-74",TRUE,"75+")</f>
        <v>0-14</v>
      </c>
      <c r="P6241" t="str" cm="1">
        <f t="array" ref="P6241">_xlfn.IFS(Table1[[#This Row],[Patient Waittime]]&lt;=15,"0-15",Table1[[#This Row],[Patient Waittime]]&lt;=30,"16-30",Table1[[#This Row],[Patient Waittime]]&lt;=45,"31-45",Table1[[#This Row],[Patient Waittime]]&lt;=60,"46-60",TRUE,"60+")</f>
        <v>31-45</v>
      </c>
      <c r="Q6241">
        <f>--(Table1[[#This Row],[Patient Waittime]]&lt;=30)</f>
        <v>0</v>
      </c>
      <c r="R6241">
        <f>--Table1[[#This Row],[Patient Admission Flag]]</f>
        <v>1</v>
      </c>
      <c r="S6241">
        <f>--AND(Table1[[#This Row],[WithinTarget]]=1,Table1[[#This Row],[Patient Satisfaction Score]]&gt;=7)</f>
        <v>0</v>
      </c>
      <c r="T6241" t="str">
        <f>IF(LEFT(Table1[[#This Row],[Patient Gender]],1)="F","Female","Male")</f>
        <v>Female</v>
      </c>
    </row>
    <row r="6242" spans="1:20" x14ac:dyDescent="0.3">
      <c r="A6242" t="s">
        <v>6346</v>
      </c>
      <c r="B6242" s="1">
        <v>45169.027777777781</v>
      </c>
      <c r="C6242" t="s">
        <v>13</v>
      </c>
      <c r="D6242">
        <v>71</v>
      </c>
      <c r="E6242" t="s">
        <v>19</v>
      </c>
      <c r="F6242" t="s">
        <v>15</v>
      </c>
      <c r="G6242" t="b">
        <v>1</v>
      </c>
      <c r="I6242">
        <v>52</v>
      </c>
      <c r="J6242" t="b">
        <v>1</v>
      </c>
      <c r="K6242">
        <f>YEAR(Table1[[#This Row],[Patient Admission Date]])</f>
        <v>2023</v>
      </c>
      <c r="L6242" t="str">
        <f>TEXT(Table1[[#This Row],[Patient Admission Date]],"mmm")</f>
        <v>Aug</v>
      </c>
      <c r="M6242" t="str">
        <f>TEXT(Table1[[#This Row],[Patient Admission Date]],"ddd")</f>
        <v>Thu</v>
      </c>
      <c r="N6242" t="str">
        <f>TEXT(INT(HOUR(Table1[[#This Row],[Patient Admission Date]])/3)*3,"00")&amp;"-"&amp;TEXT(INT(HOUR(Table1[[#This Row],[Patient Admission Date]])/3)*3+3,"00")</f>
        <v>00-03</v>
      </c>
      <c r="O6242" t="str" cm="1">
        <f t="array" ref="O6242">_xlfn.IFS(Table1[[#This Row],[Patient Age]]&lt;=14,"0-14",Table1[[#This Row],[Patient Age]]&lt;=29,"15-29",Table1[[#This Row],[Patient Age]]&lt;=44,"30-44",Table1[[#This Row],[Patient Age]]&lt;=59,"45-59",Table1[[#This Row],[Patient Age]]&lt;=74,"60-74",TRUE,"75+")</f>
        <v>60-74</v>
      </c>
      <c r="P6242" t="str" cm="1">
        <f t="array" ref="P6242">_xlfn.IFS(Table1[[#This Row],[Patient Waittime]]&lt;=15,"0-15",Table1[[#This Row],[Patient Waittime]]&lt;=30,"16-30",Table1[[#This Row],[Patient Waittime]]&lt;=45,"31-45",Table1[[#This Row],[Patient Waittime]]&lt;=60,"46-60",TRUE,"60+")</f>
        <v>46-60</v>
      </c>
      <c r="Q6242">
        <f>--(Table1[[#This Row],[Patient Waittime]]&lt;=30)</f>
        <v>0</v>
      </c>
      <c r="R6242">
        <f>--Table1[[#This Row],[Patient Admission Flag]]</f>
        <v>1</v>
      </c>
      <c r="S6242">
        <f>--AND(Table1[[#This Row],[WithinTarget]]=1,Table1[[#This Row],[Patient Satisfaction Score]]&gt;=7)</f>
        <v>0</v>
      </c>
      <c r="T6242" t="str">
        <f>IF(LEFT(Table1[[#This Row],[Patient Gender]],1)="F","Female","Male")</f>
        <v>Female</v>
      </c>
    </row>
    <row r="6243" spans="1:20" x14ac:dyDescent="0.3">
      <c r="A6243" t="s">
        <v>6347</v>
      </c>
      <c r="B6243" s="1">
        <v>45523.717361111114</v>
      </c>
      <c r="C6243" t="s">
        <v>13</v>
      </c>
      <c r="D6243">
        <v>13</v>
      </c>
      <c r="E6243" t="s">
        <v>19</v>
      </c>
      <c r="F6243" t="s">
        <v>15</v>
      </c>
      <c r="G6243" t="b">
        <v>1</v>
      </c>
      <c r="I6243">
        <v>14</v>
      </c>
      <c r="J6243" t="b">
        <v>1</v>
      </c>
      <c r="K6243">
        <f>YEAR(Table1[[#This Row],[Patient Admission Date]])</f>
        <v>2024</v>
      </c>
      <c r="L6243" t="str">
        <f>TEXT(Table1[[#This Row],[Patient Admission Date]],"mmm")</f>
        <v>Aug</v>
      </c>
      <c r="M6243" t="str">
        <f>TEXT(Table1[[#This Row],[Patient Admission Date]],"ddd")</f>
        <v>Mon</v>
      </c>
      <c r="N6243" t="str">
        <f>TEXT(INT(HOUR(Table1[[#This Row],[Patient Admission Date]])/3)*3,"00")&amp;"-"&amp;TEXT(INT(HOUR(Table1[[#This Row],[Patient Admission Date]])/3)*3+3,"00")</f>
        <v>15-18</v>
      </c>
      <c r="O6243" t="str" cm="1">
        <f t="array" ref="O6243">_xlfn.IFS(Table1[[#This Row],[Patient Age]]&lt;=14,"0-14",Table1[[#This Row],[Patient Age]]&lt;=29,"15-29",Table1[[#This Row],[Patient Age]]&lt;=44,"30-44",Table1[[#This Row],[Patient Age]]&lt;=59,"45-59",Table1[[#This Row],[Patient Age]]&lt;=74,"60-74",TRUE,"75+")</f>
        <v>0-14</v>
      </c>
      <c r="P6243" t="str" cm="1">
        <f t="array" ref="P6243">_xlfn.IFS(Table1[[#This Row],[Patient Waittime]]&lt;=15,"0-15",Table1[[#This Row],[Patient Waittime]]&lt;=30,"16-30",Table1[[#This Row],[Patient Waittime]]&lt;=45,"31-45",Table1[[#This Row],[Patient Waittime]]&lt;=60,"46-60",TRUE,"60+")</f>
        <v>0-15</v>
      </c>
      <c r="Q6243">
        <f>--(Table1[[#This Row],[Patient Waittime]]&lt;=30)</f>
        <v>1</v>
      </c>
      <c r="R6243">
        <f>--Table1[[#This Row],[Patient Admission Flag]]</f>
        <v>1</v>
      </c>
      <c r="S6243">
        <f>--AND(Table1[[#This Row],[WithinTarget]]=1,Table1[[#This Row],[Patient Satisfaction Score]]&gt;=7)</f>
        <v>0</v>
      </c>
      <c r="T6243" t="str">
        <f>IF(LEFT(Table1[[#This Row],[Patient Gender]],1)="F","Female","Male")</f>
        <v>Female</v>
      </c>
    </row>
    <row r="6244" spans="1:20" x14ac:dyDescent="0.3">
      <c r="A6244" t="s">
        <v>6348</v>
      </c>
      <c r="B6244" s="1">
        <v>45287.018055555556</v>
      </c>
      <c r="C6244" t="s">
        <v>13</v>
      </c>
      <c r="D6244">
        <v>77</v>
      </c>
      <c r="E6244" t="s">
        <v>19</v>
      </c>
      <c r="F6244" t="s">
        <v>15</v>
      </c>
      <c r="G6244" t="b">
        <v>1</v>
      </c>
      <c r="I6244">
        <v>21</v>
      </c>
      <c r="J6244" t="b">
        <v>1</v>
      </c>
      <c r="K6244">
        <f>YEAR(Table1[[#This Row],[Patient Admission Date]])</f>
        <v>2023</v>
      </c>
      <c r="L6244" t="str">
        <f>TEXT(Table1[[#This Row],[Patient Admission Date]],"mmm")</f>
        <v>Dec</v>
      </c>
      <c r="M6244" t="str">
        <f>TEXT(Table1[[#This Row],[Patient Admission Date]],"ddd")</f>
        <v>Wed</v>
      </c>
      <c r="N6244" t="str">
        <f>TEXT(INT(HOUR(Table1[[#This Row],[Patient Admission Date]])/3)*3,"00")&amp;"-"&amp;TEXT(INT(HOUR(Table1[[#This Row],[Patient Admission Date]])/3)*3+3,"00")</f>
        <v>00-03</v>
      </c>
      <c r="O6244" t="str" cm="1">
        <f t="array" ref="O6244">_xlfn.IFS(Table1[[#This Row],[Patient Age]]&lt;=14,"0-14",Table1[[#This Row],[Patient Age]]&lt;=29,"15-29",Table1[[#This Row],[Patient Age]]&lt;=44,"30-44",Table1[[#This Row],[Patient Age]]&lt;=59,"45-59",Table1[[#This Row],[Patient Age]]&lt;=74,"60-74",TRUE,"75+")</f>
        <v>75+</v>
      </c>
      <c r="P6244" t="str" cm="1">
        <f t="array" ref="P6244">_xlfn.IFS(Table1[[#This Row],[Patient Waittime]]&lt;=15,"0-15",Table1[[#This Row],[Patient Waittime]]&lt;=30,"16-30",Table1[[#This Row],[Patient Waittime]]&lt;=45,"31-45",Table1[[#This Row],[Patient Waittime]]&lt;=60,"46-60",TRUE,"60+")</f>
        <v>16-30</v>
      </c>
      <c r="Q6244">
        <f>--(Table1[[#This Row],[Patient Waittime]]&lt;=30)</f>
        <v>1</v>
      </c>
      <c r="R6244">
        <f>--Table1[[#This Row],[Patient Admission Flag]]</f>
        <v>1</v>
      </c>
      <c r="S6244">
        <f>--AND(Table1[[#This Row],[WithinTarget]]=1,Table1[[#This Row],[Patient Satisfaction Score]]&gt;=7)</f>
        <v>0</v>
      </c>
      <c r="T6244" t="str">
        <f>IF(LEFT(Table1[[#This Row],[Patient Gender]],1)="F","Female","Male")</f>
        <v>Female</v>
      </c>
    </row>
    <row r="6245" spans="1:20" x14ac:dyDescent="0.3">
      <c r="A6245" t="s">
        <v>6349</v>
      </c>
      <c r="B6245" s="1">
        <v>45019.914583333331</v>
      </c>
      <c r="C6245" t="s">
        <v>13</v>
      </c>
      <c r="D6245">
        <v>61</v>
      </c>
      <c r="E6245" t="s">
        <v>19</v>
      </c>
      <c r="F6245" t="s">
        <v>15</v>
      </c>
      <c r="G6245" t="b">
        <v>1</v>
      </c>
      <c r="I6245">
        <v>42</v>
      </c>
      <c r="J6245" t="b">
        <v>1</v>
      </c>
      <c r="K6245">
        <f>YEAR(Table1[[#This Row],[Patient Admission Date]])</f>
        <v>2023</v>
      </c>
      <c r="L6245" t="str">
        <f>TEXT(Table1[[#This Row],[Patient Admission Date]],"mmm")</f>
        <v>Apr</v>
      </c>
      <c r="M6245" t="str">
        <f>TEXT(Table1[[#This Row],[Patient Admission Date]],"ddd")</f>
        <v>Mon</v>
      </c>
      <c r="N6245" t="str">
        <f>TEXT(INT(HOUR(Table1[[#This Row],[Patient Admission Date]])/3)*3,"00")&amp;"-"&amp;TEXT(INT(HOUR(Table1[[#This Row],[Patient Admission Date]])/3)*3+3,"00")</f>
        <v>21-24</v>
      </c>
      <c r="O6245" t="str" cm="1">
        <f t="array" ref="O6245">_xlfn.IFS(Table1[[#This Row],[Patient Age]]&lt;=14,"0-14",Table1[[#This Row],[Patient Age]]&lt;=29,"15-29",Table1[[#This Row],[Patient Age]]&lt;=44,"30-44",Table1[[#This Row],[Patient Age]]&lt;=59,"45-59",Table1[[#This Row],[Patient Age]]&lt;=74,"60-74",TRUE,"75+")</f>
        <v>60-74</v>
      </c>
      <c r="P6245" t="str" cm="1">
        <f t="array" ref="P6245">_xlfn.IFS(Table1[[#This Row],[Patient Waittime]]&lt;=15,"0-15",Table1[[#This Row],[Patient Waittime]]&lt;=30,"16-30",Table1[[#This Row],[Patient Waittime]]&lt;=45,"31-45",Table1[[#This Row],[Patient Waittime]]&lt;=60,"46-60",TRUE,"60+")</f>
        <v>31-45</v>
      </c>
      <c r="Q6245">
        <f>--(Table1[[#This Row],[Patient Waittime]]&lt;=30)</f>
        <v>0</v>
      </c>
      <c r="R6245">
        <f>--Table1[[#This Row],[Patient Admission Flag]]</f>
        <v>1</v>
      </c>
      <c r="S6245">
        <f>--AND(Table1[[#This Row],[WithinTarget]]=1,Table1[[#This Row],[Patient Satisfaction Score]]&gt;=7)</f>
        <v>0</v>
      </c>
      <c r="T6245" t="str">
        <f>IF(LEFT(Table1[[#This Row],[Patient Gender]],1)="F","Female","Male")</f>
        <v>Female</v>
      </c>
    </row>
    <row r="6246" spans="1:20" x14ac:dyDescent="0.3">
      <c r="A6246" t="s">
        <v>6350</v>
      </c>
      <c r="B6246" s="1">
        <v>45122.912499999999</v>
      </c>
      <c r="C6246" t="s">
        <v>13</v>
      </c>
      <c r="D6246">
        <v>23</v>
      </c>
      <c r="E6246" t="s">
        <v>19</v>
      </c>
      <c r="F6246" t="s">
        <v>15</v>
      </c>
      <c r="G6246" t="b">
        <v>1</v>
      </c>
      <c r="I6246">
        <v>56</v>
      </c>
      <c r="J6246" t="b">
        <v>1</v>
      </c>
      <c r="K6246">
        <f>YEAR(Table1[[#This Row],[Patient Admission Date]])</f>
        <v>2023</v>
      </c>
      <c r="L6246" t="str">
        <f>TEXT(Table1[[#This Row],[Patient Admission Date]],"mmm")</f>
        <v>Jul</v>
      </c>
      <c r="M6246" t="str">
        <f>TEXT(Table1[[#This Row],[Patient Admission Date]],"ddd")</f>
        <v>Sat</v>
      </c>
      <c r="N6246" t="str">
        <f>TEXT(INT(HOUR(Table1[[#This Row],[Patient Admission Date]])/3)*3,"00")&amp;"-"&amp;TEXT(INT(HOUR(Table1[[#This Row],[Patient Admission Date]])/3)*3+3,"00")</f>
        <v>21-24</v>
      </c>
      <c r="O6246" t="str" cm="1">
        <f t="array" ref="O6246">_xlfn.IFS(Table1[[#This Row],[Patient Age]]&lt;=14,"0-14",Table1[[#This Row],[Patient Age]]&lt;=29,"15-29",Table1[[#This Row],[Patient Age]]&lt;=44,"30-44",Table1[[#This Row],[Patient Age]]&lt;=59,"45-59",Table1[[#This Row],[Patient Age]]&lt;=74,"60-74",TRUE,"75+")</f>
        <v>15-29</v>
      </c>
      <c r="P6246" t="str" cm="1">
        <f t="array" ref="P6246">_xlfn.IFS(Table1[[#This Row],[Patient Waittime]]&lt;=15,"0-15",Table1[[#This Row],[Patient Waittime]]&lt;=30,"16-30",Table1[[#This Row],[Patient Waittime]]&lt;=45,"31-45",Table1[[#This Row],[Patient Waittime]]&lt;=60,"46-60",TRUE,"60+")</f>
        <v>46-60</v>
      </c>
      <c r="Q6246">
        <f>--(Table1[[#This Row],[Patient Waittime]]&lt;=30)</f>
        <v>0</v>
      </c>
      <c r="R6246">
        <f>--Table1[[#This Row],[Patient Admission Flag]]</f>
        <v>1</v>
      </c>
      <c r="S6246">
        <f>--AND(Table1[[#This Row],[WithinTarget]]=1,Table1[[#This Row],[Patient Satisfaction Score]]&gt;=7)</f>
        <v>0</v>
      </c>
      <c r="T6246" t="str">
        <f>IF(LEFT(Table1[[#This Row],[Patient Gender]],1)="F","Female","Male")</f>
        <v>Female</v>
      </c>
    </row>
    <row r="6247" spans="1:20" x14ac:dyDescent="0.3">
      <c r="A6247" t="s">
        <v>6351</v>
      </c>
      <c r="B6247" s="1">
        <v>45133.461111111108</v>
      </c>
      <c r="C6247" t="s">
        <v>13</v>
      </c>
      <c r="D6247">
        <v>44</v>
      </c>
      <c r="E6247" t="s">
        <v>19</v>
      </c>
      <c r="F6247" t="s">
        <v>15</v>
      </c>
      <c r="G6247" t="b">
        <v>1</v>
      </c>
      <c r="I6247">
        <v>17</v>
      </c>
      <c r="J6247" t="b">
        <v>1</v>
      </c>
      <c r="K6247">
        <f>YEAR(Table1[[#This Row],[Patient Admission Date]])</f>
        <v>2023</v>
      </c>
      <c r="L6247" t="str">
        <f>TEXT(Table1[[#This Row],[Patient Admission Date]],"mmm")</f>
        <v>Jul</v>
      </c>
      <c r="M6247" t="str">
        <f>TEXT(Table1[[#This Row],[Patient Admission Date]],"ddd")</f>
        <v>Wed</v>
      </c>
      <c r="N6247" t="str">
        <f>TEXT(INT(HOUR(Table1[[#This Row],[Patient Admission Date]])/3)*3,"00")&amp;"-"&amp;TEXT(INT(HOUR(Table1[[#This Row],[Patient Admission Date]])/3)*3+3,"00")</f>
        <v>09-12</v>
      </c>
      <c r="O6247" t="str" cm="1">
        <f t="array" ref="O6247">_xlfn.IFS(Table1[[#This Row],[Patient Age]]&lt;=14,"0-14",Table1[[#This Row],[Patient Age]]&lt;=29,"15-29",Table1[[#This Row],[Patient Age]]&lt;=44,"30-44",Table1[[#This Row],[Patient Age]]&lt;=59,"45-59",Table1[[#This Row],[Patient Age]]&lt;=74,"60-74",TRUE,"75+")</f>
        <v>30-44</v>
      </c>
      <c r="P6247" t="str" cm="1">
        <f t="array" ref="P6247">_xlfn.IFS(Table1[[#This Row],[Patient Waittime]]&lt;=15,"0-15",Table1[[#This Row],[Patient Waittime]]&lt;=30,"16-30",Table1[[#This Row],[Patient Waittime]]&lt;=45,"31-45",Table1[[#This Row],[Patient Waittime]]&lt;=60,"46-60",TRUE,"60+")</f>
        <v>16-30</v>
      </c>
      <c r="Q6247">
        <f>--(Table1[[#This Row],[Patient Waittime]]&lt;=30)</f>
        <v>1</v>
      </c>
      <c r="R6247">
        <f>--Table1[[#This Row],[Patient Admission Flag]]</f>
        <v>1</v>
      </c>
      <c r="S6247">
        <f>--AND(Table1[[#This Row],[WithinTarget]]=1,Table1[[#This Row],[Patient Satisfaction Score]]&gt;=7)</f>
        <v>0</v>
      </c>
      <c r="T6247" t="str">
        <f>IF(LEFT(Table1[[#This Row],[Patient Gender]],1)="F","Female","Male")</f>
        <v>Female</v>
      </c>
    </row>
    <row r="6248" spans="1:20" x14ac:dyDescent="0.3">
      <c r="A6248" t="s">
        <v>6352</v>
      </c>
      <c r="B6248" s="1">
        <v>45221.440972222219</v>
      </c>
      <c r="C6248" t="s">
        <v>13</v>
      </c>
      <c r="D6248">
        <v>67</v>
      </c>
      <c r="E6248" t="s">
        <v>19</v>
      </c>
      <c r="F6248" t="s">
        <v>15</v>
      </c>
      <c r="G6248" t="b">
        <v>1</v>
      </c>
      <c r="I6248">
        <v>28</v>
      </c>
      <c r="J6248" t="b">
        <v>1</v>
      </c>
      <c r="K6248">
        <f>YEAR(Table1[[#This Row],[Patient Admission Date]])</f>
        <v>2023</v>
      </c>
      <c r="L6248" t="str">
        <f>TEXT(Table1[[#This Row],[Patient Admission Date]],"mmm")</f>
        <v>Oct</v>
      </c>
      <c r="M6248" t="str">
        <f>TEXT(Table1[[#This Row],[Patient Admission Date]],"ddd")</f>
        <v>Sun</v>
      </c>
      <c r="N6248" t="str">
        <f>TEXT(INT(HOUR(Table1[[#This Row],[Patient Admission Date]])/3)*3,"00")&amp;"-"&amp;TEXT(INT(HOUR(Table1[[#This Row],[Patient Admission Date]])/3)*3+3,"00")</f>
        <v>09-12</v>
      </c>
      <c r="O6248" t="str" cm="1">
        <f t="array" ref="O6248">_xlfn.IFS(Table1[[#This Row],[Patient Age]]&lt;=14,"0-14",Table1[[#This Row],[Patient Age]]&lt;=29,"15-29",Table1[[#This Row],[Patient Age]]&lt;=44,"30-44",Table1[[#This Row],[Patient Age]]&lt;=59,"45-59",Table1[[#This Row],[Patient Age]]&lt;=74,"60-74",TRUE,"75+")</f>
        <v>60-74</v>
      </c>
      <c r="P6248" t="str" cm="1">
        <f t="array" ref="P6248">_xlfn.IFS(Table1[[#This Row],[Patient Waittime]]&lt;=15,"0-15",Table1[[#This Row],[Patient Waittime]]&lt;=30,"16-30",Table1[[#This Row],[Patient Waittime]]&lt;=45,"31-45",Table1[[#This Row],[Patient Waittime]]&lt;=60,"46-60",TRUE,"60+")</f>
        <v>16-30</v>
      </c>
      <c r="Q6248">
        <f>--(Table1[[#This Row],[Patient Waittime]]&lt;=30)</f>
        <v>1</v>
      </c>
      <c r="R6248">
        <f>--Table1[[#This Row],[Patient Admission Flag]]</f>
        <v>1</v>
      </c>
      <c r="S6248">
        <f>--AND(Table1[[#This Row],[WithinTarget]]=1,Table1[[#This Row],[Patient Satisfaction Score]]&gt;=7)</f>
        <v>0</v>
      </c>
      <c r="T6248" t="str">
        <f>IF(LEFT(Table1[[#This Row],[Patient Gender]],1)="F","Female","Male")</f>
        <v>Female</v>
      </c>
    </row>
    <row r="6249" spans="1:20" x14ac:dyDescent="0.3">
      <c r="A6249" t="s">
        <v>6353</v>
      </c>
      <c r="B6249" s="1">
        <v>45393.650694444441</v>
      </c>
      <c r="C6249" t="s">
        <v>13</v>
      </c>
      <c r="D6249">
        <v>49</v>
      </c>
      <c r="E6249" t="s">
        <v>19</v>
      </c>
      <c r="F6249" t="s">
        <v>15</v>
      </c>
      <c r="G6249" t="b">
        <v>1</v>
      </c>
      <c r="I6249">
        <v>39</v>
      </c>
      <c r="J6249" t="b">
        <v>1</v>
      </c>
      <c r="K6249">
        <f>YEAR(Table1[[#This Row],[Patient Admission Date]])</f>
        <v>2024</v>
      </c>
      <c r="L6249" t="str">
        <f>TEXT(Table1[[#This Row],[Patient Admission Date]],"mmm")</f>
        <v>Apr</v>
      </c>
      <c r="M6249" t="str">
        <f>TEXT(Table1[[#This Row],[Patient Admission Date]],"ddd")</f>
        <v>Thu</v>
      </c>
      <c r="N6249" t="str">
        <f>TEXT(INT(HOUR(Table1[[#This Row],[Patient Admission Date]])/3)*3,"00")&amp;"-"&amp;TEXT(INT(HOUR(Table1[[#This Row],[Patient Admission Date]])/3)*3+3,"00")</f>
        <v>15-18</v>
      </c>
      <c r="O6249" t="str" cm="1">
        <f t="array" ref="O6249">_xlfn.IFS(Table1[[#This Row],[Patient Age]]&lt;=14,"0-14",Table1[[#This Row],[Patient Age]]&lt;=29,"15-29",Table1[[#This Row],[Patient Age]]&lt;=44,"30-44",Table1[[#This Row],[Patient Age]]&lt;=59,"45-59",Table1[[#This Row],[Patient Age]]&lt;=74,"60-74",TRUE,"75+")</f>
        <v>45-59</v>
      </c>
      <c r="P6249" t="str" cm="1">
        <f t="array" ref="P6249">_xlfn.IFS(Table1[[#This Row],[Patient Waittime]]&lt;=15,"0-15",Table1[[#This Row],[Patient Waittime]]&lt;=30,"16-30",Table1[[#This Row],[Patient Waittime]]&lt;=45,"31-45",Table1[[#This Row],[Patient Waittime]]&lt;=60,"46-60",TRUE,"60+")</f>
        <v>31-45</v>
      </c>
      <c r="Q6249">
        <f>--(Table1[[#This Row],[Patient Waittime]]&lt;=30)</f>
        <v>0</v>
      </c>
      <c r="R6249">
        <f>--Table1[[#This Row],[Patient Admission Flag]]</f>
        <v>1</v>
      </c>
      <c r="S6249">
        <f>--AND(Table1[[#This Row],[WithinTarget]]=1,Table1[[#This Row],[Patient Satisfaction Score]]&gt;=7)</f>
        <v>0</v>
      </c>
      <c r="T6249" t="str">
        <f>IF(LEFT(Table1[[#This Row],[Patient Gender]],1)="F","Female","Male")</f>
        <v>Female</v>
      </c>
    </row>
    <row r="6250" spans="1:20" x14ac:dyDescent="0.3">
      <c r="A6250" t="s">
        <v>6354</v>
      </c>
      <c r="B6250" s="1">
        <v>45265.651388888888</v>
      </c>
      <c r="C6250" t="s">
        <v>13</v>
      </c>
      <c r="D6250">
        <v>4</v>
      </c>
      <c r="E6250" t="s">
        <v>19</v>
      </c>
      <c r="F6250" t="s">
        <v>15</v>
      </c>
      <c r="G6250" t="b">
        <v>1</v>
      </c>
      <c r="I6250">
        <v>51</v>
      </c>
      <c r="J6250" t="b">
        <v>1</v>
      </c>
      <c r="K6250">
        <f>YEAR(Table1[[#This Row],[Patient Admission Date]])</f>
        <v>2023</v>
      </c>
      <c r="L6250" t="str">
        <f>TEXT(Table1[[#This Row],[Patient Admission Date]],"mmm")</f>
        <v>Dec</v>
      </c>
      <c r="M6250" t="str">
        <f>TEXT(Table1[[#This Row],[Patient Admission Date]],"ddd")</f>
        <v>Tue</v>
      </c>
      <c r="N6250" t="str">
        <f>TEXT(INT(HOUR(Table1[[#This Row],[Patient Admission Date]])/3)*3,"00")&amp;"-"&amp;TEXT(INT(HOUR(Table1[[#This Row],[Patient Admission Date]])/3)*3+3,"00")</f>
        <v>15-18</v>
      </c>
      <c r="O6250" t="str" cm="1">
        <f t="array" ref="O6250">_xlfn.IFS(Table1[[#This Row],[Patient Age]]&lt;=14,"0-14",Table1[[#This Row],[Patient Age]]&lt;=29,"15-29",Table1[[#This Row],[Patient Age]]&lt;=44,"30-44",Table1[[#This Row],[Patient Age]]&lt;=59,"45-59",Table1[[#This Row],[Patient Age]]&lt;=74,"60-74",TRUE,"75+")</f>
        <v>0-14</v>
      </c>
      <c r="P6250" t="str" cm="1">
        <f t="array" ref="P6250">_xlfn.IFS(Table1[[#This Row],[Patient Waittime]]&lt;=15,"0-15",Table1[[#This Row],[Patient Waittime]]&lt;=30,"16-30",Table1[[#This Row],[Patient Waittime]]&lt;=45,"31-45",Table1[[#This Row],[Patient Waittime]]&lt;=60,"46-60",TRUE,"60+")</f>
        <v>46-60</v>
      </c>
      <c r="Q6250">
        <f>--(Table1[[#This Row],[Patient Waittime]]&lt;=30)</f>
        <v>0</v>
      </c>
      <c r="R6250">
        <f>--Table1[[#This Row],[Patient Admission Flag]]</f>
        <v>1</v>
      </c>
      <c r="S6250">
        <f>--AND(Table1[[#This Row],[WithinTarget]]=1,Table1[[#This Row],[Patient Satisfaction Score]]&gt;=7)</f>
        <v>0</v>
      </c>
      <c r="T6250" t="str">
        <f>IF(LEFT(Table1[[#This Row],[Patient Gender]],1)="F","Female","Male")</f>
        <v>Female</v>
      </c>
    </row>
    <row r="6251" spans="1:20" x14ac:dyDescent="0.3">
      <c r="A6251" t="s">
        <v>6355</v>
      </c>
      <c r="B6251" s="1">
        <v>45389.116666666669</v>
      </c>
      <c r="C6251" t="s">
        <v>13</v>
      </c>
      <c r="D6251">
        <v>33</v>
      </c>
      <c r="E6251" t="s">
        <v>19</v>
      </c>
      <c r="F6251" t="s">
        <v>15</v>
      </c>
      <c r="G6251" t="b">
        <v>1</v>
      </c>
      <c r="I6251">
        <v>19</v>
      </c>
      <c r="J6251" t="b">
        <v>1</v>
      </c>
      <c r="K6251">
        <f>YEAR(Table1[[#This Row],[Patient Admission Date]])</f>
        <v>2024</v>
      </c>
      <c r="L6251" t="str">
        <f>TEXT(Table1[[#This Row],[Patient Admission Date]],"mmm")</f>
        <v>Apr</v>
      </c>
      <c r="M6251" t="str">
        <f>TEXT(Table1[[#This Row],[Patient Admission Date]],"ddd")</f>
        <v>Sun</v>
      </c>
      <c r="N6251" t="str">
        <f>TEXT(INT(HOUR(Table1[[#This Row],[Patient Admission Date]])/3)*3,"00")&amp;"-"&amp;TEXT(INT(HOUR(Table1[[#This Row],[Patient Admission Date]])/3)*3+3,"00")</f>
        <v>00-03</v>
      </c>
      <c r="O6251" t="str" cm="1">
        <f t="array" ref="O6251">_xlfn.IFS(Table1[[#This Row],[Patient Age]]&lt;=14,"0-14",Table1[[#This Row],[Patient Age]]&lt;=29,"15-29",Table1[[#This Row],[Patient Age]]&lt;=44,"30-44",Table1[[#This Row],[Patient Age]]&lt;=59,"45-59",Table1[[#This Row],[Patient Age]]&lt;=74,"60-74",TRUE,"75+")</f>
        <v>30-44</v>
      </c>
      <c r="P6251" t="str" cm="1">
        <f t="array" ref="P6251">_xlfn.IFS(Table1[[#This Row],[Patient Waittime]]&lt;=15,"0-15",Table1[[#This Row],[Patient Waittime]]&lt;=30,"16-30",Table1[[#This Row],[Patient Waittime]]&lt;=45,"31-45",Table1[[#This Row],[Patient Waittime]]&lt;=60,"46-60",TRUE,"60+")</f>
        <v>16-30</v>
      </c>
      <c r="Q6251">
        <f>--(Table1[[#This Row],[Patient Waittime]]&lt;=30)</f>
        <v>1</v>
      </c>
      <c r="R6251">
        <f>--Table1[[#This Row],[Patient Admission Flag]]</f>
        <v>1</v>
      </c>
      <c r="S6251">
        <f>--AND(Table1[[#This Row],[WithinTarget]]=1,Table1[[#This Row],[Patient Satisfaction Score]]&gt;=7)</f>
        <v>0</v>
      </c>
      <c r="T6251" t="str">
        <f>IF(LEFT(Table1[[#This Row],[Patient Gender]],1)="F","Female","Male")</f>
        <v>Female</v>
      </c>
    </row>
    <row r="6252" spans="1:20" x14ac:dyDescent="0.3">
      <c r="A6252" t="s">
        <v>6356</v>
      </c>
      <c r="B6252" s="1">
        <v>45512.745138888888</v>
      </c>
      <c r="C6252" t="s">
        <v>13</v>
      </c>
      <c r="D6252">
        <v>79</v>
      </c>
      <c r="E6252" t="s">
        <v>19</v>
      </c>
      <c r="F6252" t="s">
        <v>15</v>
      </c>
      <c r="G6252" t="b">
        <v>1</v>
      </c>
      <c r="I6252">
        <v>35</v>
      </c>
      <c r="J6252" t="b">
        <v>1</v>
      </c>
      <c r="K6252">
        <f>YEAR(Table1[[#This Row],[Patient Admission Date]])</f>
        <v>2024</v>
      </c>
      <c r="L6252" t="str">
        <f>TEXT(Table1[[#This Row],[Patient Admission Date]],"mmm")</f>
        <v>Aug</v>
      </c>
      <c r="M6252" t="str">
        <f>TEXT(Table1[[#This Row],[Patient Admission Date]],"ddd")</f>
        <v>Thu</v>
      </c>
      <c r="N6252" t="str">
        <f>TEXT(INT(HOUR(Table1[[#This Row],[Patient Admission Date]])/3)*3,"00")&amp;"-"&amp;TEXT(INT(HOUR(Table1[[#This Row],[Patient Admission Date]])/3)*3+3,"00")</f>
        <v>15-18</v>
      </c>
      <c r="O6252" t="str" cm="1">
        <f t="array" ref="O6252">_xlfn.IFS(Table1[[#This Row],[Patient Age]]&lt;=14,"0-14",Table1[[#This Row],[Patient Age]]&lt;=29,"15-29",Table1[[#This Row],[Patient Age]]&lt;=44,"30-44",Table1[[#This Row],[Patient Age]]&lt;=59,"45-59",Table1[[#This Row],[Patient Age]]&lt;=74,"60-74",TRUE,"75+")</f>
        <v>75+</v>
      </c>
      <c r="P6252" t="str" cm="1">
        <f t="array" ref="P6252">_xlfn.IFS(Table1[[#This Row],[Patient Waittime]]&lt;=15,"0-15",Table1[[#This Row],[Patient Waittime]]&lt;=30,"16-30",Table1[[#This Row],[Patient Waittime]]&lt;=45,"31-45",Table1[[#This Row],[Patient Waittime]]&lt;=60,"46-60",TRUE,"60+")</f>
        <v>31-45</v>
      </c>
      <c r="Q6252">
        <f>--(Table1[[#This Row],[Patient Waittime]]&lt;=30)</f>
        <v>0</v>
      </c>
      <c r="R6252">
        <f>--Table1[[#This Row],[Patient Admission Flag]]</f>
        <v>1</v>
      </c>
      <c r="S6252">
        <f>--AND(Table1[[#This Row],[WithinTarget]]=1,Table1[[#This Row],[Patient Satisfaction Score]]&gt;=7)</f>
        <v>0</v>
      </c>
      <c r="T6252" t="str">
        <f>IF(LEFT(Table1[[#This Row],[Patient Gender]],1)="F","Female","Male")</f>
        <v>Female</v>
      </c>
    </row>
    <row r="6253" spans="1:20" x14ac:dyDescent="0.3">
      <c r="A6253" t="s">
        <v>6357</v>
      </c>
      <c r="B6253" s="1">
        <v>45084.601388888892</v>
      </c>
      <c r="C6253" t="s">
        <v>13</v>
      </c>
      <c r="D6253">
        <v>15</v>
      </c>
      <c r="E6253" t="s">
        <v>19</v>
      </c>
      <c r="F6253" t="s">
        <v>15</v>
      </c>
      <c r="G6253" t="b">
        <v>1</v>
      </c>
      <c r="I6253">
        <v>16</v>
      </c>
      <c r="J6253" t="b">
        <v>1</v>
      </c>
      <c r="K6253">
        <f>YEAR(Table1[[#This Row],[Patient Admission Date]])</f>
        <v>2023</v>
      </c>
      <c r="L6253" t="str">
        <f>TEXT(Table1[[#This Row],[Patient Admission Date]],"mmm")</f>
        <v>Jun</v>
      </c>
      <c r="M6253" t="str">
        <f>TEXT(Table1[[#This Row],[Patient Admission Date]],"ddd")</f>
        <v>Wed</v>
      </c>
      <c r="N6253" t="str">
        <f>TEXT(INT(HOUR(Table1[[#This Row],[Patient Admission Date]])/3)*3,"00")&amp;"-"&amp;TEXT(INT(HOUR(Table1[[#This Row],[Patient Admission Date]])/3)*3+3,"00")</f>
        <v>12-15</v>
      </c>
      <c r="O6253" t="str" cm="1">
        <f t="array" ref="O6253">_xlfn.IFS(Table1[[#This Row],[Patient Age]]&lt;=14,"0-14",Table1[[#This Row],[Patient Age]]&lt;=29,"15-29",Table1[[#This Row],[Patient Age]]&lt;=44,"30-44",Table1[[#This Row],[Patient Age]]&lt;=59,"45-59",Table1[[#This Row],[Patient Age]]&lt;=74,"60-74",TRUE,"75+")</f>
        <v>15-29</v>
      </c>
      <c r="P6253" t="str" cm="1">
        <f t="array" ref="P6253">_xlfn.IFS(Table1[[#This Row],[Patient Waittime]]&lt;=15,"0-15",Table1[[#This Row],[Patient Waittime]]&lt;=30,"16-30",Table1[[#This Row],[Patient Waittime]]&lt;=45,"31-45",Table1[[#This Row],[Patient Waittime]]&lt;=60,"46-60",TRUE,"60+")</f>
        <v>16-30</v>
      </c>
      <c r="Q6253">
        <f>--(Table1[[#This Row],[Patient Waittime]]&lt;=30)</f>
        <v>1</v>
      </c>
      <c r="R6253">
        <f>--Table1[[#This Row],[Patient Admission Flag]]</f>
        <v>1</v>
      </c>
      <c r="S6253">
        <f>--AND(Table1[[#This Row],[WithinTarget]]=1,Table1[[#This Row],[Patient Satisfaction Score]]&gt;=7)</f>
        <v>0</v>
      </c>
      <c r="T6253" t="str">
        <f>IF(LEFT(Table1[[#This Row],[Patient Gender]],1)="F","Female","Male")</f>
        <v>Female</v>
      </c>
    </row>
    <row r="6254" spans="1:20" x14ac:dyDescent="0.3">
      <c r="A6254" t="s">
        <v>6358</v>
      </c>
      <c r="B6254" s="1">
        <v>45361.01458333333</v>
      </c>
      <c r="C6254" t="s">
        <v>13</v>
      </c>
      <c r="D6254">
        <v>9</v>
      </c>
      <c r="E6254" t="s">
        <v>19</v>
      </c>
      <c r="F6254" t="s">
        <v>15</v>
      </c>
      <c r="G6254" t="b">
        <v>1</v>
      </c>
      <c r="I6254">
        <v>33</v>
      </c>
      <c r="J6254" t="b">
        <v>1</v>
      </c>
      <c r="K6254">
        <f>YEAR(Table1[[#This Row],[Patient Admission Date]])</f>
        <v>2024</v>
      </c>
      <c r="L6254" t="str">
        <f>TEXT(Table1[[#This Row],[Patient Admission Date]],"mmm")</f>
        <v>Mar</v>
      </c>
      <c r="M6254" t="str">
        <f>TEXT(Table1[[#This Row],[Patient Admission Date]],"ddd")</f>
        <v>Sun</v>
      </c>
      <c r="N6254" t="str">
        <f>TEXT(INT(HOUR(Table1[[#This Row],[Patient Admission Date]])/3)*3,"00")&amp;"-"&amp;TEXT(INT(HOUR(Table1[[#This Row],[Patient Admission Date]])/3)*3+3,"00")</f>
        <v>00-03</v>
      </c>
      <c r="O6254" t="str" cm="1">
        <f t="array" ref="O6254">_xlfn.IFS(Table1[[#This Row],[Patient Age]]&lt;=14,"0-14",Table1[[#This Row],[Patient Age]]&lt;=29,"15-29",Table1[[#This Row],[Patient Age]]&lt;=44,"30-44",Table1[[#This Row],[Patient Age]]&lt;=59,"45-59",Table1[[#This Row],[Patient Age]]&lt;=74,"60-74",TRUE,"75+")</f>
        <v>0-14</v>
      </c>
      <c r="P6254" t="str" cm="1">
        <f t="array" ref="P6254">_xlfn.IFS(Table1[[#This Row],[Patient Waittime]]&lt;=15,"0-15",Table1[[#This Row],[Patient Waittime]]&lt;=30,"16-30",Table1[[#This Row],[Patient Waittime]]&lt;=45,"31-45",Table1[[#This Row],[Patient Waittime]]&lt;=60,"46-60",TRUE,"60+")</f>
        <v>31-45</v>
      </c>
      <c r="Q6254">
        <f>--(Table1[[#This Row],[Patient Waittime]]&lt;=30)</f>
        <v>0</v>
      </c>
      <c r="R6254">
        <f>--Table1[[#This Row],[Patient Admission Flag]]</f>
        <v>1</v>
      </c>
      <c r="S6254">
        <f>--AND(Table1[[#This Row],[WithinTarget]]=1,Table1[[#This Row],[Patient Satisfaction Score]]&gt;=7)</f>
        <v>0</v>
      </c>
      <c r="T6254" t="str">
        <f>IF(LEFT(Table1[[#This Row],[Patient Gender]],1)="F","Female","Male")</f>
        <v>Female</v>
      </c>
    </row>
    <row r="6255" spans="1:20" x14ac:dyDescent="0.3">
      <c r="A6255" t="s">
        <v>6359</v>
      </c>
      <c r="B6255" s="1">
        <v>45185.375694444447</v>
      </c>
      <c r="C6255" t="s">
        <v>13</v>
      </c>
      <c r="D6255">
        <v>46</v>
      </c>
      <c r="E6255" t="s">
        <v>19</v>
      </c>
      <c r="F6255" t="s">
        <v>15</v>
      </c>
      <c r="G6255" t="b">
        <v>1</v>
      </c>
      <c r="I6255">
        <v>50</v>
      </c>
      <c r="J6255" t="b">
        <v>1</v>
      </c>
      <c r="K6255">
        <f>YEAR(Table1[[#This Row],[Patient Admission Date]])</f>
        <v>2023</v>
      </c>
      <c r="L6255" t="str">
        <f>TEXT(Table1[[#This Row],[Patient Admission Date]],"mmm")</f>
        <v>Sep</v>
      </c>
      <c r="M6255" t="str">
        <f>TEXT(Table1[[#This Row],[Patient Admission Date]],"ddd")</f>
        <v>Sat</v>
      </c>
      <c r="N6255" t="str">
        <f>TEXT(INT(HOUR(Table1[[#This Row],[Patient Admission Date]])/3)*3,"00")&amp;"-"&amp;TEXT(INT(HOUR(Table1[[#This Row],[Patient Admission Date]])/3)*3+3,"00")</f>
        <v>09-12</v>
      </c>
      <c r="O6255" t="str" cm="1">
        <f t="array" ref="O6255">_xlfn.IFS(Table1[[#This Row],[Patient Age]]&lt;=14,"0-14",Table1[[#This Row],[Patient Age]]&lt;=29,"15-29",Table1[[#This Row],[Patient Age]]&lt;=44,"30-44",Table1[[#This Row],[Patient Age]]&lt;=59,"45-59",Table1[[#This Row],[Patient Age]]&lt;=74,"60-74",TRUE,"75+")</f>
        <v>45-59</v>
      </c>
      <c r="P6255" t="str" cm="1">
        <f t="array" ref="P6255">_xlfn.IFS(Table1[[#This Row],[Patient Waittime]]&lt;=15,"0-15",Table1[[#This Row],[Patient Waittime]]&lt;=30,"16-30",Table1[[#This Row],[Patient Waittime]]&lt;=45,"31-45",Table1[[#This Row],[Patient Waittime]]&lt;=60,"46-60",TRUE,"60+")</f>
        <v>46-60</v>
      </c>
      <c r="Q6255">
        <f>--(Table1[[#This Row],[Patient Waittime]]&lt;=30)</f>
        <v>0</v>
      </c>
      <c r="R6255">
        <f>--Table1[[#This Row],[Patient Admission Flag]]</f>
        <v>1</v>
      </c>
      <c r="S6255">
        <f>--AND(Table1[[#This Row],[WithinTarget]]=1,Table1[[#This Row],[Patient Satisfaction Score]]&gt;=7)</f>
        <v>0</v>
      </c>
      <c r="T6255" t="str">
        <f>IF(LEFT(Table1[[#This Row],[Patient Gender]],1)="F","Female","Male")</f>
        <v>Female</v>
      </c>
    </row>
    <row r="6256" spans="1:20" x14ac:dyDescent="0.3">
      <c r="A6256" t="s">
        <v>6360</v>
      </c>
      <c r="B6256" s="1">
        <v>45228.115277777775</v>
      </c>
      <c r="C6256" t="s">
        <v>13</v>
      </c>
      <c r="D6256">
        <v>59</v>
      </c>
      <c r="E6256" t="s">
        <v>19</v>
      </c>
      <c r="F6256" t="s">
        <v>15</v>
      </c>
      <c r="G6256" t="b">
        <v>1</v>
      </c>
      <c r="I6256">
        <v>38</v>
      </c>
      <c r="J6256" t="b">
        <v>1</v>
      </c>
      <c r="K6256">
        <f>YEAR(Table1[[#This Row],[Patient Admission Date]])</f>
        <v>2023</v>
      </c>
      <c r="L6256" t="str">
        <f>TEXT(Table1[[#This Row],[Patient Admission Date]],"mmm")</f>
        <v>Oct</v>
      </c>
      <c r="M6256" t="str">
        <f>TEXT(Table1[[#This Row],[Patient Admission Date]],"ddd")</f>
        <v>Sun</v>
      </c>
      <c r="N6256" t="str">
        <f>TEXT(INT(HOUR(Table1[[#This Row],[Patient Admission Date]])/3)*3,"00")&amp;"-"&amp;TEXT(INT(HOUR(Table1[[#This Row],[Patient Admission Date]])/3)*3+3,"00")</f>
        <v>00-03</v>
      </c>
      <c r="O6256" t="str" cm="1">
        <f t="array" ref="O6256">_xlfn.IFS(Table1[[#This Row],[Patient Age]]&lt;=14,"0-14",Table1[[#This Row],[Patient Age]]&lt;=29,"15-29",Table1[[#This Row],[Patient Age]]&lt;=44,"30-44",Table1[[#This Row],[Patient Age]]&lt;=59,"45-59",Table1[[#This Row],[Patient Age]]&lt;=74,"60-74",TRUE,"75+")</f>
        <v>45-59</v>
      </c>
      <c r="P6256" t="str" cm="1">
        <f t="array" ref="P6256">_xlfn.IFS(Table1[[#This Row],[Patient Waittime]]&lt;=15,"0-15",Table1[[#This Row],[Patient Waittime]]&lt;=30,"16-30",Table1[[#This Row],[Patient Waittime]]&lt;=45,"31-45",Table1[[#This Row],[Patient Waittime]]&lt;=60,"46-60",TRUE,"60+")</f>
        <v>31-45</v>
      </c>
      <c r="Q6256">
        <f>--(Table1[[#This Row],[Patient Waittime]]&lt;=30)</f>
        <v>0</v>
      </c>
      <c r="R6256">
        <f>--Table1[[#This Row],[Patient Admission Flag]]</f>
        <v>1</v>
      </c>
      <c r="S6256">
        <f>--AND(Table1[[#This Row],[WithinTarget]]=1,Table1[[#This Row],[Patient Satisfaction Score]]&gt;=7)</f>
        <v>0</v>
      </c>
      <c r="T6256" t="str">
        <f>IF(LEFT(Table1[[#This Row],[Patient Gender]],1)="F","Female","Male")</f>
        <v>Female</v>
      </c>
    </row>
    <row r="6257" spans="1:20" x14ac:dyDescent="0.3">
      <c r="A6257" t="s">
        <v>6361</v>
      </c>
      <c r="B6257" s="1">
        <v>45400.363888888889</v>
      </c>
      <c r="C6257" t="s">
        <v>13</v>
      </c>
      <c r="D6257">
        <v>30</v>
      </c>
      <c r="E6257" t="s">
        <v>19</v>
      </c>
      <c r="F6257" t="s">
        <v>15</v>
      </c>
      <c r="G6257" t="b">
        <v>1</v>
      </c>
      <c r="I6257">
        <v>50</v>
      </c>
      <c r="J6257" t="b">
        <v>1</v>
      </c>
      <c r="K6257">
        <f>YEAR(Table1[[#This Row],[Patient Admission Date]])</f>
        <v>2024</v>
      </c>
      <c r="L6257" t="str">
        <f>TEXT(Table1[[#This Row],[Patient Admission Date]],"mmm")</f>
        <v>Apr</v>
      </c>
      <c r="M6257" t="str">
        <f>TEXT(Table1[[#This Row],[Patient Admission Date]],"ddd")</f>
        <v>Thu</v>
      </c>
      <c r="N6257" t="str">
        <f>TEXT(INT(HOUR(Table1[[#This Row],[Patient Admission Date]])/3)*3,"00")&amp;"-"&amp;TEXT(INT(HOUR(Table1[[#This Row],[Patient Admission Date]])/3)*3+3,"00")</f>
        <v>06-09</v>
      </c>
      <c r="O6257" t="str" cm="1">
        <f t="array" ref="O6257">_xlfn.IFS(Table1[[#This Row],[Patient Age]]&lt;=14,"0-14",Table1[[#This Row],[Patient Age]]&lt;=29,"15-29",Table1[[#This Row],[Patient Age]]&lt;=44,"30-44",Table1[[#This Row],[Patient Age]]&lt;=59,"45-59",Table1[[#This Row],[Patient Age]]&lt;=74,"60-74",TRUE,"75+")</f>
        <v>30-44</v>
      </c>
      <c r="P6257" t="str" cm="1">
        <f t="array" ref="P6257">_xlfn.IFS(Table1[[#This Row],[Patient Waittime]]&lt;=15,"0-15",Table1[[#This Row],[Patient Waittime]]&lt;=30,"16-30",Table1[[#This Row],[Patient Waittime]]&lt;=45,"31-45",Table1[[#This Row],[Patient Waittime]]&lt;=60,"46-60",TRUE,"60+")</f>
        <v>46-60</v>
      </c>
      <c r="Q6257">
        <f>--(Table1[[#This Row],[Patient Waittime]]&lt;=30)</f>
        <v>0</v>
      </c>
      <c r="R6257">
        <f>--Table1[[#This Row],[Patient Admission Flag]]</f>
        <v>1</v>
      </c>
      <c r="S6257">
        <f>--AND(Table1[[#This Row],[WithinTarget]]=1,Table1[[#This Row],[Patient Satisfaction Score]]&gt;=7)</f>
        <v>0</v>
      </c>
      <c r="T6257" t="str">
        <f>IF(LEFT(Table1[[#This Row],[Patient Gender]],1)="F","Female","Male")</f>
        <v>Female</v>
      </c>
    </row>
    <row r="6258" spans="1:20" x14ac:dyDescent="0.3">
      <c r="A6258" t="s">
        <v>6362</v>
      </c>
      <c r="B6258" s="1">
        <v>45574.311111111114</v>
      </c>
      <c r="C6258" t="s">
        <v>13</v>
      </c>
      <c r="D6258">
        <v>1</v>
      </c>
      <c r="E6258" t="s">
        <v>19</v>
      </c>
      <c r="F6258" t="s">
        <v>15</v>
      </c>
      <c r="G6258" t="b">
        <v>1</v>
      </c>
      <c r="H6258">
        <v>0</v>
      </c>
      <c r="I6258">
        <v>20</v>
      </c>
      <c r="J6258" t="b">
        <v>1</v>
      </c>
      <c r="K6258">
        <f>YEAR(Table1[[#This Row],[Patient Admission Date]])</f>
        <v>2024</v>
      </c>
      <c r="L6258" t="str">
        <f>TEXT(Table1[[#This Row],[Patient Admission Date]],"mmm")</f>
        <v>Oct</v>
      </c>
      <c r="M6258" t="str">
        <f>TEXT(Table1[[#This Row],[Patient Admission Date]],"ddd")</f>
        <v>Wed</v>
      </c>
      <c r="N6258" t="str">
        <f>TEXT(INT(HOUR(Table1[[#This Row],[Patient Admission Date]])/3)*3,"00")&amp;"-"&amp;TEXT(INT(HOUR(Table1[[#This Row],[Patient Admission Date]])/3)*3+3,"00")</f>
        <v>06-09</v>
      </c>
      <c r="O6258" t="str" cm="1">
        <f t="array" ref="O6258">_xlfn.IFS(Table1[[#This Row],[Patient Age]]&lt;=14,"0-14",Table1[[#This Row],[Patient Age]]&lt;=29,"15-29",Table1[[#This Row],[Patient Age]]&lt;=44,"30-44",Table1[[#This Row],[Patient Age]]&lt;=59,"45-59",Table1[[#This Row],[Patient Age]]&lt;=74,"60-74",TRUE,"75+")</f>
        <v>0-14</v>
      </c>
      <c r="P6258" t="str" cm="1">
        <f t="array" ref="P6258">_xlfn.IFS(Table1[[#This Row],[Patient Waittime]]&lt;=15,"0-15",Table1[[#This Row],[Patient Waittime]]&lt;=30,"16-30",Table1[[#This Row],[Patient Waittime]]&lt;=45,"31-45",Table1[[#This Row],[Patient Waittime]]&lt;=60,"46-60",TRUE,"60+")</f>
        <v>16-30</v>
      </c>
      <c r="Q6258">
        <f>--(Table1[[#This Row],[Patient Waittime]]&lt;=30)</f>
        <v>1</v>
      </c>
      <c r="R6258">
        <f>--Table1[[#This Row],[Patient Admission Flag]]</f>
        <v>1</v>
      </c>
      <c r="S6258">
        <f>--AND(Table1[[#This Row],[WithinTarget]]=1,Table1[[#This Row],[Patient Satisfaction Score]]&gt;=7)</f>
        <v>0</v>
      </c>
      <c r="T6258" t="str">
        <f>IF(LEFT(Table1[[#This Row],[Patient Gender]],1)="F","Female","Male")</f>
        <v>Female</v>
      </c>
    </row>
    <row r="6259" spans="1:20" x14ac:dyDescent="0.3">
      <c r="A6259" t="s">
        <v>6363</v>
      </c>
      <c r="B6259" s="1">
        <v>45322.344444444447</v>
      </c>
      <c r="C6259" t="s">
        <v>13</v>
      </c>
      <c r="D6259">
        <v>53</v>
      </c>
      <c r="E6259" t="s">
        <v>19</v>
      </c>
      <c r="F6259" t="s">
        <v>15</v>
      </c>
      <c r="G6259" t="b">
        <v>1</v>
      </c>
      <c r="H6259">
        <v>0</v>
      </c>
      <c r="I6259">
        <v>41</v>
      </c>
      <c r="J6259" t="b">
        <v>1</v>
      </c>
      <c r="K6259">
        <f>YEAR(Table1[[#This Row],[Patient Admission Date]])</f>
        <v>2024</v>
      </c>
      <c r="L6259" t="str">
        <f>TEXT(Table1[[#This Row],[Patient Admission Date]],"mmm")</f>
        <v>Jan</v>
      </c>
      <c r="M6259" t="str">
        <f>TEXT(Table1[[#This Row],[Patient Admission Date]],"ddd")</f>
        <v>Wed</v>
      </c>
      <c r="N6259" t="str">
        <f>TEXT(INT(HOUR(Table1[[#This Row],[Patient Admission Date]])/3)*3,"00")&amp;"-"&amp;TEXT(INT(HOUR(Table1[[#This Row],[Patient Admission Date]])/3)*3+3,"00")</f>
        <v>06-09</v>
      </c>
      <c r="O6259" t="str" cm="1">
        <f t="array" ref="O6259">_xlfn.IFS(Table1[[#This Row],[Patient Age]]&lt;=14,"0-14",Table1[[#This Row],[Patient Age]]&lt;=29,"15-29",Table1[[#This Row],[Patient Age]]&lt;=44,"30-44",Table1[[#This Row],[Patient Age]]&lt;=59,"45-59",Table1[[#This Row],[Patient Age]]&lt;=74,"60-74",TRUE,"75+")</f>
        <v>45-59</v>
      </c>
      <c r="P6259" t="str" cm="1">
        <f t="array" ref="P6259">_xlfn.IFS(Table1[[#This Row],[Patient Waittime]]&lt;=15,"0-15",Table1[[#This Row],[Patient Waittime]]&lt;=30,"16-30",Table1[[#This Row],[Patient Waittime]]&lt;=45,"31-45",Table1[[#This Row],[Patient Waittime]]&lt;=60,"46-60",TRUE,"60+")</f>
        <v>31-45</v>
      </c>
      <c r="Q6259">
        <f>--(Table1[[#This Row],[Patient Waittime]]&lt;=30)</f>
        <v>0</v>
      </c>
      <c r="R6259">
        <f>--Table1[[#This Row],[Patient Admission Flag]]</f>
        <v>1</v>
      </c>
      <c r="S6259">
        <f>--AND(Table1[[#This Row],[WithinTarget]]=1,Table1[[#This Row],[Patient Satisfaction Score]]&gt;=7)</f>
        <v>0</v>
      </c>
      <c r="T6259" t="str">
        <f>IF(LEFT(Table1[[#This Row],[Patient Gender]],1)="F","Female","Male")</f>
        <v>Female</v>
      </c>
    </row>
    <row r="6260" spans="1:20" x14ac:dyDescent="0.3">
      <c r="A6260" t="s">
        <v>6364</v>
      </c>
      <c r="B6260" s="1">
        <v>45196.770833333336</v>
      </c>
      <c r="C6260" t="s">
        <v>13</v>
      </c>
      <c r="D6260">
        <v>31</v>
      </c>
      <c r="E6260" t="s">
        <v>19</v>
      </c>
      <c r="F6260" t="s">
        <v>15</v>
      </c>
      <c r="G6260" t="b">
        <v>1</v>
      </c>
      <c r="H6260">
        <v>1</v>
      </c>
      <c r="I6260">
        <v>40</v>
      </c>
      <c r="J6260" t="b">
        <v>1</v>
      </c>
      <c r="K6260">
        <f>YEAR(Table1[[#This Row],[Patient Admission Date]])</f>
        <v>2023</v>
      </c>
      <c r="L6260" t="str">
        <f>TEXT(Table1[[#This Row],[Patient Admission Date]],"mmm")</f>
        <v>Sep</v>
      </c>
      <c r="M6260" t="str">
        <f>TEXT(Table1[[#This Row],[Patient Admission Date]],"ddd")</f>
        <v>Wed</v>
      </c>
      <c r="N6260" t="str">
        <f>TEXT(INT(HOUR(Table1[[#This Row],[Patient Admission Date]])/3)*3,"00")&amp;"-"&amp;TEXT(INT(HOUR(Table1[[#This Row],[Patient Admission Date]])/3)*3+3,"00")</f>
        <v>18-21</v>
      </c>
      <c r="O6260" t="str" cm="1">
        <f t="array" ref="O6260">_xlfn.IFS(Table1[[#This Row],[Patient Age]]&lt;=14,"0-14",Table1[[#This Row],[Patient Age]]&lt;=29,"15-29",Table1[[#This Row],[Patient Age]]&lt;=44,"30-44",Table1[[#This Row],[Patient Age]]&lt;=59,"45-59",Table1[[#This Row],[Patient Age]]&lt;=74,"60-74",TRUE,"75+")</f>
        <v>30-44</v>
      </c>
      <c r="P6260" t="str" cm="1">
        <f t="array" ref="P6260">_xlfn.IFS(Table1[[#This Row],[Patient Waittime]]&lt;=15,"0-15",Table1[[#This Row],[Patient Waittime]]&lt;=30,"16-30",Table1[[#This Row],[Patient Waittime]]&lt;=45,"31-45",Table1[[#This Row],[Patient Waittime]]&lt;=60,"46-60",TRUE,"60+")</f>
        <v>31-45</v>
      </c>
      <c r="Q6260">
        <f>--(Table1[[#This Row],[Patient Waittime]]&lt;=30)</f>
        <v>0</v>
      </c>
      <c r="R6260">
        <f>--Table1[[#This Row],[Patient Admission Flag]]</f>
        <v>1</v>
      </c>
      <c r="S6260">
        <f>--AND(Table1[[#This Row],[WithinTarget]]=1,Table1[[#This Row],[Patient Satisfaction Score]]&gt;=7)</f>
        <v>0</v>
      </c>
      <c r="T6260" t="str">
        <f>IF(LEFT(Table1[[#This Row],[Patient Gender]],1)="F","Female","Male")</f>
        <v>Female</v>
      </c>
    </row>
    <row r="6261" spans="1:20" x14ac:dyDescent="0.3">
      <c r="A6261" t="s">
        <v>6365</v>
      </c>
      <c r="B6261" s="1">
        <v>45120.011805555558</v>
      </c>
      <c r="C6261" t="s">
        <v>13</v>
      </c>
      <c r="D6261">
        <v>44</v>
      </c>
      <c r="E6261" t="s">
        <v>19</v>
      </c>
      <c r="F6261" t="s">
        <v>15</v>
      </c>
      <c r="G6261" t="b">
        <v>1</v>
      </c>
      <c r="H6261">
        <v>1</v>
      </c>
      <c r="I6261">
        <v>13</v>
      </c>
      <c r="J6261" t="b">
        <v>1</v>
      </c>
      <c r="K6261">
        <f>YEAR(Table1[[#This Row],[Patient Admission Date]])</f>
        <v>2023</v>
      </c>
      <c r="L6261" t="str">
        <f>TEXT(Table1[[#This Row],[Patient Admission Date]],"mmm")</f>
        <v>Jul</v>
      </c>
      <c r="M6261" t="str">
        <f>TEXT(Table1[[#This Row],[Patient Admission Date]],"ddd")</f>
        <v>Thu</v>
      </c>
      <c r="N6261" t="str">
        <f>TEXT(INT(HOUR(Table1[[#This Row],[Patient Admission Date]])/3)*3,"00")&amp;"-"&amp;TEXT(INT(HOUR(Table1[[#This Row],[Patient Admission Date]])/3)*3+3,"00")</f>
        <v>00-03</v>
      </c>
      <c r="O6261" t="str" cm="1">
        <f t="array" ref="O6261">_xlfn.IFS(Table1[[#This Row],[Patient Age]]&lt;=14,"0-14",Table1[[#This Row],[Patient Age]]&lt;=29,"15-29",Table1[[#This Row],[Patient Age]]&lt;=44,"30-44",Table1[[#This Row],[Patient Age]]&lt;=59,"45-59",Table1[[#This Row],[Patient Age]]&lt;=74,"60-74",TRUE,"75+")</f>
        <v>30-44</v>
      </c>
      <c r="P6261" t="str" cm="1">
        <f t="array" ref="P6261">_xlfn.IFS(Table1[[#This Row],[Patient Waittime]]&lt;=15,"0-15",Table1[[#This Row],[Patient Waittime]]&lt;=30,"16-30",Table1[[#This Row],[Patient Waittime]]&lt;=45,"31-45",Table1[[#This Row],[Patient Waittime]]&lt;=60,"46-60",TRUE,"60+")</f>
        <v>0-15</v>
      </c>
      <c r="Q6261">
        <f>--(Table1[[#This Row],[Patient Waittime]]&lt;=30)</f>
        <v>1</v>
      </c>
      <c r="R6261">
        <f>--Table1[[#This Row],[Patient Admission Flag]]</f>
        <v>1</v>
      </c>
      <c r="S6261">
        <f>--AND(Table1[[#This Row],[WithinTarget]]=1,Table1[[#This Row],[Patient Satisfaction Score]]&gt;=7)</f>
        <v>0</v>
      </c>
      <c r="T6261" t="str">
        <f>IF(LEFT(Table1[[#This Row],[Patient Gender]],1)="F","Female","Male")</f>
        <v>Female</v>
      </c>
    </row>
    <row r="6262" spans="1:20" x14ac:dyDescent="0.3">
      <c r="A6262" t="s">
        <v>6366</v>
      </c>
      <c r="B6262" s="1">
        <v>45358.000694444447</v>
      </c>
      <c r="C6262" t="s">
        <v>13</v>
      </c>
      <c r="D6262">
        <v>8</v>
      </c>
      <c r="E6262" t="s">
        <v>19</v>
      </c>
      <c r="F6262" t="s">
        <v>15</v>
      </c>
      <c r="G6262" t="b">
        <v>1</v>
      </c>
      <c r="H6262">
        <v>2</v>
      </c>
      <c r="I6262">
        <v>16</v>
      </c>
      <c r="J6262" t="b">
        <v>1</v>
      </c>
      <c r="K6262">
        <f>YEAR(Table1[[#This Row],[Patient Admission Date]])</f>
        <v>2024</v>
      </c>
      <c r="L6262" t="str">
        <f>TEXT(Table1[[#This Row],[Patient Admission Date]],"mmm")</f>
        <v>Mar</v>
      </c>
      <c r="M6262" t="str">
        <f>TEXT(Table1[[#This Row],[Patient Admission Date]],"ddd")</f>
        <v>Thu</v>
      </c>
      <c r="N6262" t="str">
        <f>TEXT(INT(HOUR(Table1[[#This Row],[Patient Admission Date]])/3)*3,"00")&amp;"-"&amp;TEXT(INT(HOUR(Table1[[#This Row],[Patient Admission Date]])/3)*3+3,"00")</f>
        <v>00-03</v>
      </c>
      <c r="O6262" t="str" cm="1">
        <f t="array" ref="O6262">_xlfn.IFS(Table1[[#This Row],[Patient Age]]&lt;=14,"0-14",Table1[[#This Row],[Patient Age]]&lt;=29,"15-29",Table1[[#This Row],[Patient Age]]&lt;=44,"30-44",Table1[[#This Row],[Patient Age]]&lt;=59,"45-59",Table1[[#This Row],[Patient Age]]&lt;=74,"60-74",TRUE,"75+")</f>
        <v>0-14</v>
      </c>
      <c r="P6262" t="str" cm="1">
        <f t="array" ref="P6262">_xlfn.IFS(Table1[[#This Row],[Patient Waittime]]&lt;=15,"0-15",Table1[[#This Row],[Patient Waittime]]&lt;=30,"16-30",Table1[[#This Row],[Patient Waittime]]&lt;=45,"31-45",Table1[[#This Row],[Patient Waittime]]&lt;=60,"46-60",TRUE,"60+")</f>
        <v>16-30</v>
      </c>
      <c r="Q6262">
        <f>--(Table1[[#This Row],[Patient Waittime]]&lt;=30)</f>
        <v>1</v>
      </c>
      <c r="R6262">
        <f>--Table1[[#This Row],[Patient Admission Flag]]</f>
        <v>1</v>
      </c>
      <c r="S6262">
        <f>--AND(Table1[[#This Row],[WithinTarget]]=1,Table1[[#This Row],[Patient Satisfaction Score]]&gt;=7)</f>
        <v>0</v>
      </c>
      <c r="T6262" t="str">
        <f>IF(LEFT(Table1[[#This Row],[Patient Gender]],1)="F","Female","Male")</f>
        <v>Female</v>
      </c>
    </row>
    <row r="6263" spans="1:20" x14ac:dyDescent="0.3">
      <c r="A6263" t="s">
        <v>6367</v>
      </c>
      <c r="B6263" s="1">
        <v>45163.771527777775</v>
      </c>
      <c r="C6263" t="s">
        <v>13</v>
      </c>
      <c r="D6263">
        <v>68</v>
      </c>
      <c r="E6263" t="s">
        <v>19</v>
      </c>
      <c r="F6263" t="s">
        <v>15</v>
      </c>
      <c r="G6263" t="b">
        <v>1</v>
      </c>
      <c r="H6263">
        <v>3</v>
      </c>
      <c r="I6263">
        <v>12</v>
      </c>
      <c r="J6263" t="b">
        <v>1</v>
      </c>
      <c r="K6263">
        <f>YEAR(Table1[[#This Row],[Patient Admission Date]])</f>
        <v>2023</v>
      </c>
      <c r="L6263" t="str">
        <f>TEXT(Table1[[#This Row],[Patient Admission Date]],"mmm")</f>
        <v>Aug</v>
      </c>
      <c r="M6263" t="str">
        <f>TEXT(Table1[[#This Row],[Patient Admission Date]],"ddd")</f>
        <v>Fri</v>
      </c>
      <c r="N6263" t="str">
        <f>TEXT(INT(HOUR(Table1[[#This Row],[Patient Admission Date]])/3)*3,"00")&amp;"-"&amp;TEXT(INT(HOUR(Table1[[#This Row],[Patient Admission Date]])/3)*3+3,"00")</f>
        <v>18-21</v>
      </c>
      <c r="O6263" t="str" cm="1">
        <f t="array" ref="O6263">_xlfn.IFS(Table1[[#This Row],[Patient Age]]&lt;=14,"0-14",Table1[[#This Row],[Patient Age]]&lt;=29,"15-29",Table1[[#This Row],[Patient Age]]&lt;=44,"30-44",Table1[[#This Row],[Patient Age]]&lt;=59,"45-59",Table1[[#This Row],[Patient Age]]&lt;=74,"60-74",TRUE,"75+")</f>
        <v>60-74</v>
      </c>
      <c r="P6263" t="str" cm="1">
        <f t="array" ref="P6263">_xlfn.IFS(Table1[[#This Row],[Patient Waittime]]&lt;=15,"0-15",Table1[[#This Row],[Patient Waittime]]&lt;=30,"16-30",Table1[[#This Row],[Patient Waittime]]&lt;=45,"31-45",Table1[[#This Row],[Patient Waittime]]&lt;=60,"46-60",TRUE,"60+")</f>
        <v>0-15</v>
      </c>
      <c r="Q6263">
        <f>--(Table1[[#This Row],[Patient Waittime]]&lt;=30)</f>
        <v>1</v>
      </c>
      <c r="R6263">
        <f>--Table1[[#This Row],[Patient Admission Flag]]</f>
        <v>1</v>
      </c>
      <c r="S6263">
        <f>--AND(Table1[[#This Row],[WithinTarget]]=1,Table1[[#This Row],[Patient Satisfaction Score]]&gt;=7)</f>
        <v>0</v>
      </c>
      <c r="T6263" t="str">
        <f>IF(LEFT(Table1[[#This Row],[Patient Gender]],1)="F","Female","Male")</f>
        <v>Female</v>
      </c>
    </row>
    <row r="6264" spans="1:20" x14ac:dyDescent="0.3">
      <c r="A6264" t="s">
        <v>6368</v>
      </c>
      <c r="B6264" s="1">
        <v>45091.10833333333</v>
      </c>
      <c r="C6264" t="s">
        <v>13</v>
      </c>
      <c r="D6264">
        <v>60</v>
      </c>
      <c r="E6264" t="s">
        <v>19</v>
      </c>
      <c r="F6264" t="s">
        <v>15</v>
      </c>
      <c r="G6264" t="b">
        <v>1</v>
      </c>
      <c r="H6264">
        <v>4</v>
      </c>
      <c r="I6264">
        <v>56</v>
      </c>
      <c r="J6264" t="b">
        <v>1</v>
      </c>
      <c r="K6264">
        <f>YEAR(Table1[[#This Row],[Patient Admission Date]])</f>
        <v>2023</v>
      </c>
      <c r="L6264" t="str">
        <f>TEXT(Table1[[#This Row],[Patient Admission Date]],"mmm")</f>
        <v>Jun</v>
      </c>
      <c r="M6264" t="str">
        <f>TEXT(Table1[[#This Row],[Patient Admission Date]],"ddd")</f>
        <v>Wed</v>
      </c>
      <c r="N6264" t="str">
        <f>TEXT(INT(HOUR(Table1[[#This Row],[Patient Admission Date]])/3)*3,"00")&amp;"-"&amp;TEXT(INT(HOUR(Table1[[#This Row],[Patient Admission Date]])/3)*3+3,"00")</f>
        <v>00-03</v>
      </c>
      <c r="O6264" t="str" cm="1">
        <f t="array" ref="O6264">_xlfn.IFS(Table1[[#This Row],[Patient Age]]&lt;=14,"0-14",Table1[[#This Row],[Patient Age]]&lt;=29,"15-29",Table1[[#This Row],[Patient Age]]&lt;=44,"30-44",Table1[[#This Row],[Patient Age]]&lt;=59,"45-59",Table1[[#This Row],[Patient Age]]&lt;=74,"60-74",TRUE,"75+")</f>
        <v>60-74</v>
      </c>
      <c r="P6264" t="str" cm="1">
        <f t="array" ref="P6264">_xlfn.IFS(Table1[[#This Row],[Patient Waittime]]&lt;=15,"0-15",Table1[[#This Row],[Patient Waittime]]&lt;=30,"16-30",Table1[[#This Row],[Patient Waittime]]&lt;=45,"31-45",Table1[[#This Row],[Patient Waittime]]&lt;=60,"46-60",TRUE,"60+")</f>
        <v>46-60</v>
      </c>
      <c r="Q6264">
        <f>--(Table1[[#This Row],[Patient Waittime]]&lt;=30)</f>
        <v>0</v>
      </c>
      <c r="R6264">
        <f>--Table1[[#This Row],[Patient Admission Flag]]</f>
        <v>1</v>
      </c>
      <c r="S6264">
        <f>--AND(Table1[[#This Row],[WithinTarget]]=1,Table1[[#This Row],[Patient Satisfaction Score]]&gt;=7)</f>
        <v>0</v>
      </c>
      <c r="T6264" t="str">
        <f>IF(LEFT(Table1[[#This Row],[Patient Gender]],1)="F","Female","Male")</f>
        <v>Female</v>
      </c>
    </row>
    <row r="6265" spans="1:20" x14ac:dyDescent="0.3">
      <c r="A6265" t="s">
        <v>6369</v>
      </c>
      <c r="B6265" s="1">
        <v>45558.972916666666</v>
      </c>
      <c r="C6265" t="s">
        <v>13</v>
      </c>
      <c r="D6265">
        <v>75</v>
      </c>
      <c r="E6265" t="s">
        <v>19</v>
      </c>
      <c r="F6265" t="s">
        <v>15</v>
      </c>
      <c r="G6265" t="b">
        <v>1</v>
      </c>
      <c r="H6265">
        <v>5</v>
      </c>
      <c r="I6265">
        <v>41</v>
      </c>
      <c r="J6265" t="b">
        <v>1</v>
      </c>
      <c r="K6265">
        <f>YEAR(Table1[[#This Row],[Patient Admission Date]])</f>
        <v>2024</v>
      </c>
      <c r="L6265" t="str">
        <f>TEXT(Table1[[#This Row],[Patient Admission Date]],"mmm")</f>
        <v>Sep</v>
      </c>
      <c r="M6265" t="str">
        <f>TEXT(Table1[[#This Row],[Patient Admission Date]],"ddd")</f>
        <v>Mon</v>
      </c>
      <c r="N6265" t="str">
        <f>TEXT(INT(HOUR(Table1[[#This Row],[Patient Admission Date]])/3)*3,"00")&amp;"-"&amp;TEXT(INT(HOUR(Table1[[#This Row],[Patient Admission Date]])/3)*3+3,"00")</f>
        <v>21-24</v>
      </c>
      <c r="O6265" t="str" cm="1">
        <f t="array" ref="O6265">_xlfn.IFS(Table1[[#This Row],[Patient Age]]&lt;=14,"0-14",Table1[[#This Row],[Patient Age]]&lt;=29,"15-29",Table1[[#This Row],[Patient Age]]&lt;=44,"30-44",Table1[[#This Row],[Patient Age]]&lt;=59,"45-59",Table1[[#This Row],[Patient Age]]&lt;=74,"60-74",TRUE,"75+")</f>
        <v>75+</v>
      </c>
      <c r="P6265" t="str" cm="1">
        <f t="array" ref="P6265">_xlfn.IFS(Table1[[#This Row],[Patient Waittime]]&lt;=15,"0-15",Table1[[#This Row],[Patient Waittime]]&lt;=30,"16-30",Table1[[#This Row],[Patient Waittime]]&lt;=45,"31-45",Table1[[#This Row],[Patient Waittime]]&lt;=60,"46-60",TRUE,"60+")</f>
        <v>31-45</v>
      </c>
      <c r="Q6265">
        <f>--(Table1[[#This Row],[Patient Waittime]]&lt;=30)</f>
        <v>0</v>
      </c>
      <c r="R6265">
        <f>--Table1[[#This Row],[Patient Admission Flag]]</f>
        <v>1</v>
      </c>
      <c r="S6265">
        <f>--AND(Table1[[#This Row],[WithinTarget]]=1,Table1[[#This Row],[Patient Satisfaction Score]]&gt;=7)</f>
        <v>0</v>
      </c>
      <c r="T6265" t="str">
        <f>IF(LEFT(Table1[[#This Row],[Patient Gender]],1)="F","Female","Male")</f>
        <v>Female</v>
      </c>
    </row>
    <row r="6266" spans="1:20" x14ac:dyDescent="0.3">
      <c r="A6266" t="s">
        <v>6370</v>
      </c>
      <c r="B6266" s="1">
        <v>45119.015277777777</v>
      </c>
      <c r="C6266" t="s">
        <v>13</v>
      </c>
      <c r="D6266">
        <v>66</v>
      </c>
      <c r="E6266" t="s">
        <v>19</v>
      </c>
      <c r="F6266" t="s">
        <v>15</v>
      </c>
      <c r="G6266" t="b">
        <v>1</v>
      </c>
      <c r="H6266">
        <v>7</v>
      </c>
      <c r="I6266">
        <v>59</v>
      </c>
      <c r="J6266" t="b">
        <v>1</v>
      </c>
      <c r="K6266">
        <f>YEAR(Table1[[#This Row],[Patient Admission Date]])</f>
        <v>2023</v>
      </c>
      <c r="L6266" t="str">
        <f>TEXT(Table1[[#This Row],[Patient Admission Date]],"mmm")</f>
        <v>Jul</v>
      </c>
      <c r="M6266" t="str">
        <f>TEXT(Table1[[#This Row],[Patient Admission Date]],"ddd")</f>
        <v>Wed</v>
      </c>
      <c r="N6266" t="str">
        <f>TEXT(INT(HOUR(Table1[[#This Row],[Patient Admission Date]])/3)*3,"00")&amp;"-"&amp;TEXT(INT(HOUR(Table1[[#This Row],[Patient Admission Date]])/3)*3+3,"00")</f>
        <v>00-03</v>
      </c>
      <c r="O6266" t="str" cm="1">
        <f t="array" ref="O6266">_xlfn.IFS(Table1[[#This Row],[Patient Age]]&lt;=14,"0-14",Table1[[#This Row],[Patient Age]]&lt;=29,"15-29",Table1[[#This Row],[Patient Age]]&lt;=44,"30-44",Table1[[#This Row],[Patient Age]]&lt;=59,"45-59",Table1[[#This Row],[Patient Age]]&lt;=74,"60-74",TRUE,"75+")</f>
        <v>60-74</v>
      </c>
      <c r="P6266" t="str" cm="1">
        <f t="array" ref="P6266">_xlfn.IFS(Table1[[#This Row],[Patient Waittime]]&lt;=15,"0-15",Table1[[#This Row],[Patient Waittime]]&lt;=30,"16-30",Table1[[#This Row],[Patient Waittime]]&lt;=45,"31-45",Table1[[#This Row],[Patient Waittime]]&lt;=60,"46-60",TRUE,"60+")</f>
        <v>46-60</v>
      </c>
      <c r="Q6266">
        <f>--(Table1[[#This Row],[Patient Waittime]]&lt;=30)</f>
        <v>0</v>
      </c>
      <c r="R6266">
        <f>--Table1[[#This Row],[Patient Admission Flag]]</f>
        <v>1</v>
      </c>
      <c r="S6266">
        <f>--AND(Table1[[#This Row],[WithinTarget]]=1,Table1[[#This Row],[Patient Satisfaction Score]]&gt;=7)</f>
        <v>0</v>
      </c>
      <c r="T6266" t="str">
        <f>IF(LEFT(Table1[[#This Row],[Patient Gender]],1)="F","Female","Male")</f>
        <v>Female</v>
      </c>
    </row>
    <row r="6267" spans="1:20" x14ac:dyDescent="0.3">
      <c r="A6267" t="s">
        <v>6371</v>
      </c>
      <c r="B6267" s="1">
        <v>45449.499305555553</v>
      </c>
      <c r="C6267" t="s">
        <v>13</v>
      </c>
      <c r="D6267">
        <v>34</v>
      </c>
      <c r="E6267" t="s">
        <v>19</v>
      </c>
      <c r="F6267" t="s">
        <v>15</v>
      </c>
      <c r="G6267" t="b">
        <v>1</v>
      </c>
      <c r="H6267">
        <v>7</v>
      </c>
      <c r="I6267">
        <v>21</v>
      </c>
      <c r="J6267" t="b">
        <v>1</v>
      </c>
      <c r="K6267">
        <f>YEAR(Table1[[#This Row],[Patient Admission Date]])</f>
        <v>2024</v>
      </c>
      <c r="L6267" t="str">
        <f>TEXT(Table1[[#This Row],[Patient Admission Date]],"mmm")</f>
        <v>Jun</v>
      </c>
      <c r="M6267" t="str">
        <f>TEXT(Table1[[#This Row],[Patient Admission Date]],"ddd")</f>
        <v>Thu</v>
      </c>
      <c r="N6267" t="str">
        <f>TEXT(INT(HOUR(Table1[[#This Row],[Patient Admission Date]])/3)*3,"00")&amp;"-"&amp;TEXT(INT(HOUR(Table1[[#This Row],[Patient Admission Date]])/3)*3+3,"00")</f>
        <v>09-12</v>
      </c>
      <c r="O6267" t="str" cm="1">
        <f t="array" ref="O6267">_xlfn.IFS(Table1[[#This Row],[Patient Age]]&lt;=14,"0-14",Table1[[#This Row],[Patient Age]]&lt;=29,"15-29",Table1[[#This Row],[Patient Age]]&lt;=44,"30-44",Table1[[#This Row],[Patient Age]]&lt;=59,"45-59",Table1[[#This Row],[Patient Age]]&lt;=74,"60-74",TRUE,"75+")</f>
        <v>30-44</v>
      </c>
      <c r="P6267" t="str" cm="1">
        <f t="array" ref="P6267">_xlfn.IFS(Table1[[#This Row],[Patient Waittime]]&lt;=15,"0-15",Table1[[#This Row],[Patient Waittime]]&lt;=30,"16-30",Table1[[#This Row],[Patient Waittime]]&lt;=45,"31-45",Table1[[#This Row],[Patient Waittime]]&lt;=60,"46-60",TRUE,"60+")</f>
        <v>16-30</v>
      </c>
      <c r="Q6267">
        <f>--(Table1[[#This Row],[Patient Waittime]]&lt;=30)</f>
        <v>1</v>
      </c>
      <c r="R6267">
        <f>--Table1[[#This Row],[Patient Admission Flag]]</f>
        <v>1</v>
      </c>
      <c r="S6267">
        <f>--AND(Table1[[#This Row],[WithinTarget]]=1,Table1[[#This Row],[Patient Satisfaction Score]]&gt;=7)</f>
        <v>1</v>
      </c>
      <c r="T6267" t="str">
        <f>IF(LEFT(Table1[[#This Row],[Patient Gender]],1)="F","Female","Male")</f>
        <v>Female</v>
      </c>
    </row>
    <row r="6268" spans="1:20" x14ac:dyDescent="0.3">
      <c r="A6268" t="s">
        <v>6372</v>
      </c>
      <c r="B6268" s="1">
        <v>45053.367361111108</v>
      </c>
      <c r="C6268" t="s">
        <v>13</v>
      </c>
      <c r="D6268">
        <v>37</v>
      </c>
      <c r="E6268" t="s">
        <v>19</v>
      </c>
      <c r="F6268" t="s">
        <v>15</v>
      </c>
      <c r="G6268" t="b">
        <v>1</v>
      </c>
      <c r="H6268">
        <v>8</v>
      </c>
      <c r="I6268">
        <v>38</v>
      </c>
      <c r="J6268" t="b">
        <v>1</v>
      </c>
      <c r="K6268">
        <f>YEAR(Table1[[#This Row],[Patient Admission Date]])</f>
        <v>2023</v>
      </c>
      <c r="L6268" t="str">
        <f>TEXT(Table1[[#This Row],[Patient Admission Date]],"mmm")</f>
        <v>May</v>
      </c>
      <c r="M6268" t="str">
        <f>TEXT(Table1[[#This Row],[Patient Admission Date]],"ddd")</f>
        <v>Sun</v>
      </c>
      <c r="N6268" t="str">
        <f>TEXT(INT(HOUR(Table1[[#This Row],[Patient Admission Date]])/3)*3,"00")&amp;"-"&amp;TEXT(INT(HOUR(Table1[[#This Row],[Patient Admission Date]])/3)*3+3,"00")</f>
        <v>06-09</v>
      </c>
      <c r="O6268" t="str" cm="1">
        <f t="array" ref="O6268">_xlfn.IFS(Table1[[#This Row],[Patient Age]]&lt;=14,"0-14",Table1[[#This Row],[Patient Age]]&lt;=29,"15-29",Table1[[#This Row],[Patient Age]]&lt;=44,"30-44",Table1[[#This Row],[Patient Age]]&lt;=59,"45-59",Table1[[#This Row],[Patient Age]]&lt;=74,"60-74",TRUE,"75+")</f>
        <v>30-44</v>
      </c>
      <c r="P6268" t="str" cm="1">
        <f t="array" ref="P6268">_xlfn.IFS(Table1[[#This Row],[Patient Waittime]]&lt;=15,"0-15",Table1[[#This Row],[Patient Waittime]]&lt;=30,"16-30",Table1[[#This Row],[Patient Waittime]]&lt;=45,"31-45",Table1[[#This Row],[Patient Waittime]]&lt;=60,"46-60",TRUE,"60+")</f>
        <v>31-45</v>
      </c>
      <c r="Q6268">
        <f>--(Table1[[#This Row],[Patient Waittime]]&lt;=30)</f>
        <v>0</v>
      </c>
      <c r="R6268">
        <f>--Table1[[#This Row],[Patient Admission Flag]]</f>
        <v>1</v>
      </c>
      <c r="S6268">
        <f>--AND(Table1[[#This Row],[WithinTarget]]=1,Table1[[#This Row],[Patient Satisfaction Score]]&gt;=7)</f>
        <v>0</v>
      </c>
      <c r="T6268" t="str">
        <f>IF(LEFT(Table1[[#This Row],[Patient Gender]],1)="F","Female","Male")</f>
        <v>Female</v>
      </c>
    </row>
    <row r="6269" spans="1:20" x14ac:dyDescent="0.3">
      <c r="A6269" t="s">
        <v>6373</v>
      </c>
      <c r="B6269" s="1">
        <v>45062.202777777777</v>
      </c>
      <c r="C6269" t="s">
        <v>13</v>
      </c>
      <c r="D6269">
        <v>56</v>
      </c>
      <c r="E6269" t="s">
        <v>19</v>
      </c>
      <c r="F6269" t="s">
        <v>15</v>
      </c>
      <c r="G6269" t="b">
        <v>1</v>
      </c>
      <c r="H6269">
        <v>8</v>
      </c>
      <c r="I6269">
        <v>60</v>
      </c>
      <c r="J6269" t="b">
        <v>1</v>
      </c>
      <c r="K6269">
        <f>YEAR(Table1[[#This Row],[Patient Admission Date]])</f>
        <v>2023</v>
      </c>
      <c r="L6269" t="str">
        <f>TEXT(Table1[[#This Row],[Patient Admission Date]],"mmm")</f>
        <v>May</v>
      </c>
      <c r="M6269" t="str">
        <f>TEXT(Table1[[#This Row],[Patient Admission Date]],"ddd")</f>
        <v>Tue</v>
      </c>
      <c r="N6269" t="str">
        <f>TEXT(INT(HOUR(Table1[[#This Row],[Patient Admission Date]])/3)*3,"00")&amp;"-"&amp;TEXT(INT(HOUR(Table1[[#This Row],[Patient Admission Date]])/3)*3+3,"00")</f>
        <v>03-06</v>
      </c>
      <c r="O6269" t="str" cm="1">
        <f t="array" ref="O6269">_xlfn.IFS(Table1[[#This Row],[Patient Age]]&lt;=14,"0-14",Table1[[#This Row],[Patient Age]]&lt;=29,"15-29",Table1[[#This Row],[Patient Age]]&lt;=44,"30-44",Table1[[#This Row],[Patient Age]]&lt;=59,"45-59",Table1[[#This Row],[Patient Age]]&lt;=74,"60-74",TRUE,"75+")</f>
        <v>45-59</v>
      </c>
      <c r="P6269" t="str" cm="1">
        <f t="array" ref="P6269">_xlfn.IFS(Table1[[#This Row],[Patient Waittime]]&lt;=15,"0-15",Table1[[#This Row],[Patient Waittime]]&lt;=30,"16-30",Table1[[#This Row],[Patient Waittime]]&lt;=45,"31-45",Table1[[#This Row],[Patient Waittime]]&lt;=60,"46-60",TRUE,"60+")</f>
        <v>46-60</v>
      </c>
      <c r="Q6269">
        <f>--(Table1[[#This Row],[Patient Waittime]]&lt;=30)</f>
        <v>0</v>
      </c>
      <c r="R6269">
        <f>--Table1[[#This Row],[Patient Admission Flag]]</f>
        <v>1</v>
      </c>
      <c r="S6269">
        <f>--AND(Table1[[#This Row],[WithinTarget]]=1,Table1[[#This Row],[Patient Satisfaction Score]]&gt;=7)</f>
        <v>0</v>
      </c>
      <c r="T6269" t="str">
        <f>IF(LEFT(Table1[[#This Row],[Patient Gender]],1)="F","Female","Male")</f>
        <v>Female</v>
      </c>
    </row>
    <row r="6270" spans="1:20" x14ac:dyDescent="0.3">
      <c r="A6270" t="s">
        <v>6374</v>
      </c>
      <c r="B6270" s="1">
        <v>45273.724999999999</v>
      </c>
      <c r="C6270" t="s">
        <v>13</v>
      </c>
      <c r="D6270">
        <v>37</v>
      </c>
      <c r="E6270" t="s">
        <v>19</v>
      </c>
      <c r="F6270" t="s">
        <v>15</v>
      </c>
      <c r="G6270" t="b">
        <v>1</v>
      </c>
      <c r="H6270">
        <v>8</v>
      </c>
      <c r="I6270">
        <v>14</v>
      </c>
      <c r="J6270" t="b">
        <v>1</v>
      </c>
      <c r="K6270">
        <f>YEAR(Table1[[#This Row],[Patient Admission Date]])</f>
        <v>2023</v>
      </c>
      <c r="L6270" t="str">
        <f>TEXT(Table1[[#This Row],[Patient Admission Date]],"mmm")</f>
        <v>Dec</v>
      </c>
      <c r="M6270" t="str">
        <f>TEXT(Table1[[#This Row],[Patient Admission Date]],"ddd")</f>
        <v>Wed</v>
      </c>
      <c r="N6270" t="str">
        <f>TEXT(INT(HOUR(Table1[[#This Row],[Patient Admission Date]])/3)*3,"00")&amp;"-"&amp;TEXT(INT(HOUR(Table1[[#This Row],[Patient Admission Date]])/3)*3+3,"00")</f>
        <v>15-18</v>
      </c>
      <c r="O6270" t="str" cm="1">
        <f t="array" ref="O6270">_xlfn.IFS(Table1[[#This Row],[Patient Age]]&lt;=14,"0-14",Table1[[#This Row],[Patient Age]]&lt;=29,"15-29",Table1[[#This Row],[Patient Age]]&lt;=44,"30-44",Table1[[#This Row],[Patient Age]]&lt;=59,"45-59",Table1[[#This Row],[Patient Age]]&lt;=74,"60-74",TRUE,"75+")</f>
        <v>30-44</v>
      </c>
      <c r="P6270" t="str" cm="1">
        <f t="array" ref="P6270">_xlfn.IFS(Table1[[#This Row],[Patient Waittime]]&lt;=15,"0-15",Table1[[#This Row],[Patient Waittime]]&lt;=30,"16-30",Table1[[#This Row],[Patient Waittime]]&lt;=45,"31-45",Table1[[#This Row],[Patient Waittime]]&lt;=60,"46-60",TRUE,"60+")</f>
        <v>0-15</v>
      </c>
      <c r="Q6270">
        <f>--(Table1[[#This Row],[Patient Waittime]]&lt;=30)</f>
        <v>1</v>
      </c>
      <c r="R6270">
        <f>--Table1[[#This Row],[Patient Admission Flag]]</f>
        <v>1</v>
      </c>
      <c r="S6270">
        <f>--AND(Table1[[#This Row],[WithinTarget]]=1,Table1[[#This Row],[Patient Satisfaction Score]]&gt;=7)</f>
        <v>1</v>
      </c>
      <c r="T6270" t="str">
        <f>IF(LEFT(Table1[[#This Row],[Patient Gender]],1)="F","Female","Male")</f>
        <v>Female</v>
      </c>
    </row>
    <row r="6271" spans="1:20" x14ac:dyDescent="0.3">
      <c r="A6271" t="s">
        <v>6375</v>
      </c>
      <c r="B6271" s="1">
        <v>45582.990972222222</v>
      </c>
      <c r="C6271" t="s">
        <v>13</v>
      </c>
      <c r="D6271">
        <v>6</v>
      </c>
      <c r="E6271" t="s">
        <v>19</v>
      </c>
      <c r="F6271" t="s">
        <v>15</v>
      </c>
      <c r="G6271" t="b">
        <v>1</v>
      </c>
      <c r="H6271">
        <v>9</v>
      </c>
      <c r="I6271">
        <v>16</v>
      </c>
      <c r="J6271" t="b">
        <v>1</v>
      </c>
      <c r="K6271">
        <f>YEAR(Table1[[#This Row],[Patient Admission Date]])</f>
        <v>2024</v>
      </c>
      <c r="L6271" t="str">
        <f>TEXT(Table1[[#This Row],[Patient Admission Date]],"mmm")</f>
        <v>Oct</v>
      </c>
      <c r="M6271" t="str">
        <f>TEXT(Table1[[#This Row],[Patient Admission Date]],"ddd")</f>
        <v>Thu</v>
      </c>
      <c r="N6271" t="str">
        <f>TEXT(INT(HOUR(Table1[[#This Row],[Patient Admission Date]])/3)*3,"00")&amp;"-"&amp;TEXT(INT(HOUR(Table1[[#This Row],[Patient Admission Date]])/3)*3+3,"00")</f>
        <v>21-24</v>
      </c>
      <c r="O6271" t="str" cm="1">
        <f t="array" ref="O6271">_xlfn.IFS(Table1[[#This Row],[Patient Age]]&lt;=14,"0-14",Table1[[#This Row],[Patient Age]]&lt;=29,"15-29",Table1[[#This Row],[Patient Age]]&lt;=44,"30-44",Table1[[#This Row],[Patient Age]]&lt;=59,"45-59",Table1[[#This Row],[Patient Age]]&lt;=74,"60-74",TRUE,"75+")</f>
        <v>0-14</v>
      </c>
      <c r="P6271" t="str" cm="1">
        <f t="array" ref="P6271">_xlfn.IFS(Table1[[#This Row],[Patient Waittime]]&lt;=15,"0-15",Table1[[#This Row],[Patient Waittime]]&lt;=30,"16-30",Table1[[#This Row],[Patient Waittime]]&lt;=45,"31-45",Table1[[#This Row],[Patient Waittime]]&lt;=60,"46-60",TRUE,"60+")</f>
        <v>16-30</v>
      </c>
      <c r="Q6271">
        <f>--(Table1[[#This Row],[Patient Waittime]]&lt;=30)</f>
        <v>1</v>
      </c>
      <c r="R6271">
        <f>--Table1[[#This Row],[Patient Admission Flag]]</f>
        <v>1</v>
      </c>
      <c r="S6271">
        <f>--AND(Table1[[#This Row],[WithinTarget]]=1,Table1[[#This Row],[Patient Satisfaction Score]]&gt;=7)</f>
        <v>1</v>
      </c>
      <c r="T6271" t="str">
        <f>IF(LEFT(Table1[[#This Row],[Patient Gender]],1)="F","Female","Male")</f>
        <v>Female</v>
      </c>
    </row>
    <row r="6272" spans="1:20" x14ac:dyDescent="0.3">
      <c r="A6272" t="s">
        <v>6376</v>
      </c>
      <c r="B6272" s="1">
        <v>45478.82916666667</v>
      </c>
      <c r="C6272" t="s">
        <v>13</v>
      </c>
      <c r="D6272">
        <v>2</v>
      </c>
      <c r="E6272" t="s">
        <v>19</v>
      </c>
      <c r="F6272" t="s">
        <v>15</v>
      </c>
      <c r="G6272" t="b">
        <v>1</v>
      </c>
      <c r="H6272">
        <v>10</v>
      </c>
      <c r="I6272">
        <v>26</v>
      </c>
      <c r="J6272" t="b">
        <v>1</v>
      </c>
      <c r="K6272">
        <f>YEAR(Table1[[#This Row],[Patient Admission Date]])</f>
        <v>2024</v>
      </c>
      <c r="L6272" t="str">
        <f>TEXT(Table1[[#This Row],[Patient Admission Date]],"mmm")</f>
        <v>Jul</v>
      </c>
      <c r="M6272" t="str">
        <f>TEXT(Table1[[#This Row],[Patient Admission Date]],"ddd")</f>
        <v>Fri</v>
      </c>
      <c r="N6272" t="str">
        <f>TEXT(INT(HOUR(Table1[[#This Row],[Patient Admission Date]])/3)*3,"00")&amp;"-"&amp;TEXT(INT(HOUR(Table1[[#This Row],[Patient Admission Date]])/3)*3+3,"00")</f>
        <v>18-21</v>
      </c>
      <c r="O6272" t="str" cm="1">
        <f t="array" ref="O6272">_xlfn.IFS(Table1[[#This Row],[Patient Age]]&lt;=14,"0-14",Table1[[#This Row],[Patient Age]]&lt;=29,"15-29",Table1[[#This Row],[Patient Age]]&lt;=44,"30-44",Table1[[#This Row],[Patient Age]]&lt;=59,"45-59",Table1[[#This Row],[Patient Age]]&lt;=74,"60-74",TRUE,"75+")</f>
        <v>0-14</v>
      </c>
      <c r="P6272" t="str" cm="1">
        <f t="array" ref="P6272">_xlfn.IFS(Table1[[#This Row],[Patient Waittime]]&lt;=15,"0-15",Table1[[#This Row],[Patient Waittime]]&lt;=30,"16-30",Table1[[#This Row],[Patient Waittime]]&lt;=45,"31-45",Table1[[#This Row],[Patient Waittime]]&lt;=60,"46-60",TRUE,"60+")</f>
        <v>16-30</v>
      </c>
      <c r="Q6272">
        <f>--(Table1[[#This Row],[Patient Waittime]]&lt;=30)</f>
        <v>1</v>
      </c>
      <c r="R6272">
        <f>--Table1[[#This Row],[Patient Admission Flag]]</f>
        <v>1</v>
      </c>
      <c r="S6272">
        <f>--AND(Table1[[#This Row],[WithinTarget]]=1,Table1[[#This Row],[Patient Satisfaction Score]]&gt;=7)</f>
        <v>1</v>
      </c>
      <c r="T6272" t="str">
        <f>IF(LEFT(Table1[[#This Row],[Patient Gender]],1)="F","Female","Male")</f>
        <v>Female</v>
      </c>
    </row>
    <row r="6273" spans="1:20" x14ac:dyDescent="0.3">
      <c r="A6273" t="s">
        <v>6377</v>
      </c>
      <c r="B6273" s="1">
        <v>45580.700694444444</v>
      </c>
      <c r="C6273" t="s">
        <v>13</v>
      </c>
      <c r="D6273">
        <v>64</v>
      </c>
      <c r="E6273" t="s">
        <v>19</v>
      </c>
      <c r="F6273" t="s">
        <v>26</v>
      </c>
      <c r="G6273" t="b">
        <v>1</v>
      </c>
      <c r="H6273">
        <v>1</v>
      </c>
      <c r="I6273">
        <v>14</v>
      </c>
      <c r="J6273" t="b">
        <v>1</v>
      </c>
      <c r="K6273">
        <f>YEAR(Table1[[#This Row],[Patient Admission Date]])</f>
        <v>2024</v>
      </c>
      <c r="L6273" t="str">
        <f>TEXT(Table1[[#This Row],[Patient Admission Date]],"mmm")</f>
        <v>Oct</v>
      </c>
      <c r="M6273" t="str">
        <f>TEXT(Table1[[#This Row],[Patient Admission Date]],"ddd")</f>
        <v>Tue</v>
      </c>
      <c r="N6273" t="str">
        <f>TEXT(INT(HOUR(Table1[[#This Row],[Patient Admission Date]])/3)*3,"00")&amp;"-"&amp;TEXT(INT(HOUR(Table1[[#This Row],[Patient Admission Date]])/3)*3+3,"00")</f>
        <v>15-18</v>
      </c>
      <c r="O6273" t="str" cm="1">
        <f t="array" ref="O6273">_xlfn.IFS(Table1[[#This Row],[Patient Age]]&lt;=14,"0-14",Table1[[#This Row],[Patient Age]]&lt;=29,"15-29",Table1[[#This Row],[Patient Age]]&lt;=44,"30-44",Table1[[#This Row],[Patient Age]]&lt;=59,"45-59",Table1[[#This Row],[Patient Age]]&lt;=74,"60-74",TRUE,"75+")</f>
        <v>60-74</v>
      </c>
      <c r="P6273" t="str" cm="1">
        <f t="array" ref="P6273">_xlfn.IFS(Table1[[#This Row],[Patient Waittime]]&lt;=15,"0-15",Table1[[#This Row],[Patient Waittime]]&lt;=30,"16-30",Table1[[#This Row],[Patient Waittime]]&lt;=45,"31-45",Table1[[#This Row],[Patient Waittime]]&lt;=60,"46-60",TRUE,"60+")</f>
        <v>0-15</v>
      </c>
      <c r="Q6273">
        <f>--(Table1[[#This Row],[Patient Waittime]]&lt;=30)</f>
        <v>1</v>
      </c>
      <c r="R6273">
        <f>--Table1[[#This Row],[Patient Admission Flag]]</f>
        <v>1</v>
      </c>
      <c r="S6273">
        <f>--AND(Table1[[#This Row],[WithinTarget]]=1,Table1[[#This Row],[Patient Satisfaction Score]]&gt;=7)</f>
        <v>0</v>
      </c>
      <c r="T6273" t="str">
        <f>IF(LEFT(Table1[[#This Row],[Patient Gender]],1)="F","Female","Male")</f>
        <v>Female</v>
      </c>
    </row>
    <row r="6274" spans="1:20" x14ac:dyDescent="0.3">
      <c r="A6274" t="s">
        <v>6378</v>
      </c>
      <c r="B6274" s="1">
        <v>45436.894444444442</v>
      </c>
      <c r="C6274" t="s">
        <v>13</v>
      </c>
      <c r="D6274">
        <v>58</v>
      </c>
      <c r="E6274" t="s">
        <v>19</v>
      </c>
      <c r="F6274" t="s">
        <v>26</v>
      </c>
      <c r="G6274" t="b">
        <v>1</v>
      </c>
      <c r="H6274">
        <v>9</v>
      </c>
      <c r="I6274">
        <v>22</v>
      </c>
      <c r="J6274" t="b">
        <v>1</v>
      </c>
      <c r="K6274">
        <f>YEAR(Table1[[#This Row],[Patient Admission Date]])</f>
        <v>2024</v>
      </c>
      <c r="L6274" t="str">
        <f>TEXT(Table1[[#This Row],[Patient Admission Date]],"mmm")</f>
        <v>May</v>
      </c>
      <c r="M6274" t="str">
        <f>TEXT(Table1[[#This Row],[Patient Admission Date]],"ddd")</f>
        <v>Fri</v>
      </c>
      <c r="N6274" t="str">
        <f>TEXT(INT(HOUR(Table1[[#This Row],[Patient Admission Date]])/3)*3,"00")&amp;"-"&amp;TEXT(INT(HOUR(Table1[[#This Row],[Patient Admission Date]])/3)*3+3,"00")</f>
        <v>21-24</v>
      </c>
      <c r="O6274" t="str" cm="1">
        <f t="array" ref="O6274">_xlfn.IFS(Table1[[#This Row],[Patient Age]]&lt;=14,"0-14",Table1[[#This Row],[Patient Age]]&lt;=29,"15-29",Table1[[#This Row],[Patient Age]]&lt;=44,"30-44",Table1[[#This Row],[Patient Age]]&lt;=59,"45-59",Table1[[#This Row],[Patient Age]]&lt;=74,"60-74",TRUE,"75+")</f>
        <v>45-59</v>
      </c>
      <c r="P6274" t="str" cm="1">
        <f t="array" ref="P6274">_xlfn.IFS(Table1[[#This Row],[Patient Waittime]]&lt;=15,"0-15",Table1[[#This Row],[Patient Waittime]]&lt;=30,"16-30",Table1[[#This Row],[Patient Waittime]]&lt;=45,"31-45",Table1[[#This Row],[Patient Waittime]]&lt;=60,"46-60",TRUE,"60+")</f>
        <v>16-30</v>
      </c>
      <c r="Q6274">
        <f>--(Table1[[#This Row],[Patient Waittime]]&lt;=30)</f>
        <v>1</v>
      </c>
      <c r="R6274">
        <f>--Table1[[#This Row],[Patient Admission Flag]]</f>
        <v>1</v>
      </c>
      <c r="S6274">
        <f>--AND(Table1[[#This Row],[WithinTarget]]=1,Table1[[#This Row],[Patient Satisfaction Score]]&gt;=7)</f>
        <v>1</v>
      </c>
      <c r="T6274" t="str">
        <f>IF(LEFT(Table1[[#This Row],[Patient Gender]],1)="F","Female","Male")</f>
        <v>Female</v>
      </c>
    </row>
    <row r="6275" spans="1:20" x14ac:dyDescent="0.3">
      <c r="A6275" t="s">
        <v>6379</v>
      </c>
      <c r="B6275" s="1">
        <v>45428.459722222222</v>
      </c>
      <c r="C6275" t="s">
        <v>13</v>
      </c>
      <c r="D6275">
        <v>16</v>
      </c>
      <c r="E6275" t="s">
        <v>19</v>
      </c>
      <c r="F6275" t="s">
        <v>26</v>
      </c>
      <c r="G6275" t="b">
        <v>1</v>
      </c>
      <c r="H6275">
        <v>10</v>
      </c>
      <c r="I6275">
        <v>12</v>
      </c>
      <c r="J6275" t="b">
        <v>1</v>
      </c>
      <c r="K6275">
        <f>YEAR(Table1[[#This Row],[Patient Admission Date]])</f>
        <v>2024</v>
      </c>
      <c r="L6275" t="str">
        <f>TEXT(Table1[[#This Row],[Patient Admission Date]],"mmm")</f>
        <v>May</v>
      </c>
      <c r="M6275" t="str">
        <f>TEXT(Table1[[#This Row],[Patient Admission Date]],"ddd")</f>
        <v>Thu</v>
      </c>
      <c r="N6275" t="str">
        <f>TEXT(INT(HOUR(Table1[[#This Row],[Patient Admission Date]])/3)*3,"00")&amp;"-"&amp;TEXT(INT(HOUR(Table1[[#This Row],[Patient Admission Date]])/3)*3+3,"00")</f>
        <v>09-12</v>
      </c>
      <c r="O6275" t="str" cm="1">
        <f t="array" ref="O6275">_xlfn.IFS(Table1[[#This Row],[Patient Age]]&lt;=14,"0-14",Table1[[#This Row],[Patient Age]]&lt;=29,"15-29",Table1[[#This Row],[Patient Age]]&lt;=44,"30-44",Table1[[#This Row],[Patient Age]]&lt;=59,"45-59",Table1[[#This Row],[Patient Age]]&lt;=74,"60-74",TRUE,"75+")</f>
        <v>15-29</v>
      </c>
      <c r="P6275" t="str" cm="1">
        <f t="array" ref="P6275">_xlfn.IFS(Table1[[#This Row],[Patient Waittime]]&lt;=15,"0-15",Table1[[#This Row],[Patient Waittime]]&lt;=30,"16-30",Table1[[#This Row],[Patient Waittime]]&lt;=45,"31-45",Table1[[#This Row],[Patient Waittime]]&lt;=60,"46-60",TRUE,"60+")</f>
        <v>0-15</v>
      </c>
      <c r="Q6275">
        <f>--(Table1[[#This Row],[Patient Waittime]]&lt;=30)</f>
        <v>1</v>
      </c>
      <c r="R6275">
        <f>--Table1[[#This Row],[Patient Admission Flag]]</f>
        <v>1</v>
      </c>
      <c r="S6275">
        <f>--AND(Table1[[#This Row],[WithinTarget]]=1,Table1[[#This Row],[Patient Satisfaction Score]]&gt;=7)</f>
        <v>1</v>
      </c>
      <c r="T6275" t="str">
        <f>IF(LEFT(Table1[[#This Row],[Patient Gender]],1)="F","Female","Male")</f>
        <v>Female</v>
      </c>
    </row>
    <row r="6276" spans="1:20" x14ac:dyDescent="0.3">
      <c r="A6276" t="s">
        <v>6380</v>
      </c>
      <c r="B6276" s="1">
        <v>45481.643750000003</v>
      </c>
      <c r="C6276" t="s">
        <v>13</v>
      </c>
      <c r="D6276">
        <v>61</v>
      </c>
      <c r="E6276" t="s">
        <v>19</v>
      </c>
      <c r="F6276" t="s">
        <v>11</v>
      </c>
      <c r="G6276" t="b">
        <v>1</v>
      </c>
      <c r="I6276">
        <v>11</v>
      </c>
      <c r="J6276" t="b">
        <v>1</v>
      </c>
      <c r="K6276">
        <f>YEAR(Table1[[#This Row],[Patient Admission Date]])</f>
        <v>2024</v>
      </c>
      <c r="L6276" t="str">
        <f>TEXT(Table1[[#This Row],[Patient Admission Date]],"mmm")</f>
        <v>Jul</v>
      </c>
      <c r="M6276" t="str">
        <f>TEXT(Table1[[#This Row],[Patient Admission Date]],"ddd")</f>
        <v>Mon</v>
      </c>
      <c r="N6276" t="str">
        <f>TEXT(INT(HOUR(Table1[[#This Row],[Patient Admission Date]])/3)*3,"00")&amp;"-"&amp;TEXT(INT(HOUR(Table1[[#This Row],[Patient Admission Date]])/3)*3+3,"00")</f>
        <v>15-18</v>
      </c>
      <c r="O6276" t="str" cm="1">
        <f t="array" ref="O6276">_xlfn.IFS(Table1[[#This Row],[Patient Age]]&lt;=14,"0-14",Table1[[#This Row],[Patient Age]]&lt;=29,"15-29",Table1[[#This Row],[Patient Age]]&lt;=44,"30-44",Table1[[#This Row],[Patient Age]]&lt;=59,"45-59",Table1[[#This Row],[Patient Age]]&lt;=74,"60-74",TRUE,"75+")</f>
        <v>60-74</v>
      </c>
      <c r="P6276" t="str" cm="1">
        <f t="array" ref="P6276">_xlfn.IFS(Table1[[#This Row],[Patient Waittime]]&lt;=15,"0-15",Table1[[#This Row],[Patient Waittime]]&lt;=30,"16-30",Table1[[#This Row],[Patient Waittime]]&lt;=45,"31-45",Table1[[#This Row],[Patient Waittime]]&lt;=60,"46-60",TRUE,"60+")</f>
        <v>0-15</v>
      </c>
      <c r="Q6276">
        <f>--(Table1[[#This Row],[Patient Waittime]]&lt;=30)</f>
        <v>1</v>
      </c>
      <c r="R6276">
        <f>--Table1[[#This Row],[Patient Admission Flag]]</f>
        <v>1</v>
      </c>
      <c r="S6276">
        <f>--AND(Table1[[#This Row],[WithinTarget]]=1,Table1[[#This Row],[Patient Satisfaction Score]]&gt;=7)</f>
        <v>0</v>
      </c>
      <c r="T6276" t="str">
        <f>IF(LEFT(Table1[[#This Row],[Patient Gender]],1)="F","Female","Male")</f>
        <v>Female</v>
      </c>
    </row>
    <row r="6277" spans="1:20" x14ac:dyDescent="0.3">
      <c r="A6277" t="s">
        <v>6381</v>
      </c>
      <c r="B6277" s="1">
        <v>45228.772222222222</v>
      </c>
      <c r="C6277" t="s">
        <v>13</v>
      </c>
      <c r="D6277">
        <v>19</v>
      </c>
      <c r="E6277" t="s">
        <v>19</v>
      </c>
      <c r="F6277" t="s">
        <v>11</v>
      </c>
      <c r="G6277" t="b">
        <v>1</v>
      </c>
      <c r="I6277">
        <v>40</v>
      </c>
      <c r="J6277" t="b">
        <v>1</v>
      </c>
      <c r="K6277">
        <f>YEAR(Table1[[#This Row],[Patient Admission Date]])</f>
        <v>2023</v>
      </c>
      <c r="L6277" t="str">
        <f>TEXT(Table1[[#This Row],[Patient Admission Date]],"mmm")</f>
        <v>Oct</v>
      </c>
      <c r="M6277" t="str">
        <f>TEXT(Table1[[#This Row],[Patient Admission Date]],"ddd")</f>
        <v>Sun</v>
      </c>
      <c r="N6277" t="str">
        <f>TEXT(INT(HOUR(Table1[[#This Row],[Patient Admission Date]])/3)*3,"00")&amp;"-"&amp;TEXT(INT(HOUR(Table1[[#This Row],[Patient Admission Date]])/3)*3+3,"00")</f>
        <v>18-21</v>
      </c>
      <c r="O6277" t="str" cm="1">
        <f t="array" ref="O6277">_xlfn.IFS(Table1[[#This Row],[Patient Age]]&lt;=14,"0-14",Table1[[#This Row],[Patient Age]]&lt;=29,"15-29",Table1[[#This Row],[Patient Age]]&lt;=44,"30-44",Table1[[#This Row],[Patient Age]]&lt;=59,"45-59",Table1[[#This Row],[Patient Age]]&lt;=74,"60-74",TRUE,"75+")</f>
        <v>15-29</v>
      </c>
      <c r="P6277" t="str" cm="1">
        <f t="array" ref="P6277">_xlfn.IFS(Table1[[#This Row],[Patient Waittime]]&lt;=15,"0-15",Table1[[#This Row],[Patient Waittime]]&lt;=30,"16-30",Table1[[#This Row],[Patient Waittime]]&lt;=45,"31-45",Table1[[#This Row],[Patient Waittime]]&lt;=60,"46-60",TRUE,"60+")</f>
        <v>31-45</v>
      </c>
      <c r="Q6277">
        <f>--(Table1[[#This Row],[Patient Waittime]]&lt;=30)</f>
        <v>0</v>
      </c>
      <c r="R6277">
        <f>--Table1[[#This Row],[Patient Admission Flag]]</f>
        <v>1</v>
      </c>
      <c r="S6277">
        <f>--AND(Table1[[#This Row],[WithinTarget]]=1,Table1[[#This Row],[Patient Satisfaction Score]]&gt;=7)</f>
        <v>0</v>
      </c>
      <c r="T6277" t="str">
        <f>IF(LEFT(Table1[[#This Row],[Patient Gender]],1)="F","Female","Male")</f>
        <v>Female</v>
      </c>
    </row>
    <row r="6278" spans="1:20" x14ac:dyDescent="0.3">
      <c r="A6278" t="s">
        <v>6382</v>
      </c>
      <c r="B6278" s="1">
        <v>45366.565972222219</v>
      </c>
      <c r="C6278" t="s">
        <v>13</v>
      </c>
      <c r="D6278">
        <v>59</v>
      </c>
      <c r="E6278" t="s">
        <v>19</v>
      </c>
      <c r="F6278" t="s">
        <v>11</v>
      </c>
      <c r="G6278" t="b">
        <v>1</v>
      </c>
      <c r="I6278">
        <v>58</v>
      </c>
      <c r="J6278" t="b">
        <v>1</v>
      </c>
      <c r="K6278">
        <f>YEAR(Table1[[#This Row],[Patient Admission Date]])</f>
        <v>2024</v>
      </c>
      <c r="L6278" t="str">
        <f>TEXT(Table1[[#This Row],[Patient Admission Date]],"mmm")</f>
        <v>Mar</v>
      </c>
      <c r="M6278" t="str">
        <f>TEXT(Table1[[#This Row],[Patient Admission Date]],"ddd")</f>
        <v>Fri</v>
      </c>
      <c r="N6278" t="str">
        <f>TEXT(INT(HOUR(Table1[[#This Row],[Patient Admission Date]])/3)*3,"00")&amp;"-"&amp;TEXT(INT(HOUR(Table1[[#This Row],[Patient Admission Date]])/3)*3+3,"00")</f>
        <v>12-15</v>
      </c>
      <c r="O6278" t="str" cm="1">
        <f t="array" ref="O6278">_xlfn.IFS(Table1[[#This Row],[Patient Age]]&lt;=14,"0-14",Table1[[#This Row],[Patient Age]]&lt;=29,"15-29",Table1[[#This Row],[Patient Age]]&lt;=44,"30-44",Table1[[#This Row],[Patient Age]]&lt;=59,"45-59",Table1[[#This Row],[Patient Age]]&lt;=74,"60-74",TRUE,"75+")</f>
        <v>45-59</v>
      </c>
      <c r="P6278" t="str" cm="1">
        <f t="array" ref="P6278">_xlfn.IFS(Table1[[#This Row],[Patient Waittime]]&lt;=15,"0-15",Table1[[#This Row],[Patient Waittime]]&lt;=30,"16-30",Table1[[#This Row],[Patient Waittime]]&lt;=45,"31-45",Table1[[#This Row],[Patient Waittime]]&lt;=60,"46-60",TRUE,"60+")</f>
        <v>46-60</v>
      </c>
      <c r="Q6278">
        <f>--(Table1[[#This Row],[Patient Waittime]]&lt;=30)</f>
        <v>0</v>
      </c>
      <c r="R6278">
        <f>--Table1[[#This Row],[Patient Admission Flag]]</f>
        <v>1</v>
      </c>
      <c r="S6278">
        <f>--AND(Table1[[#This Row],[WithinTarget]]=1,Table1[[#This Row],[Patient Satisfaction Score]]&gt;=7)</f>
        <v>0</v>
      </c>
      <c r="T6278" t="str">
        <f>IF(LEFT(Table1[[#This Row],[Patient Gender]],1)="F","Female","Male")</f>
        <v>Female</v>
      </c>
    </row>
    <row r="6279" spans="1:20" x14ac:dyDescent="0.3">
      <c r="A6279" t="s">
        <v>6383</v>
      </c>
      <c r="B6279" s="1">
        <v>45095.048611111109</v>
      </c>
      <c r="C6279" t="s">
        <v>13</v>
      </c>
      <c r="D6279">
        <v>59</v>
      </c>
      <c r="E6279" t="s">
        <v>19</v>
      </c>
      <c r="F6279" t="s">
        <v>11</v>
      </c>
      <c r="G6279" t="b">
        <v>1</v>
      </c>
      <c r="I6279">
        <v>23</v>
      </c>
      <c r="J6279" t="b">
        <v>1</v>
      </c>
      <c r="K6279">
        <f>YEAR(Table1[[#This Row],[Patient Admission Date]])</f>
        <v>2023</v>
      </c>
      <c r="L6279" t="str">
        <f>TEXT(Table1[[#This Row],[Patient Admission Date]],"mmm")</f>
        <v>Jun</v>
      </c>
      <c r="M6279" t="str">
        <f>TEXT(Table1[[#This Row],[Patient Admission Date]],"ddd")</f>
        <v>Sun</v>
      </c>
      <c r="N6279" t="str">
        <f>TEXT(INT(HOUR(Table1[[#This Row],[Patient Admission Date]])/3)*3,"00")&amp;"-"&amp;TEXT(INT(HOUR(Table1[[#This Row],[Patient Admission Date]])/3)*3+3,"00")</f>
        <v>00-03</v>
      </c>
      <c r="O6279" t="str" cm="1">
        <f t="array" ref="O6279">_xlfn.IFS(Table1[[#This Row],[Patient Age]]&lt;=14,"0-14",Table1[[#This Row],[Patient Age]]&lt;=29,"15-29",Table1[[#This Row],[Patient Age]]&lt;=44,"30-44",Table1[[#This Row],[Patient Age]]&lt;=59,"45-59",Table1[[#This Row],[Patient Age]]&lt;=74,"60-74",TRUE,"75+")</f>
        <v>45-59</v>
      </c>
      <c r="P6279" t="str" cm="1">
        <f t="array" ref="P6279">_xlfn.IFS(Table1[[#This Row],[Patient Waittime]]&lt;=15,"0-15",Table1[[#This Row],[Patient Waittime]]&lt;=30,"16-30",Table1[[#This Row],[Patient Waittime]]&lt;=45,"31-45",Table1[[#This Row],[Patient Waittime]]&lt;=60,"46-60",TRUE,"60+")</f>
        <v>16-30</v>
      </c>
      <c r="Q6279">
        <f>--(Table1[[#This Row],[Patient Waittime]]&lt;=30)</f>
        <v>1</v>
      </c>
      <c r="R6279">
        <f>--Table1[[#This Row],[Patient Admission Flag]]</f>
        <v>1</v>
      </c>
      <c r="S6279">
        <f>--AND(Table1[[#This Row],[WithinTarget]]=1,Table1[[#This Row],[Patient Satisfaction Score]]&gt;=7)</f>
        <v>0</v>
      </c>
      <c r="T6279" t="str">
        <f>IF(LEFT(Table1[[#This Row],[Patient Gender]],1)="F","Female","Male")</f>
        <v>Female</v>
      </c>
    </row>
    <row r="6280" spans="1:20" x14ac:dyDescent="0.3">
      <c r="A6280" t="s">
        <v>6384</v>
      </c>
      <c r="B6280" s="1">
        <v>45543.643750000003</v>
      </c>
      <c r="C6280" t="s">
        <v>13</v>
      </c>
      <c r="D6280">
        <v>29</v>
      </c>
      <c r="E6280" t="s">
        <v>19</v>
      </c>
      <c r="F6280" t="s">
        <v>11</v>
      </c>
      <c r="G6280" t="b">
        <v>1</v>
      </c>
      <c r="I6280">
        <v>27</v>
      </c>
      <c r="J6280" t="b">
        <v>1</v>
      </c>
      <c r="K6280">
        <f>YEAR(Table1[[#This Row],[Patient Admission Date]])</f>
        <v>2024</v>
      </c>
      <c r="L6280" t="str">
        <f>TEXT(Table1[[#This Row],[Patient Admission Date]],"mmm")</f>
        <v>Sep</v>
      </c>
      <c r="M6280" t="str">
        <f>TEXT(Table1[[#This Row],[Patient Admission Date]],"ddd")</f>
        <v>Sun</v>
      </c>
      <c r="N6280" t="str">
        <f>TEXT(INT(HOUR(Table1[[#This Row],[Patient Admission Date]])/3)*3,"00")&amp;"-"&amp;TEXT(INT(HOUR(Table1[[#This Row],[Patient Admission Date]])/3)*3+3,"00")</f>
        <v>15-18</v>
      </c>
      <c r="O6280" t="str" cm="1">
        <f t="array" ref="O6280">_xlfn.IFS(Table1[[#This Row],[Patient Age]]&lt;=14,"0-14",Table1[[#This Row],[Patient Age]]&lt;=29,"15-29",Table1[[#This Row],[Patient Age]]&lt;=44,"30-44",Table1[[#This Row],[Patient Age]]&lt;=59,"45-59",Table1[[#This Row],[Patient Age]]&lt;=74,"60-74",TRUE,"75+")</f>
        <v>15-29</v>
      </c>
      <c r="P6280" t="str" cm="1">
        <f t="array" ref="P6280">_xlfn.IFS(Table1[[#This Row],[Patient Waittime]]&lt;=15,"0-15",Table1[[#This Row],[Patient Waittime]]&lt;=30,"16-30",Table1[[#This Row],[Patient Waittime]]&lt;=45,"31-45",Table1[[#This Row],[Patient Waittime]]&lt;=60,"46-60",TRUE,"60+")</f>
        <v>16-30</v>
      </c>
      <c r="Q6280">
        <f>--(Table1[[#This Row],[Patient Waittime]]&lt;=30)</f>
        <v>1</v>
      </c>
      <c r="R6280">
        <f>--Table1[[#This Row],[Patient Admission Flag]]</f>
        <v>1</v>
      </c>
      <c r="S6280">
        <f>--AND(Table1[[#This Row],[WithinTarget]]=1,Table1[[#This Row],[Patient Satisfaction Score]]&gt;=7)</f>
        <v>0</v>
      </c>
      <c r="T6280" t="str">
        <f>IF(LEFT(Table1[[#This Row],[Patient Gender]],1)="F","Female","Male")</f>
        <v>Female</v>
      </c>
    </row>
    <row r="6281" spans="1:20" x14ac:dyDescent="0.3">
      <c r="A6281" t="s">
        <v>6385</v>
      </c>
      <c r="B6281" s="1">
        <v>45549.481944444444</v>
      </c>
      <c r="C6281" t="s">
        <v>13</v>
      </c>
      <c r="D6281">
        <v>11</v>
      </c>
      <c r="E6281" t="s">
        <v>19</v>
      </c>
      <c r="F6281" t="s">
        <v>11</v>
      </c>
      <c r="G6281" t="b">
        <v>1</v>
      </c>
      <c r="I6281">
        <v>33</v>
      </c>
      <c r="J6281" t="b">
        <v>1</v>
      </c>
      <c r="K6281">
        <f>YEAR(Table1[[#This Row],[Patient Admission Date]])</f>
        <v>2024</v>
      </c>
      <c r="L6281" t="str">
        <f>TEXT(Table1[[#This Row],[Patient Admission Date]],"mmm")</f>
        <v>Sep</v>
      </c>
      <c r="M6281" t="str">
        <f>TEXT(Table1[[#This Row],[Patient Admission Date]],"ddd")</f>
        <v>Sat</v>
      </c>
      <c r="N6281" t="str">
        <f>TEXT(INT(HOUR(Table1[[#This Row],[Patient Admission Date]])/3)*3,"00")&amp;"-"&amp;TEXT(INT(HOUR(Table1[[#This Row],[Patient Admission Date]])/3)*3+3,"00")</f>
        <v>09-12</v>
      </c>
      <c r="O6281" t="str" cm="1">
        <f t="array" ref="O6281">_xlfn.IFS(Table1[[#This Row],[Patient Age]]&lt;=14,"0-14",Table1[[#This Row],[Patient Age]]&lt;=29,"15-29",Table1[[#This Row],[Patient Age]]&lt;=44,"30-44",Table1[[#This Row],[Patient Age]]&lt;=59,"45-59",Table1[[#This Row],[Patient Age]]&lt;=74,"60-74",TRUE,"75+")</f>
        <v>0-14</v>
      </c>
      <c r="P6281" t="str" cm="1">
        <f t="array" ref="P6281">_xlfn.IFS(Table1[[#This Row],[Patient Waittime]]&lt;=15,"0-15",Table1[[#This Row],[Patient Waittime]]&lt;=30,"16-30",Table1[[#This Row],[Patient Waittime]]&lt;=45,"31-45",Table1[[#This Row],[Patient Waittime]]&lt;=60,"46-60",TRUE,"60+")</f>
        <v>31-45</v>
      </c>
      <c r="Q6281">
        <f>--(Table1[[#This Row],[Patient Waittime]]&lt;=30)</f>
        <v>0</v>
      </c>
      <c r="R6281">
        <f>--Table1[[#This Row],[Patient Admission Flag]]</f>
        <v>1</v>
      </c>
      <c r="S6281">
        <f>--AND(Table1[[#This Row],[WithinTarget]]=1,Table1[[#This Row],[Patient Satisfaction Score]]&gt;=7)</f>
        <v>0</v>
      </c>
      <c r="T6281" t="str">
        <f>IF(LEFT(Table1[[#This Row],[Patient Gender]],1)="F","Female","Male")</f>
        <v>Female</v>
      </c>
    </row>
    <row r="6282" spans="1:20" x14ac:dyDescent="0.3">
      <c r="A6282" t="s">
        <v>6386</v>
      </c>
      <c r="B6282" s="1">
        <v>45488.197222222225</v>
      </c>
      <c r="C6282" t="s">
        <v>13</v>
      </c>
      <c r="D6282">
        <v>74</v>
      </c>
      <c r="E6282" t="s">
        <v>19</v>
      </c>
      <c r="F6282" t="s">
        <v>11</v>
      </c>
      <c r="G6282" t="b">
        <v>1</v>
      </c>
      <c r="I6282">
        <v>59</v>
      </c>
      <c r="J6282" t="b">
        <v>1</v>
      </c>
      <c r="K6282">
        <f>YEAR(Table1[[#This Row],[Patient Admission Date]])</f>
        <v>2024</v>
      </c>
      <c r="L6282" t="str">
        <f>TEXT(Table1[[#This Row],[Patient Admission Date]],"mmm")</f>
        <v>Jul</v>
      </c>
      <c r="M6282" t="str">
        <f>TEXT(Table1[[#This Row],[Patient Admission Date]],"ddd")</f>
        <v>Mon</v>
      </c>
      <c r="N6282" t="str">
        <f>TEXT(INT(HOUR(Table1[[#This Row],[Patient Admission Date]])/3)*3,"00")&amp;"-"&amp;TEXT(INT(HOUR(Table1[[#This Row],[Patient Admission Date]])/3)*3+3,"00")</f>
        <v>03-06</v>
      </c>
      <c r="O6282" t="str" cm="1">
        <f t="array" ref="O6282">_xlfn.IFS(Table1[[#This Row],[Patient Age]]&lt;=14,"0-14",Table1[[#This Row],[Patient Age]]&lt;=29,"15-29",Table1[[#This Row],[Patient Age]]&lt;=44,"30-44",Table1[[#This Row],[Patient Age]]&lt;=59,"45-59",Table1[[#This Row],[Patient Age]]&lt;=74,"60-74",TRUE,"75+")</f>
        <v>60-74</v>
      </c>
      <c r="P6282" t="str" cm="1">
        <f t="array" ref="P6282">_xlfn.IFS(Table1[[#This Row],[Patient Waittime]]&lt;=15,"0-15",Table1[[#This Row],[Patient Waittime]]&lt;=30,"16-30",Table1[[#This Row],[Patient Waittime]]&lt;=45,"31-45",Table1[[#This Row],[Patient Waittime]]&lt;=60,"46-60",TRUE,"60+")</f>
        <v>46-60</v>
      </c>
      <c r="Q6282">
        <f>--(Table1[[#This Row],[Patient Waittime]]&lt;=30)</f>
        <v>0</v>
      </c>
      <c r="R6282">
        <f>--Table1[[#This Row],[Patient Admission Flag]]</f>
        <v>1</v>
      </c>
      <c r="S6282">
        <f>--AND(Table1[[#This Row],[WithinTarget]]=1,Table1[[#This Row],[Patient Satisfaction Score]]&gt;=7)</f>
        <v>0</v>
      </c>
      <c r="T6282" t="str">
        <f>IF(LEFT(Table1[[#This Row],[Patient Gender]],1)="F","Female","Male")</f>
        <v>Female</v>
      </c>
    </row>
    <row r="6283" spans="1:20" x14ac:dyDescent="0.3">
      <c r="A6283" t="s">
        <v>6387</v>
      </c>
      <c r="B6283" s="1">
        <v>45374.158333333333</v>
      </c>
      <c r="C6283" t="s">
        <v>13</v>
      </c>
      <c r="D6283">
        <v>12</v>
      </c>
      <c r="E6283" t="s">
        <v>19</v>
      </c>
      <c r="F6283" t="s">
        <v>11</v>
      </c>
      <c r="G6283" t="b">
        <v>1</v>
      </c>
      <c r="I6283">
        <v>11</v>
      </c>
      <c r="J6283" t="b">
        <v>1</v>
      </c>
      <c r="K6283">
        <f>YEAR(Table1[[#This Row],[Patient Admission Date]])</f>
        <v>2024</v>
      </c>
      <c r="L6283" t="str">
        <f>TEXT(Table1[[#This Row],[Patient Admission Date]],"mmm")</f>
        <v>Mar</v>
      </c>
      <c r="M6283" t="str">
        <f>TEXT(Table1[[#This Row],[Patient Admission Date]],"ddd")</f>
        <v>Sat</v>
      </c>
      <c r="N6283" t="str">
        <f>TEXT(INT(HOUR(Table1[[#This Row],[Patient Admission Date]])/3)*3,"00")&amp;"-"&amp;TEXT(INT(HOUR(Table1[[#This Row],[Patient Admission Date]])/3)*3+3,"00")</f>
        <v>03-06</v>
      </c>
      <c r="O6283" t="str" cm="1">
        <f t="array" ref="O6283">_xlfn.IFS(Table1[[#This Row],[Patient Age]]&lt;=14,"0-14",Table1[[#This Row],[Patient Age]]&lt;=29,"15-29",Table1[[#This Row],[Patient Age]]&lt;=44,"30-44",Table1[[#This Row],[Patient Age]]&lt;=59,"45-59",Table1[[#This Row],[Patient Age]]&lt;=74,"60-74",TRUE,"75+")</f>
        <v>0-14</v>
      </c>
      <c r="P6283" t="str" cm="1">
        <f t="array" ref="P6283">_xlfn.IFS(Table1[[#This Row],[Patient Waittime]]&lt;=15,"0-15",Table1[[#This Row],[Patient Waittime]]&lt;=30,"16-30",Table1[[#This Row],[Patient Waittime]]&lt;=45,"31-45",Table1[[#This Row],[Patient Waittime]]&lt;=60,"46-60",TRUE,"60+")</f>
        <v>0-15</v>
      </c>
      <c r="Q6283">
        <f>--(Table1[[#This Row],[Patient Waittime]]&lt;=30)</f>
        <v>1</v>
      </c>
      <c r="R6283">
        <f>--Table1[[#This Row],[Patient Admission Flag]]</f>
        <v>1</v>
      </c>
      <c r="S6283">
        <f>--AND(Table1[[#This Row],[WithinTarget]]=1,Table1[[#This Row],[Patient Satisfaction Score]]&gt;=7)</f>
        <v>0</v>
      </c>
      <c r="T6283" t="str">
        <f>IF(LEFT(Table1[[#This Row],[Patient Gender]],1)="F","Female","Male")</f>
        <v>Female</v>
      </c>
    </row>
    <row r="6284" spans="1:20" x14ac:dyDescent="0.3">
      <c r="A6284" t="s">
        <v>6388</v>
      </c>
      <c r="B6284" s="1">
        <v>45564.818749999999</v>
      </c>
      <c r="C6284" t="s">
        <v>13</v>
      </c>
      <c r="D6284">
        <v>57</v>
      </c>
      <c r="E6284" t="s">
        <v>19</v>
      </c>
      <c r="F6284" t="s">
        <v>11</v>
      </c>
      <c r="G6284" t="b">
        <v>1</v>
      </c>
      <c r="I6284">
        <v>15</v>
      </c>
      <c r="J6284" t="b">
        <v>1</v>
      </c>
      <c r="K6284">
        <f>YEAR(Table1[[#This Row],[Patient Admission Date]])</f>
        <v>2024</v>
      </c>
      <c r="L6284" t="str">
        <f>TEXT(Table1[[#This Row],[Patient Admission Date]],"mmm")</f>
        <v>Sep</v>
      </c>
      <c r="M6284" t="str">
        <f>TEXT(Table1[[#This Row],[Patient Admission Date]],"ddd")</f>
        <v>Sun</v>
      </c>
      <c r="N6284" t="str">
        <f>TEXT(INT(HOUR(Table1[[#This Row],[Patient Admission Date]])/3)*3,"00")&amp;"-"&amp;TEXT(INT(HOUR(Table1[[#This Row],[Patient Admission Date]])/3)*3+3,"00")</f>
        <v>18-21</v>
      </c>
      <c r="O6284" t="str" cm="1">
        <f t="array" ref="O6284">_xlfn.IFS(Table1[[#This Row],[Patient Age]]&lt;=14,"0-14",Table1[[#This Row],[Patient Age]]&lt;=29,"15-29",Table1[[#This Row],[Patient Age]]&lt;=44,"30-44",Table1[[#This Row],[Patient Age]]&lt;=59,"45-59",Table1[[#This Row],[Patient Age]]&lt;=74,"60-74",TRUE,"75+")</f>
        <v>45-59</v>
      </c>
      <c r="P6284" t="str" cm="1">
        <f t="array" ref="P6284">_xlfn.IFS(Table1[[#This Row],[Patient Waittime]]&lt;=15,"0-15",Table1[[#This Row],[Patient Waittime]]&lt;=30,"16-30",Table1[[#This Row],[Patient Waittime]]&lt;=45,"31-45",Table1[[#This Row],[Patient Waittime]]&lt;=60,"46-60",TRUE,"60+")</f>
        <v>0-15</v>
      </c>
      <c r="Q6284">
        <f>--(Table1[[#This Row],[Patient Waittime]]&lt;=30)</f>
        <v>1</v>
      </c>
      <c r="R6284">
        <f>--Table1[[#This Row],[Patient Admission Flag]]</f>
        <v>1</v>
      </c>
      <c r="S6284">
        <f>--AND(Table1[[#This Row],[WithinTarget]]=1,Table1[[#This Row],[Patient Satisfaction Score]]&gt;=7)</f>
        <v>0</v>
      </c>
      <c r="T6284" t="str">
        <f>IF(LEFT(Table1[[#This Row],[Patient Gender]],1)="F","Female","Male")</f>
        <v>Female</v>
      </c>
    </row>
    <row r="6285" spans="1:20" x14ac:dyDescent="0.3">
      <c r="A6285" t="s">
        <v>6389</v>
      </c>
      <c r="B6285" s="1">
        <v>45197.591666666667</v>
      </c>
      <c r="C6285" t="s">
        <v>13</v>
      </c>
      <c r="D6285">
        <v>38</v>
      </c>
      <c r="E6285" t="s">
        <v>19</v>
      </c>
      <c r="F6285" t="s">
        <v>11</v>
      </c>
      <c r="G6285" t="b">
        <v>1</v>
      </c>
      <c r="I6285">
        <v>18</v>
      </c>
      <c r="J6285" t="b">
        <v>1</v>
      </c>
      <c r="K6285">
        <f>YEAR(Table1[[#This Row],[Patient Admission Date]])</f>
        <v>2023</v>
      </c>
      <c r="L6285" t="str">
        <f>TEXT(Table1[[#This Row],[Patient Admission Date]],"mmm")</f>
        <v>Sep</v>
      </c>
      <c r="M6285" t="str">
        <f>TEXT(Table1[[#This Row],[Patient Admission Date]],"ddd")</f>
        <v>Thu</v>
      </c>
      <c r="N6285" t="str">
        <f>TEXT(INT(HOUR(Table1[[#This Row],[Patient Admission Date]])/3)*3,"00")&amp;"-"&amp;TEXT(INT(HOUR(Table1[[#This Row],[Patient Admission Date]])/3)*3+3,"00")</f>
        <v>12-15</v>
      </c>
      <c r="O6285" t="str" cm="1">
        <f t="array" ref="O6285">_xlfn.IFS(Table1[[#This Row],[Patient Age]]&lt;=14,"0-14",Table1[[#This Row],[Patient Age]]&lt;=29,"15-29",Table1[[#This Row],[Patient Age]]&lt;=44,"30-44",Table1[[#This Row],[Patient Age]]&lt;=59,"45-59",Table1[[#This Row],[Patient Age]]&lt;=74,"60-74",TRUE,"75+")</f>
        <v>30-44</v>
      </c>
      <c r="P6285" t="str" cm="1">
        <f t="array" ref="P6285">_xlfn.IFS(Table1[[#This Row],[Patient Waittime]]&lt;=15,"0-15",Table1[[#This Row],[Patient Waittime]]&lt;=30,"16-30",Table1[[#This Row],[Patient Waittime]]&lt;=45,"31-45",Table1[[#This Row],[Patient Waittime]]&lt;=60,"46-60",TRUE,"60+")</f>
        <v>16-30</v>
      </c>
      <c r="Q6285">
        <f>--(Table1[[#This Row],[Patient Waittime]]&lt;=30)</f>
        <v>1</v>
      </c>
      <c r="R6285">
        <f>--Table1[[#This Row],[Patient Admission Flag]]</f>
        <v>1</v>
      </c>
      <c r="S6285">
        <f>--AND(Table1[[#This Row],[WithinTarget]]=1,Table1[[#This Row],[Patient Satisfaction Score]]&gt;=7)</f>
        <v>0</v>
      </c>
      <c r="T6285" t="str">
        <f>IF(LEFT(Table1[[#This Row],[Patient Gender]],1)="F","Female","Male")</f>
        <v>Female</v>
      </c>
    </row>
    <row r="6286" spans="1:20" x14ac:dyDescent="0.3">
      <c r="A6286" t="s">
        <v>6390</v>
      </c>
      <c r="B6286" s="1">
        <v>45075.509027777778</v>
      </c>
      <c r="C6286" t="s">
        <v>13</v>
      </c>
      <c r="D6286">
        <v>47</v>
      </c>
      <c r="E6286" t="s">
        <v>19</v>
      </c>
      <c r="F6286" t="s">
        <v>11</v>
      </c>
      <c r="G6286" t="b">
        <v>1</v>
      </c>
      <c r="I6286">
        <v>19</v>
      </c>
      <c r="J6286" t="b">
        <v>1</v>
      </c>
      <c r="K6286">
        <f>YEAR(Table1[[#This Row],[Patient Admission Date]])</f>
        <v>2023</v>
      </c>
      <c r="L6286" t="str">
        <f>TEXT(Table1[[#This Row],[Patient Admission Date]],"mmm")</f>
        <v>May</v>
      </c>
      <c r="M6286" t="str">
        <f>TEXT(Table1[[#This Row],[Patient Admission Date]],"ddd")</f>
        <v>Mon</v>
      </c>
      <c r="N6286" t="str">
        <f>TEXT(INT(HOUR(Table1[[#This Row],[Patient Admission Date]])/3)*3,"00")&amp;"-"&amp;TEXT(INT(HOUR(Table1[[#This Row],[Patient Admission Date]])/3)*3+3,"00")</f>
        <v>12-15</v>
      </c>
      <c r="O6286" t="str" cm="1">
        <f t="array" ref="O6286">_xlfn.IFS(Table1[[#This Row],[Patient Age]]&lt;=14,"0-14",Table1[[#This Row],[Patient Age]]&lt;=29,"15-29",Table1[[#This Row],[Patient Age]]&lt;=44,"30-44",Table1[[#This Row],[Patient Age]]&lt;=59,"45-59",Table1[[#This Row],[Patient Age]]&lt;=74,"60-74",TRUE,"75+")</f>
        <v>45-59</v>
      </c>
      <c r="P6286" t="str" cm="1">
        <f t="array" ref="P6286">_xlfn.IFS(Table1[[#This Row],[Patient Waittime]]&lt;=15,"0-15",Table1[[#This Row],[Patient Waittime]]&lt;=30,"16-30",Table1[[#This Row],[Patient Waittime]]&lt;=45,"31-45",Table1[[#This Row],[Patient Waittime]]&lt;=60,"46-60",TRUE,"60+")</f>
        <v>16-30</v>
      </c>
      <c r="Q6286">
        <f>--(Table1[[#This Row],[Patient Waittime]]&lt;=30)</f>
        <v>1</v>
      </c>
      <c r="R6286">
        <f>--Table1[[#This Row],[Patient Admission Flag]]</f>
        <v>1</v>
      </c>
      <c r="S6286">
        <f>--AND(Table1[[#This Row],[WithinTarget]]=1,Table1[[#This Row],[Patient Satisfaction Score]]&gt;=7)</f>
        <v>0</v>
      </c>
      <c r="T6286" t="str">
        <f>IF(LEFT(Table1[[#This Row],[Patient Gender]],1)="F","Female","Male")</f>
        <v>Female</v>
      </c>
    </row>
    <row r="6287" spans="1:20" x14ac:dyDescent="0.3">
      <c r="A6287" t="s">
        <v>6391</v>
      </c>
      <c r="B6287" s="1">
        <v>45360.868055555555</v>
      </c>
      <c r="C6287" t="s">
        <v>13</v>
      </c>
      <c r="D6287">
        <v>23</v>
      </c>
      <c r="E6287" t="s">
        <v>19</v>
      </c>
      <c r="F6287" t="s">
        <v>11</v>
      </c>
      <c r="G6287" t="b">
        <v>1</v>
      </c>
      <c r="I6287">
        <v>28</v>
      </c>
      <c r="J6287" t="b">
        <v>1</v>
      </c>
      <c r="K6287">
        <f>YEAR(Table1[[#This Row],[Patient Admission Date]])</f>
        <v>2024</v>
      </c>
      <c r="L6287" t="str">
        <f>TEXT(Table1[[#This Row],[Patient Admission Date]],"mmm")</f>
        <v>Mar</v>
      </c>
      <c r="M6287" t="str">
        <f>TEXT(Table1[[#This Row],[Patient Admission Date]],"ddd")</f>
        <v>Sat</v>
      </c>
      <c r="N6287" t="str">
        <f>TEXT(INT(HOUR(Table1[[#This Row],[Patient Admission Date]])/3)*3,"00")&amp;"-"&amp;TEXT(INT(HOUR(Table1[[#This Row],[Patient Admission Date]])/3)*3+3,"00")</f>
        <v>18-21</v>
      </c>
      <c r="O6287" t="str" cm="1">
        <f t="array" ref="O6287">_xlfn.IFS(Table1[[#This Row],[Patient Age]]&lt;=14,"0-14",Table1[[#This Row],[Patient Age]]&lt;=29,"15-29",Table1[[#This Row],[Patient Age]]&lt;=44,"30-44",Table1[[#This Row],[Patient Age]]&lt;=59,"45-59",Table1[[#This Row],[Patient Age]]&lt;=74,"60-74",TRUE,"75+")</f>
        <v>15-29</v>
      </c>
      <c r="P6287" t="str" cm="1">
        <f t="array" ref="P6287">_xlfn.IFS(Table1[[#This Row],[Patient Waittime]]&lt;=15,"0-15",Table1[[#This Row],[Patient Waittime]]&lt;=30,"16-30",Table1[[#This Row],[Patient Waittime]]&lt;=45,"31-45",Table1[[#This Row],[Patient Waittime]]&lt;=60,"46-60",TRUE,"60+")</f>
        <v>16-30</v>
      </c>
      <c r="Q6287">
        <f>--(Table1[[#This Row],[Patient Waittime]]&lt;=30)</f>
        <v>1</v>
      </c>
      <c r="R6287">
        <f>--Table1[[#This Row],[Patient Admission Flag]]</f>
        <v>1</v>
      </c>
      <c r="S6287">
        <f>--AND(Table1[[#This Row],[WithinTarget]]=1,Table1[[#This Row],[Patient Satisfaction Score]]&gt;=7)</f>
        <v>0</v>
      </c>
      <c r="T6287" t="str">
        <f>IF(LEFT(Table1[[#This Row],[Patient Gender]],1)="F","Female","Male")</f>
        <v>Female</v>
      </c>
    </row>
    <row r="6288" spans="1:20" x14ac:dyDescent="0.3">
      <c r="A6288" t="s">
        <v>6392</v>
      </c>
      <c r="B6288" s="1">
        <v>45486.884722222225</v>
      </c>
      <c r="C6288" t="s">
        <v>13</v>
      </c>
      <c r="D6288">
        <v>77</v>
      </c>
      <c r="E6288" t="s">
        <v>19</v>
      </c>
      <c r="F6288" t="s">
        <v>11</v>
      </c>
      <c r="G6288" t="b">
        <v>1</v>
      </c>
      <c r="I6288">
        <v>33</v>
      </c>
      <c r="J6288" t="b">
        <v>1</v>
      </c>
      <c r="K6288">
        <f>YEAR(Table1[[#This Row],[Patient Admission Date]])</f>
        <v>2024</v>
      </c>
      <c r="L6288" t="str">
        <f>TEXT(Table1[[#This Row],[Patient Admission Date]],"mmm")</f>
        <v>Jul</v>
      </c>
      <c r="M6288" t="str">
        <f>TEXT(Table1[[#This Row],[Patient Admission Date]],"ddd")</f>
        <v>Sat</v>
      </c>
      <c r="N6288" t="str">
        <f>TEXT(INT(HOUR(Table1[[#This Row],[Patient Admission Date]])/3)*3,"00")&amp;"-"&amp;TEXT(INT(HOUR(Table1[[#This Row],[Patient Admission Date]])/3)*3+3,"00")</f>
        <v>21-24</v>
      </c>
      <c r="O6288" t="str" cm="1">
        <f t="array" ref="O6288">_xlfn.IFS(Table1[[#This Row],[Patient Age]]&lt;=14,"0-14",Table1[[#This Row],[Patient Age]]&lt;=29,"15-29",Table1[[#This Row],[Patient Age]]&lt;=44,"30-44",Table1[[#This Row],[Patient Age]]&lt;=59,"45-59",Table1[[#This Row],[Patient Age]]&lt;=74,"60-74",TRUE,"75+")</f>
        <v>75+</v>
      </c>
      <c r="P6288" t="str" cm="1">
        <f t="array" ref="P6288">_xlfn.IFS(Table1[[#This Row],[Patient Waittime]]&lt;=15,"0-15",Table1[[#This Row],[Patient Waittime]]&lt;=30,"16-30",Table1[[#This Row],[Patient Waittime]]&lt;=45,"31-45",Table1[[#This Row],[Patient Waittime]]&lt;=60,"46-60",TRUE,"60+")</f>
        <v>31-45</v>
      </c>
      <c r="Q6288">
        <f>--(Table1[[#This Row],[Patient Waittime]]&lt;=30)</f>
        <v>0</v>
      </c>
      <c r="R6288">
        <f>--Table1[[#This Row],[Patient Admission Flag]]</f>
        <v>1</v>
      </c>
      <c r="S6288">
        <f>--AND(Table1[[#This Row],[WithinTarget]]=1,Table1[[#This Row],[Patient Satisfaction Score]]&gt;=7)</f>
        <v>0</v>
      </c>
      <c r="T6288" t="str">
        <f>IF(LEFT(Table1[[#This Row],[Patient Gender]],1)="F","Female","Male")</f>
        <v>Female</v>
      </c>
    </row>
    <row r="6289" spans="1:20" x14ac:dyDescent="0.3">
      <c r="A6289" t="s">
        <v>6393</v>
      </c>
      <c r="B6289" s="1">
        <v>45421.799305555556</v>
      </c>
      <c r="C6289" t="s">
        <v>13</v>
      </c>
      <c r="D6289">
        <v>49</v>
      </c>
      <c r="E6289" t="s">
        <v>19</v>
      </c>
      <c r="F6289" t="s">
        <v>11</v>
      </c>
      <c r="G6289" t="b">
        <v>1</v>
      </c>
      <c r="I6289">
        <v>16</v>
      </c>
      <c r="J6289" t="b">
        <v>1</v>
      </c>
      <c r="K6289">
        <f>YEAR(Table1[[#This Row],[Patient Admission Date]])</f>
        <v>2024</v>
      </c>
      <c r="L6289" t="str">
        <f>TEXT(Table1[[#This Row],[Patient Admission Date]],"mmm")</f>
        <v>May</v>
      </c>
      <c r="M6289" t="str">
        <f>TEXT(Table1[[#This Row],[Patient Admission Date]],"ddd")</f>
        <v>Thu</v>
      </c>
      <c r="N6289" t="str">
        <f>TEXT(INT(HOUR(Table1[[#This Row],[Patient Admission Date]])/3)*3,"00")&amp;"-"&amp;TEXT(INT(HOUR(Table1[[#This Row],[Patient Admission Date]])/3)*3+3,"00")</f>
        <v>18-21</v>
      </c>
      <c r="O6289" t="str" cm="1">
        <f t="array" ref="O6289">_xlfn.IFS(Table1[[#This Row],[Patient Age]]&lt;=14,"0-14",Table1[[#This Row],[Patient Age]]&lt;=29,"15-29",Table1[[#This Row],[Patient Age]]&lt;=44,"30-44",Table1[[#This Row],[Patient Age]]&lt;=59,"45-59",Table1[[#This Row],[Patient Age]]&lt;=74,"60-74",TRUE,"75+")</f>
        <v>45-59</v>
      </c>
      <c r="P6289" t="str" cm="1">
        <f t="array" ref="P6289">_xlfn.IFS(Table1[[#This Row],[Patient Waittime]]&lt;=15,"0-15",Table1[[#This Row],[Patient Waittime]]&lt;=30,"16-30",Table1[[#This Row],[Patient Waittime]]&lt;=45,"31-45",Table1[[#This Row],[Patient Waittime]]&lt;=60,"46-60",TRUE,"60+")</f>
        <v>16-30</v>
      </c>
      <c r="Q6289">
        <f>--(Table1[[#This Row],[Patient Waittime]]&lt;=30)</f>
        <v>1</v>
      </c>
      <c r="R6289">
        <f>--Table1[[#This Row],[Patient Admission Flag]]</f>
        <v>1</v>
      </c>
      <c r="S6289">
        <f>--AND(Table1[[#This Row],[WithinTarget]]=1,Table1[[#This Row],[Patient Satisfaction Score]]&gt;=7)</f>
        <v>0</v>
      </c>
      <c r="T6289" t="str">
        <f>IF(LEFT(Table1[[#This Row],[Patient Gender]],1)="F","Female","Male")</f>
        <v>Female</v>
      </c>
    </row>
    <row r="6290" spans="1:20" x14ac:dyDescent="0.3">
      <c r="A6290" t="s">
        <v>6394</v>
      </c>
      <c r="B6290" s="1">
        <v>45582.683333333334</v>
      </c>
      <c r="C6290" t="s">
        <v>13</v>
      </c>
      <c r="D6290">
        <v>21</v>
      </c>
      <c r="E6290" t="s">
        <v>19</v>
      </c>
      <c r="F6290" t="s">
        <v>11</v>
      </c>
      <c r="G6290" t="b">
        <v>1</v>
      </c>
      <c r="I6290">
        <v>18</v>
      </c>
      <c r="J6290" t="b">
        <v>1</v>
      </c>
      <c r="K6290">
        <f>YEAR(Table1[[#This Row],[Patient Admission Date]])</f>
        <v>2024</v>
      </c>
      <c r="L6290" t="str">
        <f>TEXT(Table1[[#This Row],[Patient Admission Date]],"mmm")</f>
        <v>Oct</v>
      </c>
      <c r="M6290" t="str">
        <f>TEXT(Table1[[#This Row],[Patient Admission Date]],"ddd")</f>
        <v>Thu</v>
      </c>
      <c r="N6290" t="str">
        <f>TEXT(INT(HOUR(Table1[[#This Row],[Patient Admission Date]])/3)*3,"00")&amp;"-"&amp;TEXT(INT(HOUR(Table1[[#This Row],[Patient Admission Date]])/3)*3+3,"00")</f>
        <v>15-18</v>
      </c>
      <c r="O6290" t="str" cm="1">
        <f t="array" ref="O6290">_xlfn.IFS(Table1[[#This Row],[Patient Age]]&lt;=14,"0-14",Table1[[#This Row],[Patient Age]]&lt;=29,"15-29",Table1[[#This Row],[Patient Age]]&lt;=44,"30-44",Table1[[#This Row],[Patient Age]]&lt;=59,"45-59",Table1[[#This Row],[Patient Age]]&lt;=74,"60-74",TRUE,"75+")</f>
        <v>15-29</v>
      </c>
      <c r="P6290" t="str" cm="1">
        <f t="array" ref="P6290">_xlfn.IFS(Table1[[#This Row],[Patient Waittime]]&lt;=15,"0-15",Table1[[#This Row],[Patient Waittime]]&lt;=30,"16-30",Table1[[#This Row],[Patient Waittime]]&lt;=45,"31-45",Table1[[#This Row],[Patient Waittime]]&lt;=60,"46-60",TRUE,"60+")</f>
        <v>16-30</v>
      </c>
      <c r="Q6290">
        <f>--(Table1[[#This Row],[Patient Waittime]]&lt;=30)</f>
        <v>1</v>
      </c>
      <c r="R6290">
        <f>--Table1[[#This Row],[Patient Admission Flag]]</f>
        <v>1</v>
      </c>
      <c r="S6290">
        <f>--AND(Table1[[#This Row],[WithinTarget]]=1,Table1[[#This Row],[Patient Satisfaction Score]]&gt;=7)</f>
        <v>0</v>
      </c>
      <c r="T6290" t="str">
        <f>IF(LEFT(Table1[[#This Row],[Patient Gender]],1)="F","Female","Male")</f>
        <v>Female</v>
      </c>
    </row>
    <row r="6291" spans="1:20" x14ac:dyDescent="0.3">
      <c r="A6291" t="s">
        <v>6395</v>
      </c>
      <c r="B6291" s="1">
        <v>45434.319444444445</v>
      </c>
      <c r="C6291" t="s">
        <v>13</v>
      </c>
      <c r="D6291">
        <v>58</v>
      </c>
      <c r="E6291" t="s">
        <v>19</v>
      </c>
      <c r="F6291" t="s">
        <v>11</v>
      </c>
      <c r="G6291" t="b">
        <v>1</v>
      </c>
      <c r="I6291">
        <v>28</v>
      </c>
      <c r="J6291" t="b">
        <v>1</v>
      </c>
      <c r="K6291">
        <f>YEAR(Table1[[#This Row],[Patient Admission Date]])</f>
        <v>2024</v>
      </c>
      <c r="L6291" t="str">
        <f>TEXT(Table1[[#This Row],[Patient Admission Date]],"mmm")</f>
        <v>May</v>
      </c>
      <c r="M6291" t="str">
        <f>TEXT(Table1[[#This Row],[Patient Admission Date]],"ddd")</f>
        <v>Wed</v>
      </c>
      <c r="N6291" t="str">
        <f>TEXT(INT(HOUR(Table1[[#This Row],[Patient Admission Date]])/3)*3,"00")&amp;"-"&amp;TEXT(INT(HOUR(Table1[[#This Row],[Patient Admission Date]])/3)*3+3,"00")</f>
        <v>06-09</v>
      </c>
      <c r="O6291" t="str" cm="1">
        <f t="array" ref="O6291">_xlfn.IFS(Table1[[#This Row],[Patient Age]]&lt;=14,"0-14",Table1[[#This Row],[Patient Age]]&lt;=29,"15-29",Table1[[#This Row],[Patient Age]]&lt;=44,"30-44",Table1[[#This Row],[Patient Age]]&lt;=59,"45-59",Table1[[#This Row],[Patient Age]]&lt;=74,"60-74",TRUE,"75+")</f>
        <v>45-59</v>
      </c>
      <c r="P6291" t="str" cm="1">
        <f t="array" ref="P6291">_xlfn.IFS(Table1[[#This Row],[Patient Waittime]]&lt;=15,"0-15",Table1[[#This Row],[Patient Waittime]]&lt;=30,"16-30",Table1[[#This Row],[Patient Waittime]]&lt;=45,"31-45",Table1[[#This Row],[Patient Waittime]]&lt;=60,"46-60",TRUE,"60+")</f>
        <v>16-30</v>
      </c>
      <c r="Q6291">
        <f>--(Table1[[#This Row],[Patient Waittime]]&lt;=30)</f>
        <v>1</v>
      </c>
      <c r="R6291">
        <f>--Table1[[#This Row],[Patient Admission Flag]]</f>
        <v>1</v>
      </c>
      <c r="S6291">
        <f>--AND(Table1[[#This Row],[WithinTarget]]=1,Table1[[#This Row],[Patient Satisfaction Score]]&gt;=7)</f>
        <v>0</v>
      </c>
      <c r="T6291" t="str">
        <f>IF(LEFT(Table1[[#This Row],[Patient Gender]],1)="F","Female","Male")</f>
        <v>Female</v>
      </c>
    </row>
    <row r="6292" spans="1:20" x14ac:dyDescent="0.3">
      <c r="A6292" t="s">
        <v>6396</v>
      </c>
      <c r="B6292" s="1">
        <v>45118.279166666667</v>
      </c>
      <c r="C6292" t="s">
        <v>13</v>
      </c>
      <c r="D6292">
        <v>21</v>
      </c>
      <c r="E6292" t="s">
        <v>19</v>
      </c>
      <c r="F6292" t="s">
        <v>11</v>
      </c>
      <c r="G6292" t="b">
        <v>1</v>
      </c>
      <c r="I6292">
        <v>45</v>
      </c>
      <c r="J6292" t="b">
        <v>1</v>
      </c>
      <c r="K6292">
        <f>YEAR(Table1[[#This Row],[Patient Admission Date]])</f>
        <v>2023</v>
      </c>
      <c r="L6292" t="str">
        <f>TEXT(Table1[[#This Row],[Patient Admission Date]],"mmm")</f>
        <v>Jul</v>
      </c>
      <c r="M6292" t="str">
        <f>TEXT(Table1[[#This Row],[Patient Admission Date]],"ddd")</f>
        <v>Tue</v>
      </c>
      <c r="N6292" t="str">
        <f>TEXT(INT(HOUR(Table1[[#This Row],[Patient Admission Date]])/3)*3,"00")&amp;"-"&amp;TEXT(INT(HOUR(Table1[[#This Row],[Patient Admission Date]])/3)*3+3,"00")</f>
        <v>06-09</v>
      </c>
      <c r="O6292" t="str" cm="1">
        <f t="array" ref="O6292">_xlfn.IFS(Table1[[#This Row],[Patient Age]]&lt;=14,"0-14",Table1[[#This Row],[Patient Age]]&lt;=29,"15-29",Table1[[#This Row],[Patient Age]]&lt;=44,"30-44",Table1[[#This Row],[Patient Age]]&lt;=59,"45-59",Table1[[#This Row],[Patient Age]]&lt;=74,"60-74",TRUE,"75+")</f>
        <v>15-29</v>
      </c>
      <c r="P6292" t="str" cm="1">
        <f t="array" ref="P6292">_xlfn.IFS(Table1[[#This Row],[Patient Waittime]]&lt;=15,"0-15",Table1[[#This Row],[Patient Waittime]]&lt;=30,"16-30",Table1[[#This Row],[Patient Waittime]]&lt;=45,"31-45",Table1[[#This Row],[Patient Waittime]]&lt;=60,"46-60",TRUE,"60+")</f>
        <v>31-45</v>
      </c>
      <c r="Q6292">
        <f>--(Table1[[#This Row],[Patient Waittime]]&lt;=30)</f>
        <v>0</v>
      </c>
      <c r="R6292">
        <f>--Table1[[#This Row],[Patient Admission Flag]]</f>
        <v>1</v>
      </c>
      <c r="S6292">
        <f>--AND(Table1[[#This Row],[WithinTarget]]=1,Table1[[#This Row],[Patient Satisfaction Score]]&gt;=7)</f>
        <v>0</v>
      </c>
      <c r="T6292" t="str">
        <f>IF(LEFT(Table1[[#This Row],[Patient Gender]],1)="F","Female","Male")</f>
        <v>Female</v>
      </c>
    </row>
    <row r="6293" spans="1:20" x14ac:dyDescent="0.3">
      <c r="A6293" t="s">
        <v>6397</v>
      </c>
      <c r="B6293" s="1">
        <v>45281.711805555555</v>
      </c>
      <c r="C6293" t="s">
        <v>13</v>
      </c>
      <c r="D6293">
        <v>79</v>
      </c>
      <c r="E6293" t="s">
        <v>19</v>
      </c>
      <c r="F6293" t="s">
        <v>11</v>
      </c>
      <c r="G6293" t="b">
        <v>1</v>
      </c>
      <c r="I6293">
        <v>55</v>
      </c>
      <c r="J6293" t="b">
        <v>1</v>
      </c>
      <c r="K6293">
        <f>YEAR(Table1[[#This Row],[Patient Admission Date]])</f>
        <v>2023</v>
      </c>
      <c r="L6293" t="str">
        <f>TEXT(Table1[[#This Row],[Patient Admission Date]],"mmm")</f>
        <v>Dec</v>
      </c>
      <c r="M6293" t="str">
        <f>TEXT(Table1[[#This Row],[Patient Admission Date]],"ddd")</f>
        <v>Thu</v>
      </c>
      <c r="N6293" t="str">
        <f>TEXT(INT(HOUR(Table1[[#This Row],[Patient Admission Date]])/3)*3,"00")&amp;"-"&amp;TEXT(INT(HOUR(Table1[[#This Row],[Patient Admission Date]])/3)*3+3,"00")</f>
        <v>15-18</v>
      </c>
      <c r="O6293" t="str" cm="1">
        <f t="array" ref="O6293">_xlfn.IFS(Table1[[#This Row],[Patient Age]]&lt;=14,"0-14",Table1[[#This Row],[Patient Age]]&lt;=29,"15-29",Table1[[#This Row],[Patient Age]]&lt;=44,"30-44",Table1[[#This Row],[Patient Age]]&lt;=59,"45-59",Table1[[#This Row],[Patient Age]]&lt;=74,"60-74",TRUE,"75+")</f>
        <v>75+</v>
      </c>
      <c r="P6293" t="str" cm="1">
        <f t="array" ref="P6293">_xlfn.IFS(Table1[[#This Row],[Patient Waittime]]&lt;=15,"0-15",Table1[[#This Row],[Patient Waittime]]&lt;=30,"16-30",Table1[[#This Row],[Patient Waittime]]&lt;=45,"31-45",Table1[[#This Row],[Patient Waittime]]&lt;=60,"46-60",TRUE,"60+")</f>
        <v>46-60</v>
      </c>
      <c r="Q6293">
        <f>--(Table1[[#This Row],[Patient Waittime]]&lt;=30)</f>
        <v>0</v>
      </c>
      <c r="R6293">
        <f>--Table1[[#This Row],[Patient Admission Flag]]</f>
        <v>1</v>
      </c>
      <c r="S6293">
        <f>--AND(Table1[[#This Row],[WithinTarget]]=1,Table1[[#This Row],[Patient Satisfaction Score]]&gt;=7)</f>
        <v>0</v>
      </c>
      <c r="T6293" t="str">
        <f>IF(LEFT(Table1[[#This Row],[Patient Gender]],1)="F","Female","Male")</f>
        <v>Female</v>
      </c>
    </row>
    <row r="6294" spans="1:20" x14ac:dyDescent="0.3">
      <c r="A6294" t="s">
        <v>6398</v>
      </c>
      <c r="B6294" s="1">
        <v>45441.90625</v>
      </c>
      <c r="C6294" t="s">
        <v>13</v>
      </c>
      <c r="D6294">
        <v>66</v>
      </c>
      <c r="E6294" t="s">
        <v>19</v>
      </c>
      <c r="F6294" t="s">
        <v>11</v>
      </c>
      <c r="G6294" t="b">
        <v>1</v>
      </c>
      <c r="I6294">
        <v>14</v>
      </c>
      <c r="J6294" t="b">
        <v>1</v>
      </c>
      <c r="K6294">
        <f>YEAR(Table1[[#This Row],[Patient Admission Date]])</f>
        <v>2024</v>
      </c>
      <c r="L6294" t="str">
        <f>TEXT(Table1[[#This Row],[Patient Admission Date]],"mmm")</f>
        <v>May</v>
      </c>
      <c r="M6294" t="str">
        <f>TEXT(Table1[[#This Row],[Patient Admission Date]],"ddd")</f>
        <v>Wed</v>
      </c>
      <c r="N6294" t="str">
        <f>TEXT(INT(HOUR(Table1[[#This Row],[Patient Admission Date]])/3)*3,"00")&amp;"-"&amp;TEXT(INT(HOUR(Table1[[#This Row],[Patient Admission Date]])/3)*3+3,"00")</f>
        <v>21-24</v>
      </c>
      <c r="O6294" t="str" cm="1">
        <f t="array" ref="O6294">_xlfn.IFS(Table1[[#This Row],[Patient Age]]&lt;=14,"0-14",Table1[[#This Row],[Patient Age]]&lt;=29,"15-29",Table1[[#This Row],[Patient Age]]&lt;=44,"30-44",Table1[[#This Row],[Patient Age]]&lt;=59,"45-59",Table1[[#This Row],[Patient Age]]&lt;=74,"60-74",TRUE,"75+")</f>
        <v>60-74</v>
      </c>
      <c r="P6294" t="str" cm="1">
        <f t="array" ref="P6294">_xlfn.IFS(Table1[[#This Row],[Patient Waittime]]&lt;=15,"0-15",Table1[[#This Row],[Patient Waittime]]&lt;=30,"16-30",Table1[[#This Row],[Patient Waittime]]&lt;=45,"31-45",Table1[[#This Row],[Patient Waittime]]&lt;=60,"46-60",TRUE,"60+")</f>
        <v>0-15</v>
      </c>
      <c r="Q6294">
        <f>--(Table1[[#This Row],[Patient Waittime]]&lt;=30)</f>
        <v>1</v>
      </c>
      <c r="R6294">
        <f>--Table1[[#This Row],[Patient Admission Flag]]</f>
        <v>1</v>
      </c>
      <c r="S6294">
        <f>--AND(Table1[[#This Row],[WithinTarget]]=1,Table1[[#This Row],[Patient Satisfaction Score]]&gt;=7)</f>
        <v>0</v>
      </c>
      <c r="T6294" t="str">
        <f>IF(LEFT(Table1[[#This Row],[Patient Gender]],1)="F","Female","Male")</f>
        <v>Female</v>
      </c>
    </row>
    <row r="6295" spans="1:20" x14ac:dyDescent="0.3">
      <c r="A6295" t="s">
        <v>6399</v>
      </c>
      <c r="B6295" s="1">
        <v>45035.675000000003</v>
      </c>
      <c r="C6295" t="s">
        <v>13</v>
      </c>
      <c r="D6295">
        <v>66</v>
      </c>
      <c r="E6295" t="s">
        <v>19</v>
      </c>
      <c r="F6295" t="s">
        <v>11</v>
      </c>
      <c r="G6295" t="b">
        <v>1</v>
      </c>
      <c r="I6295">
        <v>18</v>
      </c>
      <c r="J6295" t="b">
        <v>1</v>
      </c>
      <c r="K6295">
        <f>YEAR(Table1[[#This Row],[Patient Admission Date]])</f>
        <v>2023</v>
      </c>
      <c r="L6295" t="str">
        <f>TEXT(Table1[[#This Row],[Patient Admission Date]],"mmm")</f>
        <v>Apr</v>
      </c>
      <c r="M6295" t="str">
        <f>TEXT(Table1[[#This Row],[Patient Admission Date]],"ddd")</f>
        <v>Wed</v>
      </c>
      <c r="N6295" t="str">
        <f>TEXT(INT(HOUR(Table1[[#This Row],[Patient Admission Date]])/3)*3,"00")&amp;"-"&amp;TEXT(INT(HOUR(Table1[[#This Row],[Patient Admission Date]])/3)*3+3,"00")</f>
        <v>15-18</v>
      </c>
      <c r="O6295" t="str" cm="1">
        <f t="array" ref="O6295">_xlfn.IFS(Table1[[#This Row],[Patient Age]]&lt;=14,"0-14",Table1[[#This Row],[Patient Age]]&lt;=29,"15-29",Table1[[#This Row],[Patient Age]]&lt;=44,"30-44",Table1[[#This Row],[Patient Age]]&lt;=59,"45-59",Table1[[#This Row],[Patient Age]]&lt;=74,"60-74",TRUE,"75+")</f>
        <v>60-74</v>
      </c>
      <c r="P6295" t="str" cm="1">
        <f t="array" ref="P6295">_xlfn.IFS(Table1[[#This Row],[Patient Waittime]]&lt;=15,"0-15",Table1[[#This Row],[Patient Waittime]]&lt;=30,"16-30",Table1[[#This Row],[Patient Waittime]]&lt;=45,"31-45",Table1[[#This Row],[Patient Waittime]]&lt;=60,"46-60",TRUE,"60+")</f>
        <v>16-30</v>
      </c>
      <c r="Q6295">
        <f>--(Table1[[#This Row],[Patient Waittime]]&lt;=30)</f>
        <v>1</v>
      </c>
      <c r="R6295">
        <f>--Table1[[#This Row],[Patient Admission Flag]]</f>
        <v>1</v>
      </c>
      <c r="S6295">
        <f>--AND(Table1[[#This Row],[WithinTarget]]=1,Table1[[#This Row],[Patient Satisfaction Score]]&gt;=7)</f>
        <v>0</v>
      </c>
      <c r="T6295" t="str">
        <f>IF(LEFT(Table1[[#This Row],[Patient Gender]],1)="F","Female","Male")</f>
        <v>Female</v>
      </c>
    </row>
    <row r="6296" spans="1:20" x14ac:dyDescent="0.3">
      <c r="A6296" t="s">
        <v>6400</v>
      </c>
      <c r="B6296" s="1">
        <v>45557.569444444445</v>
      </c>
      <c r="C6296" t="s">
        <v>13</v>
      </c>
      <c r="D6296">
        <v>66</v>
      </c>
      <c r="E6296" t="s">
        <v>19</v>
      </c>
      <c r="F6296" t="s">
        <v>11</v>
      </c>
      <c r="G6296" t="b">
        <v>1</v>
      </c>
      <c r="I6296">
        <v>26</v>
      </c>
      <c r="J6296" t="b">
        <v>1</v>
      </c>
      <c r="K6296">
        <f>YEAR(Table1[[#This Row],[Patient Admission Date]])</f>
        <v>2024</v>
      </c>
      <c r="L6296" t="str">
        <f>TEXT(Table1[[#This Row],[Patient Admission Date]],"mmm")</f>
        <v>Sep</v>
      </c>
      <c r="M6296" t="str">
        <f>TEXT(Table1[[#This Row],[Patient Admission Date]],"ddd")</f>
        <v>Sun</v>
      </c>
      <c r="N6296" t="str">
        <f>TEXT(INT(HOUR(Table1[[#This Row],[Patient Admission Date]])/3)*3,"00")&amp;"-"&amp;TEXT(INT(HOUR(Table1[[#This Row],[Patient Admission Date]])/3)*3+3,"00")</f>
        <v>12-15</v>
      </c>
      <c r="O6296" t="str" cm="1">
        <f t="array" ref="O6296">_xlfn.IFS(Table1[[#This Row],[Patient Age]]&lt;=14,"0-14",Table1[[#This Row],[Patient Age]]&lt;=29,"15-29",Table1[[#This Row],[Patient Age]]&lt;=44,"30-44",Table1[[#This Row],[Patient Age]]&lt;=59,"45-59",Table1[[#This Row],[Patient Age]]&lt;=74,"60-74",TRUE,"75+")</f>
        <v>60-74</v>
      </c>
      <c r="P6296" t="str" cm="1">
        <f t="array" ref="P6296">_xlfn.IFS(Table1[[#This Row],[Patient Waittime]]&lt;=15,"0-15",Table1[[#This Row],[Patient Waittime]]&lt;=30,"16-30",Table1[[#This Row],[Patient Waittime]]&lt;=45,"31-45",Table1[[#This Row],[Patient Waittime]]&lt;=60,"46-60",TRUE,"60+")</f>
        <v>16-30</v>
      </c>
      <c r="Q6296">
        <f>--(Table1[[#This Row],[Patient Waittime]]&lt;=30)</f>
        <v>1</v>
      </c>
      <c r="R6296">
        <f>--Table1[[#This Row],[Patient Admission Flag]]</f>
        <v>1</v>
      </c>
      <c r="S6296">
        <f>--AND(Table1[[#This Row],[WithinTarget]]=1,Table1[[#This Row],[Patient Satisfaction Score]]&gt;=7)</f>
        <v>0</v>
      </c>
      <c r="T6296" t="str">
        <f>IF(LEFT(Table1[[#This Row],[Patient Gender]],1)="F","Female","Male")</f>
        <v>Female</v>
      </c>
    </row>
    <row r="6297" spans="1:20" x14ac:dyDescent="0.3">
      <c r="A6297" t="s">
        <v>6401</v>
      </c>
      <c r="B6297" s="1">
        <v>45353.288194444445</v>
      </c>
      <c r="C6297" t="s">
        <v>13</v>
      </c>
      <c r="D6297">
        <v>77</v>
      </c>
      <c r="E6297" t="s">
        <v>19</v>
      </c>
      <c r="F6297" t="s">
        <v>11</v>
      </c>
      <c r="G6297" t="b">
        <v>1</v>
      </c>
      <c r="I6297">
        <v>56</v>
      </c>
      <c r="J6297" t="b">
        <v>1</v>
      </c>
      <c r="K6297">
        <f>YEAR(Table1[[#This Row],[Patient Admission Date]])</f>
        <v>2024</v>
      </c>
      <c r="L6297" t="str">
        <f>TEXT(Table1[[#This Row],[Patient Admission Date]],"mmm")</f>
        <v>Mar</v>
      </c>
      <c r="M6297" t="str">
        <f>TEXT(Table1[[#This Row],[Patient Admission Date]],"ddd")</f>
        <v>Sat</v>
      </c>
      <c r="N6297" t="str">
        <f>TEXT(INT(HOUR(Table1[[#This Row],[Patient Admission Date]])/3)*3,"00")&amp;"-"&amp;TEXT(INT(HOUR(Table1[[#This Row],[Patient Admission Date]])/3)*3+3,"00")</f>
        <v>06-09</v>
      </c>
      <c r="O6297" t="str" cm="1">
        <f t="array" ref="O6297">_xlfn.IFS(Table1[[#This Row],[Patient Age]]&lt;=14,"0-14",Table1[[#This Row],[Patient Age]]&lt;=29,"15-29",Table1[[#This Row],[Patient Age]]&lt;=44,"30-44",Table1[[#This Row],[Patient Age]]&lt;=59,"45-59",Table1[[#This Row],[Patient Age]]&lt;=74,"60-74",TRUE,"75+")</f>
        <v>75+</v>
      </c>
      <c r="P6297" t="str" cm="1">
        <f t="array" ref="P6297">_xlfn.IFS(Table1[[#This Row],[Patient Waittime]]&lt;=15,"0-15",Table1[[#This Row],[Patient Waittime]]&lt;=30,"16-30",Table1[[#This Row],[Patient Waittime]]&lt;=45,"31-45",Table1[[#This Row],[Patient Waittime]]&lt;=60,"46-60",TRUE,"60+")</f>
        <v>46-60</v>
      </c>
      <c r="Q6297">
        <f>--(Table1[[#This Row],[Patient Waittime]]&lt;=30)</f>
        <v>0</v>
      </c>
      <c r="R6297">
        <f>--Table1[[#This Row],[Patient Admission Flag]]</f>
        <v>1</v>
      </c>
      <c r="S6297">
        <f>--AND(Table1[[#This Row],[WithinTarget]]=1,Table1[[#This Row],[Patient Satisfaction Score]]&gt;=7)</f>
        <v>0</v>
      </c>
      <c r="T6297" t="str">
        <f>IF(LEFT(Table1[[#This Row],[Patient Gender]],1)="F","Female","Male")</f>
        <v>Female</v>
      </c>
    </row>
    <row r="6298" spans="1:20" x14ac:dyDescent="0.3">
      <c r="A6298" t="s">
        <v>6402</v>
      </c>
      <c r="B6298" s="1">
        <v>45538.999305555553</v>
      </c>
      <c r="C6298" t="s">
        <v>13</v>
      </c>
      <c r="D6298">
        <v>45</v>
      </c>
      <c r="E6298" t="s">
        <v>19</v>
      </c>
      <c r="F6298" t="s">
        <v>11</v>
      </c>
      <c r="G6298" t="b">
        <v>1</v>
      </c>
      <c r="I6298">
        <v>11</v>
      </c>
      <c r="J6298" t="b">
        <v>1</v>
      </c>
      <c r="K6298">
        <f>YEAR(Table1[[#This Row],[Patient Admission Date]])</f>
        <v>2024</v>
      </c>
      <c r="L6298" t="str">
        <f>TEXT(Table1[[#This Row],[Patient Admission Date]],"mmm")</f>
        <v>Sep</v>
      </c>
      <c r="M6298" t="str">
        <f>TEXT(Table1[[#This Row],[Patient Admission Date]],"ddd")</f>
        <v>Tue</v>
      </c>
      <c r="N6298" t="str">
        <f>TEXT(INT(HOUR(Table1[[#This Row],[Patient Admission Date]])/3)*3,"00")&amp;"-"&amp;TEXT(INT(HOUR(Table1[[#This Row],[Patient Admission Date]])/3)*3+3,"00")</f>
        <v>21-24</v>
      </c>
      <c r="O6298" t="str" cm="1">
        <f t="array" ref="O6298">_xlfn.IFS(Table1[[#This Row],[Patient Age]]&lt;=14,"0-14",Table1[[#This Row],[Patient Age]]&lt;=29,"15-29",Table1[[#This Row],[Patient Age]]&lt;=44,"30-44",Table1[[#This Row],[Patient Age]]&lt;=59,"45-59",Table1[[#This Row],[Patient Age]]&lt;=74,"60-74",TRUE,"75+")</f>
        <v>45-59</v>
      </c>
      <c r="P6298" t="str" cm="1">
        <f t="array" ref="P6298">_xlfn.IFS(Table1[[#This Row],[Patient Waittime]]&lt;=15,"0-15",Table1[[#This Row],[Patient Waittime]]&lt;=30,"16-30",Table1[[#This Row],[Patient Waittime]]&lt;=45,"31-45",Table1[[#This Row],[Patient Waittime]]&lt;=60,"46-60",TRUE,"60+")</f>
        <v>0-15</v>
      </c>
      <c r="Q6298">
        <f>--(Table1[[#This Row],[Patient Waittime]]&lt;=30)</f>
        <v>1</v>
      </c>
      <c r="R6298">
        <f>--Table1[[#This Row],[Patient Admission Flag]]</f>
        <v>1</v>
      </c>
      <c r="S6298">
        <f>--AND(Table1[[#This Row],[WithinTarget]]=1,Table1[[#This Row],[Patient Satisfaction Score]]&gt;=7)</f>
        <v>0</v>
      </c>
      <c r="T6298" t="str">
        <f>IF(LEFT(Table1[[#This Row],[Patient Gender]],1)="F","Female","Male")</f>
        <v>Female</v>
      </c>
    </row>
    <row r="6299" spans="1:20" x14ac:dyDescent="0.3">
      <c r="A6299" t="s">
        <v>6403</v>
      </c>
      <c r="B6299" s="1">
        <v>45036.410416666666</v>
      </c>
      <c r="C6299" t="s">
        <v>13</v>
      </c>
      <c r="D6299">
        <v>70</v>
      </c>
      <c r="E6299" t="s">
        <v>19</v>
      </c>
      <c r="F6299" t="s">
        <v>11</v>
      </c>
      <c r="G6299" t="b">
        <v>1</v>
      </c>
      <c r="I6299">
        <v>15</v>
      </c>
      <c r="J6299" t="b">
        <v>1</v>
      </c>
      <c r="K6299">
        <f>YEAR(Table1[[#This Row],[Patient Admission Date]])</f>
        <v>2023</v>
      </c>
      <c r="L6299" t="str">
        <f>TEXT(Table1[[#This Row],[Patient Admission Date]],"mmm")</f>
        <v>Apr</v>
      </c>
      <c r="M6299" t="str">
        <f>TEXT(Table1[[#This Row],[Patient Admission Date]],"ddd")</f>
        <v>Thu</v>
      </c>
      <c r="N6299" t="str">
        <f>TEXT(INT(HOUR(Table1[[#This Row],[Patient Admission Date]])/3)*3,"00")&amp;"-"&amp;TEXT(INT(HOUR(Table1[[#This Row],[Patient Admission Date]])/3)*3+3,"00")</f>
        <v>09-12</v>
      </c>
      <c r="O6299" t="str" cm="1">
        <f t="array" ref="O6299">_xlfn.IFS(Table1[[#This Row],[Patient Age]]&lt;=14,"0-14",Table1[[#This Row],[Patient Age]]&lt;=29,"15-29",Table1[[#This Row],[Patient Age]]&lt;=44,"30-44",Table1[[#This Row],[Patient Age]]&lt;=59,"45-59",Table1[[#This Row],[Patient Age]]&lt;=74,"60-74",TRUE,"75+")</f>
        <v>60-74</v>
      </c>
      <c r="P6299" t="str" cm="1">
        <f t="array" ref="P6299">_xlfn.IFS(Table1[[#This Row],[Patient Waittime]]&lt;=15,"0-15",Table1[[#This Row],[Patient Waittime]]&lt;=30,"16-30",Table1[[#This Row],[Patient Waittime]]&lt;=45,"31-45",Table1[[#This Row],[Patient Waittime]]&lt;=60,"46-60",TRUE,"60+")</f>
        <v>0-15</v>
      </c>
      <c r="Q6299">
        <f>--(Table1[[#This Row],[Patient Waittime]]&lt;=30)</f>
        <v>1</v>
      </c>
      <c r="R6299">
        <f>--Table1[[#This Row],[Patient Admission Flag]]</f>
        <v>1</v>
      </c>
      <c r="S6299">
        <f>--AND(Table1[[#This Row],[WithinTarget]]=1,Table1[[#This Row],[Patient Satisfaction Score]]&gt;=7)</f>
        <v>0</v>
      </c>
      <c r="T6299" t="str">
        <f>IF(LEFT(Table1[[#This Row],[Patient Gender]],1)="F","Female","Male")</f>
        <v>Female</v>
      </c>
    </row>
    <row r="6300" spans="1:20" x14ac:dyDescent="0.3">
      <c r="A6300" t="s">
        <v>6404</v>
      </c>
      <c r="B6300" s="1">
        <v>45523.439583333333</v>
      </c>
      <c r="C6300" t="s">
        <v>13</v>
      </c>
      <c r="D6300">
        <v>29</v>
      </c>
      <c r="E6300" t="s">
        <v>19</v>
      </c>
      <c r="F6300" t="s">
        <v>11</v>
      </c>
      <c r="G6300" t="b">
        <v>1</v>
      </c>
      <c r="I6300">
        <v>18</v>
      </c>
      <c r="J6300" t="b">
        <v>1</v>
      </c>
      <c r="K6300">
        <f>YEAR(Table1[[#This Row],[Patient Admission Date]])</f>
        <v>2024</v>
      </c>
      <c r="L6300" t="str">
        <f>TEXT(Table1[[#This Row],[Patient Admission Date]],"mmm")</f>
        <v>Aug</v>
      </c>
      <c r="M6300" t="str">
        <f>TEXT(Table1[[#This Row],[Patient Admission Date]],"ddd")</f>
        <v>Mon</v>
      </c>
      <c r="N6300" t="str">
        <f>TEXT(INT(HOUR(Table1[[#This Row],[Patient Admission Date]])/3)*3,"00")&amp;"-"&amp;TEXT(INT(HOUR(Table1[[#This Row],[Patient Admission Date]])/3)*3+3,"00")</f>
        <v>09-12</v>
      </c>
      <c r="O6300" t="str" cm="1">
        <f t="array" ref="O6300">_xlfn.IFS(Table1[[#This Row],[Patient Age]]&lt;=14,"0-14",Table1[[#This Row],[Patient Age]]&lt;=29,"15-29",Table1[[#This Row],[Patient Age]]&lt;=44,"30-44",Table1[[#This Row],[Patient Age]]&lt;=59,"45-59",Table1[[#This Row],[Patient Age]]&lt;=74,"60-74",TRUE,"75+")</f>
        <v>15-29</v>
      </c>
      <c r="P6300" t="str" cm="1">
        <f t="array" ref="P6300">_xlfn.IFS(Table1[[#This Row],[Patient Waittime]]&lt;=15,"0-15",Table1[[#This Row],[Patient Waittime]]&lt;=30,"16-30",Table1[[#This Row],[Patient Waittime]]&lt;=45,"31-45",Table1[[#This Row],[Patient Waittime]]&lt;=60,"46-60",TRUE,"60+")</f>
        <v>16-30</v>
      </c>
      <c r="Q6300">
        <f>--(Table1[[#This Row],[Patient Waittime]]&lt;=30)</f>
        <v>1</v>
      </c>
      <c r="R6300">
        <f>--Table1[[#This Row],[Patient Admission Flag]]</f>
        <v>1</v>
      </c>
      <c r="S6300">
        <f>--AND(Table1[[#This Row],[WithinTarget]]=1,Table1[[#This Row],[Patient Satisfaction Score]]&gt;=7)</f>
        <v>0</v>
      </c>
      <c r="T6300" t="str">
        <f>IF(LEFT(Table1[[#This Row],[Patient Gender]],1)="F","Female","Male")</f>
        <v>Female</v>
      </c>
    </row>
    <row r="6301" spans="1:20" x14ac:dyDescent="0.3">
      <c r="A6301" t="s">
        <v>6405</v>
      </c>
      <c r="B6301" s="1">
        <v>45151.063194444447</v>
      </c>
      <c r="C6301" t="s">
        <v>13</v>
      </c>
      <c r="D6301">
        <v>45</v>
      </c>
      <c r="E6301" t="s">
        <v>19</v>
      </c>
      <c r="F6301" t="s">
        <v>11</v>
      </c>
      <c r="G6301" t="b">
        <v>1</v>
      </c>
      <c r="I6301">
        <v>30</v>
      </c>
      <c r="J6301" t="b">
        <v>1</v>
      </c>
      <c r="K6301">
        <f>YEAR(Table1[[#This Row],[Patient Admission Date]])</f>
        <v>2023</v>
      </c>
      <c r="L6301" t="str">
        <f>TEXT(Table1[[#This Row],[Patient Admission Date]],"mmm")</f>
        <v>Aug</v>
      </c>
      <c r="M6301" t="str">
        <f>TEXT(Table1[[#This Row],[Patient Admission Date]],"ddd")</f>
        <v>Sun</v>
      </c>
      <c r="N6301" t="str">
        <f>TEXT(INT(HOUR(Table1[[#This Row],[Patient Admission Date]])/3)*3,"00")&amp;"-"&amp;TEXT(INT(HOUR(Table1[[#This Row],[Patient Admission Date]])/3)*3+3,"00")</f>
        <v>00-03</v>
      </c>
      <c r="O6301" t="str" cm="1">
        <f t="array" ref="O6301">_xlfn.IFS(Table1[[#This Row],[Patient Age]]&lt;=14,"0-14",Table1[[#This Row],[Patient Age]]&lt;=29,"15-29",Table1[[#This Row],[Patient Age]]&lt;=44,"30-44",Table1[[#This Row],[Patient Age]]&lt;=59,"45-59",Table1[[#This Row],[Patient Age]]&lt;=74,"60-74",TRUE,"75+")</f>
        <v>45-59</v>
      </c>
      <c r="P6301" t="str" cm="1">
        <f t="array" ref="P6301">_xlfn.IFS(Table1[[#This Row],[Patient Waittime]]&lt;=15,"0-15",Table1[[#This Row],[Patient Waittime]]&lt;=30,"16-30",Table1[[#This Row],[Patient Waittime]]&lt;=45,"31-45",Table1[[#This Row],[Patient Waittime]]&lt;=60,"46-60",TRUE,"60+")</f>
        <v>16-30</v>
      </c>
      <c r="Q6301">
        <f>--(Table1[[#This Row],[Patient Waittime]]&lt;=30)</f>
        <v>1</v>
      </c>
      <c r="R6301">
        <f>--Table1[[#This Row],[Patient Admission Flag]]</f>
        <v>1</v>
      </c>
      <c r="S6301">
        <f>--AND(Table1[[#This Row],[WithinTarget]]=1,Table1[[#This Row],[Patient Satisfaction Score]]&gt;=7)</f>
        <v>0</v>
      </c>
      <c r="T6301" t="str">
        <f>IF(LEFT(Table1[[#This Row],[Patient Gender]],1)="F","Female","Male")</f>
        <v>Female</v>
      </c>
    </row>
    <row r="6302" spans="1:20" x14ac:dyDescent="0.3">
      <c r="A6302" t="s">
        <v>6406</v>
      </c>
      <c r="B6302" s="1">
        <v>45555.992361111108</v>
      </c>
      <c r="C6302" t="s">
        <v>13</v>
      </c>
      <c r="D6302">
        <v>7</v>
      </c>
      <c r="E6302" t="s">
        <v>19</v>
      </c>
      <c r="F6302" t="s">
        <v>11</v>
      </c>
      <c r="G6302" t="b">
        <v>1</v>
      </c>
      <c r="I6302">
        <v>31</v>
      </c>
      <c r="J6302" t="b">
        <v>1</v>
      </c>
      <c r="K6302">
        <f>YEAR(Table1[[#This Row],[Patient Admission Date]])</f>
        <v>2024</v>
      </c>
      <c r="L6302" t="str">
        <f>TEXT(Table1[[#This Row],[Patient Admission Date]],"mmm")</f>
        <v>Sep</v>
      </c>
      <c r="M6302" t="str">
        <f>TEXT(Table1[[#This Row],[Patient Admission Date]],"ddd")</f>
        <v>Fri</v>
      </c>
      <c r="N6302" t="str">
        <f>TEXT(INT(HOUR(Table1[[#This Row],[Patient Admission Date]])/3)*3,"00")&amp;"-"&amp;TEXT(INT(HOUR(Table1[[#This Row],[Patient Admission Date]])/3)*3+3,"00")</f>
        <v>21-24</v>
      </c>
      <c r="O6302" t="str" cm="1">
        <f t="array" ref="O6302">_xlfn.IFS(Table1[[#This Row],[Patient Age]]&lt;=14,"0-14",Table1[[#This Row],[Patient Age]]&lt;=29,"15-29",Table1[[#This Row],[Patient Age]]&lt;=44,"30-44",Table1[[#This Row],[Patient Age]]&lt;=59,"45-59",Table1[[#This Row],[Patient Age]]&lt;=74,"60-74",TRUE,"75+")</f>
        <v>0-14</v>
      </c>
      <c r="P6302" t="str" cm="1">
        <f t="array" ref="P6302">_xlfn.IFS(Table1[[#This Row],[Patient Waittime]]&lt;=15,"0-15",Table1[[#This Row],[Patient Waittime]]&lt;=30,"16-30",Table1[[#This Row],[Patient Waittime]]&lt;=45,"31-45",Table1[[#This Row],[Patient Waittime]]&lt;=60,"46-60",TRUE,"60+")</f>
        <v>31-45</v>
      </c>
      <c r="Q6302">
        <f>--(Table1[[#This Row],[Patient Waittime]]&lt;=30)</f>
        <v>0</v>
      </c>
      <c r="R6302">
        <f>--Table1[[#This Row],[Patient Admission Flag]]</f>
        <v>1</v>
      </c>
      <c r="S6302">
        <f>--AND(Table1[[#This Row],[WithinTarget]]=1,Table1[[#This Row],[Patient Satisfaction Score]]&gt;=7)</f>
        <v>0</v>
      </c>
      <c r="T6302" t="str">
        <f>IF(LEFT(Table1[[#This Row],[Patient Gender]],1)="F","Female","Male")</f>
        <v>Female</v>
      </c>
    </row>
    <row r="6303" spans="1:20" x14ac:dyDescent="0.3">
      <c r="A6303" t="s">
        <v>6407</v>
      </c>
      <c r="B6303" s="1">
        <v>45138.799305555556</v>
      </c>
      <c r="C6303" t="s">
        <v>13</v>
      </c>
      <c r="D6303">
        <v>72</v>
      </c>
      <c r="E6303" t="s">
        <v>19</v>
      </c>
      <c r="F6303" t="s">
        <v>11</v>
      </c>
      <c r="G6303" t="b">
        <v>1</v>
      </c>
      <c r="I6303">
        <v>33</v>
      </c>
      <c r="J6303" t="b">
        <v>1</v>
      </c>
      <c r="K6303">
        <f>YEAR(Table1[[#This Row],[Patient Admission Date]])</f>
        <v>2023</v>
      </c>
      <c r="L6303" t="str">
        <f>TEXT(Table1[[#This Row],[Patient Admission Date]],"mmm")</f>
        <v>Jul</v>
      </c>
      <c r="M6303" t="str">
        <f>TEXT(Table1[[#This Row],[Patient Admission Date]],"ddd")</f>
        <v>Mon</v>
      </c>
      <c r="N6303" t="str">
        <f>TEXT(INT(HOUR(Table1[[#This Row],[Patient Admission Date]])/3)*3,"00")&amp;"-"&amp;TEXT(INT(HOUR(Table1[[#This Row],[Patient Admission Date]])/3)*3+3,"00")</f>
        <v>18-21</v>
      </c>
      <c r="O6303" t="str" cm="1">
        <f t="array" ref="O6303">_xlfn.IFS(Table1[[#This Row],[Patient Age]]&lt;=14,"0-14",Table1[[#This Row],[Patient Age]]&lt;=29,"15-29",Table1[[#This Row],[Patient Age]]&lt;=44,"30-44",Table1[[#This Row],[Patient Age]]&lt;=59,"45-59",Table1[[#This Row],[Patient Age]]&lt;=74,"60-74",TRUE,"75+")</f>
        <v>60-74</v>
      </c>
      <c r="P6303" t="str" cm="1">
        <f t="array" ref="P6303">_xlfn.IFS(Table1[[#This Row],[Patient Waittime]]&lt;=15,"0-15",Table1[[#This Row],[Patient Waittime]]&lt;=30,"16-30",Table1[[#This Row],[Patient Waittime]]&lt;=45,"31-45",Table1[[#This Row],[Patient Waittime]]&lt;=60,"46-60",TRUE,"60+")</f>
        <v>31-45</v>
      </c>
      <c r="Q6303">
        <f>--(Table1[[#This Row],[Patient Waittime]]&lt;=30)</f>
        <v>0</v>
      </c>
      <c r="R6303">
        <f>--Table1[[#This Row],[Patient Admission Flag]]</f>
        <v>1</v>
      </c>
      <c r="S6303">
        <f>--AND(Table1[[#This Row],[WithinTarget]]=1,Table1[[#This Row],[Patient Satisfaction Score]]&gt;=7)</f>
        <v>0</v>
      </c>
      <c r="T6303" t="str">
        <f>IF(LEFT(Table1[[#This Row],[Patient Gender]],1)="F","Female","Male")</f>
        <v>Female</v>
      </c>
    </row>
    <row r="6304" spans="1:20" x14ac:dyDescent="0.3">
      <c r="A6304" t="s">
        <v>6408</v>
      </c>
      <c r="B6304" s="1">
        <v>45536.133333333331</v>
      </c>
      <c r="C6304" t="s">
        <v>13</v>
      </c>
      <c r="D6304">
        <v>58</v>
      </c>
      <c r="E6304" t="s">
        <v>19</v>
      </c>
      <c r="F6304" t="s">
        <v>11</v>
      </c>
      <c r="G6304" t="b">
        <v>1</v>
      </c>
      <c r="I6304">
        <v>38</v>
      </c>
      <c r="J6304" t="b">
        <v>1</v>
      </c>
      <c r="K6304">
        <f>YEAR(Table1[[#This Row],[Patient Admission Date]])</f>
        <v>2024</v>
      </c>
      <c r="L6304" t="str">
        <f>TEXT(Table1[[#This Row],[Patient Admission Date]],"mmm")</f>
        <v>Sep</v>
      </c>
      <c r="M6304" t="str">
        <f>TEXT(Table1[[#This Row],[Patient Admission Date]],"ddd")</f>
        <v>Sun</v>
      </c>
      <c r="N6304" t="str">
        <f>TEXT(INT(HOUR(Table1[[#This Row],[Patient Admission Date]])/3)*3,"00")&amp;"-"&amp;TEXT(INT(HOUR(Table1[[#This Row],[Patient Admission Date]])/3)*3+3,"00")</f>
        <v>03-06</v>
      </c>
      <c r="O6304" t="str" cm="1">
        <f t="array" ref="O6304">_xlfn.IFS(Table1[[#This Row],[Patient Age]]&lt;=14,"0-14",Table1[[#This Row],[Patient Age]]&lt;=29,"15-29",Table1[[#This Row],[Patient Age]]&lt;=44,"30-44",Table1[[#This Row],[Patient Age]]&lt;=59,"45-59",Table1[[#This Row],[Patient Age]]&lt;=74,"60-74",TRUE,"75+")</f>
        <v>45-59</v>
      </c>
      <c r="P6304" t="str" cm="1">
        <f t="array" ref="P6304">_xlfn.IFS(Table1[[#This Row],[Patient Waittime]]&lt;=15,"0-15",Table1[[#This Row],[Patient Waittime]]&lt;=30,"16-30",Table1[[#This Row],[Patient Waittime]]&lt;=45,"31-45",Table1[[#This Row],[Patient Waittime]]&lt;=60,"46-60",TRUE,"60+")</f>
        <v>31-45</v>
      </c>
      <c r="Q6304">
        <f>--(Table1[[#This Row],[Patient Waittime]]&lt;=30)</f>
        <v>0</v>
      </c>
      <c r="R6304">
        <f>--Table1[[#This Row],[Patient Admission Flag]]</f>
        <v>1</v>
      </c>
      <c r="S6304">
        <f>--AND(Table1[[#This Row],[WithinTarget]]=1,Table1[[#This Row],[Patient Satisfaction Score]]&gt;=7)</f>
        <v>0</v>
      </c>
      <c r="T6304" t="str">
        <f>IF(LEFT(Table1[[#This Row],[Patient Gender]],1)="F","Female","Male")</f>
        <v>Female</v>
      </c>
    </row>
    <row r="6305" spans="1:20" x14ac:dyDescent="0.3">
      <c r="A6305" t="s">
        <v>6409</v>
      </c>
      <c r="B6305" s="1">
        <v>45158.450694444444</v>
      </c>
      <c r="C6305" t="s">
        <v>13</v>
      </c>
      <c r="D6305">
        <v>34</v>
      </c>
      <c r="E6305" t="s">
        <v>19</v>
      </c>
      <c r="F6305" t="s">
        <v>11</v>
      </c>
      <c r="G6305" t="b">
        <v>1</v>
      </c>
      <c r="I6305">
        <v>42</v>
      </c>
      <c r="J6305" t="b">
        <v>1</v>
      </c>
      <c r="K6305">
        <f>YEAR(Table1[[#This Row],[Patient Admission Date]])</f>
        <v>2023</v>
      </c>
      <c r="L6305" t="str">
        <f>TEXT(Table1[[#This Row],[Patient Admission Date]],"mmm")</f>
        <v>Aug</v>
      </c>
      <c r="M6305" t="str">
        <f>TEXT(Table1[[#This Row],[Patient Admission Date]],"ddd")</f>
        <v>Sun</v>
      </c>
      <c r="N6305" t="str">
        <f>TEXT(INT(HOUR(Table1[[#This Row],[Patient Admission Date]])/3)*3,"00")&amp;"-"&amp;TEXT(INT(HOUR(Table1[[#This Row],[Patient Admission Date]])/3)*3+3,"00")</f>
        <v>09-12</v>
      </c>
      <c r="O6305" t="str" cm="1">
        <f t="array" ref="O6305">_xlfn.IFS(Table1[[#This Row],[Patient Age]]&lt;=14,"0-14",Table1[[#This Row],[Patient Age]]&lt;=29,"15-29",Table1[[#This Row],[Patient Age]]&lt;=44,"30-44",Table1[[#This Row],[Patient Age]]&lt;=59,"45-59",Table1[[#This Row],[Patient Age]]&lt;=74,"60-74",TRUE,"75+")</f>
        <v>30-44</v>
      </c>
      <c r="P6305" t="str" cm="1">
        <f t="array" ref="P6305">_xlfn.IFS(Table1[[#This Row],[Patient Waittime]]&lt;=15,"0-15",Table1[[#This Row],[Patient Waittime]]&lt;=30,"16-30",Table1[[#This Row],[Patient Waittime]]&lt;=45,"31-45",Table1[[#This Row],[Patient Waittime]]&lt;=60,"46-60",TRUE,"60+")</f>
        <v>31-45</v>
      </c>
      <c r="Q6305">
        <f>--(Table1[[#This Row],[Patient Waittime]]&lt;=30)</f>
        <v>0</v>
      </c>
      <c r="R6305">
        <f>--Table1[[#This Row],[Patient Admission Flag]]</f>
        <v>1</v>
      </c>
      <c r="S6305">
        <f>--AND(Table1[[#This Row],[WithinTarget]]=1,Table1[[#This Row],[Patient Satisfaction Score]]&gt;=7)</f>
        <v>0</v>
      </c>
      <c r="T6305" t="str">
        <f>IF(LEFT(Table1[[#This Row],[Patient Gender]],1)="F","Female","Male")</f>
        <v>Female</v>
      </c>
    </row>
    <row r="6306" spans="1:20" x14ac:dyDescent="0.3">
      <c r="A6306" t="s">
        <v>6410</v>
      </c>
      <c r="B6306" s="1">
        <v>45316.164583333331</v>
      </c>
      <c r="C6306" t="s">
        <v>13</v>
      </c>
      <c r="D6306">
        <v>18</v>
      </c>
      <c r="E6306" t="s">
        <v>19</v>
      </c>
      <c r="F6306" t="s">
        <v>11</v>
      </c>
      <c r="G6306" t="b">
        <v>1</v>
      </c>
      <c r="I6306">
        <v>44</v>
      </c>
      <c r="J6306" t="b">
        <v>1</v>
      </c>
      <c r="K6306">
        <f>YEAR(Table1[[#This Row],[Patient Admission Date]])</f>
        <v>2024</v>
      </c>
      <c r="L6306" t="str">
        <f>TEXT(Table1[[#This Row],[Patient Admission Date]],"mmm")</f>
        <v>Jan</v>
      </c>
      <c r="M6306" t="str">
        <f>TEXT(Table1[[#This Row],[Patient Admission Date]],"ddd")</f>
        <v>Thu</v>
      </c>
      <c r="N6306" t="str">
        <f>TEXT(INT(HOUR(Table1[[#This Row],[Patient Admission Date]])/3)*3,"00")&amp;"-"&amp;TEXT(INT(HOUR(Table1[[#This Row],[Patient Admission Date]])/3)*3+3,"00")</f>
        <v>03-06</v>
      </c>
      <c r="O6306" t="str" cm="1">
        <f t="array" ref="O6306">_xlfn.IFS(Table1[[#This Row],[Patient Age]]&lt;=14,"0-14",Table1[[#This Row],[Patient Age]]&lt;=29,"15-29",Table1[[#This Row],[Patient Age]]&lt;=44,"30-44",Table1[[#This Row],[Patient Age]]&lt;=59,"45-59",Table1[[#This Row],[Patient Age]]&lt;=74,"60-74",TRUE,"75+")</f>
        <v>15-29</v>
      </c>
      <c r="P6306" t="str" cm="1">
        <f t="array" ref="P6306">_xlfn.IFS(Table1[[#This Row],[Patient Waittime]]&lt;=15,"0-15",Table1[[#This Row],[Patient Waittime]]&lt;=30,"16-30",Table1[[#This Row],[Patient Waittime]]&lt;=45,"31-45",Table1[[#This Row],[Patient Waittime]]&lt;=60,"46-60",TRUE,"60+")</f>
        <v>31-45</v>
      </c>
      <c r="Q6306">
        <f>--(Table1[[#This Row],[Patient Waittime]]&lt;=30)</f>
        <v>0</v>
      </c>
      <c r="R6306">
        <f>--Table1[[#This Row],[Patient Admission Flag]]</f>
        <v>1</v>
      </c>
      <c r="S6306">
        <f>--AND(Table1[[#This Row],[WithinTarget]]=1,Table1[[#This Row],[Patient Satisfaction Score]]&gt;=7)</f>
        <v>0</v>
      </c>
      <c r="T6306" t="str">
        <f>IF(LEFT(Table1[[#This Row],[Patient Gender]],1)="F","Female","Male")</f>
        <v>Female</v>
      </c>
    </row>
    <row r="6307" spans="1:20" x14ac:dyDescent="0.3">
      <c r="A6307" t="s">
        <v>6411</v>
      </c>
      <c r="B6307" s="1">
        <v>45262.077777777777</v>
      </c>
      <c r="C6307" t="s">
        <v>13</v>
      </c>
      <c r="D6307">
        <v>55</v>
      </c>
      <c r="E6307" t="s">
        <v>19</v>
      </c>
      <c r="F6307" t="s">
        <v>11</v>
      </c>
      <c r="G6307" t="b">
        <v>1</v>
      </c>
      <c r="I6307">
        <v>48</v>
      </c>
      <c r="J6307" t="b">
        <v>1</v>
      </c>
      <c r="K6307">
        <f>YEAR(Table1[[#This Row],[Patient Admission Date]])</f>
        <v>2023</v>
      </c>
      <c r="L6307" t="str">
        <f>TEXT(Table1[[#This Row],[Patient Admission Date]],"mmm")</f>
        <v>Dec</v>
      </c>
      <c r="M6307" t="str">
        <f>TEXT(Table1[[#This Row],[Patient Admission Date]],"ddd")</f>
        <v>Sat</v>
      </c>
      <c r="N6307" t="str">
        <f>TEXT(INT(HOUR(Table1[[#This Row],[Patient Admission Date]])/3)*3,"00")&amp;"-"&amp;TEXT(INT(HOUR(Table1[[#This Row],[Patient Admission Date]])/3)*3+3,"00")</f>
        <v>00-03</v>
      </c>
      <c r="O6307" t="str" cm="1">
        <f t="array" ref="O6307">_xlfn.IFS(Table1[[#This Row],[Patient Age]]&lt;=14,"0-14",Table1[[#This Row],[Patient Age]]&lt;=29,"15-29",Table1[[#This Row],[Patient Age]]&lt;=44,"30-44",Table1[[#This Row],[Patient Age]]&lt;=59,"45-59",Table1[[#This Row],[Patient Age]]&lt;=74,"60-74",TRUE,"75+")</f>
        <v>45-59</v>
      </c>
      <c r="P6307" t="str" cm="1">
        <f t="array" ref="P6307">_xlfn.IFS(Table1[[#This Row],[Patient Waittime]]&lt;=15,"0-15",Table1[[#This Row],[Patient Waittime]]&lt;=30,"16-30",Table1[[#This Row],[Patient Waittime]]&lt;=45,"31-45",Table1[[#This Row],[Patient Waittime]]&lt;=60,"46-60",TRUE,"60+")</f>
        <v>46-60</v>
      </c>
      <c r="Q6307">
        <f>--(Table1[[#This Row],[Patient Waittime]]&lt;=30)</f>
        <v>0</v>
      </c>
      <c r="R6307">
        <f>--Table1[[#This Row],[Patient Admission Flag]]</f>
        <v>1</v>
      </c>
      <c r="S6307">
        <f>--AND(Table1[[#This Row],[WithinTarget]]=1,Table1[[#This Row],[Patient Satisfaction Score]]&gt;=7)</f>
        <v>0</v>
      </c>
      <c r="T6307" t="str">
        <f>IF(LEFT(Table1[[#This Row],[Patient Gender]],1)="F","Female","Male")</f>
        <v>Female</v>
      </c>
    </row>
    <row r="6308" spans="1:20" x14ac:dyDescent="0.3">
      <c r="A6308" t="s">
        <v>6412</v>
      </c>
      <c r="B6308" s="1">
        <v>45108.248611111114</v>
      </c>
      <c r="C6308" t="s">
        <v>13</v>
      </c>
      <c r="D6308">
        <v>17</v>
      </c>
      <c r="E6308" t="s">
        <v>19</v>
      </c>
      <c r="F6308" t="s">
        <v>11</v>
      </c>
      <c r="G6308" t="b">
        <v>1</v>
      </c>
      <c r="I6308">
        <v>52</v>
      </c>
      <c r="J6308" t="b">
        <v>1</v>
      </c>
      <c r="K6308">
        <f>YEAR(Table1[[#This Row],[Patient Admission Date]])</f>
        <v>2023</v>
      </c>
      <c r="L6308" t="str">
        <f>TEXT(Table1[[#This Row],[Patient Admission Date]],"mmm")</f>
        <v>Jul</v>
      </c>
      <c r="M6308" t="str">
        <f>TEXT(Table1[[#This Row],[Patient Admission Date]],"ddd")</f>
        <v>Sat</v>
      </c>
      <c r="N6308" t="str">
        <f>TEXT(INT(HOUR(Table1[[#This Row],[Patient Admission Date]])/3)*3,"00")&amp;"-"&amp;TEXT(INT(HOUR(Table1[[#This Row],[Patient Admission Date]])/3)*3+3,"00")</f>
        <v>03-06</v>
      </c>
      <c r="O6308" t="str" cm="1">
        <f t="array" ref="O6308">_xlfn.IFS(Table1[[#This Row],[Patient Age]]&lt;=14,"0-14",Table1[[#This Row],[Patient Age]]&lt;=29,"15-29",Table1[[#This Row],[Patient Age]]&lt;=44,"30-44",Table1[[#This Row],[Patient Age]]&lt;=59,"45-59",Table1[[#This Row],[Patient Age]]&lt;=74,"60-74",TRUE,"75+")</f>
        <v>15-29</v>
      </c>
      <c r="P6308" t="str" cm="1">
        <f t="array" ref="P6308">_xlfn.IFS(Table1[[#This Row],[Patient Waittime]]&lt;=15,"0-15",Table1[[#This Row],[Patient Waittime]]&lt;=30,"16-30",Table1[[#This Row],[Patient Waittime]]&lt;=45,"31-45",Table1[[#This Row],[Patient Waittime]]&lt;=60,"46-60",TRUE,"60+")</f>
        <v>46-60</v>
      </c>
      <c r="Q6308">
        <f>--(Table1[[#This Row],[Patient Waittime]]&lt;=30)</f>
        <v>0</v>
      </c>
      <c r="R6308">
        <f>--Table1[[#This Row],[Patient Admission Flag]]</f>
        <v>1</v>
      </c>
      <c r="S6308">
        <f>--AND(Table1[[#This Row],[WithinTarget]]=1,Table1[[#This Row],[Patient Satisfaction Score]]&gt;=7)</f>
        <v>0</v>
      </c>
      <c r="T6308" t="str">
        <f>IF(LEFT(Table1[[#This Row],[Patient Gender]],1)="F","Female","Male")</f>
        <v>Female</v>
      </c>
    </row>
    <row r="6309" spans="1:20" x14ac:dyDescent="0.3">
      <c r="A6309" t="s">
        <v>6413</v>
      </c>
      <c r="B6309" s="1">
        <v>45375.618750000001</v>
      </c>
      <c r="C6309" t="s">
        <v>13</v>
      </c>
      <c r="D6309">
        <v>28</v>
      </c>
      <c r="E6309" t="s">
        <v>19</v>
      </c>
      <c r="F6309" t="s">
        <v>11</v>
      </c>
      <c r="G6309" t="b">
        <v>1</v>
      </c>
      <c r="I6309">
        <v>59</v>
      </c>
      <c r="J6309" t="b">
        <v>1</v>
      </c>
      <c r="K6309">
        <f>YEAR(Table1[[#This Row],[Patient Admission Date]])</f>
        <v>2024</v>
      </c>
      <c r="L6309" t="str">
        <f>TEXT(Table1[[#This Row],[Patient Admission Date]],"mmm")</f>
        <v>Mar</v>
      </c>
      <c r="M6309" t="str">
        <f>TEXT(Table1[[#This Row],[Patient Admission Date]],"ddd")</f>
        <v>Sun</v>
      </c>
      <c r="N6309" t="str">
        <f>TEXT(INT(HOUR(Table1[[#This Row],[Patient Admission Date]])/3)*3,"00")&amp;"-"&amp;TEXT(INT(HOUR(Table1[[#This Row],[Patient Admission Date]])/3)*3+3,"00")</f>
        <v>12-15</v>
      </c>
      <c r="O6309" t="str" cm="1">
        <f t="array" ref="O6309">_xlfn.IFS(Table1[[#This Row],[Patient Age]]&lt;=14,"0-14",Table1[[#This Row],[Patient Age]]&lt;=29,"15-29",Table1[[#This Row],[Patient Age]]&lt;=44,"30-44",Table1[[#This Row],[Patient Age]]&lt;=59,"45-59",Table1[[#This Row],[Patient Age]]&lt;=74,"60-74",TRUE,"75+")</f>
        <v>15-29</v>
      </c>
      <c r="P6309" t="str" cm="1">
        <f t="array" ref="P6309">_xlfn.IFS(Table1[[#This Row],[Patient Waittime]]&lt;=15,"0-15",Table1[[#This Row],[Patient Waittime]]&lt;=30,"16-30",Table1[[#This Row],[Patient Waittime]]&lt;=45,"31-45",Table1[[#This Row],[Patient Waittime]]&lt;=60,"46-60",TRUE,"60+")</f>
        <v>46-60</v>
      </c>
      <c r="Q6309">
        <f>--(Table1[[#This Row],[Patient Waittime]]&lt;=30)</f>
        <v>0</v>
      </c>
      <c r="R6309">
        <f>--Table1[[#This Row],[Patient Admission Flag]]</f>
        <v>1</v>
      </c>
      <c r="S6309">
        <f>--AND(Table1[[#This Row],[WithinTarget]]=1,Table1[[#This Row],[Patient Satisfaction Score]]&gt;=7)</f>
        <v>0</v>
      </c>
      <c r="T6309" t="str">
        <f>IF(LEFT(Table1[[#This Row],[Patient Gender]],1)="F","Female","Male")</f>
        <v>Female</v>
      </c>
    </row>
    <row r="6310" spans="1:20" x14ac:dyDescent="0.3">
      <c r="A6310" t="s">
        <v>6414</v>
      </c>
      <c r="B6310" s="1">
        <v>45519.96875</v>
      </c>
      <c r="C6310" t="s">
        <v>13</v>
      </c>
      <c r="D6310">
        <v>61</v>
      </c>
      <c r="E6310" t="s">
        <v>19</v>
      </c>
      <c r="F6310" t="s">
        <v>11</v>
      </c>
      <c r="G6310" t="b">
        <v>1</v>
      </c>
      <c r="I6310">
        <v>59</v>
      </c>
      <c r="J6310" t="b">
        <v>1</v>
      </c>
      <c r="K6310">
        <f>YEAR(Table1[[#This Row],[Patient Admission Date]])</f>
        <v>2024</v>
      </c>
      <c r="L6310" t="str">
        <f>TEXT(Table1[[#This Row],[Patient Admission Date]],"mmm")</f>
        <v>Aug</v>
      </c>
      <c r="M6310" t="str">
        <f>TEXT(Table1[[#This Row],[Patient Admission Date]],"ddd")</f>
        <v>Thu</v>
      </c>
      <c r="N6310" t="str">
        <f>TEXT(INT(HOUR(Table1[[#This Row],[Patient Admission Date]])/3)*3,"00")&amp;"-"&amp;TEXT(INT(HOUR(Table1[[#This Row],[Patient Admission Date]])/3)*3+3,"00")</f>
        <v>21-24</v>
      </c>
      <c r="O6310" t="str" cm="1">
        <f t="array" ref="O6310">_xlfn.IFS(Table1[[#This Row],[Patient Age]]&lt;=14,"0-14",Table1[[#This Row],[Patient Age]]&lt;=29,"15-29",Table1[[#This Row],[Patient Age]]&lt;=44,"30-44",Table1[[#This Row],[Patient Age]]&lt;=59,"45-59",Table1[[#This Row],[Patient Age]]&lt;=74,"60-74",TRUE,"75+")</f>
        <v>60-74</v>
      </c>
      <c r="P6310" t="str" cm="1">
        <f t="array" ref="P6310">_xlfn.IFS(Table1[[#This Row],[Patient Waittime]]&lt;=15,"0-15",Table1[[#This Row],[Patient Waittime]]&lt;=30,"16-30",Table1[[#This Row],[Patient Waittime]]&lt;=45,"31-45",Table1[[#This Row],[Patient Waittime]]&lt;=60,"46-60",TRUE,"60+")</f>
        <v>46-60</v>
      </c>
      <c r="Q6310">
        <f>--(Table1[[#This Row],[Patient Waittime]]&lt;=30)</f>
        <v>0</v>
      </c>
      <c r="R6310">
        <f>--Table1[[#This Row],[Patient Admission Flag]]</f>
        <v>1</v>
      </c>
      <c r="S6310">
        <f>--AND(Table1[[#This Row],[WithinTarget]]=1,Table1[[#This Row],[Patient Satisfaction Score]]&gt;=7)</f>
        <v>0</v>
      </c>
      <c r="T6310" t="str">
        <f>IF(LEFT(Table1[[#This Row],[Patient Gender]],1)="F","Female","Male")</f>
        <v>Female</v>
      </c>
    </row>
    <row r="6311" spans="1:20" x14ac:dyDescent="0.3">
      <c r="A6311" t="s">
        <v>6415</v>
      </c>
      <c r="B6311" s="1">
        <v>45255.508333333331</v>
      </c>
      <c r="C6311" t="s">
        <v>13</v>
      </c>
      <c r="D6311">
        <v>67</v>
      </c>
      <c r="E6311" t="s">
        <v>19</v>
      </c>
      <c r="F6311" t="s">
        <v>11</v>
      </c>
      <c r="G6311" t="b">
        <v>1</v>
      </c>
      <c r="I6311">
        <v>16</v>
      </c>
      <c r="J6311" t="b">
        <v>1</v>
      </c>
      <c r="K6311">
        <f>YEAR(Table1[[#This Row],[Patient Admission Date]])</f>
        <v>2023</v>
      </c>
      <c r="L6311" t="str">
        <f>TEXT(Table1[[#This Row],[Patient Admission Date]],"mmm")</f>
        <v>Nov</v>
      </c>
      <c r="M6311" t="str">
        <f>TEXT(Table1[[#This Row],[Patient Admission Date]],"ddd")</f>
        <v>Sat</v>
      </c>
      <c r="N6311" t="str">
        <f>TEXT(INT(HOUR(Table1[[#This Row],[Patient Admission Date]])/3)*3,"00")&amp;"-"&amp;TEXT(INT(HOUR(Table1[[#This Row],[Patient Admission Date]])/3)*3+3,"00")</f>
        <v>12-15</v>
      </c>
      <c r="O6311" t="str" cm="1">
        <f t="array" ref="O6311">_xlfn.IFS(Table1[[#This Row],[Patient Age]]&lt;=14,"0-14",Table1[[#This Row],[Patient Age]]&lt;=29,"15-29",Table1[[#This Row],[Patient Age]]&lt;=44,"30-44",Table1[[#This Row],[Patient Age]]&lt;=59,"45-59",Table1[[#This Row],[Patient Age]]&lt;=74,"60-74",TRUE,"75+")</f>
        <v>60-74</v>
      </c>
      <c r="P6311" t="str" cm="1">
        <f t="array" ref="P6311">_xlfn.IFS(Table1[[#This Row],[Patient Waittime]]&lt;=15,"0-15",Table1[[#This Row],[Patient Waittime]]&lt;=30,"16-30",Table1[[#This Row],[Patient Waittime]]&lt;=45,"31-45",Table1[[#This Row],[Patient Waittime]]&lt;=60,"46-60",TRUE,"60+")</f>
        <v>16-30</v>
      </c>
      <c r="Q6311">
        <f>--(Table1[[#This Row],[Patient Waittime]]&lt;=30)</f>
        <v>1</v>
      </c>
      <c r="R6311">
        <f>--Table1[[#This Row],[Patient Admission Flag]]</f>
        <v>1</v>
      </c>
      <c r="S6311">
        <f>--AND(Table1[[#This Row],[WithinTarget]]=1,Table1[[#This Row],[Patient Satisfaction Score]]&gt;=7)</f>
        <v>0</v>
      </c>
      <c r="T6311" t="str">
        <f>IF(LEFT(Table1[[#This Row],[Patient Gender]],1)="F","Female","Male")</f>
        <v>Female</v>
      </c>
    </row>
    <row r="6312" spans="1:20" x14ac:dyDescent="0.3">
      <c r="A6312" t="s">
        <v>6416</v>
      </c>
      <c r="B6312" s="1">
        <v>45496.944444444445</v>
      </c>
      <c r="C6312" t="s">
        <v>13</v>
      </c>
      <c r="D6312">
        <v>78</v>
      </c>
      <c r="E6312" t="s">
        <v>19</v>
      </c>
      <c r="F6312" t="s">
        <v>11</v>
      </c>
      <c r="G6312" t="b">
        <v>1</v>
      </c>
      <c r="I6312">
        <v>23</v>
      </c>
      <c r="J6312" t="b">
        <v>1</v>
      </c>
      <c r="K6312">
        <f>YEAR(Table1[[#This Row],[Patient Admission Date]])</f>
        <v>2024</v>
      </c>
      <c r="L6312" t="str">
        <f>TEXT(Table1[[#This Row],[Patient Admission Date]],"mmm")</f>
        <v>Jul</v>
      </c>
      <c r="M6312" t="str">
        <f>TEXT(Table1[[#This Row],[Patient Admission Date]],"ddd")</f>
        <v>Tue</v>
      </c>
      <c r="N6312" t="str">
        <f>TEXT(INT(HOUR(Table1[[#This Row],[Patient Admission Date]])/3)*3,"00")&amp;"-"&amp;TEXT(INT(HOUR(Table1[[#This Row],[Patient Admission Date]])/3)*3+3,"00")</f>
        <v>21-24</v>
      </c>
      <c r="O6312" t="str" cm="1">
        <f t="array" ref="O6312">_xlfn.IFS(Table1[[#This Row],[Patient Age]]&lt;=14,"0-14",Table1[[#This Row],[Patient Age]]&lt;=29,"15-29",Table1[[#This Row],[Patient Age]]&lt;=44,"30-44",Table1[[#This Row],[Patient Age]]&lt;=59,"45-59",Table1[[#This Row],[Patient Age]]&lt;=74,"60-74",TRUE,"75+")</f>
        <v>75+</v>
      </c>
      <c r="P6312" t="str" cm="1">
        <f t="array" ref="P6312">_xlfn.IFS(Table1[[#This Row],[Patient Waittime]]&lt;=15,"0-15",Table1[[#This Row],[Patient Waittime]]&lt;=30,"16-30",Table1[[#This Row],[Patient Waittime]]&lt;=45,"31-45",Table1[[#This Row],[Patient Waittime]]&lt;=60,"46-60",TRUE,"60+")</f>
        <v>16-30</v>
      </c>
      <c r="Q6312">
        <f>--(Table1[[#This Row],[Patient Waittime]]&lt;=30)</f>
        <v>1</v>
      </c>
      <c r="R6312">
        <f>--Table1[[#This Row],[Patient Admission Flag]]</f>
        <v>1</v>
      </c>
      <c r="S6312">
        <f>--AND(Table1[[#This Row],[WithinTarget]]=1,Table1[[#This Row],[Patient Satisfaction Score]]&gt;=7)</f>
        <v>0</v>
      </c>
      <c r="T6312" t="str">
        <f>IF(LEFT(Table1[[#This Row],[Patient Gender]],1)="F","Female","Male")</f>
        <v>Female</v>
      </c>
    </row>
    <row r="6313" spans="1:20" x14ac:dyDescent="0.3">
      <c r="A6313" t="s">
        <v>6417</v>
      </c>
      <c r="B6313" s="1">
        <v>45546.019444444442</v>
      </c>
      <c r="C6313" t="s">
        <v>13</v>
      </c>
      <c r="D6313">
        <v>48</v>
      </c>
      <c r="E6313" t="s">
        <v>19</v>
      </c>
      <c r="F6313" t="s">
        <v>11</v>
      </c>
      <c r="G6313" t="b">
        <v>1</v>
      </c>
      <c r="I6313">
        <v>28</v>
      </c>
      <c r="J6313" t="b">
        <v>1</v>
      </c>
      <c r="K6313">
        <f>YEAR(Table1[[#This Row],[Patient Admission Date]])</f>
        <v>2024</v>
      </c>
      <c r="L6313" t="str">
        <f>TEXT(Table1[[#This Row],[Patient Admission Date]],"mmm")</f>
        <v>Sep</v>
      </c>
      <c r="M6313" t="str">
        <f>TEXT(Table1[[#This Row],[Patient Admission Date]],"ddd")</f>
        <v>Wed</v>
      </c>
      <c r="N6313" t="str">
        <f>TEXT(INT(HOUR(Table1[[#This Row],[Patient Admission Date]])/3)*3,"00")&amp;"-"&amp;TEXT(INT(HOUR(Table1[[#This Row],[Patient Admission Date]])/3)*3+3,"00")</f>
        <v>00-03</v>
      </c>
      <c r="O6313" t="str" cm="1">
        <f t="array" ref="O6313">_xlfn.IFS(Table1[[#This Row],[Patient Age]]&lt;=14,"0-14",Table1[[#This Row],[Patient Age]]&lt;=29,"15-29",Table1[[#This Row],[Patient Age]]&lt;=44,"30-44",Table1[[#This Row],[Patient Age]]&lt;=59,"45-59",Table1[[#This Row],[Patient Age]]&lt;=74,"60-74",TRUE,"75+")</f>
        <v>45-59</v>
      </c>
      <c r="P6313" t="str" cm="1">
        <f t="array" ref="P6313">_xlfn.IFS(Table1[[#This Row],[Patient Waittime]]&lt;=15,"0-15",Table1[[#This Row],[Patient Waittime]]&lt;=30,"16-30",Table1[[#This Row],[Patient Waittime]]&lt;=45,"31-45",Table1[[#This Row],[Patient Waittime]]&lt;=60,"46-60",TRUE,"60+")</f>
        <v>16-30</v>
      </c>
      <c r="Q6313">
        <f>--(Table1[[#This Row],[Patient Waittime]]&lt;=30)</f>
        <v>1</v>
      </c>
      <c r="R6313">
        <f>--Table1[[#This Row],[Patient Admission Flag]]</f>
        <v>1</v>
      </c>
      <c r="S6313">
        <f>--AND(Table1[[#This Row],[WithinTarget]]=1,Table1[[#This Row],[Patient Satisfaction Score]]&gt;=7)</f>
        <v>0</v>
      </c>
      <c r="T6313" t="str">
        <f>IF(LEFT(Table1[[#This Row],[Patient Gender]],1)="F","Female","Male")</f>
        <v>Female</v>
      </c>
    </row>
    <row r="6314" spans="1:20" x14ac:dyDescent="0.3">
      <c r="A6314" t="s">
        <v>6418</v>
      </c>
      <c r="B6314" s="1">
        <v>45284.301388888889</v>
      </c>
      <c r="C6314" t="s">
        <v>13</v>
      </c>
      <c r="D6314">
        <v>62</v>
      </c>
      <c r="E6314" t="s">
        <v>19</v>
      </c>
      <c r="F6314" t="s">
        <v>11</v>
      </c>
      <c r="G6314" t="b">
        <v>1</v>
      </c>
      <c r="I6314">
        <v>53</v>
      </c>
      <c r="J6314" t="b">
        <v>1</v>
      </c>
      <c r="K6314">
        <f>YEAR(Table1[[#This Row],[Patient Admission Date]])</f>
        <v>2023</v>
      </c>
      <c r="L6314" t="str">
        <f>TEXT(Table1[[#This Row],[Patient Admission Date]],"mmm")</f>
        <v>Dec</v>
      </c>
      <c r="M6314" t="str">
        <f>TEXT(Table1[[#This Row],[Patient Admission Date]],"ddd")</f>
        <v>Sun</v>
      </c>
      <c r="N6314" t="str">
        <f>TEXT(INT(HOUR(Table1[[#This Row],[Patient Admission Date]])/3)*3,"00")&amp;"-"&amp;TEXT(INT(HOUR(Table1[[#This Row],[Patient Admission Date]])/3)*3+3,"00")</f>
        <v>06-09</v>
      </c>
      <c r="O6314" t="str" cm="1">
        <f t="array" ref="O6314">_xlfn.IFS(Table1[[#This Row],[Patient Age]]&lt;=14,"0-14",Table1[[#This Row],[Patient Age]]&lt;=29,"15-29",Table1[[#This Row],[Patient Age]]&lt;=44,"30-44",Table1[[#This Row],[Patient Age]]&lt;=59,"45-59",Table1[[#This Row],[Patient Age]]&lt;=74,"60-74",TRUE,"75+")</f>
        <v>60-74</v>
      </c>
      <c r="P6314" t="str" cm="1">
        <f t="array" ref="P6314">_xlfn.IFS(Table1[[#This Row],[Patient Waittime]]&lt;=15,"0-15",Table1[[#This Row],[Patient Waittime]]&lt;=30,"16-30",Table1[[#This Row],[Patient Waittime]]&lt;=45,"31-45",Table1[[#This Row],[Patient Waittime]]&lt;=60,"46-60",TRUE,"60+")</f>
        <v>46-60</v>
      </c>
      <c r="Q6314">
        <f>--(Table1[[#This Row],[Patient Waittime]]&lt;=30)</f>
        <v>0</v>
      </c>
      <c r="R6314">
        <f>--Table1[[#This Row],[Patient Admission Flag]]</f>
        <v>1</v>
      </c>
      <c r="S6314">
        <f>--AND(Table1[[#This Row],[WithinTarget]]=1,Table1[[#This Row],[Patient Satisfaction Score]]&gt;=7)</f>
        <v>0</v>
      </c>
      <c r="T6314" t="str">
        <f>IF(LEFT(Table1[[#This Row],[Patient Gender]],1)="F","Female","Male")</f>
        <v>Female</v>
      </c>
    </row>
    <row r="6315" spans="1:20" x14ac:dyDescent="0.3">
      <c r="A6315" t="s">
        <v>6419</v>
      </c>
      <c r="B6315" s="1">
        <v>45496.226388888892</v>
      </c>
      <c r="C6315" t="s">
        <v>13</v>
      </c>
      <c r="D6315">
        <v>48</v>
      </c>
      <c r="E6315" t="s">
        <v>19</v>
      </c>
      <c r="F6315" t="s">
        <v>11</v>
      </c>
      <c r="G6315" t="b">
        <v>1</v>
      </c>
      <c r="I6315">
        <v>55</v>
      </c>
      <c r="J6315" t="b">
        <v>1</v>
      </c>
      <c r="K6315">
        <f>YEAR(Table1[[#This Row],[Patient Admission Date]])</f>
        <v>2024</v>
      </c>
      <c r="L6315" t="str">
        <f>TEXT(Table1[[#This Row],[Patient Admission Date]],"mmm")</f>
        <v>Jul</v>
      </c>
      <c r="M6315" t="str">
        <f>TEXT(Table1[[#This Row],[Patient Admission Date]],"ddd")</f>
        <v>Tue</v>
      </c>
      <c r="N6315" t="str">
        <f>TEXT(INT(HOUR(Table1[[#This Row],[Patient Admission Date]])/3)*3,"00")&amp;"-"&amp;TEXT(INT(HOUR(Table1[[#This Row],[Patient Admission Date]])/3)*3+3,"00")</f>
        <v>03-06</v>
      </c>
      <c r="O6315" t="str" cm="1">
        <f t="array" ref="O6315">_xlfn.IFS(Table1[[#This Row],[Patient Age]]&lt;=14,"0-14",Table1[[#This Row],[Patient Age]]&lt;=29,"15-29",Table1[[#This Row],[Patient Age]]&lt;=44,"30-44",Table1[[#This Row],[Patient Age]]&lt;=59,"45-59",Table1[[#This Row],[Patient Age]]&lt;=74,"60-74",TRUE,"75+")</f>
        <v>45-59</v>
      </c>
      <c r="P6315" t="str" cm="1">
        <f t="array" ref="P6315">_xlfn.IFS(Table1[[#This Row],[Patient Waittime]]&lt;=15,"0-15",Table1[[#This Row],[Patient Waittime]]&lt;=30,"16-30",Table1[[#This Row],[Patient Waittime]]&lt;=45,"31-45",Table1[[#This Row],[Patient Waittime]]&lt;=60,"46-60",TRUE,"60+")</f>
        <v>46-60</v>
      </c>
      <c r="Q6315">
        <f>--(Table1[[#This Row],[Patient Waittime]]&lt;=30)</f>
        <v>0</v>
      </c>
      <c r="R6315">
        <f>--Table1[[#This Row],[Patient Admission Flag]]</f>
        <v>1</v>
      </c>
      <c r="S6315">
        <f>--AND(Table1[[#This Row],[WithinTarget]]=1,Table1[[#This Row],[Patient Satisfaction Score]]&gt;=7)</f>
        <v>0</v>
      </c>
      <c r="T6315" t="str">
        <f>IF(LEFT(Table1[[#This Row],[Patient Gender]],1)="F","Female","Male")</f>
        <v>Female</v>
      </c>
    </row>
    <row r="6316" spans="1:20" x14ac:dyDescent="0.3">
      <c r="A6316" t="s">
        <v>6420</v>
      </c>
      <c r="B6316" s="1">
        <v>45420.105555555558</v>
      </c>
      <c r="C6316" t="s">
        <v>13</v>
      </c>
      <c r="D6316">
        <v>10</v>
      </c>
      <c r="E6316" t="s">
        <v>19</v>
      </c>
      <c r="F6316" t="s">
        <v>11</v>
      </c>
      <c r="G6316" t="b">
        <v>1</v>
      </c>
      <c r="I6316">
        <v>28</v>
      </c>
      <c r="J6316" t="b">
        <v>1</v>
      </c>
      <c r="K6316">
        <f>YEAR(Table1[[#This Row],[Patient Admission Date]])</f>
        <v>2024</v>
      </c>
      <c r="L6316" t="str">
        <f>TEXT(Table1[[#This Row],[Patient Admission Date]],"mmm")</f>
        <v>May</v>
      </c>
      <c r="M6316" t="str">
        <f>TEXT(Table1[[#This Row],[Patient Admission Date]],"ddd")</f>
        <v>Wed</v>
      </c>
      <c r="N6316" t="str">
        <f>TEXT(INT(HOUR(Table1[[#This Row],[Patient Admission Date]])/3)*3,"00")&amp;"-"&amp;TEXT(INT(HOUR(Table1[[#This Row],[Patient Admission Date]])/3)*3+3,"00")</f>
        <v>00-03</v>
      </c>
      <c r="O6316" t="str" cm="1">
        <f t="array" ref="O6316">_xlfn.IFS(Table1[[#This Row],[Patient Age]]&lt;=14,"0-14",Table1[[#This Row],[Patient Age]]&lt;=29,"15-29",Table1[[#This Row],[Patient Age]]&lt;=44,"30-44",Table1[[#This Row],[Patient Age]]&lt;=59,"45-59",Table1[[#This Row],[Patient Age]]&lt;=74,"60-74",TRUE,"75+")</f>
        <v>0-14</v>
      </c>
      <c r="P6316" t="str" cm="1">
        <f t="array" ref="P6316">_xlfn.IFS(Table1[[#This Row],[Patient Waittime]]&lt;=15,"0-15",Table1[[#This Row],[Patient Waittime]]&lt;=30,"16-30",Table1[[#This Row],[Patient Waittime]]&lt;=45,"31-45",Table1[[#This Row],[Patient Waittime]]&lt;=60,"46-60",TRUE,"60+")</f>
        <v>16-30</v>
      </c>
      <c r="Q6316">
        <f>--(Table1[[#This Row],[Patient Waittime]]&lt;=30)</f>
        <v>1</v>
      </c>
      <c r="R6316">
        <f>--Table1[[#This Row],[Patient Admission Flag]]</f>
        <v>1</v>
      </c>
      <c r="S6316">
        <f>--AND(Table1[[#This Row],[WithinTarget]]=1,Table1[[#This Row],[Patient Satisfaction Score]]&gt;=7)</f>
        <v>0</v>
      </c>
      <c r="T6316" t="str">
        <f>IF(LEFT(Table1[[#This Row],[Patient Gender]],1)="F","Female","Male")</f>
        <v>Female</v>
      </c>
    </row>
    <row r="6317" spans="1:20" x14ac:dyDescent="0.3">
      <c r="A6317" t="s">
        <v>6421</v>
      </c>
      <c r="B6317" s="1">
        <v>45580.068055555559</v>
      </c>
      <c r="C6317" t="s">
        <v>13</v>
      </c>
      <c r="D6317">
        <v>31</v>
      </c>
      <c r="E6317" t="s">
        <v>19</v>
      </c>
      <c r="F6317" t="s">
        <v>11</v>
      </c>
      <c r="G6317" t="b">
        <v>1</v>
      </c>
      <c r="I6317">
        <v>34</v>
      </c>
      <c r="J6317" t="b">
        <v>1</v>
      </c>
      <c r="K6317">
        <f>YEAR(Table1[[#This Row],[Patient Admission Date]])</f>
        <v>2024</v>
      </c>
      <c r="L6317" t="str">
        <f>TEXT(Table1[[#This Row],[Patient Admission Date]],"mmm")</f>
        <v>Oct</v>
      </c>
      <c r="M6317" t="str">
        <f>TEXT(Table1[[#This Row],[Patient Admission Date]],"ddd")</f>
        <v>Tue</v>
      </c>
      <c r="N6317" t="str">
        <f>TEXT(INT(HOUR(Table1[[#This Row],[Patient Admission Date]])/3)*3,"00")&amp;"-"&amp;TEXT(INT(HOUR(Table1[[#This Row],[Patient Admission Date]])/3)*3+3,"00")</f>
        <v>00-03</v>
      </c>
      <c r="O6317" t="str" cm="1">
        <f t="array" ref="O6317">_xlfn.IFS(Table1[[#This Row],[Patient Age]]&lt;=14,"0-14",Table1[[#This Row],[Patient Age]]&lt;=29,"15-29",Table1[[#This Row],[Patient Age]]&lt;=44,"30-44",Table1[[#This Row],[Patient Age]]&lt;=59,"45-59",Table1[[#This Row],[Patient Age]]&lt;=74,"60-74",TRUE,"75+")</f>
        <v>30-44</v>
      </c>
      <c r="P6317" t="str" cm="1">
        <f t="array" ref="P6317">_xlfn.IFS(Table1[[#This Row],[Patient Waittime]]&lt;=15,"0-15",Table1[[#This Row],[Patient Waittime]]&lt;=30,"16-30",Table1[[#This Row],[Patient Waittime]]&lt;=45,"31-45",Table1[[#This Row],[Patient Waittime]]&lt;=60,"46-60",TRUE,"60+")</f>
        <v>31-45</v>
      </c>
      <c r="Q6317">
        <f>--(Table1[[#This Row],[Patient Waittime]]&lt;=30)</f>
        <v>0</v>
      </c>
      <c r="R6317">
        <f>--Table1[[#This Row],[Patient Admission Flag]]</f>
        <v>1</v>
      </c>
      <c r="S6317">
        <f>--AND(Table1[[#This Row],[WithinTarget]]=1,Table1[[#This Row],[Patient Satisfaction Score]]&gt;=7)</f>
        <v>0</v>
      </c>
      <c r="T6317" t="str">
        <f>IF(LEFT(Table1[[#This Row],[Patient Gender]],1)="F","Female","Male")</f>
        <v>Female</v>
      </c>
    </row>
    <row r="6318" spans="1:20" x14ac:dyDescent="0.3">
      <c r="A6318" t="s">
        <v>6422</v>
      </c>
      <c r="B6318" s="1">
        <v>45594.782638888886</v>
      </c>
      <c r="C6318" t="s">
        <v>13</v>
      </c>
      <c r="D6318">
        <v>17</v>
      </c>
      <c r="E6318" t="s">
        <v>19</v>
      </c>
      <c r="F6318" t="s">
        <v>11</v>
      </c>
      <c r="G6318" t="b">
        <v>1</v>
      </c>
      <c r="I6318">
        <v>36</v>
      </c>
      <c r="J6318" t="b">
        <v>1</v>
      </c>
      <c r="K6318">
        <f>YEAR(Table1[[#This Row],[Patient Admission Date]])</f>
        <v>2024</v>
      </c>
      <c r="L6318" t="str">
        <f>TEXT(Table1[[#This Row],[Patient Admission Date]],"mmm")</f>
        <v>Oct</v>
      </c>
      <c r="M6318" t="str">
        <f>TEXT(Table1[[#This Row],[Patient Admission Date]],"ddd")</f>
        <v>Tue</v>
      </c>
      <c r="N6318" t="str">
        <f>TEXT(INT(HOUR(Table1[[#This Row],[Patient Admission Date]])/3)*3,"00")&amp;"-"&amp;TEXT(INT(HOUR(Table1[[#This Row],[Patient Admission Date]])/3)*3+3,"00")</f>
        <v>18-21</v>
      </c>
      <c r="O6318" t="str" cm="1">
        <f t="array" ref="O6318">_xlfn.IFS(Table1[[#This Row],[Patient Age]]&lt;=14,"0-14",Table1[[#This Row],[Patient Age]]&lt;=29,"15-29",Table1[[#This Row],[Patient Age]]&lt;=44,"30-44",Table1[[#This Row],[Patient Age]]&lt;=59,"45-59",Table1[[#This Row],[Patient Age]]&lt;=74,"60-74",TRUE,"75+")</f>
        <v>15-29</v>
      </c>
      <c r="P6318" t="str" cm="1">
        <f t="array" ref="P6318">_xlfn.IFS(Table1[[#This Row],[Patient Waittime]]&lt;=15,"0-15",Table1[[#This Row],[Patient Waittime]]&lt;=30,"16-30",Table1[[#This Row],[Patient Waittime]]&lt;=45,"31-45",Table1[[#This Row],[Patient Waittime]]&lt;=60,"46-60",TRUE,"60+")</f>
        <v>31-45</v>
      </c>
      <c r="Q6318">
        <f>--(Table1[[#This Row],[Patient Waittime]]&lt;=30)</f>
        <v>0</v>
      </c>
      <c r="R6318">
        <f>--Table1[[#This Row],[Patient Admission Flag]]</f>
        <v>1</v>
      </c>
      <c r="S6318">
        <f>--AND(Table1[[#This Row],[WithinTarget]]=1,Table1[[#This Row],[Patient Satisfaction Score]]&gt;=7)</f>
        <v>0</v>
      </c>
      <c r="T6318" t="str">
        <f>IF(LEFT(Table1[[#This Row],[Patient Gender]],1)="F","Female","Male")</f>
        <v>Female</v>
      </c>
    </row>
    <row r="6319" spans="1:20" x14ac:dyDescent="0.3">
      <c r="A6319" t="s">
        <v>6423</v>
      </c>
      <c r="B6319" s="1">
        <v>45109.361111111109</v>
      </c>
      <c r="C6319" t="s">
        <v>13</v>
      </c>
      <c r="D6319">
        <v>28</v>
      </c>
      <c r="E6319" t="s">
        <v>19</v>
      </c>
      <c r="F6319" t="s">
        <v>11</v>
      </c>
      <c r="G6319" t="b">
        <v>1</v>
      </c>
      <c r="I6319">
        <v>44</v>
      </c>
      <c r="J6319" t="b">
        <v>1</v>
      </c>
      <c r="K6319">
        <f>YEAR(Table1[[#This Row],[Patient Admission Date]])</f>
        <v>2023</v>
      </c>
      <c r="L6319" t="str">
        <f>TEXT(Table1[[#This Row],[Patient Admission Date]],"mmm")</f>
        <v>Jul</v>
      </c>
      <c r="M6319" t="str">
        <f>TEXT(Table1[[#This Row],[Patient Admission Date]],"ddd")</f>
        <v>Sun</v>
      </c>
      <c r="N6319" t="str">
        <f>TEXT(INT(HOUR(Table1[[#This Row],[Patient Admission Date]])/3)*3,"00")&amp;"-"&amp;TEXT(INT(HOUR(Table1[[#This Row],[Patient Admission Date]])/3)*3+3,"00")</f>
        <v>06-09</v>
      </c>
      <c r="O6319" t="str" cm="1">
        <f t="array" ref="O6319">_xlfn.IFS(Table1[[#This Row],[Patient Age]]&lt;=14,"0-14",Table1[[#This Row],[Patient Age]]&lt;=29,"15-29",Table1[[#This Row],[Patient Age]]&lt;=44,"30-44",Table1[[#This Row],[Patient Age]]&lt;=59,"45-59",Table1[[#This Row],[Patient Age]]&lt;=74,"60-74",TRUE,"75+")</f>
        <v>15-29</v>
      </c>
      <c r="P6319" t="str" cm="1">
        <f t="array" ref="P6319">_xlfn.IFS(Table1[[#This Row],[Patient Waittime]]&lt;=15,"0-15",Table1[[#This Row],[Patient Waittime]]&lt;=30,"16-30",Table1[[#This Row],[Patient Waittime]]&lt;=45,"31-45",Table1[[#This Row],[Patient Waittime]]&lt;=60,"46-60",TRUE,"60+")</f>
        <v>31-45</v>
      </c>
      <c r="Q6319">
        <f>--(Table1[[#This Row],[Patient Waittime]]&lt;=30)</f>
        <v>0</v>
      </c>
      <c r="R6319">
        <f>--Table1[[#This Row],[Patient Admission Flag]]</f>
        <v>1</v>
      </c>
      <c r="S6319">
        <f>--AND(Table1[[#This Row],[WithinTarget]]=1,Table1[[#This Row],[Patient Satisfaction Score]]&gt;=7)</f>
        <v>0</v>
      </c>
      <c r="T6319" t="str">
        <f>IF(LEFT(Table1[[#This Row],[Patient Gender]],1)="F","Female","Male")</f>
        <v>Female</v>
      </c>
    </row>
    <row r="6320" spans="1:20" x14ac:dyDescent="0.3">
      <c r="A6320" t="s">
        <v>6424</v>
      </c>
      <c r="B6320" s="1">
        <v>45049.378472222219</v>
      </c>
      <c r="C6320" t="s">
        <v>13</v>
      </c>
      <c r="D6320">
        <v>69</v>
      </c>
      <c r="E6320" t="s">
        <v>19</v>
      </c>
      <c r="F6320" t="s">
        <v>11</v>
      </c>
      <c r="G6320" t="b">
        <v>1</v>
      </c>
      <c r="I6320">
        <v>44</v>
      </c>
      <c r="J6320" t="b">
        <v>1</v>
      </c>
      <c r="K6320">
        <f>YEAR(Table1[[#This Row],[Patient Admission Date]])</f>
        <v>2023</v>
      </c>
      <c r="L6320" t="str">
        <f>TEXT(Table1[[#This Row],[Patient Admission Date]],"mmm")</f>
        <v>May</v>
      </c>
      <c r="M6320" t="str">
        <f>TEXT(Table1[[#This Row],[Patient Admission Date]],"ddd")</f>
        <v>Wed</v>
      </c>
      <c r="N6320" t="str">
        <f>TEXT(INT(HOUR(Table1[[#This Row],[Patient Admission Date]])/3)*3,"00")&amp;"-"&amp;TEXT(INT(HOUR(Table1[[#This Row],[Patient Admission Date]])/3)*3+3,"00")</f>
        <v>09-12</v>
      </c>
      <c r="O6320" t="str" cm="1">
        <f t="array" ref="O6320">_xlfn.IFS(Table1[[#This Row],[Patient Age]]&lt;=14,"0-14",Table1[[#This Row],[Patient Age]]&lt;=29,"15-29",Table1[[#This Row],[Patient Age]]&lt;=44,"30-44",Table1[[#This Row],[Patient Age]]&lt;=59,"45-59",Table1[[#This Row],[Patient Age]]&lt;=74,"60-74",TRUE,"75+")</f>
        <v>60-74</v>
      </c>
      <c r="P6320" t="str" cm="1">
        <f t="array" ref="P6320">_xlfn.IFS(Table1[[#This Row],[Patient Waittime]]&lt;=15,"0-15",Table1[[#This Row],[Patient Waittime]]&lt;=30,"16-30",Table1[[#This Row],[Patient Waittime]]&lt;=45,"31-45",Table1[[#This Row],[Patient Waittime]]&lt;=60,"46-60",TRUE,"60+")</f>
        <v>31-45</v>
      </c>
      <c r="Q6320">
        <f>--(Table1[[#This Row],[Patient Waittime]]&lt;=30)</f>
        <v>0</v>
      </c>
      <c r="R6320">
        <f>--Table1[[#This Row],[Patient Admission Flag]]</f>
        <v>1</v>
      </c>
      <c r="S6320">
        <f>--AND(Table1[[#This Row],[WithinTarget]]=1,Table1[[#This Row],[Patient Satisfaction Score]]&gt;=7)</f>
        <v>0</v>
      </c>
      <c r="T6320" t="str">
        <f>IF(LEFT(Table1[[#This Row],[Patient Gender]],1)="F","Female","Male")</f>
        <v>Female</v>
      </c>
    </row>
    <row r="6321" spans="1:20" x14ac:dyDescent="0.3">
      <c r="A6321" t="s">
        <v>6425</v>
      </c>
      <c r="B6321" s="1">
        <v>45414.710416666669</v>
      </c>
      <c r="C6321" t="s">
        <v>13</v>
      </c>
      <c r="D6321">
        <v>27</v>
      </c>
      <c r="E6321" t="s">
        <v>19</v>
      </c>
      <c r="F6321" t="s">
        <v>11</v>
      </c>
      <c r="G6321" t="b">
        <v>1</v>
      </c>
      <c r="I6321">
        <v>57</v>
      </c>
      <c r="J6321" t="b">
        <v>1</v>
      </c>
      <c r="K6321">
        <f>YEAR(Table1[[#This Row],[Patient Admission Date]])</f>
        <v>2024</v>
      </c>
      <c r="L6321" t="str">
        <f>TEXT(Table1[[#This Row],[Patient Admission Date]],"mmm")</f>
        <v>May</v>
      </c>
      <c r="M6321" t="str">
        <f>TEXT(Table1[[#This Row],[Patient Admission Date]],"ddd")</f>
        <v>Thu</v>
      </c>
      <c r="N6321" t="str">
        <f>TEXT(INT(HOUR(Table1[[#This Row],[Patient Admission Date]])/3)*3,"00")&amp;"-"&amp;TEXT(INT(HOUR(Table1[[#This Row],[Patient Admission Date]])/3)*3+3,"00")</f>
        <v>15-18</v>
      </c>
      <c r="O6321" t="str" cm="1">
        <f t="array" ref="O6321">_xlfn.IFS(Table1[[#This Row],[Patient Age]]&lt;=14,"0-14",Table1[[#This Row],[Patient Age]]&lt;=29,"15-29",Table1[[#This Row],[Patient Age]]&lt;=44,"30-44",Table1[[#This Row],[Patient Age]]&lt;=59,"45-59",Table1[[#This Row],[Patient Age]]&lt;=74,"60-74",TRUE,"75+")</f>
        <v>15-29</v>
      </c>
      <c r="P6321" t="str" cm="1">
        <f t="array" ref="P6321">_xlfn.IFS(Table1[[#This Row],[Patient Waittime]]&lt;=15,"0-15",Table1[[#This Row],[Patient Waittime]]&lt;=30,"16-30",Table1[[#This Row],[Patient Waittime]]&lt;=45,"31-45",Table1[[#This Row],[Patient Waittime]]&lt;=60,"46-60",TRUE,"60+")</f>
        <v>46-60</v>
      </c>
      <c r="Q6321">
        <f>--(Table1[[#This Row],[Patient Waittime]]&lt;=30)</f>
        <v>0</v>
      </c>
      <c r="R6321">
        <f>--Table1[[#This Row],[Patient Admission Flag]]</f>
        <v>1</v>
      </c>
      <c r="S6321">
        <f>--AND(Table1[[#This Row],[WithinTarget]]=1,Table1[[#This Row],[Patient Satisfaction Score]]&gt;=7)</f>
        <v>0</v>
      </c>
      <c r="T6321" t="str">
        <f>IF(LEFT(Table1[[#This Row],[Patient Gender]],1)="F","Female","Male")</f>
        <v>Female</v>
      </c>
    </row>
    <row r="6322" spans="1:20" x14ac:dyDescent="0.3">
      <c r="A6322" t="s">
        <v>6426</v>
      </c>
      <c r="B6322" s="1">
        <v>45577.884722222225</v>
      </c>
      <c r="C6322" t="s">
        <v>13</v>
      </c>
      <c r="D6322">
        <v>18</v>
      </c>
      <c r="E6322" t="s">
        <v>19</v>
      </c>
      <c r="F6322" t="s">
        <v>11</v>
      </c>
      <c r="G6322" t="b">
        <v>1</v>
      </c>
      <c r="I6322">
        <v>10</v>
      </c>
      <c r="J6322" t="b">
        <v>1</v>
      </c>
      <c r="K6322">
        <f>YEAR(Table1[[#This Row],[Patient Admission Date]])</f>
        <v>2024</v>
      </c>
      <c r="L6322" t="str">
        <f>TEXT(Table1[[#This Row],[Patient Admission Date]],"mmm")</f>
        <v>Oct</v>
      </c>
      <c r="M6322" t="str">
        <f>TEXT(Table1[[#This Row],[Patient Admission Date]],"ddd")</f>
        <v>Sat</v>
      </c>
      <c r="N6322" t="str">
        <f>TEXT(INT(HOUR(Table1[[#This Row],[Patient Admission Date]])/3)*3,"00")&amp;"-"&amp;TEXT(INT(HOUR(Table1[[#This Row],[Patient Admission Date]])/3)*3+3,"00")</f>
        <v>21-24</v>
      </c>
      <c r="O6322" t="str" cm="1">
        <f t="array" ref="O6322">_xlfn.IFS(Table1[[#This Row],[Patient Age]]&lt;=14,"0-14",Table1[[#This Row],[Patient Age]]&lt;=29,"15-29",Table1[[#This Row],[Patient Age]]&lt;=44,"30-44",Table1[[#This Row],[Patient Age]]&lt;=59,"45-59",Table1[[#This Row],[Patient Age]]&lt;=74,"60-74",TRUE,"75+")</f>
        <v>15-29</v>
      </c>
      <c r="P6322" t="str" cm="1">
        <f t="array" ref="P6322">_xlfn.IFS(Table1[[#This Row],[Patient Waittime]]&lt;=15,"0-15",Table1[[#This Row],[Patient Waittime]]&lt;=30,"16-30",Table1[[#This Row],[Patient Waittime]]&lt;=45,"31-45",Table1[[#This Row],[Patient Waittime]]&lt;=60,"46-60",TRUE,"60+")</f>
        <v>0-15</v>
      </c>
      <c r="Q6322">
        <f>--(Table1[[#This Row],[Patient Waittime]]&lt;=30)</f>
        <v>1</v>
      </c>
      <c r="R6322">
        <f>--Table1[[#This Row],[Patient Admission Flag]]</f>
        <v>1</v>
      </c>
      <c r="S6322">
        <f>--AND(Table1[[#This Row],[WithinTarget]]=1,Table1[[#This Row],[Patient Satisfaction Score]]&gt;=7)</f>
        <v>0</v>
      </c>
      <c r="T6322" t="str">
        <f>IF(LEFT(Table1[[#This Row],[Patient Gender]],1)="F","Female","Male")</f>
        <v>Female</v>
      </c>
    </row>
    <row r="6323" spans="1:20" x14ac:dyDescent="0.3">
      <c r="A6323" t="s">
        <v>6427</v>
      </c>
      <c r="B6323" s="1">
        <v>45325.709722222222</v>
      </c>
      <c r="C6323" t="s">
        <v>13</v>
      </c>
      <c r="D6323">
        <v>26</v>
      </c>
      <c r="E6323" t="s">
        <v>19</v>
      </c>
      <c r="F6323" t="s">
        <v>11</v>
      </c>
      <c r="G6323" t="b">
        <v>1</v>
      </c>
      <c r="I6323">
        <v>16</v>
      </c>
      <c r="J6323" t="b">
        <v>1</v>
      </c>
      <c r="K6323">
        <f>YEAR(Table1[[#This Row],[Patient Admission Date]])</f>
        <v>2024</v>
      </c>
      <c r="L6323" t="str">
        <f>TEXT(Table1[[#This Row],[Patient Admission Date]],"mmm")</f>
        <v>Feb</v>
      </c>
      <c r="M6323" t="str">
        <f>TEXT(Table1[[#This Row],[Patient Admission Date]],"ddd")</f>
        <v>Sat</v>
      </c>
      <c r="N6323" t="str">
        <f>TEXT(INT(HOUR(Table1[[#This Row],[Patient Admission Date]])/3)*3,"00")&amp;"-"&amp;TEXT(INT(HOUR(Table1[[#This Row],[Patient Admission Date]])/3)*3+3,"00")</f>
        <v>15-18</v>
      </c>
      <c r="O6323" t="str" cm="1">
        <f t="array" ref="O6323">_xlfn.IFS(Table1[[#This Row],[Patient Age]]&lt;=14,"0-14",Table1[[#This Row],[Patient Age]]&lt;=29,"15-29",Table1[[#This Row],[Patient Age]]&lt;=44,"30-44",Table1[[#This Row],[Patient Age]]&lt;=59,"45-59",Table1[[#This Row],[Patient Age]]&lt;=74,"60-74",TRUE,"75+")</f>
        <v>15-29</v>
      </c>
      <c r="P6323" t="str" cm="1">
        <f t="array" ref="P6323">_xlfn.IFS(Table1[[#This Row],[Patient Waittime]]&lt;=15,"0-15",Table1[[#This Row],[Patient Waittime]]&lt;=30,"16-30",Table1[[#This Row],[Patient Waittime]]&lt;=45,"31-45",Table1[[#This Row],[Patient Waittime]]&lt;=60,"46-60",TRUE,"60+")</f>
        <v>16-30</v>
      </c>
      <c r="Q6323">
        <f>--(Table1[[#This Row],[Patient Waittime]]&lt;=30)</f>
        <v>1</v>
      </c>
      <c r="R6323">
        <f>--Table1[[#This Row],[Patient Admission Flag]]</f>
        <v>1</v>
      </c>
      <c r="S6323">
        <f>--AND(Table1[[#This Row],[WithinTarget]]=1,Table1[[#This Row],[Patient Satisfaction Score]]&gt;=7)</f>
        <v>0</v>
      </c>
      <c r="T6323" t="str">
        <f>IF(LEFT(Table1[[#This Row],[Patient Gender]],1)="F","Female","Male")</f>
        <v>Female</v>
      </c>
    </row>
    <row r="6324" spans="1:20" x14ac:dyDescent="0.3">
      <c r="A6324" t="s">
        <v>6428</v>
      </c>
      <c r="B6324" s="1">
        <v>45368.52847222222</v>
      </c>
      <c r="C6324" t="s">
        <v>13</v>
      </c>
      <c r="D6324">
        <v>21</v>
      </c>
      <c r="E6324" t="s">
        <v>19</v>
      </c>
      <c r="F6324" t="s">
        <v>11</v>
      </c>
      <c r="G6324" t="b">
        <v>1</v>
      </c>
      <c r="I6324">
        <v>18</v>
      </c>
      <c r="J6324" t="b">
        <v>1</v>
      </c>
      <c r="K6324">
        <f>YEAR(Table1[[#This Row],[Patient Admission Date]])</f>
        <v>2024</v>
      </c>
      <c r="L6324" t="str">
        <f>TEXT(Table1[[#This Row],[Patient Admission Date]],"mmm")</f>
        <v>Mar</v>
      </c>
      <c r="M6324" t="str">
        <f>TEXT(Table1[[#This Row],[Patient Admission Date]],"ddd")</f>
        <v>Sun</v>
      </c>
      <c r="N6324" t="str">
        <f>TEXT(INT(HOUR(Table1[[#This Row],[Patient Admission Date]])/3)*3,"00")&amp;"-"&amp;TEXT(INT(HOUR(Table1[[#This Row],[Patient Admission Date]])/3)*3+3,"00")</f>
        <v>12-15</v>
      </c>
      <c r="O6324" t="str" cm="1">
        <f t="array" ref="O6324">_xlfn.IFS(Table1[[#This Row],[Patient Age]]&lt;=14,"0-14",Table1[[#This Row],[Patient Age]]&lt;=29,"15-29",Table1[[#This Row],[Patient Age]]&lt;=44,"30-44",Table1[[#This Row],[Patient Age]]&lt;=59,"45-59",Table1[[#This Row],[Patient Age]]&lt;=74,"60-74",TRUE,"75+")</f>
        <v>15-29</v>
      </c>
      <c r="P6324" t="str" cm="1">
        <f t="array" ref="P6324">_xlfn.IFS(Table1[[#This Row],[Patient Waittime]]&lt;=15,"0-15",Table1[[#This Row],[Patient Waittime]]&lt;=30,"16-30",Table1[[#This Row],[Patient Waittime]]&lt;=45,"31-45",Table1[[#This Row],[Patient Waittime]]&lt;=60,"46-60",TRUE,"60+")</f>
        <v>16-30</v>
      </c>
      <c r="Q6324">
        <f>--(Table1[[#This Row],[Patient Waittime]]&lt;=30)</f>
        <v>1</v>
      </c>
      <c r="R6324">
        <f>--Table1[[#This Row],[Patient Admission Flag]]</f>
        <v>1</v>
      </c>
      <c r="S6324">
        <f>--AND(Table1[[#This Row],[WithinTarget]]=1,Table1[[#This Row],[Patient Satisfaction Score]]&gt;=7)</f>
        <v>0</v>
      </c>
      <c r="T6324" t="str">
        <f>IF(LEFT(Table1[[#This Row],[Patient Gender]],1)="F","Female","Male")</f>
        <v>Female</v>
      </c>
    </row>
    <row r="6325" spans="1:20" x14ac:dyDescent="0.3">
      <c r="A6325" t="s">
        <v>6429</v>
      </c>
      <c r="B6325" s="1">
        <v>45077.05972222222</v>
      </c>
      <c r="C6325" t="s">
        <v>13</v>
      </c>
      <c r="D6325">
        <v>31</v>
      </c>
      <c r="E6325" t="s">
        <v>19</v>
      </c>
      <c r="F6325" t="s">
        <v>11</v>
      </c>
      <c r="G6325" t="b">
        <v>1</v>
      </c>
      <c r="I6325">
        <v>23</v>
      </c>
      <c r="J6325" t="b">
        <v>1</v>
      </c>
      <c r="K6325">
        <f>YEAR(Table1[[#This Row],[Patient Admission Date]])</f>
        <v>2023</v>
      </c>
      <c r="L6325" t="str">
        <f>TEXT(Table1[[#This Row],[Patient Admission Date]],"mmm")</f>
        <v>May</v>
      </c>
      <c r="M6325" t="str">
        <f>TEXT(Table1[[#This Row],[Patient Admission Date]],"ddd")</f>
        <v>Wed</v>
      </c>
      <c r="N6325" t="str">
        <f>TEXT(INT(HOUR(Table1[[#This Row],[Patient Admission Date]])/3)*3,"00")&amp;"-"&amp;TEXT(INT(HOUR(Table1[[#This Row],[Patient Admission Date]])/3)*3+3,"00")</f>
        <v>00-03</v>
      </c>
      <c r="O6325" t="str" cm="1">
        <f t="array" ref="O6325">_xlfn.IFS(Table1[[#This Row],[Patient Age]]&lt;=14,"0-14",Table1[[#This Row],[Patient Age]]&lt;=29,"15-29",Table1[[#This Row],[Patient Age]]&lt;=44,"30-44",Table1[[#This Row],[Patient Age]]&lt;=59,"45-59",Table1[[#This Row],[Patient Age]]&lt;=74,"60-74",TRUE,"75+")</f>
        <v>30-44</v>
      </c>
      <c r="P6325" t="str" cm="1">
        <f t="array" ref="P6325">_xlfn.IFS(Table1[[#This Row],[Patient Waittime]]&lt;=15,"0-15",Table1[[#This Row],[Patient Waittime]]&lt;=30,"16-30",Table1[[#This Row],[Patient Waittime]]&lt;=45,"31-45",Table1[[#This Row],[Patient Waittime]]&lt;=60,"46-60",TRUE,"60+")</f>
        <v>16-30</v>
      </c>
      <c r="Q6325">
        <f>--(Table1[[#This Row],[Patient Waittime]]&lt;=30)</f>
        <v>1</v>
      </c>
      <c r="R6325">
        <f>--Table1[[#This Row],[Patient Admission Flag]]</f>
        <v>1</v>
      </c>
      <c r="S6325">
        <f>--AND(Table1[[#This Row],[WithinTarget]]=1,Table1[[#This Row],[Patient Satisfaction Score]]&gt;=7)</f>
        <v>0</v>
      </c>
      <c r="T6325" t="str">
        <f>IF(LEFT(Table1[[#This Row],[Patient Gender]],1)="F","Female","Male")</f>
        <v>Female</v>
      </c>
    </row>
    <row r="6326" spans="1:20" x14ac:dyDescent="0.3">
      <c r="A6326" t="s">
        <v>6430</v>
      </c>
      <c r="B6326" s="1">
        <v>45061.643055555556</v>
      </c>
      <c r="C6326" t="s">
        <v>13</v>
      </c>
      <c r="D6326">
        <v>70</v>
      </c>
      <c r="E6326" t="s">
        <v>19</v>
      </c>
      <c r="F6326" t="s">
        <v>11</v>
      </c>
      <c r="G6326" t="b">
        <v>1</v>
      </c>
      <c r="I6326">
        <v>26</v>
      </c>
      <c r="J6326" t="b">
        <v>1</v>
      </c>
      <c r="K6326">
        <f>YEAR(Table1[[#This Row],[Patient Admission Date]])</f>
        <v>2023</v>
      </c>
      <c r="L6326" t="str">
        <f>TEXT(Table1[[#This Row],[Patient Admission Date]],"mmm")</f>
        <v>May</v>
      </c>
      <c r="M6326" t="str">
        <f>TEXT(Table1[[#This Row],[Patient Admission Date]],"ddd")</f>
        <v>Mon</v>
      </c>
      <c r="N6326" t="str">
        <f>TEXT(INT(HOUR(Table1[[#This Row],[Patient Admission Date]])/3)*3,"00")&amp;"-"&amp;TEXT(INT(HOUR(Table1[[#This Row],[Patient Admission Date]])/3)*3+3,"00")</f>
        <v>15-18</v>
      </c>
      <c r="O6326" t="str" cm="1">
        <f t="array" ref="O6326">_xlfn.IFS(Table1[[#This Row],[Patient Age]]&lt;=14,"0-14",Table1[[#This Row],[Patient Age]]&lt;=29,"15-29",Table1[[#This Row],[Patient Age]]&lt;=44,"30-44",Table1[[#This Row],[Patient Age]]&lt;=59,"45-59",Table1[[#This Row],[Patient Age]]&lt;=74,"60-74",TRUE,"75+")</f>
        <v>60-74</v>
      </c>
      <c r="P6326" t="str" cm="1">
        <f t="array" ref="P6326">_xlfn.IFS(Table1[[#This Row],[Patient Waittime]]&lt;=15,"0-15",Table1[[#This Row],[Patient Waittime]]&lt;=30,"16-30",Table1[[#This Row],[Patient Waittime]]&lt;=45,"31-45",Table1[[#This Row],[Patient Waittime]]&lt;=60,"46-60",TRUE,"60+")</f>
        <v>16-30</v>
      </c>
      <c r="Q6326">
        <f>--(Table1[[#This Row],[Patient Waittime]]&lt;=30)</f>
        <v>1</v>
      </c>
      <c r="R6326">
        <f>--Table1[[#This Row],[Patient Admission Flag]]</f>
        <v>1</v>
      </c>
      <c r="S6326">
        <f>--AND(Table1[[#This Row],[WithinTarget]]=1,Table1[[#This Row],[Patient Satisfaction Score]]&gt;=7)</f>
        <v>0</v>
      </c>
      <c r="T6326" t="str">
        <f>IF(LEFT(Table1[[#This Row],[Patient Gender]],1)="F","Female","Male")</f>
        <v>Female</v>
      </c>
    </row>
    <row r="6327" spans="1:20" x14ac:dyDescent="0.3">
      <c r="A6327" t="s">
        <v>6431</v>
      </c>
      <c r="B6327" s="1">
        <v>45129.604166666664</v>
      </c>
      <c r="C6327" t="s">
        <v>13</v>
      </c>
      <c r="D6327">
        <v>1</v>
      </c>
      <c r="E6327" t="s">
        <v>19</v>
      </c>
      <c r="F6327" t="s">
        <v>11</v>
      </c>
      <c r="G6327" t="b">
        <v>1</v>
      </c>
      <c r="I6327">
        <v>27</v>
      </c>
      <c r="J6327" t="b">
        <v>1</v>
      </c>
      <c r="K6327">
        <f>YEAR(Table1[[#This Row],[Patient Admission Date]])</f>
        <v>2023</v>
      </c>
      <c r="L6327" t="str">
        <f>TEXT(Table1[[#This Row],[Patient Admission Date]],"mmm")</f>
        <v>Jul</v>
      </c>
      <c r="M6327" t="str">
        <f>TEXT(Table1[[#This Row],[Patient Admission Date]],"ddd")</f>
        <v>Sat</v>
      </c>
      <c r="N6327" t="str">
        <f>TEXT(INT(HOUR(Table1[[#This Row],[Patient Admission Date]])/3)*3,"00")&amp;"-"&amp;TEXT(INT(HOUR(Table1[[#This Row],[Patient Admission Date]])/3)*3+3,"00")</f>
        <v>12-15</v>
      </c>
      <c r="O6327" t="str" cm="1">
        <f t="array" ref="O6327">_xlfn.IFS(Table1[[#This Row],[Patient Age]]&lt;=14,"0-14",Table1[[#This Row],[Patient Age]]&lt;=29,"15-29",Table1[[#This Row],[Patient Age]]&lt;=44,"30-44",Table1[[#This Row],[Patient Age]]&lt;=59,"45-59",Table1[[#This Row],[Patient Age]]&lt;=74,"60-74",TRUE,"75+")</f>
        <v>0-14</v>
      </c>
      <c r="P6327" t="str" cm="1">
        <f t="array" ref="P6327">_xlfn.IFS(Table1[[#This Row],[Patient Waittime]]&lt;=15,"0-15",Table1[[#This Row],[Patient Waittime]]&lt;=30,"16-30",Table1[[#This Row],[Patient Waittime]]&lt;=45,"31-45",Table1[[#This Row],[Patient Waittime]]&lt;=60,"46-60",TRUE,"60+")</f>
        <v>16-30</v>
      </c>
      <c r="Q6327">
        <f>--(Table1[[#This Row],[Patient Waittime]]&lt;=30)</f>
        <v>1</v>
      </c>
      <c r="R6327">
        <f>--Table1[[#This Row],[Patient Admission Flag]]</f>
        <v>1</v>
      </c>
      <c r="S6327">
        <f>--AND(Table1[[#This Row],[WithinTarget]]=1,Table1[[#This Row],[Patient Satisfaction Score]]&gt;=7)</f>
        <v>0</v>
      </c>
      <c r="T6327" t="str">
        <f>IF(LEFT(Table1[[#This Row],[Patient Gender]],1)="F","Female","Male")</f>
        <v>Female</v>
      </c>
    </row>
    <row r="6328" spans="1:20" x14ac:dyDescent="0.3">
      <c r="A6328" t="s">
        <v>6432</v>
      </c>
      <c r="B6328" s="1">
        <v>45019.285416666666</v>
      </c>
      <c r="C6328" t="s">
        <v>13</v>
      </c>
      <c r="D6328">
        <v>2</v>
      </c>
      <c r="E6328" t="s">
        <v>19</v>
      </c>
      <c r="F6328" t="s">
        <v>11</v>
      </c>
      <c r="G6328" t="b">
        <v>1</v>
      </c>
      <c r="I6328">
        <v>52</v>
      </c>
      <c r="J6328" t="b">
        <v>1</v>
      </c>
      <c r="K6328">
        <f>YEAR(Table1[[#This Row],[Patient Admission Date]])</f>
        <v>2023</v>
      </c>
      <c r="L6328" t="str">
        <f>TEXT(Table1[[#This Row],[Patient Admission Date]],"mmm")</f>
        <v>Apr</v>
      </c>
      <c r="M6328" t="str">
        <f>TEXT(Table1[[#This Row],[Patient Admission Date]],"ddd")</f>
        <v>Mon</v>
      </c>
      <c r="N6328" t="str">
        <f>TEXT(INT(HOUR(Table1[[#This Row],[Patient Admission Date]])/3)*3,"00")&amp;"-"&amp;TEXT(INT(HOUR(Table1[[#This Row],[Patient Admission Date]])/3)*3+3,"00")</f>
        <v>06-09</v>
      </c>
      <c r="O6328" t="str" cm="1">
        <f t="array" ref="O6328">_xlfn.IFS(Table1[[#This Row],[Patient Age]]&lt;=14,"0-14",Table1[[#This Row],[Patient Age]]&lt;=29,"15-29",Table1[[#This Row],[Patient Age]]&lt;=44,"30-44",Table1[[#This Row],[Patient Age]]&lt;=59,"45-59",Table1[[#This Row],[Patient Age]]&lt;=74,"60-74",TRUE,"75+")</f>
        <v>0-14</v>
      </c>
      <c r="P6328" t="str" cm="1">
        <f t="array" ref="P6328">_xlfn.IFS(Table1[[#This Row],[Patient Waittime]]&lt;=15,"0-15",Table1[[#This Row],[Patient Waittime]]&lt;=30,"16-30",Table1[[#This Row],[Patient Waittime]]&lt;=45,"31-45",Table1[[#This Row],[Patient Waittime]]&lt;=60,"46-60",TRUE,"60+")</f>
        <v>46-60</v>
      </c>
      <c r="Q6328">
        <f>--(Table1[[#This Row],[Patient Waittime]]&lt;=30)</f>
        <v>0</v>
      </c>
      <c r="R6328">
        <f>--Table1[[#This Row],[Patient Admission Flag]]</f>
        <v>1</v>
      </c>
      <c r="S6328">
        <f>--AND(Table1[[#This Row],[WithinTarget]]=1,Table1[[#This Row],[Patient Satisfaction Score]]&gt;=7)</f>
        <v>0</v>
      </c>
      <c r="T6328" t="str">
        <f>IF(LEFT(Table1[[#This Row],[Patient Gender]],1)="F","Female","Male")</f>
        <v>Female</v>
      </c>
    </row>
    <row r="6329" spans="1:20" x14ac:dyDescent="0.3">
      <c r="A6329" t="s">
        <v>6433</v>
      </c>
      <c r="B6329" s="1">
        <v>45364.545138888891</v>
      </c>
      <c r="C6329" t="s">
        <v>13</v>
      </c>
      <c r="D6329">
        <v>52</v>
      </c>
      <c r="E6329" t="s">
        <v>19</v>
      </c>
      <c r="F6329" t="s">
        <v>11</v>
      </c>
      <c r="G6329" t="b">
        <v>1</v>
      </c>
      <c r="I6329">
        <v>60</v>
      </c>
      <c r="J6329" t="b">
        <v>1</v>
      </c>
      <c r="K6329">
        <f>YEAR(Table1[[#This Row],[Patient Admission Date]])</f>
        <v>2024</v>
      </c>
      <c r="L6329" t="str">
        <f>TEXT(Table1[[#This Row],[Patient Admission Date]],"mmm")</f>
        <v>Mar</v>
      </c>
      <c r="M6329" t="str">
        <f>TEXT(Table1[[#This Row],[Patient Admission Date]],"ddd")</f>
        <v>Wed</v>
      </c>
      <c r="N6329" t="str">
        <f>TEXT(INT(HOUR(Table1[[#This Row],[Patient Admission Date]])/3)*3,"00")&amp;"-"&amp;TEXT(INT(HOUR(Table1[[#This Row],[Patient Admission Date]])/3)*3+3,"00")</f>
        <v>12-15</v>
      </c>
      <c r="O6329" t="str" cm="1">
        <f t="array" ref="O6329">_xlfn.IFS(Table1[[#This Row],[Patient Age]]&lt;=14,"0-14",Table1[[#This Row],[Patient Age]]&lt;=29,"15-29",Table1[[#This Row],[Patient Age]]&lt;=44,"30-44",Table1[[#This Row],[Patient Age]]&lt;=59,"45-59",Table1[[#This Row],[Patient Age]]&lt;=74,"60-74",TRUE,"75+")</f>
        <v>45-59</v>
      </c>
      <c r="P6329" t="str" cm="1">
        <f t="array" ref="P6329">_xlfn.IFS(Table1[[#This Row],[Patient Waittime]]&lt;=15,"0-15",Table1[[#This Row],[Patient Waittime]]&lt;=30,"16-30",Table1[[#This Row],[Patient Waittime]]&lt;=45,"31-45",Table1[[#This Row],[Patient Waittime]]&lt;=60,"46-60",TRUE,"60+")</f>
        <v>46-60</v>
      </c>
      <c r="Q6329">
        <f>--(Table1[[#This Row],[Patient Waittime]]&lt;=30)</f>
        <v>0</v>
      </c>
      <c r="R6329">
        <f>--Table1[[#This Row],[Patient Admission Flag]]</f>
        <v>1</v>
      </c>
      <c r="S6329">
        <f>--AND(Table1[[#This Row],[WithinTarget]]=1,Table1[[#This Row],[Patient Satisfaction Score]]&gt;=7)</f>
        <v>0</v>
      </c>
      <c r="T6329" t="str">
        <f>IF(LEFT(Table1[[#This Row],[Patient Gender]],1)="F","Female","Male")</f>
        <v>Female</v>
      </c>
    </row>
    <row r="6330" spans="1:20" x14ac:dyDescent="0.3">
      <c r="A6330" t="s">
        <v>6434</v>
      </c>
      <c r="B6330" s="1">
        <v>45587.48541666667</v>
      </c>
      <c r="C6330" t="s">
        <v>13</v>
      </c>
      <c r="D6330">
        <v>39</v>
      </c>
      <c r="E6330" t="s">
        <v>19</v>
      </c>
      <c r="F6330" t="s">
        <v>11</v>
      </c>
      <c r="G6330" t="b">
        <v>1</v>
      </c>
      <c r="I6330">
        <v>19</v>
      </c>
      <c r="J6330" t="b">
        <v>1</v>
      </c>
      <c r="K6330">
        <f>YEAR(Table1[[#This Row],[Patient Admission Date]])</f>
        <v>2024</v>
      </c>
      <c r="L6330" t="str">
        <f>TEXT(Table1[[#This Row],[Patient Admission Date]],"mmm")</f>
        <v>Oct</v>
      </c>
      <c r="M6330" t="str">
        <f>TEXT(Table1[[#This Row],[Patient Admission Date]],"ddd")</f>
        <v>Tue</v>
      </c>
      <c r="N6330" t="str">
        <f>TEXT(INT(HOUR(Table1[[#This Row],[Patient Admission Date]])/3)*3,"00")&amp;"-"&amp;TEXT(INT(HOUR(Table1[[#This Row],[Patient Admission Date]])/3)*3+3,"00")</f>
        <v>09-12</v>
      </c>
      <c r="O6330" t="str" cm="1">
        <f t="array" ref="O6330">_xlfn.IFS(Table1[[#This Row],[Patient Age]]&lt;=14,"0-14",Table1[[#This Row],[Patient Age]]&lt;=29,"15-29",Table1[[#This Row],[Patient Age]]&lt;=44,"30-44",Table1[[#This Row],[Patient Age]]&lt;=59,"45-59",Table1[[#This Row],[Patient Age]]&lt;=74,"60-74",TRUE,"75+")</f>
        <v>30-44</v>
      </c>
      <c r="P6330" t="str" cm="1">
        <f t="array" ref="P6330">_xlfn.IFS(Table1[[#This Row],[Patient Waittime]]&lt;=15,"0-15",Table1[[#This Row],[Patient Waittime]]&lt;=30,"16-30",Table1[[#This Row],[Patient Waittime]]&lt;=45,"31-45",Table1[[#This Row],[Patient Waittime]]&lt;=60,"46-60",TRUE,"60+")</f>
        <v>16-30</v>
      </c>
      <c r="Q6330">
        <f>--(Table1[[#This Row],[Patient Waittime]]&lt;=30)</f>
        <v>1</v>
      </c>
      <c r="R6330">
        <f>--Table1[[#This Row],[Patient Admission Flag]]</f>
        <v>1</v>
      </c>
      <c r="S6330">
        <f>--AND(Table1[[#This Row],[WithinTarget]]=1,Table1[[#This Row],[Patient Satisfaction Score]]&gt;=7)</f>
        <v>0</v>
      </c>
      <c r="T6330" t="str">
        <f>IF(LEFT(Table1[[#This Row],[Patient Gender]],1)="F","Female","Male")</f>
        <v>Female</v>
      </c>
    </row>
    <row r="6331" spans="1:20" x14ac:dyDescent="0.3">
      <c r="A6331" t="s">
        <v>6435</v>
      </c>
      <c r="B6331" s="1">
        <v>45375.569444444445</v>
      </c>
      <c r="C6331" t="s">
        <v>13</v>
      </c>
      <c r="D6331">
        <v>61</v>
      </c>
      <c r="E6331" t="s">
        <v>19</v>
      </c>
      <c r="F6331" t="s">
        <v>11</v>
      </c>
      <c r="G6331" t="b">
        <v>1</v>
      </c>
      <c r="I6331">
        <v>27</v>
      </c>
      <c r="J6331" t="b">
        <v>1</v>
      </c>
      <c r="K6331">
        <f>YEAR(Table1[[#This Row],[Patient Admission Date]])</f>
        <v>2024</v>
      </c>
      <c r="L6331" t="str">
        <f>TEXT(Table1[[#This Row],[Patient Admission Date]],"mmm")</f>
        <v>Mar</v>
      </c>
      <c r="M6331" t="str">
        <f>TEXT(Table1[[#This Row],[Patient Admission Date]],"ddd")</f>
        <v>Sun</v>
      </c>
      <c r="N6331" t="str">
        <f>TEXT(INT(HOUR(Table1[[#This Row],[Patient Admission Date]])/3)*3,"00")&amp;"-"&amp;TEXT(INT(HOUR(Table1[[#This Row],[Patient Admission Date]])/3)*3+3,"00")</f>
        <v>12-15</v>
      </c>
      <c r="O6331" t="str" cm="1">
        <f t="array" ref="O6331">_xlfn.IFS(Table1[[#This Row],[Patient Age]]&lt;=14,"0-14",Table1[[#This Row],[Patient Age]]&lt;=29,"15-29",Table1[[#This Row],[Patient Age]]&lt;=44,"30-44",Table1[[#This Row],[Patient Age]]&lt;=59,"45-59",Table1[[#This Row],[Patient Age]]&lt;=74,"60-74",TRUE,"75+")</f>
        <v>60-74</v>
      </c>
      <c r="P6331" t="str" cm="1">
        <f t="array" ref="P6331">_xlfn.IFS(Table1[[#This Row],[Patient Waittime]]&lt;=15,"0-15",Table1[[#This Row],[Patient Waittime]]&lt;=30,"16-30",Table1[[#This Row],[Patient Waittime]]&lt;=45,"31-45",Table1[[#This Row],[Patient Waittime]]&lt;=60,"46-60",TRUE,"60+")</f>
        <v>16-30</v>
      </c>
      <c r="Q6331">
        <f>--(Table1[[#This Row],[Patient Waittime]]&lt;=30)</f>
        <v>1</v>
      </c>
      <c r="R6331">
        <f>--Table1[[#This Row],[Patient Admission Flag]]</f>
        <v>1</v>
      </c>
      <c r="S6331">
        <f>--AND(Table1[[#This Row],[WithinTarget]]=1,Table1[[#This Row],[Patient Satisfaction Score]]&gt;=7)</f>
        <v>0</v>
      </c>
      <c r="T6331" t="str">
        <f>IF(LEFT(Table1[[#This Row],[Patient Gender]],1)="F","Female","Male")</f>
        <v>Female</v>
      </c>
    </row>
    <row r="6332" spans="1:20" x14ac:dyDescent="0.3">
      <c r="A6332" t="s">
        <v>6436</v>
      </c>
      <c r="B6332" s="1">
        <v>45032.649305555555</v>
      </c>
      <c r="C6332" t="s">
        <v>13</v>
      </c>
      <c r="D6332">
        <v>52</v>
      </c>
      <c r="E6332" t="s">
        <v>19</v>
      </c>
      <c r="F6332" t="s">
        <v>11</v>
      </c>
      <c r="G6332" t="b">
        <v>1</v>
      </c>
      <c r="I6332">
        <v>29</v>
      </c>
      <c r="J6332" t="b">
        <v>1</v>
      </c>
      <c r="K6332">
        <f>YEAR(Table1[[#This Row],[Patient Admission Date]])</f>
        <v>2023</v>
      </c>
      <c r="L6332" t="str">
        <f>TEXT(Table1[[#This Row],[Patient Admission Date]],"mmm")</f>
        <v>Apr</v>
      </c>
      <c r="M6332" t="str">
        <f>TEXT(Table1[[#This Row],[Patient Admission Date]],"ddd")</f>
        <v>Sun</v>
      </c>
      <c r="N6332" t="str">
        <f>TEXT(INT(HOUR(Table1[[#This Row],[Patient Admission Date]])/3)*3,"00")&amp;"-"&amp;TEXT(INT(HOUR(Table1[[#This Row],[Patient Admission Date]])/3)*3+3,"00")</f>
        <v>15-18</v>
      </c>
      <c r="O6332" t="str" cm="1">
        <f t="array" ref="O6332">_xlfn.IFS(Table1[[#This Row],[Patient Age]]&lt;=14,"0-14",Table1[[#This Row],[Patient Age]]&lt;=29,"15-29",Table1[[#This Row],[Patient Age]]&lt;=44,"30-44",Table1[[#This Row],[Patient Age]]&lt;=59,"45-59",Table1[[#This Row],[Patient Age]]&lt;=74,"60-74",TRUE,"75+")</f>
        <v>45-59</v>
      </c>
      <c r="P6332" t="str" cm="1">
        <f t="array" ref="P6332">_xlfn.IFS(Table1[[#This Row],[Patient Waittime]]&lt;=15,"0-15",Table1[[#This Row],[Patient Waittime]]&lt;=30,"16-30",Table1[[#This Row],[Patient Waittime]]&lt;=45,"31-45",Table1[[#This Row],[Patient Waittime]]&lt;=60,"46-60",TRUE,"60+")</f>
        <v>16-30</v>
      </c>
      <c r="Q6332">
        <f>--(Table1[[#This Row],[Patient Waittime]]&lt;=30)</f>
        <v>1</v>
      </c>
      <c r="R6332">
        <f>--Table1[[#This Row],[Patient Admission Flag]]</f>
        <v>1</v>
      </c>
      <c r="S6332">
        <f>--AND(Table1[[#This Row],[WithinTarget]]=1,Table1[[#This Row],[Patient Satisfaction Score]]&gt;=7)</f>
        <v>0</v>
      </c>
      <c r="T6332" t="str">
        <f>IF(LEFT(Table1[[#This Row],[Patient Gender]],1)="F","Female","Male")</f>
        <v>Female</v>
      </c>
    </row>
    <row r="6333" spans="1:20" x14ac:dyDescent="0.3">
      <c r="A6333" t="s">
        <v>6437</v>
      </c>
      <c r="B6333" s="1">
        <v>45148.080555555556</v>
      </c>
      <c r="C6333" t="s">
        <v>13</v>
      </c>
      <c r="D6333">
        <v>1</v>
      </c>
      <c r="E6333" t="s">
        <v>19</v>
      </c>
      <c r="F6333" t="s">
        <v>11</v>
      </c>
      <c r="G6333" t="b">
        <v>1</v>
      </c>
      <c r="I6333">
        <v>36</v>
      </c>
      <c r="J6333" t="b">
        <v>1</v>
      </c>
      <c r="K6333">
        <f>YEAR(Table1[[#This Row],[Patient Admission Date]])</f>
        <v>2023</v>
      </c>
      <c r="L6333" t="str">
        <f>TEXT(Table1[[#This Row],[Patient Admission Date]],"mmm")</f>
        <v>Aug</v>
      </c>
      <c r="M6333" t="str">
        <f>TEXT(Table1[[#This Row],[Patient Admission Date]],"ddd")</f>
        <v>Thu</v>
      </c>
      <c r="N6333" t="str">
        <f>TEXT(INT(HOUR(Table1[[#This Row],[Patient Admission Date]])/3)*3,"00")&amp;"-"&amp;TEXT(INT(HOUR(Table1[[#This Row],[Patient Admission Date]])/3)*3+3,"00")</f>
        <v>00-03</v>
      </c>
      <c r="O6333" t="str" cm="1">
        <f t="array" ref="O6333">_xlfn.IFS(Table1[[#This Row],[Patient Age]]&lt;=14,"0-14",Table1[[#This Row],[Patient Age]]&lt;=29,"15-29",Table1[[#This Row],[Patient Age]]&lt;=44,"30-44",Table1[[#This Row],[Patient Age]]&lt;=59,"45-59",Table1[[#This Row],[Patient Age]]&lt;=74,"60-74",TRUE,"75+")</f>
        <v>0-14</v>
      </c>
      <c r="P6333" t="str" cm="1">
        <f t="array" ref="P6333">_xlfn.IFS(Table1[[#This Row],[Patient Waittime]]&lt;=15,"0-15",Table1[[#This Row],[Patient Waittime]]&lt;=30,"16-30",Table1[[#This Row],[Patient Waittime]]&lt;=45,"31-45",Table1[[#This Row],[Patient Waittime]]&lt;=60,"46-60",TRUE,"60+")</f>
        <v>31-45</v>
      </c>
      <c r="Q6333">
        <f>--(Table1[[#This Row],[Patient Waittime]]&lt;=30)</f>
        <v>0</v>
      </c>
      <c r="R6333">
        <f>--Table1[[#This Row],[Patient Admission Flag]]</f>
        <v>1</v>
      </c>
      <c r="S6333">
        <f>--AND(Table1[[#This Row],[WithinTarget]]=1,Table1[[#This Row],[Patient Satisfaction Score]]&gt;=7)</f>
        <v>0</v>
      </c>
      <c r="T6333" t="str">
        <f>IF(LEFT(Table1[[#This Row],[Patient Gender]],1)="F","Female","Male")</f>
        <v>Female</v>
      </c>
    </row>
    <row r="6334" spans="1:20" x14ac:dyDescent="0.3">
      <c r="A6334" t="s">
        <v>6438</v>
      </c>
      <c r="B6334" s="1">
        <v>45200.444444444445</v>
      </c>
      <c r="C6334" t="s">
        <v>13</v>
      </c>
      <c r="D6334">
        <v>79</v>
      </c>
      <c r="E6334" t="s">
        <v>19</v>
      </c>
      <c r="F6334" t="s">
        <v>11</v>
      </c>
      <c r="G6334" t="b">
        <v>1</v>
      </c>
      <c r="I6334">
        <v>40</v>
      </c>
      <c r="J6334" t="b">
        <v>1</v>
      </c>
      <c r="K6334">
        <f>YEAR(Table1[[#This Row],[Patient Admission Date]])</f>
        <v>2023</v>
      </c>
      <c r="L6334" t="str">
        <f>TEXT(Table1[[#This Row],[Patient Admission Date]],"mmm")</f>
        <v>Oct</v>
      </c>
      <c r="M6334" t="str">
        <f>TEXT(Table1[[#This Row],[Patient Admission Date]],"ddd")</f>
        <v>Sun</v>
      </c>
      <c r="N6334" t="str">
        <f>TEXT(INT(HOUR(Table1[[#This Row],[Patient Admission Date]])/3)*3,"00")&amp;"-"&amp;TEXT(INT(HOUR(Table1[[#This Row],[Patient Admission Date]])/3)*3+3,"00")</f>
        <v>09-12</v>
      </c>
      <c r="O6334" t="str" cm="1">
        <f t="array" ref="O6334">_xlfn.IFS(Table1[[#This Row],[Patient Age]]&lt;=14,"0-14",Table1[[#This Row],[Patient Age]]&lt;=29,"15-29",Table1[[#This Row],[Patient Age]]&lt;=44,"30-44",Table1[[#This Row],[Patient Age]]&lt;=59,"45-59",Table1[[#This Row],[Patient Age]]&lt;=74,"60-74",TRUE,"75+")</f>
        <v>75+</v>
      </c>
      <c r="P6334" t="str" cm="1">
        <f t="array" ref="P6334">_xlfn.IFS(Table1[[#This Row],[Patient Waittime]]&lt;=15,"0-15",Table1[[#This Row],[Patient Waittime]]&lt;=30,"16-30",Table1[[#This Row],[Patient Waittime]]&lt;=45,"31-45",Table1[[#This Row],[Patient Waittime]]&lt;=60,"46-60",TRUE,"60+")</f>
        <v>31-45</v>
      </c>
      <c r="Q6334">
        <f>--(Table1[[#This Row],[Patient Waittime]]&lt;=30)</f>
        <v>0</v>
      </c>
      <c r="R6334">
        <f>--Table1[[#This Row],[Patient Admission Flag]]</f>
        <v>1</v>
      </c>
      <c r="S6334">
        <f>--AND(Table1[[#This Row],[WithinTarget]]=1,Table1[[#This Row],[Patient Satisfaction Score]]&gt;=7)</f>
        <v>0</v>
      </c>
      <c r="T6334" t="str">
        <f>IF(LEFT(Table1[[#This Row],[Patient Gender]],1)="F","Female","Male")</f>
        <v>Female</v>
      </c>
    </row>
    <row r="6335" spans="1:20" x14ac:dyDescent="0.3">
      <c r="A6335" t="s">
        <v>6439</v>
      </c>
      <c r="B6335" s="1">
        <v>45079.078472222223</v>
      </c>
      <c r="C6335" t="s">
        <v>13</v>
      </c>
      <c r="D6335">
        <v>61</v>
      </c>
      <c r="E6335" t="s">
        <v>19</v>
      </c>
      <c r="F6335" t="s">
        <v>11</v>
      </c>
      <c r="G6335" t="b">
        <v>1</v>
      </c>
      <c r="I6335">
        <v>48</v>
      </c>
      <c r="J6335" t="b">
        <v>1</v>
      </c>
      <c r="K6335">
        <f>YEAR(Table1[[#This Row],[Patient Admission Date]])</f>
        <v>2023</v>
      </c>
      <c r="L6335" t="str">
        <f>TEXT(Table1[[#This Row],[Patient Admission Date]],"mmm")</f>
        <v>Jun</v>
      </c>
      <c r="M6335" t="str">
        <f>TEXT(Table1[[#This Row],[Patient Admission Date]],"ddd")</f>
        <v>Fri</v>
      </c>
      <c r="N6335" t="str">
        <f>TEXT(INT(HOUR(Table1[[#This Row],[Patient Admission Date]])/3)*3,"00")&amp;"-"&amp;TEXT(INT(HOUR(Table1[[#This Row],[Patient Admission Date]])/3)*3+3,"00")</f>
        <v>00-03</v>
      </c>
      <c r="O6335" t="str" cm="1">
        <f t="array" ref="O6335">_xlfn.IFS(Table1[[#This Row],[Patient Age]]&lt;=14,"0-14",Table1[[#This Row],[Patient Age]]&lt;=29,"15-29",Table1[[#This Row],[Patient Age]]&lt;=44,"30-44",Table1[[#This Row],[Patient Age]]&lt;=59,"45-59",Table1[[#This Row],[Patient Age]]&lt;=74,"60-74",TRUE,"75+")</f>
        <v>60-74</v>
      </c>
      <c r="P6335" t="str" cm="1">
        <f t="array" ref="P6335">_xlfn.IFS(Table1[[#This Row],[Patient Waittime]]&lt;=15,"0-15",Table1[[#This Row],[Patient Waittime]]&lt;=30,"16-30",Table1[[#This Row],[Patient Waittime]]&lt;=45,"31-45",Table1[[#This Row],[Patient Waittime]]&lt;=60,"46-60",TRUE,"60+")</f>
        <v>46-60</v>
      </c>
      <c r="Q6335">
        <f>--(Table1[[#This Row],[Patient Waittime]]&lt;=30)</f>
        <v>0</v>
      </c>
      <c r="R6335">
        <f>--Table1[[#This Row],[Patient Admission Flag]]</f>
        <v>1</v>
      </c>
      <c r="S6335">
        <f>--AND(Table1[[#This Row],[WithinTarget]]=1,Table1[[#This Row],[Patient Satisfaction Score]]&gt;=7)</f>
        <v>0</v>
      </c>
      <c r="T6335" t="str">
        <f>IF(LEFT(Table1[[#This Row],[Patient Gender]],1)="F","Female","Male")</f>
        <v>Female</v>
      </c>
    </row>
    <row r="6336" spans="1:20" x14ac:dyDescent="0.3">
      <c r="A6336" t="s">
        <v>6440</v>
      </c>
      <c r="B6336" s="1">
        <v>45359.208333333336</v>
      </c>
      <c r="C6336" t="s">
        <v>13</v>
      </c>
      <c r="D6336">
        <v>74</v>
      </c>
      <c r="E6336" t="s">
        <v>19</v>
      </c>
      <c r="F6336" t="s">
        <v>11</v>
      </c>
      <c r="G6336" t="b">
        <v>1</v>
      </c>
      <c r="I6336">
        <v>52</v>
      </c>
      <c r="J6336" t="b">
        <v>1</v>
      </c>
      <c r="K6336">
        <f>YEAR(Table1[[#This Row],[Patient Admission Date]])</f>
        <v>2024</v>
      </c>
      <c r="L6336" t="str">
        <f>TEXT(Table1[[#This Row],[Patient Admission Date]],"mmm")</f>
        <v>Mar</v>
      </c>
      <c r="M6336" t="str">
        <f>TEXT(Table1[[#This Row],[Patient Admission Date]],"ddd")</f>
        <v>Fri</v>
      </c>
      <c r="N6336" t="str">
        <f>TEXT(INT(HOUR(Table1[[#This Row],[Patient Admission Date]])/3)*3,"00")&amp;"-"&amp;TEXT(INT(HOUR(Table1[[#This Row],[Patient Admission Date]])/3)*3+3,"00")</f>
        <v>03-06</v>
      </c>
      <c r="O6336" t="str" cm="1">
        <f t="array" ref="O6336">_xlfn.IFS(Table1[[#This Row],[Patient Age]]&lt;=14,"0-14",Table1[[#This Row],[Patient Age]]&lt;=29,"15-29",Table1[[#This Row],[Patient Age]]&lt;=44,"30-44",Table1[[#This Row],[Patient Age]]&lt;=59,"45-59",Table1[[#This Row],[Patient Age]]&lt;=74,"60-74",TRUE,"75+")</f>
        <v>60-74</v>
      </c>
      <c r="P6336" t="str" cm="1">
        <f t="array" ref="P6336">_xlfn.IFS(Table1[[#This Row],[Patient Waittime]]&lt;=15,"0-15",Table1[[#This Row],[Patient Waittime]]&lt;=30,"16-30",Table1[[#This Row],[Patient Waittime]]&lt;=45,"31-45",Table1[[#This Row],[Patient Waittime]]&lt;=60,"46-60",TRUE,"60+")</f>
        <v>46-60</v>
      </c>
      <c r="Q6336">
        <f>--(Table1[[#This Row],[Patient Waittime]]&lt;=30)</f>
        <v>0</v>
      </c>
      <c r="R6336">
        <f>--Table1[[#This Row],[Patient Admission Flag]]</f>
        <v>1</v>
      </c>
      <c r="S6336">
        <f>--AND(Table1[[#This Row],[WithinTarget]]=1,Table1[[#This Row],[Patient Satisfaction Score]]&gt;=7)</f>
        <v>0</v>
      </c>
      <c r="T6336" t="str">
        <f>IF(LEFT(Table1[[#This Row],[Patient Gender]],1)="F","Female","Male")</f>
        <v>Female</v>
      </c>
    </row>
    <row r="6337" spans="1:20" x14ac:dyDescent="0.3">
      <c r="A6337" t="s">
        <v>6441</v>
      </c>
      <c r="B6337" s="1">
        <v>45044.445833333331</v>
      </c>
      <c r="C6337" t="s">
        <v>13</v>
      </c>
      <c r="D6337">
        <v>18</v>
      </c>
      <c r="E6337" t="s">
        <v>19</v>
      </c>
      <c r="F6337" t="s">
        <v>11</v>
      </c>
      <c r="G6337" t="b">
        <v>1</v>
      </c>
      <c r="I6337">
        <v>18</v>
      </c>
      <c r="J6337" t="b">
        <v>1</v>
      </c>
      <c r="K6337">
        <f>YEAR(Table1[[#This Row],[Patient Admission Date]])</f>
        <v>2023</v>
      </c>
      <c r="L6337" t="str">
        <f>TEXT(Table1[[#This Row],[Patient Admission Date]],"mmm")</f>
        <v>Apr</v>
      </c>
      <c r="M6337" t="str">
        <f>TEXT(Table1[[#This Row],[Patient Admission Date]],"ddd")</f>
        <v>Fri</v>
      </c>
      <c r="N6337" t="str">
        <f>TEXT(INT(HOUR(Table1[[#This Row],[Patient Admission Date]])/3)*3,"00")&amp;"-"&amp;TEXT(INT(HOUR(Table1[[#This Row],[Patient Admission Date]])/3)*3+3,"00")</f>
        <v>09-12</v>
      </c>
      <c r="O6337" t="str" cm="1">
        <f t="array" ref="O6337">_xlfn.IFS(Table1[[#This Row],[Patient Age]]&lt;=14,"0-14",Table1[[#This Row],[Patient Age]]&lt;=29,"15-29",Table1[[#This Row],[Patient Age]]&lt;=44,"30-44",Table1[[#This Row],[Patient Age]]&lt;=59,"45-59",Table1[[#This Row],[Patient Age]]&lt;=74,"60-74",TRUE,"75+")</f>
        <v>15-29</v>
      </c>
      <c r="P6337" t="str" cm="1">
        <f t="array" ref="P6337">_xlfn.IFS(Table1[[#This Row],[Patient Waittime]]&lt;=15,"0-15",Table1[[#This Row],[Patient Waittime]]&lt;=30,"16-30",Table1[[#This Row],[Patient Waittime]]&lt;=45,"31-45",Table1[[#This Row],[Patient Waittime]]&lt;=60,"46-60",TRUE,"60+")</f>
        <v>16-30</v>
      </c>
      <c r="Q6337">
        <f>--(Table1[[#This Row],[Patient Waittime]]&lt;=30)</f>
        <v>1</v>
      </c>
      <c r="R6337">
        <f>--Table1[[#This Row],[Patient Admission Flag]]</f>
        <v>1</v>
      </c>
      <c r="S6337">
        <f>--AND(Table1[[#This Row],[WithinTarget]]=1,Table1[[#This Row],[Patient Satisfaction Score]]&gt;=7)</f>
        <v>0</v>
      </c>
      <c r="T6337" t="str">
        <f>IF(LEFT(Table1[[#This Row],[Patient Gender]],1)="F","Female","Male")</f>
        <v>Female</v>
      </c>
    </row>
    <row r="6338" spans="1:20" x14ac:dyDescent="0.3">
      <c r="A6338" t="s">
        <v>6442</v>
      </c>
      <c r="B6338" s="1">
        <v>45471.53402777778</v>
      </c>
      <c r="C6338" t="s">
        <v>13</v>
      </c>
      <c r="D6338">
        <v>36</v>
      </c>
      <c r="E6338" t="s">
        <v>19</v>
      </c>
      <c r="F6338" t="s">
        <v>11</v>
      </c>
      <c r="G6338" t="b">
        <v>1</v>
      </c>
      <c r="I6338">
        <v>34</v>
      </c>
      <c r="J6338" t="b">
        <v>1</v>
      </c>
      <c r="K6338">
        <f>YEAR(Table1[[#This Row],[Patient Admission Date]])</f>
        <v>2024</v>
      </c>
      <c r="L6338" t="str">
        <f>TEXT(Table1[[#This Row],[Patient Admission Date]],"mmm")</f>
        <v>Jun</v>
      </c>
      <c r="M6338" t="str">
        <f>TEXT(Table1[[#This Row],[Patient Admission Date]],"ddd")</f>
        <v>Fri</v>
      </c>
      <c r="N6338" t="str">
        <f>TEXT(INT(HOUR(Table1[[#This Row],[Patient Admission Date]])/3)*3,"00")&amp;"-"&amp;TEXT(INT(HOUR(Table1[[#This Row],[Patient Admission Date]])/3)*3+3,"00")</f>
        <v>12-15</v>
      </c>
      <c r="O6338" t="str" cm="1">
        <f t="array" ref="O6338">_xlfn.IFS(Table1[[#This Row],[Patient Age]]&lt;=14,"0-14",Table1[[#This Row],[Patient Age]]&lt;=29,"15-29",Table1[[#This Row],[Patient Age]]&lt;=44,"30-44",Table1[[#This Row],[Patient Age]]&lt;=59,"45-59",Table1[[#This Row],[Patient Age]]&lt;=74,"60-74",TRUE,"75+")</f>
        <v>30-44</v>
      </c>
      <c r="P6338" t="str" cm="1">
        <f t="array" ref="P6338">_xlfn.IFS(Table1[[#This Row],[Patient Waittime]]&lt;=15,"0-15",Table1[[#This Row],[Patient Waittime]]&lt;=30,"16-30",Table1[[#This Row],[Patient Waittime]]&lt;=45,"31-45",Table1[[#This Row],[Patient Waittime]]&lt;=60,"46-60",TRUE,"60+")</f>
        <v>31-45</v>
      </c>
      <c r="Q6338">
        <f>--(Table1[[#This Row],[Patient Waittime]]&lt;=30)</f>
        <v>0</v>
      </c>
      <c r="R6338">
        <f>--Table1[[#This Row],[Patient Admission Flag]]</f>
        <v>1</v>
      </c>
      <c r="S6338">
        <f>--AND(Table1[[#This Row],[WithinTarget]]=1,Table1[[#This Row],[Patient Satisfaction Score]]&gt;=7)</f>
        <v>0</v>
      </c>
      <c r="T6338" t="str">
        <f>IF(LEFT(Table1[[#This Row],[Patient Gender]],1)="F","Female","Male")</f>
        <v>Female</v>
      </c>
    </row>
    <row r="6339" spans="1:20" x14ac:dyDescent="0.3">
      <c r="A6339" t="s">
        <v>6443</v>
      </c>
      <c r="B6339" s="1">
        <v>45228.321527777778</v>
      </c>
      <c r="C6339" t="s">
        <v>13</v>
      </c>
      <c r="D6339">
        <v>70</v>
      </c>
      <c r="E6339" t="s">
        <v>19</v>
      </c>
      <c r="F6339" t="s">
        <v>11</v>
      </c>
      <c r="G6339" t="b">
        <v>1</v>
      </c>
      <c r="I6339">
        <v>36</v>
      </c>
      <c r="J6339" t="b">
        <v>1</v>
      </c>
      <c r="K6339">
        <f>YEAR(Table1[[#This Row],[Patient Admission Date]])</f>
        <v>2023</v>
      </c>
      <c r="L6339" t="str">
        <f>TEXT(Table1[[#This Row],[Patient Admission Date]],"mmm")</f>
        <v>Oct</v>
      </c>
      <c r="M6339" t="str">
        <f>TEXT(Table1[[#This Row],[Patient Admission Date]],"ddd")</f>
        <v>Sun</v>
      </c>
      <c r="N6339" t="str">
        <f>TEXT(INT(HOUR(Table1[[#This Row],[Patient Admission Date]])/3)*3,"00")&amp;"-"&amp;TEXT(INT(HOUR(Table1[[#This Row],[Patient Admission Date]])/3)*3+3,"00")</f>
        <v>06-09</v>
      </c>
      <c r="O6339" t="str" cm="1">
        <f t="array" ref="O6339">_xlfn.IFS(Table1[[#This Row],[Patient Age]]&lt;=14,"0-14",Table1[[#This Row],[Patient Age]]&lt;=29,"15-29",Table1[[#This Row],[Patient Age]]&lt;=44,"30-44",Table1[[#This Row],[Patient Age]]&lt;=59,"45-59",Table1[[#This Row],[Patient Age]]&lt;=74,"60-74",TRUE,"75+")</f>
        <v>60-74</v>
      </c>
      <c r="P6339" t="str" cm="1">
        <f t="array" ref="P6339">_xlfn.IFS(Table1[[#This Row],[Patient Waittime]]&lt;=15,"0-15",Table1[[#This Row],[Patient Waittime]]&lt;=30,"16-30",Table1[[#This Row],[Patient Waittime]]&lt;=45,"31-45",Table1[[#This Row],[Patient Waittime]]&lt;=60,"46-60",TRUE,"60+")</f>
        <v>31-45</v>
      </c>
      <c r="Q6339">
        <f>--(Table1[[#This Row],[Patient Waittime]]&lt;=30)</f>
        <v>0</v>
      </c>
      <c r="R6339">
        <f>--Table1[[#This Row],[Patient Admission Flag]]</f>
        <v>1</v>
      </c>
      <c r="S6339">
        <f>--AND(Table1[[#This Row],[WithinTarget]]=1,Table1[[#This Row],[Patient Satisfaction Score]]&gt;=7)</f>
        <v>0</v>
      </c>
      <c r="T6339" t="str">
        <f>IF(LEFT(Table1[[#This Row],[Patient Gender]],1)="F","Female","Male")</f>
        <v>Female</v>
      </c>
    </row>
    <row r="6340" spans="1:20" x14ac:dyDescent="0.3">
      <c r="A6340" t="s">
        <v>6444</v>
      </c>
      <c r="B6340" s="1">
        <v>45392.628472222219</v>
      </c>
      <c r="C6340" t="s">
        <v>13</v>
      </c>
      <c r="D6340">
        <v>56</v>
      </c>
      <c r="E6340" t="s">
        <v>19</v>
      </c>
      <c r="F6340" t="s">
        <v>11</v>
      </c>
      <c r="G6340" t="b">
        <v>1</v>
      </c>
      <c r="I6340">
        <v>40</v>
      </c>
      <c r="J6340" t="b">
        <v>1</v>
      </c>
      <c r="K6340">
        <f>YEAR(Table1[[#This Row],[Patient Admission Date]])</f>
        <v>2024</v>
      </c>
      <c r="L6340" t="str">
        <f>TEXT(Table1[[#This Row],[Patient Admission Date]],"mmm")</f>
        <v>Apr</v>
      </c>
      <c r="M6340" t="str">
        <f>TEXT(Table1[[#This Row],[Patient Admission Date]],"ddd")</f>
        <v>Wed</v>
      </c>
      <c r="N6340" t="str">
        <f>TEXT(INT(HOUR(Table1[[#This Row],[Patient Admission Date]])/3)*3,"00")&amp;"-"&amp;TEXT(INT(HOUR(Table1[[#This Row],[Patient Admission Date]])/3)*3+3,"00")</f>
        <v>15-18</v>
      </c>
      <c r="O6340" t="str" cm="1">
        <f t="array" ref="O6340">_xlfn.IFS(Table1[[#This Row],[Patient Age]]&lt;=14,"0-14",Table1[[#This Row],[Patient Age]]&lt;=29,"15-29",Table1[[#This Row],[Patient Age]]&lt;=44,"30-44",Table1[[#This Row],[Patient Age]]&lt;=59,"45-59",Table1[[#This Row],[Patient Age]]&lt;=74,"60-74",TRUE,"75+")</f>
        <v>45-59</v>
      </c>
      <c r="P6340" t="str" cm="1">
        <f t="array" ref="P6340">_xlfn.IFS(Table1[[#This Row],[Patient Waittime]]&lt;=15,"0-15",Table1[[#This Row],[Patient Waittime]]&lt;=30,"16-30",Table1[[#This Row],[Patient Waittime]]&lt;=45,"31-45",Table1[[#This Row],[Patient Waittime]]&lt;=60,"46-60",TRUE,"60+")</f>
        <v>31-45</v>
      </c>
      <c r="Q6340">
        <f>--(Table1[[#This Row],[Patient Waittime]]&lt;=30)</f>
        <v>0</v>
      </c>
      <c r="R6340">
        <f>--Table1[[#This Row],[Patient Admission Flag]]</f>
        <v>1</v>
      </c>
      <c r="S6340">
        <f>--AND(Table1[[#This Row],[WithinTarget]]=1,Table1[[#This Row],[Patient Satisfaction Score]]&gt;=7)</f>
        <v>0</v>
      </c>
      <c r="T6340" t="str">
        <f>IF(LEFT(Table1[[#This Row],[Patient Gender]],1)="F","Female","Male")</f>
        <v>Female</v>
      </c>
    </row>
    <row r="6341" spans="1:20" x14ac:dyDescent="0.3">
      <c r="A6341" t="s">
        <v>6445</v>
      </c>
      <c r="B6341" s="1">
        <v>45217.213194444441</v>
      </c>
      <c r="C6341" t="s">
        <v>13</v>
      </c>
      <c r="D6341">
        <v>36</v>
      </c>
      <c r="E6341" t="s">
        <v>19</v>
      </c>
      <c r="F6341" t="s">
        <v>11</v>
      </c>
      <c r="G6341" t="b">
        <v>1</v>
      </c>
      <c r="I6341">
        <v>51</v>
      </c>
      <c r="J6341" t="b">
        <v>1</v>
      </c>
      <c r="K6341">
        <f>YEAR(Table1[[#This Row],[Patient Admission Date]])</f>
        <v>2023</v>
      </c>
      <c r="L6341" t="str">
        <f>TEXT(Table1[[#This Row],[Patient Admission Date]],"mmm")</f>
        <v>Oct</v>
      </c>
      <c r="M6341" t="str">
        <f>TEXT(Table1[[#This Row],[Patient Admission Date]],"ddd")</f>
        <v>Wed</v>
      </c>
      <c r="N6341" t="str">
        <f>TEXT(INT(HOUR(Table1[[#This Row],[Patient Admission Date]])/3)*3,"00")&amp;"-"&amp;TEXT(INT(HOUR(Table1[[#This Row],[Patient Admission Date]])/3)*3+3,"00")</f>
        <v>03-06</v>
      </c>
      <c r="O6341" t="str" cm="1">
        <f t="array" ref="O6341">_xlfn.IFS(Table1[[#This Row],[Patient Age]]&lt;=14,"0-14",Table1[[#This Row],[Patient Age]]&lt;=29,"15-29",Table1[[#This Row],[Patient Age]]&lt;=44,"30-44",Table1[[#This Row],[Patient Age]]&lt;=59,"45-59",Table1[[#This Row],[Patient Age]]&lt;=74,"60-74",TRUE,"75+")</f>
        <v>30-44</v>
      </c>
      <c r="P6341" t="str" cm="1">
        <f t="array" ref="P6341">_xlfn.IFS(Table1[[#This Row],[Patient Waittime]]&lt;=15,"0-15",Table1[[#This Row],[Patient Waittime]]&lt;=30,"16-30",Table1[[#This Row],[Patient Waittime]]&lt;=45,"31-45",Table1[[#This Row],[Patient Waittime]]&lt;=60,"46-60",TRUE,"60+")</f>
        <v>46-60</v>
      </c>
      <c r="Q6341">
        <f>--(Table1[[#This Row],[Patient Waittime]]&lt;=30)</f>
        <v>0</v>
      </c>
      <c r="R6341">
        <f>--Table1[[#This Row],[Patient Admission Flag]]</f>
        <v>1</v>
      </c>
      <c r="S6341">
        <f>--AND(Table1[[#This Row],[WithinTarget]]=1,Table1[[#This Row],[Patient Satisfaction Score]]&gt;=7)</f>
        <v>0</v>
      </c>
      <c r="T6341" t="str">
        <f>IF(LEFT(Table1[[#This Row],[Patient Gender]],1)="F","Female","Male")</f>
        <v>Female</v>
      </c>
    </row>
    <row r="6342" spans="1:20" x14ac:dyDescent="0.3">
      <c r="A6342" t="s">
        <v>6446</v>
      </c>
      <c r="B6342" s="1">
        <v>45478.80972222222</v>
      </c>
      <c r="C6342" t="s">
        <v>13</v>
      </c>
      <c r="D6342">
        <v>12</v>
      </c>
      <c r="E6342" t="s">
        <v>19</v>
      </c>
      <c r="F6342" t="s">
        <v>11</v>
      </c>
      <c r="G6342" t="b">
        <v>1</v>
      </c>
      <c r="I6342">
        <v>55</v>
      </c>
      <c r="J6342" t="b">
        <v>1</v>
      </c>
      <c r="K6342">
        <f>YEAR(Table1[[#This Row],[Patient Admission Date]])</f>
        <v>2024</v>
      </c>
      <c r="L6342" t="str">
        <f>TEXT(Table1[[#This Row],[Patient Admission Date]],"mmm")</f>
        <v>Jul</v>
      </c>
      <c r="M6342" t="str">
        <f>TEXT(Table1[[#This Row],[Patient Admission Date]],"ddd")</f>
        <v>Fri</v>
      </c>
      <c r="N6342" t="str">
        <f>TEXT(INT(HOUR(Table1[[#This Row],[Patient Admission Date]])/3)*3,"00")&amp;"-"&amp;TEXT(INT(HOUR(Table1[[#This Row],[Patient Admission Date]])/3)*3+3,"00")</f>
        <v>18-21</v>
      </c>
      <c r="O6342" t="str" cm="1">
        <f t="array" ref="O6342">_xlfn.IFS(Table1[[#This Row],[Patient Age]]&lt;=14,"0-14",Table1[[#This Row],[Patient Age]]&lt;=29,"15-29",Table1[[#This Row],[Patient Age]]&lt;=44,"30-44",Table1[[#This Row],[Patient Age]]&lt;=59,"45-59",Table1[[#This Row],[Patient Age]]&lt;=74,"60-74",TRUE,"75+")</f>
        <v>0-14</v>
      </c>
      <c r="P6342" t="str" cm="1">
        <f t="array" ref="P6342">_xlfn.IFS(Table1[[#This Row],[Patient Waittime]]&lt;=15,"0-15",Table1[[#This Row],[Patient Waittime]]&lt;=30,"16-30",Table1[[#This Row],[Patient Waittime]]&lt;=45,"31-45",Table1[[#This Row],[Patient Waittime]]&lt;=60,"46-60",TRUE,"60+")</f>
        <v>46-60</v>
      </c>
      <c r="Q6342">
        <f>--(Table1[[#This Row],[Patient Waittime]]&lt;=30)</f>
        <v>0</v>
      </c>
      <c r="R6342">
        <f>--Table1[[#This Row],[Patient Admission Flag]]</f>
        <v>1</v>
      </c>
      <c r="S6342">
        <f>--AND(Table1[[#This Row],[WithinTarget]]=1,Table1[[#This Row],[Patient Satisfaction Score]]&gt;=7)</f>
        <v>0</v>
      </c>
      <c r="T6342" t="str">
        <f>IF(LEFT(Table1[[#This Row],[Patient Gender]],1)="F","Female","Male")</f>
        <v>Female</v>
      </c>
    </row>
    <row r="6343" spans="1:20" x14ac:dyDescent="0.3">
      <c r="A6343" t="s">
        <v>6447</v>
      </c>
      <c r="B6343" s="1">
        <v>45130.811805555553</v>
      </c>
      <c r="C6343" t="s">
        <v>13</v>
      </c>
      <c r="D6343">
        <v>72</v>
      </c>
      <c r="E6343" t="s">
        <v>19</v>
      </c>
      <c r="F6343" t="s">
        <v>11</v>
      </c>
      <c r="G6343" t="b">
        <v>1</v>
      </c>
      <c r="I6343">
        <v>58</v>
      </c>
      <c r="J6343" t="b">
        <v>1</v>
      </c>
      <c r="K6343">
        <f>YEAR(Table1[[#This Row],[Patient Admission Date]])</f>
        <v>2023</v>
      </c>
      <c r="L6343" t="str">
        <f>TEXT(Table1[[#This Row],[Patient Admission Date]],"mmm")</f>
        <v>Jul</v>
      </c>
      <c r="M6343" t="str">
        <f>TEXT(Table1[[#This Row],[Patient Admission Date]],"ddd")</f>
        <v>Sun</v>
      </c>
      <c r="N6343" t="str">
        <f>TEXT(INT(HOUR(Table1[[#This Row],[Patient Admission Date]])/3)*3,"00")&amp;"-"&amp;TEXT(INT(HOUR(Table1[[#This Row],[Patient Admission Date]])/3)*3+3,"00")</f>
        <v>18-21</v>
      </c>
      <c r="O6343" t="str" cm="1">
        <f t="array" ref="O6343">_xlfn.IFS(Table1[[#This Row],[Patient Age]]&lt;=14,"0-14",Table1[[#This Row],[Patient Age]]&lt;=29,"15-29",Table1[[#This Row],[Patient Age]]&lt;=44,"30-44",Table1[[#This Row],[Patient Age]]&lt;=59,"45-59",Table1[[#This Row],[Patient Age]]&lt;=74,"60-74",TRUE,"75+")</f>
        <v>60-74</v>
      </c>
      <c r="P6343" t="str" cm="1">
        <f t="array" ref="P6343">_xlfn.IFS(Table1[[#This Row],[Patient Waittime]]&lt;=15,"0-15",Table1[[#This Row],[Patient Waittime]]&lt;=30,"16-30",Table1[[#This Row],[Patient Waittime]]&lt;=45,"31-45",Table1[[#This Row],[Patient Waittime]]&lt;=60,"46-60",TRUE,"60+")</f>
        <v>46-60</v>
      </c>
      <c r="Q6343">
        <f>--(Table1[[#This Row],[Patient Waittime]]&lt;=30)</f>
        <v>0</v>
      </c>
      <c r="R6343">
        <f>--Table1[[#This Row],[Patient Admission Flag]]</f>
        <v>1</v>
      </c>
      <c r="S6343">
        <f>--AND(Table1[[#This Row],[WithinTarget]]=1,Table1[[#This Row],[Patient Satisfaction Score]]&gt;=7)</f>
        <v>0</v>
      </c>
      <c r="T6343" t="str">
        <f>IF(LEFT(Table1[[#This Row],[Patient Gender]],1)="F","Female","Male")</f>
        <v>Female</v>
      </c>
    </row>
    <row r="6344" spans="1:20" x14ac:dyDescent="0.3">
      <c r="A6344" t="s">
        <v>6448</v>
      </c>
      <c r="B6344" s="1">
        <v>45135.040277777778</v>
      </c>
      <c r="C6344" t="s">
        <v>13</v>
      </c>
      <c r="D6344">
        <v>78</v>
      </c>
      <c r="E6344" t="s">
        <v>19</v>
      </c>
      <c r="F6344" t="s">
        <v>11</v>
      </c>
      <c r="G6344" t="b">
        <v>1</v>
      </c>
      <c r="I6344">
        <v>11</v>
      </c>
      <c r="J6344" t="b">
        <v>1</v>
      </c>
      <c r="K6344">
        <f>YEAR(Table1[[#This Row],[Patient Admission Date]])</f>
        <v>2023</v>
      </c>
      <c r="L6344" t="str">
        <f>TEXT(Table1[[#This Row],[Patient Admission Date]],"mmm")</f>
        <v>Jul</v>
      </c>
      <c r="M6344" t="str">
        <f>TEXT(Table1[[#This Row],[Patient Admission Date]],"ddd")</f>
        <v>Fri</v>
      </c>
      <c r="N6344" t="str">
        <f>TEXT(INT(HOUR(Table1[[#This Row],[Patient Admission Date]])/3)*3,"00")&amp;"-"&amp;TEXT(INT(HOUR(Table1[[#This Row],[Patient Admission Date]])/3)*3+3,"00")</f>
        <v>00-03</v>
      </c>
      <c r="O6344" t="str" cm="1">
        <f t="array" ref="O6344">_xlfn.IFS(Table1[[#This Row],[Patient Age]]&lt;=14,"0-14",Table1[[#This Row],[Patient Age]]&lt;=29,"15-29",Table1[[#This Row],[Patient Age]]&lt;=44,"30-44",Table1[[#This Row],[Patient Age]]&lt;=59,"45-59",Table1[[#This Row],[Patient Age]]&lt;=74,"60-74",TRUE,"75+")</f>
        <v>75+</v>
      </c>
      <c r="P6344" t="str" cm="1">
        <f t="array" ref="P6344">_xlfn.IFS(Table1[[#This Row],[Patient Waittime]]&lt;=15,"0-15",Table1[[#This Row],[Patient Waittime]]&lt;=30,"16-30",Table1[[#This Row],[Patient Waittime]]&lt;=45,"31-45",Table1[[#This Row],[Patient Waittime]]&lt;=60,"46-60",TRUE,"60+")</f>
        <v>0-15</v>
      </c>
      <c r="Q6344">
        <f>--(Table1[[#This Row],[Patient Waittime]]&lt;=30)</f>
        <v>1</v>
      </c>
      <c r="R6344">
        <f>--Table1[[#This Row],[Patient Admission Flag]]</f>
        <v>1</v>
      </c>
      <c r="S6344">
        <f>--AND(Table1[[#This Row],[WithinTarget]]=1,Table1[[#This Row],[Patient Satisfaction Score]]&gt;=7)</f>
        <v>0</v>
      </c>
      <c r="T6344" t="str">
        <f>IF(LEFT(Table1[[#This Row],[Patient Gender]],1)="F","Female","Male")</f>
        <v>Female</v>
      </c>
    </row>
    <row r="6345" spans="1:20" x14ac:dyDescent="0.3">
      <c r="A6345" t="s">
        <v>6449</v>
      </c>
      <c r="B6345" s="1">
        <v>45210.925000000003</v>
      </c>
      <c r="C6345" t="s">
        <v>13</v>
      </c>
      <c r="D6345">
        <v>37</v>
      </c>
      <c r="E6345" t="s">
        <v>19</v>
      </c>
      <c r="F6345" t="s">
        <v>11</v>
      </c>
      <c r="G6345" t="b">
        <v>1</v>
      </c>
      <c r="I6345">
        <v>19</v>
      </c>
      <c r="J6345" t="b">
        <v>1</v>
      </c>
      <c r="K6345">
        <f>YEAR(Table1[[#This Row],[Patient Admission Date]])</f>
        <v>2023</v>
      </c>
      <c r="L6345" t="str">
        <f>TEXT(Table1[[#This Row],[Patient Admission Date]],"mmm")</f>
        <v>Oct</v>
      </c>
      <c r="M6345" t="str">
        <f>TEXT(Table1[[#This Row],[Patient Admission Date]],"ddd")</f>
        <v>Wed</v>
      </c>
      <c r="N6345" t="str">
        <f>TEXT(INT(HOUR(Table1[[#This Row],[Patient Admission Date]])/3)*3,"00")&amp;"-"&amp;TEXT(INT(HOUR(Table1[[#This Row],[Patient Admission Date]])/3)*3+3,"00")</f>
        <v>21-24</v>
      </c>
      <c r="O6345" t="str" cm="1">
        <f t="array" ref="O6345">_xlfn.IFS(Table1[[#This Row],[Patient Age]]&lt;=14,"0-14",Table1[[#This Row],[Patient Age]]&lt;=29,"15-29",Table1[[#This Row],[Patient Age]]&lt;=44,"30-44",Table1[[#This Row],[Patient Age]]&lt;=59,"45-59",Table1[[#This Row],[Patient Age]]&lt;=74,"60-74",TRUE,"75+")</f>
        <v>30-44</v>
      </c>
      <c r="P6345" t="str" cm="1">
        <f t="array" ref="P6345">_xlfn.IFS(Table1[[#This Row],[Patient Waittime]]&lt;=15,"0-15",Table1[[#This Row],[Patient Waittime]]&lt;=30,"16-30",Table1[[#This Row],[Patient Waittime]]&lt;=45,"31-45",Table1[[#This Row],[Patient Waittime]]&lt;=60,"46-60",TRUE,"60+")</f>
        <v>16-30</v>
      </c>
      <c r="Q6345">
        <f>--(Table1[[#This Row],[Patient Waittime]]&lt;=30)</f>
        <v>1</v>
      </c>
      <c r="R6345">
        <f>--Table1[[#This Row],[Patient Admission Flag]]</f>
        <v>1</v>
      </c>
      <c r="S6345">
        <f>--AND(Table1[[#This Row],[WithinTarget]]=1,Table1[[#This Row],[Patient Satisfaction Score]]&gt;=7)</f>
        <v>0</v>
      </c>
      <c r="T6345" t="str">
        <f>IF(LEFT(Table1[[#This Row],[Patient Gender]],1)="F","Female","Male")</f>
        <v>Female</v>
      </c>
    </row>
    <row r="6346" spans="1:20" x14ac:dyDescent="0.3">
      <c r="A6346" t="s">
        <v>6450</v>
      </c>
      <c r="B6346" s="1">
        <v>45504.595833333333</v>
      </c>
      <c r="C6346" t="s">
        <v>13</v>
      </c>
      <c r="D6346">
        <v>72</v>
      </c>
      <c r="E6346" t="s">
        <v>19</v>
      </c>
      <c r="F6346" t="s">
        <v>11</v>
      </c>
      <c r="G6346" t="b">
        <v>1</v>
      </c>
      <c r="I6346">
        <v>48</v>
      </c>
      <c r="J6346" t="b">
        <v>1</v>
      </c>
      <c r="K6346">
        <f>YEAR(Table1[[#This Row],[Patient Admission Date]])</f>
        <v>2024</v>
      </c>
      <c r="L6346" t="str">
        <f>TEXT(Table1[[#This Row],[Patient Admission Date]],"mmm")</f>
        <v>Jul</v>
      </c>
      <c r="M6346" t="str">
        <f>TEXT(Table1[[#This Row],[Patient Admission Date]],"ddd")</f>
        <v>Wed</v>
      </c>
      <c r="N6346" t="str">
        <f>TEXT(INT(HOUR(Table1[[#This Row],[Patient Admission Date]])/3)*3,"00")&amp;"-"&amp;TEXT(INT(HOUR(Table1[[#This Row],[Patient Admission Date]])/3)*3+3,"00")</f>
        <v>12-15</v>
      </c>
      <c r="O6346" t="str" cm="1">
        <f t="array" ref="O6346">_xlfn.IFS(Table1[[#This Row],[Patient Age]]&lt;=14,"0-14",Table1[[#This Row],[Patient Age]]&lt;=29,"15-29",Table1[[#This Row],[Patient Age]]&lt;=44,"30-44",Table1[[#This Row],[Patient Age]]&lt;=59,"45-59",Table1[[#This Row],[Patient Age]]&lt;=74,"60-74",TRUE,"75+")</f>
        <v>60-74</v>
      </c>
      <c r="P6346" t="str" cm="1">
        <f t="array" ref="P6346">_xlfn.IFS(Table1[[#This Row],[Patient Waittime]]&lt;=15,"0-15",Table1[[#This Row],[Patient Waittime]]&lt;=30,"16-30",Table1[[#This Row],[Patient Waittime]]&lt;=45,"31-45",Table1[[#This Row],[Patient Waittime]]&lt;=60,"46-60",TRUE,"60+")</f>
        <v>46-60</v>
      </c>
      <c r="Q6346">
        <f>--(Table1[[#This Row],[Patient Waittime]]&lt;=30)</f>
        <v>0</v>
      </c>
      <c r="R6346">
        <f>--Table1[[#This Row],[Patient Admission Flag]]</f>
        <v>1</v>
      </c>
      <c r="S6346">
        <f>--AND(Table1[[#This Row],[WithinTarget]]=1,Table1[[#This Row],[Patient Satisfaction Score]]&gt;=7)</f>
        <v>0</v>
      </c>
      <c r="T6346" t="str">
        <f>IF(LEFT(Table1[[#This Row],[Patient Gender]],1)="F","Female","Male")</f>
        <v>Female</v>
      </c>
    </row>
    <row r="6347" spans="1:20" x14ac:dyDescent="0.3">
      <c r="A6347" t="s">
        <v>6451</v>
      </c>
      <c r="B6347" s="1">
        <v>45225.268055555556</v>
      </c>
      <c r="C6347" t="s">
        <v>13</v>
      </c>
      <c r="D6347">
        <v>7</v>
      </c>
      <c r="E6347" t="s">
        <v>19</v>
      </c>
      <c r="F6347" t="s">
        <v>11</v>
      </c>
      <c r="G6347" t="b">
        <v>1</v>
      </c>
      <c r="I6347">
        <v>50</v>
      </c>
      <c r="J6347" t="b">
        <v>1</v>
      </c>
      <c r="K6347">
        <f>YEAR(Table1[[#This Row],[Patient Admission Date]])</f>
        <v>2023</v>
      </c>
      <c r="L6347" t="str">
        <f>TEXT(Table1[[#This Row],[Patient Admission Date]],"mmm")</f>
        <v>Oct</v>
      </c>
      <c r="M6347" t="str">
        <f>TEXT(Table1[[#This Row],[Patient Admission Date]],"ddd")</f>
        <v>Thu</v>
      </c>
      <c r="N6347" t="str">
        <f>TEXT(INT(HOUR(Table1[[#This Row],[Patient Admission Date]])/3)*3,"00")&amp;"-"&amp;TEXT(INT(HOUR(Table1[[#This Row],[Patient Admission Date]])/3)*3+3,"00")</f>
        <v>06-09</v>
      </c>
      <c r="O6347" t="str" cm="1">
        <f t="array" ref="O6347">_xlfn.IFS(Table1[[#This Row],[Patient Age]]&lt;=14,"0-14",Table1[[#This Row],[Patient Age]]&lt;=29,"15-29",Table1[[#This Row],[Patient Age]]&lt;=44,"30-44",Table1[[#This Row],[Patient Age]]&lt;=59,"45-59",Table1[[#This Row],[Patient Age]]&lt;=74,"60-74",TRUE,"75+")</f>
        <v>0-14</v>
      </c>
      <c r="P6347" t="str" cm="1">
        <f t="array" ref="P6347">_xlfn.IFS(Table1[[#This Row],[Patient Waittime]]&lt;=15,"0-15",Table1[[#This Row],[Patient Waittime]]&lt;=30,"16-30",Table1[[#This Row],[Patient Waittime]]&lt;=45,"31-45",Table1[[#This Row],[Patient Waittime]]&lt;=60,"46-60",TRUE,"60+")</f>
        <v>46-60</v>
      </c>
      <c r="Q6347">
        <f>--(Table1[[#This Row],[Patient Waittime]]&lt;=30)</f>
        <v>0</v>
      </c>
      <c r="R6347">
        <f>--Table1[[#This Row],[Patient Admission Flag]]</f>
        <v>1</v>
      </c>
      <c r="S6347">
        <f>--AND(Table1[[#This Row],[WithinTarget]]=1,Table1[[#This Row],[Patient Satisfaction Score]]&gt;=7)</f>
        <v>0</v>
      </c>
      <c r="T6347" t="str">
        <f>IF(LEFT(Table1[[#This Row],[Patient Gender]],1)="F","Female","Male")</f>
        <v>Female</v>
      </c>
    </row>
    <row r="6348" spans="1:20" x14ac:dyDescent="0.3">
      <c r="A6348" t="s">
        <v>6452</v>
      </c>
      <c r="B6348" s="1">
        <v>45186.563194444447</v>
      </c>
      <c r="C6348" t="s">
        <v>13</v>
      </c>
      <c r="D6348">
        <v>9</v>
      </c>
      <c r="E6348" t="s">
        <v>19</v>
      </c>
      <c r="F6348" t="s">
        <v>11</v>
      </c>
      <c r="G6348" t="b">
        <v>1</v>
      </c>
      <c r="I6348">
        <v>52</v>
      </c>
      <c r="J6348" t="b">
        <v>1</v>
      </c>
      <c r="K6348">
        <f>YEAR(Table1[[#This Row],[Patient Admission Date]])</f>
        <v>2023</v>
      </c>
      <c r="L6348" t="str">
        <f>TEXT(Table1[[#This Row],[Patient Admission Date]],"mmm")</f>
        <v>Sep</v>
      </c>
      <c r="M6348" t="str">
        <f>TEXT(Table1[[#This Row],[Patient Admission Date]],"ddd")</f>
        <v>Sun</v>
      </c>
      <c r="N6348" t="str">
        <f>TEXT(INT(HOUR(Table1[[#This Row],[Patient Admission Date]])/3)*3,"00")&amp;"-"&amp;TEXT(INT(HOUR(Table1[[#This Row],[Patient Admission Date]])/3)*3+3,"00")</f>
        <v>12-15</v>
      </c>
      <c r="O6348" t="str" cm="1">
        <f t="array" ref="O6348">_xlfn.IFS(Table1[[#This Row],[Patient Age]]&lt;=14,"0-14",Table1[[#This Row],[Patient Age]]&lt;=29,"15-29",Table1[[#This Row],[Patient Age]]&lt;=44,"30-44",Table1[[#This Row],[Patient Age]]&lt;=59,"45-59",Table1[[#This Row],[Patient Age]]&lt;=74,"60-74",TRUE,"75+")</f>
        <v>0-14</v>
      </c>
      <c r="P6348" t="str" cm="1">
        <f t="array" ref="P6348">_xlfn.IFS(Table1[[#This Row],[Patient Waittime]]&lt;=15,"0-15",Table1[[#This Row],[Patient Waittime]]&lt;=30,"16-30",Table1[[#This Row],[Patient Waittime]]&lt;=45,"31-45",Table1[[#This Row],[Patient Waittime]]&lt;=60,"46-60",TRUE,"60+")</f>
        <v>46-60</v>
      </c>
      <c r="Q6348">
        <f>--(Table1[[#This Row],[Patient Waittime]]&lt;=30)</f>
        <v>0</v>
      </c>
      <c r="R6348">
        <f>--Table1[[#This Row],[Patient Admission Flag]]</f>
        <v>1</v>
      </c>
      <c r="S6348">
        <f>--AND(Table1[[#This Row],[WithinTarget]]=1,Table1[[#This Row],[Patient Satisfaction Score]]&gt;=7)</f>
        <v>0</v>
      </c>
      <c r="T6348" t="str">
        <f>IF(LEFT(Table1[[#This Row],[Patient Gender]],1)="F","Female","Male")</f>
        <v>Female</v>
      </c>
    </row>
    <row r="6349" spans="1:20" x14ac:dyDescent="0.3">
      <c r="A6349" t="s">
        <v>6453</v>
      </c>
      <c r="B6349" s="1">
        <v>45560.798611111109</v>
      </c>
      <c r="C6349" t="s">
        <v>13</v>
      </c>
      <c r="D6349">
        <v>59</v>
      </c>
      <c r="E6349" t="s">
        <v>19</v>
      </c>
      <c r="F6349" t="s">
        <v>11</v>
      </c>
      <c r="G6349" t="b">
        <v>1</v>
      </c>
      <c r="I6349">
        <v>21</v>
      </c>
      <c r="J6349" t="b">
        <v>1</v>
      </c>
      <c r="K6349">
        <f>YEAR(Table1[[#This Row],[Patient Admission Date]])</f>
        <v>2024</v>
      </c>
      <c r="L6349" t="str">
        <f>TEXT(Table1[[#This Row],[Patient Admission Date]],"mmm")</f>
        <v>Sep</v>
      </c>
      <c r="M6349" t="str">
        <f>TEXT(Table1[[#This Row],[Patient Admission Date]],"ddd")</f>
        <v>Wed</v>
      </c>
      <c r="N6349" t="str">
        <f>TEXT(INT(HOUR(Table1[[#This Row],[Patient Admission Date]])/3)*3,"00")&amp;"-"&amp;TEXT(INT(HOUR(Table1[[#This Row],[Patient Admission Date]])/3)*3+3,"00")</f>
        <v>18-21</v>
      </c>
      <c r="O6349" t="str" cm="1">
        <f t="array" ref="O6349">_xlfn.IFS(Table1[[#This Row],[Patient Age]]&lt;=14,"0-14",Table1[[#This Row],[Patient Age]]&lt;=29,"15-29",Table1[[#This Row],[Patient Age]]&lt;=44,"30-44",Table1[[#This Row],[Patient Age]]&lt;=59,"45-59",Table1[[#This Row],[Patient Age]]&lt;=74,"60-74",TRUE,"75+")</f>
        <v>45-59</v>
      </c>
      <c r="P6349" t="str" cm="1">
        <f t="array" ref="P6349">_xlfn.IFS(Table1[[#This Row],[Patient Waittime]]&lt;=15,"0-15",Table1[[#This Row],[Patient Waittime]]&lt;=30,"16-30",Table1[[#This Row],[Patient Waittime]]&lt;=45,"31-45",Table1[[#This Row],[Patient Waittime]]&lt;=60,"46-60",TRUE,"60+")</f>
        <v>16-30</v>
      </c>
      <c r="Q6349">
        <f>--(Table1[[#This Row],[Patient Waittime]]&lt;=30)</f>
        <v>1</v>
      </c>
      <c r="R6349">
        <f>--Table1[[#This Row],[Patient Admission Flag]]</f>
        <v>1</v>
      </c>
      <c r="S6349">
        <f>--AND(Table1[[#This Row],[WithinTarget]]=1,Table1[[#This Row],[Patient Satisfaction Score]]&gt;=7)</f>
        <v>0</v>
      </c>
      <c r="T6349" t="str">
        <f>IF(LEFT(Table1[[#This Row],[Patient Gender]],1)="F","Female","Male")</f>
        <v>Female</v>
      </c>
    </row>
    <row r="6350" spans="1:20" x14ac:dyDescent="0.3">
      <c r="A6350" t="s">
        <v>6454</v>
      </c>
      <c r="B6350" s="1">
        <v>45295.150694444441</v>
      </c>
      <c r="C6350" t="s">
        <v>13</v>
      </c>
      <c r="D6350">
        <v>27</v>
      </c>
      <c r="E6350" t="s">
        <v>19</v>
      </c>
      <c r="F6350" t="s">
        <v>11</v>
      </c>
      <c r="G6350" t="b">
        <v>1</v>
      </c>
      <c r="I6350">
        <v>24</v>
      </c>
      <c r="J6350" t="b">
        <v>1</v>
      </c>
      <c r="K6350">
        <f>YEAR(Table1[[#This Row],[Patient Admission Date]])</f>
        <v>2024</v>
      </c>
      <c r="L6350" t="str">
        <f>TEXT(Table1[[#This Row],[Patient Admission Date]],"mmm")</f>
        <v>Jan</v>
      </c>
      <c r="M6350" t="str">
        <f>TEXT(Table1[[#This Row],[Patient Admission Date]],"ddd")</f>
        <v>Thu</v>
      </c>
      <c r="N6350" t="str">
        <f>TEXT(INT(HOUR(Table1[[#This Row],[Patient Admission Date]])/3)*3,"00")&amp;"-"&amp;TEXT(INT(HOUR(Table1[[#This Row],[Patient Admission Date]])/3)*3+3,"00")</f>
        <v>03-06</v>
      </c>
      <c r="O6350" t="str" cm="1">
        <f t="array" ref="O6350">_xlfn.IFS(Table1[[#This Row],[Patient Age]]&lt;=14,"0-14",Table1[[#This Row],[Patient Age]]&lt;=29,"15-29",Table1[[#This Row],[Patient Age]]&lt;=44,"30-44",Table1[[#This Row],[Patient Age]]&lt;=59,"45-59",Table1[[#This Row],[Patient Age]]&lt;=74,"60-74",TRUE,"75+")</f>
        <v>15-29</v>
      </c>
      <c r="P6350" t="str" cm="1">
        <f t="array" ref="P6350">_xlfn.IFS(Table1[[#This Row],[Patient Waittime]]&lt;=15,"0-15",Table1[[#This Row],[Patient Waittime]]&lt;=30,"16-30",Table1[[#This Row],[Patient Waittime]]&lt;=45,"31-45",Table1[[#This Row],[Patient Waittime]]&lt;=60,"46-60",TRUE,"60+")</f>
        <v>16-30</v>
      </c>
      <c r="Q6350">
        <f>--(Table1[[#This Row],[Patient Waittime]]&lt;=30)</f>
        <v>1</v>
      </c>
      <c r="R6350">
        <f>--Table1[[#This Row],[Patient Admission Flag]]</f>
        <v>1</v>
      </c>
      <c r="S6350">
        <f>--AND(Table1[[#This Row],[WithinTarget]]=1,Table1[[#This Row],[Patient Satisfaction Score]]&gt;=7)</f>
        <v>0</v>
      </c>
      <c r="T6350" t="str">
        <f>IF(LEFT(Table1[[#This Row],[Patient Gender]],1)="F","Female","Male")</f>
        <v>Female</v>
      </c>
    </row>
    <row r="6351" spans="1:20" x14ac:dyDescent="0.3">
      <c r="A6351" t="s">
        <v>6455</v>
      </c>
      <c r="B6351" s="1">
        <v>45196.450694444444</v>
      </c>
      <c r="C6351" t="s">
        <v>13</v>
      </c>
      <c r="D6351">
        <v>59</v>
      </c>
      <c r="E6351" t="s">
        <v>19</v>
      </c>
      <c r="F6351" t="s">
        <v>11</v>
      </c>
      <c r="G6351" t="b">
        <v>1</v>
      </c>
      <c r="I6351">
        <v>32</v>
      </c>
      <c r="J6351" t="b">
        <v>1</v>
      </c>
      <c r="K6351">
        <f>YEAR(Table1[[#This Row],[Patient Admission Date]])</f>
        <v>2023</v>
      </c>
      <c r="L6351" t="str">
        <f>TEXT(Table1[[#This Row],[Patient Admission Date]],"mmm")</f>
        <v>Sep</v>
      </c>
      <c r="M6351" t="str">
        <f>TEXT(Table1[[#This Row],[Patient Admission Date]],"ddd")</f>
        <v>Wed</v>
      </c>
      <c r="N6351" t="str">
        <f>TEXT(INT(HOUR(Table1[[#This Row],[Patient Admission Date]])/3)*3,"00")&amp;"-"&amp;TEXT(INT(HOUR(Table1[[#This Row],[Patient Admission Date]])/3)*3+3,"00")</f>
        <v>09-12</v>
      </c>
      <c r="O6351" t="str" cm="1">
        <f t="array" ref="O6351">_xlfn.IFS(Table1[[#This Row],[Patient Age]]&lt;=14,"0-14",Table1[[#This Row],[Patient Age]]&lt;=29,"15-29",Table1[[#This Row],[Patient Age]]&lt;=44,"30-44",Table1[[#This Row],[Patient Age]]&lt;=59,"45-59",Table1[[#This Row],[Patient Age]]&lt;=74,"60-74",TRUE,"75+")</f>
        <v>45-59</v>
      </c>
      <c r="P6351" t="str" cm="1">
        <f t="array" ref="P6351">_xlfn.IFS(Table1[[#This Row],[Patient Waittime]]&lt;=15,"0-15",Table1[[#This Row],[Patient Waittime]]&lt;=30,"16-30",Table1[[#This Row],[Patient Waittime]]&lt;=45,"31-45",Table1[[#This Row],[Patient Waittime]]&lt;=60,"46-60",TRUE,"60+")</f>
        <v>31-45</v>
      </c>
      <c r="Q6351">
        <f>--(Table1[[#This Row],[Patient Waittime]]&lt;=30)</f>
        <v>0</v>
      </c>
      <c r="R6351">
        <f>--Table1[[#This Row],[Patient Admission Flag]]</f>
        <v>1</v>
      </c>
      <c r="S6351">
        <f>--AND(Table1[[#This Row],[WithinTarget]]=1,Table1[[#This Row],[Patient Satisfaction Score]]&gt;=7)</f>
        <v>0</v>
      </c>
      <c r="T6351" t="str">
        <f>IF(LEFT(Table1[[#This Row],[Patient Gender]],1)="F","Female","Male")</f>
        <v>Female</v>
      </c>
    </row>
    <row r="6352" spans="1:20" x14ac:dyDescent="0.3">
      <c r="A6352" t="s">
        <v>6456</v>
      </c>
      <c r="B6352" s="1">
        <v>45196.059027777781</v>
      </c>
      <c r="C6352" t="s">
        <v>13</v>
      </c>
      <c r="D6352">
        <v>30</v>
      </c>
      <c r="E6352" t="s">
        <v>19</v>
      </c>
      <c r="F6352" t="s">
        <v>11</v>
      </c>
      <c r="G6352" t="b">
        <v>1</v>
      </c>
      <c r="I6352">
        <v>34</v>
      </c>
      <c r="J6352" t="b">
        <v>1</v>
      </c>
      <c r="K6352">
        <f>YEAR(Table1[[#This Row],[Patient Admission Date]])</f>
        <v>2023</v>
      </c>
      <c r="L6352" t="str">
        <f>TEXT(Table1[[#This Row],[Patient Admission Date]],"mmm")</f>
        <v>Sep</v>
      </c>
      <c r="M6352" t="str">
        <f>TEXT(Table1[[#This Row],[Patient Admission Date]],"ddd")</f>
        <v>Wed</v>
      </c>
      <c r="N6352" t="str">
        <f>TEXT(INT(HOUR(Table1[[#This Row],[Patient Admission Date]])/3)*3,"00")&amp;"-"&amp;TEXT(INT(HOUR(Table1[[#This Row],[Patient Admission Date]])/3)*3+3,"00")</f>
        <v>00-03</v>
      </c>
      <c r="O6352" t="str" cm="1">
        <f t="array" ref="O6352">_xlfn.IFS(Table1[[#This Row],[Patient Age]]&lt;=14,"0-14",Table1[[#This Row],[Patient Age]]&lt;=29,"15-29",Table1[[#This Row],[Patient Age]]&lt;=44,"30-44",Table1[[#This Row],[Patient Age]]&lt;=59,"45-59",Table1[[#This Row],[Patient Age]]&lt;=74,"60-74",TRUE,"75+")</f>
        <v>30-44</v>
      </c>
      <c r="P6352" t="str" cm="1">
        <f t="array" ref="P6352">_xlfn.IFS(Table1[[#This Row],[Patient Waittime]]&lt;=15,"0-15",Table1[[#This Row],[Patient Waittime]]&lt;=30,"16-30",Table1[[#This Row],[Patient Waittime]]&lt;=45,"31-45",Table1[[#This Row],[Patient Waittime]]&lt;=60,"46-60",TRUE,"60+")</f>
        <v>31-45</v>
      </c>
      <c r="Q6352">
        <f>--(Table1[[#This Row],[Patient Waittime]]&lt;=30)</f>
        <v>0</v>
      </c>
      <c r="R6352">
        <f>--Table1[[#This Row],[Patient Admission Flag]]</f>
        <v>1</v>
      </c>
      <c r="S6352">
        <f>--AND(Table1[[#This Row],[WithinTarget]]=1,Table1[[#This Row],[Patient Satisfaction Score]]&gt;=7)</f>
        <v>0</v>
      </c>
      <c r="T6352" t="str">
        <f>IF(LEFT(Table1[[#This Row],[Patient Gender]],1)="F","Female","Male")</f>
        <v>Female</v>
      </c>
    </row>
    <row r="6353" spans="1:20" x14ac:dyDescent="0.3">
      <c r="A6353" t="s">
        <v>6457</v>
      </c>
      <c r="B6353" s="1">
        <v>45275.82708333333</v>
      </c>
      <c r="C6353" t="s">
        <v>13</v>
      </c>
      <c r="D6353">
        <v>44</v>
      </c>
      <c r="E6353" t="s">
        <v>19</v>
      </c>
      <c r="F6353" t="s">
        <v>11</v>
      </c>
      <c r="G6353" t="b">
        <v>1</v>
      </c>
      <c r="I6353">
        <v>42</v>
      </c>
      <c r="J6353" t="b">
        <v>1</v>
      </c>
      <c r="K6353">
        <f>YEAR(Table1[[#This Row],[Patient Admission Date]])</f>
        <v>2023</v>
      </c>
      <c r="L6353" t="str">
        <f>TEXT(Table1[[#This Row],[Patient Admission Date]],"mmm")</f>
        <v>Dec</v>
      </c>
      <c r="M6353" t="str">
        <f>TEXT(Table1[[#This Row],[Patient Admission Date]],"ddd")</f>
        <v>Fri</v>
      </c>
      <c r="N6353" t="str">
        <f>TEXT(INT(HOUR(Table1[[#This Row],[Patient Admission Date]])/3)*3,"00")&amp;"-"&amp;TEXT(INT(HOUR(Table1[[#This Row],[Patient Admission Date]])/3)*3+3,"00")</f>
        <v>18-21</v>
      </c>
      <c r="O6353" t="str" cm="1">
        <f t="array" ref="O6353">_xlfn.IFS(Table1[[#This Row],[Patient Age]]&lt;=14,"0-14",Table1[[#This Row],[Patient Age]]&lt;=29,"15-29",Table1[[#This Row],[Patient Age]]&lt;=44,"30-44",Table1[[#This Row],[Patient Age]]&lt;=59,"45-59",Table1[[#This Row],[Patient Age]]&lt;=74,"60-74",TRUE,"75+")</f>
        <v>30-44</v>
      </c>
      <c r="P6353" t="str" cm="1">
        <f t="array" ref="P6353">_xlfn.IFS(Table1[[#This Row],[Patient Waittime]]&lt;=15,"0-15",Table1[[#This Row],[Patient Waittime]]&lt;=30,"16-30",Table1[[#This Row],[Patient Waittime]]&lt;=45,"31-45",Table1[[#This Row],[Patient Waittime]]&lt;=60,"46-60",TRUE,"60+")</f>
        <v>31-45</v>
      </c>
      <c r="Q6353">
        <f>--(Table1[[#This Row],[Patient Waittime]]&lt;=30)</f>
        <v>0</v>
      </c>
      <c r="R6353">
        <f>--Table1[[#This Row],[Patient Admission Flag]]</f>
        <v>1</v>
      </c>
      <c r="S6353">
        <f>--AND(Table1[[#This Row],[WithinTarget]]=1,Table1[[#This Row],[Patient Satisfaction Score]]&gt;=7)</f>
        <v>0</v>
      </c>
      <c r="T6353" t="str">
        <f>IF(LEFT(Table1[[#This Row],[Patient Gender]],1)="F","Female","Male")</f>
        <v>Female</v>
      </c>
    </row>
    <row r="6354" spans="1:20" x14ac:dyDescent="0.3">
      <c r="A6354" t="s">
        <v>6458</v>
      </c>
      <c r="B6354" s="1">
        <v>45110.129861111112</v>
      </c>
      <c r="C6354" t="s">
        <v>13</v>
      </c>
      <c r="D6354">
        <v>43</v>
      </c>
      <c r="E6354" t="s">
        <v>19</v>
      </c>
      <c r="F6354" t="s">
        <v>11</v>
      </c>
      <c r="G6354" t="b">
        <v>1</v>
      </c>
      <c r="I6354">
        <v>47</v>
      </c>
      <c r="J6354" t="b">
        <v>1</v>
      </c>
      <c r="K6354">
        <f>YEAR(Table1[[#This Row],[Patient Admission Date]])</f>
        <v>2023</v>
      </c>
      <c r="L6354" t="str">
        <f>TEXT(Table1[[#This Row],[Patient Admission Date]],"mmm")</f>
        <v>Jul</v>
      </c>
      <c r="M6354" t="str">
        <f>TEXT(Table1[[#This Row],[Patient Admission Date]],"ddd")</f>
        <v>Mon</v>
      </c>
      <c r="N6354" t="str">
        <f>TEXT(INT(HOUR(Table1[[#This Row],[Patient Admission Date]])/3)*3,"00")&amp;"-"&amp;TEXT(INT(HOUR(Table1[[#This Row],[Patient Admission Date]])/3)*3+3,"00")</f>
        <v>03-06</v>
      </c>
      <c r="O6354" t="str" cm="1">
        <f t="array" ref="O6354">_xlfn.IFS(Table1[[#This Row],[Patient Age]]&lt;=14,"0-14",Table1[[#This Row],[Patient Age]]&lt;=29,"15-29",Table1[[#This Row],[Patient Age]]&lt;=44,"30-44",Table1[[#This Row],[Patient Age]]&lt;=59,"45-59",Table1[[#This Row],[Patient Age]]&lt;=74,"60-74",TRUE,"75+")</f>
        <v>30-44</v>
      </c>
      <c r="P6354" t="str" cm="1">
        <f t="array" ref="P6354">_xlfn.IFS(Table1[[#This Row],[Patient Waittime]]&lt;=15,"0-15",Table1[[#This Row],[Patient Waittime]]&lt;=30,"16-30",Table1[[#This Row],[Patient Waittime]]&lt;=45,"31-45",Table1[[#This Row],[Patient Waittime]]&lt;=60,"46-60",TRUE,"60+")</f>
        <v>46-60</v>
      </c>
      <c r="Q6354">
        <f>--(Table1[[#This Row],[Patient Waittime]]&lt;=30)</f>
        <v>0</v>
      </c>
      <c r="R6354">
        <f>--Table1[[#This Row],[Patient Admission Flag]]</f>
        <v>1</v>
      </c>
      <c r="S6354">
        <f>--AND(Table1[[#This Row],[WithinTarget]]=1,Table1[[#This Row],[Patient Satisfaction Score]]&gt;=7)</f>
        <v>0</v>
      </c>
      <c r="T6354" t="str">
        <f>IF(LEFT(Table1[[#This Row],[Patient Gender]],1)="F","Female","Male")</f>
        <v>Female</v>
      </c>
    </row>
    <row r="6355" spans="1:20" x14ac:dyDescent="0.3">
      <c r="A6355" t="s">
        <v>6459</v>
      </c>
      <c r="B6355" s="1">
        <v>45202.163194444445</v>
      </c>
      <c r="C6355" t="s">
        <v>13</v>
      </c>
      <c r="D6355">
        <v>29</v>
      </c>
      <c r="E6355" t="s">
        <v>19</v>
      </c>
      <c r="F6355" t="s">
        <v>11</v>
      </c>
      <c r="G6355" t="b">
        <v>1</v>
      </c>
      <c r="I6355">
        <v>12</v>
      </c>
      <c r="J6355" t="b">
        <v>1</v>
      </c>
      <c r="K6355">
        <f>YEAR(Table1[[#This Row],[Patient Admission Date]])</f>
        <v>2023</v>
      </c>
      <c r="L6355" t="str">
        <f>TEXT(Table1[[#This Row],[Patient Admission Date]],"mmm")</f>
        <v>Oct</v>
      </c>
      <c r="M6355" t="str">
        <f>TEXT(Table1[[#This Row],[Patient Admission Date]],"ddd")</f>
        <v>Tue</v>
      </c>
      <c r="N6355" t="str">
        <f>TEXT(INT(HOUR(Table1[[#This Row],[Patient Admission Date]])/3)*3,"00")&amp;"-"&amp;TEXT(INT(HOUR(Table1[[#This Row],[Patient Admission Date]])/3)*3+3,"00")</f>
        <v>03-06</v>
      </c>
      <c r="O6355" t="str" cm="1">
        <f t="array" ref="O6355">_xlfn.IFS(Table1[[#This Row],[Patient Age]]&lt;=14,"0-14",Table1[[#This Row],[Patient Age]]&lt;=29,"15-29",Table1[[#This Row],[Patient Age]]&lt;=44,"30-44",Table1[[#This Row],[Patient Age]]&lt;=59,"45-59",Table1[[#This Row],[Patient Age]]&lt;=74,"60-74",TRUE,"75+")</f>
        <v>15-29</v>
      </c>
      <c r="P6355" t="str" cm="1">
        <f t="array" ref="P6355">_xlfn.IFS(Table1[[#This Row],[Patient Waittime]]&lt;=15,"0-15",Table1[[#This Row],[Patient Waittime]]&lt;=30,"16-30",Table1[[#This Row],[Patient Waittime]]&lt;=45,"31-45",Table1[[#This Row],[Patient Waittime]]&lt;=60,"46-60",TRUE,"60+")</f>
        <v>0-15</v>
      </c>
      <c r="Q6355">
        <f>--(Table1[[#This Row],[Patient Waittime]]&lt;=30)</f>
        <v>1</v>
      </c>
      <c r="R6355">
        <f>--Table1[[#This Row],[Patient Admission Flag]]</f>
        <v>1</v>
      </c>
      <c r="S6355">
        <f>--AND(Table1[[#This Row],[WithinTarget]]=1,Table1[[#This Row],[Patient Satisfaction Score]]&gt;=7)</f>
        <v>0</v>
      </c>
      <c r="T6355" t="str">
        <f>IF(LEFT(Table1[[#This Row],[Patient Gender]],1)="F","Female","Male")</f>
        <v>Female</v>
      </c>
    </row>
    <row r="6356" spans="1:20" x14ac:dyDescent="0.3">
      <c r="A6356" t="s">
        <v>6460</v>
      </c>
      <c r="B6356" s="1">
        <v>45478.830555555556</v>
      </c>
      <c r="C6356" t="s">
        <v>13</v>
      </c>
      <c r="D6356">
        <v>75</v>
      </c>
      <c r="E6356" t="s">
        <v>19</v>
      </c>
      <c r="F6356" t="s">
        <v>11</v>
      </c>
      <c r="G6356" t="b">
        <v>1</v>
      </c>
      <c r="I6356">
        <v>12</v>
      </c>
      <c r="J6356" t="b">
        <v>1</v>
      </c>
      <c r="K6356">
        <f>YEAR(Table1[[#This Row],[Patient Admission Date]])</f>
        <v>2024</v>
      </c>
      <c r="L6356" t="str">
        <f>TEXT(Table1[[#This Row],[Patient Admission Date]],"mmm")</f>
        <v>Jul</v>
      </c>
      <c r="M6356" t="str">
        <f>TEXT(Table1[[#This Row],[Patient Admission Date]],"ddd")</f>
        <v>Fri</v>
      </c>
      <c r="N6356" t="str">
        <f>TEXT(INT(HOUR(Table1[[#This Row],[Patient Admission Date]])/3)*3,"00")&amp;"-"&amp;TEXT(INT(HOUR(Table1[[#This Row],[Patient Admission Date]])/3)*3+3,"00")</f>
        <v>18-21</v>
      </c>
      <c r="O6356" t="str" cm="1">
        <f t="array" ref="O6356">_xlfn.IFS(Table1[[#This Row],[Patient Age]]&lt;=14,"0-14",Table1[[#This Row],[Patient Age]]&lt;=29,"15-29",Table1[[#This Row],[Patient Age]]&lt;=44,"30-44",Table1[[#This Row],[Patient Age]]&lt;=59,"45-59",Table1[[#This Row],[Patient Age]]&lt;=74,"60-74",TRUE,"75+")</f>
        <v>75+</v>
      </c>
      <c r="P6356" t="str" cm="1">
        <f t="array" ref="P6356">_xlfn.IFS(Table1[[#This Row],[Patient Waittime]]&lt;=15,"0-15",Table1[[#This Row],[Patient Waittime]]&lt;=30,"16-30",Table1[[#This Row],[Patient Waittime]]&lt;=45,"31-45",Table1[[#This Row],[Patient Waittime]]&lt;=60,"46-60",TRUE,"60+")</f>
        <v>0-15</v>
      </c>
      <c r="Q6356">
        <f>--(Table1[[#This Row],[Patient Waittime]]&lt;=30)</f>
        <v>1</v>
      </c>
      <c r="R6356">
        <f>--Table1[[#This Row],[Patient Admission Flag]]</f>
        <v>1</v>
      </c>
      <c r="S6356">
        <f>--AND(Table1[[#This Row],[WithinTarget]]=1,Table1[[#This Row],[Patient Satisfaction Score]]&gt;=7)</f>
        <v>0</v>
      </c>
      <c r="T6356" t="str">
        <f>IF(LEFT(Table1[[#This Row],[Patient Gender]],1)="F","Female","Male")</f>
        <v>Female</v>
      </c>
    </row>
    <row r="6357" spans="1:20" x14ac:dyDescent="0.3">
      <c r="A6357" t="s">
        <v>6461</v>
      </c>
      <c r="B6357" s="1">
        <v>45541.704861111109</v>
      </c>
      <c r="C6357" t="s">
        <v>13</v>
      </c>
      <c r="D6357">
        <v>53</v>
      </c>
      <c r="E6357" t="s">
        <v>19</v>
      </c>
      <c r="F6357" t="s">
        <v>11</v>
      </c>
      <c r="G6357" t="b">
        <v>1</v>
      </c>
      <c r="I6357">
        <v>18</v>
      </c>
      <c r="J6357" t="b">
        <v>1</v>
      </c>
      <c r="K6357">
        <f>YEAR(Table1[[#This Row],[Patient Admission Date]])</f>
        <v>2024</v>
      </c>
      <c r="L6357" t="str">
        <f>TEXT(Table1[[#This Row],[Patient Admission Date]],"mmm")</f>
        <v>Sep</v>
      </c>
      <c r="M6357" t="str">
        <f>TEXT(Table1[[#This Row],[Patient Admission Date]],"ddd")</f>
        <v>Fri</v>
      </c>
      <c r="N6357" t="str">
        <f>TEXT(INT(HOUR(Table1[[#This Row],[Patient Admission Date]])/3)*3,"00")&amp;"-"&amp;TEXT(INT(HOUR(Table1[[#This Row],[Patient Admission Date]])/3)*3+3,"00")</f>
        <v>15-18</v>
      </c>
      <c r="O6357" t="str" cm="1">
        <f t="array" ref="O6357">_xlfn.IFS(Table1[[#This Row],[Patient Age]]&lt;=14,"0-14",Table1[[#This Row],[Patient Age]]&lt;=29,"15-29",Table1[[#This Row],[Patient Age]]&lt;=44,"30-44",Table1[[#This Row],[Patient Age]]&lt;=59,"45-59",Table1[[#This Row],[Patient Age]]&lt;=74,"60-74",TRUE,"75+")</f>
        <v>45-59</v>
      </c>
      <c r="P6357" t="str" cm="1">
        <f t="array" ref="P6357">_xlfn.IFS(Table1[[#This Row],[Patient Waittime]]&lt;=15,"0-15",Table1[[#This Row],[Patient Waittime]]&lt;=30,"16-30",Table1[[#This Row],[Patient Waittime]]&lt;=45,"31-45",Table1[[#This Row],[Patient Waittime]]&lt;=60,"46-60",TRUE,"60+")</f>
        <v>16-30</v>
      </c>
      <c r="Q6357">
        <f>--(Table1[[#This Row],[Patient Waittime]]&lt;=30)</f>
        <v>1</v>
      </c>
      <c r="R6357">
        <f>--Table1[[#This Row],[Patient Admission Flag]]</f>
        <v>1</v>
      </c>
      <c r="S6357">
        <f>--AND(Table1[[#This Row],[WithinTarget]]=1,Table1[[#This Row],[Patient Satisfaction Score]]&gt;=7)</f>
        <v>0</v>
      </c>
      <c r="T6357" t="str">
        <f>IF(LEFT(Table1[[#This Row],[Patient Gender]],1)="F","Female","Male")</f>
        <v>Female</v>
      </c>
    </row>
    <row r="6358" spans="1:20" x14ac:dyDescent="0.3">
      <c r="A6358" t="s">
        <v>6462</v>
      </c>
      <c r="B6358" s="1">
        <v>45261.909722222219</v>
      </c>
      <c r="C6358" t="s">
        <v>13</v>
      </c>
      <c r="D6358">
        <v>49</v>
      </c>
      <c r="E6358" t="s">
        <v>19</v>
      </c>
      <c r="F6358" t="s">
        <v>11</v>
      </c>
      <c r="G6358" t="b">
        <v>1</v>
      </c>
      <c r="I6358">
        <v>19</v>
      </c>
      <c r="J6358" t="b">
        <v>1</v>
      </c>
      <c r="K6358">
        <f>YEAR(Table1[[#This Row],[Patient Admission Date]])</f>
        <v>2023</v>
      </c>
      <c r="L6358" t="str">
        <f>TEXT(Table1[[#This Row],[Patient Admission Date]],"mmm")</f>
        <v>Dec</v>
      </c>
      <c r="M6358" t="str">
        <f>TEXT(Table1[[#This Row],[Patient Admission Date]],"ddd")</f>
        <v>Fri</v>
      </c>
      <c r="N6358" t="str">
        <f>TEXT(INT(HOUR(Table1[[#This Row],[Patient Admission Date]])/3)*3,"00")&amp;"-"&amp;TEXT(INT(HOUR(Table1[[#This Row],[Patient Admission Date]])/3)*3+3,"00")</f>
        <v>21-24</v>
      </c>
      <c r="O6358" t="str" cm="1">
        <f t="array" ref="O6358">_xlfn.IFS(Table1[[#This Row],[Patient Age]]&lt;=14,"0-14",Table1[[#This Row],[Patient Age]]&lt;=29,"15-29",Table1[[#This Row],[Patient Age]]&lt;=44,"30-44",Table1[[#This Row],[Patient Age]]&lt;=59,"45-59",Table1[[#This Row],[Patient Age]]&lt;=74,"60-74",TRUE,"75+")</f>
        <v>45-59</v>
      </c>
      <c r="P6358" t="str" cm="1">
        <f t="array" ref="P6358">_xlfn.IFS(Table1[[#This Row],[Patient Waittime]]&lt;=15,"0-15",Table1[[#This Row],[Patient Waittime]]&lt;=30,"16-30",Table1[[#This Row],[Patient Waittime]]&lt;=45,"31-45",Table1[[#This Row],[Patient Waittime]]&lt;=60,"46-60",TRUE,"60+")</f>
        <v>16-30</v>
      </c>
      <c r="Q6358">
        <f>--(Table1[[#This Row],[Patient Waittime]]&lt;=30)</f>
        <v>1</v>
      </c>
      <c r="R6358">
        <f>--Table1[[#This Row],[Patient Admission Flag]]</f>
        <v>1</v>
      </c>
      <c r="S6358">
        <f>--AND(Table1[[#This Row],[WithinTarget]]=1,Table1[[#This Row],[Patient Satisfaction Score]]&gt;=7)</f>
        <v>0</v>
      </c>
      <c r="T6358" t="str">
        <f>IF(LEFT(Table1[[#This Row],[Patient Gender]],1)="F","Female","Male")</f>
        <v>Female</v>
      </c>
    </row>
    <row r="6359" spans="1:20" x14ac:dyDescent="0.3">
      <c r="A6359" t="s">
        <v>6463</v>
      </c>
      <c r="B6359" s="1">
        <v>45482.168749999997</v>
      </c>
      <c r="C6359" t="s">
        <v>13</v>
      </c>
      <c r="D6359">
        <v>29</v>
      </c>
      <c r="E6359" t="s">
        <v>19</v>
      </c>
      <c r="F6359" t="s">
        <v>11</v>
      </c>
      <c r="G6359" t="b">
        <v>1</v>
      </c>
      <c r="I6359">
        <v>22</v>
      </c>
      <c r="J6359" t="b">
        <v>1</v>
      </c>
      <c r="K6359">
        <f>YEAR(Table1[[#This Row],[Patient Admission Date]])</f>
        <v>2024</v>
      </c>
      <c r="L6359" t="str">
        <f>TEXT(Table1[[#This Row],[Patient Admission Date]],"mmm")</f>
        <v>Jul</v>
      </c>
      <c r="M6359" t="str">
        <f>TEXT(Table1[[#This Row],[Patient Admission Date]],"ddd")</f>
        <v>Tue</v>
      </c>
      <c r="N6359" t="str">
        <f>TEXT(INT(HOUR(Table1[[#This Row],[Patient Admission Date]])/3)*3,"00")&amp;"-"&amp;TEXT(INT(HOUR(Table1[[#This Row],[Patient Admission Date]])/3)*3+3,"00")</f>
        <v>03-06</v>
      </c>
      <c r="O6359" t="str" cm="1">
        <f t="array" ref="O6359">_xlfn.IFS(Table1[[#This Row],[Patient Age]]&lt;=14,"0-14",Table1[[#This Row],[Patient Age]]&lt;=29,"15-29",Table1[[#This Row],[Patient Age]]&lt;=44,"30-44",Table1[[#This Row],[Patient Age]]&lt;=59,"45-59",Table1[[#This Row],[Patient Age]]&lt;=74,"60-74",TRUE,"75+")</f>
        <v>15-29</v>
      </c>
      <c r="P6359" t="str" cm="1">
        <f t="array" ref="P6359">_xlfn.IFS(Table1[[#This Row],[Patient Waittime]]&lt;=15,"0-15",Table1[[#This Row],[Patient Waittime]]&lt;=30,"16-30",Table1[[#This Row],[Patient Waittime]]&lt;=45,"31-45",Table1[[#This Row],[Patient Waittime]]&lt;=60,"46-60",TRUE,"60+")</f>
        <v>16-30</v>
      </c>
      <c r="Q6359">
        <f>--(Table1[[#This Row],[Patient Waittime]]&lt;=30)</f>
        <v>1</v>
      </c>
      <c r="R6359">
        <f>--Table1[[#This Row],[Patient Admission Flag]]</f>
        <v>1</v>
      </c>
      <c r="S6359">
        <f>--AND(Table1[[#This Row],[WithinTarget]]=1,Table1[[#This Row],[Patient Satisfaction Score]]&gt;=7)</f>
        <v>0</v>
      </c>
      <c r="T6359" t="str">
        <f>IF(LEFT(Table1[[#This Row],[Patient Gender]],1)="F","Female","Male")</f>
        <v>Female</v>
      </c>
    </row>
    <row r="6360" spans="1:20" x14ac:dyDescent="0.3">
      <c r="A6360" t="s">
        <v>6464</v>
      </c>
      <c r="B6360" s="1">
        <v>45581.427083333336</v>
      </c>
      <c r="C6360" t="s">
        <v>13</v>
      </c>
      <c r="D6360">
        <v>38</v>
      </c>
      <c r="E6360" t="s">
        <v>19</v>
      </c>
      <c r="F6360" t="s">
        <v>11</v>
      </c>
      <c r="G6360" t="b">
        <v>1</v>
      </c>
      <c r="I6360">
        <v>24</v>
      </c>
      <c r="J6360" t="b">
        <v>1</v>
      </c>
      <c r="K6360">
        <f>YEAR(Table1[[#This Row],[Patient Admission Date]])</f>
        <v>2024</v>
      </c>
      <c r="L6360" t="str">
        <f>TEXT(Table1[[#This Row],[Patient Admission Date]],"mmm")</f>
        <v>Oct</v>
      </c>
      <c r="M6360" t="str">
        <f>TEXT(Table1[[#This Row],[Patient Admission Date]],"ddd")</f>
        <v>Wed</v>
      </c>
      <c r="N6360" t="str">
        <f>TEXT(INT(HOUR(Table1[[#This Row],[Patient Admission Date]])/3)*3,"00")&amp;"-"&amp;TEXT(INT(HOUR(Table1[[#This Row],[Patient Admission Date]])/3)*3+3,"00")</f>
        <v>09-12</v>
      </c>
      <c r="O6360" t="str" cm="1">
        <f t="array" ref="O6360">_xlfn.IFS(Table1[[#This Row],[Patient Age]]&lt;=14,"0-14",Table1[[#This Row],[Patient Age]]&lt;=29,"15-29",Table1[[#This Row],[Patient Age]]&lt;=44,"30-44",Table1[[#This Row],[Patient Age]]&lt;=59,"45-59",Table1[[#This Row],[Patient Age]]&lt;=74,"60-74",TRUE,"75+")</f>
        <v>30-44</v>
      </c>
      <c r="P6360" t="str" cm="1">
        <f t="array" ref="P6360">_xlfn.IFS(Table1[[#This Row],[Patient Waittime]]&lt;=15,"0-15",Table1[[#This Row],[Patient Waittime]]&lt;=30,"16-30",Table1[[#This Row],[Patient Waittime]]&lt;=45,"31-45",Table1[[#This Row],[Patient Waittime]]&lt;=60,"46-60",TRUE,"60+")</f>
        <v>16-30</v>
      </c>
      <c r="Q6360">
        <f>--(Table1[[#This Row],[Patient Waittime]]&lt;=30)</f>
        <v>1</v>
      </c>
      <c r="R6360">
        <f>--Table1[[#This Row],[Patient Admission Flag]]</f>
        <v>1</v>
      </c>
      <c r="S6360">
        <f>--AND(Table1[[#This Row],[WithinTarget]]=1,Table1[[#This Row],[Patient Satisfaction Score]]&gt;=7)</f>
        <v>0</v>
      </c>
      <c r="T6360" t="str">
        <f>IF(LEFT(Table1[[#This Row],[Patient Gender]],1)="F","Female","Male")</f>
        <v>Female</v>
      </c>
    </row>
    <row r="6361" spans="1:20" x14ac:dyDescent="0.3">
      <c r="A6361" t="s">
        <v>6465</v>
      </c>
      <c r="B6361" s="1">
        <v>45042.463888888888</v>
      </c>
      <c r="C6361" t="s">
        <v>13</v>
      </c>
      <c r="D6361">
        <v>21</v>
      </c>
      <c r="E6361" t="s">
        <v>19</v>
      </c>
      <c r="F6361" t="s">
        <v>11</v>
      </c>
      <c r="G6361" t="b">
        <v>1</v>
      </c>
      <c r="I6361">
        <v>34</v>
      </c>
      <c r="J6361" t="b">
        <v>1</v>
      </c>
      <c r="K6361">
        <f>YEAR(Table1[[#This Row],[Patient Admission Date]])</f>
        <v>2023</v>
      </c>
      <c r="L6361" t="str">
        <f>TEXT(Table1[[#This Row],[Patient Admission Date]],"mmm")</f>
        <v>Apr</v>
      </c>
      <c r="M6361" t="str">
        <f>TEXT(Table1[[#This Row],[Patient Admission Date]],"ddd")</f>
        <v>Wed</v>
      </c>
      <c r="N6361" t="str">
        <f>TEXT(INT(HOUR(Table1[[#This Row],[Patient Admission Date]])/3)*3,"00")&amp;"-"&amp;TEXT(INT(HOUR(Table1[[#This Row],[Patient Admission Date]])/3)*3+3,"00")</f>
        <v>09-12</v>
      </c>
      <c r="O6361" t="str" cm="1">
        <f t="array" ref="O6361">_xlfn.IFS(Table1[[#This Row],[Patient Age]]&lt;=14,"0-14",Table1[[#This Row],[Patient Age]]&lt;=29,"15-29",Table1[[#This Row],[Patient Age]]&lt;=44,"30-44",Table1[[#This Row],[Patient Age]]&lt;=59,"45-59",Table1[[#This Row],[Patient Age]]&lt;=74,"60-74",TRUE,"75+")</f>
        <v>15-29</v>
      </c>
      <c r="P6361" t="str" cm="1">
        <f t="array" ref="P6361">_xlfn.IFS(Table1[[#This Row],[Patient Waittime]]&lt;=15,"0-15",Table1[[#This Row],[Patient Waittime]]&lt;=30,"16-30",Table1[[#This Row],[Patient Waittime]]&lt;=45,"31-45",Table1[[#This Row],[Patient Waittime]]&lt;=60,"46-60",TRUE,"60+")</f>
        <v>31-45</v>
      </c>
      <c r="Q6361">
        <f>--(Table1[[#This Row],[Patient Waittime]]&lt;=30)</f>
        <v>0</v>
      </c>
      <c r="R6361">
        <f>--Table1[[#This Row],[Patient Admission Flag]]</f>
        <v>1</v>
      </c>
      <c r="S6361">
        <f>--AND(Table1[[#This Row],[WithinTarget]]=1,Table1[[#This Row],[Patient Satisfaction Score]]&gt;=7)</f>
        <v>0</v>
      </c>
      <c r="T6361" t="str">
        <f>IF(LEFT(Table1[[#This Row],[Patient Gender]],1)="F","Female","Male")</f>
        <v>Female</v>
      </c>
    </row>
    <row r="6362" spans="1:20" x14ac:dyDescent="0.3">
      <c r="A6362" t="s">
        <v>6466</v>
      </c>
      <c r="B6362" s="1">
        <v>45422.475694444445</v>
      </c>
      <c r="C6362" t="s">
        <v>13</v>
      </c>
      <c r="D6362">
        <v>21</v>
      </c>
      <c r="E6362" t="s">
        <v>19</v>
      </c>
      <c r="F6362" t="s">
        <v>11</v>
      </c>
      <c r="G6362" t="b">
        <v>1</v>
      </c>
      <c r="I6362">
        <v>57</v>
      </c>
      <c r="J6362" t="b">
        <v>1</v>
      </c>
      <c r="K6362">
        <f>YEAR(Table1[[#This Row],[Patient Admission Date]])</f>
        <v>2024</v>
      </c>
      <c r="L6362" t="str">
        <f>TEXT(Table1[[#This Row],[Patient Admission Date]],"mmm")</f>
        <v>May</v>
      </c>
      <c r="M6362" t="str">
        <f>TEXT(Table1[[#This Row],[Patient Admission Date]],"ddd")</f>
        <v>Fri</v>
      </c>
      <c r="N6362" t="str">
        <f>TEXT(INT(HOUR(Table1[[#This Row],[Patient Admission Date]])/3)*3,"00")&amp;"-"&amp;TEXT(INT(HOUR(Table1[[#This Row],[Patient Admission Date]])/3)*3+3,"00")</f>
        <v>09-12</v>
      </c>
      <c r="O6362" t="str" cm="1">
        <f t="array" ref="O6362">_xlfn.IFS(Table1[[#This Row],[Patient Age]]&lt;=14,"0-14",Table1[[#This Row],[Patient Age]]&lt;=29,"15-29",Table1[[#This Row],[Patient Age]]&lt;=44,"30-44",Table1[[#This Row],[Patient Age]]&lt;=59,"45-59",Table1[[#This Row],[Patient Age]]&lt;=74,"60-74",TRUE,"75+")</f>
        <v>15-29</v>
      </c>
      <c r="P6362" t="str" cm="1">
        <f t="array" ref="P6362">_xlfn.IFS(Table1[[#This Row],[Patient Waittime]]&lt;=15,"0-15",Table1[[#This Row],[Patient Waittime]]&lt;=30,"16-30",Table1[[#This Row],[Patient Waittime]]&lt;=45,"31-45",Table1[[#This Row],[Patient Waittime]]&lt;=60,"46-60",TRUE,"60+")</f>
        <v>46-60</v>
      </c>
      <c r="Q6362">
        <f>--(Table1[[#This Row],[Patient Waittime]]&lt;=30)</f>
        <v>0</v>
      </c>
      <c r="R6362">
        <f>--Table1[[#This Row],[Patient Admission Flag]]</f>
        <v>1</v>
      </c>
      <c r="S6362">
        <f>--AND(Table1[[#This Row],[WithinTarget]]=1,Table1[[#This Row],[Patient Satisfaction Score]]&gt;=7)</f>
        <v>0</v>
      </c>
      <c r="T6362" t="str">
        <f>IF(LEFT(Table1[[#This Row],[Patient Gender]],1)="F","Female","Male")</f>
        <v>Female</v>
      </c>
    </row>
    <row r="6363" spans="1:20" x14ac:dyDescent="0.3">
      <c r="A6363" t="s">
        <v>6467</v>
      </c>
      <c r="B6363" s="1">
        <v>45437.269444444442</v>
      </c>
      <c r="C6363" t="s">
        <v>13</v>
      </c>
      <c r="D6363">
        <v>14</v>
      </c>
      <c r="E6363" t="s">
        <v>19</v>
      </c>
      <c r="F6363" t="s">
        <v>11</v>
      </c>
      <c r="G6363" t="b">
        <v>1</v>
      </c>
      <c r="I6363">
        <v>23</v>
      </c>
      <c r="J6363" t="b">
        <v>1</v>
      </c>
      <c r="K6363">
        <f>YEAR(Table1[[#This Row],[Patient Admission Date]])</f>
        <v>2024</v>
      </c>
      <c r="L6363" t="str">
        <f>TEXT(Table1[[#This Row],[Patient Admission Date]],"mmm")</f>
        <v>May</v>
      </c>
      <c r="M6363" t="str">
        <f>TEXT(Table1[[#This Row],[Patient Admission Date]],"ddd")</f>
        <v>Sat</v>
      </c>
      <c r="N6363" t="str">
        <f>TEXT(INT(HOUR(Table1[[#This Row],[Patient Admission Date]])/3)*3,"00")&amp;"-"&amp;TEXT(INT(HOUR(Table1[[#This Row],[Patient Admission Date]])/3)*3+3,"00")</f>
        <v>06-09</v>
      </c>
      <c r="O6363" t="str" cm="1">
        <f t="array" ref="O6363">_xlfn.IFS(Table1[[#This Row],[Patient Age]]&lt;=14,"0-14",Table1[[#This Row],[Patient Age]]&lt;=29,"15-29",Table1[[#This Row],[Patient Age]]&lt;=44,"30-44",Table1[[#This Row],[Patient Age]]&lt;=59,"45-59",Table1[[#This Row],[Patient Age]]&lt;=74,"60-74",TRUE,"75+")</f>
        <v>0-14</v>
      </c>
      <c r="P6363" t="str" cm="1">
        <f t="array" ref="P6363">_xlfn.IFS(Table1[[#This Row],[Patient Waittime]]&lt;=15,"0-15",Table1[[#This Row],[Patient Waittime]]&lt;=30,"16-30",Table1[[#This Row],[Patient Waittime]]&lt;=45,"31-45",Table1[[#This Row],[Patient Waittime]]&lt;=60,"46-60",TRUE,"60+")</f>
        <v>16-30</v>
      </c>
      <c r="Q6363">
        <f>--(Table1[[#This Row],[Patient Waittime]]&lt;=30)</f>
        <v>1</v>
      </c>
      <c r="R6363">
        <f>--Table1[[#This Row],[Patient Admission Flag]]</f>
        <v>1</v>
      </c>
      <c r="S6363">
        <f>--AND(Table1[[#This Row],[WithinTarget]]=1,Table1[[#This Row],[Patient Satisfaction Score]]&gt;=7)</f>
        <v>0</v>
      </c>
      <c r="T6363" t="str">
        <f>IF(LEFT(Table1[[#This Row],[Patient Gender]],1)="F","Female","Male")</f>
        <v>Female</v>
      </c>
    </row>
    <row r="6364" spans="1:20" x14ac:dyDescent="0.3">
      <c r="A6364" t="s">
        <v>6468</v>
      </c>
      <c r="B6364" s="1">
        <v>45486.111805555556</v>
      </c>
      <c r="C6364" t="s">
        <v>13</v>
      </c>
      <c r="D6364">
        <v>75</v>
      </c>
      <c r="E6364" t="s">
        <v>19</v>
      </c>
      <c r="F6364" t="s">
        <v>11</v>
      </c>
      <c r="G6364" t="b">
        <v>1</v>
      </c>
      <c r="I6364">
        <v>35</v>
      </c>
      <c r="J6364" t="b">
        <v>1</v>
      </c>
      <c r="K6364">
        <f>YEAR(Table1[[#This Row],[Patient Admission Date]])</f>
        <v>2024</v>
      </c>
      <c r="L6364" t="str">
        <f>TEXT(Table1[[#This Row],[Patient Admission Date]],"mmm")</f>
        <v>Jul</v>
      </c>
      <c r="M6364" t="str">
        <f>TEXT(Table1[[#This Row],[Patient Admission Date]],"ddd")</f>
        <v>Sat</v>
      </c>
      <c r="N6364" t="str">
        <f>TEXT(INT(HOUR(Table1[[#This Row],[Patient Admission Date]])/3)*3,"00")&amp;"-"&amp;TEXT(INT(HOUR(Table1[[#This Row],[Patient Admission Date]])/3)*3+3,"00")</f>
        <v>00-03</v>
      </c>
      <c r="O6364" t="str" cm="1">
        <f t="array" ref="O6364">_xlfn.IFS(Table1[[#This Row],[Patient Age]]&lt;=14,"0-14",Table1[[#This Row],[Patient Age]]&lt;=29,"15-29",Table1[[#This Row],[Patient Age]]&lt;=44,"30-44",Table1[[#This Row],[Patient Age]]&lt;=59,"45-59",Table1[[#This Row],[Patient Age]]&lt;=74,"60-74",TRUE,"75+")</f>
        <v>75+</v>
      </c>
      <c r="P6364" t="str" cm="1">
        <f t="array" ref="P6364">_xlfn.IFS(Table1[[#This Row],[Patient Waittime]]&lt;=15,"0-15",Table1[[#This Row],[Patient Waittime]]&lt;=30,"16-30",Table1[[#This Row],[Patient Waittime]]&lt;=45,"31-45",Table1[[#This Row],[Patient Waittime]]&lt;=60,"46-60",TRUE,"60+")</f>
        <v>31-45</v>
      </c>
      <c r="Q6364">
        <f>--(Table1[[#This Row],[Patient Waittime]]&lt;=30)</f>
        <v>0</v>
      </c>
      <c r="R6364">
        <f>--Table1[[#This Row],[Patient Admission Flag]]</f>
        <v>1</v>
      </c>
      <c r="S6364">
        <f>--AND(Table1[[#This Row],[WithinTarget]]=1,Table1[[#This Row],[Patient Satisfaction Score]]&gt;=7)</f>
        <v>0</v>
      </c>
      <c r="T6364" t="str">
        <f>IF(LEFT(Table1[[#This Row],[Patient Gender]],1)="F","Female","Male")</f>
        <v>Female</v>
      </c>
    </row>
    <row r="6365" spans="1:20" x14ac:dyDescent="0.3">
      <c r="A6365" t="s">
        <v>6469</v>
      </c>
      <c r="B6365" s="1">
        <v>45351.210416666669</v>
      </c>
      <c r="C6365" t="s">
        <v>13</v>
      </c>
      <c r="D6365">
        <v>18</v>
      </c>
      <c r="E6365" t="s">
        <v>19</v>
      </c>
      <c r="F6365" t="s">
        <v>11</v>
      </c>
      <c r="G6365" t="b">
        <v>1</v>
      </c>
      <c r="I6365">
        <v>41</v>
      </c>
      <c r="J6365" t="b">
        <v>1</v>
      </c>
      <c r="K6365">
        <f>YEAR(Table1[[#This Row],[Patient Admission Date]])</f>
        <v>2024</v>
      </c>
      <c r="L6365" t="str">
        <f>TEXT(Table1[[#This Row],[Patient Admission Date]],"mmm")</f>
        <v>Feb</v>
      </c>
      <c r="M6365" t="str">
        <f>TEXT(Table1[[#This Row],[Patient Admission Date]],"ddd")</f>
        <v>Thu</v>
      </c>
      <c r="N6365" t="str">
        <f>TEXT(INT(HOUR(Table1[[#This Row],[Patient Admission Date]])/3)*3,"00")&amp;"-"&amp;TEXT(INT(HOUR(Table1[[#This Row],[Patient Admission Date]])/3)*3+3,"00")</f>
        <v>03-06</v>
      </c>
      <c r="O6365" t="str" cm="1">
        <f t="array" ref="O6365">_xlfn.IFS(Table1[[#This Row],[Patient Age]]&lt;=14,"0-14",Table1[[#This Row],[Patient Age]]&lt;=29,"15-29",Table1[[#This Row],[Patient Age]]&lt;=44,"30-44",Table1[[#This Row],[Patient Age]]&lt;=59,"45-59",Table1[[#This Row],[Patient Age]]&lt;=74,"60-74",TRUE,"75+")</f>
        <v>15-29</v>
      </c>
      <c r="P6365" t="str" cm="1">
        <f t="array" ref="P6365">_xlfn.IFS(Table1[[#This Row],[Patient Waittime]]&lt;=15,"0-15",Table1[[#This Row],[Patient Waittime]]&lt;=30,"16-30",Table1[[#This Row],[Patient Waittime]]&lt;=45,"31-45",Table1[[#This Row],[Patient Waittime]]&lt;=60,"46-60",TRUE,"60+")</f>
        <v>31-45</v>
      </c>
      <c r="Q6365">
        <f>--(Table1[[#This Row],[Patient Waittime]]&lt;=30)</f>
        <v>0</v>
      </c>
      <c r="R6365">
        <f>--Table1[[#This Row],[Patient Admission Flag]]</f>
        <v>1</v>
      </c>
      <c r="S6365">
        <f>--AND(Table1[[#This Row],[WithinTarget]]=1,Table1[[#This Row],[Patient Satisfaction Score]]&gt;=7)</f>
        <v>0</v>
      </c>
      <c r="T6365" t="str">
        <f>IF(LEFT(Table1[[#This Row],[Patient Gender]],1)="F","Female","Male")</f>
        <v>Female</v>
      </c>
    </row>
    <row r="6366" spans="1:20" x14ac:dyDescent="0.3">
      <c r="A6366" t="s">
        <v>6470</v>
      </c>
      <c r="B6366" s="1">
        <v>45553.856249999997</v>
      </c>
      <c r="C6366" t="s">
        <v>13</v>
      </c>
      <c r="D6366">
        <v>70</v>
      </c>
      <c r="E6366" t="s">
        <v>19</v>
      </c>
      <c r="F6366" t="s">
        <v>11</v>
      </c>
      <c r="G6366" t="b">
        <v>1</v>
      </c>
      <c r="I6366">
        <v>53</v>
      </c>
      <c r="J6366" t="b">
        <v>1</v>
      </c>
      <c r="K6366">
        <f>YEAR(Table1[[#This Row],[Patient Admission Date]])</f>
        <v>2024</v>
      </c>
      <c r="L6366" t="str">
        <f>TEXT(Table1[[#This Row],[Patient Admission Date]],"mmm")</f>
        <v>Sep</v>
      </c>
      <c r="M6366" t="str">
        <f>TEXT(Table1[[#This Row],[Patient Admission Date]],"ddd")</f>
        <v>Wed</v>
      </c>
      <c r="N6366" t="str">
        <f>TEXT(INT(HOUR(Table1[[#This Row],[Patient Admission Date]])/3)*3,"00")&amp;"-"&amp;TEXT(INT(HOUR(Table1[[#This Row],[Patient Admission Date]])/3)*3+3,"00")</f>
        <v>18-21</v>
      </c>
      <c r="O6366" t="str" cm="1">
        <f t="array" ref="O6366">_xlfn.IFS(Table1[[#This Row],[Patient Age]]&lt;=14,"0-14",Table1[[#This Row],[Patient Age]]&lt;=29,"15-29",Table1[[#This Row],[Patient Age]]&lt;=44,"30-44",Table1[[#This Row],[Patient Age]]&lt;=59,"45-59",Table1[[#This Row],[Patient Age]]&lt;=74,"60-74",TRUE,"75+")</f>
        <v>60-74</v>
      </c>
      <c r="P6366" t="str" cm="1">
        <f t="array" ref="P6366">_xlfn.IFS(Table1[[#This Row],[Patient Waittime]]&lt;=15,"0-15",Table1[[#This Row],[Patient Waittime]]&lt;=30,"16-30",Table1[[#This Row],[Patient Waittime]]&lt;=45,"31-45",Table1[[#This Row],[Patient Waittime]]&lt;=60,"46-60",TRUE,"60+")</f>
        <v>46-60</v>
      </c>
      <c r="Q6366">
        <f>--(Table1[[#This Row],[Patient Waittime]]&lt;=30)</f>
        <v>0</v>
      </c>
      <c r="R6366">
        <f>--Table1[[#This Row],[Patient Admission Flag]]</f>
        <v>1</v>
      </c>
      <c r="S6366">
        <f>--AND(Table1[[#This Row],[WithinTarget]]=1,Table1[[#This Row],[Patient Satisfaction Score]]&gt;=7)</f>
        <v>0</v>
      </c>
      <c r="T6366" t="str">
        <f>IF(LEFT(Table1[[#This Row],[Patient Gender]],1)="F","Female","Male")</f>
        <v>Female</v>
      </c>
    </row>
    <row r="6367" spans="1:20" x14ac:dyDescent="0.3">
      <c r="A6367" t="s">
        <v>6471</v>
      </c>
      <c r="B6367" s="1">
        <v>45560.024305555555</v>
      </c>
      <c r="C6367" t="s">
        <v>13</v>
      </c>
      <c r="D6367">
        <v>22</v>
      </c>
      <c r="E6367" t="s">
        <v>19</v>
      </c>
      <c r="F6367" t="s">
        <v>11</v>
      </c>
      <c r="G6367" t="b">
        <v>1</v>
      </c>
      <c r="I6367">
        <v>60</v>
      </c>
      <c r="J6367" t="b">
        <v>1</v>
      </c>
      <c r="K6367">
        <f>YEAR(Table1[[#This Row],[Patient Admission Date]])</f>
        <v>2024</v>
      </c>
      <c r="L6367" t="str">
        <f>TEXT(Table1[[#This Row],[Patient Admission Date]],"mmm")</f>
        <v>Sep</v>
      </c>
      <c r="M6367" t="str">
        <f>TEXT(Table1[[#This Row],[Patient Admission Date]],"ddd")</f>
        <v>Wed</v>
      </c>
      <c r="N6367" t="str">
        <f>TEXT(INT(HOUR(Table1[[#This Row],[Patient Admission Date]])/3)*3,"00")&amp;"-"&amp;TEXT(INT(HOUR(Table1[[#This Row],[Patient Admission Date]])/3)*3+3,"00")</f>
        <v>00-03</v>
      </c>
      <c r="O6367" t="str" cm="1">
        <f t="array" ref="O6367">_xlfn.IFS(Table1[[#This Row],[Patient Age]]&lt;=14,"0-14",Table1[[#This Row],[Patient Age]]&lt;=29,"15-29",Table1[[#This Row],[Patient Age]]&lt;=44,"30-44",Table1[[#This Row],[Patient Age]]&lt;=59,"45-59",Table1[[#This Row],[Patient Age]]&lt;=74,"60-74",TRUE,"75+")</f>
        <v>15-29</v>
      </c>
      <c r="P6367" t="str" cm="1">
        <f t="array" ref="P6367">_xlfn.IFS(Table1[[#This Row],[Patient Waittime]]&lt;=15,"0-15",Table1[[#This Row],[Patient Waittime]]&lt;=30,"16-30",Table1[[#This Row],[Patient Waittime]]&lt;=45,"31-45",Table1[[#This Row],[Patient Waittime]]&lt;=60,"46-60",TRUE,"60+")</f>
        <v>46-60</v>
      </c>
      <c r="Q6367">
        <f>--(Table1[[#This Row],[Patient Waittime]]&lt;=30)</f>
        <v>0</v>
      </c>
      <c r="R6367">
        <f>--Table1[[#This Row],[Patient Admission Flag]]</f>
        <v>1</v>
      </c>
      <c r="S6367">
        <f>--AND(Table1[[#This Row],[WithinTarget]]=1,Table1[[#This Row],[Patient Satisfaction Score]]&gt;=7)</f>
        <v>0</v>
      </c>
      <c r="T6367" t="str">
        <f>IF(LEFT(Table1[[#This Row],[Patient Gender]],1)="F","Female","Male")</f>
        <v>Female</v>
      </c>
    </row>
    <row r="6368" spans="1:20" x14ac:dyDescent="0.3">
      <c r="A6368" t="s">
        <v>6472</v>
      </c>
      <c r="B6368" s="1">
        <v>45149.063888888886</v>
      </c>
      <c r="C6368" t="s">
        <v>13</v>
      </c>
      <c r="D6368">
        <v>27</v>
      </c>
      <c r="E6368" t="s">
        <v>19</v>
      </c>
      <c r="F6368" t="s">
        <v>11</v>
      </c>
      <c r="G6368" t="b">
        <v>1</v>
      </c>
      <c r="I6368">
        <v>10</v>
      </c>
      <c r="J6368" t="b">
        <v>1</v>
      </c>
      <c r="K6368">
        <f>YEAR(Table1[[#This Row],[Patient Admission Date]])</f>
        <v>2023</v>
      </c>
      <c r="L6368" t="str">
        <f>TEXT(Table1[[#This Row],[Patient Admission Date]],"mmm")</f>
        <v>Aug</v>
      </c>
      <c r="M6368" t="str">
        <f>TEXT(Table1[[#This Row],[Patient Admission Date]],"ddd")</f>
        <v>Fri</v>
      </c>
      <c r="N6368" t="str">
        <f>TEXT(INT(HOUR(Table1[[#This Row],[Patient Admission Date]])/3)*3,"00")&amp;"-"&amp;TEXT(INT(HOUR(Table1[[#This Row],[Patient Admission Date]])/3)*3+3,"00")</f>
        <v>00-03</v>
      </c>
      <c r="O6368" t="str" cm="1">
        <f t="array" ref="O6368">_xlfn.IFS(Table1[[#This Row],[Patient Age]]&lt;=14,"0-14",Table1[[#This Row],[Patient Age]]&lt;=29,"15-29",Table1[[#This Row],[Patient Age]]&lt;=44,"30-44",Table1[[#This Row],[Patient Age]]&lt;=59,"45-59",Table1[[#This Row],[Patient Age]]&lt;=74,"60-74",TRUE,"75+")</f>
        <v>15-29</v>
      </c>
      <c r="P6368" t="str" cm="1">
        <f t="array" ref="P6368">_xlfn.IFS(Table1[[#This Row],[Patient Waittime]]&lt;=15,"0-15",Table1[[#This Row],[Patient Waittime]]&lt;=30,"16-30",Table1[[#This Row],[Patient Waittime]]&lt;=45,"31-45",Table1[[#This Row],[Patient Waittime]]&lt;=60,"46-60",TRUE,"60+")</f>
        <v>0-15</v>
      </c>
      <c r="Q6368">
        <f>--(Table1[[#This Row],[Patient Waittime]]&lt;=30)</f>
        <v>1</v>
      </c>
      <c r="R6368">
        <f>--Table1[[#This Row],[Patient Admission Flag]]</f>
        <v>1</v>
      </c>
      <c r="S6368">
        <f>--AND(Table1[[#This Row],[WithinTarget]]=1,Table1[[#This Row],[Patient Satisfaction Score]]&gt;=7)</f>
        <v>0</v>
      </c>
      <c r="T6368" t="str">
        <f>IF(LEFT(Table1[[#This Row],[Patient Gender]],1)="F","Female","Male")</f>
        <v>Female</v>
      </c>
    </row>
    <row r="6369" spans="1:20" x14ac:dyDescent="0.3">
      <c r="A6369" t="s">
        <v>6473</v>
      </c>
      <c r="B6369" s="1">
        <v>45398.319444444445</v>
      </c>
      <c r="C6369" t="s">
        <v>13</v>
      </c>
      <c r="D6369">
        <v>55</v>
      </c>
      <c r="E6369" t="s">
        <v>19</v>
      </c>
      <c r="F6369" t="s">
        <v>11</v>
      </c>
      <c r="G6369" t="b">
        <v>1</v>
      </c>
      <c r="I6369">
        <v>17</v>
      </c>
      <c r="J6369" t="b">
        <v>1</v>
      </c>
      <c r="K6369">
        <f>YEAR(Table1[[#This Row],[Patient Admission Date]])</f>
        <v>2024</v>
      </c>
      <c r="L6369" t="str">
        <f>TEXT(Table1[[#This Row],[Patient Admission Date]],"mmm")</f>
        <v>Apr</v>
      </c>
      <c r="M6369" t="str">
        <f>TEXT(Table1[[#This Row],[Patient Admission Date]],"ddd")</f>
        <v>Tue</v>
      </c>
      <c r="N6369" t="str">
        <f>TEXT(INT(HOUR(Table1[[#This Row],[Patient Admission Date]])/3)*3,"00")&amp;"-"&amp;TEXT(INT(HOUR(Table1[[#This Row],[Patient Admission Date]])/3)*3+3,"00")</f>
        <v>06-09</v>
      </c>
      <c r="O6369" t="str" cm="1">
        <f t="array" ref="O6369">_xlfn.IFS(Table1[[#This Row],[Patient Age]]&lt;=14,"0-14",Table1[[#This Row],[Patient Age]]&lt;=29,"15-29",Table1[[#This Row],[Patient Age]]&lt;=44,"30-44",Table1[[#This Row],[Patient Age]]&lt;=59,"45-59",Table1[[#This Row],[Patient Age]]&lt;=74,"60-74",TRUE,"75+")</f>
        <v>45-59</v>
      </c>
      <c r="P6369" t="str" cm="1">
        <f t="array" ref="P6369">_xlfn.IFS(Table1[[#This Row],[Patient Waittime]]&lt;=15,"0-15",Table1[[#This Row],[Patient Waittime]]&lt;=30,"16-30",Table1[[#This Row],[Patient Waittime]]&lt;=45,"31-45",Table1[[#This Row],[Patient Waittime]]&lt;=60,"46-60",TRUE,"60+")</f>
        <v>16-30</v>
      </c>
      <c r="Q6369">
        <f>--(Table1[[#This Row],[Patient Waittime]]&lt;=30)</f>
        <v>1</v>
      </c>
      <c r="R6369">
        <f>--Table1[[#This Row],[Patient Admission Flag]]</f>
        <v>1</v>
      </c>
      <c r="S6369">
        <f>--AND(Table1[[#This Row],[WithinTarget]]=1,Table1[[#This Row],[Patient Satisfaction Score]]&gt;=7)</f>
        <v>0</v>
      </c>
      <c r="T6369" t="str">
        <f>IF(LEFT(Table1[[#This Row],[Patient Gender]],1)="F","Female","Male")</f>
        <v>Female</v>
      </c>
    </row>
    <row r="6370" spans="1:20" x14ac:dyDescent="0.3">
      <c r="A6370" t="s">
        <v>6474</v>
      </c>
      <c r="B6370" s="1">
        <v>45338.838194444441</v>
      </c>
      <c r="C6370" t="s">
        <v>13</v>
      </c>
      <c r="D6370">
        <v>28</v>
      </c>
      <c r="E6370" t="s">
        <v>19</v>
      </c>
      <c r="F6370" t="s">
        <v>11</v>
      </c>
      <c r="G6370" t="b">
        <v>1</v>
      </c>
      <c r="I6370">
        <v>19</v>
      </c>
      <c r="J6370" t="b">
        <v>1</v>
      </c>
      <c r="K6370">
        <f>YEAR(Table1[[#This Row],[Patient Admission Date]])</f>
        <v>2024</v>
      </c>
      <c r="L6370" t="str">
        <f>TEXT(Table1[[#This Row],[Patient Admission Date]],"mmm")</f>
        <v>Feb</v>
      </c>
      <c r="M6370" t="str">
        <f>TEXT(Table1[[#This Row],[Patient Admission Date]],"ddd")</f>
        <v>Fri</v>
      </c>
      <c r="N6370" t="str">
        <f>TEXT(INT(HOUR(Table1[[#This Row],[Patient Admission Date]])/3)*3,"00")&amp;"-"&amp;TEXT(INT(HOUR(Table1[[#This Row],[Patient Admission Date]])/3)*3+3,"00")</f>
        <v>18-21</v>
      </c>
      <c r="O6370" t="str" cm="1">
        <f t="array" ref="O6370">_xlfn.IFS(Table1[[#This Row],[Patient Age]]&lt;=14,"0-14",Table1[[#This Row],[Patient Age]]&lt;=29,"15-29",Table1[[#This Row],[Patient Age]]&lt;=44,"30-44",Table1[[#This Row],[Patient Age]]&lt;=59,"45-59",Table1[[#This Row],[Patient Age]]&lt;=74,"60-74",TRUE,"75+")</f>
        <v>15-29</v>
      </c>
      <c r="P6370" t="str" cm="1">
        <f t="array" ref="P6370">_xlfn.IFS(Table1[[#This Row],[Patient Waittime]]&lt;=15,"0-15",Table1[[#This Row],[Patient Waittime]]&lt;=30,"16-30",Table1[[#This Row],[Patient Waittime]]&lt;=45,"31-45",Table1[[#This Row],[Patient Waittime]]&lt;=60,"46-60",TRUE,"60+")</f>
        <v>16-30</v>
      </c>
      <c r="Q6370">
        <f>--(Table1[[#This Row],[Patient Waittime]]&lt;=30)</f>
        <v>1</v>
      </c>
      <c r="R6370">
        <f>--Table1[[#This Row],[Patient Admission Flag]]</f>
        <v>1</v>
      </c>
      <c r="S6370">
        <f>--AND(Table1[[#This Row],[WithinTarget]]=1,Table1[[#This Row],[Patient Satisfaction Score]]&gt;=7)</f>
        <v>0</v>
      </c>
      <c r="T6370" t="str">
        <f>IF(LEFT(Table1[[#This Row],[Patient Gender]],1)="F","Female","Male")</f>
        <v>Female</v>
      </c>
    </row>
    <row r="6371" spans="1:20" x14ac:dyDescent="0.3">
      <c r="A6371" t="s">
        <v>6475</v>
      </c>
      <c r="B6371" s="1">
        <v>45335.400694444441</v>
      </c>
      <c r="C6371" t="s">
        <v>13</v>
      </c>
      <c r="D6371">
        <v>43</v>
      </c>
      <c r="E6371" t="s">
        <v>19</v>
      </c>
      <c r="F6371" t="s">
        <v>11</v>
      </c>
      <c r="G6371" t="b">
        <v>1</v>
      </c>
      <c r="I6371">
        <v>19</v>
      </c>
      <c r="J6371" t="b">
        <v>1</v>
      </c>
      <c r="K6371">
        <f>YEAR(Table1[[#This Row],[Patient Admission Date]])</f>
        <v>2024</v>
      </c>
      <c r="L6371" t="str">
        <f>TEXT(Table1[[#This Row],[Patient Admission Date]],"mmm")</f>
        <v>Feb</v>
      </c>
      <c r="M6371" t="str">
        <f>TEXT(Table1[[#This Row],[Patient Admission Date]],"ddd")</f>
        <v>Tue</v>
      </c>
      <c r="N6371" t="str">
        <f>TEXT(INT(HOUR(Table1[[#This Row],[Patient Admission Date]])/3)*3,"00")&amp;"-"&amp;TEXT(INT(HOUR(Table1[[#This Row],[Patient Admission Date]])/3)*3+3,"00")</f>
        <v>09-12</v>
      </c>
      <c r="O6371" t="str" cm="1">
        <f t="array" ref="O6371">_xlfn.IFS(Table1[[#This Row],[Patient Age]]&lt;=14,"0-14",Table1[[#This Row],[Patient Age]]&lt;=29,"15-29",Table1[[#This Row],[Patient Age]]&lt;=44,"30-44",Table1[[#This Row],[Patient Age]]&lt;=59,"45-59",Table1[[#This Row],[Patient Age]]&lt;=74,"60-74",TRUE,"75+")</f>
        <v>30-44</v>
      </c>
      <c r="P6371" t="str" cm="1">
        <f t="array" ref="P6371">_xlfn.IFS(Table1[[#This Row],[Patient Waittime]]&lt;=15,"0-15",Table1[[#This Row],[Patient Waittime]]&lt;=30,"16-30",Table1[[#This Row],[Patient Waittime]]&lt;=45,"31-45",Table1[[#This Row],[Patient Waittime]]&lt;=60,"46-60",TRUE,"60+")</f>
        <v>16-30</v>
      </c>
      <c r="Q6371">
        <f>--(Table1[[#This Row],[Patient Waittime]]&lt;=30)</f>
        <v>1</v>
      </c>
      <c r="R6371">
        <f>--Table1[[#This Row],[Patient Admission Flag]]</f>
        <v>1</v>
      </c>
      <c r="S6371">
        <f>--AND(Table1[[#This Row],[WithinTarget]]=1,Table1[[#This Row],[Patient Satisfaction Score]]&gt;=7)</f>
        <v>0</v>
      </c>
      <c r="T6371" t="str">
        <f>IF(LEFT(Table1[[#This Row],[Patient Gender]],1)="F","Female","Male")</f>
        <v>Female</v>
      </c>
    </row>
    <row r="6372" spans="1:20" x14ac:dyDescent="0.3">
      <c r="A6372" t="s">
        <v>6476</v>
      </c>
      <c r="B6372" s="1">
        <v>45450.640277777777</v>
      </c>
      <c r="C6372" t="s">
        <v>13</v>
      </c>
      <c r="D6372">
        <v>59</v>
      </c>
      <c r="E6372" t="s">
        <v>19</v>
      </c>
      <c r="F6372" t="s">
        <v>11</v>
      </c>
      <c r="G6372" t="b">
        <v>1</v>
      </c>
      <c r="I6372">
        <v>19</v>
      </c>
      <c r="J6372" t="b">
        <v>1</v>
      </c>
      <c r="K6372">
        <f>YEAR(Table1[[#This Row],[Patient Admission Date]])</f>
        <v>2024</v>
      </c>
      <c r="L6372" t="str">
        <f>TEXT(Table1[[#This Row],[Patient Admission Date]],"mmm")</f>
        <v>Jun</v>
      </c>
      <c r="M6372" t="str">
        <f>TEXT(Table1[[#This Row],[Patient Admission Date]],"ddd")</f>
        <v>Fri</v>
      </c>
      <c r="N6372" t="str">
        <f>TEXT(INT(HOUR(Table1[[#This Row],[Patient Admission Date]])/3)*3,"00")&amp;"-"&amp;TEXT(INT(HOUR(Table1[[#This Row],[Patient Admission Date]])/3)*3+3,"00")</f>
        <v>15-18</v>
      </c>
      <c r="O6372" t="str" cm="1">
        <f t="array" ref="O6372">_xlfn.IFS(Table1[[#This Row],[Patient Age]]&lt;=14,"0-14",Table1[[#This Row],[Patient Age]]&lt;=29,"15-29",Table1[[#This Row],[Patient Age]]&lt;=44,"30-44",Table1[[#This Row],[Patient Age]]&lt;=59,"45-59",Table1[[#This Row],[Patient Age]]&lt;=74,"60-74",TRUE,"75+")</f>
        <v>45-59</v>
      </c>
      <c r="P6372" t="str" cm="1">
        <f t="array" ref="P6372">_xlfn.IFS(Table1[[#This Row],[Patient Waittime]]&lt;=15,"0-15",Table1[[#This Row],[Patient Waittime]]&lt;=30,"16-30",Table1[[#This Row],[Patient Waittime]]&lt;=45,"31-45",Table1[[#This Row],[Patient Waittime]]&lt;=60,"46-60",TRUE,"60+")</f>
        <v>16-30</v>
      </c>
      <c r="Q6372">
        <f>--(Table1[[#This Row],[Patient Waittime]]&lt;=30)</f>
        <v>1</v>
      </c>
      <c r="R6372">
        <f>--Table1[[#This Row],[Patient Admission Flag]]</f>
        <v>1</v>
      </c>
      <c r="S6372">
        <f>--AND(Table1[[#This Row],[WithinTarget]]=1,Table1[[#This Row],[Patient Satisfaction Score]]&gt;=7)</f>
        <v>0</v>
      </c>
      <c r="T6372" t="str">
        <f>IF(LEFT(Table1[[#This Row],[Patient Gender]],1)="F","Female","Male")</f>
        <v>Female</v>
      </c>
    </row>
    <row r="6373" spans="1:20" x14ac:dyDescent="0.3">
      <c r="A6373" t="s">
        <v>6477</v>
      </c>
      <c r="B6373" s="1">
        <v>45467.729166666664</v>
      </c>
      <c r="C6373" t="s">
        <v>13</v>
      </c>
      <c r="D6373">
        <v>44</v>
      </c>
      <c r="E6373" t="s">
        <v>19</v>
      </c>
      <c r="F6373" t="s">
        <v>11</v>
      </c>
      <c r="G6373" t="b">
        <v>1</v>
      </c>
      <c r="I6373">
        <v>21</v>
      </c>
      <c r="J6373" t="b">
        <v>1</v>
      </c>
      <c r="K6373">
        <f>YEAR(Table1[[#This Row],[Patient Admission Date]])</f>
        <v>2024</v>
      </c>
      <c r="L6373" t="str">
        <f>TEXT(Table1[[#This Row],[Patient Admission Date]],"mmm")</f>
        <v>Jun</v>
      </c>
      <c r="M6373" t="str">
        <f>TEXT(Table1[[#This Row],[Patient Admission Date]],"ddd")</f>
        <v>Mon</v>
      </c>
      <c r="N6373" t="str">
        <f>TEXT(INT(HOUR(Table1[[#This Row],[Patient Admission Date]])/3)*3,"00")&amp;"-"&amp;TEXT(INT(HOUR(Table1[[#This Row],[Patient Admission Date]])/3)*3+3,"00")</f>
        <v>15-18</v>
      </c>
      <c r="O6373" t="str" cm="1">
        <f t="array" ref="O6373">_xlfn.IFS(Table1[[#This Row],[Patient Age]]&lt;=14,"0-14",Table1[[#This Row],[Patient Age]]&lt;=29,"15-29",Table1[[#This Row],[Patient Age]]&lt;=44,"30-44",Table1[[#This Row],[Patient Age]]&lt;=59,"45-59",Table1[[#This Row],[Patient Age]]&lt;=74,"60-74",TRUE,"75+")</f>
        <v>30-44</v>
      </c>
      <c r="P6373" t="str" cm="1">
        <f t="array" ref="P6373">_xlfn.IFS(Table1[[#This Row],[Patient Waittime]]&lt;=15,"0-15",Table1[[#This Row],[Patient Waittime]]&lt;=30,"16-30",Table1[[#This Row],[Patient Waittime]]&lt;=45,"31-45",Table1[[#This Row],[Patient Waittime]]&lt;=60,"46-60",TRUE,"60+")</f>
        <v>16-30</v>
      </c>
      <c r="Q6373">
        <f>--(Table1[[#This Row],[Patient Waittime]]&lt;=30)</f>
        <v>1</v>
      </c>
      <c r="R6373">
        <f>--Table1[[#This Row],[Patient Admission Flag]]</f>
        <v>1</v>
      </c>
      <c r="S6373">
        <f>--AND(Table1[[#This Row],[WithinTarget]]=1,Table1[[#This Row],[Patient Satisfaction Score]]&gt;=7)</f>
        <v>0</v>
      </c>
      <c r="T6373" t="str">
        <f>IF(LEFT(Table1[[#This Row],[Patient Gender]],1)="F","Female","Male")</f>
        <v>Female</v>
      </c>
    </row>
    <row r="6374" spans="1:20" x14ac:dyDescent="0.3">
      <c r="A6374" t="s">
        <v>6478</v>
      </c>
      <c r="B6374" s="1">
        <v>45069.201388888891</v>
      </c>
      <c r="C6374" t="s">
        <v>13</v>
      </c>
      <c r="D6374">
        <v>56</v>
      </c>
      <c r="E6374" t="s">
        <v>19</v>
      </c>
      <c r="F6374" t="s">
        <v>11</v>
      </c>
      <c r="G6374" t="b">
        <v>1</v>
      </c>
      <c r="I6374">
        <v>23</v>
      </c>
      <c r="J6374" t="b">
        <v>1</v>
      </c>
      <c r="K6374">
        <f>YEAR(Table1[[#This Row],[Patient Admission Date]])</f>
        <v>2023</v>
      </c>
      <c r="L6374" t="str">
        <f>TEXT(Table1[[#This Row],[Patient Admission Date]],"mmm")</f>
        <v>May</v>
      </c>
      <c r="M6374" t="str">
        <f>TEXT(Table1[[#This Row],[Patient Admission Date]],"ddd")</f>
        <v>Tue</v>
      </c>
      <c r="N6374" t="str">
        <f>TEXT(INT(HOUR(Table1[[#This Row],[Patient Admission Date]])/3)*3,"00")&amp;"-"&amp;TEXT(INT(HOUR(Table1[[#This Row],[Patient Admission Date]])/3)*3+3,"00")</f>
        <v>03-06</v>
      </c>
      <c r="O6374" t="str" cm="1">
        <f t="array" ref="O6374">_xlfn.IFS(Table1[[#This Row],[Patient Age]]&lt;=14,"0-14",Table1[[#This Row],[Patient Age]]&lt;=29,"15-29",Table1[[#This Row],[Patient Age]]&lt;=44,"30-44",Table1[[#This Row],[Patient Age]]&lt;=59,"45-59",Table1[[#This Row],[Patient Age]]&lt;=74,"60-74",TRUE,"75+")</f>
        <v>45-59</v>
      </c>
      <c r="P6374" t="str" cm="1">
        <f t="array" ref="P6374">_xlfn.IFS(Table1[[#This Row],[Patient Waittime]]&lt;=15,"0-15",Table1[[#This Row],[Patient Waittime]]&lt;=30,"16-30",Table1[[#This Row],[Patient Waittime]]&lt;=45,"31-45",Table1[[#This Row],[Patient Waittime]]&lt;=60,"46-60",TRUE,"60+")</f>
        <v>16-30</v>
      </c>
      <c r="Q6374">
        <f>--(Table1[[#This Row],[Patient Waittime]]&lt;=30)</f>
        <v>1</v>
      </c>
      <c r="R6374">
        <f>--Table1[[#This Row],[Patient Admission Flag]]</f>
        <v>1</v>
      </c>
      <c r="S6374">
        <f>--AND(Table1[[#This Row],[WithinTarget]]=1,Table1[[#This Row],[Patient Satisfaction Score]]&gt;=7)</f>
        <v>0</v>
      </c>
      <c r="T6374" t="str">
        <f>IF(LEFT(Table1[[#This Row],[Patient Gender]],1)="F","Female","Male")</f>
        <v>Female</v>
      </c>
    </row>
    <row r="6375" spans="1:20" x14ac:dyDescent="0.3">
      <c r="A6375" t="s">
        <v>6479</v>
      </c>
      <c r="B6375" s="1">
        <v>45452.752083333333</v>
      </c>
      <c r="C6375" t="s">
        <v>13</v>
      </c>
      <c r="D6375">
        <v>14</v>
      </c>
      <c r="E6375" t="s">
        <v>19</v>
      </c>
      <c r="F6375" t="s">
        <v>11</v>
      </c>
      <c r="G6375" t="b">
        <v>1</v>
      </c>
      <c r="I6375">
        <v>30</v>
      </c>
      <c r="J6375" t="b">
        <v>1</v>
      </c>
      <c r="K6375">
        <f>YEAR(Table1[[#This Row],[Patient Admission Date]])</f>
        <v>2024</v>
      </c>
      <c r="L6375" t="str">
        <f>TEXT(Table1[[#This Row],[Patient Admission Date]],"mmm")</f>
        <v>Jun</v>
      </c>
      <c r="M6375" t="str">
        <f>TEXT(Table1[[#This Row],[Patient Admission Date]],"ddd")</f>
        <v>Sun</v>
      </c>
      <c r="N6375" t="str">
        <f>TEXT(INT(HOUR(Table1[[#This Row],[Patient Admission Date]])/3)*3,"00")&amp;"-"&amp;TEXT(INT(HOUR(Table1[[#This Row],[Patient Admission Date]])/3)*3+3,"00")</f>
        <v>18-21</v>
      </c>
      <c r="O6375" t="str" cm="1">
        <f t="array" ref="O6375">_xlfn.IFS(Table1[[#This Row],[Patient Age]]&lt;=14,"0-14",Table1[[#This Row],[Patient Age]]&lt;=29,"15-29",Table1[[#This Row],[Patient Age]]&lt;=44,"30-44",Table1[[#This Row],[Patient Age]]&lt;=59,"45-59",Table1[[#This Row],[Patient Age]]&lt;=74,"60-74",TRUE,"75+")</f>
        <v>0-14</v>
      </c>
      <c r="P6375" t="str" cm="1">
        <f t="array" ref="P6375">_xlfn.IFS(Table1[[#This Row],[Patient Waittime]]&lt;=15,"0-15",Table1[[#This Row],[Patient Waittime]]&lt;=30,"16-30",Table1[[#This Row],[Patient Waittime]]&lt;=45,"31-45",Table1[[#This Row],[Patient Waittime]]&lt;=60,"46-60",TRUE,"60+")</f>
        <v>16-30</v>
      </c>
      <c r="Q6375">
        <f>--(Table1[[#This Row],[Patient Waittime]]&lt;=30)</f>
        <v>1</v>
      </c>
      <c r="R6375">
        <f>--Table1[[#This Row],[Patient Admission Flag]]</f>
        <v>1</v>
      </c>
      <c r="S6375">
        <f>--AND(Table1[[#This Row],[WithinTarget]]=1,Table1[[#This Row],[Patient Satisfaction Score]]&gt;=7)</f>
        <v>0</v>
      </c>
      <c r="T6375" t="str">
        <f>IF(LEFT(Table1[[#This Row],[Patient Gender]],1)="F","Female","Male")</f>
        <v>Female</v>
      </c>
    </row>
    <row r="6376" spans="1:20" x14ac:dyDescent="0.3">
      <c r="A6376" t="s">
        <v>6480</v>
      </c>
      <c r="B6376" s="1">
        <v>45264.434027777781</v>
      </c>
      <c r="C6376" t="s">
        <v>13</v>
      </c>
      <c r="D6376">
        <v>15</v>
      </c>
      <c r="E6376" t="s">
        <v>19</v>
      </c>
      <c r="F6376" t="s">
        <v>11</v>
      </c>
      <c r="G6376" t="b">
        <v>1</v>
      </c>
      <c r="I6376">
        <v>30</v>
      </c>
      <c r="J6376" t="b">
        <v>1</v>
      </c>
      <c r="K6376">
        <f>YEAR(Table1[[#This Row],[Patient Admission Date]])</f>
        <v>2023</v>
      </c>
      <c r="L6376" t="str">
        <f>TEXT(Table1[[#This Row],[Patient Admission Date]],"mmm")</f>
        <v>Dec</v>
      </c>
      <c r="M6376" t="str">
        <f>TEXT(Table1[[#This Row],[Patient Admission Date]],"ddd")</f>
        <v>Mon</v>
      </c>
      <c r="N6376" t="str">
        <f>TEXT(INT(HOUR(Table1[[#This Row],[Patient Admission Date]])/3)*3,"00")&amp;"-"&amp;TEXT(INT(HOUR(Table1[[#This Row],[Patient Admission Date]])/3)*3+3,"00")</f>
        <v>09-12</v>
      </c>
      <c r="O6376" t="str" cm="1">
        <f t="array" ref="O6376">_xlfn.IFS(Table1[[#This Row],[Patient Age]]&lt;=14,"0-14",Table1[[#This Row],[Patient Age]]&lt;=29,"15-29",Table1[[#This Row],[Patient Age]]&lt;=44,"30-44",Table1[[#This Row],[Patient Age]]&lt;=59,"45-59",Table1[[#This Row],[Patient Age]]&lt;=74,"60-74",TRUE,"75+")</f>
        <v>15-29</v>
      </c>
      <c r="P6376" t="str" cm="1">
        <f t="array" ref="P6376">_xlfn.IFS(Table1[[#This Row],[Patient Waittime]]&lt;=15,"0-15",Table1[[#This Row],[Patient Waittime]]&lt;=30,"16-30",Table1[[#This Row],[Patient Waittime]]&lt;=45,"31-45",Table1[[#This Row],[Patient Waittime]]&lt;=60,"46-60",TRUE,"60+")</f>
        <v>16-30</v>
      </c>
      <c r="Q6376">
        <f>--(Table1[[#This Row],[Patient Waittime]]&lt;=30)</f>
        <v>1</v>
      </c>
      <c r="R6376">
        <f>--Table1[[#This Row],[Patient Admission Flag]]</f>
        <v>1</v>
      </c>
      <c r="S6376">
        <f>--AND(Table1[[#This Row],[WithinTarget]]=1,Table1[[#This Row],[Patient Satisfaction Score]]&gt;=7)</f>
        <v>0</v>
      </c>
      <c r="T6376" t="str">
        <f>IF(LEFT(Table1[[#This Row],[Patient Gender]],1)="F","Female","Male")</f>
        <v>Female</v>
      </c>
    </row>
    <row r="6377" spans="1:20" x14ac:dyDescent="0.3">
      <c r="A6377" t="s">
        <v>6481</v>
      </c>
      <c r="B6377" s="1">
        <v>45109.04791666667</v>
      </c>
      <c r="C6377" t="s">
        <v>13</v>
      </c>
      <c r="D6377">
        <v>36</v>
      </c>
      <c r="E6377" t="s">
        <v>19</v>
      </c>
      <c r="F6377" t="s">
        <v>11</v>
      </c>
      <c r="G6377" t="b">
        <v>1</v>
      </c>
      <c r="I6377">
        <v>49</v>
      </c>
      <c r="J6377" t="b">
        <v>1</v>
      </c>
      <c r="K6377">
        <f>YEAR(Table1[[#This Row],[Patient Admission Date]])</f>
        <v>2023</v>
      </c>
      <c r="L6377" t="str">
        <f>TEXT(Table1[[#This Row],[Patient Admission Date]],"mmm")</f>
        <v>Jul</v>
      </c>
      <c r="M6377" t="str">
        <f>TEXT(Table1[[#This Row],[Patient Admission Date]],"ddd")</f>
        <v>Sun</v>
      </c>
      <c r="N6377" t="str">
        <f>TEXT(INT(HOUR(Table1[[#This Row],[Patient Admission Date]])/3)*3,"00")&amp;"-"&amp;TEXT(INT(HOUR(Table1[[#This Row],[Patient Admission Date]])/3)*3+3,"00")</f>
        <v>00-03</v>
      </c>
      <c r="O6377" t="str" cm="1">
        <f t="array" ref="O6377">_xlfn.IFS(Table1[[#This Row],[Patient Age]]&lt;=14,"0-14",Table1[[#This Row],[Patient Age]]&lt;=29,"15-29",Table1[[#This Row],[Patient Age]]&lt;=44,"30-44",Table1[[#This Row],[Patient Age]]&lt;=59,"45-59",Table1[[#This Row],[Patient Age]]&lt;=74,"60-74",TRUE,"75+")</f>
        <v>30-44</v>
      </c>
      <c r="P6377" t="str" cm="1">
        <f t="array" ref="P6377">_xlfn.IFS(Table1[[#This Row],[Patient Waittime]]&lt;=15,"0-15",Table1[[#This Row],[Patient Waittime]]&lt;=30,"16-30",Table1[[#This Row],[Patient Waittime]]&lt;=45,"31-45",Table1[[#This Row],[Patient Waittime]]&lt;=60,"46-60",TRUE,"60+")</f>
        <v>46-60</v>
      </c>
      <c r="Q6377">
        <f>--(Table1[[#This Row],[Patient Waittime]]&lt;=30)</f>
        <v>0</v>
      </c>
      <c r="R6377">
        <f>--Table1[[#This Row],[Patient Admission Flag]]</f>
        <v>1</v>
      </c>
      <c r="S6377">
        <f>--AND(Table1[[#This Row],[WithinTarget]]=1,Table1[[#This Row],[Patient Satisfaction Score]]&gt;=7)</f>
        <v>0</v>
      </c>
      <c r="T6377" t="str">
        <f>IF(LEFT(Table1[[#This Row],[Patient Gender]],1)="F","Female","Male")</f>
        <v>Female</v>
      </c>
    </row>
    <row r="6378" spans="1:20" x14ac:dyDescent="0.3">
      <c r="A6378" t="s">
        <v>6482</v>
      </c>
      <c r="B6378" s="1">
        <v>45250.943055555559</v>
      </c>
      <c r="C6378" t="s">
        <v>13</v>
      </c>
      <c r="D6378">
        <v>70</v>
      </c>
      <c r="E6378" t="s">
        <v>19</v>
      </c>
      <c r="F6378" t="s">
        <v>11</v>
      </c>
      <c r="G6378" t="b">
        <v>1</v>
      </c>
      <c r="I6378">
        <v>12</v>
      </c>
      <c r="J6378" t="b">
        <v>1</v>
      </c>
      <c r="K6378">
        <f>YEAR(Table1[[#This Row],[Patient Admission Date]])</f>
        <v>2023</v>
      </c>
      <c r="L6378" t="str">
        <f>TEXT(Table1[[#This Row],[Patient Admission Date]],"mmm")</f>
        <v>Nov</v>
      </c>
      <c r="M6378" t="str">
        <f>TEXT(Table1[[#This Row],[Patient Admission Date]],"ddd")</f>
        <v>Mon</v>
      </c>
      <c r="N6378" t="str">
        <f>TEXT(INT(HOUR(Table1[[#This Row],[Patient Admission Date]])/3)*3,"00")&amp;"-"&amp;TEXT(INT(HOUR(Table1[[#This Row],[Patient Admission Date]])/3)*3+3,"00")</f>
        <v>21-24</v>
      </c>
      <c r="O6378" t="str" cm="1">
        <f t="array" ref="O6378">_xlfn.IFS(Table1[[#This Row],[Patient Age]]&lt;=14,"0-14",Table1[[#This Row],[Patient Age]]&lt;=29,"15-29",Table1[[#This Row],[Patient Age]]&lt;=44,"30-44",Table1[[#This Row],[Patient Age]]&lt;=59,"45-59",Table1[[#This Row],[Patient Age]]&lt;=74,"60-74",TRUE,"75+")</f>
        <v>60-74</v>
      </c>
      <c r="P6378" t="str" cm="1">
        <f t="array" ref="P6378">_xlfn.IFS(Table1[[#This Row],[Patient Waittime]]&lt;=15,"0-15",Table1[[#This Row],[Patient Waittime]]&lt;=30,"16-30",Table1[[#This Row],[Patient Waittime]]&lt;=45,"31-45",Table1[[#This Row],[Patient Waittime]]&lt;=60,"46-60",TRUE,"60+")</f>
        <v>0-15</v>
      </c>
      <c r="Q6378">
        <f>--(Table1[[#This Row],[Patient Waittime]]&lt;=30)</f>
        <v>1</v>
      </c>
      <c r="R6378">
        <f>--Table1[[#This Row],[Patient Admission Flag]]</f>
        <v>1</v>
      </c>
      <c r="S6378">
        <f>--AND(Table1[[#This Row],[WithinTarget]]=1,Table1[[#This Row],[Patient Satisfaction Score]]&gt;=7)</f>
        <v>0</v>
      </c>
      <c r="T6378" t="str">
        <f>IF(LEFT(Table1[[#This Row],[Patient Gender]],1)="F","Female","Male")</f>
        <v>Female</v>
      </c>
    </row>
    <row r="6379" spans="1:20" x14ac:dyDescent="0.3">
      <c r="A6379" t="s">
        <v>6483</v>
      </c>
      <c r="B6379" s="1">
        <v>45579.910416666666</v>
      </c>
      <c r="C6379" t="s">
        <v>13</v>
      </c>
      <c r="D6379">
        <v>27</v>
      </c>
      <c r="E6379" t="s">
        <v>19</v>
      </c>
      <c r="F6379" t="s">
        <v>11</v>
      </c>
      <c r="G6379" t="b">
        <v>1</v>
      </c>
      <c r="I6379">
        <v>14</v>
      </c>
      <c r="J6379" t="b">
        <v>1</v>
      </c>
      <c r="K6379">
        <f>YEAR(Table1[[#This Row],[Patient Admission Date]])</f>
        <v>2024</v>
      </c>
      <c r="L6379" t="str">
        <f>TEXT(Table1[[#This Row],[Patient Admission Date]],"mmm")</f>
        <v>Oct</v>
      </c>
      <c r="M6379" t="str">
        <f>TEXT(Table1[[#This Row],[Patient Admission Date]],"ddd")</f>
        <v>Mon</v>
      </c>
      <c r="N6379" t="str">
        <f>TEXT(INT(HOUR(Table1[[#This Row],[Patient Admission Date]])/3)*3,"00")&amp;"-"&amp;TEXT(INT(HOUR(Table1[[#This Row],[Patient Admission Date]])/3)*3+3,"00")</f>
        <v>21-24</v>
      </c>
      <c r="O6379" t="str" cm="1">
        <f t="array" ref="O6379">_xlfn.IFS(Table1[[#This Row],[Patient Age]]&lt;=14,"0-14",Table1[[#This Row],[Patient Age]]&lt;=29,"15-29",Table1[[#This Row],[Patient Age]]&lt;=44,"30-44",Table1[[#This Row],[Patient Age]]&lt;=59,"45-59",Table1[[#This Row],[Patient Age]]&lt;=74,"60-74",TRUE,"75+")</f>
        <v>15-29</v>
      </c>
      <c r="P6379" t="str" cm="1">
        <f t="array" ref="P6379">_xlfn.IFS(Table1[[#This Row],[Patient Waittime]]&lt;=15,"0-15",Table1[[#This Row],[Patient Waittime]]&lt;=30,"16-30",Table1[[#This Row],[Patient Waittime]]&lt;=45,"31-45",Table1[[#This Row],[Patient Waittime]]&lt;=60,"46-60",TRUE,"60+")</f>
        <v>0-15</v>
      </c>
      <c r="Q6379">
        <f>--(Table1[[#This Row],[Patient Waittime]]&lt;=30)</f>
        <v>1</v>
      </c>
      <c r="R6379">
        <f>--Table1[[#This Row],[Patient Admission Flag]]</f>
        <v>1</v>
      </c>
      <c r="S6379">
        <f>--AND(Table1[[#This Row],[WithinTarget]]=1,Table1[[#This Row],[Patient Satisfaction Score]]&gt;=7)</f>
        <v>0</v>
      </c>
      <c r="T6379" t="str">
        <f>IF(LEFT(Table1[[#This Row],[Patient Gender]],1)="F","Female","Male")</f>
        <v>Female</v>
      </c>
    </row>
    <row r="6380" spans="1:20" x14ac:dyDescent="0.3">
      <c r="A6380" t="s">
        <v>6484</v>
      </c>
      <c r="B6380" s="1">
        <v>45350.868750000001</v>
      </c>
      <c r="C6380" t="s">
        <v>13</v>
      </c>
      <c r="D6380">
        <v>37</v>
      </c>
      <c r="E6380" t="s">
        <v>19</v>
      </c>
      <c r="F6380" t="s">
        <v>11</v>
      </c>
      <c r="G6380" t="b">
        <v>1</v>
      </c>
      <c r="I6380">
        <v>39</v>
      </c>
      <c r="J6380" t="b">
        <v>1</v>
      </c>
      <c r="K6380">
        <f>YEAR(Table1[[#This Row],[Patient Admission Date]])</f>
        <v>2024</v>
      </c>
      <c r="L6380" t="str">
        <f>TEXT(Table1[[#This Row],[Patient Admission Date]],"mmm")</f>
        <v>Feb</v>
      </c>
      <c r="M6380" t="str">
        <f>TEXT(Table1[[#This Row],[Patient Admission Date]],"ddd")</f>
        <v>Wed</v>
      </c>
      <c r="N6380" t="str">
        <f>TEXT(INT(HOUR(Table1[[#This Row],[Patient Admission Date]])/3)*3,"00")&amp;"-"&amp;TEXT(INT(HOUR(Table1[[#This Row],[Patient Admission Date]])/3)*3+3,"00")</f>
        <v>18-21</v>
      </c>
      <c r="O6380" t="str" cm="1">
        <f t="array" ref="O6380">_xlfn.IFS(Table1[[#This Row],[Patient Age]]&lt;=14,"0-14",Table1[[#This Row],[Patient Age]]&lt;=29,"15-29",Table1[[#This Row],[Patient Age]]&lt;=44,"30-44",Table1[[#This Row],[Patient Age]]&lt;=59,"45-59",Table1[[#This Row],[Patient Age]]&lt;=74,"60-74",TRUE,"75+")</f>
        <v>30-44</v>
      </c>
      <c r="P6380" t="str" cm="1">
        <f t="array" ref="P6380">_xlfn.IFS(Table1[[#This Row],[Patient Waittime]]&lt;=15,"0-15",Table1[[#This Row],[Patient Waittime]]&lt;=30,"16-30",Table1[[#This Row],[Patient Waittime]]&lt;=45,"31-45",Table1[[#This Row],[Patient Waittime]]&lt;=60,"46-60",TRUE,"60+")</f>
        <v>31-45</v>
      </c>
      <c r="Q6380">
        <f>--(Table1[[#This Row],[Patient Waittime]]&lt;=30)</f>
        <v>0</v>
      </c>
      <c r="R6380">
        <f>--Table1[[#This Row],[Patient Admission Flag]]</f>
        <v>1</v>
      </c>
      <c r="S6380">
        <f>--AND(Table1[[#This Row],[WithinTarget]]=1,Table1[[#This Row],[Patient Satisfaction Score]]&gt;=7)</f>
        <v>0</v>
      </c>
      <c r="T6380" t="str">
        <f>IF(LEFT(Table1[[#This Row],[Patient Gender]],1)="F","Female","Male")</f>
        <v>Female</v>
      </c>
    </row>
    <row r="6381" spans="1:20" x14ac:dyDescent="0.3">
      <c r="A6381" t="s">
        <v>6485</v>
      </c>
      <c r="B6381" s="1">
        <v>45304.394444444442</v>
      </c>
      <c r="C6381" t="s">
        <v>13</v>
      </c>
      <c r="D6381">
        <v>40</v>
      </c>
      <c r="E6381" t="s">
        <v>19</v>
      </c>
      <c r="F6381" t="s">
        <v>11</v>
      </c>
      <c r="G6381" t="b">
        <v>1</v>
      </c>
      <c r="I6381">
        <v>40</v>
      </c>
      <c r="J6381" t="b">
        <v>1</v>
      </c>
      <c r="K6381">
        <f>YEAR(Table1[[#This Row],[Patient Admission Date]])</f>
        <v>2024</v>
      </c>
      <c r="L6381" t="str">
        <f>TEXT(Table1[[#This Row],[Patient Admission Date]],"mmm")</f>
        <v>Jan</v>
      </c>
      <c r="M6381" t="str">
        <f>TEXT(Table1[[#This Row],[Patient Admission Date]],"ddd")</f>
        <v>Sat</v>
      </c>
      <c r="N6381" t="str">
        <f>TEXT(INT(HOUR(Table1[[#This Row],[Patient Admission Date]])/3)*3,"00")&amp;"-"&amp;TEXT(INT(HOUR(Table1[[#This Row],[Patient Admission Date]])/3)*3+3,"00")</f>
        <v>09-12</v>
      </c>
      <c r="O6381" t="str" cm="1">
        <f t="array" ref="O6381">_xlfn.IFS(Table1[[#This Row],[Patient Age]]&lt;=14,"0-14",Table1[[#This Row],[Patient Age]]&lt;=29,"15-29",Table1[[#This Row],[Patient Age]]&lt;=44,"30-44",Table1[[#This Row],[Patient Age]]&lt;=59,"45-59",Table1[[#This Row],[Patient Age]]&lt;=74,"60-74",TRUE,"75+")</f>
        <v>30-44</v>
      </c>
      <c r="P6381" t="str" cm="1">
        <f t="array" ref="P6381">_xlfn.IFS(Table1[[#This Row],[Patient Waittime]]&lt;=15,"0-15",Table1[[#This Row],[Patient Waittime]]&lt;=30,"16-30",Table1[[#This Row],[Patient Waittime]]&lt;=45,"31-45",Table1[[#This Row],[Patient Waittime]]&lt;=60,"46-60",TRUE,"60+")</f>
        <v>31-45</v>
      </c>
      <c r="Q6381">
        <f>--(Table1[[#This Row],[Patient Waittime]]&lt;=30)</f>
        <v>0</v>
      </c>
      <c r="R6381">
        <f>--Table1[[#This Row],[Patient Admission Flag]]</f>
        <v>1</v>
      </c>
      <c r="S6381">
        <f>--AND(Table1[[#This Row],[WithinTarget]]=1,Table1[[#This Row],[Patient Satisfaction Score]]&gt;=7)</f>
        <v>0</v>
      </c>
      <c r="T6381" t="str">
        <f>IF(LEFT(Table1[[#This Row],[Patient Gender]],1)="F","Female","Male")</f>
        <v>Female</v>
      </c>
    </row>
    <row r="6382" spans="1:20" x14ac:dyDescent="0.3">
      <c r="A6382" t="s">
        <v>6486</v>
      </c>
      <c r="B6382" s="1">
        <v>45066.218055555553</v>
      </c>
      <c r="C6382" t="s">
        <v>13</v>
      </c>
      <c r="D6382">
        <v>12</v>
      </c>
      <c r="E6382" t="s">
        <v>19</v>
      </c>
      <c r="F6382" t="s">
        <v>11</v>
      </c>
      <c r="G6382" t="b">
        <v>1</v>
      </c>
      <c r="I6382">
        <v>26</v>
      </c>
      <c r="J6382" t="b">
        <v>1</v>
      </c>
      <c r="K6382">
        <f>YEAR(Table1[[#This Row],[Patient Admission Date]])</f>
        <v>2023</v>
      </c>
      <c r="L6382" t="str">
        <f>TEXT(Table1[[#This Row],[Patient Admission Date]],"mmm")</f>
        <v>May</v>
      </c>
      <c r="M6382" t="str">
        <f>TEXT(Table1[[#This Row],[Patient Admission Date]],"ddd")</f>
        <v>Sat</v>
      </c>
      <c r="N6382" t="str">
        <f>TEXT(INT(HOUR(Table1[[#This Row],[Patient Admission Date]])/3)*3,"00")&amp;"-"&amp;TEXT(INT(HOUR(Table1[[#This Row],[Patient Admission Date]])/3)*3+3,"00")</f>
        <v>03-06</v>
      </c>
      <c r="O6382" t="str" cm="1">
        <f t="array" ref="O6382">_xlfn.IFS(Table1[[#This Row],[Patient Age]]&lt;=14,"0-14",Table1[[#This Row],[Patient Age]]&lt;=29,"15-29",Table1[[#This Row],[Patient Age]]&lt;=44,"30-44",Table1[[#This Row],[Patient Age]]&lt;=59,"45-59",Table1[[#This Row],[Patient Age]]&lt;=74,"60-74",TRUE,"75+")</f>
        <v>0-14</v>
      </c>
      <c r="P6382" t="str" cm="1">
        <f t="array" ref="P6382">_xlfn.IFS(Table1[[#This Row],[Patient Waittime]]&lt;=15,"0-15",Table1[[#This Row],[Patient Waittime]]&lt;=30,"16-30",Table1[[#This Row],[Patient Waittime]]&lt;=45,"31-45",Table1[[#This Row],[Patient Waittime]]&lt;=60,"46-60",TRUE,"60+")</f>
        <v>16-30</v>
      </c>
      <c r="Q6382">
        <f>--(Table1[[#This Row],[Patient Waittime]]&lt;=30)</f>
        <v>1</v>
      </c>
      <c r="R6382">
        <f>--Table1[[#This Row],[Patient Admission Flag]]</f>
        <v>1</v>
      </c>
      <c r="S6382">
        <f>--AND(Table1[[#This Row],[WithinTarget]]=1,Table1[[#This Row],[Patient Satisfaction Score]]&gt;=7)</f>
        <v>0</v>
      </c>
      <c r="T6382" t="str">
        <f>IF(LEFT(Table1[[#This Row],[Patient Gender]],1)="F","Female","Male")</f>
        <v>Female</v>
      </c>
    </row>
    <row r="6383" spans="1:20" x14ac:dyDescent="0.3">
      <c r="A6383" t="s">
        <v>6487</v>
      </c>
      <c r="B6383" s="1">
        <v>45566.692361111112</v>
      </c>
      <c r="C6383" t="s">
        <v>13</v>
      </c>
      <c r="D6383">
        <v>41</v>
      </c>
      <c r="E6383" t="s">
        <v>19</v>
      </c>
      <c r="F6383" t="s">
        <v>11</v>
      </c>
      <c r="G6383" t="b">
        <v>1</v>
      </c>
      <c r="I6383">
        <v>47</v>
      </c>
      <c r="J6383" t="b">
        <v>1</v>
      </c>
      <c r="K6383">
        <f>YEAR(Table1[[#This Row],[Patient Admission Date]])</f>
        <v>2024</v>
      </c>
      <c r="L6383" t="str">
        <f>TEXT(Table1[[#This Row],[Patient Admission Date]],"mmm")</f>
        <v>Oct</v>
      </c>
      <c r="M6383" t="str">
        <f>TEXT(Table1[[#This Row],[Patient Admission Date]],"ddd")</f>
        <v>Tue</v>
      </c>
      <c r="N6383" t="str">
        <f>TEXT(INT(HOUR(Table1[[#This Row],[Patient Admission Date]])/3)*3,"00")&amp;"-"&amp;TEXT(INT(HOUR(Table1[[#This Row],[Patient Admission Date]])/3)*3+3,"00")</f>
        <v>15-18</v>
      </c>
      <c r="O6383" t="str" cm="1">
        <f t="array" ref="O6383">_xlfn.IFS(Table1[[#This Row],[Patient Age]]&lt;=14,"0-14",Table1[[#This Row],[Patient Age]]&lt;=29,"15-29",Table1[[#This Row],[Patient Age]]&lt;=44,"30-44",Table1[[#This Row],[Patient Age]]&lt;=59,"45-59",Table1[[#This Row],[Patient Age]]&lt;=74,"60-74",TRUE,"75+")</f>
        <v>30-44</v>
      </c>
      <c r="P6383" t="str" cm="1">
        <f t="array" ref="P6383">_xlfn.IFS(Table1[[#This Row],[Patient Waittime]]&lt;=15,"0-15",Table1[[#This Row],[Patient Waittime]]&lt;=30,"16-30",Table1[[#This Row],[Patient Waittime]]&lt;=45,"31-45",Table1[[#This Row],[Patient Waittime]]&lt;=60,"46-60",TRUE,"60+")</f>
        <v>46-60</v>
      </c>
      <c r="Q6383">
        <f>--(Table1[[#This Row],[Patient Waittime]]&lt;=30)</f>
        <v>0</v>
      </c>
      <c r="R6383">
        <f>--Table1[[#This Row],[Patient Admission Flag]]</f>
        <v>1</v>
      </c>
      <c r="S6383">
        <f>--AND(Table1[[#This Row],[WithinTarget]]=1,Table1[[#This Row],[Patient Satisfaction Score]]&gt;=7)</f>
        <v>0</v>
      </c>
      <c r="T6383" t="str">
        <f>IF(LEFT(Table1[[#This Row],[Patient Gender]],1)="F","Female","Male")</f>
        <v>Female</v>
      </c>
    </row>
    <row r="6384" spans="1:20" x14ac:dyDescent="0.3">
      <c r="A6384" t="s">
        <v>6488</v>
      </c>
      <c r="B6384" s="1">
        <v>45067.928472222222</v>
      </c>
      <c r="C6384" t="s">
        <v>13</v>
      </c>
      <c r="D6384">
        <v>33</v>
      </c>
      <c r="E6384" t="s">
        <v>19</v>
      </c>
      <c r="F6384" t="s">
        <v>11</v>
      </c>
      <c r="G6384" t="b">
        <v>1</v>
      </c>
      <c r="I6384">
        <v>60</v>
      </c>
      <c r="J6384" t="b">
        <v>1</v>
      </c>
      <c r="K6384">
        <f>YEAR(Table1[[#This Row],[Patient Admission Date]])</f>
        <v>2023</v>
      </c>
      <c r="L6384" t="str">
        <f>TEXT(Table1[[#This Row],[Patient Admission Date]],"mmm")</f>
        <v>May</v>
      </c>
      <c r="M6384" t="str">
        <f>TEXT(Table1[[#This Row],[Patient Admission Date]],"ddd")</f>
        <v>Sun</v>
      </c>
      <c r="N6384" t="str">
        <f>TEXT(INT(HOUR(Table1[[#This Row],[Patient Admission Date]])/3)*3,"00")&amp;"-"&amp;TEXT(INT(HOUR(Table1[[#This Row],[Patient Admission Date]])/3)*3+3,"00")</f>
        <v>21-24</v>
      </c>
      <c r="O6384" t="str" cm="1">
        <f t="array" ref="O6384">_xlfn.IFS(Table1[[#This Row],[Patient Age]]&lt;=14,"0-14",Table1[[#This Row],[Patient Age]]&lt;=29,"15-29",Table1[[#This Row],[Patient Age]]&lt;=44,"30-44",Table1[[#This Row],[Patient Age]]&lt;=59,"45-59",Table1[[#This Row],[Patient Age]]&lt;=74,"60-74",TRUE,"75+")</f>
        <v>30-44</v>
      </c>
      <c r="P6384" t="str" cm="1">
        <f t="array" ref="P6384">_xlfn.IFS(Table1[[#This Row],[Patient Waittime]]&lt;=15,"0-15",Table1[[#This Row],[Patient Waittime]]&lt;=30,"16-30",Table1[[#This Row],[Patient Waittime]]&lt;=45,"31-45",Table1[[#This Row],[Patient Waittime]]&lt;=60,"46-60",TRUE,"60+")</f>
        <v>46-60</v>
      </c>
      <c r="Q6384">
        <f>--(Table1[[#This Row],[Patient Waittime]]&lt;=30)</f>
        <v>0</v>
      </c>
      <c r="R6384">
        <f>--Table1[[#This Row],[Patient Admission Flag]]</f>
        <v>1</v>
      </c>
      <c r="S6384">
        <f>--AND(Table1[[#This Row],[WithinTarget]]=1,Table1[[#This Row],[Patient Satisfaction Score]]&gt;=7)</f>
        <v>0</v>
      </c>
      <c r="T6384" t="str">
        <f>IF(LEFT(Table1[[#This Row],[Patient Gender]],1)="F","Female","Male")</f>
        <v>Female</v>
      </c>
    </row>
    <row r="6385" spans="1:20" x14ac:dyDescent="0.3">
      <c r="A6385" t="s">
        <v>6489</v>
      </c>
      <c r="B6385" s="1">
        <v>45029.931250000001</v>
      </c>
      <c r="C6385" t="s">
        <v>13</v>
      </c>
      <c r="D6385">
        <v>38</v>
      </c>
      <c r="E6385" t="s">
        <v>19</v>
      </c>
      <c r="F6385" t="s">
        <v>11</v>
      </c>
      <c r="G6385" t="b">
        <v>1</v>
      </c>
      <c r="I6385">
        <v>23</v>
      </c>
      <c r="J6385" t="b">
        <v>1</v>
      </c>
      <c r="K6385">
        <f>YEAR(Table1[[#This Row],[Patient Admission Date]])</f>
        <v>2023</v>
      </c>
      <c r="L6385" t="str">
        <f>TEXT(Table1[[#This Row],[Patient Admission Date]],"mmm")</f>
        <v>Apr</v>
      </c>
      <c r="M6385" t="str">
        <f>TEXT(Table1[[#This Row],[Patient Admission Date]],"ddd")</f>
        <v>Thu</v>
      </c>
      <c r="N6385" t="str">
        <f>TEXT(INT(HOUR(Table1[[#This Row],[Patient Admission Date]])/3)*3,"00")&amp;"-"&amp;TEXT(INT(HOUR(Table1[[#This Row],[Patient Admission Date]])/3)*3+3,"00")</f>
        <v>21-24</v>
      </c>
      <c r="O6385" t="str" cm="1">
        <f t="array" ref="O6385">_xlfn.IFS(Table1[[#This Row],[Patient Age]]&lt;=14,"0-14",Table1[[#This Row],[Patient Age]]&lt;=29,"15-29",Table1[[#This Row],[Patient Age]]&lt;=44,"30-44",Table1[[#This Row],[Patient Age]]&lt;=59,"45-59",Table1[[#This Row],[Patient Age]]&lt;=74,"60-74",TRUE,"75+")</f>
        <v>30-44</v>
      </c>
      <c r="P6385" t="str" cm="1">
        <f t="array" ref="P6385">_xlfn.IFS(Table1[[#This Row],[Patient Waittime]]&lt;=15,"0-15",Table1[[#This Row],[Patient Waittime]]&lt;=30,"16-30",Table1[[#This Row],[Patient Waittime]]&lt;=45,"31-45",Table1[[#This Row],[Patient Waittime]]&lt;=60,"46-60",TRUE,"60+")</f>
        <v>16-30</v>
      </c>
      <c r="Q6385">
        <f>--(Table1[[#This Row],[Patient Waittime]]&lt;=30)</f>
        <v>1</v>
      </c>
      <c r="R6385">
        <f>--Table1[[#This Row],[Patient Admission Flag]]</f>
        <v>1</v>
      </c>
      <c r="S6385">
        <f>--AND(Table1[[#This Row],[WithinTarget]]=1,Table1[[#This Row],[Patient Satisfaction Score]]&gt;=7)</f>
        <v>0</v>
      </c>
      <c r="T6385" t="str">
        <f>IF(LEFT(Table1[[#This Row],[Patient Gender]],1)="F","Female","Male")</f>
        <v>Female</v>
      </c>
    </row>
    <row r="6386" spans="1:20" x14ac:dyDescent="0.3">
      <c r="A6386" t="s">
        <v>6490</v>
      </c>
      <c r="B6386" s="1">
        <v>45552.800694444442</v>
      </c>
      <c r="C6386" t="s">
        <v>13</v>
      </c>
      <c r="D6386">
        <v>77</v>
      </c>
      <c r="E6386" t="s">
        <v>19</v>
      </c>
      <c r="F6386" t="s">
        <v>11</v>
      </c>
      <c r="G6386" t="b">
        <v>1</v>
      </c>
      <c r="I6386">
        <v>25</v>
      </c>
      <c r="J6386" t="b">
        <v>1</v>
      </c>
      <c r="K6386">
        <f>YEAR(Table1[[#This Row],[Patient Admission Date]])</f>
        <v>2024</v>
      </c>
      <c r="L6386" t="str">
        <f>TEXT(Table1[[#This Row],[Patient Admission Date]],"mmm")</f>
        <v>Sep</v>
      </c>
      <c r="M6386" t="str">
        <f>TEXT(Table1[[#This Row],[Patient Admission Date]],"ddd")</f>
        <v>Tue</v>
      </c>
      <c r="N6386" t="str">
        <f>TEXT(INT(HOUR(Table1[[#This Row],[Patient Admission Date]])/3)*3,"00")&amp;"-"&amp;TEXT(INT(HOUR(Table1[[#This Row],[Patient Admission Date]])/3)*3+3,"00")</f>
        <v>18-21</v>
      </c>
      <c r="O6386" t="str" cm="1">
        <f t="array" ref="O6386">_xlfn.IFS(Table1[[#This Row],[Patient Age]]&lt;=14,"0-14",Table1[[#This Row],[Patient Age]]&lt;=29,"15-29",Table1[[#This Row],[Patient Age]]&lt;=44,"30-44",Table1[[#This Row],[Patient Age]]&lt;=59,"45-59",Table1[[#This Row],[Patient Age]]&lt;=74,"60-74",TRUE,"75+")</f>
        <v>75+</v>
      </c>
      <c r="P6386" t="str" cm="1">
        <f t="array" ref="P6386">_xlfn.IFS(Table1[[#This Row],[Patient Waittime]]&lt;=15,"0-15",Table1[[#This Row],[Patient Waittime]]&lt;=30,"16-30",Table1[[#This Row],[Patient Waittime]]&lt;=45,"31-45",Table1[[#This Row],[Patient Waittime]]&lt;=60,"46-60",TRUE,"60+")</f>
        <v>16-30</v>
      </c>
      <c r="Q6386">
        <f>--(Table1[[#This Row],[Patient Waittime]]&lt;=30)</f>
        <v>1</v>
      </c>
      <c r="R6386">
        <f>--Table1[[#This Row],[Patient Admission Flag]]</f>
        <v>1</v>
      </c>
      <c r="S6386">
        <f>--AND(Table1[[#This Row],[WithinTarget]]=1,Table1[[#This Row],[Patient Satisfaction Score]]&gt;=7)</f>
        <v>0</v>
      </c>
      <c r="T6386" t="str">
        <f>IF(LEFT(Table1[[#This Row],[Patient Gender]],1)="F","Female","Male")</f>
        <v>Female</v>
      </c>
    </row>
    <row r="6387" spans="1:20" x14ac:dyDescent="0.3">
      <c r="A6387" t="s">
        <v>6491</v>
      </c>
      <c r="B6387" s="1">
        <v>45559.107638888891</v>
      </c>
      <c r="C6387" t="s">
        <v>13</v>
      </c>
      <c r="D6387">
        <v>7</v>
      </c>
      <c r="E6387" t="s">
        <v>19</v>
      </c>
      <c r="F6387" t="s">
        <v>11</v>
      </c>
      <c r="G6387" t="b">
        <v>1</v>
      </c>
      <c r="I6387">
        <v>31</v>
      </c>
      <c r="J6387" t="b">
        <v>1</v>
      </c>
      <c r="K6387">
        <f>YEAR(Table1[[#This Row],[Patient Admission Date]])</f>
        <v>2024</v>
      </c>
      <c r="L6387" t="str">
        <f>TEXT(Table1[[#This Row],[Patient Admission Date]],"mmm")</f>
        <v>Sep</v>
      </c>
      <c r="M6387" t="str">
        <f>TEXT(Table1[[#This Row],[Patient Admission Date]],"ddd")</f>
        <v>Tue</v>
      </c>
      <c r="N6387" t="str">
        <f>TEXT(INT(HOUR(Table1[[#This Row],[Patient Admission Date]])/3)*3,"00")&amp;"-"&amp;TEXT(INT(HOUR(Table1[[#This Row],[Patient Admission Date]])/3)*3+3,"00")</f>
        <v>00-03</v>
      </c>
      <c r="O6387" t="str" cm="1">
        <f t="array" ref="O6387">_xlfn.IFS(Table1[[#This Row],[Patient Age]]&lt;=14,"0-14",Table1[[#This Row],[Patient Age]]&lt;=29,"15-29",Table1[[#This Row],[Patient Age]]&lt;=44,"30-44",Table1[[#This Row],[Patient Age]]&lt;=59,"45-59",Table1[[#This Row],[Patient Age]]&lt;=74,"60-74",TRUE,"75+")</f>
        <v>0-14</v>
      </c>
      <c r="P6387" t="str" cm="1">
        <f t="array" ref="P6387">_xlfn.IFS(Table1[[#This Row],[Patient Waittime]]&lt;=15,"0-15",Table1[[#This Row],[Patient Waittime]]&lt;=30,"16-30",Table1[[#This Row],[Patient Waittime]]&lt;=45,"31-45",Table1[[#This Row],[Patient Waittime]]&lt;=60,"46-60",TRUE,"60+")</f>
        <v>31-45</v>
      </c>
      <c r="Q6387">
        <f>--(Table1[[#This Row],[Patient Waittime]]&lt;=30)</f>
        <v>0</v>
      </c>
      <c r="R6387">
        <f>--Table1[[#This Row],[Patient Admission Flag]]</f>
        <v>1</v>
      </c>
      <c r="S6387">
        <f>--AND(Table1[[#This Row],[WithinTarget]]=1,Table1[[#This Row],[Patient Satisfaction Score]]&gt;=7)</f>
        <v>0</v>
      </c>
      <c r="T6387" t="str">
        <f>IF(LEFT(Table1[[#This Row],[Patient Gender]],1)="F","Female","Male")</f>
        <v>Female</v>
      </c>
    </row>
    <row r="6388" spans="1:20" x14ac:dyDescent="0.3">
      <c r="A6388" t="s">
        <v>6492</v>
      </c>
      <c r="B6388" s="1">
        <v>45590.472916666666</v>
      </c>
      <c r="C6388" t="s">
        <v>13</v>
      </c>
      <c r="D6388">
        <v>67</v>
      </c>
      <c r="E6388" t="s">
        <v>19</v>
      </c>
      <c r="F6388" t="s">
        <v>11</v>
      </c>
      <c r="G6388" t="b">
        <v>1</v>
      </c>
      <c r="I6388">
        <v>31</v>
      </c>
      <c r="J6388" t="b">
        <v>1</v>
      </c>
      <c r="K6388">
        <f>YEAR(Table1[[#This Row],[Patient Admission Date]])</f>
        <v>2024</v>
      </c>
      <c r="L6388" t="str">
        <f>TEXT(Table1[[#This Row],[Patient Admission Date]],"mmm")</f>
        <v>Oct</v>
      </c>
      <c r="M6388" t="str">
        <f>TEXT(Table1[[#This Row],[Patient Admission Date]],"ddd")</f>
        <v>Fri</v>
      </c>
      <c r="N6388" t="str">
        <f>TEXT(INT(HOUR(Table1[[#This Row],[Patient Admission Date]])/3)*3,"00")&amp;"-"&amp;TEXT(INT(HOUR(Table1[[#This Row],[Patient Admission Date]])/3)*3+3,"00")</f>
        <v>09-12</v>
      </c>
      <c r="O6388" t="str" cm="1">
        <f t="array" ref="O6388">_xlfn.IFS(Table1[[#This Row],[Patient Age]]&lt;=14,"0-14",Table1[[#This Row],[Patient Age]]&lt;=29,"15-29",Table1[[#This Row],[Patient Age]]&lt;=44,"30-44",Table1[[#This Row],[Patient Age]]&lt;=59,"45-59",Table1[[#This Row],[Patient Age]]&lt;=74,"60-74",TRUE,"75+")</f>
        <v>60-74</v>
      </c>
      <c r="P6388" t="str" cm="1">
        <f t="array" ref="P6388">_xlfn.IFS(Table1[[#This Row],[Patient Waittime]]&lt;=15,"0-15",Table1[[#This Row],[Patient Waittime]]&lt;=30,"16-30",Table1[[#This Row],[Patient Waittime]]&lt;=45,"31-45",Table1[[#This Row],[Patient Waittime]]&lt;=60,"46-60",TRUE,"60+")</f>
        <v>31-45</v>
      </c>
      <c r="Q6388">
        <f>--(Table1[[#This Row],[Patient Waittime]]&lt;=30)</f>
        <v>0</v>
      </c>
      <c r="R6388">
        <f>--Table1[[#This Row],[Patient Admission Flag]]</f>
        <v>1</v>
      </c>
      <c r="S6388">
        <f>--AND(Table1[[#This Row],[WithinTarget]]=1,Table1[[#This Row],[Patient Satisfaction Score]]&gt;=7)</f>
        <v>0</v>
      </c>
      <c r="T6388" t="str">
        <f>IF(LEFT(Table1[[#This Row],[Patient Gender]],1)="F","Female","Male")</f>
        <v>Female</v>
      </c>
    </row>
    <row r="6389" spans="1:20" x14ac:dyDescent="0.3">
      <c r="A6389" t="s">
        <v>6493</v>
      </c>
      <c r="B6389" s="1">
        <v>45354.220138888886</v>
      </c>
      <c r="C6389" t="s">
        <v>13</v>
      </c>
      <c r="D6389">
        <v>52</v>
      </c>
      <c r="E6389" t="s">
        <v>19</v>
      </c>
      <c r="F6389" t="s">
        <v>11</v>
      </c>
      <c r="G6389" t="b">
        <v>1</v>
      </c>
      <c r="I6389">
        <v>34</v>
      </c>
      <c r="J6389" t="b">
        <v>1</v>
      </c>
      <c r="K6389">
        <f>YEAR(Table1[[#This Row],[Patient Admission Date]])</f>
        <v>2024</v>
      </c>
      <c r="L6389" t="str">
        <f>TEXT(Table1[[#This Row],[Patient Admission Date]],"mmm")</f>
        <v>Mar</v>
      </c>
      <c r="M6389" t="str">
        <f>TEXT(Table1[[#This Row],[Patient Admission Date]],"ddd")</f>
        <v>Sun</v>
      </c>
      <c r="N6389" t="str">
        <f>TEXT(INT(HOUR(Table1[[#This Row],[Patient Admission Date]])/3)*3,"00")&amp;"-"&amp;TEXT(INT(HOUR(Table1[[#This Row],[Patient Admission Date]])/3)*3+3,"00")</f>
        <v>03-06</v>
      </c>
      <c r="O6389" t="str" cm="1">
        <f t="array" ref="O6389">_xlfn.IFS(Table1[[#This Row],[Patient Age]]&lt;=14,"0-14",Table1[[#This Row],[Patient Age]]&lt;=29,"15-29",Table1[[#This Row],[Patient Age]]&lt;=44,"30-44",Table1[[#This Row],[Patient Age]]&lt;=59,"45-59",Table1[[#This Row],[Patient Age]]&lt;=74,"60-74",TRUE,"75+")</f>
        <v>45-59</v>
      </c>
      <c r="P6389" t="str" cm="1">
        <f t="array" ref="P6389">_xlfn.IFS(Table1[[#This Row],[Patient Waittime]]&lt;=15,"0-15",Table1[[#This Row],[Patient Waittime]]&lt;=30,"16-30",Table1[[#This Row],[Patient Waittime]]&lt;=45,"31-45",Table1[[#This Row],[Patient Waittime]]&lt;=60,"46-60",TRUE,"60+")</f>
        <v>31-45</v>
      </c>
      <c r="Q6389">
        <f>--(Table1[[#This Row],[Patient Waittime]]&lt;=30)</f>
        <v>0</v>
      </c>
      <c r="R6389">
        <f>--Table1[[#This Row],[Patient Admission Flag]]</f>
        <v>1</v>
      </c>
      <c r="S6389">
        <f>--AND(Table1[[#This Row],[WithinTarget]]=1,Table1[[#This Row],[Patient Satisfaction Score]]&gt;=7)</f>
        <v>0</v>
      </c>
      <c r="T6389" t="str">
        <f>IF(LEFT(Table1[[#This Row],[Patient Gender]],1)="F","Female","Male")</f>
        <v>Female</v>
      </c>
    </row>
    <row r="6390" spans="1:20" x14ac:dyDescent="0.3">
      <c r="A6390" t="s">
        <v>6494</v>
      </c>
      <c r="B6390" s="1">
        <v>45095.717361111114</v>
      </c>
      <c r="C6390" t="s">
        <v>13</v>
      </c>
      <c r="D6390">
        <v>63</v>
      </c>
      <c r="E6390" t="s">
        <v>19</v>
      </c>
      <c r="F6390" t="s">
        <v>11</v>
      </c>
      <c r="G6390" t="b">
        <v>1</v>
      </c>
      <c r="I6390">
        <v>36</v>
      </c>
      <c r="J6390" t="b">
        <v>1</v>
      </c>
      <c r="K6390">
        <f>YEAR(Table1[[#This Row],[Patient Admission Date]])</f>
        <v>2023</v>
      </c>
      <c r="L6390" t="str">
        <f>TEXT(Table1[[#This Row],[Patient Admission Date]],"mmm")</f>
        <v>Jun</v>
      </c>
      <c r="M6390" t="str">
        <f>TEXT(Table1[[#This Row],[Patient Admission Date]],"ddd")</f>
        <v>Sun</v>
      </c>
      <c r="N6390" t="str">
        <f>TEXT(INT(HOUR(Table1[[#This Row],[Patient Admission Date]])/3)*3,"00")&amp;"-"&amp;TEXT(INT(HOUR(Table1[[#This Row],[Patient Admission Date]])/3)*3+3,"00")</f>
        <v>15-18</v>
      </c>
      <c r="O6390" t="str" cm="1">
        <f t="array" ref="O6390">_xlfn.IFS(Table1[[#This Row],[Patient Age]]&lt;=14,"0-14",Table1[[#This Row],[Patient Age]]&lt;=29,"15-29",Table1[[#This Row],[Patient Age]]&lt;=44,"30-44",Table1[[#This Row],[Patient Age]]&lt;=59,"45-59",Table1[[#This Row],[Patient Age]]&lt;=74,"60-74",TRUE,"75+")</f>
        <v>60-74</v>
      </c>
      <c r="P6390" t="str" cm="1">
        <f t="array" ref="P6390">_xlfn.IFS(Table1[[#This Row],[Patient Waittime]]&lt;=15,"0-15",Table1[[#This Row],[Patient Waittime]]&lt;=30,"16-30",Table1[[#This Row],[Patient Waittime]]&lt;=45,"31-45",Table1[[#This Row],[Patient Waittime]]&lt;=60,"46-60",TRUE,"60+")</f>
        <v>31-45</v>
      </c>
      <c r="Q6390">
        <f>--(Table1[[#This Row],[Patient Waittime]]&lt;=30)</f>
        <v>0</v>
      </c>
      <c r="R6390">
        <f>--Table1[[#This Row],[Patient Admission Flag]]</f>
        <v>1</v>
      </c>
      <c r="S6390">
        <f>--AND(Table1[[#This Row],[WithinTarget]]=1,Table1[[#This Row],[Patient Satisfaction Score]]&gt;=7)</f>
        <v>0</v>
      </c>
      <c r="T6390" t="str">
        <f>IF(LEFT(Table1[[#This Row],[Patient Gender]],1)="F","Female","Male")</f>
        <v>Female</v>
      </c>
    </row>
    <row r="6391" spans="1:20" x14ac:dyDescent="0.3">
      <c r="A6391" t="s">
        <v>6495</v>
      </c>
      <c r="B6391" s="1">
        <v>45305.245833333334</v>
      </c>
      <c r="C6391" t="s">
        <v>13</v>
      </c>
      <c r="D6391">
        <v>52</v>
      </c>
      <c r="E6391" t="s">
        <v>19</v>
      </c>
      <c r="F6391" t="s">
        <v>11</v>
      </c>
      <c r="G6391" t="b">
        <v>1</v>
      </c>
      <c r="I6391">
        <v>39</v>
      </c>
      <c r="J6391" t="b">
        <v>1</v>
      </c>
      <c r="K6391">
        <f>YEAR(Table1[[#This Row],[Patient Admission Date]])</f>
        <v>2024</v>
      </c>
      <c r="L6391" t="str">
        <f>TEXT(Table1[[#This Row],[Patient Admission Date]],"mmm")</f>
        <v>Jan</v>
      </c>
      <c r="M6391" t="str">
        <f>TEXT(Table1[[#This Row],[Patient Admission Date]],"ddd")</f>
        <v>Sun</v>
      </c>
      <c r="N6391" t="str">
        <f>TEXT(INT(HOUR(Table1[[#This Row],[Patient Admission Date]])/3)*3,"00")&amp;"-"&amp;TEXT(INT(HOUR(Table1[[#This Row],[Patient Admission Date]])/3)*3+3,"00")</f>
        <v>03-06</v>
      </c>
      <c r="O6391" t="str" cm="1">
        <f t="array" ref="O6391">_xlfn.IFS(Table1[[#This Row],[Patient Age]]&lt;=14,"0-14",Table1[[#This Row],[Patient Age]]&lt;=29,"15-29",Table1[[#This Row],[Patient Age]]&lt;=44,"30-44",Table1[[#This Row],[Patient Age]]&lt;=59,"45-59",Table1[[#This Row],[Patient Age]]&lt;=74,"60-74",TRUE,"75+")</f>
        <v>45-59</v>
      </c>
      <c r="P6391" t="str" cm="1">
        <f t="array" ref="P6391">_xlfn.IFS(Table1[[#This Row],[Patient Waittime]]&lt;=15,"0-15",Table1[[#This Row],[Patient Waittime]]&lt;=30,"16-30",Table1[[#This Row],[Patient Waittime]]&lt;=45,"31-45",Table1[[#This Row],[Patient Waittime]]&lt;=60,"46-60",TRUE,"60+")</f>
        <v>31-45</v>
      </c>
      <c r="Q6391">
        <f>--(Table1[[#This Row],[Patient Waittime]]&lt;=30)</f>
        <v>0</v>
      </c>
      <c r="R6391">
        <f>--Table1[[#This Row],[Patient Admission Flag]]</f>
        <v>1</v>
      </c>
      <c r="S6391">
        <f>--AND(Table1[[#This Row],[WithinTarget]]=1,Table1[[#This Row],[Patient Satisfaction Score]]&gt;=7)</f>
        <v>0</v>
      </c>
      <c r="T6391" t="str">
        <f>IF(LEFT(Table1[[#This Row],[Patient Gender]],1)="F","Female","Male")</f>
        <v>Female</v>
      </c>
    </row>
    <row r="6392" spans="1:20" x14ac:dyDescent="0.3">
      <c r="A6392" t="s">
        <v>6496</v>
      </c>
      <c r="B6392" s="1">
        <v>45539.705555555556</v>
      </c>
      <c r="C6392" t="s">
        <v>13</v>
      </c>
      <c r="D6392">
        <v>17</v>
      </c>
      <c r="E6392" t="s">
        <v>19</v>
      </c>
      <c r="F6392" t="s">
        <v>11</v>
      </c>
      <c r="G6392" t="b">
        <v>1</v>
      </c>
      <c r="I6392">
        <v>43</v>
      </c>
      <c r="J6392" t="b">
        <v>1</v>
      </c>
      <c r="K6392">
        <f>YEAR(Table1[[#This Row],[Patient Admission Date]])</f>
        <v>2024</v>
      </c>
      <c r="L6392" t="str">
        <f>TEXT(Table1[[#This Row],[Patient Admission Date]],"mmm")</f>
        <v>Sep</v>
      </c>
      <c r="M6392" t="str">
        <f>TEXT(Table1[[#This Row],[Patient Admission Date]],"ddd")</f>
        <v>Wed</v>
      </c>
      <c r="N6392" t="str">
        <f>TEXT(INT(HOUR(Table1[[#This Row],[Patient Admission Date]])/3)*3,"00")&amp;"-"&amp;TEXT(INT(HOUR(Table1[[#This Row],[Patient Admission Date]])/3)*3+3,"00")</f>
        <v>15-18</v>
      </c>
      <c r="O6392" t="str" cm="1">
        <f t="array" ref="O6392">_xlfn.IFS(Table1[[#This Row],[Patient Age]]&lt;=14,"0-14",Table1[[#This Row],[Patient Age]]&lt;=29,"15-29",Table1[[#This Row],[Patient Age]]&lt;=44,"30-44",Table1[[#This Row],[Patient Age]]&lt;=59,"45-59",Table1[[#This Row],[Patient Age]]&lt;=74,"60-74",TRUE,"75+")</f>
        <v>15-29</v>
      </c>
      <c r="P6392" t="str" cm="1">
        <f t="array" ref="P6392">_xlfn.IFS(Table1[[#This Row],[Patient Waittime]]&lt;=15,"0-15",Table1[[#This Row],[Patient Waittime]]&lt;=30,"16-30",Table1[[#This Row],[Patient Waittime]]&lt;=45,"31-45",Table1[[#This Row],[Patient Waittime]]&lt;=60,"46-60",TRUE,"60+")</f>
        <v>31-45</v>
      </c>
      <c r="Q6392">
        <f>--(Table1[[#This Row],[Patient Waittime]]&lt;=30)</f>
        <v>0</v>
      </c>
      <c r="R6392">
        <f>--Table1[[#This Row],[Patient Admission Flag]]</f>
        <v>1</v>
      </c>
      <c r="S6392">
        <f>--AND(Table1[[#This Row],[WithinTarget]]=1,Table1[[#This Row],[Patient Satisfaction Score]]&gt;=7)</f>
        <v>0</v>
      </c>
      <c r="T6392" t="str">
        <f>IF(LEFT(Table1[[#This Row],[Patient Gender]],1)="F","Female","Male")</f>
        <v>Female</v>
      </c>
    </row>
    <row r="6393" spans="1:20" x14ac:dyDescent="0.3">
      <c r="A6393" t="s">
        <v>6497</v>
      </c>
      <c r="B6393" s="1">
        <v>45406.70416666667</v>
      </c>
      <c r="C6393" t="s">
        <v>13</v>
      </c>
      <c r="D6393">
        <v>78</v>
      </c>
      <c r="E6393" t="s">
        <v>19</v>
      </c>
      <c r="F6393" t="s">
        <v>11</v>
      </c>
      <c r="G6393" t="b">
        <v>1</v>
      </c>
      <c r="I6393">
        <v>44</v>
      </c>
      <c r="J6393" t="b">
        <v>1</v>
      </c>
      <c r="K6393">
        <f>YEAR(Table1[[#This Row],[Patient Admission Date]])</f>
        <v>2024</v>
      </c>
      <c r="L6393" t="str">
        <f>TEXT(Table1[[#This Row],[Patient Admission Date]],"mmm")</f>
        <v>Apr</v>
      </c>
      <c r="M6393" t="str">
        <f>TEXT(Table1[[#This Row],[Patient Admission Date]],"ddd")</f>
        <v>Wed</v>
      </c>
      <c r="N6393" t="str">
        <f>TEXT(INT(HOUR(Table1[[#This Row],[Patient Admission Date]])/3)*3,"00")&amp;"-"&amp;TEXT(INT(HOUR(Table1[[#This Row],[Patient Admission Date]])/3)*3+3,"00")</f>
        <v>15-18</v>
      </c>
      <c r="O6393" t="str" cm="1">
        <f t="array" ref="O6393">_xlfn.IFS(Table1[[#This Row],[Patient Age]]&lt;=14,"0-14",Table1[[#This Row],[Patient Age]]&lt;=29,"15-29",Table1[[#This Row],[Patient Age]]&lt;=44,"30-44",Table1[[#This Row],[Patient Age]]&lt;=59,"45-59",Table1[[#This Row],[Patient Age]]&lt;=74,"60-74",TRUE,"75+")</f>
        <v>75+</v>
      </c>
      <c r="P6393" t="str" cm="1">
        <f t="array" ref="P6393">_xlfn.IFS(Table1[[#This Row],[Patient Waittime]]&lt;=15,"0-15",Table1[[#This Row],[Patient Waittime]]&lt;=30,"16-30",Table1[[#This Row],[Patient Waittime]]&lt;=45,"31-45",Table1[[#This Row],[Patient Waittime]]&lt;=60,"46-60",TRUE,"60+")</f>
        <v>31-45</v>
      </c>
      <c r="Q6393">
        <f>--(Table1[[#This Row],[Patient Waittime]]&lt;=30)</f>
        <v>0</v>
      </c>
      <c r="R6393">
        <f>--Table1[[#This Row],[Patient Admission Flag]]</f>
        <v>1</v>
      </c>
      <c r="S6393">
        <f>--AND(Table1[[#This Row],[WithinTarget]]=1,Table1[[#This Row],[Patient Satisfaction Score]]&gt;=7)</f>
        <v>0</v>
      </c>
      <c r="T6393" t="str">
        <f>IF(LEFT(Table1[[#This Row],[Patient Gender]],1)="F","Female","Male")</f>
        <v>Female</v>
      </c>
    </row>
    <row r="6394" spans="1:20" x14ac:dyDescent="0.3">
      <c r="A6394" t="s">
        <v>6498</v>
      </c>
      <c r="B6394" s="1">
        <v>45062.561805555553</v>
      </c>
      <c r="C6394" t="s">
        <v>13</v>
      </c>
      <c r="D6394">
        <v>60</v>
      </c>
      <c r="E6394" t="s">
        <v>19</v>
      </c>
      <c r="F6394" t="s">
        <v>11</v>
      </c>
      <c r="G6394" t="b">
        <v>1</v>
      </c>
      <c r="I6394">
        <v>20</v>
      </c>
      <c r="J6394" t="b">
        <v>1</v>
      </c>
      <c r="K6394">
        <f>YEAR(Table1[[#This Row],[Patient Admission Date]])</f>
        <v>2023</v>
      </c>
      <c r="L6394" t="str">
        <f>TEXT(Table1[[#This Row],[Patient Admission Date]],"mmm")</f>
        <v>May</v>
      </c>
      <c r="M6394" t="str">
        <f>TEXT(Table1[[#This Row],[Patient Admission Date]],"ddd")</f>
        <v>Tue</v>
      </c>
      <c r="N6394" t="str">
        <f>TEXT(INT(HOUR(Table1[[#This Row],[Patient Admission Date]])/3)*3,"00")&amp;"-"&amp;TEXT(INT(HOUR(Table1[[#This Row],[Patient Admission Date]])/3)*3+3,"00")</f>
        <v>12-15</v>
      </c>
      <c r="O6394" t="str" cm="1">
        <f t="array" ref="O6394">_xlfn.IFS(Table1[[#This Row],[Patient Age]]&lt;=14,"0-14",Table1[[#This Row],[Patient Age]]&lt;=29,"15-29",Table1[[#This Row],[Patient Age]]&lt;=44,"30-44",Table1[[#This Row],[Patient Age]]&lt;=59,"45-59",Table1[[#This Row],[Patient Age]]&lt;=74,"60-74",TRUE,"75+")</f>
        <v>60-74</v>
      </c>
      <c r="P6394" t="str" cm="1">
        <f t="array" ref="P6394">_xlfn.IFS(Table1[[#This Row],[Patient Waittime]]&lt;=15,"0-15",Table1[[#This Row],[Patient Waittime]]&lt;=30,"16-30",Table1[[#This Row],[Patient Waittime]]&lt;=45,"31-45",Table1[[#This Row],[Patient Waittime]]&lt;=60,"46-60",TRUE,"60+")</f>
        <v>16-30</v>
      </c>
      <c r="Q6394">
        <f>--(Table1[[#This Row],[Patient Waittime]]&lt;=30)</f>
        <v>1</v>
      </c>
      <c r="R6394">
        <f>--Table1[[#This Row],[Patient Admission Flag]]</f>
        <v>1</v>
      </c>
      <c r="S6394">
        <f>--AND(Table1[[#This Row],[WithinTarget]]=1,Table1[[#This Row],[Patient Satisfaction Score]]&gt;=7)</f>
        <v>0</v>
      </c>
      <c r="T6394" t="str">
        <f>IF(LEFT(Table1[[#This Row],[Patient Gender]],1)="F","Female","Male")</f>
        <v>Female</v>
      </c>
    </row>
    <row r="6395" spans="1:20" x14ac:dyDescent="0.3">
      <c r="A6395" t="s">
        <v>6499</v>
      </c>
      <c r="B6395" s="1">
        <v>45034.121527777781</v>
      </c>
      <c r="C6395" t="s">
        <v>13</v>
      </c>
      <c r="D6395">
        <v>16</v>
      </c>
      <c r="E6395" t="s">
        <v>19</v>
      </c>
      <c r="F6395" t="s">
        <v>11</v>
      </c>
      <c r="G6395" t="b">
        <v>1</v>
      </c>
      <c r="I6395">
        <v>55</v>
      </c>
      <c r="J6395" t="b">
        <v>1</v>
      </c>
      <c r="K6395">
        <f>YEAR(Table1[[#This Row],[Patient Admission Date]])</f>
        <v>2023</v>
      </c>
      <c r="L6395" t="str">
        <f>TEXT(Table1[[#This Row],[Patient Admission Date]],"mmm")</f>
        <v>Apr</v>
      </c>
      <c r="M6395" t="str">
        <f>TEXT(Table1[[#This Row],[Patient Admission Date]],"ddd")</f>
        <v>Tue</v>
      </c>
      <c r="N6395" t="str">
        <f>TEXT(INT(HOUR(Table1[[#This Row],[Patient Admission Date]])/3)*3,"00")&amp;"-"&amp;TEXT(INT(HOUR(Table1[[#This Row],[Patient Admission Date]])/3)*3+3,"00")</f>
        <v>00-03</v>
      </c>
      <c r="O6395" t="str" cm="1">
        <f t="array" ref="O6395">_xlfn.IFS(Table1[[#This Row],[Patient Age]]&lt;=14,"0-14",Table1[[#This Row],[Patient Age]]&lt;=29,"15-29",Table1[[#This Row],[Patient Age]]&lt;=44,"30-44",Table1[[#This Row],[Patient Age]]&lt;=59,"45-59",Table1[[#This Row],[Patient Age]]&lt;=74,"60-74",TRUE,"75+")</f>
        <v>15-29</v>
      </c>
      <c r="P6395" t="str" cm="1">
        <f t="array" ref="P6395">_xlfn.IFS(Table1[[#This Row],[Patient Waittime]]&lt;=15,"0-15",Table1[[#This Row],[Patient Waittime]]&lt;=30,"16-30",Table1[[#This Row],[Patient Waittime]]&lt;=45,"31-45",Table1[[#This Row],[Patient Waittime]]&lt;=60,"46-60",TRUE,"60+")</f>
        <v>46-60</v>
      </c>
      <c r="Q6395">
        <f>--(Table1[[#This Row],[Patient Waittime]]&lt;=30)</f>
        <v>0</v>
      </c>
      <c r="R6395">
        <f>--Table1[[#This Row],[Patient Admission Flag]]</f>
        <v>1</v>
      </c>
      <c r="S6395">
        <f>--AND(Table1[[#This Row],[WithinTarget]]=1,Table1[[#This Row],[Patient Satisfaction Score]]&gt;=7)</f>
        <v>0</v>
      </c>
      <c r="T6395" t="str">
        <f>IF(LEFT(Table1[[#This Row],[Patient Gender]],1)="F","Female","Male")</f>
        <v>Female</v>
      </c>
    </row>
    <row r="6396" spans="1:20" x14ac:dyDescent="0.3">
      <c r="A6396" t="s">
        <v>6500</v>
      </c>
      <c r="B6396" s="1">
        <v>45432.359722222223</v>
      </c>
      <c r="C6396" t="s">
        <v>13</v>
      </c>
      <c r="D6396">
        <v>73</v>
      </c>
      <c r="E6396" t="s">
        <v>19</v>
      </c>
      <c r="F6396" t="s">
        <v>11</v>
      </c>
      <c r="G6396" t="b">
        <v>1</v>
      </c>
      <c r="I6396">
        <v>58</v>
      </c>
      <c r="J6396" t="b">
        <v>1</v>
      </c>
      <c r="K6396">
        <f>YEAR(Table1[[#This Row],[Patient Admission Date]])</f>
        <v>2024</v>
      </c>
      <c r="L6396" t="str">
        <f>TEXT(Table1[[#This Row],[Patient Admission Date]],"mmm")</f>
        <v>May</v>
      </c>
      <c r="M6396" t="str">
        <f>TEXT(Table1[[#This Row],[Patient Admission Date]],"ddd")</f>
        <v>Mon</v>
      </c>
      <c r="N6396" t="str">
        <f>TEXT(INT(HOUR(Table1[[#This Row],[Patient Admission Date]])/3)*3,"00")&amp;"-"&amp;TEXT(INT(HOUR(Table1[[#This Row],[Patient Admission Date]])/3)*3+3,"00")</f>
        <v>06-09</v>
      </c>
      <c r="O6396" t="str" cm="1">
        <f t="array" ref="O6396">_xlfn.IFS(Table1[[#This Row],[Patient Age]]&lt;=14,"0-14",Table1[[#This Row],[Patient Age]]&lt;=29,"15-29",Table1[[#This Row],[Patient Age]]&lt;=44,"30-44",Table1[[#This Row],[Patient Age]]&lt;=59,"45-59",Table1[[#This Row],[Patient Age]]&lt;=74,"60-74",TRUE,"75+")</f>
        <v>60-74</v>
      </c>
      <c r="P6396" t="str" cm="1">
        <f t="array" ref="P6396">_xlfn.IFS(Table1[[#This Row],[Patient Waittime]]&lt;=15,"0-15",Table1[[#This Row],[Patient Waittime]]&lt;=30,"16-30",Table1[[#This Row],[Patient Waittime]]&lt;=45,"31-45",Table1[[#This Row],[Patient Waittime]]&lt;=60,"46-60",TRUE,"60+")</f>
        <v>46-60</v>
      </c>
      <c r="Q6396">
        <f>--(Table1[[#This Row],[Patient Waittime]]&lt;=30)</f>
        <v>0</v>
      </c>
      <c r="R6396">
        <f>--Table1[[#This Row],[Patient Admission Flag]]</f>
        <v>1</v>
      </c>
      <c r="S6396">
        <f>--AND(Table1[[#This Row],[WithinTarget]]=1,Table1[[#This Row],[Patient Satisfaction Score]]&gt;=7)</f>
        <v>0</v>
      </c>
      <c r="T6396" t="str">
        <f>IF(LEFT(Table1[[#This Row],[Patient Gender]],1)="F","Female","Male")</f>
        <v>Female</v>
      </c>
    </row>
    <row r="6397" spans="1:20" x14ac:dyDescent="0.3">
      <c r="A6397" t="s">
        <v>6501</v>
      </c>
      <c r="B6397" s="1">
        <v>45205.148611111108</v>
      </c>
      <c r="C6397" t="s">
        <v>13</v>
      </c>
      <c r="D6397">
        <v>68</v>
      </c>
      <c r="E6397" t="s">
        <v>19</v>
      </c>
      <c r="F6397" t="s">
        <v>11</v>
      </c>
      <c r="G6397" t="b">
        <v>1</v>
      </c>
      <c r="I6397">
        <v>14</v>
      </c>
      <c r="J6397" t="b">
        <v>1</v>
      </c>
      <c r="K6397">
        <f>YEAR(Table1[[#This Row],[Patient Admission Date]])</f>
        <v>2023</v>
      </c>
      <c r="L6397" t="str">
        <f>TEXT(Table1[[#This Row],[Patient Admission Date]],"mmm")</f>
        <v>Oct</v>
      </c>
      <c r="M6397" t="str">
        <f>TEXT(Table1[[#This Row],[Patient Admission Date]],"ddd")</f>
        <v>Fri</v>
      </c>
      <c r="N6397" t="str">
        <f>TEXT(INT(HOUR(Table1[[#This Row],[Patient Admission Date]])/3)*3,"00")&amp;"-"&amp;TEXT(INT(HOUR(Table1[[#This Row],[Patient Admission Date]])/3)*3+3,"00")</f>
        <v>03-06</v>
      </c>
      <c r="O6397" t="str" cm="1">
        <f t="array" ref="O6397">_xlfn.IFS(Table1[[#This Row],[Patient Age]]&lt;=14,"0-14",Table1[[#This Row],[Patient Age]]&lt;=29,"15-29",Table1[[#This Row],[Patient Age]]&lt;=44,"30-44",Table1[[#This Row],[Patient Age]]&lt;=59,"45-59",Table1[[#This Row],[Patient Age]]&lt;=74,"60-74",TRUE,"75+")</f>
        <v>60-74</v>
      </c>
      <c r="P6397" t="str" cm="1">
        <f t="array" ref="P6397">_xlfn.IFS(Table1[[#This Row],[Patient Waittime]]&lt;=15,"0-15",Table1[[#This Row],[Patient Waittime]]&lt;=30,"16-30",Table1[[#This Row],[Patient Waittime]]&lt;=45,"31-45",Table1[[#This Row],[Patient Waittime]]&lt;=60,"46-60",TRUE,"60+")</f>
        <v>0-15</v>
      </c>
      <c r="Q6397">
        <f>--(Table1[[#This Row],[Patient Waittime]]&lt;=30)</f>
        <v>1</v>
      </c>
      <c r="R6397">
        <f>--Table1[[#This Row],[Patient Admission Flag]]</f>
        <v>1</v>
      </c>
      <c r="S6397">
        <f>--AND(Table1[[#This Row],[WithinTarget]]=1,Table1[[#This Row],[Patient Satisfaction Score]]&gt;=7)</f>
        <v>0</v>
      </c>
      <c r="T6397" t="str">
        <f>IF(LEFT(Table1[[#This Row],[Patient Gender]],1)="F","Female","Male")</f>
        <v>Female</v>
      </c>
    </row>
    <row r="6398" spans="1:20" x14ac:dyDescent="0.3">
      <c r="A6398" t="s">
        <v>6502</v>
      </c>
      <c r="B6398" s="1">
        <v>45089.537499999999</v>
      </c>
      <c r="C6398" t="s">
        <v>13</v>
      </c>
      <c r="D6398">
        <v>15</v>
      </c>
      <c r="E6398" t="s">
        <v>19</v>
      </c>
      <c r="F6398" t="s">
        <v>11</v>
      </c>
      <c r="G6398" t="b">
        <v>1</v>
      </c>
      <c r="I6398">
        <v>22</v>
      </c>
      <c r="J6398" t="b">
        <v>1</v>
      </c>
      <c r="K6398">
        <f>YEAR(Table1[[#This Row],[Patient Admission Date]])</f>
        <v>2023</v>
      </c>
      <c r="L6398" t="str">
        <f>TEXT(Table1[[#This Row],[Patient Admission Date]],"mmm")</f>
        <v>Jun</v>
      </c>
      <c r="M6398" t="str">
        <f>TEXT(Table1[[#This Row],[Patient Admission Date]],"ddd")</f>
        <v>Mon</v>
      </c>
      <c r="N6398" t="str">
        <f>TEXT(INT(HOUR(Table1[[#This Row],[Patient Admission Date]])/3)*3,"00")&amp;"-"&amp;TEXT(INT(HOUR(Table1[[#This Row],[Patient Admission Date]])/3)*3+3,"00")</f>
        <v>12-15</v>
      </c>
      <c r="O6398" t="str" cm="1">
        <f t="array" ref="O6398">_xlfn.IFS(Table1[[#This Row],[Patient Age]]&lt;=14,"0-14",Table1[[#This Row],[Patient Age]]&lt;=29,"15-29",Table1[[#This Row],[Patient Age]]&lt;=44,"30-44",Table1[[#This Row],[Patient Age]]&lt;=59,"45-59",Table1[[#This Row],[Patient Age]]&lt;=74,"60-74",TRUE,"75+")</f>
        <v>15-29</v>
      </c>
      <c r="P6398" t="str" cm="1">
        <f t="array" ref="P6398">_xlfn.IFS(Table1[[#This Row],[Patient Waittime]]&lt;=15,"0-15",Table1[[#This Row],[Patient Waittime]]&lt;=30,"16-30",Table1[[#This Row],[Patient Waittime]]&lt;=45,"31-45",Table1[[#This Row],[Patient Waittime]]&lt;=60,"46-60",TRUE,"60+")</f>
        <v>16-30</v>
      </c>
      <c r="Q6398">
        <f>--(Table1[[#This Row],[Patient Waittime]]&lt;=30)</f>
        <v>1</v>
      </c>
      <c r="R6398">
        <f>--Table1[[#This Row],[Patient Admission Flag]]</f>
        <v>1</v>
      </c>
      <c r="S6398">
        <f>--AND(Table1[[#This Row],[WithinTarget]]=1,Table1[[#This Row],[Patient Satisfaction Score]]&gt;=7)</f>
        <v>0</v>
      </c>
      <c r="T6398" t="str">
        <f>IF(LEFT(Table1[[#This Row],[Patient Gender]],1)="F","Female","Male")</f>
        <v>Female</v>
      </c>
    </row>
    <row r="6399" spans="1:20" x14ac:dyDescent="0.3">
      <c r="A6399" t="s">
        <v>6503</v>
      </c>
      <c r="B6399" s="1">
        <v>45027.464583333334</v>
      </c>
      <c r="C6399" t="s">
        <v>13</v>
      </c>
      <c r="D6399">
        <v>30</v>
      </c>
      <c r="E6399" t="s">
        <v>19</v>
      </c>
      <c r="F6399" t="s">
        <v>11</v>
      </c>
      <c r="G6399" t="b">
        <v>1</v>
      </c>
      <c r="I6399">
        <v>46</v>
      </c>
      <c r="J6399" t="b">
        <v>1</v>
      </c>
      <c r="K6399">
        <f>YEAR(Table1[[#This Row],[Patient Admission Date]])</f>
        <v>2023</v>
      </c>
      <c r="L6399" t="str">
        <f>TEXT(Table1[[#This Row],[Patient Admission Date]],"mmm")</f>
        <v>Apr</v>
      </c>
      <c r="M6399" t="str">
        <f>TEXT(Table1[[#This Row],[Patient Admission Date]],"ddd")</f>
        <v>Tue</v>
      </c>
      <c r="N6399" t="str">
        <f>TEXT(INT(HOUR(Table1[[#This Row],[Patient Admission Date]])/3)*3,"00")&amp;"-"&amp;TEXT(INT(HOUR(Table1[[#This Row],[Patient Admission Date]])/3)*3+3,"00")</f>
        <v>09-12</v>
      </c>
      <c r="O6399" t="str" cm="1">
        <f t="array" ref="O6399">_xlfn.IFS(Table1[[#This Row],[Patient Age]]&lt;=14,"0-14",Table1[[#This Row],[Patient Age]]&lt;=29,"15-29",Table1[[#This Row],[Patient Age]]&lt;=44,"30-44",Table1[[#This Row],[Patient Age]]&lt;=59,"45-59",Table1[[#This Row],[Patient Age]]&lt;=74,"60-74",TRUE,"75+")</f>
        <v>30-44</v>
      </c>
      <c r="P6399" t="str" cm="1">
        <f t="array" ref="P6399">_xlfn.IFS(Table1[[#This Row],[Patient Waittime]]&lt;=15,"0-15",Table1[[#This Row],[Patient Waittime]]&lt;=30,"16-30",Table1[[#This Row],[Patient Waittime]]&lt;=45,"31-45",Table1[[#This Row],[Patient Waittime]]&lt;=60,"46-60",TRUE,"60+")</f>
        <v>46-60</v>
      </c>
      <c r="Q6399">
        <f>--(Table1[[#This Row],[Patient Waittime]]&lt;=30)</f>
        <v>0</v>
      </c>
      <c r="R6399">
        <f>--Table1[[#This Row],[Patient Admission Flag]]</f>
        <v>1</v>
      </c>
      <c r="S6399">
        <f>--AND(Table1[[#This Row],[WithinTarget]]=1,Table1[[#This Row],[Patient Satisfaction Score]]&gt;=7)</f>
        <v>0</v>
      </c>
      <c r="T6399" t="str">
        <f>IF(LEFT(Table1[[#This Row],[Patient Gender]],1)="F","Female","Male")</f>
        <v>Female</v>
      </c>
    </row>
    <row r="6400" spans="1:20" x14ac:dyDescent="0.3">
      <c r="A6400" t="s">
        <v>6504</v>
      </c>
      <c r="B6400" s="1">
        <v>45387.49722222222</v>
      </c>
      <c r="C6400" t="s">
        <v>13</v>
      </c>
      <c r="D6400">
        <v>17</v>
      </c>
      <c r="E6400" t="s">
        <v>19</v>
      </c>
      <c r="F6400" t="s">
        <v>11</v>
      </c>
      <c r="G6400" t="b">
        <v>1</v>
      </c>
      <c r="I6400">
        <v>15</v>
      </c>
      <c r="J6400" t="b">
        <v>1</v>
      </c>
      <c r="K6400">
        <f>YEAR(Table1[[#This Row],[Patient Admission Date]])</f>
        <v>2024</v>
      </c>
      <c r="L6400" t="str">
        <f>TEXT(Table1[[#This Row],[Patient Admission Date]],"mmm")</f>
        <v>Apr</v>
      </c>
      <c r="M6400" t="str">
        <f>TEXT(Table1[[#This Row],[Patient Admission Date]],"ddd")</f>
        <v>Fri</v>
      </c>
      <c r="N6400" t="str">
        <f>TEXT(INT(HOUR(Table1[[#This Row],[Patient Admission Date]])/3)*3,"00")&amp;"-"&amp;TEXT(INT(HOUR(Table1[[#This Row],[Patient Admission Date]])/3)*3+3,"00")</f>
        <v>09-12</v>
      </c>
      <c r="O6400" t="str" cm="1">
        <f t="array" ref="O6400">_xlfn.IFS(Table1[[#This Row],[Patient Age]]&lt;=14,"0-14",Table1[[#This Row],[Patient Age]]&lt;=29,"15-29",Table1[[#This Row],[Patient Age]]&lt;=44,"30-44",Table1[[#This Row],[Patient Age]]&lt;=59,"45-59",Table1[[#This Row],[Patient Age]]&lt;=74,"60-74",TRUE,"75+")</f>
        <v>15-29</v>
      </c>
      <c r="P6400" t="str" cm="1">
        <f t="array" ref="P6400">_xlfn.IFS(Table1[[#This Row],[Patient Waittime]]&lt;=15,"0-15",Table1[[#This Row],[Patient Waittime]]&lt;=30,"16-30",Table1[[#This Row],[Patient Waittime]]&lt;=45,"31-45",Table1[[#This Row],[Patient Waittime]]&lt;=60,"46-60",TRUE,"60+")</f>
        <v>0-15</v>
      </c>
      <c r="Q6400">
        <f>--(Table1[[#This Row],[Patient Waittime]]&lt;=30)</f>
        <v>1</v>
      </c>
      <c r="R6400">
        <f>--Table1[[#This Row],[Patient Admission Flag]]</f>
        <v>1</v>
      </c>
      <c r="S6400">
        <f>--AND(Table1[[#This Row],[WithinTarget]]=1,Table1[[#This Row],[Patient Satisfaction Score]]&gt;=7)</f>
        <v>0</v>
      </c>
      <c r="T6400" t="str">
        <f>IF(LEFT(Table1[[#This Row],[Patient Gender]],1)="F","Female","Male")</f>
        <v>Female</v>
      </c>
    </row>
    <row r="6401" spans="1:20" x14ac:dyDescent="0.3">
      <c r="A6401" t="s">
        <v>6505</v>
      </c>
      <c r="B6401" s="1">
        <v>45408.929861111108</v>
      </c>
      <c r="C6401" t="s">
        <v>13</v>
      </c>
      <c r="D6401">
        <v>22</v>
      </c>
      <c r="E6401" t="s">
        <v>19</v>
      </c>
      <c r="F6401" t="s">
        <v>11</v>
      </c>
      <c r="G6401" t="b">
        <v>1</v>
      </c>
      <c r="I6401">
        <v>30</v>
      </c>
      <c r="J6401" t="b">
        <v>1</v>
      </c>
      <c r="K6401">
        <f>YEAR(Table1[[#This Row],[Patient Admission Date]])</f>
        <v>2024</v>
      </c>
      <c r="L6401" t="str">
        <f>TEXT(Table1[[#This Row],[Patient Admission Date]],"mmm")</f>
        <v>Apr</v>
      </c>
      <c r="M6401" t="str">
        <f>TEXT(Table1[[#This Row],[Patient Admission Date]],"ddd")</f>
        <v>Fri</v>
      </c>
      <c r="N6401" t="str">
        <f>TEXT(INT(HOUR(Table1[[#This Row],[Patient Admission Date]])/3)*3,"00")&amp;"-"&amp;TEXT(INT(HOUR(Table1[[#This Row],[Patient Admission Date]])/3)*3+3,"00")</f>
        <v>21-24</v>
      </c>
      <c r="O6401" t="str" cm="1">
        <f t="array" ref="O6401">_xlfn.IFS(Table1[[#This Row],[Patient Age]]&lt;=14,"0-14",Table1[[#This Row],[Patient Age]]&lt;=29,"15-29",Table1[[#This Row],[Patient Age]]&lt;=44,"30-44",Table1[[#This Row],[Patient Age]]&lt;=59,"45-59",Table1[[#This Row],[Patient Age]]&lt;=74,"60-74",TRUE,"75+")</f>
        <v>15-29</v>
      </c>
      <c r="P6401" t="str" cm="1">
        <f t="array" ref="P6401">_xlfn.IFS(Table1[[#This Row],[Patient Waittime]]&lt;=15,"0-15",Table1[[#This Row],[Patient Waittime]]&lt;=30,"16-30",Table1[[#This Row],[Patient Waittime]]&lt;=45,"31-45",Table1[[#This Row],[Patient Waittime]]&lt;=60,"46-60",TRUE,"60+")</f>
        <v>16-30</v>
      </c>
      <c r="Q6401">
        <f>--(Table1[[#This Row],[Patient Waittime]]&lt;=30)</f>
        <v>1</v>
      </c>
      <c r="R6401">
        <f>--Table1[[#This Row],[Patient Admission Flag]]</f>
        <v>1</v>
      </c>
      <c r="S6401">
        <f>--AND(Table1[[#This Row],[WithinTarget]]=1,Table1[[#This Row],[Patient Satisfaction Score]]&gt;=7)</f>
        <v>0</v>
      </c>
      <c r="T6401" t="str">
        <f>IF(LEFT(Table1[[#This Row],[Patient Gender]],1)="F","Female","Male")</f>
        <v>Female</v>
      </c>
    </row>
    <row r="6402" spans="1:20" x14ac:dyDescent="0.3">
      <c r="A6402" t="s">
        <v>6506</v>
      </c>
      <c r="B6402" s="1">
        <v>45328.565972222219</v>
      </c>
      <c r="C6402" t="s">
        <v>13</v>
      </c>
      <c r="D6402">
        <v>70</v>
      </c>
      <c r="E6402" t="s">
        <v>19</v>
      </c>
      <c r="F6402" t="s">
        <v>11</v>
      </c>
      <c r="G6402" t="b">
        <v>1</v>
      </c>
      <c r="I6402">
        <v>32</v>
      </c>
      <c r="J6402" t="b">
        <v>1</v>
      </c>
      <c r="K6402">
        <f>YEAR(Table1[[#This Row],[Patient Admission Date]])</f>
        <v>2024</v>
      </c>
      <c r="L6402" t="str">
        <f>TEXT(Table1[[#This Row],[Patient Admission Date]],"mmm")</f>
        <v>Feb</v>
      </c>
      <c r="M6402" t="str">
        <f>TEXT(Table1[[#This Row],[Patient Admission Date]],"ddd")</f>
        <v>Tue</v>
      </c>
      <c r="N6402" t="str">
        <f>TEXT(INT(HOUR(Table1[[#This Row],[Patient Admission Date]])/3)*3,"00")&amp;"-"&amp;TEXT(INT(HOUR(Table1[[#This Row],[Patient Admission Date]])/3)*3+3,"00")</f>
        <v>12-15</v>
      </c>
      <c r="O6402" t="str" cm="1">
        <f t="array" ref="O6402">_xlfn.IFS(Table1[[#This Row],[Patient Age]]&lt;=14,"0-14",Table1[[#This Row],[Patient Age]]&lt;=29,"15-29",Table1[[#This Row],[Patient Age]]&lt;=44,"30-44",Table1[[#This Row],[Patient Age]]&lt;=59,"45-59",Table1[[#This Row],[Patient Age]]&lt;=74,"60-74",TRUE,"75+")</f>
        <v>60-74</v>
      </c>
      <c r="P6402" t="str" cm="1">
        <f t="array" ref="P6402">_xlfn.IFS(Table1[[#This Row],[Patient Waittime]]&lt;=15,"0-15",Table1[[#This Row],[Patient Waittime]]&lt;=30,"16-30",Table1[[#This Row],[Patient Waittime]]&lt;=45,"31-45",Table1[[#This Row],[Patient Waittime]]&lt;=60,"46-60",TRUE,"60+")</f>
        <v>31-45</v>
      </c>
      <c r="Q6402">
        <f>--(Table1[[#This Row],[Patient Waittime]]&lt;=30)</f>
        <v>0</v>
      </c>
      <c r="R6402">
        <f>--Table1[[#This Row],[Patient Admission Flag]]</f>
        <v>1</v>
      </c>
      <c r="S6402">
        <f>--AND(Table1[[#This Row],[WithinTarget]]=1,Table1[[#This Row],[Patient Satisfaction Score]]&gt;=7)</f>
        <v>0</v>
      </c>
      <c r="T6402" t="str">
        <f>IF(LEFT(Table1[[#This Row],[Patient Gender]],1)="F","Female","Male")</f>
        <v>Female</v>
      </c>
    </row>
    <row r="6403" spans="1:20" x14ac:dyDescent="0.3">
      <c r="A6403" t="s">
        <v>6507</v>
      </c>
      <c r="B6403" s="1">
        <v>45569.436805555553</v>
      </c>
      <c r="C6403" t="s">
        <v>13</v>
      </c>
      <c r="D6403">
        <v>10</v>
      </c>
      <c r="E6403" t="s">
        <v>19</v>
      </c>
      <c r="F6403" t="s">
        <v>11</v>
      </c>
      <c r="G6403" t="b">
        <v>1</v>
      </c>
      <c r="I6403">
        <v>43</v>
      </c>
      <c r="J6403" t="b">
        <v>1</v>
      </c>
      <c r="K6403">
        <f>YEAR(Table1[[#This Row],[Patient Admission Date]])</f>
        <v>2024</v>
      </c>
      <c r="L6403" t="str">
        <f>TEXT(Table1[[#This Row],[Patient Admission Date]],"mmm")</f>
        <v>Oct</v>
      </c>
      <c r="M6403" t="str">
        <f>TEXT(Table1[[#This Row],[Patient Admission Date]],"ddd")</f>
        <v>Fri</v>
      </c>
      <c r="N6403" t="str">
        <f>TEXT(INT(HOUR(Table1[[#This Row],[Patient Admission Date]])/3)*3,"00")&amp;"-"&amp;TEXT(INT(HOUR(Table1[[#This Row],[Patient Admission Date]])/3)*3+3,"00")</f>
        <v>09-12</v>
      </c>
      <c r="O6403" t="str" cm="1">
        <f t="array" ref="O6403">_xlfn.IFS(Table1[[#This Row],[Patient Age]]&lt;=14,"0-14",Table1[[#This Row],[Patient Age]]&lt;=29,"15-29",Table1[[#This Row],[Patient Age]]&lt;=44,"30-44",Table1[[#This Row],[Patient Age]]&lt;=59,"45-59",Table1[[#This Row],[Patient Age]]&lt;=74,"60-74",TRUE,"75+")</f>
        <v>0-14</v>
      </c>
      <c r="P6403" t="str" cm="1">
        <f t="array" ref="P6403">_xlfn.IFS(Table1[[#This Row],[Patient Waittime]]&lt;=15,"0-15",Table1[[#This Row],[Patient Waittime]]&lt;=30,"16-30",Table1[[#This Row],[Patient Waittime]]&lt;=45,"31-45",Table1[[#This Row],[Patient Waittime]]&lt;=60,"46-60",TRUE,"60+")</f>
        <v>31-45</v>
      </c>
      <c r="Q6403">
        <f>--(Table1[[#This Row],[Patient Waittime]]&lt;=30)</f>
        <v>0</v>
      </c>
      <c r="R6403">
        <f>--Table1[[#This Row],[Patient Admission Flag]]</f>
        <v>1</v>
      </c>
      <c r="S6403">
        <f>--AND(Table1[[#This Row],[WithinTarget]]=1,Table1[[#This Row],[Patient Satisfaction Score]]&gt;=7)</f>
        <v>0</v>
      </c>
      <c r="T6403" t="str">
        <f>IF(LEFT(Table1[[#This Row],[Patient Gender]],1)="F","Female","Male")</f>
        <v>Female</v>
      </c>
    </row>
    <row r="6404" spans="1:20" x14ac:dyDescent="0.3">
      <c r="A6404" t="s">
        <v>6508</v>
      </c>
      <c r="B6404" s="1">
        <v>45595.553472222222</v>
      </c>
      <c r="C6404" t="s">
        <v>13</v>
      </c>
      <c r="D6404">
        <v>26</v>
      </c>
      <c r="E6404" t="s">
        <v>19</v>
      </c>
      <c r="F6404" t="s">
        <v>11</v>
      </c>
      <c r="G6404" t="b">
        <v>1</v>
      </c>
      <c r="I6404">
        <v>44</v>
      </c>
      <c r="J6404" t="b">
        <v>1</v>
      </c>
      <c r="K6404">
        <f>YEAR(Table1[[#This Row],[Patient Admission Date]])</f>
        <v>2024</v>
      </c>
      <c r="L6404" t="str">
        <f>TEXT(Table1[[#This Row],[Patient Admission Date]],"mmm")</f>
        <v>Oct</v>
      </c>
      <c r="M6404" t="str">
        <f>TEXT(Table1[[#This Row],[Patient Admission Date]],"ddd")</f>
        <v>Wed</v>
      </c>
      <c r="N6404" t="str">
        <f>TEXT(INT(HOUR(Table1[[#This Row],[Patient Admission Date]])/3)*3,"00")&amp;"-"&amp;TEXT(INT(HOUR(Table1[[#This Row],[Patient Admission Date]])/3)*3+3,"00")</f>
        <v>12-15</v>
      </c>
      <c r="O6404" t="str" cm="1">
        <f t="array" ref="O6404">_xlfn.IFS(Table1[[#This Row],[Patient Age]]&lt;=14,"0-14",Table1[[#This Row],[Patient Age]]&lt;=29,"15-29",Table1[[#This Row],[Patient Age]]&lt;=44,"30-44",Table1[[#This Row],[Patient Age]]&lt;=59,"45-59",Table1[[#This Row],[Patient Age]]&lt;=74,"60-74",TRUE,"75+")</f>
        <v>15-29</v>
      </c>
      <c r="P6404" t="str" cm="1">
        <f t="array" ref="P6404">_xlfn.IFS(Table1[[#This Row],[Patient Waittime]]&lt;=15,"0-15",Table1[[#This Row],[Patient Waittime]]&lt;=30,"16-30",Table1[[#This Row],[Patient Waittime]]&lt;=45,"31-45",Table1[[#This Row],[Patient Waittime]]&lt;=60,"46-60",TRUE,"60+")</f>
        <v>31-45</v>
      </c>
      <c r="Q6404">
        <f>--(Table1[[#This Row],[Patient Waittime]]&lt;=30)</f>
        <v>0</v>
      </c>
      <c r="R6404">
        <f>--Table1[[#This Row],[Patient Admission Flag]]</f>
        <v>1</v>
      </c>
      <c r="S6404">
        <f>--AND(Table1[[#This Row],[WithinTarget]]=1,Table1[[#This Row],[Patient Satisfaction Score]]&gt;=7)</f>
        <v>0</v>
      </c>
      <c r="T6404" t="str">
        <f>IF(LEFT(Table1[[#This Row],[Patient Gender]],1)="F","Female","Male")</f>
        <v>Female</v>
      </c>
    </row>
    <row r="6405" spans="1:20" x14ac:dyDescent="0.3">
      <c r="A6405" t="s">
        <v>6509</v>
      </c>
      <c r="B6405" s="1">
        <v>45145.154861111114</v>
      </c>
      <c r="C6405" t="s">
        <v>13</v>
      </c>
      <c r="D6405">
        <v>13</v>
      </c>
      <c r="E6405" t="s">
        <v>19</v>
      </c>
      <c r="F6405" t="s">
        <v>11</v>
      </c>
      <c r="G6405" t="b">
        <v>1</v>
      </c>
      <c r="I6405">
        <v>60</v>
      </c>
      <c r="J6405" t="b">
        <v>1</v>
      </c>
      <c r="K6405">
        <f>YEAR(Table1[[#This Row],[Patient Admission Date]])</f>
        <v>2023</v>
      </c>
      <c r="L6405" t="str">
        <f>TEXT(Table1[[#This Row],[Patient Admission Date]],"mmm")</f>
        <v>Aug</v>
      </c>
      <c r="M6405" t="str">
        <f>TEXT(Table1[[#This Row],[Patient Admission Date]],"ddd")</f>
        <v>Mon</v>
      </c>
      <c r="N6405" t="str">
        <f>TEXT(INT(HOUR(Table1[[#This Row],[Patient Admission Date]])/3)*3,"00")&amp;"-"&amp;TEXT(INT(HOUR(Table1[[#This Row],[Patient Admission Date]])/3)*3+3,"00")</f>
        <v>03-06</v>
      </c>
      <c r="O6405" t="str" cm="1">
        <f t="array" ref="O6405">_xlfn.IFS(Table1[[#This Row],[Patient Age]]&lt;=14,"0-14",Table1[[#This Row],[Patient Age]]&lt;=29,"15-29",Table1[[#This Row],[Patient Age]]&lt;=44,"30-44",Table1[[#This Row],[Patient Age]]&lt;=59,"45-59",Table1[[#This Row],[Patient Age]]&lt;=74,"60-74",TRUE,"75+")</f>
        <v>0-14</v>
      </c>
      <c r="P6405" t="str" cm="1">
        <f t="array" ref="P6405">_xlfn.IFS(Table1[[#This Row],[Patient Waittime]]&lt;=15,"0-15",Table1[[#This Row],[Patient Waittime]]&lt;=30,"16-30",Table1[[#This Row],[Patient Waittime]]&lt;=45,"31-45",Table1[[#This Row],[Patient Waittime]]&lt;=60,"46-60",TRUE,"60+")</f>
        <v>46-60</v>
      </c>
      <c r="Q6405">
        <f>--(Table1[[#This Row],[Patient Waittime]]&lt;=30)</f>
        <v>0</v>
      </c>
      <c r="R6405">
        <f>--Table1[[#This Row],[Patient Admission Flag]]</f>
        <v>1</v>
      </c>
      <c r="S6405">
        <f>--AND(Table1[[#This Row],[WithinTarget]]=1,Table1[[#This Row],[Patient Satisfaction Score]]&gt;=7)</f>
        <v>0</v>
      </c>
      <c r="T6405" t="str">
        <f>IF(LEFT(Table1[[#This Row],[Patient Gender]],1)="F","Female","Male")</f>
        <v>Female</v>
      </c>
    </row>
    <row r="6406" spans="1:20" x14ac:dyDescent="0.3">
      <c r="A6406" t="s">
        <v>6510</v>
      </c>
      <c r="B6406" s="1">
        <v>45391.940972222219</v>
      </c>
      <c r="C6406" t="s">
        <v>13</v>
      </c>
      <c r="D6406">
        <v>52</v>
      </c>
      <c r="E6406" t="s">
        <v>19</v>
      </c>
      <c r="F6406" t="s">
        <v>11</v>
      </c>
      <c r="G6406" t="b">
        <v>1</v>
      </c>
      <c r="I6406">
        <v>15</v>
      </c>
      <c r="J6406" t="b">
        <v>1</v>
      </c>
      <c r="K6406">
        <f>YEAR(Table1[[#This Row],[Patient Admission Date]])</f>
        <v>2024</v>
      </c>
      <c r="L6406" t="str">
        <f>TEXT(Table1[[#This Row],[Patient Admission Date]],"mmm")</f>
        <v>Apr</v>
      </c>
      <c r="M6406" t="str">
        <f>TEXT(Table1[[#This Row],[Patient Admission Date]],"ddd")</f>
        <v>Tue</v>
      </c>
      <c r="N6406" t="str">
        <f>TEXT(INT(HOUR(Table1[[#This Row],[Patient Admission Date]])/3)*3,"00")&amp;"-"&amp;TEXT(INT(HOUR(Table1[[#This Row],[Patient Admission Date]])/3)*3+3,"00")</f>
        <v>21-24</v>
      </c>
      <c r="O6406" t="str" cm="1">
        <f t="array" ref="O6406">_xlfn.IFS(Table1[[#This Row],[Patient Age]]&lt;=14,"0-14",Table1[[#This Row],[Patient Age]]&lt;=29,"15-29",Table1[[#This Row],[Patient Age]]&lt;=44,"30-44",Table1[[#This Row],[Patient Age]]&lt;=59,"45-59",Table1[[#This Row],[Patient Age]]&lt;=74,"60-74",TRUE,"75+")</f>
        <v>45-59</v>
      </c>
      <c r="P6406" t="str" cm="1">
        <f t="array" ref="P6406">_xlfn.IFS(Table1[[#This Row],[Patient Waittime]]&lt;=15,"0-15",Table1[[#This Row],[Patient Waittime]]&lt;=30,"16-30",Table1[[#This Row],[Patient Waittime]]&lt;=45,"31-45",Table1[[#This Row],[Patient Waittime]]&lt;=60,"46-60",TRUE,"60+")</f>
        <v>0-15</v>
      </c>
      <c r="Q6406">
        <f>--(Table1[[#This Row],[Patient Waittime]]&lt;=30)</f>
        <v>1</v>
      </c>
      <c r="R6406">
        <f>--Table1[[#This Row],[Patient Admission Flag]]</f>
        <v>1</v>
      </c>
      <c r="S6406">
        <f>--AND(Table1[[#This Row],[WithinTarget]]=1,Table1[[#This Row],[Patient Satisfaction Score]]&gt;=7)</f>
        <v>0</v>
      </c>
      <c r="T6406" t="str">
        <f>IF(LEFT(Table1[[#This Row],[Patient Gender]],1)="F","Female","Male")</f>
        <v>Female</v>
      </c>
    </row>
    <row r="6407" spans="1:20" x14ac:dyDescent="0.3">
      <c r="A6407" t="s">
        <v>6511</v>
      </c>
      <c r="B6407" s="1">
        <v>45469.463194444441</v>
      </c>
      <c r="C6407" t="s">
        <v>13</v>
      </c>
      <c r="D6407">
        <v>59</v>
      </c>
      <c r="E6407" t="s">
        <v>19</v>
      </c>
      <c r="F6407" t="s">
        <v>11</v>
      </c>
      <c r="G6407" t="b">
        <v>1</v>
      </c>
      <c r="I6407">
        <v>17</v>
      </c>
      <c r="J6407" t="b">
        <v>1</v>
      </c>
      <c r="K6407">
        <f>YEAR(Table1[[#This Row],[Patient Admission Date]])</f>
        <v>2024</v>
      </c>
      <c r="L6407" t="str">
        <f>TEXT(Table1[[#This Row],[Patient Admission Date]],"mmm")</f>
        <v>Jun</v>
      </c>
      <c r="M6407" t="str">
        <f>TEXT(Table1[[#This Row],[Patient Admission Date]],"ddd")</f>
        <v>Wed</v>
      </c>
      <c r="N6407" t="str">
        <f>TEXT(INT(HOUR(Table1[[#This Row],[Patient Admission Date]])/3)*3,"00")&amp;"-"&amp;TEXT(INT(HOUR(Table1[[#This Row],[Patient Admission Date]])/3)*3+3,"00")</f>
        <v>09-12</v>
      </c>
      <c r="O6407" t="str" cm="1">
        <f t="array" ref="O6407">_xlfn.IFS(Table1[[#This Row],[Patient Age]]&lt;=14,"0-14",Table1[[#This Row],[Patient Age]]&lt;=29,"15-29",Table1[[#This Row],[Patient Age]]&lt;=44,"30-44",Table1[[#This Row],[Patient Age]]&lt;=59,"45-59",Table1[[#This Row],[Patient Age]]&lt;=74,"60-74",TRUE,"75+")</f>
        <v>45-59</v>
      </c>
      <c r="P6407" t="str" cm="1">
        <f t="array" ref="P6407">_xlfn.IFS(Table1[[#This Row],[Patient Waittime]]&lt;=15,"0-15",Table1[[#This Row],[Patient Waittime]]&lt;=30,"16-30",Table1[[#This Row],[Patient Waittime]]&lt;=45,"31-45",Table1[[#This Row],[Patient Waittime]]&lt;=60,"46-60",TRUE,"60+")</f>
        <v>16-30</v>
      </c>
      <c r="Q6407">
        <f>--(Table1[[#This Row],[Patient Waittime]]&lt;=30)</f>
        <v>1</v>
      </c>
      <c r="R6407">
        <f>--Table1[[#This Row],[Patient Admission Flag]]</f>
        <v>1</v>
      </c>
      <c r="S6407">
        <f>--AND(Table1[[#This Row],[WithinTarget]]=1,Table1[[#This Row],[Patient Satisfaction Score]]&gt;=7)</f>
        <v>0</v>
      </c>
      <c r="T6407" t="str">
        <f>IF(LEFT(Table1[[#This Row],[Patient Gender]],1)="F","Female","Male")</f>
        <v>Female</v>
      </c>
    </row>
    <row r="6408" spans="1:20" x14ac:dyDescent="0.3">
      <c r="A6408" t="s">
        <v>6512</v>
      </c>
      <c r="B6408" s="1">
        <v>45502.081250000003</v>
      </c>
      <c r="C6408" t="s">
        <v>13</v>
      </c>
      <c r="D6408">
        <v>2</v>
      </c>
      <c r="E6408" t="s">
        <v>19</v>
      </c>
      <c r="F6408" t="s">
        <v>11</v>
      </c>
      <c r="G6408" t="b">
        <v>1</v>
      </c>
      <c r="I6408">
        <v>19</v>
      </c>
      <c r="J6408" t="b">
        <v>1</v>
      </c>
      <c r="K6408">
        <f>YEAR(Table1[[#This Row],[Patient Admission Date]])</f>
        <v>2024</v>
      </c>
      <c r="L6408" t="str">
        <f>TEXT(Table1[[#This Row],[Patient Admission Date]],"mmm")</f>
        <v>Jul</v>
      </c>
      <c r="M6408" t="str">
        <f>TEXT(Table1[[#This Row],[Patient Admission Date]],"ddd")</f>
        <v>Mon</v>
      </c>
      <c r="N6408" t="str">
        <f>TEXT(INT(HOUR(Table1[[#This Row],[Patient Admission Date]])/3)*3,"00")&amp;"-"&amp;TEXT(INT(HOUR(Table1[[#This Row],[Patient Admission Date]])/3)*3+3,"00")</f>
        <v>00-03</v>
      </c>
      <c r="O6408" t="str" cm="1">
        <f t="array" ref="O6408">_xlfn.IFS(Table1[[#This Row],[Patient Age]]&lt;=14,"0-14",Table1[[#This Row],[Patient Age]]&lt;=29,"15-29",Table1[[#This Row],[Patient Age]]&lt;=44,"30-44",Table1[[#This Row],[Patient Age]]&lt;=59,"45-59",Table1[[#This Row],[Patient Age]]&lt;=74,"60-74",TRUE,"75+")</f>
        <v>0-14</v>
      </c>
      <c r="P6408" t="str" cm="1">
        <f t="array" ref="P6408">_xlfn.IFS(Table1[[#This Row],[Patient Waittime]]&lt;=15,"0-15",Table1[[#This Row],[Patient Waittime]]&lt;=30,"16-30",Table1[[#This Row],[Patient Waittime]]&lt;=45,"31-45",Table1[[#This Row],[Patient Waittime]]&lt;=60,"46-60",TRUE,"60+")</f>
        <v>16-30</v>
      </c>
      <c r="Q6408">
        <f>--(Table1[[#This Row],[Patient Waittime]]&lt;=30)</f>
        <v>1</v>
      </c>
      <c r="R6408">
        <f>--Table1[[#This Row],[Patient Admission Flag]]</f>
        <v>1</v>
      </c>
      <c r="S6408">
        <f>--AND(Table1[[#This Row],[WithinTarget]]=1,Table1[[#This Row],[Patient Satisfaction Score]]&gt;=7)</f>
        <v>0</v>
      </c>
      <c r="T6408" t="str">
        <f>IF(LEFT(Table1[[#This Row],[Patient Gender]],1)="F","Female","Male")</f>
        <v>Female</v>
      </c>
    </row>
    <row r="6409" spans="1:20" x14ac:dyDescent="0.3">
      <c r="A6409" t="s">
        <v>6513</v>
      </c>
      <c r="B6409" s="1">
        <v>45266.634027777778</v>
      </c>
      <c r="C6409" t="s">
        <v>13</v>
      </c>
      <c r="D6409">
        <v>38</v>
      </c>
      <c r="E6409" t="s">
        <v>19</v>
      </c>
      <c r="F6409" t="s">
        <v>11</v>
      </c>
      <c r="G6409" t="b">
        <v>1</v>
      </c>
      <c r="I6409">
        <v>19</v>
      </c>
      <c r="J6409" t="b">
        <v>1</v>
      </c>
      <c r="K6409">
        <f>YEAR(Table1[[#This Row],[Patient Admission Date]])</f>
        <v>2023</v>
      </c>
      <c r="L6409" t="str">
        <f>TEXT(Table1[[#This Row],[Patient Admission Date]],"mmm")</f>
        <v>Dec</v>
      </c>
      <c r="M6409" t="str">
        <f>TEXT(Table1[[#This Row],[Patient Admission Date]],"ddd")</f>
        <v>Wed</v>
      </c>
      <c r="N6409" t="str">
        <f>TEXT(INT(HOUR(Table1[[#This Row],[Patient Admission Date]])/3)*3,"00")&amp;"-"&amp;TEXT(INT(HOUR(Table1[[#This Row],[Patient Admission Date]])/3)*3+3,"00")</f>
        <v>15-18</v>
      </c>
      <c r="O6409" t="str" cm="1">
        <f t="array" ref="O6409">_xlfn.IFS(Table1[[#This Row],[Patient Age]]&lt;=14,"0-14",Table1[[#This Row],[Patient Age]]&lt;=29,"15-29",Table1[[#This Row],[Patient Age]]&lt;=44,"30-44",Table1[[#This Row],[Patient Age]]&lt;=59,"45-59",Table1[[#This Row],[Patient Age]]&lt;=74,"60-74",TRUE,"75+")</f>
        <v>30-44</v>
      </c>
      <c r="P6409" t="str" cm="1">
        <f t="array" ref="P6409">_xlfn.IFS(Table1[[#This Row],[Patient Waittime]]&lt;=15,"0-15",Table1[[#This Row],[Patient Waittime]]&lt;=30,"16-30",Table1[[#This Row],[Patient Waittime]]&lt;=45,"31-45",Table1[[#This Row],[Patient Waittime]]&lt;=60,"46-60",TRUE,"60+")</f>
        <v>16-30</v>
      </c>
      <c r="Q6409">
        <f>--(Table1[[#This Row],[Patient Waittime]]&lt;=30)</f>
        <v>1</v>
      </c>
      <c r="R6409">
        <f>--Table1[[#This Row],[Patient Admission Flag]]</f>
        <v>1</v>
      </c>
      <c r="S6409">
        <f>--AND(Table1[[#This Row],[WithinTarget]]=1,Table1[[#This Row],[Patient Satisfaction Score]]&gt;=7)</f>
        <v>0</v>
      </c>
      <c r="T6409" t="str">
        <f>IF(LEFT(Table1[[#This Row],[Patient Gender]],1)="F","Female","Male")</f>
        <v>Female</v>
      </c>
    </row>
    <row r="6410" spans="1:20" x14ac:dyDescent="0.3">
      <c r="A6410" t="s">
        <v>6514</v>
      </c>
      <c r="B6410" s="1">
        <v>45027.145138888889</v>
      </c>
      <c r="C6410" t="s">
        <v>13</v>
      </c>
      <c r="D6410">
        <v>36</v>
      </c>
      <c r="E6410" t="s">
        <v>19</v>
      </c>
      <c r="F6410" t="s">
        <v>11</v>
      </c>
      <c r="G6410" t="b">
        <v>1</v>
      </c>
      <c r="I6410">
        <v>26</v>
      </c>
      <c r="J6410" t="b">
        <v>1</v>
      </c>
      <c r="K6410">
        <f>YEAR(Table1[[#This Row],[Patient Admission Date]])</f>
        <v>2023</v>
      </c>
      <c r="L6410" t="str">
        <f>TEXT(Table1[[#This Row],[Patient Admission Date]],"mmm")</f>
        <v>Apr</v>
      </c>
      <c r="M6410" t="str">
        <f>TEXT(Table1[[#This Row],[Patient Admission Date]],"ddd")</f>
        <v>Tue</v>
      </c>
      <c r="N6410" t="str">
        <f>TEXT(INT(HOUR(Table1[[#This Row],[Patient Admission Date]])/3)*3,"00")&amp;"-"&amp;TEXT(INT(HOUR(Table1[[#This Row],[Patient Admission Date]])/3)*3+3,"00")</f>
        <v>03-06</v>
      </c>
      <c r="O6410" t="str" cm="1">
        <f t="array" ref="O6410">_xlfn.IFS(Table1[[#This Row],[Patient Age]]&lt;=14,"0-14",Table1[[#This Row],[Patient Age]]&lt;=29,"15-29",Table1[[#This Row],[Patient Age]]&lt;=44,"30-44",Table1[[#This Row],[Patient Age]]&lt;=59,"45-59",Table1[[#This Row],[Patient Age]]&lt;=74,"60-74",TRUE,"75+")</f>
        <v>30-44</v>
      </c>
      <c r="P6410" t="str" cm="1">
        <f t="array" ref="P6410">_xlfn.IFS(Table1[[#This Row],[Patient Waittime]]&lt;=15,"0-15",Table1[[#This Row],[Patient Waittime]]&lt;=30,"16-30",Table1[[#This Row],[Patient Waittime]]&lt;=45,"31-45",Table1[[#This Row],[Patient Waittime]]&lt;=60,"46-60",TRUE,"60+")</f>
        <v>16-30</v>
      </c>
      <c r="Q6410">
        <f>--(Table1[[#This Row],[Patient Waittime]]&lt;=30)</f>
        <v>1</v>
      </c>
      <c r="R6410">
        <f>--Table1[[#This Row],[Patient Admission Flag]]</f>
        <v>1</v>
      </c>
      <c r="S6410">
        <f>--AND(Table1[[#This Row],[WithinTarget]]=1,Table1[[#This Row],[Patient Satisfaction Score]]&gt;=7)</f>
        <v>0</v>
      </c>
      <c r="T6410" t="str">
        <f>IF(LEFT(Table1[[#This Row],[Patient Gender]],1)="F","Female","Male")</f>
        <v>Female</v>
      </c>
    </row>
    <row r="6411" spans="1:20" x14ac:dyDescent="0.3">
      <c r="A6411" t="s">
        <v>6515</v>
      </c>
      <c r="B6411" s="1">
        <v>45291.293055555558</v>
      </c>
      <c r="C6411" t="s">
        <v>13</v>
      </c>
      <c r="D6411">
        <v>72</v>
      </c>
      <c r="E6411" t="s">
        <v>19</v>
      </c>
      <c r="F6411" t="s">
        <v>11</v>
      </c>
      <c r="G6411" t="b">
        <v>1</v>
      </c>
      <c r="I6411">
        <v>27</v>
      </c>
      <c r="J6411" t="b">
        <v>1</v>
      </c>
      <c r="K6411">
        <f>YEAR(Table1[[#This Row],[Patient Admission Date]])</f>
        <v>2023</v>
      </c>
      <c r="L6411" t="str">
        <f>TEXT(Table1[[#This Row],[Patient Admission Date]],"mmm")</f>
        <v>Dec</v>
      </c>
      <c r="M6411" t="str">
        <f>TEXT(Table1[[#This Row],[Patient Admission Date]],"ddd")</f>
        <v>Sun</v>
      </c>
      <c r="N6411" t="str">
        <f>TEXT(INT(HOUR(Table1[[#This Row],[Patient Admission Date]])/3)*3,"00")&amp;"-"&amp;TEXT(INT(HOUR(Table1[[#This Row],[Patient Admission Date]])/3)*3+3,"00")</f>
        <v>06-09</v>
      </c>
      <c r="O6411" t="str" cm="1">
        <f t="array" ref="O6411">_xlfn.IFS(Table1[[#This Row],[Patient Age]]&lt;=14,"0-14",Table1[[#This Row],[Patient Age]]&lt;=29,"15-29",Table1[[#This Row],[Patient Age]]&lt;=44,"30-44",Table1[[#This Row],[Patient Age]]&lt;=59,"45-59",Table1[[#This Row],[Patient Age]]&lt;=74,"60-74",TRUE,"75+")</f>
        <v>60-74</v>
      </c>
      <c r="P6411" t="str" cm="1">
        <f t="array" ref="P6411">_xlfn.IFS(Table1[[#This Row],[Patient Waittime]]&lt;=15,"0-15",Table1[[#This Row],[Patient Waittime]]&lt;=30,"16-30",Table1[[#This Row],[Patient Waittime]]&lt;=45,"31-45",Table1[[#This Row],[Patient Waittime]]&lt;=60,"46-60",TRUE,"60+")</f>
        <v>16-30</v>
      </c>
      <c r="Q6411">
        <f>--(Table1[[#This Row],[Patient Waittime]]&lt;=30)</f>
        <v>1</v>
      </c>
      <c r="R6411">
        <f>--Table1[[#This Row],[Patient Admission Flag]]</f>
        <v>1</v>
      </c>
      <c r="S6411">
        <f>--AND(Table1[[#This Row],[WithinTarget]]=1,Table1[[#This Row],[Patient Satisfaction Score]]&gt;=7)</f>
        <v>0</v>
      </c>
      <c r="T6411" t="str">
        <f>IF(LEFT(Table1[[#This Row],[Patient Gender]],1)="F","Female","Male")</f>
        <v>Female</v>
      </c>
    </row>
    <row r="6412" spans="1:20" x14ac:dyDescent="0.3">
      <c r="A6412" t="s">
        <v>6516</v>
      </c>
      <c r="B6412" s="1">
        <v>45134.982638888891</v>
      </c>
      <c r="C6412" t="s">
        <v>13</v>
      </c>
      <c r="D6412">
        <v>71</v>
      </c>
      <c r="E6412" t="s">
        <v>19</v>
      </c>
      <c r="F6412" t="s">
        <v>11</v>
      </c>
      <c r="G6412" t="b">
        <v>1</v>
      </c>
      <c r="I6412">
        <v>32</v>
      </c>
      <c r="J6412" t="b">
        <v>1</v>
      </c>
      <c r="K6412">
        <f>YEAR(Table1[[#This Row],[Patient Admission Date]])</f>
        <v>2023</v>
      </c>
      <c r="L6412" t="str">
        <f>TEXT(Table1[[#This Row],[Patient Admission Date]],"mmm")</f>
        <v>Jul</v>
      </c>
      <c r="M6412" t="str">
        <f>TEXT(Table1[[#This Row],[Patient Admission Date]],"ddd")</f>
        <v>Thu</v>
      </c>
      <c r="N6412" t="str">
        <f>TEXT(INT(HOUR(Table1[[#This Row],[Patient Admission Date]])/3)*3,"00")&amp;"-"&amp;TEXT(INT(HOUR(Table1[[#This Row],[Patient Admission Date]])/3)*3+3,"00")</f>
        <v>21-24</v>
      </c>
      <c r="O6412" t="str" cm="1">
        <f t="array" ref="O6412">_xlfn.IFS(Table1[[#This Row],[Patient Age]]&lt;=14,"0-14",Table1[[#This Row],[Patient Age]]&lt;=29,"15-29",Table1[[#This Row],[Patient Age]]&lt;=44,"30-44",Table1[[#This Row],[Patient Age]]&lt;=59,"45-59",Table1[[#This Row],[Patient Age]]&lt;=74,"60-74",TRUE,"75+")</f>
        <v>60-74</v>
      </c>
      <c r="P6412" t="str" cm="1">
        <f t="array" ref="P6412">_xlfn.IFS(Table1[[#This Row],[Patient Waittime]]&lt;=15,"0-15",Table1[[#This Row],[Patient Waittime]]&lt;=30,"16-30",Table1[[#This Row],[Patient Waittime]]&lt;=45,"31-45",Table1[[#This Row],[Patient Waittime]]&lt;=60,"46-60",TRUE,"60+")</f>
        <v>31-45</v>
      </c>
      <c r="Q6412">
        <f>--(Table1[[#This Row],[Patient Waittime]]&lt;=30)</f>
        <v>0</v>
      </c>
      <c r="R6412">
        <f>--Table1[[#This Row],[Patient Admission Flag]]</f>
        <v>1</v>
      </c>
      <c r="S6412">
        <f>--AND(Table1[[#This Row],[WithinTarget]]=1,Table1[[#This Row],[Patient Satisfaction Score]]&gt;=7)</f>
        <v>0</v>
      </c>
      <c r="T6412" t="str">
        <f>IF(LEFT(Table1[[#This Row],[Patient Gender]],1)="F","Female","Male")</f>
        <v>Female</v>
      </c>
    </row>
    <row r="6413" spans="1:20" x14ac:dyDescent="0.3">
      <c r="A6413" t="s">
        <v>6517</v>
      </c>
      <c r="B6413" s="1">
        <v>45191.354861111111</v>
      </c>
      <c r="C6413" t="s">
        <v>13</v>
      </c>
      <c r="D6413">
        <v>66</v>
      </c>
      <c r="E6413" t="s">
        <v>19</v>
      </c>
      <c r="F6413" t="s">
        <v>11</v>
      </c>
      <c r="G6413" t="b">
        <v>1</v>
      </c>
      <c r="I6413">
        <v>59</v>
      </c>
      <c r="J6413" t="b">
        <v>1</v>
      </c>
      <c r="K6413">
        <f>YEAR(Table1[[#This Row],[Patient Admission Date]])</f>
        <v>2023</v>
      </c>
      <c r="L6413" t="str">
        <f>TEXT(Table1[[#This Row],[Patient Admission Date]],"mmm")</f>
        <v>Sep</v>
      </c>
      <c r="M6413" t="str">
        <f>TEXT(Table1[[#This Row],[Patient Admission Date]],"ddd")</f>
        <v>Fri</v>
      </c>
      <c r="N6413" t="str">
        <f>TEXT(INT(HOUR(Table1[[#This Row],[Patient Admission Date]])/3)*3,"00")&amp;"-"&amp;TEXT(INT(HOUR(Table1[[#This Row],[Patient Admission Date]])/3)*3+3,"00")</f>
        <v>06-09</v>
      </c>
      <c r="O6413" t="str" cm="1">
        <f t="array" ref="O6413">_xlfn.IFS(Table1[[#This Row],[Patient Age]]&lt;=14,"0-14",Table1[[#This Row],[Patient Age]]&lt;=29,"15-29",Table1[[#This Row],[Patient Age]]&lt;=44,"30-44",Table1[[#This Row],[Patient Age]]&lt;=59,"45-59",Table1[[#This Row],[Patient Age]]&lt;=74,"60-74",TRUE,"75+")</f>
        <v>60-74</v>
      </c>
      <c r="P6413" t="str" cm="1">
        <f t="array" ref="P6413">_xlfn.IFS(Table1[[#This Row],[Patient Waittime]]&lt;=15,"0-15",Table1[[#This Row],[Patient Waittime]]&lt;=30,"16-30",Table1[[#This Row],[Patient Waittime]]&lt;=45,"31-45",Table1[[#This Row],[Patient Waittime]]&lt;=60,"46-60",TRUE,"60+")</f>
        <v>46-60</v>
      </c>
      <c r="Q6413">
        <f>--(Table1[[#This Row],[Patient Waittime]]&lt;=30)</f>
        <v>0</v>
      </c>
      <c r="R6413">
        <f>--Table1[[#This Row],[Patient Admission Flag]]</f>
        <v>1</v>
      </c>
      <c r="S6413">
        <f>--AND(Table1[[#This Row],[WithinTarget]]=1,Table1[[#This Row],[Patient Satisfaction Score]]&gt;=7)</f>
        <v>0</v>
      </c>
      <c r="T6413" t="str">
        <f>IF(LEFT(Table1[[#This Row],[Patient Gender]],1)="F","Female","Male")</f>
        <v>Female</v>
      </c>
    </row>
    <row r="6414" spans="1:20" x14ac:dyDescent="0.3">
      <c r="A6414" t="s">
        <v>6518</v>
      </c>
      <c r="B6414" s="1">
        <v>45023.830555555556</v>
      </c>
      <c r="C6414" t="s">
        <v>13</v>
      </c>
      <c r="D6414">
        <v>60</v>
      </c>
      <c r="E6414" t="s">
        <v>19</v>
      </c>
      <c r="F6414" t="s">
        <v>11</v>
      </c>
      <c r="G6414" t="b">
        <v>1</v>
      </c>
      <c r="I6414">
        <v>29</v>
      </c>
      <c r="J6414" t="b">
        <v>1</v>
      </c>
      <c r="K6414">
        <f>YEAR(Table1[[#This Row],[Patient Admission Date]])</f>
        <v>2023</v>
      </c>
      <c r="L6414" t="str">
        <f>TEXT(Table1[[#This Row],[Patient Admission Date]],"mmm")</f>
        <v>Apr</v>
      </c>
      <c r="M6414" t="str">
        <f>TEXT(Table1[[#This Row],[Patient Admission Date]],"ddd")</f>
        <v>Fri</v>
      </c>
      <c r="N6414" t="str">
        <f>TEXT(INT(HOUR(Table1[[#This Row],[Patient Admission Date]])/3)*3,"00")&amp;"-"&amp;TEXT(INT(HOUR(Table1[[#This Row],[Patient Admission Date]])/3)*3+3,"00")</f>
        <v>18-21</v>
      </c>
      <c r="O6414" t="str" cm="1">
        <f t="array" ref="O6414">_xlfn.IFS(Table1[[#This Row],[Patient Age]]&lt;=14,"0-14",Table1[[#This Row],[Patient Age]]&lt;=29,"15-29",Table1[[#This Row],[Patient Age]]&lt;=44,"30-44",Table1[[#This Row],[Patient Age]]&lt;=59,"45-59",Table1[[#This Row],[Patient Age]]&lt;=74,"60-74",TRUE,"75+")</f>
        <v>60-74</v>
      </c>
      <c r="P6414" t="str" cm="1">
        <f t="array" ref="P6414">_xlfn.IFS(Table1[[#This Row],[Patient Waittime]]&lt;=15,"0-15",Table1[[#This Row],[Patient Waittime]]&lt;=30,"16-30",Table1[[#This Row],[Patient Waittime]]&lt;=45,"31-45",Table1[[#This Row],[Patient Waittime]]&lt;=60,"46-60",TRUE,"60+")</f>
        <v>16-30</v>
      </c>
      <c r="Q6414">
        <f>--(Table1[[#This Row],[Patient Waittime]]&lt;=30)</f>
        <v>1</v>
      </c>
      <c r="R6414">
        <f>--Table1[[#This Row],[Patient Admission Flag]]</f>
        <v>1</v>
      </c>
      <c r="S6414">
        <f>--AND(Table1[[#This Row],[WithinTarget]]=1,Table1[[#This Row],[Patient Satisfaction Score]]&gt;=7)</f>
        <v>0</v>
      </c>
      <c r="T6414" t="str">
        <f>IF(LEFT(Table1[[#This Row],[Patient Gender]],1)="F","Female","Male")</f>
        <v>Female</v>
      </c>
    </row>
    <row r="6415" spans="1:20" x14ac:dyDescent="0.3">
      <c r="A6415" t="s">
        <v>6519</v>
      </c>
      <c r="B6415" s="1">
        <v>45229.445138888892</v>
      </c>
      <c r="C6415" t="s">
        <v>13</v>
      </c>
      <c r="D6415">
        <v>60</v>
      </c>
      <c r="E6415" t="s">
        <v>19</v>
      </c>
      <c r="F6415" t="s">
        <v>11</v>
      </c>
      <c r="G6415" t="b">
        <v>1</v>
      </c>
      <c r="I6415">
        <v>37</v>
      </c>
      <c r="J6415" t="b">
        <v>1</v>
      </c>
      <c r="K6415">
        <f>YEAR(Table1[[#This Row],[Patient Admission Date]])</f>
        <v>2023</v>
      </c>
      <c r="L6415" t="str">
        <f>TEXT(Table1[[#This Row],[Patient Admission Date]],"mmm")</f>
        <v>Oct</v>
      </c>
      <c r="M6415" t="str">
        <f>TEXT(Table1[[#This Row],[Patient Admission Date]],"ddd")</f>
        <v>Mon</v>
      </c>
      <c r="N6415" t="str">
        <f>TEXT(INT(HOUR(Table1[[#This Row],[Patient Admission Date]])/3)*3,"00")&amp;"-"&amp;TEXT(INT(HOUR(Table1[[#This Row],[Patient Admission Date]])/3)*3+3,"00")</f>
        <v>09-12</v>
      </c>
      <c r="O6415" t="str" cm="1">
        <f t="array" ref="O6415">_xlfn.IFS(Table1[[#This Row],[Patient Age]]&lt;=14,"0-14",Table1[[#This Row],[Patient Age]]&lt;=29,"15-29",Table1[[#This Row],[Patient Age]]&lt;=44,"30-44",Table1[[#This Row],[Patient Age]]&lt;=59,"45-59",Table1[[#This Row],[Patient Age]]&lt;=74,"60-74",TRUE,"75+")</f>
        <v>60-74</v>
      </c>
      <c r="P6415" t="str" cm="1">
        <f t="array" ref="P6415">_xlfn.IFS(Table1[[#This Row],[Patient Waittime]]&lt;=15,"0-15",Table1[[#This Row],[Patient Waittime]]&lt;=30,"16-30",Table1[[#This Row],[Patient Waittime]]&lt;=45,"31-45",Table1[[#This Row],[Patient Waittime]]&lt;=60,"46-60",TRUE,"60+")</f>
        <v>31-45</v>
      </c>
      <c r="Q6415">
        <f>--(Table1[[#This Row],[Patient Waittime]]&lt;=30)</f>
        <v>0</v>
      </c>
      <c r="R6415">
        <f>--Table1[[#This Row],[Patient Admission Flag]]</f>
        <v>1</v>
      </c>
      <c r="S6415">
        <f>--AND(Table1[[#This Row],[WithinTarget]]=1,Table1[[#This Row],[Patient Satisfaction Score]]&gt;=7)</f>
        <v>0</v>
      </c>
      <c r="T6415" t="str">
        <f>IF(LEFT(Table1[[#This Row],[Patient Gender]],1)="F","Female","Male")</f>
        <v>Female</v>
      </c>
    </row>
    <row r="6416" spans="1:20" x14ac:dyDescent="0.3">
      <c r="A6416" t="s">
        <v>6520</v>
      </c>
      <c r="B6416" s="1">
        <v>45408.474999999999</v>
      </c>
      <c r="C6416" t="s">
        <v>13</v>
      </c>
      <c r="D6416">
        <v>24</v>
      </c>
      <c r="E6416" t="s">
        <v>19</v>
      </c>
      <c r="F6416" t="s">
        <v>11</v>
      </c>
      <c r="G6416" t="b">
        <v>1</v>
      </c>
      <c r="I6416">
        <v>54</v>
      </c>
      <c r="J6416" t="b">
        <v>1</v>
      </c>
      <c r="K6416">
        <f>YEAR(Table1[[#This Row],[Patient Admission Date]])</f>
        <v>2024</v>
      </c>
      <c r="L6416" t="str">
        <f>TEXT(Table1[[#This Row],[Patient Admission Date]],"mmm")</f>
        <v>Apr</v>
      </c>
      <c r="M6416" t="str">
        <f>TEXT(Table1[[#This Row],[Patient Admission Date]],"ddd")</f>
        <v>Fri</v>
      </c>
      <c r="N6416" t="str">
        <f>TEXT(INT(HOUR(Table1[[#This Row],[Patient Admission Date]])/3)*3,"00")&amp;"-"&amp;TEXT(INT(HOUR(Table1[[#This Row],[Patient Admission Date]])/3)*3+3,"00")</f>
        <v>09-12</v>
      </c>
      <c r="O6416" t="str" cm="1">
        <f t="array" ref="O6416">_xlfn.IFS(Table1[[#This Row],[Patient Age]]&lt;=14,"0-14",Table1[[#This Row],[Patient Age]]&lt;=29,"15-29",Table1[[#This Row],[Patient Age]]&lt;=44,"30-44",Table1[[#This Row],[Patient Age]]&lt;=59,"45-59",Table1[[#This Row],[Patient Age]]&lt;=74,"60-74",TRUE,"75+")</f>
        <v>15-29</v>
      </c>
      <c r="P6416" t="str" cm="1">
        <f t="array" ref="P6416">_xlfn.IFS(Table1[[#This Row],[Patient Waittime]]&lt;=15,"0-15",Table1[[#This Row],[Patient Waittime]]&lt;=30,"16-30",Table1[[#This Row],[Patient Waittime]]&lt;=45,"31-45",Table1[[#This Row],[Patient Waittime]]&lt;=60,"46-60",TRUE,"60+")</f>
        <v>46-60</v>
      </c>
      <c r="Q6416">
        <f>--(Table1[[#This Row],[Patient Waittime]]&lt;=30)</f>
        <v>0</v>
      </c>
      <c r="R6416">
        <f>--Table1[[#This Row],[Patient Admission Flag]]</f>
        <v>1</v>
      </c>
      <c r="S6416">
        <f>--AND(Table1[[#This Row],[WithinTarget]]=1,Table1[[#This Row],[Patient Satisfaction Score]]&gt;=7)</f>
        <v>0</v>
      </c>
      <c r="T6416" t="str">
        <f>IF(LEFT(Table1[[#This Row],[Patient Gender]],1)="F","Female","Male")</f>
        <v>Female</v>
      </c>
    </row>
    <row r="6417" spans="1:20" x14ac:dyDescent="0.3">
      <c r="A6417" t="s">
        <v>6521</v>
      </c>
      <c r="B6417" s="1">
        <v>45234.746527777781</v>
      </c>
      <c r="C6417" t="s">
        <v>13</v>
      </c>
      <c r="D6417">
        <v>2</v>
      </c>
      <c r="E6417" t="s">
        <v>19</v>
      </c>
      <c r="F6417" t="s">
        <v>11</v>
      </c>
      <c r="G6417" t="b">
        <v>1</v>
      </c>
      <c r="I6417">
        <v>16</v>
      </c>
      <c r="J6417" t="b">
        <v>1</v>
      </c>
      <c r="K6417">
        <f>YEAR(Table1[[#This Row],[Patient Admission Date]])</f>
        <v>2023</v>
      </c>
      <c r="L6417" t="str">
        <f>TEXT(Table1[[#This Row],[Patient Admission Date]],"mmm")</f>
        <v>Nov</v>
      </c>
      <c r="M6417" t="str">
        <f>TEXT(Table1[[#This Row],[Patient Admission Date]],"ddd")</f>
        <v>Sat</v>
      </c>
      <c r="N6417" t="str">
        <f>TEXT(INT(HOUR(Table1[[#This Row],[Patient Admission Date]])/3)*3,"00")&amp;"-"&amp;TEXT(INT(HOUR(Table1[[#This Row],[Patient Admission Date]])/3)*3+3,"00")</f>
        <v>15-18</v>
      </c>
      <c r="O6417" t="str" cm="1">
        <f t="array" ref="O6417">_xlfn.IFS(Table1[[#This Row],[Patient Age]]&lt;=14,"0-14",Table1[[#This Row],[Patient Age]]&lt;=29,"15-29",Table1[[#This Row],[Patient Age]]&lt;=44,"30-44",Table1[[#This Row],[Patient Age]]&lt;=59,"45-59",Table1[[#This Row],[Patient Age]]&lt;=74,"60-74",TRUE,"75+")</f>
        <v>0-14</v>
      </c>
      <c r="P6417" t="str" cm="1">
        <f t="array" ref="P6417">_xlfn.IFS(Table1[[#This Row],[Patient Waittime]]&lt;=15,"0-15",Table1[[#This Row],[Patient Waittime]]&lt;=30,"16-30",Table1[[#This Row],[Patient Waittime]]&lt;=45,"31-45",Table1[[#This Row],[Patient Waittime]]&lt;=60,"46-60",TRUE,"60+")</f>
        <v>16-30</v>
      </c>
      <c r="Q6417">
        <f>--(Table1[[#This Row],[Patient Waittime]]&lt;=30)</f>
        <v>1</v>
      </c>
      <c r="R6417">
        <f>--Table1[[#This Row],[Patient Admission Flag]]</f>
        <v>1</v>
      </c>
      <c r="S6417">
        <f>--AND(Table1[[#This Row],[WithinTarget]]=1,Table1[[#This Row],[Patient Satisfaction Score]]&gt;=7)</f>
        <v>0</v>
      </c>
      <c r="T6417" t="str">
        <f>IF(LEFT(Table1[[#This Row],[Patient Gender]],1)="F","Female","Male")</f>
        <v>Female</v>
      </c>
    </row>
    <row r="6418" spans="1:20" x14ac:dyDescent="0.3">
      <c r="A6418" t="s">
        <v>6522</v>
      </c>
      <c r="B6418" s="1">
        <v>45110.394444444442</v>
      </c>
      <c r="C6418" t="s">
        <v>13</v>
      </c>
      <c r="D6418">
        <v>66</v>
      </c>
      <c r="E6418" t="s">
        <v>19</v>
      </c>
      <c r="F6418" t="s">
        <v>11</v>
      </c>
      <c r="G6418" t="b">
        <v>1</v>
      </c>
      <c r="I6418">
        <v>30</v>
      </c>
      <c r="J6418" t="b">
        <v>1</v>
      </c>
      <c r="K6418">
        <f>YEAR(Table1[[#This Row],[Patient Admission Date]])</f>
        <v>2023</v>
      </c>
      <c r="L6418" t="str">
        <f>TEXT(Table1[[#This Row],[Patient Admission Date]],"mmm")</f>
        <v>Jul</v>
      </c>
      <c r="M6418" t="str">
        <f>TEXT(Table1[[#This Row],[Patient Admission Date]],"ddd")</f>
        <v>Mon</v>
      </c>
      <c r="N6418" t="str">
        <f>TEXT(INT(HOUR(Table1[[#This Row],[Patient Admission Date]])/3)*3,"00")&amp;"-"&amp;TEXT(INT(HOUR(Table1[[#This Row],[Patient Admission Date]])/3)*3+3,"00")</f>
        <v>09-12</v>
      </c>
      <c r="O6418" t="str" cm="1">
        <f t="array" ref="O6418">_xlfn.IFS(Table1[[#This Row],[Patient Age]]&lt;=14,"0-14",Table1[[#This Row],[Patient Age]]&lt;=29,"15-29",Table1[[#This Row],[Patient Age]]&lt;=44,"30-44",Table1[[#This Row],[Patient Age]]&lt;=59,"45-59",Table1[[#This Row],[Patient Age]]&lt;=74,"60-74",TRUE,"75+")</f>
        <v>60-74</v>
      </c>
      <c r="P6418" t="str" cm="1">
        <f t="array" ref="P6418">_xlfn.IFS(Table1[[#This Row],[Patient Waittime]]&lt;=15,"0-15",Table1[[#This Row],[Patient Waittime]]&lt;=30,"16-30",Table1[[#This Row],[Patient Waittime]]&lt;=45,"31-45",Table1[[#This Row],[Patient Waittime]]&lt;=60,"46-60",TRUE,"60+")</f>
        <v>16-30</v>
      </c>
      <c r="Q6418">
        <f>--(Table1[[#This Row],[Patient Waittime]]&lt;=30)</f>
        <v>1</v>
      </c>
      <c r="R6418">
        <f>--Table1[[#This Row],[Patient Admission Flag]]</f>
        <v>1</v>
      </c>
      <c r="S6418">
        <f>--AND(Table1[[#This Row],[WithinTarget]]=1,Table1[[#This Row],[Patient Satisfaction Score]]&gt;=7)</f>
        <v>0</v>
      </c>
      <c r="T6418" t="str">
        <f>IF(LEFT(Table1[[#This Row],[Patient Gender]],1)="F","Female","Male")</f>
        <v>Female</v>
      </c>
    </row>
    <row r="6419" spans="1:20" x14ac:dyDescent="0.3">
      <c r="A6419" t="s">
        <v>6523</v>
      </c>
      <c r="B6419" s="1">
        <v>45138.432638888888</v>
      </c>
      <c r="C6419" t="s">
        <v>13</v>
      </c>
      <c r="D6419">
        <v>9</v>
      </c>
      <c r="E6419" t="s">
        <v>19</v>
      </c>
      <c r="F6419" t="s">
        <v>11</v>
      </c>
      <c r="G6419" t="b">
        <v>1</v>
      </c>
      <c r="I6419">
        <v>39</v>
      </c>
      <c r="J6419" t="b">
        <v>1</v>
      </c>
      <c r="K6419">
        <f>YEAR(Table1[[#This Row],[Patient Admission Date]])</f>
        <v>2023</v>
      </c>
      <c r="L6419" t="str">
        <f>TEXT(Table1[[#This Row],[Patient Admission Date]],"mmm")</f>
        <v>Jul</v>
      </c>
      <c r="M6419" t="str">
        <f>TEXT(Table1[[#This Row],[Patient Admission Date]],"ddd")</f>
        <v>Mon</v>
      </c>
      <c r="N6419" t="str">
        <f>TEXT(INT(HOUR(Table1[[#This Row],[Patient Admission Date]])/3)*3,"00")&amp;"-"&amp;TEXT(INT(HOUR(Table1[[#This Row],[Patient Admission Date]])/3)*3+3,"00")</f>
        <v>09-12</v>
      </c>
      <c r="O6419" t="str" cm="1">
        <f t="array" ref="O6419">_xlfn.IFS(Table1[[#This Row],[Patient Age]]&lt;=14,"0-14",Table1[[#This Row],[Patient Age]]&lt;=29,"15-29",Table1[[#This Row],[Patient Age]]&lt;=44,"30-44",Table1[[#This Row],[Patient Age]]&lt;=59,"45-59",Table1[[#This Row],[Patient Age]]&lt;=74,"60-74",TRUE,"75+")</f>
        <v>0-14</v>
      </c>
      <c r="P6419" t="str" cm="1">
        <f t="array" ref="P6419">_xlfn.IFS(Table1[[#This Row],[Patient Waittime]]&lt;=15,"0-15",Table1[[#This Row],[Patient Waittime]]&lt;=30,"16-30",Table1[[#This Row],[Patient Waittime]]&lt;=45,"31-45",Table1[[#This Row],[Patient Waittime]]&lt;=60,"46-60",TRUE,"60+")</f>
        <v>31-45</v>
      </c>
      <c r="Q6419">
        <f>--(Table1[[#This Row],[Patient Waittime]]&lt;=30)</f>
        <v>0</v>
      </c>
      <c r="R6419">
        <f>--Table1[[#This Row],[Patient Admission Flag]]</f>
        <v>1</v>
      </c>
      <c r="S6419">
        <f>--AND(Table1[[#This Row],[WithinTarget]]=1,Table1[[#This Row],[Patient Satisfaction Score]]&gt;=7)</f>
        <v>0</v>
      </c>
      <c r="T6419" t="str">
        <f>IF(LEFT(Table1[[#This Row],[Patient Gender]],1)="F","Female","Male")</f>
        <v>Female</v>
      </c>
    </row>
    <row r="6420" spans="1:20" x14ac:dyDescent="0.3">
      <c r="A6420" t="s">
        <v>6524</v>
      </c>
      <c r="B6420" s="1">
        <v>45550.457638888889</v>
      </c>
      <c r="C6420" t="s">
        <v>13</v>
      </c>
      <c r="D6420">
        <v>75</v>
      </c>
      <c r="E6420" t="s">
        <v>19</v>
      </c>
      <c r="F6420" t="s">
        <v>11</v>
      </c>
      <c r="G6420" t="b">
        <v>1</v>
      </c>
      <c r="I6420">
        <v>45</v>
      </c>
      <c r="J6420" t="b">
        <v>1</v>
      </c>
      <c r="K6420">
        <f>YEAR(Table1[[#This Row],[Patient Admission Date]])</f>
        <v>2024</v>
      </c>
      <c r="L6420" t="str">
        <f>TEXT(Table1[[#This Row],[Patient Admission Date]],"mmm")</f>
        <v>Sep</v>
      </c>
      <c r="M6420" t="str">
        <f>TEXT(Table1[[#This Row],[Patient Admission Date]],"ddd")</f>
        <v>Sun</v>
      </c>
      <c r="N6420" t="str">
        <f>TEXT(INT(HOUR(Table1[[#This Row],[Patient Admission Date]])/3)*3,"00")&amp;"-"&amp;TEXT(INT(HOUR(Table1[[#This Row],[Patient Admission Date]])/3)*3+3,"00")</f>
        <v>09-12</v>
      </c>
      <c r="O6420" t="str" cm="1">
        <f t="array" ref="O6420">_xlfn.IFS(Table1[[#This Row],[Patient Age]]&lt;=14,"0-14",Table1[[#This Row],[Patient Age]]&lt;=29,"15-29",Table1[[#This Row],[Patient Age]]&lt;=44,"30-44",Table1[[#This Row],[Patient Age]]&lt;=59,"45-59",Table1[[#This Row],[Patient Age]]&lt;=74,"60-74",TRUE,"75+")</f>
        <v>75+</v>
      </c>
      <c r="P6420" t="str" cm="1">
        <f t="array" ref="P6420">_xlfn.IFS(Table1[[#This Row],[Patient Waittime]]&lt;=15,"0-15",Table1[[#This Row],[Patient Waittime]]&lt;=30,"16-30",Table1[[#This Row],[Patient Waittime]]&lt;=45,"31-45",Table1[[#This Row],[Patient Waittime]]&lt;=60,"46-60",TRUE,"60+")</f>
        <v>31-45</v>
      </c>
      <c r="Q6420">
        <f>--(Table1[[#This Row],[Patient Waittime]]&lt;=30)</f>
        <v>0</v>
      </c>
      <c r="R6420">
        <f>--Table1[[#This Row],[Patient Admission Flag]]</f>
        <v>1</v>
      </c>
      <c r="S6420">
        <f>--AND(Table1[[#This Row],[WithinTarget]]=1,Table1[[#This Row],[Patient Satisfaction Score]]&gt;=7)</f>
        <v>0</v>
      </c>
      <c r="T6420" t="str">
        <f>IF(LEFT(Table1[[#This Row],[Patient Gender]],1)="F","Female","Male")</f>
        <v>Female</v>
      </c>
    </row>
    <row r="6421" spans="1:20" x14ac:dyDescent="0.3">
      <c r="A6421" t="s">
        <v>6525</v>
      </c>
      <c r="B6421" s="1">
        <v>45481.568749999999</v>
      </c>
      <c r="C6421" t="s">
        <v>13</v>
      </c>
      <c r="D6421">
        <v>28</v>
      </c>
      <c r="E6421" t="s">
        <v>19</v>
      </c>
      <c r="F6421" t="s">
        <v>11</v>
      </c>
      <c r="G6421" t="b">
        <v>1</v>
      </c>
      <c r="H6421">
        <v>0</v>
      </c>
      <c r="I6421">
        <v>32</v>
      </c>
      <c r="J6421" t="b">
        <v>1</v>
      </c>
      <c r="K6421">
        <f>YEAR(Table1[[#This Row],[Patient Admission Date]])</f>
        <v>2024</v>
      </c>
      <c r="L6421" t="str">
        <f>TEXT(Table1[[#This Row],[Patient Admission Date]],"mmm")</f>
        <v>Jul</v>
      </c>
      <c r="M6421" t="str">
        <f>TEXT(Table1[[#This Row],[Patient Admission Date]],"ddd")</f>
        <v>Mon</v>
      </c>
      <c r="N6421" t="str">
        <f>TEXT(INT(HOUR(Table1[[#This Row],[Patient Admission Date]])/3)*3,"00")&amp;"-"&amp;TEXT(INT(HOUR(Table1[[#This Row],[Patient Admission Date]])/3)*3+3,"00")</f>
        <v>12-15</v>
      </c>
      <c r="O6421" t="str" cm="1">
        <f t="array" ref="O6421">_xlfn.IFS(Table1[[#This Row],[Patient Age]]&lt;=14,"0-14",Table1[[#This Row],[Patient Age]]&lt;=29,"15-29",Table1[[#This Row],[Patient Age]]&lt;=44,"30-44",Table1[[#This Row],[Patient Age]]&lt;=59,"45-59",Table1[[#This Row],[Patient Age]]&lt;=74,"60-74",TRUE,"75+")</f>
        <v>15-29</v>
      </c>
      <c r="P6421" t="str" cm="1">
        <f t="array" ref="P6421">_xlfn.IFS(Table1[[#This Row],[Patient Waittime]]&lt;=15,"0-15",Table1[[#This Row],[Patient Waittime]]&lt;=30,"16-30",Table1[[#This Row],[Patient Waittime]]&lt;=45,"31-45",Table1[[#This Row],[Patient Waittime]]&lt;=60,"46-60",TRUE,"60+")</f>
        <v>31-45</v>
      </c>
      <c r="Q6421">
        <f>--(Table1[[#This Row],[Patient Waittime]]&lt;=30)</f>
        <v>0</v>
      </c>
      <c r="R6421">
        <f>--Table1[[#This Row],[Patient Admission Flag]]</f>
        <v>1</v>
      </c>
      <c r="S6421">
        <f>--AND(Table1[[#This Row],[WithinTarget]]=1,Table1[[#This Row],[Patient Satisfaction Score]]&gt;=7)</f>
        <v>0</v>
      </c>
      <c r="T6421" t="str">
        <f>IF(LEFT(Table1[[#This Row],[Patient Gender]],1)="F","Female","Male")</f>
        <v>Female</v>
      </c>
    </row>
    <row r="6422" spans="1:20" x14ac:dyDescent="0.3">
      <c r="A6422" t="s">
        <v>6526</v>
      </c>
      <c r="B6422" s="1">
        <v>45586.859027777777</v>
      </c>
      <c r="C6422" t="s">
        <v>13</v>
      </c>
      <c r="D6422">
        <v>69</v>
      </c>
      <c r="E6422" t="s">
        <v>19</v>
      </c>
      <c r="F6422" t="s">
        <v>11</v>
      </c>
      <c r="G6422" t="b">
        <v>1</v>
      </c>
      <c r="H6422">
        <v>0</v>
      </c>
      <c r="I6422">
        <v>29</v>
      </c>
      <c r="J6422" t="b">
        <v>1</v>
      </c>
      <c r="K6422">
        <f>YEAR(Table1[[#This Row],[Patient Admission Date]])</f>
        <v>2024</v>
      </c>
      <c r="L6422" t="str">
        <f>TEXT(Table1[[#This Row],[Patient Admission Date]],"mmm")</f>
        <v>Oct</v>
      </c>
      <c r="M6422" t="str">
        <f>TEXT(Table1[[#This Row],[Patient Admission Date]],"ddd")</f>
        <v>Mon</v>
      </c>
      <c r="N6422" t="str">
        <f>TEXT(INT(HOUR(Table1[[#This Row],[Patient Admission Date]])/3)*3,"00")&amp;"-"&amp;TEXT(INT(HOUR(Table1[[#This Row],[Patient Admission Date]])/3)*3+3,"00")</f>
        <v>18-21</v>
      </c>
      <c r="O6422" t="str" cm="1">
        <f t="array" ref="O6422">_xlfn.IFS(Table1[[#This Row],[Patient Age]]&lt;=14,"0-14",Table1[[#This Row],[Patient Age]]&lt;=29,"15-29",Table1[[#This Row],[Patient Age]]&lt;=44,"30-44",Table1[[#This Row],[Patient Age]]&lt;=59,"45-59",Table1[[#This Row],[Patient Age]]&lt;=74,"60-74",TRUE,"75+")</f>
        <v>60-74</v>
      </c>
      <c r="P6422" t="str" cm="1">
        <f t="array" ref="P6422">_xlfn.IFS(Table1[[#This Row],[Patient Waittime]]&lt;=15,"0-15",Table1[[#This Row],[Patient Waittime]]&lt;=30,"16-30",Table1[[#This Row],[Patient Waittime]]&lt;=45,"31-45",Table1[[#This Row],[Patient Waittime]]&lt;=60,"46-60",TRUE,"60+")</f>
        <v>16-30</v>
      </c>
      <c r="Q6422">
        <f>--(Table1[[#This Row],[Patient Waittime]]&lt;=30)</f>
        <v>1</v>
      </c>
      <c r="R6422">
        <f>--Table1[[#This Row],[Patient Admission Flag]]</f>
        <v>1</v>
      </c>
      <c r="S6422">
        <f>--AND(Table1[[#This Row],[WithinTarget]]=1,Table1[[#This Row],[Patient Satisfaction Score]]&gt;=7)</f>
        <v>0</v>
      </c>
      <c r="T6422" t="str">
        <f>IF(LEFT(Table1[[#This Row],[Patient Gender]],1)="F","Female","Male")</f>
        <v>Female</v>
      </c>
    </row>
    <row r="6423" spans="1:20" x14ac:dyDescent="0.3">
      <c r="A6423" t="s">
        <v>6527</v>
      </c>
      <c r="B6423" s="1">
        <v>45355.029166666667</v>
      </c>
      <c r="C6423" t="s">
        <v>13</v>
      </c>
      <c r="D6423">
        <v>54</v>
      </c>
      <c r="E6423" t="s">
        <v>19</v>
      </c>
      <c r="F6423" t="s">
        <v>11</v>
      </c>
      <c r="G6423" t="b">
        <v>1</v>
      </c>
      <c r="H6423">
        <v>0</v>
      </c>
      <c r="I6423">
        <v>17</v>
      </c>
      <c r="J6423" t="b">
        <v>1</v>
      </c>
      <c r="K6423">
        <f>YEAR(Table1[[#This Row],[Patient Admission Date]])</f>
        <v>2024</v>
      </c>
      <c r="L6423" t="str">
        <f>TEXT(Table1[[#This Row],[Patient Admission Date]],"mmm")</f>
        <v>Mar</v>
      </c>
      <c r="M6423" t="str">
        <f>TEXT(Table1[[#This Row],[Patient Admission Date]],"ddd")</f>
        <v>Mon</v>
      </c>
      <c r="N6423" t="str">
        <f>TEXT(INT(HOUR(Table1[[#This Row],[Patient Admission Date]])/3)*3,"00")&amp;"-"&amp;TEXT(INT(HOUR(Table1[[#This Row],[Patient Admission Date]])/3)*3+3,"00")</f>
        <v>00-03</v>
      </c>
      <c r="O6423" t="str" cm="1">
        <f t="array" ref="O6423">_xlfn.IFS(Table1[[#This Row],[Patient Age]]&lt;=14,"0-14",Table1[[#This Row],[Patient Age]]&lt;=29,"15-29",Table1[[#This Row],[Patient Age]]&lt;=44,"30-44",Table1[[#This Row],[Patient Age]]&lt;=59,"45-59",Table1[[#This Row],[Patient Age]]&lt;=74,"60-74",TRUE,"75+")</f>
        <v>45-59</v>
      </c>
      <c r="P6423" t="str" cm="1">
        <f t="array" ref="P6423">_xlfn.IFS(Table1[[#This Row],[Patient Waittime]]&lt;=15,"0-15",Table1[[#This Row],[Patient Waittime]]&lt;=30,"16-30",Table1[[#This Row],[Patient Waittime]]&lt;=45,"31-45",Table1[[#This Row],[Patient Waittime]]&lt;=60,"46-60",TRUE,"60+")</f>
        <v>16-30</v>
      </c>
      <c r="Q6423">
        <f>--(Table1[[#This Row],[Patient Waittime]]&lt;=30)</f>
        <v>1</v>
      </c>
      <c r="R6423">
        <f>--Table1[[#This Row],[Patient Admission Flag]]</f>
        <v>1</v>
      </c>
      <c r="S6423">
        <f>--AND(Table1[[#This Row],[WithinTarget]]=1,Table1[[#This Row],[Patient Satisfaction Score]]&gt;=7)</f>
        <v>0</v>
      </c>
      <c r="T6423" t="str">
        <f>IF(LEFT(Table1[[#This Row],[Patient Gender]],1)="F","Female","Male")</f>
        <v>Female</v>
      </c>
    </row>
    <row r="6424" spans="1:20" x14ac:dyDescent="0.3">
      <c r="A6424" t="s">
        <v>6528</v>
      </c>
      <c r="B6424" s="1">
        <v>45162.654861111114</v>
      </c>
      <c r="C6424" t="s">
        <v>13</v>
      </c>
      <c r="D6424">
        <v>22</v>
      </c>
      <c r="E6424" t="s">
        <v>19</v>
      </c>
      <c r="F6424" t="s">
        <v>11</v>
      </c>
      <c r="G6424" t="b">
        <v>1</v>
      </c>
      <c r="H6424">
        <v>0</v>
      </c>
      <c r="I6424">
        <v>48</v>
      </c>
      <c r="J6424" t="b">
        <v>1</v>
      </c>
      <c r="K6424">
        <f>YEAR(Table1[[#This Row],[Patient Admission Date]])</f>
        <v>2023</v>
      </c>
      <c r="L6424" t="str">
        <f>TEXT(Table1[[#This Row],[Patient Admission Date]],"mmm")</f>
        <v>Aug</v>
      </c>
      <c r="M6424" t="str">
        <f>TEXT(Table1[[#This Row],[Patient Admission Date]],"ddd")</f>
        <v>Thu</v>
      </c>
      <c r="N6424" t="str">
        <f>TEXT(INT(HOUR(Table1[[#This Row],[Patient Admission Date]])/3)*3,"00")&amp;"-"&amp;TEXT(INT(HOUR(Table1[[#This Row],[Patient Admission Date]])/3)*3+3,"00")</f>
        <v>15-18</v>
      </c>
      <c r="O6424" t="str" cm="1">
        <f t="array" ref="O6424">_xlfn.IFS(Table1[[#This Row],[Patient Age]]&lt;=14,"0-14",Table1[[#This Row],[Patient Age]]&lt;=29,"15-29",Table1[[#This Row],[Patient Age]]&lt;=44,"30-44",Table1[[#This Row],[Patient Age]]&lt;=59,"45-59",Table1[[#This Row],[Patient Age]]&lt;=74,"60-74",TRUE,"75+")</f>
        <v>15-29</v>
      </c>
      <c r="P6424" t="str" cm="1">
        <f t="array" ref="P6424">_xlfn.IFS(Table1[[#This Row],[Patient Waittime]]&lt;=15,"0-15",Table1[[#This Row],[Patient Waittime]]&lt;=30,"16-30",Table1[[#This Row],[Patient Waittime]]&lt;=45,"31-45",Table1[[#This Row],[Patient Waittime]]&lt;=60,"46-60",TRUE,"60+")</f>
        <v>46-60</v>
      </c>
      <c r="Q6424">
        <f>--(Table1[[#This Row],[Patient Waittime]]&lt;=30)</f>
        <v>0</v>
      </c>
      <c r="R6424">
        <f>--Table1[[#This Row],[Patient Admission Flag]]</f>
        <v>1</v>
      </c>
      <c r="S6424">
        <f>--AND(Table1[[#This Row],[WithinTarget]]=1,Table1[[#This Row],[Patient Satisfaction Score]]&gt;=7)</f>
        <v>0</v>
      </c>
      <c r="T6424" t="str">
        <f>IF(LEFT(Table1[[#This Row],[Patient Gender]],1)="F","Female","Male")</f>
        <v>Female</v>
      </c>
    </row>
    <row r="6425" spans="1:20" x14ac:dyDescent="0.3">
      <c r="A6425" t="s">
        <v>6529</v>
      </c>
      <c r="B6425" s="1">
        <v>45075.01458333333</v>
      </c>
      <c r="C6425" t="s">
        <v>13</v>
      </c>
      <c r="D6425">
        <v>77</v>
      </c>
      <c r="E6425" t="s">
        <v>19</v>
      </c>
      <c r="F6425" t="s">
        <v>11</v>
      </c>
      <c r="G6425" t="b">
        <v>1</v>
      </c>
      <c r="H6425">
        <v>0</v>
      </c>
      <c r="I6425">
        <v>52</v>
      </c>
      <c r="J6425" t="b">
        <v>1</v>
      </c>
      <c r="K6425">
        <f>YEAR(Table1[[#This Row],[Patient Admission Date]])</f>
        <v>2023</v>
      </c>
      <c r="L6425" t="str">
        <f>TEXT(Table1[[#This Row],[Patient Admission Date]],"mmm")</f>
        <v>May</v>
      </c>
      <c r="M6425" t="str">
        <f>TEXT(Table1[[#This Row],[Patient Admission Date]],"ddd")</f>
        <v>Mon</v>
      </c>
      <c r="N6425" t="str">
        <f>TEXT(INT(HOUR(Table1[[#This Row],[Patient Admission Date]])/3)*3,"00")&amp;"-"&amp;TEXT(INT(HOUR(Table1[[#This Row],[Patient Admission Date]])/3)*3+3,"00")</f>
        <v>00-03</v>
      </c>
      <c r="O6425" t="str" cm="1">
        <f t="array" ref="O6425">_xlfn.IFS(Table1[[#This Row],[Patient Age]]&lt;=14,"0-14",Table1[[#This Row],[Patient Age]]&lt;=29,"15-29",Table1[[#This Row],[Patient Age]]&lt;=44,"30-44",Table1[[#This Row],[Patient Age]]&lt;=59,"45-59",Table1[[#This Row],[Patient Age]]&lt;=74,"60-74",TRUE,"75+")</f>
        <v>75+</v>
      </c>
      <c r="P6425" t="str" cm="1">
        <f t="array" ref="P6425">_xlfn.IFS(Table1[[#This Row],[Patient Waittime]]&lt;=15,"0-15",Table1[[#This Row],[Patient Waittime]]&lt;=30,"16-30",Table1[[#This Row],[Patient Waittime]]&lt;=45,"31-45",Table1[[#This Row],[Patient Waittime]]&lt;=60,"46-60",TRUE,"60+")</f>
        <v>46-60</v>
      </c>
      <c r="Q6425">
        <f>--(Table1[[#This Row],[Patient Waittime]]&lt;=30)</f>
        <v>0</v>
      </c>
      <c r="R6425">
        <f>--Table1[[#This Row],[Patient Admission Flag]]</f>
        <v>1</v>
      </c>
      <c r="S6425">
        <f>--AND(Table1[[#This Row],[WithinTarget]]=1,Table1[[#This Row],[Patient Satisfaction Score]]&gt;=7)</f>
        <v>0</v>
      </c>
      <c r="T6425" t="str">
        <f>IF(LEFT(Table1[[#This Row],[Patient Gender]],1)="F","Female","Male")</f>
        <v>Female</v>
      </c>
    </row>
    <row r="6426" spans="1:20" x14ac:dyDescent="0.3">
      <c r="A6426" t="s">
        <v>6530</v>
      </c>
      <c r="B6426" s="1">
        <v>45262.206944444442</v>
      </c>
      <c r="C6426" t="s">
        <v>13</v>
      </c>
      <c r="D6426">
        <v>75</v>
      </c>
      <c r="E6426" t="s">
        <v>19</v>
      </c>
      <c r="F6426" t="s">
        <v>11</v>
      </c>
      <c r="G6426" t="b">
        <v>1</v>
      </c>
      <c r="H6426">
        <v>1</v>
      </c>
      <c r="I6426">
        <v>26</v>
      </c>
      <c r="J6426" t="b">
        <v>1</v>
      </c>
      <c r="K6426">
        <f>YEAR(Table1[[#This Row],[Patient Admission Date]])</f>
        <v>2023</v>
      </c>
      <c r="L6426" t="str">
        <f>TEXT(Table1[[#This Row],[Patient Admission Date]],"mmm")</f>
        <v>Dec</v>
      </c>
      <c r="M6426" t="str">
        <f>TEXT(Table1[[#This Row],[Patient Admission Date]],"ddd")</f>
        <v>Sat</v>
      </c>
      <c r="N6426" t="str">
        <f>TEXT(INT(HOUR(Table1[[#This Row],[Patient Admission Date]])/3)*3,"00")&amp;"-"&amp;TEXT(INT(HOUR(Table1[[#This Row],[Patient Admission Date]])/3)*3+3,"00")</f>
        <v>03-06</v>
      </c>
      <c r="O6426" t="str" cm="1">
        <f t="array" ref="O6426">_xlfn.IFS(Table1[[#This Row],[Patient Age]]&lt;=14,"0-14",Table1[[#This Row],[Patient Age]]&lt;=29,"15-29",Table1[[#This Row],[Patient Age]]&lt;=44,"30-44",Table1[[#This Row],[Patient Age]]&lt;=59,"45-59",Table1[[#This Row],[Patient Age]]&lt;=74,"60-74",TRUE,"75+")</f>
        <v>75+</v>
      </c>
      <c r="P6426" t="str" cm="1">
        <f t="array" ref="P6426">_xlfn.IFS(Table1[[#This Row],[Patient Waittime]]&lt;=15,"0-15",Table1[[#This Row],[Patient Waittime]]&lt;=30,"16-30",Table1[[#This Row],[Patient Waittime]]&lt;=45,"31-45",Table1[[#This Row],[Patient Waittime]]&lt;=60,"46-60",TRUE,"60+")</f>
        <v>16-30</v>
      </c>
      <c r="Q6426">
        <f>--(Table1[[#This Row],[Patient Waittime]]&lt;=30)</f>
        <v>1</v>
      </c>
      <c r="R6426">
        <f>--Table1[[#This Row],[Patient Admission Flag]]</f>
        <v>1</v>
      </c>
      <c r="S6426">
        <f>--AND(Table1[[#This Row],[WithinTarget]]=1,Table1[[#This Row],[Patient Satisfaction Score]]&gt;=7)</f>
        <v>0</v>
      </c>
      <c r="T6426" t="str">
        <f>IF(LEFT(Table1[[#This Row],[Patient Gender]],1)="F","Female","Male")</f>
        <v>Female</v>
      </c>
    </row>
    <row r="6427" spans="1:20" x14ac:dyDescent="0.3">
      <c r="A6427" t="s">
        <v>6531</v>
      </c>
      <c r="B6427" s="1">
        <v>45148.708333333336</v>
      </c>
      <c r="C6427" t="s">
        <v>13</v>
      </c>
      <c r="D6427">
        <v>38</v>
      </c>
      <c r="E6427" t="s">
        <v>19</v>
      </c>
      <c r="F6427" t="s">
        <v>11</v>
      </c>
      <c r="G6427" t="b">
        <v>1</v>
      </c>
      <c r="H6427">
        <v>1</v>
      </c>
      <c r="I6427">
        <v>59</v>
      </c>
      <c r="J6427" t="b">
        <v>1</v>
      </c>
      <c r="K6427">
        <f>YEAR(Table1[[#This Row],[Patient Admission Date]])</f>
        <v>2023</v>
      </c>
      <c r="L6427" t="str">
        <f>TEXT(Table1[[#This Row],[Patient Admission Date]],"mmm")</f>
        <v>Aug</v>
      </c>
      <c r="M6427" t="str">
        <f>TEXT(Table1[[#This Row],[Patient Admission Date]],"ddd")</f>
        <v>Thu</v>
      </c>
      <c r="N6427" t="str">
        <f>TEXT(INT(HOUR(Table1[[#This Row],[Patient Admission Date]])/3)*3,"00")&amp;"-"&amp;TEXT(INT(HOUR(Table1[[#This Row],[Patient Admission Date]])/3)*3+3,"00")</f>
        <v>15-18</v>
      </c>
      <c r="O6427" t="str" cm="1">
        <f t="array" ref="O6427">_xlfn.IFS(Table1[[#This Row],[Patient Age]]&lt;=14,"0-14",Table1[[#This Row],[Patient Age]]&lt;=29,"15-29",Table1[[#This Row],[Patient Age]]&lt;=44,"30-44",Table1[[#This Row],[Patient Age]]&lt;=59,"45-59",Table1[[#This Row],[Patient Age]]&lt;=74,"60-74",TRUE,"75+")</f>
        <v>30-44</v>
      </c>
      <c r="P6427" t="str" cm="1">
        <f t="array" ref="P6427">_xlfn.IFS(Table1[[#This Row],[Patient Waittime]]&lt;=15,"0-15",Table1[[#This Row],[Patient Waittime]]&lt;=30,"16-30",Table1[[#This Row],[Patient Waittime]]&lt;=45,"31-45",Table1[[#This Row],[Patient Waittime]]&lt;=60,"46-60",TRUE,"60+")</f>
        <v>46-60</v>
      </c>
      <c r="Q6427">
        <f>--(Table1[[#This Row],[Patient Waittime]]&lt;=30)</f>
        <v>0</v>
      </c>
      <c r="R6427">
        <f>--Table1[[#This Row],[Patient Admission Flag]]</f>
        <v>1</v>
      </c>
      <c r="S6427">
        <f>--AND(Table1[[#This Row],[WithinTarget]]=1,Table1[[#This Row],[Patient Satisfaction Score]]&gt;=7)</f>
        <v>0</v>
      </c>
      <c r="T6427" t="str">
        <f>IF(LEFT(Table1[[#This Row],[Patient Gender]],1)="F","Female","Male")</f>
        <v>Female</v>
      </c>
    </row>
    <row r="6428" spans="1:20" x14ac:dyDescent="0.3">
      <c r="A6428" t="s">
        <v>6532</v>
      </c>
      <c r="B6428" s="1">
        <v>45370.599305555559</v>
      </c>
      <c r="C6428" t="s">
        <v>13</v>
      </c>
      <c r="D6428">
        <v>69</v>
      </c>
      <c r="E6428" t="s">
        <v>19</v>
      </c>
      <c r="F6428" t="s">
        <v>11</v>
      </c>
      <c r="G6428" t="b">
        <v>1</v>
      </c>
      <c r="H6428">
        <v>1</v>
      </c>
      <c r="I6428">
        <v>10</v>
      </c>
      <c r="J6428" t="b">
        <v>1</v>
      </c>
      <c r="K6428">
        <f>YEAR(Table1[[#This Row],[Patient Admission Date]])</f>
        <v>2024</v>
      </c>
      <c r="L6428" t="str">
        <f>TEXT(Table1[[#This Row],[Patient Admission Date]],"mmm")</f>
        <v>Mar</v>
      </c>
      <c r="M6428" t="str">
        <f>TEXT(Table1[[#This Row],[Patient Admission Date]],"ddd")</f>
        <v>Tue</v>
      </c>
      <c r="N6428" t="str">
        <f>TEXT(INT(HOUR(Table1[[#This Row],[Patient Admission Date]])/3)*3,"00")&amp;"-"&amp;TEXT(INT(HOUR(Table1[[#This Row],[Patient Admission Date]])/3)*3+3,"00")</f>
        <v>12-15</v>
      </c>
      <c r="O6428" t="str" cm="1">
        <f t="array" ref="O6428">_xlfn.IFS(Table1[[#This Row],[Patient Age]]&lt;=14,"0-14",Table1[[#This Row],[Patient Age]]&lt;=29,"15-29",Table1[[#This Row],[Patient Age]]&lt;=44,"30-44",Table1[[#This Row],[Patient Age]]&lt;=59,"45-59",Table1[[#This Row],[Patient Age]]&lt;=74,"60-74",TRUE,"75+")</f>
        <v>60-74</v>
      </c>
      <c r="P6428" t="str" cm="1">
        <f t="array" ref="P6428">_xlfn.IFS(Table1[[#This Row],[Patient Waittime]]&lt;=15,"0-15",Table1[[#This Row],[Patient Waittime]]&lt;=30,"16-30",Table1[[#This Row],[Patient Waittime]]&lt;=45,"31-45",Table1[[#This Row],[Patient Waittime]]&lt;=60,"46-60",TRUE,"60+")</f>
        <v>0-15</v>
      </c>
      <c r="Q6428">
        <f>--(Table1[[#This Row],[Patient Waittime]]&lt;=30)</f>
        <v>1</v>
      </c>
      <c r="R6428">
        <f>--Table1[[#This Row],[Patient Admission Flag]]</f>
        <v>1</v>
      </c>
      <c r="S6428">
        <f>--AND(Table1[[#This Row],[WithinTarget]]=1,Table1[[#This Row],[Patient Satisfaction Score]]&gt;=7)</f>
        <v>0</v>
      </c>
      <c r="T6428" t="str">
        <f>IF(LEFT(Table1[[#This Row],[Patient Gender]],1)="F","Female","Male")</f>
        <v>Female</v>
      </c>
    </row>
    <row r="6429" spans="1:20" x14ac:dyDescent="0.3">
      <c r="A6429" t="s">
        <v>6533</v>
      </c>
      <c r="B6429" s="1">
        <v>45307.491666666669</v>
      </c>
      <c r="C6429" t="s">
        <v>13</v>
      </c>
      <c r="D6429">
        <v>6</v>
      </c>
      <c r="E6429" t="s">
        <v>19</v>
      </c>
      <c r="F6429" t="s">
        <v>11</v>
      </c>
      <c r="G6429" t="b">
        <v>1</v>
      </c>
      <c r="H6429">
        <v>1</v>
      </c>
      <c r="I6429">
        <v>58</v>
      </c>
      <c r="J6429" t="b">
        <v>1</v>
      </c>
      <c r="K6429">
        <f>YEAR(Table1[[#This Row],[Patient Admission Date]])</f>
        <v>2024</v>
      </c>
      <c r="L6429" t="str">
        <f>TEXT(Table1[[#This Row],[Patient Admission Date]],"mmm")</f>
        <v>Jan</v>
      </c>
      <c r="M6429" t="str">
        <f>TEXT(Table1[[#This Row],[Patient Admission Date]],"ddd")</f>
        <v>Tue</v>
      </c>
      <c r="N6429" t="str">
        <f>TEXT(INT(HOUR(Table1[[#This Row],[Patient Admission Date]])/3)*3,"00")&amp;"-"&amp;TEXT(INT(HOUR(Table1[[#This Row],[Patient Admission Date]])/3)*3+3,"00")</f>
        <v>09-12</v>
      </c>
      <c r="O6429" t="str" cm="1">
        <f t="array" ref="O6429">_xlfn.IFS(Table1[[#This Row],[Patient Age]]&lt;=14,"0-14",Table1[[#This Row],[Patient Age]]&lt;=29,"15-29",Table1[[#This Row],[Patient Age]]&lt;=44,"30-44",Table1[[#This Row],[Patient Age]]&lt;=59,"45-59",Table1[[#This Row],[Patient Age]]&lt;=74,"60-74",TRUE,"75+")</f>
        <v>0-14</v>
      </c>
      <c r="P6429" t="str" cm="1">
        <f t="array" ref="P6429">_xlfn.IFS(Table1[[#This Row],[Patient Waittime]]&lt;=15,"0-15",Table1[[#This Row],[Patient Waittime]]&lt;=30,"16-30",Table1[[#This Row],[Patient Waittime]]&lt;=45,"31-45",Table1[[#This Row],[Patient Waittime]]&lt;=60,"46-60",TRUE,"60+")</f>
        <v>46-60</v>
      </c>
      <c r="Q6429">
        <f>--(Table1[[#This Row],[Patient Waittime]]&lt;=30)</f>
        <v>0</v>
      </c>
      <c r="R6429">
        <f>--Table1[[#This Row],[Patient Admission Flag]]</f>
        <v>1</v>
      </c>
      <c r="S6429">
        <f>--AND(Table1[[#This Row],[WithinTarget]]=1,Table1[[#This Row],[Patient Satisfaction Score]]&gt;=7)</f>
        <v>0</v>
      </c>
      <c r="T6429" t="str">
        <f>IF(LEFT(Table1[[#This Row],[Patient Gender]],1)="F","Female","Male")</f>
        <v>Female</v>
      </c>
    </row>
    <row r="6430" spans="1:20" x14ac:dyDescent="0.3">
      <c r="A6430" t="s">
        <v>6534</v>
      </c>
      <c r="B6430" s="1">
        <v>45571.826388888891</v>
      </c>
      <c r="C6430" t="s">
        <v>13</v>
      </c>
      <c r="D6430">
        <v>2</v>
      </c>
      <c r="E6430" t="s">
        <v>19</v>
      </c>
      <c r="F6430" t="s">
        <v>11</v>
      </c>
      <c r="G6430" t="b">
        <v>1</v>
      </c>
      <c r="H6430">
        <v>1</v>
      </c>
      <c r="I6430">
        <v>40</v>
      </c>
      <c r="J6430" t="b">
        <v>1</v>
      </c>
      <c r="K6430">
        <f>YEAR(Table1[[#This Row],[Patient Admission Date]])</f>
        <v>2024</v>
      </c>
      <c r="L6430" t="str">
        <f>TEXT(Table1[[#This Row],[Patient Admission Date]],"mmm")</f>
        <v>Oct</v>
      </c>
      <c r="M6430" t="str">
        <f>TEXT(Table1[[#This Row],[Patient Admission Date]],"ddd")</f>
        <v>Sun</v>
      </c>
      <c r="N6430" t="str">
        <f>TEXT(INT(HOUR(Table1[[#This Row],[Patient Admission Date]])/3)*3,"00")&amp;"-"&amp;TEXT(INT(HOUR(Table1[[#This Row],[Patient Admission Date]])/3)*3+3,"00")</f>
        <v>18-21</v>
      </c>
      <c r="O6430" t="str" cm="1">
        <f t="array" ref="O6430">_xlfn.IFS(Table1[[#This Row],[Patient Age]]&lt;=14,"0-14",Table1[[#This Row],[Patient Age]]&lt;=29,"15-29",Table1[[#This Row],[Patient Age]]&lt;=44,"30-44",Table1[[#This Row],[Patient Age]]&lt;=59,"45-59",Table1[[#This Row],[Patient Age]]&lt;=74,"60-74",TRUE,"75+")</f>
        <v>0-14</v>
      </c>
      <c r="P6430" t="str" cm="1">
        <f t="array" ref="P6430">_xlfn.IFS(Table1[[#This Row],[Patient Waittime]]&lt;=15,"0-15",Table1[[#This Row],[Patient Waittime]]&lt;=30,"16-30",Table1[[#This Row],[Patient Waittime]]&lt;=45,"31-45",Table1[[#This Row],[Patient Waittime]]&lt;=60,"46-60",TRUE,"60+")</f>
        <v>31-45</v>
      </c>
      <c r="Q6430">
        <f>--(Table1[[#This Row],[Patient Waittime]]&lt;=30)</f>
        <v>0</v>
      </c>
      <c r="R6430">
        <f>--Table1[[#This Row],[Patient Admission Flag]]</f>
        <v>1</v>
      </c>
      <c r="S6430">
        <f>--AND(Table1[[#This Row],[WithinTarget]]=1,Table1[[#This Row],[Patient Satisfaction Score]]&gt;=7)</f>
        <v>0</v>
      </c>
      <c r="T6430" t="str">
        <f>IF(LEFT(Table1[[#This Row],[Patient Gender]],1)="F","Female","Male")</f>
        <v>Female</v>
      </c>
    </row>
    <row r="6431" spans="1:20" x14ac:dyDescent="0.3">
      <c r="A6431" t="s">
        <v>6535</v>
      </c>
      <c r="B6431" s="1">
        <v>45419.304861111108</v>
      </c>
      <c r="C6431" t="s">
        <v>13</v>
      </c>
      <c r="D6431">
        <v>57</v>
      </c>
      <c r="E6431" t="s">
        <v>19</v>
      </c>
      <c r="F6431" t="s">
        <v>11</v>
      </c>
      <c r="G6431" t="b">
        <v>1</v>
      </c>
      <c r="H6431">
        <v>1</v>
      </c>
      <c r="I6431">
        <v>40</v>
      </c>
      <c r="J6431" t="b">
        <v>1</v>
      </c>
      <c r="K6431">
        <f>YEAR(Table1[[#This Row],[Patient Admission Date]])</f>
        <v>2024</v>
      </c>
      <c r="L6431" t="str">
        <f>TEXT(Table1[[#This Row],[Patient Admission Date]],"mmm")</f>
        <v>May</v>
      </c>
      <c r="M6431" t="str">
        <f>TEXT(Table1[[#This Row],[Patient Admission Date]],"ddd")</f>
        <v>Tue</v>
      </c>
      <c r="N6431" t="str">
        <f>TEXT(INT(HOUR(Table1[[#This Row],[Patient Admission Date]])/3)*3,"00")&amp;"-"&amp;TEXT(INT(HOUR(Table1[[#This Row],[Patient Admission Date]])/3)*3+3,"00")</f>
        <v>06-09</v>
      </c>
      <c r="O6431" t="str" cm="1">
        <f t="array" ref="O6431">_xlfn.IFS(Table1[[#This Row],[Patient Age]]&lt;=14,"0-14",Table1[[#This Row],[Patient Age]]&lt;=29,"15-29",Table1[[#This Row],[Patient Age]]&lt;=44,"30-44",Table1[[#This Row],[Patient Age]]&lt;=59,"45-59",Table1[[#This Row],[Patient Age]]&lt;=74,"60-74",TRUE,"75+")</f>
        <v>45-59</v>
      </c>
      <c r="P6431" t="str" cm="1">
        <f t="array" ref="P6431">_xlfn.IFS(Table1[[#This Row],[Patient Waittime]]&lt;=15,"0-15",Table1[[#This Row],[Patient Waittime]]&lt;=30,"16-30",Table1[[#This Row],[Patient Waittime]]&lt;=45,"31-45",Table1[[#This Row],[Patient Waittime]]&lt;=60,"46-60",TRUE,"60+")</f>
        <v>31-45</v>
      </c>
      <c r="Q6431">
        <f>--(Table1[[#This Row],[Patient Waittime]]&lt;=30)</f>
        <v>0</v>
      </c>
      <c r="R6431">
        <f>--Table1[[#This Row],[Patient Admission Flag]]</f>
        <v>1</v>
      </c>
      <c r="S6431">
        <f>--AND(Table1[[#This Row],[WithinTarget]]=1,Table1[[#This Row],[Patient Satisfaction Score]]&gt;=7)</f>
        <v>0</v>
      </c>
      <c r="T6431" t="str">
        <f>IF(LEFT(Table1[[#This Row],[Patient Gender]],1)="F","Female","Male")</f>
        <v>Female</v>
      </c>
    </row>
    <row r="6432" spans="1:20" x14ac:dyDescent="0.3">
      <c r="A6432" t="s">
        <v>6536</v>
      </c>
      <c r="B6432" s="1">
        <v>45336.496527777781</v>
      </c>
      <c r="C6432" t="s">
        <v>13</v>
      </c>
      <c r="D6432">
        <v>61</v>
      </c>
      <c r="E6432" t="s">
        <v>19</v>
      </c>
      <c r="F6432" t="s">
        <v>11</v>
      </c>
      <c r="G6432" t="b">
        <v>1</v>
      </c>
      <c r="H6432">
        <v>1</v>
      </c>
      <c r="I6432">
        <v>53</v>
      </c>
      <c r="J6432" t="b">
        <v>1</v>
      </c>
      <c r="K6432">
        <f>YEAR(Table1[[#This Row],[Patient Admission Date]])</f>
        <v>2024</v>
      </c>
      <c r="L6432" t="str">
        <f>TEXT(Table1[[#This Row],[Patient Admission Date]],"mmm")</f>
        <v>Feb</v>
      </c>
      <c r="M6432" t="str">
        <f>TEXT(Table1[[#This Row],[Patient Admission Date]],"ddd")</f>
        <v>Wed</v>
      </c>
      <c r="N6432" t="str">
        <f>TEXT(INT(HOUR(Table1[[#This Row],[Patient Admission Date]])/3)*3,"00")&amp;"-"&amp;TEXT(INT(HOUR(Table1[[#This Row],[Patient Admission Date]])/3)*3+3,"00")</f>
        <v>09-12</v>
      </c>
      <c r="O6432" t="str" cm="1">
        <f t="array" ref="O6432">_xlfn.IFS(Table1[[#This Row],[Patient Age]]&lt;=14,"0-14",Table1[[#This Row],[Patient Age]]&lt;=29,"15-29",Table1[[#This Row],[Patient Age]]&lt;=44,"30-44",Table1[[#This Row],[Patient Age]]&lt;=59,"45-59",Table1[[#This Row],[Patient Age]]&lt;=74,"60-74",TRUE,"75+")</f>
        <v>60-74</v>
      </c>
      <c r="P6432" t="str" cm="1">
        <f t="array" ref="P6432">_xlfn.IFS(Table1[[#This Row],[Patient Waittime]]&lt;=15,"0-15",Table1[[#This Row],[Patient Waittime]]&lt;=30,"16-30",Table1[[#This Row],[Patient Waittime]]&lt;=45,"31-45",Table1[[#This Row],[Patient Waittime]]&lt;=60,"46-60",TRUE,"60+")</f>
        <v>46-60</v>
      </c>
      <c r="Q6432">
        <f>--(Table1[[#This Row],[Patient Waittime]]&lt;=30)</f>
        <v>0</v>
      </c>
      <c r="R6432">
        <f>--Table1[[#This Row],[Patient Admission Flag]]</f>
        <v>1</v>
      </c>
      <c r="S6432">
        <f>--AND(Table1[[#This Row],[WithinTarget]]=1,Table1[[#This Row],[Patient Satisfaction Score]]&gt;=7)</f>
        <v>0</v>
      </c>
      <c r="T6432" t="str">
        <f>IF(LEFT(Table1[[#This Row],[Patient Gender]],1)="F","Female","Male")</f>
        <v>Female</v>
      </c>
    </row>
    <row r="6433" spans="1:20" x14ac:dyDescent="0.3">
      <c r="A6433" t="s">
        <v>6537</v>
      </c>
      <c r="B6433" s="1">
        <v>45308.076388888891</v>
      </c>
      <c r="C6433" t="s">
        <v>13</v>
      </c>
      <c r="D6433">
        <v>23</v>
      </c>
      <c r="E6433" t="s">
        <v>19</v>
      </c>
      <c r="F6433" t="s">
        <v>11</v>
      </c>
      <c r="G6433" t="b">
        <v>1</v>
      </c>
      <c r="H6433">
        <v>1</v>
      </c>
      <c r="I6433">
        <v>34</v>
      </c>
      <c r="J6433" t="b">
        <v>1</v>
      </c>
      <c r="K6433">
        <f>YEAR(Table1[[#This Row],[Patient Admission Date]])</f>
        <v>2024</v>
      </c>
      <c r="L6433" t="str">
        <f>TEXT(Table1[[#This Row],[Patient Admission Date]],"mmm")</f>
        <v>Jan</v>
      </c>
      <c r="M6433" t="str">
        <f>TEXT(Table1[[#This Row],[Patient Admission Date]],"ddd")</f>
        <v>Wed</v>
      </c>
      <c r="N6433" t="str">
        <f>TEXT(INT(HOUR(Table1[[#This Row],[Patient Admission Date]])/3)*3,"00")&amp;"-"&amp;TEXT(INT(HOUR(Table1[[#This Row],[Patient Admission Date]])/3)*3+3,"00")</f>
        <v>00-03</v>
      </c>
      <c r="O6433" t="str" cm="1">
        <f t="array" ref="O6433">_xlfn.IFS(Table1[[#This Row],[Patient Age]]&lt;=14,"0-14",Table1[[#This Row],[Patient Age]]&lt;=29,"15-29",Table1[[#This Row],[Patient Age]]&lt;=44,"30-44",Table1[[#This Row],[Patient Age]]&lt;=59,"45-59",Table1[[#This Row],[Patient Age]]&lt;=74,"60-74",TRUE,"75+")</f>
        <v>15-29</v>
      </c>
      <c r="P6433" t="str" cm="1">
        <f t="array" ref="P6433">_xlfn.IFS(Table1[[#This Row],[Patient Waittime]]&lt;=15,"0-15",Table1[[#This Row],[Patient Waittime]]&lt;=30,"16-30",Table1[[#This Row],[Patient Waittime]]&lt;=45,"31-45",Table1[[#This Row],[Patient Waittime]]&lt;=60,"46-60",TRUE,"60+")</f>
        <v>31-45</v>
      </c>
      <c r="Q6433">
        <f>--(Table1[[#This Row],[Patient Waittime]]&lt;=30)</f>
        <v>0</v>
      </c>
      <c r="R6433">
        <f>--Table1[[#This Row],[Patient Admission Flag]]</f>
        <v>1</v>
      </c>
      <c r="S6433">
        <f>--AND(Table1[[#This Row],[WithinTarget]]=1,Table1[[#This Row],[Patient Satisfaction Score]]&gt;=7)</f>
        <v>0</v>
      </c>
      <c r="T6433" t="str">
        <f>IF(LEFT(Table1[[#This Row],[Patient Gender]],1)="F","Female","Male")</f>
        <v>Female</v>
      </c>
    </row>
    <row r="6434" spans="1:20" x14ac:dyDescent="0.3">
      <c r="A6434" t="s">
        <v>6538</v>
      </c>
      <c r="B6434" s="1">
        <v>45454.473611111112</v>
      </c>
      <c r="C6434" t="s">
        <v>13</v>
      </c>
      <c r="D6434">
        <v>40</v>
      </c>
      <c r="E6434" t="s">
        <v>19</v>
      </c>
      <c r="F6434" t="s">
        <v>11</v>
      </c>
      <c r="G6434" t="b">
        <v>1</v>
      </c>
      <c r="H6434">
        <v>1</v>
      </c>
      <c r="I6434">
        <v>51</v>
      </c>
      <c r="J6434" t="b">
        <v>1</v>
      </c>
      <c r="K6434">
        <f>YEAR(Table1[[#This Row],[Patient Admission Date]])</f>
        <v>2024</v>
      </c>
      <c r="L6434" t="str">
        <f>TEXT(Table1[[#This Row],[Patient Admission Date]],"mmm")</f>
        <v>Jun</v>
      </c>
      <c r="M6434" t="str">
        <f>TEXT(Table1[[#This Row],[Patient Admission Date]],"ddd")</f>
        <v>Tue</v>
      </c>
      <c r="N6434" t="str">
        <f>TEXT(INT(HOUR(Table1[[#This Row],[Patient Admission Date]])/3)*3,"00")&amp;"-"&amp;TEXT(INT(HOUR(Table1[[#This Row],[Patient Admission Date]])/3)*3+3,"00")</f>
        <v>09-12</v>
      </c>
      <c r="O6434" t="str" cm="1">
        <f t="array" ref="O6434">_xlfn.IFS(Table1[[#This Row],[Patient Age]]&lt;=14,"0-14",Table1[[#This Row],[Patient Age]]&lt;=29,"15-29",Table1[[#This Row],[Patient Age]]&lt;=44,"30-44",Table1[[#This Row],[Patient Age]]&lt;=59,"45-59",Table1[[#This Row],[Patient Age]]&lt;=74,"60-74",TRUE,"75+")</f>
        <v>30-44</v>
      </c>
      <c r="P6434" t="str" cm="1">
        <f t="array" ref="P6434">_xlfn.IFS(Table1[[#This Row],[Patient Waittime]]&lt;=15,"0-15",Table1[[#This Row],[Patient Waittime]]&lt;=30,"16-30",Table1[[#This Row],[Patient Waittime]]&lt;=45,"31-45",Table1[[#This Row],[Patient Waittime]]&lt;=60,"46-60",TRUE,"60+")</f>
        <v>46-60</v>
      </c>
      <c r="Q6434">
        <f>--(Table1[[#This Row],[Patient Waittime]]&lt;=30)</f>
        <v>0</v>
      </c>
      <c r="R6434">
        <f>--Table1[[#This Row],[Patient Admission Flag]]</f>
        <v>1</v>
      </c>
      <c r="S6434">
        <f>--AND(Table1[[#This Row],[WithinTarget]]=1,Table1[[#This Row],[Patient Satisfaction Score]]&gt;=7)</f>
        <v>0</v>
      </c>
      <c r="T6434" t="str">
        <f>IF(LEFT(Table1[[#This Row],[Patient Gender]],1)="F","Female","Male")</f>
        <v>Female</v>
      </c>
    </row>
    <row r="6435" spans="1:20" x14ac:dyDescent="0.3">
      <c r="A6435" t="s">
        <v>6539</v>
      </c>
      <c r="B6435" s="1">
        <v>45153.363888888889</v>
      </c>
      <c r="C6435" t="s">
        <v>13</v>
      </c>
      <c r="D6435">
        <v>8</v>
      </c>
      <c r="E6435" t="s">
        <v>19</v>
      </c>
      <c r="F6435" t="s">
        <v>11</v>
      </c>
      <c r="G6435" t="b">
        <v>1</v>
      </c>
      <c r="H6435">
        <v>1</v>
      </c>
      <c r="I6435">
        <v>27</v>
      </c>
      <c r="J6435" t="b">
        <v>1</v>
      </c>
      <c r="K6435">
        <f>YEAR(Table1[[#This Row],[Patient Admission Date]])</f>
        <v>2023</v>
      </c>
      <c r="L6435" t="str">
        <f>TEXT(Table1[[#This Row],[Patient Admission Date]],"mmm")</f>
        <v>Aug</v>
      </c>
      <c r="M6435" t="str">
        <f>TEXT(Table1[[#This Row],[Patient Admission Date]],"ddd")</f>
        <v>Tue</v>
      </c>
      <c r="N6435" t="str">
        <f>TEXT(INT(HOUR(Table1[[#This Row],[Patient Admission Date]])/3)*3,"00")&amp;"-"&amp;TEXT(INT(HOUR(Table1[[#This Row],[Patient Admission Date]])/3)*3+3,"00")</f>
        <v>06-09</v>
      </c>
      <c r="O6435" t="str" cm="1">
        <f t="array" ref="O6435">_xlfn.IFS(Table1[[#This Row],[Patient Age]]&lt;=14,"0-14",Table1[[#This Row],[Patient Age]]&lt;=29,"15-29",Table1[[#This Row],[Patient Age]]&lt;=44,"30-44",Table1[[#This Row],[Patient Age]]&lt;=59,"45-59",Table1[[#This Row],[Patient Age]]&lt;=74,"60-74",TRUE,"75+")</f>
        <v>0-14</v>
      </c>
      <c r="P6435" t="str" cm="1">
        <f t="array" ref="P6435">_xlfn.IFS(Table1[[#This Row],[Patient Waittime]]&lt;=15,"0-15",Table1[[#This Row],[Patient Waittime]]&lt;=30,"16-30",Table1[[#This Row],[Patient Waittime]]&lt;=45,"31-45",Table1[[#This Row],[Patient Waittime]]&lt;=60,"46-60",TRUE,"60+")</f>
        <v>16-30</v>
      </c>
      <c r="Q6435">
        <f>--(Table1[[#This Row],[Patient Waittime]]&lt;=30)</f>
        <v>1</v>
      </c>
      <c r="R6435">
        <f>--Table1[[#This Row],[Patient Admission Flag]]</f>
        <v>1</v>
      </c>
      <c r="S6435">
        <f>--AND(Table1[[#This Row],[WithinTarget]]=1,Table1[[#This Row],[Patient Satisfaction Score]]&gt;=7)</f>
        <v>0</v>
      </c>
      <c r="T6435" t="str">
        <f>IF(LEFT(Table1[[#This Row],[Patient Gender]],1)="F","Female","Male")</f>
        <v>Female</v>
      </c>
    </row>
    <row r="6436" spans="1:20" x14ac:dyDescent="0.3">
      <c r="A6436" t="s">
        <v>6540</v>
      </c>
      <c r="B6436" s="1">
        <v>45079.495833333334</v>
      </c>
      <c r="C6436" t="s">
        <v>13</v>
      </c>
      <c r="D6436">
        <v>55</v>
      </c>
      <c r="E6436" t="s">
        <v>19</v>
      </c>
      <c r="F6436" t="s">
        <v>11</v>
      </c>
      <c r="G6436" t="b">
        <v>1</v>
      </c>
      <c r="H6436">
        <v>2</v>
      </c>
      <c r="I6436">
        <v>30</v>
      </c>
      <c r="J6436" t="b">
        <v>1</v>
      </c>
      <c r="K6436">
        <f>YEAR(Table1[[#This Row],[Patient Admission Date]])</f>
        <v>2023</v>
      </c>
      <c r="L6436" t="str">
        <f>TEXT(Table1[[#This Row],[Patient Admission Date]],"mmm")</f>
        <v>Jun</v>
      </c>
      <c r="M6436" t="str">
        <f>TEXT(Table1[[#This Row],[Patient Admission Date]],"ddd")</f>
        <v>Fri</v>
      </c>
      <c r="N6436" t="str">
        <f>TEXT(INT(HOUR(Table1[[#This Row],[Patient Admission Date]])/3)*3,"00")&amp;"-"&amp;TEXT(INT(HOUR(Table1[[#This Row],[Patient Admission Date]])/3)*3+3,"00")</f>
        <v>09-12</v>
      </c>
      <c r="O6436" t="str" cm="1">
        <f t="array" ref="O6436">_xlfn.IFS(Table1[[#This Row],[Patient Age]]&lt;=14,"0-14",Table1[[#This Row],[Patient Age]]&lt;=29,"15-29",Table1[[#This Row],[Patient Age]]&lt;=44,"30-44",Table1[[#This Row],[Patient Age]]&lt;=59,"45-59",Table1[[#This Row],[Patient Age]]&lt;=74,"60-74",TRUE,"75+")</f>
        <v>45-59</v>
      </c>
      <c r="P6436" t="str" cm="1">
        <f t="array" ref="P6436">_xlfn.IFS(Table1[[#This Row],[Patient Waittime]]&lt;=15,"0-15",Table1[[#This Row],[Patient Waittime]]&lt;=30,"16-30",Table1[[#This Row],[Patient Waittime]]&lt;=45,"31-45",Table1[[#This Row],[Patient Waittime]]&lt;=60,"46-60",TRUE,"60+")</f>
        <v>16-30</v>
      </c>
      <c r="Q6436">
        <f>--(Table1[[#This Row],[Patient Waittime]]&lt;=30)</f>
        <v>1</v>
      </c>
      <c r="R6436">
        <f>--Table1[[#This Row],[Patient Admission Flag]]</f>
        <v>1</v>
      </c>
      <c r="S6436">
        <f>--AND(Table1[[#This Row],[WithinTarget]]=1,Table1[[#This Row],[Patient Satisfaction Score]]&gt;=7)</f>
        <v>0</v>
      </c>
      <c r="T6436" t="str">
        <f>IF(LEFT(Table1[[#This Row],[Patient Gender]],1)="F","Female","Male")</f>
        <v>Female</v>
      </c>
    </row>
    <row r="6437" spans="1:20" x14ac:dyDescent="0.3">
      <c r="A6437" t="s">
        <v>6541</v>
      </c>
      <c r="B6437" s="1">
        <v>45045.154166666667</v>
      </c>
      <c r="C6437" t="s">
        <v>13</v>
      </c>
      <c r="D6437">
        <v>48</v>
      </c>
      <c r="E6437" t="s">
        <v>19</v>
      </c>
      <c r="F6437" t="s">
        <v>11</v>
      </c>
      <c r="G6437" t="b">
        <v>1</v>
      </c>
      <c r="H6437">
        <v>2</v>
      </c>
      <c r="I6437">
        <v>45</v>
      </c>
      <c r="J6437" t="b">
        <v>1</v>
      </c>
      <c r="K6437">
        <f>YEAR(Table1[[#This Row],[Patient Admission Date]])</f>
        <v>2023</v>
      </c>
      <c r="L6437" t="str">
        <f>TEXT(Table1[[#This Row],[Patient Admission Date]],"mmm")</f>
        <v>Apr</v>
      </c>
      <c r="M6437" t="str">
        <f>TEXT(Table1[[#This Row],[Patient Admission Date]],"ddd")</f>
        <v>Sat</v>
      </c>
      <c r="N6437" t="str">
        <f>TEXT(INT(HOUR(Table1[[#This Row],[Patient Admission Date]])/3)*3,"00")&amp;"-"&amp;TEXT(INT(HOUR(Table1[[#This Row],[Patient Admission Date]])/3)*3+3,"00")</f>
        <v>03-06</v>
      </c>
      <c r="O6437" t="str" cm="1">
        <f t="array" ref="O6437">_xlfn.IFS(Table1[[#This Row],[Patient Age]]&lt;=14,"0-14",Table1[[#This Row],[Patient Age]]&lt;=29,"15-29",Table1[[#This Row],[Patient Age]]&lt;=44,"30-44",Table1[[#This Row],[Patient Age]]&lt;=59,"45-59",Table1[[#This Row],[Patient Age]]&lt;=74,"60-74",TRUE,"75+")</f>
        <v>45-59</v>
      </c>
      <c r="P6437" t="str" cm="1">
        <f t="array" ref="P6437">_xlfn.IFS(Table1[[#This Row],[Patient Waittime]]&lt;=15,"0-15",Table1[[#This Row],[Patient Waittime]]&lt;=30,"16-30",Table1[[#This Row],[Patient Waittime]]&lt;=45,"31-45",Table1[[#This Row],[Patient Waittime]]&lt;=60,"46-60",TRUE,"60+")</f>
        <v>31-45</v>
      </c>
      <c r="Q6437">
        <f>--(Table1[[#This Row],[Patient Waittime]]&lt;=30)</f>
        <v>0</v>
      </c>
      <c r="R6437">
        <f>--Table1[[#This Row],[Patient Admission Flag]]</f>
        <v>1</v>
      </c>
      <c r="S6437">
        <f>--AND(Table1[[#This Row],[WithinTarget]]=1,Table1[[#This Row],[Patient Satisfaction Score]]&gt;=7)</f>
        <v>0</v>
      </c>
      <c r="T6437" t="str">
        <f>IF(LEFT(Table1[[#This Row],[Patient Gender]],1)="F","Female","Male")</f>
        <v>Female</v>
      </c>
    </row>
    <row r="6438" spans="1:20" x14ac:dyDescent="0.3">
      <c r="A6438" t="s">
        <v>6542</v>
      </c>
      <c r="B6438" s="1">
        <v>45441.440972222219</v>
      </c>
      <c r="C6438" t="s">
        <v>13</v>
      </c>
      <c r="D6438">
        <v>16</v>
      </c>
      <c r="E6438" t="s">
        <v>19</v>
      </c>
      <c r="F6438" t="s">
        <v>11</v>
      </c>
      <c r="G6438" t="b">
        <v>1</v>
      </c>
      <c r="H6438">
        <v>2</v>
      </c>
      <c r="I6438">
        <v>24</v>
      </c>
      <c r="J6438" t="b">
        <v>1</v>
      </c>
      <c r="K6438">
        <f>YEAR(Table1[[#This Row],[Patient Admission Date]])</f>
        <v>2024</v>
      </c>
      <c r="L6438" t="str">
        <f>TEXT(Table1[[#This Row],[Patient Admission Date]],"mmm")</f>
        <v>May</v>
      </c>
      <c r="M6438" t="str">
        <f>TEXT(Table1[[#This Row],[Patient Admission Date]],"ddd")</f>
        <v>Wed</v>
      </c>
      <c r="N6438" t="str">
        <f>TEXT(INT(HOUR(Table1[[#This Row],[Patient Admission Date]])/3)*3,"00")&amp;"-"&amp;TEXT(INT(HOUR(Table1[[#This Row],[Patient Admission Date]])/3)*3+3,"00")</f>
        <v>09-12</v>
      </c>
      <c r="O6438" t="str" cm="1">
        <f t="array" ref="O6438">_xlfn.IFS(Table1[[#This Row],[Patient Age]]&lt;=14,"0-14",Table1[[#This Row],[Patient Age]]&lt;=29,"15-29",Table1[[#This Row],[Patient Age]]&lt;=44,"30-44",Table1[[#This Row],[Patient Age]]&lt;=59,"45-59",Table1[[#This Row],[Patient Age]]&lt;=74,"60-74",TRUE,"75+")</f>
        <v>15-29</v>
      </c>
      <c r="P6438" t="str" cm="1">
        <f t="array" ref="P6438">_xlfn.IFS(Table1[[#This Row],[Patient Waittime]]&lt;=15,"0-15",Table1[[#This Row],[Patient Waittime]]&lt;=30,"16-30",Table1[[#This Row],[Patient Waittime]]&lt;=45,"31-45",Table1[[#This Row],[Patient Waittime]]&lt;=60,"46-60",TRUE,"60+")</f>
        <v>16-30</v>
      </c>
      <c r="Q6438">
        <f>--(Table1[[#This Row],[Patient Waittime]]&lt;=30)</f>
        <v>1</v>
      </c>
      <c r="R6438">
        <f>--Table1[[#This Row],[Patient Admission Flag]]</f>
        <v>1</v>
      </c>
      <c r="S6438">
        <f>--AND(Table1[[#This Row],[WithinTarget]]=1,Table1[[#This Row],[Patient Satisfaction Score]]&gt;=7)</f>
        <v>0</v>
      </c>
      <c r="T6438" t="str">
        <f>IF(LEFT(Table1[[#This Row],[Patient Gender]],1)="F","Female","Male")</f>
        <v>Female</v>
      </c>
    </row>
    <row r="6439" spans="1:20" x14ac:dyDescent="0.3">
      <c r="A6439" t="s">
        <v>6543</v>
      </c>
      <c r="B6439" s="1">
        <v>45434.064583333333</v>
      </c>
      <c r="C6439" t="s">
        <v>13</v>
      </c>
      <c r="D6439">
        <v>10</v>
      </c>
      <c r="E6439" t="s">
        <v>19</v>
      </c>
      <c r="F6439" t="s">
        <v>11</v>
      </c>
      <c r="G6439" t="b">
        <v>1</v>
      </c>
      <c r="H6439">
        <v>2</v>
      </c>
      <c r="I6439">
        <v>29</v>
      </c>
      <c r="J6439" t="b">
        <v>1</v>
      </c>
      <c r="K6439">
        <f>YEAR(Table1[[#This Row],[Patient Admission Date]])</f>
        <v>2024</v>
      </c>
      <c r="L6439" t="str">
        <f>TEXT(Table1[[#This Row],[Patient Admission Date]],"mmm")</f>
        <v>May</v>
      </c>
      <c r="M6439" t="str">
        <f>TEXT(Table1[[#This Row],[Patient Admission Date]],"ddd")</f>
        <v>Wed</v>
      </c>
      <c r="N6439" t="str">
        <f>TEXT(INT(HOUR(Table1[[#This Row],[Patient Admission Date]])/3)*3,"00")&amp;"-"&amp;TEXT(INT(HOUR(Table1[[#This Row],[Patient Admission Date]])/3)*3+3,"00")</f>
        <v>00-03</v>
      </c>
      <c r="O6439" t="str" cm="1">
        <f t="array" ref="O6439">_xlfn.IFS(Table1[[#This Row],[Patient Age]]&lt;=14,"0-14",Table1[[#This Row],[Patient Age]]&lt;=29,"15-29",Table1[[#This Row],[Patient Age]]&lt;=44,"30-44",Table1[[#This Row],[Patient Age]]&lt;=59,"45-59",Table1[[#This Row],[Patient Age]]&lt;=74,"60-74",TRUE,"75+")</f>
        <v>0-14</v>
      </c>
      <c r="P6439" t="str" cm="1">
        <f t="array" ref="P6439">_xlfn.IFS(Table1[[#This Row],[Patient Waittime]]&lt;=15,"0-15",Table1[[#This Row],[Patient Waittime]]&lt;=30,"16-30",Table1[[#This Row],[Patient Waittime]]&lt;=45,"31-45",Table1[[#This Row],[Patient Waittime]]&lt;=60,"46-60",TRUE,"60+")</f>
        <v>16-30</v>
      </c>
      <c r="Q6439">
        <f>--(Table1[[#This Row],[Patient Waittime]]&lt;=30)</f>
        <v>1</v>
      </c>
      <c r="R6439">
        <f>--Table1[[#This Row],[Patient Admission Flag]]</f>
        <v>1</v>
      </c>
      <c r="S6439">
        <f>--AND(Table1[[#This Row],[WithinTarget]]=1,Table1[[#This Row],[Patient Satisfaction Score]]&gt;=7)</f>
        <v>0</v>
      </c>
      <c r="T6439" t="str">
        <f>IF(LEFT(Table1[[#This Row],[Patient Gender]],1)="F","Female","Male")</f>
        <v>Female</v>
      </c>
    </row>
    <row r="6440" spans="1:20" x14ac:dyDescent="0.3">
      <c r="A6440" t="s">
        <v>6544</v>
      </c>
      <c r="B6440" s="1">
        <v>45336.969444444447</v>
      </c>
      <c r="C6440" t="s">
        <v>13</v>
      </c>
      <c r="D6440">
        <v>48</v>
      </c>
      <c r="E6440" t="s">
        <v>19</v>
      </c>
      <c r="F6440" t="s">
        <v>11</v>
      </c>
      <c r="G6440" t="b">
        <v>1</v>
      </c>
      <c r="H6440">
        <v>2</v>
      </c>
      <c r="I6440">
        <v>21</v>
      </c>
      <c r="J6440" t="b">
        <v>1</v>
      </c>
      <c r="K6440">
        <f>YEAR(Table1[[#This Row],[Patient Admission Date]])</f>
        <v>2024</v>
      </c>
      <c r="L6440" t="str">
        <f>TEXT(Table1[[#This Row],[Patient Admission Date]],"mmm")</f>
        <v>Feb</v>
      </c>
      <c r="M6440" t="str">
        <f>TEXT(Table1[[#This Row],[Patient Admission Date]],"ddd")</f>
        <v>Wed</v>
      </c>
      <c r="N6440" t="str">
        <f>TEXT(INT(HOUR(Table1[[#This Row],[Patient Admission Date]])/3)*3,"00")&amp;"-"&amp;TEXT(INT(HOUR(Table1[[#This Row],[Patient Admission Date]])/3)*3+3,"00")</f>
        <v>21-24</v>
      </c>
      <c r="O6440" t="str" cm="1">
        <f t="array" ref="O6440">_xlfn.IFS(Table1[[#This Row],[Patient Age]]&lt;=14,"0-14",Table1[[#This Row],[Patient Age]]&lt;=29,"15-29",Table1[[#This Row],[Patient Age]]&lt;=44,"30-44",Table1[[#This Row],[Patient Age]]&lt;=59,"45-59",Table1[[#This Row],[Patient Age]]&lt;=74,"60-74",TRUE,"75+")</f>
        <v>45-59</v>
      </c>
      <c r="P6440" t="str" cm="1">
        <f t="array" ref="P6440">_xlfn.IFS(Table1[[#This Row],[Patient Waittime]]&lt;=15,"0-15",Table1[[#This Row],[Patient Waittime]]&lt;=30,"16-30",Table1[[#This Row],[Patient Waittime]]&lt;=45,"31-45",Table1[[#This Row],[Patient Waittime]]&lt;=60,"46-60",TRUE,"60+")</f>
        <v>16-30</v>
      </c>
      <c r="Q6440">
        <f>--(Table1[[#This Row],[Patient Waittime]]&lt;=30)</f>
        <v>1</v>
      </c>
      <c r="R6440">
        <f>--Table1[[#This Row],[Patient Admission Flag]]</f>
        <v>1</v>
      </c>
      <c r="S6440">
        <f>--AND(Table1[[#This Row],[WithinTarget]]=1,Table1[[#This Row],[Patient Satisfaction Score]]&gt;=7)</f>
        <v>0</v>
      </c>
      <c r="T6440" t="str">
        <f>IF(LEFT(Table1[[#This Row],[Patient Gender]],1)="F","Female","Male")</f>
        <v>Female</v>
      </c>
    </row>
    <row r="6441" spans="1:20" x14ac:dyDescent="0.3">
      <c r="A6441" t="s">
        <v>6545</v>
      </c>
      <c r="B6441" s="1">
        <v>45049.945833333331</v>
      </c>
      <c r="C6441" t="s">
        <v>13</v>
      </c>
      <c r="D6441">
        <v>35</v>
      </c>
      <c r="E6441" t="s">
        <v>19</v>
      </c>
      <c r="F6441" t="s">
        <v>11</v>
      </c>
      <c r="G6441" t="b">
        <v>1</v>
      </c>
      <c r="H6441">
        <v>2</v>
      </c>
      <c r="I6441">
        <v>59</v>
      </c>
      <c r="J6441" t="b">
        <v>1</v>
      </c>
      <c r="K6441">
        <f>YEAR(Table1[[#This Row],[Patient Admission Date]])</f>
        <v>2023</v>
      </c>
      <c r="L6441" t="str">
        <f>TEXT(Table1[[#This Row],[Patient Admission Date]],"mmm")</f>
        <v>May</v>
      </c>
      <c r="M6441" t="str">
        <f>TEXT(Table1[[#This Row],[Patient Admission Date]],"ddd")</f>
        <v>Wed</v>
      </c>
      <c r="N6441" t="str">
        <f>TEXT(INT(HOUR(Table1[[#This Row],[Patient Admission Date]])/3)*3,"00")&amp;"-"&amp;TEXT(INT(HOUR(Table1[[#This Row],[Patient Admission Date]])/3)*3+3,"00")</f>
        <v>21-24</v>
      </c>
      <c r="O6441" t="str" cm="1">
        <f t="array" ref="O6441">_xlfn.IFS(Table1[[#This Row],[Patient Age]]&lt;=14,"0-14",Table1[[#This Row],[Patient Age]]&lt;=29,"15-29",Table1[[#This Row],[Patient Age]]&lt;=44,"30-44",Table1[[#This Row],[Patient Age]]&lt;=59,"45-59",Table1[[#This Row],[Patient Age]]&lt;=74,"60-74",TRUE,"75+")</f>
        <v>30-44</v>
      </c>
      <c r="P6441" t="str" cm="1">
        <f t="array" ref="P6441">_xlfn.IFS(Table1[[#This Row],[Patient Waittime]]&lt;=15,"0-15",Table1[[#This Row],[Patient Waittime]]&lt;=30,"16-30",Table1[[#This Row],[Patient Waittime]]&lt;=45,"31-45",Table1[[#This Row],[Patient Waittime]]&lt;=60,"46-60",TRUE,"60+")</f>
        <v>46-60</v>
      </c>
      <c r="Q6441">
        <f>--(Table1[[#This Row],[Patient Waittime]]&lt;=30)</f>
        <v>0</v>
      </c>
      <c r="R6441">
        <f>--Table1[[#This Row],[Patient Admission Flag]]</f>
        <v>1</v>
      </c>
      <c r="S6441">
        <f>--AND(Table1[[#This Row],[WithinTarget]]=1,Table1[[#This Row],[Patient Satisfaction Score]]&gt;=7)</f>
        <v>0</v>
      </c>
      <c r="T6441" t="str">
        <f>IF(LEFT(Table1[[#This Row],[Patient Gender]],1)="F","Female","Male")</f>
        <v>Female</v>
      </c>
    </row>
    <row r="6442" spans="1:20" x14ac:dyDescent="0.3">
      <c r="A6442" t="s">
        <v>6546</v>
      </c>
      <c r="B6442" s="1">
        <v>45102.3</v>
      </c>
      <c r="C6442" t="s">
        <v>13</v>
      </c>
      <c r="D6442">
        <v>35</v>
      </c>
      <c r="E6442" t="s">
        <v>19</v>
      </c>
      <c r="F6442" t="s">
        <v>11</v>
      </c>
      <c r="G6442" t="b">
        <v>1</v>
      </c>
      <c r="H6442">
        <v>2</v>
      </c>
      <c r="I6442">
        <v>14</v>
      </c>
      <c r="J6442" t="b">
        <v>1</v>
      </c>
      <c r="K6442">
        <f>YEAR(Table1[[#This Row],[Patient Admission Date]])</f>
        <v>2023</v>
      </c>
      <c r="L6442" t="str">
        <f>TEXT(Table1[[#This Row],[Patient Admission Date]],"mmm")</f>
        <v>Jun</v>
      </c>
      <c r="M6442" t="str">
        <f>TEXT(Table1[[#This Row],[Patient Admission Date]],"ddd")</f>
        <v>Sun</v>
      </c>
      <c r="N6442" t="str">
        <f>TEXT(INT(HOUR(Table1[[#This Row],[Patient Admission Date]])/3)*3,"00")&amp;"-"&amp;TEXT(INT(HOUR(Table1[[#This Row],[Patient Admission Date]])/3)*3+3,"00")</f>
        <v>06-09</v>
      </c>
      <c r="O6442" t="str" cm="1">
        <f t="array" ref="O6442">_xlfn.IFS(Table1[[#This Row],[Patient Age]]&lt;=14,"0-14",Table1[[#This Row],[Patient Age]]&lt;=29,"15-29",Table1[[#This Row],[Patient Age]]&lt;=44,"30-44",Table1[[#This Row],[Patient Age]]&lt;=59,"45-59",Table1[[#This Row],[Patient Age]]&lt;=74,"60-74",TRUE,"75+")</f>
        <v>30-44</v>
      </c>
      <c r="P6442" t="str" cm="1">
        <f t="array" ref="P6442">_xlfn.IFS(Table1[[#This Row],[Patient Waittime]]&lt;=15,"0-15",Table1[[#This Row],[Patient Waittime]]&lt;=30,"16-30",Table1[[#This Row],[Patient Waittime]]&lt;=45,"31-45",Table1[[#This Row],[Patient Waittime]]&lt;=60,"46-60",TRUE,"60+")</f>
        <v>0-15</v>
      </c>
      <c r="Q6442">
        <f>--(Table1[[#This Row],[Patient Waittime]]&lt;=30)</f>
        <v>1</v>
      </c>
      <c r="R6442">
        <f>--Table1[[#This Row],[Patient Admission Flag]]</f>
        <v>1</v>
      </c>
      <c r="S6442">
        <f>--AND(Table1[[#This Row],[WithinTarget]]=1,Table1[[#This Row],[Patient Satisfaction Score]]&gt;=7)</f>
        <v>0</v>
      </c>
      <c r="T6442" t="str">
        <f>IF(LEFT(Table1[[#This Row],[Patient Gender]],1)="F","Female","Male")</f>
        <v>Female</v>
      </c>
    </row>
    <row r="6443" spans="1:20" x14ac:dyDescent="0.3">
      <c r="A6443" t="s">
        <v>6547</v>
      </c>
      <c r="B6443" s="1">
        <v>45225.068749999999</v>
      </c>
      <c r="C6443" t="s">
        <v>13</v>
      </c>
      <c r="D6443">
        <v>76</v>
      </c>
      <c r="E6443" t="s">
        <v>19</v>
      </c>
      <c r="F6443" t="s">
        <v>11</v>
      </c>
      <c r="G6443" t="b">
        <v>1</v>
      </c>
      <c r="H6443">
        <v>2</v>
      </c>
      <c r="I6443">
        <v>19</v>
      </c>
      <c r="J6443" t="b">
        <v>1</v>
      </c>
      <c r="K6443">
        <f>YEAR(Table1[[#This Row],[Patient Admission Date]])</f>
        <v>2023</v>
      </c>
      <c r="L6443" t="str">
        <f>TEXT(Table1[[#This Row],[Patient Admission Date]],"mmm")</f>
        <v>Oct</v>
      </c>
      <c r="M6443" t="str">
        <f>TEXT(Table1[[#This Row],[Patient Admission Date]],"ddd")</f>
        <v>Thu</v>
      </c>
      <c r="N6443" t="str">
        <f>TEXT(INT(HOUR(Table1[[#This Row],[Patient Admission Date]])/3)*3,"00")&amp;"-"&amp;TEXT(INT(HOUR(Table1[[#This Row],[Patient Admission Date]])/3)*3+3,"00")</f>
        <v>00-03</v>
      </c>
      <c r="O6443" t="str" cm="1">
        <f t="array" ref="O6443">_xlfn.IFS(Table1[[#This Row],[Patient Age]]&lt;=14,"0-14",Table1[[#This Row],[Patient Age]]&lt;=29,"15-29",Table1[[#This Row],[Patient Age]]&lt;=44,"30-44",Table1[[#This Row],[Patient Age]]&lt;=59,"45-59",Table1[[#This Row],[Patient Age]]&lt;=74,"60-74",TRUE,"75+")</f>
        <v>75+</v>
      </c>
      <c r="P6443" t="str" cm="1">
        <f t="array" ref="P6443">_xlfn.IFS(Table1[[#This Row],[Patient Waittime]]&lt;=15,"0-15",Table1[[#This Row],[Patient Waittime]]&lt;=30,"16-30",Table1[[#This Row],[Patient Waittime]]&lt;=45,"31-45",Table1[[#This Row],[Patient Waittime]]&lt;=60,"46-60",TRUE,"60+")</f>
        <v>16-30</v>
      </c>
      <c r="Q6443">
        <f>--(Table1[[#This Row],[Patient Waittime]]&lt;=30)</f>
        <v>1</v>
      </c>
      <c r="R6443">
        <f>--Table1[[#This Row],[Patient Admission Flag]]</f>
        <v>1</v>
      </c>
      <c r="S6443">
        <f>--AND(Table1[[#This Row],[WithinTarget]]=1,Table1[[#This Row],[Patient Satisfaction Score]]&gt;=7)</f>
        <v>0</v>
      </c>
      <c r="T6443" t="str">
        <f>IF(LEFT(Table1[[#This Row],[Patient Gender]],1)="F","Female","Male")</f>
        <v>Female</v>
      </c>
    </row>
    <row r="6444" spans="1:20" x14ac:dyDescent="0.3">
      <c r="A6444" t="s">
        <v>6548</v>
      </c>
      <c r="B6444" s="1">
        <v>45472.574999999997</v>
      </c>
      <c r="C6444" t="s">
        <v>13</v>
      </c>
      <c r="D6444">
        <v>3</v>
      </c>
      <c r="E6444" t="s">
        <v>19</v>
      </c>
      <c r="F6444" t="s">
        <v>11</v>
      </c>
      <c r="G6444" t="b">
        <v>1</v>
      </c>
      <c r="H6444">
        <v>3</v>
      </c>
      <c r="I6444">
        <v>22</v>
      </c>
      <c r="J6444" t="b">
        <v>1</v>
      </c>
      <c r="K6444">
        <f>YEAR(Table1[[#This Row],[Patient Admission Date]])</f>
        <v>2024</v>
      </c>
      <c r="L6444" t="str">
        <f>TEXT(Table1[[#This Row],[Patient Admission Date]],"mmm")</f>
        <v>Jun</v>
      </c>
      <c r="M6444" t="str">
        <f>TEXT(Table1[[#This Row],[Patient Admission Date]],"ddd")</f>
        <v>Sat</v>
      </c>
      <c r="N6444" t="str">
        <f>TEXT(INT(HOUR(Table1[[#This Row],[Patient Admission Date]])/3)*3,"00")&amp;"-"&amp;TEXT(INT(HOUR(Table1[[#This Row],[Patient Admission Date]])/3)*3+3,"00")</f>
        <v>12-15</v>
      </c>
      <c r="O6444" t="str" cm="1">
        <f t="array" ref="O6444">_xlfn.IFS(Table1[[#This Row],[Patient Age]]&lt;=14,"0-14",Table1[[#This Row],[Patient Age]]&lt;=29,"15-29",Table1[[#This Row],[Patient Age]]&lt;=44,"30-44",Table1[[#This Row],[Patient Age]]&lt;=59,"45-59",Table1[[#This Row],[Patient Age]]&lt;=74,"60-74",TRUE,"75+")</f>
        <v>0-14</v>
      </c>
      <c r="P6444" t="str" cm="1">
        <f t="array" ref="P6444">_xlfn.IFS(Table1[[#This Row],[Patient Waittime]]&lt;=15,"0-15",Table1[[#This Row],[Patient Waittime]]&lt;=30,"16-30",Table1[[#This Row],[Patient Waittime]]&lt;=45,"31-45",Table1[[#This Row],[Patient Waittime]]&lt;=60,"46-60",TRUE,"60+")</f>
        <v>16-30</v>
      </c>
      <c r="Q6444">
        <f>--(Table1[[#This Row],[Patient Waittime]]&lt;=30)</f>
        <v>1</v>
      </c>
      <c r="R6444">
        <f>--Table1[[#This Row],[Patient Admission Flag]]</f>
        <v>1</v>
      </c>
      <c r="S6444">
        <f>--AND(Table1[[#This Row],[WithinTarget]]=1,Table1[[#This Row],[Patient Satisfaction Score]]&gt;=7)</f>
        <v>0</v>
      </c>
      <c r="T6444" t="str">
        <f>IF(LEFT(Table1[[#This Row],[Patient Gender]],1)="F","Female","Male")</f>
        <v>Female</v>
      </c>
    </row>
    <row r="6445" spans="1:20" x14ac:dyDescent="0.3">
      <c r="A6445" t="s">
        <v>6549</v>
      </c>
      <c r="B6445" s="1">
        <v>45195.338888888888</v>
      </c>
      <c r="C6445" t="s">
        <v>13</v>
      </c>
      <c r="D6445">
        <v>54</v>
      </c>
      <c r="E6445" t="s">
        <v>19</v>
      </c>
      <c r="F6445" t="s">
        <v>11</v>
      </c>
      <c r="G6445" t="b">
        <v>1</v>
      </c>
      <c r="H6445">
        <v>3</v>
      </c>
      <c r="I6445">
        <v>45</v>
      </c>
      <c r="J6445" t="b">
        <v>1</v>
      </c>
      <c r="K6445">
        <f>YEAR(Table1[[#This Row],[Patient Admission Date]])</f>
        <v>2023</v>
      </c>
      <c r="L6445" t="str">
        <f>TEXT(Table1[[#This Row],[Patient Admission Date]],"mmm")</f>
        <v>Sep</v>
      </c>
      <c r="M6445" t="str">
        <f>TEXT(Table1[[#This Row],[Patient Admission Date]],"ddd")</f>
        <v>Tue</v>
      </c>
      <c r="N6445" t="str">
        <f>TEXT(INT(HOUR(Table1[[#This Row],[Patient Admission Date]])/3)*3,"00")&amp;"-"&amp;TEXT(INT(HOUR(Table1[[#This Row],[Patient Admission Date]])/3)*3+3,"00")</f>
        <v>06-09</v>
      </c>
      <c r="O6445" t="str" cm="1">
        <f t="array" ref="O6445">_xlfn.IFS(Table1[[#This Row],[Patient Age]]&lt;=14,"0-14",Table1[[#This Row],[Patient Age]]&lt;=29,"15-29",Table1[[#This Row],[Patient Age]]&lt;=44,"30-44",Table1[[#This Row],[Patient Age]]&lt;=59,"45-59",Table1[[#This Row],[Patient Age]]&lt;=74,"60-74",TRUE,"75+")</f>
        <v>45-59</v>
      </c>
      <c r="P6445" t="str" cm="1">
        <f t="array" ref="P6445">_xlfn.IFS(Table1[[#This Row],[Patient Waittime]]&lt;=15,"0-15",Table1[[#This Row],[Patient Waittime]]&lt;=30,"16-30",Table1[[#This Row],[Patient Waittime]]&lt;=45,"31-45",Table1[[#This Row],[Patient Waittime]]&lt;=60,"46-60",TRUE,"60+")</f>
        <v>31-45</v>
      </c>
      <c r="Q6445">
        <f>--(Table1[[#This Row],[Patient Waittime]]&lt;=30)</f>
        <v>0</v>
      </c>
      <c r="R6445">
        <f>--Table1[[#This Row],[Patient Admission Flag]]</f>
        <v>1</v>
      </c>
      <c r="S6445">
        <f>--AND(Table1[[#This Row],[WithinTarget]]=1,Table1[[#This Row],[Patient Satisfaction Score]]&gt;=7)</f>
        <v>0</v>
      </c>
      <c r="T6445" t="str">
        <f>IF(LEFT(Table1[[#This Row],[Patient Gender]],1)="F","Female","Male")</f>
        <v>Female</v>
      </c>
    </row>
    <row r="6446" spans="1:20" x14ac:dyDescent="0.3">
      <c r="A6446" t="s">
        <v>6550</v>
      </c>
      <c r="B6446" s="1">
        <v>45406.681944444441</v>
      </c>
      <c r="C6446" t="s">
        <v>13</v>
      </c>
      <c r="D6446">
        <v>46</v>
      </c>
      <c r="E6446" t="s">
        <v>19</v>
      </c>
      <c r="F6446" t="s">
        <v>11</v>
      </c>
      <c r="G6446" t="b">
        <v>1</v>
      </c>
      <c r="H6446">
        <v>3</v>
      </c>
      <c r="I6446">
        <v>53</v>
      </c>
      <c r="J6446" t="b">
        <v>1</v>
      </c>
      <c r="K6446">
        <f>YEAR(Table1[[#This Row],[Patient Admission Date]])</f>
        <v>2024</v>
      </c>
      <c r="L6446" t="str">
        <f>TEXT(Table1[[#This Row],[Patient Admission Date]],"mmm")</f>
        <v>Apr</v>
      </c>
      <c r="M6446" t="str">
        <f>TEXT(Table1[[#This Row],[Patient Admission Date]],"ddd")</f>
        <v>Wed</v>
      </c>
      <c r="N6446" t="str">
        <f>TEXT(INT(HOUR(Table1[[#This Row],[Patient Admission Date]])/3)*3,"00")&amp;"-"&amp;TEXT(INT(HOUR(Table1[[#This Row],[Patient Admission Date]])/3)*3+3,"00")</f>
        <v>15-18</v>
      </c>
      <c r="O6446" t="str" cm="1">
        <f t="array" ref="O6446">_xlfn.IFS(Table1[[#This Row],[Patient Age]]&lt;=14,"0-14",Table1[[#This Row],[Patient Age]]&lt;=29,"15-29",Table1[[#This Row],[Patient Age]]&lt;=44,"30-44",Table1[[#This Row],[Patient Age]]&lt;=59,"45-59",Table1[[#This Row],[Patient Age]]&lt;=74,"60-74",TRUE,"75+")</f>
        <v>45-59</v>
      </c>
      <c r="P6446" t="str" cm="1">
        <f t="array" ref="P6446">_xlfn.IFS(Table1[[#This Row],[Patient Waittime]]&lt;=15,"0-15",Table1[[#This Row],[Patient Waittime]]&lt;=30,"16-30",Table1[[#This Row],[Patient Waittime]]&lt;=45,"31-45",Table1[[#This Row],[Patient Waittime]]&lt;=60,"46-60",TRUE,"60+")</f>
        <v>46-60</v>
      </c>
      <c r="Q6446">
        <f>--(Table1[[#This Row],[Patient Waittime]]&lt;=30)</f>
        <v>0</v>
      </c>
      <c r="R6446">
        <f>--Table1[[#This Row],[Patient Admission Flag]]</f>
        <v>1</v>
      </c>
      <c r="S6446">
        <f>--AND(Table1[[#This Row],[WithinTarget]]=1,Table1[[#This Row],[Patient Satisfaction Score]]&gt;=7)</f>
        <v>0</v>
      </c>
      <c r="T6446" t="str">
        <f>IF(LEFT(Table1[[#This Row],[Patient Gender]],1)="F","Female","Male")</f>
        <v>Female</v>
      </c>
    </row>
    <row r="6447" spans="1:20" x14ac:dyDescent="0.3">
      <c r="A6447" t="s">
        <v>6551</v>
      </c>
      <c r="B6447" s="1">
        <v>45166.975694444445</v>
      </c>
      <c r="C6447" t="s">
        <v>13</v>
      </c>
      <c r="D6447">
        <v>39</v>
      </c>
      <c r="E6447" t="s">
        <v>19</v>
      </c>
      <c r="F6447" t="s">
        <v>11</v>
      </c>
      <c r="G6447" t="b">
        <v>1</v>
      </c>
      <c r="H6447">
        <v>4</v>
      </c>
      <c r="I6447">
        <v>41</v>
      </c>
      <c r="J6447" t="b">
        <v>1</v>
      </c>
      <c r="K6447">
        <f>YEAR(Table1[[#This Row],[Patient Admission Date]])</f>
        <v>2023</v>
      </c>
      <c r="L6447" t="str">
        <f>TEXT(Table1[[#This Row],[Patient Admission Date]],"mmm")</f>
        <v>Aug</v>
      </c>
      <c r="M6447" t="str">
        <f>TEXT(Table1[[#This Row],[Patient Admission Date]],"ddd")</f>
        <v>Mon</v>
      </c>
      <c r="N6447" t="str">
        <f>TEXT(INT(HOUR(Table1[[#This Row],[Patient Admission Date]])/3)*3,"00")&amp;"-"&amp;TEXT(INT(HOUR(Table1[[#This Row],[Patient Admission Date]])/3)*3+3,"00")</f>
        <v>21-24</v>
      </c>
      <c r="O6447" t="str" cm="1">
        <f t="array" ref="O6447">_xlfn.IFS(Table1[[#This Row],[Patient Age]]&lt;=14,"0-14",Table1[[#This Row],[Patient Age]]&lt;=29,"15-29",Table1[[#This Row],[Patient Age]]&lt;=44,"30-44",Table1[[#This Row],[Patient Age]]&lt;=59,"45-59",Table1[[#This Row],[Patient Age]]&lt;=74,"60-74",TRUE,"75+")</f>
        <v>30-44</v>
      </c>
      <c r="P6447" t="str" cm="1">
        <f t="array" ref="P6447">_xlfn.IFS(Table1[[#This Row],[Patient Waittime]]&lt;=15,"0-15",Table1[[#This Row],[Patient Waittime]]&lt;=30,"16-30",Table1[[#This Row],[Patient Waittime]]&lt;=45,"31-45",Table1[[#This Row],[Patient Waittime]]&lt;=60,"46-60",TRUE,"60+")</f>
        <v>31-45</v>
      </c>
      <c r="Q6447">
        <f>--(Table1[[#This Row],[Patient Waittime]]&lt;=30)</f>
        <v>0</v>
      </c>
      <c r="R6447">
        <f>--Table1[[#This Row],[Patient Admission Flag]]</f>
        <v>1</v>
      </c>
      <c r="S6447">
        <f>--AND(Table1[[#This Row],[WithinTarget]]=1,Table1[[#This Row],[Patient Satisfaction Score]]&gt;=7)</f>
        <v>0</v>
      </c>
      <c r="T6447" t="str">
        <f>IF(LEFT(Table1[[#This Row],[Patient Gender]],1)="F","Female","Male")</f>
        <v>Female</v>
      </c>
    </row>
    <row r="6448" spans="1:20" x14ac:dyDescent="0.3">
      <c r="A6448" t="s">
        <v>6552</v>
      </c>
      <c r="B6448" s="1">
        <v>45550.602777777778</v>
      </c>
      <c r="C6448" t="s">
        <v>13</v>
      </c>
      <c r="D6448">
        <v>26</v>
      </c>
      <c r="E6448" t="s">
        <v>19</v>
      </c>
      <c r="F6448" t="s">
        <v>11</v>
      </c>
      <c r="G6448" t="b">
        <v>1</v>
      </c>
      <c r="H6448">
        <v>4</v>
      </c>
      <c r="I6448">
        <v>17</v>
      </c>
      <c r="J6448" t="b">
        <v>1</v>
      </c>
      <c r="K6448">
        <f>YEAR(Table1[[#This Row],[Patient Admission Date]])</f>
        <v>2024</v>
      </c>
      <c r="L6448" t="str">
        <f>TEXT(Table1[[#This Row],[Patient Admission Date]],"mmm")</f>
        <v>Sep</v>
      </c>
      <c r="M6448" t="str">
        <f>TEXT(Table1[[#This Row],[Patient Admission Date]],"ddd")</f>
        <v>Sun</v>
      </c>
      <c r="N6448" t="str">
        <f>TEXT(INT(HOUR(Table1[[#This Row],[Patient Admission Date]])/3)*3,"00")&amp;"-"&amp;TEXT(INT(HOUR(Table1[[#This Row],[Patient Admission Date]])/3)*3+3,"00")</f>
        <v>12-15</v>
      </c>
      <c r="O6448" t="str" cm="1">
        <f t="array" ref="O6448">_xlfn.IFS(Table1[[#This Row],[Patient Age]]&lt;=14,"0-14",Table1[[#This Row],[Patient Age]]&lt;=29,"15-29",Table1[[#This Row],[Patient Age]]&lt;=44,"30-44",Table1[[#This Row],[Patient Age]]&lt;=59,"45-59",Table1[[#This Row],[Patient Age]]&lt;=74,"60-74",TRUE,"75+")</f>
        <v>15-29</v>
      </c>
      <c r="P6448" t="str" cm="1">
        <f t="array" ref="P6448">_xlfn.IFS(Table1[[#This Row],[Patient Waittime]]&lt;=15,"0-15",Table1[[#This Row],[Patient Waittime]]&lt;=30,"16-30",Table1[[#This Row],[Patient Waittime]]&lt;=45,"31-45",Table1[[#This Row],[Patient Waittime]]&lt;=60,"46-60",TRUE,"60+")</f>
        <v>16-30</v>
      </c>
      <c r="Q6448">
        <f>--(Table1[[#This Row],[Patient Waittime]]&lt;=30)</f>
        <v>1</v>
      </c>
      <c r="R6448">
        <f>--Table1[[#This Row],[Patient Admission Flag]]</f>
        <v>1</v>
      </c>
      <c r="S6448">
        <f>--AND(Table1[[#This Row],[WithinTarget]]=1,Table1[[#This Row],[Patient Satisfaction Score]]&gt;=7)</f>
        <v>0</v>
      </c>
      <c r="T6448" t="str">
        <f>IF(LEFT(Table1[[#This Row],[Patient Gender]],1)="F","Female","Male")</f>
        <v>Female</v>
      </c>
    </row>
    <row r="6449" spans="1:20" x14ac:dyDescent="0.3">
      <c r="A6449" t="s">
        <v>6553</v>
      </c>
      <c r="B6449" s="1">
        <v>45281.572916666664</v>
      </c>
      <c r="C6449" t="s">
        <v>13</v>
      </c>
      <c r="D6449">
        <v>46</v>
      </c>
      <c r="E6449" t="s">
        <v>19</v>
      </c>
      <c r="F6449" t="s">
        <v>11</v>
      </c>
      <c r="G6449" t="b">
        <v>1</v>
      </c>
      <c r="H6449">
        <v>4</v>
      </c>
      <c r="I6449">
        <v>39</v>
      </c>
      <c r="J6449" t="b">
        <v>1</v>
      </c>
      <c r="K6449">
        <f>YEAR(Table1[[#This Row],[Patient Admission Date]])</f>
        <v>2023</v>
      </c>
      <c r="L6449" t="str">
        <f>TEXT(Table1[[#This Row],[Patient Admission Date]],"mmm")</f>
        <v>Dec</v>
      </c>
      <c r="M6449" t="str">
        <f>TEXT(Table1[[#This Row],[Patient Admission Date]],"ddd")</f>
        <v>Thu</v>
      </c>
      <c r="N6449" t="str">
        <f>TEXT(INT(HOUR(Table1[[#This Row],[Patient Admission Date]])/3)*3,"00")&amp;"-"&amp;TEXT(INT(HOUR(Table1[[#This Row],[Patient Admission Date]])/3)*3+3,"00")</f>
        <v>12-15</v>
      </c>
      <c r="O6449" t="str" cm="1">
        <f t="array" ref="O6449">_xlfn.IFS(Table1[[#This Row],[Patient Age]]&lt;=14,"0-14",Table1[[#This Row],[Patient Age]]&lt;=29,"15-29",Table1[[#This Row],[Patient Age]]&lt;=44,"30-44",Table1[[#This Row],[Patient Age]]&lt;=59,"45-59",Table1[[#This Row],[Patient Age]]&lt;=74,"60-74",TRUE,"75+")</f>
        <v>45-59</v>
      </c>
      <c r="P6449" t="str" cm="1">
        <f t="array" ref="P6449">_xlfn.IFS(Table1[[#This Row],[Patient Waittime]]&lt;=15,"0-15",Table1[[#This Row],[Patient Waittime]]&lt;=30,"16-30",Table1[[#This Row],[Patient Waittime]]&lt;=45,"31-45",Table1[[#This Row],[Patient Waittime]]&lt;=60,"46-60",TRUE,"60+")</f>
        <v>31-45</v>
      </c>
      <c r="Q6449">
        <f>--(Table1[[#This Row],[Patient Waittime]]&lt;=30)</f>
        <v>0</v>
      </c>
      <c r="R6449">
        <f>--Table1[[#This Row],[Patient Admission Flag]]</f>
        <v>1</v>
      </c>
      <c r="S6449">
        <f>--AND(Table1[[#This Row],[WithinTarget]]=1,Table1[[#This Row],[Patient Satisfaction Score]]&gt;=7)</f>
        <v>0</v>
      </c>
      <c r="T6449" t="str">
        <f>IF(LEFT(Table1[[#This Row],[Patient Gender]],1)="F","Female","Male")</f>
        <v>Female</v>
      </c>
    </row>
    <row r="6450" spans="1:20" x14ac:dyDescent="0.3">
      <c r="A6450" t="s">
        <v>6554</v>
      </c>
      <c r="B6450" s="1">
        <v>45069.643055555556</v>
      </c>
      <c r="C6450" t="s">
        <v>13</v>
      </c>
      <c r="D6450">
        <v>25</v>
      </c>
      <c r="E6450" t="s">
        <v>19</v>
      </c>
      <c r="F6450" t="s">
        <v>11</v>
      </c>
      <c r="G6450" t="b">
        <v>1</v>
      </c>
      <c r="H6450">
        <v>4</v>
      </c>
      <c r="I6450">
        <v>15</v>
      </c>
      <c r="J6450" t="b">
        <v>1</v>
      </c>
      <c r="K6450">
        <f>YEAR(Table1[[#This Row],[Patient Admission Date]])</f>
        <v>2023</v>
      </c>
      <c r="L6450" t="str">
        <f>TEXT(Table1[[#This Row],[Patient Admission Date]],"mmm")</f>
        <v>May</v>
      </c>
      <c r="M6450" t="str">
        <f>TEXT(Table1[[#This Row],[Patient Admission Date]],"ddd")</f>
        <v>Tue</v>
      </c>
      <c r="N6450" t="str">
        <f>TEXT(INT(HOUR(Table1[[#This Row],[Patient Admission Date]])/3)*3,"00")&amp;"-"&amp;TEXT(INT(HOUR(Table1[[#This Row],[Patient Admission Date]])/3)*3+3,"00")</f>
        <v>15-18</v>
      </c>
      <c r="O6450" t="str" cm="1">
        <f t="array" ref="O6450">_xlfn.IFS(Table1[[#This Row],[Patient Age]]&lt;=14,"0-14",Table1[[#This Row],[Patient Age]]&lt;=29,"15-29",Table1[[#This Row],[Patient Age]]&lt;=44,"30-44",Table1[[#This Row],[Patient Age]]&lt;=59,"45-59",Table1[[#This Row],[Patient Age]]&lt;=74,"60-74",TRUE,"75+")</f>
        <v>15-29</v>
      </c>
      <c r="P6450" t="str" cm="1">
        <f t="array" ref="P6450">_xlfn.IFS(Table1[[#This Row],[Patient Waittime]]&lt;=15,"0-15",Table1[[#This Row],[Patient Waittime]]&lt;=30,"16-30",Table1[[#This Row],[Patient Waittime]]&lt;=45,"31-45",Table1[[#This Row],[Patient Waittime]]&lt;=60,"46-60",TRUE,"60+")</f>
        <v>0-15</v>
      </c>
      <c r="Q6450">
        <f>--(Table1[[#This Row],[Patient Waittime]]&lt;=30)</f>
        <v>1</v>
      </c>
      <c r="R6450">
        <f>--Table1[[#This Row],[Patient Admission Flag]]</f>
        <v>1</v>
      </c>
      <c r="S6450">
        <f>--AND(Table1[[#This Row],[WithinTarget]]=1,Table1[[#This Row],[Patient Satisfaction Score]]&gt;=7)</f>
        <v>0</v>
      </c>
      <c r="T6450" t="str">
        <f>IF(LEFT(Table1[[#This Row],[Patient Gender]],1)="F","Female","Male")</f>
        <v>Female</v>
      </c>
    </row>
    <row r="6451" spans="1:20" x14ac:dyDescent="0.3">
      <c r="A6451" t="s">
        <v>6555</v>
      </c>
      <c r="B6451" s="1">
        <v>45470.303472222222</v>
      </c>
      <c r="C6451" t="s">
        <v>13</v>
      </c>
      <c r="D6451">
        <v>21</v>
      </c>
      <c r="E6451" t="s">
        <v>19</v>
      </c>
      <c r="F6451" t="s">
        <v>11</v>
      </c>
      <c r="G6451" t="b">
        <v>1</v>
      </c>
      <c r="H6451">
        <v>5</v>
      </c>
      <c r="I6451">
        <v>50</v>
      </c>
      <c r="J6451" t="b">
        <v>1</v>
      </c>
      <c r="K6451">
        <f>YEAR(Table1[[#This Row],[Patient Admission Date]])</f>
        <v>2024</v>
      </c>
      <c r="L6451" t="str">
        <f>TEXT(Table1[[#This Row],[Patient Admission Date]],"mmm")</f>
        <v>Jun</v>
      </c>
      <c r="M6451" t="str">
        <f>TEXT(Table1[[#This Row],[Patient Admission Date]],"ddd")</f>
        <v>Thu</v>
      </c>
      <c r="N6451" t="str">
        <f>TEXT(INT(HOUR(Table1[[#This Row],[Patient Admission Date]])/3)*3,"00")&amp;"-"&amp;TEXT(INT(HOUR(Table1[[#This Row],[Patient Admission Date]])/3)*3+3,"00")</f>
        <v>06-09</v>
      </c>
      <c r="O6451" t="str" cm="1">
        <f t="array" ref="O6451">_xlfn.IFS(Table1[[#This Row],[Patient Age]]&lt;=14,"0-14",Table1[[#This Row],[Patient Age]]&lt;=29,"15-29",Table1[[#This Row],[Patient Age]]&lt;=44,"30-44",Table1[[#This Row],[Patient Age]]&lt;=59,"45-59",Table1[[#This Row],[Patient Age]]&lt;=74,"60-74",TRUE,"75+")</f>
        <v>15-29</v>
      </c>
      <c r="P6451" t="str" cm="1">
        <f t="array" ref="P6451">_xlfn.IFS(Table1[[#This Row],[Patient Waittime]]&lt;=15,"0-15",Table1[[#This Row],[Patient Waittime]]&lt;=30,"16-30",Table1[[#This Row],[Patient Waittime]]&lt;=45,"31-45",Table1[[#This Row],[Patient Waittime]]&lt;=60,"46-60",TRUE,"60+")</f>
        <v>46-60</v>
      </c>
      <c r="Q6451">
        <f>--(Table1[[#This Row],[Patient Waittime]]&lt;=30)</f>
        <v>0</v>
      </c>
      <c r="R6451">
        <f>--Table1[[#This Row],[Patient Admission Flag]]</f>
        <v>1</v>
      </c>
      <c r="S6451">
        <f>--AND(Table1[[#This Row],[WithinTarget]]=1,Table1[[#This Row],[Patient Satisfaction Score]]&gt;=7)</f>
        <v>0</v>
      </c>
      <c r="T6451" t="str">
        <f>IF(LEFT(Table1[[#This Row],[Patient Gender]],1)="F","Female","Male")</f>
        <v>Female</v>
      </c>
    </row>
    <row r="6452" spans="1:20" x14ac:dyDescent="0.3">
      <c r="A6452" t="s">
        <v>6556</v>
      </c>
      <c r="B6452" s="1">
        <v>45457.649305555555</v>
      </c>
      <c r="C6452" t="s">
        <v>13</v>
      </c>
      <c r="D6452">
        <v>69</v>
      </c>
      <c r="E6452" t="s">
        <v>19</v>
      </c>
      <c r="F6452" t="s">
        <v>11</v>
      </c>
      <c r="G6452" t="b">
        <v>1</v>
      </c>
      <c r="H6452">
        <v>5</v>
      </c>
      <c r="I6452">
        <v>39</v>
      </c>
      <c r="J6452" t="b">
        <v>1</v>
      </c>
      <c r="K6452">
        <f>YEAR(Table1[[#This Row],[Patient Admission Date]])</f>
        <v>2024</v>
      </c>
      <c r="L6452" t="str">
        <f>TEXT(Table1[[#This Row],[Patient Admission Date]],"mmm")</f>
        <v>Jun</v>
      </c>
      <c r="M6452" t="str">
        <f>TEXT(Table1[[#This Row],[Patient Admission Date]],"ddd")</f>
        <v>Fri</v>
      </c>
      <c r="N6452" t="str">
        <f>TEXT(INT(HOUR(Table1[[#This Row],[Patient Admission Date]])/3)*3,"00")&amp;"-"&amp;TEXT(INT(HOUR(Table1[[#This Row],[Patient Admission Date]])/3)*3+3,"00")</f>
        <v>15-18</v>
      </c>
      <c r="O6452" t="str" cm="1">
        <f t="array" ref="O6452">_xlfn.IFS(Table1[[#This Row],[Patient Age]]&lt;=14,"0-14",Table1[[#This Row],[Patient Age]]&lt;=29,"15-29",Table1[[#This Row],[Patient Age]]&lt;=44,"30-44",Table1[[#This Row],[Patient Age]]&lt;=59,"45-59",Table1[[#This Row],[Patient Age]]&lt;=74,"60-74",TRUE,"75+")</f>
        <v>60-74</v>
      </c>
      <c r="P6452" t="str" cm="1">
        <f t="array" ref="P6452">_xlfn.IFS(Table1[[#This Row],[Patient Waittime]]&lt;=15,"0-15",Table1[[#This Row],[Patient Waittime]]&lt;=30,"16-30",Table1[[#This Row],[Patient Waittime]]&lt;=45,"31-45",Table1[[#This Row],[Patient Waittime]]&lt;=60,"46-60",TRUE,"60+")</f>
        <v>31-45</v>
      </c>
      <c r="Q6452">
        <f>--(Table1[[#This Row],[Patient Waittime]]&lt;=30)</f>
        <v>0</v>
      </c>
      <c r="R6452">
        <f>--Table1[[#This Row],[Patient Admission Flag]]</f>
        <v>1</v>
      </c>
      <c r="S6452">
        <f>--AND(Table1[[#This Row],[WithinTarget]]=1,Table1[[#This Row],[Patient Satisfaction Score]]&gt;=7)</f>
        <v>0</v>
      </c>
      <c r="T6452" t="str">
        <f>IF(LEFT(Table1[[#This Row],[Patient Gender]],1)="F","Female","Male")</f>
        <v>Female</v>
      </c>
    </row>
    <row r="6453" spans="1:20" x14ac:dyDescent="0.3">
      <c r="A6453" t="s">
        <v>6557</v>
      </c>
      <c r="B6453" s="1">
        <v>45556.190972222219</v>
      </c>
      <c r="C6453" t="s">
        <v>13</v>
      </c>
      <c r="D6453">
        <v>3</v>
      </c>
      <c r="E6453" t="s">
        <v>19</v>
      </c>
      <c r="F6453" t="s">
        <v>11</v>
      </c>
      <c r="G6453" t="b">
        <v>1</v>
      </c>
      <c r="H6453">
        <v>5</v>
      </c>
      <c r="I6453">
        <v>22</v>
      </c>
      <c r="J6453" t="b">
        <v>1</v>
      </c>
      <c r="K6453">
        <f>YEAR(Table1[[#This Row],[Patient Admission Date]])</f>
        <v>2024</v>
      </c>
      <c r="L6453" t="str">
        <f>TEXT(Table1[[#This Row],[Patient Admission Date]],"mmm")</f>
        <v>Sep</v>
      </c>
      <c r="M6453" t="str">
        <f>TEXT(Table1[[#This Row],[Patient Admission Date]],"ddd")</f>
        <v>Sat</v>
      </c>
      <c r="N6453" t="str">
        <f>TEXT(INT(HOUR(Table1[[#This Row],[Patient Admission Date]])/3)*3,"00")&amp;"-"&amp;TEXT(INT(HOUR(Table1[[#This Row],[Patient Admission Date]])/3)*3+3,"00")</f>
        <v>03-06</v>
      </c>
      <c r="O6453" t="str" cm="1">
        <f t="array" ref="O6453">_xlfn.IFS(Table1[[#This Row],[Patient Age]]&lt;=14,"0-14",Table1[[#This Row],[Patient Age]]&lt;=29,"15-29",Table1[[#This Row],[Patient Age]]&lt;=44,"30-44",Table1[[#This Row],[Patient Age]]&lt;=59,"45-59",Table1[[#This Row],[Patient Age]]&lt;=74,"60-74",TRUE,"75+")</f>
        <v>0-14</v>
      </c>
      <c r="P6453" t="str" cm="1">
        <f t="array" ref="P6453">_xlfn.IFS(Table1[[#This Row],[Patient Waittime]]&lt;=15,"0-15",Table1[[#This Row],[Patient Waittime]]&lt;=30,"16-30",Table1[[#This Row],[Patient Waittime]]&lt;=45,"31-45",Table1[[#This Row],[Patient Waittime]]&lt;=60,"46-60",TRUE,"60+")</f>
        <v>16-30</v>
      </c>
      <c r="Q6453">
        <f>--(Table1[[#This Row],[Patient Waittime]]&lt;=30)</f>
        <v>1</v>
      </c>
      <c r="R6453">
        <f>--Table1[[#This Row],[Patient Admission Flag]]</f>
        <v>1</v>
      </c>
      <c r="S6453">
        <f>--AND(Table1[[#This Row],[WithinTarget]]=1,Table1[[#This Row],[Patient Satisfaction Score]]&gt;=7)</f>
        <v>0</v>
      </c>
      <c r="T6453" t="str">
        <f>IF(LEFT(Table1[[#This Row],[Patient Gender]],1)="F","Female","Male")</f>
        <v>Female</v>
      </c>
    </row>
    <row r="6454" spans="1:20" x14ac:dyDescent="0.3">
      <c r="A6454" t="s">
        <v>6558</v>
      </c>
      <c r="B6454" s="1">
        <v>45224.979861111111</v>
      </c>
      <c r="C6454" t="s">
        <v>13</v>
      </c>
      <c r="D6454">
        <v>62</v>
      </c>
      <c r="E6454" t="s">
        <v>19</v>
      </c>
      <c r="F6454" t="s">
        <v>11</v>
      </c>
      <c r="G6454" t="b">
        <v>1</v>
      </c>
      <c r="H6454">
        <v>5</v>
      </c>
      <c r="I6454">
        <v>20</v>
      </c>
      <c r="J6454" t="b">
        <v>1</v>
      </c>
      <c r="K6454">
        <f>YEAR(Table1[[#This Row],[Patient Admission Date]])</f>
        <v>2023</v>
      </c>
      <c r="L6454" t="str">
        <f>TEXT(Table1[[#This Row],[Patient Admission Date]],"mmm")</f>
        <v>Oct</v>
      </c>
      <c r="M6454" t="str">
        <f>TEXT(Table1[[#This Row],[Patient Admission Date]],"ddd")</f>
        <v>Wed</v>
      </c>
      <c r="N6454" t="str">
        <f>TEXT(INT(HOUR(Table1[[#This Row],[Patient Admission Date]])/3)*3,"00")&amp;"-"&amp;TEXT(INT(HOUR(Table1[[#This Row],[Patient Admission Date]])/3)*3+3,"00")</f>
        <v>21-24</v>
      </c>
      <c r="O6454" t="str" cm="1">
        <f t="array" ref="O6454">_xlfn.IFS(Table1[[#This Row],[Patient Age]]&lt;=14,"0-14",Table1[[#This Row],[Patient Age]]&lt;=29,"15-29",Table1[[#This Row],[Patient Age]]&lt;=44,"30-44",Table1[[#This Row],[Patient Age]]&lt;=59,"45-59",Table1[[#This Row],[Patient Age]]&lt;=74,"60-74",TRUE,"75+")</f>
        <v>60-74</v>
      </c>
      <c r="P6454" t="str" cm="1">
        <f t="array" ref="P6454">_xlfn.IFS(Table1[[#This Row],[Patient Waittime]]&lt;=15,"0-15",Table1[[#This Row],[Patient Waittime]]&lt;=30,"16-30",Table1[[#This Row],[Patient Waittime]]&lt;=45,"31-45",Table1[[#This Row],[Patient Waittime]]&lt;=60,"46-60",TRUE,"60+")</f>
        <v>16-30</v>
      </c>
      <c r="Q6454">
        <f>--(Table1[[#This Row],[Patient Waittime]]&lt;=30)</f>
        <v>1</v>
      </c>
      <c r="R6454">
        <f>--Table1[[#This Row],[Patient Admission Flag]]</f>
        <v>1</v>
      </c>
      <c r="S6454">
        <f>--AND(Table1[[#This Row],[WithinTarget]]=1,Table1[[#This Row],[Patient Satisfaction Score]]&gt;=7)</f>
        <v>0</v>
      </c>
      <c r="T6454" t="str">
        <f>IF(LEFT(Table1[[#This Row],[Patient Gender]],1)="F","Female","Male")</f>
        <v>Female</v>
      </c>
    </row>
    <row r="6455" spans="1:20" x14ac:dyDescent="0.3">
      <c r="A6455" t="s">
        <v>6559</v>
      </c>
      <c r="B6455" s="1">
        <v>45460.668055555558</v>
      </c>
      <c r="C6455" t="s">
        <v>13</v>
      </c>
      <c r="D6455">
        <v>75</v>
      </c>
      <c r="E6455" t="s">
        <v>19</v>
      </c>
      <c r="F6455" t="s">
        <v>11</v>
      </c>
      <c r="G6455" t="b">
        <v>1</v>
      </c>
      <c r="H6455">
        <v>5</v>
      </c>
      <c r="I6455">
        <v>54</v>
      </c>
      <c r="J6455" t="b">
        <v>1</v>
      </c>
      <c r="K6455">
        <f>YEAR(Table1[[#This Row],[Patient Admission Date]])</f>
        <v>2024</v>
      </c>
      <c r="L6455" t="str">
        <f>TEXT(Table1[[#This Row],[Patient Admission Date]],"mmm")</f>
        <v>Jun</v>
      </c>
      <c r="M6455" t="str">
        <f>TEXT(Table1[[#This Row],[Patient Admission Date]],"ddd")</f>
        <v>Mon</v>
      </c>
      <c r="N6455" t="str">
        <f>TEXT(INT(HOUR(Table1[[#This Row],[Patient Admission Date]])/3)*3,"00")&amp;"-"&amp;TEXT(INT(HOUR(Table1[[#This Row],[Patient Admission Date]])/3)*3+3,"00")</f>
        <v>15-18</v>
      </c>
      <c r="O6455" t="str" cm="1">
        <f t="array" ref="O6455">_xlfn.IFS(Table1[[#This Row],[Patient Age]]&lt;=14,"0-14",Table1[[#This Row],[Patient Age]]&lt;=29,"15-29",Table1[[#This Row],[Patient Age]]&lt;=44,"30-44",Table1[[#This Row],[Patient Age]]&lt;=59,"45-59",Table1[[#This Row],[Patient Age]]&lt;=74,"60-74",TRUE,"75+")</f>
        <v>75+</v>
      </c>
      <c r="P6455" t="str" cm="1">
        <f t="array" ref="P6455">_xlfn.IFS(Table1[[#This Row],[Patient Waittime]]&lt;=15,"0-15",Table1[[#This Row],[Patient Waittime]]&lt;=30,"16-30",Table1[[#This Row],[Patient Waittime]]&lt;=45,"31-45",Table1[[#This Row],[Patient Waittime]]&lt;=60,"46-60",TRUE,"60+")</f>
        <v>46-60</v>
      </c>
      <c r="Q6455">
        <f>--(Table1[[#This Row],[Patient Waittime]]&lt;=30)</f>
        <v>0</v>
      </c>
      <c r="R6455">
        <f>--Table1[[#This Row],[Patient Admission Flag]]</f>
        <v>1</v>
      </c>
      <c r="S6455">
        <f>--AND(Table1[[#This Row],[WithinTarget]]=1,Table1[[#This Row],[Patient Satisfaction Score]]&gt;=7)</f>
        <v>0</v>
      </c>
      <c r="T6455" t="str">
        <f>IF(LEFT(Table1[[#This Row],[Patient Gender]],1)="F","Female","Male")</f>
        <v>Female</v>
      </c>
    </row>
    <row r="6456" spans="1:20" x14ac:dyDescent="0.3">
      <c r="A6456" t="s">
        <v>6560</v>
      </c>
      <c r="B6456" s="1">
        <v>45169.956250000003</v>
      </c>
      <c r="C6456" t="s">
        <v>13</v>
      </c>
      <c r="D6456">
        <v>74</v>
      </c>
      <c r="E6456" t="s">
        <v>19</v>
      </c>
      <c r="F6456" t="s">
        <v>11</v>
      </c>
      <c r="G6456" t="b">
        <v>1</v>
      </c>
      <c r="H6456">
        <v>5</v>
      </c>
      <c r="I6456">
        <v>55</v>
      </c>
      <c r="J6456" t="b">
        <v>1</v>
      </c>
      <c r="K6456">
        <f>YEAR(Table1[[#This Row],[Patient Admission Date]])</f>
        <v>2023</v>
      </c>
      <c r="L6456" t="str">
        <f>TEXT(Table1[[#This Row],[Patient Admission Date]],"mmm")</f>
        <v>Aug</v>
      </c>
      <c r="M6456" t="str">
        <f>TEXT(Table1[[#This Row],[Patient Admission Date]],"ddd")</f>
        <v>Thu</v>
      </c>
      <c r="N6456" t="str">
        <f>TEXT(INT(HOUR(Table1[[#This Row],[Patient Admission Date]])/3)*3,"00")&amp;"-"&amp;TEXT(INT(HOUR(Table1[[#This Row],[Patient Admission Date]])/3)*3+3,"00")</f>
        <v>21-24</v>
      </c>
      <c r="O6456" t="str" cm="1">
        <f t="array" ref="O6456">_xlfn.IFS(Table1[[#This Row],[Patient Age]]&lt;=14,"0-14",Table1[[#This Row],[Patient Age]]&lt;=29,"15-29",Table1[[#This Row],[Patient Age]]&lt;=44,"30-44",Table1[[#This Row],[Patient Age]]&lt;=59,"45-59",Table1[[#This Row],[Patient Age]]&lt;=74,"60-74",TRUE,"75+")</f>
        <v>60-74</v>
      </c>
      <c r="P6456" t="str" cm="1">
        <f t="array" ref="P6456">_xlfn.IFS(Table1[[#This Row],[Patient Waittime]]&lt;=15,"0-15",Table1[[#This Row],[Patient Waittime]]&lt;=30,"16-30",Table1[[#This Row],[Patient Waittime]]&lt;=45,"31-45",Table1[[#This Row],[Patient Waittime]]&lt;=60,"46-60",TRUE,"60+")</f>
        <v>46-60</v>
      </c>
      <c r="Q6456">
        <f>--(Table1[[#This Row],[Patient Waittime]]&lt;=30)</f>
        <v>0</v>
      </c>
      <c r="R6456">
        <f>--Table1[[#This Row],[Patient Admission Flag]]</f>
        <v>1</v>
      </c>
      <c r="S6456">
        <f>--AND(Table1[[#This Row],[WithinTarget]]=1,Table1[[#This Row],[Patient Satisfaction Score]]&gt;=7)</f>
        <v>0</v>
      </c>
      <c r="T6456" t="str">
        <f>IF(LEFT(Table1[[#This Row],[Patient Gender]],1)="F","Female","Male")</f>
        <v>Female</v>
      </c>
    </row>
    <row r="6457" spans="1:20" x14ac:dyDescent="0.3">
      <c r="A6457" t="s">
        <v>6561</v>
      </c>
      <c r="B6457" s="1">
        <v>45430.197222222225</v>
      </c>
      <c r="C6457" t="s">
        <v>13</v>
      </c>
      <c r="D6457">
        <v>55</v>
      </c>
      <c r="E6457" t="s">
        <v>19</v>
      </c>
      <c r="F6457" t="s">
        <v>11</v>
      </c>
      <c r="G6457" t="b">
        <v>1</v>
      </c>
      <c r="H6457">
        <v>6</v>
      </c>
      <c r="I6457">
        <v>38</v>
      </c>
      <c r="J6457" t="b">
        <v>1</v>
      </c>
      <c r="K6457">
        <f>YEAR(Table1[[#This Row],[Patient Admission Date]])</f>
        <v>2024</v>
      </c>
      <c r="L6457" t="str">
        <f>TEXT(Table1[[#This Row],[Patient Admission Date]],"mmm")</f>
        <v>May</v>
      </c>
      <c r="M6457" t="str">
        <f>TEXT(Table1[[#This Row],[Patient Admission Date]],"ddd")</f>
        <v>Sat</v>
      </c>
      <c r="N6457" t="str">
        <f>TEXT(INT(HOUR(Table1[[#This Row],[Patient Admission Date]])/3)*3,"00")&amp;"-"&amp;TEXT(INT(HOUR(Table1[[#This Row],[Patient Admission Date]])/3)*3+3,"00")</f>
        <v>03-06</v>
      </c>
      <c r="O6457" t="str" cm="1">
        <f t="array" ref="O6457">_xlfn.IFS(Table1[[#This Row],[Patient Age]]&lt;=14,"0-14",Table1[[#This Row],[Patient Age]]&lt;=29,"15-29",Table1[[#This Row],[Patient Age]]&lt;=44,"30-44",Table1[[#This Row],[Patient Age]]&lt;=59,"45-59",Table1[[#This Row],[Patient Age]]&lt;=74,"60-74",TRUE,"75+")</f>
        <v>45-59</v>
      </c>
      <c r="P6457" t="str" cm="1">
        <f t="array" ref="P6457">_xlfn.IFS(Table1[[#This Row],[Patient Waittime]]&lt;=15,"0-15",Table1[[#This Row],[Patient Waittime]]&lt;=30,"16-30",Table1[[#This Row],[Patient Waittime]]&lt;=45,"31-45",Table1[[#This Row],[Patient Waittime]]&lt;=60,"46-60",TRUE,"60+")</f>
        <v>31-45</v>
      </c>
      <c r="Q6457">
        <f>--(Table1[[#This Row],[Patient Waittime]]&lt;=30)</f>
        <v>0</v>
      </c>
      <c r="R6457">
        <f>--Table1[[#This Row],[Patient Admission Flag]]</f>
        <v>1</v>
      </c>
      <c r="S6457">
        <f>--AND(Table1[[#This Row],[WithinTarget]]=1,Table1[[#This Row],[Patient Satisfaction Score]]&gt;=7)</f>
        <v>0</v>
      </c>
      <c r="T6457" t="str">
        <f>IF(LEFT(Table1[[#This Row],[Patient Gender]],1)="F","Female","Male")</f>
        <v>Female</v>
      </c>
    </row>
    <row r="6458" spans="1:20" x14ac:dyDescent="0.3">
      <c r="A6458" t="s">
        <v>6562</v>
      </c>
      <c r="B6458" s="1">
        <v>45308.836111111108</v>
      </c>
      <c r="C6458" t="s">
        <v>13</v>
      </c>
      <c r="D6458">
        <v>49</v>
      </c>
      <c r="E6458" t="s">
        <v>19</v>
      </c>
      <c r="F6458" t="s">
        <v>11</v>
      </c>
      <c r="G6458" t="b">
        <v>1</v>
      </c>
      <c r="H6458">
        <v>6</v>
      </c>
      <c r="I6458">
        <v>24</v>
      </c>
      <c r="J6458" t="b">
        <v>1</v>
      </c>
      <c r="K6458">
        <f>YEAR(Table1[[#This Row],[Patient Admission Date]])</f>
        <v>2024</v>
      </c>
      <c r="L6458" t="str">
        <f>TEXT(Table1[[#This Row],[Patient Admission Date]],"mmm")</f>
        <v>Jan</v>
      </c>
      <c r="M6458" t="str">
        <f>TEXT(Table1[[#This Row],[Patient Admission Date]],"ddd")</f>
        <v>Wed</v>
      </c>
      <c r="N6458" t="str">
        <f>TEXT(INT(HOUR(Table1[[#This Row],[Patient Admission Date]])/3)*3,"00")&amp;"-"&amp;TEXT(INT(HOUR(Table1[[#This Row],[Patient Admission Date]])/3)*3+3,"00")</f>
        <v>18-21</v>
      </c>
      <c r="O6458" t="str" cm="1">
        <f t="array" ref="O6458">_xlfn.IFS(Table1[[#This Row],[Patient Age]]&lt;=14,"0-14",Table1[[#This Row],[Patient Age]]&lt;=29,"15-29",Table1[[#This Row],[Patient Age]]&lt;=44,"30-44",Table1[[#This Row],[Patient Age]]&lt;=59,"45-59",Table1[[#This Row],[Patient Age]]&lt;=74,"60-74",TRUE,"75+")</f>
        <v>45-59</v>
      </c>
      <c r="P6458" t="str" cm="1">
        <f t="array" ref="P6458">_xlfn.IFS(Table1[[#This Row],[Patient Waittime]]&lt;=15,"0-15",Table1[[#This Row],[Patient Waittime]]&lt;=30,"16-30",Table1[[#This Row],[Patient Waittime]]&lt;=45,"31-45",Table1[[#This Row],[Patient Waittime]]&lt;=60,"46-60",TRUE,"60+")</f>
        <v>16-30</v>
      </c>
      <c r="Q6458">
        <f>--(Table1[[#This Row],[Patient Waittime]]&lt;=30)</f>
        <v>1</v>
      </c>
      <c r="R6458">
        <f>--Table1[[#This Row],[Patient Admission Flag]]</f>
        <v>1</v>
      </c>
      <c r="S6458">
        <f>--AND(Table1[[#This Row],[WithinTarget]]=1,Table1[[#This Row],[Patient Satisfaction Score]]&gt;=7)</f>
        <v>0</v>
      </c>
      <c r="T6458" t="str">
        <f>IF(LEFT(Table1[[#This Row],[Patient Gender]],1)="F","Female","Male")</f>
        <v>Female</v>
      </c>
    </row>
    <row r="6459" spans="1:20" x14ac:dyDescent="0.3">
      <c r="A6459" t="s">
        <v>6563</v>
      </c>
      <c r="B6459" s="1">
        <v>45193.019444444442</v>
      </c>
      <c r="C6459" t="s">
        <v>13</v>
      </c>
      <c r="D6459">
        <v>58</v>
      </c>
      <c r="E6459" t="s">
        <v>19</v>
      </c>
      <c r="F6459" t="s">
        <v>11</v>
      </c>
      <c r="G6459" t="b">
        <v>1</v>
      </c>
      <c r="H6459">
        <v>6</v>
      </c>
      <c r="I6459">
        <v>36</v>
      </c>
      <c r="J6459" t="b">
        <v>1</v>
      </c>
      <c r="K6459">
        <f>YEAR(Table1[[#This Row],[Patient Admission Date]])</f>
        <v>2023</v>
      </c>
      <c r="L6459" t="str">
        <f>TEXT(Table1[[#This Row],[Patient Admission Date]],"mmm")</f>
        <v>Sep</v>
      </c>
      <c r="M6459" t="str">
        <f>TEXT(Table1[[#This Row],[Patient Admission Date]],"ddd")</f>
        <v>Sun</v>
      </c>
      <c r="N6459" t="str">
        <f>TEXT(INT(HOUR(Table1[[#This Row],[Patient Admission Date]])/3)*3,"00")&amp;"-"&amp;TEXT(INT(HOUR(Table1[[#This Row],[Patient Admission Date]])/3)*3+3,"00")</f>
        <v>00-03</v>
      </c>
      <c r="O6459" t="str" cm="1">
        <f t="array" ref="O6459">_xlfn.IFS(Table1[[#This Row],[Patient Age]]&lt;=14,"0-14",Table1[[#This Row],[Patient Age]]&lt;=29,"15-29",Table1[[#This Row],[Patient Age]]&lt;=44,"30-44",Table1[[#This Row],[Patient Age]]&lt;=59,"45-59",Table1[[#This Row],[Patient Age]]&lt;=74,"60-74",TRUE,"75+")</f>
        <v>45-59</v>
      </c>
      <c r="P6459" t="str" cm="1">
        <f t="array" ref="P6459">_xlfn.IFS(Table1[[#This Row],[Patient Waittime]]&lt;=15,"0-15",Table1[[#This Row],[Patient Waittime]]&lt;=30,"16-30",Table1[[#This Row],[Patient Waittime]]&lt;=45,"31-45",Table1[[#This Row],[Patient Waittime]]&lt;=60,"46-60",TRUE,"60+")</f>
        <v>31-45</v>
      </c>
      <c r="Q6459">
        <f>--(Table1[[#This Row],[Patient Waittime]]&lt;=30)</f>
        <v>0</v>
      </c>
      <c r="R6459">
        <f>--Table1[[#This Row],[Patient Admission Flag]]</f>
        <v>1</v>
      </c>
      <c r="S6459">
        <f>--AND(Table1[[#This Row],[WithinTarget]]=1,Table1[[#This Row],[Patient Satisfaction Score]]&gt;=7)</f>
        <v>0</v>
      </c>
      <c r="T6459" t="str">
        <f>IF(LEFT(Table1[[#This Row],[Patient Gender]],1)="F","Female","Male")</f>
        <v>Female</v>
      </c>
    </row>
    <row r="6460" spans="1:20" x14ac:dyDescent="0.3">
      <c r="A6460" t="s">
        <v>6564</v>
      </c>
      <c r="B6460" s="1">
        <v>45040.238888888889</v>
      </c>
      <c r="C6460" t="s">
        <v>13</v>
      </c>
      <c r="D6460">
        <v>1</v>
      </c>
      <c r="E6460" t="s">
        <v>19</v>
      </c>
      <c r="F6460" t="s">
        <v>11</v>
      </c>
      <c r="G6460" t="b">
        <v>1</v>
      </c>
      <c r="H6460">
        <v>6</v>
      </c>
      <c r="I6460">
        <v>23</v>
      </c>
      <c r="J6460" t="b">
        <v>1</v>
      </c>
      <c r="K6460">
        <f>YEAR(Table1[[#This Row],[Patient Admission Date]])</f>
        <v>2023</v>
      </c>
      <c r="L6460" t="str">
        <f>TEXT(Table1[[#This Row],[Patient Admission Date]],"mmm")</f>
        <v>Apr</v>
      </c>
      <c r="M6460" t="str">
        <f>TEXT(Table1[[#This Row],[Patient Admission Date]],"ddd")</f>
        <v>Mon</v>
      </c>
      <c r="N6460" t="str">
        <f>TEXT(INT(HOUR(Table1[[#This Row],[Patient Admission Date]])/3)*3,"00")&amp;"-"&amp;TEXT(INT(HOUR(Table1[[#This Row],[Patient Admission Date]])/3)*3+3,"00")</f>
        <v>03-06</v>
      </c>
      <c r="O6460" t="str" cm="1">
        <f t="array" ref="O6460">_xlfn.IFS(Table1[[#This Row],[Patient Age]]&lt;=14,"0-14",Table1[[#This Row],[Patient Age]]&lt;=29,"15-29",Table1[[#This Row],[Patient Age]]&lt;=44,"30-44",Table1[[#This Row],[Patient Age]]&lt;=59,"45-59",Table1[[#This Row],[Patient Age]]&lt;=74,"60-74",TRUE,"75+")</f>
        <v>0-14</v>
      </c>
      <c r="P6460" t="str" cm="1">
        <f t="array" ref="P6460">_xlfn.IFS(Table1[[#This Row],[Patient Waittime]]&lt;=15,"0-15",Table1[[#This Row],[Patient Waittime]]&lt;=30,"16-30",Table1[[#This Row],[Patient Waittime]]&lt;=45,"31-45",Table1[[#This Row],[Patient Waittime]]&lt;=60,"46-60",TRUE,"60+")</f>
        <v>16-30</v>
      </c>
      <c r="Q6460">
        <f>--(Table1[[#This Row],[Patient Waittime]]&lt;=30)</f>
        <v>1</v>
      </c>
      <c r="R6460">
        <f>--Table1[[#This Row],[Patient Admission Flag]]</f>
        <v>1</v>
      </c>
      <c r="S6460">
        <f>--AND(Table1[[#This Row],[WithinTarget]]=1,Table1[[#This Row],[Patient Satisfaction Score]]&gt;=7)</f>
        <v>0</v>
      </c>
      <c r="T6460" t="str">
        <f>IF(LEFT(Table1[[#This Row],[Patient Gender]],1)="F","Female","Male")</f>
        <v>Female</v>
      </c>
    </row>
    <row r="6461" spans="1:20" x14ac:dyDescent="0.3">
      <c r="A6461" t="s">
        <v>6565</v>
      </c>
      <c r="B6461" s="1">
        <v>45544.523611111108</v>
      </c>
      <c r="C6461" t="s">
        <v>13</v>
      </c>
      <c r="D6461">
        <v>51</v>
      </c>
      <c r="E6461" t="s">
        <v>19</v>
      </c>
      <c r="F6461" t="s">
        <v>11</v>
      </c>
      <c r="G6461" t="b">
        <v>1</v>
      </c>
      <c r="H6461">
        <v>7</v>
      </c>
      <c r="I6461">
        <v>35</v>
      </c>
      <c r="J6461" t="b">
        <v>1</v>
      </c>
      <c r="K6461">
        <f>YEAR(Table1[[#This Row],[Patient Admission Date]])</f>
        <v>2024</v>
      </c>
      <c r="L6461" t="str">
        <f>TEXT(Table1[[#This Row],[Patient Admission Date]],"mmm")</f>
        <v>Sep</v>
      </c>
      <c r="M6461" t="str">
        <f>TEXT(Table1[[#This Row],[Patient Admission Date]],"ddd")</f>
        <v>Mon</v>
      </c>
      <c r="N6461" t="str">
        <f>TEXT(INT(HOUR(Table1[[#This Row],[Patient Admission Date]])/3)*3,"00")&amp;"-"&amp;TEXT(INT(HOUR(Table1[[#This Row],[Patient Admission Date]])/3)*3+3,"00")</f>
        <v>12-15</v>
      </c>
      <c r="O6461" t="str" cm="1">
        <f t="array" ref="O6461">_xlfn.IFS(Table1[[#This Row],[Patient Age]]&lt;=14,"0-14",Table1[[#This Row],[Patient Age]]&lt;=29,"15-29",Table1[[#This Row],[Patient Age]]&lt;=44,"30-44",Table1[[#This Row],[Patient Age]]&lt;=59,"45-59",Table1[[#This Row],[Patient Age]]&lt;=74,"60-74",TRUE,"75+")</f>
        <v>45-59</v>
      </c>
      <c r="P6461" t="str" cm="1">
        <f t="array" ref="P6461">_xlfn.IFS(Table1[[#This Row],[Patient Waittime]]&lt;=15,"0-15",Table1[[#This Row],[Patient Waittime]]&lt;=30,"16-30",Table1[[#This Row],[Patient Waittime]]&lt;=45,"31-45",Table1[[#This Row],[Patient Waittime]]&lt;=60,"46-60",TRUE,"60+")</f>
        <v>31-45</v>
      </c>
      <c r="Q6461">
        <f>--(Table1[[#This Row],[Patient Waittime]]&lt;=30)</f>
        <v>0</v>
      </c>
      <c r="R6461">
        <f>--Table1[[#This Row],[Patient Admission Flag]]</f>
        <v>1</v>
      </c>
      <c r="S6461">
        <f>--AND(Table1[[#This Row],[WithinTarget]]=1,Table1[[#This Row],[Patient Satisfaction Score]]&gt;=7)</f>
        <v>0</v>
      </c>
      <c r="T6461" t="str">
        <f>IF(LEFT(Table1[[#This Row],[Patient Gender]],1)="F","Female","Male")</f>
        <v>Female</v>
      </c>
    </row>
    <row r="6462" spans="1:20" x14ac:dyDescent="0.3">
      <c r="A6462" t="s">
        <v>6566</v>
      </c>
      <c r="B6462" s="1">
        <v>45362.693749999999</v>
      </c>
      <c r="C6462" t="s">
        <v>13</v>
      </c>
      <c r="D6462">
        <v>56</v>
      </c>
      <c r="E6462" t="s">
        <v>19</v>
      </c>
      <c r="F6462" t="s">
        <v>11</v>
      </c>
      <c r="G6462" t="b">
        <v>1</v>
      </c>
      <c r="H6462">
        <v>7</v>
      </c>
      <c r="I6462">
        <v>60</v>
      </c>
      <c r="J6462" t="b">
        <v>1</v>
      </c>
      <c r="K6462">
        <f>YEAR(Table1[[#This Row],[Patient Admission Date]])</f>
        <v>2024</v>
      </c>
      <c r="L6462" t="str">
        <f>TEXT(Table1[[#This Row],[Patient Admission Date]],"mmm")</f>
        <v>Mar</v>
      </c>
      <c r="M6462" t="str">
        <f>TEXT(Table1[[#This Row],[Patient Admission Date]],"ddd")</f>
        <v>Mon</v>
      </c>
      <c r="N6462" t="str">
        <f>TEXT(INT(HOUR(Table1[[#This Row],[Patient Admission Date]])/3)*3,"00")&amp;"-"&amp;TEXT(INT(HOUR(Table1[[#This Row],[Patient Admission Date]])/3)*3+3,"00")</f>
        <v>15-18</v>
      </c>
      <c r="O6462" t="str" cm="1">
        <f t="array" ref="O6462">_xlfn.IFS(Table1[[#This Row],[Patient Age]]&lt;=14,"0-14",Table1[[#This Row],[Patient Age]]&lt;=29,"15-29",Table1[[#This Row],[Patient Age]]&lt;=44,"30-44",Table1[[#This Row],[Patient Age]]&lt;=59,"45-59",Table1[[#This Row],[Patient Age]]&lt;=74,"60-74",TRUE,"75+")</f>
        <v>45-59</v>
      </c>
      <c r="P6462" t="str" cm="1">
        <f t="array" ref="P6462">_xlfn.IFS(Table1[[#This Row],[Patient Waittime]]&lt;=15,"0-15",Table1[[#This Row],[Patient Waittime]]&lt;=30,"16-30",Table1[[#This Row],[Patient Waittime]]&lt;=45,"31-45",Table1[[#This Row],[Patient Waittime]]&lt;=60,"46-60",TRUE,"60+")</f>
        <v>46-60</v>
      </c>
      <c r="Q6462">
        <f>--(Table1[[#This Row],[Patient Waittime]]&lt;=30)</f>
        <v>0</v>
      </c>
      <c r="R6462">
        <f>--Table1[[#This Row],[Patient Admission Flag]]</f>
        <v>1</v>
      </c>
      <c r="S6462">
        <f>--AND(Table1[[#This Row],[WithinTarget]]=1,Table1[[#This Row],[Patient Satisfaction Score]]&gt;=7)</f>
        <v>0</v>
      </c>
      <c r="T6462" t="str">
        <f>IF(LEFT(Table1[[#This Row],[Patient Gender]],1)="F","Female","Male")</f>
        <v>Female</v>
      </c>
    </row>
    <row r="6463" spans="1:20" x14ac:dyDescent="0.3">
      <c r="A6463" t="s">
        <v>6567</v>
      </c>
      <c r="B6463" s="1">
        <v>45113.033333333333</v>
      </c>
      <c r="C6463" t="s">
        <v>13</v>
      </c>
      <c r="D6463">
        <v>60</v>
      </c>
      <c r="E6463" t="s">
        <v>19</v>
      </c>
      <c r="F6463" t="s">
        <v>11</v>
      </c>
      <c r="G6463" t="b">
        <v>1</v>
      </c>
      <c r="H6463">
        <v>7</v>
      </c>
      <c r="I6463">
        <v>56</v>
      </c>
      <c r="J6463" t="b">
        <v>1</v>
      </c>
      <c r="K6463">
        <f>YEAR(Table1[[#This Row],[Patient Admission Date]])</f>
        <v>2023</v>
      </c>
      <c r="L6463" t="str">
        <f>TEXT(Table1[[#This Row],[Patient Admission Date]],"mmm")</f>
        <v>Jul</v>
      </c>
      <c r="M6463" t="str">
        <f>TEXT(Table1[[#This Row],[Patient Admission Date]],"ddd")</f>
        <v>Thu</v>
      </c>
      <c r="N6463" t="str">
        <f>TEXT(INT(HOUR(Table1[[#This Row],[Patient Admission Date]])/3)*3,"00")&amp;"-"&amp;TEXT(INT(HOUR(Table1[[#This Row],[Patient Admission Date]])/3)*3+3,"00")</f>
        <v>00-03</v>
      </c>
      <c r="O6463" t="str" cm="1">
        <f t="array" ref="O6463">_xlfn.IFS(Table1[[#This Row],[Patient Age]]&lt;=14,"0-14",Table1[[#This Row],[Patient Age]]&lt;=29,"15-29",Table1[[#This Row],[Patient Age]]&lt;=44,"30-44",Table1[[#This Row],[Patient Age]]&lt;=59,"45-59",Table1[[#This Row],[Patient Age]]&lt;=74,"60-74",TRUE,"75+")</f>
        <v>60-74</v>
      </c>
      <c r="P6463" t="str" cm="1">
        <f t="array" ref="P6463">_xlfn.IFS(Table1[[#This Row],[Patient Waittime]]&lt;=15,"0-15",Table1[[#This Row],[Patient Waittime]]&lt;=30,"16-30",Table1[[#This Row],[Patient Waittime]]&lt;=45,"31-45",Table1[[#This Row],[Patient Waittime]]&lt;=60,"46-60",TRUE,"60+")</f>
        <v>46-60</v>
      </c>
      <c r="Q6463">
        <f>--(Table1[[#This Row],[Patient Waittime]]&lt;=30)</f>
        <v>0</v>
      </c>
      <c r="R6463">
        <f>--Table1[[#This Row],[Patient Admission Flag]]</f>
        <v>1</v>
      </c>
      <c r="S6463">
        <f>--AND(Table1[[#This Row],[WithinTarget]]=1,Table1[[#This Row],[Patient Satisfaction Score]]&gt;=7)</f>
        <v>0</v>
      </c>
      <c r="T6463" t="str">
        <f>IF(LEFT(Table1[[#This Row],[Patient Gender]],1)="F","Female","Male")</f>
        <v>Female</v>
      </c>
    </row>
    <row r="6464" spans="1:20" x14ac:dyDescent="0.3">
      <c r="A6464" t="s">
        <v>6568</v>
      </c>
      <c r="B6464" s="1">
        <v>45266.421527777777</v>
      </c>
      <c r="C6464" t="s">
        <v>13</v>
      </c>
      <c r="D6464">
        <v>7</v>
      </c>
      <c r="E6464" t="s">
        <v>19</v>
      </c>
      <c r="F6464" t="s">
        <v>11</v>
      </c>
      <c r="G6464" t="b">
        <v>1</v>
      </c>
      <c r="H6464">
        <v>7</v>
      </c>
      <c r="I6464">
        <v>29</v>
      </c>
      <c r="J6464" t="b">
        <v>1</v>
      </c>
      <c r="K6464">
        <f>YEAR(Table1[[#This Row],[Patient Admission Date]])</f>
        <v>2023</v>
      </c>
      <c r="L6464" t="str">
        <f>TEXT(Table1[[#This Row],[Patient Admission Date]],"mmm")</f>
        <v>Dec</v>
      </c>
      <c r="M6464" t="str">
        <f>TEXT(Table1[[#This Row],[Patient Admission Date]],"ddd")</f>
        <v>Wed</v>
      </c>
      <c r="N6464" t="str">
        <f>TEXT(INT(HOUR(Table1[[#This Row],[Patient Admission Date]])/3)*3,"00")&amp;"-"&amp;TEXT(INT(HOUR(Table1[[#This Row],[Patient Admission Date]])/3)*3+3,"00")</f>
        <v>09-12</v>
      </c>
      <c r="O6464" t="str" cm="1">
        <f t="array" ref="O6464">_xlfn.IFS(Table1[[#This Row],[Patient Age]]&lt;=14,"0-14",Table1[[#This Row],[Patient Age]]&lt;=29,"15-29",Table1[[#This Row],[Patient Age]]&lt;=44,"30-44",Table1[[#This Row],[Patient Age]]&lt;=59,"45-59",Table1[[#This Row],[Patient Age]]&lt;=74,"60-74",TRUE,"75+")</f>
        <v>0-14</v>
      </c>
      <c r="P6464" t="str" cm="1">
        <f t="array" ref="P6464">_xlfn.IFS(Table1[[#This Row],[Patient Waittime]]&lt;=15,"0-15",Table1[[#This Row],[Patient Waittime]]&lt;=30,"16-30",Table1[[#This Row],[Patient Waittime]]&lt;=45,"31-45",Table1[[#This Row],[Patient Waittime]]&lt;=60,"46-60",TRUE,"60+")</f>
        <v>16-30</v>
      </c>
      <c r="Q6464">
        <f>--(Table1[[#This Row],[Patient Waittime]]&lt;=30)</f>
        <v>1</v>
      </c>
      <c r="R6464">
        <f>--Table1[[#This Row],[Patient Admission Flag]]</f>
        <v>1</v>
      </c>
      <c r="S6464">
        <f>--AND(Table1[[#This Row],[WithinTarget]]=1,Table1[[#This Row],[Patient Satisfaction Score]]&gt;=7)</f>
        <v>1</v>
      </c>
      <c r="T6464" t="str">
        <f>IF(LEFT(Table1[[#This Row],[Patient Gender]],1)="F","Female","Male")</f>
        <v>Female</v>
      </c>
    </row>
    <row r="6465" spans="1:20" x14ac:dyDescent="0.3">
      <c r="A6465" t="s">
        <v>6569</v>
      </c>
      <c r="B6465" s="1">
        <v>45170.618055555555</v>
      </c>
      <c r="C6465" t="s">
        <v>13</v>
      </c>
      <c r="D6465">
        <v>62</v>
      </c>
      <c r="E6465" t="s">
        <v>19</v>
      </c>
      <c r="F6465" t="s">
        <v>11</v>
      </c>
      <c r="G6465" t="b">
        <v>1</v>
      </c>
      <c r="H6465">
        <v>7</v>
      </c>
      <c r="I6465">
        <v>47</v>
      </c>
      <c r="J6465" t="b">
        <v>1</v>
      </c>
      <c r="K6465">
        <f>YEAR(Table1[[#This Row],[Patient Admission Date]])</f>
        <v>2023</v>
      </c>
      <c r="L6465" t="str">
        <f>TEXT(Table1[[#This Row],[Patient Admission Date]],"mmm")</f>
        <v>Sep</v>
      </c>
      <c r="M6465" t="str">
        <f>TEXT(Table1[[#This Row],[Patient Admission Date]],"ddd")</f>
        <v>Fri</v>
      </c>
      <c r="N6465" t="str">
        <f>TEXT(INT(HOUR(Table1[[#This Row],[Patient Admission Date]])/3)*3,"00")&amp;"-"&amp;TEXT(INT(HOUR(Table1[[#This Row],[Patient Admission Date]])/3)*3+3,"00")</f>
        <v>12-15</v>
      </c>
      <c r="O6465" t="str" cm="1">
        <f t="array" ref="O6465">_xlfn.IFS(Table1[[#This Row],[Patient Age]]&lt;=14,"0-14",Table1[[#This Row],[Patient Age]]&lt;=29,"15-29",Table1[[#This Row],[Patient Age]]&lt;=44,"30-44",Table1[[#This Row],[Patient Age]]&lt;=59,"45-59",Table1[[#This Row],[Patient Age]]&lt;=74,"60-74",TRUE,"75+")</f>
        <v>60-74</v>
      </c>
      <c r="P6465" t="str" cm="1">
        <f t="array" ref="P6465">_xlfn.IFS(Table1[[#This Row],[Patient Waittime]]&lt;=15,"0-15",Table1[[#This Row],[Patient Waittime]]&lt;=30,"16-30",Table1[[#This Row],[Patient Waittime]]&lt;=45,"31-45",Table1[[#This Row],[Patient Waittime]]&lt;=60,"46-60",TRUE,"60+")</f>
        <v>46-60</v>
      </c>
      <c r="Q6465">
        <f>--(Table1[[#This Row],[Patient Waittime]]&lt;=30)</f>
        <v>0</v>
      </c>
      <c r="R6465">
        <f>--Table1[[#This Row],[Patient Admission Flag]]</f>
        <v>1</v>
      </c>
      <c r="S6465">
        <f>--AND(Table1[[#This Row],[WithinTarget]]=1,Table1[[#This Row],[Patient Satisfaction Score]]&gt;=7)</f>
        <v>0</v>
      </c>
      <c r="T6465" t="str">
        <f>IF(LEFT(Table1[[#This Row],[Patient Gender]],1)="F","Female","Male")</f>
        <v>Female</v>
      </c>
    </row>
    <row r="6466" spans="1:20" x14ac:dyDescent="0.3">
      <c r="A6466" t="s">
        <v>6570</v>
      </c>
      <c r="B6466" s="1">
        <v>45595.559027777781</v>
      </c>
      <c r="C6466" t="s">
        <v>13</v>
      </c>
      <c r="D6466">
        <v>28</v>
      </c>
      <c r="E6466" t="s">
        <v>19</v>
      </c>
      <c r="F6466" t="s">
        <v>11</v>
      </c>
      <c r="G6466" t="b">
        <v>1</v>
      </c>
      <c r="H6466">
        <v>8</v>
      </c>
      <c r="I6466">
        <v>26</v>
      </c>
      <c r="J6466" t="b">
        <v>1</v>
      </c>
      <c r="K6466">
        <f>YEAR(Table1[[#This Row],[Patient Admission Date]])</f>
        <v>2024</v>
      </c>
      <c r="L6466" t="str">
        <f>TEXT(Table1[[#This Row],[Patient Admission Date]],"mmm")</f>
        <v>Oct</v>
      </c>
      <c r="M6466" t="str">
        <f>TEXT(Table1[[#This Row],[Patient Admission Date]],"ddd")</f>
        <v>Wed</v>
      </c>
      <c r="N6466" t="str">
        <f>TEXT(INT(HOUR(Table1[[#This Row],[Patient Admission Date]])/3)*3,"00")&amp;"-"&amp;TEXT(INT(HOUR(Table1[[#This Row],[Patient Admission Date]])/3)*3+3,"00")</f>
        <v>12-15</v>
      </c>
      <c r="O6466" t="str" cm="1">
        <f t="array" ref="O6466">_xlfn.IFS(Table1[[#This Row],[Patient Age]]&lt;=14,"0-14",Table1[[#This Row],[Patient Age]]&lt;=29,"15-29",Table1[[#This Row],[Patient Age]]&lt;=44,"30-44",Table1[[#This Row],[Patient Age]]&lt;=59,"45-59",Table1[[#This Row],[Patient Age]]&lt;=74,"60-74",TRUE,"75+")</f>
        <v>15-29</v>
      </c>
      <c r="P6466" t="str" cm="1">
        <f t="array" ref="P6466">_xlfn.IFS(Table1[[#This Row],[Patient Waittime]]&lt;=15,"0-15",Table1[[#This Row],[Patient Waittime]]&lt;=30,"16-30",Table1[[#This Row],[Patient Waittime]]&lt;=45,"31-45",Table1[[#This Row],[Patient Waittime]]&lt;=60,"46-60",TRUE,"60+")</f>
        <v>16-30</v>
      </c>
      <c r="Q6466">
        <f>--(Table1[[#This Row],[Patient Waittime]]&lt;=30)</f>
        <v>1</v>
      </c>
      <c r="R6466">
        <f>--Table1[[#This Row],[Patient Admission Flag]]</f>
        <v>1</v>
      </c>
      <c r="S6466">
        <f>--AND(Table1[[#This Row],[WithinTarget]]=1,Table1[[#This Row],[Patient Satisfaction Score]]&gt;=7)</f>
        <v>1</v>
      </c>
      <c r="T6466" t="str">
        <f>IF(LEFT(Table1[[#This Row],[Patient Gender]],1)="F","Female","Male")</f>
        <v>Female</v>
      </c>
    </row>
    <row r="6467" spans="1:20" x14ac:dyDescent="0.3">
      <c r="A6467" t="s">
        <v>6571</v>
      </c>
      <c r="B6467" s="1">
        <v>45040.25</v>
      </c>
      <c r="C6467" t="s">
        <v>13</v>
      </c>
      <c r="D6467">
        <v>34</v>
      </c>
      <c r="E6467" t="s">
        <v>19</v>
      </c>
      <c r="F6467" t="s">
        <v>11</v>
      </c>
      <c r="G6467" t="b">
        <v>1</v>
      </c>
      <c r="H6467">
        <v>8</v>
      </c>
      <c r="I6467">
        <v>52</v>
      </c>
      <c r="J6467" t="b">
        <v>1</v>
      </c>
      <c r="K6467">
        <f>YEAR(Table1[[#This Row],[Patient Admission Date]])</f>
        <v>2023</v>
      </c>
      <c r="L6467" t="str">
        <f>TEXT(Table1[[#This Row],[Patient Admission Date]],"mmm")</f>
        <v>Apr</v>
      </c>
      <c r="M6467" t="str">
        <f>TEXT(Table1[[#This Row],[Patient Admission Date]],"ddd")</f>
        <v>Mon</v>
      </c>
      <c r="N6467" t="str">
        <f>TEXT(INT(HOUR(Table1[[#This Row],[Patient Admission Date]])/3)*3,"00")&amp;"-"&amp;TEXT(INT(HOUR(Table1[[#This Row],[Patient Admission Date]])/3)*3+3,"00")</f>
        <v>06-09</v>
      </c>
      <c r="O6467" t="str" cm="1">
        <f t="array" ref="O6467">_xlfn.IFS(Table1[[#This Row],[Patient Age]]&lt;=14,"0-14",Table1[[#This Row],[Patient Age]]&lt;=29,"15-29",Table1[[#This Row],[Patient Age]]&lt;=44,"30-44",Table1[[#This Row],[Patient Age]]&lt;=59,"45-59",Table1[[#This Row],[Patient Age]]&lt;=74,"60-74",TRUE,"75+")</f>
        <v>30-44</v>
      </c>
      <c r="P6467" t="str" cm="1">
        <f t="array" ref="P6467">_xlfn.IFS(Table1[[#This Row],[Patient Waittime]]&lt;=15,"0-15",Table1[[#This Row],[Patient Waittime]]&lt;=30,"16-30",Table1[[#This Row],[Patient Waittime]]&lt;=45,"31-45",Table1[[#This Row],[Patient Waittime]]&lt;=60,"46-60",TRUE,"60+")</f>
        <v>46-60</v>
      </c>
      <c r="Q6467">
        <f>--(Table1[[#This Row],[Patient Waittime]]&lt;=30)</f>
        <v>0</v>
      </c>
      <c r="R6467">
        <f>--Table1[[#This Row],[Patient Admission Flag]]</f>
        <v>1</v>
      </c>
      <c r="S6467">
        <f>--AND(Table1[[#This Row],[WithinTarget]]=1,Table1[[#This Row],[Patient Satisfaction Score]]&gt;=7)</f>
        <v>0</v>
      </c>
      <c r="T6467" t="str">
        <f>IF(LEFT(Table1[[#This Row],[Patient Gender]],1)="F","Female","Male")</f>
        <v>Female</v>
      </c>
    </row>
    <row r="6468" spans="1:20" x14ac:dyDescent="0.3">
      <c r="A6468" t="s">
        <v>6572</v>
      </c>
      <c r="B6468" s="1">
        <v>45486.368750000001</v>
      </c>
      <c r="C6468" t="s">
        <v>13</v>
      </c>
      <c r="D6468">
        <v>55</v>
      </c>
      <c r="E6468" t="s">
        <v>19</v>
      </c>
      <c r="F6468" t="s">
        <v>11</v>
      </c>
      <c r="G6468" t="b">
        <v>1</v>
      </c>
      <c r="H6468">
        <v>8</v>
      </c>
      <c r="I6468">
        <v>19</v>
      </c>
      <c r="J6468" t="b">
        <v>1</v>
      </c>
      <c r="K6468">
        <f>YEAR(Table1[[#This Row],[Patient Admission Date]])</f>
        <v>2024</v>
      </c>
      <c r="L6468" t="str">
        <f>TEXT(Table1[[#This Row],[Patient Admission Date]],"mmm")</f>
        <v>Jul</v>
      </c>
      <c r="M6468" t="str">
        <f>TEXT(Table1[[#This Row],[Patient Admission Date]],"ddd")</f>
        <v>Sat</v>
      </c>
      <c r="N6468" t="str">
        <f>TEXT(INT(HOUR(Table1[[#This Row],[Patient Admission Date]])/3)*3,"00")&amp;"-"&amp;TEXT(INT(HOUR(Table1[[#This Row],[Patient Admission Date]])/3)*3+3,"00")</f>
        <v>06-09</v>
      </c>
      <c r="O6468" t="str" cm="1">
        <f t="array" ref="O6468">_xlfn.IFS(Table1[[#This Row],[Patient Age]]&lt;=14,"0-14",Table1[[#This Row],[Patient Age]]&lt;=29,"15-29",Table1[[#This Row],[Patient Age]]&lt;=44,"30-44",Table1[[#This Row],[Patient Age]]&lt;=59,"45-59",Table1[[#This Row],[Patient Age]]&lt;=74,"60-74",TRUE,"75+")</f>
        <v>45-59</v>
      </c>
      <c r="P6468" t="str" cm="1">
        <f t="array" ref="P6468">_xlfn.IFS(Table1[[#This Row],[Patient Waittime]]&lt;=15,"0-15",Table1[[#This Row],[Patient Waittime]]&lt;=30,"16-30",Table1[[#This Row],[Patient Waittime]]&lt;=45,"31-45",Table1[[#This Row],[Patient Waittime]]&lt;=60,"46-60",TRUE,"60+")</f>
        <v>16-30</v>
      </c>
      <c r="Q6468">
        <f>--(Table1[[#This Row],[Patient Waittime]]&lt;=30)</f>
        <v>1</v>
      </c>
      <c r="R6468">
        <f>--Table1[[#This Row],[Patient Admission Flag]]</f>
        <v>1</v>
      </c>
      <c r="S6468">
        <f>--AND(Table1[[#This Row],[WithinTarget]]=1,Table1[[#This Row],[Patient Satisfaction Score]]&gt;=7)</f>
        <v>1</v>
      </c>
      <c r="T6468" t="str">
        <f>IF(LEFT(Table1[[#This Row],[Patient Gender]],1)="F","Female","Male")</f>
        <v>Female</v>
      </c>
    </row>
    <row r="6469" spans="1:20" x14ac:dyDescent="0.3">
      <c r="A6469" t="s">
        <v>6573</v>
      </c>
      <c r="B6469" s="1">
        <v>45388.336805555555</v>
      </c>
      <c r="C6469" t="s">
        <v>13</v>
      </c>
      <c r="D6469">
        <v>24</v>
      </c>
      <c r="E6469" t="s">
        <v>19</v>
      </c>
      <c r="F6469" t="s">
        <v>11</v>
      </c>
      <c r="G6469" t="b">
        <v>1</v>
      </c>
      <c r="H6469">
        <v>8</v>
      </c>
      <c r="I6469">
        <v>26</v>
      </c>
      <c r="J6469" t="b">
        <v>1</v>
      </c>
      <c r="K6469">
        <f>YEAR(Table1[[#This Row],[Patient Admission Date]])</f>
        <v>2024</v>
      </c>
      <c r="L6469" t="str">
        <f>TEXT(Table1[[#This Row],[Patient Admission Date]],"mmm")</f>
        <v>Apr</v>
      </c>
      <c r="M6469" t="str">
        <f>TEXT(Table1[[#This Row],[Patient Admission Date]],"ddd")</f>
        <v>Sat</v>
      </c>
      <c r="N6469" t="str">
        <f>TEXT(INT(HOUR(Table1[[#This Row],[Patient Admission Date]])/3)*3,"00")&amp;"-"&amp;TEXT(INT(HOUR(Table1[[#This Row],[Patient Admission Date]])/3)*3+3,"00")</f>
        <v>06-09</v>
      </c>
      <c r="O6469" t="str" cm="1">
        <f t="array" ref="O6469">_xlfn.IFS(Table1[[#This Row],[Patient Age]]&lt;=14,"0-14",Table1[[#This Row],[Patient Age]]&lt;=29,"15-29",Table1[[#This Row],[Patient Age]]&lt;=44,"30-44",Table1[[#This Row],[Patient Age]]&lt;=59,"45-59",Table1[[#This Row],[Patient Age]]&lt;=74,"60-74",TRUE,"75+")</f>
        <v>15-29</v>
      </c>
      <c r="P6469" t="str" cm="1">
        <f t="array" ref="P6469">_xlfn.IFS(Table1[[#This Row],[Patient Waittime]]&lt;=15,"0-15",Table1[[#This Row],[Patient Waittime]]&lt;=30,"16-30",Table1[[#This Row],[Patient Waittime]]&lt;=45,"31-45",Table1[[#This Row],[Patient Waittime]]&lt;=60,"46-60",TRUE,"60+")</f>
        <v>16-30</v>
      </c>
      <c r="Q6469">
        <f>--(Table1[[#This Row],[Patient Waittime]]&lt;=30)</f>
        <v>1</v>
      </c>
      <c r="R6469">
        <f>--Table1[[#This Row],[Patient Admission Flag]]</f>
        <v>1</v>
      </c>
      <c r="S6469">
        <f>--AND(Table1[[#This Row],[WithinTarget]]=1,Table1[[#This Row],[Patient Satisfaction Score]]&gt;=7)</f>
        <v>1</v>
      </c>
      <c r="T6469" t="str">
        <f>IF(LEFT(Table1[[#This Row],[Patient Gender]],1)="F","Female","Male")</f>
        <v>Female</v>
      </c>
    </row>
    <row r="6470" spans="1:20" x14ac:dyDescent="0.3">
      <c r="A6470" t="s">
        <v>6574</v>
      </c>
      <c r="B6470" s="1">
        <v>45034.390277777777</v>
      </c>
      <c r="C6470" t="s">
        <v>13</v>
      </c>
      <c r="D6470">
        <v>51</v>
      </c>
      <c r="E6470" t="s">
        <v>19</v>
      </c>
      <c r="F6470" t="s">
        <v>11</v>
      </c>
      <c r="G6470" t="b">
        <v>1</v>
      </c>
      <c r="H6470">
        <v>8</v>
      </c>
      <c r="I6470">
        <v>34</v>
      </c>
      <c r="J6470" t="b">
        <v>1</v>
      </c>
      <c r="K6470">
        <f>YEAR(Table1[[#This Row],[Patient Admission Date]])</f>
        <v>2023</v>
      </c>
      <c r="L6470" t="str">
        <f>TEXT(Table1[[#This Row],[Patient Admission Date]],"mmm")</f>
        <v>Apr</v>
      </c>
      <c r="M6470" t="str">
        <f>TEXT(Table1[[#This Row],[Patient Admission Date]],"ddd")</f>
        <v>Tue</v>
      </c>
      <c r="N6470" t="str">
        <f>TEXT(INT(HOUR(Table1[[#This Row],[Patient Admission Date]])/3)*3,"00")&amp;"-"&amp;TEXT(INT(HOUR(Table1[[#This Row],[Patient Admission Date]])/3)*3+3,"00")</f>
        <v>09-12</v>
      </c>
      <c r="O6470" t="str" cm="1">
        <f t="array" ref="O6470">_xlfn.IFS(Table1[[#This Row],[Patient Age]]&lt;=14,"0-14",Table1[[#This Row],[Patient Age]]&lt;=29,"15-29",Table1[[#This Row],[Patient Age]]&lt;=44,"30-44",Table1[[#This Row],[Patient Age]]&lt;=59,"45-59",Table1[[#This Row],[Patient Age]]&lt;=74,"60-74",TRUE,"75+")</f>
        <v>45-59</v>
      </c>
      <c r="P6470" t="str" cm="1">
        <f t="array" ref="P6470">_xlfn.IFS(Table1[[#This Row],[Patient Waittime]]&lt;=15,"0-15",Table1[[#This Row],[Patient Waittime]]&lt;=30,"16-30",Table1[[#This Row],[Patient Waittime]]&lt;=45,"31-45",Table1[[#This Row],[Patient Waittime]]&lt;=60,"46-60",TRUE,"60+")</f>
        <v>31-45</v>
      </c>
      <c r="Q6470">
        <f>--(Table1[[#This Row],[Patient Waittime]]&lt;=30)</f>
        <v>0</v>
      </c>
      <c r="R6470">
        <f>--Table1[[#This Row],[Patient Admission Flag]]</f>
        <v>1</v>
      </c>
      <c r="S6470">
        <f>--AND(Table1[[#This Row],[WithinTarget]]=1,Table1[[#This Row],[Patient Satisfaction Score]]&gt;=7)</f>
        <v>0</v>
      </c>
      <c r="T6470" t="str">
        <f>IF(LEFT(Table1[[#This Row],[Patient Gender]],1)="F","Female","Male")</f>
        <v>Female</v>
      </c>
    </row>
    <row r="6471" spans="1:20" x14ac:dyDescent="0.3">
      <c r="A6471" t="s">
        <v>6575</v>
      </c>
      <c r="B6471" s="1">
        <v>45299.71597222222</v>
      </c>
      <c r="C6471" t="s">
        <v>13</v>
      </c>
      <c r="D6471">
        <v>2</v>
      </c>
      <c r="E6471" t="s">
        <v>19</v>
      </c>
      <c r="F6471" t="s">
        <v>11</v>
      </c>
      <c r="G6471" t="b">
        <v>1</v>
      </c>
      <c r="H6471">
        <v>8</v>
      </c>
      <c r="I6471">
        <v>54</v>
      </c>
      <c r="J6471" t="b">
        <v>1</v>
      </c>
      <c r="K6471">
        <f>YEAR(Table1[[#This Row],[Patient Admission Date]])</f>
        <v>2024</v>
      </c>
      <c r="L6471" t="str">
        <f>TEXT(Table1[[#This Row],[Patient Admission Date]],"mmm")</f>
        <v>Jan</v>
      </c>
      <c r="M6471" t="str">
        <f>TEXT(Table1[[#This Row],[Patient Admission Date]],"ddd")</f>
        <v>Mon</v>
      </c>
      <c r="N6471" t="str">
        <f>TEXT(INT(HOUR(Table1[[#This Row],[Patient Admission Date]])/3)*3,"00")&amp;"-"&amp;TEXT(INT(HOUR(Table1[[#This Row],[Patient Admission Date]])/3)*3+3,"00")</f>
        <v>15-18</v>
      </c>
      <c r="O6471" t="str" cm="1">
        <f t="array" ref="O6471">_xlfn.IFS(Table1[[#This Row],[Patient Age]]&lt;=14,"0-14",Table1[[#This Row],[Patient Age]]&lt;=29,"15-29",Table1[[#This Row],[Patient Age]]&lt;=44,"30-44",Table1[[#This Row],[Patient Age]]&lt;=59,"45-59",Table1[[#This Row],[Patient Age]]&lt;=74,"60-74",TRUE,"75+")</f>
        <v>0-14</v>
      </c>
      <c r="P6471" t="str" cm="1">
        <f t="array" ref="P6471">_xlfn.IFS(Table1[[#This Row],[Patient Waittime]]&lt;=15,"0-15",Table1[[#This Row],[Patient Waittime]]&lt;=30,"16-30",Table1[[#This Row],[Patient Waittime]]&lt;=45,"31-45",Table1[[#This Row],[Patient Waittime]]&lt;=60,"46-60",TRUE,"60+")</f>
        <v>46-60</v>
      </c>
      <c r="Q6471">
        <f>--(Table1[[#This Row],[Patient Waittime]]&lt;=30)</f>
        <v>0</v>
      </c>
      <c r="R6471">
        <f>--Table1[[#This Row],[Patient Admission Flag]]</f>
        <v>1</v>
      </c>
      <c r="S6471">
        <f>--AND(Table1[[#This Row],[WithinTarget]]=1,Table1[[#This Row],[Patient Satisfaction Score]]&gt;=7)</f>
        <v>0</v>
      </c>
      <c r="T6471" t="str">
        <f>IF(LEFT(Table1[[#This Row],[Patient Gender]],1)="F","Female","Male")</f>
        <v>Female</v>
      </c>
    </row>
    <row r="6472" spans="1:20" x14ac:dyDescent="0.3">
      <c r="A6472" t="s">
        <v>6576</v>
      </c>
      <c r="B6472" s="1">
        <v>45177.099305555559</v>
      </c>
      <c r="C6472" t="s">
        <v>13</v>
      </c>
      <c r="D6472">
        <v>25</v>
      </c>
      <c r="E6472" t="s">
        <v>19</v>
      </c>
      <c r="F6472" t="s">
        <v>11</v>
      </c>
      <c r="G6472" t="b">
        <v>1</v>
      </c>
      <c r="H6472">
        <v>8</v>
      </c>
      <c r="I6472">
        <v>24</v>
      </c>
      <c r="J6472" t="b">
        <v>1</v>
      </c>
      <c r="K6472">
        <f>YEAR(Table1[[#This Row],[Patient Admission Date]])</f>
        <v>2023</v>
      </c>
      <c r="L6472" t="str">
        <f>TEXT(Table1[[#This Row],[Patient Admission Date]],"mmm")</f>
        <v>Sep</v>
      </c>
      <c r="M6472" t="str">
        <f>TEXT(Table1[[#This Row],[Patient Admission Date]],"ddd")</f>
        <v>Fri</v>
      </c>
      <c r="N6472" t="str">
        <f>TEXT(INT(HOUR(Table1[[#This Row],[Patient Admission Date]])/3)*3,"00")&amp;"-"&amp;TEXT(INT(HOUR(Table1[[#This Row],[Patient Admission Date]])/3)*3+3,"00")</f>
        <v>00-03</v>
      </c>
      <c r="O6472" t="str" cm="1">
        <f t="array" ref="O6472">_xlfn.IFS(Table1[[#This Row],[Patient Age]]&lt;=14,"0-14",Table1[[#This Row],[Patient Age]]&lt;=29,"15-29",Table1[[#This Row],[Patient Age]]&lt;=44,"30-44",Table1[[#This Row],[Patient Age]]&lt;=59,"45-59",Table1[[#This Row],[Patient Age]]&lt;=74,"60-74",TRUE,"75+")</f>
        <v>15-29</v>
      </c>
      <c r="P6472" t="str" cm="1">
        <f t="array" ref="P6472">_xlfn.IFS(Table1[[#This Row],[Patient Waittime]]&lt;=15,"0-15",Table1[[#This Row],[Patient Waittime]]&lt;=30,"16-30",Table1[[#This Row],[Patient Waittime]]&lt;=45,"31-45",Table1[[#This Row],[Patient Waittime]]&lt;=60,"46-60",TRUE,"60+")</f>
        <v>16-30</v>
      </c>
      <c r="Q6472">
        <f>--(Table1[[#This Row],[Patient Waittime]]&lt;=30)</f>
        <v>1</v>
      </c>
      <c r="R6472">
        <f>--Table1[[#This Row],[Patient Admission Flag]]</f>
        <v>1</v>
      </c>
      <c r="S6472">
        <f>--AND(Table1[[#This Row],[WithinTarget]]=1,Table1[[#This Row],[Patient Satisfaction Score]]&gt;=7)</f>
        <v>1</v>
      </c>
      <c r="T6472" t="str">
        <f>IF(LEFT(Table1[[#This Row],[Patient Gender]],1)="F","Female","Male")</f>
        <v>Female</v>
      </c>
    </row>
    <row r="6473" spans="1:20" x14ac:dyDescent="0.3">
      <c r="A6473" t="s">
        <v>6577</v>
      </c>
      <c r="B6473" s="1">
        <v>45485.053472222222</v>
      </c>
      <c r="C6473" t="s">
        <v>13</v>
      </c>
      <c r="D6473">
        <v>3</v>
      </c>
      <c r="E6473" t="s">
        <v>19</v>
      </c>
      <c r="F6473" t="s">
        <v>11</v>
      </c>
      <c r="G6473" t="b">
        <v>1</v>
      </c>
      <c r="H6473">
        <v>9</v>
      </c>
      <c r="I6473">
        <v>34</v>
      </c>
      <c r="J6473" t="b">
        <v>1</v>
      </c>
      <c r="K6473">
        <f>YEAR(Table1[[#This Row],[Patient Admission Date]])</f>
        <v>2024</v>
      </c>
      <c r="L6473" t="str">
        <f>TEXT(Table1[[#This Row],[Patient Admission Date]],"mmm")</f>
        <v>Jul</v>
      </c>
      <c r="M6473" t="str">
        <f>TEXT(Table1[[#This Row],[Patient Admission Date]],"ddd")</f>
        <v>Fri</v>
      </c>
      <c r="N6473" t="str">
        <f>TEXT(INT(HOUR(Table1[[#This Row],[Patient Admission Date]])/3)*3,"00")&amp;"-"&amp;TEXT(INT(HOUR(Table1[[#This Row],[Patient Admission Date]])/3)*3+3,"00")</f>
        <v>00-03</v>
      </c>
      <c r="O6473" t="str" cm="1">
        <f t="array" ref="O6473">_xlfn.IFS(Table1[[#This Row],[Patient Age]]&lt;=14,"0-14",Table1[[#This Row],[Patient Age]]&lt;=29,"15-29",Table1[[#This Row],[Patient Age]]&lt;=44,"30-44",Table1[[#This Row],[Patient Age]]&lt;=59,"45-59",Table1[[#This Row],[Patient Age]]&lt;=74,"60-74",TRUE,"75+")</f>
        <v>0-14</v>
      </c>
      <c r="P6473" t="str" cm="1">
        <f t="array" ref="P6473">_xlfn.IFS(Table1[[#This Row],[Patient Waittime]]&lt;=15,"0-15",Table1[[#This Row],[Patient Waittime]]&lt;=30,"16-30",Table1[[#This Row],[Patient Waittime]]&lt;=45,"31-45",Table1[[#This Row],[Patient Waittime]]&lt;=60,"46-60",TRUE,"60+")</f>
        <v>31-45</v>
      </c>
      <c r="Q6473">
        <f>--(Table1[[#This Row],[Patient Waittime]]&lt;=30)</f>
        <v>0</v>
      </c>
      <c r="R6473">
        <f>--Table1[[#This Row],[Patient Admission Flag]]</f>
        <v>1</v>
      </c>
      <c r="S6473">
        <f>--AND(Table1[[#This Row],[WithinTarget]]=1,Table1[[#This Row],[Patient Satisfaction Score]]&gt;=7)</f>
        <v>0</v>
      </c>
      <c r="T6473" t="str">
        <f>IF(LEFT(Table1[[#This Row],[Patient Gender]],1)="F","Female","Male")</f>
        <v>Female</v>
      </c>
    </row>
    <row r="6474" spans="1:20" x14ac:dyDescent="0.3">
      <c r="A6474" t="s">
        <v>6578</v>
      </c>
      <c r="B6474" s="1">
        <v>45551.814583333333</v>
      </c>
      <c r="C6474" t="s">
        <v>13</v>
      </c>
      <c r="D6474">
        <v>66</v>
      </c>
      <c r="E6474" t="s">
        <v>19</v>
      </c>
      <c r="F6474" t="s">
        <v>11</v>
      </c>
      <c r="G6474" t="b">
        <v>1</v>
      </c>
      <c r="H6474">
        <v>10</v>
      </c>
      <c r="I6474">
        <v>34</v>
      </c>
      <c r="J6474" t="b">
        <v>1</v>
      </c>
      <c r="K6474">
        <f>YEAR(Table1[[#This Row],[Patient Admission Date]])</f>
        <v>2024</v>
      </c>
      <c r="L6474" t="str">
        <f>TEXT(Table1[[#This Row],[Patient Admission Date]],"mmm")</f>
        <v>Sep</v>
      </c>
      <c r="M6474" t="str">
        <f>TEXT(Table1[[#This Row],[Patient Admission Date]],"ddd")</f>
        <v>Mon</v>
      </c>
      <c r="N6474" t="str">
        <f>TEXT(INT(HOUR(Table1[[#This Row],[Patient Admission Date]])/3)*3,"00")&amp;"-"&amp;TEXT(INT(HOUR(Table1[[#This Row],[Patient Admission Date]])/3)*3+3,"00")</f>
        <v>18-21</v>
      </c>
      <c r="O6474" t="str" cm="1">
        <f t="array" ref="O6474">_xlfn.IFS(Table1[[#This Row],[Patient Age]]&lt;=14,"0-14",Table1[[#This Row],[Patient Age]]&lt;=29,"15-29",Table1[[#This Row],[Patient Age]]&lt;=44,"30-44",Table1[[#This Row],[Patient Age]]&lt;=59,"45-59",Table1[[#This Row],[Patient Age]]&lt;=74,"60-74",TRUE,"75+")</f>
        <v>60-74</v>
      </c>
      <c r="P6474" t="str" cm="1">
        <f t="array" ref="P6474">_xlfn.IFS(Table1[[#This Row],[Patient Waittime]]&lt;=15,"0-15",Table1[[#This Row],[Patient Waittime]]&lt;=30,"16-30",Table1[[#This Row],[Patient Waittime]]&lt;=45,"31-45",Table1[[#This Row],[Patient Waittime]]&lt;=60,"46-60",TRUE,"60+")</f>
        <v>31-45</v>
      </c>
      <c r="Q6474">
        <f>--(Table1[[#This Row],[Patient Waittime]]&lt;=30)</f>
        <v>0</v>
      </c>
      <c r="R6474">
        <f>--Table1[[#This Row],[Patient Admission Flag]]</f>
        <v>1</v>
      </c>
      <c r="S6474">
        <f>--AND(Table1[[#This Row],[WithinTarget]]=1,Table1[[#This Row],[Patient Satisfaction Score]]&gt;=7)</f>
        <v>0</v>
      </c>
      <c r="T6474" t="str">
        <f>IF(LEFT(Table1[[#This Row],[Patient Gender]],1)="F","Female","Male")</f>
        <v>Female</v>
      </c>
    </row>
    <row r="6475" spans="1:20" x14ac:dyDescent="0.3">
      <c r="A6475" t="s">
        <v>6579</v>
      </c>
      <c r="B6475" s="1">
        <v>45509.576388888891</v>
      </c>
      <c r="C6475" t="s">
        <v>13</v>
      </c>
      <c r="D6475">
        <v>72</v>
      </c>
      <c r="E6475" t="s">
        <v>19</v>
      </c>
      <c r="F6475" t="s">
        <v>11</v>
      </c>
      <c r="G6475" t="b">
        <v>1</v>
      </c>
      <c r="H6475">
        <v>10</v>
      </c>
      <c r="I6475">
        <v>52</v>
      </c>
      <c r="J6475" t="b">
        <v>1</v>
      </c>
      <c r="K6475">
        <f>YEAR(Table1[[#This Row],[Patient Admission Date]])</f>
        <v>2024</v>
      </c>
      <c r="L6475" t="str">
        <f>TEXT(Table1[[#This Row],[Patient Admission Date]],"mmm")</f>
        <v>Aug</v>
      </c>
      <c r="M6475" t="str">
        <f>TEXT(Table1[[#This Row],[Patient Admission Date]],"ddd")</f>
        <v>Mon</v>
      </c>
      <c r="N6475" t="str">
        <f>TEXT(INT(HOUR(Table1[[#This Row],[Patient Admission Date]])/3)*3,"00")&amp;"-"&amp;TEXT(INT(HOUR(Table1[[#This Row],[Patient Admission Date]])/3)*3+3,"00")</f>
        <v>12-15</v>
      </c>
      <c r="O6475" t="str" cm="1">
        <f t="array" ref="O6475">_xlfn.IFS(Table1[[#This Row],[Patient Age]]&lt;=14,"0-14",Table1[[#This Row],[Patient Age]]&lt;=29,"15-29",Table1[[#This Row],[Patient Age]]&lt;=44,"30-44",Table1[[#This Row],[Patient Age]]&lt;=59,"45-59",Table1[[#This Row],[Patient Age]]&lt;=74,"60-74",TRUE,"75+")</f>
        <v>60-74</v>
      </c>
      <c r="P6475" t="str" cm="1">
        <f t="array" ref="P6475">_xlfn.IFS(Table1[[#This Row],[Patient Waittime]]&lt;=15,"0-15",Table1[[#This Row],[Patient Waittime]]&lt;=30,"16-30",Table1[[#This Row],[Patient Waittime]]&lt;=45,"31-45",Table1[[#This Row],[Patient Waittime]]&lt;=60,"46-60",TRUE,"60+")</f>
        <v>46-60</v>
      </c>
      <c r="Q6475">
        <f>--(Table1[[#This Row],[Patient Waittime]]&lt;=30)</f>
        <v>0</v>
      </c>
      <c r="R6475">
        <f>--Table1[[#This Row],[Patient Admission Flag]]</f>
        <v>1</v>
      </c>
      <c r="S6475">
        <f>--AND(Table1[[#This Row],[WithinTarget]]=1,Table1[[#This Row],[Patient Satisfaction Score]]&gt;=7)</f>
        <v>0</v>
      </c>
      <c r="T6475" t="str">
        <f>IF(LEFT(Table1[[#This Row],[Patient Gender]],1)="F","Female","Male")</f>
        <v>Female</v>
      </c>
    </row>
    <row r="6476" spans="1:20" x14ac:dyDescent="0.3">
      <c r="A6476" t="s">
        <v>6580</v>
      </c>
      <c r="B6476" s="1">
        <v>45434.072916666664</v>
      </c>
      <c r="C6476" t="s">
        <v>13</v>
      </c>
      <c r="D6476">
        <v>10</v>
      </c>
      <c r="E6476" t="s">
        <v>19</v>
      </c>
      <c r="F6476" t="s">
        <v>11</v>
      </c>
      <c r="G6476" t="b">
        <v>1</v>
      </c>
      <c r="H6476">
        <v>10</v>
      </c>
      <c r="I6476">
        <v>31</v>
      </c>
      <c r="J6476" t="b">
        <v>1</v>
      </c>
      <c r="K6476">
        <f>YEAR(Table1[[#This Row],[Patient Admission Date]])</f>
        <v>2024</v>
      </c>
      <c r="L6476" t="str">
        <f>TEXT(Table1[[#This Row],[Patient Admission Date]],"mmm")</f>
        <v>May</v>
      </c>
      <c r="M6476" t="str">
        <f>TEXT(Table1[[#This Row],[Patient Admission Date]],"ddd")</f>
        <v>Wed</v>
      </c>
      <c r="N6476" t="str">
        <f>TEXT(INT(HOUR(Table1[[#This Row],[Patient Admission Date]])/3)*3,"00")&amp;"-"&amp;TEXT(INT(HOUR(Table1[[#This Row],[Patient Admission Date]])/3)*3+3,"00")</f>
        <v>00-03</v>
      </c>
      <c r="O6476" t="str" cm="1">
        <f t="array" ref="O6476">_xlfn.IFS(Table1[[#This Row],[Patient Age]]&lt;=14,"0-14",Table1[[#This Row],[Patient Age]]&lt;=29,"15-29",Table1[[#This Row],[Patient Age]]&lt;=44,"30-44",Table1[[#This Row],[Patient Age]]&lt;=59,"45-59",Table1[[#This Row],[Patient Age]]&lt;=74,"60-74",TRUE,"75+")</f>
        <v>0-14</v>
      </c>
      <c r="P6476" t="str" cm="1">
        <f t="array" ref="P6476">_xlfn.IFS(Table1[[#This Row],[Patient Waittime]]&lt;=15,"0-15",Table1[[#This Row],[Patient Waittime]]&lt;=30,"16-30",Table1[[#This Row],[Patient Waittime]]&lt;=45,"31-45",Table1[[#This Row],[Patient Waittime]]&lt;=60,"46-60",TRUE,"60+")</f>
        <v>31-45</v>
      </c>
      <c r="Q6476">
        <f>--(Table1[[#This Row],[Patient Waittime]]&lt;=30)</f>
        <v>0</v>
      </c>
      <c r="R6476">
        <f>--Table1[[#This Row],[Patient Admission Flag]]</f>
        <v>1</v>
      </c>
      <c r="S6476">
        <f>--AND(Table1[[#This Row],[WithinTarget]]=1,Table1[[#This Row],[Patient Satisfaction Score]]&gt;=7)</f>
        <v>0</v>
      </c>
      <c r="T6476" t="str">
        <f>IF(LEFT(Table1[[#This Row],[Patient Gender]],1)="F","Female","Male")</f>
        <v>Female</v>
      </c>
    </row>
    <row r="6477" spans="1:20" x14ac:dyDescent="0.3">
      <c r="A6477" t="s">
        <v>6581</v>
      </c>
      <c r="B6477" s="1">
        <v>45190.65347222222</v>
      </c>
      <c r="C6477" t="s">
        <v>13</v>
      </c>
      <c r="D6477">
        <v>10</v>
      </c>
      <c r="E6477" t="s">
        <v>19</v>
      </c>
      <c r="F6477" t="s">
        <v>11</v>
      </c>
      <c r="G6477" t="b">
        <v>1</v>
      </c>
      <c r="H6477">
        <v>10</v>
      </c>
      <c r="I6477">
        <v>16</v>
      </c>
      <c r="J6477" t="b">
        <v>1</v>
      </c>
      <c r="K6477">
        <f>YEAR(Table1[[#This Row],[Patient Admission Date]])</f>
        <v>2023</v>
      </c>
      <c r="L6477" t="str">
        <f>TEXT(Table1[[#This Row],[Patient Admission Date]],"mmm")</f>
        <v>Sep</v>
      </c>
      <c r="M6477" t="str">
        <f>TEXT(Table1[[#This Row],[Patient Admission Date]],"ddd")</f>
        <v>Thu</v>
      </c>
      <c r="N6477" t="str">
        <f>TEXT(INT(HOUR(Table1[[#This Row],[Patient Admission Date]])/3)*3,"00")&amp;"-"&amp;TEXT(INT(HOUR(Table1[[#This Row],[Patient Admission Date]])/3)*3+3,"00")</f>
        <v>15-18</v>
      </c>
      <c r="O6477" t="str" cm="1">
        <f t="array" ref="O6477">_xlfn.IFS(Table1[[#This Row],[Patient Age]]&lt;=14,"0-14",Table1[[#This Row],[Patient Age]]&lt;=29,"15-29",Table1[[#This Row],[Patient Age]]&lt;=44,"30-44",Table1[[#This Row],[Patient Age]]&lt;=59,"45-59",Table1[[#This Row],[Patient Age]]&lt;=74,"60-74",TRUE,"75+")</f>
        <v>0-14</v>
      </c>
      <c r="P6477" t="str" cm="1">
        <f t="array" ref="P6477">_xlfn.IFS(Table1[[#This Row],[Patient Waittime]]&lt;=15,"0-15",Table1[[#This Row],[Patient Waittime]]&lt;=30,"16-30",Table1[[#This Row],[Patient Waittime]]&lt;=45,"31-45",Table1[[#This Row],[Patient Waittime]]&lt;=60,"46-60",TRUE,"60+")</f>
        <v>16-30</v>
      </c>
      <c r="Q6477">
        <f>--(Table1[[#This Row],[Patient Waittime]]&lt;=30)</f>
        <v>1</v>
      </c>
      <c r="R6477">
        <f>--Table1[[#This Row],[Patient Admission Flag]]</f>
        <v>1</v>
      </c>
      <c r="S6477">
        <f>--AND(Table1[[#This Row],[WithinTarget]]=1,Table1[[#This Row],[Patient Satisfaction Score]]&gt;=7)</f>
        <v>1</v>
      </c>
      <c r="T6477" t="str">
        <f>IF(LEFT(Table1[[#This Row],[Patient Gender]],1)="F","Female","Male")</f>
        <v>Female</v>
      </c>
    </row>
    <row r="6478" spans="1:20" x14ac:dyDescent="0.3">
      <c r="A6478" t="s">
        <v>6582</v>
      </c>
      <c r="B6478" s="1">
        <v>45247.785416666666</v>
      </c>
      <c r="C6478" t="s">
        <v>13</v>
      </c>
      <c r="D6478">
        <v>9</v>
      </c>
      <c r="E6478" t="s">
        <v>19</v>
      </c>
      <c r="F6478" t="s">
        <v>11</v>
      </c>
      <c r="G6478" t="b">
        <v>1</v>
      </c>
      <c r="H6478">
        <v>10</v>
      </c>
      <c r="I6478">
        <v>12</v>
      </c>
      <c r="J6478" t="b">
        <v>1</v>
      </c>
      <c r="K6478">
        <f>YEAR(Table1[[#This Row],[Patient Admission Date]])</f>
        <v>2023</v>
      </c>
      <c r="L6478" t="str">
        <f>TEXT(Table1[[#This Row],[Patient Admission Date]],"mmm")</f>
        <v>Nov</v>
      </c>
      <c r="M6478" t="str">
        <f>TEXT(Table1[[#This Row],[Patient Admission Date]],"ddd")</f>
        <v>Fri</v>
      </c>
      <c r="N6478" t="str">
        <f>TEXT(INT(HOUR(Table1[[#This Row],[Patient Admission Date]])/3)*3,"00")&amp;"-"&amp;TEXT(INT(HOUR(Table1[[#This Row],[Patient Admission Date]])/3)*3+3,"00")</f>
        <v>18-21</v>
      </c>
      <c r="O6478" t="str" cm="1">
        <f t="array" ref="O6478">_xlfn.IFS(Table1[[#This Row],[Patient Age]]&lt;=14,"0-14",Table1[[#This Row],[Patient Age]]&lt;=29,"15-29",Table1[[#This Row],[Patient Age]]&lt;=44,"30-44",Table1[[#This Row],[Patient Age]]&lt;=59,"45-59",Table1[[#This Row],[Patient Age]]&lt;=74,"60-74",TRUE,"75+")</f>
        <v>0-14</v>
      </c>
      <c r="P6478" t="str" cm="1">
        <f t="array" ref="P6478">_xlfn.IFS(Table1[[#This Row],[Patient Waittime]]&lt;=15,"0-15",Table1[[#This Row],[Patient Waittime]]&lt;=30,"16-30",Table1[[#This Row],[Patient Waittime]]&lt;=45,"31-45",Table1[[#This Row],[Patient Waittime]]&lt;=60,"46-60",TRUE,"60+")</f>
        <v>0-15</v>
      </c>
      <c r="Q6478">
        <f>--(Table1[[#This Row],[Patient Waittime]]&lt;=30)</f>
        <v>1</v>
      </c>
      <c r="R6478">
        <f>--Table1[[#This Row],[Patient Admission Flag]]</f>
        <v>1</v>
      </c>
      <c r="S6478">
        <f>--AND(Table1[[#This Row],[WithinTarget]]=1,Table1[[#This Row],[Patient Satisfaction Score]]&gt;=7)</f>
        <v>1</v>
      </c>
      <c r="T6478" t="str">
        <f>IF(LEFT(Table1[[#This Row],[Patient Gender]],1)="F","Female","Male")</f>
        <v>Female</v>
      </c>
    </row>
    <row r="6479" spans="1:20" x14ac:dyDescent="0.3">
      <c r="A6479" t="s">
        <v>6583</v>
      </c>
      <c r="B6479" s="1">
        <v>45517.967361111114</v>
      </c>
      <c r="C6479" t="s">
        <v>13</v>
      </c>
      <c r="D6479">
        <v>65</v>
      </c>
      <c r="E6479" t="s">
        <v>19</v>
      </c>
      <c r="F6479" t="s">
        <v>11</v>
      </c>
      <c r="G6479" t="b">
        <v>1</v>
      </c>
      <c r="H6479">
        <v>10</v>
      </c>
      <c r="I6479">
        <v>45</v>
      </c>
      <c r="J6479" t="b">
        <v>1</v>
      </c>
      <c r="K6479">
        <f>YEAR(Table1[[#This Row],[Patient Admission Date]])</f>
        <v>2024</v>
      </c>
      <c r="L6479" t="str">
        <f>TEXT(Table1[[#This Row],[Patient Admission Date]],"mmm")</f>
        <v>Aug</v>
      </c>
      <c r="M6479" t="str">
        <f>TEXT(Table1[[#This Row],[Patient Admission Date]],"ddd")</f>
        <v>Tue</v>
      </c>
      <c r="N6479" t="str">
        <f>TEXT(INT(HOUR(Table1[[#This Row],[Patient Admission Date]])/3)*3,"00")&amp;"-"&amp;TEXT(INT(HOUR(Table1[[#This Row],[Patient Admission Date]])/3)*3+3,"00")</f>
        <v>21-24</v>
      </c>
      <c r="O6479" t="str" cm="1">
        <f t="array" ref="O6479">_xlfn.IFS(Table1[[#This Row],[Patient Age]]&lt;=14,"0-14",Table1[[#This Row],[Patient Age]]&lt;=29,"15-29",Table1[[#This Row],[Patient Age]]&lt;=44,"30-44",Table1[[#This Row],[Patient Age]]&lt;=59,"45-59",Table1[[#This Row],[Patient Age]]&lt;=74,"60-74",TRUE,"75+")</f>
        <v>60-74</v>
      </c>
      <c r="P6479" t="str" cm="1">
        <f t="array" ref="P6479">_xlfn.IFS(Table1[[#This Row],[Patient Waittime]]&lt;=15,"0-15",Table1[[#This Row],[Patient Waittime]]&lt;=30,"16-30",Table1[[#This Row],[Patient Waittime]]&lt;=45,"31-45",Table1[[#This Row],[Patient Waittime]]&lt;=60,"46-60",TRUE,"60+")</f>
        <v>31-45</v>
      </c>
      <c r="Q6479">
        <f>--(Table1[[#This Row],[Patient Waittime]]&lt;=30)</f>
        <v>0</v>
      </c>
      <c r="R6479">
        <f>--Table1[[#This Row],[Patient Admission Flag]]</f>
        <v>1</v>
      </c>
      <c r="S6479">
        <f>--AND(Table1[[#This Row],[WithinTarget]]=1,Table1[[#This Row],[Patient Satisfaction Score]]&gt;=7)</f>
        <v>0</v>
      </c>
      <c r="T6479" t="str">
        <f>IF(LEFT(Table1[[#This Row],[Patient Gender]],1)="F","Female","Male")</f>
        <v>Female</v>
      </c>
    </row>
    <row r="6480" spans="1:20" x14ac:dyDescent="0.3">
      <c r="A6480" t="s">
        <v>6584</v>
      </c>
      <c r="B6480" s="1">
        <v>45416.895833333336</v>
      </c>
      <c r="C6480" t="s">
        <v>13</v>
      </c>
      <c r="D6480">
        <v>37</v>
      </c>
      <c r="E6480" t="s">
        <v>19</v>
      </c>
      <c r="F6480" t="s">
        <v>17</v>
      </c>
      <c r="G6480" t="b">
        <v>1</v>
      </c>
      <c r="I6480">
        <v>37</v>
      </c>
      <c r="J6480" t="b">
        <v>1</v>
      </c>
      <c r="K6480">
        <f>YEAR(Table1[[#This Row],[Patient Admission Date]])</f>
        <v>2024</v>
      </c>
      <c r="L6480" t="str">
        <f>TEXT(Table1[[#This Row],[Patient Admission Date]],"mmm")</f>
        <v>May</v>
      </c>
      <c r="M6480" t="str">
        <f>TEXT(Table1[[#This Row],[Patient Admission Date]],"ddd")</f>
        <v>Sat</v>
      </c>
      <c r="N6480" t="str">
        <f>TEXT(INT(HOUR(Table1[[#This Row],[Patient Admission Date]])/3)*3,"00")&amp;"-"&amp;TEXT(INT(HOUR(Table1[[#This Row],[Patient Admission Date]])/3)*3+3,"00")</f>
        <v>21-24</v>
      </c>
      <c r="O6480" t="str" cm="1">
        <f t="array" ref="O6480">_xlfn.IFS(Table1[[#This Row],[Patient Age]]&lt;=14,"0-14",Table1[[#This Row],[Patient Age]]&lt;=29,"15-29",Table1[[#This Row],[Patient Age]]&lt;=44,"30-44",Table1[[#This Row],[Patient Age]]&lt;=59,"45-59",Table1[[#This Row],[Patient Age]]&lt;=74,"60-74",TRUE,"75+")</f>
        <v>30-44</v>
      </c>
      <c r="P6480" t="str" cm="1">
        <f t="array" ref="P6480">_xlfn.IFS(Table1[[#This Row],[Patient Waittime]]&lt;=15,"0-15",Table1[[#This Row],[Patient Waittime]]&lt;=30,"16-30",Table1[[#This Row],[Patient Waittime]]&lt;=45,"31-45",Table1[[#This Row],[Patient Waittime]]&lt;=60,"46-60",TRUE,"60+")</f>
        <v>31-45</v>
      </c>
      <c r="Q6480">
        <f>--(Table1[[#This Row],[Patient Waittime]]&lt;=30)</f>
        <v>0</v>
      </c>
      <c r="R6480">
        <f>--Table1[[#This Row],[Patient Admission Flag]]</f>
        <v>1</v>
      </c>
      <c r="S6480">
        <f>--AND(Table1[[#This Row],[WithinTarget]]=1,Table1[[#This Row],[Patient Satisfaction Score]]&gt;=7)</f>
        <v>0</v>
      </c>
      <c r="T6480" t="str">
        <f>IF(LEFT(Table1[[#This Row],[Patient Gender]],1)="F","Female","Male")</f>
        <v>Female</v>
      </c>
    </row>
    <row r="6481" spans="1:20" x14ac:dyDescent="0.3">
      <c r="A6481" t="s">
        <v>6585</v>
      </c>
      <c r="B6481" s="1">
        <v>45407.431944444441</v>
      </c>
      <c r="C6481" t="s">
        <v>13</v>
      </c>
      <c r="D6481">
        <v>3</v>
      </c>
      <c r="E6481" t="s">
        <v>19</v>
      </c>
      <c r="F6481" t="s">
        <v>17</v>
      </c>
      <c r="G6481" t="b">
        <v>1</v>
      </c>
      <c r="I6481">
        <v>43</v>
      </c>
      <c r="J6481" t="b">
        <v>1</v>
      </c>
      <c r="K6481">
        <f>YEAR(Table1[[#This Row],[Patient Admission Date]])</f>
        <v>2024</v>
      </c>
      <c r="L6481" t="str">
        <f>TEXT(Table1[[#This Row],[Patient Admission Date]],"mmm")</f>
        <v>Apr</v>
      </c>
      <c r="M6481" t="str">
        <f>TEXT(Table1[[#This Row],[Patient Admission Date]],"ddd")</f>
        <v>Thu</v>
      </c>
      <c r="N6481" t="str">
        <f>TEXT(INT(HOUR(Table1[[#This Row],[Patient Admission Date]])/3)*3,"00")&amp;"-"&amp;TEXT(INT(HOUR(Table1[[#This Row],[Patient Admission Date]])/3)*3+3,"00")</f>
        <v>09-12</v>
      </c>
      <c r="O6481" t="str" cm="1">
        <f t="array" ref="O6481">_xlfn.IFS(Table1[[#This Row],[Patient Age]]&lt;=14,"0-14",Table1[[#This Row],[Patient Age]]&lt;=29,"15-29",Table1[[#This Row],[Patient Age]]&lt;=44,"30-44",Table1[[#This Row],[Patient Age]]&lt;=59,"45-59",Table1[[#This Row],[Patient Age]]&lt;=74,"60-74",TRUE,"75+")</f>
        <v>0-14</v>
      </c>
      <c r="P6481" t="str" cm="1">
        <f t="array" ref="P6481">_xlfn.IFS(Table1[[#This Row],[Patient Waittime]]&lt;=15,"0-15",Table1[[#This Row],[Patient Waittime]]&lt;=30,"16-30",Table1[[#This Row],[Patient Waittime]]&lt;=45,"31-45",Table1[[#This Row],[Patient Waittime]]&lt;=60,"46-60",TRUE,"60+")</f>
        <v>31-45</v>
      </c>
      <c r="Q6481">
        <f>--(Table1[[#This Row],[Patient Waittime]]&lt;=30)</f>
        <v>0</v>
      </c>
      <c r="R6481">
        <f>--Table1[[#This Row],[Patient Admission Flag]]</f>
        <v>1</v>
      </c>
      <c r="S6481">
        <f>--AND(Table1[[#This Row],[WithinTarget]]=1,Table1[[#This Row],[Patient Satisfaction Score]]&gt;=7)</f>
        <v>0</v>
      </c>
      <c r="T6481" t="str">
        <f>IF(LEFT(Table1[[#This Row],[Patient Gender]],1)="F","Female","Male")</f>
        <v>Female</v>
      </c>
    </row>
    <row r="6482" spans="1:20" x14ac:dyDescent="0.3">
      <c r="A6482" t="s">
        <v>6586</v>
      </c>
      <c r="B6482" s="1">
        <v>45560.888194444444</v>
      </c>
      <c r="C6482" t="s">
        <v>13</v>
      </c>
      <c r="D6482">
        <v>67</v>
      </c>
      <c r="E6482" t="s">
        <v>19</v>
      </c>
      <c r="F6482" t="s">
        <v>17</v>
      </c>
      <c r="G6482" t="b">
        <v>1</v>
      </c>
      <c r="I6482">
        <v>33</v>
      </c>
      <c r="J6482" t="b">
        <v>1</v>
      </c>
      <c r="K6482">
        <f>YEAR(Table1[[#This Row],[Patient Admission Date]])</f>
        <v>2024</v>
      </c>
      <c r="L6482" t="str">
        <f>TEXT(Table1[[#This Row],[Patient Admission Date]],"mmm")</f>
        <v>Sep</v>
      </c>
      <c r="M6482" t="str">
        <f>TEXT(Table1[[#This Row],[Patient Admission Date]],"ddd")</f>
        <v>Wed</v>
      </c>
      <c r="N6482" t="str">
        <f>TEXT(INT(HOUR(Table1[[#This Row],[Patient Admission Date]])/3)*3,"00")&amp;"-"&amp;TEXT(INT(HOUR(Table1[[#This Row],[Patient Admission Date]])/3)*3+3,"00")</f>
        <v>21-24</v>
      </c>
      <c r="O6482" t="str" cm="1">
        <f t="array" ref="O6482">_xlfn.IFS(Table1[[#This Row],[Patient Age]]&lt;=14,"0-14",Table1[[#This Row],[Patient Age]]&lt;=29,"15-29",Table1[[#This Row],[Patient Age]]&lt;=44,"30-44",Table1[[#This Row],[Patient Age]]&lt;=59,"45-59",Table1[[#This Row],[Patient Age]]&lt;=74,"60-74",TRUE,"75+")</f>
        <v>60-74</v>
      </c>
      <c r="P6482" t="str" cm="1">
        <f t="array" ref="P6482">_xlfn.IFS(Table1[[#This Row],[Patient Waittime]]&lt;=15,"0-15",Table1[[#This Row],[Patient Waittime]]&lt;=30,"16-30",Table1[[#This Row],[Patient Waittime]]&lt;=45,"31-45",Table1[[#This Row],[Patient Waittime]]&lt;=60,"46-60",TRUE,"60+")</f>
        <v>31-45</v>
      </c>
      <c r="Q6482">
        <f>--(Table1[[#This Row],[Patient Waittime]]&lt;=30)</f>
        <v>0</v>
      </c>
      <c r="R6482">
        <f>--Table1[[#This Row],[Patient Admission Flag]]</f>
        <v>1</v>
      </c>
      <c r="S6482">
        <f>--AND(Table1[[#This Row],[WithinTarget]]=1,Table1[[#This Row],[Patient Satisfaction Score]]&gt;=7)</f>
        <v>0</v>
      </c>
      <c r="T6482" t="str">
        <f>IF(LEFT(Table1[[#This Row],[Patient Gender]],1)="F","Female","Male")</f>
        <v>Female</v>
      </c>
    </row>
    <row r="6483" spans="1:20" x14ac:dyDescent="0.3">
      <c r="A6483" t="s">
        <v>6587</v>
      </c>
      <c r="B6483" s="1">
        <v>45120.683333333334</v>
      </c>
      <c r="C6483" t="s">
        <v>13</v>
      </c>
      <c r="D6483">
        <v>30</v>
      </c>
      <c r="E6483" t="s">
        <v>19</v>
      </c>
      <c r="F6483" t="s">
        <v>17</v>
      </c>
      <c r="G6483" t="b">
        <v>1</v>
      </c>
      <c r="I6483">
        <v>34</v>
      </c>
      <c r="J6483" t="b">
        <v>1</v>
      </c>
      <c r="K6483">
        <f>YEAR(Table1[[#This Row],[Patient Admission Date]])</f>
        <v>2023</v>
      </c>
      <c r="L6483" t="str">
        <f>TEXT(Table1[[#This Row],[Patient Admission Date]],"mmm")</f>
        <v>Jul</v>
      </c>
      <c r="M6483" t="str">
        <f>TEXT(Table1[[#This Row],[Patient Admission Date]],"ddd")</f>
        <v>Thu</v>
      </c>
      <c r="N6483" t="str">
        <f>TEXT(INT(HOUR(Table1[[#This Row],[Patient Admission Date]])/3)*3,"00")&amp;"-"&amp;TEXT(INT(HOUR(Table1[[#This Row],[Patient Admission Date]])/3)*3+3,"00")</f>
        <v>15-18</v>
      </c>
      <c r="O6483" t="str" cm="1">
        <f t="array" ref="O6483">_xlfn.IFS(Table1[[#This Row],[Patient Age]]&lt;=14,"0-14",Table1[[#This Row],[Patient Age]]&lt;=29,"15-29",Table1[[#This Row],[Patient Age]]&lt;=44,"30-44",Table1[[#This Row],[Patient Age]]&lt;=59,"45-59",Table1[[#This Row],[Patient Age]]&lt;=74,"60-74",TRUE,"75+")</f>
        <v>30-44</v>
      </c>
      <c r="P6483" t="str" cm="1">
        <f t="array" ref="P6483">_xlfn.IFS(Table1[[#This Row],[Patient Waittime]]&lt;=15,"0-15",Table1[[#This Row],[Patient Waittime]]&lt;=30,"16-30",Table1[[#This Row],[Patient Waittime]]&lt;=45,"31-45",Table1[[#This Row],[Patient Waittime]]&lt;=60,"46-60",TRUE,"60+")</f>
        <v>31-45</v>
      </c>
      <c r="Q6483">
        <f>--(Table1[[#This Row],[Patient Waittime]]&lt;=30)</f>
        <v>0</v>
      </c>
      <c r="R6483">
        <f>--Table1[[#This Row],[Patient Admission Flag]]</f>
        <v>1</v>
      </c>
      <c r="S6483">
        <f>--AND(Table1[[#This Row],[WithinTarget]]=1,Table1[[#This Row],[Patient Satisfaction Score]]&gt;=7)</f>
        <v>0</v>
      </c>
      <c r="T6483" t="str">
        <f>IF(LEFT(Table1[[#This Row],[Patient Gender]],1)="F","Female","Male")</f>
        <v>Female</v>
      </c>
    </row>
    <row r="6484" spans="1:20" x14ac:dyDescent="0.3">
      <c r="A6484" t="s">
        <v>6588</v>
      </c>
      <c r="B6484" s="1">
        <v>45408.323611111111</v>
      </c>
      <c r="C6484" t="s">
        <v>13</v>
      </c>
      <c r="D6484">
        <v>42</v>
      </c>
      <c r="E6484" t="s">
        <v>19</v>
      </c>
      <c r="F6484" t="s">
        <v>17</v>
      </c>
      <c r="G6484" t="b">
        <v>1</v>
      </c>
      <c r="I6484">
        <v>56</v>
      </c>
      <c r="J6484" t="b">
        <v>1</v>
      </c>
      <c r="K6484">
        <f>YEAR(Table1[[#This Row],[Patient Admission Date]])</f>
        <v>2024</v>
      </c>
      <c r="L6484" t="str">
        <f>TEXT(Table1[[#This Row],[Patient Admission Date]],"mmm")</f>
        <v>Apr</v>
      </c>
      <c r="M6484" t="str">
        <f>TEXT(Table1[[#This Row],[Patient Admission Date]],"ddd")</f>
        <v>Fri</v>
      </c>
      <c r="N6484" t="str">
        <f>TEXT(INT(HOUR(Table1[[#This Row],[Patient Admission Date]])/3)*3,"00")&amp;"-"&amp;TEXT(INT(HOUR(Table1[[#This Row],[Patient Admission Date]])/3)*3+3,"00")</f>
        <v>06-09</v>
      </c>
      <c r="O6484" t="str" cm="1">
        <f t="array" ref="O6484">_xlfn.IFS(Table1[[#This Row],[Patient Age]]&lt;=14,"0-14",Table1[[#This Row],[Patient Age]]&lt;=29,"15-29",Table1[[#This Row],[Patient Age]]&lt;=44,"30-44",Table1[[#This Row],[Patient Age]]&lt;=59,"45-59",Table1[[#This Row],[Patient Age]]&lt;=74,"60-74",TRUE,"75+")</f>
        <v>30-44</v>
      </c>
      <c r="P6484" t="str" cm="1">
        <f t="array" ref="P6484">_xlfn.IFS(Table1[[#This Row],[Patient Waittime]]&lt;=15,"0-15",Table1[[#This Row],[Patient Waittime]]&lt;=30,"16-30",Table1[[#This Row],[Patient Waittime]]&lt;=45,"31-45",Table1[[#This Row],[Patient Waittime]]&lt;=60,"46-60",TRUE,"60+")</f>
        <v>46-60</v>
      </c>
      <c r="Q6484">
        <f>--(Table1[[#This Row],[Patient Waittime]]&lt;=30)</f>
        <v>0</v>
      </c>
      <c r="R6484">
        <f>--Table1[[#This Row],[Patient Admission Flag]]</f>
        <v>1</v>
      </c>
      <c r="S6484">
        <f>--AND(Table1[[#This Row],[WithinTarget]]=1,Table1[[#This Row],[Patient Satisfaction Score]]&gt;=7)</f>
        <v>0</v>
      </c>
      <c r="T6484" t="str">
        <f>IF(LEFT(Table1[[#This Row],[Patient Gender]],1)="F","Female","Male")</f>
        <v>Female</v>
      </c>
    </row>
    <row r="6485" spans="1:20" x14ac:dyDescent="0.3">
      <c r="A6485" t="s">
        <v>6589</v>
      </c>
      <c r="B6485" s="1">
        <v>45052.76666666667</v>
      </c>
      <c r="C6485" t="s">
        <v>13</v>
      </c>
      <c r="D6485">
        <v>45</v>
      </c>
      <c r="E6485" t="s">
        <v>19</v>
      </c>
      <c r="F6485" t="s">
        <v>17</v>
      </c>
      <c r="G6485" t="b">
        <v>1</v>
      </c>
      <c r="I6485">
        <v>41</v>
      </c>
      <c r="J6485" t="b">
        <v>1</v>
      </c>
      <c r="K6485">
        <f>YEAR(Table1[[#This Row],[Patient Admission Date]])</f>
        <v>2023</v>
      </c>
      <c r="L6485" t="str">
        <f>TEXT(Table1[[#This Row],[Patient Admission Date]],"mmm")</f>
        <v>May</v>
      </c>
      <c r="M6485" t="str">
        <f>TEXT(Table1[[#This Row],[Patient Admission Date]],"ddd")</f>
        <v>Sat</v>
      </c>
      <c r="N6485" t="str">
        <f>TEXT(INT(HOUR(Table1[[#This Row],[Patient Admission Date]])/3)*3,"00")&amp;"-"&amp;TEXT(INT(HOUR(Table1[[#This Row],[Patient Admission Date]])/3)*3+3,"00")</f>
        <v>18-21</v>
      </c>
      <c r="O6485" t="str" cm="1">
        <f t="array" ref="O6485">_xlfn.IFS(Table1[[#This Row],[Patient Age]]&lt;=14,"0-14",Table1[[#This Row],[Patient Age]]&lt;=29,"15-29",Table1[[#This Row],[Patient Age]]&lt;=44,"30-44",Table1[[#This Row],[Patient Age]]&lt;=59,"45-59",Table1[[#This Row],[Patient Age]]&lt;=74,"60-74",TRUE,"75+")</f>
        <v>45-59</v>
      </c>
      <c r="P6485" t="str" cm="1">
        <f t="array" ref="P6485">_xlfn.IFS(Table1[[#This Row],[Patient Waittime]]&lt;=15,"0-15",Table1[[#This Row],[Patient Waittime]]&lt;=30,"16-30",Table1[[#This Row],[Patient Waittime]]&lt;=45,"31-45",Table1[[#This Row],[Patient Waittime]]&lt;=60,"46-60",TRUE,"60+")</f>
        <v>31-45</v>
      </c>
      <c r="Q6485">
        <f>--(Table1[[#This Row],[Patient Waittime]]&lt;=30)</f>
        <v>0</v>
      </c>
      <c r="R6485">
        <f>--Table1[[#This Row],[Patient Admission Flag]]</f>
        <v>1</v>
      </c>
      <c r="S6485">
        <f>--AND(Table1[[#This Row],[WithinTarget]]=1,Table1[[#This Row],[Patient Satisfaction Score]]&gt;=7)</f>
        <v>0</v>
      </c>
      <c r="T6485" t="str">
        <f>IF(LEFT(Table1[[#This Row],[Patient Gender]],1)="F","Female","Male")</f>
        <v>Female</v>
      </c>
    </row>
    <row r="6486" spans="1:20" x14ac:dyDescent="0.3">
      <c r="A6486" t="s">
        <v>6590</v>
      </c>
      <c r="B6486" s="1">
        <v>45353.409722222219</v>
      </c>
      <c r="C6486" t="s">
        <v>13</v>
      </c>
      <c r="D6486">
        <v>67</v>
      </c>
      <c r="E6486" t="s">
        <v>19</v>
      </c>
      <c r="F6486" t="s">
        <v>17</v>
      </c>
      <c r="G6486" t="b">
        <v>1</v>
      </c>
      <c r="I6486">
        <v>47</v>
      </c>
      <c r="J6486" t="b">
        <v>1</v>
      </c>
      <c r="K6486">
        <f>YEAR(Table1[[#This Row],[Patient Admission Date]])</f>
        <v>2024</v>
      </c>
      <c r="L6486" t="str">
        <f>TEXT(Table1[[#This Row],[Patient Admission Date]],"mmm")</f>
        <v>Mar</v>
      </c>
      <c r="M6486" t="str">
        <f>TEXT(Table1[[#This Row],[Patient Admission Date]],"ddd")</f>
        <v>Sat</v>
      </c>
      <c r="N6486" t="str">
        <f>TEXT(INT(HOUR(Table1[[#This Row],[Patient Admission Date]])/3)*3,"00")&amp;"-"&amp;TEXT(INT(HOUR(Table1[[#This Row],[Patient Admission Date]])/3)*3+3,"00")</f>
        <v>09-12</v>
      </c>
      <c r="O6486" t="str" cm="1">
        <f t="array" ref="O6486">_xlfn.IFS(Table1[[#This Row],[Patient Age]]&lt;=14,"0-14",Table1[[#This Row],[Patient Age]]&lt;=29,"15-29",Table1[[#This Row],[Patient Age]]&lt;=44,"30-44",Table1[[#This Row],[Patient Age]]&lt;=59,"45-59",Table1[[#This Row],[Patient Age]]&lt;=74,"60-74",TRUE,"75+")</f>
        <v>60-74</v>
      </c>
      <c r="P6486" t="str" cm="1">
        <f t="array" ref="P6486">_xlfn.IFS(Table1[[#This Row],[Patient Waittime]]&lt;=15,"0-15",Table1[[#This Row],[Patient Waittime]]&lt;=30,"16-30",Table1[[#This Row],[Patient Waittime]]&lt;=45,"31-45",Table1[[#This Row],[Patient Waittime]]&lt;=60,"46-60",TRUE,"60+")</f>
        <v>46-60</v>
      </c>
      <c r="Q6486">
        <f>--(Table1[[#This Row],[Patient Waittime]]&lt;=30)</f>
        <v>0</v>
      </c>
      <c r="R6486">
        <f>--Table1[[#This Row],[Patient Admission Flag]]</f>
        <v>1</v>
      </c>
      <c r="S6486">
        <f>--AND(Table1[[#This Row],[WithinTarget]]=1,Table1[[#This Row],[Patient Satisfaction Score]]&gt;=7)</f>
        <v>0</v>
      </c>
      <c r="T6486" t="str">
        <f>IF(LEFT(Table1[[#This Row],[Patient Gender]],1)="F","Female","Male")</f>
        <v>Female</v>
      </c>
    </row>
    <row r="6487" spans="1:20" x14ac:dyDescent="0.3">
      <c r="A6487" t="s">
        <v>6591</v>
      </c>
      <c r="B6487" s="1">
        <v>45322.242361111108</v>
      </c>
      <c r="C6487" t="s">
        <v>13</v>
      </c>
      <c r="D6487">
        <v>77</v>
      </c>
      <c r="E6487" t="s">
        <v>19</v>
      </c>
      <c r="F6487" t="s">
        <v>17</v>
      </c>
      <c r="G6487" t="b">
        <v>1</v>
      </c>
      <c r="I6487">
        <v>14</v>
      </c>
      <c r="J6487" t="b">
        <v>1</v>
      </c>
      <c r="K6487">
        <f>YEAR(Table1[[#This Row],[Patient Admission Date]])</f>
        <v>2024</v>
      </c>
      <c r="L6487" t="str">
        <f>TEXT(Table1[[#This Row],[Patient Admission Date]],"mmm")</f>
        <v>Jan</v>
      </c>
      <c r="M6487" t="str">
        <f>TEXT(Table1[[#This Row],[Patient Admission Date]],"ddd")</f>
        <v>Wed</v>
      </c>
      <c r="N6487" t="str">
        <f>TEXT(INT(HOUR(Table1[[#This Row],[Patient Admission Date]])/3)*3,"00")&amp;"-"&amp;TEXT(INT(HOUR(Table1[[#This Row],[Patient Admission Date]])/3)*3+3,"00")</f>
        <v>03-06</v>
      </c>
      <c r="O6487" t="str" cm="1">
        <f t="array" ref="O6487">_xlfn.IFS(Table1[[#This Row],[Patient Age]]&lt;=14,"0-14",Table1[[#This Row],[Patient Age]]&lt;=29,"15-29",Table1[[#This Row],[Patient Age]]&lt;=44,"30-44",Table1[[#This Row],[Patient Age]]&lt;=59,"45-59",Table1[[#This Row],[Patient Age]]&lt;=74,"60-74",TRUE,"75+")</f>
        <v>75+</v>
      </c>
      <c r="P6487" t="str" cm="1">
        <f t="array" ref="P6487">_xlfn.IFS(Table1[[#This Row],[Patient Waittime]]&lt;=15,"0-15",Table1[[#This Row],[Patient Waittime]]&lt;=30,"16-30",Table1[[#This Row],[Patient Waittime]]&lt;=45,"31-45",Table1[[#This Row],[Patient Waittime]]&lt;=60,"46-60",TRUE,"60+")</f>
        <v>0-15</v>
      </c>
      <c r="Q6487">
        <f>--(Table1[[#This Row],[Patient Waittime]]&lt;=30)</f>
        <v>1</v>
      </c>
      <c r="R6487">
        <f>--Table1[[#This Row],[Patient Admission Flag]]</f>
        <v>1</v>
      </c>
      <c r="S6487">
        <f>--AND(Table1[[#This Row],[WithinTarget]]=1,Table1[[#This Row],[Patient Satisfaction Score]]&gt;=7)</f>
        <v>0</v>
      </c>
      <c r="T6487" t="str">
        <f>IF(LEFT(Table1[[#This Row],[Patient Gender]],1)="F","Female","Male")</f>
        <v>Female</v>
      </c>
    </row>
    <row r="6488" spans="1:20" x14ac:dyDescent="0.3">
      <c r="A6488" t="s">
        <v>6592</v>
      </c>
      <c r="B6488" s="1">
        <v>45252.959027777775</v>
      </c>
      <c r="C6488" t="s">
        <v>13</v>
      </c>
      <c r="D6488">
        <v>53</v>
      </c>
      <c r="E6488" t="s">
        <v>19</v>
      </c>
      <c r="F6488" t="s">
        <v>17</v>
      </c>
      <c r="G6488" t="b">
        <v>1</v>
      </c>
      <c r="I6488">
        <v>41</v>
      </c>
      <c r="J6488" t="b">
        <v>1</v>
      </c>
      <c r="K6488">
        <f>YEAR(Table1[[#This Row],[Patient Admission Date]])</f>
        <v>2023</v>
      </c>
      <c r="L6488" t="str">
        <f>TEXT(Table1[[#This Row],[Patient Admission Date]],"mmm")</f>
        <v>Nov</v>
      </c>
      <c r="M6488" t="str">
        <f>TEXT(Table1[[#This Row],[Patient Admission Date]],"ddd")</f>
        <v>Wed</v>
      </c>
      <c r="N6488" t="str">
        <f>TEXT(INT(HOUR(Table1[[#This Row],[Patient Admission Date]])/3)*3,"00")&amp;"-"&amp;TEXT(INT(HOUR(Table1[[#This Row],[Patient Admission Date]])/3)*3+3,"00")</f>
        <v>21-24</v>
      </c>
      <c r="O6488" t="str" cm="1">
        <f t="array" ref="O6488">_xlfn.IFS(Table1[[#This Row],[Patient Age]]&lt;=14,"0-14",Table1[[#This Row],[Patient Age]]&lt;=29,"15-29",Table1[[#This Row],[Patient Age]]&lt;=44,"30-44",Table1[[#This Row],[Patient Age]]&lt;=59,"45-59",Table1[[#This Row],[Patient Age]]&lt;=74,"60-74",TRUE,"75+")</f>
        <v>45-59</v>
      </c>
      <c r="P6488" t="str" cm="1">
        <f t="array" ref="P6488">_xlfn.IFS(Table1[[#This Row],[Patient Waittime]]&lt;=15,"0-15",Table1[[#This Row],[Patient Waittime]]&lt;=30,"16-30",Table1[[#This Row],[Patient Waittime]]&lt;=45,"31-45",Table1[[#This Row],[Patient Waittime]]&lt;=60,"46-60",TRUE,"60+")</f>
        <v>31-45</v>
      </c>
      <c r="Q6488">
        <f>--(Table1[[#This Row],[Patient Waittime]]&lt;=30)</f>
        <v>0</v>
      </c>
      <c r="R6488">
        <f>--Table1[[#This Row],[Patient Admission Flag]]</f>
        <v>1</v>
      </c>
      <c r="S6488">
        <f>--AND(Table1[[#This Row],[WithinTarget]]=1,Table1[[#This Row],[Patient Satisfaction Score]]&gt;=7)</f>
        <v>0</v>
      </c>
      <c r="T6488" t="str">
        <f>IF(LEFT(Table1[[#This Row],[Patient Gender]],1)="F","Female","Male")</f>
        <v>Female</v>
      </c>
    </row>
    <row r="6489" spans="1:20" x14ac:dyDescent="0.3">
      <c r="A6489" t="s">
        <v>6593</v>
      </c>
      <c r="B6489" s="1">
        <v>45305.756249999999</v>
      </c>
      <c r="C6489" t="s">
        <v>13</v>
      </c>
      <c r="D6489">
        <v>41</v>
      </c>
      <c r="E6489" t="s">
        <v>19</v>
      </c>
      <c r="F6489" t="s">
        <v>17</v>
      </c>
      <c r="G6489" t="b">
        <v>1</v>
      </c>
      <c r="I6489">
        <v>23</v>
      </c>
      <c r="J6489" t="b">
        <v>1</v>
      </c>
      <c r="K6489">
        <f>YEAR(Table1[[#This Row],[Patient Admission Date]])</f>
        <v>2024</v>
      </c>
      <c r="L6489" t="str">
        <f>TEXT(Table1[[#This Row],[Patient Admission Date]],"mmm")</f>
        <v>Jan</v>
      </c>
      <c r="M6489" t="str">
        <f>TEXT(Table1[[#This Row],[Patient Admission Date]],"ddd")</f>
        <v>Sun</v>
      </c>
      <c r="N6489" t="str">
        <f>TEXT(INT(HOUR(Table1[[#This Row],[Patient Admission Date]])/3)*3,"00")&amp;"-"&amp;TEXT(INT(HOUR(Table1[[#This Row],[Patient Admission Date]])/3)*3+3,"00")</f>
        <v>18-21</v>
      </c>
      <c r="O6489" t="str" cm="1">
        <f t="array" ref="O6489">_xlfn.IFS(Table1[[#This Row],[Patient Age]]&lt;=14,"0-14",Table1[[#This Row],[Patient Age]]&lt;=29,"15-29",Table1[[#This Row],[Patient Age]]&lt;=44,"30-44",Table1[[#This Row],[Patient Age]]&lt;=59,"45-59",Table1[[#This Row],[Patient Age]]&lt;=74,"60-74",TRUE,"75+")</f>
        <v>30-44</v>
      </c>
      <c r="P6489" t="str" cm="1">
        <f t="array" ref="P6489">_xlfn.IFS(Table1[[#This Row],[Patient Waittime]]&lt;=15,"0-15",Table1[[#This Row],[Patient Waittime]]&lt;=30,"16-30",Table1[[#This Row],[Patient Waittime]]&lt;=45,"31-45",Table1[[#This Row],[Patient Waittime]]&lt;=60,"46-60",TRUE,"60+")</f>
        <v>16-30</v>
      </c>
      <c r="Q6489">
        <f>--(Table1[[#This Row],[Patient Waittime]]&lt;=30)</f>
        <v>1</v>
      </c>
      <c r="R6489">
        <f>--Table1[[#This Row],[Patient Admission Flag]]</f>
        <v>1</v>
      </c>
      <c r="S6489">
        <f>--AND(Table1[[#This Row],[WithinTarget]]=1,Table1[[#This Row],[Patient Satisfaction Score]]&gt;=7)</f>
        <v>0</v>
      </c>
      <c r="T6489" t="str">
        <f>IF(LEFT(Table1[[#This Row],[Patient Gender]],1)="F","Female","Male")</f>
        <v>Female</v>
      </c>
    </row>
    <row r="6490" spans="1:20" x14ac:dyDescent="0.3">
      <c r="A6490" t="s">
        <v>6594</v>
      </c>
      <c r="B6490" s="1">
        <v>45130.290972222225</v>
      </c>
      <c r="C6490" t="s">
        <v>13</v>
      </c>
      <c r="D6490">
        <v>6</v>
      </c>
      <c r="E6490" t="s">
        <v>19</v>
      </c>
      <c r="F6490" t="s">
        <v>17</v>
      </c>
      <c r="G6490" t="b">
        <v>1</v>
      </c>
      <c r="I6490">
        <v>29</v>
      </c>
      <c r="J6490" t="b">
        <v>1</v>
      </c>
      <c r="K6490">
        <f>YEAR(Table1[[#This Row],[Patient Admission Date]])</f>
        <v>2023</v>
      </c>
      <c r="L6490" t="str">
        <f>TEXT(Table1[[#This Row],[Patient Admission Date]],"mmm")</f>
        <v>Jul</v>
      </c>
      <c r="M6490" t="str">
        <f>TEXT(Table1[[#This Row],[Patient Admission Date]],"ddd")</f>
        <v>Sun</v>
      </c>
      <c r="N6490" t="str">
        <f>TEXT(INT(HOUR(Table1[[#This Row],[Patient Admission Date]])/3)*3,"00")&amp;"-"&amp;TEXT(INT(HOUR(Table1[[#This Row],[Patient Admission Date]])/3)*3+3,"00")</f>
        <v>06-09</v>
      </c>
      <c r="O6490" t="str" cm="1">
        <f t="array" ref="O6490">_xlfn.IFS(Table1[[#This Row],[Patient Age]]&lt;=14,"0-14",Table1[[#This Row],[Patient Age]]&lt;=29,"15-29",Table1[[#This Row],[Patient Age]]&lt;=44,"30-44",Table1[[#This Row],[Patient Age]]&lt;=59,"45-59",Table1[[#This Row],[Patient Age]]&lt;=74,"60-74",TRUE,"75+")</f>
        <v>0-14</v>
      </c>
      <c r="P6490" t="str" cm="1">
        <f t="array" ref="P6490">_xlfn.IFS(Table1[[#This Row],[Patient Waittime]]&lt;=15,"0-15",Table1[[#This Row],[Patient Waittime]]&lt;=30,"16-30",Table1[[#This Row],[Patient Waittime]]&lt;=45,"31-45",Table1[[#This Row],[Patient Waittime]]&lt;=60,"46-60",TRUE,"60+")</f>
        <v>16-30</v>
      </c>
      <c r="Q6490">
        <f>--(Table1[[#This Row],[Patient Waittime]]&lt;=30)</f>
        <v>1</v>
      </c>
      <c r="R6490">
        <f>--Table1[[#This Row],[Patient Admission Flag]]</f>
        <v>1</v>
      </c>
      <c r="S6490">
        <f>--AND(Table1[[#This Row],[WithinTarget]]=1,Table1[[#This Row],[Patient Satisfaction Score]]&gt;=7)</f>
        <v>0</v>
      </c>
      <c r="T6490" t="str">
        <f>IF(LEFT(Table1[[#This Row],[Patient Gender]],1)="F","Female","Male")</f>
        <v>Female</v>
      </c>
    </row>
    <row r="6491" spans="1:20" x14ac:dyDescent="0.3">
      <c r="A6491" t="s">
        <v>6595</v>
      </c>
      <c r="B6491" s="1">
        <v>45355.982638888891</v>
      </c>
      <c r="C6491" t="s">
        <v>13</v>
      </c>
      <c r="D6491">
        <v>56</v>
      </c>
      <c r="E6491" t="s">
        <v>19</v>
      </c>
      <c r="F6491" t="s">
        <v>17</v>
      </c>
      <c r="G6491" t="b">
        <v>1</v>
      </c>
      <c r="I6491">
        <v>34</v>
      </c>
      <c r="J6491" t="b">
        <v>1</v>
      </c>
      <c r="K6491">
        <f>YEAR(Table1[[#This Row],[Patient Admission Date]])</f>
        <v>2024</v>
      </c>
      <c r="L6491" t="str">
        <f>TEXT(Table1[[#This Row],[Patient Admission Date]],"mmm")</f>
        <v>Mar</v>
      </c>
      <c r="M6491" t="str">
        <f>TEXT(Table1[[#This Row],[Patient Admission Date]],"ddd")</f>
        <v>Mon</v>
      </c>
      <c r="N6491" t="str">
        <f>TEXT(INT(HOUR(Table1[[#This Row],[Patient Admission Date]])/3)*3,"00")&amp;"-"&amp;TEXT(INT(HOUR(Table1[[#This Row],[Patient Admission Date]])/3)*3+3,"00")</f>
        <v>21-24</v>
      </c>
      <c r="O6491" t="str" cm="1">
        <f t="array" ref="O6491">_xlfn.IFS(Table1[[#This Row],[Patient Age]]&lt;=14,"0-14",Table1[[#This Row],[Patient Age]]&lt;=29,"15-29",Table1[[#This Row],[Patient Age]]&lt;=44,"30-44",Table1[[#This Row],[Patient Age]]&lt;=59,"45-59",Table1[[#This Row],[Patient Age]]&lt;=74,"60-74",TRUE,"75+")</f>
        <v>45-59</v>
      </c>
      <c r="P6491" t="str" cm="1">
        <f t="array" ref="P6491">_xlfn.IFS(Table1[[#This Row],[Patient Waittime]]&lt;=15,"0-15",Table1[[#This Row],[Patient Waittime]]&lt;=30,"16-30",Table1[[#This Row],[Patient Waittime]]&lt;=45,"31-45",Table1[[#This Row],[Patient Waittime]]&lt;=60,"46-60",TRUE,"60+")</f>
        <v>31-45</v>
      </c>
      <c r="Q6491">
        <f>--(Table1[[#This Row],[Patient Waittime]]&lt;=30)</f>
        <v>0</v>
      </c>
      <c r="R6491">
        <f>--Table1[[#This Row],[Patient Admission Flag]]</f>
        <v>1</v>
      </c>
      <c r="S6491">
        <f>--AND(Table1[[#This Row],[WithinTarget]]=1,Table1[[#This Row],[Patient Satisfaction Score]]&gt;=7)</f>
        <v>0</v>
      </c>
      <c r="T6491" t="str">
        <f>IF(LEFT(Table1[[#This Row],[Patient Gender]],1)="F","Female","Male")</f>
        <v>Female</v>
      </c>
    </row>
    <row r="6492" spans="1:20" x14ac:dyDescent="0.3">
      <c r="A6492" t="s">
        <v>6596</v>
      </c>
      <c r="B6492" s="1">
        <v>45262.132638888892</v>
      </c>
      <c r="C6492" t="s">
        <v>13</v>
      </c>
      <c r="D6492">
        <v>14</v>
      </c>
      <c r="E6492" t="s">
        <v>19</v>
      </c>
      <c r="F6492" t="s">
        <v>17</v>
      </c>
      <c r="G6492" t="b">
        <v>1</v>
      </c>
      <c r="I6492">
        <v>26</v>
      </c>
      <c r="J6492" t="b">
        <v>1</v>
      </c>
      <c r="K6492">
        <f>YEAR(Table1[[#This Row],[Patient Admission Date]])</f>
        <v>2023</v>
      </c>
      <c r="L6492" t="str">
        <f>TEXT(Table1[[#This Row],[Patient Admission Date]],"mmm")</f>
        <v>Dec</v>
      </c>
      <c r="M6492" t="str">
        <f>TEXT(Table1[[#This Row],[Patient Admission Date]],"ddd")</f>
        <v>Sat</v>
      </c>
      <c r="N6492" t="str">
        <f>TEXT(INT(HOUR(Table1[[#This Row],[Patient Admission Date]])/3)*3,"00")&amp;"-"&amp;TEXT(INT(HOUR(Table1[[#This Row],[Patient Admission Date]])/3)*3+3,"00")</f>
        <v>03-06</v>
      </c>
      <c r="O6492" t="str" cm="1">
        <f t="array" ref="O6492">_xlfn.IFS(Table1[[#This Row],[Patient Age]]&lt;=14,"0-14",Table1[[#This Row],[Patient Age]]&lt;=29,"15-29",Table1[[#This Row],[Patient Age]]&lt;=44,"30-44",Table1[[#This Row],[Patient Age]]&lt;=59,"45-59",Table1[[#This Row],[Patient Age]]&lt;=74,"60-74",TRUE,"75+")</f>
        <v>0-14</v>
      </c>
      <c r="P6492" t="str" cm="1">
        <f t="array" ref="P6492">_xlfn.IFS(Table1[[#This Row],[Patient Waittime]]&lt;=15,"0-15",Table1[[#This Row],[Patient Waittime]]&lt;=30,"16-30",Table1[[#This Row],[Patient Waittime]]&lt;=45,"31-45",Table1[[#This Row],[Patient Waittime]]&lt;=60,"46-60",TRUE,"60+")</f>
        <v>16-30</v>
      </c>
      <c r="Q6492">
        <f>--(Table1[[#This Row],[Patient Waittime]]&lt;=30)</f>
        <v>1</v>
      </c>
      <c r="R6492">
        <f>--Table1[[#This Row],[Patient Admission Flag]]</f>
        <v>1</v>
      </c>
      <c r="S6492">
        <f>--AND(Table1[[#This Row],[WithinTarget]]=1,Table1[[#This Row],[Patient Satisfaction Score]]&gt;=7)</f>
        <v>0</v>
      </c>
      <c r="T6492" t="str">
        <f>IF(LEFT(Table1[[#This Row],[Patient Gender]],1)="F","Female","Male")</f>
        <v>Female</v>
      </c>
    </row>
    <row r="6493" spans="1:20" x14ac:dyDescent="0.3">
      <c r="A6493" t="s">
        <v>6597</v>
      </c>
      <c r="B6493" s="1">
        <v>45047.222222222219</v>
      </c>
      <c r="C6493" t="s">
        <v>13</v>
      </c>
      <c r="D6493">
        <v>76</v>
      </c>
      <c r="E6493" t="s">
        <v>19</v>
      </c>
      <c r="F6493" t="s">
        <v>17</v>
      </c>
      <c r="G6493" t="b">
        <v>1</v>
      </c>
      <c r="I6493">
        <v>26</v>
      </c>
      <c r="J6493" t="b">
        <v>1</v>
      </c>
      <c r="K6493">
        <f>YEAR(Table1[[#This Row],[Patient Admission Date]])</f>
        <v>2023</v>
      </c>
      <c r="L6493" t="str">
        <f>TEXT(Table1[[#This Row],[Patient Admission Date]],"mmm")</f>
        <v>May</v>
      </c>
      <c r="M6493" t="str">
        <f>TEXT(Table1[[#This Row],[Patient Admission Date]],"ddd")</f>
        <v>Mon</v>
      </c>
      <c r="N6493" t="str">
        <f>TEXT(INT(HOUR(Table1[[#This Row],[Patient Admission Date]])/3)*3,"00")&amp;"-"&amp;TEXT(INT(HOUR(Table1[[#This Row],[Patient Admission Date]])/3)*3+3,"00")</f>
        <v>03-06</v>
      </c>
      <c r="O6493" t="str" cm="1">
        <f t="array" ref="O6493">_xlfn.IFS(Table1[[#This Row],[Patient Age]]&lt;=14,"0-14",Table1[[#This Row],[Patient Age]]&lt;=29,"15-29",Table1[[#This Row],[Patient Age]]&lt;=44,"30-44",Table1[[#This Row],[Patient Age]]&lt;=59,"45-59",Table1[[#This Row],[Patient Age]]&lt;=74,"60-74",TRUE,"75+")</f>
        <v>75+</v>
      </c>
      <c r="P6493" t="str" cm="1">
        <f t="array" ref="P6493">_xlfn.IFS(Table1[[#This Row],[Patient Waittime]]&lt;=15,"0-15",Table1[[#This Row],[Patient Waittime]]&lt;=30,"16-30",Table1[[#This Row],[Patient Waittime]]&lt;=45,"31-45",Table1[[#This Row],[Patient Waittime]]&lt;=60,"46-60",TRUE,"60+")</f>
        <v>16-30</v>
      </c>
      <c r="Q6493">
        <f>--(Table1[[#This Row],[Patient Waittime]]&lt;=30)</f>
        <v>1</v>
      </c>
      <c r="R6493">
        <f>--Table1[[#This Row],[Patient Admission Flag]]</f>
        <v>1</v>
      </c>
      <c r="S6493">
        <f>--AND(Table1[[#This Row],[WithinTarget]]=1,Table1[[#This Row],[Patient Satisfaction Score]]&gt;=7)</f>
        <v>0</v>
      </c>
      <c r="T6493" t="str">
        <f>IF(LEFT(Table1[[#This Row],[Patient Gender]],1)="F","Female","Male")</f>
        <v>Female</v>
      </c>
    </row>
    <row r="6494" spans="1:20" x14ac:dyDescent="0.3">
      <c r="A6494" t="s">
        <v>6598</v>
      </c>
      <c r="B6494" s="1">
        <v>45028.754861111112</v>
      </c>
      <c r="C6494" t="s">
        <v>13</v>
      </c>
      <c r="D6494">
        <v>64</v>
      </c>
      <c r="E6494" t="s">
        <v>19</v>
      </c>
      <c r="F6494" t="s">
        <v>17</v>
      </c>
      <c r="G6494" t="b">
        <v>1</v>
      </c>
      <c r="I6494">
        <v>53</v>
      </c>
      <c r="J6494" t="b">
        <v>1</v>
      </c>
      <c r="K6494">
        <f>YEAR(Table1[[#This Row],[Patient Admission Date]])</f>
        <v>2023</v>
      </c>
      <c r="L6494" t="str">
        <f>TEXT(Table1[[#This Row],[Patient Admission Date]],"mmm")</f>
        <v>Apr</v>
      </c>
      <c r="M6494" t="str">
        <f>TEXT(Table1[[#This Row],[Patient Admission Date]],"ddd")</f>
        <v>Wed</v>
      </c>
      <c r="N6494" t="str">
        <f>TEXT(INT(HOUR(Table1[[#This Row],[Patient Admission Date]])/3)*3,"00")&amp;"-"&amp;TEXT(INT(HOUR(Table1[[#This Row],[Patient Admission Date]])/3)*3+3,"00")</f>
        <v>18-21</v>
      </c>
      <c r="O6494" t="str" cm="1">
        <f t="array" ref="O6494">_xlfn.IFS(Table1[[#This Row],[Patient Age]]&lt;=14,"0-14",Table1[[#This Row],[Patient Age]]&lt;=29,"15-29",Table1[[#This Row],[Patient Age]]&lt;=44,"30-44",Table1[[#This Row],[Patient Age]]&lt;=59,"45-59",Table1[[#This Row],[Patient Age]]&lt;=74,"60-74",TRUE,"75+")</f>
        <v>60-74</v>
      </c>
      <c r="P6494" t="str" cm="1">
        <f t="array" ref="P6494">_xlfn.IFS(Table1[[#This Row],[Patient Waittime]]&lt;=15,"0-15",Table1[[#This Row],[Patient Waittime]]&lt;=30,"16-30",Table1[[#This Row],[Patient Waittime]]&lt;=45,"31-45",Table1[[#This Row],[Patient Waittime]]&lt;=60,"46-60",TRUE,"60+")</f>
        <v>46-60</v>
      </c>
      <c r="Q6494">
        <f>--(Table1[[#This Row],[Patient Waittime]]&lt;=30)</f>
        <v>0</v>
      </c>
      <c r="R6494">
        <f>--Table1[[#This Row],[Patient Admission Flag]]</f>
        <v>1</v>
      </c>
      <c r="S6494">
        <f>--AND(Table1[[#This Row],[WithinTarget]]=1,Table1[[#This Row],[Patient Satisfaction Score]]&gt;=7)</f>
        <v>0</v>
      </c>
      <c r="T6494" t="str">
        <f>IF(LEFT(Table1[[#This Row],[Patient Gender]],1)="F","Female","Male")</f>
        <v>Female</v>
      </c>
    </row>
    <row r="6495" spans="1:20" x14ac:dyDescent="0.3">
      <c r="A6495" t="s">
        <v>6599</v>
      </c>
      <c r="B6495" s="1">
        <v>45371.588888888888</v>
      </c>
      <c r="C6495" t="s">
        <v>13</v>
      </c>
      <c r="D6495">
        <v>55</v>
      </c>
      <c r="E6495" t="s">
        <v>19</v>
      </c>
      <c r="F6495" t="s">
        <v>17</v>
      </c>
      <c r="G6495" t="b">
        <v>1</v>
      </c>
      <c r="H6495">
        <v>0</v>
      </c>
      <c r="I6495">
        <v>11</v>
      </c>
      <c r="J6495" t="b">
        <v>1</v>
      </c>
      <c r="K6495">
        <f>YEAR(Table1[[#This Row],[Patient Admission Date]])</f>
        <v>2024</v>
      </c>
      <c r="L6495" t="str">
        <f>TEXT(Table1[[#This Row],[Patient Admission Date]],"mmm")</f>
        <v>Mar</v>
      </c>
      <c r="M6495" t="str">
        <f>TEXT(Table1[[#This Row],[Patient Admission Date]],"ddd")</f>
        <v>Wed</v>
      </c>
      <c r="N6495" t="str">
        <f>TEXT(INT(HOUR(Table1[[#This Row],[Patient Admission Date]])/3)*3,"00")&amp;"-"&amp;TEXT(INT(HOUR(Table1[[#This Row],[Patient Admission Date]])/3)*3+3,"00")</f>
        <v>12-15</v>
      </c>
      <c r="O6495" t="str" cm="1">
        <f t="array" ref="O6495">_xlfn.IFS(Table1[[#This Row],[Patient Age]]&lt;=14,"0-14",Table1[[#This Row],[Patient Age]]&lt;=29,"15-29",Table1[[#This Row],[Patient Age]]&lt;=44,"30-44",Table1[[#This Row],[Patient Age]]&lt;=59,"45-59",Table1[[#This Row],[Patient Age]]&lt;=74,"60-74",TRUE,"75+")</f>
        <v>45-59</v>
      </c>
      <c r="P6495" t="str" cm="1">
        <f t="array" ref="P6495">_xlfn.IFS(Table1[[#This Row],[Patient Waittime]]&lt;=15,"0-15",Table1[[#This Row],[Patient Waittime]]&lt;=30,"16-30",Table1[[#This Row],[Patient Waittime]]&lt;=45,"31-45",Table1[[#This Row],[Patient Waittime]]&lt;=60,"46-60",TRUE,"60+")</f>
        <v>0-15</v>
      </c>
      <c r="Q6495">
        <f>--(Table1[[#This Row],[Patient Waittime]]&lt;=30)</f>
        <v>1</v>
      </c>
      <c r="R6495">
        <f>--Table1[[#This Row],[Patient Admission Flag]]</f>
        <v>1</v>
      </c>
      <c r="S6495">
        <f>--AND(Table1[[#This Row],[WithinTarget]]=1,Table1[[#This Row],[Patient Satisfaction Score]]&gt;=7)</f>
        <v>0</v>
      </c>
      <c r="T6495" t="str">
        <f>IF(LEFT(Table1[[#This Row],[Patient Gender]],1)="F","Female","Male")</f>
        <v>Female</v>
      </c>
    </row>
    <row r="6496" spans="1:20" x14ac:dyDescent="0.3">
      <c r="A6496" t="s">
        <v>6600</v>
      </c>
      <c r="B6496" s="1">
        <v>45354.855555555558</v>
      </c>
      <c r="C6496" t="s">
        <v>13</v>
      </c>
      <c r="D6496">
        <v>45</v>
      </c>
      <c r="E6496" t="s">
        <v>19</v>
      </c>
      <c r="F6496" t="s">
        <v>17</v>
      </c>
      <c r="G6496" t="b">
        <v>1</v>
      </c>
      <c r="H6496">
        <v>0</v>
      </c>
      <c r="I6496">
        <v>60</v>
      </c>
      <c r="J6496" t="b">
        <v>1</v>
      </c>
      <c r="K6496">
        <f>YEAR(Table1[[#This Row],[Patient Admission Date]])</f>
        <v>2024</v>
      </c>
      <c r="L6496" t="str">
        <f>TEXT(Table1[[#This Row],[Patient Admission Date]],"mmm")</f>
        <v>Mar</v>
      </c>
      <c r="M6496" t="str">
        <f>TEXT(Table1[[#This Row],[Patient Admission Date]],"ddd")</f>
        <v>Sun</v>
      </c>
      <c r="N6496" t="str">
        <f>TEXT(INT(HOUR(Table1[[#This Row],[Patient Admission Date]])/3)*3,"00")&amp;"-"&amp;TEXT(INT(HOUR(Table1[[#This Row],[Patient Admission Date]])/3)*3+3,"00")</f>
        <v>18-21</v>
      </c>
      <c r="O6496" t="str" cm="1">
        <f t="array" ref="O6496">_xlfn.IFS(Table1[[#This Row],[Patient Age]]&lt;=14,"0-14",Table1[[#This Row],[Patient Age]]&lt;=29,"15-29",Table1[[#This Row],[Patient Age]]&lt;=44,"30-44",Table1[[#This Row],[Patient Age]]&lt;=59,"45-59",Table1[[#This Row],[Patient Age]]&lt;=74,"60-74",TRUE,"75+")</f>
        <v>45-59</v>
      </c>
      <c r="P6496" t="str" cm="1">
        <f t="array" ref="P6496">_xlfn.IFS(Table1[[#This Row],[Patient Waittime]]&lt;=15,"0-15",Table1[[#This Row],[Patient Waittime]]&lt;=30,"16-30",Table1[[#This Row],[Patient Waittime]]&lt;=45,"31-45",Table1[[#This Row],[Patient Waittime]]&lt;=60,"46-60",TRUE,"60+")</f>
        <v>46-60</v>
      </c>
      <c r="Q6496">
        <f>--(Table1[[#This Row],[Patient Waittime]]&lt;=30)</f>
        <v>0</v>
      </c>
      <c r="R6496">
        <f>--Table1[[#This Row],[Patient Admission Flag]]</f>
        <v>1</v>
      </c>
      <c r="S6496">
        <f>--AND(Table1[[#This Row],[WithinTarget]]=1,Table1[[#This Row],[Patient Satisfaction Score]]&gt;=7)</f>
        <v>0</v>
      </c>
      <c r="T6496" t="str">
        <f>IF(LEFT(Table1[[#This Row],[Patient Gender]],1)="F","Female","Male")</f>
        <v>Female</v>
      </c>
    </row>
    <row r="6497" spans="1:20" x14ac:dyDescent="0.3">
      <c r="A6497" t="s">
        <v>6601</v>
      </c>
      <c r="B6497" s="1">
        <v>45158.166666666664</v>
      </c>
      <c r="C6497" t="s">
        <v>13</v>
      </c>
      <c r="D6497">
        <v>3</v>
      </c>
      <c r="E6497" t="s">
        <v>19</v>
      </c>
      <c r="F6497" t="s">
        <v>17</v>
      </c>
      <c r="G6497" t="b">
        <v>1</v>
      </c>
      <c r="H6497">
        <v>1</v>
      </c>
      <c r="I6497">
        <v>44</v>
      </c>
      <c r="J6497" t="b">
        <v>1</v>
      </c>
      <c r="K6497">
        <f>YEAR(Table1[[#This Row],[Patient Admission Date]])</f>
        <v>2023</v>
      </c>
      <c r="L6497" t="str">
        <f>TEXT(Table1[[#This Row],[Patient Admission Date]],"mmm")</f>
        <v>Aug</v>
      </c>
      <c r="M6497" t="str">
        <f>TEXT(Table1[[#This Row],[Patient Admission Date]],"ddd")</f>
        <v>Sun</v>
      </c>
      <c r="N6497" t="str">
        <f>TEXT(INT(HOUR(Table1[[#This Row],[Patient Admission Date]])/3)*3,"00")&amp;"-"&amp;TEXT(INT(HOUR(Table1[[#This Row],[Patient Admission Date]])/3)*3+3,"00")</f>
        <v>03-06</v>
      </c>
      <c r="O6497" t="str" cm="1">
        <f t="array" ref="O6497">_xlfn.IFS(Table1[[#This Row],[Patient Age]]&lt;=14,"0-14",Table1[[#This Row],[Patient Age]]&lt;=29,"15-29",Table1[[#This Row],[Patient Age]]&lt;=44,"30-44",Table1[[#This Row],[Patient Age]]&lt;=59,"45-59",Table1[[#This Row],[Patient Age]]&lt;=74,"60-74",TRUE,"75+")</f>
        <v>0-14</v>
      </c>
      <c r="P6497" t="str" cm="1">
        <f t="array" ref="P6497">_xlfn.IFS(Table1[[#This Row],[Patient Waittime]]&lt;=15,"0-15",Table1[[#This Row],[Patient Waittime]]&lt;=30,"16-30",Table1[[#This Row],[Patient Waittime]]&lt;=45,"31-45",Table1[[#This Row],[Patient Waittime]]&lt;=60,"46-60",TRUE,"60+")</f>
        <v>31-45</v>
      </c>
      <c r="Q6497">
        <f>--(Table1[[#This Row],[Patient Waittime]]&lt;=30)</f>
        <v>0</v>
      </c>
      <c r="R6497">
        <f>--Table1[[#This Row],[Patient Admission Flag]]</f>
        <v>1</v>
      </c>
      <c r="S6497">
        <f>--AND(Table1[[#This Row],[WithinTarget]]=1,Table1[[#This Row],[Patient Satisfaction Score]]&gt;=7)</f>
        <v>0</v>
      </c>
      <c r="T6497" t="str">
        <f>IF(LEFT(Table1[[#This Row],[Patient Gender]],1)="F","Female","Male")</f>
        <v>Female</v>
      </c>
    </row>
    <row r="6498" spans="1:20" x14ac:dyDescent="0.3">
      <c r="A6498" t="s">
        <v>6602</v>
      </c>
      <c r="B6498" s="1">
        <v>45376.375</v>
      </c>
      <c r="C6498" t="s">
        <v>13</v>
      </c>
      <c r="D6498">
        <v>46</v>
      </c>
      <c r="E6498" t="s">
        <v>19</v>
      </c>
      <c r="F6498" t="s">
        <v>17</v>
      </c>
      <c r="G6498" t="b">
        <v>1</v>
      </c>
      <c r="H6498">
        <v>1</v>
      </c>
      <c r="I6498">
        <v>19</v>
      </c>
      <c r="J6498" t="b">
        <v>1</v>
      </c>
      <c r="K6498">
        <f>YEAR(Table1[[#This Row],[Patient Admission Date]])</f>
        <v>2024</v>
      </c>
      <c r="L6498" t="str">
        <f>TEXT(Table1[[#This Row],[Patient Admission Date]],"mmm")</f>
        <v>Mar</v>
      </c>
      <c r="M6498" t="str">
        <f>TEXT(Table1[[#This Row],[Patient Admission Date]],"ddd")</f>
        <v>Mon</v>
      </c>
      <c r="N6498" t="str">
        <f>TEXT(INT(HOUR(Table1[[#This Row],[Patient Admission Date]])/3)*3,"00")&amp;"-"&amp;TEXT(INT(HOUR(Table1[[#This Row],[Patient Admission Date]])/3)*3+3,"00")</f>
        <v>09-12</v>
      </c>
      <c r="O6498" t="str" cm="1">
        <f t="array" ref="O6498">_xlfn.IFS(Table1[[#This Row],[Patient Age]]&lt;=14,"0-14",Table1[[#This Row],[Patient Age]]&lt;=29,"15-29",Table1[[#This Row],[Patient Age]]&lt;=44,"30-44",Table1[[#This Row],[Patient Age]]&lt;=59,"45-59",Table1[[#This Row],[Patient Age]]&lt;=74,"60-74",TRUE,"75+")</f>
        <v>45-59</v>
      </c>
      <c r="P6498" t="str" cm="1">
        <f t="array" ref="P6498">_xlfn.IFS(Table1[[#This Row],[Patient Waittime]]&lt;=15,"0-15",Table1[[#This Row],[Patient Waittime]]&lt;=30,"16-30",Table1[[#This Row],[Patient Waittime]]&lt;=45,"31-45",Table1[[#This Row],[Patient Waittime]]&lt;=60,"46-60",TRUE,"60+")</f>
        <v>16-30</v>
      </c>
      <c r="Q6498">
        <f>--(Table1[[#This Row],[Patient Waittime]]&lt;=30)</f>
        <v>1</v>
      </c>
      <c r="R6498">
        <f>--Table1[[#This Row],[Patient Admission Flag]]</f>
        <v>1</v>
      </c>
      <c r="S6498">
        <f>--AND(Table1[[#This Row],[WithinTarget]]=1,Table1[[#This Row],[Patient Satisfaction Score]]&gt;=7)</f>
        <v>0</v>
      </c>
      <c r="T6498" t="str">
        <f>IF(LEFT(Table1[[#This Row],[Patient Gender]],1)="F","Female","Male")</f>
        <v>Female</v>
      </c>
    </row>
    <row r="6499" spans="1:20" x14ac:dyDescent="0.3">
      <c r="A6499" t="s">
        <v>6603</v>
      </c>
      <c r="B6499" s="1">
        <v>45255.647916666669</v>
      </c>
      <c r="C6499" t="s">
        <v>13</v>
      </c>
      <c r="D6499">
        <v>51</v>
      </c>
      <c r="E6499" t="s">
        <v>19</v>
      </c>
      <c r="F6499" t="s">
        <v>17</v>
      </c>
      <c r="G6499" t="b">
        <v>1</v>
      </c>
      <c r="H6499">
        <v>1</v>
      </c>
      <c r="I6499">
        <v>13</v>
      </c>
      <c r="J6499" t="b">
        <v>1</v>
      </c>
      <c r="K6499">
        <f>YEAR(Table1[[#This Row],[Patient Admission Date]])</f>
        <v>2023</v>
      </c>
      <c r="L6499" t="str">
        <f>TEXT(Table1[[#This Row],[Patient Admission Date]],"mmm")</f>
        <v>Nov</v>
      </c>
      <c r="M6499" t="str">
        <f>TEXT(Table1[[#This Row],[Patient Admission Date]],"ddd")</f>
        <v>Sat</v>
      </c>
      <c r="N6499" t="str">
        <f>TEXT(INT(HOUR(Table1[[#This Row],[Patient Admission Date]])/3)*3,"00")&amp;"-"&amp;TEXT(INT(HOUR(Table1[[#This Row],[Patient Admission Date]])/3)*3+3,"00")</f>
        <v>15-18</v>
      </c>
      <c r="O6499" t="str" cm="1">
        <f t="array" ref="O6499">_xlfn.IFS(Table1[[#This Row],[Patient Age]]&lt;=14,"0-14",Table1[[#This Row],[Patient Age]]&lt;=29,"15-29",Table1[[#This Row],[Patient Age]]&lt;=44,"30-44",Table1[[#This Row],[Patient Age]]&lt;=59,"45-59",Table1[[#This Row],[Patient Age]]&lt;=74,"60-74",TRUE,"75+")</f>
        <v>45-59</v>
      </c>
      <c r="P6499" t="str" cm="1">
        <f t="array" ref="P6499">_xlfn.IFS(Table1[[#This Row],[Patient Waittime]]&lt;=15,"0-15",Table1[[#This Row],[Patient Waittime]]&lt;=30,"16-30",Table1[[#This Row],[Patient Waittime]]&lt;=45,"31-45",Table1[[#This Row],[Patient Waittime]]&lt;=60,"46-60",TRUE,"60+")</f>
        <v>0-15</v>
      </c>
      <c r="Q6499">
        <f>--(Table1[[#This Row],[Patient Waittime]]&lt;=30)</f>
        <v>1</v>
      </c>
      <c r="R6499">
        <f>--Table1[[#This Row],[Patient Admission Flag]]</f>
        <v>1</v>
      </c>
      <c r="S6499">
        <f>--AND(Table1[[#This Row],[WithinTarget]]=1,Table1[[#This Row],[Patient Satisfaction Score]]&gt;=7)</f>
        <v>0</v>
      </c>
      <c r="T6499" t="str">
        <f>IF(LEFT(Table1[[#This Row],[Patient Gender]],1)="F","Female","Male")</f>
        <v>Female</v>
      </c>
    </row>
    <row r="6500" spans="1:20" x14ac:dyDescent="0.3">
      <c r="A6500" t="s">
        <v>6604</v>
      </c>
      <c r="B6500" s="1">
        <v>45195.632638888892</v>
      </c>
      <c r="C6500" t="s">
        <v>13</v>
      </c>
      <c r="D6500">
        <v>16</v>
      </c>
      <c r="E6500" t="s">
        <v>19</v>
      </c>
      <c r="F6500" t="s">
        <v>17</v>
      </c>
      <c r="G6500" t="b">
        <v>1</v>
      </c>
      <c r="H6500">
        <v>3</v>
      </c>
      <c r="I6500">
        <v>11</v>
      </c>
      <c r="J6500" t="b">
        <v>1</v>
      </c>
      <c r="K6500">
        <f>YEAR(Table1[[#This Row],[Patient Admission Date]])</f>
        <v>2023</v>
      </c>
      <c r="L6500" t="str">
        <f>TEXT(Table1[[#This Row],[Patient Admission Date]],"mmm")</f>
        <v>Sep</v>
      </c>
      <c r="M6500" t="str">
        <f>TEXT(Table1[[#This Row],[Patient Admission Date]],"ddd")</f>
        <v>Tue</v>
      </c>
      <c r="N6500" t="str">
        <f>TEXT(INT(HOUR(Table1[[#This Row],[Patient Admission Date]])/3)*3,"00")&amp;"-"&amp;TEXT(INT(HOUR(Table1[[#This Row],[Patient Admission Date]])/3)*3+3,"00")</f>
        <v>15-18</v>
      </c>
      <c r="O6500" t="str" cm="1">
        <f t="array" ref="O6500">_xlfn.IFS(Table1[[#This Row],[Patient Age]]&lt;=14,"0-14",Table1[[#This Row],[Patient Age]]&lt;=29,"15-29",Table1[[#This Row],[Patient Age]]&lt;=44,"30-44",Table1[[#This Row],[Patient Age]]&lt;=59,"45-59",Table1[[#This Row],[Patient Age]]&lt;=74,"60-74",TRUE,"75+")</f>
        <v>15-29</v>
      </c>
      <c r="P6500" t="str" cm="1">
        <f t="array" ref="P6500">_xlfn.IFS(Table1[[#This Row],[Patient Waittime]]&lt;=15,"0-15",Table1[[#This Row],[Patient Waittime]]&lt;=30,"16-30",Table1[[#This Row],[Patient Waittime]]&lt;=45,"31-45",Table1[[#This Row],[Patient Waittime]]&lt;=60,"46-60",TRUE,"60+")</f>
        <v>0-15</v>
      </c>
      <c r="Q6500">
        <f>--(Table1[[#This Row],[Patient Waittime]]&lt;=30)</f>
        <v>1</v>
      </c>
      <c r="R6500">
        <f>--Table1[[#This Row],[Patient Admission Flag]]</f>
        <v>1</v>
      </c>
      <c r="S6500">
        <f>--AND(Table1[[#This Row],[WithinTarget]]=1,Table1[[#This Row],[Patient Satisfaction Score]]&gt;=7)</f>
        <v>0</v>
      </c>
      <c r="T6500" t="str">
        <f>IF(LEFT(Table1[[#This Row],[Patient Gender]],1)="F","Female","Male")</f>
        <v>Female</v>
      </c>
    </row>
    <row r="6501" spans="1:20" x14ac:dyDescent="0.3">
      <c r="A6501" t="s">
        <v>6605</v>
      </c>
      <c r="B6501" s="1">
        <v>45330.503472222219</v>
      </c>
      <c r="C6501" t="s">
        <v>13</v>
      </c>
      <c r="D6501">
        <v>33</v>
      </c>
      <c r="E6501" t="s">
        <v>19</v>
      </c>
      <c r="F6501" t="s">
        <v>17</v>
      </c>
      <c r="G6501" t="b">
        <v>1</v>
      </c>
      <c r="H6501">
        <v>4</v>
      </c>
      <c r="I6501">
        <v>48</v>
      </c>
      <c r="J6501" t="b">
        <v>1</v>
      </c>
      <c r="K6501">
        <f>YEAR(Table1[[#This Row],[Patient Admission Date]])</f>
        <v>2024</v>
      </c>
      <c r="L6501" t="str">
        <f>TEXT(Table1[[#This Row],[Patient Admission Date]],"mmm")</f>
        <v>Feb</v>
      </c>
      <c r="M6501" t="str">
        <f>TEXT(Table1[[#This Row],[Patient Admission Date]],"ddd")</f>
        <v>Thu</v>
      </c>
      <c r="N6501" t="str">
        <f>TEXT(INT(HOUR(Table1[[#This Row],[Patient Admission Date]])/3)*3,"00")&amp;"-"&amp;TEXT(INT(HOUR(Table1[[#This Row],[Patient Admission Date]])/3)*3+3,"00")</f>
        <v>12-15</v>
      </c>
      <c r="O6501" t="str" cm="1">
        <f t="array" ref="O6501">_xlfn.IFS(Table1[[#This Row],[Patient Age]]&lt;=14,"0-14",Table1[[#This Row],[Patient Age]]&lt;=29,"15-29",Table1[[#This Row],[Patient Age]]&lt;=44,"30-44",Table1[[#This Row],[Patient Age]]&lt;=59,"45-59",Table1[[#This Row],[Patient Age]]&lt;=74,"60-74",TRUE,"75+")</f>
        <v>30-44</v>
      </c>
      <c r="P6501" t="str" cm="1">
        <f t="array" ref="P6501">_xlfn.IFS(Table1[[#This Row],[Patient Waittime]]&lt;=15,"0-15",Table1[[#This Row],[Patient Waittime]]&lt;=30,"16-30",Table1[[#This Row],[Patient Waittime]]&lt;=45,"31-45",Table1[[#This Row],[Patient Waittime]]&lt;=60,"46-60",TRUE,"60+")</f>
        <v>46-60</v>
      </c>
      <c r="Q6501">
        <f>--(Table1[[#This Row],[Patient Waittime]]&lt;=30)</f>
        <v>0</v>
      </c>
      <c r="R6501">
        <f>--Table1[[#This Row],[Patient Admission Flag]]</f>
        <v>1</v>
      </c>
      <c r="S6501">
        <f>--AND(Table1[[#This Row],[WithinTarget]]=1,Table1[[#This Row],[Patient Satisfaction Score]]&gt;=7)</f>
        <v>0</v>
      </c>
      <c r="T6501" t="str">
        <f>IF(LEFT(Table1[[#This Row],[Patient Gender]],1)="F","Female","Male")</f>
        <v>Female</v>
      </c>
    </row>
    <row r="6502" spans="1:20" x14ac:dyDescent="0.3">
      <c r="A6502" t="s">
        <v>6606</v>
      </c>
      <c r="B6502" s="1">
        <v>45163.021527777775</v>
      </c>
      <c r="C6502" t="s">
        <v>13</v>
      </c>
      <c r="D6502">
        <v>51</v>
      </c>
      <c r="E6502" t="s">
        <v>19</v>
      </c>
      <c r="F6502" t="s">
        <v>17</v>
      </c>
      <c r="G6502" t="b">
        <v>1</v>
      </c>
      <c r="H6502">
        <v>4</v>
      </c>
      <c r="I6502">
        <v>18</v>
      </c>
      <c r="J6502" t="b">
        <v>1</v>
      </c>
      <c r="K6502">
        <f>YEAR(Table1[[#This Row],[Patient Admission Date]])</f>
        <v>2023</v>
      </c>
      <c r="L6502" t="str">
        <f>TEXT(Table1[[#This Row],[Patient Admission Date]],"mmm")</f>
        <v>Aug</v>
      </c>
      <c r="M6502" t="str">
        <f>TEXT(Table1[[#This Row],[Patient Admission Date]],"ddd")</f>
        <v>Fri</v>
      </c>
      <c r="N6502" t="str">
        <f>TEXT(INT(HOUR(Table1[[#This Row],[Patient Admission Date]])/3)*3,"00")&amp;"-"&amp;TEXT(INT(HOUR(Table1[[#This Row],[Patient Admission Date]])/3)*3+3,"00")</f>
        <v>00-03</v>
      </c>
      <c r="O6502" t="str" cm="1">
        <f t="array" ref="O6502">_xlfn.IFS(Table1[[#This Row],[Patient Age]]&lt;=14,"0-14",Table1[[#This Row],[Patient Age]]&lt;=29,"15-29",Table1[[#This Row],[Patient Age]]&lt;=44,"30-44",Table1[[#This Row],[Patient Age]]&lt;=59,"45-59",Table1[[#This Row],[Patient Age]]&lt;=74,"60-74",TRUE,"75+")</f>
        <v>45-59</v>
      </c>
      <c r="P6502" t="str" cm="1">
        <f t="array" ref="P6502">_xlfn.IFS(Table1[[#This Row],[Patient Waittime]]&lt;=15,"0-15",Table1[[#This Row],[Patient Waittime]]&lt;=30,"16-30",Table1[[#This Row],[Patient Waittime]]&lt;=45,"31-45",Table1[[#This Row],[Patient Waittime]]&lt;=60,"46-60",TRUE,"60+")</f>
        <v>16-30</v>
      </c>
      <c r="Q6502">
        <f>--(Table1[[#This Row],[Patient Waittime]]&lt;=30)</f>
        <v>1</v>
      </c>
      <c r="R6502">
        <f>--Table1[[#This Row],[Patient Admission Flag]]</f>
        <v>1</v>
      </c>
      <c r="S6502">
        <f>--AND(Table1[[#This Row],[WithinTarget]]=1,Table1[[#This Row],[Patient Satisfaction Score]]&gt;=7)</f>
        <v>0</v>
      </c>
      <c r="T6502" t="str">
        <f>IF(LEFT(Table1[[#This Row],[Patient Gender]],1)="F","Female","Male")</f>
        <v>Female</v>
      </c>
    </row>
    <row r="6503" spans="1:20" x14ac:dyDescent="0.3">
      <c r="A6503" t="s">
        <v>6607</v>
      </c>
      <c r="B6503" s="1">
        <v>45595.091666666667</v>
      </c>
      <c r="C6503" t="s">
        <v>13</v>
      </c>
      <c r="D6503">
        <v>13</v>
      </c>
      <c r="E6503" t="s">
        <v>19</v>
      </c>
      <c r="F6503" t="s">
        <v>17</v>
      </c>
      <c r="G6503" t="b">
        <v>1</v>
      </c>
      <c r="H6503">
        <v>5</v>
      </c>
      <c r="I6503">
        <v>45</v>
      </c>
      <c r="J6503" t="b">
        <v>1</v>
      </c>
      <c r="K6503">
        <f>YEAR(Table1[[#This Row],[Patient Admission Date]])</f>
        <v>2024</v>
      </c>
      <c r="L6503" t="str">
        <f>TEXT(Table1[[#This Row],[Patient Admission Date]],"mmm")</f>
        <v>Oct</v>
      </c>
      <c r="M6503" t="str">
        <f>TEXT(Table1[[#This Row],[Patient Admission Date]],"ddd")</f>
        <v>Wed</v>
      </c>
      <c r="N6503" t="str">
        <f>TEXT(INT(HOUR(Table1[[#This Row],[Patient Admission Date]])/3)*3,"00")&amp;"-"&amp;TEXT(INT(HOUR(Table1[[#This Row],[Patient Admission Date]])/3)*3+3,"00")</f>
        <v>00-03</v>
      </c>
      <c r="O6503" t="str" cm="1">
        <f t="array" ref="O6503">_xlfn.IFS(Table1[[#This Row],[Patient Age]]&lt;=14,"0-14",Table1[[#This Row],[Patient Age]]&lt;=29,"15-29",Table1[[#This Row],[Patient Age]]&lt;=44,"30-44",Table1[[#This Row],[Patient Age]]&lt;=59,"45-59",Table1[[#This Row],[Patient Age]]&lt;=74,"60-74",TRUE,"75+")</f>
        <v>0-14</v>
      </c>
      <c r="P6503" t="str" cm="1">
        <f t="array" ref="P6503">_xlfn.IFS(Table1[[#This Row],[Patient Waittime]]&lt;=15,"0-15",Table1[[#This Row],[Patient Waittime]]&lt;=30,"16-30",Table1[[#This Row],[Patient Waittime]]&lt;=45,"31-45",Table1[[#This Row],[Patient Waittime]]&lt;=60,"46-60",TRUE,"60+")</f>
        <v>31-45</v>
      </c>
      <c r="Q6503">
        <f>--(Table1[[#This Row],[Patient Waittime]]&lt;=30)</f>
        <v>0</v>
      </c>
      <c r="R6503">
        <f>--Table1[[#This Row],[Patient Admission Flag]]</f>
        <v>1</v>
      </c>
      <c r="S6503">
        <f>--AND(Table1[[#This Row],[WithinTarget]]=1,Table1[[#This Row],[Patient Satisfaction Score]]&gt;=7)</f>
        <v>0</v>
      </c>
      <c r="T6503" t="str">
        <f>IF(LEFT(Table1[[#This Row],[Patient Gender]],1)="F","Female","Male")</f>
        <v>Female</v>
      </c>
    </row>
    <row r="6504" spans="1:20" x14ac:dyDescent="0.3">
      <c r="A6504" t="s">
        <v>6608</v>
      </c>
      <c r="B6504" s="1">
        <v>45115.324999999997</v>
      </c>
      <c r="C6504" t="s">
        <v>13</v>
      </c>
      <c r="D6504">
        <v>43</v>
      </c>
      <c r="E6504" t="s">
        <v>19</v>
      </c>
      <c r="F6504" t="s">
        <v>17</v>
      </c>
      <c r="G6504" t="b">
        <v>1</v>
      </c>
      <c r="H6504">
        <v>7</v>
      </c>
      <c r="I6504">
        <v>46</v>
      </c>
      <c r="J6504" t="b">
        <v>1</v>
      </c>
      <c r="K6504">
        <f>YEAR(Table1[[#This Row],[Patient Admission Date]])</f>
        <v>2023</v>
      </c>
      <c r="L6504" t="str">
        <f>TEXT(Table1[[#This Row],[Patient Admission Date]],"mmm")</f>
        <v>Jul</v>
      </c>
      <c r="M6504" t="str">
        <f>TEXT(Table1[[#This Row],[Patient Admission Date]],"ddd")</f>
        <v>Sat</v>
      </c>
      <c r="N6504" t="str">
        <f>TEXT(INT(HOUR(Table1[[#This Row],[Patient Admission Date]])/3)*3,"00")&amp;"-"&amp;TEXT(INT(HOUR(Table1[[#This Row],[Patient Admission Date]])/3)*3+3,"00")</f>
        <v>06-09</v>
      </c>
      <c r="O6504" t="str" cm="1">
        <f t="array" ref="O6504">_xlfn.IFS(Table1[[#This Row],[Patient Age]]&lt;=14,"0-14",Table1[[#This Row],[Patient Age]]&lt;=29,"15-29",Table1[[#This Row],[Patient Age]]&lt;=44,"30-44",Table1[[#This Row],[Patient Age]]&lt;=59,"45-59",Table1[[#This Row],[Patient Age]]&lt;=74,"60-74",TRUE,"75+")</f>
        <v>30-44</v>
      </c>
      <c r="P6504" t="str" cm="1">
        <f t="array" ref="P6504">_xlfn.IFS(Table1[[#This Row],[Patient Waittime]]&lt;=15,"0-15",Table1[[#This Row],[Patient Waittime]]&lt;=30,"16-30",Table1[[#This Row],[Patient Waittime]]&lt;=45,"31-45",Table1[[#This Row],[Patient Waittime]]&lt;=60,"46-60",TRUE,"60+")</f>
        <v>46-60</v>
      </c>
      <c r="Q6504">
        <f>--(Table1[[#This Row],[Patient Waittime]]&lt;=30)</f>
        <v>0</v>
      </c>
      <c r="R6504">
        <f>--Table1[[#This Row],[Patient Admission Flag]]</f>
        <v>1</v>
      </c>
      <c r="S6504">
        <f>--AND(Table1[[#This Row],[WithinTarget]]=1,Table1[[#This Row],[Patient Satisfaction Score]]&gt;=7)</f>
        <v>0</v>
      </c>
      <c r="T6504" t="str">
        <f>IF(LEFT(Table1[[#This Row],[Patient Gender]],1)="F","Female","Male")</f>
        <v>Female</v>
      </c>
    </row>
    <row r="6505" spans="1:20" x14ac:dyDescent="0.3">
      <c r="A6505" t="s">
        <v>6609</v>
      </c>
      <c r="B6505" s="1">
        <v>45223.140277777777</v>
      </c>
      <c r="C6505" t="s">
        <v>13</v>
      </c>
      <c r="D6505">
        <v>53</v>
      </c>
      <c r="E6505" t="s">
        <v>19</v>
      </c>
      <c r="F6505" t="s">
        <v>17</v>
      </c>
      <c r="G6505" t="b">
        <v>1</v>
      </c>
      <c r="H6505">
        <v>7</v>
      </c>
      <c r="I6505">
        <v>46</v>
      </c>
      <c r="J6505" t="b">
        <v>1</v>
      </c>
      <c r="K6505">
        <f>YEAR(Table1[[#This Row],[Patient Admission Date]])</f>
        <v>2023</v>
      </c>
      <c r="L6505" t="str">
        <f>TEXT(Table1[[#This Row],[Patient Admission Date]],"mmm")</f>
        <v>Oct</v>
      </c>
      <c r="M6505" t="str">
        <f>TEXT(Table1[[#This Row],[Patient Admission Date]],"ddd")</f>
        <v>Tue</v>
      </c>
      <c r="N6505" t="str">
        <f>TEXT(INT(HOUR(Table1[[#This Row],[Patient Admission Date]])/3)*3,"00")&amp;"-"&amp;TEXT(INT(HOUR(Table1[[#This Row],[Patient Admission Date]])/3)*3+3,"00")</f>
        <v>03-06</v>
      </c>
      <c r="O6505" t="str" cm="1">
        <f t="array" ref="O6505">_xlfn.IFS(Table1[[#This Row],[Patient Age]]&lt;=14,"0-14",Table1[[#This Row],[Patient Age]]&lt;=29,"15-29",Table1[[#This Row],[Patient Age]]&lt;=44,"30-44",Table1[[#This Row],[Patient Age]]&lt;=59,"45-59",Table1[[#This Row],[Patient Age]]&lt;=74,"60-74",TRUE,"75+")</f>
        <v>45-59</v>
      </c>
      <c r="P6505" t="str" cm="1">
        <f t="array" ref="P6505">_xlfn.IFS(Table1[[#This Row],[Patient Waittime]]&lt;=15,"0-15",Table1[[#This Row],[Patient Waittime]]&lt;=30,"16-30",Table1[[#This Row],[Patient Waittime]]&lt;=45,"31-45",Table1[[#This Row],[Patient Waittime]]&lt;=60,"46-60",TRUE,"60+")</f>
        <v>46-60</v>
      </c>
      <c r="Q6505">
        <f>--(Table1[[#This Row],[Patient Waittime]]&lt;=30)</f>
        <v>0</v>
      </c>
      <c r="R6505">
        <f>--Table1[[#This Row],[Patient Admission Flag]]</f>
        <v>1</v>
      </c>
      <c r="S6505">
        <f>--AND(Table1[[#This Row],[WithinTarget]]=1,Table1[[#This Row],[Patient Satisfaction Score]]&gt;=7)</f>
        <v>0</v>
      </c>
      <c r="T6505" t="str">
        <f>IF(LEFT(Table1[[#This Row],[Patient Gender]],1)="F","Female","Male")</f>
        <v>Female</v>
      </c>
    </row>
    <row r="6506" spans="1:20" x14ac:dyDescent="0.3">
      <c r="A6506" t="s">
        <v>6610</v>
      </c>
      <c r="B6506" s="1">
        <v>45137.510416666664</v>
      </c>
      <c r="C6506" t="s">
        <v>13</v>
      </c>
      <c r="D6506">
        <v>16</v>
      </c>
      <c r="E6506" t="s">
        <v>19</v>
      </c>
      <c r="F6506" t="s">
        <v>17</v>
      </c>
      <c r="G6506" t="b">
        <v>1</v>
      </c>
      <c r="H6506">
        <v>8</v>
      </c>
      <c r="I6506">
        <v>34</v>
      </c>
      <c r="J6506" t="b">
        <v>1</v>
      </c>
      <c r="K6506">
        <f>YEAR(Table1[[#This Row],[Patient Admission Date]])</f>
        <v>2023</v>
      </c>
      <c r="L6506" t="str">
        <f>TEXT(Table1[[#This Row],[Patient Admission Date]],"mmm")</f>
        <v>Jul</v>
      </c>
      <c r="M6506" t="str">
        <f>TEXT(Table1[[#This Row],[Patient Admission Date]],"ddd")</f>
        <v>Sun</v>
      </c>
      <c r="N6506" t="str">
        <f>TEXT(INT(HOUR(Table1[[#This Row],[Patient Admission Date]])/3)*3,"00")&amp;"-"&amp;TEXT(INT(HOUR(Table1[[#This Row],[Patient Admission Date]])/3)*3+3,"00")</f>
        <v>12-15</v>
      </c>
      <c r="O6506" t="str" cm="1">
        <f t="array" ref="O6506">_xlfn.IFS(Table1[[#This Row],[Patient Age]]&lt;=14,"0-14",Table1[[#This Row],[Patient Age]]&lt;=29,"15-29",Table1[[#This Row],[Patient Age]]&lt;=44,"30-44",Table1[[#This Row],[Patient Age]]&lt;=59,"45-59",Table1[[#This Row],[Patient Age]]&lt;=74,"60-74",TRUE,"75+")</f>
        <v>15-29</v>
      </c>
      <c r="P6506" t="str" cm="1">
        <f t="array" ref="P6506">_xlfn.IFS(Table1[[#This Row],[Patient Waittime]]&lt;=15,"0-15",Table1[[#This Row],[Patient Waittime]]&lt;=30,"16-30",Table1[[#This Row],[Patient Waittime]]&lt;=45,"31-45",Table1[[#This Row],[Patient Waittime]]&lt;=60,"46-60",TRUE,"60+")</f>
        <v>31-45</v>
      </c>
      <c r="Q6506">
        <f>--(Table1[[#This Row],[Patient Waittime]]&lt;=30)</f>
        <v>0</v>
      </c>
      <c r="R6506">
        <f>--Table1[[#This Row],[Patient Admission Flag]]</f>
        <v>1</v>
      </c>
      <c r="S6506">
        <f>--AND(Table1[[#This Row],[WithinTarget]]=1,Table1[[#This Row],[Patient Satisfaction Score]]&gt;=7)</f>
        <v>0</v>
      </c>
      <c r="T6506" t="str">
        <f>IF(LEFT(Table1[[#This Row],[Patient Gender]],1)="F","Female","Male")</f>
        <v>Female</v>
      </c>
    </row>
    <row r="6507" spans="1:20" x14ac:dyDescent="0.3">
      <c r="A6507" t="s">
        <v>6611</v>
      </c>
      <c r="B6507" s="1">
        <v>45126.024305555555</v>
      </c>
      <c r="C6507" t="s">
        <v>13</v>
      </c>
      <c r="D6507">
        <v>33</v>
      </c>
      <c r="E6507" t="s">
        <v>19</v>
      </c>
      <c r="F6507" t="s">
        <v>17</v>
      </c>
      <c r="G6507" t="b">
        <v>1</v>
      </c>
      <c r="H6507">
        <v>9</v>
      </c>
      <c r="I6507">
        <v>51</v>
      </c>
      <c r="J6507" t="b">
        <v>1</v>
      </c>
      <c r="K6507">
        <f>YEAR(Table1[[#This Row],[Patient Admission Date]])</f>
        <v>2023</v>
      </c>
      <c r="L6507" t="str">
        <f>TEXT(Table1[[#This Row],[Patient Admission Date]],"mmm")</f>
        <v>Jul</v>
      </c>
      <c r="M6507" t="str">
        <f>TEXT(Table1[[#This Row],[Patient Admission Date]],"ddd")</f>
        <v>Wed</v>
      </c>
      <c r="N6507" t="str">
        <f>TEXT(INT(HOUR(Table1[[#This Row],[Patient Admission Date]])/3)*3,"00")&amp;"-"&amp;TEXT(INT(HOUR(Table1[[#This Row],[Patient Admission Date]])/3)*3+3,"00")</f>
        <v>00-03</v>
      </c>
      <c r="O6507" t="str" cm="1">
        <f t="array" ref="O6507">_xlfn.IFS(Table1[[#This Row],[Patient Age]]&lt;=14,"0-14",Table1[[#This Row],[Patient Age]]&lt;=29,"15-29",Table1[[#This Row],[Patient Age]]&lt;=44,"30-44",Table1[[#This Row],[Patient Age]]&lt;=59,"45-59",Table1[[#This Row],[Patient Age]]&lt;=74,"60-74",TRUE,"75+")</f>
        <v>30-44</v>
      </c>
      <c r="P6507" t="str" cm="1">
        <f t="array" ref="P6507">_xlfn.IFS(Table1[[#This Row],[Patient Waittime]]&lt;=15,"0-15",Table1[[#This Row],[Patient Waittime]]&lt;=30,"16-30",Table1[[#This Row],[Patient Waittime]]&lt;=45,"31-45",Table1[[#This Row],[Patient Waittime]]&lt;=60,"46-60",TRUE,"60+")</f>
        <v>46-60</v>
      </c>
      <c r="Q6507">
        <f>--(Table1[[#This Row],[Patient Waittime]]&lt;=30)</f>
        <v>0</v>
      </c>
      <c r="R6507">
        <f>--Table1[[#This Row],[Patient Admission Flag]]</f>
        <v>1</v>
      </c>
      <c r="S6507">
        <f>--AND(Table1[[#This Row],[WithinTarget]]=1,Table1[[#This Row],[Patient Satisfaction Score]]&gt;=7)</f>
        <v>0</v>
      </c>
      <c r="T6507" t="str">
        <f>IF(LEFT(Table1[[#This Row],[Patient Gender]],1)="F","Female","Male")</f>
        <v>Female</v>
      </c>
    </row>
    <row r="6508" spans="1:20" x14ac:dyDescent="0.3">
      <c r="A6508" t="s">
        <v>6612</v>
      </c>
      <c r="B6508" s="1">
        <v>45088.745833333334</v>
      </c>
      <c r="C6508" t="s">
        <v>13</v>
      </c>
      <c r="D6508">
        <v>19</v>
      </c>
      <c r="E6508" t="s">
        <v>19</v>
      </c>
      <c r="F6508" t="s">
        <v>17</v>
      </c>
      <c r="G6508" t="b">
        <v>1</v>
      </c>
      <c r="H6508">
        <v>10</v>
      </c>
      <c r="I6508">
        <v>42</v>
      </c>
      <c r="J6508" t="b">
        <v>1</v>
      </c>
      <c r="K6508">
        <f>YEAR(Table1[[#This Row],[Patient Admission Date]])</f>
        <v>2023</v>
      </c>
      <c r="L6508" t="str">
        <f>TEXT(Table1[[#This Row],[Patient Admission Date]],"mmm")</f>
        <v>Jun</v>
      </c>
      <c r="M6508" t="str">
        <f>TEXT(Table1[[#This Row],[Patient Admission Date]],"ddd")</f>
        <v>Sun</v>
      </c>
      <c r="N6508" t="str">
        <f>TEXT(INT(HOUR(Table1[[#This Row],[Patient Admission Date]])/3)*3,"00")&amp;"-"&amp;TEXT(INT(HOUR(Table1[[#This Row],[Patient Admission Date]])/3)*3+3,"00")</f>
        <v>15-18</v>
      </c>
      <c r="O6508" t="str" cm="1">
        <f t="array" ref="O6508">_xlfn.IFS(Table1[[#This Row],[Patient Age]]&lt;=14,"0-14",Table1[[#This Row],[Patient Age]]&lt;=29,"15-29",Table1[[#This Row],[Patient Age]]&lt;=44,"30-44",Table1[[#This Row],[Patient Age]]&lt;=59,"45-59",Table1[[#This Row],[Patient Age]]&lt;=74,"60-74",TRUE,"75+")</f>
        <v>15-29</v>
      </c>
      <c r="P6508" t="str" cm="1">
        <f t="array" ref="P6508">_xlfn.IFS(Table1[[#This Row],[Patient Waittime]]&lt;=15,"0-15",Table1[[#This Row],[Patient Waittime]]&lt;=30,"16-30",Table1[[#This Row],[Patient Waittime]]&lt;=45,"31-45",Table1[[#This Row],[Patient Waittime]]&lt;=60,"46-60",TRUE,"60+")</f>
        <v>31-45</v>
      </c>
      <c r="Q6508">
        <f>--(Table1[[#This Row],[Patient Waittime]]&lt;=30)</f>
        <v>0</v>
      </c>
      <c r="R6508">
        <f>--Table1[[#This Row],[Patient Admission Flag]]</f>
        <v>1</v>
      </c>
      <c r="S6508">
        <f>--AND(Table1[[#This Row],[WithinTarget]]=1,Table1[[#This Row],[Patient Satisfaction Score]]&gt;=7)</f>
        <v>0</v>
      </c>
      <c r="T6508" t="str">
        <f>IF(LEFT(Table1[[#This Row],[Patient Gender]],1)="F","Female","Male")</f>
        <v>Female</v>
      </c>
    </row>
    <row r="6509" spans="1:20" x14ac:dyDescent="0.3">
      <c r="A6509" t="s">
        <v>6613</v>
      </c>
      <c r="B6509" s="1">
        <v>45360.557638888888</v>
      </c>
      <c r="C6509" t="s">
        <v>13</v>
      </c>
      <c r="D6509">
        <v>4</v>
      </c>
      <c r="E6509" t="s">
        <v>19</v>
      </c>
      <c r="F6509" t="s">
        <v>17</v>
      </c>
      <c r="G6509" t="b">
        <v>1</v>
      </c>
      <c r="H6509">
        <v>10</v>
      </c>
      <c r="I6509">
        <v>29</v>
      </c>
      <c r="J6509" t="b">
        <v>1</v>
      </c>
      <c r="K6509">
        <f>YEAR(Table1[[#This Row],[Patient Admission Date]])</f>
        <v>2024</v>
      </c>
      <c r="L6509" t="str">
        <f>TEXT(Table1[[#This Row],[Patient Admission Date]],"mmm")</f>
        <v>Mar</v>
      </c>
      <c r="M6509" t="str">
        <f>TEXT(Table1[[#This Row],[Patient Admission Date]],"ddd")</f>
        <v>Sat</v>
      </c>
      <c r="N6509" t="str">
        <f>TEXT(INT(HOUR(Table1[[#This Row],[Patient Admission Date]])/3)*3,"00")&amp;"-"&amp;TEXT(INT(HOUR(Table1[[#This Row],[Patient Admission Date]])/3)*3+3,"00")</f>
        <v>12-15</v>
      </c>
      <c r="O6509" t="str" cm="1">
        <f t="array" ref="O6509">_xlfn.IFS(Table1[[#This Row],[Patient Age]]&lt;=14,"0-14",Table1[[#This Row],[Patient Age]]&lt;=29,"15-29",Table1[[#This Row],[Patient Age]]&lt;=44,"30-44",Table1[[#This Row],[Patient Age]]&lt;=59,"45-59",Table1[[#This Row],[Patient Age]]&lt;=74,"60-74",TRUE,"75+")</f>
        <v>0-14</v>
      </c>
      <c r="P6509" t="str" cm="1">
        <f t="array" ref="P6509">_xlfn.IFS(Table1[[#This Row],[Patient Waittime]]&lt;=15,"0-15",Table1[[#This Row],[Patient Waittime]]&lt;=30,"16-30",Table1[[#This Row],[Patient Waittime]]&lt;=45,"31-45",Table1[[#This Row],[Patient Waittime]]&lt;=60,"46-60",TRUE,"60+")</f>
        <v>16-30</v>
      </c>
      <c r="Q6509">
        <f>--(Table1[[#This Row],[Patient Waittime]]&lt;=30)</f>
        <v>1</v>
      </c>
      <c r="R6509">
        <f>--Table1[[#This Row],[Patient Admission Flag]]</f>
        <v>1</v>
      </c>
      <c r="S6509">
        <f>--AND(Table1[[#This Row],[WithinTarget]]=1,Table1[[#This Row],[Patient Satisfaction Score]]&gt;=7)</f>
        <v>1</v>
      </c>
      <c r="T6509" t="str">
        <f>IF(LEFT(Table1[[#This Row],[Patient Gender]],1)="F","Female","Male")</f>
        <v>Female</v>
      </c>
    </row>
    <row r="6510" spans="1:20" x14ac:dyDescent="0.3">
      <c r="A6510" t="s">
        <v>6614</v>
      </c>
      <c r="B6510" s="1">
        <v>45548.270138888889</v>
      </c>
      <c r="C6510" t="s">
        <v>13</v>
      </c>
      <c r="D6510">
        <v>68</v>
      </c>
      <c r="E6510" t="s">
        <v>19</v>
      </c>
      <c r="F6510" t="s">
        <v>23</v>
      </c>
      <c r="G6510" t="b">
        <v>1</v>
      </c>
      <c r="I6510">
        <v>53</v>
      </c>
      <c r="J6510" t="b">
        <v>1</v>
      </c>
      <c r="K6510">
        <f>YEAR(Table1[[#This Row],[Patient Admission Date]])</f>
        <v>2024</v>
      </c>
      <c r="L6510" t="str">
        <f>TEXT(Table1[[#This Row],[Patient Admission Date]],"mmm")</f>
        <v>Sep</v>
      </c>
      <c r="M6510" t="str">
        <f>TEXT(Table1[[#This Row],[Patient Admission Date]],"ddd")</f>
        <v>Fri</v>
      </c>
      <c r="N6510" t="str">
        <f>TEXT(INT(HOUR(Table1[[#This Row],[Patient Admission Date]])/3)*3,"00")&amp;"-"&amp;TEXT(INT(HOUR(Table1[[#This Row],[Patient Admission Date]])/3)*3+3,"00")</f>
        <v>06-09</v>
      </c>
      <c r="O6510" t="str" cm="1">
        <f t="array" ref="O6510">_xlfn.IFS(Table1[[#This Row],[Patient Age]]&lt;=14,"0-14",Table1[[#This Row],[Patient Age]]&lt;=29,"15-29",Table1[[#This Row],[Patient Age]]&lt;=44,"30-44",Table1[[#This Row],[Patient Age]]&lt;=59,"45-59",Table1[[#This Row],[Patient Age]]&lt;=74,"60-74",TRUE,"75+")</f>
        <v>60-74</v>
      </c>
      <c r="P6510" t="str" cm="1">
        <f t="array" ref="P6510">_xlfn.IFS(Table1[[#This Row],[Patient Waittime]]&lt;=15,"0-15",Table1[[#This Row],[Patient Waittime]]&lt;=30,"16-30",Table1[[#This Row],[Patient Waittime]]&lt;=45,"31-45",Table1[[#This Row],[Patient Waittime]]&lt;=60,"46-60",TRUE,"60+")</f>
        <v>46-60</v>
      </c>
      <c r="Q6510">
        <f>--(Table1[[#This Row],[Patient Waittime]]&lt;=30)</f>
        <v>0</v>
      </c>
      <c r="R6510">
        <f>--Table1[[#This Row],[Patient Admission Flag]]</f>
        <v>1</v>
      </c>
      <c r="S6510">
        <f>--AND(Table1[[#This Row],[WithinTarget]]=1,Table1[[#This Row],[Patient Satisfaction Score]]&gt;=7)</f>
        <v>0</v>
      </c>
      <c r="T6510" t="str">
        <f>IF(LEFT(Table1[[#This Row],[Patient Gender]],1)="F","Female","Male")</f>
        <v>Female</v>
      </c>
    </row>
    <row r="6511" spans="1:20" x14ac:dyDescent="0.3">
      <c r="A6511" t="s">
        <v>6615</v>
      </c>
      <c r="B6511" s="1">
        <v>45343.120138888888</v>
      </c>
      <c r="C6511" t="s">
        <v>13</v>
      </c>
      <c r="D6511">
        <v>60</v>
      </c>
      <c r="E6511" t="s">
        <v>19</v>
      </c>
      <c r="F6511" t="s">
        <v>23</v>
      </c>
      <c r="G6511" t="b">
        <v>1</v>
      </c>
      <c r="I6511">
        <v>21</v>
      </c>
      <c r="J6511" t="b">
        <v>1</v>
      </c>
      <c r="K6511">
        <f>YEAR(Table1[[#This Row],[Patient Admission Date]])</f>
        <v>2024</v>
      </c>
      <c r="L6511" t="str">
        <f>TEXT(Table1[[#This Row],[Patient Admission Date]],"mmm")</f>
        <v>Feb</v>
      </c>
      <c r="M6511" t="str">
        <f>TEXT(Table1[[#This Row],[Patient Admission Date]],"ddd")</f>
        <v>Wed</v>
      </c>
      <c r="N6511" t="str">
        <f>TEXT(INT(HOUR(Table1[[#This Row],[Patient Admission Date]])/3)*3,"00")&amp;"-"&amp;TEXT(INT(HOUR(Table1[[#This Row],[Patient Admission Date]])/3)*3+3,"00")</f>
        <v>00-03</v>
      </c>
      <c r="O6511" t="str" cm="1">
        <f t="array" ref="O6511">_xlfn.IFS(Table1[[#This Row],[Patient Age]]&lt;=14,"0-14",Table1[[#This Row],[Patient Age]]&lt;=29,"15-29",Table1[[#This Row],[Patient Age]]&lt;=44,"30-44",Table1[[#This Row],[Patient Age]]&lt;=59,"45-59",Table1[[#This Row],[Patient Age]]&lt;=74,"60-74",TRUE,"75+")</f>
        <v>60-74</v>
      </c>
      <c r="P6511" t="str" cm="1">
        <f t="array" ref="P6511">_xlfn.IFS(Table1[[#This Row],[Patient Waittime]]&lt;=15,"0-15",Table1[[#This Row],[Patient Waittime]]&lt;=30,"16-30",Table1[[#This Row],[Patient Waittime]]&lt;=45,"31-45",Table1[[#This Row],[Patient Waittime]]&lt;=60,"46-60",TRUE,"60+")</f>
        <v>16-30</v>
      </c>
      <c r="Q6511">
        <f>--(Table1[[#This Row],[Patient Waittime]]&lt;=30)</f>
        <v>1</v>
      </c>
      <c r="R6511">
        <f>--Table1[[#This Row],[Patient Admission Flag]]</f>
        <v>1</v>
      </c>
      <c r="S6511">
        <f>--AND(Table1[[#This Row],[WithinTarget]]=1,Table1[[#This Row],[Patient Satisfaction Score]]&gt;=7)</f>
        <v>0</v>
      </c>
      <c r="T6511" t="str">
        <f>IF(LEFT(Table1[[#This Row],[Patient Gender]],1)="F","Female","Male")</f>
        <v>Female</v>
      </c>
    </row>
    <row r="6512" spans="1:20" x14ac:dyDescent="0.3">
      <c r="A6512" t="s">
        <v>6616</v>
      </c>
      <c r="B6512" s="1">
        <v>45158.230555555558</v>
      </c>
      <c r="C6512" t="s">
        <v>13</v>
      </c>
      <c r="D6512">
        <v>31</v>
      </c>
      <c r="E6512" t="s">
        <v>19</v>
      </c>
      <c r="F6512" t="s">
        <v>23</v>
      </c>
      <c r="G6512" t="b">
        <v>1</v>
      </c>
      <c r="I6512">
        <v>44</v>
      </c>
      <c r="J6512" t="b">
        <v>1</v>
      </c>
      <c r="K6512">
        <f>YEAR(Table1[[#This Row],[Patient Admission Date]])</f>
        <v>2023</v>
      </c>
      <c r="L6512" t="str">
        <f>TEXT(Table1[[#This Row],[Patient Admission Date]],"mmm")</f>
        <v>Aug</v>
      </c>
      <c r="M6512" t="str">
        <f>TEXT(Table1[[#This Row],[Patient Admission Date]],"ddd")</f>
        <v>Sun</v>
      </c>
      <c r="N6512" t="str">
        <f>TEXT(INT(HOUR(Table1[[#This Row],[Patient Admission Date]])/3)*3,"00")&amp;"-"&amp;TEXT(INT(HOUR(Table1[[#This Row],[Patient Admission Date]])/3)*3+3,"00")</f>
        <v>03-06</v>
      </c>
      <c r="O6512" t="str" cm="1">
        <f t="array" ref="O6512">_xlfn.IFS(Table1[[#This Row],[Patient Age]]&lt;=14,"0-14",Table1[[#This Row],[Patient Age]]&lt;=29,"15-29",Table1[[#This Row],[Patient Age]]&lt;=44,"30-44",Table1[[#This Row],[Patient Age]]&lt;=59,"45-59",Table1[[#This Row],[Patient Age]]&lt;=74,"60-74",TRUE,"75+")</f>
        <v>30-44</v>
      </c>
      <c r="P6512" t="str" cm="1">
        <f t="array" ref="P6512">_xlfn.IFS(Table1[[#This Row],[Patient Waittime]]&lt;=15,"0-15",Table1[[#This Row],[Patient Waittime]]&lt;=30,"16-30",Table1[[#This Row],[Patient Waittime]]&lt;=45,"31-45",Table1[[#This Row],[Patient Waittime]]&lt;=60,"46-60",TRUE,"60+")</f>
        <v>31-45</v>
      </c>
      <c r="Q6512">
        <f>--(Table1[[#This Row],[Patient Waittime]]&lt;=30)</f>
        <v>0</v>
      </c>
      <c r="R6512">
        <f>--Table1[[#This Row],[Patient Admission Flag]]</f>
        <v>1</v>
      </c>
      <c r="S6512">
        <f>--AND(Table1[[#This Row],[WithinTarget]]=1,Table1[[#This Row],[Patient Satisfaction Score]]&gt;=7)</f>
        <v>0</v>
      </c>
      <c r="T6512" t="str">
        <f>IF(LEFT(Table1[[#This Row],[Patient Gender]],1)="F","Female","Male")</f>
        <v>Female</v>
      </c>
    </row>
    <row r="6513" spans="1:20" x14ac:dyDescent="0.3">
      <c r="A6513" t="s">
        <v>6617</v>
      </c>
      <c r="B6513" s="1">
        <v>45188.117361111108</v>
      </c>
      <c r="C6513" t="s">
        <v>13</v>
      </c>
      <c r="D6513">
        <v>36</v>
      </c>
      <c r="E6513" t="s">
        <v>19</v>
      </c>
      <c r="F6513" t="s">
        <v>23</v>
      </c>
      <c r="G6513" t="b">
        <v>1</v>
      </c>
      <c r="I6513">
        <v>22</v>
      </c>
      <c r="J6513" t="b">
        <v>1</v>
      </c>
      <c r="K6513">
        <f>YEAR(Table1[[#This Row],[Patient Admission Date]])</f>
        <v>2023</v>
      </c>
      <c r="L6513" t="str">
        <f>TEXT(Table1[[#This Row],[Patient Admission Date]],"mmm")</f>
        <v>Sep</v>
      </c>
      <c r="M6513" t="str">
        <f>TEXT(Table1[[#This Row],[Patient Admission Date]],"ddd")</f>
        <v>Tue</v>
      </c>
      <c r="N6513" t="str">
        <f>TEXT(INT(HOUR(Table1[[#This Row],[Patient Admission Date]])/3)*3,"00")&amp;"-"&amp;TEXT(INT(HOUR(Table1[[#This Row],[Patient Admission Date]])/3)*3+3,"00")</f>
        <v>00-03</v>
      </c>
      <c r="O6513" t="str" cm="1">
        <f t="array" ref="O6513">_xlfn.IFS(Table1[[#This Row],[Patient Age]]&lt;=14,"0-14",Table1[[#This Row],[Patient Age]]&lt;=29,"15-29",Table1[[#This Row],[Patient Age]]&lt;=44,"30-44",Table1[[#This Row],[Patient Age]]&lt;=59,"45-59",Table1[[#This Row],[Patient Age]]&lt;=74,"60-74",TRUE,"75+")</f>
        <v>30-44</v>
      </c>
      <c r="P6513" t="str" cm="1">
        <f t="array" ref="P6513">_xlfn.IFS(Table1[[#This Row],[Patient Waittime]]&lt;=15,"0-15",Table1[[#This Row],[Patient Waittime]]&lt;=30,"16-30",Table1[[#This Row],[Patient Waittime]]&lt;=45,"31-45",Table1[[#This Row],[Patient Waittime]]&lt;=60,"46-60",TRUE,"60+")</f>
        <v>16-30</v>
      </c>
      <c r="Q6513">
        <f>--(Table1[[#This Row],[Patient Waittime]]&lt;=30)</f>
        <v>1</v>
      </c>
      <c r="R6513">
        <f>--Table1[[#This Row],[Patient Admission Flag]]</f>
        <v>1</v>
      </c>
      <c r="S6513">
        <f>--AND(Table1[[#This Row],[WithinTarget]]=1,Table1[[#This Row],[Patient Satisfaction Score]]&gt;=7)</f>
        <v>0</v>
      </c>
      <c r="T6513" t="str">
        <f>IF(LEFT(Table1[[#This Row],[Patient Gender]],1)="F","Female","Male")</f>
        <v>Female</v>
      </c>
    </row>
    <row r="6514" spans="1:20" x14ac:dyDescent="0.3">
      <c r="A6514" t="s">
        <v>6618</v>
      </c>
      <c r="B6514" s="1">
        <v>45251.183333333334</v>
      </c>
      <c r="C6514" t="s">
        <v>13</v>
      </c>
      <c r="D6514">
        <v>34</v>
      </c>
      <c r="E6514" t="s">
        <v>19</v>
      </c>
      <c r="F6514" t="s">
        <v>23</v>
      </c>
      <c r="G6514" t="b">
        <v>1</v>
      </c>
      <c r="I6514">
        <v>20</v>
      </c>
      <c r="J6514" t="b">
        <v>1</v>
      </c>
      <c r="K6514">
        <f>YEAR(Table1[[#This Row],[Patient Admission Date]])</f>
        <v>2023</v>
      </c>
      <c r="L6514" t="str">
        <f>TEXT(Table1[[#This Row],[Patient Admission Date]],"mmm")</f>
        <v>Nov</v>
      </c>
      <c r="M6514" t="str">
        <f>TEXT(Table1[[#This Row],[Patient Admission Date]],"ddd")</f>
        <v>Tue</v>
      </c>
      <c r="N6514" t="str">
        <f>TEXT(INT(HOUR(Table1[[#This Row],[Patient Admission Date]])/3)*3,"00")&amp;"-"&amp;TEXT(INT(HOUR(Table1[[#This Row],[Patient Admission Date]])/3)*3+3,"00")</f>
        <v>03-06</v>
      </c>
      <c r="O6514" t="str" cm="1">
        <f t="array" ref="O6514">_xlfn.IFS(Table1[[#This Row],[Patient Age]]&lt;=14,"0-14",Table1[[#This Row],[Patient Age]]&lt;=29,"15-29",Table1[[#This Row],[Patient Age]]&lt;=44,"30-44",Table1[[#This Row],[Patient Age]]&lt;=59,"45-59",Table1[[#This Row],[Patient Age]]&lt;=74,"60-74",TRUE,"75+")</f>
        <v>30-44</v>
      </c>
      <c r="P6514" t="str" cm="1">
        <f t="array" ref="P6514">_xlfn.IFS(Table1[[#This Row],[Patient Waittime]]&lt;=15,"0-15",Table1[[#This Row],[Patient Waittime]]&lt;=30,"16-30",Table1[[#This Row],[Patient Waittime]]&lt;=45,"31-45",Table1[[#This Row],[Patient Waittime]]&lt;=60,"46-60",TRUE,"60+")</f>
        <v>16-30</v>
      </c>
      <c r="Q6514">
        <f>--(Table1[[#This Row],[Patient Waittime]]&lt;=30)</f>
        <v>1</v>
      </c>
      <c r="R6514">
        <f>--Table1[[#This Row],[Patient Admission Flag]]</f>
        <v>1</v>
      </c>
      <c r="S6514">
        <f>--AND(Table1[[#This Row],[WithinTarget]]=1,Table1[[#This Row],[Patient Satisfaction Score]]&gt;=7)</f>
        <v>0</v>
      </c>
      <c r="T6514" t="str">
        <f>IF(LEFT(Table1[[#This Row],[Patient Gender]],1)="F","Female","Male")</f>
        <v>Female</v>
      </c>
    </row>
    <row r="6515" spans="1:20" x14ac:dyDescent="0.3">
      <c r="A6515" t="s">
        <v>6619</v>
      </c>
      <c r="B6515" s="1">
        <v>45054.352083333331</v>
      </c>
      <c r="C6515" t="s">
        <v>13</v>
      </c>
      <c r="D6515">
        <v>61</v>
      </c>
      <c r="E6515" t="s">
        <v>19</v>
      </c>
      <c r="F6515" t="s">
        <v>23</v>
      </c>
      <c r="G6515" t="b">
        <v>1</v>
      </c>
      <c r="I6515">
        <v>58</v>
      </c>
      <c r="J6515" t="b">
        <v>1</v>
      </c>
      <c r="K6515">
        <f>YEAR(Table1[[#This Row],[Patient Admission Date]])</f>
        <v>2023</v>
      </c>
      <c r="L6515" t="str">
        <f>TEXT(Table1[[#This Row],[Patient Admission Date]],"mmm")</f>
        <v>May</v>
      </c>
      <c r="M6515" t="str">
        <f>TEXT(Table1[[#This Row],[Patient Admission Date]],"ddd")</f>
        <v>Mon</v>
      </c>
      <c r="N6515" t="str">
        <f>TEXT(INT(HOUR(Table1[[#This Row],[Patient Admission Date]])/3)*3,"00")&amp;"-"&amp;TEXT(INT(HOUR(Table1[[#This Row],[Patient Admission Date]])/3)*3+3,"00")</f>
        <v>06-09</v>
      </c>
      <c r="O6515" t="str" cm="1">
        <f t="array" ref="O6515">_xlfn.IFS(Table1[[#This Row],[Patient Age]]&lt;=14,"0-14",Table1[[#This Row],[Patient Age]]&lt;=29,"15-29",Table1[[#This Row],[Patient Age]]&lt;=44,"30-44",Table1[[#This Row],[Patient Age]]&lt;=59,"45-59",Table1[[#This Row],[Patient Age]]&lt;=74,"60-74",TRUE,"75+")</f>
        <v>60-74</v>
      </c>
      <c r="P6515" t="str" cm="1">
        <f t="array" ref="P6515">_xlfn.IFS(Table1[[#This Row],[Patient Waittime]]&lt;=15,"0-15",Table1[[#This Row],[Patient Waittime]]&lt;=30,"16-30",Table1[[#This Row],[Patient Waittime]]&lt;=45,"31-45",Table1[[#This Row],[Patient Waittime]]&lt;=60,"46-60",TRUE,"60+")</f>
        <v>46-60</v>
      </c>
      <c r="Q6515">
        <f>--(Table1[[#This Row],[Patient Waittime]]&lt;=30)</f>
        <v>0</v>
      </c>
      <c r="R6515">
        <f>--Table1[[#This Row],[Patient Admission Flag]]</f>
        <v>1</v>
      </c>
      <c r="S6515">
        <f>--AND(Table1[[#This Row],[WithinTarget]]=1,Table1[[#This Row],[Patient Satisfaction Score]]&gt;=7)</f>
        <v>0</v>
      </c>
      <c r="T6515" t="str">
        <f>IF(LEFT(Table1[[#This Row],[Patient Gender]],1)="F","Female","Male")</f>
        <v>Female</v>
      </c>
    </row>
    <row r="6516" spans="1:20" x14ac:dyDescent="0.3">
      <c r="A6516" t="s">
        <v>6620</v>
      </c>
      <c r="B6516" s="1">
        <v>45041.392361111109</v>
      </c>
      <c r="C6516" t="s">
        <v>13</v>
      </c>
      <c r="D6516">
        <v>76</v>
      </c>
      <c r="E6516" t="s">
        <v>19</v>
      </c>
      <c r="F6516" t="s">
        <v>23</v>
      </c>
      <c r="G6516" t="b">
        <v>1</v>
      </c>
      <c r="H6516">
        <v>2</v>
      </c>
      <c r="I6516">
        <v>49</v>
      </c>
      <c r="J6516" t="b">
        <v>1</v>
      </c>
      <c r="K6516">
        <f>YEAR(Table1[[#This Row],[Patient Admission Date]])</f>
        <v>2023</v>
      </c>
      <c r="L6516" t="str">
        <f>TEXT(Table1[[#This Row],[Patient Admission Date]],"mmm")</f>
        <v>Apr</v>
      </c>
      <c r="M6516" t="str">
        <f>TEXT(Table1[[#This Row],[Patient Admission Date]],"ddd")</f>
        <v>Tue</v>
      </c>
      <c r="N6516" t="str">
        <f>TEXT(INT(HOUR(Table1[[#This Row],[Patient Admission Date]])/3)*3,"00")&amp;"-"&amp;TEXT(INT(HOUR(Table1[[#This Row],[Patient Admission Date]])/3)*3+3,"00")</f>
        <v>09-12</v>
      </c>
      <c r="O6516" t="str" cm="1">
        <f t="array" ref="O6516">_xlfn.IFS(Table1[[#This Row],[Patient Age]]&lt;=14,"0-14",Table1[[#This Row],[Patient Age]]&lt;=29,"15-29",Table1[[#This Row],[Patient Age]]&lt;=44,"30-44",Table1[[#This Row],[Patient Age]]&lt;=59,"45-59",Table1[[#This Row],[Patient Age]]&lt;=74,"60-74",TRUE,"75+")</f>
        <v>75+</v>
      </c>
      <c r="P6516" t="str" cm="1">
        <f t="array" ref="P6516">_xlfn.IFS(Table1[[#This Row],[Patient Waittime]]&lt;=15,"0-15",Table1[[#This Row],[Patient Waittime]]&lt;=30,"16-30",Table1[[#This Row],[Patient Waittime]]&lt;=45,"31-45",Table1[[#This Row],[Patient Waittime]]&lt;=60,"46-60",TRUE,"60+")</f>
        <v>46-60</v>
      </c>
      <c r="Q6516">
        <f>--(Table1[[#This Row],[Patient Waittime]]&lt;=30)</f>
        <v>0</v>
      </c>
      <c r="R6516">
        <f>--Table1[[#This Row],[Patient Admission Flag]]</f>
        <v>1</v>
      </c>
      <c r="S6516">
        <f>--AND(Table1[[#This Row],[WithinTarget]]=1,Table1[[#This Row],[Patient Satisfaction Score]]&gt;=7)</f>
        <v>0</v>
      </c>
      <c r="T6516" t="str">
        <f>IF(LEFT(Table1[[#This Row],[Patient Gender]],1)="F","Female","Male")</f>
        <v>Female</v>
      </c>
    </row>
    <row r="6517" spans="1:20" x14ac:dyDescent="0.3">
      <c r="A6517" t="s">
        <v>6621</v>
      </c>
      <c r="B6517" s="1">
        <v>45531.27847222222</v>
      </c>
      <c r="C6517" t="s">
        <v>13</v>
      </c>
      <c r="D6517">
        <v>39</v>
      </c>
      <c r="E6517" t="s">
        <v>19</v>
      </c>
      <c r="F6517" t="s">
        <v>28</v>
      </c>
      <c r="G6517" t="b">
        <v>1</v>
      </c>
      <c r="I6517">
        <v>57</v>
      </c>
      <c r="J6517" t="b">
        <v>1</v>
      </c>
      <c r="K6517">
        <f>YEAR(Table1[[#This Row],[Patient Admission Date]])</f>
        <v>2024</v>
      </c>
      <c r="L6517" t="str">
        <f>TEXT(Table1[[#This Row],[Patient Admission Date]],"mmm")</f>
        <v>Aug</v>
      </c>
      <c r="M6517" t="str">
        <f>TEXT(Table1[[#This Row],[Patient Admission Date]],"ddd")</f>
        <v>Tue</v>
      </c>
      <c r="N6517" t="str">
        <f>TEXT(INT(HOUR(Table1[[#This Row],[Patient Admission Date]])/3)*3,"00")&amp;"-"&amp;TEXT(INT(HOUR(Table1[[#This Row],[Patient Admission Date]])/3)*3+3,"00")</f>
        <v>06-09</v>
      </c>
      <c r="O6517" t="str" cm="1">
        <f t="array" ref="O6517">_xlfn.IFS(Table1[[#This Row],[Patient Age]]&lt;=14,"0-14",Table1[[#This Row],[Patient Age]]&lt;=29,"15-29",Table1[[#This Row],[Patient Age]]&lt;=44,"30-44",Table1[[#This Row],[Patient Age]]&lt;=59,"45-59",Table1[[#This Row],[Patient Age]]&lt;=74,"60-74",TRUE,"75+")</f>
        <v>30-44</v>
      </c>
      <c r="P6517" t="str" cm="1">
        <f t="array" ref="P6517">_xlfn.IFS(Table1[[#This Row],[Patient Waittime]]&lt;=15,"0-15",Table1[[#This Row],[Patient Waittime]]&lt;=30,"16-30",Table1[[#This Row],[Patient Waittime]]&lt;=45,"31-45",Table1[[#This Row],[Patient Waittime]]&lt;=60,"46-60",TRUE,"60+")</f>
        <v>46-60</v>
      </c>
      <c r="Q6517">
        <f>--(Table1[[#This Row],[Patient Waittime]]&lt;=30)</f>
        <v>0</v>
      </c>
      <c r="R6517">
        <f>--Table1[[#This Row],[Patient Admission Flag]]</f>
        <v>1</v>
      </c>
      <c r="S6517">
        <f>--AND(Table1[[#This Row],[WithinTarget]]=1,Table1[[#This Row],[Patient Satisfaction Score]]&gt;=7)</f>
        <v>0</v>
      </c>
      <c r="T6517" t="str">
        <f>IF(LEFT(Table1[[#This Row],[Patient Gender]],1)="F","Female","Male")</f>
        <v>Female</v>
      </c>
    </row>
    <row r="6518" spans="1:20" x14ac:dyDescent="0.3">
      <c r="A6518" t="s">
        <v>6622</v>
      </c>
      <c r="B6518" s="1">
        <v>45089.849305555559</v>
      </c>
      <c r="C6518" t="s">
        <v>13</v>
      </c>
      <c r="D6518">
        <v>33</v>
      </c>
      <c r="E6518" t="s">
        <v>10</v>
      </c>
      <c r="F6518" t="s">
        <v>27</v>
      </c>
      <c r="G6518" t="b">
        <v>1</v>
      </c>
      <c r="I6518">
        <v>16</v>
      </c>
      <c r="J6518" t="b">
        <v>1</v>
      </c>
      <c r="K6518">
        <f>YEAR(Table1[[#This Row],[Patient Admission Date]])</f>
        <v>2023</v>
      </c>
      <c r="L6518" t="str">
        <f>TEXT(Table1[[#This Row],[Patient Admission Date]],"mmm")</f>
        <v>Jun</v>
      </c>
      <c r="M6518" t="str">
        <f>TEXT(Table1[[#This Row],[Patient Admission Date]],"ddd")</f>
        <v>Mon</v>
      </c>
      <c r="N6518" t="str">
        <f>TEXT(INT(HOUR(Table1[[#This Row],[Patient Admission Date]])/3)*3,"00")&amp;"-"&amp;TEXT(INT(HOUR(Table1[[#This Row],[Patient Admission Date]])/3)*3+3,"00")</f>
        <v>18-21</v>
      </c>
      <c r="O6518" t="str" cm="1">
        <f t="array" ref="O6518">_xlfn.IFS(Table1[[#This Row],[Patient Age]]&lt;=14,"0-14",Table1[[#This Row],[Patient Age]]&lt;=29,"15-29",Table1[[#This Row],[Patient Age]]&lt;=44,"30-44",Table1[[#This Row],[Patient Age]]&lt;=59,"45-59",Table1[[#This Row],[Patient Age]]&lt;=74,"60-74",TRUE,"75+")</f>
        <v>30-44</v>
      </c>
      <c r="P6518" t="str" cm="1">
        <f t="array" ref="P6518">_xlfn.IFS(Table1[[#This Row],[Patient Waittime]]&lt;=15,"0-15",Table1[[#This Row],[Patient Waittime]]&lt;=30,"16-30",Table1[[#This Row],[Patient Waittime]]&lt;=45,"31-45",Table1[[#This Row],[Patient Waittime]]&lt;=60,"46-60",TRUE,"60+")</f>
        <v>16-30</v>
      </c>
      <c r="Q6518">
        <f>--(Table1[[#This Row],[Patient Waittime]]&lt;=30)</f>
        <v>1</v>
      </c>
      <c r="R6518">
        <f>--Table1[[#This Row],[Patient Admission Flag]]</f>
        <v>1</v>
      </c>
      <c r="S6518">
        <f>--AND(Table1[[#This Row],[WithinTarget]]=1,Table1[[#This Row],[Patient Satisfaction Score]]&gt;=7)</f>
        <v>0</v>
      </c>
      <c r="T6518" t="str">
        <f>IF(LEFT(Table1[[#This Row],[Patient Gender]],1)="F","Female","Male")</f>
        <v>Female</v>
      </c>
    </row>
    <row r="6519" spans="1:20" x14ac:dyDescent="0.3">
      <c r="A6519" t="s">
        <v>6623</v>
      </c>
      <c r="B6519" s="1">
        <v>45057.540277777778</v>
      </c>
      <c r="C6519" t="s">
        <v>13</v>
      </c>
      <c r="D6519">
        <v>27</v>
      </c>
      <c r="E6519" t="s">
        <v>10</v>
      </c>
      <c r="F6519" t="s">
        <v>27</v>
      </c>
      <c r="G6519" t="b">
        <v>1</v>
      </c>
      <c r="I6519">
        <v>11</v>
      </c>
      <c r="J6519" t="b">
        <v>1</v>
      </c>
      <c r="K6519">
        <f>YEAR(Table1[[#This Row],[Patient Admission Date]])</f>
        <v>2023</v>
      </c>
      <c r="L6519" t="str">
        <f>TEXT(Table1[[#This Row],[Patient Admission Date]],"mmm")</f>
        <v>May</v>
      </c>
      <c r="M6519" t="str">
        <f>TEXT(Table1[[#This Row],[Patient Admission Date]],"ddd")</f>
        <v>Thu</v>
      </c>
      <c r="N6519" t="str">
        <f>TEXT(INT(HOUR(Table1[[#This Row],[Patient Admission Date]])/3)*3,"00")&amp;"-"&amp;TEXT(INT(HOUR(Table1[[#This Row],[Patient Admission Date]])/3)*3+3,"00")</f>
        <v>12-15</v>
      </c>
      <c r="O6519" t="str" cm="1">
        <f t="array" ref="O6519">_xlfn.IFS(Table1[[#This Row],[Patient Age]]&lt;=14,"0-14",Table1[[#This Row],[Patient Age]]&lt;=29,"15-29",Table1[[#This Row],[Patient Age]]&lt;=44,"30-44",Table1[[#This Row],[Patient Age]]&lt;=59,"45-59",Table1[[#This Row],[Patient Age]]&lt;=74,"60-74",TRUE,"75+")</f>
        <v>15-29</v>
      </c>
      <c r="P6519" t="str" cm="1">
        <f t="array" ref="P6519">_xlfn.IFS(Table1[[#This Row],[Patient Waittime]]&lt;=15,"0-15",Table1[[#This Row],[Patient Waittime]]&lt;=30,"16-30",Table1[[#This Row],[Patient Waittime]]&lt;=45,"31-45",Table1[[#This Row],[Patient Waittime]]&lt;=60,"46-60",TRUE,"60+")</f>
        <v>0-15</v>
      </c>
      <c r="Q6519">
        <f>--(Table1[[#This Row],[Patient Waittime]]&lt;=30)</f>
        <v>1</v>
      </c>
      <c r="R6519">
        <f>--Table1[[#This Row],[Patient Admission Flag]]</f>
        <v>1</v>
      </c>
      <c r="S6519">
        <f>--AND(Table1[[#This Row],[WithinTarget]]=1,Table1[[#This Row],[Patient Satisfaction Score]]&gt;=7)</f>
        <v>0</v>
      </c>
      <c r="T6519" t="str">
        <f>IF(LEFT(Table1[[#This Row],[Patient Gender]],1)="F","Female","Male")</f>
        <v>Female</v>
      </c>
    </row>
    <row r="6520" spans="1:20" x14ac:dyDescent="0.3">
      <c r="A6520" t="s">
        <v>6624</v>
      </c>
      <c r="B6520" s="1">
        <v>45503.552083333336</v>
      </c>
      <c r="C6520" t="s">
        <v>13</v>
      </c>
      <c r="D6520">
        <v>65</v>
      </c>
      <c r="E6520" t="s">
        <v>10</v>
      </c>
      <c r="F6520" t="s">
        <v>27</v>
      </c>
      <c r="G6520" t="b">
        <v>1</v>
      </c>
      <c r="I6520">
        <v>47</v>
      </c>
      <c r="J6520" t="b">
        <v>1</v>
      </c>
      <c r="K6520">
        <f>YEAR(Table1[[#This Row],[Patient Admission Date]])</f>
        <v>2024</v>
      </c>
      <c r="L6520" t="str">
        <f>TEXT(Table1[[#This Row],[Patient Admission Date]],"mmm")</f>
        <v>Jul</v>
      </c>
      <c r="M6520" t="str">
        <f>TEXT(Table1[[#This Row],[Patient Admission Date]],"ddd")</f>
        <v>Tue</v>
      </c>
      <c r="N6520" t="str">
        <f>TEXT(INT(HOUR(Table1[[#This Row],[Patient Admission Date]])/3)*3,"00")&amp;"-"&amp;TEXT(INT(HOUR(Table1[[#This Row],[Patient Admission Date]])/3)*3+3,"00")</f>
        <v>12-15</v>
      </c>
      <c r="O6520" t="str" cm="1">
        <f t="array" ref="O6520">_xlfn.IFS(Table1[[#This Row],[Patient Age]]&lt;=14,"0-14",Table1[[#This Row],[Patient Age]]&lt;=29,"15-29",Table1[[#This Row],[Patient Age]]&lt;=44,"30-44",Table1[[#This Row],[Patient Age]]&lt;=59,"45-59",Table1[[#This Row],[Patient Age]]&lt;=74,"60-74",TRUE,"75+")</f>
        <v>60-74</v>
      </c>
      <c r="P6520" t="str" cm="1">
        <f t="array" ref="P6520">_xlfn.IFS(Table1[[#This Row],[Patient Waittime]]&lt;=15,"0-15",Table1[[#This Row],[Patient Waittime]]&lt;=30,"16-30",Table1[[#This Row],[Patient Waittime]]&lt;=45,"31-45",Table1[[#This Row],[Patient Waittime]]&lt;=60,"46-60",TRUE,"60+")</f>
        <v>46-60</v>
      </c>
      <c r="Q6520">
        <f>--(Table1[[#This Row],[Patient Waittime]]&lt;=30)</f>
        <v>0</v>
      </c>
      <c r="R6520">
        <f>--Table1[[#This Row],[Patient Admission Flag]]</f>
        <v>1</v>
      </c>
      <c r="S6520">
        <f>--AND(Table1[[#This Row],[WithinTarget]]=1,Table1[[#This Row],[Patient Satisfaction Score]]&gt;=7)</f>
        <v>0</v>
      </c>
      <c r="T6520" t="str">
        <f>IF(LEFT(Table1[[#This Row],[Patient Gender]],1)="F","Female","Male")</f>
        <v>Female</v>
      </c>
    </row>
    <row r="6521" spans="1:20" x14ac:dyDescent="0.3">
      <c r="A6521" t="s">
        <v>6625</v>
      </c>
      <c r="B6521" s="1">
        <v>45168.92083333333</v>
      </c>
      <c r="C6521" t="s">
        <v>13</v>
      </c>
      <c r="D6521">
        <v>61</v>
      </c>
      <c r="E6521" t="s">
        <v>10</v>
      </c>
      <c r="F6521" t="s">
        <v>27</v>
      </c>
      <c r="G6521" t="b">
        <v>1</v>
      </c>
      <c r="I6521">
        <v>16</v>
      </c>
      <c r="J6521" t="b">
        <v>1</v>
      </c>
      <c r="K6521">
        <f>YEAR(Table1[[#This Row],[Patient Admission Date]])</f>
        <v>2023</v>
      </c>
      <c r="L6521" t="str">
        <f>TEXT(Table1[[#This Row],[Patient Admission Date]],"mmm")</f>
        <v>Aug</v>
      </c>
      <c r="M6521" t="str">
        <f>TEXT(Table1[[#This Row],[Patient Admission Date]],"ddd")</f>
        <v>Wed</v>
      </c>
      <c r="N6521" t="str">
        <f>TEXT(INT(HOUR(Table1[[#This Row],[Patient Admission Date]])/3)*3,"00")&amp;"-"&amp;TEXT(INT(HOUR(Table1[[#This Row],[Patient Admission Date]])/3)*3+3,"00")</f>
        <v>21-24</v>
      </c>
      <c r="O6521" t="str" cm="1">
        <f t="array" ref="O6521">_xlfn.IFS(Table1[[#This Row],[Patient Age]]&lt;=14,"0-14",Table1[[#This Row],[Patient Age]]&lt;=29,"15-29",Table1[[#This Row],[Patient Age]]&lt;=44,"30-44",Table1[[#This Row],[Patient Age]]&lt;=59,"45-59",Table1[[#This Row],[Patient Age]]&lt;=74,"60-74",TRUE,"75+")</f>
        <v>60-74</v>
      </c>
      <c r="P6521" t="str" cm="1">
        <f t="array" ref="P6521">_xlfn.IFS(Table1[[#This Row],[Patient Waittime]]&lt;=15,"0-15",Table1[[#This Row],[Patient Waittime]]&lt;=30,"16-30",Table1[[#This Row],[Patient Waittime]]&lt;=45,"31-45",Table1[[#This Row],[Patient Waittime]]&lt;=60,"46-60",TRUE,"60+")</f>
        <v>16-30</v>
      </c>
      <c r="Q6521">
        <f>--(Table1[[#This Row],[Patient Waittime]]&lt;=30)</f>
        <v>1</v>
      </c>
      <c r="R6521">
        <f>--Table1[[#This Row],[Patient Admission Flag]]</f>
        <v>1</v>
      </c>
      <c r="S6521">
        <f>--AND(Table1[[#This Row],[WithinTarget]]=1,Table1[[#This Row],[Patient Satisfaction Score]]&gt;=7)</f>
        <v>0</v>
      </c>
      <c r="T6521" t="str">
        <f>IF(LEFT(Table1[[#This Row],[Patient Gender]],1)="F","Female","Male")</f>
        <v>Female</v>
      </c>
    </row>
    <row r="6522" spans="1:20" x14ac:dyDescent="0.3">
      <c r="A6522" t="s">
        <v>6626</v>
      </c>
      <c r="B6522" s="1">
        <v>45378.888888888891</v>
      </c>
      <c r="C6522" t="s">
        <v>13</v>
      </c>
      <c r="D6522">
        <v>29</v>
      </c>
      <c r="E6522" t="s">
        <v>10</v>
      </c>
      <c r="F6522" t="s">
        <v>27</v>
      </c>
      <c r="G6522" t="b">
        <v>1</v>
      </c>
      <c r="I6522">
        <v>31</v>
      </c>
      <c r="J6522" t="b">
        <v>1</v>
      </c>
      <c r="K6522">
        <f>YEAR(Table1[[#This Row],[Patient Admission Date]])</f>
        <v>2024</v>
      </c>
      <c r="L6522" t="str">
        <f>TEXT(Table1[[#This Row],[Patient Admission Date]],"mmm")</f>
        <v>Mar</v>
      </c>
      <c r="M6522" t="str">
        <f>TEXT(Table1[[#This Row],[Patient Admission Date]],"ddd")</f>
        <v>Wed</v>
      </c>
      <c r="N6522" t="str">
        <f>TEXT(INT(HOUR(Table1[[#This Row],[Patient Admission Date]])/3)*3,"00")&amp;"-"&amp;TEXT(INT(HOUR(Table1[[#This Row],[Patient Admission Date]])/3)*3+3,"00")</f>
        <v>21-24</v>
      </c>
      <c r="O6522" t="str" cm="1">
        <f t="array" ref="O6522">_xlfn.IFS(Table1[[#This Row],[Patient Age]]&lt;=14,"0-14",Table1[[#This Row],[Patient Age]]&lt;=29,"15-29",Table1[[#This Row],[Patient Age]]&lt;=44,"30-44",Table1[[#This Row],[Patient Age]]&lt;=59,"45-59",Table1[[#This Row],[Patient Age]]&lt;=74,"60-74",TRUE,"75+")</f>
        <v>15-29</v>
      </c>
      <c r="P6522" t="str" cm="1">
        <f t="array" ref="P6522">_xlfn.IFS(Table1[[#This Row],[Patient Waittime]]&lt;=15,"0-15",Table1[[#This Row],[Patient Waittime]]&lt;=30,"16-30",Table1[[#This Row],[Patient Waittime]]&lt;=45,"31-45",Table1[[#This Row],[Patient Waittime]]&lt;=60,"46-60",TRUE,"60+")</f>
        <v>31-45</v>
      </c>
      <c r="Q6522">
        <f>--(Table1[[#This Row],[Patient Waittime]]&lt;=30)</f>
        <v>0</v>
      </c>
      <c r="R6522">
        <f>--Table1[[#This Row],[Patient Admission Flag]]</f>
        <v>1</v>
      </c>
      <c r="S6522">
        <f>--AND(Table1[[#This Row],[WithinTarget]]=1,Table1[[#This Row],[Patient Satisfaction Score]]&gt;=7)</f>
        <v>0</v>
      </c>
      <c r="T6522" t="str">
        <f>IF(LEFT(Table1[[#This Row],[Patient Gender]],1)="F","Female","Male")</f>
        <v>Female</v>
      </c>
    </row>
    <row r="6523" spans="1:20" x14ac:dyDescent="0.3">
      <c r="A6523" t="s">
        <v>6627</v>
      </c>
      <c r="B6523" s="1">
        <v>45512.913194444445</v>
      </c>
      <c r="C6523" t="s">
        <v>13</v>
      </c>
      <c r="D6523">
        <v>52</v>
      </c>
      <c r="E6523" t="s">
        <v>10</v>
      </c>
      <c r="F6523" t="s">
        <v>27</v>
      </c>
      <c r="G6523" t="b">
        <v>1</v>
      </c>
      <c r="I6523">
        <v>35</v>
      </c>
      <c r="J6523" t="b">
        <v>1</v>
      </c>
      <c r="K6523">
        <f>YEAR(Table1[[#This Row],[Patient Admission Date]])</f>
        <v>2024</v>
      </c>
      <c r="L6523" t="str">
        <f>TEXT(Table1[[#This Row],[Patient Admission Date]],"mmm")</f>
        <v>Aug</v>
      </c>
      <c r="M6523" t="str">
        <f>TEXT(Table1[[#This Row],[Patient Admission Date]],"ddd")</f>
        <v>Thu</v>
      </c>
      <c r="N6523" t="str">
        <f>TEXT(INT(HOUR(Table1[[#This Row],[Patient Admission Date]])/3)*3,"00")&amp;"-"&amp;TEXT(INT(HOUR(Table1[[#This Row],[Patient Admission Date]])/3)*3+3,"00")</f>
        <v>21-24</v>
      </c>
      <c r="O6523" t="str" cm="1">
        <f t="array" ref="O6523">_xlfn.IFS(Table1[[#This Row],[Patient Age]]&lt;=14,"0-14",Table1[[#This Row],[Patient Age]]&lt;=29,"15-29",Table1[[#This Row],[Patient Age]]&lt;=44,"30-44",Table1[[#This Row],[Patient Age]]&lt;=59,"45-59",Table1[[#This Row],[Patient Age]]&lt;=74,"60-74",TRUE,"75+")</f>
        <v>45-59</v>
      </c>
      <c r="P6523" t="str" cm="1">
        <f t="array" ref="P6523">_xlfn.IFS(Table1[[#This Row],[Patient Waittime]]&lt;=15,"0-15",Table1[[#This Row],[Patient Waittime]]&lt;=30,"16-30",Table1[[#This Row],[Patient Waittime]]&lt;=45,"31-45",Table1[[#This Row],[Patient Waittime]]&lt;=60,"46-60",TRUE,"60+")</f>
        <v>31-45</v>
      </c>
      <c r="Q6523">
        <f>--(Table1[[#This Row],[Patient Waittime]]&lt;=30)</f>
        <v>0</v>
      </c>
      <c r="R6523">
        <f>--Table1[[#This Row],[Patient Admission Flag]]</f>
        <v>1</v>
      </c>
      <c r="S6523">
        <f>--AND(Table1[[#This Row],[WithinTarget]]=1,Table1[[#This Row],[Patient Satisfaction Score]]&gt;=7)</f>
        <v>0</v>
      </c>
      <c r="T6523" t="str">
        <f>IF(LEFT(Table1[[#This Row],[Patient Gender]],1)="F","Female","Male")</f>
        <v>Female</v>
      </c>
    </row>
    <row r="6524" spans="1:20" x14ac:dyDescent="0.3">
      <c r="A6524" t="s">
        <v>6628</v>
      </c>
      <c r="B6524" s="1">
        <v>45306.720833333333</v>
      </c>
      <c r="C6524" t="s">
        <v>13</v>
      </c>
      <c r="D6524">
        <v>3</v>
      </c>
      <c r="E6524" t="s">
        <v>10</v>
      </c>
      <c r="F6524" t="s">
        <v>27</v>
      </c>
      <c r="G6524" t="b">
        <v>1</v>
      </c>
      <c r="H6524">
        <v>9</v>
      </c>
      <c r="I6524">
        <v>11</v>
      </c>
      <c r="J6524" t="b">
        <v>1</v>
      </c>
      <c r="K6524">
        <f>YEAR(Table1[[#This Row],[Patient Admission Date]])</f>
        <v>2024</v>
      </c>
      <c r="L6524" t="str">
        <f>TEXT(Table1[[#This Row],[Patient Admission Date]],"mmm")</f>
        <v>Jan</v>
      </c>
      <c r="M6524" t="str">
        <f>TEXT(Table1[[#This Row],[Patient Admission Date]],"ddd")</f>
        <v>Mon</v>
      </c>
      <c r="N6524" t="str">
        <f>TEXT(INT(HOUR(Table1[[#This Row],[Patient Admission Date]])/3)*3,"00")&amp;"-"&amp;TEXT(INT(HOUR(Table1[[#This Row],[Patient Admission Date]])/3)*3+3,"00")</f>
        <v>15-18</v>
      </c>
      <c r="O6524" t="str" cm="1">
        <f t="array" ref="O6524">_xlfn.IFS(Table1[[#This Row],[Patient Age]]&lt;=14,"0-14",Table1[[#This Row],[Patient Age]]&lt;=29,"15-29",Table1[[#This Row],[Patient Age]]&lt;=44,"30-44",Table1[[#This Row],[Patient Age]]&lt;=59,"45-59",Table1[[#This Row],[Patient Age]]&lt;=74,"60-74",TRUE,"75+")</f>
        <v>0-14</v>
      </c>
      <c r="P6524" t="str" cm="1">
        <f t="array" ref="P6524">_xlfn.IFS(Table1[[#This Row],[Patient Waittime]]&lt;=15,"0-15",Table1[[#This Row],[Patient Waittime]]&lt;=30,"16-30",Table1[[#This Row],[Patient Waittime]]&lt;=45,"31-45",Table1[[#This Row],[Patient Waittime]]&lt;=60,"46-60",TRUE,"60+")</f>
        <v>0-15</v>
      </c>
      <c r="Q6524">
        <f>--(Table1[[#This Row],[Patient Waittime]]&lt;=30)</f>
        <v>1</v>
      </c>
      <c r="R6524">
        <f>--Table1[[#This Row],[Patient Admission Flag]]</f>
        <v>1</v>
      </c>
      <c r="S6524">
        <f>--AND(Table1[[#This Row],[WithinTarget]]=1,Table1[[#This Row],[Patient Satisfaction Score]]&gt;=7)</f>
        <v>1</v>
      </c>
      <c r="T6524" t="str">
        <f>IF(LEFT(Table1[[#This Row],[Patient Gender]],1)="F","Female","Male")</f>
        <v>Female</v>
      </c>
    </row>
    <row r="6525" spans="1:20" x14ac:dyDescent="0.3">
      <c r="A6525" t="s">
        <v>6629</v>
      </c>
      <c r="B6525" s="1">
        <v>45199.561805555553</v>
      </c>
      <c r="C6525" t="s">
        <v>13</v>
      </c>
      <c r="D6525">
        <v>14</v>
      </c>
      <c r="E6525" t="s">
        <v>10</v>
      </c>
      <c r="F6525" t="s">
        <v>27</v>
      </c>
      <c r="G6525" t="b">
        <v>1</v>
      </c>
      <c r="H6525">
        <v>10</v>
      </c>
      <c r="I6525">
        <v>12</v>
      </c>
      <c r="J6525" t="b">
        <v>1</v>
      </c>
      <c r="K6525">
        <f>YEAR(Table1[[#This Row],[Patient Admission Date]])</f>
        <v>2023</v>
      </c>
      <c r="L6525" t="str">
        <f>TEXT(Table1[[#This Row],[Patient Admission Date]],"mmm")</f>
        <v>Sep</v>
      </c>
      <c r="M6525" t="str">
        <f>TEXT(Table1[[#This Row],[Patient Admission Date]],"ddd")</f>
        <v>Sat</v>
      </c>
      <c r="N6525" t="str">
        <f>TEXT(INT(HOUR(Table1[[#This Row],[Patient Admission Date]])/3)*3,"00")&amp;"-"&amp;TEXT(INT(HOUR(Table1[[#This Row],[Patient Admission Date]])/3)*3+3,"00")</f>
        <v>12-15</v>
      </c>
      <c r="O6525" t="str" cm="1">
        <f t="array" ref="O6525">_xlfn.IFS(Table1[[#This Row],[Patient Age]]&lt;=14,"0-14",Table1[[#This Row],[Patient Age]]&lt;=29,"15-29",Table1[[#This Row],[Patient Age]]&lt;=44,"30-44",Table1[[#This Row],[Patient Age]]&lt;=59,"45-59",Table1[[#This Row],[Patient Age]]&lt;=74,"60-74",TRUE,"75+")</f>
        <v>0-14</v>
      </c>
      <c r="P6525" t="str" cm="1">
        <f t="array" ref="P6525">_xlfn.IFS(Table1[[#This Row],[Patient Waittime]]&lt;=15,"0-15",Table1[[#This Row],[Patient Waittime]]&lt;=30,"16-30",Table1[[#This Row],[Patient Waittime]]&lt;=45,"31-45",Table1[[#This Row],[Patient Waittime]]&lt;=60,"46-60",TRUE,"60+")</f>
        <v>0-15</v>
      </c>
      <c r="Q6525">
        <f>--(Table1[[#This Row],[Patient Waittime]]&lt;=30)</f>
        <v>1</v>
      </c>
      <c r="R6525">
        <f>--Table1[[#This Row],[Patient Admission Flag]]</f>
        <v>1</v>
      </c>
      <c r="S6525">
        <f>--AND(Table1[[#This Row],[WithinTarget]]=1,Table1[[#This Row],[Patient Satisfaction Score]]&gt;=7)</f>
        <v>1</v>
      </c>
      <c r="T6525" t="str">
        <f>IF(LEFT(Table1[[#This Row],[Patient Gender]],1)="F","Female","Male")</f>
        <v>Female</v>
      </c>
    </row>
    <row r="6526" spans="1:20" x14ac:dyDescent="0.3">
      <c r="A6526" t="s">
        <v>6630</v>
      </c>
      <c r="B6526" s="1">
        <v>45491.899305555555</v>
      </c>
      <c r="C6526" t="s">
        <v>13</v>
      </c>
      <c r="D6526">
        <v>46</v>
      </c>
      <c r="E6526" t="s">
        <v>10</v>
      </c>
      <c r="F6526" t="s">
        <v>20</v>
      </c>
      <c r="G6526" t="b">
        <v>1</v>
      </c>
      <c r="I6526">
        <v>11</v>
      </c>
      <c r="J6526" t="b">
        <v>1</v>
      </c>
      <c r="K6526">
        <f>YEAR(Table1[[#This Row],[Patient Admission Date]])</f>
        <v>2024</v>
      </c>
      <c r="L6526" t="str">
        <f>TEXT(Table1[[#This Row],[Patient Admission Date]],"mmm")</f>
        <v>Jul</v>
      </c>
      <c r="M6526" t="str">
        <f>TEXT(Table1[[#This Row],[Patient Admission Date]],"ddd")</f>
        <v>Thu</v>
      </c>
      <c r="N6526" t="str">
        <f>TEXT(INT(HOUR(Table1[[#This Row],[Patient Admission Date]])/3)*3,"00")&amp;"-"&amp;TEXT(INT(HOUR(Table1[[#This Row],[Patient Admission Date]])/3)*3+3,"00")</f>
        <v>21-24</v>
      </c>
      <c r="O6526" t="str" cm="1">
        <f t="array" ref="O6526">_xlfn.IFS(Table1[[#This Row],[Patient Age]]&lt;=14,"0-14",Table1[[#This Row],[Patient Age]]&lt;=29,"15-29",Table1[[#This Row],[Patient Age]]&lt;=44,"30-44",Table1[[#This Row],[Patient Age]]&lt;=59,"45-59",Table1[[#This Row],[Patient Age]]&lt;=74,"60-74",TRUE,"75+")</f>
        <v>45-59</v>
      </c>
      <c r="P6526" t="str" cm="1">
        <f t="array" ref="P6526">_xlfn.IFS(Table1[[#This Row],[Patient Waittime]]&lt;=15,"0-15",Table1[[#This Row],[Patient Waittime]]&lt;=30,"16-30",Table1[[#This Row],[Patient Waittime]]&lt;=45,"31-45",Table1[[#This Row],[Patient Waittime]]&lt;=60,"46-60",TRUE,"60+")</f>
        <v>0-15</v>
      </c>
      <c r="Q6526">
        <f>--(Table1[[#This Row],[Patient Waittime]]&lt;=30)</f>
        <v>1</v>
      </c>
      <c r="R6526">
        <f>--Table1[[#This Row],[Patient Admission Flag]]</f>
        <v>1</v>
      </c>
      <c r="S6526">
        <f>--AND(Table1[[#This Row],[WithinTarget]]=1,Table1[[#This Row],[Patient Satisfaction Score]]&gt;=7)</f>
        <v>0</v>
      </c>
      <c r="T6526" t="str">
        <f>IF(LEFT(Table1[[#This Row],[Patient Gender]],1)="F","Female","Male")</f>
        <v>Female</v>
      </c>
    </row>
    <row r="6527" spans="1:20" x14ac:dyDescent="0.3">
      <c r="A6527" t="s">
        <v>6631</v>
      </c>
      <c r="B6527" s="1">
        <v>45028.536805555559</v>
      </c>
      <c r="C6527" t="s">
        <v>13</v>
      </c>
      <c r="D6527">
        <v>53</v>
      </c>
      <c r="E6527" t="s">
        <v>10</v>
      </c>
      <c r="F6527" t="s">
        <v>20</v>
      </c>
      <c r="G6527" t="b">
        <v>1</v>
      </c>
      <c r="I6527">
        <v>13</v>
      </c>
      <c r="J6527" t="b">
        <v>1</v>
      </c>
      <c r="K6527">
        <f>YEAR(Table1[[#This Row],[Patient Admission Date]])</f>
        <v>2023</v>
      </c>
      <c r="L6527" t="str">
        <f>TEXT(Table1[[#This Row],[Patient Admission Date]],"mmm")</f>
        <v>Apr</v>
      </c>
      <c r="M6527" t="str">
        <f>TEXT(Table1[[#This Row],[Patient Admission Date]],"ddd")</f>
        <v>Wed</v>
      </c>
      <c r="N6527" t="str">
        <f>TEXT(INT(HOUR(Table1[[#This Row],[Patient Admission Date]])/3)*3,"00")&amp;"-"&amp;TEXT(INT(HOUR(Table1[[#This Row],[Patient Admission Date]])/3)*3+3,"00")</f>
        <v>12-15</v>
      </c>
      <c r="O6527" t="str" cm="1">
        <f t="array" ref="O6527">_xlfn.IFS(Table1[[#This Row],[Patient Age]]&lt;=14,"0-14",Table1[[#This Row],[Patient Age]]&lt;=29,"15-29",Table1[[#This Row],[Patient Age]]&lt;=44,"30-44",Table1[[#This Row],[Patient Age]]&lt;=59,"45-59",Table1[[#This Row],[Patient Age]]&lt;=74,"60-74",TRUE,"75+")</f>
        <v>45-59</v>
      </c>
      <c r="P6527" t="str" cm="1">
        <f t="array" ref="P6527">_xlfn.IFS(Table1[[#This Row],[Patient Waittime]]&lt;=15,"0-15",Table1[[#This Row],[Patient Waittime]]&lt;=30,"16-30",Table1[[#This Row],[Patient Waittime]]&lt;=45,"31-45",Table1[[#This Row],[Patient Waittime]]&lt;=60,"46-60",TRUE,"60+")</f>
        <v>0-15</v>
      </c>
      <c r="Q6527">
        <f>--(Table1[[#This Row],[Patient Waittime]]&lt;=30)</f>
        <v>1</v>
      </c>
      <c r="R6527">
        <f>--Table1[[#This Row],[Patient Admission Flag]]</f>
        <v>1</v>
      </c>
      <c r="S6527">
        <f>--AND(Table1[[#This Row],[WithinTarget]]=1,Table1[[#This Row],[Patient Satisfaction Score]]&gt;=7)</f>
        <v>0</v>
      </c>
      <c r="T6527" t="str">
        <f>IF(LEFT(Table1[[#This Row],[Patient Gender]],1)="F","Female","Male")</f>
        <v>Female</v>
      </c>
    </row>
    <row r="6528" spans="1:20" x14ac:dyDescent="0.3">
      <c r="A6528" t="s">
        <v>6632</v>
      </c>
      <c r="B6528" s="1">
        <v>45058.954861111109</v>
      </c>
      <c r="C6528" t="s">
        <v>13</v>
      </c>
      <c r="D6528">
        <v>6</v>
      </c>
      <c r="E6528" t="s">
        <v>10</v>
      </c>
      <c r="F6528" t="s">
        <v>20</v>
      </c>
      <c r="G6528" t="b">
        <v>1</v>
      </c>
      <c r="I6528">
        <v>51</v>
      </c>
      <c r="J6528" t="b">
        <v>1</v>
      </c>
      <c r="K6528">
        <f>YEAR(Table1[[#This Row],[Patient Admission Date]])</f>
        <v>2023</v>
      </c>
      <c r="L6528" t="str">
        <f>TEXT(Table1[[#This Row],[Patient Admission Date]],"mmm")</f>
        <v>May</v>
      </c>
      <c r="M6528" t="str">
        <f>TEXT(Table1[[#This Row],[Patient Admission Date]],"ddd")</f>
        <v>Fri</v>
      </c>
      <c r="N6528" t="str">
        <f>TEXT(INT(HOUR(Table1[[#This Row],[Patient Admission Date]])/3)*3,"00")&amp;"-"&amp;TEXT(INT(HOUR(Table1[[#This Row],[Patient Admission Date]])/3)*3+3,"00")</f>
        <v>21-24</v>
      </c>
      <c r="O6528" t="str" cm="1">
        <f t="array" ref="O6528">_xlfn.IFS(Table1[[#This Row],[Patient Age]]&lt;=14,"0-14",Table1[[#This Row],[Patient Age]]&lt;=29,"15-29",Table1[[#This Row],[Patient Age]]&lt;=44,"30-44",Table1[[#This Row],[Patient Age]]&lt;=59,"45-59",Table1[[#This Row],[Patient Age]]&lt;=74,"60-74",TRUE,"75+")</f>
        <v>0-14</v>
      </c>
      <c r="P6528" t="str" cm="1">
        <f t="array" ref="P6528">_xlfn.IFS(Table1[[#This Row],[Patient Waittime]]&lt;=15,"0-15",Table1[[#This Row],[Patient Waittime]]&lt;=30,"16-30",Table1[[#This Row],[Patient Waittime]]&lt;=45,"31-45",Table1[[#This Row],[Patient Waittime]]&lt;=60,"46-60",TRUE,"60+")</f>
        <v>46-60</v>
      </c>
      <c r="Q6528">
        <f>--(Table1[[#This Row],[Patient Waittime]]&lt;=30)</f>
        <v>0</v>
      </c>
      <c r="R6528">
        <f>--Table1[[#This Row],[Patient Admission Flag]]</f>
        <v>1</v>
      </c>
      <c r="S6528">
        <f>--AND(Table1[[#This Row],[WithinTarget]]=1,Table1[[#This Row],[Patient Satisfaction Score]]&gt;=7)</f>
        <v>0</v>
      </c>
      <c r="T6528" t="str">
        <f>IF(LEFT(Table1[[#This Row],[Patient Gender]],1)="F","Female","Male")</f>
        <v>Female</v>
      </c>
    </row>
    <row r="6529" spans="1:20" x14ac:dyDescent="0.3">
      <c r="A6529" t="s">
        <v>6633</v>
      </c>
      <c r="B6529" s="1">
        <v>45224.59375</v>
      </c>
      <c r="C6529" t="s">
        <v>13</v>
      </c>
      <c r="D6529">
        <v>52</v>
      </c>
      <c r="E6529" t="s">
        <v>10</v>
      </c>
      <c r="F6529" t="s">
        <v>20</v>
      </c>
      <c r="G6529" t="b">
        <v>1</v>
      </c>
      <c r="I6529">
        <v>44</v>
      </c>
      <c r="J6529" t="b">
        <v>1</v>
      </c>
      <c r="K6529">
        <f>YEAR(Table1[[#This Row],[Patient Admission Date]])</f>
        <v>2023</v>
      </c>
      <c r="L6529" t="str">
        <f>TEXT(Table1[[#This Row],[Patient Admission Date]],"mmm")</f>
        <v>Oct</v>
      </c>
      <c r="M6529" t="str">
        <f>TEXT(Table1[[#This Row],[Patient Admission Date]],"ddd")</f>
        <v>Wed</v>
      </c>
      <c r="N6529" t="str">
        <f>TEXT(INT(HOUR(Table1[[#This Row],[Patient Admission Date]])/3)*3,"00")&amp;"-"&amp;TEXT(INT(HOUR(Table1[[#This Row],[Patient Admission Date]])/3)*3+3,"00")</f>
        <v>12-15</v>
      </c>
      <c r="O6529" t="str" cm="1">
        <f t="array" ref="O6529">_xlfn.IFS(Table1[[#This Row],[Patient Age]]&lt;=14,"0-14",Table1[[#This Row],[Patient Age]]&lt;=29,"15-29",Table1[[#This Row],[Patient Age]]&lt;=44,"30-44",Table1[[#This Row],[Patient Age]]&lt;=59,"45-59",Table1[[#This Row],[Patient Age]]&lt;=74,"60-74",TRUE,"75+")</f>
        <v>45-59</v>
      </c>
      <c r="P6529" t="str" cm="1">
        <f t="array" ref="P6529">_xlfn.IFS(Table1[[#This Row],[Patient Waittime]]&lt;=15,"0-15",Table1[[#This Row],[Patient Waittime]]&lt;=30,"16-30",Table1[[#This Row],[Patient Waittime]]&lt;=45,"31-45",Table1[[#This Row],[Patient Waittime]]&lt;=60,"46-60",TRUE,"60+")</f>
        <v>31-45</v>
      </c>
      <c r="Q6529">
        <f>--(Table1[[#This Row],[Patient Waittime]]&lt;=30)</f>
        <v>0</v>
      </c>
      <c r="R6529">
        <f>--Table1[[#This Row],[Patient Admission Flag]]</f>
        <v>1</v>
      </c>
      <c r="S6529">
        <f>--AND(Table1[[#This Row],[WithinTarget]]=1,Table1[[#This Row],[Patient Satisfaction Score]]&gt;=7)</f>
        <v>0</v>
      </c>
      <c r="T6529" t="str">
        <f>IF(LEFT(Table1[[#This Row],[Patient Gender]],1)="F","Female","Male")</f>
        <v>Female</v>
      </c>
    </row>
    <row r="6530" spans="1:20" x14ac:dyDescent="0.3">
      <c r="A6530" t="s">
        <v>6634</v>
      </c>
      <c r="B6530" s="1">
        <v>45067.95416666667</v>
      </c>
      <c r="C6530" t="s">
        <v>13</v>
      </c>
      <c r="D6530">
        <v>13</v>
      </c>
      <c r="E6530" t="s">
        <v>10</v>
      </c>
      <c r="F6530" t="s">
        <v>20</v>
      </c>
      <c r="G6530" t="b">
        <v>1</v>
      </c>
      <c r="I6530">
        <v>14</v>
      </c>
      <c r="J6530" t="b">
        <v>1</v>
      </c>
      <c r="K6530">
        <f>YEAR(Table1[[#This Row],[Patient Admission Date]])</f>
        <v>2023</v>
      </c>
      <c r="L6530" t="str">
        <f>TEXT(Table1[[#This Row],[Patient Admission Date]],"mmm")</f>
        <v>May</v>
      </c>
      <c r="M6530" t="str">
        <f>TEXT(Table1[[#This Row],[Patient Admission Date]],"ddd")</f>
        <v>Sun</v>
      </c>
      <c r="N6530" t="str">
        <f>TEXT(INT(HOUR(Table1[[#This Row],[Patient Admission Date]])/3)*3,"00")&amp;"-"&amp;TEXT(INT(HOUR(Table1[[#This Row],[Patient Admission Date]])/3)*3+3,"00")</f>
        <v>21-24</v>
      </c>
      <c r="O6530" t="str" cm="1">
        <f t="array" ref="O6530">_xlfn.IFS(Table1[[#This Row],[Patient Age]]&lt;=14,"0-14",Table1[[#This Row],[Patient Age]]&lt;=29,"15-29",Table1[[#This Row],[Patient Age]]&lt;=44,"30-44",Table1[[#This Row],[Patient Age]]&lt;=59,"45-59",Table1[[#This Row],[Patient Age]]&lt;=74,"60-74",TRUE,"75+")</f>
        <v>0-14</v>
      </c>
      <c r="P6530" t="str" cm="1">
        <f t="array" ref="P6530">_xlfn.IFS(Table1[[#This Row],[Patient Waittime]]&lt;=15,"0-15",Table1[[#This Row],[Patient Waittime]]&lt;=30,"16-30",Table1[[#This Row],[Patient Waittime]]&lt;=45,"31-45",Table1[[#This Row],[Patient Waittime]]&lt;=60,"46-60",TRUE,"60+")</f>
        <v>0-15</v>
      </c>
      <c r="Q6530">
        <f>--(Table1[[#This Row],[Patient Waittime]]&lt;=30)</f>
        <v>1</v>
      </c>
      <c r="R6530">
        <f>--Table1[[#This Row],[Patient Admission Flag]]</f>
        <v>1</v>
      </c>
      <c r="S6530">
        <f>--AND(Table1[[#This Row],[WithinTarget]]=1,Table1[[#This Row],[Patient Satisfaction Score]]&gt;=7)</f>
        <v>0</v>
      </c>
      <c r="T6530" t="str">
        <f>IF(LEFT(Table1[[#This Row],[Patient Gender]],1)="F","Female","Male")</f>
        <v>Female</v>
      </c>
    </row>
    <row r="6531" spans="1:20" x14ac:dyDescent="0.3">
      <c r="A6531" t="s">
        <v>6635</v>
      </c>
      <c r="B6531" s="1">
        <v>45492.188194444447</v>
      </c>
      <c r="C6531" t="s">
        <v>13</v>
      </c>
      <c r="D6531">
        <v>15</v>
      </c>
      <c r="E6531" t="s">
        <v>10</v>
      </c>
      <c r="F6531" t="s">
        <v>20</v>
      </c>
      <c r="G6531" t="b">
        <v>1</v>
      </c>
      <c r="I6531">
        <v>12</v>
      </c>
      <c r="J6531" t="b">
        <v>1</v>
      </c>
      <c r="K6531">
        <f>YEAR(Table1[[#This Row],[Patient Admission Date]])</f>
        <v>2024</v>
      </c>
      <c r="L6531" t="str">
        <f>TEXT(Table1[[#This Row],[Patient Admission Date]],"mmm")</f>
        <v>Jul</v>
      </c>
      <c r="M6531" t="str">
        <f>TEXT(Table1[[#This Row],[Patient Admission Date]],"ddd")</f>
        <v>Fri</v>
      </c>
      <c r="N6531" t="str">
        <f>TEXT(INT(HOUR(Table1[[#This Row],[Patient Admission Date]])/3)*3,"00")&amp;"-"&amp;TEXT(INT(HOUR(Table1[[#This Row],[Patient Admission Date]])/3)*3+3,"00")</f>
        <v>03-06</v>
      </c>
      <c r="O6531" t="str" cm="1">
        <f t="array" ref="O6531">_xlfn.IFS(Table1[[#This Row],[Patient Age]]&lt;=14,"0-14",Table1[[#This Row],[Patient Age]]&lt;=29,"15-29",Table1[[#This Row],[Patient Age]]&lt;=44,"30-44",Table1[[#This Row],[Patient Age]]&lt;=59,"45-59",Table1[[#This Row],[Patient Age]]&lt;=74,"60-74",TRUE,"75+")</f>
        <v>15-29</v>
      </c>
      <c r="P6531" t="str" cm="1">
        <f t="array" ref="P6531">_xlfn.IFS(Table1[[#This Row],[Patient Waittime]]&lt;=15,"0-15",Table1[[#This Row],[Patient Waittime]]&lt;=30,"16-30",Table1[[#This Row],[Patient Waittime]]&lt;=45,"31-45",Table1[[#This Row],[Patient Waittime]]&lt;=60,"46-60",TRUE,"60+")</f>
        <v>0-15</v>
      </c>
      <c r="Q6531">
        <f>--(Table1[[#This Row],[Patient Waittime]]&lt;=30)</f>
        <v>1</v>
      </c>
      <c r="R6531">
        <f>--Table1[[#This Row],[Patient Admission Flag]]</f>
        <v>1</v>
      </c>
      <c r="S6531">
        <f>--AND(Table1[[#This Row],[WithinTarget]]=1,Table1[[#This Row],[Patient Satisfaction Score]]&gt;=7)</f>
        <v>0</v>
      </c>
      <c r="T6531" t="str">
        <f>IF(LEFT(Table1[[#This Row],[Patient Gender]],1)="F","Female","Male")</f>
        <v>Female</v>
      </c>
    </row>
    <row r="6532" spans="1:20" x14ac:dyDescent="0.3">
      <c r="A6532" t="s">
        <v>6636</v>
      </c>
      <c r="B6532" s="1">
        <v>45405.326388888891</v>
      </c>
      <c r="C6532" t="s">
        <v>13</v>
      </c>
      <c r="D6532">
        <v>24</v>
      </c>
      <c r="E6532" t="s">
        <v>10</v>
      </c>
      <c r="F6532" t="s">
        <v>20</v>
      </c>
      <c r="G6532" t="b">
        <v>1</v>
      </c>
      <c r="H6532">
        <v>5</v>
      </c>
      <c r="I6532">
        <v>48</v>
      </c>
      <c r="J6532" t="b">
        <v>1</v>
      </c>
      <c r="K6532">
        <f>YEAR(Table1[[#This Row],[Patient Admission Date]])</f>
        <v>2024</v>
      </c>
      <c r="L6532" t="str">
        <f>TEXT(Table1[[#This Row],[Patient Admission Date]],"mmm")</f>
        <v>Apr</v>
      </c>
      <c r="M6532" t="str">
        <f>TEXT(Table1[[#This Row],[Patient Admission Date]],"ddd")</f>
        <v>Tue</v>
      </c>
      <c r="N6532" t="str">
        <f>TEXT(INT(HOUR(Table1[[#This Row],[Patient Admission Date]])/3)*3,"00")&amp;"-"&amp;TEXT(INT(HOUR(Table1[[#This Row],[Patient Admission Date]])/3)*3+3,"00")</f>
        <v>06-09</v>
      </c>
      <c r="O6532" t="str" cm="1">
        <f t="array" ref="O6532">_xlfn.IFS(Table1[[#This Row],[Patient Age]]&lt;=14,"0-14",Table1[[#This Row],[Patient Age]]&lt;=29,"15-29",Table1[[#This Row],[Patient Age]]&lt;=44,"30-44",Table1[[#This Row],[Patient Age]]&lt;=59,"45-59",Table1[[#This Row],[Patient Age]]&lt;=74,"60-74",TRUE,"75+")</f>
        <v>15-29</v>
      </c>
      <c r="P6532" t="str" cm="1">
        <f t="array" ref="P6532">_xlfn.IFS(Table1[[#This Row],[Patient Waittime]]&lt;=15,"0-15",Table1[[#This Row],[Patient Waittime]]&lt;=30,"16-30",Table1[[#This Row],[Patient Waittime]]&lt;=45,"31-45",Table1[[#This Row],[Patient Waittime]]&lt;=60,"46-60",TRUE,"60+")</f>
        <v>46-60</v>
      </c>
      <c r="Q6532">
        <f>--(Table1[[#This Row],[Patient Waittime]]&lt;=30)</f>
        <v>0</v>
      </c>
      <c r="R6532">
        <f>--Table1[[#This Row],[Patient Admission Flag]]</f>
        <v>1</v>
      </c>
      <c r="S6532">
        <f>--AND(Table1[[#This Row],[WithinTarget]]=1,Table1[[#This Row],[Patient Satisfaction Score]]&gt;=7)</f>
        <v>0</v>
      </c>
      <c r="T6532" t="str">
        <f>IF(LEFT(Table1[[#This Row],[Patient Gender]],1)="F","Female","Male")</f>
        <v>Female</v>
      </c>
    </row>
    <row r="6533" spans="1:20" x14ac:dyDescent="0.3">
      <c r="A6533" t="s">
        <v>6637</v>
      </c>
      <c r="B6533" s="1">
        <v>45025.132638888892</v>
      </c>
      <c r="C6533" t="s">
        <v>13</v>
      </c>
      <c r="D6533">
        <v>7</v>
      </c>
      <c r="E6533" t="s">
        <v>10</v>
      </c>
      <c r="F6533" t="s">
        <v>20</v>
      </c>
      <c r="G6533" t="b">
        <v>1</v>
      </c>
      <c r="H6533">
        <v>7</v>
      </c>
      <c r="I6533">
        <v>18</v>
      </c>
      <c r="J6533" t="b">
        <v>1</v>
      </c>
      <c r="K6533">
        <f>YEAR(Table1[[#This Row],[Patient Admission Date]])</f>
        <v>2023</v>
      </c>
      <c r="L6533" t="str">
        <f>TEXT(Table1[[#This Row],[Patient Admission Date]],"mmm")</f>
        <v>Apr</v>
      </c>
      <c r="M6533" t="str">
        <f>TEXT(Table1[[#This Row],[Patient Admission Date]],"ddd")</f>
        <v>Sun</v>
      </c>
      <c r="N6533" t="str">
        <f>TEXT(INT(HOUR(Table1[[#This Row],[Patient Admission Date]])/3)*3,"00")&amp;"-"&amp;TEXT(INT(HOUR(Table1[[#This Row],[Patient Admission Date]])/3)*3+3,"00")</f>
        <v>03-06</v>
      </c>
      <c r="O6533" t="str" cm="1">
        <f t="array" ref="O6533">_xlfn.IFS(Table1[[#This Row],[Patient Age]]&lt;=14,"0-14",Table1[[#This Row],[Patient Age]]&lt;=29,"15-29",Table1[[#This Row],[Patient Age]]&lt;=44,"30-44",Table1[[#This Row],[Patient Age]]&lt;=59,"45-59",Table1[[#This Row],[Patient Age]]&lt;=74,"60-74",TRUE,"75+")</f>
        <v>0-14</v>
      </c>
      <c r="P6533" t="str" cm="1">
        <f t="array" ref="P6533">_xlfn.IFS(Table1[[#This Row],[Patient Waittime]]&lt;=15,"0-15",Table1[[#This Row],[Patient Waittime]]&lt;=30,"16-30",Table1[[#This Row],[Patient Waittime]]&lt;=45,"31-45",Table1[[#This Row],[Patient Waittime]]&lt;=60,"46-60",TRUE,"60+")</f>
        <v>16-30</v>
      </c>
      <c r="Q6533">
        <f>--(Table1[[#This Row],[Patient Waittime]]&lt;=30)</f>
        <v>1</v>
      </c>
      <c r="R6533">
        <f>--Table1[[#This Row],[Patient Admission Flag]]</f>
        <v>1</v>
      </c>
      <c r="S6533">
        <f>--AND(Table1[[#This Row],[WithinTarget]]=1,Table1[[#This Row],[Patient Satisfaction Score]]&gt;=7)</f>
        <v>1</v>
      </c>
      <c r="T6533" t="str">
        <f>IF(LEFT(Table1[[#This Row],[Patient Gender]],1)="F","Female","Male")</f>
        <v>Female</v>
      </c>
    </row>
    <row r="6534" spans="1:20" x14ac:dyDescent="0.3">
      <c r="A6534" t="s">
        <v>6638</v>
      </c>
      <c r="B6534" s="1">
        <v>45535.414583333331</v>
      </c>
      <c r="C6534" t="s">
        <v>13</v>
      </c>
      <c r="D6534">
        <v>76</v>
      </c>
      <c r="E6534" t="s">
        <v>10</v>
      </c>
      <c r="F6534" t="s">
        <v>20</v>
      </c>
      <c r="G6534" t="b">
        <v>1</v>
      </c>
      <c r="H6534">
        <v>7</v>
      </c>
      <c r="I6534">
        <v>30</v>
      </c>
      <c r="J6534" t="b">
        <v>1</v>
      </c>
      <c r="K6534">
        <f>YEAR(Table1[[#This Row],[Patient Admission Date]])</f>
        <v>2024</v>
      </c>
      <c r="L6534" t="str">
        <f>TEXT(Table1[[#This Row],[Patient Admission Date]],"mmm")</f>
        <v>Aug</v>
      </c>
      <c r="M6534" t="str">
        <f>TEXT(Table1[[#This Row],[Patient Admission Date]],"ddd")</f>
        <v>Sat</v>
      </c>
      <c r="N6534" t="str">
        <f>TEXT(INT(HOUR(Table1[[#This Row],[Patient Admission Date]])/3)*3,"00")&amp;"-"&amp;TEXT(INT(HOUR(Table1[[#This Row],[Patient Admission Date]])/3)*3+3,"00")</f>
        <v>09-12</v>
      </c>
      <c r="O6534" t="str" cm="1">
        <f t="array" ref="O6534">_xlfn.IFS(Table1[[#This Row],[Patient Age]]&lt;=14,"0-14",Table1[[#This Row],[Patient Age]]&lt;=29,"15-29",Table1[[#This Row],[Patient Age]]&lt;=44,"30-44",Table1[[#This Row],[Patient Age]]&lt;=59,"45-59",Table1[[#This Row],[Patient Age]]&lt;=74,"60-74",TRUE,"75+")</f>
        <v>75+</v>
      </c>
      <c r="P6534" t="str" cm="1">
        <f t="array" ref="P6534">_xlfn.IFS(Table1[[#This Row],[Patient Waittime]]&lt;=15,"0-15",Table1[[#This Row],[Patient Waittime]]&lt;=30,"16-30",Table1[[#This Row],[Patient Waittime]]&lt;=45,"31-45",Table1[[#This Row],[Patient Waittime]]&lt;=60,"46-60",TRUE,"60+")</f>
        <v>16-30</v>
      </c>
      <c r="Q6534">
        <f>--(Table1[[#This Row],[Patient Waittime]]&lt;=30)</f>
        <v>1</v>
      </c>
      <c r="R6534">
        <f>--Table1[[#This Row],[Patient Admission Flag]]</f>
        <v>1</v>
      </c>
      <c r="S6534">
        <f>--AND(Table1[[#This Row],[WithinTarget]]=1,Table1[[#This Row],[Patient Satisfaction Score]]&gt;=7)</f>
        <v>1</v>
      </c>
      <c r="T6534" t="str">
        <f>IF(LEFT(Table1[[#This Row],[Patient Gender]],1)="F","Female","Male")</f>
        <v>Female</v>
      </c>
    </row>
    <row r="6535" spans="1:20" x14ac:dyDescent="0.3">
      <c r="A6535" t="s">
        <v>6639</v>
      </c>
      <c r="B6535" s="1">
        <v>45506.69027777778</v>
      </c>
      <c r="C6535" t="s">
        <v>13</v>
      </c>
      <c r="D6535">
        <v>61</v>
      </c>
      <c r="E6535" t="s">
        <v>10</v>
      </c>
      <c r="F6535" t="s">
        <v>20</v>
      </c>
      <c r="G6535" t="b">
        <v>1</v>
      </c>
      <c r="H6535">
        <v>10</v>
      </c>
      <c r="I6535">
        <v>18</v>
      </c>
      <c r="J6535" t="b">
        <v>1</v>
      </c>
      <c r="K6535">
        <f>YEAR(Table1[[#This Row],[Patient Admission Date]])</f>
        <v>2024</v>
      </c>
      <c r="L6535" t="str">
        <f>TEXT(Table1[[#This Row],[Patient Admission Date]],"mmm")</f>
        <v>Aug</v>
      </c>
      <c r="M6535" t="str">
        <f>TEXT(Table1[[#This Row],[Patient Admission Date]],"ddd")</f>
        <v>Fri</v>
      </c>
      <c r="N6535" t="str">
        <f>TEXT(INT(HOUR(Table1[[#This Row],[Patient Admission Date]])/3)*3,"00")&amp;"-"&amp;TEXT(INT(HOUR(Table1[[#This Row],[Patient Admission Date]])/3)*3+3,"00")</f>
        <v>15-18</v>
      </c>
      <c r="O6535" t="str" cm="1">
        <f t="array" ref="O6535">_xlfn.IFS(Table1[[#This Row],[Patient Age]]&lt;=14,"0-14",Table1[[#This Row],[Patient Age]]&lt;=29,"15-29",Table1[[#This Row],[Patient Age]]&lt;=44,"30-44",Table1[[#This Row],[Patient Age]]&lt;=59,"45-59",Table1[[#This Row],[Patient Age]]&lt;=74,"60-74",TRUE,"75+")</f>
        <v>60-74</v>
      </c>
      <c r="P6535" t="str" cm="1">
        <f t="array" ref="P6535">_xlfn.IFS(Table1[[#This Row],[Patient Waittime]]&lt;=15,"0-15",Table1[[#This Row],[Patient Waittime]]&lt;=30,"16-30",Table1[[#This Row],[Patient Waittime]]&lt;=45,"31-45",Table1[[#This Row],[Patient Waittime]]&lt;=60,"46-60",TRUE,"60+")</f>
        <v>16-30</v>
      </c>
      <c r="Q6535">
        <f>--(Table1[[#This Row],[Patient Waittime]]&lt;=30)</f>
        <v>1</v>
      </c>
      <c r="R6535">
        <f>--Table1[[#This Row],[Patient Admission Flag]]</f>
        <v>1</v>
      </c>
      <c r="S6535">
        <f>--AND(Table1[[#This Row],[WithinTarget]]=1,Table1[[#This Row],[Patient Satisfaction Score]]&gt;=7)</f>
        <v>1</v>
      </c>
      <c r="T6535" t="str">
        <f>IF(LEFT(Table1[[#This Row],[Patient Gender]],1)="F","Female","Male")</f>
        <v>Female</v>
      </c>
    </row>
    <row r="6536" spans="1:20" x14ac:dyDescent="0.3">
      <c r="A6536" t="s">
        <v>6640</v>
      </c>
      <c r="B6536" s="1">
        <v>45492.6</v>
      </c>
      <c r="C6536" t="s">
        <v>13</v>
      </c>
      <c r="D6536">
        <v>8</v>
      </c>
      <c r="E6536" t="s">
        <v>10</v>
      </c>
      <c r="F6536" t="s">
        <v>15</v>
      </c>
      <c r="G6536" t="b">
        <v>1</v>
      </c>
      <c r="I6536">
        <v>19</v>
      </c>
      <c r="J6536" t="b">
        <v>1</v>
      </c>
      <c r="K6536">
        <f>YEAR(Table1[[#This Row],[Patient Admission Date]])</f>
        <v>2024</v>
      </c>
      <c r="L6536" t="str">
        <f>TEXT(Table1[[#This Row],[Patient Admission Date]],"mmm")</f>
        <v>Jul</v>
      </c>
      <c r="M6536" t="str">
        <f>TEXT(Table1[[#This Row],[Patient Admission Date]],"ddd")</f>
        <v>Fri</v>
      </c>
      <c r="N6536" t="str">
        <f>TEXT(INT(HOUR(Table1[[#This Row],[Patient Admission Date]])/3)*3,"00")&amp;"-"&amp;TEXT(INT(HOUR(Table1[[#This Row],[Patient Admission Date]])/3)*3+3,"00")</f>
        <v>12-15</v>
      </c>
      <c r="O6536" t="str" cm="1">
        <f t="array" ref="O6536">_xlfn.IFS(Table1[[#This Row],[Patient Age]]&lt;=14,"0-14",Table1[[#This Row],[Patient Age]]&lt;=29,"15-29",Table1[[#This Row],[Patient Age]]&lt;=44,"30-44",Table1[[#This Row],[Patient Age]]&lt;=59,"45-59",Table1[[#This Row],[Patient Age]]&lt;=74,"60-74",TRUE,"75+")</f>
        <v>0-14</v>
      </c>
      <c r="P6536" t="str" cm="1">
        <f t="array" ref="P6536">_xlfn.IFS(Table1[[#This Row],[Patient Waittime]]&lt;=15,"0-15",Table1[[#This Row],[Patient Waittime]]&lt;=30,"16-30",Table1[[#This Row],[Patient Waittime]]&lt;=45,"31-45",Table1[[#This Row],[Patient Waittime]]&lt;=60,"46-60",TRUE,"60+")</f>
        <v>16-30</v>
      </c>
      <c r="Q6536">
        <f>--(Table1[[#This Row],[Patient Waittime]]&lt;=30)</f>
        <v>1</v>
      </c>
      <c r="R6536">
        <f>--Table1[[#This Row],[Patient Admission Flag]]</f>
        <v>1</v>
      </c>
      <c r="S6536">
        <f>--AND(Table1[[#This Row],[WithinTarget]]=1,Table1[[#This Row],[Patient Satisfaction Score]]&gt;=7)</f>
        <v>0</v>
      </c>
      <c r="T6536" t="str">
        <f>IF(LEFT(Table1[[#This Row],[Patient Gender]],1)="F","Female","Male")</f>
        <v>Female</v>
      </c>
    </row>
    <row r="6537" spans="1:20" x14ac:dyDescent="0.3">
      <c r="A6537" t="s">
        <v>6641</v>
      </c>
      <c r="B6537" s="1">
        <v>45550.36041666667</v>
      </c>
      <c r="C6537" t="s">
        <v>13</v>
      </c>
      <c r="D6537">
        <v>39</v>
      </c>
      <c r="E6537" t="s">
        <v>10</v>
      </c>
      <c r="F6537" t="s">
        <v>15</v>
      </c>
      <c r="G6537" t="b">
        <v>1</v>
      </c>
      <c r="I6537">
        <v>25</v>
      </c>
      <c r="J6537" t="b">
        <v>1</v>
      </c>
      <c r="K6537">
        <f>YEAR(Table1[[#This Row],[Patient Admission Date]])</f>
        <v>2024</v>
      </c>
      <c r="L6537" t="str">
        <f>TEXT(Table1[[#This Row],[Patient Admission Date]],"mmm")</f>
        <v>Sep</v>
      </c>
      <c r="M6537" t="str">
        <f>TEXT(Table1[[#This Row],[Patient Admission Date]],"ddd")</f>
        <v>Sun</v>
      </c>
      <c r="N6537" t="str">
        <f>TEXT(INT(HOUR(Table1[[#This Row],[Patient Admission Date]])/3)*3,"00")&amp;"-"&amp;TEXT(INT(HOUR(Table1[[#This Row],[Patient Admission Date]])/3)*3+3,"00")</f>
        <v>06-09</v>
      </c>
      <c r="O6537" t="str" cm="1">
        <f t="array" ref="O6537">_xlfn.IFS(Table1[[#This Row],[Patient Age]]&lt;=14,"0-14",Table1[[#This Row],[Patient Age]]&lt;=29,"15-29",Table1[[#This Row],[Patient Age]]&lt;=44,"30-44",Table1[[#This Row],[Patient Age]]&lt;=59,"45-59",Table1[[#This Row],[Patient Age]]&lt;=74,"60-74",TRUE,"75+")</f>
        <v>30-44</v>
      </c>
      <c r="P6537" t="str" cm="1">
        <f t="array" ref="P6537">_xlfn.IFS(Table1[[#This Row],[Patient Waittime]]&lt;=15,"0-15",Table1[[#This Row],[Patient Waittime]]&lt;=30,"16-30",Table1[[#This Row],[Patient Waittime]]&lt;=45,"31-45",Table1[[#This Row],[Patient Waittime]]&lt;=60,"46-60",TRUE,"60+")</f>
        <v>16-30</v>
      </c>
      <c r="Q6537">
        <f>--(Table1[[#This Row],[Patient Waittime]]&lt;=30)</f>
        <v>1</v>
      </c>
      <c r="R6537">
        <f>--Table1[[#This Row],[Patient Admission Flag]]</f>
        <v>1</v>
      </c>
      <c r="S6537">
        <f>--AND(Table1[[#This Row],[WithinTarget]]=1,Table1[[#This Row],[Patient Satisfaction Score]]&gt;=7)</f>
        <v>0</v>
      </c>
      <c r="T6537" t="str">
        <f>IF(LEFT(Table1[[#This Row],[Patient Gender]],1)="F","Female","Male")</f>
        <v>Female</v>
      </c>
    </row>
    <row r="6538" spans="1:20" x14ac:dyDescent="0.3">
      <c r="A6538" t="s">
        <v>6642</v>
      </c>
      <c r="B6538" s="1">
        <v>45250.648611111108</v>
      </c>
      <c r="C6538" t="s">
        <v>13</v>
      </c>
      <c r="D6538">
        <v>4</v>
      </c>
      <c r="E6538" t="s">
        <v>10</v>
      </c>
      <c r="F6538" t="s">
        <v>15</v>
      </c>
      <c r="G6538" t="b">
        <v>1</v>
      </c>
      <c r="I6538">
        <v>27</v>
      </c>
      <c r="J6538" t="b">
        <v>1</v>
      </c>
      <c r="K6538">
        <f>YEAR(Table1[[#This Row],[Patient Admission Date]])</f>
        <v>2023</v>
      </c>
      <c r="L6538" t="str">
        <f>TEXT(Table1[[#This Row],[Patient Admission Date]],"mmm")</f>
        <v>Nov</v>
      </c>
      <c r="M6538" t="str">
        <f>TEXT(Table1[[#This Row],[Patient Admission Date]],"ddd")</f>
        <v>Mon</v>
      </c>
      <c r="N6538" t="str">
        <f>TEXT(INT(HOUR(Table1[[#This Row],[Patient Admission Date]])/3)*3,"00")&amp;"-"&amp;TEXT(INT(HOUR(Table1[[#This Row],[Patient Admission Date]])/3)*3+3,"00")</f>
        <v>15-18</v>
      </c>
      <c r="O6538" t="str" cm="1">
        <f t="array" ref="O6538">_xlfn.IFS(Table1[[#This Row],[Patient Age]]&lt;=14,"0-14",Table1[[#This Row],[Patient Age]]&lt;=29,"15-29",Table1[[#This Row],[Patient Age]]&lt;=44,"30-44",Table1[[#This Row],[Patient Age]]&lt;=59,"45-59",Table1[[#This Row],[Patient Age]]&lt;=74,"60-74",TRUE,"75+")</f>
        <v>0-14</v>
      </c>
      <c r="P6538" t="str" cm="1">
        <f t="array" ref="P6538">_xlfn.IFS(Table1[[#This Row],[Patient Waittime]]&lt;=15,"0-15",Table1[[#This Row],[Patient Waittime]]&lt;=30,"16-30",Table1[[#This Row],[Patient Waittime]]&lt;=45,"31-45",Table1[[#This Row],[Patient Waittime]]&lt;=60,"46-60",TRUE,"60+")</f>
        <v>16-30</v>
      </c>
      <c r="Q6538">
        <f>--(Table1[[#This Row],[Patient Waittime]]&lt;=30)</f>
        <v>1</v>
      </c>
      <c r="R6538">
        <f>--Table1[[#This Row],[Patient Admission Flag]]</f>
        <v>1</v>
      </c>
      <c r="S6538">
        <f>--AND(Table1[[#This Row],[WithinTarget]]=1,Table1[[#This Row],[Patient Satisfaction Score]]&gt;=7)</f>
        <v>0</v>
      </c>
      <c r="T6538" t="str">
        <f>IF(LEFT(Table1[[#This Row],[Patient Gender]],1)="F","Female","Male")</f>
        <v>Female</v>
      </c>
    </row>
    <row r="6539" spans="1:20" x14ac:dyDescent="0.3">
      <c r="A6539" t="s">
        <v>6643</v>
      </c>
      <c r="B6539" s="1">
        <v>45038.387499999997</v>
      </c>
      <c r="C6539" t="s">
        <v>13</v>
      </c>
      <c r="D6539">
        <v>59</v>
      </c>
      <c r="E6539" t="s">
        <v>10</v>
      </c>
      <c r="F6539" t="s">
        <v>15</v>
      </c>
      <c r="G6539" t="b">
        <v>1</v>
      </c>
      <c r="I6539">
        <v>51</v>
      </c>
      <c r="J6539" t="b">
        <v>1</v>
      </c>
      <c r="K6539">
        <f>YEAR(Table1[[#This Row],[Patient Admission Date]])</f>
        <v>2023</v>
      </c>
      <c r="L6539" t="str">
        <f>TEXT(Table1[[#This Row],[Patient Admission Date]],"mmm")</f>
        <v>Apr</v>
      </c>
      <c r="M6539" t="str">
        <f>TEXT(Table1[[#This Row],[Patient Admission Date]],"ddd")</f>
        <v>Sat</v>
      </c>
      <c r="N6539" t="str">
        <f>TEXT(INT(HOUR(Table1[[#This Row],[Patient Admission Date]])/3)*3,"00")&amp;"-"&amp;TEXT(INT(HOUR(Table1[[#This Row],[Patient Admission Date]])/3)*3+3,"00")</f>
        <v>09-12</v>
      </c>
      <c r="O6539" t="str" cm="1">
        <f t="array" ref="O6539">_xlfn.IFS(Table1[[#This Row],[Patient Age]]&lt;=14,"0-14",Table1[[#This Row],[Patient Age]]&lt;=29,"15-29",Table1[[#This Row],[Patient Age]]&lt;=44,"30-44",Table1[[#This Row],[Patient Age]]&lt;=59,"45-59",Table1[[#This Row],[Patient Age]]&lt;=74,"60-74",TRUE,"75+")</f>
        <v>45-59</v>
      </c>
      <c r="P6539" t="str" cm="1">
        <f t="array" ref="P6539">_xlfn.IFS(Table1[[#This Row],[Patient Waittime]]&lt;=15,"0-15",Table1[[#This Row],[Patient Waittime]]&lt;=30,"16-30",Table1[[#This Row],[Patient Waittime]]&lt;=45,"31-45",Table1[[#This Row],[Patient Waittime]]&lt;=60,"46-60",TRUE,"60+")</f>
        <v>46-60</v>
      </c>
      <c r="Q6539">
        <f>--(Table1[[#This Row],[Patient Waittime]]&lt;=30)</f>
        <v>0</v>
      </c>
      <c r="R6539">
        <f>--Table1[[#This Row],[Patient Admission Flag]]</f>
        <v>1</v>
      </c>
      <c r="S6539">
        <f>--AND(Table1[[#This Row],[WithinTarget]]=1,Table1[[#This Row],[Patient Satisfaction Score]]&gt;=7)</f>
        <v>0</v>
      </c>
      <c r="T6539" t="str">
        <f>IF(LEFT(Table1[[#This Row],[Patient Gender]],1)="F","Female","Male")</f>
        <v>Female</v>
      </c>
    </row>
    <row r="6540" spans="1:20" x14ac:dyDescent="0.3">
      <c r="A6540" t="s">
        <v>6644</v>
      </c>
      <c r="B6540" s="1">
        <v>45083.420138888891</v>
      </c>
      <c r="C6540" t="s">
        <v>13</v>
      </c>
      <c r="D6540">
        <v>74</v>
      </c>
      <c r="E6540" t="s">
        <v>10</v>
      </c>
      <c r="F6540" t="s">
        <v>15</v>
      </c>
      <c r="G6540" t="b">
        <v>1</v>
      </c>
      <c r="I6540">
        <v>52</v>
      </c>
      <c r="J6540" t="b">
        <v>1</v>
      </c>
      <c r="K6540">
        <f>YEAR(Table1[[#This Row],[Patient Admission Date]])</f>
        <v>2023</v>
      </c>
      <c r="L6540" t="str">
        <f>TEXT(Table1[[#This Row],[Patient Admission Date]],"mmm")</f>
        <v>Jun</v>
      </c>
      <c r="M6540" t="str">
        <f>TEXT(Table1[[#This Row],[Patient Admission Date]],"ddd")</f>
        <v>Tue</v>
      </c>
      <c r="N6540" t="str">
        <f>TEXT(INT(HOUR(Table1[[#This Row],[Patient Admission Date]])/3)*3,"00")&amp;"-"&amp;TEXT(INT(HOUR(Table1[[#This Row],[Patient Admission Date]])/3)*3+3,"00")</f>
        <v>09-12</v>
      </c>
      <c r="O6540" t="str" cm="1">
        <f t="array" ref="O6540">_xlfn.IFS(Table1[[#This Row],[Patient Age]]&lt;=14,"0-14",Table1[[#This Row],[Patient Age]]&lt;=29,"15-29",Table1[[#This Row],[Patient Age]]&lt;=44,"30-44",Table1[[#This Row],[Patient Age]]&lt;=59,"45-59",Table1[[#This Row],[Patient Age]]&lt;=74,"60-74",TRUE,"75+")</f>
        <v>60-74</v>
      </c>
      <c r="P6540" t="str" cm="1">
        <f t="array" ref="P6540">_xlfn.IFS(Table1[[#This Row],[Patient Waittime]]&lt;=15,"0-15",Table1[[#This Row],[Patient Waittime]]&lt;=30,"16-30",Table1[[#This Row],[Patient Waittime]]&lt;=45,"31-45",Table1[[#This Row],[Patient Waittime]]&lt;=60,"46-60",TRUE,"60+")</f>
        <v>46-60</v>
      </c>
      <c r="Q6540">
        <f>--(Table1[[#This Row],[Patient Waittime]]&lt;=30)</f>
        <v>0</v>
      </c>
      <c r="R6540">
        <f>--Table1[[#This Row],[Patient Admission Flag]]</f>
        <v>1</v>
      </c>
      <c r="S6540">
        <f>--AND(Table1[[#This Row],[WithinTarget]]=1,Table1[[#This Row],[Patient Satisfaction Score]]&gt;=7)</f>
        <v>0</v>
      </c>
      <c r="T6540" t="str">
        <f>IF(LEFT(Table1[[#This Row],[Patient Gender]],1)="F","Female","Male")</f>
        <v>Female</v>
      </c>
    </row>
    <row r="6541" spans="1:20" x14ac:dyDescent="0.3">
      <c r="A6541" t="s">
        <v>6645</v>
      </c>
      <c r="B6541" s="1">
        <v>45397.640972222223</v>
      </c>
      <c r="C6541" t="s">
        <v>13</v>
      </c>
      <c r="D6541">
        <v>44</v>
      </c>
      <c r="E6541" t="s">
        <v>10</v>
      </c>
      <c r="F6541" t="s">
        <v>15</v>
      </c>
      <c r="G6541" t="b">
        <v>1</v>
      </c>
      <c r="I6541">
        <v>17</v>
      </c>
      <c r="J6541" t="b">
        <v>1</v>
      </c>
      <c r="K6541">
        <f>YEAR(Table1[[#This Row],[Patient Admission Date]])</f>
        <v>2024</v>
      </c>
      <c r="L6541" t="str">
        <f>TEXT(Table1[[#This Row],[Patient Admission Date]],"mmm")</f>
        <v>Apr</v>
      </c>
      <c r="M6541" t="str">
        <f>TEXT(Table1[[#This Row],[Patient Admission Date]],"ddd")</f>
        <v>Mon</v>
      </c>
      <c r="N6541" t="str">
        <f>TEXT(INT(HOUR(Table1[[#This Row],[Patient Admission Date]])/3)*3,"00")&amp;"-"&amp;TEXT(INT(HOUR(Table1[[#This Row],[Patient Admission Date]])/3)*3+3,"00")</f>
        <v>15-18</v>
      </c>
      <c r="O6541" t="str" cm="1">
        <f t="array" ref="O6541">_xlfn.IFS(Table1[[#This Row],[Patient Age]]&lt;=14,"0-14",Table1[[#This Row],[Patient Age]]&lt;=29,"15-29",Table1[[#This Row],[Patient Age]]&lt;=44,"30-44",Table1[[#This Row],[Patient Age]]&lt;=59,"45-59",Table1[[#This Row],[Patient Age]]&lt;=74,"60-74",TRUE,"75+")</f>
        <v>30-44</v>
      </c>
      <c r="P6541" t="str" cm="1">
        <f t="array" ref="P6541">_xlfn.IFS(Table1[[#This Row],[Patient Waittime]]&lt;=15,"0-15",Table1[[#This Row],[Patient Waittime]]&lt;=30,"16-30",Table1[[#This Row],[Patient Waittime]]&lt;=45,"31-45",Table1[[#This Row],[Patient Waittime]]&lt;=60,"46-60",TRUE,"60+")</f>
        <v>16-30</v>
      </c>
      <c r="Q6541">
        <f>--(Table1[[#This Row],[Patient Waittime]]&lt;=30)</f>
        <v>1</v>
      </c>
      <c r="R6541">
        <f>--Table1[[#This Row],[Patient Admission Flag]]</f>
        <v>1</v>
      </c>
      <c r="S6541">
        <f>--AND(Table1[[#This Row],[WithinTarget]]=1,Table1[[#This Row],[Patient Satisfaction Score]]&gt;=7)</f>
        <v>0</v>
      </c>
      <c r="T6541" t="str">
        <f>IF(LEFT(Table1[[#This Row],[Patient Gender]],1)="F","Female","Male")</f>
        <v>Female</v>
      </c>
    </row>
    <row r="6542" spans="1:20" x14ac:dyDescent="0.3">
      <c r="A6542" t="s">
        <v>6646</v>
      </c>
      <c r="B6542" s="1">
        <v>45406.236805555556</v>
      </c>
      <c r="C6542" t="s">
        <v>13</v>
      </c>
      <c r="D6542">
        <v>79</v>
      </c>
      <c r="E6542" t="s">
        <v>10</v>
      </c>
      <c r="F6542" t="s">
        <v>15</v>
      </c>
      <c r="G6542" t="b">
        <v>1</v>
      </c>
      <c r="I6542">
        <v>19</v>
      </c>
      <c r="J6542" t="b">
        <v>1</v>
      </c>
      <c r="K6542">
        <f>YEAR(Table1[[#This Row],[Patient Admission Date]])</f>
        <v>2024</v>
      </c>
      <c r="L6542" t="str">
        <f>TEXT(Table1[[#This Row],[Patient Admission Date]],"mmm")</f>
        <v>Apr</v>
      </c>
      <c r="M6542" t="str">
        <f>TEXT(Table1[[#This Row],[Patient Admission Date]],"ddd")</f>
        <v>Wed</v>
      </c>
      <c r="N6542" t="str">
        <f>TEXT(INT(HOUR(Table1[[#This Row],[Patient Admission Date]])/3)*3,"00")&amp;"-"&amp;TEXT(INT(HOUR(Table1[[#This Row],[Patient Admission Date]])/3)*3+3,"00")</f>
        <v>03-06</v>
      </c>
      <c r="O6542" t="str" cm="1">
        <f t="array" ref="O6542">_xlfn.IFS(Table1[[#This Row],[Patient Age]]&lt;=14,"0-14",Table1[[#This Row],[Patient Age]]&lt;=29,"15-29",Table1[[#This Row],[Patient Age]]&lt;=44,"30-44",Table1[[#This Row],[Patient Age]]&lt;=59,"45-59",Table1[[#This Row],[Patient Age]]&lt;=74,"60-74",TRUE,"75+")</f>
        <v>75+</v>
      </c>
      <c r="P6542" t="str" cm="1">
        <f t="array" ref="P6542">_xlfn.IFS(Table1[[#This Row],[Patient Waittime]]&lt;=15,"0-15",Table1[[#This Row],[Patient Waittime]]&lt;=30,"16-30",Table1[[#This Row],[Patient Waittime]]&lt;=45,"31-45",Table1[[#This Row],[Patient Waittime]]&lt;=60,"46-60",TRUE,"60+")</f>
        <v>16-30</v>
      </c>
      <c r="Q6542">
        <f>--(Table1[[#This Row],[Patient Waittime]]&lt;=30)</f>
        <v>1</v>
      </c>
      <c r="R6542">
        <f>--Table1[[#This Row],[Patient Admission Flag]]</f>
        <v>1</v>
      </c>
      <c r="S6542">
        <f>--AND(Table1[[#This Row],[WithinTarget]]=1,Table1[[#This Row],[Patient Satisfaction Score]]&gt;=7)</f>
        <v>0</v>
      </c>
      <c r="T6542" t="str">
        <f>IF(LEFT(Table1[[#This Row],[Patient Gender]],1)="F","Female","Male")</f>
        <v>Female</v>
      </c>
    </row>
    <row r="6543" spans="1:20" x14ac:dyDescent="0.3">
      <c r="A6543" t="s">
        <v>6647</v>
      </c>
      <c r="B6543" s="1">
        <v>45134.400000000001</v>
      </c>
      <c r="C6543" t="s">
        <v>13</v>
      </c>
      <c r="D6543">
        <v>56</v>
      </c>
      <c r="E6543" t="s">
        <v>10</v>
      </c>
      <c r="F6543" t="s">
        <v>15</v>
      </c>
      <c r="G6543" t="b">
        <v>1</v>
      </c>
      <c r="I6543">
        <v>33</v>
      </c>
      <c r="J6543" t="b">
        <v>1</v>
      </c>
      <c r="K6543">
        <f>YEAR(Table1[[#This Row],[Patient Admission Date]])</f>
        <v>2023</v>
      </c>
      <c r="L6543" t="str">
        <f>TEXT(Table1[[#This Row],[Patient Admission Date]],"mmm")</f>
        <v>Jul</v>
      </c>
      <c r="M6543" t="str">
        <f>TEXT(Table1[[#This Row],[Patient Admission Date]],"ddd")</f>
        <v>Thu</v>
      </c>
      <c r="N6543" t="str">
        <f>TEXT(INT(HOUR(Table1[[#This Row],[Patient Admission Date]])/3)*3,"00")&amp;"-"&amp;TEXT(INT(HOUR(Table1[[#This Row],[Patient Admission Date]])/3)*3+3,"00")</f>
        <v>09-12</v>
      </c>
      <c r="O6543" t="str" cm="1">
        <f t="array" ref="O6543">_xlfn.IFS(Table1[[#This Row],[Patient Age]]&lt;=14,"0-14",Table1[[#This Row],[Patient Age]]&lt;=29,"15-29",Table1[[#This Row],[Patient Age]]&lt;=44,"30-44",Table1[[#This Row],[Patient Age]]&lt;=59,"45-59",Table1[[#This Row],[Patient Age]]&lt;=74,"60-74",TRUE,"75+")</f>
        <v>45-59</v>
      </c>
      <c r="P6543" t="str" cm="1">
        <f t="array" ref="P6543">_xlfn.IFS(Table1[[#This Row],[Patient Waittime]]&lt;=15,"0-15",Table1[[#This Row],[Patient Waittime]]&lt;=30,"16-30",Table1[[#This Row],[Patient Waittime]]&lt;=45,"31-45",Table1[[#This Row],[Patient Waittime]]&lt;=60,"46-60",TRUE,"60+")</f>
        <v>31-45</v>
      </c>
      <c r="Q6543">
        <f>--(Table1[[#This Row],[Patient Waittime]]&lt;=30)</f>
        <v>0</v>
      </c>
      <c r="R6543">
        <f>--Table1[[#This Row],[Patient Admission Flag]]</f>
        <v>1</v>
      </c>
      <c r="S6543">
        <f>--AND(Table1[[#This Row],[WithinTarget]]=1,Table1[[#This Row],[Patient Satisfaction Score]]&gt;=7)</f>
        <v>0</v>
      </c>
      <c r="T6543" t="str">
        <f>IF(LEFT(Table1[[#This Row],[Patient Gender]],1)="F","Female","Male")</f>
        <v>Female</v>
      </c>
    </row>
    <row r="6544" spans="1:20" x14ac:dyDescent="0.3">
      <c r="A6544" t="s">
        <v>6648</v>
      </c>
      <c r="B6544" s="1">
        <v>45114.275000000001</v>
      </c>
      <c r="C6544" t="s">
        <v>13</v>
      </c>
      <c r="D6544">
        <v>79</v>
      </c>
      <c r="E6544" t="s">
        <v>10</v>
      </c>
      <c r="F6544" t="s">
        <v>15</v>
      </c>
      <c r="G6544" t="b">
        <v>1</v>
      </c>
      <c r="I6544">
        <v>38</v>
      </c>
      <c r="J6544" t="b">
        <v>1</v>
      </c>
      <c r="K6544">
        <f>YEAR(Table1[[#This Row],[Patient Admission Date]])</f>
        <v>2023</v>
      </c>
      <c r="L6544" t="str">
        <f>TEXT(Table1[[#This Row],[Patient Admission Date]],"mmm")</f>
        <v>Jul</v>
      </c>
      <c r="M6544" t="str">
        <f>TEXT(Table1[[#This Row],[Patient Admission Date]],"ddd")</f>
        <v>Fri</v>
      </c>
      <c r="N6544" t="str">
        <f>TEXT(INT(HOUR(Table1[[#This Row],[Patient Admission Date]])/3)*3,"00")&amp;"-"&amp;TEXT(INT(HOUR(Table1[[#This Row],[Patient Admission Date]])/3)*3+3,"00")</f>
        <v>06-09</v>
      </c>
      <c r="O6544" t="str" cm="1">
        <f t="array" ref="O6544">_xlfn.IFS(Table1[[#This Row],[Patient Age]]&lt;=14,"0-14",Table1[[#This Row],[Patient Age]]&lt;=29,"15-29",Table1[[#This Row],[Patient Age]]&lt;=44,"30-44",Table1[[#This Row],[Patient Age]]&lt;=59,"45-59",Table1[[#This Row],[Patient Age]]&lt;=74,"60-74",TRUE,"75+")</f>
        <v>75+</v>
      </c>
      <c r="P6544" t="str" cm="1">
        <f t="array" ref="P6544">_xlfn.IFS(Table1[[#This Row],[Patient Waittime]]&lt;=15,"0-15",Table1[[#This Row],[Patient Waittime]]&lt;=30,"16-30",Table1[[#This Row],[Patient Waittime]]&lt;=45,"31-45",Table1[[#This Row],[Patient Waittime]]&lt;=60,"46-60",TRUE,"60+")</f>
        <v>31-45</v>
      </c>
      <c r="Q6544">
        <f>--(Table1[[#This Row],[Patient Waittime]]&lt;=30)</f>
        <v>0</v>
      </c>
      <c r="R6544">
        <f>--Table1[[#This Row],[Patient Admission Flag]]</f>
        <v>1</v>
      </c>
      <c r="S6544">
        <f>--AND(Table1[[#This Row],[WithinTarget]]=1,Table1[[#This Row],[Patient Satisfaction Score]]&gt;=7)</f>
        <v>0</v>
      </c>
      <c r="T6544" t="str">
        <f>IF(LEFT(Table1[[#This Row],[Patient Gender]],1)="F","Female","Male")</f>
        <v>Female</v>
      </c>
    </row>
    <row r="6545" spans="1:20" x14ac:dyDescent="0.3">
      <c r="A6545" t="s">
        <v>6649</v>
      </c>
      <c r="B6545" s="1">
        <v>45433.027083333334</v>
      </c>
      <c r="C6545" t="s">
        <v>13</v>
      </c>
      <c r="D6545">
        <v>43</v>
      </c>
      <c r="E6545" t="s">
        <v>10</v>
      </c>
      <c r="F6545" t="s">
        <v>15</v>
      </c>
      <c r="G6545" t="b">
        <v>1</v>
      </c>
      <c r="I6545">
        <v>47</v>
      </c>
      <c r="J6545" t="b">
        <v>1</v>
      </c>
      <c r="K6545">
        <f>YEAR(Table1[[#This Row],[Patient Admission Date]])</f>
        <v>2024</v>
      </c>
      <c r="L6545" t="str">
        <f>TEXT(Table1[[#This Row],[Patient Admission Date]],"mmm")</f>
        <v>May</v>
      </c>
      <c r="M6545" t="str">
        <f>TEXT(Table1[[#This Row],[Patient Admission Date]],"ddd")</f>
        <v>Tue</v>
      </c>
      <c r="N6545" t="str">
        <f>TEXT(INT(HOUR(Table1[[#This Row],[Patient Admission Date]])/3)*3,"00")&amp;"-"&amp;TEXT(INT(HOUR(Table1[[#This Row],[Patient Admission Date]])/3)*3+3,"00")</f>
        <v>00-03</v>
      </c>
      <c r="O6545" t="str" cm="1">
        <f t="array" ref="O6545">_xlfn.IFS(Table1[[#This Row],[Patient Age]]&lt;=14,"0-14",Table1[[#This Row],[Patient Age]]&lt;=29,"15-29",Table1[[#This Row],[Patient Age]]&lt;=44,"30-44",Table1[[#This Row],[Patient Age]]&lt;=59,"45-59",Table1[[#This Row],[Patient Age]]&lt;=74,"60-74",TRUE,"75+")</f>
        <v>30-44</v>
      </c>
      <c r="P6545" t="str" cm="1">
        <f t="array" ref="P6545">_xlfn.IFS(Table1[[#This Row],[Patient Waittime]]&lt;=15,"0-15",Table1[[#This Row],[Patient Waittime]]&lt;=30,"16-30",Table1[[#This Row],[Patient Waittime]]&lt;=45,"31-45",Table1[[#This Row],[Patient Waittime]]&lt;=60,"46-60",TRUE,"60+")</f>
        <v>46-60</v>
      </c>
      <c r="Q6545">
        <f>--(Table1[[#This Row],[Patient Waittime]]&lt;=30)</f>
        <v>0</v>
      </c>
      <c r="R6545">
        <f>--Table1[[#This Row],[Patient Admission Flag]]</f>
        <v>1</v>
      </c>
      <c r="S6545">
        <f>--AND(Table1[[#This Row],[WithinTarget]]=1,Table1[[#This Row],[Patient Satisfaction Score]]&gt;=7)</f>
        <v>0</v>
      </c>
      <c r="T6545" t="str">
        <f>IF(LEFT(Table1[[#This Row],[Patient Gender]],1)="F","Female","Male")</f>
        <v>Female</v>
      </c>
    </row>
    <row r="6546" spans="1:20" x14ac:dyDescent="0.3">
      <c r="A6546" t="s">
        <v>6650</v>
      </c>
      <c r="B6546" s="1">
        <v>45563.01666666667</v>
      </c>
      <c r="C6546" t="s">
        <v>13</v>
      </c>
      <c r="D6546">
        <v>22</v>
      </c>
      <c r="E6546" t="s">
        <v>10</v>
      </c>
      <c r="F6546" t="s">
        <v>15</v>
      </c>
      <c r="G6546" t="b">
        <v>1</v>
      </c>
      <c r="I6546">
        <v>14</v>
      </c>
      <c r="J6546" t="b">
        <v>1</v>
      </c>
      <c r="K6546">
        <f>YEAR(Table1[[#This Row],[Patient Admission Date]])</f>
        <v>2024</v>
      </c>
      <c r="L6546" t="str">
        <f>TEXT(Table1[[#This Row],[Patient Admission Date]],"mmm")</f>
        <v>Sep</v>
      </c>
      <c r="M6546" t="str">
        <f>TEXT(Table1[[#This Row],[Patient Admission Date]],"ddd")</f>
        <v>Sat</v>
      </c>
      <c r="N6546" t="str">
        <f>TEXT(INT(HOUR(Table1[[#This Row],[Patient Admission Date]])/3)*3,"00")&amp;"-"&amp;TEXT(INT(HOUR(Table1[[#This Row],[Patient Admission Date]])/3)*3+3,"00")</f>
        <v>00-03</v>
      </c>
      <c r="O6546" t="str" cm="1">
        <f t="array" ref="O6546">_xlfn.IFS(Table1[[#This Row],[Patient Age]]&lt;=14,"0-14",Table1[[#This Row],[Patient Age]]&lt;=29,"15-29",Table1[[#This Row],[Patient Age]]&lt;=44,"30-44",Table1[[#This Row],[Patient Age]]&lt;=59,"45-59",Table1[[#This Row],[Patient Age]]&lt;=74,"60-74",TRUE,"75+")</f>
        <v>15-29</v>
      </c>
      <c r="P6546" t="str" cm="1">
        <f t="array" ref="P6546">_xlfn.IFS(Table1[[#This Row],[Patient Waittime]]&lt;=15,"0-15",Table1[[#This Row],[Patient Waittime]]&lt;=30,"16-30",Table1[[#This Row],[Patient Waittime]]&lt;=45,"31-45",Table1[[#This Row],[Patient Waittime]]&lt;=60,"46-60",TRUE,"60+")</f>
        <v>0-15</v>
      </c>
      <c r="Q6546">
        <f>--(Table1[[#This Row],[Patient Waittime]]&lt;=30)</f>
        <v>1</v>
      </c>
      <c r="R6546">
        <f>--Table1[[#This Row],[Patient Admission Flag]]</f>
        <v>1</v>
      </c>
      <c r="S6546">
        <f>--AND(Table1[[#This Row],[WithinTarget]]=1,Table1[[#This Row],[Patient Satisfaction Score]]&gt;=7)</f>
        <v>0</v>
      </c>
      <c r="T6546" t="str">
        <f>IF(LEFT(Table1[[#This Row],[Patient Gender]],1)="F","Female","Male")</f>
        <v>Female</v>
      </c>
    </row>
    <row r="6547" spans="1:20" x14ac:dyDescent="0.3">
      <c r="A6547" t="s">
        <v>6651</v>
      </c>
      <c r="B6547" s="1">
        <v>45029.67291666667</v>
      </c>
      <c r="C6547" t="s">
        <v>13</v>
      </c>
      <c r="D6547">
        <v>23</v>
      </c>
      <c r="E6547" t="s">
        <v>10</v>
      </c>
      <c r="F6547" t="s">
        <v>15</v>
      </c>
      <c r="G6547" t="b">
        <v>1</v>
      </c>
      <c r="I6547">
        <v>24</v>
      </c>
      <c r="J6547" t="b">
        <v>1</v>
      </c>
      <c r="K6547">
        <f>YEAR(Table1[[#This Row],[Patient Admission Date]])</f>
        <v>2023</v>
      </c>
      <c r="L6547" t="str">
        <f>TEXT(Table1[[#This Row],[Patient Admission Date]],"mmm")</f>
        <v>Apr</v>
      </c>
      <c r="M6547" t="str">
        <f>TEXT(Table1[[#This Row],[Patient Admission Date]],"ddd")</f>
        <v>Thu</v>
      </c>
      <c r="N6547" t="str">
        <f>TEXT(INT(HOUR(Table1[[#This Row],[Patient Admission Date]])/3)*3,"00")&amp;"-"&amp;TEXT(INT(HOUR(Table1[[#This Row],[Patient Admission Date]])/3)*3+3,"00")</f>
        <v>15-18</v>
      </c>
      <c r="O6547" t="str" cm="1">
        <f t="array" ref="O6547">_xlfn.IFS(Table1[[#This Row],[Patient Age]]&lt;=14,"0-14",Table1[[#This Row],[Patient Age]]&lt;=29,"15-29",Table1[[#This Row],[Patient Age]]&lt;=44,"30-44",Table1[[#This Row],[Patient Age]]&lt;=59,"45-59",Table1[[#This Row],[Patient Age]]&lt;=74,"60-74",TRUE,"75+")</f>
        <v>15-29</v>
      </c>
      <c r="P6547" t="str" cm="1">
        <f t="array" ref="P6547">_xlfn.IFS(Table1[[#This Row],[Patient Waittime]]&lt;=15,"0-15",Table1[[#This Row],[Patient Waittime]]&lt;=30,"16-30",Table1[[#This Row],[Patient Waittime]]&lt;=45,"31-45",Table1[[#This Row],[Patient Waittime]]&lt;=60,"46-60",TRUE,"60+")</f>
        <v>16-30</v>
      </c>
      <c r="Q6547">
        <f>--(Table1[[#This Row],[Patient Waittime]]&lt;=30)</f>
        <v>1</v>
      </c>
      <c r="R6547">
        <f>--Table1[[#This Row],[Patient Admission Flag]]</f>
        <v>1</v>
      </c>
      <c r="S6547">
        <f>--AND(Table1[[#This Row],[WithinTarget]]=1,Table1[[#This Row],[Patient Satisfaction Score]]&gt;=7)</f>
        <v>0</v>
      </c>
      <c r="T6547" t="str">
        <f>IF(LEFT(Table1[[#This Row],[Patient Gender]],1)="F","Female","Male")</f>
        <v>Female</v>
      </c>
    </row>
    <row r="6548" spans="1:20" x14ac:dyDescent="0.3">
      <c r="A6548" t="s">
        <v>6652</v>
      </c>
      <c r="B6548" s="1">
        <v>45436.685416666667</v>
      </c>
      <c r="C6548" t="s">
        <v>13</v>
      </c>
      <c r="D6548">
        <v>63</v>
      </c>
      <c r="E6548" t="s">
        <v>10</v>
      </c>
      <c r="F6548" t="s">
        <v>15</v>
      </c>
      <c r="G6548" t="b">
        <v>1</v>
      </c>
      <c r="I6548">
        <v>24</v>
      </c>
      <c r="J6548" t="b">
        <v>1</v>
      </c>
      <c r="K6548">
        <f>YEAR(Table1[[#This Row],[Patient Admission Date]])</f>
        <v>2024</v>
      </c>
      <c r="L6548" t="str">
        <f>TEXT(Table1[[#This Row],[Patient Admission Date]],"mmm")</f>
        <v>May</v>
      </c>
      <c r="M6548" t="str">
        <f>TEXT(Table1[[#This Row],[Patient Admission Date]],"ddd")</f>
        <v>Fri</v>
      </c>
      <c r="N6548" t="str">
        <f>TEXT(INT(HOUR(Table1[[#This Row],[Patient Admission Date]])/3)*3,"00")&amp;"-"&amp;TEXT(INT(HOUR(Table1[[#This Row],[Patient Admission Date]])/3)*3+3,"00")</f>
        <v>15-18</v>
      </c>
      <c r="O6548" t="str" cm="1">
        <f t="array" ref="O6548">_xlfn.IFS(Table1[[#This Row],[Patient Age]]&lt;=14,"0-14",Table1[[#This Row],[Patient Age]]&lt;=29,"15-29",Table1[[#This Row],[Patient Age]]&lt;=44,"30-44",Table1[[#This Row],[Patient Age]]&lt;=59,"45-59",Table1[[#This Row],[Patient Age]]&lt;=74,"60-74",TRUE,"75+")</f>
        <v>60-74</v>
      </c>
      <c r="P6548" t="str" cm="1">
        <f t="array" ref="P6548">_xlfn.IFS(Table1[[#This Row],[Patient Waittime]]&lt;=15,"0-15",Table1[[#This Row],[Patient Waittime]]&lt;=30,"16-30",Table1[[#This Row],[Patient Waittime]]&lt;=45,"31-45",Table1[[#This Row],[Patient Waittime]]&lt;=60,"46-60",TRUE,"60+")</f>
        <v>16-30</v>
      </c>
      <c r="Q6548">
        <f>--(Table1[[#This Row],[Patient Waittime]]&lt;=30)</f>
        <v>1</v>
      </c>
      <c r="R6548">
        <f>--Table1[[#This Row],[Patient Admission Flag]]</f>
        <v>1</v>
      </c>
      <c r="S6548">
        <f>--AND(Table1[[#This Row],[WithinTarget]]=1,Table1[[#This Row],[Patient Satisfaction Score]]&gt;=7)</f>
        <v>0</v>
      </c>
      <c r="T6548" t="str">
        <f>IF(LEFT(Table1[[#This Row],[Patient Gender]],1)="F","Female","Male")</f>
        <v>Female</v>
      </c>
    </row>
    <row r="6549" spans="1:20" x14ac:dyDescent="0.3">
      <c r="A6549" t="s">
        <v>6653</v>
      </c>
      <c r="B6549" s="1">
        <v>45098.899305555555</v>
      </c>
      <c r="C6549" t="s">
        <v>13</v>
      </c>
      <c r="D6549">
        <v>27</v>
      </c>
      <c r="E6549" t="s">
        <v>10</v>
      </c>
      <c r="F6549" t="s">
        <v>15</v>
      </c>
      <c r="G6549" t="b">
        <v>1</v>
      </c>
      <c r="I6549">
        <v>26</v>
      </c>
      <c r="J6549" t="b">
        <v>1</v>
      </c>
      <c r="K6549">
        <f>YEAR(Table1[[#This Row],[Patient Admission Date]])</f>
        <v>2023</v>
      </c>
      <c r="L6549" t="str">
        <f>TEXT(Table1[[#This Row],[Patient Admission Date]],"mmm")</f>
        <v>Jun</v>
      </c>
      <c r="M6549" t="str">
        <f>TEXT(Table1[[#This Row],[Patient Admission Date]],"ddd")</f>
        <v>Wed</v>
      </c>
      <c r="N6549" t="str">
        <f>TEXT(INT(HOUR(Table1[[#This Row],[Patient Admission Date]])/3)*3,"00")&amp;"-"&amp;TEXT(INT(HOUR(Table1[[#This Row],[Patient Admission Date]])/3)*3+3,"00")</f>
        <v>21-24</v>
      </c>
      <c r="O6549" t="str" cm="1">
        <f t="array" ref="O6549">_xlfn.IFS(Table1[[#This Row],[Patient Age]]&lt;=14,"0-14",Table1[[#This Row],[Patient Age]]&lt;=29,"15-29",Table1[[#This Row],[Patient Age]]&lt;=44,"30-44",Table1[[#This Row],[Patient Age]]&lt;=59,"45-59",Table1[[#This Row],[Patient Age]]&lt;=74,"60-74",TRUE,"75+")</f>
        <v>15-29</v>
      </c>
      <c r="P6549" t="str" cm="1">
        <f t="array" ref="P6549">_xlfn.IFS(Table1[[#This Row],[Patient Waittime]]&lt;=15,"0-15",Table1[[#This Row],[Patient Waittime]]&lt;=30,"16-30",Table1[[#This Row],[Patient Waittime]]&lt;=45,"31-45",Table1[[#This Row],[Patient Waittime]]&lt;=60,"46-60",TRUE,"60+")</f>
        <v>16-30</v>
      </c>
      <c r="Q6549">
        <f>--(Table1[[#This Row],[Patient Waittime]]&lt;=30)</f>
        <v>1</v>
      </c>
      <c r="R6549">
        <f>--Table1[[#This Row],[Patient Admission Flag]]</f>
        <v>1</v>
      </c>
      <c r="S6549">
        <f>--AND(Table1[[#This Row],[WithinTarget]]=1,Table1[[#This Row],[Patient Satisfaction Score]]&gt;=7)</f>
        <v>0</v>
      </c>
      <c r="T6549" t="str">
        <f>IF(LEFT(Table1[[#This Row],[Patient Gender]],1)="F","Female","Male")</f>
        <v>Female</v>
      </c>
    </row>
    <row r="6550" spans="1:20" x14ac:dyDescent="0.3">
      <c r="A6550" t="s">
        <v>6654</v>
      </c>
      <c r="B6550" s="1">
        <v>45585.893750000003</v>
      </c>
      <c r="C6550" t="s">
        <v>13</v>
      </c>
      <c r="D6550">
        <v>55</v>
      </c>
      <c r="E6550" t="s">
        <v>10</v>
      </c>
      <c r="F6550" t="s">
        <v>15</v>
      </c>
      <c r="G6550" t="b">
        <v>1</v>
      </c>
      <c r="I6550">
        <v>29</v>
      </c>
      <c r="J6550" t="b">
        <v>1</v>
      </c>
      <c r="K6550">
        <f>YEAR(Table1[[#This Row],[Patient Admission Date]])</f>
        <v>2024</v>
      </c>
      <c r="L6550" t="str">
        <f>TEXT(Table1[[#This Row],[Patient Admission Date]],"mmm")</f>
        <v>Oct</v>
      </c>
      <c r="M6550" t="str">
        <f>TEXT(Table1[[#This Row],[Patient Admission Date]],"ddd")</f>
        <v>Sun</v>
      </c>
      <c r="N6550" t="str">
        <f>TEXT(INT(HOUR(Table1[[#This Row],[Patient Admission Date]])/3)*3,"00")&amp;"-"&amp;TEXT(INT(HOUR(Table1[[#This Row],[Patient Admission Date]])/3)*3+3,"00")</f>
        <v>21-24</v>
      </c>
      <c r="O6550" t="str" cm="1">
        <f t="array" ref="O6550">_xlfn.IFS(Table1[[#This Row],[Patient Age]]&lt;=14,"0-14",Table1[[#This Row],[Patient Age]]&lt;=29,"15-29",Table1[[#This Row],[Patient Age]]&lt;=44,"30-44",Table1[[#This Row],[Patient Age]]&lt;=59,"45-59",Table1[[#This Row],[Patient Age]]&lt;=74,"60-74",TRUE,"75+")</f>
        <v>45-59</v>
      </c>
      <c r="P6550" t="str" cm="1">
        <f t="array" ref="P6550">_xlfn.IFS(Table1[[#This Row],[Patient Waittime]]&lt;=15,"0-15",Table1[[#This Row],[Patient Waittime]]&lt;=30,"16-30",Table1[[#This Row],[Patient Waittime]]&lt;=45,"31-45",Table1[[#This Row],[Patient Waittime]]&lt;=60,"46-60",TRUE,"60+")</f>
        <v>16-30</v>
      </c>
      <c r="Q6550">
        <f>--(Table1[[#This Row],[Patient Waittime]]&lt;=30)</f>
        <v>1</v>
      </c>
      <c r="R6550">
        <f>--Table1[[#This Row],[Patient Admission Flag]]</f>
        <v>1</v>
      </c>
      <c r="S6550">
        <f>--AND(Table1[[#This Row],[WithinTarget]]=1,Table1[[#This Row],[Patient Satisfaction Score]]&gt;=7)</f>
        <v>0</v>
      </c>
      <c r="T6550" t="str">
        <f>IF(LEFT(Table1[[#This Row],[Patient Gender]],1)="F","Female","Male")</f>
        <v>Female</v>
      </c>
    </row>
    <row r="6551" spans="1:20" x14ac:dyDescent="0.3">
      <c r="A6551" t="s">
        <v>6655</v>
      </c>
      <c r="B6551" s="1">
        <v>45193.974999999999</v>
      </c>
      <c r="C6551" t="s">
        <v>13</v>
      </c>
      <c r="D6551">
        <v>51</v>
      </c>
      <c r="E6551" t="s">
        <v>10</v>
      </c>
      <c r="F6551" t="s">
        <v>15</v>
      </c>
      <c r="G6551" t="b">
        <v>1</v>
      </c>
      <c r="I6551">
        <v>38</v>
      </c>
      <c r="J6551" t="b">
        <v>1</v>
      </c>
      <c r="K6551">
        <f>YEAR(Table1[[#This Row],[Patient Admission Date]])</f>
        <v>2023</v>
      </c>
      <c r="L6551" t="str">
        <f>TEXT(Table1[[#This Row],[Patient Admission Date]],"mmm")</f>
        <v>Sep</v>
      </c>
      <c r="M6551" t="str">
        <f>TEXT(Table1[[#This Row],[Patient Admission Date]],"ddd")</f>
        <v>Sun</v>
      </c>
      <c r="N6551" t="str">
        <f>TEXT(INT(HOUR(Table1[[#This Row],[Patient Admission Date]])/3)*3,"00")&amp;"-"&amp;TEXT(INT(HOUR(Table1[[#This Row],[Patient Admission Date]])/3)*3+3,"00")</f>
        <v>21-24</v>
      </c>
      <c r="O6551" t="str" cm="1">
        <f t="array" ref="O6551">_xlfn.IFS(Table1[[#This Row],[Patient Age]]&lt;=14,"0-14",Table1[[#This Row],[Patient Age]]&lt;=29,"15-29",Table1[[#This Row],[Patient Age]]&lt;=44,"30-44",Table1[[#This Row],[Patient Age]]&lt;=59,"45-59",Table1[[#This Row],[Patient Age]]&lt;=74,"60-74",TRUE,"75+")</f>
        <v>45-59</v>
      </c>
      <c r="P6551" t="str" cm="1">
        <f t="array" ref="P6551">_xlfn.IFS(Table1[[#This Row],[Patient Waittime]]&lt;=15,"0-15",Table1[[#This Row],[Patient Waittime]]&lt;=30,"16-30",Table1[[#This Row],[Patient Waittime]]&lt;=45,"31-45",Table1[[#This Row],[Patient Waittime]]&lt;=60,"46-60",TRUE,"60+")</f>
        <v>31-45</v>
      </c>
      <c r="Q6551">
        <f>--(Table1[[#This Row],[Patient Waittime]]&lt;=30)</f>
        <v>0</v>
      </c>
      <c r="R6551">
        <f>--Table1[[#This Row],[Patient Admission Flag]]</f>
        <v>1</v>
      </c>
      <c r="S6551">
        <f>--AND(Table1[[#This Row],[WithinTarget]]=1,Table1[[#This Row],[Patient Satisfaction Score]]&gt;=7)</f>
        <v>0</v>
      </c>
      <c r="T6551" t="str">
        <f>IF(LEFT(Table1[[#This Row],[Patient Gender]],1)="F","Female","Male")</f>
        <v>Female</v>
      </c>
    </row>
    <row r="6552" spans="1:20" x14ac:dyDescent="0.3">
      <c r="A6552" t="s">
        <v>6656</v>
      </c>
      <c r="B6552" s="1">
        <v>45072.793055555558</v>
      </c>
      <c r="C6552" t="s">
        <v>13</v>
      </c>
      <c r="D6552">
        <v>55</v>
      </c>
      <c r="E6552" t="s">
        <v>10</v>
      </c>
      <c r="F6552" t="s">
        <v>15</v>
      </c>
      <c r="G6552" t="b">
        <v>1</v>
      </c>
      <c r="I6552">
        <v>38</v>
      </c>
      <c r="J6552" t="b">
        <v>1</v>
      </c>
      <c r="K6552">
        <f>YEAR(Table1[[#This Row],[Patient Admission Date]])</f>
        <v>2023</v>
      </c>
      <c r="L6552" t="str">
        <f>TEXT(Table1[[#This Row],[Patient Admission Date]],"mmm")</f>
        <v>May</v>
      </c>
      <c r="M6552" t="str">
        <f>TEXT(Table1[[#This Row],[Patient Admission Date]],"ddd")</f>
        <v>Fri</v>
      </c>
      <c r="N6552" t="str">
        <f>TEXT(INT(HOUR(Table1[[#This Row],[Patient Admission Date]])/3)*3,"00")&amp;"-"&amp;TEXT(INT(HOUR(Table1[[#This Row],[Patient Admission Date]])/3)*3+3,"00")</f>
        <v>18-21</v>
      </c>
      <c r="O6552" t="str" cm="1">
        <f t="array" ref="O6552">_xlfn.IFS(Table1[[#This Row],[Patient Age]]&lt;=14,"0-14",Table1[[#This Row],[Patient Age]]&lt;=29,"15-29",Table1[[#This Row],[Patient Age]]&lt;=44,"30-44",Table1[[#This Row],[Patient Age]]&lt;=59,"45-59",Table1[[#This Row],[Patient Age]]&lt;=74,"60-74",TRUE,"75+")</f>
        <v>45-59</v>
      </c>
      <c r="P6552" t="str" cm="1">
        <f t="array" ref="P6552">_xlfn.IFS(Table1[[#This Row],[Patient Waittime]]&lt;=15,"0-15",Table1[[#This Row],[Patient Waittime]]&lt;=30,"16-30",Table1[[#This Row],[Patient Waittime]]&lt;=45,"31-45",Table1[[#This Row],[Patient Waittime]]&lt;=60,"46-60",TRUE,"60+")</f>
        <v>31-45</v>
      </c>
      <c r="Q6552">
        <f>--(Table1[[#This Row],[Patient Waittime]]&lt;=30)</f>
        <v>0</v>
      </c>
      <c r="R6552">
        <f>--Table1[[#This Row],[Patient Admission Flag]]</f>
        <v>1</v>
      </c>
      <c r="S6552">
        <f>--AND(Table1[[#This Row],[WithinTarget]]=1,Table1[[#This Row],[Patient Satisfaction Score]]&gt;=7)</f>
        <v>0</v>
      </c>
      <c r="T6552" t="str">
        <f>IF(LEFT(Table1[[#This Row],[Patient Gender]],1)="F","Female","Male")</f>
        <v>Female</v>
      </c>
    </row>
    <row r="6553" spans="1:20" x14ac:dyDescent="0.3">
      <c r="A6553" t="s">
        <v>6657</v>
      </c>
      <c r="B6553" s="1">
        <v>45448.963194444441</v>
      </c>
      <c r="C6553" t="s">
        <v>13</v>
      </c>
      <c r="D6553">
        <v>11</v>
      </c>
      <c r="E6553" t="s">
        <v>10</v>
      </c>
      <c r="F6553" t="s">
        <v>15</v>
      </c>
      <c r="G6553" t="b">
        <v>1</v>
      </c>
      <c r="I6553">
        <v>39</v>
      </c>
      <c r="J6553" t="b">
        <v>1</v>
      </c>
      <c r="K6553">
        <f>YEAR(Table1[[#This Row],[Patient Admission Date]])</f>
        <v>2024</v>
      </c>
      <c r="L6553" t="str">
        <f>TEXT(Table1[[#This Row],[Patient Admission Date]],"mmm")</f>
        <v>Jun</v>
      </c>
      <c r="M6553" t="str">
        <f>TEXT(Table1[[#This Row],[Patient Admission Date]],"ddd")</f>
        <v>Wed</v>
      </c>
      <c r="N6553" t="str">
        <f>TEXT(INT(HOUR(Table1[[#This Row],[Patient Admission Date]])/3)*3,"00")&amp;"-"&amp;TEXT(INT(HOUR(Table1[[#This Row],[Patient Admission Date]])/3)*3+3,"00")</f>
        <v>21-24</v>
      </c>
      <c r="O6553" t="str" cm="1">
        <f t="array" ref="O6553">_xlfn.IFS(Table1[[#This Row],[Patient Age]]&lt;=14,"0-14",Table1[[#This Row],[Patient Age]]&lt;=29,"15-29",Table1[[#This Row],[Patient Age]]&lt;=44,"30-44",Table1[[#This Row],[Patient Age]]&lt;=59,"45-59",Table1[[#This Row],[Patient Age]]&lt;=74,"60-74",TRUE,"75+")</f>
        <v>0-14</v>
      </c>
      <c r="P6553" t="str" cm="1">
        <f t="array" ref="P6553">_xlfn.IFS(Table1[[#This Row],[Patient Waittime]]&lt;=15,"0-15",Table1[[#This Row],[Patient Waittime]]&lt;=30,"16-30",Table1[[#This Row],[Patient Waittime]]&lt;=45,"31-45",Table1[[#This Row],[Patient Waittime]]&lt;=60,"46-60",TRUE,"60+")</f>
        <v>31-45</v>
      </c>
      <c r="Q6553">
        <f>--(Table1[[#This Row],[Patient Waittime]]&lt;=30)</f>
        <v>0</v>
      </c>
      <c r="R6553">
        <f>--Table1[[#This Row],[Patient Admission Flag]]</f>
        <v>1</v>
      </c>
      <c r="S6553">
        <f>--AND(Table1[[#This Row],[WithinTarget]]=1,Table1[[#This Row],[Patient Satisfaction Score]]&gt;=7)</f>
        <v>0</v>
      </c>
      <c r="T6553" t="str">
        <f>IF(LEFT(Table1[[#This Row],[Patient Gender]],1)="F","Female","Male")</f>
        <v>Female</v>
      </c>
    </row>
    <row r="6554" spans="1:20" x14ac:dyDescent="0.3">
      <c r="A6554" t="s">
        <v>6658</v>
      </c>
      <c r="B6554" s="1">
        <v>45592.299305555556</v>
      </c>
      <c r="C6554" t="s">
        <v>13</v>
      </c>
      <c r="D6554">
        <v>48</v>
      </c>
      <c r="E6554" t="s">
        <v>10</v>
      </c>
      <c r="F6554" t="s">
        <v>15</v>
      </c>
      <c r="G6554" t="b">
        <v>1</v>
      </c>
      <c r="I6554">
        <v>44</v>
      </c>
      <c r="J6554" t="b">
        <v>1</v>
      </c>
      <c r="K6554">
        <f>YEAR(Table1[[#This Row],[Patient Admission Date]])</f>
        <v>2024</v>
      </c>
      <c r="L6554" t="str">
        <f>TEXT(Table1[[#This Row],[Patient Admission Date]],"mmm")</f>
        <v>Oct</v>
      </c>
      <c r="M6554" t="str">
        <f>TEXT(Table1[[#This Row],[Patient Admission Date]],"ddd")</f>
        <v>Sun</v>
      </c>
      <c r="N6554" t="str">
        <f>TEXT(INT(HOUR(Table1[[#This Row],[Patient Admission Date]])/3)*3,"00")&amp;"-"&amp;TEXT(INT(HOUR(Table1[[#This Row],[Patient Admission Date]])/3)*3+3,"00")</f>
        <v>06-09</v>
      </c>
      <c r="O6554" t="str" cm="1">
        <f t="array" ref="O6554">_xlfn.IFS(Table1[[#This Row],[Patient Age]]&lt;=14,"0-14",Table1[[#This Row],[Patient Age]]&lt;=29,"15-29",Table1[[#This Row],[Patient Age]]&lt;=44,"30-44",Table1[[#This Row],[Patient Age]]&lt;=59,"45-59",Table1[[#This Row],[Patient Age]]&lt;=74,"60-74",TRUE,"75+")</f>
        <v>45-59</v>
      </c>
      <c r="P6554" t="str" cm="1">
        <f t="array" ref="P6554">_xlfn.IFS(Table1[[#This Row],[Patient Waittime]]&lt;=15,"0-15",Table1[[#This Row],[Patient Waittime]]&lt;=30,"16-30",Table1[[#This Row],[Patient Waittime]]&lt;=45,"31-45",Table1[[#This Row],[Patient Waittime]]&lt;=60,"46-60",TRUE,"60+")</f>
        <v>31-45</v>
      </c>
      <c r="Q6554">
        <f>--(Table1[[#This Row],[Patient Waittime]]&lt;=30)</f>
        <v>0</v>
      </c>
      <c r="R6554">
        <f>--Table1[[#This Row],[Patient Admission Flag]]</f>
        <v>1</v>
      </c>
      <c r="S6554">
        <f>--AND(Table1[[#This Row],[WithinTarget]]=1,Table1[[#This Row],[Patient Satisfaction Score]]&gt;=7)</f>
        <v>0</v>
      </c>
      <c r="T6554" t="str">
        <f>IF(LEFT(Table1[[#This Row],[Patient Gender]],1)="F","Female","Male")</f>
        <v>Female</v>
      </c>
    </row>
    <row r="6555" spans="1:20" x14ac:dyDescent="0.3">
      <c r="A6555" t="s">
        <v>6659</v>
      </c>
      <c r="B6555" s="1">
        <v>45283.341666666667</v>
      </c>
      <c r="C6555" t="s">
        <v>13</v>
      </c>
      <c r="D6555">
        <v>29</v>
      </c>
      <c r="E6555" t="s">
        <v>10</v>
      </c>
      <c r="F6555" t="s">
        <v>15</v>
      </c>
      <c r="G6555" t="b">
        <v>1</v>
      </c>
      <c r="I6555">
        <v>29</v>
      </c>
      <c r="J6555" t="b">
        <v>1</v>
      </c>
      <c r="K6555">
        <f>YEAR(Table1[[#This Row],[Patient Admission Date]])</f>
        <v>2023</v>
      </c>
      <c r="L6555" t="str">
        <f>TEXT(Table1[[#This Row],[Patient Admission Date]],"mmm")</f>
        <v>Dec</v>
      </c>
      <c r="M6555" t="str">
        <f>TEXT(Table1[[#This Row],[Patient Admission Date]],"ddd")</f>
        <v>Sat</v>
      </c>
      <c r="N6555" t="str">
        <f>TEXT(INT(HOUR(Table1[[#This Row],[Patient Admission Date]])/3)*3,"00")&amp;"-"&amp;TEXT(INT(HOUR(Table1[[#This Row],[Patient Admission Date]])/3)*3+3,"00")</f>
        <v>06-09</v>
      </c>
      <c r="O6555" t="str" cm="1">
        <f t="array" ref="O6555">_xlfn.IFS(Table1[[#This Row],[Patient Age]]&lt;=14,"0-14",Table1[[#This Row],[Patient Age]]&lt;=29,"15-29",Table1[[#This Row],[Patient Age]]&lt;=44,"30-44",Table1[[#This Row],[Patient Age]]&lt;=59,"45-59",Table1[[#This Row],[Patient Age]]&lt;=74,"60-74",TRUE,"75+")</f>
        <v>15-29</v>
      </c>
      <c r="P6555" t="str" cm="1">
        <f t="array" ref="P6555">_xlfn.IFS(Table1[[#This Row],[Patient Waittime]]&lt;=15,"0-15",Table1[[#This Row],[Patient Waittime]]&lt;=30,"16-30",Table1[[#This Row],[Patient Waittime]]&lt;=45,"31-45",Table1[[#This Row],[Patient Waittime]]&lt;=60,"46-60",TRUE,"60+")</f>
        <v>16-30</v>
      </c>
      <c r="Q6555">
        <f>--(Table1[[#This Row],[Patient Waittime]]&lt;=30)</f>
        <v>1</v>
      </c>
      <c r="R6555">
        <f>--Table1[[#This Row],[Patient Admission Flag]]</f>
        <v>1</v>
      </c>
      <c r="S6555">
        <f>--AND(Table1[[#This Row],[WithinTarget]]=1,Table1[[#This Row],[Patient Satisfaction Score]]&gt;=7)</f>
        <v>0</v>
      </c>
      <c r="T6555" t="str">
        <f>IF(LEFT(Table1[[#This Row],[Patient Gender]],1)="F","Female","Male")</f>
        <v>Female</v>
      </c>
    </row>
    <row r="6556" spans="1:20" x14ac:dyDescent="0.3">
      <c r="A6556" t="s">
        <v>6660</v>
      </c>
      <c r="B6556" s="1">
        <v>45314.09652777778</v>
      </c>
      <c r="C6556" t="s">
        <v>13</v>
      </c>
      <c r="D6556">
        <v>46</v>
      </c>
      <c r="E6556" t="s">
        <v>10</v>
      </c>
      <c r="F6556" t="s">
        <v>15</v>
      </c>
      <c r="G6556" t="b">
        <v>1</v>
      </c>
      <c r="I6556">
        <v>39</v>
      </c>
      <c r="J6556" t="b">
        <v>1</v>
      </c>
      <c r="K6556">
        <f>YEAR(Table1[[#This Row],[Patient Admission Date]])</f>
        <v>2024</v>
      </c>
      <c r="L6556" t="str">
        <f>TEXT(Table1[[#This Row],[Patient Admission Date]],"mmm")</f>
        <v>Jan</v>
      </c>
      <c r="M6556" t="str">
        <f>TEXT(Table1[[#This Row],[Patient Admission Date]],"ddd")</f>
        <v>Tue</v>
      </c>
      <c r="N6556" t="str">
        <f>TEXT(INT(HOUR(Table1[[#This Row],[Patient Admission Date]])/3)*3,"00")&amp;"-"&amp;TEXT(INT(HOUR(Table1[[#This Row],[Patient Admission Date]])/3)*3+3,"00")</f>
        <v>00-03</v>
      </c>
      <c r="O6556" t="str" cm="1">
        <f t="array" ref="O6556">_xlfn.IFS(Table1[[#This Row],[Patient Age]]&lt;=14,"0-14",Table1[[#This Row],[Patient Age]]&lt;=29,"15-29",Table1[[#This Row],[Patient Age]]&lt;=44,"30-44",Table1[[#This Row],[Patient Age]]&lt;=59,"45-59",Table1[[#This Row],[Patient Age]]&lt;=74,"60-74",TRUE,"75+")</f>
        <v>45-59</v>
      </c>
      <c r="P6556" t="str" cm="1">
        <f t="array" ref="P6556">_xlfn.IFS(Table1[[#This Row],[Patient Waittime]]&lt;=15,"0-15",Table1[[#This Row],[Patient Waittime]]&lt;=30,"16-30",Table1[[#This Row],[Patient Waittime]]&lt;=45,"31-45",Table1[[#This Row],[Patient Waittime]]&lt;=60,"46-60",TRUE,"60+")</f>
        <v>31-45</v>
      </c>
      <c r="Q6556">
        <f>--(Table1[[#This Row],[Patient Waittime]]&lt;=30)</f>
        <v>0</v>
      </c>
      <c r="R6556">
        <f>--Table1[[#This Row],[Patient Admission Flag]]</f>
        <v>1</v>
      </c>
      <c r="S6556">
        <f>--AND(Table1[[#This Row],[WithinTarget]]=1,Table1[[#This Row],[Patient Satisfaction Score]]&gt;=7)</f>
        <v>0</v>
      </c>
      <c r="T6556" t="str">
        <f>IF(LEFT(Table1[[#This Row],[Patient Gender]],1)="F","Female","Male")</f>
        <v>Female</v>
      </c>
    </row>
    <row r="6557" spans="1:20" x14ac:dyDescent="0.3">
      <c r="A6557" t="s">
        <v>6661</v>
      </c>
      <c r="B6557" s="1">
        <v>45451.617361111108</v>
      </c>
      <c r="C6557" t="s">
        <v>13</v>
      </c>
      <c r="D6557">
        <v>64</v>
      </c>
      <c r="E6557" t="s">
        <v>10</v>
      </c>
      <c r="F6557" t="s">
        <v>15</v>
      </c>
      <c r="G6557" t="b">
        <v>1</v>
      </c>
      <c r="I6557">
        <v>59</v>
      </c>
      <c r="J6557" t="b">
        <v>1</v>
      </c>
      <c r="K6557">
        <f>YEAR(Table1[[#This Row],[Patient Admission Date]])</f>
        <v>2024</v>
      </c>
      <c r="L6557" t="str">
        <f>TEXT(Table1[[#This Row],[Patient Admission Date]],"mmm")</f>
        <v>Jun</v>
      </c>
      <c r="M6557" t="str">
        <f>TEXT(Table1[[#This Row],[Patient Admission Date]],"ddd")</f>
        <v>Sat</v>
      </c>
      <c r="N6557" t="str">
        <f>TEXT(INT(HOUR(Table1[[#This Row],[Patient Admission Date]])/3)*3,"00")&amp;"-"&amp;TEXT(INT(HOUR(Table1[[#This Row],[Patient Admission Date]])/3)*3+3,"00")</f>
        <v>12-15</v>
      </c>
      <c r="O6557" t="str" cm="1">
        <f t="array" ref="O6557">_xlfn.IFS(Table1[[#This Row],[Patient Age]]&lt;=14,"0-14",Table1[[#This Row],[Patient Age]]&lt;=29,"15-29",Table1[[#This Row],[Patient Age]]&lt;=44,"30-44",Table1[[#This Row],[Patient Age]]&lt;=59,"45-59",Table1[[#This Row],[Patient Age]]&lt;=74,"60-74",TRUE,"75+")</f>
        <v>60-74</v>
      </c>
      <c r="P6557" t="str" cm="1">
        <f t="array" ref="P6557">_xlfn.IFS(Table1[[#This Row],[Patient Waittime]]&lt;=15,"0-15",Table1[[#This Row],[Patient Waittime]]&lt;=30,"16-30",Table1[[#This Row],[Patient Waittime]]&lt;=45,"31-45",Table1[[#This Row],[Patient Waittime]]&lt;=60,"46-60",TRUE,"60+")</f>
        <v>46-60</v>
      </c>
      <c r="Q6557">
        <f>--(Table1[[#This Row],[Patient Waittime]]&lt;=30)</f>
        <v>0</v>
      </c>
      <c r="R6557">
        <f>--Table1[[#This Row],[Patient Admission Flag]]</f>
        <v>1</v>
      </c>
      <c r="S6557">
        <f>--AND(Table1[[#This Row],[WithinTarget]]=1,Table1[[#This Row],[Patient Satisfaction Score]]&gt;=7)</f>
        <v>0</v>
      </c>
      <c r="T6557" t="str">
        <f>IF(LEFT(Table1[[#This Row],[Patient Gender]],1)="F","Female","Male")</f>
        <v>Female</v>
      </c>
    </row>
    <row r="6558" spans="1:20" x14ac:dyDescent="0.3">
      <c r="A6558" t="s">
        <v>6662</v>
      </c>
      <c r="B6558" s="1">
        <v>45349.207638888889</v>
      </c>
      <c r="C6558" t="s">
        <v>13</v>
      </c>
      <c r="D6558">
        <v>48</v>
      </c>
      <c r="E6558" t="s">
        <v>10</v>
      </c>
      <c r="F6558" t="s">
        <v>15</v>
      </c>
      <c r="G6558" t="b">
        <v>1</v>
      </c>
      <c r="I6558">
        <v>10</v>
      </c>
      <c r="J6558" t="b">
        <v>1</v>
      </c>
      <c r="K6558">
        <f>YEAR(Table1[[#This Row],[Patient Admission Date]])</f>
        <v>2024</v>
      </c>
      <c r="L6558" t="str">
        <f>TEXT(Table1[[#This Row],[Patient Admission Date]],"mmm")</f>
        <v>Feb</v>
      </c>
      <c r="M6558" t="str">
        <f>TEXT(Table1[[#This Row],[Patient Admission Date]],"ddd")</f>
        <v>Tue</v>
      </c>
      <c r="N6558" t="str">
        <f>TEXT(INT(HOUR(Table1[[#This Row],[Patient Admission Date]])/3)*3,"00")&amp;"-"&amp;TEXT(INT(HOUR(Table1[[#This Row],[Patient Admission Date]])/3)*3+3,"00")</f>
        <v>03-06</v>
      </c>
      <c r="O6558" t="str" cm="1">
        <f t="array" ref="O6558">_xlfn.IFS(Table1[[#This Row],[Patient Age]]&lt;=14,"0-14",Table1[[#This Row],[Patient Age]]&lt;=29,"15-29",Table1[[#This Row],[Patient Age]]&lt;=44,"30-44",Table1[[#This Row],[Patient Age]]&lt;=59,"45-59",Table1[[#This Row],[Patient Age]]&lt;=74,"60-74",TRUE,"75+")</f>
        <v>45-59</v>
      </c>
      <c r="P6558" t="str" cm="1">
        <f t="array" ref="P6558">_xlfn.IFS(Table1[[#This Row],[Patient Waittime]]&lt;=15,"0-15",Table1[[#This Row],[Patient Waittime]]&lt;=30,"16-30",Table1[[#This Row],[Patient Waittime]]&lt;=45,"31-45",Table1[[#This Row],[Patient Waittime]]&lt;=60,"46-60",TRUE,"60+")</f>
        <v>0-15</v>
      </c>
      <c r="Q6558">
        <f>--(Table1[[#This Row],[Patient Waittime]]&lt;=30)</f>
        <v>1</v>
      </c>
      <c r="R6558">
        <f>--Table1[[#This Row],[Patient Admission Flag]]</f>
        <v>1</v>
      </c>
      <c r="S6558">
        <f>--AND(Table1[[#This Row],[WithinTarget]]=1,Table1[[#This Row],[Patient Satisfaction Score]]&gt;=7)</f>
        <v>0</v>
      </c>
      <c r="T6558" t="str">
        <f>IF(LEFT(Table1[[#This Row],[Patient Gender]],1)="F","Female","Male")</f>
        <v>Female</v>
      </c>
    </row>
    <row r="6559" spans="1:20" x14ac:dyDescent="0.3">
      <c r="A6559" t="s">
        <v>6663</v>
      </c>
      <c r="B6559" s="1">
        <v>45032.868750000001</v>
      </c>
      <c r="C6559" t="s">
        <v>13</v>
      </c>
      <c r="D6559">
        <v>24</v>
      </c>
      <c r="E6559" t="s">
        <v>10</v>
      </c>
      <c r="F6559" t="s">
        <v>15</v>
      </c>
      <c r="G6559" t="b">
        <v>1</v>
      </c>
      <c r="I6559">
        <v>29</v>
      </c>
      <c r="J6559" t="b">
        <v>1</v>
      </c>
      <c r="K6559">
        <f>YEAR(Table1[[#This Row],[Patient Admission Date]])</f>
        <v>2023</v>
      </c>
      <c r="L6559" t="str">
        <f>TEXT(Table1[[#This Row],[Patient Admission Date]],"mmm")</f>
        <v>Apr</v>
      </c>
      <c r="M6559" t="str">
        <f>TEXT(Table1[[#This Row],[Patient Admission Date]],"ddd")</f>
        <v>Sun</v>
      </c>
      <c r="N6559" t="str">
        <f>TEXT(INT(HOUR(Table1[[#This Row],[Patient Admission Date]])/3)*3,"00")&amp;"-"&amp;TEXT(INT(HOUR(Table1[[#This Row],[Patient Admission Date]])/3)*3+3,"00")</f>
        <v>18-21</v>
      </c>
      <c r="O6559" t="str" cm="1">
        <f t="array" ref="O6559">_xlfn.IFS(Table1[[#This Row],[Patient Age]]&lt;=14,"0-14",Table1[[#This Row],[Patient Age]]&lt;=29,"15-29",Table1[[#This Row],[Patient Age]]&lt;=44,"30-44",Table1[[#This Row],[Patient Age]]&lt;=59,"45-59",Table1[[#This Row],[Patient Age]]&lt;=74,"60-74",TRUE,"75+")</f>
        <v>15-29</v>
      </c>
      <c r="P6559" t="str" cm="1">
        <f t="array" ref="P6559">_xlfn.IFS(Table1[[#This Row],[Patient Waittime]]&lt;=15,"0-15",Table1[[#This Row],[Patient Waittime]]&lt;=30,"16-30",Table1[[#This Row],[Patient Waittime]]&lt;=45,"31-45",Table1[[#This Row],[Patient Waittime]]&lt;=60,"46-60",TRUE,"60+")</f>
        <v>16-30</v>
      </c>
      <c r="Q6559">
        <f>--(Table1[[#This Row],[Patient Waittime]]&lt;=30)</f>
        <v>1</v>
      </c>
      <c r="R6559">
        <f>--Table1[[#This Row],[Patient Admission Flag]]</f>
        <v>1</v>
      </c>
      <c r="S6559">
        <f>--AND(Table1[[#This Row],[WithinTarget]]=1,Table1[[#This Row],[Patient Satisfaction Score]]&gt;=7)</f>
        <v>0</v>
      </c>
      <c r="T6559" t="str">
        <f>IF(LEFT(Table1[[#This Row],[Patient Gender]],1)="F","Female","Male")</f>
        <v>Female</v>
      </c>
    </row>
    <row r="6560" spans="1:20" x14ac:dyDescent="0.3">
      <c r="A6560" t="s">
        <v>6664</v>
      </c>
      <c r="B6560" s="1">
        <v>45164.19027777778</v>
      </c>
      <c r="C6560" t="s">
        <v>13</v>
      </c>
      <c r="D6560">
        <v>32</v>
      </c>
      <c r="E6560" t="s">
        <v>10</v>
      </c>
      <c r="F6560" t="s">
        <v>15</v>
      </c>
      <c r="G6560" t="b">
        <v>1</v>
      </c>
      <c r="I6560">
        <v>36</v>
      </c>
      <c r="J6560" t="b">
        <v>1</v>
      </c>
      <c r="K6560">
        <f>YEAR(Table1[[#This Row],[Patient Admission Date]])</f>
        <v>2023</v>
      </c>
      <c r="L6560" t="str">
        <f>TEXT(Table1[[#This Row],[Patient Admission Date]],"mmm")</f>
        <v>Aug</v>
      </c>
      <c r="M6560" t="str">
        <f>TEXT(Table1[[#This Row],[Patient Admission Date]],"ddd")</f>
        <v>Sat</v>
      </c>
      <c r="N6560" t="str">
        <f>TEXT(INT(HOUR(Table1[[#This Row],[Patient Admission Date]])/3)*3,"00")&amp;"-"&amp;TEXT(INT(HOUR(Table1[[#This Row],[Patient Admission Date]])/3)*3+3,"00")</f>
        <v>03-06</v>
      </c>
      <c r="O6560" t="str" cm="1">
        <f t="array" ref="O6560">_xlfn.IFS(Table1[[#This Row],[Patient Age]]&lt;=14,"0-14",Table1[[#This Row],[Patient Age]]&lt;=29,"15-29",Table1[[#This Row],[Patient Age]]&lt;=44,"30-44",Table1[[#This Row],[Patient Age]]&lt;=59,"45-59",Table1[[#This Row],[Patient Age]]&lt;=74,"60-74",TRUE,"75+")</f>
        <v>30-44</v>
      </c>
      <c r="P6560" t="str" cm="1">
        <f t="array" ref="P6560">_xlfn.IFS(Table1[[#This Row],[Patient Waittime]]&lt;=15,"0-15",Table1[[#This Row],[Patient Waittime]]&lt;=30,"16-30",Table1[[#This Row],[Patient Waittime]]&lt;=45,"31-45",Table1[[#This Row],[Patient Waittime]]&lt;=60,"46-60",TRUE,"60+")</f>
        <v>31-45</v>
      </c>
      <c r="Q6560">
        <f>--(Table1[[#This Row],[Patient Waittime]]&lt;=30)</f>
        <v>0</v>
      </c>
      <c r="R6560">
        <f>--Table1[[#This Row],[Patient Admission Flag]]</f>
        <v>1</v>
      </c>
      <c r="S6560">
        <f>--AND(Table1[[#This Row],[WithinTarget]]=1,Table1[[#This Row],[Patient Satisfaction Score]]&gt;=7)</f>
        <v>0</v>
      </c>
      <c r="T6560" t="str">
        <f>IF(LEFT(Table1[[#This Row],[Patient Gender]],1)="F","Female","Male")</f>
        <v>Female</v>
      </c>
    </row>
    <row r="6561" spans="1:20" x14ac:dyDescent="0.3">
      <c r="A6561" t="s">
        <v>6665</v>
      </c>
      <c r="B6561" s="1">
        <v>45364.02847222222</v>
      </c>
      <c r="C6561" t="s">
        <v>13</v>
      </c>
      <c r="D6561">
        <v>14</v>
      </c>
      <c r="E6561" t="s">
        <v>10</v>
      </c>
      <c r="F6561" t="s">
        <v>15</v>
      </c>
      <c r="G6561" t="b">
        <v>1</v>
      </c>
      <c r="I6561">
        <v>12</v>
      </c>
      <c r="J6561" t="b">
        <v>1</v>
      </c>
      <c r="K6561">
        <f>YEAR(Table1[[#This Row],[Patient Admission Date]])</f>
        <v>2024</v>
      </c>
      <c r="L6561" t="str">
        <f>TEXT(Table1[[#This Row],[Patient Admission Date]],"mmm")</f>
        <v>Mar</v>
      </c>
      <c r="M6561" t="str">
        <f>TEXT(Table1[[#This Row],[Patient Admission Date]],"ddd")</f>
        <v>Wed</v>
      </c>
      <c r="N6561" t="str">
        <f>TEXT(INT(HOUR(Table1[[#This Row],[Patient Admission Date]])/3)*3,"00")&amp;"-"&amp;TEXT(INT(HOUR(Table1[[#This Row],[Patient Admission Date]])/3)*3+3,"00")</f>
        <v>00-03</v>
      </c>
      <c r="O6561" t="str" cm="1">
        <f t="array" ref="O6561">_xlfn.IFS(Table1[[#This Row],[Patient Age]]&lt;=14,"0-14",Table1[[#This Row],[Patient Age]]&lt;=29,"15-29",Table1[[#This Row],[Patient Age]]&lt;=44,"30-44",Table1[[#This Row],[Patient Age]]&lt;=59,"45-59",Table1[[#This Row],[Patient Age]]&lt;=74,"60-74",TRUE,"75+")</f>
        <v>0-14</v>
      </c>
      <c r="P6561" t="str" cm="1">
        <f t="array" ref="P6561">_xlfn.IFS(Table1[[#This Row],[Patient Waittime]]&lt;=15,"0-15",Table1[[#This Row],[Patient Waittime]]&lt;=30,"16-30",Table1[[#This Row],[Patient Waittime]]&lt;=45,"31-45",Table1[[#This Row],[Patient Waittime]]&lt;=60,"46-60",TRUE,"60+")</f>
        <v>0-15</v>
      </c>
      <c r="Q6561">
        <f>--(Table1[[#This Row],[Patient Waittime]]&lt;=30)</f>
        <v>1</v>
      </c>
      <c r="R6561">
        <f>--Table1[[#This Row],[Patient Admission Flag]]</f>
        <v>1</v>
      </c>
      <c r="S6561">
        <f>--AND(Table1[[#This Row],[WithinTarget]]=1,Table1[[#This Row],[Patient Satisfaction Score]]&gt;=7)</f>
        <v>0</v>
      </c>
      <c r="T6561" t="str">
        <f>IF(LEFT(Table1[[#This Row],[Patient Gender]],1)="F","Female","Male")</f>
        <v>Female</v>
      </c>
    </row>
    <row r="6562" spans="1:20" x14ac:dyDescent="0.3">
      <c r="A6562" t="s">
        <v>6666</v>
      </c>
      <c r="B6562" s="1">
        <v>45396.834027777775</v>
      </c>
      <c r="C6562" t="s">
        <v>13</v>
      </c>
      <c r="D6562">
        <v>79</v>
      </c>
      <c r="E6562" t="s">
        <v>10</v>
      </c>
      <c r="F6562" t="s">
        <v>15</v>
      </c>
      <c r="G6562" t="b">
        <v>1</v>
      </c>
      <c r="I6562">
        <v>51</v>
      </c>
      <c r="J6562" t="b">
        <v>1</v>
      </c>
      <c r="K6562">
        <f>YEAR(Table1[[#This Row],[Patient Admission Date]])</f>
        <v>2024</v>
      </c>
      <c r="L6562" t="str">
        <f>TEXT(Table1[[#This Row],[Patient Admission Date]],"mmm")</f>
        <v>Apr</v>
      </c>
      <c r="M6562" t="str">
        <f>TEXT(Table1[[#This Row],[Patient Admission Date]],"ddd")</f>
        <v>Sun</v>
      </c>
      <c r="N6562" t="str">
        <f>TEXT(INT(HOUR(Table1[[#This Row],[Patient Admission Date]])/3)*3,"00")&amp;"-"&amp;TEXT(INT(HOUR(Table1[[#This Row],[Patient Admission Date]])/3)*3+3,"00")</f>
        <v>18-21</v>
      </c>
      <c r="O6562" t="str" cm="1">
        <f t="array" ref="O6562">_xlfn.IFS(Table1[[#This Row],[Patient Age]]&lt;=14,"0-14",Table1[[#This Row],[Patient Age]]&lt;=29,"15-29",Table1[[#This Row],[Patient Age]]&lt;=44,"30-44",Table1[[#This Row],[Patient Age]]&lt;=59,"45-59",Table1[[#This Row],[Patient Age]]&lt;=74,"60-74",TRUE,"75+")</f>
        <v>75+</v>
      </c>
      <c r="P6562" t="str" cm="1">
        <f t="array" ref="P6562">_xlfn.IFS(Table1[[#This Row],[Patient Waittime]]&lt;=15,"0-15",Table1[[#This Row],[Patient Waittime]]&lt;=30,"16-30",Table1[[#This Row],[Patient Waittime]]&lt;=45,"31-45",Table1[[#This Row],[Patient Waittime]]&lt;=60,"46-60",TRUE,"60+")</f>
        <v>46-60</v>
      </c>
      <c r="Q6562">
        <f>--(Table1[[#This Row],[Patient Waittime]]&lt;=30)</f>
        <v>0</v>
      </c>
      <c r="R6562">
        <f>--Table1[[#This Row],[Patient Admission Flag]]</f>
        <v>1</v>
      </c>
      <c r="S6562">
        <f>--AND(Table1[[#This Row],[WithinTarget]]=1,Table1[[#This Row],[Patient Satisfaction Score]]&gt;=7)</f>
        <v>0</v>
      </c>
      <c r="T6562" t="str">
        <f>IF(LEFT(Table1[[#This Row],[Patient Gender]],1)="F","Female","Male")</f>
        <v>Female</v>
      </c>
    </row>
    <row r="6563" spans="1:20" x14ac:dyDescent="0.3">
      <c r="A6563" t="s">
        <v>6667</v>
      </c>
      <c r="B6563" s="1">
        <v>45048.097222222219</v>
      </c>
      <c r="C6563" t="s">
        <v>13</v>
      </c>
      <c r="D6563">
        <v>40</v>
      </c>
      <c r="E6563" t="s">
        <v>10</v>
      </c>
      <c r="F6563" t="s">
        <v>15</v>
      </c>
      <c r="G6563" t="b">
        <v>1</v>
      </c>
      <c r="I6563">
        <v>23</v>
      </c>
      <c r="J6563" t="b">
        <v>1</v>
      </c>
      <c r="K6563">
        <f>YEAR(Table1[[#This Row],[Patient Admission Date]])</f>
        <v>2023</v>
      </c>
      <c r="L6563" t="str">
        <f>TEXT(Table1[[#This Row],[Patient Admission Date]],"mmm")</f>
        <v>May</v>
      </c>
      <c r="M6563" t="str">
        <f>TEXT(Table1[[#This Row],[Patient Admission Date]],"ddd")</f>
        <v>Tue</v>
      </c>
      <c r="N6563" t="str">
        <f>TEXT(INT(HOUR(Table1[[#This Row],[Patient Admission Date]])/3)*3,"00")&amp;"-"&amp;TEXT(INT(HOUR(Table1[[#This Row],[Patient Admission Date]])/3)*3+3,"00")</f>
        <v>00-03</v>
      </c>
      <c r="O6563" t="str" cm="1">
        <f t="array" ref="O6563">_xlfn.IFS(Table1[[#This Row],[Patient Age]]&lt;=14,"0-14",Table1[[#This Row],[Patient Age]]&lt;=29,"15-29",Table1[[#This Row],[Patient Age]]&lt;=44,"30-44",Table1[[#This Row],[Patient Age]]&lt;=59,"45-59",Table1[[#This Row],[Patient Age]]&lt;=74,"60-74",TRUE,"75+")</f>
        <v>30-44</v>
      </c>
      <c r="P6563" t="str" cm="1">
        <f t="array" ref="P6563">_xlfn.IFS(Table1[[#This Row],[Patient Waittime]]&lt;=15,"0-15",Table1[[#This Row],[Patient Waittime]]&lt;=30,"16-30",Table1[[#This Row],[Patient Waittime]]&lt;=45,"31-45",Table1[[#This Row],[Patient Waittime]]&lt;=60,"46-60",TRUE,"60+")</f>
        <v>16-30</v>
      </c>
      <c r="Q6563">
        <f>--(Table1[[#This Row],[Patient Waittime]]&lt;=30)</f>
        <v>1</v>
      </c>
      <c r="R6563">
        <f>--Table1[[#This Row],[Patient Admission Flag]]</f>
        <v>1</v>
      </c>
      <c r="S6563">
        <f>--AND(Table1[[#This Row],[WithinTarget]]=1,Table1[[#This Row],[Patient Satisfaction Score]]&gt;=7)</f>
        <v>0</v>
      </c>
      <c r="T6563" t="str">
        <f>IF(LEFT(Table1[[#This Row],[Patient Gender]],1)="F","Female","Male")</f>
        <v>Female</v>
      </c>
    </row>
    <row r="6564" spans="1:20" x14ac:dyDescent="0.3">
      <c r="A6564" t="s">
        <v>6668</v>
      </c>
      <c r="B6564" s="1">
        <v>45205.575694444444</v>
      </c>
      <c r="C6564" t="s">
        <v>13</v>
      </c>
      <c r="D6564">
        <v>79</v>
      </c>
      <c r="E6564" t="s">
        <v>10</v>
      </c>
      <c r="F6564" t="s">
        <v>15</v>
      </c>
      <c r="G6564" t="b">
        <v>1</v>
      </c>
      <c r="I6564">
        <v>39</v>
      </c>
      <c r="J6564" t="b">
        <v>1</v>
      </c>
      <c r="K6564">
        <f>YEAR(Table1[[#This Row],[Patient Admission Date]])</f>
        <v>2023</v>
      </c>
      <c r="L6564" t="str">
        <f>TEXT(Table1[[#This Row],[Patient Admission Date]],"mmm")</f>
        <v>Oct</v>
      </c>
      <c r="M6564" t="str">
        <f>TEXT(Table1[[#This Row],[Patient Admission Date]],"ddd")</f>
        <v>Fri</v>
      </c>
      <c r="N6564" t="str">
        <f>TEXT(INT(HOUR(Table1[[#This Row],[Patient Admission Date]])/3)*3,"00")&amp;"-"&amp;TEXT(INT(HOUR(Table1[[#This Row],[Patient Admission Date]])/3)*3+3,"00")</f>
        <v>12-15</v>
      </c>
      <c r="O6564" t="str" cm="1">
        <f t="array" ref="O6564">_xlfn.IFS(Table1[[#This Row],[Patient Age]]&lt;=14,"0-14",Table1[[#This Row],[Patient Age]]&lt;=29,"15-29",Table1[[#This Row],[Patient Age]]&lt;=44,"30-44",Table1[[#This Row],[Patient Age]]&lt;=59,"45-59",Table1[[#This Row],[Patient Age]]&lt;=74,"60-74",TRUE,"75+")</f>
        <v>75+</v>
      </c>
      <c r="P6564" t="str" cm="1">
        <f t="array" ref="P6564">_xlfn.IFS(Table1[[#This Row],[Patient Waittime]]&lt;=15,"0-15",Table1[[#This Row],[Patient Waittime]]&lt;=30,"16-30",Table1[[#This Row],[Patient Waittime]]&lt;=45,"31-45",Table1[[#This Row],[Patient Waittime]]&lt;=60,"46-60",TRUE,"60+")</f>
        <v>31-45</v>
      </c>
      <c r="Q6564">
        <f>--(Table1[[#This Row],[Patient Waittime]]&lt;=30)</f>
        <v>0</v>
      </c>
      <c r="R6564">
        <f>--Table1[[#This Row],[Patient Admission Flag]]</f>
        <v>1</v>
      </c>
      <c r="S6564">
        <f>--AND(Table1[[#This Row],[WithinTarget]]=1,Table1[[#This Row],[Patient Satisfaction Score]]&gt;=7)</f>
        <v>0</v>
      </c>
      <c r="T6564" t="str">
        <f>IF(LEFT(Table1[[#This Row],[Patient Gender]],1)="F","Female","Male")</f>
        <v>Female</v>
      </c>
    </row>
    <row r="6565" spans="1:20" x14ac:dyDescent="0.3">
      <c r="A6565" t="s">
        <v>6669</v>
      </c>
      <c r="B6565" s="1">
        <v>45577.577777777777</v>
      </c>
      <c r="C6565" t="s">
        <v>13</v>
      </c>
      <c r="D6565">
        <v>49</v>
      </c>
      <c r="E6565" t="s">
        <v>10</v>
      </c>
      <c r="F6565" t="s">
        <v>15</v>
      </c>
      <c r="G6565" t="b">
        <v>1</v>
      </c>
      <c r="I6565">
        <v>20</v>
      </c>
      <c r="J6565" t="b">
        <v>1</v>
      </c>
      <c r="K6565">
        <f>YEAR(Table1[[#This Row],[Patient Admission Date]])</f>
        <v>2024</v>
      </c>
      <c r="L6565" t="str">
        <f>TEXT(Table1[[#This Row],[Patient Admission Date]],"mmm")</f>
        <v>Oct</v>
      </c>
      <c r="M6565" t="str">
        <f>TEXT(Table1[[#This Row],[Patient Admission Date]],"ddd")</f>
        <v>Sat</v>
      </c>
      <c r="N6565" t="str">
        <f>TEXT(INT(HOUR(Table1[[#This Row],[Patient Admission Date]])/3)*3,"00")&amp;"-"&amp;TEXT(INT(HOUR(Table1[[#This Row],[Patient Admission Date]])/3)*3+3,"00")</f>
        <v>12-15</v>
      </c>
      <c r="O6565" t="str" cm="1">
        <f t="array" ref="O6565">_xlfn.IFS(Table1[[#This Row],[Patient Age]]&lt;=14,"0-14",Table1[[#This Row],[Patient Age]]&lt;=29,"15-29",Table1[[#This Row],[Patient Age]]&lt;=44,"30-44",Table1[[#This Row],[Patient Age]]&lt;=59,"45-59",Table1[[#This Row],[Patient Age]]&lt;=74,"60-74",TRUE,"75+")</f>
        <v>45-59</v>
      </c>
      <c r="P6565" t="str" cm="1">
        <f t="array" ref="P6565">_xlfn.IFS(Table1[[#This Row],[Patient Waittime]]&lt;=15,"0-15",Table1[[#This Row],[Patient Waittime]]&lt;=30,"16-30",Table1[[#This Row],[Patient Waittime]]&lt;=45,"31-45",Table1[[#This Row],[Patient Waittime]]&lt;=60,"46-60",TRUE,"60+")</f>
        <v>16-30</v>
      </c>
      <c r="Q6565">
        <f>--(Table1[[#This Row],[Patient Waittime]]&lt;=30)</f>
        <v>1</v>
      </c>
      <c r="R6565">
        <f>--Table1[[#This Row],[Patient Admission Flag]]</f>
        <v>1</v>
      </c>
      <c r="S6565">
        <f>--AND(Table1[[#This Row],[WithinTarget]]=1,Table1[[#This Row],[Patient Satisfaction Score]]&gt;=7)</f>
        <v>0</v>
      </c>
      <c r="T6565" t="str">
        <f>IF(LEFT(Table1[[#This Row],[Patient Gender]],1)="F","Female","Male")</f>
        <v>Female</v>
      </c>
    </row>
    <row r="6566" spans="1:20" x14ac:dyDescent="0.3">
      <c r="A6566" t="s">
        <v>6670</v>
      </c>
      <c r="B6566" s="1">
        <v>45483.104166666664</v>
      </c>
      <c r="C6566" t="s">
        <v>13</v>
      </c>
      <c r="D6566">
        <v>65</v>
      </c>
      <c r="E6566" t="s">
        <v>10</v>
      </c>
      <c r="F6566" t="s">
        <v>15</v>
      </c>
      <c r="G6566" t="b">
        <v>1</v>
      </c>
      <c r="I6566">
        <v>25</v>
      </c>
      <c r="J6566" t="b">
        <v>1</v>
      </c>
      <c r="K6566">
        <f>YEAR(Table1[[#This Row],[Patient Admission Date]])</f>
        <v>2024</v>
      </c>
      <c r="L6566" t="str">
        <f>TEXT(Table1[[#This Row],[Patient Admission Date]],"mmm")</f>
        <v>Jul</v>
      </c>
      <c r="M6566" t="str">
        <f>TEXT(Table1[[#This Row],[Patient Admission Date]],"ddd")</f>
        <v>Wed</v>
      </c>
      <c r="N6566" t="str">
        <f>TEXT(INT(HOUR(Table1[[#This Row],[Patient Admission Date]])/3)*3,"00")&amp;"-"&amp;TEXT(INT(HOUR(Table1[[#This Row],[Patient Admission Date]])/3)*3+3,"00")</f>
        <v>00-03</v>
      </c>
      <c r="O6566" t="str" cm="1">
        <f t="array" ref="O6566">_xlfn.IFS(Table1[[#This Row],[Patient Age]]&lt;=14,"0-14",Table1[[#This Row],[Patient Age]]&lt;=29,"15-29",Table1[[#This Row],[Patient Age]]&lt;=44,"30-44",Table1[[#This Row],[Patient Age]]&lt;=59,"45-59",Table1[[#This Row],[Patient Age]]&lt;=74,"60-74",TRUE,"75+")</f>
        <v>60-74</v>
      </c>
      <c r="P6566" t="str" cm="1">
        <f t="array" ref="P6566">_xlfn.IFS(Table1[[#This Row],[Patient Waittime]]&lt;=15,"0-15",Table1[[#This Row],[Patient Waittime]]&lt;=30,"16-30",Table1[[#This Row],[Patient Waittime]]&lt;=45,"31-45",Table1[[#This Row],[Patient Waittime]]&lt;=60,"46-60",TRUE,"60+")</f>
        <v>16-30</v>
      </c>
      <c r="Q6566">
        <f>--(Table1[[#This Row],[Patient Waittime]]&lt;=30)</f>
        <v>1</v>
      </c>
      <c r="R6566">
        <f>--Table1[[#This Row],[Patient Admission Flag]]</f>
        <v>1</v>
      </c>
      <c r="S6566">
        <f>--AND(Table1[[#This Row],[WithinTarget]]=1,Table1[[#This Row],[Patient Satisfaction Score]]&gt;=7)</f>
        <v>0</v>
      </c>
      <c r="T6566" t="str">
        <f>IF(LEFT(Table1[[#This Row],[Patient Gender]],1)="F","Female","Male")</f>
        <v>Female</v>
      </c>
    </row>
    <row r="6567" spans="1:20" x14ac:dyDescent="0.3">
      <c r="A6567" t="s">
        <v>6671</v>
      </c>
      <c r="B6567" s="1">
        <v>45094.388194444444</v>
      </c>
      <c r="C6567" t="s">
        <v>13</v>
      </c>
      <c r="D6567">
        <v>78</v>
      </c>
      <c r="E6567" t="s">
        <v>10</v>
      </c>
      <c r="F6567" t="s">
        <v>15</v>
      </c>
      <c r="G6567" t="b">
        <v>1</v>
      </c>
      <c r="I6567">
        <v>33</v>
      </c>
      <c r="J6567" t="b">
        <v>1</v>
      </c>
      <c r="K6567">
        <f>YEAR(Table1[[#This Row],[Patient Admission Date]])</f>
        <v>2023</v>
      </c>
      <c r="L6567" t="str">
        <f>TEXT(Table1[[#This Row],[Patient Admission Date]],"mmm")</f>
        <v>Jun</v>
      </c>
      <c r="M6567" t="str">
        <f>TEXT(Table1[[#This Row],[Patient Admission Date]],"ddd")</f>
        <v>Sat</v>
      </c>
      <c r="N6567" t="str">
        <f>TEXT(INT(HOUR(Table1[[#This Row],[Patient Admission Date]])/3)*3,"00")&amp;"-"&amp;TEXT(INT(HOUR(Table1[[#This Row],[Patient Admission Date]])/3)*3+3,"00")</f>
        <v>09-12</v>
      </c>
      <c r="O6567" t="str" cm="1">
        <f t="array" ref="O6567">_xlfn.IFS(Table1[[#This Row],[Patient Age]]&lt;=14,"0-14",Table1[[#This Row],[Patient Age]]&lt;=29,"15-29",Table1[[#This Row],[Patient Age]]&lt;=44,"30-44",Table1[[#This Row],[Patient Age]]&lt;=59,"45-59",Table1[[#This Row],[Patient Age]]&lt;=74,"60-74",TRUE,"75+")</f>
        <v>75+</v>
      </c>
      <c r="P6567" t="str" cm="1">
        <f t="array" ref="P6567">_xlfn.IFS(Table1[[#This Row],[Patient Waittime]]&lt;=15,"0-15",Table1[[#This Row],[Patient Waittime]]&lt;=30,"16-30",Table1[[#This Row],[Patient Waittime]]&lt;=45,"31-45",Table1[[#This Row],[Patient Waittime]]&lt;=60,"46-60",TRUE,"60+")</f>
        <v>31-45</v>
      </c>
      <c r="Q6567">
        <f>--(Table1[[#This Row],[Patient Waittime]]&lt;=30)</f>
        <v>0</v>
      </c>
      <c r="R6567">
        <f>--Table1[[#This Row],[Patient Admission Flag]]</f>
        <v>1</v>
      </c>
      <c r="S6567">
        <f>--AND(Table1[[#This Row],[WithinTarget]]=1,Table1[[#This Row],[Patient Satisfaction Score]]&gt;=7)</f>
        <v>0</v>
      </c>
      <c r="T6567" t="str">
        <f>IF(LEFT(Table1[[#This Row],[Patient Gender]],1)="F","Female","Male")</f>
        <v>Female</v>
      </c>
    </row>
    <row r="6568" spans="1:20" x14ac:dyDescent="0.3">
      <c r="A6568" t="s">
        <v>6672</v>
      </c>
      <c r="B6568" s="1">
        <v>45439.345833333333</v>
      </c>
      <c r="C6568" t="s">
        <v>13</v>
      </c>
      <c r="D6568">
        <v>23</v>
      </c>
      <c r="E6568" t="s">
        <v>10</v>
      </c>
      <c r="F6568" t="s">
        <v>15</v>
      </c>
      <c r="G6568" t="b">
        <v>1</v>
      </c>
      <c r="I6568">
        <v>54</v>
      </c>
      <c r="J6568" t="b">
        <v>1</v>
      </c>
      <c r="K6568">
        <f>YEAR(Table1[[#This Row],[Patient Admission Date]])</f>
        <v>2024</v>
      </c>
      <c r="L6568" t="str">
        <f>TEXT(Table1[[#This Row],[Patient Admission Date]],"mmm")</f>
        <v>May</v>
      </c>
      <c r="M6568" t="str">
        <f>TEXT(Table1[[#This Row],[Patient Admission Date]],"ddd")</f>
        <v>Mon</v>
      </c>
      <c r="N6568" t="str">
        <f>TEXT(INT(HOUR(Table1[[#This Row],[Patient Admission Date]])/3)*3,"00")&amp;"-"&amp;TEXT(INT(HOUR(Table1[[#This Row],[Patient Admission Date]])/3)*3+3,"00")</f>
        <v>06-09</v>
      </c>
      <c r="O6568" t="str" cm="1">
        <f t="array" ref="O6568">_xlfn.IFS(Table1[[#This Row],[Patient Age]]&lt;=14,"0-14",Table1[[#This Row],[Patient Age]]&lt;=29,"15-29",Table1[[#This Row],[Patient Age]]&lt;=44,"30-44",Table1[[#This Row],[Patient Age]]&lt;=59,"45-59",Table1[[#This Row],[Patient Age]]&lt;=74,"60-74",TRUE,"75+")</f>
        <v>15-29</v>
      </c>
      <c r="P6568" t="str" cm="1">
        <f t="array" ref="P6568">_xlfn.IFS(Table1[[#This Row],[Patient Waittime]]&lt;=15,"0-15",Table1[[#This Row],[Patient Waittime]]&lt;=30,"16-30",Table1[[#This Row],[Patient Waittime]]&lt;=45,"31-45",Table1[[#This Row],[Patient Waittime]]&lt;=60,"46-60",TRUE,"60+")</f>
        <v>46-60</v>
      </c>
      <c r="Q6568">
        <f>--(Table1[[#This Row],[Patient Waittime]]&lt;=30)</f>
        <v>0</v>
      </c>
      <c r="R6568">
        <f>--Table1[[#This Row],[Patient Admission Flag]]</f>
        <v>1</v>
      </c>
      <c r="S6568">
        <f>--AND(Table1[[#This Row],[WithinTarget]]=1,Table1[[#This Row],[Patient Satisfaction Score]]&gt;=7)</f>
        <v>0</v>
      </c>
      <c r="T6568" t="str">
        <f>IF(LEFT(Table1[[#This Row],[Patient Gender]],1)="F","Female","Male")</f>
        <v>Female</v>
      </c>
    </row>
    <row r="6569" spans="1:20" x14ac:dyDescent="0.3">
      <c r="A6569" t="s">
        <v>6673</v>
      </c>
      <c r="B6569" s="1">
        <v>45255.751388888886</v>
      </c>
      <c r="C6569" t="s">
        <v>13</v>
      </c>
      <c r="D6569">
        <v>58</v>
      </c>
      <c r="E6569" t="s">
        <v>10</v>
      </c>
      <c r="F6569" t="s">
        <v>15</v>
      </c>
      <c r="G6569" t="b">
        <v>1</v>
      </c>
      <c r="I6569">
        <v>19</v>
      </c>
      <c r="J6569" t="b">
        <v>1</v>
      </c>
      <c r="K6569">
        <f>YEAR(Table1[[#This Row],[Patient Admission Date]])</f>
        <v>2023</v>
      </c>
      <c r="L6569" t="str">
        <f>TEXT(Table1[[#This Row],[Patient Admission Date]],"mmm")</f>
        <v>Nov</v>
      </c>
      <c r="M6569" t="str">
        <f>TEXT(Table1[[#This Row],[Patient Admission Date]],"ddd")</f>
        <v>Sat</v>
      </c>
      <c r="N6569" t="str">
        <f>TEXT(INT(HOUR(Table1[[#This Row],[Patient Admission Date]])/3)*3,"00")&amp;"-"&amp;TEXT(INT(HOUR(Table1[[#This Row],[Patient Admission Date]])/3)*3+3,"00")</f>
        <v>18-21</v>
      </c>
      <c r="O6569" t="str" cm="1">
        <f t="array" ref="O6569">_xlfn.IFS(Table1[[#This Row],[Patient Age]]&lt;=14,"0-14",Table1[[#This Row],[Patient Age]]&lt;=29,"15-29",Table1[[#This Row],[Patient Age]]&lt;=44,"30-44",Table1[[#This Row],[Patient Age]]&lt;=59,"45-59",Table1[[#This Row],[Patient Age]]&lt;=74,"60-74",TRUE,"75+")</f>
        <v>45-59</v>
      </c>
      <c r="P6569" t="str" cm="1">
        <f t="array" ref="P6569">_xlfn.IFS(Table1[[#This Row],[Patient Waittime]]&lt;=15,"0-15",Table1[[#This Row],[Patient Waittime]]&lt;=30,"16-30",Table1[[#This Row],[Patient Waittime]]&lt;=45,"31-45",Table1[[#This Row],[Patient Waittime]]&lt;=60,"46-60",TRUE,"60+")</f>
        <v>16-30</v>
      </c>
      <c r="Q6569">
        <f>--(Table1[[#This Row],[Patient Waittime]]&lt;=30)</f>
        <v>1</v>
      </c>
      <c r="R6569">
        <f>--Table1[[#This Row],[Patient Admission Flag]]</f>
        <v>1</v>
      </c>
      <c r="S6569">
        <f>--AND(Table1[[#This Row],[WithinTarget]]=1,Table1[[#This Row],[Patient Satisfaction Score]]&gt;=7)</f>
        <v>0</v>
      </c>
      <c r="T6569" t="str">
        <f>IF(LEFT(Table1[[#This Row],[Patient Gender]],1)="F","Female","Male")</f>
        <v>Female</v>
      </c>
    </row>
    <row r="6570" spans="1:20" x14ac:dyDescent="0.3">
      <c r="A6570" t="s">
        <v>6674</v>
      </c>
      <c r="B6570" s="1">
        <v>45080.551388888889</v>
      </c>
      <c r="C6570" t="s">
        <v>13</v>
      </c>
      <c r="D6570">
        <v>20</v>
      </c>
      <c r="E6570" t="s">
        <v>10</v>
      </c>
      <c r="F6570" t="s">
        <v>15</v>
      </c>
      <c r="G6570" t="b">
        <v>1</v>
      </c>
      <c r="I6570">
        <v>20</v>
      </c>
      <c r="J6570" t="b">
        <v>1</v>
      </c>
      <c r="K6570">
        <f>YEAR(Table1[[#This Row],[Patient Admission Date]])</f>
        <v>2023</v>
      </c>
      <c r="L6570" t="str">
        <f>TEXT(Table1[[#This Row],[Patient Admission Date]],"mmm")</f>
        <v>Jun</v>
      </c>
      <c r="M6570" t="str">
        <f>TEXT(Table1[[#This Row],[Patient Admission Date]],"ddd")</f>
        <v>Sat</v>
      </c>
      <c r="N6570" t="str">
        <f>TEXT(INT(HOUR(Table1[[#This Row],[Patient Admission Date]])/3)*3,"00")&amp;"-"&amp;TEXT(INT(HOUR(Table1[[#This Row],[Patient Admission Date]])/3)*3+3,"00")</f>
        <v>12-15</v>
      </c>
      <c r="O6570" t="str" cm="1">
        <f t="array" ref="O6570">_xlfn.IFS(Table1[[#This Row],[Patient Age]]&lt;=14,"0-14",Table1[[#This Row],[Patient Age]]&lt;=29,"15-29",Table1[[#This Row],[Patient Age]]&lt;=44,"30-44",Table1[[#This Row],[Patient Age]]&lt;=59,"45-59",Table1[[#This Row],[Patient Age]]&lt;=74,"60-74",TRUE,"75+")</f>
        <v>15-29</v>
      </c>
      <c r="P6570" t="str" cm="1">
        <f t="array" ref="P6570">_xlfn.IFS(Table1[[#This Row],[Patient Waittime]]&lt;=15,"0-15",Table1[[#This Row],[Patient Waittime]]&lt;=30,"16-30",Table1[[#This Row],[Patient Waittime]]&lt;=45,"31-45",Table1[[#This Row],[Patient Waittime]]&lt;=60,"46-60",TRUE,"60+")</f>
        <v>16-30</v>
      </c>
      <c r="Q6570">
        <f>--(Table1[[#This Row],[Patient Waittime]]&lt;=30)</f>
        <v>1</v>
      </c>
      <c r="R6570">
        <f>--Table1[[#This Row],[Patient Admission Flag]]</f>
        <v>1</v>
      </c>
      <c r="S6570">
        <f>--AND(Table1[[#This Row],[WithinTarget]]=1,Table1[[#This Row],[Patient Satisfaction Score]]&gt;=7)</f>
        <v>0</v>
      </c>
      <c r="T6570" t="str">
        <f>IF(LEFT(Table1[[#This Row],[Patient Gender]],1)="F","Female","Male")</f>
        <v>Female</v>
      </c>
    </row>
    <row r="6571" spans="1:20" x14ac:dyDescent="0.3">
      <c r="A6571" t="s">
        <v>6675</v>
      </c>
      <c r="B6571" s="1">
        <v>45192.55</v>
      </c>
      <c r="C6571" t="s">
        <v>13</v>
      </c>
      <c r="D6571">
        <v>12</v>
      </c>
      <c r="E6571" t="s">
        <v>10</v>
      </c>
      <c r="F6571" t="s">
        <v>15</v>
      </c>
      <c r="G6571" t="b">
        <v>1</v>
      </c>
      <c r="I6571">
        <v>54</v>
      </c>
      <c r="J6571" t="b">
        <v>1</v>
      </c>
      <c r="K6571">
        <f>YEAR(Table1[[#This Row],[Patient Admission Date]])</f>
        <v>2023</v>
      </c>
      <c r="L6571" t="str">
        <f>TEXT(Table1[[#This Row],[Patient Admission Date]],"mmm")</f>
        <v>Sep</v>
      </c>
      <c r="M6571" t="str">
        <f>TEXT(Table1[[#This Row],[Patient Admission Date]],"ddd")</f>
        <v>Sat</v>
      </c>
      <c r="N6571" t="str">
        <f>TEXT(INT(HOUR(Table1[[#This Row],[Patient Admission Date]])/3)*3,"00")&amp;"-"&amp;TEXT(INT(HOUR(Table1[[#This Row],[Patient Admission Date]])/3)*3+3,"00")</f>
        <v>12-15</v>
      </c>
      <c r="O6571" t="str" cm="1">
        <f t="array" ref="O6571">_xlfn.IFS(Table1[[#This Row],[Patient Age]]&lt;=14,"0-14",Table1[[#This Row],[Patient Age]]&lt;=29,"15-29",Table1[[#This Row],[Patient Age]]&lt;=44,"30-44",Table1[[#This Row],[Patient Age]]&lt;=59,"45-59",Table1[[#This Row],[Patient Age]]&lt;=74,"60-74",TRUE,"75+")</f>
        <v>0-14</v>
      </c>
      <c r="P6571" t="str" cm="1">
        <f t="array" ref="P6571">_xlfn.IFS(Table1[[#This Row],[Patient Waittime]]&lt;=15,"0-15",Table1[[#This Row],[Patient Waittime]]&lt;=30,"16-30",Table1[[#This Row],[Patient Waittime]]&lt;=45,"31-45",Table1[[#This Row],[Patient Waittime]]&lt;=60,"46-60",TRUE,"60+")</f>
        <v>46-60</v>
      </c>
      <c r="Q6571">
        <f>--(Table1[[#This Row],[Patient Waittime]]&lt;=30)</f>
        <v>0</v>
      </c>
      <c r="R6571">
        <f>--Table1[[#This Row],[Patient Admission Flag]]</f>
        <v>1</v>
      </c>
      <c r="S6571">
        <f>--AND(Table1[[#This Row],[WithinTarget]]=1,Table1[[#This Row],[Patient Satisfaction Score]]&gt;=7)</f>
        <v>0</v>
      </c>
      <c r="T6571" t="str">
        <f>IF(LEFT(Table1[[#This Row],[Patient Gender]],1)="F","Female","Male")</f>
        <v>Female</v>
      </c>
    </row>
    <row r="6572" spans="1:20" x14ac:dyDescent="0.3">
      <c r="A6572" t="s">
        <v>6676</v>
      </c>
      <c r="B6572" s="1">
        <v>45192.092361111114</v>
      </c>
      <c r="C6572" t="s">
        <v>13</v>
      </c>
      <c r="D6572">
        <v>42</v>
      </c>
      <c r="E6572" t="s">
        <v>10</v>
      </c>
      <c r="F6572" t="s">
        <v>15</v>
      </c>
      <c r="G6572" t="b">
        <v>1</v>
      </c>
      <c r="I6572">
        <v>54</v>
      </c>
      <c r="J6572" t="b">
        <v>1</v>
      </c>
      <c r="K6572">
        <f>YEAR(Table1[[#This Row],[Patient Admission Date]])</f>
        <v>2023</v>
      </c>
      <c r="L6572" t="str">
        <f>TEXT(Table1[[#This Row],[Patient Admission Date]],"mmm")</f>
        <v>Sep</v>
      </c>
      <c r="M6572" t="str">
        <f>TEXT(Table1[[#This Row],[Patient Admission Date]],"ddd")</f>
        <v>Sat</v>
      </c>
      <c r="N6572" t="str">
        <f>TEXT(INT(HOUR(Table1[[#This Row],[Patient Admission Date]])/3)*3,"00")&amp;"-"&amp;TEXT(INT(HOUR(Table1[[#This Row],[Patient Admission Date]])/3)*3+3,"00")</f>
        <v>00-03</v>
      </c>
      <c r="O6572" t="str" cm="1">
        <f t="array" ref="O6572">_xlfn.IFS(Table1[[#This Row],[Patient Age]]&lt;=14,"0-14",Table1[[#This Row],[Patient Age]]&lt;=29,"15-29",Table1[[#This Row],[Patient Age]]&lt;=44,"30-44",Table1[[#This Row],[Patient Age]]&lt;=59,"45-59",Table1[[#This Row],[Patient Age]]&lt;=74,"60-74",TRUE,"75+")</f>
        <v>30-44</v>
      </c>
      <c r="P6572" t="str" cm="1">
        <f t="array" ref="P6572">_xlfn.IFS(Table1[[#This Row],[Patient Waittime]]&lt;=15,"0-15",Table1[[#This Row],[Patient Waittime]]&lt;=30,"16-30",Table1[[#This Row],[Patient Waittime]]&lt;=45,"31-45",Table1[[#This Row],[Patient Waittime]]&lt;=60,"46-60",TRUE,"60+")</f>
        <v>46-60</v>
      </c>
      <c r="Q6572">
        <f>--(Table1[[#This Row],[Patient Waittime]]&lt;=30)</f>
        <v>0</v>
      </c>
      <c r="R6572">
        <f>--Table1[[#This Row],[Patient Admission Flag]]</f>
        <v>1</v>
      </c>
      <c r="S6572">
        <f>--AND(Table1[[#This Row],[WithinTarget]]=1,Table1[[#This Row],[Patient Satisfaction Score]]&gt;=7)</f>
        <v>0</v>
      </c>
      <c r="T6572" t="str">
        <f>IF(LEFT(Table1[[#This Row],[Patient Gender]],1)="F","Female","Male")</f>
        <v>Female</v>
      </c>
    </row>
    <row r="6573" spans="1:20" x14ac:dyDescent="0.3">
      <c r="A6573" t="s">
        <v>6677</v>
      </c>
      <c r="B6573" s="1">
        <v>45307.087500000001</v>
      </c>
      <c r="C6573" t="s">
        <v>13</v>
      </c>
      <c r="D6573">
        <v>61</v>
      </c>
      <c r="E6573" t="s">
        <v>10</v>
      </c>
      <c r="F6573" t="s">
        <v>15</v>
      </c>
      <c r="G6573" t="b">
        <v>1</v>
      </c>
      <c r="I6573">
        <v>25</v>
      </c>
      <c r="J6573" t="b">
        <v>1</v>
      </c>
      <c r="K6573">
        <f>YEAR(Table1[[#This Row],[Patient Admission Date]])</f>
        <v>2024</v>
      </c>
      <c r="L6573" t="str">
        <f>TEXT(Table1[[#This Row],[Patient Admission Date]],"mmm")</f>
        <v>Jan</v>
      </c>
      <c r="M6573" t="str">
        <f>TEXT(Table1[[#This Row],[Patient Admission Date]],"ddd")</f>
        <v>Tue</v>
      </c>
      <c r="N6573" t="str">
        <f>TEXT(INT(HOUR(Table1[[#This Row],[Patient Admission Date]])/3)*3,"00")&amp;"-"&amp;TEXT(INT(HOUR(Table1[[#This Row],[Patient Admission Date]])/3)*3+3,"00")</f>
        <v>00-03</v>
      </c>
      <c r="O6573" t="str" cm="1">
        <f t="array" ref="O6573">_xlfn.IFS(Table1[[#This Row],[Patient Age]]&lt;=14,"0-14",Table1[[#This Row],[Patient Age]]&lt;=29,"15-29",Table1[[#This Row],[Patient Age]]&lt;=44,"30-44",Table1[[#This Row],[Patient Age]]&lt;=59,"45-59",Table1[[#This Row],[Patient Age]]&lt;=74,"60-74",TRUE,"75+")</f>
        <v>60-74</v>
      </c>
      <c r="P6573" t="str" cm="1">
        <f t="array" ref="P6573">_xlfn.IFS(Table1[[#This Row],[Patient Waittime]]&lt;=15,"0-15",Table1[[#This Row],[Patient Waittime]]&lt;=30,"16-30",Table1[[#This Row],[Patient Waittime]]&lt;=45,"31-45",Table1[[#This Row],[Patient Waittime]]&lt;=60,"46-60",TRUE,"60+")</f>
        <v>16-30</v>
      </c>
      <c r="Q6573">
        <f>--(Table1[[#This Row],[Patient Waittime]]&lt;=30)</f>
        <v>1</v>
      </c>
      <c r="R6573">
        <f>--Table1[[#This Row],[Patient Admission Flag]]</f>
        <v>1</v>
      </c>
      <c r="S6573">
        <f>--AND(Table1[[#This Row],[WithinTarget]]=1,Table1[[#This Row],[Patient Satisfaction Score]]&gt;=7)</f>
        <v>0</v>
      </c>
      <c r="T6573" t="str">
        <f>IF(LEFT(Table1[[#This Row],[Patient Gender]],1)="F","Female","Male")</f>
        <v>Female</v>
      </c>
    </row>
    <row r="6574" spans="1:20" x14ac:dyDescent="0.3">
      <c r="A6574" t="s">
        <v>6678</v>
      </c>
      <c r="B6574" s="1">
        <v>45517.808333333334</v>
      </c>
      <c r="C6574" t="s">
        <v>13</v>
      </c>
      <c r="D6574">
        <v>37</v>
      </c>
      <c r="E6574" t="s">
        <v>10</v>
      </c>
      <c r="F6574" t="s">
        <v>15</v>
      </c>
      <c r="G6574" t="b">
        <v>1</v>
      </c>
      <c r="I6574">
        <v>37</v>
      </c>
      <c r="J6574" t="b">
        <v>1</v>
      </c>
      <c r="K6574">
        <f>YEAR(Table1[[#This Row],[Patient Admission Date]])</f>
        <v>2024</v>
      </c>
      <c r="L6574" t="str">
        <f>TEXT(Table1[[#This Row],[Patient Admission Date]],"mmm")</f>
        <v>Aug</v>
      </c>
      <c r="M6574" t="str">
        <f>TEXT(Table1[[#This Row],[Patient Admission Date]],"ddd")</f>
        <v>Tue</v>
      </c>
      <c r="N6574" t="str">
        <f>TEXT(INT(HOUR(Table1[[#This Row],[Patient Admission Date]])/3)*3,"00")&amp;"-"&amp;TEXT(INT(HOUR(Table1[[#This Row],[Patient Admission Date]])/3)*3+3,"00")</f>
        <v>18-21</v>
      </c>
      <c r="O6574" t="str" cm="1">
        <f t="array" ref="O6574">_xlfn.IFS(Table1[[#This Row],[Patient Age]]&lt;=14,"0-14",Table1[[#This Row],[Patient Age]]&lt;=29,"15-29",Table1[[#This Row],[Patient Age]]&lt;=44,"30-44",Table1[[#This Row],[Patient Age]]&lt;=59,"45-59",Table1[[#This Row],[Patient Age]]&lt;=74,"60-74",TRUE,"75+")</f>
        <v>30-44</v>
      </c>
      <c r="P6574" t="str" cm="1">
        <f t="array" ref="P6574">_xlfn.IFS(Table1[[#This Row],[Patient Waittime]]&lt;=15,"0-15",Table1[[#This Row],[Patient Waittime]]&lt;=30,"16-30",Table1[[#This Row],[Patient Waittime]]&lt;=45,"31-45",Table1[[#This Row],[Patient Waittime]]&lt;=60,"46-60",TRUE,"60+")</f>
        <v>31-45</v>
      </c>
      <c r="Q6574">
        <f>--(Table1[[#This Row],[Patient Waittime]]&lt;=30)</f>
        <v>0</v>
      </c>
      <c r="R6574">
        <f>--Table1[[#This Row],[Patient Admission Flag]]</f>
        <v>1</v>
      </c>
      <c r="S6574">
        <f>--AND(Table1[[#This Row],[WithinTarget]]=1,Table1[[#This Row],[Patient Satisfaction Score]]&gt;=7)</f>
        <v>0</v>
      </c>
      <c r="T6574" t="str">
        <f>IF(LEFT(Table1[[#This Row],[Patient Gender]],1)="F","Female","Male")</f>
        <v>Female</v>
      </c>
    </row>
    <row r="6575" spans="1:20" x14ac:dyDescent="0.3">
      <c r="A6575" t="s">
        <v>6679</v>
      </c>
      <c r="B6575" s="1">
        <v>45366.543055555558</v>
      </c>
      <c r="C6575" t="s">
        <v>13</v>
      </c>
      <c r="D6575">
        <v>39</v>
      </c>
      <c r="E6575" t="s">
        <v>10</v>
      </c>
      <c r="F6575" t="s">
        <v>15</v>
      </c>
      <c r="G6575" t="b">
        <v>1</v>
      </c>
      <c r="I6575">
        <v>11</v>
      </c>
      <c r="J6575" t="b">
        <v>1</v>
      </c>
      <c r="K6575">
        <f>YEAR(Table1[[#This Row],[Patient Admission Date]])</f>
        <v>2024</v>
      </c>
      <c r="L6575" t="str">
        <f>TEXT(Table1[[#This Row],[Patient Admission Date]],"mmm")</f>
        <v>Mar</v>
      </c>
      <c r="M6575" t="str">
        <f>TEXT(Table1[[#This Row],[Patient Admission Date]],"ddd")</f>
        <v>Fri</v>
      </c>
      <c r="N6575" t="str">
        <f>TEXT(INT(HOUR(Table1[[#This Row],[Patient Admission Date]])/3)*3,"00")&amp;"-"&amp;TEXT(INT(HOUR(Table1[[#This Row],[Patient Admission Date]])/3)*3+3,"00")</f>
        <v>12-15</v>
      </c>
      <c r="O6575" t="str" cm="1">
        <f t="array" ref="O6575">_xlfn.IFS(Table1[[#This Row],[Patient Age]]&lt;=14,"0-14",Table1[[#This Row],[Patient Age]]&lt;=29,"15-29",Table1[[#This Row],[Patient Age]]&lt;=44,"30-44",Table1[[#This Row],[Patient Age]]&lt;=59,"45-59",Table1[[#This Row],[Patient Age]]&lt;=74,"60-74",TRUE,"75+")</f>
        <v>30-44</v>
      </c>
      <c r="P6575" t="str" cm="1">
        <f t="array" ref="P6575">_xlfn.IFS(Table1[[#This Row],[Patient Waittime]]&lt;=15,"0-15",Table1[[#This Row],[Patient Waittime]]&lt;=30,"16-30",Table1[[#This Row],[Patient Waittime]]&lt;=45,"31-45",Table1[[#This Row],[Patient Waittime]]&lt;=60,"46-60",TRUE,"60+")</f>
        <v>0-15</v>
      </c>
      <c r="Q6575">
        <f>--(Table1[[#This Row],[Patient Waittime]]&lt;=30)</f>
        <v>1</v>
      </c>
      <c r="R6575">
        <f>--Table1[[#This Row],[Patient Admission Flag]]</f>
        <v>1</v>
      </c>
      <c r="S6575">
        <f>--AND(Table1[[#This Row],[WithinTarget]]=1,Table1[[#This Row],[Patient Satisfaction Score]]&gt;=7)</f>
        <v>0</v>
      </c>
      <c r="T6575" t="str">
        <f>IF(LEFT(Table1[[#This Row],[Patient Gender]],1)="F","Female","Male")</f>
        <v>Female</v>
      </c>
    </row>
    <row r="6576" spans="1:20" x14ac:dyDescent="0.3">
      <c r="A6576" t="s">
        <v>6680</v>
      </c>
      <c r="B6576" s="1">
        <v>45530.620138888888</v>
      </c>
      <c r="C6576" t="s">
        <v>13</v>
      </c>
      <c r="D6576">
        <v>7</v>
      </c>
      <c r="E6576" t="s">
        <v>10</v>
      </c>
      <c r="F6576" t="s">
        <v>15</v>
      </c>
      <c r="G6576" t="b">
        <v>1</v>
      </c>
      <c r="I6576">
        <v>20</v>
      </c>
      <c r="J6576" t="b">
        <v>1</v>
      </c>
      <c r="K6576">
        <f>YEAR(Table1[[#This Row],[Patient Admission Date]])</f>
        <v>2024</v>
      </c>
      <c r="L6576" t="str">
        <f>TEXT(Table1[[#This Row],[Patient Admission Date]],"mmm")</f>
        <v>Aug</v>
      </c>
      <c r="M6576" t="str">
        <f>TEXT(Table1[[#This Row],[Patient Admission Date]],"ddd")</f>
        <v>Mon</v>
      </c>
      <c r="N6576" t="str">
        <f>TEXT(INT(HOUR(Table1[[#This Row],[Patient Admission Date]])/3)*3,"00")&amp;"-"&amp;TEXT(INT(HOUR(Table1[[#This Row],[Patient Admission Date]])/3)*3+3,"00")</f>
        <v>12-15</v>
      </c>
      <c r="O6576" t="str" cm="1">
        <f t="array" ref="O6576">_xlfn.IFS(Table1[[#This Row],[Patient Age]]&lt;=14,"0-14",Table1[[#This Row],[Patient Age]]&lt;=29,"15-29",Table1[[#This Row],[Patient Age]]&lt;=44,"30-44",Table1[[#This Row],[Patient Age]]&lt;=59,"45-59",Table1[[#This Row],[Patient Age]]&lt;=74,"60-74",TRUE,"75+")</f>
        <v>0-14</v>
      </c>
      <c r="P6576" t="str" cm="1">
        <f t="array" ref="P6576">_xlfn.IFS(Table1[[#This Row],[Patient Waittime]]&lt;=15,"0-15",Table1[[#This Row],[Patient Waittime]]&lt;=30,"16-30",Table1[[#This Row],[Patient Waittime]]&lt;=45,"31-45",Table1[[#This Row],[Patient Waittime]]&lt;=60,"46-60",TRUE,"60+")</f>
        <v>16-30</v>
      </c>
      <c r="Q6576">
        <f>--(Table1[[#This Row],[Patient Waittime]]&lt;=30)</f>
        <v>1</v>
      </c>
      <c r="R6576">
        <f>--Table1[[#This Row],[Patient Admission Flag]]</f>
        <v>1</v>
      </c>
      <c r="S6576">
        <f>--AND(Table1[[#This Row],[WithinTarget]]=1,Table1[[#This Row],[Patient Satisfaction Score]]&gt;=7)</f>
        <v>0</v>
      </c>
      <c r="T6576" t="str">
        <f>IF(LEFT(Table1[[#This Row],[Patient Gender]],1)="F","Female","Male")</f>
        <v>Female</v>
      </c>
    </row>
    <row r="6577" spans="1:20" x14ac:dyDescent="0.3">
      <c r="A6577" t="s">
        <v>6681</v>
      </c>
      <c r="B6577" s="1">
        <v>45586.886111111111</v>
      </c>
      <c r="C6577" t="s">
        <v>13</v>
      </c>
      <c r="D6577">
        <v>44</v>
      </c>
      <c r="E6577" t="s">
        <v>10</v>
      </c>
      <c r="F6577" t="s">
        <v>15</v>
      </c>
      <c r="G6577" t="b">
        <v>1</v>
      </c>
      <c r="I6577">
        <v>24</v>
      </c>
      <c r="J6577" t="b">
        <v>1</v>
      </c>
      <c r="K6577">
        <f>YEAR(Table1[[#This Row],[Patient Admission Date]])</f>
        <v>2024</v>
      </c>
      <c r="L6577" t="str">
        <f>TEXT(Table1[[#This Row],[Patient Admission Date]],"mmm")</f>
        <v>Oct</v>
      </c>
      <c r="M6577" t="str">
        <f>TEXT(Table1[[#This Row],[Patient Admission Date]],"ddd")</f>
        <v>Mon</v>
      </c>
      <c r="N6577" t="str">
        <f>TEXT(INT(HOUR(Table1[[#This Row],[Patient Admission Date]])/3)*3,"00")&amp;"-"&amp;TEXT(INT(HOUR(Table1[[#This Row],[Patient Admission Date]])/3)*3+3,"00")</f>
        <v>21-24</v>
      </c>
      <c r="O6577" t="str" cm="1">
        <f t="array" ref="O6577">_xlfn.IFS(Table1[[#This Row],[Patient Age]]&lt;=14,"0-14",Table1[[#This Row],[Patient Age]]&lt;=29,"15-29",Table1[[#This Row],[Patient Age]]&lt;=44,"30-44",Table1[[#This Row],[Patient Age]]&lt;=59,"45-59",Table1[[#This Row],[Patient Age]]&lt;=74,"60-74",TRUE,"75+")</f>
        <v>30-44</v>
      </c>
      <c r="P6577" t="str" cm="1">
        <f t="array" ref="P6577">_xlfn.IFS(Table1[[#This Row],[Patient Waittime]]&lt;=15,"0-15",Table1[[#This Row],[Patient Waittime]]&lt;=30,"16-30",Table1[[#This Row],[Patient Waittime]]&lt;=45,"31-45",Table1[[#This Row],[Patient Waittime]]&lt;=60,"46-60",TRUE,"60+")</f>
        <v>16-30</v>
      </c>
      <c r="Q6577">
        <f>--(Table1[[#This Row],[Patient Waittime]]&lt;=30)</f>
        <v>1</v>
      </c>
      <c r="R6577">
        <f>--Table1[[#This Row],[Patient Admission Flag]]</f>
        <v>1</v>
      </c>
      <c r="S6577">
        <f>--AND(Table1[[#This Row],[WithinTarget]]=1,Table1[[#This Row],[Patient Satisfaction Score]]&gt;=7)</f>
        <v>0</v>
      </c>
      <c r="T6577" t="str">
        <f>IF(LEFT(Table1[[#This Row],[Patient Gender]],1)="F","Female","Male")</f>
        <v>Female</v>
      </c>
    </row>
    <row r="6578" spans="1:20" x14ac:dyDescent="0.3">
      <c r="A6578" t="s">
        <v>6682</v>
      </c>
      <c r="B6578" s="1">
        <v>45134.655555555553</v>
      </c>
      <c r="C6578" t="s">
        <v>13</v>
      </c>
      <c r="D6578">
        <v>40</v>
      </c>
      <c r="E6578" t="s">
        <v>10</v>
      </c>
      <c r="F6578" t="s">
        <v>15</v>
      </c>
      <c r="G6578" t="b">
        <v>1</v>
      </c>
      <c r="I6578">
        <v>50</v>
      </c>
      <c r="J6578" t="b">
        <v>1</v>
      </c>
      <c r="K6578">
        <f>YEAR(Table1[[#This Row],[Patient Admission Date]])</f>
        <v>2023</v>
      </c>
      <c r="L6578" t="str">
        <f>TEXT(Table1[[#This Row],[Patient Admission Date]],"mmm")</f>
        <v>Jul</v>
      </c>
      <c r="M6578" t="str">
        <f>TEXT(Table1[[#This Row],[Patient Admission Date]],"ddd")</f>
        <v>Thu</v>
      </c>
      <c r="N6578" t="str">
        <f>TEXT(INT(HOUR(Table1[[#This Row],[Patient Admission Date]])/3)*3,"00")&amp;"-"&amp;TEXT(INT(HOUR(Table1[[#This Row],[Patient Admission Date]])/3)*3+3,"00")</f>
        <v>15-18</v>
      </c>
      <c r="O6578" t="str" cm="1">
        <f t="array" ref="O6578">_xlfn.IFS(Table1[[#This Row],[Patient Age]]&lt;=14,"0-14",Table1[[#This Row],[Patient Age]]&lt;=29,"15-29",Table1[[#This Row],[Patient Age]]&lt;=44,"30-44",Table1[[#This Row],[Patient Age]]&lt;=59,"45-59",Table1[[#This Row],[Patient Age]]&lt;=74,"60-74",TRUE,"75+")</f>
        <v>30-44</v>
      </c>
      <c r="P6578" t="str" cm="1">
        <f t="array" ref="P6578">_xlfn.IFS(Table1[[#This Row],[Patient Waittime]]&lt;=15,"0-15",Table1[[#This Row],[Patient Waittime]]&lt;=30,"16-30",Table1[[#This Row],[Patient Waittime]]&lt;=45,"31-45",Table1[[#This Row],[Patient Waittime]]&lt;=60,"46-60",TRUE,"60+")</f>
        <v>46-60</v>
      </c>
      <c r="Q6578">
        <f>--(Table1[[#This Row],[Patient Waittime]]&lt;=30)</f>
        <v>0</v>
      </c>
      <c r="R6578">
        <f>--Table1[[#This Row],[Patient Admission Flag]]</f>
        <v>1</v>
      </c>
      <c r="S6578">
        <f>--AND(Table1[[#This Row],[WithinTarget]]=1,Table1[[#This Row],[Patient Satisfaction Score]]&gt;=7)</f>
        <v>0</v>
      </c>
      <c r="T6578" t="str">
        <f>IF(LEFT(Table1[[#This Row],[Patient Gender]],1)="F","Female","Male")</f>
        <v>Female</v>
      </c>
    </row>
    <row r="6579" spans="1:20" x14ac:dyDescent="0.3">
      <c r="A6579" t="s">
        <v>6683</v>
      </c>
      <c r="B6579" s="1">
        <v>45564.816666666666</v>
      </c>
      <c r="C6579" t="s">
        <v>13</v>
      </c>
      <c r="D6579">
        <v>71</v>
      </c>
      <c r="E6579" t="s">
        <v>10</v>
      </c>
      <c r="F6579" t="s">
        <v>15</v>
      </c>
      <c r="G6579" t="b">
        <v>1</v>
      </c>
      <c r="I6579">
        <v>26</v>
      </c>
      <c r="J6579" t="b">
        <v>1</v>
      </c>
      <c r="K6579">
        <f>YEAR(Table1[[#This Row],[Patient Admission Date]])</f>
        <v>2024</v>
      </c>
      <c r="L6579" t="str">
        <f>TEXT(Table1[[#This Row],[Patient Admission Date]],"mmm")</f>
        <v>Sep</v>
      </c>
      <c r="M6579" t="str">
        <f>TEXT(Table1[[#This Row],[Patient Admission Date]],"ddd")</f>
        <v>Sun</v>
      </c>
      <c r="N6579" t="str">
        <f>TEXT(INT(HOUR(Table1[[#This Row],[Patient Admission Date]])/3)*3,"00")&amp;"-"&amp;TEXT(INT(HOUR(Table1[[#This Row],[Patient Admission Date]])/3)*3+3,"00")</f>
        <v>18-21</v>
      </c>
      <c r="O6579" t="str" cm="1">
        <f t="array" ref="O6579">_xlfn.IFS(Table1[[#This Row],[Patient Age]]&lt;=14,"0-14",Table1[[#This Row],[Patient Age]]&lt;=29,"15-29",Table1[[#This Row],[Patient Age]]&lt;=44,"30-44",Table1[[#This Row],[Patient Age]]&lt;=59,"45-59",Table1[[#This Row],[Patient Age]]&lt;=74,"60-74",TRUE,"75+")</f>
        <v>60-74</v>
      </c>
      <c r="P6579" t="str" cm="1">
        <f t="array" ref="P6579">_xlfn.IFS(Table1[[#This Row],[Patient Waittime]]&lt;=15,"0-15",Table1[[#This Row],[Patient Waittime]]&lt;=30,"16-30",Table1[[#This Row],[Patient Waittime]]&lt;=45,"31-45",Table1[[#This Row],[Patient Waittime]]&lt;=60,"46-60",TRUE,"60+")</f>
        <v>16-30</v>
      </c>
      <c r="Q6579">
        <f>--(Table1[[#This Row],[Patient Waittime]]&lt;=30)</f>
        <v>1</v>
      </c>
      <c r="R6579">
        <f>--Table1[[#This Row],[Patient Admission Flag]]</f>
        <v>1</v>
      </c>
      <c r="S6579">
        <f>--AND(Table1[[#This Row],[WithinTarget]]=1,Table1[[#This Row],[Patient Satisfaction Score]]&gt;=7)</f>
        <v>0</v>
      </c>
      <c r="T6579" t="str">
        <f>IF(LEFT(Table1[[#This Row],[Patient Gender]],1)="F","Female","Male")</f>
        <v>Female</v>
      </c>
    </row>
    <row r="6580" spans="1:20" x14ac:dyDescent="0.3">
      <c r="A6580" t="s">
        <v>6684</v>
      </c>
      <c r="B6580" s="1">
        <v>45475.208333333336</v>
      </c>
      <c r="C6580" t="s">
        <v>13</v>
      </c>
      <c r="D6580">
        <v>34</v>
      </c>
      <c r="E6580" t="s">
        <v>10</v>
      </c>
      <c r="F6580" t="s">
        <v>15</v>
      </c>
      <c r="G6580" t="b">
        <v>1</v>
      </c>
      <c r="I6580">
        <v>30</v>
      </c>
      <c r="J6580" t="b">
        <v>1</v>
      </c>
      <c r="K6580">
        <f>YEAR(Table1[[#This Row],[Patient Admission Date]])</f>
        <v>2024</v>
      </c>
      <c r="L6580" t="str">
        <f>TEXT(Table1[[#This Row],[Patient Admission Date]],"mmm")</f>
        <v>Jul</v>
      </c>
      <c r="M6580" t="str">
        <f>TEXT(Table1[[#This Row],[Patient Admission Date]],"ddd")</f>
        <v>Tue</v>
      </c>
      <c r="N6580" t="str">
        <f>TEXT(INT(HOUR(Table1[[#This Row],[Patient Admission Date]])/3)*3,"00")&amp;"-"&amp;TEXT(INT(HOUR(Table1[[#This Row],[Patient Admission Date]])/3)*3+3,"00")</f>
        <v>03-06</v>
      </c>
      <c r="O6580" t="str" cm="1">
        <f t="array" ref="O6580">_xlfn.IFS(Table1[[#This Row],[Patient Age]]&lt;=14,"0-14",Table1[[#This Row],[Patient Age]]&lt;=29,"15-29",Table1[[#This Row],[Patient Age]]&lt;=44,"30-44",Table1[[#This Row],[Patient Age]]&lt;=59,"45-59",Table1[[#This Row],[Patient Age]]&lt;=74,"60-74",TRUE,"75+")</f>
        <v>30-44</v>
      </c>
      <c r="P6580" t="str" cm="1">
        <f t="array" ref="P6580">_xlfn.IFS(Table1[[#This Row],[Patient Waittime]]&lt;=15,"0-15",Table1[[#This Row],[Patient Waittime]]&lt;=30,"16-30",Table1[[#This Row],[Patient Waittime]]&lt;=45,"31-45",Table1[[#This Row],[Patient Waittime]]&lt;=60,"46-60",TRUE,"60+")</f>
        <v>16-30</v>
      </c>
      <c r="Q6580">
        <f>--(Table1[[#This Row],[Patient Waittime]]&lt;=30)</f>
        <v>1</v>
      </c>
      <c r="R6580">
        <f>--Table1[[#This Row],[Patient Admission Flag]]</f>
        <v>1</v>
      </c>
      <c r="S6580">
        <f>--AND(Table1[[#This Row],[WithinTarget]]=1,Table1[[#This Row],[Patient Satisfaction Score]]&gt;=7)</f>
        <v>0</v>
      </c>
      <c r="T6580" t="str">
        <f>IF(LEFT(Table1[[#This Row],[Patient Gender]],1)="F","Female","Male")</f>
        <v>Female</v>
      </c>
    </row>
    <row r="6581" spans="1:20" x14ac:dyDescent="0.3">
      <c r="A6581" t="s">
        <v>6685</v>
      </c>
      <c r="B6581" s="1">
        <v>45461.024305555555</v>
      </c>
      <c r="C6581" t="s">
        <v>13</v>
      </c>
      <c r="D6581">
        <v>6</v>
      </c>
      <c r="E6581" t="s">
        <v>10</v>
      </c>
      <c r="F6581" t="s">
        <v>15</v>
      </c>
      <c r="G6581" t="b">
        <v>1</v>
      </c>
      <c r="I6581">
        <v>38</v>
      </c>
      <c r="J6581" t="b">
        <v>1</v>
      </c>
      <c r="K6581">
        <f>YEAR(Table1[[#This Row],[Patient Admission Date]])</f>
        <v>2024</v>
      </c>
      <c r="L6581" t="str">
        <f>TEXT(Table1[[#This Row],[Patient Admission Date]],"mmm")</f>
        <v>Jun</v>
      </c>
      <c r="M6581" t="str">
        <f>TEXT(Table1[[#This Row],[Patient Admission Date]],"ddd")</f>
        <v>Tue</v>
      </c>
      <c r="N6581" t="str">
        <f>TEXT(INT(HOUR(Table1[[#This Row],[Patient Admission Date]])/3)*3,"00")&amp;"-"&amp;TEXT(INT(HOUR(Table1[[#This Row],[Patient Admission Date]])/3)*3+3,"00")</f>
        <v>00-03</v>
      </c>
      <c r="O6581" t="str" cm="1">
        <f t="array" ref="O6581">_xlfn.IFS(Table1[[#This Row],[Patient Age]]&lt;=14,"0-14",Table1[[#This Row],[Patient Age]]&lt;=29,"15-29",Table1[[#This Row],[Patient Age]]&lt;=44,"30-44",Table1[[#This Row],[Patient Age]]&lt;=59,"45-59",Table1[[#This Row],[Patient Age]]&lt;=74,"60-74",TRUE,"75+")</f>
        <v>0-14</v>
      </c>
      <c r="P6581" t="str" cm="1">
        <f t="array" ref="P6581">_xlfn.IFS(Table1[[#This Row],[Patient Waittime]]&lt;=15,"0-15",Table1[[#This Row],[Patient Waittime]]&lt;=30,"16-30",Table1[[#This Row],[Patient Waittime]]&lt;=45,"31-45",Table1[[#This Row],[Patient Waittime]]&lt;=60,"46-60",TRUE,"60+")</f>
        <v>31-45</v>
      </c>
      <c r="Q6581">
        <f>--(Table1[[#This Row],[Patient Waittime]]&lt;=30)</f>
        <v>0</v>
      </c>
      <c r="R6581">
        <f>--Table1[[#This Row],[Patient Admission Flag]]</f>
        <v>1</v>
      </c>
      <c r="S6581">
        <f>--AND(Table1[[#This Row],[WithinTarget]]=1,Table1[[#This Row],[Patient Satisfaction Score]]&gt;=7)</f>
        <v>0</v>
      </c>
      <c r="T6581" t="str">
        <f>IF(LEFT(Table1[[#This Row],[Patient Gender]],1)="F","Female","Male")</f>
        <v>Female</v>
      </c>
    </row>
    <row r="6582" spans="1:20" x14ac:dyDescent="0.3">
      <c r="A6582" t="s">
        <v>6686</v>
      </c>
      <c r="B6582" s="1">
        <v>45124.23333333333</v>
      </c>
      <c r="C6582" t="s">
        <v>13</v>
      </c>
      <c r="D6582">
        <v>56</v>
      </c>
      <c r="E6582" t="s">
        <v>10</v>
      </c>
      <c r="F6582" t="s">
        <v>15</v>
      </c>
      <c r="G6582" t="b">
        <v>1</v>
      </c>
      <c r="I6582">
        <v>45</v>
      </c>
      <c r="J6582" t="b">
        <v>1</v>
      </c>
      <c r="K6582">
        <f>YEAR(Table1[[#This Row],[Patient Admission Date]])</f>
        <v>2023</v>
      </c>
      <c r="L6582" t="str">
        <f>TEXT(Table1[[#This Row],[Patient Admission Date]],"mmm")</f>
        <v>Jul</v>
      </c>
      <c r="M6582" t="str">
        <f>TEXT(Table1[[#This Row],[Patient Admission Date]],"ddd")</f>
        <v>Mon</v>
      </c>
      <c r="N6582" t="str">
        <f>TEXT(INT(HOUR(Table1[[#This Row],[Patient Admission Date]])/3)*3,"00")&amp;"-"&amp;TEXT(INT(HOUR(Table1[[#This Row],[Patient Admission Date]])/3)*3+3,"00")</f>
        <v>03-06</v>
      </c>
      <c r="O6582" t="str" cm="1">
        <f t="array" ref="O6582">_xlfn.IFS(Table1[[#This Row],[Patient Age]]&lt;=14,"0-14",Table1[[#This Row],[Patient Age]]&lt;=29,"15-29",Table1[[#This Row],[Patient Age]]&lt;=44,"30-44",Table1[[#This Row],[Patient Age]]&lt;=59,"45-59",Table1[[#This Row],[Patient Age]]&lt;=74,"60-74",TRUE,"75+")</f>
        <v>45-59</v>
      </c>
      <c r="P6582" t="str" cm="1">
        <f t="array" ref="P6582">_xlfn.IFS(Table1[[#This Row],[Patient Waittime]]&lt;=15,"0-15",Table1[[#This Row],[Patient Waittime]]&lt;=30,"16-30",Table1[[#This Row],[Patient Waittime]]&lt;=45,"31-45",Table1[[#This Row],[Patient Waittime]]&lt;=60,"46-60",TRUE,"60+")</f>
        <v>31-45</v>
      </c>
      <c r="Q6582">
        <f>--(Table1[[#This Row],[Patient Waittime]]&lt;=30)</f>
        <v>0</v>
      </c>
      <c r="R6582">
        <f>--Table1[[#This Row],[Patient Admission Flag]]</f>
        <v>1</v>
      </c>
      <c r="S6582">
        <f>--AND(Table1[[#This Row],[WithinTarget]]=1,Table1[[#This Row],[Patient Satisfaction Score]]&gt;=7)</f>
        <v>0</v>
      </c>
      <c r="T6582" t="str">
        <f>IF(LEFT(Table1[[#This Row],[Patient Gender]],1)="F","Female","Male")</f>
        <v>Female</v>
      </c>
    </row>
    <row r="6583" spans="1:20" x14ac:dyDescent="0.3">
      <c r="A6583" t="s">
        <v>6687</v>
      </c>
      <c r="B6583" s="1">
        <v>45463.025000000001</v>
      </c>
      <c r="C6583" t="s">
        <v>13</v>
      </c>
      <c r="D6583">
        <v>59</v>
      </c>
      <c r="E6583" t="s">
        <v>10</v>
      </c>
      <c r="F6583" t="s">
        <v>15</v>
      </c>
      <c r="G6583" t="b">
        <v>1</v>
      </c>
      <c r="I6583">
        <v>52</v>
      </c>
      <c r="J6583" t="b">
        <v>1</v>
      </c>
      <c r="K6583">
        <f>YEAR(Table1[[#This Row],[Patient Admission Date]])</f>
        <v>2024</v>
      </c>
      <c r="L6583" t="str">
        <f>TEXT(Table1[[#This Row],[Patient Admission Date]],"mmm")</f>
        <v>Jun</v>
      </c>
      <c r="M6583" t="str">
        <f>TEXT(Table1[[#This Row],[Patient Admission Date]],"ddd")</f>
        <v>Thu</v>
      </c>
      <c r="N6583" t="str">
        <f>TEXT(INT(HOUR(Table1[[#This Row],[Patient Admission Date]])/3)*3,"00")&amp;"-"&amp;TEXT(INT(HOUR(Table1[[#This Row],[Patient Admission Date]])/3)*3+3,"00")</f>
        <v>00-03</v>
      </c>
      <c r="O6583" t="str" cm="1">
        <f t="array" ref="O6583">_xlfn.IFS(Table1[[#This Row],[Patient Age]]&lt;=14,"0-14",Table1[[#This Row],[Patient Age]]&lt;=29,"15-29",Table1[[#This Row],[Patient Age]]&lt;=44,"30-44",Table1[[#This Row],[Patient Age]]&lt;=59,"45-59",Table1[[#This Row],[Patient Age]]&lt;=74,"60-74",TRUE,"75+")</f>
        <v>45-59</v>
      </c>
      <c r="P6583" t="str" cm="1">
        <f t="array" ref="P6583">_xlfn.IFS(Table1[[#This Row],[Patient Waittime]]&lt;=15,"0-15",Table1[[#This Row],[Patient Waittime]]&lt;=30,"16-30",Table1[[#This Row],[Patient Waittime]]&lt;=45,"31-45",Table1[[#This Row],[Patient Waittime]]&lt;=60,"46-60",TRUE,"60+")</f>
        <v>46-60</v>
      </c>
      <c r="Q6583">
        <f>--(Table1[[#This Row],[Patient Waittime]]&lt;=30)</f>
        <v>0</v>
      </c>
      <c r="R6583">
        <f>--Table1[[#This Row],[Patient Admission Flag]]</f>
        <v>1</v>
      </c>
      <c r="S6583">
        <f>--AND(Table1[[#This Row],[WithinTarget]]=1,Table1[[#This Row],[Patient Satisfaction Score]]&gt;=7)</f>
        <v>0</v>
      </c>
      <c r="T6583" t="str">
        <f>IF(LEFT(Table1[[#This Row],[Patient Gender]],1)="F","Female","Male")</f>
        <v>Female</v>
      </c>
    </row>
    <row r="6584" spans="1:20" x14ac:dyDescent="0.3">
      <c r="A6584" t="s">
        <v>6688</v>
      </c>
      <c r="B6584" s="1">
        <v>45054.136805555558</v>
      </c>
      <c r="C6584" t="s">
        <v>13</v>
      </c>
      <c r="D6584">
        <v>74</v>
      </c>
      <c r="E6584" t="s">
        <v>10</v>
      </c>
      <c r="F6584" t="s">
        <v>15</v>
      </c>
      <c r="G6584" t="b">
        <v>1</v>
      </c>
      <c r="I6584">
        <v>52</v>
      </c>
      <c r="J6584" t="b">
        <v>1</v>
      </c>
      <c r="K6584">
        <f>YEAR(Table1[[#This Row],[Patient Admission Date]])</f>
        <v>2023</v>
      </c>
      <c r="L6584" t="str">
        <f>TEXT(Table1[[#This Row],[Patient Admission Date]],"mmm")</f>
        <v>May</v>
      </c>
      <c r="M6584" t="str">
        <f>TEXT(Table1[[#This Row],[Patient Admission Date]],"ddd")</f>
        <v>Mon</v>
      </c>
      <c r="N6584" t="str">
        <f>TEXT(INT(HOUR(Table1[[#This Row],[Patient Admission Date]])/3)*3,"00")&amp;"-"&amp;TEXT(INT(HOUR(Table1[[#This Row],[Patient Admission Date]])/3)*3+3,"00")</f>
        <v>03-06</v>
      </c>
      <c r="O6584" t="str" cm="1">
        <f t="array" ref="O6584">_xlfn.IFS(Table1[[#This Row],[Patient Age]]&lt;=14,"0-14",Table1[[#This Row],[Patient Age]]&lt;=29,"15-29",Table1[[#This Row],[Patient Age]]&lt;=44,"30-44",Table1[[#This Row],[Patient Age]]&lt;=59,"45-59",Table1[[#This Row],[Patient Age]]&lt;=74,"60-74",TRUE,"75+")</f>
        <v>60-74</v>
      </c>
      <c r="P6584" t="str" cm="1">
        <f t="array" ref="P6584">_xlfn.IFS(Table1[[#This Row],[Patient Waittime]]&lt;=15,"0-15",Table1[[#This Row],[Patient Waittime]]&lt;=30,"16-30",Table1[[#This Row],[Patient Waittime]]&lt;=45,"31-45",Table1[[#This Row],[Patient Waittime]]&lt;=60,"46-60",TRUE,"60+")</f>
        <v>46-60</v>
      </c>
      <c r="Q6584">
        <f>--(Table1[[#This Row],[Patient Waittime]]&lt;=30)</f>
        <v>0</v>
      </c>
      <c r="R6584">
        <f>--Table1[[#This Row],[Patient Admission Flag]]</f>
        <v>1</v>
      </c>
      <c r="S6584">
        <f>--AND(Table1[[#This Row],[WithinTarget]]=1,Table1[[#This Row],[Patient Satisfaction Score]]&gt;=7)</f>
        <v>0</v>
      </c>
      <c r="T6584" t="str">
        <f>IF(LEFT(Table1[[#This Row],[Patient Gender]],1)="F","Female","Male")</f>
        <v>Female</v>
      </c>
    </row>
    <row r="6585" spans="1:20" x14ac:dyDescent="0.3">
      <c r="A6585" t="s">
        <v>6689</v>
      </c>
      <c r="B6585" s="1">
        <v>45099.272916666669</v>
      </c>
      <c r="C6585" t="s">
        <v>13</v>
      </c>
      <c r="D6585">
        <v>19</v>
      </c>
      <c r="E6585" t="s">
        <v>10</v>
      </c>
      <c r="F6585" t="s">
        <v>15</v>
      </c>
      <c r="G6585" t="b">
        <v>1</v>
      </c>
      <c r="I6585">
        <v>59</v>
      </c>
      <c r="J6585" t="b">
        <v>1</v>
      </c>
      <c r="K6585">
        <f>YEAR(Table1[[#This Row],[Patient Admission Date]])</f>
        <v>2023</v>
      </c>
      <c r="L6585" t="str">
        <f>TEXT(Table1[[#This Row],[Patient Admission Date]],"mmm")</f>
        <v>Jun</v>
      </c>
      <c r="M6585" t="str">
        <f>TEXT(Table1[[#This Row],[Patient Admission Date]],"ddd")</f>
        <v>Thu</v>
      </c>
      <c r="N6585" t="str">
        <f>TEXT(INT(HOUR(Table1[[#This Row],[Patient Admission Date]])/3)*3,"00")&amp;"-"&amp;TEXT(INT(HOUR(Table1[[#This Row],[Patient Admission Date]])/3)*3+3,"00")</f>
        <v>06-09</v>
      </c>
      <c r="O6585" t="str" cm="1">
        <f t="array" ref="O6585">_xlfn.IFS(Table1[[#This Row],[Patient Age]]&lt;=14,"0-14",Table1[[#This Row],[Patient Age]]&lt;=29,"15-29",Table1[[#This Row],[Patient Age]]&lt;=44,"30-44",Table1[[#This Row],[Patient Age]]&lt;=59,"45-59",Table1[[#This Row],[Patient Age]]&lt;=74,"60-74",TRUE,"75+")</f>
        <v>15-29</v>
      </c>
      <c r="P6585" t="str" cm="1">
        <f t="array" ref="P6585">_xlfn.IFS(Table1[[#This Row],[Patient Waittime]]&lt;=15,"0-15",Table1[[#This Row],[Patient Waittime]]&lt;=30,"16-30",Table1[[#This Row],[Patient Waittime]]&lt;=45,"31-45",Table1[[#This Row],[Patient Waittime]]&lt;=60,"46-60",TRUE,"60+")</f>
        <v>46-60</v>
      </c>
      <c r="Q6585">
        <f>--(Table1[[#This Row],[Patient Waittime]]&lt;=30)</f>
        <v>0</v>
      </c>
      <c r="R6585">
        <f>--Table1[[#This Row],[Patient Admission Flag]]</f>
        <v>1</v>
      </c>
      <c r="S6585">
        <f>--AND(Table1[[#This Row],[WithinTarget]]=1,Table1[[#This Row],[Patient Satisfaction Score]]&gt;=7)</f>
        <v>0</v>
      </c>
      <c r="T6585" t="str">
        <f>IF(LEFT(Table1[[#This Row],[Patient Gender]],1)="F","Female","Male")</f>
        <v>Female</v>
      </c>
    </row>
    <row r="6586" spans="1:20" x14ac:dyDescent="0.3">
      <c r="A6586" t="s">
        <v>6690</v>
      </c>
      <c r="B6586" s="1">
        <v>45257.530555555553</v>
      </c>
      <c r="C6586" t="s">
        <v>13</v>
      </c>
      <c r="D6586">
        <v>14</v>
      </c>
      <c r="E6586" t="s">
        <v>10</v>
      </c>
      <c r="F6586" t="s">
        <v>15</v>
      </c>
      <c r="G6586" t="b">
        <v>1</v>
      </c>
      <c r="I6586">
        <v>26</v>
      </c>
      <c r="J6586" t="b">
        <v>1</v>
      </c>
      <c r="K6586">
        <f>YEAR(Table1[[#This Row],[Patient Admission Date]])</f>
        <v>2023</v>
      </c>
      <c r="L6586" t="str">
        <f>TEXT(Table1[[#This Row],[Patient Admission Date]],"mmm")</f>
        <v>Nov</v>
      </c>
      <c r="M6586" t="str">
        <f>TEXT(Table1[[#This Row],[Patient Admission Date]],"ddd")</f>
        <v>Mon</v>
      </c>
      <c r="N6586" t="str">
        <f>TEXT(INT(HOUR(Table1[[#This Row],[Patient Admission Date]])/3)*3,"00")&amp;"-"&amp;TEXT(INT(HOUR(Table1[[#This Row],[Patient Admission Date]])/3)*3+3,"00")</f>
        <v>12-15</v>
      </c>
      <c r="O6586" t="str" cm="1">
        <f t="array" ref="O6586">_xlfn.IFS(Table1[[#This Row],[Patient Age]]&lt;=14,"0-14",Table1[[#This Row],[Patient Age]]&lt;=29,"15-29",Table1[[#This Row],[Patient Age]]&lt;=44,"30-44",Table1[[#This Row],[Patient Age]]&lt;=59,"45-59",Table1[[#This Row],[Patient Age]]&lt;=74,"60-74",TRUE,"75+")</f>
        <v>0-14</v>
      </c>
      <c r="P6586" t="str" cm="1">
        <f t="array" ref="P6586">_xlfn.IFS(Table1[[#This Row],[Patient Waittime]]&lt;=15,"0-15",Table1[[#This Row],[Patient Waittime]]&lt;=30,"16-30",Table1[[#This Row],[Patient Waittime]]&lt;=45,"31-45",Table1[[#This Row],[Patient Waittime]]&lt;=60,"46-60",TRUE,"60+")</f>
        <v>16-30</v>
      </c>
      <c r="Q6586">
        <f>--(Table1[[#This Row],[Patient Waittime]]&lt;=30)</f>
        <v>1</v>
      </c>
      <c r="R6586">
        <f>--Table1[[#This Row],[Patient Admission Flag]]</f>
        <v>1</v>
      </c>
      <c r="S6586">
        <f>--AND(Table1[[#This Row],[WithinTarget]]=1,Table1[[#This Row],[Patient Satisfaction Score]]&gt;=7)</f>
        <v>0</v>
      </c>
      <c r="T6586" t="str">
        <f>IF(LEFT(Table1[[#This Row],[Patient Gender]],1)="F","Female","Male")</f>
        <v>Female</v>
      </c>
    </row>
    <row r="6587" spans="1:20" x14ac:dyDescent="0.3">
      <c r="A6587" t="s">
        <v>6691</v>
      </c>
      <c r="B6587" s="1">
        <v>45331.51458333333</v>
      </c>
      <c r="C6587" t="s">
        <v>13</v>
      </c>
      <c r="D6587">
        <v>64</v>
      </c>
      <c r="E6587" t="s">
        <v>10</v>
      </c>
      <c r="F6587" t="s">
        <v>15</v>
      </c>
      <c r="G6587" t="b">
        <v>1</v>
      </c>
      <c r="I6587">
        <v>55</v>
      </c>
      <c r="J6587" t="b">
        <v>1</v>
      </c>
      <c r="K6587">
        <f>YEAR(Table1[[#This Row],[Patient Admission Date]])</f>
        <v>2024</v>
      </c>
      <c r="L6587" t="str">
        <f>TEXT(Table1[[#This Row],[Patient Admission Date]],"mmm")</f>
        <v>Feb</v>
      </c>
      <c r="M6587" t="str">
        <f>TEXT(Table1[[#This Row],[Patient Admission Date]],"ddd")</f>
        <v>Fri</v>
      </c>
      <c r="N6587" t="str">
        <f>TEXT(INT(HOUR(Table1[[#This Row],[Patient Admission Date]])/3)*3,"00")&amp;"-"&amp;TEXT(INT(HOUR(Table1[[#This Row],[Patient Admission Date]])/3)*3+3,"00")</f>
        <v>12-15</v>
      </c>
      <c r="O6587" t="str" cm="1">
        <f t="array" ref="O6587">_xlfn.IFS(Table1[[#This Row],[Patient Age]]&lt;=14,"0-14",Table1[[#This Row],[Patient Age]]&lt;=29,"15-29",Table1[[#This Row],[Patient Age]]&lt;=44,"30-44",Table1[[#This Row],[Patient Age]]&lt;=59,"45-59",Table1[[#This Row],[Patient Age]]&lt;=74,"60-74",TRUE,"75+")</f>
        <v>60-74</v>
      </c>
      <c r="P6587" t="str" cm="1">
        <f t="array" ref="P6587">_xlfn.IFS(Table1[[#This Row],[Patient Waittime]]&lt;=15,"0-15",Table1[[#This Row],[Patient Waittime]]&lt;=30,"16-30",Table1[[#This Row],[Patient Waittime]]&lt;=45,"31-45",Table1[[#This Row],[Patient Waittime]]&lt;=60,"46-60",TRUE,"60+")</f>
        <v>46-60</v>
      </c>
      <c r="Q6587">
        <f>--(Table1[[#This Row],[Patient Waittime]]&lt;=30)</f>
        <v>0</v>
      </c>
      <c r="R6587">
        <f>--Table1[[#This Row],[Patient Admission Flag]]</f>
        <v>1</v>
      </c>
      <c r="S6587">
        <f>--AND(Table1[[#This Row],[WithinTarget]]=1,Table1[[#This Row],[Patient Satisfaction Score]]&gt;=7)</f>
        <v>0</v>
      </c>
      <c r="T6587" t="str">
        <f>IF(LEFT(Table1[[#This Row],[Patient Gender]],1)="F","Female","Male")</f>
        <v>Female</v>
      </c>
    </row>
    <row r="6588" spans="1:20" x14ac:dyDescent="0.3">
      <c r="A6588" t="s">
        <v>6692</v>
      </c>
      <c r="B6588" s="1">
        <v>45191.385416666664</v>
      </c>
      <c r="C6588" t="s">
        <v>13</v>
      </c>
      <c r="D6588">
        <v>75</v>
      </c>
      <c r="E6588" t="s">
        <v>10</v>
      </c>
      <c r="F6588" t="s">
        <v>15</v>
      </c>
      <c r="G6588" t="b">
        <v>1</v>
      </c>
      <c r="I6588">
        <v>30</v>
      </c>
      <c r="J6588" t="b">
        <v>1</v>
      </c>
      <c r="K6588">
        <f>YEAR(Table1[[#This Row],[Patient Admission Date]])</f>
        <v>2023</v>
      </c>
      <c r="L6588" t="str">
        <f>TEXT(Table1[[#This Row],[Patient Admission Date]],"mmm")</f>
        <v>Sep</v>
      </c>
      <c r="M6588" t="str">
        <f>TEXT(Table1[[#This Row],[Patient Admission Date]],"ddd")</f>
        <v>Fri</v>
      </c>
      <c r="N6588" t="str">
        <f>TEXT(INT(HOUR(Table1[[#This Row],[Patient Admission Date]])/3)*3,"00")&amp;"-"&amp;TEXT(INT(HOUR(Table1[[#This Row],[Patient Admission Date]])/3)*3+3,"00")</f>
        <v>09-12</v>
      </c>
      <c r="O6588" t="str" cm="1">
        <f t="array" ref="O6588">_xlfn.IFS(Table1[[#This Row],[Patient Age]]&lt;=14,"0-14",Table1[[#This Row],[Patient Age]]&lt;=29,"15-29",Table1[[#This Row],[Patient Age]]&lt;=44,"30-44",Table1[[#This Row],[Patient Age]]&lt;=59,"45-59",Table1[[#This Row],[Patient Age]]&lt;=74,"60-74",TRUE,"75+")</f>
        <v>75+</v>
      </c>
      <c r="P6588" t="str" cm="1">
        <f t="array" ref="P6588">_xlfn.IFS(Table1[[#This Row],[Patient Waittime]]&lt;=15,"0-15",Table1[[#This Row],[Patient Waittime]]&lt;=30,"16-30",Table1[[#This Row],[Patient Waittime]]&lt;=45,"31-45",Table1[[#This Row],[Patient Waittime]]&lt;=60,"46-60",TRUE,"60+")</f>
        <v>16-30</v>
      </c>
      <c r="Q6588">
        <f>--(Table1[[#This Row],[Patient Waittime]]&lt;=30)</f>
        <v>1</v>
      </c>
      <c r="R6588">
        <f>--Table1[[#This Row],[Patient Admission Flag]]</f>
        <v>1</v>
      </c>
      <c r="S6588">
        <f>--AND(Table1[[#This Row],[WithinTarget]]=1,Table1[[#This Row],[Patient Satisfaction Score]]&gt;=7)</f>
        <v>0</v>
      </c>
      <c r="T6588" t="str">
        <f>IF(LEFT(Table1[[#This Row],[Patient Gender]],1)="F","Female","Male")</f>
        <v>Female</v>
      </c>
    </row>
    <row r="6589" spans="1:20" x14ac:dyDescent="0.3">
      <c r="A6589" t="s">
        <v>6693</v>
      </c>
      <c r="B6589" s="1">
        <v>45185.022222222222</v>
      </c>
      <c r="C6589" t="s">
        <v>13</v>
      </c>
      <c r="D6589">
        <v>30</v>
      </c>
      <c r="E6589" t="s">
        <v>10</v>
      </c>
      <c r="F6589" t="s">
        <v>15</v>
      </c>
      <c r="G6589" t="b">
        <v>1</v>
      </c>
      <c r="I6589">
        <v>43</v>
      </c>
      <c r="J6589" t="b">
        <v>1</v>
      </c>
      <c r="K6589">
        <f>YEAR(Table1[[#This Row],[Patient Admission Date]])</f>
        <v>2023</v>
      </c>
      <c r="L6589" t="str">
        <f>TEXT(Table1[[#This Row],[Patient Admission Date]],"mmm")</f>
        <v>Sep</v>
      </c>
      <c r="M6589" t="str">
        <f>TEXT(Table1[[#This Row],[Patient Admission Date]],"ddd")</f>
        <v>Sat</v>
      </c>
      <c r="N6589" t="str">
        <f>TEXT(INT(HOUR(Table1[[#This Row],[Patient Admission Date]])/3)*3,"00")&amp;"-"&amp;TEXT(INT(HOUR(Table1[[#This Row],[Patient Admission Date]])/3)*3+3,"00")</f>
        <v>00-03</v>
      </c>
      <c r="O6589" t="str" cm="1">
        <f t="array" ref="O6589">_xlfn.IFS(Table1[[#This Row],[Patient Age]]&lt;=14,"0-14",Table1[[#This Row],[Patient Age]]&lt;=29,"15-29",Table1[[#This Row],[Patient Age]]&lt;=44,"30-44",Table1[[#This Row],[Patient Age]]&lt;=59,"45-59",Table1[[#This Row],[Patient Age]]&lt;=74,"60-74",TRUE,"75+")</f>
        <v>30-44</v>
      </c>
      <c r="P6589" t="str" cm="1">
        <f t="array" ref="P6589">_xlfn.IFS(Table1[[#This Row],[Patient Waittime]]&lt;=15,"0-15",Table1[[#This Row],[Patient Waittime]]&lt;=30,"16-30",Table1[[#This Row],[Patient Waittime]]&lt;=45,"31-45",Table1[[#This Row],[Patient Waittime]]&lt;=60,"46-60",TRUE,"60+")</f>
        <v>31-45</v>
      </c>
      <c r="Q6589">
        <f>--(Table1[[#This Row],[Patient Waittime]]&lt;=30)</f>
        <v>0</v>
      </c>
      <c r="R6589">
        <f>--Table1[[#This Row],[Patient Admission Flag]]</f>
        <v>1</v>
      </c>
      <c r="S6589">
        <f>--AND(Table1[[#This Row],[WithinTarget]]=1,Table1[[#This Row],[Patient Satisfaction Score]]&gt;=7)</f>
        <v>0</v>
      </c>
      <c r="T6589" t="str">
        <f>IF(LEFT(Table1[[#This Row],[Patient Gender]],1)="F","Female","Male")</f>
        <v>Female</v>
      </c>
    </row>
    <row r="6590" spans="1:20" x14ac:dyDescent="0.3">
      <c r="A6590" t="s">
        <v>6694</v>
      </c>
      <c r="B6590" s="1">
        <v>45199.396527777775</v>
      </c>
      <c r="C6590" t="s">
        <v>13</v>
      </c>
      <c r="D6590">
        <v>58</v>
      </c>
      <c r="E6590" t="s">
        <v>10</v>
      </c>
      <c r="F6590" t="s">
        <v>15</v>
      </c>
      <c r="G6590" t="b">
        <v>1</v>
      </c>
      <c r="I6590">
        <v>50</v>
      </c>
      <c r="J6590" t="b">
        <v>1</v>
      </c>
      <c r="K6590">
        <f>YEAR(Table1[[#This Row],[Patient Admission Date]])</f>
        <v>2023</v>
      </c>
      <c r="L6590" t="str">
        <f>TEXT(Table1[[#This Row],[Patient Admission Date]],"mmm")</f>
        <v>Sep</v>
      </c>
      <c r="M6590" t="str">
        <f>TEXT(Table1[[#This Row],[Patient Admission Date]],"ddd")</f>
        <v>Sat</v>
      </c>
      <c r="N6590" t="str">
        <f>TEXT(INT(HOUR(Table1[[#This Row],[Patient Admission Date]])/3)*3,"00")&amp;"-"&amp;TEXT(INT(HOUR(Table1[[#This Row],[Patient Admission Date]])/3)*3+3,"00")</f>
        <v>09-12</v>
      </c>
      <c r="O6590" t="str" cm="1">
        <f t="array" ref="O6590">_xlfn.IFS(Table1[[#This Row],[Patient Age]]&lt;=14,"0-14",Table1[[#This Row],[Patient Age]]&lt;=29,"15-29",Table1[[#This Row],[Patient Age]]&lt;=44,"30-44",Table1[[#This Row],[Patient Age]]&lt;=59,"45-59",Table1[[#This Row],[Patient Age]]&lt;=74,"60-74",TRUE,"75+")</f>
        <v>45-59</v>
      </c>
      <c r="P6590" t="str" cm="1">
        <f t="array" ref="P6590">_xlfn.IFS(Table1[[#This Row],[Patient Waittime]]&lt;=15,"0-15",Table1[[#This Row],[Patient Waittime]]&lt;=30,"16-30",Table1[[#This Row],[Patient Waittime]]&lt;=45,"31-45",Table1[[#This Row],[Patient Waittime]]&lt;=60,"46-60",TRUE,"60+")</f>
        <v>46-60</v>
      </c>
      <c r="Q6590">
        <f>--(Table1[[#This Row],[Patient Waittime]]&lt;=30)</f>
        <v>0</v>
      </c>
      <c r="R6590">
        <f>--Table1[[#This Row],[Patient Admission Flag]]</f>
        <v>1</v>
      </c>
      <c r="S6590">
        <f>--AND(Table1[[#This Row],[WithinTarget]]=1,Table1[[#This Row],[Patient Satisfaction Score]]&gt;=7)</f>
        <v>0</v>
      </c>
      <c r="T6590" t="str">
        <f>IF(LEFT(Table1[[#This Row],[Patient Gender]],1)="F","Female","Male")</f>
        <v>Female</v>
      </c>
    </row>
    <row r="6591" spans="1:20" x14ac:dyDescent="0.3">
      <c r="A6591" t="s">
        <v>6695</v>
      </c>
      <c r="B6591" s="1">
        <v>45344.772222222222</v>
      </c>
      <c r="C6591" t="s">
        <v>13</v>
      </c>
      <c r="D6591">
        <v>3</v>
      </c>
      <c r="E6591" t="s">
        <v>10</v>
      </c>
      <c r="F6591" t="s">
        <v>15</v>
      </c>
      <c r="G6591" t="b">
        <v>1</v>
      </c>
      <c r="I6591">
        <v>51</v>
      </c>
      <c r="J6591" t="b">
        <v>1</v>
      </c>
      <c r="K6591">
        <f>YEAR(Table1[[#This Row],[Patient Admission Date]])</f>
        <v>2024</v>
      </c>
      <c r="L6591" t="str">
        <f>TEXT(Table1[[#This Row],[Patient Admission Date]],"mmm")</f>
        <v>Feb</v>
      </c>
      <c r="M6591" t="str">
        <f>TEXT(Table1[[#This Row],[Patient Admission Date]],"ddd")</f>
        <v>Thu</v>
      </c>
      <c r="N6591" t="str">
        <f>TEXT(INT(HOUR(Table1[[#This Row],[Patient Admission Date]])/3)*3,"00")&amp;"-"&amp;TEXT(INT(HOUR(Table1[[#This Row],[Patient Admission Date]])/3)*3+3,"00")</f>
        <v>18-21</v>
      </c>
      <c r="O6591" t="str" cm="1">
        <f t="array" ref="O6591">_xlfn.IFS(Table1[[#This Row],[Patient Age]]&lt;=14,"0-14",Table1[[#This Row],[Patient Age]]&lt;=29,"15-29",Table1[[#This Row],[Patient Age]]&lt;=44,"30-44",Table1[[#This Row],[Patient Age]]&lt;=59,"45-59",Table1[[#This Row],[Patient Age]]&lt;=74,"60-74",TRUE,"75+")</f>
        <v>0-14</v>
      </c>
      <c r="P6591" t="str" cm="1">
        <f t="array" ref="P6591">_xlfn.IFS(Table1[[#This Row],[Patient Waittime]]&lt;=15,"0-15",Table1[[#This Row],[Patient Waittime]]&lt;=30,"16-30",Table1[[#This Row],[Patient Waittime]]&lt;=45,"31-45",Table1[[#This Row],[Patient Waittime]]&lt;=60,"46-60",TRUE,"60+")</f>
        <v>46-60</v>
      </c>
      <c r="Q6591">
        <f>--(Table1[[#This Row],[Patient Waittime]]&lt;=30)</f>
        <v>0</v>
      </c>
      <c r="R6591">
        <f>--Table1[[#This Row],[Patient Admission Flag]]</f>
        <v>1</v>
      </c>
      <c r="S6591">
        <f>--AND(Table1[[#This Row],[WithinTarget]]=1,Table1[[#This Row],[Patient Satisfaction Score]]&gt;=7)</f>
        <v>0</v>
      </c>
      <c r="T6591" t="str">
        <f>IF(LEFT(Table1[[#This Row],[Patient Gender]],1)="F","Female","Male")</f>
        <v>Female</v>
      </c>
    </row>
    <row r="6592" spans="1:20" x14ac:dyDescent="0.3">
      <c r="A6592" t="s">
        <v>6696</v>
      </c>
      <c r="B6592" s="1">
        <v>45316.729861111111</v>
      </c>
      <c r="C6592" t="s">
        <v>13</v>
      </c>
      <c r="D6592">
        <v>8</v>
      </c>
      <c r="E6592" t="s">
        <v>10</v>
      </c>
      <c r="F6592" t="s">
        <v>15</v>
      </c>
      <c r="G6592" t="b">
        <v>1</v>
      </c>
      <c r="I6592">
        <v>53</v>
      </c>
      <c r="J6592" t="b">
        <v>1</v>
      </c>
      <c r="K6592">
        <f>YEAR(Table1[[#This Row],[Patient Admission Date]])</f>
        <v>2024</v>
      </c>
      <c r="L6592" t="str">
        <f>TEXT(Table1[[#This Row],[Patient Admission Date]],"mmm")</f>
        <v>Jan</v>
      </c>
      <c r="M6592" t="str">
        <f>TEXT(Table1[[#This Row],[Patient Admission Date]],"ddd")</f>
        <v>Thu</v>
      </c>
      <c r="N6592" t="str">
        <f>TEXT(INT(HOUR(Table1[[#This Row],[Patient Admission Date]])/3)*3,"00")&amp;"-"&amp;TEXT(INT(HOUR(Table1[[#This Row],[Patient Admission Date]])/3)*3+3,"00")</f>
        <v>15-18</v>
      </c>
      <c r="O6592" t="str" cm="1">
        <f t="array" ref="O6592">_xlfn.IFS(Table1[[#This Row],[Patient Age]]&lt;=14,"0-14",Table1[[#This Row],[Patient Age]]&lt;=29,"15-29",Table1[[#This Row],[Patient Age]]&lt;=44,"30-44",Table1[[#This Row],[Patient Age]]&lt;=59,"45-59",Table1[[#This Row],[Patient Age]]&lt;=74,"60-74",TRUE,"75+")</f>
        <v>0-14</v>
      </c>
      <c r="P6592" t="str" cm="1">
        <f t="array" ref="P6592">_xlfn.IFS(Table1[[#This Row],[Patient Waittime]]&lt;=15,"0-15",Table1[[#This Row],[Patient Waittime]]&lt;=30,"16-30",Table1[[#This Row],[Patient Waittime]]&lt;=45,"31-45",Table1[[#This Row],[Patient Waittime]]&lt;=60,"46-60",TRUE,"60+")</f>
        <v>46-60</v>
      </c>
      <c r="Q6592">
        <f>--(Table1[[#This Row],[Patient Waittime]]&lt;=30)</f>
        <v>0</v>
      </c>
      <c r="R6592">
        <f>--Table1[[#This Row],[Patient Admission Flag]]</f>
        <v>1</v>
      </c>
      <c r="S6592">
        <f>--AND(Table1[[#This Row],[WithinTarget]]=1,Table1[[#This Row],[Patient Satisfaction Score]]&gt;=7)</f>
        <v>0</v>
      </c>
      <c r="T6592" t="str">
        <f>IF(LEFT(Table1[[#This Row],[Patient Gender]],1)="F","Female","Male")</f>
        <v>Female</v>
      </c>
    </row>
    <row r="6593" spans="1:20" x14ac:dyDescent="0.3">
      <c r="A6593" t="s">
        <v>6697</v>
      </c>
      <c r="B6593" s="1">
        <v>45083.842361111114</v>
      </c>
      <c r="C6593" t="s">
        <v>13</v>
      </c>
      <c r="D6593">
        <v>38</v>
      </c>
      <c r="E6593" t="s">
        <v>10</v>
      </c>
      <c r="F6593" t="s">
        <v>15</v>
      </c>
      <c r="G6593" t="b">
        <v>1</v>
      </c>
      <c r="I6593">
        <v>34</v>
      </c>
      <c r="J6593" t="b">
        <v>1</v>
      </c>
      <c r="K6593">
        <f>YEAR(Table1[[#This Row],[Patient Admission Date]])</f>
        <v>2023</v>
      </c>
      <c r="L6593" t="str">
        <f>TEXT(Table1[[#This Row],[Patient Admission Date]],"mmm")</f>
        <v>Jun</v>
      </c>
      <c r="M6593" t="str">
        <f>TEXT(Table1[[#This Row],[Patient Admission Date]],"ddd")</f>
        <v>Tue</v>
      </c>
      <c r="N6593" t="str">
        <f>TEXT(INT(HOUR(Table1[[#This Row],[Patient Admission Date]])/3)*3,"00")&amp;"-"&amp;TEXT(INT(HOUR(Table1[[#This Row],[Patient Admission Date]])/3)*3+3,"00")</f>
        <v>18-21</v>
      </c>
      <c r="O6593" t="str" cm="1">
        <f t="array" ref="O6593">_xlfn.IFS(Table1[[#This Row],[Patient Age]]&lt;=14,"0-14",Table1[[#This Row],[Patient Age]]&lt;=29,"15-29",Table1[[#This Row],[Patient Age]]&lt;=44,"30-44",Table1[[#This Row],[Patient Age]]&lt;=59,"45-59",Table1[[#This Row],[Patient Age]]&lt;=74,"60-74",TRUE,"75+")</f>
        <v>30-44</v>
      </c>
      <c r="P6593" t="str" cm="1">
        <f t="array" ref="P6593">_xlfn.IFS(Table1[[#This Row],[Patient Waittime]]&lt;=15,"0-15",Table1[[#This Row],[Patient Waittime]]&lt;=30,"16-30",Table1[[#This Row],[Patient Waittime]]&lt;=45,"31-45",Table1[[#This Row],[Patient Waittime]]&lt;=60,"46-60",TRUE,"60+")</f>
        <v>31-45</v>
      </c>
      <c r="Q6593">
        <f>--(Table1[[#This Row],[Patient Waittime]]&lt;=30)</f>
        <v>0</v>
      </c>
      <c r="R6593">
        <f>--Table1[[#This Row],[Patient Admission Flag]]</f>
        <v>1</v>
      </c>
      <c r="S6593">
        <f>--AND(Table1[[#This Row],[WithinTarget]]=1,Table1[[#This Row],[Patient Satisfaction Score]]&gt;=7)</f>
        <v>0</v>
      </c>
      <c r="T6593" t="str">
        <f>IF(LEFT(Table1[[#This Row],[Patient Gender]],1)="F","Female","Male")</f>
        <v>Female</v>
      </c>
    </row>
    <row r="6594" spans="1:20" x14ac:dyDescent="0.3">
      <c r="A6594" t="s">
        <v>6698</v>
      </c>
      <c r="B6594" s="1">
        <v>45403.297222222223</v>
      </c>
      <c r="C6594" t="s">
        <v>13</v>
      </c>
      <c r="D6594">
        <v>22</v>
      </c>
      <c r="E6594" t="s">
        <v>10</v>
      </c>
      <c r="F6594" t="s">
        <v>15</v>
      </c>
      <c r="G6594" t="b">
        <v>1</v>
      </c>
      <c r="I6594">
        <v>45</v>
      </c>
      <c r="J6594" t="b">
        <v>1</v>
      </c>
      <c r="K6594">
        <f>YEAR(Table1[[#This Row],[Patient Admission Date]])</f>
        <v>2024</v>
      </c>
      <c r="L6594" t="str">
        <f>TEXT(Table1[[#This Row],[Patient Admission Date]],"mmm")</f>
        <v>Apr</v>
      </c>
      <c r="M6594" t="str">
        <f>TEXT(Table1[[#This Row],[Patient Admission Date]],"ddd")</f>
        <v>Sun</v>
      </c>
      <c r="N6594" t="str">
        <f>TEXT(INT(HOUR(Table1[[#This Row],[Patient Admission Date]])/3)*3,"00")&amp;"-"&amp;TEXT(INT(HOUR(Table1[[#This Row],[Patient Admission Date]])/3)*3+3,"00")</f>
        <v>06-09</v>
      </c>
      <c r="O6594" t="str" cm="1">
        <f t="array" ref="O6594">_xlfn.IFS(Table1[[#This Row],[Patient Age]]&lt;=14,"0-14",Table1[[#This Row],[Patient Age]]&lt;=29,"15-29",Table1[[#This Row],[Patient Age]]&lt;=44,"30-44",Table1[[#This Row],[Patient Age]]&lt;=59,"45-59",Table1[[#This Row],[Patient Age]]&lt;=74,"60-74",TRUE,"75+")</f>
        <v>15-29</v>
      </c>
      <c r="P6594" t="str" cm="1">
        <f t="array" ref="P6594">_xlfn.IFS(Table1[[#This Row],[Patient Waittime]]&lt;=15,"0-15",Table1[[#This Row],[Patient Waittime]]&lt;=30,"16-30",Table1[[#This Row],[Patient Waittime]]&lt;=45,"31-45",Table1[[#This Row],[Patient Waittime]]&lt;=60,"46-60",TRUE,"60+")</f>
        <v>31-45</v>
      </c>
      <c r="Q6594">
        <f>--(Table1[[#This Row],[Patient Waittime]]&lt;=30)</f>
        <v>0</v>
      </c>
      <c r="R6594">
        <f>--Table1[[#This Row],[Patient Admission Flag]]</f>
        <v>1</v>
      </c>
      <c r="S6594">
        <f>--AND(Table1[[#This Row],[WithinTarget]]=1,Table1[[#This Row],[Patient Satisfaction Score]]&gt;=7)</f>
        <v>0</v>
      </c>
      <c r="T6594" t="str">
        <f>IF(LEFT(Table1[[#This Row],[Patient Gender]],1)="F","Female","Male")</f>
        <v>Female</v>
      </c>
    </row>
    <row r="6595" spans="1:20" x14ac:dyDescent="0.3">
      <c r="A6595" t="s">
        <v>6699</v>
      </c>
      <c r="B6595" s="1">
        <v>45362.546527777777</v>
      </c>
      <c r="C6595" t="s">
        <v>13</v>
      </c>
      <c r="D6595">
        <v>25</v>
      </c>
      <c r="E6595" t="s">
        <v>10</v>
      </c>
      <c r="F6595" t="s">
        <v>15</v>
      </c>
      <c r="G6595" t="b">
        <v>1</v>
      </c>
      <c r="I6595">
        <v>60</v>
      </c>
      <c r="J6595" t="b">
        <v>1</v>
      </c>
      <c r="K6595">
        <f>YEAR(Table1[[#This Row],[Patient Admission Date]])</f>
        <v>2024</v>
      </c>
      <c r="L6595" t="str">
        <f>TEXT(Table1[[#This Row],[Patient Admission Date]],"mmm")</f>
        <v>Mar</v>
      </c>
      <c r="M6595" t="str">
        <f>TEXT(Table1[[#This Row],[Patient Admission Date]],"ddd")</f>
        <v>Mon</v>
      </c>
      <c r="N6595" t="str">
        <f>TEXT(INT(HOUR(Table1[[#This Row],[Patient Admission Date]])/3)*3,"00")&amp;"-"&amp;TEXT(INT(HOUR(Table1[[#This Row],[Patient Admission Date]])/3)*3+3,"00")</f>
        <v>12-15</v>
      </c>
      <c r="O6595" t="str" cm="1">
        <f t="array" ref="O6595">_xlfn.IFS(Table1[[#This Row],[Patient Age]]&lt;=14,"0-14",Table1[[#This Row],[Patient Age]]&lt;=29,"15-29",Table1[[#This Row],[Patient Age]]&lt;=44,"30-44",Table1[[#This Row],[Patient Age]]&lt;=59,"45-59",Table1[[#This Row],[Patient Age]]&lt;=74,"60-74",TRUE,"75+")</f>
        <v>15-29</v>
      </c>
      <c r="P6595" t="str" cm="1">
        <f t="array" ref="P6595">_xlfn.IFS(Table1[[#This Row],[Patient Waittime]]&lt;=15,"0-15",Table1[[#This Row],[Patient Waittime]]&lt;=30,"16-30",Table1[[#This Row],[Patient Waittime]]&lt;=45,"31-45",Table1[[#This Row],[Patient Waittime]]&lt;=60,"46-60",TRUE,"60+")</f>
        <v>46-60</v>
      </c>
      <c r="Q6595">
        <f>--(Table1[[#This Row],[Patient Waittime]]&lt;=30)</f>
        <v>0</v>
      </c>
      <c r="R6595">
        <f>--Table1[[#This Row],[Patient Admission Flag]]</f>
        <v>1</v>
      </c>
      <c r="S6595">
        <f>--AND(Table1[[#This Row],[WithinTarget]]=1,Table1[[#This Row],[Patient Satisfaction Score]]&gt;=7)</f>
        <v>0</v>
      </c>
      <c r="T6595" t="str">
        <f>IF(LEFT(Table1[[#This Row],[Patient Gender]],1)="F","Female","Male")</f>
        <v>Female</v>
      </c>
    </row>
    <row r="6596" spans="1:20" x14ac:dyDescent="0.3">
      <c r="A6596" t="s">
        <v>6700</v>
      </c>
      <c r="B6596" s="1">
        <v>45332.813888888886</v>
      </c>
      <c r="C6596" t="s">
        <v>13</v>
      </c>
      <c r="D6596">
        <v>73</v>
      </c>
      <c r="E6596" t="s">
        <v>10</v>
      </c>
      <c r="F6596" t="s">
        <v>15</v>
      </c>
      <c r="G6596" t="b">
        <v>1</v>
      </c>
      <c r="I6596">
        <v>14</v>
      </c>
      <c r="J6596" t="b">
        <v>1</v>
      </c>
      <c r="K6596">
        <f>YEAR(Table1[[#This Row],[Patient Admission Date]])</f>
        <v>2024</v>
      </c>
      <c r="L6596" t="str">
        <f>TEXT(Table1[[#This Row],[Patient Admission Date]],"mmm")</f>
        <v>Feb</v>
      </c>
      <c r="M6596" t="str">
        <f>TEXT(Table1[[#This Row],[Patient Admission Date]],"ddd")</f>
        <v>Sat</v>
      </c>
      <c r="N6596" t="str">
        <f>TEXT(INT(HOUR(Table1[[#This Row],[Patient Admission Date]])/3)*3,"00")&amp;"-"&amp;TEXT(INT(HOUR(Table1[[#This Row],[Patient Admission Date]])/3)*3+3,"00")</f>
        <v>18-21</v>
      </c>
      <c r="O6596" t="str" cm="1">
        <f t="array" ref="O6596">_xlfn.IFS(Table1[[#This Row],[Patient Age]]&lt;=14,"0-14",Table1[[#This Row],[Patient Age]]&lt;=29,"15-29",Table1[[#This Row],[Patient Age]]&lt;=44,"30-44",Table1[[#This Row],[Patient Age]]&lt;=59,"45-59",Table1[[#This Row],[Patient Age]]&lt;=74,"60-74",TRUE,"75+")</f>
        <v>60-74</v>
      </c>
      <c r="P6596" t="str" cm="1">
        <f t="array" ref="P6596">_xlfn.IFS(Table1[[#This Row],[Patient Waittime]]&lt;=15,"0-15",Table1[[#This Row],[Patient Waittime]]&lt;=30,"16-30",Table1[[#This Row],[Patient Waittime]]&lt;=45,"31-45",Table1[[#This Row],[Patient Waittime]]&lt;=60,"46-60",TRUE,"60+")</f>
        <v>0-15</v>
      </c>
      <c r="Q6596">
        <f>--(Table1[[#This Row],[Patient Waittime]]&lt;=30)</f>
        <v>1</v>
      </c>
      <c r="R6596">
        <f>--Table1[[#This Row],[Patient Admission Flag]]</f>
        <v>1</v>
      </c>
      <c r="S6596">
        <f>--AND(Table1[[#This Row],[WithinTarget]]=1,Table1[[#This Row],[Patient Satisfaction Score]]&gt;=7)</f>
        <v>0</v>
      </c>
      <c r="T6596" t="str">
        <f>IF(LEFT(Table1[[#This Row],[Patient Gender]],1)="F","Female","Male")</f>
        <v>Female</v>
      </c>
    </row>
    <row r="6597" spans="1:20" x14ac:dyDescent="0.3">
      <c r="A6597" t="s">
        <v>6701</v>
      </c>
      <c r="B6597" s="1">
        <v>45131.896527777775</v>
      </c>
      <c r="C6597" t="s">
        <v>13</v>
      </c>
      <c r="D6597">
        <v>47</v>
      </c>
      <c r="E6597" t="s">
        <v>10</v>
      </c>
      <c r="F6597" t="s">
        <v>15</v>
      </c>
      <c r="G6597" t="b">
        <v>1</v>
      </c>
      <c r="I6597">
        <v>35</v>
      </c>
      <c r="J6597" t="b">
        <v>1</v>
      </c>
      <c r="K6597">
        <f>YEAR(Table1[[#This Row],[Patient Admission Date]])</f>
        <v>2023</v>
      </c>
      <c r="L6597" t="str">
        <f>TEXT(Table1[[#This Row],[Patient Admission Date]],"mmm")</f>
        <v>Jul</v>
      </c>
      <c r="M6597" t="str">
        <f>TEXT(Table1[[#This Row],[Patient Admission Date]],"ddd")</f>
        <v>Mon</v>
      </c>
      <c r="N6597" t="str">
        <f>TEXT(INT(HOUR(Table1[[#This Row],[Patient Admission Date]])/3)*3,"00")&amp;"-"&amp;TEXT(INT(HOUR(Table1[[#This Row],[Patient Admission Date]])/3)*3+3,"00")</f>
        <v>21-24</v>
      </c>
      <c r="O6597" t="str" cm="1">
        <f t="array" ref="O6597">_xlfn.IFS(Table1[[#This Row],[Patient Age]]&lt;=14,"0-14",Table1[[#This Row],[Patient Age]]&lt;=29,"15-29",Table1[[#This Row],[Patient Age]]&lt;=44,"30-44",Table1[[#This Row],[Patient Age]]&lt;=59,"45-59",Table1[[#This Row],[Patient Age]]&lt;=74,"60-74",TRUE,"75+")</f>
        <v>45-59</v>
      </c>
      <c r="P6597" t="str" cm="1">
        <f t="array" ref="P6597">_xlfn.IFS(Table1[[#This Row],[Patient Waittime]]&lt;=15,"0-15",Table1[[#This Row],[Patient Waittime]]&lt;=30,"16-30",Table1[[#This Row],[Patient Waittime]]&lt;=45,"31-45",Table1[[#This Row],[Patient Waittime]]&lt;=60,"46-60",TRUE,"60+")</f>
        <v>31-45</v>
      </c>
      <c r="Q6597">
        <f>--(Table1[[#This Row],[Patient Waittime]]&lt;=30)</f>
        <v>0</v>
      </c>
      <c r="R6597">
        <f>--Table1[[#This Row],[Patient Admission Flag]]</f>
        <v>1</v>
      </c>
      <c r="S6597">
        <f>--AND(Table1[[#This Row],[WithinTarget]]=1,Table1[[#This Row],[Patient Satisfaction Score]]&gt;=7)</f>
        <v>0</v>
      </c>
      <c r="T6597" t="str">
        <f>IF(LEFT(Table1[[#This Row],[Patient Gender]],1)="F","Female","Male")</f>
        <v>Female</v>
      </c>
    </row>
    <row r="6598" spans="1:20" x14ac:dyDescent="0.3">
      <c r="A6598" t="s">
        <v>6702</v>
      </c>
      <c r="B6598" s="1">
        <v>45385.11041666667</v>
      </c>
      <c r="C6598" t="s">
        <v>13</v>
      </c>
      <c r="D6598">
        <v>15</v>
      </c>
      <c r="E6598" t="s">
        <v>10</v>
      </c>
      <c r="F6598" t="s">
        <v>15</v>
      </c>
      <c r="G6598" t="b">
        <v>1</v>
      </c>
      <c r="I6598">
        <v>53</v>
      </c>
      <c r="J6598" t="b">
        <v>1</v>
      </c>
      <c r="K6598">
        <f>YEAR(Table1[[#This Row],[Patient Admission Date]])</f>
        <v>2024</v>
      </c>
      <c r="L6598" t="str">
        <f>TEXT(Table1[[#This Row],[Patient Admission Date]],"mmm")</f>
        <v>Apr</v>
      </c>
      <c r="M6598" t="str">
        <f>TEXT(Table1[[#This Row],[Patient Admission Date]],"ddd")</f>
        <v>Wed</v>
      </c>
      <c r="N6598" t="str">
        <f>TEXT(INT(HOUR(Table1[[#This Row],[Patient Admission Date]])/3)*3,"00")&amp;"-"&amp;TEXT(INT(HOUR(Table1[[#This Row],[Patient Admission Date]])/3)*3+3,"00")</f>
        <v>00-03</v>
      </c>
      <c r="O6598" t="str" cm="1">
        <f t="array" ref="O6598">_xlfn.IFS(Table1[[#This Row],[Patient Age]]&lt;=14,"0-14",Table1[[#This Row],[Patient Age]]&lt;=29,"15-29",Table1[[#This Row],[Patient Age]]&lt;=44,"30-44",Table1[[#This Row],[Patient Age]]&lt;=59,"45-59",Table1[[#This Row],[Patient Age]]&lt;=74,"60-74",TRUE,"75+")</f>
        <v>15-29</v>
      </c>
      <c r="P6598" t="str" cm="1">
        <f t="array" ref="P6598">_xlfn.IFS(Table1[[#This Row],[Patient Waittime]]&lt;=15,"0-15",Table1[[#This Row],[Patient Waittime]]&lt;=30,"16-30",Table1[[#This Row],[Patient Waittime]]&lt;=45,"31-45",Table1[[#This Row],[Patient Waittime]]&lt;=60,"46-60",TRUE,"60+")</f>
        <v>46-60</v>
      </c>
      <c r="Q6598">
        <f>--(Table1[[#This Row],[Patient Waittime]]&lt;=30)</f>
        <v>0</v>
      </c>
      <c r="R6598">
        <f>--Table1[[#This Row],[Patient Admission Flag]]</f>
        <v>1</v>
      </c>
      <c r="S6598">
        <f>--AND(Table1[[#This Row],[WithinTarget]]=1,Table1[[#This Row],[Patient Satisfaction Score]]&gt;=7)</f>
        <v>0</v>
      </c>
      <c r="T6598" t="str">
        <f>IF(LEFT(Table1[[#This Row],[Patient Gender]],1)="F","Female","Male")</f>
        <v>Female</v>
      </c>
    </row>
    <row r="6599" spans="1:20" x14ac:dyDescent="0.3">
      <c r="A6599" t="s">
        <v>6703</v>
      </c>
      <c r="B6599" s="1">
        <v>45294.652083333334</v>
      </c>
      <c r="C6599" t="s">
        <v>13</v>
      </c>
      <c r="D6599">
        <v>60</v>
      </c>
      <c r="E6599" t="s">
        <v>10</v>
      </c>
      <c r="F6599" t="s">
        <v>15</v>
      </c>
      <c r="G6599" t="b">
        <v>1</v>
      </c>
      <c r="I6599">
        <v>44</v>
      </c>
      <c r="J6599" t="b">
        <v>1</v>
      </c>
      <c r="K6599">
        <f>YEAR(Table1[[#This Row],[Patient Admission Date]])</f>
        <v>2024</v>
      </c>
      <c r="L6599" t="str">
        <f>TEXT(Table1[[#This Row],[Patient Admission Date]],"mmm")</f>
        <v>Jan</v>
      </c>
      <c r="M6599" t="str">
        <f>TEXT(Table1[[#This Row],[Patient Admission Date]],"ddd")</f>
        <v>Wed</v>
      </c>
      <c r="N6599" t="str">
        <f>TEXT(INT(HOUR(Table1[[#This Row],[Patient Admission Date]])/3)*3,"00")&amp;"-"&amp;TEXT(INT(HOUR(Table1[[#This Row],[Patient Admission Date]])/3)*3+3,"00")</f>
        <v>15-18</v>
      </c>
      <c r="O6599" t="str" cm="1">
        <f t="array" ref="O6599">_xlfn.IFS(Table1[[#This Row],[Patient Age]]&lt;=14,"0-14",Table1[[#This Row],[Patient Age]]&lt;=29,"15-29",Table1[[#This Row],[Patient Age]]&lt;=44,"30-44",Table1[[#This Row],[Patient Age]]&lt;=59,"45-59",Table1[[#This Row],[Patient Age]]&lt;=74,"60-74",TRUE,"75+")</f>
        <v>60-74</v>
      </c>
      <c r="P6599" t="str" cm="1">
        <f t="array" ref="P6599">_xlfn.IFS(Table1[[#This Row],[Patient Waittime]]&lt;=15,"0-15",Table1[[#This Row],[Patient Waittime]]&lt;=30,"16-30",Table1[[#This Row],[Patient Waittime]]&lt;=45,"31-45",Table1[[#This Row],[Patient Waittime]]&lt;=60,"46-60",TRUE,"60+")</f>
        <v>31-45</v>
      </c>
      <c r="Q6599">
        <f>--(Table1[[#This Row],[Patient Waittime]]&lt;=30)</f>
        <v>0</v>
      </c>
      <c r="R6599">
        <f>--Table1[[#This Row],[Patient Admission Flag]]</f>
        <v>1</v>
      </c>
      <c r="S6599">
        <f>--AND(Table1[[#This Row],[WithinTarget]]=1,Table1[[#This Row],[Patient Satisfaction Score]]&gt;=7)</f>
        <v>0</v>
      </c>
      <c r="T6599" t="str">
        <f>IF(LEFT(Table1[[#This Row],[Patient Gender]],1)="F","Female","Male")</f>
        <v>Female</v>
      </c>
    </row>
    <row r="6600" spans="1:20" x14ac:dyDescent="0.3">
      <c r="A6600" t="s">
        <v>6704</v>
      </c>
      <c r="B6600" s="1">
        <v>45540.72152777778</v>
      </c>
      <c r="C6600" t="s">
        <v>13</v>
      </c>
      <c r="D6600">
        <v>28</v>
      </c>
      <c r="E6600" t="s">
        <v>10</v>
      </c>
      <c r="F6600" t="s">
        <v>15</v>
      </c>
      <c r="G6600" t="b">
        <v>1</v>
      </c>
      <c r="I6600">
        <v>55</v>
      </c>
      <c r="J6600" t="b">
        <v>1</v>
      </c>
      <c r="K6600">
        <f>YEAR(Table1[[#This Row],[Patient Admission Date]])</f>
        <v>2024</v>
      </c>
      <c r="L6600" t="str">
        <f>TEXT(Table1[[#This Row],[Patient Admission Date]],"mmm")</f>
        <v>Sep</v>
      </c>
      <c r="M6600" t="str">
        <f>TEXT(Table1[[#This Row],[Patient Admission Date]],"ddd")</f>
        <v>Thu</v>
      </c>
      <c r="N6600" t="str">
        <f>TEXT(INT(HOUR(Table1[[#This Row],[Patient Admission Date]])/3)*3,"00")&amp;"-"&amp;TEXT(INT(HOUR(Table1[[#This Row],[Patient Admission Date]])/3)*3+3,"00")</f>
        <v>15-18</v>
      </c>
      <c r="O6600" t="str" cm="1">
        <f t="array" ref="O6600">_xlfn.IFS(Table1[[#This Row],[Patient Age]]&lt;=14,"0-14",Table1[[#This Row],[Patient Age]]&lt;=29,"15-29",Table1[[#This Row],[Patient Age]]&lt;=44,"30-44",Table1[[#This Row],[Patient Age]]&lt;=59,"45-59",Table1[[#This Row],[Patient Age]]&lt;=74,"60-74",TRUE,"75+")</f>
        <v>15-29</v>
      </c>
      <c r="P6600" t="str" cm="1">
        <f t="array" ref="P6600">_xlfn.IFS(Table1[[#This Row],[Patient Waittime]]&lt;=15,"0-15",Table1[[#This Row],[Patient Waittime]]&lt;=30,"16-30",Table1[[#This Row],[Patient Waittime]]&lt;=45,"31-45",Table1[[#This Row],[Patient Waittime]]&lt;=60,"46-60",TRUE,"60+")</f>
        <v>46-60</v>
      </c>
      <c r="Q6600">
        <f>--(Table1[[#This Row],[Patient Waittime]]&lt;=30)</f>
        <v>0</v>
      </c>
      <c r="R6600">
        <f>--Table1[[#This Row],[Patient Admission Flag]]</f>
        <v>1</v>
      </c>
      <c r="S6600">
        <f>--AND(Table1[[#This Row],[WithinTarget]]=1,Table1[[#This Row],[Patient Satisfaction Score]]&gt;=7)</f>
        <v>0</v>
      </c>
      <c r="T6600" t="str">
        <f>IF(LEFT(Table1[[#This Row],[Patient Gender]],1)="F","Female","Male")</f>
        <v>Female</v>
      </c>
    </row>
    <row r="6601" spans="1:20" x14ac:dyDescent="0.3">
      <c r="A6601" t="s">
        <v>6705</v>
      </c>
      <c r="B6601" s="1">
        <v>45163.142361111109</v>
      </c>
      <c r="C6601" t="s">
        <v>13</v>
      </c>
      <c r="D6601">
        <v>64</v>
      </c>
      <c r="E6601" t="s">
        <v>10</v>
      </c>
      <c r="F6601" t="s">
        <v>15</v>
      </c>
      <c r="G6601" t="b">
        <v>1</v>
      </c>
      <c r="I6601">
        <v>13</v>
      </c>
      <c r="J6601" t="b">
        <v>1</v>
      </c>
      <c r="K6601">
        <f>YEAR(Table1[[#This Row],[Patient Admission Date]])</f>
        <v>2023</v>
      </c>
      <c r="L6601" t="str">
        <f>TEXT(Table1[[#This Row],[Patient Admission Date]],"mmm")</f>
        <v>Aug</v>
      </c>
      <c r="M6601" t="str">
        <f>TEXT(Table1[[#This Row],[Patient Admission Date]],"ddd")</f>
        <v>Fri</v>
      </c>
      <c r="N6601" t="str">
        <f>TEXT(INT(HOUR(Table1[[#This Row],[Patient Admission Date]])/3)*3,"00")&amp;"-"&amp;TEXT(INT(HOUR(Table1[[#This Row],[Patient Admission Date]])/3)*3+3,"00")</f>
        <v>03-06</v>
      </c>
      <c r="O6601" t="str" cm="1">
        <f t="array" ref="O6601">_xlfn.IFS(Table1[[#This Row],[Patient Age]]&lt;=14,"0-14",Table1[[#This Row],[Patient Age]]&lt;=29,"15-29",Table1[[#This Row],[Patient Age]]&lt;=44,"30-44",Table1[[#This Row],[Patient Age]]&lt;=59,"45-59",Table1[[#This Row],[Patient Age]]&lt;=74,"60-74",TRUE,"75+")</f>
        <v>60-74</v>
      </c>
      <c r="P6601" t="str" cm="1">
        <f t="array" ref="P6601">_xlfn.IFS(Table1[[#This Row],[Patient Waittime]]&lt;=15,"0-15",Table1[[#This Row],[Patient Waittime]]&lt;=30,"16-30",Table1[[#This Row],[Patient Waittime]]&lt;=45,"31-45",Table1[[#This Row],[Patient Waittime]]&lt;=60,"46-60",TRUE,"60+")</f>
        <v>0-15</v>
      </c>
      <c r="Q6601">
        <f>--(Table1[[#This Row],[Patient Waittime]]&lt;=30)</f>
        <v>1</v>
      </c>
      <c r="R6601">
        <f>--Table1[[#This Row],[Patient Admission Flag]]</f>
        <v>1</v>
      </c>
      <c r="S6601">
        <f>--AND(Table1[[#This Row],[WithinTarget]]=1,Table1[[#This Row],[Patient Satisfaction Score]]&gt;=7)</f>
        <v>0</v>
      </c>
      <c r="T6601" t="str">
        <f>IF(LEFT(Table1[[#This Row],[Patient Gender]],1)="F","Female","Male")</f>
        <v>Female</v>
      </c>
    </row>
    <row r="6602" spans="1:20" x14ac:dyDescent="0.3">
      <c r="A6602" t="s">
        <v>6706</v>
      </c>
      <c r="B6602" s="1">
        <v>45388.095138888886</v>
      </c>
      <c r="C6602" t="s">
        <v>13</v>
      </c>
      <c r="D6602">
        <v>40</v>
      </c>
      <c r="E6602" t="s">
        <v>10</v>
      </c>
      <c r="F6602" t="s">
        <v>15</v>
      </c>
      <c r="G6602" t="b">
        <v>1</v>
      </c>
      <c r="I6602">
        <v>50</v>
      </c>
      <c r="J6602" t="b">
        <v>1</v>
      </c>
      <c r="K6602">
        <f>YEAR(Table1[[#This Row],[Patient Admission Date]])</f>
        <v>2024</v>
      </c>
      <c r="L6602" t="str">
        <f>TEXT(Table1[[#This Row],[Patient Admission Date]],"mmm")</f>
        <v>Apr</v>
      </c>
      <c r="M6602" t="str">
        <f>TEXT(Table1[[#This Row],[Patient Admission Date]],"ddd")</f>
        <v>Sat</v>
      </c>
      <c r="N6602" t="str">
        <f>TEXT(INT(HOUR(Table1[[#This Row],[Patient Admission Date]])/3)*3,"00")&amp;"-"&amp;TEXT(INT(HOUR(Table1[[#This Row],[Patient Admission Date]])/3)*3+3,"00")</f>
        <v>00-03</v>
      </c>
      <c r="O6602" t="str" cm="1">
        <f t="array" ref="O6602">_xlfn.IFS(Table1[[#This Row],[Patient Age]]&lt;=14,"0-14",Table1[[#This Row],[Patient Age]]&lt;=29,"15-29",Table1[[#This Row],[Patient Age]]&lt;=44,"30-44",Table1[[#This Row],[Patient Age]]&lt;=59,"45-59",Table1[[#This Row],[Patient Age]]&lt;=74,"60-74",TRUE,"75+")</f>
        <v>30-44</v>
      </c>
      <c r="P6602" t="str" cm="1">
        <f t="array" ref="P6602">_xlfn.IFS(Table1[[#This Row],[Patient Waittime]]&lt;=15,"0-15",Table1[[#This Row],[Patient Waittime]]&lt;=30,"16-30",Table1[[#This Row],[Patient Waittime]]&lt;=45,"31-45",Table1[[#This Row],[Patient Waittime]]&lt;=60,"46-60",TRUE,"60+")</f>
        <v>46-60</v>
      </c>
      <c r="Q6602">
        <f>--(Table1[[#This Row],[Patient Waittime]]&lt;=30)</f>
        <v>0</v>
      </c>
      <c r="R6602">
        <f>--Table1[[#This Row],[Patient Admission Flag]]</f>
        <v>1</v>
      </c>
      <c r="S6602">
        <f>--AND(Table1[[#This Row],[WithinTarget]]=1,Table1[[#This Row],[Patient Satisfaction Score]]&gt;=7)</f>
        <v>0</v>
      </c>
      <c r="T6602" t="str">
        <f>IF(LEFT(Table1[[#This Row],[Patient Gender]],1)="F","Female","Male")</f>
        <v>Female</v>
      </c>
    </row>
    <row r="6603" spans="1:20" x14ac:dyDescent="0.3">
      <c r="A6603" t="s">
        <v>6707</v>
      </c>
      <c r="B6603" s="1">
        <v>45286.604166666664</v>
      </c>
      <c r="C6603" t="s">
        <v>13</v>
      </c>
      <c r="D6603">
        <v>64</v>
      </c>
      <c r="E6603" t="s">
        <v>10</v>
      </c>
      <c r="F6603" t="s">
        <v>15</v>
      </c>
      <c r="G6603" t="b">
        <v>1</v>
      </c>
      <c r="I6603">
        <v>11</v>
      </c>
      <c r="J6603" t="b">
        <v>1</v>
      </c>
      <c r="K6603">
        <f>YEAR(Table1[[#This Row],[Patient Admission Date]])</f>
        <v>2023</v>
      </c>
      <c r="L6603" t="str">
        <f>TEXT(Table1[[#This Row],[Patient Admission Date]],"mmm")</f>
        <v>Dec</v>
      </c>
      <c r="M6603" t="str">
        <f>TEXT(Table1[[#This Row],[Patient Admission Date]],"ddd")</f>
        <v>Tue</v>
      </c>
      <c r="N6603" t="str">
        <f>TEXT(INT(HOUR(Table1[[#This Row],[Patient Admission Date]])/3)*3,"00")&amp;"-"&amp;TEXT(INT(HOUR(Table1[[#This Row],[Patient Admission Date]])/3)*3+3,"00")</f>
        <v>12-15</v>
      </c>
      <c r="O6603" t="str" cm="1">
        <f t="array" ref="O6603">_xlfn.IFS(Table1[[#This Row],[Patient Age]]&lt;=14,"0-14",Table1[[#This Row],[Patient Age]]&lt;=29,"15-29",Table1[[#This Row],[Patient Age]]&lt;=44,"30-44",Table1[[#This Row],[Patient Age]]&lt;=59,"45-59",Table1[[#This Row],[Patient Age]]&lt;=74,"60-74",TRUE,"75+")</f>
        <v>60-74</v>
      </c>
      <c r="P6603" t="str" cm="1">
        <f t="array" ref="P6603">_xlfn.IFS(Table1[[#This Row],[Patient Waittime]]&lt;=15,"0-15",Table1[[#This Row],[Patient Waittime]]&lt;=30,"16-30",Table1[[#This Row],[Patient Waittime]]&lt;=45,"31-45",Table1[[#This Row],[Patient Waittime]]&lt;=60,"46-60",TRUE,"60+")</f>
        <v>0-15</v>
      </c>
      <c r="Q6603">
        <f>--(Table1[[#This Row],[Patient Waittime]]&lt;=30)</f>
        <v>1</v>
      </c>
      <c r="R6603">
        <f>--Table1[[#This Row],[Patient Admission Flag]]</f>
        <v>1</v>
      </c>
      <c r="S6603">
        <f>--AND(Table1[[#This Row],[WithinTarget]]=1,Table1[[#This Row],[Patient Satisfaction Score]]&gt;=7)</f>
        <v>0</v>
      </c>
      <c r="T6603" t="str">
        <f>IF(LEFT(Table1[[#This Row],[Patient Gender]],1)="F","Female","Male")</f>
        <v>Female</v>
      </c>
    </row>
    <row r="6604" spans="1:20" x14ac:dyDescent="0.3">
      <c r="A6604" t="s">
        <v>6708</v>
      </c>
      <c r="B6604" s="1">
        <v>45045.25277777778</v>
      </c>
      <c r="C6604" t="s">
        <v>13</v>
      </c>
      <c r="D6604">
        <v>35</v>
      </c>
      <c r="E6604" t="s">
        <v>10</v>
      </c>
      <c r="F6604" t="s">
        <v>15</v>
      </c>
      <c r="G6604" t="b">
        <v>1</v>
      </c>
      <c r="I6604">
        <v>14</v>
      </c>
      <c r="J6604" t="b">
        <v>1</v>
      </c>
      <c r="K6604">
        <f>YEAR(Table1[[#This Row],[Patient Admission Date]])</f>
        <v>2023</v>
      </c>
      <c r="L6604" t="str">
        <f>TEXT(Table1[[#This Row],[Patient Admission Date]],"mmm")</f>
        <v>Apr</v>
      </c>
      <c r="M6604" t="str">
        <f>TEXT(Table1[[#This Row],[Patient Admission Date]],"ddd")</f>
        <v>Sat</v>
      </c>
      <c r="N6604" t="str">
        <f>TEXT(INT(HOUR(Table1[[#This Row],[Patient Admission Date]])/3)*3,"00")&amp;"-"&amp;TEXT(INT(HOUR(Table1[[#This Row],[Patient Admission Date]])/3)*3+3,"00")</f>
        <v>06-09</v>
      </c>
      <c r="O6604" t="str" cm="1">
        <f t="array" ref="O6604">_xlfn.IFS(Table1[[#This Row],[Patient Age]]&lt;=14,"0-14",Table1[[#This Row],[Patient Age]]&lt;=29,"15-29",Table1[[#This Row],[Patient Age]]&lt;=44,"30-44",Table1[[#This Row],[Patient Age]]&lt;=59,"45-59",Table1[[#This Row],[Patient Age]]&lt;=74,"60-74",TRUE,"75+")</f>
        <v>30-44</v>
      </c>
      <c r="P6604" t="str" cm="1">
        <f t="array" ref="P6604">_xlfn.IFS(Table1[[#This Row],[Patient Waittime]]&lt;=15,"0-15",Table1[[#This Row],[Patient Waittime]]&lt;=30,"16-30",Table1[[#This Row],[Patient Waittime]]&lt;=45,"31-45",Table1[[#This Row],[Patient Waittime]]&lt;=60,"46-60",TRUE,"60+")</f>
        <v>0-15</v>
      </c>
      <c r="Q6604">
        <f>--(Table1[[#This Row],[Patient Waittime]]&lt;=30)</f>
        <v>1</v>
      </c>
      <c r="R6604">
        <f>--Table1[[#This Row],[Patient Admission Flag]]</f>
        <v>1</v>
      </c>
      <c r="S6604">
        <f>--AND(Table1[[#This Row],[WithinTarget]]=1,Table1[[#This Row],[Patient Satisfaction Score]]&gt;=7)</f>
        <v>0</v>
      </c>
      <c r="T6604" t="str">
        <f>IF(LEFT(Table1[[#This Row],[Patient Gender]],1)="F","Female","Male")</f>
        <v>Female</v>
      </c>
    </row>
    <row r="6605" spans="1:20" x14ac:dyDescent="0.3">
      <c r="A6605" t="s">
        <v>6709</v>
      </c>
      <c r="B6605" s="1">
        <v>45376.324999999997</v>
      </c>
      <c r="C6605" t="s">
        <v>13</v>
      </c>
      <c r="D6605">
        <v>12</v>
      </c>
      <c r="E6605" t="s">
        <v>10</v>
      </c>
      <c r="F6605" t="s">
        <v>15</v>
      </c>
      <c r="G6605" t="b">
        <v>1</v>
      </c>
      <c r="I6605">
        <v>51</v>
      </c>
      <c r="J6605" t="b">
        <v>1</v>
      </c>
      <c r="K6605">
        <f>YEAR(Table1[[#This Row],[Patient Admission Date]])</f>
        <v>2024</v>
      </c>
      <c r="L6605" t="str">
        <f>TEXT(Table1[[#This Row],[Patient Admission Date]],"mmm")</f>
        <v>Mar</v>
      </c>
      <c r="M6605" t="str">
        <f>TEXT(Table1[[#This Row],[Patient Admission Date]],"ddd")</f>
        <v>Mon</v>
      </c>
      <c r="N6605" t="str">
        <f>TEXT(INT(HOUR(Table1[[#This Row],[Patient Admission Date]])/3)*3,"00")&amp;"-"&amp;TEXT(INT(HOUR(Table1[[#This Row],[Patient Admission Date]])/3)*3+3,"00")</f>
        <v>06-09</v>
      </c>
      <c r="O6605" t="str" cm="1">
        <f t="array" ref="O6605">_xlfn.IFS(Table1[[#This Row],[Patient Age]]&lt;=14,"0-14",Table1[[#This Row],[Patient Age]]&lt;=29,"15-29",Table1[[#This Row],[Patient Age]]&lt;=44,"30-44",Table1[[#This Row],[Patient Age]]&lt;=59,"45-59",Table1[[#This Row],[Patient Age]]&lt;=74,"60-74",TRUE,"75+")</f>
        <v>0-14</v>
      </c>
      <c r="P6605" t="str" cm="1">
        <f t="array" ref="P6605">_xlfn.IFS(Table1[[#This Row],[Patient Waittime]]&lt;=15,"0-15",Table1[[#This Row],[Patient Waittime]]&lt;=30,"16-30",Table1[[#This Row],[Patient Waittime]]&lt;=45,"31-45",Table1[[#This Row],[Patient Waittime]]&lt;=60,"46-60",TRUE,"60+")</f>
        <v>46-60</v>
      </c>
      <c r="Q6605">
        <f>--(Table1[[#This Row],[Patient Waittime]]&lt;=30)</f>
        <v>0</v>
      </c>
      <c r="R6605">
        <f>--Table1[[#This Row],[Patient Admission Flag]]</f>
        <v>1</v>
      </c>
      <c r="S6605">
        <f>--AND(Table1[[#This Row],[WithinTarget]]=1,Table1[[#This Row],[Patient Satisfaction Score]]&gt;=7)</f>
        <v>0</v>
      </c>
      <c r="T6605" t="str">
        <f>IF(LEFT(Table1[[#This Row],[Patient Gender]],1)="F","Female","Male")</f>
        <v>Female</v>
      </c>
    </row>
    <row r="6606" spans="1:20" x14ac:dyDescent="0.3">
      <c r="A6606" t="s">
        <v>6710</v>
      </c>
      <c r="B6606" s="1">
        <v>45359.816666666666</v>
      </c>
      <c r="C6606" t="s">
        <v>13</v>
      </c>
      <c r="D6606">
        <v>5</v>
      </c>
      <c r="E6606" t="s">
        <v>10</v>
      </c>
      <c r="F6606" t="s">
        <v>15</v>
      </c>
      <c r="G6606" t="b">
        <v>1</v>
      </c>
      <c r="I6606">
        <v>53</v>
      </c>
      <c r="J6606" t="b">
        <v>1</v>
      </c>
      <c r="K6606">
        <f>YEAR(Table1[[#This Row],[Patient Admission Date]])</f>
        <v>2024</v>
      </c>
      <c r="L6606" t="str">
        <f>TEXT(Table1[[#This Row],[Patient Admission Date]],"mmm")</f>
        <v>Mar</v>
      </c>
      <c r="M6606" t="str">
        <f>TEXT(Table1[[#This Row],[Patient Admission Date]],"ddd")</f>
        <v>Fri</v>
      </c>
      <c r="N6606" t="str">
        <f>TEXT(INT(HOUR(Table1[[#This Row],[Patient Admission Date]])/3)*3,"00")&amp;"-"&amp;TEXT(INT(HOUR(Table1[[#This Row],[Patient Admission Date]])/3)*3+3,"00")</f>
        <v>18-21</v>
      </c>
      <c r="O6606" t="str" cm="1">
        <f t="array" ref="O6606">_xlfn.IFS(Table1[[#This Row],[Patient Age]]&lt;=14,"0-14",Table1[[#This Row],[Patient Age]]&lt;=29,"15-29",Table1[[#This Row],[Patient Age]]&lt;=44,"30-44",Table1[[#This Row],[Patient Age]]&lt;=59,"45-59",Table1[[#This Row],[Patient Age]]&lt;=74,"60-74",TRUE,"75+")</f>
        <v>0-14</v>
      </c>
      <c r="P6606" t="str" cm="1">
        <f t="array" ref="P6606">_xlfn.IFS(Table1[[#This Row],[Patient Waittime]]&lt;=15,"0-15",Table1[[#This Row],[Patient Waittime]]&lt;=30,"16-30",Table1[[#This Row],[Patient Waittime]]&lt;=45,"31-45",Table1[[#This Row],[Patient Waittime]]&lt;=60,"46-60",TRUE,"60+")</f>
        <v>46-60</v>
      </c>
      <c r="Q6606">
        <f>--(Table1[[#This Row],[Patient Waittime]]&lt;=30)</f>
        <v>0</v>
      </c>
      <c r="R6606">
        <f>--Table1[[#This Row],[Patient Admission Flag]]</f>
        <v>1</v>
      </c>
      <c r="S6606">
        <f>--AND(Table1[[#This Row],[WithinTarget]]=1,Table1[[#This Row],[Patient Satisfaction Score]]&gt;=7)</f>
        <v>0</v>
      </c>
      <c r="T6606" t="str">
        <f>IF(LEFT(Table1[[#This Row],[Patient Gender]],1)="F","Female","Male")</f>
        <v>Female</v>
      </c>
    </row>
    <row r="6607" spans="1:20" x14ac:dyDescent="0.3">
      <c r="A6607" t="s">
        <v>6711</v>
      </c>
      <c r="B6607" s="1">
        <v>45528.675000000003</v>
      </c>
      <c r="C6607" t="s">
        <v>13</v>
      </c>
      <c r="D6607">
        <v>69</v>
      </c>
      <c r="E6607" t="s">
        <v>10</v>
      </c>
      <c r="F6607" t="s">
        <v>15</v>
      </c>
      <c r="G6607" t="b">
        <v>1</v>
      </c>
      <c r="I6607">
        <v>13</v>
      </c>
      <c r="J6607" t="b">
        <v>1</v>
      </c>
      <c r="K6607">
        <f>YEAR(Table1[[#This Row],[Patient Admission Date]])</f>
        <v>2024</v>
      </c>
      <c r="L6607" t="str">
        <f>TEXT(Table1[[#This Row],[Patient Admission Date]],"mmm")</f>
        <v>Aug</v>
      </c>
      <c r="M6607" t="str">
        <f>TEXT(Table1[[#This Row],[Patient Admission Date]],"ddd")</f>
        <v>Sat</v>
      </c>
      <c r="N6607" t="str">
        <f>TEXT(INT(HOUR(Table1[[#This Row],[Patient Admission Date]])/3)*3,"00")&amp;"-"&amp;TEXT(INT(HOUR(Table1[[#This Row],[Patient Admission Date]])/3)*3+3,"00")</f>
        <v>15-18</v>
      </c>
      <c r="O6607" t="str" cm="1">
        <f t="array" ref="O6607">_xlfn.IFS(Table1[[#This Row],[Patient Age]]&lt;=14,"0-14",Table1[[#This Row],[Patient Age]]&lt;=29,"15-29",Table1[[#This Row],[Patient Age]]&lt;=44,"30-44",Table1[[#This Row],[Patient Age]]&lt;=59,"45-59",Table1[[#This Row],[Patient Age]]&lt;=74,"60-74",TRUE,"75+")</f>
        <v>60-74</v>
      </c>
      <c r="P6607" t="str" cm="1">
        <f t="array" ref="P6607">_xlfn.IFS(Table1[[#This Row],[Patient Waittime]]&lt;=15,"0-15",Table1[[#This Row],[Patient Waittime]]&lt;=30,"16-30",Table1[[#This Row],[Patient Waittime]]&lt;=45,"31-45",Table1[[#This Row],[Patient Waittime]]&lt;=60,"46-60",TRUE,"60+")</f>
        <v>0-15</v>
      </c>
      <c r="Q6607">
        <f>--(Table1[[#This Row],[Patient Waittime]]&lt;=30)</f>
        <v>1</v>
      </c>
      <c r="R6607">
        <f>--Table1[[#This Row],[Patient Admission Flag]]</f>
        <v>1</v>
      </c>
      <c r="S6607">
        <f>--AND(Table1[[#This Row],[WithinTarget]]=1,Table1[[#This Row],[Patient Satisfaction Score]]&gt;=7)</f>
        <v>0</v>
      </c>
      <c r="T6607" t="str">
        <f>IF(LEFT(Table1[[#This Row],[Patient Gender]],1)="F","Female","Male")</f>
        <v>Female</v>
      </c>
    </row>
    <row r="6608" spans="1:20" x14ac:dyDescent="0.3">
      <c r="A6608" t="s">
        <v>6712</v>
      </c>
      <c r="B6608" s="1">
        <v>45261.256944444445</v>
      </c>
      <c r="C6608" t="s">
        <v>13</v>
      </c>
      <c r="D6608">
        <v>42</v>
      </c>
      <c r="E6608" t="s">
        <v>10</v>
      </c>
      <c r="F6608" t="s">
        <v>15</v>
      </c>
      <c r="G6608" t="b">
        <v>1</v>
      </c>
      <c r="I6608">
        <v>36</v>
      </c>
      <c r="J6608" t="b">
        <v>1</v>
      </c>
      <c r="K6608">
        <f>YEAR(Table1[[#This Row],[Patient Admission Date]])</f>
        <v>2023</v>
      </c>
      <c r="L6608" t="str">
        <f>TEXT(Table1[[#This Row],[Patient Admission Date]],"mmm")</f>
        <v>Dec</v>
      </c>
      <c r="M6608" t="str">
        <f>TEXT(Table1[[#This Row],[Patient Admission Date]],"ddd")</f>
        <v>Fri</v>
      </c>
      <c r="N6608" t="str">
        <f>TEXT(INT(HOUR(Table1[[#This Row],[Patient Admission Date]])/3)*3,"00")&amp;"-"&amp;TEXT(INT(HOUR(Table1[[#This Row],[Patient Admission Date]])/3)*3+3,"00")</f>
        <v>06-09</v>
      </c>
      <c r="O6608" t="str" cm="1">
        <f t="array" ref="O6608">_xlfn.IFS(Table1[[#This Row],[Patient Age]]&lt;=14,"0-14",Table1[[#This Row],[Patient Age]]&lt;=29,"15-29",Table1[[#This Row],[Patient Age]]&lt;=44,"30-44",Table1[[#This Row],[Patient Age]]&lt;=59,"45-59",Table1[[#This Row],[Patient Age]]&lt;=74,"60-74",TRUE,"75+")</f>
        <v>30-44</v>
      </c>
      <c r="P6608" t="str" cm="1">
        <f t="array" ref="P6608">_xlfn.IFS(Table1[[#This Row],[Patient Waittime]]&lt;=15,"0-15",Table1[[#This Row],[Patient Waittime]]&lt;=30,"16-30",Table1[[#This Row],[Patient Waittime]]&lt;=45,"31-45",Table1[[#This Row],[Patient Waittime]]&lt;=60,"46-60",TRUE,"60+")</f>
        <v>31-45</v>
      </c>
      <c r="Q6608">
        <f>--(Table1[[#This Row],[Patient Waittime]]&lt;=30)</f>
        <v>0</v>
      </c>
      <c r="R6608">
        <f>--Table1[[#This Row],[Patient Admission Flag]]</f>
        <v>1</v>
      </c>
      <c r="S6608">
        <f>--AND(Table1[[#This Row],[WithinTarget]]=1,Table1[[#This Row],[Patient Satisfaction Score]]&gt;=7)</f>
        <v>0</v>
      </c>
      <c r="T6608" t="str">
        <f>IF(LEFT(Table1[[#This Row],[Patient Gender]],1)="F","Female","Male")</f>
        <v>Female</v>
      </c>
    </row>
    <row r="6609" spans="1:20" x14ac:dyDescent="0.3">
      <c r="A6609" t="s">
        <v>6713</v>
      </c>
      <c r="B6609" s="1">
        <v>45098.980555555558</v>
      </c>
      <c r="C6609" t="s">
        <v>13</v>
      </c>
      <c r="D6609">
        <v>73</v>
      </c>
      <c r="E6609" t="s">
        <v>10</v>
      </c>
      <c r="F6609" t="s">
        <v>15</v>
      </c>
      <c r="G6609" t="b">
        <v>1</v>
      </c>
      <c r="I6609">
        <v>38</v>
      </c>
      <c r="J6609" t="b">
        <v>1</v>
      </c>
      <c r="K6609">
        <f>YEAR(Table1[[#This Row],[Patient Admission Date]])</f>
        <v>2023</v>
      </c>
      <c r="L6609" t="str">
        <f>TEXT(Table1[[#This Row],[Patient Admission Date]],"mmm")</f>
        <v>Jun</v>
      </c>
      <c r="M6609" t="str">
        <f>TEXT(Table1[[#This Row],[Patient Admission Date]],"ddd")</f>
        <v>Wed</v>
      </c>
      <c r="N6609" t="str">
        <f>TEXT(INT(HOUR(Table1[[#This Row],[Patient Admission Date]])/3)*3,"00")&amp;"-"&amp;TEXT(INT(HOUR(Table1[[#This Row],[Patient Admission Date]])/3)*3+3,"00")</f>
        <v>21-24</v>
      </c>
      <c r="O6609" t="str" cm="1">
        <f t="array" ref="O6609">_xlfn.IFS(Table1[[#This Row],[Patient Age]]&lt;=14,"0-14",Table1[[#This Row],[Patient Age]]&lt;=29,"15-29",Table1[[#This Row],[Patient Age]]&lt;=44,"30-44",Table1[[#This Row],[Patient Age]]&lt;=59,"45-59",Table1[[#This Row],[Patient Age]]&lt;=74,"60-74",TRUE,"75+")</f>
        <v>60-74</v>
      </c>
      <c r="P6609" t="str" cm="1">
        <f t="array" ref="P6609">_xlfn.IFS(Table1[[#This Row],[Patient Waittime]]&lt;=15,"0-15",Table1[[#This Row],[Patient Waittime]]&lt;=30,"16-30",Table1[[#This Row],[Patient Waittime]]&lt;=45,"31-45",Table1[[#This Row],[Patient Waittime]]&lt;=60,"46-60",TRUE,"60+")</f>
        <v>31-45</v>
      </c>
      <c r="Q6609">
        <f>--(Table1[[#This Row],[Patient Waittime]]&lt;=30)</f>
        <v>0</v>
      </c>
      <c r="R6609">
        <f>--Table1[[#This Row],[Patient Admission Flag]]</f>
        <v>1</v>
      </c>
      <c r="S6609">
        <f>--AND(Table1[[#This Row],[WithinTarget]]=1,Table1[[#This Row],[Patient Satisfaction Score]]&gt;=7)</f>
        <v>0</v>
      </c>
      <c r="T6609" t="str">
        <f>IF(LEFT(Table1[[#This Row],[Patient Gender]],1)="F","Female","Male")</f>
        <v>Female</v>
      </c>
    </row>
    <row r="6610" spans="1:20" x14ac:dyDescent="0.3">
      <c r="A6610" t="s">
        <v>6714</v>
      </c>
      <c r="B6610" s="1">
        <v>45279.425694444442</v>
      </c>
      <c r="C6610" t="s">
        <v>13</v>
      </c>
      <c r="D6610">
        <v>30</v>
      </c>
      <c r="E6610" t="s">
        <v>10</v>
      </c>
      <c r="F6610" t="s">
        <v>15</v>
      </c>
      <c r="G6610" t="b">
        <v>1</v>
      </c>
      <c r="I6610">
        <v>23</v>
      </c>
      <c r="J6610" t="b">
        <v>1</v>
      </c>
      <c r="K6610">
        <f>YEAR(Table1[[#This Row],[Patient Admission Date]])</f>
        <v>2023</v>
      </c>
      <c r="L6610" t="str">
        <f>TEXT(Table1[[#This Row],[Patient Admission Date]],"mmm")</f>
        <v>Dec</v>
      </c>
      <c r="M6610" t="str">
        <f>TEXT(Table1[[#This Row],[Patient Admission Date]],"ddd")</f>
        <v>Tue</v>
      </c>
      <c r="N6610" t="str">
        <f>TEXT(INT(HOUR(Table1[[#This Row],[Patient Admission Date]])/3)*3,"00")&amp;"-"&amp;TEXT(INT(HOUR(Table1[[#This Row],[Patient Admission Date]])/3)*3+3,"00")</f>
        <v>09-12</v>
      </c>
      <c r="O6610" t="str" cm="1">
        <f t="array" ref="O6610">_xlfn.IFS(Table1[[#This Row],[Patient Age]]&lt;=14,"0-14",Table1[[#This Row],[Patient Age]]&lt;=29,"15-29",Table1[[#This Row],[Patient Age]]&lt;=44,"30-44",Table1[[#This Row],[Patient Age]]&lt;=59,"45-59",Table1[[#This Row],[Patient Age]]&lt;=74,"60-74",TRUE,"75+")</f>
        <v>30-44</v>
      </c>
      <c r="P6610" t="str" cm="1">
        <f t="array" ref="P6610">_xlfn.IFS(Table1[[#This Row],[Patient Waittime]]&lt;=15,"0-15",Table1[[#This Row],[Patient Waittime]]&lt;=30,"16-30",Table1[[#This Row],[Patient Waittime]]&lt;=45,"31-45",Table1[[#This Row],[Patient Waittime]]&lt;=60,"46-60",TRUE,"60+")</f>
        <v>16-30</v>
      </c>
      <c r="Q6610">
        <f>--(Table1[[#This Row],[Patient Waittime]]&lt;=30)</f>
        <v>1</v>
      </c>
      <c r="R6610">
        <f>--Table1[[#This Row],[Patient Admission Flag]]</f>
        <v>1</v>
      </c>
      <c r="S6610">
        <f>--AND(Table1[[#This Row],[WithinTarget]]=1,Table1[[#This Row],[Patient Satisfaction Score]]&gt;=7)</f>
        <v>0</v>
      </c>
      <c r="T6610" t="str">
        <f>IF(LEFT(Table1[[#This Row],[Patient Gender]],1)="F","Female","Male")</f>
        <v>Female</v>
      </c>
    </row>
    <row r="6611" spans="1:20" x14ac:dyDescent="0.3">
      <c r="A6611" t="s">
        <v>6715</v>
      </c>
      <c r="B6611" s="1">
        <v>45131.40625</v>
      </c>
      <c r="C6611" t="s">
        <v>13</v>
      </c>
      <c r="D6611">
        <v>77</v>
      </c>
      <c r="E6611" t="s">
        <v>10</v>
      </c>
      <c r="F6611" t="s">
        <v>15</v>
      </c>
      <c r="G6611" t="b">
        <v>1</v>
      </c>
      <c r="I6611">
        <v>29</v>
      </c>
      <c r="J6611" t="b">
        <v>1</v>
      </c>
      <c r="K6611">
        <f>YEAR(Table1[[#This Row],[Patient Admission Date]])</f>
        <v>2023</v>
      </c>
      <c r="L6611" t="str">
        <f>TEXT(Table1[[#This Row],[Patient Admission Date]],"mmm")</f>
        <v>Jul</v>
      </c>
      <c r="M6611" t="str">
        <f>TEXT(Table1[[#This Row],[Patient Admission Date]],"ddd")</f>
        <v>Mon</v>
      </c>
      <c r="N6611" t="str">
        <f>TEXT(INT(HOUR(Table1[[#This Row],[Patient Admission Date]])/3)*3,"00")&amp;"-"&amp;TEXT(INT(HOUR(Table1[[#This Row],[Patient Admission Date]])/3)*3+3,"00")</f>
        <v>09-12</v>
      </c>
      <c r="O6611" t="str" cm="1">
        <f t="array" ref="O6611">_xlfn.IFS(Table1[[#This Row],[Patient Age]]&lt;=14,"0-14",Table1[[#This Row],[Patient Age]]&lt;=29,"15-29",Table1[[#This Row],[Patient Age]]&lt;=44,"30-44",Table1[[#This Row],[Patient Age]]&lt;=59,"45-59",Table1[[#This Row],[Patient Age]]&lt;=74,"60-74",TRUE,"75+")</f>
        <v>75+</v>
      </c>
      <c r="P6611" t="str" cm="1">
        <f t="array" ref="P6611">_xlfn.IFS(Table1[[#This Row],[Patient Waittime]]&lt;=15,"0-15",Table1[[#This Row],[Patient Waittime]]&lt;=30,"16-30",Table1[[#This Row],[Patient Waittime]]&lt;=45,"31-45",Table1[[#This Row],[Patient Waittime]]&lt;=60,"46-60",TRUE,"60+")</f>
        <v>16-30</v>
      </c>
      <c r="Q6611">
        <f>--(Table1[[#This Row],[Patient Waittime]]&lt;=30)</f>
        <v>1</v>
      </c>
      <c r="R6611">
        <f>--Table1[[#This Row],[Patient Admission Flag]]</f>
        <v>1</v>
      </c>
      <c r="S6611">
        <f>--AND(Table1[[#This Row],[WithinTarget]]=1,Table1[[#This Row],[Patient Satisfaction Score]]&gt;=7)</f>
        <v>0</v>
      </c>
      <c r="T6611" t="str">
        <f>IF(LEFT(Table1[[#This Row],[Patient Gender]],1)="F","Female","Male")</f>
        <v>Female</v>
      </c>
    </row>
    <row r="6612" spans="1:20" x14ac:dyDescent="0.3">
      <c r="A6612" t="s">
        <v>6716</v>
      </c>
      <c r="B6612" s="1">
        <v>45529.996527777781</v>
      </c>
      <c r="C6612" t="s">
        <v>13</v>
      </c>
      <c r="D6612">
        <v>18</v>
      </c>
      <c r="E6612" t="s">
        <v>10</v>
      </c>
      <c r="F6612" t="s">
        <v>15</v>
      </c>
      <c r="G6612" t="b">
        <v>1</v>
      </c>
      <c r="I6612">
        <v>32</v>
      </c>
      <c r="J6612" t="b">
        <v>1</v>
      </c>
      <c r="K6612">
        <f>YEAR(Table1[[#This Row],[Patient Admission Date]])</f>
        <v>2024</v>
      </c>
      <c r="L6612" t="str">
        <f>TEXT(Table1[[#This Row],[Patient Admission Date]],"mmm")</f>
        <v>Aug</v>
      </c>
      <c r="M6612" t="str">
        <f>TEXT(Table1[[#This Row],[Patient Admission Date]],"ddd")</f>
        <v>Sun</v>
      </c>
      <c r="N6612" t="str">
        <f>TEXT(INT(HOUR(Table1[[#This Row],[Patient Admission Date]])/3)*3,"00")&amp;"-"&amp;TEXT(INT(HOUR(Table1[[#This Row],[Patient Admission Date]])/3)*3+3,"00")</f>
        <v>21-24</v>
      </c>
      <c r="O6612" t="str" cm="1">
        <f t="array" ref="O6612">_xlfn.IFS(Table1[[#This Row],[Patient Age]]&lt;=14,"0-14",Table1[[#This Row],[Patient Age]]&lt;=29,"15-29",Table1[[#This Row],[Patient Age]]&lt;=44,"30-44",Table1[[#This Row],[Patient Age]]&lt;=59,"45-59",Table1[[#This Row],[Patient Age]]&lt;=74,"60-74",TRUE,"75+")</f>
        <v>15-29</v>
      </c>
      <c r="P6612" t="str" cm="1">
        <f t="array" ref="P6612">_xlfn.IFS(Table1[[#This Row],[Patient Waittime]]&lt;=15,"0-15",Table1[[#This Row],[Patient Waittime]]&lt;=30,"16-30",Table1[[#This Row],[Patient Waittime]]&lt;=45,"31-45",Table1[[#This Row],[Patient Waittime]]&lt;=60,"46-60",TRUE,"60+")</f>
        <v>31-45</v>
      </c>
      <c r="Q6612">
        <f>--(Table1[[#This Row],[Patient Waittime]]&lt;=30)</f>
        <v>0</v>
      </c>
      <c r="R6612">
        <f>--Table1[[#This Row],[Patient Admission Flag]]</f>
        <v>1</v>
      </c>
      <c r="S6612">
        <f>--AND(Table1[[#This Row],[WithinTarget]]=1,Table1[[#This Row],[Patient Satisfaction Score]]&gt;=7)</f>
        <v>0</v>
      </c>
      <c r="T6612" t="str">
        <f>IF(LEFT(Table1[[#This Row],[Patient Gender]],1)="F","Female","Male")</f>
        <v>Female</v>
      </c>
    </row>
    <row r="6613" spans="1:20" x14ac:dyDescent="0.3">
      <c r="A6613" t="s">
        <v>6717</v>
      </c>
      <c r="B6613" s="1">
        <v>45192.486805555556</v>
      </c>
      <c r="C6613" t="s">
        <v>13</v>
      </c>
      <c r="D6613">
        <v>39</v>
      </c>
      <c r="E6613" t="s">
        <v>10</v>
      </c>
      <c r="F6613" t="s">
        <v>15</v>
      </c>
      <c r="G6613" t="b">
        <v>1</v>
      </c>
      <c r="I6613">
        <v>37</v>
      </c>
      <c r="J6613" t="b">
        <v>1</v>
      </c>
      <c r="K6613">
        <f>YEAR(Table1[[#This Row],[Patient Admission Date]])</f>
        <v>2023</v>
      </c>
      <c r="L6613" t="str">
        <f>TEXT(Table1[[#This Row],[Patient Admission Date]],"mmm")</f>
        <v>Sep</v>
      </c>
      <c r="M6613" t="str">
        <f>TEXT(Table1[[#This Row],[Patient Admission Date]],"ddd")</f>
        <v>Sat</v>
      </c>
      <c r="N6613" t="str">
        <f>TEXT(INT(HOUR(Table1[[#This Row],[Patient Admission Date]])/3)*3,"00")&amp;"-"&amp;TEXT(INT(HOUR(Table1[[#This Row],[Patient Admission Date]])/3)*3+3,"00")</f>
        <v>09-12</v>
      </c>
      <c r="O6613" t="str" cm="1">
        <f t="array" ref="O6613">_xlfn.IFS(Table1[[#This Row],[Patient Age]]&lt;=14,"0-14",Table1[[#This Row],[Patient Age]]&lt;=29,"15-29",Table1[[#This Row],[Patient Age]]&lt;=44,"30-44",Table1[[#This Row],[Patient Age]]&lt;=59,"45-59",Table1[[#This Row],[Patient Age]]&lt;=74,"60-74",TRUE,"75+")</f>
        <v>30-44</v>
      </c>
      <c r="P6613" t="str" cm="1">
        <f t="array" ref="P6613">_xlfn.IFS(Table1[[#This Row],[Patient Waittime]]&lt;=15,"0-15",Table1[[#This Row],[Patient Waittime]]&lt;=30,"16-30",Table1[[#This Row],[Patient Waittime]]&lt;=45,"31-45",Table1[[#This Row],[Patient Waittime]]&lt;=60,"46-60",TRUE,"60+")</f>
        <v>31-45</v>
      </c>
      <c r="Q6613">
        <f>--(Table1[[#This Row],[Patient Waittime]]&lt;=30)</f>
        <v>0</v>
      </c>
      <c r="R6613">
        <f>--Table1[[#This Row],[Patient Admission Flag]]</f>
        <v>1</v>
      </c>
      <c r="S6613">
        <f>--AND(Table1[[#This Row],[WithinTarget]]=1,Table1[[#This Row],[Patient Satisfaction Score]]&gt;=7)</f>
        <v>0</v>
      </c>
      <c r="T6613" t="str">
        <f>IF(LEFT(Table1[[#This Row],[Patient Gender]],1)="F","Female","Male")</f>
        <v>Female</v>
      </c>
    </row>
    <row r="6614" spans="1:20" x14ac:dyDescent="0.3">
      <c r="A6614" t="s">
        <v>6718</v>
      </c>
      <c r="B6614" s="1">
        <v>45117.974999999999</v>
      </c>
      <c r="C6614" t="s">
        <v>13</v>
      </c>
      <c r="D6614">
        <v>60</v>
      </c>
      <c r="E6614" t="s">
        <v>10</v>
      </c>
      <c r="F6614" t="s">
        <v>15</v>
      </c>
      <c r="G6614" t="b">
        <v>1</v>
      </c>
      <c r="I6614">
        <v>59</v>
      </c>
      <c r="J6614" t="b">
        <v>1</v>
      </c>
      <c r="K6614">
        <f>YEAR(Table1[[#This Row],[Patient Admission Date]])</f>
        <v>2023</v>
      </c>
      <c r="L6614" t="str">
        <f>TEXT(Table1[[#This Row],[Patient Admission Date]],"mmm")</f>
        <v>Jul</v>
      </c>
      <c r="M6614" t="str">
        <f>TEXT(Table1[[#This Row],[Patient Admission Date]],"ddd")</f>
        <v>Mon</v>
      </c>
      <c r="N6614" t="str">
        <f>TEXT(INT(HOUR(Table1[[#This Row],[Patient Admission Date]])/3)*3,"00")&amp;"-"&amp;TEXT(INT(HOUR(Table1[[#This Row],[Patient Admission Date]])/3)*3+3,"00")</f>
        <v>21-24</v>
      </c>
      <c r="O6614" t="str" cm="1">
        <f t="array" ref="O6614">_xlfn.IFS(Table1[[#This Row],[Patient Age]]&lt;=14,"0-14",Table1[[#This Row],[Patient Age]]&lt;=29,"15-29",Table1[[#This Row],[Patient Age]]&lt;=44,"30-44",Table1[[#This Row],[Patient Age]]&lt;=59,"45-59",Table1[[#This Row],[Patient Age]]&lt;=74,"60-74",TRUE,"75+")</f>
        <v>60-74</v>
      </c>
      <c r="P6614" t="str" cm="1">
        <f t="array" ref="P6614">_xlfn.IFS(Table1[[#This Row],[Patient Waittime]]&lt;=15,"0-15",Table1[[#This Row],[Patient Waittime]]&lt;=30,"16-30",Table1[[#This Row],[Patient Waittime]]&lt;=45,"31-45",Table1[[#This Row],[Patient Waittime]]&lt;=60,"46-60",TRUE,"60+")</f>
        <v>46-60</v>
      </c>
      <c r="Q6614">
        <f>--(Table1[[#This Row],[Patient Waittime]]&lt;=30)</f>
        <v>0</v>
      </c>
      <c r="R6614">
        <f>--Table1[[#This Row],[Patient Admission Flag]]</f>
        <v>1</v>
      </c>
      <c r="S6614">
        <f>--AND(Table1[[#This Row],[WithinTarget]]=1,Table1[[#This Row],[Patient Satisfaction Score]]&gt;=7)</f>
        <v>0</v>
      </c>
      <c r="T6614" t="str">
        <f>IF(LEFT(Table1[[#This Row],[Patient Gender]],1)="F","Female","Male")</f>
        <v>Female</v>
      </c>
    </row>
    <row r="6615" spans="1:20" x14ac:dyDescent="0.3">
      <c r="A6615" t="s">
        <v>6719</v>
      </c>
      <c r="B6615" s="1">
        <v>45274.529861111114</v>
      </c>
      <c r="C6615" t="s">
        <v>13</v>
      </c>
      <c r="D6615">
        <v>49</v>
      </c>
      <c r="E6615" t="s">
        <v>10</v>
      </c>
      <c r="F6615" t="s">
        <v>15</v>
      </c>
      <c r="G6615" t="b">
        <v>1</v>
      </c>
      <c r="I6615">
        <v>12</v>
      </c>
      <c r="J6615" t="b">
        <v>1</v>
      </c>
      <c r="K6615">
        <f>YEAR(Table1[[#This Row],[Patient Admission Date]])</f>
        <v>2023</v>
      </c>
      <c r="L6615" t="str">
        <f>TEXT(Table1[[#This Row],[Patient Admission Date]],"mmm")</f>
        <v>Dec</v>
      </c>
      <c r="M6615" t="str">
        <f>TEXT(Table1[[#This Row],[Patient Admission Date]],"ddd")</f>
        <v>Thu</v>
      </c>
      <c r="N6615" t="str">
        <f>TEXT(INT(HOUR(Table1[[#This Row],[Patient Admission Date]])/3)*3,"00")&amp;"-"&amp;TEXT(INT(HOUR(Table1[[#This Row],[Patient Admission Date]])/3)*3+3,"00")</f>
        <v>12-15</v>
      </c>
      <c r="O6615" t="str" cm="1">
        <f t="array" ref="O6615">_xlfn.IFS(Table1[[#This Row],[Patient Age]]&lt;=14,"0-14",Table1[[#This Row],[Patient Age]]&lt;=29,"15-29",Table1[[#This Row],[Patient Age]]&lt;=44,"30-44",Table1[[#This Row],[Patient Age]]&lt;=59,"45-59",Table1[[#This Row],[Patient Age]]&lt;=74,"60-74",TRUE,"75+")</f>
        <v>45-59</v>
      </c>
      <c r="P6615" t="str" cm="1">
        <f t="array" ref="P6615">_xlfn.IFS(Table1[[#This Row],[Patient Waittime]]&lt;=15,"0-15",Table1[[#This Row],[Patient Waittime]]&lt;=30,"16-30",Table1[[#This Row],[Patient Waittime]]&lt;=45,"31-45",Table1[[#This Row],[Patient Waittime]]&lt;=60,"46-60",TRUE,"60+")</f>
        <v>0-15</v>
      </c>
      <c r="Q6615">
        <f>--(Table1[[#This Row],[Patient Waittime]]&lt;=30)</f>
        <v>1</v>
      </c>
      <c r="R6615">
        <f>--Table1[[#This Row],[Patient Admission Flag]]</f>
        <v>1</v>
      </c>
      <c r="S6615">
        <f>--AND(Table1[[#This Row],[WithinTarget]]=1,Table1[[#This Row],[Patient Satisfaction Score]]&gt;=7)</f>
        <v>0</v>
      </c>
      <c r="T6615" t="str">
        <f>IF(LEFT(Table1[[#This Row],[Patient Gender]],1)="F","Female","Male")</f>
        <v>Female</v>
      </c>
    </row>
    <row r="6616" spans="1:20" x14ac:dyDescent="0.3">
      <c r="A6616" t="s">
        <v>6720</v>
      </c>
      <c r="B6616" s="1">
        <v>45167.831944444442</v>
      </c>
      <c r="C6616" t="s">
        <v>13</v>
      </c>
      <c r="D6616">
        <v>30</v>
      </c>
      <c r="E6616" t="s">
        <v>10</v>
      </c>
      <c r="F6616" t="s">
        <v>15</v>
      </c>
      <c r="G6616" t="b">
        <v>1</v>
      </c>
      <c r="I6616">
        <v>50</v>
      </c>
      <c r="J6616" t="b">
        <v>1</v>
      </c>
      <c r="K6616">
        <f>YEAR(Table1[[#This Row],[Patient Admission Date]])</f>
        <v>2023</v>
      </c>
      <c r="L6616" t="str">
        <f>TEXT(Table1[[#This Row],[Patient Admission Date]],"mmm")</f>
        <v>Aug</v>
      </c>
      <c r="M6616" t="str">
        <f>TEXT(Table1[[#This Row],[Patient Admission Date]],"ddd")</f>
        <v>Tue</v>
      </c>
      <c r="N6616" t="str">
        <f>TEXT(INT(HOUR(Table1[[#This Row],[Patient Admission Date]])/3)*3,"00")&amp;"-"&amp;TEXT(INT(HOUR(Table1[[#This Row],[Patient Admission Date]])/3)*3+3,"00")</f>
        <v>18-21</v>
      </c>
      <c r="O6616" t="str" cm="1">
        <f t="array" ref="O6616">_xlfn.IFS(Table1[[#This Row],[Patient Age]]&lt;=14,"0-14",Table1[[#This Row],[Patient Age]]&lt;=29,"15-29",Table1[[#This Row],[Patient Age]]&lt;=44,"30-44",Table1[[#This Row],[Patient Age]]&lt;=59,"45-59",Table1[[#This Row],[Patient Age]]&lt;=74,"60-74",TRUE,"75+")</f>
        <v>30-44</v>
      </c>
      <c r="P6616" t="str" cm="1">
        <f t="array" ref="P6616">_xlfn.IFS(Table1[[#This Row],[Patient Waittime]]&lt;=15,"0-15",Table1[[#This Row],[Patient Waittime]]&lt;=30,"16-30",Table1[[#This Row],[Patient Waittime]]&lt;=45,"31-45",Table1[[#This Row],[Patient Waittime]]&lt;=60,"46-60",TRUE,"60+")</f>
        <v>46-60</v>
      </c>
      <c r="Q6616">
        <f>--(Table1[[#This Row],[Patient Waittime]]&lt;=30)</f>
        <v>0</v>
      </c>
      <c r="R6616">
        <f>--Table1[[#This Row],[Patient Admission Flag]]</f>
        <v>1</v>
      </c>
      <c r="S6616">
        <f>--AND(Table1[[#This Row],[WithinTarget]]=1,Table1[[#This Row],[Patient Satisfaction Score]]&gt;=7)</f>
        <v>0</v>
      </c>
      <c r="T6616" t="str">
        <f>IF(LEFT(Table1[[#This Row],[Patient Gender]],1)="F","Female","Male")</f>
        <v>Female</v>
      </c>
    </row>
    <row r="6617" spans="1:20" x14ac:dyDescent="0.3">
      <c r="A6617" t="s">
        <v>6721</v>
      </c>
      <c r="B6617" s="1">
        <v>45061.40347222222</v>
      </c>
      <c r="C6617" t="s">
        <v>13</v>
      </c>
      <c r="D6617">
        <v>73</v>
      </c>
      <c r="E6617" t="s">
        <v>10</v>
      </c>
      <c r="F6617" t="s">
        <v>15</v>
      </c>
      <c r="G6617" t="b">
        <v>1</v>
      </c>
      <c r="I6617">
        <v>10</v>
      </c>
      <c r="J6617" t="b">
        <v>1</v>
      </c>
      <c r="K6617">
        <f>YEAR(Table1[[#This Row],[Patient Admission Date]])</f>
        <v>2023</v>
      </c>
      <c r="L6617" t="str">
        <f>TEXT(Table1[[#This Row],[Patient Admission Date]],"mmm")</f>
        <v>May</v>
      </c>
      <c r="M6617" t="str">
        <f>TEXT(Table1[[#This Row],[Patient Admission Date]],"ddd")</f>
        <v>Mon</v>
      </c>
      <c r="N6617" t="str">
        <f>TEXT(INT(HOUR(Table1[[#This Row],[Patient Admission Date]])/3)*3,"00")&amp;"-"&amp;TEXT(INT(HOUR(Table1[[#This Row],[Patient Admission Date]])/3)*3+3,"00")</f>
        <v>09-12</v>
      </c>
      <c r="O6617" t="str" cm="1">
        <f t="array" ref="O6617">_xlfn.IFS(Table1[[#This Row],[Patient Age]]&lt;=14,"0-14",Table1[[#This Row],[Patient Age]]&lt;=29,"15-29",Table1[[#This Row],[Patient Age]]&lt;=44,"30-44",Table1[[#This Row],[Patient Age]]&lt;=59,"45-59",Table1[[#This Row],[Patient Age]]&lt;=74,"60-74",TRUE,"75+")</f>
        <v>60-74</v>
      </c>
      <c r="P6617" t="str" cm="1">
        <f t="array" ref="P6617">_xlfn.IFS(Table1[[#This Row],[Patient Waittime]]&lt;=15,"0-15",Table1[[#This Row],[Patient Waittime]]&lt;=30,"16-30",Table1[[#This Row],[Patient Waittime]]&lt;=45,"31-45",Table1[[#This Row],[Patient Waittime]]&lt;=60,"46-60",TRUE,"60+")</f>
        <v>0-15</v>
      </c>
      <c r="Q6617">
        <f>--(Table1[[#This Row],[Patient Waittime]]&lt;=30)</f>
        <v>1</v>
      </c>
      <c r="R6617">
        <f>--Table1[[#This Row],[Patient Admission Flag]]</f>
        <v>1</v>
      </c>
      <c r="S6617">
        <f>--AND(Table1[[#This Row],[WithinTarget]]=1,Table1[[#This Row],[Patient Satisfaction Score]]&gt;=7)</f>
        <v>0</v>
      </c>
      <c r="T6617" t="str">
        <f>IF(LEFT(Table1[[#This Row],[Patient Gender]],1)="F","Female","Male")</f>
        <v>Female</v>
      </c>
    </row>
    <row r="6618" spans="1:20" x14ac:dyDescent="0.3">
      <c r="A6618" t="s">
        <v>6722</v>
      </c>
      <c r="B6618" s="1">
        <v>45189.005555555559</v>
      </c>
      <c r="C6618" t="s">
        <v>13</v>
      </c>
      <c r="D6618">
        <v>60</v>
      </c>
      <c r="E6618" t="s">
        <v>10</v>
      </c>
      <c r="F6618" t="s">
        <v>15</v>
      </c>
      <c r="G6618" t="b">
        <v>1</v>
      </c>
      <c r="I6618">
        <v>38</v>
      </c>
      <c r="J6618" t="b">
        <v>1</v>
      </c>
      <c r="K6618">
        <f>YEAR(Table1[[#This Row],[Patient Admission Date]])</f>
        <v>2023</v>
      </c>
      <c r="L6618" t="str">
        <f>TEXT(Table1[[#This Row],[Patient Admission Date]],"mmm")</f>
        <v>Sep</v>
      </c>
      <c r="M6618" t="str">
        <f>TEXT(Table1[[#This Row],[Patient Admission Date]],"ddd")</f>
        <v>Wed</v>
      </c>
      <c r="N6618" t="str">
        <f>TEXT(INT(HOUR(Table1[[#This Row],[Patient Admission Date]])/3)*3,"00")&amp;"-"&amp;TEXT(INT(HOUR(Table1[[#This Row],[Patient Admission Date]])/3)*3+3,"00")</f>
        <v>00-03</v>
      </c>
      <c r="O6618" t="str" cm="1">
        <f t="array" ref="O6618">_xlfn.IFS(Table1[[#This Row],[Patient Age]]&lt;=14,"0-14",Table1[[#This Row],[Patient Age]]&lt;=29,"15-29",Table1[[#This Row],[Patient Age]]&lt;=44,"30-44",Table1[[#This Row],[Patient Age]]&lt;=59,"45-59",Table1[[#This Row],[Patient Age]]&lt;=74,"60-74",TRUE,"75+")</f>
        <v>60-74</v>
      </c>
      <c r="P6618" t="str" cm="1">
        <f t="array" ref="P6618">_xlfn.IFS(Table1[[#This Row],[Patient Waittime]]&lt;=15,"0-15",Table1[[#This Row],[Patient Waittime]]&lt;=30,"16-30",Table1[[#This Row],[Patient Waittime]]&lt;=45,"31-45",Table1[[#This Row],[Patient Waittime]]&lt;=60,"46-60",TRUE,"60+")</f>
        <v>31-45</v>
      </c>
      <c r="Q6618">
        <f>--(Table1[[#This Row],[Patient Waittime]]&lt;=30)</f>
        <v>0</v>
      </c>
      <c r="R6618">
        <f>--Table1[[#This Row],[Patient Admission Flag]]</f>
        <v>1</v>
      </c>
      <c r="S6618">
        <f>--AND(Table1[[#This Row],[WithinTarget]]=1,Table1[[#This Row],[Patient Satisfaction Score]]&gt;=7)</f>
        <v>0</v>
      </c>
      <c r="T6618" t="str">
        <f>IF(LEFT(Table1[[#This Row],[Patient Gender]],1)="F","Female","Male")</f>
        <v>Female</v>
      </c>
    </row>
    <row r="6619" spans="1:20" x14ac:dyDescent="0.3">
      <c r="A6619" t="s">
        <v>6723</v>
      </c>
      <c r="B6619" s="1">
        <v>45337.628472222219</v>
      </c>
      <c r="C6619" t="s">
        <v>13</v>
      </c>
      <c r="D6619">
        <v>33</v>
      </c>
      <c r="E6619" t="s">
        <v>10</v>
      </c>
      <c r="F6619" t="s">
        <v>15</v>
      </c>
      <c r="G6619" t="b">
        <v>1</v>
      </c>
      <c r="I6619">
        <v>55</v>
      </c>
      <c r="J6619" t="b">
        <v>1</v>
      </c>
      <c r="K6619">
        <f>YEAR(Table1[[#This Row],[Patient Admission Date]])</f>
        <v>2024</v>
      </c>
      <c r="L6619" t="str">
        <f>TEXT(Table1[[#This Row],[Patient Admission Date]],"mmm")</f>
        <v>Feb</v>
      </c>
      <c r="M6619" t="str">
        <f>TEXT(Table1[[#This Row],[Patient Admission Date]],"ddd")</f>
        <v>Thu</v>
      </c>
      <c r="N6619" t="str">
        <f>TEXT(INT(HOUR(Table1[[#This Row],[Patient Admission Date]])/3)*3,"00")&amp;"-"&amp;TEXT(INT(HOUR(Table1[[#This Row],[Patient Admission Date]])/3)*3+3,"00")</f>
        <v>15-18</v>
      </c>
      <c r="O6619" t="str" cm="1">
        <f t="array" ref="O6619">_xlfn.IFS(Table1[[#This Row],[Patient Age]]&lt;=14,"0-14",Table1[[#This Row],[Patient Age]]&lt;=29,"15-29",Table1[[#This Row],[Patient Age]]&lt;=44,"30-44",Table1[[#This Row],[Patient Age]]&lt;=59,"45-59",Table1[[#This Row],[Patient Age]]&lt;=74,"60-74",TRUE,"75+")</f>
        <v>30-44</v>
      </c>
      <c r="P6619" t="str" cm="1">
        <f t="array" ref="P6619">_xlfn.IFS(Table1[[#This Row],[Patient Waittime]]&lt;=15,"0-15",Table1[[#This Row],[Patient Waittime]]&lt;=30,"16-30",Table1[[#This Row],[Patient Waittime]]&lt;=45,"31-45",Table1[[#This Row],[Patient Waittime]]&lt;=60,"46-60",TRUE,"60+")</f>
        <v>46-60</v>
      </c>
      <c r="Q6619">
        <f>--(Table1[[#This Row],[Patient Waittime]]&lt;=30)</f>
        <v>0</v>
      </c>
      <c r="R6619">
        <f>--Table1[[#This Row],[Patient Admission Flag]]</f>
        <v>1</v>
      </c>
      <c r="S6619">
        <f>--AND(Table1[[#This Row],[WithinTarget]]=1,Table1[[#This Row],[Patient Satisfaction Score]]&gt;=7)</f>
        <v>0</v>
      </c>
      <c r="T6619" t="str">
        <f>IF(LEFT(Table1[[#This Row],[Patient Gender]],1)="F","Female","Male")</f>
        <v>Female</v>
      </c>
    </row>
    <row r="6620" spans="1:20" x14ac:dyDescent="0.3">
      <c r="A6620" t="s">
        <v>6724</v>
      </c>
      <c r="B6620" s="1">
        <v>45480.693749999999</v>
      </c>
      <c r="C6620" t="s">
        <v>13</v>
      </c>
      <c r="D6620">
        <v>67</v>
      </c>
      <c r="E6620" t="s">
        <v>10</v>
      </c>
      <c r="F6620" t="s">
        <v>15</v>
      </c>
      <c r="G6620" t="b">
        <v>1</v>
      </c>
      <c r="I6620">
        <v>56</v>
      </c>
      <c r="J6620" t="b">
        <v>1</v>
      </c>
      <c r="K6620">
        <f>YEAR(Table1[[#This Row],[Patient Admission Date]])</f>
        <v>2024</v>
      </c>
      <c r="L6620" t="str">
        <f>TEXT(Table1[[#This Row],[Patient Admission Date]],"mmm")</f>
        <v>Jul</v>
      </c>
      <c r="M6620" t="str">
        <f>TEXT(Table1[[#This Row],[Patient Admission Date]],"ddd")</f>
        <v>Sun</v>
      </c>
      <c r="N6620" t="str">
        <f>TEXT(INT(HOUR(Table1[[#This Row],[Patient Admission Date]])/3)*3,"00")&amp;"-"&amp;TEXT(INT(HOUR(Table1[[#This Row],[Patient Admission Date]])/3)*3+3,"00")</f>
        <v>15-18</v>
      </c>
      <c r="O6620" t="str" cm="1">
        <f t="array" ref="O6620">_xlfn.IFS(Table1[[#This Row],[Patient Age]]&lt;=14,"0-14",Table1[[#This Row],[Patient Age]]&lt;=29,"15-29",Table1[[#This Row],[Patient Age]]&lt;=44,"30-44",Table1[[#This Row],[Patient Age]]&lt;=59,"45-59",Table1[[#This Row],[Patient Age]]&lt;=74,"60-74",TRUE,"75+")</f>
        <v>60-74</v>
      </c>
      <c r="P6620" t="str" cm="1">
        <f t="array" ref="P6620">_xlfn.IFS(Table1[[#This Row],[Patient Waittime]]&lt;=15,"0-15",Table1[[#This Row],[Patient Waittime]]&lt;=30,"16-30",Table1[[#This Row],[Patient Waittime]]&lt;=45,"31-45",Table1[[#This Row],[Patient Waittime]]&lt;=60,"46-60",TRUE,"60+")</f>
        <v>46-60</v>
      </c>
      <c r="Q6620">
        <f>--(Table1[[#This Row],[Patient Waittime]]&lt;=30)</f>
        <v>0</v>
      </c>
      <c r="R6620">
        <f>--Table1[[#This Row],[Patient Admission Flag]]</f>
        <v>1</v>
      </c>
      <c r="S6620">
        <f>--AND(Table1[[#This Row],[WithinTarget]]=1,Table1[[#This Row],[Patient Satisfaction Score]]&gt;=7)</f>
        <v>0</v>
      </c>
      <c r="T6620" t="str">
        <f>IF(LEFT(Table1[[#This Row],[Patient Gender]],1)="F","Female","Male")</f>
        <v>Female</v>
      </c>
    </row>
    <row r="6621" spans="1:20" x14ac:dyDescent="0.3">
      <c r="A6621" t="s">
        <v>6725</v>
      </c>
      <c r="B6621" s="1">
        <v>45064.549305555556</v>
      </c>
      <c r="C6621" t="s">
        <v>13</v>
      </c>
      <c r="D6621">
        <v>15</v>
      </c>
      <c r="E6621" t="s">
        <v>10</v>
      </c>
      <c r="F6621" t="s">
        <v>15</v>
      </c>
      <c r="G6621" t="b">
        <v>1</v>
      </c>
      <c r="I6621">
        <v>58</v>
      </c>
      <c r="J6621" t="b">
        <v>1</v>
      </c>
      <c r="K6621">
        <f>YEAR(Table1[[#This Row],[Patient Admission Date]])</f>
        <v>2023</v>
      </c>
      <c r="L6621" t="str">
        <f>TEXT(Table1[[#This Row],[Patient Admission Date]],"mmm")</f>
        <v>May</v>
      </c>
      <c r="M6621" t="str">
        <f>TEXT(Table1[[#This Row],[Patient Admission Date]],"ddd")</f>
        <v>Thu</v>
      </c>
      <c r="N6621" t="str">
        <f>TEXT(INT(HOUR(Table1[[#This Row],[Patient Admission Date]])/3)*3,"00")&amp;"-"&amp;TEXT(INT(HOUR(Table1[[#This Row],[Patient Admission Date]])/3)*3+3,"00")</f>
        <v>12-15</v>
      </c>
      <c r="O6621" t="str" cm="1">
        <f t="array" ref="O6621">_xlfn.IFS(Table1[[#This Row],[Patient Age]]&lt;=14,"0-14",Table1[[#This Row],[Patient Age]]&lt;=29,"15-29",Table1[[#This Row],[Patient Age]]&lt;=44,"30-44",Table1[[#This Row],[Patient Age]]&lt;=59,"45-59",Table1[[#This Row],[Patient Age]]&lt;=74,"60-74",TRUE,"75+")</f>
        <v>15-29</v>
      </c>
      <c r="P6621" t="str" cm="1">
        <f t="array" ref="P6621">_xlfn.IFS(Table1[[#This Row],[Patient Waittime]]&lt;=15,"0-15",Table1[[#This Row],[Patient Waittime]]&lt;=30,"16-30",Table1[[#This Row],[Patient Waittime]]&lt;=45,"31-45",Table1[[#This Row],[Patient Waittime]]&lt;=60,"46-60",TRUE,"60+")</f>
        <v>46-60</v>
      </c>
      <c r="Q6621">
        <f>--(Table1[[#This Row],[Patient Waittime]]&lt;=30)</f>
        <v>0</v>
      </c>
      <c r="R6621">
        <f>--Table1[[#This Row],[Patient Admission Flag]]</f>
        <v>1</v>
      </c>
      <c r="S6621">
        <f>--AND(Table1[[#This Row],[WithinTarget]]=1,Table1[[#This Row],[Patient Satisfaction Score]]&gt;=7)</f>
        <v>0</v>
      </c>
      <c r="T6621" t="str">
        <f>IF(LEFT(Table1[[#This Row],[Patient Gender]],1)="F","Female","Male")</f>
        <v>Female</v>
      </c>
    </row>
    <row r="6622" spans="1:20" x14ac:dyDescent="0.3">
      <c r="A6622" t="s">
        <v>6726</v>
      </c>
      <c r="B6622" s="1">
        <v>45437.103472222225</v>
      </c>
      <c r="C6622" t="s">
        <v>13</v>
      </c>
      <c r="D6622">
        <v>59</v>
      </c>
      <c r="E6622" t="s">
        <v>10</v>
      </c>
      <c r="F6622" t="s">
        <v>15</v>
      </c>
      <c r="G6622" t="b">
        <v>1</v>
      </c>
      <c r="I6622">
        <v>49</v>
      </c>
      <c r="J6622" t="b">
        <v>1</v>
      </c>
      <c r="K6622">
        <f>YEAR(Table1[[#This Row],[Patient Admission Date]])</f>
        <v>2024</v>
      </c>
      <c r="L6622" t="str">
        <f>TEXT(Table1[[#This Row],[Patient Admission Date]],"mmm")</f>
        <v>May</v>
      </c>
      <c r="M6622" t="str">
        <f>TEXT(Table1[[#This Row],[Patient Admission Date]],"ddd")</f>
        <v>Sat</v>
      </c>
      <c r="N6622" t="str">
        <f>TEXT(INT(HOUR(Table1[[#This Row],[Patient Admission Date]])/3)*3,"00")&amp;"-"&amp;TEXT(INT(HOUR(Table1[[#This Row],[Patient Admission Date]])/3)*3+3,"00")</f>
        <v>00-03</v>
      </c>
      <c r="O6622" t="str" cm="1">
        <f t="array" ref="O6622">_xlfn.IFS(Table1[[#This Row],[Patient Age]]&lt;=14,"0-14",Table1[[#This Row],[Patient Age]]&lt;=29,"15-29",Table1[[#This Row],[Patient Age]]&lt;=44,"30-44",Table1[[#This Row],[Patient Age]]&lt;=59,"45-59",Table1[[#This Row],[Patient Age]]&lt;=74,"60-74",TRUE,"75+")</f>
        <v>45-59</v>
      </c>
      <c r="P6622" t="str" cm="1">
        <f t="array" ref="P6622">_xlfn.IFS(Table1[[#This Row],[Patient Waittime]]&lt;=15,"0-15",Table1[[#This Row],[Patient Waittime]]&lt;=30,"16-30",Table1[[#This Row],[Patient Waittime]]&lt;=45,"31-45",Table1[[#This Row],[Patient Waittime]]&lt;=60,"46-60",TRUE,"60+")</f>
        <v>46-60</v>
      </c>
      <c r="Q6622">
        <f>--(Table1[[#This Row],[Patient Waittime]]&lt;=30)</f>
        <v>0</v>
      </c>
      <c r="R6622">
        <f>--Table1[[#This Row],[Patient Admission Flag]]</f>
        <v>1</v>
      </c>
      <c r="S6622">
        <f>--AND(Table1[[#This Row],[WithinTarget]]=1,Table1[[#This Row],[Patient Satisfaction Score]]&gt;=7)</f>
        <v>0</v>
      </c>
      <c r="T6622" t="str">
        <f>IF(LEFT(Table1[[#This Row],[Patient Gender]],1)="F","Female","Male")</f>
        <v>Female</v>
      </c>
    </row>
    <row r="6623" spans="1:20" x14ac:dyDescent="0.3">
      <c r="A6623" t="s">
        <v>6727</v>
      </c>
      <c r="B6623" s="1">
        <v>45438.835416666669</v>
      </c>
      <c r="C6623" t="s">
        <v>13</v>
      </c>
      <c r="D6623">
        <v>47</v>
      </c>
      <c r="E6623" t="s">
        <v>10</v>
      </c>
      <c r="F6623" t="s">
        <v>15</v>
      </c>
      <c r="G6623" t="b">
        <v>1</v>
      </c>
      <c r="I6623">
        <v>50</v>
      </c>
      <c r="J6623" t="b">
        <v>1</v>
      </c>
      <c r="K6623">
        <f>YEAR(Table1[[#This Row],[Patient Admission Date]])</f>
        <v>2024</v>
      </c>
      <c r="L6623" t="str">
        <f>TEXT(Table1[[#This Row],[Patient Admission Date]],"mmm")</f>
        <v>May</v>
      </c>
      <c r="M6623" t="str">
        <f>TEXT(Table1[[#This Row],[Patient Admission Date]],"ddd")</f>
        <v>Sun</v>
      </c>
      <c r="N6623" t="str">
        <f>TEXT(INT(HOUR(Table1[[#This Row],[Patient Admission Date]])/3)*3,"00")&amp;"-"&amp;TEXT(INT(HOUR(Table1[[#This Row],[Patient Admission Date]])/3)*3+3,"00")</f>
        <v>18-21</v>
      </c>
      <c r="O6623" t="str" cm="1">
        <f t="array" ref="O6623">_xlfn.IFS(Table1[[#This Row],[Patient Age]]&lt;=14,"0-14",Table1[[#This Row],[Patient Age]]&lt;=29,"15-29",Table1[[#This Row],[Patient Age]]&lt;=44,"30-44",Table1[[#This Row],[Patient Age]]&lt;=59,"45-59",Table1[[#This Row],[Patient Age]]&lt;=74,"60-74",TRUE,"75+")</f>
        <v>45-59</v>
      </c>
      <c r="P6623" t="str" cm="1">
        <f t="array" ref="P6623">_xlfn.IFS(Table1[[#This Row],[Patient Waittime]]&lt;=15,"0-15",Table1[[#This Row],[Patient Waittime]]&lt;=30,"16-30",Table1[[#This Row],[Patient Waittime]]&lt;=45,"31-45",Table1[[#This Row],[Patient Waittime]]&lt;=60,"46-60",TRUE,"60+")</f>
        <v>46-60</v>
      </c>
      <c r="Q6623">
        <f>--(Table1[[#This Row],[Patient Waittime]]&lt;=30)</f>
        <v>0</v>
      </c>
      <c r="R6623">
        <f>--Table1[[#This Row],[Patient Admission Flag]]</f>
        <v>1</v>
      </c>
      <c r="S6623">
        <f>--AND(Table1[[#This Row],[WithinTarget]]=1,Table1[[#This Row],[Patient Satisfaction Score]]&gt;=7)</f>
        <v>0</v>
      </c>
      <c r="T6623" t="str">
        <f>IF(LEFT(Table1[[#This Row],[Patient Gender]],1)="F","Female","Male")</f>
        <v>Female</v>
      </c>
    </row>
    <row r="6624" spans="1:20" x14ac:dyDescent="0.3">
      <c r="A6624" t="s">
        <v>6728</v>
      </c>
      <c r="B6624" s="1">
        <v>45041.232638888891</v>
      </c>
      <c r="C6624" t="s">
        <v>13</v>
      </c>
      <c r="D6624">
        <v>15</v>
      </c>
      <c r="E6624" t="s">
        <v>10</v>
      </c>
      <c r="F6624" t="s">
        <v>15</v>
      </c>
      <c r="G6624" t="b">
        <v>1</v>
      </c>
      <c r="H6624">
        <v>0</v>
      </c>
      <c r="I6624">
        <v>38</v>
      </c>
      <c r="J6624" t="b">
        <v>1</v>
      </c>
      <c r="K6624">
        <f>YEAR(Table1[[#This Row],[Patient Admission Date]])</f>
        <v>2023</v>
      </c>
      <c r="L6624" t="str">
        <f>TEXT(Table1[[#This Row],[Patient Admission Date]],"mmm")</f>
        <v>Apr</v>
      </c>
      <c r="M6624" t="str">
        <f>TEXT(Table1[[#This Row],[Patient Admission Date]],"ddd")</f>
        <v>Tue</v>
      </c>
      <c r="N6624" t="str">
        <f>TEXT(INT(HOUR(Table1[[#This Row],[Patient Admission Date]])/3)*3,"00")&amp;"-"&amp;TEXT(INT(HOUR(Table1[[#This Row],[Patient Admission Date]])/3)*3+3,"00")</f>
        <v>03-06</v>
      </c>
      <c r="O6624" t="str" cm="1">
        <f t="array" ref="O6624">_xlfn.IFS(Table1[[#This Row],[Patient Age]]&lt;=14,"0-14",Table1[[#This Row],[Patient Age]]&lt;=29,"15-29",Table1[[#This Row],[Patient Age]]&lt;=44,"30-44",Table1[[#This Row],[Patient Age]]&lt;=59,"45-59",Table1[[#This Row],[Patient Age]]&lt;=74,"60-74",TRUE,"75+")</f>
        <v>15-29</v>
      </c>
      <c r="P6624" t="str" cm="1">
        <f t="array" ref="P6624">_xlfn.IFS(Table1[[#This Row],[Patient Waittime]]&lt;=15,"0-15",Table1[[#This Row],[Patient Waittime]]&lt;=30,"16-30",Table1[[#This Row],[Patient Waittime]]&lt;=45,"31-45",Table1[[#This Row],[Patient Waittime]]&lt;=60,"46-60",TRUE,"60+")</f>
        <v>31-45</v>
      </c>
      <c r="Q6624">
        <f>--(Table1[[#This Row],[Patient Waittime]]&lt;=30)</f>
        <v>0</v>
      </c>
      <c r="R6624">
        <f>--Table1[[#This Row],[Patient Admission Flag]]</f>
        <v>1</v>
      </c>
      <c r="S6624">
        <f>--AND(Table1[[#This Row],[WithinTarget]]=1,Table1[[#This Row],[Patient Satisfaction Score]]&gt;=7)</f>
        <v>0</v>
      </c>
      <c r="T6624" t="str">
        <f>IF(LEFT(Table1[[#This Row],[Patient Gender]],1)="F","Female","Male")</f>
        <v>Female</v>
      </c>
    </row>
    <row r="6625" spans="1:20" x14ac:dyDescent="0.3">
      <c r="A6625" t="s">
        <v>6729</v>
      </c>
      <c r="B6625" s="1">
        <v>45336.354166666664</v>
      </c>
      <c r="C6625" t="s">
        <v>13</v>
      </c>
      <c r="D6625">
        <v>18</v>
      </c>
      <c r="E6625" t="s">
        <v>10</v>
      </c>
      <c r="F6625" t="s">
        <v>15</v>
      </c>
      <c r="G6625" t="b">
        <v>1</v>
      </c>
      <c r="H6625">
        <v>0</v>
      </c>
      <c r="I6625">
        <v>10</v>
      </c>
      <c r="J6625" t="b">
        <v>1</v>
      </c>
      <c r="K6625">
        <f>YEAR(Table1[[#This Row],[Patient Admission Date]])</f>
        <v>2024</v>
      </c>
      <c r="L6625" t="str">
        <f>TEXT(Table1[[#This Row],[Patient Admission Date]],"mmm")</f>
        <v>Feb</v>
      </c>
      <c r="M6625" t="str">
        <f>TEXT(Table1[[#This Row],[Patient Admission Date]],"ddd")</f>
        <v>Wed</v>
      </c>
      <c r="N6625" t="str">
        <f>TEXT(INT(HOUR(Table1[[#This Row],[Patient Admission Date]])/3)*3,"00")&amp;"-"&amp;TEXT(INT(HOUR(Table1[[#This Row],[Patient Admission Date]])/3)*3+3,"00")</f>
        <v>06-09</v>
      </c>
      <c r="O6625" t="str" cm="1">
        <f t="array" ref="O6625">_xlfn.IFS(Table1[[#This Row],[Patient Age]]&lt;=14,"0-14",Table1[[#This Row],[Patient Age]]&lt;=29,"15-29",Table1[[#This Row],[Patient Age]]&lt;=44,"30-44",Table1[[#This Row],[Patient Age]]&lt;=59,"45-59",Table1[[#This Row],[Patient Age]]&lt;=74,"60-74",TRUE,"75+")</f>
        <v>15-29</v>
      </c>
      <c r="P6625" t="str" cm="1">
        <f t="array" ref="P6625">_xlfn.IFS(Table1[[#This Row],[Patient Waittime]]&lt;=15,"0-15",Table1[[#This Row],[Patient Waittime]]&lt;=30,"16-30",Table1[[#This Row],[Patient Waittime]]&lt;=45,"31-45",Table1[[#This Row],[Patient Waittime]]&lt;=60,"46-60",TRUE,"60+")</f>
        <v>0-15</v>
      </c>
      <c r="Q6625">
        <f>--(Table1[[#This Row],[Patient Waittime]]&lt;=30)</f>
        <v>1</v>
      </c>
      <c r="R6625">
        <f>--Table1[[#This Row],[Patient Admission Flag]]</f>
        <v>1</v>
      </c>
      <c r="S6625">
        <f>--AND(Table1[[#This Row],[WithinTarget]]=1,Table1[[#This Row],[Patient Satisfaction Score]]&gt;=7)</f>
        <v>0</v>
      </c>
      <c r="T6625" t="str">
        <f>IF(LEFT(Table1[[#This Row],[Patient Gender]],1)="F","Female","Male")</f>
        <v>Female</v>
      </c>
    </row>
    <row r="6626" spans="1:20" x14ac:dyDescent="0.3">
      <c r="A6626" t="s">
        <v>6730</v>
      </c>
      <c r="B6626" s="1">
        <v>45019.05972222222</v>
      </c>
      <c r="C6626" t="s">
        <v>13</v>
      </c>
      <c r="D6626">
        <v>42</v>
      </c>
      <c r="E6626" t="s">
        <v>10</v>
      </c>
      <c r="F6626" t="s">
        <v>15</v>
      </c>
      <c r="G6626" t="b">
        <v>1</v>
      </c>
      <c r="H6626">
        <v>0</v>
      </c>
      <c r="I6626">
        <v>13</v>
      </c>
      <c r="J6626" t="b">
        <v>1</v>
      </c>
      <c r="K6626">
        <f>YEAR(Table1[[#This Row],[Patient Admission Date]])</f>
        <v>2023</v>
      </c>
      <c r="L6626" t="str">
        <f>TEXT(Table1[[#This Row],[Patient Admission Date]],"mmm")</f>
        <v>Apr</v>
      </c>
      <c r="M6626" t="str">
        <f>TEXT(Table1[[#This Row],[Patient Admission Date]],"ddd")</f>
        <v>Mon</v>
      </c>
      <c r="N6626" t="str">
        <f>TEXT(INT(HOUR(Table1[[#This Row],[Patient Admission Date]])/3)*3,"00")&amp;"-"&amp;TEXT(INT(HOUR(Table1[[#This Row],[Patient Admission Date]])/3)*3+3,"00")</f>
        <v>00-03</v>
      </c>
      <c r="O6626" t="str" cm="1">
        <f t="array" ref="O6626">_xlfn.IFS(Table1[[#This Row],[Patient Age]]&lt;=14,"0-14",Table1[[#This Row],[Patient Age]]&lt;=29,"15-29",Table1[[#This Row],[Patient Age]]&lt;=44,"30-44",Table1[[#This Row],[Patient Age]]&lt;=59,"45-59",Table1[[#This Row],[Patient Age]]&lt;=74,"60-74",TRUE,"75+")</f>
        <v>30-44</v>
      </c>
      <c r="P6626" t="str" cm="1">
        <f t="array" ref="P6626">_xlfn.IFS(Table1[[#This Row],[Patient Waittime]]&lt;=15,"0-15",Table1[[#This Row],[Patient Waittime]]&lt;=30,"16-30",Table1[[#This Row],[Patient Waittime]]&lt;=45,"31-45",Table1[[#This Row],[Patient Waittime]]&lt;=60,"46-60",TRUE,"60+")</f>
        <v>0-15</v>
      </c>
      <c r="Q6626">
        <f>--(Table1[[#This Row],[Patient Waittime]]&lt;=30)</f>
        <v>1</v>
      </c>
      <c r="R6626">
        <f>--Table1[[#This Row],[Patient Admission Flag]]</f>
        <v>1</v>
      </c>
      <c r="S6626">
        <f>--AND(Table1[[#This Row],[WithinTarget]]=1,Table1[[#This Row],[Patient Satisfaction Score]]&gt;=7)</f>
        <v>0</v>
      </c>
      <c r="T6626" t="str">
        <f>IF(LEFT(Table1[[#This Row],[Patient Gender]],1)="F","Female","Male")</f>
        <v>Female</v>
      </c>
    </row>
    <row r="6627" spans="1:20" x14ac:dyDescent="0.3">
      <c r="A6627" t="s">
        <v>6731</v>
      </c>
      <c r="B6627" s="1">
        <v>45265.802083333336</v>
      </c>
      <c r="C6627" t="s">
        <v>13</v>
      </c>
      <c r="D6627">
        <v>50</v>
      </c>
      <c r="E6627" t="s">
        <v>10</v>
      </c>
      <c r="F6627" t="s">
        <v>15</v>
      </c>
      <c r="G6627" t="b">
        <v>1</v>
      </c>
      <c r="H6627">
        <v>0</v>
      </c>
      <c r="I6627">
        <v>53</v>
      </c>
      <c r="J6627" t="b">
        <v>1</v>
      </c>
      <c r="K6627">
        <f>YEAR(Table1[[#This Row],[Patient Admission Date]])</f>
        <v>2023</v>
      </c>
      <c r="L6627" t="str">
        <f>TEXT(Table1[[#This Row],[Patient Admission Date]],"mmm")</f>
        <v>Dec</v>
      </c>
      <c r="M6627" t="str">
        <f>TEXT(Table1[[#This Row],[Patient Admission Date]],"ddd")</f>
        <v>Tue</v>
      </c>
      <c r="N6627" t="str">
        <f>TEXT(INT(HOUR(Table1[[#This Row],[Patient Admission Date]])/3)*3,"00")&amp;"-"&amp;TEXT(INT(HOUR(Table1[[#This Row],[Patient Admission Date]])/3)*3+3,"00")</f>
        <v>18-21</v>
      </c>
      <c r="O6627" t="str" cm="1">
        <f t="array" ref="O6627">_xlfn.IFS(Table1[[#This Row],[Patient Age]]&lt;=14,"0-14",Table1[[#This Row],[Patient Age]]&lt;=29,"15-29",Table1[[#This Row],[Patient Age]]&lt;=44,"30-44",Table1[[#This Row],[Patient Age]]&lt;=59,"45-59",Table1[[#This Row],[Patient Age]]&lt;=74,"60-74",TRUE,"75+")</f>
        <v>45-59</v>
      </c>
      <c r="P6627" t="str" cm="1">
        <f t="array" ref="P6627">_xlfn.IFS(Table1[[#This Row],[Patient Waittime]]&lt;=15,"0-15",Table1[[#This Row],[Patient Waittime]]&lt;=30,"16-30",Table1[[#This Row],[Patient Waittime]]&lt;=45,"31-45",Table1[[#This Row],[Patient Waittime]]&lt;=60,"46-60",TRUE,"60+")</f>
        <v>46-60</v>
      </c>
      <c r="Q6627">
        <f>--(Table1[[#This Row],[Patient Waittime]]&lt;=30)</f>
        <v>0</v>
      </c>
      <c r="R6627">
        <f>--Table1[[#This Row],[Patient Admission Flag]]</f>
        <v>1</v>
      </c>
      <c r="S6627">
        <f>--AND(Table1[[#This Row],[WithinTarget]]=1,Table1[[#This Row],[Patient Satisfaction Score]]&gt;=7)</f>
        <v>0</v>
      </c>
      <c r="T6627" t="str">
        <f>IF(LEFT(Table1[[#This Row],[Patient Gender]],1)="F","Female","Male")</f>
        <v>Female</v>
      </c>
    </row>
    <row r="6628" spans="1:20" x14ac:dyDescent="0.3">
      <c r="A6628" t="s">
        <v>6732</v>
      </c>
      <c r="B6628" s="1">
        <v>45118.107638888891</v>
      </c>
      <c r="C6628" t="s">
        <v>13</v>
      </c>
      <c r="D6628">
        <v>63</v>
      </c>
      <c r="E6628" t="s">
        <v>10</v>
      </c>
      <c r="F6628" t="s">
        <v>15</v>
      </c>
      <c r="G6628" t="b">
        <v>1</v>
      </c>
      <c r="H6628">
        <v>0</v>
      </c>
      <c r="I6628">
        <v>36</v>
      </c>
      <c r="J6628" t="b">
        <v>1</v>
      </c>
      <c r="K6628">
        <f>YEAR(Table1[[#This Row],[Patient Admission Date]])</f>
        <v>2023</v>
      </c>
      <c r="L6628" t="str">
        <f>TEXT(Table1[[#This Row],[Patient Admission Date]],"mmm")</f>
        <v>Jul</v>
      </c>
      <c r="M6628" t="str">
        <f>TEXT(Table1[[#This Row],[Patient Admission Date]],"ddd")</f>
        <v>Tue</v>
      </c>
      <c r="N6628" t="str">
        <f>TEXT(INT(HOUR(Table1[[#This Row],[Patient Admission Date]])/3)*3,"00")&amp;"-"&amp;TEXT(INT(HOUR(Table1[[#This Row],[Patient Admission Date]])/3)*3+3,"00")</f>
        <v>00-03</v>
      </c>
      <c r="O6628" t="str" cm="1">
        <f t="array" ref="O6628">_xlfn.IFS(Table1[[#This Row],[Patient Age]]&lt;=14,"0-14",Table1[[#This Row],[Patient Age]]&lt;=29,"15-29",Table1[[#This Row],[Patient Age]]&lt;=44,"30-44",Table1[[#This Row],[Patient Age]]&lt;=59,"45-59",Table1[[#This Row],[Patient Age]]&lt;=74,"60-74",TRUE,"75+")</f>
        <v>60-74</v>
      </c>
      <c r="P6628" t="str" cm="1">
        <f t="array" ref="P6628">_xlfn.IFS(Table1[[#This Row],[Patient Waittime]]&lt;=15,"0-15",Table1[[#This Row],[Patient Waittime]]&lt;=30,"16-30",Table1[[#This Row],[Patient Waittime]]&lt;=45,"31-45",Table1[[#This Row],[Patient Waittime]]&lt;=60,"46-60",TRUE,"60+")</f>
        <v>31-45</v>
      </c>
      <c r="Q6628">
        <f>--(Table1[[#This Row],[Patient Waittime]]&lt;=30)</f>
        <v>0</v>
      </c>
      <c r="R6628">
        <f>--Table1[[#This Row],[Patient Admission Flag]]</f>
        <v>1</v>
      </c>
      <c r="S6628">
        <f>--AND(Table1[[#This Row],[WithinTarget]]=1,Table1[[#This Row],[Patient Satisfaction Score]]&gt;=7)</f>
        <v>0</v>
      </c>
      <c r="T6628" t="str">
        <f>IF(LEFT(Table1[[#This Row],[Patient Gender]],1)="F","Female","Male")</f>
        <v>Female</v>
      </c>
    </row>
    <row r="6629" spans="1:20" x14ac:dyDescent="0.3">
      <c r="A6629" t="s">
        <v>6733</v>
      </c>
      <c r="B6629" s="1">
        <v>45288.03125</v>
      </c>
      <c r="C6629" t="s">
        <v>13</v>
      </c>
      <c r="D6629">
        <v>38</v>
      </c>
      <c r="E6629" t="s">
        <v>10</v>
      </c>
      <c r="F6629" t="s">
        <v>15</v>
      </c>
      <c r="G6629" t="b">
        <v>1</v>
      </c>
      <c r="H6629">
        <v>1</v>
      </c>
      <c r="I6629">
        <v>55</v>
      </c>
      <c r="J6629" t="b">
        <v>1</v>
      </c>
      <c r="K6629">
        <f>YEAR(Table1[[#This Row],[Patient Admission Date]])</f>
        <v>2023</v>
      </c>
      <c r="L6629" t="str">
        <f>TEXT(Table1[[#This Row],[Patient Admission Date]],"mmm")</f>
        <v>Dec</v>
      </c>
      <c r="M6629" t="str">
        <f>TEXT(Table1[[#This Row],[Patient Admission Date]],"ddd")</f>
        <v>Thu</v>
      </c>
      <c r="N6629" t="str">
        <f>TEXT(INT(HOUR(Table1[[#This Row],[Patient Admission Date]])/3)*3,"00")&amp;"-"&amp;TEXT(INT(HOUR(Table1[[#This Row],[Patient Admission Date]])/3)*3+3,"00")</f>
        <v>00-03</v>
      </c>
      <c r="O6629" t="str" cm="1">
        <f t="array" ref="O6629">_xlfn.IFS(Table1[[#This Row],[Patient Age]]&lt;=14,"0-14",Table1[[#This Row],[Patient Age]]&lt;=29,"15-29",Table1[[#This Row],[Patient Age]]&lt;=44,"30-44",Table1[[#This Row],[Patient Age]]&lt;=59,"45-59",Table1[[#This Row],[Patient Age]]&lt;=74,"60-74",TRUE,"75+")</f>
        <v>30-44</v>
      </c>
      <c r="P6629" t="str" cm="1">
        <f t="array" ref="P6629">_xlfn.IFS(Table1[[#This Row],[Patient Waittime]]&lt;=15,"0-15",Table1[[#This Row],[Patient Waittime]]&lt;=30,"16-30",Table1[[#This Row],[Patient Waittime]]&lt;=45,"31-45",Table1[[#This Row],[Patient Waittime]]&lt;=60,"46-60",TRUE,"60+")</f>
        <v>46-60</v>
      </c>
      <c r="Q6629">
        <f>--(Table1[[#This Row],[Patient Waittime]]&lt;=30)</f>
        <v>0</v>
      </c>
      <c r="R6629">
        <f>--Table1[[#This Row],[Patient Admission Flag]]</f>
        <v>1</v>
      </c>
      <c r="S6629">
        <f>--AND(Table1[[#This Row],[WithinTarget]]=1,Table1[[#This Row],[Patient Satisfaction Score]]&gt;=7)</f>
        <v>0</v>
      </c>
      <c r="T6629" t="str">
        <f>IF(LEFT(Table1[[#This Row],[Patient Gender]],1)="F","Female","Male")</f>
        <v>Female</v>
      </c>
    </row>
    <row r="6630" spans="1:20" x14ac:dyDescent="0.3">
      <c r="A6630" t="s">
        <v>6734</v>
      </c>
      <c r="B6630" s="1">
        <v>45395.965277777781</v>
      </c>
      <c r="C6630" t="s">
        <v>13</v>
      </c>
      <c r="D6630">
        <v>6</v>
      </c>
      <c r="E6630" t="s">
        <v>10</v>
      </c>
      <c r="F6630" t="s">
        <v>15</v>
      </c>
      <c r="G6630" t="b">
        <v>1</v>
      </c>
      <c r="H6630">
        <v>2</v>
      </c>
      <c r="I6630">
        <v>44</v>
      </c>
      <c r="J6630" t="b">
        <v>1</v>
      </c>
      <c r="K6630">
        <f>YEAR(Table1[[#This Row],[Patient Admission Date]])</f>
        <v>2024</v>
      </c>
      <c r="L6630" t="str">
        <f>TEXT(Table1[[#This Row],[Patient Admission Date]],"mmm")</f>
        <v>Apr</v>
      </c>
      <c r="M6630" t="str">
        <f>TEXT(Table1[[#This Row],[Patient Admission Date]],"ddd")</f>
        <v>Sat</v>
      </c>
      <c r="N6630" t="str">
        <f>TEXT(INT(HOUR(Table1[[#This Row],[Patient Admission Date]])/3)*3,"00")&amp;"-"&amp;TEXT(INT(HOUR(Table1[[#This Row],[Patient Admission Date]])/3)*3+3,"00")</f>
        <v>21-24</v>
      </c>
      <c r="O6630" t="str" cm="1">
        <f t="array" ref="O6630">_xlfn.IFS(Table1[[#This Row],[Patient Age]]&lt;=14,"0-14",Table1[[#This Row],[Patient Age]]&lt;=29,"15-29",Table1[[#This Row],[Patient Age]]&lt;=44,"30-44",Table1[[#This Row],[Patient Age]]&lt;=59,"45-59",Table1[[#This Row],[Patient Age]]&lt;=74,"60-74",TRUE,"75+")</f>
        <v>0-14</v>
      </c>
      <c r="P6630" t="str" cm="1">
        <f t="array" ref="P6630">_xlfn.IFS(Table1[[#This Row],[Patient Waittime]]&lt;=15,"0-15",Table1[[#This Row],[Patient Waittime]]&lt;=30,"16-30",Table1[[#This Row],[Patient Waittime]]&lt;=45,"31-45",Table1[[#This Row],[Patient Waittime]]&lt;=60,"46-60",TRUE,"60+")</f>
        <v>31-45</v>
      </c>
      <c r="Q6630">
        <f>--(Table1[[#This Row],[Patient Waittime]]&lt;=30)</f>
        <v>0</v>
      </c>
      <c r="R6630">
        <f>--Table1[[#This Row],[Patient Admission Flag]]</f>
        <v>1</v>
      </c>
      <c r="S6630">
        <f>--AND(Table1[[#This Row],[WithinTarget]]=1,Table1[[#This Row],[Patient Satisfaction Score]]&gt;=7)</f>
        <v>0</v>
      </c>
      <c r="T6630" t="str">
        <f>IF(LEFT(Table1[[#This Row],[Patient Gender]],1)="F","Female","Male")</f>
        <v>Female</v>
      </c>
    </row>
    <row r="6631" spans="1:20" x14ac:dyDescent="0.3">
      <c r="A6631" t="s">
        <v>6735</v>
      </c>
      <c r="B6631" s="1">
        <v>45054.821527777778</v>
      </c>
      <c r="C6631" t="s">
        <v>13</v>
      </c>
      <c r="D6631">
        <v>1</v>
      </c>
      <c r="E6631" t="s">
        <v>10</v>
      </c>
      <c r="F6631" t="s">
        <v>15</v>
      </c>
      <c r="G6631" t="b">
        <v>1</v>
      </c>
      <c r="H6631">
        <v>2</v>
      </c>
      <c r="I6631">
        <v>30</v>
      </c>
      <c r="J6631" t="b">
        <v>1</v>
      </c>
      <c r="K6631">
        <f>YEAR(Table1[[#This Row],[Patient Admission Date]])</f>
        <v>2023</v>
      </c>
      <c r="L6631" t="str">
        <f>TEXT(Table1[[#This Row],[Patient Admission Date]],"mmm")</f>
        <v>May</v>
      </c>
      <c r="M6631" t="str">
        <f>TEXT(Table1[[#This Row],[Patient Admission Date]],"ddd")</f>
        <v>Mon</v>
      </c>
      <c r="N6631" t="str">
        <f>TEXT(INT(HOUR(Table1[[#This Row],[Patient Admission Date]])/3)*3,"00")&amp;"-"&amp;TEXT(INT(HOUR(Table1[[#This Row],[Patient Admission Date]])/3)*3+3,"00")</f>
        <v>18-21</v>
      </c>
      <c r="O6631" t="str" cm="1">
        <f t="array" ref="O6631">_xlfn.IFS(Table1[[#This Row],[Patient Age]]&lt;=14,"0-14",Table1[[#This Row],[Patient Age]]&lt;=29,"15-29",Table1[[#This Row],[Patient Age]]&lt;=44,"30-44",Table1[[#This Row],[Patient Age]]&lt;=59,"45-59",Table1[[#This Row],[Patient Age]]&lt;=74,"60-74",TRUE,"75+")</f>
        <v>0-14</v>
      </c>
      <c r="P6631" t="str" cm="1">
        <f t="array" ref="P6631">_xlfn.IFS(Table1[[#This Row],[Patient Waittime]]&lt;=15,"0-15",Table1[[#This Row],[Patient Waittime]]&lt;=30,"16-30",Table1[[#This Row],[Patient Waittime]]&lt;=45,"31-45",Table1[[#This Row],[Patient Waittime]]&lt;=60,"46-60",TRUE,"60+")</f>
        <v>16-30</v>
      </c>
      <c r="Q6631">
        <f>--(Table1[[#This Row],[Patient Waittime]]&lt;=30)</f>
        <v>1</v>
      </c>
      <c r="R6631">
        <f>--Table1[[#This Row],[Patient Admission Flag]]</f>
        <v>1</v>
      </c>
      <c r="S6631">
        <f>--AND(Table1[[#This Row],[WithinTarget]]=1,Table1[[#This Row],[Patient Satisfaction Score]]&gt;=7)</f>
        <v>0</v>
      </c>
      <c r="T6631" t="str">
        <f>IF(LEFT(Table1[[#This Row],[Patient Gender]],1)="F","Female","Male")</f>
        <v>Female</v>
      </c>
    </row>
    <row r="6632" spans="1:20" x14ac:dyDescent="0.3">
      <c r="A6632" t="s">
        <v>6736</v>
      </c>
      <c r="B6632" s="1">
        <v>45447.183333333334</v>
      </c>
      <c r="C6632" t="s">
        <v>13</v>
      </c>
      <c r="D6632">
        <v>68</v>
      </c>
      <c r="E6632" t="s">
        <v>10</v>
      </c>
      <c r="F6632" t="s">
        <v>15</v>
      </c>
      <c r="G6632" t="b">
        <v>1</v>
      </c>
      <c r="H6632">
        <v>3</v>
      </c>
      <c r="I6632">
        <v>24</v>
      </c>
      <c r="J6632" t="b">
        <v>1</v>
      </c>
      <c r="K6632">
        <f>YEAR(Table1[[#This Row],[Patient Admission Date]])</f>
        <v>2024</v>
      </c>
      <c r="L6632" t="str">
        <f>TEXT(Table1[[#This Row],[Patient Admission Date]],"mmm")</f>
        <v>Jun</v>
      </c>
      <c r="M6632" t="str">
        <f>TEXT(Table1[[#This Row],[Patient Admission Date]],"ddd")</f>
        <v>Tue</v>
      </c>
      <c r="N6632" t="str">
        <f>TEXT(INT(HOUR(Table1[[#This Row],[Patient Admission Date]])/3)*3,"00")&amp;"-"&amp;TEXT(INT(HOUR(Table1[[#This Row],[Patient Admission Date]])/3)*3+3,"00")</f>
        <v>03-06</v>
      </c>
      <c r="O6632" t="str" cm="1">
        <f t="array" ref="O6632">_xlfn.IFS(Table1[[#This Row],[Patient Age]]&lt;=14,"0-14",Table1[[#This Row],[Patient Age]]&lt;=29,"15-29",Table1[[#This Row],[Patient Age]]&lt;=44,"30-44",Table1[[#This Row],[Patient Age]]&lt;=59,"45-59",Table1[[#This Row],[Patient Age]]&lt;=74,"60-74",TRUE,"75+")</f>
        <v>60-74</v>
      </c>
      <c r="P6632" t="str" cm="1">
        <f t="array" ref="P6632">_xlfn.IFS(Table1[[#This Row],[Patient Waittime]]&lt;=15,"0-15",Table1[[#This Row],[Patient Waittime]]&lt;=30,"16-30",Table1[[#This Row],[Patient Waittime]]&lt;=45,"31-45",Table1[[#This Row],[Patient Waittime]]&lt;=60,"46-60",TRUE,"60+")</f>
        <v>16-30</v>
      </c>
      <c r="Q6632">
        <f>--(Table1[[#This Row],[Patient Waittime]]&lt;=30)</f>
        <v>1</v>
      </c>
      <c r="R6632">
        <f>--Table1[[#This Row],[Patient Admission Flag]]</f>
        <v>1</v>
      </c>
      <c r="S6632">
        <f>--AND(Table1[[#This Row],[WithinTarget]]=1,Table1[[#This Row],[Patient Satisfaction Score]]&gt;=7)</f>
        <v>0</v>
      </c>
      <c r="T6632" t="str">
        <f>IF(LEFT(Table1[[#This Row],[Patient Gender]],1)="F","Female","Male")</f>
        <v>Female</v>
      </c>
    </row>
    <row r="6633" spans="1:20" x14ac:dyDescent="0.3">
      <c r="A6633" t="s">
        <v>6737</v>
      </c>
      <c r="B6633" s="1">
        <v>45324.49722222222</v>
      </c>
      <c r="C6633" t="s">
        <v>13</v>
      </c>
      <c r="D6633">
        <v>22</v>
      </c>
      <c r="E6633" t="s">
        <v>10</v>
      </c>
      <c r="F6633" t="s">
        <v>15</v>
      </c>
      <c r="G6633" t="b">
        <v>1</v>
      </c>
      <c r="H6633">
        <v>4</v>
      </c>
      <c r="I6633">
        <v>45</v>
      </c>
      <c r="J6633" t="b">
        <v>1</v>
      </c>
      <c r="K6633">
        <f>YEAR(Table1[[#This Row],[Patient Admission Date]])</f>
        <v>2024</v>
      </c>
      <c r="L6633" t="str">
        <f>TEXT(Table1[[#This Row],[Patient Admission Date]],"mmm")</f>
        <v>Feb</v>
      </c>
      <c r="M6633" t="str">
        <f>TEXT(Table1[[#This Row],[Patient Admission Date]],"ddd")</f>
        <v>Fri</v>
      </c>
      <c r="N6633" t="str">
        <f>TEXT(INT(HOUR(Table1[[#This Row],[Patient Admission Date]])/3)*3,"00")&amp;"-"&amp;TEXT(INT(HOUR(Table1[[#This Row],[Patient Admission Date]])/3)*3+3,"00")</f>
        <v>09-12</v>
      </c>
      <c r="O6633" t="str" cm="1">
        <f t="array" ref="O6633">_xlfn.IFS(Table1[[#This Row],[Patient Age]]&lt;=14,"0-14",Table1[[#This Row],[Patient Age]]&lt;=29,"15-29",Table1[[#This Row],[Patient Age]]&lt;=44,"30-44",Table1[[#This Row],[Patient Age]]&lt;=59,"45-59",Table1[[#This Row],[Patient Age]]&lt;=74,"60-74",TRUE,"75+")</f>
        <v>15-29</v>
      </c>
      <c r="P6633" t="str" cm="1">
        <f t="array" ref="P6633">_xlfn.IFS(Table1[[#This Row],[Patient Waittime]]&lt;=15,"0-15",Table1[[#This Row],[Patient Waittime]]&lt;=30,"16-30",Table1[[#This Row],[Patient Waittime]]&lt;=45,"31-45",Table1[[#This Row],[Patient Waittime]]&lt;=60,"46-60",TRUE,"60+")</f>
        <v>31-45</v>
      </c>
      <c r="Q6633">
        <f>--(Table1[[#This Row],[Patient Waittime]]&lt;=30)</f>
        <v>0</v>
      </c>
      <c r="R6633">
        <f>--Table1[[#This Row],[Patient Admission Flag]]</f>
        <v>1</v>
      </c>
      <c r="S6633">
        <f>--AND(Table1[[#This Row],[WithinTarget]]=1,Table1[[#This Row],[Patient Satisfaction Score]]&gt;=7)</f>
        <v>0</v>
      </c>
      <c r="T6633" t="str">
        <f>IF(LEFT(Table1[[#This Row],[Patient Gender]],1)="F","Female","Male")</f>
        <v>Female</v>
      </c>
    </row>
    <row r="6634" spans="1:20" x14ac:dyDescent="0.3">
      <c r="A6634" t="s">
        <v>6738</v>
      </c>
      <c r="B6634" s="1">
        <v>45443.133333333331</v>
      </c>
      <c r="C6634" t="s">
        <v>13</v>
      </c>
      <c r="D6634">
        <v>65</v>
      </c>
      <c r="E6634" t="s">
        <v>10</v>
      </c>
      <c r="F6634" t="s">
        <v>15</v>
      </c>
      <c r="G6634" t="b">
        <v>1</v>
      </c>
      <c r="H6634">
        <v>4</v>
      </c>
      <c r="I6634">
        <v>44</v>
      </c>
      <c r="J6634" t="b">
        <v>1</v>
      </c>
      <c r="K6634">
        <f>YEAR(Table1[[#This Row],[Patient Admission Date]])</f>
        <v>2024</v>
      </c>
      <c r="L6634" t="str">
        <f>TEXT(Table1[[#This Row],[Patient Admission Date]],"mmm")</f>
        <v>May</v>
      </c>
      <c r="M6634" t="str">
        <f>TEXT(Table1[[#This Row],[Patient Admission Date]],"ddd")</f>
        <v>Fri</v>
      </c>
      <c r="N6634" t="str">
        <f>TEXT(INT(HOUR(Table1[[#This Row],[Patient Admission Date]])/3)*3,"00")&amp;"-"&amp;TEXT(INT(HOUR(Table1[[#This Row],[Patient Admission Date]])/3)*3+3,"00")</f>
        <v>03-06</v>
      </c>
      <c r="O6634" t="str" cm="1">
        <f t="array" ref="O6634">_xlfn.IFS(Table1[[#This Row],[Patient Age]]&lt;=14,"0-14",Table1[[#This Row],[Patient Age]]&lt;=29,"15-29",Table1[[#This Row],[Patient Age]]&lt;=44,"30-44",Table1[[#This Row],[Patient Age]]&lt;=59,"45-59",Table1[[#This Row],[Patient Age]]&lt;=74,"60-74",TRUE,"75+")</f>
        <v>60-74</v>
      </c>
      <c r="P6634" t="str" cm="1">
        <f t="array" ref="P6634">_xlfn.IFS(Table1[[#This Row],[Patient Waittime]]&lt;=15,"0-15",Table1[[#This Row],[Patient Waittime]]&lt;=30,"16-30",Table1[[#This Row],[Patient Waittime]]&lt;=45,"31-45",Table1[[#This Row],[Patient Waittime]]&lt;=60,"46-60",TRUE,"60+")</f>
        <v>31-45</v>
      </c>
      <c r="Q6634">
        <f>--(Table1[[#This Row],[Patient Waittime]]&lt;=30)</f>
        <v>0</v>
      </c>
      <c r="R6634">
        <f>--Table1[[#This Row],[Patient Admission Flag]]</f>
        <v>1</v>
      </c>
      <c r="S6634">
        <f>--AND(Table1[[#This Row],[WithinTarget]]=1,Table1[[#This Row],[Patient Satisfaction Score]]&gt;=7)</f>
        <v>0</v>
      </c>
      <c r="T6634" t="str">
        <f>IF(LEFT(Table1[[#This Row],[Patient Gender]],1)="F","Female","Male")</f>
        <v>Female</v>
      </c>
    </row>
    <row r="6635" spans="1:20" x14ac:dyDescent="0.3">
      <c r="A6635" t="s">
        <v>6739</v>
      </c>
      <c r="B6635" s="1">
        <v>45566.092361111114</v>
      </c>
      <c r="C6635" t="s">
        <v>13</v>
      </c>
      <c r="D6635">
        <v>77</v>
      </c>
      <c r="E6635" t="s">
        <v>10</v>
      </c>
      <c r="F6635" t="s">
        <v>15</v>
      </c>
      <c r="G6635" t="b">
        <v>1</v>
      </c>
      <c r="H6635">
        <v>4</v>
      </c>
      <c r="I6635">
        <v>32</v>
      </c>
      <c r="J6635" t="b">
        <v>1</v>
      </c>
      <c r="K6635">
        <f>YEAR(Table1[[#This Row],[Patient Admission Date]])</f>
        <v>2024</v>
      </c>
      <c r="L6635" t="str">
        <f>TEXT(Table1[[#This Row],[Patient Admission Date]],"mmm")</f>
        <v>Oct</v>
      </c>
      <c r="M6635" t="str">
        <f>TEXT(Table1[[#This Row],[Patient Admission Date]],"ddd")</f>
        <v>Tue</v>
      </c>
      <c r="N6635" t="str">
        <f>TEXT(INT(HOUR(Table1[[#This Row],[Patient Admission Date]])/3)*3,"00")&amp;"-"&amp;TEXT(INT(HOUR(Table1[[#This Row],[Patient Admission Date]])/3)*3+3,"00")</f>
        <v>00-03</v>
      </c>
      <c r="O6635" t="str" cm="1">
        <f t="array" ref="O6635">_xlfn.IFS(Table1[[#This Row],[Patient Age]]&lt;=14,"0-14",Table1[[#This Row],[Patient Age]]&lt;=29,"15-29",Table1[[#This Row],[Patient Age]]&lt;=44,"30-44",Table1[[#This Row],[Patient Age]]&lt;=59,"45-59",Table1[[#This Row],[Patient Age]]&lt;=74,"60-74",TRUE,"75+")</f>
        <v>75+</v>
      </c>
      <c r="P6635" t="str" cm="1">
        <f t="array" ref="P6635">_xlfn.IFS(Table1[[#This Row],[Patient Waittime]]&lt;=15,"0-15",Table1[[#This Row],[Patient Waittime]]&lt;=30,"16-30",Table1[[#This Row],[Patient Waittime]]&lt;=45,"31-45",Table1[[#This Row],[Patient Waittime]]&lt;=60,"46-60",TRUE,"60+")</f>
        <v>31-45</v>
      </c>
      <c r="Q6635">
        <f>--(Table1[[#This Row],[Patient Waittime]]&lt;=30)</f>
        <v>0</v>
      </c>
      <c r="R6635">
        <f>--Table1[[#This Row],[Patient Admission Flag]]</f>
        <v>1</v>
      </c>
      <c r="S6635">
        <f>--AND(Table1[[#This Row],[WithinTarget]]=1,Table1[[#This Row],[Patient Satisfaction Score]]&gt;=7)</f>
        <v>0</v>
      </c>
      <c r="T6635" t="str">
        <f>IF(LEFT(Table1[[#This Row],[Patient Gender]],1)="F","Female","Male")</f>
        <v>Female</v>
      </c>
    </row>
    <row r="6636" spans="1:20" x14ac:dyDescent="0.3">
      <c r="A6636" t="s">
        <v>6740</v>
      </c>
      <c r="B6636" s="1">
        <v>45570.466666666667</v>
      </c>
      <c r="C6636" t="s">
        <v>13</v>
      </c>
      <c r="D6636">
        <v>40</v>
      </c>
      <c r="E6636" t="s">
        <v>10</v>
      </c>
      <c r="F6636" t="s">
        <v>15</v>
      </c>
      <c r="G6636" t="b">
        <v>1</v>
      </c>
      <c r="H6636">
        <v>4</v>
      </c>
      <c r="I6636">
        <v>40</v>
      </c>
      <c r="J6636" t="b">
        <v>1</v>
      </c>
      <c r="K6636">
        <f>YEAR(Table1[[#This Row],[Patient Admission Date]])</f>
        <v>2024</v>
      </c>
      <c r="L6636" t="str">
        <f>TEXT(Table1[[#This Row],[Patient Admission Date]],"mmm")</f>
        <v>Oct</v>
      </c>
      <c r="M6636" t="str">
        <f>TEXT(Table1[[#This Row],[Patient Admission Date]],"ddd")</f>
        <v>Sat</v>
      </c>
      <c r="N6636" t="str">
        <f>TEXT(INT(HOUR(Table1[[#This Row],[Patient Admission Date]])/3)*3,"00")&amp;"-"&amp;TEXT(INT(HOUR(Table1[[#This Row],[Patient Admission Date]])/3)*3+3,"00")</f>
        <v>09-12</v>
      </c>
      <c r="O6636" t="str" cm="1">
        <f t="array" ref="O6636">_xlfn.IFS(Table1[[#This Row],[Patient Age]]&lt;=14,"0-14",Table1[[#This Row],[Patient Age]]&lt;=29,"15-29",Table1[[#This Row],[Patient Age]]&lt;=44,"30-44",Table1[[#This Row],[Patient Age]]&lt;=59,"45-59",Table1[[#This Row],[Patient Age]]&lt;=74,"60-74",TRUE,"75+")</f>
        <v>30-44</v>
      </c>
      <c r="P6636" t="str" cm="1">
        <f t="array" ref="P6636">_xlfn.IFS(Table1[[#This Row],[Patient Waittime]]&lt;=15,"0-15",Table1[[#This Row],[Patient Waittime]]&lt;=30,"16-30",Table1[[#This Row],[Patient Waittime]]&lt;=45,"31-45",Table1[[#This Row],[Patient Waittime]]&lt;=60,"46-60",TRUE,"60+")</f>
        <v>31-45</v>
      </c>
      <c r="Q6636">
        <f>--(Table1[[#This Row],[Patient Waittime]]&lt;=30)</f>
        <v>0</v>
      </c>
      <c r="R6636">
        <f>--Table1[[#This Row],[Patient Admission Flag]]</f>
        <v>1</v>
      </c>
      <c r="S6636">
        <f>--AND(Table1[[#This Row],[WithinTarget]]=1,Table1[[#This Row],[Patient Satisfaction Score]]&gt;=7)</f>
        <v>0</v>
      </c>
      <c r="T6636" t="str">
        <f>IF(LEFT(Table1[[#This Row],[Patient Gender]],1)="F","Female","Male")</f>
        <v>Female</v>
      </c>
    </row>
    <row r="6637" spans="1:20" x14ac:dyDescent="0.3">
      <c r="A6637" t="s">
        <v>6741</v>
      </c>
      <c r="B6637" s="1">
        <v>45220.042361111111</v>
      </c>
      <c r="C6637" t="s">
        <v>13</v>
      </c>
      <c r="D6637">
        <v>46</v>
      </c>
      <c r="E6637" t="s">
        <v>10</v>
      </c>
      <c r="F6637" t="s">
        <v>15</v>
      </c>
      <c r="G6637" t="b">
        <v>1</v>
      </c>
      <c r="H6637">
        <v>5</v>
      </c>
      <c r="I6637">
        <v>24</v>
      </c>
      <c r="J6637" t="b">
        <v>1</v>
      </c>
      <c r="K6637">
        <f>YEAR(Table1[[#This Row],[Patient Admission Date]])</f>
        <v>2023</v>
      </c>
      <c r="L6637" t="str">
        <f>TEXT(Table1[[#This Row],[Patient Admission Date]],"mmm")</f>
        <v>Oct</v>
      </c>
      <c r="M6637" t="str">
        <f>TEXT(Table1[[#This Row],[Patient Admission Date]],"ddd")</f>
        <v>Sat</v>
      </c>
      <c r="N6637" t="str">
        <f>TEXT(INT(HOUR(Table1[[#This Row],[Patient Admission Date]])/3)*3,"00")&amp;"-"&amp;TEXT(INT(HOUR(Table1[[#This Row],[Patient Admission Date]])/3)*3+3,"00")</f>
        <v>00-03</v>
      </c>
      <c r="O6637" t="str" cm="1">
        <f t="array" ref="O6637">_xlfn.IFS(Table1[[#This Row],[Patient Age]]&lt;=14,"0-14",Table1[[#This Row],[Patient Age]]&lt;=29,"15-29",Table1[[#This Row],[Patient Age]]&lt;=44,"30-44",Table1[[#This Row],[Patient Age]]&lt;=59,"45-59",Table1[[#This Row],[Patient Age]]&lt;=74,"60-74",TRUE,"75+")</f>
        <v>45-59</v>
      </c>
      <c r="P6637" t="str" cm="1">
        <f t="array" ref="P6637">_xlfn.IFS(Table1[[#This Row],[Patient Waittime]]&lt;=15,"0-15",Table1[[#This Row],[Patient Waittime]]&lt;=30,"16-30",Table1[[#This Row],[Patient Waittime]]&lt;=45,"31-45",Table1[[#This Row],[Patient Waittime]]&lt;=60,"46-60",TRUE,"60+")</f>
        <v>16-30</v>
      </c>
      <c r="Q6637">
        <f>--(Table1[[#This Row],[Patient Waittime]]&lt;=30)</f>
        <v>1</v>
      </c>
      <c r="R6637">
        <f>--Table1[[#This Row],[Patient Admission Flag]]</f>
        <v>1</v>
      </c>
      <c r="S6637">
        <f>--AND(Table1[[#This Row],[WithinTarget]]=1,Table1[[#This Row],[Patient Satisfaction Score]]&gt;=7)</f>
        <v>0</v>
      </c>
      <c r="T6637" t="str">
        <f>IF(LEFT(Table1[[#This Row],[Patient Gender]],1)="F","Female","Male")</f>
        <v>Female</v>
      </c>
    </row>
    <row r="6638" spans="1:20" x14ac:dyDescent="0.3">
      <c r="A6638" t="s">
        <v>6742</v>
      </c>
      <c r="B6638" s="1">
        <v>45056.693749999999</v>
      </c>
      <c r="C6638" t="s">
        <v>13</v>
      </c>
      <c r="D6638">
        <v>48</v>
      </c>
      <c r="E6638" t="s">
        <v>10</v>
      </c>
      <c r="F6638" t="s">
        <v>15</v>
      </c>
      <c r="G6638" t="b">
        <v>1</v>
      </c>
      <c r="H6638">
        <v>6</v>
      </c>
      <c r="I6638">
        <v>12</v>
      </c>
      <c r="J6638" t="b">
        <v>1</v>
      </c>
      <c r="K6638">
        <f>YEAR(Table1[[#This Row],[Patient Admission Date]])</f>
        <v>2023</v>
      </c>
      <c r="L6638" t="str">
        <f>TEXT(Table1[[#This Row],[Patient Admission Date]],"mmm")</f>
        <v>May</v>
      </c>
      <c r="M6638" t="str">
        <f>TEXT(Table1[[#This Row],[Patient Admission Date]],"ddd")</f>
        <v>Wed</v>
      </c>
      <c r="N6638" t="str">
        <f>TEXT(INT(HOUR(Table1[[#This Row],[Patient Admission Date]])/3)*3,"00")&amp;"-"&amp;TEXT(INT(HOUR(Table1[[#This Row],[Patient Admission Date]])/3)*3+3,"00")</f>
        <v>15-18</v>
      </c>
      <c r="O6638" t="str" cm="1">
        <f t="array" ref="O6638">_xlfn.IFS(Table1[[#This Row],[Patient Age]]&lt;=14,"0-14",Table1[[#This Row],[Patient Age]]&lt;=29,"15-29",Table1[[#This Row],[Patient Age]]&lt;=44,"30-44",Table1[[#This Row],[Patient Age]]&lt;=59,"45-59",Table1[[#This Row],[Patient Age]]&lt;=74,"60-74",TRUE,"75+")</f>
        <v>45-59</v>
      </c>
      <c r="P6638" t="str" cm="1">
        <f t="array" ref="P6638">_xlfn.IFS(Table1[[#This Row],[Patient Waittime]]&lt;=15,"0-15",Table1[[#This Row],[Patient Waittime]]&lt;=30,"16-30",Table1[[#This Row],[Patient Waittime]]&lt;=45,"31-45",Table1[[#This Row],[Patient Waittime]]&lt;=60,"46-60",TRUE,"60+")</f>
        <v>0-15</v>
      </c>
      <c r="Q6638">
        <f>--(Table1[[#This Row],[Patient Waittime]]&lt;=30)</f>
        <v>1</v>
      </c>
      <c r="R6638">
        <f>--Table1[[#This Row],[Patient Admission Flag]]</f>
        <v>1</v>
      </c>
      <c r="S6638">
        <f>--AND(Table1[[#This Row],[WithinTarget]]=1,Table1[[#This Row],[Patient Satisfaction Score]]&gt;=7)</f>
        <v>0</v>
      </c>
      <c r="T6638" t="str">
        <f>IF(LEFT(Table1[[#This Row],[Patient Gender]],1)="F","Female","Male")</f>
        <v>Female</v>
      </c>
    </row>
    <row r="6639" spans="1:20" x14ac:dyDescent="0.3">
      <c r="A6639" t="s">
        <v>6743</v>
      </c>
      <c r="B6639" s="1">
        <v>45583.257638888892</v>
      </c>
      <c r="C6639" t="s">
        <v>13</v>
      </c>
      <c r="D6639">
        <v>67</v>
      </c>
      <c r="E6639" t="s">
        <v>10</v>
      </c>
      <c r="F6639" t="s">
        <v>15</v>
      </c>
      <c r="G6639" t="b">
        <v>1</v>
      </c>
      <c r="H6639">
        <v>6</v>
      </c>
      <c r="I6639">
        <v>19</v>
      </c>
      <c r="J6639" t="b">
        <v>1</v>
      </c>
      <c r="K6639">
        <f>YEAR(Table1[[#This Row],[Patient Admission Date]])</f>
        <v>2024</v>
      </c>
      <c r="L6639" t="str">
        <f>TEXT(Table1[[#This Row],[Patient Admission Date]],"mmm")</f>
        <v>Oct</v>
      </c>
      <c r="M6639" t="str">
        <f>TEXT(Table1[[#This Row],[Patient Admission Date]],"ddd")</f>
        <v>Fri</v>
      </c>
      <c r="N6639" t="str">
        <f>TEXT(INT(HOUR(Table1[[#This Row],[Patient Admission Date]])/3)*3,"00")&amp;"-"&amp;TEXT(INT(HOUR(Table1[[#This Row],[Patient Admission Date]])/3)*3+3,"00")</f>
        <v>06-09</v>
      </c>
      <c r="O6639" t="str" cm="1">
        <f t="array" ref="O6639">_xlfn.IFS(Table1[[#This Row],[Patient Age]]&lt;=14,"0-14",Table1[[#This Row],[Patient Age]]&lt;=29,"15-29",Table1[[#This Row],[Patient Age]]&lt;=44,"30-44",Table1[[#This Row],[Patient Age]]&lt;=59,"45-59",Table1[[#This Row],[Patient Age]]&lt;=74,"60-74",TRUE,"75+")</f>
        <v>60-74</v>
      </c>
      <c r="P6639" t="str" cm="1">
        <f t="array" ref="P6639">_xlfn.IFS(Table1[[#This Row],[Patient Waittime]]&lt;=15,"0-15",Table1[[#This Row],[Patient Waittime]]&lt;=30,"16-30",Table1[[#This Row],[Patient Waittime]]&lt;=45,"31-45",Table1[[#This Row],[Patient Waittime]]&lt;=60,"46-60",TRUE,"60+")</f>
        <v>16-30</v>
      </c>
      <c r="Q6639">
        <f>--(Table1[[#This Row],[Patient Waittime]]&lt;=30)</f>
        <v>1</v>
      </c>
      <c r="R6639">
        <f>--Table1[[#This Row],[Patient Admission Flag]]</f>
        <v>1</v>
      </c>
      <c r="S6639">
        <f>--AND(Table1[[#This Row],[WithinTarget]]=1,Table1[[#This Row],[Patient Satisfaction Score]]&gt;=7)</f>
        <v>0</v>
      </c>
      <c r="T6639" t="str">
        <f>IF(LEFT(Table1[[#This Row],[Patient Gender]],1)="F","Female","Male")</f>
        <v>Female</v>
      </c>
    </row>
    <row r="6640" spans="1:20" x14ac:dyDescent="0.3">
      <c r="A6640" t="s">
        <v>6744</v>
      </c>
      <c r="B6640" s="1">
        <v>45107.373611111114</v>
      </c>
      <c r="C6640" t="s">
        <v>13</v>
      </c>
      <c r="D6640">
        <v>20</v>
      </c>
      <c r="E6640" t="s">
        <v>10</v>
      </c>
      <c r="F6640" t="s">
        <v>15</v>
      </c>
      <c r="G6640" t="b">
        <v>1</v>
      </c>
      <c r="H6640">
        <v>6</v>
      </c>
      <c r="I6640">
        <v>25</v>
      </c>
      <c r="J6640" t="b">
        <v>1</v>
      </c>
      <c r="K6640">
        <f>YEAR(Table1[[#This Row],[Patient Admission Date]])</f>
        <v>2023</v>
      </c>
      <c r="L6640" t="str">
        <f>TEXT(Table1[[#This Row],[Patient Admission Date]],"mmm")</f>
        <v>Jun</v>
      </c>
      <c r="M6640" t="str">
        <f>TEXT(Table1[[#This Row],[Patient Admission Date]],"ddd")</f>
        <v>Fri</v>
      </c>
      <c r="N6640" t="str">
        <f>TEXT(INT(HOUR(Table1[[#This Row],[Patient Admission Date]])/3)*3,"00")&amp;"-"&amp;TEXT(INT(HOUR(Table1[[#This Row],[Patient Admission Date]])/3)*3+3,"00")</f>
        <v>06-09</v>
      </c>
      <c r="O6640" t="str" cm="1">
        <f t="array" ref="O6640">_xlfn.IFS(Table1[[#This Row],[Patient Age]]&lt;=14,"0-14",Table1[[#This Row],[Patient Age]]&lt;=29,"15-29",Table1[[#This Row],[Patient Age]]&lt;=44,"30-44",Table1[[#This Row],[Patient Age]]&lt;=59,"45-59",Table1[[#This Row],[Patient Age]]&lt;=74,"60-74",TRUE,"75+")</f>
        <v>15-29</v>
      </c>
      <c r="P6640" t="str" cm="1">
        <f t="array" ref="P6640">_xlfn.IFS(Table1[[#This Row],[Patient Waittime]]&lt;=15,"0-15",Table1[[#This Row],[Patient Waittime]]&lt;=30,"16-30",Table1[[#This Row],[Patient Waittime]]&lt;=45,"31-45",Table1[[#This Row],[Patient Waittime]]&lt;=60,"46-60",TRUE,"60+")</f>
        <v>16-30</v>
      </c>
      <c r="Q6640">
        <f>--(Table1[[#This Row],[Patient Waittime]]&lt;=30)</f>
        <v>1</v>
      </c>
      <c r="R6640">
        <f>--Table1[[#This Row],[Patient Admission Flag]]</f>
        <v>1</v>
      </c>
      <c r="S6640">
        <f>--AND(Table1[[#This Row],[WithinTarget]]=1,Table1[[#This Row],[Patient Satisfaction Score]]&gt;=7)</f>
        <v>0</v>
      </c>
      <c r="T6640" t="str">
        <f>IF(LEFT(Table1[[#This Row],[Patient Gender]],1)="F","Female","Male")</f>
        <v>Female</v>
      </c>
    </row>
    <row r="6641" spans="1:20" x14ac:dyDescent="0.3">
      <c r="A6641" t="s">
        <v>6745</v>
      </c>
      <c r="B6641" s="1">
        <v>45564.19027777778</v>
      </c>
      <c r="C6641" t="s">
        <v>13</v>
      </c>
      <c r="D6641">
        <v>41</v>
      </c>
      <c r="E6641" t="s">
        <v>10</v>
      </c>
      <c r="F6641" t="s">
        <v>15</v>
      </c>
      <c r="G6641" t="b">
        <v>1</v>
      </c>
      <c r="H6641">
        <v>6</v>
      </c>
      <c r="I6641">
        <v>13</v>
      </c>
      <c r="J6641" t="b">
        <v>1</v>
      </c>
      <c r="K6641">
        <f>YEAR(Table1[[#This Row],[Patient Admission Date]])</f>
        <v>2024</v>
      </c>
      <c r="L6641" t="str">
        <f>TEXT(Table1[[#This Row],[Patient Admission Date]],"mmm")</f>
        <v>Sep</v>
      </c>
      <c r="M6641" t="str">
        <f>TEXT(Table1[[#This Row],[Patient Admission Date]],"ddd")</f>
        <v>Sun</v>
      </c>
      <c r="N6641" t="str">
        <f>TEXT(INT(HOUR(Table1[[#This Row],[Patient Admission Date]])/3)*3,"00")&amp;"-"&amp;TEXT(INT(HOUR(Table1[[#This Row],[Patient Admission Date]])/3)*3+3,"00")</f>
        <v>03-06</v>
      </c>
      <c r="O6641" t="str" cm="1">
        <f t="array" ref="O6641">_xlfn.IFS(Table1[[#This Row],[Patient Age]]&lt;=14,"0-14",Table1[[#This Row],[Patient Age]]&lt;=29,"15-29",Table1[[#This Row],[Patient Age]]&lt;=44,"30-44",Table1[[#This Row],[Patient Age]]&lt;=59,"45-59",Table1[[#This Row],[Patient Age]]&lt;=74,"60-74",TRUE,"75+")</f>
        <v>30-44</v>
      </c>
      <c r="P6641" t="str" cm="1">
        <f t="array" ref="P6641">_xlfn.IFS(Table1[[#This Row],[Patient Waittime]]&lt;=15,"0-15",Table1[[#This Row],[Patient Waittime]]&lt;=30,"16-30",Table1[[#This Row],[Patient Waittime]]&lt;=45,"31-45",Table1[[#This Row],[Patient Waittime]]&lt;=60,"46-60",TRUE,"60+")</f>
        <v>0-15</v>
      </c>
      <c r="Q6641">
        <f>--(Table1[[#This Row],[Patient Waittime]]&lt;=30)</f>
        <v>1</v>
      </c>
      <c r="R6641">
        <f>--Table1[[#This Row],[Patient Admission Flag]]</f>
        <v>1</v>
      </c>
      <c r="S6641">
        <f>--AND(Table1[[#This Row],[WithinTarget]]=1,Table1[[#This Row],[Patient Satisfaction Score]]&gt;=7)</f>
        <v>0</v>
      </c>
      <c r="T6641" t="str">
        <f>IF(LEFT(Table1[[#This Row],[Patient Gender]],1)="F","Female","Male")</f>
        <v>Female</v>
      </c>
    </row>
    <row r="6642" spans="1:20" x14ac:dyDescent="0.3">
      <c r="A6642" t="s">
        <v>6746</v>
      </c>
      <c r="B6642" s="1">
        <v>45539.535416666666</v>
      </c>
      <c r="C6642" t="s">
        <v>13</v>
      </c>
      <c r="D6642">
        <v>62</v>
      </c>
      <c r="E6642" t="s">
        <v>10</v>
      </c>
      <c r="F6642" t="s">
        <v>15</v>
      </c>
      <c r="G6642" t="b">
        <v>1</v>
      </c>
      <c r="H6642">
        <v>7</v>
      </c>
      <c r="I6642">
        <v>39</v>
      </c>
      <c r="J6642" t="b">
        <v>1</v>
      </c>
      <c r="K6642">
        <f>YEAR(Table1[[#This Row],[Patient Admission Date]])</f>
        <v>2024</v>
      </c>
      <c r="L6642" t="str">
        <f>TEXT(Table1[[#This Row],[Patient Admission Date]],"mmm")</f>
        <v>Sep</v>
      </c>
      <c r="M6642" t="str">
        <f>TEXT(Table1[[#This Row],[Patient Admission Date]],"ddd")</f>
        <v>Wed</v>
      </c>
      <c r="N6642" t="str">
        <f>TEXT(INT(HOUR(Table1[[#This Row],[Patient Admission Date]])/3)*3,"00")&amp;"-"&amp;TEXT(INT(HOUR(Table1[[#This Row],[Patient Admission Date]])/3)*3+3,"00")</f>
        <v>12-15</v>
      </c>
      <c r="O6642" t="str" cm="1">
        <f t="array" ref="O6642">_xlfn.IFS(Table1[[#This Row],[Patient Age]]&lt;=14,"0-14",Table1[[#This Row],[Patient Age]]&lt;=29,"15-29",Table1[[#This Row],[Patient Age]]&lt;=44,"30-44",Table1[[#This Row],[Patient Age]]&lt;=59,"45-59",Table1[[#This Row],[Patient Age]]&lt;=74,"60-74",TRUE,"75+")</f>
        <v>60-74</v>
      </c>
      <c r="P6642" t="str" cm="1">
        <f t="array" ref="P6642">_xlfn.IFS(Table1[[#This Row],[Patient Waittime]]&lt;=15,"0-15",Table1[[#This Row],[Patient Waittime]]&lt;=30,"16-30",Table1[[#This Row],[Patient Waittime]]&lt;=45,"31-45",Table1[[#This Row],[Patient Waittime]]&lt;=60,"46-60",TRUE,"60+")</f>
        <v>31-45</v>
      </c>
      <c r="Q6642">
        <f>--(Table1[[#This Row],[Patient Waittime]]&lt;=30)</f>
        <v>0</v>
      </c>
      <c r="R6642">
        <f>--Table1[[#This Row],[Patient Admission Flag]]</f>
        <v>1</v>
      </c>
      <c r="S6642">
        <f>--AND(Table1[[#This Row],[WithinTarget]]=1,Table1[[#This Row],[Patient Satisfaction Score]]&gt;=7)</f>
        <v>0</v>
      </c>
      <c r="T6642" t="str">
        <f>IF(LEFT(Table1[[#This Row],[Patient Gender]],1)="F","Female","Male")</f>
        <v>Female</v>
      </c>
    </row>
    <row r="6643" spans="1:20" x14ac:dyDescent="0.3">
      <c r="A6643" t="s">
        <v>6747</v>
      </c>
      <c r="B6643" s="1">
        <v>45208.984722222223</v>
      </c>
      <c r="C6643" t="s">
        <v>13</v>
      </c>
      <c r="D6643">
        <v>9</v>
      </c>
      <c r="E6643" t="s">
        <v>10</v>
      </c>
      <c r="F6643" t="s">
        <v>15</v>
      </c>
      <c r="G6643" t="b">
        <v>1</v>
      </c>
      <c r="H6643">
        <v>7</v>
      </c>
      <c r="I6643">
        <v>38</v>
      </c>
      <c r="J6643" t="b">
        <v>1</v>
      </c>
      <c r="K6643">
        <f>YEAR(Table1[[#This Row],[Patient Admission Date]])</f>
        <v>2023</v>
      </c>
      <c r="L6643" t="str">
        <f>TEXT(Table1[[#This Row],[Patient Admission Date]],"mmm")</f>
        <v>Oct</v>
      </c>
      <c r="M6643" t="str">
        <f>TEXT(Table1[[#This Row],[Patient Admission Date]],"ddd")</f>
        <v>Mon</v>
      </c>
      <c r="N6643" t="str">
        <f>TEXT(INT(HOUR(Table1[[#This Row],[Patient Admission Date]])/3)*3,"00")&amp;"-"&amp;TEXT(INT(HOUR(Table1[[#This Row],[Patient Admission Date]])/3)*3+3,"00")</f>
        <v>21-24</v>
      </c>
      <c r="O6643" t="str" cm="1">
        <f t="array" ref="O6643">_xlfn.IFS(Table1[[#This Row],[Patient Age]]&lt;=14,"0-14",Table1[[#This Row],[Patient Age]]&lt;=29,"15-29",Table1[[#This Row],[Patient Age]]&lt;=44,"30-44",Table1[[#This Row],[Patient Age]]&lt;=59,"45-59",Table1[[#This Row],[Patient Age]]&lt;=74,"60-74",TRUE,"75+")</f>
        <v>0-14</v>
      </c>
      <c r="P6643" t="str" cm="1">
        <f t="array" ref="P6643">_xlfn.IFS(Table1[[#This Row],[Patient Waittime]]&lt;=15,"0-15",Table1[[#This Row],[Patient Waittime]]&lt;=30,"16-30",Table1[[#This Row],[Patient Waittime]]&lt;=45,"31-45",Table1[[#This Row],[Patient Waittime]]&lt;=60,"46-60",TRUE,"60+")</f>
        <v>31-45</v>
      </c>
      <c r="Q6643">
        <f>--(Table1[[#This Row],[Patient Waittime]]&lt;=30)</f>
        <v>0</v>
      </c>
      <c r="R6643">
        <f>--Table1[[#This Row],[Patient Admission Flag]]</f>
        <v>1</v>
      </c>
      <c r="S6643">
        <f>--AND(Table1[[#This Row],[WithinTarget]]=1,Table1[[#This Row],[Patient Satisfaction Score]]&gt;=7)</f>
        <v>0</v>
      </c>
      <c r="T6643" t="str">
        <f>IF(LEFT(Table1[[#This Row],[Patient Gender]],1)="F","Female","Male")</f>
        <v>Female</v>
      </c>
    </row>
    <row r="6644" spans="1:20" x14ac:dyDescent="0.3">
      <c r="A6644" t="s">
        <v>6748</v>
      </c>
      <c r="B6644" s="1">
        <v>45475.290972222225</v>
      </c>
      <c r="C6644" t="s">
        <v>13</v>
      </c>
      <c r="D6644">
        <v>73</v>
      </c>
      <c r="E6644" t="s">
        <v>10</v>
      </c>
      <c r="F6644" t="s">
        <v>15</v>
      </c>
      <c r="G6644" t="b">
        <v>1</v>
      </c>
      <c r="H6644">
        <v>7</v>
      </c>
      <c r="I6644">
        <v>25</v>
      </c>
      <c r="J6644" t="b">
        <v>1</v>
      </c>
      <c r="K6644">
        <f>YEAR(Table1[[#This Row],[Patient Admission Date]])</f>
        <v>2024</v>
      </c>
      <c r="L6644" t="str">
        <f>TEXT(Table1[[#This Row],[Patient Admission Date]],"mmm")</f>
        <v>Jul</v>
      </c>
      <c r="M6644" t="str">
        <f>TEXT(Table1[[#This Row],[Patient Admission Date]],"ddd")</f>
        <v>Tue</v>
      </c>
      <c r="N6644" t="str">
        <f>TEXT(INT(HOUR(Table1[[#This Row],[Patient Admission Date]])/3)*3,"00")&amp;"-"&amp;TEXT(INT(HOUR(Table1[[#This Row],[Patient Admission Date]])/3)*3+3,"00")</f>
        <v>06-09</v>
      </c>
      <c r="O6644" t="str" cm="1">
        <f t="array" ref="O6644">_xlfn.IFS(Table1[[#This Row],[Patient Age]]&lt;=14,"0-14",Table1[[#This Row],[Patient Age]]&lt;=29,"15-29",Table1[[#This Row],[Patient Age]]&lt;=44,"30-44",Table1[[#This Row],[Patient Age]]&lt;=59,"45-59",Table1[[#This Row],[Patient Age]]&lt;=74,"60-74",TRUE,"75+")</f>
        <v>60-74</v>
      </c>
      <c r="P6644" t="str" cm="1">
        <f t="array" ref="P6644">_xlfn.IFS(Table1[[#This Row],[Patient Waittime]]&lt;=15,"0-15",Table1[[#This Row],[Patient Waittime]]&lt;=30,"16-30",Table1[[#This Row],[Patient Waittime]]&lt;=45,"31-45",Table1[[#This Row],[Patient Waittime]]&lt;=60,"46-60",TRUE,"60+")</f>
        <v>16-30</v>
      </c>
      <c r="Q6644">
        <f>--(Table1[[#This Row],[Patient Waittime]]&lt;=30)</f>
        <v>1</v>
      </c>
      <c r="R6644">
        <f>--Table1[[#This Row],[Patient Admission Flag]]</f>
        <v>1</v>
      </c>
      <c r="S6644">
        <f>--AND(Table1[[#This Row],[WithinTarget]]=1,Table1[[#This Row],[Patient Satisfaction Score]]&gt;=7)</f>
        <v>1</v>
      </c>
      <c r="T6644" t="str">
        <f>IF(LEFT(Table1[[#This Row],[Patient Gender]],1)="F","Female","Male")</f>
        <v>Female</v>
      </c>
    </row>
    <row r="6645" spans="1:20" x14ac:dyDescent="0.3">
      <c r="A6645" t="s">
        <v>6749</v>
      </c>
      <c r="B6645" s="1">
        <v>45129.092361111114</v>
      </c>
      <c r="C6645" t="s">
        <v>13</v>
      </c>
      <c r="D6645">
        <v>7</v>
      </c>
      <c r="E6645" t="s">
        <v>10</v>
      </c>
      <c r="F6645" t="s">
        <v>15</v>
      </c>
      <c r="G6645" t="b">
        <v>1</v>
      </c>
      <c r="H6645">
        <v>7</v>
      </c>
      <c r="I6645">
        <v>40</v>
      </c>
      <c r="J6645" t="b">
        <v>1</v>
      </c>
      <c r="K6645">
        <f>YEAR(Table1[[#This Row],[Patient Admission Date]])</f>
        <v>2023</v>
      </c>
      <c r="L6645" t="str">
        <f>TEXT(Table1[[#This Row],[Patient Admission Date]],"mmm")</f>
        <v>Jul</v>
      </c>
      <c r="M6645" t="str">
        <f>TEXT(Table1[[#This Row],[Patient Admission Date]],"ddd")</f>
        <v>Sat</v>
      </c>
      <c r="N6645" t="str">
        <f>TEXT(INT(HOUR(Table1[[#This Row],[Patient Admission Date]])/3)*3,"00")&amp;"-"&amp;TEXT(INT(HOUR(Table1[[#This Row],[Patient Admission Date]])/3)*3+3,"00")</f>
        <v>00-03</v>
      </c>
      <c r="O6645" t="str" cm="1">
        <f t="array" ref="O6645">_xlfn.IFS(Table1[[#This Row],[Patient Age]]&lt;=14,"0-14",Table1[[#This Row],[Patient Age]]&lt;=29,"15-29",Table1[[#This Row],[Patient Age]]&lt;=44,"30-44",Table1[[#This Row],[Patient Age]]&lt;=59,"45-59",Table1[[#This Row],[Patient Age]]&lt;=74,"60-74",TRUE,"75+")</f>
        <v>0-14</v>
      </c>
      <c r="P6645" t="str" cm="1">
        <f t="array" ref="P6645">_xlfn.IFS(Table1[[#This Row],[Patient Waittime]]&lt;=15,"0-15",Table1[[#This Row],[Patient Waittime]]&lt;=30,"16-30",Table1[[#This Row],[Patient Waittime]]&lt;=45,"31-45",Table1[[#This Row],[Patient Waittime]]&lt;=60,"46-60",TRUE,"60+")</f>
        <v>31-45</v>
      </c>
      <c r="Q6645">
        <f>--(Table1[[#This Row],[Patient Waittime]]&lt;=30)</f>
        <v>0</v>
      </c>
      <c r="R6645">
        <f>--Table1[[#This Row],[Patient Admission Flag]]</f>
        <v>1</v>
      </c>
      <c r="S6645">
        <f>--AND(Table1[[#This Row],[WithinTarget]]=1,Table1[[#This Row],[Patient Satisfaction Score]]&gt;=7)</f>
        <v>0</v>
      </c>
      <c r="T6645" t="str">
        <f>IF(LEFT(Table1[[#This Row],[Patient Gender]],1)="F","Female","Male")</f>
        <v>Female</v>
      </c>
    </row>
    <row r="6646" spans="1:20" x14ac:dyDescent="0.3">
      <c r="A6646" t="s">
        <v>6750</v>
      </c>
      <c r="B6646" s="1">
        <v>45341.783333333333</v>
      </c>
      <c r="C6646" t="s">
        <v>13</v>
      </c>
      <c r="D6646">
        <v>16</v>
      </c>
      <c r="E6646" t="s">
        <v>10</v>
      </c>
      <c r="F6646" t="s">
        <v>15</v>
      </c>
      <c r="G6646" t="b">
        <v>1</v>
      </c>
      <c r="H6646">
        <v>7</v>
      </c>
      <c r="I6646">
        <v>54</v>
      </c>
      <c r="J6646" t="b">
        <v>1</v>
      </c>
      <c r="K6646">
        <f>YEAR(Table1[[#This Row],[Patient Admission Date]])</f>
        <v>2024</v>
      </c>
      <c r="L6646" t="str">
        <f>TEXT(Table1[[#This Row],[Patient Admission Date]],"mmm")</f>
        <v>Feb</v>
      </c>
      <c r="M6646" t="str">
        <f>TEXT(Table1[[#This Row],[Patient Admission Date]],"ddd")</f>
        <v>Mon</v>
      </c>
      <c r="N6646" t="str">
        <f>TEXT(INT(HOUR(Table1[[#This Row],[Patient Admission Date]])/3)*3,"00")&amp;"-"&amp;TEXT(INT(HOUR(Table1[[#This Row],[Patient Admission Date]])/3)*3+3,"00")</f>
        <v>18-21</v>
      </c>
      <c r="O6646" t="str" cm="1">
        <f t="array" ref="O6646">_xlfn.IFS(Table1[[#This Row],[Patient Age]]&lt;=14,"0-14",Table1[[#This Row],[Patient Age]]&lt;=29,"15-29",Table1[[#This Row],[Patient Age]]&lt;=44,"30-44",Table1[[#This Row],[Patient Age]]&lt;=59,"45-59",Table1[[#This Row],[Patient Age]]&lt;=74,"60-74",TRUE,"75+")</f>
        <v>15-29</v>
      </c>
      <c r="P6646" t="str" cm="1">
        <f t="array" ref="P6646">_xlfn.IFS(Table1[[#This Row],[Patient Waittime]]&lt;=15,"0-15",Table1[[#This Row],[Patient Waittime]]&lt;=30,"16-30",Table1[[#This Row],[Patient Waittime]]&lt;=45,"31-45",Table1[[#This Row],[Patient Waittime]]&lt;=60,"46-60",TRUE,"60+")</f>
        <v>46-60</v>
      </c>
      <c r="Q6646">
        <f>--(Table1[[#This Row],[Patient Waittime]]&lt;=30)</f>
        <v>0</v>
      </c>
      <c r="R6646">
        <f>--Table1[[#This Row],[Patient Admission Flag]]</f>
        <v>1</v>
      </c>
      <c r="S6646">
        <f>--AND(Table1[[#This Row],[WithinTarget]]=1,Table1[[#This Row],[Patient Satisfaction Score]]&gt;=7)</f>
        <v>0</v>
      </c>
      <c r="T6646" t="str">
        <f>IF(LEFT(Table1[[#This Row],[Patient Gender]],1)="F","Female","Male")</f>
        <v>Female</v>
      </c>
    </row>
    <row r="6647" spans="1:20" x14ac:dyDescent="0.3">
      <c r="A6647" t="s">
        <v>6751</v>
      </c>
      <c r="B6647" s="1">
        <v>45514.271527777775</v>
      </c>
      <c r="C6647" t="s">
        <v>13</v>
      </c>
      <c r="D6647">
        <v>39</v>
      </c>
      <c r="E6647" t="s">
        <v>10</v>
      </c>
      <c r="F6647" t="s">
        <v>15</v>
      </c>
      <c r="G6647" t="b">
        <v>1</v>
      </c>
      <c r="H6647">
        <v>7</v>
      </c>
      <c r="I6647">
        <v>53</v>
      </c>
      <c r="J6647" t="b">
        <v>1</v>
      </c>
      <c r="K6647">
        <f>YEAR(Table1[[#This Row],[Patient Admission Date]])</f>
        <v>2024</v>
      </c>
      <c r="L6647" t="str">
        <f>TEXT(Table1[[#This Row],[Patient Admission Date]],"mmm")</f>
        <v>Aug</v>
      </c>
      <c r="M6647" t="str">
        <f>TEXT(Table1[[#This Row],[Patient Admission Date]],"ddd")</f>
        <v>Sat</v>
      </c>
      <c r="N6647" t="str">
        <f>TEXT(INT(HOUR(Table1[[#This Row],[Patient Admission Date]])/3)*3,"00")&amp;"-"&amp;TEXT(INT(HOUR(Table1[[#This Row],[Patient Admission Date]])/3)*3+3,"00")</f>
        <v>06-09</v>
      </c>
      <c r="O6647" t="str" cm="1">
        <f t="array" ref="O6647">_xlfn.IFS(Table1[[#This Row],[Patient Age]]&lt;=14,"0-14",Table1[[#This Row],[Patient Age]]&lt;=29,"15-29",Table1[[#This Row],[Patient Age]]&lt;=44,"30-44",Table1[[#This Row],[Patient Age]]&lt;=59,"45-59",Table1[[#This Row],[Patient Age]]&lt;=74,"60-74",TRUE,"75+")</f>
        <v>30-44</v>
      </c>
      <c r="P6647" t="str" cm="1">
        <f t="array" ref="P6647">_xlfn.IFS(Table1[[#This Row],[Patient Waittime]]&lt;=15,"0-15",Table1[[#This Row],[Patient Waittime]]&lt;=30,"16-30",Table1[[#This Row],[Patient Waittime]]&lt;=45,"31-45",Table1[[#This Row],[Patient Waittime]]&lt;=60,"46-60",TRUE,"60+")</f>
        <v>46-60</v>
      </c>
      <c r="Q6647">
        <f>--(Table1[[#This Row],[Patient Waittime]]&lt;=30)</f>
        <v>0</v>
      </c>
      <c r="R6647">
        <f>--Table1[[#This Row],[Patient Admission Flag]]</f>
        <v>1</v>
      </c>
      <c r="S6647">
        <f>--AND(Table1[[#This Row],[WithinTarget]]=1,Table1[[#This Row],[Patient Satisfaction Score]]&gt;=7)</f>
        <v>0</v>
      </c>
      <c r="T6647" t="str">
        <f>IF(LEFT(Table1[[#This Row],[Patient Gender]],1)="F","Female","Male")</f>
        <v>Female</v>
      </c>
    </row>
    <row r="6648" spans="1:20" x14ac:dyDescent="0.3">
      <c r="A6648" t="s">
        <v>6752</v>
      </c>
      <c r="B6648" s="1">
        <v>45029.75277777778</v>
      </c>
      <c r="C6648" t="s">
        <v>13</v>
      </c>
      <c r="D6648">
        <v>29</v>
      </c>
      <c r="E6648" t="s">
        <v>10</v>
      </c>
      <c r="F6648" t="s">
        <v>15</v>
      </c>
      <c r="G6648" t="b">
        <v>1</v>
      </c>
      <c r="H6648">
        <v>8</v>
      </c>
      <c r="I6648">
        <v>17</v>
      </c>
      <c r="J6648" t="b">
        <v>1</v>
      </c>
      <c r="K6648">
        <f>YEAR(Table1[[#This Row],[Patient Admission Date]])</f>
        <v>2023</v>
      </c>
      <c r="L6648" t="str">
        <f>TEXT(Table1[[#This Row],[Patient Admission Date]],"mmm")</f>
        <v>Apr</v>
      </c>
      <c r="M6648" t="str">
        <f>TEXT(Table1[[#This Row],[Patient Admission Date]],"ddd")</f>
        <v>Thu</v>
      </c>
      <c r="N6648" t="str">
        <f>TEXT(INT(HOUR(Table1[[#This Row],[Patient Admission Date]])/3)*3,"00")&amp;"-"&amp;TEXT(INT(HOUR(Table1[[#This Row],[Patient Admission Date]])/3)*3+3,"00")</f>
        <v>18-21</v>
      </c>
      <c r="O6648" t="str" cm="1">
        <f t="array" ref="O6648">_xlfn.IFS(Table1[[#This Row],[Patient Age]]&lt;=14,"0-14",Table1[[#This Row],[Patient Age]]&lt;=29,"15-29",Table1[[#This Row],[Patient Age]]&lt;=44,"30-44",Table1[[#This Row],[Patient Age]]&lt;=59,"45-59",Table1[[#This Row],[Patient Age]]&lt;=74,"60-74",TRUE,"75+")</f>
        <v>15-29</v>
      </c>
      <c r="P6648" t="str" cm="1">
        <f t="array" ref="P6648">_xlfn.IFS(Table1[[#This Row],[Patient Waittime]]&lt;=15,"0-15",Table1[[#This Row],[Patient Waittime]]&lt;=30,"16-30",Table1[[#This Row],[Patient Waittime]]&lt;=45,"31-45",Table1[[#This Row],[Patient Waittime]]&lt;=60,"46-60",TRUE,"60+")</f>
        <v>16-30</v>
      </c>
      <c r="Q6648">
        <f>--(Table1[[#This Row],[Patient Waittime]]&lt;=30)</f>
        <v>1</v>
      </c>
      <c r="R6648">
        <f>--Table1[[#This Row],[Patient Admission Flag]]</f>
        <v>1</v>
      </c>
      <c r="S6648">
        <f>--AND(Table1[[#This Row],[WithinTarget]]=1,Table1[[#This Row],[Patient Satisfaction Score]]&gt;=7)</f>
        <v>1</v>
      </c>
      <c r="T6648" t="str">
        <f>IF(LEFT(Table1[[#This Row],[Patient Gender]],1)="F","Female","Male")</f>
        <v>Female</v>
      </c>
    </row>
    <row r="6649" spans="1:20" x14ac:dyDescent="0.3">
      <c r="A6649" t="s">
        <v>6753</v>
      </c>
      <c r="B6649" s="1">
        <v>45282.884722222225</v>
      </c>
      <c r="C6649" t="s">
        <v>13</v>
      </c>
      <c r="D6649">
        <v>78</v>
      </c>
      <c r="E6649" t="s">
        <v>10</v>
      </c>
      <c r="F6649" t="s">
        <v>15</v>
      </c>
      <c r="G6649" t="b">
        <v>1</v>
      </c>
      <c r="H6649">
        <v>8</v>
      </c>
      <c r="I6649">
        <v>56</v>
      </c>
      <c r="J6649" t="b">
        <v>1</v>
      </c>
      <c r="K6649">
        <f>YEAR(Table1[[#This Row],[Patient Admission Date]])</f>
        <v>2023</v>
      </c>
      <c r="L6649" t="str">
        <f>TEXT(Table1[[#This Row],[Patient Admission Date]],"mmm")</f>
        <v>Dec</v>
      </c>
      <c r="M6649" t="str">
        <f>TEXT(Table1[[#This Row],[Patient Admission Date]],"ddd")</f>
        <v>Fri</v>
      </c>
      <c r="N6649" t="str">
        <f>TEXT(INT(HOUR(Table1[[#This Row],[Patient Admission Date]])/3)*3,"00")&amp;"-"&amp;TEXT(INT(HOUR(Table1[[#This Row],[Patient Admission Date]])/3)*3+3,"00")</f>
        <v>21-24</v>
      </c>
      <c r="O6649" t="str" cm="1">
        <f t="array" ref="O6649">_xlfn.IFS(Table1[[#This Row],[Patient Age]]&lt;=14,"0-14",Table1[[#This Row],[Patient Age]]&lt;=29,"15-29",Table1[[#This Row],[Patient Age]]&lt;=44,"30-44",Table1[[#This Row],[Patient Age]]&lt;=59,"45-59",Table1[[#This Row],[Patient Age]]&lt;=74,"60-74",TRUE,"75+")</f>
        <v>75+</v>
      </c>
      <c r="P6649" t="str" cm="1">
        <f t="array" ref="P6649">_xlfn.IFS(Table1[[#This Row],[Patient Waittime]]&lt;=15,"0-15",Table1[[#This Row],[Patient Waittime]]&lt;=30,"16-30",Table1[[#This Row],[Patient Waittime]]&lt;=45,"31-45",Table1[[#This Row],[Patient Waittime]]&lt;=60,"46-60",TRUE,"60+")</f>
        <v>46-60</v>
      </c>
      <c r="Q6649">
        <f>--(Table1[[#This Row],[Patient Waittime]]&lt;=30)</f>
        <v>0</v>
      </c>
      <c r="R6649">
        <f>--Table1[[#This Row],[Patient Admission Flag]]</f>
        <v>1</v>
      </c>
      <c r="S6649">
        <f>--AND(Table1[[#This Row],[WithinTarget]]=1,Table1[[#This Row],[Patient Satisfaction Score]]&gt;=7)</f>
        <v>0</v>
      </c>
      <c r="T6649" t="str">
        <f>IF(LEFT(Table1[[#This Row],[Patient Gender]],1)="F","Female","Male")</f>
        <v>Female</v>
      </c>
    </row>
    <row r="6650" spans="1:20" x14ac:dyDescent="0.3">
      <c r="A6650" t="s">
        <v>6754</v>
      </c>
      <c r="B6650" s="1">
        <v>45579.347916666666</v>
      </c>
      <c r="C6650" t="s">
        <v>13</v>
      </c>
      <c r="D6650">
        <v>46</v>
      </c>
      <c r="E6650" t="s">
        <v>10</v>
      </c>
      <c r="F6650" t="s">
        <v>15</v>
      </c>
      <c r="G6650" t="b">
        <v>1</v>
      </c>
      <c r="H6650">
        <v>8</v>
      </c>
      <c r="I6650">
        <v>11</v>
      </c>
      <c r="J6650" t="b">
        <v>1</v>
      </c>
      <c r="K6650">
        <f>YEAR(Table1[[#This Row],[Patient Admission Date]])</f>
        <v>2024</v>
      </c>
      <c r="L6650" t="str">
        <f>TEXT(Table1[[#This Row],[Patient Admission Date]],"mmm")</f>
        <v>Oct</v>
      </c>
      <c r="M6650" t="str">
        <f>TEXT(Table1[[#This Row],[Patient Admission Date]],"ddd")</f>
        <v>Mon</v>
      </c>
      <c r="N6650" t="str">
        <f>TEXT(INT(HOUR(Table1[[#This Row],[Patient Admission Date]])/3)*3,"00")&amp;"-"&amp;TEXT(INT(HOUR(Table1[[#This Row],[Patient Admission Date]])/3)*3+3,"00")</f>
        <v>06-09</v>
      </c>
      <c r="O6650" t="str" cm="1">
        <f t="array" ref="O6650">_xlfn.IFS(Table1[[#This Row],[Patient Age]]&lt;=14,"0-14",Table1[[#This Row],[Patient Age]]&lt;=29,"15-29",Table1[[#This Row],[Patient Age]]&lt;=44,"30-44",Table1[[#This Row],[Patient Age]]&lt;=59,"45-59",Table1[[#This Row],[Patient Age]]&lt;=74,"60-74",TRUE,"75+")</f>
        <v>45-59</v>
      </c>
      <c r="P6650" t="str" cm="1">
        <f t="array" ref="P6650">_xlfn.IFS(Table1[[#This Row],[Patient Waittime]]&lt;=15,"0-15",Table1[[#This Row],[Patient Waittime]]&lt;=30,"16-30",Table1[[#This Row],[Patient Waittime]]&lt;=45,"31-45",Table1[[#This Row],[Patient Waittime]]&lt;=60,"46-60",TRUE,"60+")</f>
        <v>0-15</v>
      </c>
      <c r="Q6650">
        <f>--(Table1[[#This Row],[Patient Waittime]]&lt;=30)</f>
        <v>1</v>
      </c>
      <c r="R6650">
        <f>--Table1[[#This Row],[Patient Admission Flag]]</f>
        <v>1</v>
      </c>
      <c r="S6650">
        <f>--AND(Table1[[#This Row],[WithinTarget]]=1,Table1[[#This Row],[Patient Satisfaction Score]]&gt;=7)</f>
        <v>1</v>
      </c>
      <c r="T6650" t="str">
        <f>IF(LEFT(Table1[[#This Row],[Patient Gender]],1)="F","Female","Male")</f>
        <v>Female</v>
      </c>
    </row>
    <row r="6651" spans="1:20" x14ac:dyDescent="0.3">
      <c r="A6651" t="s">
        <v>6755</v>
      </c>
      <c r="B6651" s="1">
        <v>45045.886111111111</v>
      </c>
      <c r="C6651" t="s">
        <v>13</v>
      </c>
      <c r="D6651">
        <v>17</v>
      </c>
      <c r="E6651" t="s">
        <v>10</v>
      </c>
      <c r="F6651" t="s">
        <v>15</v>
      </c>
      <c r="G6651" t="b">
        <v>1</v>
      </c>
      <c r="H6651">
        <v>9</v>
      </c>
      <c r="I6651">
        <v>55</v>
      </c>
      <c r="J6651" t="b">
        <v>1</v>
      </c>
      <c r="K6651">
        <f>YEAR(Table1[[#This Row],[Patient Admission Date]])</f>
        <v>2023</v>
      </c>
      <c r="L6651" t="str">
        <f>TEXT(Table1[[#This Row],[Patient Admission Date]],"mmm")</f>
        <v>Apr</v>
      </c>
      <c r="M6651" t="str">
        <f>TEXT(Table1[[#This Row],[Patient Admission Date]],"ddd")</f>
        <v>Sat</v>
      </c>
      <c r="N6651" t="str">
        <f>TEXT(INT(HOUR(Table1[[#This Row],[Patient Admission Date]])/3)*3,"00")&amp;"-"&amp;TEXT(INT(HOUR(Table1[[#This Row],[Patient Admission Date]])/3)*3+3,"00")</f>
        <v>21-24</v>
      </c>
      <c r="O6651" t="str" cm="1">
        <f t="array" ref="O6651">_xlfn.IFS(Table1[[#This Row],[Patient Age]]&lt;=14,"0-14",Table1[[#This Row],[Patient Age]]&lt;=29,"15-29",Table1[[#This Row],[Patient Age]]&lt;=44,"30-44",Table1[[#This Row],[Patient Age]]&lt;=59,"45-59",Table1[[#This Row],[Patient Age]]&lt;=74,"60-74",TRUE,"75+")</f>
        <v>15-29</v>
      </c>
      <c r="P6651" t="str" cm="1">
        <f t="array" ref="P6651">_xlfn.IFS(Table1[[#This Row],[Patient Waittime]]&lt;=15,"0-15",Table1[[#This Row],[Patient Waittime]]&lt;=30,"16-30",Table1[[#This Row],[Patient Waittime]]&lt;=45,"31-45",Table1[[#This Row],[Patient Waittime]]&lt;=60,"46-60",TRUE,"60+")</f>
        <v>46-60</v>
      </c>
      <c r="Q6651">
        <f>--(Table1[[#This Row],[Patient Waittime]]&lt;=30)</f>
        <v>0</v>
      </c>
      <c r="R6651">
        <f>--Table1[[#This Row],[Patient Admission Flag]]</f>
        <v>1</v>
      </c>
      <c r="S6651">
        <f>--AND(Table1[[#This Row],[WithinTarget]]=1,Table1[[#This Row],[Patient Satisfaction Score]]&gt;=7)</f>
        <v>0</v>
      </c>
      <c r="T6651" t="str">
        <f>IF(LEFT(Table1[[#This Row],[Patient Gender]],1)="F","Female","Male")</f>
        <v>Female</v>
      </c>
    </row>
    <row r="6652" spans="1:20" x14ac:dyDescent="0.3">
      <c r="A6652" t="s">
        <v>6756</v>
      </c>
      <c r="B6652" s="1">
        <v>45151.995833333334</v>
      </c>
      <c r="C6652" t="s">
        <v>13</v>
      </c>
      <c r="D6652">
        <v>22</v>
      </c>
      <c r="E6652" t="s">
        <v>10</v>
      </c>
      <c r="F6652" t="s">
        <v>15</v>
      </c>
      <c r="G6652" t="b">
        <v>1</v>
      </c>
      <c r="H6652">
        <v>10</v>
      </c>
      <c r="I6652">
        <v>58</v>
      </c>
      <c r="J6652" t="b">
        <v>1</v>
      </c>
      <c r="K6652">
        <f>YEAR(Table1[[#This Row],[Patient Admission Date]])</f>
        <v>2023</v>
      </c>
      <c r="L6652" t="str">
        <f>TEXT(Table1[[#This Row],[Patient Admission Date]],"mmm")</f>
        <v>Aug</v>
      </c>
      <c r="M6652" t="str">
        <f>TEXT(Table1[[#This Row],[Patient Admission Date]],"ddd")</f>
        <v>Sun</v>
      </c>
      <c r="N6652" t="str">
        <f>TEXT(INT(HOUR(Table1[[#This Row],[Patient Admission Date]])/3)*3,"00")&amp;"-"&amp;TEXT(INT(HOUR(Table1[[#This Row],[Patient Admission Date]])/3)*3+3,"00")</f>
        <v>21-24</v>
      </c>
      <c r="O6652" t="str" cm="1">
        <f t="array" ref="O6652">_xlfn.IFS(Table1[[#This Row],[Patient Age]]&lt;=14,"0-14",Table1[[#This Row],[Patient Age]]&lt;=29,"15-29",Table1[[#This Row],[Patient Age]]&lt;=44,"30-44",Table1[[#This Row],[Patient Age]]&lt;=59,"45-59",Table1[[#This Row],[Patient Age]]&lt;=74,"60-74",TRUE,"75+")</f>
        <v>15-29</v>
      </c>
      <c r="P6652" t="str" cm="1">
        <f t="array" ref="P6652">_xlfn.IFS(Table1[[#This Row],[Patient Waittime]]&lt;=15,"0-15",Table1[[#This Row],[Patient Waittime]]&lt;=30,"16-30",Table1[[#This Row],[Patient Waittime]]&lt;=45,"31-45",Table1[[#This Row],[Patient Waittime]]&lt;=60,"46-60",TRUE,"60+")</f>
        <v>46-60</v>
      </c>
      <c r="Q6652">
        <f>--(Table1[[#This Row],[Patient Waittime]]&lt;=30)</f>
        <v>0</v>
      </c>
      <c r="R6652">
        <f>--Table1[[#This Row],[Patient Admission Flag]]</f>
        <v>1</v>
      </c>
      <c r="S6652">
        <f>--AND(Table1[[#This Row],[WithinTarget]]=1,Table1[[#This Row],[Patient Satisfaction Score]]&gt;=7)</f>
        <v>0</v>
      </c>
      <c r="T6652" t="str">
        <f>IF(LEFT(Table1[[#This Row],[Patient Gender]],1)="F","Female","Male")</f>
        <v>Female</v>
      </c>
    </row>
    <row r="6653" spans="1:20" x14ac:dyDescent="0.3">
      <c r="A6653" t="s">
        <v>6757</v>
      </c>
      <c r="B6653" s="1">
        <v>45591.573611111111</v>
      </c>
      <c r="C6653" t="s">
        <v>13</v>
      </c>
      <c r="D6653">
        <v>45</v>
      </c>
      <c r="E6653" t="s">
        <v>10</v>
      </c>
      <c r="F6653" t="s">
        <v>26</v>
      </c>
      <c r="G6653" t="b">
        <v>1</v>
      </c>
      <c r="I6653">
        <v>34</v>
      </c>
      <c r="J6653" t="b">
        <v>1</v>
      </c>
      <c r="K6653">
        <f>YEAR(Table1[[#This Row],[Patient Admission Date]])</f>
        <v>2024</v>
      </c>
      <c r="L6653" t="str">
        <f>TEXT(Table1[[#This Row],[Patient Admission Date]],"mmm")</f>
        <v>Oct</v>
      </c>
      <c r="M6653" t="str">
        <f>TEXT(Table1[[#This Row],[Patient Admission Date]],"ddd")</f>
        <v>Sat</v>
      </c>
      <c r="N6653" t="str">
        <f>TEXT(INT(HOUR(Table1[[#This Row],[Patient Admission Date]])/3)*3,"00")&amp;"-"&amp;TEXT(INT(HOUR(Table1[[#This Row],[Patient Admission Date]])/3)*3+3,"00")</f>
        <v>12-15</v>
      </c>
      <c r="O6653" t="str" cm="1">
        <f t="array" ref="O6653">_xlfn.IFS(Table1[[#This Row],[Patient Age]]&lt;=14,"0-14",Table1[[#This Row],[Patient Age]]&lt;=29,"15-29",Table1[[#This Row],[Patient Age]]&lt;=44,"30-44",Table1[[#This Row],[Patient Age]]&lt;=59,"45-59",Table1[[#This Row],[Patient Age]]&lt;=74,"60-74",TRUE,"75+")</f>
        <v>45-59</v>
      </c>
      <c r="P6653" t="str" cm="1">
        <f t="array" ref="P6653">_xlfn.IFS(Table1[[#This Row],[Patient Waittime]]&lt;=15,"0-15",Table1[[#This Row],[Patient Waittime]]&lt;=30,"16-30",Table1[[#This Row],[Patient Waittime]]&lt;=45,"31-45",Table1[[#This Row],[Patient Waittime]]&lt;=60,"46-60",TRUE,"60+")</f>
        <v>31-45</v>
      </c>
      <c r="Q6653">
        <f>--(Table1[[#This Row],[Patient Waittime]]&lt;=30)</f>
        <v>0</v>
      </c>
      <c r="R6653">
        <f>--Table1[[#This Row],[Patient Admission Flag]]</f>
        <v>1</v>
      </c>
      <c r="S6653">
        <f>--AND(Table1[[#This Row],[WithinTarget]]=1,Table1[[#This Row],[Patient Satisfaction Score]]&gt;=7)</f>
        <v>0</v>
      </c>
      <c r="T6653" t="str">
        <f>IF(LEFT(Table1[[#This Row],[Patient Gender]],1)="F","Female","Male")</f>
        <v>Female</v>
      </c>
    </row>
    <row r="6654" spans="1:20" x14ac:dyDescent="0.3">
      <c r="A6654" t="s">
        <v>6758</v>
      </c>
      <c r="B6654" s="1">
        <v>45129.225694444445</v>
      </c>
      <c r="C6654" t="s">
        <v>13</v>
      </c>
      <c r="D6654">
        <v>8</v>
      </c>
      <c r="E6654" t="s">
        <v>10</v>
      </c>
      <c r="F6654" t="s">
        <v>26</v>
      </c>
      <c r="G6654" t="b">
        <v>1</v>
      </c>
      <c r="I6654">
        <v>50</v>
      </c>
      <c r="J6654" t="b">
        <v>1</v>
      </c>
      <c r="K6654">
        <f>YEAR(Table1[[#This Row],[Patient Admission Date]])</f>
        <v>2023</v>
      </c>
      <c r="L6654" t="str">
        <f>TEXT(Table1[[#This Row],[Patient Admission Date]],"mmm")</f>
        <v>Jul</v>
      </c>
      <c r="M6654" t="str">
        <f>TEXT(Table1[[#This Row],[Patient Admission Date]],"ddd")</f>
        <v>Sat</v>
      </c>
      <c r="N6654" t="str">
        <f>TEXT(INT(HOUR(Table1[[#This Row],[Patient Admission Date]])/3)*3,"00")&amp;"-"&amp;TEXT(INT(HOUR(Table1[[#This Row],[Patient Admission Date]])/3)*3+3,"00")</f>
        <v>03-06</v>
      </c>
      <c r="O6654" t="str" cm="1">
        <f t="array" ref="O6654">_xlfn.IFS(Table1[[#This Row],[Patient Age]]&lt;=14,"0-14",Table1[[#This Row],[Patient Age]]&lt;=29,"15-29",Table1[[#This Row],[Patient Age]]&lt;=44,"30-44",Table1[[#This Row],[Patient Age]]&lt;=59,"45-59",Table1[[#This Row],[Patient Age]]&lt;=74,"60-74",TRUE,"75+")</f>
        <v>0-14</v>
      </c>
      <c r="P6654" t="str" cm="1">
        <f t="array" ref="P6654">_xlfn.IFS(Table1[[#This Row],[Patient Waittime]]&lt;=15,"0-15",Table1[[#This Row],[Patient Waittime]]&lt;=30,"16-30",Table1[[#This Row],[Patient Waittime]]&lt;=45,"31-45",Table1[[#This Row],[Patient Waittime]]&lt;=60,"46-60",TRUE,"60+")</f>
        <v>46-60</v>
      </c>
      <c r="Q6654">
        <f>--(Table1[[#This Row],[Patient Waittime]]&lt;=30)</f>
        <v>0</v>
      </c>
      <c r="R6654">
        <f>--Table1[[#This Row],[Patient Admission Flag]]</f>
        <v>1</v>
      </c>
      <c r="S6654">
        <f>--AND(Table1[[#This Row],[WithinTarget]]=1,Table1[[#This Row],[Patient Satisfaction Score]]&gt;=7)</f>
        <v>0</v>
      </c>
      <c r="T6654" t="str">
        <f>IF(LEFT(Table1[[#This Row],[Patient Gender]],1)="F","Female","Male")</f>
        <v>Female</v>
      </c>
    </row>
    <row r="6655" spans="1:20" x14ac:dyDescent="0.3">
      <c r="A6655" t="s">
        <v>6759</v>
      </c>
      <c r="B6655" s="1">
        <v>45172.868055555555</v>
      </c>
      <c r="C6655" t="s">
        <v>13</v>
      </c>
      <c r="D6655">
        <v>73</v>
      </c>
      <c r="E6655" t="s">
        <v>10</v>
      </c>
      <c r="F6655" t="s">
        <v>26</v>
      </c>
      <c r="G6655" t="b">
        <v>1</v>
      </c>
      <c r="I6655">
        <v>16</v>
      </c>
      <c r="J6655" t="b">
        <v>1</v>
      </c>
      <c r="K6655">
        <f>YEAR(Table1[[#This Row],[Patient Admission Date]])</f>
        <v>2023</v>
      </c>
      <c r="L6655" t="str">
        <f>TEXT(Table1[[#This Row],[Patient Admission Date]],"mmm")</f>
        <v>Sep</v>
      </c>
      <c r="M6655" t="str">
        <f>TEXT(Table1[[#This Row],[Patient Admission Date]],"ddd")</f>
        <v>Sun</v>
      </c>
      <c r="N6655" t="str">
        <f>TEXT(INT(HOUR(Table1[[#This Row],[Patient Admission Date]])/3)*3,"00")&amp;"-"&amp;TEXT(INT(HOUR(Table1[[#This Row],[Patient Admission Date]])/3)*3+3,"00")</f>
        <v>18-21</v>
      </c>
      <c r="O6655" t="str" cm="1">
        <f t="array" ref="O6655">_xlfn.IFS(Table1[[#This Row],[Patient Age]]&lt;=14,"0-14",Table1[[#This Row],[Patient Age]]&lt;=29,"15-29",Table1[[#This Row],[Patient Age]]&lt;=44,"30-44",Table1[[#This Row],[Patient Age]]&lt;=59,"45-59",Table1[[#This Row],[Patient Age]]&lt;=74,"60-74",TRUE,"75+")</f>
        <v>60-74</v>
      </c>
      <c r="P6655" t="str" cm="1">
        <f t="array" ref="P6655">_xlfn.IFS(Table1[[#This Row],[Patient Waittime]]&lt;=15,"0-15",Table1[[#This Row],[Patient Waittime]]&lt;=30,"16-30",Table1[[#This Row],[Patient Waittime]]&lt;=45,"31-45",Table1[[#This Row],[Patient Waittime]]&lt;=60,"46-60",TRUE,"60+")</f>
        <v>16-30</v>
      </c>
      <c r="Q6655">
        <f>--(Table1[[#This Row],[Patient Waittime]]&lt;=30)</f>
        <v>1</v>
      </c>
      <c r="R6655">
        <f>--Table1[[#This Row],[Patient Admission Flag]]</f>
        <v>1</v>
      </c>
      <c r="S6655">
        <f>--AND(Table1[[#This Row],[WithinTarget]]=1,Table1[[#This Row],[Patient Satisfaction Score]]&gt;=7)</f>
        <v>0</v>
      </c>
      <c r="T6655" t="str">
        <f>IF(LEFT(Table1[[#This Row],[Patient Gender]],1)="F","Female","Male")</f>
        <v>Female</v>
      </c>
    </row>
    <row r="6656" spans="1:20" x14ac:dyDescent="0.3">
      <c r="A6656" t="s">
        <v>6760</v>
      </c>
      <c r="B6656" s="1">
        <v>45446.76666666667</v>
      </c>
      <c r="C6656" t="s">
        <v>13</v>
      </c>
      <c r="D6656">
        <v>72</v>
      </c>
      <c r="E6656" t="s">
        <v>10</v>
      </c>
      <c r="F6656" t="s">
        <v>26</v>
      </c>
      <c r="G6656" t="b">
        <v>1</v>
      </c>
      <c r="I6656">
        <v>16</v>
      </c>
      <c r="J6656" t="b">
        <v>1</v>
      </c>
      <c r="K6656">
        <f>YEAR(Table1[[#This Row],[Patient Admission Date]])</f>
        <v>2024</v>
      </c>
      <c r="L6656" t="str">
        <f>TEXT(Table1[[#This Row],[Patient Admission Date]],"mmm")</f>
        <v>Jun</v>
      </c>
      <c r="M6656" t="str">
        <f>TEXT(Table1[[#This Row],[Patient Admission Date]],"ddd")</f>
        <v>Mon</v>
      </c>
      <c r="N6656" t="str">
        <f>TEXT(INT(HOUR(Table1[[#This Row],[Patient Admission Date]])/3)*3,"00")&amp;"-"&amp;TEXT(INT(HOUR(Table1[[#This Row],[Patient Admission Date]])/3)*3+3,"00")</f>
        <v>18-21</v>
      </c>
      <c r="O6656" t="str" cm="1">
        <f t="array" ref="O6656">_xlfn.IFS(Table1[[#This Row],[Patient Age]]&lt;=14,"0-14",Table1[[#This Row],[Patient Age]]&lt;=29,"15-29",Table1[[#This Row],[Patient Age]]&lt;=44,"30-44",Table1[[#This Row],[Patient Age]]&lt;=59,"45-59",Table1[[#This Row],[Patient Age]]&lt;=74,"60-74",TRUE,"75+")</f>
        <v>60-74</v>
      </c>
      <c r="P6656" t="str" cm="1">
        <f t="array" ref="P6656">_xlfn.IFS(Table1[[#This Row],[Patient Waittime]]&lt;=15,"0-15",Table1[[#This Row],[Patient Waittime]]&lt;=30,"16-30",Table1[[#This Row],[Patient Waittime]]&lt;=45,"31-45",Table1[[#This Row],[Patient Waittime]]&lt;=60,"46-60",TRUE,"60+")</f>
        <v>16-30</v>
      </c>
      <c r="Q6656">
        <f>--(Table1[[#This Row],[Patient Waittime]]&lt;=30)</f>
        <v>1</v>
      </c>
      <c r="R6656">
        <f>--Table1[[#This Row],[Patient Admission Flag]]</f>
        <v>1</v>
      </c>
      <c r="S6656">
        <f>--AND(Table1[[#This Row],[WithinTarget]]=1,Table1[[#This Row],[Patient Satisfaction Score]]&gt;=7)</f>
        <v>0</v>
      </c>
      <c r="T6656" t="str">
        <f>IF(LEFT(Table1[[#This Row],[Patient Gender]],1)="F","Female","Male")</f>
        <v>Female</v>
      </c>
    </row>
    <row r="6657" spans="1:20" x14ac:dyDescent="0.3">
      <c r="A6657" t="s">
        <v>6761</v>
      </c>
      <c r="B6657" s="1">
        <v>45415.039583333331</v>
      </c>
      <c r="C6657" t="s">
        <v>13</v>
      </c>
      <c r="D6657">
        <v>22</v>
      </c>
      <c r="E6657" t="s">
        <v>10</v>
      </c>
      <c r="F6657" t="s">
        <v>26</v>
      </c>
      <c r="G6657" t="b">
        <v>1</v>
      </c>
      <c r="I6657">
        <v>14</v>
      </c>
      <c r="J6657" t="b">
        <v>1</v>
      </c>
      <c r="K6657">
        <f>YEAR(Table1[[#This Row],[Patient Admission Date]])</f>
        <v>2024</v>
      </c>
      <c r="L6657" t="str">
        <f>TEXT(Table1[[#This Row],[Patient Admission Date]],"mmm")</f>
        <v>May</v>
      </c>
      <c r="M6657" t="str">
        <f>TEXT(Table1[[#This Row],[Patient Admission Date]],"ddd")</f>
        <v>Fri</v>
      </c>
      <c r="N6657" t="str">
        <f>TEXT(INT(HOUR(Table1[[#This Row],[Patient Admission Date]])/3)*3,"00")&amp;"-"&amp;TEXT(INT(HOUR(Table1[[#This Row],[Patient Admission Date]])/3)*3+3,"00")</f>
        <v>00-03</v>
      </c>
      <c r="O6657" t="str" cm="1">
        <f t="array" ref="O6657">_xlfn.IFS(Table1[[#This Row],[Patient Age]]&lt;=14,"0-14",Table1[[#This Row],[Patient Age]]&lt;=29,"15-29",Table1[[#This Row],[Patient Age]]&lt;=44,"30-44",Table1[[#This Row],[Patient Age]]&lt;=59,"45-59",Table1[[#This Row],[Patient Age]]&lt;=74,"60-74",TRUE,"75+")</f>
        <v>15-29</v>
      </c>
      <c r="P6657" t="str" cm="1">
        <f t="array" ref="P6657">_xlfn.IFS(Table1[[#This Row],[Patient Waittime]]&lt;=15,"0-15",Table1[[#This Row],[Patient Waittime]]&lt;=30,"16-30",Table1[[#This Row],[Patient Waittime]]&lt;=45,"31-45",Table1[[#This Row],[Patient Waittime]]&lt;=60,"46-60",TRUE,"60+")</f>
        <v>0-15</v>
      </c>
      <c r="Q6657">
        <f>--(Table1[[#This Row],[Patient Waittime]]&lt;=30)</f>
        <v>1</v>
      </c>
      <c r="R6657">
        <f>--Table1[[#This Row],[Patient Admission Flag]]</f>
        <v>1</v>
      </c>
      <c r="S6657">
        <f>--AND(Table1[[#This Row],[WithinTarget]]=1,Table1[[#This Row],[Patient Satisfaction Score]]&gt;=7)</f>
        <v>0</v>
      </c>
      <c r="T6657" t="str">
        <f>IF(LEFT(Table1[[#This Row],[Patient Gender]],1)="F","Female","Male")</f>
        <v>Female</v>
      </c>
    </row>
    <row r="6658" spans="1:20" x14ac:dyDescent="0.3">
      <c r="A6658" t="s">
        <v>6762</v>
      </c>
      <c r="B6658" s="1">
        <v>45280.227777777778</v>
      </c>
      <c r="C6658" t="s">
        <v>13</v>
      </c>
      <c r="D6658">
        <v>62</v>
      </c>
      <c r="E6658" t="s">
        <v>10</v>
      </c>
      <c r="F6658" t="s">
        <v>26</v>
      </c>
      <c r="G6658" t="b">
        <v>1</v>
      </c>
      <c r="I6658">
        <v>16</v>
      </c>
      <c r="J6658" t="b">
        <v>1</v>
      </c>
      <c r="K6658">
        <f>YEAR(Table1[[#This Row],[Patient Admission Date]])</f>
        <v>2023</v>
      </c>
      <c r="L6658" t="str">
        <f>TEXT(Table1[[#This Row],[Patient Admission Date]],"mmm")</f>
        <v>Dec</v>
      </c>
      <c r="M6658" t="str">
        <f>TEXT(Table1[[#This Row],[Patient Admission Date]],"ddd")</f>
        <v>Wed</v>
      </c>
      <c r="N6658" t="str">
        <f>TEXT(INT(HOUR(Table1[[#This Row],[Patient Admission Date]])/3)*3,"00")&amp;"-"&amp;TEXT(INT(HOUR(Table1[[#This Row],[Patient Admission Date]])/3)*3+3,"00")</f>
        <v>03-06</v>
      </c>
      <c r="O6658" t="str" cm="1">
        <f t="array" ref="O6658">_xlfn.IFS(Table1[[#This Row],[Patient Age]]&lt;=14,"0-14",Table1[[#This Row],[Patient Age]]&lt;=29,"15-29",Table1[[#This Row],[Patient Age]]&lt;=44,"30-44",Table1[[#This Row],[Patient Age]]&lt;=59,"45-59",Table1[[#This Row],[Patient Age]]&lt;=74,"60-74",TRUE,"75+")</f>
        <v>60-74</v>
      </c>
      <c r="P6658" t="str" cm="1">
        <f t="array" ref="P6658">_xlfn.IFS(Table1[[#This Row],[Patient Waittime]]&lt;=15,"0-15",Table1[[#This Row],[Patient Waittime]]&lt;=30,"16-30",Table1[[#This Row],[Patient Waittime]]&lt;=45,"31-45",Table1[[#This Row],[Patient Waittime]]&lt;=60,"46-60",TRUE,"60+")</f>
        <v>16-30</v>
      </c>
      <c r="Q6658">
        <f>--(Table1[[#This Row],[Patient Waittime]]&lt;=30)</f>
        <v>1</v>
      </c>
      <c r="R6658">
        <f>--Table1[[#This Row],[Patient Admission Flag]]</f>
        <v>1</v>
      </c>
      <c r="S6658">
        <f>--AND(Table1[[#This Row],[WithinTarget]]=1,Table1[[#This Row],[Patient Satisfaction Score]]&gt;=7)</f>
        <v>0</v>
      </c>
      <c r="T6658" t="str">
        <f>IF(LEFT(Table1[[#This Row],[Patient Gender]],1)="F","Female","Male")</f>
        <v>Female</v>
      </c>
    </row>
    <row r="6659" spans="1:20" x14ac:dyDescent="0.3">
      <c r="A6659" t="s">
        <v>6763</v>
      </c>
      <c r="B6659" s="1">
        <v>45435.695138888892</v>
      </c>
      <c r="C6659" t="s">
        <v>13</v>
      </c>
      <c r="D6659">
        <v>2</v>
      </c>
      <c r="E6659" t="s">
        <v>10</v>
      </c>
      <c r="F6659" t="s">
        <v>26</v>
      </c>
      <c r="G6659" t="b">
        <v>1</v>
      </c>
      <c r="I6659">
        <v>42</v>
      </c>
      <c r="J6659" t="b">
        <v>1</v>
      </c>
      <c r="K6659">
        <f>YEAR(Table1[[#This Row],[Patient Admission Date]])</f>
        <v>2024</v>
      </c>
      <c r="L6659" t="str">
        <f>TEXT(Table1[[#This Row],[Patient Admission Date]],"mmm")</f>
        <v>May</v>
      </c>
      <c r="M6659" t="str">
        <f>TEXT(Table1[[#This Row],[Patient Admission Date]],"ddd")</f>
        <v>Thu</v>
      </c>
      <c r="N6659" t="str">
        <f>TEXT(INT(HOUR(Table1[[#This Row],[Patient Admission Date]])/3)*3,"00")&amp;"-"&amp;TEXT(INT(HOUR(Table1[[#This Row],[Patient Admission Date]])/3)*3+3,"00")</f>
        <v>15-18</v>
      </c>
      <c r="O6659" t="str" cm="1">
        <f t="array" ref="O6659">_xlfn.IFS(Table1[[#This Row],[Patient Age]]&lt;=14,"0-14",Table1[[#This Row],[Patient Age]]&lt;=29,"15-29",Table1[[#This Row],[Patient Age]]&lt;=44,"30-44",Table1[[#This Row],[Patient Age]]&lt;=59,"45-59",Table1[[#This Row],[Patient Age]]&lt;=74,"60-74",TRUE,"75+")</f>
        <v>0-14</v>
      </c>
      <c r="P6659" t="str" cm="1">
        <f t="array" ref="P6659">_xlfn.IFS(Table1[[#This Row],[Patient Waittime]]&lt;=15,"0-15",Table1[[#This Row],[Patient Waittime]]&lt;=30,"16-30",Table1[[#This Row],[Patient Waittime]]&lt;=45,"31-45",Table1[[#This Row],[Patient Waittime]]&lt;=60,"46-60",TRUE,"60+")</f>
        <v>31-45</v>
      </c>
      <c r="Q6659">
        <f>--(Table1[[#This Row],[Patient Waittime]]&lt;=30)</f>
        <v>0</v>
      </c>
      <c r="R6659">
        <f>--Table1[[#This Row],[Patient Admission Flag]]</f>
        <v>1</v>
      </c>
      <c r="S6659">
        <f>--AND(Table1[[#This Row],[WithinTarget]]=1,Table1[[#This Row],[Patient Satisfaction Score]]&gt;=7)</f>
        <v>0</v>
      </c>
      <c r="T6659" t="str">
        <f>IF(LEFT(Table1[[#This Row],[Patient Gender]],1)="F","Female","Male")</f>
        <v>Female</v>
      </c>
    </row>
    <row r="6660" spans="1:20" x14ac:dyDescent="0.3">
      <c r="A6660" t="s">
        <v>6764</v>
      </c>
      <c r="B6660" s="1">
        <v>45405.6875</v>
      </c>
      <c r="C6660" t="s">
        <v>13</v>
      </c>
      <c r="D6660">
        <v>4</v>
      </c>
      <c r="E6660" t="s">
        <v>10</v>
      </c>
      <c r="F6660" t="s">
        <v>26</v>
      </c>
      <c r="G6660" t="b">
        <v>1</v>
      </c>
      <c r="I6660">
        <v>21</v>
      </c>
      <c r="J6660" t="b">
        <v>1</v>
      </c>
      <c r="K6660">
        <f>YEAR(Table1[[#This Row],[Patient Admission Date]])</f>
        <v>2024</v>
      </c>
      <c r="L6660" t="str">
        <f>TEXT(Table1[[#This Row],[Patient Admission Date]],"mmm")</f>
        <v>Apr</v>
      </c>
      <c r="M6660" t="str">
        <f>TEXT(Table1[[#This Row],[Patient Admission Date]],"ddd")</f>
        <v>Tue</v>
      </c>
      <c r="N6660" t="str">
        <f>TEXT(INT(HOUR(Table1[[#This Row],[Patient Admission Date]])/3)*3,"00")&amp;"-"&amp;TEXT(INT(HOUR(Table1[[#This Row],[Patient Admission Date]])/3)*3+3,"00")</f>
        <v>15-18</v>
      </c>
      <c r="O6660" t="str" cm="1">
        <f t="array" ref="O6660">_xlfn.IFS(Table1[[#This Row],[Patient Age]]&lt;=14,"0-14",Table1[[#This Row],[Patient Age]]&lt;=29,"15-29",Table1[[#This Row],[Patient Age]]&lt;=44,"30-44",Table1[[#This Row],[Patient Age]]&lt;=59,"45-59",Table1[[#This Row],[Patient Age]]&lt;=74,"60-74",TRUE,"75+")</f>
        <v>0-14</v>
      </c>
      <c r="P6660" t="str" cm="1">
        <f t="array" ref="P6660">_xlfn.IFS(Table1[[#This Row],[Patient Waittime]]&lt;=15,"0-15",Table1[[#This Row],[Patient Waittime]]&lt;=30,"16-30",Table1[[#This Row],[Patient Waittime]]&lt;=45,"31-45",Table1[[#This Row],[Patient Waittime]]&lt;=60,"46-60",TRUE,"60+")</f>
        <v>16-30</v>
      </c>
      <c r="Q6660">
        <f>--(Table1[[#This Row],[Patient Waittime]]&lt;=30)</f>
        <v>1</v>
      </c>
      <c r="R6660">
        <f>--Table1[[#This Row],[Patient Admission Flag]]</f>
        <v>1</v>
      </c>
      <c r="S6660">
        <f>--AND(Table1[[#This Row],[WithinTarget]]=1,Table1[[#This Row],[Patient Satisfaction Score]]&gt;=7)</f>
        <v>0</v>
      </c>
      <c r="T6660" t="str">
        <f>IF(LEFT(Table1[[#This Row],[Patient Gender]],1)="F","Female","Male")</f>
        <v>Female</v>
      </c>
    </row>
    <row r="6661" spans="1:20" x14ac:dyDescent="0.3">
      <c r="A6661" t="s">
        <v>6765</v>
      </c>
      <c r="B6661" s="1">
        <v>45538.438194444447</v>
      </c>
      <c r="C6661" t="s">
        <v>13</v>
      </c>
      <c r="D6661">
        <v>14</v>
      </c>
      <c r="E6661" t="s">
        <v>10</v>
      </c>
      <c r="F6661" t="s">
        <v>26</v>
      </c>
      <c r="G6661" t="b">
        <v>1</v>
      </c>
      <c r="H6661">
        <v>2</v>
      </c>
      <c r="I6661">
        <v>49</v>
      </c>
      <c r="J6661" t="b">
        <v>1</v>
      </c>
      <c r="K6661">
        <f>YEAR(Table1[[#This Row],[Patient Admission Date]])</f>
        <v>2024</v>
      </c>
      <c r="L6661" t="str">
        <f>TEXT(Table1[[#This Row],[Patient Admission Date]],"mmm")</f>
        <v>Sep</v>
      </c>
      <c r="M6661" t="str">
        <f>TEXT(Table1[[#This Row],[Patient Admission Date]],"ddd")</f>
        <v>Tue</v>
      </c>
      <c r="N6661" t="str">
        <f>TEXT(INT(HOUR(Table1[[#This Row],[Patient Admission Date]])/3)*3,"00")&amp;"-"&amp;TEXT(INT(HOUR(Table1[[#This Row],[Patient Admission Date]])/3)*3+3,"00")</f>
        <v>09-12</v>
      </c>
      <c r="O6661" t="str" cm="1">
        <f t="array" ref="O6661">_xlfn.IFS(Table1[[#This Row],[Patient Age]]&lt;=14,"0-14",Table1[[#This Row],[Patient Age]]&lt;=29,"15-29",Table1[[#This Row],[Patient Age]]&lt;=44,"30-44",Table1[[#This Row],[Patient Age]]&lt;=59,"45-59",Table1[[#This Row],[Patient Age]]&lt;=74,"60-74",TRUE,"75+")</f>
        <v>0-14</v>
      </c>
      <c r="P6661" t="str" cm="1">
        <f t="array" ref="P6661">_xlfn.IFS(Table1[[#This Row],[Patient Waittime]]&lt;=15,"0-15",Table1[[#This Row],[Patient Waittime]]&lt;=30,"16-30",Table1[[#This Row],[Patient Waittime]]&lt;=45,"31-45",Table1[[#This Row],[Patient Waittime]]&lt;=60,"46-60",TRUE,"60+")</f>
        <v>46-60</v>
      </c>
      <c r="Q6661">
        <f>--(Table1[[#This Row],[Patient Waittime]]&lt;=30)</f>
        <v>0</v>
      </c>
      <c r="R6661">
        <f>--Table1[[#This Row],[Patient Admission Flag]]</f>
        <v>1</v>
      </c>
      <c r="S6661">
        <f>--AND(Table1[[#This Row],[WithinTarget]]=1,Table1[[#This Row],[Patient Satisfaction Score]]&gt;=7)</f>
        <v>0</v>
      </c>
      <c r="T6661" t="str">
        <f>IF(LEFT(Table1[[#This Row],[Patient Gender]],1)="F","Female","Male")</f>
        <v>Female</v>
      </c>
    </row>
    <row r="6662" spans="1:20" x14ac:dyDescent="0.3">
      <c r="A6662" t="s">
        <v>6766</v>
      </c>
      <c r="B6662" s="1">
        <v>45129.124305555553</v>
      </c>
      <c r="C6662" t="s">
        <v>13</v>
      </c>
      <c r="D6662">
        <v>49</v>
      </c>
      <c r="E6662" t="s">
        <v>10</v>
      </c>
      <c r="F6662" t="s">
        <v>26</v>
      </c>
      <c r="G6662" t="b">
        <v>1</v>
      </c>
      <c r="H6662">
        <v>10</v>
      </c>
      <c r="I6662">
        <v>11</v>
      </c>
      <c r="J6662" t="b">
        <v>1</v>
      </c>
      <c r="K6662">
        <f>YEAR(Table1[[#This Row],[Patient Admission Date]])</f>
        <v>2023</v>
      </c>
      <c r="L6662" t="str">
        <f>TEXT(Table1[[#This Row],[Patient Admission Date]],"mmm")</f>
        <v>Jul</v>
      </c>
      <c r="M6662" t="str">
        <f>TEXT(Table1[[#This Row],[Patient Admission Date]],"ddd")</f>
        <v>Sat</v>
      </c>
      <c r="N6662" t="str">
        <f>TEXT(INT(HOUR(Table1[[#This Row],[Patient Admission Date]])/3)*3,"00")&amp;"-"&amp;TEXT(INT(HOUR(Table1[[#This Row],[Patient Admission Date]])/3)*3+3,"00")</f>
        <v>00-03</v>
      </c>
      <c r="O6662" t="str" cm="1">
        <f t="array" ref="O6662">_xlfn.IFS(Table1[[#This Row],[Patient Age]]&lt;=14,"0-14",Table1[[#This Row],[Patient Age]]&lt;=29,"15-29",Table1[[#This Row],[Patient Age]]&lt;=44,"30-44",Table1[[#This Row],[Patient Age]]&lt;=59,"45-59",Table1[[#This Row],[Patient Age]]&lt;=74,"60-74",TRUE,"75+")</f>
        <v>45-59</v>
      </c>
      <c r="P6662" t="str" cm="1">
        <f t="array" ref="P6662">_xlfn.IFS(Table1[[#This Row],[Patient Waittime]]&lt;=15,"0-15",Table1[[#This Row],[Patient Waittime]]&lt;=30,"16-30",Table1[[#This Row],[Patient Waittime]]&lt;=45,"31-45",Table1[[#This Row],[Patient Waittime]]&lt;=60,"46-60",TRUE,"60+")</f>
        <v>0-15</v>
      </c>
      <c r="Q6662">
        <f>--(Table1[[#This Row],[Patient Waittime]]&lt;=30)</f>
        <v>1</v>
      </c>
      <c r="R6662">
        <f>--Table1[[#This Row],[Patient Admission Flag]]</f>
        <v>1</v>
      </c>
      <c r="S6662">
        <f>--AND(Table1[[#This Row],[WithinTarget]]=1,Table1[[#This Row],[Patient Satisfaction Score]]&gt;=7)</f>
        <v>1</v>
      </c>
      <c r="T6662" t="str">
        <f>IF(LEFT(Table1[[#This Row],[Patient Gender]],1)="F","Female","Male")</f>
        <v>Female</v>
      </c>
    </row>
    <row r="6663" spans="1:20" x14ac:dyDescent="0.3">
      <c r="A6663" t="s">
        <v>6767</v>
      </c>
      <c r="B6663" s="1">
        <v>45213.01458333333</v>
      </c>
      <c r="C6663" t="s">
        <v>13</v>
      </c>
      <c r="D6663">
        <v>4</v>
      </c>
      <c r="E6663" t="s">
        <v>10</v>
      </c>
      <c r="F6663" t="s">
        <v>11</v>
      </c>
      <c r="G6663" t="b">
        <v>1</v>
      </c>
      <c r="I6663">
        <v>12</v>
      </c>
      <c r="J6663" t="b">
        <v>1</v>
      </c>
      <c r="K6663">
        <f>YEAR(Table1[[#This Row],[Patient Admission Date]])</f>
        <v>2023</v>
      </c>
      <c r="L6663" t="str">
        <f>TEXT(Table1[[#This Row],[Patient Admission Date]],"mmm")</f>
        <v>Oct</v>
      </c>
      <c r="M6663" t="str">
        <f>TEXT(Table1[[#This Row],[Patient Admission Date]],"ddd")</f>
        <v>Sat</v>
      </c>
      <c r="N6663" t="str">
        <f>TEXT(INT(HOUR(Table1[[#This Row],[Patient Admission Date]])/3)*3,"00")&amp;"-"&amp;TEXT(INT(HOUR(Table1[[#This Row],[Patient Admission Date]])/3)*3+3,"00")</f>
        <v>00-03</v>
      </c>
      <c r="O6663" t="str" cm="1">
        <f t="array" ref="O6663">_xlfn.IFS(Table1[[#This Row],[Patient Age]]&lt;=14,"0-14",Table1[[#This Row],[Patient Age]]&lt;=29,"15-29",Table1[[#This Row],[Patient Age]]&lt;=44,"30-44",Table1[[#This Row],[Patient Age]]&lt;=59,"45-59",Table1[[#This Row],[Patient Age]]&lt;=74,"60-74",TRUE,"75+")</f>
        <v>0-14</v>
      </c>
      <c r="P6663" t="str" cm="1">
        <f t="array" ref="P6663">_xlfn.IFS(Table1[[#This Row],[Patient Waittime]]&lt;=15,"0-15",Table1[[#This Row],[Patient Waittime]]&lt;=30,"16-30",Table1[[#This Row],[Patient Waittime]]&lt;=45,"31-45",Table1[[#This Row],[Patient Waittime]]&lt;=60,"46-60",TRUE,"60+")</f>
        <v>0-15</v>
      </c>
      <c r="Q6663">
        <f>--(Table1[[#This Row],[Patient Waittime]]&lt;=30)</f>
        <v>1</v>
      </c>
      <c r="R6663">
        <f>--Table1[[#This Row],[Patient Admission Flag]]</f>
        <v>1</v>
      </c>
      <c r="S6663">
        <f>--AND(Table1[[#This Row],[WithinTarget]]=1,Table1[[#This Row],[Patient Satisfaction Score]]&gt;=7)</f>
        <v>0</v>
      </c>
      <c r="T6663" t="str">
        <f>IF(LEFT(Table1[[#This Row],[Patient Gender]],1)="F","Female","Male")</f>
        <v>Female</v>
      </c>
    </row>
    <row r="6664" spans="1:20" x14ac:dyDescent="0.3">
      <c r="A6664" t="s">
        <v>6768</v>
      </c>
      <c r="B6664" s="1">
        <v>45225.015277777777</v>
      </c>
      <c r="C6664" t="s">
        <v>13</v>
      </c>
      <c r="D6664">
        <v>45</v>
      </c>
      <c r="E6664" t="s">
        <v>10</v>
      </c>
      <c r="F6664" t="s">
        <v>11</v>
      </c>
      <c r="G6664" t="b">
        <v>1</v>
      </c>
      <c r="I6664">
        <v>36</v>
      </c>
      <c r="J6664" t="b">
        <v>1</v>
      </c>
      <c r="K6664">
        <f>YEAR(Table1[[#This Row],[Patient Admission Date]])</f>
        <v>2023</v>
      </c>
      <c r="L6664" t="str">
        <f>TEXT(Table1[[#This Row],[Patient Admission Date]],"mmm")</f>
        <v>Oct</v>
      </c>
      <c r="M6664" t="str">
        <f>TEXT(Table1[[#This Row],[Patient Admission Date]],"ddd")</f>
        <v>Thu</v>
      </c>
      <c r="N6664" t="str">
        <f>TEXT(INT(HOUR(Table1[[#This Row],[Patient Admission Date]])/3)*3,"00")&amp;"-"&amp;TEXT(INT(HOUR(Table1[[#This Row],[Patient Admission Date]])/3)*3+3,"00")</f>
        <v>00-03</v>
      </c>
      <c r="O6664" t="str" cm="1">
        <f t="array" ref="O6664">_xlfn.IFS(Table1[[#This Row],[Patient Age]]&lt;=14,"0-14",Table1[[#This Row],[Patient Age]]&lt;=29,"15-29",Table1[[#This Row],[Patient Age]]&lt;=44,"30-44",Table1[[#This Row],[Patient Age]]&lt;=59,"45-59",Table1[[#This Row],[Patient Age]]&lt;=74,"60-74",TRUE,"75+")</f>
        <v>45-59</v>
      </c>
      <c r="P6664" t="str" cm="1">
        <f t="array" ref="P6664">_xlfn.IFS(Table1[[#This Row],[Patient Waittime]]&lt;=15,"0-15",Table1[[#This Row],[Patient Waittime]]&lt;=30,"16-30",Table1[[#This Row],[Patient Waittime]]&lt;=45,"31-45",Table1[[#This Row],[Patient Waittime]]&lt;=60,"46-60",TRUE,"60+")</f>
        <v>31-45</v>
      </c>
      <c r="Q6664">
        <f>--(Table1[[#This Row],[Patient Waittime]]&lt;=30)</f>
        <v>0</v>
      </c>
      <c r="R6664">
        <f>--Table1[[#This Row],[Patient Admission Flag]]</f>
        <v>1</v>
      </c>
      <c r="S6664">
        <f>--AND(Table1[[#This Row],[WithinTarget]]=1,Table1[[#This Row],[Patient Satisfaction Score]]&gt;=7)</f>
        <v>0</v>
      </c>
      <c r="T6664" t="str">
        <f>IF(LEFT(Table1[[#This Row],[Patient Gender]],1)="F","Female","Male")</f>
        <v>Female</v>
      </c>
    </row>
    <row r="6665" spans="1:20" x14ac:dyDescent="0.3">
      <c r="A6665" t="s">
        <v>6769</v>
      </c>
      <c r="B6665" s="1">
        <v>45589.951388888891</v>
      </c>
      <c r="C6665" t="s">
        <v>13</v>
      </c>
      <c r="D6665">
        <v>25</v>
      </c>
      <c r="E6665" t="s">
        <v>10</v>
      </c>
      <c r="F6665" t="s">
        <v>11</v>
      </c>
      <c r="G6665" t="b">
        <v>1</v>
      </c>
      <c r="I6665">
        <v>40</v>
      </c>
      <c r="J6665" t="b">
        <v>1</v>
      </c>
      <c r="K6665">
        <f>YEAR(Table1[[#This Row],[Patient Admission Date]])</f>
        <v>2024</v>
      </c>
      <c r="L6665" t="str">
        <f>TEXT(Table1[[#This Row],[Patient Admission Date]],"mmm")</f>
        <v>Oct</v>
      </c>
      <c r="M6665" t="str">
        <f>TEXT(Table1[[#This Row],[Patient Admission Date]],"ddd")</f>
        <v>Thu</v>
      </c>
      <c r="N6665" t="str">
        <f>TEXT(INT(HOUR(Table1[[#This Row],[Patient Admission Date]])/3)*3,"00")&amp;"-"&amp;TEXT(INT(HOUR(Table1[[#This Row],[Patient Admission Date]])/3)*3+3,"00")</f>
        <v>21-24</v>
      </c>
      <c r="O6665" t="str" cm="1">
        <f t="array" ref="O6665">_xlfn.IFS(Table1[[#This Row],[Patient Age]]&lt;=14,"0-14",Table1[[#This Row],[Patient Age]]&lt;=29,"15-29",Table1[[#This Row],[Patient Age]]&lt;=44,"30-44",Table1[[#This Row],[Patient Age]]&lt;=59,"45-59",Table1[[#This Row],[Patient Age]]&lt;=74,"60-74",TRUE,"75+")</f>
        <v>15-29</v>
      </c>
      <c r="P6665" t="str" cm="1">
        <f t="array" ref="P6665">_xlfn.IFS(Table1[[#This Row],[Patient Waittime]]&lt;=15,"0-15",Table1[[#This Row],[Patient Waittime]]&lt;=30,"16-30",Table1[[#This Row],[Patient Waittime]]&lt;=45,"31-45",Table1[[#This Row],[Patient Waittime]]&lt;=60,"46-60",TRUE,"60+")</f>
        <v>31-45</v>
      </c>
      <c r="Q6665">
        <f>--(Table1[[#This Row],[Patient Waittime]]&lt;=30)</f>
        <v>0</v>
      </c>
      <c r="R6665">
        <f>--Table1[[#This Row],[Patient Admission Flag]]</f>
        <v>1</v>
      </c>
      <c r="S6665">
        <f>--AND(Table1[[#This Row],[WithinTarget]]=1,Table1[[#This Row],[Patient Satisfaction Score]]&gt;=7)</f>
        <v>0</v>
      </c>
      <c r="T6665" t="str">
        <f>IF(LEFT(Table1[[#This Row],[Patient Gender]],1)="F","Female","Male")</f>
        <v>Female</v>
      </c>
    </row>
    <row r="6666" spans="1:20" x14ac:dyDescent="0.3">
      <c r="A6666" t="s">
        <v>6770</v>
      </c>
      <c r="B6666" s="1">
        <v>45257.86041666667</v>
      </c>
      <c r="C6666" t="s">
        <v>13</v>
      </c>
      <c r="D6666">
        <v>47</v>
      </c>
      <c r="E6666" t="s">
        <v>10</v>
      </c>
      <c r="F6666" t="s">
        <v>11</v>
      </c>
      <c r="G6666" t="b">
        <v>1</v>
      </c>
      <c r="I6666">
        <v>40</v>
      </c>
      <c r="J6666" t="b">
        <v>1</v>
      </c>
      <c r="K6666">
        <f>YEAR(Table1[[#This Row],[Patient Admission Date]])</f>
        <v>2023</v>
      </c>
      <c r="L6666" t="str">
        <f>TEXT(Table1[[#This Row],[Patient Admission Date]],"mmm")</f>
        <v>Nov</v>
      </c>
      <c r="M6666" t="str">
        <f>TEXT(Table1[[#This Row],[Patient Admission Date]],"ddd")</f>
        <v>Mon</v>
      </c>
      <c r="N6666" t="str">
        <f>TEXT(INT(HOUR(Table1[[#This Row],[Patient Admission Date]])/3)*3,"00")&amp;"-"&amp;TEXT(INT(HOUR(Table1[[#This Row],[Patient Admission Date]])/3)*3+3,"00")</f>
        <v>18-21</v>
      </c>
      <c r="O6666" t="str" cm="1">
        <f t="array" ref="O6666">_xlfn.IFS(Table1[[#This Row],[Patient Age]]&lt;=14,"0-14",Table1[[#This Row],[Patient Age]]&lt;=29,"15-29",Table1[[#This Row],[Patient Age]]&lt;=44,"30-44",Table1[[#This Row],[Patient Age]]&lt;=59,"45-59",Table1[[#This Row],[Patient Age]]&lt;=74,"60-74",TRUE,"75+")</f>
        <v>45-59</v>
      </c>
      <c r="P6666" t="str" cm="1">
        <f t="array" ref="P6666">_xlfn.IFS(Table1[[#This Row],[Patient Waittime]]&lt;=15,"0-15",Table1[[#This Row],[Patient Waittime]]&lt;=30,"16-30",Table1[[#This Row],[Patient Waittime]]&lt;=45,"31-45",Table1[[#This Row],[Patient Waittime]]&lt;=60,"46-60",TRUE,"60+")</f>
        <v>31-45</v>
      </c>
      <c r="Q6666">
        <f>--(Table1[[#This Row],[Patient Waittime]]&lt;=30)</f>
        <v>0</v>
      </c>
      <c r="R6666">
        <f>--Table1[[#This Row],[Patient Admission Flag]]</f>
        <v>1</v>
      </c>
      <c r="S6666">
        <f>--AND(Table1[[#This Row],[WithinTarget]]=1,Table1[[#This Row],[Patient Satisfaction Score]]&gt;=7)</f>
        <v>0</v>
      </c>
      <c r="T6666" t="str">
        <f>IF(LEFT(Table1[[#This Row],[Patient Gender]],1)="F","Female","Male")</f>
        <v>Female</v>
      </c>
    </row>
    <row r="6667" spans="1:20" x14ac:dyDescent="0.3">
      <c r="A6667" t="s">
        <v>6771</v>
      </c>
      <c r="B6667" s="1">
        <v>45542.336805555555</v>
      </c>
      <c r="C6667" t="s">
        <v>13</v>
      </c>
      <c r="D6667">
        <v>49</v>
      </c>
      <c r="E6667" t="s">
        <v>10</v>
      </c>
      <c r="F6667" t="s">
        <v>11</v>
      </c>
      <c r="G6667" t="b">
        <v>1</v>
      </c>
      <c r="I6667">
        <v>53</v>
      </c>
      <c r="J6667" t="b">
        <v>1</v>
      </c>
      <c r="K6667">
        <f>YEAR(Table1[[#This Row],[Patient Admission Date]])</f>
        <v>2024</v>
      </c>
      <c r="L6667" t="str">
        <f>TEXT(Table1[[#This Row],[Patient Admission Date]],"mmm")</f>
        <v>Sep</v>
      </c>
      <c r="M6667" t="str">
        <f>TEXT(Table1[[#This Row],[Patient Admission Date]],"ddd")</f>
        <v>Sat</v>
      </c>
      <c r="N6667" t="str">
        <f>TEXT(INT(HOUR(Table1[[#This Row],[Patient Admission Date]])/3)*3,"00")&amp;"-"&amp;TEXT(INT(HOUR(Table1[[#This Row],[Patient Admission Date]])/3)*3+3,"00")</f>
        <v>06-09</v>
      </c>
      <c r="O6667" t="str" cm="1">
        <f t="array" ref="O6667">_xlfn.IFS(Table1[[#This Row],[Patient Age]]&lt;=14,"0-14",Table1[[#This Row],[Patient Age]]&lt;=29,"15-29",Table1[[#This Row],[Patient Age]]&lt;=44,"30-44",Table1[[#This Row],[Patient Age]]&lt;=59,"45-59",Table1[[#This Row],[Patient Age]]&lt;=74,"60-74",TRUE,"75+")</f>
        <v>45-59</v>
      </c>
      <c r="P6667" t="str" cm="1">
        <f t="array" ref="P6667">_xlfn.IFS(Table1[[#This Row],[Patient Waittime]]&lt;=15,"0-15",Table1[[#This Row],[Patient Waittime]]&lt;=30,"16-30",Table1[[#This Row],[Patient Waittime]]&lt;=45,"31-45",Table1[[#This Row],[Patient Waittime]]&lt;=60,"46-60",TRUE,"60+")</f>
        <v>46-60</v>
      </c>
      <c r="Q6667">
        <f>--(Table1[[#This Row],[Patient Waittime]]&lt;=30)</f>
        <v>0</v>
      </c>
      <c r="R6667">
        <f>--Table1[[#This Row],[Patient Admission Flag]]</f>
        <v>1</v>
      </c>
      <c r="S6667">
        <f>--AND(Table1[[#This Row],[WithinTarget]]=1,Table1[[#This Row],[Patient Satisfaction Score]]&gt;=7)</f>
        <v>0</v>
      </c>
      <c r="T6667" t="str">
        <f>IF(LEFT(Table1[[#This Row],[Patient Gender]],1)="F","Female","Male")</f>
        <v>Female</v>
      </c>
    </row>
    <row r="6668" spans="1:20" x14ac:dyDescent="0.3">
      <c r="A6668" t="s">
        <v>6772</v>
      </c>
      <c r="B6668" s="1">
        <v>45306.288194444445</v>
      </c>
      <c r="C6668" t="s">
        <v>13</v>
      </c>
      <c r="D6668">
        <v>33</v>
      </c>
      <c r="E6668" t="s">
        <v>10</v>
      </c>
      <c r="F6668" t="s">
        <v>11</v>
      </c>
      <c r="G6668" t="b">
        <v>1</v>
      </c>
      <c r="I6668">
        <v>15</v>
      </c>
      <c r="J6668" t="b">
        <v>1</v>
      </c>
      <c r="K6668">
        <f>YEAR(Table1[[#This Row],[Patient Admission Date]])</f>
        <v>2024</v>
      </c>
      <c r="L6668" t="str">
        <f>TEXT(Table1[[#This Row],[Patient Admission Date]],"mmm")</f>
        <v>Jan</v>
      </c>
      <c r="M6668" t="str">
        <f>TEXT(Table1[[#This Row],[Patient Admission Date]],"ddd")</f>
        <v>Mon</v>
      </c>
      <c r="N6668" t="str">
        <f>TEXT(INT(HOUR(Table1[[#This Row],[Patient Admission Date]])/3)*3,"00")&amp;"-"&amp;TEXT(INT(HOUR(Table1[[#This Row],[Patient Admission Date]])/3)*3+3,"00")</f>
        <v>06-09</v>
      </c>
      <c r="O6668" t="str" cm="1">
        <f t="array" ref="O6668">_xlfn.IFS(Table1[[#This Row],[Patient Age]]&lt;=14,"0-14",Table1[[#This Row],[Patient Age]]&lt;=29,"15-29",Table1[[#This Row],[Patient Age]]&lt;=44,"30-44",Table1[[#This Row],[Patient Age]]&lt;=59,"45-59",Table1[[#This Row],[Patient Age]]&lt;=74,"60-74",TRUE,"75+")</f>
        <v>30-44</v>
      </c>
      <c r="P6668" t="str" cm="1">
        <f t="array" ref="P6668">_xlfn.IFS(Table1[[#This Row],[Patient Waittime]]&lt;=15,"0-15",Table1[[#This Row],[Patient Waittime]]&lt;=30,"16-30",Table1[[#This Row],[Patient Waittime]]&lt;=45,"31-45",Table1[[#This Row],[Patient Waittime]]&lt;=60,"46-60",TRUE,"60+")</f>
        <v>0-15</v>
      </c>
      <c r="Q6668">
        <f>--(Table1[[#This Row],[Patient Waittime]]&lt;=30)</f>
        <v>1</v>
      </c>
      <c r="R6668">
        <f>--Table1[[#This Row],[Patient Admission Flag]]</f>
        <v>1</v>
      </c>
      <c r="S6668">
        <f>--AND(Table1[[#This Row],[WithinTarget]]=1,Table1[[#This Row],[Patient Satisfaction Score]]&gt;=7)</f>
        <v>0</v>
      </c>
      <c r="T6668" t="str">
        <f>IF(LEFT(Table1[[#This Row],[Patient Gender]],1)="F","Female","Male")</f>
        <v>Female</v>
      </c>
    </row>
    <row r="6669" spans="1:20" x14ac:dyDescent="0.3">
      <c r="A6669" t="s">
        <v>6773</v>
      </c>
      <c r="B6669" s="1">
        <v>45371.872916666667</v>
      </c>
      <c r="C6669" t="s">
        <v>13</v>
      </c>
      <c r="D6669">
        <v>3</v>
      </c>
      <c r="E6669" t="s">
        <v>10</v>
      </c>
      <c r="F6669" t="s">
        <v>11</v>
      </c>
      <c r="G6669" t="b">
        <v>1</v>
      </c>
      <c r="I6669">
        <v>17</v>
      </c>
      <c r="J6669" t="b">
        <v>1</v>
      </c>
      <c r="K6669">
        <f>YEAR(Table1[[#This Row],[Patient Admission Date]])</f>
        <v>2024</v>
      </c>
      <c r="L6669" t="str">
        <f>TEXT(Table1[[#This Row],[Patient Admission Date]],"mmm")</f>
        <v>Mar</v>
      </c>
      <c r="M6669" t="str">
        <f>TEXT(Table1[[#This Row],[Patient Admission Date]],"ddd")</f>
        <v>Wed</v>
      </c>
      <c r="N6669" t="str">
        <f>TEXT(INT(HOUR(Table1[[#This Row],[Patient Admission Date]])/3)*3,"00")&amp;"-"&amp;TEXT(INT(HOUR(Table1[[#This Row],[Patient Admission Date]])/3)*3+3,"00")</f>
        <v>18-21</v>
      </c>
      <c r="O6669" t="str" cm="1">
        <f t="array" ref="O6669">_xlfn.IFS(Table1[[#This Row],[Patient Age]]&lt;=14,"0-14",Table1[[#This Row],[Patient Age]]&lt;=29,"15-29",Table1[[#This Row],[Patient Age]]&lt;=44,"30-44",Table1[[#This Row],[Patient Age]]&lt;=59,"45-59",Table1[[#This Row],[Patient Age]]&lt;=74,"60-74",TRUE,"75+")</f>
        <v>0-14</v>
      </c>
      <c r="P6669" t="str" cm="1">
        <f t="array" ref="P6669">_xlfn.IFS(Table1[[#This Row],[Patient Waittime]]&lt;=15,"0-15",Table1[[#This Row],[Patient Waittime]]&lt;=30,"16-30",Table1[[#This Row],[Patient Waittime]]&lt;=45,"31-45",Table1[[#This Row],[Patient Waittime]]&lt;=60,"46-60",TRUE,"60+")</f>
        <v>16-30</v>
      </c>
      <c r="Q6669">
        <f>--(Table1[[#This Row],[Patient Waittime]]&lt;=30)</f>
        <v>1</v>
      </c>
      <c r="R6669">
        <f>--Table1[[#This Row],[Patient Admission Flag]]</f>
        <v>1</v>
      </c>
      <c r="S6669">
        <f>--AND(Table1[[#This Row],[WithinTarget]]=1,Table1[[#This Row],[Patient Satisfaction Score]]&gt;=7)</f>
        <v>0</v>
      </c>
      <c r="T6669" t="str">
        <f>IF(LEFT(Table1[[#This Row],[Patient Gender]],1)="F","Female","Male")</f>
        <v>Female</v>
      </c>
    </row>
    <row r="6670" spans="1:20" x14ac:dyDescent="0.3">
      <c r="A6670" t="s">
        <v>6774</v>
      </c>
      <c r="B6670" s="1">
        <v>45499.006944444445</v>
      </c>
      <c r="C6670" t="s">
        <v>13</v>
      </c>
      <c r="D6670">
        <v>75</v>
      </c>
      <c r="E6670" t="s">
        <v>10</v>
      </c>
      <c r="F6670" t="s">
        <v>11</v>
      </c>
      <c r="G6670" t="b">
        <v>1</v>
      </c>
      <c r="I6670">
        <v>17</v>
      </c>
      <c r="J6670" t="b">
        <v>1</v>
      </c>
      <c r="K6670">
        <f>YEAR(Table1[[#This Row],[Patient Admission Date]])</f>
        <v>2024</v>
      </c>
      <c r="L6670" t="str">
        <f>TEXT(Table1[[#This Row],[Patient Admission Date]],"mmm")</f>
        <v>Jul</v>
      </c>
      <c r="M6670" t="str">
        <f>TEXT(Table1[[#This Row],[Patient Admission Date]],"ddd")</f>
        <v>Fri</v>
      </c>
      <c r="N6670" t="str">
        <f>TEXT(INT(HOUR(Table1[[#This Row],[Patient Admission Date]])/3)*3,"00")&amp;"-"&amp;TEXT(INT(HOUR(Table1[[#This Row],[Patient Admission Date]])/3)*3+3,"00")</f>
        <v>00-03</v>
      </c>
      <c r="O6670" t="str" cm="1">
        <f t="array" ref="O6670">_xlfn.IFS(Table1[[#This Row],[Patient Age]]&lt;=14,"0-14",Table1[[#This Row],[Patient Age]]&lt;=29,"15-29",Table1[[#This Row],[Patient Age]]&lt;=44,"30-44",Table1[[#This Row],[Patient Age]]&lt;=59,"45-59",Table1[[#This Row],[Patient Age]]&lt;=74,"60-74",TRUE,"75+")</f>
        <v>75+</v>
      </c>
      <c r="P6670" t="str" cm="1">
        <f t="array" ref="P6670">_xlfn.IFS(Table1[[#This Row],[Patient Waittime]]&lt;=15,"0-15",Table1[[#This Row],[Patient Waittime]]&lt;=30,"16-30",Table1[[#This Row],[Patient Waittime]]&lt;=45,"31-45",Table1[[#This Row],[Patient Waittime]]&lt;=60,"46-60",TRUE,"60+")</f>
        <v>16-30</v>
      </c>
      <c r="Q6670">
        <f>--(Table1[[#This Row],[Patient Waittime]]&lt;=30)</f>
        <v>1</v>
      </c>
      <c r="R6670">
        <f>--Table1[[#This Row],[Patient Admission Flag]]</f>
        <v>1</v>
      </c>
      <c r="S6670">
        <f>--AND(Table1[[#This Row],[WithinTarget]]=1,Table1[[#This Row],[Patient Satisfaction Score]]&gt;=7)</f>
        <v>0</v>
      </c>
      <c r="T6670" t="str">
        <f>IF(LEFT(Table1[[#This Row],[Patient Gender]],1)="F","Female","Male")</f>
        <v>Female</v>
      </c>
    </row>
    <row r="6671" spans="1:20" x14ac:dyDescent="0.3">
      <c r="A6671" t="s">
        <v>6775</v>
      </c>
      <c r="B6671" s="1">
        <v>45110.615972222222</v>
      </c>
      <c r="C6671" t="s">
        <v>13</v>
      </c>
      <c r="D6671">
        <v>40</v>
      </c>
      <c r="E6671" t="s">
        <v>10</v>
      </c>
      <c r="F6671" t="s">
        <v>11</v>
      </c>
      <c r="G6671" t="b">
        <v>1</v>
      </c>
      <c r="I6671">
        <v>27</v>
      </c>
      <c r="J6671" t="b">
        <v>1</v>
      </c>
      <c r="K6671">
        <f>YEAR(Table1[[#This Row],[Patient Admission Date]])</f>
        <v>2023</v>
      </c>
      <c r="L6671" t="str">
        <f>TEXT(Table1[[#This Row],[Patient Admission Date]],"mmm")</f>
        <v>Jul</v>
      </c>
      <c r="M6671" t="str">
        <f>TEXT(Table1[[#This Row],[Patient Admission Date]],"ddd")</f>
        <v>Mon</v>
      </c>
      <c r="N6671" t="str">
        <f>TEXT(INT(HOUR(Table1[[#This Row],[Patient Admission Date]])/3)*3,"00")&amp;"-"&amp;TEXT(INT(HOUR(Table1[[#This Row],[Patient Admission Date]])/3)*3+3,"00")</f>
        <v>12-15</v>
      </c>
      <c r="O6671" t="str" cm="1">
        <f t="array" ref="O6671">_xlfn.IFS(Table1[[#This Row],[Patient Age]]&lt;=14,"0-14",Table1[[#This Row],[Patient Age]]&lt;=29,"15-29",Table1[[#This Row],[Patient Age]]&lt;=44,"30-44",Table1[[#This Row],[Patient Age]]&lt;=59,"45-59",Table1[[#This Row],[Patient Age]]&lt;=74,"60-74",TRUE,"75+")</f>
        <v>30-44</v>
      </c>
      <c r="P6671" t="str" cm="1">
        <f t="array" ref="P6671">_xlfn.IFS(Table1[[#This Row],[Patient Waittime]]&lt;=15,"0-15",Table1[[#This Row],[Patient Waittime]]&lt;=30,"16-30",Table1[[#This Row],[Patient Waittime]]&lt;=45,"31-45",Table1[[#This Row],[Patient Waittime]]&lt;=60,"46-60",TRUE,"60+")</f>
        <v>16-30</v>
      </c>
      <c r="Q6671">
        <f>--(Table1[[#This Row],[Patient Waittime]]&lt;=30)</f>
        <v>1</v>
      </c>
      <c r="R6671">
        <f>--Table1[[#This Row],[Patient Admission Flag]]</f>
        <v>1</v>
      </c>
      <c r="S6671">
        <f>--AND(Table1[[#This Row],[WithinTarget]]=1,Table1[[#This Row],[Patient Satisfaction Score]]&gt;=7)</f>
        <v>0</v>
      </c>
      <c r="T6671" t="str">
        <f>IF(LEFT(Table1[[#This Row],[Patient Gender]],1)="F","Female","Male")</f>
        <v>Female</v>
      </c>
    </row>
    <row r="6672" spans="1:20" x14ac:dyDescent="0.3">
      <c r="A6672" t="s">
        <v>6776</v>
      </c>
      <c r="B6672" s="1">
        <v>45291.107638888891</v>
      </c>
      <c r="C6672" t="s">
        <v>13</v>
      </c>
      <c r="D6672">
        <v>67</v>
      </c>
      <c r="E6672" t="s">
        <v>10</v>
      </c>
      <c r="F6672" t="s">
        <v>11</v>
      </c>
      <c r="G6672" t="b">
        <v>1</v>
      </c>
      <c r="I6672">
        <v>28</v>
      </c>
      <c r="J6672" t="b">
        <v>1</v>
      </c>
      <c r="K6672">
        <f>YEAR(Table1[[#This Row],[Patient Admission Date]])</f>
        <v>2023</v>
      </c>
      <c r="L6672" t="str">
        <f>TEXT(Table1[[#This Row],[Patient Admission Date]],"mmm")</f>
        <v>Dec</v>
      </c>
      <c r="M6672" t="str">
        <f>TEXT(Table1[[#This Row],[Patient Admission Date]],"ddd")</f>
        <v>Sun</v>
      </c>
      <c r="N6672" t="str">
        <f>TEXT(INT(HOUR(Table1[[#This Row],[Patient Admission Date]])/3)*3,"00")&amp;"-"&amp;TEXT(INT(HOUR(Table1[[#This Row],[Patient Admission Date]])/3)*3+3,"00")</f>
        <v>00-03</v>
      </c>
      <c r="O6672" t="str" cm="1">
        <f t="array" ref="O6672">_xlfn.IFS(Table1[[#This Row],[Patient Age]]&lt;=14,"0-14",Table1[[#This Row],[Patient Age]]&lt;=29,"15-29",Table1[[#This Row],[Patient Age]]&lt;=44,"30-44",Table1[[#This Row],[Patient Age]]&lt;=59,"45-59",Table1[[#This Row],[Patient Age]]&lt;=74,"60-74",TRUE,"75+")</f>
        <v>60-74</v>
      </c>
      <c r="P6672" t="str" cm="1">
        <f t="array" ref="P6672">_xlfn.IFS(Table1[[#This Row],[Patient Waittime]]&lt;=15,"0-15",Table1[[#This Row],[Patient Waittime]]&lt;=30,"16-30",Table1[[#This Row],[Patient Waittime]]&lt;=45,"31-45",Table1[[#This Row],[Patient Waittime]]&lt;=60,"46-60",TRUE,"60+")</f>
        <v>16-30</v>
      </c>
      <c r="Q6672">
        <f>--(Table1[[#This Row],[Patient Waittime]]&lt;=30)</f>
        <v>1</v>
      </c>
      <c r="R6672">
        <f>--Table1[[#This Row],[Patient Admission Flag]]</f>
        <v>1</v>
      </c>
      <c r="S6672">
        <f>--AND(Table1[[#This Row],[WithinTarget]]=1,Table1[[#This Row],[Patient Satisfaction Score]]&gt;=7)</f>
        <v>0</v>
      </c>
      <c r="T6672" t="str">
        <f>IF(LEFT(Table1[[#This Row],[Patient Gender]],1)="F","Female","Male")</f>
        <v>Female</v>
      </c>
    </row>
    <row r="6673" spans="1:20" x14ac:dyDescent="0.3">
      <c r="A6673" t="s">
        <v>6777</v>
      </c>
      <c r="B6673" s="1">
        <v>45087.379861111112</v>
      </c>
      <c r="C6673" t="s">
        <v>13</v>
      </c>
      <c r="D6673">
        <v>69</v>
      </c>
      <c r="E6673" t="s">
        <v>10</v>
      </c>
      <c r="F6673" t="s">
        <v>11</v>
      </c>
      <c r="G6673" t="b">
        <v>1</v>
      </c>
      <c r="I6673">
        <v>31</v>
      </c>
      <c r="J6673" t="b">
        <v>1</v>
      </c>
      <c r="K6673">
        <f>YEAR(Table1[[#This Row],[Patient Admission Date]])</f>
        <v>2023</v>
      </c>
      <c r="L6673" t="str">
        <f>TEXT(Table1[[#This Row],[Patient Admission Date]],"mmm")</f>
        <v>Jun</v>
      </c>
      <c r="M6673" t="str">
        <f>TEXT(Table1[[#This Row],[Patient Admission Date]],"ddd")</f>
        <v>Sat</v>
      </c>
      <c r="N6673" t="str">
        <f>TEXT(INT(HOUR(Table1[[#This Row],[Patient Admission Date]])/3)*3,"00")&amp;"-"&amp;TEXT(INT(HOUR(Table1[[#This Row],[Patient Admission Date]])/3)*3+3,"00")</f>
        <v>09-12</v>
      </c>
      <c r="O6673" t="str" cm="1">
        <f t="array" ref="O6673">_xlfn.IFS(Table1[[#This Row],[Patient Age]]&lt;=14,"0-14",Table1[[#This Row],[Patient Age]]&lt;=29,"15-29",Table1[[#This Row],[Patient Age]]&lt;=44,"30-44",Table1[[#This Row],[Patient Age]]&lt;=59,"45-59",Table1[[#This Row],[Patient Age]]&lt;=74,"60-74",TRUE,"75+")</f>
        <v>60-74</v>
      </c>
      <c r="P6673" t="str" cm="1">
        <f t="array" ref="P6673">_xlfn.IFS(Table1[[#This Row],[Patient Waittime]]&lt;=15,"0-15",Table1[[#This Row],[Patient Waittime]]&lt;=30,"16-30",Table1[[#This Row],[Patient Waittime]]&lt;=45,"31-45",Table1[[#This Row],[Patient Waittime]]&lt;=60,"46-60",TRUE,"60+")</f>
        <v>31-45</v>
      </c>
      <c r="Q6673">
        <f>--(Table1[[#This Row],[Patient Waittime]]&lt;=30)</f>
        <v>0</v>
      </c>
      <c r="R6673">
        <f>--Table1[[#This Row],[Patient Admission Flag]]</f>
        <v>1</v>
      </c>
      <c r="S6673">
        <f>--AND(Table1[[#This Row],[WithinTarget]]=1,Table1[[#This Row],[Patient Satisfaction Score]]&gt;=7)</f>
        <v>0</v>
      </c>
      <c r="T6673" t="str">
        <f>IF(LEFT(Table1[[#This Row],[Patient Gender]],1)="F","Female","Male")</f>
        <v>Female</v>
      </c>
    </row>
    <row r="6674" spans="1:20" x14ac:dyDescent="0.3">
      <c r="A6674" t="s">
        <v>6778</v>
      </c>
      <c r="B6674" s="1">
        <v>45199.576388888891</v>
      </c>
      <c r="C6674" t="s">
        <v>13</v>
      </c>
      <c r="D6674">
        <v>4</v>
      </c>
      <c r="E6674" t="s">
        <v>10</v>
      </c>
      <c r="F6674" t="s">
        <v>11</v>
      </c>
      <c r="G6674" t="b">
        <v>1</v>
      </c>
      <c r="I6674">
        <v>33</v>
      </c>
      <c r="J6674" t="b">
        <v>1</v>
      </c>
      <c r="K6674">
        <f>YEAR(Table1[[#This Row],[Patient Admission Date]])</f>
        <v>2023</v>
      </c>
      <c r="L6674" t="str">
        <f>TEXT(Table1[[#This Row],[Patient Admission Date]],"mmm")</f>
        <v>Sep</v>
      </c>
      <c r="M6674" t="str">
        <f>TEXT(Table1[[#This Row],[Patient Admission Date]],"ddd")</f>
        <v>Sat</v>
      </c>
      <c r="N6674" t="str">
        <f>TEXT(INT(HOUR(Table1[[#This Row],[Patient Admission Date]])/3)*3,"00")&amp;"-"&amp;TEXT(INT(HOUR(Table1[[#This Row],[Patient Admission Date]])/3)*3+3,"00")</f>
        <v>12-15</v>
      </c>
      <c r="O6674" t="str" cm="1">
        <f t="array" ref="O6674">_xlfn.IFS(Table1[[#This Row],[Patient Age]]&lt;=14,"0-14",Table1[[#This Row],[Patient Age]]&lt;=29,"15-29",Table1[[#This Row],[Patient Age]]&lt;=44,"30-44",Table1[[#This Row],[Patient Age]]&lt;=59,"45-59",Table1[[#This Row],[Patient Age]]&lt;=74,"60-74",TRUE,"75+")</f>
        <v>0-14</v>
      </c>
      <c r="P6674" t="str" cm="1">
        <f t="array" ref="P6674">_xlfn.IFS(Table1[[#This Row],[Patient Waittime]]&lt;=15,"0-15",Table1[[#This Row],[Patient Waittime]]&lt;=30,"16-30",Table1[[#This Row],[Patient Waittime]]&lt;=45,"31-45",Table1[[#This Row],[Patient Waittime]]&lt;=60,"46-60",TRUE,"60+")</f>
        <v>31-45</v>
      </c>
      <c r="Q6674">
        <f>--(Table1[[#This Row],[Patient Waittime]]&lt;=30)</f>
        <v>0</v>
      </c>
      <c r="R6674">
        <f>--Table1[[#This Row],[Patient Admission Flag]]</f>
        <v>1</v>
      </c>
      <c r="S6674">
        <f>--AND(Table1[[#This Row],[WithinTarget]]=1,Table1[[#This Row],[Patient Satisfaction Score]]&gt;=7)</f>
        <v>0</v>
      </c>
      <c r="T6674" t="str">
        <f>IF(LEFT(Table1[[#This Row],[Patient Gender]],1)="F","Female","Male")</f>
        <v>Female</v>
      </c>
    </row>
    <row r="6675" spans="1:20" x14ac:dyDescent="0.3">
      <c r="A6675" t="s">
        <v>6779</v>
      </c>
      <c r="B6675" s="1">
        <v>45172.67291666667</v>
      </c>
      <c r="C6675" t="s">
        <v>13</v>
      </c>
      <c r="D6675">
        <v>27</v>
      </c>
      <c r="E6675" t="s">
        <v>10</v>
      </c>
      <c r="F6675" t="s">
        <v>11</v>
      </c>
      <c r="G6675" t="b">
        <v>1</v>
      </c>
      <c r="I6675">
        <v>38</v>
      </c>
      <c r="J6675" t="b">
        <v>1</v>
      </c>
      <c r="K6675">
        <f>YEAR(Table1[[#This Row],[Patient Admission Date]])</f>
        <v>2023</v>
      </c>
      <c r="L6675" t="str">
        <f>TEXT(Table1[[#This Row],[Patient Admission Date]],"mmm")</f>
        <v>Sep</v>
      </c>
      <c r="M6675" t="str">
        <f>TEXT(Table1[[#This Row],[Patient Admission Date]],"ddd")</f>
        <v>Sun</v>
      </c>
      <c r="N6675" t="str">
        <f>TEXT(INT(HOUR(Table1[[#This Row],[Patient Admission Date]])/3)*3,"00")&amp;"-"&amp;TEXT(INT(HOUR(Table1[[#This Row],[Patient Admission Date]])/3)*3+3,"00")</f>
        <v>15-18</v>
      </c>
      <c r="O6675" t="str" cm="1">
        <f t="array" ref="O6675">_xlfn.IFS(Table1[[#This Row],[Patient Age]]&lt;=14,"0-14",Table1[[#This Row],[Patient Age]]&lt;=29,"15-29",Table1[[#This Row],[Patient Age]]&lt;=44,"30-44",Table1[[#This Row],[Patient Age]]&lt;=59,"45-59",Table1[[#This Row],[Patient Age]]&lt;=74,"60-74",TRUE,"75+")</f>
        <v>15-29</v>
      </c>
      <c r="P6675" t="str" cm="1">
        <f t="array" ref="P6675">_xlfn.IFS(Table1[[#This Row],[Patient Waittime]]&lt;=15,"0-15",Table1[[#This Row],[Patient Waittime]]&lt;=30,"16-30",Table1[[#This Row],[Patient Waittime]]&lt;=45,"31-45",Table1[[#This Row],[Patient Waittime]]&lt;=60,"46-60",TRUE,"60+")</f>
        <v>31-45</v>
      </c>
      <c r="Q6675">
        <f>--(Table1[[#This Row],[Patient Waittime]]&lt;=30)</f>
        <v>0</v>
      </c>
      <c r="R6675">
        <f>--Table1[[#This Row],[Patient Admission Flag]]</f>
        <v>1</v>
      </c>
      <c r="S6675">
        <f>--AND(Table1[[#This Row],[WithinTarget]]=1,Table1[[#This Row],[Patient Satisfaction Score]]&gt;=7)</f>
        <v>0</v>
      </c>
      <c r="T6675" t="str">
        <f>IF(LEFT(Table1[[#This Row],[Patient Gender]],1)="F","Female","Male")</f>
        <v>Female</v>
      </c>
    </row>
    <row r="6676" spans="1:20" x14ac:dyDescent="0.3">
      <c r="A6676" t="s">
        <v>6780</v>
      </c>
      <c r="B6676" s="1">
        <v>45111.125694444447</v>
      </c>
      <c r="C6676" t="s">
        <v>13</v>
      </c>
      <c r="D6676">
        <v>51</v>
      </c>
      <c r="E6676" t="s">
        <v>10</v>
      </c>
      <c r="F6676" t="s">
        <v>11</v>
      </c>
      <c r="G6676" t="b">
        <v>1</v>
      </c>
      <c r="I6676">
        <v>47</v>
      </c>
      <c r="J6676" t="b">
        <v>1</v>
      </c>
      <c r="K6676">
        <f>YEAR(Table1[[#This Row],[Patient Admission Date]])</f>
        <v>2023</v>
      </c>
      <c r="L6676" t="str">
        <f>TEXT(Table1[[#This Row],[Patient Admission Date]],"mmm")</f>
        <v>Jul</v>
      </c>
      <c r="M6676" t="str">
        <f>TEXT(Table1[[#This Row],[Patient Admission Date]],"ddd")</f>
        <v>Tue</v>
      </c>
      <c r="N6676" t="str">
        <f>TEXT(INT(HOUR(Table1[[#This Row],[Patient Admission Date]])/3)*3,"00")&amp;"-"&amp;TEXT(INT(HOUR(Table1[[#This Row],[Patient Admission Date]])/3)*3+3,"00")</f>
        <v>03-06</v>
      </c>
      <c r="O6676" t="str" cm="1">
        <f t="array" ref="O6676">_xlfn.IFS(Table1[[#This Row],[Patient Age]]&lt;=14,"0-14",Table1[[#This Row],[Patient Age]]&lt;=29,"15-29",Table1[[#This Row],[Patient Age]]&lt;=44,"30-44",Table1[[#This Row],[Patient Age]]&lt;=59,"45-59",Table1[[#This Row],[Patient Age]]&lt;=74,"60-74",TRUE,"75+")</f>
        <v>45-59</v>
      </c>
      <c r="P6676" t="str" cm="1">
        <f t="array" ref="P6676">_xlfn.IFS(Table1[[#This Row],[Patient Waittime]]&lt;=15,"0-15",Table1[[#This Row],[Patient Waittime]]&lt;=30,"16-30",Table1[[#This Row],[Patient Waittime]]&lt;=45,"31-45",Table1[[#This Row],[Patient Waittime]]&lt;=60,"46-60",TRUE,"60+")</f>
        <v>46-60</v>
      </c>
      <c r="Q6676">
        <f>--(Table1[[#This Row],[Patient Waittime]]&lt;=30)</f>
        <v>0</v>
      </c>
      <c r="R6676">
        <f>--Table1[[#This Row],[Patient Admission Flag]]</f>
        <v>1</v>
      </c>
      <c r="S6676">
        <f>--AND(Table1[[#This Row],[WithinTarget]]=1,Table1[[#This Row],[Patient Satisfaction Score]]&gt;=7)</f>
        <v>0</v>
      </c>
      <c r="T6676" t="str">
        <f>IF(LEFT(Table1[[#This Row],[Patient Gender]],1)="F","Female","Male")</f>
        <v>Female</v>
      </c>
    </row>
    <row r="6677" spans="1:20" x14ac:dyDescent="0.3">
      <c r="A6677" t="s">
        <v>6781</v>
      </c>
      <c r="B6677" s="1">
        <v>45272.461805555555</v>
      </c>
      <c r="C6677" t="s">
        <v>13</v>
      </c>
      <c r="D6677">
        <v>49</v>
      </c>
      <c r="E6677" t="s">
        <v>10</v>
      </c>
      <c r="F6677" t="s">
        <v>11</v>
      </c>
      <c r="G6677" t="b">
        <v>1</v>
      </c>
      <c r="I6677">
        <v>50</v>
      </c>
      <c r="J6677" t="b">
        <v>1</v>
      </c>
      <c r="K6677">
        <f>YEAR(Table1[[#This Row],[Patient Admission Date]])</f>
        <v>2023</v>
      </c>
      <c r="L6677" t="str">
        <f>TEXT(Table1[[#This Row],[Patient Admission Date]],"mmm")</f>
        <v>Dec</v>
      </c>
      <c r="M6677" t="str">
        <f>TEXT(Table1[[#This Row],[Patient Admission Date]],"ddd")</f>
        <v>Tue</v>
      </c>
      <c r="N6677" t="str">
        <f>TEXT(INT(HOUR(Table1[[#This Row],[Patient Admission Date]])/3)*3,"00")&amp;"-"&amp;TEXT(INT(HOUR(Table1[[#This Row],[Patient Admission Date]])/3)*3+3,"00")</f>
        <v>09-12</v>
      </c>
      <c r="O6677" t="str" cm="1">
        <f t="array" ref="O6677">_xlfn.IFS(Table1[[#This Row],[Patient Age]]&lt;=14,"0-14",Table1[[#This Row],[Patient Age]]&lt;=29,"15-29",Table1[[#This Row],[Patient Age]]&lt;=44,"30-44",Table1[[#This Row],[Patient Age]]&lt;=59,"45-59",Table1[[#This Row],[Patient Age]]&lt;=74,"60-74",TRUE,"75+")</f>
        <v>45-59</v>
      </c>
      <c r="P6677" t="str" cm="1">
        <f t="array" ref="P6677">_xlfn.IFS(Table1[[#This Row],[Patient Waittime]]&lt;=15,"0-15",Table1[[#This Row],[Patient Waittime]]&lt;=30,"16-30",Table1[[#This Row],[Patient Waittime]]&lt;=45,"31-45",Table1[[#This Row],[Patient Waittime]]&lt;=60,"46-60",TRUE,"60+")</f>
        <v>46-60</v>
      </c>
      <c r="Q6677">
        <f>--(Table1[[#This Row],[Patient Waittime]]&lt;=30)</f>
        <v>0</v>
      </c>
      <c r="R6677">
        <f>--Table1[[#This Row],[Patient Admission Flag]]</f>
        <v>1</v>
      </c>
      <c r="S6677">
        <f>--AND(Table1[[#This Row],[WithinTarget]]=1,Table1[[#This Row],[Patient Satisfaction Score]]&gt;=7)</f>
        <v>0</v>
      </c>
      <c r="T6677" t="str">
        <f>IF(LEFT(Table1[[#This Row],[Patient Gender]],1)="F","Female","Male")</f>
        <v>Female</v>
      </c>
    </row>
    <row r="6678" spans="1:20" x14ac:dyDescent="0.3">
      <c r="A6678" t="s">
        <v>6782</v>
      </c>
      <c r="B6678" s="1">
        <v>45078.109027777777</v>
      </c>
      <c r="C6678" t="s">
        <v>13</v>
      </c>
      <c r="D6678">
        <v>26</v>
      </c>
      <c r="E6678" t="s">
        <v>10</v>
      </c>
      <c r="F6678" t="s">
        <v>11</v>
      </c>
      <c r="G6678" t="b">
        <v>1</v>
      </c>
      <c r="I6678">
        <v>56</v>
      </c>
      <c r="J6678" t="b">
        <v>1</v>
      </c>
      <c r="K6678">
        <f>YEAR(Table1[[#This Row],[Patient Admission Date]])</f>
        <v>2023</v>
      </c>
      <c r="L6678" t="str">
        <f>TEXT(Table1[[#This Row],[Patient Admission Date]],"mmm")</f>
        <v>Jun</v>
      </c>
      <c r="M6678" t="str">
        <f>TEXT(Table1[[#This Row],[Patient Admission Date]],"ddd")</f>
        <v>Thu</v>
      </c>
      <c r="N6678" t="str">
        <f>TEXT(INT(HOUR(Table1[[#This Row],[Patient Admission Date]])/3)*3,"00")&amp;"-"&amp;TEXT(INT(HOUR(Table1[[#This Row],[Patient Admission Date]])/3)*3+3,"00")</f>
        <v>00-03</v>
      </c>
      <c r="O6678" t="str" cm="1">
        <f t="array" ref="O6678">_xlfn.IFS(Table1[[#This Row],[Patient Age]]&lt;=14,"0-14",Table1[[#This Row],[Patient Age]]&lt;=29,"15-29",Table1[[#This Row],[Patient Age]]&lt;=44,"30-44",Table1[[#This Row],[Patient Age]]&lt;=59,"45-59",Table1[[#This Row],[Patient Age]]&lt;=74,"60-74",TRUE,"75+")</f>
        <v>15-29</v>
      </c>
      <c r="P6678" t="str" cm="1">
        <f t="array" ref="P6678">_xlfn.IFS(Table1[[#This Row],[Patient Waittime]]&lt;=15,"0-15",Table1[[#This Row],[Patient Waittime]]&lt;=30,"16-30",Table1[[#This Row],[Patient Waittime]]&lt;=45,"31-45",Table1[[#This Row],[Patient Waittime]]&lt;=60,"46-60",TRUE,"60+")</f>
        <v>46-60</v>
      </c>
      <c r="Q6678">
        <f>--(Table1[[#This Row],[Patient Waittime]]&lt;=30)</f>
        <v>0</v>
      </c>
      <c r="R6678">
        <f>--Table1[[#This Row],[Patient Admission Flag]]</f>
        <v>1</v>
      </c>
      <c r="S6678">
        <f>--AND(Table1[[#This Row],[WithinTarget]]=1,Table1[[#This Row],[Patient Satisfaction Score]]&gt;=7)</f>
        <v>0</v>
      </c>
      <c r="T6678" t="str">
        <f>IF(LEFT(Table1[[#This Row],[Patient Gender]],1)="F","Female","Male")</f>
        <v>Female</v>
      </c>
    </row>
    <row r="6679" spans="1:20" x14ac:dyDescent="0.3">
      <c r="A6679" t="s">
        <v>6783</v>
      </c>
      <c r="B6679" s="1">
        <v>45536.722222222219</v>
      </c>
      <c r="C6679" t="s">
        <v>13</v>
      </c>
      <c r="D6679">
        <v>64</v>
      </c>
      <c r="E6679" t="s">
        <v>10</v>
      </c>
      <c r="F6679" t="s">
        <v>11</v>
      </c>
      <c r="G6679" t="b">
        <v>1</v>
      </c>
      <c r="I6679">
        <v>14</v>
      </c>
      <c r="J6679" t="b">
        <v>1</v>
      </c>
      <c r="K6679">
        <f>YEAR(Table1[[#This Row],[Patient Admission Date]])</f>
        <v>2024</v>
      </c>
      <c r="L6679" t="str">
        <f>TEXT(Table1[[#This Row],[Patient Admission Date]],"mmm")</f>
        <v>Sep</v>
      </c>
      <c r="M6679" t="str">
        <f>TEXT(Table1[[#This Row],[Patient Admission Date]],"ddd")</f>
        <v>Sun</v>
      </c>
      <c r="N6679" t="str">
        <f>TEXT(INT(HOUR(Table1[[#This Row],[Patient Admission Date]])/3)*3,"00")&amp;"-"&amp;TEXT(INT(HOUR(Table1[[#This Row],[Patient Admission Date]])/3)*3+3,"00")</f>
        <v>15-18</v>
      </c>
      <c r="O6679" t="str" cm="1">
        <f t="array" ref="O6679">_xlfn.IFS(Table1[[#This Row],[Patient Age]]&lt;=14,"0-14",Table1[[#This Row],[Patient Age]]&lt;=29,"15-29",Table1[[#This Row],[Patient Age]]&lt;=44,"30-44",Table1[[#This Row],[Patient Age]]&lt;=59,"45-59",Table1[[#This Row],[Patient Age]]&lt;=74,"60-74",TRUE,"75+")</f>
        <v>60-74</v>
      </c>
      <c r="P6679" t="str" cm="1">
        <f t="array" ref="P6679">_xlfn.IFS(Table1[[#This Row],[Patient Waittime]]&lt;=15,"0-15",Table1[[#This Row],[Patient Waittime]]&lt;=30,"16-30",Table1[[#This Row],[Patient Waittime]]&lt;=45,"31-45",Table1[[#This Row],[Patient Waittime]]&lt;=60,"46-60",TRUE,"60+")</f>
        <v>0-15</v>
      </c>
      <c r="Q6679">
        <f>--(Table1[[#This Row],[Patient Waittime]]&lt;=30)</f>
        <v>1</v>
      </c>
      <c r="R6679">
        <f>--Table1[[#This Row],[Patient Admission Flag]]</f>
        <v>1</v>
      </c>
      <c r="S6679">
        <f>--AND(Table1[[#This Row],[WithinTarget]]=1,Table1[[#This Row],[Patient Satisfaction Score]]&gt;=7)</f>
        <v>0</v>
      </c>
      <c r="T6679" t="str">
        <f>IF(LEFT(Table1[[#This Row],[Patient Gender]],1)="F","Female","Male")</f>
        <v>Female</v>
      </c>
    </row>
    <row r="6680" spans="1:20" x14ac:dyDescent="0.3">
      <c r="A6680" t="s">
        <v>6784</v>
      </c>
      <c r="B6680" s="1">
        <v>45123.398611111108</v>
      </c>
      <c r="C6680" t="s">
        <v>13</v>
      </c>
      <c r="D6680">
        <v>37</v>
      </c>
      <c r="E6680" t="s">
        <v>10</v>
      </c>
      <c r="F6680" t="s">
        <v>11</v>
      </c>
      <c r="G6680" t="b">
        <v>1</v>
      </c>
      <c r="I6680">
        <v>23</v>
      </c>
      <c r="J6680" t="b">
        <v>1</v>
      </c>
      <c r="K6680">
        <f>YEAR(Table1[[#This Row],[Patient Admission Date]])</f>
        <v>2023</v>
      </c>
      <c r="L6680" t="str">
        <f>TEXT(Table1[[#This Row],[Patient Admission Date]],"mmm")</f>
        <v>Jul</v>
      </c>
      <c r="M6680" t="str">
        <f>TEXT(Table1[[#This Row],[Patient Admission Date]],"ddd")</f>
        <v>Sun</v>
      </c>
      <c r="N6680" t="str">
        <f>TEXT(INT(HOUR(Table1[[#This Row],[Patient Admission Date]])/3)*3,"00")&amp;"-"&amp;TEXT(INT(HOUR(Table1[[#This Row],[Patient Admission Date]])/3)*3+3,"00")</f>
        <v>09-12</v>
      </c>
      <c r="O6680" t="str" cm="1">
        <f t="array" ref="O6680">_xlfn.IFS(Table1[[#This Row],[Patient Age]]&lt;=14,"0-14",Table1[[#This Row],[Patient Age]]&lt;=29,"15-29",Table1[[#This Row],[Patient Age]]&lt;=44,"30-44",Table1[[#This Row],[Patient Age]]&lt;=59,"45-59",Table1[[#This Row],[Patient Age]]&lt;=74,"60-74",TRUE,"75+")</f>
        <v>30-44</v>
      </c>
      <c r="P6680" t="str" cm="1">
        <f t="array" ref="P6680">_xlfn.IFS(Table1[[#This Row],[Patient Waittime]]&lt;=15,"0-15",Table1[[#This Row],[Patient Waittime]]&lt;=30,"16-30",Table1[[#This Row],[Patient Waittime]]&lt;=45,"31-45",Table1[[#This Row],[Patient Waittime]]&lt;=60,"46-60",TRUE,"60+")</f>
        <v>16-30</v>
      </c>
      <c r="Q6680">
        <f>--(Table1[[#This Row],[Patient Waittime]]&lt;=30)</f>
        <v>1</v>
      </c>
      <c r="R6680">
        <f>--Table1[[#This Row],[Patient Admission Flag]]</f>
        <v>1</v>
      </c>
      <c r="S6680">
        <f>--AND(Table1[[#This Row],[WithinTarget]]=1,Table1[[#This Row],[Patient Satisfaction Score]]&gt;=7)</f>
        <v>0</v>
      </c>
      <c r="T6680" t="str">
        <f>IF(LEFT(Table1[[#This Row],[Patient Gender]],1)="F","Female","Male")</f>
        <v>Female</v>
      </c>
    </row>
    <row r="6681" spans="1:20" x14ac:dyDescent="0.3">
      <c r="A6681" t="s">
        <v>6785</v>
      </c>
      <c r="B6681" s="1">
        <v>45432.199305555558</v>
      </c>
      <c r="C6681" t="s">
        <v>13</v>
      </c>
      <c r="D6681">
        <v>38</v>
      </c>
      <c r="E6681" t="s">
        <v>10</v>
      </c>
      <c r="F6681" t="s">
        <v>11</v>
      </c>
      <c r="G6681" t="b">
        <v>1</v>
      </c>
      <c r="I6681">
        <v>28</v>
      </c>
      <c r="J6681" t="b">
        <v>1</v>
      </c>
      <c r="K6681">
        <f>YEAR(Table1[[#This Row],[Patient Admission Date]])</f>
        <v>2024</v>
      </c>
      <c r="L6681" t="str">
        <f>TEXT(Table1[[#This Row],[Patient Admission Date]],"mmm")</f>
        <v>May</v>
      </c>
      <c r="M6681" t="str">
        <f>TEXT(Table1[[#This Row],[Patient Admission Date]],"ddd")</f>
        <v>Mon</v>
      </c>
      <c r="N6681" t="str">
        <f>TEXT(INT(HOUR(Table1[[#This Row],[Patient Admission Date]])/3)*3,"00")&amp;"-"&amp;TEXT(INT(HOUR(Table1[[#This Row],[Patient Admission Date]])/3)*3+3,"00")</f>
        <v>03-06</v>
      </c>
      <c r="O6681" t="str" cm="1">
        <f t="array" ref="O6681">_xlfn.IFS(Table1[[#This Row],[Patient Age]]&lt;=14,"0-14",Table1[[#This Row],[Patient Age]]&lt;=29,"15-29",Table1[[#This Row],[Patient Age]]&lt;=44,"30-44",Table1[[#This Row],[Patient Age]]&lt;=59,"45-59",Table1[[#This Row],[Patient Age]]&lt;=74,"60-74",TRUE,"75+")</f>
        <v>30-44</v>
      </c>
      <c r="P6681" t="str" cm="1">
        <f t="array" ref="P6681">_xlfn.IFS(Table1[[#This Row],[Patient Waittime]]&lt;=15,"0-15",Table1[[#This Row],[Patient Waittime]]&lt;=30,"16-30",Table1[[#This Row],[Patient Waittime]]&lt;=45,"31-45",Table1[[#This Row],[Patient Waittime]]&lt;=60,"46-60",TRUE,"60+")</f>
        <v>16-30</v>
      </c>
      <c r="Q6681">
        <f>--(Table1[[#This Row],[Patient Waittime]]&lt;=30)</f>
        <v>1</v>
      </c>
      <c r="R6681">
        <f>--Table1[[#This Row],[Patient Admission Flag]]</f>
        <v>1</v>
      </c>
      <c r="S6681">
        <f>--AND(Table1[[#This Row],[WithinTarget]]=1,Table1[[#This Row],[Patient Satisfaction Score]]&gt;=7)</f>
        <v>0</v>
      </c>
      <c r="T6681" t="str">
        <f>IF(LEFT(Table1[[#This Row],[Patient Gender]],1)="F","Female","Male")</f>
        <v>Female</v>
      </c>
    </row>
    <row r="6682" spans="1:20" x14ac:dyDescent="0.3">
      <c r="A6682" t="s">
        <v>6786</v>
      </c>
      <c r="B6682" s="1">
        <v>45547.193749999999</v>
      </c>
      <c r="C6682" t="s">
        <v>13</v>
      </c>
      <c r="D6682">
        <v>24</v>
      </c>
      <c r="E6682" t="s">
        <v>10</v>
      </c>
      <c r="F6682" t="s">
        <v>11</v>
      </c>
      <c r="G6682" t="b">
        <v>1</v>
      </c>
      <c r="I6682">
        <v>44</v>
      </c>
      <c r="J6682" t="b">
        <v>1</v>
      </c>
      <c r="K6682">
        <f>YEAR(Table1[[#This Row],[Patient Admission Date]])</f>
        <v>2024</v>
      </c>
      <c r="L6682" t="str">
        <f>TEXT(Table1[[#This Row],[Patient Admission Date]],"mmm")</f>
        <v>Sep</v>
      </c>
      <c r="M6682" t="str">
        <f>TEXT(Table1[[#This Row],[Patient Admission Date]],"ddd")</f>
        <v>Thu</v>
      </c>
      <c r="N6682" t="str">
        <f>TEXT(INT(HOUR(Table1[[#This Row],[Patient Admission Date]])/3)*3,"00")&amp;"-"&amp;TEXT(INT(HOUR(Table1[[#This Row],[Patient Admission Date]])/3)*3+3,"00")</f>
        <v>03-06</v>
      </c>
      <c r="O6682" t="str" cm="1">
        <f t="array" ref="O6682">_xlfn.IFS(Table1[[#This Row],[Patient Age]]&lt;=14,"0-14",Table1[[#This Row],[Patient Age]]&lt;=29,"15-29",Table1[[#This Row],[Patient Age]]&lt;=44,"30-44",Table1[[#This Row],[Patient Age]]&lt;=59,"45-59",Table1[[#This Row],[Patient Age]]&lt;=74,"60-74",TRUE,"75+")</f>
        <v>15-29</v>
      </c>
      <c r="P6682" t="str" cm="1">
        <f t="array" ref="P6682">_xlfn.IFS(Table1[[#This Row],[Patient Waittime]]&lt;=15,"0-15",Table1[[#This Row],[Patient Waittime]]&lt;=30,"16-30",Table1[[#This Row],[Patient Waittime]]&lt;=45,"31-45",Table1[[#This Row],[Patient Waittime]]&lt;=60,"46-60",TRUE,"60+")</f>
        <v>31-45</v>
      </c>
      <c r="Q6682">
        <f>--(Table1[[#This Row],[Patient Waittime]]&lt;=30)</f>
        <v>0</v>
      </c>
      <c r="R6682">
        <f>--Table1[[#This Row],[Patient Admission Flag]]</f>
        <v>1</v>
      </c>
      <c r="S6682">
        <f>--AND(Table1[[#This Row],[WithinTarget]]=1,Table1[[#This Row],[Patient Satisfaction Score]]&gt;=7)</f>
        <v>0</v>
      </c>
      <c r="T6682" t="str">
        <f>IF(LEFT(Table1[[#This Row],[Patient Gender]],1)="F","Female","Male")</f>
        <v>Female</v>
      </c>
    </row>
    <row r="6683" spans="1:20" x14ac:dyDescent="0.3">
      <c r="A6683" t="s">
        <v>6787</v>
      </c>
      <c r="B6683" s="1">
        <v>45430.165972222225</v>
      </c>
      <c r="C6683" t="s">
        <v>13</v>
      </c>
      <c r="D6683">
        <v>78</v>
      </c>
      <c r="E6683" t="s">
        <v>10</v>
      </c>
      <c r="F6683" t="s">
        <v>11</v>
      </c>
      <c r="G6683" t="b">
        <v>1</v>
      </c>
      <c r="I6683">
        <v>55</v>
      </c>
      <c r="J6683" t="b">
        <v>1</v>
      </c>
      <c r="K6683">
        <f>YEAR(Table1[[#This Row],[Patient Admission Date]])</f>
        <v>2024</v>
      </c>
      <c r="L6683" t="str">
        <f>TEXT(Table1[[#This Row],[Patient Admission Date]],"mmm")</f>
        <v>May</v>
      </c>
      <c r="M6683" t="str">
        <f>TEXT(Table1[[#This Row],[Patient Admission Date]],"ddd")</f>
        <v>Sat</v>
      </c>
      <c r="N6683" t="str">
        <f>TEXT(INT(HOUR(Table1[[#This Row],[Patient Admission Date]])/3)*3,"00")&amp;"-"&amp;TEXT(INT(HOUR(Table1[[#This Row],[Patient Admission Date]])/3)*3+3,"00")</f>
        <v>03-06</v>
      </c>
      <c r="O6683" t="str" cm="1">
        <f t="array" ref="O6683">_xlfn.IFS(Table1[[#This Row],[Patient Age]]&lt;=14,"0-14",Table1[[#This Row],[Patient Age]]&lt;=29,"15-29",Table1[[#This Row],[Patient Age]]&lt;=44,"30-44",Table1[[#This Row],[Patient Age]]&lt;=59,"45-59",Table1[[#This Row],[Patient Age]]&lt;=74,"60-74",TRUE,"75+")</f>
        <v>75+</v>
      </c>
      <c r="P6683" t="str" cm="1">
        <f t="array" ref="P6683">_xlfn.IFS(Table1[[#This Row],[Patient Waittime]]&lt;=15,"0-15",Table1[[#This Row],[Patient Waittime]]&lt;=30,"16-30",Table1[[#This Row],[Patient Waittime]]&lt;=45,"31-45",Table1[[#This Row],[Patient Waittime]]&lt;=60,"46-60",TRUE,"60+")</f>
        <v>46-60</v>
      </c>
      <c r="Q6683">
        <f>--(Table1[[#This Row],[Patient Waittime]]&lt;=30)</f>
        <v>0</v>
      </c>
      <c r="R6683">
        <f>--Table1[[#This Row],[Patient Admission Flag]]</f>
        <v>1</v>
      </c>
      <c r="S6683">
        <f>--AND(Table1[[#This Row],[WithinTarget]]=1,Table1[[#This Row],[Patient Satisfaction Score]]&gt;=7)</f>
        <v>0</v>
      </c>
      <c r="T6683" t="str">
        <f>IF(LEFT(Table1[[#This Row],[Patient Gender]],1)="F","Female","Male")</f>
        <v>Female</v>
      </c>
    </row>
    <row r="6684" spans="1:20" x14ac:dyDescent="0.3">
      <c r="A6684" t="s">
        <v>6788</v>
      </c>
      <c r="B6684" s="1">
        <v>45257.636111111111</v>
      </c>
      <c r="C6684" t="s">
        <v>13</v>
      </c>
      <c r="D6684">
        <v>12</v>
      </c>
      <c r="E6684" t="s">
        <v>10</v>
      </c>
      <c r="F6684" t="s">
        <v>11</v>
      </c>
      <c r="G6684" t="b">
        <v>1</v>
      </c>
      <c r="I6684">
        <v>13</v>
      </c>
      <c r="J6684" t="b">
        <v>1</v>
      </c>
      <c r="K6684">
        <f>YEAR(Table1[[#This Row],[Patient Admission Date]])</f>
        <v>2023</v>
      </c>
      <c r="L6684" t="str">
        <f>TEXT(Table1[[#This Row],[Patient Admission Date]],"mmm")</f>
        <v>Nov</v>
      </c>
      <c r="M6684" t="str">
        <f>TEXT(Table1[[#This Row],[Patient Admission Date]],"ddd")</f>
        <v>Mon</v>
      </c>
      <c r="N6684" t="str">
        <f>TEXT(INT(HOUR(Table1[[#This Row],[Patient Admission Date]])/3)*3,"00")&amp;"-"&amp;TEXT(INT(HOUR(Table1[[#This Row],[Patient Admission Date]])/3)*3+3,"00")</f>
        <v>15-18</v>
      </c>
      <c r="O6684" t="str" cm="1">
        <f t="array" ref="O6684">_xlfn.IFS(Table1[[#This Row],[Patient Age]]&lt;=14,"0-14",Table1[[#This Row],[Patient Age]]&lt;=29,"15-29",Table1[[#This Row],[Patient Age]]&lt;=44,"30-44",Table1[[#This Row],[Patient Age]]&lt;=59,"45-59",Table1[[#This Row],[Patient Age]]&lt;=74,"60-74",TRUE,"75+")</f>
        <v>0-14</v>
      </c>
      <c r="P6684" t="str" cm="1">
        <f t="array" ref="P6684">_xlfn.IFS(Table1[[#This Row],[Patient Waittime]]&lt;=15,"0-15",Table1[[#This Row],[Patient Waittime]]&lt;=30,"16-30",Table1[[#This Row],[Patient Waittime]]&lt;=45,"31-45",Table1[[#This Row],[Patient Waittime]]&lt;=60,"46-60",TRUE,"60+")</f>
        <v>0-15</v>
      </c>
      <c r="Q6684">
        <f>--(Table1[[#This Row],[Patient Waittime]]&lt;=30)</f>
        <v>1</v>
      </c>
      <c r="R6684">
        <f>--Table1[[#This Row],[Patient Admission Flag]]</f>
        <v>1</v>
      </c>
      <c r="S6684">
        <f>--AND(Table1[[#This Row],[WithinTarget]]=1,Table1[[#This Row],[Patient Satisfaction Score]]&gt;=7)</f>
        <v>0</v>
      </c>
      <c r="T6684" t="str">
        <f>IF(LEFT(Table1[[#This Row],[Patient Gender]],1)="F","Female","Male")</f>
        <v>Female</v>
      </c>
    </row>
    <row r="6685" spans="1:20" x14ac:dyDescent="0.3">
      <c r="A6685" t="s">
        <v>6789</v>
      </c>
      <c r="B6685" s="1">
        <v>45188.671527777777</v>
      </c>
      <c r="C6685" t="s">
        <v>13</v>
      </c>
      <c r="D6685">
        <v>48</v>
      </c>
      <c r="E6685" t="s">
        <v>10</v>
      </c>
      <c r="F6685" t="s">
        <v>11</v>
      </c>
      <c r="G6685" t="b">
        <v>1</v>
      </c>
      <c r="I6685">
        <v>14</v>
      </c>
      <c r="J6685" t="b">
        <v>1</v>
      </c>
      <c r="K6685">
        <f>YEAR(Table1[[#This Row],[Patient Admission Date]])</f>
        <v>2023</v>
      </c>
      <c r="L6685" t="str">
        <f>TEXT(Table1[[#This Row],[Patient Admission Date]],"mmm")</f>
        <v>Sep</v>
      </c>
      <c r="M6685" t="str">
        <f>TEXT(Table1[[#This Row],[Patient Admission Date]],"ddd")</f>
        <v>Tue</v>
      </c>
      <c r="N6685" t="str">
        <f>TEXT(INT(HOUR(Table1[[#This Row],[Patient Admission Date]])/3)*3,"00")&amp;"-"&amp;TEXT(INT(HOUR(Table1[[#This Row],[Patient Admission Date]])/3)*3+3,"00")</f>
        <v>15-18</v>
      </c>
      <c r="O6685" t="str" cm="1">
        <f t="array" ref="O6685">_xlfn.IFS(Table1[[#This Row],[Patient Age]]&lt;=14,"0-14",Table1[[#This Row],[Patient Age]]&lt;=29,"15-29",Table1[[#This Row],[Patient Age]]&lt;=44,"30-44",Table1[[#This Row],[Patient Age]]&lt;=59,"45-59",Table1[[#This Row],[Patient Age]]&lt;=74,"60-74",TRUE,"75+")</f>
        <v>45-59</v>
      </c>
      <c r="P6685" t="str" cm="1">
        <f t="array" ref="P6685">_xlfn.IFS(Table1[[#This Row],[Patient Waittime]]&lt;=15,"0-15",Table1[[#This Row],[Patient Waittime]]&lt;=30,"16-30",Table1[[#This Row],[Patient Waittime]]&lt;=45,"31-45",Table1[[#This Row],[Patient Waittime]]&lt;=60,"46-60",TRUE,"60+")</f>
        <v>0-15</v>
      </c>
      <c r="Q6685">
        <f>--(Table1[[#This Row],[Patient Waittime]]&lt;=30)</f>
        <v>1</v>
      </c>
      <c r="R6685">
        <f>--Table1[[#This Row],[Patient Admission Flag]]</f>
        <v>1</v>
      </c>
      <c r="S6685">
        <f>--AND(Table1[[#This Row],[WithinTarget]]=1,Table1[[#This Row],[Patient Satisfaction Score]]&gt;=7)</f>
        <v>0</v>
      </c>
      <c r="T6685" t="str">
        <f>IF(LEFT(Table1[[#This Row],[Patient Gender]],1)="F","Female","Male")</f>
        <v>Female</v>
      </c>
    </row>
    <row r="6686" spans="1:20" x14ac:dyDescent="0.3">
      <c r="A6686" t="s">
        <v>6790</v>
      </c>
      <c r="B6686" s="1">
        <v>45491.01666666667</v>
      </c>
      <c r="C6686" t="s">
        <v>13</v>
      </c>
      <c r="D6686">
        <v>42</v>
      </c>
      <c r="E6686" t="s">
        <v>10</v>
      </c>
      <c r="F6686" t="s">
        <v>11</v>
      </c>
      <c r="G6686" t="b">
        <v>1</v>
      </c>
      <c r="I6686">
        <v>18</v>
      </c>
      <c r="J6686" t="b">
        <v>1</v>
      </c>
      <c r="K6686">
        <f>YEAR(Table1[[#This Row],[Patient Admission Date]])</f>
        <v>2024</v>
      </c>
      <c r="L6686" t="str">
        <f>TEXT(Table1[[#This Row],[Patient Admission Date]],"mmm")</f>
        <v>Jul</v>
      </c>
      <c r="M6686" t="str">
        <f>TEXT(Table1[[#This Row],[Patient Admission Date]],"ddd")</f>
        <v>Thu</v>
      </c>
      <c r="N6686" t="str">
        <f>TEXT(INT(HOUR(Table1[[#This Row],[Patient Admission Date]])/3)*3,"00")&amp;"-"&amp;TEXT(INT(HOUR(Table1[[#This Row],[Patient Admission Date]])/3)*3+3,"00")</f>
        <v>00-03</v>
      </c>
      <c r="O6686" t="str" cm="1">
        <f t="array" ref="O6686">_xlfn.IFS(Table1[[#This Row],[Patient Age]]&lt;=14,"0-14",Table1[[#This Row],[Patient Age]]&lt;=29,"15-29",Table1[[#This Row],[Patient Age]]&lt;=44,"30-44",Table1[[#This Row],[Patient Age]]&lt;=59,"45-59",Table1[[#This Row],[Patient Age]]&lt;=74,"60-74",TRUE,"75+")</f>
        <v>30-44</v>
      </c>
      <c r="P6686" t="str" cm="1">
        <f t="array" ref="P6686">_xlfn.IFS(Table1[[#This Row],[Patient Waittime]]&lt;=15,"0-15",Table1[[#This Row],[Patient Waittime]]&lt;=30,"16-30",Table1[[#This Row],[Patient Waittime]]&lt;=45,"31-45",Table1[[#This Row],[Patient Waittime]]&lt;=60,"46-60",TRUE,"60+")</f>
        <v>16-30</v>
      </c>
      <c r="Q6686">
        <f>--(Table1[[#This Row],[Patient Waittime]]&lt;=30)</f>
        <v>1</v>
      </c>
      <c r="R6686">
        <f>--Table1[[#This Row],[Patient Admission Flag]]</f>
        <v>1</v>
      </c>
      <c r="S6686">
        <f>--AND(Table1[[#This Row],[WithinTarget]]=1,Table1[[#This Row],[Patient Satisfaction Score]]&gt;=7)</f>
        <v>0</v>
      </c>
      <c r="T6686" t="str">
        <f>IF(LEFT(Table1[[#This Row],[Patient Gender]],1)="F","Female","Male")</f>
        <v>Female</v>
      </c>
    </row>
    <row r="6687" spans="1:20" x14ac:dyDescent="0.3">
      <c r="A6687" t="s">
        <v>6791</v>
      </c>
      <c r="B6687" s="1">
        <v>45203.521527777775</v>
      </c>
      <c r="C6687" t="s">
        <v>13</v>
      </c>
      <c r="D6687">
        <v>40</v>
      </c>
      <c r="E6687" t="s">
        <v>10</v>
      </c>
      <c r="F6687" t="s">
        <v>11</v>
      </c>
      <c r="G6687" t="b">
        <v>1</v>
      </c>
      <c r="I6687">
        <v>29</v>
      </c>
      <c r="J6687" t="b">
        <v>1</v>
      </c>
      <c r="K6687">
        <f>YEAR(Table1[[#This Row],[Patient Admission Date]])</f>
        <v>2023</v>
      </c>
      <c r="L6687" t="str">
        <f>TEXT(Table1[[#This Row],[Patient Admission Date]],"mmm")</f>
        <v>Oct</v>
      </c>
      <c r="M6687" t="str">
        <f>TEXT(Table1[[#This Row],[Patient Admission Date]],"ddd")</f>
        <v>Wed</v>
      </c>
      <c r="N6687" t="str">
        <f>TEXT(INT(HOUR(Table1[[#This Row],[Patient Admission Date]])/3)*3,"00")&amp;"-"&amp;TEXT(INT(HOUR(Table1[[#This Row],[Patient Admission Date]])/3)*3+3,"00")</f>
        <v>12-15</v>
      </c>
      <c r="O6687" t="str" cm="1">
        <f t="array" ref="O6687">_xlfn.IFS(Table1[[#This Row],[Patient Age]]&lt;=14,"0-14",Table1[[#This Row],[Patient Age]]&lt;=29,"15-29",Table1[[#This Row],[Patient Age]]&lt;=44,"30-44",Table1[[#This Row],[Patient Age]]&lt;=59,"45-59",Table1[[#This Row],[Patient Age]]&lt;=74,"60-74",TRUE,"75+")</f>
        <v>30-44</v>
      </c>
      <c r="P6687" t="str" cm="1">
        <f t="array" ref="P6687">_xlfn.IFS(Table1[[#This Row],[Patient Waittime]]&lt;=15,"0-15",Table1[[#This Row],[Patient Waittime]]&lt;=30,"16-30",Table1[[#This Row],[Patient Waittime]]&lt;=45,"31-45",Table1[[#This Row],[Patient Waittime]]&lt;=60,"46-60",TRUE,"60+")</f>
        <v>16-30</v>
      </c>
      <c r="Q6687">
        <f>--(Table1[[#This Row],[Patient Waittime]]&lt;=30)</f>
        <v>1</v>
      </c>
      <c r="R6687">
        <f>--Table1[[#This Row],[Patient Admission Flag]]</f>
        <v>1</v>
      </c>
      <c r="S6687">
        <f>--AND(Table1[[#This Row],[WithinTarget]]=1,Table1[[#This Row],[Patient Satisfaction Score]]&gt;=7)</f>
        <v>0</v>
      </c>
      <c r="T6687" t="str">
        <f>IF(LEFT(Table1[[#This Row],[Patient Gender]],1)="F","Female","Male")</f>
        <v>Female</v>
      </c>
    </row>
    <row r="6688" spans="1:20" x14ac:dyDescent="0.3">
      <c r="A6688" t="s">
        <v>6792</v>
      </c>
      <c r="B6688" s="1">
        <v>45283.169444444444</v>
      </c>
      <c r="C6688" t="s">
        <v>13</v>
      </c>
      <c r="D6688">
        <v>34</v>
      </c>
      <c r="E6688" t="s">
        <v>10</v>
      </c>
      <c r="F6688" t="s">
        <v>11</v>
      </c>
      <c r="G6688" t="b">
        <v>1</v>
      </c>
      <c r="I6688">
        <v>31</v>
      </c>
      <c r="J6688" t="b">
        <v>1</v>
      </c>
      <c r="K6688">
        <f>YEAR(Table1[[#This Row],[Patient Admission Date]])</f>
        <v>2023</v>
      </c>
      <c r="L6688" t="str">
        <f>TEXT(Table1[[#This Row],[Patient Admission Date]],"mmm")</f>
        <v>Dec</v>
      </c>
      <c r="M6688" t="str">
        <f>TEXT(Table1[[#This Row],[Patient Admission Date]],"ddd")</f>
        <v>Sat</v>
      </c>
      <c r="N6688" t="str">
        <f>TEXT(INT(HOUR(Table1[[#This Row],[Patient Admission Date]])/3)*3,"00")&amp;"-"&amp;TEXT(INT(HOUR(Table1[[#This Row],[Patient Admission Date]])/3)*3+3,"00")</f>
        <v>03-06</v>
      </c>
      <c r="O6688" t="str" cm="1">
        <f t="array" ref="O6688">_xlfn.IFS(Table1[[#This Row],[Patient Age]]&lt;=14,"0-14",Table1[[#This Row],[Patient Age]]&lt;=29,"15-29",Table1[[#This Row],[Patient Age]]&lt;=44,"30-44",Table1[[#This Row],[Patient Age]]&lt;=59,"45-59",Table1[[#This Row],[Patient Age]]&lt;=74,"60-74",TRUE,"75+")</f>
        <v>30-44</v>
      </c>
      <c r="P6688" t="str" cm="1">
        <f t="array" ref="P6688">_xlfn.IFS(Table1[[#This Row],[Patient Waittime]]&lt;=15,"0-15",Table1[[#This Row],[Patient Waittime]]&lt;=30,"16-30",Table1[[#This Row],[Patient Waittime]]&lt;=45,"31-45",Table1[[#This Row],[Patient Waittime]]&lt;=60,"46-60",TRUE,"60+")</f>
        <v>31-45</v>
      </c>
      <c r="Q6688">
        <f>--(Table1[[#This Row],[Patient Waittime]]&lt;=30)</f>
        <v>0</v>
      </c>
      <c r="R6688">
        <f>--Table1[[#This Row],[Patient Admission Flag]]</f>
        <v>1</v>
      </c>
      <c r="S6688">
        <f>--AND(Table1[[#This Row],[WithinTarget]]=1,Table1[[#This Row],[Patient Satisfaction Score]]&gt;=7)</f>
        <v>0</v>
      </c>
      <c r="T6688" t="str">
        <f>IF(LEFT(Table1[[#This Row],[Patient Gender]],1)="F","Female","Male")</f>
        <v>Female</v>
      </c>
    </row>
    <row r="6689" spans="1:20" x14ac:dyDescent="0.3">
      <c r="A6689" t="s">
        <v>6793</v>
      </c>
      <c r="B6689" s="1">
        <v>45308.856249999997</v>
      </c>
      <c r="C6689" t="s">
        <v>13</v>
      </c>
      <c r="D6689">
        <v>49</v>
      </c>
      <c r="E6689" t="s">
        <v>10</v>
      </c>
      <c r="F6689" t="s">
        <v>11</v>
      </c>
      <c r="G6689" t="b">
        <v>1</v>
      </c>
      <c r="I6689">
        <v>38</v>
      </c>
      <c r="J6689" t="b">
        <v>1</v>
      </c>
      <c r="K6689">
        <f>YEAR(Table1[[#This Row],[Patient Admission Date]])</f>
        <v>2024</v>
      </c>
      <c r="L6689" t="str">
        <f>TEXT(Table1[[#This Row],[Patient Admission Date]],"mmm")</f>
        <v>Jan</v>
      </c>
      <c r="M6689" t="str">
        <f>TEXT(Table1[[#This Row],[Patient Admission Date]],"ddd")</f>
        <v>Wed</v>
      </c>
      <c r="N6689" t="str">
        <f>TEXT(INT(HOUR(Table1[[#This Row],[Patient Admission Date]])/3)*3,"00")&amp;"-"&amp;TEXT(INT(HOUR(Table1[[#This Row],[Patient Admission Date]])/3)*3+3,"00")</f>
        <v>18-21</v>
      </c>
      <c r="O6689" t="str" cm="1">
        <f t="array" ref="O6689">_xlfn.IFS(Table1[[#This Row],[Patient Age]]&lt;=14,"0-14",Table1[[#This Row],[Patient Age]]&lt;=29,"15-29",Table1[[#This Row],[Patient Age]]&lt;=44,"30-44",Table1[[#This Row],[Patient Age]]&lt;=59,"45-59",Table1[[#This Row],[Patient Age]]&lt;=74,"60-74",TRUE,"75+")</f>
        <v>45-59</v>
      </c>
      <c r="P6689" t="str" cm="1">
        <f t="array" ref="P6689">_xlfn.IFS(Table1[[#This Row],[Patient Waittime]]&lt;=15,"0-15",Table1[[#This Row],[Patient Waittime]]&lt;=30,"16-30",Table1[[#This Row],[Patient Waittime]]&lt;=45,"31-45",Table1[[#This Row],[Patient Waittime]]&lt;=60,"46-60",TRUE,"60+")</f>
        <v>31-45</v>
      </c>
      <c r="Q6689">
        <f>--(Table1[[#This Row],[Patient Waittime]]&lt;=30)</f>
        <v>0</v>
      </c>
      <c r="R6689">
        <f>--Table1[[#This Row],[Patient Admission Flag]]</f>
        <v>1</v>
      </c>
      <c r="S6689">
        <f>--AND(Table1[[#This Row],[WithinTarget]]=1,Table1[[#This Row],[Patient Satisfaction Score]]&gt;=7)</f>
        <v>0</v>
      </c>
      <c r="T6689" t="str">
        <f>IF(LEFT(Table1[[#This Row],[Patient Gender]],1)="F","Female","Male")</f>
        <v>Female</v>
      </c>
    </row>
    <row r="6690" spans="1:20" x14ac:dyDescent="0.3">
      <c r="A6690" t="s">
        <v>6794</v>
      </c>
      <c r="B6690" s="1">
        <v>45481.280555555553</v>
      </c>
      <c r="C6690" t="s">
        <v>13</v>
      </c>
      <c r="D6690">
        <v>56</v>
      </c>
      <c r="E6690" t="s">
        <v>10</v>
      </c>
      <c r="F6690" t="s">
        <v>11</v>
      </c>
      <c r="G6690" t="b">
        <v>1</v>
      </c>
      <c r="I6690">
        <v>42</v>
      </c>
      <c r="J6690" t="b">
        <v>1</v>
      </c>
      <c r="K6690">
        <f>YEAR(Table1[[#This Row],[Patient Admission Date]])</f>
        <v>2024</v>
      </c>
      <c r="L6690" t="str">
        <f>TEXT(Table1[[#This Row],[Patient Admission Date]],"mmm")</f>
        <v>Jul</v>
      </c>
      <c r="M6690" t="str">
        <f>TEXT(Table1[[#This Row],[Patient Admission Date]],"ddd")</f>
        <v>Mon</v>
      </c>
      <c r="N6690" t="str">
        <f>TEXT(INT(HOUR(Table1[[#This Row],[Patient Admission Date]])/3)*3,"00")&amp;"-"&amp;TEXT(INT(HOUR(Table1[[#This Row],[Patient Admission Date]])/3)*3+3,"00")</f>
        <v>06-09</v>
      </c>
      <c r="O6690" t="str" cm="1">
        <f t="array" ref="O6690">_xlfn.IFS(Table1[[#This Row],[Patient Age]]&lt;=14,"0-14",Table1[[#This Row],[Patient Age]]&lt;=29,"15-29",Table1[[#This Row],[Patient Age]]&lt;=44,"30-44",Table1[[#This Row],[Patient Age]]&lt;=59,"45-59",Table1[[#This Row],[Patient Age]]&lt;=74,"60-74",TRUE,"75+")</f>
        <v>45-59</v>
      </c>
      <c r="P6690" t="str" cm="1">
        <f t="array" ref="P6690">_xlfn.IFS(Table1[[#This Row],[Patient Waittime]]&lt;=15,"0-15",Table1[[#This Row],[Patient Waittime]]&lt;=30,"16-30",Table1[[#This Row],[Patient Waittime]]&lt;=45,"31-45",Table1[[#This Row],[Patient Waittime]]&lt;=60,"46-60",TRUE,"60+")</f>
        <v>31-45</v>
      </c>
      <c r="Q6690">
        <f>--(Table1[[#This Row],[Patient Waittime]]&lt;=30)</f>
        <v>0</v>
      </c>
      <c r="R6690">
        <f>--Table1[[#This Row],[Patient Admission Flag]]</f>
        <v>1</v>
      </c>
      <c r="S6690">
        <f>--AND(Table1[[#This Row],[WithinTarget]]=1,Table1[[#This Row],[Patient Satisfaction Score]]&gt;=7)</f>
        <v>0</v>
      </c>
      <c r="T6690" t="str">
        <f>IF(LEFT(Table1[[#This Row],[Patient Gender]],1)="F","Female","Male")</f>
        <v>Female</v>
      </c>
    </row>
    <row r="6691" spans="1:20" x14ac:dyDescent="0.3">
      <c r="A6691" t="s">
        <v>6795</v>
      </c>
      <c r="B6691" s="1">
        <v>45166.838194444441</v>
      </c>
      <c r="C6691" t="s">
        <v>13</v>
      </c>
      <c r="D6691">
        <v>9</v>
      </c>
      <c r="E6691" t="s">
        <v>10</v>
      </c>
      <c r="F6691" t="s">
        <v>11</v>
      </c>
      <c r="G6691" t="b">
        <v>1</v>
      </c>
      <c r="I6691">
        <v>54</v>
      </c>
      <c r="J6691" t="b">
        <v>1</v>
      </c>
      <c r="K6691">
        <f>YEAR(Table1[[#This Row],[Patient Admission Date]])</f>
        <v>2023</v>
      </c>
      <c r="L6691" t="str">
        <f>TEXT(Table1[[#This Row],[Patient Admission Date]],"mmm")</f>
        <v>Aug</v>
      </c>
      <c r="M6691" t="str">
        <f>TEXT(Table1[[#This Row],[Patient Admission Date]],"ddd")</f>
        <v>Mon</v>
      </c>
      <c r="N6691" t="str">
        <f>TEXT(INT(HOUR(Table1[[#This Row],[Patient Admission Date]])/3)*3,"00")&amp;"-"&amp;TEXT(INT(HOUR(Table1[[#This Row],[Patient Admission Date]])/3)*3+3,"00")</f>
        <v>18-21</v>
      </c>
      <c r="O6691" t="str" cm="1">
        <f t="array" ref="O6691">_xlfn.IFS(Table1[[#This Row],[Patient Age]]&lt;=14,"0-14",Table1[[#This Row],[Patient Age]]&lt;=29,"15-29",Table1[[#This Row],[Patient Age]]&lt;=44,"30-44",Table1[[#This Row],[Patient Age]]&lt;=59,"45-59",Table1[[#This Row],[Patient Age]]&lt;=74,"60-74",TRUE,"75+")</f>
        <v>0-14</v>
      </c>
      <c r="P6691" t="str" cm="1">
        <f t="array" ref="P6691">_xlfn.IFS(Table1[[#This Row],[Patient Waittime]]&lt;=15,"0-15",Table1[[#This Row],[Patient Waittime]]&lt;=30,"16-30",Table1[[#This Row],[Patient Waittime]]&lt;=45,"31-45",Table1[[#This Row],[Patient Waittime]]&lt;=60,"46-60",TRUE,"60+")</f>
        <v>46-60</v>
      </c>
      <c r="Q6691">
        <f>--(Table1[[#This Row],[Patient Waittime]]&lt;=30)</f>
        <v>0</v>
      </c>
      <c r="R6691">
        <f>--Table1[[#This Row],[Patient Admission Flag]]</f>
        <v>1</v>
      </c>
      <c r="S6691">
        <f>--AND(Table1[[#This Row],[WithinTarget]]=1,Table1[[#This Row],[Patient Satisfaction Score]]&gt;=7)</f>
        <v>0</v>
      </c>
      <c r="T6691" t="str">
        <f>IF(LEFT(Table1[[#This Row],[Patient Gender]],1)="F","Female","Male")</f>
        <v>Female</v>
      </c>
    </row>
    <row r="6692" spans="1:20" x14ac:dyDescent="0.3">
      <c r="A6692" t="s">
        <v>6796</v>
      </c>
      <c r="B6692" s="1">
        <v>45475.59652777778</v>
      </c>
      <c r="C6692" t="s">
        <v>13</v>
      </c>
      <c r="D6692">
        <v>36</v>
      </c>
      <c r="E6692" t="s">
        <v>10</v>
      </c>
      <c r="F6692" t="s">
        <v>11</v>
      </c>
      <c r="G6692" t="b">
        <v>1</v>
      </c>
      <c r="I6692">
        <v>55</v>
      </c>
      <c r="J6692" t="b">
        <v>1</v>
      </c>
      <c r="K6692">
        <f>YEAR(Table1[[#This Row],[Patient Admission Date]])</f>
        <v>2024</v>
      </c>
      <c r="L6692" t="str">
        <f>TEXT(Table1[[#This Row],[Patient Admission Date]],"mmm")</f>
        <v>Jul</v>
      </c>
      <c r="M6692" t="str">
        <f>TEXT(Table1[[#This Row],[Patient Admission Date]],"ddd")</f>
        <v>Tue</v>
      </c>
      <c r="N6692" t="str">
        <f>TEXT(INT(HOUR(Table1[[#This Row],[Patient Admission Date]])/3)*3,"00")&amp;"-"&amp;TEXT(INT(HOUR(Table1[[#This Row],[Patient Admission Date]])/3)*3+3,"00")</f>
        <v>12-15</v>
      </c>
      <c r="O6692" t="str" cm="1">
        <f t="array" ref="O6692">_xlfn.IFS(Table1[[#This Row],[Patient Age]]&lt;=14,"0-14",Table1[[#This Row],[Patient Age]]&lt;=29,"15-29",Table1[[#This Row],[Patient Age]]&lt;=44,"30-44",Table1[[#This Row],[Patient Age]]&lt;=59,"45-59",Table1[[#This Row],[Patient Age]]&lt;=74,"60-74",TRUE,"75+")</f>
        <v>30-44</v>
      </c>
      <c r="P6692" t="str" cm="1">
        <f t="array" ref="P6692">_xlfn.IFS(Table1[[#This Row],[Patient Waittime]]&lt;=15,"0-15",Table1[[#This Row],[Patient Waittime]]&lt;=30,"16-30",Table1[[#This Row],[Patient Waittime]]&lt;=45,"31-45",Table1[[#This Row],[Patient Waittime]]&lt;=60,"46-60",TRUE,"60+")</f>
        <v>46-60</v>
      </c>
      <c r="Q6692">
        <f>--(Table1[[#This Row],[Patient Waittime]]&lt;=30)</f>
        <v>0</v>
      </c>
      <c r="R6692">
        <f>--Table1[[#This Row],[Patient Admission Flag]]</f>
        <v>1</v>
      </c>
      <c r="S6692">
        <f>--AND(Table1[[#This Row],[WithinTarget]]=1,Table1[[#This Row],[Patient Satisfaction Score]]&gt;=7)</f>
        <v>0</v>
      </c>
      <c r="T6692" t="str">
        <f>IF(LEFT(Table1[[#This Row],[Patient Gender]],1)="F","Female","Male")</f>
        <v>Female</v>
      </c>
    </row>
    <row r="6693" spans="1:20" x14ac:dyDescent="0.3">
      <c r="A6693" t="s">
        <v>6797</v>
      </c>
      <c r="B6693" s="1">
        <v>45212.572222222225</v>
      </c>
      <c r="C6693" t="s">
        <v>13</v>
      </c>
      <c r="D6693">
        <v>50</v>
      </c>
      <c r="E6693" t="s">
        <v>10</v>
      </c>
      <c r="F6693" t="s">
        <v>11</v>
      </c>
      <c r="G6693" t="b">
        <v>1</v>
      </c>
      <c r="I6693">
        <v>56</v>
      </c>
      <c r="J6693" t="b">
        <v>1</v>
      </c>
      <c r="K6693">
        <f>YEAR(Table1[[#This Row],[Patient Admission Date]])</f>
        <v>2023</v>
      </c>
      <c r="L6693" t="str">
        <f>TEXT(Table1[[#This Row],[Patient Admission Date]],"mmm")</f>
        <v>Oct</v>
      </c>
      <c r="M6693" t="str">
        <f>TEXT(Table1[[#This Row],[Patient Admission Date]],"ddd")</f>
        <v>Fri</v>
      </c>
      <c r="N6693" t="str">
        <f>TEXT(INT(HOUR(Table1[[#This Row],[Patient Admission Date]])/3)*3,"00")&amp;"-"&amp;TEXT(INT(HOUR(Table1[[#This Row],[Patient Admission Date]])/3)*3+3,"00")</f>
        <v>12-15</v>
      </c>
      <c r="O6693" t="str" cm="1">
        <f t="array" ref="O6693">_xlfn.IFS(Table1[[#This Row],[Patient Age]]&lt;=14,"0-14",Table1[[#This Row],[Patient Age]]&lt;=29,"15-29",Table1[[#This Row],[Patient Age]]&lt;=44,"30-44",Table1[[#This Row],[Patient Age]]&lt;=59,"45-59",Table1[[#This Row],[Patient Age]]&lt;=74,"60-74",TRUE,"75+")</f>
        <v>45-59</v>
      </c>
      <c r="P6693" t="str" cm="1">
        <f t="array" ref="P6693">_xlfn.IFS(Table1[[#This Row],[Patient Waittime]]&lt;=15,"0-15",Table1[[#This Row],[Patient Waittime]]&lt;=30,"16-30",Table1[[#This Row],[Patient Waittime]]&lt;=45,"31-45",Table1[[#This Row],[Patient Waittime]]&lt;=60,"46-60",TRUE,"60+")</f>
        <v>46-60</v>
      </c>
      <c r="Q6693">
        <f>--(Table1[[#This Row],[Patient Waittime]]&lt;=30)</f>
        <v>0</v>
      </c>
      <c r="R6693">
        <f>--Table1[[#This Row],[Patient Admission Flag]]</f>
        <v>1</v>
      </c>
      <c r="S6693">
        <f>--AND(Table1[[#This Row],[WithinTarget]]=1,Table1[[#This Row],[Patient Satisfaction Score]]&gt;=7)</f>
        <v>0</v>
      </c>
      <c r="T6693" t="str">
        <f>IF(LEFT(Table1[[#This Row],[Patient Gender]],1)="F","Female","Male")</f>
        <v>Female</v>
      </c>
    </row>
    <row r="6694" spans="1:20" x14ac:dyDescent="0.3">
      <c r="A6694" t="s">
        <v>6798</v>
      </c>
      <c r="B6694" s="1">
        <v>45407.045138888891</v>
      </c>
      <c r="C6694" t="s">
        <v>13</v>
      </c>
      <c r="D6694">
        <v>29</v>
      </c>
      <c r="E6694" t="s">
        <v>10</v>
      </c>
      <c r="F6694" t="s">
        <v>11</v>
      </c>
      <c r="G6694" t="b">
        <v>1</v>
      </c>
      <c r="I6694">
        <v>58</v>
      </c>
      <c r="J6694" t="b">
        <v>1</v>
      </c>
      <c r="K6694">
        <f>YEAR(Table1[[#This Row],[Patient Admission Date]])</f>
        <v>2024</v>
      </c>
      <c r="L6694" t="str">
        <f>TEXT(Table1[[#This Row],[Patient Admission Date]],"mmm")</f>
        <v>Apr</v>
      </c>
      <c r="M6694" t="str">
        <f>TEXT(Table1[[#This Row],[Patient Admission Date]],"ddd")</f>
        <v>Thu</v>
      </c>
      <c r="N6694" t="str">
        <f>TEXT(INT(HOUR(Table1[[#This Row],[Patient Admission Date]])/3)*3,"00")&amp;"-"&amp;TEXT(INT(HOUR(Table1[[#This Row],[Patient Admission Date]])/3)*3+3,"00")</f>
        <v>00-03</v>
      </c>
      <c r="O6694" t="str" cm="1">
        <f t="array" ref="O6694">_xlfn.IFS(Table1[[#This Row],[Patient Age]]&lt;=14,"0-14",Table1[[#This Row],[Patient Age]]&lt;=29,"15-29",Table1[[#This Row],[Patient Age]]&lt;=44,"30-44",Table1[[#This Row],[Patient Age]]&lt;=59,"45-59",Table1[[#This Row],[Patient Age]]&lt;=74,"60-74",TRUE,"75+")</f>
        <v>15-29</v>
      </c>
      <c r="P6694" t="str" cm="1">
        <f t="array" ref="P6694">_xlfn.IFS(Table1[[#This Row],[Patient Waittime]]&lt;=15,"0-15",Table1[[#This Row],[Patient Waittime]]&lt;=30,"16-30",Table1[[#This Row],[Patient Waittime]]&lt;=45,"31-45",Table1[[#This Row],[Patient Waittime]]&lt;=60,"46-60",TRUE,"60+")</f>
        <v>46-60</v>
      </c>
      <c r="Q6694">
        <f>--(Table1[[#This Row],[Patient Waittime]]&lt;=30)</f>
        <v>0</v>
      </c>
      <c r="R6694">
        <f>--Table1[[#This Row],[Patient Admission Flag]]</f>
        <v>1</v>
      </c>
      <c r="S6694">
        <f>--AND(Table1[[#This Row],[WithinTarget]]=1,Table1[[#This Row],[Patient Satisfaction Score]]&gt;=7)</f>
        <v>0</v>
      </c>
      <c r="T6694" t="str">
        <f>IF(LEFT(Table1[[#This Row],[Patient Gender]],1)="F","Female","Male")</f>
        <v>Female</v>
      </c>
    </row>
    <row r="6695" spans="1:20" x14ac:dyDescent="0.3">
      <c r="A6695" t="s">
        <v>6799</v>
      </c>
      <c r="B6695" s="1">
        <v>45302.092361111114</v>
      </c>
      <c r="C6695" t="s">
        <v>13</v>
      </c>
      <c r="D6695">
        <v>8</v>
      </c>
      <c r="E6695" t="s">
        <v>10</v>
      </c>
      <c r="F6695" t="s">
        <v>11</v>
      </c>
      <c r="G6695" t="b">
        <v>1</v>
      </c>
      <c r="I6695">
        <v>10</v>
      </c>
      <c r="J6695" t="b">
        <v>1</v>
      </c>
      <c r="K6695">
        <f>YEAR(Table1[[#This Row],[Patient Admission Date]])</f>
        <v>2024</v>
      </c>
      <c r="L6695" t="str">
        <f>TEXT(Table1[[#This Row],[Patient Admission Date]],"mmm")</f>
        <v>Jan</v>
      </c>
      <c r="M6695" t="str">
        <f>TEXT(Table1[[#This Row],[Patient Admission Date]],"ddd")</f>
        <v>Thu</v>
      </c>
      <c r="N6695" t="str">
        <f>TEXT(INT(HOUR(Table1[[#This Row],[Patient Admission Date]])/3)*3,"00")&amp;"-"&amp;TEXT(INT(HOUR(Table1[[#This Row],[Patient Admission Date]])/3)*3+3,"00")</f>
        <v>00-03</v>
      </c>
      <c r="O6695" t="str" cm="1">
        <f t="array" ref="O6695">_xlfn.IFS(Table1[[#This Row],[Patient Age]]&lt;=14,"0-14",Table1[[#This Row],[Patient Age]]&lt;=29,"15-29",Table1[[#This Row],[Patient Age]]&lt;=44,"30-44",Table1[[#This Row],[Patient Age]]&lt;=59,"45-59",Table1[[#This Row],[Patient Age]]&lt;=74,"60-74",TRUE,"75+")</f>
        <v>0-14</v>
      </c>
      <c r="P6695" t="str" cm="1">
        <f t="array" ref="P6695">_xlfn.IFS(Table1[[#This Row],[Patient Waittime]]&lt;=15,"0-15",Table1[[#This Row],[Patient Waittime]]&lt;=30,"16-30",Table1[[#This Row],[Patient Waittime]]&lt;=45,"31-45",Table1[[#This Row],[Patient Waittime]]&lt;=60,"46-60",TRUE,"60+")</f>
        <v>0-15</v>
      </c>
      <c r="Q6695">
        <f>--(Table1[[#This Row],[Patient Waittime]]&lt;=30)</f>
        <v>1</v>
      </c>
      <c r="R6695">
        <f>--Table1[[#This Row],[Patient Admission Flag]]</f>
        <v>1</v>
      </c>
      <c r="S6695">
        <f>--AND(Table1[[#This Row],[WithinTarget]]=1,Table1[[#This Row],[Patient Satisfaction Score]]&gt;=7)</f>
        <v>0</v>
      </c>
      <c r="T6695" t="str">
        <f>IF(LEFT(Table1[[#This Row],[Patient Gender]],1)="F","Female","Male")</f>
        <v>Female</v>
      </c>
    </row>
    <row r="6696" spans="1:20" x14ac:dyDescent="0.3">
      <c r="A6696" t="s">
        <v>6800</v>
      </c>
      <c r="B6696" s="1">
        <v>45544.09652777778</v>
      </c>
      <c r="C6696" t="s">
        <v>13</v>
      </c>
      <c r="D6696">
        <v>12</v>
      </c>
      <c r="E6696" t="s">
        <v>10</v>
      </c>
      <c r="F6696" t="s">
        <v>11</v>
      </c>
      <c r="G6696" t="b">
        <v>1</v>
      </c>
      <c r="I6696">
        <v>17</v>
      </c>
      <c r="J6696" t="b">
        <v>1</v>
      </c>
      <c r="K6696">
        <f>YEAR(Table1[[#This Row],[Patient Admission Date]])</f>
        <v>2024</v>
      </c>
      <c r="L6696" t="str">
        <f>TEXT(Table1[[#This Row],[Patient Admission Date]],"mmm")</f>
        <v>Sep</v>
      </c>
      <c r="M6696" t="str">
        <f>TEXT(Table1[[#This Row],[Patient Admission Date]],"ddd")</f>
        <v>Mon</v>
      </c>
      <c r="N6696" t="str">
        <f>TEXT(INT(HOUR(Table1[[#This Row],[Patient Admission Date]])/3)*3,"00")&amp;"-"&amp;TEXT(INT(HOUR(Table1[[#This Row],[Patient Admission Date]])/3)*3+3,"00")</f>
        <v>00-03</v>
      </c>
      <c r="O6696" t="str" cm="1">
        <f t="array" ref="O6696">_xlfn.IFS(Table1[[#This Row],[Patient Age]]&lt;=14,"0-14",Table1[[#This Row],[Patient Age]]&lt;=29,"15-29",Table1[[#This Row],[Patient Age]]&lt;=44,"30-44",Table1[[#This Row],[Patient Age]]&lt;=59,"45-59",Table1[[#This Row],[Patient Age]]&lt;=74,"60-74",TRUE,"75+")</f>
        <v>0-14</v>
      </c>
      <c r="P6696" t="str" cm="1">
        <f t="array" ref="P6696">_xlfn.IFS(Table1[[#This Row],[Patient Waittime]]&lt;=15,"0-15",Table1[[#This Row],[Patient Waittime]]&lt;=30,"16-30",Table1[[#This Row],[Patient Waittime]]&lt;=45,"31-45",Table1[[#This Row],[Patient Waittime]]&lt;=60,"46-60",TRUE,"60+")</f>
        <v>16-30</v>
      </c>
      <c r="Q6696">
        <f>--(Table1[[#This Row],[Patient Waittime]]&lt;=30)</f>
        <v>1</v>
      </c>
      <c r="R6696">
        <f>--Table1[[#This Row],[Patient Admission Flag]]</f>
        <v>1</v>
      </c>
      <c r="S6696">
        <f>--AND(Table1[[#This Row],[WithinTarget]]=1,Table1[[#This Row],[Patient Satisfaction Score]]&gt;=7)</f>
        <v>0</v>
      </c>
      <c r="T6696" t="str">
        <f>IF(LEFT(Table1[[#This Row],[Patient Gender]],1)="F","Female","Male")</f>
        <v>Female</v>
      </c>
    </row>
    <row r="6697" spans="1:20" x14ac:dyDescent="0.3">
      <c r="A6697" t="s">
        <v>6801</v>
      </c>
      <c r="B6697" s="1">
        <v>45556.323611111111</v>
      </c>
      <c r="C6697" t="s">
        <v>13</v>
      </c>
      <c r="D6697">
        <v>13</v>
      </c>
      <c r="E6697" t="s">
        <v>10</v>
      </c>
      <c r="F6697" t="s">
        <v>11</v>
      </c>
      <c r="G6697" t="b">
        <v>1</v>
      </c>
      <c r="I6697">
        <v>24</v>
      </c>
      <c r="J6697" t="b">
        <v>1</v>
      </c>
      <c r="K6697">
        <f>YEAR(Table1[[#This Row],[Patient Admission Date]])</f>
        <v>2024</v>
      </c>
      <c r="L6697" t="str">
        <f>TEXT(Table1[[#This Row],[Patient Admission Date]],"mmm")</f>
        <v>Sep</v>
      </c>
      <c r="M6697" t="str">
        <f>TEXT(Table1[[#This Row],[Patient Admission Date]],"ddd")</f>
        <v>Sat</v>
      </c>
      <c r="N6697" t="str">
        <f>TEXT(INT(HOUR(Table1[[#This Row],[Patient Admission Date]])/3)*3,"00")&amp;"-"&amp;TEXT(INT(HOUR(Table1[[#This Row],[Patient Admission Date]])/3)*3+3,"00")</f>
        <v>06-09</v>
      </c>
      <c r="O6697" t="str" cm="1">
        <f t="array" ref="O6697">_xlfn.IFS(Table1[[#This Row],[Patient Age]]&lt;=14,"0-14",Table1[[#This Row],[Patient Age]]&lt;=29,"15-29",Table1[[#This Row],[Patient Age]]&lt;=44,"30-44",Table1[[#This Row],[Patient Age]]&lt;=59,"45-59",Table1[[#This Row],[Patient Age]]&lt;=74,"60-74",TRUE,"75+")</f>
        <v>0-14</v>
      </c>
      <c r="P6697" t="str" cm="1">
        <f t="array" ref="P6697">_xlfn.IFS(Table1[[#This Row],[Patient Waittime]]&lt;=15,"0-15",Table1[[#This Row],[Patient Waittime]]&lt;=30,"16-30",Table1[[#This Row],[Patient Waittime]]&lt;=45,"31-45",Table1[[#This Row],[Patient Waittime]]&lt;=60,"46-60",TRUE,"60+")</f>
        <v>16-30</v>
      </c>
      <c r="Q6697">
        <f>--(Table1[[#This Row],[Patient Waittime]]&lt;=30)</f>
        <v>1</v>
      </c>
      <c r="R6697">
        <f>--Table1[[#This Row],[Patient Admission Flag]]</f>
        <v>1</v>
      </c>
      <c r="S6697">
        <f>--AND(Table1[[#This Row],[WithinTarget]]=1,Table1[[#This Row],[Patient Satisfaction Score]]&gt;=7)</f>
        <v>0</v>
      </c>
      <c r="T6697" t="str">
        <f>IF(LEFT(Table1[[#This Row],[Patient Gender]],1)="F","Female","Male")</f>
        <v>Female</v>
      </c>
    </row>
    <row r="6698" spans="1:20" x14ac:dyDescent="0.3">
      <c r="A6698" t="s">
        <v>6802</v>
      </c>
      <c r="B6698" s="1">
        <v>45372.949305555558</v>
      </c>
      <c r="C6698" t="s">
        <v>13</v>
      </c>
      <c r="D6698">
        <v>62</v>
      </c>
      <c r="E6698" t="s">
        <v>10</v>
      </c>
      <c r="F6698" t="s">
        <v>11</v>
      </c>
      <c r="G6698" t="b">
        <v>1</v>
      </c>
      <c r="I6698">
        <v>25</v>
      </c>
      <c r="J6698" t="b">
        <v>1</v>
      </c>
      <c r="K6698">
        <f>YEAR(Table1[[#This Row],[Patient Admission Date]])</f>
        <v>2024</v>
      </c>
      <c r="L6698" t="str">
        <f>TEXT(Table1[[#This Row],[Patient Admission Date]],"mmm")</f>
        <v>Mar</v>
      </c>
      <c r="M6698" t="str">
        <f>TEXT(Table1[[#This Row],[Patient Admission Date]],"ddd")</f>
        <v>Thu</v>
      </c>
      <c r="N6698" t="str">
        <f>TEXT(INT(HOUR(Table1[[#This Row],[Patient Admission Date]])/3)*3,"00")&amp;"-"&amp;TEXT(INT(HOUR(Table1[[#This Row],[Patient Admission Date]])/3)*3+3,"00")</f>
        <v>21-24</v>
      </c>
      <c r="O6698" t="str" cm="1">
        <f t="array" ref="O6698">_xlfn.IFS(Table1[[#This Row],[Patient Age]]&lt;=14,"0-14",Table1[[#This Row],[Patient Age]]&lt;=29,"15-29",Table1[[#This Row],[Patient Age]]&lt;=44,"30-44",Table1[[#This Row],[Patient Age]]&lt;=59,"45-59",Table1[[#This Row],[Patient Age]]&lt;=74,"60-74",TRUE,"75+")</f>
        <v>60-74</v>
      </c>
      <c r="P6698" t="str" cm="1">
        <f t="array" ref="P6698">_xlfn.IFS(Table1[[#This Row],[Patient Waittime]]&lt;=15,"0-15",Table1[[#This Row],[Patient Waittime]]&lt;=30,"16-30",Table1[[#This Row],[Patient Waittime]]&lt;=45,"31-45",Table1[[#This Row],[Patient Waittime]]&lt;=60,"46-60",TRUE,"60+")</f>
        <v>16-30</v>
      </c>
      <c r="Q6698">
        <f>--(Table1[[#This Row],[Patient Waittime]]&lt;=30)</f>
        <v>1</v>
      </c>
      <c r="R6698">
        <f>--Table1[[#This Row],[Patient Admission Flag]]</f>
        <v>1</v>
      </c>
      <c r="S6698">
        <f>--AND(Table1[[#This Row],[WithinTarget]]=1,Table1[[#This Row],[Patient Satisfaction Score]]&gt;=7)</f>
        <v>0</v>
      </c>
      <c r="T6698" t="str">
        <f>IF(LEFT(Table1[[#This Row],[Patient Gender]],1)="F","Female","Male")</f>
        <v>Female</v>
      </c>
    </row>
    <row r="6699" spans="1:20" x14ac:dyDescent="0.3">
      <c r="A6699" t="s">
        <v>6803</v>
      </c>
      <c r="B6699" s="1">
        <v>45565.693749999999</v>
      </c>
      <c r="C6699" t="s">
        <v>13</v>
      </c>
      <c r="D6699">
        <v>36</v>
      </c>
      <c r="E6699" t="s">
        <v>10</v>
      </c>
      <c r="F6699" t="s">
        <v>11</v>
      </c>
      <c r="G6699" t="b">
        <v>1</v>
      </c>
      <c r="I6699">
        <v>34</v>
      </c>
      <c r="J6699" t="b">
        <v>1</v>
      </c>
      <c r="K6699">
        <f>YEAR(Table1[[#This Row],[Patient Admission Date]])</f>
        <v>2024</v>
      </c>
      <c r="L6699" t="str">
        <f>TEXT(Table1[[#This Row],[Patient Admission Date]],"mmm")</f>
        <v>Sep</v>
      </c>
      <c r="M6699" t="str">
        <f>TEXT(Table1[[#This Row],[Patient Admission Date]],"ddd")</f>
        <v>Mon</v>
      </c>
      <c r="N6699" t="str">
        <f>TEXT(INT(HOUR(Table1[[#This Row],[Patient Admission Date]])/3)*3,"00")&amp;"-"&amp;TEXT(INT(HOUR(Table1[[#This Row],[Patient Admission Date]])/3)*3+3,"00")</f>
        <v>15-18</v>
      </c>
      <c r="O6699" t="str" cm="1">
        <f t="array" ref="O6699">_xlfn.IFS(Table1[[#This Row],[Patient Age]]&lt;=14,"0-14",Table1[[#This Row],[Patient Age]]&lt;=29,"15-29",Table1[[#This Row],[Patient Age]]&lt;=44,"30-44",Table1[[#This Row],[Patient Age]]&lt;=59,"45-59",Table1[[#This Row],[Patient Age]]&lt;=74,"60-74",TRUE,"75+")</f>
        <v>30-44</v>
      </c>
      <c r="P6699" t="str" cm="1">
        <f t="array" ref="P6699">_xlfn.IFS(Table1[[#This Row],[Patient Waittime]]&lt;=15,"0-15",Table1[[#This Row],[Patient Waittime]]&lt;=30,"16-30",Table1[[#This Row],[Patient Waittime]]&lt;=45,"31-45",Table1[[#This Row],[Patient Waittime]]&lt;=60,"46-60",TRUE,"60+")</f>
        <v>31-45</v>
      </c>
      <c r="Q6699">
        <f>--(Table1[[#This Row],[Patient Waittime]]&lt;=30)</f>
        <v>0</v>
      </c>
      <c r="R6699">
        <f>--Table1[[#This Row],[Patient Admission Flag]]</f>
        <v>1</v>
      </c>
      <c r="S6699">
        <f>--AND(Table1[[#This Row],[WithinTarget]]=1,Table1[[#This Row],[Patient Satisfaction Score]]&gt;=7)</f>
        <v>0</v>
      </c>
      <c r="T6699" t="str">
        <f>IF(LEFT(Table1[[#This Row],[Patient Gender]],1)="F","Female","Male")</f>
        <v>Female</v>
      </c>
    </row>
    <row r="6700" spans="1:20" x14ac:dyDescent="0.3">
      <c r="A6700" t="s">
        <v>6804</v>
      </c>
      <c r="B6700" s="1">
        <v>45137.696527777778</v>
      </c>
      <c r="C6700" t="s">
        <v>13</v>
      </c>
      <c r="D6700">
        <v>5</v>
      </c>
      <c r="E6700" t="s">
        <v>10</v>
      </c>
      <c r="F6700" t="s">
        <v>11</v>
      </c>
      <c r="G6700" t="b">
        <v>1</v>
      </c>
      <c r="I6700">
        <v>37</v>
      </c>
      <c r="J6700" t="b">
        <v>1</v>
      </c>
      <c r="K6700">
        <f>YEAR(Table1[[#This Row],[Patient Admission Date]])</f>
        <v>2023</v>
      </c>
      <c r="L6700" t="str">
        <f>TEXT(Table1[[#This Row],[Patient Admission Date]],"mmm")</f>
        <v>Jul</v>
      </c>
      <c r="M6700" t="str">
        <f>TEXT(Table1[[#This Row],[Patient Admission Date]],"ddd")</f>
        <v>Sun</v>
      </c>
      <c r="N6700" t="str">
        <f>TEXT(INT(HOUR(Table1[[#This Row],[Patient Admission Date]])/3)*3,"00")&amp;"-"&amp;TEXT(INT(HOUR(Table1[[#This Row],[Patient Admission Date]])/3)*3+3,"00")</f>
        <v>15-18</v>
      </c>
      <c r="O6700" t="str" cm="1">
        <f t="array" ref="O6700">_xlfn.IFS(Table1[[#This Row],[Patient Age]]&lt;=14,"0-14",Table1[[#This Row],[Patient Age]]&lt;=29,"15-29",Table1[[#This Row],[Patient Age]]&lt;=44,"30-44",Table1[[#This Row],[Patient Age]]&lt;=59,"45-59",Table1[[#This Row],[Patient Age]]&lt;=74,"60-74",TRUE,"75+")</f>
        <v>0-14</v>
      </c>
      <c r="P6700" t="str" cm="1">
        <f t="array" ref="P6700">_xlfn.IFS(Table1[[#This Row],[Patient Waittime]]&lt;=15,"0-15",Table1[[#This Row],[Patient Waittime]]&lt;=30,"16-30",Table1[[#This Row],[Patient Waittime]]&lt;=45,"31-45",Table1[[#This Row],[Patient Waittime]]&lt;=60,"46-60",TRUE,"60+")</f>
        <v>31-45</v>
      </c>
      <c r="Q6700">
        <f>--(Table1[[#This Row],[Patient Waittime]]&lt;=30)</f>
        <v>0</v>
      </c>
      <c r="R6700">
        <f>--Table1[[#This Row],[Patient Admission Flag]]</f>
        <v>1</v>
      </c>
      <c r="S6700">
        <f>--AND(Table1[[#This Row],[WithinTarget]]=1,Table1[[#This Row],[Patient Satisfaction Score]]&gt;=7)</f>
        <v>0</v>
      </c>
      <c r="T6700" t="str">
        <f>IF(LEFT(Table1[[#This Row],[Patient Gender]],1)="F","Female","Male")</f>
        <v>Female</v>
      </c>
    </row>
    <row r="6701" spans="1:20" x14ac:dyDescent="0.3">
      <c r="A6701" t="s">
        <v>6805</v>
      </c>
      <c r="B6701" s="1">
        <v>45475.928472222222</v>
      </c>
      <c r="C6701" t="s">
        <v>13</v>
      </c>
      <c r="D6701">
        <v>67</v>
      </c>
      <c r="E6701" t="s">
        <v>10</v>
      </c>
      <c r="F6701" t="s">
        <v>11</v>
      </c>
      <c r="G6701" t="b">
        <v>1</v>
      </c>
      <c r="I6701">
        <v>42</v>
      </c>
      <c r="J6701" t="b">
        <v>1</v>
      </c>
      <c r="K6701">
        <f>YEAR(Table1[[#This Row],[Patient Admission Date]])</f>
        <v>2024</v>
      </c>
      <c r="L6701" t="str">
        <f>TEXT(Table1[[#This Row],[Patient Admission Date]],"mmm")</f>
        <v>Jul</v>
      </c>
      <c r="M6701" t="str">
        <f>TEXT(Table1[[#This Row],[Patient Admission Date]],"ddd")</f>
        <v>Tue</v>
      </c>
      <c r="N6701" t="str">
        <f>TEXT(INT(HOUR(Table1[[#This Row],[Patient Admission Date]])/3)*3,"00")&amp;"-"&amp;TEXT(INT(HOUR(Table1[[#This Row],[Patient Admission Date]])/3)*3+3,"00")</f>
        <v>21-24</v>
      </c>
      <c r="O6701" t="str" cm="1">
        <f t="array" ref="O6701">_xlfn.IFS(Table1[[#This Row],[Patient Age]]&lt;=14,"0-14",Table1[[#This Row],[Patient Age]]&lt;=29,"15-29",Table1[[#This Row],[Patient Age]]&lt;=44,"30-44",Table1[[#This Row],[Patient Age]]&lt;=59,"45-59",Table1[[#This Row],[Patient Age]]&lt;=74,"60-74",TRUE,"75+")</f>
        <v>60-74</v>
      </c>
      <c r="P6701" t="str" cm="1">
        <f t="array" ref="P6701">_xlfn.IFS(Table1[[#This Row],[Patient Waittime]]&lt;=15,"0-15",Table1[[#This Row],[Patient Waittime]]&lt;=30,"16-30",Table1[[#This Row],[Patient Waittime]]&lt;=45,"31-45",Table1[[#This Row],[Patient Waittime]]&lt;=60,"46-60",TRUE,"60+")</f>
        <v>31-45</v>
      </c>
      <c r="Q6701">
        <f>--(Table1[[#This Row],[Patient Waittime]]&lt;=30)</f>
        <v>0</v>
      </c>
      <c r="R6701">
        <f>--Table1[[#This Row],[Patient Admission Flag]]</f>
        <v>1</v>
      </c>
      <c r="S6701">
        <f>--AND(Table1[[#This Row],[WithinTarget]]=1,Table1[[#This Row],[Patient Satisfaction Score]]&gt;=7)</f>
        <v>0</v>
      </c>
      <c r="T6701" t="str">
        <f>IF(LEFT(Table1[[#This Row],[Patient Gender]],1)="F","Female","Male")</f>
        <v>Female</v>
      </c>
    </row>
    <row r="6702" spans="1:20" x14ac:dyDescent="0.3">
      <c r="A6702" t="s">
        <v>6806</v>
      </c>
      <c r="B6702" s="1">
        <v>45250.521527777775</v>
      </c>
      <c r="C6702" t="s">
        <v>13</v>
      </c>
      <c r="D6702">
        <v>54</v>
      </c>
      <c r="E6702" t="s">
        <v>10</v>
      </c>
      <c r="F6702" t="s">
        <v>11</v>
      </c>
      <c r="G6702" t="b">
        <v>1</v>
      </c>
      <c r="I6702">
        <v>43</v>
      </c>
      <c r="J6702" t="b">
        <v>1</v>
      </c>
      <c r="K6702">
        <f>YEAR(Table1[[#This Row],[Patient Admission Date]])</f>
        <v>2023</v>
      </c>
      <c r="L6702" t="str">
        <f>TEXT(Table1[[#This Row],[Patient Admission Date]],"mmm")</f>
        <v>Nov</v>
      </c>
      <c r="M6702" t="str">
        <f>TEXT(Table1[[#This Row],[Patient Admission Date]],"ddd")</f>
        <v>Mon</v>
      </c>
      <c r="N6702" t="str">
        <f>TEXT(INT(HOUR(Table1[[#This Row],[Patient Admission Date]])/3)*3,"00")&amp;"-"&amp;TEXT(INT(HOUR(Table1[[#This Row],[Patient Admission Date]])/3)*3+3,"00")</f>
        <v>12-15</v>
      </c>
      <c r="O6702" t="str" cm="1">
        <f t="array" ref="O6702">_xlfn.IFS(Table1[[#This Row],[Patient Age]]&lt;=14,"0-14",Table1[[#This Row],[Patient Age]]&lt;=29,"15-29",Table1[[#This Row],[Patient Age]]&lt;=44,"30-44",Table1[[#This Row],[Patient Age]]&lt;=59,"45-59",Table1[[#This Row],[Patient Age]]&lt;=74,"60-74",TRUE,"75+")</f>
        <v>45-59</v>
      </c>
      <c r="P6702" t="str" cm="1">
        <f t="array" ref="P6702">_xlfn.IFS(Table1[[#This Row],[Patient Waittime]]&lt;=15,"0-15",Table1[[#This Row],[Patient Waittime]]&lt;=30,"16-30",Table1[[#This Row],[Patient Waittime]]&lt;=45,"31-45",Table1[[#This Row],[Patient Waittime]]&lt;=60,"46-60",TRUE,"60+")</f>
        <v>31-45</v>
      </c>
      <c r="Q6702">
        <f>--(Table1[[#This Row],[Patient Waittime]]&lt;=30)</f>
        <v>0</v>
      </c>
      <c r="R6702">
        <f>--Table1[[#This Row],[Patient Admission Flag]]</f>
        <v>1</v>
      </c>
      <c r="S6702">
        <f>--AND(Table1[[#This Row],[WithinTarget]]=1,Table1[[#This Row],[Patient Satisfaction Score]]&gt;=7)</f>
        <v>0</v>
      </c>
      <c r="T6702" t="str">
        <f>IF(LEFT(Table1[[#This Row],[Patient Gender]],1)="F","Female","Male")</f>
        <v>Female</v>
      </c>
    </row>
    <row r="6703" spans="1:20" x14ac:dyDescent="0.3">
      <c r="A6703" t="s">
        <v>6807</v>
      </c>
      <c r="B6703" s="1">
        <v>45330.697916666664</v>
      </c>
      <c r="C6703" t="s">
        <v>13</v>
      </c>
      <c r="D6703">
        <v>16</v>
      </c>
      <c r="E6703" t="s">
        <v>10</v>
      </c>
      <c r="F6703" t="s">
        <v>11</v>
      </c>
      <c r="G6703" t="b">
        <v>1</v>
      </c>
      <c r="I6703">
        <v>46</v>
      </c>
      <c r="J6703" t="b">
        <v>1</v>
      </c>
      <c r="K6703">
        <f>YEAR(Table1[[#This Row],[Patient Admission Date]])</f>
        <v>2024</v>
      </c>
      <c r="L6703" t="str">
        <f>TEXT(Table1[[#This Row],[Patient Admission Date]],"mmm")</f>
        <v>Feb</v>
      </c>
      <c r="M6703" t="str">
        <f>TEXT(Table1[[#This Row],[Patient Admission Date]],"ddd")</f>
        <v>Thu</v>
      </c>
      <c r="N6703" t="str">
        <f>TEXT(INT(HOUR(Table1[[#This Row],[Patient Admission Date]])/3)*3,"00")&amp;"-"&amp;TEXT(INT(HOUR(Table1[[#This Row],[Patient Admission Date]])/3)*3+3,"00")</f>
        <v>15-18</v>
      </c>
      <c r="O6703" t="str" cm="1">
        <f t="array" ref="O6703">_xlfn.IFS(Table1[[#This Row],[Patient Age]]&lt;=14,"0-14",Table1[[#This Row],[Patient Age]]&lt;=29,"15-29",Table1[[#This Row],[Patient Age]]&lt;=44,"30-44",Table1[[#This Row],[Patient Age]]&lt;=59,"45-59",Table1[[#This Row],[Patient Age]]&lt;=74,"60-74",TRUE,"75+")</f>
        <v>15-29</v>
      </c>
      <c r="P6703" t="str" cm="1">
        <f t="array" ref="P6703">_xlfn.IFS(Table1[[#This Row],[Patient Waittime]]&lt;=15,"0-15",Table1[[#This Row],[Patient Waittime]]&lt;=30,"16-30",Table1[[#This Row],[Patient Waittime]]&lt;=45,"31-45",Table1[[#This Row],[Patient Waittime]]&lt;=60,"46-60",TRUE,"60+")</f>
        <v>46-60</v>
      </c>
      <c r="Q6703">
        <f>--(Table1[[#This Row],[Patient Waittime]]&lt;=30)</f>
        <v>0</v>
      </c>
      <c r="R6703">
        <f>--Table1[[#This Row],[Patient Admission Flag]]</f>
        <v>1</v>
      </c>
      <c r="S6703">
        <f>--AND(Table1[[#This Row],[WithinTarget]]=1,Table1[[#This Row],[Patient Satisfaction Score]]&gt;=7)</f>
        <v>0</v>
      </c>
      <c r="T6703" t="str">
        <f>IF(LEFT(Table1[[#This Row],[Patient Gender]],1)="F","Female","Male")</f>
        <v>Female</v>
      </c>
    </row>
    <row r="6704" spans="1:20" x14ac:dyDescent="0.3">
      <c r="A6704" t="s">
        <v>6808</v>
      </c>
      <c r="B6704" s="1">
        <v>45310.351388888892</v>
      </c>
      <c r="C6704" t="s">
        <v>13</v>
      </c>
      <c r="D6704">
        <v>11</v>
      </c>
      <c r="E6704" t="s">
        <v>10</v>
      </c>
      <c r="F6704" t="s">
        <v>11</v>
      </c>
      <c r="G6704" t="b">
        <v>1</v>
      </c>
      <c r="I6704">
        <v>56</v>
      </c>
      <c r="J6704" t="b">
        <v>1</v>
      </c>
      <c r="K6704">
        <f>YEAR(Table1[[#This Row],[Patient Admission Date]])</f>
        <v>2024</v>
      </c>
      <c r="L6704" t="str">
        <f>TEXT(Table1[[#This Row],[Patient Admission Date]],"mmm")</f>
        <v>Jan</v>
      </c>
      <c r="M6704" t="str">
        <f>TEXT(Table1[[#This Row],[Patient Admission Date]],"ddd")</f>
        <v>Fri</v>
      </c>
      <c r="N6704" t="str">
        <f>TEXT(INT(HOUR(Table1[[#This Row],[Patient Admission Date]])/3)*3,"00")&amp;"-"&amp;TEXT(INT(HOUR(Table1[[#This Row],[Patient Admission Date]])/3)*3+3,"00")</f>
        <v>06-09</v>
      </c>
      <c r="O6704" t="str" cm="1">
        <f t="array" ref="O6704">_xlfn.IFS(Table1[[#This Row],[Patient Age]]&lt;=14,"0-14",Table1[[#This Row],[Patient Age]]&lt;=29,"15-29",Table1[[#This Row],[Patient Age]]&lt;=44,"30-44",Table1[[#This Row],[Patient Age]]&lt;=59,"45-59",Table1[[#This Row],[Patient Age]]&lt;=74,"60-74",TRUE,"75+")</f>
        <v>0-14</v>
      </c>
      <c r="P6704" t="str" cm="1">
        <f t="array" ref="P6704">_xlfn.IFS(Table1[[#This Row],[Patient Waittime]]&lt;=15,"0-15",Table1[[#This Row],[Patient Waittime]]&lt;=30,"16-30",Table1[[#This Row],[Patient Waittime]]&lt;=45,"31-45",Table1[[#This Row],[Patient Waittime]]&lt;=60,"46-60",TRUE,"60+")</f>
        <v>46-60</v>
      </c>
      <c r="Q6704">
        <f>--(Table1[[#This Row],[Patient Waittime]]&lt;=30)</f>
        <v>0</v>
      </c>
      <c r="R6704">
        <f>--Table1[[#This Row],[Patient Admission Flag]]</f>
        <v>1</v>
      </c>
      <c r="S6704">
        <f>--AND(Table1[[#This Row],[WithinTarget]]=1,Table1[[#This Row],[Patient Satisfaction Score]]&gt;=7)</f>
        <v>0</v>
      </c>
      <c r="T6704" t="str">
        <f>IF(LEFT(Table1[[#This Row],[Patient Gender]],1)="F","Female","Male")</f>
        <v>Female</v>
      </c>
    </row>
    <row r="6705" spans="1:20" x14ac:dyDescent="0.3">
      <c r="A6705" t="s">
        <v>6809</v>
      </c>
      <c r="B6705" s="1">
        <v>45488.982638888891</v>
      </c>
      <c r="C6705" t="s">
        <v>13</v>
      </c>
      <c r="D6705">
        <v>7</v>
      </c>
      <c r="E6705" t="s">
        <v>10</v>
      </c>
      <c r="F6705" t="s">
        <v>11</v>
      </c>
      <c r="G6705" t="b">
        <v>1</v>
      </c>
      <c r="I6705">
        <v>18</v>
      </c>
      <c r="J6705" t="b">
        <v>1</v>
      </c>
      <c r="K6705">
        <f>YEAR(Table1[[#This Row],[Patient Admission Date]])</f>
        <v>2024</v>
      </c>
      <c r="L6705" t="str">
        <f>TEXT(Table1[[#This Row],[Patient Admission Date]],"mmm")</f>
        <v>Jul</v>
      </c>
      <c r="M6705" t="str">
        <f>TEXT(Table1[[#This Row],[Patient Admission Date]],"ddd")</f>
        <v>Mon</v>
      </c>
      <c r="N6705" t="str">
        <f>TEXT(INT(HOUR(Table1[[#This Row],[Patient Admission Date]])/3)*3,"00")&amp;"-"&amp;TEXT(INT(HOUR(Table1[[#This Row],[Patient Admission Date]])/3)*3+3,"00")</f>
        <v>21-24</v>
      </c>
      <c r="O6705" t="str" cm="1">
        <f t="array" ref="O6705">_xlfn.IFS(Table1[[#This Row],[Patient Age]]&lt;=14,"0-14",Table1[[#This Row],[Patient Age]]&lt;=29,"15-29",Table1[[#This Row],[Patient Age]]&lt;=44,"30-44",Table1[[#This Row],[Patient Age]]&lt;=59,"45-59",Table1[[#This Row],[Patient Age]]&lt;=74,"60-74",TRUE,"75+")</f>
        <v>0-14</v>
      </c>
      <c r="P6705" t="str" cm="1">
        <f t="array" ref="P6705">_xlfn.IFS(Table1[[#This Row],[Patient Waittime]]&lt;=15,"0-15",Table1[[#This Row],[Patient Waittime]]&lt;=30,"16-30",Table1[[#This Row],[Patient Waittime]]&lt;=45,"31-45",Table1[[#This Row],[Patient Waittime]]&lt;=60,"46-60",TRUE,"60+")</f>
        <v>16-30</v>
      </c>
      <c r="Q6705">
        <f>--(Table1[[#This Row],[Patient Waittime]]&lt;=30)</f>
        <v>1</v>
      </c>
      <c r="R6705">
        <f>--Table1[[#This Row],[Patient Admission Flag]]</f>
        <v>1</v>
      </c>
      <c r="S6705">
        <f>--AND(Table1[[#This Row],[WithinTarget]]=1,Table1[[#This Row],[Patient Satisfaction Score]]&gt;=7)</f>
        <v>0</v>
      </c>
      <c r="T6705" t="str">
        <f>IF(LEFT(Table1[[#This Row],[Patient Gender]],1)="F","Female","Male")</f>
        <v>Female</v>
      </c>
    </row>
    <row r="6706" spans="1:20" x14ac:dyDescent="0.3">
      <c r="A6706" t="s">
        <v>6810</v>
      </c>
      <c r="B6706" s="1">
        <v>45136.818055555559</v>
      </c>
      <c r="C6706" t="s">
        <v>13</v>
      </c>
      <c r="D6706">
        <v>41</v>
      </c>
      <c r="E6706" t="s">
        <v>10</v>
      </c>
      <c r="F6706" t="s">
        <v>11</v>
      </c>
      <c r="G6706" t="b">
        <v>1</v>
      </c>
      <c r="I6706">
        <v>18</v>
      </c>
      <c r="J6706" t="b">
        <v>1</v>
      </c>
      <c r="K6706">
        <f>YEAR(Table1[[#This Row],[Patient Admission Date]])</f>
        <v>2023</v>
      </c>
      <c r="L6706" t="str">
        <f>TEXT(Table1[[#This Row],[Patient Admission Date]],"mmm")</f>
        <v>Jul</v>
      </c>
      <c r="M6706" t="str">
        <f>TEXT(Table1[[#This Row],[Patient Admission Date]],"ddd")</f>
        <v>Sat</v>
      </c>
      <c r="N6706" t="str">
        <f>TEXT(INT(HOUR(Table1[[#This Row],[Patient Admission Date]])/3)*3,"00")&amp;"-"&amp;TEXT(INT(HOUR(Table1[[#This Row],[Patient Admission Date]])/3)*3+3,"00")</f>
        <v>18-21</v>
      </c>
      <c r="O6706" t="str" cm="1">
        <f t="array" ref="O6706">_xlfn.IFS(Table1[[#This Row],[Patient Age]]&lt;=14,"0-14",Table1[[#This Row],[Patient Age]]&lt;=29,"15-29",Table1[[#This Row],[Patient Age]]&lt;=44,"30-44",Table1[[#This Row],[Patient Age]]&lt;=59,"45-59",Table1[[#This Row],[Patient Age]]&lt;=74,"60-74",TRUE,"75+")</f>
        <v>30-44</v>
      </c>
      <c r="P6706" t="str" cm="1">
        <f t="array" ref="P6706">_xlfn.IFS(Table1[[#This Row],[Patient Waittime]]&lt;=15,"0-15",Table1[[#This Row],[Patient Waittime]]&lt;=30,"16-30",Table1[[#This Row],[Patient Waittime]]&lt;=45,"31-45",Table1[[#This Row],[Patient Waittime]]&lt;=60,"46-60",TRUE,"60+")</f>
        <v>16-30</v>
      </c>
      <c r="Q6706">
        <f>--(Table1[[#This Row],[Patient Waittime]]&lt;=30)</f>
        <v>1</v>
      </c>
      <c r="R6706">
        <f>--Table1[[#This Row],[Patient Admission Flag]]</f>
        <v>1</v>
      </c>
      <c r="S6706">
        <f>--AND(Table1[[#This Row],[WithinTarget]]=1,Table1[[#This Row],[Patient Satisfaction Score]]&gt;=7)</f>
        <v>0</v>
      </c>
      <c r="T6706" t="str">
        <f>IF(LEFT(Table1[[#This Row],[Patient Gender]],1)="F","Female","Male")</f>
        <v>Female</v>
      </c>
    </row>
    <row r="6707" spans="1:20" x14ac:dyDescent="0.3">
      <c r="A6707" t="s">
        <v>6811</v>
      </c>
      <c r="B6707" s="1">
        <v>45161.881249999999</v>
      </c>
      <c r="C6707" t="s">
        <v>13</v>
      </c>
      <c r="D6707">
        <v>56</v>
      </c>
      <c r="E6707" t="s">
        <v>10</v>
      </c>
      <c r="F6707" t="s">
        <v>11</v>
      </c>
      <c r="G6707" t="b">
        <v>1</v>
      </c>
      <c r="I6707">
        <v>25</v>
      </c>
      <c r="J6707" t="b">
        <v>1</v>
      </c>
      <c r="K6707">
        <f>YEAR(Table1[[#This Row],[Patient Admission Date]])</f>
        <v>2023</v>
      </c>
      <c r="L6707" t="str">
        <f>TEXT(Table1[[#This Row],[Patient Admission Date]],"mmm")</f>
        <v>Aug</v>
      </c>
      <c r="M6707" t="str">
        <f>TEXT(Table1[[#This Row],[Patient Admission Date]],"ddd")</f>
        <v>Wed</v>
      </c>
      <c r="N6707" t="str">
        <f>TEXT(INT(HOUR(Table1[[#This Row],[Patient Admission Date]])/3)*3,"00")&amp;"-"&amp;TEXT(INT(HOUR(Table1[[#This Row],[Patient Admission Date]])/3)*3+3,"00")</f>
        <v>21-24</v>
      </c>
      <c r="O6707" t="str" cm="1">
        <f t="array" ref="O6707">_xlfn.IFS(Table1[[#This Row],[Patient Age]]&lt;=14,"0-14",Table1[[#This Row],[Patient Age]]&lt;=29,"15-29",Table1[[#This Row],[Patient Age]]&lt;=44,"30-44",Table1[[#This Row],[Patient Age]]&lt;=59,"45-59",Table1[[#This Row],[Patient Age]]&lt;=74,"60-74",TRUE,"75+")</f>
        <v>45-59</v>
      </c>
      <c r="P6707" t="str" cm="1">
        <f t="array" ref="P6707">_xlfn.IFS(Table1[[#This Row],[Patient Waittime]]&lt;=15,"0-15",Table1[[#This Row],[Patient Waittime]]&lt;=30,"16-30",Table1[[#This Row],[Patient Waittime]]&lt;=45,"31-45",Table1[[#This Row],[Patient Waittime]]&lt;=60,"46-60",TRUE,"60+")</f>
        <v>16-30</v>
      </c>
      <c r="Q6707">
        <f>--(Table1[[#This Row],[Patient Waittime]]&lt;=30)</f>
        <v>1</v>
      </c>
      <c r="R6707">
        <f>--Table1[[#This Row],[Patient Admission Flag]]</f>
        <v>1</v>
      </c>
      <c r="S6707">
        <f>--AND(Table1[[#This Row],[WithinTarget]]=1,Table1[[#This Row],[Patient Satisfaction Score]]&gt;=7)</f>
        <v>0</v>
      </c>
      <c r="T6707" t="str">
        <f>IF(LEFT(Table1[[#This Row],[Patient Gender]],1)="F","Female","Male")</f>
        <v>Female</v>
      </c>
    </row>
    <row r="6708" spans="1:20" x14ac:dyDescent="0.3">
      <c r="A6708" t="s">
        <v>6812</v>
      </c>
      <c r="B6708" s="1">
        <v>45399.99722222222</v>
      </c>
      <c r="C6708" t="s">
        <v>13</v>
      </c>
      <c r="D6708">
        <v>25</v>
      </c>
      <c r="E6708" t="s">
        <v>10</v>
      </c>
      <c r="F6708" t="s">
        <v>11</v>
      </c>
      <c r="G6708" t="b">
        <v>1</v>
      </c>
      <c r="I6708">
        <v>29</v>
      </c>
      <c r="J6708" t="b">
        <v>1</v>
      </c>
      <c r="K6708">
        <f>YEAR(Table1[[#This Row],[Patient Admission Date]])</f>
        <v>2024</v>
      </c>
      <c r="L6708" t="str">
        <f>TEXT(Table1[[#This Row],[Patient Admission Date]],"mmm")</f>
        <v>Apr</v>
      </c>
      <c r="M6708" t="str">
        <f>TEXT(Table1[[#This Row],[Patient Admission Date]],"ddd")</f>
        <v>Wed</v>
      </c>
      <c r="N6708" t="str">
        <f>TEXT(INT(HOUR(Table1[[#This Row],[Patient Admission Date]])/3)*3,"00")&amp;"-"&amp;TEXT(INT(HOUR(Table1[[#This Row],[Patient Admission Date]])/3)*3+3,"00")</f>
        <v>21-24</v>
      </c>
      <c r="O6708" t="str" cm="1">
        <f t="array" ref="O6708">_xlfn.IFS(Table1[[#This Row],[Patient Age]]&lt;=14,"0-14",Table1[[#This Row],[Patient Age]]&lt;=29,"15-29",Table1[[#This Row],[Patient Age]]&lt;=44,"30-44",Table1[[#This Row],[Patient Age]]&lt;=59,"45-59",Table1[[#This Row],[Patient Age]]&lt;=74,"60-74",TRUE,"75+")</f>
        <v>15-29</v>
      </c>
      <c r="P6708" t="str" cm="1">
        <f t="array" ref="P6708">_xlfn.IFS(Table1[[#This Row],[Patient Waittime]]&lt;=15,"0-15",Table1[[#This Row],[Patient Waittime]]&lt;=30,"16-30",Table1[[#This Row],[Patient Waittime]]&lt;=45,"31-45",Table1[[#This Row],[Patient Waittime]]&lt;=60,"46-60",TRUE,"60+")</f>
        <v>16-30</v>
      </c>
      <c r="Q6708">
        <f>--(Table1[[#This Row],[Patient Waittime]]&lt;=30)</f>
        <v>1</v>
      </c>
      <c r="R6708">
        <f>--Table1[[#This Row],[Patient Admission Flag]]</f>
        <v>1</v>
      </c>
      <c r="S6708">
        <f>--AND(Table1[[#This Row],[WithinTarget]]=1,Table1[[#This Row],[Patient Satisfaction Score]]&gt;=7)</f>
        <v>0</v>
      </c>
      <c r="T6708" t="str">
        <f>IF(LEFT(Table1[[#This Row],[Patient Gender]],1)="F","Female","Male")</f>
        <v>Female</v>
      </c>
    </row>
    <row r="6709" spans="1:20" x14ac:dyDescent="0.3">
      <c r="A6709" t="s">
        <v>6813</v>
      </c>
      <c r="B6709" s="1">
        <v>45523.911111111112</v>
      </c>
      <c r="C6709" t="s">
        <v>13</v>
      </c>
      <c r="D6709">
        <v>26</v>
      </c>
      <c r="E6709" t="s">
        <v>10</v>
      </c>
      <c r="F6709" t="s">
        <v>11</v>
      </c>
      <c r="G6709" t="b">
        <v>1</v>
      </c>
      <c r="I6709">
        <v>29</v>
      </c>
      <c r="J6709" t="b">
        <v>1</v>
      </c>
      <c r="K6709">
        <f>YEAR(Table1[[#This Row],[Patient Admission Date]])</f>
        <v>2024</v>
      </c>
      <c r="L6709" t="str">
        <f>TEXT(Table1[[#This Row],[Patient Admission Date]],"mmm")</f>
        <v>Aug</v>
      </c>
      <c r="M6709" t="str">
        <f>TEXT(Table1[[#This Row],[Patient Admission Date]],"ddd")</f>
        <v>Mon</v>
      </c>
      <c r="N6709" t="str">
        <f>TEXT(INT(HOUR(Table1[[#This Row],[Patient Admission Date]])/3)*3,"00")&amp;"-"&amp;TEXT(INT(HOUR(Table1[[#This Row],[Patient Admission Date]])/3)*3+3,"00")</f>
        <v>21-24</v>
      </c>
      <c r="O6709" t="str" cm="1">
        <f t="array" ref="O6709">_xlfn.IFS(Table1[[#This Row],[Patient Age]]&lt;=14,"0-14",Table1[[#This Row],[Patient Age]]&lt;=29,"15-29",Table1[[#This Row],[Patient Age]]&lt;=44,"30-44",Table1[[#This Row],[Patient Age]]&lt;=59,"45-59",Table1[[#This Row],[Patient Age]]&lt;=74,"60-74",TRUE,"75+")</f>
        <v>15-29</v>
      </c>
      <c r="P6709" t="str" cm="1">
        <f t="array" ref="P6709">_xlfn.IFS(Table1[[#This Row],[Patient Waittime]]&lt;=15,"0-15",Table1[[#This Row],[Patient Waittime]]&lt;=30,"16-30",Table1[[#This Row],[Patient Waittime]]&lt;=45,"31-45",Table1[[#This Row],[Patient Waittime]]&lt;=60,"46-60",TRUE,"60+")</f>
        <v>16-30</v>
      </c>
      <c r="Q6709">
        <f>--(Table1[[#This Row],[Patient Waittime]]&lt;=30)</f>
        <v>1</v>
      </c>
      <c r="R6709">
        <f>--Table1[[#This Row],[Patient Admission Flag]]</f>
        <v>1</v>
      </c>
      <c r="S6709">
        <f>--AND(Table1[[#This Row],[WithinTarget]]=1,Table1[[#This Row],[Patient Satisfaction Score]]&gt;=7)</f>
        <v>0</v>
      </c>
      <c r="T6709" t="str">
        <f>IF(LEFT(Table1[[#This Row],[Patient Gender]],1)="F","Female","Male")</f>
        <v>Female</v>
      </c>
    </row>
    <row r="6710" spans="1:20" x14ac:dyDescent="0.3">
      <c r="A6710" t="s">
        <v>6814</v>
      </c>
      <c r="B6710" s="1">
        <v>45347.660416666666</v>
      </c>
      <c r="C6710" t="s">
        <v>13</v>
      </c>
      <c r="D6710">
        <v>51</v>
      </c>
      <c r="E6710" t="s">
        <v>10</v>
      </c>
      <c r="F6710" t="s">
        <v>11</v>
      </c>
      <c r="G6710" t="b">
        <v>1</v>
      </c>
      <c r="I6710">
        <v>33</v>
      </c>
      <c r="J6710" t="b">
        <v>1</v>
      </c>
      <c r="K6710">
        <f>YEAR(Table1[[#This Row],[Patient Admission Date]])</f>
        <v>2024</v>
      </c>
      <c r="L6710" t="str">
        <f>TEXT(Table1[[#This Row],[Patient Admission Date]],"mmm")</f>
        <v>Feb</v>
      </c>
      <c r="M6710" t="str">
        <f>TEXT(Table1[[#This Row],[Patient Admission Date]],"ddd")</f>
        <v>Sun</v>
      </c>
      <c r="N6710" t="str">
        <f>TEXT(INT(HOUR(Table1[[#This Row],[Patient Admission Date]])/3)*3,"00")&amp;"-"&amp;TEXT(INT(HOUR(Table1[[#This Row],[Patient Admission Date]])/3)*3+3,"00")</f>
        <v>15-18</v>
      </c>
      <c r="O6710" t="str" cm="1">
        <f t="array" ref="O6710">_xlfn.IFS(Table1[[#This Row],[Patient Age]]&lt;=14,"0-14",Table1[[#This Row],[Patient Age]]&lt;=29,"15-29",Table1[[#This Row],[Patient Age]]&lt;=44,"30-44",Table1[[#This Row],[Patient Age]]&lt;=59,"45-59",Table1[[#This Row],[Patient Age]]&lt;=74,"60-74",TRUE,"75+")</f>
        <v>45-59</v>
      </c>
      <c r="P6710" t="str" cm="1">
        <f t="array" ref="P6710">_xlfn.IFS(Table1[[#This Row],[Patient Waittime]]&lt;=15,"0-15",Table1[[#This Row],[Patient Waittime]]&lt;=30,"16-30",Table1[[#This Row],[Patient Waittime]]&lt;=45,"31-45",Table1[[#This Row],[Patient Waittime]]&lt;=60,"46-60",TRUE,"60+")</f>
        <v>31-45</v>
      </c>
      <c r="Q6710">
        <f>--(Table1[[#This Row],[Patient Waittime]]&lt;=30)</f>
        <v>0</v>
      </c>
      <c r="R6710">
        <f>--Table1[[#This Row],[Patient Admission Flag]]</f>
        <v>1</v>
      </c>
      <c r="S6710">
        <f>--AND(Table1[[#This Row],[WithinTarget]]=1,Table1[[#This Row],[Patient Satisfaction Score]]&gt;=7)</f>
        <v>0</v>
      </c>
      <c r="T6710" t="str">
        <f>IF(LEFT(Table1[[#This Row],[Patient Gender]],1)="F","Female","Male")</f>
        <v>Female</v>
      </c>
    </row>
    <row r="6711" spans="1:20" x14ac:dyDescent="0.3">
      <c r="A6711" t="s">
        <v>6815</v>
      </c>
      <c r="B6711" s="1">
        <v>45439.072222222225</v>
      </c>
      <c r="C6711" t="s">
        <v>13</v>
      </c>
      <c r="D6711">
        <v>72</v>
      </c>
      <c r="E6711" t="s">
        <v>10</v>
      </c>
      <c r="F6711" t="s">
        <v>11</v>
      </c>
      <c r="G6711" t="b">
        <v>1</v>
      </c>
      <c r="I6711">
        <v>34</v>
      </c>
      <c r="J6711" t="b">
        <v>1</v>
      </c>
      <c r="K6711">
        <f>YEAR(Table1[[#This Row],[Patient Admission Date]])</f>
        <v>2024</v>
      </c>
      <c r="L6711" t="str">
        <f>TEXT(Table1[[#This Row],[Patient Admission Date]],"mmm")</f>
        <v>May</v>
      </c>
      <c r="M6711" t="str">
        <f>TEXT(Table1[[#This Row],[Patient Admission Date]],"ddd")</f>
        <v>Mon</v>
      </c>
      <c r="N6711" t="str">
        <f>TEXT(INT(HOUR(Table1[[#This Row],[Patient Admission Date]])/3)*3,"00")&amp;"-"&amp;TEXT(INT(HOUR(Table1[[#This Row],[Patient Admission Date]])/3)*3+3,"00")</f>
        <v>00-03</v>
      </c>
      <c r="O6711" t="str" cm="1">
        <f t="array" ref="O6711">_xlfn.IFS(Table1[[#This Row],[Patient Age]]&lt;=14,"0-14",Table1[[#This Row],[Patient Age]]&lt;=29,"15-29",Table1[[#This Row],[Patient Age]]&lt;=44,"30-44",Table1[[#This Row],[Patient Age]]&lt;=59,"45-59",Table1[[#This Row],[Patient Age]]&lt;=74,"60-74",TRUE,"75+")</f>
        <v>60-74</v>
      </c>
      <c r="P6711" t="str" cm="1">
        <f t="array" ref="P6711">_xlfn.IFS(Table1[[#This Row],[Patient Waittime]]&lt;=15,"0-15",Table1[[#This Row],[Patient Waittime]]&lt;=30,"16-30",Table1[[#This Row],[Patient Waittime]]&lt;=45,"31-45",Table1[[#This Row],[Patient Waittime]]&lt;=60,"46-60",TRUE,"60+")</f>
        <v>31-45</v>
      </c>
      <c r="Q6711">
        <f>--(Table1[[#This Row],[Patient Waittime]]&lt;=30)</f>
        <v>0</v>
      </c>
      <c r="R6711">
        <f>--Table1[[#This Row],[Patient Admission Flag]]</f>
        <v>1</v>
      </c>
      <c r="S6711">
        <f>--AND(Table1[[#This Row],[WithinTarget]]=1,Table1[[#This Row],[Patient Satisfaction Score]]&gt;=7)</f>
        <v>0</v>
      </c>
      <c r="T6711" t="str">
        <f>IF(LEFT(Table1[[#This Row],[Patient Gender]],1)="F","Female","Male")</f>
        <v>Female</v>
      </c>
    </row>
    <row r="6712" spans="1:20" x14ac:dyDescent="0.3">
      <c r="A6712" t="s">
        <v>6816</v>
      </c>
      <c r="B6712" s="1">
        <v>45236.493750000001</v>
      </c>
      <c r="C6712" t="s">
        <v>13</v>
      </c>
      <c r="D6712">
        <v>79</v>
      </c>
      <c r="E6712" t="s">
        <v>10</v>
      </c>
      <c r="F6712" t="s">
        <v>11</v>
      </c>
      <c r="G6712" t="b">
        <v>1</v>
      </c>
      <c r="I6712">
        <v>43</v>
      </c>
      <c r="J6712" t="b">
        <v>1</v>
      </c>
      <c r="K6712">
        <f>YEAR(Table1[[#This Row],[Patient Admission Date]])</f>
        <v>2023</v>
      </c>
      <c r="L6712" t="str">
        <f>TEXT(Table1[[#This Row],[Patient Admission Date]],"mmm")</f>
        <v>Nov</v>
      </c>
      <c r="M6712" t="str">
        <f>TEXT(Table1[[#This Row],[Patient Admission Date]],"ddd")</f>
        <v>Mon</v>
      </c>
      <c r="N6712" t="str">
        <f>TEXT(INT(HOUR(Table1[[#This Row],[Patient Admission Date]])/3)*3,"00")&amp;"-"&amp;TEXT(INT(HOUR(Table1[[#This Row],[Patient Admission Date]])/3)*3+3,"00")</f>
        <v>09-12</v>
      </c>
      <c r="O6712" t="str" cm="1">
        <f t="array" ref="O6712">_xlfn.IFS(Table1[[#This Row],[Patient Age]]&lt;=14,"0-14",Table1[[#This Row],[Patient Age]]&lt;=29,"15-29",Table1[[#This Row],[Patient Age]]&lt;=44,"30-44",Table1[[#This Row],[Patient Age]]&lt;=59,"45-59",Table1[[#This Row],[Patient Age]]&lt;=74,"60-74",TRUE,"75+")</f>
        <v>75+</v>
      </c>
      <c r="P6712" t="str" cm="1">
        <f t="array" ref="P6712">_xlfn.IFS(Table1[[#This Row],[Patient Waittime]]&lt;=15,"0-15",Table1[[#This Row],[Patient Waittime]]&lt;=30,"16-30",Table1[[#This Row],[Patient Waittime]]&lt;=45,"31-45",Table1[[#This Row],[Patient Waittime]]&lt;=60,"46-60",TRUE,"60+")</f>
        <v>31-45</v>
      </c>
      <c r="Q6712">
        <f>--(Table1[[#This Row],[Patient Waittime]]&lt;=30)</f>
        <v>0</v>
      </c>
      <c r="R6712">
        <f>--Table1[[#This Row],[Patient Admission Flag]]</f>
        <v>1</v>
      </c>
      <c r="S6712">
        <f>--AND(Table1[[#This Row],[WithinTarget]]=1,Table1[[#This Row],[Patient Satisfaction Score]]&gt;=7)</f>
        <v>0</v>
      </c>
      <c r="T6712" t="str">
        <f>IF(LEFT(Table1[[#This Row],[Patient Gender]],1)="F","Female","Male")</f>
        <v>Female</v>
      </c>
    </row>
    <row r="6713" spans="1:20" x14ac:dyDescent="0.3">
      <c r="A6713" t="s">
        <v>6817</v>
      </c>
      <c r="B6713" s="1">
        <v>45123.03402777778</v>
      </c>
      <c r="C6713" t="s">
        <v>13</v>
      </c>
      <c r="D6713">
        <v>42</v>
      </c>
      <c r="E6713" t="s">
        <v>10</v>
      </c>
      <c r="F6713" t="s">
        <v>11</v>
      </c>
      <c r="G6713" t="b">
        <v>1</v>
      </c>
      <c r="I6713">
        <v>48</v>
      </c>
      <c r="J6713" t="b">
        <v>1</v>
      </c>
      <c r="K6713">
        <f>YEAR(Table1[[#This Row],[Patient Admission Date]])</f>
        <v>2023</v>
      </c>
      <c r="L6713" t="str">
        <f>TEXT(Table1[[#This Row],[Patient Admission Date]],"mmm")</f>
        <v>Jul</v>
      </c>
      <c r="M6713" t="str">
        <f>TEXT(Table1[[#This Row],[Patient Admission Date]],"ddd")</f>
        <v>Sun</v>
      </c>
      <c r="N6713" t="str">
        <f>TEXT(INT(HOUR(Table1[[#This Row],[Patient Admission Date]])/3)*3,"00")&amp;"-"&amp;TEXT(INT(HOUR(Table1[[#This Row],[Patient Admission Date]])/3)*3+3,"00")</f>
        <v>00-03</v>
      </c>
      <c r="O6713" t="str" cm="1">
        <f t="array" ref="O6713">_xlfn.IFS(Table1[[#This Row],[Patient Age]]&lt;=14,"0-14",Table1[[#This Row],[Patient Age]]&lt;=29,"15-29",Table1[[#This Row],[Patient Age]]&lt;=44,"30-44",Table1[[#This Row],[Patient Age]]&lt;=59,"45-59",Table1[[#This Row],[Patient Age]]&lt;=74,"60-74",TRUE,"75+")</f>
        <v>30-44</v>
      </c>
      <c r="P6713" t="str" cm="1">
        <f t="array" ref="P6713">_xlfn.IFS(Table1[[#This Row],[Patient Waittime]]&lt;=15,"0-15",Table1[[#This Row],[Patient Waittime]]&lt;=30,"16-30",Table1[[#This Row],[Patient Waittime]]&lt;=45,"31-45",Table1[[#This Row],[Patient Waittime]]&lt;=60,"46-60",TRUE,"60+")</f>
        <v>46-60</v>
      </c>
      <c r="Q6713">
        <f>--(Table1[[#This Row],[Patient Waittime]]&lt;=30)</f>
        <v>0</v>
      </c>
      <c r="R6713">
        <f>--Table1[[#This Row],[Patient Admission Flag]]</f>
        <v>1</v>
      </c>
      <c r="S6713">
        <f>--AND(Table1[[#This Row],[WithinTarget]]=1,Table1[[#This Row],[Patient Satisfaction Score]]&gt;=7)</f>
        <v>0</v>
      </c>
      <c r="T6713" t="str">
        <f>IF(LEFT(Table1[[#This Row],[Patient Gender]],1)="F","Female","Male")</f>
        <v>Female</v>
      </c>
    </row>
    <row r="6714" spans="1:20" x14ac:dyDescent="0.3">
      <c r="A6714" t="s">
        <v>6818</v>
      </c>
      <c r="B6714" s="1">
        <v>45353.011805555558</v>
      </c>
      <c r="C6714" t="s">
        <v>13</v>
      </c>
      <c r="D6714">
        <v>22</v>
      </c>
      <c r="E6714" t="s">
        <v>10</v>
      </c>
      <c r="F6714" t="s">
        <v>11</v>
      </c>
      <c r="G6714" t="b">
        <v>1</v>
      </c>
      <c r="I6714">
        <v>19</v>
      </c>
      <c r="J6714" t="b">
        <v>1</v>
      </c>
      <c r="K6714">
        <f>YEAR(Table1[[#This Row],[Patient Admission Date]])</f>
        <v>2024</v>
      </c>
      <c r="L6714" t="str">
        <f>TEXT(Table1[[#This Row],[Patient Admission Date]],"mmm")</f>
        <v>Mar</v>
      </c>
      <c r="M6714" t="str">
        <f>TEXT(Table1[[#This Row],[Patient Admission Date]],"ddd")</f>
        <v>Sat</v>
      </c>
      <c r="N6714" t="str">
        <f>TEXT(INT(HOUR(Table1[[#This Row],[Patient Admission Date]])/3)*3,"00")&amp;"-"&amp;TEXT(INT(HOUR(Table1[[#This Row],[Patient Admission Date]])/3)*3+3,"00")</f>
        <v>00-03</v>
      </c>
      <c r="O6714" t="str" cm="1">
        <f t="array" ref="O6714">_xlfn.IFS(Table1[[#This Row],[Patient Age]]&lt;=14,"0-14",Table1[[#This Row],[Patient Age]]&lt;=29,"15-29",Table1[[#This Row],[Patient Age]]&lt;=44,"30-44",Table1[[#This Row],[Patient Age]]&lt;=59,"45-59",Table1[[#This Row],[Patient Age]]&lt;=74,"60-74",TRUE,"75+")</f>
        <v>15-29</v>
      </c>
      <c r="P6714" t="str" cm="1">
        <f t="array" ref="P6714">_xlfn.IFS(Table1[[#This Row],[Patient Waittime]]&lt;=15,"0-15",Table1[[#This Row],[Patient Waittime]]&lt;=30,"16-30",Table1[[#This Row],[Patient Waittime]]&lt;=45,"31-45",Table1[[#This Row],[Patient Waittime]]&lt;=60,"46-60",TRUE,"60+")</f>
        <v>16-30</v>
      </c>
      <c r="Q6714">
        <f>--(Table1[[#This Row],[Patient Waittime]]&lt;=30)</f>
        <v>1</v>
      </c>
      <c r="R6714">
        <f>--Table1[[#This Row],[Patient Admission Flag]]</f>
        <v>1</v>
      </c>
      <c r="S6714">
        <f>--AND(Table1[[#This Row],[WithinTarget]]=1,Table1[[#This Row],[Patient Satisfaction Score]]&gt;=7)</f>
        <v>0</v>
      </c>
      <c r="T6714" t="str">
        <f>IF(LEFT(Table1[[#This Row],[Patient Gender]],1)="F","Female","Male")</f>
        <v>Female</v>
      </c>
    </row>
    <row r="6715" spans="1:20" x14ac:dyDescent="0.3">
      <c r="A6715" t="s">
        <v>6819</v>
      </c>
      <c r="B6715" s="1">
        <v>45578.861111111109</v>
      </c>
      <c r="C6715" t="s">
        <v>13</v>
      </c>
      <c r="D6715">
        <v>53</v>
      </c>
      <c r="E6715" t="s">
        <v>10</v>
      </c>
      <c r="F6715" t="s">
        <v>11</v>
      </c>
      <c r="G6715" t="b">
        <v>1</v>
      </c>
      <c r="I6715">
        <v>19</v>
      </c>
      <c r="J6715" t="b">
        <v>1</v>
      </c>
      <c r="K6715">
        <f>YEAR(Table1[[#This Row],[Patient Admission Date]])</f>
        <v>2024</v>
      </c>
      <c r="L6715" t="str">
        <f>TEXT(Table1[[#This Row],[Patient Admission Date]],"mmm")</f>
        <v>Oct</v>
      </c>
      <c r="M6715" t="str">
        <f>TEXT(Table1[[#This Row],[Patient Admission Date]],"ddd")</f>
        <v>Sun</v>
      </c>
      <c r="N6715" t="str">
        <f>TEXT(INT(HOUR(Table1[[#This Row],[Patient Admission Date]])/3)*3,"00")&amp;"-"&amp;TEXT(INT(HOUR(Table1[[#This Row],[Patient Admission Date]])/3)*3+3,"00")</f>
        <v>18-21</v>
      </c>
      <c r="O6715" t="str" cm="1">
        <f t="array" ref="O6715">_xlfn.IFS(Table1[[#This Row],[Patient Age]]&lt;=14,"0-14",Table1[[#This Row],[Patient Age]]&lt;=29,"15-29",Table1[[#This Row],[Patient Age]]&lt;=44,"30-44",Table1[[#This Row],[Patient Age]]&lt;=59,"45-59",Table1[[#This Row],[Patient Age]]&lt;=74,"60-74",TRUE,"75+")</f>
        <v>45-59</v>
      </c>
      <c r="P6715" t="str" cm="1">
        <f t="array" ref="P6715">_xlfn.IFS(Table1[[#This Row],[Patient Waittime]]&lt;=15,"0-15",Table1[[#This Row],[Patient Waittime]]&lt;=30,"16-30",Table1[[#This Row],[Patient Waittime]]&lt;=45,"31-45",Table1[[#This Row],[Patient Waittime]]&lt;=60,"46-60",TRUE,"60+")</f>
        <v>16-30</v>
      </c>
      <c r="Q6715">
        <f>--(Table1[[#This Row],[Patient Waittime]]&lt;=30)</f>
        <v>1</v>
      </c>
      <c r="R6715">
        <f>--Table1[[#This Row],[Patient Admission Flag]]</f>
        <v>1</v>
      </c>
      <c r="S6715">
        <f>--AND(Table1[[#This Row],[WithinTarget]]=1,Table1[[#This Row],[Patient Satisfaction Score]]&gt;=7)</f>
        <v>0</v>
      </c>
      <c r="T6715" t="str">
        <f>IF(LEFT(Table1[[#This Row],[Patient Gender]],1)="F","Female","Male")</f>
        <v>Female</v>
      </c>
    </row>
    <row r="6716" spans="1:20" x14ac:dyDescent="0.3">
      <c r="A6716" t="s">
        <v>6820</v>
      </c>
      <c r="B6716" s="1">
        <v>45026.5625</v>
      </c>
      <c r="C6716" t="s">
        <v>13</v>
      </c>
      <c r="D6716">
        <v>12</v>
      </c>
      <c r="E6716" t="s">
        <v>10</v>
      </c>
      <c r="F6716" t="s">
        <v>11</v>
      </c>
      <c r="G6716" t="b">
        <v>1</v>
      </c>
      <c r="I6716">
        <v>20</v>
      </c>
      <c r="J6716" t="b">
        <v>1</v>
      </c>
      <c r="K6716">
        <f>YEAR(Table1[[#This Row],[Patient Admission Date]])</f>
        <v>2023</v>
      </c>
      <c r="L6716" t="str">
        <f>TEXT(Table1[[#This Row],[Patient Admission Date]],"mmm")</f>
        <v>Apr</v>
      </c>
      <c r="M6716" t="str">
        <f>TEXT(Table1[[#This Row],[Patient Admission Date]],"ddd")</f>
        <v>Mon</v>
      </c>
      <c r="N6716" t="str">
        <f>TEXT(INT(HOUR(Table1[[#This Row],[Patient Admission Date]])/3)*3,"00")&amp;"-"&amp;TEXT(INT(HOUR(Table1[[#This Row],[Patient Admission Date]])/3)*3+3,"00")</f>
        <v>12-15</v>
      </c>
      <c r="O6716" t="str" cm="1">
        <f t="array" ref="O6716">_xlfn.IFS(Table1[[#This Row],[Patient Age]]&lt;=14,"0-14",Table1[[#This Row],[Patient Age]]&lt;=29,"15-29",Table1[[#This Row],[Patient Age]]&lt;=44,"30-44",Table1[[#This Row],[Patient Age]]&lt;=59,"45-59",Table1[[#This Row],[Patient Age]]&lt;=74,"60-74",TRUE,"75+")</f>
        <v>0-14</v>
      </c>
      <c r="P6716" t="str" cm="1">
        <f t="array" ref="P6716">_xlfn.IFS(Table1[[#This Row],[Patient Waittime]]&lt;=15,"0-15",Table1[[#This Row],[Patient Waittime]]&lt;=30,"16-30",Table1[[#This Row],[Patient Waittime]]&lt;=45,"31-45",Table1[[#This Row],[Patient Waittime]]&lt;=60,"46-60",TRUE,"60+")</f>
        <v>16-30</v>
      </c>
      <c r="Q6716">
        <f>--(Table1[[#This Row],[Patient Waittime]]&lt;=30)</f>
        <v>1</v>
      </c>
      <c r="R6716">
        <f>--Table1[[#This Row],[Patient Admission Flag]]</f>
        <v>1</v>
      </c>
      <c r="S6716">
        <f>--AND(Table1[[#This Row],[WithinTarget]]=1,Table1[[#This Row],[Patient Satisfaction Score]]&gt;=7)</f>
        <v>0</v>
      </c>
      <c r="T6716" t="str">
        <f>IF(LEFT(Table1[[#This Row],[Patient Gender]],1)="F","Female","Male")</f>
        <v>Female</v>
      </c>
    </row>
    <row r="6717" spans="1:20" x14ac:dyDescent="0.3">
      <c r="A6717" t="s">
        <v>6821</v>
      </c>
      <c r="B6717" s="1">
        <v>45374.042361111111</v>
      </c>
      <c r="C6717" t="s">
        <v>13</v>
      </c>
      <c r="D6717">
        <v>49</v>
      </c>
      <c r="E6717" t="s">
        <v>10</v>
      </c>
      <c r="F6717" t="s">
        <v>11</v>
      </c>
      <c r="G6717" t="b">
        <v>1</v>
      </c>
      <c r="I6717">
        <v>35</v>
      </c>
      <c r="J6717" t="b">
        <v>1</v>
      </c>
      <c r="K6717">
        <f>YEAR(Table1[[#This Row],[Patient Admission Date]])</f>
        <v>2024</v>
      </c>
      <c r="L6717" t="str">
        <f>TEXT(Table1[[#This Row],[Patient Admission Date]],"mmm")</f>
        <v>Mar</v>
      </c>
      <c r="M6717" t="str">
        <f>TEXT(Table1[[#This Row],[Patient Admission Date]],"ddd")</f>
        <v>Sat</v>
      </c>
      <c r="N6717" t="str">
        <f>TEXT(INT(HOUR(Table1[[#This Row],[Patient Admission Date]])/3)*3,"00")&amp;"-"&amp;TEXT(INT(HOUR(Table1[[#This Row],[Patient Admission Date]])/3)*3+3,"00")</f>
        <v>00-03</v>
      </c>
      <c r="O6717" t="str" cm="1">
        <f t="array" ref="O6717">_xlfn.IFS(Table1[[#This Row],[Patient Age]]&lt;=14,"0-14",Table1[[#This Row],[Patient Age]]&lt;=29,"15-29",Table1[[#This Row],[Patient Age]]&lt;=44,"30-44",Table1[[#This Row],[Patient Age]]&lt;=59,"45-59",Table1[[#This Row],[Patient Age]]&lt;=74,"60-74",TRUE,"75+")</f>
        <v>45-59</v>
      </c>
      <c r="P6717" t="str" cm="1">
        <f t="array" ref="P6717">_xlfn.IFS(Table1[[#This Row],[Patient Waittime]]&lt;=15,"0-15",Table1[[#This Row],[Patient Waittime]]&lt;=30,"16-30",Table1[[#This Row],[Patient Waittime]]&lt;=45,"31-45",Table1[[#This Row],[Patient Waittime]]&lt;=60,"46-60",TRUE,"60+")</f>
        <v>31-45</v>
      </c>
      <c r="Q6717">
        <f>--(Table1[[#This Row],[Patient Waittime]]&lt;=30)</f>
        <v>0</v>
      </c>
      <c r="R6717">
        <f>--Table1[[#This Row],[Patient Admission Flag]]</f>
        <v>1</v>
      </c>
      <c r="S6717">
        <f>--AND(Table1[[#This Row],[WithinTarget]]=1,Table1[[#This Row],[Patient Satisfaction Score]]&gt;=7)</f>
        <v>0</v>
      </c>
      <c r="T6717" t="str">
        <f>IF(LEFT(Table1[[#This Row],[Patient Gender]],1)="F","Female","Male")</f>
        <v>Female</v>
      </c>
    </row>
    <row r="6718" spans="1:20" x14ac:dyDescent="0.3">
      <c r="A6718" t="s">
        <v>6822</v>
      </c>
      <c r="B6718" s="1">
        <v>45127.181944444441</v>
      </c>
      <c r="C6718" t="s">
        <v>13</v>
      </c>
      <c r="D6718">
        <v>60</v>
      </c>
      <c r="E6718" t="s">
        <v>10</v>
      </c>
      <c r="F6718" t="s">
        <v>11</v>
      </c>
      <c r="G6718" t="b">
        <v>1</v>
      </c>
      <c r="I6718">
        <v>35</v>
      </c>
      <c r="J6718" t="b">
        <v>1</v>
      </c>
      <c r="K6718">
        <f>YEAR(Table1[[#This Row],[Patient Admission Date]])</f>
        <v>2023</v>
      </c>
      <c r="L6718" t="str">
        <f>TEXT(Table1[[#This Row],[Patient Admission Date]],"mmm")</f>
        <v>Jul</v>
      </c>
      <c r="M6718" t="str">
        <f>TEXT(Table1[[#This Row],[Patient Admission Date]],"ddd")</f>
        <v>Thu</v>
      </c>
      <c r="N6718" t="str">
        <f>TEXT(INT(HOUR(Table1[[#This Row],[Patient Admission Date]])/3)*3,"00")&amp;"-"&amp;TEXT(INT(HOUR(Table1[[#This Row],[Patient Admission Date]])/3)*3+3,"00")</f>
        <v>03-06</v>
      </c>
      <c r="O6718" t="str" cm="1">
        <f t="array" ref="O6718">_xlfn.IFS(Table1[[#This Row],[Patient Age]]&lt;=14,"0-14",Table1[[#This Row],[Patient Age]]&lt;=29,"15-29",Table1[[#This Row],[Patient Age]]&lt;=44,"30-44",Table1[[#This Row],[Patient Age]]&lt;=59,"45-59",Table1[[#This Row],[Patient Age]]&lt;=74,"60-74",TRUE,"75+")</f>
        <v>60-74</v>
      </c>
      <c r="P6718" t="str" cm="1">
        <f t="array" ref="P6718">_xlfn.IFS(Table1[[#This Row],[Patient Waittime]]&lt;=15,"0-15",Table1[[#This Row],[Patient Waittime]]&lt;=30,"16-30",Table1[[#This Row],[Patient Waittime]]&lt;=45,"31-45",Table1[[#This Row],[Patient Waittime]]&lt;=60,"46-60",TRUE,"60+")</f>
        <v>31-45</v>
      </c>
      <c r="Q6718">
        <f>--(Table1[[#This Row],[Patient Waittime]]&lt;=30)</f>
        <v>0</v>
      </c>
      <c r="R6718">
        <f>--Table1[[#This Row],[Patient Admission Flag]]</f>
        <v>1</v>
      </c>
      <c r="S6718">
        <f>--AND(Table1[[#This Row],[WithinTarget]]=1,Table1[[#This Row],[Patient Satisfaction Score]]&gt;=7)</f>
        <v>0</v>
      </c>
      <c r="T6718" t="str">
        <f>IF(LEFT(Table1[[#This Row],[Patient Gender]],1)="F","Female","Male")</f>
        <v>Female</v>
      </c>
    </row>
    <row r="6719" spans="1:20" x14ac:dyDescent="0.3">
      <c r="A6719" t="s">
        <v>6823</v>
      </c>
      <c r="B6719" s="1">
        <v>45467.808333333334</v>
      </c>
      <c r="C6719" t="s">
        <v>13</v>
      </c>
      <c r="D6719">
        <v>60</v>
      </c>
      <c r="E6719" t="s">
        <v>10</v>
      </c>
      <c r="F6719" t="s">
        <v>11</v>
      </c>
      <c r="G6719" t="b">
        <v>1</v>
      </c>
      <c r="I6719">
        <v>37</v>
      </c>
      <c r="J6719" t="b">
        <v>1</v>
      </c>
      <c r="K6719">
        <f>YEAR(Table1[[#This Row],[Patient Admission Date]])</f>
        <v>2024</v>
      </c>
      <c r="L6719" t="str">
        <f>TEXT(Table1[[#This Row],[Patient Admission Date]],"mmm")</f>
        <v>Jun</v>
      </c>
      <c r="M6719" t="str">
        <f>TEXT(Table1[[#This Row],[Patient Admission Date]],"ddd")</f>
        <v>Mon</v>
      </c>
      <c r="N6719" t="str">
        <f>TEXT(INT(HOUR(Table1[[#This Row],[Patient Admission Date]])/3)*3,"00")&amp;"-"&amp;TEXT(INT(HOUR(Table1[[#This Row],[Patient Admission Date]])/3)*3+3,"00")</f>
        <v>18-21</v>
      </c>
      <c r="O6719" t="str" cm="1">
        <f t="array" ref="O6719">_xlfn.IFS(Table1[[#This Row],[Patient Age]]&lt;=14,"0-14",Table1[[#This Row],[Patient Age]]&lt;=29,"15-29",Table1[[#This Row],[Patient Age]]&lt;=44,"30-44",Table1[[#This Row],[Patient Age]]&lt;=59,"45-59",Table1[[#This Row],[Patient Age]]&lt;=74,"60-74",TRUE,"75+")</f>
        <v>60-74</v>
      </c>
      <c r="P6719" t="str" cm="1">
        <f t="array" ref="P6719">_xlfn.IFS(Table1[[#This Row],[Patient Waittime]]&lt;=15,"0-15",Table1[[#This Row],[Patient Waittime]]&lt;=30,"16-30",Table1[[#This Row],[Patient Waittime]]&lt;=45,"31-45",Table1[[#This Row],[Patient Waittime]]&lt;=60,"46-60",TRUE,"60+")</f>
        <v>31-45</v>
      </c>
      <c r="Q6719">
        <f>--(Table1[[#This Row],[Patient Waittime]]&lt;=30)</f>
        <v>0</v>
      </c>
      <c r="R6719">
        <f>--Table1[[#This Row],[Patient Admission Flag]]</f>
        <v>1</v>
      </c>
      <c r="S6719">
        <f>--AND(Table1[[#This Row],[WithinTarget]]=1,Table1[[#This Row],[Patient Satisfaction Score]]&gt;=7)</f>
        <v>0</v>
      </c>
      <c r="T6719" t="str">
        <f>IF(LEFT(Table1[[#This Row],[Patient Gender]],1)="F","Female","Male")</f>
        <v>Female</v>
      </c>
    </row>
    <row r="6720" spans="1:20" x14ac:dyDescent="0.3">
      <c r="A6720" t="s">
        <v>6824</v>
      </c>
      <c r="B6720" s="1">
        <v>45402.074305555558</v>
      </c>
      <c r="C6720" t="s">
        <v>13</v>
      </c>
      <c r="D6720">
        <v>48</v>
      </c>
      <c r="E6720" t="s">
        <v>10</v>
      </c>
      <c r="F6720" t="s">
        <v>11</v>
      </c>
      <c r="G6720" t="b">
        <v>1</v>
      </c>
      <c r="I6720">
        <v>42</v>
      </c>
      <c r="J6720" t="b">
        <v>1</v>
      </c>
      <c r="K6720">
        <f>YEAR(Table1[[#This Row],[Patient Admission Date]])</f>
        <v>2024</v>
      </c>
      <c r="L6720" t="str">
        <f>TEXT(Table1[[#This Row],[Patient Admission Date]],"mmm")</f>
        <v>Apr</v>
      </c>
      <c r="M6720" t="str">
        <f>TEXT(Table1[[#This Row],[Patient Admission Date]],"ddd")</f>
        <v>Sat</v>
      </c>
      <c r="N6720" t="str">
        <f>TEXT(INT(HOUR(Table1[[#This Row],[Patient Admission Date]])/3)*3,"00")&amp;"-"&amp;TEXT(INT(HOUR(Table1[[#This Row],[Patient Admission Date]])/3)*3+3,"00")</f>
        <v>00-03</v>
      </c>
      <c r="O6720" t="str" cm="1">
        <f t="array" ref="O6720">_xlfn.IFS(Table1[[#This Row],[Patient Age]]&lt;=14,"0-14",Table1[[#This Row],[Patient Age]]&lt;=29,"15-29",Table1[[#This Row],[Patient Age]]&lt;=44,"30-44",Table1[[#This Row],[Patient Age]]&lt;=59,"45-59",Table1[[#This Row],[Patient Age]]&lt;=74,"60-74",TRUE,"75+")</f>
        <v>45-59</v>
      </c>
      <c r="P6720" t="str" cm="1">
        <f t="array" ref="P6720">_xlfn.IFS(Table1[[#This Row],[Patient Waittime]]&lt;=15,"0-15",Table1[[#This Row],[Patient Waittime]]&lt;=30,"16-30",Table1[[#This Row],[Patient Waittime]]&lt;=45,"31-45",Table1[[#This Row],[Patient Waittime]]&lt;=60,"46-60",TRUE,"60+")</f>
        <v>31-45</v>
      </c>
      <c r="Q6720">
        <f>--(Table1[[#This Row],[Patient Waittime]]&lt;=30)</f>
        <v>0</v>
      </c>
      <c r="R6720">
        <f>--Table1[[#This Row],[Patient Admission Flag]]</f>
        <v>1</v>
      </c>
      <c r="S6720">
        <f>--AND(Table1[[#This Row],[WithinTarget]]=1,Table1[[#This Row],[Patient Satisfaction Score]]&gt;=7)</f>
        <v>0</v>
      </c>
      <c r="T6720" t="str">
        <f>IF(LEFT(Table1[[#This Row],[Patient Gender]],1)="F","Female","Male")</f>
        <v>Female</v>
      </c>
    </row>
    <row r="6721" spans="1:20" x14ac:dyDescent="0.3">
      <c r="A6721" t="s">
        <v>6825</v>
      </c>
      <c r="B6721" s="1">
        <v>45357.796527777777</v>
      </c>
      <c r="C6721" t="s">
        <v>13</v>
      </c>
      <c r="D6721">
        <v>26</v>
      </c>
      <c r="E6721" t="s">
        <v>10</v>
      </c>
      <c r="F6721" t="s">
        <v>11</v>
      </c>
      <c r="G6721" t="b">
        <v>1</v>
      </c>
      <c r="I6721">
        <v>47</v>
      </c>
      <c r="J6721" t="b">
        <v>1</v>
      </c>
      <c r="K6721">
        <f>YEAR(Table1[[#This Row],[Patient Admission Date]])</f>
        <v>2024</v>
      </c>
      <c r="L6721" t="str">
        <f>TEXT(Table1[[#This Row],[Patient Admission Date]],"mmm")</f>
        <v>Mar</v>
      </c>
      <c r="M6721" t="str">
        <f>TEXT(Table1[[#This Row],[Patient Admission Date]],"ddd")</f>
        <v>Wed</v>
      </c>
      <c r="N6721" t="str">
        <f>TEXT(INT(HOUR(Table1[[#This Row],[Patient Admission Date]])/3)*3,"00")&amp;"-"&amp;TEXT(INT(HOUR(Table1[[#This Row],[Patient Admission Date]])/3)*3+3,"00")</f>
        <v>18-21</v>
      </c>
      <c r="O6721" t="str" cm="1">
        <f t="array" ref="O6721">_xlfn.IFS(Table1[[#This Row],[Patient Age]]&lt;=14,"0-14",Table1[[#This Row],[Patient Age]]&lt;=29,"15-29",Table1[[#This Row],[Patient Age]]&lt;=44,"30-44",Table1[[#This Row],[Patient Age]]&lt;=59,"45-59",Table1[[#This Row],[Patient Age]]&lt;=74,"60-74",TRUE,"75+")</f>
        <v>15-29</v>
      </c>
      <c r="P6721" t="str" cm="1">
        <f t="array" ref="P6721">_xlfn.IFS(Table1[[#This Row],[Patient Waittime]]&lt;=15,"0-15",Table1[[#This Row],[Patient Waittime]]&lt;=30,"16-30",Table1[[#This Row],[Patient Waittime]]&lt;=45,"31-45",Table1[[#This Row],[Patient Waittime]]&lt;=60,"46-60",TRUE,"60+")</f>
        <v>46-60</v>
      </c>
      <c r="Q6721">
        <f>--(Table1[[#This Row],[Patient Waittime]]&lt;=30)</f>
        <v>0</v>
      </c>
      <c r="R6721">
        <f>--Table1[[#This Row],[Patient Admission Flag]]</f>
        <v>1</v>
      </c>
      <c r="S6721">
        <f>--AND(Table1[[#This Row],[WithinTarget]]=1,Table1[[#This Row],[Patient Satisfaction Score]]&gt;=7)</f>
        <v>0</v>
      </c>
      <c r="T6721" t="str">
        <f>IF(LEFT(Table1[[#This Row],[Patient Gender]],1)="F","Female","Male")</f>
        <v>Female</v>
      </c>
    </row>
    <row r="6722" spans="1:20" x14ac:dyDescent="0.3">
      <c r="A6722" t="s">
        <v>6826</v>
      </c>
      <c r="B6722" s="1">
        <v>45442.536805555559</v>
      </c>
      <c r="C6722" t="s">
        <v>13</v>
      </c>
      <c r="D6722">
        <v>9</v>
      </c>
      <c r="E6722" t="s">
        <v>10</v>
      </c>
      <c r="F6722" t="s">
        <v>11</v>
      </c>
      <c r="G6722" t="b">
        <v>1</v>
      </c>
      <c r="I6722">
        <v>48</v>
      </c>
      <c r="J6722" t="b">
        <v>1</v>
      </c>
      <c r="K6722">
        <f>YEAR(Table1[[#This Row],[Patient Admission Date]])</f>
        <v>2024</v>
      </c>
      <c r="L6722" t="str">
        <f>TEXT(Table1[[#This Row],[Patient Admission Date]],"mmm")</f>
        <v>May</v>
      </c>
      <c r="M6722" t="str">
        <f>TEXT(Table1[[#This Row],[Patient Admission Date]],"ddd")</f>
        <v>Thu</v>
      </c>
      <c r="N6722" t="str">
        <f>TEXT(INT(HOUR(Table1[[#This Row],[Patient Admission Date]])/3)*3,"00")&amp;"-"&amp;TEXT(INT(HOUR(Table1[[#This Row],[Patient Admission Date]])/3)*3+3,"00")</f>
        <v>12-15</v>
      </c>
      <c r="O6722" t="str" cm="1">
        <f t="array" ref="O6722">_xlfn.IFS(Table1[[#This Row],[Patient Age]]&lt;=14,"0-14",Table1[[#This Row],[Patient Age]]&lt;=29,"15-29",Table1[[#This Row],[Patient Age]]&lt;=44,"30-44",Table1[[#This Row],[Patient Age]]&lt;=59,"45-59",Table1[[#This Row],[Patient Age]]&lt;=74,"60-74",TRUE,"75+")</f>
        <v>0-14</v>
      </c>
      <c r="P6722" t="str" cm="1">
        <f t="array" ref="P6722">_xlfn.IFS(Table1[[#This Row],[Patient Waittime]]&lt;=15,"0-15",Table1[[#This Row],[Patient Waittime]]&lt;=30,"16-30",Table1[[#This Row],[Patient Waittime]]&lt;=45,"31-45",Table1[[#This Row],[Patient Waittime]]&lt;=60,"46-60",TRUE,"60+")</f>
        <v>46-60</v>
      </c>
      <c r="Q6722">
        <f>--(Table1[[#This Row],[Patient Waittime]]&lt;=30)</f>
        <v>0</v>
      </c>
      <c r="R6722">
        <f>--Table1[[#This Row],[Patient Admission Flag]]</f>
        <v>1</v>
      </c>
      <c r="S6722">
        <f>--AND(Table1[[#This Row],[WithinTarget]]=1,Table1[[#This Row],[Patient Satisfaction Score]]&gt;=7)</f>
        <v>0</v>
      </c>
      <c r="T6722" t="str">
        <f>IF(LEFT(Table1[[#This Row],[Patient Gender]],1)="F","Female","Male")</f>
        <v>Female</v>
      </c>
    </row>
    <row r="6723" spans="1:20" x14ac:dyDescent="0.3">
      <c r="A6723" t="s">
        <v>6827</v>
      </c>
      <c r="B6723" s="1">
        <v>45106.284722222219</v>
      </c>
      <c r="C6723" t="s">
        <v>13</v>
      </c>
      <c r="D6723">
        <v>10</v>
      </c>
      <c r="E6723" t="s">
        <v>10</v>
      </c>
      <c r="F6723" t="s">
        <v>11</v>
      </c>
      <c r="G6723" t="b">
        <v>1</v>
      </c>
      <c r="I6723">
        <v>11</v>
      </c>
      <c r="J6723" t="b">
        <v>1</v>
      </c>
      <c r="K6723">
        <f>YEAR(Table1[[#This Row],[Patient Admission Date]])</f>
        <v>2023</v>
      </c>
      <c r="L6723" t="str">
        <f>TEXT(Table1[[#This Row],[Patient Admission Date]],"mmm")</f>
        <v>Jun</v>
      </c>
      <c r="M6723" t="str">
        <f>TEXT(Table1[[#This Row],[Patient Admission Date]],"ddd")</f>
        <v>Thu</v>
      </c>
      <c r="N6723" t="str">
        <f>TEXT(INT(HOUR(Table1[[#This Row],[Patient Admission Date]])/3)*3,"00")&amp;"-"&amp;TEXT(INT(HOUR(Table1[[#This Row],[Patient Admission Date]])/3)*3+3,"00")</f>
        <v>06-09</v>
      </c>
      <c r="O6723" t="str" cm="1">
        <f t="array" ref="O6723">_xlfn.IFS(Table1[[#This Row],[Patient Age]]&lt;=14,"0-14",Table1[[#This Row],[Patient Age]]&lt;=29,"15-29",Table1[[#This Row],[Patient Age]]&lt;=44,"30-44",Table1[[#This Row],[Patient Age]]&lt;=59,"45-59",Table1[[#This Row],[Patient Age]]&lt;=74,"60-74",TRUE,"75+")</f>
        <v>0-14</v>
      </c>
      <c r="P6723" t="str" cm="1">
        <f t="array" ref="P6723">_xlfn.IFS(Table1[[#This Row],[Patient Waittime]]&lt;=15,"0-15",Table1[[#This Row],[Patient Waittime]]&lt;=30,"16-30",Table1[[#This Row],[Patient Waittime]]&lt;=45,"31-45",Table1[[#This Row],[Patient Waittime]]&lt;=60,"46-60",TRUE,"60+")</f>
        <v>0-15</v>
      </c>
      <c r="Q6723">
        <f>--(Table1[[#This Row],[Patient Waittime]]&lt;=30)</f>
        <v>1</v>
      </c>
      <c r="R6723">
        <f>--Table1[[#This Row],[Patient Admission Flag]]</f>
        <v>1</v>
      </c>
      <c r="S6723">
        <f>--AND(Table1[[#This Row],[WithinTarget]]=1,Table1[[#This Row],[Patient Satisfaction Score]]&gt;=7)</f>
        <v>0</v>
      </c>
      <c r="T6723" t="str">
        <f>IF(LEFT(Table1[[#This Row],[Patient Gender]],1)="F","Female","Male")</f>
        <v>Female</v>
      </c>
    </row>
    <row r="6724" spans="1:20" x14ac:dyDescent="0.3">
      <c r="A6724" t="s">
        <v>6828</v>
      </c>
      <c r="B6724" s="1">
        <v>45480.047222222223</v>
      </c>
      <c r="C6724" t="s">
        <v>13</v>
      </c>
      <c r="D6724">
        <v>64</v>
      </c>
      <c r="E6724" t="s">
        <v>10</v>
      </c>
      <c r="F6724" t="s">
        <v>11</v>
      </c>
      <c r="G6724" t="b">
        <v>1</v>
      </c>
      <c r="I6724">
        <v>14</v>
      </c>
      <c r="J6724" t="b">
        <v>1</v>
      </c>
      <c r="K6724">
        <f>YEAR(Table1[[#This Row],[Patient Admission Date]])</f>
        <v>2024</v>
      </c>
      <c r="L6724" t="str">
        <f>TEXT(Table1[[#This Row],[Patient Admission Date]],"mmm")</f>
        <v>Jul</v>
      </c>
      <c r="M6724" t="str">
        <f>TEXT(Table1[[#This Row],[Patient Admission Date]],"ddd")</f>
        <v>Sun</v>
      </c>
      <c r="N6724" t="str">
        <f>TEXT(INT(HOUR(Table1[[#This Row],[Patient Admission Date]])/3)*3,"00")&amp;"-"&amp;TEXT(INT(HOUR(Table1[[#This Row],[Patient Admission Date]])/3)*3+3,"00")</f>
        <v>00-03</v>
      </c>
      <c r="O6724" t="str" cm="1">
        <f t="array" ref="O6724">_xlfn.IFS(Table1[[#This Row],[Patient Age]]&lt;=14,"0-14",Table1[[#This Row],[Patient Age]]&lt;=29,"15-29",Table1[[#This Row],[Patient Age]]&lt;=44,"30-44",Table1[[#This Row],[Patient Age]]&lt;=59,"45-59",Table1[[#This Row],[Patient Age]]&lt;=74,"60-74",TRUE,"75+")</f>
        <v>60-74</v>
      </c>
      <c r="P6724" t="str" cm="1">
        <f t="array" ref="P6724">_xlfn.IFS(Table1[[#This Row],[Patient Waittime]]&lt;=15,"0-15",Table1[[#This Row],[Patient Waittime]]&lt;=30,"16-30",Table1[[#This Row],[Patient Waittime]]&lt;=45,"31-45",Table1[[#This Row],[Patient Waittime]]&lt;=60,"46-60",TRUE,"60+")</f>
        <v>0-15</v>
      </c>
      <c r="Q6724">
        <f>--(Table1[[#This Row],[Patient Waittime]]&lt;=30)</f>
        <v>1</v>
      </c>
      <c r="R6724">
        <f>--Table1[[#This Row],[Patient Admission Flag]]</f>
        <v>1</v>
      </c>
      <c r="S6724">
        <f>--AND(Table1[[#This Row],[WithinTarget]]=1,Table1[[#This Row],[Patient Satisfaction Score]]&gt;=7)</f>
        <v>0</v>
      </c>
      <c r="T6724" t="str">
        <f>IF(LEFT(Table1[[#This Row],[Patient Gender]],1)="F","Female","Male")</f>
        <v>Female</v>
      </c>
    </row>
    <row r="6725" spans="1:20" x14ac:dyDescent="0.3">
      <c r="A6725" t="s">
        <v>6829</v>
      </c>
      <c r="B6725" s="1">
        <v>45352.061805555553</v>
      </c>
      <c r="C6725" t="s">
        <v>13</v>
      </c>
      <c r="D6725">
        <v>43</v>
      </c>
      <c r="E6725" t="s">
        <v>10</v>
      </c>
      <c r="F6725" t="s">
        <v>11</v>
      </c>
      <c r="G6725" t="b">
        <v>1</v>
      </c>
      <c r="I6725">
        <v>16</v>
      </c>
      <c r="J6725" t="b">
        <v>1</v>
      </c>
      <c r="K6725">
        <f>YEAR(Table1[[#This Row],[Patient Admission Date]])</f>
        <v>2024</v>
      </c>
      <c r="L6725" t="str">
        <f>TEXT(Table1[[#This Row],[Patient Admission Date]],"mmm")</f>
        <v>Mar</v>
      </c>
      <c r="M6725" t="str">
        <f>TEXT(Table1[[#This Row],[Patient Admission Date]],"ddd")</f>
        <v>Fri</v>
      </c>
      <c r="N6725" t="str">
        <f>TEXT(INT(HOUR(Table1[[#This Row],[Patient Admission Date]])/3)*3,"00")&amp;"-"&amp;TEXT(INT(HOUR(Table1[[#This Row],[Patient Admission Date]])/3)*3+3,"00")</f>
        <v>00-03</v>
      </c>
      <c r="O6725" t="str" cm="1">
        <f t="array" ref="O6725">_xlfn.IFS(Table1[[#This Row],[Patient Age]]&lt;=14,"0-14",Table1[[#This Row],[Patient Age]]&lt;=29,"15-29",Table1[[#This Row],[Patient Age]]&lt;=44,"30-44",Table1[[#This Row],[Patient Age]]&lt;=59,"45-59",Table1[[#This Row],[Patient Age]]&lt;=74,"60-74",TRUE,"75+")</f>
        <v>30-44</v>
      </c>
      <c r="P6725" t="str" cm="1">
        <f t="array" ref="P6725">_xlfn.IFS(Table1[[#This Row],[Patient Waittime]]&lt;=15,"0-15",Table1[[#This Row],[Patient Waittime]]&lt;=30,"16-30",Table1[[#This Row],[Patient Waittime]]&lt;=45,"31-45",Table1[[#This Row],[Patient Waittime]]&lt;=60,"46-60",TRUE,"60+")</f>
        <v>16-30</v>
      </c>
      <c r="Q6725">
        <f>--(Table1[[#This Row],[Patient Waittime]]&lt;=30)</f>
        <v>1</v>
      </c>
      <c r="R6725">
        <f>--Table1[[#This Row],[Patient Admission Flag]]</f>
        <v>1</v>
      </c>
      <c r="S6725">
        <f>--AND(Table1[[#This Row],[WithinTarget]]=1,Table1[[#This Row],[Patient Satisfaction Score]]&gt;=7)</f>
        <v>0</v>
      </c>
      <c r="T6725" t="str">
        <f>IF(LEFT(Table1[[#This Row],[Patient Gender]],1)="F","Female","Male")</f>
        <v>Female</v>
      </c>
    </row>
    <row r="6726" spans="1:20" x14ac:dyDescent="0.3">
      <c r="A6726" t="s">
        <v>6830</v>
      </c>
      <c r="B6726" s="1">
        <v>45244.031944444447</v>
      </c>
      <c r="C6726" t="s">
        <v>13</v>
      </c>
      <c r="D6726">
        <v>61</v>
      </c>
      <c r="E6726" t="s">
        <v>10</v>
      </c>
      <c r="F6726" t="s">
        <v>11</v>
      </c>
      <c r="G6726" t="b">
        <v>1</v>
      </c>
      <c r="I6726">
        <v>16</v>
      </c>
      <c r="J6726" t="b">
        <v>1</v>
      </c>
      <c r="K6726">
        <f>YEAR(Table1[[#This Row],[Patient Admission Date]])</f>
        <v>2023</v>
      </c>
      <c r="L6726" t="str">
        <f>TEXT(Table1[[#This Row],[Patient Admission Date]],"mmm")</f>
        <v>Nov</v>
      </c>
      <c r="M6726" t="str">
        <f>TEXT(Table1[[#This Row],[Patient Admission Date]],"ddd")</f>
        <v>Tue</v>
      </c>
      <c r="N6726" t="str">
        <f>TEXT(INT(HOUR(Table1[[#This Row],[Patient Admission Date]])/3)*3,"00")&amp;"-"&amp;TEXT(INT(HOUR(Table1[[#This Row],[Patient Admission Date]])/3)*3+3,"00")</f>
        <v>00-03</v>
      </c>
      <c r="O6726" t="str" cm="1">
        <f t="array" ref="O6726">_xlfn.IFS(Table1[[#This Row],[Patient Age]]&lt;=14,"0-14",Table1[[#This Row],[Patient Age]]&lt;=29,"15-29",Table1[[#This Row],[Patient Age]]&lt;=44,"30-44",Table1[[#This Row],[Patient Age]]&lt;=59,"45-59",Table1[[#This Row],[Patient Age]]&lt;=74,"60-74",TRUE,"75+")</f>
        <v>60-74</v>
      </c>
      <c r="P6726" t="str" cm="1">
        <f t="array" ref="P6726">_xlfn.IFS(Table1[[#This Row],[Patient Waittime]]&lt;=15,"0-15",Table1[[#This Row],[Patient Waittime]]&lt;=30,"16-30",Table1[[#This Row],[Patient Waittime]]&lt;=45,"31-45",Table1[[#This Row],[Patient Waittime]]&lt;=60,"46-60",TRUE,"60+")</f>
        <v>16-30</v>
      </c>
      <c r="Q6726">
        <f>--(Table1[[#This Row],[Patient Waittime]]&lt;=30)</f>
        <v>1</v>
      </c>
      <c r="R6726">
        <f>--Table1[[#This Row],[Patient Admission Flag]]</f>
        <v>1</v>
      </c>
      <c r="S6726">
        <f>--AND(Table1[[#This Row],[WithinTarget]]=1,Table1[[#This Row],[Patient Satisfaction Score]]&gt;=7)</f>
        <v>0</v>
      </c>
      <c r="T6726" t="str">
        <f>IF(LEFT(Table1[[#This Row],[Patient Gender]],1)="F","Female","Male")</f>
        <v>Female</v>
      </c>
    </row>
    <row r="6727" spans="1:20" x14ac:dyDescent="0.3">
      <c r="A6727" t="s">
        <v>6831</v>
      </c>
      <c r="B6727" s="1">
        <v>45579.862500000003</v>
      </c>
      <c r="C6727" t="s">
        <v>13</v>
      </c>
      <c r="D6727">
        <v>58</v>
      </c>
      <c r="E6727" t="s">
        <v>10</v>
      </c>
      <c r="F6727" t="s">
        <v>11</v>
      </c>
      <c r="G6727" t="b">
        <v>1</v>
      </c>
      <c r="I6727">
        <v>17</v>
      </c>
      <c r="J6727" t="b">
        <v>1</v>
      </c>
      <c r="K6727">
        <f>YEAR(Table1[[#This Row],[Patient Admission Date]])</f>
        <v>2024</v>
      </c>
      <c r="L6727" t="str">
        <f>TEXT(Table1[[#This Row],[Patient Admission Date]],"mmm")</f>
        <v>Oct</v>
      </c>
      <c r="M6727" t="str">
        <f>TEXT(Table1[[#This Row],[Patient Admission Date]],"ddd")</f>
        <v>Mon</v>
      </c>
      <c r="N6727" t="str">
        <f>TEXT(INT(HOUR(Table1[[#This Row],[Patient Admission Date]])/3)*3,"00")&amp;"-"&amp;TEXT(INT(HOUR(Table1[[#This Row],[Patient Admission Date]])/3)*3+3,"00")</f>
        <v>18-21</v>
      </c>
      <c r="O6727" t="str" cm="1">
        <f t="array" ref="O6727">_xlfn.IFS(Table1[[#This Row],[Patient Age]]&lt;=14,"0-14",Table1[[#This Row],[Patient Age]]&lt;=29,"15-29",Table1[[#This Row],[Patient Age]]&lt;=44,"30-44",Table1[[#This Row],[Patient Age]]&lt;=59,"45-59",Table1[[#This Row],[Patient Age]]&lt;=74,"60-74",TRUE,"75+")</f>
        <v>45-59</v>
      </c>
      <c r="P6727" t="str" cm="1">
        <f t="array" ref="P6727">_xlfn.IFS(Table1[[#This Row],[Patient Waittime]]&lt;=15,"0-15",Table1[[#This Row],[Patient Waittime]]&lt;=30,"16-30",Table1[[#This Row],[Patient Waittime]]&lt;=45,"31-45",Table1[[#This Row],[Patient Waittime]]&lt;=60,"46-60",TRUE,"60+")</f>
        <v>16-30</v>
      </c>
      <c r="Q6727">
        <f>--(Table1[[#This Row],[Patient Waittime]]&lt;=30)</f>
        <v>1</v>
      </c>
      <c r="R6727">
        <f>--Table1[[#This Row],[Patient Admission Flag]]</f>
        <v>1</v>
      </c>
      <c r="S6727">
        <f>--AND(Table1[[#This Row],[WithinTarget]]=1,Table1[[#This Row],[Patient Satisfaction Score]]&gt;=7)</f>
        <v>0</v>
      </c>
      <c r="T6727" t="str">
        <f>IF(LEFT(Table1[[#This Row],[Patient Gender]],1)="F","Female","Male")</f>
        <v>Female</v>
      </c>
    </row>
    <row r="6728" spans="1:20" x14ac:dyDescent="0.3">
      <c r="A6728" t="s">
        <v>6832</v>
      </c>
      <c r="B6728" s="1">
        <v>45021.272916666669</v>
      </c>
      <c r="C6728" t="s">
        <v>13</v>
      </c>
      <c r="D6728">
        <v>4</v>
      </c>
      <c r="E6728" t="s">
        <v>10</v>
      </c>
      <c r="F6728" t="s">
        <v>11</v>
      </c>
      <c r="G6728" t="b">
        <v>1</v>
      </c>
      <c r="I6728">
        <v>22</v>
      </c>
      <c r="J6728" t="b">
        <v>1</v>
      </c>
      <c r="K6728">
        <f>YEAR(Table1[[#This Row],[Patient Admission Date]])</f>
        <v>2023</v>
      </c>
      <c r="L6728" t="str">
        <f>TEXT(Table1[[#This Row],[Patient Admission Date]],"mmm")</f>
        <v>Apr</v>
      </c>
      <c r="M6728" t="str">
        <f>TEXT(Table1[[#This Row],[Patient Admission Date]],"ddd")</f>
        <v>Wed</v>
      </c>
      <c r="N6728" t="str">
        <f>TEXT(INT(HOUR(Table1[[#This Row],[Patient Admission Date]])/3)*3,"00")&amp;"-"&amp;TEXT(INT(HOUR(Table1[[#This Row],[Patient Admission Date]])/3)*3+3,"00")</f>
        <v>06-09</v>
      </c>
      <c r="O6728" t="str" cm="1">
        <f t="array" ref="O6728">_xlfn.IFS(Table1[[#This Row],[Patient Age]]&lt;=14,"0-14",Table1[[#This Row],[Patient Age]]&lt;=29,"15-29",Table1[[#This Row],[Patient Age]]&lt;=44,"30-44",Table1[[#This Row],[Patient Age]]&lt;=59,"45-59",Table1[[#This Row],[Patient Age]]&lt;=74,"60-74",TRUE,"75+")</f>
        <v>0-14</v>
      </c>
      <c r="P6728" t="str" cm="1">
        <f t="array" ref="P6728">_xlfn.IFS(Table1[[#This Row],[Patient Waittime]]&lt;=15,"0-15",Table1[[#This Row],[Patient Waittime]]&lt;=30,"16-30",Table1[[#This Row],[Patient Waittime]]&lt;=45,"31-45",Table1[[#This Row],[Patient Waittime]]&lt;=60,"46-60",TRUE,"60+")</f>
        <v>16-30</v>
      </c>
      <c r="Q6728">
        <f>--(Table1[[#This Row],[Patient Waittime]]&lt;=30)</f>
        <v>1</v>
      </c>
      <c r="R6728">
        <f>--Table1[[#This Row],[Patient Admission Flag]]</f>
        <v>1</v>
      </c>
      <c r="S6728">
        <f>--AND(Table1[[#This Row],[WithinTarget]]=1,Table1[[#This Row],[Patient Satisfaction Score]]&gt;=7)</f>
        <v>0</v>
      </c>
      <c r="T6728" t="str">
        <f>IF(LEFT(Table1[[#This Row],[Patient Gender]],1)="F","Female","Male")</f>
        <v>Female</v>
      </c>
    </row>
    <row r="6729" spans="1:20" x14ac:dyDescent="0.3">
      <c r="A6729" t="s">
        <v>6833</v>
      </c>
      <c r="B6729" s="1">
        <v>45299.7</v>
      </c>
      <c r="C6729" t="s">
        <v>13</v>
      </c>
      <c r="D6729">
        <v>64</v>
      </c>
      <c r="E6729" t="s">
        <v>10</v>
      </c>
      <c r="F6729" t="s">
        <v>11</v>
      </c>
      <c r="G6729" t="b">
        <v>1</v>
      </c>
      <c r="I6729">
        <v>41</v>
      </c>
      <c r="J6729" t="b">
        <v>1</v>
      </c>
      <c r="K6729">
        <f>YEAR(Table1[[#This Row],[Patient Admission Date]])</f>
        <v>2024</v>
      </c>
      <c r="L6729" t="str">
        <f>TEXT(Table1[[#This Row],[Patient Admission Date]],"mmm")</f>
        <v>Jan</v>
      </c>
      <c r="M6729" t="str">
        <f>TEXT(Table1[[#This Row],[Patient Admission Date]],"ddd")</f>
        <v>Mon</v>
      </c>
      <c r="N6729" t="str">
        <f>TEXT(INT(HOUR(Table1[[#This Row],[Patient Admission Date]])/3)*3,"00")&amp;"-"&amp;TEXT(INT(HOUR(Table1[[#This Row],[Patient Admission Date]])/3)*3+3,"00")</f>
        <v>15-18</v>
      </c>
      <c r="O6729" t="str" cm="1">
        <f t="array" ref="O6729">_xlfn.IFS(Table1[[#This Row],[Patient Age]]&lt;=14,"0-14",Table1[[#This Row],[Patient Age]]&lt;=29,"15-29",Table1[[#This Row],[Patient Age]]&lt;=44,"30-44",Table1[[#This Row],[Patient Age]]&lt;=59,"45-59",Table1[[#This Row],[Patient Age]]&lt;=74,"60-74",TRUE,"75+")</f>
        <v>60-74</v>
      </c>
      <c r="P6729" t="str" cm="1">
        <f t="array" ref="P6729">_xlfn.IFS(Table1[[#This Row],[Patient Waittime]]&lt;=15,"0-15",Table1[[#This Row],[Patient Waittime]]&lt;=30,"16-30",Table1[[#This Row],[Patient Waittime]]&lt;=45,"31-45",Table1[[#This Row],[Patient Waittime]]&lt;=60,"46-60",TRUE,"60+")</f>
        <v>31-45</v>
      </c>
      <c r="Q6729">
        <f>--(Table1[[#This Row],[Patient Waittime]]&lt;=30)</f>
        <v>0</v>
      </c>
      <c r="R6729">
        <f>--Table1[[#This Row],[Patient Admission Flag]]</f>
        <v>1</v>
      </c>
      <c r="S6729">
        <f>--AND(Table1[[#This Row],[WithinTarget]]=1,Table1[[#This Row],[Patient Satisfaction Score]]&gt;=7)</f>
        <v>0</v>
      </c>
      <c r="T6729" t="str">
        <f>IF(LEFT(Table1[[#This Row],[Patient Gender]],1)="F","Female","Male")</f>
        <v>Female</v>
      </c>
    </row>
    <row r="6730" spans="1:20" x14ac:dyDescent="0.3">
      <c r="A6730" t="s">
        <v>6834</v>
      </c>
      <c r="B6730" s="1">
        <v>45219.813888888886</v>
      </c>
      <c r="C6730" t="s">
        <v>13</v>
      </c>
      <c r="D6730">
        <v>6</v>
      </c>
      <c r="E6730" t="s">
        <v>10</v>
      </c>
      <c r="F6730" t="s">
        <v>11</v>
      </c>
      <c r="G6730" t="b">
        <v>1</v>
      </c>
      <c r="I6730">
        <v>14</v>
      </c>
      <c r="J6730" t="b">
        <v>1</v>
      </c>
      <c r="K6730">
        <f>YEAR(Table1[[#This Row],[Patient Admission Date]])</f>
        <v>2023</v>
      </c>
      <c r="L6730" t="str">
        <f>TEXT(Table1[[#This Row],[Patient Admission Date]],"mmm")</f>
        <v>Oct</v>
      </c>
      <c r="M6730" t="str">
        <f>TEXT(Table1[[#This Row],[Patient Admission Date]],"ddd")</f>
        <v>Fri</v>
      </c>
      <c r="N6730" t="str">
        <f>TEXT(INT(HOUR(Table1[[#This Row],[Patient Admission Date]])/3)*3,"00")&amp;"-"&amp;TEXT(INT(HOUR(Table1[[#This Row],[Patient Admission Date]])/3)*3+3,"00")</f>
        <v>18-21</v>
      </c>
      <c r="O6730" t="str" cm="1">
        <f t="array" ref="O6730">_xlfn.IFS(Table1[[#This Row],[Patient Age]]&lt;=14,"0-14",Table1[[#This Row],[Patient Age]]&lt;=29,"15-29",Table1[[#This Row],[Patient Age]]&lt;=44,"30-44",Table1[[#This Row],[Patient Age]]&lt;=59,"45-59",Table1[[#This Row],[Patient Age]]&lt;=74,"60-74",TRUE,"75+")</f>
        <v>0-14</v>
      </c>
      <c r="P6730" t="str" cm="1">
        <f t="array" ref="P6730">_xlfn.IFS(Table1[[#This Row],[Patient Waittime]]&lt;=15,"0-15",Table1[[#This Row],[Patient Waittime]]&lt;=30,"16-30",Table1[[#This Row],[Patient Waittime]]&lt;=45,"31-45",Table1[[#This Row],[Patient Waittime]]&lt;=60,"46-60",TRUE,"60+")</f>
        <v>0-15</v>
      </c>
      <c r="Q6730">
        <f>--(Table1[[#This Row],[Patient Waittime]]&lt;=30)</f>
        <v>1</v>
      </c>
      <c r="R6730">
        <f>--Table1[[#This Row],[Patient Admission Flag]]</f>
        <v>1</v>
      </c>
      <c r="S6730">
        <f>--AND(Table1[[#This Row],[WithinTarget]]=1,Table1[[#This Row],[Patient Satisfaction Score]]&gt;=7)</f>
        <v>0</v>
      </c>
      <c r="T6730" t="str">
        <f>IF(LEFT(Table1[[#This Row],[Patient Gender]],1)="F","Female","Male")</f>
        <v>Female</v>
      </c>
    </row>
    <row r="6731" spans="1:20" x14ac:dyDescent="0.3">
      <c r="A6731" t="s">
        <v>6835</v>
      </c>
      <c r="B6731" s="1">
        <v>45476.99722222222</v>
      </c>
      <c r="C6731" t="s">
        <v>13</v>
      </c>
      <c r="D6731">
        <v>65</v>
      </c>
      <c r="E6731" t="s">
        <v>10</v>
      </c>
      <c r="F6731" t="s">
        <v>11</v>
      </c>
      <c r="G6731" t="b">
        <v>1</v>
      </c>
      <c r="I6731">
        <v>23</v>
      </c>
      <c r="J6731" t="b">
        <v>1</v>
      </c>
      <c r="K6731">
        <f>YEAR(Table1[[#This Row],[Patient Admission Date]])</f>
        <v>2024</v>
      </c>
      <c r="L6731" t="str">
        <f>TEXT(Table1[[#This Row],[Patient Admission Date]],"mmm")</f>
        <v>Jul</v>
      </c>
      <c r="M6731" t="str">
        <f>TEXT(Table1[[#This Row],[Patient Admission Date]],"ddd")</f>
        <v>Wed</v>
      </c>
      <c r="N6731" t="str">
        <f>TEXT(INT(HOUR(Table1[[#This Row],[Patient Admission Date]])/3)*3,"00")&amp;"-"&amp;TEXT(INT(HOUR(Table1[[#This Row],[Patient Admission Date]])/3)*3+3,"00")</f>
        <v>21-24</v>
      </c>
      <c r="O6731" t="str" cm="1">
        <f t="array" ref="O6731">_xlfn.IFS(Table1[[#This Row],[Patient Age]]&lt;=14,"0-14",Table1[[#This Row],[Patient Age]]&lt;=29,"15-29",Table1[[#This Row],[Patient Age]]&lt;=44,"30-44",Table1[[#This Row],[Patient Age]]&lt;=59,"45-59",Table1[[#This Row],[Patient Age]]&lt;=74,"60-74",TRUE,"75+")</f>
        <v>60-74</v>
      </c>
      <c r="P6731" t="str" cm="1">
        <f t="array" ref="P6731">_xlfn.IFS(Table1[[#This Row],[Patient Waittime]]&lt;=15,"0-15",Table1[[#This Row],[Patient Waittime]]&lt;=30,"16-30",Table1[[#This Row],[Patient Waittime]]&lt;=45,"31-45",Table1[[#This Row],[Patient Waittime]]&lt;=60,"46-60",TRUE,"60+")</f>
        <v>16-30</v>
      </c>
      <c r="Q6731">
        <f>--(Table1[[#This Row],[Patient Waittime]]&lt;=30)</f>
        <v>1</v>
      </c>
      <c r="R6731">
        <f>--Table1[[#This Row],[Patient Admission Flag]]</f>
        <v>1</v>
      </c>
      <c r="S6731">
        <f>--AND(Table1[[#This Row],[WithinTarget]]=1,Table1[[#This Row],[Patient Satisfaction Score]]&gt;=7)</f>
        <v>0</v>
      </c>
      <c r="T6731" t="str">
        <f>IF(LEFT(Table1[[#This Row],[Patient Gender]],1)="F","Female","Male")</f>
        <v>Female</v>
      </c>
    </row>
    <row r="6732" spans="1:20" x14ac:dyDescent="0.3">
      <c r="A6732" t="s">
        <v>6836</v>
      </c>
      <c r="B6732" s="1">
        <v>45447.064583333333</v>
      </c>
      <c r="C6732" t="s">
        <v>13</v>
      </c>
      <c r="D6732">
        <v>59</v>
      </c>
      <c r="E6732" t="s">
        <v>10</v>
      </c>
      <c r="F6732" t="s">
        <v>11</v>
      </c>
      <c r="G6732" t="b">
        <v>1</v>
      </c>
      <c r="I6732">
        <v>50</v>
      </c>
      <c r="J6732" t="b">
        <v>1</v>
      </c>
      <c r="K6732">
        <f>YEAR(Table1[[#This Row],[Patient Admission Date]])</f>
        <v>2024</v>
      </c>
      <c r="L6732" t="str">
        <f>TEXT(Table1[[#This Row],[Patient Admission Date]],"mmm")</f>
        <v>Jun</v>
      </c>
      <c r="M6732" t="str">
        <f>TEXT(Table1[[#This Row],[Patient Admission Date]],"ddd")</f>
        <v>Tue</v>
      </c>
      <c r="N6732" t="str">
        <f>TEXT(INT(HOUR(Table1[[#This Row],[Patient Admission Date]])/3)*3,"00")&amp;"-"&amp;TEXT(INT(HOUR(Table1[[#This Row],[Patient Admission Date]])/3)*3+3,"00")</f>
        <v>00-03</v>
      </c>
      <c r="O6732" t="str" cm="1">
        <f t="array" ref="O6732">_xlfn.IFS(Table1[[#This Row],[Patient Age]]&lt;=14,"0-14",Table1[[#This Row],[Patient Age]]&lt;=29,"15-29",Table1[[#This Row],[Patient Age]]&lt;=44,"30-44",Table1[[#This Row],[Patient Age]]&lt;=59,"45-59",Table1[[#This Row],[Patient Age]]&lt;=74,"60-74",TRUE,"75+")</f>
        <v>45-59</v>
      </c>
      <c r="P6732" t="str" cm="1">
        <f t="array" ref="P6732">_xlfn.IFS(Table1[[#This Row],[Patient Waittime]]&lt;=15,"0-15",Table1[[#This Row],[Patient Waittime]]&lt;=30,"16-30",Table1[[#This Row],[Patient Waittime]]&lt;=45,"31-45",Table1[[#This Row],[Patient Waittime]]&lt;=60,"46-60",TRUE,"60+")</f>
        <v>46-60</v>
      </c>
      <c r="Q6732">
        <f>--(Table1[[#This Row],[Patient Waittime]]&lt;=30)</f>
        <v>0</v>
      </c>
      <c r="R6732">
        <f>--Table1[[#This Row],[Patient Admission Flag]]</f>
        <v>1</v>
      </c>
      <c r="S6732">
        <f>--AND(Table1[[#This Row],[WithinTarget]]=1,Table1[[#This Row],[Patient Satisfaction Score]]&gt;=7)</f>
        <v>0</v>
      </c>
      <c r="T6732" t="str">
        <f>IF(LEFT(Table1[[#This Row],[Patient Gender]],1)="F","Female","Male")</f>
        <v>Female</v>
      </c>
    </row>
    <row r="6733" spans="1:20" x14ac:dyDescent="0.3">
      <c r="A6733" t="s">
        <v>6837</v>
      </c>
      <c r="B6733" s="1">
        <v>45055.131249999999</v>
      </c>
      <c r="C6733" t="s">
        <v>13</v>
      </c>
      <c r="D6733">
        <v>65</v>
      </c>
      <c r="E6733" t="s">
        <v>10</v>
      </c>
      <c r="F6733" t="s">
        <v>11</v>
      </c>
      <c r="G6733" t="b">
        <v>1</v>
      </c>
      <c r="I6733">
        <v>57</v>
      </c>
      <c r="J6733" t="b">
        <v>1</v>
      </c>
      <c r="K6733">
        <f>YEAR(Table1[[#This Row],[Patient Admission Date]])</f>
        <v>2023</v>
      </c>
      <c r="L6733" t="str">
        <f>TEXT(Table1[[#This Row],[Patient Admission Date]],"mmm")</f>
        <v>May</v>
      </c>
      <c r="M6733" t="str">
        <f>TEXT(Table1[[#This Row],[Patient Admission Date]],"ddd")</f>
        <v>Tue</v>
      </c>
      <c r="N6733" t="str">
        <f>TEXT(INT(HOUR(Table1[[#This Row],[Patient Admission Date]])/3)*3,"00")&amp;"-"&amp;TEXT(INT(HOUR(Table1[[#This Row],[Patient Admission Date]])/3)*3+3,"00")</f>
        <v>03-06</v>
      </c>
      <c r="O6733" t="str" cm="1">
        <f t="array" ref="O6733">_xlfn.IFS(Table1[[#This Row],[Patient Age]]&lt;=14,"0-14",Table1[[#This Row],[Patient Age]]&lt;=29,"15-29",Table1[[#This Row],[Patient Age]]&lt;=44,"30-44",Table1[[#This Row],[Patient Age]]&lt;=59,"45-59",Table1[[#This Row],[Patient Age]]&lt;=74,"60-74",TRUE,"75+")</f>
        <v>60-74</v>
      </c>
      <c r="P6733" t="str" cm="1">
        <f t="array" ref="P6733">_xlfn.IFS(Table1[[#This Row],[Patient Waittime]]&lt;=15,"0-15",Table1[[#This Row],[Patient Waittime]]&lt;=30,"16-30",Table1[[#This Row],[Patient Waittime]]&lt;=45,"31-45",Table1[[#This Row],[Patient Waittime]]&lt;=60,"46-60",TRUE,"60+")</f>
        <v>46-60</v>
      </c>
      <c r="Q6733">
        <f>--(Table1[[#This Row],[Patient Waittime]]&lt;=30)</f>
        <v>0</v>
      </c>
      <c r="R6733">
        <f>--Table1[[#This Row],[Patient Admission Flag]]</f>
        <v>1</v>
      </c>
      <c r="S6733">
        <f>--AND(Table1[[#This Row],[WithinTarget]]=1,Table1[[#This Row],[Patient Satisfaction Score]]&gt;=7)</f>
        <v>0</v>
      </c>
      <c r="T6733" t="str">
        <f>IF(LEFT(Table1[[#This Row],[Patient Gender]],1)="F","Female","Male")</f>
        <v>Female</v>
      </c>
    </row>
    <row r="6734" spans="1:20" x14ac:dyDescent="0.3">
      <c r="A6734" t="s">
        <v>6838</v>
      </c>
      <c r="B6734" s="1">
        <v>45300.912499999999</v>
      </c>
      <c r="C6734" t="s">
        <v>13</v>
      </c>
      <c r="D6734">
        <v>60</v>
      </c>
      <c r="E6734" t="s">
        <v>10</v>
      </c>
      <c r="F6734" t="s">
        <v>11</v>
      </c>
      <c r="G6734" t="b">
        <v>1</v>
      </c>
      <c r="I6734">
        <v>60</v>
      </c>
      <c r="J6734" t="b">
        <v>1</v>
      </c>
      <c r="K6734">
        <f>YEAR(Table1[[#This Row],[Patient Admission Date]])</f>
        <v>2024</v>
      </c>
      <c r="L6734" t="str">
        <f>TEXT(Table1[[#This Row],[Patient Admission Date]],"mmm")</f>
        <v>Jan</v>
      </c>
      <c r="M6734" t="str">
        <f>TEXT(Table1[[#This Row],[Patient Admission Date]],"ddd")</f>
        <v>Tue</v>
      </c>
      <c r="N6734" t="str">
        <f>TEXT(INT(HOUR(Table1[[#This Row],[Patient Admission Date]])/3)*3,"00")&amp;"-"&amp;TEXT(INT(HOUR(Table1[[#This Row],[Patient Admission Date]])/3)*3+3,"00")</f>
        <v>21-24</v>
      </c>
      <c r="O6734" t="str" cm="1">
        <f t="array" ref="O6734">_xlfn.IFS(Table1[[#This Row],[Patient Age]]&lt;=14,"0-14",Table1[[#This Row],[Patient Age]]&lt;=29,"15-29",Table1[[#This Row],[Patient Age]]&lt;=44,"30-44",Table1[[#This Row],[Patient Age]]&lt;=59,"45-59",Table1[[#This Row],[Patient Age]]&lt;=74,"60-74",TRUE,"75+")</f>
        <v>60-74</v>
      </c>
      <c r="P6734" t="str" cm="1">
        <f t="array" ref="P6734">_xlfn.IFS(Table1[[#This Row],[Patient Waittime]]&lt;=15,"0-15",Table1[[#This Row],[Patient Waittime]]&lt;=30,"16-30",Table1[[#This Row],[Patient Waittime]]&lt;=45,"31-45",Table1[[#This Row],[Patient Waittime]]&lt;=60,"46-60",TRUE,"60+")</f>
        <v>46-60</v>
      </c>
      <c r="Q6734">
        <f>--(Table1[[#This Row],[Patient Waittime]]&lt;=30)</f>
        <v>0</v>
      </c>
      <c r="R6734">
        <f>--Table1[[#This Row],[Patient Admission Flag]]</f>
        <v>1</v>
      </c>
      <c r="S6734">
        <f>--AND(Table1[[#This Row],[WithinTarget]]=1,Table1[[#This Row],[Patient Satisfaction Score]]&gt;=7)</f>
        <v>0</v>
      </c>
      <c r="T6734" t="str">
        <f>IF(LEFT(Table1[[#This Row],[Patient Gender]],1)="F","Female","Male")</f>
        <v>Female</v>
      </c>
    </row>
    <row r="6735" spans="1:20" x14ac:dyDescent="0.3">
      <c r="A6735" t="s">
        <v>6839</v>
      </c>
      <c r="B6735" s="1">
        <v>45591.059027777781</v>
      </c>
      <c r="C6735" t="s">
        <v>13</v>
      </c>
      <c r="D6735">
        <v>4</v>
      </c>
      <c r="E6735" t="s">
        <v>10</v>
      </c>
      <c r="F6735" t="s">
        <v>11</v>
      </c>
      <c r="G6735" t="b">
        <v>1</v>
      </c>
      <c r="I6735">
        <v>15</v>
      </c>
      <c r="J6735" t="b">
        <v>1</v>
      </c>
      <c r="K6735">
        <f>YEAR(Table1[[#This Row],[Patient Admission Date]])</f>
        <v>2024</v>
      </c>
      <c r="L6735" t="str">
        <f>TEXT(Table1[[#This Row],[Patient Admission Date]],"mmm")</f>
        <v>Oct</v>
      </c>
      <c r="M6735" t="str">
        <f>TEXT(Table1[[#This Row],[Patient Admission Date]],"ddd")</f>
        <v>Sat</v>
      </c>
      <c r="N6735" t="str">
        <f>TEXT(INT(HOUR(Table1[[#This Row],[Patient Admission Date]])/3)*3,"00")&amp;"-"&amp;TEXT(INT(HOUR(Table1[[#This Row],[Patient Admission Date]])/3)*3+3,"00")</f>
        <v>00-03</v>
      </c>
      <c r="O6735" t="str" cm="1">
        <f t="array" ref="O6735">_xlfn.IFS(Table1[[#This Row],[Patient Age]]&lt;=14,"0-14",Table1[[#This Row],[Patient Age]]&lt;=29,"15-29",Table1[[#This Row],[Patient Age]]&lt;=44,"30-44",Table1[[#This Row],[Patient Age]]&lt;=59,"45-59",Table1[[#This Row],[Patient Age]]&lt;=74,"60-74",TRUE,"75+")</f>
        <v>0-14</v>
      </c>
      <c r="P6735" t="str" cm="1">
        <f t="array" ref="P6735">_xlfn.IFS(Table1[[#This Row],[Patient Waittime]]&lt;=15,"0-15",Table1[[#This Row],[Patient Waittime]]&lt;=30,"16-30",Table1[[#This Row],[Patient Waittime]]&lt;=45,"31-45",Table1[[#This Row],[Patient Waittime]]&lt;=60,"46-60",TRUE,"60+")</f>
        <v>0-15</v>
      </c>
      <c r="Q6735">
        <f>--(Table1[[#This Row],[Patient Waittime]]&lt;=30)</f>
        <v>1</v>
      </c>
      <c r="R6735">
        <f>--Table1[[#This Row],[Patient Admission Flag]]</f>
        <v>1</v>
      </c>
      <c r="S6735">
        <f>--AND(Table1[[#This Row],[WithinTarget]]=1,Table1[[#This Row],[Patient Satisfaction Score]]&gt;=7)</f>
        <v>0</v>
      </c>
      <c r="T6735" t="str">
        <f>IF(LEFT(Table1[[#This Row],[Patient Gender]],1)="F","Female","Male")</f>
        <v>Female</v>
      </c>
    </row>
    <row r="6736" spans="1:20" x14ac:dyDescent="0.3">
      <c r="A6736" t="s">
        <v>6840</v>
      </c>
      <c r="B6736" s="1">
        <v>45365.408333333333</v>
      </c>
      <c r="C6736" t="s">
        <v>13</v>
      </c>
      <c r="D6736">
        <v>7</v>
      </c>
      <c r="E6736" t="s">
        <v>10</v>
      </c>
      <c r="F6736" t="s">
        <v>11</v>
      </c>
      <c r="G6736" t="b">
        <v>1</v>
      </c>
      <c r="I6736">
        <v>16</v>
      </c>
      <c r="J6736" t="b">
        <v>1</v>
      </c>
      <c r="K6736">
        <f>YEAR(Table1[[#This Row],[Patient Admission Date]])</f>
        <v>2024</v>
      </c>
      <c r="L6736" t="str">
        <f>TEXT(Table1[[#This Row],[Patient Admission Date]],"mmm")</f>
        <v>Mar</v>
      </c>
      <c r="M6736" t="str">
        <f>TEXT(Table1[[#This Row],[Patient Admission Date]],"ddd")</f>
        <v>Thu</v>
      </c>
      <c r="N6736" t="str">
        <f>TEXT(INT(HOUR(Table1[[#This Row],[Patient Admission Date]])/3)*3,"00")&amp;"-"&amp;TEXT(INT(HOUR(Table1[[#This Row],[Patient Admission Date]])/3)*3+3,"00")</f>
        <v>09-12</v>
      </c>
      <c r="O6736" t="str" cm="1">
        <f t="array" ref="O6736">_xlfn.IFS(Table1[[#This Row],[Patient Age]]&lt;=14,"0-14",Table1[[#This Row],[Patient Age]]&lt;=29,"15-29",Table1[[#This Row],[Patient Age]]&lt;=44,"30-44",Table1[[#This Row],[Patient Age]]&lt;=59,"45-59",Table1[[#This Row],[Patient Age]]&lt;=74,"60-74",TRUE,"75+")</f>
        <v>0-14</v>
      </c>
      <c r="P6736" t="str" cm="1">
        <f t="array" ref="P6736">_xlfn.IFS(Table1[[#This Row],[Patient Waittime]]&lt;=15,"0-15",Table1[[#This Row],[Patient Waittime]]&lt;=30,"16-30",Table1[[#This Row],[Patient Waittime]]&lt;=45,"31-45",Table1[[#This Row],[Patient Waittime]]&lt;=60,"46-60",TRUE,"60+")</f>
        <v>16-30</v>
      </c>
      <c r="Q6736">
        <f>--(Table1[[#This Row],[Patient Waittime]]&lt;=30)</f>
        <v>1</v>
      </c>
      <c r="R6736">
        <f>--Table1[[#This Row],[Patient Admission Flag]]</f>
        <v>1</v>
      </c>
      <c r="S6736">
        <f>--AND(Table1[[#This Row],[WithinTarget]]=1,Table1[[#This Row],[Patient Satisfaction Score]]&gt;=7)</f>
        <v>0</v>
      </c>
      <c r="T6736" t="str">
        <f>IF(LEFT(Table1[[#This Row],[Patient Gender]],1)="F","Female","Male")</f>
        <v>Female</v>
      </c>
    </row>
    <row r="6737" spans="1:20" x14ac:dyDescent="0.3">
      <c r="A6737" t="s">
        <v>6841</v>
      </c>
      <c r="B6737" s="1">
        <v>45122.156944444447</v>
      </c>
      <c r="C6737" t="s">
        <v>13</v>
      </c>
      <c r="D6737">
        <v>16</v>
      </c>
      <c r="E6737" t="s">
        <v>10</v>
      </c>
      <c r="F6737" t="s">
        <v>11</v>
      </c>
      <c r="G6737" t="b">
        <v>1</v>
      </c>
      <c r="I6737">
        <v>26</v>
      </c>
      <c r="J6737" t="b">
        <v>1</v>
      </c>
      <c r="K6737">
        <f>YEAR(Table1[[#This Row],[Patient Admission Date]])</f>
        <v>2023</v>
      </c>
      <c r="L6737" t="str">
        <f>TEXT(Table1[[#This Row],[Patient Admission Date]],"mmm")</f>
        <v>Jul</v>
      </c>
      <c r="M6737" t="str">
        <f>TEXT(Table1[[#This Row],[Patient Admission Date]],"ddd")</f>
        <v>Sat</v>
      </c>
      <c r="N6737" t="str">
        <f>TEXT(INT(HOUR(Table1[[#This Row],[Patient Admission Date]])/3)*3,"00")&amp;"-"&amp;TEXT(INT(HOUR(Table1[[#This Row],[Patient Admission Date]])/3)*3+3,"00")</f>
        <v>03-06</v>
      </c>
      <c r="O6737" t="str" cm="1">
        <f t="array" ref="O6737">_xlfn.IFS(Table1[[#This Row],[Patient Age]]&lt;=14,"0-14",Table1[[#This Row],[Patient Age]]&lt;=29,"15-29",Table1[[#This Row],[Patient Age]]&lt;=44,"30-44",Table1[[#This Row],[Patient Age]]&lt;=59,"45-59",Table1[[#This Row],[Patient Age]]&lt;=74,"60-74",TRUE,"75+")</f>
        <v>15-29</v>
      </c>
      <c r="P6737" t="str" cm="1">
        <f t="array" ref="P6737">_xlfn.IFS(Table1[[#This Row],[Patient Waittime]]&lt;=15,"0-15",Table1[[#This Row],[Patient Waittime]]&lt;=30,"16-30",Table1[[#This Row],[Patient Waittime]]&lt;=45,"31-45",Table1[[#This Row],[Patient Waittime]]&lt;=60,"46-60",TRUE,"60+")</f>
        <v>16-30</v>
      </c>
      <c r="Q6737">
        <f>--(Table1[[#This Row],[Patient Waittime]]&lt;=30)</f>
        <v>1</v>
      </c>
      <c r="R6737">
        <f>--Table1[[#This Row],[Patient Admission Flag]]</f>
        <v>1</v>
      </c>
      <c r="S6737">
        <f>--AND(Table1[[#This Row],[WithinTarget]]=1,Table1[[#This Row],[Patient Satisfaction Score]]&gt;=7)</f>
        <v>0</v>
      </c>
      <c r="T6737" t="str">
        <f>IF(LEFT(Table1[[#This Row],[Patient Gender]],1)="F","Female","Male")</f>
        <v>Female</v>
      </c>
    </row>
    <row r="6738" spans="1:20" x14ac:dyDescent="0.3">
      <c r="A6738" t="s">
        <v>6842</v>
      </c>
      <c r="B6738" s="1">
        <v>45409.724999999999</v>
      </c>
      <c r="C6738" t="s">
        <v>13</v>
      </c>
      <c r="D6738">
        <v>69</v>
      </c>
      <c r="E6738" t="s">
        <v>10</v>
      </c>
      <c r="F6738" t="s">
        <v>11</v>
      </c>
      <c r="G6738" t="b">
        <v>1</v>
      </c>
      <c r="I6738">
        <v>28</v>
      </c>
      <c r="J6738" t="b">
        <v>1</v>
      </c>
      <c r="K6738">
        <f>YEAR(Table1[[#This Row],[Patient Admission Date]])</f>
        <v>2024</v>
      </c>
      <c r="L6738" t="str">
        <f>TEXT(Table1[[#This Row],[Patient Admission Date]],"mmm")</f>
        <v>Apr</v>
      </c>
      <c r="M6738" t="str">
        <f>TEXT(Table1[[#This Row],[Patient Admission Date]],"ddd")</f>
        <v>Sat</v>
      </c>
      <c r="N6738" t="str">
        <f>TEXT(INT(HOUR(Table1[[#This Row],[Patient Admission Date]])/3)*3,"00")&amp;"-"&amp;TEXT(INT(HOUR(Table1[[#This Row],[Patient Admission Date]])/3)*3+3,"00")</f>
        <v>15-18</v>
      </c>
      <c r="O6738" t="str" cm="1">
        <f t="array" ref="O6738">_xlfn.IFS(Table1[[#This Row],[Patient Age]]&lt;=14,"0-14",Table1[[#This Row],[Patient Age]]&lt;=29,"15-29",Table1[[#This Row],[Patient Age]]&lt;=44,"30-44",Table1[[#This Row],[Patient Age]]&lt;=59,"45-59",Table1[[#This Row],[Patient Age]]&lt;=74,"60-74",TRUE,"75+")</f>
        <v>60-74</v>
      </c>
      <c r="P6738" t="str" cm="1">
        <f t="array" ref="P6738">_xlfn.IFS(Table1[[#This Row],[Patient Waittime]]&lt;=15,"0-15",Table1[[#This Row],[Patient Waittime]]&lt;=30,"16-30",Table1[[#This Row],[Patient Waittime]]&lt;=45,"31-45",Table1[[#This Row],[Patient Waittime]]&lt;=60,"46-60",TRUE,"60+")</f>
        <v>16-30</v>
      </c>
      <c r="Q6738">
        <f>--(Table1[[#This Row],[Patient Waittime]]&lt;=30)</f>
        <v>1</v>
      </c>
      <c r="R6738">
        <f>--Table1[[#This Row],[Patient Admission Flag]]</f>
        <v>1</v>
      </c>
      <c r="S6738">
        <f>--AND(Table1[[#This Row],[WithinTarget]]=1,Table1[[#This Row],[Patient Satisfaction Score]]&gt;=7)</f>
        <v>0</v>
      </c>
      <c r="T6738" t="str">
        <f>IF(LEFT(Table1[[#This Row],[Patient Gender]],1)="F","Female","Male")</f>
        <v>Female</v>
      </c>
    </row>
    <row r="6739" spans="1:20" x14ac:dyDescent="0.3">
      <c r="A6739" t="s">
        <v>6843</v>
      </c>
      <c r="B6739" s="1">
        <v>45575.953472222223</v>
      </c>
      <c r="C6739" t="s">
        <v>13</v>
      </c>
      <c r="D6739">
        <v>10</v>
      </c>
      <c r="E6739" t="s">
        <v>10</v>
      </c>
      <c r="F6739" t="s">
        <v>11</v>
      </c>
      <c r="G6739" t="b">
        <v>1</v>
      </c>
      <c r="I6739">
        <v>32</v>
      </c>
      <c r="J6739" t="b">
        <v>1</v>
      </c>
      <c r="K6739">
        <f>YEAR(Table1[[#This Row],[Patient Admission Date]])</f>
        <v>2024</v>
      </c>
      <c r="L6739" t="str">
        <f>TEXT(Table1[[#This Row],[Patient Admission Date]],"mmm")</f>
        <v>Oct</v>
      </c>
      <c r="M6739" t="str">
        <f>TEXT(Table1[[#This Row],[Patient Admission Date]],"ddd")</f>
        <v>Thu</v>
      </c>
      <c r="N6739" t="str">
        <f>TEXT(INT(HOUR(Table1[[#This Row],[Patient Admission Date]])/3)*3,"00")&amp;"-"&amp;TEXT(INT(HOUR(Table1[[#This Row],[Patient Admission Date]])/3)*3+3,"00")</f>
        <v>21-24</v>
      </c>
      <c r="O6739" t="str" cm="1">
        <f t="array" ref="O6739">_xlfn.IFS(Table1[[#This Row],[Patient Age]]&lt;=14,"0-14",Table1[[#This Row],[Patient Age]]&lt;=29,"15-29",Table1[[#This Row],[Patient Age]]&lt;=44,"30-44",Table1[[#This Row],[Patient Age]]&lt;=59,"45-59",Table1[[#This Row],[Patient Age]]&lt;=74,"60-74",TRUE,"75+")</f>
        <v>0-14</v>
      </c>
      <c r="P6739" t="str" cm="1">
        <f t="array" ref="P6739">_xlfn.IFS(Table1[[#This Row],[Patient Waittime]]&lt;=15,"0-15",Table1[[#This Row],[Patient Waittime]]&lt;=30,"16-30",Table1[[#This Row],[Patient Waittime]]&lt;=45,"31-45",Table1[[#This Row],[Patient Waittime]]&lt;=60,"46-60",TRUE,"60+")</f>
        <v>31-45</v>
      </c>
      <c r="Q6739">
        <f>--(Table1[[#This Row],[Patient Waittime]]&lt;=30)</f>
        <v>0</v>
      </c>
      <c r="R6739">
        <f>--Table1[[#This Row],[Patient Admission Flag]]</f>
        <v>1</v>
      </c>
      <c r="S6739">
        <f>--AND(Table1[[#This Row],[WithinTarget]]=1,Table1[[#This Row],[Patient Satisfaction Score]]&gt;=7)</f>
        <v>0</v>
      </c>
      <c r="T6739" t="str">
        <f>IF(LEFT(Table1[[#This Row],[Patient Gender]],1)="F","Female","Male")</f>
        <v>Female</v>
      </c>
    </row>
    <row r="6740" spans="1:20" x14ac:dyDescent="0.3">
      <c r="A6740" t="s">
        <v>6844</v>
      </c>
      <c r="B6740" s="1">
        <v>45082.083333333336</v>
      </c>
      <c r="C6740" t="s">
        <v>13</v>
      </c>
      <c r="D6740">
        <v>27</v>
      </c>
      <c r="E6740" t="s">
        <v>10</v>
      </c>
      <c r="F6740" t="s">
        <v>11</v>
      </c>
      <c r="G6740" t="b">
        <v>1</v>
      </c>
      <c r="I6740">
        <v>37</v>
      </c>
      <c r="J6740" t="b">
        <v>1</v>
      </c>
      <c r="K6740">
        <f>YEAR(Table1[[#This Row],[Patient Admission Date]])</f>
        <v>2023</v>
      </c>
      <c r="L6740" t="str">
        <f>TEXT(Table1[[#This Row],[Patient Admission Date]],"mmm")</f>
        <v>Jun</v>
      </c>
      <c r="M6740" t="str">
        <f>TEXT(Table1[[#This Row],[Patient Admission Date]],"ddd")</f>
        <v>Mon</v>
      </c>
      <c r="N6740" t="str">
        <f>TEXT(INT(HOUR(Table1[[#This Row],[Patient Admission Date]])/3)*3,"00")&amp;"-"&amp;TEXT(INT(HOUR(Table1[[#This Row],[Patient Admission Date]])/3)*3+3,"00")</f>
        <v>00-03</v>
      </c>
      <c r="O6740" t="str" cm="1">
        <f t="array" ref="O6740">_xlfn.IFS(Table1[[#This Row],[Patient Age]]&lt;=14,"0-14",Table1[[#This Row],[Patient Age]]&lt;=29,"15-29",Table1[[#This Row],[Patient Age]]&lt;=44,"30-44",Table1[[#This Row],[Patient Age]]&lt;=59,"45-59",Table1[[#This Row],[Patient Age]]&lt;=74,"60-74",TRUE,"75+")</f>
        <v>15-29</v>
      </c>
      <c r="P6740" t="str" cm="1">
        <f t="array" ref="P6740">_xlfn.IFS(Table1[[#This Row],[Patient Waittime]]&lt;=15,"0-15",Table1[[#This Row],[Patient Waittime]]&lt;=30,"16-30",Table1[[#This Row],[Patient Waittime]]&lt;=45,"31-45",Table1[[#This Row],[Patient Waittime]]&lt;=60,"46-60",TRUE,"60+")</f>
        <v>31-45</v>
      </c>
      <c r="Q6740">
        <f>--(Table1[[#This Row],[Patient Waittime]]&lt;=30)</f>
        <v>0</v>
      </c>
      <c r="R6740">
        <f>--Table1[[#This Row],[Patient Admission Flag]]</f>
        <v>1</v>
      </c>
      <c r="S6740">
        <f>--AND(Table1[[#This Row],[WithinTarget]]=1,Table1[[#This Row],[Patient Satisfaction Score]]&gt;=7)</f>
        <v>0</v>
      </c>
      <c r="T6740" t="str">
        <f>IF(LEFT(Table1[[#This Row],[Patient Gender]],1)="F","Female","Male")</f>
        <v>Female</v>
      </c>
    </row>
    <row r="6741" spans="1:20" x14ac:dyDescent="0.3">
      <c r="A6741" t="s">
        <v>6845</v>
      </c>
      <c r="B6741" s="1">
        <v>45559.402083333334</v>
      </c>
      <c r="C6741" t="s">
        <v>13</v>
      </c>
      <c r="D6741">
        <v>61</v>
      </c>
      <c r="E6741" t="s">
        <v>10</v>
      </c>
      <c r="F6741" t="s">
        <v>11</v>
      </c>
      <c r="G6741" t="b">
        <v>1</v>
      </c>
      <c r="I6741">
        <v>58</v>
      </c>
      <c r="J6741" t="b">
        <v>1</v>
      </c>
      <c r="K6741">
        <f>YEAR(Table1[[#This Row],[Patient Admission Date]])</f>
        <v>2024</v>
      </c>
      <c r="L6741" t="str">
        <f>TEXT(Table1[[#This Row],[Patient Admission Date]],"mmm")</f>
        <v>Sep</v>
      </c>
      <c r="M6741" t="str">
        <f>TEXT(Table1[[#This Row],[Patient Admission Date]],"ddd")</f>
        <v>Tue</v>
      </c>
      <c r="N6741" t="str">
        <f>TEXT(INT(HOUR(Table1[[#This Row],[Patient Admission Date]])/3)*3,"00")&amp;"-"&amp;TEXT(INT(HOUR(Table1[[#This Row],[Patient Admission Date]])/3)*3+3,"00")</f>
        <v>09-12</v>
      </c>
      <c r="O6741" t="str" cm="1">
        <f t="array" ref="O6741">_xlfn.IFS(Table1[[#This Row],[Patient Age]]&lt;=14,"0-14",Table1[[#This Row],[Patient Age]]&lt;=29,"15-29",Table1[[#This Row],[Patient Age]]&lt;=44,"30-44",Table1[[#This Row],[Patient Age]]&lt;=59,"45-59",Table1[[#This Row],[Patient Age]]&lt;=74,"60-74",TRUE,"75+")</f>
        <v>60-74</v>
      </c>
      <c r="P6741" t="str" cm="1">
        <f t="array" ref="P6741">_xlfn.IFS(Table1[[#This Row],[Patient Waittime]]&lt;=15,"0-15",Table1[[#This Row],[Patient Waittime]]&lt;=30,"16-30",Table1[[#This Row],[Patient Waittime]]&lt;=45,"31-45",Table1[[#This Row],[Patient Waittime]]&lt;=60,"46-60",TRUE,"60+")</f>
        <v>46-60</v>
      </c>
      <c r="Q6741">
        <f>--(Table1[[#This Row],[Patient Waittime]]&lt;=30)</f>
        <v>0</v>
      </c>
      <c r="R6741">
        <f>--Table1[[#This Row],[Patient Admission Flag]]</f>
        <v>1</v>
      </c>
      <c r="S6741">
        <f>--AND(Table1[[#This Row],[WithinTarget]]=1,Table1[[#This Row],[Patient Satisfaction Score]]&gt;=7)</f>
        <v>0</v>
      </c>
      <c r="T6741" t="str">
        <f>IF(LEFT(Table1[[#This Row],[Patient Gender]],1)="F","Female","Male")</f>
        <v>Female</v>
      </c>
    </row>
    <row r="6742" spans="1:20" x14ac:dyDescent="0.3">
      <c r="A6742" t="s">
        <v>6846</v>
      </c>
      <c r="B6742" s="1">
        <v>45456.26458333333</v>
      </c>
      <c r="C6742" t="s">
        <v>13</v>
      </c>
      <c r="D6742">
        <v>35</v>
      </c>
      <c r="E6742" t="s">
        <v>10</v>
      </c>
      <c r="F6742" t="s">
        <v>11</v>
      </c>
      <c r="G6742" t="b">
        <v>1</v>
      </c>
      <c r="I6742">
        <v>59</v>
      </c>
      <c r="J6742" t="b">
        <v>1</v>
      </c>
      <c r="K6742">
        <f>YEAR(Table1[[#This Row],[Patient Admission Date]])</f>
        <v>2024</v>
      </c>
      <c r="L6742" t="str">
        <f>TEXT(Table1[[#This Row],[Patient Admission Date]],"mmm")</f>
        <v>Jun</v>
      </c>
      <c r="M6742" t="str">
        <f>TEXT(Table1[[#This Row],[Patient Admission Date]],"ddd")</f>
        <v>Thu</v>
      </c>
      <c r="N6742" t="str">
        <f>TEXT(INT(HOUR(Table1[[#This Row],[Patient Admission Date]])/3)*3,"00")&amp;"-"&amp;TEXT(INT(HOUR(Table1[[#This Row],[Patient Admission Date]])/3)*3+3,"00")</f>
        <v>06-09</v>
      </c>
      <c r="O6742" t="str" cm="1">
        <f t="array" ref="O6742">_xlfn.IFS(Table1[[#This Row],[Patient Age]]&lt;=14,"0-14",Table1[[#This Row],[Patient Age]]&lt;=29,"15-29",Table1[[#This Row],[Patient Age]]&lt;=44,"30-44",Table1[[#This Row],[Patient Age]]&lt;=59,"45-59",Table1[[#This Row],[Patient Age]]&lt;=74,"60-74",TRUE,"75+")</f>
        <v>30-44</v>
      </c>
      <c r="P6742" t="str" cm="1">
        <f t="array" ref="P6742">_xlfn.IFS(Table1[[#This Row],[Patient Waittime]]&lt;=15,"0-15",Table1[[#This Row],[Patient Waittime]]&lt;=30,"16-30",Table1[[#This Row],[Patient Waittime]]&lt;=45,"31-45",Table1[[#This Row],[Patient Waittime]]&lt;=60,"46-60",TRUE,"60+")</f>
        <v>46-60</v>
      </c>
      <c r="Q6742">
        <f>--(Table1[[#This Row],[Patient Waittime]]&lt;=30)</f>
        <v>0</v>
      </c>
      <c r="R6742">
        <f>--Table1[[#This Row],[Patient Admission Flag]]</f>
        <v>1</v>
      </c>
      <c r="S6742">
        <f>--AND(Table1[[#This Row],[WithinTarget]]=1,Table1[[#This Row],[Patient Satisfaction Score]]&gt;=7)</f>
        <v>0</v>
      </c>
      <c r="T6742" t="str">
        <f>IF(LEFT(Table1[[#This Row],[Patient Gender]],1)="F","Female","Male")</f>
        <v>Female</v>
      </c>
    </row>
    <row r="6743" spans="1:20" x14ac:dyDescent="0.3">
      <c r="A6743" t="s">
        <v>6847</v>
      </c>
      <c r="B6743" s="1">
        <v>45105.173611111109</v>
      </c>
      <c r="C6743" t="s">
        <v>13</v>
      </c>
      <c r="D6743">
        <v>70</v>
      </c>
      <c r="E6743" t="s">
        <v>10</v>
      </c>
      <c r="F6743" t="s">
        <v>11</v>
      </c>
      <c r="G6743" t="b">
        <v>1</v>
      </c>
      <c r="I6743">
        <v>60</v>
      </c>
      <c r="J6743" t="b">
        <v>1</v>
      </c>
      <c r="K6743">
        <f>YEAR(Table1[[#This Row],[Patient Admission Date]])</f>
        <v>2023</v>
      </c>
      <c r="L6743" t="str">
        <f>TEXT(Table1[[#This Row],[Patient Admission Date]],"mmm")</f>
        <v>Jun</v>
      </c>
      <c r="M6743" t="str">
        <f>TEXT(Table1[[#This Row],[Patient Admission Date]],"ddd")</f>
        <v>Wed</v>
      </c>
      <c r="N6743" t="str">
        <f>TEXT(INT(HOUR(Table1[[#This Row],[Patient Admission Date]])/3)*3,"00")&amp;"-"&amp;TEXT(INT(HOUR(Table1[[#This Row],[Patient Admission Date]])/3)*3+3,"00")</f>
        <v>03-06</v>
      </c>
      <c r="O6743" t="str" cm="1">
        <f t="array" ref="O6743">_xlfn.IFS(Table1[[#This Row],[Patient Age]]&lt;=14,"0-14",Table1[[#This Row],[Patient Age]]&lt;=29,"15-29",Table1[[#This Row],[Patient Age]]&lt;=44,"30-44",Table1[[#This Row],[Patient Age]]&lt;=59,"45-59",Table1[[#This Row],[Patient Age]]&lt;=74,"60-74",TRUE,"75+")</f>
        <v>60-74</v>
      </c>
      <c r="P6743" t="str" cm="1">
        <f t="array" ref="P6743">_xlfn.IFS(Table1[[#This Row],[Patient Waittime]]&lt;=15,"0-15",Table1[[#This Row],[Patient Waittime]]&lt;=30,"16-30",Table1[[#This Row],[Patient Waittime]]&lt;=45,"31-45",Table1[[#This Row],[Patient Waittime]]&lt;=60,"46-60",TRUE,"60+")</f>
        <v>46-60</v>
      </c>
      <c r="Q6743">
        <f>--(Table1[[#This Row],[Patient Waittime]]&lt;=30)</f>
        <v>0</v>
      </c>
      <c r="R6743">
        <f>--Table1[[#This Row],[Patient Admission Flag]]</f>
        <v>1</v>
      </c>
      <c r="S6743">
        <f>--AND(Table1[[#This Row],[WithinTarget]]=1,Table1[[#This Row],[Patient Satisfaction Score]]&gt;=7)</f>
        <v>0</v>
      </c>
      <c r="T6743" t="str">
        <f>IF(LEFT(Table1[[#This Row],[Patient Gender]],1)="F","Female","Male")</f>
        <v>Female</v>
      </c>
    </row>
    <row r="6744" spans="1:20" x14ac:dyDescent="0.3">
      <c r="A6744" t="s">
        <v>6848</v>
      </c>
      <c r="B6744" s="1">
        <v>45467.229166666664</v>
      </c>
      <c r="C6744" t="s">
        <v>13</v>
      </c>
      <c r="D6744">
        <v>15</v>
      </c>
      <c r="E6744" t="s">
        <v>10</v>
      </c>
      <c r="F6744" t="s">
        <v>11</v>
      </c>
      <c r="G6744" t="b">
        <v>1</v>
      </c>
      <c r="I6744">
        <v>10</v>
      </c>
      <c r="J6744" t="b">
        <v>1</v>
      </c>
      <c r="K6744">
        <f>YEAR(Table1[[#This Row],[Patient Admission Date]])</f>
        <v>2024</v>
      </c>
      <c r="L6744" t="str">
        <f>TEXT(Table1[[#This Row],[Patient Admission Date]],"mmm")</f>
        <v>Jun</v>
      </c>
      <c r="M6744" t="str">
        <f>TEXT(Table1[[#This Row],[Patient Admission Date]],"ddd")</f>
        <v>Mon</v>
      </c>
      <c r="N6744" t="str">
        <f>TEXT(INT(HOUR(Table1[[#This Row],[Patient Admission Date]])/3)*3,"00")&amp;"-"&amp;TEXT(INT(HOUR(Table1[[#This Row],[Patient Admission Date]])/3)*3+3,"00")</f>
        <v>03-06</v>
      </c>
      <c r="O6744" t="str" cm="1">
        <f t="array" ref="O6744">_xlfn.IFS(Table1[[#This Row],[Patient Age]]&lt;=14,"0-14",Table1[[#This Row],[Patient Age]]&lt;=29,"15-29",Table1[[#This Row],[Patient Age]]&lt;=44,"30-44",Table1[[#This Row],[Patient Age]]&lt;=59,"45-59",Table1[[#This Row],[Patient Age]]&lt;=74,"60-74",TRUE,"75+")</f>
        <v>15-29</v>
      </c>
      <c r="P6744" t="str" cm="1">
        <f t="array" ref="P6744">_xlfn.IFS(Table1[[#This Row],[Patient Waittime]]&lt;=15,"0-15",Table1[[#This Row],[Patient Waittime]]&lt;=30,"16-30",Table1[[#This Row],[Patient Waittime]]&lt;=45,"31-45",Table1[[#This Row],[Patient Waittime]]&lt;=60,"46-60",TRUE,"60+")</f>
        <v>0-15</v>
      </c>
      <c r="Q6744">
        <f>--(Table1[[#This Row],[Patient Waittime]]&lt;=30)</f>
        <v>1</v>
      </c>
      <c r="R6744">
        <f>--Table1[[#This Row],[Patient Admission Flag]]</f>
        <v>1</v>
      </c>
      <c r="S6744">
        <f>--AND(Table1[[#This Row],[WithinTarget]]=1,Table1[[#This Row],[Patient Satisfaction Score]]&gt;=7)</f>
        <v>0</v>
      </c>
      <c r="T6744" t="str">
        <f>IF(LEFT(Table1[[#This Row],[Patient Gender]],1)="F","Female","Male")</f>
        <v>Female</v>
      </c>
    </row>
    <row r="6745" spans="1:20" x14ac:dyDescent="0.3">
      <c r="A6745" t="s">
        <v>6849</v>
      </c>
      <c r="B6745" s="1">
        <v>45220.936111111114</v>
      </c>
      <c r="C6745" t="s">
        <v>13</v>
      </c>
      <c r="D6745">
        <v>4</v>
      </c>
      <c r="E6745" t="s">
        <v>10</v>
      </c>
      <c r="F6745" t="s">
        <v>11</v>
      </c>
      <c r="G6745" t="b">
        <v>1</v>
      </c>
      <c r="I6745">
        <v>19</v>
      </c>
      <c r="J6745" t="b">
        <v>1</v>
      </c>
      <c r="K6745">
        <f>YEAR(Table1[[#This Row],[Patient Admission Date]])</f>
        <v>2023</v>
      </c>
      <c r="L6745" t="str">
        <f>TEXT(Table1[[#This Row],[Patient Admission Date]],"mmm")</f>
        <v>Oct</v>
      </c>
      <c r="M6745" t="str">
        <f>TEXT(Table1[[#This Row],[Patient Admission Date]],"ddd")</f>
        <v>Sat</v>
      </c>
      <c r="N6745" t="str">
        <f>TEXT(INT(HOUR(Table1[[#This Row],[Patient Admission Date]])/3)*3,"00")&amp;"-"&amp;TEXT(INT(HOUR(Table1[[#This Row],[Patient Admission Date]])/3)*3+3,"00")</f>
        <v>21-24</v>
      </c>
      <c r="O6745" t="str" cm="1">
        <f t="array" ref="O6745">_xlfn.IFS(Table1[[#This Row],[Patient Age]]&lt;=14,"0-14",Table1[[#This Row],[Patient Age]]&lt;=29,"15-29",Table1[[#This Row],[Patient Age]]&lt;=44,"30-44",Table1[[#This Row],[Patient Age]]&lt;=59,"45-59",Table1[[#This Row],[Patient Age]]&lt;=74,"60-74",TRUE,"75+")</f>
        <v>0-14</v>
      </c>
      <c r="P6745" t="str" cm="1">
        <f t="array" ref="P6745">_xlfn.IFS(Table1[[#This Row],[Patient Waittime]]&lt;=15,"0-15",Table1[[#This Row],[Patient Waittime]]&lt;=30,"16-30",Table1[[#This Row],[Patient Waittime]]&lt;=45,"31-45",Table1[[#This Row],[Patient Waittime]]&lt;=60,"46-60",TRUE,"60+")</f>
        <v>16-30</v>
      </c>
      <c r="Q6745">
        <f>--(Table1[[#This Row],[Patient Waittime]]&lt;=30)</f>
        <v>1</v>
      </c>
      <c r="R6745">
        <f>--Table1[[#This Row],[Patient Admission Flag]]</f>
        <v>1</v>
      </c>
      <c r="S6745">
        <f>--AND(Table1[[#This Row],[WithinTarget]]=1,Table1[[#This Row],[Patient Satisfaction Score]]&gt;=7)</f>
        <v>0</v>
      </c>
      <c r="T6745" t="str">
        <f>IF(LEFT(Table1[[#This Row],[Patient Gender]],1)="F","Female","Male")</f>
        <v>Female</v>
      </c>
    </row>
    <row r="6746" spans="1:20" x14ac:dyDescent="0.3">
      <c r="A6746" t="s">
        <v>6850</v>
      </c>
      <c r="B6746" s="1">
        <v>45543.041666666664</v>
      </c>
      <c r="C6746" t="s">
        <v>13</v>
      </c>
      <c r="D6746">
        <v>20</v>
      </c>
      <c r="E6746" t="s">
        <v>10</v>
      </c>
      <c r="F6746" t="s">
        <v>11</v>
      </c>
      <c r="G6746" t="b">
        <v>1</v>
      </c>
      <c r="I6746">
        <v>23</v>
      </c>
      <c r="J6746" t="b">
        <v>1</v>
      </c>
      <c r="K6746">
        <f>YEAR(Table1[[#This Row],[Patient Admission Date]])</f>
        <v>2024</v>
      </c>
      <c r="L6746" t="str">
        <f>TEXT(Table1[[#This Row],[Patient Admission Date]],"mmm")</f>
        <v>Sep</v>
      </c>
      <c r="M6746" t="str">
        <f>TEXT(Table1[[#This Row],[Patient Admission Date]],"ddd")</f>
        <v>Sun</v>
      </c>
      <c r="N6746" t="str">
        <f>TEXT(INT(HOUR(Table1[[#This Row],[Patient Admission Date]])/3)*3,"00")&amp;"-"&amp;TEXT(INT(HOUR(Table1[[#This Row],[Patient Admission Date]])/3)*3+3,"00")</f>
        <v>00-03</v>
      </c>
      <c r="O6746" t="str" cm="1">
        <f t="array" ref="O6746">_xlfn.IFS(Table1[[#This Row],[Patient Age]]&lt;=14,"0-14",Table1[[#This Row],[Patient Age]]&lt;=29,"15-29",Table1[[#This Row],[Patient Age]]&lt;=44,"30-44",Table1[[#This Row],[Patient Age]]&lt;=59,"45-59",Table1[[#This Row],[Patient Age]]&lt;=74,"60-74",TRUE,"75+")</f>
        <v>15-29</v>
      </c>
      <c r="P6746" t="str" cm="1">
        <f t="array" ref="P6746">_xlfn.IFS(Table1[[#This Row],[Patient Waittime]]&lt;=15,"0-15",Table1[[#This Row],[Patient Waittime]]&lt;=30,"16-30",Table1[[#This Row],[Patient Waittime]]&lt;=45,"31-45",Table1[[#This Row],[Patient Waittime]]&lt;=60,"46-60",TRUE,"60+")</f>
        <v>16-30</v>
      </c>
      <c r="Q6746">
        <f>--(Table1[[#This Row],[Patient Waittime]]&lt;=30)</f>
        <v>1</v>
      </c>
      <c r="R6746">
        <f>--Table1[[#This Row],[Patient Admission Flag]]</f>
        <v>1</v>
      </c>
      <c r="S6746">
        <f>--AND(Table1[[#This Row],[WithinTarget]]=1,Table1[[#This Row],[Patient Satisfaction Score]]&gt;=7)</f>
        <v>0</v>
      </c>
      <c r="T6746" t="str">
        <f>IF(LEFT(Table1[[#This Row],[Patient Gender]],1)="F","Female","Male")</f>
        <v>Female</v>
      </c>
    </row>
    <row r="6747" spans="1:20" x14ac:dyDescent="0.3">
      <c r="A6747" t="s">
        <v>6851</v>
      </c>
      <c r="B6747" s="1">
        <v>45521.010416666664</v>
      </c>
      <c r="C6747" t="s">
        <v>13</v>
      </c>
      <c r="D6747">
        <v>78</v>
      </c>
      <c r="E6747" t="s">
        <v>10</v>
      </c>
      <c r="F6747" t="s">
        <v>11</v>
      </c>
      <c r="G6747" t="b">
        <v>1</v>
      </c>
      <c r="I6747">
        <v>42</v>
      </c>
      <c r="J6747" t="b">
        <v>1</v>
      </c>
      <c r="K6747">
        <f>YEAR(Table1[[#This Row],[Patient Admission Date]])</f>
        <v>2024</v>
      </c>
      <c r="L6747" t="str">
        <f>TEXT(Table1[[#This Row],[Patient Admission Date]],"mmm")</f>
        <v>Aug</v>
      </c>
      <c r="M6747" t="str">
        <f>TEXT(Table1[[#This Row],[Patient Admission Date]],"ddd")</f>
        <v>Sat</v>
      </c>
      <c r="N6747" t="str">
        <f>TEXT(INT(HOUR(Table1[[#This Row],[Patient Admission Date]])/3)*3,"00")&amp;"-"&amp;TEXT(INT(HOUR(Table1[[#This Row],[Patient Admission Date]])/3)*3+3,"00")</f>
        <v>00-03</v>
      </c>
      <c r="O6747" t="str" cm="1">
        <f t="array" ref="O6747">_xlfn.IFS(Table1[[#This Row],[Patient Age]]&lt;=14,"0-14",Table1[[#This Row],[Patient Age]]&lt;=29,"15-29",Table1[[#This Row],[Patient Age]]&lt;=44,"30-44",Table1[[#This Row],[Patient Age]]&lt;=59,"45-59",Table1[[#This Row],[Patient Age]]&lt;=74,"60-74",TRUE,"75+")</f>
        <v>75+</v>
      </c>
      <c r="P6747" t="str" cm="1">
        <f t="array" ref="P6747">_xlfn.IFS(Table1[[#This Row],[Patient Waittime]]&lt;=15,"0-15",Table1[[#This Row],[Patient Waittime]]&lt;=30,"16-30",Table1[[#This Row],[Patient Waittime]]&lt;=45,"31-45",Table1[[#This Row],[Patient Waittime]]&lt;=60,"46-60",TRUE,"60+")</f>
        <v>31-45</v>
      </c>
      <c r="Q6747">
        <f>--(Table1[[#This Row],[Patient Waittime]]&lt;=30)</f>
        <v>0</v>
      </c>
      <c r="R6747">
        <f>--Table1[[#This Row],[Patient Admission Flag]]</f>
        <v>1</v>
      </c>
      <c r="S6747">
        <f>--AND(Table1[[#This Row],[WithinTarget]]=1,Table1[[#This Row],[Patient Satisfaction Score]]&gt;=7)</f>
        <v>0</v>
      </c>
      <c r="T6747" t="str">
        <f>IF(LEFT(Table1[[#This Row],[Patient Gender]],1)="F","Female","Male")</f>
        <v>Female</v>
      </c>
    </row>
    <row r="6748" spans="1:20" x14ac:dyDescent="0.3">
      <c r="A6748" t="s">
        <v>6852</v>
      </c>
      <c r="B6748" s="1">
        <v>45084.941666666666</v>
      </c>
      <c r="C6748" t="s">
        <v>13</v>
      </c>
      <c r="D6748">
        <v>73</v>
      </c>
      <c r="E6748" t="s">
        <v>10</v>
      </c>
      <c r="F6748" t="s">
        <v>11</v>
      </c>
      <c r="G6748" t="b">
        <v>1</v>
      </c>
      <c r="I6748">
        <v>54</v>
      </c>
      <c r="J6748" t="b">
        <v>1</v>
      </c>
      <c r="K6748">
        <f>YEAR(Table1[[#This Row],[Patient Admission Date]])</f>
        <v>2023</v>
      </c>
      <c r="L6748" t="str">
        <f>TEXT(Table1[[#This Row],[Patient Admission Date]],"mmm")</f>
        <v>Jun</v>
      </c>
      <c r="M6748" t="str">
        <f>TEXT(Table1[[#This Row],[Patient Admission Date]],"ddd")</f>
        <v>Wed</v>
      </c>
      <c r="N6748" t="str">
        <f>TEXT(INT(HOUR(Table1[[#This Row],[Patient Admission Date]])/3)*3,"00")&amp;"-"&amp;TEXT(INT(HOUR(Table1[[#This Row],[Patient Admission Date]])/3)*3+3,"00")</f>
        <v>21-24</v>
      </c>
      <c r="O6748" t="str" cm="1">
        <f t="array" ref="O6748">_xlfn.IFS(Table1[[#This Row],[Patient Age]]&lt;=14,"0-14",Table1[[#This Row],[Patient Age]]&lt;=29,"15-29",Table1[[#This Row],[Patient Age]]&lt;=44,"30-44",Table1[[#This Row],[Patient Age]]&lt;=59,"45-59",Table1[[#This Row],[Patient Age]]&lt;=74,"60-74",TRUE,"75+")</f>
        <v>60-74</v>
      </c>
      <c r="P6748" t="str" cm="1">
        <f t="array" ref="P6748">_xlfn.IFS(Table1[[#This Row],[Patient Waittime]]&lt;=15,"0-15",Table1[[#This Row],[Patient Waittime]]&lt;=30,"16-30",Table1[[#This Row],[Patient Waittime]]&lt;=45,"31-45",Table1[[#This Row],[Patient Waittime]]&lt;=60,"46-60",TRUE,"60+")</f>
        <v>46-60</v>
      </c>
      <c r="Q6748">
        <f>--(Table1[[#This Row],[Patient Waittime]]&lt;=30)</f>
        <v>0</v>
      </c>
      <c r="R6748">
        <f>--Table1[[#This Row],[Patient Admission Flag]]</f>
        <v>1</v>
      </c>
      <c r="S6748">
        <f>--AND(Table1[[#This Row],[WithinTarget]]=1,Table1[[#This Row],[Patient Satisfaction Score]]&gt;=7)</f>
        <v>0</v>
      </c>
      <c r="T6748" t="str">
        <f>IF(LEFT(Table1[[#This Row],[Patient Gender]],1)="F","Female","Male")</f>
        <v>Female</v>
      </c>
    </row>
    <row r="6749" spans="1:20" x14ac:dyDescent="0.3">
      <c r="A6749" t="s">
        <v>6853</v>
      </c>
      <c r="B6749" s="1">
        <v>45594.254166666666</v>
      </c>
      <c r="C6749" t="s">
        <v>13</v>
      </c>
      <c r="D6749">
        <v>6</v>
      </c>
      <c r="E6749" t="s">
        <v>10</v>
      </c>
      <c r="F6749" t="s">
        <v>11</v>
      </c>
      <c r="G6749" t="b">
        <v>1</v>
      </c>
      <c r="I6749">
        <v>55</v>
      </c>
      <c r="J6749" t="b">
        <v>1</v>
      </c>
      <c r="K6749">
        <f>YEAR(Table1[[#This Row],[Patient Admission Date]])</f>
        <v>2024</v>
      </c>
      <c r="L6749" t="str">
        <f>TEXT(Table1[[#This Row],[Patient Admission Date]],"mmm")</f>
        <v>Oct</v>
      </c>
      <c r="M6749" t="str">
        <f>TEXT(Table1[[#This Row],[Patient Admission Date]],"ddd")</f>
        <v>Tue</v>
      </c>
      <c r="N6749" t="str">
        <f>TEXT(INT(HOUR(Table1[[#This Row],[Patient Admission Date]])/3)*3,"00")&amp;"-"&amp;TEXT(INT(HOUR(Table1[[#This Row],[Patient Admission Date]])/3)*3+3,"00")</f>
        <v>06-09</v>
      </c>
      <c r="O6749" t="str" cm="1">
        <f t="array" ref="O6749">_xlfn.IFS(Table1[[#This Row],[Patient Age]]&lt;=14,"0-14",Table1[[#This Row],[Patient Age]]&lt;=29,"15-29",Table1[[#This Row],[Patient Age]]&lt;=44,"30-44",Table1[[#This Row],[Patient Age]]&lt;=59,"45-59",Table1[[#This Row],[Patient Age]]&lt;=74,"60-74",TRUE,"75+")</f>
        <v>0-14</v>
      </c>
      <c r="P6749" t="str" cm="1">
        <f t="array" ref="P6749">_xlfn.IFS(Table1[[#This Row],[Patient Waittime]]&lt;=15,"0-15",Table1[[#This Row],[Patient Waittime]]&lt;=30,"16-30",Table1[[#This Row],[Patient Waittime]]&lt;=45,"31-45",Table1[[#This Row],[Patient Waittime]]&lt;=60,"46-60",TRUE,"60+")</f>
        <v>46-60</v>
      </c>
      <c r="Q6749">
        <f>--(Table1[[#This Row],[Patient Waittime]]&lt;=30)</f>
        <v>0</v>
      </c>
      <c r="R6749">
        <f>--Table1[[#This Row],[Patient Admission Flag]]</f>
        <v>1</v>
      </c>
      <c r="S6749">
        <f>--AND(Table1[[#This Row],[WithinTarget]]=1,Table1[[#This Row],[Patient Satisfaction Score]]&gt;=7)</f>
        <v>0</v>
      </c>
      <c r="T6749" t="str">
        <f>IF(LEFT(Table1[[#This Row],[Patient Gender]],1)="F","Female","Male")</f>
        <v>Female</v>
      </c>
    </row>
    <row r="6750" spans="1:20" x14ac:dyDescent="0.3">
      <c r="A6750" t="s">
        <v>6854</v>
      </c>
      <c r="B6750" s="1">
        <v>45165.038194444445</v>
      </c>
      <c r="C6750" t="s">
        <v>13</v>
      </c>
      <c r="D6750">
        <v>30</v>
      </c>
      <c r="E6750" t="s">
        <v>10</v>
      </c>
      <c r="F6750" t="s">
        <v>11</v>
      </c>
      <c r="G6750" t="b">
        <v>1</v>
      </c>
      <c r="I6750">
        <v>55</v>
      </c>
      <c r="J6750" t="b">
        <v>1</v>
      </c>
      <c r="K6750">
        <f>YEAR(Table1[[#This Row],[Patient Admission Date]])</f>
        <v>2023</v>
      </c>
      <c r="L6750" t="str">
        <f>TEXT(Table1[[#This Row],[Patient Admission Date]],"mmm")</f>
        <v>Aug</v>
      </c>
      <c r="M6750" t="str">
        <f>TEXT(Table1[[#This Row],[Patient Admission Date]],"ddd")</f>
        <v>Sun</v>
      </c>
      <c r="N6750" t="str">
        <f>TEXT(INT(HOUR(Table1[[#This Row],[Patient Admission Date]])/3)*3,"00")&amp;"-"&amp;TEXT(INT(HOUR(Table1[[#This Row],[Patient Admission Date]])/3)*3+3,"00")</f>
        <v>00-03</v>
      </c>
      <c r="O6750" t="str" cm="1">
        <f t="array" ref="O6750">_xlfn.IFS(Table1[[#This Row],[Patient Age]]&lt;=14,"0-14",Table1[[#This Row],[Patient Age]]&lt;=29,"15-29",Table1[[#This Row],[Patient Age]]&lt;=44,"30-44",Table1[[#This Row],[Patient Age]]&lt;=59,"45-59",Table1[[#This Row],[Patient Age]]&lt;=74,"60-74",TRUE,"75+")</f>
        <v>30-44</v>
      </c>
      <c r="P6750" t="str" cm="1">
        <f t="array" ref="P6750">_xlfn.IFS(Table1[[#This Row],[Patient Waittime]]&lt;=15,"0-15",Table1[[#This Row],[Patient Waittime]]&lt;=30,"16-30",Table1[[#This Row],[Patient Waittime]]&lt;=45,"31-45",Table1[[#This Row],[Patient Waittime]]&lt;=60,"46-60",TRUE,"60+")</f>
        <v>46-60</v>
      </c>
      <c r="Q6750">
        <f>--(Table1[[#This Row],[Patient Waittime]]&lt;=30)</f>
        <v>0</v>
      </c>
      <c r="R6750">
        <f>--Table1[[#This Row],[Patient Admission Flag]]</f>
        <v>1</v>
      </c>
      <c r="S6750">
        <f>--AND(Table1[[#This Row],[WithinTarget]]=1,Table1[[#This Row],[Patient Satisfaction Score]]&gt;=7)</f>
        <v>0</v>
      </c>
      <c r="T6750" t="str">
        <f>IF(LEFT(Table1[[#This Row],[Patient Gender]],1)="F","Female","Male")</f>
        <v>Female</v>
      </c>
    </row>
    <row r="6751" spans="1:20" x14ac:dyDescent="0.3">
      <c r="A6751" t="s">
        <v>6855</v>
      </c>
      <c r="B6751" s="1">
        <v>45167.282638888886</v>
      </c>
      <c r="C6751" t="s">
        <v>13</v>
      </c>
      <c r="D6751">
        <v>53</v>
      </c>
      <c r="E6751" t="s">
        <v>10</v>
      </c>
      <c r="F6751" t="s">
        <v>11</v>
      </c>
      <c r="G6751" t="b">
        <v>1</v>
      </c>
      <c r="I6751">
        <v>57</v>
      </c>
      <c r="J6751" t="b">
        <v>1</v>
      </c>
      <c r="K6751">
        <f>YEAR(Table1[[#This Row],[Patient Admission Date]])</f>
        <v>2023</v>
      </c>
      <c r="L6751" t="str">
        <f>TEXT(Table1[[#This Row],[Patient Admission Date]],"mmm")</f>
        <v>Aug</v>
      </c>
      <c r="M6751" t="str">
        <f>TEXT(Table1[[#This Row],[Patient Admission Date]],"ddd")</f>
        <v>Tue</v>
      </c>
      <c r="N6751" t="str">
        <f>TEXT(INT(HOUR(Table1[[#This Row],[Patient Admission Date]])/3)*3,"00")&amp;"-"&amp;TEXT(INT(HOUR(Table1[[#This Row],[Patient Admission Date]])/3)*3+3,"00")</f>
        <v>06-09</v>
      </c>
      <c r="O6751" t="str" cm="1">
        <f t="array" ref="O6751">_xlfn.IFS(Table1[[#This Row],[Patient Age]]&lt;=14,"0-14",Table1[[#This Row],[Patient Age]]&lt;=29,"15-29",Table1[[#This Row],[Patient Age]]&lt;=44,"30-44",Table1[[#This Row],[Patient Age]]&lt;=59,"45-59",Table1[[#This Row],[Patient Age]]&lt;=74,"60-74",TRUE,"75+")</f>
        <v>45-59</v>
      </c>
      <c r="P6751" t="str" cm="1">
        <f t="array" ref="P6751">_xlfn.IFS(Table1[[#This Row],[Patient Waittime]]&lt;=15,"0-15",Table1[[#This Row],[Patient Waittime]]&lt;=30,"16-30",Table1[[#This Row],[Patient Waittime]]&lt;=45,"31-45",Table1[[#This Row],[Patient Waittime]]&lt;=60,"46-60",TRUE,"60+")</f>
        <v>46-60</v>
      </c>
      <c r="Q6751">
        <f>--(Table1[[#This Row],[Patient Waittime]]&lt;=30)</f>
        <v>0</v>
      </c>
      <c r="R6751">
        <f>--Table1[[#This Row],[Patient Admission Flag]]</f>
        <v>1</v>
      </c>
      <c r="S6751">
        <f>--AND(Table1[[#This Row],[WithinTarget]]=1,Table1[[#This Row],[Patient Satisfaction Score]]&gt;=7)</f>
        <v>0</v>
      </c>
      <c r="T6751" t="str">
        <f>IF(LEFT(Table1[[#This Row],[Patient Gender]],1)="F","Female","Male")</f>
        <v>Female</v>
      </c>
    </row>
    <row r="6752" spans="1:20" x14ac:dyDescent="0.3">
      <c r="A6752" t="s">
        <v>6856</v>
      </c>
      <c r="B6752" s="1">
        <v>45353.180555555555</v>
      </c>
      <c r="C6752" t="s">
        <v>13</v>
      </c>
      <c r="D6752">
        <v>79</v>
      </c>
      <c r="E6752" t="s">
        <v>10</v>
      </c>
      <c r="F6752" t="s">
        <v>11</v>
      </c>
      <c r="G6752" t="b">
        <v>1</v>
      </c>
      <c r="I6752">
        <v>11</v>
      </c>
      <c r="J6752" t="b">
        <v>1</v>
      </c>
      <c r="K6752">
        <f>YEAR(Table1[[#This Row],[Patient Admission Date]])</f>
        <v>2024</v>
      </c>
      <c r="L6752" t="str">
        <f>TEXT(Table1[[#This Row],[Patient Admission Date]],"mmm")</f>
        <v>Mar</v>
      </c>
      <c r="M6752" t="str">
        <f>TEXT(Table1[[#This Row],[Patient Admission Date]],"ddd")</f>
        <v>Sat</v>
      </c>
      <c r="N6752" t="str">
        <f>TEXT(INT(HOUR(Table1[[#This Row],[Patient Admission Date]])/3)*3,"00")&amp;"-"&amp;TEXT(INT(HOUR(Table1[[#This Row],[Patient Admission Date]])/3)*3+3,"00")</f>
        <v>03-06</v>
      </c>
      <c r="O6752" t="str" cm="1">
        <f t="array" ref="O6752">_xlfn.IFS(Table1[[#This Row],[Patient Age]]&lt;=14,"0-14",Table1[[#This Row],[Patient Age]]&lt;=29,"15-29",Table1[[#This Row],[Patient Age]]&lt;=44,"30-44",Table1[[#This Row],[Patient Age]]&lt;=59,"45-59",Table1[[#This Row],[Patient Age]]&lt;=74,"60-74",TRUE,"75+")</f>
        <v>75+</v>
      </c>
      <c r="P6752" t="str" cm="1">
        <f t="array" ref="P6752">_xlfn.IFS(Table1[[#This Row],[Patient Waittime]]&lt;=15,"0-15",Table1[[#This Row],[Patient Waittime]]&lt;=30,"16-30",Table1[[#This Row],[Patient Waittime]]&lt;=45,"31-45",Table1[[#This Row],[Patient Waittime]]&lt;=60,"46-60",TRUE,"60+")</f>
        <v>0-15</v>
      </c>
      <c r="Q6752">
        <f>--(Table1[[#This Row],[Patient Waittime]]&lt;=30)</f>
        <v>1</v>
      </c>
      <c r="R6752">
        <f>--Table1[[#This Row],[Patient Admission Flag]]</f>
        <v>1</v>
      </c>
      <c r="S6752">
        <f>--AND(Table1[[#This Row],[WithinTarget]]=1,Table1[[#This Row],[Patient Satisfaction Score]]&gt;=7)</f>
        <v>0</v>
      </c>
      <c r="T6752" t="str">
        <f>IF(LEFT(Table1[[#This Row],[Patient Gender]],1)="F","Female","Male")</f>
        <v>Female</v>
      </c>
    </row>
    <row r="6753" spans="1:20" x14ac:dyDescent="0.3">
      <c r="A6753" t="s">
        <v>6857</v>
      </c>
      <c r="B6753" s="1">
        <v>45050.158333333333</v>
      </c>
      <c r="C6753" t="s">
        <v>13</v>
      </c>
      <c r="D6753">
        <v>41</v>
      </c>
      <c r="E6753" t="s">
        <v>10</v>
      </c>
      <c r="F6753" t="s">
        <v>11</v>
      </c>
      <c r="G6753" t="b">
        <v>1</v>
      </c>
      <c r="I6753">
        <v>16</v>
      </c>
      <c r="J6753" t="b">
        <v>1</v>
      </c>
      <c r="K6753">
        <f>YEAR(Table1[[#This Row],[Patient Admission Date]])</f>
        <v>2023</v>
      </c>
      <c r="L6753" t="str">
        <f>TEXT(Table1[[#This Row],[Patient Admission Date]],"mmm")</f>
        <v>May</v>
      </c>
      <c r="M6753" t="str">
        <f>TEXT(Table1[[#This Row],[Patient Admission Date]],"ddd")</f>
        <v>Thu</v>
      </c>
      <c r="N6753" t="str">
        <f>TEXT(INT(HOUR(Table1[[#This Row],[Patient Admission Date]])/3)*3,"00")&amp;"-"&amp;TEXT(INT(HOUR(Table1[[#This Row],[Patient Admission Date]])/3)*3+3,"00")</f>
        <v>03-06</v>
      </c>
      <c r="O6753" t="str" cm="1">
        <f t="array" ref="O6753">_xlfn.IFS(Table1[[#This Row],[Patient Age]]&lt;=14,"0-14",Table1[[#This Row],[Patient Age]]&lt;=29,"15-29",Table1[[#This Row],[Patient Age]]&lt;=44,"30-44",Table1[[#This Row],[Patient Age]]&lt;=59,"45-59",Table1[[#This Row],[Patient Age]]&lt;=74,"60-74",TRUE,"75+")</f>
        <v>30-44</v>
      </c>
      <c r="P6753" t="str" cm="1">
        <f t="array" ref="P6753">_xlfn.IFS(Table1[[#This Row],[Patient Waittime]]&lt;=15,"0-15",Table1[[#This Row],[Patient Waittime]]&lt;=30,"16-30",Table1[[#This Row],[Patient Waittime]]&lt;=45,"31-45",Table1[[#This Row],[Patient Waittime]]&lt;=60,"46-60",TRUE,"60+")</f>
        <v>16-30</v>
      </c>
      <c r="Q6753">
        <f>--(Table1[[#This Row],[Patient Waittime]]&lt;=30)</f>
        <v>1</v>
      </c>
      <c r="R6753">
        <f>--Table1[[#This Row],[Patient Admission Flag]]</f>
        <v>1</v>
      </c>
      <c r="S6753">
        <f>--AND(Table1[[#This Row],[WithinTarget]]=1,Table1[[#This Row],[Patient Satisfaction Score]]&gt;=7)</f>
        <v>0</v>
      </c>
      <c r="T6753" t="str">
        <f>IF(LEFT(Table1[[#This Row],[Patient Gender]],1)="F","Female","Male")</f>
        <v>Female</v>
      </c>
    </row>
    <row r="6754" spans="1:20" x14ac:dyDescent="0.3">
      <c r="A6754" t="s">
        <v>6858</v>
      </c>
      <c r="B6754" s="1">
        <v>45103.542361111111</v>
      </c>
      <c r="C6754" t="s">
        <v>13</v>
      </c>
      <c r="D6754">
        <v>42</v>
      </c>
      <c r="E6754" t="s">
        <v>10</v>
      </c>
      <c r="F6754" t="s">
        <v>11</v>
      </c>
      <c r="G6754" t="b">
        <v>1</v>
      </c>
      <c r="I6754">
        <v>27</v>
      </c>
      <c r="J6754" t="b">
        <v>1</v>
      </c>
      <c r="K6754">
        <f>YEAR(Table1[[#This Row],[Patient Admission Date]])</f>
        <v>2023</v>
      </c>
      <c r="L6754" t="str">
        <f>TEXT(Table1[[#This Row],[Patient Admission Date]],"mmm")</f>
        <v>Jun</v>
      </c>
      <c r="M6754" t="str">
        <f>TEXT(Table1[[#This Row],[Patient Admission Date]],"ddd")</f>
        <v>Mon</v>
      </c>
      <c r="N6754" t="str">
        <f>TEXT(INT(HOUR(Table1[[#This Row],[Patient Admission Date]])/3)*3,"00")&amp;"-"&amp;TEXT(INT(HOUR(Table1[[#This Row],[Patient Admission Date]])/3)*3+3,"00")</f>
        <v>12-15</v>
      </c>
      <c r="O6754" t="str" cm="1">
        <f t="array" ref="O6754">_xlfn.IFS(Table1[[#This Row],[Patient Age]]&lt;=14,"0-14",Table1[[#This Row],[Patient Age]]&lt;=29,"15-29",Table1[[#This Row],[Patient Age]]&lt;=44,"30-44",Table1[[#This Row],[Patient Age]]&lt;=59,"45-59",Table1[[#This Row],[Patient Age]]&lt;=74,"60-74",TRUE,"75+")</f>
        <v>30-44</v>
      </c>
      <c r="P6754" t="str" cm="1">
        <f t="array" ref="P6754">_xlfn.IFS(Table1[[#This Row],[Patient Waittime]]&lt;=15,"0-15",Table1[[#This Row],[Patient Waittime]]&lt;=30,"16-30",Table1[[#This Row],[Patient Waittime]]&lt;=45,"31-45",Table1[[#This Row],[Patient Waittime]]&lt;=60,"46-60",TRUE,"60+")</f>
        <v>16-30</v>
      </c>
      <c r="Q6754">
        <f>--(Table1[[#This Row],[Patient Waittime]]&lt;=30)</f>
        <v>1</v>
      </c>
      <c r="R6754">
        <f>--Table1[[#This Row],[Patient Admission Flag]]</f>
        <v>1</v>
      </c>
      <c r="S6754">
        <f>--AND(Table1[[#This Row],[WithinTarget]]=1,Table1[[#This Row],[Patient Satisfaction Score]]&gt;=7)</f>
        <v>0</v>
      </c>
      <c r="T6754" t="str">
        <f>IF(LEFT(Table1[[#This Row],[Patient Gender]],1)="F","Female","Male")</f>
        <v>Female</v>
      </c>
    </row>
    <row r="6755" spans="1:20" x14ac:dyDescent="0.3">
      <c r="A6755" t="s">
        <v>6859</v>
      </c>
      <c r="B6755" s="1">
        <v>45316.383333333331</v>
      </c>
      <c r="C6755" t="s">
        <v>13</v>
      </c>
      <c r="D6755">
        <v>69</v>
      </c>
      <c r="E6755" t="s">
        <v>10</v>
      </c>
      <c r="F6755" t="s">
        <v>11</v>
      </c>
      <c r="G6755" t="b">
        <v>1</v>
      </c>
      <c r="I6755">
        <v>34</v>
      </c>
      <c r="J6755" t="b">
        <v>1</v>
      </c>
      <c r="K6755">
        <f>YEAR(Table1[[#This Row],[Patient Admission Date]])</f>
        <v>2024</v>
      </c>
      <c r="L6755" t="str">
        <f>TEXT(Table1[[#This Row],[Patient Admission Date]],"mmm")</f>
        <v>Jan</v>
      </c>
      <c r="M6755" t="str">
        <f>TEXT(Table1[[#This Row],[Patient Admission Date]],"ddd")</f>
        <v>Thu</v>
      </c>
      <c r="N6755" t="str">
        <f>TEXT(INT(HOUR(Table1[[#This Row],[Patient Admission Date]])/3)*3,"00")&amp;"-"&amp;TEXT(INT(HOUR(Table1[[#This Row],[Patient Admission Date]])/3)*3+3,"00")</f>
        <v>09-12</v>
      </c>
      <c r="O6755" t="str" cm="1">
        <f t="array" ref="O6755">_xlfn.IFS(Table1[[#This Row],[Patient Age]]&lt;=14,"0-14",Table1[[#This Row],[Patient Age]]&lt;=29,"15-29",Table1[[#This Row],[Patient Age]]&lt;=44,"30-44",Table1[[#This Row],[Patient Age]]&lt;=59,"45-59",Table1[[#This Row],[Patient Age]]&lt;=74,"60-74",TRUE,"75+")</f>
        <v>60-74</v>
      </c>
      <c r="P6755" t="str" cm="1">
        <f t="array" ref="P6755">_xlfn.IFS(Table1[[#This Row],[Patient Waittime]]&lt;=15,"0-15",Table1[[#This Row],[Patient Waittime]]&lt;=30,"16-30",Table1[[#This Row],[Patient Waittime]]&lt;=45,"31-45",Table1[[#This Row],[Patient Waittime]]&lt;=60,"46-60",TRUE,"60+")</f>
        <v>31-45</v>
      </c>
      <c r="Q6755">
        <f>--(Table1[[#This Row],[Patient Waittime]]&lt;=30)</f>
        <v>0</v>
      </c>
      <c r="R6755">
        <f>--Table1[[#This Row],[Patient Admission Flag]]</f>
        <v>1</v>
      </c>
      <c r="S6755">
        <f>--AND(Table1[[#This Row],[WithinTarget]]=1,Table1[[#This Row],[Patient Satisfaction Score]]&gt;=7)</f>
        <v>0</v>
      </c>
      <c r="T6755" t="str">
        <f>IF(LEFT(Table1[[#This Row],[Patient Gender]],1)="F","Female","Male")</f>
        <v>Female</v>
      </c>
    </row>
    <row r="6756" spans="1:20" x14ac:dyDescent="0.3">
      <c r="A6756" t="s">
        <v>6860</v>
      </c>
      <c r="B6756" s="1">
        <v>45066.845833333333</v>
      </c>
      <c r="C6756" t="s">
        <v>13</v>
      </c>
      <c r="D6756">
        <v>65</v>
      </c>
      <c r="E6756" t="s">
        <v>10</v>
      </c>
      <c r="F6756" t="s">
        <v>11</v>
      </c>
      <c r="G6756" t="b">
        <v>1</v>
      </c>
      <c r="I6756">
        <v>39</v>
      </c>
      <c r="J6756" t="b">
        <v>1</v>
      </c>
      <c r="K6756">
        <f>YEAR(Table1[[#This Row],[Patient Admission Date]])</f>
        <v>2023</v>
      </c>
      <c r="L6756" t="str">
        <f>TEXT(Table1[[#This Row],[Patient Admission Date]],"mmm")</f>
        <v>May</v>
      </c>
      <c r="M6756" t="str">
        <f>TEXT(Table1[[#This Row],[Patient Admission Date]],"ddd")</f>
        <v>Sat</v>
      </c>
      <c r="N6756" t="str">
        <f>TEXT(INT(HOUR(Table1[[#This Row],[Patient Admission Date]])/3)*3,"00")&amp;"-"&amp;TEXT(INT(HOUR(Table1[[#This Row],[Patient Admission Date]])/3)*3+3,"00")</f>
        <v>18-21</v>
      </c>
      <c r="O6756" t="str" cm="1">
        <f t="array" ref="O6756">_xlfn.IFS(Table1[[#This Row],[Patient Age]]&lt;=14,"0-14",Table1[[#This Row],[Patient Age]]&lt;=29,"15-29",Table1[[#This Row],[Patient Age]]&lt;=44,"30-44",Table1[[#This Row],[Patient Age]]&lt;=59,"45-59",Table1[[#This Row],[Patient Age]]&lt;=74,"60-74",TRUE,"75+")</f>
        <v>60-74</v>
      </c>
      <c r="P6756" t="str" cm="1">
        <f t="array" ref="P6756">_xlfn.IFS(Table1[[#This Row],[Patient Waittime]]&lt;=15,"0-15",Table1[[#This Row],[Patient Waittime]]&lt;=30,"16-30",Table1[[#This Row],[Patient Waittime]]&lt;=45,"31-45",Table1[[#This Row],[Patient Waittime]]&lt;=60,"46-60",TRUE,"60+")</f>
        <v>31-45</v>
      </c>
      <c r="Q6756">
        <f>--(Table1[[#This Row],[Patient Waittime]]&lt;=30)</f>
        <v>0</v>
      </c>
      <c r="R6756">
        <f>--Table1[[#This Row],[Patient Admission Flag]]</f>
        <v>1</v>
      </c>
      <c r="S6756">
        <f>--AND(Table1[[#This Row],[WithinTarget]]=1,Table1[[#This Row],[Patient Satisfaction Score]]&gt;=7)</f>
        <v>0</v>
      </c>
      <c r="T6756" t="str">
        <f>IF(LEFT(Table1[[#This Row],[Patient Gender]],1)="F","Female","Male")</f>
        <v>Female</v>
      </c>
    </row>
    <row r="6757" spans="1:20" x14ac:dyDescent="0.3">
      <c r="A6757" t="s">
        <v>6861</v>
      </c>
      <c r="B6757" s="1">
        <v>45058.319444444445</v>
      </c>
      <c r="C6757" t="s">
        <v>13</v>
      </c>
      <c r="D6757">
        <v>50</v>
      </c>
      <c r="E6757" t="s">
        <v>10</v>
      </c>
      <c r="F6757" t="s">
        <v>11</v>
      </c>
      <c r="G6757" t="b">
        <v>1</v>
      </c>
      <c r="I6757">
        <v>51</v>
      </c>
      <c r="J6757" t="b">
        <v>1</v>
      </c>
      <c r="K6757">
        <f>YEAR(Table1[[#This Row],[Patient Admission Date]])</f>
        <v>2023</v>
      </c>
      <c r="L6757" t="str">
        <f>TEXT(Table1[[#This Row],[Patient Admission Date]],"mmm")</f>
        <v>May</v>
      </c>
      <c r="M6757" t="str">
        <f>TEXT(Table1[[#This Row],[Patient Admission Date]],"ddd")</f>
        <v>Fri</v>
      </c>
      <c r="N6757" t="str">
        <f>TEXT(INT(HOUR(Table1[[#This Row],[Patient Admission Date]])/3)*3,"00")&amp;"-"&amp;TEXT(INT(HOUR(Table1[[#This Row],[Patient Admission Date]])/3)*3+3,"00")</f>
        <v>06-09</v>
      </c>
      <c r="O6757" t="str" cm="1">
        <f t="array" ref="O6757">_xlfn.IFS(Table1[[#This Row],[Patient Age]]&lt;=14,"0-14",Table1[[#This Row],[Patient Age]]&lt;=29,"15-29",Table1[[#This Row],[Patient Age]]&lt;=44,"30-44",Table1[[#This Row],[Patient Age]]&lt;=59,"45-59",Table1[[#This Row],[Patient Age]]&lt;=74,"60-74",TRUE,"75+")</f>
        <v>45-59</v>
      </c>
      <c r="P6757" t="str" cm="1">
        <f t="array" ref="P6757">_xlfn.IFS(Table1[[#This Row],[Patient Waittime]]&lt;=15,"0-15",Table1[[#This Row],[Patient Waittime]]&lt;=30,"16-30",Table1[[#This Row],[Patient Waittime]]&lt;=45,"31-45",Table1[[#This Row],[Patient Waittime]]&lt;=60,"46-60",TRUE,"60+")</f>
        <v>46-60</v>
      </c>
      <c r="Q6757">
        <f>--(Table1[[#This Row],[Patient Waittime]]&lt;=30)</f>
        <v>0</v>
      </c>
      <c r="R6757">
        <f>--Table1[[#This Row],[Patient Admission Flag]]</f>
        <v>1</v>
      </c>
      <c r="S6757">
        <f>--AND(Table1[[#This Row],[WithinTarget]]=1,Table1[[#This Row],[Patient Satisfaction Score]]&gt;=7)</f>
        <v>0</v>
      </c>
      <c r="T6757" t="str">
        <f>IF(LEFT(Table1[[#This Row],[Patient Gender]],1)="F","Female","Male")</f>
        <v>Female</v>
      </c>
    </row>
    <row r="6758" spans="1:20" x14ac:dyDescent="0.3">
      <c r="A6758" t="s">
        <v>6862</v>
      </c>
      <c r="B6758" s="1">
        <v>45017.254861111112</v>
      </c>
      <c r="C6758" t="s">
        <v>13</v>
      </c>
      <c r="D6758">
        <v>6</v>
      </c>
      <c r="E6758" t="s">
        <v>10</v>
      </c>
      <c r="F6758" t="s">
        <v>11</v>
      </c>
      <c r="G6758" t="b">
        <v>1</v>
      </c>
      <c r="I6758">
        <v>52</v>
      </c>
      <c r="J6758" t="b">
        <v>1</v>
      </c>
      <c r="K6758">
        <f>YEAR(Table1[[#This Row],[Patient Admission Date]])</f>
        <v>2023</v>
      </c>
      <c r="L6758" t="str">
        <f>TEXT(Table1[[#This Row],[Patient Admission Date]],"mmm")</f>
        <v>Apr</v>
      </c>
      <c r="M6758" t="str">
        <f>TEXT(Table1[[#This Row],[Patient Admission Date]],"ddd")</f>
        <v>Sat</v>
      </c>
      <c r="N6758" t="str">
        <f>TEXT(INT(HOUR(Table1[[#This Row],[Patient Admission Date]])/3)*3,"00")&amp;"-"&amp;TEXT(INT(HOUR(Table1[[#This Row],[Patient Admission Date]])/3)*3+3,"00")</f>
        <v>06-09</v>
      </c>
      <c r="O6758" t="str" cm="1">
        <f t="array" ref="O6758">_xlfn.IFS(Table1[[#This Row],[Patient Age]]&lt;=14,"0-14",Table1[[#This Row],[Patient Age]]&lt;=29,"15-29",Table1[[#This Row],[Patient Age]]&lt;=44,"30-44",Table1[[#This Row],[Patient Age]]&lt;=59,"45-59",Table1[[#This Row],[Patient Age]]&lt;=74,"60-74",TRUE,"75+")</f>
        <v>0-14</v>
      </c>
      <c r="P6758" t="str" cm="1">
        <f t="array" ref="P6758">_xlfn.IFS(Table1[[#This Row],[Patient Waittime]]&lt;=15,"0-15",Table1[[#This Row],[Patient Waittime]]&lt;=30,"16-30",Table1[[#This Row],[Patient Waittime]]&lt;=45,"31-45",Table1[[#This Row],[Patient Waittime]]&lt;=60,"46-60",TRUE,"60+")</f>
        <v>46-60</v>
      </c>
      <c r="Q6758">
        <f>--(Table1[[#This Row],[Patient Waittime]]&lt;=30)</f>
        <v>0</v>
      </c>
      <c r="R6758">
        <f>--Table1[[#This Row],[Patient Admission Flag]]</f>
        <v>1</v>
      </c>
      <c r="S6758">
        <f>--AND(Table1[[#This Row],[WithinTarget]]=1,Table1[[#This Row],[Patient Satisfaction Score]]&gt;=7)</f>
        <v>0</v>
      </c>
      <c r="T6758" t="str">
        <f>IF(LEFT(Table1[[#This Row],[Patient Gender]],1)="F","Female","Male")</f>
        <v>Female</v>
      </c>
    </row>
    <row r="6759" spans="1:20" x14ac:dyDescent="0.3">
      <c r="A6759" t="s">
        <v>6863</v>
      </c>
      <c r="B6759" s="1">
        <v>45590.869444444441</v>
      </c>
      <c r="C6759" t="s">
        <v>13</v>
      </c>
      <c r="D6759">
        <v>28</v>
      </c>
      <c r="E6759" t="s">
        <v>10</v>
      </c>
      <c r="F6759" t="s">
        <v>11</v>
      </c>
      <c r="G6759" t="b">
        <v>1</v>
      </c>
      <c r="I6759">
        <v>52</v>
      </c>
      <c r="J6759" t="b">
        <v>1</v>
      </c>
      <c r="K6759">
        <f>YEAR(Table1[[#This Row],[Patient Admission Date]])</f>
        <v>2024</v>
      </c>
      <c r="L6759" t="str">
        <f>TEXT(Table1[[#This Row],[Patient Admission Date]],"mmm")</f>
        <v>Oct</v>
      </c>
      <c r="M6759" t="str">
        <f>TEXT(Table1[[#This Row],[Patient Admission Date]],"ddd")</f>
        <v>Fri</v>
      </c>
      <c r="N6759" t="str">
        <f>TEXT(INT(HOUR(Table1[[#This Row],[Patient Admission Date]])/3)*3,"00")&amp;"-"&amp;TEXT(INT(HOUR(Table1[[#This Row],[Patient Admission Date]])/3)*3+3,"00")</f>
        <v>18-21</v>
      </c>
      <c r="O6759" t="str" cm="1">
        <f t="array" ref="O6759">_xlfn.IFS(Table1[[#This Row],[Patient Age]]&lt;=14,"0-14",Table1[[#This Row],[Patient Age]]&lt;=29,"15-29",Table1[[#This Row],[Patient Age]]&lt;=44,"30-44",Table1[[#This Row],[Patient Age]]&lt;=59,"45-59",Table1[[#This Row],[Patient Age]]&lt;=74,"60-74",TRUE,"75+")</f>
        <v>15-29</v>
      </c>
      <c r="P6759" t="str" cm="1">
        <f t="array" ref="P6759">_xlfn.IFS(Table1[[#This Row],[Patient Waittime]]&lt;=15,"0-15",Table1[[#This Row],[Patient Waittime]]&lt;=30,"16-30",Table1[[#This Row],[Patient Waittime]]&lt;=45,"31-45",Table1[[#This Row],[Patient Waittime]]&lt;=60,"46-60",TRUE,"60+")</f>
        <v>46-60</v>
      </c>
      <c r="Q6759">
        <f>--(Table1[[#This Row],[Patient Waittime]]&lt;=30)</f>
        <v>0</v>
      </c>
      <c r="R6759">
        <f>--Table1[[#This Row],[Patient Admission Flag]]</f>
        <v>1</v>
      </c>
      <c r="S6759">
        <f>--AND(Table1[[#This Row],[WithinTarget]]=1,Table1[[#This Row],[Patient Satisfaction Score]]&gt;=7)</f>
        <v>0</v>
      </c>
      <c r="T6759" t="str">
        <f>IF(LEFT(Table1[[#This Row],[Patient Gender]],1)="F","Female","Male")</f>
        <v>Female</v>
      </c>
    </row>
    <row r="6760" spans="1:20" x14ac:dyDescent="0.3">
      <c r="A6760" t="s">
        <v>6864</v>
      </c>
      <c r="B6760" s="1">
        <v>45322.241666666669</v>
      </c>
      <c r="C6760" t="s">
        <v>13</v>
      </c>
      <c r="D6760">
        <v>27</v>
      </c>
      <c r="E6760" t="s">
        <v>10</v>
      </c>
      <c r="F6760" t="s">
        <v>11</v>
      </c>
      <c r="G6760" t="b">
        <v>1</v>
      </c>
      <c r="I6760">
        <v>58</v>
      </c>
      <c r="J6760" t="b">
        <v>1</v>
      </c>
      <c r="K6760">
        <f>YEAR(Table1[[#This Row],[Patient Admission Date]])</f>
        <v>2024</v>
      </c>
      <c r="L6760" t="str">
        <f>TEXT(Table1[[#This Row],[Patient Admission Date]],"mmm")</f>
        <v>Jan</v>
      </c>
      <c r="M6760" t="str">
        <f>TEXT(Table1[[#This Row],[Patient Admission Date]],"ddd")</f>
        <v>Wed</v>
      </c>
      <c r="N6760" t="str">
        <f>TEXT(INT(HOUR(Table1[[#This Row],[Patient Admission Date]])/3)*3,"00")&amp;"-"&amp;TEXT(INT(HOUR(Table1[[#This Row],[Patient Admission Date]])/3)*3+3,"00")</f>
        <v>03-06</v>
      </c>
      <c r="O6760" t="str" cm="1">
        <f t="array" ref="O6760">_xlfn.IFS(Table1[[#This Row],[Patient Age]]&lt;=14,"0-14",Table1[[#This Row],[Patient Age]]&lt;=29,"15-29",Table1[[#This Row],[Patient Age]]&lt;=44,"30-44",Table1[[#This Row],[Patient Age]]&lt;=59,"45-59",Table1[[#This Row],[Patient Age]]&lt;=74,"60-74",TRUE,"75+")</f>
        <v>15-29</v>
      </c>
      <c r="P6760" t="str" cm="1">
        <f t="array" ref="P6760">_xlfn.IFS(Table1[[#This Row],[Patient Waittime]]&lt;=15,"0-15",Table1[[#This Row],[Patient Waittime]]&lt;=30,"16-30",Table1[[#This Row],[Patient Waittime]]&lt;=45,"31-45",Table1[[#This Row],[Patient Waittime]]&lt;=60,"46-60",TRUE,"60+")</f>
        <v>46-60</v>
      </c>
      <c r="Q6760">
        <f>--(Table1[[#This Row],[Patient Waittime]]&lt;=30)</f>
        <v>0</v>
      </c>
      <c r="R6760">
        <f>--Table1[[#This Row],[Patient Admission Flag]]</f>
        <v>1</v>
      </c>
      <c r="S6760">
        <f>--AND(Table1[[#This Row],[WithinTarget]]=1,Table1[[#This Row],[Patient Satisfaction Score]]&gt;=7)</f>
        <v>0</v>
      </c>
      <c r="T6760" t="str">
        <f>IF(LEFT(Table1[[#This Row],[Patient Gender]],1)="F","Female","Male")</f>
        <v>Female</v>
      </c>
    </row>
    <row r="6761" spans="1:20" x14ac:dyDescent="0.3">
      <c r="A6761" t="s">
        <v>6865</v>
      </c>
      <c r="B6761" s="1">
        <v>45303.361111111109</v>
      </c>
      <c r="C6761" t="s">
        <v>13</v>
      </c>
      <c r="D6761">
        <v>58</v>
      </c>
      <c r="E6761" t="s">
        <v>10</v>
      </c>
      <c r="F6761" t="s">
        <v>11</v>
      </c>
      <c r="G6761" t="b">
        <v>1</v>
      </c>
      <c r="I6761">
        <v>10</v>
      </c>
      <c r="J6761" t="b">
        <v>1</v>
      </c>
      <c r="K6761">
        <f>YEAR(Table1[[#This Row],[Patient Admission Date]])</f>
        <v>2024</v>
      </c>
      <c r="L6761" t="str">
        <f>TEXT(Table1[[#This Row],[Patient Admission Date]],"mmm")</f>
        <v>Jan</v>
      </c>
      <c r="M6761" t="str">
        <f>TEXT(Table1[[#This Row],[Patient Admission Date]],"ddd")</f>
        <v>Fri</v>
      </c>
      <c r="N6761" t="str">
        <f>TEXT(INT(HOUR(Table1[[#This Row],[Patient Admission Date]])/3)*3,"00")&amp;"-"&amp;TEXT(INT(HOUR(Table1[[#This Row],[Patient Admission Date]])/3)*3+3,"00")</f>
        <v>06-09</v>
      </c>
      <c r="O6761" t="str" cm="1">
        <f t="array" ref="O6761">_xlfn.IFS(Table1[[#This Row],[Patient Age]]&lt;=14,"0-14",Table1[[#This Row],[Patient Age]]&lt;=29,"15-29",Table1[[#This Row],[Patient Age]]&lt;=44,"30-44",Table1[[#This Row],[Patient Age]]&lt;=59,"45-59",Table1[[#This Row],[Patient Age]]&lt;=74,"60-74",TRUE,"75+")</f>
        <v>45-59</v>
      </c>
      <c r="P6761" t="str" cm="1">
        <f t="array" ref="P6761">_xlfn.IFS(Table1[[#This Row],[Patient Waittime]]&lt;=15,"0-15",Table1[[#This Row],[Patient Waittime]]&lt;=30,"16-30",Table1[[#This Row],[Patient Waittime]]&lt;=45,"31-45",Table1[[#This Row],[Patient Waittime]]&lt;=60,"46-60",TRUE,"60+")</f>
        <v>0-15</v>
      </c>
      <c r="Q6761">
        <f>--(Table1[[#This Row],[Patient Waittime]]&lt;=30)</f>
        <v>1</v>
      </c>
      <c r="R6761">
        <f>--Table1[[#This Row],[Patient Admission Flag]]</f>
        <v>1</v>
      </c>
      <c r="S6761">
        <f>--AND(Table1[[#This Row],[WithinTarget]]=1,Table1[[#This Row],[Patient Satisfaction Score]]&gt;=7)</f>
        <v>0</v>
      </c>
      <c r="T6761" t="str">
        <f>IF(LEFT(Table1[[#This Row],[Patient Gender]],1)="F","Female","Male")</f>
        <v>Female</v>
      </c>
    </row>
    <row r="6762" spans="1:20" x14ac:dyDescent="0.3">
      <c r="A6762" t="s">
        <v>6866</v>
      </c>
      <c r="B6762" s="1">
        <v>45056.226388888892</v>
      </c>
      <c r="C6762" t="s">
        <v>13</v>
      </c>
      <c r="D6762">
        <v>67</v>
      </c>
      <c r="E6762" t="s">
        <v>10</v>
      </c>
      <c r="F6762" t="s">
        <v>11</v>
      </c>
      <c r="G6762" t="b">
        <v>1</v>
      </c>
      <c r="I6762">
        <v>10</v>
      </c>
      <c r="J6762" t="b">
        <v>1</v>
      </c>
      <c r="K6762">
        <f>YEAR(Table1[[#This Row],[Patient Admission Date]])</f>
        <v>2023</v>
      </c>
      <c r="L6762" t="str">
        <f>TEXT(Table1[[#This Row],[Patient Admission Date]],"mmm")</f>
        <v>May</v>
      </c>
      <c r="M6762" t="str">
        <f>TEXT(Table1[[#This Row],[Patient Admission Date]],"ddd")</f>
        <v>Wed</v>
      </c>
      <c r="N6762" t="str">
        <f>TEXT(INT(HOUR(Table1[[#This Row],[Patient Admission Date]])/3)*3,"00")&amp;"-"&amp;TEXT(INT(HOUR(Table1[[#This Row],[Patient Admission Date]])/3)*3+3,"00")</f>
        <v>03-06</v>
      </c>
      <c r="O6762" t="str" cm="1">
        <f t="array" ref="O6762">_xlfn.IFS(Table1[[#This Row],[Patient Age]]&lt;=14,"0-14",Table1[[#This Row],[Patient Age]]&lt;=29,"15-29",Table1[[#This Row],[Patient Age]]&lt;=44,"30-44",Table1[[#This Row],[Patient Age]]&lt;=59,"45-59",Table1[[#This Row],[Patient Age]]&lt;=74,"60-74",TRUE,"75+")</f>
        <v>60-74</v>
      </c>
      <c r="P6762" t="str" cm="1">
        <f t="array" ref="P6762">_xlfn.IFS(Table1[[#This Row],[Patient Waittime]]&lt;=15,"0-15",Table1[[#This Row],[Patient Waittime]]&lt;=30,"16-30",Table1[[#This Row],[Patient Waittime]]&lt;=45,"31-45",Table1[[#This Row],[Patient Waittime]]&lt;=60,"46-60",TRUE,"60+")</f>
        <v>0-15</v>
      </c>
      <c r="Q6762">
        <f>--(Table1[[#This Row],[Patient Waittime]]&lt;=30)</f>
        <v>1</v>
      </c>
      <c r="R6762">
        <f>--Table1[[#This Row],[Patient Admission Flag]]</f>
        <v>1</v>
      </c>
      <c r="S6762">
        <f>--AND(Table1[[#This Row],[WithinTarget]]=1,Table1[[#This Row],[Patient Satisfaction Score]]&gt;=7)</f>
        <v>0</v>
      </c>
      <c r="T6762" t="str">
        <f>IF(LEFT(Table1[[#This Row],[Patient Gender]],1)="F","Female","Male")</f>
        <v>Female</v>
      </c>
    </row>
    <row r="6763" spans="1:20" x14ac:dyDescent="0.3">
      <c r="A6763" t="s">
        <v>6867</v>
      </c>
      <c r="B6763" s="1">
        <v>45318.020138888889</v>
      </c>
      <c r="C6763" t="s">
        <v>13</v>
      </c>
      <c r="D6763">
        <v>14</v>
      </c>
      <c r="E6763" t="s">
        <v>10</v>
      </c>
      <c r="F6763" t="s">
        <v>11</v>
      </c>
      <c r="G6763" t="b">
        <v>1</v>
      </c>
      <c r="I6763">
        <v>14</v>
      </c>
      <c r="J6763" t="b">
        <v>1</v>
      </c>
      <c r="K6763">
        <f>YEAR(Table1[[#This Row],[Patient Admission Date]])</f>
        <v>2024</v>
      </c>
      <c r="L6763" t="str">
        <f>TEXT(Table1[[#This Row],[Patient Admission Date]],"mmm")</f>
        <v>Jan</v>
      </c>
      <c r="M6763" t="str">
        <f>TEXT(Table1[[#This Row],[Patient Admission Date]],"ddd")</f>
        <v>Sat</v>
      </c>
      <c r="N6763" t="str">
        <f>TEXT(INT(HOUR(Table1[[#This Row],[Patient Admission Date]])/3)*3,"00")&amp;"-"&amp;TEXT(INT(HOUR(Table1[[#This Row],[Patient Admission Date]])/3)*3+3,"00")</f>
        <v>00-03</v>
      </c>
      <c r="O6763" t="str" cm="1">
        <f t="array" ref="O6763">_xlfn.IFS(Table1[[#This Row],[Patient Age]]&lt;=14,"0-14",Table1[[#This Row],[Patient Age]]&lt;=29,"15-29",Table1[[#This Row],[Patient Age]]&lt;=44,"30-44",Table1[[#This Row],[Patient Age]]&lt;=59,"45-59",Table1[[#This Row],[Patient Age]]&lt;=74,"60-74",TRUE,"75+")</f>
        <v>0-14</v>
      </c>
      <c r="P6763" t="str" cm="1">
        <f t="array" ref="P6763">_xlfn.IFS(Table1[[#This Row],[Patient Waittime]]&lt;=15,"0-15",Table1[[#This Row],[Patient Waittime]]&lt;=30,"16-30",Table1[[#This Row],[Patient Waittime]]&lt;=45,"31-45",Table1[[#This Row],[Patient Waittime]]&lt;=60,"46-60",TRUE,"60+")</f>
        <v>0-15</v>
      </c>
      <c r="Q6763">
        <f>--(Table1[[#This Row],[Patient Waittime]]&lt;=30)</f>
        <v>1</v>
      </c>
      <c r="R6763">
        <f>--Table1[[#This Row],[Patient Admission Flag]]</f>
        <v>1</v>
      </c>
      <c r="S6763">
        <f>--AND(Table1[[#This Row],[WithinTarget]]=1,Table1[[#This Row],[Patient Satisfaction Score]]&gt;=7)</f>
        <v>0</v>
      </c>
      <c r="T6763" t="str">
        <f>IF(LEFT(Table1[[#This Row],[Patient Gender]],1)="F","Female","Male")</f>
        <v>Female</v>
      </c>
    </row>
    <row r="6764" spans="1:20" x14ac:dyDescent="0.3">
      <c r="A6764" t="s">
        <v>6868</v>
      </c>
      <c r="B6764" s="1">
        <v>45138.200694444444</v>
      </c>
      <c r="C6764" t="s">
        <v>13</v>
      </c>
      <c r="D6764">
        <v>40</v>
      </c>
      <c r="E6764" t="s">
        <v>10</v>
      </c>
      <c r="F6764" t="s">
        <v>11</v>
      </c>
      <c r="G6764" t="b">
        <v>1</v>
      </c>
      <c r="I6764">
        <v>28</v>
      </c>
      <c r="J6764" t="b">
        <v>1</v>
      </c>
      <c r="K6764">
        <f>YEAR(Table1[[#This Row],[Patient Admission Date]])</f>
        <v>2023</v>
      </c>
      <c r="L6764" t="str">
        <f>TEXT(Table1[[#This Row],[Patient Admission Date]],"mmm")</f>
        <v>Jul</v>
      </c>
      <c r="M6764" t="str">
        <f>TEXT(Table1[[#This Row],[Patient Admission Date]],"ddd")</f>
        <v>Mon</v>
      </c>
      <c r="N6764" t="str">
        <f>TEXT(INT(HOUR(Table1[[#This Row],[Patient Admission Date]])/3)*3,"00")&amp;"-"&amp;TEXT(INT(HOUR(Table1[[#This Row],[Patient Admission Date]])/3)*3+3,"00")</f>
        <v>03-06</v>
      </c>
      <c r="O6764" t="str" cm="1">
        <f t="array" ref="O6764">_xlfn.IFS(Table1[[#This Row],[Patient Age]]&lt;=14,"0-14",Table1[[#This Row],[Patient Age]]&lt;=29,"15-29",Table1[[#This Row],[Patient Age]]&lt;=44,"30-44",Table1[[#This Row],[Patient Age]]&lt;=59,"45-59",Table1[[#This Row],[Patient Age]]&lt;=74,"60-74",TRUE,"75+")</f>
        <v>30-44</v>
      </c>
      <c r="P6764" t="str" cm="1">
        <f t="array" ref="P6764">_xlfn.IFS(Table1[[#This Row],[Patient Waittime]]&lt;=15,"0-15",Table1[[#This Row],[Patient Waittime]]&lt;=30,"16-30",Table1[[#This Row],[Patient Waittime]]&lt;=45,"31-45",Table1[[#This Row],[Patient Waittime]]&lt;=60,"46-60",TRUE,"60+")</f>
        <v>16-30</v>
      </c>
      <c r="Q6764">
        <f>--(Table1[[#This Row],[Patient Waittime]]&lt;=30)</f>
        <v>1</v>
      </c>
      <c r="R6764">
        <f>--Table1[[#This Row],[Patient Admission Flag]]</f>
        <v>1</v>
      </c>
      <c r="S6764">
        <f>--AND(Table1[[#This Row],[WithinTarget]]=1,Table1[[#This Row],[Patient Satisfaction Score]]&gt;=7)</f>
        <v>0</v>
      </c>
      <c r="T6764" t="str">
        <f>IF(LEFT(Table1[[#This Row],[Patient Gender]],1)="F","Female","Male")</f>
        <v>Female</v>
      </c>
    </row>
    <row r="6765" spans="1:20" x14ac:dyDescent="0.3">
      <c r="A6765" t="s">
        <v>6869</v>
      </c>
      <c r="B6765" s="1">
        <v>45133.251388888886</v>
      </c>
      <c r="C6765" t="s">
        <v>13</v>
      </c>
      <c r="D6765">
        <v>25</v>
      </c>
      <c r="E6765" t="s">
        <v>10</v>
      </c>
      <c r="F6765" t="s">
        <v>11</v>
      </c>
      <c r="G6765" t="b">
        <v>1</v>
      </c>
      <c r="I6765">
        <v>29</v>
      </c>
      <c r="J6765" t="b">
        <v>1</v>
      </c>
      <c r="K6765">
        <f>YEAR(Table1[[#This Row],[Patient Admission Date]])</f>
        <v>2023</v>
      </c>
      <c r="L6765" t="str">
        <f>TEXT(Table1[[#This Row],[Patient Admission Date]],"mmm")</f>
        <v>Jul</v>
      </c>
      <c r="M6765" t="str">
        <f>TEXT(Table1[[#This Row],[Patient Admission Date]],"ddd")</f>
        <v>Wed</v>
      </c>
      <c r="N6765" t="str">
        <f>TEXT(INT(HOUR(Table1[[#This Row],[Patient Admission Date]])/3)*3,"00")&amp;"-"&amp;TEXT(INT(HOUR(Table1[[#This Row],[Patient Admission Date]])/3)*3+3,"00")</f>
        <v>06-09</v>
      </c>
      <c r="O6765" t="str" cm="1">
        <f t="array" ref="O6765">_xlfn.IFS(Table1[[#This Row],[Patient Age]]&lt;=14,"0-14",Table1[[#This Row],[Patient Age]]&lt;=29,"15-29",Table1[[#This Row],[Patient Age]]&lt;=44,"30-44",Table1[[#This Row],[Patient Age]]&lt;=59,"45-59",Table1[[#This Row],[Patient Age]]&lt;=74,"60-74",TRUE,"75+")</f>
        <v>15-29</v>
      </c>
      <c r="P6765" t="str" cm="1">
        <f t="array" ref="P6765">_xlfn.IFS(Table1[[#This Row],[Patient Waittime]]&lt;=15,"0-15",Table1[[#This Row],[Patient Waittime]]&lt;=30,"16-30",Table1[[#This Row],[Patient Waittime]]&lt;=45,"31-45",Table1[[#This Row],[Patient Waittime]]&lt;=60,"46-60",TRUE,"60+")</f>
        <v>16-30</v>
      </c>
      <c r="Q6765">
        <f>--(Table1[[#This Row],[Patient Waittime]]&lt;=30)</f>
        <v>1</v>
      </c>
      <c r="R6765">
        <f>--Table1[[#This Row],[Patient Admission Flag]]</f>
        <v>1</v>
      </c>
      <c r="S6765">
        <f>--AND(Table1[[#This Row],[WithinTarget]]=1,Table1[[#This Row],[Patient Satisfaction Score]]&gt;=7)</f>
        <v>0</v>
      </c>
      <c r="T6765" t="str">
        <f>IF(LEFT(Table1[[#This Row],[Patient Gender]],1)="F","Female","Male")</f>
        <v>Female</v>
      </c>
    </row>
    <row r="6766" spans="1:20" x14ac:dyDescent="0.3">
      <c r="A6766" t="s">
        <v>6870</v>
      </c>
      <c r="B6766" s="1">
        <v>45521.373611111114</v>
      </c>
      <c r="C6766" t="s">
        <v>13</v>
      </c>
      <c r="D6766">
        <v>27</v>
      </c>
      <c r="E6766" t="s">
        <v>10</v>
      </c>
      <c r="F6766" t="s">
        <v>11</v>
      </c>
      <c r="G6766" t="b">
        <v>1</v>
      </c>
      <c r="I6766">
        <v>35</v>
      </c>
      <c r="J6766" t="b">
        <v>1</v>
      </c>
      <c r="K6766">
        <f>YEAR(Table1[[#This Row],[Patient Admission Date]])</f>
        <v>2024</v>
      </c>
      <c r="L6766" t="str">
        <f>TEXT(Table1[[#This Row],[Patient Admission Date]],"mmm")</f>
        <v>Aug</v>
      </c>
      <c r="M6766" t="str">
        <f>TEXT(Table1[[#This Row],[Patient Admission Date]],"ddd")</f>
        <v>Sat</v>
      </c>
      <c r="N6766" t="str">
        <f>TEXT(INT(HOUR(Table1[[#This Row],[Patient Admission Date]])/3)*3,"00")&amp;"-"&amp;TEXT(INT(HOUR(Table1[[#This Row],[Patient Admission Date]])/3)*3+3,"00")</f>
        <v>06-09</v>
      </c>
      <c r="O6766" t="str" cm="1">
        <f t="array" ref="O6766">_xlfn.IFS(Table1[[#This Row],[Patient Age]]&lt;=14,"0-14",Table1[[#This Row],[Patient Age]]&lt;=29,"15-29",Table1[[#This Row],[Patient Age]]&lt;=44,"30-44",Table1[[#This Row],[Patient Age]]&lt;=59,"45-59",Table1[[#This Row],[Patient Age]]&lt;=74,"60-74",TRUE,"75+")</f>
        <v>15-29</v>
      </c>
      <c r="P6766" t="str" cm="1">
        <f t="array" ref="P6766">_xlfn.IFS(Table1[[#This Row],[Patient Waittime]]&lt;=15,"0-15",Table1[[#This Row],[Patient Waittime]]&lt;=30,"16-30",Table1[[#This Row],[Patient Waittime]]&lt;=45,"31-45",Table1[[#This Row],[Patient Waittime]]&lt;=60,"46-60",TRUE,"60+")</f>
        <v>31-45</v>
      </c>
      <c r="Q6766">
        <f>--(Table1[[#This Row],[Patient Waittime]]&lt;=30)</f>
        <v>0</v>
      </c>
      <c r="R6766">
        <f>--Table1[[#This Row],[Patient Admission Flag]]</f>
        <v>1</v>
      </c>
      <c r="S6766">
        <f>--AND(Table1[[#This Row],[WithinTarget]]=1,Table1[[#This Row],[Patient Satisfaction Score]]&gt;=7)</f>
        <v>0</v>
      </c>
      <c r="T6766" t="str">
        <f>IF(LEFT(Table1[[#This Row],[Patient Gender]],1)="F","Female","Male")</f>
        <v>Female</v>
      </c>
    </row>
    <row r="6767" spans="1:20" x14ac:dyDescent="0.3">
      <c r="A6767" t="s">
        <v>6871</v>
      </c>
      <c r="B6767" s="1">
        <v>45206.90625</v>
      </c>
      <c r="C6767" t="s">
        <v>13</v>
      </c>
      <c r="D6767">
        <v>24</v>
      </c>
      <c r="E6767" t="s">
        <v>10</v>
      </c>
      <c r="F6767" t="s">
        <v>11</v>
      </c>
      <c r="G6767" t="b">
        <v>1</v>
      </c>
      <c r="I6767">
        <v>37</v>
      </c>
      <c r="J6767" t="b">
        <v>1</v>
      </c>
      <c r="K6767">
        <f>YEAR(Table1[[#This Row],[Patient Admission Date]])</f>
        <v>2023</v>
      </c>
      <c r="L6767" t="str">
        <f>TEXT(Table1[[#This Row],[Patient Admission Date]],"mmm")</f>
        <v>Oct</v>
      </c>
      <c r="M6767" t="str">
        <f>TEXT(Table1[[#This Row],[Patient Admission Date]],"ddd")</f>
        <v>Sat</v>
      </c>
      <c r="N6767" t="str">
        <f>TEXT(INT(HOUR(Table1[[#This Row],[Patient Admission Date]])/3)*3,"00")&amp;"-"&amp;TEXT(INT(HOUR(Table1[[#This Row],[Patient Admission Date]])/3)*3+3,"00")</f>
        <v>21-24</v>
      </c>
      <c r="O6767" t="str" cm="1">
        <f t="array" ref="O6767">_xlfn.IFS(Table1[[#This Row],[Patient Age]]&lt;=14,"0-14",Table1[[#This Row],[Patient Age]]&lt;=29,"15-29",Table1[[#This Row],[Patient Age]]&lt;=44,"30-44",Table1[[#This Row],[Patient Age]]&lt;=59,"45-59",Table1[[#This Row],[Patient Age]]&lt;=74,"60-74",TRUE,"75+")</f>
        <v>15-29</v>
      </c>
      <c r="P6767" t="str" cm="1">
        <f t="array" ref="P6767">_xlfn.IFS(Table1[[#This Row],[Patient Waittime]]&lt;=15,"0-15",Table1[[#This Row],[Patient Waittime]]&lt;=30,"16-30",Table1[[#This Row],[Patient Waittime]]&lt;=45,"31-45",Table1[[#This Row],[Patient Waittime]]&lt;=60,"46-60",TRUE,"60+")</f>
        <v>31-45</v>
      </c>
      <c r="Q6767">
        <f>--(Table1[[#This Row],[Patient Waittime]]&lt;=30)</f>
        <v>0</v>
      </c>
      <c r="R6767">
        <f>--Table1[[#This Row],[Patient Admission Flag]]</f>
        <v>1</v>
      </c>
      <c r="S6767">
        <f>--AND(Table1[[#This Row],[WithinTarget]]=1,Table1[[#This Row],[Patient Satisfaction Score]]&gt;=7)</f>
        <v>0</v>
      </c>
      <c r="T6767" t="str">
        <f>IF(LEFT(Table1[[#This Row],[Patient Gender]],1)="F","Female","Male")</f>
        <v>Female</v>
      </c>
    </row>
    <row r="6768" spans="1:20" x14ac:dyDescent="0.3">
      <c r="A6768" t="s">
        <v>6872</v>
      </c>
      <c r="B6768" s="1">
        <v>45329.352083333331</v>
      </c>
      <c r="C6768" t="s">
        <v>13</v>
      </c>
      <c r="D6768">
        <v>65</v>
      </c>
      <c r="E6768" t="s">
        <v>10</v>
      </c>
      <c r="F6768" t="s">
        <v>11</v>
      </c>
      <c r="G6768" t="b">
        <v>1</v>
      </c>
      <c r="I6768">
        <v>39</v>
      </c>
      <c r="J6768" t="b">
        <v>1</v>
      </c>
      <c r="K6768">
        <f>YEAR(Table1[[#This Row],[Patient Admission Date]])</f>
        <v>2024</v>
      </c>
      <c r="L6768" t="str">
        <f>TEXT(Table1[[#This Row],[Patient Admission Date]],"mmm")</f>
        <v>Feb</v>
      </c>
      <c r="M6768" t="str">
        <f>TEXT(Table1[[#This Row],[Patient Admission Date]],"ddd")</f>
        <v>Wed</v>
      </c>
      <c r="N6768" t="str">
        <f>TEXT(INT(HOUR(Table1[[#This Row],[Patient Admission Date]])/3)*3,"00")&amp;"-"&amp;TEXT(INT(HOUR(Table1[[#This Row],[Patient Admission Date]])/3)*3+3,"00")</f>
        <v>06-09</v>
      </c>
      <c r="O6768" t="str" cm="1">
        <f t="array" ref="O6768">_xlfn.IFS(Table1[[#This Row],[Patient Age]]&lt;=14,"0-14",Table1[[#This Row],[Patient Age]]&lt;=29,"15-29",Table1[[#This Row],[Patient Age]]&lt;=44,"30-44",Table1[[#This Row],[Patient Age]]&lt;=59,"45-59",Table1[[#This Row],[Patient Age]]&lt;=74,"60-74",TRUE,"75+")</f>
        <v>60-74</v>
      </c>
      <c r="P6768" t="str" cm="1">
        <f t="array" ref="P6768">_xlfn.IFS(Table1[[#This Row],[Patient Waittime]]&lt;=15,"0-15",Table1[[#This Row],[Patient Waittime]]&lt;=30,"16-30",Table1[[#This Row],[Patient Waittime]]&lt;=45,"31-45",Table1[[#This Row],[Patient Waittime]]&lt;=60,"46-60",TRUE,"60+")</f>
        <v>31-45</v>
      </c>
      <c r="Q6768">
        <f>--(Table1[[#This Row],[Patient Waittime]]&lt;=30)</f>
        <v>0</v>
      </c>
      <c r="R6768">
        <f>--Table1[[#This Row],[Patient Admission Flag]]</f>
        <v>1</v>
      </c>
      <c r="S6768">
        <f>--AND(Table1[[#This Row],[WithinTarget]]=1,Table1[[#This Row],[Patient Satisfaction Score]]&gt;=7)</f>
        <v>0</v>
      </c>
      <c r="T6768" t="str">
        <f>IF(LEFT(Table1[[#This Row],[Patient Gender]],1)="F","Female","Male")</f>
        <v>Female</v>
      </c>
    </row>
    <row r="6769" spans="1:20" x14ac:dyDescent="0.3">
      <c r="A6769" t="s">
        <v>6873</v>
      </c>
      <c r="B6769" s="1">
        <v>45458.623611111114</v>
      </c>
      <c r="C6769" t="s">
        <v>13</v>
      </c>
      <c r="D6769">
        <v>54</v>
      </c>
      <c r="E6769" t="s">
        <v>10</v>
      </c>
      <c r="F6769" t="s">
        <v>11</v>
      </c>
      <c r="G6769" t="b">
        <v>1</v>
      </c>
      <c r="I6769">
        <v>45</v>
      </c>
      <c r="J6769" t="b">
        <v>1</v>
      </c>
      <c r="K6769">
        <f>YEAR(Table1[[#This Row],[Patient Admission Date]])</f>
        <v>2024</v>
      </c>
      <c r="L6769" t="str">
        <f>TEXT(Table1[[#This Row],[Patient Admission Date]],"mmm")</f>
        <v>Jun</v>
      </c>
      <c r="M6769" t="str">
        <f>TEXT(Table1[[#This Row],[Patient Admission Date]],"ddd")</f>
        <v>Sat</v>
      </c>
      <c r="N6769" t="str">
        <f>TEXT(INT(HOUR(Table1[[#This Row],[Patient Admission Date]])/3)*3,"00")&amp;"-"&amp;TEXT(INT(HOUR(Table1[[#This Row],[Patient Admission Date]])/3)*3+3,"00")</f>
        <v>12-15</v>
      </c>
      <c r="O6769" t="str" cm="1">
        <f t="array" ref="O6769">_xlfn.IFS(Table1[[#This Row],[Patient Age]]&lt;=14,"0-14",Table1[[#This Row],[Patient Age]]&lt;=29,"15-29",Table1[[#This Row],[Patient Age]]&lt;=44,"30-44",Table1[[#This Row],[Patient Age]]&lt;=59,"45-59",Table1[[#This Row],[Patient Age]]&lt;=74,"60-74",TRUE,"75+")</f>
        <v>45-59</v>
      </c>
      <c r="P6769" t="str" cm="1">
        <f t="array" ref="P6769">_xlfn.IFS(Table1[[#This Row],[Patient Waittime]]&lt;=15,"0-15",Table1[[#This Row],[Patient Waittime]]&lt;=30,"16-30",Table1[[#This Row],[Patient Waittime]]&lt;=45,"31-45",Table1[[#This Row],[Patient Waittime]]&lt;=60,"46-60",TRUE,"60+")</f>
        <v>31-45</v>
      </c>
      <c r="Q6769">
        <f>--(Table1[[#This Row],[Patient Waittime]]&lt;=30)</f>
        <v>0</v>
      </c>
      <c r="R6769">
        <f>--Table1[[#This Row],[Patient Admission Flag]]</f>
        <v>1</v>
      </c>
      <c r="S6769">
        <f>--AND(Table1[[#This Row],[WithinTarget]]=1,Table1[[#This Row],[Patient Satisfaction Score]]&gt;=7)</f>
        <v>0</v>
      </c>
      <c r="T6769" t="str">
        <f>IF(LEFT(Table1[[#This Row],[Patient Gender]],1)="F","Female","Male")</f>
        <v>Female</v>
      </c>
    </row>
    <row r="6770" spans="1:20" x14ac:dyDescent="0.3">
      <c r="A6770" t="s">
        <v>6874</v>
      </c>
      <c r="B6770" s="1">
        <v>45291.568055555559</v>
      </c>
      <c r="C6770" t="s">
        <v>13</v>
      </c>
      <c r="D6770">
        <v>21</v>
      </c>
      <c r="E6770" t="s">
        <v>10</v>
      </c>
      <c r="F6770" t="s">
        <v>11</v>
      </c>
      <c r="G6770" t="b">
        <v>1</v>
      </c>
      <c r="I6770">
        <v>57</v>
      </c>
      <c r="J6770" t="b">
        <v>1</v>
      </c>
      <c r="K6770">
        <f>YEAR(Table1[[#This Row],[Patient Admission Date]])</f>
        <v>2023</v>
      </c>
      <c r="L6770" t="str">
        <f>TEXT(Table1[[#This Row],[Patient Admission Date]],"mmm")</f>
        <v>Dec</v>
      </c>
      <c r="M6770" t="str">
        <f>TEXT(Table1[[#This Row],[Patient Admission Date]],"ddd")</f>
        <v>Sun</v>
      </c>
      <c r="N6770" t="str">
        <f>TEXT(INT(HOUR(Table1[[#This Row],[Patient Admission Date]])/3)*3,"00")&amp;"-"&amp;TEXT(INT(HOUR(Table1[[#This Row],[Patient Admission Date]])/3)*3+3,"00")</f>
        <v>12-15</v>
      </c>
      <c r="O6770" t="str" cm="1">
        <f t="array" ref="O6770">_xlfn.IFS(Table1[[#This Row],[Patient Age]]&lt;=14,"0-14",Table1[[#This Row],[Patient Age]]&lt;=29,"15-29",Table1[[#This Row],[Patient Age]]&lt;=44,"30-44",Table1[[#This Row],[Patient Age]]&lt;=59,"45-59",Table1[[#This Row],[Patient Age]]&lt;=74,"60-74",TRUE,"75+")</f>
        <v>15-29</v>
      </c>
      <c r="P6770" t="str" cm="1">
        <f t="array" ref="P6770">_xlfn.IFS(Table1[[#This Row],[Patient Waittime]]&lt;=15,"0-15",Table1[[#This Row],[Patient Waittime]]&lt;=30,"16-30",Table1[[#This Row],[Patient Waittime]]&lt;=45,"31-45",Table1[[#This Row],[Patient Waittime]]&lt;=60,"46-60",TRUE,"60+")</f>
        <v>46-60</v>
      </c>
      <c r="Q6770">
        <f>--(Table1[[#This Row],[Patient Waittime]]&lt;=30)</f>
        <v>0</v>
      </c>
      <c r="R6770">
        <f>--Table1[[#This Row],[Patient Admission Flag]]</f>
        <v>1</v>
      </c>
      <c r="S6770">
        <f>--AND(Table1[[#This Row],[WithinTarget]]=1,Table1[[#This Row],[Patient Satisfaction Score]]&gt;=7)</f>
        <v>0</v>
      </c>
      <c r="T6770" t="str">
        <f>IF(LEFT(Table1[[#This Row],[Patient Gender]],1)="F","Female","Male")</f>
        <v>Female</v>
      </c>
    </row>
    <row r="6771" spans="1:20" x14ac:dyDescent="0.3">
      <c r="A6771" t="s">
        <v>6875</v>
      </c>
      <c r="B6771" s="1">
        <v>45312.565972222219</v>
      </c>
      <c r="C6771" t="s">
        <v>13</v>
      </c>
      <c r="D6771">
        <v>12</v>
      </c>
      <c r="E6771" t="s">
        <v>10</v>
      </c>
      <c r="F6771" t="s">
        <v>11</v>
      </c>
      <c r="G6771" t="b">
        <v>1</v>
      </c>
      <c r="I6771">
        <v>12</v>
      </c>
      <c r="J6771" t="b">
        <v>1</v>
      </c>
      <c r="K6771">
        <f>YEAR(Table1[[#This Row],[Patient Admission Date]])</f>
        <v>2024</v>
      </c>
      <c r="L6771" t="str">
        <f>TEXT(Table1[[#This Row],[Patient Admission Date]],"mmm")</f>
        <v>Jan</v>
      </c>
      <c r="M6771" t="str">
        <f>TEXT(Table1[[#This Row],[Patient Admission Date]],"ddd")</f>
        <v>Sun</v>
      </c>
      <c r="N6771" t="str">
        <f>TEXT(INT(HOUR(Table1[[#This Row],[Patient Admission Date]])/3)*3,"00")&amp;"-"&amp;TEXT(INT(HOUR(Table1[[#This Row],[Patient Admission Date]])/3)*3+3,"00")</f>
        <v>12-15</v>
      </c>
      <c r="O6771" t="str" cm="1">
        <f t="array" ref="O6771">_xlfn.IFS(Table1[[#This Row],[Patient Age]]&lt;=14,"0-14",Table1[[#This Row],[Patient Age]]&lt;=29,"15-29",Table1[[#This Row],[Patient Age]]&lt;=44,"30-44",Table1[[#This Row],[Patient Age]]&lt;=59,"45-59",Table1[[#This Row],[Patient Age]]&lt;=74,"60-74",TRUE,"75+")</f>
        <v>0-14</v>
      </c>
      <c r="P6771" t="str" cm="1">
        <f t="array" ref="P6771">_xlfn.IFS(Table1[[#This Row],[Patient Waittime]]&lt;=15,"0-15",Table1[[#This Row],[Patient Waittime]]&lt;=30,"16-30",Table1[[#This Row],[Patient Waittime]]&lt;=45,"31-45",Table1[[#This Row],[Patient Waittime]]&lt;=60,"46-60",TRUE,"60+")</f>
        <v>0-15</v>
      </c>
      <c r="Q6771">
        <f>--(Table1[[#This Row],[Patient Waittime]]&lt;=30)</f>
        <v>1</v>
      </c>
      <c r="R6771">
        <f>--Table1[[#This Row],[Patient Admission Flag]]</f>
        <v>1</v>
      </c>
      <c r="S6771">
        <f>--AND(Table1[[#This Row],[WithinTarget]]=1,Table1[[#This Row],[Patient Satisfaction Score]]&gt;=7)</f>
        <v>0</v>
      </c>
      <c r="T6771" t="str">
        <f>IF(LEFT(Table1[[#This Row],[Patient Gender]],1)="F","Female","Male")</f>
        <v>Female</v>
      </c>
    </row>
    <row r="6772" spans="1:20" x14ac:dyDescent="0.3">
      <c r="A6772" t="s">
        <v>6876</v>
      </c>
      <c r="B6772" s="1">
        <v>45513.879861111112</v>
      </c>
      <c r="C6772" t="s">
        <v>13</v>
      </c>
      <c r="D6772">
        <v>52</v>
      </c>
      <c r="E6772" t="s">
        <v>10</v>
      </c>
      <c r="F6772" t="s">
        <v>11</v>
      </c>
      <c r="G6772" t="b">
        <v>1</v>
      </c>
      <c r="I6772">
        <v>20</v>
      </c>
      <c r="J6772" t="b">
        <v>1</v>
      </c>
      <c r="K6772">
        <f>YEAR(Table1[[#This Row],[Patient Admission Date]])</f>
        <v>2024</v>
      </c>
      <c r="L6772" t="str">
        <f>TEXT(Table1[[#This Row],[Patient Admission Date]],"mmm")</f>
        <v>Aug</v>
      </c>
      <c r="M6772" t="str">
        <f>TEXT(Table1[[#This Row],[Patient Admission Date]],"ddd")</f>
        <v>Fri</v>
      </c>
      <c r="N6772" t="str">
        <f>TEXT(INT(HOUR(Table1[[#This Row],[Patient Admission Date]])/3)*3,"00")&amp;"-"&amp;TEXT(INT(HOUR(Table1[[#This Row],[Patient Admission Date]])/3)*3+3,"00")</f>
        <v>21-24</v>
      </c>
      <c r="O6772" t="str" cm="1">
        <f t="array" ref="O6772">_xlfn.IFS(Table1[[#This Row],[Patient Age]]&lt;=14,"0-14",Table1[[#This Row],[Patient Age]]&lt;=29,"15-29",Table1[[#This Row],[Patient Age]]&lt;=44,"30-44",Table1[[#This Row],[Patient Age]]&lt;=59,"45-59",Table1[[#This Row],[Patient Age]]&lt;=74,"60-74",TRUE,"75+")</f>
        <v>45-59</v>
      </c>
      <c r="P6772" t="str" cm="1">
        <f t="array" ref="P6772">_xlfn.IFS(Table1[[#This Row],[Patient Waittime]]&lt;=15,"0-15",Table1[[#This Row],[Patient Waittime]]&lt;=30,"16-30",Table1[[#This Row],[Patient Waittime]]&lt;=45,"31-45",Table1[[#This Row],[Patient Waittime]]&lt;=60,"46-60",TRUE,"60+")</f>
        <v>16-30</v>
      </c>
      <c r="Q6772">
        <f>--(Table1[[#This Row],[Patient Waittime]]&lt;=30)</f>
        <v>1</v>
      </c>
      <c r="R6772">
        <f>--Table1[[#This Row],[Patient Admission Flag]]</f>
        <v>1</v>
      </c>
      <c r="S6772">
        <f>--AND(Table1[[#This Row],[WithinTarget]]=1,Table1[[#This Row],[Patient Satisfaction Score]]&gt;=7)</f>
        <v>0</v>
      </c>
      <c r="T6772" t="str">
        <f>IF(LEFT(Table1[[#This Row],[Patient Gender]],1)="F","Female","Male")</f>
        <v>Female</v>
      </c>
    </row>
    <row r="6773" spans="1:20" x14ac:dyDescent="0.3">
      <c r="A6773" t="s">
        <v>6877</v>
      </c>
      <c r="B6773" s="1">
        <v>45547.367361111108</v>
      </c>
      <c r="C6773" t="s">
        <v>13</v>
      </c>
      <c r="D6773">
        <v>73</v>
      </c>
      <c r="E6773" t="s">
        <v>10</v>
      </c>
      <c r="F6773" t="s">
        <v>11</v>
      </c>
      <c r="G6773" t="b">
        <v>1</v>
      </c>
      <c r="I6773">
        <v>32</v>
      </c>
      <c r="J6773" t="b">
        <v>1</v>
      </c>
      <c r="K6773">
        <f>YEAR(Table1[[#This Row],[Patient Admission Date]])</f>
        <v>2024</v>
      </c>
      <c r="L6773" t="str">
        <f>TEXT(Table1[[#This Row],[Patient Admission Date]],"mmm")</f>
        <v>Sep</v>
      </c>
      <c r="M6773" t="str">
        <f>TEXT(Table1[[#This Row],[Patient Admission Date]],"ddd")</f>
        <v>Thu</v>
      </c>
      <c r="N6773" t="str">
        <f>TEXT(INT(HOUR(Table1[[#This Row],[Patient Admission Date]])/3)*3,"00")&amp;"-"&amp;TEXT(INT(HOUR(Table1[[#This Row],[Patient Admission Date]])/3)*3+3,"00")</f>
        <v>06-09</v>
      </c>
      <c r="O6773" t="str" cm="1">
        <f t="array" ref="O6773">_xlfn.IFS(Table1[[#This Row],[Patient Age]]&lt;=14,"0-14",Table1[[#This Row],[Patient Age]]&lt;=29,"15-29",Table1[[#This Row],[Patient Age]]&lt;=44,"30-44",Table1[[#This Row],[Patient Age]]&lt;=59,"45-59",Table1[[#This Row],[Patient Age]]&lt;=74,"60-74",TRUE,"75+")</f>
        <v>60-74</v>
      </c>
      <c r="P6773" t="str" cm="1">
        <f t="array" ref="P6773">_xlfn.IFS(Table1[[#This Row],[Patient Waittime]]&lt;=15,"0-15",Table1[[#This Row],[Patient Waittime]]&lt;=30,"16-30",Table1[[#This Row],[Patient Waittime]]&lt;=45,"31-45",Table1[[#This Row],[Patient Waittime]]&lt;=60,"46-60",TRUE,"60+")</f>
        <v>31-45</v>
      </c>
      <c r="Q6773">
        <f>--(Table1[[#This Row],[Patient Waittime]]&lt;=30)</f>
        <v>0</v>
      </c>
      <c r="R6773">
        <f>--Table1[[#This Row],[Patient Admission Flag]]</f>
        <v>1</v>
      </c>
      <c r="S6773">
        <f>--AND(Table1[[#This Row],[WithinTarget]]=1,Table1[[#This Row],[Patient Satisfaction Score]]&gt;=7)</f>
        <v>0</v>
      </c>
      <c r="T6773" t="str">
        <f>IF(LEFT(Table1[[#This Row],[Patient Gender]],1)="F","Female","Male")</f>
        <v>Female</v>
      </c>
    </row>
    <row r="6774" spans="1:20" x14ac:dyDescent="0.3">
      <c r="A6774" t="s">
        <v>6878</v>
      </c>
      <c r="B6774" s="1">
        <v>45389.231944444444</v>
      </c>
      <c r="C6774" t="s">
        <v>13</v>
      </c>
      <c r="D6774">
        <v>9</v>
      </c>
      <c r="E6774" t="s">
        <v>10</v>
      </c>
      <c r="F6774" t="s">
        <v>11</v>
      </c>
      <c r="G6774" t="b">
        <v>1</v>
      </c>
      <c r="I6774">
        <v>35</v>
      </c>
      <c r="J6774" t="b">
        <v>1</v>
      </c>
      <c r="K6774">
        <f>YEAR(Table1[[#This Row],[Patient Admission Date]])</f>
        <v>2024</v>
      </c>
      <c r="L6774" t="str">
        <f>TEXT(Table1[[#This Row],[Patient Admission Date]],"mmm")</f>
        <v>Apr</v>
      </c>
      <c r="M6774" t="str">
        <f>TEXT(Table1[[#This Row],[Patient Admission Date]],"ddd")</f>
        <v>Sun</v>
      </c>
      <c r="N6774" t="str">
        <f>TEXT(INT(HOUR(Table1[[#This Row],[Patient Admission Date]])/3)*3,"00")&amp;"-"&amp;TEXT(INT(HOUR(Table1[[#This Row],[Patient Admission Date]])/3)*3+3,"00")</f>
        <v>03-06</v>
      </c>
      <c r="O6774" t="str" cm="1">
        <f t="array" ref="O6774">_xlfn.IFS(Table1[[#This Row],[Patient Age]]&lt;=14,"0-14",Table1[[#This Row],[Patient Age]]&lt;=29,"15-29",Table1[[#This Row],[Patient Age]]&lt;=44,"30-44",Table1[[#This Row],[Patient Age]]&lt;=59,"45-59",Table1[[#This Row],[Patient Age]]&lt;=74,"60-74",TRUE,"75+")</f>
        <v>0-14</v>
      </c>
      <c r="P6774" t="str" cm="1">
        <f t="array" ref="P6774">_xlfn.IFS(Table1[[#This Row],[Patient Waittime]]&lt;=15,"0-15",Table1[[#This Row],[Patient Waittime]]&lt;=30,"16-30",Table1[[#This Row],[Patient Waittime]]&lt;=45,"31-45",Table1[[#This Row],[Patient Waittime]]&lt;=60,"46-60",TRUE,"60+")</f>
        <v>31-45</v>
      </c>
      <c r="Q6774">
        <f>--(Table1[[#This Row],[Patient Waittime]]&lt;=30)</f>
        <v>0</v>
      </c>
      <c r="R6774">
        <f>--Table1[[#This Row],[Patient Admission Flag]]</f>
        <v>1</v>
      </c>
      <c r="S6774">
        <f>--AND(Table1[[#This Row],[WithinTarget]]=1,Table1[[#This Row],[Patient Satisfaction Score]]&gt;=7)</f>
        <v>0</v>
      </c>
      <c r="T6774" t="str">
        <f>IF(LEFT(Table1[[#This Row],[Patient Gender]],1)="F","Female","Male")</f>
        <v>Female</v>
      </c>
    </row>
    <row r="6775" spans="1:20" x14ac:dyDescent="0.3">
      <c r="A6775" t="s">
        <v>6879</v>
      </c>
      <c r="B6775" s="1">
        <v>45451.878472222219</v>
      </c>
      <c r="C6775" t="s">
        <v>13</v>
      </c>
      <c r="D6775">
        <v>3</v>
      </c>
      <c r="E6775" t="s">
        <v>10</v>
      </c>
      <c r="F6775" t="s">
        <v>11</v>
      </c>
      <c r="G6775" t="b">
        <v>1</v>
      </c>
      <c r="I6775">
        <v>37</v>
      </c>
      <c r="J6775" t="b">
        <v>1</v>
      </c>
      <c r="K6775">
        <f>YEAR(Table1[[#This Row],[Patient Admission Date]])</f>
        <v>2024</v>
      </c>
      <c r="L6775" t="str">
        <f>TEXT(Table1[[#This Row],[Patient Admission Date]],"mmm")</f>
        <v>Jun</v>
      </c>
      <c r="M6775" t="str">
        <f>TEXT(Table1[[#This Row],[Patient Admission Date]],"ddd")</f>
        <v>Sat</v>
      </c>
      <c r="N6775" t="str">
        <f>TEXT(INT(HOUR(Table1[[#This Row],[Patient Admission Date]])/3)*3,"00")&amp;"-"&amp;TEXT(INT(HOUR(Table1[[#This Row],[Patient Admission Date]])/3)*3+3,"00")</f>
        <v>21-24</v>
      </c>
      <c r="O6775" t="str" cm="1">
        <f t="array" ref="O6775">_xlfn.IFS(Table1[[#This Row],[Patient Age]]&lt;=14,"0-14",Table1[[#This Row],[Patient Age]]&lt;=29,"15-29",Table1[[#This Row],[Patient Age]]&lt;=44,"30-44",Table1[[#This Row],[Patient Age]]&lt;=59,"45-59",Table1[[#This Row],[Patient Age]]&lt;=74,"60-74",TRUE,"75+")</f>
        <v>0-14</v>
      </c>
      <c r="P6775" t="str" cm="1">
        <f t="array" ref="P6775">_xlfn.IFS(Table1[[#This Row],[Patient Waittime]]&lt;=15,"0-15",Table1[[#This Row],[Patient Waittime]]&lt;=30,"16-30",Table1[[#This Row],[Patient Waittime]]&lt;=45,"31-45",Table1[[#This Row],[Patient Waittime]]&lt;=60,"46-60",TRUE,"60+")</f>
        <v>31-45</v>
      </c>
      <c r="Q6775">
        <f>--(Table1[[#This Row],[Patient Waittime]]&lt;=30)</f>
        <v>0</v>
      </c>
      <c r="R6775">
        <f>--Table1[[#This Row],[Patient Admission Flag]]</f>
        <v>1</v>
      </c>
      <c r="S6775">
        <f>--AND(Table1[[#This Row],[WithinTarget]]=1,Table1[[#This Row],[Patient Satisfaction Score]]&gt;=7)</f>
        <v>0</v>
      </c>
      <c r="T6775" t="str">
        <f>IF(LEFT(Table1[[#This Row],[Patient Gender]],1)="F","Female","Male")</f>
        <v>Female</v>
      </c>
    </row>
    <row r="6776" spans="1:20" x14ac:dyDescent="0.3">
      <c r="A6776" t="s">
        <v>6880</v>
      </c>
      <c r="B6776" s="1">
        <v>45334.546527777777</v>
      </c>
      <c r="C6776" t="s">
        <v>13</v>
      </c>
      <c r="D6776">
        <v>18</v>
      </c>
      <c r="E6776" t="s">
        <v>10</v>
      </c>
      <c r="F6776" t="s">
        <v>11</v>
      </c>
      <c r="G6776" t="b">
        <v>1</v>
      </c>
      <c r="I6776">
        <v>38</v>
      </c>
      <c r="J6776" t="b">
        <v>1</v>
      </c>
      <c r="K6776">
        <f>YEAR(Table1[[#This Row],[Patient Admission Date]])</f>
        <v>2024</v>
      </c>
      <c r="L6776" t="str">
        <f>TEXT(Table1[[#This Row],[Patient Admission Date]],"mmm")</f>
        <v>Feb</v>
      </c>
      <c r="M6776" t="str">
        <f>TEXT(Table1[[#This Row],[Patient Admission Date]],"ddd")</f>
        <v>Mon</v>
      </c>
      <c r="N6776" t="str">
        <f>TEXT(INT(HOUR(Table1[[#This Row],[Patient Admission Date]])/3)*3,"00")&amp;"-"&amp;TEXT(INT(HOUR(Table1[[#This Row],[Patient Admission Date]])/3)*3+3,"00")</f>
        <v>12-15</v>
      </c>
      <c r="O6776" t="str" cm="1">
        <f t="array" ref="O6776">_xlfn.IFS(Table1[[#This Row],[Patient Age]]&lt;=14,"0-14",Table1[[#This Row],[Patient Age]]&lt;=29,"15-29",Table1[[#This Row],[Patient Age]]&lt;=44,"30-44",Table1[[#This Row],[Patient Age]]&lt;=59,"45-59",Table1[[#This Row],[Patient Age]]&lt;=74,"60-74",TRUE,"75+")</f>
        <v>15-29</v>
      </c>
      <c r="P6776" t="str" cm="1">
        <f t="array" ref="P6776">_xlfn.IFS(Table1[[#This Row],[Patient Waittime]]&lt;=15,"0-15",Table1[[#This Row],[Patient Waittime]]&lt;=30,"16-30",Table1[[#This Row],[Patient Waittime]]&lt;=45,"31-45",Table1[[#This Row],[Patient Waittime]]&lt;=60,"46-60",TRUE,"60+")</f>
        <v>31-45</v>
      </c>
      <c r="Q6776">
        <f>--(Table1[[#This Row],[Patient Waittime]]&lt;=30)</f>
        <v>0</v>
      </c>
      <c r="R6776">
        <f>--Table1[[#This Row],[Patient Admission Flag]]</f>
        <v>1</v>
      </c>
      <c r="S6776">
        <f>--AND(Table1[[#This Row],[WithinTarget]]=1,Table1[[#This Row],[Patient Satisfaction Score]]&gt;=7)</f>
        <v>0</v>
      </c>
      <c r="T6776" t="str">
        <f>IF(LEFT(Table1[[#This Row],[Patient Gender]],1)="F","Female","Male")</f>
        <v>Female</v>
      </c>
    </row>
    <row r="6777" spans="1:20" x14ac:dyDescent="0.3">
      <c r="A6777" t="s">
        <v>6881</v>
      </c>
      <c r="B6777" s="1">
        <v>45374.894444444442</v>
      </c>
      <c r="C6777" t="s">
        <v>13</v>
      </c>
      <c r="D6777">
        <v>33</v>
      </c>
      <c r="E6777" t="s">
        <v>10</v>
      </c>
      <c r="F6777" t="s">
        <v>11</v>
      </c>
      <c r="G6777" t="b">
        <v>1</v>
      </c>
      <c r="I6777">
        <v>42</v>
      </c>
      <c r="J6777" t="b">
        <v>1</v>
      </c>
      <c r="K6777">
        <f>YEAR(Table1[[#This Row],[Patient Admission Date]])</f>
        <v>2024</v>
      </c>
      <c r="L6777" t="str">
        <f>TEXT(Table1[[#This Row],[Patient Admission Date]],"mmm")</f>
        <v>Mar</v>
      </c>
      <c r="M6777" t="str">
        <f>TEXT(Table1[[#This Row],[Patient Admission Date]],"ddd")</f>
        <v>Sat</v>
      </c>
      <c r="N6777" t="str">
        <f>TEXT(INT(HOUR(Table1[[#This Row],[Patient Admission Date]])/3)*3,"00")&amp;"-"&amp;TEXT(INT(HOUR(Table1[[#This Row],[Patient Admission Date]])/3)*3+3,"00")</f>
        <v>21-24</v>
      </c>
      <c r="O6777" t="str" cm="1">
        <f t="array" ref="O6777">_xlfn.IFS(Table1[[#This Row],[Patient Age]]&lt;=14,"0-14",Table1[[#This Row],[Patient Age]]&lt;=29,"15-29",Table1[[#This Row],[Patient Age]]&lt;=44,"30-44",Table1[[#This Row],[Patient Age]]&lt;=59,"45-59",Table1[[#This Row],[Patient Age]]&lt;=74,"60-74",TRUE,"75+")</f>
        <v>30-44</v>
      </c>
      <c r="P6777" t="str" cm="1">
        <f t="array" ref="P6777">_xlfn.IFS(Table1[[#This Row],[Patient Waittime]]&lt;=15,"0-15",Table1[[#This Row],[Patient Waittime]]&lt;=30,"16-30",Table1[[#This Row],[Patient Waittime]]&lt;=45,"31-45",Table1[[#This Row],[Patient Waittime]]&lt;=60,"46-60",TRUE,"60+")</f>
        <v>31-45</v>
      </c>
      <c r="Q6777">
        <f>--(Table1[[#This Row],[Patient Waittime]]&lt;=30)</f>
        <v>0</v>
      </c>
      <c r="R6777">
        <f>--Table1[[#This Row],[Patient Admission Flag]]</f>
        <v>1</v>
      </c>
      <c r="S6777">
        <f>--AND(Table1[[#This Row],[WithinTarget]]=1,Table1[[#This Row],[Patient Satisfaction Score]]&gt;=7)</f>
        <v>0</v>
      </c>
      <c r="T6777" t="str">
        <f>IF(LEFT(Table1[[#This Row],[Patient Gender]],1)="F","Female","Male")</f>
        <v>Female</v>
      </c>
    </row>
    <row r="6778" spans="1:20" x14ac:dyDescent="0.3">
      <c r="A6778" t="s">
        <v>6882</v>
      </c>
      <c r="B6778" s="1">
        <v>45024.853472222225</v>
      </c>
      <c r="C6778" t="s">
        <v>13</v>
      </c>
      <c r="D6778">
        <v>76</v>
      </c>
      <c r="E6778" t="s">
        <v>10</v>
      </c>
      <c r="F6778" t="s">
        <v>11</v>
      </c>
      <c r="G6778" t="b">
        <v>1</v>
      </c>
      <c r="I6778">
        <v>45</v>
      </c>
      <c r="J6778" t="b">
        <v>1</v>
      </c>
      <c r="K6778">
        <f>YEAR(Table1[[#This Row],[Patient Admission Date]])</f>
        <v>2023</v>
      </c>
      <c r="L6778" t="str">
        <f>TEXT(Table1[[#This Row],[Patient Admission Date]],"mmm")</f>
        <v>Apr</v>
      </c>
      <c r="M6778" t="str">
        <f>TEXT(Table1[[#This Row],[Patient Admission Date]],"ddd")</f>
        <v>Sat</v>
      </c>
      <c r="N6778" t="str">
        <f>TEXT(INT(HOUR(Table1[[#This Row],[Patient Admission Date]])/3)*3,"00")&amp;"-"&amp;TEXT(INT(HOUR(Table1[[#This Row],[Patient Admission Date]])/3)*3+3,"00")</f>
        <v>18-21</v>
      </c>
      <c r="O6778" t="str" cm="1">
        <f t="array" ref="O6778">_xlfn.IFS(Table1[[#This Row],[Patient Age]]&lt;=14,"0-14",Table1[[#This Row],[Patient Age]]&lt;=29,"15-29",Table1[[#This Row],[Patient Age]]&lt;=44,"30-44",Table1[[#This Row],[Patient Age]]&lt;=59,"45-59",Table1[[#This Row],[Patient Age]]&lt;=74,"60-74",TRUE,"75+")</f>
        <v>75+</v>
      </c>
      <c r="P6778" t="str" cm="1">
        <f t="array" ref="P6778">_xlfn.IFS(Table1[[#This Row],[Patient Waittime]]&lt;=15,"0-15",Table1[[#This Row],[Patient Waittime]]&lt;=30,"16-30",Table1[[#This Row],[Patient Waittime]]&lt;=45,"31-45",Table1[[#This Row],[Patient Waittime]]&lt;=60,"46-60",TRUE,"60+")</f>
        <v>31-45</v>
      </c>
      <c r="Q6778">
        <f>--(Table1[[#This Row],[Patient Waittime]]&lt;=30)</f>
        <v>0</v>
      </c>
      <c r="R6778">
        <f>--Table1[[#This Row],[Patient Admission Flag]]</f>
        <v>1</v>
      </c>
      <c r="S6778">
        <f>--AND(Table1[[#This Row],[WithinTarget]]=1,Table1[[#This Row],[Patient Satisfaction Score]]&gt;=7)</f>
        <v>0</v>
      </c>
      <c r="T6778" t="str">
        <f>IF(LEFT(Table1[[#This Row],[Patient Gender]],1)="F","Female","Male")</f>
        <v>Female</v>
      </c>
    </row>
    <row r="6779" spans="1:20" x14ac:dyDescent="0.3">
      <c r="A6779" t="s">
        <v>6883</v>
      </c>
      <c r="B6779" s="1">
        <v>45086.318749999999</v>
      </c>
      <c r="C6779" t="s">
        <v>13</v>
      </c>
      <c r="D6779">
        <v>17</v>
      </c>
      <c r="E6779" t="s">
        <v>10</v>
      </c>
      <c r="F6779" t="s">
        <v>11</v>
      </c>
      <c r="G6779" t="b">
        <v>1</v>
      </c>
      <c r="I6779">
        <v>46</v>
      </c>
      <c r="J6779" t="b">
        <v>1</v>
      </c>
      <c r="K6779">
        <f>YEAR(Table1[[#This Row],[Patient Admission Date]])</f>
        <v>2023</v>
      </c>
      <c r="L6779" t="str">
        <f>TEXT(Table1[[#This Row],[Patient Admission Date]],"mmm")</f>
        <v>Jun</v>
      </c>
      <c r="M6779" t="str">
        <f>TEXT(Table1[[#This Row],[Patient Admission Date]],"ddd")</f>
        <v>Fri</v>
      </c>
      <c r="N6779" t="str">
        <f>TEXT(INT(HOUR(Table1[[#This Row],[Patient Admission Date]])/3)*3,"00")&amp;"-"&amp;TEXT(INT(HOUR(Table1[[#This Row],[Patient Admission Date]])/3)*3+3,"00")</f>
        <v>06-09</v>
      </c>
      <c r="O6779" t="str" cm="1">
        <f t="array" ref="O6779">_xlfn.IFS(Table1[[#This Row],[Patient Age]]&lt;=14,"0-14",Table1[[#This Row],[Patient Age]]&lt;=29,"15-29",Table1[[#This Row],[Patient Age]]&lt;=44,"30-44",Table1[[#This Row],[Patient Age]]&lt;=59,"45-59",Table1[[#This Row],[Patient Age]]&lt;=74,"60-74",TRUE,"75+")</f>
        <v>15-29</v>
      </c>
      <c r="P6779" t="str" cm="1">
        <f t="array" ref="P6779">_xlfn.IFS(Table1[[#This Row],[Patient Waittime]]&lt;=15,"0-15",Table1[[#This Row],[Patient Waittime]]&lt;=30,"16-30",Table1[[#This Row],[Patient Waittime]]&lt;=45,"31-45",Table1[[#This Row],[Patient Waittime]]&lt;=60,"46-60",TRUE,"60+")</f>
        <v>46-60</v>
      </c>
      <c r="Q6779">
        <f>--(Table1[[#This Row],[Patient Waittime]]&lt;=30)</f>
        <v>0</v>
      </c>
      <c r="R6779">
        <f>--Table1[[#This Row],[Patient Admission Flag]]</f>
        <v>1</v>
      </c>
      <c r="S6779">
        <f>--AND(Table1[[#This Row],[WithinTarget]]=1,Table1[[#This Row],[Patient Satisfaction Score]]&gt;=7)</f>
        <v>0</v>
      </c>
      <c r="T6779" t="str">
        <f>IF(LEFT(Table1[[#This Row],[Patient Gender]],1)="F","Female","Male")</f>
        <v>Female</v>
      </c>
    </row>
    <row r="6780" spans="1:20" x14ac:dyDescent="0.3">
      <c r="A6780" t="s">
        <v>6884</v>
      </c>
      <c r="B6780" s="1">
        <v>45538.682638888888</v>
      </c>
      <c r="C6780" t="s">
        <v>13</v>
      </c>
      <c r="D6780">
        <v>66</v>
      </c>
      <c r="E6780" t="s">
        <v>10</v>
      </c>
      <c r="F6780" t="s">
        <v>11</v>
      </c>
      <c r="G6780" t="b">
        <v>1</v>
      </c>
      <c r="I6780">
        <v>52</v>
      </c>
      <c r="J6780" t="b">
        <v>1</v>
      </c>
      <c r="K6780">
        <f>YEAR(Table1[[#This Row],[Patient Admission Date]])</f>
        <v>2024</v>
      </c>
      <c r="L6780" t="str">
        <f>TEXT(Table1[[#This Row],[Patient Admission Date]],"mmm")</f>
        <v>Sep</v>
      </c>
      <c r="M6780" t="str">
        <f>TEXT(Table1[[#This Row],[Patient Admission Date]],"ddd")</f>
        <v>Tue</v>
      </c>
      <c r="N6780" t="str">
        <f>TEXT(INT(HOUR(Table1[[#This Row],[Patient Admission Date]])/3)*3,"00")&amp;"-"&amp;TEXT(INT(HOUR(Table1[[#This Row],[Patient Admission Date]])/3)*3+3,"00")</f>
        <v>15-18</v>
      </c>
      <c r="O6780" t="str" cm="1">
        <f t="array" ref="O6780">_xlfn.IFS(Table1[[#This Row],[Patient Age]]&lt;=14,"0-14",Table1[[#This Row],[Patient Age]]&lt;=29,"15-29",Table1[[#This Row],[Patient Age]]&lt;=44,"30-44",Table1[[#This Row],[Patient Age]]&lt;=59,"45-59",Table1[[#This Row],[Patient Age]]&lt;=74,"60-74",TRUE,"75+")</f>
        <v>60-74</v>
      </c>
      <c r="P6780" t="str" cm="1">
        <f t="array" ref="P6780">_xlfn.IFS(Table1[[#This Row],[Patient Waittime]]&lt;=15,"0-15",Table1[[#This Row],[Patient Waittime]]&lt;=30,"16-30",Table1[[#This Row],[Patient Waittime]]&lt;=45,"31-45",Table1[[#This Row],[Patient Waittime]]&lt;=60,"46-60",TRUE,"60+")</f>
        <v>46-60</v>
      </c>
      <c r="Q6780">
        <f>--(Table1[[#This Row],[Patient Waittime]]&lt;=30)</f>
        <v>0</v>
      </c>
      <c r="R6780">
        <f>--Table1[[#This Row],[Patient Admission Flag]]</f>
        <v>1</v>
      </c>
      <c r="S6780">
        <f>--AND(Table1[[#This Row],[WithinTarget]]=1,Table1[[#This Row],[Patient Satisfaction Score]]&gt;=7)</f>
        <v>0</v>
      </c>
      <c r="T6780" t="str">
        <f>IF(LEFT(Table1[[#This Row],[Patient Gender]],1)="F","Female","Male")</f>
        <v>Female</v>
      </c>
    </row>
    <row r="6781" spans="1:20" x14ac:dyDescent="0.3">
      <c r="A6781" t="s">
        <v>6885</v>
      </c>
      <c r="B6781" s="1">
        <v>45469.230555555558</v>
      </c>
      <c r="C6781" t="s">
        <v>13</v>
      </c>
      <c r="D6781">
        <v>61</v>
      </c>
      <c r="E6781" t="s">
        <v>10</v>
      </c>
      <c r="F6781" t="s">
        <v>11</v>
      </c>
      <c r="G6781" t="b">
        <v>1</v>
      </c>
      <c r="I6781">
        <v>56</v>
      </c>
      <c r="J6781" t="b">
        <v>1</v>
      </c>
      <c r="K6781">
        <f>YEAR(Table1[[#This Row],[Patient Admission Date]])</f>
        <v>2024</v>
      </c>
      <c r="L6781" t="str">
        <f>TEXT(Table1[[#This Row],[Patient Admission Date]],"mmm")</f>
        <v>Jun</v>
      </c>
      <c r="M6781" t="str">
        <f>TEXT(Table1[[#This Row],[Patient Admission Date]],"ddd")</f>
        <v>Wed</v>
      </c>
      <c r="N6781" t="str">
        <f>TEXT(INT(HOUR(Table1[[#This Row],[Patient Admission Date]])/3)*3,"00")&amp;"-"&amp;TEXT(INT(HOUR(Table1[[#This Row],[Patient Admission Date]])/3)*3+3,"00")</f>
        <v>03-06</v>
      </c>
      <c r="O6781" t="str" cm="1">
        <f t="array" ref="O6781">_xlfn.IFS(Table1[[#This Row],[Patient Age]]&lt;=14,"0-14",Table1[[#This Row],[Patient Age]]&lt;=29,"15-29",Table1[[#This Row],[Patient Age]]&lt;=44,"30-44",Table1[[#This Row],[Patient Age]]&lt;=59,"45-59",Table1[[#This Row],[Patient Age]]&lt;=74,"60-74",TRUE,"75+")</f>
        <v>60-74</v>
      </c>
      <c r="P6781" t="str" cm="1">
        <f t="array" ref="P6781">_xlfn.IFS(Table1[[#This Row],[Patient Waittime]]&lt;=15,"0-15",Table1[[#This Row],[Patient Waittime]]&lt;=30,"16-30",Table1[[#This Row],[Patient Waittime]]&lt;=45,"31-45",Table1[[#This Row],[Patient Waittime]]&lt;=60,"46-60",TRUE,"60+")</f>
        <v>46-60</v>
      </c>
      <c r="Q6781">
        <f>--(Table1[[#This Row],[Patient Waittime]]&lt;=30)</f>
        <v>0</v>
      </c>
      <c r="R6781">
        <f>--Table1[[#This Row],[Patient Admission Flag]]</f>
        <v>1</v>
      </c>
      <c r="S6781">
        <f>--AND(Table1[[#This Row],[WithinTarget]]=1,Table1[[#This Row],[Patient Satisfaction Score]]&gt;=7)</f>
        <v>0</v>
      </c>
      <c r="T6781" t="str">
        <f>IF(LEFT(Table1[[#This Row],[Patient Gender]],1)="F","Female","Male")</f>
        <v>Female</v>
      </c>
    </row>
    <row r="6782" spans="1:20" x14ac:dyDescent="0.3">
      <c r="A6782" t="s">
        <v>6886</v>
      </c>
      <c r="B6782" s="1">
        <v>45425.463888888888</v>
      </c>
      <c r="C6782" t="s">
        <v>13</v>
      </c>
      <c r="D6782">
        <v>24</v>
      </c>
      <c r="E6782" t="s">
        <v>10</v>
      </c>
      <c r="F6782" t="s">
        <v>11</v>
      </c>
      <c r="G6782" t="b">
        <v>1</v>
      </c>
      <c r="I6782">
        <v>58</v>
      </c>
      <c r="J6782" t="b">
        <v>1</v>
      </c>
      <c r="K6782">
        <f>YEAR(Table1[[#This Row],[Patient Admission Date]])</f>
        <v>2024</v>
      </c>
      <c r="L6782" t="str">
        <f>TEXT(Table1[[#This Row],[Patient Admission Date]],"mmm")</f>
        <v>May</v>
      </c>
      <c r="M6782" t="str">
        <f>TEXT(Table1[[#This Row],[Patient Admission Date]],"ddd")</f>
        <v>Mon</v>
      </c>
      <c r="N6782" t="str">
        <f>TEXT(INT(HOUR(Table1[[#This Row],[Patient Admission Date]])/3)*3,"00")&amp;"-"&amp;TEXT(INT(HOUR(Table1[[#This Row],[Patient Admission Date]])/3)*3+3,"00")</f>
        <v>09-12</v>
      </c>
      <c r="O6782" t="str" cm="1">
        <f t="array" ref="O6782">_xlfn.IFS(Table1[[#This Row],[Patient Age]]&lt;=14,"0-14",Table1[[#This Row],[Patient Age]]&lt;=29,"15-29",Table1[[#This Row],[Patient Age]]&lt;=44,"30-44",Table1[[#This Row],[Patient Age]]&lt;=59,"45-59",Table1[[#This Row],[Patient Age]]&lt;=74,"60-74",TRUE,"75+")</f>
        <v>15-29</v>
      </c>
      <c r="P6782" t="str" cm="1">
        <f t="array" ref="P6782">_xlfn.IFS(Table1[[#This Row],[Patient Waittime]]&lt;=15,"0-15",Table1[[#This Row],[Patient Waittime]]&lt;=30,"16-30",Table1[[#This Row],[Patient Waittime]]&lt;=45,"31-45",Table1[[#This Row],[Patient Waittime]]&lt;=60,"46-60",TRUE,"60+")</f>
        <v>46-60</v>
      </c>
      <c r="Q6782">
        <f>--(Table1[[#This Row],[Patient Waittime]]&lt;=30)</f>
        <v>0</v>
      </c>
      <c r="R6782">
        <f>--Table1[[#This Row],[Patient Admission Flag]]</f>
        <v>1</v>
      </c>
      <c r="S6782">
        <f>--AND(Table1[[#This Row],[WithinTarget]]=1,Table1[[#This Row],[Patient Satisfaction Score]]&gt;=7)</f>
        <v>0</v>
      </c>
      <c r="T6782" t="str">
        <f>IF(LEFT(Table1[[#This Row],[Patient Gender]],1)="F","Female","Male")</f>
        <v>Female</v>
      </c>
    </row>
    <row r="6783" spans="1:20" x14ac:dyDescent="0.3">
      <c r="A6783" t="s">
        <v>6887</v>
      </c>
      <c r="B6783" s="1">
        <v>45230.492361111108</v>
      </c>
      <c r="C6783" t="s">
        <v>13</v>
      </c>
      <c r="D6783">
        <v>59</v>
      </c>
      <c r="E6783" t="s">
        <v>10</v>
      </c>
      <c r="F6783" t="s">
        <v>11</v>
      </c>
      <c r="G6783" t="b">
        <v>1</v>
      </c>
      <c r="I6783">
        <v>59</v>
      </c>
      <c r="J6783" t="b">
        <v>1</v>
      </c>
      <c r="K6783">
        <f>YEAR(Table1[[#This Row],[Patient Admission Date]])</f>
        <v>2023</v>
      </c>
      <c r="L6783" t="str">
        <f>TEXT(Table1[[#This Row],[Patient Admission Date]],"mmm")</f>
        <v>Oct</v>
      </c>
      <c r="M6783" t="str">
        <f>TEXT(Table1[[#This Row],[Patient Admission Date]],"ddd")</f>
        <v>Tue</v>
      </c>
      <c r="N6783" t="str">
        <f>TEXT(INT(HOUR(Table1[[#This Row],[Patient Admission Date]])/3)*3,"00")&amp;"-"&amp;TEXT(INT(HOUR(Table1[[#This Row],[Patient Admission Date]])/3)*3+3,"00")</f>
        <v>09-12</v>
      </c>
      <c r="O6783" t="str" cm="1">
        <f t="array" ref="O6783">_xlfn.IFS(Table1[[#This Row],[Patient Age]]&lt;=14,"0-14",Table1[[#This Row],[Patient Age]]&lt;=29,"15-29",Table1[[#This Row],[Patient Age]]&lt;=44,"30-44",Table1[[#This Row],[Patient Age]]&lt;=59,"45-59",Table1[[#This Row],[Patient Age]]&lt;=74,"60-74",TRUE,"75+")</f>
        <v>45-59</v>
      </c>
      <c r="P6783" t="str" cm="1">
        <f t="array" ref="P6783">_xlfn.IFS(Table1[[#This Row],[Patient Waittime]]&lt;=15,"0-15",Table1[[#This Row],[Patient Waittime]]&lt;=30,"16-30",Table1[[#This Row],[Patient Waittime]]&lt;=45,"31-45",Table1[[#This Row],[Patient Waittime]]&lt;=60,"46-60",TRUE,"60+")</f>
        <v>46-60</v>
      </c>
      <c r="Q6783">
        <f>--(Table1[[#This Row],[Patient Waittime]]&lt;=30)</f>
        <v>0</v>
      </c>
      <c r="R6783">
        <f>--Table1[[#This Row],[Patient Admission Flag]]</f>
        <v>1</v>
      </c>
      <c r="S6783">
        <f>--AND(Table1[[#This Row],[WithinTarget]]=1,Table1[[#This Row],[Patient Satisfaction Score]]&gt;=7)</f>
        <v>0</v>
      </c>
      <c r="T6783" t="str">
        <f>IF(LEFT(Table1[[#This Row],[Patient Gender]],1)="F","Female","Male")</f>
        <v>Female</v>
      </c>
    </row>
    <row r="6784" spans="1:20" x14ac:dyDescent="0.3">
      <c r="A6784" t="s">
        <v>6888</v>
      </c>
      <c r="B6784" s="1">
        <v>45501.261805555558</v>
      </c>
      <c r="C6784" t="s">
        <v>13</v>
      </c>
      <c r="D6784">
        <v>75</v>
      </c>
      <c r="E6784" t="s">
        <v>10</v>
      </c>
      <c r="F6784" t="s">
        <v>11</v>
      </c>
      <c r="G6784" t="b">
        <v>1</v>
      </c>
      <c r="I6784">
        <v>10</v>
      </c>
      <c r="J6784" t="b">
        <v>1</v>
      </c>
      <c r="K6784">
        <f>YEAR(Table1[[#This Row],[Patient Admission Date]])</f>
        <v>2024</v>
      </c>
      <c r="L6784" t="str">
        <f>TEXT(Table1[[#This Row],[Patient Admission Date]],"mmm")</f>
        <v>Jul</v>
      </c>
      <c r="M6784" t="str">
        <f>TEXT(Table1[[#This Row],[Patient Admission Date]],"ddd")</f>
        <v>Sun</v>
      </c>
      <c r="N6784" t="str">
        <f>TEXT(INT(HOUR(Table1[[#This Row],[Patient Admission Date]])/3)*3,"00")&amp;"-"&amp;TEXT(INT(HOUR(Table1[[#This Row],[Patient Admission Date]])/3)*3+3,"00")</f>
        <v>06-09</v>
      </c>
      <c r="O6784" t="str" cm="1">
        <f t="array" ref="O6784">_xlfn.IFS(Table1[[#This Row],[Patient Age]]&lt;=14,"0-14",Table1[[#This Row],[Patient Age]]&lt;=29,"15-29",Table1[[#This Row],[Patient Age]]&lt;=44,"30-44",Table1[[#This Row],[Patient Age]]&lt;=59,"45-59",Table1[[#This Row],[Patient Age]]&lt;=74,"60-74",TRUE,"75+")</f>
        <v>75+</v>
      </c>
      <c r="P6784" t="str" cm="1">
        <f t="array" ref="P6784">_xlfn.IFS(Table1[[#This Row],[Patient Waittime]]&lt;=15,"0-15",Table1[[#This Row],[Patient Waittime]]&lt;=30,"16-30",Table1[[#This Row],[Patient Waittime]]&lt;=45,"31-45",Table1[[#This Row],[Patient Waittime]]&lt;=60,"46-60",TRUE,"60+")</f>
        <v>0-15</v>
      </c>
      <c r="Q6784">
        <f>--(Table1[[#This Row],[Patient Waittime]]&lt;=30)</f>
        <v>1</v>
      </c>
      <c r="R6784">
        <f>--Table1[[#This Row],[Patient Admission Flag]]</f>
        <v>1</v>
      </c>
      <c r="S6784">
        <f>--AND(Table1[[#This Row],[WithinTarget]]=1,Table1[[#This Row],[Patient Satisfaction Score]]&gt;=7)</f>
        <v>0</v>
      </c>
      <c r="T6784" t="str">
        <f>IF(LEFT(Table1[[#This Row],[Patient Gender]],1)="F","Female","Male")</f>
        <v>Female</v>
      </c>
    </row>
    <row r="6785" spans="1:20" x14ac:dyDescent="0.3">
      <c r="A6785" t="s">
        <v>6889</v>
      </c>
      <c r="B6785" s="1">
        <v>45422.288194444445</v>
      </c>
      <c r="C6785" t="s">
        <v>13</v>
      </c>
      <c r="D6785">
        <v>54</v>
      </c>
      <c r="E6785" t="s">
        <v>10</v>
      </c>
      <c r="F6785" t="s">
        <v>11</v>
      </c>
      <c r="G6785" t="b">
        <v>1</v>
      </c>
      <c r="I6785">
        <v>17</v>
      </c>
      <c r="J6785" t="b">
        <v>1</v>
      </c>
      <c r="K6785">
        <f>YEAR(Table1[[#This Row],[Patient Admission Date]])</f>
        <v>2024</v>
      </c>
      <c r="L6785" t="str">
        <f>TEXT(Table1[[#This Row],[Patient Admission Date]],"mmm")</f>
        <v>May</v>
      </c>
      <c r="M6785" t="str">
        <f>TEXT(Table1[[#This Row],[Patient Admission Date]],"ddd")</f>
        <v>Fri</v>
      </c>
      <c r="N6785" t="str">
        <f>TEXT(INT(HOUR(Table1[[#This Row],[Patient Admission Date]])/3)*3,"00")&amp;"-"&amp;TEXT(INT(HOUR(Table1[[#This Row],[Patient Admission Date]])/3)*3+3,"00")</f>
        <v>06-09</v>
      </c>
      <c r="O6785" t="str" cm="1">
        <f t="array" ref="O6785">_xlfn.IFS(Table1[[#This Row],[Patient Age]]&lt;=14,"0-14",Table1[[#This Row],[Patient Age]]&lt;=29,"15-29",Table1[[#This Row],[Patient Age]]&lt;=44,"30-44",Table1[[#This Row],[Patient Age]]&lt;=59,"45-59",Table1[[#This Row],[Patient Age]]&lt;=74,"60-74",TRUE,"75+")</f>
        <v>45-59</v>
      </c>
      <c r="P6785" t="str" cm="1">
        <f t="array" ref="P6785">_xlfn.IFS(Table1[[#This Row],[Patient Waittime]]&lt;=15,"0-15",Table1[[#This Row],[Patient Waittime]]&lt;=30,"16-30",Table1[[#This Row],[Patient Waittime]]&lt;=45,"31-45",Table1[[#This Row],[Patient Waittime]]&lt;=60,"46-60",TRUE,"60+")</f>
        <v>16-30</v>
      </c>
      <c r="Q6785">
        <f>--(Table1[[#This Row],[Patient Waittime]]&lt;=30)</f>
        <v>1</v>
      </c>
      <c r="R6785">
        <f>--Table1[[#This Row],[Patient Admission Flag]]</f>
        <v>1</v>
      </c>
      <c r="S6785">
        <f>--AND(Table1[[#This Row],[WithinTarget]]=1,Table1[[#This Row],[Patient Satisfaction Score]]&gt;=7)</f>
        <v>0</v>
      </c>
      <c r="T6785" t="str">
        <f>IF(LEFT(Table1[[#This Row],[Patient Gender]],1)="F","Female","Male")</f>
        <v>Female</v>
      </c>
    </row>
    <row r="6786" spans="1:20" x14ac:dyDescent="0.3">
      <c r="A6786" t="s">
        <v>6890</v>
      </c>
      <c r="B6786" s="1">
        <v>45142.929166666669</v>
      </c>
      <c r="C6786" t="s">
        <v>13</v>
      </c>
      <c r="D6786">
        <v>49</v>
      </c>
      <c r="E6786" t="s">
        <v>10</v>
      </c>
      <c r="F6786" t="s">
        <v>11</v>
      </c>
      <c r="G6786" t="b">
        <v>1</v>
      </c>
      <c r="I6786">
        <v>21</v>
      </c>
      <c r="J6786" t="b">
        <v>1</v>
      </c>
      <c r="K6786">
        <f>YEAR(Table1[[#This Row],[Patient Admission Date]])</f>
        <v>2023</v>
      </c>
      <c r="L6786" t="str">
        <f>TEXT(Table1[[#This Row],[Patient Admission Date]],"mmm")</f>
        <v>Aug</v>
      </c>
      <c r="M6786" t="str">
        <f>TEXT(Table1[[#This Row],[Patient Admission Date]],"ddd")</f>
        <v>Fri</v>
      </c>
      <c r="N6786" t="str">
        <f>TEXT(INT(HOUR(Table1[[#This Row],[Patient Admission Date]])/3)*3,"00")&amp;"-"&amp;TEXT(INT(HOUR(Table1[[#This Row],[Patient Admission Date]])/3)*3+3,"00")</f>
        <v>21-24</v>
      </c>
      <c r="O6786" t="str" cm="1">
        <f t="array" ref="O6786">_xlfn.IFS(Table1[[#This Row],[Patient Age]]&lt;=14,"0-14",Table1[[#This Row],[Patient Age]]&lt;=29,"15-29",Table1[[#This Row],[Patient Age]]&lt;=44,"30-44",Table1[[#This Row],[Patient Age]]&lt;=59,"45-59",Table1[[#This Row],[Patient Age]]&lt;=74,"60-74",TRUE,"75+")</f>
        <v>45-59</v>
      </c>
      <c r="P6786" t="str" cm="1">
        <f t="array" ref="P6786">_xlfn.IFS(Table1[[#This Row],[Patient Waittime]]&lt;=15,"0-15",Table1[[#This Row],[Patient Waittime]]&lt;=30,"16-30",Table1[[#This Row],[Patient Waittime]]&lt;=45,"31-45",Table1[[#This Row],[Patient Waittime]]&lt;=60,"46-60",TRUE,"60+")</f>
        <v>16-30</v>
      </c>
      <c r="Q6786">
        <f>--(Table1[[#This Row],[Patient Waittime]]&lt;=30)</f>
        <v>1</v>
      </c>
      <c r="R6786">
        <f>--Table1[[#This Row],[Patient Admission Flag]]</f>
        <v>1</v>
      </c>
      <c r="S6786">
        <f>--AND(Table1[[#This Row],[WithinTarget]]=1,Table1[[#This Row],[Patient Satisfaction Score]]&gt;=7)</f>
        <v>0</v>
      </c>
      <c r="T6786" t="str">
        <f>IF(LEFT(Table1[[#This Row],[Patient Gender]],1)="F","Female","Male")</f>
        <v>Female</v>
      </c>
    </row>
    <row r="6787" spans="1:20" x14ac:dyDescent="0.3">
      <c r="A6787" t="s">
        <v>6891</v>
      </c>
      <c r="B6787" s="1">
        <v>45220.826388888891</v>
      </c>
      <c r="C6787" t="s">
        <v>13</v>
      </c>
      <c r="D6787">
        <v>78</v>
      </c>
      <c r="E6787" t="s">
        <v>10</v>
      </c>
      <c r="F6787" t="s">
        <v>11</v>
      </c>
      <c r="G6787" t="b">
        <v>1</v>
      </c>
      <c r="I6787">
        <v>22</v>
      </c>
      <c r="J6787" t="b">
        <v>1</v>
      </c>
      <c r="K6787">
        <f>YEAR(Table1[[#This Row],[Patient Admission Date]])</f>
        <v>2023</v>
      </c>
      <c r="L6787" t="str">
        <f>TEXT(Table1[[#This Row],[Patient Admission Date]],"mmm")</f>
        <v>Oct</v>
      </c>
      <c r="M6787" t="str">
        <f>TEXT(Table1[[#This Row],[Patient Admission Date]],"ddd")</f>
        <v>Sat</v>
      </c>
      <c r="N6787" t="str">
        <f>TEXT(INT(HOUR(Table1[[#This Row],[Patient Admission Date]])/3)*3,"00")&amp;"-"&amp;TEXT(INT(HOUR(Table1[[#This Row],[Patient Admission Date]])/3)*3+3,"00")</f>
        <v>18-21</v>
      </c>
      <c r="O6787" t="str" cm="1">
        <f t="array" ref="O6787">_xlfn.IFS(Table1[[#This Row],[Patient Age]]&lt;=14,"0-14",Table1[[#This Row],[Patient Age]]&lt;=29,"15-29",Table1[[#This Row],[Patient Age]]&lt;=44,"30-44",Table1[[#This Row],[Patient Age]]&lt;=59,"45-59",Table1[[#This Row],[Patient Age]]&lt;=74,"60-74",TRUE,"75+")</f>
        <v>75+</v>
      </c>
      <c r="P6787" t="str" cm="1">
        <f t="array" ref="P6787">_xlfn.IFS(Table1[[#This Row],[Patient Waittime]]&lt;=15,"0-15",Table1[[#This Row],[Patient Waittime]]&lt;=30,"16-30",Table1[[#This Row],[Patient Waittime]]&lt;=45,"31-45",Table1[[#This Row],[Patient Waittime]]&lt;=60,"46-60",TRUE,"60+")</f>
        <v>16-30</v>
      </c>
      <c r="Q6787">
        <f>--(Table1[[#This Row],[Patient Waittime]]&lt;=30)</f>
        <v>1</v>
      </c>
      <c r="R6787">
        <f>--Table1[[#This Row],[Patient Admission Flag]]</f>
        <v>1</v>
      </c>
      <c r="S6787">
        <f>--AND(Table1[[#This Row],[WithinTarget]]=1,Table1[[#This Row],[Patient Satisfaction Score]]&gt;=7)</f>
        <v>0</v>
      </c>
      <c r="T6787" t="str">
        <f>IF(LEFT(Table1[[#This Row],[Patient Gender]],1)="F","Female","Male")</f>
        <v>Female</v>
      </c>
    </row>
    <row r="6788" spans="1:20" x14ac:dyDescent="0.3">
      <c r="A6788" t="s">
        <v>6892</v>
      </c>
      <c r="B6788" s="1">
        <v>45264.531944444447</v>
      </c>
      <c r="C6788" t="s">
        <v>13</v>
      </c>
      <c r="D6788">
        <v>21</v>
      </c>
      <c r="E6788" t="s">
        <v>10</v>
      </c>
      <c r="F6788" t="s">
        <v>11</v>
      </c>
      <c r="G6788" t="b">
        <v>1</v>
      </c>
      <c r="I6788">
        <v>27</v>
      </c>
      <c r="J6788" t="b">
        <v>1</v>
      </c>
      <c r="K6788">
        <f>YEAR(Table1[[#This Row],[Patient Admission Date]])</f>
        <v>2023</v>
      </c>
      <c r="L6788" t="str">
        <f>TEXT(Table1[[#This Row],[Patient Admission Date]],"mmm")</f>
        <v>Dec</v>
      </c>
      <c r="M6788" t="str">
        <f>TEXT(Table1[[#This Row],[Patient Admission Date]],"ddd")</f>
        <v>Mon</v>
      </c>
      <c r="N6788" t="str">
        <f>TEXT(INT(HOUR(Table1[[#This Row],[Patient Admission Date]])/3)*3,"00")&amp;"-"&amp;TEXT(INT(HOUR(Table1[[#This Row],[Patient Admission Date]])/3)*3+3,"00")</f>
        <v>12-15</v>
      </c>
      <c r="O6788" t="str" cm="1">
        <f t="array" ref="O6788">_xlfn.IFS(Table1[[#This Row],[Patient Age]]&lt;=14,"0-14",Table1[[#This Row],[Patient Age]]&lt;=29,"15-29",Table1[[#This Row],[Patient Age]]&lt;=44,"30-44",Table1[[#This Row],[Patient Age]]&lt;=59,"45-59",Table1[[#This Row],[Patient Age]]&lt;=74,"60-74",TRUE,"75+")</f>
        <v>15-29</v>
      </c>
      <c r="P6788" t="str" cm="1">
        <f t="array" ref="P6788">_xlfn.IFS(Table1[[#This Row],[Patient Waittime]]&lt;=15,"0-15",Table1[[#This Row],[Patient Waittime]]&lt;=30,"16-30",Table1[[#This Row],[Patient Waittime]]&lt;=45,"31-45",Table1[[#This Row],[Patient Waittime]]&lt;=60,"46-60",TRUE,"60+")</f>
        <v>16-30</v>
      </c>
      <c r="Q6788">
        <f>--(Table1[[#This Row],[Patient Waittime]]&lt;=30)</f>
        <v>1</v>
      </c>
      <c r="R6788">
        <f>--Table1[[#This Row],[Patient Admission Flag]]</f>
        <v>1</v>
      </c>
      <c r="S6788">
        <f>--AND(Table1[[#This Row],[WithinTarget]]=1,Table1[[#This Row],[Patient Satisfaction Score]]&gt;=7)</f>
        <v>0</v>
      </c>
      <c r="T6788" t="str">
        <f>IF(LEFT(Table1[[#This Row],[Patient Gender]],1)="F","Female","Male")</f>
        <v>Female</v>
      </c>
    </row>
    <row r="6789" spans="1:20" x14ac:dyDescent="0.3">
      <c r="A6789" t="s">
        <v>6893</v>
      </c>
      <c r="B6789" s="1">
        <v>45060.655555555553</v>
      </c>
      <c r="C6789" t="s">
        <v>13</v>
      </c>
      <c r="D6789">
        <v>56</v>
      </c>
      <c r="E6789" t="s">
        <v>10</v>
      </c>
      <c r="F6789" t="s">
        <v>11</v>
      </c>
      <c r="G6789" t="b">
        <v>1</v>
      </c>
      <c r="I6789">
        <v>34</v>
      </c>
      <c r="J6789" t="b">
        <v>1</v>
      </c>
      <c r="K6789">
        <f>YEAR(Table1[[#This Row],[Patient Admission Date]])</f>
        <v>2023</v>
      </c>
      <c r="L6789" t="str">
        <f>TEXT(Table1[[#This Row],[Patient Admission Date]],"mmm")</f>
        <v>May</v>
      </c>
      <c r="M6789" t="str">
        <f>TEXT(Table1[[#This Row],[Patient Admission Date]],"ddd")</f>
        <v>Sun</v>
      </c>
      <c r="N6789" t="str">
        <f>TEXT(INT(HOUR(Table1[[#This Row],[Patient Admission Date]])/3)*3,"00")&amp;"-"&amp;TEXT(INT(HOUR(Table1[[#This Row],[Patient Admission Date]])/3)*3+3,"00")</f>
        <v>15-18</v>
      </c>
      <c r="O6789" t="str" cm="1">
        <f t="array" ref="O6789">_xlfn.IFS(Table1[[#This Row],[Patient Age]]&lt;=14,"0-14",Table1[[#This Row],[Patient Age]]&lt;=29,"15-29",Table1[[#This Row],[Patient Age]]&lt;=44,"30-44",Table1[[#This Row],[Patient Age]]&lt;=59,"45-59",Table1[[#This Row],[Patient Age]]&lt;=74,"60-74",TRUE,"75+")</f>
        <v>45-59</v>
      </c>
      <c r="P6789" t="str" cm="1">
        <f t="array" ref="P6789">_xlfn.IFS(Table1[[#This Row],[Patient Waittime]]&lt;=15,"0-15",Table1[[#This Row],[Patient Waittime]]&lt;=30,"16-30",Table1[[#This Row],[Patient Waittime]]&lt;=45,"31-45",Table1[[#This Row],[Patient Waittime]]&lt;=60,"46-60",TRUE,"60+")</f>
        <v>31-45</v>
      </c>
      <c r="Q6789">
        <f>--(Table1[[#This Row],[Patient Waittime]]&lt;=30)</f>
        <v>0</v>
      </c>
      <c r="R6789">
        <f>--Table1[[#This Row],[Patient Admission Flag]]</f>
        <v>1</v>
      </c>
      <c r="S6789">
        <f>--AND(Table1[[#This Row],[WithinTarget]]=1,Table1[[#This Row],[Patient Satisfaction Score]]&gt;=7)</f>
        <v>0</v>
      </c>
      <c r="T6789" t="str">
        <f>IF(LEFT(Table1[[#This Row],[Patient Gender]],1)="F","Female","Male")</f>
        <v>Female</v>
      </c>
    </row>
    <row r="6790" spans="1:20" x14ac:dyDescent="0.3">
      <c r="A6790" t="s">
        <v>6894</v>
      </c>
      <c r="B6790" s="1">
        <v>45225.527777777781</v>
      </c>
      <c r="C6790" t="s">
        <v>13</v>
      </c>
      <c r="D6790">
        <v>72</v>
      </c>
      <c r="E6790" t="s">
        <v>10</v>
      </c>
      <c r="F6790" t="s">
        <v>11</v>
      </c>
      <c r="G6790" t="b">
        <v>1</v>
      </c>
      <c r="I6790">
        <v>35</v>
      </c>
      <c r="J6790" t="b">
        <v>1</v>
      </c>
      <c r="K6790">
        <f>YEAR(Table1[[#This Row],[Patient Admission Date]])</f>
        <v>2023</v>
      </c>
      <c r="L6790" t="str">
        <f>TEXT(Table1[[#This Row],[Patient Admission Date]],"mmm")</f>
        <v>Oct</v>
      </c>
      <c r="M6790" t="str">
        <f>TEXT(Table1[[#This Row],[Patient Admission Date]],"ddd")</f>
        <v>Thu</v>
      </c>
      <c r="N6790" t="str">
        <f>TEXT(INT(HOUR(Table1[[#This Row],[Patient Admission Date]])/3)*3,"00")&amp;"-"&amp;TEXT(INT(HOUR(Table1[[#This Row],[Patient Admission Date]])/3)*3+3,"00")</f>
        <v>12-15</v>
      </c>
      <c r="O6790" t="str" cm="1">
        <f t="array" ref="O6790">_xlfn.IFS(Table1[[#This Row],[Patient Age]]&lt;=14,"0-14",Table1[[#This Row],[Patient Age]]&lt;=29,"15-29",Table1[[#This Row],[Patient Age]]&lt;=44,"30-44",Table1[[#This Row],[Patient Age]]&lt;=59,"45-59",Table1[[#This Row],[Patient Age]]&lt;=74,"60-74",TRUE,"75+")</f>
        <v>60-74</v>
      </c>
      <c r="P6790" t="str" cm="1">
        <f t="array" ref="P6790">_xlfn.IFS(Table1[[#This Row],[Patient Waittime]]&lt;=15,"0-15",Table1[[#This Row],[Patient Waittime]]&lt;=30,"16-30",Table1[[#This Row],[Patient Waittime]]&lt;=45,"31-45",Table1[[#This Row],[Patient Waittime]]&lt;=60,"46-60",TRUE,"60+")</f>
        <v>31-45</v>
      </c>
      <c r="Q6790">
        <f>--(Table1[[#This Row],[Patient Waittime]]&lt;=30)</f>
        <v>0</v>
      </c>
      <c r="R6790">
        <f>--Table1[[#This Row],[Patient Admission Flag]]</f>
        <v>1</v>
      </c>
      <c r="S6790">
        <f>--AND(Table1[[#This Row],[WithinTarget]]=1,Table1[[#This Row],[Patient Satisfaction Score]]&gt;=7)</f>
        <v>0</v>
      </c>
      <c r="T6790" t="str">
        <f>IF(LEFT(Table1[[#This Row],[Patient Gender]],1)="F","Female","Male")</f>
        <v>Female</v>
      </c>
    </row>
    <row r="6791" spans="1:20" x14ac:dyDescent="0.3">
      <c r="A6791" t="s">
        <v>6895</v>
      </c>
      <c r="B6791" s="1">
        <v>45382.085416666669</v>
      </c>
      <c r="C6791" t="s">
        <v>13</v>
      </c>
      <c r="D6791">
        <v>15</v>
      </c>
      <c r="E6791" t="s">
        <v>10</v>
      </c>
      <c r="F6791" t="s">
        <v>11</v>
      </c>
      <c r="G6791" t="b">
        <v>1</v>
      </c>
      <c r="I6791">
        <v>37</v>
      </c>
      <c r="J6791" t="b">
        <v>1</v>
      </c>
      <c r="K6791">
        <f>YEAR(Table1[[#This Row],[Patient Admission Date]])</f>
        <v>2024</v>
      </c>
      <c r="L6791" t="str">
        <f>TEXT(Table1[[#This Row],[Patient Admission Date]],"mmm")</f>
        <v>Mar</v>
      </c>
      <c r="M6791" t="str">
        <f>TEXT(Table1[[#This Row],[Patient Admission Date]],"ddd")</f>
        <v>Sun</v>
      </c>
      <c r="N6791" t="str">
        <f>TEXT(INT(HOUR(Table1[[#This Row],[Patient Admission Date]])/3)*3,"00")&amp;"-"&amp;TEXT(INT(HOUR(Table1[[#This Row],[Patient Admission Date]])/3)*3+3,"00")</f>
        <v>00-03</v>
      </c>
      <c r="O6791" t="str" cm="1">
        <f t="array" ref="O6791">_xlfn.IFS(Table1[[#This Row],[Patient Age]]&lt;=14,"0-14",Table1[[#This Row],[Patient Age]]&lt;=29,"15-29",Table1[[#This Row],[Patient Age]]&lt;=44,"30-44",Table1[[#This Row],[Patient Age]]&lt;=59,"45-59",Table1[[#This Row],[Patient Age]]&lt;=74,"60-74",TRUE,"75+")</f>
        <v>15-29</v>
      </c>
      <c r="P6791" t="str" cm="1">
        <f t="array" ref="P6791">_xlfn.IFS(Table1[[#This Row],[Patient Waittime]]&lt;=15,"0-15",Table1[[#This Row],[Patient Waittime]]&lt;=30,"16-30",Table1[[#This Row],[Patient Waittime]]&lt;=45,"31-45",Table1[[#This Row],[Patient Waittime]]&lt;=60,"46-60",TRUE,"60+")</f>
        <v>31-45</v>
      </c>
      <c r="Q6791">
        <f>--(Table1[[#This Row],[Patient Waittime]]&lt;=30)</f>
        <v>0</v>
      </c>
      <c r="R6791">
        <f>--Table1[[#This Row],[Patient Admission Flag]]</f>
        <v>1</v>
      </c>
      <c r="S6791">
        <f>--AND(Table1[[#This Row],[WithinTarget]]=1,Table1[[#This Row],[Patient Satisfaction Score]]&gt;=7)</f>
        <v>0</v>
      </c>
      <c r="T6791" t="str">
        <f>IF(LEFT(Table1[[#This Row],[Patient Gender]],1)="F","Female","Male")</f>
        <v>Female</v>
      </c>
    </row>
    <row r="6792" spans="1:20" x14ac:dyDescent="0.3">
      <c r="A6792" t="s">
        <v>6896</v>
      </c>
      <c r="B6792" s="1">
        <v>45478.07916666667</v>
      </c>
      <c r="C6792" t="s">
        <v>13</v>
      </c>
      <c r="D6792">
        <v>18</v>
      </c>
      <c r="E6792" t="s">
        <v>10</v>
      </c>
      <c r="F6792" t="s">
        <v>11</v>
      </c>
      <c r="G6792" t="b">
        <v>1</v>
      </c>
      <c r="I6792">
        <v>41</v>
      </c>
      <c r="J6792" t="b">
        <v>1</v>
      </c>
      <c r="K6792">
        <f>YEAR(Table1[[#This Row],[Patient Admission Date]])</f>
        <v>2024</v>
      </c>
      <c r="L6792" t="str">
        <f>TEXT(Table1[[#This Row],[Patient Admission Date]],"mmm")</f>
        <v>Jul</v>
      </c>
      <c r="M6792" t="str">
        <f>TEXT(Table1[[#This Row],[Patient Admission Date]],"ddd")</f>
        <v>Fri</v>
      </c>
      <c r="N6792" t="str">
        <f>TEXT(INT(HOUR(Table1[[#This Row],[Patient Admission Date]])/3)*3,"00")&amp;"-"&amp;TEXT(INT(HOUR(Table1[[#This Row],[Patient Admission Date]])/3)*3+3,"00")</f>
        <v>00-03</v>
      </c>
      <c r="O6792" t="str" cm="1">
        <f t="array" ref="O6792">_xlfn.IFS(Table1[[#This Row],[Patient Age]]&lt;=14,"0-14",Table1[[#This Row],[Patient Age]]&lt;=29,"15-29",Table1[[#This Row],[Patient Age]]&lt;=44,"30-44",Table1[[#This Row],[Patient Age]]&lt;=59,"45-59",Table1[[#This Row],[Patient Age]]&lt;=74,"60-74",TRUE,"75+")</f>
        <v>15-29</v>
      </c>
      <c r="P6792" t="str" cm="1">
        <f t="array" ref="P6792">_xlfn.IFS(Table1[[#This Row],[Patient Waittime]]&lt;=15,"0-15",Table1[[#This Row],[Patient Waittime]]&lt;=30,"16-30",Table1[[#This Row],[Patient Waittime]]&lt;=45,"31-45",Table1[[#This Row],[Patient Waittime]]&lt;=60,"46-60",TRUE,"60+")</f>
        <v>31-45</v>
      </c>
      <c r="Q6792">
        <f>--(Table1[[#This Row],[Patient Waittime]]&lt;=30)</f>
        <v>0</v>
      </c>
      <c r="R6792">
        <f>--Table1[[#This Row],[Patient Admission Flag]]</f>
        <v>1</v>
      </c>
      <c r="S6792">
        <f>--AND(Table1[[#This Row],[WithinTarget]]=1,Table1[[#This Row],[Patient Satisfaction Score]]&gt;=7)</f>
        <v>0</v>
      </c>
      <c r="T6792" t="str">
        <f>IF(LEFT(Table1[[#This Row],[Patient Gender]],1)="F","Female","Male")</f>
        <v>Female</v>
      </c>
    </row>
    <row r="6793" spans="1:20" x14ac:dyDescent="0.3">
      <c r="A6793" t="s">
        <v>6897</v>
      </c>
      <c r="B6793" s="1">
        <v>45035.584027777775</v>
      </c>
      <c r="C6793" t="s">
        <v>13</v>
      </c>
      <c r="D6793">
        <v>25</v>
      </c>
      <c r="E6793" t="s">
        <v>10</v>
      </c>
      <c r="F6793" t="s">
        <v>11</v>
      </c>
      <c r="G6793" t="b">
        <v>1</v>
      </c>
      <c r="I6793">
        <v>53</v>
      </c>
      <c r="J6793" t="b">
        <v>1</v>
      </c>
      <c r="K6793">
        <f>YEAR(Table1[[#This Row],[Patient Admission Date]])</f>
        <v>2023</v>
      </c>
      <c r="L6793" t="str">
        <f>TEXT(Table1[[#This Row],[Patient Admission Date]],"mmm")</f>
        <v>Apr</v>
      </c>
      <c r="M6793" t="str">
        <f>TEXT(Table1[[#This Row],[Patient Admission Date]],"ddd")</f>
        <v>Wed</v>
      </c>
      <c r="N6793" t="str">
        <f>TEXT(INT(HOUR(Table1[[#This Row],[Patient Admission Date]])/3)*3,"00")&amp;"-"&amp;TEXT(INT(HOUR(Table1[[#This Row],[Patient Admission Date]])/3)*3+3,"00")</f>
        <v>12-15</v>
      </c>
      <c r="O6793" t="str" cm="1">
        <f t="array" ref="O6793">_xlfn.IFS(Table1[[#This Row],[Patient Age]]&lt;=14,"0-14",Table1[[#This Row],[Patient Age]]&lt;=29,"15-29",Table1[[#This Row],[Patient Age]]&lt;=44,"30-44",Table1[[#This Row],[Patient Age]]&lt;=59,"45-59",Table1[[#This Row],[Patient Age]]&lt;=74,"60-74",TRUE,"75+")</f>
        <v>15-29</v>
      </c>
      <c r="P6793" t="str" cm="1">
        <f t="array" ref="P6793">_xlfn.IFS(Table1[[#This Row],[Patient Waittime]]&lt;=15,"0-15",Table1[[#This Row],[Patient Waittime]]&lt;=30,"16-30",Table1[[#This Row],[Patient Waittime]]&lt;=45,"31-45",Table1[[#This Row],[Patient Waittime]]&lt;=60,"46-60",TRUE,"60+")</f>
        <v>46-60</v>
      </c>
      <c r="Q6793">
        <f>--(Table1[[#This Row],[Patient Waittime]]&lt;=30)</f>
        <v>0</v>
      </c>
      <c r="R6793">
        <f>--Table1[[#This Row],[Patient Admission Flag]]</f>
        <v>1</v>
      </c>
      <c r="S6793">
        <f>--AND(Table1[[#This Row],[WithinTarget]]=1,Table1[[#This Row],[Patient Satisfaction Score]]&gt;=7)</f>
        <v>0</v>
      </c>
      <c r="T6793" t="str">
        <f>IF(LEFT(Table1[[#This Row],[Patient Gender]],1)="F","Female","Male")</f>
        <v>Female</v>
      </c>
    </row>
    <row r="6794" spans="1:20" x14ac:dyDescent="0.3">
      <c r="A6794" t="s">
        <v>6898</v>
      </c>
      <c r="B6794" s="1">
        <v>45446.44027777778</v>
      </c>
      <c r="C6794" t="s">
        <v>13</v>
      </c>
      <c r="D6794">
        <v>46</v>
      </c>
      <c r="E6794" t="s">
        <v>10</v>
      </c>
      <c r="F6794" t="s">
        <v>11</v>
      </c>
      <c r="G6794" t="b">
        <v>1</v>
      </c>
      <c r="I6794">
        <v>56</v>
      </c>
      <c r="J6794" t="b">
        <v>1</v>
      </c>
      <c r="K6794">
        <f>YEAR(Table1[[#This Row],[Patient Admission Date]])</f>
        <v>2024</v>
      </c>
      <c r="L6794" t="str">
        <f>TEXT(Table1[[#This Row],[Patient Admission Date]],"mmm")</f>
        <v>Jun</v>
      </c>
      <c r="M6794" t="str">
        <f>TEXT(Table1[[#This Row],[Patient Admission Date]],"ddd")</f>
        <v>Mon</v>
      </c>
      <c r="N6794" t="str">
        <f>TEXT(INT(HOUR(Table1[[#This Row],[Patient Admission Date]])/3)*3,"00")&amp;"-"&amp;TEXT(INT(HOUR(Table1[[#This Row],[Patient Admission Date]])/3)*3+3,"00")</f>
        <v>09-12</v>
      </c>
      <c r="O6794" t="str" cm="1">
        <f t="array" ref="O6794">_xlfn.IFS(Table1[[#This Row],[Patient Age]]&lt;=14,"0-14",Table1[[#This Row],[Patient Age]]&lt;=29,"15-29",Table1[[#This Row],[Patient Age]]&lt;=44,"30-44",Table1[[#This Row],[Patient Age]]&lt;=59,"45-59",Table1[[#This Row],[Patient Age]]&lt;=74,"60-74",TRUE,"75+")</f>
        <v>45-59</v>
      </c>
      <c r="P6794" t="str" cm="1">
        <f t="array" ref="P6794">_xlfn.IFS(Table1[[#This Row],[Patient Waittime]]&lt;=15,"0-15",Table1[[#This Row],[Patient Waittime]]&lt;=30,"16-30",Table1[[#This Row],[Patient Waittime]]&lt;=45,"31-45",Table1[[#This Row],[Patient Waittime]]&lt;=60,"46-60",TRUE,"60+")</f>
        <v>46-60</v>
      </c>
      <c r="Q6794">
        <f>--(Table1[[#This Row],[Patient Waittime]]&lt;=30)</f>
        <v>0</v>
      </c>
      <c r="R6794">
        <f>--Table1[[#This Row],[Patient Admission Flag]]</f>
        <v>1</v>
      </c>
      <c r="S6794">
        <f>--AND(Table1[[#This Row],[WithinTarget]]=1,Table1[[#This Row],[Patient Satisfaction Score]]&gt;=7)</f>
        <v>0</v>
      </c>
      <c r="T6794" t="str">
        <f>IF(LEFT(Table1[[#This Row],[Patient Gender]],1)="F","Female","Male")</f>
        <v>Female</v>
      </c>
    </row>
    <row r="6795" spans="1:20" x14ac:dyDescent="0.3">
      <c r="A6795" t="s">
        <v>6899</v>
      </c>
      <c r="B6795" s="1">
        <v>45456.460416666669</v>
      </c>
      <c r="C6795" t="s">
        <v>13</v>
      </c>
      <c r="D6795">
        <v>31</v>
      </c>
      <c r="E6795" t="s">
        <v>10</v>
      </c>
      <c r="F6795" t="s">
        <v>11</v>
      </c>
      <c r="G6795" t="b">
        <v>1</v>
      </c>
      <c r="I6795">
        <v>11</v>
      </c>
      <c r="J6795" t="b">
        <v>1</v>
      </c>
      <c r="K6795">
        <f>YEAR(Table1[[#This Row],[Patient Admission Date]])</f>
        <v>2024</v>
      </c>
      <c r="L6795" t="str">
        <f>TEXT(Table1[[#This Row],[Patient Admission Date]],"mmm")</f>
        <v>Jun</v>
      </c>
      <c r="M6795" t="str">
        <f>TEXT(Table1[[#This Row],[Patient Admission Date]],"ddd")</f>
        <v>Thu</v>
      </c>
      <c r="N6795" t="str">
        <f>TEXT(INT(HOUR(Table1[[#This Row],[Patient Admission Date]])/3)*3,"00")&amp;"-"&amp;TEXT(INT(HOUR(Table1[[#This Row],[Patient Admission Date]])/3)*3+3,"00")</f>
        <v>09-12</v>
      </c>
      <c r="O6795" t="str" cm="1">
        <f t="array" ref="O6795">_xlfn.IFS(Table1[[#This Row],[Patient Age]]&lt;=14,"0-14",Table1[[#This Row],[Patient Age]]&lt;=29,"15-29",Table1[[#This Row],[Patient Age]]&lt;=44,"30-44",Table1[[#This Row],[Patient Age]]&lt;=59,"45-59",Table1[[#This Row],[Patient Age]]&lt;=74,"60-74",TRUE,"75+")</f>
        <v>30-44</v>
      </c>
      <c r="P6795" t="str" cm="1">
        <f t="array" ref="P6795">_xlfn.IFS(Table1[[#This Row],[Patient Waittime]]&lt;=15,"0-15",Table1[[#This Row],[Patient Waittime]]&lt;=30,"16-30",Table1[[#This Row],[Patient Waittime]]&lt;=45,"31-45",Table1[[#This Row],[Patient Waittime]]&lt;=60,"46-60",TRUE,"60+")</f>
        <v>0-15</v>
      </c>
      <c r="Q6795">
        <f>--(Table1[[#This Row],[Patient Waittime]]&lt;=30)</f>
        <v>1</v>
      </c>
      <c r="R6795">
        <f>--Table1[[#This Row],[Patient Admission Flag]]</f>
        <v>1</v>
      </c>
      <c r="S6795">
        <f>--AND(Table1[[#This Row],[WithinTarget]]=1,Table1[[#This Row],[Patient Satisfaction Score]]&gt;=7)</f>
        <v>0</v>
      </c>
      <c r="T6795" t="str">
        <f>IF(LEFT(Table1[[#This Row],[Patient Gender]],1)="F","Female","Male")</f>
        <v>Female</v>
      </c>
    </row>
    <row r="6796" spans="1:20" x14ac:dyDescent="0.3">
      <c r="A6796" t="s">
        <v>6900</v>
      </c>
      <c r="B6796" s="1">
        <v>45573.894444444442</v>
      </c>
      <c r="C6796" t="s">
        <v>13</v>
      </c>
      <c r="D6796">
        <v>7</v>
      </c>
      <c r="E6796" t="s">
        <v>10</v>
      </c>
      <c r="F6796" t="s">
        <v>11</v>
      </c>
      <c r="G6796" t="b">
        <v>1</v>
      </c>
      <c r="I6796">
        <v>13</v>
      </c>
      <c r="J6796" t="b">
        <v>1</v>
      </c>
      <c r="K6796">
        <f>YEAR(Table1[[#This Row],[Patient Admission Date]])</f>
        <v>2024</v>
      </c>
      <c r="L6796" t="str">
        <f>TEXT(Table1[[#This Row],[Patient Admission Date]],"mmm")</f>
        <v>Oct</v>
      </c>
      <c r="M6796" t="str">
        <f>TEXT(Table1[[#This Row],[Patient Admission Date]],"ddd")</f>
        <v>Tue</v>
      </c>
      <c r="N6796" t="str">
        <f>TEXT(INT(HOUR(Table1[[#This Row],[Patient Admission Date]])/3)*3,"00")&amp;"-"&amp;TEXT(INT(HOUR(Table1[[#This Row],[Patient Admission Date]])/3)*3+3,"00")</f>
        <v>21-24</v>
      </c>
      <c r="O6796" t="str" cm="1">
        <f t="array" ref="O6796">_xlfn.IFS(Table1[[#This Row],[Patient Age]]&lt;=14,"0-14",Table1[[#This Row],[Patient Age]]&lt;=29,"15-29",Table1[[#This Row],[Patient Age]]&lt;=44,"30-44",Table1[[#This Row],[Patient Age]]&lt;=59,"45-59",Table1[[#This Row],[Patient Age]]&lt;=74,"60-74",TRUE,"75+")</f>
        <v>0-14</v>
      </c>
      <c r="P6796" t="str" cm="1">
        <f t="array" ref="P6796">_xlfn.IFS(Table1[[#This Row],[Patient Waittime]]&lt;=15,"0-15",Table1[[#This Row],[Patient Waittime]]&lt;=30,"16-30",Table1[[#This Row],[Patient Waittime]]&lt;=45,"31-45",Table1[[#This Row],[Patient Waittime]]&lt;=60,"46-60",TRUE,"60+")</f>
        <v>0-15</v>
      </c>
      <c r="Q6796">
        <f>--(Table1[[#This Row],[Patient Waittime]]&lt;=30)</f>
        <v>1</v>
      </c>
      <c r="R6796">
        <f>--Table1[[#This Row],[Patient Admission Flag]]</f>
        <v>1</v>
      </c>
      <c r="S6796">
        <f>--AND(Table1[[#This Row],[WithinTarget]]=1,Table1[[#This Row],[Patient Satisfaction Score]]&gt;=7)</f>
        <v>0</v>
      </c>
      <c r="T6796" t="str">
        <f>IF(LEFT(Table1[[#This Row],[Patient Gender]],1)="F","Female","Male")</f>
        <v>Female</v>
      </c>
    </row>
    <row r="6797" spans="1:20" x14ac:dyDescent="0.3">
      <c r="A6797" t="s">
        <v>6901</v>
      </c>
      <c r="B6797" s="1">
        <v>45463.322222222225</v>
      </c>
      <c r="C6797" t="s">
        <v>13</v>
      </c>
      <c r="D6797">
        <v>50</v>
      </c>
      <c r="E6797" t="s">
        <v>10</v>
      </c>
      <c r="F6797" t="s">
        <v>11</v>
      </c>
      <c r="G6797" t="b">
        <v>1</v>
      </c>
      <c r="I6797">
        <v>13</v>
      </c>
      <c r="J6797" t="b">
        <v>1</v>
      </c>
      <c r="K6797">
        <f>YEAR(Table1[[#This Row],[Patient Admission Date]])</f>
        <v>2024</v>
      </c>
      <c r="L6797" t="str">
        <f>TEXT(Table1[[#This Row],[Patient Admission Date]],"mmm")</f>
        <v>Jun</v>
      </c>
      <c r="M6797" t="str">
        <f>TEXT(Table1[[#This Row],[Patient Admission Date]],"ddd")</f>
        <v>Thu</v>
      </c>
      <c r="N6797" t="str">
        <f>TEXT(INT(HOUR(Table1[[#This Row],[Patient Admission Date]])/3)*3,"00")&amp;"-"&amp;TEXT(INT(HOUR(Table1[[#This Row],[Patient Admission Date]])/3)*3+3,"00")</f>
        <v>06-09</v>
      </c>
      <c r="O6797" t="str" cm="1">
        <f t="array" ref="O6797">_xlfn.IFS(Table1[[#This Row],[Patient Age]]&lt;=14,"0-14",Table1[[#This Row],[Patient Age]]&lt;=29,"15-29",Table1[[#This Row],[Patient Age]]&lt;=44,"30-44",Table1[[#This Row],[Patient Age]]&lt;=59,"45-59",Table1[[#This Row],[Patient Age]]&lt;=74,"60-74",TRUE,"75+")</f>
        <v>45-59</v>
      </c>
      <c r="P6797" t="str" cm="1">
        <f t="array" ref="P6797">_xlfn.IFS(Table1[[#This Row],[Patient Waittime]]&lt;=15,"0-15",Table1[[#This Row],[Patient Waittime]]&lt;=30,"16-30",Table1[[#This Row],[Patient Waittime]]&lt;=45,"31-45",Table1[[#This Row],[Patient Waittime]]&lt;=60,"46-60",TRUE,"60+")</f>
        <v>0-15</v>
      </c>
      <c r="Q6797">
        <f>--(Table1[[#This Row],[Patient Waittime]]&lt;=30)</f>
        <v>1</v>
      </c>
      <c r="R6797">
        <f>--Table1[[#This Row],[Patient Admission Flag]]</f>
        <v>1</v>
      </c>
      <c r="S6797">
        <f>--AND(Table1[[#This Row],[WithinTarget]]=1,Table1[[#This Row],[Patient Satisfaction Score]]&gt;=7)</f>
        <v>0</v>
      </c>
      <c r="T6797" t="str">
        <f>IF(LEFT(Table1[[#This Row],[Patient Gender]],1)="F","Female","Male")</f>
        <v>Female</v>
      </c>
    </row>
    <row r="6798" spans="1:20" x14ac:dyDescent="0.3">
      <c r="A6798" t="s">
        <v>6902</v>
      </c>
      <c r="B6798" s="1">
        <v>45344.693055555559</v>
      </c>
      <c r="C6798" t="s">
        <v>13</v>
      </c>
      <c r="D6798">
        <v>72</v>
      </c>
      <c r="E6798" t="s">
        <v>10</v>
      </c>
      <c r="F6798" t="s">
        <v>11</v>
      </c>
      <c r="G6798" t="b">
        <v>1</v>
      </c>
      <c r="I6798">
        <v>14</v>
      </c>
      <c r="J6798" t="b">
        <v>1</v>
      </c>
      <c r="K6798">
        <f>YEAR(Table1[[#This Row],[Patient Admission Date]])</f>
        <v>2024</v>
      </c>
      <c r="L6798" t="str">
        <f>TEXT(Table1[[#This Row],[Patient Admission Date]],"mmm")</f>
        <v>Feb</v>
      </c>
      <c r="M6798" t="str">
        <f>TEXT(Table1[[#This Row],[Patient Admission Date]],"ddd")</f>
        <v>Thu</v>
      </c>
      <c r="N6798" t="str">
        <f>TEXT(INT(HOUR(Table1[[#This Row],[Patient Admission Date]])/3)*3,"00")&amp;"-"&amp;TEXT(INT(HOUR(Table1[[#This Row],[Patient Admission Date]])/3)*3+3,"00")</f>
        <v>15-18</v>
      </c>
      <c r="O6798" t="str" cm="1">
        <f t="array" ref="O6798">_xlfn.IFS(Table1[[#This Row],[Patient Age]]&lt;=14,"0-14",Table1[[#This Row],[Patient Age]]&lt;=29,"15-29",Table1[[#This Row],[Patient Age]]&lt;=44,"30-44",Table1[[#This Row],[Patient Age]]&lt;=59,"45-59",Table1[[#This Row],[Patient Age]]&lt;=74,"60-74",TRUE,"75+")</f>
        <v>60-74</v>
      </c>
      <c r="P6798" t="str" cm="1">
        <f t="array" ref="P6798">_xlfn.IFS(Table1[[#This Row],[Patient Waittime]]&lt;=15,"0-15",Table1[[#This Row],[Patient Waittime]]&lt;=30,"16-30",Table1[[#This Row],[Patient Waittime]]&lt;=45,"31-45",Table1[[#This Row],[Patient Waittime]]&lt;=60,"46-60",TRUE,"60+")</f>
        <v>0-15</v>
      </c>
      <c r="Q6798">
        <f>--(Table1[[#This Row],[Patient Waittime]]&lt;=30)</f>
        <v>1</v>
      </c>
      <c r="R6798">
        <f>--Table1[[#This Row],[Patient Admission Flag]]</f>
        <v>1</v>
      </c>
      <c r="S6798">
        <f>--AND(Table1[[#This Row],[WithinTarget]]=1,Table1[[#This Row],[Patient Satisfaction Score]]&gt;=7)</f>
        <v>0</v>
      </c>
      <c r="T6798" t="str">
        <f>IF(LEFT(Table1[[#This Row],[Patient Gender]],1)="F","Female","Male")</f>
        <v>Female</v>
      </c>
    </row>
    <row r="6799" spans="1:20" x14ac:dyDescent="0.3">
      <c r="A6799" t="s">
        <v>6903</v>
      </c>
      <c r="B6799" s="1">
        <v>45068.57916666667</v>
      </c>
      <c r="C6799" t="s">
        <v>13</v>
      </c>
      <c r="D6799">
        <v>30</v>
      </c>
      <c r="E6799" t="s">
        <v>10</v>
      </c>
      <c r="F6799" t="s">
        <v>11</v>
      </c>
      <c r="G6799" t="b">
        <v>1</v>
      </c>
      <c r="I6799">
        <v>20</v>
      </c>
      <c r="J6799" t="b">
        <v>1</v>
      </c>
      <c r="K6799">
        <f>YEAR(Table1[[#This Row],[Patient Admission Date]])</f>
        <v>2023</v>
      </c>
      <c r="L6799" t="str">
        <f>TEXT(Table1[[#This Row],[Patient Admission Date]],"mmm")</f>
        <v>May</v>
      </c>
      <c r="M6799" t="str">
        <f>TEXT(Table1[[#This Row],[Patient Admission Date]],"ddd")</f>
        <v>Mon</v>
      </c>
      <c r="N6799" t="str">
        <f>TEXT(INT(HOUR(Table1[[#This Row],[Patient Admission Date]])/3)*3,"00")&amp;"-"&amp;TEXT(INT(HOUR(Table1[[#This Row],[Patient Admission Date]])/3)*3+3,"00")</f>
        <v>12-15</v>
      </c>
      <c r="O6799" t="str" cm="1">
        <f t="array" ref="O6799">_xlfn.IFS(Table1[[#This Row],[Patient Age]]&lt;=14,"0-14",Table1[[#This Row],[Patient Age]]&lt;=29,"15-29",Table1[[#This Row],[Patient Age]]&lt;=44,"30-44",Table1[[#This Row],[Patient Age]]&lt;=59,"45-59",Table1[[#This Row],[Patient Age]]&lt;=74,"60-74",TRUE,"75+")</f>
        <v>30-44</v>
      </c>
      <c r="P6799" t="str" cm="1">
        <f t="array" ref="P6799">_xlfn.IFS(Table1[[#This Row],[Patient Waittime]]&lt;=15,"0-15",Table1[[#This Row],[Patient Waittime]]&lt;=30,"16-30",Table1[[#This Row],[Patient Waittime]]&lt;=45,"31-45",Table1[[#This Row],[Patient Waittime]]&lt;=60,"46-60",TRUE,"60+")</f>
        <v>16-30</v>
      </c>
      <c r="Q6799">
        <f>--(Table1[[#This Row],[Patient Waittime]]&lt;=30)</f>
        <v>1</v>
      </c>
      <c r="R6799">
        <f>--Table1[[#This Row],[Patient Admission Flag]]</f>
        <v>1</v>
      </c>
      <c r="S6799">
        <f>--AND(Table1[[#This Row],[WithinTarget]]=1,Table1[[#This Row],[Patient Satisfaction Score]]&gt;=7)</f>
        <v>0</v>
      </c>
      <c r="T6799" t="str">
        <f>IF(LEFT(Table1[[#This Row],[Patient Gender]],1)="F","Female","Male")</f>
        <v>Female</v>
      </c>
    </row>
    <row r="6800" spans="1:20" x14ac:dyDescent="0.3">
      <c r="A6800" t="s">
        <v>6904</v>
      </c>
      <c r="B6800" s="1">
        <v>45485.521527777775</v>
      </c>
      <c r="C6800" t="s">
        <v>13</v>
      </c>
      <c r="D6800">
        <v>74</v>
      </c>
      <c r="E6800" t="s">
        <v>10</v>
      </c>
      <c r="F6800" t="s">
        <v>11</v>
      </c>
      <c r="G6800" t="b">
        <v>1</v>
      </c>
      <c r="I6800">
        <v>30</v>
      </c>
      <c r="J6800" t="b">
        <v>1</v>
      </c>
      <c r="K6800">
        <f>YEAR(Table1[[#This Row],[Patient Admission Date]])</f>
        <v>2024</v>
      </c>
      <c r="L6800" t="str">
        <f>TEXT(Table1[[#This Row],[Patient Admission Date]],"mmm")</f>
        <v>Jul</v>
      </c>
      <c r="M6800" t="str">
        <f>TEXT(Table1[[#This Row],[Patient Admission Date]],"ddd")</f>
        <v>Fri</v>
      </c>
      <c r="N6800" t="str">
        <f>TEXT(INT(HOUR(Table1[[#This Row],[Patient Admission Date]])/3)*3,"00")&amp;"-"&amp;TEXT(INT(HOUR(Table1[[#This Row],[Patient Admission Date]])/3)*3+3,"00")</f>
        <v>12-15</v>
      </c>
      <c r="O6800" t="str" cm="1">
        <f t="array" ref="O6800">_xlfn.IFS(Table1[[#This Row],[Patient Age]]&lt;=14,"0-14",Table1[[#This Row],[Patient Age]]&lt;=29,"15-29",Table1[[#This Row],[Patient Age]]&lt;=44,"30-44",Table1[[#This Row],[Patient Age]]&lt;=59,"45-59",Table1[[#This Row],[Patient Age]]&lt;=74,"60-74",TRUE,"75+")</f>
        <v>60-74</v>
      </c>
      <c r="P6800" t="str" cm="1">
        <f t="array" ref="P6800">_xlfn.IFS(Table1[[#This Row],[Patient Waittime]]&lt;=15,"0-15",Table1[[#This Row],[Patient Waittime]]&lt;=30,"16-30",Table1[[#This Row],[Patient Waittime]]&lt;=45,"31-45",Table1[[#This Row],[Patient Waittime]]&lt;=60,"46-60",TRUE,"60+")</f>
        <v>16-30</v>
      </c>
      <c r="Q6800">
        <f>--(Table1[[#This Row],[Patient Waittime]]&lt;=30)</f>
        <v>1</v>
      </c>
      <c r="R6800">
        <f>--Table1[[#This Row],[Patient Admission Flag]]</f>
        <v>1</v>
      </c>
      <c r="S6800">
        <f>--AND(Table1[[#This Row],[WithinTarget]]=1,Table1[[#This Row],[Patient Satisfaction Score]]&gt;=7)</f>
        <v>0</v>
      </c>
      <c r="T6800" t="str">
        <f>IF(LEFT(Table1[[#This Row],[Patient Gender]],1)="F","Female","Male")</f>
        <v>Female</v>
      </c>
    </row>
    <row r="6801" spans="1:20" x14ac:dyDescent="0.3">
      <c r="A6801" t="s">
        <v>6905</v>
      </c>
      <c r="B6801" s="1">
        <v>45246.815972222219</v>
      </c>
      <c r="C6801" t="s">
        <v>13</v>
      </c>
      <c r="D6801">
        <v>61</v>
      </c>
      <c r="E6801" t="s">
        <v>10</v>
      </c>
      <c r="F6801" t="s">
        <v>11</v>
      </c>
      <c r="G6801" t="b">
        <v>1</v>
      </c>
      <c r="I6801">
        <v>35</v>
      </c>
      <c r="J6801" t="b">
        <v>1</v>
      </c>
      <c r="K6801">
        <f>YEAR(Table1[[#This Row],[Patient Admission Date]])</f>
        <v>2023</v>
      </c>
      <c r="L6801" t="str">
        <f>TEXT(Table1[[#This Row],[Patient Admission Date]],"mmm")</f>
        <v>Nov</v>
      </c>
      <c r="M6801" t="str">
        <f>TEXT(Table1[[#This Row],[Patient Admission Date]],"ddd")</f>
        <v>Thu</v>
      </c>
      <c r="N6801" t="str">
        <f>TEXT(INT(HOUR(Table1[[#This Row],[Patient Admission Date]])/3)*3,"00")&amp;"-"&amp;TEXT(INT(HOUR(Table1[[#This Row],[Patient Admission Date]])/3)*3+3,"00")</f>
        <v>18-21</v>
      </c>
      <c r="O6801" t="str" cm="1">
        <f t="array" ref="O6801">_xlfn.IFS(Table1[[#This Row],[Patient Age]]&lt;=14,"0-14",Table1[[#This Row],[Patient Age]]&lt;=29,"15-29",Table1[[#This Row],[Patient Age]]&lt;=44,"30-44",Table1[[#This Row],[Patient Age]]&lt;=59,"45-59",Table1[[#This Row],[Patient Age]]&lt;=74,"60-74",TRUE,"75+")</f>
        <v>60-74</v>
      </c>
      <c r="P6801" t="str" cm="1">
        <f t="array" ref="P6801">_xlfn.IFS(Table1[[#This Row],[Patient Waittime]]&lt;=15,"0-15",Table1[[#This Row],[Patient Waittime]]&lt;=30,"16-30",Table1[[#This Row],[Patient Waittime]]&lt;=45,"31-45",Table1[[#This Row],[Patient Waittime]]&lt;=60,"46-60",TRUE,"60+")</f>
        <v>31-45</v>
      </c>
      <c r="Q6801">
        <f>--(Table1[[#This Row],[Patient Waittime]]&lt;=30)</f>
        <v>0</v>
      </c>
      <c r="R6801">
        <f>--Table1[[#This Row],[Patient Admission Flag]]</f>
        <v>1</v>
      </c>
      <c r="S6801">
        <f>--AND(Table1[[#This Row],[WithinTarget]]=1,Table1[[#This Row],[Patient Satisfaction Score]]&gt;=7)</f>
        <v>0</v>
      </c>
      <c r="T6801" t="str">
        <f>IF(LEFT(Table1[[#This Row],[Patient Gender]],1)="F","Female","Male")</f>
        <v>Female</v>
      </c>
    </row>
    <row r="6802" spans="1:20" x14ac:dyDescent="0.3">
      <c r="A6802" t="s">
        <v>6906</v>
      </c>
      <c r="B6802" s="1">
        <v>45344.352083333331</v>
      </c>
      <c r="C6802" t="s">
        <v>13</v>
      </c>
      <c r="D6802">
        <v>65</v>
      </c>
      <c r="E6802" t="s">
        <v>10</v>
      </c>
      <c r="F6802" t="s">
        <v>11</v>
      </c>
      <c r="G6802" t="b">
        <v>1</v>
      </c>
      <c r="I6802">
        <v>36</v>
      </c>
      <c r="J6802" t="b">
        <v>1</v>
      </c>
      <c r="K6802">
        <f>YEAR(Table1[[#This Row],[Patient Admission Date]])</f>
        <v>2024</v>
      </c>
      <c r="L6802" t="str">
        <f>TEXT(Table1[[#This Row],[Patient Admission Date]],"mmm")</f>
        <v>Feb</v>
      </c>
      <c r="M6802" t="str">
        <f>TEXT(Table1[[#This Row],[Patient Admission Date]],"ddd")</f>
        <v>Thu</v>
      </c>
      <c r="N6802" t="str">
        <f>TEXT(INT(HOUR(Table1[[#This Row],[Patient Admission Date]])/3)*3,"00")&amp;"-"&amp;TEXT(INT(HOUR(Table1[[#This Row],[Patient Admission Date]])/3)*3+3,"00")</f>
        <v>06-09</v>
      </c>
      <c r="O6802" t="str" cm="1">
        <f t="array" ref="O6802">_xlfn.IFS(Table1[[#This Row],[Patient Age]]&lt;=14,"0-14",Table1[[#This Row],[Patient Age]]&lt;=29,"15-29",Table1[[#This Row],[Patient Age]]&lt;=44,"30-44",Table1[[#This Row],[Patient Age]]&lt;=59,"45-59",Table1[[#This Row],[Patient Age]]&lt;=74,"60-74",TRUE,"75+")</f>
        <v>60-74</v>
      </c>
      <c r="P6802" t="str" cm="1">
        <f t="array" ref="P6802">_xlfn.IFS(Table1[[#This Row],[Patient Waittime]]&lt;=15,"0-15",Table1[[#This Row],[Patient Waittime]]&lt;=30,"16-30",Table1[[#This Row],[Patient Waittime]]&lt;=45,"31-45",Table1[[#This Row],[Patient Waittime]]&lt;=60,"46-60",TRUE,"60+")</f>
        <v>31-45</v>
      </c>
      <c r="Q6802">
        <f>--(Table1[[#This Row],[Patient Waittime]]&lt;=30)</f>
        <v>0</v>
      </c>
      <c r="R6802">
        <f>--Table1[[#This Row],[Patient Admission Flag]]</f>
        <v>1</v>
      </c>
      <c r="S6802">
        <f>--AND(Table1[[#This Row],[WithinTarget]]=1,Table1[[#This Row],[Patient Satisfaction Score]]&gt;=7)</f>
        <v>0</v>
      </c>
      <c r="T6802" t="str">
        <f>IF(LEFT(Table1[[#This Row],[Patient Gender]],1)="F","Female","Male")</f>
        <v>Female</v>
      </c>
    </row>
    <row r="6803" spans="1:20" x14ac:dyDescent="0.3">
      <c r="A6803" t="s">
        <v>6907</v>
      </c>
      <c r="B6803" s="1">
        <v>45517.272916666669</v>
      </c>
      <c r="C6803" t="s">
        <v>13</v>
      </c>
      <c r="D6803">
        <v>58</v>
      </c>
      <c r="E6803" t="s">
        <v>10</v>
      </c>
      <c r="F6803" t="s">
        <v>11</v>
      </c>
      <c r="G6803" t="b">
        <v>1</v>
      </c>
      <c r="I6803">
        <v>51</v>
      </c>
      <c r="J6803" t="b">
        <v>1</v>
      </c>
      <c r="K6803">
        <f>YEAR(Table1[[#This Row],[Patient Admission Date]])</f>
        <v>2024</v>
      </c>
      <c r="L6803" t="str">
        <f>TEXT(Table1[[#This Row],[Patient Admission Date]],"mmm")</f>
        <v>Aug</v>
      </c>
      <c r="M6803" t="str">
        <f>TEXT(Table1[[#This Row],[Patient Admission Date]],"ddd")</f>
        <v>Tue</v>
      </c>
      <c r="N6803" t="str">
        <f>TEXT(INT(HOUR(Table1[[#This Row],[Patient Admission Date]])/3)*3,"00")&amp;"-"&amp;TEXT(INT(HOUR(Table1[[#This Row],[Patient Admission Date]])/3)*3+3,"00")</f>
        <v>06-09</v>
      </c>
      <c r="O6803" t="str" cm="1">
        <f t="array" ref="O6803">_xlfn.IFS(Table1[[#This Row],[Patient Age]]&lt;=14,"0-14",Table1[[#This Row],[Patient Age]]&lt;=29,"15-29",Table1[[#This Row],[Patient Age]]&lt;=44,"30-44",Table1[[#This Row],[Patient Age]]&lt;=59,"45-59",Table1[[#This Row],[Patient Age]]&lt;=74,"60-74",TRUE,"75+")</f>
        <v>45-59</v>
      </c>
      <c r="P6803" t="str" cm="1">
        <f t="array" ref="P6803">_xlfn.IFS(Table1[[#This Row],[Patient Waittime]]&lt;=15,"0-15",Table1[[#This Row],[Patient Waittime]]&lt;=30,"16-30",Table1[[#This Row],[Patient Waittime]]&lt;=45,"31-45",Table1[[#This Row],[Patient Waittime]]&lt;=60,"46-60",TRUE,"60+")</f>
        <v>46-60</v>
      </c>
      <c r="Q6803">
        <f>--(Table1[[#This Row],[Patient Waittime]]&lt;=30)</f>
        <v>0</v>
      </c>
      <c r="R6803">
        <f>--Table1[[#This Row],[Patient Admission Flag]]</f>
        <v>1</v>
      </c>
      <c r="S6803">
        <f>--AND(Table1[[#This Row],[WithinTarget]]=1,Table1[[#This Row],[Patient Satisfaction Score]]&gt;=7)</f>
        <v>0</v>
      </c>
      <c r="T6803" t="str">
        <f>IF(LEFT(Table1[[#This Row],[Patient Gender]],1)="F","Female","Male")</f>
        <v>Female</v>
      </c>
    </row>
    <row r="6804" spans="1:20" x14ac:dyDescent="0.3">
      <c r="A6804" t="s">
        <v>6908</v>
      </c>
      <c r="B6804" s="1">
        <v>45313.689583333333</v>
      </c>
      <c r="C6804" t="s">
        <v>13</v>
      </c>
      <c r="D6804">
        <v>69</v>
      </c>
      <c r="E6804" t="s">
        <v>10</v>
      </c>
      <c r="F6804" t="s">
        <v>11</v>
      </c>
      <c r="G6804" t="b">
        <v>1</v>
      </c>
      <c r="I6804">
        <v>52</v>
      </c>
      <c r="J6804" t="b">
        <v>1</v>
      </c>
      <c r="K6804">
        <f>YEAR(Table1[[#This Row],[Patient Admission Date]])</f>
        <v>2024</v>
      </c>
      <c r="L6804" t="str">
        <f>TEXT(Table1[[#This Row],[Patient Admission Date]],"mmm")</f>
        <v>Jan</v>
      </c>
      <c r="M6804" t="str">
        <f>TEXT(Table1[[#This Row],[Patient Admission Date]],"ddd")</f>
        <v>Mon</v>
      </c>
      <c r="N6804" t="str">
        <f>TEXT(INT(HOUR(Table1[[#This Row],[Patient Admission Date]])/3)*3,"00")&amp;"-"&amp;TEXT(INT(HOUR(Table1[[#This Row],[Patient Admission Date]])/3)*3+3,"00")</f>
        <v>15-18</v>
      </c>
      <c r="O6804" t="str" cm="1">
        <f t="array" ref="O6804">_xlfn.IFS(Table1[[#This Row],[Patient Age]]&lt;=14,"0-14",Table1[[#This Row],[Patient Age]]&lt;=29,"15-29",Table1[[#This Row],[Patient Age]]&lt;=44,"30-44",Table1[[#This Row],[Patient Age]]&lt;=59,"45-59",Table1[[#This Row],[Patient Age]]&lt;=74,"60-74",TRUE,"75+")</f>
        <v>60-74</v>
      </c>
      <c r="P6804" t="str" cm="1">
        <f t="array" ref="P6804">_xlfn.IFS(Table1[[#This Row],[Patient Waittime]]&lt;=15,"0-15",Table1[[#This Row],[Patient Waittime]]&lt;=30,"16-30",Table1[[#This Row],[Patient Waittime]]&lt;=45,"31-45",Table1[[#This Row],[Patient Waittime]]&lt;=60,"46-60",TRUE,"60+")</f>
        <v>46-60</v>
      </c>
      <c r="Q6804">
        <f>--(Table1[[#This Row],[Patient Waittime]]&lt;=30)</f>
        <v>0</v>
      </c>
      <c r="R6804">
        <f>--Table1[[#This Row],[Patient Admission Flag]]</f>
        <v>1</v>
      </c>
      <c r="S6804">
        <f>--AND(Table1[[#This Row],[WithinTarget]]=1,Table1[[#This Row],[Patient Satisfaction Score]]&gt;=7)</f>
        <v>0</v>
      </c>
      <c r="T6804" t="str">
        <f>IF(LEFT(Table1[[#This Row],[Patient Gender]],1)="F","Female","Male")</f>
        <v>Female</v>
      </c>
    </row>
    <row r="6805" spans="1:20" x14ac:dyDescent="0.3">
      <c r="A6805" t="s">
        <v>6909</v>
      </c>
      <c r="B6805" s="1">
        <v>45211.479861111111</v>
      </c>
      <c r="C6805" t="s">
        <v>13</v>
      </c>
      <c r="D6805">
        <v>75</v>
      </c>
      <c r="E6805" t="s">
        <v>10</v>
      </c>
      <c r="F6805" t="s">
        <v>11</v>
      </c>
      <c r="G6805" t="b">
        <v>1</v>
      </c>
      <c r="I6805">
        <v>58</v>
      </c>
      <c r="J6805" t="b">
        <v>1</v>
      </c>
      <c r="K6805">
        <f>YEAR(Table1[[#This Row],[Patient Admission Date]])</f>
        <v>2023</v>
      </c>
      <c r="L6805" t="str">
        <f>TEXT(Table1[[#This Row],[Patient Admission Date]],"mmm")</f>
        <v>Oct</v>
      </c>
      <c r="M6805" t="str">
        <f>TEXT(Table1[[#This Row],[Patient Admission Date]],"ddd")</f>
        <v>Thu</v>
      </c>
      <c r="N6805" t="str">
        <f>TEXT(INT(HOUR(Table1[[#This Row],[Patient Admission Date]])/3)*3,"00")&amp;"-"&amp;TEXT(INT(HOUR(Table1[[#This Row],[Patient Admission Date]])/3)*3+3,"00")</f>
        <v>09-12</v>
      </c>
      <c r="O6805" t="str" cm="1">
        <f t="array" ref="O6805">_xlfn.IFS(Table1[[#This Row],[Patient Age]]&lt;=14,"0-14",Table1[[#This Row],[Patient Age]]&lt;=29,"15-29",Table1[[#This Row],[Patient Age]]&lt;=44,"30-44",Table1[[#This Row],[Patient Age]]&lt;=59,"45-59",Table1[[#This Row],[Patient Age]]&lt;=74,"60-74",TRUE,"75+")</f>
        <v>75+</v>
      </c>
      <c r="P6805" t="str" cm="1">
        <f t="array" ref="P6805">_xlfn.IFS(Table1[[#This Row],[Patient Waittime]]&lt;=15,"0-15",Table1[[#This Row],[Patient Waittime]]&lt;=30,"16-30",Table1[[#This Row],[Patient Waittime]]&lt;=45,"31-45",Table1[[#This Row],[Patient Waittime]]&lt;=60,"46-60",TRUE,"60+")</f>
        <v>46-60</v>
      </c>
      <c r="Q6805">
        <f>--(Table1[[#This Row],[Patient Waittime]]&lt;=30)</f>
        <v>0</v>
      </c>
      <c r="R6805">
        <f>--Table1[[#This Row],[Patient Admission Flag]]</f>
        <v>1</v>
      </c>
      <c r="S6805">
        <f>--AND(Table1[[#This Row],[WithinTarget]]=1,Table1[[#This Row],[Patient Satisfaction Score]]&gt;=7)</f>
        <v>0</v>
      </c>
      <c r="T6805" t="str">
        <f>IF(LEFT(Table1[[#This Row],[Patient Gender]],1)="F","Female","Male")</f>
        <v>Female</v>
      </c>
    </row>
    <row r="6806" spans="1:20" x14ac:dyDescent="0.3">
      <c r="A6806" t="s">
        <v>6910</v>
      </c>
      <c r="B6806" s="1">
        <v>45057.905555555553</v>
      </c>
      <c r="C6806" t="s">
        <v>13</v>
      </c>
      <c r="D6806">
        <v>3</v>
      </c>
      <c r="E6806" t="s">
        <v>10</v>
      </c>
      <c r="F6806" t="s">
        <v>11</v>
      </c>
      <c r="G6806" t="b">
        <v>1</v>
      </c>
      <c r="I6806">
        <v>30</v>
      </c>
      <c r="J6806" t="b">
        <v>1</v>
      </c>
      <c r="K6806">
        <f>YEAR(Table1[[#This Row],[Patient Admission Date]])</f>
        <v>2023</v>
      </c>
      <c r="L6806" t="str">
        <f>TEXT(Table1[[#This Row],[Patient Admission Date]],"mmm")</f>
        <v>May</v>
      </c>
      <c r="M6806" t="str">
        <f>TEXT(Table1[[#This Row],[Patient Admission Date]],"ddd")</f>
        <v>Thu</v>
      </c>
      <c r="N6806" t="str">
        <f>TEXT(INT(HOUR(Table1[[#This Row],[Patient Admission Date]])/3)*3,"00")&amp;"-"&amp;TEXT(INT(HOUR(Table1[[#This Row],[Patient Admission Date]])/3)*3+3,"00")</f>
        <v>21-24</v>
      </c>
      <c r="O6806" t="str" cm="1">
        <f t="array" ref="O6806">_xlfn.IFS(Table1[[#This Row],[Patient Age]]&lt;=14,"0-14",Table1[[#This Row],[Patient Age]]&lt;=29,"15-29",Table1[[#This Row],[Patient Age]]&lt;=44,"30-44",Table1[[#This Row],[Patient Age]]&lt;=59,"45-59",Table1[[#This Row],[Patient Age]]&lt;=74,"60-74",TRUE,"75+")</f>
        <v>0-14</v>
      </c>
      <c r="P6806" t="str" cm="1">
        <f t="array" ref="P6806">_xlfn.IFS(Table1[[#This Row],[Patient Waittime]]&lt;=15,"0-15",Table1[[#This Row],[Patient Waittime]]&lt;=30,"16-30",Table1[[#This Row],[Patient Waittime]]&lt;=45,"31-45",Table1[[#This Row],[Patient Waittime]]&lt;=60,"46-60",TRUE,"60+")</f>
        <v>16-30</v>
      </c>
      <c r="Q6806">
        <f>--(Table1[[#This Row],[Patient Waittime]]&lt;=30)</f>
        <v>1</v>
      </c>
      <c r="R6806">
        <f>--Table1[[#This Row],[Patient Admission Flag]]</f>
        <v>1</v>
      </c>
      <c r="S6806">
        <f>--AND(Table1[[#This Row],[WithinTarget]]=1,Table1[[#This Row],[Patient Satisfaction Score]]&gt;=7)</f>
        <v>0</v>
      </c>
      <c r="T6806" t="str">
        <f>IF(LEFT(Table1[[#This Row],[Patient Gender]],1)="F","Female","Male")</f>
        <v>Female</v>
      </c>
    </row>
    <row r="6807" spans="1:20" x14ac:dyDescent="0.3">
      <c r="A6807" t="s">
        <v>6911</v>
      </c>
      <c r="B6807" s="1">
        <v>45117.099305555559</v>
      </c>
      <c r="C6807" t="s">
        <v>13</v>
      </c>
      <c r="D6807">
        <v>1</v>
      </c>
      <c r="E6807" t="s">
        <v>10</v>
      </c>
      <c r="F6807" t="s">
        <v>11</v>
      </c>
      <c r="G6807" t="b">
        <v>1</v>
      </c>
      <c r="I6807">
        <v>32</v>
      </c>
      <c r="J6807" t="b">
        <v>1</v>
      </c>
      <c r="K6807">
        <f>YEAR(Table1[[#This Row],[Patient Admission Date]])</f>
        <v>2023</v>
      </c>
      <c r="L6807" t="str">
        <f>TEXT(Table1[[#This Row],[Patient Admission Date]],"mmm")</f>
        <v>Jul</v>
      </c>
      <c r="M6807" t="str">
        <f>TEXT(Table1[[#This Row],[Patient Admission Date]],"ddd")</f>
        <v>Mon</v>
      </c>
      <c r="N6807" t="str">
        <f>TEXT(INT(HOUR(Table1[[#This Row],[Patient Admission Date]])/3)*3,"00")&amp;"-"&amp;TEXT(INT(HOUR(Table1[[#This Row],[Patient Admission Date]])/3)*3+3,"00")</f>
        <v>00-03</v>
      </c>
      <c r="O6807" t="str" cm="1">
        <f t="array" ref="O6807">_xlfn.IFS(Table1[[#This Row],[Patient Age]]&lt;=14,"0-14",Table1[[#This Row],[Patient Age]]&lt;=29,"15-29",Table1[[#This Row],[Patient Age]]&lt;=44,"30-44",Table1[[#This Row],[Patient Age]]&lt;=59,"45-59",Table1[[#This Row],[Patient Age]]&lt;=74,"60-74",TRUE,"75+")</f>
        <v>0-14</v>
      </c>
      <c r="P6807" t="str" cm="1">
        <f t="array" ref="P6807">_xlfn.IFS(Table1[[#This Row],[Patient Waittime]]&lt;=15,"0-15",Table1[[#This Row],[Patient Waittime]]&lt;=30,"16-30",Table1[[#This Row],[Patient Waittime]]&lt;=45,"31-45",Table1[[#This Row],[Patient Waittime]]&lt;=60,"46-60",TRUE,"60+")</f>
        <v>31-45</v>
      </c>
      <c r="Q6807">
        <f>--(Table1[[#This Row],[Patient Waittime]]&lt;=30)</f>
        <v>0</v>
      </c>
      <c r="R6807">
        <f>--Table1[[#This Row],[Patient Admission Flag]]</f>
        <v>1</v>
      </c>
      <c r="S6807">
        <f>--AND(Table1[[#This Row],[WithinTarget]]=1,Table1[[#This Row],[Patient Satisfaction Score]]&gt;=7)</f>
        <v>0</v>
      </c>
      <c r="T6807" t="str">
        <f>IF(LEFT(Table1[[#This Row],[Patient Gender]],1)="F","Female","Male")</f>
        <v>Female</v>
      </c>
    </row>
    <row r="6808" spans="1:20" x14ac:dyDescent="0.3">
      <c r="A6808" t="s">
        <v>6912</v>
      </c>
      <c r="B6808" s="1">
        <v>45228.818749999999</v>
      </c>
      <c r="C6808" t="s">
        <v>13</v>
      </c>
      <c r="D6808">
        <v>67</v>
      </c>
      <c r="E6808" t="s">
        <v>10</v>
      </c>
      <c r="F6808" t="s">
        <v>11</v>
      </c>
      <c r="G6808" t="b">
        <v>1</v>
      </c>
      <c r="I6808">
        <v>35</v>
      </c>
      <c r="J6808" t="b">
        <v>1</v>
      </c>
      <c r="K6808">
        <f>YEAR(Table1[[#This Row],[Patient Admission Date]])</f>
        <v>2023</v>
      </c>
      <c r="L6808" t="str">
        <f>TEXT(Table1[[#This Row],[Patient Admission Date]],"mmm")</f>
        <v>Oct</v>
      </c>
      <c r="M6808" t="str">
        <f>TEXT(Table1[[#This Row],[Patient Admission Date]],"ddd")</f>
        <v>Sun</v>
      </c>
      <c r="N6808" t="str">
        <f>TEXT(INT(HOUR(Table1[[#This Row],[Patient Admission Date]])/3)*3,"00")&amp;"-"&amp;TEXT(INT(HOUR(Table1[[#This Row],[Patient Admission Date]])/3)*3+3,"00")</f>
        <v>18-21</v>
      </c>
      <c r="O6808" t="str" cm="1">
        <f t="array" ref="O6808">_xlfn.IFS(Table1[[#This Row],[Patient Age]]&lt;=14,"0-14",Table1[[#This Row],[Patient Age]]&lt;=29,"15-29",Table1[[#This Row],[Patient Age]]&lt;=44,"30-44",Table1[[#This Row],[Patient Age]]&lt;=59,"45-59",Table1[[#This Row],[Patient Age]]&lt;=74,"60-74",TRUE,"75+")</f>
        <v>60-74</v>
      </c>
      <c r="P6808" t="str" cm="1">
        <f t="array" ref="P6808">_xlfn.IFS(Table1[[#This Row],[Patient Waittime]]&lt;=15,"0-15",Table1[[#This Row],[Patient Waittime]]&lt;=30,"16-30",Table1[[#This Row],[Patient Waittime]]&lt;=45,"31-45",Table1[[#This Row],[Patient Waittime]]&lt;=60,"46-60",TRUE,"60+")</f>
        <v>31-45</v>
      </c>
      <c r="Q6808">
        <f>--(Table1[[#This Row],[Patient Waittime]]&lt;=30)</f>
        <v>0</v>
      </c>
      <c r="R6808">
        <f>--Table1[[#This Row],[Patient Admission Flag]]</f>
        <v>1</v>
      </c>
      <c r="S6808">
        <f>--AND(Table1[[#This Row],[WithinTarget]]=1,Table1[[#This Row],[Patient Satisfaction Score]]&gt;=7)</f>
        <v>0</v>
      </c>
      <c r="T6808" t="str">
        <f>IF(LEFT(Table1[[#This Row],[Patient Gender]],1)="F","Female","Male")</f>
        <v>Female</v>
      </c>
    </row>
    <row r="6809" spans="1:20" x14ac:dyDescent="0.3">
      <c r="A6809" t="s">
        <v>6913</v>
      </c>
      <c r="B6809" s="1">
        <v>45243.024305555555</v>
      </c>
      <c r="C6809" t="s">
        <v>13</v>
      </c>
      <c r="D6809">
        <v>57</v>
      </c>
      <c r="E6809" t="s">
        <v>10</v>
      </c>
      <c r="F6809" t="s">
        <v>11</v>
      </c>
      <c r="G6809" t="b">
        <v>1</v>
      </c>
      <c r="I6809">
        <v>38</v>
      </c>
      <c r="J6809" t="b">
        <v>1</v>
      </c>
      <c r="K6809">
        <f>YEAR(Table1[[#This Row],[Patient Admission Date]])</f>
        <v>2023</v>
      </c>
      <c r="L6809" t="str">
        <f>TEXT(Table1[[#This Row],[Patient Admission Date]],"mmm")</f>
        <v>Nov</v>
      </c>
      <c r="M6809" t="str">
        <f>TEXT(Table1[[#This Row],[Patient Admission Date]],"ddd")</f>
        <v>Mon</v>
      </c>
      <c r="N6809" t="str">
        <f>TEXT(INT(HOUR(Table1[[#This Row],[Patient Admission Date]])/3)*3,"00")&amp;"-"&amp;TEXT(INT(HOUR(Table1[[#This Row],[Patient Admission Date]])/3)*3+3,"00")</f>
        <v>00-03</v>
      </c>
      <c r="O6809" t="str" cm="1">
        <f t="array" ref="O6809">_xlfn.IFS(Table1[[#This Row],[Patient Age]]&lt;=14,"0-14",Table1[[#This Row],[Patient Age]]&lt;=29,"15-29",Table1[[#This Row],[Patient Age]]&lt;=44,"30-44",Table1[[#This Row],[Patient Age]]&lt;=59,"45-59",Table1[[#This Row],[Patient Age]]&lt;=74,"60-74",TRUE,"75+")</f>
        <v>45-59</v>
      </c>
      <c r="P6809" t="str" cm="1">
        <f t="array" ref="P6809">_xlfn.IFS(Table1[[#This Row],[Patient Waittime]]&lt;=15,"0-15",Table1[[#This Row],[Patient Waittime]]&lt;=30,"16-30",Table1[[#This Row],[Patient Waittime]]&lt;=45,"31-45",Table1[[#This Row],[Patient Waittime]]&lt;=60,"46-60",TRUE,"60+")</f>
        <v>31-45</v>
      </c>
      <c r="Q6809">
        <f>--(Table1[[#This Row],[Patient Waittime]]&lt;=30)</f>
        <v>0</v>
      </c>
      <c r="R6809">
        <f>--Table1[[#This Row],[Patient Admission Flag]]</f>
        <v>1</v>
      </c>
      <c r="S6809">
        <f>--AND(Table1[[#This Row],[WithinTarget]]=1,Table1[[#This Row],[Patient Satisfaction Score]]&gt;=7)</f>
        <v>0</v>
      </c>
      <c r="T6809" t="str">
        <f>IF(LEFT(Table1[[#This Row],[Patient Gender]],1)="F","Female","Male")</f>
        <v>Female</v>
      </c>
    </row>
    <row r="6810" spans="1:20" x14ac:dyDescent="0.3">
      <c r="A6810" t="s">
        <v>6914</v>
      </c>
      <c r="B6810" s="1">
        <v>45027.953472222223</v>
      </c>
      <c r="C6810" t="s">
        <v>13</v>
      </c>
      <c r="D6810">
        <v>52</v>
      </c>
      <c r="E6810" t="s">
        <v>10</v>
      </c>
      <c r="F6810" t="s">
        <v>11</v>
      </c>
      <c r="G6810" t="b">
        <v>1</v>
      </c>
      <c r="I6810">
        <v>43</v>
      </c>
      <c r="J6810" t="b">
        <v>1</v>
      </c>
      <c r="K6810">
        <f>YEAR(Table1[[#This Row],[Patient Admission Date]])</f>
        <v>2023</v>
      </c>
      <c r="L6810" t="str">
        <f>TEXT(Table1[[#This Row],[Patient Admission Date]],"mmm")</f>
        <v>Apr</v>
      </c>
      <c r="M6810" t="str">
        <f>TEXT(Table1[[#This Row],[Patient Admission Date]],"ddd")</f>
        <v>Tue</v>
      </c>
      <c r="N6810" t="str">
        <f>TEXT(INT(HOUR(Table1[[#This Row],[Patient Admission Date]])/3)*3,"00")&amp;"-"&amp;TEXT(INT(HOUR(Table1[[#This Row],[Patient Admission Date]])/3)*3+3,"00")</f>
        <v>21-24</v>
      </c>
      <c r="O6810" t="str" cm="1">
        <f t="array" ref="O6810">_xlfn.IFS(Table1[[#This Row],[Patient Age]]&lt;=14,"0-14",Table1[[#This Row],[Patient Age]]&lt;=29,"15-29",Table1[[#This Row],[Patient Age]]&lt;=44,"30-44",Table1[[#This Row],[Patient Age]]&lt;=59,"45-59",Table1[[#This Row],[Patient Age]]&lt;=74,"60-74",TRUE,"75+")</f>
        <v>45-59</v>
      </c>
      <c r="P6810" t="str" cm="1">
        <f t="array" ref="P6810">_xlfn.IFS(Table1[[#This Row],[Patient Waittime]]&lt;=15,"0-15",Table1[[#This Row],[Patient Waittime]]&lt;=30,"16-30",Table1[[#This Row],[Patient Waittime]]&lt;=45,"31-45",Table1[[#This Row],[Patient Waittime]]&lt;=60,"46-60",TRUE,"60+")</f>
        <v>31-45</v>
      </c>
      <c r="Q6810">
        <f>--(Table1[[#This Row],[Patient Waittime]]&lt;=30)</f>
        <v>0</v>
      </c>
      <c r="R6810">
        <f>--Table1[[#This Row],[Patient Admission Flag]]</f>
        <v>1</v>
      </c>
      <c r="S6810">
        <f>--AND(Table1[[#This Row],[WithinTarget]]=1,Table1[[#This Row],[Patient Satisfaction Score]]&gt;=7)</f>
        <v>0</v>
      </c>
      <c r="T6810" t="str">
        <f>IF(LEFT(Table1[[#This Row],[Patient Gender]],1)="F","Female","Male")</f>
        <v>Female</v>
      </c>
    </row>
    <row r="6811" spans="1:20" x14ac:dyDescent="0.3">
      <c r="A6811" t="s">
        <v>6915</v>
      </c>
      <c r="B6811" s="1">
        <v>45389.42083333333</v>
      </c>
      <c r="C6811" t="s">
        <v>13</v>
      </c>
      <c r="D6811">
        <v>53</v>
      </c>
      <c r="E6811" t="s">
        <v>10</v>
      </c>
      <c r="F6811" t="s">
        <v>11</v>
      </c>
      <c r="G6811" t="b">
        <v>1</v>
      </c>
      <c r="I6811">
        <v>48</v>
      </c>
      <c r="J6811" t="b">
        <v>1</v>
      </c>
      <c r="K6811">
        <f>YEAR(Table1[[#This Row],[Patient Admission Date]])</f>
        <v>2024</v>
      </c>
      <c r="L6811" t="str">
        <f>TEXT(Table1[[#This Row],[Patient Admission Date]],"mmm")</f>
        <v>Apr</v>
      </c>
      <c r="M6811" t="str">
        <f>TEXT(Table1[[#This Row],[Patient Admission Date]],"ddd")</f>
        <v>Sun</v>
      </c>
      <c r="N6811" t="str">
        <f>TEXT(INT(HOUR(Table1[[#This Row],[Patient Admission Date]])/3)*3,"00")&amp;"-"&amp;TEXT(INT(HOUR(Table1[[#This Row],[Patient Admission Date]])/3)*3+3,"00")</f>
        <v>09-12</v>
      </c>
      <c r="O6811" t="str" cm="1">
        <f t="array" ref="O6811">_xlfn.IFS(Table1[[#This Row],[Patient Age]]&lt;=14,"0-14",Table1[[#This Row],[Patient Age]]&lt;=29,"15-29",Table1[[#This Row],[Patient Age]]&lt;=44,"30-44",Table1[[#This Row],[Patient Age]]&lt;=59,"45-59",Table1[[#This Row],[Patient Age]]&lt;=74,"60-74",TRUE,"75+")</f>
        <v>45-59</v>
      </c>
      <c r="P6811" t="str" cm="1">
        <f t="array" ref="P6811">_xlfn.IFS(Table1[[#This Row],[Patient Waittime]]&lt;=15,"0-15",Table1[[#This Row],[Patient Waittime]]&lt;=30,"16-30",Table1[[#This Row],[Patient Waittime]]&lt;=45,"31-45",Table1[[#This Row],[Patient Waittime]]&lt;=60,"46-60",TRUE,"60+")</f>
        <v>46-60</v>
      </c>
      <c r="Q6811">
        <f>--(Table1[[#This Row],[Patient Waittime]]&lt;=30)</f>
        <v>0</v>
      </c>
      <c r="R6811">
        <f>--Table1[[#This Row],[Patient Admission Flag]]</f>
        <v>1</v>
      </c>
      <c r="S6811">
        <f>--AND(Table1[[#This Row],[WithinTarget]]=1,Table1[[#This Row],[Patient Satisfaction Score]]&gt;=7)</f>
        <v>0</v>
      </c>
      <c r="T6811" t="str">
        <f>IF(LEFT(Table1[[#This Row],[Patient Gender]],1)="F","Female","Male")</f>
        <v>Female</v>
      </c>
    </row>
    <row r="6812" spans="1:20" x14ac:dyDescent="0.3">
      <c r="A6812" t="s">
        <v>6916</v>
      </c>
      <c r="B6812" s="1">
        <v>45082.502083333333</v>
      </c>
      <c r="C6812" t="s">
        <v>13</v>
      </c>
      <c r="D6812">
        <v>67</v>
      </c>
      <c r="E6812" t="s">
        <v>10</v>
      </c>
      <c r="F6812" t="s">
        <v>11</v>
      </c>
      <c r="G6812" t="b">
        <v>1</v>
      </c>
      <c r="I6812">
        <v>51</v>
      </c>
      <c r="J6812" t="b">
        <v>1</v>
      </c>
      <c r="K6812">
        <f>YEAR(Table1[[#This Row],[Patient Admission Date]])</f>
        <v>2023</v>
      </c>
      <c r="L6812" t="str">
        <f>TEXT(Table1[[#This Row],[Patient Admission Date]],"mmm")</f>
        <v>Jun</v>
      </c>
      <c r="M6812" t="str">
        <f>TEXT(Table1[[#This Row],[Patient Admission Date]],"ddd")</f>
        <v>Mon</v>
      </c>
      <c r="N6812" t="str">
        <f>TEXT(INT(HOUR(Table1[[#This Row],[Patient Admission Date]])/3)*3,"00")&amp;"-"&amp;TEXT(INT(HOUR(Table1[[#This Row],[Patient Admission Date]])/3)*3+3,"00")</f>
        <v>12-15</v>
      </c>
      <c r="O6812" t="str" cm="1">
        <f t="array" ref="O6812">_xlfn.IFS(Table1[[#This Row],[Patient Age]]&lt;=14,"0-14",Table1[[#This Row],[Patient Age]]&lt;=29,"15-29",Table1[[#This Row],[Patient Age]]&lt;=44,"30-44",Table1[[#This Row],[Patient Age]]&lt;=59,"45-59",Table1[[#This Row],[Patient Age]]&lt;=74,"60-74",TRUE,"75+")</f>
        <v>60-74</v>
      </c>
      <c r="P6812" t="str" cm="1">
        <f t="array" ref="P6812">_xlfn.IFS(Table1[[#This Row],[Patient Waittime]]&lt;=15,"0-15",Table1[[#This Row],[Patient Waittime]]&lt;=30,"16-30",Table1[[#This Row],[Patient Waittime]]&lt;=45,"31-45",Table1[[#This Row],[Patient Waittime]]&lt;=60,"46-60",TRUE,"60+")</f>
        <v>46-60</v>
      </c>
      <c r="Q6812">
        <f>--(Table1[[#This Row],[Patient Waittime]]&lt;=30)</f>
        <v>0</v>
      </c>
      <c r="R6812">
        <f>--Table1[[#This Row],[Patient Admission Flag]]</f>
        <v>1</v>
      </c>
      <c r="S6812">
        <f>--AND(Table1[[#This Row],[WithinTarget]]=1,Table1[[#This Row],[Patient Satisfaction Score]]&gt;=7)</f>
        <v>0</v>
      </c>
      <c r="T6812" t="str">
        <f>IF(LEFT(Table1[[#This Row],[Patient Gender]],1)="F","Female","Male")</f>
        <v>Female</v>
      </c>
    </row>
    <row r="6813" spans="1:20" x14ac:dyDescent="0.3">
      <c r="A6813" t="s">
        <v>6917</v>
      </c>
      <c r="B6813" s="1">
        <v>45143.861805555556</v>
      </c>
      <c r="C6813" t="s">
        <v>13</v>
      </c>
      <c r="D6813">
        <v>11</v>
      </c>
      <c r="E6813" t="s">
        <v>10</v>
      </c>
      <c r="F6813" t="s">
        <v>11</v>
      </c>
      <c r="G6813" t="b">
        <v>1</v>
      </c>
      <c r="I6813">
        <v>52</v>
      </c>
      <c r="J6813" t="b">
        <v>1</v>
      </c>
      <c r="K6813">
        <f>YEAR(Table1[[#This Row],[Patient Admission Date]])</f>
        <v>2023</v>
      </c>
      <c r="L6813" t="str">
        <f>TEXT(Table1[[#This Row],[Patient Admission Date]],"mmm")</f>
        <v>Aug</v>
      </c>
      <c r="M6813" t="str">
        <f>TEXT(Table1[[#This Row],[Patient Admission Date]],"ddd")</f>
        <v>Sat</v>
      </c>
      <c r="N6813" t="str">
        <f>TEXT(INT(HOUR(Table1[[#This Row],[Patient Admission Date]])/3)*3,"00")&amp;"-"&amp;TEXT(INT(HOUR(Table1[[#This Row],[Patient Admission Date]])/3)*3+3,"00")</f>
        <v>18-21</v>
      </c>
      <c r="O6813" t="str" cm="1">
        <f t="array" ref="O6813">_xlfn.IFS(Table1[[#This Row],[Patient Age]]&lt;=14,"0-14",Table1[[#This Row],[Patient Age]]&lt;=29,"15-29",Table1[[#This Row],[Patient Age]]&lt;=44,"30-44",Table1[[#This Row],[Patient Age]]&lt;=59,"45-59",Table1[[#This Row],[Patient Age]]&lt;=74,"60-74",TRUE,"75+")</f>
        <v>0-14</v>
      </c>
      <c r="P6813" t="str" cm="1">
        <f t="array" ref="P6813">_xlfn.IFS(Table1[[#This Row],[Patient Waittime]]&lt;=15,"0-15",Table1[[#This Row],[Patient Waittime]]&lt;=30,"16-30",Table1[[#This Row],[Patient Waittime]]&lt;=45,"31-45",Table1[[#This Row],[Patient Waittime]]&lt;=60,"46-60",TRUE,"60+")</f>
        <v>46-60</v>
      </c>
      <c r="Q6813">
        <f>--(Table1[[#This Row],[Patient Waittime]]&lt;=30)</f>
        <v>0</v>
      </c>
      <c r="R6813">
        <f>--Table1[[#This Row],[Patient Admission Flag]]</f>
        <v>1</v>
      </c>
      <c r="S6813">
        <f>--AND(Table1[[#This Row],[WithinTarget]]=1,Table1[[#This Row],[Patient Satisfaction Score]]&gt;=7)</f>
        <v>0</v>
      </c>
      <c r="T6813" t="str">
        <f>IF(LEFT(Table1[[#This Row],[Patient Gender]],1)="F","Female","Male")</f>
        <v>Female</v>
      </c>
    </row>
    <row r="6814" spans="1:20" x14ac:dyDescent="0.3">
      <c r="A6814" t="s">
        <v>6918</v>
      </c>
      <c r="B6814" s="1">
        <v>45119.006944444445</v>
      </c>
      <c r="C6814" t="s">
        <v>13</v>
      </c>
      <c r="D6814">
        <v>10</v>
      </c>
      <c r="E6814" t="s">
        <v>10</v>
      </c>
      <c r="F6814" t="s">
        <v>11</v>
      </c>
      <c r="G6814" t="b">
        <v>1</v>
      </c>
      <c r="I6814">
        <v>54</v>
      </c>
      <c r="J6814" t="b">
        <v>1</v>
      </c>
      <c r="K6814">
        <f>YEAR(Table1[[#This Row],[Patient Admission Date]])</f>
        <v>2023</v>
      </c>
      <c r="L6814" t="str">
        <f>TEXT(Table1[[#This Row],[Patient Admission Date]],"mmm")</f>
        <v>Jul</v>
      </c>
      <c r="M6814" t="str">
        <f>TEXT(Table1[[#This Row],[Patient Admission Date]],"ddd")</f>
        <v>Wed</v>
      </c>
      <c r="N6814" t="str">
        <f>TEXT(INT(HOUR(Table1[[#This Row],[Patient Admission Date]])/3)*3,"00")&amp;"-"&amp;TEXT(INT(HOUR(Table1[[#This Row],[Patient Admission Date]])/3)*3+3,"00")</f>
        <v>00-03</v>
      </c>
      <c r="O6814" t="str" cm="1">
        <f t="array" ref="O6814">_xlfn.IFS(Table1[[#This Row],[Patient Age]]&lt;=14,"0-14",Table1[[#This Row],[Patient Age]]&lt;=29,"15-29",Table1[[#This Row],[Patient Age]]&lt;=44,"30-44",Table1[[#This Row],[Patient Age]]&lt;=59,"45-59",Table1[[#This Row],[Patient Age]]&lt;=74,"60-74",TRUE,"75+")</f>
        <v>0-14</v>
      </c>
      <c r="P6814" t="str" cm="1">
        <f t="array" ref="P6814">_xlfn.IFS(Table1[[#This Row],[Patient Waittime]]&lt;=15,"0-15",Table1[[#This Row],[Patient Waittime]]&lt;=30,"16-30",Table1[[#This Row],[Patient Waittime]]&lt;=45,"31-45",Table1[[#This Row],[Patient Waittime]]&lt;=60,"46-60",TRUE,"60+")</f>
        <v>46-60</v>
      </c>
      <c r="Q6814">
        <f>--(Table1[[#This Row],[Patient Waittime]]&lt;=30)</f>
        <v>0</v>
      </c>
      <c r="R6814">
        <f>--Table1[[#This Row],[Patient Admission Flag]]</f>
        <v>1</v>
      </c>
      <c r="S6814">
        <f>--AND(Table1[[#This Row],[WithinTarget]]=1,Table1[[#This Row],[Patient Satisfaction Score]]&gt;=7)</f>
        <v>0</v>
      </c>
      <c r="T6814" t="str">
        <f>IF(LEFT(Table1[[#This Row],[Patient Gender]],1)="F","Female","Male")</f>
        <v>Female</v>
      </c>
    </row>
    <row r="6815" spans="1:20" x14ac:dyDescent="0.3">
      <c r="A6815" t="s">
        <v>6919</v>
      </c>
      <c r="B6815" s="1">
        <v>45485.993750000001</v>
      </c>
      <c r="C6815" t="s">
        <v>13</v>
      </c>
      <c r="D6815">
        <v>59</v>
      </c>
      <c r="E6815" t="s">
        <v>10</v>
      </c>
      <c r="F6815" t="s">
        <v>11</v>
      </c>
      <c r="G6815" t="b">
        <v>1</v>
      </c>
      <c r="I6815">
        <v>58</v>
      </c>
      <c r="J6815" t="b">
        <v>1</v>
      </c>
      <c r="K6815">
        <f>YEAR(Table1[[#This Row],[Patient Admission Date]])</f>
        <v>2024</v>
      </c>
      <c r="L6815" t="str">
        <f>TEXT(Table1[[#This Row],[Patient Admission Date]],"mmm")</f>
        <v>Jul</v>
      </c>
      <c r="M6815" t="str">
        <f>TEXT(Table1[[#This Row],[Patient Admission Date]],"ddd")</f>
        <v>Fri</v>
      </c>
      <c r="N6815" t="str">
        <f>TEXT(INT(HOUR(Table1[[#This Row],[Patient Admission Date]])/3)*3,"00")&amp;"-"&amp;TEXT(INT(HOUR(Table1[[#This Row],[Patient Admission Date]])/3)*3+3,"00")</f>
        <v>21-24</v>
      </c>
      <c r="O6815" t="str" cm="1">
        <f t="array" ref="O6815">_xlfn.IFS(Table1[[#This Row],[Patient Age]]&lt;=14,"0-14",Table1[[#This Row],[Patient Age]]&lt;=29,"15-29",Table1[[#This Row],[Patient Age]]&lt;=44,"30-44",Table1[[#This Row],[Patient Age]]&lt;=59,"45-59",Table1[[#This Row],[Patient Age]]&lt;=74,"60-74",TRUE,"75+")</f>
        <v>45-59</v>
      </c>
      <c r="P6815" t="str" cm="1">
        <f t="array" ref="P6815">_xlfn.IFS(Table1[[#This Row],[Patient Waittime]]&lt;=15,"0-15",Table1[[#This Row],[Patient Waittime]]&lt;=30,"16-30",Table1[[#This Row],[Patient Waittime]]&lt;=45,"31-45",Table1[[#This Row],[Patient Waittime]]&lt;=60,"46-60",TRUE,"60+")</f>
        <v>46-60</v>
      </c>
      <c r="Q6815">
        <f>--(Table1[[#This Row],[Patient Waittime]]&lt;=30)</f>
        <v>0</v>
      </c>
      <c r="R6815">
        <f>--Table1[[#This Row],[Patient Admission Flag]]</f>
        <v>1</v>
      </c>
      <c r="S6815">
        <f>--AND(Table1[[#This Row],[WithinTarget]]=1,Table1[[#This Row],[Patient Satisfaction Score]]&gt;=7)</f>
        <v>0</v>
      </c>
      <c r="T6815" t="str">
        <f>IF(LEFT(Table1[[#This Row],[Patient Gender]],1)="F","Female","Male")</f>
        <v>Female</v>
      </c>
    </row>
    <row r="6816" spans="1:20" x14ac:dyDescent="0.3">
      <c r="A6816" t="s">
        <v>6920</v>
      </c>
      <c r="B6816" s="1">
        <v>45232.522222222222</v>
      </c>
      <c r="C6816" t="s">
        <v>13</v>
      </c>
      <c r="D6816">
        <v>18</v>
      </c>
      <c r="E6816" t="s">
        <v>10</v>
      </c>
      <c r="F6816" t="s">
        <v>11</v>
      </c>
      <c r="G6816" t="b">
        <v>1</v>
      </c>
      <c r="I6816">
        <v>19</v>
      </c>
      <c r="J6816" t="b">
        <v>1</v>
      </c>
      <c r="K6816">
        <f>YEAR(Table1[[#This Row],[Patient Admission Date]])</f>
        <v>2023</v>
      </c>
      <c r="L6816" t="str">
        <f>TEXT(Table1[[#This Row],[Patient Admission Date]],"mmm")</f>
        <v>Nov</v>
      </c>
      <c r="M6816" t="str">
        <f>TEXT(Table1[[#This Row],[Patient Admission Date]],"ddd")</f>
        <v>Thu</v>
      </c>
      <c r="N6816" t="str">
        <f>TEXT(INT(HOUR(Table1[[#This Row],[Patient Admission Date]])/3)*3,"00")&amp;"-"&amp;TEXT(INT(HOUR(Table1[[#This Row],[Patient Admission Date]])/3)*3+3,"00")</f>
        <v>12-15</v>
      </c>
      <c r="O6816" t="str" cm="1">
        <f t="array" ref="O6816">_xlfn.IFS(Table1[[#This Row],[Patient Age]]&lt;=14,"0-14",Table1[[#This Row],[Patient Age]]&lt;=29,"15-29",Table1[[#This Row],[Patient Age]]&lt;=44,"30-44",Table1[[#This Row],[Patient Age]]&lt;=59,"45-59",Table1[[#This Row],[Patient Age]]&lt;=74,"60-74",TRUE,"75+")</f>
        <v>15-29</v>
      </c>
      <c r="P6816" t="str" cm="1">
        <f t="array" ref="P6816">_xlfn.IFS(Table1[[#This Row],[Patient Waittime]]&lt;=15,"0-15",Table1[[#This Row],[Patient Waittime]]&lt;=30,"16-30",Table1[[#This Row],[Patient Waittime]]&lt;=45,"31-45",Table1[[#This Row],[Patient Waittime]]&lt;=60,"46-60",TRUE,"60+")</f>
        <v>16-30</v>
      </c>
      <c r="Q6816">
        <f>--(Table1[[#This Row],[Patient Waittime]]&lt;=30)</f>
        <v>1</v>
      </c>
      <c r="R6816">
        <f>--Table1[[#This Row],[Patient Admission Flag]]</f>
        <v>1</v>
      </c>
      <c r="S6816">
        <f>--AND(Table1[[#This Row],[WithinTarget]]=1,Table1[[#This Row],[Patient Satisfaction Score]]&gt;=7)</f>
        <v>0</v>
      </c>
      <c r="T6816" t="str">
        <f>IF(LEFT(Table1[[#This Row],[Patient Gender]],1)="F","Female","Male")</f>
        <v>Female</v>
      </c>
    </row>
    <row r="6817" spans="1:20" x14ac:dyDescent="0.3">
      <c r="A6817" t="s">
        <v>6921</v>
      </c>
      <c r="B6817" s="1">
        <v>45353.646527777775</v>
      </c>
      <c r="C6817" t="s">
        <v>13</v>
      </c>
      <c r="D6817">
        <v>65</v>
      </c>
      <c r="E6817" t="s">
        <v>10</v>
      </c>
      <c r="F6817" t="s">
        <v>11</v>
      </c>
      <c r="G6817" t="b">
        <v>1</v>
      </c>
      <c r="I6817">
        <v>24</v>
      </c>
      <c r="J6817" t="b">
        <v>1</v>
      </c>
      <c r="K6817">
        <f>YEAR(Table1[[#This Row],[Patient Admission Date]])</f>
        <v>2024</v>
      </c>
      <c r="L6817" t="str">
        <f>TEXT(Table1[[#This Row],[Patient Admission Date]],"mmm")</f>
        <v>Mar</v>
      </c>
      <c r="M6817" t="str">
        <f>TEXT(Table1[[#This Row],[Patient Admission Date]],"ddd")</f>
        <v>Sat</v>
      </c>
      <c r="N6817" t="str">
        <f>TEXT(INT(HOUR(Table1[[#This Row],[Patient Admission Date]])/3)*3,"00")&amp;"-"&amp;TEXT(INT(HOUR(Table1[[#This Row],[Patient Admission Date]])/3)*3+3,"00")</f>
        <v>15-18</v>
      </c>
      <c r="O6817" t="str" cm="1">
        <f t="array" ref="O6817">_xlfn.IFS(Table1[[#This Row],[Patient Age]]&lt;=14,"0-14",Table1[[#This Row],[Patient Age]]&lt;=29,"15-29",Table1[[#This Row],[Patient Age]]&lt;=44,"30-44",Table1[[#This Row],[Patient Age]]&lt;=59,"45-59",Table1[[#This Row],[Patient Age]]&lt;=74,"60-74",TRUE,"75+")</f>
        <v>60-74</v>
      </c>
      <c r="P6817" t="str" cm="1">
        <f t="array" ref="P6817">_xlfn.IFS(Table1[[#This Row],[Patient Waittime]]&lt;=15,"0-15",Table1[[#This Row],[Patient Waittime]]&lt;=30,"16-30",Table1[[#This Row],[Patient Waittime]]&lt;=45,"31-45",Table1[[#This Row],[Patient Waittime]]&lt;=60,"46-60",TRUE,"60+")</f>
        <v>16-30</v>
      </c>
      <c r="Q6817">
        <f>--(Table1[[#This Row],[Patient Waittime]]&lt;=30)</f>
        <v>1</v>
      </c>
      <c r="R6817">
        <f>--Table1[[#This Row],[Patient Admission Flag]]</f>
        <v>1</v>
      </c>
      <c r="S6817">
        <f>--AND(Table1[[#This Row],[WithinTarget]]=1,Table1[[#This Row],[Patient Satisfaction Score]]&gt;=7)</f>
        <v>0</v>
      </c>
      <c r="T6817" t="str">
        <f>IF(LEFT(Table1[[#This Row],[Patient Gender]],1)="F","Female","Male")</f>
        <v>Female</v>
      </c>
    </row>
    <row r="6818" spans="1:20" x14ac:dyDescent="0.3">
      <c r="A6818" t="s">
        <v>6922</v>
      </c>
      <c r="B6818" s="1">
        <v>45355.459027777775</v>
      </c>
      <c r="C6818" t="s">
        <v>13</v>
      </c>
      <c r="D6818">
        <v>24</v>
      </c>
      <c r="E6818" t="s">
        <v>10</v>
      </c>
      <c r="F6818" t="s">
        <v>11</v>
      </c>
      <c r="G6818" t="b">
        <v>1</v>
      </c>
      <c r="I6818">
        <v>25</v>
      </c>
      <c r="J6818" t="b">
        <v>1</v>
      </c>
      <c r="K6818">
        <f>YEAR(Table1[[#This Row],[Patient Admission Date]])</f>
        <v>2024</v>
      </c>
      <c r="L6818" t="str">
        <f>TEXT(Table1[[#This Row],[Patient Admission Date]],"mmm")</f>
        <v>Mar</v>
      </c>
      <c r="M6818" t="str">
        <f>TEXT(Table1[[#This Row],[Patient Admission Date]],"ddd")</f>
        <v>Mon</v>
      </c>
      <c r="N6818" t="str">
        <f>TEXT(INT(HOUR(Table1[[#This Row],[Patient Admission Date]])/3)*3,"00")&amp;"-"&amp;TEXT(INT(HOUR(Table1[[#This Row],[Patient Admission Date]])/3)*3+3,"00")</f>
        <v>09-12</v>
      </c>
      <c r="O6818" t="str" cm="1">
        <f t="array" ref="O6818">_xlfn.IFS(Table1[[#This Row],[Patient Age]]&lt;=14,"0-14",Table1[[#This Row],[Patient Age]]&lt;=29,"15-29",Table1[[#This Row],[Patient Age]]&lt;=44,"30-44",Table1[[#This Row],[Patient Age]]&lt;=59,"45-59",Table1[[#This Row],[Patient Age]]&lt;=74,"60-74",TRUE,"75+")</f>
        <v>15-29</v>
      </c>
      <c r="P6818" t="str" cm="1">
        <f t="array" ref="P6818">_xlfn.IFS(Table1[[#This Row],[Patient Waittime]]&lt;=15,"0-15",Table1[[#This Row],[Patient Waittime]]&lt;=30,"16-30",Table1[[#This Row],[Patient Waittime]]&lt;=45,"31-45",Table1[[#This Row],[Patient Waittime]]&lt;=60,"46-60",TRUE,"60+")</f>
        <v>16-30</v>
      </c>
      <c r="Q6818">
        <f>--(Table1[[#This Row],[Patient Waittime]]&lt;=30)</f>
        <v>1</v>
      </c>
      <c r="R6818">
        <f>--Table1[[#This Row],[Patient Admission Flag]]</f>
        <v>1</v>
      </c>
      <c r="S6818">
        <f>--AND(Table1[[#This Row],[WithinTarget]]=1,Table1[[#This Row],[Patient Satisfaction Score]]&gt;=7)</f>
        <v>0</v>
      </c>
      <c r="T6818" t="str">
        <f>IF(LEFT(Table1[[#This Row],[Patient Gender]],1)="F","Female","Male")</f>
        <v>Female</v>
      </c>
    </row>
    <row r="6819" spans="1:20" x14ac:dyDescent="0.3">
      <c r="A6819" t="s">
        <v>6923</v>
      </c>
      <c r="B6819" s="1">
        <v>45536.919444444444</v>
      </c>
      <c r="C6819" t="s">
        <v>13</v>
      </c>
      <c r="D6819">
        <v>63</v>
      </c>
      <c r="E6819" t="s">
        <v>10</v>
      </c>
      <c r="F6819" t="s">
        <v>11</v>
      </c>
      <c r="G6819" t="b">
        <v>1</v>
      </c>
      <c r="I6819">
        <v>35</v>
      </c>
      <c r="J6819" t="b">
        <v>1</v>
      </c>
      <c r="K6819">
        <f>YEAR(Table1[[#This Row],[Patient Admission Date]])</f>
        <v>2024</v>
      </c>
      <c r="L6819" t="str">
        <f>TEXT(Table1[[#This Row],[Patient Admission Date]],"mmm")</f>
        <v>Sep</v>
      </c>
      <c r="M6819" t="str">
        <f>TEXT(Table1[[#This Row],[Patient Admission Date]],"ddd")</f>
        <v>Sun</v>
      </c>
      <c r="N6819" t="str">
        <f>TEXT(INT(HOUR(Table1[[#This Row],[Patient Admission Date]])/3)*3,"00")&amp;"-"&amp;TEXT(INT(HOUR(Table1[[#This Row],[Patient Admission Date]])/3)*3+3,"00")</f>
        <v>21-24</v>
      </c>
      <c r="O6819" t="str" cm="1">
        <f t="array" ref="O6819">_xlfn.IFS(Table1[[#This Row],[Patient Age]]&lt;=14,"0-14",Table1[[#This Row],[Patient Age]]&lt;=29,"15-29",Table1[[#This Row],[Patient Age]]&lt;=44,"30-44",Table1[[#This Row],[Patient Age]]&lt;=59,"45-59",Table1[[#This Row],[Patient Age]]&lt;=74,"60-74",TRUE,"75+")</f>
        <v>60-74</v>
      </c>
      <c r="P6819" t="str" cm="1">
        <f t="array" ref="P6819">_xlfn.IFS(Table1[[#This Row],[Patient Waittime]]&lt;=15,"0-15",Table1[[#This Row],[Patient Waittime]]&lt;=30,"16-30",Table1[[#This Row],[Patient Waittime]]&lt;=45,"31-45",Table1[[#This Row],[Patient Waittime]]&lt;=60,"46-60",TRUE,"60+")</f>
        <v>31-45</v>
      </c>
      <c r="Q6819">
        <f>--(Table1[[#This Row],[Patient Waittime]]&lt;=30)</f>
        <v>0</v>
      </c>
      <c r="R6819">
        <f>--Table1[[#This Row],[Patient Admission Flag]]</f>
        <v>1</v>
      </c>
      <c r="S6819">
        <f>--AND(Table1[[#This Row],[WithinTarget]]=1,Table1[[#This Row],[Patient Satisfaction Score]]&gt;=7)</f>
        <v>0</v>
      </c>
      <c r="T6819" t="str">
        <f>IF(LEFT(Table1[[#This Row],[Patient Gender]],1)="F","Female","Male")</f>
        <v>Female</v>
      </c>
    </row>
    <row r="6820" spans="1:20" x14ac:dyDescent="0.3">
      <c r="A6820" t="s">
        <v>6924</v>
      </c>
      <c r="B6820" s="1">
        <v>45371.479166666664</v>
      </c>
      <c r="C6820" t="s">
        <v>13</v>
      </c>
      <c r="D6820">
        <v>34</v>
      </c>
      <c r="E6820" t="s">
        <v>10</v>
      </c>
      <c r="F6820" t="s">
        <v>11</v>
      </c>
      <c r="G6820" t="b">
        <v>1</v>
      </c>
      <c r="I6820">
        <v>37</v>
      </c>
      <c r="J6820" t="b">
        <v>1</v>
      </c>
      <c r="K6820">
        <f>YEAR(Table1[[#This Row],[Patient Admission Date]])</f>
        <v>2024</v>
      </c>
      <c r="L6820" t="str">
        <f>TEXT(Table1[[#This Row],[Patient Admission Date]],"mmm")</f>
        <v>Mar</v>
      </c>
      <c r="M6820" t="str">
        <f>TEXT(Table1[[#This Row],[Patient Admission Date]],"ddd")</f>
        <v>Wed</v>
      </c>
      <c r="N6820" t="str">
        <f>TEXT(INT(HOUR(Table1[[#This Row],[Patient Admission Date]])/3)*3,"00")&amp;"-"&amp;TEXT(INT(HOUR(Table1[[#This Row],[Patient Admission Date]])/3)*3+3,"00")</f>
        <v>09-12</v>
      </c>
      <c r="O6820" t="str" cm="1">
        <f t="array" ref="O6820">_xlfn.IFS(Table1[[#This Row],[Patient Age]]&lt;=14,"0-14",Table1[[#This Row],[Patient Age]]&lt;=29,"15-29",Table1[[#This Row],[Patient Age]]&lt;=44,"30-44",Table1[[#This Row],[Patient Age]]&lt;=59,"45-59",Table1[[#This Row],[Patient Age]]&lt;=74,"60-74",TRUE,"75+")</f>
        <v>30-44</v>
      </c>
      <c r="P6820" t="str" cm="1">
        <f t="array" ref="P6820">_xlfn.IFS(Table1[[#This Row],[Patient Waittime]]&lt;=15,"0-15",Table1[[#This Row],[Patient Waittime]]&lt;=30,"16-30",Table1[[#This Row],[Patient Waittime]]&lt;=45,"31-45",Table1[[#This Row],[Patient Waittime]]&lt;=60,"46-60",TRUE,"60+")</f>
        <v>31-45</v>
      </c>
      <c r="Q6820">
        <f>--(Table1[[#This Row],[Patient Waittime]]&lt;=30)</f>
        <v>0</v>
      </c>
      <c r="R6820">
        <f>--Table1[[#This Row],[Patient Admission Flag]]</f>
        <v>1</v>
      </c>
      <c r="S6820">
        <f>--AND(Table1[[#This Row],[WithinTarget]]=1,Table1[[#This Row],[Patient Satisfaction Score]]&gt;=7)</f>
        <v>0</v>
      </c>
      <c r="T6820" t="str">
        <f>IF(LEFT(Table1[[#This Row],[Patient Gender]],1)="F","Female","Male")</f>
        <v>Female</v>
      </c>
    </row>
    <row r="6821" spans="1:20" x14ac:dyDescent="0.3">
      <c r="A6821" t="s">
        <v>6925</v>
      </c>
      <c r="B6821" s="1">
        <v>45362.751388888886</v>
      </c>
      <c r="C6821" t="s">
        <v>13</v>
      </c>
      <c r="D6821">
        <v>1</v>
      </c>
      <c r="E6821" t="s">
        <v>10</v>
      </c>
      <c r="F6821" t="s">
        <v>11</v>
      </c>
      <c r="G6821" t="b">
        <v>1</v>
      </c>
      <c r="I6821">
        <v>41</v>
      </c>
      <c r="J6821" t="b">
        <v>1</v>
      </c>
      <c r="K6821">
        <f>YEAR(Table1[[#This Row],[Patient Admission Date]])</f>
        <v>2024</v>
      </c>
      <c r="L6821" t="str">
        <f>TEXT(Table1[[#This Row],[Patient Admission Date]],"mmm")</f>
        <v>Mar</v>
      </c>
      <c r="M6821" t="str">
        <f>TEXT(Table1[[#This Row],[Patient Admission Date]],"ddd")</f>
        <v>Mon</v>
      </c>
      <c r="N6821" t="str">
        <f>TEXT(INT(HOUR(Table1[[#This Row],[Patient Admission Date]])/3)*3,"00")&amp;"-"&amp;TEXT(INT(HOUR(Table1[[#This Row],[Patient Admission Date]])/3)*3+3,"00")</f>
        <v>18-21</v>
      </c>
      <c r="O6821" t="str" cm="1">
        <f t="array" ref="O6821">_xlfn.IFS(Table1[[#This Row],[Patient Age]]&lt;=14,"0-14",Table1[[#This Row],[Patient Age]]&lt;=29,"15-29",Table1[[#This Row],[Patient Age]]&lt;=44,"30-44",Table1[[#This Row],[Patient Age]]&lt;=59,"45-59",Table1[[#This Row],[Patient Age]]&lt;=74,"60-74",TRUE,"75+")</f>
        <v>0-14</v>
      </c>
      <c r="P6821" t="str" cm="1">
        <f t="array" ref="P6821">_xlfn.IFS(Table1[[#This Row],[Patient Waittime]]&lt;=15,"0-15",Table1[[#This Row],[Patient Waittime]]&lt;=30,"16-30",Table1[[#This Row],[Patient Waittime]]&lt;=45,"31-45",Table1[[#This Row],[Patient Waittime]]&lt;=60,"46-60",TRUE,"60+")</f>
        <v>31-45</v>
      </c>
      <c r="Q6821">
        <f>--(Table1[[#This Row],[Patient Waittime]]&lt;=30)</f>
        <v>0</v>
      </c>
      <c r="R6821">
        <f>--Table1[[#This Row],[Patient Admission Flag]]</f>
        <v>1</v>
      </c>
      <c r="S6821">
        <f>--AND(Table1[[#This Row],[WithinTarget]]=1,Table1[[#This Row],[Patient Satisfaction Score]]&gt;=7)</f>
        <v>0</v>
      </c>
      <c r="T6821" t="str">
        <f>IF(LEFT(Table1[[#This Row],[Patient Gender]],1)="F","Female","Male")</f>
        <v>Female</v>
      </c>
    </row>
    <row r="6822" spans="1:20" x14ac:dyDescent="0.3">
      <c r="A6822" t="s">
        <v>6926</v>
      </c>
      <c r="B6822" s="1">
        <v>45077.709722222222</v>
      </c>
      <c r="C6822" t="s">
        <v>13</v>
      </c>
      <c r="D6822">
        <v>79</v>
      </c>
      <c r="E6822" t="s">
        <v>10</v>
      </c>
      <c r="F6822" t="s">
        <v>11</v>
      </c>
      <c r="G6822" t="b">
        <v>1</v>
      </c>
      <c r="I6822">
        <v>42</v>
      </c>
      <c r="J6822" t="b">
        <v>1</v>
      </c>
      <c r="K6822">
        <f>YEAR(Table1[[#This Row],[Patient Admission Date]])</f>
        <v>2023</v>
      </c>
      <c r="L6822" t="str">
        <f>TEXT(Table1[[#This Row],[Patient Admission Date]],"mmm")</f>
        <v>May</v>
      </c>
      <c r="M6822" t="str">
        <f>TEXT(Table1[[#This Row],[Patient Admission Date]],"ddd")</f>
        <v>Wed</v>
      </c>
      <c r="N6822" t="str">
        <f>TEXT(INT(HOUR(Table1[[#This Row],[Patient Admission Date]])/3)*3,"00")&amp;"-"&amp;TEXT(INT(HOUR(Table1[[#This Row],[Patient Admission Date]])/3)*3+3,"00")</f>
        <v>15-18</v>
      </c>
      <c r="O6822" t="str" cm="1">
        <f t="array" ref="O6822">_xlfn.IFS(Table1[[#This Row],[Patient Age]]&lt;=14,"0-14",Table1[[#This Row],[Patient Age]]&lt;=29,"15-29",Table1[[#This Row],[Patient Age]]&lt;=44,"30-44",Table1[[#This Row],[Patient Age]]&lt;=59,"45-59",Table1[[#This Row],[Patient Age]]&lt;=74,"60-74",TRUE,"75+")</f>
        <v>75+</v>
      </c>
      <c r="P6822" t="str" cm="1">
        <f t="array" ref="P6822">_xlfn.IFS(Table1[[#This Row],[Patient Waittime]]&lt;=15,"0-15",Table1[[#This Row],[Patient Waittime]]&lt;=30,"16-30",Table1[[#This Row],[Patient Waittime]]&lt;=45,"31-45",Table1[[#This Row],[Patient Waittime]]&lt;=60,"46-60",TRUE,"60+")</f>
        <v>31-45</v>
      </c>
      <c r="Q6822">
        <f>--(Table1[[#This Row],[Patient Waittime]]&lt;=30)</f>
        <v>0</v>
      </c>
      <c r="R6822">
        <f>--Table1[[#This Row],[Patient Admission Flag]]</f>
        <v>1</v>
      </c>
      <c r="S6822">
        <f>--AND(Table1[[#This Row],[WithinTarget]]=1,Table1[[#This Row],[Patient Satisfaction Score]]&gt;=7)</f>
        <v>0</v>
      </c>
      <c r="T6822" t="str">
        <f>IF(LEFT(Table1[[#This Row],[Patient Gender]],1)="F","Female","Male")</f>
        <v>Female</v>
      </c>
    </row>
    <row r="6823" spans="1:20" x14ac:dyDescent="0.3">
      <c r="A6823" t="s">
        <v>6927</v>
      </c>
      <c r="B6823" s="1">
        <v>45034.450694444444</v>
      </c>
      <c r="C6823" t="s">
        <v>13</v>
      </c>
      <c r="D6823">
        <v>10</v>
      </c>
      <c r="E6823" t="s">
        <v>10</v>
      </c>
      <c r="F6823" t="s">
        <v>11</v>
      </c>
      <c r="G6823" t="b">
        <v>1</v>
      </c>
      <c r="I6823">
        <v>48</v>
      </c>
      <c r="J6823" t="b">
        <v>1</v>
      </c>
      <c r="K6823">
        <f>YEAR(Table1[[#This Row],[Patient Admission Date]])</f>
        <v>2023</v>
      </c>
      <c r="L6823" t="str">
        <f>TEXT(Table1[[#This Row],[Patient Admission Date]],"mmm")</f>
        <v>Apr</v>
      </c>
      <c r="M6823" t="str">
        <f>TEXT(Table1[[#This Row],[Patient Admission Date]],"ddd")</f>
        <v>Tue</v>
      </c>
      <c r="N6823" t="str">
        <f>TEXT(INT(HOUR(Table1[[#This Row],[Patient Admission Date]])/3)*3,"00")&amp;"-"&amp;TEXT(INT(HOUR(Table1[[#This Row],[Patient Admission Date]])/3)*3+3,"00")</f>
        <v>09-12</v>
      </c>
      <c r="O6823" t="str" cm="1">
        <f t="array" ref="O6823">_xlfn.IFS(Table1[[#This Row],[Patient Age]]&lt;=14,"0-14",Table1[[#This Row],[Patient Age]]&lt;=29,"15-29",Table1[[#This Row],[Patient Age]]&lt;=44,"30-44",Table1[[#This Row],[Patient Age]]&lt;=59,"45-59",Table1[[#This Row],[Patient Age]]&lt;=74,"60-74",TRUE,"75+")</f>
        <v>0-14</v>
      </c>
      <c r="P6823" t="str" cm="1">
        <f t="array" ref="P6823">_xlfn.IFS(Table1[[#This Row],[Patient Waittime]]&lt;=15,"0-15",Table1[[#This Row],[Patient Waittime]]&lt;=30,"16-30",Table1[[#This Row],[Patient Waittime]]&lt;=45,"31-45",Table1[[#This Row],[Patient Waittime]]&lt;=60,"46-60",TRUE,"60+")</f>
        <v>46-60</v>
      </c>
      <c r="Q6823">
        <f>--(Table1[[#This Row],[Patient Waittime]]&lt;=30)</f>
        <v>0</v>
      </c>
      <c r="R6823">
        <f>--Table1[[#This Row],[Patient Admission Flag]]</f>
        <v>1</v>
      </c>
      <c r="S6823">
        <f>--AND(Table1[[#This Row],[WithinTarget]]=1,Table1[[#This Row],[Patient Satisfaction Score]]&gt;=7)</f>
        <v>0</v>
      </c>
      <c r="T6823" t="str">
        <f>IF(LEFT(Table1[[#This Row],[Patient Gender]],1)="F","Female","Male")</f>
        <v>Female</v>
      </c>
    </row>
    <row r="6824" spans="1:20" x14ac:dyDescent="0.3">
      <c r="A6824" t="s">
        <v>6928</v>
      </c>
      <c r="B6824" s="1">
        <v>45352.484027777777</v>
      </c>
      <c r="C6824" t="s">
        <v>13</v>
      </c>
      <c r="D6824">
        <v>33</v>
      </c>
      <c r="E6824" t="s">
        <v>10</v>
      </c>
      <c r="F6824" t="s">
        <v>11</v>
      </c>
      <c r="G6824" t="b">
        <v>1</v>
      </c>
      <c r="I6824">
        <v>50</v>
      </c>
      <c r="J6824" t="b">
        <v>1</v>
      </c>
      <c r="K6824">
        <f>YEAR(Table1[[#This Row],[Patient Admission Date]])</f>
        <v>2024</v>
      </c>
      <c r="L6824" t="str">
        <f>TEXT(Table1[[#This Row],[Patient Admission Date]],"mmm")</f>
        <v>Mar</v>
      </c>
      <c r="M6824" t="str">
        <f>TEXT(Table1[[#This Row],[Patient Admission Date]],"ddd")</f>
        <v>Fri</v>
      </c>
      <c r="N6824" t="str">
        <f>TEXT(INT(HOUR(Table1[[#This Row],[Patient Admission Date]])/3)*3,"00")&amp;"-"&amp;TEXT(INT(HOUR(Table1[[#This Row],[Patient Admission Date]])/3)*3+3,"00")</f>
        <v>09-12</v>
      </c>
      <c r="O6824" t="str" cm="1">
        <f t="array" ref="O6824">_xlfn.IFS(Table1[[#This Row],[Patient Age]]&lt;=14,"0-14",Table1[[#This Row],[Patient Age]]&lt;=29,"15-29",Table1[[#This Row],[Patient Age]]&lt;=44,"30-44",Table1[[#This Row],[Patient Age]]&lt;=59,"45-59",Table1[[#This Row],[Patient Age]]&lt;=74,"60-74",TRUE,"75+")</f>
        <v>30-44</v>
      </c>
      <c r="P6824" t="str" cm="1">
        <f t="array" ref="P6824">_xlfn.IFS(Table1[[#This Row],[Patient Waittime]]&lt;=15,"0-15",Table1[[#This Row],[Patient Waittime]]&lt;=30,"16-30",Table1[[#This Row],[Patient Waittime]]&lt;=45,"31-45",Table1[[#This Row],[Patient Waittime]]&lt;=60,"46-60",TRUE,"60+")</f>
        <v>46-60</v>
      </c>
      <c r="Q6824">
        <f>--(Table1[[#This Row],[Patient Waittime]]&lt;=30)</f>
        <v>0</v>
      </c>
      <c r="R6824">
        <f>--Table1[[#This Row],[Patient Admission Flag]]</f>
        <v>1</v>
      </c>
      <c r="S6824">
        <f>--AND(Table1[[#This Row],[WithinTarget]]=1,Table1[[#This Row],[Patient Satisfaction Score]]&gt;=7)</f>
        <v>0</v>
      </c>
      <c r="T6824" t="str">
        <f>IF(LEFT(Table1[[#This Row],[Patient Gender]],1)="F","Female","Male")</f>
        <v>Female</v>
      </c>
    </row>
    <row r="6825" spans="1:20" x14ac:dyDescent="0.3">
      <c r="A6825" t="s">
        <v>6929</v>
      </c>
      <c r="B6825" s="1">
        <v>45302.750694444447</v>
      </c>
      <c r="C6825" t="s">
        <v>13</v>
      </c>
      <c r="D6825">
        <v>12</v>
      </c>
      <c r="E6825" t="s">
        <v>10</v>
      </c>
      <c r="F6825" t="s">
        <v>11</v>
      </c>
      <c r="G6825" t="b">
        <v>1</v>
      </c>
      <c r="I6825">
        <v>53</v>
      </c>
      <c r="J6825" t="b">
        <v>1</v>
      </c>
      <c r="K6825">
        <f>YEAR(Table1[[#This Row],[Patient Admission Date]])</f>
        <v>2024</v>
      </c>
      <c r="L6825" t="str">
        <f>TEXT(Table1[[#This Row],[Patient Admission Date]],"mmm")</f>
        <v>Jan</v>
      </c>
      <c r="M6825" t="str">
        <f>TEXT(Table1[[#This Row],[Patient Admission Date]],"ddd")</f>
        <v>Thu</v>
      </c>
      <c r="N6825" t="str">
        <f>TEXT(INT(HOUR(Table1[[#This Row],[Patient Admission Date]])/3)*3,"00")&amp;"-"&amp;TEXT(INT(HOUR(Table1[[#This Row],[Patient Admission Date]])/3)*3+3,"00")</f>
        <v>18-21</v>
      </c>
      <c r="O6825" t="str" cm="1">
        <f t="array" ref="O6825">_xlfn.IFS(Table1[[#This Row],[Patient Age]]&lt;=14,"0-14",Table1[[#This Row],[Patient Age]]&lt;=29,"15-29",Table1[[#This Row],[Patient Age]]&lt;=44,"30-44",Table1[[#This Row],[Patient Age]]&lt;=59,"45-59",Table1[[#This Row],[Patient Age]]&lt;=74,"60-74",TRUE,"75+")</f>
        <v>0-14</v>
      </c>
      <c r="P6825" t="str" cm="1">
        <f t="array" ref="P6825">_xlfn.IFS(Table1[[#This Row],[Patient Waittime]]&lt;=15,"0-15",Table1[[#This Row],[Patient Waittime]]&lt;=30,"16-30",Table1[[#This Row],[Patient Waittime]]&lt;=45,"31-45",Table1[[#This Row],[Patient Waittime]]&lt;=60,"46-60",TRUE,"60+")</f>
        <v>46-60</v>
      </c>
      <c r="Q6825">
        <f>--(Table1[[#This Row],[Patient Waittime]]&lt;=30)</f>
        <v>0</v>
      </c>
      <c r="R6825">
        <f>--Table1[[#This Row],[Patient Admission Flag]]</f>
        <v>1</v>
      </c>
      <c r="S6825">
        <f>--AND(Table1[[#This Row],[WithinTarget]]=1,Table1[[#This Row],[Patient Satisfaction Score]]&gt;=7)</f>
        <v>0</v>
      </c>
      <c r="T6825" t="str">
        <f>IF(LEFT(Table1[[#This Row],[Patient Gender]],1)="F","Female","Male")</f>
        <v>Female</v>
      </c>
    </row>
    <row r="6826" spans="1:20" x14ac:dyDescent="0.3">
      <c r="A6826" t="s">
        <v>6930</v>
      </c>
      <c r="B6826" s="1">
        <v>45245.345833333333</v>
      </c>
      <c r="C6826" t="s">
        <v>13</v>
      </c>
      <c r="D6826">
        <v>30</v>
      </c>
      <c r="E6826" t="s">
        <v>10</v>
      </c>
      <c r="F6826" t="s">
        <v>11</v>
      </c>
      <c r="G6826" t="b">
        <v>1</v>
      </c>
      <c r="I6826">
        <v>53</v>
      </c>
      <c r="J6826" t="b">
        <v>1</v>
      </c>
      <c r="K6826">
        <f>YEAR(Table1[[#This Row],[Patient Admission Date]])</f>
        <v>2023</v>
      </c>
      <c r="L6826" t="str">
        <f>TEXT(Table1[[#This Row],[Patient Admission Date]],"mmm")</f>
        <v>Nov</v>
      </c>
      <c r="M6826" t="str">
        <f>TEXT(Table1[[#This Row],[Patient Admission Date]],"ddd")</f>
        <v>Wed</v>
      </c>
      <c r="N6826" t="str">
        <f>TEXT(INT(HOUR(Table1[[#This Row],[Patient Admission Date]])/3)*3,"00")&amp;"-"&amp;TEXT(INT(HOUR(Table1[[#This Row],[Patient Admission Date]])/3)*3+3,"00")</f>
        <v>06-09</v>
      </c>
      <c r="O6826" t="str" cm="1">
        <f t="array" ref="O6826">_xlfn.IFS(Table1[[#This Row],[Patient Age]]&lt;=14,"0-14",Table1[[#This Row],[Patient Age]]&lt;=29,"15-29",Table1[[#This Row],[Patient Age]]&lt;=44,"30-44",Table1[[#This Row],[Patient Age]]&lt;=59,"45-59",Table1[[#This Row],[Patient Age]]&lt;=74,"60-74",TRUE,"75+")</f>
        <v>30-44</v>
      </c>
      <c r="P6826" t="str" cm="1">
        <f t="array" ref="P6826">_xlfn.IFS(Table1[[#This Row],[Patient Waittime]]&lt;=15,"0-15",Table1[[#This Row],[Patient Waittime]]&lt;=30,"16-30",Table1[[#This Row],[Patient Waittime]]&lt;=45,"31-45",Table1[[#This Row],[Patient Waittime]]&lt;=60,"46-60",TRUE,"60+")</f>
        <v>46-60</v>
      </c>
      <c r="Q6826">
        <f>--(Table1[[#This Row],[Patient Waittime]]&lt;=30)</f>
        <v>0</v>
      </c>
      <c r="R6826">
        <f>--Table1[[#This Row],[Patient Admission Flag]]</f>
        <v>1</v>
      </c>
      <c r="S6826">
        <f>--AND(Table1[[#This Row],[WithinTarget]]=1,Table1[[#This Row],[Patient Satisfaction Score]]&gt;=7)</f>
        <v>0</v>
      </c>
      <c r="T6826" t="str">
        <f>IF(LEFT(Table1[[#This Row],[Patient Gender]],1)="F","Female","Male")</f>
        <v>Female</v>
      </c>
    </row>
    <row r="6827" spans="1:20" x14ac:dyDescent="0.3">
      <c r="A6827" t="s">
        <v>6931</v>
      </c>
      <c r="B6827" s="1">
        <v>45581.732638888891</v>
      </c>
      <c r="C6827" t="s">
        <v>13</v>
      </c>
      <c r="D6827">
        <v>58</v>
      </c>
      <c r="E6827" t="s">
        <v>10</v>
      </c>
      <c r="F6827" t="s">
        <v>11</v>
      </c>
      <c r="G6827" t="b">
        <v>1</v>
      </c>
      <c r="I6827">
        <v>54</v>
      </c>
      <c r="J6827" t="b">
        <v>1</v>
      </c>
      <c r="K6827">
        <f>YEAR(Table1[[#This Row],[Patient Admission Date]])</f>
        <v>2024</v>
      </c>
      <c r="L6827" t="str">
        <f>TEXT(Table1[[#This Row],[Patient Admission Date]],"mmm")</f>
        <v>Oct</v>
      </c>
      <c r="M6827" t="str">
        <f>TEXT(Table1[[#This Row],[Patient Admission Date]],"ddd")</f>
        <v>Wed</v>
      </c>
      <c r="N6827" t="str">
        <f>TEXT(INT(HOUR(Table1[[#This Row],[Patient Admission Date]])/3)*3,"00")&amp;"-"&amp;TEXT(INT(HOUR(Table1[[#This Row],[Patient Admission Date]])/3)*3+3,"00")</f>
        <v>15-18</v>
      </c>
      <c r="O6827" t="str" cm="1">
        <f t="array" ref="O6827">_xlfn.IFS(Table1[[#This Row],[Patient Age]]&lt;=14,"0-14",Table1[[#This Row],[Patient Age]]&lt;=29,"15-29",Table1[[#This Row],[Patient Age]]&lt;=44,"30-44",Table1[[#This Row],[Patient Age]]&lt;=59,"45-59",Table1[[#This Row],[Patient Age]]&lt;=74,"60-74",TRUE,"75+")</f>
        <v>45-59</v>
      </c>
      <c r="P6827" t="str" cm="1">
        <f t="array" ref="P6827">_xlfn.IFS(Table1[[#This Row],[Patient Waittime]]&lt;=15,"0-15",Table1[[#This Row],[Patient Waittime]]&lt;=30,"16-30",Table1[[#This Row],[Patient Waittime]]&lt;=45,"31-45",Table1[[#This Row],[Patient Waittime]]&lt;=60,"46-60",TRUE,"60+")</f>
        <v>46-60</v>
      </c>
      <c r="Q6827">
        <f>--(Table1[[#This Row],[Patient Waittime]]&lt;=30)</f>
        <v>0</v>
      </c>
      <c r="R6827">
        <f>--Table1[[#This Row],[Patient Admission Flag]]</f>
        <v>1</v>
      </c>
      <c r="S6827">
        <f>--AND(Table1[[#This Row],[WithinTarget]]=1,Table1[[#This Row],[Patient Satisfaction Score]]&gt;=7)</f>
        <v>0</v>
      </c>
      <c r="T6827" t="str">
        <f>IF(LEFT(Table1[[#This Row],[Patient Gender]],1)="F","Female","Male")</f>
        <v>Female</v>
      </c>
    </row>
    <row r="6828" spans="1:20" x14ac:dyDescent="0.3">
      <c r="A6828" t="s">
        <v>6932</v>
      </c>
      <c r="B6828" s="1">
        <v>45145.246527777781</v>
      </c>
      <c r="C6828" t="s">
        <v>13</v>
      </c>
      <c r="D6828">
        <v>74</v>
      </c>
      <c r="E6828" t="s">
        <v>10</v>
      </c>
      <c r="F6828" t="s">
        <v>11</v>
      </c>
      <c r="G6828" t="b">
        <v>1</v>
      </c>
      <c r="I6828">
        <v>55</v>
      </c>
      <c r="J6828" t="b">
        <v>1</v>
      </c>
      <c r="K6828">
        <f>YEAR(Table1[[#This Row],[Patient Admission Date]])</f>
        <v>2023</v>
      </c>
      <c r="L6828" t="str">
        <f>TEXT(Table1[[#This Row],[Patient Admission Date]],"mmm")</f>
        <v>Aug</v>
      </c>
      <c r="M6828" t="str">
        <f>TEXT(Table1[[#This Row],[Patient Admission Date]],"ddd")</f>
        <v>Mon</v>
      </c>
      <c r="N6828" t="str">
        <f>TEXT(INT(HOUR(Table1[[#This Row],[Patient Admission Date]])/3)*3,"00")&amp;"-"&amp;TEXT(INT(HOUR(Table1[[#This Row],[Patient Admission Date]])/3)*3+3,"00")</f>
        <v>03-06</v>
      </c>
      <c r="O6828" t="str" cm="1">
        <f t="array" ref="O6828">_xlfn.IFS(Table1[[#This Row],[Patient Age]]&lt;=14,"0-14",Table1[[#This Row],[Patient Age]]&lt;=29,"15-29",Table1[[#This Row],[Patient Age]]&lt;=44,"30-44",Table1[[#This Row],[Patient Age]]&lt;=59,"45-59",Table1[[#This Row],[Patient Age]]&lt;=74,"60-74",TRUE,"75+")</f>
        <v>60-74</v>
      </c>
      <c r="P6828" t="str" cm="1">
        <f t="array" ref="P6828">_xlfn.IFS(Table1[[#This Row],[Patient Waittime]]&lt;=15,"0-15",Table1[[#This Row],[Patient Waittime]]&lt;=30,"16-30",Table1[[#This Row],[Patient Waittime]]&lt;=45,"31-45",Table1[[#This Row],[Patient Waittime]]&lt;=60,"46-60",TRUE,"60+")</f>
        <v>46-60</v>
      </c>
      <c r="Q6828">
        <f>--(Table1[[#This Row],[Patient Waittime]]&lt;=30)</f>
        <v>0</v>
      </c>
      <c r="R6828">
        <f>--Table1[[#This Row],[Patient Admission Flag]]</f>
        <v>1</v>
      </c>
      <c r="S6828">
        <f>--AND(Table1[[#This Row],[WithinTarget]]=1,Table1[[#This Row],[Patient Satisfaction Score]]&gt;=7)</f>
        <v>0</v>
      </c>
      <c r="T6828" t="str">
        <f>IF(LEFT(Table1[[#This Row],[Patient Gender]],1)="F","Female","Male")</f>
        <v>Female</v>
      </c>
    </row>
    <row r="6829" spans="1:20" x14ac:dyDescent="0.3">
      <c r="A6829" t="s">
        <v>6933</v>
      </c>
      <c r="B6829" s="1">
        <v>45537.945833333331</v>
      </c>
      <c r="C6829" t="s">
        <v>13</v>
      </c>
      <c r="D6829">
        <v>30</v>
      </c>
      <c r="E6829" t="s">
        <v>10</v>
      </c>
      <c r="F6829" t="s">
        <v>11</v>
      </c>
      <c r="G6829" t="b">
        <v>1</v>
      </c>
      <c r="I6829">
        <v>57</v>
      </c>
      <c r="J6829" t="b">
        <v>1</v>
      </c>
      <c r="K6829">
        <f>YEAR(Table1[[#This Row],[Patient Admission Date]])</f>
        <v>2024</v>
      </c>
      <c r="L6829" t="str">
        <f>TEXT(Table1[[#This Row],[Patient Admission Date]],"mmm")</f>
        <v>Sep</v>
      </c>
      <c r="M6829" t="str">
        <f>TEXT(Table1[[#This Row],[Patient Admission Date]],"ddd")</f>
        <v>Mon</v>
      </c>
      <c r="N6829" t="str">
        <f>TEXT(INT(HOUR(Table1[[#This Row],[Patient Admission Date]])/3)*3,"00")&amp;"-"&amp;TEXT(INT(HOUR(Table1[[#This Row],[Patient Admission Date]])/3)*3+3,"00")</f>
        <v>21-24</v>
      </c>
      <c r="O6829" t="str" cm="1">
        <f t="array" ref="O6829">_xlfn.IFS(Table1[[#This Row],[Patient Age]]&lt;=14,"0-14",Table1[[#This Row],[Patient Age]]&lt;=29,"15-29",Table1[[#This Row],[Patient Age]]&lt;=44,"30-44",Table1[[#This Row],[Patient Age]]&lt;=59,"45-59",Table1[[#This Row],[Patient Age]]&lt;=74,"60-74",TRUE,"75+")</f>
        <v>30-44</v>
      </c>
      <c r="P6829" t="str" cm="1">
        <f t="array" ref="P6829">_xlfn.IFS(Table1[[#This Row],[Patient Waittime]]&lt;=15,"0-15",Table1[[#This Row],[Patient Waittime]]&lt;=30,"16-30",Table1[[#This Row],[Patient Waittime]]&lt;=45,"31-45",Table1[[#This Row],[Patient Waittime]]&lt;=60,"46-60",TRUE,"60+")</f>
        <v>46-60</v>
      </c>
      <c r="Q6829">
        <f>--(Table1[[#This Row],[Patient Waittime]]&lt;=30)</f>
        <v>0</v>
      </c>
      <c r="R6829">
        <f>--Table1[[#This Row],[Patient Admission Flag]]</f>
        <v>1</v>
      </c>
      <c r="S6829">
        <f>--AND(Table1[[#This Row],[WithinTarget]]=1,Table1[[#This Row],[Patient Satisfaction Score]]&gt;=7)</f>
        <v>0</v>
      </c>
      <c r="T6829" t="str">
        <f>IF(LEFT(Table1[[#This Row],[Patient Gender]],1)="F","Female","Male")</f>
        <v>Female</v>
      </c>
    </row>
    <row r="6830" spans="1:20" x14ac:dyDescent="0.3">
      <c r="A6830" t="s">
        <v>6934</v>
      </c>
      <c r="B6830" s="1">
        <v>45051.225694444445</v>
      </c>
      <c r="C6830" t="s">
        <v>13</v>
      </c>
      <c r="D6830">
        <v>26</v>
      </c>
      <c r="E6830" t="s">
        <v>10</v>
      </c>
      <c r="F6830" t="s">
        <v>11</v>
      </c>
      <c r="G6830" t="b">
        <v>1</v>
      </c>
      <c r="I6830">
        <v>11</v>
      </c>
      <c r="J6830" t="b">
        <v>1</v>
      </c>
      <c r="K6830">
        <f>YEAR(Table1[[#This Row],[Patient Admission Date]])</f>
        <v>2023</v>
      </c>
      <c r="L6830" t="str">
        <f>TEXT(Table1[[#This Row],[Patient Admission Date]],"mmm")</f>
        <v>May</v>
      </c>
      <c r="M6830" t="str">
        <f>TEXT(Table1[[#This Row],[Patient Admission Date]],"ddd")</f>
        <v>Fri</v>
      </c>
      <c r="N6830" t="str">
        <f>TEXT(INT(HOUR(Table1[[#This Row],[Patient Admission Date]])/3)*3,"00")&amp;"-"&amp;TEXT(INT(HOUR(Table1[[#This Row],[Patient Admission Date]])/3)*3+3,"00")</f>
        <v>03-06</v>
      </c>
      <c r="O6830" t="str" cm="1">
        <f t="array" ref="O6830">_xlfn.IFS(Table1[[#This Row],[Patient Age]]&lt;=14,"0-14",Table1[[#This Row],[Patient Age]]&lt;=29,"15-29",Table1[[#This Row],[Patient Age]]&lt;=44,"30-44",Table1[[#This Row],[Patient Age]]&lt;=59,"45-59",Table1[[#This Row],[Patient Age]]&lt;=74,"60-74",TRUE,"75+")</f>
        <v>15-29</v>
      </c>
      <c r="P6830" t="str" cm="1">
        <f t="array" ref="P6830">_xlfn.IFS(Table1[[#This Row],[Patient Waittime]]&lt;=15,"0-15",Table1[[#This Row],[Patient Waittime]]&lt;=30,"16-30",Table1[[#This Row],[Patient Waittime]]&lt;=45,"31-45",Table1[[#This Row],[Patient Waittime]]&lt;=60,"46-60",TRUE,"60+")</f>
        <v>0-15</v>
      </c>
      <c r="Q6830">
        <f>--(Table1[[#This Row],[Patient Waittime]]&lt;=30)</f>
        <v>1</v>
      </c>
      <c r="R6830">
        <f>--Table1[[#This Row],[Patient Admission Flag]]</f>
        <v>1</v>
      </c>
      <c r="S6830">
        <f>--AND(Table1[[#This Row],[WithinTarget]]=1,Table1[[#This Row],[Patient Satisfaction Score]]&gt;=7)</f>
        <v>0</v>
      </c>
      <c r="T6830" t="str">
        <f>IF(LEFT(Table1[[#This Row],[Patient Gender]],1)="F","Female","Male")</f>
        <v>Female</v>
      </c>
    </row>
    <row r="6831" spans="1:20" x14ac:dyDescent="0.3">
      <c r="A6831" t="s">
        <v>6935</v>
      </c>
      <c r="B6831" s="1">
        <v>45105.806250000001</v>
      </c>
      <c r="C6831" t="s">
        <v>13</v>
      </c>
      <c r="D6831">
        <v>26</v>
      </c>
      <c r="E6831" t="s">
        <v>10</v>
      </c>
      <c r="F6831" t="s">
        <v>11</v>
      </c>
      <c r="G6831" t="b">
        <v>1</v>
      </c>
      <c r="I6831">
        <v>17</v>
      </c>
      <c r="J6831" t="b">
        <v>1</v>
      </c>
      <c r="K6831">
        <f>YEAR(Table1[[#This Row],[Patient Admission Date]])</f>
        <v>2023</v>
      </c>
      <c r="L6831" t="str">
        <f>TEXT(Table1[[#This Row],[Patient Admission Date]],"mmm")</f>
        <v>Jun</v>
      </c>
      <c r="M6831" t="str">
        <f>TEXT(Table1[[#This Row],[Patient Admission Date]],"ddd")</f>
        <v>Wed</v>
      </c>
      <c r="N6831" t="str">
        <f>TEXT(INT(HOUR(Table1[[#This Row],[Patient Admission Date]])/3)*3,"00")&amp;"-"&amp;TEXT(INT(HOUR(Table1[[#This Row],[Patient Admission Date]])/3)*3+3,"00")</f>
        <v>18-21</v>
      </c>
      <c r="O6831" t="str" cm="1">
        <f t="array" ref="O6831">_xlfn.IFS(Table1[[#This Row],[Patient Age]]&lt;=14,"0-14",Table1[[#This Row],[Patient Age]]&lt;=29,"15-29",Table1[[#This Row],[Patient Age]]&lt;=44,"30-44",Table1[[#This Row],[Patient Age]]&lt;=59,"45-59",Table1[[#This Row],[Patient Age]]&lt;=74,"60-74",TRUE,"75+")</f>
        <v>15-29</v>
      </c>
      <c r="P6831" t="str" cm="1">
        <f t="array" ref="P6831">_xlfn.IFS(Table1[[#This Row],[Patient Waittime]]&lt;=15,"0-15",Table1[[#This Row],[Patient Waittime]]&lt;=30,"16-30",Table1[[#This Row],[Patient Waittime]]&lt;=45,"31-45",Table1[[#This Row],[Patient Waittime]]&lt;=60,"46-60",TRUE,"60+")</f>
        <v>16-30</v>
      </c>
      <c r="Q6831">
        <f>--(Table1[[#This Row],[Patient Waittime]]&lt;=30)</f>
        <v>1</v>
      </c>
      <c r="R6831">
        <f>--Table1[[#This Row],[Patient Admission Flag]]</f>
        <v>1</v>
      </c>
      <c r="S6831">
        <f>--AND(Table1[[#This Row],[WithinTarget]]=1,Table1[[#This Row],[Patient Satisfaction Score]]&gt;=7)</f>
        <v>0</v>
      </c>
      <c r="T6831" t="str">
        <f>IF(LEFT(Table1[[#This Row],[Patient Gender]],1)="F","Female","Male")</f>
        <v>Female</v>
      </c>
    </row>
    <row r="6832" spans="1:20" x14ac:dyDescent="0.3">
      <c r="A6832" t="s">
        <v>6936</v>
      </c>
      <c r="B6832" s="1">
        <v>45454.003472222219</v>
      </c>
      <c r="C6832" t="s">
        <v>13</v>
      </c>
      <c r="D6832">
        <v>43</v>
      </c>
      <c r="E6832" t="s">
        <v>10</v>
      </c>
      <c r="F6832" t="s">
        <v>11</v>
      </c>
      <c r="G6832" t="b">
        <v>1</v>
      </c>
      <c r="I6832">
        <v>18</v>
      </c>
      <c r="J6832" t="b">
        <v>1</v>
      </c>
      <c r="K6832">
        <f>YEAR(Table1[[#This Row],[Patient Admission Date]])</f>
        <v>2024</v>
      </c>
      <c r="L6832" t="str">
        <f>TEXT(Table1[[#This Row],[Patient Admission Date]],"mmm")</f>
        <v>Jun</v>
      </c>
      <c r="M6832" t="str">
        <f>TEXT(Table1[[#This Row],[Patient Admission Date]],"ddd")</f>
        <v>Tue</v>
      </c>
      <c r="N6832" t="str">
        <f>TEXT(INT(HOUR(Table1[[#This Row],[Patient Admission Date]])/3)*3,"00")&amp;"-"&amp;TEXT(INT(HOUR(Table1[[#This Row],[Patient Admission Date]])/3)*3+3,"00")</f>
        <v>00-03</v>
      </c>
      <c r="O6832" t="str" cm="1">
        <f t="array" ref="O6832">_xlfn.IFS(Table1[[#This Row],[Patient Age]]&lt;=14,"0-14",Table1[[#This Row],[Patient Age]]&lt;=29,"15-29",Table1[[#This Row],[Patient Age]]&lt;=44,"30-44",Table1[[#This Row],[Patient Age]]&lt;=59,"45-59",Table1[[#This Row],[Patient Age]]&lt;=74,"60-74",TRUE,"75+")</f>
        <v>30-44</v>
      </c>
      <c r="P6832" t="str" cm="1">
        <f t="array" ref="P6832">_xlfn.IFS(Table1[[#This Row],[Patient Waittime]]&lt;=15,"0-15",Table1[[#This Row],[Patient Waittime]]&lt;=30,"16-30",Table1[[#This Row],[Patient Waittime]]&lt;=45,"31-45",Table1[[#This Row],[Patient Waittime]]&lt;=60,"46-60",TRUE,"60+")</f>
        <v>16-30</v>
      </c>
      <c r="Q6832">
        <f>--(Table1[[#This Row],[Patient Waittime]]&lt;=30)</f>
        <v>1</v>
      </c>
      <c r="R6832">
        <f>--Table1[[#This Row],[Patient Admission Flag]]</f>
        <v>1</v>
      </c>
      <c r="S6832">
        <f>--AND(Table1[[#This Row],[WithinTarget]]=1,Table1[[#This Row],[Patient Satisfaction Score]]&gt;=7)</f>
        <v>0</v>
      </c>
      <c r="T6832" t="str">
        <f>IF(LEFT(Table1[[#This Row],[Patient Gender]],1)="F","Female","Male")</f>
        <v>Female</v>
      </c>
    </row>
    <row r="6833" spans="1:20" x14ac:dyDescent="0.3">
      <c r="A6833" t="s">
        <v>6937</v>
      </c>
      <c r="B6833" s="1">
        <v>45392.384722222225</v>
      </c>
      <c r="C6833" t="s">
        <v>13</v>
      </c>
      <c r="D6833">
        <v>5</v>
      </c>
      <c r="E6833" t="s">
        <v>10</v>
      </c>
      <c r="F6833" t="s">
        <v>11</v>
      </c>
      <c r="G6833" t="b">
        <v>1</v>
      </c>
      <c r="I6833">
        <v>30</v>
      </c>
      <c r="J6833" t="b">
        <v>1</v>
      </c>
      <c r="K6833">
        <f>YEAR(Table1[[#This Row],[Patient Admission Date]])</f>
        <v>2024</v>
      </c>
      <c r="L6833" t="str">
        <f>TEXT(Table1[[#This Row],[Patient Admission Date]],"mmm")</f>
        <v>Apr</v>
      </c>
      <c r="M6833" t="str">
        <f>TEXT(Table1[[#This Row],[Patient Admission Date]],"ddd")</f>
        <v>Wed</v>
      </c>
      <c r="N6833" t="str">
        <f>TEXT(INT(HOUR(Table1[[#This Row],[Patient Admission Date]])/3)*3,"00")&amp;"-"&amp;TEXT(INT(HOUR(Table1[[#This Row],[Patient Admission Date]])/3)*3+3,"00")</f>
        <v>09-12</v>
      </c>
      <c r="O6833" t="str" cm="1">
        <f t="array" ref="O6833">_xlfn.IFS(Table1[[#This Row],[Patient Age]]&lt;=14,"0-14",Table1[[#This Row],[Patient Age]]&lt;=29,"15-29",Table1[[#This Row],[Patient Age]]&lt;=44,"30-44",Table1[[#This Row],[Patient Age]]&lt;=59,"45-59",Table1[[#This Row],[Patient Age]]&lt;=74,"60-74",TRUE,"75+")</f>
        <v>0-14</v>
      </c>
      <c r="P6833" t="str" cm="1">
        <f t="array" ref="P6833">_xlfn.IFS(Table1[[#This Row],[Patient Waittime]]&lt;=15,"0-15",Table1[[#This Row],[Patient Waittime]]&lt;=30,"16-30",Table1[[#This Row],[Patient Waittime]]&lt;=45,"31-45",Table1[[#This Row],[Patient Waittime]]&lt;=60,"46-60",TRUE,"60+")</f>
        <v>16-30</v>
      </c>
      <c r="Q6833">
        <f>--(Table1[[#This Row],[Patient Waittime]]&lt;=30)</f>
        <v>1</v>
      </c>
      <c r="R6833">
        <f>--Table1[[#This Row],[Patient Admission Flag]]</f>
        <v>1</v>
      </c>
      <c r="S6833">
        <f>--AND(Table1[[#This Row],[WithinTarget]]=1,Table1[[#This Row],[Patient Satisfaction Score]]&gt;=7)</f>
        <v>0</v>
      </c>
      <c r="T6833" t="str">
        <f>IF(LEFT(Table1[[#This Row],[Patient Gender]],1)="F","Female","Male")</f>
        <v>Female</v>
      </c>
    </row>
    <row r="6834" spans="1:20" x14ac:dyDescent="0.3">
      <c r="A6834" t="s">
        <v>6938</v>
      </c>
      <c r="B6834" s="1">
        <v>45394.11041666667</v>
      </c>
      <c r="C6834" t="s">
        <v>13</v>
      </c>
      <c r="D6834">
        <v>23</v>
      </c>
      <c r="E6834" t="s">
        <v>10</v>
      </c>
      <c r="F6834" t="s">
        <v>11</v>
      </c>
      <c r="G6834" t="b">
        <v>1</v>
      </c>
      <c r="I6834">
        <v>33</v>
      </c>
      <c r="J6834" t="b">
        <v>1</v>
      </c>
      <c r="K6834">
        <f>YEAR(Table1[[#This Row],[Patient Admission Date]])</f>
        <v>2024</v>
      </c>
      <c r="L6834" t="str">
        <f>TEXT(Table1[[#This Row],[Patient Admission Date]],"mmm")</f>
        <v>Apr</v>
      </c>
      <c r="M6834" t="str">
        <f>TEXT(Table1[[#This Row],[Patient Admission Date]],"ddd")</f>
        <v>Fri</v>
      </c>
      <c r="N6834" t="str">
        <f>TEXT(INT(HOUR(Table1[[#This Row],[Patient Admission Date]])/3)*3,"00")&amp;"-"&amp;TEXT(INT(HOUR(Table1[[#This Row],[Patient Admission Date]])/3)*3+3,"00")</f>
        <v>00-03</v>
      </c>
      <c r="O6834" t="str" cm="1">
        <f t="array" ref="O6834">_xlfn.IFS(Table1[[#This Row],[Patient Age]]&lt;=14,"0-14",Table1[[#This Row],[Patient Age]]&lt;=29,"15-29",Table1[[#This Row],[Patient Age]]&lt;=44,"30-44",Table1[[#This Row],[Patient Age]]&lt;=59,"45-59",Table1[[#This Row],[Patient Age]]&lt;=74,"60-74",TRUE,"75+")</f>
        <v>15-29</v>
      </c>
      <c r="P6834" t="str" cm="1">
        <f t="array" ref="P6834">_xlfn.IFS(Table1[[#This Row],[Patient Waittime]]&lt;=15,"0-15",Table1[[#This Row],[Patient Waittime]]&lt;=30,"16-30",Table1[[#This Row],[Patient Waittime]]&lt;=45,"31-45",Table1[[#This Row],[Patient Waittime]]&lt;=60,"46-60",TRUE,"60+")</f>
        <v>31-45</v>
      </c>
      <c r="Q6834">
        <f>--(Table1[[#This Row],[Patient Waittime]]&lt;=30)</f>
        <v>0</v>
      </c>
      <c r="R6834">
        <f>--Table1[[#This Row],[Patient Admission Flag]]</f>
        <v>1</v>
      </c>
      <c r="S6834">
        <f>--AND(Table1[[#This Row],[WithinTarget]]=1,Table1[[#This Row],[Patient Satisfaction Score]]&gt;=7)</f>
        <v>0</v>
      </c>
      <c r="T6834" t="str">
        <f>IF(LEFT(Table1[[#This Row],[Patient Gender]],1)="F","Female","Male")</f>
        <v>Female</v>
      </c>
    </row>
    <row r="6835" spans="1:20" x14ac:dyDescent="0.3">
      <c r="A6835" t="s">
        <v>6939</v>
      </c>
      <c r="B6835" s="1">
        <v>45378.657638888886</v>
      </c>
      <c r="C6835" t="s">
        <v>13</v>
      </c>
      <c r="D6835">
        <v>35</v>
      </c>
      <c r="E6835" t="s">
        <v>10</v>
      </c>
      <c r="F6835" t="s">
        <v>11</v>
      </c>
      <c r="G6835" t="b">
        <v>1</v>
      </c>
      <c r="I6835">
        <v>36</v>
      </c>
      <c r="J6835" t="b">
        <v>1</v>
      </c>
      <c r="K6835">
        <f>YEAR(Table1[[#This Row],[Patient Admission Date]])</f>
        <v>2024</v>
      </c>
      <c r="L6835" t="str">
        <f>TEXT(Table1[[#This Row],[Patient Admission Date]],"mmm")</f>
        <v>Mar</v>
      </c>
      <c r="M6835" t="str">
        <f>TEXT(Table1[[#This Row],[Patient Admission Date]],"ddd")</f>
        <v>Wed</v>
      </c>
      <c r="N6835" t="str">
        <f>TEXT(INT(HOUR(Table1[[#This Row],[Patient Admission Date]])/3)*3,"00")&amp;"-"&amp;TEXT(INT(HOUR(Table1[[#This Row],[Patient Admission Date]])/3)*3+3,"00")</f>
        <v>15-18</v>
      </c>
      <c r="O6835" t="str" cm="1">
        <f t="array" ref="O6835">_xlfn.IFS(Table1[[#This Row],[Patient Age]]&lt;=14,"0-14",Table1[[#This Row],[Patient Age]]&lt;=29,"15-29",Table1[[#This Row],[Patient Age]]&lt;=44,"30-44",Table1[[#This Row],[Patient Age]]&lt;=59,"45-59",Table1[[#This Row],[Patient Age]]&lt;=74,"60-74",TRUE,"75+")</f>
        <v>30-44</v>
      </c>
      <c r="P6835" t="str" cm="1">
        <f t="array" ref="P6835">_xlfn.IFS(Table1[[#This Row],[Patient Waittime]]&lt;=15,"0-15",Table1[[#This Row],[Patient Waittime]]&lt;=30,"16-30",Table1[[#This Row],[Patient Waittime]]&lt;=45,"31-45",Table1[[#This Row],[Patient Waittime]]&lt;=60,"46-60",TRUE,"60+")</f>
        <v>31-45</v>
      </c>
      <c r="Q6835">
        <f>--(Table1[[#This Row],[Patient Waittime]]&lt;=30)</f>
        <v>0</v>
      </c>
      <c r="R6835">
        <f>--Table1[[#This Row],[Patient Admission Flag]]</f>
        <v>1</v>
      </c>
      <c r="S6835">
        <f>--AND(Table1[[#This Row],[WithinTarget]]=1,Table1[[#This Row],[Patient Satisfaction Score]]&gt;=7)</f>
        <v>0</v>
      </c>
      <c r="T6835" t="str">
        <f>IF(LEFT(Table1[[#This Row],[Patient Gender]],1)="F","Female","Male")</f>
        <v>Female</v>
      </c>
    </row>
    <row r="6836" spans="1:20" x14ac:dyDescent="0.3">
      <c r="A6836" t="s">
        <v>6940</v>
      </c>
      <c r="B6836" s="1">
        <v>45533.515277777777</v>
      </c>
      <c r="C6836" t="s">
        <v>13</v>
      </c>
      <c r="D6836">
        <v>64</v>
      </c>
      <c r="E6836" t="s">
        <v>10</v>
      </c>
      <c r="F6836" t="s">
        <v>11</v>
      </c>
      <c r="G6836" t="b">
        <v>1</v>
      </c>
      <c r="I6836">
        <v>40</v>
      </c>
      <c r="J6836" t="b">
        <v>1</v>
      </c>
      <c r="K6836">
        <f>YEAR(Table1[[#This Row],[Patient Admission Date]])</f>
        <v>2024</v>
      </c>
      <c r="L6836" t="str">
        <f>TEXT(Table1[[#This Row],[Patient Admission Date]],"mmm")</f>
        <v>Aug</v>
      </c>
      <c r="M6836" t="str">
        <f>TEXT(Table1[[#This Row],[Patient Admission Date]],"ddd")</f>
        <v>Thu</v>
      </c>
      <c r="N6836" t="str">
        <f>TEXT(INT(HOUR(Table1[[#This Row],[Patient Admission Date]])/3)*3,"00")&amp;"-"&amp;TEXT(INT(HOUR(Table1[[#This Row],[Patient Admission Date]])/3)*3+3,"00")</f>
        <v>12-15</v>
      </c>
      <c r="O6836" t="str" cm="1">
        <f t="array" ref="O6836">_xlfn.IFS(Table1[[#This Row],[Patient Age]]&lt;=14,"0-14",Table1[[#This Row],[Patient Age]]&lt;=29,"15-29",Table1[[#This Row],[Patient Age]]&lt;=44,"30-44",Table1[[#This Row],[Patient Age]]&lt;=59,"45-59",Table1[[#This Row],[Patient Age]]&lt;=74,"60-74",TRUE,"75+")</f>
        <v>60-74</v>
      </c>
      <c r="P6836" t="str" cm="1">
        <f t="array" ref="P6836">_xlfn.IFS(Table1[[#This Row],[Patient Waittime]]&lt;=15,"0-15",Table1[[#This Row],[Patient Waittime]]&lt;=30,"16-30",Table1[[#This Row],[Patient Waittime]]&lt;=45,"31-45",Table1[[#This Row],[Patient Waittime]]&lt;=60,"46-60",TRUE,"60+")</f>
        <v>31-45</v>
      </c>
      <c r="Q6836">
        <f>--(Table1[[#This Row],[Patient Waittime]]&lt;=30)</f>
        <v>0</v>
      </c>
      <c r="R6836">
        <f>--Table1[[#This Row],[Patient Admission Flag]]</f>
        <v>1</v>
      </c>
      <c r="S6836">
        <f>--AND(Table1[[#This Row],[WithinTarget]]=1,Table1[[#This Row],[Patient Satisfaction Score]]&gt;=7)</f>
        <v>0</v>
      </c>
      <c r="T6836" t="str">
        <f>IF(LEFT(Table1[[#This Row],[Patient Gender]],1)="F","Female","Male")</f>
        <v>Female</v>
      </c>
    </row>
    <row r="6837" spans="1:20" x14ac:dyDescent="0.3">
      <c r="A6837" t="s">
        <v>6941</v>
      </c>
      <c r="B6837" s="1">
        <v>45258.304166666669</v>
      </c>
      <c r="C6837" t="s">
        <v>13</v>
      </c>
      <c r="D6837">
        <v>73</v>
      </c>
      <c r="E6837" t="s">
        <v>10</v>
      </c>
      <c r="F6837" t="s">
        <v>11</v>
      </c>
      <c r="G6837" t="b">
        <v>1</v>
      </c>
      <c r="I6837">
        <v>42</v>
      </c>
      <c r="J6837" t="b">
        <v>1</v>
      </c>
      <c r="K6837">
        <f>YEAR(Table1[[#This Row],[Patient Admission Date]])</f>
        <v>2023</v>
      </c>
      <c r="L6837" t="str">
        <f>TEXT(Table1[[#This Row],[Patient Admission Date]],"mmm")</f>
        <v>Nov</v>
      </c>
      <c r="M6837" t="str">
        <f>TEXT(Table1[[#This Row],[Patient Admission Date]],"ddd")</f>
        <v>Tue</v>
      </c>
      <c r="N6837" t="str">
        <f>TEXT(INT(HOUR(Table1[[#This Row],[Patient Admission Date]])/3)*3,"00")&amp;"-"&amp;TEXT(INT(HOUR(Table1[[#This Row],[Patient Admission Date]])/3)*3+3,"00")</f>
        <v>06-09</v>
      </c>
      <c r="O6837" t="str" cm="1">
        <f t="array" ref="O6837">_xlfn.IFS(Table1[[#This Row],[Patient Age]]&lt;=14,"0-14",Table1[[#This Row],[Patient Age]]&lt;=29,"15-29",Table1[[#This Row],[Patient Age]]&lt;=44,"30-44",Table1[[#This Row],[Patient Age]]&lt;=59,"45-59",Table1[[#This Row],[Patient Age]]&lt;=74,"60-74",TRUE,"75+")</f>
        <v>60-74</v>
      </c>
      <c r="P6837" t="str" cm="1">
        <f t="array" ref="P6837">_xlfn.IFS(Table1[[#This Row],[Patient Waittime]]&lt;=15,"0-15",Table1[[#This Row],[Patient Waittime]]&lt;=30,"16-30",Table1[[#This Row],[Patient Waittime]]&lt;=45,"31-45",Table1[[#This Row],[Patient Waittime]]&lt;=60,"46-60",TRUE,"60+")</f>
        <v>31-45</v>
      </c>
      <c r="Q6837">
        <f>--(Table1[[#This Row],[Patient Waittime]]&lt;=30)</f>
        <v>0</v>
      </c>
      <c r="R6837">
        <f>--Table1[[#This Row],[Patient Admission Flag]]</f>
        <v>1</v>
      </c>
      <c r="S6837">
        <f>--AND(Table1[[#This Row],[WithinTarget]]=1,Table1[[#This Row],[Patient Satisfaction Score]]&gt;=7)</f>
        <v>0</v>
      </c>
      <c r="T6837" t="str">
        <f>IF(LEFT(Table1[[#This Row],[Patient Gender]],1)="F","Female","Male")</f>
        <v>Female</v>
      </c>
    </row>
    <row r="6838" spans="1:20" x14ac:dyDescent="0.3">
      <c r="A6838" t="s">
        <v>6942</v>
      </c>
      <c r="B6838" s="1">
        <v>45036.327777777777</v>
      </c>
      <c r="C6838" t="s">
        <v>13</v>
      </c>
      <c r="D6838">
        <v>11</v>
      </c>
      <c r="E6838" t="s">
        <v>10</v>
      </c>
      <c r="F6838" t="s">
        <v>11</v>
      </c>
      <c r="G6838" t="b">
        <v>1</v>
      </c>
      <c r="I6838">
        <v>53</v>
      </c>
      <c r="J6838" t="b">
        <v>1</v>
      </c>
      <c r="K6838">
        <f>YEAR(Table1[[#This Row],[Patient Admission Date]])</f>
        <v>2023</v>
      </c>
      <c r="L6838" t="str">
        <f>TEXT(Table1[[#This Row],[Patient Admission Date]],"mmm")</f>
        <v>Apr</v>
      </c>
      <c r="M6838" t="str">
        <f>TEXT(Table1[[#This Row],[Patient Admission Date]],"ddd")</f>
        <v>Thu</v>
      </c>
      <c r="N6838" t="str">
        <f>TEXT(INT(HOUR(Table1[[#This Row],[Patient Admission Date]])/3)*3,"00")&amp;"-"&amp;TEXT(INT(HOUR(Table1[[#This Row],[Patient Admission Date]])/3)*3+3,"00")</f>
        <v>06-09</v>
      </c>
      <c r="O6838" t="str" cm="1">
        <f t="array" ref="O6838">_xlfn.IFS(Table1[[#This Row],[Patient Age]]&lt;=14,"0-14",Table1[[#This Row],[Patient Age]]&lt;=29,"15-29",Table1[[#This Row],[Patient Age]]&lt;=44,"30-44",Table1[[#This Row],[Patient Age]]&lt;=59,"45-59",Table1[[#This Row],[Patient Age]]&lt;=74,"60-74",TRUE,"75+")</f>
        <v>0-14</v>
      </c>
      <c r="P6838" t="str" cm="1">
        <f t="array" ref="P6838">_xlfn.IFS(Table1[[#This Row],[Patient Waittime]]&lt;=15,"0-15",Table1[[#This Row],[Patient Waittime]]&lt;=30,"16-30",Table1[[#This Row],[Patient Waittime]]&lt;=45,"31-45",Table1[[#This Row],[Patient Waittime]]&lt;=60,"46-60",TRUE,"60+")</f>
        <v>46-60</v>
      </c>
      <c r="Q6838">
        <f>--(Table1[[#This Row],[Patient Waittime]]&lt;=30)</f>
        <v>0</v>
      </c>
      <c r="R6838">
        <f>--Table1[[#This Row],[Patient Admission Flag]]</f>
        <v>1</v>
      </c>
      <c r="S6838">
        <f>--AND(Table1[[#This Row],[WithinTarget]]=1,Table1[[#This Row],[Patient Satisfaction Score]]&gt;=7)</f>
        <v>0</v>
      </c>
      <c r="T6838" t="str">
        <f>IF(LEFT(Table1[[#This Row],[Patient Gender]],1)="F","Female","Male")</f>
        <v>Female</v>
      </c>
    </row>
    <row r="6839" spans="1:20" x14ac:dyDescent="0.3">
      <c r="A6839" t="s">
        <v>6943</v>
      </c>
      <c r="B6839" s="1">
        <v>45583.083333333336</v>
      </c>
      <c r="C6839" t="s">
        <v>13</v>
      </c>
      <c r="D6839">
        <v>74</v>
      </c>
      <c r="E6839" t="s">
        <v>10</v>
      </c>
      <c r="F6839" t="s">
        <v>11</v>
      </c>
      <c r="G6839" t="b">
        <v>1</v>
      </c>
      <c r="I6839">
        <v>53</v>
      </c>
      <c r="J6839" t="b">
        <v>1</v>
      </c>
      <c r="K6839">
        <f>YEAR(Table1[[#This Row],[Patient Admission Date]])</f>
        <v>2024</v>
      </c>
      <c r="L6839" t="str">
        <f>TEXT(Table1[[#This Row],[Patient Admission Date]],"mmm")</f>
        <v>Oct</v>
      </c>
      <c r="M6839" t="str">
        <f>TEXT(Table1[[#This Row],[Patient Admission Date]],"ddd")</f>
        <v>Fri</v>
      </c>
      <c r="N6839" t="str">
        <f>TEXT(INT(HOUR(Table1[[#This Row],[Patient Admission Date]])/3)*3,"00")&amp;"-"&amp;TEXT(INT(HOUR(Table1[[#This Row],[Patient Admission Date]])/3)*3+3,"00")</f>
        <v>00-03</v>
      </c>
      <c r="O6839" t="str" cm="1">
        <f t="array" ref="O6839">_xlfn.IFS(Table1[[#This Row],[Patient Age]]&lt;=14,"0-14",Table1[[#This Row],[Patient Age]]&lt;=29,"15-29",Table1[[#This Row],[Patient Age]]&lt;=44,"30-44",Table1[[#This Row],[Patient Age]]&lt;=59,"45-59",Table1[[#This Row],[Patient Age]]&lt;=74,"60-74",TRUE,"75+")</f>
        <v>60-74</v>
      </c>
      <c r="P6839" t="str" cm="1">
        <f t="array" ref="P6839">_xlfn.IFS(Table1[[#This Row],[Patient Waittime]]&lt;=15,"0-15",Table1[[#This Row],[Patient Waittime]]&lt;=30,"16-30",Table1[[#This Row],[Patient Waittime]]&lt;=45,"31-45",Table1[[#This Row],[Patient Waittime]]&lt;=60,"46-60",TRUE,"60+")</f>
        <v>46-60</v>
      </c>
      <c r="Q6839">
        <f>--(Table1[[#This Row],[Patient Waittime]]&lt;=30)</f>
        <v>0</v>
      </c>
      <c r="R6839">
        <f>--Table1[[#This Row],[Patient Admission Flag]]</f>
        <v>1</v>
      </c>
      <c r="S6839">
        <f>--AND(Table1[[#This Row],[WithinTarget]]=1,Table1[[#This Row],[Patient Satisfaction Score]]&gt;=7)</f>
        <v>0</v>
      </c>
      <c r="T6839" t="str">
        <f>IF(LEFT(Table1[[#This Row],[Patient Gender]],1)="F","Female","Male")</f>
        <v>Female</v>
      </c>
    </row>
    <row r="6840" spans="1:20" x14ac:dyDescent="0.3">
      <c r="A6840" t="s">
        <v>6944</v>
      </c>
      <c r="B6840" s="1">
        <v>45290.344444444447</v>
      </c>
      <c r="C6840" t="s">
        <v>13</v>
      </c>
      <c r="D6840">
        <v>63</v>
      </c>
      <c r="E6840" t="s">
        <v>10</v>
      </c>
      <c r="F6840" t="s">
        <v>11</v>
      </c>
      <c r="G6840" t="b">
        <v>1</v>
      </c>
      <c r="I6840">
        <v>11</v>
      </c>
      <c r="J6840" t="b">
        <v>1</v>
      </c>
      <c r="K6840">
        <f>YEAR(Table1[[#This Row],[Patient Admission Date]])</f>
        <v>2023</v>
      </c>
      <c r="L6840" t="str">
        <f>TEXT(Table1[[#This Row],[Patient Admission Date]],"mmm")</f>
        <v>Dec</v>
      </c>
      <c r="M6840" t="str">
        <f>TEXT(Table1[[#This Row],[Patient Admission Date]],"ddd")</f>
        <v>Sat</v>
      </c>
      <c r="N6840" t="str">
        <f>TEXT(INT(HOUR(Table1[[#This Row],[Patient Admission Date]])/3)*3,"00")&amp;"-"&amp;TEXT(INT(HOUR(Table1[[#This Row],[Patient Admission Date]])/3)*3+3,"00")</f>
        <v>06-09</v>
      </c>
      <c r="O6840" t="str" cm="1">
        <f t="array" ref="O6840">_xlfn.IFS(Table1[[#This Row],[Patient Age]]&lt;=14,"0-14",Table1[[#This Row],[Patient Age]]&lt;=29,"15-29",Table1[[#This Row],[Patient Age]]&lt;=44,"30-44",Table1[[#This Row],[Patient Age]]&lt;=59,"45-59",Table1[[#This Row],[Patient Age]]&lt;=74,"60-74",TRUE,"75+")</f>
        <v>60-74</v>
      </c>
      <c r="P6840" t="str" cm="1">
        <f t="array" ref="P6840">_xlfn.IFS(Table1[[#This Row],[Patient Waittime]]&lt;=15,"0-15",Table1[[#This Row],[Patient Waittime]]&lt;=30,"16-30",Table1[[#This Row],[Patient Waittime]]&lt;=45,"31-45",Table1[[#This Row],[Patient Waittime]]&lt;=60,"46-60",TRUE,"60+")</f>
        <v>0-15</v>
      </c>
      <c r="Q6840">
        <f>--(Table1[[#This Row],[Patient Waittime]]&lt;=30)</f>
        <v>1</v>
      </c>
      <c r="R6840">
        <f>--Table1[[#This Row],[Patient Admission Flag]]</f>
        <v>1</v>
      </c>
      <c r="S6840">
        <f>--AND(Table1[[#This Row],[WithinTarget]]=1,Table1[[#This Row],[Patient Satisfaction Score]]&gt;=7)</f>
        <v>0</v>
      </c>
      <c r="T6840" t="str">
        <f>IF(LEFT(Table1[[#This Row],[Patient Gender]],1)="F","Female","Male")</f>
        <v>Female</v>
      </c>
    </row>
    <row r="6841" spans="1:20" x14ac:dyDescent="0.3">
      <c r="A6841" t="s">
        <v>6945</v>
      </c>
      <c r="B6841" s="1">
        <v>45343.746527777781</v>
      </c>
      <c r="C6841" t="s">
        <v>13</v>
      </c>
      <c r="D6841">
        <v>58</v>
      </c>
      <c r="E6841" t="s">
        <v>10</v>
      </c>
      <c r="F6841" t="s">
        <v>11</v>
      </c>
      <c r="G6841" t="b">
        <v>1</v>
      </c>
      <c r="I6841">
        <v>24</v>
      </c>
      <c r="J6841" t="b">
        <v>1</v>
      </c>
      <c r="K6841">
        <f>YEAR(Table1[[#This Row],[Patient Admission Date]])</f>
        <v>2024</v>
      </c>
      <c r="L6841" t="str">
        <f>TEXT(Table1[[#This Row],[Patient Admission Date]],"mmm")</f>
        <v>Feb</v>
      </c>
      <c r="M6841" t="str">
        <f>TEXT(Table1[[#This Row],[Patient Admission Date]],"ddd")</f>
        <v>Wed</v>
      </c>
      <c r="N6841" t="str">
        <f>TEXT(INT(HOUR(Table1[[#This Row],[Patient Admission Date]])/3)*3,"00")&amp;"-"&amp;TEXT(INT(HOUR(Table1[[#This Row],[Patient Admission Date]])/3)*3+3,"00")</f>
        <v>15-18</v>
      </c>
      <c r="O6841" t="str" cm="1">
        <f t="array" ref="O6841">_xlfn.IFS(Table1[[#This Row],[Patient Age]]&lt;=14,"0-14",Table1[[#This Row],[Patient Age]]&lt;=29,"15-29",Table1[[#This Row],[Patient Age]]&lt;=44,"30-44",Table1[[#This Row],[Patient Age]]&lt;=59,"45-59",Table1[[#This Row],[Patient Age]]&lt;=74,"60-74",TRUE,"75+")</f>
        <v>45-59</v>
      </c>
      <c r="P6841" t="str" cm="1">
        <f t="array" ref="P6841">_xlfn.IFS(Table1[[#This Row],[Patient Waittime]]&lt;=15,"0-15",Table1[[#This Row],[Patient Waittime]]&lt;=30,"16-30",Table1[[#This Row],[Patient Waittime]]&lt;=45,"31-45",Table1[[#This Row],[Patient Waittime]]&lt;=60,"46-60",TRUE,"60+")</f>
        <v>16-30</v>
      </c>
      <c r="Q6841">
        <f>--(Table1[[#This Row],[Patient Waittime]]&lt;=30)</f>
        <v>1</v>
      </c>
      <c r="R6841">
        <f>--Table1[[#This Row],[Patient Admission Flag]]</f>
        <v>1</v>
      </c>
      <c r="S6841">
        <f>--AND(Table1[[#This Row],[WithinTarget]]=1,Table1[[#This Row],[Patient Satisfaction Score]]&gt;=7)</f>
        <v>0</v>
      </c>
      <c r="T6841" t="str">
        <f>IF(LEFT(Table1[[#This Row],[Patient Gender]],1)="F","Female","Male")</f>
        <v>Female</v>
      </c>
    </row>
    <row r="6842" spans="1:20" x14ac:dyDescent="0.3">
      <c r="A6842" t="s">
        <v>6946</v>
      </c>
      <c r="B6842" s="1">
        <v>45093.881944444445</v>
      </c>
      <c r="C6842" t="s">
        <v>13</v>
      </c>
      <c r="D6842">
        <v>58</v>
      </c>
      <c r="E6842" t="s">
        <v>10</v>
      </c>
      <c r="F6842" t="s">
        <v>11</v>
      </c>
      <c r="G6842" t="b">
        <v>1</v>
      </c>
      <c r="I6842">
        <v>25</v>
      </c>
      <c r="J6842" t="b">
        <v>1</v>
      </c>
      <c r="K6842">
        <f>YEAR(Table1[[#This Row],[Patient Admission Date]])</f>
        <v>2023</v>
      </c>
      <c r="L6842" t="str">
        <f>TEXT(Table1[[#This Row],[Patient Admission Date]],"mmm")</f>
        <v>Jun</v>
      </c>
      <c r="M6842" t="str">
        <f>TEXT(Table1[[#This Row],[Patient Admission Date]],"ddd")</f>
        <v>Fri</v>
      </c>
      <c r="N6842" t="str">
        <f>TEXT(INT(HOUR(Table1[[#This Row],[Patient Admission Date]])/3)*3,"00")&amp;"-"&amp;TEXT(INT(HOUR(Table1[[#This Row],[Patient Admission Date]])/3)*3+3,"00")</f>
        <v>21-24</v>
      </c>
      <c r="O6842" t="str" cm="1">
        <f t="array" ref="O6842">_xlfn.IFS(Table1[[#This Row],[Patient Age]]&lt;=14,"0-14",Table1[[#This Row],[Patient Age]]&lt;=29,"15-29",Table1[[#This Row],[Patient Age]]&lt;=44,"30-44",Table1[[#This Row],[Patient Age]]&lt;=59,"45-59",Table1[[#This Row],[Patient Age]]&lt;=74,"60-74",TRUE,"75+")</f>
        <v>45-59</v>
      </c>
      <c r="P6842" t="str" cm="1">
        <f t="array" ref="P6842">_xlfn.IFS(Table1[[#This Row],[Patient Waittime]]&lt;=15,"0-15",Table1[[#This Row],[Patient Waittime]]&lt;=30,"16-30",Table1[[#This Row],[Patient Waittime]]&lt;=45,"31-45",Table1[[#This Row],[Patient Waittime]]&lt;=60,"46-60",TRUE,"60+")</f>
        <v>16-30</v>
      </c>
      <c r="Q6842">
        <f>--(Table1[[#This Row],[Patient Waittime]]&lt;=30)</f>
        <v>1</v>
      </c>
      <c r="R6842">
        <f>--Table1[[#This Row],[Patient Admission Flag]]</f>
        <v>1</v>
      </c>
      <c r="S6842">
        <f>--AND(Table1[[#This Row],[WithinTarget]]=1,Table1[[#This Row],[Patient Satisfaction Score]]&gt;=7)</f>
        <v>0</v>
      </c>
      <c r="T6842" t="str">
        <f>IF(LEFT(Table1[[#This Row],[Patient Gender]],1)="F","Female","Male")</f>
        <v>Female</v>
      </c>
    </row>
    <row r="6843" spans="1:20" x14ac:dyDescent="0.3">
      <c r="A6843" t="s">
        <v>6947</v>
      </c>
      <c r="B6843" s="1">
        <v>45241.595833333333</v>
      </c>
      <c r="C6843" t="s">
        <v>13</v>
      </c>
      <c r="D6843">
        <v>67</v>
      </c>
      <c r="E6843" t="s">
        <v>10</v>
      </c>
      <c r="F6843" t="s">
        <v>11</v>
      </c>
      <c r="G6843" t="b">
        <v>1</v>
      </c>
      <c r="I6843">
        <v>28</v>
      </c>
      <c r="J6843" t="b">
        <v>1</v>
      </c>
      <c r="K6843">
        <f>YEAR(Table1[[#This Row],[Patient Admission Date]])</f>
        <v>2023</v>
      </c>
      <c r="L6843" t="str">
        <f>TEXT(Table1[[#This Row],[Patient Admission Date]],"mmm")</f>
        <v>Nov</v>
      </c>
      <c r="M6843" t="str">
        <f>TEXT(Table1[[#This Row],[Patient Admission Date]],"ddd")</f>
        <v>Sat</v>
      </c>
      <c r="N6843" t="str">
        <f>TEXT(INT(HOUR(Table1[[#This Row],[Patient Admission Date]])/3)*3,"00")&amp;"-"&amp;TEXT(INT(HOUR(Table1[[#This Row],[Patient Admission Date]])/3)*3+3,"00")</f>
        <v>12-15</v>
      </c>
      <c r="O6843" t="str" cm="1">
        <f t="array" ref="O6843">_xlfn.IFS(Table1[[#This Row],[Patient Age]]&lt;=14,"0-14",Table1[[#This Row],[Patient Age]]&lt;=29,"15-29",Table1[[#This Row],[Patient Age]]&lt;=44,"30-44",Table1[[#This Row],[Patient Age]]&lt;=59,"45-59",Table1[[#This Row],[Patient Age]]&lt;=74,"60-74",TRUE,"75+")</f>
        <v>60-74</v>
      </c>
      <c r="P6843" t="str" cm="1">
        <f t="array" ref="P6843">_xlfn.IFS(Table1[[#This Row],[Patient Waittime]]&lt;=15,"0-15",Table1[[#This Row],[Patient Waittime]]&lt;=30,"16-30",Table1[[#This Row],[Patient Waittime]]&lt;=45,"31-45",Table1[[#This Row],[Patient Waittime]]&lt;=60,"46-60",TRUE,"60+")</f>
        <v>16-30</v>
      </c>
      <c r="Q6843">
        <f>--(Table1[[#This Row],[Patient Waittime]]&lt;=30)</f>
        <v>1</v>
      </c>
      <c r="R6843">
        <f>--Table1[[#This Row],[Patient Admission Flag]]</f>
        <v>1</v>
      </c>
      <c r="S6843">
        <f>--AND(Table1[[#This Row],[WithinTarget]]=1,Table1[[#This Row],[Patient Satisfaction Score]]&gt;=7)</f>
        <v>0</v>
      </c>
      <c r="T6843" t="str">
        <f>IF(LEFT(Table1[[#This Row],[Patient Gender]],1)="F","Female","Male")</f>
        <v>Female</v>
      </c>
    </row>
    <row r="6844" spans="1:20" x14ac:dyDescent="0.3">
      <c r="A6844" t="s">
        <v>6948</v>
      </c>
      <c r="B6844" s="1">
        <v>45392.07916666667</v>
      </c>
      <c r="C6844" t="s">
        <v>13</v>
      </c>
      <c r="D6844">
        <v>47</v>
      </c>
      <c r="E6844" t="s">
        <v>10</v>
      </c>
      <c r="F6844" t="s">
        <v>11</v>
      </c>
      <c r="G6844" t="b">
        <v>1</v>
      </c>
      <c r="I6844">
        <v>29</v>
      </c>
      <c r="J6844" t="b">
        <v>1</v>
      </c>
      <c r="K6844">
        <f>YEAR(Table1[[#This Row],[Patient Admission Date]])</f>
        <v>2024</v>
      </c>
      <c r="L6844" t="str">
        <f>TEXT(Table1[[#This Row],[Patient Admission Date]],"mmm")</f>
        <v>Apr</v>
      </c>
      <c r="M6844" t="str">
        <f>TEXT(Table1[[#This Row],[Patient Admission Date]],"ddd")</f>
        <v>Wed</v>
      </c>
      <c r="N6844" t="str">
        <f>TEXT(INT(HOUR(Table1[[#This Row],[Patient Admission Date]])/3)*3,"00")&amp;"-"&amp;TEXT(INT(HOUR(Table1[[#This Row],[Patient Admission Date]])/3)*3+3,"00")</f>
        <v>00-03</v>
      </c>
      <c r="O6844" t="str" cm="1">
        <f t="array" ref="O6844">_xlfn.IFS(Table1[[#This Row],[Patient Age]]&lt;=14,"0-14",Table1[[#This Row],[Patient Age]]&lt;=29,"15-29",Table1[[#This Row],[Patient Age]]&lt;=44,"30-44",Table1[[#This Row],[Patient Age]]&lt;=59,"45-59",Table1[[#This Row],[Patient Age]]&lt;=74,"60-74",TRUE,"75+")</f>
        <v>45-59</v>
      </c>
      <c r="P6844" t="str" cm="1">
        <f t="array" ref="P6844">_xlfn.IFS(Table1[[#This Row],[Patient Waittime]]&lt;=15,"0-15",Table1[[#This Row],[Patient Waittime]]&lt;=30,"16-30",Table1[[#This Row],[Patient Waittime]]&lt;=45,"31-45",Table1[[#This Row],[Patient Waittime]]&lt;=60,"46-60",TRUE,"60+")</f>
        <v>16-30</v>
      </c>
      <c r="Q6844">
        <f>--(Table1[[#This Row],[Patient Waittime]]&lt;=30)</f>
        <v>1</v>
      </c>
      <c r="R6844">
        <f>--Table1[[#This Row],[Patient Admission Flag]]</f>
        <v>1</v>
      </c>
      <c r="S6844">
        <f>--AND(Table1[[#This Row],[WithinTarget]]=1,Table1[[#This Row],[Patient Satisfaction Score]]&gt;=7)</f>
        <v>0</v>
      </c>
      <c r="T6844" t="str">
        <f>IF(LEFT(Table1[[#This Row],[Patient Gender]],1)="F","Female","Male")</f>
        <v>Female</v>
      </c>
    </row>
    <row r="6845" spans="1:20" x14ac:dyDescent="0.3">
      <c r="A6845" t="s">
        <v>6949</v>
      </c>
      <c r="B6845" s="1">
        <v>45040.611111111109</v>
      </c>
      <c r="C6845" t="s">
        <v>13</v>
      </c>
      <c r="D6845">
        <v>36</v>
      </c>
      <c r="E6845" t="s">
        <v>10</v>
      </c>
      <c r="F6845" t="s">
        <v>11</v>
      </c>
      <c r="G6845" t="b">
        <v>1</v>
      </c>
      <c r="I6845">
        <v>30</v>
      </c>
      <c r="J6845" t="b">
        <v>1</v>
      </c>
      <c r="K6845">
        <f>YEAR(Table1[[#This Row],[Patient Admission Date]])</f>
        <v>2023</v>
      </c>
      <c r="L6845" t="str">
        <f>TEXT(Table1[[#This Row],[Patient Admission Date]],"mmm")</f>
        <v>Apr</v>
      </c>
      <c r="M6845" t="str">
        <f>TEXT(Table1[[#This Row],[Patient Admission Date]],"ddd")</f>
        <v>Mon</v>
      </c>
      <c r="N6845" t="str">
        <f>TEXT(INT(HOUR(Table1[[#This Row],[Patient Admission Date]])/3)*3,"00")&amp;"-"&amp;TEXT(INT(HOUR(Table1[[#This Row],[Patient Admission Date]])/3)*3+3,"00")</f>
        <v>12-15</v>
      </c>
      <c r="O6845" t="str" cm="1">
        <f t="array" ref="O6845">_xlfn.IFS(Table1[[#This Row],[Patient Age]]&lt;=14,"0-14",Table1[[#This Row],[Patient Age]]&lt;=29,"15-29",Table1[[#This Row],[Patient Age]]&lt;=44,"30-44",Table1[[#This Row],[Patient Age]]&lt;=59,"45-59",Table1[[#This Row],[Patient Age]]&lt;=74,"60-74",TRUE,"75+")</f>
        <v>30-44</v>
      </c>
      <c r="P6845" t="str" cm="1">
        <f t="array" ref="P6845">_xlfn.IFS(Table1[[#This Row],[Patient Waittime]]&lt;=15,"0-15",Table1[[#This Row],[Patient Waittime]]&lt;=30,"16-30",Table1[[#This Row],[Patient Waittime]]&lt;=45,"31-45",Table1[[#This Row],[Patient Waittime]]&lt;=60,"46-60",TRUE,"60+")</f>
        <v>16-30</v>
      </c>
      <c r="Q6845">
        <f>--(Table1[[#This Row],[Patient Waittime]]&lt;=30)</f>
        <v>1</v>
      </c>
      <c r="R6845">
        <f>--Table1[[#This Row],[Patient Admission Flag]]</f>
        <v>1</v>
      </c>
      <c r="S6845">
        <f>--AND(Table1[[#This Row],[WithinTarget]]=1,Table1[[#This Row],[Patient Satisfaction Score]]&gt;=7)</f>
        <v>0</v>
      </c>
      <c r="T6845" t="str">
        <f>IF(LEFT(Table1[[#This Row],[Patient Gender]],1)="F","Female","Male")</f>
        <v>Female</v>
      </c>
    </row>
    <row r="6846" spans="1:20" x14ac:dyDescent="0.3">
      <c r="A6846" t="s">
        <v>6950</v>
      </c>
      <c r="B6846" s="1">
        <v>45282.027083333334</v>
      </c>
      <c r="C6846" t="s">
        <v>13</v>
      </c>
      <c r="D6846">
        <v>10</v>
      </c>
      <c r="E6846" t="s">
        <v>10</v>
      </c>
      <c r="F6846" t="s">
        <v>11</v>
      </c>
      <c r="G6846" t="b">
        <v>1</v>
      </c>
      <c r="I6846">
        <v>33</v>
      </c>
      <c r="J6846" t="b">
        <v>1</v>
      </c>
      <c r="K6846">
        <f>YEAR(Table1[[#This Row],[Patient Admission Date]])</f>
        <v>2023</v>
      </c>
      <c r="L6846" t="str">
        <f>TEXT(Table1[[#This Row],[Patient Admission Date]],"mmm")</f>
        <v>Dec</v>
      </c>
      <c r="M6846" t="str">
        <f>TEXT(Table1[[#This Row],[Patient Admission Date]],"ddd")</f>
        <v>Fri</v>
      </c>
      <c r="N6846" t="str">
        <f>TEXT(INT(HOUR(Table1[[#This Row],[Patient Admission Date]])/3)*3,"00")&amp;"-"&amp;TEXT(INT(HOUR(Table1[[#This Row],[Patient Admission Date]])/3)*3+3,"00")</f>
        <v>00-03</v>
      </c>
      <c r="O6846" t="str" cm="1">
        <f t="array" ref="O6846">_xlfn.IFS(Table1[[#This Row],[Patient Age]]&lt;=14,"0-14",Table1[[#This Row],[Patient Age]]&lt;=29,"15-29",Table1[[#This Row],[Patient Age]]&lt;=44,"30-44",Table1[[#This Row],[Patient Age]]&lt;=59,"45-59",Table1[[#This Row],[Patient Age]]&lt;=74,"60-74",TRUE,"75+")</f>
        <v>0-14</v>
      </c>
      <c r="P6846" t="str" cm="1">
        <f t="array" ref="P6846">_xlfn.IFS(Table1[[#This Row],[Patient Waittime]]&lt;=15,"0-15",Table1[[#This Row],[Patient Waittime]]&lt;=30,"16-30",Table1[[#This Row],[Patient Waittime]]&lt;=45,"31-45",Table1[[#This Row],[Patient Waittime]]&lt;=60,"46-60",TRUE,"60+")</f>
        <v>31-45</v>
      </c>
      <c r="Q6846">
        <f>--(Table1[[#This Row],[Patient Waittime]]&lt;=30)</f>
        <v>0</v>
      </c>
      <c r="R6846">
        <f>--Table1[[#This Row],[Patient Admission Flag]]</f>
        <v>1</v>
      </c>
      <c r="S6846">
        <f>--AND(Table1[[#This Row],[WithinTarget]]=1,Table1[[#This Row],[Patient Satisfaction Score]]&gt;=7)</f>
        <v>0</v>
      </c>
      <c r="T6846" t="str">
        <f>IF(LEFT(Table1[[#This Row],[Patient Gender]],1)="F","Female","Male")</f>
        <v>Female</v>
      </c>
    </row>
    <row r="6847" spans="1:20" x14ac:dyDescent="0.3">
      <c r="A6847" t="s">
        <v>6951</v>
      </c>
      <c r="B6847" s="1">
        <v>45546.850694444445</v>
      </c>
      <c r="C6847" t="s">
        <v>13</v>
      </c>
      <c r="D6847">
        <v>71</v>
      </c>
      <c r="E6847" t="s">
        <v>10</v>
      </c>
      <c r="F6847" t="s">
        <v>11</v>
      </c>
      <c r="G6847" t="b">
        <v>1</v>
      </c>
      <c r="I6847">
        <v>45</v>
      </c>
      <c r="J6847" t="b">
        <v>1</v>
      </c>
      <c r="K6847">
        <f>YEAR(Table1[[#This Row],[Patient Admission Date]])</f>
        <v>2024</v>
      </c>
      <c r="L6847" t="str">
        <f>TEXT(Table1[[#This Row],[Patient Admission Date]],"mmm")</f>
        <v>Sep</v>
      </c>
      <c r="M6847" t="str">
        <f>TEXT(Table1[[#This Row],[Patient Admission Date]],"ddd")</f>
        <v>Wed</v>
      </c>
      <c r="N6847" t="str">
        <f>TEXT(INT(HOUR(Table1[[#This Row],[Patient Admission Date]])/3)*3,"00")&amp;"-"&amp;TEXT(INT(HOUR(Table1[[#This Row],[Patient Admission Date]])/3)*3+3,"00")</f>
        <v>18-21</v>
      </c>
      <c r="O6847" t="str" cm="1">
        <f t="array" ref="O6847">_xlfn.IFS(Table1[[#This Row],[Patient Age]]&lt;=14,"0-14",Table1[[#This Row],[Patient Age]]&lt;=29,"15-29",Table1[[#This Row],[Patient Age]]&lt;=44,"30-44",Table1[[#This Row],[Patient Age]]&lt;=59,"45-59",Table1[[#This Row],[Patient Age]]&lt;=74,"60-74",TRUE,"75+")</f>
        <v>60-74</v>
      </c>
      <c r="P6847" t="str" cm="1">
        <f t="array" ref="P6847">_xlfn.IFS(Table1[[#This Row],[Patient Waittime]]&lt;=15,"0-15",Table1[[#This Row],[Patient Waittime]]&lt;=30,"16-30",Table1[[#This Row],[Patient Waittime]]&lt;=45,"31-45",Table1[[#This Row],[Patient Waittime]]&lt;=60,"46-60",TRUE,"60+")</f>
        <v>31-45</v>
      </c>
      <c r="Q6847">
        <f>--(Table1[[#This Row],[Patient Waittime]]&lt;=30)</f>
        <v>0</v>
      </c>
      <c r="R6847">
        <f>--Table1[[#This Row],[Patient Admission Flag]]</f>
        <v>1</v>
      </c>
      <c r="S6847">
        <f>--AND(Table1[[#This Row],[WithinTarget]]=1,Table1[[#This Row],[Patient Satisfaction Score]]&gt;=7)</f>
        <v>0</v>
      </c>
      <c r="T6847" t="str">
        <f>IF(LEFT(Table1[[#This Row],[Patient Gender]],1)="F","Female","Male")</f>
        <v>Female</v>
      </c>
    </row>
    <row r="6848" spans="1:20" x14ac:dyDescent="0.3">
      <c r="A6848" t="s">
        <v>6952</v>
      </c>
      <c r="B6848" s="1">
        <v>45330.999305555553</v>
      </c>
      <c r="C6848" t="s">
        <v>13</v>
      </c>
      <c r="D6848">
        <v>36</v>
      </c>
      <c r="E6848" t="s">
        <v>10</v>
      </c>
      <c r="F6848" t="s">
        <v>11</v>
      </c>
      <c r="G6848" t="b">
        <v>1</v>
      </c>
      <c r="I6848">
        <v>49</v>
      </c>
      <c r="J6848" t="b">
        <v>1</v>
      </c>
      <c r="K6848">
        <f>YEAR(Table1[[#This Row],[Patient Admission Date]])</f>
        <v>2024</v>
      </c>
      <c r="L6848" t="str">
        <f>TEXT(Table1[[#This Row],[Patient Admission Date]],"mmm")</f>
        <v>Feb</v>
      </c>
      <c r="M6848" t="str">
        <f>TEXT(Table1[[#This Row],[Patient Admission Date]],"ddd")</f>
        <v>Thu</v>
      </c>
      <c r="N6848" t="str">
        <f>TEXT(INT(HOUR(Table1[[#This Row],[Patient Admission Date]])/3)*3,"00")&amp;"-"&amp;TEXT(INT(HOUR(Table1[[#This Row],[Patient Admission Date]])/3)*3+3,"00")</f>
        <v>21-24</v>
      </c>
      <c r="O6848" t="str" cm="1">
        <f t="array" ref="O6848">_xlfn.IFS(Table1[[#This Row],[Patient Age]]&lt;=14,"0-14",Table1[[#This Row],[Patient Age]]&lt;=29,"15-29",Table1[[#This Row],[Patient Age]]&lt;=44,"30-44",Table1[[#This Row],[Patient Age]]&lt;=59,"45-59",Table1[[#This Row],[Patient Age]]&lt;=74,"60-74",TRUE,"75+")</f>
        <v>30-44</v>
      </c>
      <c r="P6848" t="str" cm="1">
        <f t="array" ref="P6848">_xlfn.IFS(Table1[[#This Row],[Patient Waittime]]&lt;=15,"0-15",Table1[[#This Row],[Patient Waittime]]&lt;=30,"16-30",Table1[[#This Row],[Patient Waittime]]&lt;=45,"31-45",Table1[[#This Row],[Patient Waittime]]&lt;=60,"46-60",TRUE,"60+")</f>
        <v>46-60</v>
      </c>
      <c r="Q6848">
        <f>--(Table1[[#This Row],[Patient Waittime]]&lt;=30)</f>
        <v>0</v>
      </c>
      <c r="R6848">
        <f>--Table1[[#This Row],[Patient Admission Flag]]</f>
        <v>1</v>
      </c>
      <c r="S6848">
        <f>--AND(Table1[[#This Row],[WithinTarget]]=1,Table1[[#This Row],[Patient Satisfaction Score]]&gt;=7)</f>
        <v>0</v>
      </c>
      <c r="T6848" t="str">
        <f>IF(LEFT(Table1[[#This Row],[Patient Gender]],1)="F","Female","Male")</f>
        <v>Female</v>
      </c>
    </row>
    <row r="6849" spans="1:20" x14ac:dyDescent="0.3">
      <c r="A6849" t="s">
        <v>6953</v>
      </c>
      <c r="B6849" s="1">
        <v>45186.87777777778</v>
      </c>
      <c r="C6849" t="s">
        <v>13</v>
      </c>
      <c r="D6849">
        <v>62</v>
      </c>
      <c r="E6849" t="s">
        <v>10</v>
      </c>
      <c r="F6849" t="s">
        <v>11</v>
      </c>
      <c r="G6849" t="b">
        <v>1</v>
      </c>
      <c r="I6849">
        <v>49</v>
      </c>
      <c r="J6849" t="b">
        <v>1</v>
      </c>
      <c r="K6849">
        <f>YEAR(Table1[[#This Row],[Patient Admission Date]])</f>
        <v>2023</v>
      </c>
      <c r="L6849" t="str">
        <f>TEXT(Table1[[#This Row],[Patient Admission Date]],"mmm")</f>
        <v>Sep</v>
      </c>
      <c r="M6849" t="str">
        <f>TEXT(Table1[[#This Row],[Patient Admission Date]],"ddd")</f>
        <v>Sun</v>
      </c>
      <c r="N6849" t="str">
        <f>TEXT(INT(HOUR(Table1[[#This Row],[Patient Admission Date]])/3)*3,"00")&amp;"-"&amp;TEXT(INT(HOUR(Table1[[#This Row],[Patient Admission Date]])/3)*3+3,"00")</f>
        <v>21-24</v>
      </c>
      <c r="O6849" t="str" cm="1">
        <f t="array" ref="O6849">_xlfn.IFS(Table1[[#This Row],[Patient Age]]&lt;=14,"0-14",Table1[[#This Row],[Patient Age]]&lt;=29,"15-29",Table1[[#This Row],[Patient Age]]&lt;=44,"30-44",Table1[[#This Row],[Patient Age]]&lt;=59,"45-59",Table1[[#This Row],[Patient Age]]&lt;=74,"60-74",TRUE,"75+")</f>
        <v>60-74</v>
      </c>
      <c r="P6849" t="str" cm="1">
        <f t="array" ref="P6849">_xlfn.IFS(Table1[[#This Row],[Patient Waittime]]&lt;=15,"0-15",Table1[[#This Row],[Patient Waittime]]&lt;=30,"16-30",Table1[[#This Row],[Patient Waittime]]&lt;=45,"31-45",Table1[[#This Row],[Patient Waittime]]&lt;=60,"46-60",TRUE,"60+")</f>
        <v>46-60</v>
      </c>
      <c r="Q6849">
        <f>--(Table1[[#This Row],[Patient Waittime]]&lt;=30)</f>
        <v>0</v>
      </c>
      <c r="R6849">
        <f>--Table1[[#This Row],[Patient Admission Flag]]</f>
        <v>1</v>
      </c>
      <c r="S6849">
        <f>--AND(Table1[[#This Row],[WithinTarget]]=1,Table1[[#This Row],[Patient Satisfaction Score]]&gt;=7)</f>
        <v>0</v>
      </c>
      <c r="T6849" t="str">
        <f>IF(LEFT(Table1[[#This Row],[Patient Gender]],1)="F","Female","Male")</f>
        <v>Female</v>
      </c>
    </row>
    <row r="6850" spans="1:20" x14ac:dyDescent="0.3">
      <c r="A6850" t="s">
        <v>6954</v>
      </c>
      <c r="B6850" s="1">
        <v>45429.758333333331</v>
      </c>
      <c r="C6850" t="s">
        <v>13</v>
      </c>
      <c r="D6850">
        <v>50</v>
      </c>
      <c r="E6850" t="s">
        <v>10</v>
      </c>
      <c r="F6850" t="s">
        <v>11</v>
      </c>
      <c r="G6850" t="b">
        <v>1</v>
      </c>
      <c r="I6850">
        <v>54</v>
      </c>
      <c r="J6850" t="b">
        <v>1</v>
      </c>
      <c r="K6850">
        <f>YEAR(Table1[[#This Row],[Patient Admission Date]])</f>
        <v>2024</v>
      </c>
      <c r="L6850" t="str">
        <f>TEXT(Table1[[#This Row],[Patient Admission Date]],"mmm")</f>
        <v>May</v>
      </c>
      <c r="M6850" t="str">
        <f>TEXT(Table1[[#This Row],[Patient Admission Date]],"ddd")</f>
        <v>Fri</v>
      </c>
      <c r="N6850" t="str">
        <f>TEXT(INT(HOUR(Table1[[#This Row],[Patient Admission Date]])/3)*3,"00")&amp;"-"&amp;TEXT(INT(HOUR(Table1[[#This Row],[Patient Admission Date]])/3)*3+3,"00")</f>
        <v>18-21</v>
      </c>
      <c r="O6850" t="str" cm="1">
        <f t="array" ref="O6850">_xlfn.IFS(Table1[[#This Row],[Patient Age]]&lt;=14,"0-14",Table1[[#This Row],[Patient Age]]&lt;=29,"15-29",Table1[[#This Row],[Patient Age]]&lt;=44,"30-44",Table1[[#This Row],[Patient Age]]&lt;=59,"45-59",Table1[[#This Row],[Patient Age]]&lt;=74,"60-74",TRUE,"75+")</f>
        <v>45-59</v>
      </c>
      <c r="P6850" t="str" cm="1">
        <f t="array" ref="P6850">_xlfn.IFS(Table1[[#This Row],[Patient Waittime]]&lt;=15,"0-15",Table1[[#This Row],[Patient Waittime]]&lt;=30,"16-30",Table1[[#This Row],[Patient Waittime]]&lt;=45,"31-45",Table1[[#This Row],[Patient Waittime]]&lt;=60,"46-60",TRUE,"60+")</f>
        <v>46-60</v>
      </c>
      <c r="Q6850">
        <f>--(Table1[[#This Row],[Patient Waittime]]&lt;=30)</f>
        <v>0</v>
      </c>
      <c r="R6850">
        <f>--Table1[[#This Row],[Patient Admission Flag]]</f>
        <v>1</v>
      </c>
      <c r="S6850">
        <f>--AND(Table1[[#This Row],[WithinTarget]]=1,Table1[[#This Row],[Patient Satisfaction Score]]&gt;=7)</f>
        <v>0</v>
      </c>
      <c r="T6850" t="str">
        <f>IF(LEFT(Table1[[#This Row],[Patient Gender]],1)="F","Female","Male")</f>
        <v>Female</v>
      </c>
    </row>
    <row r="6851" spans="1:20" x14ac:dyDescent="0.3">
      <c r="A6851" t="s">
        <v>6955</v>
      </c>
      <c r="B6851" s="1">
        <v>45268.818055555559</v>
      </c>
      <c r="C6851" t="s">
        <v>13</v>
      </c>
      <c r="D6851">
        <v>23</v>
      </c>
      <c r="E6851" t="s">
        <v>10</v>
      </c>
      <c r="F6851" t="s">
        <v>11</v>
      </c>
      <c r="G6851" t="b">
        <v>1</v>
      </c>
      <c r="I6851">
        <v>56</v>
      </c>
      <c r="J6851" t="b">
        <v>1</v>
      </c>
      <c r="K6851">
        <f>YEAR(Table1[[#This Row],[Patient Admission Date]])</f>
        <v>2023</v>
      </c>
      <c r="L6851" t="str">
        <f>TEXT(Table1[[#This Row],[Patient Admission Date]],"mmm")</f>
        <v>Dec</v>
      </c>
      <c r="M6851" t="str">
        <f>TEXT(Table1[[#This Row],[Patient Admission Date]],"ddd")</f>
        <v>Fri</v>
      </c>
      <c r="N6851" t="str">
        <f>TEXT(INT(HOUR(Table1[[#This Row],[Patient Admission Date]])/3)*3,"00")&amp;"-"&amp;TEXT(INT(HOUR(Table1[[#This Row],[Patient Admission Date]])/3)*3+3,"00")</f>
        <v>18-21</v>
      </c>
      <c r="O6851" t="str" cm="1">
        <f t="array" ref="O6851">_xlfn.IFS(Table1[[#This Row],[Patient Age]]&lt;=14,"0-14",Table1[[#This Row],[Patient Age]]&lt;=29,"15-29",Table1[[#This Row],[Patient Age]]&lt;=44,"30-44",Table1[[#This Row],[Patient Age]]&lt;=59,"45-59",Table1[[#This Row],[Patient Age]]&lt;=74,"60-74",TRUE,"75+")</f>
        <v>15-29</v>
      </c>
      <c r="P6851" t="str" cm="1">
        <f t="array" ref="P6851">_xlfn.IFS(Table1[[#This Row],[Patient Waittime]]&lt;=15,"0-15",Table1[[#This Row],[Patient Waittime]]&lt;=30,"16-30",Table1[[#This Row],[Patient Waittime]]&lt;=45,"31-45",Table1[[#This Row],[Patient Waittime]]&lt;=60,"46-60",TRUE,"60+")</f>
        <v>46-60</v>
      </c>
      <c r="Q6851">
        <f>--(Table1[[#This Row],[Patient Waittime]]&lt;=30)</f>
        <v>0</v>
      </c>
      <c r="R6851">
        <f>--Table1[[#This Row],[Patient Admission Flag]]</f>
        <v>1</v>
      </c>
      <c r="S6851">
        <f>--AND(Table1[[#This Row],[WithinTarget]]=1,Table1[[#This Row],[Patient Satisfaction Score]]&gt;=7)</f>
        <v>0</v>
      </c>
      <c r="T6851" t="str">
        <f>IF(LEFT(Table1[[#This Row],[Patient Gender]],1)="F","Female","Male")</f>
        <v>Female</v>
      </c>
    </row>
    <row r="6852" spans="1:20" x14ac:dyDescent="0.3">
      <c r="A6852" t="s">
        <v>6956</v>
      </c>
      <c r="B6852" s="1">
        <v>45430.513888888891</v>
      </c>
      <c r="C6852" t="s">
        <v>13</v>
      </c>
      <c r="D6852">
        <v>54</v>
      </c>
      <c r="E6852" t="s">
        <v>10</v>
      </c>
      <c r="F6852" t="s">
        <v>11</v>
      </c>
      <c r="G6852" t="b">
        <v>1</v>
      </c>
      <c r="I6852">
        <v>13</v>
      </c>
      <c r="J6852" t="b">
        <v>1</v>
      </c>
      <c r="K6852">
        <f>YEAR(Table1[[#This Row],[Patient Admission Date]])</f>
        <v>2024</v>
      </c>
      <c r="L6852" t="str">
        <f>TEXT(Table1[[#This Row],[Patient Admission Date]],"mmm")</f>
        <v>May</v>
      </c>
      <c r="M6852" t="str">
        <f>TEXT(Table1[[#This Row],[Patient Admission Date]],"ddd")</f>
        <v>Sat</v>
      </c>
      <c r="N6852" t="str">
        <f>TEXT(INT(HOUR(Table1[[#This Row],[Patient Admission Date]])/3)*3,"00")&amp;"-"&amp;TEXT(INT(HOUR(Table1[[#This Row],[Patient Admission Date]])/3)*3+3,"00")</f>
        <v>12-15</v>
      </c>
      <c r="O6852" t="str" cm="1">
        <f t="array" ref="O6852">_xlfn.IFS(Table1[[#This Row],[Patient Age]]&lt;=14,"0-14",Table1[[#This Row],[Patient Age]]&lt;=29,"15-29",Table1[[#This Row],[Patient Age]]&lt;=44,"30-44",Table1[[#This Row],[Patient Age]]&lt;=59,"45-59",Table1[[#This Row],[Patient Age]]&lt;=74,"60-74",TRUE,"75+")</f>
        <v>45-59</v>
      </c>
      <c r="P6852" t="str" cm="1">
        <f t="array" ref="P6852">_xlfn.IFS(Table1[[#This Row],[Patient Waittime]]&lt;=15,"0-15",Table1[[#This Row],[Patient Waittime]]&lt;=30,"16-30",Table1[[#This Row],[Patient Waittime]]&lt;=45,"31-45",Table1[[#This Row],[Patient Waittime]]&lt;=60,"46-60",TRUE,"60+")</f>
        <v>0-15</v>
      </c>
      <c r="Q6852">
        <f>--(Table1[[#This Row],[Patient Waittime]]&lt;=30)</f>
        <v>1</v>
      </c>
      <c r="R6852">
        <f>--Table1[[#This Row],[Patient Admission Flag]]</f>
        <v>1</v>
      </c>
      <c r="S6852">
        <f>--AND(Table1[[#This Row],[WithinTarget]]=1,Table1[[#This Row],[Patient Satisfaction Score]]&gt;=7)</f>
        <v>0</v>
      </c>
      <c r="T6852" t="str">
        <f>IF(LEFT(Table1[[#This Row],[Patient Gender]],1)="F","Female","Male")</f>
        <v>Female</v>
      </c>
    </row>
    <row r="6853" spans="1:20" x14ac:dyDescent="0.3">
      <c r="A6853" t="s">
        <v>6957</v>
      </c>
      <c r="B6853" s="1">
        <v>45279.85</v>
      </c>
      <c r="C6853" t="s">
        <v>13</v>
      </c>
      <c r="D6853">
        <v>48</v>
      </c>
      <c r="E6853" t="s">
        <v>10</v>
      </c>
      <c r="F6853" t="s">
        <v>11</v>
      </c>
      <c r="G6853" t="b">
        <v>1</v>
      </c>
      <c r="I6853">
        <v>19</v>
      </c>
      <c r="J6853" t="b">
        <v>1</v>
      </c>
      <c r="K6853">
        <f>YEAR(Table1[[#This Row],[Patient Admission Date]])</f>
        <v>2023</v>
      </c>
      <c r="L6853" t="str">
        <f>TEXT(Table1[[#This Row],[Patient Admission Date]],"mmm")</f>
        <v>Dec</v>
      </c>
      <c r="M6853" t="str">
        <f>TEXT(Table1[[#This Row],[Patient Admission Date]],"ddd")</f>
        <v>Tue</v>
      </c>
      <c r="N6853" t="str">
        <f>TEXT(INT(HOUR(Table1[[#This Row],[Patient Admission Date]])/3)*3,"00")&amp;"-"&amp;TEXT(INT(HOUR(Table1[[#This Row],[Patient Admission Date]])/3)*3+3,"00")</f>
        <v>18-21</v>
      </c>
      <c r="O6853" t="str" cm="1">
        <f t="array" ref="O6853">_xlfn.IFS(Table1[[#This Row],[Patient Age]]&lt;=14,"0-14",Table1[[#This Row],[Patient Age]]&lt;=29,"15-29",Table1[[#This Row],[Patient Age]]&lt;=44,"30-44",Table1[[#This Row],[Patient Age]]&lt;=59,"45-59",Table1[[#This Row],[Patient Age]]&lt;=74,"60-74",TRUE,"75+")</f>
        <v>45-59</v>
      </c>
      <c r="P6853" t="str" cm="1">
        <f t="array" ref="P6853">_xlfn.IFS(Table1[[#This Row],[Patient Waittime]]&lt;=15,"0-15",Table1[[#This Row],[Patient Waittime]]&lt;=30,"16-30",Table1[[#This Row],[Patient Waittime]]&lt;=45,"31-45",Table1[[#This Row],[Patient Waittime]]&lt;=60,"46-60",TRUE,"60+")</f>
        <v>16-30</v>
      </c>
      <c r="Q6853">
        <f>--(Table1[[#This Row],[Patient Waittime]]&lt;=30)</f>
        <v>1</v>
      </c>
      <c r="R6853">
        <f>--Table1[[#This Row],[Patient Admission Flag]]</f>
        <v>1</v>
      </c>
      <c r="S6853">
        <f>--AND(Table1[[#This Row],[WithinTarget]]=1,Table1[[#This Row],[Patient Satisfaction Score]]&gt;=7)</f>
        <v>0</v>
      </c>
      <c r="T6853" t="str">
        <f>IF(LEFT(Table1[[#This Row],[Patient Gender]],1)="F","Female","Male")</f>
        <v>Female</v>
      </c>
    </row>
    <row r="6854" spans="1:20" x14ac:dyDescent="0.3">
      <c r="A6854" t="s">
        <v>6958</v>
      </c>
      <c r="B6854" s="1">
        <v>45294.493055555555</v>
      </c>
      <c r="C6854" t="s">
        <v>13</v>
      </c>
      <c r="D6854">
        <v>65</v>
      </c>
      <c r="E6854" t="s">
        <v>10</v>
      </c>
      <c r="F6854" t="s">
        <v>11</v>
      </c>
      <c r="G6854" t="b">
        <v>1</v>
      </c>
      <c r="I6854">
        <v>19</v>
      </c>
      <c r="J6854" t="b">
        <v>1</v>
      </c>
      <c r="K6854">
        <f>YEAR(Table1[[#This Row],[Patient Admission Date]])</f>
        <v>2024</v>
      </c>
      <c r="L6854" t="str">
        <f>TEXT(Table1[[#This Row],[Patient Admission Date]],"mmm")</f>
        <v>Jan</v>
      </c>
      <c r="M6854" t="str">
        <f>TEXT(Table1[[#This Row],[Patient Admission Date]],"ddd")</f>
        <v>Wed</v>
      </c>
      <c r="N6854" t="str">
        <f>TEXT(INT(HOUR(Table1[[#This Row],[Patient Admission Date]])/3)*3,"00")&amp;"-"&amp;TEXT(INT(HOUR(Table1[[#This Row],[Patient Admission Date]])/3)*3+3,"00")</f>
        <v>09-12</v>
      </c>
      <c r="O6854" t="str" cm="1">
        <f t="array" ref="O6854">_xlfn.IFS(Table1[[#This Row],[Patient Age]]&lt;=14,"0-14",Table1[[#This Row],[Patient Age]]&lt;=29,"15-29",Table1[[#This Row],[Patient Age]]&lt;=44,"30-44",Table1[[#This Row],[Patient Age]]&lt;=59,"45-59",Table1[[#This Row],[Patient Age]]&lt;=74,"60-74",TRUE,"75+")</f>
        <v>60-74</v>
      </c>
      <c r="P6854" t="str" cm="1">
        <f t="array" ref="P6854">_xlfn.IFS(Table1[[#This Row],[Patient Waittime]]&lt;=15,"0-15",Table1[[#This Row],[Patient Waittime]]&lt;=30,"16-30",Table1[[#This Row],[Patient Waittime]]&lt;=45,"31-45",Table1[[#This Row],[Patient Waittime]]&lt;=60,"46-60",TRUE,"60+")</f>
        <v>16-30</v>
      </c>
      <c r="Q6854">
        <f>--(Table1[[#This Row],[Patient Waittime]]&lt;=30)</f>
        <v>1</v>
      </c>
      <c r="R6854">
        <f>--Table1[[#This Row],[Patient Admission Flag]]</f>
        <v>1</v>
      </c>
      <c r="S6854">
        <f>--AND(Table1[[#This Row],[WithinTarget]]=1,Table1[[#This Row],[Patient Satisfaction Score]]&gt;=7)</f>
        <v>0</v>
      </c>
      <c r="T6854" t="str">
        <f>IF(LEFT(Table1[[#This Row],[Patient Gender]],1)="F","Female","Male")</f>
        <v>Female</v>
      </c>
    </row>
    <row r="6855" spans="1:20" x14ac:dyDescent="0.3">
      <c r="A6855" t="s">
        <v>6959</v>
      </c>
      <c r="B6855" s="1">
        <v>45074.226388888892</v>
      </c>
      <c r="C6855" t="s">
        <v>13</v>
      </c>
      <c r="D6855">
        <v>17</v>
      </c>
      <c r="E6855" t="s">
        <v>10</v>
      </c>
      <c r="F6855" t="s">
        <v>11</v>
      </c>
      <c r="G6855" t="b">
        <v>1</v>
      </c>
      <c r="I6855">
        <v>20</v>
      </c>
      <c r="J6855" t="b">
        <v>1</v>
      </c>
      <c r="K6855">
        <f>YEAR(Table1[[#This Row],[Patient Admission Date]])</f>
        <v>2023</v>
      </c>
      <c r="L6855" t="str">
        <f>TEXT(Table1[[#This Row],[Patient Admission Date]],"mmm")</f>
        <v>May</v>
      </c>
      <c r="M6855" t="str">
        <f>TEXT(Table1[[#This Row],[Patient Admission Date]],"ddd")</f>
        <v>Sun</v>
      </c>
      <c r="N6855" t="str">
        <f>TEXT(INT(HOUR(Table1[[#This Row],[Patient Admission Date]])/3)*3,"00")&amp;"-"&amp;TEXT(INT(HOUR(Table1[[#This Row],[Patient Admission Date]])/3)*3+3,"00")</f>
        <v>03-06</v>
      </c>
      <c r="O6855" t="str" cm="1">
        <f t="array" ref="O6855">_xlfn.IFS(Table1[[#This Row],[Patient Age]]&lt;=14,"0-14",Table1[[#This Row],[Patient Age]]&lt;=29,"15-29",Table1[[#This Row],[Patient Age]]&lt;=44,"30-44",Table1[[#This Row],[Patient Age]]&lt;=59,"45-59",Table1[[#This Row],[Patient Age]]&lt;=74,"60-74",TRUE,"75+")</f>
        <v>15-29</v>
      </c>
      <c r="P6855" t="str" cm="1">
        <f t="array" ref="P6855">_xlfn.IFS(Table1[[#This Row],[Patient Waittime]]&lt;=15,"0-15",Table1[[#This Row],[Patient Waittime]]&lt;=30,"16-30",Table1[[#This Row],[Patient Waittime]]&lt;=45,"31-45",Table1[[#This Row],[Patient Waittime]]&lt;=60,"46-60",TRUE,"60+")</f>
        <v>16-30</v>
      </c>
      <c r="Q6855">
        <f>--(Table1[[#This Row],[Patient Waittime]]&lt;=30)</f>
        <v>1</v>
      </c>
      <c r="R6855">
        <f>--Table1[[#This Row],[Patient Admission Flag]]</f>
        <v>1</v>
      </c>
      <c r="S6855">
        <f>--AND(Table1[[#This Row],[WithinTarget]]=1,Table1[[#This Row],[Patient Satisfaction Score]]&gt;=7)</f>
        <v>0</v>
      </c>
      <c r="T6855" t="str">
        <f>IF(LEFT(Table1[[#This Row],[Patient Gender]],1)="F","Female","Male")</f>
        <v>Female</v>
      </c>
    </row>
    <row r="6856" spans="1:20" x14ac:dyDescent="0.3">
      <c r="A6856" t="s">
        <v>6960</v>
      </c>
      <c r="B6856" s="1">
        <v>45258.321527777778</v>
      </c>
      <c r="C6856" t="s">
        <v>13</v>
      </c>
      <c r="D6856">
        <v>3</v>
      </c>
      <c r="E6856" t="s">
        <v>10</v>
      </c>
      <c r="F6856" t="s">
        <v>11</v>
      </c>
      <c r="G6856" t="b">
        <v>1</v>
      </c>
      <c r="I6856">
        <v>24</v>
      </c>
      <c r="J6856" t="b">
        <v>1</v>
      </c>
      <c r="K6856">
        <f>YEAR(Table1[[#This Row],[Patient Admission Date]])</f>
        <v>2023</v>
      </c>
      <c r="L6856" t="str">
        <f>TEXT(Table1[[#This Row],[Patient Admission Date]],"mmm")</f>
        <v>Nov</v>
      </c>
      <c r="M6856" t="str">
        <f>TEXT(Table1[[#This Row],[Patient Admission Date]],"ddd")</f>
        <v>Tue</v>
      </c>
      <c r="N6856" t="str">
        <f>TEXT(INT(HOUR(Table1[[#This Row],[Patient Admission Date]])/3)*3,"00")&amp;"-"&amp;TEXT(INT(HOUR(Table1[[#This Row],[Patient Admission Date]])/3)*3+3,"00")</f>
        <v>06-09</v>
      </c>
      <c r="O6856" t="str" cm="1">
        <f t="array" ref="O6856">_xlfn.IFS(Table1[[#This Row],[Patient Age]]&lt;=14,"0-14",Table1[[#This Row],[Patient Age]]&lt;=29,"15-29",Table1[[#This Row],[Patient Age]]&lt;=44,"30-44",Table1[[#This Row],[Patient Age]]&lt;=59,"45-59",Table1[[#This Row],[Patient Age]]&lt;=74,"60-74",TRUE,"75+")</f>
        <v>0-14</v>
      </c>
      <c r="P6856" t="str" cm="1">
        <f t="array" ref="P6856">_xlfn.IFS(Table1[[#This Row],[Patient Waittime]]&lt;=15,"0-15",Table1[[#This Row],[Patient Waittime]]&lt;=30,"16-30",Table1[[#This Row],[Patient Waittime]]&lt;=45,"31-45",Table1[[#This Row],[Patient Waittime]]&lt;=60,"46-60",TRUE,"60+")</f>
        <v>16-30</v>
      </c>
      <c r="Q6856">
        <f>--(Table1[[#This Row],[Patient Waittime]]&lt;=30)</f>
        <v>1</v>
      </c>
      <c r="R6856">
        <f>--Table1[[#This Row],[Patient Admission Flag]]</f>
        <v>1</v>
      </c>
      <c r="S6856">
        <f>--AND(Table1[[#This Row],[WithinTarget]]=1,Table1[[#This Row],[Patient Satisfaction Score]]&gt;=7)</f>
        <v>0</v>
      </c>
      <c r="T6856" t="str">
        <f>IF(LEFT(Table1[[#This Row],[Patient Gender]],1)="F","Female","Male")</f>
        <v>Female</v>
      </c>
    </row>
    <row r="6857" spans="1:20" x14ac:dyDescent="0.3">
      <c r="A6857" t="s">
        <v>6961</v>
      </c>
      <c r="B6857" s="1">
        <v>45224.513888888891</v>
      </c>
      <c r="C6857" t="s">
        <v>13</v>
      </c>
      <c r="D6857">
        <v>49</v>
      </c>
      <c r="E6857" t="s">
        <v>10</v>
      </c>
      <c r="F6857" t="s">
        <v>11</v>
      </c>
      <c r="G6857" t="b">
        <v>1</v>
      </c>
      <c r="I6857">
        <v>30</v>
      </c>
      <c r="J6857" t="b">
        <v>1</v>
      </c>
      <c r="K6857">
        <f>YEAR(Table1[[#This Row],[Patient Admission Date]])</f>
        <v>2023</v>
      </c>
      <c r="L6857" t="str">
        <f>TEXT(Table1[[#This Row],[Patient Admission Date]],"mmm")</f>
        <v>Oct</v>
      </c>
      <c r="M6857" t="str">
        <f>TEXT(Table1[[#This Row],[Patient Admission Date]],"ddd")</f>
        <v>Wed</v>
      </c>
      <c r="N6857" t="str">
        <f>TEXT(INT(HOUR(Table1[[#This Row],[Patient Admission Date]])/3)*3,"00")&amp;"-"&amp;TEXT(INT(HOUR(Table1[[#This Row],[Patient Admission Date]])/3)*3+3,"00")</f>
        <v>12-15</v>
      </c>
      <c r="O6857" t="str" cm="1">
        <f t="array" ref="O6857">_xlfn.IFS(Table1[[#This Row],[Patient Age]]&lt;=14,"0-14",Table1[[#This Row],[Patient Age]]&lt;=29,"15-29",Table1[[#This Row],[Patient Age]]&lt;=44,"30-44",Table1[[#This Row],[Patient Age]]&lt;=59,"45-59",Table1[[#This Row],[Patient Age]]&lt;=74,"60-74",TRUE,"75+")</f>
        <v>45-59</v>
      </c>
      <c r="P6857" t="str" cm="1">
        <f t="array" ref="P6857">_xlfn.IFS(Table1[[#This Row],[Patient Waittime]]&lt;=15,"0-15",Table1[[#This Row],[Patient Waittime]]&lt;=30,"16-30",Table1[[#This Row],[Patient Waittime]]&lt;=45,"31-45",Table1[[#This Row],[Patient Waittime]]&lt;=60,"46-60",TRUE,"60+")</f>
        <v>16-30</v>
      </c>
      <c r="Q6857">
        <f>--(Table1[[#This Row],[Patient Waittime]]&lt;=30)</f>
        <v>1</v>
      </c>
      <c r="R6857">
        <f>--Table1[[#This Row],[Patient Admission Flag]]</f>
        <v>1</v>
      </c>
      <c r="S6857">
        <f>--AND(Table1[[#This Row],[WithinTarget]]=1,Table1[[#This Row],[Patient Satisfaction Score]]&gt;=7)</f>
        <v>0</v>
      </c>
      <c r="T6857" t="str">
        <f>IF(LEFT(Table1[[#This Row],[Patient Gender]],1)="F","Female","Male")</f>
        <v>Female</v>
      </c>
    </row>
    <row r="6858" spans="1:20" x14ac:dyDescent="0.3">
      <c r="A6858" t="s">
        <v>6962</v>
      </c>
      <c r="B6858" s="1">
        <v>45390.86041666667</v>
      </c>
      <c r="C6858" t="s">
        <v>13</v>
      </c>
      <c r="D6858">
        <v>71</v>
      </c>
      <c r="E6858" t="s">
        <v>10</v>
      </c>
      <c r="F6858" t="s">
        <v>11</v>
      </c>
      <c r="G6858" t="b">
        <v>1</v>
      </c>
      <c r="I6858">
        <v>36</v>
      </c>
      <c r="J6858" t="b">
        <v>1</v>
      </c>
      <c r="K6858">
        <f>YEAR(Table1[[#This Row],[Patient Admission Date]])</f>
        <v>2024</v>
      </c>
      <c r="L6858" t="str">
        <f>TEXT(Table1[[#This Row],[Patient Admission Date]],"mmm")</f>
        <v>Apr</v>
      </c>
      <c r="M6858" t="str">
        <f>TEXT(Table1[[#This Row],[Patient Admission Date]],"ddd")</f>
        <v>Mon</v>
      </c>
      <c r="N6858" t="str">
        <f>TEXT(INT(HOUR(Table1[[#This Row],[Patient Admission Date]])/3)*3,"00")&amp;"-"&amp;TEXT(INT(HOUR(Table1[[#This Row],[Patient Admission Date]])/3)*3+3,"00")</f>
        <v>18-21</v>
      </c>
      <c r="O6858" t="str" cm="1">
        <f t="array" ref="O6858">_xlfn.IFS(Table1[[#This Row],[Patient Age]]&lt;=14,"0-14",Table1[[#This Row],[Patient Age]]&lt;=29,"15-29",Table1[[#This Row],[Patient Age]]&lt;=44,"30-44",Table1[[#This Row],[Patient Age]]&lt;=59,"45-59",Table1[[#This Row],[Patient Age]]&lt;=74,"60-74",TRUE,"75+")</f>
        <v>60-74</v>
      </c>
      <c r="P6858" t="str" cm="1">
        <f t="array" ref="P6858">_xlfn.IFS(Table1[[#This Row],[Patient Waittime]]&lt;=15,"0-15",Table1[[#This Row],[Patient Waittime]]&lt;=30,"16-30",Table1[[#This Row],[Patient Waittime]]&lt;=45,"31-45",Table1[[#This Row],[Patient Waittime]]&lt;=60,"46-60",TRUE,"60+")</f>
        <v>31-45</v>
      </c>
      <c r="Q6858">
        <f>--(Table1[[#This Row],[Patient Waittime]]&lt;=30)</f>
        <v>0</v>
      </c>
      <c r="R6858">
        <f>--Table1[[#This Row],[Patient Admission Flag]]</f>
        <v>1</v>
      </c>
      <c r="S6858">
        <f>--AND(Table1[[#This Row],[WithinTarget]]=1,Table1[[#This Row],[Patient Satisfaction Score]]&gt;=7)</f>
        <v>0</v>
      </c>
      <c r="T6858" t="str">
        <f>IF(LEFT(Table1[[#This Row],[Patient Gender]],1)="F","Female","Male")</f>
        <v>Female</v>
      </c>
    </row>
    <row r="6859" spans="1:20" x14ac:dyDescent="0.3">
      <c r="A6859" t="s">
        <v>6963</v>
      </c>
      <c r="B6859" s="1">
        <v>45354.325694444444</v>
      </c>
      <c r="C6859" t="s">
        <v>13</v>
      </c>
      <c r="D6859">
        <v>54</v>
      </c>
      <c r="E6859" t="s">
        <v>10</v>
      </c>
      <c r="F6859" t="s">
        <v>11</v>
      </c>
      <c r="G6859" t="b">
        <v>1</v>
      </c>
      <c r="I6859">
        <v>37</v>
      </c>
      <c r="J6859" t="b">
        <v>1</v>
      </c>
      <c r="K6859">
        <f>YEAR(Table1[[#This Row],[Patient Admission Date]])</f>
        <v>2024</v>
      </c>
      <c r="L6859" t="str">
        <f>TEXT(Table1[[#This Row],[Patient Admission Date]],"mmm")</f>
        <v>Mar</v>
      </c>
      <c r="M6859" t="str">
        <f>TEXT(Table1[[#This Row],[Patient Admission Date]],"ddd")</f>
        <v>Sun</v>
      </c>
      <c r="N6859" t="str">
        <f>TEXT(INT(HOUR(Table1[[#This Row],[Patient Admission Date]])/3)*3,"00")&amp;"-"&amp;TEXT(INT(HOUR(Table1[[#This Row],[Patient Admission Date]])/3)*3+3,"00")</f>
        <v>06-09</v>
      </c>
      <c r="O6859" t="str" cm="1">
        <f t="array" ref="O6859">_xlfn.IFS(Table1[[#This Row],[Patient Age]]&lt;=14,"0-14",Table1[[#This Row],[Patient Age]]&lt;=29,"15-29",Table1[[#This Row],[Patient Age]]&lt;=44,"30-44",Table1[[#This Row],[Patient Age]]&lt;=59,"45-59",Table1[[#This Row],[Patient Age]]&lt;=74,"60-74",TRUE,"75+")</f>
        <v>45-59</v>
      </c>
      <c r="P6859" t="str" cm="1">
        <f t="array" ref="P6859">_xlfn.IFS(Table1[[#This Row],[Patient Waittime]]&lt;=15,"0-15",Table1[[#This Row],[Patient Waittime]]&lt;=30,"16-30",Table1[[#This Row],[Patient Waittime]]&lt;=45,"31-45",Table1[[#This Row],[Patient Waittime]]&lt;=60,"46-60",TRUE,"60+")</f>
        <v>31-45</v>
      </c>
      <c r="Q6859">
        <f>--(Table1[[#This Row],[Patient Waittime]]&lt;=30)</f>
        <v>0</v>
      </c>
      <c r="R6859">
        <f>--Table1[[#This Row],[Patient Admission Flag]]</f>
        <v>1</v>
      </c>
      <c r="S6859">
        <f>--AND(Table1[[#This Row],[WithinTarget]]=1,Table1[[#This Row],[Patient Satisfaction Score]]&gt;=7)</f>
        <v>0</v>
      </c>
      <c r="T6859" t="str">
        <f>IF(LEFT(Table1[[#This Row],[Patient Gender]],1)="F","Female","Male")</f>
        <v>Female</v>
      </c>
    </row>
    <row r="6860" spans="1:20" x14ac:dyDescent="0.3">
      <c r="A6860" t="s">
        <v>6964</v>
      </c>
      <c r="B6860" s="1">
        <v>45287.134722222225</v>
      </c>
      <c r="C6860" t="s">
        <v>13</v>
      </c>
      <c r="D6860">
        <v>40</v>
      </c>
      <c r="E6860" t="s">
        <v>10</v>
      </c>
      <c r="F6860" t="s">
        <v>11</v>
      </c>
      <c r="G6860" t="b">
        <v>1</v>
      </c>
      <c r="I6860">
        <v>38</v>
      </c>
      <c r="J6860" t="b">
        <v>1</v>
      </c>
      <c r="K6860">
        <f>YEAR(Table1[[#This Row],[Patient Admission Date]])</f>
        <v>2023</v>
      </c>
      <c r="L6860" t="str">
        <f>TEXT(Table1[[#This Row],[Patient Admission Date]],"mmm")</f>
        <v>Dec</v>
      </c>
      <c r="M6860" t="str">
        <f>TEXT(Table1[[#This Row],[Patient Admission Date]],"ddd")</f>
        <v>Wed</v>
      </c>
      <c r="N6860" t="str">
        <f>TEXT(INT(HOUR(Table1[[#This Row],[Patient Admission Date]])/3)*3,"00")&amp;"-"&amp;TEXT(INT(HOUR(Table1[[#This Row],[Patient Admission Date]])/3)*3+3,"00")</f>
        <v>03-06</v>
      </c>
      <c r="O6860" t="str" cm="1">
        <f t="array" ref="O6860">_xlfn.IFS(Table1[[#This Row],[Patient Age]]&lt;=14,"0-14",Table1[[#This Row],[Patient Age]]&lt;=29,"15-29",Table1[[#This Row],[Patient Age]]&lt;=44,"30-44",Table1[[#This Row],[Patient Age]]&lt;=59,"45-59",Table1[[#This Row],[Patient Age]]&lt;=74,"60-74",TRUE,"75+")</f>
        <v>30-44</v>
      </c>
      <c r="P6860" t="str" cm="1">
        <f t="array" ref="P6860">_xlfn.IFS(Table1[[#This Row],[Patient Waittime]]&lt;=15,"0-15",Table1[[#This Row],[Patient Waittime]]&lt;=30,"16-30",Table1[[#This Row],[Patient Waittime]]&lt;=45,"31-45",Table1[[#This Row],[Patient Waittime]]&lt;=60,"46-60",TRUE,"60+")</f>
        <v>31-45</v>
      </c>
      <c r="Q6860">
        <f>--(Table1[[#This Row],[Patient Waittime]]&lt;=30)</f>
        <v>0</v>
      </c>
      <c r="R6860">
        <f>--Table1[[#This Row],[Patient Admission Flag]]</f>
        <v>1</v>
      </c>
      <c r="S6860">
        <f>--AND(Table1[[#This Row],[WithinTarget]]=1,Table1[[#This Row],[Patient Satisfaction Score]]&gt;=7)</f>
        <v>0</v>
      </c>
      <c r="T6860" t="str">
        <f>IF(LEFT(Table1[[#This Row],[Patient Gender]],1)="F","Female","Male")</f>
        <v>Female</v>
      </c>
    </row>
    <row r="6861" spans="1:20" x14ac:dyDescent="0.3">
      <c r="A6861" t="s">
        <v>6965</v>
      </c>
      <c r="B6861" s="1">
        <v>45172.201388888891</v>
      </c>
      <c r="C6861" t="s">
        <v>13</v>
      </c>
      <c r="D6861">
        <v>65</v>
      </c>
      <c r="E6861" t="s">
        <v>10</v>
      </c>
      <c r="F6861" t="s">
        <v>11</v>
      </c>
      <c r="G6861" t="b">
        <v>1</v>
      </c>
      <c r="I6861">
        <v>46</v>
      </c>
      <c r="J6861" t="b">
        <v>1</v>
      </c>
      <c r="K6861">
        <f>YEAR(Table1[[#This Row],[Patient Admission Date]])</f>
        <v>2023</v>
      </c>
      <c r="L6861" t="str">
        <f>TEXT(Table1[[#This Row],[Patient Admission Date]],"mmm")</f>
        <v>Sep</v>
      </c>
      <c r="M6861" t="str">
        <f>TEXT(Table1[[#This Row],[Patient Admission Date]],"ddd")</f>
        <v>Sun</v>
      </c>
      <c r="N6861" t="str">
        <f>TEXT(INT(HOUR(Table1[[#This Row],[Patient Admission Date]])/3)*3,"00")&amp;"-"&amp;TEXT(INT(HOUR(Table1[[#This Row],[Patient Admission Date]])/3)*3+3,"00")</f>
        <v>03-06</v>
      </c>
      <c r="O6861" t="str" cm="1">
        <f t="array" ref="O6861">_xlfn.IFS(Table1[[#This Row],[Patient Age]]&lt;=14,"0-14",Table1[[#This Row],[Patient Age]]&lt;=29,"15-29",Table1[[#This Row],[Patient Age]]&lt;=44,"30-44",Table1[[#This Row],[Patient Age]]&lt;=59,"45-59",Table1[[#This Row],[Patient Age]]&lt;=74,"60-74",TRUE,"75+")</f>
        <v>60-74</v>
      </c>
      <c r="P6861" t="str" cm="1">
        <f t="array" ref="P6861">_xlfn.IFS(Table1[[#This Row],[Patient Waittime]]&lt;=15,"0-15",Table1[[#This Row],[Patient Waittime]]&lt;=30,"16-30",Table1[[#This Row],[Patient Waittime]]&lt;=45,"31-45",Table1[[#This Row],[Patient Waittime]]&lt;=60,"46-60",TRUE,"60+")</f>
        <v>46-60</v>
      </c>
      <c r="Q6861">
        <f>--(Table1[[#This Row],[Patient Waittime]]&lt;=30)</f>
        <v>0</v>
      </c>
      <c r="R6861">
        <f>--Table1[[#This Row],[Patient Admission Flag]]</f>
        <v>1</v>
      </c>
      <c r="S6861">
        <f>--AND(Table1[[#This Row],[WithinTarget]]=1,Table1[[#This Row],[Patient Satisfaction Score]]&gt;=7)</f>
        <v>0</v>
      </c>
      <c r="T6861" t="str">
        <f>IF(LEFT(Table1[[#This Row],[Patient Gender]],1)="F","Female","Male")</f>
        <v>Female</v>
      </c>
    </row>
    <row r="6862" spans="1:20" x14ac:dyDescent="0.3">
      <c r="A6862" t="s">
        <v>6966</v>
      </c>
      <c r="B6862" s="1">
        <v>45575.98541666667</v>
      </c>
      <c r="C6862" t="s">
        <v>13</v>
      </c>
      <c r="D6862">
        <v>10</v>
      </c>
      <c r="E6862" t="s">
        <v>10</v>
      </c>
      <c r="F6862" t="s">
        <v>11</v>
      </c>
      <c r="G6862" t="b">
        <v>1</v>
      </c>
      <c r="I6862">
        <v>56</v>
      </c>
      <c r="J6862" t="b">
        <v>1</v>
      </c>
      <c r="K6862">
        <f>YEAR(Table1[[#This Row],[Patient Admission Date]])</f>
        <v>2024</v>
      </c>
      <c r="L6862" t="str">
        <f>TEXT(Table1[[#This Row],[Patient Admission Date]],"mmm")</f>
        <v>Oct</v>
      </c>
      <c r="M6862" t="str">
        <f>TEXT(Table1[[#This Row],[Patient Admission Date]],"ddd")</f>
        <v>Thu</v>
      </c>
      <c r="N6862" t="str">
        <f>TEXT(INT(HOUR(Table1[[#This Row],[Patient Admission Date]])/3)*3,"00")&amp;"-"&amp;TEXT(INT(HOUR(Table1[[#This Row],[Patient Admission Date]])/3)*3+3,"00")</f>
        <v>21-24</v>
      </c>
      <c r="O6862" t="str" cm="1">
        <f t="array" ref="O6862">_xlfn.IFS(Table1[[#This Row],[Patient Age]]&lt;=14,"0-14",Table1[[#This Row],[Patient Age]]&lt;=29,"15-29",Table1[[#This Row],[Patient Age]]&lt;=44,"30-44",Table1[[#This Row],[Patient Age]]&lt;=59,"45-59",Table1[[#This Row],[Patient Age]]&lt;=74,"60-74",TRUE,"75+")</f>
        <v>0-14</v>
      </c>
      <c r="P6862" t="str" cm="1">
        <f t="array" ref="P6862">_xlfn.IFS(Table1[[#This Row],[Patient Waittime]]&lt;=15,"0-15",Table1[[#This Row],[Patient Waittime]]&lt;=30,"16-30",Table1[[#This Row],[Patient Waittime]]&lt;=45,"31-45",Table1[[#This Row],[Patient Waittime]]&lt;=60,"46-60",TRUE,"60+")</f>
        <v>46-60</v>
      </c>
      <c r="Q6862">
        <f>--(Table1[[#This Row],[Patient Waittime]]&lt;=30)</f>
        <v>0</v>
      </c>
      <c r="R6862">
        <f>--Table1[[#This Row],[Patient Admission Flag]]</f>
        <v>1</v>
      </c>
      <c r="S6862">
        <f>--AND(Table1[[#This Row],[WithinTarget]]=1,Table1[[#This Row],[Patient Satisfaction Score]]&gt;=7)</f>
        <v>0</v>
      </c>
      <c r="T6862" t="str">
        <f>IF(LEFT(Table1[[#This Row],[Patient Gender]],1)="F","Female","Male")</f>
        <v>Female</v>
      </c>
    </row>
    <row r="6863" spans="1:20" x14ac:dyDescent="0.3">
      <c r="A6863" t="s">
        <v>6967</v>
      </c>
      <c r="B6863" s="1">
        <v>45184.189583333333</v>
      </c>
      <c r="C6863" t="s">
        <v>13</v>
      </c>
      <c r="D6863">
        <v>78</v>
      </c>
      <c r="E6863" t="s">
        <v>10</v>
      </c>
      <c r="F6863" t="s">
        <v>11</v>
      </c>
      <c r="G6863" t="b">
        <v>1</v>
      </c>
      <c r="I6863">
        <v>59</v>
      </c>
      <c r="J6863" t="b">
        <v>1</v>
      </c>
      <c r="K6863">
        <f>YEAR(Table1[[#This Row],[Patient Admission Date]])</f>
        <v>2023</v>
      </c>
      <c r="L6863" t="str">
        <f>TEXT(Table1[[#This Row],[Patient Admission Date]],"mmm")</f>
        <v>Sep</v>
      </c>
      <c r="M6863" t="str">
        <f>TEXT(Table1[[#This Row],[Patient Admission Date]],"ddd")</f>
        <v>Fri</v>
      </c>
      <c r="N6863" t="str">
        <f>TEXT(INT(HOUR(Table1[[#This Row],[Patient Admission Date]])/3)*3,"00")&amp;"-"&amp;TEXT(INT(HOUR(Table1[[#This Row],[Patient Admission Date]])/3)*3+3,"00")</f>
        <v>03-06</v>
      </c>
      <c r="O6863" t="str" cm="1">
        <f t="array" ref="O6863">_xlfn.IFS(Table1[[#This Row],[Patient Age]]&lt;=14,"0-14",Table1[[#This Row],[Patient Age]]&lt;=29,"15-29",Table1[[#This Row],[Patient Age]]&lt;=44,"30-44",Table1[[#This Row],[Patient Age]]&lt;=59,"45-59",Table1[[#This Row],[Patient Age]]&lt;=74,"60-74",TRUE,"75+")</f>
        <v>75+</v>
      </c>
      <c r="P6863" t="str" cm="1">
        <f t="array" ref="P6863">_xlfn.IFS(Table1[[#This Row],[Patient Waittime]]&lt;=15,"0-15",Table1[[#This Row],[Patient Waittime]]&lt;=30,"16-30",Table1[[#This Row],[Patient Waittime]]&lt;=45,"31-45",Table1[[#This Row],[Patient Waittime]]&lt;=60,"46-60",TRUE,"60+")</f>
        <v>46-60</v>
      </c>
      <c r="Q6863">
        <f>--(Table1[[#This Row],[Patient Waittime]]&lt;=30)</f>
        <v>0</v>
      </c>
      <c r="R6863">
        <f>--Table1[[#This Row],[Patient Admission Flag]]</f>
        <v>1</v>
      </c>
      <c r="S6863">
        <f>--AND(Table1[[#This Row],[WithinTarget]]=1,Table1[[#This Row],[Patient Satisfaction Score]]&gt;=7)</f>
        <v>0</v>
      </c>
      <c r="T6863" t="str">
        <f>IF(LEFT(Table1[[#This Row],[Patient Gender]],1)="F","Female","Male")</f>
        <v>Female</v>
      </c>
    </row>
    <row r="6864" spans="1:20" x14ac:dyDescent="0.3">
      <c r="A6864" t="s">
        <v>6968</v>
      </c>
      <c r="B6864" s="1">
        <v>45411.850694444445</v>
      </c>
      <c r="C6864" t="s">
        <v>13</v>
      </c>
      <c r="D6864">
        <v>40</v>
      </c>
      <c r="E6864" t="s">
        <v>10</v>
      </c>
      <c r="F6864" t="s">
        <v>11</v>
      </c>
      <c r="G6864" t="b">
        <v>1</v>
      </c>
      <c r="I6864">
        <v>20</v>
      </c>
      <c r="J6864" t="b">
        <v>1</v>
      </c>
      <c r="K6864">
        <f>YEAR(Table1[[#This Row],[Patient Admission Date]])</f>
        <v>2024</v>
      </c>
      <c r="L6864" t="str">
        <f>TEXT(Table1[[#This Row],[Patient Admission Date]],"mmm")</f>
        <v>Apr</v>
      </c>
      <c r="M6864" t="str">
        <f>TEXT(Table1[[#This Row],[Patient Admission Date]],"ddd")</f>
        <v>Mon</v>
      </c>
      <c r="N6864" t="str">
        <f>TEXT(INT(HOUR(Table1[[#This Row],[Patient Admission Date]])/3)*3,"00")&amp;"-"&amp;TEXT(INT(HOUR(Table1[[#This Row],[Patient Admission Date]])/3)*3+3,"00")</f>
        <v>18-21</v>
      </c>
      <c r="O6864" t="str" cm="1">
        <f t="array" ref="O6864">_xlfn.IFS(Table1[[#This Row],[Patient Age]]&lt;=14,"0-14",Table1[[#This Row],[Patient Age]]&lt;=29,"15-29",Table1[[#This Row],[Patient Age]]&lt;=44,"30-44",Table1[[#This Row],[Patient Age]]&lt;=59,"45-59",Table1[[#This Row],[Patient Age]]&lt;=74,"60-74",TRUE,"75+")</f>
        <v>30-44</v>
      </c>
      <c r="P6864" t="str" cm="1">
        <f t="array" ref="P6864">_xlfn.IFS(Table1[[#This Row],[Patient Waittime]]&lt;=15,"0-15",Table1[[#This Row],[Patient Waittime]]&lt;=30,"16-30",Table1[[#This Row],[Patient Waittime]]&lt;=45,"31-45",Table1[[#This Row],[Patient Waittime]]&lt;=60,"46-60",TRUE,"60+")</f>
        <v>16-30</v>
      </c>
      <c r="Q6864">
        <f>--(Table1[[#This Row],[Patient Waittime]]&lt;=30)</f>
        <v>1</v>
      </c>
      <c r="R6864">
        <f>--Table1[[#This Row],[Patient Admission Flag]]</f>
        <v>1</v>
      </c>
      <c r="S6864">
        <f>--AND(Table1[[#This Row],[WithinTarget]]=1,Table1[[#This Row],[Patient Satisfaction Score]]&gt;=7)</f>
        <v>0</v>
      </c>
      <c r="T6864" t="str">
        <f>IF(LEFT(Table1[[#This Row],[Patient Gender]],1)="F","Female","Male")</f>
        <v>Female</v>
      </c>
    </row>
    <row r="6865" spans="1:20" x14ac:dyDescent="0.3">
      <c r="A6865" t="s">
        <v>6969</v>
      </c>
      <c r="B6865" s="1">
        <v>45424.982638888891</v>
      </c>
      <c r="C6865" t="s">
        <v>13</v>
      </c>
      <c r="D6865">
        <v>70</v>
      </c>
      <c r="E6865" t="s">
        <v>10</v>
      </c>
      <c r="F6865" t="s">
        <v>11</v>
      </c>
      <c r="G6865" t="b">
        <v>1</v>
      </c>
      <c r="I6865">
        <v>22</v>
      </c>
      <c r="J6865" t="b">
        <v>1</v>
      </c>
      <c r="K6865">
        <f>YEAR(Table1[[#This Row],[Patient Admission Date]])</f>
        <v>2024</v>
      </c>
      <c r="L6865" t="str">
        <f>TEXT(Table1[[#This Row],[Patient Admission Date]],"mmm")</f>
        <v>May</v>
      </c>
      <c r="M6865" t="str">
        <f>TEXT(Table1[[#This Row],[Patient Admission Date]],"ddd")</f>
        <v>Sun</v>
      </c>
      <c r="N6865" t="str">
        <f>TEXT(INT(HOUR(Table1[[#This Row],[Patient Admission Date]])/3)*3,"00")&amp;"-"&amp;TEXT(INT(HOUR(Table1[[#This Row],[Patient Admission Date]])/3)*3+3,"00")</f>
        <v>21-24</v>
      </c>
      <c r="O6865" t="str" cm="1">
        <f t="array" ref="O6865">_xlfn.IFS(Table1[[#This Row],[Patient Age]]&lt;=14,"0-14",Table1[[#This Row],[Patient Age]]&lt;=29,"15-29",Table1[[#This Row],[Patient Age]]&lt;=44,"30-44",Table1[[#This Row],[Patient Age]]&lt;=59,"45-59",Table1[[#This Row],[Patient Age]]&lt;=74,"60-74",TRUE,"75+")</f>
        <v>60-74</v>
      </c>
      <c r="P6865" t="str" cm="1">
        <f t="array" ref="P6865">_xlfn.IFS(Table1[[#This Row],[Patient Waittime]]&lt;=15,"0-15",Table1[[#This Row],[Patient Waittime]]&lt;=30,"16-30",Table1[[#This Row],[Patient Waittime]]&lt;=45,"31-45",Table1[[#This Row],[Patient Waittime]]&lt;=60,"46-60",TRUE,"60+")</f>
        <v>16-30</v>
      </c>
      <c r="Q6865">
        <f>--(Table1[[#This Row],[Patient Waittime]]&lt;=30)</f>
        <v>1</v>
      </c>
      <c r="R6865">
        <f>--Table1[[#This Row],[Patient Admission Flag]]</f>
        <v>1</v>
      </c>
      <c r="S6865">
        <f>--AND(Table1[[#This Row],[WithinTarget]]=1,Table1[[#This Row],[Patient Satisfaction Score]]&gt;=7)</f>
        <v>0</v>
      </c>
      <c r="T6865" t="str">
        <f>IF(LEFT(Table1[[#This Row],[Patient Gender]],1)="F","Female","Male")</f>
        <v>Female</v>
      </c>
    </row>
    <row r="6866" spans="1:20" x14ac:dyDescent="0.3">
      <c r="A6866" t="s">
        <v>6970</v>
      </c>
      <c r="B6866" s="1">
        <v>45393.647916666669</v>
      </c>
      <c r="C6866" t="s">
        <v>13</v>
      </c>
      <c r="D6866">
        <v>54</v>
      </c>
      <c r="E6866" t="s">
        <v>10</v>
      </c>
      <c r="F6866" t="s">
        <v>11</v>
      </c>
      <c r="G6866" t="b">
        <v>1</v>
      </c>
      <c r="I6866">
        <v>27</v>
      </c>
      <c r="J6866" t="b">
        <v>1</v>
      </c>
      <c r="K6866">
        <f>YEAR(Table1[[#This Row],[Patient Admission Date]])</f>
        <v>2024</v>
      </c>
      <c r="L6866" t="str">
        <f>TEXT(Table1[[#This Row],[Patient Admission Date]],"mmm")</f>
        <v>Apr</v>
      </c>
      <c r="M6866" t="str">
        <f>TEXT(Table1[[#This Row],[Patient Admission Date]],"ddd")</f>
        <v>Thu</v>
      </c>
      <c r="N6866" t="str">
        <f>TEXT(INT(HOUR(Table1[[#This Row],[Patient Admission Date]])/3)*3,"00")&amp;"-"&amp;TEXT(INT(HOUR(Table1[[#This Row],[Patient Admission Date]])/3)*3+3,"00")</f>
        <v>15-18</v>
      </c>
      <c r="O6866" t="str" cm="1">
        <f t="array" ref="O6866">_xlfn.IFS(Table1[[#This Row],[Patient Age]]&lt;=14,"0-14",Table1[[#This Row],[Patient Age]]&lt;=29,"15-29",Table1[[#This Row],[Patient Age]]&lt;=44,"30-44",Table1[[#This Row],[Patient Age]]&lt;=59,"45-59",Table1[[#This Row],[Patient Age]]&lt;=74,"60-74",TRUE,"75+")</f>
        <v>45-59</v>
      </c>
      <c r="P6866" t="str" cm="1">
        <f t="array" ref="P6866">_xlfn.IFS(Table1[[#This Row],[Patient Waittime]]&lt;=15,"0-15",Table1[[#This Row],[Patient Waittime]]&lt;=30,"16-30",Table1[[#This Row],[Patient Waittime]]&lt;=45,"31-45",Table1[[#This Row],[Patient Waittime]]&lt;=60,"46-60",TRUE,"60+")</f>
        <v>16-30</v>
      </c>
      <c r="Q6866">
        <f>--(Table1[[#This Row],[Patient Waittime]]&lt;=30)</f>
        <v>1</v>
      </c>
      <c r="R6866">
        <f>--Table1[[#This Row],[Patient Admission Flag]]</f>
        <v>1</v>
      </c>
      <c r="S6866">
        <f>--AND(Table1[[#This Row],[WithinTarget]]=1,Table1[[#This Row],[Patient Satisfaction Score]]&gt;=7)</f>
        <v>0</v>
      </c>
      <c r="T6866" t="str">
        <f>IF(LEFT(Table1[[#This Row],[Patient Gender]],1)="F","Female","Male")</f>
        <v>Female</v>
      </c>
    </row>
    <row r="6867" spans="1:20" x14ac:dyDescent="0.3">
      <c r="A6867" t="s">
        <v>6971</v>
      </c>
      <c r="B6867" s="1">
        <v>45418.865277777775</v>
      </c>
      <c r="C6867" t="s">
        <v>13</v>
      </c>
      <c r="D6867">
        <v>49</v>
      </c>
      <c r="E6867" t="s">
        <v>10</v>
      </c>
      <c r="F6867" t="s">
        <v>11</v>
      </c>
      <c r="G6867" t="b">
        <v>1</v>
      </c>
      <c r="I6867">
        <v>36</v>
      </c>
      <c r="J6867" t="b">
        <v>1</v>
      </c>
      <c r="K6867">
        <f>YEAR(Table1[[#This Row],[Patient Admission Date]])</f>
        <v>2024</v>
      </c>
      <c r="L6867" t="str">
        <f>TEXT(Table1[[#This Row],[Patient Admission Date]],"mmm")</f>
        <v>May</v>
      </c>
      <c r="M6867" t="str">
        <f>TEXT(Table1[[#This Row],[Patient Admission Date]],"ddd")</f>
        <v>Mon</v>
      </c>
      <c r="N6867" t="str">
        <f>TEXT(INT(HOUR(Table1[[#This Row],[Patient Admission Date]])/3)*3,"00")&amp;"-"&amp;TEXT(INT(HOUR(Table1[[#This Row],[Patient Admission Date]])/3)*3+3,"00")</f>
        <v>18-21</v>
      </c>
      <c r="O6867" t="str" cm="1">
        <f t="array" ref="O6867">_xlfn.IFS(Table1[[#This Row],[Patient Age]]&lt;=14,"0-14",Table1[[#This Row],[Patient Age]]&lt;=29,"15-29",Table1[[#This Row],[Patient Age]]&lt;=44,"30-44",Table1[[#This Row],[Patient Age]]&lt;=59,"45-59",Table1[[#This Row],[Patient Age]]&lt;=74,"60-74",TRUE,"75+")</f>
        <v>45-59</v>
      </c>
      <c r="P6867" t="str" cm="1">
        <f t="array" ref="P6867">_xlfn.IFS(Table1[[#This Row],[Patient Waittime]]&lt;=15,"0-15",Table1[[#This Row],[Patient Waittime]]&lt;=30,"16-30",Table1[[#This Row],[Patient Waittime]]&lt;=45,"31-45",Table1[[#This Row],[Patient Waittime]]&lt;=60,"46-60",TRUE,"60+")</f>
        <v>31-45</v>
      </c>
      <c r="Q6867">
        <f>--(Table1[[#This Row],[Patient Waittime]]&lt;=30)</f>
        <v>0</v>
      </c>
      <c r="R6867">
        <f>--Table1[[#This Row],[Patient Admission Flag]]</f>
        <v>1</v>
      </c>
      <c r="S6867">
        <f>--AND(Table1[[#This Row],[WithinTarget]]=1,Table1[[#This Row],[Patient Satisfaction Score]]&gt;=7)</f>
        <v>0</v>
      </c>
      <c r="T6867" t="str">
        <f>IF(LEFT(Table1[[#This Row],[Patient Gender]],1)="F","Female","Male")</f>
        <v>Female</v>
      </c>
    </row>
    <row r="6868" spans="1:20" x14ac:dyDescent="0.3">
      <c r="A6868" t="s">
        <v>6972</v>
      </c>
      <c r="B6868" s="1">
        <v>45406.210416666669</v>
      </c>
      <c r="C6868" t="s">
        <v>13</v>
      </c>
      <c r="D6868">
        <v>51</v>
      </c>
      <c r="E6868" t="s">
        <v>10</v>
      </c>
      <c r="F6868" t="s">
        <v>11</v>
      </c>
      <c r="G6868" t="b">
        <v>1</v>
      </c>
      <c r="I6868">
        <v>36</v>
      </c>
      <c r="J6868" t="b">
        <v>1</v>
      </c>
      <c r="K6868">
        <f>YEAR(Table1[[#This Row],[Patient Admission Date]])</f>
        <v>2024</v>
      </c>
      <c r="L6868" t="str">
        <f>TEXT(Table1[[#This Row],[Patient Admission Date]],"mmm")</f>
        <v>Apr</v>
      </c>
      <c r="M6868" t="str">
        <f>TEXT(Table1[[#This Row],[Patient Admission Date]],"ddd")</f>
        <v>Wed</v>
      </c>
      <c r="N6868" t="str">
        <f>TEXT(INT(HOUR(Table1[[#This Row],[Patient Admission Date]])/3)*3,"00")&amp;"-"&amp;TEXT(INT(HOUR(Table1[[#This Row],[Patient Admission Date]])/3)*3+3,"00")</f>
        <v>03-06</v>
      </c>
      <c r="O6868" t="str" cm="1">
        <f t="array" ref="O6868">_xlfn.IFS(Table1[[#This Row],[Patient Age]]&lt;=14,"0-14",Table1[[#This Row],[Patient Age]]&lt;=29,"15-29",Table1[[#This Row],[Patient Age]]&lt;=44,"30-44",Table1[[#This Row],[Patient Age]]&lt;=59,"45-59",Table1[[#This Row],[Patient Age]]&lt;=74,"60-74",TRUE,"75+")</f>
        <v>45-59</v>
      </c>
      <c r="P6868" t="str" cm="1">
        <f t="array" ref="P6868">_xlfn.IFS(Table1[[#This Row],[Patient Waittime]]&lt;=15,"0-15",Table1[[#This Row],[Patient Waittime]]&lt;=30,"16-30",Table1[[#This Row],[Patient Waittime]]&lt;=45,"31-45",Table1[[#This Row],[Patient Waittime]]&lt;=60,"46-60",TRUE,"60+")</f>
        <v>31-45</v>
      </c>
      <c r="Q6868">
        <f>--(Table1[[#This Row],[Patient Waittime]]&lt;=30)</f>
        <v>0</v>
      </c>
      <c r="R6868">
        <f>--Table1[[#This Row],[Patient Admission Flag]]</f>
        <v>1</v>
      </c>
      <c r="S6868">
        <f>--AND(Table1[[#This Row],[WithinTarget]]=1,Table1[[#This Row],[Patient Satisfaction Score]]&gt;=7)</f>
        <v>0</v>
      </c>
      <c r="T6868" t="str">
        <f>IF(LEFT(Table1[[#This Row],[Patient Gender]],1)="F","Female","Male")</f>
        <v>Female</v>
      </c>
    </row>
    <row r="6869" spans="1:20" x14ac:dyDescent="0.3">
      <c r="A6869" t="s">
        <v>6973</v>
      </c>
      <c r="B6869" s="1">
        <v>45080.700694444444</v>
      </c>
      <c r="C6869" t="s">
        <v>13</v>
      </c>
      <c r="D6869">
        <v>23</v>
      </c>
      <c r="E6869" t="s">
        <v>10</v>
      </c>
      <c r="F6869" t="s">
        <v>11</v>
      </c>
      <c r="G6869" t="b">
        <v>1</v>
      </c>
      <c r="I6869">
        <v>39</v>
      </c>
      <c r="J6869" t="b">
        <v>1</v>
      </c>
      <c r="K6869">
        <f>YEAR(Table1[[#This Row],[Patient Admission Date]])</f>
        <v>2023</v>
      </c>
      <c r="L6869" t="str">
        <f>TEXT(Table1[[#This Row],[Patient Admission Date]],"mmm")</f>
        <v>Jun</v>
      </c>
      <c r="M6869" t="str">
        <f>TEXT(Table1[[#This Row],[Patient Admission Date]],"ddd")</f>
        <v>Sat</v>
      </c>
      <c r="N6869" t="str">
        <f>TEXT(INT(HOUR(Table1[[#This Row],[Patient Admission Date]])/3)*3,"00")&amp;"-"&amp;TEXT(INT(HOUR(Table1[[#This Row],[Patient Admission Date]])/3)*3+3,"00")</f>
        <v>15-18</v>
      </c>
      <c r="O6869" t="str" cm="1">
        <f t="array" ref="O6869">_xlfn.IFS(Table1[[#This Row],[Patient Age]]&lt;=14,"0-14",Table1[[#This Row],[Patient Age]]&lt;=29,"15-29",Table1[[#This Row],[Patient Age]]&lt;=44,"30-44",Table1[[#This Row],[Patient Age]]&lt;=59,"45-59",Table1[[#This Row],[Patient Age]]&lt;=74,"60-74",TRUE,"75+")</f>
        <v>15-29</v>
      </c>
      <c r="P6869" t="str" cm="1">
        <f t="array" ref="P6869">_xlfn.IFS(Table1[[#This Row],[Patient Waittime]]&lt;=15,"0-15",Table1[[#This Row],[Patient Waittime]]&lt;=30,"16-30",Table1[[#This Row],[Patient Waittime]]&lt;=45,"31-45",Table1[[#This Row],[Patient Waittime]]&lt;=60,"46-60",TRUE,"60+")</f>
        <v>31-45</v>
      </c>
      <c r="Q6869">
        <f>--(Table1[[#This Row],[Patient Waittime]]&lt;=30)</f>
        <v>0</v>
      </c>
      <c r="R6869">
        <f>--Table1[[#This Row],[Patient Admission Flag]]</f>
        <v>1</v>
      </c>
      <c r="S6869">
        <f>--AND(Table1[[#This Row],[WithinTarget]]=1,Table1[[#This Row],[Patient Satisfaction Score]]&gt;=7)</f>
        <v>0</v>
      </c>
      <c r="T6869" t="str">
        <f>IF(LEFT(Table1[[#This Row],[Patient Gender]],1)="F","Female","Male")</f>
        <v>Female</v>
      </c>
    </row>
    <row r="6870" spans="1:20" x14ac:dyDescent="0.3">
      <c r="A6870" t="s">
        <v>6974</v>
      </c>
      <c r="B6870" s="1">
        <v>45049.35</v>
      </c>
      <c r="C6870" t="s">
        <v>13</v>
      </c>
      <c r="D6870">
        <v>76</v>
      </c>
      <c r="E6870" t="s">
        <v>10</v>
      </c>
      <c r="F6870" t="s">
        <v>11</v>
      </c>
      <c r="G6870" t="b">
        <v>1</v>
      </c>
      <c r="I6870">
        <v>41</v>
      </c>
      <c r="J6870" t="b">
        <v>1</v>
      </c>
      <c r="K6870">
        <f>YEAR(Table1[[#This Row],[Patient Admission Date]])</f>
        <v>2023</v>
      </c>
      <c r="L6870" t="str">
        <f>TEXT(Table1[[#This Row],[Patient Admission Date]],"mmm")</f>
        <v>May</v>
      </c>
      <c r="M6870" t="str">
        <f>TEXT(Table1[[#This Row],[Patient Admission Date]],"ddd")</f>
        <v>Wed</v>
      </c>
      <c r="N6870" t="str">
        <f>TEXT(INT(HOUR(Table1[[#This Row],[Patient Admission Date]])/3)*3,"00")&amp;"-"&amp;TEXT(INT(HOUR(Table1[[#This Row],[Patient Admission Date]])/3)*3+3,"00")</f>
        <v>06-09</v>
      </c>
      <c r="O6870" t="str" cm="1">
        <f t="array" ref="O6870">_xlfn.IFS(Table1[[#This Row],[Patient Age]]&lt;=14,"0-14",Table1[[#This Row],[Patient Age]]&lt;=29,"15-29",Table1[[#This Row],[Patient Age]]&lt;=44,"30-44",Table1[[#This Row],[Patient Age]]&lt;=59,"45-59",Table1[[#This Row],[Patient Age]]&lt;=74,"60-74",TRUE,"75+")</f>
        <v>75+</v>
      </c>
      <c r="P6870" t="str" cm="1">
        <f t="array" ref="P6870">_xlfn.IFS(Table1[[#This Row],[Patient Waittime]]&lt;=15,"0-15",Table1[[#This Row],[Patient Waittime]]&lt;=30,"16-30",Table1[[#This Row],[Patient Waittime]]&lt;=45,"31-45",Table1[[#This Row],[Patient Waittime]]&lt;=60,"46-60",TRUE,"60+")</f>
        <v>31-45</v>
      </c>
      <c r="Q6870">
        <f>--(Table1[[#This Row],[Patient Waittime]]&lt;=30)</f>
        <v>0</v>
      </c>
      <c r="R6870">
        <f>--Table1[[#This Row],[Patient Admission Flag]]</f>
        <v>1</v>
      </c>
      <c r="S6870">
        <f>--AND(Table1[[#This Row],[WithinTarget]]=1,Table1[[#This Row],[Patient Satisfaction Score]]&gt;=7)</f>
        <v>0</v>
      </c>
      <c r="T6870" t="str">
        <f>IF(LEFT(Table1[[#This Row],[Patient Gender]],1)="F","Female","Male")</f>
        <v>Female</v>
      </c>
    </row>
    <row r="6871" spans="1:20" x14ac:dyDescent="0.3">
      <c r="A6871" t="s">
        <v>6975</v>
      </c>
      <c r="B6871" s="1">
        <v>45135.181944444441</v>
      </c>
      <c r="C6871" t="s">
        <v>13</v>
      </c>
      <c r="D6871">
        <v>28</v>
      </c>
      <c r="E6871" t="s">
        <v>10</v>
      </c>
      <c r="F6871" t="s">
        <v>11</v>
      </c>
      <c r="G6871" t="b">
        <v>1</v>
      </c>
      <c r="I6871">
        <v>44</v>
      </c>
      <c r="J6871" t="b">
        <v>1</v>
      </c>
      <c r="K6871">
        <f>YEAR(Table1[[#This Row],[Patient Admission Date]])</f>
        <v>2023</v>
      </c>
      <c r="L6871" t="str">
        <f>TEXT(Table1[[#This Row],[Patient Admission Date]],"mmm")</f>
        <v>Jul</v>
      </c>
      <c r="M6871" t="str">
        <f>TEXT(Table1[[#This Row],[Patient Admission Date]],"ddd")</f>
        <v>Fri</v>
      </c>
      <c r="N6871" t="str">
        <f>TEXT(INT(HOUR(Table1[[#This Row],[Patient Admission Date]])/3)*3,"00")&amp;"-"&amp;TEXT(INT(HOUR(Table1[[#This Row],[Patient Admission Date]])/3)*3+3,"00")</f>
        <v>03-06</v>
      </c>
      <c r="O6871" t="str" cm="1">
        <f t="array" ref="O6871">_xlfn.IFS(Table1[[#This Row],[Patient Age]]&lt;=14,"0-14",Table1[[#This Row],[Patient Age]]&lt;=29,"15-29",Table1[[#This Row],[Patient Age]]&lt;=44,"30-44",Table1[[#This Row],[Patient Age]]&lt;=59,"45-59",Table1[[#This Row],[Patient Age]]&lt;=74,"60-74",TRUE,"75+")</f>
        <v>15-29</v>
      </c>
      <c r="P6871" t="str" cm="1">
        <f t="array" ref="P6871">_xlfn.IFS(Table1[[#This Row],[Patient Waittime]]&lt;=15,"0-15",Table1[[#This Row],[Patient Waittime]]&lt;=30,"16-30",Table1[[#This Row],[Patient Waittime]]&lt;=45,"31-45",Table1[[#This Row],[Patient Waittime]]&lt;=60,"46-60",TRUE,"60+")</f>
        <v>31-45</v>
      </c>
      <c r="Q6871">
        <f>--(Table1[[#This Row],[Patient Waittime]]&lt;=30)</f>
        <v>0</v>
      </c>
      <c r="R6871">
        <f>--Table1[[#This Row],[Patient Admission Flag]]</f>
        <v>1</v>
      </c>
      <c r="S6871">
        <f>--AND(Table1[[#This Row],[WithinTarget]]=1,Table1[[#This Row],[Patient Satisfaction Score]]&gt;=7)</f>
        <v>0</v>
      </c>
      <c r="T6871" t="str">
        <f>IF(LEFT(Table1[[#This Row],[Patient Gender]],1)="F","Female","Male")</f>
        <v>Female</v>
      </c>
    </row>
    <row r="6872" spans="1:20" x14ac:dyDescent="0.3">
      <c r="A6872" t="s">
        <v>6976</v>
      </c>
      <c r="B6872" s="1">
        <v>45446.970833333333</v>
      </c>
      <c r="C6872" t="s">
        <v>13</v>
      </c>
      <c r="D6872">
        <v>4</v>
      </c>
      <c r="E6872" t="s">
        <v>10</v>
      </c>
      <c r="F6872" t="s">
        <v>11</v>
      </c>
      <c r="G6872" t="b">
        <v>1</v>
      </c>
      <c r="I6872">
        <v>46</v>
      </c>
      <c r="J6872" t="b">
        <v>1</v>
      </c>
      <c r="K6872">
        <f>YEAR(Table1[[#This Row],[Patient Admission Date]])</f>
        <v>2024</v>
      </c>
      <c r="L6872" t="str">
        <f>TEXT(Table1[[#This Row],[Patient Admission Date]],"mmm")</f>
        <v>Jun</v>
      </c>
      <c r="M6872" t="str">
        <f>TEXT(Table1[[#This Row],[Patient Admission Date]],"ddd")</f>
        <v>Mon</v>
      </c>
      <c r="N6872" t="str">
        <f>TEXT(INT(HOUR(Table1[[#This Row],[Patient Admission Date]])/3)*3,"00")&amp;"-"&amp;TEXT(INT(HOUR(Table1[[#This Row],[Patient Admission Date]])/3)*3+3,"00")</f>
        <v>21-24</v>
      </c>
      <c r="O6872" t="str" cm="1">
        <f t="array" ref="O6872">_xlfn.IFS(Table1[[#This Row],[Patient Age]]&lt;=14,"0-14",Table1[[#This Row],[Patient Age]]&lt;=29,"15-29",Table1[[#This Row],[Patient Age]]&lt;=44,"30-44",Table1[[#This Row],[Patient Age]]&lt;=59,"45-59",Table1[[#This Row],[Patient Age]]&lt;=74,"60-74",TRUE,"75+")</f>
        <v>0-14</v>
      </c>
      <c r="P6872" t="str" cm="1">
        <f t="array" ref="P6872">_xlfn.IFS(Table1[[#This Row],[Patient Waittime]]&lt;=15,"0-15",Table1[[#This Row],[Patient Waittime]]&lt;=30,"16-30",Table1[[#This Row],[Patient Waittime]]&lt;=45,"31-45",Table1[[#This Row],[Patient Waittime]]&lt;=60,"46-60",TRUE,"60+")</f>
        <v>46-60</v>
      </c>
      <c r="Q6872">
        <f>--(Table1[[#This Row],[Patient Waittime]]&lt;=30)</f>
        <v>0</v>
      </c>
      <c r="R6872">
        <f>--Table1[[#This Row],[Patient Admission Flag]]</f>
        <v>1</v>
      </c>
      <c r="S6872">
        <f>--AND(Table1[[#This Row],[WithinTarget]]=1,Table1[[#This Row],[Patient Satisfaction Score]]&gt;=7)</f>
        <v>0</v>
      </c>
      <c r="T6872" t="str">
        <f>IF(LEFT(Table1[[#This Row],[Patient Gender]],1)="F","Female","Male")</f>
        <v>Female</v>
      </c>
    </row>
    <row r="6873" spans="1:20" x14ac:dyDescent="0.3">
      <c r="A6873" t="s">
        <v>6977</v>
      </c>
      <c r="B6873" s="1">
        <v>45327.460416666669</v>
      </c>
      <c r="C6873" t="s">
        <v>13</v>
      </c>
      <c r="D6873">
        <v>79</v>
      </c>
      <c r="E6873" t="s">
        <v>10</v>
      </c>
      <c r="F6873" t="s">
        <v>11</v>
      </c>
      <c r="G6873" t="b">
        <v>1</v>
      </c>
      <c r="I6873">
        <v>46</v>
      </c>
      <c r="J6873" t="b">
        <v>1</v>
      </c>
      <c r="K6873">
        <f>YEAR(Table1[[#This Row],[Patient Admission Date]])</f>
        <v>2024</v>
      </c>
      <c r="L6873" t="str">
        <f>TEXT(Table1[[#This Row],[Patient Admission Date]],"mmm")</f>
        <v>Feb</v>
      </c>
      <c r="M6873" t="str">
        <f>TEXT(Table1[[#This Row],[Patient Admission Date]],"ddd")</f>
        <v>Mon</v>
      </c>
      <c r="N6873" t="str">
        <f>TEXT(INT(HOUR(Table1[[#This Row],[Patient Admission Date]])/3)*3,"00")&amp;"-"&amp;TEXT(INT(HOUR(Table1[[#This Row],[Patient Admission Date]])/3)*3+3,"00")</f>
        <v>09-12</v>
      </c>
      <c r="O6873" t="str" cm="1">
        <f t="array" ref="O6873">_xlfn.IFS(Table1[[#This Row],[Patient Age]]&lt;=14,"0-14",Table1[[#This Row],[Patient Age]]&lt;=29,"15-29",Table1[[#This Row],[Patient Age]]&lt;=44,"30-44",Table1[[#This Row],[Patient Age]]&lt;=59,"45-59",Table1[[#This Row],[Patient Age]]&lt;=74,"60-74",TRUE,"75+")</f>
        <v>75+</v>
      </c>
      <c r="P6873" t="str" cm="1">
        <f t="array" ref="P6873">_xlfn.IFS(Table1[[#This Row],[Patient Waittime]]&lt;=15,"0-15",Table1[[#This Row],[Patient Waittime]]&lt;=30,"16-30",Table1[[#This Row],[Patient Waittime]]&lt;=45,"31-45",Table1[[#This Row],[Patient Waittime]]&lt;=60,"46-60",TRUE,"60+")</f>
        <v>46-60</v>
      </c>
      <c r="Q6873">
        <f>--(Table1[[#This Row],[Patient Waittime]]&lt;=30)</f>
        <v>0</v>
      </c>
      <c r="R6873">
        <f>--Table1[[#This Row],[Patient Admission Flag]]</f>
        <v>1</v>
      </c>
      <c r="S6873">
        <f>--AND(Table1[[#This Row],[WithinTarget]]=1,Table1[[#This Row],[Patient Satisfaction Score]]&gt;=7)</f>
        <v>0</v>
      </c>
      <c r="T6873" t="str">
        <f>IF(LEFT(Table1[[#This Row],[Patient Gender]],1)="F","Female","Male")</f>
        <v>Female</v>
      </c>
    </row>
    <row r="6874" spans="1:20" x14ac:dyDescent="0.3">
      <c r="A6874" t="s">
        <v>6978</v>
      </c>
      <c r="B6874" s="1">
        <v>45244.172222222223</v>
      </c>
      <c r="C6874" t="s">
        <v>13</v>
      </c>
      <c r="D6874">
        <v>37</v>
      </c>
      <c r="E6874" t="s">
        <v>10</v>
      </c>
      <c r="F6874" t="s">
        <v>11</v>
      </c>
      <c r="G6874" t="b">
        <v>1</v>
      </c>
      <c r="I6874">
        <v>47</v>
      </c>
      <c r="J6874" t="b">
        <v>1</v>
      </c>
      <c r="K6874">
        <f>YEAR(Table1[[#This Row],[Patient Admission Date]])</f>
        <v>2023</v>
      </c>
      <c r="L6874" t="str">
        <f>TEXT(Table1[[#This Row],[Patient Admission Date]],"mmm")</f>
        <v>Nov</v>
      </c>
      <c r="M6874" t="str">
        <f>TEXT(Table1[[#This Row],[Patient Admission Date]],"ddd")</f>
        <v>Tue</v>
      </c>
      <c r="N6874" t="str">
        <f>TEXT(INT(HOUR(Table1[[#This Row],[Patient Admission Date]])/3)*3,"00")&amp;"-"&amp;TEXT(INT(HOUR(Table1[[#This Row],[Patient Admission Date]])/3)*3+3,"00")</f>
        <v>03-06</v>
      </c>
      <c r="O6874" t="str" cm="1">
        <f t="array" ref="O6874">_xlfn.IFS(Table1[[#This Row],[Patient Age]]&lt;=14,"0-14",Table1[[#This Row],[Patient Age]]&lt;=29,"15-29",Table1[[#This Row],[Patient Age]]&lt;=44,"30-44",Table1[[#This Row],[Patient Age]]&lt;=59,"45-59",Table1[[#This Row],[Patient Age]]&lt;=74,"60-74",TRUE,"75+")</f>
        <v>30-44</v>
      </c>
      <c r="P6874" t="str" cm="1">
        <f t="array" ref="P6874">_xlfn.IFS(Table1[[#This Row],[Patient Waittime]]&lt;=15,"0-15",Table1[[#This Row],[Patient Waittime]]&lt;=30,"16-30",Table1[[#This Row],[Patient Waittime]]&lt;=45,"31-45",Table1[[#This Row],[Patient Waittime]]&lt;=60,"46-60",TRUE,"60+")</f>
        <v>46-60</v>
      </c>
      <c r="Q6874">
        <f>--(Table1[[#This Row],[Patient Waittime]]&lt;=30)</f>
        <v>0</v>
      </c>
      <c r="R6874">
        <f>--Table1[[#This Row],[Patient Admission Flag]]</f>
        <v>1</v>
      </c>
      <c r="S6874">
        <f>--AND(Table1[[#This Row],[WithinTarget]]=1,Table1[[#This Row],[Patient Satisfaction Score]]&gt;=7)</f>
        <v>0</v>
      </c>
      <c r="T6874" t="str">
        <f>IF(LEFT(Table1[[#This Row],[Patient Gender]],1)="F","Female","Male")</f>
        <v>Female</v>
      </c>
    </row>
    <row r="6875" spans="1:20" x14ac:dyDescent="0.3">
      <c r="A6875" t="s">
        <v>6979</v>
      </c>
      <c r="B6875" s="1">
        <v>45075.269444444442</v>
      </c>
      <c r="C6875" t="s">
        <v>13</v>
      </c>
      <c r="D6875">
        <v>2</v>
      </c>
      <c r="E6875" t="s">
        <v>10</v>
      </c>
      <c r="F6875" t="s">
        <v>11</v>
      </c>
      <c r="G6875" t="b">
        <v>1</v>
      </c>
      <c r="I6875">
        <v>48</v>
      </c>
      <c r="J6875" t="b">
        <v>1</v>
      </c>
      <c r="K6875">
        <f>YEAR(Table1[[#This Row],[Patient Admission Date]])</f>
        <v>2023</v>
      </c>
      <c r="L6875" t="str">
        <f>TEXT(Table1[[#This Row],[Patient Admission Date]],"mmm")</f>
        <v>May</v>
      </c>
      <c r="M6875" t="str">
        <f>TEXT(Table1[[#This Row],[Patient Admission Date]],"ddd")</f>
        <v>Mon</v>
      </c>
      <c r="N6875" t="str">
        <f>TEXT(INT(HOUR(Table1[[#This Row],[Patient Admission Date]])/3)*3,"00")&amp;"-"&amp;TEXT(INT(HOUR(Table1[[#This Row],[Patient Admission Date]])/3)*3+3,"00")</f>
        <v>06-09</v>
      </c>
      <c r="O6875" t="str" cm="1">
        <f t="array" ref="O6875">_xlfn.IFS(Table1[[#This Row],[Patient Age]]&lt;=14,"0-14",Table1[[#This Row],[Patient Age]]&lt;=29,"15-29",Table1[[#This Row],[Patient Age]]&lt;=44,"30-44",Table1[[#This Row],[Patient Age]]&lt;=59,"45-59",Table1[[#This Row],[Patient Age]]&lt;=74,"60-74",TRUE,"75+")</f>
        <v>0-14</v>
      </c>
      <c r="P6875" t="str" cm="1">
        <f t="array" ref="P6875">_xlfn.IFS(Table1[[#This Row],[Patient Waittime]]&lt;=15,"0-15",Table1[[#This Row],[Patient Waittime]]&lt;=30,"16-30",Table1[[#This Row],[Patient Waittime]]&lt;=45,"31-45",Table1[[#This Row],[Patient Waittime]]&lt;=60,"46-60",TRUE,"60+")</f>
        <v>46-60</v>
      </c>
      <c r="Q6875">
        <f>--(Table1[[#This Row],[Patient Waittime]]&lt;=30)</f>
        <v>0</v>
      </c>
      <c r="R6875">
        <f>--Table1[[#This Row],[Patient Admission Flag]]</f>
        <v>1</v>
      </c>
      <c r="S6875">
        <f>--AND(Table1[[#This Row],[WithinTarget]]=1,Table1[[#This Row],[Patient Satisfaction Score]]&gt;=7)</f>
        <v>0</v>
      </c>
      <c r="T6875" t="str">
        <f>IF(LEFT(Table1[[#This Row],[Patient Gender]],1)="F","Female","Male")</f>
        <v>Female</v>
      </c>
    </row>
    <row r="6876" spans="1:20" x14ac:dyDescent="0.3">
      <c r="A6876" t="s">
        <v>6980</v>
      </c>
      <c r="B6876" s="1">
        <v>45018.140277777777</v>
      </c>
      <c r="C6876" t="s">
        <v>13</v>
      </c>
      <c r="D6876">
        <v>26</v>
      </c>
      <c r="E6876" t="s">
        <v>10</v>
      </c>
      <c r="F6876" t="s">
        <v>11</v>
      </c>
      <c r="G6876" t="b">
        <v>1</v>
      </c>
      <c r="I6876">
        <v>12</v>
      </c>
      <c r="J6876" t="b">
        <v>1</v>
      </c>
      <c r="K6876">
        <f>YEAR(Table1[[#This Row],[Patient Admission Date]])</f>
        <v>2023</v>
      </c>
      <c r="L6876" t="str">
        <f>TEXT(Table1[[#This Row],[Patient Admission Date]],"mmm")</f>
        <v>Apr</v>
      </c>
      <c r="M6876" t="str">
        <f>TEXT(Table1[[#This Row],[Patient Admission Date]],"ddd")</f>
        <v>Sun</v>
      </c>
      <c r="N6876" t="str">
        <f>TEXT(INT(HOUR(Table1[[#This Row],[Patient Admission Date]])/3)*3,"00")&amp;"-"&amp;TEXT(INT(HOUR(Table1[[#This Row],[Patient Admission Date]])/3)*3+3,"00")</f>
        <v>03-06</v>
      </c>
      <c r="O6876" t="str" cm="1">
        <f t="array" ref="O6876">_xlfn.IFS(Table1[[#This Row],[Patient Age]]&lt;=14,"0-14",Table1[[#This Row],[Patient Age]]&lt;=29,"15-29",Table1[[#This Row],[Patient Age]]&lt;=44,"30-44",Table1[[#This Row],[Patient Age]]&lt;=59,"45-59",Table1[[#This Row],[Patient Age]]&lt;=74,"60-74",TRUE,"75+")</f>
        <v>15-29</v>
      </c>
      <c r="P6876" t="str" cm="1">
        <f t="array" ref="P6876">_xlfn.IFS(Table1[[#This Row],[Patient Waittime]]&lt;=15,"0-15",Table1[[#This Row],[Patient Waittime]]&lt;=30,"16-30",Table1[[#This Row],[Patient Waittime]]&lt;=45,"31-45",Table1[[#This Row],[Patient Waittime]]&lt;=60,"46-60",TRUE,"60+")</f>
        <v>0-15</v>
      </c>
      <c r="Q6876">
        <f>--(Table1[[#This Row],[Patient Waittime]]&lt;=30)</f>
        <v>1</v>
      </c>
      <c r="R6876">
        <f>--Table1[[#This Row],[Patient Admission Flag]]</f>
        <v>1</v>
      </c>
      <c r="S6876">
        <f>--AND(Table1[[#This Row],[WithinTarget]]=1,Table1[[#This Row],[Patient Satisfaction Score]]&gt;=7)</f>
        <v>0</v>
      </c>
      <c r="T6876" t="str">
        <f>IF(LEFT(Table1[[#This Row],[Patient Gender]],1)="F","Female","Male")</f>
        <v>Female</v>
      </c>
    </row>
    <row r="6877" spans="1:20" x14ac:dyDescent="0.3">
      <c r="A6877" t="s">
        <v>6981</v>
      </c>
      <c r="B6877" s="1">
        <v>45407.84652777778</v>
      </c>
      <c r="C6877" t="s">
        <v>13</v>
      </c>
      <c r="D6877">
        <v>13</v>
      </c>
      <c r="E6877" t="s">
        <v>10</v>
      </c>
      <c r="F6877" t="s">
        <v>11</v>
      </c>
      <c r="G6877" t="b">
        <v>1</v>
      </c>
      <c r="I6877">
        <v>18</v>
      </c>
      <c r="J6877" t="b">
        <v>1</v>
      </c>
      <c r="K6877">
        <f>YEAR(Table1[[#This Row],[Patient Admission Date]])</f>
        <v>2024</v>
      </c>
      <c r="L6877" t="str">
        <f>TEXT(Table1[[#This Row],[Patient Admission Date]],"mmm")</f>
        <v>Apr</v>
      </c>
      <c r="M6877" t="str">
        <f>TEXT(Table1[[#This Row],[Patient Admission Date]],"ddd")</f>
        <v>Thu</v>
      </c>
      <c r="N6877" t="str">
        <f>TEXT(INT(HOUR(Table1[[#This Row],[Patient Admission Date]])/3)*3,"00")&amp;"-"&amp;TEXT(INT(HOUR(Table1[[#This Row],[Patient Admission Date]])/3)*3+3,"00")</f>
        <v>18-21</v>
      </c>
      <c r="O6877" t="str" cm="1">
        <f t="array" ref="O6877">_xlfn.IFS(Table1[[#This Row],[Patient Age]]&lt;=14,"0-14",Table1[[#This Row],[Patient Age]]&lt;=29,"15-29",Table1[[#This Row],[Patient Age]]&lt;=44,"30-44",Table1[[#This Row],[Patient Age]]&lt;=59,"45-59",Table1[[#This Row],[Patient Age]]&lt;=74,"60-74",TRUE,"75+")</f>
        <v>0-14</v>
      </c>
      <c r="P6877" t="str" cm="1">
        <f t="array" ref="P6877">_xlfn.IFS(Table1[[#This Row],[Patient Waittime]]&lt;=15,"0-15",Table1[[#This Row],[Patient Waittime]]&lt;=30,"16-30",Table1[[#This Row],[Patient Waittime]]&lt;=45,"31-45",Table1[[#This Row],[Patient Waittime]]&lt;=60,"46-60",TRUE,"60+")</f>
        <v>16-30</v>
      </c>
      <c r="Q6877">
        <f>--(Table1[[#This Row],[Patient Waittime]]&lt;=30)</f>
        <v>1</v>
      </c>
      <c r="R6877">
        <f>--Table1[[#This Row],[Patient Admission Flag]]</f>
        <v>1</v>
      </c>
      <c r="S6877">
        <f>--AND(Table1[[#This Row],[WithinTarget]]=1,Table1[[#This Row],[Patient Satisfaction Score]]&gt;=7)</f>
        <v>0</v>
      </c>
      <c r="T6877" t="str">
        <f>IF(LEFT(Table1[[#This Row],[Patient Gender]],1)="F","Female","Male")</f>
        <v>Female</v>
      </c>
    </row>
    <row r="6878" spans="1:20" x14ac:dyDescent="0.3">
      <c r="A6878" t="s">
        <v>6982</v>
      </c>
      <c r="B6878" s="1">
        <v>45503.020138888889</v>
      </c>
      <c r="C6878" t="s">
        <v>13</v>
      </c>
      <c r="D6878">
        <v>76</v>
      </c>
      <c r="E6878" t="s">
        <v>10</v>
      </c>
      <c r="F6878" t="s">
        <v>11</v>
      </c>
      <c r="G6878" t="b">
        <v>1</v>
      </c>
      <c r="I6878">
        <v>23</v>
      </c>
      <c r="J6878" t="b">
        <v>1</v>
      </c>
      <c r="K6878">
        <f>YEAR(Table1[[#This Row],[Patient Admission Date]])</f>
        <v>2024</v>
      </c>
      <c r="L6878" t="str">
        <f>TEXT(Table1[[#This Row],[Patient Admission Date]],"mmm")</f>
        <v>Jul</v>
      </c>
      <c r="M6878" t="str">
        <f>TEXT(Table1[[#This Row],[Patient Admission Date]],"ddd")</f>
        <v>Tue</v>
      </c>
      <c r="N6878" t="str">
        <f>TEXT(INT(HOUR(Table1[[#This Row],[Patient Admission Date]])/3)*3,"00")&amp;"-"&amp;TEXT(INT(HOUR(Table1[[#This Row],[Patient Admission Date]])/3)*3+3,"00")</f>
        <v>00-03</v>
      </c>
      <c r="O6878" t="str" cm="1">
        <f t="array" ref="O6878">_xlfn.IFS(Table1[[#This Row],[Patient Age]]&lt;=14,"0-14",Table1[[#This Row],[Patient Age]]&lt;=29,"15-29",Table1[[#This Row],[Patient Age]]&lt;=44,"30-44",Table1[[#This Row],[Patient Age]]&lt;=59,"45-59",Table1[[#This Row],[Patient Age]]&lt;=74,"60-74",TRUE,"75+")</f>
        <v>75+</v>
      </c>
      <c r="P6878" t="str" cm="1">
        <f t="array" ref="P6878">_xlfn.IFS(Table1[[#This Row],[Patient Waittime]]&lt;=15,"0-15",Table1[[#This Row],[Patient Waittime]]&lt;=30,"16-30",Table1[[#This Row],[Patient Waittime]]&lt;=45,"31-45",Table1[[#This Row],[Patient Waittime]]&lt;=60,"46-60",TRUE,"60+")</f>
        <v>16-30</v>
      </c>
      <c r="Q6878">
        <f>--(Table1[[#This Row],[Patient Waittime]]&lt;=30)</f>
        <v>1</v>
      </c>
      <c r="R6878">
        <f>--Table1[[#This Row],[Patient Admission Flag]]</f>
        <v>1</v>
      </c>
      <c r="S6878">
        <f>--AND(Table1[[#This Row],[WithinTarget]]=1,Table1[[#This Row],[Patient Satisfaction Score]]&gt;=7)</f>
        <v>0</v>
      </c>
      <c r="T6878" t="str">
        <f>IF(LEFT(Table1[[#This Row],[Patient Gender]],1)="F","Female","Male")</f>
        <v>Female</v>
      </c>
    </row>
    <row r="6879" spans="1:20" x14ac:dyDescent="0.3">
      <c r="A6879" t="s">
        <v>6983</v>
      </c>
      <c r="B6879" s="1">
        <v>45315.311805555553</v>
      </c>
      <c r="C6879" t="s">
        <v>13</v>
      </c>
      <c r="D6879">
        <v>30</v>
      </c>
      <c r="E6879" t="s">
        <v>10</v>
      </c>
      <c r="F6879" t="s">
        <v>11</v>
      </c>
      <c r="G6879" t="b">
        <v>1</v>
      </c>
      <c r="I6879">
        <v>25</v>
      </c>
      <c r="J6879" t="b">
        <v>1</v>
      </c>
      <c r="K6879">
        <f>YEAR(Table1[[#This Row],[Patient Admission Date]])</f>
        <v>2024</v>
      </c>
      <c r="L6879" t="str">
        <f>TEXT(Table1[[#This Row],[Patient Admission Date]],"mmm")</f>
        <v>Jan</v>
      </c>
      <c r="M6879" t="str">
        <f>TEXT(Table1[[#This Row],[Patient Admission Date]],"ddd")</f>
        <v>Wed</v>
      </c>
      <c r="N6879" t="str">
        <f>TEXT(INT(HOUR(Table1[[#This Row],[Patient Admission Date]])/3)*3,"00")&amp;"-"&amp;TEXT(INT(HOUR(Table1[[#This Row],[Patient Admission Date]])/3)*3+3,"00")</f>
        <v>06-09</v>
      </c>
      <c r="O6879" t="str" cm="1">
        <f t="array" ref="O6879">_xlfn.IFS(Table1[[#This Row],[Patient Age]]&lt;=14,"0-14",Table1[[#This Row],[Patient Age]]&lt;=29,"15-29",Table1[[#This Row],[Patient Age]]&lt;=44,"30-44",Table1[[#This Row],[Patient Age]]&lt;=59,"45-59",Table1[[#This Row],[Patient Age]]&lt;=74,"60-74",TRUE,"75+")</f>
        <v>30-44</v>
      </c>
      <c r="P6879" t="str" cm="1">
        <f t="array" ref="P6879">_xlfn.IFS(Table1[[#This Row],[Patient Waittime]]&lt;=15,"0-15",Table1[[#This Row],[Patient Waittime]]&lt;=30,"16-30",Table1[[#This Row],[Patient Waittime]]&lt;=45,"31-45",Table1[[#This Row],[Patient Waittime]]&lt;=60,"46-60",TRUE,"60+")</f>
        <v>16-30</v>
      </c>
      <c r="Q6879">
        <f>--(Table1[[#This Row],[Patient Waittime]]&lt;=30)</f>
        <v>1</v>
      </c>
      <c r="R6879">
        <f>--Table1[[#This Row],[Patient Admission Flag]]</f>
        <v>1</v>
      </c>
      <c r="S6879">
        <f>--AND(Table1[[#This Row],[WithinTarget]]=1,Table1[[#This Row],[Patient Satisfaction Score]]&gt;=7)</f>
        <v>0</v>
      </c>
      <c r="T6879" t="str">
        <f>IF(LEFT(Table1[[#This Row],[Patient Gender]],1)="F","Female","Male")</f>
        <v>Female</v>
      </c>
    </row>
    <row r="6880" spans="1:20" x14ac:dyDescent="0.3">
      <c r="A6880" t="s">
        <v>6984</v>
      </c>
      <c r="B6880" s="1">
        <v>45137.801388888889</v>
      </c>
      <c r="C6880" t="s">
        <v>13</v>
      </c>
      <c r="D6880">
        <v>39</v>
      </c>
      <c r="E6880" t="s">
        <v>10</v>
      </c>
      <c r="F6880" t="s">
        <v>11</v>
      </c>
      <c r="G6880" t="b">
        <v>1</v>
      </c>
      <c r="I6880">
        <v>25</v>
      </c>
      <c r="J6880" t="b">
        <v>1</v>
      </c>
      <c r="K6880">
        <f>YEAR(Table1[[#This Row],[Patient Admission Date]])</f>
        <v>2023</v>
      </c>
      <c r="L6880" t="str">
        <f>TEXT(Table1[[#This Row],[Patient Admission Date]],"mmm")</f>
        <v>Jul</v>
      </c>
      <c r="M6880" t="str">
        <f>TEXT(Table1[[#This Row],[Patient Admission Date]],"ddd")</f>
        <v>Sun</v>
      </c>
      <c r="N6880" t="str">
        <f>TEXT(INT(HOUR(Table1[[#This Row],[Patient Admission Date]])/3)*3,"00")&amp;"-"&amp;TEXT(INT(HOUR(Table1[[#This Row],[Patient Admission Date]])/3)*3+3,"00")</f>
        <v>18-21</v>
      </c>
      <c r="O6880" t="str" cm="1">
        <f t="array" ref="O6880">_xlfn.IFS(Table1[[#This Row],[Patient Age]]&lt;=14,"0-14",Table1[[#This Row],[Patient Age]]&lt;=29,"15-29",Table1[[#This Row],[Patient Age]]&lt;=44,"30-44",Table1[[#This Row],[Patient Age]]&lt;=59,"45-59",Table1[[#This Row],[Patient Age]]&lt;=74,"60-74",TRUE,"75+")</f>
        <v>30-44</v>
      </c>
      <c r="P6880" t="str" cm="1">
        <f t="array" ref="P6880">_xlfn.IFS(Table1[[#This Row],[Patient Waittime]]&lt;=15,"0-15",Table1[[#This Row],[Patient Waittime]]&lt;=30,"16-30",Table1[[#This Row],[Patient Waittime]]&lt;=45,"31-45",Table1[[#This Row],[Patient Waittime]]&lt;=60,"46-60",TRUE,"60+")</f>
        <v>16-30</v>
      </c>
      <c r="Q6880">
        <f>--(Table1[[#This Row],[Patient Waittime]]&lt;=30)</f>
        <v>1</v>
      </c>
      <c r="R6880">
        <f>--Table1[[#This Row],[Patient Admission Flag]]</f>
        <v>1</v>
      </c>
      <c r="S6880">
        <f>--AND(Table1[[#This Row],[WithinTarget]]=1,Table1[[#This Row],[Patient Satisfaction Score]]&gt;=7)</f>
        <v>0</v>
      </c>
      <c r="T6880" t="str">
        <f>IF(LEFT(Table1[[#This Row],[Patient Gender]],1)="F","Female","Male")</f>
        <v>Female</v>
      </c>
    </row>
    <row r="6881" spans="1:20" x14ac:dyDescent="0.3">
      <c r="A6881" t="s">
        <v>6985</v>
      </c>
      <c r="B6881" s="1">
        <v>45218.994444444441</v>
      </c>
      <c r="C6881" t="s">
        <v>13</v>
      </c>
      <c r="D6881">
        <v>64</v>
      </c>
      <c r="E6881" t="s">
        <v>10</v>
      </c>
      <c r="F6881" t="s">
        <v>11</v>
      </c>
      <c r="G6881" t="b">
        <v>1</v>
      </c>
      <c r="I6881">
        <v>26</v>
      </c>
      <c r="J6881" t="b">
        <v>1</v>
      </c>
      <c r="K6881">
        <f>YEAR(Table1[[#This Row],[Patient Admission Date]])</f>
        <v>2023</v>
      </c>
      <c r="L6881" t="str">
        <f>TEXT(Table1[[#This Row],[Patient Admission Date]],"mmm")</f>
        <v>Oct</v>
      </c>
      <c r="M6881" t="str">
        <f>TEXT(Table1[[#This Row],[Patient Admission Date]],"ddd")</f>
        <v>Thu</v>
      </c>
      <c r="N6881" t="str">
        <f>TEXT(INT(HOUR(Table1[[#This Row],[Patient Admission Date]])/3)*3,"00")&amp;"-"&amp;TEXT(INT(HOUR(Table1[[#This Row],[Patient Admission Date]])/3)*3+3,"00")</f>
        <v>21-24</v>
      </c>
      <c r="O6881" t="str" cm="1">
        <f t="array" ref="O6881">_xlfn.IFS(Table1[[#This Row],[Patient Age]]&lt;=14,"0-14",Table1[[#This Row],[Patient Age]]&lt;=29,"15-29",Table1[[#This Row],[Patient Age]]&lt;=44,"30-44",Table1[[#This Row],[Patient Age]]&lt;=59,"45-59",Table1[[#This Row],[Patient Age]]&lt;=74,"60-74",TRUE,"75+")</f>
        <v>60-74</v>
      </c>
      <c r="P6881" t="str" cm="1">
        <f t="array" ref="P6881">_xlfn.IFS(Table1[[#This Row],[Patient Waittime]]&lt;=15,"0-15",Table1[[#This Row],[Patient Waittime]]&lt;=30,"16-30",Table1[[#This Row],[Patient Waittime]]&lt;=45,"31-45",Table1[[#This Row],[Patient Waittime]]&lt;=60,"46-60",TRUE,"60+")</f>
        <v>16-30</v>
      </c>
      <c r="Q6881">
        <f>--(Table1[[#This Row],[Patient Waittime]]&lt;=30)</f>
        <v>1</v>
      </c>
      <c r="R6881">
        <f>--Table1[[#This Row],[Patient Admission Flag]]</f>
        <v>1</v>
      </c>
      <c r="S6881">
        <f>--AND(Table1[[#This Row],[WithinTarget]]=1,Table1[[#This Row],[Patient Satisfaction Score]]&gt;=7)</f>
        <v>0</v>
      </c>
      <c r="T6881" t="str">
        <f>IF(LEFT(Table1[[#This Row],[Patient Gender]],1)="F","Female","Male")</f>
        <v>Female</v>
      </c>
    </row>
    <row r="6882" spans="1:20" x14ac:dyDescent="0.3">
      <c r="A6882" t="s">
        <v>6986</v>
      </c>
      <c r="B6882" s="1">
        <v>45071.786805555559</v>
      </c>
      <c r="C6882" t="s">
        <v>13</v>
      </c>
      <c r="D6882">
        <v>76</v>
      </c>
      <c r="E6882" t="s">
        <v>10</v>
      </c>
      <c r="F6882" t="s">
        <v>11</v>
      </c>
      <c r="G6882" t="b">
        <v>1</v>
      </c>
      <c r="I6882">
        <v>28</v>
      </c>
      <c r="J6882" t="b">
        <v>1</v>
      </c>
      <c r="K6882">
        <f>YEAR(Table1[[#This Row],[Patient Admission Date]])</f>
        <v>2023</v>
      </c>
      <c r="L6882" t="str">
        <f>TEXT(Table1[[#This Row],[Patient Admission Date]],"mmm")</f>
        <v>May</v>
      </c>
      <c r="M6882" t="str">
        <f>TEXT(Table1[[#This Row],[Patient Admission Date]],"ddd")</f>
        <v>Thu</v>
      </c>
      <c r="N6882" t="str">
        <f>TEXT(INT(HOUR(Table1[[#This Row],[Patient Admission Date]])/3)*3,"00")&amp;"-"&amp;TEXT(INT(HOUR(Table1[[#This Row],[Patient Admission Date]])/3)*3+3,"00")</f>
        <v>18-21</v>
      </c>
      <c r="O6882" t="str" cm="1">
        <f t="array" ref="O6882">_xlfn.IFS(Table1[[#This Row],[Patient Age]]&lt;=14,"0-14",Table1[[#This Row],[Patient Age]]&lt;=29,"15-29",Table1[[#This Row],[Patient Age]]&lt;=44,"30-44",Table1[[#This Row],[Patient Age]]&lt;=59,"45-59",Table1[[#This Row],[Patient Age]]&lt;=74,"60-74",TRUE,"75+")</f>
        <v>75+</v>
      </c>
      <c r="P6882" t="str" cm="1">
        <f t="array" ref="P6882">_xlfn.IFS(Table1[[#This Row],[Patient Waittime]]&lt;=15,"0-15",Table1[[#This Row],[Patient Waittime]]&lt;=30,"16-30",Table1[[#This Row],[Patient Waittime]]&lt;=45,"31-45",Table1[[#This Row],[Patient Waittime]]&lt;=60,"46-60",TRUE,"60+")</f>
        <v>16-30</v>
      </c>
      <c r="Q6882">
        <f>--(Table1[[#This Row],[Patient Waittime]]&lt;=30)</f>
        <v>1</v>
      </c>
      <c r="R6882">
        <f>--Table1[[#This Row],[Patient Admission Flag]]</f>
        <v>1</v>
      </c>
      <c r="S6882">
        <f>--AND(Table1[[#This Row],[WithinTarget]]=1,Table1[[#This Row],[Patient Satisfaction Score]]&gt;=7)</f>
        <v>0</v>
      </c>
      <c r="T6882" t="str">
        <f>IF(LEFT(Table1[[#This Row],[Patient Gender]],1)="F","Female","Male")</f>
        <v>Female</v>
      </c>
    </row>
    <row r="6883" spans="1:20" x14ac:dyDescent="0.3">
      <c r="A6883" t="s">
        <v>6987</v>
      </c>
      <c r="B6883" s="1">
        <v>45131.173611111109</v>
      </c>
      <c r="C6883" t="s">
        <v>13</v>
      </c>
      <c r="D6883">
        <v>72</v>
      </c>
      <c r="E6883" t="s">
        <v>10</v>
      </c>
      <c r="F6883" t="s">
        <v>11</v>
      </c>
      <c r="G6883" t="b">
        <v>1</v>
      </c>
      <c r="I6883">
        <v>31</v>
      </c>
      <c r="J6883" t="b">
        <v>1</v>
      </c>
      <c r="K6883">
        <f>YEAR(Table1[[#This Row],[Patient Admission Date]])</f>
        <v>2023</v>
      </c>
      <c r="L6883" t="str">
        <f>TEXT(Table1[[#This Row],[Patient Admission Date]],"mmm")</f>
        <v>Jul</v>
      </c>
      <c r="M6883" t="str">
        <f>TEXT(Table1[[#This Row],[Patient Admission Date]],"ddd")</f>
        <v>Mon</v>
      </c>
      <c r="N6883" t="str">
        <f>TEXT(INT(HOUR(Table1[[#This Row],[Patient Admission Date]])/3)*3,"00")&amp;"-"&amp;TEXT(INT(HOUR(Table1[[#This Row],[Patient Admission Date]])/3)*3+3,"00")</f>
        <v>03-06</v>
      </c>
      <c r="O6883" t="str" cm="1">
        <f t="array" ref="O6883">_xlfn.IFS(Table1[[#This Row],[Patient Age]]&lt;=14,"0-14",Table1[[#This Row],[Patient Age]]&lt;=29,"15-29",Table1[[#This Row],[Patient Age]]&lt;=44,"30-44",Table1[[#This Row],[Patient Age]]&lt;=59,"45-59",Table1[[#This Row],[Patient Age]]&lt;=74,"60-74",TRUE,"75+")</f>
        <v>60-74</v>
      </c>
      <c r="P6883" t="str" cm="1">
        <f t="array" ref="P6883">_xlfn.IFS(Table1[[#This Row],[Patient Waittime]]&lt;=15,"0-15",Table1[[#This Row],[Patient Waittime]]&lt;=30,"16-30",Table1[[#This Row],[Patient Waittime]]&lt;=45,"31-45",Table1[[#This Row],[Patient Waittime]]&lt;=60,"46-60",TRUE,"60+")</f>
        <v>31-45</v>
      </c>
      <c r="Q6883">
        <f>--(Table1[[#This Row],[Patient Waittime]]&lt;=30)</f>
        <v>0</v>
      </c>
      <c r="R6883">
        <f>--Table1[[#This Row],[Patient Admission Flag]]</f>
        <v>1</v>
      </c>
      <c r="S6883">
        <f>--AND(Table1[[#This Row],[WithinTarget]]=1,Table1[[#This Row],[Patient Satisfaction Score]]&gt;=7)</f>
        <v>0</v>
      </c>
      <c r="T6883" t="str">
        <f>IF(LEFT(Table1[[#This Row],[Patient Gender]],1)="F","Female","Male")</f>
        <v>Female</v>
      </c>
    </row>
    <row r="6884" spans="1:20" x14ac:dyDescent="0.3">
      <c r="A6884" t="s">
        <v>6988</v>
      </c>
      <c r="B6884" s="1">
        <v>45139.868055555555</v>
      </c>
      <c r="C6884" t="s">
        <v>13</v>
      </c>
      <c r="D6884">
        <v>43</v>
      </c>
      <c r="E6884" t="s">
        <v>10</v>
      </c>
      <c r="F6884" t="s">
        <v>11</v>
      </c>
      <c r="G6884" t="b">
        <v>1</v>
      </c>
      <c r="I6884">
        <v>43</v>
      </c>
      <c r="J6884" t="b">
        <v>1</v>
      </c>
      <c r="K6884">
        <f>YEAR(Table1[[#This Row],[Patient Admission Date]])</f>
        <v>2023</v>
      </c>
      <c r="L6884" t="str">
        <f>TEXT(Table1[[#This Row],[Patient Admission Date]],"mmm")</f>
        <v>Aug</v>
      </c>
      <c r="M6884" t="str">
        <f>TEXT(Table1[[#This Row],[Patient Admission Date]],"ddd")</f>
        <v>Tue</v>
      </c>
      <c r="N6884" t="str">
        <f>TEXT(INT(HOUR(Table1[[#This Row],[Patient Admission Date]])/3)*3,"00")&amp;"-"&amp;TEXT(INT(HOUR(Table1[[#This Row],[Patient Admission Date]])/3)*3+3,"00")</f>
        <v>18-21</v>
      </c>
      <c r="O6884" t="str" cm="1">
        <f t="array" ref="O6884">_xlfn.IFS(Table1[[#This Row],[Patient Age]]&lt;=14,"0-14",Table1[[#This Row],[Patient Age]]&lt;=29,"15-29",Table1[[#This Row],[Patient Age]]&lt;=44,"30-44",Table1[[#This Row],[Patient Age]]&lt;=59,"45-59",Table1[[#This Row],[Patient Age]]&lt;=74,"60-74",TRUE,"75+")</f>
        <v>30-44</v>
      </c>
      <c r="P6884" t="str" cm="1">
        <f t="array" ref="P6884">_xlfn.IFS(Table1[[#This Row],[Patient Waittime]]&lt;=15,"0-15",Table1[[#This Row],[Patient Waittime]]&lt;=30,"16-30",Table1[[#This Row],[Patient Waittime]]&lt;=45,"31-45",Table1[[#This Row],[Patient Waittime]]&lt;=60,"46-60",TRUE,"60+")</f>
        <v>31-45</v>
      </c>
      <c r="Q6884">
        <f>--(Table1[[#This Row],[Patient Waittime]]&lt;=30)</f>
        <v>0</v>
      </c>
      <c r="R6884">
        <f>--Table1[[#This Row],[Patient Admission Flag]]</f>
        <v>1</v>
      </c>
      <c r="S6884">
        <f>--AND(Table1[[#This Row],[WithinTarget]]=1,Table1[[#This Row],[Patient Satisfaction Score]]&gt;=7)</f>
        <v>0</v>
      </c>
      <c r="T6884" t="str">
        <f>IF(LEFT(Table1[[#This Row],[Patient Gender]],1)="F","Female","Male")</f>
        <v>Female</v>
      </c>
    </row>
    <row r="6885" spans="1:20" x14ac:dyDescent="0.3">
      <c r="A6885" t="s">
        <v>6989</v>
      </c>
      <c r="B6885" s="1">
        <v>45208.963888888888</v>
      </c>
      <c r="C6885" t="s">
        <v>13</v>
      </c>
      <c r="D6885">
        <v>78</v>
      </c>
      <c r="E6885" t="s">
        <v>10</v>
      </c>
      <c r="F6885" t="s">
        <v>11</v>
      </c>
      <c r="G6885" t="b">
        <v>1</v>
      </c>
      <c r="I6885">
        <v>44</v>
      </c>
      <c r="J6885" t="b">
        <v>1</v>
      </c>
      <c r="K6885">
        <f>YEAR(Table1[[#This Row],[Patient Admission Date]])</f>
        <v>2023</v>
      </c>
      <c r="L6885" t="str">
        <f>TEXT(Table1[[#This Row],[Patient Admission Date]],"mmm")</f>
        <v>Oct</v>
      </c>
      <c r="M6885" t="str">
        <f>TEXT(Table1[[#This Row],[Patient Admission Date]],"ddd")</f>
        <v>Mon</v>
      </c>
      <c r="N6885" t="str">
        <f>TEXT(INT(HOUR(Table1[[#This Row],[Patient Admission Date]])/3)*3,"00")&amp;"-"&amp;TEXT(INT(HOUR(Table1[[#This Row],[Patient Admission Date]])/3)*3+3,"00")</f>
        <v>21-24</v>
      </c>
      <c r="O6885" t="str" cm="1">
        <f t="array" ref="O6885">_xlfn.IFS(Table1[[#This Row],[Patient Age]]&lt;=14,"0-14",Table1[[#This Row],[Patient Age]]&lt;=29,"15-29",Table1[[#This Row],[Patient Age]]&lt;=44,"30-44",Table1[[#This Row],[Patient Age]]&lt;=59,"45-59",Table1[[#This Row],[Patient Age]]&lt;=74,"60-74",TRUE,"75+")</f>
        <v>75+</v>
      </c>
      <c r="P6885" t="str" cm="1">
        <f t="array" ref="P6885">_xlfn.IFS(Table1[[#This Row],[Patient Waittime]]&lt;=15,"0-15",Table1[[#This Row],[Patient Waittime]]&lt;=30,"16-30",Table1[[#This Row],[Patient Waittime]]&lt;=45,"31-45",Table1[[#This Row],[Patient Waittime]]&lt;=60,"46-60",TRUE,"60+")</f>
        <v>31-45</v>
      </c>
      <c r="Q6885">
        <f>--(Table1[[#This Row],[Patient Waittime]]&lt;=30)</f>
        <v>0</v>
      </c>
      <c r="R6885">
        <f>--Table1[[#This Row],[Patient Admission Flag]]</f>
        <v>1</v>
      </c>
      <c r="S6885">
        <f>--AND(Table1[[#This Row],[WithinTarget]]=1,Table1[[#This Row],[Patient Satisfaction Score]]&gt;=7)</f>
        <v>0</v>
      </c>
      <c r="T6885" t="str">
        <f>IF(LEFT(Table1[[#This Row],[Patient Gender]],1)="F","Female","Male")</f>
        <v>Female</v>
      </c>
    </row>
    <row r="6886" spans="1:20" x14ac:dyDescent="0.3">
      <c r="A6886" t="s">
        <v>6990</v>
      </c>
      <c r="B6886" s="1">
        <v>45055.92083333333</v>
      </c>
      <c r="C6886" t="s">
        <v>13</v>
      </c>
      <c r="D6886">
        <v>63</v>
      </c>
      <c r="E6886" t="s">
        <v>10</v>
      </c>
      <c r="F6886" t="s">
        <v>11</v>
      </c>
      <c r="G6886" t="b">
        <v>1</v>
      </c>
      <c r="I6886">
        <v>54</v>
      </c>
      <c r="J6886" t="b">
        <v>1</v>
      </c>
      <c r="K6886">
        <f>YEAR(Table1[[#This Row],[Patient Admission Date]])</f>
        <v>2023</v>
      </c>
      <c r="L6886" t="str">
        <f>TEXT(Table1[[#This Row],[Patient Admission Date]],"mmm")</f>
        <v>May</v>
      </c>
      <c r="M6886" t="str">
        <f>TEXT(Table1[[#This Row],[Patient Admission Date]],"ddd")</f>
        <v>Tue</v>
      </c>
      <c r="N6886" t="str">
        <f>TEXT(INT(HOUR(Table1[[#This Row],[Patient Admission Date]])/3)*3,"00")&amp;"-"&amp;TEXT(INT(HOUR(Table1[[#This Row],[Patient Admission Date]])/3)*3+3,"00")</f>
        <v>21-24</v>
      </c>
      <c r="O6886" t="str" cm="1">
        <f t="array" ref="O6886">_xlfn.IFS(Table1[[#This Row],[Patient Age]]&lt;=14,"0-14",Table1[[#This Row],[Patient Age]]&lt;=29,"15-29",Table1[[#This Row],[Patient Age]]&lt;=44,"30-44",Table1[[#This Row],[Patient Age]]&lt;=59,"45-59",Table1[[#This Row],[Patient Age]]&lt;=74,"60-74",TRUE,"75+")</f>
        <v>60-74</v>
      </c>
      <c r="P6886" t="str" cm="1">
        <f t="array" ref="P6886">_xlfn.IFS(Table1[[#This Row],[Patient Waittime]]&lt;=15,"0-15",Table1[[#This Row],[Patient Waittime]]&lt;=30,"16-30",Table1[[#This Row],[Patient Waittime]]&lt;=45,"31-45",Table1[[#This Row],[Patient Waittime]]&lt;=60,"46-60",TRUE,"60+")</f>
        <v>46-60</v>
      </c>
      <c r="Q6886">
        <f>--(Table1[[#This Row],[Patient Waittime]]&lt;=30)</f>
        <v>0</v>
      </c>
      <c r="R6886">
        <f>--Table1[[#This Row],[Patient Admission Flag]]</f>
        <v>1</v>
      </c>
      <c r="S6886">
        <f>--AND(Table1[[#This Row],[WithinTarget]]=1,Table1[[#This Row],[Patient Satisfaction Score]]&gt;=7)</f>
        <v>0</v>
      </c>
      <c r="T6886" t="str">
        <f>IF(LEFT(Table1[[#This Row],[Patient Gender]],1)="F","Female","Male")</f>
        <v>Female</v>
      </c>
    </row>
    <row r="6887" spans="1:20" x14ac:dyDescent="0.3">
      <c r="A6887" t="s">
        <v>6991</v>
      </c>
      <c r="B6887" s="1">
        <v>45557.000694444447</v>
      </c>
      <c r="C6887" t="s">
        <v>13</v>
      </c>
      <c r="D6887">
        <v>79</v>
      </c>
      <c r="E6887" t="s">
        <v>10</v>
      </c>
      <c r="F6887" t="s">
        <v>11</v>
      </c>
      <c r="G6887" t="b">
        <v>1</v>
      </c>
      <c r="I6887">
        <v>10</v>
      </c>
      <c r="J6887" t="b">
        <v>1</v>
      </c>
      <c r="K6887">
        <f>YEAR(Table1[[#This Row],[Patient Admission Date]])</f>
        <v>2024</v>
      </c>
      <c r="L6887" t="str">
        <f>TEXT(Table1[[#This Row],[Patient Admission Date]],"mmm")</f>
        <v>Sep</v>
      </c>
      <c r="M6887" t="str">
        <f>TEXT(Table1[[#This Row],[Patient Admission Date]],"ddd")</f>
        <v>Sun</v>
      </c>
      <c r="N6887" t="str">
        <f>TEXT(INT(HOUR(Table1[[#This Row],[Patient Admission Date]])/3)*3,"00")&amp;"-"&amp;TEXT(INT(HOUR(Table1[[#This Row],[Patient Admission Date]])/3)*3+3,"00")</f>
        <v>00-03</v>
      </c>
      <c r="O6887" t="str" cm="1">
        <f t="array" ref="O6887">_xlfn.IFS(Table1[[#This Row],[Patient Age]]&lt;=14,"0-14",Table1[[#This Row],[Patient Age]]&lt;=29,"15-29",Table1[[#This Row],[Patient Age]]&lt;=44,"30-44",Table1[[#This Row],[Patient Age]]&lt;=59,"45-59",Table1[[#This Row],[Patient Age]]&lt;=74,"60-74",TRUE,"75+")</f>
        <v>75+</v>
      </c>
      <c r="P6887" t="str" cm="1">
        <f t="array" ref="P6887">_xlfn.IFS(Table1[[#This Row],[Patient Waittime]]&lt;=15,"0-15",Table1[[#This Row],[Patient Waittime]]&lt;=30,"16-30",Table1[[#This Row],[Patient Waittime]]&lt;=45,"31-45",Table1[[#This Row],[Patient Waittime]]&lt;=60,"46-60",TRUE,"60+")</f>
        <v>0-15</v>
      </c>
      <c r="Q6887">
        <f>--(Table1[[#This Row],[Patient Waittime]]&lt;=30)</f>
        <v>1</v>
      </c>
      <c r="R6887">
        <f>--Table1[[#This Row],[Patient Admission Flag]]</f>
        <v>1</v>
      </c>
      <c r="S6887">
        <f>--AND(Table1[[#This Row],[WithinTarget]]=1,Table1[[#This Row],[Patient Satisfaction Score]]&gt;=7)</f>
        <v>0</v>
      </c>
      <c r="T6887" t="str">
        <f>IF(LEFT(Table1[[#This Row],[Patient Gender]],1)="F","Female","Male")</f>
        <v>Female</v>
      </c>
    </row>
    <row r="6888" spans="1:20" x14ac:dyDescent="0.3">
      <c r="A6888" t="s">
        <v>6992</v>
      </c>
      <c r="B6888" s="1">
        <v>45176.991666666669</v>
      </c>
      <c r="C6888" t="s">
        <v>13</v>
      </c>
      <c r="D6888">
        <v>3</v>
      </c>
      <c r="E6888" t="s">
        <v>10</v>
      </c>
      <c r="F6888" t="s">
        <v>11</v>
      </c>
      <c r="G6888" t="b">
        <v>1</v>
      </c>
      <c r="I6888">
        <v>16</v>
      </c>
      <c r="J6888" t="b">
        <v>1</v>
      </c>
      <c r="K6888">
        <f>YEAR(Table1[[#This Row],[Patient Admission Date]])</f>
        <v>2023</v>
      </c>
      <c r="L6888" t="str">
        <f>TEXT(Table1[[#This Row],[Patient Admission Date]],"mmm")</f>
        <v>Sep</v>
      </c>
      <c r="M6888" t="str">
        <f>TEXT(Table1[[#This Row],[Patient Admission Date]],"ddd")</f>
        <v>Thu</v>
      </c>
      <c r="N6888" t="str">
        <f>TEXT(INT(HOUR(Table1[[#This Row],[Patient Admission Date]])/3)*3,"00")&amp;"-"&amp;TEXT(INT(HOUR(Table1[[#This Row],[Patient Admission Date]])/3)*3+3,"00")</f>
        <v>21-24</v>
      </c>
      <c r="O6888" t="str" cm="1">
        <f t="array" ref="O6888">_xlfn.IFS(Table1[[#This Row],[Patient Age]]&lt;=14,"0-14",Table1[[#This Row],[Patient Age]]&lt;=29,"15-29",Table1[[#This Row],[Patient Age]]&lt;=44,"30-44",Table1[[#This Row],[Patient Age]]&lt;=59,"45-59",Table1[[#This Row],[Patient Age]]&lt;=74,"60-74",TRUE,"75+")</f>
        <v>0-14</v>
      </c>
      <c r="P6888" t="str" cm="1">
        <f t="array" ref="P6888">_xlfn.IFS(Table1[[#This Row],[Patient Waittime]]&lt;=15,"0-15",Table1[[#This Row],[Patient Waittime]]&lt;=30,"16-30",Table1[[#This Row],[Patient Waittime]]&lt;=45,"31-45",Table1[[#This Row],[Patient Waittime]]&lt;=60,"46-60",TRUE,"60+")</f>
        <v>16-30</v>
      </c>
      <c r="Q6888">
        <f>--(Table1[[#This Row],[Patient Waittime]]&lt;=30)</f>
        <v>1</v>
      </c>
      <c r="R6888">
        <f>--Table1[[#This Row],[Patient Admission Flag]]</f>
        <v>1</v>
      </c>
      <c r="S6888">
        <f>--AND(Table1[[#This Row],[WithinTarget]]=1,Table1[[#This Row],[Patient Satisfaction Score]]&gt;=7)</f>
        <v>0</v>
      </c>
      <c r="T6888" t="str">
        <f>IF(LEFT(Table1[[#This Row],[Patient Gender]],1)="F","Female","Male")</f>
        <v>Female</v>
      </c>
    </row>
    <row r="6889" spans="1:20" x14ac:dyDescent="0.3">
      <c r="A6889" t="s">
        <v>6993</v>
      </c>
      <c r="B6889" s="1">
        <v>45390.820833333331</v>
      </c>
      <c r="C6889" t="s">
        <v>13</v>
      </c>
      <c r="D6889">
        <v>70</v>
      </c>
      <c r="E6889" t="s">
        <v>10</v>
      </c>
      <c r="F6889" t="s">
        <v>11</v>
      </c>
      <c r="G6889" t="b">
        <v>1</v>
      </c>
      <c r="I6889">
        <v>23</v>
      </c>
      <c r="J6889" t="b">
        <v>1</v>
      </c>
      <c r="K6889">
        <f>YEAR(Table1[[#This Row],[Patient Admission Date]])</f>
        <v>2024</v>
      </c>
      <c r="L6889" t="str">
        <f>TEXT(Table1[[#This Row],[Patient Admission Date]],"mmm")</f>
        <v>Apr</v>
      </c>
      <c r="M6889" t="str">
        <f>TEXT(Table1[[#This Row],[Patient Admission Date]],"ddd")</f>
        <v>Mon</v>
      </c>
      <c r="N6889" t="str">
        <f>TEXT(INT(HOUR(Table1[[#This Row],[Patient Admission Date]])/3)*3,"00")&amp;"-"&amp;TEXT(INT(HOUR(Table1[[#This Row],[Patient Admission Date]])/3)*3+3,"00")</f>
        <v>18-21</v>
      </c>
      <c r="O6889" t="str" cm="1">
        <f t="array" ref="O6889">_xlfn.IFS(Table1[[#This Row],[Patient Age]]&lt;=14,"0-14",Table1[[#This Row],[Patient Age]]&lt;=29,"15-29",Table1[[#This Row],[Patient Age]]&lt;=44,"30-44",Table1[[#This Row],[Patient Age]]&lt;=59,"45-59",Table1[[#This Row],[Patient Age]]&lt;=74,"60-74",TRUE,"75+")</f>
        <v>60-74</v>
      </c>
      <c r="P6889" t="str" cm="1">
        <f t="array" ref="P6889">_xlfn.IFS(Table1[[#This Row],[Patient Waittime]]&lt;=15,"0-15",Table1[[#This Row],[Patient Waittime]]&lt;=30,"16-30",Table1[[#This Row],[Patient Waittime]]&lt;=45,"31-45",Table1[[#This Row],[Patient Waittime]]&lt;=60,"46-60",TRUE,"60+")</f>
        <v>16-30</v>
      </c>
      <c r="Q6889">
        <f>--(Table1[[#This Row],[Patient Waittime]]&lt;=30)</f>
        <v>1</v>
      </c>
      <c r="R6889">
        <f>--Table1[[#This Row],[Patient Admission Flag]]</f>
        <v>1</v>
      </c>
      <c r="S6889">
        <f>--AND(Table1[[#This Row],[WithinTarget]]=1,Table1[[#This Row],[Patient Satisfaction Score]]&gt;=7)</f>
        <v>0</v>
      </c>
      <c r="T6889" t="str">
        <f>IF(LEFT(Table1[[#This Row],[Patient Gender]],1)="F","Female","Male")</f>
        <v>Female</v>
      </c>
    </row>
    <row r="6890" spans="1:20" x14ac:dyDescent="0.3">
      <c r="A6890" t="s">
        <v>6994</v>
      </c>
      <c r="B6890" s="1">
        <v>45148.731249999997</v>
      </c>
      <c r="C6890" t="s">
        <v>13</v>
      </c>
      <c r="D6890">
        <v>17</v>
      </c>
      <c r="E6890" t="s">
        <v>10</v>
      </c>
      <c r="F6890" t="s">
        <v>11</v>
      </c>
      <c r="G6890" t="b">
        <v>1</v>
      </c>
      <c r="I6890">
        <v>25</v>
      </c>
      <c r="J6890" t="b">
        <v>1</v>
      </c>
      <c r="K6890">
        <f>YEAR(Table1[[#This Row],[Patient Admission Date]])</f>
        <v>2023</v>
      </c>
      <c r="L6890" t="str">
        <f>TEXT(Table1[[#This Row],[Patient Admission Date]],"mmm")</f>
        <v>Aug</v>
      </c>
      <c r="M6890" t="str">
        <f>TEXT(Table1[[#This Row],[Patient Admission Date]],"ddd")</f>
        <v>Thu</v>
      </c>
      <c r="N6890" t="str">
        <f>TEXT(INT(HOUR(Table1[[#This Row],[Patient Admission Date]])/3)*3,"00")&amp;"-"&amp;TEXT(INT(HOUR(Table1[[#This Row],[Patient Admission Date]])/3)*3+3,"00")</f>
        <v>15-18</v>
      </c>
      <c r="O6890" t="str" cm="1">
        <f t="array" ref="O6890">_xlfn.IFS(Table1[[#This Row],[Patient Age]]&lt;=14,"0-14",Table1[[#This Row],[Patient Age]]&lt;=29,"15-29",Table1[[#This Row],[Patient Age]]&lt;=44,"30-44",Table1[[#This Row],[Patient Age]]&lt;=59,"45-59",Table1[[#This Row],[Patient Age]]&lt;=74,"60-74",TRUE,"75+")</f>
        <v>15-29</v>
      </c>
      <c r="P6890" t="str" cm="1">
        <f t="array" ref="P6890">_xlfn.IFS(Table1[[#This Row],[Patient Waittime]]&lt;=15,"0-15",Table1[[#This Row],[Patient Waittime]]&lt;=30,"16-30",Table1[[#This Row],[Patient Waittime]]&lt;=45,"31-45",Table1[[#This Row],[Patient Waittime]]&lt;=60,"46-60",TRUE,"60+")</f>
        <v>16-30</v>
      </c>
      <c r="Q6890">
        <f>--(Table1[[#This Row],[Patient Waittime]]&lt;=30)</f>
        <v>1</v>
      </c>
      <c r="R6890">
        <f>--Table1[[#This Row],[Patient Admission Flag]]</f>
        <v>1</v>
      </c>
      <c r="S6890">
        <f>--AND(Table1[[#This Row],[WithinTarget]]=1,Table1[[#This Row],[Patient Satisfaction Score]]&gt;=7)</f>
        <v>0</v>
      </c>
      <c r="T6890" t="str">
        <f>IF(LEFT(Table1[[#This Row],[Patient Gender]],1)="F","Female","Male")</f>
        <v>Female</v>
      </c>
    </row>
    <row r="6891" spans="1:20" x14ac:dyDescent="0.3">
      <c r="A6891" t="s">
        <v>6995</v>
      </c>
      <c r="B6891" s="1">
        <v>45105.974999999999</v>
      </c>
      <c r="C6891" t="s">
        <v>13</v>
      </c>
      <c r="D6891">
        <v>27</v>
      </c>
      <c r="E6891" t="s">
        <v>10</v>
      </c>
      <c r="F6891" t="s">
        <v>11</v>
      </c>
      <c r="G6891" t="b">
        <v>1</v>
      </c>
      <c r="I6891">
        <v>25</v>
      </c>
      <c r="J6891" t="b">
        <v>1</v>
      </c>
      <c r="K6891">
        <f>YEAR(Table1[[#This Row],[Patient Admission Date]])</f>
        <v>2023</v>
      </c>
      <c r="L6891" t="str">
        <f>TEXT(Table1[[#This Row],[Patient Admission Date]],"mmm")</f>
        <v>Jun</v>
      </c>
      <c r="M6891" t="str">
        <f>TEXT(Table1[[#This Row],[Patient Admission Date]],"ddd")</f>
        <v>Wed</v>
      </c>
      <c r="N6891" t="str">
        <f>TEXT(INT(HOUR(Table1[[#This Row],[Patient Admission Date]])/3)*3,"00")&amp;"-"&amp;TEXT(INT(HOUR(Table1[[#This Row],[Patient Admission Date]])/3)*3+3,"00")</f>
        <v>21-24</v>
      </c>
      <c r="O6891" t="str" cm="1">
        <f t="array" ref="O6891">_xlfn.IFS(Table1[[#This Row],[Patient Age]]&lt;=14,"0-14",Table1[[#This Row],[Patient Age]]&lt;=29,"15-29",Table1[[#This Row],[Patient Age]]&lt;=44,"30-44",Table1[[#This Row],[Patient Age]]&lt;=59,"45-59",Table1[[#This Row],[Patient Age]]&lt;=74,"60-74",TRUE,"75+")</f>
        <v>15-29</v>
      </c>
      <c r="P6891" t="str" cm="1">
        <f t="array" ref="P6891">_xlfn.IFS(Table1[[#This Row],[Patient Waittime]]&lt;=15,"0-15",Table1[[#This Row],[Patient Waittime]]&lt;=30,"16-30",Table1[[#This Row],[Patient Waittime]]&lt;=45,"31-45",Table1[[#This Row],[Patient Waittime]]&lt;=60,"46-60",TRUE,"60+")</f>
        <v>16-30</v>
      </c>
      <c r="Q6891">
        <f>--(Table1[[#This Row],[Patient Waittime]]&lt;=30)</f>
        <v>1</v>
      </c>
      <c r="R6891">
        <f>--Table1[[#This Row],[Patient Admission Flag]]</f>
        <v>1</v>
      </c>
      <c r="S6891">
        <f>--AND(Table1[[#This Row],[WithinTarget]]=1,Table1[[#This Row],[Patient Satisfaction Score]]&gt;=7)</f>
        <v>0</v>
      </c>
      <c r="T6891" t="str">
        <f>IF(LEFT(Table1[[#This Row],[Patient Gender]],1)="F","Female","Male")</f>
        <v>Female</v>
      </c>
    </row>
    <row r="6892" spans="1:20" x14ac:dyDescent="0.3">
      <c r="A6892" t="s">
        <v>6996</v>
      </c>
      <c r="B6892" s="1">
        <v>45244.361111111109</v>
      </c>
      <c r="C6892" t="s">
        <v>13</v>
      </c>
      <c r="D6892">
        <v>29</v>
      </c>
      <c r="E6892" t="s">
        <v>10</v>
      </c>
      <c r="F6892" t="s">
        <v>11</v>
      </c>
      <c r="G6892" t="b">
        <v>1</v>
      </c>
      <c r="I6892">
        <v>27</v>
      </c>
      <c r="J6892" t="b">
        <v>1</v>
      </c>
      <c r="K6892">
        <f>YEAR(Table1[[#This Row],[Patient Admission Date]])</f>
        <v>2023</v>
      </c>
      <c r="L6892" t="str">
        <f>TEXT(Table1[[#This Row],[Patient Admission Date]],"mmm")</f>
        <v>Nov</v>
      </c>
      <c r="M6892" t="str">
        <f>TEXT(Table1[[#This Row],[Patient Admission Date]],"ddd")</f>
        <v>Tue</v>
      </c>
      <c r="N6892" t="str">
        <f>TEXT(INT(HOUR(Table1[[#This Row],[Patient Admission Date]])/3)*3,"00")&amp;"-"&amp;TEXT(INT(HOUR(Table1[[#This Row],[Patient Admission Date]])/3)*3+3,"00")</f>
        <v>06-09</v>
      </c>
      <c r="O6892" t="str" cm="1">
        <f t="array" ref="O6892">_xlfn.IFS(Table1[[#This Row],[Patient Age]]&lt;=14,"0-14",Table1[[#This Row],[Patient Age]]&lt;=29,"15-29",Table1[[#This Row],[Patient Age]]&lt;=44,"30-44",Table1[[#This Row],[Patient Age]]&lt;=59,"45-59",Table1[[#This Row],[Patient Age]]&lt;=74,"60-74",TRUE,"75+")</f>
        <v>15-29</v>
      </c>
      <c r="P6892" t="str" cm="1">
        <f t="array" ref="P6892">_xlfn.IFS(Table1[[#This Row],[Patient Waittime]]&lt;=15,"0-15",Table1[[#This Row],[Patient Waittime]]&lt;=30,"16-30",Table1[[#This Row],[Patient Waittime]]&lt;=45,"31-45",Table1[[#This Row],[Patient Waittime]]&lt;=60,"46-60",TRUE,"60+")</f>
        <v>16-30</v>
      </c>
      <c r="Q6892">
        <f>--(Table1[[#This Row],[Patient Waittime]]&lt;=30)</f>
        <v>1</v>
      </c>
      <c r="R6892">
        <f>--Table1[[#This Row],[Patient Admission Flag]]</f>
        <v>1</v>
      </c>
      <c r="S6892">
        <f>--AND(Table1[[#This Row],[WithinTarget]]=1,Table1[[#This Row],[Patient Satisfaction Score]]&gt;=7)</f>
        <v>0</v>
      </c>
      <c r="T6892" t="str">
        <f>IF(LEFT(Table1[[#This Row],[Patient Gender]],1)="F","Female","Male")</f>
        <v>Female</v>
      </c>
    </row>
    <row r="6893" spans="1:20" x14ac:dyDescent="0.3">
      <c r="A6893" t="s">
        <v>6997</v>
      </c>
      <c r="B6893" s="1">
        <v>45157.318749999999</v>
      </c>
      <c r="C6893" t="s">
        <v>13</v>
      </c>
      <c r="D6893">
        <v>61</v>
      </c>
      <c r="E6893" t="s">
        <v>10</v>
      </c>
      <c r="F6893" t="s">
        <v>11</v>
      </c>
      <c r="G6893" t="b">
        <v>1</v>
      </c>
      <c r="I6893">
        <v>33</v>
      </c>
      <c r="J6893" t="b">
        <v>1</v>
      </c>
      <c r="K6893">
        <f>YEAR(Table1[[#This Row],[Patient Admission Date]])</f>
        <v>2023</v>
      </c>
      <c r="L6893" t="str">
        <f>TEXT(Table1[[#This Row],[Patient Admission Date]],"mmm")</f>
        <v>Aug</v>
      </c>
      <c r="M6893" t="str">
        <f>TEXT(Table1[[#This Row],[Patient Admission Date]],"ddd")</f>
        <v>Sat</v>
      </c>
      <c r="N6893" t="str">
        <f>TEXT(INT(HOUR(Table1[[#This Row],[Patient Admission Date]])/3)*3,"00")&amp;"-"&amp;TEXT(INT(HOUR(Table1[[#This Row],[Patient Admission Date]])/3)*3+3,"00")</f>
        <v>06-09</v>
      </c>
      <c r="O6893" t="str" cm="1">
        <f t="array" ref="O6893">_xlfn.IFS(Table1[[#This Row],[Patient Age]]&lt;=14,"0-14",Table1[[#This Row],[Patient Age]]&lt;=29,"15-29",Table1[[#This Row],[Patient Age]]&lt;=44,"30-44",Table1[[#This Row],[Patient Age]]&lt;=59,"45-59",Table1[[#This Row],[Patient Age]]&lt;=74,"60-74",TRUE,"75+")</f>
        <v>60-74</v>
      </c>
      <c r="P6893" t="str" cm="1">
        <f t="array" ref="P6893">_xlfn.IFS(Table1[[#This Row],[Patient Waittime]]&lt;=15,"0-15",Table1[[#This Row],[Patient Waittime]]&lt;=30,"16-30",Table1[[#This Row],[Patient Waittime]]&lt;=45,"31-45",Table1[[#This Row],[Patient Waittime]]&lt;=60,"46-60",TRUE,"60+")</f>
        <v>31-45</v>
      </c>
      <c r="Q6893">
        <f>--(Table1[[#This Row],[Patient Waittime]]&lt;=30)</f>
        <v>0</v>
      </c>
      <c r="R6893">
        <f>--Table1[[#This Row],[Patient Admission Flag]]</f>
        <v>1</v>
      </c>
      <c r="S6893">
        <f>--AND(Table1[[#This Row],[WithinTarget]]=1,Table1[[#This Row],[Patient Satisfaction Score]]&gt;=7)</f>
        <v>0</v>
      </c>
      <c r="T6893" t="str">
        <f>IF(LEFT(Table1[[#This Row],[Patient Gender]],1)="F","Female","Male")</f>
        <v>Female</v>
      </c>
    </row>
    <row r="6894" spans="1:20" x14ac:dyDescent="0.3">
      <c r="A6894" t="s">
        <v>6998</v>
      </c>
      <c r="B6894" s="1">
        <v>45566.209722222222</v>
      </c>
      <c r="C6894" t="s">
        <v>13</v>
      </c>
      <c r="D6894">
        <v>3</v>
      </c>
      <c r="E6894" t="s">
        <v>10</v>
      </c>
      <c r="F6894" t="s">
        <v>11</v>
      </c>
      <c r="G6894" t="b">
        <v>1</v>
      </c>
      <c r="I6894">
        <v>37</v>
      </c>
      <c r="J6894" t="b">
        <v>1</v>
      </c>
      <c r="K6894">
        <f>YEAR(Table1[[#This Row],[Patient Admission Date]])</f>
        <v>2024</v>
      </c>
      <c r="L6894" t="str">
        <f>TEXT(Table1[[#This Row],[Patient Admission Date]],"mmm")</f>
        <v>Oct</v>
      </c>
      <c r="M6894" t="str">
        <f>TEXT(Table1[[#This Row],[Patient Admission Date]],"ddd")</f>
        <v>Tue</v>
      </c>
      <c r="N6894" t="str">
        <f>TEXT(INT(HOUR(Table1[[#This Row],[Patient Admission Date]])/3)*3,"00")&amp;"-"&amp;TEXT(INT(HOUR(Table1[[#This Row],[Patient Admission Date]])/3)*3+3,"00")</f>
        <v>03-06</v>
      </c>
      <c r="O6894" t="str" cm="1">
        <f t="array" ref="O6894">_xlfn.IFS(Table1[[#This Row],[Patient Age]]&lt;=14,"0-14",Table1[[#This Row],[Patient Age]]&lt;=29,"15-29",Table1[[#This Row],[Patient Age]]&lt;=44,"30-44",Table1[[#This Row],[Patient Age]]&lt;=59,"45-59",Table1[[#This Row],[Patient Age]]&lt;=74,"60-74",TRUE,"75+")</f>
        <v>0-14</v>
      </c>
      <c r="P6894" t="str" cm="1">
        <f t="array" ref="P6894">_xlfn.IFS(Table1[[#This Row],[Patient Waittime]]&lt;=15,"0-15",Table1[[#This Row],[Patient Waittime]]&lt;=30,"16-30",Table1[[#This Row],[Patient Waittime]]&lt;=45,"31-45",Table1[[#This Row],[Patient Waittime]]&lt;=60,"46-60",TRUE,"60+")</f>
        <v>31-45</v>
      </c>
      <c r="Q6894">
        <f>--(Table1[[#This Row],[Patient Waittime]]&lt;=30)</f>
        <v>0</v>
      </c>
      <c r="R6894">
        <f>--Table1[[#This Row],[Patient Admission Flag]]</f>
        <v>1</v>
      </c>
      <c r="S6894">
        <f>--AND(Table1[[#This Row],[WithinTarget]]=1,Table1[[#This Row],[Patient Satisfaction Score]]&gt;=7)</f>
        <v>0</v>
      </c>
      <c r="T6894" t="str">
        <f>IF(LEFT(Table1[[#This Row],[Patient Gender]],1)="F","Female","Male")</f>
        <v>Female</v>
      </c>
    </row>
    <row r="6895" spans="1:20" x14ac:dyDescent="0.3">
      <c r="A6895" t="s">
        <v>6999</v>
      </c>
      <c r="B6895" s="1">
        <v>45406.65902777778</v>
      </c>
      <c r="C6895" t="s">
        <v>13</v>
      </c>
      <c r="D6895">
        <v>8</v>
      </c>
      <c r="E6895" t="s">
        <v>10</v>
      </c>
      <c r="F6895" t="s">
        <v>11</v>
      </c>
      <c r="G6895" t="b">
        <v>1</v>
      </c>
      <c r="I6895">
        <v>37</v>
      </c>
      <c r="J6895" t="b">
        <v>1</v>
      </c>
      <c r="K6895">
        <f>YEAR(Table1[[#This Row],[Patient Admission Date]])</f>
        <v>2024</v>
      </c>
      <c r="L6895" t="str">
        <f>TEXT(Table1[[#This Row],[Patient Admission Date]],"mmm")</f>
        <v>Apr</v>
      </c>
      <c r="M6895" t="str">
        <f>TEXT(Table1[[#This Row],[Patient Admission Date]],"ddd")</f>
        <v>Wed</v>
      </c>
      <c r="N6895" t="str">
        <f>TEXT(INT(HOUR(Table1[[#This Row],[Patient Admission Date]])/3)*3,"00")&amp;"-"&amp;TEXT(INT(HOUR(Table1[[#This Row],[Patient Admission Date]])/3)*3+3,"00")</f>
        <v>15-18</v>
      </c>
      <c r="O6895" t="str" cm="1">
        <f t="array" ref="O6895">_xlfn.IFS(Table1[[#This Row],[Patient Age]]&lt;=14,"0-14",Table1[[#This Row],[Patient Age]]&lt;=29,"15-29",Table1[[#This Row],[Patient Age]]&lt;=44,"30-44",Table1[[#This Row],[Patient Age]]&lt;=59,"45-59",Table1[[#This Row],[Patient Age]]&lt;=74,"60-74",TRUE,"75+")</f>
        <v>0-14</v>
      </c>
      <c r="P6895" t="str" cm="1">
        <f t="array" ref="P6895">_xlfn.IFS(Table1[[#This Row],[Patient Waittime]]&lt;=15,"0-15",Table1[[#This Row],[Patient Waittime]]&lt;=30,"16-30",Table1[[#This Row],[Patient Waittime]]&lt;=45,"31-45",Table1[[#This Row],[Patient Waittime]]&lt;=60,"46-60",TRUE,"60+")</f>
        <v>31-45</v>
      </c>
      <c r="Q6895">
        <f>--(Table1[[#This Row],[Patient Waittime]]&lt;=30)</f>
        <v>0</v>
      </c>
      <c r="R6895">
        <f>--Table1[[#This Row],[Patient Admission Flag]]</f>
        <v>1</v>
      </c>
      <c r="S6895">
        <f>--AND(Table1[[#This Row],[WithinTarget]]=1,Table1[[#This Row],[Patient Satisfaction Score]]&gt;=7)</f>
        <v>0</v>
      </c>
      <c r="T6895" t="str">
        <f>IF(LEFT(Table1[[#This Row],[Patient Gender]],1)="F","Female","Male")</f>
        <v>Female</v>
      </c>
    </row>
    <row r="6896" spans="1:20" x14ac:dyDescent="0.3">
      <c r="A6896" t="s">
        <v>7000</v>
      </c>
      <c r="B6896" s="1">
        <v>45514.736111111109</v>
      </c>
      <c r="C6896" t="s">
        <v>13</v>
      </c>
      <c r="D6896">
        <v>70</v>
      </c>
      <c r="E6896" t="s">
        <v>10</v>
      </c>
      <c r="F6896" t="s">
        <v>11</v>
      </c>
      <c r="G6896" t="b">
        <v>1</v>
      </c>
      <c r="I6896">
        <v>38</v>
      </c>
      <c r="J6896" t="b">
        <v>1</v>
      </c>
      <c r="K6896">
        <f>YEAR(Table1[[#This Row],[Patient Admission Date]])</f>
        <v>2024</v>
      </c>
      <c r="L6896" t="str">
        <f>TEXT(Table1[[#This Row],[Patient Admission Date]],"mmm")</f>
        <v>Aug</v>
      </c>
      <c r="M6896" t="str">
        <f>TEXT(Table1[[#This Row],[Patient Admission Date]],"ddd")</f>
        <v>Sat</v>
      </c>
      <c r="N6896" t="str">
        <f>TEXT(INT(HOUR(Table1[[#This Row],[Patient Admission Date]])/3)*3,"00")&amp;"-"&amp;TEXT(INT(HOUR(Table1[[#This Row],[Patient Admission Date]])/3)*3+3,"00")</f>
        <v>15-18</v>
      </c>
      <c r="O6896" t="str" cm="1">
        <f t="array" ref="O6896">_xlfn.IFS(Table1[[#This Row],[Patient Age]]&lt;=14,"0-14",Table1[[#This Row],[Patient Age]]&lt;=29,"15-29",Table1[[#This Row],[Patient Age]]&lt;=44,"30-44",Table1[[#This Row],[Patient Age]]&lt;=59,"45-59",Table1[[#This Row],[Patient Age]]&lt;=74,"60-74",TRUE,"75+")</f>
        <v>60-74</v>
      </c>
      <c r="P6896" t="str" cm="1">
        <f t="array" ref="P6896">_xlfn.IFS(Table1[[#This Row],[Patient Waittime]]&lt;=15,"0-15",Table1[[#This Row],[Patient Waittime]]&lt;=30,"16-30",Table1[[#This Row],[Patient Waittime]]&lt;=45,"31-45",Table1[[#This Row],[Patient Waittime]]&lt;=60,"46-60",TRUE,"60+")</f>
        <v>31-45</v>
      </c>
      <c r="Q6896">
        <f>--(Table1[[#This Row],[Patient Waittime]]&lt;=30)</f>
        <v>0</v>
      </c>
      <c r="R6896">
        <f>--Table1[[#This Row],[Patient Admission Flag]]</f>
        <v>1</v>
      </c>
      <c r="S6896">
        <f>--AND(Table1[[#This Row],[WithinTarget]]=1,Table1[[#This Row],[Patient Satisfaction Score]]&gt;=7)</f>
        <v>0</v>
      </c>
      <c r="T6896" t="str">
        <f>IF(LEFT(Table1[[#This Row],[Patient Gender]],1)="F","Female","Male")</f>
        <v>Female</v>
      </c>
    </row>
    <row r="6897" spans="1:20" x14ac:dyDescent="0.3">
      <c r="A6897" t="s">
        <v>7001</v>
      </c>
      <c r="B6897" s="1">
        <v>45487.463194444441</v>
      </c>
      <c r="C6897" t="s">
        <v>13</v>
      </c>
      <c r="D6897">
        <v>9</v>
      </c>
      <c r="E6897" t="s">
        <v>10</v>
      </c>
      <c r="F6897" t="s">
        <v>11</v>
      </c>
      <c r="G6897" t="b">
        <v>1</v>
      </c>
      <c r="I6897">
        <v>44</v>
      </c>
      <c r="J6897" t="b">
        <v>1</v>
      </c>
      <c r="K6897">
        <f>YEAR(Table1[[#This Row],[Patient Admission Date]])</f>
        <v>2024</v>
      </c>
      <c r="L6897" t="str">
        <f>TEXT(Table1[[#This Row],[Patient Admission Date]],"mmm")</f>
        <v>Jul</v>
      </c>
      <c r="M6897" t="str">
        <f>TEXT(Table1[[#This Row],[Patient Admission Date]],"ddd")</f>
        <v>Sun</v>
      </c>
      <c r="N6897" t="str">
        <f>TEXT(INT(HOUR(Table1[[#This Row],[Patient Admission Date]])/3)*3,"00")&amp;"-"&amp;TEXT(INT(HOUR(Table1[[#This Row],[Patient Admission Date]])/3)*3+3,"00")</f>
        <v>09-12</v>
      </c>
      <c r="O6897" t="str" cm="1">
        <f t="array" ref="O6897">_xlfn.IFS(Table1[[#This Row],[Patient Age]]&lt;=14,"0-14",Table1[[#This Row],[Patient Age]]&lt;=29,"15-29",Table1[[#This Row],[Patient Age]]&lt;=44,"30-44",Table1[[#This Row],[Patient Age]]&lt;=59,"45-59",Table1[[#This Row],[Patient Age]]&lt;=74,"60-74",TRUE,"75+")</f>
        <v>0-14</v>
      </c>
      <c r="P6897" t="str" cm="1">
        <f t="array" ref="P6897">_xlfn.IFS(Table1[[#This Row],[Patient Waittime]]&lt;=15,"0-15",Table1[[#This Row],[Patient Waittime]]&lt;=30,"16-30",Table1[[#This Row],[Patient Waittime]]&lt;=45,"31-45",Table1[[#This Row],[Patient Waittime]]&lt;=60,"46-60",TRUE,"60+")</f>
        <v>31-45</v>
      </c>
      <c r="Q6897">
        <f>--(Table1[[#This Row],[Patient Waittime]]&lt;=30)</f>
        <v>0</v>
      </c>
      <c r="R6897">
        <f>--Table1[[#This Row],[Patient Admission Flag]]</f>
        <v>1</v>
      </c>
      <c r="S6897">
        <f>--AND(Table1[[#This Row],[WithinTarget]]=1,Table1[[#This Row],[Patient Satisfaction Score]]&gt;=7)</f>
        <v>0</v>
      </c>
      <c r="T6897" t="str">
        <f>IF(LEFT(Table1[[#This Row],[Patient Gender]],1)="F","Female","Male")</f>
        <v>Female</v>
      </c>
    </row>
    <row r="6898" spans="1:20" x14ac:dyDescent="0.3">
      <c r="A6898" t="s">
        <v>7002</v>
      </c>
      <c r="B6898" s="1">
        <v>45564.586805555555</v>
      </c>
      <c r="C6898" t="s">
        <v>13</v>
      </c>
      <c r="D6898">
        <v>51</v>
      </c>
      <c r="E6898" t="s">
        <v>10</v>
      </c>
      <c r="F6898" t="s">
        <v>11</v>
      </c>
      <c r="G6898" t="b">
        <v>1</v>
      </c>
      <c r="I6898">
        <v>16</v>
      </c>
      <c r="J6898" t="b">
        <v>1</v>
      </c>
      <c r="K6898">
        <f>YEAR(Table1[[#This Row],[Patient Admission Date]])</f>
        <v>2024</v>
      </c>
      <c r="L6898" t="str">
        <f>TEXT(Table1[[#This Row],[Patient Admission Date]],"mmm")</f>
        <v>Sep</v>
      </c>
      <c r="M6898" t="str">
        <f>TEXT(Table1[[#This Row],[Patient Admission Date]],"ddd")</f>
        <v>Sun</v>
      </c>
      <c r="N6898" t="str">
        <f>TEXT(INT(HOUR(Table1[[#This Row],[Patient Admission Date]])/3)*3,"00")&amp;"-"&amp;TEXT(INT(HOUR(Table1[[#This Row],[Patient Admission Date]])/3)*3+3,"00")</f>
        <v>12-15</v>
      </c>
      <c r="O6898" t="str" cm="1">
        <f t="array" ref="O6898">_xlfn.IFS(Table1[[#This Row],[Patient Age]]&lt;=14,"0-14",Table1[[#This Row],[Patient Age]]&lt;=29,"15-29",Table1[[#This Row],[Patient Age]]&lt;=44,"30-44",Table1[[#This Row],[Patient Age]]&lt;=59,"45-59",Table1[[#This Row],[Patient Age]]&lt;=74,"60-74",TRUE,"75+")</f>
        <v>45-59</v>
      </c>
      <c r="P6898" t="str" cm="1">
        <f t="array" ref="P6898">_xlfn.IFS(Table1[[#This Row],[Patient Waittime]]&lt;=15,"0-15",Table1[[#This Row],[Patient Waittime]]&lt;=30,"16-30",Table1[[#This Row],[Patient Waittime]]&lt;=45,"31-45",Table1[[#This Row],[Patient Waittime]]&lt;=60,"46-60",TRUE,"60+")</f>
        <v>16-30</v>
      </c>
      <c r="Q6898">
        <f>--(Table1[[#This Row],[Patient Waittime]]&lt;=30)</f>
        <v>1</v>
      </c>
      <c r="R6898">
        <f>--Table1[[#This Row],[Patient Admission Flag]]</f>
        <v>1</v>
      </c>
      <c r="S6898">
        <f>--AND(Table1[[#This Row],[WithinTarget]]=1,Table1[[#This Row],[Patient Satisfaction Score]]&gt;=7)</f>
        <v>0</v>
      </c>
      <c r="T6898" t="str">
        <f>IF(LEFT(Table1[[#This Row],[Patient Gender]],1)="F","Female","Male")</f>
        <v>Female</v>
      </c>
    </row>
    <row r="6899" spans="1:20" x14ac:dyDescent="0.3">
      <c r="A6899" t="s">
        <v>7003</v>
      </c>
      <c r="B6899" s="1">
        <v>45221.175694444442</v>
      </c>
      <c r="C6899" t="s">
        <v>13</v>
      </c>
      <c r="D6899">
        <v>1</v>
      </c>
      <c r="E6899" t="s">
        <v>10</v>
      </c>
      <c r="F6899" t="s">
        <v>11</v>
      </c>
      <c r="G6899" t="b">
        <v>1</v>
      </c>
      <c r="I6899">
        <v>17</v>
      </c>
      <c r="J6899" t="b">
        <v>1</v>
      </c>
      <c r="K6899">
        <f>YEAR(Table1[[#This Row],[Patient Admission Date]])</f>
        <v>2023</v>
      </c>
      <c r="L6899" t="str">
        <f>TEXT(Table1[[#This Row],[Patient Admission Date]],"mmm")</f>
        <v>Oct</v>
      </c>
      <c r="M6899" t="str">
        <f>TEXT(Table1[[#This Row],[Patient Admission Date]],"ddd")</f>
        <v>Sun</v>
      </c>
      <c r="N6899" t="str">
        <f>TEXT(INT(HOUR(Table1[[#This Row],[Patient Admission Date]])/3)*3,"00")&amp;"-"&amp;TEXT(INT(HOUR(Table1[[#This Row],[Patient Admission Date]])/3)*3+3,"00")</f>
        <v>03-06</v>
      </c>
      <c r="O6899" t="str" cm="1">
        <f t="array" ref="O6899">_xlfn.IFS(Table1[[#This Row],[Patient Age]]&lt;=14,"0-14",Table1[[#This Row],[Patient Age]]&lt;=29,"15-29",Table1[[#This Row],[Patient Age]]&lt;=44,"30-44",Table1[[#This Row],[Patient Age]]&lt;=59,"45-59",Table1[[#This Row],[Patient Age]]&lt;=74,"60-74",TRUE,"75+")</f>
        <v>0-14</v>
      </c>
      <c r="P6899" t="str" cm="1">
        <f t="array" ref="P6899">_xlfn.IFS(Table1[[#This Row],[Patient Waittime]]&lt;=15,"0-15",Table1[[#This Row],[Patient Waittime]]&lt;=30,"16-30",Table1[[#This Row],[Patient Waittime]]&lt;=45,"31-45",Table1[[#This Row],[Patient Waittime]]&lt;=60,"46-60",TRUE,"60+")</f>
        <v>16-30</v>
      </c>
      <c r="Q6899">
        <f>--(Table1[[#This Row],[Patient Waittime]]&lt;=30)</f>
        <v>1</v>
      </c>
      <c r="R6899">
        <f>--Table1[[#This Row],[Patient Admission Flag]]</f>
        <v>1</v>
      </c>
      <c r="S6899">
        <f>--AND(Table1[[#This Row],[WithinTarget]]=1,Table1[[#This Row],[Patient Satisfaction Score]]&gt;=7)</f>
        <v>0</v>
      </c>
      <c r="T6899" t="str">
        <f>IF(LEFT(Table1[[#This Row],[Patient Gender]],1)="F","Female","Male")</f>
        <v>Female</v>
      </c>
    </row>
    <row r="6900" spans="1:20" x14ac:dyDescent="0.3">
      <c r="A6900" t="s">
        <v>7004</v>
      </c>
      <c r="B6900" s="1">
        <v>45570.472222222219</v>
      </c>
      <c r="C6900" t="s">
        <v>13</v>
      </c>
      <c r="D6900">
        <v>26</v>
      </c>
      <c r="E6900" t="s">
        <v>10</v>
      </c>
      <c r="F6900" t="s">
        <v>11</v>
      </c>
      <c r="G6900" t="b">
        <v>1</v>
      </c>
      <c r="I6900">
        <v>21</v>
      </c>
      <c r="J6900" t="b">
        <v>1</v>
      </c>
      <c r="K6900">
        <f>YEAR(Table1[[#This Row],[Patient Admission Date]])</f>
        <v>2024</v>
      </c>
      <c r="L6900" t="str">
        <f>TEXT(Table1[[#This Row],[Patient Admission Date]],"mmm")</f>
        <v>Oct</v>
      </c>
      <c r="M6900" t="str">
        <f>TEXT(Table1[[#This Row],[Patient Admission Date]],"ddd")</f>
        <v>Sat</v>
      </c>
      <c r="N6900" t="str">
        <f>TEXT(INT(HOUR(Table1[[#This Row],[Patient Admission Date]])/3)*3,"00")&amp;"-"&amp;TEXT(INT(HOUR(Table1[[#This Row],[Patient Admission Date]])/3)*3+3,"00")</f>
        <v>09-12</v>
      </c>
      <c r="O6900" t="str" cm="1">
        <f t="array" ref="O6900">_xlfn.IFS(Table1[[#This Row],[Patient Age]]&lt;=14,"0-14",Table1[[#This Row],[Patient Age]]&lt;=29,"15-29",Table1[[#This Row],[Patient Age]]&lt;=44,"30-44",Table1[[#This Row],[Patient Age]]&lt;=59,"45-59",Table1[[#This Row],[Patient Age]]&lt;=74,"60-74",TRUE,"75+")</f>
        <v>15-29</v>
      </c>
      <c r="P6900" t="str" cm="1">
        <f t="array" ref="P6900">_xlfn.IFS(Table1[[#This Row],[Patient Waittime]]&lt;=15,"0-15",Table1[[#This Row],[Patient Waittime]]&lt;=30,"16-30",Table1[[#This Row],[Patient Waittime]]&lt;=45,"31-45",Table1[[#This Row],[Patient Waittime]]&lt;=60,"46-60",TRUE,"60+")</f>
        <v>16-30</v>
      </c>
      <c r="Q6900">
        <f>--(Table1[[#This Row],[Patient Waittime]]&lt;=30)</f>
        <v>1</v>
      </c>
      <c r="R6900">
        <f>--Table1[[#This Row],[Patient Admission Flag]]</f>
        <v>1</v>
      </c>
      <c r="S6900">
        <f>--AND(Table1[[#This Row],[WithinTarget]]=1,Table1[[#This Row],[Patient Satisfaction Score]]&gt;=7)</f>
        <v>0</v>
      </c>
      <c r="T6900" t="str">
        <f>IF(LEFT(Table1[[#This Row],[Patient Gender]],1)="F","Female","Male")</f>
        <v>Female</v>
      </c>
    </row>
    <row r="6901" spans="1:20" x14ac:dyDescent="0.3">
      <c r="A6901" t="s">
        <v>7005</v>
      </c>
      <c r="B6901" s="1">
        <v>45592.469444444447</v>
      </c>
      <c r="C6901" t="s">
        <v>13</v>
      </c>
      <c r="D6901">
        <v>50</v>
      </c>
      <c r="E6901" t="s">
        <v>10</v>
      </c>
      <c r="F6901" t="s">
        <v>11</v>
      </c>
      <c r="G6901" t="b">
        <v>1</v>
      </c>
      <c r="I6901">
        <v>26</v>
      </c>
      <c r="J6901" t="b">
        <v>1</v>
      </c>
      <c r="K6901">
        <f>YEAR(Table1[[#This Row],[Patient Admission Date]])</f>
        <v>2024</v>
      </c>
      <c r="L6901" t="str">
        <f>TEXT(Table1[[#This Row],[Patient Admission Date]],"mmm")</f>
        <v>Oct</v>
      </c>
      <c r="M6901" t="str">
        <f>TEXT(Table1[[#This Row],[Patient Admission Date]],"ddd")</f>
        <v>Sun</v>
      </c>
      <c r="N6901" t="str">
        <f>TEXT(INT(HOUR(Table1[[#This Row],[Patient Admission Date]])/3)*3,"00")&amp;"-"&amp;TEXT(INT(HOUR(Table1[[#This Row],[Patient Admission Date]])/3)*3+3,"00")</f>
        <v>09-12</v>
      </c>
      <c r="O6901" t="str" cm="1">
        <f t="array" ref="O6901">_xlfn.IFS(Table1[[#This Row],[Patient Age]]&lt;=14,"0-14",Table1[[#This Row],[Patient Age]]&lt;=29,"15-29",Table1[[#This Row],[Patient Age]]&lt;=44,"30-44",Table1[[#This Row],[Patient Age]]&lt;=59,"45-59",Table1[[#This Row],[Patient Age]]&lt;=74,"60-74",TRUE,"75+")</f>
        <v>45-59</v>
      </c>
      <c r="P6901" t="str" cm="1">
        <f t="array" ref="P6901">_xlfn.IFS(Table1[[#This Row],[Patient Waittime]]&lt;=15,"0-15",Table1[[#This Row],[Patient Waittime]]&lt;=30,"16-30",Table1[[#This Row],[Patient Waittime]]&lt;=45,"31-45",Table1[[#This Row],[Patient Waittime]]&lt;=60,"46-60",TRUE,"60+")</f>
        <v>16-30</v>
      </c>
      <c r="Q6901">
        <f>--(Table1[[#This Row],[Patient Waittime]]&lt;=30)</f>
        <v>1</v>
      </c>
      <c r="R6901">
        <f>--Table1[[#This Row],[Patient Admission Flag]]</f>
        <v>1</v>
      </c>
      <c r="S6901">
        <f>--AND(Table1[[#This Row],[WithinTarget]]=1,Table1[[#This Row],[Patient Satisfaction Score]]&gt;=7)</f>
        <v>0</v>
      </c>
      <c r="T6901" t="str">
        <f>IF(LEFT(Table1[[#This Row],[Patient Gender]],1)="F","Female","Male")</f>
        <v>Female</v>
      </c>
    </row>
    <row r="6902" spans="1:20" x14ac:dyDescent="0.3">
      <c r="A6902" t="s">
        <v>7006</v>
      </c>
      <c r="B6902" s="1">
        <v>45506.364583333336</v>
      </c>
      <c r="C6902" t="s">
        <v>13</v>
      </c>
      <c r="D6902">
        <v>2</v>
      </c>
      <c r="E6902" t="s">
        <v>10</v>
      </c>
      <c r="F6902" t="s">
        <v>11</v>
      </c>
      <c r="G6902" t="b">
        <v>1</v>
      </c>
      <c r="I6902">
        <v>35</v>
      </c>
      <c r="J6902" t="b">
        <v>1</v>
      </c>
      <c r="K6902">
        <f>YEAR(Table1[[#This Row],[Patient Admission Date]])</f>
        <v>2024</v>
      </c>
      <c r="L6902" t="str">
        <f>TEXT(Table1[[#This Row],[Patient Admission Date]],"mmm")</f>
        <v>Aug</v>
      </c>
      <c r="M6902" t="str">
        <f>TEXT(Table1[[#This Row],[Patient Admission Date]],"ddd")</f>
        <v>Fri</v>
      </c>
      <c r="N6902" t="str">
        <f>TEXT(INT(HOUR(Table1[[#This Row],[Patient Admission Date]])/3)*3,"00")&amp;"-"&amp;TEXT(INT(HOUR(Table1[[#This Row],[Patient Admission Date]])/3)*3+3,"00")</f>
        <v>06-09</v>
      </c>
      <c r="O6902" t="str" cm="1">
        <f t="array" ref="O6902">_xlfn.IFS(Table1[[#This Row],[Patient Age]]&lt;=14,"0-14",Table1[[#This Row],[Patient Age]]&lt;=29,"15-29",Table1[[#This Row],[Patient Age]]&lt;=44,"30-44",Table1[[#This Row],[Patient Age]]&lt;=59,"45-59",Table1[[#This Row],[Patient Age]]&lt;=74,"60-74",TRUE,"75+")</f>
        <v>0-14</v>
      </c>
      <c r="P6902" t="str" cm="1">
        <f t="array" ref="P6902">_xlfn.IFS(Table1[[#This Row],[Patient Waittime]]&lt;=15,"0-15",Table1[[#This Row],[Patient Waittime]]&lt;=30,"16-30",Table1[[#This Row],[Patient Waittime]]&lt;=45,"31-45",Table1[[#This Row],[Patient Waittime]]&lt;=60,"46-60",TRUE,"60+")</f>
        <v>31-45</v>
      </c>
      <c r="Q6902">
        <f>--(Table1[[#This Row],[Patient Waittime]]&lt;=30)</f>
        <v>0</v>
      </c>
      <c r="R6902">
        <f>--Table1[[#This Row],[Patient Admission Flag]]</f>
        <v>1</v>
      </c>
      <c r="S6902">
        <f>--AND(Table1[[#This Row],[WithinTarget]]=1,Table1[[#This Row],[Patient Satisfaction Score]]&gt;=7)</f>
        <v>0</v>
      </c>
      <c r="T6902" t="str">
        <f>IF(LEFT(Table1[[#This Row],[Patient Gender]],1)="F","Female","Male")</f>
        <v>Female</v>
      </c>
    </row>
    <row r="6903" spans="1:20" x14ac:dyDescent="0.3">
      <c r="A6903" t="s">
        <v>7007</v>
      </c>
      <c r="B6903" s="1">
        <v>45346.293055555558</v>
      </c>
      <c r="C6903" t="s">
        <v>13</v>
      </c>
      <c r="D6903">
        <v>72</v>
      </c>
      <c r="E6903" t="s">
        <v>10</v>
      </c>
      <c r="F6903" t="s">
        <v>11</v>
      </c>
      <c r="G6903" t="b">
        <v>1</v>
      </c>
      <c r="I6903">
        <v>36</v>
      </c>
      <c r="J6903" t="b">
        <v>1</v>
      </c>
      <c r="K6903">
        <f>YEAR(Table1[[#This Row],[Patient Admission Date]])</f>
        <v>2024</v>
      </c>
      <c r="L6903" t="str">
        <f>TEXT(Table1[[#This Row],[Patient Admission Date]],"mmm")</f>
        <v>Feb</v>
      </c>
      <c r="M6903" t="str">
        <f>TEXT(Table1[[#This Row],[Patient Admission Date]],"ddd")</f>
        <v>Sat</v>
      </c>
      <c r="N6903" t="str">
        <f>TEXT(INT(HOUR(Table1[[#This Row],[Patient Admission Date]])/3)*3,"00")&amp;"-"&amp;TEXT(INT(HOUR(Table1[[#This Row],[Patient Admission Date]])/3)*3+3,"00")</f>
        <v>06-09</v>
      </c>
      <c r="O6903" t="str" cm="1">
        <f t="array" ref="O6903">_xlfn.IFS(Table1[[#This Row],[Patient Age]]&lt;=14,"0-14",Table1[[#This Row],[Patient Age]]&lt;=29,"15-29",Table1[[#This Row],[Patient Age]]&lt;=44,"30-44",Table1[[#This Row],[Patient Age]]&lt;=59,"45-59",Table1[[#This Row],[Patient Age]]&lt;=74,"60-74",TRUE,"75+")</f>
        <v>60-74</v>
      </c>
      <c r="P6903" t="str" cm="1">
        <f t="array" ref="P6903">_xlfn.IFS(Table1[[#This Row],[Patient Waittime]]&lt;=15,"0-15",Table1[[#This Row],[Patient Waittime]]&lt;=30,"16-30",Table1[[#This Row],[Patient Waittime]]&lt;=45,"31-45",Table1[[#This Row],[Patient Waittime]]&lt;=60,"46-60",TRUE,"60+")</f>
        <v>31-45</v>
      </c>
      <c r="Q6903">
        <f>--(Table1[[#This Row],[Patient Waittime]]&lt;=30)</f>
        <v>0</v>
      </c>
      <c r="R6903">
        <f>--Table1[[#This Row],[Patient Admission Flag]]</f>
        <v>1</v>
      </c>
      <c r="S6903">
        <f>--AND(Table1[[#This Row],[WithinTarget]]=1,Table1[[#This Row],[Patient Satisfaction Score]]&gt;=7)</f>
        <v>0</v>
      </c>
      <c r="T6903" t="str">
        <f>IF(LEFT(Table1[[#This Row],[Patient Gender]],1)="F","Female","Male")</f>
        <v>Female</v>
      </c>
    </row>
    <row r="6904" spans="1:20" x14ac:dyDescent="0.3">
      <c r="A6904" t="s">
        <v>7008</v>
      </c>
      <c r="B6904" s="1">
        <v>45493.972916666666</v>
      </c>
      <c r="C6904" t="s">
        <v>13</v>
      </c>
      <c r="D6904">
        <v>26</v>
      </c>
      <c r="E6904" t="s">
        <v>10</v>
      </c>
      <c r="F6904" t="s">
        <v>11</v>
      </c>
      <c r="G6904" t="b">
        <v>1</v>
      </c>
      <c r="I6904">
        <v>46</v>
      </c>
      <c r="J6904" t="b">
        <v>1</v>
      </c>
      <c r="K6904">
        <f>YEAR(Table1[[#This Row],[Patient Admission Date]])</f>
        <v>2024</v>
      </c>
      <c r="L6904" t="str">
        <f>TEXT(Table1[[#This Row],[Patient Admission Date]],"mmm")</f>
        <v>Jul</v>
      </c>
      <c r="M6904" t="str">
        <f>TEXT(Table1[[#This Row],[Patient Admission Date]],"ddd")</f>
        <v>Sat</v>
      </c>
      <c r="N6904" t="str">
        <f>TEXT(INT(HOUR(Table1[[#This Row],[Patient Admission Date]])/3)*3,"00")&amp;"-"&amp;TEXT(INT(HOUR(Table1[[#This Row],[Patient Admission Date]])/3)*3+3,"00")</f>
        <v>21-24</v>
      </c>
      <c r="O6904" t="str" cm="1">
        <f t="array" ref="O6904">_xlfn.IFS(Table1[[#This Row],[Patient Age]]&lt;=14,"0-14",Table1[[#This Row],[Patient Age]]&lt;=29,"15-29",Table1[[#This Row],[Patient Age]]&lt;=44,"30-44",Table1[[#This Row],[Patient Age]]&lt;=59,"45-59",Table1[[#This Row],[Patient Age]]&lt;=74,"60-74",TRUE,"75+")</f>
        <v>15-29</v>
      </c>
      <c r="P6904" t="str" cm="1">
        <f t="array" ref="P6904">_xlfn.IFS(Table1[[#This Row],[Patient Waittime]]&lt;=15,"0-15",Table1[[#This Row],[Patient Waittime]]&lt;=30,"16-30",Table1[[#This Row],[Patient Waittime]]&lt;=45,"31-45",Table1[[#This Row],[Patient Waittime]]&lt;=60,"46-60",TRUE,"60+")</f>
        <v>46-60</v>
      </c>
      <c r="Q6904">
        <f>--(Table1[[#This Row],[Patient Waittime]]&lt;=30)</f>
        <v>0</v>
      </c>
      <c r="R6904">
        <f>--Table1[[#This Row],[Patient Admission Flag]]</f>
        <v>1</v>
      </c>
      <c r="S6904">
        <f>--AND(Table1[[#This Row],[WithinTarget]]=1,Table1[[#This Row],[Patient Satisfaction Score]]&gt;=7)</f>
        <v>0</v>
      </c>
      <c r="T6904" t="str">
        <f>IF(LEFT(Table1[[#This Row],[Patient Gender]],1)="F","Female","Male")</f>
        <v>Female</v>
      </c>
    </row>
    <row r="6905" spans="1:20" x14ac:dyDescent="0.3">
      <c r="A6905" t="s">
        <v>7009</v>
      </c>
      <c r="B6905" s="1">
        <v>45345.724999999999</v>
      </c>
      <c r="C6905" t="s">
        <v>13</v>
      </c>
      <c r="D6905">
        <v>46</v>
      </c>
      <c r="E6905" t="s">
        <v>10</v>
      </c>
      <c r="F6905" t="s">
        <v>11</v>
      </c>
      <c r="G6905" t="b">
        <v>1</v>
      </c>
      <c r="I6905">
        <v>46</v>
      </c>
      <c r="J6905" t="b">
        <v>1</v>
      </c>
      <c r="K6905">
        <f>YEAR(Table1[[#This Row],[Patient Admission Date]])</f>
        <v>2024</v>
      </c>
      <c r="L6905" t="str">
        <f>TEXT(Table1[[#This Row],[Patient Admission Date]],"mmm")</f>
        <v>Feb</v>
      </c>
      <c r="M6905" t="str">
        <f>TEXT(Table1[[#This Row],[Patient Admission Date]],"ddd")</f>
        <v>Fri</v>
      </c>
      <c r="N6905" t="str">
        <f>TEXT(INT(HOUR(Table1[[#This Row],[Patient Admission Date]])/3)*3,"00")&amp;"-"&amp;TEXT(INT(HOUR(Table1[[#This Row],[Patient Admission Date]])/3)*3+3,"00")</f>
        <v>15-18</v>
      </c>
      <c r="O6905" t="str" cm="1">
        <f t="array" ref="O6905">_xlfn.IFS(Table1[[#This Row],[Patient Age]]&lt;=14,"0-14",Table1[[#This Row],[Patient Age]]&lt;=29,"15-29",Table1[[#This Row],[Patient Age]]&lt;=44,"30-44",Table1[[#This Row],[Patient Age]]&lt;=59,"45-59",Table1[[#This Row],[Patient Age]]&lt;=74,"60-74",TRUE,"75+")</f>
        <v>45-59</v>
      </c>
      <c r="P6905" t="str" cm="1">
        <f t="array" ref="P6905">_xlfn.IFS(Table1[[#This Row],[Patient Waittime]]&lt;=15,"0-15",Table1[[#This Row],[Patient Waittime]]&lt;=30,"16-30",Table1[[#This Row],[Patient Waittime]]&lt;=45,"31-45",Table1[[#This Row],[Patient Waittime]]&lt;=60,"46-60",TRUE,"60+")</f>
        <v>46-60</v>
      </c>
      <c r="Q6905">
        <f>--(Table1[[#This Row],[Patient Waittime]]&lt;=30)</f>
        <v>0</v>
      </c>
      <c r="R6905">
        <f>--Table1[[#This Row],[Patient Admission Flag]]</f>
        <v>1</v>
      </c>
      <c r="S6905">
        <f>--AND(Table1[[#This Row],[WithinTarget]]=1,Table1[[#This Row],[Patient Satisfaction Score]]&gt;=7)</f>
        <v>0</v>
      </c>
      <c r="T6905" t="str">
        <f>IF(LEFT(Table1[[#This Row],[Patient Gender]],1)="F","Female","Male")</f>
        <v>Female</v>
      </c>
    </row>
    <row r="6906" spans="1:20" x14ac:dyDescent="0.3">
      <c r="A6906" t="s">
        <v>7010</v>
      </c>
      <c r="B6906" s="1">
        <v>45563.997916666667</v>
      </c>
      <c r="C6906" t="s">
        <v>13</v>
      </c>
      <c r="D6906">
        <v>37</v>
      </c>
      <c r="E6906" t="s">
        <v>10</v>
      </c>
      <c r="F6906" t="s">
        <v>11</v>
      </c>
      <c r="G6906" t="b">
        <v>1</v>
      </c>
      <c r="I6906">
        <v>54</v>
      </c>
      <c r="J6906" t="b">
        <v>1</v>
      </c>
      <c r="K6906">
        <f>YEAR(Table1[[#This Row],[Patient Admission Date]])</f>
        <v>2024</v>
      </c>
      <c r="L6906" t="str">
        <f>TEXT(Table1[[#This Row],[Patient Admission Date]],"mmm")</f>
        <v>Sep</v>
      </c>
      <c r="M6906" t="str">
        <f>TEXT(Table1[[#This Row],[Patient Admission Date]],"ddd")</f>
        <v>Sat</v>
      </c>
      <c r="N6906" t="str">
        <f>TEXT(INT(HOUR(Table1[[#This Row],[Patient Admission Date]])/3)*3,"00")&amp;"-"&amp;TEXT(INT(HOUR(Table1[[#This Row],[Patient Admission Date]])/3)*3+3,"00")</f>
        <v>21-24</v>
      </c>
      <c r="O6906" t="str" cm="1">
        <f t="array" ref="O6906">_xlfn.IFS(Table1[[#This Row],[Patient Age]]&lt;=14,"0-14",Table1[[#This Row],[Patient Age]]&lt;=29,"15-29",Table1[[#This Row],[Patient Age]]&lt;=44,"30-44",Table1[[#This Row],[Patient Age]]&lt;=59,"45-59",Table1[[#This Row],[Patient Age]]&lt;=74,"60-74",TRUE,"75+")</f>
        <v>30-44</v>
      </c>
      <c r="P6906" t="str" cm="1">
        <f t="array" ref="P6906">_xlfn.IFS(Table1[[#This Row],[Patient Waittime]]&lt;=15,"0-15",Table1[[#This Row],[Patient Waittime]]&lt;=30,"16-30",Table1[[#This Row],[Patient Waittime]]&lt;=45,"31-45",Table1[[#This Row],[Patient Waittime]]&lt;=60,"46-60",TRUE,"60+")</f>
        <v>46-60</v>
      </c>
      <c r="Q6906">
        <f>--(Table1[[#This Row],[Patient Waittime]]&lt;=30)</f>
        <v>0</v>
      </c>
      <c r="R6906">
        <f>--Table1[[#This Row],[Patient Admission Flag]]</f>
        <v>1</v>
      </c>
      <c r="S6906">
        <f>--AND(Table1[[#This Row],[WithinTarget]]=1,Table1[[#This Row],[Patient Satisfaction Score]]&gt;=7)</f>
        <v>0</v>
      </c>
      <c r="T6906" t="str">
        <f>IF(LEFT(Table1[[#This Row],[Patient Gender]],1)="F","Female","Male")</f>
        <v>Female</v>
      </c>
    </row>
    <row r="6907" spans="1:20" x14ac:dyDescent="0.3">
      <c r="A6907" t="s">
        <v>7011</v>
      </c>
      <c r="B6907" s="1">
        <v>45589.818055555559</v>
      </c>
      <c r="C6907" t="s">
        <v>13</v>
      </c>
      <c r="D6907">
        <v>64</v>
      </c>
      <c r="E6907" t="s">
        <v>10</v>
      </c>
      <c r="F6907" t="s">
        <v>11</v>
      </c>
      <c r="G6907" t="b">
        <v>1</v>
      </c>
      <c r="I6907">
        <v>59</v>
      </c>
      <c r="J6907" t="b">
        <v>1</v>
      </c>
      <c r="K6907">
        <f>YEAR(Table1[[#This Row],[Patient Admission Date]])</f>
        <v>2024</v>
      </c>
      <c r="L6907" t="str">
        <f>TEXT(Table1[[#This Row],[Patient Admission Date]],"mmm")</f>
        <v>Oct</v>
      </c>
      <c r="M6907" t="str">
        <f>TEXT(Table1[[#This Row],[Patient Admission Date]],"ddd")</f>
        <v>Thu</v>
      </c>
      <c r="N6907" t="str">
        <f>TEXT(INT(HOUR(Table1[[#This Row],[Patient Admission Date]])/3)*3,"00")&amp;"-"&amp;TEXT(INT(HOUR(Table1[[#This Row],[Patient Admission Date]])/3)*3+3,"00")</f>
        <v>18-21</v>
      </c>
      <c r="O6907" t="str" cm="1">
        <f t="array" ref="O6907">_xlfn.IFS(Table1[[#This Row],[Patient Age]]&lt;=14,"0-14",Table1[[#This Row],[Patient Age]]&lt;=29,"15-29",Table1[[#This Row],[Patient Age]]&lt;=44,"30-44",Table1[[#This Row],[Patient Age]]&lt;=59,"45-59",Table1[[#This Row],[Patient Age]]&lt;=74,"60-74",TRUE,"75+")</f>
        <v>60-74</v>
      </c>
      <c r="P6907" t="str" cm="1">
        <f t="array" ref="P6907">_xlfn.IFS(Table1[[#This Row],[Patient Waittime]]&lt;=15,"0-15",Table1[[#This Row],[Patient Waittime]]&lt;=30,"16-30",Table1[[#This Row],[Patient Waittime]]&lt;=45,"31-45",Table1[[#This Row],[Patient Waittime]]&lt;=60,"46-60",TRUE,"60+")</f>
        <v>46-60</v>
      </c>
      <c r="Q6907">
        <f>--(Table1[[#This Row],[Patient Waittime]]&lt;=30)</f>
        <v>0</v>
      </c>
      <c r="R6907">
        <f>--Table1[[#This Row],[Patient Admission Flag]]</f>
        <v>1</v>
      </c>
      <c r="S6907">
        <f>--AND(Table1[[#This Row],[WithinTarget]]=1,Table1[[#This Row],[Patient Satisfaction Score]]&gt;=7)</f>
        <v>0</v>
      </c>
      <c r="T6907" t="str">
        <f>IF(LEFT(Table1[[#This Row],[Patient Gender]],1)="F","Female","Male")</f>
        <v>Female</v>
      </c>
    </row>
    <row r="6908" spans="1:20" x14ac:dyDescent="0.3">
      <c r="A6908" t="s">
        <v>7012</v>
      </c>
      <c r="B6908" s="1">
        <v>45469.598611111112</v>
      </c>
      <c r="C6908" t="s">
        <v>13</v>
      </c>
      <c r="D6908">
        <v>22</v>
      </c>
      <c r="E6908" t="s">
        <v>10</v>
      </c>
      <c r="F6908" t="s">
        <v>11</v>
      </c>
      <c r="G6908" t="b">
        <v>1</v>
      </c>
      <c r="I6908">
        <v>13</v>
      </c>
      <c r="J6908" t="b">
        <v>1</v>
      </c>
      <c r="K6908">
        <f>YEAR(Table1[[#This Row],[Patient Admission Date]])</f>
        <v>2024</v>
      </c>
      <c r="L6908" t="str">
        <f>TEXT(Table1[[#This Row],[Patient Admission Date]],"mmm")</f>
        <v>Jun</v>
      </c>
      <c r="M6908" t="str">
        <f>TEXT(Table1[[#This Row],[Patient Admission Date]],"ddd")</f>
        <v>Wed</v>
      </c>
      <c r="N6908" t="str">
        <f>TEXT(INT(HOUR(Table1[[#This Row],[Patient Admission Date]])/3)*3,"00")&amp;"-"&amp;TEXT(INT(HOUR(Table1[[#This Row],[Patient Admission Date]])/3)*3+3,"00")</f>
        <v>12-15</v>
      </c>
      <c r="O6908" t="str" cm="1">
        <f t="array" ref="O6908">_xlfn.IFS(Table1[[#This Row],[Patient Age]]&lt;=14,"0-14",Table1[[#This Row],[Patient Age]]&lt;=29,"15-29",Table1[[#This Row],[Patient Age]]&lt;=44,"30-44",Table1[[#This Row],[Patient Age]]&lt;=59,"45-59",Table1[[#This Row],[Patient Age]]&lt;=74,"60-74",TRUE,"75+")</f>
        <v>15-29</v>
      </c>
      <c r="P6908" t="str" cm="1">
        <f t="array" ref="P6908">_xlfn.IFS(Table1[[#This Row],[Patient Waittime]]&lt;=15,"0-15",Table1[[#This Row],[Patient Waittime]]&lt;=30,"16-30",Table1[[#This Row],[Patient Waittime]]&lt;=45,"31-45",Table1[[#This Row],[Patient Waittime]]&lt;=60,"46-60",TRUE,"60+")</f>
        <v>0-15</v>
      </c>
      <c r="Q6908">
        <f>--(Table1[[#This Row],[Patient Waittime]]&lt;=30)</f>
        <v>1</v>
      </c>
      <c r="R6908">
        <f>--Table1[[#This Row],[Patient Admission Flag]]</f>
        <v>1</v>
      </c>
      <c r="S6908">
        <f>--AND(Table1[[#This Row],[WithinTarget]]=1,Table1[[#This Row],[Patient Satisfaction Score]]&gt;=7)</f>
        <v>0</v>
      </c>
      <c r="T6908" t="str">
        <f>IF(LEFT(Table1[[#This Row],[Patient Gender]],1)="F","Female","Male")</f>
        <v>Female</v>
      </c>
    </row>
    <row r="6909" spans="1:20" x14ac:dyDescent="0.3">
      <c r="A6909" t="s">
        <v>7013</v>
      </c>
      <c r="B6909" s="1">
        <v>45150.384027777778</v>
      </c>
      <c r="C6909" t="s">
        <v>13</v>
      </c>
      <c r="D6909">
        <v>16</v>
      </c>
      <c r="E6909" t="s">
        <v>10</v>
      </c>
      <c r="F6909" t="s">
        <v>11</v>
      </c>
      <c r="G6909" t="b">
        <v>1</v>
      </c>
      <c r="I6909">
        <v>19</v>
      </c>
      <c r="J6909" t="b">
        <v>1</v>
      </c>
      <c r="K6909">
        <f>YEAR(Table1[[#This Row],[Patient Admission Date]])</f>
        <v>2023</v>
      </c>
      <c r="L6909" t="str">
        <f>TEXT(Table1[[#This Row],[Patient Admission Date]],"mmm")</f>
        <v>Aug</v>
      </c>
      <c r="M6909" t="str">
        <f>TEXT(Table1[[#This Row],[Patient Admission Date]],"ddd")</f>
        <v>Sat</v>
      </c>
      <c r="N6909" t="str">
        <f>TEXT(INT(HOUR(Table1[[#This Row],[Patient Admission Date]])/3)*3,"00")&amp;"-"&amp;TEXT(INT(HOUR(Table1[[#This Row],[Patient Admission Date]])/3)*3+3,"00")</f>
        <v>09-12</v>
      </c>
      <c r="O6909" t="str" cm="1">
        <f t="array" ref="O6909">_xlfn.IFS(Table1[[#This Row],[Patient Age]]&lt;=14,"0-14",Table1[[#This Row],[Patient Age]]&lt;=29,"15-29",Table1[[#This Row],[Patient Age]]&lt;=44,"30-44",Table1[[#This Row],[Patient Age]]&lt;=59,"45-59",Table1[[#This Row],[Patient Age]]&lt;=74,"60-74",TRUE,"75+")</f>
        <v>15-29</v>
      </c>
      <c r="P6909" t="str" cm="1">
        <f t="array" ref="P6909">_xlfn.IFS(Table1[[#This Row],[Patient Waittime]]&lt;=15,"0-15",Table1[[#This Row],[Patient Waittime]]&lt;=30,"16-30",Table1[[#This Row],[Patient Waittime]]&lt;=45,"31-45",Table1[[#This Row],[Patient Waittime]]&lt;=60,"46-60",TRUE,"60+")</f>
        <v>16-30</v>
      </c>
      <c r="Q6909">
        <f>--(Table1[[#This Row],[Patient Waittime]]&lt;=30)</f>
        <v>1</v>
      </c>
      <c r="R6909">
        <f>--Table1[[#This Row],[Patient Admission Flag]]</f>
        <v>1</v>
      </c>
      <c r="S6909">
        <f>--AND(Table1[[#This Row],[WithinTarget]]=1,Table1[[#This Row],[Patient Satisfaction Score]]&gt;=7)</f>
        <v>0</v>
      </c>
      <c r="T6909" t="str">
        <f>IF(LEFT(Table1[[#This Row],[Patient Gender]],1)="F","Female","Male")</f>
        <v>Female</v>
      </c>
    </row>
    <row r="6910" spans="1:20" x14ac:dyDescent="0.3">
      <c r="A6910" t="s">
        <v>7014</v>
      </c>
      <c r="B6910" s="1">
        <v>45405.67291666667</v>
      </c>
      <c r="C6910" t="s">
        <v>13</v>
      </c>
      <c r="D6910">
        <v>69</v>
      </c>
      <c r="E6910" t="s">
        <v>10</v>
      </c>
      <c r="F6910" t="s">
        <v>11</v>
      </c>
      <c r="G6910" t="b">
        <v>1</v>
      </c>
      <c r="I6910">
        <v>38</v>
      </c>
      <c r="J6910" t="b">
        <v>1</v>
      </c>
      <c r="K6910">
        <f>YEAR(Table1[[#This Row],[Patient Admission Date]])</f>
        <v>2024</v>
      </c>
      <c r="L6910" t="str">
        <f>TEXT(Table1[[#This Row],[Patient Admission Date]],"mmm")</f>
        <v>Apr</v>
      </c>
      <c r="M6910" t="str">
        <f>TEXT(Table1[[#This Row],[Patient Admission Date]],"ddd")</f>
        <v>Tue</v>
      </c>
      <c r="N6910" t="str">
        <f>TEXT(INT(HOUR(Table1[[#This Row],[Patient Admission Date]])/3)*3,"00")&amp;"-"&amp;TEXT(INT(HOUR(Table1[[#This Row],[Patient Admission Date]])/3)*3+3,"00")</f>
        <v>15-18</v>
      </c>
      <c r="O6910" t="str" cm="1">
        <f t="array" ref="O6910">_xlfn.IFS(Table1[[#This Row],[Patient Age]]&lt;=14,"0-14",Table1[[#This Row],[Patient Age]]&lt;=29,"15-29",Table1[[#This Row],[Patient Age]]&lt;=44,"30-44",Table1[[#This Row],[Patient Age]]&lt;=59,"45-59",Table1[[#This Row],[Patient Age]]&lt;=74,"60-74",TRUE,"75+")</f>
        <v>60-74</v>
      </c>
      <c r="P6910" t="str" cm="1">
        <f t="array" ref="P6910">_xlfn.IFS(Table1[[#This Row],[Patient Waittime]]&lt;=15,"0-15",Table1[[#This Row],[Patient Waittime]]&lt;=30,"16-30",Table1[[#This Row],[Patient Waittime]]&lt;=45,"31-45",Table1[[#This Row],[Patient Waittime]]&lt;=60,"46-60",TRUE,"60+")</f>
        <v>31-45</v>
      </c>
      <c r="Q6910">
        <f>--(Table1[[#This Row],[Patient Waittime]]&lt;=30)</f>
        <v>0</v>
      </c>
      <c r="R6910">
        <f>--Table1[[#This Row],[Patient Admission Flag]]</f>
        <v>1</v>
      </c>
      <c r="S6910">
        <f>--AND(Table1[[#This Row],[WithinTarget]]=1,Table1[[#This Row],[Patient Satisfaction Score]]&gt;=7)</f>
        <v>0</v>
      </c>
      <c r="T6910" t="str">
        <f>IF(LEFT(Table1[[#This Row],[Patient Gender]],1)="F","Female","Male")</f>
        <v>Female</v>
      </c>
    </row>
    <row r="6911" spans="1:20" x14ac:dyDescent="0.3">
      <c r="A6911" t="s">
        <v>7015</v>
      </c>
      <c r="B6911" s="1">
        <v>45556.582638888889</v>
      </c>
      <c r="C6911" t="s">
        <v>13</v>
      </c>
      <c r="D6911">
        <v>13</v>
      </c>
      <c r="E6911" t="s">
        <v>10</v>
      </c>
      <c r="F6911" t="s">
        <v>11</v>
      </c>
      <c r="G6911" t="b">
        <v>1</v>
      </c>
      <c r="I6911">
        <v>40</v>
      </c>
      <c r="J6911" t="b">
        <v>1</v>
      </c>
      <c r="K6911">
        <f>YEAR(Table1[[#This Row],[Patient Admission Date]])</f>
        <v>2024</v>
      </c>
      <c r="L6911" t="str">
        <f>TEXT(Table1[[#This Row],[Patient Admission Date]],"mmm")</f>
        <v>Sep</v>
      </c>
      <c r="M6911" t="str">
        <f>TEXT(Table1[[#This Row],[Patient Admission Date]],"ddd")</f>
        <v>Sat</v>
      </c>
      <c r="N6911" t="str">
        <f>TEXT(INT(HOUR(Table1[[#This Row],[Patient Admission Date]])/3)*3,"00")&amp;"-"&amp;TEXT(INT(HOUR(Table1[[#This Row],[Patient Admission Date]])/3)*3+3,"00")</f>
        <v>12-15</v>
      </c>
      <c r="O6911" t="str" cm="1">
        <f t="array" ref="O6911">_xlfn.IFS(Table1[[#This Row],[Patient Age]]&lt;=14,"0-14",Table1[[#This Row],[Patient Age]]&lt;=29,"15-29",Table1[[#This Row],[Patient Age]]&lt;=44,"30-44",Table1[[#This Row],[Patient Age]]&lt;=59,"45-59",Table1[[#This Row],[Patient Age]]&lt;=74,"60-74",TRUE,"75+")</f>
        <v>0-14</v>
      </c>
      <c r="P6911" t="str" cm="1">
        <f t="array" ref="P6911">_xlfn.IFS(Table1[[#This Row],[Patient Waittime]]&lt;=15,"0-15",Table1[[#This Row],[Patient Waittime]]&lt;=30,"16-30",Table1[[#This Row],[Patient Waittime]]&lt;=45,"31-45",Table1[[#This Row],[Patient Waittime]]&lt;=60,"46-60",TRUE,"60+")</f>
        <v>31-45</v>
      </c>
      <c r="Q6911">
        <f>--(Table1[[#This Row],[Patient Waittime]]&lt;=30)</f>
        <v>0</v>
      </c>
      <c r="R6911">
        <f>--Table1[[#This Row],[Patient Admission Flag]]</f>
        <v>1</v>
      </c>
      <c r="S6911">
        <f>--AND(Table1[[#This Row],[WithinTarget]]=1,Table1[[#This Row],[Patient Satisfaction Score]]&gt;=7)</f>
        <v>0</v>
      </c>
      <c r="T6911" t="str">
        <f>IF(LEFT(Table1[[#This Row],[Patient Gender]],1)="F","Female","Male")</f>
        <v>Female</v>
      </c>
    </row>
    <row r="6912" spans="1:20" x14ac:dyDescent="0.3">
      <c r="A6912" t="s">
        <v>7016</v>
      </c>
      <c r="B6912" s="1">
        <v>45491.651388888888</v>
      </c>
      <c r="C6912" t="s">
        <v>13</v>
      </c>
      <c r="D6912">
        <v>11</v>
      </c>
      <c r="E6912" t="s">
        <v>10</v>
      </c>
      <c r="F6912" t="s">
        <v>11</v>
      </c>
      <c r="G6912" t="b">
        <v>1</v>
      </c>
      <c r="I6912">
        <v>42</v>
      </c>
      <c r="J6912" t="b">
        <v>1</v>
      </c>
      <c r="K6912">
        <f>YEAR(Table1[[#This Row],[Patient Admission Date]])</f>
        <v>2024</v>
      </c>
      <c r="L6912" t="str">
        <f>TEXT(Table1[[#This Row],[Patient Admission Date]],"mmm")</f>
        <v>Jul</v>
      </c>
      <c r="M6912" t="str">
        <f>TEXT(Table1[[#This Row],[Patient Admission Date]],"ddd")</f>
        <v>Thu</v>
      </c>
      <c r="N6912" t="str">
        <f>TEXT(INT(HOUR(Table1[[#This Row],[Patient Admission Date]])/3)*3,"00")&amp;"-"&amp;TEXT(INT(HOUR(Table1[[#This Row],[Patient Admission Date]])/3)*3+3,"00")</f>
        <v>15-18</v>
      </c>
      <c r="O6912" t="str" cm="1">
        <f t="array" ref="O6912">_xlfn.IFS(Table1[[#This Row],[Patient Age]]&lt;=14,"0-14",Table1[[#This Row],[Patient Age]]&lt;=29,"15-29",Table1[[#This Row],[Patient Age]]&lt;=44,"30-44",Table1[[#This Row],[Patient Age]]&lt;=59,"45-59",Table1[[#This Row],[Patient Age]]&lt;=74,"60-74",TRUE,"75+")</f>
        <v>0-14</v>
      </c>
      <c r="P6912" t="str" cm="1">
        <f t="array" ref="P6912">_xlfn.IFS(Table1[[#This Row],[Patient Waittime]]&lt;=15,"0-15",Table1[[#This Row],[Patient Waittime]]&lt;=30,"16-30",Table1[[#This Row],[Patient Waittime]]&lt;=45,"31-45",Table1[[#This Row],[Patient Waittime]]&lt;=60,"46-60",TRUE,"60+")</f>
        <v>31-45</v>
      </c>
      <c r="Q6912">
        <f>--(Table1[[#This Row],[Patient Waittime]]&lt;=30)</f>
        <v>0</v>
      </c>
      <c r="R6912">
        <f>--Table1[[#This Row],[Patient Admission Flag]]</f>
        <v>1</v>
      </c>
      <c r="S6912">
        <f>--AND(Table1[[#This Row],[WithinTarget]]=1,Table1[[#This Row],[Patient Satisfaction Score]]&gt;=7)</f>
        <v>0</v>
      </c>
      <c r="T6912" t="str">
        <f>IF(LEFT(Table1[[#This Row],[Patient Gender]],1)="F","Female","Male")</f>
        <v>Female</v>
      </c>
    </row>
    <row r="6913" spans="1:20" x14ac:dyDescent="0.3">
      <c r="A6913" t="s">
        <v>7017</v>
      </c>
      <c r="B6913" s="1">
        <v>45396.918055555558</v>
      </c>
      <c r="C6913" t="s">
        <v>13</v>
      </c>
      <c r="D6913">
        <v>51</v>
      </c>
      <c r="E6913" t="s">
        <v>10</v>
      </c>
      <c r="F6913" t="s">
        <v>11</v>
      </c>
      <c r="G6913" t="b">
        <v>1</v>
      </c>
      <c r="I6913">
        <v>47</v>
      </c>
      <c r="J6913" t="b">
        <v>1</v>
      </c>
      <c r="K6913">
        <f>YEAR(Table1[[#This Row],[Patient Admission Date]])</f>
        <v>2024</v>
      </c>
      <c r="L6913" t="str">
        <f>TEXT(Table1[[#This Row],[Patient Admission Date]],"mmm")</f>
        <v>Apr</v>
      </c>
      <c r="M6913" t="str">
        <f>TEXT(Table1[[#This Row],[Patient Admission Date]],"ddd")</f>
        <v>Sun</v>
      </c>
      <c r="N6913" t="str">
        <f>TEXT(INT(HOUR(Table1[[#This Row],[Patient Admission Date]])/3)*3,"00")&amp;"-"&amp;TEXT(INT(HOUR(Table1[[#This Row],[Patient Admission Date]])/3)*3+3,"00")</f>
        <v>21-24</v>
      </c>
      <c r="O6913" t="str" cm="1">
        <f t="array" ref="O6913">_xlfn.IFS(Table1[[#This Row],[Patient Age]]&lt;=14,"0-14",Table1[[#This Row],[Patient Age]]&lt;=29,"15-29",Table1[[#This Row],[Patient Age]]&lt;=44,"30-44",Table1[[#This Row],[Patient Age]]&lt;=59,"45-59",Table1[[#This Row],[Patient Age]]&lt;=74,"60-74",TRUE,"75+")</f>
        <v>45-59</v>
      </c>
      <c r="P6913" t="str" cm="1">
        <f t="array" ref="P6913">_xlfn.IFS(Table1[[#This Row],[Patient Waittime]]&lt;=15,"0-15",Table1[[#This Row],[Patient Waittime]]&lt;=30,"16-30",Table1[[#This Row],[Patient Waittime]]&lt;=45,"31-45",Table1[[#This Row],[Patient Waittime]]&lt;=60,"46-60",TRUE,"60+")</f>
        <v>46-60</v>
      </c>
      <c r="Q6913">
        <f>--(Table1[[#This Row],[Patient Waittime]]&lt;=30)</f>
        <v>0</v>
      </c>
      <c r="R6913">
        <f>--Table1[[#This Row],[Patient Admission Flag]]</f>
        <v>1</v>
      </c>
      <c r="S6913">
        <f>--AND(Table1[[#This Row],[WithinTarget]]=1,Table1[[#This Row],[Patient Satisfaction Score]]&gt;=7)</f>
        <v>0</v>
      </c>
      <c r="T6913" t="str">
        <f>IF(LEFT(Table1[[#This Row],[Patient Gender]],1)="F","Female","Male")</f>
        <v>Female</v>
      </c>
    </row>
    <row r="6914" spans="1:20" x14ac:dyDescent="0.3">
      <c r="A6914" t="s">
        <v>7018</v>
      </c>
      <c r="B6914" s="1">
        <v>45140.229861111111</v>
      </c>
      <c r="C6914" t="s">
        <v>13</v>
      </c>
      <c r="D6914">
        <v>47</v>
      </c>
      <c r="E6914" t="s">
        <v>10</v>
      </c>
      <c r="F6914" t="s">
        <v>11</v>
      </c>
      <c r="G6914" t="b">
        <v>1</v>
      </c>
      <c r="I6914">
        <v>60</v>
      </c>
      <c r="J6914" t="b">
        <v>1</v>
      </c>
      <c r="K6914">
        <f>YEAR(Table1[[#This Row],[Patient Admission Date]])</f>
        <v>2023</v>
      </c>
      <c r="L6914" t="str">
        <f>TEXT(Table1[[#This Row],[Patient Admission Date]],"mmm")</f>
        <v>Aug</v>
      </c>
      <c r="M6914" t="str">
        <f>TEXT(Table1[[#This Row],[Patient Admission Date]],"ddd")</f>
        <v>Wed</v>
      </c>
      <c r="N6914" t="str">
        <f>TEXT(INT(HOUR(Table1[[#This Row],[Patient Admission Date]])/3)*3,"00")&amp;"-"&amp;TEXT(INT(HOUR(Table1[[#This Row],[Patient Admission Date]])/3)*3+3,"00")</f>
        <v>03-06</v>
      </c>
      <c r="O6914" t="str" cm="1">
        <f t="array" ref="O6914">_xlfn.IFS(Table1[[#This Row],[Patient Age]]&lt;=14,"0-14",Table1[[#This Row],[Patient Age]]&lt;=29,"15-29",Table1[[#This Row],[Patient Age]]&lt;=44,"30-44",Table1[[#This Row],[Patient Age]]&lt;=59,"45-59",Table1[[#This Row],[Patient Age]]&lt;=74,"60-74",TRUE,"75+")</f>
        <v>45-59</v>
      </c>
      <c r="P6914" t="str" cm="1">
        <f t="array" ref="P6914">_xlfn.IFS(Table1[[#This Row],[Patient Waittime]]&lt;=15,"0-15",Table1[[#This Row],[Patient Waittime]]&lt;=30,"16-30",Table1[[#This Row],[Patient Waittime]]&lt;=45,"31-45",Table1[[#This Row],[Patient Waittime]]&lt;=60,"46-60",TRUE,"60+")</f>
        <v>46-60</v>
      </c>
      <c r="Q6914">
        <f>--(Table1[[#This Row],[Patient Waittime]]&lt;=30)</f>
        <v>0</v>
      </c>
      <c r="R6914">
        <f>--Table1[[#This Row],[Patient Admission Flag]]</f>
        <v>1</v>
      </c>
      <c r="S6914">
        <f>--AND(Table1[[#This Row],[WithinTarget]]=1,Table1[[#This Row],[Patient Satisfaction Score]]&gt;=7)</f>
        <v>0</v>
      </c>
      <c r="T6914" t="str">
        <f>IF(LEFT(Table1[[#This Row],[Patient Gender]],1)="F","Female","Male")</f>
        <v>Female</v>
      </c>
    </row>
    <row r="6915" spans="1:20" x14ac:dyDescent="0.3">
      <c r="A6915" t="s">
        <v>7019</v>
      </c>
      <c r="B6915" s="1">
        <v>45258.537499999999</v>
      </c>
      <c r="C6915" t="s">
        <v>13</v>
      </c>
      <c r="D6915">
        <v>60</v>
      </c>
      <c r="E6915" t="s">
        <v>10</v>
      </c>
      <c r="F6915" t="s">
        <v>11</v>
      </c>
      <c r="G6915" t="b">
        <v>1</v>
      </c>
      <c r="H6915">
        <v>0</v>
      </c>
      <c r="I6915">
        <v>25</v>
      </c>
      <c r="J6915" t="b">
        <v>1</v>
      </c>
      <c r="K6915">
        <f>YEAR(Table1[[#This Row],[Patient Admission Date]])</f>
        <v>2023</v>
      </c>
      <c r="L6915" t="str">
        <f>TEXT(Table1[[#This Row],[Patient Admission Date]],"mmm")</f>
        <v>Nov</v>
      </c>
      <c r="M6915" t="str">
        <f>TEXT(Table1[[#This Row],[Patient Admission Date]],"ddd")</f>
        <v>Tue</v>
      </c>
      <c r="N6915" t="str">
        <f>TEXT(INT(HOUR(Table1[[#This Row],[Patient Admission Date]])/3)*3,"00")&amp;"-"&amp;TEXT(INT(HOUR(Table1[[#This Row],[Patient Admission Date]])/3)*3+3,"00")</f>
        <v>12-15</v>
      </c>
      <c r="O6915" t="str" cm="1">
        <f t="array" ref="O6915">_xlfn.IFS(Table1[[#This Row],[Patient Age]]&lt;=14,"0-14",Table1[[#This Row],[Patient Age]]&lt;=29,"15-29",Table1[[#This Row],[Patient Age]]&lt;=44,"30-44",Table1[[#This Row],[Patient Age]]&lt;=59,"45-59",Table1[[#This Row],[Patient Age]]&lt;=74,"60-74",TRUE,"75+")</f>
        <v>60-74</v>
      </c>
      <c r="P6915" t="str" cm="1">
        <f t="array" ref="P6915">_xlfn.IFS(Table1[[#This Row],[Patient Waittime]]&lt;=15,"0-15",Table1[[#This Row],[Patient Waittime]]&lt;=30,"16-30",Table1[[#This Row],[Patient Waittime]]&lt;=45,"31-45",Table1[[#This Row],[Patient Waittime]]&lt;=60,"46-60",TRUE,"60+")</f>
        <v>16-30</v>
      </c>
      <c r="Q6915">
        <f>--(Table1[[#This Row],[Patient Waittime]]&lt;=30)</f>
        <v>1</v>
      </c>
      <c r="R6915">
        <f>--Table1[[#This Row],[Patient Admission Flag]]</f>
        <v>1</v>
      </c>
      <c r="S6915">
        <f>--AND(Table1[[#This Row],[WithinTarget]]=1,Table1[[#This Row],[Patient Satisfaction Score]]&gt;=7)</f>
        <v>0</v>
      </c>
      <c r="T6915" t="str">
        <f>IF(LEFT(Table1[[#This Row],[Patient Gender]],1)="F","Female","Male")</f>
        <v>Female</v>
      </c>
    </row>
    <row r="6916" spans="1:20" x14ac:dyDescent="0.3">
      <c r="A6916" t="s">
        <v>7020</v>
      </c>
      <c r="B6916" s="1">
        <v>45532.86041666667</v>
      </c>
      <c r="C6916" t="s">
        <v>13</v>
      </c>
      <c r="D6916">
        <v>63</v>
      </c>
      <c r="E6916" t="s">
        <v>10</v>
      </c>
      <c r="F6916" t="s">
        <v>11</v>
      </c>
      <c r="G6916" t="b">
        <v>1</v>
      </c>
      <c r="H6916">
        <v>0</v>
      </c>
      <c r="I6916">
        <v>24</v>
      </c>
      <c r="J6916" t="b">
        <v>1</v>
      </c>
      <c r="K6916">
        <f>YEAR(Table1[[#This Row],[Patient Admission Date]])</f>
        <v>2024</v>
      </c>
      <c r="L6916" t="str">
        <f>TEXT(Table1[[#This Row],[Patient Admission Date]],"mmm")</f>
        <v>Aug</v>
      </c>
      <c r="M6916" t="str">
        <f>TEXT(Table1[[#This Row],[Patient Admission Date]],"ddd")</f>
        <v>Wed</v>
      </c>
      <c r="N6916" t="str">
        <f>TEXT(INT(HOUR(Table1[[#This Row],[Patient Admission Date]])/3)*3,"00")&amp;"-"&amp;TEXT(INT(HOUR(Table1[[#This Row],[Patient Admission Date]])/3)*3+3,"00")</f>
        <v>18-21</v>
      </c>
      <c r="O6916" t="str" cm="1">
        <f t="array" ref="O6916">_xlfn.IFS(Table1[[#This Row],[Patient Age]]&lt;=14,"0-14",Table1[[#This Row],[Patient Age]]&lt;=29,"15-29",Table1[[#This Row],[Patient Age]]&lt;=44,"30-44",Table1[[#This Row],[Patient Age]]&lt;=59,"45-59",Table1[[#This Row],[Patient Age]]&lt;=74,"60-74",TRUE,"75+")</f>
        <v>60-74</v>
      </c>
      <c r="P6916" t="str" cm="1">
        <f t="array" ref="P6916">_xlfn.IFS(Table1[[#This Row],[Patient Waittime]]&lt;=15,"0-15",Table1[[#This Row],[Patient Waittime]]&lt;=30,"16-30",Table1[[#This Row],[Patient Waittime]]&lt;=45,"31-45",Table1[[#This Row],[Patient Waittime]]&lt;=60,"46-60",TRUE,"60+")</f>
        <v>16-30</v>
      </c>
      <c r="Q6916">
        <f>--(Table1[[#This Row],[Patient Waittime]]&lt;=30)</f>
        <v>1</v>
      </c>
      <c r="R6916">
        <f>--Table1[[#This Row],[Patient Admission Flag]]</f>
        <v>1</v>
      </c>
      <c r="S6916">
        <f>--AND(Table1[[#This Row],[WithinTarget]]=1,Table1[[#This Row],[Patient Satisfaction Score]]&gt;=7)</f>
        <v>0</v>
      </c>
      <c r="T6916" t="str">
        <f>IF(LEFT(Table1[[#This Row],[Patient Gender]],1)="F","Female","Male")</f>
        <v>Female</v>
      </c>
    </row>
    <row r="6917" spans="1:20" x14ac:dyDescent="0.3">
      <c r="A6917" t="s">
        <v>7021</v>
      </c>
      <c r="B6917" s="1">
        <v>45306.472222222219</v>
      </c>
      <c r="C6917" t="s">
        <v>13</v>
      </c>
      <c r="D6917">
        <v>50</v>
      </c>
      <c r="E6917" t="s">
        <v>10</v>
      </c>
      <c r="F6917" t="s">
        <v>11</v>
      </c>
      <c r="G6917" t="b">
        <v>1</v>
      </c>
      <c r="H6917">
        <v>0</v>
      </c>
      <c r="I6917">
        <v>31</v>
      </c>
      <c r="J6917" t="b">
        <v>1</v>
      </c>
      <c r="K6917">
        <f>YEAR(Table1[[#This Row],[Patient Admission Date]])</f>
        <v>2024</v>
      </c>
      <c r="L6917" t="str">
        <f>TEXT(Table1[[#This Row],[Patient Admission Date]],"mmm")</f>
        <v>Jan</v>
      </c>
      <c r="M6917" t="str">
        <f>TEXT(Table1[[#This Row],[Patient Admission Date]],"ddd")</f>
        <v>Mon</v>
      </c>
      <c r="N6917" t="str">
        <f>TEXT(INT(HOUR(Table1[[#This Row],[Patient Admission Date]])/3)*3,"00")&amp;"-"&amp;TEXT(INT(HOUR(Table1[[#This Row],[Patient Admission Date]])/3)*3+3,"00")</f>
        <v>09-12</v>
      </c>
      <c r="O6917" t="str" cm="1">
        <f t="array" ref="O6917">_xlfn.IFS(Table1[[#This Row],[Patient Age]]&lt;=14,"0-14",Table1[[#This Row],[Patient Age]]&lt;=29,"15-29",Table1[[#This Row],[Patient Age]]&lt;=44,"30-44",Table1[[#This Row],[Patient Age]]&lt;=59,"45-59",Table1[[#This Row],[Patient Age]]&lt;=74,"60-74",TRUE,"75+")</f>
        <v>45-59</v>
      </c>
      <c r="P6917" t="str" cm="1">
        <f t="array" ref="P6917">_xlfn.IFS(Table1[[#This Row],[Patient Waittime]]&lt;=15,"0-15",Table1[[#This Row],[Patient Waittime]]&lt;=30,"16-30",Table1[[#This Row],[Patient Waittime]]&lt;=45,"31-45",Table1[[#This Row],[Patient Waittime]]&lt;=60,"46-60",TRUE,"60+")</f>
        <v>31-45</v>
      </c>
      <c r="Q6917">
        <f>--(Table1[[#This Row],[Patient Waittime]]&lt;=30)</f>
        <v>0</v>
      </c>
      <c r="R6917">
        <f>--Table1[[#This Row],[Patient Admission Flag]]</f>
        <v>1</v>
      </c>
      <c r="S6917">
        <f>--AND(Table1[[#This Row],[WithinTarget]]=1,Table1[[#This Row],[Patient Satisfaction Score]]&gt;=7)</f>
        <v>0</v>
      </c>
      <c r="T6917" t="str">
        <f>IF(LEFT(Table1[[#This Row],[Patient Gender]],1)="F","Female","Male")</f>
        <v>Female</v>
      </c>
    </row>
    <row r="6918" spans="1:20" x14ac:dyDescent="0.3">
      <c r="A6918" t="s">
        <v>7022</v>
      </c>
      <c r="B6918" s="1">
        <v>45044.357638888891</v>
      </c>
      <c r="C6918" t="s">
        <v>13</v>
      </c>
      <c r="D6918">
        <v>21</v>
      </c>
      <c r="E6918" t="s">
        <v>10</v>
      </c>
      <c r="F6918" t="s">
        <v>11</v>
      </c>
      <c r="G6918" t="b">
        <v>1</v>
      </c>
      <c r="H6918">
        <v>0</v>
      </c>
      <c r="I6918">
        <v>39</v>
      </c>
      <c r="J6918" t="b">
        <v>1</v>
      </c>
      <c r="K6918">
        <f>YEAR(Table1[[#This Row],[Patient Admission Date]])</f>
        <v>2023</v>
      </c>
      <c r="L6918" t="str">
        <f>TEXT(Table1[[#This Row],[Patient Admission Date]],"mmm")</f>
        <v>Apr</v>
      </c>
      <c r="M6918" t="str">
        <f>TEXT(Table1[[#This Row],[Patient Admission Date]],"ddd")</f>
        <v>Fri</v>
      </c>
      <c r="N6918" t="str">
        <f>TEXT(INT(HOUR(Table1[[#This Row],[Patient Admission Date]])/3)*3,"00")&amp;"-"&amp;TEXT(INT(HOUR(Table1[[#This Row],[Patient Admission Date]])/3)*3+3,"00")</f>
        <v>06-09</v>
      </c>
      <c r="O6918" t="str" cm="1">
        <f t="array" ref="O6918">_xlfn.IFS(Table1[[#This Row],[Patient Age]]&lt;=14,"0-14",Table1[[#This Row],[Patient Age]]&lt;=29,"15-29",Table1[[#This Row],[Patient Age]]&lt;=44,"30-44",Table1[[#This Row],[Patient Age]]&lt;=59,"45-59",Table1[[#This Row],[Patient Age]]&lt;=74,"60-74",TRUE,"75+")</f>
        <v>15-29</v>
      </c>
      <c r="P6918" t="str" cm="1">
        <f t="array" ref="P6918">_xlfn.IFS(Table1[[#This Row],[Patient Waittime]]&lt;=15,"0-15",Table1[[#This Row],[Patient Waittime]]&lt;=30,"16-30",Table1[[#This Row],[Patient Waittime]]&lt;=45,"31-45",Table1[[#This Row],[Patient Waittime]]&lt;=60,"46-60",TRUE,"60+")</f>
        <v>31-45</v>
      </c>
      <c r="Q6918">
        <f>--(Table1[[#This Row],[Patient Waittime]]&lt;=30)</f>
        <v>0</v>
      </c>
      <c r="R6918">
        <f>--Table1[[#This Row],[Patient Admission Flag]]</f>
        <v>1</v>
      </c>
      <c r="S6918">
        <f>--AND(Table1[[#This Row],[WithinTarget]]=1,Table1[[#This Row],[Patient Satisfaction Score]]&gt;=7)</f>
        <v>0</v>
      </c>
      <c r="T6918" t="str">
        <f>IF(LEFT(Table1[[#This Row],[Patient Gender]],1)="F","Female","Male")</f>
        <v>Female</v>
      </c>
    </row>
    <row r="6919" spans="1:20" x14ac:dyDescent="0.3">
      <c r="A6919" t="s">
        <v>7023</v>
      </c>
      <c r="B6919" s="1">
        <v>45542.926388888889</v>
      </c>
      <c r="C6919" t="s">
        <v>13</v>
      </c>
      <c r="D6919">
        <v>18</v>
      </c>
      <c r="E6919" t="s">
        <v>10</v>
      </c>
      <c r="F6919" t="s">
        <v>11</v>
      </c>
      <c r="G6919" t="b">
        <v>1</v>
      </c>
      <c r="H6919">
        <v>0</v>
      </c>
      <c r="I6919">
        <v>47</v>
      </c>
      <c r="J6919" t="b">
        <v>1</v>
      </c>
      <c r="K6919">
        <f>YEAR(Table1[[#This Row],[Patient Admission Date]])</f>
        <v>2024</v>
      </c>
      <c r="L6919" t="str">
        <f>TEXT(Table1[[#This Row],[Patient Admission Date]],"mmm")</f>
        <v>Sep</v>
      </c>
      <c r="M6919" t="str">
        <f>TEXT(Table1[[#This Row],[Patient Admission Date]],"ddd")</f>
        <v>Sat</v>
      </c>
      <c r="N6919" t="str">
        <f>TEXT(INT(HOUR(Table1[[#This Row],[Patient Admission Date]])/3)*3,"00")&amp;"-"&amp;TEXT(INT(HOUR(Table1[[#This Row],[Patient Admission Date]])/3)*3+3,"00")</f>
        <v>21-24</v>
      </c>
      <c r="O6919" t="str" cm="1">
        <f t="array" ref="O6919">_xlfn.IFS(Table1[[#This Row],[Patient Age]]&lt;=14,"0-14",Table1[[#This Row],[Patient Age]]&lt;=29,"15-29",Table1[[#This Row],[Patient Age]]&lt;=44,"30-44",Table1[[#This Row],[Patient Age]]&lt;=59,"45-59",Table1[[#This Row],[Patient Age]]&lt;=74,"60-74",TRUE,"75+")</f>
        <v>15-29</v>
      </c>
      <c r="P6919" t="str" cm="1">
        <f t="array" ref="P6919">_xlfn.IFS(Table1[[#This Row],[Patient Waittime]]&lt;=15,"0-15",Table1[[#This Row],[Patient Waittime]]&lt;=30,"16-30",Table1[[#This Row],[Patient Waittime]]&lt;=45,"31-45",Table1[[#This Row],[Patient Waittime]]&lt;=60,"46-60",TRUE,"60+")</f>
        <v>46-60</v>
      </c>
      <c r="Q6919">
        <f>--(Table1[[#This Row],[Patient Waittime]]&lt;=30)</f>
        <v>0</v>
      </c>
      <c r="R6919">
        <f>--Table1[[#This Row],[Patient Admission Flag]]</f>
        <v>1</v>
      </c>
      <c r="S6919">
        <f>--AND(Table1[[#This Row],[WithinTarget]]=1,Table1[[#This Row],[Patient Satisfaction Score]]&gt;=7)</f>
        <v>0</v>
      </c>
      <c r="T6919" t="str">
        <f>IF(LEFT(Table1[[#This Row],[Patient Gender]],1)="F","Female","Male")</f>
        <v>Female</v>
      </c>
    </row>
    <row r="6920" spans="1:20" x14ac:dyDescent="0.3">
      <c r="A6920" t="s">
        <v>7024</v>
      </c>
      <c r="B6920" s="1">
        <v>45401.125694444447</v>
      </c>
      <c r="C6920" t="s">
        <v>13</v>
      </c>
      <c r="D6920">
        <v>38</v>
      </c>
      <c r="E6920" t="s">
        <v>10</v>
      </c>
      <c r="F6920" t="s">
        <v>11</v>
      </c>
      <c r="G6920" t="b">
        <v>1</v>
      </c>
      <c r="H6920">
        <v>0</v>
      </c>
      <c r="I6920">
        <v>16</v>
      </c>
      <c r="J6920" t="b">
        <v>1</v>
      </c>
      <c r="K6920">
        <f>YEAR(Table1[[#This Row],[Patient Admission Date]])</f>
        <v>2024</v>
      </c>
      <c r="L6920" t="str">
        <f>TEXT(Table1[[#This Row],[Patient Admission Date]],"mmm")</f>
        <v>Apr</v>
      </c>
      <c r="M6920" t="str">
        <f>TEXT(Table1[[#This Row],[Patient Admission Date]],"ddd")</f>
        <v>Fri</v>
      </c>
      <c r="N6920" t="str">
        <f>TEXT(INT(HOUR(Table1[[#This Row],[Patient Admission Date]])/3)*3,"00")&amp;"-"&amp;TEXT(INT(HOUR(Table1[[#This Row],[Patient Admission Date]])/3)*3+3,"00")</f>
        <v>03-06</v>
      </c>
      <c r="O6920" t="str" cm="1">
        <f t="array" ref="O6920">_xlfn.IFS(Table1[[#This Row],[Patient Age]]&lt;=14,"0-14",Table1[[#This Row],[Patient Age]]&lt;=29,"15-29",Table1[[#This Row],[Patient Age]]&lt;=44,"30-44",Table1[[#This Row],[Patient Age]]&lt;=59,"45-59",Table1[[#This Row],[Patient Age]]&lt;=74,"60-74",TRUE,"75+")</f>
        <v>30-44</v>
      </c>
      <c r="P6920" t="str" cm="1">
        <f t="array" ref="P6920">_xlfn.IFS(Table1[[#This Row],[Patient Waittime]]&lt;=15,"0-15",Table1[[#This Row],[Patient Waittime]]&lt;=30,"16-30",Table1[[#This Row],[Patient Waittime]]&lt;=45,"31-45",Table1[[#This Row],[Patient Waittime]]&lt;=60,"46-60",TRUE,"60+")</f>
        <v>16-30</v>
      </c>
      <c r="Q6920">
        <f>--(Table1[[#This Row],[Patient Waittime]]&lt;=30)</f>
        <v>1</v>
      </c>
      <c r="R6920">
        <f>--Table1[[#This Row],[Patient Admission Flag]]</f>
        <v>1</v>
      </c>
      <c r="S6920">
        <f>--AND(Table1[[#This Row],[WithinTarget]]=1,Table1[[#This Row],[Patient Satisfaction Score]]&gt;=7)</f>
        <v>0</v>
      </c>
      <c r="T6920" t="str">
        <f>IF(LEFT(Table1[[#This Row],[Patient Gender]],1)="F","Female","Male")</f>
        <v>Female</v>
      </c>
    </row>
    <row r="6921" spans="1:20" x14ac:dyDescent="0.3">
      <c r="A6921" t="s">
        <v>7025</v>
      </c>
      <c r="B6921" s="1">
        <v>45286.186805555553</v>
      </c>
      <c r="C6921" t="s">
        <v>13</v>
      </c>
      <c r="D6921">
        <v>57</v>
      </c>
      <c r="E6921" t="s">
        <v>10</v>
      </c>
      <c r="F6921" t="s">
        <v>11</v>
      </c>
      <c r="G6921" t="b">
        <v>1</v>
      </c>
      <c r="H6921">
        <v>0</v>
      </c>
      <c r="I6921">
        <v>13</v>
      </c>
      <c r="J6921" t="b">
        <v>1</v>
      </c>
      <c r="K6921">
        <f>YEAR(Table1[[#This Row],[Patient Admission Date]])</f>
        <v>2023</v>
      </c>
      <c r="L6921" t="str">
        <f>TEXT(Table1[[#This Row],[Patient Admission Date]],"mmm")</f>
        <v>Dec</v>
      </c>
      <c r="M6921" t="str">
        <f>TEXT(Table1[[#This Row],[Patient Admission Date]],"ddd")</f>
        <v>Tue</v>
      </c>
      <c r="N6921" t="str">
        <f>TEXT(INT(HOUR(Table1[[#This Row],[Patient Admission Date]])/3)*3,"00")&amp;"-"&amp;TEXT(INT(HOUR(Table1[[#This Row],[Patient Admission Date]])/3)*3+3,"00")</f>
        <v>03-06</v>
      </c>
      <c r="O6921" t="str" cm="1">
        <f t="array" ref="O6921">_xlfn.IFS(Table1[[#This Row],[Patient Age]]&lt;=14,"0-14",Table1[[#This Row],[Patient Age]]&lt;=29,"15-29",Table1[[#This Row],[Patient Age]]&lt;=44,"30-44",Table1[[#This Row],[Patient Age]]&lt;=59,"45-59",Table1[[#This Row],[Patient Age]]&lt;=74,"60-74",TRUE,"75+")</f>
        <v>45-59</v>
      </c>
      <c r="P6921" t="str" cm="1">
        <f t="array" ref="P6921">_xlfn.IFS(Table1[[#This Row],[Patient Waittime]]&lt;=15,"0-15",Table1[[#This Row],[Patient Waittime]]&lt;=30,"16-30",Table1[[#This Row],[Patient Waittime]]&lt;=45,"31-45",Table1[[#This Row],[Patient Waittime]]&lt;=60,"46-60",TRUE,"60+")</f>
        <v>0-15</v>
      </c>
      <c r="Q6921">
        <f>--(Table1[[#This Row],[Patient Waittime]]&lt;=30)</f>
        <v>1</v>
      </c>
      <c r="R6921">
        <f>--Table1[[#This Row],[Patient Admission Flag]]</f>
        <v>1</v>
      </c>
      <c r="S6921">
        <f>--AND(Table1[[#This Row],[WithinTarget]]=1,Table1[[#This Row],[Patient Satisfaction Score]]&gt;=7)</f>
        <v>0</v>
      </c>
      <c r="T6921" t="str">
        <f>IF(LEFT(Table1[[#This Row],[Patient Gender]],1)="F","Female","Male")</f>
        <v>Female</v>
      </c>
    </row>
    <row r="6922" spans="1:20" x14ac:dyDescent="0.3">
      <c r="A6922" t="s">
        <v>7026</v>
      </c>
      <c r="B6922" s="1">
        <v>45069.663194444445</v>
      </c>
      <c r="C6922" t="s">
        <v>13</v>
      </c>
      <c r="D6922">
        <v>73</v>
      </c>
      <c r="E6922" t="s">
        <v>10</v>
      </c>
      <c r="F6922" t="s">
        <v>11</v>
      </c>
      <c r="G6922" t="b">
        <v>1</v>
      </c>
      <c r="H6922">
        <v>0</v>
      </c>
      <c r="I6922">
        <v>37</v>
      </c>
      <c r="J6922" t="b">
        <v>1</v>
      </c>
      <c r="K6922">
        <f>YEAR(Table1[[#This Row],[Patient Admission Date]])</f>
        <v>2023</v>
      </c>
      <c r="L6922" t="str">
        <f>TEXT(Table1[[#This Row],[Patient Admission Date]],"mmm")</f>
        <v>May</v>
      </c>
      <c r="M6922" t="str">
        <f>TEXT(Table1[[#This Row],[Patient Admission Date]],"ddd")</f>
        <v>Tue</v>
      </c>
      <c r="N6922" t="str">
        <f>TEXT(INT(HOUR(Table1[[#This Row],[Patient Admission Date]])/3)*3,"00")&amp;"-"&amp;TEXT(INT(HOUR(Table1[[#This Row],[Patient Admission Date]])/3)*3+3,"00")</f>
        <v>15-18</v>
      </c>
      <c r="O6922" t="str" cm="1">
        <f t="array" ref="O6922">_xlfn.IFS(Table1[[#This Row],[Patient Age]]&lt;=14,"0-14",Table1[[#This Row],[Patient Age]]&lt;=29,"15-29",Table1[[#This Row],[Patient Age]]&lt;=44,"30-44",Table1[[#This Row],[Patient Age]]&lt;=59,"45-59",Table1[[#This Row],[Patient Age]]&lt;=74,"60-74",TRUE,"75+")</f>
        <v>60-74</v>
      </c>
      <c r="P6922" t="str" cm="1">
        <f t="array" ref="P6922">_xlfn.IFS(Table1[[#This Row],[Patient Waittime]]&lt;=15,"0-15",Table1[[#This Row],[Patient Waittime]]&lt;=30,"16-30",Table1[[#This Row],[Patient Waittime]]&lt;=45,"31-45",Table1[[#This Row],[Patient Waittime]]&lt;=60,"46-60",TRUE,"60+")</f>
        <v>31-45</v>
      </c>
      <c r="Q6922">
        <f>--(Table1[[#This Row],[Patient Waittime]]&lt;=30)</f>
        <v>0</v>
      </c>
      <c r="R6922">
        <f>--Table1[[#This Row],[Patient Admission Flag]]</f>
        <v>1</v>
      </c>
      <c r="S6922">
        <f>--AND(Table1[[#This Row],[WithinTarget]]=1,Table1[[#This Row],[Patient Satisfaction Score]]&gt;=7)</f>
        <v>0</v>
      </c>
      <c r="T6922" t="str">
        <f>IF(LEFT(Table1[[#This Row],[Patient Gender]],1)="F","Female","Male")</f>
        <v>Female</v>
      </c>
    </row>
    <row r="6923" spans="1:20" x14ac:dyDescent="0.3">
      <c r="A6923" t="s">
        <v>7027</v>
      </c>
      <c r="B6923" s="1">
        <v>45264.75</v>
      </c>
      <c r="C6923" t="s">
        <v>13</v>
      </c>
      <c r="D6923">
        <v>49</v>
      </c>
      <c r="E6923" t="s">
        <v>10</v>
      </c>
      <c r="F6923" t="s">
        <v>11</v>
      </c>
      <c r="G6923" t="b">
        <v>1</v>
      </c>
      <c r="H6923">
        <v>0</v>
      </c>
      <c r="I6923">
        <v>59</v>
      </c>
      <c r="J6923" t="b">
        <v>1</v>
      </c>
      <c r="K6923">
        <f>YEAR(Table1[[#This Row],[Patient Admission Date]])</f>
        <v>2023</v>
      </c>
      <c r="L6923" t="str">
        <f>TEXT(Table1[[#This Row],[Patient Admission Date]],"mmm")</f>
        <v>Dec</v>
      </c>
      <c r="M6923" t="str">
        <f>TEXT(Table1[[#This Row],[Patient Admission Date]],"ddd")</f>
        <v>Mon</v>
      </c>
      <c r="N6923" t="str">
        <f>TEXT(INT(HOUR(Table1[[#This Row],[Patient Admission Date]])/3)*3,"00")&amp;"-"&amp;TEXT(INT(HOUR(Table1[[#This Row],[Patient Admission Date]])/3)*3+3,"00")</f>
        <v>18-21</v>
      </c>
      <c r="O6923" t="str" cm="1">
        <f t="array" ref="O6923">_xlfn.IFS(Table1[[#This Row],[Patient Age]]&lt;=14,"0-14",Table1[[#This Row],[Patient Age]]&lt;=29,"15-29",Table1[[#This Row],[Patient Age]]&lt;=44,"30-44",Table1[[#This Row],[Patient Age]]&lt;=59,"45-59",Table1[[#This Row],[Patient Age]]&lt;=74,"60-74",TRUE,"75+")</f>
        <v>45-59</v>
      </c>
      <c r="P6923" t="str" cm="1">
        <f t="array" ref="P6923">_xlfn.IFS(Table1[[#This Row],[Patient Waittime]]&lt;=15,"0-15",Table1[[#This Row],[Patient Waittime]]&lt;=30,"16-30",Table1[[#This Row],[Patient Waittime]]&lt;=45,"31-45",Table1[[#This Row],[Patient Waittime]]&lt;=60,"46-60",TRUE,"60+")</f>
        <v>46-60</v>
      </c>
      <c r="Q6923">
        <f>--(Table1[[#This Row],[Patient Waittime]]&lt;=30)</f>
        <v>0</v>
      </c>
      <c r="R6923">
        <f>--Table1[[#This Row],[Patient Admission Flag]]</f>
        <v>1</v>
      </c>
      <c r="S6923">
        <f>--AND(Table1[[#This Row],[WithinTarget]]=1,Table1[[#This Row],[Patient Satisfaction Score]]&gt;=7)</f>
        <v>0</v>
      </c>
      <c r="T6923" t="str">
        <f>IF(LEFT(Table1[[#This Row],[Patient Gender]],1)="F","Female","Male")</f>
        <v>Female</v>
      </c>
    </row>
    <row r="6924" spans="1:20" x14ac:dyDescent="0.3">
      <c r="A6924" t="s">
        <v>7028</v>
      </c>
      <c r="B6924" s="1">
        <v>45339.615972222222</v>
      </c>
      <c r="C6924" t="s">
        <v>13</v>
      </c>
      <c r="D6924">
        <v>26</v>
      </c>
      <c r="E6924" t="s">
        <v>10</v>
      </c>
      <c r="F6924" t="s">
        <v>11</v>
      </c>
      <c r="G6924" t="b">
        <v>1</v>
      </c>
      <c r="H6924">
        <v>0</v>
      </c>
      <c r="I6924">
        <v>31</v>
      </c>
      <c r="J6924" t="b">
        <v>1</v>
      </c>
      <c r="K6924">
        <f>YEAR(Table1[[#This Row],[Patient Admission Date]])</f>
        <v>2024</v>
      </c>
      <c r="L6924" t="str">
        <f>TEXT(Table1[[#This Row],[Patient Admission Date]],"mmm")</f>
        <v>Feb</v>
      </c>
      <c r="M6924" t="str">
        <f>TEXT(Table1[[#This Row],[Patient Admission Date]],"ddd")</f>
        <v>Sat</v>
      </c>
      <c r="N6924" t="str">
        <f>TEXT(INT(HOUR(Table1[[#This Row],[Patient Admission Date]])/3)*3,"00")&amp;"-"&amp;TEXT(INT(HOUR(Table1[[#This Row],[Patient Admission Date]])/3)*3+3,"00")</f>
        <v>12-15</v>
      </c>
      <c r="O6924" t="str" cm="1">
        <f t="array" ref="O6924">_xlfn.IFS(Table1[[#This Row],[Patient Age]]&lt;=14,"0-14",Table1[[#This Row],[Patient Age]]&lt;=29,"15-29",Table1[[#This Row],[Patient Age]]&lt;=44,"30-44",Table1[[#This Row],[Patient Age]]&lt;=59,"45-59",Table1[[#This Row],[Patient Age]]&lt;=74,"60-74",TRUE,"75+")</f>
        <v>15-29</v>
      </c>
      <c r="P6924" t="str" cm="1">
        <f t="array" ref="P6924">_xlfn.IFS(Table1[[#This Row],[Patient Waittime]]&lt;=15,"0-15",Table1[[#This Row],[Patient Waittime]]&lt;=30,"16-30",Table1[[#This Row],[Patient Waittime]]&lt;=45,"31-45",Table1[[#This Row],[Patient Waittime]]&lt;=60,"46-60",TRUE,"60+")</f>
        <v>31-45</v>
      </c>
      <c r="Q6924">
        <f>--(Table1[[#This Row],[Patient Waittime]]&lt;=30)</f>
        <v>0</v>
      </c>
      <c r="R6924">
        <f>--Table1[[#This Row],[Patient Admission Flag]]</f>
        <v>1</v>
      </c>
      <c r="S6924">
        <f>--AND(Table1[[#This Row],[WithinTarget]]=1,Table1[[#This Row],[Patient Satisfaction Score]]&gt;=7)</f>
        <v>0</v>
      </c>
      <c r="T6924" t="str">
        <f>IF(LEFT(Table1[[#This Row],[Patient Gender]],1)="F","Female","Male")</f>
        <v>Female</v>
      </c>
    </row>
    <row r="6925" spans="1:20" x14ac:dyDescent="0.3">
      <c r="A6925" t="s">
        <v>7029</v>
      </c>
      <c r="B6925" s="1">
        <v>45485.3125</v>
      </c>
      <c r="C6925" t="s">
        <v>13</v>
      </c>
      <c r="D6925">
        <v>12</v>
      </c>
      <c r="E6925" t="s">
        <v>10</v>
      </c>
      <c r="F6925" t="s">
        <v>11</v>
      </c>
      <c r="G6925" t="b">
        <v>1</v>
      </c>
      <c r="H6925">
        <v>0</v>
      </c>
      <c r="I6925">
        <v>58</v>
      </c>
      <c r="J6925" t="b">
        <v>1</v>
      </c>
      <c r="K6925">
        <f>YEAR(Table1[[#This Row],[Patient Admission Date]])</f>
        <v>2024</v>
      </c>
      <c r="L6925" t="str">
        <f>TEXT(Table1[[#This Row],[Patient Admission Date]],"mmm")</f>
        <v>Jul</v>
      </c>
      <c r="M6925" t="str">
        <f>TEXT(Table1[[#This Row],[Patient Admission Date]],"ddd")</f>
        <v>Fri</v>
      </c>
      <c r="N6925" t="str">
        <f>TEXT(INT(HOUR(Table1[[#This Row],[Patient Admission Date]])/3)*3,"00")&amp;"-"&amp;TEXT(INT(HOUR(Table1[[#This Row],[Patient Admission Date]])/3)*3+3,"00")</f>
        <v>06-09</v>
      </c>
      <c r="O6925" t="str" cm="1">
        <f t="array" ref="O6925">_xlfn.IFS(Table1[[#This Row],[Patient Age]]&lt;=14,"0-14",Table1[[#This Row],[Patient Age]]&lt;=29,"15-29",Table1[[#This Row],[Patient Age]]&lt;=44,"30-44",Table1[[#This Row],[Patient Age]]&lt;=59,"45-59",Table1[[#This Row],[Patient Age]]&lt;=74,"60-74",TRUE,"75+")</f>
        <v>0-14</v>
      </c>
      <c r="P6925" t="str" cm="1">
        <f t="array" ref="P6925">_xlfn.IFS(Table1[[#This Row],[Patient Waittime]]&lt;=15,"0-15",Table1[[#This Row],[Patient Waittime]]&lt;=30,"16-30",Table1[[#This Row],[Patient Waittime]]&lt;=45,"31-45",Table1[[#This Row],[Patient Waittime]]&lt;=60,"46-60",TRUE,"60+")</f>
        <v>46-60</v>
      </c>
      <c r="Q6925">
        <f>--(Table1[[#This Row],[Patient Waittime]]&lt;=30)</f>
        <v>0</v>
      </c>
      <c r="R6925">
        <f>--Table1[[#This Row],[Patient Admission Flag]]</f>
        <v>1</v>
      </c>
      <c r="S6925">
        <f>--AND(Table1[[#This Row],[WithinTarget]]=1,Table1[[#This Row],[Patient Satisfaction Score]]&gt;=7)</f>
        <v>0</v>
      </c>
      <c r="T6925" t="str">
        <f>IF(LEFT(Table1[[#This Row],[Patient Gender]],1)="F","Female","Male")</f>
        <v>Female</v>
      </c>
    </row>
    <row r="6926" spans="1:20" x14ac:dyDescent="0.3">
      <c r="A6926" t="s">
        <v>7030</v>
      </c>
      <c r="B6926" s="1">
        <v>45058.480555555558</v>
      </c>
      <c r="C6926" t="s">
        <v>13</v>
      </c>
      <c r="D6926">
        <v>28</v>
      </c>
      <c r="E6926" t="s">
        <v>10</v>
      </c>
      <c r="F6926" t="s">
        <v>11</v>
      </c>
      <c r="G6926" t="b">
        <v>1</v>
      </c>
      <c r="H6926">
        <v>1</v>
      </c>
      <c r="I6926">
        <v>20</v>
      </c>
      <c r="J6926" t="b">
        <v>1</v>
      </c>
      <c r="K6926">
        <f>YEAR(Table1[[#This Row],[Patient Admission Date]])</f>
        <v>2023</v>
      </c>
      <c r="L6926" t="str">
        <f>TEXT(Table1[[#This Row],[Patient Admission Date]],"mmm")</f>
        <v>May</v>
      </c>
      <c r="M6926" t="str">
        <f>TEXT(Table1[[#This Row],[Patient Admission Date]],"ddd")</f>
        <v>Fri</v>
      </c>
      <c r="N6926" t="str">
        <f>TEXT(INT(HOUR(Table1[[#This Row],[Patient Admission Date]])/3)*3,"00")&amp;"-"&amp;TEXT(INT(HOUR(Table1[[#This Row],[Patient Admission Date]])/3)*3+3,"00")</f>
        <v>09-12</v>
      </c>
      <c r="O6926" t="str" cm="1">
        <f t="array" ref="O6926">_xlfn.IFS(Table1[[#This Row],[Patient Age]]&lt;=14,"0-14",Table1[[#This Row],[Patient Age]]&lt;=29,"15-29",Table1[[#This Row],[Patient Age]]&lt;=44,"30-44",Table1[[#This Row],[Patient Age]]&lt;=59,"45-59",Table1[[#This Row],[Patient Age]]&lt;=74,"60-74",TRUE,"75+")</f>
        <v>15-29</v>
      </c>
      <c r="P6926" t="str" cm="1">
        <f t="array" ref="P6926">_xlfn.IFS(Table1[[#This Row],[Patient Waittime]]&lt;=15,"0-15",Table1[[#This Row],[Patient Waittime]]&lt;=30,"16-30",Table1[[#This Row],[Patient Waittime]]&lt;=45,"31-45",Table1[[#This Row],[Patient Waittime]]&lt;=60,"46-60",TRUE,"60+")</f>
        <v>16-30</v>
      </c>
      <c r="Q6926">
        <f>--(Table1[[#This Row],[Patient Waittime]]&lt;=30)</f>
        <v>1</v>
      </c>
      <c r="R6926">
        <f>--Table1[[#This Row],[Patient Admission Flag]]</f>
        <v>1</v>
      </c>
      <c r="S6926">
        <f>--AND(Table1[[#This Row],[WithinTarget]]=1,Table1[[#This Row],[Patient Satisfaction Score]]&gt;=7)</f>
        <v>0</v>
      </c>
      <c r="T6926" t="str">
        <f>IF(LEFT(Table1[[#This Row],[Patient Gender]],1)="F","Female","Male")</f>
        <v>Female</v>
      </c>
    </row>
    <row r="6927" spans="1:20" x14ac:dyDescent="0.3">
      <c r="A6927" t="s">
        <v>7031</v>
      </c>
      <c r="B6927" s="1">
        <v>45458.931250000001</v>
      </c>
      <c r="C6927" t="s">
        <v>13</v>
      </c>
      <c r="D6927">
        <v>63</v>
      </c>
      <c r="E6927" t="s">
        <v>10</v>
      </c>
      <c r="F6927" t="s">
        <v>11</v>
      </c>
      <c r="G6927" t="b">
        <v>1</v>
      </c>
      <c r="H6927">
        <v>1</v>
      </c>
      <c r="I6927">
        <v>20</v>
      </c>
      <c r="J6927" t="b">
        <v>1</v>
      </c>
      <c r="K6927">
        <f>YEAR(Table1[[#This Row],[Patient Admission Date]])</f>
        <v>2024</v>
      </c>
      <c r="L6927" t="str">
        <f>TEXT(Table1[[#This Row],[Patient Admission Date]],"mmm")</f>
        <v>Jun</v>
      </c>
      <c r="M6927" t="str">
        <f>TEXT(Table1[[#This Row],[Patient Admission Date]],"ddd")</f>
        <v>Sat</v>
      </c>
      <c r="N6927" t="str">
        <f>TEXT(INT(HOUR(Table1[[#This Row],[Patient Admission Date]])/3)*3,"00")&amp;"-"&amp;TEXT(INT(HOUR(Table1[[#This Row],[Patient Admission Date]])/3)*3+3,"00")</f>
        <v>21-24</v>
      </c>
      <c r="O6927" t="str" cm="1">
        <f t="array" ref="O6927">_xlfn.IFS(Table1[[#This Row],[Patient Age]]&lt;=14,"0-14",Table1[[#This Row],[Patient Age]]&lt;=29,"15-29",Table1[[#This Row],[Patient Age]]&lt;=44,"30-44",Table1[[#This Row],[Patient Age]]&lt;=59,"45-59",Table1[[#This Row],[Patient Age]]&lt;=74,"60-74",TRUE,"75+")</f>
        <v>60-74</v>
      </c>
      <c r="P6927" t="str" cm="1">
        <f t="array" ref="P6927">_xlfn.IFS(Table1[[#This Row],[Patient Waittime]]&lt;=15,"0-15",Table1[[#This Row],[Patient Waittime]]&lt;=30,"16-30",Table1[[#This Row],[Patient Waittime]]&lt;=45,"31-45",Table1[[#This Row],[Patient Waittime]]&lt;=60,"46-60",TRUE,"60+")</f>
        <v>16-30</v>
      </c>
      <c r="Q6927">
        <f>--(Table1[[#This Row],[Patient Waittime]]&lt;=30)</f>
        <v>1</v>
      </c>
      <c r="R6927">
        <f>--Table1[[#This Row],[Patient Admission Flag]]</f>
        <v>1</v>
      </c>
      <c r="S6927">
        <f>--AND(Table1[[#This Row],[WithinTarget]]=1,Table1[[#This Row],[Patient Satisfaction Score]]&gt;=7)</f>
        <v>0</v>
      </c>
      <c r="T6927" t="str">
        <f>IF(LEFT(Table1[[#This Row],[Patient Gender]],1)="F","Female","Male")</f>
        <v>Female</v>
      </c>
    </row>
    <row r="6928" spans="1:20" x14ac:dyDescent="0.3">
      <c r="A6928" t="s">
        <v>7032</v>
      </c>
      <c r="B6928" s="1">
        <v>45262.059027777781</v>
      </c>
      <c r="C6928" t="s">
        <v>13</v>
      </c>
      <c r="D6928">
        <v>3</v>
      </c>
      <c r="E6928" t="s">
        <v>10</v>
      </c>
      <c r="F6928" t="s">
        <v>11</v>
      </c>
      <c r="G6928" t="b">
        <v>1</v>
      </c>
      <c r="H6928">
        <v>1</v>
      </c>
      <c r="I6928">
        <v>39</v>
      </c>
      <c r="J6928" t="b">
        <v>1</v>
      </c>
      <c r="K6928">
        <f>YEAR(Table1[[#This Row],[Patient Admission Date]])</f>
        <v>2023</v>
      </c>
      <c r="L6928" t="str">
        <f>TEXT(Table1[[#This Row],[Patient Admission Date]],"mmm")</f>
        <v>Dec</v>
      </c>
      <c r="M6928" t="str">
        <f>TEXT(Table1[[#This Row],[Patient Admission Date]],"ddd")</f>
        <v>Sat</v>
      </c>
      <c r="N6928" t="str">
        <f>TEXT(INT(HOUR(Table1[[#This Row],[Patient Admission Date]])/3)*3,"00")&amp;"-"&amp;TEXT(INT(HOUR(Table1[[#This Row],[Patient Admission Date]])/3)*3+3,"00")</f>
        <v>00-03</v>
      </c>
      <c r="O6928" t="str" cm="1">
        <f t="array" ref="O6928">_xlfn.IFS(Table1[[#This Row],[Patient Age]]&lt;=14,"0-14",Table1[[#This Row],[Patient Age]]&lt;=29,"15-29",Table1[[#This Row],[Patient Age]]&lt;=44,"30-44",Table1[[#This Row],[Patient Age]]&lt;=59,"45-59",Table1[[#This Row],[Patient Age]]&lt;=74,"60-74",TRUE,"75+")</f>
        <v>0-14</v>
      </c>
      <c r="P6928" t="str" cm="1">
        <f t="array" ref="P6928">_xlfn.IFS(Table1[[#This Row],[Patient Waittime]]&lt;=15,"0-15",Table1[[#This Row],[Patient Waittime]]&lt;=30,"16-30",Table1[[#This Row],[Patient Waittime]]&lt;=45,"31-45",Table1[[#This Row],[Patient Waittime]]&lt;=60,"46-60",TRUE,"60+")</f>
        <v>31-45</v>
      </c>
      <c r="Q6928">
        <f>--(Table1[[#This Row],[Patient Waittime]]&lt;=30)</f>
        <v>0</v>
      </c>
      <c r="R6928">
        <f>--Table1[[#This Row],[Patient Admission Flag]]</f>
        <v>1</v>
      </c>
      <c r="S6928">
        <f>--AND(Table1[[#This Row],[WithinTarget]]=1,Table1[[#This Row],[Patient Satisfaction Score]]&gt;=7)</f>
        <v>0</v>
      </c>
      <c r="T6928" t="str">
        <f>IF(LEFT(Table1[[#This Row],[Patient Gender]],1)="F","Female","Male")</f>
        <v>Female</v>
      </c>
    </row>
    <row r="6929" spans="1:20" x14ac:dyDescent="0.3">
      <c r="A6929" t="s">
        <v>7033</v>
      </c>
      <c r="B6929" s="1">
        <v>45275.533333333333</v>
      </c>
      <c r="C6929" t="s">
        <v>13</v>
      </c>
      <c r="D6929">
        <v>73</v>
      </c>
      <c r="E6929" t="s">
        <v>10</v>
      </c>
      <c r="F6929" t="s">
        <v>11</v>
      </c>
      <c r="G6929" t="b">
        <v>1</v>
      </c>
      <c r="H6929">
        <v>1</v>
      </c>
      <c r="I6929">
        <v>17</v>
      </c>
      <c r="J6929" t="b">
        <v>1</v>
      </c>
      <c r="K6929">
        <f>YEAR(Table1[[#This Row],[Patient Admission Date]])</f>
        <v>2023</v>
      </c>
      <c r="L6929" t="str">
        <f>TEXT(Table1[[#This Row],[Patient Admission Date]],"mmm")</f>
        <v>Dec</v>
      </c>
      <c r="M6929" t="str">
        <f>TEXT(Table1[[#This Row],[Patient Admission Date]],"ddd")</f>
        <v>Fri</v>
      </c>
      <c r="N6929" t="str">
        <f>TEXT(INT(HOUR(Table1[[#This Row],[Patient Admission Date]])/3)*3,"00")&amp;"-"&amp;TEXT(INT(HOUR(Table1[[#This Row],[Patient Admission Date]])/3)*3+3,"00")</f>
        <v>12-15</v>
      </c>
      <c r="O6929" t="str" cm="1">
        <f t="array" ref="O6929">_xlfn.IFS(Table1[[#This Row],[Patient Age]]&lt;=14,"0-14",Table1[[#This Row],[Patient Age]]&lt;=29,"15-29",Table1[[#This Row],[Patient Age]]&lt;=44,"30-44",Table1[[#This Row],[Patient Age]]&lt;=59,"45-59",Table1[[#This Row],[Patient Age]]&lt;=74,"60-74",TRUE,"75+")</f>
        <v>60-74</v>
      </c>
      <c r="P6929" t="str" cm="1">
        <f t="array" ref="P6929">_xlfn.IFS(Table1[[#This Row],[Patient Waittime]]&lt;=15,"0-15",Table1[[#This Row],[Patient Waittime]]&lt;=30,"16-30",Table1[[#This Row],[Patient Waittime]]&lt;=45,"31-45",Table1[[#This Row],[Patient Waittime]]&lt;=60,"46-60",TRUE,"60+")</f>
        <v>16-30</v>
      </c>
      <c r="Q6929">
        <f>--(Table1[[#This Row],[Patient Waittime]]&lt;=30)</f>
        <v>1</v>
      </c>
      <c r="R6929">
        <f>--Table1[[#This Row],[Patient Admission Flag]]</f>
        <v>1</v>
      </c>
      <c r="S6929">
        <f>--AND(Table1[[#This Row],[WithinTarget]]=1,Table1[[#This Row],[Patient Satisfaction Score]]&gt;=7)</f>
        <v>0</v>
      </c>
      <c r="T6929" t="str">
        <f>IF(LEFT(Table1[[#This Row],[Patient Gender]],1)="F","Female","Male")</f>
        <v>Female</v>
      </c>
    </row>
    <row r="6930" spans="1:20" x14ac:dyDescent="0.3">
      <c r="A6930" t="s">
        <v>7034</v>
      </c>
      <c r="B6930" s="1">
        <v>45484.098611111112</v>
      </c>
      <c r="C6930" t="s">
        <v>13</v>
      </c>
      <c r="D6930">
        <v>3</v>
      </c>
      <c r="E6930" t="s">
        <v>10</v>
      </c>
      <c r="F6930" t="s">
        <v>11</v>
      </c>
      <c r="G6930" t="b">
        <v>1</v>
      </c>
      <c r="H6930">
        <v>1</v>
      </c>
      <c r="I6930">
        <v>51</v>
      </c>
      <c r="J6930" t="b">
        <v>1</v>
      </c>
      <c r="K6930">
        <f>YEAR(Table1[[#This Row],[Patient Admission Date]])</f>
        <v>2024</v>
      </c>
      <c r="L6930" t="str">
        <f>TEXT(Table1[[#This Row],[Patient Admission Date]],"mmm")</f>
        <v>Jul</v>
      </c>
      <c r="M6930" t="str">
        <f>TEXT(Table1[[#This Row],[Patient Admission Date]],"ddd")</f>
        <v>Thu</v>
      </c>
      <c r="N6930" t="str">
        <f>TEXT(INT(HOUR(Table1[[#This Row],[Patient Admission Date]])/3)*3,"00")&amp;"-"&amp;TEXT(INT(HOUR(Table1[[#This Row],[Patient Admission Date]])/3)*3+3,"00")</f>
        <v>00-03</v>
      </c>
      <c r="O6930" t="str" cm="1">
        <f t="array" ref="O6930">_xlfn.IFS(Table1[[#This Row],[Patient Age]]&lt;=14,"0-14",Table1[[#This Row],[Patient Age]]&lt;=29,"15-29",Table1[[#This Row],[Patient Age]]&lt;=44,"30-44",Table1[[#This Row],[Patient Age]]&lt;=59,"45-59",Table1[[#This Row],[Patient Age]]&lt;=74,"60-74",TRUE,"75+")</f>
        <v>0-14</v>
      </c>
      <c r="P6930" t="str" cm="1">
        <f t="array" ref="P6930">_xlfn.IFS(Table1[[#This Row],[Patient Waittime]]&lt;=15,"0-15",Table1[[#This Row],[Patient Waittime]]&lt;=30,"16-30",Table1[[#This Row],[Patient Waittime]]&lt;=45,"31-45",Table1[[#This Row],[Patient Waittime]]&lt;=60,"46-60",TRUE,"60+")</f>
        <v>46-60</v>
      </c>
      <c r="Q6930">
        <f>--(Table1[[#This Row],[Patient Waittime]]&lt;=30)</f>
        <v>0</v>
      </c>
      <c r="R6930">
        <f>--Table1[[#This Row],[Patient Admission Flag]]</f>
        <v>1</v>
      </c>
      <c r="S6930">
        <f>--AND(Table1[[#This Row],[WithinTarget]]=1,Table1[[#This Row],[Patient Satisfaction Score]]&gt;=7)</f>
        <v>0</v>
      </c>
      <c r="T6930" t="str">
        <f>IF(LEFT(Table1[[#This Row],[Patient Gender]],1)="F","Female","Male")</f>
        <v>Female</v>
      </c>
    </row>
    <row r="6931" spans="1:20" x14ac:dyDescent="0.3">
      <c r="A6931" t="s">
        <v>7035</v>
      </c>
      <c r="B6931" s="1">
        <v>45502.520138888889</v>
      </c>
      <c r="C6931" t="s">
        <v>13</v>
      </c>
      <c r="D6931">
        <v>58</v>
      </c>
      <c r="E6931" t="s">
        <v>10</v>
      </c>
      <c r="F6931" t="s">
        <v>11</v>
      </c>
      <c r="G6931" t="b">
        <v>1</v>
      </c>
      <c r="H6931">
        <v>2</v>
      </c>
      <c r="I6931">
        <v>15</v>
      </c>
      <c r="J6931" t="b">
        <v>1</v>
      </c>
      <c r="K6931">
        <f>YEAR(Table1[[#This Row],[Patient Admission Date]])</f>
        <v>2024</v>
      </c>
      <c r="L6931" t="str">
        <f>TEXT(Table1[[#This Row],[Patient Admission Date]],"mmm")</f>
        <v>Jul</v>
      </c>
      <c r="M6931" t="str">
        <f>TEXT(Table1[[#This Row],[Patient Admission Date]],"ddd")</f>
        <v>Mon</v>
      </c>
      <c r="N6931" t="str">
        <f>TEXT(INT(HOUR(Table1[[#This Row],[Patient Admission Date]])/3)*3,"00")&amp;"-"&amp;TEXT(INT(HOUR(Table1[[#This Row],[Patient Admission Date]])/3)*3+3,"00")</f>
        <v>12-15</v>
      </c>
      <c r="O6931" t="str" cm="1">
        <f t="array" ref="O6931">_xlfn.IFS(Table1[[#This Row],[Patient Age]]&lt;=14,"0-14",Table1[[#This Row],[Patient Age]]&lt;=29,"15-29",Table1[[#This Row],[Patient Age]]&lt;=44,"30-44",Table1[[#This Row],[Patient Age]]&lt;=59,"45-59",Table1[[#This Row],[Patient Age]]&lt;=74,"60-74",TRUE,"75+")</f>
        <v>45-59</v>
      </c>
      <c r="P6931" t="str" cm="1">
        <f t="array" ref="P6931">_xlfn.IFS(Table1[[#This Row],[Patient Waittime]]&lt;=15,"0-15",Table1[[#This Row],[Patient Waittime]]&lt;=30,"16-30",Table1[[#This Row],[Patient Waittime]]&lt;=45,"31-45",Table1[[#This Row],[Patient Waittime]]&lt;=60,"46-60",TRUE,"60+")</f>
        <v>0-15</v>
      </c>
      <c r="Q6931">
        <f>--(Table1[[#This Row],[Patient Waittime]]&lt;=30)</f>
        <v>1</v>
      </c>
      <c r="R6931">
        <f>--Table1[[#This Row],[Patient Admission Flag]]</f>
        <v>1</v>
      </c>
      <c r="S6931">
        <f>--AND(Table1[[#This Row],[WithinTarget]]=1,Table1[[#This Row],[Patient Satisfaction Score]]&gt;=7)</f>
        <v>0</v>
      </c>
      <c r="T6931" t="str">
        <f>IF(LEFT(Table1[[#This Row],[Patient Gender]],1)="F","Female","Male")</f>
        <v>Female</v>
      </c>
    </row>
    <row r="6932" spans="1:20" x14ac:dyDescent="0.3">
      <c r="A6932" t="s">
        <v>7036</v>
      </c>
      <c r="B6932" s="1">
        <v>45453.628472222219</v>
      </c>
      <c r="C6932" t="s">
        <v>13</v>
      </c>
      <c r="D6932">
        <v>47</v>
      </c>
      <c r="E6932" t="s">
        <v>10</v>
      </c>
      <c r="F6932" t="s">
        <v>11</v>
      </c>
      <c r="G6932" t="b">
        <v>1</v>
      </c>
      <c r="H6932">
        <v>2</v>
      </c>
      <c r="I6932">
        <v>39</v>
      </c>
      <c r="J6932" t="b">
        <v>1</v>
      </c>
      <c r="K6932">
        <f>YEAR(Table1[[#This Row],[Patient Admission Date]])</f>
        <v>2024</v>
      </c>
      <c r="L6932" t="str">
        <f>TEXT(Table1[[#This Row],[Patient Admission Date]],"mmm")</f>
        <v>Jun</v>
      </c>
      <c r="M6932" t="str">
        <f>TEXT(Table1[[#This Row],[Patient Admission Date]],"ddd")</f>
        <v>Mon</v>
      </c>
      <c r="N6932" t="str">
        <f>TEXT(INT(HOUR(Table1[[#This Row],[Patient Admission Date]])/3)*3,"00")&amp;"-"&amp;TEXT(INT(HOUR(Table1[[#This Row],[Patient Admission Date]])/3)*3+3,"00")</f>
        <v>15-18</v>
      </c>
      <c r="O6932" t="str" cm="1">
        <f t="array" ref="O6932">_xlfn.IFS(Table1[[#This Row],[Patient Age]]&lt;=14,"0-14",Table1[[#This Row],[Patient Age]]&lt;=29,"15-29",Table1[[#This Row],[Patient Age]]&lt;=44,"30-44",Table1[[#This Row],[Patient Age]]&lt;=59,"45-59",Table1[[#This Row],[Patient Age]]&lt;=74,"60-74",TRUE,"75+")</f>
        <v>45-59</v>
      </c>
      <c r="P6932" t="str" cm="1">
        <f t="array" ref="P6932">_xlfn.IFS(Table1[[#This Row],[Patient Waittime]]&lt;=15,"0-15",Table1[[#This Row],[Patient Waittime]]&lt;=30,"16-30",Table1[[#This Row],[Patient Waittime]]&lt;=45,"31-45",Table1[[#This Row],[Patient Waittime]]&lt;=60,"46-60",TRUE,"60+")</f>
        <v>31-45</v>
      </c>
      <c r="Q6932">
        <f>--(Table1[[#This Row],[Patient Waittime]]&lt;=30)</f>
        <v>0</v>
      </c>
      <c r="R6932">
        <f>--Table1[[#This Row],[Patient Admission Flag]]</f>
        <v>1</v>
      </c>
      <c r="S6932">
        <f>--AND(Table1[[#This Row],[WithinTarget]]=1,Table1[[#This Row],[Patient Satisfaction Score]]&gt;=7)</f>
        <v>0</v>
      </c>
      <c r="T6932" t="str">
        <f>IF(LEFT(Table1[[#This Row],[Patient Gender]],1)="F","Female","Male")</f>
        <v>Female</v>
      </c>
    </row>
    <row r="6933" spans="1:20" x14ac:dyDescent="0.3">
      <c r="A6933" t="s">
        <v>7037</v>
      </c>
      <c r="B6933" s="1">
        <v>45238.670138888891</v>
      </c>
      <c r="C6933" t="s">
        <v>13</v>
      </c>
      <c r="D6933">
        <v>27</v>
      </c>
      <c r="E6933" t="s">
        <v>10</v>
      </c>
      <c r="F6933" t="s">
        <v>11</v>
      </c>
      <c r="G6933" t="b">
        <v>1</v>
      </c>
      <c r="H6933">
        <v>2</v>
      </c>
      <c r="I6933">
        <v>42</v>
      </c>
      <c r="J6933" t="b">
        <v>1</v>
      </c>
      <c r="K6933">
        <f>YEAR(Table1[[#This Row],[Patient Admission Date]])</f>
        <v>2023</v>
      </c>
      <c r="L6933" t="str">
        <f>TEXT(Table1[[#This Row],[Patient Admission Date]],"mmm")</f>
        <v>Nov</v>
      </c>
      <c r="M6933" t="str">
        <f>TEXT(Table1[[#This Row],[Patient Admission Date]],"ddd")</f>
        <v>Wed</v>
      </c>
      <c r="N6933" t="str">
        <f>TEXT(INT(HOUR(Table1[[#This Row],[Patient Admission Date]])/3)*3,"00")&amp;"-"&amp;TEXT(INT(HOUR(Table1[[#This Row],[Patient Admission Date]])/3)*3+3,"00")</f>
        <v>15-18</v>
      </c>
      <c r="O6933" t="str" cm="1">
        <f t="array" ref="O6933">_xlfn.IFS(Table1[[#This Row],[Patient Age]]&lt;=14,"0-14",Table1[[#This Row],[Patient Age]]&lt;=29,"15-29",Table1[[#This Row],[Patient Age]]&lt;=44,"30-44",Table1[[#This Row],[Patient Age]]&lt;=59,"45-59",Table1[[#This Row],[Patient Age]]&lt;=74,"60-74",TRUE,"75+")</f>
        <v>15-29</v>
      </c>
      <c r="P6933" t="str" cm="1">
        <f t="array" ref="P6933">_xlfn.IFS(Table1[[#This Row],[Patient Waittime]]&lt;=15,"0-15",Table1[[#This Row],[Patient Waittime]]&lt;=30,"16-30",Table1[[#This Row],[Patient Waittime]]&lt;=45,"31-45",Table1[[#This Row],[Patient Waittime]]&lt;=60,"46-60",TRUE,"60+")</f>
        <v>31-45</v>
      </c>
      <c r="Q6933">
        <f>--(Table1[[#This Row],[Patient Waittime]]&lt;=30)</f>
        <v>0</v>
      </c>
      <c r="R6933">
        <f>--Table1[[#This Row],[Patient Admission Flag]]</f>
        <v>1</v>
      </c>
      <c r="S6933">
        <f>--AND(Table1[[#This Row],[WithinTarget]]=1,Table1[[#This Row],[Patient Satisfaction Score]]&gt;=7)</f>
        <v>0</v>
      </c>
      <c r="T6933" t="str">
        <f>IF(LEFT(Table1[[#This Row],[Patient Gender]],1)="F","Female","Male")</f>
        <v>Female</v>
      </c>
    </row>
    <row r="6934" spans="1:20" x14ac:dyDescent="0.3">
      <c r="A6934" t="s">
        <v>7038</v>
      </c>
      <c r="B6934" s="1">
        <v>45156.689583333333</v>
      </c>
      <c r="C6934" t="s">
        <v>13</v>
      </c>
      <c r="D6934">
        <v>18</v>
      </c>
      <c r="E6934" t="s">
        <v>10</v>
      </c>
      <c r="F6934" t="s">
        <v>11</v>
      </c>
      <c r="G6934" t="b">
        <v>1</v>
      </c>
      <c r="H6934">
        <v>2</v>
      </c>
      <c r="I6934">
        <v>41</v>
      </c>
      <c r="J6934" t="b">
        <v>1</v>
      </c>
      <c r="K6934">
        <f>YEAR(Table1[[#This Row],[Patient Admission Date]])</f>
        <v>2023</v>
      </c>
      <c r="L6934" t="str">
        <f>TEXT(Table1[[#This Row],[Patient Admission Date]],"mmm")</f>
        <v>Aug</v>
      </c>
      <c r="M6934" t="str">
        <f>TEXT(Table1[[#This Row],[Patient Admission Date]],"ddd")</f>
        <v>Fri</v>
      </c>
      <c r="N6934" t="str">
        <f>TEXT(INT(HOUR(Table1[[#This Row],[Patient Admission Date]])/3)*3,"00")&amp;"-"&amp;TEXT(INT(HOUR(Table1[[#This Row],[Patient Admission Date]])/3)*3+3,"00")</f>
        <v>15-18</v>
      </c>
      <c r="O6934" t="str" cm="1">
        <f t="array" ref="O6934">_xlfn.IFS(Table1[[#This Row],[Patient Age]]&lt;=14,"0-14",Table1[[#This Row],[Patient Age]]&lt;=29,"15-29",Table1[[#This Row],[Patient Age]]&lt;=44,"30-44",Table1[[#This Row],[Patient Age]]&lt;=59,"45-59",Table1[[#This Row],[Patient Age]]&lt;=74,"60-74",TRUE,"75+")</f>
        <v>15-29</v>
      </c>
      <c r="P6934" t="str" cm="1">
        <f t="array" ref="P6934">_xlfn.IFS(Table1[[#This Row],[Patient Waittime]]&lt;=15,"0-15",Table1[[#This Row],[Patient Waittime]]&lt;=30,"16-30",Table1[[#This Row],[Patient Waittime]]&lt;=45,"31-45",Table1[[#This Row],[Patient Waittime]]&lt;=60,"46-60",TRUE,"60+")</f>
        <v>31-45</v>
      </c>
      <c r="Q6934">
        <f>--(Table1[[#This Row],[Patient Waittime]]&lt;=30)</f>
        <v>0</v>
      </c>
      <c r="R6934">
        <f>--Table1[[#This Row],[Patient Admission Flag]]</f>
        <v>1</v>
      </c>
      <c r="S6934">
        <f>--AND(Table1[[#This Row],[WithinTarget]]=1,Table1[[#This Row],[Patient Satisfaction Score]]&gt;=7)</f>
        <v>0</v>
      </c>
      <c r="T6934" t="str">
        <f>IF(LEFT(Table1[[#This Row],[Patient Gender]],1)="F","Female","Male")</f>
        <v>Female</v>
      </c>
    </row>
    <row r="6935" spans="1:20" x14ac:dyDescent="0.3">
      <c r="A6935" t="s">
        <v>7039</v>
      </c>
      <c r="B6935" s="1">
        <v>45488.901388888888</v>
      </c>
      <c r="C6935" t="s">
        <v>13</v>
      </c>
      <c r="D6935">
        <v>70</v>
      </c>
      <c r="E6935" t="s">
        <v>10</v>
      </c>
      <c r="F6935" t="s">
        <v>11</v>
      </c>
      <c r="G6935" t="b">
        <v>1</v>
      </c>
      <c r="H6935">
        <v>2</v>
      </c>
      <c r="I6935">
        <v>20</v>
      </c>
      <c r="J6935" t="b">
        <v>1</v>
      </c>
      <c r="K6935">
        <f>YEAR(Table1[[#This Row],[Patient Admission Date]])</f>
        <v>2024</v>
      </c>
      <c r="L6935" t="str">
        <f>TEXT(Table1[[#This Row],[Patient Admission Date]],"mmm")</f>
        <v>Jul</v>
      </c>
      <c r="M6935" t="str">
        <f>TEXT(Table1[[#This Row],[Patient Admission Date]],"ddd")</f>
        <v>Mon</v>
      </c>
      <c r="N6935" t="str">
        <f>TEXT(INT(HOUR(Table1[[#This Row],[Patient Admission Date]])/3)*3,"00")&amp;"-"&amp;TEXT(INT(HOUR(Table1[[#This Row],[Patient Admission Date]])/3)*3+3,"00")</f>
        <v>21-24</v>
      </c>
      <c r="O6935" t="str" cm="1">
        <f t="array" ref="O6935">_xlfn.IFS(Table1[[#This Row],[Patient Age]]&lt;=14,"0-14",Table1[[#This Row],[Patient Age]]&lt;=29,"15-29",Table1[[#This Row],[Patient Age]]&lt;=44,"30-44",Table1[[#This Row],[Patient Age]]&lt;=59,"45-59",Table1[[#This Row],[Patient Age]]&lt;=74,"60-74",TRUE,"75+")</f>
        <v>60-74</v>
      </c>
      <c r="P6935" t="str" cm="1">
        <f t="array" ref="P6935">_xlfn.IFS(Table1[[#This Row],[Patient Waittime]]&lt;=15,"0-15",Table1[[#This Row],[Patient Waittime]]&lt;=30,"16-30",Table1[[#This Row],[Patient Waittime]]&lt;=45,"31-45",Table1[[#This Row],[Patient Waittime]]&lt;=60,"46-60",TRUE,"60+")</f>
        <v>16-30</v>
      </c>
      <c r="Q6935">
        <f>--(Table1[[#This Row],[Patient Waittime]]&lt;=30)</f>
        <v>1</v>
      </c>
      <c r="R6935">
        <f>--Table1[[#This Row],[Patient Admission Flag]]</f>
        <v>1</v>
      </c>
      <c r="S6935">
        <f>--AND(Table1[[#This Row],[WithinTarget]]=1,Table1[[#This Row],[Patient Satisfaction Score]]&gt;=7)</f>
        <v>0</v>
      </c>
      <c r="T6935" t="str">
        <f>IF(LEFT(Table1[[#This Row],[Patient Gender]],1)="F","Female","Male")</f>
        <v>Female</v>
      </c>
    </row>
    <row r="6936" spans="1:20" x14ac:dyDescent="0.3">
      <c r="A6936" t="s">
        <v>7040</v>
      </c>
      <c r="B6936" s="1">
        <v>45161.176388888889</v>
      </c>
      <c r="C6936" t="s">
        <v>13</v>
      </c>
      <c r="D6936">
        <v>7</v>
      </c>
      <c r="E6936" t="s">
        <v>10</v>
      </c>
      <c r="F6936" t="s">
        <v>11</v>
      </c>
      <c r="G6936" t="b">
        <v>1</v>
      </c>
      <c r="H6936">
        <v>2</v>
      </c>
      <c r="I6936">
        <v>41</v>
      </c>
      <c r="J6936" t="b">
        <v>1</v>
      </c>
      <c r="K6936">
        <f>YEAR(Table1[[#This Row],[Patient Admission Date]])</f>
        <v>2023</v>
      </c>
      <c r="L6936" t="str">
        <f>TEXT(Table1[[#This Row],[Patient Admission Date]],"mmm")</f>
        <v>Aug</v>
      </c>
      <c r="M6936" t="str">
        <f>TEXT(Table1[[#This Row],[Patient Admission Date]],"ddd")</f>
        <v>Wed</v>
      </c>
      <c r="N6936" t="str">
        <f>TEXT(INT(HOUR(Table1[[#This Row],[Patient Admission Date]])/3)*3,"00")&amp;"-"&amp;TEXT(INT(HOUR(Table1[[#This Row],[Patient Admission Date]])/3)*3+3,"00")</f>
        <v>03-06</v>
      </c>
      <c r="O6936" t="str" cm="1">
        <f t="array" ref="O6936">_xlfn.IFS(Table1[[#This Row],[Patient Age]]&lt;=14,"0-14",Table1[[#This Row],[Patient Age]]&lt;=29,"15-29",Table1[[#This Row],[Patient Age]]&lt;=44,"30-44",Table1[[#This Row],[Patient Age]]&lt;=59,"45-59",Table1[[#This Row],[Patient Age]]&lt;=74,"60-74",TRUE,"75+")</f>
        <v>0-14</v>
      </c>
      <c r="P6936" t="str" cm="1">
        <f t="array" ref="P6936">_xlfn.IFS(Table1[[#This Row],[Patient Waittime]]&lt;=15,"0-15",Table1[[#This Row],[Patient Waittime]]&lt;=30,"16-30",Table1[[#This Row],[Patient Waittime]]&lt;=45,"31-45",Table1[[#This Row],[Patient Waittime]]&lt;=60,"46-60",TRUE,"60+")</f>
        <v>31-45</v>
      </c>
      <c r="Q6936">
        <f>--(Table1[[#This Row],[Patient Waittime]]&lt;=30)</f>
        <v>0</v>
      </c>
      <c r="R6936">
        <f>--Table1[[#This Row],[Patient Admission Flag]]</f>
        <v>1</v>
      </c>
      <c r="S6936">
        <f>--AND(Table1[[#This Row],[WithinTarget]]=1,Table1[[#This Row],[Patient Satisfaction Score]]&gt;=7)</f>
        <v>0</v>
      </c>
      <c r="T6936" t="str">
        <f>IF(LEFT(Table1[[#This Row],[Patient Gender]],1)="F","Female","Male")</f>
        <v>Female</v>
      </c>
    </row>
    <row r="6937" spans="1:20" x14ac:dyDescent="0.3">
      <c r="A6937" t="s">
        <v>7041</v>
      </c>
      <c r="B6937" s="1">
        <v>45464.574999999997</v>
      </c>
      <c r="C6937" t="s">
        <v>13</v>
      </c>
      <c r="D6937">
        <v>71</v>
      </c>
      <c r="E6937" t="s">
        <v>10</v>
      </c>
      <c r="F6937" t="s">
        <v>11</v>
      </c>
      <c r="G6937" t="b">
        <v>1</v>
      </c>
      <c r="H6937">
        <v>3</v>
      </c>
      <c r="I6937">
        <v>24</v>
      </c>
      <c r="J6937" t="b">
        <v>1</v>
      </c>
      <c r="K6937">
        <f>YEAR(Table1[[#This Row],[Patient Admission Date]])</f>
        <v>2024</v>
      </c>
      <c r="L6937" t="str">
        <f>TEXT(Table1[[#This Row],[Patient Admission Date]],"mmm")</f>
        <v>Jun</v>
      </c>
      <c r="M6937" t="str">
        <f>TEXT(Table1[[#This Row],[Patient Admission Date]],"ddd")</f>
        <v>Fri</v>
      </c>
      <c r="N6937" t="str">
        <f>TEXT(INT(HOUR(Table1[[#This Row],[Patient Admission Date]])/3)*3,"00")&amp;"-"&amp;TEXT(INT(HOUR(Table1[[#This Row],[Patient Admission Date]])/3)*3+3,"00")</f>
        <v>12-15</v>
      </c>
      <c r="O6937" t="str" cm="1">
        <f t="array" ref="O6937">_xlfn.IFS(Table1[[#This Row],[Patient Age]]&lt;=14,"0-14",Table1[[#This Row],[Patient Age]]&lt;=29,"15-29",Table1[[#This Row],[Patient Age]]&lt;=44,"30-44",Table1[[#This Row],[Patient Age]]&lt;=59,"45-59",Table1[[#This Row],[Patient Age]]&lt;=74,"60-74",TRUE,"75+")</f>
        <v>60-74</v>
      </c>
      <c r="P6937" t="str" cm="1">
        <f t="array" ref="P6937">_xlfn.IFS(Table1[[#This Row],[Patient Waittime]]&lt;=15,"0-15",Table1[[#This Row],[Patient Waittime]]&lt;=30,"16-30",Table1[[#This Row],[Patient Waittime]]&lt;=45,"31-45",Table1[[#This Row],[Patient Waittime]]&lt;=60,"46-60",TRUE,"60+")</f>
        <v>16-30</v>
      </c>
      <c r="Q6937">
        <f>--(Table1[[#This Row],[Patient Waittime]]&lt;=30)</f>
        <v>1</v>
      </c>
      <c r="R6937">
        <f>--Table1[[#This Row],[Patient Admission Flag]]</f>
        <v>1</v>
      </c>
      <c r="S6937">
        <f>--AND(Table1[[#This Row],[WithinTarget]]=1,Table1[[#This Row],[Patient Satisfaction Score]]&gt;=7)</f>
        <v>0</v>
      </c>
      <c r="T6937" t="str">
        <f>IF(LEFT(Table1[[#This Row],[Patient Gender]],1)="F","Female","Male")</f>
        <v>Female</v>
      </c>
    </row>
    <row r="6938" spans="1:20" x14ac:dyDescent="0.3">
      <c r="A6938" t="s">
        <v>7042</v>
      </c>
      <c r="B6938" s="1">
        <v>45448.486805555556</v>
      </c>
      <c r="C6938" t="s">
        <v>13</v>
      </c>
      <c r="D6938">
        <v>49</v>
      </c>
      <c r="E6938" t="s">
        <v>10</v>
      </c>
      <c r="F6938" t="s">
        <v>11</v>
      </c>
      <c r="G6938" t="b">
        <v>1</v>
      </c>
      <c r="H6938">
        <v>3</v>
      </c>
      <c r="I6938">
        <v>41</v>
      </c>
      <c r="J6938" t="b">
        <v>1</v>
      </c>
      <c r="K6938">
        <f>YEAR(Table1[[#This Row],[Patient Admission Date]])</f>
        <v>2024</v>
      </c>
      <c r="L6938" t="str">
        <f>TEXT(Table1[[#This Row],[Patient Admission Date]],"mmm")</f>
        <v>Jun</v>
      </c>
      <c r="M6938" t="str">
        <f>TEXT(Table1[[#This Row],[Patient Admission Date]],"ddd")</f>
        <v>Wed</v>
      </c>
      <c r="N6938" t="str">
        <f>TEXT(INT(HOUR(Table1[[#This Row],[Patient Admission Date]])/3)*3,"00")&amp;"-"&amp;TEXT(INT(HOUR(Table1[[#This Row],[Patient Admission Date]])/3)*3+3,"00")</f>
        <v>09-12</v>
      </c>
      <c r="O6938" t="str" cm="1">
        <f t="array" ref="O6938">_xlfn.IFS(Table1[[#This Row],[Patient Age]]&lt;=14,"0-14",Table1[[#This Row],[Patient Age]]&lt;=29,"15-29",Table1[[#This Row],[Patient Age]]&lt;=44,"30-44",Table1[[#This Row],[Patient Age]]&lt;=59,"45-59",Table1[[#This Row],[Patient Age]]&lt;=74,"60-74",TRUE,"75+")</f>
        <v>45-59</v>
      </c>
      <c r="P6938" t="str" cm="1">
        <f t="array" ref="P6938">_xlfn.IFS(Table1[[#This Row],[Patient Waittime]]&lt;=15,"0-15",Table1[[#This Row],[Patient Waittime]]&lt;=30,"16-30",Table1[[#This Row],[Patient Waittime]]&lt;=45,"31-45",Table1[[#This Row],[Patient Waittime]]&lt;=60,"46-60",TRUE,"60+")</f>
        <v>31-45</v>
      </c>
      <c r="Q6938">
        <f>--(Table1[[#This Row],[Patient Waittime]]&lt;=30)</f>
        <v>0</v>
      </c>
      <c r="R6938">
        <f>--Table1[[#This Row],[Patient Admission Flag]]</f>
        <v>1</v>
      </c>
      <c r="S6938">
        <f>--AND(Table1[[#This Row],[WithinTarget]]=1,Table1[[#This Row],[Patient Satisfaction Score]]&gt;=7)</f>
        <v>0</v>
      </c>
      <c r="T6938" t="str">
        <f>IF(LEFT(Table1[[#This Row],[Patient Gender]],1)="F","Female","Male")</f>
        <v>Female</v>
      </c>
    </row>
    <row r="6939" spans="1:20" x14ac:dyDescent="0.3">
      <c r="A6939" t="s">
        <v>7043</v>
      </c>
      <c r="B6939" s="1">
        <v>45483.915972222225</v>
      </c>
      <c r="C6939" t="s">
        <v>13</v>
      </c>
      <c r="D6939">
        <v>47</v>
      </c>
      <c r="E6939" t="s">
        <v>10</v>
      </c>
      <c r="F6939" t="s">
        <v>11</v>
      </c>
      <c r="G6939" t="b">
        <v>1</v>
      </c>
      <c r="H6939">
        <v>3</v>
      </c>
      <c r="I6939">
        <v>33</v>
      </c>
      <c r="J6939" t="b">
        <v>1</v>
      </c>
      <c r="K6939">
        <f>YEAR(Table1[[#This Row],[Patient Admission Date]])</f>
        <v>2024</v>
      </c>
      <c r="L6939" t="str">
        <f>TEXT(Table1[[#This Row],[Patient Admission Date]],"mmm")</f>
        <v>Jul</v>
      </c>
      <c r="M6939" t="str">
        <f>TEXT(Table1[[#This Row],[Patient Admission Date]],"ddd")</f>
        <v>Wed</v>
      </c>
      <c r="N6939" t="str">
        <f>TEXT(INT(HOUR(Table1[[#This Row],[Patient Admission Date]])/3)*3,"00")&amp;"-"&amp;TEXT(INT(HOUR(Table1[[#This Row],[Patient Admission Date]])/3)*3+3,"00")</f>
        <v>21-24</v>
      </c>
      <c r="O6939" t="str" cm="1">
        <f t="array" ref="O6939">_xlfn.IFS(Table1[[#This Row],[Patient Age]]&lt;=14,"0-14",Table1[[#This Row],[Patient Age]]&lt;=29,"15-29",Table1[[#This Row],[Patient Age]]&lt;=44,"30-44",Table1[[#This Row],[Patient Age]]&lt;=59,"45-59",Table1[[#This Row],[Patient Age]]&lt;=74,"60-74",TRUE,"75+")</f>
        <v>45-59</v>
      </c>
      <c r="P6939" t="str" cm="1">
        <f t="array" ref="P6939">_xlfn.IFS(Table1[[#This Row],[Patient Waittime]]&lt;=15,"0-15",Table1[[#This Row],[Patient Waittime]]&lt;=30,"16-30",Table1[[#This Row],[Patient Waittime]]&lt;=45,"31-45",Table1[[#This Row],[Patient Waittime]]&lt;=60,"46-60",TRUE,"60+")</f>
        <v>31-45</v>
      </c>
      <c r="Q6939">
        <f>--(Table1[[#This Row],[Patient Waittime]]&lt;=30)</f>
        <v>0</v>
      </c>
      <c r="R6939">
        <f>--Table1[[#This Row],[Patient Admission Flag]]</f>
        <v>1</v>
      </c>
      <c r="S6939">
        <f>--AND(Table1[[#This Row],[WithinTarget]]=1,Table1[[#This Row],[Patient Satisfaction Score]]&gt;=7)</f>
        <v>0</v>
      </c>
      <c r="T6939" t="str">
        <f>IF(LEFT(Table1[[#This Row],[Patient Gender]],1)="F","Female","Male")</f>
        <v>Female</v>
      </c>
    </row>
    <row r="6940" spans="1:20" x14ac:dyDescent="0.3">
      <c r="A6940" t="s">
        <v>7044</v>
      </c>
      <c r="B6940" s="1">
        <v>45186.063194444447</v>
      </c>
      <c r="C6940" t="s">
        <v>13</v>
      </c>
      <c r="D6940">
        <v>3</v>
      </c>
      <c r="E6940" t="s">
        <v>10</v>
      </c>
      <c r="F6940" t="s">
        <v>11</v>
      </c>
      <c r="G6940" t="b">
        <v>1</v>
      </c>
      <c r="H6940">
        <v>3</v>
      </c>
      <c r="I6940">
        <v>14</v>
      </c>
      <c r="J6940" t="b">
        <v>1</v>
      </c>
      <c r="K6940">
        <f>YEAR(Table1[[#This Row],[Patient Admission Date]])</f>
        <v>2023</v>
      </c>
      <c r="L6940" t="str">
        <f>TEXT(Table1[[#This Row],[Patient Admission Date]],"mmm")</f>
        <v>Sep</v>
      </c>
      <c r="M6940" t="str">
        <f>TEXT(Table1[[#This Row],[Patient Admission Date]],"ddd")</f>
        <v>Sun</v>
      </c>
      <c r="N6940" t="str">
        <f>TEXT(INT(HOUR(Table1[[#This Row],[Patient Admission Date]])/3)*3,"00")&amp;"-"&amp;TEXT(INT(HOUR(Table1[[#This Row],[Patient Admission Date]])/3)*3+3,"00")</f>
        <v>00-03</v>
      </c>
      <c r="O6940" t="str" cm="1">
        <f t="array" ref="O6940">_xlfn.IFS(Table1[[#This Row],[Patient Age]]&lt;=14,"0-14",Table1[[#This Row],[Patient Age]]&lt;=29,"15-29",Table1[[#This Row],[Patient Age]]&lt;=44,"30-44",Table1[[#This Row],[Patient Age]]&lt;=59,"45-59",Table1[[#This Row],[Patient Age]]&lt;=74,"60-74",TRUE,"75+")</f>
        <v>0-14</v>
      </c>
      <c r="P6940" t="str" cm="1">
        <f t="array" ref="P6940">_xlfn.IFS(Table1[[#This Row],[Patient Waittime]]&lt;=15,"0-15",Table1[[#This Row],[Patient Waittime]]&lt;=30,"16-30",Table1[[#This Row],[Patient Waittime]]&lt;=45,"31-45",Table1[[#This Row],[Patient Waittime]]&lt;=60,"46-60",TRUE,"60+")</f>
        <v>0-15</v>
      </c>
      <c r="Q6940">
        <f>--(Table1[[#This Row],[Patient Waittime]]&lt;=30)</f>
        <v>1</v>
      </c>
      <c r="R6940">
        <f>--Table1[[#This Row],[Patient Admission Flag]]</f>
        <v>1</v>
      </c>
      <c r="S6940">
        <f>--AND(Table1[[#This Row],[WithinTarget]]=1,Table1[[#This Row],[Patient Satisfaction Score]]&gt;=7)</f>
        <v>0</v>
      </c>
      <c r="T6940" t="str">
        <f>IF(LEFT(Table1[[#This Row],[Patient Gender]],1)="F","Female","Male")</f>
        <v>Female</v>
      </c>
    </row>
    <row r="6941" spans="1:20" x14ac:dyDescent="0.3">
      <c r="A6941" t="s">
        <v>7045</v>
      </c>
      <c r="B6941" s="1">
        <v>45055.474999999999</v>
      </c>
      <c r="C6941" t="s">
        <v>13</v>
      </c>
      <c r="D6941">
        <v>75</v>
      </c>
      <c r="E6941" t="s">
        <v>10</v>
      </c>
      <c r="F6941" t="s">
        <v>11</v>
      </c>
      <c r="G6941" t="b">
        <v>1</v>
      </c>
      <c r="H6941">
        <v>3</v>
      </c>
      <c r="I6941">
        <v>17</v>
      </c>
      <c r="J6941" t="b">
        <v>1</v>
      </c>
      <c r="K6941">
        <f>YEAR(Table1[[#This Row],[Patient Admission Date]])</f>
        <v>2023</v>
      </c>
      <c r="L6941" t="str">
        <f>TEXT(Table1[[#This Row],[Patient Admission Date]],"mmm")</f>
        <v>May</v>
      </c>
      <c r="M6941" t="str">
        <f>TEXT(Table1[[#This Row],[Patient Admission Date]],"ddd")</f>
        <v>Tue</v>
      </c>
      <c r="N6941" t="str">
        <f>TEXT(INT(HOUR(Table1[[#This Row],[Patient Admission Date]])/3)*3,"00")&amp;"-"&amp;TEXT(INT(HOUR(Table1[[#This Row],[Patient Admission Date]])/3)*3+3,"00")</f>
        <v>09-12</v>
      </c>
      <c r="O6941" t="str" cm="1">
        <f t="array" ref="O6941">_xlfn.IFS(Table1[[#This Row],[Patient Age]]&lt;=14,"0-14",Table1[[#This Row],[Patient Age]]&lt;=29,"15-29",Table1[[#This Row],[Patient Age]]&lt;=44,"30-44",Table1[[#This Row],[Patient Age]]&lt;=59,"45-59",Table1[[#This Row],[Patient Age]]&lt;=74,"60-74",TRUE,"75+")</f>
        <v>75+</v>
      </c>
      <c r="P6941" t="str" cm="1">
        <f t="array" ref="P6941">_xlfn.IFS(Table1[[#This Row],[Patient Waittime]]&lt;=15,"0-15",Table1[[#This Row],[Patient Waittime]]&lt;=30,"16-30",Table1[[#This Row],[Patient Waittime]]&lt;=45,"31-45",Table1[[#This Row],[Patient Waittime]]&lt;=60,"46-60",TRUE,"60+")</f>
        <v>16-30</v>
      </c>
      <c r="Q6941">
        <f>--(Table1[[#This Row],[Patient Waittime]]&lt;=30)</f>
        <v>1</v>
      </c>
      <c r="R6941">
        <f>--Table1[[#This Row],[Patient Admission Flag]]</f>
        <v>1</v>
      </c>
      <c r="S6941">
        <f>--AND(Table1[[#This Row],[WithinTarget]]=1,Table1[[#This Row],[Patient Satisfaction Score]]&gt;=7)</f>
        <v>0</v>
      </c>
      <c r="T6941" t="str">
        <f>IF(LEFT(Table1[[#This Row],[Patient Gender]],1)="F","Female","Male")</f>
        <v>Female</v>
      </c>
    </row>
    <row r="6942" spans="1:20" x14ac:dyDescent="0.3">
      <c r="A6942" t="s">
        <v>7046</v>
      </c>
      <c r="B6942" s="1">
        <v>45406.132638888892</v>
      </c>
      <c r="C6942" t="s">
        <v>13</v>
      </c>
      <c r="D6942">
        <v>32</v>
      </c>
      <c r="E6942" t="s">
        <v>10</v>
      </c>
      <c r="F6942" t="s">
        <v>11</v>
      </c>
      <c r="G6942" t="b">
        <v>1</v>
      </c>
      <c r="H6942">
        <v>3</v>
      </c>
      <c r="I6942">
        <v>57</v>
      </c>
      <c r="J6942" t="b">
        <v>1</v>
      </c>
      <c r="K6942">
        <f>YEAR(Table1[[#This Row],[Patient Admission Date]])</f>
        <v>2024</v>
      </c>
      <c r="L6942" t="str">
        <f>TEXT(Table1[[#This Row],[Patient Admission Date]],"mmm")</f>
        <v>Apr</v>
      </c>
      <c r="M6942" t="str">
        <f>TEXT(Table1[[#This Row],[Patient Admission Date]],"ddd")</f>
        <v>Wed</v>
      </c>
      <c r="N6942" t="str">
        <f>TEXT(INT(HOUR(Table1[[#This Row],[Patient Admission Date]])/3)*3,"00")&amp;"-"&amp;TEXT(INT(HOUR(Table1[[#This Row],[Patient Admission Date]])/3)*3+3,"00")</f>
        <v>03-06</v>
      </c>
      <c r="O6942" t="str" cm="1">
        <f t="array" ref="O6942">_xlfn.IFS(Table1[[#This Row],[Patient Age]]&lt;=14,"0-14",Table1[[#This Row],[Patient Age]]&lt;=29,"15-29",Table1[[#This Row],[Patient Age]]&lt;=44,"30-44",Table1[[#This Row],[Patient Age]]&lt;=59,"45-59",Table1[[#This Row],[Patient Age]]&lt;=74,"60-74",TRUE,"75+")</f>
        <v>30-44</v>
      </c>
      <c r="P6942" t="str" cm="1">
        <f t="array" ref="P6942">_xlfn.IFS(Table1[[#This Row],[Patient Waittime]]&lt;=15,"0-15",Table1[[#This Row],[Patient Waittime]]&lt;=30,"16-30",Table1[[#This Row],[Patient Waittime]]&lt;=45,"31-45",Table1[[#This Row],[Patient Waittime]]&lt;=60,"46-60",TRUE,"60+")</f>
        <v>46-60</v>
      </c>
      <c r="Q6942">
        <f>--(Table1[[#This Row],[Patient Waittime]]&lt;=30)</f>
        <v>0</v>
      </c>
      <c r="R6942">
        <f>--Table1[[#This Row],[Patient Admission Flag]]</f>
        <v>1</v>
      </c>
      <c r="S6942">
        <f>--AND(Table1[[#This Row],[WithinTarget]]=1,Table1[[#This Row],[Patient Satisfaction Score]]&gt;=7)</f>
        <v>0</v>
      </c>
      <c r="T6942" t="str">
        <f>IF(LEFT(Table1[[#This Row],[Patient Gender]],1)="F","Female","Male")</f>
        <v>Female</v>
      </c>
    </row>
    <row r="6943" spans="1:20" x14ac:dyDescent="0.3">
      <c r="A6943" t="s">
        <v>7047</v>
      </c>
      <c r="B6943" s="1">
        <v>45541.382638888892</v>
      </c>
      <c r="C6943" t="s">
        <v>13</v>
      </c>
      <c r="D6943">
        <v>53</v>
      </c>
      <c r="E6943" t="s">
        <v>10</v>
      </c>
      <c r="F6943" t="s">
        <v>11</v>
      </c>
      <c r="G6943" t="b">
        <v>1</v>
      </c>
      <c r="H6943">
        <v>3</v>
      </c>
      <c r="I6943">
        <v>20</v>
      </c>
      <c r="J6943" t="b">
        <v>1</v>
      </c>
      <c r="K6943">
        <f>YEAR(Table1[[#This Row],[Patient Admission Date]])</f>
        <v>2024</v>
      </c>
      <c r="L6943" t="str">
        <f>TEXT(Table1[[#This Row],[Patient Admission Date]],"mmm")</f>
        <v>Sep</v>
      </c>
      <c r="M6943" t="str">
        <f>TEXT(Table1[[#This Row],[Patient Admission Date]],"ddd")</f>
        <v>Fri</v>
      </c>
      <c r="N6943" t="str">
        <f>TEXT(INT(HOUR(Table1[[#This Row],[Patient Admission Date]])/3)*3,"00")&amp;"-"&amp;TEXT(INT(HOUR(Table1[[#This Row],[Patient Admission Date]])/3)*3+3,"00")</f>
        <v>09-12</v>
      </c>
      <c r="O6943" t="str" cm="1">
        <f t="array" ref="O6943">_xlfn.IFS(Table1[[#This Row],[Patient Age]]&lt;=14,"0-14",Table1[[#This Row],[Patient Age]]&lt;=29,"15-29",Table1[[#This Row],[Patient Age]]&lt;=44,"30-44",Table1[[#This Row],[Patient Age]]&lt;=59,"45-59",Table1[[#This Row],[Patient Age]]&lt;=74,"60-74",TRUE,"75+")</f>
        <v>45-59</v>
      </c>
      <c r="P6943" t="str" cm="1">
        <f t="array" ref="P6943">_xlfn.IFS(Table1[[#This Row],[Patient Waittime]]&lt;=15,"0-15",Table1[[#This Row],[Patient Waittime]]&lt;=30,"16-30",Table1[[#This Row],[Patient Waittime]]&lt;=45,"31-45",Table1[[#This Row],[Patient Waittime]]&lt;=60,"46-60",TRUE,"60+")</f>
        <v>16-30</v>
      </c>
      <c r="Q6943">
        <f>--(Table1[[#This Row],[Patient Waittime]]&lt;=30)</f>
        <v>1</v>
      </c>
      <c r="R6943">
        <f>--Table1[[#This Row],[Patient Admission Flag]]</f>
        <v>1</v>
      </c>
      <c r="S6943">
        <f>--AND(Table1[[#This Row],[WithinTarget]]=1,Table1[[#This Row],[Patient Satisfaction Score]]&gt;=7)</f>
        <v>0</v>
      </c>
      <c r="T6943" t="str">
        <f>IF(LEFT(Table1[[#This Row],[Patient Gender]],1)="F","Female","Male")</f>
        <v>Female</v>
      </c>
    </row>
    <row r="6944" spans="1:20" x14ac:dyDescent="0.3">
      <c r="A6944" t="s">
        <v>7048</v>
      </c>
      <c r="B6944" s="1">
        <v>45105.083333333336</v>
      </c>
      <c r="C6944" t="s">
        <v>13</v>
      </c>
      <c r="D6944">
        <v>12</v>
      </c>
      <c r="E6944" t="s">
        <v>10</v>
      </c>
      <c r="F6944" t="s">
        <v>11</v>
      </c>
      <c r="G6944" t="b">
        <v>1</v>
      </c>
      <c r="H6944">
        <v>3</v>
      </c>
      <c r="I6944">
        <v>47</v>
      </c>
      <c r="J6944" t="b">
        <v>1</v>
      </c>
      <c r="K6944">
        <f>YEAR(Table1[[#This Row],[Patient Admission Date]])</f>
        <v>2023</v>
      </c>
      <c r="L6944" t="str">
        <f>TEXT(Table1[[#This Row],[Patient Admission Date]],"mmm")</f>
        <v>Jun</v>
      </c>
      <c r="M6944" t="str">
        <f>TEXT(Table1[[#This Row],[Patient Admission Date]],"ddd")</f>
        <v>Wed</v>
      </c>
      <c r="N6944" t="str">
        <f>TEXT(INT(HOUR(Table1[[#This Row],[Patient Admission Date]])/3)*3,"00")&amp;"-"&amp;TEXT(INT(HOUR(Table1[[#This Row],[Patient Admission Date]])/3)*3+3,"00")</f>
        <v>00-03</v>
      </c>
      <c r="O6944" t="str" cm="1">
        <f t="array" ref="O6944">_xlfn.IFS(Table1[[#This Row],[Patient Age]]&lt;=14,"0-14",Table1[[#This Row],[Patient Age]]&lt;=29,"15-29",Table1[[#This Row],[Patient Age]]&lt;=44,"30-44",Table1[[#This Row],[Patient Age]]&lt;=59,"45-59",Table1[[#This Row],[Patient Age]]&lt;=74,"60-74",TRUE,"75+")</f>
        <v>0-14</v>
      </c>
      <c r="P6944" t="str" cm="1">
        <f t="array" ref="P6944">_xlfn.IFS(Table1[[#This Row],[Patient Waittime]]&lt;=15,"0-15",Table1[[#This Row],[Patient Waittime]]&lt;=30,"16-30",Table1[[#This Row],[Patient Waittime]]&lt;=45,"31-45",Table1[[#This Row],[Patient Waittime]]&lt;=60,"46-60",TRUE,"60+")</f>
        <v>46-60</v>
      </c>
      <c r="Q6944">
        <f>--(Table1[[#This Row],[Patient Waittime]]&lt;=30)</f>
        <v>0</v>
      </c>
      <c r="R6944">
        <f>--Table1[[#This Row],[Patient Admission Flag]]</f>
        <v>1</v>
      </c>
      <c r="S6944">
        <f>--AND(Table1[[#This Row],[WithinTarget]]=1,Table1[[#This Row],[Patient Satisfaction Score]]&gt;=7)</f>
        <v>0</v>
      </c>
      <c r="T6944" t="str">
        <f>IF(LEFT(Table1[[#This Row],[Patient Gender]],1)="F","Female","Male")</f>
        <v>Female</v>
      </c>
    </row>
    <row r="6945" spans="1:20" x14ac:dyDescent="0.3">
      <c r="A6945" t="s">
        <v>7049</v>
      </c>
      <c r="B6945" s="1">
        <v>45387.962500000001</v>
      </c>
      <c r="C6945" t="s">
        <v>13</v>
      </c>
      <c r="D6945">
        <v>16</v>
      </c>
      <c r="E6945" t="s">
        <v>10</v>
      </c>
      <c r="F6945" t="s">
        <v>11</v>
      </c>
      <c r="G6945" t="b">
        <v>1</v>
      </c>
      <c r="H6945">
        <v>4</v>
      </c>
      <c r="I6945">
        <v>17</v>
      </c>
      <c r="J6945" t="b">
        <v>1</v>
      </c>
      <c r="K6945">
        <f>YEAR(Table1[[#This Row],[Patient Admission Date]])</f>
        <v>2024</v>
      </c>
      <c r="L6945" t="str">
        <f>TEXT(Table1[[#This Row],[Patient Admission Date]],"mmm")</f>
        <v>Apr</v>
      </c>
      <c r="M6945" t="str">
        <f>TEXT(Table1[[#This Row],[Patient Admission Date]],"ddd")</f>
        <v>Fri</v>
      </c>
      <c r="N6945" t="str">
        <f>TEXT(INT(HOUR(Table1[[#This Row],[Patient Admission Date]])/3)*3,"00")&amp;"-"&amp;TEXT(INT(HOUR(Table1[[#This Row],[Patient Admission Date]])/3)*3+3,"00")</f>
        <v>21-24</v>
      </c>
      <c r="O6945" t="str" cm="1">
        <f t="array" ref="O6945">_xlfn.IFS(Table1[[#This Row],[Patient Age]]&lt;=14,"0-14",Table1[[#This Row],[Patient Age]]&lt;=29,"15-29",Table1[[#This Row],[Patient Age]]&lt;=44,"30-44",Table1[[#This Row],[Patient Age]]&lt;=59,"45-59",Table1[[#This Row],[Patient Age]]&lt;=74,"60-74",TRUE,"75+")</f>
        <v>15-29</v>
      </c>
      <c r="P6945" t="str" cm="1">
        <f t="array" ref="P6945">_xlfn.IFS(Table1[[#This Row],[Patient Waittime]]&lt;=15,"0-15",Table1[[#This Row],[Patient Waittime]]&lt;=30,"16-30",Table1[[#This Row],[Patient Waittime]]&lt;=45,"31-45",Table1[[#This Row],[Patient Waittime]]&lt;=60,"46-60",TRUE,"60+")</f>
        <v>16-30</v>
      </c>
      <c r="Q6945">
        <f>--(Table1[[#This Row],[Patient Waittime]]&lt;=30)</f>
        <v>1</v>
      </c>
      <c r="R6945">
        <f>--Table1[[#This Row],[Patient Admission Flag]]</f>
        <v>1</v>
      </c>
      <c r="S6945">
        <f>--AND(Table1[[#This Row],[WithinTarget]]=1,Table1[[#This Row],[Patient Satisfaction Score]]&gt;=7)</f>
        <v>0</v>
      </c>
      <c r="T6945" t="str">
        <f>IF(LEFT(Table1[[#This Row],[Patient Gender]],1)="F","Female","Male")</f>
        <v>Female</v>
      </c>
    </row>
    <row r="6946" spans="1:20" x14ac:dyDescent="0.3">
      <c r="A6946" t="s">
        <v>7050</v>
      </c>
      <c r="B6946" s="1">
        <v>45563.347916666666</v>
      </c>
      <c r="C6946" t="s">
        <v>13</v>
      </c>
      <c r="D6946">
        <v>7</v>
      </c>
      <c r="E6946" t="s">
        <v>10</v>
      </c>
      <c r="F6946" t="s">
        <v>11</v>
      </c>
      <c r="G6946" t="b">
        <v>1</v>
      </c>
      <c r="H6946">
        <v>4</v>
      </c>
      <c r="I6946">
        <v>41</v>
      </c>
      <c r="J6946" t="b">
        <v>1</v>
      </c>
      <c r="K6946">
        <f>YEAR(Table1[[#This Row],[Patient Admission Date]])</f>
        <v>2024</v>
      </c>
      <c r="L6946" t="str">
        <f>TEXT(Table1[[#This Row],[Patient Admission Date]],"mmm")</f>
        <v>Sep</v>
      </c>
      <c r="M6946" t="str">
        <f>TEXT(Table1[[#This Row],[Patient Admission Date]],"ddd")</f>
        <v>Sat</v>
      </c>
      <c r="N6946" t="str">
        <f>TEXT(INT(HOUR(Table1[[#This Row],[Patient Admission Date]])/3)*3,"00")&amp;"-"&amp;TEXT(INT(HOUR(Table1[[#This Row],[Patient Admission Date]])/3)*3+3,"00")</f>
        <v>06-09</v>
      </c>
      <c r="O6946" t="str" cm="1">
        <f t="array" ref="O6946">_xlfn.IFS(Table1[[#This Row],[Patient Age]]&lt;=14,"0-14",Table1[[#This Row],[Patient Age]]&lt;=29,"15-29",Table1[[#This Row],[Patient Age]]&lt;=44,"30-44",Table1[[#This Row],[Patient Age]]&lt;=59,"45-59",Table1[[#This Row],[Patient Age]]&lt;=74,"60-74",TRUE,"75+")</f>
        <v>0-14</v>
      </c>
      <c r="P6946" t="str" cm="1">
        <f t="array" ref="P6946">_xlfn.IFS(Table1[[#This Row],[Patient Waittime]]&lt;=15,"0-15",Table1[[#This Row],[Patient Waittime]]&lt;=30,"16-30",Table1[[#This Row],[Patient Waittime]]&lt;=45,"31-45",Table1[[#This Row],[Patient Waittime]]&lt;=60,"46-60",TRUE,"60+")</f>
        <v>31-45</v>
      </c>
      <c r="Q6946">
        <f>--(Table1[[#This Row],[Patient Waittime]]&lt;=30)</f>
        <v>0</v>
      </c>
      <c r="R6946">
        <f>--Table1[[#This Row],[Patient Admission Flag]]</f>
        <v>1</v>
      </c>
      <c r="S6946">
        <f>--AND(Table1[[#This Row],[WithinTarget]]=1,Table1[[#This Row],[Patient Satisfaction Score]]&gt;=7)</f>
        <v>0</v>
      </c>
      <c r="T6946" t="str">
        <f>IF(LEFT(Table1[[#This Row],[Patient Gender]],1)="F","Female","Male")</f>
        <v>Female</v>
      </c>
    </row>
    <row r="6947" spans="1:20" x14ac:dyDescent="0.3">
      <c r="A6947" t="s">
        <v>7051</v>
      </c>
      <c r="B6947" s="1">
        <v>45449.603472222225</v>
      </c>
      <c r="C6947" t="s">
        <v>13</v>
      </c>
      <c r="D6947">
        <v>39</v>
      </c>
      <c r="E6947" t="s">
        <v>10</v>
      </c>
      <c r="F6947" t="s">
        <v>11</v>
      </c>
      <c r="G6947" t="b">
        <v>1</v>
      </c>
      <c r="H6947">
        <v>4</v>
      </c>
      <c r="I6947">
        <v>48</v>
      </c>
      <c r="J6947" t="b">
        <v>1</v>
      </c>
      <c r="K6947">
        <f>YEAR(Table1[[#This Row],[Patient Admission Date]])</f>
        <v>2024</v>
      </c>
      <c r="L6947" t="str">
        <f>TEXT(Table1[[#This Row],[Patient Admission Date]],"mmm")</f>
        <v>Jun</v>
      </c>
      <c r="M6947" t="str">
        <f>TEXT(Table1[[#This Row],[Patient Admission Date]],"ddd")</f>
        <v>Thu</v>
      </c>
      <c r="N6947" t="str">
        <f>TEXT(INT(HOUR(Table1[[#This Row],[Patient Admission Date]])/3)*3,"00")&amp;"-"&amp;TEXT(INT(HOUR(Table1[[#This Row],[Patient Admission Date]])/3)*3+3,"00")</f>
        <v>12-15</v>
      </c>
      <c r="O6947" t="str" cm="1">
        <f t="array" ref="O6947">_xlfn.IFS(Table1[[#This Row],[Patient Age]]&lt;=14,"0-14",Table1[[#This Row],[Patient Age]]&lt;=29,"15-29",Table1[[#This Row],[Patient Age]]&lt;=44,"30-44",Table1[[#This Row],[Patient Age]]&lt;=59,"45-59",Table1[[#This Row],[Patient Age]]&lt;=74,"60-74",TRUE,"75+")</f>
        <v>30-44</v>
      </c>
      <c r="P6947" t="str" cm="1">
        <f t="array" ref="P6947">_xlfn.IFS(Table1[[#This Row],[Patient Waittime]]&lt;=15,"0-15",Table1[[#This Row],[Patient Waittime]]&lt;=30,"16-30",Table1[[#This Row],[Patient Waittime]]&lt;=45,"31-45",Table1[[#This Row],[Patient Waittime]]&lt;=60,"46-60",TRUE,"60+")</f>
        <v>46-60</v>
      </c>
      <c r="Q6947">
        <f>--(Table1[[#This Row],[Patient Waittime]]&lt;=30)</f>
        <v>0</v>
      </c>
      <c r="R6947">
        <f>--Table1[[#This Row],[Patient Admission Flag]]</f>
        <v>1</v>
      </c>
      <c r="S6947">
        <f>--AND(Table1[[#This Row],[WithinTarget]]=1,Table1[[#This Row],[Patient Satisfaction Score]]&gt;=7)</f>
        <v>0</v>
      </c>
      <c r="T6947" t="str">
        <f>IF(LEFT(Table1[[#This Row],[Patient Gender]],1)="F","Female","Male")</f>
        <v>Female</v>
      </c>
    </row>
    <row r="6948" spans="1:20" x14ac:dyDescent="0.3">
      <c r="A6948" t="s">
        <v>7052</v>
      </c>
      <c r="B6948" s="1">
        <v>45337.120138888888</v>
      </c>
      <c r="C6948" t="s">
        <v>13</v>
      </c>
      <c r="D6948">
        <v>58</v>
      </c>
      <c r="E6948" t="s">
        <v>10</v>
      </c>
      <c r="F6948" t="s">
        <v>11</v>
      </c>
      <c r="G6948" t="b">
        <v>1</v>
      </c>
      <c r="H6948">
        <v>4</v>
      </c>
      <c r="I6948">
        <v>59</v>
      </c>
      <c r="J6948" t="b">
        <v>1</v>
      </c>
      <c r="K6948">
        <f>YEAR(Table1[[#This Row],[Patient Admission Date]])</f>
        <v>2024</v>
      </c>
      <c r="L6948" t="str">
        <f>TEXT(Table1[[#This Row],[Patient Admission Date]],"mmm")</f>
        <v>Feb</v>
      </c>
      <c r="M6948" t="str">
        <f>TEXT(Table1[[#This Row],[Patient Admission Date]],"ddd")</f>
        <v>Thu</v>
      </c>
      <c r="N6948" t="str">
        <f>TEXT(INT(HOUR(Table1[[#This Row],[Patient Admission Date]])/3)*3,"00")&amp;"-"&amp;TEXT(INT(HOUR(Table1[[#This Row],[Patient Admission Date]])/3)*3+3,"00")</f>
        <v>00-03</v>
      </c>
      <c r="O6948" t="str" cm="1">
        <f t="array" ref="O6948">_xlfn.IFS(Table1[[#This Row],[Patient Age]]&lt;=14,"0-14",Table1[[#This Row],[Patient Age]]&lt;=29,"15-29",Table1[[#This Row],[Patient Age]]&lt;=44,"30-44",Table1[[#This Row],[Patient Age]]&lt;=59,"45-59",Table1[[#This Row],[Patient Age]]&lt;=74,"60-74",TRUE,"75+")</f>
        <v>45-59</v>
      </c>
      <c r="P6948" t="str" cm="1">
        <f t="array" ref="P6948">_xlfn.IFS(Table1[[#This Row],[Patient Waittime]]&lt;=15,"0-15",Table1[[#This Row],[Patient Waittime]]&lt;=30,"16-30",Table1[[#This Row],[Patient Waittime]]&lt;=45,"31-45",Table1[[#This Row],[Patient Waittime]]&lt;=60,"46-60",TRUE,"60+")</f>
        <v>46-60</v>
      </c>
      <c r="Q6948">
        <f>--(Table1[[#This Row],[Patient Waittime]]&lt;=30)</f>
        <v>0</v>
      </c>
      <c r="R6948">
        <f>--Table1[[#This Row],[Patient Admission Flag]]</f>
        <v>1</v>
      </c>
      <c r="S6948">
        <f>--AND(Table1[[#This Row],[WithinTarget]]=1,Table1[[#This Row],[Patient Satisfaction Score]]&gt;=7)</f>
        <v>0</v>
      </c>
      <c r="T6948" t="str">
        <f>IF(LEFT(Table1[[#This Row],[Patient Gender]],1)="F","Female","Male")</f>
        <v>Female</v>
      </c>
    </row>
    <row r="6949" spans="1:20" x14ac:dyDescent="0.3">
      <c r="A6949" t="s">
        <v>7053</v>
      </c>
      <c r="B6949" s="1">
        <v>45210.646527777775</v>
      </c>
      <c r="C6949" t="s">
        <v>13</v>
      </c>
      <c r="D6949">
        <v>71</v>
      </c>
      <c r="E6949" t="s">
        <v>10</v>
      </c>
      <c r="F6949" t="s">
        <v>11</v>
      </c>
      <c r="G6949" t="b">
        <v>1</v>
      </c>
      <c r="H6949">
        <v>4</v>
      </c>
      <c r="I6949">
        <v>21</v>
      </c>
      <c r="J6949" t="b">
        <v>1</v>
      </c>
      <c r="K6949">
        <f>YEAR(Table1[[#This Row],[Patient Admission Date]])</f>
        <v>2023</v>
      </c>
      <c r="L6949" t="str">
        <f>TEXT(Table1[[#This Row],[Patient Admission Date]],"mmm")</f>
        <v>Oct</v>
      </c>
      <c r="M6949" t="str">
        <f>TEXT(Table1[[#This Row],[Patient Admission Date]],"ddd")</f>
        <v>Wed</v>
      </c>
      <c r="N6949" t="str">
        <f>TEXT(INT(HOUR(Table1[[#This Row],[Patient Admission Date]])/3)*3,"00")&amp;"-"&amp;TEXT(INT(HOUR(Table1[[#This Row],[Patient Admission Date]])/3)*3+3,"00")</f>
        <v>15-18</v>
      </c>
      <c r="O6949" t="str" cm="1">
        <f t="array" ref="O6949">_xlfn.IFS(Table1[[#This Row],[Patient Age]]&lt;=14,"0-14",Table1[[#This Row],[Patient Age]]&lt;=29,"15-29",Table1[[#This Row],[Patient Age]]&lt;=44,"30-44",Table1[[#This Row],[Patient Age]]&lt;=59,"45-59",Table1[[#This Row],[Patient Age]]&lt;=74,"60-74",TRUE,"75+")</f>
        <v>60-74</v>
      </c>
      <c r="P6949" t="str" cm="1">
        <f t="array" ref="P6949">_xlfn.IFS(Table1[[#This Row],[Patient Waittime]]&lt;=15,"0-15",Table1[[#This Row],[Patient Waittime]]&lt;=30,"16-30",Table1[[#This Row],[Patient Waittime]]&lt;=45,"31-45",Table1[[#This Row],[Patient Waittime]]&lt;=60,"46-60",TRUE,"60+")</f>
        <v>16-30</v>
      </c>
      <c r="Q6949">
        <f>--(Table1[[#This Row],[Patient Waittime]]&lt;=30)</f>
        <v>1</v>
      </c>
      <c r="R6949">
        <f>--Table1[[#This Row],[Patient Admission Flag]]</f>
        <v>1</v>
      </c>
      <c r="S6949">
        <f>--AND(Table1[[#This Row],[WithinTarget]]=1,Table1[[#This Row],[Patient Satisfaction Score]]&gt;=7)</f>
        <v>0</v>
      </c>
      <c r="T6949" t="str">
        <f>IF(LEFT(Table1[[#This Row],[Patient Gender]],1)="F","Female","Male")</f>
        <v>Female</v>
      </c>
    </row>
    <row r="6950" spans="1:20" x14ac:dyDescent="0.3">
      <c r="A6950" t="s">
        <v>7054</v>
      </c>
      <c r="B6950" s="1">
        <v>45165.888194444444</v>
      </c>
      <c r="C6950" t="s">
        <v>13</v>
      </c>
      <c r="D6950">
        <v>13</v>
      </c>
      <c r="E6950" t="s">
        <v>10</v>
      </c>
      <c r="F6950" t="s">
        <v>11</v>
      </c>
      <c r="G6950" t="b">
        <v>1</v>
      </c>
      <c r="H6950">
        <v>4</v>
      </c>
      <c r="I6950">
        <v>19</v>
      </c>
      <c r="J6950" t="b">
        <v>1</v>
      </c>
      <c r="K6950">
        <f>YEAR(Table1[[#This Row],[Patient Admission Date]])</f>
        <v>2023</v>
      </c>
      <c r="L6950" t="str">
        <f>TEXT(Table1[[#This Row],[Patient Admission Date]],"mmm")</f>
        <v>Aug</v>
      </c>
      <c r="M6950" t="str">
        <f>TEXT(Table1[[#This Row],[Patient Admission Date]],"ddd")</f>
        <v>Sun</v>
      </c>
      <c r="N6950" t="str">
        <f>TEXT(INT(HOUR(Table1[[#This Row],[Patient Admission Date]])/3)*3,"00")&amp;"-"&amp;TEXT(INT(HOUR(Table1[[#This Row],[Patient Admission Date]])/3)*3+3,"00")</f>
        <v>21-24</v>
      </c>
      <c r="O6950" t="str" cm="1">
        <f t="array" ref="O6950">_xlfn.IFS(Table1[[#This Row],[Patient Age]]&lt;=14,"0-14",Table1[[#This Row],[Patient Age]]&lt;=29,"15-29",Table1[[#This Row],[Patient Age]]&lt;=44,"30-44",Table1[[#This Row],[Patient Age]]&lt;=59,"45-59",Table1[[#This Row],[Patient Age]]&lt;=74,"60-74",TRUE,"75+")</f>
        <v>0-14</v>
      </c>
      <c r="P6950" t="str" cm="1">
        <f t="array" ref="P6950">_xlfn.IFS(Table1[[#This Row],[Patient Waittime]]&lt;=15,"0-15",Table1[[#This Row],[Patient Waittime]]&lt;=30,"16-30",Table1[[#This Row],[Patient Waittime]]&lt;=45,"31-45",Table1[[#This Row],[Patient Waittime]]&lt;=60,"46-60",TRUE,"60+")</f>
        <v>16-30</v>
      </c>
      <c r="Q6950">
        <f>--(Table1[[#This Row],[Patient Waittime]]&lt;=30)</f>
        <v>1</v>
      </c>
      <c r="R6950">
        <f>--Table1[[#This Row],[Patient Admission Flag]]</f>
        <v>1</v>
      </c>
      <c r="S6950">
        <f>--AND(Table1[[#This Row],[WithinTarget]]=1,Table1[[#This Row],[Patient Satisfaction Score]]&gt;=7)</f>
        <v>0</v>
      </c>
      <c r="T6950" t="str">
        <f>IF(LEFT(Table1[[#This Row],[Patient Gender]],1)="F","Female","Male")</f>
        <v>Female</v>
      </c>
    </row>
    <row r="6951" spans="1:20" x14ac:dyDescent="0.3">
      <c r="A6951" t="s">
        <v>7055</v>
      </c>
      <c r="B6951" s="1">
        <v>45494.23333333333</v>
      </c>
      <c r="C6951" t="s">
        <v>13</v>
      </c>
      <c r="D6951">
        <v>72</v>
      </c>
      <c r="E6951" t="s">
        <v>10</v>
      </c>
      <c r="F6951" t="s">
        <v>11</v>
      </c>
      <c r="G6951" t="b">
        <v>1</v>
      </c>
      <c r="H6951">
        <v>4</v>
      </c>
      <c r="I6951">
        <v>29</v>
      </c>
      <c r="J6951" t="b">
        <v>1</v>
      </c>
      <c r="K6951">
        <f>YEAR(Table1[[#This Row],[Patient Admission Date]])</f>
        <v>2024</v>
      </c>
      <c r="L6951" t="str">
        <f>TEXT(Table1[[#This Row],[Patient Admission Date]],"mmm")</f>
        <v>Jul</v>
      </c>
      <c r="M6951" t="str">
        <f>TEXT(Table1[[#This Row],[Patient Admission Date]],"ddd")</f>
        <v>Sun</v>
      </c>
      <c r="N6951" t="str">
        <f>TEXT(INT(HOUR(Table1[[#This Row],[Patient Admission Date]])/3)*3,"00")&amp;"-"&amp;TEXT(INT(HOUR(Table1[[#This Row],[Patient Admission Date]])/3)*3+3,"00")</f>
        <v>03-06</v>
      </c>
      <c r="O6951" t="str" cm="1">
        <f t="array" ref="O6951">_xlfn.IFS(Table1[[#This Row],[Patient Age]]&lt;=14,"0-14",Table1[[#This Row],[Patient Age]]&lt;=29,"15-29",Table1[[#This Row],[Patient Age]]&lt;=44,"30-44",Table1[[#This Row],[Patient Age]]&lt;=59,"45-59",Table1[[#This Row],[Patient Age]]&lt;=74,"60-74",TRUE,"75+")</f>
        <v>60-74</v>
      </c>
      <c r="P6951" t="str" cm="1">
        <f t="array" ref="P6951">_xlfn.IFS(Table1[[#This Row],[Patient Waittime]]&lt;=15,"0-15",Table1[[#This Row],[Patient Waittime]]&lt;=30,"16-30",Table1[[#This Row],[Patient Waittime]]&lt;=45,"31-45",Table1[[#This Row],[Patient Waittime]]&lt;=60,"46-60",TRUE,"60+")</f>
        <v>16-30</v>
      </c>
      <c r="Q6951">
        <f>--(Table1[[#This Row],[Patient Waittime]]&lt;=30)</f>
        <v>1</v>
      </c>
      <c r="R6951">
        <f>--Table1[[#This Row],[Patient Admission Flag]]</f>
        <v>1</v>
      </c>
      <c r="S6951">
        <f>--AND(Table1[[#This Row],[WithinTarget]]=1,Table1[[#This Row],[Patient Satisfaction Score]]&gt;=7)</f>
        <v>0</v>
      </c>
      <c r="T6951" t="str">
        <f>IF(LEFT(Table1[[#This Row],[Patient Gender]],1)="F","Female","Male")</f>
        <v>Female</v>
      </c>
    </row>
    <row r="6952" spans="1:20" x14ac:dyDescent="0.3">
      <c r="A6952" t="s">
        <v>7056</v>
      </c>
      <c r="B6952" s="1">
        <v>45060.78125</v>
      </c>
      <c r="C6952" t="s">
        <v>13</v>
      </c>
      <c r="D6952">
        <v>10</v>
      </c>
      <c r="E6952" t="s">
        <v>10</v>
      </c>
      <c r="F6952" t="s">
        <v>11</v>
      </c>
      <c r="G6952" t="b">
        <v>1</v>
      </c>
      <c r="H6952">
        <v>4</v>
      </c>
      <c r="I6952">
        <v>44</v>
      </c>
      <c r="J6952" t="b">
        <v>1</v>
      </c>
      <c r="K6952">
        <f>YEAR(Table1[[#This Row],[Patient Admission Date]])</f>
        <v>2023</v>
      </c>
      <c r="L6952" t="str">
        <f>TEXT(Table1[[#This Row],[Patient Admission Date]],"mmm")</f>
        <v>May</v>
      </c>
      <c r="M6952" t="str">
        <f>TEXT(Table1[[#This Row],[Patient Admission Date]],"ddd")</f>
        <v>Sun</v>
      </c>
      <c r="N6952" t="str">
        <f>TEXT(INT(HOUR(Table1[[#This Row],[Patient Admission Date]])/3)*3,"00")&amp;"-"&amp;TEXT(INT(HOUR(Table1[[#This Row],[Patient Admission Date]])/3)*3+3,"00")</f>
        <v>18-21</v>
      </c>
      <c r="O6952" t="str" cm="1">
        <f t="array" ref="O6952">_xlfn.IFS(Table1[[#This Row],[Patient Age]]&lt;=14,"0-14",Table1[[#This Row],[Patient Age]]&lt;=29,"15-29",Table1[[#This Row],[Patient Age]]&lt;=44,"30-44",Table1[[#This Row],[Patient Age]]&lt;=59,"45-59",Table1[[#This Row],[Patient Age]]&lt;=74,"60-74",TRUE,"75+")</f>
        <v>0-14</v>
      </c>
      <c r="P6952" t="str" cm="1">
        <f t="array" ref="P6952">_xlfn.IFS(Table1[[#This Row],[Patient Waittime]]&lt;=15,"0-15",Table1[[#This Row],[Patient Waittime]]&lt;=30,"16-30",Table1[[#This Row],[Patient Waittime]]&lt;=45,"31-45",Table1[[#This Row],[Patient Waittime]]&lt;=60,"46-60",TRUE,"60+")</f>
        <v>31-45</v>
      </c>
      <c r="Q6952">
        <f>--(Table1[[#This Row],[Patient Waittime]]&lt;=30)</f>
        <v>0</v>
      </c>
      <c r="R6952">
        <f>--Table1[[#This Row],[Patient Admission Flag]]</f>
        <v>1</v>
      </c>
      <c r="S6952">
        <f>--AND(Table1[[#This Row],[WithinTarget]]=1,Table1[[#This Row],[Patient Satisfaction Score]]&gt;=7)</f>
        <v>0</v>
      </c>
      <c r="T6952" t="str">
        <f>IF(LEFT(Table1[[#This Row],[Patient Gender]],1)="F","Female","Male")</f>
        <v>Female</v>
      </c>
    </row>
    <row r="6953" spans="1:20" x14ac:dyDescent="0.3">
      <c r="A6953" t="s">
        <v>7057</v>
      </c>
      <c r="B6953" s="1">
        <v>45497.834722222222</v>
      </c>
      <c r="C6953" t="s">
        <v>13</v>
      </c>
      <c r="D6953">
        <v>23</v>
      </c>
      <c r="E6953" t="s">
        <v>10</v>
      </c>
      <c r="F6953" t="s">
        <v>11</v>
      </c>
      <c r="G6953" t="b">
        <v>1</v>
      </c>
      <c r="H6953">
        <v>4</v>
      </c>
      <c r="I6953">
        <v>44</v>
      </c>
      <c r="J6953" t="b">
        <v>1</v>
      </c>
      <c r="K6953">
        <f>YEAR(Table1[[#This Row],[Patient Admission Date]])</f>
        <v>2024</v>
      </c>
      <c r="L6953" t="str">
        <f>TEXT(Table1[[#This Row],[Patient Admission Date]],"mmm")</f>
        <v>Jul</v>
      </c>
      <c r="M6953" t="str">
        <f>TEXT(Table1[[#This Row],[Patient Admission Date]],"ddd")</f>
        <v>Wed</v>
      </c>
      <c r="N6953" t="str">
        <f>TEXT(INT(HOUR(Table1[[#This Row],[Patient Admission Date]])/3)*3,"00")&amp;"-"&amp;TEXT(INT(HOUR(Table1[[#This Row],[Patient Admission Date]])/3)*3+3,"00")</f>
        <v>18-21</v>
      </c>
      <c r="O6953" t="str" cm="1">
        <f t="array" ref="O6953">_xlfn.IFS(Table1[[#This Row],[Patient Age]]&lt;=14,"0-14",Table1[[#This Row],[Patient Age]]&lt;=29,"15-29",Table1[[#This Row],[Patient Age]]&lt;=44,"30-44",Table1[[#This Row],[Patient Age]]&lt;=59,"45-59",Table1[[#This Row],[Patient Age]]&lt;=74,"60-74",TRUE,"75+")</f>
        <v>15-29</v>
      </c>
      <c r="P6953" t="str" cm="1">
        <f t="array" ref="P6953">_xlfn.IFS(Table1[[#This Row],[Patient Waittime]]&lt;=15,"0-15",Table1[[#This Row],[Patient Waittime]]&lt;=30,"16-30",Table1[[#This Row],[Patient Waittime]]&lt;=45,"31-45",Table1[[#This Row],[Patient Waittime]]&lt;=60,"46-60",TRUE,"60+")</f>
        <v>31-45</v>
      </c>
      <c r="Q6953">
        <f>--(Table1[[#This Row],[Patient Waittime]]&lt;=30)</f>
        <v>0</v>
      </c>
      <c r="R6953">
        <f>--Table1[[#This Row],[Patient Admission Flag]]</f>
        <v>1</v>
      </c>
      <c r="S6953">
        <f>--AND(Table1[[#This Row],[WithinTarget]]=1,Table1[[#This Row],[Patient Satisfaction Score]]&gt;=7)</f>
        <v>0</v>
      </c>
      <c r="T6953" t="str">
        <f>IF(LEFT(Table1[[#This Row],[Patient Gender]],1)="F","Female","Male")</f>
        <v>Female</v>
      </c>
    </row>
    <row r="6954" spans="1:20" x14ac:dyDescent="0.3">
      <c r="A6954" t="s">
        <v>7058</v>
      </c>
      <c r="B6954" s="1">
        <v>45063.674305555556</v>
      </c>
      <c r="C6954" t="s">
        <v>13</v>
      </c>
      <c r="D6954">
        <v>1</v>
      </c>
      <c r="E6954" t="s">
        <v>10</v>
      </c>
      <c r="F6954" t="s">
        <v>11</v>
      </c>
      <c r="G6954" t="b">
        <v>1</v>
      </c>
      <c r="H6954">
        <v>4</v>
      </c>
      <c r="I6954">
        <v>27</v>
      </c>
      <c r="J6954" t="b">
        <v>1</v>
      </c>
      <c r="K6954">
        <f>YEAR(Table1[[#This Row],[Patient Admission Date]])</f>
        <v>2023</v>
      </c>
      <c r="L6954" t="str">
        <f>TEXT(Table1[[#This Row],[Patient Admission Date]],"mmm")</f>
        <v>May</v>
      </c>
      <c r="M6954" t="str">
        <f>TEXT(Table1[[#This Row],[Patient Admission Date]],"ddd")</f>
        <v>Wed</v>
      </c>
      <c r="N6954" t="str">
        <f>TEXT(INT(HOUR(Table1[[#This Row],[Patient Admission Date]])/3)*3,"00")&amp;"-"&amp;TEXT(INT(HOUR(Table1[[#This Row],[Patient Admission Date]])/3)*3+3,"00")</f>
        <v>15-18</v>
      </c>
      <c r="O6954" t="str" cm="1">
        <f t="array" ref="O6954">_xlfn.IFS(Table1[[#This Row],[Patient Age]]&lt;=14,"0-14",Table1[[#This Row],[Patient Age]]&lt;=29,"15-29",Table1[[#This Row],[Patient Age]]&lt;=44,"30-44",Table1[[#This Row],[Patient Age]]&lt;=59,"45-59",Table1[[#This Row],[Patient Age]]&lt;=74,"60-74",TRUE,"75+")</f>
        <v>0-14</v>
      </c>
      <c r="P6954" t="str" cm="1">
        <f t="array" ref="P6954">_xlfn.IFS(Table1[[#This Row],[Patient Waittime]]&lt;=15,"0-15",Table1[[#This Row],[Patient Waittime]]&lt;=30,"16-30",Table1[[#This Row],[Patient Waittime]]&lt;=45,"31-45",Table1[[#This Row],[Patient Waittime]]&lt;=60,"46-60",TRUE,"60+")</f>
        <v>16-30</v>
      </c>
      <c r="Q6954">
        <f>--(Table1[[#This Row],[Patient Waittime]]&lt;=30)</f>
        <v>1</v>
      </c>
      <c r="R6954">
        <f>--Table1[[#This Row],[Patient Admission Flag]]</f>
        <v>1</v>
      </c>
      <c r="S6954">
        <f>--AND(Table1[[#This Row],[WithinTarget]]=1,Table1[[#This Row],[Patient Satisfaction Score]]&gt;=7)</f>
        <v>0</v>
      </c>
      <c r="T6954" t="str">
        <f>IF(LEFT(Table1[[#This Row],[Patient Gender]],1)="F","Female","Male")</f>
        <v>Female</v>
      </c>
    </row>
    <row r="6955" spans="1:20" x14ac:dyDescent="0.3">
      <c r="A6955" t="s">
        <v>7059</v>
      </c>
      <c r="B6955" s="1">
        <v>45536.976388888892</v>
      </c>
      <c r="C6955" t="s">
        <v>13</v>
      </c>
      <c r="D6955">
        <v>22</v>
      </c>
      <c r="E6955" t="s">
        <v>10</v>
      </c>
      <c r="F6955" t="s">
        <v>11</v>
      </c>
      <c r="G6955" t="b">
        <v>1</v>
      </c>
      <c r="H6955">
        <v>5</v>
      </c>
      <c r="I6955">
        <v>43</v>
      </c>
      <c r="J6955" t="b">
        <v>1</v>
      </c>
      <c r="K6955">
        <f>YEAR(Table1[[#This Row],[Patient Admission Date]])</f>
        <v>2024</v>
      </c>
      <c r="L6955" t="str">
        <f>TEXT(Table1[[#This Row],[Patient Admission Date]],"mmm")</f>
        <v>Sep</v>
      </c>
      <c r="M6955" t="str">
        <f>TEXT(Table1[[#This Row],[Patient Admission Date]],"ddd")</f>
        <v>Sun</v>
      </c>
      <c r="N6955" t="str">
        <f>TEXT(INT(HOUR(Table1[[#This Row],[Patient Admission Date]])/3)*3,"00")&amp;"-"&amp;TEXT(INT(HOUR(Table1[[#This Row],[Patient Admission Date]])/3)*3+3,"00")</f>
        <v>21-24</v>
      </c>
      <c r="O6955" t="str" cm="1">
        <f t="array" ref="O6955">_xlfn.IFS(Table1[[#This Row],[Patient Age]]&lt;=14,"0-14",Table1[[#This Row],[Patient Age]]&lt;=29,"15-29",Table1[[#This Row],[Patient Age]]&lt;=44,"30-44",Table1[[#This Row],[Patient Age]]&lt;=59,"45-59",Table1[[#This Row],[Patient Age]]&lt;=74,"60-74",TRUE,"75+")</f>
        <v>15-29</v>
      </c>
      <c r="P6955" t="str" cm="1">
        <f t="array" ref="P6955">_xlfn.IFS(Table1[[#This Row],[Patient Waittime]]&lt;=15,"0-15",Table1[[#This Row],[Patient Waittime]]&lt;=30,"16-30",Table1[[#This Row],[Patient Waittime]]&lt;=45,"31-45",Table1[[#This Row],[Patient Waittime]]&lt;=60,"46-60",TRUE,"60+")</f>
        <v>31-45</v>
      </c>
      <c r="Q6955">
        <f>--(Table1[[#This Row],[Patient Waittime]]&lt;=30)</f>
        <v>0</v>
      </c>
      <c r="R6955">
        <f>--Table1[[#This Row],[Patient Admission Flag]]</f>
        <v>1</v>
      </c>
      <c r="S6955">
        <f>--AND(Table1[[#This Row],[WithinTarget]]=1,Table1[[#This Row],[Patient Satisfaction Score]]&gt;=7)</f>
        <v>0</v>
      </c>
      <c r="T6955" t="str">
        <f>IF(LEFT(Table1[[#This Row],[Patient Gender]],1)="F","Female","Male")</f>
        <v>Female</v>
      </c>
    </row>
    <row r="6956" spans="1:20" x14ac:dyDescent="0.3">
      <c r="A6956" t="s">
        <v>7060</v>
      </c>
      <c r="B6956" s="1">
        <v>45396.604861111111</v>
      </c>
      <c r="C6956" t="s">
        <v>13</v>
      </c>
      <c r="D6956">
        <v>31</v>
      </c>
      <c r="E6956" t="s">
        <v>10</v>
      </c>
      <c r="F6956" t="s">
        <v>11</v>
      </c>
      <c r="G6956" t="b">
        <v>1</v>
      </c>
      <c r="H6956">
        <v>5</v>
      </c>
      <c r="I6956">
        <v>58</v>
      </c>
      <c r="J6956" t="b">
        <v>1</v>
      </c>
      <c r="K6956">
        <f>YEAR(Table1[[#This Row],[Patient Admission Date]])</f>
        <v>2024</v>
      </c>
      <c r="L6956" t="str">
        <f>TEXT(Table1[[#This Row],[Patient Admission Date]],"mmm")</f>
        <v>Apr</v>
      </c>
      <c r="M6956" t="str">
        <f>TEXT(Table1[[#This Row],[Patient Admission Date]],"ddd")</f>
        <v>Sun</v>
      </c>
      <c r="N6956" t="str">
        <f>TEXT(INT(HOUR(Table1[[#This Row],[Patient Admission Date]])/3)*3,"00")&amp;"-"&amp;TEXT(INT(HOUR(Table1[[#This Row],[Patient Admission Date]])/3)*3+3,"00")</f>
        <v>12-15</v>
      </c>
      <c r="O6956" t="str" cm="1">
        <f t="array" ref="O6956">_xlfn.IFS(Table1[[#This Row],[Patient Age]]&lt;=14,"0-14",Table1[[#This Row],[Patient Age]]&lt;=29,"15-29",Table1[[#This Row],[Patient Age]]&lt;=44,"30-44",Table1[[#This Row],[Patient Age]]&lt;=59,"45-59",Table1[[#This Row],[Patient Age]]&lt;=74,"60-74",TRUE,"75+")</f>
        <v>30-44</v>
      </c>
      <c r="P6956" t="str" cm="1">
        <f t="array" ref="P6956">_xlfn.IFS(Table1[[#This Row],[Patient Waittime]]&lt;=15,"0-15",Table1[[#This Row],[Patient Waittime]]&lt;=30,"16-30",Table1[[#This Row],[Patient Waittime]]&lt;=45,"31-45",Table1[[#This Row],[Patient Waittime]]&lt;=60,"46-60",TRUE,"60+")</f>
        <v>46-60</v>
      </c>
      <c r="Q6956">
        <f>--(Table1[[#This Row],[Patient Waittime]]&lt;=30)</f>
        <v>0</v>
      </c>
      <c r="R6956">
        <f>--Table1[[#This Row],[Patient Admission Flag]]</f>
        <v>1</v>
      </c>
      <c r="S6956">
        <f>--AND(Table1[[#This Row],[WithinTarget]]=1,Table1[[#This Row],[Patient Satisfaction Score]]&gt;=7)</f>
        <v>0</v>
      </c>
      <c r="T6956" t="str">
        <f>IF(LEFT(Table1[[#This Row],[Patient Gender]],1)="F","Female","Male")</f>
        <v>Female</v>
      </c>
    </row>
    <row r="6957" spans="1:20" x14ac:dyDescent="0.3">
      <c r="A6957" t="s">
        <v>7061</v>
      </c>
      <c r="B6957" s="1">
        <v>45339.822916666664</v>
      </c>
      <c r="C6957" t="s">
        <v>13</v>
      </c>
      <c r="D6957">
        <v>9</v>
      </c>
      <c r="E6957" t="s">
        <v>10</v>
      </c>
      <c r="F6957" t="s">
        <v>11</v>
      </c>
      <c r="G6957" t="b">
        <v>1</v>
      </c>
      <c r="H6957">
        <v>5</v>
      </c>
      <c r="I6957">
        <v>13</v>
      </c>
      <c r="J6957" t="b">
        <v>1</v>
      </c>
      <c r="K6957">
        <f>YEAR(Table1[[#This Row],[Patient Admission Date]])</f>
        <v>2024</v>
      </c>
      <c r="L6957" t="str">
        <f>TEXT(Table1[[#This Row],[Patient Admission Date]],"mmm")</f>
        <v>Feb</v>
      </c>
      <c r="M6957" t="str">
        <f>TEXT(Table1[[#This Row],[Patient Admission Date]],"ddd")</f>
        <v>Sat</v>
      </c>
      <c r="N6957" t="str">
        <f>TEXT(INT(HOUR(Table1[[#This Row],[Patient Admission Date]])/3)*3,"00")&amp;"-"&amp;TEXT(INT(HOUR(Table1[[#This Row],[Patient Admission Date]])/3)*3+3,"00")</f>
        <v>18-21</v>
      </c>
      <c r="O6957" t="str" cm="1">
        <f t="array" ref="O6957">_xlfn.IFS(Table1[[#This Row],[Patient Age]]&lt;=14,"0-14",Table1[[#This Row],[Patient Age]]&lt;=29,"15-29",Table1[[#This Row],[Patient Age]]&lt;=44,"30-44",Table1[[#This Row],[Patient Age]]&lt;=59,"45-59",Table1[[#This Row],[Patient Age]]&lt;=74,"60-74",TRUE,"75+")</f>
        <v>0-14</v>
      </c>
      <c r="P6957" t="str" cm="1">
        <f t="array" ref="P6957">_xlfn.IFS(Table1[[#This Row],[Patient Waittime]]&lt;=15,"0-15",Table1[[#This Row],[Patient Waittime]]&lt;=30,"16-30",Table1[[#This Row],[Patient Waittime]]&lt;=45,"31-45",Table1[[#This Row],[Patient Waittime]]&lt;=60,"46-60",TRUE,"60+")</f>
        <v>0-15</v>
      </c>
      <c r="Q6957">
        <f>--(Table1[[#This Row],[Patient Waittime]]&lt;=30)</f>
        <v>1</v>
      </c>
      <c r="R6957">
        <f>--Table1[[#This Row],[Patient Admission Flag]]</f>
        <v>1</v>
      </c>
      <c r="S6957">
        <f>--AND(Table1[[#This Row],[WithinTarget]]=1,Table1[[#This Row],[Patient Satisfaction Score]]&gt;=7)</f>
        <v>0</v>
      </c>
      <c r="T6957" t="str">
        <f>IF(LEFT(Table1[[#This Row],[Patient Gender]],1)="F","Female","Male")</f>
        <v>Female</v>
      </c>
    </row>
    <row r="6958" spans="1:20" x14ac:dyDescent="0.3">
      <c r="A6958" t="s">
        <v>7062</v>
      </c>
      <c r="B6958" s="1">
        <v>45457.921527777777</v>
      </c>
      <c r="C6958" t="s">
        <v>13</v>
      </c>
      <c r="D6958">
        <v>54</v>
      </c>
      <c r="E6958" t="s">
        <v>10</v>
      </c>
      <c r="F6958" t="s">
        <v>11</v>
      </c>
      <c r="G6958" t="b">
        <v>1</v>
      </c>
      <c r="H6958">
        <v>5</v>
      </c>
      <c r="I6958">
        <v>54</v>
      </c>
      <c r="J6958" t="b">
        <v>1</v>
      </c>
      <c r="K6958">
        <f>YEAR(Table1[[#This Row],[Patient Admission Date]])</f>
        <v>2024</v>
      </c>
      <c r="L6958" t="str">
        <f>TEXT(Table1[[#This Row],[Patient Admission Date]],"mmm")</f>
        <v>Jun</v>
      </c>
      <c r="M6958" t="str">
        <f>TEXT(Table1[[#This Row],[Patient Admission Date]],"ddd")</f>
        <v>Fri</v>
      </c>
      <c r="N6958" t="str">
        <f>TEXT(INT(HOUR(Table1[[#This Row],[Patient Admission Date]])/3)*3,"00")&amp;"-"&amp;TEXT(INT(HOUR(Table1[[#This Row],[Patient Admission Date]])/3)*3+3,"00")</f>
        <v>21-24</v>
      </c>
      <c r="O6958" t="str" cm="1">
        <f t="array" ref="O6958">_xlfn.IFS(Table1[[#This Row],[Patient Age]]&lt;=14,"0-14",Table1[[#This Row],[Patient Age]]&lt;=29,"15-29",Table1[[#This Row],[Patient Age]]&lt;=44,"30-44",Table1[[#This Row],[Patient Age]]&lt;=59,"45-59",Table1[[#This Row],[Patient Age]]&lt;=74,"60-74",TRUE,"75+")</f>
        <v>45-59</v>
      </c>
      <c r="P6958" t="str" cm="1">
        <f t="array" ref="P6958">_xlfn.IFS(Table1[[#This Row],[Patient Waittime]]&lt;=15,"0-15",Table1[[#This Row],[Patient Waittime]]&lt;=30,"16-30",Table1[[#This Row],[Patient Waittime]]&lt;=45,"31-45",Table1[[#This Row],[Patient Waittime]]&lt;=60,"46-60",TRUE,"60+")</f>
        <v>46-60</v>
      </c>
      <c r="Q6958">
        <f>--(Table1[[#This Row],[Patient Waittime]]&lt;=30)</f>
        <v>0</v>
      </c>
      <c r="R6958">
        <f>--Table1[[#This Row],[Patient Admission Flag]]</f>
        <v>1</v>
      </c>
      <c r="S6958">
        <f>--AND(Table1[[#This Row],[WithinTarget]]=1,Table1[[#This Row],[Patient Satisfaction Score]]&gt;=7)</f>
        <v>0</v>
      </c>
      <c r="T6958" t="str">
        <f>IF(LEFT(Table1[[#This Row],[Patient Gender]],1)="F","Female","Male")</f>
        <v>Female</v>
      </c>
    </row>
    <row r="6959" spans="1:20" x14ac:dyDescent="0.3">
      <c r="A6959" t="s">
        <v>7063</v>
      </c>
      <c r="B6959" s="1">
        <v>45429.161805555559</v>
      </c>
      <c r="C6959" t="s">
        <v>13</v>
      </c>
      <c r="D6959">
        <v>12</v>
      </c>
      <c r="E6959" t="s">
        <v>10</v>
      </c>
      <c r="F6959" t="s">
        <v>11</v>
      </c>
      <c r="G6959" t="b">
        <v>1</v>
      </c>
      <c r="H6959">
        <v>5</v>
      </c>
      <c r="I6959">
        <v>37</v>
      </c>
      <c r="J6959" t="b">
        <v>1</v>
      </c>
      <c r="K6959">
        <f>YEAR(Table1[[#This Row],[Patient Admission Date]])</f>
        <v>2024</v>
      </c>
      <c r="L6959" t="str">
        <f>TEXT(Table1[[#This Row],[Patient Admission Date]],"mmm")</f>
        <v>May</v>
      </c>
      <c r="M6959" t="str">
        <f>TEXT(Table1[[#This Row],[Patient Admission Date]],"ddd")</f>
        <v>Fri</v>
      </c>
      <c r="N6959" t="str">
        <f>TEXT(INT(HOUR(Table1[[#This Row],[Patient Admission Date]])/3)*3,"00")&amp;"-"&amp;TEXT(INT(HOUR(Table1[[#This Row],[Patient Admission Date]])/3)*3+3,"00")</f>
        <v>03-06</v>
      </c>
      <c r="O6959" t="str" cm="1">
        <f t="array" ref="O6959">_xlfn.IFS(Table1[[#This Row],[Patient Age]]&lt;=14,"0-14",Table1[[#This Row],[Patient Age]]&lt;=29,"15-29",Table1[[#This Row],[Patient Age]]&lt;=44,"30-44",Table1[[#This Row],[Patient Age]]&lt;=59,"45-59",Table1[[#This Row],[Patient Age]]&lt;=74,"60-74",TRUE,"75+")</f>
        <v>0-14</v>
      </c>
      <c r="P6959" t="str" cm="1">
        <f t="array" ref="P6959">_xlfn.IFS(Table1[[#This Row],[Patient Waittime]]&lt;=15,"0-15",Table1[[#This Row],[Patient Waittime]]&lt;=30,"16-30",Table1[[#This Row],[Patient Waittime]]&lt;=45,"31-45",Table1[[#This Row],[Patient Waittime]]&lt;=60,"46-60",TRUE,"60+")</f>
        <v>31-45</v>
      </c>
      <c r="Q6959">
        <f>--(Table1[[#This Row],[Patient Waittime]]&lt;=30)</f>
        <v>0</v>
      </c>
      <c r="R6959">
        <f>--Table1[[#This Row],[Patient Admission Flag]]</f>
        <v>1</v>
      </c>
      <c r="S6959">
        <f>--AND(Table1[[#This Row],[WithinTarget]]=1,Table1[[#This Row],[Patient Satisfaction Score]]&gt;=7)</f>
        <v>0</v>
      </c>
      <c r="T6959" t="str">
        <f>IF(LEFT(Table1[[#This Row],[Patient Gender]],1)="F","Female","Male")</f>
        <v>Female</v>
      </c>
    </row>
    <row r="6960" spans="1:20" x14ac:dyDescent="0.3">
      <c r="A6960" t="s">
        <v>7064</v>
      </c>
      <c r="B6960" s="1">
        <v>45423.961805555555</v>
      </c>
      <c r="C6960" t="s">
        <v>13</v>
      </c>
      <c r="D6960">
        <v>42</v>
      </c>
      <c r="E6960" t="s">
        <v>10</v>
      </c>
      <c r="F6960" t="s">
        <v>11</v>
      </c>
      <c r="G6960" t="b">
        <v>1</v>
      </c>
      <c r="H6960">
        <v>5</v>
      </c>
      <c r="I6960">
        <v>50</v>
      </c>
      <c r="J6960" t="b">
        <v>1</v>
      </c>
      <c r="K6960">
        <f>YEAR(Table1[[#This Row],[Patient Admission Date]])</f>
        <v>2024</v>
      </c>
      <c r="L6960" t="str">
        <f>TEXT(Table1[[#This Row],[Patient Admission Date]],"mmm")</f>
        <v>May</v>
      </c>
      <c r="M6960" t="str">
        <f>TEXT(Table1[[#This Row],[Patient Admission Date]],"ddd")</f>
        <v>Sat</v>
      </c>
      <c r="N6960" t="str">
        <f>TEXT(INT(HOUR(Table1[[#This Row],[Patient Admission Date]])/3)*3,"00")&amp;"-"&amp;TEXT(INT(HOUR(Table1[[#This Row],[Patient Admission Date]])/3)*3+3,"00")</f>
        <v>21-24</v>
      </c>
      <c r="O6960" t="str" cm="1">
        <f t="array" ref="O6960">_xlfn.IFS(Table1[[#This Row],[Patient Age]]&lt;=14,"0-14",Table1[[#This Row],[Patient Age]]&lt;=29,"15-29",Table1[[#This Row],[Patient Age]]&lt;=44,"30-44",Table1[[#This Row],[Patient Age]]&lt;=59,"45-59",Table1[[#This Row],[Patient Age]]&lt;=74,"60-74",TRUE,"75+")</f>
        <v>30-44</v>
      </c>
      <c r="P6960" t="str" cm="1">
        <f t="array" ref="P6960">_xlfn.IFS(Table1[[#This Row],[Patient Waittime]]&lt;=15,"0-15",Table1[[#This Row],[Patient Waittime]]&lt;=30,"16-30",Table1[[#This Row],[Patient Waittime]]&lt;=45,"31-45",Table1[[#This Row],[Patient Waittime]]&lt;=60,"46-60",TRUE,"60+")</f>
        <v>46-60</v>
      </c>
      <c r="Q6960">
        <f>--(Table1[[#This Row],[Patient Waittime]]&lt;=30)</f>
        <v>0</v>
      </c>
      <c r="R6960">
        <f>--Table1[[#This Row],[Patient Admission Flag]]</f>
        <v>1</v>
      </c>
      <c r="S6960">
        <f>--AND(Table1[[#This Row],[WithinTarget]]=1,Table1[[#This Row],[Patient Satisfaction Score]]&gt;=7)</f>
        <v>0</v>
      </c>
      <c r="T6960" t="str">
        <f>IF(LEFT(Table1[[#This Row],[Patient Gender]],1)="F","Female","Male")</f>
        <v>Female</v>
      </c>
    </row>
    <row r="6961" spans="1:20" x14ac:dyDescent="0.3">
      <c r="A6961" t="s">
        <v>7065</v>
      </c>
      <c r="B6961" s="1">
        <v>45293.296527777777</v>
      </c>
      <c r="C6961" t="s">
        <v>13</v>
      </c>
      <c r="D6961">
        <v>38</v>
      </c>
      <c r="E6961" t="s">
        <v>10</v>
      </c>
      <c r="F6961" t="s">
        <v>11</v>
      </c>
      <c r="G6961" t="b">
        <v>1</v>
      </c>
      <c r="H6961">
        <v>6</v>
      </c>
      <c r="I6961">
        <v>57</v>
      </c>
      <c r="J6961" t="b">
        <v>1</v>
      </c>
      <c r="K6961">
        <f>YEAR(Table1[[#This Row],[Patient Admission Date]])</f>
        <v>2024</v>
      </c>
      <c r="L6961" t="str">
        <f>TEXT(Table1[[#This Row],[Patient Admission Date]],"mmm")</f>
        <v>Jan</v>
      </c>
      <c r="M6961" t="str">
        <f>TEXT(Table1[[#This Row],[Patient Admission Date]],"ddd")</f>
        <v>Tue</v>
      </c>
      <c r="N6961" t="str">
        <f>TEXT(INT(HOUR(Table1[[#This Row],[Patient Admission Date]])/3)*3,"00")&amp;"-"&amp;TEXT(INT(HOUR(Table1[[#This Row],[Patient Admission Date]])/3)*3+3,"00")</f>
        <v>06-09</v>
      </c>
      <c r="O6961" t="str" cm="1">
        <f t="array" ref="O6961">_xlfn.IFS(Table1[[#This Row],[Patient Age]]&lt;=14,"0-14",Table1[[#This Row],[Patient Age]]&lt;=29,"15-29",Table1[[#This Row],[Patient Age]]&lt;=44,"30-44",Table1[[#This Row],[Patient Age]]&lt;=59,"45-59",Table1[[#This Row],[Patient Age]]&lt;=74,"60-74",TRUE,"75+")</f>
        <v>30-44</v>
      </c>
      <c r="P6961" t="str" cm="1">
        <f t="array" ref="P6961">_xlfn.IFS(Table1[[#This Row],[Patient Waittime]]&lt;=15,"0-15",Table1[[#This Row],[Patient Waittime]]&lt;=30,"16-30",Table1[[#This Row],[Patient Waittime]]&lt;=45,"31-45",Table1[[#This Row],[Patient Waittime]]&lt;=60,"46-60",TRUE,"60+")</f>
        <v>46-60</v>
      </c>
      <c r="Q6961">
        <f>--(Table1[[#This Row],[Patient Waittime]]&lt;=30)</f>
        <v>0</v>
      </c>
      <c r="R6961">
        <f>--Table1[[#This Row],[Patient Admission Flag]]</f>
        <v>1</v>
      </c>
      <c r="S6961">
        <f>--AND(Table1[[#This Row],[WithinTarget]]=1,Table1[[#This Row],[Patient Satisfaction Score]]&gt;=7)</f>
        <v>0</v>
      </c>
      <c r="T6961" t="str">
        <f>IF(LEFT(Table1[[#This Row],[Patient Gender]],1)="F","Female","Male")</f>
        <v>Female</v>
      </c>
    </row>
    <row r="6962" spans="1:20" x14ac:dyDescent="0.3">
      <c r="A6962" t="s">
        <v>7066</v>
      </c>
      <c r="B6962" s="1">
        <v>45212.348611111112</v>
      </c>
      <c r="C6962" t="s">
        <v>13</v>
      </c>
      <c r="D6962">
        <v>35</v>
      </c>
      <c r="E6962" t="s">
        <v>10</v>
      </c>
      <c r="F6962" t="s">
        <v>11</v>
      </c>
      <c r="G6962" t="b">
        <v>1</v>
      </c>
      <c r="H6962">
        <v>6</v>
      </c>
      <c r="I6962">
        <v>50</v>
      </c>
      <c r="J6962" t="b">
        <v>1</v>
      </c>
      <c r="K6962">
        <f>YEAR(Table1[[#This Row],[Patient Admission Date]])</f>
        <v>2023</v>
      </c>
      <c r="L6962" t="str">
        <f>TEXT(Table1[[#This Row],[Patient Admission Date]],"mmm")</f>
        <v>Oct</v>
      </c>
      <c r="M6962" t="str">
        <f>TEXT(Table1[[#This Row],[Patient Admission Date]],"ddd")</f>
        <v>Fri</v>
      </c>
      <c r="N6962" t="str">
        <f>TEXT(INT(HOUR(Table1[[#This Row],[Patient Admission Date]])/3)*3,"00")&amp;"-"&amp;TEXT(INT(HOUR(Table1[[#This Row],[Patient Admission Date]])/3)*3+3,"00")</f>
        <v>06-09</v>
      </c>
      <c r="O6962" t="str" cm="1">
        <f t="array" ref="O6962">_xlfn.IFS(Table1[[#This Row],[Patient Age]]&lt;=14,"0-14",Table1[[#This Row],[Patient Age]]&lt;=29,"15-29",Table1[[#This Row],[Patient Age]]&lt;=44,"30-44",Table1[[#This Row],[Patient Age]]&lt;=59,"45-59",Table1[[#This Row],[Patient Age]]&lt;=74,"60-74",TRUE,"75+")</f>
        <v>30-44</v>
      </c>
      <c r="P6962" t="str" cm="1">
        <f t="array" ref="P6962">_xlfn.IFS(Table1[[#This Row],[Patient Waittime]]&lt;=15,"0-15",Table1[[#This Row],[Patient Waittime]]&lt;=30,"16-30",Table1[[#This Row],[Patient Waittime]]&lt;=45,"31-45",Table1[[#This Row],[Patient Waittime]]&lt;=60,"46-60",TRUE,"60+")</f>
        <v>46-60</v>
      </c>
      <c r="Q6962">
        <f>--(Table1[[#This Row],[Patient Waittime]]&lt;=30)</f>
        <v>0</v>
      </c>
      <c r="R6962">
        <f>--Table1[[#This Row],[Patient Admission Flag]]</f>
        <v>1</v>
      </c>
      <c r="S6962">
        <f>--AND(Table1[[#This Row],[WithinTarget]]=1,Table1[[#This Row],[Patient Satisfaction Score]]&gt;=7)</f>
        <v>0</v>
      </c>
      <c r="T6962" t="str">
        <f>IF(LEFT(Table1[[#This Row],[Patient Gender]],1)="F","Female","Male")</f>
        <v>Female</v>
      </c>
    </row>
    <row r="6963" spans="1:20" x14ac:dyDescent="0.3">
      <c r="A6963" t="s">
        <v>7067</v>
      </c>
      <c r="B6963" s="1">
        <v>45324.134027777778</v>
      </c>
      <c r="C6963" t="s">
        <v>13</v>
      </c>
      <c r="D6963">
        <v>19</v>
      </c>
      <c r="E6963" t="s">
        <v>10</v>
      </c>
      <c r="F6963" t="s">
        <v>11</v>
      </c>
      <c r="G6963" t="b">
        <v>1</v>
      </c>
      <c r="H6963">
        <v>6</v>
      </c>
      <c r="I6963">
        <v>45</v>
      </c>
      <c r="J6963" t="b">
        <v>1</v>
      </c>
      <c r="K6963">
        <f>YEAR(Table1[[#This Row],[Patient Admission Date]])</f>
        <v>2024</v>
      </c>
      <c r="L6963" t="str">
        <f>TEXT(Table1[[#This Row],[Patient Admission Date]],"mmm")</f>
        <v>Feb</v>
      </c>
      <c r="M6963" t="str">
        <f>TEXT(Table1[[#This Row],[Patient Admission Date]],"ddd")</f>
        <v>Fri</v>
      </c>
      <c r="N6963" t="str">
        <f>TEXT(INT(HOUR(Table1[[#This Row],[Patient Admission Date]])/3)*3,"00")&amp;"-"&amp;TEXT(INT(HOUR(Table1[[#This Row],[Patient Admission Date]])/3)*3+3,"00")</f>
        <v>03-06</v>
      </c>
      <c r="O6963" t="str" cm="1">
        <f t="array" ref="O6963">_xlfn.IFS(Table1[[#This Row],[Patient Age]]&lt;=14,"0-14",Table1[[#This Row],[Patient Age]]&lt;=29,"15-29",Table1[[#This Row],[Patient Age]]&lt;=44,"30-44",Table1[[#This Row],[Patient Age]]&lt;=59,"45-59",Table1[[#This Row],[Patient Age]]&lt;=74,"60-74",TRUE,"75+")</f>
        <v>15-29</v>
      </c>
      <c r="P6963" t="str" cm="1">
        <f t="array" ref="P6963">_xlfn.IFS(Table1[[#This Row],[Patient Waittime]]&lt;=15,"0-15",Table1[[#This Row],[Patient Waittime]]&lt;=30,"16-30",Table1[[#This Row],[Patient Waittime]]&lt;=45,"31-45",Table1[[#This Row],[Patient Waittime]]&lt;=60,"46-60",TRUE,"60+")</f>
        <v>31-45</v>
      </c>
      <c r="Q6963">
        <f>--(Table1[[#This Row],[Patient Waittime]]&lt;=30)</f>
        <v>0</v>
      </c>
      <c r="R6963">
        <f>--Table1[[#This Row],[Patient Admission Flag]]</f>
        <v>1</v>
      </c>
      <c r="S6963">
        <f>--AND(Table1[[#This Row],[WithinTarget]]=1,Table1[[#This Row],[Patient Satisfaction Score]]&gt;=7)</f>
        <v>0</v>
      </c>
      <c r="T6963" t="str">
        <f>IF(LEFT(Table1[[#This Row],[Patient Gender]],1)="F","Female","Male")</f>
        <v>Female</v>
      </c>
    </row>
    <row r="6964" spans="1:20" x14ac:dyDescent="0.3">
      <c r="A6964" t="s">
        <v>7068</v>
      </c>
      <c r="B6964" s="1">
        <v>45253.045138888891</v>
      </c>
      <c r="C6964" t="s">
        <v>13</v>
      </c>
      <c r="D6964">
        <v>53</v>
      </c>
      <c r="E6964" t="s">
        <v>10</v>
      </c>
      <c r="F6964" t="s">
        <v>11</v>
      </c>
      <c r="G6964" t="b">
        <v>1</v>
      </c>
      <c r="H6964">
        <v>6</v>
      </c>
      <c r="I6964">
        <v>41</v>
      </c>
      <c r="J6964" t="b">
        <v>1</v>
      </c>
      <c r="K6964">
        <f>YEAR(Table1[[#This Row],[Patient Admission Date]])</f>
        <v>2023</v>
      </c>
      <c r="L6964" t="str">
        <f>TEXT(Table1[[#This Row],[Patient Admission Date]],"mmm")</f>
        <v>Nov</v>
      </c>
      <c r="M6964" t="str">
        <f>TEXT(Table1[[#This Row],[Patient Admission Date]],"ddd")</f>
        <v>Thu</v>
      </c>
      <c r="N6964" t="str">
        <f>TEXT(INT(HOUR(Table1[[#This Row],[Patient Admission Date]])/3)*3,"00")&amp;"-"&amp;TEXT(INT(HOUR(Table1[[#This Row],[Patient Admission Date]])/3)*3+3,"00")</f>
        <v>00-03</v>
      </c>
      <c r="O6964" t="str" cm="1">
        <f t="array" ref="O6964">_xlfn.IFS(Table1[[#This Row],[Patient Age]]&lt;=14,"0-14",Table1[[#This Row],[Patient Age]]&lt;=29,"15-29",Table1[[#This Row],[Patient Age]]&lt;=44,"30-44",Table1[[#This Row],[Patient Age]]&lt;=59,"45-59",Table1[[#This Row],[Patient Age]]&lt;=74,"60-74",TRUE,"75+")</f>
        <v>45-59</v>
      </c>
      <c r="P6964" t="str" cm="1">
        <f t="array" ref="P6964">_xlfn.IFS(Table1[[#This Row],[Patient Waittime]]&lt;=15,"0-15",Table1[[#This Row],[Patient Waittime]]&lt;=30,"16-30",Table1[[#This Row],[Patient Waittime]]&lt;=45,"31-45",Table1[[#This Row],[Patient Waittime]]&lt;=60,"46-60",TRUE,"60+")</f>
        <v>31-45</v>
      </c>
      <c r="Q6964">
        <f>--(Table1[[#This Row],[Patient Waittime]]&lt;=30)</f>
        <v>0</v>
      </c>
      <c r="R6964">
        <f>--Table1[[#This Row],[Patient Admission Flag]]</f>
        <v>1</v>
      </c>
      <c r="S6964">
        <f>--AND(Table1[[#This Row],[WithinTarget]]=1,Table1[[#This Row],[Patient Satisfaction Score]]&gt;=7)</f>
        <v>0</v>
      </c>
      <c r="T6964" t="str">
        <f>IF(LEFT(Table1[[#This Row],[Patient Gender]],1)="F","Female","Male")</f>
        <v>Female</v>
      </c>
    </row>
    <row r="6965" spans="1:20" x14ac:dyDescent="0.3">
      <c r="A6965" t="s">
        <v>7069</v>
      </c>
      <c r="B6965" s="1">
        <v>45153.881944444445</v>
      </c>
      <c r="C6965" t="s">
        <v>13</v>
      </c>
      <c r="D6965">
        <v>37</v>
      </c>
      <c r="E6965" t="s">
        <v>10</v>
      </c>
      <c r="F6965" t="s">
        <v>11</v>
      </c>
      <c r="G6965" t="b">
        <v>1</v>
      </c>
      <c r="H6965">
        <v>7</v>
      </c>
      <c r="I6965">
        <v>12</v>
      </c>
      <c r="J6965" t="b">
        <v>1</v>
      </c>
      <c r="K6965">
        <f>YEAR(Table1[[#This Row],[Patient Admission Date]])</f>
        <v>2023</v>
      </c>
      <c r="L6965" t="str">
        <f>TEXT(Table1[[#This Row],[Patient Admission Date]],"mmm")</f>
        <v>Aug</v>
      </c>
      <c r="M6965" t="str">
        <f>TEXT(Table1[[#This Row],[Patient Admission Date]],"ddd")</f>
        <v>Tue</v>
      </c>
      <c r="N6965" t="str">
        <f>TEXT(INT(HOUR(Table1[[#This Row],[Patient Admission Date]])/3)*3,"00")&amp;"-"&amp;TEXT(INT(HOUR(Table1[[#This Row],[Patient Admission Date]])/3)*3+3,"00")</f>
        <v>21-24</v>
      </c>
      <c r="O6965" t="str" cm="1">
        <f t="array" ref="O6965">_xlfn.IFS(Table1[[#This Row],[Patient Age]]&lt;=14,"0-14",Table1[[#This Row],[Patient Age]]&lt;=29,"15-29",Table1[[#This Row],[Patient Age]]&lt;=44,"30-44",Table1[[#This Row],[Patient Age]]&lt;=59,"45-59",Table1[[#This Row],[Patient Age]]&lt;=74,"60-74",TRUE,"75+")</f>
        <v>30-44</v>
      </c>
      <c r="P6965" t="str" cm="1">
        <f t="array" ref="P6965">_xlfn.IFS(Table1[[#This Row],[Patient Waittime]]&lt;=15,"0-15",Table1[[#This Row],[Patient Waittime]]&lt;=30,"16-30",Table1[[#This Row],[Patient Waittime]]&lt;=45,"31-45",Table1[[#This Row],[Patient Waittime]]&lt;=60,"46-60",TRUE,"60+")</f>
        <v>0-15</v>
      </c>
      <c r="Q6965">
        <f>--(Table1[[#This Row],[Patient Waittime]]&lt;=30)</f>
        <v>1</v>
      </c>
      <c r="R6965">
        <f>--Table1[[#This Row],[Patient Admission Flag]]</f>
        <v>1</v>
      </c>
      <c r="S6965">
        <f>--AND(Table1[[#This Row],[WithinTarget]]=1,Table1[[#This Row],[Patient Satisfaction Score]]&gt;=7)</f>
        <v>1</v>
      </c>
      <c r="T6965" t="str">
        <f>IF(LEFT(Table1[[#This Row],[Patient Gender]],1)="F","Female","Male")</f>
        <v>Female</v>
      </c>
    </row>
    <row r="6966" spans="1:20" x14ac:dyDescent="0.3">
      <c r="A6966" t="s">
        <v>7070</v>
      </c>
      <c r="B6966" s="1">
        <v>45155.196527777778</v>
      </c>
      <c r="C6966" t="s">
        <v>13</v>
      </c>
      <c r="D6966">
        <v>64</v>
      </c>
      <c r="E6966" t="s">
        <v>10</v>
      </c>
      <c r="F6966" t="s">
        <v>11</v>
      </c>
      <c r="G6966" t="b">
        <v>1</v>
      </c>
      <c r="H6966">
        <v>7</v>
      </c>
      <c r="I6966">
        <v>39</v>
      </c>
      <c r="J6966" t="b">
        <v>1</v>
      </c>
      <c r="K6966">
        <f>YEAR(Table1[[#This Row],[Patient Admission Date]])</f>
        <v>2023</v>
      </c>
      <c r="L6966" t="str">
        <f>TEXT(Table1[[#This Row],[Patient Admission Date]],"mmm")</f>
        <v>Aug</v>
      </c>
      <c r="M6966" t="str">
        <f>TEXT(Table1[[#This Row],[Patient Admission Date]],"ddd")</f>
        <v>Thu</v>
      </c>
      <c r="N6966" t="str">
        <f>TEXT(INT(HOUR(Table1[[#This Row],[Patient Admission Date]])/3)*3,"00")&amp;"-"&amp;TEXT(INT(HOUR(Table1[[#This Row],[Patient Admission Date]])/3)*3+3,"00")</f>
        <v>03-06</v>
      </c>
      <c r="O6966" t="str" cm="1">
        <f t="array" ref="O6966">_xlfn.IFS(Table1[[#This Row],[Patient Age]]&lt;=14,"0-14",Table1[[#This Row],[Patient Age]]&lt;=29,"15-29",Table1[[#This Row],[Patient Age]]&lt;=44,"30-44",Table1[[#This Row],[Patient Age]]&lt;=59,"45-59",Table1[[#This Row],[Patient Age]]&lt;=74,"60-74",TRUE,"75+")</f>
        <v>60-74</v>
      </c>
      <c r="P6966" t="str" cm="1">
        <f t="array" ref="P6966">_xlfn.IFS(Table1[[#This Row],[Patient Waittime]]&lt;=15,"0-15",Table1[[#This Row],[Patient Waittime]]&lt;=30,"16-30",Table1[[#This Row],[Patient Waittime]]&lt;=45,"31-45",Table1[[#This Row],[Patient Waittime]]&lt;=60,"46-60",TRUE,"60+")</f>
        <v>31-45</v>
      </c>
      <c r="Q6966">
        <f>--(Table1[[#This Row],[Patient Waittime]]&lt;=30)</f>
        <v>0</v>
      </c>
      <c r="R6966">
        <f>--Table1[[#This Row],[Patient Admission Flag]]</f>
        <v>1</v>
      </c>
      <c r="S6966">
        <f>--AND(Table1[[#This Row],[WithinTarget]]=1,Table1[[#This Row],[Patient Satisfaction Score]]&gt;=7)</f>
        <v>0</v>
      </c>
      <c r="T6966" t="str">
        <f>IF(LEFT(Table1[[#This Row],[Patient Gender]],1)="F","Female","Male")</f>
        <v>Female</v>
      </c>
    </row>
    <row r="6967" spans="1:20" x14ac:dyDescent="0.3">
      <c r="A6967" t="s">
        <v>7071</v>
      </c>
      <c r="B6967" s="1">
        <v>45342.006249999999</v>
      </c>
      <c r="C6967" t="s">
        <v>13</v>
      </c>
      <c r="D6967">
        <v>24</v>
      </c>
      <c r="E6967" t="s">
        <v>10</v>
      </c>
      <c r="F6967" t="s">
        <v>11</v>
      </c>
      <c r="G6967" t="b">
        <v>1</v>
      </c>
      <c r="H6967">
        <v>7</v>
      </c>
      <c r="I6967">
        <v>41</v>
      </c>
      <c r="J6967" t="b">
        <v>1</v>
      </c>
      <c r="K6967">
        <f>YEAR(Table1[[#This Row],[Patient Admission Date]])</f>
        <v>2024</v>
      </c>
      <c r="L6967" t="str">
        <f>TEXT(Table1[[#This Row],[Patient Admission Date]],"mmm")</f>
        <v>Feb</v>
      </c>
      <c r="M6967" t="str">
        <f>TEXT(Table1[[#This Row],[Patient Admission Date]],"ddd")</f>
        <v>Tue</v>
      </c>
      <c r="N6967" t="str">
        <f>TEXT(INT(HOUR(Table1[[#This Row],[Patient Admission Date]])/3)*3,"00")&amp;"-"&amp;TEXT(INT(HOUR(Table1[[#This Row],[Patient Admission Date]])/3)*3+3,"00")</f>
        <v>00-03</v>
      </c>
      <c r="O6967" t="str" cm="1">
        <f t="array" ref="O6967">_xlfn.IFS(Table1[[#This Row],[Patient Age]]&lt;=14,"0-14",Table1[[#This Row],[Patient Age]]&lt;=29,"15-29",Table1[[#This Row],[Patient Age]]&lt;=44,"30-44",Table1[[#This Row],[Patient Age]]&lt;=59,"45-59",Table1[[#This Row],[Patient Age]]&lt;=74,"60-74",TRUE,"75+")</f>
        <v>15-29</v>
      </c>
      <c r="P6967" t="str" cm="1">
        <f t="array" ref="P6967">_xlfn.IFS(Table1[[#This Row],[Patient Waittime]]&lt;=15,"0-15",Table1[[#This Row],[Patient Waittime]]&lt;=30,"16-30",Table1[[#This Row],[Patient Waittime]]&lt;=45,"31-45",Table1[[#This Row],[Patient Waittime]]&lt;=60,"46-60",TRUE,"60+")</f>
        <v>31-45</v>
      </c>
      <c r="Q6967">
        <f>--(Table1[[#This Row],[Patient Waittime]]&lt;=30)</f>
        <v>0</v>
      </c>
      <c r="R6967">
        <f>--Table1[[#This Row],[Patient Admission Flag]]</f>
        <v>1</v>
      </c>
      <c r="S6967">
        <f>--AND(Table1[[#This Row],[WithinTarget]]=1,Table1[[#This Row],[Patient Satisfaction Score]]&gt;=7)</f>
        <v>0</v>
      </c>
      <c r="T6967" t="str">
        <f>IF(LEFT(Table1[[#This Row],[Patient Gender]],1)="F","Female","Male")</f>
        <v>Female</v>
      </c>
    </row>
    <row r="6968" spans="1:20" x14ac:dyDescent="0.3">
      <c r="A6968" t="s">
        <v>7072</v>
      </c>
      <c r="B6968" s="1">
        <v>45423.382638888892</v>
      </c>
      <c r="C6968" t="s">
        <v>13</v>
      </c>
      <c r="D6968">
        <v>60</v>
      </c>
      <c r="E6968" t="s">
        <v>10</v>
      </c>
      <c r="F6968" t="s">
        <v>11</v>
      </c>
      <c r="G6968" t="b">
        <v>1</v>
      </c>
      <c r="H6968">
        <v>7</v>
      </c>
      <c r="I6968">
        <v>25</v>
      </c>
      <c r="J6968" t="b">
        <v>1</v>
      </c>
      <c r="K6968">
        <f>YEAR(Table1[[#This Row],[Patient Admission Date]])</f>
        <v>2024</v>
      </c>
      <c r="L6968" t="str">
        <f>TEXT(Table1[[#This Row],[Patient Admission Date]],"mmm")</f>
        <v>May</v>
      </c>
      <c r="M6968" t="str">
        <f>TEXT(Table1[[#This Row],[Patient Admission Date]],"ddd")</f>
        <v>Sat</v>
      </c>
      <c r="N6968" t="str">
        <f>TEXT(INT(HOUR(Table1[[#This Row],[Patient Admission Date]])/3)*3,"00")&amp;"-"&amp;TEXT(INT(HOUR(Table1[[#This Row],[Patient Admission Date]])/3)*3+3,"00")</f>
        <v>09-12</v>
      </c>
      <c r="O6968" t="str" cm="1">
        <f t="array" ref="O6968">_xlfn.IFS(Table1[[#This Row],[Patient Age]]&lt;=14,"0-14",Table1[[#This Row],[Patient Age]]&lt;=29,"15-29",Table1[[#This Row],[Patient Age]]&lt;=44,"30-44",Table1[[#This Row],[Patient Age]]&lt;=59,"45-59",Table1[[#This Row],[Patient Age]]&lt;=74,"60-74",TRUE,"75+")</f>
        <v>60-74</v>
      </c>
      <c r="P6968" t="str" cm="1">
        <f t="array" ref="P6968">_xlfn.IFS(Table1[[#This Row],[Patient Waittime]]&lt;=15,"0-15",Table1[[#This Row],[Patient Waittime]]&lt;=30,"16-30",Table1[[#This Row],[Patient Waittime]]&lt;=45,"31-45",Table1[[#This Row],[Patient Waittime]]&lt;=60,"46-60",TRUE,"60+")</f>
        <v>16-30</v>
      </c>
      <c r="Q6968">
        <f>--(Table1[[#This Row],[Patient Waittime]]&lt;=30)</f>
        <v>1</v>
      </c>
      <c r="R6968">
        <f>--Table1[[#This Row],[Patient Admission Flag]]</f>
        <v>1</v>
      </c>
      <c r="S6968">
        <f>--AND(Table1[[#This Row],[WithinTarget]]=1,Table1[[#This Row],[Patient Satisfaction Score]]&gt;=7)</f>
        <v>1</v>
      </c>
      <c r="T6968" t="str">
        <f>IF(LEFT(Table1[[#This Row],[Patient Gender]],1)="F","Female","Male")</f>
        <v>Female</v>
      </c>
    </row>
    <row r="6969" spans="1:20" x14ac:dyDescent="0.3">
      <c r="A6969" t="s">
        <v>7073</v>
      </c>
      <c r="B6969" s="1">
        <v>45292.380555555559</v>
      </c>
      <c r="C6969" t="s">
        <v>13</v>
      </c>
      <c r="D6969">
        <v>17</v>
      </c>
      <c r="E6969" t="s">
        <v>10</v>
      </c>
      <c r="F6969" t="s">
        <v>11</v>
      </c>
      <c r="G6969" t="b">
        <v>1</v>
      </c>
      <c r="H6969">
        <v>7</v>
      </c>
      <c r="I6969">
        <v>56</v>
      </c>
      <c r="J6969" t="b">
        <v>1</v>
      </c>
      <c r="K6969">
        <f>YEAR(Table1[[#This Row],[Patient Admission Date]])</f>
        <v>2024</v>
      </c>
      <c r="L6969" t="str">
        <f>TEXT(Table1[[#This Row],[Patient Admission Date]],"mmm")</f>
        <v>Jan</v>
      </c>
      <c r="M6969" t="str">
        <f>TEXT(Table1[[#This Row],[Patient Admission Date]],"ddd")</f>
        <v>Mon</v>
      </c>
      <c r="N6969" t="str">
        <f>TEXT(INT(HOUR(Table1[[#This Row],[Patient Admission Date]])/3)*3,"00")&amp;"-"&amp;TEXT(INT(HOUR(Table1[[#This Row],[Patient Admission Date]])/3)*3+3,"00")</f>
        <v>09-12</v>
      </c>
      <c r="O6969" t="str" cm="1">
        <f t="array" ref="O6969">_xlfn.IFS(Table1[[#This Row],[Patient Age]]&lt;=14,"0-14",Table1[[#This Row],[Patient Age]]&lt;=29,"15-29",Table1[[#This Row],[Patient Age]]&lt;=44,"30-44",Table1[[#This Row],[Patient Age]]&lt;=59,"45-59",Table1[[#This Row],[Patient Age]]&lt;=74,"60-74",TRUE,"75+")</f>
        <v>15-29</v>
      </c>
      <c r="P6969" t="str" cm="1">
        <f t="array" ref="P6969">_xlfn.IFS(Table1[[#This Row],[Patient Waittime]]&lt;=15,"0-15",Table1[[#This Row],[Patient Waittime]]&lt;=30,"16-30",Table1[[#This Row],[Patient Waittime]]&lt;=45,"31-45",Table1[[#This Row],[Patient Waittime]]&lt;=60,"46-60",TRUE,"60+")</f>
        <v>46-60</v>
      </c>
      <c r="Q6969">
        <f>--(Table1[[#This Row],[Patient Waittime]]&lt;=30)</f>
        <v>0</v>
      </c>
      <c r="R6969">
        <f>--Table1[[#This Row],[Patient Admission Flag]]</f>
        <v>1</v>
      </c>
      <c r="S6969">
        <f>--AND(Table1[[#This Row],[WithinTarget]]=1,Table1[[#This Row],[Patient Satisfaction Score]]&gt;=7)</f>
        <v>0</v>
      </c>
      <c r="T6969" t="str">
        <f>IF(LEFT(Table1[[#This Row],[Patient Gender]],1)="F","Female","Male")</f>
        <v>Female</v>
      </c>
    </row>
    <row r="6970" spans="1:20" x14ac:dyDescent="0.3">
      <c r="A6970" t="s">
        <v>7074</v>
      </c>
      <c r="B6970" s="1">
        <v>45490.34652777778</v>
      </c>
      <c r="C6970" t="s">
        <v>13</v>
      </c>
      <c r="D6970">
        <v>56</v>
      </c>
      <c r="E6970" t="s">
        <v>10</v>
      </c>
      <c r="F6970" t="s">
        <v>11</v>
      </c>
      <c r="G6970" t="b">
        <v>1</v>
      </c>
      <c r="H6970">
        <v>7</v>
      </c>
      <c r="I6970">
        <v>32</v>
      </c>
      <c r="J6970" t="b">
        <v>1</v>
      </c>
      <c r="K6970">
        <f>YEAR(Table1[[#This Row],[Patient Admission Date]])</f>
        <v>2024</v>
      </c>
      <c r="L6970" t="str">
        <f>TEXT(Table1[[#This Row],[Patient Admission Date]],"mmm")</f>
        <v>Jul</v>
      </c>
      <c r="M6970" t="str">
        <f>TEXT(Table1[[#This Row],[Patient Admission Date]],"ddd")</f>
        <v>Wed</v>
      </c>
      <c r="N6970" t="str">
        <f>TEXT(INT(HOUR(Table1[[#This Row],[Patient Admission Date]])/3)*3,"00")&amp;"-"&amp;TEXT(INT(HOUR(Table1[[#This Row],[Patient Admission Date]])/3)*3+3,"00")</f>
        <v>06-09</v>
      </c>
      <c r="O6970" t="str" cm="1">
        <f t="array" ref="O6970">_xlfn.IFS(Table1[[#This Row],[Patient Age]]&lt;=14,"0-14",Table1[[#This Row],[Patient Age]]&lt;=29,"15-29",Table1[[#This Row],[Patient Age]]&lt;=44,"30-44",Table1[[#This Row],[Patient Age]]&lt;=59,"45-59",Table1[[#This Row],[Patient Age]]&lt;=74,"60-74",TRUE,"75+")</f>
        <v>45-59</v>
      </c>
      <c r="P6970" t="str" cm="1">
        <f t="array" ref="P6970">_xlfn.IFS(Table1[[#This Row],[Patient Waittime]]&lt;=15,"0-15",Table1[[#This Row],[Patient Waittime]]&lt;=30,"16-30",Table1[[#This Row],[Patient Waittime]]&lt;=45,"31-45",Table1[[#This Row],[Patient Waittime]]&lt;=60,"46-60",TRUE,"60+")</f>
        <v>31-45</v>
      </c>
      <c r="Q6970">
        <f>--(Table1[[#This Row],[Patient Waittime]]&lt;=30)</f>
        <v>0</v>
      </c>
      <c r="R6970">
        <f>--Table1[[#This Row],[Patient Admission Flag]]</f>
        <v>1</v>
      </c>
      <c r="S6970">
        <f>--AND(Table1[[#This Row],[WithinTarget]]=1,Table1[[#This Row],[Patient Satisfaction Score]]&gt;=7)</f>
        <v>0</v>
      </c>
      <c r="T6970" t="str">
        <f>IF(LEFT(Table1[[#This Row],[Patient Gender]],1)="F","Female","Male")</f>
        <v>Female</v>
      </c>
    </row>
    <row r="6971" spans="1:20" x14ac:dyDescent="0.3">
      <c r="A6971" t="s">
        <v>7075</v>
      </c>
      <c r="B6971" s="1">
        <v>45410.349305555559</v>
      </c>
      <c r="C6971" t="s">
        <v>13</v>
      </c>
      <c r="D6971">
        <v>54</v>
      </c>
      <c r="E6971" t="s">
        <v>10</v>
      </c>
      <c r="F6971" t="s">
        <v>11</v>
      </c>
      <c r="G6971" t="b">
        <v>1</v>
      </c>
      <c r="H6971">
        <v>8</v>
      </c>
      <c r="I6971">
        <v>27</v>
      </c>
      <c r="J6971" t="b">
        <v>1</v>
      </c>
      <c r="K6971">
        <f>YEAR(Table1[[#This Row],[Patient Admission Date]])</f>
        <v>2024</v>
      </c>
      <c r="L6971" t="str">
        <f>TEXT(Table1[[#This Row],[Patient Admission Date]],"mmm")</f>
        <v>Apr</v>
      </c>
      <c r="M6971" t="str">
        <f>TEXT(Table1[[#This Row],[Patient Admission Date]],"ddd")</f>
        <v>Sun</v>
      </c>
      <c r="N6971" t="str">
        <f>TEXT(INT(HOUR(Table1[[#This Row],[Patient Admission Date]])/3)*3,"00")&amp;"-"&amp;TEXT(INT(HOUR(Table1[[#This Row],[Patient Admission Date]])/3)*3+3,"00")</f>
        <v>06-09</v>
      </c>
      <c r="O6971" t="str" cm="1">
        <f t="array" ref="O6971">_xlfn.IFS(Table1[[#This Row],[Patient Age]]&lt;=14,"0-14",Table1[[#This Row],[Patient Age]]&lt;=29,"15-29",Table1[[#This Row],[Patient Age]]&lt;=44,"30-44",Table1[[#This Row],[Patient Age]]&lt;=59,"45-59",Table1[[#This Row],[Patient Age]]&lt;=74,"60-74",TRUE,"75+")</f>
        <v>45-59</v>
      </c>
      <c r="P6971" t="str" cm="1">
        <f t="array" ref="P6971">_xlfn.IFS(Table1[[#This Row],[Patient Waittime]]&lt;=15,"0-15",Table1[[#This Row],[Patient Waittime]]&lt;=30,"16-30",Table1[[#This Row],[Patient Waittime]]&lt;=45,"31-45",Table1[[#This Row],[Patient Waittime]]&lt;=60,"46-60",TRUE,"60+")</f>
        <v>16-30</v>
      </c>
      <c r="Q6971">
        <f>--(Table1[[#This Row],[Patient Waittime]]&lt;=30)</f>
        <v>1</v>
      </c>
      <c r="R6971">
        <f>--Table1[[#This Row],[Patient Admission Flag]]</f>
        <v>1</v>
      </c>
      <c r="S6971">
        <f>--AND(Table1[[#This Row],[WithinTarget]]=1,Table1[[#This Row],[Patient Satisfaction Score]]&gt;=7)</f>
        <v>1</v>
      </c>
      <c r="T6971" t="str">
        <f>IF(LEFT(Table1[[#This Row],[Patient Gender]],1)="F","Female","Male")</f>
        <v>Female</v>
      </c>
    </row>
    <row r="6972" spans="1:20" x14ac:dyDescent="0.3">
      <c r="A6972" t="s">
        <v>7076</v>
      </c>
      <c r="B6972" s="1">
        <v>45396.602777777778</v>
      </c>
      <c r="C6972" t="s">
        <v>13</v>
      </c>
      <c r="D6972">
        <v>23</v>
      </c>
      <c r="E6972" t="s">
        <v>10</v>
      </c>
      <c r="F6972" t="s">
        <v>11</v>
      </c>
      <c r="G6972" t="b">
        <v>1</v>
      </c>
      <c r="H6972">
        <v>8</v>
      </c>
      <c r="I6972">
        <v>48</v>
      </c>
      <c r="J6972" t="b">
        <v>1</v>
      </c>
      <c r="K6972">
        <f>YEAR(Table1[[#This Row],[Patient Admission Date]])</f>
        <v>2024</v>
      </c>
      <c r="L6972" t="str">
        <f>TEXT(Table1[[#This Row],[Patient Admission Date]],"mmm")</f>
        <v>Apr</v>
      </c>
      <c r="M6972" t="str">
        <f>TEXT(Table1[[#This Row],[Patient Admission Date]],"ddd")</f>
        <v>Sun</v>
      </c>
      <c r="N6972" t="str">
        <f>TEXT(INT(HOUR(Table1[[#This Row],[Patient Admission Date]])/3)*3,"00")&amp;"-"&amp;TEXT(INT(HOUR(Table1[[#This Row],[Patient Admission Date]])/3)*3+3,"00")</f>
        <v>12-15</v>
      </c>
      <c r="O6972" t="str" cm="1">
        <f t="array" ref="O6972">_xlfn.IFS(Table1[[#This Row],[Patient Age]]&lt;=14,"0-14",Table1[[#This Row],[Patient Age]]&lt;=29,"15-29",Table1[[#This Row],[Patient Age]]&lt;=44,"30-44",Table1[[#This Row],[Patient Age]]&lt;=59,"45-59",Table1[[#This Row],[Patient Age]]&lt;=74,"60-74",TRUE,"75+")</f>
        <v>15-29</v>
      </c>
      <c r="P6972" t="str" cm="1">
        <f t="array" ref="P6972">_xlfn.IFS(Table1[[#This Row],[Patient Waittime]]&lt;=15,"0-15",Table1[[#This Row],[Patient Waittime]]&lt;=30,"16-30",Table1[[#This Row],[Patient Waittime]]&lt;=45,"31-45",Table1[[#This Row],[Patient Waittime]]&lt;=60,"46-60",TRUE,"60+")</f>
        <v>46-60</v>
      </c>
      <c r="Q6972">
        <f>--(Table1[[#This Row],[Patient Waittime]]&lt;=30)</f>
        <v>0</v>
      </c>
      <c r="R6972">
        <f>--Table1[[#This Row],[Patient Admission Flag]]</f>
        <v>1</v>
      </c>
      <c r="S6972">
        <f>--AND(Table1[[#This Row],[WithinTarget]]=1,Table1[[#This Row],[Patient Satisfaction Score]]&gt;=7)</f>
        <v>0</v>
      </c>
      <c r="T6972" t="str">
        <f>IF(LEFT(Table1[[#This Row],[Patient Gender]],1)="F","Female","Male")</f>
        <v>Female</v>
      </c>
    </row>
    <row r="6973" spans="1:20" x14ac:dyDescent="0.3">
      <c r="A6973" t="s">
        <v>7077</v>
      </c>
      <c r="B6973" s="1">
        <v>45437.53125</v>
      </c>
      <c r="C6973" t="s">
        <v>13</v>
      </c>
      <c r="D6973">
        <v>42</v>
      </c>
      <c r="E6973" t="s">
        <v>10</v>
      </c>
      <c r="F6973" t="s">
        <v>11</v>
      </c>
      <c r="G6973" t="b">
        <v>1</v>
      </c>
      <c r="H6973">
        <v>8</v>
      </c>
      <c r="I6973">
        <v>53</v>
      </c>
      <c r="J6973" t="b">
        <v>1</v>
      </c>
      <c r="K6973">
        <f>YEAR(Table1[[#This Row],[Patient Admission Date]])</f>
        <v>2024</v>
      </c>
      <c r="L6973" t="str">
        <f>TEXT(Table1[[#This Row],[Patient Admission Date]],"mmm")</f>
        <v>May</v>
      </c>
      <c r="M6973" t="str">
        <f>TEXT(Table1[[#This Row],[Patient Admission Date]],"ddd")</f>
        <v>Sat</v>
      </c>
      <c r="N6973" t="str">
        <f>TEXT(INT(HOUR(Table1[[#This Row],[Patient Admission Date]])/3)*3,"00")&amp;"-"&amp;TEXT(INT(HOUR(Table1[[#This Row],[Patient Admission Date]])/3)*3+3,"00")</f>
        <v>12-15</v>
      </c>
      <c r="O6973" t="str" cm="1">
        <f t="array" ref="O6973">_xlfn.IFS(Table1[[#This Row],[Patient Age]]&lt;=14,"0-14",Table1[[#This Row],[Patient Age]]&lt;=29,"15-29",Table1[[#This Row],[Patient Age]]&lt;=44,"30-44",Table1[[#This Row],[Patient Age]]&lt;=59,"45-59",Table1[[#This Row],[Patient Age]]&lt;=74,"60-74",TRUE,"75+")</f>
        <v>30-44</v>
      </c>
      <c r="P6973" t="str" cm="1">
        <f t="array" ref="P6973">_xlfn.IFS(Table1[[#This Row],[Patient Waittime]]&lt;=15,"0-15",Table1[[#This Row],[Patient Waittime]]&lt;=30,"16-30",Table1[[#This Row],[Patient Waittime]]&lt;=45,"31-45",Table1[[#This Row],[Patient Waittime]]&lt;=60,"46-60",TRUE,"60+")</f>
        <v>46-60</v>
      </c>
      <c r="Q6973">
        <f>--(Table1[[#This Row],[Patient Waittime]]&lt;=30)</f>
        <v>0</v>
      </c>
      <c r="R6973">
        <f>--Table1[[#This Row],[Patient Admission Flag]]</f>
        <v>1</v>
      </c>
      <c r="S6973">
        <f>--AND(Table1[[#This Row],[WithinTarget]]=1,Table1[[#This Row],[Patient Satisfaction Score]]&gt;=7)</f>
        <v>0</v>
      </c>
      <c r="T6973" t="str">
        <f>IF(LEFT(Table1[[#This Row],[Patient Gender]],1)="F","Female","Male")</f>
        <v>Female</v>
      </c>
    </row>
    <row r="6974" spans="1:20" x14ac:dyDescent="0.3">
      <c r="A6974" t="s">
        <v>7078</v>
      </c>
      <c r="B6974" s="1">
        <v>45362.359722222223</v>
      </c>
      <c r="C6974" t="s">
        <v>13</v>
      </c>
      <c r="D6974">
        <v>55</v>
      </c>
      <c r="E6974" t="s">
        <v>10</v>
      </c>
      <c r="F6974" t="s">
        <v>11</v>
      </c>
      <c r="G6974" t="b">
        <v>1</v>
      </c>
      <c r="H6974">
        <v>8</v>
      </c>
      <c r="I6974">
        <v>41</v>
      </c>
      <c r="J6974" t="b">
        <v>1</v>
      </c>
      <c r="K6974">
        <f>YEAR(Table1[[#This Row],[Patient Admission Date]])</f>
        <v>2024</v>
      </c>
      <c r="L6974" t="str">
        <f>TEXT(Table1[[#This Row],[Patient Admission Date]],"mmm")</f>
        <v>Mar</v>
      </c>
      <c r="M6974" t="str">
        <f>TEXT(Table1[[#This Row],[Patient Admission Date]],"ddd")</f>
        <v>Mon</v>
      </c>
      <c r="N6974" t="str">
        <f>TEXT(INT(HOUR(Table1[[#This Row],[Patient Admission Date]])/3)*3,"00")&amp;"-"&amp;TEXT(INT(HOUR(Table1[[#This Row],[Patient Admission Date]])/3)*3+3,"00")</f>
        <v>06-09</v>
      </c>
      <c r="O6974" t="str" cm="1">
        <f t="array" ref="O6974">_xlfn.IFS(Table1[[#This Row],[Patient Age]]&lt;=14,"0-14",Table1[[#This Row],[Patient Age]]&lt;=29,"15-29",Table1[[#This Row],[Patient Age]]&lt;=44,"30-44",Table1[[#This Row],[Patient Age]]&lt;=59,"45-59",Table1[[#This Row],[Patient Age]]&lt;=74,"60-74",TRUE,"75+")</f>
        <v>45-59</v>
      </c>
      <c r="P6974" t="str" cm="1">
        <f t="array" ref="P6974">_xlfn.IFS(Table1[[#This Row],[Patient Waittime]]&lt;=15,"0-15",Table1[[#This Row],[Patient Waittime]]&lt;=30,"16-30",Table1[[#This Row],[Patient Waittime]]&lt;=45,"31-45",Table1[[#This Row],[Patient Waittime]]&lt;=60,"46-60",TRUE,"60+")</f>
        <v>31-45</v>
      </c>
      <c r="Q6974">
        <f>--(Table1[[#This Row],[Patient Waittime]]&lt;=30)</f>
        <v>0</v>
      </c>
      <c r="R6974">
        <f>--Table1[[#This Row],[Patient Admission Flag]]</f>
        <v>1</v>
      </c>
      <c r="S6974">
        <f>--AND(Table1[[#This Row],[WithinTarget]]=1,Table1[[#This Row],[Patient Satisfaction Score]]&gt;=7)</f>
        <v>0</v>
      </c>
      <c r="T6974" t="str">
        <f>IF(LEFT(Table1[[#This Row],[Patient Gender]],1)="F","Female","Male")</f>
        <v>Female</v>
      </c>
    </row>
    <row r="6975" spans="1:20" x14ac:dyDescent="0.3">
      <c r="A6975" t="s">
        <v>7079</v>
      </c>
      <c r="B6975" s="1">
        <v>45281.193055555559</v>
      </c>
      <c r="C6975" t="s">
        <v>13</v>
      </c>
      <c r="D6975">
        <v>72</v>
      </c>
      <c r="E6975" t="s">
        <v>10</v>
      </c>
      <c r="F6975" t="s">
        <v>11</v>
      </c>
      <c r="G6975" t="b">
        <v>1</v>
      </c>
      <c r="H6975">
        <v>8</v>
      </c>
      <c r="I6975">
        <v>57</v>
      </c>
      <c r="J6975" t="b">
        <v>1</v>
      </c>
      <c r="K6975">
        <f>YEAR(Table1[[#This Row],[Patient Admission Date]])</f>
        <v>2023</v>
      </c>
      <c r="L6975" t="str">
        <f>TEXT(Table1[[#This Row],[Patient Admission Date]],"mmm")</f>
        <v>Dec</v>
      </c>
      <c r="M6975" t="str">
        <f>TEXT(Table1[[#This Row],[Patient Admission Date]],"ddd")</f>
        <v>Thu</v>
      </c>
      <c r="N6975" t="str">
        <f>TEXT(INT(HOUR(Table1[[#This Row],[Patient Admission Date]])/3)*3,"00")&amp;"-"&amp;TEXT(INT(HOUR(Table1[[#This Row],[Patient Admission Date]])/3)*3+3,"00")</f>
        <v>03-06</v>
      </c>
      <c r="O6975" t="str" cm="1">
        <f t="array" ref="O6975">_xlfn.IFS(Table1[[#This Row],[Patient Age]]&lt;=14,"0-14",Table1[[#This Row],[Patient Age]]&lt;=29,"15-29",Table1[[#This Row],[Patient Age]]&lt;=44,"30-44",Table1[[#This Row],[Patient Age]]&lt;=59,"45-59",Table1[[#This Row],[Patient Age]]&lt;=74,"60-74",TRUE,"75+")</f>
        <v>60-74</v>
      </c>
      <c r="P6975" t="str" cm="1">
        <f t="array" ref="P6975">_xlfn.IFS(Table1[[#This Row],[Patient Waittime]]&lt;=15,"0-15",Table1[[#This Row],[Patient Waittime]]&lt;=30,"16-30",Table1[[#This Row],[Patient Waittime]]&lt;=45,"31-45",Table1[[#This Row],[Patient Waittime]]&lt;=60,"46-60",TRUE,"60+")</f>
        <v>46-60</v>
      </c>
      <c r="Q6975">
        <f>--(Table1[[#This Row],[Patient Waittime]]&lt;=30)</f>
        <v>0</v>
      </c>
      <c r="R6975">
        <f>--Table1[[#This Row],[Patient Admission Flag]]</f>
        <v>1</v>
      </c>
      <c r="S6975">
        <f>--AND(Table1[[#This Row],[WithinTarget]]=1,Table1[[#This Row],[Patient Satisfaction Score]]&gt;=7)</f>
        <v>0</v>
      </c>
      <c r="T6975" t="str">
        <f>IF(LEFT(Table1[[#This Row],[Patient Gender]],1)="F","Female","Male")</f>
        <v>Female</v>
      </c>
    </row>
    <row r="6976" spans="1:20" x14ac:dyDescent="0.3">
      <c r="A6976" t="s">
        <v>7080</v>
      </c>
      <c r="B6976" s="1">
        <v>45158.376388888886</v>
      </c>
      <c r="C6976" t="s">
        <v>13</v>
      </c>
      <c r="D6976">
        <v>40</v>
      </c>
      <c r="E6976" t="s">
        <v>10</v>
      </c>
      <c r="F6976" t="s">
        <v>11</v>
      </c>
      <c r="G6976" t="b">
        <v>1</v>
      </c>
      <c r="H6976">
        <v>9</v>
      </c>
      <c r="I6976">
        <v>43</v>
      </c>
      <c r="J6976" t="b">
        <v>1</v>
      </c>
      <c r="K6976">
        <f>YEAR(Table1[[#This Row],[Patient Admission Date]])</f>
        <v>2023</v>
      </c>
      <c r="L6976" t="str">
        <f>TEXT(Table1[[#This Row],[Patient Admission Date]],"mmm")</f>
        <v>Aug</v>
      </c>
      <c r="M6976" t="str">
        <f>TEXT(Table1[[#This Row],[Patient Admission Date]],"ddd")</f>
        <v>Sun</v>
      </c>
      <c r="N6976" t="str">
        <f>TEXT(INT(HOUR(Table1[[#This Row],[Patient Admission Date]])/3)*3,"00")&amp;"-"&amp;TEXT(INT(HOUR(Table1[[#This Row],[Patient Admission Date]])/3)*3+3,"00")</f>
        <v>09-12</v>
      </c>
      <c r="O6976" t="str" cm="1">
        <f t="array" ref="O6976">_xlfn.IFS(Table1[[#This Row],[Patient Age]]&lt;=14,"0-14",Table1[[#This Row],[Patient Age]]&lt;=29,"15-29",Table1[[#This Row],[Patient Age]]&lt;=44,"30-44",Table1[[#This Row],[Patient Age]]&lt;=59,"45-59",Table1[[#This Row],[Patient Age]]&lt;=74,"60-74",TRUE,"75+")</f>
        <v>30-44</v>
      </c>
      <c r="P6976" t="str" cm="1">
        <f t="array" ref="P6976">_xlfn.IFS(Table1[[#This Row],[Patient Waittime]]&lt;=15,"0-15",Table1[[#This Row],[Patient Waittime]]&lt;=30,"16-30",Table1[[#This Row],[Patient Waittime]]&lt;=45,"31-45",Table1[[#This Row],[Patient Waittime]]&lt;=60,"46-60",TRUE,"60+")</f>
        <v>31-45</v>
      </c>
      <c r="Q6976">
        <f>--(Table1[[#This Row],[Patient Waittime]]&lt;=30)</f>
        <v>0</v>
      </c>
      <c r="R6976">
        <f>--Table1[[#This Row],[Patient Admission Flag]]</f>
        <v>1</v>
      </c>
      <c r="S6976">
        <f>--AND(Table1[[#This Row],[WithinTarget]]=1,Table1[[#This Row],[Patient Satisfaction Score]]&gt;=7)</f>
        <v>0</v>
      </c>
      <c r="T6976" t="str">
        <f>IF(LEFT(Table1[[#This Row],[Patient Gender]],1)="F","Female","Male")</f>
        <v>Female</v>
      </c>
    </row>
    <row r="6977" spans="1:20" x14ac:dyDescent="0.3">
      <c r="A6977" t="s">
        <v>7081</v>
      </c>
      <c r="B6977" s="1">
        <v>45353.48333333333</v>
      </c>
      <c r="C6977" t="s">
        <v>13</v>
      </c>
      <c r="D6977">
        <v>52</v>
      </c>
      <c r="E6977" t="s">
        <v>10</v>
      </c>
      <c r="F6977" t="s">
        <v>11</v>
      </c>
      <c r="G6977" t="b">
        <v>1</v>
      </c>
      <c r="H6977">
        <v>9</v>
      </c>
      <c r="I6977">
        <v>28</v>
      </c>
      <c r="J6977" t="b">
        <v>1</v>
      </c>
      <c r="K6977">
        <f>YEAR(Table1[[#This Row],[Patient Admission Date]])</f>
        <v>2024</v>
      </c>
      <c r="L6977" t="str">
        <f>TEXT(Table1[[#This Row],[Patient Admission Date]],"mmm")</f>
        <v>Mar</v>
      </c>
      <c r="M6977" t="str">
        <f>TEXT(Table1[[#This Row],[Patient Admission Date]],"ddd")</f>
        <v>Sat</v>
      </c>
      <c r="N6977" t="str">
        <f>TEXT(INT(HOUR(Table1[[#This Row],[Patient Admission Date]])/3)*3,"00")&amp;"-"&amp;TEXT(INT(HOUR(Table1[[#This Row],[Patient Admission Date]])/3)*3+3,"00")</f>
        <v>09-12</v>
      </c>
      <c r="O6977" t="str" cm="1">
        <f t="array" ref="O6977">_xlfn.IFS(Table1[[#This Row],[Patient Age]]&lt;=14,"0-14",Table1[[#This Row],[Patient Age]]&lt;=29,"15-29",Table1[[#This Row],[Patient Age]]&lt;=44,"30-44",Table1[[#This Row],[Patient Age]]&lt;=59,"45-59",Table1[[#This Row],[Patient Age]]&lt;=74,"60-74",TRUE,"75+")</f>
        <v>45-59</v>
      </c>
      <c r="P6977" t="str" cm="1">
        <f t="array" ref="P6977">_xlfn.IFS(Table1[[#This Row],[Patient Waittime]]&lt;=15,"0-15",Table1[[#This Row],[Patient Waittime]]&lt;=30,"16-30",Table1[[#This Row],[Patient Waittime]]&lt;=45,"31-45",Table1[[#This Row],[Patient Waittime]]&lt;=60,"46-60",TRUE,"60+")</f>
        <v>16-30</v>
      </c>
      <c r="Q6977">
        <f>--(Table1[[#This Row],[Patient Waittime]]&lt;=30)</f>
        <v>1</v>
      </c>
      <c r="R6977">
        <f>--Table1[[#This Row],[Patient Admission Flag]]</f>
        <v>1</v>
      </c>
      <c r="S6977">
        <f>--AND(Table1[[#This Row],[WithinTarget]]=1,Table1[[#This Row],[Patient Satisfaction Score]]&gt;=7)</f>
        <v>1</v>
      </c>
      <c r="T6977" t="str">
        <f>IF(LEFT(Table1[[#This Row],[Patient Gender]],1)="F","Female","Male")</f>
        <v>Female</v>
      </c>
    </row>
    <row r="6978" spans="1:20" x14ac:dyDescent="0.3">
      <c r="A6978" t="s">
        <v>7082</v>
      </c>
      <c r="B6978" s="1">
        <v>45234.152083333334</v>
      </c>
      <c r="C6978" t="s">
        <v>13</v>
      </c>
      <c r="D6978">
        <v>31</v>
      </c>
      <c r="E6978" t="s">
        <v>10</v>
      </c>
      <c r="F6978" t="s">
        <v>11</v>
      </c>
      <c r="G6978" t="b">
        <v>1</v>
      </c>
      <c r="H6978">
        <v>9</v>
      </c>
      <c r="I6978">
        <v>50</v>
      </c>
      <c r="J6978" t="b">
        <v>1</v>
      </c>
      <c r="K6978">
        <f>YEAR(Table1[[#This Row],[Patient Admission Date]])</f>
        <v>2023</v>
      </c>
      <c r="L6978" t="str">
        <f>TEXT(Table1[[#This Row],[Patient Admission Date]],"mmm")</f>
        <v>Nov</v>
      </c>
      <c r="M6978" t="str">
        <f>TEXT(Table1[[#This Row],[Patient Admission Date]],"ddd")</f>
        <v>Sat</v>
      </c>
      <c r="N6978" t="str">
        <f>TEXT(INT(HOUR(Table1[[#This Row],[Patient Admission Date]])/3)*3,"00")&amp;"-"&amp;TEXT(INT(HOUR(Table1[[#This Row],[Patient Admission Date]])/3)*3+3,"00")</f>
        <v>03-06</v>
      </c>
      <c r="O6978" t="str" cm="1">
        <f t="array" ref="O6978">_xlfn.IFS(Table1[[#This Row],[Patient Age]]&lt;=14,"0-14",Table1[[#This Row],[Patient Age]]&lt;=29,"15-29",Table1[[#This Row],[Patient Age]]&lt;=44,"30-44",Table1[[#This Row],[Patient Age]]&lt;=59,"45-59",Table1[[#This Row],[Patient Age]]&lt;=74,"60-74",TRUE,"75+")</f>
        <v>30-44</v>
      </c>
      <c r="P6978" t="str" cm="1">
        <f t="array" ref="P6978">_xlfn.IFS(Table1[[#This Row],[Patient Waittime]]&lt;=15,"0-15",Table1[[#This Row],[Patient Waittime]]&lt;=30,"16-30",Table1[[#This Row],[Patient Waittime]]&lt;=45,"31-45",Table1[[#This Row],[Patient Waittime]]&lt;=60,"46-60",TRUE,"60+")</f>
        <v>46-60</v>
      </c>
      <c r="Q6978">
        <f>--(Table1[[#This Row],[Patient Waittime]]&lt;=30)</f>
        <v>0</v>
      </c>
      <c r="R6978">
        <f>--Table1[[#This Row],[Patient Admission Flag]]</f>
        <v>1</v>
      </c>
      <c r="S6978">
        <f>--AND(Table1[[#This Row],[WithinTarget]]=1,Table1[[#This Row],[Patient Satisfaction Score]]&gt;=7)</f>
        <v>0</v>
      </c>
      <c r="T6978" t="str">
        <f>IF(LEFT(Table1[[#This Row],[Patient Gender]],1)="F","Female","Male")</f>
        <v>Female</v>
      </c>
    </row>
    <row r="6979" spans="1:20" x14ac:dyDescent="0.3">
      <c r="A6979" t="s">
        <v>7083</v>
      </c>
      <c r="B6979" s="1">
        <v>45581.843055555553</v>
      </c>
      <c r="C6979" t="s">
        <v>13</v>
      </c>
      <c r="D6979">
        <v>11</v>
      </c>
      <c r="E6979" t="s">
        <v>10</v>
      </c>
      <c r="F6979" t="s">
        <v>11</v>
      </c>
      <c r="G6979" t="b">
        <v>1</v>
      </c>
      <c r="H6979">
        <v>9</v>
      </c>
      <c r="I6979">
        <v>41</v>
      </c>
      <c r="J6979" t="b">
        <v>1</v>
      </c>
      <c r="K6979">
        <f>YEAR(Table1[[#This Row],[Patient Admission Date]])</f>
        <v>2024</v>
      </c>
      <c r="L6979" t="str">
        <f>TEXT(Table1[[#This Row],[Patient Admission Date]],"mmm")</f>
        <v>Oct</v>
      </c>
      <c r="M6979" t="str">
        <f>TEXT(Table1[[#This Row],[Patient Admission Date]],"ddd")</f>
        <v>Wed</v>
      </c>
      <c r="N6979" t="str">
        <f>TEXT(INT(HOUR(Table1[[#This Row],[Patient Admission Date]])/3)*3,"00")&amp;"-"&amp;TEXT(INT(HOUR(Table1[[#This Row],[Patient Admission Date]])/3)*3+3,"00")</f>
        <v>18-21</v>
      </c>
      <c r="O6979" t="str" cm="1">
        <f t="array" ref="O6979">_xlfn.IFS(Table1[[#This Row],[Patient Age]]&lt;=14,"0-14",Table1[[#This Row],[Patient Age]]&lt;=29,"15-29",Table1[[#This Row],[Patient Age]]&lt;=44,"30-44",Table1[[#This Row],[Patient Age]]&lt;=59,"45-59",Table1[[#This Row],[Patient Age]]&lt;=74,"60-74",TRUE,"75+")</f>
        <v>0-14</v>
      </c>
      <c r="P6979" t="str" cm="1">
        <f t="array" ref="P6979">_xlfn.IFS(Table1[[#This Row],[Patient Waittime]]&lt;=15,"0-15",Table1[[#This Row],[Patient Waittime]]&lt;=30,"16-30",Table1[[#This Row],[Patient Waittime]]&lt;=45,"31-45",Table1[[#This Row],[Patient Waittime]]&lt;=60,"46-60",TRUE,"60+")</f>
        <v>31-45</v>
      </c>
      <c r="Q6979">
        <f>--(Table1[[#This Row],[Patient Waittime]]&lt;=30)</f>
        <v>0</v>
      </c>
      <c r="R6979">
        <f>--Table1[[#This Row],[Patient Admission Flag]]</f>
        <v>1</v>
      </c>
      <c r="S6979">
        <f>--AND(Table1[[#This Row],[WithinTarget]]=1,Table1[[#This Row],[Patient Satisfaction Score]]&gt;=7)</f>
        <v>0</v>
      </c>
      <c r="T6979" t="str">
        <f>IF(LEFT(Table1[[#This Row],[Patient Gender]],1)="F","Female","Male")</f>
        <v>Female</v>
      </c>
    </row>
    <row r="6980" spans="1:20" x14ac:dyDescent="0.3">
      <c r="A6980" t="s">
        <v>7084</v>
      </c>
      <c r="B6980" s="1">
        <v>45306.621527777781</v>
      </c>
      <c r="C6980" t="s">
        <v>13</v>
      </c>
      <c r="D6980">
        <v>41</v>
      </c>
      <c r="E6980" t="s">
        <v>10</v>
      </c>
      <c r="F6980" t="s">
        <v>11</v>
      </c>
      <c r="G6980" t="b">
        <v>1</v>
      </c>
      <c r="H6980">
        <v>9</v>
      </c>
      <c r="I6980">
        <v>27</v>
      </c>
      <c r="J6980" t="b">
        <v>1</v>
      </c>
      <c r="K6980">
        <f>YEAR(Table1[[#This Row],[Patient Admission Date]])</f>
        <v>2024</v>
      </c>
      <c r="L6980" t="str">
        <f>TEXT(Table1[[#This Row],[Patient Admission Date]],"mmm")</f>
        <v>Jan</v>
      </c>
      <c r="M6980" t="str">
        <f>TEXT(Table1[[#This Row],[Patient Admission Date]],"ddd")</f>
        <v>Mon</v>
      </c>
      <c r="N6980" t="str">
        <f>TEXT(INT(HOUR(Table1[[#This Row],[Patient Admission Date]])/3)*3,"00")&amp;"-"&amp;TEXT(INT(HOUR(Table1[[#This Row],[Patient Admission Date]])/3)*3+3,"00")</f>
        <v>12-15</v>
      </c>
      <c r="O6980" t="str" cm="1">
        <f t="array" ref="O6980">_xlfn.IFS(Table1[[#This Row],[Patient Age]]&lt;=14,"0-14",Table1[[#This Row],[Patient Age]]&lt;=29,"15-29",Table1[[#This Row],[Patient Age]]&lt;=44,"30-44",Table1[[#This Row],[Patient Age]]&lt;=59,"45-59",Table1[[#This Row],[Patient Age]]&lt;=74,"60-74",TRUE,"75+")</f>
        <v>30-44</v>
      </c>
      <c r="P6980" t="str" cm="1">
        <f t="array" ref="P6980">_xlfn.IFS(Table1[[#This Row],[Patient Waittime]]&lt;=15,"0-15",Table1[[#This Row],[Patient Waittime]]&lt;=30,"16-30",Table1[[#This Row],[Patient Waittime]]&lt;=45,"31-45",Table1[[#This Row],[Patient Waittime]]&lt;=60,"46-60",TRUE,"60+")</f>
        <v>16-30</v>
      </c>
      <c r="Q6980">
        <f>--(Table1[[#This Row],[Patient Waittime]]&lt;=30)</f>
        <v>1</v>
      </c>
      <c r="R6980">
        <f>--Table1[[#This Row],[Patient Admission Flag]]</f>
        <v>1</v>
      </c>
      <c r="S6980">
        <f>--AND(Table1[[#This Row],[WithinTarget]]=1,Table1[[#This Row],[Patient Satisfaction Score]]&gt;=7)</f>
        <v>1</v>
      </c>
      <c r="T6980" t="str">
        <f>IF(LEFT(Table1[[#This Row],[Patient Gender]],1)="F","Female","Male")</f>
        <v>Female</v>
      </c>
    </row>
    <row r="6981" spans="1:20" x14ac:dyDescent="0.3">
      <c r="A6981" t="s">
        <v>7085</v>
      </c>
      <c r="B6981" s="1">
        <v>45263.972916666666</v>
      </c>
      <c r="C6981" t="s">
        <v>13</v>
      </c>
      <c r="D6981">
        <v>20</v>
      </c>
      <c r="E6981" t="s">
        <v>10</v>
      </c>
      <c r="F6981" t="s">
        <v>11</v>
      </c>
      <c r="G6981" t="b">
        <v>1</v>
      </c>
      <c r="H6981">
        <v>9</v>
      </c>
      <c r="I6981">
        <v>11</v>
      </c>
      <c r="J6981" t="b">
        <v>1</v>
      </c>
      <c r="K6981">
        <f>YEAR(Table1[[#This Row],[Patient Admission Date]])</f>
        <v>2023</v>
      </c>
      <c r="L6981" t="str">
        <f>TEXT(Table1[[#This Row],[Patient Admission Date]],"mmm")</f>
        <v>Dec</v>
      </c>
      <c r="M6981" t="str">
        <f>TEXT(Table1[[#This Row],[Patient Admission Date]],"ddd")</f>
        <v>Sun</v>
      </c>
      <c r="N6981" t="str">
        <f>TEXT(INT(HOUR(Table1[[#This Row],[Patient Admission Date]])/3)*3,"00")&amp;"-"&amp;TEXT(INT(HOUR(Table1[[#This Row],[Patient Admission Date]])/3)*3+3,"00")</f>
        <v>21-24</v>
      </c>
      <c r="O6981" t="str" cm="1">
        <f t="array" ref="O6981">_xlfn.IFS(Table1[[#This Row],[Patient Age]]&lt;=14,"0-14",Table1[[#This Row],[Patient Age]]&lt;=29,"15-29",Table1[[#This Row],[Patient Age]]&lt;=44,"30-44",Table1[[#This Row],[Patient Age]]&lt;=59,"45-59",Table1[[#This Row],[Patient Age]]&lt;=74,"60-74",TRUE,"75+")</f>
        <v>15-29</v>
      </c>
      <c r="P6981" t="str" cm="1">
        <f t="array" ref="P6981">_xlfn.IFS(Table1[[#This Row],[Patient Waittime]]&lt;=15,"0-15",Table1[[#This Row],[Patient Waittime]]&lt;=30,"16-30",Table1[[#This Row],[Patient Waittime]]&lt;=45,"31-45",Table1[[#This Row],[Patient Waittime]]&lt;=60,"46-60",TRUE,"60+")</f>
        <v>0-15</v>
      </c>
      <c r="Q6981">
        <f>--(Table1[[#This Row],[Patient Waittime]]&lt;=30)</f>
        <v>1</v>
      </c>
      <c r="R6981">
        <f>--Table1[[#This Row],[Patient Admission Flag]]</f>
        <v>1</v>
      </c>
      <c r="S6981">
        <f>--AND(Table1[[#This Row],[WithinTarget]]=1,Table1[[#This Row],[Patient Satisfaction Score]]&gt;=7)</f>
        <v>1</v>
      </c>
      <c r="T6981" t="str">
        <f>IF(LEFT(Table1[[#This Row],[Patient Gender]],1)="F","Female","Male")</f>
        <v>Female</v>
      </c>
    </row>
    <row r="6982" spans="1:20" x14ac:dyDescent="0.3">
      <c r="A6982" t="s">
        <v>7086</v>
      </c>
      <c r="B6982" s="1">
        <v>45058.009027777778</v>
      </c>
      <c r="C6982" t="s">
        <v>13</v>
      </c>
      <c r="D6982">
        <v>32</v>
      </c>
      <c r="E6982" t="s">
        <v>10</v>
      </c>
      <c r="F6982" t="s">
        <v>11</v>
      </c>
      <c r="G6982" t="b">
        <v>1</v>
      </c>
      <c r="H6982">
        <v>9</v>
      </c>
      <c r="I6982">
        <v>34</v>
      </c>
      <c r="J6982" t="b">
        <v>1</v>
      </c>
      <c r="K6982">
        <f>YEAR(Table1[[#This Row],[Patient Admission Date]])</f>
        <v>2023</v>
      </c>
      <c r="L6982" t="str">
        <f>TEXT(Table1[[#This Row],[Patient Admission Date]],"mmm")</f>
        <v>May</v>
      </c>
      <c r="M6982" t="str">
        <f>TEXT(Table1[[#This Row],[Patient Admission Date]],"ddd")</f>
        <v>Fri</v>
      </c>
      <c r="N6982" t="str">
        <f>TEXT(INT(HOUR(Table1[[#This Row],[Patient Admission Date]])/3)*3,"00")&amp;"-"&amp;TEXT(INT(HOUR(Table1[[#This Row],[Patient Admission Date]])/3)*3+3,"00")</f>
        <v>00-03</v>
      </c>
      <c r="O6982" t="str" cm="1">
        <f t="array" ref="O6982">_xlfn.IFS(Table1[[#This Row],[Patient Age]]&lt;=14,"0-14",Table1[[#This Row],[Patient Age]]&lt;=29,"15-29",Table1[[#This Row],[Patient Age]]&lt;=44,"30-44",Table1[[#This Row],[Patient Age]]&lt;=59,"45-59",Table1[[#This Row],[Patient Age]]&lt;=74,"60-74",TRUE,"75+")</f>
        <v>30-44</v>
      </c>
      <c r="P6982" t="str" cm="1">
        <f t="array" ref="P6982">_xlfn.IFS(Table1[[#This Row],[Patient Waittime]]&lt;=15,"0-15",Table1[[#This Row],[Patient Waittime]]&lt;=30,"16-30",Table1[[#This Row],[Patient Waittime]]&lt;=45,"31-45",Table1[[#This Row],[Patient Waittime]]&lt;=60,"46-60",TRUE,"60+")</f>
        <v>31-45</v>
      </c>
      <c r="Q6982">
        <f>--(Table1[[#This Row],[Patient Waittime]]&lt;=30)</f>
        <v>0</v>
      </c>
      <c r="R6982">
        <f>--Table1[[#This Row],[Patient Admission Flag]]</f>
        <v>1</v>
      </c>
      <c r="S6982">
        <f>--AND(Table1[[#This Row],[WithinTarget]]=1,Table1[[#This Row],[Patient Satisfaction Score]]&gt;=7)</f>
        <v>0</v>
      </c>
      <c r="T6982" t="str">
        <f>IF(LEFT(Table1[[#This Row],[Patient Gender]],1)="F","Female","Male")</f>
        <v>Female</v>
      </c>
    </row>
    <row r="6983" spans="1:20" x14ac:dyDescent="0.3">
      <c r="A6983" t="s">
        <v>7087</v>
      </c>
      <c r="B6983" s="1">
        <v>45386.238194444442</v>
      </c>
      <c r="C6983" t="s">
        <v>13</v>
      </c>
      <c r="D6983">
        <v>34</v>
      </c>
      <c r="E6983" t="s">
        <v>10</v>
      </c>
      <c r="F6983" t="s">
        <v>11</v>
      </c>
      <c r="G6983" t="b">
        <v>1</v>
      </c>
      <c r="H6983">
        <v>9</v>
      </c>
      <c r="I6983">
        <v>52</v>
      </c>
      <c r="J6983" t="b">
        <v>1</v>
      </c>
      <c r="K6983">
        <f>YEAR(Table1[[#This Row],[Patient Admission Date]])</f>
        <v>2024</v>
      </c>
      <c r="L6983" t="str">
        <f>TEXT(Table1[[#This Row],[Patient Admission Date]],"mmm")</f>
        <v>Apr</v>
      </c>
      <c r="M6983" t="str">
        <f>TEXT(Table1[[#This Row],[Patient Admission Date]],"ddd")</f>
        <v>Thu</v>
      </c>
      <c r="N6983" t="str">
        <f>TEXT(INT(HOUR(Table1[[#This Row],[Patient Admission Date]])/3)*3,"00")&amp;"-"&amp;TEXT(INT(HOUR(Table1[[#This Row],[Patient Admission Date]])/3)*3+3,"00")</f>
        <v>03-06</v>
      </c>
      <c r="O6983" t="str" cm="1">
        <f t="array" ref="O6983">_xlfn.IFS(Table1[[#This Row],[Patient Age]]&lt;=14,"0-14",Table1[[#This Row],[Patient Age]]&lt;=29,"15-29",Table1[[#This Row],[Patient Age]]&lt;=44,"30-44",Table1[[#This Row],[Patient Age]]&lt;=59,"45-59",Table1[[#This Row],[Patient Age]]&lt;=74,"60-74",TRUE,"75+")</f>
        <v>30-44</v>
      </c>
      <c r="P6983" t="str" cm="1">
        <f t="array" ref="P6983">_xlfn.IFS(Table1[[#This Row],[Patient Waittime]]&lt;=15,"0-15",Table1[[#This Row],[Patient Waittime]]&lt;=30,"16-30",Table1[[#This Row],[Patient Waittime]]&lt;=45,"31-45",Table1[[#This Row],[Patient Waittime]]&lt;=60,"46-60",TRUE,"60+")</f>
        <v>46-60</v>
      </c>
      <c r="Q6983">
        <f>--(Table1[[#This Row],[Patient Waittime]]&lt;=30)</f>
        <v>0</v>
      </c>
      <c r="R6983">
        <f>--Table1[[#This Row],[Patient Admission Flag]]</f>
        <v>1</v>
      </c>
      <c r="S6983">
        <f>--AND(Table1[[#This Row],[WithinTarget]]=1,Table1[[#This Row],[Patient Satisfaction Score]]&gt;=7)</f>
        <v>0</v>
      </c>
      <c r="T6983" t="str">
        <f>IF(LEFT(Table1[[#This Row],[Patient Gender]],1)="F","Female","Male")</f>
        <v>Female</v>
      </c>
    </row>
    <row r="6984" spans="1:20" x14ac:dyDescent="0.3">
      <c r="A6984" t="s">
        <v>7088</v>
      </c>
      <c r="B6984" s="1">
        <v>45165.068749999999</v>
      </c>
      <c r="C6984" t="s">
        <v>13</v>
      </c>
      <c r="D6984">
        <v>67</v>
      </c>
      <c r="E6984" t="s">
        <v>10</v>
      </c>
      <c r="F6984" t="s">
        <v>11</v>
      </c>
      <c r="G6984" t="b">
        <v>1</v>
      </c>
      <c r="H6984">
        <v>9</v>
      </c>
      <c r="I6984">
        <v>27</v>
      </c>
      <c r="J6984" t="b">
        <v>1</v>
      </c>
      <c r="K6984">
        <f>YEAR(Table1[[#This Row],[Patient Admission Date]])</f>
        <v>2023</v>
      </c>
      <c r="L6984" t="str">
        <f>TEXT(Table1[[#This Row],[Patient Admission Date]],"mmm")</f>
        <v>Aug</v>
      </c>
      <c r="M6984" t="str">
        <f>TEXT(Table1[[#This Row],[Patient Admission Date]],"ddd")</f>
        <v>Sun</v>
      </c>
      <c r="N6984" t="str">
        <f>TEXT(INT(HOUR(Table1[[#This Row],[Patient Admission Date]])/3)*3,"00")&amp;"-"&amp;TEXT(INT(HOUR(Table1[[#This Row],[Patient Admission Date]])/3)*3+3,"00")</f>
        <v>00-03</v>
      </c>
      <c r="O6984" t="str" cm="1">
        <f t="array" ref="O6984">_xlfn.IFS(Table1[[#This Row],[Patient Age]]&lt;=14,"0-14",Table1[[#This Row],[Patient Age]]&lt;=29,"15-29",Table1[[#This Row],[Patient Age]]&lt;=44,"30-44",Table1[[#This Row],[Patient Age]]&lt;=59,"45-59",Table1[[#This Row],[Patient Age]]&lt;=74,"60-74",TRUE,"75+")</f>
        <v>60-74</v>
      </c>
      <c r="P6984" t="str" cm="1">
        <f t="array" ref="P6984">_xlfn.IFS(Table1[[#This Row],[Patient Waittime]]&lt;=15,"0-15",Table1[[#This Row],[Patient Waittime]]&lt;=30,"16-30",Table1[[#This Row],[Patient Waittime]]&lt;=45,"31-45",Table1[[#This Row],[Patient Waittime]]&lt;=60,"46-60",TRUE,"60+")</f>
        <v>16-30</v>
      </c>
      <c r="Q6984">
        <f>--(Table1[[#This Row],[Patient Waittime]]&lt;=30)</f>
        <v>1</v>
      </c>
      <c r="R6984">
        <f>--Table1[[#This Row],[Patient Admission Flag]]</f>
        <v>1</v>
      </c>
      <c r="S6984">
        <f>--AND(Table1[[#This Row],[WithinTarget]]=1,Table1[[#This Row],[Patient Satisfaction Score]]&gt;=7)</f>
        <v>1</v>
      </c>
      <c r="T6984" t="str">
        <f>IF(LEFT(Table1[[#This Row],[Patient Gender]],1)="F","Female","Male")</f>
        <v>Female</v>
      </c>
    </row>
    <row r="6985" spans="1:20" x14ac:dyDescent="0.3">
      <c r="A6985" t="s">
        <v>7089</v>
      </c>
      <c r="B6985" s="1">
        <v>45059.341666666667</v>
      </c>
      <c r="C6985" t="s">
        <v>13</v>
      </c>
      <c r="D6985">
        <v>38</v>
      </c>
      <c r="E6985" t="s">
        <v>10</v>
      </c>
      <c r="F6985" t="s">
        <v>11</v>
      </c>
      <c r="G6985" t="b">
        <v>1</v>
      </c>
      <c r="H6985">
        <v>9</v>
      </c>
      <c r="I6985">
        <v>17</v>
      </c>
      <c r="J6985" t="b">
        <v>1</v>
      </c>
      <c r="K6985">
        <f>YEAR(Table1[[#This Row],[Patient Admission Date]])</f>
        <v>2023</v>
      </c>
      <c r="L6985" t="str">
        <f>TEXT(Table1[[#This Row],[Patient Admission Date]],"mmm")</f>
        <v>May</v>
      </c>
      <c r="M6985" t="str">
        <f>TEXT(Table1[[#This Row],[Patient Admission Date]],"ddd")</f>
        <v>Sat</v>
      </c>
      <c r="N6985" t="str">
        <f>TEXT(INT(HOUR(Table1[[#This Row],[Patient Admission Date]])/3)*3,"00")&amp;"-"&amp;TEXT(INT(HOUR(Table1[[#This Row],[Patient Admission Date]])/3)*3+3,"00")</f>
        <v>06-09</v>
      </c>
      <c r="O6985" t="str" cm="1">
        <f t="array" ref="O6985">_xlfn.IFS(Table1[[#This Row],[Patient Age]]&lt;=14,"0-14",Table1[[#This Row],[Patient Age]]&lt;=29,"15-29",Table1[[#This Row],[Patient Age]]&lt;=44,"30-44",Table1[[#This Row],[Patient Age]]&lt;=59,"45-59",Table1[[#This Row],[Patient Age]]&lt;=74,"60-74",TRUE,"75+")</f>
        <v>30-44</v>
      </c>
      <c r="P6985" t="str" cm="1">
        <f t="array" ref="P6985">_xlfn.IFS(Table1[[#This Row],[Patient Waittime]]&lt;=15,"0-15",Table1[[#This Row],[Patient Waittime]]&lt;=30,"16-30",Table1[[#This Row],[Patient Waittime]]&lt;=45,"31-45",Table1[[#This Row],[Patient Waittime]]&lt;=60,"46-60",TRUE,"60+")</f>
        <v>16-30</v>
      </c>
      <c r="Q6985">
        <f>--(Table1[[#This Row],[Patient Waittime]]&lt;=30)</f>
        <v>1</v>
      </c>
      <c r="R6985">
        <f>--Table1[[#This Row],[Patient Admission Flag]]</f>
        <v>1</v>
      </c>
      <c r="S6985">
        <f>--AND(Table1[[#This Row],[WithinTarget]]=1,Table1[[#This Row],[Patient Satisfaction Score]]&gt;=7)</f>
        <v>1</v>
      </c>
      <c r="T6985" t="str">
        <f>IF(LEFT(Table1[[#This Row],[Patient Gender]],1)="F","Female","Male")</f>
        <v>Female</v>
      </c>
    </row>
    <row r="6986" spans="1:20" x14ac:dyDescent="0.3">
      <c r="A6986" t="s">
        <v>7090</v>
      </c>
      <c r="B6986" s="1">
        <v>45208.986805555556</v>
      </c>
      <c r="C6986" t="s">
        <v>13</v>
      </c>
      <c r="D6986">
        <v>53</v>
      </c>
      <c r="E6986" t="s">
        <v>10</v>
      </c>
      <c r="F6986" t="s">
        <v>11</v>
      </c>
      <c r="G6986" t="b">
        <v>1</v>
      </c>
      <c r="H6986">
        <v>10</v>
      </c>
      <c r="I6986">
        <v>60</v>
      </c>
      <c r="J6986" t="b">
        <v>1</v>
      </c>
      <c r="K6986">
        <f>YEAR(Table1[[#This Row],[Patient Admission Date]])</f>
        <v>2023</v>
      </c>
      <c r="L6986" t="str">
        <f>TEXT(Table1[[#This Row],[Patient Admission Date]],"mmm")</f>
        <v>Oct</v>
      </c>
      <c r="M6986" t="str">
        <f>TEXT(Table1[[#This Row],[Patient Admission Date]],"ddd")</f>
        <v>Mon</v>
      </c>
      <c r="N6986" t="str">
        <f>TEXT(INT(HOUR(Table1[[#This Row],[Patient Admission Date]])/3)*3,"00")&amp;"-"&amp;TEXT(INT(HOUR(Table1[[#This Row],[Patient Admission Date]])/3)*3+3,"00")</f>
        <v>21-24</v>
      </c>
      <c r="O6986" t="str" cm="1">
        <f t="array" ref="O6986">_xlfn.IFS(Table1[[#This Row],[Patient Age]]&lt;=14,"0-14",Table1[[#This Row],[Patient Age]]&lt;=29,"15-29",Table1[[#This Row],[Patient Age]]&lt;=44,"30-44",Table1[[#This Row],[Patient Age]]&lt;=59,"45-59",Table1[[#This Row],[Patient Age]]&lt;=74,"60-74",TRUE,"75+")</f>
        <v>45-59</v>
      </c>
      <c r="P6986" t="str" cm="1">
        <f t="array" ref="P6986">_xlfn.IFS(Table1[[#This Row],[Patient Waittime]]&lt;=15,"0-15",Table1[[#This Row],[Patient Waittime]]&lt;=30,"16-30",Table1[[#This Row],[Patient Waittime]]&lt;=45,"31-45",Table1[[#This Row],[Patient Waittime]]&lt;=60,"46-60",TRUE,"60+")</f>
        <v>46-60</v>
      </c>
      <c r="Q6986">
        <f>--(Table1[[#This Row],[Patient Waittime]]&lt;=30)</f>
        <v>0</v>
      </c>
      <c r="R6986">
        <f>--Table1[[#This Row],[Patient Admission Flag]]</f>
        <v>1</v>
      </c>
      <c r="S6986">
        <f>--AND(Table1[[#This Row],[WithinTarget]]=1,Table1[[#This Row],[Patient Satisfaction Score]]&gt;=7)</f>
        <v>0</v>
      </c>
      <c r="T6986" t="str">
        <f>IF(LEFT(Table1[[#This Row],[Patient Gender]],1)="F","Female","Male")</f>
        <v>Female</v>
      </c>
    </row>
    <row r="6987" spans="1:20" x14ac:dyDescent="0.3">
      <c r="A6987" t="s">
        <v>7091</v>
      </c>
      <c r="B6987" s="1">
        <v>45186.06527777778</v>
      </c>
      <c r="C6987" t="s">
        <v>13</v>
      </c>
      <c r="D6987">
        <v>54</v>
      </c>
      <c r="E6987" t="s">
        <v>10</v>
      </c>
      <c r="F6987" t="s">
        <v>11</v>
      </c>
      <c r="G6987" t="b">
        <v>1</v>
      </c>
      <c r="H6987">
        <v>10</v>
      </c>
      <c r="I6987">
        <v>12</v>
      </c>
      <c r="J6987" t="b">
        <v>1</v>
      </c>
      <c r="K6987">
        <f>YEAR(Table1[[#This Row],[Patient Admission Date]])</f>
        <v>2023</v>
      </c>
      <c r="L6987" t="str">
        <f>TEXT(Table1[[#This Row],[Patient Admission Date]],"mmm")</f>
        <v>Sep</v>
      </c>
      <c r="M6987" t="str">
        <f>TEXT(Table1[[#This Row],[Patient Admission Date]],"ddd")</f>
        <v>Sun</v>
      </c>
      <c r="N6987" t="str">
        <f>TEXT(INT(HOUR(Table1[[#This Row],[Patient Admission Date]])/3)*3,"00")&amp;"-"&amp;TEXT(INT(HOUR(Table1[[#This Row],[Patient Admission Date]])/3)*3+3,"00")</f>
        <v>00-03</v>
      </c>
      <c r="O6987" t="str" cm="1">
        <f t="array" ref="O6987">_xlfn.IFS(Table1[[#This Row],[Patient Age]]&lt;=14,"0-14",Table1[[#This Row],[Patient Age]]&lt;=29,"15-29",Table1[[#This Row],[Patient Age]]&lt;=44,"30-44",Table1[[#This Row],[Patient Age]]&lt;=59,"45-59",Table1[[#This Row],[Patient Age]]&lt;=74,"60-74",TRUE,"75+")</f>
        <v>45-59</v>
      </c>
      <c r="P6987" t="str" cm="1">
        <f t="array" ref="P6987">_xlfn.IFS(Table1[[#This Row],[Patient Waittime]]&lt;=15,"0-15",Table1[[#This Row],[Patient Waittime]]&lt;=30,"16-30",Table1[[#This Row],[Patient Waittime]]&lt;=45,"31-45",Table1[[#This Row],[Patient Waittime]]&lt;=60,"46-60",TRUE,"60+")</f>
        <v>0-15</v>
      </c>
      <c r="Q6987">
        <f>--(Table1[[#This Row],[Patient Waittime]]&lt;=30)</f>
        <v>1</v>
      </c>
      <c r="R6987">
        <f>--Table1[[#This Row],[Patient Admission Flag]]</f>
        <v>1</v>
      </c>
      <c r="S6987">
        <f>--AND(Table1[[#This Row],[WithinTarget]]=1,Table1[[#This Row],[Patient Satisfaction Score]]&gt;=7)</f>
        <v>1</v>
      </c>
      <c r="T6987" t="str">
        <f>IF(LEFT(Table1[[#This Row],[Patient Gender]],1)="F","Female","Male")</f>
        <v>Female</v>
      </c>
    </row>
    <row r="6988" spans="1:20" x14ac:dyDescent="0.3">
      <c r="A6988" t="s">
        <v>7092</v>
      </c>
      <c r="B6988" s="1">
        <v>45494.90625</v>
      </c>
      <c r="C6988" t="s">
        <v>13</v>
      </c>
      <c r="D6988">
        <v>23</v>
      </c>
      <c r="E6988" t="s">
        <v>10</v>
      </c>
      <c r="F6988" t="s">
        <v>11</v>
      </c>
      <c r="G6988" t="b">
        <v>1</v>
      </c>
      <c r="H6988">
        <v>10</v>
      </c>
      <c r="I6988">
        <v>53</v>
      </c>
      <c r="J6988" t="b">
        <v>1</v>
      </c>
      <c r="K6988">
        <f>YEAR(Table1[[#This Row],[Patient Admission Date]])</f>
        <v>2024</v>
      </c>
      <c r="L6988" t="str">
        <f>TEXT(Table1[[#This Row],[Patient Admission Date]],"mmm")</f>
        <v>Jul</v>
      </c>
      <c r="M6988" t="str">
        <f>TEXT(Table1[[#This Row],[Patient Admission Date]],"ddd")</f>
        <v>Sun</v>
      </c>
      <c r="N6988" t="str">
        <f>TEXT(INT(HOUR(Table1[[#This Row],[Patient Admission Date]])/3)*3,"00")&amp;"-"&amp;TEXT(INT(HOUR(Table1[[#This Row],[Patient Admission Date]])/3)*3+3,"00")</f>
        <v>21-24</v>
      </c>
      <c r="O6988" t="str" cm="1">
        <f t="array" ref="O6988">_xlfn.IFS(Table1[[#This Row],[Patient Age]]&lt;=14,"0-14",Table1[[#This Row],[Patient Age]]&lt;=29,"15-29",Table1[[#This Row],[Patient Age]]&lt;=44,"30-44",Table1[[#This Row],[Patient Age]]&lt;=59,"45-59",Table1[[#This Row],[Patient Age]]&lt;=74,"60-74",TRUE,"75+")</f>
        <v>15-29</v>
      </c>
      <c r="P6988" t="str" cm="1">
        <f t="array" ref="P6988">_xlfn.IFS(Table1[[#This Row],[Patient Waittime]]&lt;=15,"0-15",Table1[[#This Row],[Patient Waittime]]&lt;=30,"16-30",Table1[[#This Row],[Patient Waittime]]&lt;=45,"31-45",Table1[[#This Row],[Patient Waittime]]&lt;=60,"46-60",TRUE,"60+")</f>
        <v>46-60</v>
      </c>
      <c r="Q6988">
        <f>--(Table1[[#This Row],[Patient Waittime]]&lt;=30)</f>
        <v>0</v>
      </c>
      <c r="R6988">
        <f>--Table1[[#This Row],[Patient Admission Flag]]</f>
        <v>1</v>
      </c>
      <c r="S6988">
        <f>--AND(Table1[[#This Row],[WithinTarget]]=1,Table1[[#This Row],[Patient Satisfaction Score]]&gt;=7)</f>
        <v>0</v>
      </c>
      <c r="T6988" t="str">
        <f>IF(LEFT(Table1[[#This Row],[Patient Gender]],1)="F","Female","Male")</f>
        <v>Female</v>
      </c>
    </row>
    <row r="6989" spans="1:20" x14ac:dyDescent="0.3">
      <c r="A6989" t="s">
        <v>7093</v>
      </c>
      <c r="B6989" s="1">
        <v>45157.760416666664</v>
      </c>
      <c r="C6989" t="s">
        <v>13</v>
      </c>
      <c r="D6989">
        <v>9</v>
      </c>
      <c r="E6989" t="s">
        <v>10</v>
      </c>
      <c r="F6989" t="s">
        <v>11</v>
      </c>
      <c r="G6989" t="b">
        <v>1</v>
      </c>
      <c r="H6989">
        <v>10</v>
      </c>
      <c r="I6989">
        <v>10</v>
      </c>
      <c r="J6989" t="b">
        <v>1</v>
      </c>
      <c r="K6989">
        <f>YEAR(Table1[[#This Row],[Patient Admission Date]])</f>
        <v>2023</v>
      </c>
      <c r="L6989" t="str">
        <f>TEXT(Table1[[#This Row],[Patient Admission Date]],"mmm")</f>
        <v>Aug</v>
      </c>
      <c r="M6989" t="str">
        <f>TEXT(Table1[[#This Row],[Patient Admission Date]],"ddd")</f>
        <v>Sat</v>
      </c>
      <c r="N6989" t="str">
        <f>TEXT(INT(HOUR(Table1[[#This Row],[Patient Admission Date]])/3)*3,"00")&amp;"-"&amp;TEXT(INT(HOUR(Table1[[#This Row],[Patient Admission Date]])/3)*3+3,"00")</f>
        <v>18-21</v>
      </c>
      <c r="O6989" t="str" cm="1">
        <f t="array" ref="O6989">_xlfn.IFS(Table1[[#This Row],[Patient Age]]&lt;=14,"0-14",Table1[[#This Row],[Patient Age]]&lt;=29,"15-29",Table1[[#This Row],[Patient Age]]&lt;=44,"30-44",Table1[[#This Row],[Patient Age]]&lt;=59,"45-59",Table1[[#This Row],[Patient Age]]&lt;=74,"60-74",TRUE,"75+")</f>
        <v>0-14</v>
      </c>
      <c r="P6989" t="str" cm="1">
        <f t="array" ref="P6989">_xlfn.IFS(Table1[[#This Row],[Patient Waittime]]&lt;=15,"0-15",Table1[[#This Row],[Patient Waittime]]&lt;=30,"16-30",Table1[[#This Row],[Patient Waittime]]&lt;=45,"31-45",Table1[[#This Row],[Patient Waittime]]&lt;=60,"46-60",TRUE,"60+")</f>
        <v>0-15</v>
      </c>
      <c r="Q6989">
        <f>--(Table1[[#This Row],[Patient Waittime]]&lt;=30)</f>
        <v>1</v>
      </c>
      <c r="R6989">
        <f>--Table1[[#This Row],[Patient Admission Flag]]</f>
        <v>1</v>
      </c>
      <c r="S6989">
        <f>--AND(Table1[[#This Row],[WithinTarget]]=1,Table1[[#This Row],[Patient Satisfaction Score]]&gt;=7)</f>
        <v>1</v>
      </c>
      <c r="T6989" t="str">
        <f>IF(LEFT(Table1[[#This Row],[Patient Gender]],1)="F","Female","Male")</f>
        <v>Female</v>
      </c>
    </row>
    <row r="6990" spans="1:20" x14ac:dyDescent="0.3">
      <c r="A6990" t="s">
        <v>7094</v>
      </c>
      <c r="B6990" s="1">
        <v>45318.15625</v>
      </c>
      <c r="C6990" t="s">
        <v>13</v>
      </c>
      <c r="D6990">
        <v>29</v>
      </c>
      <c r="E6990" t="s">
        <v>10</v>
      </c>
      <c r="F6990" t="s">
        <v>11</v>
      </c>
      <c r="G6990" t="b">
        <v>1</v>
      </c>
      <c r="H6990">
        <v>10</v>
      </c>
      <c r="I6990">
        <v>58</v>
      </c>
      <c r="J6990" t="b">
        <v>1</v>
      </c>
      <c r="K6990">
        <f>YEAR(Table1[[#This Row],[Patient Admission Date]])</f>
        <v>2024</v>
      </c>
      <c r="L6990" t="str">
        <f>TEXT(Table1[[#This Row],[Patient Admission Date]],"mmm")</f>
        <v>Jan</v>
      </c>
      <c r="M6990" t="str">
        <f>TEXT(Table1[[#This Row],[Patient Admission Date]],"ddd")</f>
        <v>Sat</v>
      </c>
      <c r="N6990" t="str">
        <f>TEXT(INT(HOUR(Table1[[#This Row],[Patient Admission Date]])/3)*3,"00")&amp;"-"&amp;TEXT(INT(HOUR(Table1[[#This Row],[Patient Admission Date]])/3)*3+3,"00")</f>
        <v>03-06</v>
      </c>
      <c r="O6990" t="str" cm="1">
        <f t="array" ref="O6990">_xlfn.IFS(Table1[[#This Row],[Patient Age]]&lt;=14,"0-14",Table1[[#This Row],[Patient Age]]&lt;=29,"15-29",Table1[[#This Row],[Patient Age]]&lt;=44,"30-44",Table1[[#This Row],[Patient Age]]&lt;=59,"45-59",Table1[[#This Row],[Patient Age]]&lt;=74,"60-74",TRUE,"75+")</f>
        <v>15-29</v>
      </c>
      <c r="P6990" t="str" cm="1">
        <f t="array" ref="P6990">_xlfn.IFS(Table1[[#This Row],[Patient Waittime]]&lt;=15,"0-15",Table1[[#This Row],[Patient Waittime]]&lt;=30,"16-30",Table1[[#This Row],[Patient Waittime]]&lt;=45,"31-45",Table1[[#This Row],[Patient Waittime]]&lt;=60,"46-60",TRUE,"60+")</f>
        <v>46-60</v>
      </c>
      <c r="Q6990">
        <f>--(Table1[[#This Row],[Patient Waittime]]&lt;=30)</f>
        <v>0</v>
      </c>
      <c r="R6990">
        <f>--Table1[[#This Row],[Patient Admission Flag]]</f>
        <v>1</v>
      </c>
      <c r="S6990">
        <f>--AND(Table1[[#This Row],[WithinTarget]]=1,Table1[[#This Row],[Patient Satisfaction Score]]&gt;=7)</f>
        <v>0</v>
      </c>
      <c r="T6990" t="str">
        <f>IF(LEFT(Table1[[#This Row],[Patient Gender]],1)="F","Female","Male")</f>
        <v>Female</v>
      </c>
    </row>
    <row r="6991" spans="1:20" x14ac:dyDescent="0.3">
      <c r="A6991" t="s">
        <v>7095</v>
      </c>
      <c r="B6991" s="1">
        <v>45404.416666666664</v>
      </c>
      <c r="C6991" t="s">
        <v>13</v>
      </c>
      <c r="D6991">
        <v>39</v>
      </c>
      <c r="E6991" t="s">
        <v>10</v>
      </c>
      <c r="F6991" t="s">
        <v>11</v>
      </c>
      <c r="G6991" t="b">
        <v>1</v>
      </c>
      <c r="H6991">
        <v>10</v>
      </c>
      <c r="I6991">
        <v>59</v>
      </c>
      <c r="J6991" t="b">
        <v>1</v>
      </c>
      <c r="K6991">
        <f>YEAR(Table1[[#This Row],[Patient Admission Date]])</f>
        <v>2024</v>
      </c>
      <c r="L6991" t="str">
        <f>TEXT(Table1[[#This Row],[Patient Admission Date]],"mmm")</f>
        <v>Apr</v>
      </c>
      <c r="M6991" t="str">
        <f>TEXT(Table1[[#This Row],[Patient Admission Date]],"ddd")</f>
        <v>Mon</v>
      </c>
      <c r="N6991" t="str">
        <f>TEXT(INT(HOUR(Table1[[#This Row],[Patient Admission Date]])/3)*3,"00")&amp;"-"&amp;TEXT(INT(HOUR(Table1[[#This Row],[Patient Admission Date]])/3)*3+3,"00")</f>
        <v>09-12</v>
      </c>
      <c r="O6991" t="str" cm="1">
        <f t="array" ref="O6991">_xlfn.IFS(Table1[[#This Row],[Patient Age]]&lt;=14,"0-14",Table1[[#This Row],[Patient Age]]&lt;=29,"15-29",Table1[[#This Row],[Patient Age]]&lt;=44,"30-44",Table1[[#This Row],[Patient Age]]&lt;=59,"45-59",Table1[[#This Row],[Patient Age]]&lt;=74,"60-74",TRUE,"75+")</f>
        <v>30-44</v>
      </c>
      <c r="P6991" t="str" cm="1">
        <f t="array" ref="P6991">_xlfn.IFS(Table1[[#This Row],[Patient Waittime]]&lt;=15,"0-15",Table1[[#This Row],[Patient Waittime]]&lt;=30,"16-30",Table1[[#This Row],[Patient Waittime]]&lt;=45,"31-45",Table1[[#This Row],[Patient Waittime]]&lt;=60,"46-60",TRUE,"60+")</f>
        <v>46-60</v>
      </c>
      <c r="Q6991">
        <f>--(Table1[[#This Row],[Patient Waittime]]&lt;=30)</f>
        <v>0</v>
      </c>
      <c r="R6991">
        <f>--Table1[[#This Row],[Patient Admission Flag]]</f>
        <v>1</v>
      </c>
      <c r="S6991">
        <f>--AND(Table1[[#This Row],[WithinTarget]]=1,Table1[[#This Row],[Patient Satisfaction Score]]&gt;=7)</f>
        <v>0</v>
      </c>
      <c r="T6991" t="str">
        <f>IF(LEFT(Table1[[#This Row],[Patient Gender]],1)="F","Female","Male")</f>
        <v>Female</v>
      </c>
    </row>
    <row r="6992" spans="1:20" x14ac:dyDescent="0.3">
      <c r="A6992" t="s">
        <v>7096</v>
      </c>
      <c r="B6992" s="1">
        <v>45468.387499999997</v>
      </c>
      <c r="C6992" t="s">
        <v>13</v>
      </c>
      <c r="D6992">
        <v>67</v>
      </c>
      <c r="E6992" t="s">
        <v>10</v>
      </c>
      <c r="F6992" t="s">
        <v>11</v>
      </c>
      <c r="G6992" t="b">
        <v>1</v>
      </c>
      <c r="H6992">
        <v>10</v>
      </c>
      <c r="I6992">
        <v>34</v>
      </c>
      <c r="J6992" t="b">
        <v>1</v>
      </c>
      <c r="K6992">
        <f>YEAR(Table1[[#This Row],[Patient Admission Date]])</f>
        <v>2024</v>
      </c>
      <c r="L6992" t="str">
        <f>TEXT(Table1[[#This Row],[Patient Admission Date]],"mmm")</f>
        <v>Jun</v>
      </c>
      <c r="M6992" t="str">
        <f>TEXT(Table1[[#This Row],[Patient Admission Date]],"ddd")</f>
        <v>Tue</v>
      </c>
      <c r="N6992" t="str">
        <f>TEXT(INT(HOUR(Table1[[#This Row],[Patient Admission Date]])/3)*3,"00")&amp;"-"&amp;TEXT(INT(HOUR(Table1[[#This Row],[Patient Admission Date]])/3)*3+3,"00")</f>
        <v>09-12</v>
      </c>
      <c r="O6992" t="str" cm="1">
        <f t="array" ref="O6992">_xlfn.IFS(Table1[[#This Row],[Patient Age]]&lt;=14,"0-14",Table1[[#This Row],[Patient Age]]&lt;=29,"15-29",Table1[[#This Row],[Patient Age]]&lt;=44,"30-44",Table1[[#This Row],[Patient Age]]&lt;=59,"45-59",Table1[[#This Row],[Patient Age]]&lt;=74,"60-74",TRUE,"75+")</f>
        <v>60-74</v>
      </c>
      <c r="P6992" t="str" cm="1">
        <f t="array" ref="P6992">_xlfn.IFS(Table1[[#This Row],[Patient Waittime]]&lt;=15,"0-15",Table1[[#This Row],[Patient Waittime]]&lt;=30,"16-30",Table1[[#This Row],[Patient Waittime]]&lt;=45,"31-45",Table1[[#This Row],[Patient Waittime]]&lt;=60,"46-60",TRUE,"60+")</f>
        <v>31-45</v>
      </c>
      <c r="Q6992">
        <f>--(Table1[[#This Row],[Patient Waittime]]&lt;=30)</f>
        <v>0</v>
      </c>
      <c r="R6992">
        <f>--Table1[[#This Row],[Patient Admission Flag]]</f>
        <v>1</v>
      </c>
      <c r="S6992">
        <f>--AND(Table1[[#This Row],[WithinTarget]]=1,Table1[[#This Row],[Patient Satisfaction Score]]&gt;=7)</f>
        <v>0</v>
      </c>
      <c r="T6992" t="str">
        <f>IF(LEFT(Table1[[#This Row],[Patient Gender]],1)="F","Female","Male")</f>
        <v>Female</v>
      </c>
    </row>
    <row r="6993" spans="1:20" x14ac:dyDescent="0.3">
      <c r="A6993" t="s">
        <v>7097</v>
      </c>
      <c r="B6993" s="1">
        <v>45447.67291666667</v>
      </c>
      <c r="C6993" t="s">
        <v>13</v>
      </c>
      <c r="D6993">
        <v>24</v>
      </c>
      <c r="E6993" t="s">
        <v>10</v>
      </c>
      <c r="F6993" t="s">
        <v>11</v>
      </c>
      <c r="G6993" t="b">
        <v>1</v>
      </c>
      <c r="H6993">
        <v>10</v>
      </c>
      <c r="I6993">
        <v>43</v>
      </c>
      <c r="J6993" t="b">
        <v>1</v>
      </c>
      <c r="K6993">
        <f>YEAR(Table1[[#This Row],[Patient Admission Date]])</f>
        <v>2024</v>
      </c>
      <c r="L6993" t="str">
        <f>TEXT(Table1[[#This Row],[Patient Admission Date]],"mmm")</f>
        <v>Jun</v>
      </c>
      <c r="M6993" t="str">
        <f>TEXT(Table1[[#This Row],[Patient Admission Date]],"ddd")</f>
        <v>Tue</v>
      </c>
      <c r="N6993" t="str">
        <f>TEXT(INT(HOUR(Table1[[#This Row],[Patient Admission Date]])/3)*3,"00")&amp;"-"&amp;TEXT(INT(HOUR(Table1[[#This Row],[Patient Admission Date]])/3)*3+3,"00")</f>
        <v>15-18</v>
      </c>
      <c r="O6993" t="str" cm="1">
        <f t="array" ref="O6993">_xlfn.IFS(Table1[[#This Row],[Patient Age]]&lt;=14,"0-14",Table1[[#This Row],[Patient Age]]&lt;=29,"15-29",Table1[[#This Row],[Patient Age]]&lt;=44,"30-44",Table1[[#This Row],[Patient Age]]&lt;=59,"45-59",Table1[[#This Row],[Patient Age]]&lt;=74,"60-74",TRUE,"75+")</f>
        <v>15-29</v>
      </c>
      <c r="P6993" t="str" cm="1">
        <f t="array" ref="P6993">_xlfn.IFS(Table1[[#This Row],[Patient Waittime]]&lt;=15,"0-15",Table1[[#This Row],[Patient Waittime]]&lt;=30,"16-30",Table1[[#This Row],[Patient Waittime]]&lt;=45,"31-45",Table1[[#This Row],[Patient Waittime]]&lt;=60,"46-60",TRUE,"60+")</f>
        <v>31-45</v>
      </c>
      <c r="Q6993">
        <f>--(Table1[[#This Row],[Patient Waittime]]&lt;=30)</f>
        <v>0</v>
      </c>
      <c r="R6993">
        <f>--Table1[[#This Row],[Patient Admission Flag]]</f>
        <v>1</v>
      </c>
      <c r="S6993">
        <f>--AND(Table1[[#This Row],[WithinTarget]]=1,Table1[[#This Row],[Patient Satisfaction Score]]&gt;=7)</f>
        <v>0</v>
      </c>
      <c r="T6993" t="str">
        <f>IF(LEFT(Table1[[#This Row],[Patient Gender]],1)="F","Female","Male")</f>
        <v>Female</v>
      </c>
    </row>
    <row r="6994" spans="1:20" x14ac:dyDescent="0.3">
      <c r="A6994" t="s">
        <v>7098</v>
      </c>
      <c r="B6994" s="1">
        <v>45190.660416666666</v>
      </c>
      <c r="C6994" t="s">
        <v>13</v>
      </c>
      <c r="D6994">
        <v>73</v>
      </c>
      <c r="E6994" t="s">
        <v>10</v>
      </c>
      <c r="F6994" t="s">
        <v>11</v>
      </c>
      <c r="G6994" t="b">
        <v>1</v>
      </c>
      <c r="H6994">
        <v>10</v>
      </c>
      <c r="I6994">
        <v>10</v>
      </c>
      <c r="J6994" t="b">
        <v>1</v>
      </c>
      <c r="K6994">
        <f>YEAR(Table1[[#This Row],[Patient Admission Date]])</f>
        <v>2023</v>
      </c>
      <c r="L6994" t="str">
        <f>TEXT(Table1[[#This Row],[Patient Admission Date]],"mmm")</f>
        <v>Sep</v>
      </c>
      <c r="M6994" t="str">
        <f>TEXT(Table1[[#This Row],[Patient Admission Date]],"ddd")</f>
        <v>Thu</v>
      </c>
      <c r="N6994" t="str">
        <f>TEXT(INT(HOUR(Table1[[#This Row],[Patient Admission Date]])/3)*3,"00")&amp;"-"&amp;TEXT(INT(HOUR(Table1[[#This Row],[Patient Admission Date]])/3)*3+3,"00")</f>
        <v>15-18</v>
      </c>
      <c r="O6994" t="str" cm="1">
        <f t="array" ref="O6994">_xlfn.IFS(Table1[[#This Row],[Patient Age]]&lt;=14,"0-14",Table1[[#This Row],[Patient Age]]&lt;=29,"15-29",Table1[[#This Row],[Patient Age]]&lt;=44,"30-44",Table1[[#This Row],[Patient Age]]&lt;=59,"45-59",Table1[[#This Row],[Patient Age]]&lt;=74,"60-74",TRUE,"75+")</f>
        <v>60-74</v>
      </c>
      <c r="P6994" t="str" cm="1">
        <f t="array" ref="P6994">_xlfn.IFS(Table1[[#This Row],[Patient Waittime]]&lt;=15,"0-15",Table1[[#This Row],[Patient Waittime]]&lt;=30,"16-30",Table1[[#This Row],[Patient Waittime]]&lt;=45,"31-45",Table1[[#This Row],[Patient Waittime]]&lt;=60,"46-60",TRUE,"60+")</f>
        <v>0-15</v>
      </c>
      <c r="Q6994">
        <f>--(Table1[[#This Row],[Patient Waittime]]&lt;=30)</f>
        <v>1</v>
      </c>
      <c r="R6994">
        <f>--Table1[[#This Row],[Patient Admission Flag]]</f>
        <v>1</v>
      </c>
      <c r="S6994">
        <f>--AND(Table1[[#This Row],[WithinTarget]]=1,Table1[[#This Row],[Patient Satisfaction Score]]&gt;=7)</f>
        <v>1</v>
      </c>
      <c r="T6994" t="str">
        <f>IF(LEFT(Table1[[#This Row],[Patient Gender]],1)="F","Female","Male")</f>
        <v>Female</v>
      </c>
    </row>
    <row r="6995" spans="1:20" x14ac:dyDescent="0.3">
      <c r="A6995" t="s">
        <v>7099</v>
      </c>
      <c r="B6995" s="1">
        <v>45173.031944444447</v>
      </c>
      <c r="C6995" t="s">
        <v>13</v>
      </c>
      <c r="D6995">
        <v>2</v>
      </c>
      <c r="E6995" t="s">
        <v>10</v>
      </c>
      <c r="F6995" t="s">
        <v>17</v>
      </c>
      <c r="G6995" t="b">
        <v>1</v>
      </c>
      <c r="I6995">
        <v>17</v>
      </c>
      <c r="J6995" t="b">
        <v>1</v>
      </c>
      <c r="K6995">
        <f>YEAR(Table1[[#This Row],[Patient Admission Date]])</f>
        <v>2023</v>
      </c>
      <c r="L6995" t="str">
        <f>TEXT(Table1[[#This Row],[Patient Admission Date]],"mmm")</f>
        <v>Sep</v>
      </c>
      <c r="M6995" t="str">
        <f>TEXT(Table1[[#This Row],[Patient Admission Date]],"ddd")</f>
        <v>Mon</v>
      </c>
      <c r="N6995" t="str">
        <f>TEXT(INT(HOUR(Table1[[#This Row],[Patient Admission Date]])/3)*3,"00")&amp;"-"&amp;TEXT(INT(HOUR(Table1[[#This Row],[Patient Admission Date]])/3)*3+3,"00")</f>
        <v>00-03</v>
      </c>
      <c r="O6995" t="str" cm="1">
        <f t="array" ref="O6995">_xlfn.IFS(Table1[[#This Row],[Patient Age]]&lt;=14,"0-14",Table1[[#This Row],[Patient Age]]&lt;=29,"15-29",Table1[[#This Row],[Patient Age]]&lt;=44,"30-44",Table1[[#This Row],[Patient Age]]&lt;=59,"45-59",Table1[[#This Row],[Patient Age]]&lt;=74,"60-74",TRUE,"75+")</f>
        <v>0-14</v>
      </c>
      <c r="P6995" t="str" cm="1">
        <f t="array" ref="P6995">_xlfn.IFS(Table1[[#This Row],[Patient Waittime]]&lt;=15,"0-15",Table1[[#This Row],[Patient Waittime]]&lt;=30,"16-30",Table1[[#This Row],[Patient Waittime]]&lt;=45,"31-45",Table1[[#This Row],[Patient Waittime]]&lt;=60,"46-60",TRUE,"60+")</f>
        <v>16-30</v>
      </c>
      <c r="Q6995">
        <f>--(Table1[[#This Row],[Patient Waittime]]&lt;=30)</f>
        <v>1</v>
      </c>
      <c r="R6995">
        <f>--Table1[[#This Row],[Patient Admission Flag]]</f>
        <v>1</v>
      </c>
      <c r="S6995">
        <f>--AND(Table1[[#This Row],[WithinTarget]]=1,Table1[[#This Row],[Patient Satisfaction Score]]&gt;=7)</f>
        <v>0</v>
      </c>
      <c r="T6995" t="str">
        <f>IF(LEFT(Table1[[#This Row],[Patient Gender]],1)="F","Female","Male")</f>
        <v>Female</v>
      </c>
    </row>
    <row r="6996" spans="1:20" x14ac:dyDescent="0.3">
      <c r="A6996" t="s">
        <v>7100</v>
      </c>
      <c r="B6996" s="1">
        <v>45336.990972222222</v>
      </c>
      <c r="C6996" t="s">
        <v>13</v>
      </c>
      <c r="D6996">
        <v>25</v>
      </c>
      <c r="E6996" t="s">
        <v>10</v>
      </c>
      <c r="F6996" t="s">
        <v>17</v>
      </c>
      <c r="G6996" t="b">
        <v>1</v>
      </c>
      <c r="I6996">
        <v>20</v>
      </c>
      <c r="J6996" t="b">
        <v>1</v>
      </c>
      <c r="K6996">
        <f>YEAR(Table1[[#This Row],[Patient Admission Date]])</f>
        <v>2024</v>
      </c>
      <c r="L6996" t="str">
        <f>TEXT(Table1[[#This Row],[Patient Admission Date]],"mmm")</f>
        <v>Feb</v>
      </c>
      <c r="M6996" t="str">
        <f>TEXT(Table1[[#This Row],[Patient Admission Date]],"ddd")</f>
        <v>Wed</v>
      </c>
      <c r="N6996" t="str">
        <f>TEXT(INT(HOUR(Table1[[#This Row],[Patient Admission Date]])/3)*3,"00")&amp;"-"&amp;TEXT(INT(HOUR(Table1[[#This Row],[Patient Admission Date]])/3)*3+3,"00")</f>
        <v>21-24</v>
      </c>
      <c r="O6996" t="str" cm="1">
        <f t="array" ref="O6996">_xlfn.IFS(Table1[[#This Row],[Patient Age]]&lt;=14,"0-14",Table1[[#This Row],[Patient Age]]&lt;=29,"15-29",Table1[[#This Row],[Patient Age]]&lt;=44,"30-44",Table1[[#This Row],[Patient Age]]&lt;=59,"45-59",Table1[[#This Row],[Patient Age]]&lt;=74,"60-74",TRUE,"75+")</f>
        <v>15-29</v>
      </c>
      <c r="P6996" t="str" cm="1">
        <f t="array" ref="P6996">_xlfn.IFS(Table1[[#This Row],[Patient Waittime]]&lt;=15,"0-15",Table1[[#This Row],[Patient Waittime]]&lt;=30,"16-30",Table1[[#This Row],[Patient Waittime]]&lt;=45,"31-45",Table1[[#This Row],[Patient Waittime]]&lt;=60,"46-60",TRUE,"60+")</f>
        <v>16-30</v>
      </c>
      <c r="Q6996">
        <f>--(Table1[[#This Row],[Patient Waittime]]&lt;=30)</f>
        <v>1</v>
      </c>
      <c r="R6996">
        <f>--Table1[[#This Row],[Patient Admission Flag]]</f>
        <v>1</v>
      </c>
      <c r="S6996">
        <f>--AND(Table1[[#This Row],[WithinTarget]]=1,Table1[[#This Row],[Patient Satisfaction Score]]&gt;=7)</f>
        <v>0</v>
      </c>
      <c r="T6996" t="str">
        <f>IF(LEFT(Table1[[#This Row],[Patient Gender]],1)="F","Female","Male")</f>
        <v>Female</v>
      </c>
    </row>
    <row r="6997" spans="1:20" x14ac:dyDescent="0.3">
      <c r="A6997" t="s">
        <v>7101</v>
      </c>
      <c r="B6997" s="1">
        <v>45131.98541666667</v>
      </c>
      <c r="C6997" t="s">
        <v>13</v>
      </c>
      <c r="D6997">
        <v>60</v>
      </c>
      <c r="E6997" t="s">
        <v>10</v>
      </c>
      <c r="F6997" t="s">
        <v>17</v>
      </c>
      <c r="G6997" t="b">
        <v>1</v>
      </c>
      <c r="I6997">
        <v>44</v>
      </c>
      <c r="J6997" t="b">
        <v>1</v>
      </c>
      <c r="K6997">
        <f>YEAR(Table1[[#This Row],[Patient Admission Date]])</f>
        <v>2023</v>
      </c>
      <c r="L6997" t="str">
        <f>TEXT(Table1[[#This Row],[Patient Admission Date]],"mmm")</f>
        <v>Jul</v>
      </c>
      <c r="M6997" t="str">
        <f>TEXT(Table1[[#This Row],[Patient Admission Date]],"ddd")</f>
        <v>Mon</v>
      </c>
      <c r="N6997" t="str">
        <f>TEXT(INT(HOUR(Table1[[#This Row],[Patient Admission Date]])/3)*3,"00")&amp;"-"&amp;TEXT(INT(HOUR(Table1[[#This Row],[Patient Admission Date]])/3)*3+3,"00")</f>
        <v>21-24</v>
      </c>
      <c r="O6997" t="str" cm="1">
        <f t="array" ref="O6997">_xlfn.IFS(Table1[[#This Row],[Patient Age]]&lt;=14,"0-14",Table1[[#This Row],[Patient Age]]&lt;=29,"15-29",Table1[[#This Row],[Patient Age]]&lt;=44,"30-44",Table1[[#This Row],[Patient Age]]&lt;=59,"45-59",Table1[[#This Row],[Patient Age]]&lt;=74,"60-74",TRUE,"75+")</f>
        <v>60-74</v>
      </c>
      <c r="P6997" t="str" cm="1">
        <f t="array" ref="P6997">_xlfn.IFS(Table1[[#This Row],[Patient Waittime]]&lt;=15,"0-15",Table1[[#This Row],[Patient Waittime]]&lt;=30,"16-30",Table1[[#This Row],[Patient Waittime]]&lt;=45,"31-45",Table1[[#This Row],[Patient Waittime]]&lt;=60,"46-60",TRUE,"60+")</f>
        <v>31-45</v>
      </c>
      <c r="Q6997">
        <f>--(Table1[[#This Row],[Patient Waittime]]&lt;=30)</f>
        <v>0</v>
      </c>
      <c r="R6997">
        <f>--Table1[[#This Row],[Patient Admission Flag]]</f>
        <v>1</v>
      </c>
      <c r="S6997">
        <f>--AND(Table1[[#This Row],[WithinTarget]]=1,Table1[[#This Row],[Patient Satisfaction Score]]&gt;=7)</f>
        <v>0</v>
      </c>
      <c r="T6997" t="str">
        <f>IF(LEFT(Table1[[#This Row],[Patient Gender]],1)="F","Female","Male")</f>
        <v>Female</v>
      </c>
    </row>
    <row r="6998" spans="1:20" x14ac:dyDescent="0.3">
      <c r="A6998" t="s">
        <v>7102</v>
      </c>
      <c r="B6998" s="1">
        <v>45133.17291666667</v>
      </c>
      <c r="C6998" t="s">
        <v>13</v>
      </c>
      <c r="D6998">
        <v>24</v>
      </c>
      <c r="E6998" t="s">
        <v>10</v>
      </c>
      <c r="F6998" t="s">
        <v>17</v>
      </c>
      <c r="G6998" t="b">
        <v>1</v>
      </c>
      <c r="I6998">
        <v>40</v>
      </c>
      <c r="J6998" t="b">
        <v>1</v>
      </c>
      <c r="K6998">
        <f>YEAR(Table1[[#This Row],[Patient Admission Date]])</f>
        <v>2023</v>
      </c>
      <c r="L6998" t="str">
        <f>TEXT(Table1[[#This Row],[Patient Admission Date]],"mmm")</f>
        <v>Jul</v>
      </c>
      <c r="M6998" t="str">
        <f>TEXT(Table1[[#This Row],[Patient Admission Date]],"ddd")</f>
        <v>Wed</v>
      </c>
      <c r="N6998" t="str">
        <f>TEXT(INT(HOUR(Table1[[#This Row],[Patient Admission Date]])/3)*3,"00")&amp;"-"&amp;TEXT(INT(HOUR(Table1[[#This Row],[Patient Admission Date]])/3)*3+3,"00")</f>
        <v>03-06</v>
      </c>
      <c r="O6998" t="str" cm="1">
        <f t="array" ref="O6998">_xlfn.IFS(Table1[[#This Row],[Patient Age]]&lt;=14,"0-14",Table1[[#This Row],[Patient Age]]&lt;=29,"15-29",Table1[[#This Row],[Patient Age]]&lt;=44,"30-44",Table1[[#This Row],[Patient Age]]&lt;=59,"45-59",Table1[[#This Row],[Patient Age]]&lt;=74,"60-74",TRUE,"75+")</f>
        <v>15-29</v>
      </c>
      <c r="P6998" t="str" cm="1">
        <f t="array" ref="P6998">_xlfn.IFS(Table1[[#This Row],[Patient Waittime]]&lt;=15,"0-15",Table1[[#This Row],[Patient Waittime]]&lt;=30,"16-30",Table1[[#This Row],[Patient Waittime]]&lt;=45,"31-45",Table1[[#This Row],[Patient Waittime]]&lt;=60,"46-60",TRUE,"60+")</f>
        <v>31-45</v>
      </c>
      <c r="Q6998">
        <f>--(Table1[[#This Row],[Patient Waittime]]&lt;=30)</f>
        <v>0</v>
      </c>
      <c r="R6998">
        <f>--Table1[[#This Row],[Patient Admission Flag]]</f>
        <v>1</v>
      </c>
      <c r="S6998">
        <f>--AND(Table1[[#This Row],[WithinTarget]]=1,Table1[[#This Row],[Patient Satisfaction Score]]&gt;=7)</f>
        <v>0</v>
      </c>
      <c r="T6998" t="str">
        <f>IF(LEFT(Table1[[#This Row],[Patient Gender]],1)="F","Female","Male")</f>
        <v>Female</v>
      </c>
    </row>
    <row r="6999" spans="1:20" x14ac:dyDescent="0.3">
      <c r="A6999" t="s">
        <v>7103</v>
      </c>
      <c r="B6999" s="1">
        <v>45205.874305555553</v>
      </c>
      <c r="C6999" t="s">
        <v>13</v>
      </c>
      <c r="D6999">
        <v>18</v>
      </c>
      <c r="E6999" t="s">
        <v>10</v>
      </c>
      <c r="F6999" t="s">
        <v>17</v>
      </c>
      <c r="G6999" t="b">
        <v>1</v>
      </c>
      <c r="I6999">
        <v>15</v>
      </c>
      <c r="J6999" t="b">
        <v>1</v>
      </c>
      <c r="K6999">
        <f>YEAR(Table1[[#This Row],[Patient Admission Date]])</f>
        <v>2023</v>
      </c>
      <c r="L6999" t="str">
        <f>TEXT(Table1[[#This Row],[Patient Admission Date]],"mmm")</f>
        <v>Oct</v>
      </c>
      <c r="M6999" t="str">
        <f>TEXT(Table1[[#This Row],[Patient Admission Date]],"ddd")</f>
        <v>Fri</v>
      </c>
      <c r="N6999" t="str">
        <f>TEXT(INT(HOUR(Table1[[#This Row],[Patient Admission Date]])/3)*3,"00")&amp;"-"&amp;TEXT(INT(HOUR(Table1[[#This Row],[Patient Admission Date]])/3)*3+3,"00")</f>
        <v>18-21</v>
      </c>
      <c r="O6999" t="str" cm="1">
        <f t="array" ref="O6999">_xlfn.IFS(Table1[[#This Row],[Patient Age]]&lt;=14,"0-14",Table1[[#This Row],[Patient Age]]&lt;=29,"15-29",Table1[[#This Row],[Patient Age]]&lt;=44,"30-44",Table1[[#This Row],[Patient Age]]&lt;=59,"45-59",Table1[[#This Row],[Patient Age]]&lt;=74,"60-74",TRUE,"75+")</f>
        <v>15-29</v>
      </c>
      <c r="P6999" t="str" cm="1">
        <f t="array" ref="P6999">_xlfn.IFS(Table1[[#This Row],[Patient Waittime]]&lt;=15,"0-15",Table1[[#This Row],[Patient Waittime]]&lt;=30,"16-30",Table1[[#This Row],[Patient Waittime]]&lt;=45,"31-45",Table1[[#This Row],[Patient Waittime]]&lt;=60,"46-60",TRUE,"60+")</f>
        <v>0-15</v>
      </c>
      <c r="Q6999">
        <f>--(Table1[[#This Row],[Patient Waittime]]&lt;=30)</f>
        <v>1</v>
      </c>
      <c r="R6999">
        <f>--Table1[[#This Row],[Patient Admission Flag]]</f>
        <v>1</v>
      </c>
      <c r="S6999">
        <f>--AND(Table1[[#This Row],[WithinTarget]]=1,Table1[[#This Row],[Patient Satisfaction Score]]&gt;=7)</f>
        <v>0</v>
      </c>
      <c r="T6999" t="str">
        <f>IF(LEFT(Table1[[#This Row],[Patient Gender]],1)="F","Female","Male")</f>
        <v>Female</v>
      </c>
    </row>
    <row r="7000" spans="1:20" x14ac:dyDescent="0.3">
      <c r="A7000" t="s">
        <v>7104</v>
      </c>
      <c r="B7000" s="1">
        <v>45332.474305555559</v>
      </c>
      <c r="C7000" t="s">
        <v>13</v>
      </c>
      <c r="D7000">
        <v>58</v>
      </c>
      <c r="E7000" t="s">
        <v>10</v>
      </c>
      <c r="F7000" t="s">
        <v>17</v>
      </c>
      <c r="G7000" t="b">
        <v>1</v>
      </c>
      <c r="I7000">
        <v>19</v>
      </c>
      <c r="J7000" t="b">
        <v>1</v>
      </c>
      <c r="K7000">
        <f>YEAR(Table1[[#This Row],[Patient Admission Date]])</f>
        <v>2024</v>
      </c>
      <c r="L7000" t="str">
        <f>TEXT(Table1[[#This Row],[Patient Admission Date]],"mmm")</f>
        <v>Feb</v>
      </c>
      <c r="M7000" t="str">
        <f>TEXT(Table1[[#This Row],[Patient Admission Date]],"ddd")</f>
        <v>Sat</v>
      </c>
      <c r="N7000" t="str">
        <f>TEXT(INT(HOUR(Table1[[#This Row],[Patient Admission Date]])/3)*3,"00")&amp;"-"&amp;TEXT(INT(HOUR(Table1[[#This Row],[Patient Admission Date]])/3)*3+3,"00")</f>
        <v>09-12</v>
      </c>
      <c r="O7000" t="str" cm="1">
        <f t="array" ref="O7000">_xlfn.IFS(Table1[[#This Row],[Patient Age]]&lt;=14,"0-14",Table1[[#This Row],[Patient Age]]&lt;=29,"15-29",Table1[[#This Row],[Patient Age]]&lt;=44,"30-44",Table1[[#This Row],[Patient Age]]&lt;=59,"45-59",Table1[[#This Row],[Patient Age]]&lt;=74,"60-74",TRUE,"75+")</f>
        <v>45-59</v>
      </c>
      <c r="P7000" t="str" cm="1">
        <f t="array" ref="P7000">_xlfn.IFS(Table1[[#This Row],[Patient Waittime]]&lt;=15,"0-15",Table1[[#This Row],[Patient Waittime]]&lt;=30,"16-30",Table1[[#This Row],[Patient Waittime]]&lt;=45,"31-45",Table1[[#This Row],[Patient Waittime]]&lt;=60,"46-60",TRUE,"60+")</f>
        <v>16-30</v>
      </c>
      <c r="Q7000">
        <f>--(Table1[[#This Row],[Patient Waittime]]&lt;=30)</f>
        <v>1</v>
      </c>
      <c r="R7000">
        <f>--Table1[[#This Row],[Patient Admission Flag]]</f>
        <v>1</v>
      </c>
      <c r="S7000">
        <f>--AND(Table1[[#This Row],[WithinTarget]]=1,Table1[[#This Row],[Patient Satisfaction Score]]&gt;=7)</f>
        <v>0</v>
      </c>
      <c r="T7000" t="str">
        <f>IF(LEFT(Table1[[#This Row],[Patient Gender]],1)="F","Female","Male")</f>
        <v>Female</v>
      </c>
    </row>
    <row r="7001" spans="1:20" x14ac:dyDescent="0.3">
      <c r="A7001" t="s">
        <v>7105</v>
      </c>
      <c r="B7001" s="1">
        <v>45259.106944444444</v>
      </c>
      <c r="C7001" t="s">
        <v>13</v>
      </c>
      <c r="D7001">
        <v>35</v>
      </c>
      <c r="E7001" t="s">
        <v>10</v>
      </c>
      <c r="F7001" t="s">
        <v>17</v>
      </c>
      <c r="G7001" t="b">
        <v>1</v>
      </c>
      <c r="I7001">
        <v>56</v>
      </c>
      <c r="J7001" t="b">
        <v>1</v>
      </c>
      <c r="K7001">
        <f>YEAR(Table1[[#This Row],[Patient Admission Date]])</f>
        <v>2023</v>
      </c>
      <c r="L7001" t="str">
        <f>TEXT(Table1[[#This Row],[Patient Admission Date]],"mmm")</f>
        <v>Nov</v>
      </c>
      <c r="M7001" t="str">
        <f>TEXT(Table1[[#This Row],[Patient Admission Date]],"ddd")</f>
        <v>Wed</v>
      </c>
      <c r="N7001" t="str">
        <f>TEXT(INT(HOUR(Table1[[#This Row],[Patient Admission Date]])/3)*3,"00")&amp;"-"&amp;TEXT(INT(HOUR(Table1[[#This Row],[Patient Admission Date]])/3)*3+3,"00")</f>
        <v>00-03</v>
      </c>
      <c r="O7001" t="str" cm="1">
        <f t="array" ref="O7001">_xlfn.IFS(Table1[[#This Row],[Patient Age]]&lt;=14,"0-14",Table1[[#This Row],[Patient Age]]&lt;=29,"15-29",Table1[[#This Row],[Patient Age]]&lt;=44,"30-44",Table1[[#This Row],[Patient Age]]&lt;=59,"45-59",Table1[[#This Row],[Patient Age]]&lt;=74,"60-74",TRUE,"75+")</f>
        <v>30-44</v>
      </c>
      <c r="P7001" t="str" cm="1">
        <f t="array" ref="P7001">_xlfn.IFS(Table1[[#This Row],[Patient Waittime]]&lt;=15,"0-15",Table1[[#This Row],[Patient Waittime]]&lt;=30,"16-30",Table1[[#This Row],[Patient Waittime]]&lt;=45,"31-45",Table1[[#This Row],[Patient Waittime]]&lt;=60,"46-60",TRUE,"60+")</f>
        <v>46-60</v>
      </c>
      <c r="Q7001">
        <f>--(Table1[[#This Row],[Patient Waittime]]&lt;=30)</f>
        <v>0</v>
      </c>
      <c r="R7001">
        <f>--Table1[[#This Row],[Patient Admission Flag]]</f>
        <v>1</v>
      </c>
      <c r="S7001">
        <f>--AND(Table1[[#This Row],[WithinTarget]]=1,Table1[[#This Row],[Patient Satisfaction Score]]&gt;=7)</f>
        <v>0</v>
      </c>
      <c r="T7001" t="str">
        <f>IF(LEFT(Table1[[#This Row],[Patient Gender]],1)="F","Female","Male")</f>
        <v>Female</v>
      </c>
    </row>
    <row r="7002" spans="1:20" x14ac:dyDescent="0.3">
      <c r="A7002" t="s">
        <v>7106</v>
      </c>
      <c r="B7002" s="1">
        <v>45165.031944444447</v>
      </c>
      <c r="C7002" t="s">
        <v>13</v>
      </c>
      <c r="D7002">
        <v>35</v>
      </c>
      <c r="E7002" t="s">
        <v>10</v>
      </c>
      <c r="F7002" t="s">
        <v>17</v>
      </c>
      <c r="G7002" t="b">
        <v>1</v>
      </c>
      <c r="I7002">
        <v>50</v>
      </c>
      <c r="J7002" t="b">
        <v>1</v>
      </c>
      <c r="K7002">
        <f>YEAR(Table1[[#This Row],[Patient Admission Date]])</f>
        <v>2023</v>
      </c>
      <c r="L7002" t="str">
        <f>TEXT(Table1[[#This Row],[Patient Admission Date]],"mmm")</f>
        <v>Aug</v>
      </c>
      <c r="M7002" t="str">
        <f>TEXT(Table1[[#This Row],[Patient Admission Date]],"ddd")</f>
        <v>Sun</v>
      </c>
      <c r="N7002" t="str">
        <f>TEXT(INT(HOUR(Table1[[#This Row],[Patient Admission Date]])/3)*3,"00")&amp;"-"&amp;TEXT(INT(HOUR(Table1[[#This Row],[Patient Admission Date]])/3)*3+3,"00")</f>
        <v>00-03</v>
      </c>
      <c r="O7002" t="str" cm="1">
        <f t="array" ref="O7002">_xlfn.IFS(Table1[[#This Row],[Patient Age]]&lt;=14,"0-14",Table1[[#This Row],[Patient Age]]&lt;=29,"15-29",Table1[[#This Row],[Patient Age]]&lt;=44,"30-44",Table1[[#This Row],[Patient Age]]&lt;=59,"45-59",Table1[[#This Row],[Patient Age]]&lt;=74,"60-74",TRUE,"75+")</f>
        <v>30-44</v>
      </c>
      <c r="P7002" t="str" cm="1">
        <f t="array" ref="P7002">_xlfn.IFS(Table1[[#This Row],[Patient Waittime]]&lt;=15,"0-15",Table1[[#This Row],[Patient Waittime]]&lt;=30,"16-30",Table1[[#This Row],[Patient Waittime]]&lt;=45,"31-45",Table1[[#This Row],[Patient Waittime]]&lt;=60,"46-60",TRUE,"60+")</f>
        <v>46-60</v>
      </c>
      <c r="Q7002">
        <f>--(Table1[[#This Row],[Patient Waittime]]&lt;=30)</f>
        <v>0</v>
      </c>
      <c r="R7002">
        <f>--Table1[[#This Row],[Patient Admission Flag]]</f>
        <v>1</v>
      </c>
      <c r="S7002">
        <f>--AND(Table1[[#This Row],[WithinTarget]]=1,Table1[[#This Row],[Patient Satisfaction Score]]&gt;=7)</f>
        <v>0</v>
      </c>
      <c r="T7002" t="str">
        <f>IF(LEFT(Table1[[#This Row],[Patient Gender]],1)="F","Female","Male")</f>
        <v>Female</v>
      </c>
    </row>
    <row r="7003" spans="1:20" x14ac:dyDescent="0.3">
      <c r="A7003" t="s">
        <v>7107</v>
      </c>
      <c r="B7003" s="1">
        <v>45080.879166666666</v>
      </c>
      <c r="C7003" t="s">
        <v>13</v>
      </c>
      <c r="D7003">
        <v>74</v>
      </c>
      <c r="E7003" t="s">
        <v>10</v>
      </c>
      <c r="F7003" t="s">
        <v>17</v>
      </c>
      <c r="G7003" t="b">
        <v>1</v>
      </c>
      <c r="I7003">
        <v>17</v>
      </c>
      <c r="J7003" t="b">
        <v>1</v>
      </c>
      <c r="K7003">
        <f>YEAR(Table1[[#This Row],[Patient Admission Date]])</f>
        <v>2023</v>
      </c>
      <c r="L7003" t="str">
        <f>TEXT(Table1[[#This Row],[Patient Admission Date]],"mmm")</f>
        <v>Jun</v>
      </c>
      <c r="M7003" t="str">
        <f>TEXT(Table1[[#This Row],[Patient Admission Date]],"ddd")</f>
        <v>Sat</v>
      </c>
      <c r="N7003" t="str">
        <f>TEXT(INT(HOUR(Table1[[#This Row],[Patient Admission Date]])/3)*3,"00")&amp;"-"&amp;TEXT(INT(HOUR(Table1[[#This Row],[Patient Admission Date]])/3)*3+3,"00")</f>
        <v>21-24</v>
      </c>
      <c r="O7003" t="str" cm="1">
        <f t="array" ref="O7003">_xlfn.IFS(Table1[[#This Row],[Patient Age]]&lt;=14,"0-14",Table1[[#This Row],[Patient Age]]&lt;=29,"15-29",Table1[[#This Row],[Patient Age]]&lt;=44,"30-44",Table1[[#This Row],[Patient Age]]&lt;=59,"45-59",Table1[[#This Row],[Patient Age]]&lt;=74,"60-74",TRUE,"75+")</f>
        <v>60-74</v>
      </c>
      <c r="P7003" t="str" cm="1">
        <f t="array" ref="P7003">_xlfn.IFS(Table1[[#This Row],[Patient Waittime]]&lt;=15,"0-15",Table1[[#This Row],[Patient Waittime]]&lt;=30,"16-30",Table1[[#This Row],[Patient Waittime]]&lt;=45,"31-45",Table1[[#This Row],[Patient Waittime]]&lt;=60,"46-60",TRUE,"60+")</f>
        <v>16-30</v>
      </c>
      <c r="Q7003">
        <f>--(Table1[[#This Row],[Patient Waittime]]&lt;=30)</f>
        <v>1</v>
      </c>
      <c r="R7003">
        <f>--Table1[[#This Row],[Patient Admission Flag]]</f>
        <v>1</v>
      </c>
      <c r="S7003">
        <f>--AND(Table1[[#This Row],[WithinTarget]]=1,Table1[[#This Row],[Patient Satisfaction Score]]&gt;=7)</f>
        <v>0</v>
      </c>
      <c r="T7003" t="str">
        <f>IF(LEFT(Table1[[#This Row],[Patient Gender]],1)="F","Female","Male")</f>
        <v>Female</v>
      </c>
    </row>
    <row r="7004" spans="1:20" x14ac:dyDescent="0.3">
      <c r="A7004" t="s">
        <v>7108</v>
      </c>
      <c r="B7004" s="1">
        <v>45330.922222222223</v>
      </c>
      <c r="C7004" t="s">
        <v>13</v>
      </c>
      <c r="D7004">
        <v>40</v>
      </c>
      <c r="E7004" t="s">
        <v>10</v>
      </c>
      <c r="F7004" t="s">
        <v>17</v>
      </c>
      <c r="G7004" t="b">
        <v>1</v>
      </c>
      <c r="I7004">
        <v>19</v>
      </c>
      <c r="J7004" t="b">
        <v>1</v>
      </c>
      <c r="K7004">
        <f>YEAR(Table1[[#This Row],[Patient Admission Date]])</f>
        <v>2024</v>
      </c>
      <c r="L7004" t="str">
        <f>TEXT(Table1[[#This Row],[Patient Admission Date]],"mmm")</f>
        <v>Feb</v>
      </c>
      <c r="M7004" t="str">
        <f>TEXT(Table1[[#This Row],[Patient Admission Date]],"ddd")</f>
        <v>Thu</v>
      </c>
      <c r="N7004" t="str">
        <f>TEXT(INT(HOUR(Table1[[#This Row],[Patient Admission Date]])/3)*3,"00")&amp;"-"&amp;TEXT(INT(HOUR(Table1[[#This Row],[Patient Admission Date]])/3)*3+3,"00")</f>
        <v>21-24</v>
      </c>
      <c r="O7004" t="str" cm="1">
        <f t="array" ref="O7004">_xlfn.IFS(Table1[[#This Row],[Patient Age]]&lt;=14,"0-14",Table1[[#This Row],[Patient Age]]&lt;=29,"15-29",Table1[[#This Row],[Patient Age]]&lt;=44,"30-44",Table1[[#This Row],[Patient Age]]&lt;=59,"45-59",Table1[[#This Row],[Patient Age]]&lt;=74,"60-74",TRUE,"75+")</f>
        <v>30-44</v>
      </c>
      <c r="P7004" t="str" cm="1">
        <f t="array" ref="P7004">_xlfn.IFS(Table1[[#This Row],[Patient Waittime]]&lt;=15,"0-15",Table1[[#This Row],[Patient Waittime]]&lt;=30,"16-30",Table1[[#This Row],[Patient Waittime]]&lt;=45,"31-45",Table1[[#This Row],[Patient Waittime]]&lt;=60,"46-60",TRUE,"60+")</f>
        <v>16-30</v>
      </c>
      <c r="Q7004">
        <f>--(Table1[[#This Row],[Patient Waittime]]&lt;=30)</f>
        <v>1</v>
      </c>
      <c r="R7004">
        <f>--Table1[[#This Row],[Patient Admission Flag]]</f>
        <v>1</v>
      </c>
      <c r="S7004">
        <f>--AND(Table1[[#This Row],[WithinTarget]]=1,Table1[[#This Row],[Patient Satisfaction Score]]&gt;=7)</f>
        <v>0</v>
      </c>
      <c r="T7004" t="str">
        <f>IF(LEFT(Table1[[#This Row],[Patient Gender]],1)="F","Female","Male")</f>
        <v>Female</v>
      </c>
    </row>
    <row r="7005" spans="1:20" x14ac:dyDescent="0.3">
      <c r="A7005" t="s">
        <v>7109</v>
      </c>
      <c r="B7005" s="1">
        <v>45082.122916666667</v>
      </c>
      <c r="C7005" t="s">
        <v>13</v>
      </c>
      <c r="D7005">
        <v>19</v>
      </c>
      <c r="E7005" t="s">
        <v>10</v>
      </c>
      <c r="F7005" t="s">
        <v>17</v>
      </c>
      <c r="G7005" t="b">
        <v>1</v>
      </c>
      <c r="I7005">
        <v>41</v>
      </c>
      <c r="J7005" t="b">
        <v>1</v>
      </c>
      <c r="K7005">
        <f>YEAR(Table1[[#This Row],[Patient Admission Date]])</f>
        <v>2023</v>
      </c>
      <c r="L7005" t="str">
        <f>TEXT(Table1[[#This Row],[Patient Admission Date]],"mmm")</f>
        <v>Jun</v>
      </c>
      <c r="M7005" t="str">
        <f>TEXT(Table1[[#This Row],[Patient Admission Date]],"ddd")</f>
        <v>Mon</v>
      </c>
      <c r="N7005" t="str">
        <f>TEXT(INT(HOUR(Table1[[#This Row],[Patient Admission Date]])/3)*3,"00")&amp;"-"&amp;TEXT(INT(HOUR(Table1[[#This Row],[Patient Admission Date]])/3)*3+3,"00")</f>
        <v>00-03</v>
      </c>
      <c r="O7005" t="str" cm="1">
        <f t="array" ref="O7005">_xlfn.IFS(Table1[[#This Row],[Patient Age]]&lt;=14,"0-14",Table1[[#This Row],[Patient Age]]&lt;=29,"15-29",Table1[[#This Row],[Patient Age]]&lt;=44,"30-44",Table1[[#This Row],[Patient Age]]&lt;=59,"45-59",Table1[[#This Row],[Patient Age]]&lt;=74,"60-74",TRUE,"75+")</f>
        <v>15-29</v>
      </c>
      <c r="P7005" t="str" cm="1">
        <f t="array" ref="P7005">_xlfn.IFS(Table1[[#This Row],[Patient Waittime]]&lt;=15,"0-15",Table1[[#This Row],[Patient Waittime]]&lt;=30,"16-30",Table1[[#This Row],[Patient Waittime]]&lt;=45,"31-45",Table1[[#This Row],[Patient Waittime]]&lt;=60,"46-60",TRUE,"60+")</f>
        <v>31-45</v>
      </c>
      <c r="Q7005">
        <f>--(Table1[[#This Row],[Patient Waittime]]&lt;=30)</f>
        <v>0</v>
      </c>
      <c r="R7005">
        <f>--Table1[[#This Row],[Patient Admission Flag]]</f>
        <v>1</v>
      </c>
      <c r="S7005">
        <f>--AND(Table1[[#This Row],[WithinTarget]]=1,Table1[[#This Row],[Patient Satisfaction Score]]&gt;=7)</f>
        <v>0</v>
      </c>
      <c r="T7005" t="str">
        <f>IF(LEFT(Table1[[#This Row],[Patient Gender]],1)="F","Female","Male")</f>
        <v>Female</v>
      </c>
    </row>
    <row r="7006" spans="1:20" x14ac:dyDescent="0.3">
      <c r="A7006" t="s">
        <v>7110</v>
      </c>
      <c r="B7006" s="1">
        <v>45570.607638888891</v>
      </c>
      <c r="C7006" t="s">
        <v>13</v>
      </c>
      <c r="D7006">
        <v>45</v>
      </c>
      <c r="E7006" t="s">
        <v>10</v>
      </c>
      <c r="F7006" t="s">
        <v>17</v>
      </c>
      <c r="G7006" t="b">
        <v>1</v>
      </c>
      <c r="I7006">
        <v>44</v>
      </c>
      <c r="J7006" t="b">
        <v>1</v>
      </c>
      <c r="K7006">
        <f>YEAR(Table1[[#This Row],[Patient Admission Date]])</f>
        <v>2024</v>
      </c>
      <c r="L7006" t="str">
        <f>TEXT(Table1[[#This Row],[Patient Admission Date]],"mmm")</f>
        <v>Oct</v>
      </c>
      <c r="M7006" t="str">
        <f>TEXT(Table1[[#This Row],[Patient Admission Date]],"ddd")</f>
        <v>Sat</v>
      </c>
      <c r="N7006" t="str">
        <f>TEXT(INT(HOUR(Table1[[#This Row],[Patient Admission Date]])/3)*3,"00")&amp;"-"&amp;TEXT(INT(HOUR(Table1[[#This Row],[Patient Admission Date]])/3)*3+3,"00")</f>
        <v>12-15</v>
      </c>
      <c r="O7006" t="str" cm="1">
        <f t="array" ref="O7006">_xlfn.IFS(Table1[[#This Row],[Patient Age]]&lt;=14,"0-14",Table1[[#This Row],[Patient Age]]&lt;=29,"15-29",Table1[[#This Row],[Patient Age]]&lt;=44,"30-44",Table1[[#This Row],[Patient Age]]&lt;=59,"45-59",Table1[[#This Row],[Patient Age]]&lt;=74,"60-74",TRUE,"75+")</f>
        <v>45-59</v>
      </c>
      <c r="P7006" t="str" cm="1">
        <f t="array" ref="P7006">_xlfn.IFS(Table1[[#This Row],[Patient Waittime]]&lt;=15,"0-15",Table1[[#This Row],[Patient Waittime]]&lt;=30,"16-30",Table1[[#This Row],[Patient Waittime]]&lt;=45,"31-45",Table1[[#This Row],[Patient Waittime]]&lt;=60,"46-60",TRUE,"60+")</f>
        <v>31-45</v>
      </c>
      <c r="Q7006">
        <f>--(Table1[[#This Row],[Patient Waittime]]&lt;=30)</f>
        <v>0</v>
      </c>
      <c r="R7006">
        <f>--Table1[[#This Row],[Patient Admission Flag]]</f>
        <v>1</v>
      </c>
      <c r="S7006">
        <f>--AND(Table1[[#This Row],[WithinTarget]]=1,Table1[[#This Row],[Patient Satisfaction Score]]&gt;=7)</f>
        <v>0</v>
      </c>
      <c r="T7006" t="str">
        <f>IF(LEFT(Table1[[#This Row],[Patient Gender]],1)="F","Female","Male")</f>
        <v>Female</v>
      </c>
    </row>
    <row r="7007" spans="1:20" x14ac:dyDescent="0.3">
      <c r="A7007" t="s">
        <v>7111</v>
      </c>
      <c r="B7007" s="1">
        <v>45285.15902777778</v>
      </c>
      <c r="C7007" t="s">
        <v>13</v>
      </c>
      <c r="D7007">
        <v>60</v>
      </c>
      <c r="E7007" t="s">
        <v>10</v>
      </c>
      <c r="F7007" t="s">
        <v>17</v>
      </c>
      <c r="G7007" t="b">
        <v>1</v>
      </c>
      <c r="I7007">
        <v>31</v>
      </c>
      <c r="J7007" t="b">
        <v>1</v>
      </c>
      <c r="K7007">
        <f>YEAR(Table1[[#This Row],[Patient Admission Date]])</f>
        <v>2023</v>
      </c>
      <c r="L7007" t="str">
        <f>TEXT(Table1[[#This Row],[Patient Admission Date]],"mmm")</f>
        <v>Dec</v>
      </c>
      <c r="M7007" t="str">
        <f>TEXT(Table1[[#This Row],[Patient Admission Date]],"ddd")</f>
        <v>Mon</v>
      </c>
      <c r="N7007" t="str">
        <f>TEXT(INT(HOUR(Table1[[#This Row],[Patient Admission Date]])/3)*3,"00")&amp;"-"&amp;TEXT(INT(HOUR(Table1[[#This Row],[Patient Admission Date]])/3)*3+3,"00")</f>
        <v>03-06</v>
      </c>
      <c r="O7007" t="str" cm="1">
        <f t="array" ref="O7007">_xlfn.IFS(Table1[[#This Row],[Patient Age]]&lt;=14,"0-14",Table1[[#This Row],[Patient Age]]&lt;=29,"15-29",Table1[[#This Row],[Patient Age]]&lt;=44,"30-44",Table1[[#This Row],[Patient Age]]&lt;=59,"45-59",Table1[[#This Row],[Patient Age]]&lt;=74,"60-74",TRUE,"75+")</f>
        <v>60-74</v>
      </c>
      <c r="P7007" t="str" cm="1">
        <f t="array" ref="P7007">_xlfn.IFS(Table1[[#This Row],[Patient Waittime]]&lt;=15,"0-15",Table1[[#This Row],[Patient Waittime]]&lt;=30,"16-30",Table1[[#This Row],[Patient Waittime]]&lt;=45,"31-45",Table1[[#This Row],[Patient Waittime]]&lt;=60,"46-60",TRUE,"60+")</f>
        <v>31-45</v>
      </c>
      <c r="Q7007">
        <f>--(Table1[[#This Row],[Patient Waittime]]&lt;=30)</f>
        <v>0</v>
      </c>
      <c r="R7007">
        <f>--Table1[[#This Row],[Patient Admission Flag]]</f>
        <v>1</v>
      </c>
      <c r="S7007">
        <f>--AND(Table1[[#This Row],[WithinTarget]]=1,Table1[[#This Row],[Patient Satisfaction Score]]&gt;=7)</f>
        <v>0</v>
      </c>
      <c r="T7007" t="str">
        <f>IF(LEFT(Table1[[#This Row],[Patient Gender]],1)="F","Female","Male")</f>
        <v>Female</v>
      </c>
    </row>
    <row r="7008" spans="1:20" x14ac:dyDescent="0.3">
      <c r="A7008" t="s">
        <v>7112</v>
      </c>
      <c r="B7008" s="1">
        <v>45308.52847222222</v>
      </c>
      <c r="C7008" t="s">
        <v>13</v>
      </c>
      <c r="D7008">
        <v>4</v>
      </c>
      <c r="E7008" t="s">
        <v>10</v>
      </c>
      <c r="F7008" t="s">
        <v>17</v>
      </c>
      <c r="G7008" t="b">
        <v>1</v>
      </c>
      <c r="I7008">
        <v>53</v>
      </c>
      <c r="J7008" t="b">
        <v>1</v>
      </c>
      <c r="K7008">
        <f>YEAR(Table1[[#This Row],[Patient Admission Date]])</f>
        <v>2024</v>
      </c>
      <c r="L7008" t="str">
        <f>TEXT(Table1[[#This Row],[Patient Admission Date]],"mmm")</f>
        <v>Jan</v>
      </c>
      <c r="M7008" t="str">
        <f>TEXT(Table1[[#This Row],[Patient Admission Date]],"ddd")</f>
        <v>Wed</v>
      </c>
      <c r="N7008" t="str">
        <f>TEXT(INT(HOUR(Table1[[#This Row],[Patient Admission Date]])/3)*3,"00")&amp;"-"&amp;TEXT(INT(HOUR(Table1[[#This Row],[Patient Admission Date]])/3)*3+3,"00")</f>
        <v>12-15</v>
      </c>
      <c r="O7008" t="str" cm="1">
        <f t="array" ref="O7008">_xlfn.IFS(Table1[[#This Row],[Patient Age]]&lt;=14,"0-14",Table1[[#This Row],[Patient Age]]&lt;=29,"15-29",Table1[[#This Row],[Patient Age]]&lt;=44,"30-44",Table1[[#This Row],[Patient Age]]&lt;=59,"45-59",Table1[[#This Row],[Patient Age]]&lt;=74,"60-74",TRUE,"75+")</f>
        <v>0-14</v>
      </c>
      <c r="P7008" t="str" cm="1">
        <f t="array" ref="P7008">_xlfn.IFS(Table1[[#This Row],[Patient Waittime]]&lt;=15,"0-15",Table1[[#This Row],[Patient Waittime]]&lt;=30,"16-30",Table1[[#This Row],[Patient Waittime]]&lt;=45,"31-45",Table1[[#This Row],[Patient Waittime]]&lt;=60,"46-60",TRUE,"60+")</f>
        <v>46-60</v>
      </c>
      <c r="Q7008">
        <f>--(Table1[[#This Row],[Patient Waittime]]&lt;=30)</f>
        <v>0</v>
      </c>
      <c r="R7008">
        <f>--Table1[[#This Row],[Patient Admission Flag]]</f>
        <v>1</v>
      </c>
      <c r="S7008">
        <f>--AND(Table1[[#This Row],[WithinTarget]]=1,Table1[[#This Row],[Patient Satisfaction Score]]&gt;=7)</f>
        <v>0</v>
      </c>
      <c r="T7008" t="str">
        <f>IF(LEFT(Table1[[#This Row],[Patient Gender]],1)="F","Female","Male")</f>
        <v>Female</v>
      </c>
    </row>
    <row r="7009" spans="1:20" x14ac:dyDescent="0.3">
      <c r="A7009" t="s">
        <v>7113</v>
      </c>
      <c r="B7009" s="1">
        <v>45147.078472222223</v>
      </c>
      <c r="C7009" t="s">
        <v>13</v>
      </c>
      <c r="D7009">
        <v>79</v>
      </c>
      <c r="E7009" t="s">
        <v>10</v>
      </c>
      <c r="F7009" t="s">
        <v>17</v>
      </c>
      <c r="G7009" t="b">
        <v>1</v>
      </c>
      <c r="I7009">
        <v>11</v>
      </c>
      <c r="J7009" t="b">
        <v>1</v>
      </c>
      <c r="K7009">
        <f>YEAR(Table1[[#This Row],[Patient Admission Date]])</f>
        <v>2023</v>
      </c>
      <c r="L7009" t="str">
        <f>TEXT(Table1[[#This Row],[Patient Admission Date]],"mmm")</f>
        <v>Aug</v>
      </c>
      <c r="M7009" t="str">
        <f>TEXT(Table1[[#This Row],[Patient Admission Date]],"ddd")</f>
        <v>Wed</v>
      </c>
      <c r="N7009" t="str">
        <f>TEXT(INT(HOUR(Table1[[#This Row],[Patient Admission Date]])/3)*3,"00")&amp;"-"&amp;TEXT(INT(HOUR(Table1[[#This Row],[Patient Admission Date]])/3)*3+3,"00")</f>
        <v>00-03</v>
      </c>
      <c r="O7009" t="str" cm="1">
        <f t="array" ref="O7009">_xlfn.IFS(Table1[[#This Row],[Patient Age]]&lt;=14,"0-14",Table1[[#This Row],[Patient Age]]&lt;=29,"15-29",Table1[[#This Row],[Patient Age]]&lt;=44,"30-44",Table1[[#This Row],[Patient Age]]&lt;=59,"45-59",Table1[[#This Row],[Patient Age]]&lt;=74,"60-74",TRUE,"75+")</f>
        <v>75+</v>
      </c>
      <c r="P7009" t="str" cm="1">
        <f t="array" ref="P7009">_xlfn.IFS(Table1[[#This Row],[Patient Waittime]]&lt;=15,"0-15",Table1[[#This Row],[Patient Waittime]]&lt;=30,"16-30",Table1[[#This Row],[Patient Waittime]]&lt;=45,"31-45",Table1[[#This Row],[Patient Waittime]]&lt;=60,"46-60",TRUE,"60+")</f>
        <v>0-15</v>
      </c>
      <c r="Q7009">
        <f>--(Table1[[#This Row],[Patient Waittime]]&lt;=30)</f>
        <v>1</v>
      </c>
      <c r="R7009">
        <f>--Table1[[#This Row],[Patient Admission Flag]]</f>
        <v>1</v>
      </c>
      <c r="S7009">
        <f>--AND(Table1[[#This Row],[WithinTarget]]=1,Table1[[#This Row],[Patient Satisfaction Score]]&gt;=7)</f>
        <v>0</v>
      </c>
      <c r="T7009" t="str">
        <f>IF(LEFT(Table1[[#This Row],[Patient Gender]],1)="F","Female","Male")</f>
        <v>Female</v>
      </c>
    </row>
    <row r="7010" spans="1:20" x14ac:dyDescent="0.3">
      <c r="A7010" t="s">
        <v>7114</v>
      </c>
      <c r="B7010" s="1">
        <v>45029.781944444447</v>
      </c>
      <c r="C7010" t="s">
        <v>13</v>
      </c>
      <c r="D7010">
        <v>15</v>
      </c>
      <c r="E7010" t="s">
        <v>10</v>
      </c>
      <c r="F7010" t="s">
        <v>17</v>
      </c>
      <c r="G7010" t="b">
        <v>1</v>
      </c>
      <c r="I7010">
        <v>24</v>
      </c>
      <c r="J7010" t="b">
        <v>1</v>
      </c>
      <c r="K7010">
        <f>YEAR(Table1[[#This Row],[Patient Admission Date]])</f>
        <v>2023</v>
      </c>
      <c r="L7010" t="str">
        <f>TEXT(Table1[[#This Row],[Patient Admission Date]],"mmm")</f>
        <v>Apr</v>
      </c>
      <c r="M7010" t="str">
        <f>TEXT(Table1[[#This Row],[Patient Admission Date]],"ddd")</f>
        <v>Thu</v>
      </c>
      <c r="N7010" t="str">
        <f>TEXT(INT(HOUR(Table1[[#This Row],[Patient Admission Date]])/3)*3,"00")&amp;"-"&amp;TEXT(INT(HOUR(Table1[[#This Row],[Patient Admission Date]])/3)*3+3,"00")</f>
        <v>18-21</v>
      </c>
      <c r="O7010" t="str" cm="1">
        <f t="array" ref="O7010">_xlfn.IFS(Table1[[#This Row],[Patient Age]]&lt;=14,"0-14",Table1[[#This Row],[Patient Age]]&lt;=29,"15-29",Table1[[#This Row],[Patient Age]]&lt;=44,"30-44",Table1[[#This Row],[Patient Age]]&lt;=59,"45-59",Table1[[#This Row],[Patient Age]]&lt;=74,"60-74",TRUE,"75+")</f>
        <v>15-29</v>
      </c>
      <c r="P7010" t="str" cm="1">
        <f t="array" ref="P7010">_xlfn.IFS(Table1[[#This Row],[Patient Waittime]]&lt;=15,"0-15",Table1[[#This Row],[Patient Waittime]]&lt;=30,"16-30",Table1[[#This Row],[Patient Waittime]]&lt;=45,"31-45",Table1[[#This Row],[Patient Waittime]]&lt;=60,"46-60",TRUE,"60+")</f>
        <v>16-30</v>
      </c>
      <c r="Q7010">
        <f>--(Table1[[#This Row],[Patient Waittime]]&lt;=30)</f>
        <v>1</v>
      </c>
      <c r="R7010">
        <f>--Table1[[#This Row],[Patient Admission Flag]]</f>
        <v>1</v>
      </c>
      <c r="S7010">
        <f>--AND(Table1[[#This Row],[WithinTarget]]=1,Table1[[#This Row],[Patient Satisfaction Score]]&gt;=7)</f>
        <v>0</v>
      </c>
      <c r="T7010" t="str">
        <f>IF(LEFT(Table1[[#This Row],[Patient Gender]],1)="F","Female","Male")</f>
        <v>Female</v>
      </c>
    </row>
    <row r="7011" spans="1:20" x14ac:dyDescent="0.3">
      <c r="A7011" t="s">
        <v>7115</v>
      </c>
      <c r="B7011" s="1">
        <v>45211.652083333334</v>
      </c>
      <c r="C7011" t="s">
        <v>13</v>
      </c>
      <c r="D7011">
        <v>30</v>
      </c>
      <c r="E7011" t="s">
        <v>10</v>
      </c>
      <c r="F7011" t="s">
        <v>17</v>
      </c>
      <c r="G7011" t="b">
        <v>1</v>
      </c>
      <c r="I7011">
        <v>29</v>
      </c>
      <c r="J7011" t="b">
        <v>1</v>
      </c>
      <c r="K7011">
        <f>YEAR(Table1[[#This Row],[Patient Admission Date]])</f>
        <v>2023</v>
      </c>
      <c r="L7011" t="str">
        <f>TEXT(Table1[[#This Row],[Patient Admission Date]],"mmm")</f>
        <v>Oct</v>
      </c>
      <c r="M7011" t="str">
        <f>TEXT(Table1[[#This Row],[Patient Admission Date]],"ddd")</f>
        <v>Thu</v>
      </c>
      <c r="N7011" t="str">
        <f>TEXT(INT(HOUR(Table1[[#This Row],[Patient Admission Date]])/3)*3,"00")&amp;"-"&amp;TEXT(INT(HOUR(Table1[[#This Row],[Patient Admission Date]])/3)*3+3,"00")</f>
        <v>15-18</v>
      </c>
      <c r="O7011" t="str" cm="1">
        <f t="array" ref="O7011">_xlfn.IFS(Table1[[#This Row],[Patient Age]]&lt;=14,"0-14",Table1[[#This Row],[Patient Age]]&lt;=29,"15-29",Table1[[#This Row],[Patient Age]]&lt;=44,"30-44",Table1[[#This Row],[Patient Age]]&lt;=59,"45-59",Table1[[#This Row],[Patient Age]]&lt;=74,"60-74",TRUE,"75+")</f>
        <v>30-44</v>
      </c>
      <c r="P7011" t="str" cm="1">
        <f t="array" ref="P7011">_xlfn.IFS(Table1[[#This Row],[Patient Waittime]]&lt;=15,"0-15",Table1[[#This Row],[Patient Waittime]]&lt;=30,"16-30",Table1[[#This Row],[Patient Waittime]]&lt;=45,"31-45",Table1[[#This Row],[Patient Waittime]]&lt;=60,"46-60",TRUE,"60+")</f>
        <v>16-30</v>
      </c>
      <c r="Q7011">
        <f>--(Table1[[#This Row],[Patient Waittime]]&lt;=30)</f>
        <v>1</v>
      </c>
      <c r="R7011">
        <f>--Table1[[#This Row],[Patient Admission Flag]]</f>
        <v>1</v>
      </c>
      <c r="S7011">
        <f>--AND(Table1[[#This Row],[WithinTarget]]=1,Table1[[#This Row],[Patient Satisfaction Score]]&gt;=7)</f>
        <v>0</v>
      </c>
      <c r="T7011" t="str">
        <f>IF(LEFT(Table1[[#This Row],[Patient Gender]],1)="F","Female","Male")</f>
        <v>Female</v>
      </c>
    </row>
    <row r="7012" spans="1:20" x14ac:dyDescent="0.3">
      <c r="A7012" t="s">
        <v>7116</v>
      </c>
      <c r="B7012" s="1">
        <v>45470.435416666667</v>
      </c>
      <c r="C7012" t="s">
        <v>13</v>
      </c>
      <c r="D7012">
        <v>34</v>
      </c>
      <c r="E7012" t="s">
        <v>10</v>
      </c>
      <c r="F7012" t="s">
        <v>17</v>
      </c>
      <c r="G7012" t="b">
        <v>1</v>
      </c>
      <c r="I7012">
        <v>43</v>
      </c>
      <c r="J7012" t="b">
        <v>1</v>
      </c>
      <c r="K7012">
        <f>YEAR(Table1[[#This Row],[Patient Admission Date]])</f>
        <v>2024</v>
      </c>
      <c r="L7012" t="str">
        <f>TEXT(Table1[[#This Row],[Patient Admission Date]],"mmm")</f>
        <v>Jun</v>
      </c>
      <c r="M7012" t="str">
        <f>TEXT(Table1[[#This Row],[Patient Admission Date]],"ddd")</f>
        <v>Thu</v>
      </c>
      <c r="N7012" t="str">
        <f>TEXT(INT(HOUR(Table1[[#This Row],[Patient Admission Date]])/3)*3,"00")&amp;"-"&amp;TEXT(INT(HOUR(Table1[[#This Row],[Patient Admission Date]])/3)*3+3,"00")</f>
        <v>09-12</v>
      </c>
      <c r="O7012" t="str" cm="1">
        <f t="array" ref="O7012">_xlfn.IFS(Table1[[#This Row],[Patient Age]]&lt;=14,"0-14",Table1[[#This Row],[Patient Age]]&lt;=29,"15-29",Table1[[#This Row],[Patient Age]]&lt;=44,"30-44",Table1[[#This Row],[Patient Age]]&lt;=59,"45-59",Table1[[#This Row],[Patient Age]]&lt;=74,"60-74",TRUE,"75+")</f>
        <v>30-44</v>
      </c>
      <c r="P7012" t="str" cm="1">
        <f t="array" ref="P7012">_xlfn.IFS(Table1[[#This Row],[Patient Waittime]]&lt;=15,"0-15",Table1[[#This Row],[Patient Waittime]]&lt;=30,"16-30",Table1[[#This Row],[Patient Waittime]]&lt;=45,"31-45",Table1[[#This Row],[Patient Waittime]]&lt;=60,"46-60",TRUE,"60+")</f>
        <v>31-45</v>
      </c>
      <c r="Q7012">
        <f>--(Table1[[#This Row],[Patient Waittime]]&lt;=30)</f>
        <v>0</v>
      </c>
      <c r="R7012">
        <f>--Table1[[#This Row],[Patient Admission Flag]]</f>
        <v>1</v>
      </c>
      <c r="S7012">
        <f>--AND(Table1[[#This Row],[WithinTarget]]=1,Table1[[#This Row],[Patient Satisfaction Score]]&gt;=7)</f>
        <v>0</v>
      </c>
      <c r="T7012" t="str">
        <f>IF(LEFT(Table1[[#This Row],[Patient Gender]],1)="F","Female","Male")</f>
        <v>Female</v>
      </c>
    </row>
    <row r="7013" spans="1:20" x14ac:dyDescent="0.3">
      <c r="A7013" t="s">
        <v>7117</v>
      </c>
      <c r="B7013" s="1">
        <v>45384.0625</v>
      </c>
      <c r="C7013" t="s">
        <v>13</v>
      </c>
      <c r="D7013">
        <v>24</v>
      </c>
      <c r="E7013" t="s">
        <v>10</v>
      </c>
      <c r="F7013" t="s">
        <v>17</v>
      </c>
      <c r="G7013" t="b">
        <v>1</v>
      </c>
      <c r="I7013">
        <v>54</v>
      </c>
      <c r="J7013" t="b">
        <v>1</v>
      </c>
      <c r="K7013">
        <f>YEAR(Table1[[#This Row],[Patient Admission Date]])</f>
        <v>2024</v>
      </c>
      <c r="L7013" t="str">
        <f>TEXT(Table1[[#This Row],[Patient Admission Date]],"mmm")</f>
        <v>Apr</v>
      </c>
      <c r="M7013" t="str">
        <f>TEXT(Table1[[#This Row],[Patient Admission Date]],"ddd")</f>
        <v>Tue</v>
      </c>
      <c r="N7013" t="str">
        <f>TEXT(INT(HOUR(Table1[[#This Row],[Patient Admission Date]])/3)*3,"00")&amp;"-"&amp;TEXT(INT(HOUR(Table1[[#This Row],[Patient Admission Date]])/3)*3+3,"00")</f>
        <v>00-03</v>
      </c>
      <c r="O7013" t="str" cm="1">
        <f t="array" ref="O7013">_xlfn.IFS(Table1[[#This Row],[Patient Age]]&lt;=14,"0-14",Table1[[#This Row],[Patient Age]]&lt;=29,"15-29",Table1[[#This Row],[Patient Age]]&lt;=44,"30-44",Table1[[#This Row],[Patient Age]]&lt;=59,"45-59",Table1[[#This Row],[Patient Age]]&lt;=74,"60-74",TRUE,"75+")</f>
        <v>15-29</v>
      </c>
      <c r="P7013" t="str" cm="1">
        <f t="array" ref="P7013">_xlfn.IFS(Table1[[#This Row],[Patient Waittime]]&lt;=15,"0-15",Table1[[#This Row],[Patient Waittime]]&lt;=30,"16-30",Table1[[#This Row],[Patient Waittime]]&lt;=45,"31-45",Table1[[#This Row],[Patient Waittime]]&lt;=60,"46-60",TRUE,"60+")</f>
        <v>46-60</v>
      </c>
      <c r="Q7013">
        <f>--(Table1[[#This Row],[Patient Waittime]]&lt;=30)</f>
        <v>0</v>
      </c>
      <c r="R7013">
        <f>--Table1[[#This Row],[Patient Admission Flag]]</f>
        <v>1</v>
      </c>
      <c r="S7013">
        <f>--AND(Table1[[#This Row],[WithinTarget]]=1,Table1[[#This Row],[Patient Satisfaction Score]]&gt;=7)</f>
        <v>0</v>
      </c>
      <c r="T7013" t="str">
        <f>IF(LEFT(Table1[[#This Row],[Patient Gender]],1)="F","Female","Male")</f>
        <v>Female</v>
      </c>
    </row>
    <row r="7014" spans="1:20" x14ac:dyDescent="0.3">
      <c r="A7014" t="s">
        <v>7118</v>
      </c>
      <c r="B7014" s="1">
        <v>45030.133333333331</v>
      </c>
      <c r="C7014" t="s">
        <v>13</v>
      </c>
      <c r="D7014">
        <v>72</v>
      </c>
      <c r="E7014" t="s">
        <v>10</v>
      </c>
      <c r="F7014" t="s">
        <v>17</v>
      </c>
      <c r="G7014" t="b">
        <v>1</v>
      </c>
      <c r="I7014">
        <v>31</v>
      </c>
      <c r="J7014" t="b">
        <v>1</v>
      </c>
      <c r="K7014">
        <f>YEAR(Table1[[#This Row],[Patient Admission Date]])</f>
        <v>2023</v>
      </c>
      <c r="L7014" t="str">
        <f>TEXT(Table1[[#This Row],[Patient Admission Date]],"mmm")</f>
        <v>Apr</v>
      </c>
      <c r="M7014" t="str">
        <f>TEXT(Table1[[#This Row],[Patient Admission Date]],"ddd")</f>
        <v>Fri</v>
      </c>
      <c r="N7014" t="str">
        <f>TEXT(INT(HOUR(Table1[[#This Row],[Patient Admission Date]])/3)*3,"00")&amp;"-"&amp;TEXT(INT(HOUR(Table1[[#This Row],[Patient Admission Date]])/3)*3+3,"00")</f>
        <v>03-06</v>
      </c>
      <c r="O7014" t="str" cm="1">
        <f t="array" ref="O7014">_xlfn.IFS(Table1[[#This Row],[Patient Age]]&lt;=14,"0-14",Table1[[#This Row],[Patient Age]]&lt;=29,"15-29",Table1[[#This Row],[Patient Age]]&lt;=44,"30-44",Table1[[#This Row],[Patient Age]]&lt;=59,"45-59",Table1[[#This Row],[Patient Age]]&lt;=74,"60-74",TRUE,"75+")</f>
        <v>60-74</v>
      </c>
      <c r="P7014" t="str" cm="1">
        <f t="array" ref="P7014">_xlfn.IFS(Table1[[#This Row],[Patient Waittime]]&lt;=15,"0-15",Table1[[#This Row],[Patient Waittime]]&lt;=30,"16-30",Table1[[#This Row],[Patient Waittime]]&lt;=45,"31-45",Table1[[#This Row],[Patient Waittime]]&lt;=60,"46-60",TRUE,"60+")</f>
        <v>31-45</v>
      </c>
      <c r="Q7014">
        <f>--(Table1[[#This Row],[Patient Waittime]]&lt;=30)</f>
        <v>0</v>
      </c>
      <c r="R7014">
        <f>--Table1[[#This Row],[Patient Admission Flag]]</f>
        <v>1</v>
      </c>
      <c r="S7014">
        <f>--AND(Table1[[#This Row],[WithinTarget]]=1,Table1[[#This Row],[Patient Satisfaction Score]]&gt;=7)</f>
        <v>0</v>
      </c>
      <c r="T7014" t="str">
        <f>IF(LEFT(Table1[[#This Row],[Patient Gender]],1)="F","Female","Male")</f>
        <v>Female</v>
      </c>
    </row>
    <row r="7015" spans="1:20" x14ac:dyDescent="0.3">
      <c r="A7015" t="s">
        <v>7119</v>
      </c>
      <c r="B7015" s="1">
        <v>45159.978472222225</v>
      </c>
      <c r="C7015" t="s">
        <v>13</v>
      </c>
      <c r="D7015">
        <v>40</v>
      </c>
      <c r="E7015" t="s">
        <v>10</v>
      </c>
      <c r="F7015" t="s">
        <v>17</v>
      </c>
      <c r="G7015" t="b">
        <v>1</v>
      </c>
      <c r="I7015">
        <v>45</v>
      </c>
      <c r="J7015" t="b">
        <v>1</v>
      </c>
      <c r="K7015">
        <f>YEAR(Table1[[#This Row],[Patient Admission Date]])</f>
        <v>2023</v>
      </c>
      <c r="L7015" t="str">
        <f>TEXT(Table1[[#This Row],[Patient Admission Date]],"mmm")</f>
        <v>Aug</v>
      </c>
      <c r="M7015" t="str">
        <f>TEXT(Table1[[#This Row],[Patient Admission Date]],"ddd")</f>
        <v>Mon</v>
      </c>
      <c r="N7015" t="str">
        <f>TEXT(INT(HOUR(Table1[[#This Row],[Patient Admission Date]])/3)*3,"00")&amp;"-"&amp;TEXT(INT(HOUR(Table1[[#This Row],[Patient Admission Date]])/3)*3+3,"00")</f>
        <v>21-24</v>
      </c>
      <c r="O7015" t="str" cm="1">
        <f t="array" ref="O7015">_xlfn.IFS(Table1[[#This Row],[Patient Age]]&lt;=14,"0-14",Table1[[#This Row],[Patient Age]]&lt;=29,"15-29",Table1[[#This Row],[Patient Age]]&lt;=44,"30-44",Table1[[#This Row],[Patient Age]]&lt;=59,"45-59",Table1[[#This Row],[Patient Age]]&lt;=74,"60-74",TRUE,"75+")</f>
        <v>30-44</v>
      </c>
      <c r="P7015" t="str" cm="1">
        <f t="array" ref="P7015">_xlfn.IFS(Table1[[#This Row],[Patient Waittime]]&lt;=15,"0-15",Table1[[#This Row],[Patient Waittime]]&lt;=30,"16-30",Table1[[#This Row],[Patient Waittime]]&lt;=45,"31-45",Table1[[#This Row],[Patient Waittime]]&lt;=60,"46-60",TRUE,"60+")</f>
        <v>31-45</v>
      </c>
      <c r="Q7015">
        <f>--(Table1[[#This Row],[Patient Waittime]]&lt;=30)</f>
        <v>0</v>
      </c>
      <c r="R7015">
        <f>--Table1[[#This Row],[Patient Admission Flag]]</f>
        <v>1</v>
      </c>
      <c r="S7015">
        <f>--AND(Table1[[#This Row],[WithinTarget]]=1,Table1[[#This Row],[Patient Satisfaction Score]]&gt;=7)</f>
        <v>0</v>
      </c>
      <c r="T7015" t="str">
        <f>IF(LEFT(Table1[[#This Row],[Patient Gender]],1)="F","Female","Male")</f>
        <v>Female</v>
      </c>
    </row>
    <row r="7016" spans="1:20" x14ac:dyDescent="0.3">
      <c r="A7016" t="s">
        <v>7120</v>
      </c>
      <c r="B7016" s="1">
        <v>45096.976388888892</v>
      </c>
      <c r="C7016" t="s">
        <v>13</v>
      </c>
      <c r="D7016">
        <v>19</v>
      </c>
      <c r="E7016" t="s">
        <v>10</v>
      </c>
      <c r="F7016" t="s">
        <v>17</v>
      </c>
      <c r="G7016" t="b">
        <v>1</v>
      </c>
      <c r="I7016">
        <v>23</v>
      </c>
      <c r="J7016" t="b">
        <v>1</v>
      </c>
      <c r="K7016">
        <f>YEAR(Table1[[#This Row],[Patient Admission Date]])</f>
        <v>2023</v>
      </c>
      <c r="L7016" t="str">
        <f>TEXT(Table1[[#This Row],[Patient Admission Date]],"mmm")</f>
        <v>Jun</v>
      </c>
      <c r="M7016" t="str">
        <f>TEXT(Table1[[#This Row],[Patient Admission Date]],"ddd")</f>
        <v>Mon</v>
      </c>
      <c r="N7016" t="str">
        <f>TEXT(INT(HOUR(Table1[[#This Row],[Patient Admission Date]])/3)*3,"00")&amp;"-"&amp;TEXT(INT(HOUR(Table1[[#This Row],[Patient Admission Date]])/3)*3+3,"00")</f>
        <v>21-24</v>
      </c>
      <c r="O7016" t="str" cm="1">
        <f t="array" ref="O7016">_xlfn.IFS(Table1[[#This Row],[Patient Age]]&lt;=14,"0-14",Table1[[#This Row],[Patient Age]]&lt;=29,"15-29",Table1[[#This Row],[Patient Age]]&lt;=44,"30-44",Table1[[#This Row],[Patient Age]]&lt;=59,"45-59",Table1[[#This Row],[Patient Age]]&lt;=74,"60-74",TRUE,"75+")</f>
        <v>15-29</v>
      </c>
      <c r="P7016" t="str" cm="1">
        <f t="array" ref="P7016">_xlfn.IFS(Table1[[#This Row],[Patient Waittime]]&lt;=15,"0-15",Table1[[#This Row],[Patient Waittime]]&lt;=30,"16-30",Table1[[#This Row],[Patient Waittime]]&lt;=45,"31-45",Table1[[#This Row],[Patient Waittime]]&lt;=60,"46-60",TRUE,"60+")</f>
        <v>16-30</v>
      </c>
      <c r="Q7016">
        <f>--(Table1[[#This Row],[Patient Waittime]]&lt;=30)</f>
        <v>1</v>
      </c>
      <c r="R7016">
        <f>--Table1[[#This Row],[Patient Admission Flag]]</f>
        <v>1</v>
      </c>
      <c r="S7016">
        <f>--AND(Table1[[#This Row],[WithinTarget]]=1,Table1[[#This Row],[Patient Satisfaction Score]]&gt;=7)</f>
        <v>0</v>
      </c>
      <c r="T7016" t="str">
        <f>IF(LEFT(Table1[[#This Row],[Patient Gender]],1)="F","Female","Male")</f>
        <v>Female</v>
      </c>
    </row>
    <row r="7017" spans="1:20" x14ac:dyDescent="0.3">
      <c r="A7017" t="s">
        <v>7121</v>
      </c>
      <c r="B7017" s="1">
        <v>45133.474999999999</v>
      </c>
      <c r="C7017" t="s">
        <v>13</v>
      </c>
      <c r="D7017">
        <v>17</v>
      </c>
      <c r="E7017" t="s">
        <v>10</v>
      </c>
      <c r="F7017" t="s">
        <v>17</v>
      </c>
      <c r="G7017" t="b">
        <v>1</v>
      </c>
      <c r="I7017">
        <v>30</v>
      </c>
      <c r="J7017" t="b">
        <v>1</v>
      </c>
      <c r="K7017">
        <f>YEAR(Table1[[#This Row],[Patient Admission Date]])</f>
        <v>2023</v>
      </c>
      <c r="L7017" t="str">
        <f>TEXT(Table1[[#This Row],[Patient Admission Date]],"mmm")</f>
        <v>Jul</v>
      </c>
      <c r="M7017" t="str">
        <f>TEXT(Table1[[#This Row],[Patient Admission Date]],"ddd")</f>
        <v>Wed</v>
      </c>
      <c r="N7017" t="str">
        <f>TEXT(INT(HOUR(Table1[[#This Row],[Patient Admission Date]])/3)*3,"00")&amp;"-"&amp;TEXT(INT(HOUR(Table1[[#This Row],[Patient Admission Date]])/3)*3+3,"00")</f>
        <v>09-12</v>
      </c>
      <c r="O7017" t="str" cm="1">
        <f t="array" ref="O7017">_xlfn.IFS(Table1[[#This Row],[Patient Age]]&lt;=14,"0-14",Table1[[#This Row],[Patient Age]]&lt;=29,"15-29",Table1[[#This Row],[Patient Age]]&lt;=44,"30-44",Table1[[#This Row],[Patient Age]]&lt;=59,"45-59",Table1[[#This Row],[Patient Age]]&lt;=74,"60-74",TRUE,"75+")</f>
        <v>15-29</v>
      </c>
      <c r="P7017" t="str" cm="1">
        <f t="array" ref="P7017">_xlfn.IFS(Table1[[#This Row],[Patient Waittime]]&lt;=15,"0-15",Table1[[#This Row],[Patient Waittime]]&lt;=30,"16-30",Table1[[#This Row],[Patient Waittime]]&lt;=45,"31-45",Table1[[#This Row],[Patient Waittime]]&lt;=60,"46-60",TRUE,"60+")</f>
        <v>16-30</v>
      </c>
      <c r="Q7017">
        <f>--(Table1[[#This Row],[Patient Waittime]]&lt;=30)</f>
        <v>1</v>
      </c>
      <c r="R7017">
        <f>--Table1[[#This Row],[Patient Admission Flag]]</f>
        <v>1</v>
      </c>
      <c r="S7017">
        <f>--AND(Table1[[#This Row],[WithinTarget]]=1,Table1[[#This Row],[Patient Satisfaction Score]]&gt;=7)</f>
        <v>0</v>
      </c>
      <c r="T7017" t="str">
        <f>IF(LEFT(Table1[[#This Row],[Patient Gender]],1)="F","Female","Male")</f>
        <v>Female</v>
      </c>
    </row>
    <row r="7018" spans="1:20" x14ac:dyDescent="0.3">
      <c r="A7018" t="s">
        <v>7122</v>
      </c>
      <c r="B7018" s="1">
        <v>45354.383333333331</v>
      </c>
      <c r="C7018" t="s">
        <v>13</v>
      </c>
      <c r="D7018">
        <v>55</v>
      </c>
      <c r="E7018" t="s">
        <v>10</v>
      </c>
      <c r="F7018" t="s">
        <v>17</v>
      </c>
      <c r="G7018" t="b">
        <v>1</v>
      </c>
      <c r="I7018">
        <v>25</v>
      </c>
      <c r="J7018" t="b">
        <v>1</v>
      </c>
      <c r="K7018">
        <f>YEAR(Table1[[#This Row],[Patient Admission Date]])</f>
        <v>2024</v>
      </c>
      <c r="L7018" t="str">
        <f>TEXT(Table1[[#This Row],[Patient Admission Date]],"mmm")</f>
        <v>Mar</v>
      </c>
      <c r="M7018" t="str">
        <f>TEXT(Table1[[#This Row],[Patient Admission Date]],"ddd")</f>
        <v>Sun</v>
      </c>
      <c r="N7018" t="str">
        <f>TEXT(INT(HOUR(Table1[[#This Row],[Patient Admission Date]])/3)*3,"00")&amp;"-"&amp;TEXT(INT(HOUR(Table1[[#This Row],[Patient Admission Date]])/3)*3+3,"00")</f>
        <v>09-12</v>
      </c>
      <c r="O7018" t="str" cm="1">
        <f t="array" ref="O7018">_xlfn.IFS(Table1[[#This Row],[Patient Age]]&lt;=14,"0-14",Table1[[#This Row],[Patient Age]]&lt;=29,"15-29",Table1[[#This Row],[Patient Age]]&lt;=44,"30-44",Table1[[#This Row],[Patient Age]]&lt;=59,"45-59",Table1[[#This Row],[Patient Age]]&lt;=74,"60-74",TRUE,"75+")</f>
        <v>45-59</v>
      </c>
      <c r="P7018" t="str" cm="1">
        <f t="array" ref="P7018">_xlfn.IFS(Table1[[#This Row],[Patient Waittime]]&lt;=15,"0-15",Table1[[#This Row],[Patient Waittime]]&lt;=30,"16-30",Table1[[#This Row],[Patient Waittime]]&lt;=45,"31-45",Table1[[#This Row],[Patient Waittime]]&lt;=60,"46-60",TRUE,"60+")</f>
        <v>16-30</v>
      </c>
      <c r="Q7018">
        <f>--(Table1[[#This Row],[Patient Waittime]]&lt;=30)</f>
        <v>1</v>
      </c>
      <c r="R7018">
        <f>--Table1[[#This Row],[Patient Admission Flag]]</f>
        <v>1</v>
      </c>
      <c r="S7018">
        <f>--AND(Table1[[#This Row],[WithinTarget]]=1,Table1[[#This Row],[Patient Satisfaction Score]]&gt;=7)</f>
        <v>0</v>
      </c>
      <c r="T7018" t="str">
        <f>IF(LEFT(Table1[[#This Row],[Patient Gender]],1)="F","Female","Male")</f>
        <v>Female</v>
      </c>
    </row>
    <row r="7019" spans="1:20" x14ac:dyDescent="0.3">
      <c r="A7019" t="s">
        <v>7123</v>
      </c>
      <c r="B7019" s="1">
        <v>45418.226388888892</v>
      </c>
      <c r="C7019" t="s">
        <v>13</v>
      </c>
      <c r="D7019">
        <v>16</v>
      </c>
      <c r="E7019" t="s">
        <v>10</v>
      </c>
      <c r="F7019" t="s">
        <v>17</v>
      </c>
      <c r="G7019" t="b">
        <v>1</v>
      </c>
      <c r="I7019">
        <v>22</v>
      </c>
      <c r="J7019" t="b">
        <v>1</v>
      </c>
      <c r="K7019">
        <f>YEAR(Table1[[#This Row],[Patient Admission Date]])</f>
        <v>2024</v>
      </c>
      <c r="L7019" t="str">
        <f>TEXT(Table1[[#This Row],[Patient Admission Date]],"mmm")</f>
        <v>May</v>
      </c>
      <c r="M7019" t="str">
        <f>TEXT(Table1[[#This Row],[Patient Admission Date]],"ddd")</f>
        <v>Mon</v>
      </c>
      <c r="N7019" t="str">
        <f>TEXT(INT(HOUR(Table1[[#This Row],[Patient Admission Date]])/3)*3,"00")&amp;"-"&amp;TEXT(INT(HOUR(Table1[[#This Row],[Patient Admission Date]])/3)*3+3,"00")</f>
        <v>03-06</v>
      </c>
      <c r="O7019" t="str" cm="1">
        <f t="array" ref="O7019">_xlfn.IFS(Table1[[#This Row],[Patient Age]]&lt;=14,"0-14",Table1[[#This Row],[Patient Age]]&lt;=29,"15-29",Table1[[#This Row],[Patient Age]]&lt;=44,"30-44",Table1[[#This Row],[Patient Age]]&lt;=59,"45-59",Table1[[#This Row],[Patient Age]]&lt;=74,"60-74",TRUE,"75+")</f>
        <v>15-29</v>
      </c>
      <c r="P7019" t="str" cm="1">
        <f t="array" ref="P7019">_xlfn.IFS(Table1[[#This Row],[Patient Waittime]]&lt;=15,"0-15",Table1[[#This Row],[Patient Waittime]]&lt;=30,"16-30",Table1[[#This Row],[Patient Waittime]]&lt;=45,"31-45",Table1[[#This Row],[Patient Waittime]]&lt;=60,"46-60",TRUE,"60+")</f>
        <v>16-30</v>
      </c>
      <c r="Q7019">
        <f>--(Table1[[#This Row],[Patient Waittime]]&lt;=30)</f>
        <v>1</v>
      </c>
      <c r="R7019">
        <f>--Table1[[#This Row],[Patient Admission Flag]]</f>
        <v>1</v>
      </c>
      <c r="S7019">
        <f>--AND(Table1[[#This Row],[WithinTarget]]=1,Table1[[#This Row],[Patient Satisfaction Score]]&gt;=7)</f>
        <v>0</v>
      </c>
      <c r="T7019" t="str">
        <f>IF(LEFT(Table1[[#This Row],[Patient Gender]],1)="F","Female","Male")</f>
        <v>Female</v>
      </c>
    </row>
    <row r="7020" spans="1:20" x14ac:dyDescent="0.3">
      <c r="A7020" t="s">
        <v>7124</v>
      </c>
      <c r="B7020" s="1">
        <v>45413.299305555556</v>
      </c>
      <c r="C7020" t="s">
        <v>13</v>
      </c>
      <c r="D7020">
        <v>59</v>
      </c>
      <c r="E7020" t="s">
        <v>10</v>
      </c>
      <c r="F7020" t="s">
        <v>17</v>
      </c>
      <c r="G7020" t="b">
        <v>1</v>
      </c>
      <c r="I7020">
        <v>37</v>
      </c>
      <c r="J7020" t="b">
        <v>1</v>
      </c>
      <c r="K7020">
        <f>YEAR(Table1[[#This Row],[Patient Admission Date]])</f>
        <v>2024</v>
      </c>
      <c r="L7020" t="str">
        <f>TEXT(Table1[[#This Row],[Patient Admission Date]],"mmm")</f>
        <v>May</v>
      </c>
      <c r="M7020" t="str">
        <f>TEXT(Table1[[#This Row],[Patient Admission Date]],"ddd")</f>
        <v>Wed</v>
      </c>
      <c r="N7020" t="str">
        <f>TEXT(INT(HOUR(Table1[[#This Row],[Patient Admission Date]])/3)*3,"00")&amp;"-"&amp;TEXT(INT(HOUR(Table1[[#This Row],[Patient Admission Date]])/3)*3+3,"00")</f>
        <v>06-09</v>
      </c>
      <c r="O7020" t="str" cm="1">
        <f t="array" ref="O7020">_xlfn.IFS(Table1[[#This Row],[Patient Age]]&lt;=14,"0-14",Table1[[#This Row],[Patient Age]]&lt;=29,"15-29",Table1[[#This Row],[Patient Age]]&lt;=44,"30-44",Table1[[#This Row],[Patient Age]]&lt;=59,"45-59",Table1[[#This Row],[Patient Age]]&lt;=74,"60-74",TRUE,"75+")</f>
        <v>45-59</v>
      </c>
      <c r="P7020" t="str" cm="1">
        <f t="array" ref="P7020">_xlfn.IFS(Table1[[#This Row],[Patient Waittime]]&lt;=15,"0-15",Table1[[#This Row],[Patient Waittime]]&lt;=30,"16-30",Table1[[#This Row],[Patient Waittime]]&lt;=45,"31-45",Table1[[#This Row],[Patient Waittime]]&lt;=60,"46-60",TRUE,"60+")</f>
        <v>31-45</v>
      </c>
      <c r="Q7020">
        <f>--(Table1[[#This Row],[Patient Waittime]]&lt;=30)</f>
        <v>0</v>
      </c>
      <c r="R7020">
        <f>--Table1[[#This Row],[Patient Admission Flag]]</f>
        <v>1</v>
      </c>
      <c r="S7020">
        <f>--AND(Table1[[#This Row],[WithinTarget]]=1,Table1[[#This Row],[Patient Satisfaction Score]]&gt;=7)</f>
        <v>0</v>
      </c>
      <c r="T7020" t="str">
        <f>IF(LEFT(Table1[[#This Row],[Patient Gender]],1)="F","Female","Male")</f>
        <v>Female</v>
      </c>
    </row>
    <row r="7021" spans="1:20" x14ac:dyDescent="0.3">
      <c r="A7021" t="s">
        <v>7125</v>
      </c>
      <c r="B7021" s="1">
        <v>45044.633333333331</v>
      </c>
      <c r="C7021" t="s">
        <v>13</v>
      </c>
      <c r="D7021">
        <v>2</v>
      </c>
      <c r="E7021" t="s">
        <v>10</v>
      </c>
      <c r="F7021" t="s">
        <v>17</v>
      </c>
      <c r="G7021" t="b">
        <v>1</v>
      </c>
      <c r="I7021">
        <v>16</v>
      </c>
      <c r="J7021" t="b">
        <v>1</v>
      </c>
      <c r="K7021">
        <f>YEAR(Table1[[#This Row],[Patient Admission Date]])</f>
        <v>2023</v>
      </c>
      <c r="L7021" t="str">
        <f>TEXT(Table1[[#This Row],[Patient Admission Date]],"mmm")</f>
        <v>Apr</v>
      </c>
      <c r="M7021" t="str">
        <f>TEXT(Table1[[#This Row],[Patient Admission Date]],"ddd")</f>
        <v>Fri</v>
      </c>
      <c r="N7021" t="str">
        <f>TEXT(INT(HOUR(Table1[[#This Row],[Patient Admission Date]])/3)*3,"00")&amp;"-"&amp;TEXT(INT(HOUR(Table1[[#This Row],[Patient Admission Date]])/3)*3+3,"00")</f>
        <v>15-18</v>
      </c>
      <c r="O7021" t="str" cm="1">
        <f t="array" ref="O7021">_xlfn.IFS(Table1[[#This Row],[Patient Age]]&lt;=14,"0-14",Table1[[#This Row],[Patient Age]]&lt;=29,"15-29",Table1[[#This Row],[Patient Age]]&lt;=44,"30-44",Table1[[#This Row],[Patient Age]]&lt;=59,"45-59",Table1[[#This Row],[Patient Age]]&lt;=74,"60-74",TRUE,"75+")</f>
        <v>0-14</v>
      </c>
      <c r="P7021" t="str" cm="1">
        <f t="array" ref="P7021">_xlfn.IFS(Table1[[#This Row],[Patient Waittime]]&lt;=15,"0-15",Table1[[#This Row],[Patient Waittime]]&lt;=30,"16-30",Table1[[#This Row],[Patient Waittime]]&lt;=45,"31-45",Table1[[#This Row],[Patient Waittime]]&lt;=60,"46-60",TRUE,"60+")</f>
        <v>16-30</v>
      </c>
      <c r="Q7021">
        <f>--(Table1[[#This Row],[Patient Waittime]]&lt;=30)</f>
        <v>1</v>
      </c>
      <c r="R7021">
        <f>--Table1[[#This Row],[Patient Admission Flag]]</f>
        <v>1</v>
      </c>
      <c r="S7021">
        <f>--AND(Table1[[#This Row],[WithinTarget]]=1,Table1[[#This Row],[Patient Satisfaction Score]]&gt;=7)</f>
        <v>0</v>
      </c>
      <c r="T7021" t="str">
        <f>IF(LEFT(Table1[[#This Row],[Patient Gender]],1)="F","Female","Male")</f>
        <v>Female</v>
      </c>
    </row>
    <row r="7022" spans="1:20" x14ac:dyDescent="0.3">
      <c r="A7022" t="s">
        <v>7126</v>
      </c>
      <c r="B7022" s="1">
        <v>45493.802083333336</v>
      </c>
      <c r="C7022" t="s">
        <v>13</v>
      </c>
      <c r="D7022">
        <v>51</v>
      </c>
      <c r="E7022" t="s">
        <v>10</v>
      </c>
      <c r="F7022" t="s">
        <v>17</v>
      </c>
      <c r="G7022" t="b">
        <v>1</v>
      </c>
      <c r="I7022">
        <v>26</v>
      </c>
      <c r="J7022" t="b">
        <v>1</v>
      </c>
      <c r="K7022">
        <f>YEAR(Table1[[#This Row],[Patient Admission Date]])</f>
        <v>2024</v>
      </c>
      <c r="L7022" t="str">
        <f>TEXT(Table1[[#This Row],[Patient Admission Date]],"mmm")</f>
        <v>Jul</v>
      </c>
      <c r="M7022" t="str">
        <f>TEXT(Table1[[#This Row],[Patient Admission Date]],"ddd")</f>
        <v>Sat</v>
      </c>
      <c r="N7022" t="str">
        <f>TEXT(INT(HOUR(Table1[[#This Row],[Patient Admission Date]])/3)*3,"00")&amp;"-"&amp;TEXT(INT(HOUR(Table1[[#This Row],[Patient Admission Date]])/3)*3+3,"00")</f>
        <v>18-21</v>
      </c>
      <c r="O7022" t="str" cm="1">
        <f t="array" ref="O7022">_xlfn.IFS(Table1[[#This Row],[Patient Age]]&lt;=14,"0-14",Table1[[#This Row],[Patient Age]]&lt;=29,"15-29",Table1[[#This Row],[Patient Age]]&lt;=44,"30-44",Table1[[#This Row],[Patient Age]]&lt;=59,"45-59",Table1[[#This Row],[Patient Age]]&lt;=74,"60-74",TRUE,"75+")</f>
        <v>45-59</v>
      </c>
      <c r="P7022" t="str" cm="1">
        <f t="array" ref="P7022">_xlfn.IFS(Table1[[#This Row],[Patient Waittime]]&lt;=15,"0-15",Table1[[#This Row],[Patient Waittime]]&lt;=30,"16-30",Table1[[#This Row],[Patient Waittime]]&lt;=45,"31-45",Table1[[#This Row],[Patient Waittime]]&lt;=60,"46-60",TRUE,"60+")</f>
        <v>16-30</v>
      </c>
      <c r="Q7022">
        <f>--(Table1[[#This Row],[Patient Waittime]]&lt;=30)</f>
        <v>1</v>
      </c>
      <c r="R7022">
        <f>--Table1[[#This Row],[Patient Admission Flag]]</f>
        <v>1</v>
      </c>
      <c r="S7022">
        <f>--AND(Table1[[#This Row],[WithinTarget]]=1,Table1[[#This Row],[Patient Satisfaction Score]]&gt;=7)</f>
        <v>0</v>
      </c>
      <c r="T7022" t="str">
        <f>IF(LEFT(Table1[[#This Row],[Patient Gender]],1)="F","Female","Male")</f>
        <v>Female</v>
      </c>
    </row>
    <row r="7023" spans="1:20" x14ac:dyDescent="0.3">
      <c r="A7023" t="s">
        <v>7127</v>
      </c>
      <c r="B7023" s="1">
        <v>45319.186805555553</v>
      </c>
      <c r="C7023" t="s">
        <v>13</v>
      </c>
      <c r="D7023">
        <v>72</v>
      </c>
      <c r="E7023" t="s">
        <v>10</v>
      </c>
      <c r="F7023" t="s">
        <v>17</v>
      </c>
      <c r="G7023" t="b">
        <v>1</v>
      </c>
      <c r="I7023">
        <v>31</v>
      </c>
      <c r="J7023" t="b">
        <v>1</v>
      </c>
      <c r="K7023">
        <f>YEAR(Table1[[#This Row],[Patient Admission Date]])</f>
        <v>2024</v>
      </c>
      <c r="L7023" t="str">
        <f>TEXT(Table1[[#This Row],[Patient Admission Date]],"mmm")</f>
        <v>Jan</v>
      </c>
      <c r="M7023" t="str">
        <f>TEXT(Table1[[#This Row],[Patient Admission Date]],"ddd")</f>
        <v>Sun</v>
      </c>
      <c r="N7023" t="str">
        <f>TEXT(INT(HOUR(Table1[[#This Row],[Patient Admission Date]])/3)*3,"00")&amp;"-"&amp;TEXT(INT(HOUR(Table1[[#This Row],[Patient Admission Date]])/3)*3+3,"00")</f>
        <v>03-06</v>
      </c>
      <c r="O7023" t="str" cm="1">
        <f t="array" ref="O7023">_xlfn.IFS(Table1[[#This Row],[Patient Age]]&lt;=14,"0-14",Table1[[#This Row],[Patient Age]]&lt;=29,"15-29",Table1[[#This Row],[Patient Age]]&lt;=44,"30-44",Table1[[#This Row],[Patient Age]]&lt;=59,"45-59",Table1[[#This Row],[Patient Age]]&lt;=74,"60-74",TRUE,"75+")</f>
        <v>60-74</v>
      </c>
      <c r="P7023" t="str" cm="1">
        <f t="array" ref="P7023">_xlfn.IFS(Table1[[#This Row],[Patient Waittime]]&lt;=15,"0-15",Table1[[#This Row],[Patient Waittime]]&lt;=30,"16-30",Table1[[#This Row],[Patient Waittime]]&lt;=45,"31-45",Table1[[#This Row],[Patient Waittime]]&lt;=60,"46-60",TRUE,"60+")</f>
        <v>31-45</v>
      </c>
      <c r="Q7023">
        <f>--(Table1[[#This Row],[Patient Waittime]]&lt;=30)</f>
        <v>0</v>
      </c>
      <c r="R7023">
        <f>--Table1[[#This Row],[Patient Admission Flag]]</f>
        <v>1</v>
      </c>
      <c r="S7023">
        <f>--AND(Table1[[#This Row],[WithinTarget]]=1,Table1[[#This Row],[Patient Satisfaction Score]]&gt;=7)</f>
        <v>0</v>
      </c>
      <c r="T7023" t="str">
        <f>IF(LEFT(Table1[[#This Row],[Patient Gender]],1)="F","Female","Male")</f>
        <v>Female</v>
      </c>
    </row>
    <row r="7024" spans="1:20" x14ac:dyDescent="0.3">
      <c r="A7024" t="s">
        <v>7128</v>
      </c>
      <c r="B7024" s="1">
        <v>45482.8125</v>
      </c>
      <c r="C7024" t="s">
        <v>13</v>
      </c>
      <c r="D7024">
        <v>49</v>
      </c>
      <c r="E7024" t="s">
        <v>10</v>
      </c>
      <c r="F7024" t="s">
        <v>17</v>
      </c>
      <c r="G7024" t="b">
        <v>1</v>
      </c>
      <c r="I7024">
        <v>11</v>
      </c>
      <c r="J7024" t="b">
        <v>1</v>
      </c>
      <c r="K7024">
        <f>YEAR(Table1[[#This Row],[Patient Admission Date]])</f>
        <v>2024</v>
      </c>
      <c r="L7024" t="str">
        <f>TEXT(Table1[[#This Row],[Patient Admission Date]],"mmm")</f>
        <v>Jul</v>
      </c>
      <c r="M7024" t="str">
        <f>TEXT(Table1[[#This Row],[Patient Admission Date]],"ddd")</f>
        <v>Tue</v>
      </c>
      <c r="N7024" t="str">
        <f>TEXT(INT(HOUR(Table1[[#This Row],[Patient Admission Date]])/3)*3,"00")&amp;"-"&amp;TEXT(INT(HOUR(Table1[[#This Row],[Patient Admission Date]])/3)*3+3,"00")</f>
        <v>18-21</v>
      </c>
      <c r="O7024" t="str" cm="1">
        <f t="array" ref="O7024">_xlfn.IFS(Table1[[#This Row],[Patient Age]]&lt;=14,"0-14",Table1[[#This Row],[Patient Age]]&lt;=29,"15-29",Table1[[#This Row],[Patient Age]]&lt;=44,"30-44",Table1[[#This Row],[Patient Age]]&lt;=59,"45-59",Table1[[#This Row],[Patient Age]]&lt;=74,"60-74",TRUE,"75+")</f>
        <v>45-59</v>
      </c>
      <c r="P7024" t="str" cm="1">
        <f t="array" ref="P7024">_xlfn.IFS(Table1[[#This Row],[Patient Waittime]]&lt;=15,"0-15",Table1[[#This Row],[Patient Waittime]]&lt;=30,"16-30",Table1[[#This Row],[Patient Waittime]]&lt;=45,"31-45",Table1[[#This Row],[Patient Waittime]]&lt;=60,"46-60",TRUE,"60+")</f>
        <v>0-15</v>
      </c>
      <c r="Q7024">
        <f>--(Table1[[#This Row],[Patient Waittime]]&lt;=30)</f>
        <v>1</v>
      </c>
      <c r="R7024">
        <f>--Table1[[#This Row],[Patient Admission Flag]]</f>
        <v>1</v>
      </c>
      <c r="S7024">
        <f>--AND(Table1[[#This Row],[WithinTarget]]=1,Table1[[#This Row],[Patient Satisfaction Score]]&gt;=7)</f>
        <v>0</v>
      </c>
      <c r="T7024" t="str">
        <f>IF(LEFT(Table1[[#This Row],[Patient Gender]],1)="F","Female","Male")</f>
        <v>Female</v>
      </c>
    </row>
    <row r="7025" spans="1:20" x14ac:dyDescent="0.3">
      <c r="A7025" t="s">
        <v>7129</v>
      </c>
      <c r="B7025" s="1">
        <v>45569.712500000001</v>
      </c>
      <c r="C7025" t="s">
        <v>13</v>
      </c>
      <c r="D7025">
        <v>1</v>
      </c>
      <c r="E7025" t="s">
        <v>10</v>
      </c>
      <c r="F7025" t="s">
        <v>17</v>
      </c>
      <c r="G7025" t="b">
        <v>1</v>
      </c>
      <c r="I7025">
        <v>22</v>
      </c>
      <c r="J7025" t="b">
        <v>1</v>
      </c>
      <c r="K7025">
        <f>YEAR(Table1[[#This Row],[Patient Admission Date]])</f>
        <v>2024</v>
      </c>
      <c r="L7025" t="str">
        <f>TEXT(Table1[[#This Row],[Patient Admission Date]],"mmm")</f>
        <v>Oct</v>
      </c>
      <c r="M7025" t="str">
        <f>TEXT(Table1[[#This Row],[Patient Admission Date]],"ddd")</f>
        <v>Fri</v>
      </c>
      <c r="N7025" t="str">
        <f>TEXT(INT(HOUR(Table1[[#This Row],[Patient Admission Date]])/3)*3,"00")&amp;"-"&amp;TEXT(INT(HOUR(Table1[[#This Row],[Patient Admission Date]])/3)*3+3,"00")</f>
        <v>15-18</v>
      </c>
      <c r="O7025" t="str" cm="1">
        <f t="array" ref="O7025">_xlfn.IFS(Table1[[#This Row],[Patient Age]]&lt;=14,"0-14",Table1[[#This Row],[Patient Age]]&lt;=29,"15-29",Table1[[#This Row],[Patient Age]]&lt;=44,"30-44",Table1[[#This Row],[Patient Age]]&lt;=59,"45-59",Table1[[#This Row],[Patient Age]]&lt;=74,"60-74",TRUE,"75+")</f>
        <v>0-14</v>
      </c>
      <c r="P7025" t="str" cm="1">
        <f t="array" ref="P7025">_xlfn.IFS(Table1[[#This Row],[Patient Waittime]]&lt;=15,"0-15",Table1[[#This Row],[Patient Waittime]]&lt;=30,"16-30",Table1[[#This Row],[Patient Waittime]]&lt;=45,"31-45",Table1[[#This Row],[Patient Waittime]]&lt;=60,"46-60",TRUE,"60+")</f>
        <v>16-30</v>
      </c>
      <c r="Q7025">
        <f>--(Table1[[#This Row],[Patient Waittime]]&lt;=30)</f>
        <v>1</v>
      </c>
      <c r="R7025">
        <f>--Table1[[#This Row],[Patient Admission Flag]]</f>
        <v>1</v>
      </c>
      <c r="S7025">
        <f>--AND(Table1[[#This Row],[WithinTarget]]=1,Table1[[#This Row],[Patient Satisfaction Score]]&gt;=7)</f>
        <v>0</v>
      </c>
      <c r="T7025" t="str">
        <f>IF(LEFT(Table1[[#This Row],[Patient Gender]],1)="F","Female","Male")</f>
        <v>Female</v>
      </c>
    </row>
    <row r="7026" spans="1:20" x14ac:dyDescent="0.3">
      <c r="A7026" t="s">
        <v>7130</v>
      </c>
      <c r="B7026" s="1">
        <v>45272.90902777778</v>
      </c>
      <c r="C7026" t="s">
        <v>13</v>
      </c>
      <c r="D7026">
        <v>48</v>
      </c>
      <c r="E7026" t="s">
        <v>10</v>
      </c>
      <c r="F7026" t="s">
        <v>17</v>
      </c>
      <c r="G7026" t="b">
        <v>1</v>
      </c>
      <c r="I7026">
        <v>30</v>
      </c>
      <c r="J7026" t="b">
        <v>1</v>
      </c>
      <c r="K7026">
        <f>YEAR(Table1[[#This Row],[Patient Admission Date]])</f>
        <v>2023</v>
      </c>
      <c r="L7026" t="str">
        <f>TEXT(Table1[[#This Row],[Patient Admission Date]],"mmm")</f>
        <v>Dec</v>
      </c>
      <c r="M7026" t="str">
        <f>TEXT(Table1[[#This Row],[Patient Admission Date]],"ddd")</f>
        <v>Tue</v>
      </c>
      <c r="N7026" t="str">
        <f>TEXT(INT(HOUR(Table1[[#This Row],[Patient Admission Date]])/3)*3,"00")&amp;"-"&amp;TEXT(INT(HOUR(Table1[[#This Row],[Patient Admission Date]])/3)*3+3,"00")</f>
        <v>21-24</v>
      </c>
      <c r="O7026" t="str" cm="1">
        <f t="array" ref="O7026">_xlfn.IFS(Table1[[#This Row],[Patient Age]]&lt;=14,"0-14",Table1[[#This Row],[Patient Age]]&lt;=29,"15-29",Table1[[#This Row],[Patient Age]]&lt;=44,"30-44",Table1[[#This Row],[Patient Age]]&lt;=59,"45-59",Table1[[#This Row],[Patient Age]]&lt;=74,"60-74",TRUE,"75+")</f>
        <v>45-59</v>
      </c>
      <c r="P7026" t="str" cm="1">
        <f t="array" ref="P7026">_xlfn.IFS(Table1[[#This Row],[Patient Waittime]]&lt;=15,"0-15",Table1[[#This Row],[Patient Waittime]]&lt;=30,"16-30",Table1[[#This Row],[Patient Waittime]]&lt;=45,"31-45",Table1[[#This Row],[Patient Waittime]]&lt;=60,"46-60",TRUE,"60+")</f>
        <v>16-30</v>
      </c>
      <c r="Q7026">
        <f>--(Table1[[#This Row],[Patient Waittime]]&lt;=30)</f>
        <v>1</v>
      </c>
      <c r="R7026">
        <f>--Table1[[#This Row],[Patient Admission Flag]]</f>
        <v>1</v>
      </c>
      <c r="S7026">
        <f>--AND(Table1[[#This Row],[WithinTarget]]=1,Table1[[#This Row],[Patient Satisfaction Score]]&gt;=7)</f>
        <v>0</v>
      </c>
      <c r="T7026" t="str">
        <f>IF(LEFT(Table1[[#This Row],[Patient Gender]],1)="F","Female","Male")</f>
        <v>Female</v>
      </c>
    </row>
    <row r="7027" spans="1:20" x14ac:dyDescent="0.3">
      <c r="A7027" t="s">
        <v>7131</v>
      </c>
      <c r="B7027" s="1">
        <v>45591.227777777778</v>
      </c>
      <c r="C7027" t="s">
        <v>13</v>
      </c>
      <c r="D7027">
        <v>3</v>
      </c>
      <c r="E7027" t="s">
        <v>10</v>
      </c>
      <c r="F7027" t="s">
        <v>17</v>
      </c>
      <c r="G7027" t="b">
        <v>1</v>
      </c>
      <c r="I7027">
        <v>33</v>
      </c>
      <c r="J7027" t="b">
        <v>1</v>
      </c>
      <c r="K7027">
        <f>YEAR(Table1[[#This Row],[Patient Admission Date]])</f>
        <v>2024</v>
      </c>
      <c r="L7027" t="str">
        <f>TEXT(Table1[[#This Row],[Patient Admission Date]],"mmm")</f>
        <v>Oct</v>
      </c>
      <c r="M7027" t="str">
        <f>TEXT(Table1[[#This Row],[Patient Admission Date]],"ddd")</f>
        <v>Sat</v>
      </c>
      <c r="N7027" t="str">
        <f>TEXT(INT(HOUR(Table1[[#This Row],[Patient Admission Date]])/3)*3,"00")&amp;"-"&amp;TEXT(INT(HOUR(Table1[[#This Row],[Patient Admission Date]])/3)*3+3,"00")</f>
        <v>03-06</v>
      </c>
      <c r="O7027" t="str" cm="1">
        <f t="array" ref="O7027">_xlfn.IFS(Table1[[#This Row],[Patient Age]]&lt;=14,"0-14",Table1[[#This Row],[Patient Age]]&lt;=29,"15-29",Table1[[#This Row],[Patient Age]]&lt;=44,"30-44",Table1[[#This Row],[Patient Age]]&lt;=59,"45-59",Table1[[#This Row],[Patient Age]]&lt;=74,"60-74",TRUE,"75+")</f>
        <v>0-14</v>
      </c>
      <c r="P7027" t="str" cm="1">
        <f t="array" ref="P7027">_xlfn.IFS(Table1[[#This Row],[Patient Waittime]]&lt;=15,"0-15",Table1[[#This Row],[Patient Waittime]]&lt;=30,"16-30",Table1[[#This Row],[Patient Waittime]]&lt;=45,"31-45",Table1[[#This Row],[Patient Waittime]]&lt;=60,"46-60",TRUE,"60+")</f>
        <v>31-45</v>
      </c>
      <c r="Q7027">
        <f>--(Table1[[#This Row],[Patient Waittime]]&lt;=30)</f>
        <v>0</v>
      </c>
      <c r="R7027">
        <f>--Table1[[#This Row],[Patient Admission Flag]]</f>
        <v>1</v>
      </c>
      <c r="S7027">
        <f>--AND(Table1[[#This Row],[WithinTarget]]=1,Table1[[#This Row],[Patient Satisfaction Score]]&gt;=7)</f>
        <v>0</v>
      </c>
      <c r="T7027" t="str">
        <f>IF(LEFT(Table1[[#This Row],[Patient Gender]],1)="F","Female","Male")</f>
        <v>Female</v>
      </c>
    </row>
    <row r="7028" spans="1:20" x14ac:dyDescent="0.3">
      <c r="A7028" t="s">
        <v>7132</v>
      </c>
      <c r="B7028" s="1">
        <v>45292.725694444445</v>
      </c>
      <c r="C7028" t="s">
        <v>13</v>
      </c>
      <c r="D7028">
        <v>22</v>
      </c>
      <c r="E7028" t="s">
        <v>10</v>
      </c>
      <c r="F7028" t="s">
        <v>17</v>
      </c>
      <c r="G7028" t="b">
        <v>1</v>
      </c>
      <c r="I7028">
        <v>45</v>
      </c>
      <c r="J7028" t="b">
        <v>1</v>
      </c>
      <c r="K7028">
        <f>YEAR(Table1[[#This Row],[Patient Admission Date]])</f>
        <v>2024</v>
      </c>
      <c r="L7028" t="str">
        <f>TEXT(Table1[[#This Row],[Patient Admission Date]],"mmm")</f>
        <v>Jan</v>
      </c>
      <c r="M7028" t="str">
        <f>TEXT(Table1[[#This Row],[Patient Admission Date]],"ddd")</f>
        <v>Mon</v>
      </c>
      <c r="N7028" t="str">
        <f>TEXT(INT(HOUR(Table1[[#This Row],[Patient Admission Date]])/3)*3,"00")&amp;"-"&amp;TEXT(INT(HOUR(Table1[[#This Row],[Patient Admission Date]])/3)*3+3,"00")</f>
        <v>15-18</v>
      </c>
      <c r="O7028" t="str" cm="1">
        <f t="array" ref="O7028">_xlfn.IFS(Table1[[#This Row],[Patient Age]]&lt;=14,"0-14",Table1[[#This Row],[Patient Age]]&lt;=29,"15-29",Table1[[#This Row],[Patient Age]]&lt;=44,"30-44",Table1[[#This Row],[Patient Age]]&lt;=59,"45-59",Table1[[#This Row],[Patient Age]]&lt;=74,"60-74",TRUE,"75+")</f>
        <v>15-29</v>
      </c>
      <c r="P7028" t="str" cm="1">
        <f t="array" ref="P7028">_xlfn.IFS(Table1[[#This Row],[Patient Waittime]]&lt;=15,"0-15",Table1[[#This Row],[Patient Waittime]]&lt;=30,"16-30",Table1[[#This Row],[Patient Waittime]]&lt;=45,"31-45",Table1[[#This Row],[Patient Waittime]]&lt;=60,"46-60",TRUE,"60+")</f>
        <v>31-45</v>
      </c>
      <c r="Q7028">
        <f>--(Table1[[#This Row],[Patient Waittime]]&lt;=30)</f>
        <v>0</v>
      </c>
      <c r="R7028">
        <f>--Table1[[#This Row],[Patient Admission Flag]]</f>
        <v>1</v>
      </c>
      <c r="S7028">
        <f>--AND(Table1[[#This Row],[WithinTarget]]=1,Table1[[#This Row],[Patient Satisfaction Score]]&gt;=7)</f>
        <v>0</v>
      </c>
      <c r="T7028" t="str">
        <f>IF(LEFT(Table1[[#This Row],[Patient Gender]],1)="F","Female","Male")</f>
        <v>Female</v>
      </c>
    </row>
    <row r="7029" spans="1:20" x14ac:dyDescent="0.3">
      <c r="A7029" t="s">
        <v>7133</v>
      </c>
      <c r="B7029" s="1">
        <v>45373.356944444444</v>
      </c>
      <c r="C7029" t="s">
        <v>13</v>
      </c>
      <c r="D7029">
        <v>61</v>
      </c>
      <c r="E7029" t="s">
        <v>10</v>
      </c>
      <c r="F7029" t="s">
        <v>17</v>
      </c>
      <c r="G7029" t="b">
        <v>1</v>
      </c>
      <c r="I7029">
        <v>53</v>
      </c>
      <c r="J7029" t="b">
        <v>1</v>
      </c>
      <c r="K7029">
        <f>YEAR(Table1[[#This Row],[Patient Admission Date]])</f>
        <v>2024</v>
      </c>
      <c r="L7029" t="str">
        <f>TEXT(Table1[[#This Row],[Patient Admission Date]],"mmm")</f>
        <v>Mar</v>
      </c>
      <c r="M7029" t="str">
        <f>TEXT(Table1[[#This Row],[Patient Admission Date]],"ddd")</f>
        <v>Fri</v>
      </c>
      <c r="N7029" t="str">
        <f>TEXT(INT(HOUR(Table1[[#This Row],[Patient Admission Date]])/3)*3,"00")&amp;"-"&amp;TEXT(INT(HOUR(Table1[[#This Row],[Patient Admission Date]])/3)*3+3,"00")</f>
        <v>06-09</v>
      </c>
      <c r="O7029" t="str" cm="1">
        <f t="array" ref="O7029">_xlfn.IFS(Table1[[#This Row],[Patient Age]]&lt;=14,"0-14",Table1[[#This Row],[Patient Age]]&lt;=29,"15-29",Table1[[#This Row],[Patient Age]]&lt;=44,"30-44",Table1[[#This Row],[Patient Age]]&lt;=59,"45-59",Table1[[#This Row],[Patient Age]]&lt;=74,"60-74",TRUE,"75+")</f>
        <v>60-74</v>
      </c>
      <c r="P7029" t="str" cm="1">
        <f t="array" ref="P7029">_xlfn.IFS(Table1[[#This Row],[Patient Waittime]]&lt;=15,"0-15",Table1[[#This Row],[Patient Waittime]]&lt;=30,"16-30",Table1[[#This Row],[Patient Waittime]]&lt;=45,"31-45",Table1[[#This Row],[Patient Waittime]]&lt;=60,"46-60",TRUE,"60+")</f>
        <v>46-60</v>
      </c>
      <c r="Q7029">
        <f>--(Table1[[#This Row],[Patient Waittime]]&lt;=30)</f>
        <v>0</v>
      </c>
      <c r="R7029">
        <f>--Table1[[#This Row],[Patient Admission Flag]]</f>
        <v>1</v>
      </c>
      <c r="S7029">
        <f>--AND(Table1[[#This Row],[WithinTarget]]=1,Table1[[#This Row],[Patient Satisfaction Score]]&gt;=7)</f>
        <v>0</v>
      </c>
      <c r="T7029" t="str">
        <f>IF(LEFT(Table1[[#This Row],[Patient Gender]],1)="F","Female","Male")</f>
        <v>Female</v>
      </c>
    </row>
    <row r="7030" spans="1:20" x14ac:dyDescent="0.3">
      <c r="A7030" t="s">
        <v>7134</v>
      </c>
      <c r="B7030" s="1">
        <v>45283.864583333336</v>
      </c>
      <c r="C7030" t="s">
        <v>13</v>
      </c>
      <c r="D7030">
        <v>40</v>
      </c>
      <c r="E7030" t="s">
        <v>10</v>
      </c>
      <c r="F7030" t="s">
        <v>17</v>
      </c>
      <c r="G7030" t="b">
        <v>1</v>
      </c>
      <c r="I7030">
        <v>10</v>
      </c>
      <c r="J7030" t="b">
        <v>1</v>
      </c>
      <c r="K7030">
        <f>YEAR(Table1[[#This Row],[Patient Admission Date]])</f>
        <v>2023</v>
      </c>
      <c r="L7030" t="str">
        <f>TEXT(Table1[[#This Row],[Patient Admission Date]],"mmm")</f>
        <v>Dec</v>
      </c>
      <c r="M7030" t="str">
        <f>TEXT(Table1[[#This Row],[Patient Admission Date]],"ddd")</f>
        <v>Sat</v>
      </c>
      <c r="N7030" t="str">
        <f>TEXT(INT(HOUR(Table1[[#This Row],[Patient Admission Date]])/3)*3,"00")&amp;"-"&amp;TEXT(INT(HOUR(Table1[[#This Row],[Patient Admission Date]])/3)*3+3,"00")</f>
        <v>18-21</v>
      </c>
      <c r="O7030" t="str" cm="1">
        <f t="array" ref="O7030">_xlfn.IFS(Table1[[#This Row],[Patient Age]]&lt;=14,"0-14",Table1[[#This Row],[Patient Age]]&lt;=29,"15-29",Table1[[#This Row],[Patient Age]]&lt;=44,"30-44",Table1[[#This Row],[Patient Age]]&lt;=59,"45-59",Table1[[#This Row],[Patient Age]]&lt;=74,"60-74",TRUE,"75+")</f>
        <v>30-44</v>
      </c>
      <c r="P7030" t="str" cm="1">
        <f t="array" ref="P7030">_xlfn.IFS(Table1[[#This Row],[Patient Waittime]]&lt;=15,"0-15",Table1[[#This Row],[Patient Waittime]]&lt;=30,"16-30",Table1[[#This Row],[Patient Waittime]]&lt;=45,"31-45",Table1[[#This Row],[Patient Waittime]]&lt;=60,"46-60",TRUE,"60+")</f>
        <v>0-15</v>
      </c>
      <c r="Q7030">
        <f>--(Table1[[#This Row],[Patient Waittime]]&lt;=30)</f>
        <v>1</v>
      </c>
      <c r="R7030">
        <f>--Table1[[#This Row],[Patient Admission Flag]]</f>
        <v>1</v>
      </c>
      <c r="S7030">
        <f>--AND(Table1[[#This Row],[WithinTarget]]=1,Table1[[#This Row],[Patient Satisfaction Score]]&gt;=7)</f>
        <v>0</v>
      </c>
      <c r="T7030" t="str">
        <f>IF(LEFT(Table1[[#This Row],[Patient Gender]],1)="F","Female","Male")</f>
        <v>Female</v>
      </c>
    </row>
    <row r="7031" spans="1:20" x14ac:dyDescent="0.3">
      <c r="A7031" t="s">
        <v>7135</v>
      </c>
      <c r="B7031" s="1">
        <v>45252.525000000001</v>
      </c>
      <c r="C7031" t="s">
        <v>13</v>
      </c>
      <c r="D7031">
        <v>53</v>
      </c>
      <c r="E7031" t="s">
        <v>10</v>
      </c>
      <c r="F7031" t="s">
        <v>17</v>
      </c>
      <c r="G7031" t="b">
        <v>1</v>
      </c>
      <c r="I7031">
        <v>26</v>
      </c>
      <c r="J7031" t="b">
        <v>1</v>
      </c>
      <c r="K7031">
        <f>YEAR(Table1[[#This Row],[Patient Admission Date]])</f>
        <v>2023</v>
      </c>
      <c r="L7031" t="str">
        <f>TEXT(Table1[[#This Row],[Patient Admission Date]],"mmm")</f>
        <v>Nov</v>
      </c>
      <c r="M7031" t="str">
        <f>TEXT(Table1[[#This Row],[Patient Admission Date]],"ddd")</f>
        <v>Wed</v>
      </c>
      <c r="N7031" t="str">
        <f>TEXT(INT(HOUR(Table1[[#This Row],[Patient Admission Date]])/3)*3,"00")&amp;"-"&amp;TEXT(INT(HOUR(Table1[[#This Row],[Patient Admission Date]])/3)*3+3,"00")</f>
        <v>12-15</v>
      </c>
      <c r="O7031" t="str" cm="1">
        <f t="array" ref="O7031">_xlfn.IFS(Table1[[#This Row],[Patient Age]]&lt;=14,"0-14",Table1[[#This Row],[Patient Age]]&lt;=29,"15-29",Table1[[#This Row],[Patient Age]]&lt;=44,"30-44",Table1[[#This Row],[Patient Age]]&lt;=59,"45-59",Table1[[#This Row],[Patient Age]]&lt;=74,"60-74",TRUE,"75+")</f>
        <v>45-59</v>
      </c>
      <c r="P7031" t="str" cm="1">
        <f t="array" ref="P7031">_xlfn.IFS(Table1[[#This Row],[Patient Waittime]]&lt;=15,"0-15",Table1[[#This Row],[Patient Waittime]]&lt;=30,"16-30",Table1[[#This Row],[Patient Waittime]]&lt;=45,"31-45",Table1[[#This Row],[Patient Waittime]]&lt;=60,"46-60",TRUE,"60+")</f>
        <v>16-30</v>
      </c>
      <c r="Q7031">
        <f>--(Table1[[#This Row],[Patient Waittime]]&lt;=30)</f>
        <v>1</v>
      </c>
      <c r="R7031">
        <f>--Table1[[#This Row],[Patient Admission Flag]]</f>
        <v>1</v>
      </c>
      <c r="S7031">
        <f>--AND(Table1[[#This Row],[WithinTarget]]=1,Table1[[#This Row],[Patient Satisfaction Score]]&gt;=7)</f>
        <v>0</v>
      </c>
      <c r="T7031" t="str">
        <f>IF(LEFT(Table1[[#This Row],[Patient Gender]],1)="F","Female","Male")</f>
        <v>Female</v>
      </c>
    </row>
    <row r="7032" spans="1:20" x14ac:dyDescent="0.3">
      <c r="A7032" t="s">
        <v>7136</v>
      </c>
      <c r="B7032" s="1">
        <v>45433.126388888886</v>
      </c>
      <c r="C7032" t="s">
        <v>13</v>
      </c>
      <c r="D7032">
        <v>30</v>
      </c>
      <c r="E7032" t="s">
        <v>10</v>
      </c>
      <c r="F7032" t="s">
        <v>17</v>
      </c>
      <c r="G7032" t="b">
        <v>1</v>
      </c>
      <c r="I7032">
        <v>32</v>
      </c>
      <c r="J7032" t="b">
        <v>1</v>
      </c>
      <c r="K7032">
        <f>YEAR(Table1[[#This Row],[Patient Admission Date]])</f>
        <v>2024</v>
      </c>
      <c r="L7032" t="str">
        <f>TEXT(Table1[[#This Row],[Patient Admission Date]],"mmm")</f>
        <v>May</v>
      </c>
      <c r="M7032" t="str">
        <f>TEXT(Table1[[#This Row],[Patient Admission Date]],"ddd")</f>
        <v>Tue</v>
      </c>
      <c r="N7032" t="str">
        <f>TEXT(INT(HOUR(Table1[[#This Row],[Patient Admission Date]])/3)*3,"00")&amp;"-"&amp;TEXT(INT(HOUR(Table1[[#This Row],[Patient Admission Date]])/3)*3+3,"00")</f>
        <v>03-06</v>
      </c>
      <c r="O7032" t="str" cm="1">
        <f t="array" ref="O7032">_xlfn.IFS(Table1[[#This Row],[Patient Age]]&lt;=14,"0-14",Table1[[#This Row],[Patient Age]]&lt;=29,"15-29",Table1[[#This Row],[Patient Age]]&lt;=44,"30-44",Table1[[#This Row],[Patient Age]]&lt;=59,"45-59",Table1[[#This Row],[Patient Age]]&lt;=74,"60-74",TRUE,"75+")</f>
        <v>30-44</v>
      </c>
      <c r="P7032" t="str" cm="1">
        <f t="array" ref="P7032">_xlfn.IFS(Table1[[#This Row],[Patient Waittime]]&lt;=15,"0-15",Table1[[#This Row],[Patient Waittime]]&lt;=30,"16-30",Table1[[#This Row],[Patient Waittime]]&lt;=45,"31-45",Table1[[#This Row],[Patient Waittime]]&lt;=60,"46-60",TRUE,"60+")</f>
        <v>31-45</v>
      </c>
      <c r="Q7032">
        <f>--(Table1[[#This Row],[Patient Waittime]]&lt;=30)</f>
        <v>0</v>
      </c>
      <c r="R7032">
        <f>--Table1[[#This Row],[Patient Admission Flag]]</f>
        <v>1</v>
      </c>
      <c r="S7032">
        <f>--AND(Table1[[#This Row],[WithinTarget]]=1,Table1[[#This Row],[Patient Satisfaction Score]]&gt;=7)</f>
        <v>0</v>
      </c>
      <c r="T7032" t="str">
        <f>IF(LEFT(Table1[[#This Row],[Patient Gender]],1)="F","Female","Male")</f>
        <v>Female</v>
      </c>
    </row>
    <row r="7033" spans="1:20" x14ac:dyDescent="0.3">
      <c r="A7033" t="s">
        <v>7137</v>
      </c>
      <c r="B7033" s="1">
        <v>45455.881249999999</v>
      </c>
      <c r="C7033" t="s">
        <v>13</v>
      </c>
      <c r="D7033">
        <v>4</v>
      </c>
      <c r="E7033" t="s">
        <v>10</v>
      </c>
      <c r="F7033" t="s">
        <v>17</v>
      </c>
      <c r="G7033" t="b">
        <v>1</v>
      </c>
      <c r="I7033">
        <v>14</v>
      </c>
      <c r="J7033" t="b">
        <v>1</v>
      </c>
      <c r="K7033">
        <f>YEAR(Table1[[#This Row],[Patient Admission Date]])</f>
        <v>2024</v>
      </c>
      <c r="L7033" t="str">
        <f>TEXT(Table1[[#This Row],[Patient Admission Date]],"mmm")</f>
        <v>Jun</v>
      </c>
      <c r="M7033" t="str">
        <f>TEXT(Table1[[#This Row],[Patient Admission Date]],"ddd")</f>
        <v>Wed</v>
      </c>
      <c r="N7033" t="str">
        <f>TEXT(INT(HOUR(Table1[[#This Row],[Patient Admission Date]])/3)*3,"00")&amp;"-"&amp;TEXT(INT(HOUR(Table1[[#This Row],[Patient Admission Date]])/3)*3+3,"00")</f>
        <v>21-24</v>
      </c>
      <c r="O7033" t="str" cm="1">
        <f t="array" ref="O7033">_xlfn.IFS(Table1[[#This Row],[Patient Age]]&lt;=14,"0-14",Table1[[#This Row],[Patient Age]]&lt;=29,"15-29",Table1[[#This Row],[Patient Age]]&lt;=44,"30-44",Table1[[#This Row],[Patient Age]]&lt;=59,"45-59",Table1[[#This Row],[Patient Age]]&lt;=74,"60-74",TRUE,"75+")</f>
        <v>0-14</v>
      </c>
      <c r="P7033" t="str" cm="1">
        <f t="array" ref="P7033">_xlfn.IFS(Table1[[#This Row],[Patient Waittime]]&lt;=15,"0-15",Table1[[#This Row],[Patient Waittime]]&lt;=30,"16-30",Table1[[#This Row],[Patient Waittime]]&lt;=45,"31-45",Table1[[#This Row],[Patient Waittime]]&lt;=60,"46-60",TRUE,"60+")</f>
        <v>0-15</v>
      </c>
      <c r="Q7033">
        <f>--(Table1[[#This Row],[Patient Waittime]]&lt;=30)</f>
        <v>1</v>
      </c>
      <c r="R7033">
        <f>--Table1[[#This Row],[Patient Admission Flag]]</f>
        <v>1</v>
      </c>
      <c r="S7033">
        <f>--AND(Table1[[#This Row],[WithinTarget]]=1,Table1[[#This Row],[Patient Satisfaction Score]]&gt;=7)</f>
        <v>0</v>
      </c>
      <c r="T7033" t="str">
        <f>IF(LEFT(Table1[[#This Row],[Patient Gender]],1)="F","Female","Male")</f>
        <v>Female</v>
      </c>
    </row>
    <row r="7034" spans="1:20" x14ac:dyDescent="0.3">
      <c r="A7034" t="s">
        <v>7138</v>
      </c>
      <c r="B7034" s="1">
        <v>45449.84652777778</v>
      </c>
      <c r="C7034" t="s">
        <v>13</v>
      </c>
      <c r="D7034">
        <v>12</v>
      </c>
      <c r="E7034" t="s">
        <v>10</v>
      </c>
      <c r="F7034" t="s">
        <v>17</v>
      </c>
      <c r="G7034" t="b">
        <v>1</v>
      </c>
      <c r="I7034">
        <v>60</v>
      </c>
      <c r="J7034" t="b">
        <v>1</v>
      </c>
      <c r="K7034">
        <f>YEAR(Table1[[#This Row],[Patient Admission Date]])</f>
        <v>2024</v>
      </c>
      <c r="L7034" t="str">
        <f>TEXT(Table1[[#This Row],[Patient Admission Date]],"mmm")</f>
        <v>Jun</v>
      </c>
      <c r="M7034" t="str">
        <f>TEXT(Table1[[#This Row],[Patient Admission Date]],"ddd")</f>
        <v>Thu</v>
      </c>
      <c r="N7034" t="str">
        <f>TEXT(INT(HOUR(Table1[[#This Row],[Patient Admission Date]])/3)*3,"00")&amp;"-"&amp;TEXT(INT(HOUR(Table1[[#This Row],[Patient Admission Date]])/3)*3+3,"00")</f>
        <v>18-21</v>
      </c>
      <c r="O7034" t="str" cm="1">
        <f t="array" ref="O7034">_xlfn.IFS(Table1[[#This Row],[Patient Age]]&lt;=14,"0-14",Table1[[#This Row],[Patient Age]]&lt;=29,"15-29",Table1[[#This Row],[Patient Age]]&lt;=44,"30-44",Table1[[#This Row],[Patient Age]]&lt;=59,"45-59",Table1[[#This Row],[Patient Age]]&lt;=74,"60-74",TRUE,"75+")</f>
        <v>0-14</v>
      </c>
      <c r="P7034" t="str" cm="1">
        <f t="array" ref="P7034">_xlfn.IFS(Table1[[#This Row],[Patient Waittime]]&lt;=15,"0-15",Table1[[#This Row],[Patient Waittime]]&lt;=30,"16-30",Table1[[#This Row],[Patient Waittime]]&lt;=45,"31-45",Table1[[#This Row],[Patient Waittime]]&lt;=60,"46-60",TRUE,"60+")</f>
        <v>46-60</v>
      </c>
      <c r="Q7034">
        <f>--(Table1[[#This Row],[Patient Waittime]]&lt;=30)</f>
        <v>0</v>
      </c>
      <c r="R7034">
        <f>--Table1[[#This Row],[Patient Admission Flag]]</f>
        <v>1</v>
      </c>
      <c r="S7034">
        <f>--AND(Table1[[#This Row],[WithinTarget]]=1,Table1[[#This Row],[Patient Satisfaction Score]]&gt;=7)</f>
        <v>0</v>
      </c>
      <c r="T7034" t="str">
        <f>IF(LEFT(Table1[[#This Row],[Patient Gender]],1)="F","Female","Male")</f>
        <v>Female</v>
      </c>
    </row>
    <row r="7035" spans="1:20" x14ac:dyDescent="0.3">
      <c r="A7035" t="s">
        <v>7139</v>
      </c>
      <c r="B7035" s="1">
        <v>45364.686805555553</v>
      </c>
      <c r="C7035" t="s">
        <v>13</v>
      </c>
      <c r="D7035">
        <v>33</v>
      </c>
      <c r="E7035" t="s">
        <v>10</v>
      </c>
      <c r="F7035" t="s">
        <v>17</v>
      </c>
      <c r="G7035" t="b">
        <v>1</v>
      </c>
      <c r="I7035">
        <v>43</v>
      </c>
      <c r="J7035" t="b">
        <v>1</v>
      </c>
      <c r="K7035">
        <f>YEAR(Table1[[#This Row],[Patient Admission Date]])</f>
        <v>2024</v>
      </c>
      <c r="L7035" t="str">
        <f>TEXT(Table1[[#This Row],[Patient Admission Date]],"mmm")</f>
        <v>Mar</v>
      </c>
      <c r="M7035" t="str">
        <f>TEXT(Table1[[#This Row],[Patient Admission Date]],"ddd")</f>
        <v>Wed</v>
      </c>
      <c r="N7035" t="str">
        <f>TEXT(INT(HOUR(Table1[[#This Row],[Patient Admission Date]])/3)*3,"00")&amp;"-"&amp;TEXT(INT(HOUR(Table1[[#This Row],[Patient Admission Date]])/3)*3+3,"00")</f>
        <v>15-18</v>
      </c>
      <c r="O7035" t="str" cm="1">
        <f t="array" ref="O7035">_xlfn.IFS(Table1[[#This Row],[Patient Age]]&lt;=14,"0-14",Table1[[#This Row],[Patient Age]]&lt;=29,"15-29",Table1[[#This Row],[Patient Age]]&lt;=44,"30-44",Table1[[#This Row],[Patient Age]]&lt;=59,"45-59",Table1[[#This Row],[Patient Age]]&lt;=74,"60-74",TRUE,"75+")</f>
        <v>30-44</v>
      </c>
      <c r="P7035" t="str" cm="1">
        <f t="array" ref="P7035">_xlfn.IFS(Table1[[#This Row],[Patient Waittime]]&lt;=15,"0-15",Table1[[#This Row],[Patient Waittime]]&lt;=30,"16-30",Table1[[#This Row],[Patient Waittime]]&lt;=45,"31-45",Table1[[#This Row],[Patient Waittime]]&lt;=60,"46-60",TRUE,"60+")</f>
        <v>31-45</v>
      </c>
      <c r="Q7035">
        <f>--(Table1[[#This Row],[Patient Waittime]]&lt;=30)</f>
        <v>0</v>
      </c>
      <c r="R7035">
        <f>--Table1[[#This Row],[Patient Admission Flag]]</f>
        <v>1</v>
      </c>
      <c r="S7035">
        <f>--AND(Table1[[#This Row],[WithinTarget]]=1,Table1[[#This Row],[Patient Satisfaction Score]]&gt;=7)</f>
        <v>0</v>
      </c>
      <c r="T7035" t="str">
        <f>IF(LEFT(Table1[[#This Row],[Patient Gender]],1)="F","Female","Male")</f>
        <v>Female</v>
      </c>
    </row>
    <row r="7036" spans="1:20" x14ac:dyDescent="0.3">
      <c r="A7036" t="s">
        <v>7140</v>
      </c>
      <c r="B7036" s="1">
        <v>45568.986111111109</v>
      </c>
      <c r="C7036" t="s">
        <v>13</v>
      </c>
      <c r="D7036">
        <v>7</v>
      </c>
      <c r="E7036" t="s">
        <v>10</v>
      </c>
      <c r="F7036" t="s">
        <v>17</v>
      </c>
      <c r="G7036" t="b">
        <v>1</v>
      </c>
      <c r="I7036">
        <v>32</v>
      </c>
      <c r="J7036" t="b">
        <v>1</v>
      </c>
      <c r="K7036">
        <f>YEAR(Table1[[#This Row],[Patient Admission Date]])</f>
        <v>2024</v>
      </c>
      <c r="L7036" t="str">
        <f>TEXT(Table1[[#This Row],[Patient Admission Date]],"mmm")</f>
        <v>Oct</v>
      </c>
      <c r="M7036" t="str">
        <f>TEXT(Table1[[#This Row],[Patient Admission Date]],"ddd")</f>
        <v>Thu</v>
      </c>
      <c r="N7036" t="str">
        <f>TEXT(INT(HOUR(Table1[[#This Row],[Patient Admission Date]])/3)*3,"00")&amp;"-"&amp;TEXT(INT(HOUR(Table1[[#This Row],[Patient Admission Date]])/3)*3+3,"00")</f>
        <v>21-24</v>
      </c>
      <c r="O7036" t="str" cm="1">
        <f t="array" ref="O7036">_xlfn.IFS(Table1[[#This Row],[Patient Age]]&lt;=14,"0-14",Table1[[#This Row],[Patient Age]]&lt;=29,"15-29",Table1[[#This Row],[Patient Age]]&lt;=44,"30-44",Table1[[#This Row],[Patient Age]]&lt;=59,"45-59",Table1[[#This Row],[Patient Age]]&lt;=74,"60-74",TRUE,"75+")</f>
        <v>0-14</v>
      </c>
      <c r="P7036" t="str" cm="1">
        <f t="array" ref="P7036">_xlfn.IFS(Table1[[#This Row],[Patient Waittime]]&lt;=15,"0-15",Table1[[#This Row],[Patient Waittime]]&lt;=30,"16-30",Table1[[#This Row],[Patient Waittime]]&lt;=45,"31-45",Table1[[#This Row],[Patient Waittime]]&lt;=60,"46-60",TRUE,"60+")</f>
        <v>31-45</v>
      </c>
      <c r="Q7036">
        <f>--(Table1[[#This Row],[Patient Waittime]]&lt;=30)</f>
        <v>0</v>
      </c>
      <c r="R7036">
        <f>--Table1[[#This Row],[Patient Admission Flag]]</f>
        <v>1</v>
      </c>
      <c r="S7036">
        <f>--AND(Table1[[#This Row],[WithinTarget]]=1,Table1[[#This Row],[Patient Satisfaction Score]]&gt;=7)</f>
        <v>0</v>
      </c>
      <c r="T7036" t="str">
        <f>IF(LEFT(Table1[[#This Row],[Patient Gender]],1)="F","Female","Male")</f>
        <v>Female</v>
      </c>
    </row>
    <row r="7037" spans="1:20" x14ac:dyDescent="0.3">
      <c r="A7037" t="s">
        <v>7141</v>
      </c>
      <c r="B7037" s="1">
        <v>45569.578472222223</v>
      </c>
      <c r="C7037" t="s">
        <v>13</v>
      </c>
      <c r="D7037">
        <v>18</v>
      </c>
      <c r="E7037" t="s">
        <v>10</v>
      </c>
      <c r="F7037" t="s">
        <v>17</v>
      </c>
      <c r="G7037" t="b">
        <v>1</v>
      </c>
      <c r="I7037">
        <v>27</v>
      </c>
      <c r="J7037" t="b">
        <v>1</v>
      </c>
      <c r="K7037">
        <f>YEAR(Table1[[#This Row],[Patient Admission Date]])</f>
        <v>2024</v>
      </c>
      <c r="L7037" t="str">
        <f>TEXT(Table1[[#This Row],[Patient Admission Date]],"mmm")</f>
        <v>Oct</v>
      </c>
      <c r="M7037" t="str">
        <f>TEXT(Table1[[#This Row],[Patient Admission Date]],"ddd")</f>
        <v>Fri</v>
      </c>
      <c r="N7037" t="str">
        <f>TEXT(INT(HOUR(Table1[[#This Row],[Patient Admission Date]])/3)*3,"00")&amp;"-"&amp;TEXT(INT(HOUR(Table1[[#This Row],[Patient Admission Date]])/3)*3+3,"00")</f>
        <v>12-15</v>
      </c>
      <c r="O7037" t="str" cm="1">
        <f t="array" ref="O7037">_xlfn.IFS(Table1[[#This Row],[Patient Age]]&lt;=14,"0-14",Table1[[#This Row],[Patient Age]]&lt;=29,"15-29",Table1[[#This Row],[Patient Age]]&lt;=44,"30-44",Table1[[#This Row],[Patient Age]]&lt;=59,"45-59",Table1[[#This Row],[Patient Age]]&lt;=74,"60-74",TRUE,"75+")</f>
        <v>15-29</v>
      </c>
      <c r="P7037" t="str" cm="1">
        <f t="array" ref="P7037">_xlfn.IFS(Table1[[#This Row],[Patient Waittime]]&lt;=15,"0-15",Table1[[#This Row],[Patient Waittime]]&lt;=30,"16-30",Table1[[#This Row],[Patient Waittime]]&lt;=45,"31-45",Table1[[#This Row],[Patient Waittime]]&lt;=60,"46-60",TRUE,"60+")</f>
        <v>16-30</v>
      </c>
      <c r="Q7037">
        <f>--(Table1[[#This Row],[Patient Waittime]]&lt;=30)</f>
        <v>1</v>
      </c>
      <c r="R7037">
        <f>--Table1[[#This Row],[Patient Admission Flag]]</f>
        <v>1</v>
      </c>
      <c r="S7037">
        <f>--AND(Table1[[#This Row],[WithinTarget]]=1,Table1[[#This Row],[Patient Satisfaction Score]]&gt;=7)</f>
        <v>0</v>
      </c>
      <c r="T7037" t="str">
        <f>IF(LEFT(Table1[[#This Row],[Patient Gender]],1)="F","Female","Male")</f>
        <v>Female</v>
      </c>
    </row>
    <row r="7038" spans="1:20" x14ac:dyDescent="0.3">
      <c r="A7038" t="s">
        <v>7142</v>
      </c>
      <c r="B7038" s="1">
        <v>45252.336111111108</v>
      </c>
      <c r="C7038" t="s">
        <v>13</v>
      </c>
      <c r="D7038">
        <v>26</v>
      </c>
      <c r="E7038" t="s">
        <v>10</v>
      </c>
      <c r="F7038" t="s">
        <v>17</v>
      </c>
      <c r="G7038" t="b">
        <v>1</v>
      </c>
      <c r="I7038">
        <v>49</v>
      </c>
      <c r="J7038" t="b">
        <v>1</v>
      </c>
      <c r="K7038">
        <f>YEAR(Table1[[#This Row],[Patient Admission Date]])</f>
        <v>2023</v>
      </c>
      <c r="L7038" t="str">
        <f>TEXT(Table1[[#This Row],[Patient Admission Date]],"mmm")</f>
        <v>Nov</v>
      </c>
      <c r="M7038" t="str">
        <f>TEXT(Table1[[#This Row],[Patient Admission Date]],"ddd")</f>
        <v>Wed</v>
      </c>
      <c r="N7038" t="str">
        <f>TEXT(INT(HOUR(Table1[[#This Row],[Patient Admission Date]])/3)*3,"00")&amp;"-"&amp;TEXT(INT(HOUR(Table1[[#This Row],[Patient Admission Date]])/3)*3+3,"00")</f>
        <v>06-09</v>
      </c>
      <c r="O7038" t="str" cm="1">
        <f t="array" ref="O7038">_xlfn.IFS(Table1[[#This Row],[Patient Age]]&lt;=14,"0-14",Table1[[#This Row],[Patient Age]]&lt;=29,"15-29",Table1[[#This Row],[Patient Age]]&lt;=44,"30-44",Table1[[#This Row],[Patient Age]]&lt;=59,"45-59",Table1[[#This Row],[Patient Age]]&lt;=74,"60-74",TRUE,"75+")</f>
        <v>15-29</v>
      </c>
      <c r="P7038" t="str" cm="1">
        <f t="array" ref="P7038">_xlfn.IFS(Table1[[#This Row],[Patient Waittime]]&lt;=15,"0-15",Table1[[#This Row],[Patient Waittime]]&lt;=30,"16-30",Table1[[#This Row],[Patient Waittime]]&lt;=45,"31-45",Table1[[#This Row],[Patient Waittime]]&lt;=60,"46-60",TRUE,"60+")</f>
        <v>46-60</v>
      </c>
      <c r="Q7038">
        <f>--(Table1[[#This Row],[Patient Waittime]]&lt;=30)</f>
        <v>0</v>
      </c>
      <c r="R7038">
        <f>--Table1[[#This Row],[Patient Admission Flag]]</f>
        <v>1</v>
      </c>
      <c r="S7038">
        <f>--AND(Table1[[#This Row],[WithinTarget]]=1,Table1[[#This Row],[Patient Satisfaction Score]]&gt;=7)</f>
        <v>0</v>
      </c>
      <c r="T7038" t="str">
        <f>IF(LEFT(Table1[[#This Row],[Patient Gender]],1)="F","Female","Male")</f>
        <v>Female</v>
      </c>
    </row>
    <row r="7039" spans="1:20" x14ac:dyDescent="0.3">
      <c r="A7039" t="s">
        <v>7143</v>
      </c>
      <c r="B7039" s="1">
        <v>45419.1875</v>
      </c>
      <c r="C7039" t="s">
        <v>13</v>
      </c>
      <c r="D7039">
        <v>10</v>
      </c>
      <c r="E7039" t="s">
        <v>10</v>
      </c>
      <c r="F7039" t="s">
        <v>17</v>
      </c>
      <c r="G7039" t="b">
        <v>1</v>
      </c>
      <c r="H7039">
        <v>0</v>
      </c>
      <c r="I7039">
        <v>50</v>
      </c>
      <c r="J7039" t="b">
        <v>1</v>
      </c>
      <c r="K7039">
        <f>YEAR(Table1[[#This Row],[Patient Admission Date]])</f>
        <v>2024</v>
      </c>
      <c r="L7039" t="str">
        <f>TEXT(Table1[[#This Row],[Patient Admission Date]],"mmm")</f>
        <v>May</v>
      </c>
      <c r="M7039" t="str">
        <f>TEXT(Table1[[#This Row],[Patient Admission Date]],"ddd")</f>
        <v>Tue</v>
      </c>
      <c r="N7039" t="str">
        <f>TEXT(INT(HOUR(Table1[[#This Row],[Patient Admission Date]])/3)*3,"00")&amp;"-"&amp;TEXT(INT(HOUR(Table1[[#This Row],[Patient Admission Date]])/3)*3+3,"00")</f>
        <v>03-06</v>
      </c>
      <c r="O7039" t="str" cm="1">
        <f t="array" ref="O7039">_xlfn.IFS(Table1[[#This Row],[Patient Age]]&lt;=14,"0-14",Table1[[#This Row],[Patient Age]]&lt;=29,"15-29",Table1[[#This Row],[Patient Age]]&lt;=44,"30-44",Table1[[#This Row],[Patient Age]]&lt;=59,"45-59",Table1[[#This Row],[Patient Age]]&lt;=74,"60-74",TRUE,"75+")</f>
        <v>0-14</v>
      </c>
      <c r="P7039" t="str" cm="1">
        <f t="array" ref="P7039">_xlfn.IFS(Table1[[#This Row],[Patient Waittime]]&lt;=15,"0-15",Table1[[#This Row],[Patient Waittime]]&lt;=30,"16-30",Table1[[#This Row],[Patient Waittime]]&lt;=45,"31-45",Table1[[#This Row],[Patient Waittime]]&lt;=60,"46-60",TRUE,"60+")</f>
        <v>46-60</v>
      </c>
      <c r="Q7039">
        <f>--(Table1[[#This Row],[Patient Waittime]]&lt;=30)</f>
        <v>0</v>
      </c>
      <c r="R7039">
        <f>--Table1[[#This Row],[Patient Admission Flag]]</f>
        <v>1</v>
      </c>
      <c r="S7039">
        <f>--AND(Table1[[#This Row],[WithinTarget]]=1,Table1[[#This Row],[Patient Satisfaction Score]]&gt;=7)</f>
        <v>0</v>
      </c>
      <c r="T7039" t="str">
        <f>IF(LEFT(Table1[[#This Row],[Patient Gender]],1)="F","Female","Male")</f>
        <v>Female</v>
      </c>
    </row>
    <row r="7040" spans="1:20" x14ac:dyDescent="0.3">
      <c r="A7040" t="s">
        <v>7144</v>
      </c>
      <c r="B7040" s="1">
        <v>45247.297222222223</v>
      </c>
      <c r="C7040" t="s">
        <v>13</v>
      </c>
      <c r="D7040">
        <v>55</v>
      </c>
      <c r="E7040" t="s">
        <v>10</v>
      </c>
      <c r="F7040" t="s">
        <v>17</v>
      </c>
      <c r="G7040" t="b">
        <v>1</v>
      </c>
      <c r="H7040">
        <v>0</v>
      </c>
      <c r="I7040">
        <v>51</v>
      </c>
      <c r="J7040" t="b">
        <v>1</v>
      </c>
      <c r="K7040">
        <f>YEAR(Table1[[#This Row],[Patient Admission Date]])</f>
        <v>2023</v>
      </c>
      <c r="L7040" t="str">
        <f>TEXT(Table1[[#This Row],[Patient Admission Date]],"mmm")</f>
        <v>Nov</v>
      </c>
      <c r="M7040" t="str">
        <f>TEXT(Table1[[#This Row],[Patient Admission Date]],"ddd")</f>
        <v>Fri</v>
      </c>
      <c r="N7040" t="str">
        <f>TEXT(INT(HOUR(Table1[[#This Row],[Patient Admission Date]])/3)*3,"00")&amp;"-"&amp;TEXT(INT(HOUR(Table1[[#This Row],[Patient Admission Date]])/3)*3+3,"00")</f>
        <v>06-09</v>
      </c>
      <c r="O7040" t="str" cm="1">
        <f t="array" ref="O7040">_xlfn.IFS(Table1[[#This Row],[Patient Age]]&lt;=14,"0-14",Table1[[#This Row],[Patient Age]]&lt;=29,"15-29",Table1[[#This Row],[Patient Age]]&lt;=44,"30-44",Table1[[#This Row],[Patient Age]]&lt;=59,"45-59",Table1[[#This Row],[Patient Age]]&lt;=74,"60-74",TRUE,"75+")</f>
        <v>45-59</v>
      </c>
      <c r="P7040" t="str" cm="1">
        <f t="array" ref="P7040">_xlfn.IFS(Table1[[#This Row],[Patient Waittime]]&lt;=15,"0-15",Table1[[#This Row],[Patient Waittime]]&lt;=30,"16-30",Table1[[#This Row],[Patient Waittime]]&lt;=45,"31-45",Table1[[#This Row],[Patient Waittime]]&lt;=60,"46-60",TRUE,"60+")</f>
        <v>46-60</v>
      </c>
      <c r="Q7040">
        <f>--(Table1[[#This Row],[Patient Waittime]]&lt;=30)</f>
        <v>0</v>
      </c>
      <c r="R7040">
        <f>--Table1[[#This Row],[Patient Admission Flag]]</f>
        <v>1</v>
      </c>
      <c r="S7040">
        <f>--AND(Table1[[#This Row],[WithinTarget]]=1,Table1[[#This Row],[Patient Satisfaction Score]]&gt;=7)</f>
        <v>0</v>
      </c>
      <c r="T7040" t="str">
        <f>IF(LEFT(Table1[[#This Row],[Patient Gender]],1)="F","Female","Male")</f>
        <v>Female</v>
      </c>
    </row>
    <row r="7041" spans="1:20" x14ac:dyDescent="0.3">
      <c r="A7041" t="s">
        <v>7145</v>
      </c>
      <c r="B7041" s="1">
        <v>45493</v>
      </c>
      <c r="C7041" t="s">
        <v>13</v>
      </c>
      <c r="D7041">
        <v>22</v>
      </c>
      <c r="E7041" t="s">
        <v>10</v>
      </c>
      <c r="F7041" t="s">
        <v>17</v>
      </c>
      <c r="G7041" t="b">
        <v>1</v>
      </c>
      <c r="H7041">
        <v>1</v>
      </c>
      <c r="I7041">
        <v>15</v>
      </c>
      <c r="J7041" t="b">
        <v>1</v>
      </c>
      <c r="K7041">
        <f>YEAR(Table1[[#This Row],[Patient Admission Date]])</f>
        <v>2024</v>
      </c>
      <c r="L7041" t="str">
        <f>TEXT(Table1[[#This Row],[Patient Admission Date]],"mmm")</f>
        <v>Jul</v>
      </c>
      <c r="M7041" t="str">
        <f>TEXT(Table1[[#This Row],[Patient Admission Date]],"ddd")</f>
        <v>Sat</v>
      </c>
      <c r="N7041" t="str">
        <f>TEXT(INT(HOUR(Table1[[#This Row],[Patient Admission Date]])/3)*3,"00")&amp;"-"&amp;TEXT(INT(HOUR(Table1[[#This Row],[Patient Admission Date]])/3)*3+3,"00")</f>
        <v>00-03</v>
      </c>
      <c r="O7041" t="str" cm="1">
        <f t="array" ref="O7041">_xlfn.IFS(Table1[[#This Row],[Patient Age]]&lt;=14,"0-14",Table1[[#This Row],[Patient Age]]&lt;=29,"15-29",Table1[[#This Row],[Patient Age]]&lt;=44,"30-44",Table1[[#This Row],[Patient Age]]&lt;=59,"45-59",Table1[[#This Row],[Patient Age]]&lt;=74,"60-74",TRUE,"75+")</f>
        <v>15-29</v>
      </c>
      <c r="P7041" t="str" cm="1">
        <f t="array" ref="P7041">_xlfn.IFS(Table1[[#This Row],[Patient Waittime]]&lt;=15,"0-15",Table1[[#This Row],[Patient Waittime]]&lt;=30,"16-30",Table1[[#This Row],[Patient Waittime]]&lt;=45,"31-45",Table1[[#This Row],[Patient Waittime]]&lt;=60,"46-60",TRUE,"60+")</f>
        <v>0-15</v>
      </c>
      <c r="Q7041">
        <f>--(Table1[[#This Row],[Patient Waittime]]&lt;=30)</f>
        <v>1</v>
      </c>
      <c r="R7041">
        <f>--Table1[[#This Row],[Patient Admission Flag]]</f>
        <v>1</v>
      </c>
      <c r="S7041">
        <f>--AND(Table1[[#This Row],[WithinTarget]]=1,Table1[[#This Row],[Patient Satisfaction Score]]&gt;=7)</f>
        <v>0</v>
      </c>
      <c r="T7041" t="str">
        <f>IF(LEFT(Table1[[#This Row],[Patient Gender]],1)="F","Female","Male")</f>
        <v>Female</v>
      </c>
    </row>
    <row r="7042" spans="1:20" x14ac:dyDescent="0.3">
      <c r="A7042" t="s">
        <v>7146</v>
      </c>
      <c r="B7042" s="1">
        <v>45216.751388888886</v>
      </c>
      <c r="C7042" t="s">
        <v>13</v>
      </c>
      <c r="D7042">
        <v>76</v>
      </c>
      <c r="E7042" t="s">
        <v>10</v>
      </c>
      <c r="F7042" t="s">
        <v>17</v>
      </c>
      <c r="G7042" t="b">
        <v>1</v>
      </c>
      <c r="H7042">
        <v>1</v>
      </c>
      <c r="I7042">
        <v>23</v>
      </c>
      <c r="J7042" t="b">
        <v>1</v>
      </c>
      <c r="K7042">
        <f>YEAR(Table1[[#This Row],[Patient Admission Date]])</f>
        <v>2023</v>
      </c>
      <c r="L7042" t="str">
        <f>TEXT(Table1[[#This Row],[Patient Admission Date]],"mmm")</f>
        <v>Oct</v>
      </c>
      <c r="M7042" t="str">
        <f>TEXT(Table1[[#This Row],[Patient Admission Date]],"ddd")</f>
        <v>Tue</v>
      </c>
      <c r="N7042" t="str">
        <f>TEXT(INT(HOUR(Table1[[#This Row],[Patient Admission Date]])/3)*3,"00")&amp;"-"&amp;TEXT(INT(HOUR(Table1[[#This Row],[Patient Admission Date]])/3)*3+3,"00")</f>
        <v>18-21</v>
      </c>
      <c r="O7042" t="str" cm="1">
        <f t="array" ref="O7042">_xlfn.IFS(Table1[[#This Row],[Patient Age]]&lt;=14,"0-14",Table1[[#This Row],[Patient Age]]&lt;=29,"15-29",Table1[[#This Row],[Patient Age]]&lt;=44,"30-44",Table1[[#This Row],[Patient Age]]&lt;=59,"45-59",Table1[[#This Row],[Patient Age]]&lt;=74,"60-74",TRUE,"75+")</f>
        <v>75+</v>
      </c>
      <c r="P7042" t="str" cm="1">
        <f t="array" ref="P7042">_xlfn.IFS(Table1[[#This Row],[Patient Waittime]]&lt;=15,"0-15",Table1[[#This Row],[Patient Waittime]]&lt;=30,"16-30",Table1[[#This Row],[Patient Waittime]]&lt;=45,"31-45",Table1[[#This Row],[Patient Waittime]]&lt;=60,"46-60",TRUE,"60+")</f>
        <v>16-30</v>
      </c>
      <c r="Q7042">
        <f>--(Table1[[#This Row],[Patient Waittime]]&lt;=30)</f>
        <v>1</v>
      </c>
      <c r="R7042">
        <f>--Table1[[#This Row],[Patient Admission Flag]]</f>
        <v>1</v>
      </c>
      <c r="S7042">
        <f>--AND(Table1[[#This Row],[WithinTarget]]=1,Table1[[#This Row],[Patient Satisfaction Score]]&gt;=7)</f>
        <v>0</v>
      </c>
      <c r="T7042" t="str">
        <f>IF(LEFT(Table1[[#This Row],[Patient Gender]],1)="F","Female","Male")</f>
        <v>Female</v>
      </c>
    </row>
    <row r="7043" spans="1:20" x14ac:dyDescent="0.3">
      <c r="A7043" t="s">
        <v>7147</v>
      </c>
      <c r="B7043" s="1">
        <v>45053.468055555553</v>
      </c>
      <c r="C7043" t="s">
        <v>13</v>
      </c>
      <c r="D7043">
        <v>31</v>
      </c>
      <c r="E7043" t="s">
        <v>10</v>
      </c>
      <c r="F7043" t="s">
        <v>17</v>
      </c>
      <c r="G7043" t="b">
        <v>1</v>
      </c>
      <c r="H7043">
        <v>1</v>
      </c>
      <c r="I7043">
        <v>59</v>
      </c>
      <c r="J7043" t="b">
        <v>1</v>
      </c>
      <c r="K7043">
        <f>YEAR(Table1[[#This Row],[Patient Admission Date]])</f>
        <v>2023</v>
      </c>
      <c r="L7043" t="str">
        <f>TEXT(Table1[[#This Row],[Patient Admission Date]],"mmm")</f>
        <v>May</v>
      </c>
      <c r="M7043" t="str">
        <f>TEXT(Table1[[#This Row],[Patient Admission Date]],"ddd")</f>
        <v>Sun</v>
      </c>
      <c r="N7043" t="str">
        <f>TEXT(INT(HOUR(Table1[[#This Row],[Patient Admission Date]])/3)*3,"00")&amp;"-"&amp;TEXT(INT(HOUR(Table1[[#This Row],[Patient Admission Date]])/3)*3+3,"00")</f>
        <v>09-12</v>
      </c>
      <c r="O7043" t="str" cm="1">
        <f t="array" ref="O7043">_xlfn.IFS(Table1[[#This Row],[Patient Age]]&lt;=14,"0-14",Table1[[#This Row],[Patient Age]]&lt;=29,"15-29",Table1[[#This Row],[Patient Age]]&lt;=44,"30-44",Table1[[#This Row],[Patient Age]]&lt;=59,"45-59",Table1[[#This Row],[Patient Age]]&lt;=74,"60-74",TRUE,"75+")</f>
        <v>30-44</v>
      </c>
      <c r="P7043" t="str" cm="1">
        <f t="array" ref="P7043">_xlfn.IFS(Table1[[#This Row],[Patient Waittime]]&lt;=15,"0-15",Table1[[#This Row],[Patient Waittime]]&lt;=30,"16-30",Table1[[#This Row],[Patient Waittime]]&lt;=45,"31-45",Table1[[#This Row],[Patient Waittime]]&lt;=60,"46-60",TRUE,"60+")</f>
        <v>46-60</v>
      </c>
      <c r="Q7043">
        <f>--(Table1[[#This Row],[Patient Waittime]]&lt;=30)</f>
        <v>0</v>
      </c>
      <c r="R7043">
        <f>--Table1[[#This Row],[Patient Admission Flag]]</f>
        <v>1</v>
      </c>
      <c r="S7043">
        <f>--AND(Table1[[#This Row],[WithinTarget]]=1,Table1[[#This Row],[Patient Satisfaction Score]]&gt;=7)</f>
        <v>0</v>
      </c>
      <c r="T7043" t="str">
        <f>IF(LEFT(Table1[[#This Row],[Patient Gender]],1)="F","Female","Male")</f>
        <v>Female</v>
      </c>
    </row>
    <row r="7044" spans="1:20" x14ac:dyDescent="0.3">
      <c r="A7044" t="s">
        <v>7148</v>
      </c>
      <c r="B7044" s="1">
        <v>45345.844444444447</v>
      </c>
      <c r="C7044" t="s">
        <v>13</v>
      </c>
      <c r="D7044">
        <v>54</v>
      </c>
      <c r="E7044" t="s">
        <v>10</v>
      </c>
      <c r="F7044" t="s">
        <v>17</v>
      </c>
      <c r="G7044" t="b">
        <v>1</v>
      </c>
      <c r="H7044">
        <v>1</v>
      </c>
      <c r="I7044">
        <v>60</v>
      </c>
      <c r="J7044" t="b">
        <v>1</v>
      </c>
      <c r="K7044">
        <f>YEAR(Table1[[#This Row],[Patient Admission Date]])</f>
        <v>2024</v>
      </c>
      <c r="L7044" t="str">
        <f>TEXT(Table1[[#This Row],[Patient Admission Date]],"mmm")</f>
        <v>Feb</v>
      </c>
      <c r="M7044" t="str">
        <f>TEXT(Table1[[#This Row],[Patient Admission Date]],"ddd")</f>
        <v>Fri</v>
      </c>
      <c r="N7044" t="str">
        <f>TEXT(INT(HOUR(Table1[[#This Row],[Patient Admission Date]])/3)*3,"00")&amp;"-"&amp;TEXT(INT(HOUR(Table1[[#This Row],[Patient Admission Date]])/3)*3+3,"00")</f>
        <v>18-21</v>
      </c>
      <c r="O7044" t="str" cm="1">
        <f t="array" ref="O7044">_xlfn.IFS(Table1[[#This Row],[Patient Age]]&lt;=14,"0-14",Table1[[#This Row],[Patient Age]]&lt;=29,"15-29",Table1[[#This Row],[Patient Age]]&lt;=44,"30-44",Table1[[#This Row],[Patient Age]]&lt;=59,"45-59",Table1[[#This Row],[Patient Age]]&lt;=74,"60-74",TRUE,"75+")</f>
        <v>45-59</v>
      </c>
      <c r="P7044" t="str" cm="1">
        <f t="array" ref="P7044">_xlfn.IFS(Table1[[#This Row],[Patient Waittime]]&lt;=15,"0-15",Table1[[#This Row],[Patient Waittime]]&lt;=30,"16-30",Table1[[#This Row],[Patient Waittime]]&lt;=45,"31-45",Table1[[#This Row],[Patient Waittime]]&lt;=60,"46-60",TRUE,"60+")</f>
        <v>46-60</v>
      </c>
      <c r="Q7044">
        <f>--(Table1[[#This Row],[Patient Waittime]]&lt;=30)</f>
        <v>0</v>
      </c>
      <c r="R7044">
        <f>--Table1[[#This Row],[Patient Admission Flag]]</f>
        <v>1</v>
      </c>
      <c r="S7044">
        <f>--AND(Table1[[#This Row],[WithinTarget]]=1,Table1[[#This Row],[Patient Satisfaction Score]]&gt;=7)</f>
        <v>0</v>
      </c>
      <c r="T7044" t="str">
        <f>IF(LEFT(Table1[[#This Row],[Patient Gender]],1)="F","Female","Male")</f>
        <v>Female</v>
      </c>
    </row>
    <row r="7045" spans="1:20" x14ac:dyDescent="0.3">
      <c r="A7045" t="s">
        <v>7149</v>
      </c>
      <c r="B7045" s="1">
        <v>45489.133333333331</v>
      </c>
      <c r="C7045" t="s">
        <v>13</v>
      </c>
      <c r="D7045">
        <v>7</v>
      </c>
      <c r="E7045" t="s">
        <v>10</v>
      </c>
      <c r="F7045" t="s">
        <v>17</v>
      </c>
      <c r="G7045" t="b">
        <v>1</v>
      </c>
      <c r="H7045">
        <v>3</v>
      </c>
      <c r="I7045">
        <v>24</v>
      </c>
      <c r="J7045" t="b">
        <v>1</v>
      </c>
      <c r="K7045">
        <f>YEAR(Table1[[#This Row],[Patient Admission Date]])</f>
        <v>2024</v>
      </c>
      <c r="L7045" t="str">
        <f>TEXT(Table1[[#This Row],[Patient Admission Date]],"mmm")</f>
        <v>Jul</v>
      </c>
      <c r="M7045" t="str">
        <f>TEXT(Table1[[#This Row],[Patient Admission Date]],"ddd")</f>
        <v>Tue</v>
      </c>
      <c r="N7045" t="str">
        <f>TEXT(INT(HOUR(Table1[[#This Row],[Patient Admission Date]])/3)*3,"00")&amp;"-"&amp;TEXT(INT(HOUR(Table1[[#This Row],[Patient Admission Date]])/3)*3+3,"00")</f>
        <v>03-06</v>
      </c>
      <c r="O7045" t="str" cm="1">
        <f t="array" ref="O7045">_xlfn.IFS(Table1[[#This Row],[Patient Age]]&lt;=14,"0-14",Table1[[#This Row],[Patient Age]]&lt;=29,"15-29",Table1[[#This Row],[Patient Age]]&lt;=44,"30-44",Table1[[#This Row],[Patient Age]]&lt;=59,"45-59",Table1[[#This Row],[Patient Age]]&lt;=74,"60-74",TRUE,"75+")</f>
        <v>0-14</v>
      </c>
      <c r="P7045" t="str" cm="1">
        <f t="array" ref="P7045">_xlfn.IFS(Table1[[#This Row],[Patient Waittime]]&lt;=15,"0-15",Table1[[#This Row],[Patient Waittime]]&lt;=30,"16-30",Table1[[#This Row],[Patient Waittime]]&lt;=45,"31-45",Table1[[#This Row],[Patient Waittime]]&lt;=60,"46-60",TRUE,"60+")</f>
        <v>16-30</v>
      </c>
      <c r="Q7045">
        <f>--(Table1[[#This Row],[Patient Waittime]]&lt;=30)</f>
        <v>1</v>
      </c>
      <c r="R7045">
        <f>--Table1[[#This Row],[Patient Admission Flag]]</f>
        <v>1</v>
      </c>
      <c r="S7045">
        <f>--AND(Table1[[#This Row],[WithinTarget]]=1,Table1[[#This Row],[Patient Satisfaction Score]]&gt;=7)</f>
        <v>0</v>
      </c>
      <c r="T7045" t="str">
        <f>IF(LEFT(Table1[[#This Row],[Patient Gender]],1)="F","Female","Male")</f>
        <v>Female</v>
      </c>
    </row>
    <row r="7046" spans="1:20" x14ac:dyDescent="0.3">
      <c r="A7046" t="s">
        <v>7150</v>
      </c>
      <c r="B7046" s="1">
        <v>45052.751388888886</v>
      </c>
      <c r="C7046" t="s">
        <v>13</v>
      </c>
      <c r="D7046">
        <v>45</v>
      </c>
      <c r="E7046" t="s">
        <v>10</v>
      </c>
      <c r="F7046" t="s">
        <v>17</v>
      </c>
      <c r="G7046" t="b">
        <v>1</v>
      </c>
      <c r="H7046">
        <v>3</v>
      </c>
      <c r="I7046">
        <v>16</v>
      </c>
      <c r="J7046" t="b">
        <v>1</v>
      </c>
      <c r="K7046">
        <f>YEAR(Table1[[#This Row],[Patient Admission Date]])</f>
        <v>2023</v>
      </c>
      <c r="L7046" t="str">
        <f>TEXT(Table1[[#This Row],[Patient Admission Date]],"mmm")</f>
        <v>May</v>
      </c>
      <c r="M7046" t="str">
        <f>TEXT(Table1[[#This Row],[Patient Admission Date]],"ddd")</f>
        <v>Sat</v>
      </c>
      <c r="N7046" t="str">
        <f>TEXT(INT(HOUR(Table1[[#This Row],[Patient Admission Date]])/3)*3,"00")&amp;"-"&amp;TEXT(INT(HOUR(Table1[[#This Row],[Patient Admission Date]])/3)*3+3,"00")</f>
        <v>18-21</v>
      </c>
      <c r="O7046" t="str" cm="1">
        <f t="array" ref="O7046">_xlfn.IFS(Table1[[#This Row],[Patient Age]]&lt;=14,"0-14",Table1[[#This Row],[Patient Age]]&lt;=29,"15-29",Table1[[#This Row],[Patient Age]]&lt;=44,"30-44",Table1[[#This Row],[Patient Age]]&lt;=59,"45-59",Table1[[#This Row],[Patient Age]]&lt;=74,"60-74",TRUE,"75+")</f>
        <v>45-59</v>
      </c>
      <c r="P7046" t="str" cm="1">
        <f t="array" ref="P7046">_xlfn.IFS(Table1[[#This Row],[Patient Waittime]]&lt;=15,"0-15",Table1[[#This Row],[Patient Waittime]]&lt;=30,"16-30",Table1[[#This Row],[Patient Waittime]]&lt;=45,"31-45",Table1[[#This Row],[Patient Waittime]]&lt;=60,"46-60",TRUE,"60+")</f>
        <v>16-30</v>
      </c>
      <c r="Q7046">
        <f>--(Table1[[#This Row],[Patient Waittime]]&lt;=30)</f>
        <v>1</v>
      </c>
      <c r="R7046">
        <f>--Table1[[#This Row],[Patient Admission Flag]]</f>
        <v>1</v>
      </c>
      <c r="S7046">
        <f>--AND(Table1[[#This Row],[WithinTarget]]=1,Table1[[#This Row],[Patient Satisfaction Score]]&gt;=7)</f>
        <v>0</v>
      </c>
      <c r="T7046" t="str">
        <f>IF(LEFT(Table1[[#This Row],[Patient Gender]],1)="F","Female","Male")</f>
        <v>Female</v>
      </c>
    </row>
    <row r="7047" spans="1:20" x14ac:dyDescent="0.3">
      <c r="A7047" t="s">
        <v>7151</v>
      </c>
      <c r="B7047" s="1">
        <v>45190.627083333333</v>
      </c>
      <c r="C7047" t="s">
        <v>13</v>
      </c>
      <c r="D7047">
        <v>73</v>
      </c>
      <c r="E7047" t="s">
        <v>10</v>
      </c>
      <c r="F7047" t="s">
        <v>17</v>
      </c>
      <c r="G7047" t="b">
        <v>1</v>
      </c>
      <c r="H7047">
        <v>4</v>
      </c>
      <c r="I7047">
        <v>40</v>
      </c>
      <c r="J7047" t="b">
        <v>1</v>
      </c>
      <c r="K7047">
        <f>YEAR(Table1[[#This Row],[Patient Admission Date]])</f>
        <v>2023</v>
      </c>
      <c r="L7047" t="str">
        <f>TEXT(Table1[[#This Row],[Patient Admission Date]],"mmm")</f>
        <v>Sep</v>
      </c>
      <c r="M7047" t="str">
        <f>TEXT(Table1[[#This Row],[Patient Admission Date]],"ddd")</f>
        <v>Thu</v>
      </c>
      <c r="N7047" t="str">
        <f>TEXT(INT(HOUR(Table1[[#This Row],[Patient Admission Date]])/3)*3,"00")&amp;"-"&amp;TEXT(INT(HOUR(Table1[[#This Row],[Patient Admission Date]])/3)*3+3,"00")</f>
        <v>15-18</v>
      </c>
      <c r="O7047" t="str" cm="1">
        <f t="array" ref="O7047">_xlfn.IFS(Table1[[#This Row],[Patient Age]]&lt;=14,"0-14",Table1[[#This Row],[Patient Age]]&lt;=29,"15-29",Table1[[#This Row],[Patient Age]]&lt;=44,"30-44",Table1[[#This Row],[Patient Age]]&lt;=59,"45-59",Table1[[#This Row],[Patient Age]]&lt;=74,"60-74",TRUE,"75+")</f>
        <v>60-74</v>
      </c>
      <c r="P7047" t="str" cm="1">
        <f t="array" ref="P7047">_xlfn.IFS(Table1[[#This Row],[Patient Waittime]]&lt;=15,"0-15",Table1[[#This Row],[Patient Waittime]]&lt;=30,"16-30",Table1[[#This Row],[Patient Waittime]]&lt;=45,"31-45",Table1[[#This Row],[Patient Waittime]]&lt;=60,"46-60",TRUE,"60+")</f>
        <v>31-45</v>
      </c>
      <c r="Q7047">
        <f>--(Table1[[#This Row],[Patient Waittime]]&lt;=30)</f>
        <v>0</v>
      </c>
      <c r="R7047">
        <f>--Table1[[#This Row],[Patient Admission Flag]]</f>
        <v>1</v>
      </c>
      <c r="S7047">
        <f>--AND(Table1[[#This Row],[WithinTarget]]=1,Table1[[#This Row],[Patient Satisfaction Score]]&gt;=7)</f>
        <v>0</v>
      </c>
      <c r="T7047" t="str">
        <f>IF(LEFT(Table1[[#This Row],[Patient Gender]],1)="F","Female","Male")</f>
        <v>Female</v>
      </c>
    </row>
    <row r="7048" spans="1:20" x14ac:dyDescent="0.3">
      <c r="A7048" t="s">
        <v>7152</v>
      </c>
      <c r="B7048" s="1">
        <v>45453.844444444447</v>
      </c>
      <c r="C7048" t="s">
        <v>13</v>
      </c>
      <c r="D7048">
        <v>74</v>
      </c>
      <c r="E7048" t="s">
        <v>10</v>
      </c>
      <c r="F7048" t="s">
        <v>17</v>
      </c>
      <c r="G7048" t="b">
        <v>1</v>
      </c>
      <c r="H7048">
        <v>4</v>
      </c>
      <c r="I7048">
        <v>32</v>
      </c>
      <c r="J7048" t="b">
        <v>1</v>
      </c>
      <c r="K7048">
        <f>YEAR(Table1[[#This Row],[Patient Admission Date]])</f>
        <v>2024</v>
      </c>
      <c r="L7048" t="str">
        <f>TEXT(Table1[[#This Row],[Patient Admission Date]],"mmm")</f>
        <v>Jun</v>
      </c>
      <c r="M7048" t="str">
        <f>TEXT(Table1[[#This Row],[Patient Admission Date]],"ddd")</f>
        <v>Mon</v>
      </c>
      <c r="N7048" t="str">
        <f>TEXT(INT(HOUR(Table1[[#This Row],[Patient Admission Date]])/3)*3,"00")&amp;"-"&amp;TEXT(INT(HOUR(Table1[[#This Row],[Patient Admission Date]])/3)*3+3,"00")</f>
        <v>18-21</v>
      </c>
      <c r="O7048" t="str" cm="1">
        <f t="array" ref="O7048">_xlfn.IFS(Table1[[#This Row],[Patient Age]]&lt;=14,"0-14",Table1[[#This Row],[Patient Age]]&lt;=29,"15-29",Table1[[#This Row],[Patient Age]]&lt;=44,"30-44",Table1[[#This Row],[Patient Age]]&lt;=59,"45-59",Table1[[#This Row],[Patient Age]]&lt;=74,"60-74",TRUE,"75+")</f>
        <v>60-74</v>
      </c>
      <c r="P7048" t="str" cm="1">
        <f t="array" ref="P7048">_xlfn.IFS(Table1[[#This Row],[Patient Waittime]]&lt;=15,"0-15",Table1[[#This Row],[Patient Waittime]]&lt;=30,"16-30",Table1[[#This Row],[Patient Waittime]]&lt;=45,"31-45",Table1[[#This Row],[Patient Waittime]]&lt;=60,"46-60",TRUE,"60+")</f>
        <v>31-45</v>
      </c>
      <c r="Q7048">
        <f>--(Table1[[#This Row],[Patient Waittime]]&lt;=30)</f>
        <v>0</v>
      </c>
      <c r="R7048">
        <f>--Table1[[#This Row],[Patient Admission Flag]]</f>
        <v>1</v>
      </c>
      <c r="S7048">
        <f>--AND(Table1[[#This Row],[WithinTarget]]=1,Table1[[#This Row],[Patient Satisfaction Score]]&gt;=7)</f>
        <v>0</v>
      </c>
      <c r="T7048" t="str">
        <f>IF(LEFT(Table1[[#This Row],[Patient Gender]],1)="F","Female","Male")</f>
        <v>Female</v>
      </c>
    </row>
    <row r="7049" spans="1:20" x14ac:dyDescent="0.3">
      <c r="A7049" t="s">
        <v>7153</v>
      </c>
      <c r="B7049" s="1">
        <v>45497.767361111109</v>
      </c>
      <c r="C7049" t="s">
        <v>13</v>
      </c>
      <c r="D7049">
        <v>73</v>
      </c>
      <c r="E7049" t="s">
        <v>10</v>
      </c>
      <c r="F7049" t="s">
        <v>17</v>
      </c>
      <c r="G7049" t="b">
        <v>1</v>
      </c>
      <c r="H7049">
        <v>5</v>
      </c>
      <c r="I7049">
        <v>19</v>
      </c>
      <c r="J7049" t="b">
        <v>1</v>
      </c>
      <c r="K7049">
        <f>YEAR(Table1[[#This Row],[Patient Admission Date]])</f>
        <v>2024</v>
      </c>
      <c r="L7049" t="str">
        <f>TEXT(Table1[[#This Row],[Patient Admission Date]],"mmm")</f>
        <v>Jul</v>
      </c>
      <c r="M7049" t="str">
        <f>TEXT(Table1[[#This Row],[Patient Admission Date]],"ddd")</f>
        <v>Wed</v>
      </c>
      <c r="N7049" t="str">
        <f>TEXT(INT(HOUR(Table1[[#This Row],[Patient Admission Date]])/3)*3,"00")&amp;"-"&amp;TEXT(INT(HOUR(Table1[[#This Row],[Patient Admission Date]])/3)*3+3,"00")</f>
        <v>18-21</v>
      </c>
      <c r="O7049" t="str" cm="1">
        <f t="array" ref="O7049">_xlfn.IFS(Table1[[#This Row],[Patient Age]]&lt;=14,"0-14",Table1[[#This Row],[Patient Age]]&lt;=29,"15-29",Table1[[#This Row],[Patient Age]]&lt;=44,"30-44",Table1[[#This Row],[Patient Age]]&lt;=59,"45-59",Table1[[#This Row],[Patient Age]]&lt;=74,"60-74",TRUE,"75+")</f>
        <v>60-74</v>
      </c>
      <c r="P7049" t="str" cm="1">
        <f t="array" ref="P7049">_xlfn.IFS(Table1[[#This Row],[Patient Waittime]]&lt;=15,"0-15",Table1[[#This Row],[Patient Waittime]]&lt;=30,"16-30",Table1[[#This Row],[Patient Waittime]]&lt;=45,"31-45",Table1[[#This Row],[Patient Waittime]]&lt;=60,"46-60",TRUE,"60+")</f>
        <v>16-30</v>
      </c>
      <c r="Q7049">
        <f>--(Table1[[#This Row],[Patient Waittime]]&lt;=30)</f>
        <v>1</v>
      </c>
      <c r="R7049">
        <f>--Table1[[#This Row],[Patient Admission Flag]]</f>
        <v>1</v>
      </c>
      <c r="S7049">
        <f>--AND(Table1[[#This Row],[WithinTarget]]=1,Table1[[#This Row],[Patient Satisfaction Score]]&gt;=7)</f>
        <v>0</v>
      </c>
      <c r="T7049" t="str">
        <f>IF(LEFT(Table1[[#This Row],[Patient Gender]],1)="F","Female","Male")</f>
        <v>Female</v>
      </c>
    </row>
    <row r="7050" spans="1:20" x14ac:dyDescent="0.3">
      <c r="A7050" t="s">
        <v>7154</v>
      </c>
      <c r="B7050" s="1">
        <v>45169.808333333334</v>
      </c>
      <c r="C7050" t="s">
        <v>13</v>
      </c>
      <c r="D7050">
        <v>48</v>
      </c>
      <c r="E7050" t="s">
        <v>10</v>
      </c>
      <c r="F7050" t="s">
        <v>17</v>
      </c>
      <c r="G7050" t="b">
        <v>1</v>
      </c>
      <c r="H7050">
        <v>5</v>
      </c>
      <c r="I7050">
        <v>47</v>
      </c>
      <c r="J7050" t="b">
        <v>1</v>
      </c>
      <c r="K7050">
        <f>YEAR(Table1[[#This Row],[Patient Admission Date]])</f>
        <v>2023</v>
      </c>
      <c r="L7050" t="str">
        <f>TEXT(Table1[[#This Row],[Patient Admission Date]],"mmm")</f>
        <v>Aug</v>
      </c>
      <c r="M7050" t="str">
        <f>TEXT(Table1[[#This Row],[Patient Admission Date]],"ddd")</f>
        <v>Thu</v>
      </c>
      <c r="N7050" t="str">
        <f>TEXT(INT(HOUR(Table1[[#This Row],[Patient Admission Date]])/3)*3,"00")&amp;"-"&amp;TEXT(INT(HOUR(Table1[[#This Row],[Patient Admission Date]])/3)*3+3,"00")</f>
        <v>18-21</v>
      </c>
      <c r="O7050" t="str" cm="1">
        <f t="array" ref="O7050">_xlfn.IFS(Table1[[#This Row],[Patient Age]]&lt;=14,"0-14",Table1[[#This Row],[Patient Age]]&lt;=29,"15-29",Table1[[#This Row],[Patient Age]]&lt;=44,"30-44",Table1[[#This Row],[Patient Age]]&lt;=59,"45-59",Table1[[#This Row],[Patient Age]]&lt;=74,"60-74",TRUE,"75+")</f>
        <v>45-59</v>
      </c>
      <c r="P7050" t="str" cm="1">
        <f t="array" ref="P7050">_xlfn.IFS(Table1[[#This Row],[Patient Waittime]]&lt;=15,"0-15",Table1[[#This Row],[Patient Waittime]]&lt;=30,"16-30",Table1[[#This Row],[Patient Waittime]]&lt;=45,"31-45",Table1[[#This Row],[Patient Waittime]]&lt;=60,"46-60",TRUE,"60+")</f>
        <v>46-60</v>
      </c>
      <c r="Q7050">
        <f>--(Table1[[#This Row],[Patient Waittime]]&lt;=30)</f>
        <v>0</v>
      </c>
      <c r="R7050">
        <f>--Table1[[#This Row],[Patient Admission Flag]]</f>
        <v>1</v>
      </c>
      <c r="S7050">
        <f>--AND(Table1[[#This Row],[WithinTarget]]=1,Table1[[#This Row],[Patient Satisfaction Score]]&gt;=7)</f>
        <v>0</v>
      </c>
      <c r="T7050" t="str">
        <f>IF(LEFT(Table1[[#This Row],[Patient Gender]],1)="F","Female","Male")</f>
        <v>Female</v>
      </c>
    </row>
    <row r="7051" spans="1:20" x14ac:dyDescent="0.3">
      <c r="A7051" t="s">
        <v>7155</v>
      </c>
      <c r="B7051" s="1">
        <v>45231.770833333336</v>
      </c>
      <c r="C7051" t="s">
        <v>13</v>
      </c>
      <c r="D7051">
        <v>6</v>
      </c>
      <c r="E7051" t="s">
        <v>10</v>
      </c>
      <c r="F7051" t="s">
        <v>17</v>
      </c>
      <c r="G7051" t="b">
        <v>1</v>
      </c>
      <c r="H7051">
        <v>6</v>
      </c>
      <c r="I7051">
        <v>21</v>
      </c>
      <c r="J7051" t="b">
        <v>1</v>
      </c>
      <c r="K7051">
        <f>YEAR(Table1[[#This Row],[Patient Admission Date]])</f>
        <v>2023</v>
      </c>
      <c r="L7051" t="str">
        <f>TEXT(Table1[[#This Row],[Patient Admission Date]],"mmm")</f>
        <v>Nov</v>
      </c>
      <c r="M7051" t="str">
        <f>TEXT(Table1[[#This Row],[Patient Admission Date]],"ddd")</f>
        <v>Wed</v>
      </c>
      <c r="N7051" t="str">
        <f>TEXT(INT(HOUR(Table1[[#This Row],[Patient Admission Date]])/3)*3,"00")&amp;"-"&amp;TEXT(INT(HOUR(Table1[[#This Row],[Patient Admission Date]])/3)*3+3,"00")</f>
        <v>18-21</v>
      </c>
      <c r="O7051" t="str" cm="1">
        <f t="array" ref="O7051">_xlfn.IFS(Table1[[#This Row],[Patient Age]]&lt;=14,"0-14",Table1[[#This Row],[Patient Age]]&lt;=29,"15-29",Table1[[#This Row],[Patient Age]]&lt;=44,"30-44",Table1[[#This Row],[Patient Age]]&lt;=59,"45-59",Table1[[#This Row],[Patient Age]]&lt;=74,"60-74",TRUE,"75+")</f>
        <v>0-14</v>
      </c>
      <c r="P7051" t="str" cm="1">
        <f t="array" ref="P7051">_xlfn.IFS(Table1[[#This Row],[Patient Waittime]]&lt;=15,"0-15",Table1[[#This Row],[Patient Waittime]]&lt;=30,"16-30",Table1[[#This Row],[Patient Waittime]]&lt;=45,"31-45",Table1[[#This Row],[Patient Waittime]]&lt;=60,"46-60",TRUE,"60+")</f>
        <v>16-30</v>
      </c>
      <c r="Q7051">
        <f>--(Table1[[#This Row],[Patient Waittime]]&lt;=30)</f>
        <v>1</v>
      </c>
      <c r="R7051">
        <f>--Table1[[#This Row],[Patient Admission Flag]]</f>
        <v>1</v>
      </c>
      <c r="S7051">
        <f>--AND(Table1[[#This Row],[WithinTarget]]=1,Table1[[#This Row],[Patient Satisfaction Score]]&gt;=7)</f>
        <v>0</v>
      </c>
      <c r="T7051" t="str">
        <f>IF(LEFT(Table1[[#This Row],[Patient Gender]],1)="F","Female","Male")</f>
        <v>Female</v>
      </c>
    </row>
    <row r="7052" spans="1:20" x14ac:dyDescent="0.3">
      <c r="A7052" t="s">
        <v>7156</v>
      </c>
      <c r="B7052" s="1">
        <v>45313.149305555555</v>
      </c>
      <c r="C7052" t="s">
        <v>13</v>
      </c>
      <c r="D7052">
        <v>79</v>
      </c>
      <c r="E7052" t="s">
        <v>10</v>
      </c>
      <c r="F7052" t="s">
        <v>17</v>
      </c>
      <c r="G7052" t="b">
        <v>1</v>
      </c>
      <c r="H7052">
        <v>7</v>
      </c>
      <c r="I7052">
        <v>14</v>
      </c>
      <c r="J7052" t="b">
        <v>1</v>
      </c>
      <c r="K7052">
        <f>YEAR(Table1[[#This Row],[Patient Admission Date]])</f>
        <v>2024</v>
      </c>
      <c r="L7052" t="str">
        <f>TEXT(Table1[[#This Row],[Patient Admission Date]],"mmm")</f>
        <v>Jan</v>
      </c>
      <c r="M7052" t="str">
        <f>TEXT(Table1[[#This Row],[Patient Admission Date]],"ddd")</f>
        <v>Mon</v>
      </c>
      <c r="N7052" t="str">
        <f>TEXT(INT(HOUR(Table1[[#This Row],[Patient Admission Date]])/3)*3,"00")&amp;"-"&amp;TEXT(INT(HOUR(Table1[[#This Row],[Patient Admission Date]])/3)*3+3,"00")</f>
        <v>03-06</v>
      </c>
      <c r="O7052" t="str" cm="1">
        <f t="array" ref="O7052">_xlfn.IFS(Table1[[#This Row],[Patient Age]]&lt;=14,"0-14",Table1[[#This Row],[Patient Age]]&lt;=29,"15-29",Table1[[#This Row],[Patient Age]]&lt;=44,"30-44",Table1[[#This Row],[Patient Age]]&lt;=59,"45-59",Table1[[#This Row],[Patient Age]]&lt;=74,"60-74",TRUE,"75+")</f>
        <v>75+</v>
      </c>
      <c r="P7052" t="str" cm="1">
        <f t="array" ref="P7052">_xlfn.IFS(Table1[[#This Row],[Patient Waittime]]&lt;=15,"0-15",Table1[[#This Row],[Patient Waittime]]&lt;=30,"16-30",Table1[[#This Row],[Patient Waittime]]&lt;=45,"31-45",Table1[[#This Row],[Patient Waittime]]&lt;=60,"46-60",TRUE,"60+")</f>
        <v>0-15</v>
      </c>
      <c r="Q7052">
        <f>--(Table1[[#This Row],[Patient Waittime]]&lt;=30)</f>
        <v>1</v>
      </c>
      <c r="R7052">
        <f>--Table1[[#This Row],[Patient Admission Flag]]</f>
        <v>1</v>
      </c>
      <c r="S7052">
        <f>--AND(Table1[[#This Row],[WithinTarget]]=1,Table1[[#This Row],[Patient Satisfaction Score]]&gt;=7)</f>
        <v>1</v>
      </c>
      <c r="T7052" t="str">
        <f>IF(LEFT(Table1[[#This Row],[Patient Gender]],1)="F","Female","Male")</f>
        <v>Female</v>
      </c>
    </row>
    <row r="7053" spans="1:20" x14ac:dyDescent="0.3">
      <c r="A7053" t="s">
        <v>7157</v>
      </c>
      <c r="B7053" s="1">
        <v>45159.407638888886</v>
      </c>
      <c r="C7053" t="s">
        <v>13</v>
      </c>
      <c r="D7053">
        <v>49</v>
      </c>
      <c r="E7053" t="s">
        <v>10</v>
      </c>
      <c r="F7053" t="s">
        <v>17</v>
      </c>
      <c r="G7053" t="b">
        <v>1</v>
      </c>
      <c r="H7053">
        <v>8</v>
      </c>
      <c r="I7053">
        <v>43</v>
      </c>
      <c r="J7053" t="b">
        <v>1</v>
      </c>
      <c r="K7053">
        <f>YEAR(Table1[[#This Row],[Patient Admission Date]])</f>
        <v>2023</v>
      </c>
      <c r="L7053" t="str">
        <f>TEXT(Table1[[#This Row],[Patient Admission Date]],"mmm")</f>
        <v>Aug</v>
      </c>
      <c r="M7053" t="str">
        <f>TEXT(Table1[[#This Row],[Patient Admission Date]],"ddd")</f>
        <v>Mon</v>
      </c>
      <c r="N7053" t="str">
        <f>TEXT(INT(HOUR(Table1[[#This Row],[Patient Admission Date]])/3)*3,"00")&amp;"-"&amp;TEXT(INT(HOUR(Table1[[#This Row],[Patient Admission Date]])/3)*3+3,"00")</f>
        <v>09-12</v>
      </c>
      <c r="O7053" t="str" cm="1">
        <f t="array" ref="O7053">_xlfn.IFS(Table1[[#This Row],[Patient Age]]&lt;=14,"0-14",Table1[[#This Row],[Patient Age]]&lt;=29,"15-29",Table1[[#This Row],[Patient Age]]&lt;=44,"30-44",Table1[[#This Row],[Patient Age]]&lt;=59,"45-59",Table1[[#This Row],[Patient Age]]&lt;=74,"60-74",TRUE,"75+")</f>
        <v>45-59</v>
      </c>
      <c r="P7053" t="str" cm="1">
        <f t="array" ref="P7053">_xlfn.IFS(Table1[[#This Row],[Patient Waittime]]&lt;=15,"0-15",Table1[[#This Row],[Patient Waittime]]&lt;=30,"16-30",Table1[[#This Row],[Patient Waittime]]&lt;=45,"31-45",Table1[[#This Row],[Patient Waittime]]&lt;=60,"46-60",TRUE,"60+")</f>
        <v>31-45</v>
      </c>
      <c r="Q7053">
        <f>--(Table1[[#This Row],[Patient Waittime]]&lt;=30)</f>
        <v>0</v>
      </c>
      <c r="R7053">
        <f>--Table1[[#This Row],[Patient Admission Flag]]</f>
        <v>1</v>
      </c>
      <c r="S7053">
        <f>--AND(Table1[[#This Row],[WithinTarget]]=1,Table1[[#This Row],[Patient Satisfaction Score]]&gt;=7)</f>
        <v>0</v>
      </c>
      <c r="T7053" t="str">
        <f>IF(LEFT(Table1[[#This Row],[Patient Gender]],1)="F","Female","Male")</f>
        <v>Female</v>
      </c>
    </row>
    <row r="7054" spans="1:20" x14ac:dyDescent="0.3">
      <c r="A7054" t="s">
        <v>7158</v>
      </c>
      <c r="B7054" s="1">
        <v>45311.568055555559</v>
      </c>
      <c r="C7054" t="s">
        <v>13</v>
      </c>
      <c r="D7054">
        <v>49</v>
      </c>
      <c r="E7054" t="s">
        <v>10</v>
      </c>
      <c r="F7054" t="s">
        <v>17</v>
      </c>
      <c r="G7054" t="b">
        <v>1</v>
      </c>
      <c r="H7054">
        <v>9</v>
      </c>
      <c r="I7054">
        <v>45</v>
      </c>
      <c r="J7054" t="b">
        <v>1</v>
      </c>
      <c r="K7054">
        <f>YEAR(Table1[[#This Row],[Patient Admission Date]])</f>
        <v>2024</v>
      </c>
      <c r="L7054" t="str">
        <f>TEXT(Table1[[#This Row],[Patient Admission Date]],"mmm")</f>
        <v>Jan</v>
      </c>
      <c r="M7054" t="str">
        <f>TEXT(Table1[[#This Row],[Patient Admission Date]],"ddd")</f>
        <v>Sat</v>
      </c>
      <c r="N7054" t="str">
        <f>TEXT(INT(HOUR(Table1[[#This Row],[Patient Admission Date]])/3)*3,"00")&amp;"-"&amp;TEXT(INT(HOUR(Table1[[#This Row],[Patient Admission Date]])/3)*3+3,"00")</f>
        <v>12-15</v>
      </c>
      <c r="O7054" t="str" cm="1">
        <f t="array" ref="O7054">_xlfn.IFS(Table1[[#This Row],[Patient Age]]&lt;=14,"0-14",Table1[[#This Row],[Patient Age]]&lt;=29,"15-29",Table1[[#This Row],[Patient Age]]&lt;=44,"30-44",Table1[[#This Row],[Patient Age]]&lt;=59,"45-59",Table1[[#This Row],[Patient Age]]&lt;=74,"60-74",TRUE,"75+")</f>
        <v>45-59</v>
      </c>
      <c r="P7054" t="str" cm="1">
        <f t="array" ref="P7054">_xlfn.IFS(Table1[[#This Row],[Patient Waittime]]&lt;=15,"0-15",Table1[[#This Row],[Patient Waittime]]&lt;=30,"16-30",Table1[[#This Row],[Patient Waittime]]&lt;=45,"31-45",Table1[[#This Row],[Patient Waittime]]&lt;=60,"46-60",TRUE,"60+")</f>
        <v>31-45</v>
      </c>
      <c r="Q7054">
        <f>--(Table1[[#This Row],[Patient Waittime]]&lt;=30)</f>
        <v>0</v>
      </c>
      <c r="R7054">
        <f>--Table1[[#This Row],[Patient Admission Flag]]</f>
        <v>1</v>
      </c>
      <c r="S7054">
        <f>--AND(Table1[[#This Row],[WithinTarget]]=1,Table1[[#This Row],[Patient Satisfaction Score]]&gt;=7)</f>
        <v>0</v>
      </c>
      <c r="T7054" t="str">
        <f>IF(LEFT(Table1[[#This Row],[Patient Gender]],1)="F","Female","Male")</f>
        <v>Female</v>
      </c>
    </row>
    <row r="7055" spans="1:20" x14ac:dyDescent="0.3">
      <c r="A7055" t="s">
        <v>7159</v>
      </c>
      <c r="B7055" s="1">
        <v>45592.013888888891</v>
      </c>
      <c r="C7055" t="s">
        <v>13</v>
      </c>
      <c r="D7055">
        <v>7</v>
      </c>
      <c r="E7055" t="s">
        <v>10</v>
      </c>
      <c r="F7055" t="s">
        <v>17</v>
      </c>
      <c r="G7055" t="b">
        <v>1</v>
      </c>
      <c r="H7055">
        <v>10</v>
      </c>
      <c r="I7055">
        <v>31</v>
      </c>
      <c r="J7055" t="b">
        <v>1</v>
      </c>
      <c r="K7055">
        <f>YEAR(Table1[[#This Row],[Patient Admission Date]])</f>
        <v>2024</v>
      </c>
      <c r="L7055" t="str">
        <f>TEXT(Table1[[#This Row],[Patient Admission Date]],"mmm")</f>
        <v>Oct</v>
      </c>
      <c r="M7055" t="str">
        <f>TEXT(Table1[[#This Row],[Patient Admission Date]],"ddd")</f>
        <v>Sun</v>
      </c>
      <c r="N7055" t="str">
        <f>TEXT(INT(HOUR(Table1[[#This Row],[Patient Admission Date]])/3)*3,"00")&amp;"-"&amp;TEXT(INT(HOUR(Table1[[#This Row],[Patient Admission Date]])/3)*3+3,"00")</f>
        <v>00-03</v>
      </c>
      <c r="O7055" t="str" cm="1">
        <f t="array" ref="O7055">_xlfn.IFS(Table1[[#This Row],[Patient Age]]&lt;=14,"0-14",Table1[[#This Row],[Patient Age]]&lt;=29,"15-29",Table1[[#This Row],[Patient Age]]&lt;=44,"30-44",Table1[[#This Row],[Patient Age]]&lt;=59,"45-59",Table1[[#This Row],[Patient Age]]&lt;=74,"60-74",TRUE,"75+")</f>
        <v>0-14</v>
      </c>
      <c r="P7055" t="str" cm="1">
        <f t="array" ref="P7055">_xlfn.IFS(Table1[[#This Row],[Patient Waittime]]&lt;=15,"0-15",Table1[[#This Row],[Patient Waittime]]&lt;=30,"16-30",Table1[[#This Row],[Patient Waittime]]&lt;=45,"31-45",Table1[[#This Row],[Patient Waittime]]&lt;=60,"46-60",TRUE,"60+")</f>
        <v>31-45</v>
      </c>
      <c r="Q7055">
        <f>--(Table1[[#This Row],[Patient Waittime]]&lt;=30)</f>
        <v>0</v>
      </c>
      <c r="R7055">
        <f>--Table1[[#This Row],[Patient Admission Flag]]</f>
        <v>1</v>
      </c>
      <c r="S7055">
        <f>--AND(Table1[[#This Row],[WithinTarget]]=1,Table1[[#This Row],[Patient Satisfaction Score]]&gt;=7)</f>
        <v>0</v>
      </c>
      <c r="T7055" t="str">
        <f>IF(LEFT(Table1[[#This Row],[Patient Gender]],1)="F","Female","Male")</f>
        <v>Female</v>
      </c>
    </row>
    <row r="7056" spans="1:20" x14ac:dyDescent="0.3">
      <c r="A7056" t="s">
        <v>7160</v>
      </c>
      <c r="B7056" s="1">
        <v>45404.772916666669</v>
      </c>
      <c r="C7056" t="s">
        <v>13</v>
      </c>
      <c r="D7056">
        <v>21</v>
      </c>
      <c r="E7056" t="s">
        <v>10</v>
      </c>
      <c r="F7056" t="s">
        <v>17</v>
      </c>
      <c r="G7056" t="b">
        <v>1</v>
      </c>
      <c r="H7056">
        <v>10</v>
      </c>
      <c r="I7056">
        <v>18</v>
      </c>
      <c r="J7056" t="b">
        <v>1</v>
      </c>
      <c r="K7056">
        <f>YEAR(Table1[[#This Row],[Patient Admission Date]])</f>
        <v>2024</v>
      </c>
      <c r="L7056" t="str">
        <f>TEXT(Table1[[#This Row],[Patient Admission Date]],"mmm")</f>
        <v>Apr</v>
      </c>
      <c r="M7056" t="str">
        <f>TEXT(Table1[[#This Row],[Patient Admission Date]],"ddd")</f>
        <v>Mon</v>
      </c>
      <c r="N7056" t="str">
        <f>TEXT(INT(HOUR(Table1[[#This Row],[Patient Admission Date]])/3)*3,"00")&amp;"-"&amp;TEXT(INT(HOUR(Table1[[#This Row],[Patient Admission Date]])/3)*3+3,"00")</f>
        <v>18-21</v>
      </c>
      <c r="O7056" t="str" cm="1">
        <f t="array" ref="O7056">_xlfn.IFS(Table1[[#This Row],[Patient Age]]&lt;=14,"0-14",Table1[[#This Row],[Patient Age]]&lt;=29,"15-29",Table1[[#This Row],[Patient Age]]&lt;=44,"30-44",Table1[[#This Row],[Patient Age]]&lt;=59,"45-59",Table1[[#This Row],[Patient Age]]&lt;=74,"60-74",TRUE,"75+")</f>
        <v>15-29</v>
      </c>
      <c r="P7056" t="str" cm="1">
        <f t="array" ref="P7056">_xlfn.IFS(Table1[[#This Row],[Patient Waittime]]&lt;=15,"0-15",Table1[[#This Row],[Patient Waittime]]&lt;=30,"16-30",Table1[[#This Row],[Patient Waittime]]&lt;=45,"31-45",Table1[[#This Row],[Patient Waittime]]&lt;=60,"46-60",TRUE,"60+")</f>
        <v>16-30</v>
      </c>
      <c r="Q7056">
        <f>--(Table1[[#This Row],[Patient Waittime]]&lt;=30)</f>
        <v>1</v>
      </c>
      <c r="R7056">
        <f>--Table1[[#This Row],[Patient Admission Flag]]</f>
        <v>1</v>
      </c>
      <c r="S7056">
        <f>--AND(Table1[[#This Row],[WithinTarget]]=1,Table1[[#This Row],[Patient Satisfaction Score]]&gt;=7)</f>
        <v>1</v>
      </c>
      <c r="T7056" t="str">
        <f>IF(LEFT(Table1[[#This Row],[Patient Gender]],1)="F","Female","Male")</f>
        <v>Female</v>
      </c>
    </row>
    <row r="7057" spans="1:20" x14ac:dyDescent="0.3">
      <c r="A7057" t="s">
        <v>7161</v>
      </c>
      <c r="B7057" s="1">
        <v>45526.34097222222</v>
      </c>
      <c r="C7057" t="s">
        <v>13</v>
      </c>
      <c r="D7057">
        <v>27</v>
      </c>
      <c r="E7057" t="s">
        <v>10</v>
      </c>
      <c r="F7057" t="s">
        <v>23</v>
      </c>
      <c r="G7057" t="b">
        <v>1</v>
      </c>
      <c r="I7057">
        <v>36</v>
      </c>
      <c r="J7057" t="b">
        <v>1</v>
      </c>
      <c r="K7057">
        <f>YEAR(Table1[[#This Row],[Patient Admission Date]])</f>
        <v>2024</v>
      </c>
      <c r="L7057" t="str">
        <f>TEXT(Table1[[#This Row],[Patient Admission Date]],"mmm")</f>
        <v>Aug</v>
      </c>
      <c r="M7057" t="str">
        <f>TEXT(Table1[[#This Row],[Patient Admission Date]],"ddd")</f>
        <v>Thu</v>
      </c>
      <c r="N7057" t="str">
        <f>TEXT(INT(HOUR(Table1[[#This Row],[Patient Admission Date]])/3)*3,"00")&amp;"-"&amp;TEXT(INT(HOUR(Table1[[#This Row],[Patient Admission Date]])/3)*3+3,"00")</f>
        <v>06-09</v>
      </c>
      <c r="O7057" t="str" cm="1">
        <f t="array" ref="O7057">_xlfn.IFS(Table1[[#This Row],[Patient Age]]&lt;=14,"0-14",Table1[[#This Row],[Patient Age]]&lt;=29,"15-29",Table1[[#This Row],[Patient Age]]&lt;=44,"30-44",Table1[[#This Row],[Patient Age]]&lt;=59,"45-59",Table1[[#This Row],[Patient Age]]&lt;=74,"60-74",TRUE,"75+")</f>
        <v>15-29</v>
      </c>
      <c r="P7057" t="str" cm="1">
        <f t="array" ref="P7057">_xlfn.IFS(Table1[[#This Row],[Patient Waittime]]&lt;=15,"0-15",Table1[[#This Row],[Patient Waittime]]&lt;=30,"16-30",Table1[[#This Row],[Patient Waittime]]&lt;=45,"31-45",Table1[[#This Row],[Patient Waittime]]&lt;=60,"46-60",TRUE,"60+")</f>
        <v>31-45</v>
      </c>
      <c r="Q7057">
        <f>--(Table1[[#This Row],[Patient Waittime]]&lt;=30)</f>
        <v>0</v>
      </c>
      <c r="R7057">
        <f>--Table1[[#This Row],[Patient Admission Flag]]</f>
        <v>1</v>
      </c>
      <c r="S7057">
        <f>--AND(Table1[[#This Row],[WithinTarget]]=1,Table1[[#This Row],[Patient Satisfaction Score]]&gt;=7)</f>
        <v>0</v>
      </c>
      <c r="T7057" t="str">
        <f>IF(LEFT(Table1[[#This Row],[Patient Gender]],1)="F","Female","Male")</f>
        <v>Female</v>
      </c>
    </row>
    <row r="7058" spans="1:20" x14ac:dyDescent="0.3">
      <c r="A7058" t="s">
        <v>7162</v>
      </c>
      <c r="B7058" s="1">
        <v>45223.415972222225</v>
      </c>
      <c r="C7058" t="s">
        <v>13</v>
      </c>
      <c r="D7058">
        <v>71</v>
      </c>
      <c r="E7058" t="s">
        <v>10</v>
      </c>
      <c r="F7058" t="s">
        <v>23</v>
      </c>
      <c r="G7058" t="b">
        <v>1</v>
      </c>
      <c r="I7058">
        <v>25</v>
      </c>
      <c r="J7058" t="b">
        <v>1</v>
      </c>
      <c r="K7058">
        <f>YEAR(Table1[[#This Row],[Patient Admission Date]])</f>
        <v>2023</v>
      </c>
      <c r="L7058" t="str">
        <f>TEXT(Table1[[#This Row],[Patient Admission Date]],"mmm")</f>
        <v>Oct</v>
      </c>
      <c r="M7058" t="str">
        <f>TEXT(Table1[[#This Row],[Patient Admission Date]],"ddd")</f>
        <v>Tue</v>
      </c>
      <c r="N7058" t="str">
        <f>TEXT(INT(HOUR(Table1[[#This Row],[Patient Admission Date]])/3)*3,"00")&amp;"-"&amp;TEXT(INT(HOUR(Table1[[#This Row],[Patient Admission Date]])/3)*3+3,"00")</f>
        <v>09-12</v>
      </c>
      <c r="O7058" t="str" cm="1">
        <f t="array" ref="O7058">_xlfn.IFS(Table1[[#This Row],[Patient Age]]&lt;=14,"0-14",Table1[[#This Row],[Patient Age]]&lt;=29,"15-29",Table1[[#This Row],[Patient Age]]&lt;=44,"30-44",Table1[[#This Row],[Patient Age]]&lt;=59,"45-59",Table1[[#This Row],[Patient Age]]&lt;=74,"60-74",TRUE,"75+")</f>
        <v>60-74</v>
      </c>
      <c r="P7058" t="str" cm="1">
        <f t="array" ref="P7058">_xlfn.IFS(Table1[[#This Row],[Patient Waittime]]&lt;=15,"0-15",Table1[[#This Row],[Patient Waittime]]&lt;=30,"16-30",Table1[[#This Row],[Patient Waittime]]&lt;=45,"31-45",Table1[[#This Row],[Patient Waittime]]&lt;=60,"46-60",TRUE,"60+")</f>
        <v>16-30</v>
      </c>
      <c r="Q7058">
        <f>--(Table1[[#This Row],[Patient Waittime]]&lt;=30)</f>
        <v>1</v>
      </c>
      <c r="R7058">
        <f>--Table1[[#This Row],[Patient Admission Flag]]</f>
        <v>1</v>
      </c>
      <c r="S7058">
        <f>--AND(Table1[[#This Row],[WithinTarget]]=1,Table1[[#This Row],[Patient Satisfaction Score]]&gt;=7)</f>
        <v>0</v>
      </c>
      <c r="T7058" t="str">
        <f>IF(LEFT(Table1[[#This Row],[Patient Gender]],1)="F","Female","Male")</f>
        <v>Female</v>
      </c>
    </row>
    <row r="7059" spans="1:20" x14ac:dyDescent="0.3">
      <c r="A7059" t="s">
        <v>7163</v>
      </c>
      <c r="B7059" s="1">
        <v>45435.738888888889</v>
      </c>
      <c r="C7059" t="s">
        <v>13</v>
      </c>
      <c r="D7059">
        <v>16</v>
      </c>
      <c r="E7059" t="s">
        <v>10</v>
      </c>
      <c r="F7059" t="s">
        <v>23</v>
      </c>
      <c r="G7059" t="b">
        <v>1</v>
      </c>
      <c r="I7059">
        <v>39</v>
      </c>
      <c r="J7059" t="b">
        <v>1</v>
      </c>
      <c r="K7059">
        <f>YEAR(Table1[[#This Row],[Patient Admission Date]])</f>
        <v>2024</v>
      </c>
      <c r="L7059" t="str">
        <f>TEXT(Table1[[#This Row],[Patient Admission Date]],"mmm")</f>
        <v>May</v>
      </c>
      <c r="M7059" t="str">
        <f>TEXT(Table1[[#This Row],[Patient Admission Date]],"ddd")</f>
        <v>Thu</v>
      </c>
      <c r="N7059" t="str">
        <f>TEXT(INT(HOUR(Table1[[#This Row],[Patient Admission Date]])/3)*3,"00")&amp;"-"&amp;TEXT(INT(HOUR(Table1[[#This Row],[Patient Admission Date]])/3)*3+3,"00")</f>
        <v>15-18</v>
      </c>
      <c r="O7059" t="str" cm="1">
        <f t="array" ref="O7059">_xlfn.IFS(Table1[[#This Row],[Patient Age]]&lt;=14,"0-14",Table1[[#This Row],[Patient Age]]&lt;=29,"15-29",Table1[[#This Row],[Patient Age]]&lt;=44,"30-44",Table1[[#This Row],[Patient Age]]&lt;=59,"45-59",Table1[[#This Row],[Patient Age]]&lt;=74,"60-74",TRUE,"75+")</f>
        <v>15-29</v>
      </c>
      <c r="P7059" t="str" cm="1">
        <f t="array" ref="P7059">_xlfn.IFS(Table1[[#This Row],[Patient Waittime]]&lt;=15,"0-15",Table1[[#This Row],[Patient Waittime]]&lt;=30,"16-30",Table1[[#This Row],[Patient Waittime]]&lt;=45,"31-45",Table1[[#This Row],[Patient Waittime]]&lt;=60,"46-60",TRUE,"60+")</f>
        <v>31-45</v>
      </c>
      <c r="Q7059">
        <f>--(Table1[[#This Row],[Patient Waittime]]&lt;=30)</f>
        <v>0</v>
      </c>
      <c r="R7059">
        <f>--Table1[[#This Row],[Patient Admission Flag]]</f>
        <v>1</v>
      </c>
      <c r="S7059">
        <f>--AND(Table1[[#This Row],[WithinTarget]]=1,Table1[[#This Row],[Patient Satisfaction Score]]&gt;=7)</f>
        <v>0</v>
      </c>
      <c r="T7059" t="str">
        <f>IF(LEFT(Table1[[#This Row],[Patient Gender]],1)="F","Female","Male")</f>
        <v>Female</v>
      </c>
    </row>
    <row r="7060" spans="1:20" x14ac:dyDescent="0.3">
      <c r="A7060" t="s">
        <v>7164</v>
      </c>
      <c r="B7060" s="1">
        <v>45087.29791666667</v>
      </c>
      <c r="C7060" t="s">
        <v>13</v>
      </c>
      <c r="D7060">
        <v>78</v>
      </c>
      <c r="E7060" t="s">
        <v>10</v>
      </c>
      <c r="F7060" t="s">
        <v>23</v>
      </c>
      <c r="G7060" t="b">
        <v>1</v>
      </c>
      <c r="I7060">
        <v>59</v>
      </c>
      <c r="J7060" t="b">
        <v>1</v>
      </c>
      <c r="K7060">
        <f>YEAR(Table1[[#This Row],[Patient Admission Date]])</f>
        <v>2023</v>
      </c>
      <c r="L7060" t="str">
        <f>TEXT(Table1[[#This Row],[Patient Admission Date]],"mmm")</f>
        <v>Jun</v>
      </c>
      <c r="M7060" t="str">
        <f>TEXT(Table1[[#This Row],[Patient Admission Date]],"ddd")</f>
        <v>Sat</v>
      </c>
      <c r="N7060" t="str">
        <f>TEXT(INT(HOUR(Table1[[#This Row],[Patient Admission Date]])/3)*3,"00")&amp;"-"&amp;TEXT(INT(HOUR(Table1[[#This Row],[Patient Admission Date]])/3)*3+3,"00")</f>
        <v>06-09</v>
      </c>
      <c r="O7060" t="str" cm="1">
        <f t="array" ref="O7060">_xlfn.IFS(Table1[[#This Row],[Patient Age]]&lt;=14,"0-14",Table1[[#This Row],[Patient Age]]&lt;=29,"15-29",Table1[[#This Row],[Patient Age]]&lt;=44,"30-44",Table1[[#This Row],[Patient Age]]&lt;=59,"45-59",Table1[[#This Row],[Patient Age]]&lt;=74,"60-74",TRUE,"75+")</f>
        <v>75+</v>
      </c>
      <c r="P7060" t="str" cm="1">
        <f t="array" ref="P7060">_xlfn.IFS(Table1[[#This Row],[Patient Waittime]]&lt;=15,"0-15",Table1[[#This Row],[Patient Waittime]]&lt;=30,"16-30",Table1[[#This Row],[Patient Waittime]]&lt;=45,"31-45",Table1[[#This Row],[Patient Waittime]]&lt;=60,"46-60",TRUE,"60+")</f>
        <v>46-60</v>
      </c>
      <c r="Q7060">
        <f>--(Table1[[#This Row],[Patient Waittime]]&lt;=30)</f>
        <v>0</v>
      </c>
      <c r="R7060">
        <f>--Table1[[#This Row],[Patient Admission Flag]]</f>
        <v>1</v>
      </c>
      <c r="S7060">
        <f>--AND(Table1[[#This Row],[WithinTarget]]=1,Table1[[#This Row],[Patient Satisfaction Score]]&gt;=7)</f>
        <v>0</v>
      </c>
      <c r="T7060" t="str">
        <f>IF(LEFT(Table1[[#This Row],[Patient Gender]],1)="F","Female","Male")</f>
        <v>Female</v>
      </c>
    </row>
    <row r="7061" spans="1:20" x14ac:dyDescent="0.3">
      <c r="A7061" t="s">
        <v>7165</v>
      </c>
      <c r="B7061" s="1">
        <v>45408.738888888889</v>
      </c>
      <c r="C7061" t="s">
        <v>13</v>
      </c>
      <c r="D7061">
        <v>78</v>
      </c>
      <c r="E7061" t="s">
        <v>10</v>
      </c>
      <c r="F7061" t="s">
        <v>23</v>
      </c>
      <c r="G7061" t="b">
        <v>1</v>
      </c>
      <c r="I7061">
        <v>42</v>
      </c>
      <c r="J7061" t="b">
        <v>1</v>
      </c>
      <c r="K7061">
        <f>YEAR(Table1[[#This Row],[Patient Admission Date]])</f>
        <v>2024</v>
      </c>
      <c r="L7061" t="str">
        <f>TEXT(Table1[[#This Row],[Patient Admission Date]],"mmm")</f>
        <v>Apr</v>
      </c>
      <c r="M7061" t="str">
        <f>TEXT(Table1[[#This Row],[Patient Admission Date]],"ddd")</f>
        <v>Fri</v>
      </c>
      <c r="N7061" t="str">
        <f>TEXT(INT(HOUR(Table1[[#This Row],[Patient Admission Date]])/3)*3,"00")&amp;"-"&amp;TEXT(INT(HOUR(Table1[[#This Row],[Patient Admission Date]])/3)*3+3,"00")</f>
        <v>15-18</v>
      </c>
      <c r="O7061" t="str" cm="1">
        <f t="array" ref="O7061">_xlfn.IFS(Table1[[#This Row],[Patient Age]]&lt;=14,"0-14",Table1[[#This Row],[Patient Age]]&lt;=29,"15-29",Table1[[#This Row],[Patient Age]]&lt;=44,"30-44",Table1[[#This Row],[Patient Age]]&lt;=59,"45-59",Table1[[#This Row],[Patient Age]]&lt;=74,"60-74",TRUE,"75+")</f>
        <v>75+</v>
      </c>
      <c r="P7061" t="str" cm="1">
        <f t="array" ref="P7061">_xlfn.IFS(Table1[[#This Row],[Patient Waittime]]&lt;=15,"0-15",Table1[[#This Row],[Patient Waittime]]&lt;=30,"16-30",Table1[[#This Row],[Patient Waittime]]&lt;=45,"31-45",Table1[[#This Row],[Patient Waittime]]&lt;=60,"46-60",TRUE,"60+")</f>
        <v>31-45</v>
      </c>
      <c r="Q7061">
        <f>--(Table1[[#This Row],[Patient Waittime]]&lt;=30)</f>
        <v>0</v>
      </c>
      <c r="R7061">
        <f>--Table1[[#This Row],[Patient Admission Flag]]</f>
        <v>1</v>
      </c>
      <c r="S7061">
        <f>--AND(Table1[[#This Row],[WithinTarget]]=1,Table1[[#This Row],[Patient Satisfaction Score]]&gt;=7)</f>
        <v>0</v>
      </c>
      <c r="T7061" t="str">
        <f>IF(LEFT(Table1[[#This Row],[Patient Gender]],1)="F","Female","Male")</f>
        <v>Female</v>
      </c>
    </row>
    <row r="7062" spans="1:20" x14ac:dyDescent="0.3">
      <c r="A7062" t="s">
        <v>7166</v>
      </c>
      <c r="B7062" s="1">
        <v>45290.85</v>
      </c>
      <c r="C7062" t="s">
        <v>13</v>
      </c>
      <c r="D7062">
        <v>31</v>
      </c>
      <c r="E7062" t="s">
        <v>10</v>
      </c>
      <c r="F7062" t="s">
        <v>23</v>
      </c>
      <c r="G7062" t="b">
        <v>1</v>
      </c>
      <c r="I7062">
        <v>54</v>
      </c>
      <c r="J7062" t="b">
        <v>1</v>
      </c>
      <c r="K7062">
        <f>YEAR(Table1[[#This Row],[Patient Admission Date]])</f>
        <v>2023</v>
      </c>
      <c r="L7062" t="str">
        <f>TEXT(Table1[[#This Row],[Patient Admission Date]],"mmm")</f>
        <v>Dec</v>
      </c>
      <c r="M7062" t="str">
        <f>TEXT(Table1[[#This Row],[Patient Admission Date]],"ddd")</f>
        <v>Sat</v>
      </c>
      <c r="N7062" t="str">
        <f>TEXT(INT(HOUR(Table1[[#This Row],[Patient Admission Date]])/3)*3,"00")&amp;"-"&amp;TEXT(INT(HOUR(Table1[[#This Row],[Patient Admission Date]])/3)*3+3,"00")</f>
        <v>18-21</v>
      </c>
      <c r="O7062" t="str" cm="1">
        <f t="array" ref="O7062">_xlfn.IFS(Table1[[#This Row],[Patient Age]]&lt;=14,"0-14",Table1[[#This Row],[Patient Age]]&lt;=29,"15-29",Table1[[#This Row],[Patient Age]]&lt;=44,"30-44",Table1[[#This Row],[Patient Age]]&lt;=59,"45-59",Table1[[#This Row],[Patient Age]]&lt;=74,"60-74",TRUE,"75+")</f>
        <v>30-44</v>
      </c>
      <c r="P7062" t="str" cm="1">
        <f t="array" ref="P7062">_xlfn.IFS(Table1[[#This Row],[Patient Waittime]]&lt;=15,"0-15",Table1[[#This Row],[Patient Waittime]]&lt;=30,"16-30",Table1[[#This Row],[Patient Waittime]]&lt;=45,"31-45",Table1[[#This Row],[Patient Waittime]]&lt;=60,"46-60",TRUE,"60+")</f>
        <v>46-60</v>
      </c>
      <c r="Q7062">
        <f>--(Table1[[#This Row],[Patient Waittime]]&lt;=30)</f>
        <v>0</v>
      </c>
      <c r="R7062">
        <f>--Table1[[#This Row],[Patient Admission Flag]]</f>
        <v>1</v>
      </c>
      <c r="S7062">
        <f>--AND(Table1[[#This Row],[WithinTarget]]=1,Table1[[#This Row],[Patient Satisfaction Score]]&gt;=7)</f>
        <v>0</v>
      </c>
      <c r="T7062" t="str">
        <f>IF(LEFT(Table1[[#This Row],[Patient Gender]],1)="F","Female","Male")</f>
        <v>Female</v>
      </c>
    </row>
    <row r="7063" spans="1:20" x14ac:dyDescent="0.3">
      <c r="A7063" t="s">
        <v>7167</v>
      </c>
      <c r="B7063" s="1">
        <v>45193.436111111114</v>
      </c>
      <c r="C7063" t="s">
        <v>13</v>
      </c>
      <c r="D7063">
        <v>31</v>
      </c>
      <c r="E7063" t="s">
        <v>10</v>
      </c>
      <c r="F7063" t="s">
        <v>23</v>
      </c>
      <c r="G7063" t="b">
        <v>1</v>
      </c>
      <c r="I7063">
        <v>49</v>
      </c>
      <c r="J7063" t="b">
        <v>1</v>
      </c>
      <c r="K7063">
        <f>YEAR(Table1[[#This Row],[Patient Admission Date]])</f>
        <v>2023</v>
      </c>
      <c r="L7063" t="str">
        <f>TEXT(Table1[[#This Row],[Patient Admission Date]],"mmm")</f>
        <v>Sep</v>
      </c>
      <c r="M7063" t="str">
        <f>TEXT(Table1[[#This Row],[Patient Admission Date]],"ddd")</f>
        <v>Sun</v>
      </c>
      <c r="N7063" t="str">
        <f>TEXT(INT(HOUR(Table1[[#This Row],[Patient Admission Date]])/3)*3,"00")&amp;"-"&amp;TEXT(INT(HOUR(Table1[[#This Row],[Patient Admission Date]])/3)*3+3,"00")</f>
        <v>09-12</v>
      </c>
      <c r="O7063" t="str" cm="1">
        <f t="array" ref="O7063">_xlfn.IFS(Table1[[#This Row],[Patient Age]]&lt;=14,"0-14",Table1[[#This Row],[Patient Age]]&lt;=29,"15-29",Table1[[#This Row],[Patient Age]]&lt;=44,"30-44",Table1[[#This Row],[Patient Age]]&lt;=59,"45-59",Table1[[#This Row],[Patient Age]]&lt;=74,"60-74",TRUE,"75+")</f>
        <v>30-44</v>
      </c>
      <c r="P7063" t="str" cm="1">
        <f t="array" ref="P7063">_xlfn.IFS(Table1[[#This Row],[Patient Waittime]]&lt;=15,"0-15",Table1[[#This Row],[Patient Waittime]]&lt;=30,"16-30",Table1[[#This Row],[Patient Waittime]]&lt;=45,"31-45",Table1[[#This Row],[Patient Waittime]]&lt;=60,"46-60",TRUE,"60+")</f>
        <v>46-60</v>
      </c>
      <c r="Q7063">
        <f>--(Table1[[#This Row],[Patient Waittime]]&lt;=30)</f>
        <v>0</v>
      </c>
      <c r="R7063">
        <f>--Table1[[#This Row],[Patient Admission Flag]]</f>
        <v>1</v>
      </c>
      <c r="S7063">
        <f>--AND(Table1[[#This Row],[WithinTarget]]=1,Table1[[#This Row],[Patient Satisfaction Score]]&gt;=7)</f>
        <v>0</v>
      </c>
      <c r="T7063" t="str">
        <f>IF(LEFT(Table1[[#This Row],[Patient Gender]],1)="F","Female","Male")</f>
        <v>Female</v>
      </c>
    </row>
    <row r="7064" spans="1:20" x14ac:dyDescent="0.3">
      <c r="A7064" t="s">
        <v>7168</v>
      </c>
      <c r="B7064" s="1">
        <v>45231.560416666667</v>
      </c>
      <c r="C7064" t="s">
        <v>13</v>
      </c>
      <c r="D7064">
        <v>20</v>
      </c>
      <c r="E7064" t="s">
        <v>10</v>
      </c>
      <c r="F7064" t="s">
        <v>23</v>
      </c>
      <c r="G7064" t="b">
        <v>1</v>
      </c>
      <c r="I7064">
        <v>48</v>
      </c>
      <c r="J7064" t="b">
        <v>1</v>
      </c>
      <c r="K7064">
        <f>YEAR(Table1[[#This Row],[Patient Admission Date]])</f>
        <v>2023</v>
      </c>
      <c r="L7064" t="str">
        <f>TEXT(Table1[[#This Row],[Patient Admission Date]],"mmm")</f>
        <v>Nov</v>
      </c>
      <c r="M7064" t="str">
        <f>TEXT(Table1[[#This Row],[Patient Admission Date]],"ddd")</f>
        <v>Wed</v>
      </c>
      <c r="N7064" t="str">
        <f>TEXT(INT(HOUR(Table1[[#This Row],[Patient Admission Date]])/3)*3,"00")&amp;"-"&amp;TEXT(INT(HOUR(Table1[[#This Row],[Patient Admission Date]])/3)*3+3,"00")</f>
        <v>12-15</v>
      </c>
      <c r="O7064" t="str" cm="1">
        <f t="array" ref="O7064">_xlfn.IFS(Table1[[#This Row],[Patient Age]]&lt;=14,"0-14",Table1[[#This Row],[Patient Age]]&lt;=29,"15-29",Table1[[#This Row],[Patient Age]]&lt;=44,"30-44",Table1[[#This Row],[Patient Age]]&lt;=59,"45-59",Table1[[#This Row],[Patient Age]]&lt;=74,"60-74",TRUE,"75+")</f>
        <v>15-29</v>
      </c>
      <c r="P7064" t="str" cm="1">
        <f t="array" ref="P7064">_xlfn.IFS(Table1[[#This Row],[Patient Waittime]]&lt;=15,"0-15",Table1[[#This Row],[Patient Waittime]]&lt;=30,"16-30",Table1[[#This Row],[Patient Waittime]]&lt;=45,"31-45",Table1[[#This Row],[Patient Waittime]]&lt;=60,"46-60",TRUE,"60+")</f>
        <v>46-60</v>
      </c>
      <c r="Q7064">
        <f>--(Table1[[#This Row],[Patient Waittime]]&lt;=30)</f>
        <v>0</v>
      </c>
      <c r="R7064">
        <f>--Table1[[#This Row],[Patient Admission Flag]]</f>
        <v>1</v>
      </c>
      <c r="S7064">
        <f>--AND(Table1[[#This Row],[WithinTarget]]=1,Table1[[#This Row],[Patient Satisfaction Score]]&gt;=7)</f>
        <v>0</v>
      </c>
      <c r="T7064" t="str">
        <f>IF(LEFT(Table1[[#This Row],[Patient Gender]],1)="F","Female","Male")</f>
        <v>Female</v>
      </c>
    </row>
    <row r="7065" spans="1:20" x14ac:dyDescent="0.3">
      <c r="A7065" t="s">
        <v>7169</v>
      </c>
      <c r="B7065" s="1">
        <v>45552.605555555558</v>
      </c>
      <c r="C7065" t="s">
        <v>13</v>
      </c>
      <c r="D7065">
        <v>34</v>
      </c>
      <c r="E7065" t="s">
        <v>10</v>
      </c>
      <c r="F7065" t="s">
        <v>23</v>
      </c>
      <c r="G7065" t="b">
        <v>1</v>
      </c>
      <c r="I7065">
        <v>49</v>
      </c>
      <c r="J7065" t="b">
        <v>1</v>
      </c>
      <c r="K7065">
        <f>YEAR(Table1[[#This Row],[Patient Admission Date]])</f>
        <v>2024</v>
      </c>
      <c r="L7065" t="str">
        <f>TEXT(Table1[[#This Row],[Patient Admission Date]],"mmm")</f>
        <v>Sep</v>
      </c>
      <c r="M7065" t="str">
        <f>TEXT(Table1[[#This Row],[Patient Admission Date]],"ddd")</f>
        <v>Tue</v>
      </c>
      <c r="N7065" t="str">
        <f>TEXT(INT(HOUR(Table1[[#This Row],[Patient Admission Date]])/3)*3,"00")&amp;"-"&amp;TEXT(INT(HOUR(Table1[[#This Row],[Patient Admission Date]])/3)*3+3,"00")</f>
        <v>12-15</v>
      </c>
      <c r="O7065" t="str" cm="1">
        <f t="array" ref="O7065">_xlfn.IFS(Table1[[#This Row],[Patient Age]]&lt;=14,"0-14",Table1[[#This Row],[Patient Age]]&lt;=29,"15-29",Table1[[#This Row],[Patient Age]]&lt;=44,"30-44",Table1[[#This Row],[Patient Age]]&lt;=59,"45-59",Table1[[#This Row],[Patient Age]]&lt;=74,"60-74",TRUE,"75+")</f>
        <v>30-44</v>
      </c>
      <c r="P7065" t="str" cm="1">
        <f t="array" ref="P7065">_xlfn.IFS(Table1[[#This Row],[Patient Waittime]]&lt;=15,"0-15",Table1[[#This Row],[Patient Waittime]]&lt;=30,"16-30",Table1[[#This Row],[Patient Waittime]]&lt;=45,"31-45",Table1[[#This Row],[Patient Waittime]]&lt;=60,"46-60",TRUE,"60+")</f>
        <v>46-60</v>
      </c>
      <c r="Q7065">
        <f>--(Table1[[#This Row],[Patient Waittime]]&lt;=30)</f>
        <v>0</v>
      </c>
      <c r="R7065">
        <f>--Table1[[#This Row],[Patient Admission Flag]]</f>
        <v>1</v>
      </c>
      <c r="S7065">
        <f>--AND(Table1[[#This Row],[WithinTarget]]=1,Table1[[#This Row],[Patient Satisfaction Score]]&gt;=7)</f>
        <v>0</v>
      </c>
      <c r="T7065" t="str">
        <f>IF(LEFT(Table1[[#This Row],[Patient Gender]],1)="F","Female","Male")</f>
        <v>Female</v>
      </c>
    </row>
    <row r="7066" spans="1:20" x14ac:dyDescent="0.3">
      <c r="A7066" t="s">
        <v>7170</v>
      </c>
      <c r="B7066" s="1">
        <v>45428.030555555553</v>
      </c>
      <c r="C7066" t="s">
        <v>13</v>
      </c>
      <c r="D7066">
        <v>30</v>
      </c>
      <c r="E7066" t="s">
        <v>10</v>
      </c>
      <c r="F7066" t="s">
        <v>23</v>
      </c>
      <c r="G7066" t="b">
        <v>1</v>
      </c>
      <c r="I7066">
        <v>26</v>
      </c>
      <c r="J7066" t="b">
        <v>1</v>
      </c>
      <c r="K7066">
        <f>YEAR(Table1[[#This Row],[Patient Admission Date]])</f>
        <v>2024</v>
      </c>
      <c r="L7066" t="str">
        <f>TEXT(Table1[[#This Row],[Patient Admission Date]],"mmm")</f>
        <v>May</v>
      </c>
      <c r="M7066" t="str">
        <f>TEXT(Table1[[#This Row],[Patient Admission Date]],"ddd")</f>
        <v>Thu</v>
      </c>
      <c r="N7066" t="str">
        <f>TEXT(INT(HOUR(Table1[[#This Row],[Patient Admission Date]])/3)*3,"00")&amp;"-"&amp;TEXT(INT(HOUR(Table1[[#This Row],[Patient Admission Date]])/3)*3+3,"00")</f>
        <v>00-03</v>
      </c>
      <c r="O7066" t="str" cm="1">
        <f t="array" ref="O7066">_xlfn.IFS(Table1[[#This Row],[Patient Age]]&lt;=14,"0-14",Table1[[#This Row],[Patient Age]]&lt;=29,"15-29",Table1[[#This Row],[Patient Age]]&lt;=44,"30-44",Table1[[#This Row],[Patient Age]]&lt;=59,"45-59",Table1[[#This Row],[Patient Age]]&lt;=74,"60-74",TRUE,"75+")</f>
        <v>30-44</v>
      </c>
      <c r="P7066" t="str" cm="1">
        <f t="array" ref="P7066">_xlfn.IFS(Table1[[#This Row],[Patient Waittime]]&lt;=15,"0-15",Table1[[#This Row],[Patient Waittime]]&lt;=30,"16-30",Table1[[#This Row],[Patient Waittime]]&lt;=45,"31-45",Table1[[#This Row],[Patient Waittime]]&lt;=60,"46-60",TRUE,"60+")</f>
        <v>16-30</v>
      </c>
      <c r="Q7066">
        <f>--(Table1[[#This Row],[Patient Waittime]]&lt;=30)</f>
        <v>1</v>
      </c>
      <c r="R7066">
        <f>--Table1[[#This Row],[Patient Admission Flag]]</f>
        <v>1</v>
      </c>
      <c r="S7066">
        <f>--AND(Table1[[#This Row],[WithinTarget]]=1,Table1[[#This Row],[Patient Satisfaction Score]]&gt;=7)</f>
        <v>0</v>
      </c>
      <c r="T7066" t="str">
        <f>IF(LEFT(Table1[[#This Row],[Patient Gender]],1)="F","Female","Male")</f>
        <v>Female</v>
      </c>
    </row>
    <row r="7067" spans="1:20" x14ac:dyDescent="0.3">
      <c r="A7067" t="s">
        <v>7171</v>
      </c>
      <c r="B7067" s="1">
        <v>45388.950694444444</v>
      </c>
      <c r="C7067" t="s">
        <v>13</v>
      </c>
      <c r="D7067">
        <v>25</v>
      </c>
      <c r="E7067" t="s">
        <v>10</v>
      </c>
      <c r="F7067" t="s">
        <v>23</v>
      </c>
      <c r="G7067" t="b">
        <v>1</v>
      </c>
      <c r="I7067">
        <v>29</v>
      </c>
      <c r="J7067" t="b">
        <v>1</v>
      </c>
      <c r="K7067">
        <f>YEAR(Table1[[#This Row],[Patient Admission Date]])</f>
        <v>2024</v>
      </c>
      <c r="L7067" t="str">
        <f>TEXT(Table1[[#This Row],[Patient Admission Date]],"mmm")</f>
        <v>Apr</v>
      </c>
      <c r="M7067" t="str">
        <f>TEXT(Table1[[#This Row],[Patient Admission Date]],"ddd")</f>
        <v>Sat</v>
      </c>
      <c r="N7067" t="str">
        <f>TEXT(INT(HOUR(Table1[[#This Row],[Patient Admission Date]])/3)*3,"00")&amp;"-"&amp;TEXT(INT(HOUR(Table1[[#This Row],[Patient Admission Date]])/3)*3+3,"00")</f>
        <v>21-24</v>
      </c>
      <c r="O7067" t="str" cm="1">
        <f t="array" ref="O7067">_xlfn.IFS(Table1[[#This Row],[Patient Age]]&lt;=14,"0-14",Table1[[#This Row],[Patient Age]]&lt;=29,"15-29",Table1[[#This Row],[Patient Age]]&lt;=44,"30-44",Table1[[#This Row],[Patient Age]]&lt;=59,"45-59",Table1[[#This Row],[Patient Age]]&lt;=74,"60-74",TRUE,"75+")</f>
        <v>15-29</v>
      </c>
      <c r="P7067" t="str" cm="1">
        <f t="array" ref="P7067">_xlfn.IFS(Table1[[#This Row],[Patient Waittime]]&lt;=15,"0-15",Table1[[#This Row],[Patient Waittime]]&lt;=30,"16-30",Table1[[#This Row],[Patient Waittime]]&lt;=45,"31-45",Table1[[#This Row],[Patient Waittime]]&lt;=60,"46-60",TRUE,"60+")</f>
        <v>16-30</v>
      </c>
      <c r="Q7067">
        <f>--(Table1[[#This Row],[Patient Waittime]]&lt;=30)</f>
        <v>1</v>
      </c>
      <c r="R7067">
        <f>--Table1[[#This Row],[Patient Admission Flag]]</f>
        <v>1</v>
      </c>
      <c r="S7067">
        <f>--AND(Table1[[#This Row],[WithinTarget]]=1,Table1[[#This Row],[Patient Satisfaction Score]]&gt;=7)</f>
        <v>0</v>
      </c>
      <c r="T7067" t="str">
        <f>IF(LEFT(Table1[[#This Row],[Patient Gender]],1)="F","Female","Male")</f>
        <v>Female</v>
      </c>
    </row>
    <row r="7068" spans="1:20" x14ac:dyDescent="0.3">
      <c r="A7068" t="s">
        <v>7172</v>
      </c>
      <c r="B7068" s="1">
        <v>45537.097916666666</v>
      </c>
      <c r="C7068" t="s">
        <v>13</v>
      </c>
      <c r="D7068">
        <v>13</v>
      </c>
      <c r="E7068" t="s">
        <v>10</v>
      </c>
      <c r="F7068" t="s">
        <v>23</v>
      </c>
      <c r="G7068" t="b">
        <v>1</v>
      </c>
      <c r="H7068">
        <v>2</v>
      </c>
      <c r="I7068">
        <v>53</v>
      </c>
      <c r="J7068" t="b">
        <v>1</v>
      </c>
      <c r="K7068">
        <f>YEAR(Table1[[#This Row],[Patient Admission Date]])</f>
        <v>2024</v>
      </c>
      <c r="L7068" t="str">
        <f>TEXT(Table1[[#This Row],[Patient Admission Date]],"mmm")</f>
        <v>Sep</v>
      </c>
      <c r="M7068" t="str">
        <f>TEXT(Table1[[#This Row],[Patient Admission Date]],"ddd")</f>
        <v>Mon</v>
      </c>
      <c r="N7068" t="str">
        <f>TEXT(INT(HOUR(Table1[[#This Row],[Patient Admission Date]])/3)*3,"00")&amp;"-"&amp;TEXT(INT(HOUR(Table1[[#This Row],[Patient Admission Date]])/3)*3+3,"00")</f>
        <v>00-03</v>
      </c>
      <c r="O7068" t="str" cm="1">
        <f t="array" ref="O7068">_xlfn.IFS(Table1[[#This Row],[Patient Age]]&lt;=14,"0-14",Table1[[#This Row],[Patient Age]]&lt;=29,"15-29",Table1[[#This Row],[Patient Age]]&lt;=44,"30-44",Table1[[#This Row],[Patient Age]]&lt;=59,"45-59",Table1[[#This Row],[Patient Age]]&lt;=74,"60-74",TRUE,"75+")</f>
        <v>0-14</v>
      </c>
      <c r="P7068" t="str" cm="1">
        <f t="array" ref="P7068">_xlfn.IFS(Table1[[#This Row],[Patient Waittime]]&lt;=15,"0-15",Table1[[#This Row],[Patient Waittime]]&lt;=30,"16-30",Table1[[#This Row],[Patient Waittime]]&lt;=45,"31-45",Table1[[#This Row],[Patient Waittime]]&lt;=60,"46-60",TRUE,"60+")</f>
        <v>46-60</v>
      </c>
      <c r="Q7068">
        <f>--(Table1[[#This Row],[Patient Waittime]]&lt;=30)</f>
        <v>0</v>
      </c>
      <c r="R7068">
        <f>--Table1[[#This Row],[Patient Admission Flag]]</f>
        <v>1</v>
      </c>
      <c r="S7068">
        <f>--AND(Table1[[#This Row],[WithinTarget]]=1,Table1[[#This Row],[Patient Satisfaction Score]]&gt;=7)</f>
        <v>0</v>
      </c>
      <c r="T7068" t="str">
        <f>IF(LEFT(Table1[[#This Row],[Patient Gender]],1)="F","Female","Male")</f>
        <v>Female</v>
      </c>
    </row>
    <row r="7069" spans="1:20" x14ac:dyDescent="0.3">
      <c r="A7069" t="s">
        <v>7173</v>
      </c>
      <c r="B7069" s="1">
        <v>45111.556250000001</v>
      </c>
      <c r="C7069" t="s">
        <v>13</v>
      </c>
      <c r="D7069">
        <v>57</v>
      </c>
      <c r="E7069" t="s">
        <v>10</v>
      </c>
      <c r="F7069" t="s">
        <v>23</v>
      </c>
      <c r="G7069" t="b">
        <v>1</v>
      </c>
      <c r="H7069">
        <v>2</v>
      </c>
      <c r="I7069">
        <v>10</v>
      </c>
      <c r="J7069" t="b">
        <v>1</v>
      </c>
      <c r="K7069">
        <f>YEAR(Table1[[#This Row],[Patient Admission Date]])</f>
        <v>2023</v>
      </c>
      <c r="L7069" t="str">
        <f>TEXT(Table1[[#This Row],[Patient Admission Date]],"mmm")</f>
        <v>Jul</v>
      </c>
      <c r="M7069" t="str">
        <f>TEXT(Table1[[#This Row],[Patient Admission Date]],"ddd")</f>
        <v>Tue</v>
      </c>
      <c r="N7069" t="str">
        <f>TEXT(INT(HOUR(Table1[[#This Row],[Patient Admission Date]])/3)*3,"00")&amp;"-"&amp;TEXT(INT(HOUR(Table1[[#This Row],[Patient Admission Date]])/3)*3+3,"00")</f>
        <v>12-15</v>
      </c>
      <c r="O7069" t="str" cm="1">
        <f t="array" ref="O7069">_xlfn.IFS(Table1[[#This Row],[Patient Age]]&lt;=14,"0-14",Table1[[#This Row],[Patient Age]]&lt;=29,"15-29",Table1[[#This Row],[Patient Age]]&lt;=44,"30-44",Table1[[#This Row],[Patient Age]]&lt;=59,"45-59",Table1[[#This Row],[Patient Age]]&lt;=74,"60-74",TRUE,"75+")</f>
        <v>45-59</v>
      </c>
      <c r="P7069" t="str" cm="1">
        <f t="array" ref="P7069">_xlfn.IFS(Table1[[#This Row],[Patient Waittime]]&lt;=15,"0-15",Table1[[#This Row],[Patient Waittime]]&lt;=30,"16-30",Table1[[#This Row],[Patient Waittime]]&lt;=45,"31-45",Table1[[#This Row],[Patient Waittime]]&lt;=60,"46-60",TRUE,"60+")</f>
        <v>0-15</v>
      </c>
      <c r="Q7069">
        <f>--(Table1[[#This Row],[Patient Waittime]]&lt;=30)</f>
        <v>1</v>
      </c>
      <c r="R7069">
        <f>--Table1[[#This Row],[Patient Admission Flag]]</f>
        <v>1</v>
      </c>
      <c r="S7069">
        <f>--AND(Table1[[#This Row],[WithinTarget]]=1,Table1[[#This Row],[Patient Satisfaction Score]]&gt;=7)</f>
        <v>0</v>
      </c>
      <c r="T7069" t="str">
        <f>IF(LEFT(Table1[[#This Row],[Patient Gender]],1)="F","Female","Male")</f>
        <v>Female</v>
      </c>
    </row>
    <row r="7070" spans="1:20" x14ac:dyDescent="0.3">
      <c r="A7070" t="s">
        <v>7174</v>
      </c>
      <c r="B7070" s="1">
        <v>45305.246527777781</v>
      </c>
      <c r="C7070" t="s">
        <v>13</v>
      </c>
      <c r="D7070">
        <v>36</v>
      </c>
      <c r="E7070" t="s">
        <v>10</v>
      </c>
      <c r="F7070" t="s">
        <v>23</v>
      </c>
      <c r="G7070" t="b">
        <v>1</v>
      </c>
      <c r="H7070">
        <v>3</v>
      </c>
      <c r="I7070">
        <v>33</v>
      </c>
      <c r="J7070" t="b">
        <v>1</v>
      </c>
      <c r="K7070">
        <f>YEAR(Table1[[#This Row],[Patient Admission Date]])</f>
        <v>2024</v>
      </c>
      <c r="L7070" t="str">
        <f>TEXT(Table1[[#This Row],[Patient Admission Date]],"mmm")</f>
        <v>Jan</v>
      </c>
      <c r="M7070" t="str">
        <f>TEXT(Table1[[#This Row],[Patient Admission Date]],"ddd")</f>
        <v>Sun</v>
      </c>
      <c r="N7070" t="str">
        <f>TEXT(INT(HOUR(Table1[[#This Row],[Patient Admission Date]])/3)*3,"00")&amp;"-"&amp;TEXT(INT(HOUR(Table1[[#This Row],[Patient Admission Date]])/3)*3+3,"00")</f>
        <v>03-06</v>
      </c>
      <c r="O7070" t="str" cm="1">
        <f t="array" ref="O7070">_xlfn.IFS(Table1[[#This Row],[Patient Age]]&lt;=14,"0-14",Table1[[#This Row],[Patient Age]]&lt;=29,"15-29",Table1[[#This Row],[Patient Age]]&lt;=44,"30-44",Table1[[#This Row],[Patient Age]]&lt;=59,"45-59",Table1[[#This Row],[Patient Age]]&lt;=74,"60-74",TRUE,"75+")</f>
        <v>30-44</v>
      </c>
      <c r="P7070" t="str" cm="1">
        <f t="array" ref="P7070">_xlfn.IFS(Table1[[#This Row],[Patient Waittime]]&lt;=15,"0-15",Table1[[#This Row],[Patient Waittime]]&lt;=30,"16-30",Table1[[#This Row],[Patient Waittime]]&lt;=45,"31-45",Table1[[#This Row],[Patient Waittime]]&lt;=60,"46-60",TRUE,"60+")</f>
        <v>31-45</v>
      </c>
      <c r="Q7070">
        <f>--(Table1[[#This Row],[Patient Waittime]]&lt;=30)</f>
        <v>0</v>
      </c>
      <c r="R7070">
        <f>--Table1[[#This Row],[Patient Admission Flag]]</f>
        <v>1</v>
      </c>
      <c r="S7070">
        <f>--AND(Table1[[#This Row],[WithinTarget]]=1,Table1[[#This Row],[Patient Satisfaction Score]]&gt;=7)</f>
        <v>0</v>
      </c>
      <c r="T7070" t="str">
        <f>IF(LEFT(Table1[[#This Row],[Patient Gender]],1)="F","Female","Male")</f>
        <v>Female</v>
      </c>
    </row>
    <row r="7071" spans="1:20" x14ac:dyDescent="0.3">
      <c r="A7071" t="s">
        <v>7175</v>
      </c>
      <c r="B7071" s="1">
        <v>45560.154166666667</v>
      </c>
      <c r="C7071" t="s">
        <v>13</v>
      </c>
      <c r="D7071">
        <v>35</v>
      </c>
      <c r="E7071" t="s">
        <v>10</v>
      </c>
      <c r="F7071" t="s">
        <v>23</v>
      </c>
      <c r="G7071" t="b">
        <v>1</v>
      </c>
      <c r="H7071">
        <v>4</v>
      </c>
      <c r="I7071">
        <v>32</v>
      </c>
      <c r="J7071" t="b">
        <v>1</v>
      </c>
      <c r="K7071">
        <f>YEAR(Table1[[#This Row],[Patient Admission Date]])</f>
        <v>2024</v>
      </c>
      <c r="L7071" t="str">
        <f>TEXT(Table1[[#This Row],[Patient Admission Date]],"mmm")</f>
        <v>Sep</v>
      </c>
      <c r="M7071" t="str">
        <f>TEXT(Table1[[#This Row],[Patient Admission Date]],"ddd")</f>
        <v>Wed</v>
      </c>
      <c r="N7071" t="str">
        <f>TEXT(INT(HOUR(Table1[[#This Row],[Patient Admission Date]])/3)*3,"00")&amp;"-"&amp;TEXT(INT(HOUR(Table1[[#This Row],[Patient Admission Date]])/3)*3+3,"00")</f>
        <v>03-06</v>
      </c>
      <c r="O7071" t="str" cm="1">
        <f t="array" ref="O7071">_xlfn.IFS(Table1[[#This Row],[Patient Age]]&lt;=14,"0-14",Table1[[#This Row],[Patient Age]]&lt;=29,"15-29",Table1[[#This Row],[Patient Age]]&lt;=44,"30-44",Table1[[#This Row],[Patient Age]]&lt;=59,"45-59",Table1[[#This Row],[Patient Age]]&lt;=74,"60-74",TRUE,"75+")</f>
        <v>30-44</v>
      </c>
      <c r="P7071" t="str" cm="1">
        <f t="array" ref="P7071">_xlfn.IFS(Table1[[#This Row],[Patient Waittime]]&lt;=15,"0-15",Table1[[#This Row],[Patient Waittime]]&lt;=30,"16-30",Table1[[#This Row],[Patient Waittime]]&lt;=45,"31-45",Table1[[#This Row],[Patient Waittime]]&lt;=60,"46-60",TRUE,"60+")</f>
        <v>31-45</v>
      </c>
      <c r="Q7071">
        <f>--(Table1[[#This Row],[Patient Waittime]]&lt;=30)</f>
        <v>0</v>
      </c>
      <c r="R7071">
        <f>--Table1[[#This Row],[Patient Admission Flag]]</f>
        <v>1</v>
      </c>
      <c r="S7071">
        <f>--AND(Table1[[#This Row],[WithinTarget]]=1,Table1[[#This Row],[Patient Satisfaction Score]]&gt;=7)</f>
        <v>0</v>
      </c>
      <c r="T7071" t="str">
        <f>IF(LEFT(Table1[[#This Row],[Patient Gender]],1)="F","Female","Male")</f>
        <v>Female</v>
      </c>
    </row>
    <row r="7072" spans="1:20" x14ac:dyDescent="0.3">
      <c r="A7072" t="s">
        <v>7176</v>
      </c>
      <c r="B7072" s="1">
        <v>45266.056250000001</v>
      </c>
      <c r="C7072" t="s">
        <v>13</v>
      </c>
      <c r="D7072">
        <v>44</v>
      </c>
      <c r="E7072" t="s">
        <v>10</v>
      </c>
      <c r="F7072" t="s">
        <v>23</v>
      </c>
      <c r="G7072" t="b">
        <v>1</v>
      </c>
      <c r="H7072">
        <v>5</v>
      </c>
      <c r="I7072">
        <v>35</v>
      </c>
      <c r="J7072" t="b">
        <v>1</v>
      </c>
      <c r="K7072">
        <f>YEAR(Table1[[#This Row],[Patient Admission Date]])</f>
        <v>2023</v>
      </c>
      <c r="L7072" t="str">
        <f>TEXT(Table1[[#This Row],[Patient Admission Date]],"mmm")</f>
        <v>Dec</v>
      </c>
      <c r="M7072" t="str">
        <f>TEXT(Table1[[#This Row],[Patient Admission Date]],"ddd")</f>
        <v>Wed</v>
      </c>
      <c r="N7072" t="str">
        <f>TEXT(INT(HOUR(Table1[[#This Row],[Patient Admission Date]])/3)*3,"00")&amp;"-"&amp;TEXT(INT(HOUR(Table1[[#This Row],[Patient Admission Date]])/3)*3+3,"00")</f>
        <v>00-03</v>
      </c>
      <c r="O7072" t="str" cm="1">
        <f t="array" ref="O7072">_xlfn.IFS(Table1[[#This Row],[Patient Age]]&lt;=14,"0-14",Table1[[#This Row],[Patient Age]]&lt;=29,"15-29",Table1[[#This Row],[Patient Age]]&lt;=44,"30-44",Table1[[#This Row],[Patient Age]]&lt;=59,"45-59",Table1[[#This Row],[Patient Age]]&lt;=74,"60-74",TRUE,"75+")</f>
        <v>30-44</v>
      </c>
      <c r="P7072" t="str" cm="1">
        <f t="array" ref="P7072">_xlfn.IFS(Table1[[#This Row],[Patient Waittime]]&lt;=15,"0-15",Table1[[#This Row],[Patient Waittime]]&lt;=30,"16-30",Table1[[#This Row],[Patient Waittime]]&lt;=45,"31-45",Table1[[#This Row],[Patient Waittime]]&lt;=60,"46-60",TRUE,"60+")</f>
        <v>31-45</v>
      </c>
      <c r="Q7072">
        <f>--(Table1[[#This Row],[Patient Waittime]]&lt;=30)</f>
        <v>0</v>
      </c>
      <c r="R7072">
        <f>--Table1[[#This Row],[Patient Admission Flag]]</f>
        <v>1</v>
      </c>
      <c r="S7072">
        <f>--AND(Table1[[#This Row],[WithinTarget]]=1,Table1[[#This Row],[Patient Satisfaction Score]]&gt;=7)</f>
        <v>0</v>
      </c>
      <c r="T7072" t="str">
        <f>IF(LEFT(Table1[[#This Row],[Patient Gender]],1)="F","Female","Male")</f>
        <v>Female</v>
      </c>
    </row>
    <row r="7073" spans="1:20" x14ac:dyDescent="0.3">
      <c r="A7073" t="s">
        <v>7177</v>
      </c>
      <c r="B7073" s="1">
        <v>45452.645833333336</v>
      </c>
      <c r="C7073" t="s">
        <v>13</v>
      </c>
      <c r="D7073">
        <v>64</v>
      </c>
      <c r="E7073" t="s">
        <v>10</v>
      </c>
      <c r="F7073" t="s">
        <v>23</v>
      </c>
      <c r="G7073" t="b">
        <v>1</v>
      </c>
      <c r="H7073">
        <v>5</v>
      </c>
      <c r="I7073">
        <v>25</v>
      </c>
      <c r="J7073" t="b">
        <v>1</v>
      </c>
      <c r="K7073">
        <f>YEAR(Table1[[#This Row],[Patient Admission Date]])</f>
        <v>2024</v>
      </c>
      <c r="L7073" t="str">
        <f>TEXT(Table1[[#This Row],[Patient Admission Date]],"mmm")</f>
        <v>Jun</v>
      </c>
      <c r="M7073" t="str">
        <f>TEXT(Table1[[#This Row],[Patient Admission Date]],"ddd")</f>
        <v>Sun</v>
      </c>
      <c r="N7073" t="str">
        <f>TEXT(INT(HOUR(Table1[[#This Row],[Patient Admission Date]])/3)*3,"00")&amp;"-"&amp;TEXT(INT(HOUR(Table1[[#This Row],[Patient Admission Date]])/3)*3+3,"00")</f>
        <v>15-18</v>
      </c>
      <c r="O7073" t="str" cm="1">
        <f t="array" ref="O7073">_xlfn.IFS(Table1[[#This Row],[Patient Age]]&lt;=14,"0-14",Table1[[#This Row],[Patient Age]]&lt;=29,"15-29",Table1[[#This Row],[Patient Age]]&lt;=44,"30-44",Table1[[#This Row],[Patient Age]]&lt;=59,"45-59",Table1[[#This Row],[Patient Age]]&lt;=74,"60-74",TRUE,"75+")</f>
        <v>60-74</v>
      </c>
      <c r="P7073" t="str" cm="1">
        <f t="array" ref="P7073">_xlfn.IFS(Table1[[#This Row],[Patient Waittime]]&lt;=15,"0-15",Table1[[#This Row],[Patient Waittime]]&lt;=30,"16-30",Table1[[#This Row],[Patient Waittime]]&lt;=45,"31-45",Table1[[#This Row],[Patient Waittime]]&lt;=60,"46-60",TRUE,"60+")</f>
        <v>16-30</v>
      </c>
      <c r="Q7073">
        <f>--(Table1[[#This Row],[Patient Waittime]]&lt;=30)</f>
        <v>1</v>
      </c>
      <c r="R7073">
        <f>--Table1[[#This Row],[Patient Admission Flag]]</f>
        <v>1</v>
      </c>
      <c r="S7073">
        <f>--AND(Table1[[#This Row],[WithinTarget]]=1,Table1[[#This Row],[Patient Satisfaction Score]]&gt;=7)</f>
        <v>0</v>
      </c>
      <c r="T7073" t="str">
        <f>IF(LEFT(Table1[[#This Row],[Patient Gender]],1)="F","Female","Male")</f>
        <v>Female</v>
      </c>
    </row>
    <row r="7074" spans="1:20" x14ac:dyDescent="0.3">
      <c r="A7074" t="s">
        <v>7178</v>
      </c>
      <c r="B7074" s="1">
        <v>45475.645138888889</v>
      </c>
      <c r="C7074" t="s">
        <v>13</v>
      </c>
      <c r="D7074">
        <v>72</v>
      </c>
      <c r="E7074" t="s">
        <v>10</v>
      </c>
      <c r="F7074" t="s">
        <v>23</v>
      </c>
      <c r="G7074" t="b">
        <v>1</v>
      </c>
      <c r="H7074">
        <v>9</v>
      </c>
      <c r="I7074">
        <v>20</v>
      </c>
      <c r="J7074" t="b">
        <v>1</v>
      </c>
      <c r="K7074">
        <f>YEAR(Table1[[#This Row],[Patient Admission Date]])</f>
        <v>2024</v>
      </c>
      <c r="L7074" t="str">
        <f>TEXT(Table1[[#This Row],[Patient Admission Date]],"mmm")</f>
        <v>Jul</v>
      </c>
      <c r="M7074" t="str">
        <f>TEXT(Table1[[#This Row],[Patient Admission Date]],"ddd")</f>
        <v>Tue</v>
      </c>
      <c r="N7074" t="str">
        <f>TEXT(INT(HOUR(Table1[[#This Row],[Patient Admission Date]])/3)*3,"00")&amp;"-"&amp;TEXT(INT(HOUR(Table1[[#This Row],[Patient Admission Date]])/3)*3+3,"00")</f>
        <v>15-18</v>
      </c>
      <c r="O7074" t="str" cm="1">
        <f t="array" ref="O7074">_xlfn.IFS(Table1[[#This Row],[Patient Age]]&lt;=14,"0-14",Table1[[#This Row],[Patient Age]]&lt;=29,"15-29",Table1[[#This Row],[Patient Age]]&lt;=44,"30-44",Table1[[#This Row],[Patient Age]]&lt;=59,"45-59",Table1[[#This Row],[Patient Age]]&lt;=74,"60-74",TRUE,"75+")</f>
        <v>60-74</v>
      </c>
      <c r="P7074" t="str" cm="1">
        <f t="array" ref="P7074">_xlfn.IFS(Table1[[#This Row],[Patient Waittime]]&lt;=15,"0-15",Table1[[#This Row],[Patient Waittime]]&lt;=30,"16-30",Table1[[#This Row],[Patient Waittime]]&lt;=45,"31-45",Table1[[#This Row],[Patient Waittime]]&lt;=60,"46-60",TRUE,"60+")</f>
        <v>16-30</v>
      </c>
      <c r="Q7074">
        <f>--(Table1[[#This Row],[Patient Waittime]]&lt;=30)</f>
        <v>1</v>
      </c>
      <c r="R7074">
        <f>--Table1[[#This Row],[Patient Admission Flag]]</f>
        <v>1</v>
      </c>
      <c r="S7074">
        <f>--AND(Table1[[#This Row],[WithinTarget]]=1,Table1[[#This Row],[Patient Satisfaction Score]]&gt;=7)</f>
        <v>1</v>
      </c>
      <c r="T7074" t="str">
        <f>IF(LEFT(Table1[[#This Row],[Patient Gender]],1)="F","Female","Male")</f>
        <v>Female</v>
      </c>
    </row>
    <row r="7075" spans="1:20" x14ac:dyDescent="0.3">
      <c r="A7075" t="s">
        <v>7179</v>
      </c>
      <c r="B7075" s="1">
        <v>45217.599999999999</v>
      </c>
      <c r="C7075" t="s">
        <v>13</v>
      </c>
      <c r="D7075">
        <v>63</v>
      </c>
      <c r="E7075" t="s">
        <v>10</v>
      </c>
      <c r="F7075" t="s">
        <v>28</v>
      </c>
      <c r="G7075" t="b">
        <v>1</v>
      </c>
      <c r="I7075">
        <v>31</v>
      </c>
      <c r="J7075" t="b">
        <v>1</v>
      </c>
      <c r="K7075">
        <f>YEAR(Table1[[#This Row],[Patient Admission Date]])</f>
        <v>2023</v>
      </c>
      <c r="L7075" t="str">
        <f>TEXT(Table1[[#This Row],[Patient Admission Date]],"mmm")</f>
        <v>Oct</v>
      </c>
      <c r="M7075" t="str">
        <f>TEXT(Table1[[#This Row],[Patient Admission Date]],"ddd")</f>
        <v>Wed</v>
      </c>
      <c r="N7075" t="str">
        <f>TEXT(INT(HOUR(Table1[[#This Row],[Patient Admission Date]])/3)*3,"00")&amp;"-"&amp;TEXT(INT(HOUR(Table1[[#This Row],[Patient Admission Date]])/3)*3+3,"00")</f>
        <v>12-15</v>
      </c>
      <c r="O7075" t="str" cm="1">
        <f t="array" ref="O7075">_xlfn.IFS(Table1[[#This Row],[Patient Age]]&lt;=14,"0-14",Table1[[#This Row],[Patient Age]]&lt;=29,"15-29",Table1[[#This Row],[Patient Age]]&lt;=44,"30-44",Table1[[#This Row],[Patient Age]]&lt;=59,"45-59",Table1[[#This Row],[Patient Age]]&lt;=74,"60-74",TRUE,"75+")</f>
        <v>60-74</v>
      </c>
      <c r="P7075" t="str" cm="1">
        <f t="array" ref="P7075">_xlfn.IFS(Table1[[#This Row],[Patient Waittime]]&lt;=15,"0-15",Table1[[#This Row],[Patient Waittime]]&lt;=30,"16-30",Table1[[#This Row],[Patient Waittime]]&lt;=45,"31-45",Table1[[#This Row],[Patient Waittime]]&lt;=60,"46-60",TRUE,"60+")</f>
        <v>31-45</v>
      </c>
      <c r="Q7075">
        <f>--(Table1[[#This Row],[Patient Waittime]]&lt;=30)</f>
        <v>0</v>
      </c>
      <c r="R7075">
        <f>--Table1[[#This Row],[Patient Admission Flag]]</f>
        <v>1</v>
      </c>
      <c r="S7075">
        <f>--AND(Table1[[#This Row],[WithinTarget]]=1,Table1[[#This Row],[Patient Satisfaction Score]]&gt;=7)</f>
        <v>0</v>
      </c>
      <c r="T7075" t="str">
        <f>IF(LEFT(Table1[[#This Row],[Patient Gender]],1)="F","Female","Male")</f>
        <v>Female</v>
      </c>
    </row>
    <row r="7076" spans="1:20" x14ac:dyDescent="0.3">
      <c r="A7076" t="s">
        <v>7180</v>
      </c>
      <c r="B7076" s="1">
        <v>45301.595138888886</v>
      </c>
      <c r="C7076" t="s">
        <v>13</v>
      </c>
      <c r="D7076">
        <v>51</v>
      </c>
      <c r="E7076" t="s">
        <v>10</v>
      </c>
      <c r="F7076" t="s">
        <v>28</v>
      </c>
      <c r="G7076" t="b">
        <v>1</v>
      </c>
      <c r="I7076">
        <v>60</v>
      </c>
      <c r="J7076" t="b">
        <v>1</v>
      </c>
      <c r="K7076">
        <f>YEAR(Table1[[#This Row],[Patient Admission Date]])</f>
        <v>2024</v>
      </c>
      <c r="L7076" t="str">
        <f>TEXT(Table1[[#This Row],[Patient Admission Date]],"mmm")</f>
        <v>Jan</v>
      </c>
      <c r="M7076" t="str">
        <f>TEXT(Table1[[#This Row],[Patient Admission Date]],"ddd")</f>
        <v>Wed</v>
      </c>
      <c r="N7076" t="str">
        <f>TEXT(INT(HOUR(Table1[[#This Row],[Patient Admission Date]])/3)*3,"00")&amp;"-"&amp;TEXT(INT(HOUR(Table1[[#This Row],[Patient Admission Date]])/3)*3+3,"00")</f>
        <v>12-15</v>
      </c>
      <c r="O7076" t="str" cm="1">
        <f t="array" ref="O7076">_xlfn.IFS(Table1[[#This Row],[Patient Age]]&lt;=14,"0-14",Table1[[#This Row],[Patient Age]]&lt;=29,"15-29",Table1[[#This Row],[Patient Age]]&lt;=44,"30-44",Table1[[#This Row],[Patient Age]]&lt;=59,"45-59",Table1[[#This Row],[Patient Age]]&lt;=74,"60-74",TRUE,"75+")</f>
        <v>45-59</v>
      </c>
      <c r="P7076" t="str" cm="1">
        <f t="array" ref="P7076">_xlfn.IFS(Table1[[#This Row],[Patient Waittime]]&lt;=15,"0-15",Table1[[#This Row],[Patient Waittime]]&lt;=30,"16-30",Table1[[#This Row],[Patient Waittime]]&lt;=45,"31-45",Table1[[#This Row],[Patient Waittime]]&lt;=60,"46-60",TRUE,"60+")</f>
        <v>46-60</v>
      </c>
      <c r="Q7076">
        <f>--(Table1[[#This Row],[Patient Waittime]]&lt;=30)</f>
        <v>0</v>
      </c>
      <c r="R7076">
        <f>--Table1[[#This Row],[Patient Admission Flag]]</f>
        <v>1</v>
      </c>
      <c r="S7076">
        <f>--AND(Table1[[#This Row],[WithinTarget]]=1,Table1[[#This Row],[Patient Satisfaction Score]]&gt;=7)</f>
        <v>0</v>
      </c>
      <c r="T7076" t="str">
        <f>IF(LEFT(Table1[[#This Row],[Patient Gender]],1)="F","Female","Male")</f>
        <v>Female</v>
      </c>
    </row>
    <row r="7077" spans="1:20" x14ac:dyDescent="0.3">
      <c r="A7077" t="s">
        <v>7181</v>
      </c>
      <c r="B7077" s="1">
        <v>45086.804861111108</v>
      </c>
      <c r="C7077" t="s">
        <v>13</v>
      </c>
      <c r="D7077">
        <v>68</v>
      </c>
      <c r="E7077" t="s">
        <v>10</v>
      </c>
      <c r="F7077" t="s">
        <v>28</v>
      </c>
      <c r="G7077" t="b">
        <v>1</v>
      </c>
      <c r="I7077">
        <v>44</v>
      </c>
      <c r="J7077" t="b">
        <v>1</v>
      </c>
      <c r="K7077">
        <f>YEAR(Table1[[#This Row],[Patient Admission Date]])</f>
        <v>2023</v>
      </c>
      <c r="L7077" t="str">
        <f>TEXT(Table1[[#This Row],[Patient Admission Date]],"mmm")</f>
        <v>Jun</v>
      </c>
      <c r="M7077" t="str">
        <f>TEXT(Table1[[#This Row],[Patient Admission Date]],"ddd")</f>
        <v>Fri</v>
      </c>
      <c r="N7077" t="str">
        <f>TEXT(INT(HOUR(Table1[[#This Row],[Patient Admission Date]])/3)*3,"00")&amp;"-"&amp;TEXT(INT(HOUR(Table1[[#This Row],[Patient Admission Date]])/3)*3+3,"00")</f>
        <v>18-21</v>
      </c>
      <c r="O7077" t="str" cm="1">
        <f t="array" ref="O7077">_xlfn.IFS(Table1[[#This Row],[Patient Age]]&lt;=14,"0-14",Table1[[#This Row],[Patient Age]]&lt;=29,"15-29",Table1[[#This Row],[Patient Age]]&lt;=44,"30-44",Table1[[#This Row],[Patient Age]]&lt;=59,"45-59",Table1[[#This Row],[Patient Age]]&lt;=74,"60-74",TRUE,"75+")</f>
        <v>60-74</v>
      </c>
      <c r="P7077" t="str" cm="1">
        <f t="array" ref="P7077">_xlfn.IFS(Table1[[#This Row],[Patient Waittime]]&lt;=15,"0-15",Table1[[#This Row],[Patient Waittime]]&lt;=30,"16-30",Table1[[#This Row],[Patient Waittime]]&lt;=45,"31-45",Table1[[#This Row],[Patient Waittime]]&lt;=60,"46-60",TRUE,"60+")</f>
        <v>31-45</v>
      </c>
      <c r="Q7077">
        <f>--(Table1[[#This Row],[Patient Waittime]]&lt;=30)</f>
        <v>0</v>
      </c>
      <c r="R7077">
        <f>--Table1[[#This Row],[Patient Admission Flag]]</f>
        <v>1</v>
      </c>
      <c r="S7077">
        <f>--AND(Table1[[#This Row],[WithinTarget]]=1,Table1[[#This Row],[Patient Satisfaction Score]]&gt;=7)</f>
        <v>0</v>
      </c>
      <c r="T7077" t="str">
        <f>IF(LEFT(Table1[[#This Row],[Patient Gender]],1)="F","Female","Male")</f>
        <v>Female</v>
      </c>
    </row>
    <row r="7078" spans="1:20" x14ac:dyDescent="0.3">
      <c r="A7078" t="s">
        <v>7182</v>
      </c>
      <c r="B7078" s="1">
        <v>45529.658333333333</v>
      </c>
      <c r="C7078" t="s">
        <v>13</v>
      </c>
      <c r="D7078">
        <v>36</v>
      </c>
      <c r="E7078" t="s">
        <v>10</v>
      </c>
      <c r="F7078" t="s">
        <v>28</v>
      </c>
      <c r="G7078" t="b">
        <v>1</v>
      </c>
      <c r="I7078">
        <v>31</v>
      </c>
      <c r="J7078" t="b">
        <v>1</v>
      </c>
      <c r="K7078">
        <f>YEAR(Table1[[#This Row],[Patient Admission Date]])</f>
        <v>2024</v>
      </c>
      <c r="L7078" t="str">
        <f>TEXT(Table1[[#This Row],[Patient Admission Date]],"mmm")</f>
        <v>Aug</v>
      </c>
      <c r="M7078" t="str">
        <f>TEXT(Table1[[#This Row],[Patient Admission Date]],"ddd")</f>
        <v>Sun</v>
      </c>
      <c r="N7078" t="str">
        <f>TEXT(INT(HOUR(Table1[[#This Row],[Patient Admission Date]])/3)*3,"00")&amp;"-"&amp;TEXT(INT(HOUR(Table1[[#This Row],[Patient Admission Date]])/3)*3+3,"00")</f>
        <v>15-18</v>
      </c>
      <c r="O7078" t="str" cm="1">
        <f t="array" ref="O7078">_xlfn.IFS(Table1[[#This Row],[Patient Age]]&lt;=14,"0-14",Table1[[#This Row],[Patient Age]]&lt;=29,"15-29",Table1[[#This Row],[Patient Age]]&lt;=44,"30-44",Table1[[#This Row],[Patient Age]]&lt;=59,"45-59",Table1[[#This Row],[Patient Age]]&lt;=74,"60-74",TRUE,"75+")</f>
        <v>30-44</v>
      </c>
      <c r="P7078" t="str" cm="1">
        <f t="array" ref="P7078">_xlfn.IFS(Table1[[#This Row],[Patient Waittime]]&lt;=15,"0-15",Table1[[#This Row],[Patient Waittime]]&lt;=30,"16-30",Table1[[#This Row],[Patient Waittime]]&lt;=45,"31-45",Table1[[#This Row],[Patient Waittime]]&lt;=60,"46-60",TRUE,"60+")</f>
        <v>31-45</v>
      </c>
      <c r="Q7078">
        <f>--(Table1[[#This Row],[Patient Waittime]]&lt;=30)</f>
        <v>0</v>
      </c>
      <c r="R7078">
        <f>--Table1[[#This Row],[Patient Admission Flag]]</f>
        <v>1</v>
      </c>
      <c r="S7078">
        <f>--AND(Table1[[#This Row],[WithinTarget]]=1,Table1[[#This Row],[Patient Satisfaction Score]]&gt;=7)</f>
        <v>0</v>
      </c>
      <c r="T7078" t="str">
        <f>IF(LEFT(Table1[[#This Row],[Patient Gender]],1)="F","Female","Male")</f>
        <v>Female</v>
      </c>
    </row>
    <row r="7079" spans="1:20" x14ac:dyDescent="0.3">
      <c r="A7079" t="s">
        <v>7183</v>
      </c>
      <c r="B7079" s="1">
        <v>45285.503472222219</v>
      </c>
      <c r="C7079" t="s">
        <v>13</v>
      </c>
      <c r="D7079">
        <v>49</v>
      </c>
      <c r="E7079" t="s">
        <v>10</v>
      </c>
      <c r="F7079" t="s">
        <v>28</v>
      </c>
      <c r="G7079" t="b">
        <v>1</v>
      </c>
      <c r="I7079">
        <v>42</v>
      </c>
      <c r="J7079" t="b">
        <v>1</v>
      </c>
      <c r="K7079">
        <f>YEAR(Table1[[#This Row],[Patient Admission Date]])</f>
        <v>2023</v>
      </c>
      <c r="L7079" t="str">
        <f>TEXT(Table1[[#This Row],[Patient Admission Date]],"mmm")</f>
        <v>Dec</v>
      </c>
      <c r="M7079" t="str">
        <f>TEXT(Table1[[#This Row],[Patient Admission Date]],"ddd")</f>
        <v>Mon</v>
      </c>
      <c r="N7079" t="str">
        <f>TEXT(INT(HOUR(Table1[[#This Row],[Patient Admission Date]])/3)*3,"00")&amp;"-"&amp;TEXT(INT(HOUR(Table1[[#This Row],[Patient Admission Date]])/3)*3+3,"00")</f>
        <v>12-15</v>
      </c>
      <c r="O7079" t="str" cm="1">
        <f t="array" ref="O7079">_xlfn.IFS(Table1[[#This Row],[Patient Age]]&lt;=14,"0-14",Table1[[#This Row],[Patient Age]]&lt;=29,"15-29",Table1[[#This Row],[Patient Age]]&lt;=44,"30-44",Table1[[#This Row],[Patient Age]]&lt;=59,"45-59",Table1[[#This Row],[Patient Age]]&lt;=74,"60-74",TRUE,"75+")</f>
        <v>45-59</v>
      </c>
      <c r="P7079" t="str" cm="1">
        <f t="array" ref="P7079">_xlfn.IFS(Table1[[#This Row],[Patient Waittime]]&lt;=15,"0-15",Table1[[#This Row],[Patient Waittime]]&lt;=30,"16-30",Table1[[#This Row],[Patient Waittime]]&lt;=45,"31-45",Table1[[#This Row],[Patient Waittime]]&lt;=60,"46-60",TRUE,"60+")</f>
        <v>31-45</v>
      </c>
      <c r="Q7079">
        <f>--(Table1[[#This Row],[Patient Waittime]]&lt;=30)</f>
        <v>0</v>
      </c>
      <c r="R7079">
        <f>--Table1[[#This Row],[Patient Admission Flag]]</f>
        <v>1</v>
      </c>
      <c r="S7079">
        <f>--AND(Table1[[#This Row],[WithinTarget]]=1,Table1[[#This Row],[Patient Satisfaction Score]]&gt;=7)</f>
        <v>0</v>
      </c>
      <c r="T7079" t="str">
        <f>IF(LEFT(Table1[[#This Row],[Patient Gender]],1)="F","Female","Male")</f>
        <v>Female</v>
      </c>
    </row>
    <row r="7080" spans="1:20" x14ac:dyDescent="0.3">
      <c r="A7080" t="s">
        <v>7184</v>
      </c>
      <c r="B7080" s="1">
        <v>45125.075694444444</v>
      </c>
      <c r="C7080" t="s">
        <v>13</v>
      </c>
      <c r="D7080">
        <v>36</v>
      </c>
      <c r="E7080" t="s">
        <v>10</v>
      </c>
      <c r="F7080" t="s">
        <v>28</v>
      </c>
      <c r="G7080" t="b">
        <v>1</v>
      </c>
      <c r="I7080">
        <v>45</v>
      </c>
      <c r="J7080" t="b">
        <v>1</v>
      </c>
      <c r="K7080">
        <f>YEAR(Table1[[#This Row],[Patient Admission Date]])</f>
        <v>2023</v>
      </c>
      <c r="L7080" t="str">
        <f>TEXT(Table1[[#This Row],[Patient Admission Date]],"mmm")</f>
        <v>Jul</v>
      </c>
      <c r="M7080" t="str">
        <f>TEXT(Table1[[#This Row],[Patient Admission Date]],"ddd")</f>
        <v>Tue</v>
      </c>
      <c r="N7080" t="str">
        <f>TEXT(INT(HOUR(Table1[[#This Row],[Patient Admission Date]])/3)*3,"00")&amp;"-"&amp;TEXT(INT(HOUR(Table1[[#This Row],[Patient Admission Date]])/3)*3+3,"00")</f>
        <v>00-03</v>
      </c>
      <c r="O7080" t="str" cm="1">
        <f t="array" ref="O7080">_xlfn.IFS(Table1[[#This Row],[Patient Age]]&lt;=14,"0-14",Table1[[#This Row],[Patient Age]]&lt;=29,"15-29",Table1[[#This Row],[Patient Age]]&lt;=44,"30-44",Table1[[#This Row],[Patient Age]]&lt;=59,"45-59",Table1[[#This Row],[Patient Age]]&lt;=74,"60-74",TRUE,"75+")</f>
        <v>30-44</v>
      </c>
      <c r="P7080" t="str" cm="1">
        <f t="array" ref="P7080">_xlfn.IFS(Table1[[#This Row],[Patient Waittime]]&lt;=15,"0-15",Table1[[#This Row],[Patient Waittime]]&lt;=30,"16-30",Table1[[#This Row],[Patient Waittime]]&lt;=45,"31-45",Table1[[#This Row],[Patient Waittime]]&lt;=60,"46-60",TRUE,"60+")</f>
        <v>31-45</v>
      </c>
      <c r="Q7080">
        <f>--(Table1[[#This Row],[Patient Waittime]]&lt;=30)</f>
        <v>0</v>
      </c>
      <c r="R7080">
        <f>--Table1[[#This Row],[Patient Admission Flag]]</f>
        <v>1</v>
      </c>
      <c r="S7080">
        <f>--AND(Table1[[#This Row],[WithinTarget]]=1,Table1[[#This Row],[Patient Satisfaction Score]]&gt;=7)</f>
        <v>0</v>
      </c>
      <c r="T7080" t="str">
        <f>IF(LEFT(Table1[[#This Row],[Patient Gender]],1)="F","Female","Male")</f>
        <v>Female</v>
      </c>
    </row>
    <row r="7081" spans="1:20" x14ac:dyDescent="0.3">
      <c r="A7081" t="s">
        <v>7185</v>
      </c>
      <c r="B7081" s="1">
        <v>45541.23541666667</v>
      </c>
      <c r="C7081" t="s">
        <v>13</v>
      </c>
      <c r="D7081">
        <v>45</v>
      </c>
      <c r="E7081" t="s">
        <v>10</v>
      </c>
      <c r="F7081" t="s">
        <v>28</v>
      </c>
      <c r="G7081" t="b">
        <v>1</v>
      </c>
      <c r="H7081">
        <v>0</v>
      </c>
      <c r="I7081">
        <v>49</v>
      </c>
      <c r="J7081" t="b">
        <v>1</v>
      </c>
      <c r="K7081">
        <f>YEAR(Table1[[#This Row],[Patient Admission Date]])</f>
        <v>2024</v>
      </c>
      <c r="L7081" t="str">
        <f>TEXT(Table1[[#This Row],[Patient Admission Date]],"mmm")</f>
        <v>Sep</v>
      </c>
      <c r="M7081" t="str">
        <f>TEXT(Table1[[#This Row],[Patient Admission Date]],"ddd")</f>
        <v>Fri</v>
      </c>
      <c r="N7081" t="str">
        <f>TEXT(INT(HOUR(Table1[[#This Row],[Patient Admission Date]])/3)*3,"00")&amp;"-"&amp;TEXT(INT(HOUR(Table1[[#This Row],[Patient Admission Date]])/3)*3+3,"00")</f>
        <v>03-06</v>
      </c>
      <c r="O7081" t="str" cm="1">
        <f t="array" ref="O7081">_xlfn.IFS(Table1[[#This Row],[Patient Age]]&lt;=14,"0-14",Table1[[#This Row],[Patient Age]]&lt;=29,"15-29",Table1[[#This Row],[Patient Age]]&lt;=44,"30-44",Table1[[#This Row],[Patient Age]]&lt;=59,"45-59",Table1[[#This Row],[Patient Age]]&lt;=74,"60-74",TRUE,"75+")</f>
        <v>45-59</v>
      </c>
      <c r="P7081" t="str" cm="1">
        <f t="array" ref="P7081">_xlfn.IFS(Table1[[#This Row],[Patient Waittime]]&lt;=15,"0-15",Table1[[#This Row],[Patient Waittime]]&lt;=30,"16-30",Table1[[#This Row],[Patient Waittime]]&lt;=45,"31-45",Table1[[#This Row],[Patient Waittime]]&lt;=60,"46-60",TRUE,"60+")</f>
        <v>46-60</v>
      </c>
      <c r="Q7081">
        <f>--(Table1[[#This Row],[Patient Waittime]]&lt;=30)</f>
        <v>0</v>
      </c>
      <c r="R7081">
        <f>--Table1[[#This Row],[Patient Admission Flag]]</f>
        <v>1</v>
      </c>
      <c r="S7081">
        <f>--AND(Table1[[#This Row],[WithinTarget]]=1,Table1[[#This Row],[Patient Satisfaction Score]]&gt;=7)</f>
        <v>0</v>
      </c>
      <c r="T7081" t="str">
        <f>IF(LEFT(Table1[[#This Row],[Patient Gender]],1)="F","Female","Male")</f>
        <v>Female</v>
      </c>
    </row>
    <row r="7082" spans="1:20" x14ac:dyDescent="0.3">
      <c r="A7082" t="s">
        <v>7186</v>
      </c>
      <c r="B7082" s="1">
        <v>45307.698611111111</v>
      </c>
      <c r="C7082" t="s">
        <v>13</v>
      </c>
      <c r="D7082">
        <v>37</v>
      </c>
      <c r="E7082" t="s">
        <v>10</v>
      </c>
      <c r="F7082" t="s">
        <v>28</v>
      </c>
      <c r="G7082" t="b">
        <v>1</v>
      </c>
      <c r="H7082">
        <v>6</v>
      </c>
      <c r="I7082">
        <v>56</v>
      </c>
      <c r="J7082" t="b">
        <v>1</v>
      </c>
      <c r="K7082">
        <f>YEAR(Table1[[#This Row],[Patient Admission Date]])</f>
        <v>2024</v>
      </c>
      <c r="L7082" t="str">
        <f>TEXT(Table1[[#This Row],[Patient Admission Date]],"mmm")</f>
        <v>Jan</v>
      </c>
      <c r="M7082" t="str">
        <f>TEXT(Table1[[#This Row],[Patient Admission Date]],"ddd")</f>
        <v>Tue</v>
      </c>
      <c r="N7082" t="str">
        <f>TEXT(INT(HOUR(Table1[[#This Row],[Patient Admission Date]])/3)*3,"00")&amp;"-"&amp;TEXT(INT(HOUR(Table1[[#This Row],[Patient Admission Date]])/3)*3+3,"00")</f>
        <v>15-18</v>
      </c>
      <c r="O7082" t="str" cm="1">
        <f t="array" ref="O7082">_xlfn.IFS(Table1[[#This Row],[Patient Age]]&lt;=14,"0-14",Table1[[#This Row],[Patient Age]]&lt;=29,"15-29",Table1[[#This Row],[Patient Age]]&lt;=44,"30-44",Table1[[#This Row],[Patient Age]]&lt;=59,"45-59",Table1[[#This Row],[Patient Age]]&lt;=74,"60-74",TRUE,"75+")</f>
        <v>30-44</v>
      </c>
      <c r="P7082" t="str" cm="1">
        <f t="array" ref="P7082">_xlfn.IFS(Table1[[#This Row],[Patient Waittime]]&lt;=15,"0-15",Table1[[#This Row],[Patient Waittime]]&lt;=30,"16-30",Table1[[#This Row],[Patient Waittime]]&lt;=45,"31-45",Table1[[#This Row],[Patient Waittime]]&lt;=60,"46-60",TRUE,"60+")</f>
        <v>46-60</v>
      </c>
      <c r="Q7082">
        <f>--(Table1[[#This Row],[Patient Waittime]]&lt;=30)</f>
        <v>0</v>
      </c>
      <c r="R7082">
        <f>--Table1[[#This Row],[Patient Admission Flag]]</f>
        <v>1</v>
      </c>
      <c r="S7082">
        <f>--AND(Table1[[#This Row],[WithinTarget]]=1,Table1[[#This Row],[Patient Satisfaction Score]]&gt;=7)</f>
        <v>0</v>
      </c>
      <c r="T7082" t="str">
        <f>IF(LEFT(Table1[[#This Row],[Patient Gender]],1)="F","Female","Male")</f>
        <v>Female</v>
      </c>
    </row>
    <row r="7083" spans="1:20" x14ac:dyDescent="0.3">
      <c r="A7083" t="s">
        <v>7187</v>
      </c>
      <c r="B7083" s="1">
        <v>45157.833333333336</v>
      </c>
      <c r="C7083" t="s">
        <v>13</v>
      </c>
      <c r="D7083">
        <v>34</v>
      </c>
      <c r="E7083" t="s">
        <v>10</v>
      </c>
      <c r="F7083" t="s">
        <v>28</v>
      </c>
      <c r="G7083" t="b">
        <v>1</v>
      </c>
      <c r="H7083">
        <v>8</v>
      </c>
      <c r="I7083">
        <v>42</v>
      </c>
      <c r="J7083" t="b">
        <v>1</v>
      </c>
      <c r="K7083">
        <f>YEAR(Table1[[#This Row],[Patient Admission Date]])</f>
        <v>2023</v>
      </c>
      <c r="L7083" t="str">
        <f>TEXT(Table1[[#This Row],[Patient Admission Date]],"mmm")</f>
        <v>Aug</v>
      </c>
      <c r="M7083" t="str">
        <f>TEXT(Table1[[#This Row],[Patient Admission Date]],"ddd")</f>
        <v>Sat</v>
      </c>
      <c r="N7083" t="str">
        <f>TEXT(INT(HOUR(Table1[[#This Row],[Patient Admission Date]])/3)*3,"00")&amp;"-"&amp;TEXT(INT(HOUR(Table1[[#This Row],[Patient Admission Date]])/3)*3+3,"00")</f>
        <v>18-21</v>
      </c>
      <c r="O7083" t="str" cm="1">
        <f t="array" ref="O7083">_xlfn.IFS(Table1[[#This Row],[Patient Age]]&lt;=14,"0-14",Table1[[#This Row],[Patient Age]]&lt;=29,"15-29",Table1[[#This Row],[Patient Age]]&lt;=44,"30-44",Table1[[#This Row],[Patient Age]]&lt;=59,"45-59",Table1[[#This Row],[Patient Age]]&lt;=74,"60-74",TRUE,"75+")</f>
        <v>30-44</v>
      </c>
      <c r="P7083" t="str" cm="1">
        <f t="array" ref="P7083">_xlfn.IFS(Table1[[#This Row],[Patient Waittime]]&lt;=15,"0-15",Table1[[#This Row],[Patient Waittime]]&lt;=30,"16-30",Table1[[#This Row],[Patient Waittime]]&lt;=45,"31-45",Table1[[#This Row],[Patient Waittime]]&lt;=60,"46-60",TRUE,"60+")</f>
        <v>31-45</v>
      </c>
      <c r="Q7083">
        <f>--(Table1[[#This Row],[Patient Waittime]]&lt;=30)</f>
        <v>0</v>
      </c>
      <c r="R7083">
        <f>--Table1[[#This Row],[Patient Admission Flag]]</f>
        <v>1</v>
      </c>
      <c r="S7083">
        <f>--AND(Table1[[#This Row],[WithinTarget]]=1,Table1[[#This Row],[Patient Satisfaction Score]]&gt;=7)</f>
        <v>0</v>
      </c>
      <c r="T7083" t="str">
        <f>IF(LEFT(Table1[[#This Row],[Patient Gender]],1)="F","Female","Male")</f>
        <v>Female</v>
      </c>
    </row>
    <row r="7084" spans="1:20" x14ac:dyDescent="0.3">
      <c r="A7084" t="s">
        <v>7188</v>
      </c>
      <c r="B7084" s="1">
        <v>45540.28402777778</v>
      </c>
      <c r="C7084" t="s">
        <v>9</v>
      </c>
      <c r="D7084">
        <v>46</v>
      </c>
      <c r="E7084" t="s">
        <v>14</v>
      </c>
      <c r="F7084" t="s">
        <v>27</v>
      </c>
      <c r="G7084" t="b">
        <v>1</v>
      </c>
      <c r="I7084">
        <v>51</v>
      </c>
      <c r="J7084" t="b">
        <v>1</v>
      </c>
      <c r="K7084">
        <f>YEAR(Table1[[#This Row],[Patient Admission Date]])</f>
        <v>2024</v>
      </c>
      <c r="L7084" t="str">
        <f>TEXT(Table1[[#This Row],[Patient Admission Date]],"mmm")</f>
        <v>Sep</v>
      </c>
      <c r="M7084" t="str">
        <f>TEXT(Table1[[#This Row],[Patient Admission Date]],"ddd")</f>
        <v>Thu</v>
      </c>
      <c r="N7084" t="str">
        <f>TEXT(INT(HOUR(Table1[[#This Row],[Patient Admission Date]])/3)*3,"00")&amp;"-"&amp;TEXT(INT(HOUR(Table1[[#This Row],[Patient Admission Date]])/3)*3+3,"00")</f>
        <v>06-09</v>
      </c>
      <c r="O7084" t="str" cm="1">
        <f t="array" ref="O7084">_xlfn.IFS(Table1[[#This Row],[Patient Age]]&lt;=14,"0-14",Table1[[#This Row],[Patient Age]]&lt;=29,"15-29",Table1[[#This Row],[Patient Age]]&lt;=44,"30-44",Table1[[#This Row],[Patient Age]]&lt;=59,"45-59",Table1[[#This Row],[Patient Age]]&lt;=74,"60-74",TRUE,"75+")</f>
        <v>45-59</v>
      </c>
      <c r="P7084" t="str" cm="1">
        <f t="array" ref="P7084">_xlfn.IFS(Table1[[#This Row],[Patient Waittime]]&lt;=15,"0-15",Table1[[#This Row],[Patient Waittime]]&lt;=30,"16-30",Table1[[#This Row],[Patient Waittime]]&lt;=45,"31-45",Table1[[#This Row],[Patient Waittime]]&lt;=60,"46-60",TRUE,"60+")</f>
        <v>46-60</v>
      </c>
      <c r="Q7084">
        <f>--(Table1[[#This Row],[Patient Waittime]]&lt;=30)</f>
        <v>0</v>
      </c>
      <c r="R7084">
        <f>--Table1[[#This Row],[Patient Admission Flag]]</f>
        <v>1</v>
      </c>
      <c r="S7084">
        <f>--AND(Table1[[#This Row],[WithinTarget]]=1,Table1[[#This Row],[Patient Satisfaction Score]]&gt;=7)</f>
        <v>0</v>
      </c>
      <c r="T7084" t="str">
        <f>IF(LEFT(Table1[[#This Row],[Patient Gender]],1)="F","Female","Male")</f>
        <v>Male</v>
      </c>
    </row>
    <row r="7085" spans="1:20" x14ac:dyDescent="0.3">
      <c r="A7085" t="s">
        <v>7189</v>
      </c>
      <c r="B7085" s="1">
        <v>45343.861805555556</v>
      </c>
      <c r="C7085" t="s">
        <v>9</v>
      </c>
      <c r="D7085">
        <v>36</v>
      </c>
      <c r="E7085" t="s">
        <v>14</v>
      </c>
      <c r="F7085" t="s">
        <v>27</v>
      </c>
      <c r="G7085" t="b">
        <v>1</v>
      </c>
      <c r="I7085">
        <v>24</v>
      </c>
      <c r="J7085" t="b">
        <v>1</v>
      </c>
      <c r="K7085">
        <f>YEAR(Table1[[#This Row],[Patient Admission Date]])</f>
        <v>2024</v>
      </c>
      <c r="L7085" t="str">
        <f>TEXT(Table1[[#This Row],[Patient Admission Date]],"mmm")</f>
        <v>Feb</v>
      </c>
      <c r="M7085" t="str">
        <f>TEXT(Table1[[#This Row],[Patient Admission Date]],"ddd")</f>
        <v>Wed</v>
      </c>
      <c r="N7085" t="str">
        <f>TEXT(INT(HOUR(Table1[[#This Row],[Patient Admission Date]])/3)*3,"00")&amp;"-"&amp;TEXT(INT(HOUR(Table1[[#This Row],[Patient Admission Date]])/3)*3+3,"00")</f>
        <v>18-21</v>
      </c>
      <c r="O7085" t="str" cm="1">
        <f t="array" ref="O7085">_xlfn.IFS(Table1[[#This Row],[Patient Age]]&lt;=14,"0-14",Table1[[#This Row],[Patient Age]]&lt;=29,"15-29",Table1[[#This Row],[Patient Age]]&lt;=44,"30-44",Table1[[#This Row],[Patient Age]]&lt;=59,"45-59",Table1[[#This Row],[Patient Age]]&lt;=74,"60-74",TRUE,"75+")</f>
        <v>30-44</v>
      </c>
      <c r="P7085" t="str" cm="1">
        <f t="array" ref="P7085">_xlfn.IFS(Table1[[#This Row],[Patient Waittime]]&lt;=15,"0-15",Table1[[#This Row],[Patient Waittime]]&lt;=30,"16-30",Table1[[#This Row],[Patient Waittime]]&lt;=45,"31-45",Table1[[#This Row],[Patient Waittime]]&lt;=60,"46-60",TRUE,"60+")</f>
        <v>16-30</v>
      </c>
      <c r="Q7085">
        <f>--(Table1[[#This Row],[Patient Waittime]]&lt;=30)</f>
        <v>1</v>
      </c>
      <c r="R7085">
        <f>--Table1[[#This Row],[Patient Admission Flag]]</f>
        <v>1</v>
      </c>
      <c r="S7085">
        <f>--AND(Table1[[#This Row],[WithinTarget]]=1,Table1[[#This Row],[Patient Satisfaction Score]]&gt;=7)</f>
        <v>0</v>
      </c>
      <c r="T7085" t="str">
        <f>IF(LEFT(Table1[[#This Row],[Patient Gender]],1)="F","Female","Male")</f>
        <v>Male</v>
      </c>
    </row>
    <row r="7086" spans="1:20" x14ac:dyDescent="0.3">
      <c r="A7086" t="s">
        <v>7190</v>
      </c>
      <c r="B7086" s="1">
        <v>45132.356944444444</v>
      </c>
      <c r="C7086" t="s">
        <v>9</v>
      </c>
      <c r="D7086">
        <v>11</v>
      </c>
      <c r="E7086" t="s">
        <v>14</v>
      </c>
      <c r="F7086" t="s">
        <v>27</v>
      </c>
      <c r="G7086" t="b">
        <v>1</v>
      </c>
      <c r="I7086">
        <v>58</v>
      </c>
      <c r="J7086" t="b">
        <v>1</v>
      </c>
      <c r="K7086">
        <f>YEAR(Table1[[#This Row],[Patient Admission Date]])</f>
        <v>2023</v>
      </c>
      <c r="L7086" t="str">
        <f>TEXT(Table1[[#This Row],[Patient Admission Date]],"mmm")</f>
        <v>Jul</v>
      </c>
      <c r="M7086" t="str">
        <f>TEXT(Table1[[#This Row],[Patient Admission Date]],"ddd")</f>
        <v>Tue</v>
      </c>
      <c r="N7086" t="str">
        <f>TEXT(INT(HOUR(Table1[[#This Row],[Patient Admission Date]])/3)*3,"00")&amp;"-"&amp;TEXT(INT(HOUR(Table1[[#This Row],[Patient Admission Date]])/3)*3+3,"00")</f>
        <v>06-09</v>
      </c>
      <c r="O7086" t="str" cm="1">
        <f t="array" ref="O7086">_xlfn.IFS(Table1[[#This Row],[Patient Age]]&lt;=14,"0-14",Table1[[#This Row],[Patient Age]]&lt;=29,"15-29",Table1[[#This Row],[Patient Age]]&lt;=44,"30-44",Table1[[#This Row],[Patient Age]]&lt;=59,"45-59",Table1[[#This Row],[Patient Age]]&lt;=74,"60-74",TRUE,"75+")</f>
        <v>0-14</v>
      </c>
      <c r="P7086" t="str" cm="1">
        <f t="array" ref="P7086">_xlfn.IFS(Table1[[#This Row],[Patient Waittime]]&lt;=15,"0-15",Table1[[#This Row],[Patient Waittime]]&lt;=30,"16-30",Table1[[#This Row],[Patient Waittime]]&lt;=45,"31-45",Table1[[#This Row],[Patient Waittime]]&lt;=60,"46-60",TRUE,"60+")</f>
        <v>46-60</v>
      </c>
      <c r="Q7086">
        <f>--(Table1[[#This Row],[Patient Waittime]]&lt;=30)</f>
        <v>0</v>
      </c>
      <c r="R7086">
        <f>--Table1[[#This Row],[Patient Admission Flag]]</f>
        <v>1</v>
      </c>
      <c r="S7086">
        <f>--AND(Table1[[#This Row],[WithinTarget]]=1,Table1[[#This Row],[Patient Satisfaction Score]]&gt;=7)</f>
        <v>0</v>
      </c>
      <c r="T7086" t="str">
        <f>IF(LEFT(Table1[[#This Row],[Patient Gender]],1)="F","Female","Male")</f>
        <v>Male</v>
      </c>
    </row>
    <row r="7087" spans="1:20" x14ac:dyDescent="0.3">
      <c r="A7087" t="s">
        <v>7191</v>
      </c>
      <c r="B7087" s="1">
        <v>45375.22152777778</v>
      </c>
      <c r="C7087" t="s">
        <v>9</v>
      </c>
      <c r="D7087">
        <v>61</v>
      </c>
      <c r="E7087" t="s">
        <v>14</v>
      </c>
      <c r="F7087" t="s">
        <v>27</v>
      </c>
      <c r="G7087" t="b">
        <v>1</v>
      </c>
      <c r="I7087">
        <v>14</v>
      </c>
      <c r="J7087" t="b">
        <v>1</v>
      </c>
      <c r="K7087">
        <f>YEAR(Table1[[#This Row],[Patient Admission Date]])</f>
        <v>2024</v>
      </c>
      <c r="L7087" t="str">
        <f>TEXT(Table1[[#This Row],[Patient Admission Date]],"mmm")</f>
        <v>Mar</v>
      </c>
      <c r="M7087" t="str">
        <f>TEXT(Table1[[#This Row],[Patient Admission Date]],"ddd")</f>
        <v>Sun</v>
      </c>
      <c r="N7087" t="str">
        <f>TEXT(INT(HOUR(Table1[[#This Row],[Patient Admission Date]])/3)*3,"00")&amp;"-"&amp;TEXT(INT(HOUR(Table1[[#This Row],[Patient Admission Date]])/3)*3+3,"00")</f>
        <v>03-06</v>
      </c>
      <c r="O7087" t="str" cm="1">
        <f t="array" ref="O7087">_xlfn.IFS(Table1[[#This Row],[Patient Age]]&lt;=14,"0-14",Table1[[#This Row],[Patient Age]]&lt;=29,"15-29",Table1[[#This Row],[Patient Age]]&lt;=44,"30-44",Table1[[#This Row],[Patient Age]]&lt;=59,"45-59",Table1[[#This Row],[Patient Age]]&lt;=74,"60-74",TRUE,"75+")</f>
        <v>60-74</v>
      </c>
      <c r="P7087" t="str" cm="1">
        <f t="array" ref="P7087">_xlfn.IFS(Table1[[#This Row],[Patient Waittime]]&lt;=15,"0-15",Table1[[#This Row],[Patient Waittime]]&lt;=30,"16-30",Table1[[#This Row],[Patient Waittime]]&lt;=45,"31-45",Table1[[#This Row],[Patient Waittime]]&lt;=60,"46-60",TRUE,"60+")</f>
        <v>0-15</v>
      </c>
      <c r="Q7087">
        <f>--(Table1[[#This Row],[Patient Waittime]]&lt;=30)</f>
        <v>1</v>
      </c>
      <c r="R7087">
        <f>--Table1[[#This Row],[Patient Admission Flag]]</f>
        <v>1</v>
      </c>
      <c r="S7087">
        <f>--AND(Table1[[#This Row],[WithinTarget]]=1,Table1[[#This Row],[Patient Satisfaction Score]]&gt;=7)</f>
        <v>0</v>
      </c>
      <c r="T7087" t="str">
        <f>IF(LEFT(Table1[[#This Row],[Patient Gender]],1)="F","Female","Male")</f>
        <v>Male</v>
      </c>
    </row>
    <row r="7088" spans="1:20" x14ac:dyDescent="0.3">
      <c r="A7088" t="s">
        <v>7192</v>
      </c>
      <c r="B7088" s="1">
        <v>45116.725694444445</v>
      </c>
      <c r="C7088" t="s">
        <v>9</v>
      </c>
      <c r="D7088">
        <v>19</v>
      </c>
      <c r="E7088" t="s">
        <v>14</v>
      </c>
      <c r="F7088" t="s">
        <v>27</v>
      </c>
      <c r="G7088" t="b">
        <v>1</v>
      </c>
      <c r="I7088">
        <v>42</v>
      </c>
      <c r="J7088" t="b">
        <v>1</v>
      </c>
      <c r="K7088">
        <f>YEAR(Table1[[#This Row],[Patient Admission Date]])</f>
        <v>2023</v>
      </c>
      <c r="L7088" t="str">
        <f>TEXT(Table1[[#This Row],[Patient Admission Date]],"mmm")</f>
        <v>Jul</v>
      </c>
      <c r="M7088" t="str">
        <f>TEXT(Table1[[#This Row],[Patient Admission Date]],"ddd")</f>
        <v>Sun</v>
      </c>
      <c r="N7088" t="str">
        <f>TEXT(INT(HOUR(Table1[[#This Row],[Patient Admission Date]])/3)*3,"00")&amp;"-"&amp;TEXT(INT(HOUR(Table1[[#This Row],[Patient Admission Date]])/3)*3+3,"00")</f>
        <v>15-18</v>
      </c>
      <c r="O7088" t="str" cm="1">
        <f t="array" ref="O7088">_xlfn.IFS(Table1[[#This Row],[Patient Age]]&lt;=14,"0-14",Table1[[#This Row],[Patient Age]]&lt;=29,"15-29",Table1[[#This Row],[Patient Age]]&lt;=44,"30-44",Table1[[#This Row],[Patient Age]]&lt;=59,"45-59",Table1[[#This Row],[Patient Age]]&lt;=74,"60-74",TRUE,"75+")</f>
        <v>15-29</v>
      </c>
      <c r="P7088" t="str" cm="1">
        <f t="array" ref="P7088">_xlfn.IFS(Table1[[#This Row],[Patient Waittime]]&lt;=15,"0-15",Table1[[#This Row],[Patient Waittime]]&lt;=30,"16-30",Table1[[#This Row],[Patient Waittime]]&lt;=45,"31-45",Table1[[#This Row],[Patient Waittime]]&lt;=60,"46-60",TRUE,"60+")</f>
        <v>31-45</v>
      </c>
      <c r="Q7088">
        <f>--(Table1[[#This Row],[Patient Waittime]]&lt;=30)</f>
        <v>0</v>
      </c>
      <c r="R7088">
        <f>--Table1[[#This Row],[Patient Admission Flag]]</f>
        <v>1</v>
      </c>
      <c r="S7088">
        <f>--AND(Table1[[#This Row],[WithinTarget]]=1,Table1[[#This Row],[Patient Satisfaction Score]]&gt;=7)</f>
        <v>0</v>
      </c>
      <c r="T7088" t="str">
        <f>IF(LEFT(Table1[[#This Row],[Patient Gender]],1)="F","Female","Male")</f>
        <v>Male</v>
      </c>
    </row>
    <row r="7089" spans="1:20" x14ac:dyDescent="0.3">
      <c r="A7089" t="s">
        <v>7193</v>
      </c>
      <c r="B7089" s="1">
        <v>45245.845138888886</v>
      </c>
      <c r="C7089" t="s">
        <v>9</v>
      </c>
      <c r="D7089">
        <v>75</v>
      </c>
      <c r="E7089" t="s">
        <v>14</v>
      </c>
      <c r="F7089" t="s">
        <v>27</v>
      </c>
      <c r="G7089" t="b">
        <v>1</v>
      </c>
      <c r="I7089">
        <v>50</v>
      </c>
      <c r="J7089" t="b">
        <v>1</v>
      </c>
      <c r="K7089">
        <f>YEAR(Table1[[#This Row],[Patient Admission Date]])</f>
        <v>2023</v>
      </c>
      <c r="L7089" t="str">
        <f>TEXT(Table1[[#This Row],[Patient Admission Date]],"mmm")</f>
        <v>Nov</v>
      </c>
      <c r="M7089" t="str">
        <f>TEXT(Table1[[#This Row],[Patient Admission Date]],"ddd")</f>
        <v>Wed</v>
      </c>
      <c r="N7089" t="str">
        <f>TEXT(INT(HOUR(Table1[[#This Row],[Patient Admission Date]])/3)*3,"00")&amp;"-"&amp;TEXT(INT(HOUR(Table1[[#This Row],[Patient Admission Date]])/3)*3+3,"00")</f>
        <v>18-21</v>
      </c>
      <c r="O7089" t="str" cm="1">
        <f t="array" ref="O7089">_xlfn.IFS(Table1[[#This Row],[Patient Age]]&lt;=14,"0-14",Table1[[#This Row],[Patient Age]]&lt;=29,"15-29",Table1[[#This Row],[Patient Age]]&lt;=44,"30-44",Table1[[#This Row],[Patient Age]]&lt;=59,"45-59",Table1[[#This Row],[Patient Age]]&lt;=74,"60-74",TRUE,"75+")</f>
        <v>75+</v>
      </c>
      <c r="P7089" t="str" cm="1">
        <f t="array" ref="P7089">_xlfn.IFS(Table1[[#This Row],[Patient Waittime]]&lt;=15,"0-15",Table1[[#This Row],[Patient Waittime]]&lt;=30,"16-30",Table1[[#This Row],[Patient Waittime]]&lt;=45,"31-45",Table1[[#This Row],[Patient Waittime]]&lt;=60,"46-60",TRUE,"60+")</f>
        <v>46-60</v>
      </c>
      <c r="Q7089">
        <f>--(Table1[[#This Row],[Patient Waittime]]&lt;=30)</f>
        <v>0</v>
      </c>
      <c r="R7089">
        <f>--Table1[[#This Row],[Patient Admission Flag]]</f>
        <v>1</v>
      </c>
      <c r="S7089">
        <f>--AND(Table1[[#This Row],[WithinTarget]]=1,Table1[[#This Row],[Patient Satisfaction Score]]&gt;=7)</f>
        <v>0</v>
      </c>
      <c r="T7089" t="str">
        <f>IF(LEFT(Table1[[#This Row],[Patient Gender]],1)="F","Female","Male")</f>
        <v>Male</v>
      </c>
    </row>
    <row r="7090" spans="1:20" x14ac:dyDescent="0.3">
      <c r="A7090" t="s">
        <v>7194</v>
      </c>
      <c r="B7090" s="1">
        <v>45228.686111111114</v>
      </c>
      <c r="C7090" t="s">
        <v>9</v>
      </c>
      <c r="D7090">
        <v>44</v>
      </c>
      <c r="E7090" t="s">
        <v>14</v>
      </c>
      <c r="F7090" t="s">
        <v>27</v>
      </c>
      <c r="G7090" t="b">
        <v>1</v>
      </c>
      <c r="I7090">
        <v>50</v>
      </c>
      <c r="J7090" t="b">
        <v>1</v>
      </c>
      <c r="K7090">
        <f>YEAR(Table1[[#This Row],[Patient Admission Date]])</f>
        <v>2023</v>
      </c>
      <c r="L7090" t="str">
        <f>TEXT(Table1[[#This Row],[Patient Admission Date]],"mmm")</f>
        <v>Oct</v>
      </c>
      <c r="M7090" t="str">
        <f>TEXT(Table1[[#This Row],[Patient Admission Date]],"ddd")</f>
        <v>Sun</v>
      </c>
      <c r="N7090" t="str">
        <f>TEXT(INT(HOUR(Table1[[#This Row],[Patient Admission Date]])/3)*3,"00")&amp;"-"&amp;TEXT(INT(HOUR(Table1[[#This Row],[Patient Admission Date]])/3)*3+3,"00")</f>
        <v>15-18</v>
      </c>
      <c r="O7090" t="str" cm="1">
        <f t="array" ref="O7090">_xlfn.IFS(Table1[[#This Row],[Patient Age]]&lt;=14,"0-14",Table1[[#This Row],[Patient Age]]&lt;=29,"15-29",Table1[[#This Row],[Patient Age]]&lt;=44,"30-44",Table1[[#This Row],[Patient Age]]&lt;=59,"45-59",Table1[[#This Row],[Patient Age]]&lt;=74,"60-74",TRUE,"75+")</f>
        <v>30-44</v>
      </c>
      <c r="P7090" t="str" cm="1">
        <f t="array" ref="P7090">_xlfn.IFS(Table1[[#This Row],[Patient Waittime]]&lt;=15,"0-15",Table1[[#This Row],[Patient Waittime]]&lt;=30,"16-30",Table1[[#This Row],[Patient Waittime]]&lt;=45,"31-45",Table1[[#This Row],[Patient Waittime]]&lt;=60,"46-60",TRUE,"60+")</f>
        <v>46-60</v>
      </c>
      <c r="Q7090">
        <f>--(Table1[[#This Row],[Patient Waittime]]&lt;=30)</f>
        <v>0</v>
      </c>
      <c r="R7090">
        <f>--Table1[[#This Row],[Patient Admission Flag]]</f>
        <v>1</v>
      </c>
      <c r="S7090">
        <f>--AND(Table1[[#This Row],[WithinTarget]]=1,Table1[[#This Row],[Patient Satisfaction Score]]&gt;=7)</f>
        <v>0</v>
      </c>
      <c r="T7090" t="str">
        <f>IF(LEFT(Table1[[#This Row],[Patient Gender]],1)="F","Female","Male")</f>
        <v>Male</v>
      </c>
    </row>
    <row r="7091" spans="1:20" x14ac:dyDescent="0.3">
      <c r="A7091" t="s">
        <v>7195</v>
      </c>
      <c r="B7091" s="1">
        <v>45348.76458333333</v>
      </c>
      <c r="C7091" t="s">
        <v>9</v>
      </c>
      <c r="D7091">
        <v>43</v>
      </c>
      <c r="E7091" t="s">
        <v>14</v>
      </c>
      <c r="F7091" t="s">
        <v>27</v>
      </c>
      <c r="G7091" t="b">
        <v>1</v>
      </c>
      <c r="I7091">
        <v>27</v>
      </c>
      <c r="J7091" t="b">
        <v>1</v>
      </c>
      <c r="K7091">
        <f>YEAR(Table1[[#This Row],[Patient Admission Date]])</f>
        <v>2024</v>
      </c>
      <c r="L7091" t="str">
        <f>TEXT(Table1[[#This Row],[Patient Admission Date]],"mmm")</f>
        <v>Feb</v>
      </c>
      <c r="M7091" t="str">
        <f>TEXT(Table1[[#This Row],[Patient Admission Date]],"ddd")</f>
        <v>Mon</v>
      </c>
      <c r="N7091" t="str">
        <f>TEXT(INT(HOUR(Table1[[#This Row],[Patient Admission Date]])/3)*3,"00")&amp;"-"&amp;TEXT(INT(HOUR(Table1[[#This Row],[Patient Admission Date]])/3)*3+3,"00")</f>
        <v>18-21</v>
      </c>
      <c r="O7091" t="str" cm="1">
        <f t="array" ref="O7091">_xlfn.IFS(Table1[[#This Row],[Patient Age]]&lt;=14,"0-14",Table1[[#This Row],[Patient Age]]&lt;=29,"15-29",Table1[[#This Row],[Patient Age]]&lt;=44,"30-44",Table1[[#This Row],[Patient Age]]&lt;=59,"45-59",Table1[[#This Row],[Patient Age]]&lt;=74,"60-74",TRUE,"75+")</f>
        <v>30-44</v>
      </c>
      <c r="P7091" t="str" cm="1">
        <f t="array" ref="P7091">_xlfn.IFS(Table1[[#This Row],[Patient Waittime]]&lt;=15,"0-15",Table1[[#This Row],[Patient Waittime]]&lt;=30,"16-30",Table1[[#This Row],[Patient Waittime]]&lt;=45,"31-45",Table1[[#This Row],[Patient Waittime]]&lt;=60,"46-60",TRUE,"60+")</f>
        <v>16-30</v>
      </c>
      <c r="Q7091">
        <f>--(Table1[[#This Row],[Patient Waittime]]&lt;=30)</f>
        <v>1</v>
      </c>
      <c r="R7091">
        <f>--Table1[[#This Row],[Patient Admission Flag]]</f>
        <v>1</v>
      </c>
      <c r="S7091">
        <f>--AND(Table1[[#This Row],[WithinTarget]]=1,Table1[[#This Row],[Patient Satisfaction Score]]&gt;=7)</f>
        <v>0</v>
      </c>
      <c r="T7091" t="str">
        <f>IF(LEFT(Table1[[#This Row],[Patient Gender]],1)="F","Female","Male")</f>
        <v>Male</v>
      </c>
    </row>
    <row r="7092" spans="1:20" x14ac:dyDescent="0.3">
      <c r="A7092" t="s">
        <v>7196</v>
      </c>
      <c r="B7092" s="1">
        <v>45288.295138888891</v>
      </c>
      <c r="C7092" t="s">
        <v>9</v>
      </c>
      <c r="D7092">
        <v>19</v>
      </c>
      <c r="E7092" t="s">
        <v>14</v>
      </c>
      <c r="F7092" t="s">
        <v>27</v>
      </c>
      <c r="G7092" t="b">
        <v>1</v>
      </c>
      <c r="I7092">
        <v>28</v>
      </c>
      <c r="J7092" t="b">
        <v>1</v>
      </c>
      <c r="K7092">
        <f>YEAR(Table1[[#This Row],[Patient Admission Date]])</f>
        <v>2023</v>
      </c>
      <c r="L7092" t="str">
        <f>TEXT(Table1[[#This Row],[Patient Admission Date]],"mmm")</f>
        <v>Dec</v>
      </c>
      <c r="M7092" t="str">
        <f>TEXT(Table1[[#This Row],[Patient Admission Date]],"ddd")</f>
        <v>Thu</v>
      </c>
      <c r="N7092" t="str">
        <f>TEXT(INT(HOUR(Table1[[#This Row],[Patient Admission Date]])/3)*3,"00")&amp;"-"&amp;TEXT(INT(HOUR(Table1[[#This Row],[Patient Admission Date]])/3)*3+3,"00")</f>
        <v>06-09</v>
      </c>
      <c r="O7092" t="str" cm="1">
        <f t="array" ref="O7092">_xlfn.IFS(Table1[[#This Row],[Patient Age]]&lt;=14,"0-14",Table1[[#This Row],[Patient Age]]&lt;=29,"15-29",Table1[[#This Row],[Patient Age]]&lt;=44,"30-44",Table1[[#This Row],[Patient Age]]&lt;=59,"45-59",Table1[[#This Row],[Patient Age]]&lt;=74,"60-74",TRUE,"75+")</f>
        <v>15-29</v>
      </c>
      <c r="P7092" t="str" cm="1">
        <f t="array" ref="P7092">_xlfn.IFS(Table1[[#This Row],[Patient Waittime]]&lt;=15,"0-15",Table1[[#This Row],[Patient Waittime]]&lt;=30,"16-30",Table1[[#This Row],[Patient Waittime]]&lt;=45,"31-45",Table1[[#This Row],[Patient Waittime]]&lt;=60,"46-60",TRUE,"60+")</f>
        <v>16-30</v>
      </c>
      <c r="Q7092">
        <f>--(Table1[[#This Row],[Patient Waittime]]&lt;=30)</f>
        <v>1</v>
      </c>
      <c r="R7092">
        <f>--Table1[[#This Row],[Patient Admission Flag]]</f>
        <v>1</v>
      </c>
      <c r="S7092">
        <f>--AND(Table1[[#This Row],[WithinTarget]]=1,Table1[[#This Row],[Patient Satisfaction Score]]&gt;=7)</f>
        <v>0</v>
      </c>
      <c r="T7092" t="str">
        <f>IF(LEFT(Table1[[#This Row],[Patient Gender]],1)="F","Female","Male")</f>
        <v>Male</v>
      </c>
    </row>
    <row r="7093" spans="1:20" x14ac:dyDescent="0.3">
      <c r="A7093" t="s">
        <v>7197</v>
      </c>
      <c r="B7093" s="1">
        <v>45156.683333333334</v>
      </c>
      <c r="C7093" t="s">
        <v>9</v>
      </c>
      <c r="D7093">
        <v>27</v>
      </c>
      <c r="E7093" t="s">
        <v>14</v>
      </c>
      <c r="F7093" t="s">
        <v>27</v>
      </c>
      <c r="G7093" t="b">
        <v>1</v>
      </c>
      <c r="H7093">
        <v>9</v>
      </c>
      <c r="I7093">
        <v>26</v>
      </c>
      <c r="J7093" t="b">
        <v>1</v>
      </c>
      <c r="K7093">
        <f>YEAR(Table1[[#This Row],[Patient Admission Date]])</f>
        <v>2023</v>
      </c>
      <c r="L7093" t="str">
        <f>TEXT(Table1[[#This Row],[Patient Admission Date]],"mmm")</f>
        <v>Aug</v>
      </c>
      <c r="M7093" t="str">
        <f>TEXT(Table1[[#This Row],[Patient Admission Date]],"ddd")</f>
        <v>Fri</v>
      </c>
      <c r="N7093" t="str">
        <f>TEXT(INT(HOUR(Table1[[#This Row],[Patient Admission Date]])/3)*3,"00")&amp;"-"&amp;TEXT(INT(HOUR(Table1[[#This Row],[Patient Admission Date]])/3)*3+3,"00")</f>
        <v>15-18</v>
      </c>
      <c r="O7093" t="str" cm="1">
        <f t="array" ref="O7093">_xlfn.IFS(Table1[[#This Row],[Patient Age]]&lt;=14,"0-14",Table1[[#This Row],[Patient Age]]&lt;=29,"15-29",Table1[[#This Row],[Patient Age]]&lt;=44,"30-44",Table1[[#This Row],[Patient Age]]&lt;=59,"45-59",Table1[[#This Row],[Patient Age]]&lt;=74,"60-74",TRUE,"75+")</f>
        <v>15-29</v>
      </c>
      <c r="P7093" t="str" cm="1">
        <f t="array" ref="P7093">_xlfn.IFS(Table1[[#This Row],[Patient Waittime]]&lt;=15,"0-15",Table1[[#This Row],[Patient Waittime]]&lt;=30,"16-30",Table1[[#This Row],[Patient Waittime]]&lt;=45,"31-45",Table1[[#This Row],[Patient Waittime]]&lt;=60,"46-60",TRUE,"60+")</f>
        <v>16-30</v>
      </c>
      <c r="Q7093">
        <f>--(Table1[[#This Row],[Patient Waittime]]&lt;=30)</f>
        <v>1</v>
      </c>
      <c r="R7093">
        <f>--Table1[[#This Row],[Patient Admission Flag]]</f>
        <v>1</v>
      </c>
      <c r="S7093">
        <f>--AND(Table1[[#This Row],[WithinTarget]]=1,Table1[[#This Row],[Patient Satisfaction Score]]&gt;=7)</f>
        <v>1</v>
      </c>
      <c r="T7093" t="str">
        <f>IF(LEFT(Table1[[#This Row],[Patient Gender]],1)="F","Female","Male")</f>
        <v>Male</v>
      </c>
    </row>
    <row r="7094" spans="1:20" x14ac:dyDescent="0.3">
      <c r="A7094" t="s">
        <v>7198</v>
      </c>
      <c r="B7094" s="1">
        <v>45443.731249999997</v>
      </c>
      <c r="C7094" t="s">
        <v>9</v>
      </c>
      <c r="D7094">
        <v>15</v>
      </c>
      <c r="E7094" t="s">
        <v>14</v>
      </c>
      <c r="F7094" t="s">
        <v>20</v>
      </c>
      <c r="G7094" t="b">
        <v>1</v>
      </c>
      <c r="I7094">
        <v>25</v>
      </c>
      <c r="J7094" t="b">
        <v>1</v>
      </c>
      <c r="K7094">
        <f>YEAR(Table1[[#This Row],[Patient Admission Date]])</f>
        <v>2024</v>
      </c>
      <c r="L7094" t="str">
        <f>TEXT(Table1[[#This Row],[Patient Admission Date]],"mmm")</f>
        <v>May</v>
      </c>
      <c r="M7094" t="str">
        <f>TEXT(Table1[[#This Row],[Patient Admission Date]],"ddd")</f>
        <v>Fri</v>
      </c>
      <c r="N7094" t="str">
        <f>TEXT(INT(HOUR(Table1[[#This Row],[Patient Admission Date]])/3)*3,"00")&amp;"-"&amp;TEXT(INT(HOUR(Table1[[#This Row],[Patient Admission Date]])/3)*3+3,"00")</f>
        <v>15-18</v>
      </c>
      <c r="O7094" t="str" cm="1">
        <f t="array" ref="O7094">_xlfn.IFS(Table1[[#This Row],[Patient Age]]&lt;=14,"0-14",Table1[[#This Row],[Patient Age]]&lt;=29,"15-29",Table1[[#This Row],[Patient Age]]&lt;=44,"30-44",Table1[[#This Row],[Patient Age]]&lt;=59,"45-59",Table1[[#This Row],[Patient Age]]&lt;=74,"60-74",TRUE,"75+")</f>
        <v>15-29</v>
      </c>
      <c r="P7094" t="str" cm="1">
        <f t="array" ref="P7094">_xlfn.IFS(Table1[[#This Row],[Patient Waittime]]&lt;=15,"0-15",Table1[[#This Row],[Patient Waittime]]&lt;=30,"16-30",Table1[[#This Row],[Patient Waittime]]&lt;=45,"31-45",Table1[[#This Row],[Patient Waittime]]&lt;=60,"46-60",TRUE,"60+")</f>
        <v>16-30</v>
      </c>
      <c r="Q7094">
        <f>--(Table1[[#This Row],[Patient Waittime]]&lt;=30)</f>
        <v>1</v>
      </c>
      <c r="R7094">
        <f>--Table1[[#This Row],[Patient Admission Flag]]</f>
        <v>1</v>
      </c>
      <c r="S7094">
        <f>--AND(Table1[[#This Row],[WithinTarget]]=1,Table1[[#This Row],[Patient Satisfaction Score]]&gt;=7)</f>
        <v>0</v>
      </c>
      <c r="T7094" t="str">
        <f>IF(LEFT(Table1[[#This Row],[Patient Gender]],1)="F","Female","Male")</f>
        <v>Male</v>
      </c>
    </row>
    <row r="7095" spans="1:20" x14ac:dyDescent="0.3">
      <c r="A7095" t="s">
        <v>7199</v>
      </c>
      <c r="B7095" s="1">
        <v>45096.036805555559</v>
      </c>
      <c r="C7095" t="s">
        <v>9</v>
      </c>
      <c r="D7095">
        <v>44</v>
      </c>
      <c r="E7095" t="s">
        <v>14</v>
      </c>
      <c r="F7095" t="s">
        <v>20</v>
      </c>
      <c r="G7095" t="b">
        <v>1</v>
      </c>
      <c r="I7095">
        <v>17</v>
      </c>
      <c r="J7095" t="b">
        <v>1</v>
      </c>
      <c r="K7095">
        <f>YEAR(Table1[[#This Row],[Patient Admission Date]])</f>
        <v>2023</v>
      </c>
      <c r="L7095" t="str">
        <f>TEXT(Table1[[#This Row],[Patient Admission Date]],"mmm")</f>
        <v>Jun</v>
      </c>
      <c r="M7095" t="str">
        <f>TEXT(Table1[[#This Row],[Patient Admission Date]],"ddd")</f>
        <v>Mon</v>
      </c>
      <c r="N7095" t="str">
        <f>TEXT(INT(HOUR(Table1[[#This Row],[Patient Admission Date]])/3)*3,"00")&amp;"-"&amp;TEXT(INT(HOUR(Table1[[#This Row],[Patient Admission Date]])/3)*3+3,"00")</f>
        <v>00-03</v>
      </c>
      <c r="O7095" t="str" cm="1">
        <f t="array" ref="O7095">_xlfn.IFS(Table1[[#This Row],[Patient Age]]&lt;=14,"0-14",Table1[[#This Row],[Patient Age]]&lt;=29,"15-29",Table1[[#This Row],[Patient Age]]&lt;=44,"30-44",Table1[[#This Row],[Patient Age]]&lt;=59,"45-59",Table1[[#This Row],[Patient Age]]&lt;=74,"60-74",TRUE,"75+")</f>
        <v>30-44</v>
      </c>
      <c r="P7095" t="str" cm="1">
        <f t="array" ref="P7095">_xlfn.IFS(Table1[[#This Row],[Patient Waittime]]&lt;=15,"0-15",Table1[[#This Row],[Patient Waittime]]&lt;=30,"16-30",Table1[[#This Row],[Patient Waittime]]&lt;=45,"31-45",Table1[[#This Row],[Patient Waittime]]&lt;=60,"46-60",TRUE,"60+")</f>
        <v>16-30</v>
      </c>
      <c r="Q7095">
        <f>--(Table1[[#This Row],[Patient Waittime]]&lt;=30)</f>
        <v>1</v>
      </c>
      <c r="R7095">
        <f>--Table1[[#This Row],[Patient Admission Flag]]</f>
        <v>1</v>
      </c>
      <c r="S7095">
        <f>--AND(Table1[[#This Row],[WithinTarget]]=1,Table1[[#This Row],[Patient Satisfaction Score]]&gt;=7)</f>
        <v>0</v>
      </c>
      <c r="T7095" t="str">
        <f>IF(LEFT(Table1[[#This Row],[Patient Gender]],1)="F","Female","Male")</f>
        <v>Male</v>
      </c>
    </row>
    <row r="7096" spans="1:20" x14ac:dyDescent="0.3">
      <c r="A7096" t="s">
        <v>7200</v>
      </c>
      <c r="B7096" s="1">
        <v>45360.17083333333</v>
      </c>
      <c r="C7096" t="s">
        <v>9</v>
      </c>
      <c r="D7096">
        <v>19</v>
      </c>
      <c r="E7096" t="s">
        <v>14</v>
      </c>
      <c r="F7096" t="s">
        <v>20</v>
      </c>
      <c r="G7096" t="b">
        <v>1</v>
      </c>
      <c r="I7096">
        <v>32</v>
      </c>
      <c r="J7096" t="b">
        <v>1</v>
      </c>
      <c r="K7096">
        <f>YEAR(Table1[[#This Row],[Patient Admission Date]])</f>
        <v>2024</v>
      </c>
      <c r="L7096" t="str">
        <f>TEXT(Table1[[#This Row],[Patient Admission Date]],"mmm")</f>
        <v>Mar</v>
      </c>
      <c r="M7096" t="str">
        <f>TEXT(Table1[[#This Row],[Patient Admission Date]],"ddd")</f>
        <v>Sat</v>
      </c>
      <c r="N7096" t="str">
        <f>TEXT(INT(HOUR(Table1[[#This Row],[Patient Admission Date]])/3)*3,"00")&amp;"-"&amp;TEXT(INT(HOUR(Table1[[#This Row],[Patient Admission Date]])/3)*3+3,"00")</f>
        <v>03-06</v>
      </c>
      <c r="O7096" t="str" cm="1">
        <f t="array" ref="O7096">_xlfn.IFS(Table1[[#This Row],[Patient Age]]&lt;=14,"0-14",Table1[[#This Row],[Patient Age]]&lt;=29,"15-29",Table1[[#This Row],[Patient Age]]&lt;=44,"30-44",Table1[[#This Row],[Patient Age]]&lt;=59,"45-59",Table1[[#This Row],[Patient Age]]&lt;=74,"60-74",TRUE,"75+")</f>
        <v>15-29</v>
      </c>
      <c r="P7096" t="str" cm="1">
        <f t="array" ref="P7096">_xlfn.IFS(Table1[[#This Row],[Patient Waittime]]&lt;=15,"0-15",Table1[[#This Row],[Patient Waittime]]&lt;=30,"16-30",Table1[[#This Row],[Patient Waittime]]&lt;=45,"31-45",Table1[[#This Row],[Patient Waittime]]&lt;=60,"46-60",TRUE,"60+")</f>
        <v>31-45</v>
      </c>
      <c r="Q7096">
        <f>--(Table1[[#This Row],[Patient Waittime]]&lt;=30)</f>
        <v>0</v>
      </c>
      <c r="R7096">
        <f>--Table1[[#This Row],[Patient Admission Flag]]</f>
        <v>1</v>
      </c>
      <c r="S7096">
        <f>--AND(Table1[[#This Row],[WithinTarget]]=1,Table1[[#This Row],[Patient Satisfaction Score]]&gt;=7)</f>
        <v>0</v>
      </c>
      <c r="T7096" t="str">
        <f>IF(LEFT(Table1[[#This Row],[Patient Gender]],1)="F","Female","Male")</f>
        <v>Male</v>
      </c>
    </row>
    <row r="7097" spans="1:20" x14ac:dyDescent="0.3">
      <c r="A7097" t="s">
        <v>7201</v>
      </c>
      <c r="B7097" s="1">
        <v>45451.592361111114</v>
      </c>
      <c r="C7097" t="s">
        <v>9</v>
      </c>
      <c r="D7097">
        <v>75</v>
      </c>
      <c r="E7097" t="s">
        <v>14</v>
      </c>
      <c r="F7097" t="s">
        <v>20</v>
      </c>
      <c r="G7097" t="b">
        <v>1</v>
      </c>
      <c r="I7097">
        <v>60</v>
      </c>
      <c r="J7097" t="b">
        <v>1</v>
      </c>
      <c r="K7097">
        <f>YEAR(Table1[[#This Row],[Patient Admission Date]])</f>
        <v>2024</v>
      </c>
      <c r="L7097" t="str">
        <f>TEXT(Table1[[#This Row],[Patient Admission Date]],"mmm")</f>
        <v>Jun</v>
      </c>
      <c r="M7097" t="str">
        <f>TEXT(Table1[[#This Row],[Patient Admission Date]],"ddd")</f>
        <v>Sat</v>
      </c>
      <c r="N7097" t="str">
        <f>TEXT(INT(HOUR(Table1[[#This Row],[Patient Admission Date]])/3)*3,"00")&amp;"-"&amp;TEXT(INT(HOUR(Table1[[#This Row],[Patient Admission Date]])/3)*3+3,"00")</f>
        <v>12-15</v>
      </c>
      <c r="O7097" t="str" cm="1">
        <f t="array" ref="O7097">_xlfn.IFS(Table1[[#This Row],[Patient Age]]&lt;=14,"0-14",Table1[[#This Row],[Patient Age]]&lt;=29,"15-29",Table1[[#This Row],[Patient Age]]&lt;=44,"30-44",Table1[[#This Row],[Patient Age]]&lt;=59,"45-59",Table1[[#This Row],[Patient Age]]&lt;=74,"60-74",TRUE,"75+")</f>
        <v>75+</v>
      </c>
      <c r="P7097" t="str" cm="1">
        <f t="array" ref="P7097">_xlfn.IFS(Table1[[#This Row],[Patient Waittime]]&lt;=15,"0-15",Table1[[#This Row],[Patient Waittime]]&lt;=30,"16-30",Table1[[#This Row],[Patient Waittime]]&lt;=45,"31-45",Table1[[#This Row],[Patient Waittime]]&lt;=60,"46-60",TRUE,"60+")</f>
        <v>46-60</v>
      </c>
      <c r="Q7097">
        <f>--(Table1[[#This Row],[Patient Waittime]]&lt;=30)</f>
        <v>0</v>
      </c>
      <c r="R7097">
        <f>--Table1[[#This Row],[Patient Admission Flag]]</f>
        <v>1</v>
      </c>
      <c r="S7097">
        <f>--AND(Table1[[#This Row],[WithinTarget]]=1,Table1[[#This Row],[Patient Satisfaction Score]]&gt;=7)</f>
        <v>0</v>
      </c>
      <c r="T7097" t="str">
        <f>IF(LEFT(Table1[[#This Row],[Patient Gender]],1)="F","Female","Male")</f>
        <v>Male</v>
      </c>
    </row>
    <row r="7098" spans="1:20" x14ac:dyDescent="0.3">
      <c r="A7098" t="s">
        <v>7202</v>
      </c>
      <c r="B7098" s="1">
        <v>45084.091666666667</v>
      </c>
      <c r="C7098" t="s">
        <v>9</v>
      </c>
      <c r="D7098">
        <v>76</v>
      </c>
      <c r="E7098" t="s">
        <v>14</v>
      </c>
      <c r="F7098" t="s">
        <v>20</v>
      </c>
      <c r="G7098" t="b">
        <v>1</v>
      </c>
      <c r="I7098">
        <v>25</v>
      </c>
      <c r="J7098" t="b">
        <v>1</v>
      </c>
      <c r="K7098">
        <f>YEAR(Table1[[#This Row],[Patient Admission Date]])</f>
        <v>2023</v>
      </c>
      <c r="L7098" t="str">
        <f>TEXT(Table1[[#This Row],[Patient Admission Date]],"mmm")</f>
        <v>Jun</v>
      </c>
      <c r="M7098" t="str">
        <f>TEXT(Table1[[#This Row],[Patient Admission Date]],"ddd")</f>
        <v>Wed</v>
      </c>
      <c r="N7098" t="str">
        <f>TEXT(INT(HOUR(Table1[[#This Row],[Patient Admission Date]])/3)*3,"00")&amp;"-"&amp;TEXT(INT(HOUR(Table1[[#This Row],[Patient Admission Date]])/3)*3+3,"00")</f>
        <v>00-03</v>
      </c>
      <c r="O7098" t="str" cm="1">
        <f t="array" ref="O7098">_xlfn.IFS(Table1[[#This Row],[Patient Age]]&lt;=14,"0-14",Table1[[#This Row],[Patient Age]]&lt;=29,"15-29",Table1[[#This Row],[Patient Age]]&lt;=44,"30-44",Table1[[#This Row],[Patient Age]]&lt;=59,"45-59",Table1[[#This Row],[Patient Age]]&lt;=74,"60-74",TRUE,"75+")</f>
        <v>75+</v>
      </c>
      <c r="P7098" t="str" cm="1">
        <f t="array" ref="P7098">_xlfn.IFS(Table1[[#This Row],[Patient Waittime]]&lt;=15,"0-15",Table1[[#This Row],[Patient Waittime]]&lt;=30,"16-30",Table1[[#This Row],[Patient Waittime]]&lt;=45,"31-45",Table1[[#This Row],[Patient Waittime]]&lt;=60,"46-60",TRUE,"60+")</f>
        <v>16-30</v>
      </c>
      <c r="Q7098">
        <f>--(Table1[[#This Row],[Patient Waittime]]&lt;=30)</f>
        <v>1</v>
      </c>
      <c r="R7098">
        <f>--Table1[[#This Row],[Patient Admission Flag]]</f>
        <v>1</v>
      </c>
      <c r="S7098">
        <f>--AND(Table1[[#This Row],[WithinTarget]]=1,Table1[[#This Row],[Patient Satisfaction Score]]&gt;=7)</f>
        <v>0</v>
      </c>
      <c r="T7098" t="str">
        <f>IF(LEFT(Table1[[#This Row],[Patient Gender]],1)="F","Female","Male")</f>
        <v>Male</v>
      </c>
    </row>
    <row r="7099" spans="1:20" x14ac:dyDescent="0.3">
      <c r="A7099" t="s">
        <v>7203</v>
      </c>
      <c r="B7099" s="1">
        <v>45275.48541666667</v>
      </c>
      <c r="C7099" t="s">
        <v>9</v>
      </c>
      <c r="D7099">
        <v>13</v>
      </c>
      <c r="E7099" t="s">
        <v>14</v>
      </c>
      <c r="F7099" t="s">
        <v>20</v>
      </c>
      <c r="G7099" t="b">
        <v>1</v>
      </c>
      <c r="I7099">
        <v>41</v>
      </c>
      <c r="J7099" t="b">
        <v>1</v>
      </c>
      <c r="K7099">
        <f>YEAR(Table1[[#This Row],[Patient Admission Date]])</f>
        <v>2023</v>
      </c>
      <c r="L7099" t="str">
        <f>TEXT(Table1[[#This Row],[Patient Admission Date]],"mmm")</f>
        <v>Dec</v>
      </c>
      <c r="M7099" t="str">
        <f>TEXT(Table1[[#This Row],[Patient Admission Date]],"ddd")</f>
        <v>Fri</v>
      </c>
      <c r="N7099" t="str">
        <f>TEXT(INT(HOUR(Table1[[#This Row],[Patient Admission Date]])/3)*3,"00")&amp;"-"&amp;TEXT(INT(HOUR(Table1[[#This Row],[Patient Admission Date]])/3)*3+3,"00")</f>
        <v>09-12</v>
      </c>
      <c r="O7099" t="str" cm="1">
        <f t="array" ref="O7099">_xlfn.IFS(Table1[[#This Row],[Patient Age]]&lt;=14,"0-14",Table1[[#This Row],[Patient Age]]&lt;=29,"15-29",Table1[[#This Row],[Patient Age]]&lt;=44,"30-44",Table1[[#This Row],[Patient Age]]&lt;=59,"45-59",Table1[[#This Row],[Patient Age]]&lt;=74,"60-74",TRUE,"75+")</f>
        <v>0-14</v>
      </c>
      <c r="P7099" t="str" cm="1">
        <f t="array" ref="P7099">_xlfn.IFS(Table1[[#This Row],[Patient Waittime]]&lt;=15,"0-15",Table1[[#This Row],[Patient Waittime]]&lt;=30,"16-30",Table1[[#This Row],[Patient Waittime]]&lt;=45,"31-45",Table1[[#This Row],[Patient Waittime]]&lt;=60,"46-60",TRUE,"60+")</f>
        <v>31-45</v>
      </c>
      <c r="Q7099">
        <f>--(Table1[[#This Row],[Patient Waittime]]&lt;=30)</f>
        <v>0</v>
      </c>
      <c r="R7099">
        <f>--Table1[[#This Row],[Patient Admission Flag]]</f>
        <v>1</v>
      </c>
      <c r="S7099">
        <f>--AND(Table1[[#This Row],[WithinTarget]]=1,Table1[[#This Row],[Patient Satisfaction Score]]&gt;=7)</f>
        <v>0</v>
      </c>
      <c r="T7099" t="str">
        <f>IF(LEFT(Table1[[#This Row],[Patient Gender]],1)="F","Female","Male")</f>
        <v>Male</v>
      </c>
    </row>
    <row r="7100" spans="1:20" x14ac:dyDescent="0.3">
      <c r="A7100" t="s">
        <v>7204</v>
      </c>
      <c r="B7100" s="1">
        <v>45257.012499999997</v>
      </c>
      <c r="C7100" t="s">
        <v>9</v>
      </c>
      <c r="D7100">
        <v>56</v>
      </c>
      <c r="E7100" t="s">
        <v>14</v>
      </c>
      <c r="F7100" t="s">
        <v>20</v>
      </c>
      <c r="G7100" t="b">
        <v>1</v>
      </c>
      <c r="I7100">
        <v>49</v>
      </c>
      <c r="J7100" t="b">
        <v>1</v>
      </c>
      <c r="K7100">
        <f>YEAR(Table1[[#This Row],[Patient Admission Date]])</f>
        <v>2023</v>
      </c>
      <c r="L7100" t="str">
        <f>TEXT(Table1[[#This Row],[Patient Admission Date]],"mmm")</f>
        <v>Nov</v>
      </c>
      <c r="M7100" t="str">
        <f>TEXT(Table1[[#This Row],[Patient Admission Date]],"ddd")</f>
        <v>Mon</v>
      </c>
      <c r="N7100" t="str">
        <f>TEXT(INT(HOUR(Table1[[#This Row],[Patient Admission Date]])/3)*3,"00")&amp;"-"&amp;TEXT(INT(HOUR(Table1[[#This Row],[Patient Admission Date]])/3)*3+3,"00")</f>
        <v>00-03</v>
      </c>
      <c r="O7100" t="str" cm="1">
        <f t="array" ref="O7100">_xlfn.IFS(Table1[[#This Row],[Patient Age]]&lt;=14,"0-14",Table1[[#This Row],[Patient Age]]&lt;=29,"15-29",Table1[[#This Row],[Patient Age]]&lt;=44,"30-44",Table1[[#This Row],[Patient Age]]&lt;=59,"45-59",Table1[[#This Row],[Patient Age]]&lt;=74,"60-74",TRUE,"75+")</f>
        <v>45-59</v>
      </c>
      <c r="P7100" t="str" cm="1">
        <f t="array" ref="P7100">_xlfn.IFS(Table1[[#This Row],[Patient Waittime]]&lt;=15,"0-15",Table1[[#This Row],[Patient Waittime]]&lt;=30,"16-30",Table1[[#This Row],[Patient Waittime]]&lt;=45,"31-45",Table1[[#This Row],[Patient Waittime]]&lt;=60,"46-60",TRUE,"60+")</f>
        <v>46-60</v>
      </c>
      <c r="Q7100">
        <f>--(Table1[[#This Row],[Patient Waittime]]&lt;=30)</f>
        <v>0</v>
      </c>
      <c r="R7100">
        <f>--Table1[[#This Row],[Patient Admission Flag]]</f>
        <v>1</v>
      </c>
      <c r="S7100">
        <f>--AND(Table1[[#This Row],[WithinTarget]]=1,Table1[[#This Row],[Patient Satisfaction Score]]&gt;=7)</f>
        <v>0</v>
      </c>
      <c r="T7100" t="str">
        <f>IF(LEFT(Table1[[#This Row],[Patient Gender]],1)="F","Female","Male")</f>
        <v>Male</v>
      </c>
    </row>
    <row r="7101" spans="1:20" x14ac:dyDescent="0.3">
      <c r="A7101" t="s">
        <v>7205</v>
      </c>
      <c r="B7101" s="1">
        <v>45197.89166666667</v>
      </c>
      <c r="C7101" t="s">
        <v>9</v>
      </c>
      <c r="D7101">
        <v>17</v>
      </c>
      <c r="E7101" t="s">
        <v>14</v>
      </c>
      <c r="F7101" t="s">
        <v>20</v>
      </c>
      <c r="G7101" t="b">
        <v>1</v>
      </c>
      <c r="H7101">
        <v>5</v>
      </c>
      <c r="I7101">
        <v>22</v>
      </c>
      <c r="J7101" t="b">
        <v>1</v>
      </c>
      <c r="K7101">
        <f>YEAR(Table1[[#This Row],[Patient Admission Date]])</f>
        <v>2023</v>
      </c>
      <c r="L7101" t="str">
        <f>TEXT(Table1[[#This Row],[Patient Admission Date]],"mmm")</f>
        <v>Sep</v>
      </c>
      <c r="M7101" t="str">
        <f>TEXT(Table1[[#This Row],[Patient Admission Date]],"ddd")</f>
        <v>Thu</v>
      </c>
      <c r="N7101" t="str">
        <f>TEXT(INT(HOUR(Table1[[#This Row],[Patient Admission Date]])/3)*3,"00")&amp;"-"&amp;TEXT(INT(HOUR(Table1[[#This Row],[Patient Admission Date]])/3)*3+3,"00")</f>
        <v>21-24</v>
      </c>
      <c r="O7101" t="str" cm="1">
        <f t="array" ref="O7101">_xlfn.IFS(Table1[[#This Row],[Patient Age]]&lt;=14,"0-14",Table1[[#This Row],[Patient Age]]&lt;=29,"15-29",Table1[[#This Row],[Patient Age]]&lt;=44,"30-44",Table1[[#This Row],[Patient Age]]&lt;=59,"45-59",Table1[[#This Row],[Patient Age]]&lt;=74,"60-74",TRUE,"75+")</f>
        <v>15-29</v>
      </c>
      <c r="P7101" t="str" cm="1">
        <f t="array" ref="P7101">_xlfn.IFS(Table1[[#This Row],[Patient Waittime]]&lt;=15,"0-15",Table1[[#This Row],[Patient Waittime]]&lt;=30,"16-30",Table1[[#This Row],[Patient Waittime]]&lt;=45,"31-45",Table1[[#This Row],[Patient Waittime]]&lt;=60,"46-60",TRUE,"60+")</f>
        <v>16-30</v>
      </c>
      <c r="Q7101">
        <f>--(Table1[[#This Row],[Patient Waittime]]&lt;=30)</f>
        <v>1</v>
      </c>
      <c r="R7101">
        <f>--Table1[[#This Row],[Patient Admission Flag]]</f>
        <v>1</v>
      </c>
      <c r="S7101">
        <f>--AND(Table1[[#This Row],[WithinTarget]]=1,Table1[[#This Row],[Patient Satisfaction Score]]&gt;=7)</f>
        <v>0</v>
      </c>
      <c r="T7101" t="str">
        <f>IF(LEFT(Table1[[#This Row],[Patient Gender]],1)="F","Female","Male")</f>
        <v>Male</v>
      </c>
    </row>
    <row r="7102" spans="1:20" x14ac:dyDescent="0.3">
      <c r="A7102" t="s">
        <v>7206</v>
      </c>
      <c r="B7102" s="1">
        <v>45315.447222222225</v>
      </c>
      <c r="C7102" t="s">
        <v>9</v>
      </c>
      <c r="D7102">
        <v>33</v>
      </c>
      <c r="E7102" t="s">
        <v>14</v>
      </c>
      <c r="F7102" t="s">
        <v>20</v>
      </c>
      <c r="G7102" t="b">
        <v>1</v>
      </c>
      <c r="H7102">
        <v>5</v>
      </c>
      <c r="I7102">
        <v>36</v>
      </c>
      <c r="J7102" t="b">
        <v>1</v>
      </c>
      <c r="K7102">
        <f>YEAR(Table1[[#This Row],[Patient Admission Date]])</f>
        <v>2024</v>
      </c>
      <c r="L7102" t="str">
        <f>TEXT(Table1[[#This Row],[Patient Admission Date]],"mmm")</f>
        <v>Jan</v>
      </c>
      <c r="M7102" t="str">
        <f>TEXT(Table1[[#This Row],[Patient Admission Date]],"ddd")</f>
        <v>Wed</v>
      </c>
      <c r="N7102" t="str">
        <f>TEXT(INT(HOUR(Table1[[#This Row],[Patient Admission Date]])/3)*3,"00")&amp;"-"&amp;TEXT(INT(HOUR(Table1[[#This Row],[Patient Admission Date]])/3)*3+3,"00")</f>
        <v>09-12</v>
      </c>
      <c r="O7102" t="str" cm="1">
        <f t="array" ref="O7102">_xlfn.IFS(Table1[[#This Row],[Patient Age]]&lt;=14,"0-14",Table1[[#This Row],[Patient Age]]&lt;=29,"15-29",Table1[[#This Row],[Patient Age]]&lt;=44,"30-44",Table1[[#This Row],[Patient Age]]&lt;=59,"45-59",Table1[[#This Row],[Patient Age]]&lt;=74,"60-74",TRUE,"75+")</f>
        <v>30-44</v>
      </c>
      <c r="P7102" t="str" cm="1">
        <f t="array" ref="P7102">_xlfn.IFS(Table1[[#This Row],[Patient Waittime]]&lt;=15,"0-15",Table1[[#This Row],[Patient Waittime]]&lt;=30,"16-30",Table1[[#This Row],[Patient Waittime]]&lt;=45,"31-45",Table1[[#This Row],[Patient Waittime]]&lt;=60,"46-60",TRUE,"60+")</f>
        <v>31-45</v>
      </c>
      <c r="Q7102">
        <f>--(Table1[[#This Row],[Patient Waittime]]&lt;=30)</f>
        <v>0</v>
      </c>
      <c r="R7102">
        <f>--Table1[[#This Row],[Patient Admission Flag]]</f>
        <v>1</v>
      </c>
      <c r="S7102">
        <f>--AND(Table1[[#This Row],[WithinTarget]]=1,Table1[[#This Row],[Patient Satisfaction Score]]&gt;=7)</f>
        <v>0</v>
      </c>
      <c r="T7102" t="str">
        <f>IF(LEFT(Table1[[#This Row],[Patient Gender]],1)="F","Female","Male")</f>
        <v>Male</v>
      </c>
    </row>
    <row r="7103" spans="1:20" x14ac:dyDescent="0.3">
      <c r="A7103" t="s">
        <v>7207</v>
      </c>
      <c r="B7103" s="1">
        <v>45344.69027777778</v>
      </c>
      <c r="C7103" t="s">
        <v>9</v>
      </c>
      <c r="D7103">
        <v>59</v>
      </c>
      <c r="E7103" t="s">
        <v>14</v>
      </c>
      <c r="F7103" t="s">
        <v>20</v>
      </c>
      <c r="G7103" t="b">
        <v>1</v>
      </c>
      <c r="H7103">
        <v>10</v>
      </c>
      <c r="I7103">
        <v>46</v>
      </c>
      <c r="J7103" t="b">
        <v>1</v>
      </c>
      <c r="K7103">
        <f>YEAR(Table1[[#This Row],[Patient Admission Date]])</f>
        <v>2024</v>
      </c>
      <c r="L7103" t="str">
        <f>TEXT(Table1[[#This Row],[Patient Admission Date]],"mmm")</f>
        <v>Feb</v>
      </c>
      <c r="M7103" t="str">
        <f>TEXT(Table1[[#This Row],[Patient Admission Date]],"ddd")</f>
        <v>Thu</v>
      </c>
      <c r="N7103" t="str">
        <f>TEXT(INT(HOUR(Table1[[#This Row],[Patient Admission Date]])/3)*3,"00")&amp;"-"&amp;TEXT(INT(HOUR(Table1[[#This Row],[Patient Admission Date]])/3)*3+3,"00")</f>
        <v>15-18</v>
      </c>
      <c r="O7103" t="str" cm="1">
        <f t="array" ref="O7103">_xlfn.IFS(Table1[[#This Row],[Patient Age]]&lt;=14,"0-14",Table1[[#This Row],[Patient Age]]&lt;=29,"15-29",Table1[[#This Row],[Patient Age]]&lt;=44,"30-44",Table1[[#This Row],[Patient Age]]&lt;=59,"45-59",Table1[[#This Row],[Patient Age]]&lt;=74,"60-74",TRUE,"75+")</f>
        <v>45-59</v>
      </c>
      <c r="P7103" t="str" cm="1">
        <f t="array" ref="P7103">_xlfn.IFS(Table1[[#This Row],[Patient Waittime]]&lt;=15,"0-15",Table1[[#This Row],[Patient Waittime]]&lt;=30,"16-30",Table1[[#This Row],[Patient Waittime]]&lt;=45,"31-45",Table1[[#This Row],[Patient Waittime]]&lt;=60,"46-60",TRUE,"60+")</f>
        <v>46-60</v>
      </c>
      <c r="Q7103">
        <f>--(Table1[[#This Row],[Patient Waittime]]&lt;=30)</f>
        <v>0</v>
      </c>
      <c r="R7103">
        <f>--Table1[[#This Row],[Patient Admission Flag]]</f>
        <v>1</v>
      </c>
      <c r="S7103">
        <f>--AND(Table1[[#This Row],[WithinTarget]]=1,Table1[[#This Row],[Patient Satisfaction Score]]&gt;=7)</f>
        <v>0</v>
      </c>
      <c r="T7103" t="str">
        <f>IF(LEFT(Table1[[#This Row],[Patient Gender]],1)="F","Female","Male")</f>
        <v>Male</v>
      </c>
    </row>
    <row r="7104" spans="1:20" x14ac:dyDescent="0.3">
      <c r="A7104" t="s">
        <v>7208</v>
      </c>
      <c r="B7104" s="1">
        <v>45482.265972222223</v>
      </c>
      <c r="C7104" t="s">
        <v>9</v>
      </c>
      <c r="D7104">
        <v>60</v>
      </c>
      <c r="E7104" t="s">
        <v>14</v>
      </c>
      <c r="F7104" t="s">
        <v>15</v>
      </c>
      <c r="G7104" t="b">
        <v>1</v>
      </c>
      <c r="I7104">
        <v>10</v>
      </c>
      <c r="J7104" t="b">
        <v>1</v>
      </c>
      <c r="K7104">
        <f>YEAR(Table1[[#This Row],[Patient Admission Date]])</f>
        <v>2024</v>
      </c>
      <c r="L7104" t="str">
        <f>TEXT(Table1[[#This Row],[Patient Admission Date]],"mmm")</f>
        <v>Jul</v>
      </c>
      <c r="M7104" t="str">
        <f>TEXT(Table1[[#This Row],[Patient Admission Date]],"ddd")</f>
        <v>Tue</v>
      </c>
      <c r="N7104" t="str">
        <f>TEXT(INT(HOUR(Table1[[#This Row],[Patient Admission Date]])/3)*3,"00")&amp;"-"&amp;TEXT(INT(HOUR(Table1[[#This Row],[Patient Admission Date]])/3)*3+3,"00")</f>
        <v>06-09</v>
      </c>
      <c r="O7104" t="str" cm="1">
        <f t="array" ref="O7104">_xlfn.IFS(Table1[[#This Row],[Patient Age]]&lt;=14,"0-14",Table1[[#This Row],[Patient Age]]&lt;=29,"15-29",Table1[[#This Row],[Patient Age]]&lt;=44,"30-44",Table1[[#This Row],[Patient Age]]&lt;=59,"45-59",Table1[[#This Row],[Patient Age]]&lt;=74,"60-74",TRUE,"75+")</f>
        <v>60-74</v>
      </c>
      <c r="P7104" t="str" cm="1">
        <f t="array" ref="P7104">_xlfn.IFS(Table1[[#This Row],[Patient Waittime]]&lt;=15,"0-15",Table1[[#This Row],[Patient Waittime]]&lt;=30,"16-30",Table1[[#This Row],[Patient Waittime]]&lt;=45,"31-45",Table1[[#This Row],[Patient Waittime]]&lt;=60,"46-60",TRUE,"60+")</f>
        <v>0-15</v>
      </c>
      <c r="Q7104">
        <f>--(Table1[[#This Row],[Patient Waittime]]&lt;=30)</f>
        <v>1</v>
      </c>
      <c r="R7104">
        <f>--Table1[[#This Row],[Patient Admission Flag]]</f>
        <v>1</v>
      </c>
      <c r="S7104">
        <f>--AND(Table1[[#This Row],[WithinTarget]]=1,Table1[[#This Row],[Patient Satisfaction Score]]&gt;=7)</f>
        <v>0</v>
      </c>
      <c r="T7104" t="str">
        <f>IF(LEFT(Table1[[#This Row],[Patient Gender]],1)="F","Female","Male")</f>
        <v>Male</v>
      </c>
    </row>
    <row r="7105" spans="1:20" x14ac:dyDescent="0.3">
      <c r="A7105" t="s">
        <v>7209</v>
      </c>
      <c r="B7105" s="1">
        <v>45347.046527777777</v>
      </c>
      <c r="C7105" t="s">
        <v>9</v>
      </c>
      <c r="D7105">
        <v>18</v>
      </c>
      <c r="E7105" t="s">
        <v>14</v>
      </c>
      <c r="F7105" t="s">
        <v>15</v>
      </c>
      <c r="G7105" t="b">
        <v>1</v>
      </c>
      <c r="I7105">
        <v>13</v>
      </c>
      <c r="J7105" t="b">
        <v>1</v>
      </c>
      <c r="K7105">
        <f>YEAR(Table1[[#This Row],[Patient Admission Date]])</f>
        <v>2024</v>
      </c>
      <c r="L7105" t="str">
        <f>TEXT(Table1[[#This Row],[Patient Admission Date]],"mmm")</f>
        <v>Feb</v>
      </c>
      <c r="M7105" t="str">
        <f>TEXT(Table1[[#This Row],[Patient Admission Date]],"ddd")</f>
        <v>Sun</v>
      </c>
      <c r="N7105" t="str">
        <f>TEXT(INT(HOUR(Table1[[#This Row],[Patient Admission Date]])/3)*3,"00")&amp;"-"&amp;TEXT(INT(HOUR(Table1[[#This Row],[Patient Admission Date]])/3)*3+3,"00")</f>
        <v>00-03</v>
      </c>
      <c r="O7105" t="str" cm="1">
        <f t="array" ref="O7105">_xlfn.IFS(Table1[[#This Row],[Patient Age]]&lt;=14,"0-14",Table1[[#This Row],[Patient Age]]&lt;=29,"15-29",Table1[[#This Row],[Patient Age]]&lt;=44,"30-44",Table1[[#This Row],[Patient Age]]&lt;=59,"45-59",Table1[[#This Row],[Patient Age]]&lt;=74,"60-74",TRUE,"75+")</f>
        <v>15-29</v>
      </c>
      <c r="P7105" t="str" cm="1">
        <f t="array" ref="P7105">_xlfn.IFS(Table1[[#This Row],[Patient Waittime]]&lt;=15,"0-15",Table1[[#This Row],[Patient Waittime]]&lt;=30,"16-30",Table1[[#This Row],[Patient Waittime]]&lt;=45,"31-45",Table1[[#This Row],[Patient Waittime]]&lt;=60,"46-60",TRUE,"60+")</f>
        <v>0-15</v>
      </c>
      <c r="Q7105">
        <f>--(Table1[[#This Row],[Patient Waittime]]&lt;=30)</f>
        <v>1</v>
      </c>
      <c r="R7105">
        <f>--Table1[[#This Row],[Patient Admission Flag]]</f>
        <v>1</v>
      </c>
      <c r="S7105">
        <f>--AND(Table1[[#This Row],[WithinTarget]]=1,Table1[[#This Row],[Patient Satisfaction Score]]&gt;=7)</f>
        <v>0</v>
      </c>
      <c r="T7105" t="str">
        <f>IF(LEFT(Table1[[#This Row],[Patient Gender]],1)="F","Female","Male")</f>
        <v>Male</v>
      </c>
    </row>
    <row r="7106" spans="1:20" x14ac:dyDescent="0.3">
      <c r="A7106" t="s">
        <v>7210</v>
      </c>
      <c r="B7106" s="1">
        <v>45411.113888888889</v>
      </c>
      <c r="C7106" t="s">
        <v>9</v>
      </c>
      <c r="D7106">
        <v>38</v>
      </c>
      <c r="E7106" t="s">
        <v>14</v>
      </c>
      <c r="F7106" t="s">
        <v>15</v>
      </c>
      <c r="G7106" t="b">
        <v>1</v>
      </c>
      <c r="I7106">
        <v>32</v>
      </c>
      <c r="J7106" t="b">
        <v>1</v>
      </c>
      <c r="K7106">
        <f>YEAR(Table1[[#This Row],[Patient Admission Date]])</f>
        <v>2024</v>
      </c>
      <c r="L7106" t="str">
        <f>TEXT(Table1[[#This Row],[Patient Admission Date]],"mmm")</f>
        <v>Apr</v>
      </c>
      <c r="M7106" t="str">
        <f>TEXT(Table1[[#This Row],[Patient Admission Date]],"ddd")</f>
        <v>Mon</v>
      </c>
      <c r="N7106" t="str">
        <f>TEXT(INT(HOUR(Table1[[#This Row],[Patient Admission Date]])/3)*3,"00")&amp;"-"&amp;TEXT(INT(HOUR(Table1[[#This Row],[Patient Admission Date]])/3)*3+3,"00")</f>
        <v>00-03</v>
      </c>
      <c r="O7106" t="str" cm="1">
        <f t="array" ref="O7106">_xlfn.IFS(Table1[[#This Row],[Patient Age]]&lt;=14,"0-14",Table1[[#This Row],[Patient Age]]&lt;=29,"15-29",Table1[[#This Row],[Patient Age]]&lt;=44,"30-44",Table1[[#This Row],[Patient Age]]&lt;=59,"45-59",Table1[[#This Row],[Patient Age]]&lt;=74,"60-74",TRUE,"75+")</f>
        <v>30-44</v>
      </c>
      <c r="P7106" t="str" cm="1">
        <f t="array" ref="P7106">_xlfn.IFS(Table1[[#This Row],[Patient Waittime]]&lt;=15,"0-15",Table1[[#This Row],[Patient Waittime]]&lt;=30,"16-30",Table1[[#This Row],[Patient Waittime]]&lt;=45,"31-45",Table1[[#This Row],[Patient Waittime]]&lt;=60,"46-60",TRUE,"60+")</f>
        <v>31-45</v>
      </c>
      <c r="Q7106">
        <f>--(Table1[[#This Row],[Patient Waittime]]&lt;=30)</f>
        <v>0</v>
      </c>
      <c r="R7106">
        <f>--Table1[[#This Row],[Patient Admission Flag]]</f>
        <v>1</v>
      </c>
      <c r="S7106">
        <f>--AND(Table1[[#This Row],[WithinTarget]]=1,Table1[[#This Row],[Patient Satisfaction Score]]&gt;=7)</f>
        <v>0</v>
      </c>
      <c r="T7106" t="str">
        <f>IF(LEFT(Table1[[#This Row],[Patient Gender]],1)="F","Female","Male")</f>
        <v>Male</v>
      </c>
    </row>
    <row r="7107" spans="1:20" x14ac:dyDescent="0.3">
      <c r="A7107" t="s">
        <v>7211</v>
      </c>
      <c r="B7107" s="1">
        <v>45311.548611111109</v>
      </c>
      <c r="C7107" t="s">
        <v>9</v>
      </c>
      <c r="D7107">
        <v>45</v>
      </c>
      <c r="E7107" t="s">
        <v>14</v>
      </c>
      <c r="F7107" t="s">
        <v>15</v>
      </c>
      <c r="G7107" t="b">
        <v>1</v>
      </c>
      <c r="I7107">
        <v>36</v>
      </c>
      <c r="J7107" t="b">
        <v>1</v>
      </c>
      <c r="K7107">
        <f>YEAR(Table1[[#This Row],[Patient Admission Date]])</f>
        <v>2024</v>
      </c>
      <c r="L7107" t="str">
        <f>TEXT(Table1[[#This Row],[Patient Admission Date]],"mmm")</f>
        <v>Jan</v>
      </c>
      <c r="M7107" t="str">
        <f>TEXT(Table1[[#This Row],[Patient Admission Date]],"ddd")</f>
        <v>Sat</v>
      </c>
      <c r="N7107" t="str">
        <f>TEXT(INT(HOUR(Table1[[#This Row],[Patient Admission Date]])/3)*3,"00")&amp;"-"&amp;TEXT(INT(HOUR(Table1[[#This Row],[Patient Admission Date]])/3)*3+3,"00")</f>
        <v>12-15</v>
      </c>
      <c r="O7107" t="str" cm="1">
        <f t="array" ref="O7107">_xlfn.IFS(Table1[[#This Row],[Patient Age]]&lt;=14,"0-14",Table1[[#This Row],[Patient Age]]&lt;=29,"15-29",Table1[[#This Row],[Patient Age]]&lt;=44,"30-44",Table1[[#This Row],[Patient Age]]&lt;=59,"45-59",Table1[[#This Row],[Patient Age]]&lt;=74,"60-74",TRUE,"75+")</f>
        <v>45-59</v>
      </c>
      <c r="P7107" t="str" cm="1">
        <f t="array" ref="P7107">_xlfn.IFS(Table1[[#This Row],[Patient Waittime]]&lt;=15,"0-15",Table1[[#This Row],[Patient Waittime]]&lt;=30,"16-30",Table1[[#This Row],[Patient Waittime]]&lt;=45,"31-45",Table1[[#This Row],[Patient Waittime]]&lt;=60,"46-60",TRUE,"60+")</f>
        <v>31-45</v>
      </c>
      <c r="Q7107">
        <f>--(Table1[[#This Row],[Patient Waittime]]&lt;=30)</f>
        <v>0</v>
      </c>
      <c r="R7107">
        <f>--Table1[[#This Row],[Patient Admission Flag]]</f>
        <v>1</v>
      </c>
      <c r="S7107">
        <f>--AND(Table1[[#This Row],[WithinTarget]]=1,Table1[[#This Row],[Patient Satisfaction Score]]&gt;=7)</f>
        <v>0</v>
      </c>
      <c r="T7107" t="str">
        <f>IF(LEFT(Table1[[#This Row],[Patient Gender]],1)="F","Female","Male")</f>
        <v>Male</v>
      </c>
    </row>
    <row r="7108" spans="1:20" x14ac:dyDescent="0.3">
      <c r="A7108" t="s">
        <v>7212</v>
      </c>
      <c r="B7108" s="1">
        <v>45509.082638888889</v>
      </c>
      <c r="C7108" t="s">
        <v>9</v>
      </c>
      <c r="D7108">
        <v>43</v>
      </c>
      <c r="E7108" t="s">
        <v>14</v>
      </c>
      <c r="F7108" t="s">
        <v>15</v>
      </c>
      <c r="G7108" t="b">
        <v>1</v>
      </c>
      <c r="I7108">
        <v>15</v>
      </c>
      <c r="J7108" t="b">
        <v>1</v>
      </c>
      <c r="K7108">
        <f>YEAR(Table1[[#This Row],[Patient Admission Date]])</f>
        <v>2024</v>
      </c>
      <c r="L7108" t="str">
        <f>TEXT(Table1[[#This Row],[Patient Admission Date]],"mmm")</f>
        <v>Aug</v>
      </c>
      <c r="M7108" t="str">
        <f>TEXT(Table1[[#This Row],[Patient Admission Date]],"ddd")</f>
        <v>Mon</v>
      </c>
      <c r="N7108" t="str">
        <f>TEXT(INT(HOUR(Table1[[#This Row],[Patient Admission Date]])/3)*3,"00")&amp;"-"&amp;TEXT(INT(HOUR(Table1[[#This Row],[Patient Admission Date]])/3)*3+3,"00")</f>
        <v>00-03</v>
      </c>
      <c r="O7108" t="str" cm="1">
        <f t="array" ref="O7108">_xlfn.IFS(Table1[[#This Row],[Patient Age]]&lt;=14,"0-14",Table1[[#This Row],[Patient Age]]&lt;=29,"15-29",Table1[[#This Row],[Patient Age]]&lt;=44,"30-44",Table1[[#This Row],[Patient Age]]&lt;=59,"45-59",Table1[[#This Row],[Patient Age]]&lt;=74,"60-74",TRUE,"75+")</f>
        <v>30-44</v>
      </c>
      <c r="P7108" t="str" cm="1">
        <f t="array" ref="P7108">_xlfn.IFS(Table1[[#This Row],[Patient Waittime]]&lt;=15,"0-15",Table1[[#This Row],[Patient Waittime]]&lt;=30,"16-30",Table1[[#This Row],[Patient Waittime]]&lt;=45,"31-45",Table1[[#This Row],[Patient Waittime]]&lt;=60,"46-60",TRUE,"60+")</f>
        <v>0-15</v>
      </c>
      <c r="Q7108">
        <f>--(Table1[[#This Row],[Patient Waittime]]&lt;=30)</f>
        <v>1</v>
      </c>
      <c r="R7108">
        <f>--Table1[[#This Row],[Patient Admission Flag]]</f>
        <v>1</v>
      </c>
      <c r="S7108">
        <f>--AND(Table1[[#This Row],[WithinTarget]]=1,Table1[[#This Row],[Patient Satisfaction Score]]&gt;=7)</f>
        <v>0</v>
      </c>
      <c r="T7108" t="str">
        <f>IF(LEFT(Table1[[#This Row],[Patient Gender]],1)="F","Female","Male")</f>
        <v>Male</v>
      </c>
    </row>
    <row r="7109" spans="1:20" x14ac:dyDescent="0.3">
      <c r="A7109" t="s">
        <v>7213</v>
      </c>
      <c r="B7109" s="1">
        <v>45475.334027777775</v>
      </c>
      <c r="C7109" t="s">
        <v>9</v>
      </c>
      <c r="D7109">
        <v>32</v>
      </c>
      <c r="E7109" t="s">
        <v>14</v>
      </c>
      <c r="F7109" t="s">
        <v>15</v>
      </c>
      <c r="G7109" t="b">
        <v>1</v>
      </c>
      <c r="I7109">
        <v>25</v>
      </c>
      <c r="J7109" t="b">
        <v>1</v>
      </c>
      <c r="K7109">
        <f>YEAR(Table1[[#This Row],[Patient Admission Date]])</f>
        <v>2024</v>
      </c>
      <c r="L7109" t="str">
        <f>TEXT(Table1[[#This Row],[Patient Admission Date]],"mmm")</f>
        <v>Jul</v>
      </c>
      <c r="M7109" t="str">
        <f>TEXT(Table1[[#This Row],[Patient Admission Date]],"ddd")</f>
        <v>Tue</v>
      </c>
      <c r="N7109" t="str">
        <f>TEXT(INT(HOUR(Table1[[#This Row],[Patient Admission Date]])/3)*3,"00")&amp;"-"&amp;TEXT(INT(HOUR(Table1[[#This Row],[Patient Admission Date]])/3)*3+3,"00")</f>
        <v>06-09</v>
      </c>
      <c r="O7109" t="str" cm="1">
        <f t="array" ref="O7109">_xlfn.IFS(Table1[[#This Row],[Patient Age]]&lt;=14,"0-14",Table1[[#This Row],[Patient Age]]&lt;=29,"15-29",Table1[[#This Row],[Patient Age]]&lt;=44,"30-44",Table1[[#This Row],[Patient Age]]&lt;=59,"45-59",Table1[[#This Row],[Patient Age]]&lt;=74,"60-74",TRUE,"75+")</f>
        <v>30-44</v>
      </c>
      <c r="P7109" t="str" cm="1">
        <f t="array" ref="P7109">_xlfn.IFS(Table1[[#This Row],[Patient Waittime]]&lt;=15,"0-15",Table1[[#This Row],[Patient Waittime]]&lt;=30,"16-30",Table1[[#This Row],[Patient Waittime]]&lt;=45,"31-45",Table1[[#This Row],[Patient Waittime]]&lt;=60,"46-60",TRUE,"60+")</f>
        <v>16-30</v>
      </c>
      <c r="Q7109">
        <f>--(Table1[[#This Row],[Patient Waittime]]&lt;=30)</f>
        <v>1</v>
      </c>
      <c r="R7109">
        <f>--Table1[[#This Row],[Patient Admission Flag]]</f>
        <v>1</v>
      </c>
      <c r="S7109">
        <f>--AND(Table1[[#This Row],[WithinTarget]]=1,Table1[[#This Row],[Patient Satisfaction Score]]&gt;=7)</f>
        <v>0</v>
      </c>
      <c r="T7109" t="str">
        <f>IF(LEFT(Table1[[#This Row],[Patient Gender]],1)="F","Female","Male")</f>
        <v>Male</v>
      </c>
    </row>
    <row r="7110" spans="1:20" x14ac:dyDescent="0.3">
      <c r="A7110" t="s">
        <v>7214</v>
      </c>
      <c r="B7110" s="1">
        <v>45493.84097222222</v>
      </c>
      <c r="C7110" t="s">
        <v>9</v>
      </c>
      <c r="D7110">
        <v>47</v>
      </c>
      <c r="E7110" t="s">
        <v>14</v>
      </c>
      <c r="F7110" t="s">
        <v>15</v>
      </c>
      <c r="G7110" t="b">
        <v>1</v>
      </c>
      <c r="I7110">
        <v>23</v>
      </c>
      <c r="J7110" t="b">
        <v>1</v>
      </c>
      <c r="K7110">
        <f>YEAR(Table1[[#This Row],[Patient Admission Date]])</f>
        <v>2024</v>
      </c>
      <c r="L7110" t="str">
        <f>TEXT(Table1[[#This Row],[Patient Admission Date]],"mmm")</f>
        <v>Jul</v>
      </c>
      <c r="M7110" t="str">
        <f>TEXT(Table1[[#This Row],[Patient Admission Date]],"ddd")</f>
        <v>Sat</v>
      </c>
      <c r="N7110" t="str">
        <f>TEXT(INT(HOUR(Table1[[#This Row],[Patient Admission Date]])/3)*3,"00")&amp;"-"&amp;TEXT(INT(HOUR(Table1[[#This Row],[Patient Admission Date]])/3)*3+3,"00")</f>
        <v>18-21</v>
      </c>
      <c r="O7110" t="str" cm="1">
        <f t="array" ref="O7110">_xlfn.IFS(Table1[[#This Row],[Patient Age]]&lt;=14,"0-14",Table1[[#This Row],[Patient Age]]&lt;=29,"15-29",Table1[[#This Row],[Patient Age]]&lt;=44,"30-44",Table1[[#This Row],[Patient Age]]&lt;=59,"45-59",Table1[[#This Row],[Patient Age]]&lt;=74,"60-74",TRUE,"75+")</f>
        <v>45-59</v>
      </c>
      <c r="P7110" t="str" cm="1">
        <f t="array" ref="P7110">_xlfn.IFS(Table1[[#This Row],[Patient Waittime]]&lt;=15,"0-15",Table1[[#This Row],[Patient Waittime]]&lt;=30,"16-30",Table1[[#This Row],[Patient Waittime]]&lt;=45,"31-45",Table1[[#This Row],[Patient Waittime]]&lt;=60,"46-60",TRUE,"60+")</f>
        <v>16-30</v>
      </c>
      <c r="Q7110">
        <f>--(Table1[[#This Row],[Patient Waittime]]&lt;=30)</f>
        <v>1</v>
      </c>
      <c r="R7110">
        <f>--Table1[[#This Row],[Patient Admission Flag]]</f>
        <v>1</v>
      </c>
      <c r="S7110">
        <f>--AND(Table1[[#This Row],[WithinTarget]]=1,Table1[[#This Row],[Patient Satisfaction Score]]&gt;=7)</f>
        <v>0</v>
      </c>
      <c r="T7110" t="str">
        <f>IF(LEFT(Table1[[#This Row],[Patient Gender]],1)="F","Female","Male")</f>
        <v>Male</v>
      </c>
    </row>
    <row r="7111" spans="1:20" x14ac:dyDescent="0.3">
      <c r="A7111" t="s">
        <v>7215</v>
      </c>
      <c r="B7111" s="1">
        <v>45451.136805555558</v>
      </c>
      <c r="C7111" t="s">
        <v>9</v>
      </c>
      <c r="D7111">
        <v>67</v>
      </c>
      <c r="E7111" t="s">
        <v>14</v>
      </c>
      <c r="F7111" t="s">
        <v>15</v>
      </c>
      <c r="G7111" t="b">
        <v>1</v>
      </c>
      <c r="I7111">
        <v>58</v>
      </c>
      <c r="J7111" t="b">
        <v>1</v>
      </c>
      <c r="K7111">
        <f>YEAR(Table1[[#This Row],[Patient Admission Date]])</f>
        <v>2024</v>
      </c>
      <c r="L7111" t="str">
        <f>TEXT(Table1[[#This Row],[Patient Admission Date]],"mmm")</f>
        <v>Jun</v>
      </c>
      <c r="M7111" t="str">
        <f>TEXT(Table1[[#This Row],[Patient Admission Date]],"ddd")</f>
        <v>Sat</v>
      </c>
      <c r="N7111" t="str">
        <f>TEXT(INT(HOUR(Table1[[#This Row],[Patient Admission Date]])/3)*3,"00")&amp;"-"&amp;TEXT(INT(HOUR(Table1[[#This Row],[Patient Admission Date]])/3)*3+3,"00")</f>
        <v>03-06</v>
      </c>
      <c r="O7111" t="str" cm="1">
        <f t="array" ref="O7111">_xlfn.IFS(Table1[[#This Row],[Patient Age]]&lt;=14,"0-14",Table1[[#This Row],[Patient Age]]&lt;=29,"15-29",Table1[[#This Row],[Patient Age]]&lt;=44,"30-44",Table1[[#This Row],[Patient Age]]&lt;=59,"45-59",Table1[[#This Row],[Patient Age]]&lt;=74,"60-74",TRUE,"75+")</f>
        <v>60-74</v>
      </c>
      <c r="P7111" t="str" cm="1">
        <f t="array" ref="P7111">_xlfn.IFS(Table1[[#This Row],[Patient Waittime]]&lt;=15,"0-15",Table1[[#This Row],[Patient Waittime]]&lt;=30,"16-30",Table1[[#This Row],[Patient Waittime]]&lt;=45,"31-45",Table1[[#This Row],[Patient Waittime]]&lt;=60,"46-60",TRUE,"60+")</f>
        <v>46-60</v>
      </c>
      <c r="Q7111">
        <f>--(Table1[[#This Row],[Patient Waittime]]&lt;=30)</f>
        <v>0</v>
      </c>
      <c r="R7111">
        <f>--Table1[[#This Row],[Patient Admission Flag]]</f>
        <v>1</v>
      </c>
      <c r="S7111">
        <f>--AND(Table1[[#This Row],[WithinTarget]]=1,Table1[[#This Row],[Patient Satisfaction Score]]&gt;=7)</f>
        <v>0</v>
      </c>
      <c r="T7111" t="str">
        <f>IF(LEFT(Table1[[#This Row],[Patient Gender]],1)="F","Female","Male")</f>
        <v>Male</v>
      </c>
    </row>
    <row r="7112" spans="1:20" x14ac:dyDescent="0.3">
      <c r="A7112" t="s">
        <v>7216</v>
      </c>
      <c r="B7112" s="1">
        <v>45402.534722222219</v>
      </c>
      <c r="C7112" t="s">
        <v>9</v>
      </c>
      <c r="D7112">
        <v>50</v>
      </c>
      <c r="E7112" t="s">
        <v>14</v>
      </c>
      <c r="F7112" t="s">
        <v>15</v>
      </c>
      <c r="G7112" t="b">
        <v>1</v>
      </c>
      <c r="I7112">
        <v>36</v>
      </c>
      <c r="J7112" t="b">
        <v>1</v>
      </c>
      <c r="K7112">
        <f>YEAR(Table1[[#This Row],[Patient Admission Date]])</f>
        <v>2024</v>
      </c>
      <c r="L7112" t="str">
        <f>TEXT(Table1[[#This Row],[Patient Admission Date]],"mmm")</f>
        <v>Apr</v>
      </c>
      <c r="M7112" t="str">
        <f>TEXT(Table1[[#This Row],[Patient Admission Date]],"ddd")</f>
        <v>Sat</v>
      </c>
      <c r="N7112" t="str">
        <f>TEXT(INT(HOUR(Table1[[#This Row],[Patient Admission Date]])/3)*3,"00")&amp;"-"&amp;TEXT(INT(HOUR(Table1[[#This Row],[Patient Admission Date]])/3)*3+3,"00")</f>
        <v>12-15</v>
      </c>
      <c r="O7112" t="str" cm="1">
        <f t="array" ref="O7112">_xlfn.IFS(Table1[[#This Row],[Patient Age]]&lt;=14,"0-14",Table1[[#This Row],[Patient Age]]&lt;=29,"15-29",Table1[[#This Row],[Patient Age]]&lt;=44,"30-44",Table1[[#This Row],[Patient Age]]&lt;=59,"45-59",Table1[[#This Row],[Patient Age]]&lt;=74,"60-74",TRUE,"75+")</f>
        <v>45-59</v>
      </c>
      <c r="P7112" t="str" cm="1">
        <f t="array" ref="P7112">_xlfn.IFS(Table1[[#This Row],[Patient Waittime]]&lt;=15,"0-15",Table1[[#This Row],[Patient Waittime]]&lt;=30,"16-30",Table1[[#This Row],[Patient Waittime]]&lt;=45,"31-45",Table1[[#This Row],[Patient Waittime]]&lt;=60,"46-60",TRUE,"60+")</f>
        <v>31-45</v>
      </c>
      <c r="Q7112">
        <f>--(Table1[[#This Row],[Patient Waittime]]&lt;=30)</f>
        <v>0</v>
      </c>
      <c r="R7112">
        <f>--Table1[[#This Row],[Patient Admission Flag]]</f>
        <v>1</v>
      </c>
      <c r="S7112">
        <f>--AND(Table1[[#This Row],[WithinTarget]]=1,Table1[[#This Row],[Patient Satisfaction Score]]&gt;=7)</f>
        <v>0</v>
      </c>
      <c r="T7112" t="str">
        <f>IF(LEFT(Table1[[#This Row],[Patient Gender]],1)="F","Female","Male")</f>
        <v>Male</v>
      </c>
    </row>
    <row r="7113" spans="1:20" x14ac:dyDescent="0.3">
      <c r="A7113" t="s">
        <v>7217</v>
      </c>
      <c r="B7113" s="1">
        <v>45148.838194444441</v>
      </c>
      <c r="C7113" t="s">
        <v>9</v>
      </c>
      <c r="D7113">
        <v>30</v>
      </c>
      <c r="E7113" t="s">
        <v>14</v>
      </c>
      <c r="F7113" t="s">
        <v>15</v>
      </c>
      <c r="G7113" t="b">
        <v>1</v>
      </c>
      <c r="I7113">
        <v>45</v>
      </c>
      <c r="J7113" t="b">
        <v>1</v>
      </c>
      <c r="K7113">
        <f>YEAR(Table1[[#This Row],[Patient Admission Date]])</f>
        <v>2023</v>
      </c>
      <c r="L7113" t="str">
        <f>TEXT(Table1[[#This Row],[Patient Admission Date]],"mmm")</f>
        <v>Aug</v>
      </c>
      <c r="M7113" t="str">
        <f>TEXT(Table1[[#This Row],[Patient Admission Date]],"ddd")</f>
        <v>Thu</v>
      </c>
      <c r="N7113" t="str">
        <f>TEXT(INT(HOUR(Table1[[#This Row],[Patient Admission Date]])/3)*3,"00")&amp;"-"&amp;TEXT(INT(HOUR(Table1[[#This Row],[Patient Admission Date]])/3)*3+3,"00")</f>
        <v>18-21</v>
      </c>
      <c r="O7113" t="str" cm="1">
        <f t="array" ref="O7113">_xlfn.IFS(Table1[[#This Row],[Patient Age]]&lt;=14,"0-14",Table1[[#This Row],[Patient Age]]&lt;=29,"15-29",Table1[[#This Row],[Patient Age]]&lt;=44,"30-44",Table1[[#This Row],[Patient Age]]&lt;=59,"45-59",Table1[[#This Row],[Patient Age]]&lt;=74,"60-74",TRUE,"75+")</f>
        <v>30-44</v>
      </c>
      <c r="P7113" t="str" cm="1">
        <f t="array" ref="P7113">_xlfn.IFS(Table1[[#This Row],[Patient Waittime]]&lt;=15,"0-15",Table1[[#This Row],[Patient Waittime]]&lt;=30,"16-30",Table1[[#This Row],[Patient Waittime]]&lt;=45,"31-45",Table1[[#This Row],[Patient Waittime]]&lt;=60,"46-60",TRUE,"60+")</f>
        <v>31-45</v>
      </c>
      <c r="Q7113">
        <f>--(Table1[[#This Row],[Patient Waittime]]&lt;=30)</f>
        <v>0</v>
      </c>
      <c r="R7113">
        <f>--Table1[[#This Row],[Patient Admission Flag]]</f>
        <v>1</v>
      </c>
      <c r="S7113">
        <f>--AND(Table1[[#This Row],[WithinTarget]]=1,Table1[[#This Row],[Patient Satisfaction Score]]&gt;=7)</f>
        <v>0</v>
      </c>
      <c r="T7113" t="str">
        <f>IF(LEFT(Table1[[#This Row],[Patient Gender]],1)="F","Female","Male")</f>
        <v>Male</v>
      </c>
    </row>
    <row r="7114" spans="1:20" x14ac:dyDescent="0.3">
      <c r="A7114" t="s">
        <v>7218</v>
      </c>
      <c r="B7114" s="1">
        <v>45295.65</v>
      </c>
      <c r="C7114" t="s">
        <v>9</v>
      </c>
      <c r="D7114">
        <v>55</v>
      </c>
      <c r="E7114" t="s">
        <v>14</v>
      </c>
      <c r="F7114" t="s">
        <v>15</v>
      </c>
      <c r="G7114" t="b">
        <v>1</v>
      </c>
      <c r="I7114">
        <v>46</v>
      </c>
      <c r="J7114" t="b">
        <v>1</v>
      </c>
      <c r="K7114">
        <f>YEAR(Table1[[#This Row],[Patient Admission Date]])</f>
        <v>2024</v>
      </c>
      <c r="L7114" t="str">
        <f>TEXT(Table1[[#This Row],[Patient Admission Date]],"mmm")</f>
        <v>Jan</v>
      </c>
      <c r="M7114" t="str">
        <f>TEXT(Table1[[#This Row],[Patient Admission Date]],"ddd")</f>
        <v>Thu</v>
      </c>
      <c r="N7114" t="str">
        <f>TEXT(INT(HOUR(Table1[[#This Row],[Patient Admission Date]])/3)*3,"00")&amp;"-"&amp;TEXT(INT(HOUR(Table1[[#This Row],[Patient Admission Date]])/3)*3+3,"00")</f>
        <v>15-18</v>
      </c>
      <c r="O7114" t="str" cm="1">
        <f t="array" ref="O7114">_xlfn.IFS(Table1[[#This Row],[Patient Age]]&lt;=14,"0-14",Table1[[#This Row],[Patient Age]]&lt;=29,"15-29",Table1[[#This Row],[Patient Age]]&lt;=44,"30-44",Table1[[#This Row],[Patient Age]]&lt;=59,"45-59",Table1[[#This Row],[Patient Age]]&lt;=74,"60-74",TRUE,"75+")</f>
        <v>45-59</v>
      </c>
      <c r="P7114" t="str" cm="1">
        <f t="array" ref="P7114">_xlfn.IFS(Table1[[#This Row],[Patient Waittime]]&lt;=15,"0-15",Table1[[#This Row],[Patient Waittime]]&lt;=30,"16-30",Table1[[#This Row],[Patient Waittime]]&lt;=45,"31-45",Table1[[#This Row],[Patient Waittime]]&lt;=60,"46-60",TRUE,"60+")</f>
        <v>46-60</v>
      </c>
      <c r="Q7114">
        <f>--(Table1[[#This Row],[Patient Waittime]]&lt;=30)</f>
        <v>0</v>
      </c>
      <c r="R7114">
        <f>--Table1[[#This Row],[Patient Admission Flag]]</f>
        <v>1</v>
      </c>
      <c r="S7114">
        <f>--AND(Table1[[#This Row],[WithinTarget]]=1,Table1[[#This Row],[Patient Satisfaction Score]]&gt;=7)</f>
        <v>0</v>
      </c>
      <c r="T7114" t="str">
        <f>IF(LEFT(Table1[[#This Row],[Patient Gender]],1)="F","Female","Male")</f>
        <v>Male</v>
      </c>
    </row>
    <row r="7115" spans="1:20" x14ac:dyDescent="0.3">
      <c r="A7115" t="s">
        <v>7219</v>
      </c>
      <c r="B7115" s="1">
        <v>45406.245138888888</v>
      </c>
      <c r="C7115" t="s">
        <v>9</v>
      </c>
      <c r="D7115">
        <v>23</v>
      </c>
      <c r="E7115" t="s">
        <v>14</v>
      </c>
      <c r="F7115" t="s">
        <v>15</v>
      </c>
      <c r="G7115" t="b">
        <v>1</v>
      </c>
      <c r="I7115">
        <v>15</v>
      </c>
      <c r="J7115" t="b">
        <v>1</v>
      </c>
      <c r="K7115">
        <f>YEAR(Table1[[#This Row],[Patient Admission Date]])</f>
        <v>2024</v>
      </c>
      <c r="L7115" t="str">
        <f>TEXT(Table1[[#This Row],[Patient Admission Date]],"mmm")</f>
        <v>Apr</v>
      </c>
      <c r="M7115" t="str">
        <f>TEXT(Table1[[#This Row],[Patient Admission Date]],"ddd")</f>
        <v>Wed</v>
      </c>
      <c r="N7115" t="str">
        <f>TEXT(INT(HOUR(Table1[[#This Row],[Patient Admission Date]])/3)*3,"00")&amp;"-"&amp;TEXT(INT(HOUR(Table1[[#This Row],[Patient Admission Date]])/3)*3+3,"00")</f>
        <v>03-06</v>
      </c>
      <c r="O7115" t="str" cm="1">
        <f t="array" ref="O7115">_xlfn.IFS(Table1[[#This Row],[Patient Age]]&lt;=14,"0-14",Table1[[#This Row],[Patient Age]]&lt;=29,"15-29",Table1[[#This Row],[Patient Age]]&lt;=44,"30-44",Table1[[#This Row],[Patient Age]]&lt;=59,"45-59",Table1[[#This Row],[Patient Age]]&lt;=74,"60-74",TRUE,"75+")</f>
        <v>15-29</v>
      </c>
      <c r="P7115" t="str" cm="1">
        <f t="array" ref="P7115">_xlfn.IFS(Table1[[#This Row],[Patient Waittime]]&lt;=15,"0-15",Table1[[#This Row],[Patient Waittime]]&lt;=30,"16-30",Table1[[#This Row],[Patient Waittime]]&lt;=45,"31-45",Table1[[#This Row],[Patient Waittime]]&lt;=60,"46-60",TRUE,"60+")</f>
        <v>0-15</v>
      </c>
      <c r="Q7115">
        <f>--(Table1[[#This Row],[Patient Waittime]]&lt;=30)</f>
        <v>1</v>
      </c>
      <c r="R7115">
        <f>--Table1[[#This Row],[Patient Admission Flag]]</f>
        <v>1</v>
      </c>
      <c r="S7115">
        <f>--AND(Table1[[#This Row],[WithinTarget]]=1,Table1[[#This Row],[Patient Satisfaction Score]]&gt;=7)</f>
        <v>0</v>
      </c>
      <c r="T7115" t="str">
        <f>IF(LEFT(Table1[[#This Row],[Patient Gender]],1)="F","Female","Male")</f>
        <v>Male</v>
      </c>
    </row>
    <row r="7116" spans="1:20" x14ac:dyDescent="0.3">
      <c r="A7116" t="s">
        <v>7220</v>
      </c>
      <c r="B7116" s="1">
        <v>45263.870833333334</v>
      </c>
      <c r="C7116" t="s">
        <v>9</v>
      </c>
      <c r="D7116">
        <v>36</v>
      </c>
      <c r="E7116" t="s">
        <v>14</v>
      </c>
      <c r="F7116" t="s">
        <v>15</v>
      </c>
      <c r="G7116" t="b">
        <v>1</v>
      </c>
      <c r="I7116">
        <v>21</v>
      </c>
      <c r="J7116" t="b">
        <v>1</v>
      </c>
      <c r="K7116">
        <f>YEAR(Table1[[#This Row],[Patient Admission Date]])</f>
        <v>2023</v>
      </c>
      <c r="L7116" t="str">
        <f>TEXT(Table1[[#This Row],[Patient Admission Date]],"mmm")</f>
        <v>Dec</v>
      </c>
      <c r="M7116" t="str">
        <f>TEXT(Table1[[#This Row],[Patient Admission Date]],"ddd")</f>
        <v>Sun</v>
      </c>
      <c r="N7116" t="str">
        <f>TEXT(INT(HOUR(Table1[[#This Row],[Patient Admission Date]])/3)*3,"00")&amp;"-"&amp;TEXT(INT(HOUR(Table1[[#This Row],[Patient Admission Date]])/3)*3+3,"00")</f>
        <v>18-21</v>
      </c>
      <c r="O7116" t="str" cm="1">
        <f t="array" ref="O7116">_xlfn.IFS(Table1[[#This Row],[Patient Age]]&lt;=14,"0-14",Table1[[#This Row],[Patient Age]]&lt;=29,"15-29",Table1[[#This Row],[Patient Age]]&lt;=44,"30-44",Table1[[#This Row],[Patient Age]]&lt;=59,"45-59",Table1[[#This Row],[Patient Age]]&lt;=74,"60-74",TRUE,"75+")</f>
        <v>30-44</v>
      </c>
      <c r="P7116" t="str" cm="1">
        <f t="array" ref="P7116">_xlfn.IFS(Table1[[#This Row],[Patient Waittime]]&lt;=15,"0-15",Table1[[#This Row],[Patient Waittime]]&lt;=30,"16-30",Table1[[#This Row],[Patient Waittime]]&lt;=45,"31-45",Table1[[#This Row],[Patient Waittime]]&lt;=60,"46-60",TRUE,"60+")</f>
        <v>16-30</v>
      </c>
      <c r="Q7116">
        <f>--(Table1[[#This Row],[Patient Waittime]]&lt;=30)</f>
        <v>1</v>
      </c>
      <c r="R7116">
        <f>--Table1[[#This Row],[Patient Admission Flag]]</f>
        <v>1</v>
      </c>
      <c r="S7116">
        <f>--AND(Table1[[#This Row],[WithinTarget]]=1,Table1[[#This Row],[Patient Satisfaction Score]]&gt;=7)</f>
        <v>0</v>
      </c>
      <c r="T7116" t="str">
        <f>IF(LEFT(Table1[[#This Row],[Patient Gender]],1)="F","Female","Male")</f>
        <v>Male</v>
      </c>
    </row>
    <row r="7117" spans="1:20" x14ac:dyDescent="0.3">
      <c r="A7117" t="s">
        <v>7221</v>
      </c>
      <c r="B7117" s="1">
        <v>45392.739583333336</v>
      </c>
      <c r="C7117" t="s">
        <v>9</v>
      </c>
      <c r="D7117">
        <v>65</v>
      </c>
      <c r="E7117" t="s">
        <v>14</v>
      </c>
      <c r="F7117" t="s">
        <v>15</v>
      </c>
      <c r="G7117" t="b">
        <v>1</v>
      </c>
      <c r="I7117">
        <v>17</v>
      </c>
      <c r="J7117" t="b">
        <v>1</v>
      </c>
      <c r="K7117">
        <f>YEAR(Table1[[#This Row],[Patient Admission Date]])</f>
        <v>2024</v>
      </c>
      <c r="L7117" t="str">
        <f>TEXT(Table1[[#This Row],[Patient Admission Date]],"mmm")</f>
        <v>Apr</v>
      </c>
      <c r="M7117" t="str">
        <f>TEXT(Table1[[#This Row],[Patient Admission Date]],"ddd")</f>
        <v>Wed</v>
      </c>
      <c r="N7117" t="str">
        <f>TEXT(INT(HOUR(Table1[[#This Row],[Patient Admission Date]])/3)*3,"00")&amp;"-"&amp;TEXT(INT(HOUR(Table1[[#This Row],[Patient Admission Date]])/3)*3+3,"00")</f>
        <v>15-18</v>
      </c>
      <c r="O7117" t="str" cm="1">
        <f t="array" ref="O7117">_xlfn.IFS(Table1[[#This Row],[Patient Age]]&lt;=14,"0-14",Table1[[#This Row],[Patient Age]]&lt;=29,"15-29",Table1[[#This Row],[Patient Age]]&lt;=44,"30-44",Table1[[#This Row],[Patient Age]]&lt;=59,"45-59",Table1[[#This Row],[Patient Age]]&lt;=74,"60-74",TRUE,"75+")</f>
        <v>60-74</v>
      </c>
      <c r="P7117" t="str" cm="1">
        <f t="array" ref="P7117">_xlfn.IFS(Table1[[#This Row],[Patient Waittime]]&lt;=15,"0-15",Table1[[#This Row],[Patient Waittime]]&lt;=30,"16-30",Table1[[#This Row],[Patient Waittime]]&lt;=45,"31-45",Table1[[#This Row],[Patient Waittime]]&lt;=60,"46-60",TRUE,"60+")</f>
        <v>16-30</v>
      </c>
      <c r="Q7117">
        <f>--(Table1[[#This Row],[Patient Waittime]]&lt;=30)</f>
        <v>1</v>
      </c>
      <c r="R7117">
        <f>--Table1[[#This Row],[Patient Admission Flag]]</f>
        <v>1</v>
      </c>
      <c r="S7117">
        <f>--AND(Table1[[#This Row],[WithinTarget]]=1,Table1[[#This Row],[Patient Satisfaction Score]]&gt;=7)</f>
        <v>0</v>
      </c>
      <c r="T7117" t="str">
        <f>IF(LEFT(Table1[[#This Row],[Patient Gender]],1)="F","Female","Male")</f>
        <v>Male</v>
      </c>
    </row>
    <row r="7118" spans="1:20" x14ac:dyDescent="0.3">
      <c r="A7118" t="s">
        <v>7222</v>
      </c>
      <c r="B7118" s="1">
        <v>45075.415972222225</v>
      </c>
      <c r="C7118" t="s">
        <v>9</v>
      </c>
      <c r="D7118">
        <v>22</v>
      </c>
      <c r="E7118" t="s">
        <v>14</v>
      </c>
      <c r="F7118" t="s">
        <v>15</v>
      </c>
      <c r="G7118" t="b">
        <v>1</v>
      </c>
      <c r="I7118">
        <v>22</v>
      </c>
      <c r="J7118" t="b">
        <v>1</v>
      </c>
      <c r="K7118">
        <f>YEAR(Table1[[#This Row],[Patient Admission Date]])</f>
        <v>2023</v>
      </c>
      <c r="L7118" t="str">
        <f>TEXT(Table1[[#This Row],[Patient Admission Date]],"mmm")</f>
        <v>May</v>
      </c>
      <c r="M7118" t="str">
        <f>TEXT(Table1[[#This Row],[Patient Admission Date]],"ddd")</f>
        <v>Mon</v>
      </c>
      <c r="N7118" t="str">
        <f>TEXT(INT(HOUR(Table1[[#This Row],[Patient Admission Date]])/3)*3,"00")&amp;"-"&amp;TEXT(INT(HOUR(Table1[[#This Row],[Patient Admission Date]])/3)*3+3,"00")</f>
        <v>09-12</v>
      </c>
      <c r="O7118" t="str" cm="1">
        <f t="array" ref="O7118">_xlfn.IFS(Table1[[#This Row],[Patient Age]]&lt;=14,"0-14",Table1[[#This Row],[Patient Age]]&lt;=29,"15-29",Table1[[#This Row],[Patient Age]]&lt;=44,"30-44",Table1[[#This Row],[Patient Age]]&lt;=59,"45-59",Table1[[#This Row],[Patient Age]]&lt;=74,"60-74",TRUE,"75+")</f>
        <v>15-29</v>
      </c>
      <c r="P7118" t="str" cm="1">
        <f t="array" ref="P7118">_xlfn.IFS(Table1[[#This Row],[Patient Waittime]]&lt;=15,"0-15",Table1[[#This Row],[Patient Waittime]]&lt;=30,"16-30",Table1[[#This Row],[Patient Waittime]]&lt;=45,"31-45",Table1[[#This Row],[Patient Waittime]]&lt;=60,"46-60",TRUE,"60+")</f>
        <v>16-30</v>
      </c>
      <c r="Q7118">
        <f>--(Table1[[#This Row],[Patient Waittime]]&lt;=30)</f>
        <v>1</v>
      </c>
      <c r="R7118">
        <f>--Table1[[#This Row],[Patient Admission Flag]]</f>
        <v>1</v>
      </c>
      <c r="S7118">
        <f>--AND(Table1[[#This Row],[WithinTarget]]=1,Table1[[#This Row],[Patient Satisfaction Score]]&gt;=7)</f>
        <v>0</v>
      </c>
      <c r="T7118" t="str">
        <f>IF(LEFT(Table1[[#This Row],[Patient Gender]],1)="F","Female","Male")</f>
        <v>Male</v>
      </c>
    </row>
    <row r="7119" spans="1:20" x14ac:dyDescent="0.3">
      <c r="A7119" t="s">
        <v>7223</v>
      </c>
      <c r="B7119" s="1">
        <v>45065.731944444444</v>
      </c>
      <c r="C7119" t="s">
        <v>9</v>
      </c>
      <c r="D7119">
        <v>51</v>
      </c>
      <c r="E7119" t="s">
        <v>14</v>
      </c>
      <c r="F7119" t="s">
        <v>15</v>
      </c>
      <c r="G7119" t="b">
        <v>1</v>
      </c>
      <c r="I7119">
        <v>22</v>
      </c>
      <c r="J7119" t="b">
        <v>1</v>
      </c>
      <c r="K7119">
        <f>YEAR(Table1[[#This Row],[Patient Admission Date]])</f>
        <v>2023</v>
      </c>
      <c r="L7119" t="str">
        <f>TEXT(Table1[[#This Row],[Patient Admission Date]],"mmm")</f>
        <v>May</v>
      </c>
      <c r="M7119" t="str">
        <f>TEXT(Table1[[#This Row],[Patient Admission Date]],"ddd")</f>
        <v>Fri</v>
      </c>
      <c r="N7119" t="str">
        <f>TEXT(INT(HOUR(Table1[[#This Row],[Patient Admission Date]])/3)*3,"00")&amp;"-"&amp;TEXT(INT(HOUR(Table1[[#This Row],[Patient Admission Date]])/3)*3+3,"00")</f>
        <v>15-18</v>
      </c>
      <c r="O7119" t="str" cm="1">
        <f t="array" ref="O7119">_xlfn.IFS(Table1[[#This Row],[Patient Age]]&lt;=14,"0-14",Table1[[#This Row],[Patient Age]]&lt;=29,"15-29",Table1[[#This Row],[Patient Age]]&lt;=44,"30-44",Table1[[#This Row],[Patient Age]]&lt;=59,"45-59",Table1[[#This Row],[Patient Age]]&lt;=74,"60-74",TRUE,"75+")</f>
        <v>45-59</v>
      </c>
      <c r="P7119" t="str" cm="1">
        <f t="array" ref="P7119">_xlfn.IFS(Table1[[#This Row],[Patient Waittime]]&lt;=15,"0-15",Table1[[#This Row],[Patient Waittime]]&lt;=30,"16-30",Table1[[#This Row],[Patient Waittime]]&lt;=45,"31-45",Table1[[#This Row],[Patient Waittime]]&lt;=60,"46-60",TRUE,"60+")</f>
        <v>16-30</v>
      </c>
      <c r="Q7119">
        <f>--(Table1[[#This Row],[Patient Waittime]]&lt;=30)</f>
        <v>1</v>
      </c>
      <c r="R7119">
        <f>--Table1[[#This Row],[Patient Admission Flag]]</f>
        <v>1</v>
      </c>
      <c r="S7119">
        <f>--AND(Table1[[#This Row],[WithinTarget]]=1,Table1[[#This Row],[Patient Satisfaction Score]]&gt;=7)</f>
        <v>0</v>
      </c>
      <c r="T7119" t="str">
        <f>IF(LEFT(Table1[[#This Row],[Patient Gender]],1)="F","Female","Male")</f>
        <v>Male</v>
      </c>
    </row>
    <row r="7120" spans="1:20" x14ac:dyDescent="0.3">
      <c r="A7120" t="s">
        <v>7224</v>
      </c>
      <c r="B7120" s="1">
        <v>45374.322222222225</v>
      </c>
      <c r="C7120" t="s">
        <v>9</v>
      </c>
      <c r="D7120">
        <v>26</v>
      </c>
      <c r="E7120" t="s">
        <v>14</v>
      </c>
      <c r="F7120" t="s">
        <v>15</v>
      </c>
      <c r="G7120" t="b">
        <v>1</v>
      </c>
      <c r="I7120">
        <v>28</v>
      </c>
      <c r="J7120" t="b">
        <v>1</v>
      </c>
      <c r="K7120">
        <f>YEAR(Table1[[#This Row],[Patient Admission Date]])</f>
        <v>2024</v>
      </c>
      <c r="L7120" t="str">
        <f>TEXT(Table1[[#This Row],[Patient Admission Date]],"mmm")</f>
        <v>Mar</v>
      </c>
      <c r="M7120" t="str">
        <f>TEXT(Table1[[#This Row],[Patient Admission Date]],"ddd")</f>
        <v>Sat</v>
      </c>
      <c r="N7120" t="str">
        <f>TEXT(INT(HOUR(Table1[[#This Row],[Patient Admission Date]])/3)*3,"00")&amp;"-"&amp;TEXT(INT(HOUR(Table1[[#This Row],[Patient Admission Date]])/3)*3+3,"00")</f>
        <v>06-09</v>
      </c>
      <c r="O7120" t="str" cm="1">
        <f t="array" ref="O7120">_xlfn.IFS(Table1[[#This Row],[Patient Age]]&lt;=14,"0-14",Table1[[#This Row],[Patient Age]]&lt;=29,"15-29",Table1[[#This Row],[Patient Age]]&lt;=44,"30-44",Table1[[#This Row],[Patient Age]]&lt;=59,"45-59",Table1[[#This Row],[Patient Age]]&lt;=74,"60-74",TRUE,"75+")</f>
        <v>15-29</v>
      </c>
      <c r="P7120" t="str" cm="1">
        <f t="array" ref="P7120">_xlfn.IFS(Table1[[#This Row],[Patient Waittime]]&lt;=15,"0-15",Table1[[#This Row],[Patient Waittime]]&lt;=30,"16-30",Table1[[#This Row],[Patient Waittime]]&lt;=45,"31-45",Table1[[#This Row],[Patient Waittime]]&lt;=60,"46-60",TRUE,"60+")</f>
        <v>16-30</v>
      </c>
      <c r="Q7120">
        <f>--(Table1[[#This Row],[Patient Waittime]]&lt;=30)</f>
        <v>1</v>
      </c>
      <c r="R7120">
        <f>--Table1[[#This Row],[Patient Admission Flag]]</f>
        <v>1</v>
      </c>
      <c r="S7120">
        <f>--AND(Table1[[#This Row],[WithinTarget]]=1,Table1[[#This Row],[Patient Satisfaction Score]]&gt;=7)</f>
        <v>0</v>
      </c>
      <c r="T7120" t="str">
        <f>IF(LEFT(Table1[[#This Row],[Patient Gender]],1)="F","Female","Male")</f>
        <v>Male</v>
      </c>
    </row>
    <row r="7121" spans="1:20" x14ac:dyDescent="0.3">
      <c r="A7121" t="s">
        <v>7225</v>
      </c>
      <c r="B7121" s="1">
        <v>45481.097916666666</v>
      </c>
      <c r="C7121" t="s">
        <v>9</v>
      </c>
      <c r="D7121">
        <v>72</v>
      </c>
      <c r="E7121" t="s">
        <v>14</v>
      </c>
      <c r="F7121" t="s">
        <v>15</v>
      </c>
      <c r="G7121" t="b">
        <v>1</v>
      </c>
      <c r="I7121">
        <v>47</v>
      </c>
      <c r="J7121" t="b">
        <v>1</v>
      </c>
      <c r="K7121">
        <f>YEAR(Table1[[#This Row],[Patient Admission Date]])</f>
        <v>2024</v>
      </c>
      <c r="L7121" t="str">
        <f>TEXT(Table1[[#This Row],[Patient Admission Date]],"mmm")</f>
        <v>Jul</v>
      </c>
      <c r="M7121" t="str">
        <f>TEXT(Table1[[#This Row],[Patient Admission Date]],"ddd")</f>
        <v>Mon</v>
      </c>
      <c r="N7121" t="str">
        <f>TEXT(INT(HOUR(Table1[[#This Row],[Patient Admission Date]])/3)*3,"00")&amp;"-"&amp;TEXT(INT(HOUR(Table1[[#This Row],[Patient Admission Date]])/3)*3+3,"00")</f>
        <v>00-03</v>
      </c>
      <c r="O7121" t="str" cm="1">
        <f t="array" ref="O7121">_xlfn.IFS(Table1[[#This Row],[Patient Age]]&lt;=14,"0-14",Table1[[#This Row],[Patient Age]]&lt;=29,"15-29",Table1[[#This Row],[Patient Age]]&lt;=44,"30-44",Table1[[#This Row],[Patient Age]]&lt;=59,"45-59",Table1[[#This Row],[Patient Age]]&lt;=74,"60-74",TRUE,"75+")</f>
        <v>60-74</v>
      </c>
      <c r="P7121" t="str" cm="1">
        <f t="array" ref="P7121">_xlfn.IFS(Table1[[#This Row],[Patient Waittime]]&lt;=15,"0-15",Table1[[#This Row],[Patient Waittime]]&lt;=30,"16-30",Table1[[#This Row],[Patient Waittime]]&lt;=45,"31-45",Table1[[#This Row],[Patient Waittime]]&lt;=60,"46-60",TRUE,"60+")</f>
        <v>46-60</v>
      </c>
      <c r="Q7121">
        <f>--(Table1[[#This Row],[Patient Waittime]]&lt;=30)</f>
        <v>0</v>
      </c>
      <c r="R7121">
        <f>--Table1[[#This Row],[Patient Admission Flag]]</f>
        <v>1</v>
      </c>
      <c r="S7121">
        <f>--AND(Table1[[#This Row],[WithinTarget]]=1,Table1[[#This Row],[Patient Satisfaction Score]]&gt;=7)</f>
        <v>0</v>
      </c>
      <c r="T7121" t="str">
        <f>IF(LEFT(Table1[[#This Row],[Patient Gender]],1)="F","Female","Male")</f>
        <v>Male</v>
      </c>
    </row>
    <row r="7122" spans="1:20" x14ac:dyDescent="0.3">
      <c r="A7122" t="s">
        <v>7226</v>
      </c>
      <c r="B7122" s="1">
        <v>45257.292361111111</v>
      </c>
      <c r="C7122" t="s">
        <v>9</v>
      </c>
      <c r="D7122">
        <v>4</v>
      </c>
      <c r="E7122" t="s">
        <v>14</v>
      </c>
      <c r="F7122" t="s">
        <v>15</v>
      </c>
      <c r="G7122" t="b">
        <v>1</v>
      </c>
      <c r="I7122">
        <v>32</v>
      </c>
      <c r="J7122" t="b">
        <v>1</v>
      </c>
      <c r="K7122">
        <f>YEAR(Table1[[#This Row],[Patient Admission Date]])</f>
        <v>2023</v>
      </c>
      <c r="L7122" t="str">
        <f>TEXT(Table1[[#This Row],[Patient Admission Date]],"mmm")</f>
        <v>Nov</v>
      </c>
      <c r="M7122" t="str">
        <f>TEXT(Table1[[#This Row],[Patient Admission Date]],"ddd")</f>
        <v>Mon</v>
      </c>
      <c r="N7122" t="str">
        <f>TEXT(INT(HOUR(Table1[[#This Row],[Patient Admission Date]])/3)*3,"00")&amp;"-"&amp;TEXT(INT(HOUR(Table1[[#This Row],[Patient Admission Date]])/3)*3+3,"00")</f>
        <v>06-09</v>
      </c>
      <c r="O7122" t="str" cm="1">
        <f t="array" ref="O7122">_xlfn.IFS(Table1[[#This Row],[Patient Age]]&lt;=14,"0-14",Table1[[#This Row],[Patient Age]]&lt;=29,"15-29",Table1[[#This Row],[Patient Age]]&lt;=44,"30-44",Table1[[#This Row],[Patient Age]]&lt;=59,"45-59",Table1[[#This Row],[Patient Age]]&lt;=74,"60-74",TRUE,"75+")</f>
        <v>0-14</v>
      </c>
      <c r="P7122" t="str" cm="1">
        <f t="array" ref="P7122">_xlfn.IFS(Table1[[#This Row],[Patient Waittime]]&lt;=15,"0-15",Table1[[#This Row],[Patient Waittime]]&lt;=30,"16-30",Table1[[#This Row],[Patient Waittime]]&lt;=45,"31-45",Table1[[#This Row],[Patient Waittime]]&lt;=60,"46-60",TRUE,"60+")</f>
        <v>31-45</v>
      </c>
      <c r="Q7122">
        <f>--(Table1[[#This Row],[Patient Waittime]]&lt;=30)</f>
        <v>0</v>
      </c>
      <c r="R7122">
        <f>--Table1[[#This Row],[Patient Admission Flag]]</f>
        <v>1</v>
      </c>
      <c r="S7122">
        <f>--AND(Table1[[#This Row],[WithinTarget]]=1,Table1[[#This Row],[Patient Satisfaction Score]]&gt;=7)</f>
        <v>0</v>
      </c>
      <c r="T7122" t="str">
        <f>IF(LEFT(Table1[[#This Row],[Patient Gender]],1)="F","Female","Male")</f>
        <v>Male</v>
      </c>
    </row>
    <row r="7123" spans="1:20" x14ac:dyDescent="0.3">
      <c r="A7123" t="s">
        <v>7227</v>
      </c>
      <c r="B7123" s="1">
        <v>45375.640972222223</v>
      </c>
      <c r="C7123" t="s">
        <v>9</v>
      </c>
      <c r="D7123">
        <v>47</v>
      </c>
      <c r="E7123" t="s">
        <v>14</v>
      </c>
      <c r="F7123" t="s">
        <v>15</v>
      </c>
      <c r="G7123" t="b">
        <v>1</v>
      </c>
      <c r="I7123">
        <v>36</v>
      </c>
      <c r="J7123" t="b">
        <v>1</v>
      </c>
      <c r="K7123">
        <f>YEAR(Table1[[#This Row],[Patient Admission Date]])</f>
        <v>2024</v>
      </c>
      <c r="L7123" t="str">
        <f>TEXT(Table1[[#This Row],[Patient Admission Date]],"mmm")</f>
        <v>Mar</v>
      </c>
      <c r="M7123" t="str">
        <f>TEXT(Table1[[#This Row],[Patient Admission Date]],"ddd")</f>
        <v>Sun</v>
      </c>
      <c r="N7123" t="str">
        <f>TEXT(INT(HOUR(Table1[[#This Row],[Patient Admission Date]])/3)*3,"00")&amp;"-"&amp;TEXT(INT(HOUR(Table1[[#This Row],[Patient Admission Date]])/3)*3+3,"00")</f>
        <v>15-18</v>
      </c>
      <c r="O7123" t="str" cm="1">
        <f t="array" ref="O7123">_xlfn.IFS(Table1[[#This Row],[Patient Age]]&lt;=14,"0-14",Table1[[#This Row],[Patient Age]]&lt;=29,"15-29",Table1[[#This Row],[Patient Age]]&lt;=44,"30-44",Table1[[#This Row],[Patient Age]]&lt;=59,"45-59",Table1[[#This Row],[Patient Age]]&lt;=74,"60-74",TRUE,"75+")</f>
        <v>45-59</v>
      </c>
      <c r="P7123" t="str" cm="1">
        <f t="array" ref="P7123">_xlfn.IFS(Table1[[#This Row],[Patient Waittime]]&lt;=15,"0-15",Table1[[#This Row],[Patient Waittime]]&lt;=30,"16-30",Table1[[#This Row],[Patient Waittime]]&lt;=45,"31-45",Table1[[#This Row],[Patient Waittime]]&lt;=60,"46-60",TRUE,"60+")</f>
        <v>31-45</v>
      </c>
      <c r="Q7123">
        <f>--(Table1[[#This Row],[Patient Waittime]]&lt;=30)</f>
        <v>0</v>
      </c>
      <c r="R7123">
        <f>--Table1[[#This Row],[Patient Admission Flag]]</f>
        <v>1</v>
      </c>
      <c r="S7123">
        <f>--AND(Table1[[#This Row],[WithinTarget]]=1,Table1[[#This Row],[Patient Satisfaction Score]]&gt;=7)</f>
        <v>0</v>
      </c>
      <c r="T7123" t="str">
        <f>IF(LEFT(Table1[[#This Row],[Patient Gender]],1)="F","Female","Male")</f>
        <v>Male</v>
      </c>
    </row>
    <row r="7124" spans="1:20" x14ac:dyDescent="0.3">
      <c r="A7124" t="s">
        <v>7228</v>
      </c>
      <c r="B7124" s="1">
        <v>45332.472916666666</v>
      </c>
      <c r="C7124" t="s">
        <v>9</v>
      </c>
      <c r="D7124">
        <v>76</v>
      </c>
      <c r="E7124" t="s">
        <v>14</v>
      </c>
      <c r="F7124" t="s">
        <v>15</v>
      </c>
      <c r="G7124" t="b">
        <v>1</v>
      </c>
      <c r="I7124">
        <v>38</v>
      </c>
      <c r="J7124" t="b">
        <v>1</v>
      </c>
      <c r="K7124">
        <f>YEAR(Table1[[#This Row],[Patient Admission Date]])</f>
        <v>2024</v>
      </c>
      <c r="L7124" t="str">
        <f>TEXT(Table1[[#This Row],[Patient Admission Date]],"mmm")</f>
        <v>Feb</v>
      </c>
      <c r="M7124" t="str">
        <f>TEXT(Table1[[#This Row],[Patient Admission Date]],"ddd")</f>
        <v>Sat</v>
      </c>
      <c r="N7124" t="str">
        <f>TEXT(INT(HOUR(Table1[[#This Row],[Patient Admission Date]])/3)*3,"00")&amp;"-"&amp;TEXT(INT(HOUR(Table1[[#This Row],[Patient Admission Date]])/3)*3+3,"00")</f>
        <v>09-12</v>
      </c>
      <c r="O7124" t="str" cm="1">
        <f t="array" ref="O7124">_xlfn.IFS(Table1[[#This Row],[Patient Age]]&lt;=14,"0-14",Table1[[#This Row],[Patient Age]]&lt;=29,"15-29",Table1[[#This Row],[Patient Age]]&lt;=44,"30-44",Table1[[#This Row],[Patient Age]]&lt;=59,"45-59",Table1[[#This Row],[Patient Age]]&lt;=74,"60-74",TRUE,"75+")</f>
        <v>75+</v>
      </c>
      <c r="P7124" t="str" cm="1">
        <f t="array" ref="P7124">_xlfn.IFS(Table1[[#This Row],[Patient Waittime]]&lt;=15,"0-15",Table1[[#This Row],[Patient Waittime]]&lt;=30,"16-30",Table1[[#This Row],[Patient Waittime]]&lt;=45,"31-45",Table1[[#This Row],[Patient Waittime]]&lt;=60,"46-60",TRUE,"60+")</f>
        <v>31-45</v>
      </c>
      <c r="Q7124">
        <f>--(Table1[[#This Row],[Patient Waittime]]&lt;=30)</f>
        <v>0</v>
      </c>
      <c r="R7124">
        <f>--Table1[[#This Row],[Patient Admission Flag]]</f>
        <v>1</v>
      </c>
      <c r="S7124">
        <f>--AND(Table1[[#This Row],[WithinTarget]]=1,Table1[[#This Row],[Patient Satisfaction Score]]&gt;=7)</f>
        <v>0</v>
      </c>
      <c r="T7124" t="str">
        <f>IF(LEFT(Table1[[#This Row],[Patient Gender]],1)="F","Female","Male")</f>
        <v>Male</v>
      </c>
    </row>
    <row r="7125" spans="1:20" x14ac:dyDescent="0.3">
      <c r="A7125" t="s">
        <v>7229</v>
      </c>
      <c r="B7125" s="1">
        <v>45433.561111111114</v>
      </c>
      <c r="C7125" t="s">
        <v>9</v>
      </c>
      <c r="D7125">
        <v>32</v>
      </c>
      <c r="E7125" t="s">
        <v>14</v>
      </c>
      <c r="F7125" t="s">
        <v>15</v>
      </c>
      <c r="G7125" t="b">
        <v>1</v>
      </c>
      <c r="I7125">
        <v>41</v>
      </c>
      <c r="J7125" t="b">
        <v>1</v>
      </c>
      <c r="K7125">
        <f>YEAR(Table1[[#This Row],[Patient Admission Date]])</f>
        <v>2024</v>
      </c>
      <c r="L7125" t="str">
        <f>TEXT(Table1[[#This Row],[Patient Admission Date]],"mmm")</f>
        <v>May</v>
      </c>
      <c r="M7125" t="str">
        <f>TEXT(Table1[[#This Row],[Patient Admission Date]],"ddd")</f>
        <v>Tue</v>
      </c>
      <c r="N7125" t="str">
        <f>TEXT(INT(HOUR(Table1[[#This Row],[Patient Admission Date]])/3)*3,"00")&amp;"-"&amp;TEXT(INT(HOUR(Table1[[#This Row],[Patient Admission Date]])/3)*3+3,"00")</f>
        <v>12-15</v>
      </c>
      <c r="O7125" t="str" cm="1">
        <f t="array" ref="O7125">_xlfn.IFS(Table1[[#This Row],[Patient Age]]&lt;=14,"0-14",Table1[[#This Row],[Patient Age]]&lt;=29,"15-29",Table1[[#This Row],[Patient Age]]&lt;=44,"30-44",Table1[[#This Row],[Patient Age]]&lt;=59,"45-59",Table1[[#This Row],[Patient Age]]&lt;=74,"60-74",TRUE,"75+")</f>
        <v>30-44</v>
      </c>
      <c r="P7125" t="str" cm="1">
        <f t="array" ref="P7125">_xlfn.IFS(Table1[[#This Row],[Patient Waittime]]&lt;=15,"0-15",Table1[[#This Row],[Patient Waittime]]&lt;=30,"16-30",Table1[[#This Row],[Patient Waittime]]&lt;=45,"31-45",Table1[[#This Row],[Patient Waittime]]&lt;=60,"46-60",TRUE,"60+")</f>
        <v>31-45</v>
      </c>
      <c r="Q7125">
        <f>--(Table1[[#This Row],[Patient Waittime]]&lt;=30)</f>
        <v>0</v>
      </c>
      <c r="R7125">
        <f>--Table1[[#This Row],[Patient Admission Flag]]</f>
        <v>1</v>
      </c>
      <c r="S7125">
        <f>--AND(Table1[[#This Row],[WithinTarget]]=1,Table1[[#This Row],[Patient Satisfaction Score]]&gt;=7)</f>
        <v>0</v>
      </c>
      <c r="T7125" t="str">
        <f>IF(LEFT(Table1[[#This Row],[Patient Gender]],1)="F","Female","Male")</f>
        <v>Male</v>
      </c>
    </row>
    <row r="7126" spans="1:20" x14ac:dyDescent="0.3">
      <c r="A7126" t="s">
        <v>7230</v>
      </c>
      <c r="B7126" s="1">
        <v>45058.970138888886</v>
      </c>
      <c r="C7126" t="s">
        <v>9</v>
      </c>
      <c r="D7126">
        <v>67</v>
      </c>
      <c r="E7126" t="s">
        <v>14</v>
      </c>
      <c r="F7126" t="s">
        <v>15</v>
      </c>
      <c r="G7126" t="b">
        <v>1</v>
      </c>
      <c r="I7126">
        <v>49</v>
      </c>
      <c r="J7126" t="b">
        <v>1</v>
      </c>
      <c r="K7126">
        <f>YEAR(Table1[[#This Row],[Patient Admission Date]])</f>
        <v>2023</v>
      </c>
      <c r="L7126" t="str">
        <f>TEXT(Table1[[#This Row],[Patient Admission Date]],"mmm")</f>
        <v>May</v>
      </c>
      <c r="M7126" t="str">
        <f>TEXT(Table1[[#This Row],[Patient Admission Date]],"ddd")</f>
        <v>Fri</v>
      </c>
      <c r="N7126" t="str">
        <f>TEXT(INT(HOUR(Table1[[#This Row],[Patient Admission Date]])/3)*3,"00")&amp;"-"&amp;TEXT(INT(HOUR(Table1[[#This Row],[Patient Admission Date]])/3)*3+3,"00")</f>
        <v>21-24</v>
      </c>
      <c r="O7126" t="str" cm="1">
        <f t="array" ref="O7126">_xlfn.IFS(Table1[[#This Row],[Patient Age]]&lt;=14,"0-14",Table1[[#This Row],[Patient Age]]&lt;=29,"15-29",Table1[[#This Row],[Patient Age]]&lt;=44,"30-44",Table1[[#This Row],[Patient Age]]&lt;=59,"45-59",Table1[[#This Row],[Patient Age]]&lt;=74,"60-74",TRUE,"75+")</f>
        <v>60-74</v>
      </c>
      <c r="P7126" t="str" cm="1">
        <f t="array" ref="P7126">_xlfn.IFS(Table1[[#This Row],[Patient Waittime]]&lt;=15,"0-15",Table1[[#This Row],[Patient Waittime]]&lt;=30,"16-30",Table1[[#This Row],[Patient Waittime]]&lt;=45,"31-45",Table1[[#This Row],[Patient Waittime]]&lt;=60,"46-60",TRUE,"60+")</f>
        <v>46-60</v>
      </c>
      <c r="Q7126">
        <f>--(Table1[[#This Row],[Patient Waittime]]&lt;=30)</f>
        <v>0</v>
      </c>
      <c r="R7126">
        <f>--Table1[[#This Row],[Patient Admission Flag]]</f>
        <v>1</v>
      </c>
      <c r="S7126">
        <f>--AND(Table1[[#This Row],[WithinTarget]]=1,Table1[[#This Row],[Patient Satisfaction Score]]&gt;=7)</f>
        <v>0</v>
      </c>
      <c r="T7126" t="str">
        <f>IF(LEFT(Table1[[#This Row],[Patient Gender]],1)="F","Female","Male")</f>
        <v>Male</v>
      </c>
    </row>
    <row r="7127" spans="1:20" x14ac:dyDescent="0.3">
      <c r="A7127" t="s">
        <v>7231</v>
      </c>
      <c r="B7127" s="1">
        <v>45309.676388888889</v>
      </c>
      <c r="C7127" t="s">
        <v>9</v>
      </c>
      <c r="D7127">
        <v>71</v>
      </c>
      <c r="E7127" t="s">
        <v>14</v>
      </c>
      <c r="F7127" t="s">
        <v>15</v>
      </c>
      <c r="G7127" t="b">
        <v>1</v>
      </c>
      <c r="I7127">
        <v>20</v>
      </c>
      <c r="J7127" t="b">
        <v>1</v>
      </c>
      <c r="K7127">
        <f>YEAR(Table1[[#This Row],[Patient Admission Date]])</f>
        <v>2024</v>
      </c>
      <c r="L7127" t="str">
        <f>TEXT(Table1[[#This Row],[Patient Admission Date]],"mmm")</f>
        <v>Jan</v>
      </c>
      <c r="M7127" t="str">
        <f>TEXT(Table1[[#This Row],[Patient Admission Date]],"ddd")</f>
        <v>Thu</v>
      </c>
      <c r="N7127" t="str">
        <f>TEXT(INT(HOUR(Table1[[#This Row],[Patient Admission Date]])/3)*3,"00")&amp;"-"&amp;TEXT(INT(HOUR(Table1[[#This Row],[Patient Admission Date]])/3)*3+3,"00")</f>
        <v>15-18</v>
      </c>
      <c r="O7127" t="str" cm="1">
        <f t="array" ref="O7127">_xlfn.IFS(Table1[[#This Row],[Patient Age]]&lt;=14,"0-14",Table1[[#This Row],[Patient Age]]&lt;=29,"15-29",Table1[[#This Row],[Patient Age]]&lt;=44,"30-44",Table1[[#This Row],[Patient Age]]&lt;=59,"45-59",Table1[[#This Row],[Patient Age]]&lt;=74,"60-74",TRUE,"75+")</f>
        <v>60-74</v>
      </c>
      <c r="P7127" t="str" cm="1">
        <f t="array" ref="P7127">_xlfn.IFS(Table1[[#This Row],[Patient Waittime]]&lt;=15,"0-15",Table1[[#This Row],[Patient Waittime]]&lt;=30,"16-30",Table1[[#This Row],[Patient Waittime]]&lt;=45,"31-45",Table1[[#This Row],[Patient Waittime]]&lt;=60,"46-60",TRUE,"60+")</f>
        <v>16-30</v>
      </c>
      <c r="Q7127">
        <f>--(Table1[[#This Row],[Patient Waittime]]&lt;=30)</f>
        <v>1</v>
      </c>
      <c r="R7127">
        <f>--Table1[[#This Row],[Patient Admission Flag]]</f>
        <v>1</v>
      </c>
      <c r="S7127">
        <f>--AND(Table1[[#This Row],[WithinTarget]]=1,Table1[[#This Row],[Patient Satisfaction Score]]&gt;=7)</f>
        <v>0</v>
      </c>
      <c r="T7127" t="str">
        <f>IF(LEFT(Table1[[#This Row],[Patient Gender]],1)="F","Female","Male")</f>
        <v>Male</v>
      </c>
    </row>
    <row r="7128" spans="1:20" x14ac:dyDescent="0.3">
      <c r="A7128" t="s">
        <v>7232</v>
      </c>
      <c r="B7128" s="1">
        <v>45491.581250000003</v>
      </c>
      <c r="C7128" t="s">
        <v>9</v>
      </c>
      <c r="D7128">
        <v>18</v>
      </c>
      <c r="E7128" t="s">
        <v>14</v>
      </c>
      <c r="F7128" t="s">
        <v>15</v>
      </c>
      <c r="G7128" t="b">
        <v>1</v>
      </c>
      <c r="I7128">
        <v>22</v>
      </c>
      <c r="J7128" t="b">
        <v>1</v>
      </c>
      <c r="K7128">
        <f>YEAR(Table1[[#This Row],[Patient Admission Date]])</f>
        <v>2024</v>
      </c>
      <c r="L7128" t="str">
        <f>TEXT(Table1[[#This Row],[Patient Admission Date]],"mmm")</f>
        <v>Jul</v>
      </c>
      <c r="M7128" t="str">
        <f>TEXT(Table1[[#This Row],[Patient Admission Date]],"ddd")</f>
        <v>Thu</v>
      </c>
      <c r="N7128" t="str">
        <f>TEXT(INT(HOUR(Table1[[#This Row],[Patient Admission Date]])/3)*3,"00")&amp;"-"&amp;TEXT(INT(HOUR(Table1[[#This Row],[Patient Admission Date]])/3)*3+3,"00")</f>
        <v>12-15</v>
      </c>
      <c r="O7128" t="str" cm="1">
        <f t="array" ref="O7128">_xlfn.IFS(Table1[[#This Row],[Patient Age]]&lt;=14,"0-14",Table1[[#This Row],[Patient Age]]&lt;=29,"15-29",Table1[[#This Row],[Patient Age]]&lt;=44,"30-44",Table1[[#This Row],[Patient Age]]&lt;=59,"45-59",Table1[[#This Row],[Patient Age]]&lt;=74,"60-74",TRUE,"75+")</f>
        <v>15-29</v>
      </c>
      <c r="P7128" t="str" cm="1">
        <f t="array" ref="P7128">_xlfn.IFS(Table1[[#This Row],[Patient Waittime]]&lt;=15,"0-15",Table1[[#This Row],[Patient Waittime]]&lt;=30,"16-30",Table1[[#This Row],[Patient Waittime]]&lt;=45,"31-45",Table1[[#This Row],[Patient Waittime]]&lt;=60,"46-60",TRUE,"60+")</f>
        <v>16-30</v>
      </c>
      <c r="Q7128">
        <f>--(Table1[[#This Row],[Patient Waittime]]&lt;=30)</f>
        <v>1</v>
      </c>
      <c r="R7128">
        <f>--Table1[[#This Row],[Patient Admission Flag]]</f>
        <v>1</v>
      </c>
      <c r="S7128">
        <f>--AND(Table1[[#This Row],[WithinTarget]]=1,Table1[[#This Row],[Patient Satisfaction Score]]&gt;=7)</f>
        <v>0</v>
      </c>
      <c r="T7128" t="str">
        <f>IF(LEFT(Table1[[#This Row],[Patient Gender]],1)="F","Female","Male")</f>
        <v>Male</v>
      </c>
    </row>
    <row r="7129" spans="1:20" x14ac:dyDescent="0.3">
      <c r="A7129" t="s">
        <v>7233</v>
      </c>
      <c r="B7129" s="1">
        <v>45346.362500000003</v>
      </c>
      <c r="C7129" t="s">
        <v>9</v>
      </c>
      <c r="D7129">
        <v>74</v>
      </c>
      <c r="E7129" t="s">
        <v>14</v>
      </c>
      <c r="F7129" t="s">
        <v>15</v>
      </c>
      <c r="G7129" t="b">
        <v>1</v>
      </c>
      <c r="I7129">
        <v>41</v>
      </c>
      <c r="J7129" t="b">
        <v>1</v>
      </c>
      <c r="K7129">
        <f>YEAR(Table1[[#This Row],[Patient Admission Date]])</f>
        <v>2024</v>
      </c>
      <c r="L7129" t="str">
        <f>TEXT(Table1[[#This Row],[Patient Admission Date]],"mmm")</f>
        <v>Feb</v>
      </c>
      <c r="M7129" t="str">
        <f>TEXT(Table1[[#This Row],[Patient Admission Date]],"ddd")</f>
        <v>Sat</v>
      </c>
      <c r="N7129" t="str">
        <f>TEXT(INT(HOUR(Table1[[#This Row],[Patient Admission Date]])/3)*3,"00")&amp;"-"&amp;TEXT(INT(HOUR(Table1[[#This Row],[Patient Admission Date]])/3)*3+3,"00")</f>
        <v>06-09</v>
      </c>
      <c r="O7129" t="str" cm="1">
        <f t="array" ref="O7129">_xlfn.IFS(Table1[[#This Row],[Patient Age]]&lt;=14,"0-14",Table1[[#This Row],[Patient Age]]&lt;=29,"15-29",Table1[[#This Row],[Patient Age]]&lt;=44,"30-44",Table1[[#This Row],[Patient Age]]&lt;=59,"45-59",Table1[[#This Row],[Patient Age]]&lt;=74,"60-74",TRUE,"75+")</f>
        <v>60-74</v>
      </c>
      <c r="P7129" t="str" cm="1">
        <f t="array" ref="P7129">_xlfn.IFS(Table1[[#This Row],[Patient Waittime]]&lt;=15,"0-15",Table1[[#This Row],[Patient Waittime]]&lt;=30,"16-30",Table1[[#This Row],[Patient Waittime]]&lt;=45,"31-45",Table1[[#This Row],[Patient Waittime]]&lt;=60,"46-60",TRUE,"60+")</f>
        <v>31-45</v>
      </c>
      <c r="Q7129">
        <f>--(Table1[[#This Row],[Patient Waittime]]&lt;=30)</f>
        <v>0</v>
      </c>
      <c r="R7129">
        <f>--Table1[[#This Row],[Patient Admission Flag]]</f>
        <v>1</v>
      </c>
      <c r="S7129">
        <f>--AND(Table1[[#This Row],[WithinTarget]]=1,Table1[[#This Row],[Patient Satisfaction Score]]&gt;=7)</f>
        <v>0</v>
      </c>
      <c r="T7129" t="str">
        <f>IF(LEFT(Table1[[#This Row],[Patient Gender]],1)="F","Female","Male")</f>
        <v>Male</v>
      </c>
    </row>
    <row r="7130" spans="1:20" x14ac:dyDescent="0.3">
      <c r="A7130" t="s">
        <v>7234</v>
      </c>
      <c r="B7130" s="1">
        <v>45517.230555555558</v>
      </c>
      <c r="C7130" t="s">
        <v>9</v>
      </c>
      <c r="D7130">
        <v>78</v>
      </c>
      <c r="E7130" t="s">
        <v>14</v>
      </c>
      <c r="F7130" t="s">
        <v>15</v>
      </c>
      <c r="G7130" t="b">
        <v>1</v>
      </c>
      <c r="I7130">
        <v>10</v>
      </c>
      <c r="J7130" t="b">
        <v>1</v>
      </c>
      <c r="K7130">
        <f>YEAR(Table1[[#This Row],[Patient Admission Date]])</f>
        <v>2024</v>
      </c>
      <c r="L7130" t="str">
        <f>TEXT(Table1[[#This Row],[Patient Admission Date]],"mmm")</f>
        <v>Aug</v>
      </c>
      <c r="M7130" t="str">
        <f>TEXT(Table1[[#This Row],[Patient Admission Date]],"ddd")</f>
        <v>Tue</v>
      </c>
      <c r="N7130" t="str">
        <f>TEXT(INT(HOUR(Table1[[#This Row],[Patient Admission Date]])/3)*3,"00")&amp;"-"&amp;TEXT(INT(HOUR(Table1[[#This Row],[Patient Admission Date]])/3)*3+3,"00")</f>
        <v>03-06</v>
      </c>
      <c r="O7130" t="str" cm="1">
        <f t="array" ref="O7130">_xlfn.IFS(Table1[[#This Row],[Patient Age]]&lt;=14,"0-14",Table1[[#This Row],[Patient Age]]&lt;=29,"15-29",Table1[[#This Row],[Patient Age]]&lt;=44,"30-44",Table1[[#This Row],[Patient Age]]&lt;=59,"45-59",Table1[[#This Row],[Patient Age]]&lt;=74,"60-74",TRUE,"75+")</f>
        <v>75+</v>
      </c>
      <c r="P7130" t="str" cm="1">
        <f t="array" ref="P7130">_xlfn.IFS(Table1[[#This Row],[Patient Waittime]]&lt;=15,"0-15",Table1[[#This Row],[Patient Waittime]]&lt;=30,"16-30",Table1[[#This Row],[Patient Waittime]]&lt;=45,"31-45",Table1[[#This Row],[Patient Waittime]]&lt;=60,"46-60",TRUE,"60+")</f>
        <v>0-15</v>
      </c>
      <c r="Q7130">
        <f>--(Table1[[#This Row],[Patient Waittime]]&lt;=30)</f>
        <v>1</v>
      </c>
      <c r="R7130">
        <f>--Table1[[#This Row],[Patient Admission Flag]]</f>
        <v>1</v>
      </c>
      <c r="S7130">
        <f>--AND(Table1[[#This Row],[WithinTarget]]=1,Table1[[#This Row],[Patient Satisfaction Score]]&gt;=7)</f>
        <v>0</v>
      </c>
      <c r="T7130" t="str">
        <f>IF(LEFT(Table1[[#This Row],[Patient Gender]],1)="F","Female","Male")</f>
        <v>Male</v>
      </c>
    </row>
    <row r="7131" spans="1:20" x14ac:dyDescent="0.3">
      <c r="A7131" t="s">
        <v>7235</v>
      </c>
      <c r="B7131" s="1">
        <v>45570.023611111108</v>
      </c>
      <c r="C7131" t="s">
        <v>9</v>
      </c>
      <c r="D7131">
        <v>23</v>
      </c>
      <c r="E7131" t="s">
        <v>14</v>
      </c>
      <c r="F7131" t="s">
        <v>15</v>
      </c>
      <c r="G7131" t="b">
        <v>1</v>
      </c>
      <c r="I7131">
        <v>11</v>
      </c>
      <c r="J7131" t="b">
        <v>1</v>
      </c>
      <c r="K7131">
        <f>YEAR(Table1[[#This Row],[Patient Admission Date]])</f>
        <v>2024</v>
      </c>
      <c r="L7131" t="str">
        <f>TEXT(Table1[[#This Row],[Patient Admission Date]],"mmm")</f>
        <v>Oct</v>
      </c>
      <c r="M7131" t="str">
        <f>TEXT(Table1[[#This Row],[Patient Admission Date]],"ddd")</f>
        <v>Sat</v>
      </c>
      <c r="N7131" t="str">
        <f>TEXT(INT(HOUR(Table1[[#This Row],[Patient Admission Date]])/3)*3,"00")&amp;"-"&amp;TEXT(INT(HOUR(Table1[[#This Row],[Patient Admission Date]])/3)*3+3,"00")</f>
        <v>00-03</v>
      </c>
      <c r="O7131" t="str" cm="1">
        <f t="array" ref="O7131">_xlfn.IFS(Table1[[#This Row],[Patient Age]]&lt;=14,"0-14",Table1[[#This Row],[Patient Age]]&lt;=29,"15-29",Table1[[#This Row],[Patient Age]]&lt;=44,"30-44",Table1[[#This Row],[Patient Age]]&lt;=59,"45-59",Table1[[#This Row],[Patient Age]]&lt;=74,"60-74",TRUE,"75+")</f>
        <v>15-29</v>
      </c>
      <c r="P7131" t="str" cm="1">
        <f t="array" ref="P7131">_xlfn.IFS(Table1[[#This Row],[Patient Waittime]]&lt;=15,"0-15",Table1[[#This Row],[Patient Waittime]]&lt;=30,"16-30",Table1[[#This Row],[Patient Waittime]]&lt;=45,"31-45",Table1[[#This Row],[Patient Waittime]]&lt;=60,"46-60",TRUE,"60+")</f>
        <v>0-15</v>
      </c>
      <c r="Q7131">
        <f>--(Table1[[#This Row],[Patient Waittime]]&lt;=30)</f>
        <v>1</v>
      </c>
      <c r="R7131">
        <f>--Table1[[#This Row],[Patient Admission Flag]]</f>
        <v>1</v>
      </c>
      <c r="S7131">
        <f>--AND(Table1[[#This Row],[WithinTarget]]=1,Table1[[#This Row],[Patient Satisfaction Score]]&gt;=7)</f>
        <v>0</v>
      </c>
      <c r="T7131" t="str">
        <f>IF(LEFT(Table1[[#This Row],[Patient Gender]],1)="F","Female","Male")</f>
        <v>Male</v>
      </c>
    </row>
    <row r="7132" spans="1:20" x14ac:dyDescent="0.3">
      <c r="A7132" t="s">
        <v>7236</v>
      </c>
      <c r="B7132" s="1">
        <v>45409.763194444444</v>
      </c>
      <c r="C7132" t="s">
        <v>9</v>
      </c>
      <c r="D7132">
        <v>48</v>
      </c>
      <c r="E7132" t="s">
        <v>14</v>
      </c>
      <c r="F7132" t="s">
        <v>15</v>
      </c>
      <c r="G7132" t="b">
        <v>1</v>
      </c>
      <c r="I7132">
        <v>20</v>
      </c>
      <c r="J7132" t="b">
        <v>1</v>
      </c>
      <c r="K7132">
        <f>YEAR(Table1[[#This Row],[Patient Admission Date]])</f>
        <v>2024</v>
      </c>
      <c r="L7132" t="str">
        <f>TEXT(Table1[[#This Row],[Patient Admission Date]],"mmm")</f>
        <v>Apr</v>
      </c>
      <c r="M7132" t="str">
        <f>TEXT(Table1[[#This Row],[Patient Admission Date]],"ddd")</f>
        <v>Sat</v>
      </c>
      <c r="N7132" t="str">
        <f>TEXT(INT(HOUR(Table1[[#This Row],[Patient Admission Date]])/3)*3,"00")&amp;"-"&amp;TEXT(INT(HOUR(Table1[[#This Row],[Patient Admission Date]])/3)*3+3,"00")</f>
        <v>18-21</v>
      </c>
      <c r="O7132" t="str" cm="1">
        <f t="array" ref="O7132">_xlfn.IFS(Table1[[#This Row],[Patient Age]]&lt;=14,"0-14",Table1[[#This Row],[Patient Age]]&lt;=29,"15-29",Table1[[#This Row],[Patient Age]]&lt;=44,"30-44",Table1[[#This Row],[Patient Age]]&lt;=59,"45-59",Table1[[#This Row],[Patient Age]]&lt;=74,"60-74",TRUE,"75+")</f>
        <v>45-59</v>
      </c>
      <c r="P7132" t="str" cm="1">
        <f t="array" ref="P7132">_xlfn.IFS(Table1[[#This Row],[Patient Waittime]]&lt;=15,"0-15",Table1[[#This Row],[Patient Waittime]]&lt;=30,"16-30",Table1[[#This Row],[Patient Waittime]]&lt;=45,"31-45",Table1[[#This Row],[Patient Waittime]]&lt;=60,"46-60",TRUE,"60+")</f>
        <v>16-30</v>
      </c>
      <c r="Q7132">
        <f>--(Table1[[#This Row],[Patient Waittime]]&lt;=30)</f>
        <v>1</v>
      </c>
      <c r="R7132">
        <f>--Table1[[#This Row],[Patient Admission Flag]]</f>
        <v>1</v>
      </c>
      <c r="S7132">
        <f>--AND(Table1[[#This Row],[WithinTarget]]=1,Table1[[#This Row],[Patient Satisfaction Score]]&gt;=7)</f>
        <v>0</v>
      </c>
      <c r="T7132" t="str">
        <f>IF(LEFT(Table1[[#This Row],[Patient Gender]],1)="F","Female","Male")</f>
        <v>Male</v>
      </c>
    </row>
    <row r="7133" spans="1:20" x14ac:dyDescent="0.3">
      <c r="A7133" t="s">
        <v>7237</v>
      </c>
      <c r="B7133" s="1">
        <v>45134.162499999999</v>
      </c>
      <c r="C7133" t="s">
        <v>9</v>
      </c>
      <c r="D7133">
        <v>11</v>
      </c>
      <c r="E7133" t="s">
        <v>14</v>
      </c>
      <c r="F7133" t="s">
        <v>15</v>
      </c>
      <c r="G7133" t="b">
        <v>1</v>
      </c>
      <c r="I7133">
        <v>23</v>
      </c>
      <c r="J7133" t="b">
        <v>1</v>
      </c>
      <c r="K7133">
        <f>YEAR(Table1[[#This Row],[Patient Admission Date]])</f>
        <v>2023</v>
      </c>
      <c r="L7133" t="str">
        <f>TEXT(Table1[[#This Row],[Patient Admission Date]],"mmm")</f>
        <v>Jul</v>
      </c>
      <c r="M7133" t="str">
        <f>TEXT(Table1[[#This Row],[Patient Admission Date]],"ddd")</f>
        <v>Thu</v>
      </c>
      <c r="N7133" t="str">
        <f>TEXT(INT(HOUR(Table1[[#This Row],[Patient Admission Date]])/3)*3,"00")&amp;"-"&amp;TEXT(INT(HOUR(Table1[[#This Row],[Patient Admission Date]])/3)*3+3,"00")</f>
        <v>03-06</v>
      </c>
      <c r="O7133" t="str" cm="1">
        <f t="array" ref="O7133">_xlfn.IFS(Table1[[#This Row],[Patient Age]]&lt;=14,"0-14",Table1[[#This Row],[Patient Age]]&lt;=29,"15-29",Table1[[#This Row],[Patient Age]]&lt;=44,"30-44",Table1[[#This Row],[Patient Age]]&lt;=59,"45-59",Table1[[#This Row],[Patient Age]]&lt;=74,"60-74",TRUE,"75+")</f>
        <v>0-14</v>
      </c>
      <c r="P7133" t="str" cm="1">
        <f t="array" ref="P7133">_xlfn.IFS(Table1[[#This Row],[Patient Waittime]]&lt;=15,"0-15",Table1[[#This Row],[Patient Waittime]]&lt;=30,"16-30",Table1[[#This Row],[Patient Waittime]]&lt;=45,"31-45",Table1[[#This Row],[Patient Waittime]]&lt;=60,"46-60",TRUE,"60+")</f>
        <v>16-30</v>
      </c>
      <c r="Q7133">
        <f>--(Table1[[#This Row],[Patient Waittime]]&lt;=30)</f>
        <v>1</v>
      </c>
      <c r="R7133">
        <f>--Table1[[#This Row],[Patient Admission Flag]]</f>
        <v>1</v>
      </c>
      <c r="S7133">
        <f>--AND(Table1[[#This Row],[WithinTarget]]=1,Table1[[#This Row],[Patient Satisfaction Score]]&gt;=7)</f>
        <v>0</v>
      </c>
      <c r="T7133" t="str">
        <f>IF(LEFT(Table1[[#This Row],[Patient Gender]],1)="F","Female","Male")</f>
        <v>Male</v>
      </c>
    </row>
    <row r="7134" spans="1:20" x14ac:dyDescent="0.3">
      <c r="A7134" t="s">
        <v>7238</v>
      </c>
      <c r="B7134" s="1">
        <v>45338.95416666667</v>
      </c>
      <c r="C7134" t="s">
        <v>9</v>
      </c>
      <c r="D7134">
        <v>63</v>
      </c>
      <c r="E7134" t="s">
        <v>14</v>
      </c>
      <c r="F7134" t="s">
        <v>15</v>
      </c>
      <c r="G7134" t="b">
        <v>1</v>
      </c>
      <c r="I7134">
        <v>47</v>
      </c>
      <c r="J7134" t="b">
        <v>1</v>
      </c>
      <c r="K7134">
        <f>YEAR(Table1[[#This Row],[Patient Admission Date]])</f>
        <v>2024</v>
      </c>
      <c r="L7134" t="str">
        <f>TEXT(Table1[[#This Row],[Patient Admission Date]],"mmm")</f>
        <v>Feb</v>
      </c>
      <c r="M7134" t="str">
        <f>TEXT(Table1[[#This Row],[Patient Admission Date]],"ddd")</f>
        <v>Fri</v>
      </c>
      <c r="N7134" t="str">
        <f>TEXT(INT(HOUR(Table1[[#This Row],[Patient Admission Date]])/3)*3,"00")&amp;"-"&amp;TEXT(INT(HOUR(Table1[[#This Row],[Patient Admission Date]])/3)*3+3,"00")</f>
        <v>21-24</v>
      </c>
      <c r="O7134" t="str" cm="1">
        <f t="array" ref="O7134">_xlfn.IFS(Table1[[#This Row],[Patient Age]]&lt;=14,"0-14",Table1[[#This Row],[Patient Age]]&lt;=29,"15-29",Table1[[#This Row],[Patient Age]]&lt;=44,"30-44",Table1[[#This Row],[Patient Age]]&lt;=59,"45-59",Table1[[#This Row],[Patient Age]]&lt;=74,"60-74",TRUE,"75+")</f>
        <v>60-74</v>
      </c>
      <c r="P7134" t="str" cm="1">
        <f t="array" ref="P7134">_xlfn.IFS(Table1[[#This Row],[Patient Waittime]]&lt;=15,"0-15",Table1[[#This Row],[Patient Waittime]]&lt;=30,"16-30",Table1[[#This Row],[Patient Waittime]]&lt;=45,"31-45",Table1[[#This Row],[Patient Waittime]]&lt;=60,"46-60",TRUE,"60+")</f>
        <v>46-60</v>
      </c>
      <c r="Q7134">
        <f>--(Table1[[#This Row],[Patient Waittime]]&lt;=30)</f>
        <v>0</v>
      </c>
      <c r="R7134">
        <f>--Table1[[#This Row],[Patient Admission Flag]]</f>
        <v>1</v>
      </c>
      <c r="S7134">
        <f>--AND(Table1[[#This Row],[WithinTarget]]=1,Table1[[#This Row],[Patient Satisfaction Score]]&gt;=7)</f>
        <v>0</v>
      </c>
      <c r="T7134" t="str">
        <f>IF(LEFT(Table1[[#This Row],[Patient Gender]],1)="F","Female","Male")</f>
        <v>Male</v>
      </c>
    </row>
    <row r="7135" spans="1:20" x14ac:dyDescent="0.3">
      <c r="A7135" t="s">
        <v>7239</v>
      </c>
      <c r="B7135" s="1">
        <v>45323.292361111111</v>
      </c>
      <c r="C7135" t="s">
        <v>9</v>
      </c>
      <c r="D7135">
        <v>26</v>
      </c>
      <c r="E7135" t="s">
        <v>14</v>
      </c>
      <c r="F7135" t="s">
        <v>15</v>
      </c>
      <c r="G7135" t="b">
        <v>1</v>
      </c>
      <c r="I7135">
        <v>12</v>
      </c>
      <c r="J7135" t="b">
        <v>1</v>
      </c>
      <c r="K7135">
        <f>YEAR(Table1[[#This Row],[Patient Admission Date]])</f>
        <v>2024</v>
      </c>
      <c r="L7135" t="str">
        <f>TEXT(Table1[[#This Row],[Patient Admission Date]],"mmm")</f>
        <v>Feb</v>
      </c>
      <c r="M7135" t="str">
        <f>TEXT(Table1[[#This Row],[Patient Admission Date]],"ddd")</f>
        <v>Thu</v>
      </c>
      <c r="N7135" t="str">
        <f>TEXT(INT(HOUR(Table1[[#This Row],[Patient Admission Date]])/3)*3,"00")&amp;"-"&amp;TEXT(INT(HOUR(Table1[[#This Row],[Patient Admission Date]])/3)*3+3,"00")</f>
        <v>06-09</v>
      </c>
      <c r="O7135" t="str" cm="1">
        <f t="array" ref="O7135">_xlfn.IFS(Table1[[#This Row],[Patient Age]]&lt;=14,"0-14",Table1[[#This Row],[Patient Age]]&lt;=29,"15-29",Table1[[#This Row],[Patient Age]]&lt;=44,"30-44",Table1[[#This Row],[Patient Age]]&lt;=59,"45-59",Table1[[#This Row],[Patient Age]]&lt;=74,"60-74",TRUE,"75+")</f>
        <v>15-29</v>
      </c>
      <c r="P7135" t="str" cm="1">
        <f t="array" ref="P7135">_xlfn.IFS(Table1[[#This Row],[Patient Waittime]]&lt;=15,"0-15",Table1[[#This Row],[Patient Waittime]]&lt;=30,"16-30",Table1[[#This Row],[Patient Waittime]]&lt;=45,"31-45",Table1[[#This Row],[Patient Waittime]]&lt;=60,"46-60",TRUE,"60+")</f>
        <v>0-15</v>
      </c>
      <c r="Q7135">
        <f>--(Table1[[#This Row],[Patient Waittime]]&lt;=30)</f>
        <v>1</v>
      </c>
      <c r="R7135">
        <f>--Table1[[#This Row],[Patient Admission Flag]]</f>
        <v>1</v>
      </c>
      <c r="S7135">
        <f>--AND(Table1[[#This Row],[WithinTarget]]=1,Table1[[#This Row],[Patient Satisfaction Score]]&gt;=7)</f>
        <v>0</v>
      </c>
      <c r="T7135" t="str">
        <f>IF(LEFT(Table1[[#This Row],[Patient Gender]],1)="F","Female","Male")</f>
        <v>Male</v>
      </c>
    </row>
    <row r="7136" spans="1:20" x14ac:dyDescent="0.3">
      <c r="A7136" t="s">
        <v>7240</v>
      </c>
      <c r="B7136" s="1">
        <v>45149.055555555555</v>
      </c>
      <c r="C7136" t="s">
        <v>9</v>
      </c>
      <c r="D7136">
        <v>44</v>
      </c>
      <c r="E7136" t="s">
        <v>14</v>
      </c>
      <c r="F7136" t="s">
        <v>15</v>
      </c>
      <c r="G7136" t="b">
        <v>1</v>
      </c>
      <c r="I7136">
        <v>16</v>
      </c>
      <c r="J7136" t="b">
        <v>1</v>
      </c>
      <c r="K7136">
        <f>YEAR(Table1[[#This Row],[Patient Admission Date]])</f>
        <v>2023</v>
      </c>
      <c r="L7136" t="str">
        <f>TEXT(Table1[[#This Row],[Patient Admission Date]],"mmm")</f>
        <v>Aug</v>
      </c>
      <c r="M7136" t="str">
        <f>TEXT(Table1[[#This Row],[Patient Admission Date]],"ddd")</f>
        <v>Fri</v>
      </c>
      <c r="N7136" t="str">
        <f>TEXT(INT(HOUR(Table1[[#This Row],[Patient Admission Date]])/3)*3,"00")&amp;"-"&amp;TEXT(INT(HOUR(Table1[[#This Row],[Patient Admission Date]])/3)*3+3,"00")</f>
        <v>00-03</v>
      </c>
      <c r="O7136" t="str" cm="1">
        <f t="array" ref="O7136">_xlfn.IFS(Table1[[#This Row],[Patient Age]]&lt;=14,"0-14",Table1[[#This Row],[Patient Age]]&lt;=29,"15-29",Table1[[#This Row],[Patient Age]]&lt;=44,"30-44",Table1[[#This Row],[Patient Age]]&lt;=59,"45-59",Table1[[#This Row],[Patient Age]]&lt;=74,"60-74",TRUE,"75+")</f>
        <v>30-44</v>
      </c>
      <c r="P7136" t="str" cm="1">
        <f t="array" ref="P7136">_xlfn.IFS(Table1[[#This Row],[Patient Waittime]]&lt;=15,"0-15",Table1[[#This Row],[Patient Waittime]]&lt;=30,"16-30",Table1[[#This Row],[Patient Waittime]]&lt;=45,"31-45",Table1[[#This Row],[Patient Waittime]]&lt;=60,"46-60",TRUE,"60+")</f>
        <v>16-30</v>
      </c>
      <c r="Q7136">
        <f>--(Table1[[#This Row],[Patient Waittime]]&lt;=30)</f>
        <v>1</v>
      </c>
      <c r="R7136">
        <f>--Table1[[#This Row],[Patient Admission Flag]]</f>
        <v>1</v>
      </c>
      <c r="S7136">
        <f>--AND(Table1[[#This Row],[WithinTarget]]=1,Table1[[#This Row],[Patient Satisfaction Score]]&gt;=7)</f>
        <v>0</v>
      </c>
      <c r="T7136" t="str">
        <f>IF(LEFT(Table1[[#This Row],[Patient Gender]],1)="F","Female","Male")</f>
        <v>Male</v>
      </c>
    </row>
    <row r="7137" spans="1:20" x14ac:dyDescent="0.3">
      <c r="A7137" t="s">
        <v>7241</v>
      </c>
      <c r="B7137" s="1">
        <v>45157.609027777777</v>
      </c>
      <c r="C7137" t="s">
        <v>9</v>
      </c>
      <c r="D7137">
        <v>25</v>
      </c>
      <c r="E7137" t="s">
        <v>14</v>
      </c>
      <c r="F7137" t="s">
        <v>15</v>
      </c>
      <c r="G7137" t="b">
        <v>1</v>
      </c>
      <c r="I7137">
        <v>38</v>
      </c>
      <c r="J7137" t="b">
        <v>1</v>
      </c>
      <c r="K7137">
        <f>YEAR(Table1[[#This Row],[Patient Admission Date]])</f>
        <v>2023</v>
      </c>
      <c r="L7137" t="str">
        <f>TEXT(Table1[[#This Row],[Patient Admission Date]],"mmm")</f>
        <v>Aug</v>
      </c>
      <c r="M7137" t="str">
        <f>TEXT(Table1[[#This Row],[Patient Admission Date]],"ddd")</f>
        <v>Sat</v>
      </c>
      <c r="N7137" t="str">
        <f>TEXT(INT(HOUR(Table1[[#This Row],[Patient Admission Date]])/3)*3,"00")&amp;"-"&amp;TEXT(INT(HOUR(Table1[[#This Row],[Patient Admission Date]])/3)*3+3,"00")</f>
        <v>12-15</v>
      </c>
      <c r="O7137" t="str" cm="1">
        <f t="array" ref="O7137">_xlfn.IFS(Table1[[#This Row],[Patient Age]]&lt;=14,"0-14",Table1[[#This Row],[Patient Age]]&lt;=29,"15-29",Table1[[#This Row],[Patient Age]]&lt;=44,"30-44",Table1[[#This Row],[Patient Age]]&lt;=59,"45-59",Table1[[#This Row],[Patient Age]]&lt;=74,"60-74",TRUE,"75+")</f>
        <v>15-29</v>
      </c>
      <c r="P7137" t="str" cm="1">
        <f t="array" ref="P7137">_xlfn.IFS(Table1[[#This Row],[Patient Waittime]]&lt;=15,"0-15",Table1[[#This Row],[Patient Waittime]]&lt;=30,"16-30",Table1[[#This Row],[Patient Waittime]]&lt;=45,"31-45",Table1[[#This Row],[Patient Waittime]]&lt;=60,"46-60",TRUE,"60+")</f>
        <v>31-45</v>
      </c>
      <c r="Q7137">
        <f>--(Table1[[#This Row],[Patient Waittime]]&lt;=30)</f>
        <v>0</v>
      </c>
      <c r="R7137">
        <f>--Table1[[#This Row],[Patient Admission Flag]]</f>
        <v>1</v>
      </c>
      <c r="S7137">
        <f>--AND(Table1[[#This Row],[WithinTarget]]=1,Table1[[#This Row],[Patient Satisfaction Score]]&gt;=7)</f>
        <v>0</v>
      </c>
      <c r="T7137" t="str">
        <f>IF(LEFT(Table1[[#This Row],[Patient Gender]],1)="F","Female","Male")</f>
        <v>Male</v>
      </c>
    </row>
    <row r="7138" spans="1:20" x14ac:dyDescent="0.3">
      <c r="A7138" t="s">
        <v>7242</v>
      </c>
      <c r="B7138" s="1">
        <v>45544.856249999997</v>
      </c>
      <c r="C7138" t="s">
        <v>9</v>
      </c>
      <c r="D7138">
        <v>79</v>
      </c>
      <c r="E7138" t="s">
        <v>14</v>
      </c>
      <c r="F7138" t="s">
        <v>15</v>
      </c>
      <c r="G7138" t="b">
        <v>1</v>
      </c>
      <c r="I7138">
        <v>38</v>
      </c>
      <c r="J7138" t="b">
        <v>1</v>
      </c>
      <c r="K7138">
        <f>YEAR(Table1[[#This Row],[Patient Admission Date]])</f>
        <v>2024</v>
      </c>
      <c r="L7138" t="str">
        <f>TEXT(Table1[[#This Row],[Patient Admission Date]],"mmm")</f>
        <v>Sep</v>
      </c>
      <c r="M7138" t="str">
        <f>TEXT(Table1[[#This Row],[Patient Admission Date]],"ddd")</f>
        <v>Mon</v>
      </c>
      <c r="N7138" t="str">
        <f>TEXT(INT(HOUR(Table1[[#This Row],[Patient Admission Date]])/3)*3,"00")&amp;"-"&amp;TEXT(INT(HOUR(Table1[[#This Row],[Patient Admission Date]])/3)*3+3,"00")</f>
        <v>18-21</v>
      </c>
      <c r="O7138" t="str" cm="1">
        <f t="array" ref="O7138">_xlfn.IFS(Table1[[#This Row],[Patient Age]]&lt;=14,"0-14",Table1[[#This Row],[Patient Age]]&lt;=29,"15-29",Table1[[#This Row],[Patient Age]]&lt;=44,"30-44",Table1[[#This Row],[Patient Age]]&lt;=59,"45-59",Table1[[#This Row],[Patient Age]]&lt;=74,"60-74",TRUE,"75+")</f>
        <v>75+</v>
      </c>
      <c r="P7138" t="str" cm="1">
        <f t="array" ref="P7138">_xlfn.IFS(Table1[[#This Row],[Patient Waittime]]&lt;=15,"0-15",Table1[[#This Row],[Patient Waittime]]&lt;=30,"16-30",Table1[[#This Row],[Patient Waittime]]&lt;=45,"31-45",Table1[[#This Row],[Patient Waittime]]&lt;=60,"46-60",TRUE,"60+")</f>
        <v>31-45</v>
      </c>
      <c r="Q7138">
        <f>--(Table1[[#This Row],[Patient Waittime]]&lt;=30)</f>
        <v>0</v>
      </c>
      <c r="R7138">
        <f>--Table1[[#This Row],[Patient Admission Flag]]</f>
        <v>1</v>
      </c>
      <c r="S7138">
        <f>--AND(Table1[[#This Row],[WithinTarget]]=1,Table1[[#This Row],[Patient Satisfaction Score]]&gt;=7)</f>
        <v>0</v>
      </c>
      <c r="T7138" t="str">
        <f>IF(LEFT(Table1[[#This Row],[Patient Gender]],1)="F","Female","Male")</f>
        <v>Male</v>
      </c>
    </row>
    <row r="7139" spans="1:20" x14ac:dyDescent="0.3">
      <c r="A7139" t="s">
        <v>7243</v>
      </c>
      <c r="B7139" s="1">
        <v>45397.511111111111</v>
      </c>
      <c r="C7139" t="s">
        <v>9</v>
      </c>
      <c r="D7139">
        <v>74</v>
      </c>
      <c r="E7139" t="s">
        <v>14</v>
      </c>
      <c r="F7139" t="s">
        <v>15</v>
      </c>
      <c r="G7139" t="b">
        <v>1</v>
      </c>
      <c r="I7139">
        <v>39</v>
      </c>
      <c r="J7139" t="b">
        <v>1</v>
      </c>
      <c r="K7139">
        <f>YEAR(Table1[[#This Row],[Patient Admission Date]])</f>
        <v>2024</v>
      </c>
      <c r="L7139" t="str">
        <f>TEXT(Table1[[#This Row],[Patient Admission Date]],"mmm")</f>
        <v>Apr</v>
      </c>
      <c r="M7139" t="str">
        <f>TEXT(Table1[[#This Row],[Patient Admission Date]],"ddd")</f>
        <v>Mon</v>
      </c>
      <c r="N7139" t="str">
        <f>TEXT(INT(HOUR(Table1[[#This Row],[Patient Admission Date]])/3)*3,"00")&amp;"-"&amp;TEXT(INT(HOUR(Table1[[#This Row],[Patient Admission Date]])/3)*3+3,"00")</f>
        <v>12-15</v>
      </c>
      <c r="O7139" t="str" cm="1">
        <f t="array" ref="O7139">_xlfn.IFS(Table1[[#This Row],[Patient Age]]&lt;=14,"0-14",Table1[[#This Row],[Patient Age]]&lt;=29,"15-29",Table1[[#This Row],[Patient Age]]&lt;=44,"30-44",Table1[[#This Row],[Patient Age]]&lt;=59,"45-59",Table1[[#This Row],[Patient Age]]&lt;=74,"60-74",TRUE,"75+")</f>
        <v>60-74</v>
      </c>
      <c r="P7139" t="str" cm="1">
        <f t="array" ref="P7139">_xlfn.IFS(Table1[[#This Row],[Patient Waittime]]&lt;=15,"0-15",Table1[[#This Row],[Patient Waittime]]&lt;=30,"16-30",Table1[[#This Row],[Patient Waittime]]&lt;=45,"31-45",Table1[[#This Row],[Patient Waittime]]&lt;=60,"46-60",TRUE,"60+")</f>
        <v>31-45</v>
      </c>
      <c r="Q7139">
        <f>--(Table1[[#This Row],[Patient Waittime]]&lt;=30)</f>
        <v>0</v>
      </c>
      <c r="R7139">
        <f>--Table1[[#This Row],[Patient Admission Flag]]</f>
        <v>1</v>
      </c>
      <c r="S7139">
        <f>--AND(Table1[[#This Row],[WithinTarget]]=1,Table1[[#This Row],[Patient Satisfaction Score]]&gt;=7)</f>
        <v>0</v>
      </c>
      <c r="T7139" t="str">
        <f>IF(LEFT(Table1[[#This Row],[Patient Gender]],1)="F","Female","Male")</f>
        <v>Male</v>
      </c>
    </row>
    <row r="7140" spans="1:20" x14ac:dyDescent="0.3">
      <c r="A7140" t="s">
        <v>7244</v>
      </c>
      <c r="B7140" s="1">
        <v>45517.295138888891</v>
      </c>
      <c r="C7140" t="s">
        <v>9</v>
      </c>
      <c r="D7140">
        <v>40</v>
      </c>
      <c r="E7140" t="s">
        <v>14</v>
      </c>
      <c r="F7140" t="s">
        <v>15</v>
      </c>
      <c r="G7140" t="b">
        <v>1</v>
      </c>
      <c r="I7140">
        <v>40</v>
      </c>
      <c r="J7140" t="b">
        <v>1</v>
      </c>
      <c r="K7140">
        <f>YEAR(Table1[[#This Row],[Patient Admission Date]])</f>
        <v>2024</v>
      </c>
      <c r="L7140" t="str">
        <f>TEXT(Table1[[#This Row],[Patient Admission Date]],"mmm")</f>
        <v>Aug</v>
      </c>
      <c r="M7140" t="str">
        <f>TEXT(Table1[[#This Row],[Patient Admission Date]],"ddd")</f>
        <v>Tue</v>
      </c>
      <c r="N7140" t="str">
        <f>TEXT(INT(HOUR(Table1[[#This Row],[Patient Admission Date]])/3)*3,"00")&amp;"-"&amp;TEXT(INT(HOUR(Table1[[#This Row],[Patient Admission Date]])/3)*3+3,"00")</f>
        <v>06-09</v>
      </c>
      <c r="O7140" t="str" cm="1">
        <f t="array" ref="O7140">_xlfn.IFS(Table1[[#This Row],[Patient Age]]&lt;=14,"0-14",Table1[[#This Row],[Patient Age]]&lt;=29,"15-29",Table1[[#This Row],[Patient Age]]&lt;=44,"30-44",Table1[[#This Row],[Patient Age]]&lt;=59,"45-59",Table1[[#This Row],[Patient Age]]&lt;=74,"60-74",TRUE,"75+")</f>
        <v>30-44</v>
      </c>
      <c r="P7140" t="str" cm="1">
        <f t="array" ref="P7140">_xlfn.IFS(Table1[[#This Row],[Patient Waittime]]&lt;=15,"0-15",Table1[[#This Row],[Patient Waittime]]&lt;=30,"16-30",Table1[[#This Row],[Patient Waittime]]&lt;=45,"31-45",Table1[[#This Row],[Patient Waittime]]&lt;=60,"46-60",TRUE,"60+")</f>
        <v>31-45</v>
      </c>
      <c r="Q7140">
        <f>--(Table1[[#This Row],[Patient Waittime]]&lt;=30)</f>
        <v>0</v>
      </c>
      <c r="R7140">
        <f>--Table1[[#This Row],[Patient Admission Flag]]</f>
        <v>1</v>
      </c>
      <c r="S7140">
        <f>--AND(Table1[[#This Row],[WithinTarget]]=1,Table1[[#This Row],[Patient Satisfaction Score]]&gt;=7)</f>
        <v>0</v>
      </c>
      <c r="T7140" t="str">
        <f>IF(LEFT(Table1[[#This Row],[Patient Gender]],1)="F","Female","Male")</f>
        <v>Male</v>
      </c>
    </row>
    <row r="7141" spans="1:20" x14ac:dyDescent="0.3">
      <c r="A7141" t="s">
        <v>7245</v>
      </c>
      <c r="B7141" s="1">
        <v>45180.576388888891</v>
      </c>
      <c r="C7141" t="s">
        <v>9</v>
      </c>
      <c r="D7141">
        <v>41</v>
      </c>
      <c r="E7141" t="s">
        <v>14</v>
      </c>
      <c r="F7141" t="s">
        <v>15</v>
      </c>
      <c r="G7141" t="b">
        <v>1</v>
      </c>
      <c r="I7141">
        <v>60</v>
      </c>
      <c r="J7141" t="b">
        <v>1</v>
      </c>
      <c r="K7141">
        <f>YEAR(Table1[[#This Row],[Patient Admission Date]])</f>
        <v>2023</v>
      </c>
      <c r="L7141" t="str">
        <f>TEXT(Table1[[#This Row],[Patient Admission Date]],"mmm")</f>
        <v>Sep</v>
      </c>
      <c r="M7141" t="str">
        <f>TEXT(Table1[[#This Row],[Patient Admission Date]],"ddd")</f>
        <v>Mon</v>
      </c>
      <c r="N7141" t="str">
        <f>TEXT(INT(HOUR(Table1[[#This Row],[Patient Admission Date]])/3)*3,"00")&amp;"-"&amp;TEXT(INT(HOUR(Table1[[#This Row],[Patient Admission Date]])/3)*3+3,"00")</f>
        <v>12-15</v>
      </c>
      <c r="O7141" t="str" cm="1">
        <f t="array" ref="O7141">_xlfn.IFS(Table1[[#This Row],[Patient Age]]&lt;=14,"0-14",Table1[[#This Row],[Patient Age]]&lt;=29,"15-29",Table1[[#This Row],[Patient Age]]&lt;=44,"30-44",Table1[[#This Row],[Patient Age]]&lt;=59,"45-59",Table1[[#This Row],[Patient Age]]&lt;=74,"60-74",TRUE,"75+")</f>
        <v>30-44</v>
      </c>
      <c r="P7141" t="str" cm="1">
        <f t="array" ref="P7141">_xlfn.IFS(Table1[[#This Row],[Patient Waittime]]&lt;=15,"0-15",Table1[[#This Row],[Patient Waittime]]&lt;=30,"16-30",Table1[[#This Row],[Patient Waittime]]&lt;=45,"31-45",Table1[[#This Row],[Patient Waittime]]&lt;=60,"46-60",TRUE,"60+")</f>
        <v>46-60</v>
      </c>
      <c r="Q7141">
        <f>--(Table1[[#This Row],[Patient Waittime]]&lt;=30)</f>
        <v>0</v>
      </c>
      <c r="R7141">
        <f>--Table1[[#This Row],[Patient Admission Flag]]</f>
        <v>1</v>
      </c>
      <c r="S7141">
        <f>--AND(Table1[[#This Row],[WithinTarget]]=1,Table1[[#This Row],[Patient Satisfaction Score]]&gt;=7)</f>
        <v>0</v>
      </c>
      <c r="T7141" t="str">
        <f>IF(LEFT(Table1[[#This Row],[Patient Gender]],1)="F","Female","Male")</f>
        <v>Male</v>
      </c>
    </row>
    <row r="7142" spans="1:20" x14ac:dyDescent="0.3">
      <c r="A7142" t="s">
        <v>7246</v>
      </c>
      <c r="B7142" s="1">
        <v>45553.893750000003</v>
      </c>
      <c r="C7142" t="s">
        <v>9</v>
      </c>
      <c r="D7142">
        <v>53</v>
      </c>
      <c r="E7142" t="s">
        <v>14</v>
      </c>
      <c r="F7142" t="s">
        <v>15</v>
      </c>
      <c r="G7142" t="b">
        <v>1</v>
      </c>
      <c r="I7142">
        <v>18</v>
      </c>
      <c r="J7142" t="b">
        <v>1</v>
      </c>
      <c r="K7142">
        <f>YEAR(Table1[[#This Row],[Patient Admission Date]])</f>
        <v>2024</v>
      </c>
      <c r="L7142" t="str">
        <f>TEXT(Table1[[#This Row],[Patient Admission Date]],"mmm")</f>
        <v>Sep</v>
      </c>
      <c r="M7142" t="str">
        <f>TEXT(Table1[[#This Row],[Patient Admission Date]],"ddd")</f>
        <v>Wed</v>
      </c>
      <c r="N7142" t="str">
        <f>TEXT(INT(HOUR(Table1[[#This Row],[Patient Admission Date]])/3)*3,"00")&amp;"-"&amp;TEXT(INT(HOUR(Table1[[#This Row],[Patient Admission Date]])/3)*3+3,"00")</f>
        <v>21-24</v>
      </c>
      <c r="O7142" t="str" cm="1">
        <f t="array" ref="O7142">_xlfn.IFS(Table1[[#This Row],[Patient Age]]&lt;=14,"0-14",Table1[[#This Row],[Patient Age]]&lt;=29,"15-29",Table1[[#This Row],[Patient Age]]&lt;=44,"30-44",Table1[[#This Row],[Patient Age]]&lt;=59,"45-59",Table1[[#This Row],[Patient Age]]&lt;=74,"60-74",TRUE,"75+")</f>
        <v>45-59</v>
      </c>
      <c r="P7142" t="str" cm="1">
        <f t="array" ref="P7142">_xlfn.IFS(Table1[[#This Row],[Patient Waittime]]&lt;=15,"0-15",Table1[[#This Row],[Patient Waittime]]&lt;=30,"16-30",Table1[[#This Row],[Patient Waittime]]&lt;=45,"31-45",Table1[[#This Row],[Patient Waittime]]&lt;=60,"46-60",TRUE,"60+")</f>
        <v>16-30</v>
      </c>
      <c r="Q7142">
        <f>--(Table1[[#This Row],[Patient Waittime]]&lt;=30)</f>
        <v>1</v>
      </c>
      <c r="R7142">
        <f>--Table1[[#This Row],[Patient Admission Flag]]</f>
        <v>1</v>
      </c>
      <c r="S7142">
        <f>--AND(Table1[[#This Row],[WithinTarget]]=1,Table1[[#This Row],[Patient Satisfaction Score]]&gt;=7)</f>
        <v>0</v>
      </c>
      <c r="T7142" t="str">
        <f>IF(LEFT(Table1[[#This Row],[Patient Gender]],1)="F","Female","Male")</f>
        <v>Male</v>
      </c>
    </row>
    <row r="7143" spans="1:20" x14ac:dyDescent="0.3">
      <c r="A7143" t="s">
        <v>7247</v>
      </c>
      <c r="B7143" s="1">
        <v>45543.388888888891</v>
      </c>
      <c r="C7143" t="s">
        <v>9</v>
      </c>
      <c r="D7143">
        <v>45</v>
      </c>
      <c r="E7143" t="s">
        <v>14</v>
      </c>
      <c r="F7143" t="s">
        <v>15</v>
      </c>
      <c r="G7143" t="b">
        <v>1</v>
      </c>
      <c r="I7143">
        <v>43</v>
      </c>
      <c r="J7143" t="b">
        <v>1</v>
      </c>
      <c r="K7143">
        <f>YEAR(Table1[[#This Row],[Patient Admission Date]])</f>
        <v>2024</v>
      </c>
      <c r="L7143" t="str">
        <f>TEXT(Table1[[#This Row],[Patient Admission Date]],"mmm")</f>
        <v>Sep</v>
      </c>
      <c r="M7143" t="str">
        <f>TEXT(Table1[[#This Row],[Patient Admission Date]],"ddd")</f>
        <v>Sun</v>
      </c>
      <c r="N7143" t="str">
        <f>TEXT(INT(HOUR(Table1[[#This Row],[Patient Admission Date]])/3)*3,"00")&amp;"-"&amp;TEXT(INT(HOUR(Table1[[#This Row],[Patient Admission Date]])/3)*3+3,"00")</f>
        <v>09-12</v>
      </c>
      <c r="O7143" t="str" cm="1">
        <f t="array" ref="O7143">_xlfn.IFS(Table1[[#This Row],[Patient Age]]&lt;=14,"0-14",Table1[[#This Row],[Patient Age]]&lt;=29,"15-29",Table1[[#This Row],[Patient Age]]&lt;=44,"30-44",Table1[[#This Row],[Patient Age]]&lt;=59,"45-59",Table1[[#This Row],[Patient Age]]&lt;=74,"60-74",TRUE,"75+")</f>
        <v>45-59</v>
      </c>
      <c r="P7143" t="str" cm="1">
        <f t="array" ref="P7143">_xlfn.IFS(Table1[[#This Row],[Patient Waittime]]&lt;=15,"0-15",Table1[[#This Row],[Patient Waittime]]&lt;=30,"16-30",Table1[[#This Row],[Patient Waittime]]&lt;=45,"31-45",Table1[[#This Row],[Patient Waittime]]&lt;=60,"46-60",TRUE,"60+")</f>
        <v>31-45</v>
      </c>
      <c r="Q7143">
        <f>--(Table1[[#This Row],[Patient Waittime]]&lt;=30)</f>
        <v>0</v>
      </c>
      <c r="R7143">
        <f>--Table1[[#This Row],[Patient Admission Flag]]</f>
        <v>1</v>
      </c>
      <c r="S7143">
        <f>--AND(Table1[[#This Row],[WithinTarget]]=1,Table1[[#This Row],[Patient Satisfaction Score]]&gt;=7)</f>
        <v>0</v>
      </c>
      <c r="T7143" t="str">
        <f>IF(LEFT(Table1[[#This Row],[Patient Gender]],1)="F","Female","Male")</f>
        <v>Male</v>
      </c>
    </row>
    <row r="7144" spans="1:20" x14ac:dyDescent="0.3">
      <c r="A7144" t="s">
        <v>7248</v>
      </c>
      <c r="B7144" s="1">
        <v>45057.477777777778</v>
      </c>
      <c r="C7144" t="s">
        <v>9</v>
      </c>
      <c r="D7144">
        <v>25</v>
      </c>
      <c r="E7144" t="s">
        <v>14</v>
      </c>
      <c r="F7144" t="s">
        <v>15</v>
      </c>
      <c r="G7144" t="b">
        <v>1</v>
      </c>
      <c r="I7144">
        <v>49</v>
      </c>
      <c r="J7144" t="b">
        <v>1</v>
      </c>
      <c r="K7144">
        <f>YEAR(Table1[[#This Row],[Patient Admission Date]])</f>
        <v>2023</v>
      </c>
      <c r="L7144" t="str">
        <f>TEXT(Table1[[#This Row],[Patient Admission Date]],"mmm")</f>
        <v>May</v>
      </c>
      <c r="M7144" t="str">
        <f>TEXT(Table1[[#This Row],[Patient Admission Date]],"ddd")</f>
        <v>Thu</v>
      </c>
      <c r="N7144" t="str">
        <f>TEXT(INT(HOUR(Table1[[#This Row],[Patient Admission Date]])/3)*3,"00")&amp;"-"&amp;TEXT(INT(HOUR(Table1[[#This Row],[Patient Admission Date]])/3)*3+3,"00")</f>
        <v>09-12</v>
      </c>
      <c r="O7144" t="str" cm="1">
        <f t="array" ref="O7144">_xlfn.IFS(Table1[[#This Row],[Patient Age]]&lt;=14,"0-14",Table1[[#This Row],[Patient Age]]&lt;=29,"15-29",Table1[[#This Row],[Patient Age]]&lt;=44,"30-44",Table1[[#This Row],[Patient Age]]&lt;=59,"45-59",Table1[[#This Row],[Patient Age]]&lt;=74,"60-74",TRUE,"75+")</f>
        <v>15-29</v>
      </c>
      <c r="P7144" t="str" cm="1">
        <f t="array" ref="P7144">_xlfn.IFS(Table1[[#This Row],[Patient Waittime]]&lt;=15,"0-15",Table1[[#This Row],[Patient Waittime]]&lt;=30,"16-30",Table1[[#This Row],[Patient Waittime]]&lt;=45,"31-45",Table1[[#This Row],[Patient Waittime]]&lt;=60,"46-60",TRUE,"60+")</f>
        <v>46-60</v>
      </c>
      <c r="Q7144">
        <f>--(Table1[[#This Row],[Patient Waittime]]&lt;=30)</f>
        <v>0</v>
      </c>
      <c r="R7144">
        <f>--Table1[[#This Row],[Patient Admission Flag]]</f>
        <v>1</v>
      </c>
      <c r="S7144">
        <f>--AND(Table1[[#This Row],[WithinTarget]]=1,Table1[[#This Row],[Patient Satisfaction Score]]&gt;=7)</f>
        <v>0</v>
      </c>
      <c r="T7144" t="str">
        <f>IF(LEFT(Table1[[#This Row],[Patient Gender]],1)="F","Female","Male")</f>
        <v>Male</v>
      </c>
    </row>
    <row r="7145" spans="1:20" x14ac:dyDescent="0.3">
      <c r="A7145" t="s">
        <v>7249</v>
      </c>
      <c r="B7145" s="1">
        <v>45199.717361111114</v>
      </c>
      <c r="C7145" t="s">
        <v>9</v>
      </c>
      <c r="D7145">
        <v>23</v>
      </c>
      <c r="E7145" t="s">
        <v>14</v>
      </c>
      <c r="F7145" t="s">
        <v>15</v>
      </c>
      <c r="G7145" t="b">
        <v>1</v>
      </c>
      <c r="I7145">
        <v>26</v>
      </c>
      <c r="J7145" t="b">
        <v>1</v>
      </c>
      <c r="K7145">
        <f>YEAR(Table1[[#This Row],[Patient Admission Date]])</f>
        <v>2023</v>
      </c>
      <c r="L7145" t="str">
        <f>TEXT(Table1[[#This Row],[Patient Admission Date]],"mmm")</f>
        <v>Sep</v>
      </c>
      <c r="M7145" t="str">
        <f>TEXT(Table1[[#This Row],[Patient Admission Date]],"ddd")</f>
        <v>Sat</v>
      </c>
      <c r="N7145" t="str">
        <f>TEXT(INT(HOUR(Table1[[#This Row],[Patient Admission Date]])/3)*3,"00")&amp;"-"&amp;TEXT(INT(HOUR(Table1[[#This Row],[Patient Admission Date]])/3)*3+3,"00")</f>
        <v>15-18</v>
      </c>
      <c r="O7145" t="str" cm="1">
        <f t="array" ref="O7145">_xlfn.IFS(Table1[[#This Row],[Patient Age]]&lt;=14,"0-14",Table1[[#This Row],[Patient Age]]&lt;=29,"15-29",Table1[[#This Row],[Patient Age]]&lt;=44,"30-44",Table1[[#This Row],[Patient Age]]&lt;=59,"45-59",Table1[[#This Row],[Patient Age]]&lt;=74,"60-74",TRUE,"75+")</f>
        <v>15-29</v>
      </c>
      <c r="P7145" t="str" cm="1">
        <f t="array" ref="P7145">_xlfn.IFS(Table1[[#This Row],[Patient Waittime]]&lt;=15,"0-15",Table1[[#This Row],[Patient Waittime]]&lt;=30,"16-30",Table1[[#This Row],[Patient Waittime]]&lt;=45,"31-45",Table1[[#This Row],[Patient Waittime]]&lt;=60,"46-60",TRUE,"60+")</f>
        <v>16-30</v>
      </c>
      <c r="Q7145">
        <f>--(Table1[[#This Row],[Patient Waittime]]&lt;=30)</f>
        <v>1</v>
      </c>
      <c r="R7145">
        <f>--Table1[[#This Row],[Patient Admission Flag]]</f>
        <v>1</v>
      </c>
      <c r="S7145">
        <f>--AND(Table1[[#This Row],[WithinTarget]]=1,Table1[[#This Row],[Patient Satisfaction Score]]&gt;=7)</f>
        <v>0</v>
      </c>
      <c r="T7145" t="str">
        <f>IF(LEFT(Table1[[#This Row],[Patient Gender]],1)="F","Female","Male")</f>
        <v>Male</v>
      </c>
    </row>
    <row r="7146" spans="1:20" x14ac:dyDescent="0.3">
      <c r="A7146" t="s">
        <v>7250</v>
      </c>
      <c r="B7146" s="1">
        <v>45550.061805555553</v>
      </c>
      <c r="C7146" t="s">
        <v>9</v>
      </c>
      <c r="D7146">
        <v>7</v>
      </c>
      <c r="E7146" t="s">
        <v>14</v>
      </c>
      <c r="F7146" t="s">
        <v>15</v>
      </c>
      <c r="G7146" t="b">
        <v>1</v>
      </c>
      <c r="I7146">
        <v>28</v>
      </c>
      <c r="J7146" t="b">
        <v>1</v>
      </c>
      <c r="K7146">
        <f>YEAR(Table1[[#This Row],[Patient Admission Date]])</f>
        <v>2024</v>
      </c>
      <c r="L7146" t="str">
        <f>TEXT(Table1[[#This Row],[Patient Admission Date]],"mmm")</f>
        <v>Sep</v>
      </c>
      <c r="M7146" t="str">
        <f>TEXT(Table1[[#This Row],[Patient Admission Date]],"ddd")</f>
        <v>Sun</v>
      </c>
      <c r="N7146" t="str">
        <f>TEXT(INT(HOUR(Table1[[#This Row],[Patient Admission Date]])/3)*3,"00")&amp;"-"&amp;TEXT(INT(HOUR(Table1[[#This Row],[Patient Admission Date]])/3)*3+3,"00")</f>
        <v>00-03</v>
      </c>
      <c r="O7146" t="str" cm="1">
        <f t="array" ref="O7146">_xlfn.IFS(Table1[[#This Row],[Patient Age]]&lt;=14,"0-14",Table1[[#This Row],[Patient Age]]&lt;=29,"15-29",Table1[[#This Row],[Patient Age]]&lt;=44,"30-44",Table1[[#This Row],[Patient Age]]&lt;=59,"45-59",Table1[[#This Row],[Patient Age]]&lt;=74,"60-74",TRUE,"75+")</f>
        <v>0-14</v>
      </c>
      <c r="P7146" t="str" cm="1">
        <f t="array" ref="P7146">_xlfn.IFS(Table1[[#This Row],[Patient Waittime]]&lt;=15,"0-15",Table1[[#This Row],[Patient Waittime]]&lt;=30,"16-30",Table1[[#This Row],[Patient Waittime]]&lt;=45,"31-45",Table1[[#This Row],[Patient Waittime]]&lt;=60,"46-60",TRUE,"60+")</f>
        <v>16-30</v>
      </c>
      <c r="Q7146">
        <f>--(Table1[[#This Row],[Patient Waittime]]&lt;=30)</f>
        <v>1</v>
      </c>
      <c r="R7146">
        <f>--Table1[[#This Row],[Patient Admission Flag]]</f>
        <v>1</v>
      </c>
      <c r="S7146">
        <f>--AND(Table1[[#This Row],[WithinTarget]]=1,Table1[[#This Row],[Patient Satisfaction Score]]&gt;=7)</f>
        <v>0</v>
      </c>
      <c r="T7146" t="str">
        <f>IF(LEFT(Table1[[#This Row],[Patient Gender]],1)="F","Female","Male")</f>
        <v>Male</v>
      </c>
    </row>
    <row r="7147" spans="1:20" x14ac:dyDescent="0.3">
      <c r="A7147" t="s">
        <v>7251</v>
      </c>
      <c r="B7147" s="1">
        <v>45139.499305555553</v>
      </c>
      <c r="C7147" t="s">
        <v>9</v>
      </c>
      <c r="D7147">
        <v>39</v>
      </c>
      <c r="E7147" t="s">
        <v>14</v>
      </c>
      <c r="F7147" t="s">
        <v>15</v>
      </c>
      <c r="G7147" t="b">
        <v>1</v>
      </c>
      <c r="I7147">
        <v>27</v>
      </c>
      <c r="J7147" t="b">
        <v>1</v>
      </c>
      <c r="K7147">
        <f>YEAR(Table1[[#This Row],[Patient Admission Date]])</f>
        <v>2023</v>
      </c>
      <c r="L7147" t="str">
        <f>TEXT(Table1[[#This Row],[Patient Admission Date]],"mmm")</f>
        <v>Aug</v>
      </c>
      <c r="M7147" t="str">
        <f>TEXT(Table1[[#This Row],[Patient Admission Date]],"ddd")</f>
        <v>Tue</v>
      </c>
      <c r="N7147" t="str">
        <f>TEXT(INT(HOUR(Table1[[#This Row],[Patient Admission Date]])/3)*3,"00")&amp;"-"&amp;TEXT(INT(HOUR(Table1[[#This Row],[Patient Admission Date]])/3)*3+3,"00")</f>
        <v>09-12</v>
      </c>
      <c r="O7147" t="str" cm="1">
        <f t="array" ref="O7147">_xlfn.IFS(Table1[[#This Row],[Patient Age]]&lt;=14,"0-14",Table1[[#This Row],[Patient Age]]&lt;=29,"15-29",Table1[[#This Row],[Patient Age]]&lt;=44,"30-44",Table1[[#This Row],[Patient Age]]&lt;=59,"45-59",Table1[[#This Row],[Patient Age]]&lt;=74,"60-74",TRUE,"75+")</f>
        <v>30-44</v>
      </c>
      <c r="P7147" t="str" cm="1">
        <f t="array" ref="P7147">_xlfn.IFS(Table1[[#This Row],[Patient Waittime]]&lt;=15,"0-15",Table1[[#This Row],[Patient Waittime]]&lt;=30,"16-30",Table1[[#This Row],[Patient Waittime]]&lt;=45,"31-45",Table1[[#This Row],[Patient Waittime]]&lt;=60,"46-60",TRUE,"60+")</f>
        <v>16-30</v>
      </c>
      <c r="Q7147">
        <f>--(Table1[[#This Row],[Patient Waittime]]&lt;=30)</f>
        <v>1</v>
      </c>
      <c r="R7147">
        <f>--Table1[[#This Row],[Patient Admission Flag]]</f>
        <v>1</v>
      </c>
      <c r="S7147">
        <f>--AND(Table1[[#This Row],[WithinTarget]]=1,Table1[[#This Row],[Patient Satisfaction Score]]&gt;=7)</f>
        <v>0</v>
      </c>
      <c r="T7147" t="str">
        <f>IF(LEFT(Table1[[#This Row],[Patient Gender]],1)="F","Female","Male")</f>
        <v>Male</v>
      </c>
    </row>
    <row r="7148" spans="1:20" x14ac:dyDescent="0.3">
      <c r="A7148" t="s">
        <v>7252</v>
      </c>
      <c r="B7148" s="1">
        <v>45133.668055555558</v>
      </c>
      <c r="C7148" t="s">
        <v>9</v>
      </c>
      <c r="D7148">
        <v>30</v>
      </c>
      <c r="E7148" t="s">
        <v>14</v>
      </c>
      <c r="F7148" t="s">
        <v>15</v>
      </c>
      <c r="G7148" t="b">
        <v>1</v>
      </c>
      <c r="I7148">
        <v>43</v>
      </c>
      <c r="J7148" t="b">
        <v>1</v>
      </c>
      <c r="K7148">
        <f>YEAR(Table1[[#This Row],[Patient Admission Date]])</f>
        <v>2023</v>
      </c>
      <c r="L7148" t="str">
        <f>TEXT(Table1[[#This Row],[Patient Admission Date]],"mmm")</f>
        <v>Jul</v>
      </c>
      <c r="M7148" t="str">
        <f>TEXT(Table1[[#This Row],[Patient Admission Date]],"ddd")</f>
        <v>Wed</v>
      </c>
      <c r="N7148" t="str">
        <f>TEXT(INT(HOUR(Table1[[#This Row],[Patient Admission Date]])/3)*3,"00")&amp;"-"&amp;TEXT(INT(HOUR(Table1[[#This Row],[Patient Admission Date]])/3)*3+3,"00")</f>
        <v>15-18</v>
      </c>
      <c r="O7148" t="str" cm="1">
        <f t="array" ref="O7148">_xlfn.IFS(Table1[[#This Row],[Patient Age]]&lt;=14,"0-14",Table1[[#This Row],[Patient Age]]&lt;=29,"15-29",Table1[[#This Row],[Patient Age]]&lt;=44,"30-44",Table1[[#This Row],[Patient Age]]&lt;=59,"45-59",Table1[[#This Row],[Patient Age]]&lt;=74,"60-74",TRUE,"75+")</f>
        <v>30-44</v>
      </c>
      <c r="P7148" t="str" cm="1">
        <f t="array" ref="P7148">_xlfn.IFS(Table1[[#This Row],[Patient Waittime]]&lt;=15,"0-15",Table1[[#This Row],[Patient Waittime]]&lt;=30,"16-30",Table1[[#This Row],[Patient Waittime]]&lt;=45,"31-45",Table1[[#This Row],[Patient Waittime]]&lt;=60,"46-60",TRUE,"60+")</f>
        <v>31-45</v>
      </c>
      <c r="Q7148">
        <f>--(Table1[[#This Row],[Patient Waittime]]&lt;=30)</f>
        <v>0</v>
      </c>
      <c r="R7148">
        <f>--Table1[[#This Row],[Patient Admission Flag]]</f>
        <v>1</v>
      </c>
      <c r="S7148">
        <f>--AND(Table1[[#This Row],[WithinTarget]]=1,Table1[[#This Row],[Patient Satisfaction Score]]&gt;=7)</f>
        <v>0</v>
      </c>
      <c r="T7148" t="str">
        <f>IF(LEFT(Table1[[#This Row],[Patient Gender]],1)="F","Female","Male")</f>
        <v>Male</v>
      </c>
    </row>
    <row r="7149" spans="1:20" x14ac:dyDescent="0.3">
      <c r="A7149" t="s">
        <v>7253</v>
      </c>
      <c r="B7149" s="1">
        <v>45195.513888888891</v>
      </c>
      <c r="C7149" t="s">
        <v>9</v>
      </c>
      <c r="D7149">
        <v>11</v>
      </c>
      <c r="E7149" t="s">
        <v>14</v>
      </c>
      <c r="F7149" t="s">
        <v>15</v>
      </c>
      <c r="G7149" t="b">
        <v>1</v>
      </c>
      <c r="I7149">
        <v>47</v>
      </c>
      <c r="J7149" t="b">
        <v>1</v>
      </c>
      <c r="K7149">
        <f>YEAR(Table1[[#This Row],[Patient Admission Date]])</f>
        <v>2023</v>
      </c>
      <c r="L7149" t="str">
        <f>TEXT(Table1[[#This Row],[Patient Admission Date]],"mmm")</f>
        <v>Sep</v>
      </c>
      <c r="M7149" t="str">
        <f>TEXT(Table1[[#This Row],[Patient Admission Date]],"ddd")</f>
        <v>Tue</v>
      </c>
      <c r="N7149" t="str">
        <f>TEXT(INT(HOUR(Table1[[#This Row],[Patient Admission Date]])/3)*3,"00")&amp;"-"&amp;TEXT(INT(HOUR(Table1[[#This Row],[Patient Admission Date]])/3)*3+3,"00")</f>
        <v>12-15</v>
      </c>
      <c r="O7149" t="str" cm="1">
        <f t="array" ref="O7149">_xlfn.IFS(Table1[[#This Row],[Patient Age]]&lt;=14,"0-14",Table1[[#This Row],[Patient Age]]&lt;=29,"15-29",Table1[[#This Row],[Patient Age]]&lt;=44,"30-44",Table1[[#This Row],[Patient Age]]&lt;=59,"45-59",Table1[[#This Row],[Patient Age]]&lt;=74,"60-74",TRUE,"75+")</f>
        <v>0-14</v>
      </c>
      <c r="P7149" t="str" cm="1">
        <f t="array" ref="P7149">_xlfn.IFS(Table1[[#This Row],[Patient Waittime]]&lt;=15,"0-15",Table1[[#This Row],[Patient Waittime]]&lt;=30,"16-30",Table1[[#This Row],[Patient Waittime]]&lt;=45,"31-45",Table1[[#This Row],[Patient Waittime]]&lt;=60,"46-60",TRUE,"60+")</f>
        <v>46-60</v>
      </c>
      <c r="Q7149">
        <f>--(Table1[[#This Row],[Patient Waittime]]&lt;=30)</f>
        <v>0</v>
      </c>
      <c r="R7149">
        <f>--Table1[[#This Row],[Patient Admission Flag]]</f>
        <v>1</v>
      </c>
      <c r="S7149">
        <f>--AND(Table1[[#This Row],[WithinTarget]]=1,Table1[[#This Row],[Patient Satisfaction Score]]&gt;=7)</f>
        <v>0</v>
      </c>
      <c r="T7149" t="str">
        <f>IF(LEFT(Table1[[#This Row],[Patient Gender]],1)="F","Female","Male")</f>
        <v>Male</v>
      </c>
    </row>
    <row r="7150" spans="1:20" x14ac:dyDescent="0.3">
      <c r="A7150" t="s">
        <v>7254</v>
      </c>
      <c r="B7150" s="1">
        <v>45318.45</v>
      </c>
      <c r="C7150" t="s">
        <v>9</v>
      </c>
      <c r="D7150">
        <v>34</v>
      </c>
      <c r="E7150" t="s">
        <v>14</v>
      </c>
      <c r="F7150" t="s">
        <v>15</v>
      </c>
      <c r="G7150" t="b">
        <v>1</v>
      </c>
      <c r="I7150">
        <v>51</v>
      </c>
      <c r="J7150" t="b">
        <v>1</v>
      </c>
      <c r="K7150">
        <f>YEAR(Table1[[#This Row],[Patient Admission Date]])</f>
        <v>2024</v>
      </c>
      <c r="L7150" t="str">
        <f>TEXT(Table1[[#This Row],[Patient Admission Date]],"mmm")</f>
        <v>Jan</v>
      </c>
      <c r="M7150" t="str">
        <f>TEXT(Table1[[#This Row],[Patient Admission Date]],"ddd")</f>
        <v>Sat</v>
      </c>
      <c r="N7150" t="str">
        <f>TEXT(INT(HOUR(Table1[[#This Row],[Patient Admission Date]])/3)*3,"00")&amp;"-"&amp;TEXT(INT(HOUR(Table1[[#This Row],[Patient Admission Date]])/3)*3+3,"00")</f>
        <v>09-12</v>
      </c>
      <c r="O7150" t="str" cm="1">
        <f t="array" ref="O7150">_xlfn.IFS(Table1[[#This Row],[Patient Age]]&lt;=14,"0-14",Table1[[#This Row],[Patient Age]]&lt;=29,"15-29",Table1[[#This Row],[Patient Age]]&lt;=44,"30-44",Table1[[#This Row],[Patient Age]]&lt;=59,"45-59",Table1[[#This Row],[Patient Age]]&lt;=74,"60-74",TRUE,"75+")</f>
        <v>30-44</v>
      </c>
      <c r="P7150" t="str" cm="1">
        <f t="array" ref="P7150">_xlfn.IFS(Table1[[#This Row],[Patient Waittime]]&lt;=15,"0-15",Table1[[#This Row],[Patient Waittime]]&lt;=30,"16-30",Table1[[#This Row],[Patient Waittime]]&lt;=45,"31-45",Table1[[#This Row],[Patient Waittime]]&lt;=60,"46-60",TRUE,"60+")</f>
        <v>46-60</v>
      </c>
      <c r="Q7150">
        <f>--(Table1[[#This Row],[Patient Waittime]]&lt;=30)</f>
        <v>0</v>
      </c>
      <c r="R7150">
        <f>--Table1[[#This Row],[Patient Admission Flag]]</f>
        <v>1</v>
      </c>
      <c r="S7150">
        <f>--AND(Table1[[#This Row],[WithinTarget]]=1,Table1[[#This Row],[Patient Satisfaction Score]]&gt;=7)</f>
        <v>0</v>
      </c>
      <c r="T7150" t="str">
        <f>IF(LEFT(Table1[[#This Row],[Patient Gender]],1)="F","Female","Male")</f>
        <v>Male</v>
      </c>
    </row>
    <row r="7151" spans="1:20" x14ac:dyDescent="0.3">
      <c r="A7151" t="s">
        <v>7255</v>
      </c>
      <c r="B7151" s="1">
        <v>45470.118055555555</v>
      </c>
      <c r="C7151" t="s">
        <v>9</v>
      </c>
      <c r="D7151">
        <v>73</v>
      </c>
      <c r="E7151" t="s">
        <v>14</v>
      </c>
      <c r="F7151" t="s">
        <v>15</v>
      </c>
      <c r="G7151" t="b">
        <v>1</v>
      </c>
      <c r="I7151">
        <v>51</v>
      </c>
      <c r="J7151" t="b">
        <v>1</v>
      </c>
      <c r="K7151">
        <f>YEAR(Table1[[#This Row],[Patient Admission Date]])</f>
        <v>2024</v>
      </c>
      <c r="L7151" t="str">
        <f>TEXT(Table1[[#This Row],[Patient Admission Date]],"mmm")</f>
        <v>Jun</v>
      </c>
      <c r="M7151" t="str">
        <f>TEXT(Table1[[#This Row],[Patient Admission Date]],"ddd")</f>
        <v>Thu</v>
      </c>
      <c r="N7151" t="str">
        <f>TEXT(INT(HOUR(Table1[[#This Row],[Patient Admission Date]])/3)*3,"00")&amp;"-"&amp;TEXT(INT(HOUR(Table1[[#This Row],[Patient Admission Date]])/3)*3+3,"00")</f>
        <v>00-03</v>
      </c>
      <c r="O7151" t="str" cm="1">
        <f t="array" ref="O7151">_xlfn.IFS(Table1[[#This Row],[Patient Age]]&lt;=14,"0-14",Table1[[#This Row],[Patient Age]]&lt;=29,"15-29",Table1[[#This Row],[Patient Age]]&lt;=44,"30-44",Table1[[#This Row],[Patient Age]]&lt;=59,"45-59",Table1[[#This Row],[Patient Age]]&lt;=74,"60-74",TRUE,"75+")</f>
        <v>60-74</v>
      </c>
      <c r="P7151" t="str" cm="1">
        <f t="array" ref="P7151">_xlfn.IFS(Table1[[#This Row],[Patient Waittime]]&lt;=15,"0-15",Table1[[#This Row],[Patient Waittime]]&lt;=30,"16-30",Table1[[#This Row],[Patient Waittime]]&lt;=45,"31-45",Table1[[#This Row],[Patient Waittime]]&lt;=60,"46-60",TRUE,"60+")</f>
        <v>46-60</v>
      </c>
      <c r="Q7151">
        <f>--(Table1[[#This Row],[Patient Waittime]]&lt;=30)</f>
        <v>0</v>
      </c>
      <c r="R7151">
        <f>--Table1[[#This Row],[Patient Admission Flag]]</f>
        <v>1</v>
      </c>
      <c r="S7151">
        <f>--AND(Table1[[#This Row],[WithinTarget]]=1,Table1[[#This Row],[Patient Satisfaction Score]]&gt;=7)</f>
        <v>0</v>
      </c>
      <c r="T7151" t="str">
        <f>IF(LEFT(Table1[[#This Row],[Patient Gender]],1)="F","Female","Male")</f>
        <v>Male</v>
      </c>
    </row>
    <row r="7152" spans="1:20" x14ac:dyDescent="0.3">
      <c r="A7152" t="s">
        <v>7256</v>
      </c>
      <c r="B7152" s="1">
        <v>45078.558333333334</v>
      </c>
      <c r="C7152" t="s">
        <v>9</v>
      </c>
      <c r="D7152">
        <v>67</v>
      </c>
      <c r="E7152" t="s">
        <v>14</v>
      </c>
      <c r="F7152" t="s">
        <v>15</v>
      </c>
      <c r="G7152" t="b">
        <v>1</v>
      </c>
      <c r="I7152">
        <v>17</v>
      </c>
      <c r="J7152" t="b">
        <v>1</v>
      </c>
      <c r="K7152">
        <f>YEAR(Table1[[#This Row],[Patient Admission Date]])</f>
        <v>2023</v>
      </c>
      <c r="L7152" t="str">
        <f>TEXT(Table1[[#This Row],[Patient Admission Date]],"mmm")</f>
        <v>Jun</v>
      </c>
      <c r="M7152" t="str">
        <f>TEXT(Table1[[#This Row],[Patient Admission Date]],"ddd")</f>
        <v>Thu</v>
      </c>
      <c r="N7152" t="str">
        <f>TEXT(INT(HOUR(Table1[[#This Row],[Patient Admission Date]])/3)*3,"00")&amp;"-"&amp;TEXT(INT(HOUR(Table1[[#This Row],[Patient Admission Date]])/3)*3+3,"00")</f>
        <v>12-15</v>
      </c>
      <c r="O7152" t="str" cm="1">
        <f t="array" ref="O7152">_xlfn.IFS(Table1[[#This Row],[Patient Age]]&lt;=14,"0-14",Table1[[#This Row],[Patient Age]]&lt;=29,"15-29",Table1[[#This Row],[Patient Age]]&lt;=44,"30-44",Table1[[#This Row],[Patient Age]]&lt;=59,"45-59",Table1[[#This Row],[Patient Age]]&lt;=74,"60-74",TRUE,"75+")</f>
        <v>60-74</v>
      </c>
      <c r="P7152" t="str" cm="1">
        <f t="array" ref="P7152">_xlfn.IFS(Table1[[#This Row],[Patient Waittime]]&lt;=15,"0-15",Table1[[#This Row],[Patient Waittime]]&lt;=30,"16-30",Table1[[#This Row],[Patient Waittime]]&lt;=45,"31-45",Table1[[#This Row],[Patient Waittime]]&lt;=60,"46-60",TRUE,"60+")</f>
        <v>16-30</v>
      </c>
      <c r="Q7152">
        <f>--(Table1[[#This Row],[Patient Waittime]]&lt;=30)</f>
        <v>1</v>
      </c>
      <c r="R7152">
        <f>--Table1[[#This Row],[Patient Admission Flag]]</f>
        <v>1</v>
      </c>
      <c r="S7152">
        <f>--AND(Table1[[#This Row],[WithinTarget]]=1,Table1[[#This Row],[Patient Satisfaction Score]]&gt;=7)</f>
        <v>0</v>
      </c>
      <c r="T7152" t="str">
        <f>IF(LEFT(Table1[[#This Row],[Patient Gender]],1)="F","Female","Male")</f>
        <v>Male</v>
      </c>
    </row>
    <row r="7153" spans="1:20" x14ac:dyDescent="0.3">
      <c r="A7153" t="s">
        <v>7257</v>
      </c>
      <c r="B7153" s="1">
        <v>45285.052083333336</v>
      </c>
      <c r="C7153" t="s">
        <v>9</v>
      </c>
      <c r="D7153">
        <v>34</v>
      </c>
      <c r="E7153" t="s">
        <v>14</v>
      </c>
      <c r="F7153" t="s">
        <v>15</v>
      </c>
      <c r="G7153" t="b">
        <v>1</v>
      </c>
      <c r="I7153">
        <v>18</v>
      </c>
      <c r="J7153" t="b">
        <v>1</v>
      </c>
      <c r="K7153">
        <f>YEAR(Table1[[#This Row],[Patient Admission Date]])</f>
        <v>2023</v>
      </c>
      <c r="L7153" t="str">
        <f>TEXT(Table1[[#This Row],[Patient Admission Date]],"mmm")</f>
        <v>Dec</v>
      </c>
      <c r="M7153" t="str">
        <f>TEXT(Table1[[#This Row],[Patient Admission Date]],"ddd")</f>
        <v>Mon</v>
      </c>
      <c r="N7153" t="str">
        <f>TEXT(INT(HOUR(Table1[[#This Row],[Patient Admission Date]])/3)*3,"00")&amp;"-"&amp;TEXT(INT(HOUR(Table1[[#This Row],[Patient Admission Date]])/3)*3+3,"00")</f>
        <v>00-03</v>
      </c>
      <c r="O7153" t="str" cm="1">
        <f t="array" ref="O7153">_xlfn.IFS(Table1[[#This Row],[Patient Age]]&lt;=14,"0-14",Table1[[#This Row],[Patient Age]]&lt;=29,"15-29",Table1[[#This Row],[Patient Age]]&lt;=44,"30-44",Table1[[#This Row],[Patient Age]]&lt;=59,"45-59",Table1[[#This Row],[Patient Age]]&lt;=74,"60-74",TRUE,"75+")</f>
        <v>30-44</v>
      </c>
      <c r="P7153" t="str" cm="1">
        <f t="array" ref="P7153">_xlfn.IFS(Table1[[#This Row],[Patient Waittime]]&lt;=15,"0-15",Table1[[#This Row],[Patient Waittime]]&lt;=30,"16-30",Table1[[#This Row],[Patient Waittime]]&lt;=45,"31-45",Table1[[#This Row],[Patient Waittime]]&lt;=60,"46-60",TRUE,"60+")</f>
        <v>16-30</v>
      </c>
      <c r="Q7153">
        <f>--(Table1[[#This Row],[Patient Waittime]]&lt;=30)</f>
        <v>1</v>
      </c>
      <c r="R7153">
        <f>--Table1[[#This Row],[Patient Admission Flag]]</f>
        <v>1</v>
      </c>
      <c r="S7153">
        <f>--AND(Table1[[#This Row],[WithinTarget]]=1,Table1[[#This Row],[Patient Satisfaction Score]]&gt;=7)</f>
        <v>0</v>
      </c>
      <c r="T7153" t="str">
        <f>IF(LEFT(Table1[[#This Row],[Patient Gender]],1)="F","Female","Male")</f>
        <v>Male</v>
      </c>
    </row>
    <row r="7154" spans="1:20" x14ac:dyDescent="0.3">
      <c r="A7154" t="s">
        <v>7258</v>
      </c>
      <c r="B7154" s="1">
        <v>45128.542361111111</v>
      </c>
      <c r="C7154" t="s">
        <v>9</v>
      </c>
      <c r="D7154">
        <v>40</v>
      </c>
      <c r="E7154" t="s">
        <v>14</v>
      </c>
      <c r="F7154" t="s">
        <v>15</v>
      </c>
      <c r="G7154" t="b">
        <v>1</v>
      </c>
      <c r="I7154">
        <v>25</v>
      </c>
      <c r="J7154" t="b">
        <v>1</v>
      </c>
      <c r="K7154">
        <f>YEAR(Table1[[#This Row],[Patient Admission Date]])</f>
        <v>2023</v>
      </c>
      <c r="L7154" t="str">
        <f>TEXT(Table1[[#This Row],[Patient Admission Date]],"mmm")</f>
        <v>Jul</v>
      </c>
      <c r="M7154" t="str">
        <f>TEXT(Table1[[#This Row],[Patient Admission Date]],"ddd")</f>
        <v>Fri</v>
      </c>
      <c r="N7154" t="str">
        <f>TEXT(INT(HOUR(Table1[[#This Row],[Patient Admission Date]])/3)*3,"00")&amp;"-"&amp;TEXT(INT(HOUR(Table1[[#This Row],[Patient Admission Date]])/3)*3+3,"00")</f>
        <v>12-15</v>
      </c>
      <c r="O7154" t="str" cm="1">
        <f t="array" ref="O7154">_xlfn.IFS(Table1[[#This Row],[Patient Age]]&lt;=14,"0-14",Table1[[#This Row],[Patient Age]]&lt;=29,"15-29",Table1[[#This Row],[Patient Age]]&lt;=44,"30-44",Table1[[#This Row],[Patient Age]]&lt;=59,"45-59",Table1[[#This Row],[Patient Age]]&lt;=74,"60-74",TRUE,"75+")</f>
        <v>30-44</v>
      </c>
      <c r="P7154" t="str" cm="1">
        <f t="array" ref="P7154">_xlfn.IFS(Table1[[#This Row],[Patient Waittime]]&lt;=15,"0-15",Table1[[#This Row],[Patient Waittime]]&lt;=30,"16-30",Table1[[#This Row],[Patient Waittime]]&lt;=45,"31-45",Table1[[#This Row],[Patient Waittime]]&lt;=60,"46-60",TRUE,"60+")</f>
        <v>16-30</v>
      </c>
      <c r="Q7154">
        <f>--(Table1[[#This Row],[Patient Waittime]]&lt;=30)</f>
        <v>1</v>
      </c>
      <c r="R7154">
        <f>--Table1[[#This Row],[Patient Admission Flag]]</f>
        <v>1</v>
      </c>
      <c r="S7154">
        <f>--AND(Table1[[#This Row],[WithinTarget]]=1,Table1[[#This Row],[Patient Satisfaction Score]]&gt;=7)</f>
        <v>0</v>
      </c>
      <c r="T7154" t="str">
        <f>IF(LEFT(Table1[[#This Row],[Patient Gender]],1)="F","Female","Male")</f>
        <v>Male</v>
      </c>
    </row>
    <row r="7155" spans="1:20" x14ac:dyDescent="0.3">
      <c r="A7155" t="s">
        <v>7259</v>
      </c>
      <c r="B7155" s="1">
        <v>45277.345138888886</v>
      </c>
      <c r="C7155" t="s">
        <v>9</v>
      </c>
      <c r="D7155">
        <v>34</v>
      </c>
      <c r="E7155" t="s">
        <v>14</v>
      </c>
      <c r="F7155" t="s">
        <v>15</v>
      </c>
      <c r="G7155" t="b">
        <v>1</v>
      </c>
      <c r="I7155">
        <v>32</v>
      </c>
      <c r="J7155" t="b">
        <v>1</v>
      </c>
      <c r="K7155">
        <f>YEAR(Table1[[#This Row],[Patient Admission Date]])</f>
        <v>2023</v>
      </c>
      <c r="L7155" t="str">
        <f>TEXT(Table1[[#This Row],[Patient Admission Date]],"mmm")</f>
        <v>Dec</v>
      </c>
      <c r="M7155" t="str">
        <f>TEXT(Table1[[#This Row],[Patient Admission Date]],"ddd")</f>
        <v>Sun</v>
      </c>
      <c r="N7155" t="str">
        <f>TEXT(INT(HOUR(Table1[[#This Row],[Patient Admission Date]])/3)*3,"00")&amp;"-"&amp;TEXT(INT(HOUR(Table1[[#This Row],[Patient Admission Date]])/3)*3+3,"00")</f>
        <v>06-09</v>
      </c>
      <c r="O7155" t="str" cm="1">
        <f t="array" ref="O7155">_xlfn.IFS(Table1[[#This Row],[Patient Age]]&lt;=14,"0-14",Table1[[#This Row],[Patient Age]]&lt;=29,"15-29",Table1[[#This Row],[Patient Age]]&lt;=44,"30-44",Table1[[#This Row],[Patient Age]]&lt;=59,"45-59",Table1[[#This Row],[Patient Age]]&lt;=74,"60-74",TRUE,"75+")</f>
        <v>30-44</v>
      </c>
      <c r="P7155" t="str" cm="1">
        <f t="array" ref="P7155">_xlfn.IFS(Table1[[#This Row],[Patient Waittime]]&lt;=15,"0-15",Table1[[#This Row],[Patient Waittime]]&lt;=30,"16-30",Table1[[#This Row],[Patient Waittime]]&lt;=45,"31-45",Table1[[#This Row],[Patient Waittime]]&lt;=60,"46-60",TRUE,"60+")</f>
        <v>31-45</v>
      </c>
      <c r="Q7155">
        <f>--(Table1[[#This Row],[Patient Waittime]]&lt;=30)</f>
        <v>0</v>
      </c>
      <c r="R7155">
        <f>--Table1[[#This Row],[Patient Admission Flag]]</f>
        <v>1</v>
      </c>
      <c r="S7155">
        <f>--AND(Table1[[#This Row],[WithinTarget]]=1,Table1[[#This Row],[Patient Satisfaction Score]]&gt;=7)</f>
        <v>0</v>
      </c>
      <c r="T7155" t="str">
        <f>IF(LEFT(Table1[[#This Row],[Patient Gender]],1)="F","Female","Male")</f>
        <v>Male</v>
      </c>
    </row>
    <row r="7156" spans="1:20" x14ac:dyDescent="0.3">
      <c r="A7156" t="s">
        <v>7260</v>
      </c>
      <c r="B7156" s="1">
        <v>45281.954861111109</v>
      </c>
      <c r="C7156" t="s">
        <v>9</v>
      </c>
      <c r="D7156">
        <v>79</v>
      </c>
      <c r="E7156" t="s">
        <v>14</v>
      </c>
      <c r="F7156" t="s">
        <v>15</v>
      </c>
      <c r="G7156" t="b">
        <v>1</v>
      </c>
      <c r="I7156">
        <v>32</v>
      </c>
      <c r="J7156" t="b">
        <v>1</v>
      </c>
      <c r="K7156">
        <f>YEAR(Table1[[#This Row],[Patient Admission Date]])</f>
        <v>2023</v>
      </c>
      <c r="L7156" t="str">
        <f>TEXT(Table1[[#This Row],[Patient Admission Date]],"mmm")</f>
        <v>Dec</v>
      </c>
      <c r="M7156" t="str">
        <f>TEXT(Table1[[#This Row],[Patient Admission Date]],"ddd")</f>
        <v>Thu</v>
      </c>
      <c r="N7156" t="str">
        <f>TEXT(INT(HOUR(Table1[[#This Row],[Patient Admission Date]])/3)*3,"00")&amp;"-"&amp;TEXT(INT(HOUR(Table1[[#This Row],[Patient Admission Date]])/3)*3+3,"00")</f>
        <v>21-24</v>
      </c>
      <c r="O7156" t="str" cm="1">
        <f t="array" ref="O7156">_xlfn.IFS(Table1[[#This Row],[Patient Age]]&lt;=14,"0-14",Table1[[#This Row],[Patient Age]]&lt;=29,"15-29",Table1[[#This Row],[Patient Age]]&lt;=44,"30-44",Table1[[#This Row],[Patient Age]]&lt;=59,"45-59",Table1[[#This Row],[Patient Age]]&lt;=74,"60-74",TRUE,"75+")</f>
        <v>75+</v>
      </c>
      <c r="P7156" t="str" cm="1">
        <f t="array" ref="P7156">_xlfn.IFS(Table1[[#This Row],[Patient Waittime]]&lt;=15,"0-15",Table1[[#This Row],[Patient Waittime]]&lt;=30,"16-30",Table1[[#This Row],[Patient Waittime]]&lt;=45,"31-45",Table1[[#This Row],[Patient Waittime]]&lt;=60,"46-60",TRUE,"60+")</f>
        <v>31-45</v>
      </c>
      <c r="Q7156">
        <f>--(Table1[[#This Row],[Patient Waittime]]&lt;=30)</f>
        <v>0</v>
      </c>
      <c r="R7156">
        <f>--Table1[[#This Row],[Patient Admission Flag]]</f>
        <v>1</v>
      </c>
      <c r="S7156">
        <f>--AND(Table1[[#This Row],[WithinTarget]]=1,Table1[[#This Row],[Patient Satisfaction Score]]&gt;=7)</f>
        <v>0</v>
      </c>
      <c r="T7156" t="str">
        <f>IF(LEFT(Table1[[#This Row],[Patient Gender]],1)="F","Female","Male")</f>
        <v>Male</v>
      </c>
    </row>
    <row r="7157" spans="1:20" x14ac:dyDescent="0.3">
      <c r="A7157" t="s">
        <v>7261</v>
      </c>
      <c r="B7157" s="1">
        <v>45318.513888888891</v>
      </c>
      <c r="C7157" t="s">
        <v>9</v>
      </c>
      <c r="D7157">
        <v>26</v>
      </c>
      <c r="E7157" t="s">
        <v>14</v>
      </c>
      <c r="F7157" t="s">
        <v>15</v>
      </c>
      <c r="G7157" t="b">
        <v>1</v>
      </c>
      <c r="I7157">
        <v>47</v>
      </c>
      <c r="J7157" t="b">
        <v>1</v>
      </c>
      <c r="K7157">
        <f>YEAR(Table1[[#This Row],[Patient Admission Date]])</f>
        <v>2024</v>
      </c>
      <c r="L7157" t="str">
        <f>TEXT(Table1[[#This Row],[Patient Admission Date]],"mmm")</f>
        <v>Jan</v>
      </c>
      <c r="M7157" t="str">
        <f>TEXT(Table1[[#This Row],[Patient Admission Date]],"ddd")</f>
        <v>Sat</v>
      </c>
      <c r="N7157" t="str">
        <f>TEXT(INT(HOUR(Table1[[#This Row],[Patient Admission Date]])/3)*3,"00")&amp;"-"&amp;TEXT(INT(HOUR(Table1[[#This Row],[Patient Admission Date]])/3)*3+3,"00")</f>
        <v>12-15</v>
      </c>
      <c r="O7157" t="str" cm="1">
        <f t="array" ref="O7157">_xlfn.IFS(Table1[[#This Row],[Patient Age]]&lt;=14,"0-14",Table1[[#This Row],[Patient Age]]&lt;=29,"15-29",Table1[[#This Row],[Patient Age]]&lt;=44,"30-44",Table1[[#This Row],[Patient Age]]&lt;=59,"45-59",Table1[[#This Row],[Patient Age]]&lt;=74,"60-74",TRUE,"75+")</f>
        <v>15-29</v>
      </c>
      <c r="P7157" t="str" cm="1">
        <f t="array" ref="P7157">_xlfn.IFS(Table1[[#This Row],[Patient Waittime]]&lt;=15,"0-15",Table1[[#This Row],[Patient Waittime]]&lt;=30,"16-30",Table1[[#This Row],[Patient Waittime]]&lt;=45,"31-45",Table1[[#This Row],[Patient Waittime]]&lt;=60,"46-60",TRUE,"60+")</f>
        <v>46-60</v>
      </c>
      <c r="Q7157">
        <f>--(Table1[[#This Row],[Patient Waittime]]&lt;=30)</f>
        <v>0</v>
      </c>
      <c r="R7157">
        <f>--Table1[[#This Row],[Patient Admission Flag]]</f>
        <v>1</v>
      </c>
      <c r="S7157">
        <f>--AND(Table1[[#This Row],[WithinTarget]]=1,Table1[[#This Row],[Patient Satisfaction Score]]&gt;=7)</f>
        <v>0</v>
      </c>
      <c r="T7157" t="str">
        <f>IF(LEFT(Table1[[#This Row],[Patient Gender]],1)="F","Female","Male")</f>
        <v>Male</v>
      </c>
    </row>
    <row r="7158" spans="1:20" x14ac:dyDescent="0.3">
      <c r="A7158" t="s">
        <v>7262</v>
      </c>
      <c r="B7158" s="1">
        <v>45542.907638888886</v>
      </c>
      <c r="C7158" t="s">
        <v>9</v>
      </c>
      <c r="D7158">
        <v>30</v>
      </c>
      <c r="E7158" t="s">
        <v>14</v>
      </c>
      <c r="F7158" t="s">
        <v>15</v>
      </c>
      <c r="G7158" t="b">
        <v>1</v>
      </c>
      <c r="I7158">
        <v>50</v>
      </c>
      <c r="J7158" t="b">
        <v>1</v>
      </c>
      <c r="K7158">
        <f>YEAR(Table1[[#This Row],[Patient Admission Date]])</f>
        <v>2024</v>
      </c>
      <c r="L7158" t="str">
        <f>TEXT(Table1[[#This Row],[Patient Admission Date]],"mmm")</f>
        <v>Sep</v>
      </c>
      <c r="M7158" t="str">
        <f>TEXT(Table1[[#This Row],[Patient Admission Date]],"ddd")</f>
        <v>Sat</v>
      </c>
      <c r="N7158" t="str">
        <f>TEXT(INT(HOUR(Table1[[#This Row],[Patient Admission Date]])/3)*3,"00")&amp;"-"&amp;TEXT(INT(HOUR(Table1[[#This Row],[Patient Admission Date]])/3)*3+3,"00")</f>
        <v>21-24</v>
      </c>
      <c r="O7158" t="str" cm="1">
        <f t="array" ref="O7158">_xlfn.IFS(Table1[[#This Row],[Patient Age]]&lt;=14,"0-14",Table1[[#This Row],[Patient Age]]&lt;=29,"15-29",Table1[[#This Row],[Patient Age]]&lt;=44,"30-44",Table1[[#This Row],[Patient Age]]&lt;=59,"45-59",Table1[[#This Row],[Patient Age]]&lt;=74,"60-74",TRUE,"75+")</f>
        <v>30-44</v>
      </c>
      <c r="P7158" t="str" cm="1">
        <f t="array" ref="P7158">_xlfn.IFS(Table1[[#This Row],[Patient Waittime]]&lt;=15,"0-15",Table1[[#This Row],[Patient Waittime]]&lt;=30,"16-30",Table1[[#This Row],[Patient Waittime]]&lt;=45,"31-45",Table1[[#This Row],[Patient Waittime]]&lt;=60,"46-60",TRUE,"60+")</f>
        <v>46-60</v>
      </c>
      <c r="Q7158">
        <f>--(Table1[[#This Row],[Patient Waittime]]&lt;=30)</f>
        <v>0</v>
      </c>
      <c r="R7158">
        <f>--Table1[[#This Row],[Patient Admission Flag]]</f>
        <v>1</v>
      </c>
      <c r="S7158">
        <f>--AND(Table1[[#This Row],[WithinTarget]]=1,Table1[[#This Row],[Patient Satisfaction Score]]&gt;=7)</f>
        <v>0</v>
      </c>
      <c r="T7158" t="str">
        <f>IF(LEFT(Table1[[#This Row],[Patient Gender]],1)="F","Female","Male")</f>
        <v>Male</v>
      </c>
    </row>
    <row r="7159" spans="1:20" x14ac:dyDescent="0.3">
      <c r="A7159" t="s">
        <v>7263</v>
      </c>
      <c r="B7159" s="1">
        <v>45337.877083333333</v>
      </c>
      <c r="C7159" t="s">
        <v>9</v>
      </c>
      <c r="D7159">
        <v>11</v>
      </c>
      <c r="E7159" t="s">
        <v>14</v>
      </c>
      <c r="F7159" t="s">
        <v>15</v>
      </c>
      <c r="G7159" t="b">
        <v>1</v>
      </c>
      <c r="I7159">
        <v>22</v>
      </c>
      <c r="J7159" t="b">
        <v>1</v>
      </c>
      <c r="K7159">
        <f>YEAR(Table1[[#This Row],[Patient Admission Date]])</f>
        <v>2024</v>
      </c>
      <c r="L7159" t="str">
        <f>TEXT(Table1[[#This Row],[Patient Admission Date]],"mmm")</f>
        <v>Feb</v>
      </c>
      <c r="M7159" t="str">
        <f>TEXT(Table1[[#This Row],[Patient Admission Date]],"ddd")</f>
        <v>Thu</v>
      </c>
      <c r="N7159" t="str">
        <f>TEXT(INT(HOUR(Table1[[#This Row],[Patient Admission Date]])/3)*3,"00")&amp;"-"&amp;TEXT(INT(HOUR(Table1[[#This Row],[Patient Admission Date]])/3)*3+3,"00")</f>
        <v>21-24</v>
      </c>
      <c r="O7159" t="str" cm="1">
        <f t="array" ref="O7159">_xlfn.IFS(Table1[[#This Row],[Patient Age]]&lt;=14,"0-14",Table1[[#This Row],[Patient Age]]&lt;=29,"15-29",Table1[[#This Row],[Patient Age]]&lt;=44,"30-44",Table1[[#This Row],[Patient Age]]&lt;=59,"45-59",Table1[[#This Row],[Patient Age]]&lt;=74,"60-74",TRUE,"75+")</f>
        <v>0-14</v>
      </c>
      <c r="P7159" t="str" cm="1">
        <f t="array" ref="P7159">_xlfn.IFS(Table1[[#This Row],[Patient Waittime]]&lt;=15,"0-15",Table1[[#This Row],[Patient Waittime]]&lt;=30,"16-30",Table1[[#This Row],[Patient Waittime]]&lt;=45,"31-45",Table1[[#This Row],[Patient Waittime]]&lt;=60,"46-60",TRUE,"60+")</f>
        <v>16-30</v>
      </c>
      <c r="Q7159">
        <f>--(Table1[[#This Row],[Patient Waittime]]&lt;=30)</f>
        <v>1</v>
      </c>
      <c r="R7159">
        <f>--Table1[[#This Row],[Patient Admission Flag]]</f>
        <v>1</v>
      </c>
      <c r="S7159">
        <f>--AND(Table1[[#This Row],[WithinTarget]]=1,Table1[[#This Row],[Patient Satisfaction Score]]&gt;=7)</f>
        <v>0</v>
      </c>
      <c r="T7159" t="str">
        <f>IF(LEFT(Table1[[#This Row],[Patient Gender]],1)="F","Female","Male")</f>
        <v>Male</v>
      </c>
    </row>
    <row r="7160" spans="1:20" x14ac:dyDescent="0.3">
      <c r="A7160" t="s">
        <v>7264</v>
      </c>
      <c r="B7160" s="1">
        <v>45373.430555555555</v>
      </c>
      <c r="C7160" t="s">
        <v>9</v>
      </c>
      <c r="D7160">
        <v>6</v>
      </c>
      <c r="E7160" t="s">
        <v>14</v>
      </c>
      <c r="F7160" t="s">
        <v>15</v>
      </c>
      <c r="G7160" t="b">
        <v>1</v>
      </c>
      <c r="I7160">
        <v>44</v>
      </c>
      <c r="J7160" t="b">
        <v>1</v>
      </c>
      <c r="K7160">
        <f>YEAR(Table1[[#This Row],[Patient Admission Date]])</f>
        <v>2024</v>
      </c>
      <c r="L7160" t="str">
        <f>TEXT(Table1[[#This Row],[Patient Admission Date]],"mmm")</f>
        <v>Mar</v>
      </c>
      <c r="M7160" t="str">
        <f>TEXT(Table1[[#This Row],[Patient Admission Date]],"ddd")</f>
        <v>Fri</v>
      </c>
      <c r="N7160" t="str">
        <f>TEXT(INT(HOUR(Table1[[#This Row],[Patient Admission Date]])/3)*3,"00")&amp;"-"&amp;TEXT(INT(HOUR(Table1[[#This Row],[Patient Admission Date]])/3)*3+3,"00")</f>
        <v>09-12</v>
      </c>
      <c r="O7160" t="str" cm="1">
        <f t="array" ref="O7160">_xlfn.IFS(Table1[[#This Row],[Patient Age]]&lt;=14,"0-14",Table1[[#This Row],[Patient Age]]&lt;=29,"15-29",Table1[[#This Row],[Patient Age]]&lt;=44,"30-44",Table1[[#This Row],[Patient Age]]&lt;=59,"45-59",Table1[[#This Row],[Patient Age]]&lt;=74,"60-74",TRUE,"75+")</f>
        <v>0-14</v>
      </c>
      <c r="P7160" t="str" cm="1">
        <f t="array" ref="P7160">_xlfn.IFS(Table1[[#This Row],[Patient Waittime]]&lt;=15,"0-15",Table1[[#This Row],[Patient Waittime]]&lt;=30,"16-30",Table1[[#This Row],[Patient Waittime]]&lt;=45,"31-45",Table1[[#This Row],[Patient Waittime]]&lt;=60,"46-60",TRUE,"60+")</f>
        <v>31-45</v>
      </c>
      <c r="Q7160">
        <f>--(Table1[[#This Row],[Patient Waittime]]&lt;=30)</f>
        <v>0</v>
      </c>
      <c r="R7160">
        <f>--Table1[[#This Row],[Patient Admission Flag]]</f>
        <v>1</v>
      </c>
      <c r="S7160">
        <f>--AND(Table1[[#This Row],[WithinTarget]]=1,Table1[[#This Row],[Patient Satisfaction Score]]&gt;=7)</f>
        <v>0</v>
      </c>
      <c r="T7160" t="str">
        <f>IF(LEFT(Table1[[#This Row],[Patient Gender]],1)="F","Female","Male")</f>
        <v>Male</v>
      </c>
    </row>
    <row r="7161" spans="1:20" x14ac:dyDescent="0.3">
      <c r="A7161" t="s">
        <v>7265</v>
      </c>
      <c r="B7161" s="1">
        <v>45516.181944444441</v>
      </c>
      <c r="C7161" t="s">
        <v>9</v>
      </c>
      <c r="D7161">
        <v>72</v>
      </c>
      <c r="E7161" t="s">
        <v>14</v>
      </c>
      <c r="F7161" t="s">
        <v>15</v>
      </c>
      <c r="G7161" t="b">
        <v>1</v>
      </c>
      <c r="I7161">
        <v>54</v>
      </c>
      <c r="J7161" t="b">
        <v>1</v>
      </c>
      <c r="K7161">
        <f>YEAR(Table1[[#This Row],[Patient Admission Date]])</f>
        <v>2024</v>
      </c>
      <c r="L7161" t="str">
        <f>TEXT(Table1[[#This Row],[Patient Admission Date]],"mmm")</f>
        <v>Aug</v>
      </c>
      <c r="M7161" t="str">
        <f>TEXT(Table1[[#This Row],[Patient Admission Date]],"ddd")</f>
        <v>Mon</v>
      </c>
      <c r="N7161" t="str">
        <f>TEXT(INT(HOUR(Table1[[#This Row],[Patient Admission Date]])/3)*3,"00")&amp;"-"&amp;TEXT(INT(HOUR(Table1[[#This Row],[Patient Admission Date]])/3)*3+3,"00")</f>
        <v>03-06</v>
      </c>
      <c r="O7161" t="str" cm="1">
        <f t="array" ref="O7161">_xlfn.IFS(Table1[[#This Row],[Patient Age]]&lt;=14,"0-14",Table1[[#This Row],[Patient Age]]&lt;=29,"15-29",Table1[[#This Row],[Patient Age]]&lt;=44,"30-44",Table1[[#This Row],[Patient Age]]&lt;=59,"45-59",Table1[[#This Row],[Patient Age]]&lt;=74,"60-74",TRUE,"75+")</f>
        <v>60-74</v>
      </c>
      <c r="P7161" t="str" cm="1">
        <f t="array" ref="P7161">_xlfn.IFS(Table1[[#This Row],[Patient Waittime]]&lt;=15,"0-15",Table1[[#This Row],[Patient Waittime]]&lt;=30,"16-30",Table1[[#This Row],[Patient Waittime]]&lt;=45,"31-45",Table1[[#This Row],[Patient Waittime]]&lt;=60,"46-60",TRUE,"60+")</f>
        <v>46-60</v>
      </c>
      <c r="Q7161">
        <f>--(Table1[[#This Row],[Patient Waittime]]&lt;=30)</f>
        <v>0</v>
      </c>
      <c r="R7161">
        <f>--Table1[[#This Row],[Patient Admission Flag]]</f>
        <v>1</v>
      </c>
      <c r="S7161">
        <f>--AND(Table1[[#This Row],[WithinTarget]]=1,Table1[[#This Row],[Patient Satisfaction Score]]&gt;=7)</f>
        <v>0</v>
      </c>
      <c r="T7161" t="str">
        <f>IF(LEFT(Table1[[#This Row],[Patient Gender]],1)="F","Female","Male")</f>
        <v>Male</v>
      </c>
    </row>
    <row r="7162" spans="1:20" x14ac:dyDescent="0.3">
      <c r="A7162" t="s">
        <v>7266</v>
      </c>
      <c r="B7162" s="1">
        <v>45508.498611111114</v>
      </c>
      <c r="C7162" t="s">
        <v>9</v>
      </c>
      <c r="D7162">
        <v>51</v>
      </c>
      <c r="E7162" t="s">
        <v>14</v>
      </c>
      <c r="F7162" t="s">
        <v>15</v>
      </c>
      <c r="G7162" t="b">
        <v>1</v>
      </c>
      <c r="I7162">
        <v>59</v>
      </c>
      <c r="J7162" t="b">
        <v>1</v>
      </c>
      <c r="K7162">
        <f>YEAR(Table1[[#This Row],[Patient Admission Date]])</f>
        <v>2024</v>
      </c>
      <c r="L7162" t="str">
        <f>TEXT(Table1[[#This Row],[Patient Admission Date]],"mmm")</f>
        <v>Aug</v>
      </c>
      <c r="M7162" t="str">
        <f>TEXT(Table1[[#This Row],[Patient Admission Date]],"ddd")</f>
        <v>Sun</v>
      </c>
      <c r="N7162" t="str">
        <f>TEXT(INT(HOUR(Table1[[#This Row],[Patient Admission Date]])/3)*3,"00")&amp;"-"&amp;TEXT(INT(HOUR(Table1[[#This Row],[Patient Admission Date]])/3)*3+3,"00")</f>
        <v>09-12</v>
      </c>
      <c r="O7162" t="str" cm="1">
        <f t="array" ref="O7162">_xlfn.IFS(Table1[[#This Row],[Patient Age]]&lt;=14,"0-14",Table1[[#This Row],[Patient Age]]&lt;=29,"15-29",Table1[[#This Row],[Patient Age]]&lt;=44,"30-44",Table1[[#This Row],[Patient Age]]&lt;=59,"45-59",Table1[[#This Row],[Patient Age]]&lt;=74,"60-74",TRUE,"75+")</f>
        <v>45-59</v>
      </c>
      <c r="P7162" t="str" cm="1">
        <f t="array" ref="P7162">_xlfn.IFS(Table1[[#This Row],[Patient Waittime]]&lt;=15,"0-15",Table1[[#This Row],[Patient Waittime]]&lt;=30,"16-30",Table1[[#This Row],[Patient Waittime]]&lt;=45,"31-45",Table1[[#This Row],[Patient Waittime]]&lt;=60,"46-60",TRUE,"60+")</f>
        <v>46-60</v>
      </c>
      <c r="Q7162">
        <f>--(Table1[[#This Row],[Patient Waittime]]&lt;=30)</f>
        <v>0</v>
      </c>
      <c r="R7162">
        <f>--Table1[[#This Row],[Patient Admission Flag]]</f>
        <v>1</v>
      </c>
      <c r="S7162">
        <f>--AND(Table1[[#This Row],[WithinTarget]]=1,Table1[[#This Row],[Patient Satisfaction Score]]&gt;=7)</f>
        <v>0</v>
      </c>
      <c r="T7162" t="str">
        <f>IF(LEFT(Table1[[#This Row],[Patient Gender]],1)="F","Female","Male")</f>
        <v>Male</v>
      </c>
    </row>
    <row r="7163" spans="1:20" x14ac:dyDescent="0.3">
      <c r="A7163" t="s">
        <v>7267</v>
      </c>
      <c r="B7163" s="1">
        <v>45521.131249999999</v>
      </c>
      <c r="C7163" t="s">
        <v>9</v>
      </c>
      <c r="D7163">
        <v>42</v>
      </c>
      <c r="E7163" t="s">
        <v>14</v>
      </c>
      <c r="F7163" t="s">
        <v>15</v>
      </c>
      <c r="G7163" t="b">
        <v>1</v>
      </c>
      <c r="I7163">
        <v>25</v>
      </c>
      <c r="J7163" t="b">
        <v>1</v>
      </c>
      <c r="K7163">
        <f>YEAR(Table1[[#This Row],[Patient Admission Date]])</f>
        <v>2024</v>
      </c>
      <c r="L7163" t="str">
        <f>TEXT(Table1[[#This Row],[Patient Admission Date]],"mmm")</f>
        <v>Aug</v>
      </c>
      <c r="M7163" t="str">
        <f>TEXT(Table1[[#This Row],[Patient Admission Date]],"ddd")</f>
        <v>Sat</v>
      </c>
      <c r="N7163" t="str">
        <f>TEXT(INT(HOUR(Table1[[#This Row],[Patient Admission Date]])/3)*3,"00")&amp;"-"&amp;TEXT(INT(HOUR(Table1[[#This Row],[Patient Admission Date]])/3)*3+3,"00")</f>
        <v>03-06</v>
      </c>
      <c r="O7163" t="str" cm="1">
        <f t="array" ref="O7163">_xlfn.IFS(Table1[[#This Row],[Patient Age]]&lt;=14,"0-14",Table1[[#This Row],[Patient Age]]&lt;=29,"15-29",Table1[[#This Row],[Patient Age]]&lt;=44,"30-44",Table1[[#This Row],[Patient Age]]&lt;=59,"45-59",Table1[[#This Row],[Patient Age]]&lt;=74,"60-74",TRUE,"75+")</f>
        <v>30-44</v>
      </c>
      <c r="P7163" t="str" cm="1">
        <f t="array" ref="P7163">_xlfn.IFS(Table1[[#This Row],[Patient Waittime]]&lt;=15,"0-15",Table1[[#This Row],[Patient Waittime]]&lt;=30,"16-30",Table1[[#This Row],[Patient Waittime]]&lt;=45,"31-45",Table1[[#This Row],[Patient Waittime]]&lt;=60,"46-60",TRUE,"60+")</f>
        <v>16-30</v>
      </c>
      <c r="Q7163">
        <f>--(Table1[[#This Row],[Patient Waittime]]&lt;=30)</f>
        <v>1</v>
      </c>
      <c r="R7163">
        <f>--Table1[[#This Row],[Patient Admission Flag]]</f>
        <v>1</v>
      </c>
      <c r="S7163">
        <f>--AND(Table1[[#This Row],[WithinTarget]]=1,Table1[[#This Row],[Patient Satisfaction Score]]&gt;=7)</f>
        <v>0</v>
      </c>
      <c r="T7163" t="str">
        <f>IF(LEFT(Table1[[#This Row],[Patient Gender]],1)="F","Female","Male")</f>
        <v>Male</v>
      </c>
    </row>
    <row r="7164" spans="1:20" x14ac:dyDescent="0.3">
      <c r="A7164" t="s">
        <v>7268</v>
      </c>
      <c r="B7164" s="1">
        <v>45591.972222222219</v>
      </c>
      <c r="C7164" t="s">
        <v>9</v>
      </c>
      <c r="D7164">
        <v>78</v>
      </c>
      <c r="E7164" t="s">
        <v>14</v>
      </c>
      <c r="F7164" t="s">
        <v>15</v>
      </c>
      <c r="G7164" t="b">
        <v>1</v>
      </c>
      <c r="I7164">
        <v>56</v>
      </c>
      <c r="J7164" t="b">
        <v>1</v>
      </c>
      <c r="K7164">
        <f>YEAR(Table1[[#This Row],[Patient Admission Date]])</f>
        <v>2024</v>
      </c>
      <c r="L7164" t="str">
        <f>TEXT(Table1[[#This Row],[Patient Admission Date]],"mmm")</f>
        <v>Oct</v>
      </c>
      <c r="M7164" t="str">
        <f>TEXT(Table1[[#This Row],[Patient Admission Date]],"ddd")</f>
        <v>Sat</v>
      </c>
      <c r="N7164" t="str">
        <f>TEXT(INT(HOUR(Table1[[#This Row],[Patient Admission Date]])/3)*3,"00")&amp;"-"&amp;TEXT(INT(HOUR(Table1[[#This Row],[Patient Admission Date]])/3)*3+3,"00")</f>
        <v>21-24</v>
      </c>
      <c r="O7164" t="str" cm="1">
        <f t="array" ref="O7164">_xlfn.IFS(Table1[[#This Row],[Patient Age]]&lt;=14,"0-14",Table1[[#This Row],[Patient Age]]&lt;=29,"15-29",Table1[[#This Row],[Patient Age]]&lt;=44,"30-44",Table1[[#This Row],[Patient Age]]&lt;=59,"45-59",Table1[[#This Row],[Patient Age]]&lt;=74,"60-74",TRUE,"75+")</f>
        <v>75+</v>
      </c>
      <c r="P7164" t="str" cm="1">
        <f t="array" ref="P7164">_xlfn.IFS(Table1[[#This Row],[Patient Waittime]]&lt;=15,"0-15",Table1[[#This Row],[Patient Waittime]]&lt;=30,"16-30",Table1[[#This Row],[Patient Waittime]]&lt;=45,"31-45",Table1[[#This Row],[Patient Waittime]]&lt;=60,"46-60",TRUE,"60+")</f>
        <v>46-60</v>
      </c>
      <c r="Q7164">
        <f>--(Table1[[#This Row],[Patient Waittime]]&lt;=30)</f>
        <v>0</v>
      </c>
      <c r="R7164">
        <f>--Table1[[#This Row],[Patient Admission Flag]]</f>
        <v>1</v>
      </c>
      <c r="S7164">
        <f>--AND(Table1[[#This Row],[WithinTarget]]=1,Table1[[#This Row],[Patient Satisfaction Score]]&gt;=7)</f>
        <v>0</v>
      </c>
      <c r="T7164" t="str">
        <f>IF(LEFT(Table1[[#This Row],[Patient Gender]],1)="F","Female","Male")</f>
        <v>Male</v>
      </c>
    </row>
    <row r="7165" spans="1:20" x14ac:dyDescent="0.3">
      <c r="A7165" t="s">
        <v>7269</v>
      </c>
      <c r="B7165" s="1">
        <v>45347.411805555559</v>
      </c>
      <c r="C7165" t="s">
        <v>9</v>
      </c>
      <c r="D7165">
        <v>71</v>
      </c>
      <c r="E7165" t="s">
        <v>14</v>
      </c>
      <c r="F7165" t="s">
        <v>15</v>
      </c>
      <c r="G7165" t="b">
        <v>1</v>
      </c>
      <c r="I7165">
        <v>58</v>
      </c>
      <c r="J7165" t="b">
        <v>1</v>
      </c>
      <c r="K7165">
        <f>YEAR(Table1[[#This Row],[Patient Admission Date]])</f>
        <v>2024</v>
      </c>
      <c r="L7165" t="str">
        <f>TEXT(Table1[[#This Row],[Patient Admission Date]],"mmm")</f>
        <v>Feb</v>
      </c>
      <c r="M7165" t="str">
        <f>TEXT(Table1[[#This Row],[Patient Admission Date]],"ddd")</f>
        <v>Sun</v>
      </c>
      <c r="N7165" t="str">
        <f>TEXT(INT(HOUR(Table1[[#This Row],[Patient Admission Date]])/3)*3,"00")&amp;"-"&amp;TEXT(INT(HOUR(Table1[[#This Row],[Patient Admission Date]])/3)*3+3,"00")</f>
        <v>09-12</v>
      </c>
      <c r="O7165" t="str" cm="1">
        <f t="array" ref="O7165">_xlfn.IFS(Table1[[#This Row],[Patient Age]]&lt;=14,"0-14",Table1[[#This Row],[Patient Age]]&lt;=29,"15-29",Table1[[#This Row],[Patient Age]]&lt;=44,"30-44",Table1[[#This Row],[Patient Age]]&lt;=59,"45-59",Table1[[#This Row],[Patient Age]]&lt;=74,"60-74",TRUE,"75+")</f>
        <v>60-74</v>
      </c>
      <c r="P7165" t="str" cm="1">
        <f t="array" ref="P7165">_xlfn.IFS(Table1[[#This Row],[Patient Waittime]]&lt;=15,"0-15",Table1[[#This Row],[Patient Waittime]]&lt;=30,"16-30",Table1[[#This Row],[Patient Waittime]]&lt;=45,"31-45",Table1[[#This Row],[Patient Waittime]]&lt;=60,"46-60",TRUE,"60+")</f>
        <v>46-60</v>
      </c>
      <c r="Q7165">
        <f>--(Table1[[#This Row],[Patient Waittime]]&lt;=30)</f>
        <v>0</v>
      </c>
      <c r="R7165">
        <f>--Table1[[#This Row],[Patient Admission Flag]]</f>
        <v>1</v>
      </c>
      <c r="S7165">
        <f>--AND(Table1[[#This Row],[WithinTarget]]=1,Table1[[#This Row],[Patient Satisfaction Score]]&gt;=7)</f>
        <v>0</v>
      </c>
      <c r="T7165" t="str">
        <f>IF(LEFT(Table1[[#This Row],[Patient Gender]],1)="F","Female","Male")</f>
        <v>Male</v>
      </c>
    </row>
    <row r="7166" spans="1:20" x14ac:dyDescent="0.3">
      <c r="A7166" t="s">
        <v>7270</v>
      </c>
      <c r="B7166" s="1">
        <v>45221.020138888889</v>
      </c>
      <c r="C7166" t="s">
        <v>9</v>
      </c>
      <c r="D7166">
        <v>71</v>
      </c>
      <c r="E7166" t="s">
        <v>14</v>
      </c>
      <c r="F7166" t="s">
        <v>15</v>
      </c>
      <c r="G7166" t="b">
        <v>1</v>
      </c>
      <c r="I7166">
        <v>22</v>
      </c>
      <c r="J7166" t="b">
        <v>1</v>
      </c>
      <c r="K7166">
        <f>YEAR(Table1[[#This Row],[Patient Admission Date]])</f>
        <v>2023</v>
      </c>
      <c r="L7166" t="str">
        <f>TEXT(Table1[[#This Row],[Patient Admission Date]],"mmm")</f>
        <v>Oct</v>
      </c>
      <c r="M7166" t="str">
        <f>TEXT(Table1[[#This Row],[Patient Admission Date]],"ddd")</f>
        <v>Sun</v>
      </c>
      <c r="N7166" t="str">
        <f>TEXT(INT(HOUR(Table1[[#This Row],[Patient Admission Date]])/3)*3,"00")&amp;"-"&amp;TEXT(INT(HOUR(Table1[[#This Row],[Patient Admission Date]])/3)*3+3,"00")</f>
        <v>00-03</v>
      </c>
      <c r="O7166" t="str" cm="1">
        <f t="array" ref="O7166">_xlfn.IFS(Table1[[#This Row],[Patient Age]]&lt;=14,"0-14",Table1[[#This Row],[Patient Age]]&lt;=29,"15-29",Table1[[#This Row],[Patient Age]]&lt;=44,"30-44",Table1[[#This Row],[Patient Age]]&lt;=59,"45-59",Table1[[#This Row],[Patient Age]]&lt;=74,"60-74",TRUE,"75+")</f>
        <v>60-74</v>
      </c>
      <c r="P7166" t="str" cm="1">
        <f t="array" ref="P7166">_xlfn.IFS(Table1[[#This Row],[Patient Waittime]]&lt;=15,"0-15",Table1[[#This Row],[Patient Waittime]]&lt;=30,"16-30",Table1[[#This Row],[Patient Waittime]]&lt;=45,"31-45",Table1[[#This Row],[Patient Waittime]]&lt;=60,"46-60",TRUE,"60+")</f>
        <v>16-30</v>
      </c>
      <c r="Q7166">
        <f>--(Table1[[#This Row],[Patient Waittime]]&lt;=30)</f>
        <v>1</v>
      </c>
      <c r="R7166">
        <f>--Table1[[#This Row],[Patient Admission Flag]]</f>
        <v>1</v>
      </c>
      <c r="S7166">
        <f>--AND(Table1[[#This Row],[WithinTarget]]=1,Table1[[#This Row],[Patient Satisfaction Score]]&gt;=7)</f>
        <v>0</v>
      </c>
      <c r="T7166" t="str">
        <f>IF(LEFT(Table1[[#This Row],[Patient Gender]],1)="F","Female","Male")</f>
        <v>Male</v>
      </c>
    </row>
    <row r="7167" spans="1:20" x14ac:dyDescent="0.3">
      <c r="A7167" t="s">
        <v>7271</v>
      </c>
      <c r="B7167" s="1">
        <v>45098.520833333336</v>
      </c>
      <c r="C7167" t="s">
        <v>9</v>
      </c>
      <c r="D7167">
        <v>36</v>
      </c>
      <c r="E7167" t="s">
        <v>14</v>
      </c>
      <c r="F7167" t="s">
        <v>15</v>
      </c>
      <c r="G7167" t="b">
        <v>1</v>
      </c>
      <c r="I7167">
        <v>30</v>
      </c>
      <c r="J7167" t="b">
        <v>1</v>
      </c>
      <c r="K7167">
        <f>YEAR(Table1[[#This Row],[Patient Admission Date]])</f>
        <v>2023</v>
      </c>
      <c r="L7167" t="str">
        <f>TEXT(Table1[[#This Row],[Patient Admission Date]],"mmm")</f>
        <v>Jun</v>
      </c>
      <c r="M7167" t="str">
        <f>TEXT(Table1[[#This Row],[Patient Admission Date]],"ddd")</f>
        <v>Wed</v>
      </c>
      <c r="N7167" t="str">
        <f>TEXT(INT(HOUR(Table1[[#This Row],[Patient Admission Date]])/3)*3,"00")&amp;"-"&amp;TEXT(INT(HOUR(Table1[[#This Row],[Patient Admission Date]])/3)*3+3,"00")</f>
        <v>12-15</v>
      </c>
      <c r="O7167" t="str" cm="1">
        <f t="array" ref="O7167">_xlfn.IFS(Table1[[#This Row],[Patient Age]]&lt;=14,"0-14",Table1[[#This Row],[Patient Age]]&lt;=29,"15-29",Table1[[#This Row],[Patient Age]]&lt;=44,"30-44",Table1[[#This Row],[Patient Age]]&lt;=59,"45-59",Table1[[#This Row],[Patient Age]]&lt;=74,"60-74",TRUE,"75+")</f>
        <v>30-44</v>
      </c>
      <c r="P7167" t="str" cm="1">
        <f t="array" ref="P7167">_xlfn.IFS(Table1[[#This Row],[Patient Waittime]]&lt;=15,"0-15",Table1[[#This Row],[Patient Waittime]]&lt;=30,"16-30",Table1[[#This Row],[Patient Waittime]]&lt;=45,"31-45",Table1[[#This Row],[Patient Waittime]]&lt;=60,"46-60",TRUE,"60+")</f>
        <v>16-30</v>
      </c>
      <c r="Q7167">
        <f>--(Table1[[#This Row],[Patient Waittime]]&lt;=30)</f>
        <v>1</v>
      </c>
      <c r="R7167">
        <f>--Table1[[#This Row],[Patient Admission Flag]]</f>
        <v>1</v>
      </c>
      <c r="S7167">
        <f>--AND(Table1[[#This Row],[WithinTarget]]=1,Table1[[#This Row],[Patient Satisfaction Score]]&gt;=7)</f>
        <v>0</v>
      </c>
      <c r="T7167" t="str">
        <f>IF(LEFT(Table1[[#This Row],[Patient Gender]],1)="F","Female","Male")</f>
        <v>Male</v>
      </c>
    </row>
    <row r="7168" spans="1:20" x14ac:dyDescent="0.3">
      <c r="A7168" t="s">
        <v>7272</v>
      </c>
      <c r="B7168" s="1">
        <v>45126.319444444445</v>
      </c>
      <c r="C7168" t="s">
        <v>9</v>
      </c>
      <c r="D7168">
        <v>19</v>
      </c>
      <c r="E7168" t="s">
        <v>14</v>
      </c>
      <c r="F7168" t="s">
        <v>15</v>
      </c>
      <c r="G7168" t="b">
        <v>1</v>
      </c>
      <c r="I7168">
        <v>33</v>
      </c>
      <c r="J7168" t="b">
        <v>1</v>
      </c>
      <c r="K7168">
        <f>YEAR(Table1[[#This Row],[Patient Admission Date]])</f>
        <v>2023</v>
      </c>
      <c r="L7168" t="str">
        <f>TEXT(Table1[[#This Row],[Patient Admission Date]],"mmm")</f>
        <v>Jul</v>
      </c>
      <c r="M7168" t="str">
        <f>TEXT(Table1[[#This Row],[Patient Admission Date]],"ddd")</f>
        <v>Wed</v>
      </c>
      <c r="N7168" t="str">
        <f>TEXT(INT(HOUR(Table1[[#This Row],[Patient Admission Date]])/3)*3,"00")&amp;"-"&amp;TEXT(INT(HOUR(Table1[[#This Row],[Patient Admission Date]])/3)*3+3,"00")</f>
        <v>06-09</v>
      </c>
      <c r="O7168" t="str" cm="1">
        <f t="array" ref="O7168">_xlfn.IFS(Table1[[#This Row],[Patient Age]]&lt;=14,"0-14",Table1[[#This Row],[Patient Age]]&lt;=29,"15-29",Table1[[#This Row],[Patient Age]]&lt;=44,"30-44",Table1[[#This Row],[Patient Age]]&lt;=59,"45-59",Table1[[#This Row],[Patient Age]]&lt;=74,"60-74",TRUE,"75+")</f>
        <v>15-29</v>
      </c>
      <c r="P7168" t="str" cm="1">
        <f t="array" ref="P7168">_xlfn.IFS(Table1[[#This Row],[Patient Waittime]]&lt;=15,"0-15",Table1[[#This Row],[Patient Waittime]]&lt;=30,"16-30",Table1[[#This Row],[Patient Waittime]]&lt;=45,"31-45",Table1[[#This Row],[Patient Waittime]]&lt;=60,"46-60",TRUE,"60+")</f>
        <v>31-45</v>
      </c>
      <c r="Q7168">
        <f>--(Table1[[#This Row],[Patient Waittime]]&lt;=30)</f>
        <v>0</v>
      </c>
      <c r="R7168">
        <f>--Table1[[#This Row],[Patient Admission Flag]]</f>
        <v>1</v>
      </c>
      <c r="S7168">
        <f>--AND(Table1[[#This Row],[WithinTarget]]=1,Table1[[#This Row],[Patient Satisfaction Score]]&gt;=7)</f>
        <v>0</v>
      </c>
      <c r="T7168" t="str">
        <f>IF(LEFT(Table1[[#This Row],[Patient Gender]],1)="F","Female","Male")</f>
        <v>Male</v>
      </c>
    </row>
    <row r="7169" spans="1:20" x14ac:dyDescent="0.3">
      <c r="A7169" t="s">
        <v>7273</v>
      </c>
      <c r="B7169" s="1">
        <v>45091.304166666669</v>
      </c>
      <c r="C7169" t="s">
        <v>9</v>
      </c>
      <c r="D7169">
        <v>29</v>
      </c>
      <c r="E7169" t="s">
        <v>14</v>
      </c>
      <c r="F7169" t="s">
        <v>15</v>
      </c>
      <c r="G7169" t="b">
        <v>1</v>
      </c>
      <c r="I7169">
        <v>59</v>
      </c>
      <c r="J7169" t="b">
        <v>1</v>
      </c>
      <c r="K7169">
        <f>YEAR(Table1[[#This Row],[Patient Admission Date]])</f>
        <v>2023</v>
      </c>
      <c r="L7169" t="str">
        <f>TEXT(Table1[[#This Row],[Patient Admission Date]],"mmm")</f>
        <v>Jun</v>
      </c>
      <c r="M7169" t="str">
        <f>TEXT(Table1[[#This Row],[Patient Admission Date]],"ddd")</f>
        <v>Wed</v>
      </c>
      <c r="N7169" t="str">
        <f>TEXT(INT(HOUR(Table1[[#This Row],[Patient Admission Date]])/3)*3,"00")&amp;"-"&amp;TEXT(INT(HOUR(Table1[[#This Row],[Patient Admission Date]])/3)*3+3,"00")</f>
        <v>06-09</v>
      </c>
      <c r="O7169" t="str" cm="1">
        <f t="array" ref="O7169">_xlfn.IFS(Table1[[#This Row],[Patient Age]]&lt;=14,"0-14",Table1[[#This Row],[Patient Age]]&lt;=29,"15-29",Table1[[#This Row],[Patient Age]]&lt;=44,"30-44",Table1[[#This Row],[Patient Age]]&lt;=59,"45-59",Table1[[#This Row],[Patient Age]]&lt;=74,"60-74",TRUE,"75+")</f>
        <v>15-29</v>
      </c>
      <c r="P7169" t="str" cm="1">
        <f t="array" ref="P7169">_xlfn.IFS(Table1[[#This Row],[Patient Waittime]]&lt;=15,"0-15",Table1[[#This Row],[Patient Waittime]]&lt;=30,"16-30",Table1[[#This Row],[Patient Waittime]]&lt;=45,"31-45",Table1[[#This Row],[Patient Waittime]]&lt;=60,"46-60",TRUE,"60+")</f>
        <v>46-60</v>
      </c>
      <c r="Q7169">
        <f>--(Table1[[#This Row],[Patient Waittime]]&lt;=30)</f>
        <v>0</v>
      </c>
      <c r="R7169">
        <f>--Table1[[#This Row],[Patient Admission Flag]]</f>
        <v>1</v>
      </c>
      <c r="S7169">
        <f>--AND(Table1[[#This Row],[WithinTarget]]=1,Table1[[#This Row],[Patient Satisfaction Score]]&gt;=7)</f>
        <v>0</v>
      </c>
      <c r="T7169" t="str">
        <f>IF(LEFT(Table1[[#This Row],[Patient Gender]],1)="F","Female","Male")</f>
        <v>Male</v>
      </c>
    </row>
    <row r="7170" spans="1:20" x14ac:dyDescent="0.3">
      <c r="A7170" t="s">
        <v>7274</v>
      </c>
      <c r="B7170" s="1">
        <v>45485.339583333334</v>
      </c>
      <c r="C7170" t="s">
        <v>9</v>
      </c>
      <c r="D7170">
        <v>71</v>
      </c>
      <c r="E7170" t="s">
        <v>14</v>
      </c>
      <c r="F7170" t="s">
        <v>15</v>
      </c>
      <c r="G7170" t="b">
        <v>1</v>
      </c>
      <c r="I7170">
        <v>25</v>
      </c>
      <c r="J7170" t="b">
        <v>1</v>
      </c>
      <c r="K7170">
        <f>YEAR(Table1[[#This Row],[Patient Admission Date]])</f>
        <v>2024</v>
      </c>
      <c r="L7170" t="str">
        <f>TEXT(Table1[[#This Row],[Patient Admission Date]],"mmm")</f>
        <v>Jul</v>
      </c>
      <c r="M7170" t="str">
        <f>TEXT(Table1[[#This Row],[Patient Admission Date]],"ddd")</f>
        <v>Fri</v>
      </c>
      <c r="N7170" t="str">
        <f>TEXT(INT(HOUR(Table1[[#This Row],[Patient Admission Date]])/3)*3,"00")&amp;"-"&amp;TEXT(INT(HOUR(Table1[[#This Row],[Patient Admission Date]])/3)*3+3,"00")</f>
        <v>06-09</v>
      </c>
      <c r="O7170" t="str" cm="1">
        <f t="array" ref="O7170">_xlfn.IFS(Table1[[#This Row],[Patient Age]]&lt;=14,"0-14",Table1[[#This Row],[Patient Age]]&lt;=29,"15-29",Table1[[#This Row],[Patient Age]]&lt;=44,"30-44",Table1[[#This Row],[Patient Age]]&lt;=59,"45-59",Table1[[#This Row],[Patient Age]]&lt;=74,"60-74",TRUE,"75+")</f>
        <v>60-74</v>
      </c>
      <c r="P7170" t="str" cm="1">
        <f t="array" ref="P7170">_xlfn.IFS(Table1[[#This Row],[Patient Waittime]]&lt;=15,"0-15",Table1[[#This Row],[Patient Waittime]]&lt;=30,"16-30",Table1[[#This Row],[Patient Waittime]]&lt;=45,"31-45",Table1[[#This Row],[Patient Waittime]]&lt;=60,"46-60",TRUE,"60+")</f>
        <v>16-30</v>
      </c>
      <c r="Q7170">
        <f>--(Table1[[#This Row],[Patient Waittime]]&lt;=30)</f>
        <v>1</v>
      </c>
      <c r="R7170">
        <f>--Table1[[#This Row],[Patient Admission Flag]]</f>
        <v>1</v>
      </c>
      <c r="S7170">
        <f>--AND(Table1[[#This Row],[WithinTarget]]=1,Table1[[#This Row],[Patient Satisfaction Score]]&gt;=7)</f>
        <v>0</v>
      </c>
      <c r="T7170" t="str">
        <f>IF(LEFT(Table1[[#This Row],[Patient Gender]],1)="F","Female","Male")</f>
        <v>Male</v>
      </c>
    </row>
    <row r="7171" spans="1:20" x14ac:dyDescent="0.3">
      <c r="A7171" t="s">
        <v>7275</v>
      </c>
      <c r="B7171" s="1">
        <v>45468.15347222222</v>
      </c>
      <c r="C7171" t="s">
        <v>9</v>
      </c>
      <c r="D7171">
        <v>3</v>
      </c>
      <c r="E7171" t="s">
        <v>14</v>
      </c>
      <c r="F7171" t="s">
        <v>15</v>
      </c>
      <c r="G7171" t="b">
        <v>1</v>
      </c>
      <c r="I7171">
        <v>41</v>
      </c>
      <c r="J7171" t="b">
        <v>1</v>
      </c>
      <c r="K7171">
        <f>YEAR(Table1[[#This Row],[Patient Admission Date]])</f>
        <v>2024</v>
      </c>
      <c r="L7171" t="str">
        <f>TEXT(Table1[[#This Row],[Patient Admission Date]],"mmm")</f>
        <v>Jun</v>
      </c>
      <c r="M7171" t="str">
        <f>TEXT(Table1[[#This Row],[Patient Admission Date]],"ddd")</f>
        <v>Tue</v>
      </c>
      <c r="N7171" t="str">
        <f>TEXT(INT(HOUR(Table1[[#This Row],[Patient Admission Date]])/3)*3,"00")&amp;"-"&amp;TEXT(INT(HOUR(Table1[[#This Row],[Patient Admission Date]])/3)*3+3,"00")</f>
        <v>03-06</v>
      </c>
      <c r="O7171" t="str" cm="1">
        <f t="array" ref="O7171">_xlfn.IFS(Table1[[#This Row],[Patient Age]]&lt;=14,"0-14",Table1[[#This Row],[Patient Age]]&lt;=29,"15-29",Table1[[#This Row],[Patient Age]]&lt;=44,"30-44",Table1[[#This Row],[Patient Age]]&lt;=59,"45-59",Table1[[#This Row],[Patient Age]]&lt;=74,"60-74",TRUE,"75+")</f>
        <v>0-14</v>
      </c>
      <c r="P7171" t="str" cm="1">
        <f t="array" ref="P7171">_xlfn.IFS(Table1[[#This Row],[Patient Waittime]]&lt;=15,"0-15",Table1[[#This Row],[Patient Waittime]]&lt;=30,"16-30",Table1[[#This Row],[Patient Waittime]]&lt;=45,"31-45",Table1[[#This Row],[Patient Waittime]]&lt;=60,"46-60",TRUE,"60+")</f>
        <v>31-45</v>
      </c>
      <c r="Q7171">
        <f>--(Table1[[#This Row],[Patient Waittime]]&lt;=30)</f>
        <v>0</v>
      </c>
      <c r="R7171">
        <f>--Table1[[#This Row],[Patient Admission Flag]]</f>
        <v>1</v>
      </c>
      <c r="S7171">
        <f>--AND(Table1[[#This Row],[WithinTarget]]=1,Table1[[#This Row],[Patient Satisfaction Score]]&gt;=7)</f>
        <v>0</v>
      </c>
      <c r="T7171" t="str">
        <f>IF(LEFT(Table1[[#This Row],[Patient Gender]],1)="F","Female","Male")</f>
        <v>Male</v>
      </c>
    </row>
    <row r="7172" spans="1:20" x14ac:dyDescent="0.3">
      <c r="A7172" t="s">
        <v>7276</v>
      </c>
      <c r="B7172" s="1">
        <v>45083.768750000003</v>
      </c>
      <c r="C7172" t="s">
        <v>9</v>
      </c>
      <c r="D7172">
        <v>29</v>
      </c>
      <c r="E7172" t="s">
        <v>14</v>
      </c>
      <c r="F7172" t="s">
        <v>15</v>
      </c>
      <c r="G7172" t="b">
        <v>1</v>
      </c>
      <c r="I7172">
        <v>34</v>
      </c>
      <c r="J7172" t="b">
        <v>1</v>
      </c>
      <c r="K7172">
        <f>YEAR(Table1[[#This Row],[Patient Admission Date]])</f>
        <v>2023</v>
      </c>
      <c r="L7172" t="str">
        <f>TEXT(Table1[[#This Row],[Patient Admission Date]],"mmm")</f>
        <v>Jun</v>
      </c>
      <c r="M7172" t="str">
        <f>TEXT(Table1[[#This Row],[Patient Admission Date]],"ddd")</f>
        <v>Tue</v>
      </c>
      <c r="N7172" t="str">
        <f>TEXT(INT(HOUR(Table1[[#This Row],[Patient Admission Date]])/3)*3,"00")&amp;"-"&amp;TEXT(INT(HOUR(Table1[[#This Row],[Patient Admission Date]])/3)*3+3,"00")</f>
        <v>18-21</v>
      </c>
      <c r="O7172" t="str" cm="1">
        <f t="array" ref="O7172">_xlfn.IFS(Table1[[#This Row],[Patient Age]]&lt;=14,"0-14",Table1[[#This Row],[Patient Age]]&lt;=29,"15-29",Table1[[#This Row],[Patient Age]]&lt;=44,"30-44",Table1[[#This Row],[Patient Age]]&lt;=59,"45-59",Table1[[#This Row],[Patient Age]]&lt;=74,"60-74",TRUE,"75+")</f>
        <v>15-29</v>
      </c>
      <c r="P7172" t="str" cm="1">
        <f t="array" ref="P7172">_xlfn.IFS(Table1[[#This Row],[Patient Waittime]]&lt;=15,"0-15",Table1[[#This Row],[Patient Waittime]]&lt;=30,"16-30",Table1[[#This Row],[Patient Waittime]]&lt;=45,"31-45",Table1[[#This Row],[Patient Waittime]]&lt;=60,"46-60",TRUE,"60+")</f>
        <v>31-45</v>
      </c>
      <c r="Q7172">
        <f>--(Table1[[#This Row],[Patient Waittime]]&lt;=30)</f>
        <v>0</v>
      </c>
      <c r="R7172">
        <f>--Table1[[#This Row],[Patient Admission Flag]]</f>
        <v>1</v>
      </c>
      <c r="S7172">
        <f>--AND(Table1[[#This Row],[WithinTarget]]=1,Table1[[#This Row],[Patient Satisfaction Score]]&gt;=7)</f>
        <v>0</v>
      </c>
      <c r="T7172" t="str">
        <f>IF(LEFT(Table1[[#This Row],[Patient Gender]],1)="F","Female","Male")</f>
        <v>Male</v>
      </c>
    </row>
    <row r="7173" spans="1:20" x14ac:dyDescent="0.3">
      <c r="A7173" t="s">
        <v>7277</v>
      </c>
      <c r="B7173" s="1">
        <v>45333.228472222225</v>
      </c>
      <c r="C7173" t="s">
        <v>9</v>
      </c>
      <c r="D7173">
        <v>59</v>
      </c>
      <c r="E7173" t="s">
        <v>14</v>
      </c>
      <c r="F7173" t="s">
        <v>15</v>
      </c>
      <c r="G7173" t="b">
        <v>1</v>
      </c>
      <c r="I7173">
        <v>40</v>
      </c>
      <c r="J7173" t="b">
        <v>1</v>
      </c>
      <c r="K7173">
        <f>YEAR(Table1[[#This Row],[Patient Admission Date]])</f>
        <v>2024</v>
      </c>
      <c r="L7173" t="str">
        <f>TEXT(Table1[[#This Row],[Patient Admission Date]],"mmm")</f>
        <v>Feb</v>
      </c>
      <c r="M7173" t="str">
        <f>TEXT(Table1[[#This Row],[Patient Admission Date]],"ddd")</f>
        <v>Sun</v>
      </c>
      <c r="N7173" t="str">
        <f>TEXT(INT(HOUR(Table1[[#This Row],[Patient Admission Date]])/3)*3,"00")&amp;"-"&amp;TEXT(INT(HOUR(Table1[[#This Row],[Patient Admission Date]])/3)*3+3,"00")</f>
        <v>03-06</v>
      </c>
      <c r="O7173" t="str" cm="1">
        <f t="array" ref="O7173">_xlfn.IFS(Table1[[#This Row],[Patient Age]]&lt;=14,"0-14",Table1[[#This Row],[Patient Age]]&lt;=29,"15-29",Table1[[#This Row],[Patient Age]]&lt;=44,"30-44",Table1[[#This Row],[Patient Age]]&lt;=59,"45-59",Table1[[#This Row],[Patient Age]]&lt;=74,"60-74",TRUE,"75+")</f>
        <v>45-59</v>
      </c>
      <c r="P7173" t="str" cm="1">
        <f t="array" ref="P7173">_xlfn.IFS(Table1[[#This Row],[Patient Waittime]]&lt;=15,"0-15",Table1[[#This Row],[Patient Waittime]]&lt;=30,"16-30",Table1[[#This Row],[Patient Waittime]]&lt;=45,"31-45",Table1[[#This Row],[Patient Waittime]]&lt;=60,"46-60",TRUE,"60+")</f>
        <v>31-45</v>
      </c>
      <c r="Q7173">
        <f>--(Table1[[#This Row],[Patient Waittime]]&lt;=30)</f>
        <v>0</v>
      </c>
      <c r="R7173">
        <f>--Table1[[#This Row],[Patient Admission Flag]]</f>
        <v>1</v>
      </c>
      <c r="S7173">
        <f>--AND(Table1[[#This Row],[WithinTarget]]=1,Table1[[#This Row],[Patient Satisfaction Score]]&gt;=7)</f>
        <v>0</v>
      </c>
      <c r="T7173" t="str">
        <f>IF(LEFT(Table1[[#This Row],[Patient Gender]],1)="F","Female","Male")</f>
        <v>Male</v>
      </c>
    </row>
    <row r="7174" spans="1:20" x14ac:dyDescent="0.3">
      <c r="A7174" t="s">
        <v>7278</v>
      </c>
      <c r="B7174" s="1">
        <v>45572.770138888889</v>
      </c>
      <c r="C7174" t="s">
        <v>9</v>
      </c>
      <c r="D7174">
        <v>22</v>
      </c>
      <c r="E7174" t="s">
        <v>14</v>
      </c>
      <c r="F7174" t="s">
        <v>15</v>
      </c>
      <c r="G7174" t="b">
        <v>1</v>
      </c>
      <c r="I7174">
        <v>56</v>
      </c>
      <c r="J7174" t="b">
        <v>1</v>
      </c>
      <c r="K7174">
        <f>YEAR(Table1[[#This Row],[Patient Admission Date]])</f>
        <v>2024</v>
      </c>
      <c r="L7174" t="str">
        <f>TEXT(Table1[[#This Row],[Patient Admission Date]],"mmm")</f>
        <v>Oct</v>
      </c>
      <c r="M7174" t="str">
        <f>TEXT(Table1[[#This Row],[Patient Admission Date]],"ddd")</f>
        <v>Mon</v>
      </c>
      <c r="N7174" t="str">
        <f>TEXT(INT(HOUR(Table1[[#This Row],[Patient Admission Date]])/3)*3,"00")&amp;"-"&amp;TEXT(INT(HOUR(Table1[[#This Row],[Patient Admission Date]])/3)*3+3,"00")</f>
        <v>18-21</v>
      </c>
      <c r="O7174" t="str" cm="1">
        <f t="array" ref="O7174">_xlfn.IFS(Table1[[#This Row],[Patient Age]]&lt;=14,"0-14",Table1[[#This Row],[Patient Age]]&lt;=29,"15-29",Table1[[#This Row],[Patient Age]]&lt;=44,"30-44",Table1[[#This Row],[Patient Age]]&lt;=59,"45-59",Table1[[#This Row],[Patient Age]]&lt;=74,"60-74",TRUE,"75+")</f>
        <v>15-29</v>
      </c>
      <c r="P7174" t="str" cm="1">
        <f t="array" ref="P7174">_xlfn.IFS(Table1[[#This Row],[Patient Waittime]]&lt;=15,"0-15",Table1[[#This Row],[Patient Waittime]]&lt;=30,"16-30",Table1[[#This Row],[Patient Waittime]]&lt;=45,"31-45",Table1[[#This Row],[Patient Waittime]]&lt;=60,"46-60",TRUE,"60+")</f>
        <v>46-60</v>
      </c>
      <c r="Q7174">
        <f>--(Table1[[#This Row],[Patient Waittime]]&lt;=30)</f>
        <v>0</v>
      </c>
      <c r="R7174">
        <f>--Table1[[#This Row],[Patient Admission Flag]]</f>
        <v>1</v>
      </c>
      <c r="S7174">
        <f>--AND(Table1[[#This Row],[WithinTarget]]=1,Table1[[#This Row],[Patient Satisfaction Score]]&gt;=7)</f>
        <v>0</v>
      </c>
      <c r="T7174" t="str">
        <f>IF(LEFT(Table1[[#This Row],[Patient Gender]],1)="F","Female","Male")</f>
        <v>Male</v>
      </c>
    </row>
    <row r="7175" spans="1:20" x14ac:dyDescent="0.3">
      <c r="A7175" t="s">
        <v>7279</v>
      </c>
      <c r="B7175" s="1">
        <v>45431.04791666667</v>
      </c>
      <c r="C7175" t="s">
        <v>9</v>
      </c>
      <c r="D7175">
        <v>35</v>
      </c>
      <c r="E7175" t="s">
        <v>14</v>
      </c>
      <c r="F7175" t="s">
        <v>15</v>
      </c>
      <c r="G7175" t="b">
        <v>1</v>
      </c>
      <c r="I7175">
        <v>20</v>
      </c>
      <c r="J7175" t="b">
        <v>1</v>
      </c>
      <c r="K7175">
        <f>YEAR(Table1[[#This Row],[Patient Admission Date]])</f>
        <v>2024</v>
      </c>
      <c r="L7175" t="str">
        <f>TEXT(Table1[[#This Row],[Patient Admission Date]],"mmm")</f>
        <v>May</v>
      </c>
      <c r="M7175" t="str">
        <f>TEXT(Table1[[#This Row],[Patient Admission Date]],"ddd")</f>
        <v>Sun</v>
      </c>
      <c r="N7175" t="str">
        <f>TEXT(INT(HOUR(Table1[[#This Row],[Patient Admission Date]])/3)*3,"00")&amp;"-"&amp;TEXT(INT(HOUR(Table1[[#This Row],[Patient Admission Date]])/3)*3+3,"00")</f>
        <v>00-03</v>
      </c>
      <c r="O7175" t="str" cm="1">
        <f t="array" ref="O7175">_xlfn.IFS(Table1[[#This Row],[Patient Age]]&lt;=14,"0-14",Table1[[#This Row],[Patient Age]]&lt;=29,"15-29",Table1[[#This Row],[Patient Age]]&lt;=44,"30-44",Table1[[#This Row],[Patient Age]]&lt;=59,"45-59",Table1[[#This Row],[Patient Age]]&lt;=74,"60-74",TRUE,"75+")</f>
        <v>30-44</v>
      </c>
      <c r="P7175" t="str" cm="1">
        <f t="array" ref="P7175">_xlfn.IFS(Table1[[#This Row],[Patient Waittime]]&lt;=15,"0-15",Table1[[#This Row],[Patient Waittime]]&lt;=30,"16-30",Table1[[#This Row],[Patient Waittime]]&lt;=45,"31-45",Table1[[#This Row],[Patient Waittime]]&lt;=60,"46-60",TRUE,"60+")</f>
        <v>16-30</v>
      </c>
      <c r="Q7175">
        <f>--(Table1[[#This Row],[Patient Waittime]]&lt;=30)</f>
        <v>1</v>
      </c>
      <c r="R7175">
        <f>--Table1[[#This Row],[Patient Admission Flag]]</f>
        <v>1</v>
      </c>
      <c r="S7175">
        <f>--AND(Table1[[#This Row],[WithinTarget]]=1,Table1[[#This Row],[Patient Satisfaction Score]]&gt;=7)</f>
        <v>0</v>
      </c>
      <c r="T7175" t="str">
        <f>IF(LEFT(Table1[[#This Row],[Patient Gender]],1)="F","Female","Male")</f>
        <v>Male</v>
      </c>
    </row>
    <row r="7176" spans="1:20" x14ac:dyDescent="0.3">
      <c r="A7176" t="s">
        <v>7280</v>
      </c>
      <c r="B7176" s="1">
        <v>45468.532638888886</v>
      </c>
      <c r="C7176" t="s">
        <v>9</v>
      </c>
      <c r="D7176">
        <v>38</v>
      </c>
      <c r="E7176" t="s">
        <v>14</v>
      </c>
      <c r="F7176" t="s">
        <v>15</v>
      </c>
      <c r="G7176" t="b">
        <v>1</v>
      </c>
      <c r="I7176">
        <v>20</v>
      </c>
      <c r="J7176" t="b">
        <v>1</v>
      </c>
      <c r="K7176">
        <f>YEAR(Table1[[#This Row],[Patient Admission Date]])</f>
        <v>2024</v>
      </c>
      <c r="L7176" t="str">
        <f>TEXT(Table1[[#This Row],[Patient Admission Date]],"mmm")</f>
        <v>Jun</v>
      </c>
      <c r="M7176" t="str">
        <f>TEXT(Table1[[#This Row],[Patient Admission Date]],"ddd")</f>
        <v>Tue</v>
      </c>
      <c r="N7176" t="str">
        <f>TEXT(INT(HOUR(Table1[[#This Row],[Patient Admission Date]])/3)*3,"00")&amp;"-"&amp;TEXT(INT(HOUR(Table1[[#This Row],[Patient Admission Date]])/3)*3+3,"00")</f>
        <v>12-15</v>
      </c>
      <c r="O7176" t="str" cm="1">
        <f t="array" ref="O7176">_xlfn.IFS(Table1[[#This Row],[Patient Age]]&lt;=14,"0-14",Table1[[#This Row],[Patient Age]]&lt;=29,"15-29",Table1[[#This Row],[Patient Age]]&lt;=44,"30-44",Table1[[#This Row],[Patient Age]]&lt;=59,"45-59",Table1[[#This Row],[Patient Age]]&lt;=74,"60-74",TRUE,"75+")</f>
        <v>30-44</v>
      </c>
      <c r="P7176" t="str" cm="1">
        <f t="array" ref="P7176">_xlfn.IFS(Table1[[#This Row],[Patient Waittime]]&lt;=15,"0-15",Table1[[#This Row],[Patient Waittime]]&lt;=30,"16-30",Table1[[#This Row],[Patient Waittime]]&lt;=45,"31-45",Table1[[#This Row],[Patient Waittime]]&lt;=60,"46-60",TRUE,"60+")</f>
        <v>16-30</v>
      </c>
      <c r="Q7176">
        <f>--(Table1[[#This Row],[Patient Waittime]]&lt;=30)</f>
        <v>1</v>
      </c>
      <c r="R7176">
        <f>--Table1[[#This Row],[Patient Admission Flag]]</f>
        <v>1</v>
      </c>
      <c r="S7176">
        <f>--AND(Table1[[#This Row],[WithinTarget]]=1,Table1[[#This Row],[Patient Satisfaction Score]]&gt;=7)</f>
        <v>0</v>
      </c>
      <c r="T7176" t="str">
        <f>IF(LEFT(Table1[[#This Row],[Patient Gender]],1)="F","Female","Male")</f>
        <v>Male</v>
      </c>
    </row>
    <row r="7177" spans="1:20" x14ac:dyDescent="0.3">
      <c r="A7177" t="s">
        <v>7281</v>
      </c>
      <c r="B7177" s="1">
        <v>45237.550694444442</v>
      </c>
      <c r="C7177" t="s">
        <v>9</v>
      </c>
      <c r="D7177">
        <v>34</v>
      </c>
      <c r="E7177" t="s">
        <v>14</v>
      </c>
      <c r="F7177" t="s">
        <v>15</v>
      </c>
      <c r="G7177" t="b">
        <v>1</v>
      </c>
      <c r="I7177">
        <v>50</v>
      </c>
      <c r="J7177" t="b">
        <v>1</v>
      </c>
      <c r="K7177">
        <f>YEAR(Table1[[#This Row],[Patient Admission Date]])</f>
        <v>2023</v>
      </c>
      <c r="L7177" t="str">
        <f>TEXT(Table1[[#This Row],[Patient Admission Date]],"mmm")</f>
        <v>Nov</v>
      </c>
      <c r="M7177" t="str">
        <f>TEXT(Table1[[#This Row],[Patient Admission Date]],"ddd")</f>
        <v>Tue</v>
      </c>
      <c r="N7177" t="str">
        <f>TEXT(INT(HOUR(Table1[[#This Row],[Patient Admission Date]])/3)*3,"00")&amp;"-"&amp;TEXT(INT(HOUR(Table1[[#This Row],[Patient Admission Date]])/3)*3+3,"00")</f>
        <v>12-15</v>
      </c>
      <c r="O7177" t="str" cm="1">
        <f t="array" ref="O7177">_xlfn.IFS(Table1[[#This Row],[Patient Age]]&lt;=14,"0-14",Table1[[#This Row],[Patient Age]]&lt;=29,"15-29",Table1[[#This Row],[Patient Age]]&lt;=44,"30-44",Table1[[#This Row],[Patient Age]]&lt;=59,"45-59",Table1[[#This Row],[Patient Age]]&lt;=74,"60-74",TRUE,"75+")</f>
        <v>30-44</v>
      </c>
      <c r="P7177" t="str" cm="1">
        <f t="array" ref="P7177">_xlfn.IFS(Table1[[#This Row],[Patient Waittime]]&lt;=15,"0-15",Table1[[#This Row],[Patient Waittime]]&lt;=30,"16-30",Table1[[#This Row],[Patient Waittime]]&lt;=45,"31-45",Table1[[#This Row],[Patient Waittime]]&lt;=60,"46-60",TRUE,"60+")</f>
        <v>46-60</v>
      </c>
      <c r="Q7177">
        <f>--(Table1[[#This Row],[Patient Waittime]]&lt;=30)</f>
        <v>0</v>
      </c>
      <c r="R7177">
        <f>--Table1[[#This Row],[Patient Admission Flag]]</f>
        <v>1</v>
      </c>
      <c r="S7177">
        <f>--AND(Table1[[#This Row],[WithinTarget]]=1,Table1[[#This Row],[Patient Satisfaction Score]]&gt;=7)</f>
        <v>0</v>
      </c>
      <c r="T7177" t="str">
        <f>IF(LEFT(Table1[[#This Row],[Patient Gender]],1)="F","Female","Male")</f>
        <v>Male</v>
      </c>
    </row>
    <row r="7178" spans="1:20" x14ac:dyDescent="0.3">
      <c r="A7178" t="s">
        <v>7282</v>
      </c>
      <c r="B7178" s="1">
        <v>45101.166666666664</v>
      </c>
      <c r="C7178" t="s">
        <v>9</v>
      </c>
      <c r="D7178">
        <v>15</v>
      </c>
      <c r="E7178" t="s">
        <v>14</v>
      </c>
      <c r="F7178" t="s">
        <v>15</v>
      </c>
      <c r="G7178" t="b">
        <v>1</v>
      </c>
      <c r="H7178">
        <v>0</v>
      </c>
      <c r="I7178">
        <v>49</v>
      </c>
      <c r="J7178" t="b">
        <v>1</v>
      </c>
      <c r="K7178">
        <f>YEAR(Table1[[#This Row],[Patient Admission Date]])</f>
        <v>2023</v>
      </c>
      <c r="L7178" t="str">
        <f>TEXT(Table1[[#This Row],[Patient Admission Date]],"mmm")</f>
        <v>Jun</v>
      </c>
      <c r="M7178" t="str">
        <f>TEXT(Table1[[#This Row],[Patient Admission Date]],"ddd")</f>
        <v>Sat</v>
      </c>
      <c r="N7178" t="str">
        <f>TEXT(INT(HOUR(Table1[[#This Row],[Patient Admission Date]])/3)*3,"00")&amp;"-"&amp;TEXT(INT(HOUR(Table1[[#This Row],[Patient Admission Date]])/3)*3+3,"00")</f>
        <v>03-06</v>
      </c>
      <c r="O7178" t="str" cm="1">
        <f t="array" ref="O7178">_xlfn.IFS(Table1[[#This Row],[Patient Age]]&lt;=14,"0-14",Table1[[#This Row],[Patient Age]]&lt;=29,"15-29",Table1[[#This Row],[Patient Age]]&lt;=44,"30-44",Table1[[#This Row],[Patient Age]]&lt;=59,"45-59",Table1[[#This Row],[Patient Age]]&lt;=74,"60-74",TRUE,"75+")</f>
        <v>15-29</v>
      </c>
      <c r="P7178" t="str" cm="1">
        <f t="array" ref="P7178">_xlfn.IFS(Table1[[#This Row],[Patient Waittime]]&lt;=15,"0-15",Table1[[#This Row],[Patient Waittime]]&lt;=30,"16-30",Table1[[#This Row],[Patient Waittime]]&lt;=45,"31-45",Table1[[#This Row],[Patient Waittime]]&lt;=60,"46-60",TRUE,"60+")</f>
        <v>46-60</v>
      </c>
      <c r="Q7178">
        <f>--(Table1[[#This Row],[Patient Waittime]]&lt;=30)</f>
        <v>0</v>
      </c>
      <c r="R7178">
        <f>--Table1[[#This Row],[Patient Admission Flag]]</f>
        <v>1</v>
      </c>
      <c r="S7178">
        <f>--AND(Table1[[#This Row],[WithinTarget]]=1,Table1[[#This Row],[Patient Satisfaction Score]]&gt;=7)</f>
        <v>0</v>
      </c>
      <c r="T7178" t="str">
        <f>IF(LEFT(Table1[[#This Row],[Patient Gender]],1)="F","Female","Male")</f>
        <v>Male</v>
      </c>
    </row>
    <row r="7179" spans="1:20" x14ac:dyDescent="0.3">
      <c r="A7179" t="s">
        <v>7283</v>
      </c>
      <c r="B7179" s="1">
        <v>45196.602083333331</v>
      </c>
      <c r="C7179" t="s">
        <v>9</v>
      </c>
      <c r="D7179">
        <v>70</v>
      </c>
      <c r="E7179" t="s">
        <v>14</v>
      </c>
      <c r="F7179" t="s">
        <v>15</v>
      </c>
      <c r="G7179" t="b">
        <v>1</v>
      </c>
      <c r="H7179">
        <v>1</v>
      </c>
      <c r="I7179">
        <v>14</v>
      </c>
      <c r="J7179" t="b">
        <v>1</v>
      </c>
      <c r="K7179">
        <f>YEAR(Table1[[#This Row],[Patient Admission Date]])</f>
        <v>2023</v>
      </c>
      <c r="L7179" t="str">
        <f>TEXT(Table1[[#This Row],[Patient Admission Date]],"mmm")</f>
        <v>Sep</v>
      </c>
      <c r="M7179" t="str">
        <f>TEXT(Table1[[#This Row],[Patient Admission Date]],"ddd")</f>
        <v>Wed</v>
      </c>
      <c r="N7179" t="str">
        <f>TEXT(INT(HOUR(Table1[[#This Row],[Patient Admission Date]])/3)*3,"00")&amp;"-"&amp;TEXT(INT(HOUR(Table1[[#This Row],[Patient Admission Date]])/3)*3+3,"00")</f>
        <v>12-15</v>
      </c>
      <c r="O7179" t="str" cm="1">
        <f t="array" ref="O7179">_xlfn.IFS(Table1[[#This Row],[Patient Age]]&lt;=14,"0-14",Table1[[#This Row],[Patient Age]]&lt;=29,"15-29",Table1[[#This Row],[Patient Age]]&lt;=44,"30-44",Table1[[#This Row],[Patient Age]]&lt;=59,"45-59",Table1[[#This Row],[Patient Age]]&lt;=74,"60-74",TRUE,"75+")</f>
        <v>60-74</v>
      </c>
      <c r="P7179" t="str" cm="1">
        <f t="array" ref="P7179">_xlfn.IFS(Table1[[#This Row],[Patient Waittime]]&lt;=15,"0-15",Table1[[#This Row],[Patient Waittime]]&lt;=30,"16-30",Table1[[#This Row],[Patient Waittime]]&lt;=45,"31-45",Table1[[#This Row],[Patient Waittime]]&lt;=60,"46-60",TRUE,"60+")</f>
        <v>0-15</v>
      </c>
      <c r="Q7179">
        <f>--(Table1[[#This Row],[Patient Waittime]]&lt;=30)</f>
        <v>1</v>
      </c>
      <c r="R7179">
        <f>--Table1[[#This Row],[Patient Admission Flag]]</f>
        <v>1</v>
      </c>
      <c r="S7179">
        <f>--AND(Table1[[#This Row],[WithinTarget]]=1,Table1[[#This Row],[Patient Satisfaction Score]]&gt;=7)</f>
        <v>0</v>
      </c>
      <c r="T7179" t="str">
        <f>IF(LEFT(Table1[[#This Row],[Patient Gender]],1)="F","Female","Male")</f>
        <v>Male</v>
      </c>
    </row>
    <row r="7180" spans="1:20" x14ac:dyDescent="0.3">
      <c r="A7180" t="s">
        <v>7284</v>
      </c>
      <c r="B7180" s="1">
        <v>45393.078472222223</v>
      </c>
      <c r="C7180" t="s">
        <v>9</v>
      </c>
      <c r="D7180">
        <v>56</v>
      </c>
      <c r="E7180" t="s">
        <v>14</v>
      </c>
      <c r="F7180" t="s">
        <v>15</v>
      </c>
      <c r="G7180" t="b">
        <v>1</v>
      </c>
      <c r="H7180">
        <v>1</v>
      </c>
      <c r="I7180">
        <v>58</v>
      </c>
      <c r="J7180" t="b">
        <v>1</v>
      </c>
      <c r="K7180">
        <f>YEAR(Table1[[#This Row],[Patient Admission Date]])</f>
        <v>2024</v>
      </c>
      <c r="L7180" t="str">
        <f>TEXT(Table1[[#This Row],[Patient Admission Date]],"mmm")</f>
        <v>Apr</v>
      </c>
      <c r="M7180" t="str">
        <f>TEXT(Table1[[#This Row],[Patient Admission Date]],"ddd")</f>
        <v>Thu</v>
      </c>
      <c r="N7180" t="str">
        <f>TEXT(INT(HOUR(Table1[[#This Row],[Patient Admission Date]])/3)*3,"00")&amp;"-"&amp;TEXT(INT(HOUR(Table1[[#This Row],[Patient Admission Date]])/3)*3+3,"00")</f>
        <v>00-03</v>
      </c>
      <c r="O7180" t="str" cm="1">
        <f t="array" ref="O7180">_xlfn.IFS(Table1[[#This Row],[Patient Age]]&lt;=14,"0-14",Table1[[#This Row],[Patient Age]]&lt;=29,"15-29",Table1[[#This Row],[Patient Age]]&lt;=44,"30-44",Table1[[#This Row],[Patient Age]]&lt;=59,"45-59",Table1[[#This Row],[Patient Age]]&lt;=74,"60-74",TRUE,"75+")</f>
        <v>45-59</v>
      </c>
      <c r="P7180" t="str" cm="1">
        <f t="array" ref="P7180">_xlfn.IFS(Table1[[#This Row],[Patient Waittime]]&lt;=15,"0-15",Table1[[#This Row],[Patient Waittime]]&lt;=30,"16-30",Table1[[#This Row],[Patient Waittime]]&lt;=45,"31-45",Table1[[#This Row],[Patient Waittime]]&lt;=60,"46-60",TRUE,"60+")</f>
        <v>46-60</v>
      </c>
      <c r="Q7180">
        <f>--(Table1[[#This Row],[Patient Waittime]]&lt;=30)</f>
        <v>0</v>
      </c>
      <c r="R7180">
        <f>--Table1[[#This Row],[Patient Admission Flag]]</f>
        <v>1</v>
      </c>
      <c r="S7180">
        <f>--AND(Table1[[#This Row],[WithinTarget]]=1,Table1[[#This Row],[Patient Satisfaction Score]]&gt;=7)</f>
        <v>0</v>
      </c>
      <c r="T7180" t="str">
        <f>IF(LEFT(Table1[[#This Row],[Patient Gender]],1)="F","Female","Male")</f>
        <v>Male</v>
      </c>
    </row>
    <row r="7181" spans="1:20" x14ac:dyDescent="0.3">
      <c r="A7181" t="s">
        <v>7285</v>
      </c>
      <c r="B7181" s="1">
        <v>45446.54791666667</v>
      </c>
      <c r="C7181" t="s">
        <v>9</v>
      </c>
      <c r="D7181">
        <v>48</v>
      </c>
      <c r="E7181" t="s">
        <v>14</v>
      </c>
      <c r="F7181" t="s">
        <v>15</v>
      </c>
      <c r="G7181" t="b">
        <v>1</v>
      </c>
      <c r="H7181">
        <v>1</v>
      </c>
      <c r="I7181">
        <v>32</v>
      </c>
      <c r="J7181" t="b">
        <v>1</v>
      </c>
      <c r="K7181">
        <f>YEAR(Table1[[#This Row],[Patient Admission Date]])</f>
        <v>2024</v>
      </c>
      <c r="L7181" t="str">
        <f>TEXT(Table1[[#This Row],[Patient Admission Date]],"mmm")</f>
        <v>Jun</v>
      </c>
      <c r="M7181" t="str">
        <f>TEXT(Table1[[#This Row],[Patient Admission Date]],"ddd")</f>
        <v>Mon</v>
      </c>
      <c r="N7181" t="str">
        <f>TEXT(INT(HOUR(Table1[[#This Row],[Patient Admission Date]])/3)*3,"00")&amp;"-"&amp;TEXT(INT(HOUR(Table1[[#This Row],[Patient Admission Date]])/3)*3+3,"00")</f>
        <v>12-15</v>
      </c>
      <c r="O7181" t="str" cm="1">
        <f t="array" ref="O7181">_xlfn.IFS(Table1[[#This Row],[Patient Age]]&lt;=14,"0-14",Table1[[#This Row],[Patient Age]]&lt;=29,"15-29",Table1[[#This Row],[Patient Age]]&lt;=44,"30-44",Table1[[#This Row],[Patient Age]]&lt;=59,"45-59",Table1[[#This Row],[Patient Age]]&lt;=74,"60-74",TRUE,"75+")</f>
        <v>45-59</v>
      </c>
      <c r="P7181" t="str" cm="1">
        <f t="array" ref="P7181">_xlfn.IFS(Table1[[#This Row],[Patient Waittime]]&lt;=15,"0-15",Table1[[#This Row],[Patient Waittime]]&lt;=30,"16-30",Table1[[#This Row],[Patient Waittime]]&lt;=45,"31-45",Table1[[#This Row],[Patient Waittime]]&lt;=60,"46-60",TRUE,"60+")</f>
        <v>31-45</v>
      </c>
      <c r="Q7181">
        <f>--(Table1[[#This Row],[Patient Waittime]]&lt;=30)</f>
        <v>0</v>
      </c>
      <c r="R7181">
        <f>--Table1[[#This Row],[Patient Admission Flag]]</f>
        <v>1</v>
      </c>
      <c r="S7181">
        <f>--AND(Table1[[#This Row],[WithinTarget]]=1,Table1[[#This Row],[Patient Satisfaction Score]]&gt;=7)</f>
        <v>0</v>
      </c>
      <c r="T7181" t="str">
        <f>IF(LEFT(Table1[[#This Row],[Patient Gender]],1)="F","Female","Male")</f>
        <v>Male</v>
      </c>
    </row>
    <row r="7182" spans="1:20" x14ac:dyDescent="0.3">
      <c r="A7182" t="s">
        <v>7286</v>
      </c>
      <c r="B7182" s="1">
        <v>45257.711111111108</v>
      </c>
      <c r="C7182" t="s">
        <v>9</v>
      </c>
      <c r="D7182">
        <v>20</v>
      </c>
      <c r="E7182" t="s">
        <v>14</v>
      </c>
      <c r="F7182" t="s">
        <v>15</v>
      </c>
      <c r="G7182" t="b">
        <v>1</v>
      </c>
      <c r="H7182">
        <v>1</v>
      </c>
      <c r="I7182">
        <v>25</v>
      </c>
      <c r="J7182" t="b">
        <v>1</v>
      </c>
      <c r="K7182">
        <f>YEAR(Table1[[#This Row],[Patient Admission Date]])</f>
        <v>2023</v>
      </c>
      <c r="L7182" t="str">
        <f>TEXT(Table1[[#This Row],[Patient Admission Date]],"mmm")</f>
        <v>Nov</v>
      </c>
      <c r="M7182" t="str">
        <f>TEXT(Table1[[#This Row],[Patient Admission Date]],"ddd")</f>
        <v>Mon</v>
      </c>
      <c r="N7182" t="str">
        <f>TEXT(INT(HOUR(Table1[[#This Row],[Patient Admission Date]])/3)*3,"00")&amp;"-"&amp;TEXT(INT(HOUR(Table1[[#This Row],[Patient Admission Date]])/3)*3+3,"00")</f>
        <v>15-18</v>
      </c>
      <c r="O7182" t="str" cm="1">
        <f t="array" ref="O7182">_xlfn.IFS(Table1[[#This Row],[Patient Age]]&lt;=14,"0-14",Table1[[#This Row],[Patient Age]]&lt;=29,"15-29",Table1[[#This Row],[Patient Age]]&lt;=44,"30-44",Table1[[#This Row],[Patient Age]]&lt;=59,"45-59",Table1[[#This Row],[Patient Age]]&lt;=74,"60-74",TRUE,"75+")</f>
        <v>15-29</v>
      </c>
      <c r="P7182" t="str" cm="1">
        <f t="array" ref="P7182">_xlfn.IFS(Table1[[#This Row],[Patient Waittime]]&lt;=15,"0-15",Table1[[#This Row],[Patient Waittime]]&lt;=30,"16-30",Table1[[#This Row],[Patient Waittime]]&lt;=45,"31-45",Table1[[#This Row],[Patient Waittime]]&lt;=60,"46-60",TRUE,"60+")</f>
        <v>16-30</v>
      </c>
      <c r="Q7182">
        <f>--(Table1[[#This Row],[Patient Waittime]]&lt;=30)</f>
        <v>1</v>
      </c>
      <c r="R7182">
        <f>--Table1[[#This Row],[Patient Admission Flag]]</f>
        <v>1</v>
      </c>
      <c r="S7182">
        <f>--AND(Table1[[#This Row],[WithinTarget]]=1,Table1[[#This Row],[Patient Satisfaction Score]]&gt;=7)</f>
        <v>0</v>
      </c>
      <c r="T7182" t="str">
        <f>IF(LEFT(Table1[[#This Row],[Patient Gender]],1)="F","Female","Male")</f>
        <v>Male</v>
      </c>
    </row>
    <row r="7183" spans="1:20" x14ac:dyDescent="0.3">
      <c r="A7183" t="s">
        <v>7287</v>
      </c>
      <c r="B7183" s="1">
        <v>45505.173611111109</v>
      </c>
      <c r="C7183" t="s">
        <v>9</v>
      </c>
      <c r="D7183">
        <v>77</v>
      </c>
      <c r="E7183" t="s">
        <v>14</v>
      </c>
      <c r="F7183" t="s">
        <v>15</v>
      </c>
      <c r="G7183" t="b">
        <v>1</v>
      </c>
      <c r="H7183">
        <v>1</v>
      </c>
      <c r="I7183">
        <v>59</v>
      </c>
      <c r="J7183" t="b">
        <v>1</v>
      </c>
      <c r="K7183">
        <f>YEAR(Table1[[#This Row],[Patient Admission Date]])</f>
        <v>2024</v>
      </c>
      <c r="L7183" t="str">
        <f>TEXT(Table1[[#This Row],[Patient Admission Date]],"mmm")</f>
        <v>Aug</v>
      </c>
      <c r="M7183" t="str">
        <f>TEXT(Table1[[#This Row],[Patient Admission Date]],"ddd")</f>
        <v>Thu</v>
      </c>
      <c r="N7183" t="str">
        <f>TEXT(INT(HOUR(Table1[[#This Row],[Patient Admission Date]])/3)*3,"00")&amp;"-"&amp;TEXT(INT(HOUR(Table1[[#This Row],[Patient Admission Date]])/3)*3+3,"00")</f>
        <v>03-06</v>
      </c>
      <c r="O7183" t="str" cm="1">
        <f t="array" ref="O7183">_xlfn.IFS(Table1[[#This Row],[Patient Age]]&lt;=14,"0-14",Table1[[#This Row],[Patient Age]]&lt;=29,"15-29",Table1[[#This Row],[Patient Age]]&lt;=44,"30-44",Table1[[#This Row],[Patient Age]]&lt;=59,"45-59",Table1[[#This Row],[Patient Age]]&lt;=74,"60-74",TRUE,"75+")</f>
        <v>75+</v>
      </c>
      <c r="P7183" t="str" cm="1">
        <f t="array" ref="P7183">_xlfn.IFS(Table1[[#This Row],[Patient Waittime]]&lt;=15,"0-15",Table1[[#This Row],[Patient Waittime]]&lt;=30,"16-30",Table1[[#This Row],[Patient Waittime]]&lt;=45,"31-45",Table1[[#This Row],[Patient Waittime]]&lt;=60,"46-60",TRUE,"60+")</f>
        <v>46-60</v>
      </c>
      <c r="Q7183">
        <f>--(Table1[[#This Row],[Patient Waittime]]&lt;=30)</f>
        <v>0</v>
      </c>
      <c r="R7183">
        <f>--Table1[[#This Row],[Patient Admission Flag]]</f>
        <v>1</v>
      </c>
      <c r="S7183">
        <f>--AND(Table1[[#This Row],[WithinTarget]]=1,Table1[[#This Row],[Patient Satisfaction Score]]&gt;=7)</f>
        <v>0</v>
      </c>
      <c r="T7183" t="str">
        <f>IF(LEFT(Table1[[#This Row],[Patient Gender]],1)="F","Female","Male")</f>
        <v>Male</v>
      </c>
    </row>
    <row r="7184" spans="1:20" x14ac:dyDescent="0.3">
      <c r="A7184" t="s">
        <v>7288</v>
      </c>
      <c r="B7184" s="1">
        <v>45414.834027777775</v>
      </c>
      <c r="C7184" t="s">
        <v>9</v>
      </c>
      <c r="D7184">
        <v>73</v>
      </c>
      <c r="E7184" t="s">
        <v>14</v>
      </c>
      <c r="F7184" t="s">
        <v>15</v>
      </c>
      <c r="G7184" t="b">
        <v>1</v>
      </c>
      <c r="H7184">
        <v>3</v>
      </c>
      <c r="I7184">
        <v>36</v>
      </c>
      <c r="J7184" t="b">
        <v>1</v>
      </c>
      <c r="K7184">
        <f>YEAR(Table1[[#This Row],[Patient Admission Date]])</f>
        <v>2024</v>
      </c>
      <c r="L7184" t="str">
        <f>TEXT(Table1[[#This Row],[Patient Admission Date]],"mmm")</f>
        <v>May</v>
      </c>
      <c r="M7184" t="str">
        <f>TEXT(Table1[[#This Row],[Patient Admission Date]],"ddd")</f>
        <v>Thu</v>
      </c>
      <c r="N7184" t="str">
        <f>TEXT(INT(HOUR(Table1[[#This Row],[Patient Admission Date]])/3)*3,"00")&amp;"-"&amp;TEXT(INT(HOUR(Table1[[#This Row],[Patient Admission Date]])/3)*3+3,"00")</f>
        <v>18-21</v>
      </c>
      <c r="O7184" t="str" cm="1">
        <f t="array" ref="O7184">_xlfn.IFS(Table1[[#This Row],[Patient Age]]&lt;=14,"0-14",Table1[[#This Row],[Patient Age]]&lt;=29,"15-29",Table1[[#This Row],[Patient Age]]&lt;=44,"30-44",Table1[[#This Row],[Patient Age]]&lt;=59,"45-59",Table1[[#This Row],[Patient Age]]&lt;=74,"60-74",TRUE,"75+")</f>
        <v>60-74</v>
      </c>
      <c r="P7184" t="str" cm="1">
        <f t="array" ref="P7184">_xlfn.IFS(Table1[[#This Row],[Patient Waittime]]&lt;=15,"0-15",Table1[[#This Row],[Patient Waittime]]&lt;=30,"16-30",Table1[[#This Row],[Patient Waittime]]&lt;=45,"31-45",Table1[[#This Row],[Patient Waittime]]&lt;=60,"46-60",TRUE,"60+")</f>
        <v>31-45</v>
      </c>
      <c r="Q7184">
        <f>--(Table1[[#This Row],[Patient Waittime]]&lt;=30)</f>
        <v>0</v>
      </c>
      <c r="R7184">
        <f>--Table1[[#This Row],[Patient Admission Flag]]</f>
        <v>1</v>
      </c>
      <c r="S7184">
        <f>--AND(Table1[[#This Row],[WithinTarget]]=1,Table1[[#This Row],[Patient Satisfaction Score]]&gt;=7)</f>
        <v>0</v>
      </c>
      <c r="T7184" t="str">
        <f>IF(LEFT(Table1[[#This Row],[Patient Gender]],1)="F","Female","Male")</f>
        <v>Male</v>
      </c>
    </row>
    <row r="7185" spans="1:20" x14ac:dyDescent="0.3">
      <c r="A7185" t="s">
        <v>7289</v>
      </c>
      <c r="B7185" s="1">
        <v>45065.93472222222</v>
      </c>
      <c r="C7185" t="s">
        <v>9</v>
      </c>
      <c r="D7185">
        <v>12</v>
      </c>
      <c r="E7185" t="s">
        <v>14</v>
      </c>
      <c r="F7185" t="s">
        <v>15</v>
      </c>
      <c r="G7185" t="b">
        <v>1</v>
      </c>
      <c r="H7185">
        <v>3</v>
      </c>
      <c r="I7185">
        <v>36</v>
      </c>
      <c r="J7185" t="b">
        <v>1</v>
      </c>
      <c r="K7185">
        <f>YEAR(Table1[[#This Row],[Patient Admission Date]])</f>
        <v>2023</v>
      </c>
      <c r="L7185" t="str">
        <f>TEXT(Table1[[#This Row],[Patient Admission Date]],"mmm")</f>
        <v>May</v>
      </c>
      <c r="M7185" t="str">
        <f>TEXT(Table1[[#This Row],[Patient Admission Date]],"ddd")</f>
        <v>Fri</v>
      </c>
      <c r="N7185" t="str">
        <f>TEXT(INT(HOUR(Table1[[#This Row],[Patient Admission Date]])/3)*3,"00")&amp;"-"&amp;TEXT(INT(HOUR(Table1[[#This Row],[Patient Admission Date]])/3)*3+3,"00")</f>
        <v>21-24</v>
      </c>
      <c r="O7185" t="str" cm="1">
        <f t="array" ref="O7185">_xlfn.IFS(Table1[[#This Row],[Patient Age]]&lt;=14,"0-14",Table1[[#This Row],[Patient Age]]&lt;=29,"15-29",Table1[[#This Row],[Patient Age]]&lt;=44,"30-44",Table1[[#This Row],[Patient Age]]&lt;=59,"45-59",Table1[[#This Row],[Patient Age]]&lt;=74,"60-74",TRUE,"75+")</f>
        <v>0-14</v>
      </c>
      <c r="P7185" t="str" cm="1">
        <f t="array" ref="P7185">_xlfn.IFS(Table1[[#This Row],[Patient Waittime]]&lt;=15,"0-15",Table1[[#This Row],[Patient Waittime]]&lt;=30,"16-30",Table1[[#This Row],[Patient Waittime]]&lt;=45,"31-45",Table1[[#This Row],[Patient Waittime]]&lt;=60,"46-60",TRUE,"60+")</f>
        <v>31-45</v>
      </c>
      <c r="Q7185">
        <f>--(Table1[[#This Row],[Patient Waittime]]&lt;=30)</f>
        <v>0</v>
      </c>
      <c r="R7185">
        <f>--Table1[[#This Row],[Patient Admission Flag]]</f>
        <v>1</v>
      </c>
      <c r="S7185">
        <f>--AND(Table1[[#This Row],[WithinTarget]]=1,Table1[[#This Row],[Patient Satisfaction Score]]&gt;=7)</f>
        <v>0</v>
      </c>
      <c r="T7185" t="str">
        <f>IF(LEFT(Table1[[#This Row],[Patient Gender]],1)="F","Female","Male")</f>
        <v>Male</v>
      </c>
    </row>
    <row r="7186" spans="1:20" x14ac:dyDescent="0.3">
      <c r="A7186" t="s">
        <v>7290</v>
      </c>
      <c r="B7186" s="1">
        <v>45556.994444444441</v>
      </c>
      <c r="C7186" t="s">
        <v>9</v>
      </c>
      <c r="D7186">
        <v>2</v>
      </c>
      <c r="E7186" t="s">
        <v>14</v>
      </c>
      <c r="F7186" t="s">
        <v>15</v>
      </c>
      <c r="G7186" t="b">
        <v>1</v>
      </c>
      <c r="H7186">
        <v>4</v>
      </c>
      <c r="I7186">
        <v>60</v>
      </c>
      <c r="J7186" t="b">
        <v>1</v>
      </c>
      <c r="K7186">
        <f>YEAR(Table1[[#This Row],[Patient Admission Date]])</f>
        <v>2024</v>
      </c>
      <c r="L7186" t="str">
        <f>TEXT(Table1[[#This Row],[Patient Admission Date]],"mmm")</f>
        <v>Sep</v>
      </c>
      <c r="M7186" t="str">
        <f>TEXT(Table1[[#This Row],[Patient Admission Date]],"ddd")</f>
        <v>Sat</v>
      </c>
      <c r="N7186" t="str">
        <f>TEXT(INT(HOUR(Table1[[#This Row],[Patient Admission Date]])/3)*3,"00")&amp;"-"&amp;TEXT(INT(HOUR(Table1[[#This Row],[Patient Admission Date]])/3)*3+3,"00")</f>
        <v>21-24</v>
      </c>
      <c r="O7186" t="str" cm="1">
        <f t="array" ref="O7186">_xlfn.IFS(Table1[[#This Row],[Patient Age]]&lt;=14,"0-14",Table1[[#This Row],[Patient Age]]&lt;=29,"15-29",Table1[[#This Row],[Patient Age]]&lt;=44,"30-44",Table1[[#This Row],[Patient Age]]&lt;=59,"45-59",Table1[[#This Row],[Patient Age]]&lt;=74,"60-74",TRUE,"75+")</f>
        <v>0-14</v>
      </c>
      <c r="P7186" t="str" cm="1">
        <f t="array" ref="P7186">_xlfn.IFS(Table1[[#This Row],[Patient Waittime]]&lt;=15,"0-15",Table1[[#This Row],[Patient Waittime]]&lt;=30,"16-30",Table1[[#This Row],[Patient Waittime]]&lt;=45,"31-45",Table1[[#This Row],[Patient Waittime]]&lt;=60,"46-60",TRUE,"60+")</f>
        <v>46-60</v>
      </c>
      <c r="Q7186">
        <f>--(Table1[[#This Row],[Patient Waittime]]&lt;=30)</f>
        <v>0</v>
      </c>
      <c r="R7186">
        <f>--Table1[[#This Row],[Patient Admission Flag]]</f>
        <v>1</v>
      </c>
      <c r="S7186">
        <f>--AND(Table1[[#This Row],[WithinTarget]]=1,Table1[[#This Row],[Patient Satisfaction Score]]&gt;=7)</f>
        <v>0</v>
      </c>
      <c r="T7186" t="str">
        <f>IF(LEFT(Table1[[#This Row],[Patient Gender]],1)="F","Female","Male")</f>
        <v>Male</v>
      </c>
    </row>
    <row r="7187" spans="1:20" x14ac:dyDescent="0.3">
      <c r="A7187" t="s">
        <v>7291</v>
      </c>
      <c r="B7187" s="1">
        <v>45400.849305555559</v>
      </c>
      <c r="C7187" t="s">
        <v>9</v>
      </c>
      <c r="D7187">
        <v>77</v>
      </c>
      <c r="E7187" t="s">
        <v>14</v>
      </c>
      <c r="F7187" t="s">
        <v>15</v>
      </c>
      <c r="G7187" t="b">
        <v>1</v>
      </c>
      <c r="H7187">
        <v>4</v>
      </c>
      <c r="I7187">
        <v>54</v>
      </c>
      <c r="J7187" t="b">
        <v>1</v>
      </c>
      <c r="K7187">
        <f>YEAR(Table1[[#This Row],[Patient Admission Date]])</f>
        <v>2024</v>
      </c>
      <c r="L7187" t="str">
        <f>TEXT(Table1[[#This Row],[Patient Admission Date]],"mmm")</f>
        <v>Apr</v>
      </c>
      <c r="M7187" t="str">
        <f>TEXT(Table1[[#This Row],[Patient Admission Date]],"ddd")</f>
        <v>Thu</v>
      </c>
      <c r="N7187" t="str">
        <f>TEXT(INT(HOUR(Table1[[#This Row],[Patient Admission Date]])/3)*3,"00")&amp;"-"&amp;TEXT(INT(HOUR(Table1[[#This Row],[Patient Admission Date]])/3)*3+3,"00")</f>
        <v>18-21</v>
      </c>
      <c r="O7187" t="str" cm="1">
        <f t="array" ref="O7187">_xlfn.IFS(Table1[[#This Row],[Patient Age]]&lt;=14,"0-14",Table1[[#This Row],[Patient Age]]&lt;=29,"15-29",Table1[[#This Row],[Patient Age]]&lt;=44,"30-44",Table1[[#This Row],[Patient Age]]&lt;=59,"45-59",Table1[[#This Row],[Patient Age]]&lt;=74,"60-74",TRUE,"75+")</f>
        <v>75+</v>
      </c>
      <c r="P7187" t="str" cm="1">
        <f t="array" ref="P7187">_xlfn.IFS(Table1[[#This Row],[Patient Waittime]]&lt;=15,"0-15",Table1[[#This Row],[Patient Waittime]]&lt;=30,"16-30",Table1[[#This Row],[Patient Waittime]]&lt;=45,"31-45",Table1[[#This Row],[Patient Waittime]]&lt;=60,"46-60",TRUE,"60+")</f>
        <v>46-60</v>
      </c>
      <c r="Q7187">
        <f>--(Table1[[#This Row],[Patient Waittime]]&lt;=30)</f>
        <v>0</v>
      </c>
      <c r="R7187">
        <f>--Table1[[#This Row],[Patient Admission Flag]]</f>
        <v>1</v>
      </c>
      <c r="S7187">
        <f>--AND(Table1[[#This Row],[WithinTarget]]=1,Table1[[#This Row],[Patient Satisfaction Score]]&gt;=7)</f>
        <v>0</v>
      </c>
      <c r="T7187" t="str">
        <f>IF(LEFT(Table1[[#This Row],[Patient Gender]],1)="F","Female","Male")</f>
        <v>Male</v>
      </c>
    </row>
    <row r="7188" spans="1:20" x14ac:dyDescent="0.3">
      <c r="A7188" t="s">
        <v>7292</v>
      </c>
      <c r="B7188" s="1">
        <v>45286.502083333333</v>
      </c>
      <c r="C7188" t="s">
        <v>9</v>
      </c>
      <c r="D7188">
        <v>64</v>
      </c>
      <c r="E7188" t="s">
        <v>14</v>
      </c>
      <c r="F7188" t="s">
        <v>15</v>
      </c>
      <c r="G7188" t="b">
        <v>1</v>
      </c>
      <c r="H7188">
        <v>5</v>
      </c>
      <c r="I7188">
        <v>15</v>
      </c>
      <c r="J7188" t="b">
        <v>1</v>
      </c>
      <c r="K7188">
        <f>YEAR(Table1[[#This Row],[Patient Admission Date]])</f>
        <v>2023</v>
      </c>
      <c r="L7188" t="str">
        <f>TEXT(Table1[[#This Row],[Patient Admission Date]],"mmm")</f>
        <v>Dec</v>
      </c>
      <c r="M7188" t="str">
        <f>TEXT(Table1[[#This Row],[Patient Admission Date]],"ddd")</f>
        <v>Tue</v>
      </c>
      <c r="N7188" t="str">
        <f>TEXT(INT(HOUR(Table1[[#This Row],[Patient Admission Date]])/3)*3,"00")&amp;"-"&amp;TEXT(INT(HOUR(Table1[[#This Row],[Patient Admission Date]])/3)*3+3,"00")</f>
        <v>12-15</v>
      </c>
      <c r="O7188" t="str" cm="1">
        <f t="array" ref="O7188">_xlfn.IFS(Table1[[#This Row],[Patient Age]]&lt;=14,"0-14",Table1[[#This Row],[Patient Age]]&lt;=29,"15-29",Table1[[#This Row],[Patient Age]]&lt;=44,"30-44",Table1[[#This Row],[Patient Age]]&lt;=59,"45-59",Table1[[#This Row],[Patient Age]]&lt;=74,"60-74",TRUE,"75+")</f>
        <v>60-74</v>
      </c>
      <c r="P7188" t="str" cm="1">
        <f t="array" ref="P7188">_xlfn.IFS(Table1[[#This Row],[Patient Waittime]]&lt;=15,"0-15",Table1[[#This Row],[Patient Waittime]]&lt;=30,"16-30",Table1[[#This Row],[Patient Waittime]]&lt;=45,"31-45",Table1[[#This Row],[Patient Waittime]]&lt;=60,"46-60",TRUE,"60+")</f>
        <v>0-15</v>
      </c>
      <c r="Q7188">
        <f>--(Table1[[#This Row],[Patient Waittime]]&lt;=30)</f>
        <v>1</v>
      </c>
      <c r="R7188">
        <f>--Table1[[#This Row],[Patient Admission Flag]]</f>
        <v>1</v>
      </c>
      <c r="S7188">
        <f>--AND(Table1[[#This Row],[WithinTarget]]=1,Table1[[#This Row],[Patient Satisfaction Score]]&gt;=7)</f>
        <v>0</v>
      </c>
      <c r="T7188" t="str">
        <f>IF(LEFT(Table1[[#This Row],[Patient Gender]],1)="F","Female","Male")</f>
        <v>Male</v>
      </c>
    </row>
    <row r="7189" spans="1:20" x14ac:dyDescent="0.3">
      <c r="A7189" t="s">
        <v>7293</v>
      </c>
      <c r="B7189" s="1">
        <v>45313.349305555559</v>
      </c>
      <c r="C7189" t="s">
        <v>9</v>
      </c>
      <c r="D7189">
        <v>54</v>
      </c>
      <c r="E7189" t="s">
        <v>14</v>
      </c>
      <c r="F7189" t="s">
        <v>15</v>
      </c>
      <c r="G7189" t="b">
        <v>1</v>
      </c>
      <c r="H7189">
        <v>5</v>
      </c>
      <c r="I7189">
        <v>36</v>
      </c>
      <c r="J7189" t="b">
        <v>1</v>
      </c>
      <c r="K7189">
        <f>YEAR(Table1[[#This Row],[Patient Admission Date]])</f>
        <v>2024</v>
      </c>
      <c r="L7189" t="str">
        <f>TEXT(Table1[[#This Row],[Patient Admission Date]],"mmm")</f>
        <v>Jan</v>
      </c>
      <c r="M7189" t="str">
        <f>TEXT(Table1[[#This Row],[Patient Admission Date]],"ddd")</f>
        <v>Mon</v>
      </c>
      <c r="N7189" t="str">
        <f>TEXT(INT(HOUR(Table1[[#This Row],[Patient Admission Date]])/3)*3,"00")&amp;"-"&amp;TEXT(INT(HOUR(Table1[[#This Row],[Patient Admission Date]])/3)*3+3,"00")</f>
        <v>06-09</v>
      </c>
      <c r="O7189" t="str" cm="1">
        <f t="array" ref="O7189">_xlfn.IFS(Table1[[#This Row],[Patient Age]]&lt;=14,"0-14",Table1[[#This Row],[Patient Age]]&lt;=29,"15-29",Table1[[#This Row],[Patient Age]]&lt;=44,"30-44",Table1[[#This Row],[Patient Age]]&lt;=59,"45-59",Table1[[#This Row],[Patient Age]]&lt;=74,"60-74",TRUE,"75+")</f>
        <v>45-59</v>
      </c>
      <c r="P7189" t="str" cm="1">
        <f t="array" ref="P7189">_xlfn.IFS(Table1[[#This Row],[Patient Waittime]]&lt;=15,"0-15",Table1[[#This Row],[Patient Waittime]]&lt;=30,"16-30",Table1[[#This Row],[Patient Waittime]]&lt;=45,"31-45",Table1[[#This Row],[Patient Waittime]]&lt;=60,"46-60",TRUE,"60+")</f>
        <v>31-45</v>
      </c>
      <c r="Q7189">
        <f>--(Table1[[#This Row],[Patient Waittime]]&lt;=30)</f>
        <v>0</v>
      </c>
      <c r="R7189">
        <f>--Table1[[#This Row],[Patient Admission Flag]]</f>
        <v>1</v>
      </c>
      <c r="S7189">
        <f>--AND(Table1[[#This Row],[WithinTarget]]=1,Table1[[#This Row],[Patient Satisfaction Score]]&gt;=7)</f>
        <v>0</v>
      </c>
      <c r="T7189" t="str">
        <f>IF(LEFT(Table1[[#This Row],[Patient Gender]],1)="F","Female","Male")</f>
        <v>Male</v>
      </c>
    </row>
    <row r="7190" spans="1:20" x14ac:dyDescent="0.3">
      <c r="A7190" t="s">
        <v>7294</v>
      </c>
      <c r="B7190" s="1">
        <v>45331.597916666666</v>
      </c>
      <c r="C7190" t="s">
        <v>9</v>
      </c>
      <c r="D7190">
        <v>65</v>
      </c>
      <c r="E7190" t="s">
        <v>14</v>
      </c>
      <c r="F7190" t="s">
        <v>15</v>
      </c>
      <c r="G7190" t="b">
        <v>1</v>
      </c>
      <c r="H7190">
        <v>5</v>
      </c>
      <c r="I7190">
        <v>25</v>
      </c>
      <c r="J7190" t="b">
        <v>1</v>
      </c>
      <c r="K7190">
        <f>YEAR(Table1[[#This Row],[Patient Admission Date]])</f>
        <v>2024</v>
      </c>
      <c r="L7190" t="str">
        <f>TEXT(Table1[[#This Row],[Patient Admission Date]],"mmm")</f>
        <v>Feb</v>
      </c>
      <c r="M7190" t="str">
        <f>TEXT(Table1[[#This Row],[Patient Admission Date]],"ddd")</f>
        <v>Fri</v>
      </c>
      <c r="N7190" t="str">
        <f>TEXT(INT(HOUR(Table1[[#This Row],[Patient Admission Date]])/3)*3,"00")&amp;"-"&amp;TEXT(INT(HOUR(Table1[[#This Row],[Patient Admission Date]])/3)*3+3,"00")</f>
        <v>12-15</v>
      </c>
      <c r="O7190" t="str" cm="1">
        <f t="array" ref="O7190">_xlfn.IFS(Table1[[#This Row],[Patient Age]]&lt;=14,"0-14",Table1[[#This Row],[Patient Age]]&lt;=29,"15-29",Table1[[#This Row],[Patient Age]]&lt;=44,"30-44",Table1[[#This Row],[Patient Age]]&lt;=59,"45-59",Table1[[#This Row],[Patient Age]]&lt;=74,"60-74",TRUE,"75+")</f>
        <v>60-74</v>
      </c>
      <c r="P7190" t="str" cm="1">
        <f t="array" ref="P7190">_xlfn.IFS(Table1[[#This Row],[Patient Waittime]]&lt;=15,"0-15",Table1[[#This Row],[Patient Waittime]]&lt;=30,"16-30",Table1[[#This Row],[Patient Waittime]]&lt;=45,"31-45",Table1[[#This Row],[Patient Waittime]]&lt;=60,"46-60",TRUE,"60+")</f>
        <v>16-30</v>
      </c>
      <c r="Q7190">
        <f>--(Table1[[#This Row],[Patient Waittime]]&lt;=30)</f>
        <v>1</v>
      </c>
      <c r="R7190">
        <f>--Table1[[#This Row],[Patient Admission Flag]]</f>
        <v>1</v>
      </c>
      <c r="S7190">
        <f>--AND(Table1[[#This Row],[WithinTarget]]=1,Table1[[#This Row],[Patient Satisfaction Score]]&gt;=7)</f>
        <v>0</v>
      </c>
      <c r="T7190" t="str">
        <f>IF(LEFT(Table1[[#This Row],[Patient Gender]],1)="F","Female","Male")</f>
        <v>Male</v>
      </c>
    </row>
    <row r="7191" spans="1:20" x14ac:dyDescent="0.3">
      <c r="A7191" t="s">
        <v>7295</v>
      </c>
      <c r="B7191" s="1">
        <v>45399.270138888889</v>
      </c>
      <c r="C7191" t="s">
        <v>9</v>
      </c>
      <c r="D7191">
        <v>78</v>
      </c>
      <c r="E7191" t="s">
        <v>14</v>
      </c>
      <c r="F7191" t="s">
        <v>15</v>
      </c>
      <c r="G7191" t="b">
        <v>1</v>
      </c>
      <c r="H7191">
        <v>5</v>
      </c>
      <c r="I7191">
        <v>52</v>
      </c>
      <c r="J7191" t="b">
        <v>1</v>
      </c>
      <c r="K7191">
        <f>YEAR(Table1[[#This Row],[Patient Admission Date]])</f>
        <v>2024</v>
      </c>
      <c r="L7191" t="str">
        <f>TEXT(Table1[[#This Row],[Patient Admission Date]],"mmm")</f>
        <v>Apr</v>
      </c>
      <c r="M7191" t="str">
        <f>TEXT(Table1[[#This Row],[Patient Admission Date]],"ddd")</f>
        <v>Wed</v>
      </c>
      <c r="N7191" t="str">
        <f>TEXT(INT(HOUR(Table1[[#This Row],[Patient Admission Date]])/3)*3,"00")&amp;"-"&amp;TEXT(INT(HOUR(Table1[[#This Row],[Patient Admission Date]])/3)*3+3,"00")</f>
        <v>06-09</v>
      </c>
      <c r="O7191" t="str" cm="1">
        <f t="array" ref="O7191">_xlfn.IFS(Table1[[#This Row],[Patient Age]]&lt;=14,"0-14",Table1[[#This Row],[Patient Age]]&lt;=29,"15-29",Table1[[#This Row],[Patient Age]]&lt;=44,"30-44",Table1[[#This Row],[Patient Age]]&lt;=59,"45-59",Table1[[#This Row],[Patient Age]]&lt;=74,"60-74",TRUE,"75+")</f>
        <v>75+</v>
      </c>
      <c r="P7191" t="str" cm="1">
        <f t="array" ref="P7191">_xlfn.IFS(Table1[[#This Row],[Patient Waittime]]&lt;=15,"0-15",Table1[[#This Row],[Patient Waittime]]&lt;=30,"16-30",Table1[[#This Row],[Patient Waittime]]&lt;=45,"31-45",Table1[[#This Row],[Patient Waittime]]&lt;=60,"46-60",TRUE,"60+")</f>
        <v>46-60</v>
      </c>
      <c r="Q7191">
        <f>--(Table1[[#This Row],[Patient Waittime]]&lt;=30)</f>
        <v>0</v>
      </c>
      <c r="R7191">
        <f>--Table1[[#This Row],[Patient Admission Flag]]</f>
        <v>1</v>
      </c>
      <c r="S7191">
        <f>--AND(Table1[[#This Row],[WithinTarget]]=1,Table1[[#This Row],[Patient Satisfaction Score]]&gt;=7)</f>
        <v>0</v>
      </c>
      <c r="T7191" t="str">
        <f>IF(LEFT(Table1[[#This Row],[Patient Gender]],1)="F","Female","Male")</f>
        <v>Male</v>
      </c>
    </row>
    <row r="7192" spans="1:20" x14ac:dyDescent="0.3">
      <c r="A7192" t="s">
        <v>7296</v>
      </c>
      <c r="B7192" s="1">
        <v>45396.12777777778</v>
      </c>
      <c r="C7192" t="s">
        <v>9</v>
      </c>
      <c r="D7192">
        <v>30</v>
      </c>
      <c r="E7192" t="s">
        <v>14</v>
      </c>
      <c r="F7192" t="s">
        <v>15</v>
      </c>
      <c r="G7192" t="b">
        <v>1</v>
      </c>
      <c r="H7192">
        <v>5</v>
      </c>
      <c r="I7192">
        <v>27</v>
      </c>
      <c r="J7192" t="b">
        <v>1</v>
      </c>
      <c r="K7192">
        <f>YEAR(Table1[[#This Row],[Patient Admission Date]])</f>
        <v>2024</v>
      </c>
      <c r="L7192" t="str">
        <f>TEXT(Table1[[#This Row],[Patient Admission Date]],"mmm")</f>
        <v>Apr</v>
      </c>
      <c r="M7192" t="str">
        <f>TEXT(Table1[[#This Row],[Patient Admission Date]],"ddd")</f>
        <v>Sun</v>
      </c>
      <c r="N7192" t="str">
        <f>TEXT(INT(HOUR(Table1[[#This Row],[Patient Admission Date]])/3)*3,"00")&amp;"-"&amp;TEXT(INT(HOUR(Table1[[#This Row],[Patient Admission Date]])/3)*3+3,"00")</f>
        <v>03-06</v>
      </c>
      <c r="O7192" t="str" cm="1">
        <f t="array" ref="O7192">_xlfn.IFS(Table1[[#This Row],[Patient Age]]&lt;=14,"0-14",Table1[[#This Row],[Patient Age]]&lt;=29,"15-29",Table1[[#This Row],[Patient Age]]&lt;=44,"30-44",Table1[[#This Row],[Patient Age]]&lt;=59,"45-59",Table1[[#This Row],[Patient Age]]&lt;=74,"60-74",TRUE,"75+")</f>
        <v>30-44</v>
      </c>
      <c r="P7192" t="str" cm="1">
        <f t="array" ref="P7192">_xlfn.IFS(Table1[[#This Row],[Patient Waittime]]&lt;=15,"0-15",Table1[[#This Row],[Patient Waittime]]&lt;=30,"16-30",Table1[[#This Row],[Patient Waittime]]&lt;=45,"31-45",Table1[[#This Row],[Patient Waittime]]&lt;=60,"46-60",TRUE,"60+")</f>
        <v>16-30</v>
      </c>
      <c r="Q7192">
        <f>--(Table1[[#This Row],[Patient Waittime]]&lt;=30)</f>
        <v>1</v>
      </c>
      <c r="R7192">
        <f>--Table1[[#This Row],[Patient Admission Flag]]</f>
        <v>1</v>
      </c>
      <c r="S7192">
        <f>--AND(Table1[[#This Row],[WithinTarget]]=1,Table1[[#This Row],[Patient Satisfaction Score]]&gt;=7)</f>
        <v>0</v>
      </c>
      <c r="T7192" t="str">
        <f>IF(LEFT(Table1[[#This Row],[Patient Gender]],1)="F","Female","Male")</f>
        <v>Male</v>
      </c>
    </row>
    <row r="7193" spans="1:20" x14ac:dyDescent="0.3">
      <c r="A7193" t="s">
        <v>7297</v>
      </c>
      <c r="B7193" s="1">
        <v>45501.84375</v>
      </c>
      <c r="C7193" t="s">
        <v>9</v>
      </c>
      <c r="D7193">
        <v>38</v>
      </c>
      <c r="E7193" t="s">
        <v>14</v>
      </c>
      <c r="F7193" t="s">
        <v>15</v>
      </c>
      <c r="G7193" t="b">
        <v>1</v>
      </c>
      <c r="H7193">
        <v>5</v>
      </c>
      <c r="I7193">
        <v>58</v>
      </c>
      <c r="J7193" t="b">
        <v>1</v>
      </c>
      <c r="K7193">
        <f>YEAR(Table1[[#This Row],[Patient Admission Date]])</f>
        <v>2024</v>
      </c>
      <c r="L7193" t="str">
        <f>TEXT(Table1[[#This Row],[Patient Admission Date]],"mmm")</f>
        <v>Jul</v>
      </c>
      <c r="M7193" t="str">
        <f>TEXT(Table1[[#This Row],[Patient Admission Date]],"ddd")</f>
        <v>Sun</v>
      </c>
      <c r="N7193" t="str">
        <f>TEXT(INT(HOUR(Table1[[#This Row],[Patient Admission Date]])/3)*3,"00")&amp;"-"&amp;TEXT(INT(HOUR(Table1[[#This Row],[Patient Admission Date]])/3)*3+3,"00")</f>
        <v>18-21</v>
      </c>
      <c r="O7193" t="str" cm="1">
        <f t="array" ref="O7193">_xlfn.IFS(Table1[[#This Row],[Patient Age]]&lt;=14,"0-14",Table1[[#This Row],[Patient Age]]&lt;=29,"15-29",Table1[[#This Row],[Patient Age]]&lt;=44,"30-44",Table1[[#This Row],[Patient Age]]&lt;=59,"45-59",Table1[[#This Row],[Patient Age]]&lt;=74,"60-74",TRUE,"75+")</f>
        <v>30-44</v>
      </c>
      <c r="P7193" t="str" cm="1">
        <f t="array" ref="P7193">_xlfn.IFS(Table1[[#This Row],[Patient Waittime]]&lt;=15,"0-15",Table1[[#This Row],[Patient Waittime]]&lt;=30,"16-30",Table1[[#This Row],[Patient Waittime]]&lt;=45,"31-45",Table1[[#This Row],[Patient Waittime]]&lt;=60,"46-60",TRUE,"60+")</f>
        <v>46-60</v>
      </c>
      <c r="Q7193">
        <f>--(Table1[[#This Row],[Patient Waittime]]&lt;=30)</f>
        <v>0</v>
      </c>
      <c r="R7193">
        <f>--Table1[[#This Row],[Patient Admission Flag]]</f>
        <v>1</v>
      </c>
      <c r="S7193">
        <f>--AND(Table1[[#This Row],[WithinTarget]]=1,Table1[[#This Row],[Patient Satisfaction Score]]&gt;=7)</f>
        <v>0</v>
      </c>
      <c r="T7193" t="str">
        <f>IF(LEFT(Table1[[#This Row],[Patient Gender]],1)="F","Female","Male")</f>
        <v>Male</v>
      </c>
    </row>
    <row r="7194" spans="1:20" x14ac:dyDescent="0.3">
      <c r="A7194" t="s">
        <v>7298</v>
      </c>
      <c r="B7194" s="1">
        <v>45445.75277777778</v>
      </c>
      <c r="C7194" t="s">
        <v>9</v>
      </c>
      <c r="D7194">
        <v>35</v>
      </c>
      <c r="E7194" t="s">
        <v>14</v>
      </c>
      <c r="F7194" t="s">
        <v>15</v>
      </c>
      <c r="G7194" t="b">
        <v>1</v>
      </c>
      <c r="H7194">
        <v>5</v>
      </c>
      <c r="I7194">
        <v>57</v>
      </c>
      <c r="J7194" t="b">
        <v>1</v>
      </c>
      <c r="K7194">
        <f>YEAR(Table1[[#This Row],[Patient Admission Date]])</f>
        <v>2024</v>
      </c>
      <c r="L7194" t="str">
        <f>TEXT(Table1[[#This Row],[Patient Admission Date]],"mmm")</f>
        <v>Jun</v>
      </c>
      <c r="M7194" t="str">
        <f>TEXT(Table1[[#This Row],[Patient Admission Date]],"ddd")</f>
        <v>Sun</v>
      </c>
      <c r="N7194" t="str">
        <f>TEXT(INT(HOUR(Table1[[#This Row],[Patient Admission Date]])/3)*3,"00")&amp;"-"&amp;TEXT(INT(HOUR(Table1[[#This Row],[Patient Admission Date]])/3)*3+3,"00")</f>
        <v>18-21</v>
      </c>
      <c r="O7194" t="str" cm="1">
        <f t="array" ref="O7194">_xlfn.IFS(Table1[[#This Row],[Patient Age]]&lt;=14,"0-14",Table1[[#This Row],[Patient Age]]&lt;=29,"15-29",Table1[[#This Row],[Patient Age]]&lt;=44,"30-44",Table1[[#This Row],[Patient Age]]&lt;=59,"45-59",Table1[[#This Row],[Patient Age]]&lt;=74,"60-74",TRUE,"75+")</f>
        <v>30-44</v>
      </c>
      <c r="P7194" t="str" cm="1">
        <f t="array" ref="P7194">_xlfn.IFS(Table1[[#This Row],[Patient Waittime]]&lt;=15,"0-15",Table1[[#This Row],[Patient Waittime]]&lt;=30,"16-30",Table1[[#This Row],[Patient Waittime]]&lt;=45,"31-45",Table1[[#This Row],[Patient Waittime]]&lt;=60,"46-60",TRUE,"60+")</f>
        <v>46-60</v>
      </c>
      <c r="Q7194">
        <f>--(Table1[[#This Row],[Patient Waittime]]&lt;=30)</f>
        <v>0</v>
      </c>
      <c r="R7194">
        <f>--Table1[[#This Row],[Patient Admission Flag]]</f>
        <v>1</v>
      </c>
      <c r="S7194">
        <f>--AND(Table1[[#This Row],[WithinTarget]]=1,Table1[[#This Row],[Patient Satisfaction Score]]&gt;=7)</f>
        <v>0</v>
      </c>
      <c r="T7194" t="str">
        <f>IF(LEFT(Table1[[#This Row],[Patient Gender]],1)="F","Female","Male")</f>
        <v>Male</v>
      </c>
    </row>
    <row r="7195" spans="1:20" x14ac:dyDescent="0.3">
      <c r="A7195" t="s">
        <v>7299</v>
      </c>
      <c r="B7195" s="1">
        <v>45244.52847222222</v>
      </c>
      <c r="C7195" t="s">
        <v>9</v>
      </c>
      <c r="D7195">
        <v>10</v>
      </c>
      <c r="E7195" t="s">
        <v>14</v>
      </c>
      <c r="F7195" t="s">
        <v>15</v>
      </c>
      <c r="G7195" t="b">
        <v>1</v>
      </c>
      <c r="H7195">
        <v>6</v>
      </c>
      <c r="I7195">
        <v>18</v>
      </c>
      <c r="J7195" t="b">
        <v>1</v>
      </c>
      <c r="K7195">
        <f>YEAR(Table1[[#This Row],[Patient Admission Date]])</f>
        <v>2023</v>
      </c>
      <c r="L7195" t="str">
        <f>TEXT(Table1[[#This Row],[Patient Admission Date]],"mmm")</f>
        <v>Nov</v>
      </c>
      <c r="M7195" t="str">
        <f>TEXT(Table1[[#This Row],[Patient Admission Date]],"ddd")</f>
        <v>Tue</v>
      </c>
      <c r="N7195" t="str">
        <f>TEXT(INT(HOUR(Table1[[#This Row],[Patient Admission Date]])/3)*3,"00")&amp;"-"&amp;TEXT(INT(HOUR(Table1[[#This Row],[Patient Admission Date]])/3)*3+3,"00")</f>
        <v>12-15</v>
      </c>
      <c r="O7195" t="str" cm="1">
        <f t="array" ref="O7195">_xlfn.IFS(Table1[[#This Row],[Patient Age]]&lt;=14,"0-14",Table1[[#This Row],[Patient Age]]&lt;=29,"15-29",Table1[[#This Row],[Patient Age]]&lt;=44,"30-44",Table1[[#This Row],[Patient Age]]&lt;=59,"45-59",Table1[[#This Row],[Patient Age]]&lt;=74,"60-74",TRUE,"75+")</f>
        <v>0-14</v>
      </c>
      <c r="P7195" t="str" cm="1">
        <f t="array" ref="P7195">_xlfn.IFS(Table1[[#This Row],[Patient Waittime]]&lt;=15,"0-15",Table1[[#This Row],[Patient Waittime]]&lt;=30,"16-30",Table1[[#This Row],[Patient Waittime]]&lt;=45,"31-45",Table1[[#This Row],[Patient Waittime]]&lt;=60,"46-60",TRUE,"60+")</f>
        <v>16-30</v>
      </c>
      <c r="Q7195">
        <f>--(Table1[[#This Row],[Patient Waittime]]&lt;=30)</f>
        <v>1</v>
      </c>
      <c r="R7195">
        <f>--Table1[[#This Row],[Patient Admission Flag]]</f>
        <v>1</v>
      </c>
      <c r="S7195">
        <f>--AND(Table1[[#This Row],[WithinTarget]]=1,Table1[[#This Row],[Patient Satisfaction Score]]&gt;=7)</f>
        <v>0</v>
      </c>
      <c r="T7195" t="str">
        <f>IF(LEFT(Table1[[#This Row],[Patient Gender]],1)="F","Female","Male")</f>
        <v>Male</v>
      </c>
    </row>
    <row r="7196" spans="1:20" x14ac:dyDescent="0.3">
      <c r="A7196" t="s">
        <v>7300</v>
      </c>
      <c r="B7196" s="1">
        <v>45447.879861111112</v>
      </c>
      <c r="C7196" t="s">
        <v>9</v>
      </c>
      <c r="D7196">
        <v>20</v>
      </c>
      <c r="E7196" t="s">
        <v>14</v>
      </c>
      <c r="F7196" t="s">
        <v>15</v>
      </c>
      <c r="G7196" t="b">
        <v>1</v>
      </c>
      <c r="H7196">
        <v>6</v>
      </c>
      <c r="I7196">
        <v>21</v>
      </c>
      <c r="J7196" t="b">
        <v>1</v>
      </c>
      <c r="K7196">
        <f>YEAR(Table1[[#This Row],[Patient Admission Date]])</f>
        <v>2024</v>
      </c>
      <c r="L7196" t="str">
        <f>TEXT(Table1[[#This Row],[Patient Admission Date]],"mmm")</f>
        <v>Jun</v>
      </c>
      <c r="M7196" t="str">
        <f>TEXT(Table1[[#This Row],[Patient Admission Date]],"ddd")</f>
        <v>Tue</v>
      </c>
      <c r="N7196" t="str">
        <f>TEXT(INT(HOUR(Table1[[#This Row],[Patient Admission Date]])/3)*3,"00")&amp;"-"&amp;TEXT(INT(HOUR(Table1[[#This Row],[Patient Admission Date]])/3)*3+3,"00")</f>
        <v>21-24</v>
      </c>
      <c r="O7196" t="str" cm="1">
        <f t="array" ref="O7196">_xlfn.IFS(Table1[[#This Row],[Patient Age]]&lt;=14,"0-14",Table1[[#This Row],[Patient Age]]&lt;=29,"15-29",Table1[[#This Row],[Patient Age]]&lt;=44,"30-44",Table1[[#This Row],[Patient Age]]&lt;=59,"45-59",Table1[[#This Row],[Patient Age]]&lt;=74,"60-74",TRUE,"75+")</f>
        <v>15-29</v>
      </c>
      <c r="P7196" t="str" cm="1">
        <f t="array" ref="P7196">_xlfn.IFS(Table1[[#This Row],[Patient Waittime]]&lt;=15,"0-15",Table1[[#This Row],[Patient Waittime]]&lt;=30,"16-30",Table1[[#This Row],[Patient Waittime]]&lt;=45,"31-45",Table1[[#This Row],[Patient Waittime]]&lt;=60,"46-60",TRUE,"60+")</f>
        <v>16-30</v>
      </c>
      <c r="Q7196">
        <f>--(Table1[[#This Row],[Patient Waittime]]&lt;=30)</f>
        <v>1</v>
      </c>
      <c r="R7196">
        <f>--Table1[[#This Row],[Patient Admission Flag]]</f>
        <v>1</v>
      </c>
      <c r="S7196">
        <f>--AND(Table1[[#This Row],[WithinTarget]]=1,Table1[[#This Row],[Patient Satisfaction Score]]&gt;=7)</f>
        <v>0</v>
      </c>
      <c r="T7196" t="str">
        <f>IF(LEFT(Table1[[#This Row],[Patient Gender]],1)="F","Female","Male")</f>
        <v>Male</v>
      </c>
    </row>
    <row r="7197" spans="1:20" x14ac:dyDescent="0.3">
      <c r="A7197" t="s">
        <v>7301</v>
      </c>
      <c r="B7197" s="1">
        <v>45465.42291666667</v>
      </c>
      <c r="C7197" t="s">
        <v>9</v>
      </c>
      <c r="D7197">
        <v>43</v>
      </c>
      <c r="E7197" t="s">
        <v>14</v>
      </c>
      <c r="F7197" t="s">
        <v>15</v>
      </c>
      <c r="G7197" t="b">
        <v>1</v>
      </c>
      <c r="H7197">
        <v>6</v>
      </c>
      <c r="I7197">
        <v>12</v>
      </c>
      <c r="J7197" t="b">
        <v>1</v>
      </c>
      <c r="K7197">
        <f>YEAR(Table1[[#This Row],[Patient Admission Date]])</f>
        <v>2024</v>
      </c>
      <c r="L7197" t="str">
        <f>TEXT(Table1[[#This Row],[Patient Admission Date]],"mmm")</f>
        <v>Jun</v>
      </c>
      <c r="M7197" t="str">
        <f>TEXT(Table1[[#This Row],[Patient Admission Date]],"ddd")</f>
        <v>Sat</v>
      </c>
      <c r="N7197" t="str">
        <f>TEXT(INT(HOUR(Table1[[#This Row],[Patient Admission Date]])/3)*3,"00")&amp;"-"&amp;TEXT(INT(HOUR(Table1[[#This Row],[Patient Admission Date]])/3)*3+3,"00")</f>
        <v>09-12</v>
      </c>
      <c r="O7197" t="str" cm="1">
        <f t="array" ref="O7197">_xlfn.IFS(Table1[[#This Row],[Patient Age]]&lt;=14,"0-14",Table1[[#This Row],[Patient Age]]&lt;=29,"15-29",Table1[[#This Row],[Patient Age]]&lt;=44,"30-44",Table1[[#This Row],[Patient Age]]&lt;=59,"45-59",Table1[[#This Row],[Patient Age]]&lt;=74,"60-74",TRUE,"75+")</f>
        <v>30-44</v>
      </c>
      <c r="P7197" t="str" cm="1">
        <f t="array" ref="P7197">_xlfn.IFS(Table1[[#This Row],[Patient Waittime]]&lt;=15,"0-15",Table1[[#This Row],[Patient Waittime]]&lt;=30,"16-30",Table1[[#This Row],[Patient Waittime]]&lt;=45,"31-45",Table1[[#This Row],[Patient Waittime]]&lt;=60,"46-60",TRUE,"60+")</f>
        <v>0-15</v>
      </c>
      <c r="Q7197">
        <f>--(Table1[[#This Row],[Patient Waittime]]&lt;=30)</f>
        <v>1</v>
      </c>
      <c r="R7197">
        <f>--Table1[[#This Row],[Patient Admission Flag]]</f>
        <v>1</v>
      </c>
      <c r="S7197">
        <f>--AND(Table1[[#This Row],[WithinTarget]]=1,Table1[[#This Row],[Patient Satisfaction Score]]&gt;=7)</f>
        <v>0</v>
      </c>
      <c r="T7197" t="str">
        <f>IF(LEFT(Table1[[#This Row],[Patient Gender]],1)="F","Female","Male")</f>
        <v>Male</v>
      </c>
    </row>
    <row r="7198" spans="1:20" x14ac:dyDescent="0.3">
      <c r="A7198" t="s">
        <v>7302</v>
      </c>
      <c r="B7198" s="1">
        <v>45503.420138888891</v>
      </c>
      <c r="C7198" t="s">
        <v>9</v>
      </c>
      <c r="D7198">
        <v>37</v>
      </c>
      <c r="E7198" t="s">
        <v>14</v>
      </c>
      <c r="F7198" t="s">
        <v>15</v>
      </c>
      <c r="G7198" t="b">
        <v>1</v>
      </c>
      <c r="H7198">
        <v>6</v>
      </c>
      <c r="I7198">
        <v>22</v>
      </c>
      <c r="J7198" t="b">
        <v>1</v>
      </c>
      <c r="K7198">
        <f>YEAR(Table1[[#This Row],[Patient Admission Date]])</f>
        <v>2024</v>
      </c>
      <c r="L7198" t="str">
        <f>TEXT(Table1[[#This Row],[Patient Admission Date]],"mmm")</f>
        <v>Jul</v>
      </c>
      <c r="M7198" t="str">
        <f>TEXT(Table1[[#This Row],[Patient Admission Date]],"ddd")</f>
        <v>Tue</v>
      </c>
      <c r="N7198" t="str">
        <f>TEXT(INT(HOUR(Table1[[#This Row],[Patient Admission Date]])/3)*3,"00")&amp;"-"&amp;TEXT(INT(HOUR(Table1[[#This Row],[Patient Admission Date]])/3)*3+3,"00")</f>
        <v>09-12</v>
      </c>
      <c r="O7198" t="str" cm="1">
        <f t="array" ref="O7198">_xlfn.IFS(Table1[[#This Row],[Patient Age]]&lt;=14,"0-14",Table1[[#This Row],[Patient Age]]&lt;=29,"15-29",Table1[[#This Row],[Patient Age]]&lt;=44,"30-44",Table1[[#This Row],[Patient Age]]&lt;=59,"45-59",Table1[[#This Row],[Patient Age]]&lt;=74,"60-74",TRUE,"75+")</f>
        <v>30-44</v>
      </c>
      <c r="P7198" t="str" cm="1">
        <f t="array" ref="P7198">_xlfn.IFS(Table1[[#This Row],[Patient Waittime]]&lt;=15,"0-15",Table1[[#This Row],[Patient Waittime]]&lt;=30,"16-30",Table1[[#This Row],[Patient Waittime]]&lt;=45,"31-45",Table1[[#This Row],[Patient Waittime]]&lt;=60,"46-60",TRUE,"60+")</f>
        <v>16-30</v>
      </c>
      <c r="Q7198">
        <f>--(Table1[[#This Row],[Patient Waittime]]&lt;=30)</f>
        <v>1</v>
      </c>
      <c r="R7198">
        <f>--Table1[[#This Row],[Patient Admission Flag]]</f>
        <v>1</v>
      </c>
      <c r="S7198">
        <f>--AND(Table1[[#This Row],[WithinTarget]]=1,Table1[[#This Row],[Patient Satisfaction Score]]&gt;=7)</f>
        <v>0</v>
      </c>
      <c r="T7198" t="str">
        <f>IF(LEFT(Table1[[#This Row],[Patient Gender]],1)="F","Female","Male")</f>
        <v>Male</v>
      </c>
    </row>
    <row r="7199" spans="1:20" x14ac:dyDescent="0.3">
      <c r="A7199" t="s">
        <v>7303</v>
      </c>
      <c r="B7199" s="1">
        <v>45185.390277777777</v>
      </c>
      <c r="C7199" t="s">
        <v>9</v>
      </c>
      <c r="D7199">
        <v>9</v>
      </c>
      <c r="E7199" t="s">
        <v>14</v>
      </c>
      <c r="F7199" t="s">
        <v>15</v>
      </c>
      <c r="G7199" t="b">
        <v>1</v>
      </c>
      <c r="H7199">
        <v>8</v>
      </c>
      <c r="I7199">
        <v>42</v>
      </c>
      <c r="J7199" t="b">
        <v>1</v>
      </c>
      <c r="K7199">
        <f>YEAR(Table1[[#This Row],[Patient Admission Date]])</f>
        <v>2023</v>
      </c>
      <c r="L7199" t="str">
        <f>TEXT(Table1[[#This Row],[Patient Admission Date]],"mmm")</f>
        <v>Sep</v>
      </c>
      <c r="M7199" t="str">
        <f>TEXT(Table1[[#This Row],[Patient Admission Date]],"ddd")</f>
        <v>Sat</v>
      </c>
      <c r="N7199" t="str">
        <f>TEXT(INT(HOUR(Table1[[#This Row],[Patient Admission Date]])/3)*3,"00")&amp;"-"&amp;TEXT(INT(HOUR(Table1[[#This Row],[Patient Admission Date]])/3)*3+3,"00")</f>
        <v>09-12</v>
      </c>
      <c r="O7199" t="str" cm="1">
        <f t="array" ref="O7199">_xlfn.IFS(Table1[[#This Row],[Patient Age]]&lt;=14,"0-14",Table1[[#This Row],[Patient Age]]&lt;=29,"15-29",Table1[[#This Row],[Patient Age]]&lt;=44,"30-44",Table1[[#This Row],[Patient Age]]&lt;=59,"45-59",Table1[[#This Row],[Patient Age]]&lt;=74,"60-74",TRUE,"75+")</f>
        <v>0-14</v>
      </c>
      <c r="P7199" t="str" cm="1">
        <f t="array" ref="P7199">_xlfn.IFS(Table1[[#This Row],[Patient Waittime]]&lt;=15,"0-15",Table1[[#This Row],[Patient Waittime]]&lt;=30,"16-30",Table1[[#This Row],[Patient Waittime]]&lt;=45,"31-45",Table1[[#This Row],[Patient Waittime]]&lt;=60,"46-60",TRUE,"60+")</f>
        <v>31-45</v>
      </c>
      <c r="Q7199">
        <f>--(Table1[[#This Row],[Patient Waittime]]&lt;=30)</f>
        <v>0</v>
      </c>
      <c r="R7199">
        <f>--Table1[[#This Row],[Patient Admission Flag]]</f>
        <v>1</v>
      </c>
      <c r="S7199">
        <f>--AND(Table1[[#This Row],[WithinTarget]]=1,Table1[[#This Row],[Patient Satisfaction Score]]&gt;=7)</f>
        <v>0</v>
      </c>
      <c r="T7199" t="str">
        <f>IF(LEFT(Table1[[#This Row],[Patient Gender]],1)="F","Female","Male")</f>
        <v>Male</v>
      </c>
    </row>
    <row r="7200" spans="1:20" x14ac:dyDescent="0.3">
      <c r="A7200" t="s">
        <v>7304</v>
      </c>
      <c r="B7200" s="1">
        <v>45370.430555555555</v>
      </c>
      <c r="C7200" t="s">
        <v>9</v>
      </c>
      <c r="D7200">
        <v>8</v>
      </c>
      <c r="E7200" t="s">
        <v>14</v>
      </c>
      <c r="F7200" t="s">
        <v>15</v>
      </c>
      <c r="G7200" t="b">
        <v>1</v>
      </c>
      <c r="H7200">
        <v>9</v>
      </c>
      <c r="I7200">
        <v>36</v>
      </c>
      <c r="J7200" t="b">
        <v>1</v>
      </c>
      <c r="K7200">
        <f>YEAR(Table1[[#This Row],[Patient Admission Date]])</f>
        <v>2024</v>
      </c>
      <c r="L7200" t="str">
        <f>TEXT(Table1[[#This Row],[Patient Admission Date]],"mmm")</f>
        <v>Mar</v>
      </c>
      <c r="M7200" t="str">
        <f>TEXT(Table1[[#This Row],[Patient Admission Date]],"ddd")</f>
        <v>Tue</v>
      </c>
      <c r="N7200" t="str">
        <f>TEXT(INT(HOUR(Table1[[#This Row],[Patient Admission Date]])/3)*3,"00")&amp;"-"&amp;TEXT(INT(HOUR(Table1[[#This Row],[Patient Admission Date]])/3)*3+3,"00")</f>
        <v>09-12</v>
      </c>
      <c r="O7200" t="str" cm="1">
        <f t="array" ref="O7200">_xlfn.IFS(Table1[[#This Row],[Patient Age]]&lt;=14,"0-14",Table1[[#This Row],[Patient Age]]&lt;=29,"15-29",Table1[[#This Row],[Patient Age]]&lt;=44,"30-44",Table1[[#This Row],[Patient Age]]&lt;=59,"45-59",Table1[[#This Row],[Patient Age]]&lt;=74,"60-74",TRUE,"75+")</f>
        <v>0-14</v>
      </c>
      <c r="P7200" t="str" cm="1">
        <f t="array" ref="P7200">_xlfn.IFS(Table1[[#This Row],[Patient Waittime]]&lt;=15,"0-15",Table1[[#This Row],[Patient Waittime]]&lt;=30,"16-30",Table1[[#This Row],[Patient Waittime]]&lt;=45,"31-45",Table1[[#This Row],[Patient Waittime]]&lt;=60,"46-60",TRUE,"60+")</f>
        <v>31-45</v>
      </c>
      <c r="Q7200">
        <f>--(Table1[[#This Row],[Patient Waittime]]&lt;=30)</f>
        <v>0</v>
      </c>
      <c r="R7200">
        <f>--Table1[[#This Row],[Patient Admission Flag]]</f>
        <v>1</v>
      </c>
      <c r="S7200">
        <f>--AND(Table1[[#This Row],[WithinTarget]]=1,Table1[[#This Row],[Patient Satisfaction Score]]&gt;=7)</f>
        <v>0</v>
      </c>
      <c r="T7200" t="str">
        <f>IF(LEFT(Table1[[#This Row],[Patient Gender]],1)="F","Female","Male")</f>
        <v>Male</v>
      </c>
    </row>
    <row r="7201" spans="1:20" x14ac:dyDescent="0.3">
      <c r="A7201" t="s">
        <v>7305</v>
      </c>
      <c r="B7201" s="1">
        <v>45220.180555555555</v>
      </c>
      <c r="C7201" t="s">
        <v>9</v>
      </c>
      <c r="D7201">
        <v>46</v>
      </c>
      <c r="E7201" t="s">
        <v>14</v>
      </c>
      <c r="F7201" t="s">
        <v>15</v>
      </c>
      <c r="G7201" t="b">
        <v>1</v>
      </c>
      <c r="H7201">
        <v>9</v>
      </c>
      <c r="I7201">
        <v>17</v>
      </c>
      <c r="J7201" t="b">
        <v>1</v>
      </c>
      <c r="K7201">
        <f>YEAR(Table1[[#This Row],[Patient Admission Date]])</f>
        <v>2023</v>
      </c>
      <c r="L7201" t="str">
        <f>TEXT(Table1[[#This Row],[Patient Admission Date]],"mmm")</f>
        <v>Oct</v>
      </c>
      <c r="M7201" t="str">
        <f>TEXT(Table1[[#This Row],[Patient Admission Date]],"ddd")</f>
        <v>Sat</v>
      </c>
      <c r="N7201" t="str">
        <f>TEXT(INT(HOUR(Table1[[#This Row],[Patient Admission Date]])/3)*3,"00")&amp;"-"&amp;TEXT(INT(HOUR(Table1[[#This Row],[Patient Admission Date]])/3)*3+3,"00")</f>
        <v>03-06</v>
      </c>
      <c r="O7201" t="str" cm="1">
        <f t="array" ref="O7201">_xlfn.IFS(Table1[[#This Row],[Patient Age]]&lt;=14,"0-14",Table1[[#This Row],[Patient Age]]&lt;=29,"15-29",Table1[[#This Row],[Patient Age]]&lt;=44,"30-44",Table1[[#This Row],[Patient Age]]&lt;=59,"45-59",Table1[[#This Row],[Patient Age]]&lt;=74,"60-74",TRUE,"75+")</f>
        <v>45-59</v>
      </c>
      <c r="P7201" t="str" cm="1">
        <f t="array" ref="P7201">_xlfn.IFS(Table1[[#This Row],[Patient Waittime]]&lt;=15,"0-15",Table1[[#This Row],[Patient Waittime]]&lt;=30,"16-30",Table1[[#This Row],[Patient Waittime]]&lt;=45,"31-45",Table1[[#This Row],[Patient Waittime]]&lt;=60,"46-60",TRUE,"60+")</f>
        <v>16-30</v>
      </c>
      <c r="Q7201">
        <f>--(Table1[[#This Row],[Patient Waittime]]&lt;=30)</f>
        <v>1</v>
      </c>
      <c r="R7201">
        <f>--Table1[[#This Row],[Patient Admission Flag]]</f>
        <v>1</v>
      </c>
      <c r="S7201">
        <f>--AND(Table1[[#This Row],[WithinTarget]]=1,Table1[[#This Row],[Patient Satisfaction Score]]&gt;=7)</f>
        <v>1</v>
      </c>
      <c r="T7201" t="str">
        <f>IF(LEFT(Table1[[#This Row],[Patient Gender]],1)="F","Female","Male")</f>
        <v>Male</v>
      </c>
    </row>
    <row r="7202" spans="1:20" x14ac:dyDescent="0.3">
      <c r="A7202" t="s">
        <v>7306</v>
      </c>
      <c r="B7202" s="1">
        <v>45159.199305555558</v>
      </c>
      <c r="C7202" t="s">
        <v>9</v>
      </c>
      <c r="D7202">
        <v>35</v>
      </c>
      <c r="E7202" t="s">
        <v>14</v>
      </c>
      <c r="F7202" t="s">
        <v>15</v>
      </c>
      <c r="G7202" t="b">
        <v>1</v>
      </c>
      <c r="H7202">
        <v>9</v>
      </c>
      <c r="I7202">
        <v>35</v>
      </c>
      <c r="J7202" t="b">
        <v>1</v>
      </c>
      <c r="K7202">
        <f>YEAR(Table1[[#This Row],[Patient Admission Date]])</f>
        <v>2023</v>
      </c>
      <c r="L7202" t="str">
        <f>TEXT(Table1[[#This Row],[Patient Admission Date]],"mmm")</f>
        <v>Aug</v>
      </c>
      <c r="M7202" t="str">
        <f>TEXT(Table1[[#This Row],[Patient Admission Date]],"ddd")</f>
        <v>Mon</v>
      </c>
      <c r="N7202" t="str">
        <f>TEXT(INT(HOUR(Table1[[#This Row],[Patient Admission Date]])/3)*3,"00")&amp;"-"&amp;TEXT(INT(HOUR(Table1[[#This Row],[Patient Admission Date]])/3)*3+3,"00")</f>
        <v>03-06</v>
      </c>
      <c r="O7202" t="str" cm="1">
        <f t="array" ref="O7202">_xlfn.IFS(Table1[[#This Row],[Patient Age]]&lt;=14,"0-14",Table1[[#This Row],[Patient Age]]&lt;=29,"15-29",Table1[[#This Row],[Patient Age]]&lt;=44,"30-44",Table1[[#This Row],[Patient Age]]&lt;=59,"45-59",Table1[[#This Row],[Patient Age]]&lt;=74,"60-74",TRUE,"75+")</f>
        <v>30-44</v>
      </c>
      <c r="P7202" t="str" cm="1">
        <f t="array" ref="P7202">_xlfn.IFS(Table1[[#This Row],[Patient Waittime]]&lt;=15,"0-15",Table1[[#This Row],[Patient Waittime]]&lt;=30,"16-30",Table1[[#This Row],[Patient Waittime]]&lt;=45,"31-45",Table1[[#This Row],[Patient Waittime]]&lt;=60,"46-60",TRUE,"60+")</f>
        <v>31-45</v>
      </c>
      <c r="Q7202">
        <f>--(Table1[[#This Row],[Patient Waittime]]&lt;=30)</f>
        <v>0</v>
      </c>
      <c r="R7202">
        <f>--Table1[[#This Row],[Patient Admission Flag]]</f>
        <v>1</v>
      </c>
      <c r="S7202">
        <f>--AND(Table1[[#This Row],[WithinTarget]]=1,Table1[[#This Row],[Patient Satisfaction Score]]&gt;=7)</f>
        <v>0</v>
      </c>
      <c r="T7202" t="str">
        <f>IF(LEFT(Table1[[#This Row],[Patient Gender]],1)="F","Female","Male")</f>
        <v>Male</v>
      </c>
    </row>
    <row r="7203" spans="1:20" x14ac:dyDescent="0.3">
      <c r="A7203" t="s">
        <v>7307</v>
      </c>
      <c r="B7203" s="1">
        <v>45350.043055555558</v>
      </c>
      <c r="C7203" t="s">
        <v>9</v>
      </c>
      <c r="D7203">
        <v>37</v>
      </c>
      <c r="E7203" t="s">
        <v>14</v>
      </c>
      <c r="F7203" t="s">
        <v>15</v>
      </c>
      <c r="G7203" t="b">
        <v>1</v>
      </c>
      <c r="H7203">
        <v>10</v>
      </c>
      <c r="I7203">
        <v>15</v>
      </c>
      <c r="J7203" t="b">
        <v>1</v>
      </c>
      <c r="K7203">
        <f>YEAR(Table1[[#This Row],[Patient Admission Date]])</f>
        <v>2024</v>
      </c>
      <c r="L7203" t="str">
        <f>TEXT(Table1[[#This Row],[Patient Admission Date]],"mmm")</f>
        <v>Feb</v>
      </c>
      <c r="M7203" t="str">
        <f>TEXT(Table1[[#This Row],[Patient Admission Date]],"ddd")</f>
        <v>Wed</v>
      </c>
      <c r="N7203" t="str">
        <f>TEXT(INT(HOUR(Table1[[#This Row],[Patient Admission Date]])/3)*3,"00")&amp;"-"&amp;TEXT(INT(HOUR(Table1[[#This Row],[Patient Admission Date]])/3)*3+3,"00")</f>
        <v>00-03</v>
      </c>
      <c r="O7203" t="str" cm="1">
        <f t="array" ref="O7203">_xlfn.IFS(Table1[[#This Row],[Patient Age]]&lt;=14,"0-14",Table1[[#This Row],[Patient Age]]&lt;=29,"15-29",Table1[[#This Row],[Patient Age]]&lt;=44,"30-44",Table1[[#This Row],[Patient Age]]&lt;=59,"45-59",Table1[[#This Row],[Patient Age]]&lt;=74,"60-74",TRUE,"75+")</f>
        <v>30-44</v>
      </c>
      <c r="P7203" t="str" cm="1">
        <f t="array" ref="P7203">_xlfn.IFS(Table1[[#This Row],[Patient Waittime]]&lt;=15,"0-15",Table1[[#This Row],[Patient Waittime]]&lt;=30,"16-30",Table1[[#This Row],[Patient Waittime]]&lt;=45,"31-45",Table1[[#This Row],[Patient Waittime]]&lt;=60,"46-60",TRUE,"60+")</f>
        <v>0-15</v>
      </c>
      <c r="Q7203">
        <f>--(Table1[[#This Row],[Patient Waittime]]&lt;=30)</f>
        <v>1</v>
      </c>
      <c r="R7203">
        <f>--Table1[[#This Row],[Patient Admission Flag]]</f>
        <v>1</v>
      </c>
      <c r="S7203">
        <f>--AND(Table1[[#This Row],[WithinTarget]]=1,Table1[[#This Row],[Patient Satisfaction Score]]&gt;=7)</f>
        <v>1</v>
      </c>
      <c r="T7203" t="str">
        <f>IF(LEFT(Table1[[#This Row],[Patient Gender]],1)="F","Female","Male")</f>
        <v>Male</v>
      </c>
    </row>
    <row r="7204" spans="1:20" x14ac:dyDescent="0.3">
      <c r="A7204" t="s">
        <v>7308</v>
      </c>
      <c r="B7204" s="1">
        <v>45339.984722222223</v>
      </c>
      <c r="C7204" t="s">
        <v>9</v>
      </c>
      <c r="D7204">
        <v>41</v>
      </c>
      <c r="E7204" t="s">
        <v>14</v>
      </c>
      <c r="F7204" t="s">
        <v>26</v>
      </c>
      <c r="G7204" t="b">
        <v>1</v>
      </c>
      <c r="I7204">
        <v>23</v>
      </c>
      <c r="J7204" t="b">
        <v>1</v>
      </c>
      <c r="K7204">
        <f>YEAR(Table1[[#This Row],[Patient Admission Date]])</f>
        <v>2024</v>
      </c>
      <c r="L7204" t="str">
        <f>TEXT(Table1[[#This Row],[Patient Admission Date]],"mmm")</f>
        <v>Feb</v>
      </c>
      <c r="M7204" t="str">
        <f>TEXT(Table1[[#This Row],[Patient Admission Date]],"ddd")</f>
        <v>Sat</v>
      </c>
      <c r="N7204" t="str">
        <f>TEXT(INT(HOUR(Table1[[#This Row],[Patient Admission Date]])/3)*3,"00")&amp;"-"&amp;TEXT(INT(HOUR(Table1[[#This Row],[Patient Admission Date]])/3)*3+3,"00")</f>
        <v>21-24</v>
      </c>
      <c r="O7204" t="str" cm="1">
        <f t="array" ref="O7204">_xlfn.IFS(Table1[[#This Row],[Patient Age]]&lt;=14,"0-14",Table1[[#This Row],[Patient Age]]&lt;=29,"15-29",Table1[[#This Row],[Patient Age]]&lt;=44,"30-44",Table1[[#This Row],[Patient Age]]&lt;=59,"45-59",Table1[[#This Row],[Patient Age]]&lt;=74,"60-74",TRUE,"75+")</f>
        <v>30-44</v>
      </c>
      <c r="P7204" t="str" cm="1">
        <f t="array" ref="P7204">_xlfn.IFS(Table1[[#This Row],[Patient Waittime]]&lt;=15,"0-15",Table1[[#This Row],[Patient Waittime]]&lt;=30,"16-30",Table1[[#This Row],[Patient Waittime]]&lt;=45,"31-45",Table1[[#This Row],[Patient Waittime]]&lt;=60,"46-60",TRUE,"60+")</f>
        <v>16-30</v>
      </c>
      <c r="Q7204">
        <f>--(Table1[[#This Row],[Patient Waittime]]&lt;=30)</f>
        <v>1</v>
      </c>
      <c r="R7204">
        <f>--Table1[[#This Row],[Patient Admission Flag]]</f>
        <v>1</v>
      </c>
      <c r="S7204">
        <f>--AND(Table1[[#This Row],[WithinTarget]]=1,Table1[[#This Row],[Patient Satisfaction Score]]&gt;=7)</f>
        <v>0</v>
      </c>
      <c r="T7204" t="str">
        <f>IF(LEFT(Table1[[#This Row],[Patient Gender]],1)="F","Female","Male")</f>
        <v>Male</v>
      </c>
    </row>
    <row r="7205" spans="1:20" x14ac:dyDescent="0.3">
      <c r="A7205" t="s">
        <v>7309</v>
      </c>
      <c r="B7205" s="1">
        <v>45427.414583333331</v>
      </c>
      <c r="C7205" t="s">
        <v>9</v>
      </c>
      <c r="D7205">
        <v>32</v>
      </c>
      <c r="E7205" t="s">
        <v>14</v>
      </c>
      <c r="F7205" t="s">
        <v>26</v>
      </c>
      <c r="G7205" t="b">
        <v>1</v>
      </c>
      <c r="I7205">
        <v>44</v>
      </c>
      <c r="J7205" t="b">
        <v>1</v>
      </c>
      <c r="K7205">
        <f>YEAR(Table1[[#This Row],[Patient Admission Date]])</f>
        <v>2024</v>
      </c>
      <c r="L7205" t="str">
        <f>TEXT(Table1[[#This Row],[Patient Admission Date]],"mmm")</f>
        <v>May</v>
      </c>
      <c r="M7205" t="str">
        <f>TEXT(Table1[[#This Row],[Patient Admission Date]],"ddd")</f>
        <v>Wed</v>
      </c>
      <c r="N7205" t="str">
        <f>TEXT(INT(HOUR(Table1[[#This Row],[Patient Admission Date]])/3)*3,"00")&amp;"-"&amp;TEXT(INT(HOUR(Table1[[#This Row],[Patient Admission Date]])/3)*3+3,"00")</f>
        <v>09-12</v>
      </c>
      <c r="O7205" t="str" cm="1">
        <f t="array" ref="O7205">_xlfn.IFS(Table1[[#This Row],[Patient Age]]&lt;=14,"0-14",Table1[[#This Row],[Patient Age]]&lt;=29,"15-29",Table1[[#This Row],[Patient Age]]&lt;=44,"30-44",Table1[[#This Row],[Patient Age]]&lt;=59,"45-59",Table1[[#This Row],[Patient Age]]&lt;=74,"60-74",TRUE,"75+")</f>
        <v>30-44</v>
      </c>
      <c r="P7205" t="str" cm="1">
        <f t="array" ref="P7205">_xlfn.IFS(Table1[[#This Row],[Patient Waittime]]&lt;=15,"0-15",Table1[[#This Row],[Patient Waittime]]&lt;=30,"16-30",Table1[[#This Row],[Patient Waittime]]&lt;=45,"31-45",Table1[[#This Row],[Patient Waittime]]&lt;=60,"46-60",TRUE,"60+")</f>
        <v>31-45</v>
      </c>
      <c r="Q7205">
        <f>--(Table1[[#This Row],[Patient Waittime]]&lt;=30)</f>
        <v>0</v>
      </c>
      <c r="R7205">
        <f>--Table1[[#This Row],[Patient Admission Flag]]</f>
        <v>1</v>
      </c>
      <c r="S7205">
        <f>--AND(Table1[[#This Row],[WithinTarget]]=1,Table1[[#This Row],[Patient Satisfaction Score]]&gt;=7)</f>
        <v>0</v>
      </c>
      <c r="T7205" t="str">
        <f>IF(LEFT(Table1[[#This Row],[Patient Gender]],1)="F","Female","Male")</f>
        <v>Male</v>
      </c>
    </row>
    <row r="7206" spans="1:20" x14ac:dyDescent="0.3">
      <c r="A7206" t="s">
        <v>7310</v>
      </c>
      <c r="B7206" s="1">
        <v>45586.866666666669</v>
      </c>
      <c r="C7206" t="s">
        <v>9</v>
      </c>
      <c r="D7206">
        <v>22</v>
      </c>
      <c r="E7206" t="s">
        <v>14</v>
      </c>
      <c r="F7206" t="s">
        <v>26</v>
      </c>
      <c r="G7206" t="b">
        <v>1</v>
      </c>
      <c r="I7206">
        <v>42</v>
      </c>
      <c r="J7206" t="b">
        <v>1</v>
      </c>
      <c r="K7206">
        <f>YEAR(Table1[[#This Row],[Patient Admission Date]])</f>
        <v>2024</v>
      </c>
      <c r="L7206" t="str">
        <f>TEXT(Table1[[#This Row],[Patient Admission Date]],"mmm")</f>
        <v>Oct</v>
      </c>
      <c r="M7206" t="str">
        <f>TEXT(Table1[[#This Row],[Patient Admission Date]],"ddd")</f>
        <v>Mon</v>
      </c>
      <c r="N7206" t="str">
        <f>TEXT(INT(HOUR(Table1[[#This Row],[Patient Admission Date]])/3)*3,"00")&amp;"-"&amp;TEXT(INT(HOUR(Table1[[#This Row],[Patient Admission Date]])/3)*3+3,"00")</f>
        <v>18-21</v>
      </c>
      <c r="O7206" t="str" cm="1">
        <f t="array" ref="O7206">_xlfn.IFS(Table1[[#This Row],[Patient Age]]&lt;=14,"0-14",Table1[[#This Row],[Patient Age]]&lt;=29,"15-29",Table1[[#This Row],[Patient Age]]&lt;=44,"30-44",Table1[[#This Row],[Patient Age]]&lt;=59,"45-59",Table1[[#This Row],[Patient Age]]&lt;=74,"60-74",TRUE,"75+")</f>
        <v>15-29</v>
      </c>
      <c r="P7206" t="str" cm="1">
        <f t="array" ref="P7206">_xlfn.IFS(Table1[[#This Row],[Patient Waittime]]&lt;=15,"0-15",Table1[[#This Row],[Patient Waittime]]&lt;=30,"16-30",Table1[[#This Row],[Patient Waittime]]&lt;=45,"31-45",Table1[[#This Row],[Patient Waittime]]&lt;=60,"46-60",TRUE,"60+")</f>
        <v>31-45</v>
      </c>
      <c r="Q7206">
        <f>--(Table1[[#This Row],[Patient Waittime]]&lt;=30)</f>
        <v>0</v>
      </c>
      <c r="R7206">
        <f>--Table1[[#This Row],[Patient Admission Flag]]</f>
        <v>1</v>
      </c>
      <c r="S7206">
        <f>--AND(Table1[[#This Row],[WithinTarget]]=1,Table1[[#This Row],[Patient Satisfaction Score]]&gt;=7)</f>
        <v>0</v>
      </c>
      <c r="T7206" t="str">
        <f>IF(LEFT(Table1[[#This Row],[Patient Gender]],1)="F","Female","Male")</f>
        <v>Male</v>
      </c>
    </row>
    <row r="7207" spans="1:20" x14ac:dyDescent="0.3">
      <c r="A7207" t="s">
        <v>7311</v>
      </c>
      <c r="B7207" s="1">
        <v>45489.447222222225</v>
      </c>
      <c r="C7207" t="s">
        <v>9</v>
      </c>
      <c r="D7207">
        <v>70</v>
      </c>
      <c r="E7207" t="s">
        <v>14</v>
      </c>
      <c r="F7207" t="s">
        <v>26</v>
      </c>
      <c r="G7207" t="b">
        <v>1</v>
      </c>
      <c r="I7207">
        <v>10</v>
      </c>
      <c r="J7207" t="b">
        <v>1</v>
      </c>
      <c r="K7207">
        <f>YEAR(Table1[[#This Row],[Patient Admission Date]])</f>
        <v>2024</v>
      </c>
      <c r="L7207" t="str">
        <f>TEXT(Table1[[#This Row],[Patient Admission Date]],"mmm")</f>
        <v>Jul</v>
      </c>
      <c r="M7207" t="str">
        <f>TEXT(Table1[[#This Row],[Patient Admission Date]],"ddd")</f>
        <v>Tue</v>
      </c>
      <c r="N7207" t="str">
        <f>TEXT(INT(HOUR(Table1[[#This Row],[Patient Admission Date]])/3)*3,"00")&amp;"-"&amp;TEXT(INT(HOUR(Table1[[#This Row],[Patient Admission Date]])/3)*3+3,"00")</f>
        <v>09-12</v>
      </c>
      <c r="O7207" t="str" cm="1">
        <f t="array" ref="O7207">_xlfn.IFS(Table1[[#This Row],[Patient Age]]&lt;=14,"0-14",Table1[[#This Row],[Patient Age]]&lt;=29,"15-29",Table1[[#This Row],[Patient Age]]&lt;=44,"30-44",Table1[[#This Row],[Patient Age]]&lt;=59,"45-59",Table1[[#This Row],[Patient Age]]&lt;=74,"60-74",TRUE,"75+")</f>
        <v>60-74</v>
      </c>
      <c r="P7207" t="str" cm="1">
        <f t="array" ref="P7207">_xlfn.IFS(Table1[[#This Row],[Patient Waittime]]&lt;=15,"0-15",Table1[[#This Row],[Patient Waittime]]&lt;=30,"16-30",Table1[[#This Row],[Patient Waittime]]&lt;=45,"31-45",Table1[[#This Row],[Patient Waittime]]&lt;=60,"46-60",TRUE,"60+")</f>
        <v>0-15</v>
      </c>
      <c r="Q7207">
        <f>--(Table1[[#This Row],[Patient Waittime]]&lt;=30)</f>
        <v>1</v>
      </c>
      <c r="R7207">
        <f>--Table1[[#This Row],[Patient Admission Flag]]</f>
        <v>1</v>
      </c>
      <c r="S7207">
        <f>--AND(Table1[[#This Row],[WithinTarget]]=1,Table1[[#This Row],[Patient Satisfaction Score]]&gt;=7)</f>
        <v>0</v>
      </c>
      <c r="T7207" t="str">
        <f>IF(LEFT(Table1[[#This Row],[Patient Gender]],1)="F","Female","Male")</f>
        <v>Male</v>
      </c>
    </row>
    <row r="7208" spans="1:20" x14ac:dyDescent="0.3">
      <c r="A7208" t="s">
        <v>7312</v>
      </c>
      <c r="B7208" s="1">
        <v>45350.884722222225</v>
      </c>
      <c r="C7208" t="s">
        <v>9</v>
      </c>
      <c r="D7208">
        <v>8</v>
      </c>
      <c r="E7208" t="s">
        <v>14</v>
      </c>
      <c r="F7208" t="s">
        <v>26</v>
      </c>
      <c r="G7208" t="b">
        <v>1</v>
      </c>
      <c r="I7208">
        <v>31</v>
      </c>
      <c r="J7208" t="b">
        <v>1</v>
      </c>
      <c r="K7208">
        <f>YEAR(Table1[[#This Row],[Patient Admission Date]])</f>
        <v>2024</v>
      </c>
      <c r="L7208" t="str">
        <f>TEXT(Table1[[#This Row],[Patient Admission Date]],"mmm")</f>
        <v>Feb</v>
      </c>
      <c r="M7208" t="str">
        <f>TEXT(Table1[[#This Row],[Patient Admission Date]],"ddd")</f>
        <v>Wed</v>
      </c>
      <c r="N7208" t="str">
        <f>TEXT(INT(HOUR(Table1[[#This Row],[Patient Admission Date]])/3)*3,"00")&amp;"-"&amp;TEXT(INT(HOUR(Table1[[#This Row],[Patient Admission Date]])/3)*3+3,"00")</f>
        <v>21-24</v>
      </c>
      <c r="O7208" t="str" cm="1">
        <f t="array" ref="O7208">_xlfn.IFS(Table1[[#This Row],[Patient Age]]&lt;=14,"0-14",Table1[[#This Row],[Patient Age]]&lt;=29,"15-29",Table1[[#This Row],[Patient Age]]&lt;=44,"30-44",Table1[[#This Row],[Patient Age]]&lt;=59,"45-59",Table1[[#This Row],[Patient Age]]&lt;=74,"60-74",TRUE,"75+")</f>
        <v>0-14</v>
      </c>
      <c r="P7208" t="str" cm="1">
        <f t="array" ref="P7208">_xlfn.IFS(Table1[[#This Row],[Patient Waittime]]&lt;=15,"0-15",Table1[[#This Row],[Patient Waittime]]&lt;=30,"16-30",Table1[[#This Row],[Patient Waittime]]&lt;=45,"31-45",Table1[[#This Row],[Patient Waittime]]&lt;=60,"46-60",TRUE,"60+")</f>
        <v>31-45</v>
      </c>
      <c r="Q7208">
        <f>--(Table1[[#This Row],[Patient Waittime]]&lt;=30)</f>
        <v>0</v>
      </c>
      <c r="R7208">
        <f>--Table1[[#This Row],[Patient Admission Flag]]</f>
        <v>1</v>
      </c>
      <c r="S7208">
        <f>--AND(Table1[[#This Row],[WithinTarget]]=1,Table1[[#This Row],[Patient Satisfaction Score]]&gt;=7)</f>
        <v>0</v>
      </c>
      <c r="T7208" t="str">
        <f>IF(LEFT(Table1[[#This Row],[Patient Gender]],1)="F","Female","Male")</f>
        <v>Male</v>
      </c>
    </row>
    <row r="7209" spans="1:20" x14ac:dyDescent="0.3">
      <c r="A7209" t="s">
        <v>7313</v>
      </c>
      <c r="B7209" s="1">
        <v>45287.96875</v>
      </c>
      <c r="C7209" t="s">
        <v>9</v>
      </c>
      <c r="D7209">
        <v>47</v>
      </c>
      <c r="E7209" t="s">
        <v>14</v>
      </c>
      <c r="F7209" t="s">
        <v>26</v>
      </c>
      <c r="G7209" t="b">
        <v>1</v>
      </c>
      <c r="I7209">
        <v>50</v>
      </c>
      <c r="J7209" t="b">
        <v>1</v>
      </c>
      <c r="K7209">
        <f>YEAR(Table1[[#This Row],[Patient Admission Date]])</f>
        <v>2023</v>
      </c>
      <c r="L7209" t="str">
        <f>TEXT(Table1[[#This Row],[Patient Admission Date]],"mmm")</f>
        <v>Dec</v>
      </c>
      <c r="M7209" t="str">
        <f>TEXT(Table1[[#This Row],[Patient Admission Date]],"ddd")</f>
        <v>Wed</v>
      </c>
      <c r="N7209" t="str">
        <f>TEXT(INT(HOUR(Table1[[#This Row],[Patient Admission Date]])/3)*3,"00")&amp;"-"&amp;TEXT(INT(HOUR(Table1[[#This Row],[Patient Admission Date]])/3)*3+3,"00")</f>
        <v>21-24</v>
      </c>
      <c r="O7209" t="str" cm="1">
        <f t="array" ref="O7209">_xlfn.IFS(Table1[[#This Row],[Patient Age]]&lt;=14,"0-14",Table1[[#This Row],[Patient Age]]&lt;=29,"15-29",Table1[[#This Row],[Patient Age]]&lt;=44,"30-44",Table1[[#This Row],[Patient Age]]&lt;=59,"45-59",Table1[[#This Row],[Patient Age]]&lt;=74,"60-74",TRUE,"75+")</f>
        <v>45-59</v>
      </c>
      <c r="P7209" t="str" cm="1">
        <f t="array" ref="P7209">_xlfn.IFS(Table1[[#This Row],[Patient Waittime]]&lt;=15,"0-15",Table1[[#This Row],[Patient Waittime]]&lt;=30,"16-30",Table1[[#This Row],[Patient Waittime]]&lt;=45,"31-45",Table1[[#This Row],[Patient Waittime]]&lt;=60,"46-60",TRUE,"60+")</f>
        <v>46-60</v>
      </c>
      <c r="Q7209">
        <f>--(Table1[[#This Row],[Patient Waittime]]&lt;=30)</f>
        <v>0</v>
      </c>
      <c r="R7209">
        <f>--Table1[[#This Row],[Patient Admission Flag]]</f>
        <v>1</v>
      </c>
      <c r="S7209">
        <f>--AND(Table1[[#This Row],[WithinTarget]]=1,Table1[[#This Row],[Patient Satisfaction Score]]&gt;=7)</f>
        <v>0</v>
      </c>
      <c r="T7209" t="str">
        <f>IF(LEFT(Table1[[#This Row],[Patient Gender]],1)="F","Female","Male")</f>
        <v>Male</v>
      </c>
    </row>
    <row r="7210" spans="1:20" x14ac:dyDescent="0.3">
      <c r="A7210" t="s">
        <v>7314</v>
      </c>
      <c r="B7210" s="1">
        <v>45024.157638888886</v>
      </c>
      <c r="C7210" t="s">
        <v>9</v>
      </c>
      <c r="D7210">
        <v>69</v>
      </c>
      <c r="E7210" t="s">
        <v>14</v>
      </c>
      <c r="F7210" t="s">
        <v>26</v>
      </c>
      <c r="G7210" t="b">
        <v>1</v>
      </c>
      <c r="I7210">
        <v>24</v>
      </c>
      <c r="J7210" t="b">
        <v>1</v>
      </c>
      <c r="K7210">
        <f>YEAR(Table1[[#This Row],[Patient Admission Date]])</f>
        <v>2023</v>
      </c>
      <c r="L7210" t="str">
        <f>TEXT(Table1[[#This Row],[Patient Admission Date]],"mmm")</f>
        <v>Apr</v>
      </c>
      <c r="M7210" t="str">
        <f>TEXT(Table1[[#This Row],[Patient Admission Date]],"ddd")</f>
        <v>Sat</v>
      </c>
      <c r="N7210" t="str">
        <f>TEXT(INT(HOUR(Table1[[#This Row],[Patient Admission Date]])/3)*3,"00")&amp;"-"&amp;TEXT(INT(HOUR(Table1[[#This Row],[Patient Admission Date]])/3)*3+3,"00")</f>
        <v>03-06</v>
      </c>
      <c r="O7210" t="str" cm="1">
        <f t="array" ref="O7210">_xlfn.IFS(Table1[[#This Row],[Patient Age]]&lt;=14,"0-14",Table1[[#This Row],[Patient Age]]&lt;=29,"15-29",Table1[[#This Row],[Patient Age]]&lt;=44,"30-44",Table1[[#This Row],[Patient Age]]&lt;=59,"45-59",Table1[[#This Row],[Patient Age]]&lt;=74,"60-74",TRUE,"75+")</f>
        <v>60-74</v>
      </c>
      <c r="P7210" t="str" cm="1">
        <f t="array" ref="P7210">_xlfn.IFS(Table1[[#This Row],[Patient Waittime]]&lt;=15,"0-15",Table1[[#This Row],[Patient Waittime]]&lt;=30,"16-30",Table1[[#This Row],[Patient Waittime]]&lt;=45,"31-45",Table1[[#This Row],[Patient Waittime]]&lt;=60,"46-60",TRUE,"60+")</f>
        <v>16-30</v>
      </c>
      <c r="Q7210">
        <f>--(Table1[[#This Row],[Patient Waittime]]&lt;=30)</f>
        <v>1</v>
      </c>
      <c r="R7210">
        <f>--Table1[[#This Row],[Patient Admission Flag]]</f>
        <v>1</v>
      </c>
      <c r="S7210">
        <f>--AND(Table1[[#This Row],[WithinTarget]]=1,Table1[[#This Row],[Patient Satisfaction Score]]&gt;=7)</f>
        <v>0</v>
      </c>
      <c r="T7210" t="str">
        <f>IF(LEFT(Table1[[#This Row],[Patient Gender]],1)="F","Female","Male")</f>
        <v>Male</v>
      </c>
    </row>
    <row r="7211" spans="1:20" x14ac:dyDescent="0.3">
      <c r="A7211" t="s">
        <v>7315</v>
      </c>
      <c r="B7211" s="1">
        <v>45245.938888888886</v>
      </c>
      <c r="C7211" t="s">
        <v>9</v>
      </c>
      <c r="D7211">
        <v>45</v>
      </c>
      <c r="E7211" t="s">
        <v>14</v>
      </c>
      <c r="F7211" t="s">
        <v>26</v>
      </c>
      <c r="G7211" t="b">
        <v>1</v>
      </c>
      <c r="H7211">
        <v>0</v>
      </c>
      <c r="I7211">
        <v>17</v>
      </c>
      <c r="J7211" t="b">
        <v>1</v>
      </c>
      <c r="K7211">
        <f>YEAR(Table1[[#This Row],[Patient Admission Date]])</f>
        <v>2023</v>
      </c>
      <c r="L7211" t="str">
        <f>TEXT(Table1[[#This Row],[Patient Admission Date]],"mmm")</f>
        <v>Nov</v>
      </c>
      <c r="M7211" t="str">
        <f>TEXT(Table1[[#This Row],[Patient Admission Date]],"ddd")</f>
        <v>Wed</v>
      </c>
      <c r="N7211" t="str">
        <f>TEXT(INT(HOUR(Table1[[#This Row],[Patient Admission Date]])/3)*3,"00")&amp;"-"&amp;TEXT(INT(HOUR(Table1[[#This Row],[Patient Admission Date]])/3)*3+3,"00")</f>
        <v>21-24</v>
      </c>
      <c r="O7211" t="str" cm="1">
        <f t="array" ref="O7211">_xlfn.IFS(Table1[[#This Row],[Patient Age]]&lt;=14,"0-14",Table1[[#This Row],[Patient Age]]&lt;=29,"15-29",Table1[[#This Row],[Patient Age]]&lt;=44,"30-44",Table1[[#This Row],[Patient Age]]&lt;=59,"45-59",Table1[[#This Row],[Patient Age]]&lt;=74,"60-74",TRUE,"75+")</f>
        <v>45-59</v>
      </c>
      <c r="P7211" t="str" cm="1">
        <f t="array" ref="P7211">_xlfn.IFS(Table1[[#This Row],[Patient Waittime]]&lt;=15,"0-15",Table1[[#This Row],[Patient Waittime]]&lt;=30,"16-30",Table1[[#This Row],[Patient Waittime]]&lt;=45,"31-45",Table1[[#This Row],[Patient Waittime]]&lt;=60,"46-60",TRUE,"60+")</f>
        <v>16-30</v>
      </c>
      <c r="Q7211">
        <f>--(Table1[[#This Row],[Patient Waittime]]&lt;=30)</f>
        <v>1</v>
      </c>
      <c r="R7211">
        <f>--Table1[[#This Row],[Patient Admission Flag]]</f>
        <v>1</v>
      </c>
      <c r="S7211">
        <f>--AND(Table1[[#This Row],[WithinTarget]]=1,Table1[[#This Row],[Patient Satisfaction Score]]&gt;=7)</f>
        <v>0</v>
      </c>
      <c r="T7211" t="str">
        <f>IF(LEFT(Table1[[#This Row],[Patient Gender]],1)="F","Female","Male")</f>
        <v>Male</v>
      </c>
    </row>
    <row r="7212" spans="1:20" x14ac:dyDescent="0.3">
      <c r="A7212" t="s">
        <v>7316</v>
      </c>
      <c r="B7212" s="1">
        <v>45093.482638888891</v>
      </c>
      <c r="C7212" t="s">
        <v>9</v>
      </c>
      <c r="D7212">
        <v>22</v>
      </c>
      <c r="E7212" t="s">
        <v>14</v>
      </c>
      <c r="F7212" t="s">
        <v>26</v>
      </c>
      <c r="G7212" t="b">
        <v>1</v>
      </c>
      <c r="H7212">
        <v>1</v>
      </c>
      <c r="I7212">
        <v>53</v>
      </c>
      <c r="J7212" t="b">
        <v>1</v>
      </c>
      <c r="K7212">
        <f>YEAR(Table1[[#This Row],[Patient Admission Date]])</f>
        <v>2023</v>
      </c>
      <c r="L7212" t="str">
        <f>TEXT(Table1[[#This Row],[Patient Admission Date]],"mmm")</f>
        <v>Jun</v>
      </c>
      <c r="M7212" t="str">
        <f>TEXT(Table1[[#This Row],[Patient Admission Date]],"ddd")</f>
        <v>Fri</v>
      </c>
      <c r="N7212" t="str">
        <f>TEXT(INT(HOUR(Table1[[#This Row],[Patient Admission Date]])/3)*3,"00")&amp;"-"&amp;TEXT(INT(HOUR(Table1[[#This Row],[Patient Admission Date]])/3)*3+3,"00")</f>
        <v>09-12</v>
      </c>
      <c r="O7212" t="str" cm="1">
        <f t="array" ref="O7212">_xlfn.IFS(Table1[[#This Row],[Patient Age]]&lt;=14,"0-14",Table1[[#This Row],[Patient Age]]&lt;=29,"15-29",Table1[[#This Row],[Patient Age]]&lt;=44,"30-44",Table1[[#This Row],[Patient Age]]&lt;=59,"45-59",Table1[[#This Row],[Patient Age]]&lt;=74,"60-74",TRUE,"75+")</f>
        <v>15-29</v>
      </c>
      <c r="P7212" t="str" cm="1">
        <f t="array" ref="P7212">_xlfn.IFS(Table1[[#This Row],[Patient Waittime]]&lt;=15,"0-15",Table1[[#This Row],[Patient Waittime]]&lt;=30,"16-30",Table1[[#This Row],[Patient Waittime]]&lt;=45,"31-45",Table1[[#This Row],[Patient Waittime]]&lt;=60,"46-60",TRUE,"60+")</f>
        <v>46-60</v>
      </c>
      <c r="Q7212">
        <f>--(Table1[[#This Row],[Patient Waittime]]&lt;=30)</f>
        <v>0</v>
      </c>
      <c r="R7212">
        <f>--Table1[[#This Row],[Patient Admission Flag]]</f>
        <v>1</v>
      </c>
      <c r="S7212">
        <f>--AND(Table1[[#This Row],[WithinTarget]]=1,Table1[[#This Row],[Patient Satisfaction Score]]&gt;=7)</f>
        <v>0</v>
      </c>
      <c r="T7212" t="str">
        <f>IF(LEFT(Table1[[#This Row],[Patient Gender]],1)="F","Female","Male")</f>
        <v>Male</v>
      </c>
    </row>
    <row r="7213" spans="1:20" x14ac:dyDescent="0.3">
      <c r="A7213" t="s">
        <v>7317</v>
      </c>
      <c r="B7213" s="1">
        <v>45488.353472222225</v>
      </c>
      <c r="C7213" t="s">
        <v>9</v>
      </c>
      <c r="D7213">
        <v>54</v>
      </c>
      <c r="E7213" t="s">
        <v>14</v>
      </c>
      <c r="F7213" t="s">
        <v>11</v>
      </c>
      <c r="G7213" t="b">
        <v>1</v>
      </c>
      <c r="I7213">
        <v>17</v>
      </c>
      <c r="J7213" t="b">
        <v>1</v>
      </c>
      <c r="K7213">
        <f>YEAR(Table1[[#This Row],[Patient Admission Date]])</f>
        <v>2024</v>
      </c>
      <c r="L7213" t="str">
        <f>TEXT(Table1[[#This Row],[Patient Admission Date]],"mmm")</f>
        <v>Jul</v>
      </c>
      <c r="M7213" t="str">
        <f>TEXT(Table1[[#This Row],[Patient Admission Date]],"ddd")</f>
        <v>Mon</v>
      </c>
      <c r="N7213" t="str">
        <f>TEXT(INT(HOUR(Table1[[#This Row],[Patient Admission Date]])/3)*3,"00")&amp;"-"&amp;TEXT(INT(HOUR(Table1[[#This Row],[Patient Admission Date]])/3)*3+3,"00")</f>
        <v>06-09</v>
      </c>
      <c r="O7213" t="str" cm="1">
        <f t="array" ref="O7213">_xlfn.IFS(Table1[[#This Row],[Patient Age]]&lt;=14,"0-14",Table1[[#This Row],[Patient Age]]&lt;=29,"15-29",Table1[[#This Row],[Patient Age]]&lt;=44,"30-44",Table1[[#This Row],[Patient Age]]&lt;=59,"45-59",Table1[[#This Row],[Patient Age]]&lt;=74,"60-74",TRUE,"75+")</f>
        <v>45-59</v>
      </c>
      <c r="P7213" t="str" cm="1">
        <f t="array" ref="P7213">_xlfn.IFS(Table1[[#This Row],[Patient Waittime]]&lt;=15,"0-15",Table1[[#This Row],[Patient Waittime]]&lt;=30,"16-30",Table1[[#This Row],[Patient Waittime]]&lt;=45,"31-45",Table1[[#This Row],[Patient Waittime]]&lt;=60,"46-60",TRUE,"60+")</f>
        <v>16-30</v>
      </c>
      <c r="Q7213">
        <f>--(Table1[[#This Row],[Patient Waittime]]&lt;=30)</f>
        <v>1</v>
      </c>
      <c r="R7213">
        <f>--Table1[[#This Row],[Patient Admission Flag]]</f>
        <v>1</v>
      </c>
      <c r="S7213">
        <f>--AND(Table1[[#This Row],[WithinTarget]]=1,Table1[[#This Row],[Patient Satisfaction Score]]&gt;=7)</f>
        <v>0</v>
      </c>
      <c r="T7213" t="str">
        <f>IF(LEFT(Table1[[#This Row],[Patient Gender]],1)="F","Female","Male")</f>
        <v>Male</v>
      </c>
    </row>
    <row r="7214" spans="1:20" x14ac:dyDescent="0.3">
      <c r="A7214" t="s">
        <v>7318</v>
      </c>
      <c r="B7214" s="1">
        <v>45527.138194444444</v>
      </c>
      <c r="C7214" t="s">
        <v>9</v>
      </c>
      <c r="D7214">
        <v>32</v>
      </c>
      <c r="E7214" t="s">
        <v>14</v>
      </c>
      <c r="F7214" t="s">
        <v>11</v>
      </c>
      <c r="G7214" t="b">
        <v>1</v>
      </c>
      <c r="I7214">
        <v>37</v>
      </c>
      <c r="J7214" t="b">
        <v>1</v>
      </c>
      <c r="K7214">
        <f>YEAR(Table1[[#This Row],[Patient Admission Date]])</f>
        <v>2024</v>
      </c>
      <c r="L7214" t="str">
        <f>TEXT(Table1[[#This Row],[Patient Admission Date]],"mmm")</f>
        <v>Aug</v>
      </c>
      <c r="M7214" t="str">
        <f>TEXT(Table1[[#This Row],[Patient Admission Date]],"ddd")</f>
        <v>Fri</v>
      </c>
      <c r="N7214" t="str">
        <f>TEXT(INT(HOUR(Table1[[#This Row],[Patient Admission Date]])/3)*3,"00")&amp;"-"&amp;TEXT(INT(HOUR(Table1[[#This Row],[Patient Admission Date]])/3)*3+3,"00")</f>
        <v>03-06</v>
      </c>
      <c r="O7214" t="str" cm="1">
        <f t="array" ref="O7214">_xlfn.IFS(Table1[[#This Row],[Patient Age]]&lt;=14,"0-14",Table1[[#This Row],[Patient Age]]&lt;=29,"15-29",Table1[[#This Row],[Patient Age]]&lt;=44,"30-44",Table1[[#This Row],[Patient Age]]&lt;=59,"45-59",Table1[[#This Row],[Patient Age]]&lt;=74,"60-74",TRUE,"75+")</f>
        <v>30-44</v>
      </c>
      <c r="P7214" t="str" cm="1">
        <f t="array" ref="P7214">_xlfn.IFS(Table1[[#This Row],[Patient Waittime]]&lt;=15,"0-15",Table1[[#This Row],[Patient Waittime]]&lt;=30,"16-30",Table1[[#This Row],[Patient Waittime]]&lt;=45,"31-45",Table1[[#This Row],[Patient Waittime]]&lt;=60,"46-60",TRUE,"60+")</f>
        <v>31-45</v>
      </c>
      <c r="Q7214">
        <f>--(Table1[[#This Row],[Patient Waittime]]&lt;=30)</f>
        <v>0</v>
      </c>
      <c r="R7214">
        <f>--Table1[[#This Row],[Patient Admission Flag]]</f>
        <v>1</v>
      </c>
      <c r="S7214">
        <f>--AND(Table1[[#This Row],[WithinTarget]]=1,Table1[[#This Row],[Patient Satisfaction Score]]&gt;=7)</f>
        <v>0</v>
      </c>
      <c r="T7214" t="str">
        <f>IF(LEFT(Table1[[#This Row],[Patient Gender]],1)="F","Female","Male")</f>
        <v>Male</v>
      </c>
    </row>
    <row r="7215" spans="1:20" x14ac:dyDescent="0.3">
      <c r="A7215" t="s">
        <v>7319</v>
      </c>
      <c r="B7215" s="1">
        <v>45569.934027777781</v>
      </c>
      <c r="C7215" t="s">
        <v>9</v>
      </c>
      <c r="D7215">
        <v>51</v>
      </c>
      <c r="E7215" t="s">
        <v>14</v>
      </c>
      <c r="F7215" t="s">
        <v>11</v>
      </c>
      <c r="G7215" t="b">
        <v>1</v>
      </c>
      <c r="I7215">
        <v>41</v>
      </c>
      <c r="J7215" t="b">
        <v>1</v>
      </c>
      <c r="K7215">
        <f>YEAR(Table1[[#This Row],[Patient Admission Date]])</f>
        <v>2024</v>
      </c>
      <c r="L7215" t="str">
        <f>TEXT(Table1[[#This Row],[Patient Admission Date]],"mmm")</f>
        <v>Oct</v>
      </c>
      <c r="M7215" t="str">
        <f>TEXT(Table1[[#This Row],[Patient Admission Date]],"ddd")</f>
        <v>Fri</v>
      </c>
      <c r="N7215" t="str">
        <f>TEXT(INT(HOUR(Table1[[#This Row],[Patient Admission Date]])/3)*3,"00")&amp;"-"&amp;TEXT(INT(HOUR(Table1[[#This Row],[Patient Admission Date]])/3)*3+3,"00")</f>
        <v>21-24</v>
      </c>
      <c r="O7215" t="str" cm="1">
        <f t="array" ref="O7215">_xlfn.IFS(Table1[[#This Row],[Patient Age]]&lt;=14,"0-14",Table1[[#This Row],[Patient Age]]&lt;=29,"15-29",Table1[[#This Row],[Patient Age]]&lt;=44,"30-44",Table1[[#This Row],[Patient Age]]&lt;=59,"45-59",Table1[[#This Row],[Patient Age]]&lt;=74,"60-74",TRUE,"75+")</f>
        <v>45-59</v>
      </c>
      <c r="P7215" t="str" cm="1">
        <f t="array" ref="P7215">_xlfn.IFS(Table1[[#This Row],[Patient Waittime]]&lt;=15,"0-15",Table1[[#This Row],[Patient Waittime]]&lt;=30,"16-30",Table1[[#This Row],[Patient Waittime]]&lt;=45,"31-45",Table1[[#This Row],[Patient Waittime]]&lt;=60,"46-60",TRUE,"60+")</f>
        <v>31-45</v>
      </c>
      <c r="Q7215">
        <f>--(Table1[[#This Row],[Patient Waittime]]&lt;=30)</f>
        <v>0</v>
      </c>
      <c r="R7215">
        <f>--Table1[[#This Row],[Patient Admission Flag]]</f>
        <v>1</v>
      </c>
      <c r="S7215">
        <f>--AND(Table1[[#This Row],[WithinTarget]]=1,Table1[[#This Row],[Patient Satisfaction Score]]&gt;=7)</f>
        <v>0</v>
      </c>
      <c r="T7215" t="str">
        <f>IF(LEFT(Table1[[#This Row],[Patient Gender]],1)="F","Female","Male")</f>
        <v>Male</v>
      </c>
    </row>
    <row r="7216" spans="1:20" x14ac:dyDescent="0.3">
      <c r="A7216" t="s">
        <v>7320</v>
      </c>
      <c r="B7216" s="1">
        <v>45037.724305555559</v>
      </c>
      <c r="C7216" t="s">
        <v>9</v>
      </c>
      <c r="D7216">
        <v>36</v>
      </c>
      <c r="E7216" t="s">
        <v>14</v>
      </c>
      <c r="F7216" t="s">
        <v>11</v>
      </c>
      <c r="G7216" t="b">
        <v>1</v>
      </c>
      <c r="I7216">
        <v>43</v>
      </c>
      <c r="J7216" t="b">
        <v>1</v>
      </c>
      <c r="K7216">
        <f>YEAR(Table1[[#This Row],[Patient Admission Date]])</f>
        <v>2023</v>
      </c>
      <c r="L7216" t="str">
        <f>TEXT(Table1[[#This Row],[Patient Admission Date]],"mmm")</f>
        <v>Apr</v>
      </c>
      <c r="M7216" t="str">
        <f>TEXT(Table1[[#This Row],[Patient Admission Date]],"ddd")</f>
        <v>Fri</v>
      </c>
      <c r="N7216" t="str">
        <f>TEXT(INT(HOUR(Table1[[#This Row],[Patient Admission Date]])/3)*3,"00")&amp;"-"&amp;TEXT(INT(HOUR(Table1[[#This Row],[Patient Admission Date]])/3)*3+3,"00")</f>
        <v>15-18</v>
      </c>
      <c r="O7216" t="str" cm="1">
        <f t="array" ref="O7216">_xlfn.IFS(Table1[[#This Row],[Patient Age]]&lt;=14,"0-14",Table1[[#This Row],[Patient Age]]&lt;=29,"15-29",Table1[[#This Row],[Patient Age]]&lt;=44,"30-44",Table1[[#This Row],[Patient Age]]&lt;=59,"45-59",Table1[[#This Row],[Patient Age]]&lt;=74,"60-74",TRUE,"75+")</f>
        <v>30-44</v>
      </c>
      <c r="P7216" t="str" cm="1">
        <f t="array" ref="P7216">_xlfn.IFS(Table1[[#This Row],[Patient Waittime]]&lt;=15,"0-15",Table1[[#This Row],[Patient Waittime]]&lt;=30,"16-30",Table1[[#This Row],[Patient Waittime]]&lt;=45,"31-45",Table1[[#This Row],[Patient Waittime]]&lt;=60,"46-60",TRUE,"60+")</f>
        <v>31-45</v>
      </c>
      <c r="Q7216">
        <f>--(Table1[[#This Row],[Patient Waittime]]&lt;=30)</f>
        <v>0</v>
      </c>
      <c r="R7216">
        <f>--Table1[[#This Row],[Patient Admission Flag]]</f>
        <v>1</v>
      </c>
      <c r="S7216">
        <f>--AND(Table1[[#This Row],[WithinTarget]]=1,Table1[[#This Row],[Patient Satisfaction Score]]&gt;=7)</f>
        <v>0</v>
      </c>
      <c r="T7216" t="str">
        <f>IF(LEFT(Table1[[#This Row],[Patient Gender]],1)="F","Female","Male")</f>
        <v>Male</v>
      </c>
    </row>
    <row r="7217" spans="1:20" x14ac:dyDescent="0.3">
      <c r="A7217" t="s">
        <v>7321</v>
      </c>
      <c r="B7217" s="1">
        <v>45481.977083333331</v>
      </c>
      <c r="C7217" t="s">
        <v>9</v>
      </c>
      <c r="D7217">
        <v>63</v>
      </c>
      <c r="E7217" t="s">
        <v>14</v>
      </c>
      <c r="F7217" t="s">
        <v>11</v>
      </c>
      <c r="G7217" t="b">
        <v>1</v>
      </c>
      <c r="I7217">
        <v>44</v>
      </c>
      <c r="J7217" t="b">
        <v>1</v>
      </c>
      <c r="K7217">
        <f>YEAR(Table1[[#This Row],[Patient Admission Date]])</f>
        <v>2024</v>
      </c>
      <c r="L7217" t="str">
        <f>TEXT(Table1[[#This Row],[Patient Admission Date]],"mmm")</f>
        <v>Jul</v>
      </c>
      <c r="M7217" t="str">
        <f>TEXT(Table1[[#This Row],[Patient Admission Date]],"ddd")</f>
        <v>Mon</v>
      </c>
      <c r="N7217" t="str">
        <f>TEXT(INT(HOUR(Table1[[#This Row],[Patient Admission Date]])/3)*3,"00")&amp;"-"&amp;TEXT(INT(HOUR(Table1[[#This Row],[Patient Admission Date]])/3)*3+3,"00")</f>
        <v>21-24</v>
      </c>
      <c r="O7217" t="str" cm="1">
        <f t="array" ref="O7217">_xlfn.IFS(Table1[[#This Row],[Patient Age]]&lt;=14,"0-14",Table1[[#This Row],[Patient Age]]&lt;=29,"15-29",Table1[[#This Row],[Patient Age]]&lt;=44,"30-44",Table1[[#This Row],[Patient Age]]&lt;=59,"45-59",Table1[[#This Row],[Patient Age]]&lt;=74,"60-74",TRUE,"75+")</f>
        <v>60-74</v>
      </c>
      <c r="P7217" t="str" cm="1">
        <f t="array" ref="P7217">_xlfn.IFS(Table1[[#This Row],[Patient Waittime]]&lt;=15,"0-15",Table1[[#This Row],[Patient Waittime]]&lt;=30,"16-30",Table1[[#This Row],[Patient Waittime]]&lt;=45,"31-45",Table1[[#This Row],[Patient Waittime]]&lt;=60,"46-60",TRUE,"60+")</f>
        <v>31-45</v>
      </c>
      <c r="Q7217">
        <f>--(Table1[[#This Row],[Patient Waittime]]&lt;=30)</f>
        <v>0</v>
      </c>
      <c r="R7217">
        <f>--Table1[[#This Row],[Patient Admission Flag]]</f>
        <v>1</v>
      </c>
      <c r="S7217">
        <f>--AND(Table1[[#This Row],[WithinTarget]]=1,Table1[[#This Row],[Patient Satisfaction Score]]&gt;=7)</f>
        <v>0</v>
      </c>
      <c r="T7217" t="str">
        <f>IF(LEFT(Table1[[#This Row],[Patient Gender]],1)="F","Female","Male")</f>
        <v>Male</v>
      </c>
    </row>
    <row r="7218" spans="1:20" x14ac:dyDescent="0.3">
      <c r="A7218" t="s">
        <v>7322</v>
      </c>
      <c r="B7218" s="1">
        <v>45376.195833333331</v>
      </c>
      <c r="C7218" t="s">
        <v>9</v>
      </c>
      <c r="D7218">
        <v>7</v>
      </c>
      <c r="E7218" t="s">
        <v>14</v>
      </c>
      <c r="F7218" t="s">
        <v>11</v>
      </c>
      <c r="G7218" t="b">
        <v>1</v>
      </c>
      <c r="I7218">
        <v>48</v>
      </c>
      <c r="J7218" t="b">
        <v>1</v>
      </c>
      <c r="K7218">
        <f>YEAR(Table1[[#This Row],[Patient Admission Date]])</f>
        <v>2024</v>
      </c>
      <c r="L7218" t="str">
        <f>TEXT(Table1[[#This Row],[Patient Admission Date]],"mmm")</f>
        <v>Mar</v>
      </c>
      <c r="M7218" t="str">
        <f>TEXT(Table1[[#This Row],[Patient Admission Date]],"ddd")</f>
        <v>Mon</v>
      </c>
      <c r="N7218" t="str">
        <f>TEXT(INT(HOUR(Table1[[#This Row],[Patient Admission Date]])/3)*3,"00")&amp;"-"&amp;TEXT(INT(HOUR(Table1[[#This Row],[Patient Admission Date]])/3)*3+3,"00")</f>
        <v>03-06</v>
      </c>
      <c r="O7218" t="str" cm="1">
        <f t="array" ref="O7218">_xlfn.IFS(Table1[[#This Row],[Patient Age]]&lt;=14,"0-14",Table1[[#This Row],[Patient Age]]&lt;=29,"15-29",Table1[[#This Row],[Patient Age]]&lt;=44,"30-44",Table1[[#This Row],[Patient Age]]&lt;=59,"45-59",Table1[[#This Row],[Patient Age]]&lt;=74,"60-74",TRUE,"75+")</f>
        <v>0-14</v>
      </c>
      <c r="P7218" t="str" cm="1">
        <f t="array" ref="P7218">_xlfn.IFS(Table1[[#This Row],[Patient Waittime]]&lt;=15,"0-15",Table1[[#This Row],[Patient Waittime]]&lt;=30,"16-30",Table1[[#This Row],[Patient Waittime]]&lt;=45,"31-45",Table1[[#This Row],[Patient Waittime]]&lt;=60,"46-60",TRUE,"60+")</f>
        <v>46-60</v>
      </c>
      <c r="Q7218">
        <f>--(Table1[[#This Row],[Patient Waittime]]&lt;=30)</f>
        <v>0</v>
      </c>
      <c r="R7218">
        <f>--Table1[[#This Row],[Patient Admission Flag]]</f>
        <v>1</v>
      </c>
      <c r="S7218">
        <f>--AND(Table1[[#This Row],[WithinTarget]]=1,Table1[[#This Row],[Patient Satisfaction Score]]&gt;=7)</f>
        <v>0</v>
      </c>
      <c r="T7218" t="str">
        <f>IF(LEFT(Table1[[#This Row],[Patient Gender]],1)="F","Female","Male")</f>
        <v>Male</v>
      </c>
    </row>
    <row r="7219" spans="1:20" x14ac:dyDescent="0.3">
      <c r="A7219" t="s">
        <v>7323</v>
      </c>
      <c r="B7219" s="1">
        <v>45178.972916666666</v>
      </c>
      <c r="C7219" t="s">
        <v>9</v>
      </c>
      <c r="D7219">
        <v>42</v>
      </c>
      <c r="E7219" t="s">
        <v>14</v>
      </c>
      <c r="F7219" t="s">
        <v>11</v>
      </c>
      <c r="G7219" t="b">
        <v>1</v>
      </c>
      <c r="I7219">
        <v>54</v>
      </c>
      <c r="J7219" t="b">
        <v>1</v>
      </c>
      <c r="K7219">
        <f>YEAR(Table1[[#This Row],[Patient Admission Date]])</f>
        <v>2023</v>
      </c>
      <c r="L7219" t="str">
        <f>TEXT(Table1[[#This Row],[Patient Admission Date]],"mmm")</f>
        <v>Sep</v>
      </c>
      <c r="M7219" t="str">
        <f>TEXT(Table1[[#This Row],[Patient Admission Date]],"ddd")</f>
        <v>Sat</v>
      </c>
      <c r="N7219" t="str">
        <f>TEXT(INT(HOUR(Table1[[#This Row],[Patient Admission Date]])/3)*3,"00")&amp;"-"&amp;TEXT(INT(HOUR(Table1[[#This Row],[Patient Admission Date]])/3)*3+3,"00")</f>
        <v>21-24</v>
      </c>
      <c r="O7219" t="str" cm="1">
        <f t="array" ref="O7219">_xlfn.IFS(Table1[[#This Row],[Patient Age]]&lt;=14,"0-14",Table1[[#This Row],[Patient Age]]&lt;=29,"15-29",Table1[[#This Row],[Patient Age]]&lt;=44,"30-44",Table1[[#This Row],[Patient Age]]&lt;=59,"45-59",Table1[[#This Row],[Patient Age]]&lt;=74,"60-74",TRUE,"75+")</f>
        <v>30-44</v>
      </c>
      <c r="P7219" t="str" cm="1">
        <f t="array" ref="P7219">_xlfn.IFS(Table1[[#This Row],[Patient Waittime]]&lt;=15,"0-15",Table1[[#This Row],[Patient Waittime]]&lt;=30,"16-30",Table1[[#This Row],[Patient Waittime]]&lt;=45,"31-45",Table1[[#This Row],[Patient Waittime]]&lt;=60,"46-60",TRUE,"60+")</f>
        <v>46-60</v>
      </c>
      <c r="Q7219">
        <f>--(Table1[[#This Row],[Patient Waittime]]&lt;=30)</f>
        <v>0</v>
      </c>
      <c r="R7219">
        <f>--Table1[[#This Row],[Patient Admission Flag]]</f>
        <v>1</v>
      </c>
      <c r="S7219">
        <f>--AND(Table1[[#This Row],[WithinTarget]]=1,Table1[[#This Row],[Patient Satisfaction Score]]&gt;=7)</f>
        <v>0</v>
      </c>
      <c r="T7219" t="str">
        <f>IF(LEFT(Table1[[#This Row],[Patient Gender]],1)="F","Female","Male")</f>
        <v>Male</v>
      </c>
    </row>
    <row r="7220" spans="1:20" x14ac:dyDescent="0.3">
      <c r="A7220" t="s">
        <v>7324</v>
      </c>
      <c r="B7220" s="1">
        <v>45223.071527777778</v>
      </c>
      <c r="C7220" t="s">
        <v>9</v>
      </c>
      <c r="D7220">
        <v>34</v>
      </c>
      <c r="E7220" t="s">
        <v>14</v>
      </c>
      <c r="F7220" t="s">
        <v>11</v>
      </c>
      <c r="G7220" t="b">
        <v>1</v>
      </c>
      <c r="I7220">
        <v>56</v>
      </c>
      <c r="J7220" t="b">
        <v>1</v>
      </c>
      <c r="K7220">
        <f>YEAR(Table1[[#This Row],[Patient Admission Date]])</f>
        <v>2023</v>
      </c>
      <c r="L7220" t="str">
        <f>TEXT(Table1[[#This Row],[Patient Admission Date]],"mmm")</f>
        <v>Oct</v>
      </c>
      <c r="M7220" t="str">
        <f>TEXT(Table1[[#This Row],[Patient Admission Date]],"ddd")</f>
        <v>Tue</v>
      </c>
      <c r="N7220" t="str">
        <f>TEXT(INT(HOUR(Table1[[#This Row],[Patient Admission Date]])/3)*3,"00")&amp;"-"&amp;TEXT(INT(HOUR(Table1[[#This Row],[Patient Admission Date]])/3)*3+3,"00")</f>
        <v>00-03</v>
      </c>
      <c r="O7220" t="str" cm="1">
        <f t="array" ref="O7220">_xlfn.IFS(Table1[[#This Row],[Patient Age]]&lt;=14,"0-14",Table1[[#This Row],[Patient Age]]&lt;=29,"15-29",Table1[[#This Row],[Patient Age]]&lt;=44,"30-44",Table1[[#This Row],[Patient Age]]&lt;=59,"45-59",Table1[[#This Row],[Patient Age]]&lt;=74,"60-74",TRUE,"75+")</f>
        <v>30-44</v>
      </c>
      <c r="P7220" t="str" cm="1">
        <f t="array" ref="P7220">_xlfn.IFS(Table1[[#This Row],[Patient Waittime]]&lt;=15,"0-15",Table1[[#This Row],[Patient Waittime]]&lt;=30,"16-30",Table1[[#This Row],[Patient Waittime]]&lt;=45,"31-45",Table1[[#This Row],[Patient Waittime]]&lt;=60,"46-60",TRUE,"60+")</f>
        <v>46-60</v>
      </c>
      <c r="Q7220">
        <f>--(Table1[[#This Row],[Patient Waittime]]&lt;=30)</f>
        <v>0</v>
      </c>
      <c r="R7220">
        <f>--Table1[[#This Row],[Patient Admission Flag]]</f>
        <v>1</v>
      </c>
      <c r="S7220">
        <f>--AND(Table1[[#This Row],[WithinTarget]]=1,Table1[[#This Row],[Patient Satisfaction Score]]&gt;=7)</f>
        <v>0</v>
      </c>
      <c r="T7220" t="str">
        <f>IF(LEFT(Table1[[#This Row],[Patient Gender]],1)="F","Female","Male")</f>
        <v>Male</v>
      </c>
    </row>
    <row r="7221" spans="1:20" x14ac:dyDescent="0.3">
      <c r="A7221" t="s">
        <v>7325</v>
      </c>
      <c r="B7221" s="1">
        <v>45291.638888888891</v>
      </c>
      <c r="C7221" t="s">
        <v>9</v>
      </c>
      <c r="D7221">
        <v>41</v>
      </c>
      <c r="E7221" t="s">
        <v>14</v>
      </c>
      <c r="F7221" t="s">
        <v>11</v>
      </c>
      <c r="G7221" t="b">
        <v>1</v>
      </c>
      <c r="I7221">
        <v>60</v>
      </c>
      <c r="J7221" t="b">
        <v>1</v>
      </c>
      <c r="K7221">
        <f>YEAR(Table1[[#This Row],[Patient Admission Date]])</f>
        <v>2023</v>
      </c>
      <c r="L7221" t="str">
        <f>TEXT(Table1[[#This Row],[Patient Admission Date]],"mmm")</f>
        <v>Dec</v>
      </c>
      <c r="M7221" t="str">
        <f>TEXT(Table1[[#This Row],[Patient Admission Date]],"ddd")</f>
        <v>Sun</v>
      </c>
      <c r="N7221" t="str">
        <f>TEXT(INT(HOUR(Table1[[#This Row],[Patient Admission Date]])/3)*3,"00")&amp;"-"&amp;TEXT(INT(HOUR(Table1[[#This Row],[Patient Admission Date]])/3)*3+3,"00")</f>
        <v>15-18</v>
      </c>
      <c r="O7221" t="str" cm="1">
        <f t="array" ref="O7221">_xlfn.IFS(Table1[[#This Row],[Patient Age]]&lt;=14,"0-14",Table1[[#This Row],[Patient Age]]&lt;=29,"15-29",Table1[[#This Row],[Patient Age]]&lt;=44,"30-44",Table1[[#This Row],[Patient Age]]&lt;=59,"45-59",Table1[[#This Row],[Patient Age]]&lt;=74,"60-74",TRUE,"75+")</f>
        <v>30-44</v>
      </c>
      <c r="P7221" t="str" cm="1">
        <f t="array" ref="P7221">_xlfn.IFS(Table1[[#This Row],[Patient Waittime]]&lt;=15,"0-15",Table1[[#This Row],[Patient Waittime]]&lt;=30,"16-30",Table1[[#This Row],[Patient Waittime]]&lt;=45,"31-45",Table1[[#This Row],[Patient Waittime]]&lt;=60,"46-60",TRUE,"60+")</f>
        <v>46-60</v>
      </c>
      <c r="Q7221">
        <f>--(Table1[[#This Row],[Patient Waittime]]&lt;=30)</f>
        <v>0</v>
      </c>
      <c r="R7221">
        <f>--Table1[[#This Row],[Patient Admission Flag]]</f>
        <v>1</v>
      </c>
      <c r="S7221">
        <f>--AND(Table1[[#This Row],[WithinTarget]]=1,Table1[[#This Row],[Patient Satisfaction Score]]&gt;=7)</f>
        <v>0</v>
      </c>
      <c r="T7221" t="str">
        <f>IF(LEFT(Table1[[#This Row],[Patient Gender]],1)="F","Female","Male")</f>
        <v>Male</v>
      </c>
    </row>
    <row r="7222" spans="1:20" x14ac:dyDescent="0.3">
      <c r="A7222" t="s">
        <v>7326</v>
      </c>
      <c r="B7222" s="1">
        <v>45422.19027777778</v>
      </c>
      <c r="C7222" t="s">
        <v>9</v>
      </c>
      <c r="D7222">
        <v>21</v>
      </c>
      <c r="E7222" t="s">
        <v>14</v>
      </c>
      <c r="F7222" t="s">
        <v>11</v>
      </c>
      <c r="G7222" t="b">
        <v>1</v>
      </c>
      <c r="I7222">
        <v>22</v>
      </c>
      <c r="J7222" t="b">
        <v>1</v>
      </c>
      <c r="K7222">
        <f>YEAR(Table1[[#This Row],[Patient Admission Date]])</f>
        <v>2024</v>
      </c>
      <c r="L7222" t="str">
        <f>TEXT(Table1[[#This Row],[Patient Admission Date]],"mmm")</f>
        <v>May</v>
      </c>
      <c r="M7222" t="str">
        <f>TEXT(Table1[[#This Row],[Patient Admission Date]],"ddd")</f>
        <v>Fri</v>
      </c>
      <c r="N7222" t="str">
        <f>TEXT(INT(HOUR(Table1[[#This Row],[Patient Admission Date]])/3)*3,"00")&amp;"-"&amp;TEXT(INT(HOUR(Table1[[#This Row],[Patient Admission Date]])/3)*3+3,"00")</f>
        <v>03-06</v>
      </c>
      <c r="O7222" t="str" cm="1">
        <f t="array" ref="O7222">_xlfn.IFS(Table1[[#This Row],[Patient Age]]&lt;=14,"0-14",Table1[[#This Row],[Patient Age]]&lt;=29,"15-29",Table1[[#This Row],[Patient Age]]&lt;=44,"30-44",Table1[[#This Row],[Patient Age]]&lt;=59,"45-59",Table1[[#This Row],[Patient Age]]&lt;=74,"60-74",TRUE,"75+")</f>
        <v>15-29</v>
      </c>
      <c r="P7222" t="str" cm="1">
        <f t="array" ref="P7222">_xlfn.IFS(Table1[[#This Row],[Patient Waittime]]&lt;=15,"0-15",Table1[[#This Row],[Patient Waittime]]&lt;=30,"16-30",Table1[[#This Row],[Patient Waittime]]&lt;=45,"31-45",Table1[[#This Row],[Patient Waittime]]&lt;=60,"46-60",TRUE,"60+")</f>
        <v>16-30</v>
      </c>
      <c r="Q7222">
        <f>--(Table1[[#This Row],[Patient Waittime]]&lt;=30)</f>
        <v>1</v>
      </c>
      <c r="R7222">
        <f>--Table1[[#This Row],[Patient Admission Flag]]</f>
        <v>1</v>
      </c>
      <c r="S7222">
        <f>--AND(Table1[[#This Row],[WithinTarget]]=1,Table1[[#This Row],[Patient Satisfaction Score]]&gt;=7)</f>
        <v>0</v>
      </c>
      <c r="T7222" t="str">
        <f>IF(LEFT(Table1[[#This Row],[Patient Gender]],1)="F","Female","Male")</f>
        <v>Male</v>
      </c>
    </row>
    <row r="7223" spans="1:20" x14ac:dyDescent="0.3">
      <c r="A7223" t="s">
        <v>7327</v>
      </c>
      <c r="B7223" s="1">
        <v>45551.998611111114</v>
      </c>
      <c r="C7223" t="s">
        <v>9</v>
      </c>
      <c r="D7223">
        <v>43</v>
      </c>
      <c r="E7223" t="s">
        <v>14</v>
      </c>
      <c r="F7223" t="s">
        <v>11</v>
      </c>
      <c r="G7223" t="b">
        <v>1</v>
      </c>
      <c r="I7223">
        <v>24</v>
      </c>
      <c r="J7223" t="b">
        <v>1</v>
      </c>
      <c r="K7223">
        <f>YEAR(Table1[[#This Row],[Patient Admission Date]])</f>
        <v>2024</v>
      </c>
      <c r="L7223" t="str">
        <f>TEXT(Table1[[#This Row],[Patient Admission Date]],"mmm")</f>
        <v>Sep</v>
      </c>
      <c r="M7223" t="str">
        <f>TEXT(Table1[[#This Row],[Patient Admission Date]],"ddd")</f>
        <v>Mon</v>
      </c>
      <c r="N7223" t="str">
        <f>TEXT(INT(HOUR(Table1[[#This Row],[Patient Admission Date]])/3)*3,"00")&amp;"-"&amp;TEXT(INT(HOUR(Table1[[#This Row],[Patient Admission Date]])/3)*3+3,"00")</f>
        <v>21-24</v>
      </c>
      <c r="O7223" t="str" cm="1">
        <f t="array" ref="O7223">_xlfn.IFS(Table1[[#This Row],[Patient Age]]&lt;=14,"0-14",Table1[[#This Row],[Patient Age]]&lt;=29,"15-29",Table1[[#This Row],[Patient Age]]&lt;=44,"30-44",Table1[[#This Row],[Patient Age]]&lt;=59,"45-59",Table1[[#This Row],[Patient Age]]&lt;=74,"60-74",TRUE,"75+")</f>
        <v>30-44</v>
      </c>
      <c r="P7223" t="str" cm="1">
        <f t="array" ref="P7223">_xlfn.IFS(Table1[[#This Row],[Patient Waittime]]&lt;=15,"0-15",Table1[[#This Row],[Patient Waittime]]&lt;=30,"16-30",Table1[[#This Row],[Patient Waittime]]&lt;=45,"31-45",Table1[[#This Row],[Patient Waittime]]&lt;=60,"46-60",TRUE,"60+")</f>
        <v>16-30</v>
      </c>
      <c r="Q7223">
        <f>--(Table1[[#This Row],[Patient Waittime]]&lt;=30)</f>
        <v>1</v>
      </c>
      <c r="R7223">
        <f>--Table1[[#This Row],[Patient Admission Flag]]</f>
        <v>1</v>
      </c>
      <c r="S7223">
        <f>--AND(Table1[[#This Row],[WithinTarget]]=1,Table1[[#This Row],[Patient Satisfaction Score]]&gt;=7)</f>
        <v>0</v>
      </c>
      <c r="T7223" t="str">
        <f>IF(LEFT(Table1[[#This Row],[Patient Gender]],1)="F","Female","Male")</f>
        <v>Male</v>
      </c>
    </row>
    <row r="7224" spans="1:20" x14ac:dyDescent="0.3">
      <c r="A7224" t="s">
        <v>7328</v>
      </c>
      <c r="B7224" s="1">
        <v>45286.655555555553</v>
      </c>
      <c r="C7224" t="s">
        <v>9</v>
      </c>
      <c r="D7224">
        <v>50</v>
      </c>
      <c r="E7224" t="s">
        <v>14</v>
      </c>
      <c r="F7224" t="s">
        <v>11</v>
      </c>
      <c r="G7224" t="b">
        <v>1</v>
      </c>
      <c r="I7224">
        <v>29</v>
      </c>
      <c r="J7224" t="b">
        <v>1</v>
      </c>
      <c r="K7224">
        <f>YEAR(Table1[[#This Row],[Patient Admission Date]])</f>
        <v>2023</v>
      </c>
      <c r="L7224" t="str">
        <f>TEXT(Table1[[#This Row],[Patient Admission Date]],"mmm")</f>
        <v>Dec</v>
      </c>
      <c r="M7224" t="str">
        <f>TEXT(Table1[[#This Row],[Patient Admission Date]],"ddd")</f>
        <v>Tue</v>
      </c>
      <c r="N7224" t="str">
        <f>TEXT(INT(HOUR(Table1[[#This Row],[Patient Admission Date]])/3)*3,"00")&amp;"-"&amp;TEXT(INT(HOUR(Table1[[#This Row],[Patient Admission Date]])/3)*3+3,"00")</f>
        <v>15-18</v>
      </c>
      <c r="O7224" t="str" cm="1">
        <f t="array" ref="O7224">_xlfn.IFS(Table1[[#This Row],[Patient Age]]&lt;=14,"0-14",Table1[[#This Row],[Patient Age]]&lt;=29,"15-29",Table1[[#This Row],[Patient Age]]&lt;=44,"30-44",Table1[[#This Row],[Patient Age]]&lt;=59,"45-59",Table1[[#This Row],[Patient Age]]&lt;=74,"60-74",TRUE,"75+")</f>
        <v>45-59</v>
      </c>
      <c r="P7224" t="str" cm="1">
        <f t="array" ref="P7224">_xlfn.IFS(Table1[[#This Row],[Patient Waittime]]&lt;=15,"0-15",Table1[[#This Row],[Patient Waittime]]&lt;=30,"16-30",Table1[[#This Row],[Patient Waittime]]&lt;=45,"31-45",Table1[[#This Row],[Patient Waittime]]&lt;=60,"46-60",TRUE,"60+")</f>
        <v>16-30</v>
      </c>
      <c r="Q7224">
        <f>--(Table1[[#This Row],[Patient Waittime]]&lt;=30)</f>
        <v>1</v>
      </c>
      <c r="R7224">
        <f>--Table1[[#This Row],[Patient Admission Flag]]</f>
        <v>1</v>
      </c>
      <c r="S7224">
        <f>--AND(Table1[[#This Row],[WithinTarget]]=1,Table1[[#This Row],[Patient Satisfaction Score]]&gt;=7)</f>
        <v>0</v>
      </c>
      <c r="T7224" t="str">
        <f>IF(LEFT(Table1[[#This Row],[Patient Gender]],1)="F","Female","Male")</f>
        <v>Male</v>
      </c>
    </row>
    <row r="7225" spans="1:20" x14ac:dyDescent="0.3">
      <c r="A7225" t="s">
        <v>7329</v>
      </c>
      <c r="B7225" s="1">
        <v>45410.713888888888</v>
      </c>
      <c r="C7225" t="s">
        <v>9</v>
      </c>
      <c r="D7225">
        <v>71</v>
      </c>
      <c r="E7225" t="s">
        <v>14</v>
      </c>
      <c r="F7225" t="s">
        <v>11</v>
      </c>
      <c r="G7225" t="b">
        <v>1</v>
      </c>
      <c r="I7225">
        <v>30</v>
      </c>
      <c r="J7225" t="b">
        <v>1</v>
      </c>
      <c r="K7225">
        <f>YEAR(Table1[[#This Row],[Patient Admission Date]])</f>
        <v>2024</v>
      </c>
      <c r="L7225" t="str">
        <f>TEXT(Table1[[#This Row],[Patient Admission Date]],"mmm")</f>
        <v>Apr</v>
      </c>
      <c r="M7225" t="str">
        <f>TEXT(Table1[[#This Row],[Patient Admission Date]],"ddd")</f>
        <v>Sun</v>
      </c>
      <c r="N7225" t="str">
        <f>TEXT(INT(HOUR(Table1[[#This Row],[Patient Admission Date]])/3)*3,"00")&amp;"-"&amp;TEXT(INT(HOUR(Table1[[#This Row],[Patient Admission Date]])/3)*3+3,"00")</f>
        <v>15-18</v>
      </c>
      <c r="O7225" t="str" cm="1">
        <f t="array" ref="O7225">_xlfn.IFS(Table1[[#This Row],[Patient Age]]&lt;=14,"0-14",Table1[[#This Row],[Patient Age]]&lt;=29,"15-29",Table1[[#This Row],[Patient Age]]&lt;=44,"30-44",Table1[[#This Row],[Patient Age]]&lt;=59,"45-59",Table1[[#This Row],[Patient Age]]&lt;=74,"60-74",TRUE,"75+")</f>
        <v>60-74</v>
      </c>
      <c r="P7225" t="str" cm="1">
        <f t="array" ref="P7225">_xlfn.IFS(Table1[[#This Row],[Patient Waittime]]&lt;=15,"0-15",Table1[[#This Row],[Patient Waittime]]&lt;=30,"16-30",Table1[[#This Row],[Patient Waittime]]&lt;=45,"31-45",Table1[[#This Row],[Patient Waittime]]&lt;=60,"46-60",TRUE,"60+")</f>
        <v>16-30</v>
      </c>
      <c r="Q7225">
        <f>--(Table1[[#This Row],[Patient Waittime]]&lt;=30)</f>
        <v>1</v>
      </c>
      <c r="R7225">
        <f>--Table1[[#This Row],[Patient Admission Flag]]</f>
        <v>1</v>
      </c>
      <c r="S7225">
        <f>--AND(Table1[[#This Row],[WithinTarget]]=1,Table1[[#This Row],[Patient Satisfaction Score]]&gt;=7)</f>
        <v>0</v>
      </c>
      <c r="T7225" t="str">
        <f>IF(LEFT(Table1[[#This Row],[Patient Gender]],1)="F","Female","Male")</f>
        <v>Male</v>
      </c>
    </row>
    <row r="7226" spans="1:20" x14ac:dyDescent="0.3">
      <c r="A7226" t="s">
        <v>7330</v>
      </c>
      <c r="B7226" s="1">
        <v>45594.204861111109</v>
      </c>
      <c r="C7226" t="s">
        <v>9</v>
      </c>
      <c r="D7226">
        <v>21</v>
      </c>
      <c r="E7226" t="s">
        <v>14</v>
      </c>
      <c r="F7226" t="s">
        <v>11</v>
      </c>
      <c r="G7226" t="b">
        <v>1</v>
      </c>
      <c r="I7226">
        <v>46</v>
      </c>
      <c r="J7226" t="b">
        <v>1</v>
      </c>
      <c r="K7226">
        <f>YEAR(Table1[[#This Row],[Patient Admission Date]])</f>
        <v>2024</v>
      </c>
      <c r="L7226" t="str">
        <f>TEXT(Table1[[#This Row],[Patient Admission Date]],"mmm")</f>
        <v>Oct</v>
      </c>
      <c r="M7226" t="str">
        <f>TEXT(Table1[[#This Row],[Patient Admission Date]],"ddd")</f>
        <v>Tue</v>
      </c>
      <c r="N7226" t="str">
        <f>TEXT(INT(HOUR(Table1[[#This Row],[Patient Admission Date]])/3)*3,"00")&amp;"-"&amp;TEXT(INT(HOUR(Table1[[#This Row],[Patient Admission Date]])/3)*3+3,"00")</f>
        <v>03-06</v>
      </c>
      <c r="O7226" t="str" cm="1">
        <f t="array" ref="O7226">_xlfn.IFS(Table1[[#This Row],[Patient Age]]&lt;=14,"0-14",Table1[[#This Row],[Patient Age]]&lt;=29,"15-29",Table1[[#This Row],[Patient Age]]&lt;=44,"30-44",Table1[[#This Row],[Patient Age]]&lt;=59,"45-59",Table1[[#This Row],[Patient Age]]&lt;=74,"60-74",TRUE,"75+")</f>
        <v>15-29</v>
      </c>
      <c r="P7226" t="str" cm="1">
        <f t="array" ref="P7226">_xlfn.IFS(Table1[[#This Row],[Patient Waittime]]&lt;=15,"0-15",Table1[[#This Row],[Patient Waittime]]&lt;=30,"16-30",Table1[[#This Row],[Patient Waittime]]&lt;=45,"31-45",Table1[[#This Row],[Patient Waittime]]&lt;=60,"46-60",TRUE,"60+")</f>
        <v>46-60</v>
      </c>
      <c r="Q7226">
        <f>--(Table1[[#This Row],[Patient Waittime]]&lt;=30)</f>
        <v>0</v>
      </c>
      <c r="R7226">
        <f>--Table1[[#This Row],[Patient Admission Flag]]</f>
        <v>1</v>
      </c>
      <c r="S7226">
        <f>--AND(Table1[[#This Row],[WithinTarget]]=1,Table1[[#This Row],[Patient Satisfaction Score]]&gt;=7)</f>
        <v>0</v>
      </c>
      <c r="T7226" t="str">
        <f>IF(LEFT(Table1[[#This Row],[Patient Gender]],1)="F","Female","Male")</f>
        <v>Male</v>
      </c>
    </row>
    <row r="7227" spans="1:20" x14ac:dyDescent="0.3">
      <c r="A7227" t="s">
        <v>7331</v>
      </c>
      <c r="B7227" s="1">
        <v>45183.72152777778</v>
      </c>
      <c r="C7227" t="s">
        <v>9</v>
      </c>
      <c r="D7227">
        <v>39</v>
      </c>
      <c r="E7227" t="s">
        <v>14</v>
      </c>
      <c r="F7227" t="s">
        <v>11</v>
      </c>
      <c r="G7227" t="b">
        <v>1</v>
      </c>
      <c r="I7227">
        <v>52</v>
      </c>
      <c r="J7227" t="b">
        <v>1</v>
      </c>
      <c r="K7227">
        <f>YEAR(Table1[[#This Row],[Patient Admission Date]])</f>
        <v>2023</v>
      </c>
      <c r="L7227" t="str">
        <f>TEXT(Table1[[#This Row],[Patient Admission Date]],"mmm")</f>
        <v>Sep</v>
      </c>
      <c r="M7227" t="str">
        <f>TEXT(Table1[[#This Row],[Patient Admission Date]],"ddd")</f>
        <v>Thu</v>
      </c>
      <c r="N7227" t="str">
        <f>TEXT(INT(HOUR(Table1[[#This Row],[Patient Admission Date]])/3)*3,"00")&amp;"-"&amp;TEXT(INT(HOUR(Table1[[#This Row],[Patient Admission Date]])/3)*3+3,"00")</f>
        <v>15-18</v>
      </c>
      <c r="O7227" t="str" cm="1">
        <f t="array" ref="O7227">_xlfn.IFS(Table1[[#This Row],[Patient Age]]&lt;=14,"0-14",Table1[[#This Row],[Patient Age]]&lt;=29,"15-29",Table1[[#This Row],[Patient Age]]&lt;=44,"30-44",Table1[[#This Row],[Patient Age]]&lt;=59,"45-59",Table1[[#This Row],[Patient Age]]&lt;=74,"60-74",TRUE,"75+")</f>
        <v>30-44</v>
      </c>
      <c r="P7227" t="str" cm="1">
        <f t="array" ref="P7227">_xlfn.IFS(Table1[[#This Row],[Patient Waittime]]&lt;=15,"0-15",Table1[[#This Row],[Patient Waittime]]&lt;=30,"16-30",Table1[[#This Row],[Patient Waittime]]&lt;=45,"31-45",Table1[[#This Row],[Patient Waittime]]&lt;=60,"46-60",TRUE,"60+")</f>
        <v>46-60</v>
      </c>
      <c r="Q7227">
        <f>--(Table1[[#This Row],[Patient Waittime]]&lt;=30)</f>
        <v>0</v>
      </c>
      <c r="R7227">
        <f>--Table1[[#This Row],[Patient Admission Flag]]</f>
        <v>1</v>
      </c>
      <c r="S7227">
        <f>--AND(Table1[[#This Row],[WithinTarget]]=1,Table1[[#This Row],[Patient Satisfaction Score]]&gt;=7)</f>
        <v>0</v>
      </c>
      <c r="T7227" t="str">
        <f>IF(LEFT(Table1[[#This Row],[Patient Gender]],1)="F","Female","Male")</f>
        <v>Male</v>
      </c>
    </row>
    <row r="7228" spans="1:20" x14ac:dyDescent="0.3">
      <c r="A7228" t="s">
        <v>7332</v>
      </c>
      <c r="B7228" s="1">
        <v>45499.47152777778</v>
      </c>
      <c r="C7228" t="s">
        <v>9</v>
      </c>
      <c r="D7228">
        <v>59</v>
      </c>
      <c r="E7228" t="s">
        <v>14</v>
      </c>
      <c r="F7228" t="s">
        <v>11</v>
      </c>
      <c r="G7228" t="b">
        <v>1</v>
      </c>
      <c r="I7228">
        <v>52</v>
      </c>
      <c r="J7228" t="b">
        <v>1</v>
      </c>
      <c r="K7228">
        <f>YEAR(Table1[[#This Row],[Patient Admission Date]])</f>
        <v>2024</v>
      </c>
      <c r="L7228" t="str">
        <f>TEXT(Table1[[#This Row],[Patient Admission Date]],"mmm")</f>
        <v>Jul</v>
      </c>
      <c r="M7228" t="str">
        <f>TEXT(Table1[[#This Row],[Patient Admission Date]],"ddd")</f>
        <v>Fri</v>
      </c>
      <c r="N7228" t="str">
        <f>TEXT(INT(HOUR(Table1[[#This Row],[Patient Admission Date]])/3)*3,"00")&amp;"-"&amp;TEXT(INT(HOUR(Table1[[#This Row],[Patient Admission Date]])/3)*3+3,"00")</f>
        <v>09-12</v>
      </c>
      <c r="O7228" t="str" cm="1">
        <f t="array" ref="O7228">_xlfn.IFS(Table1[[#This Row],[Patient Age]]&lt;=14,"0-14",Table1[[#This Row],[Patient Age]]&lt;=29,"15-29",Table1[[#This Row],[Patient Age]]&lt;=44,"30-44",Table1[[#This Row],[Patient Age]]&lt;=59,"45-59",Table1[[#This Row],[Patient Age]]&lt;=74,"60-74",TRUE,"75+")</f>
        <v>45-59</v>
      </c>
      <c r="P7228" t="str" cm="1">
        <f t="array" ref="P7228">_xlfn.IFS(Table1[[#This Row],[Patient Waittime]]&lt;=15,"0-15",Table1[[#This Row],[Patient Waittime]]&lt;=30,"16-30",Table1[[#This Row],[Patient Waittime]]&lt;=45,"31-45",Table1[[#This Row],[Patient Waittime]]&lt;=60,"46-60",TRUE,"60+")</f>
        <v>46-60</v>
      </c>
      <c r="Q7228">
        <f>--(Table1[[#This Row],[Patient Waittime]]&lt;=30)</f>
        <v>0</v>
      </c>
      <c r="R7228">
        <f>--Table1[[#This Row],[Patient Admission Flag]]</f>
        <v>1</v>
      </c>
      <c r="S7228">
        <f>--AND(Table1[[#This Row],[WithinTarget]]=1,Table1[[#This Row],[Patient Satisfaction Score]]&gt;=7)</f>
        <v>0</v>
      </c>
      <c r="T7228" t="str">
        <f>IF(LEFT(Table1[[#This Row],[Patient Gender]],1)="F","Female","Male")</f>
        <v>Male</v>
      </c>
    </row>
    <row r="7229" spans="1:20" x14ac:dyDescent="0.3">
      <c r="A7229" t="s">
        <v>7333</v>
      </c>
      <c r="B7229" s="1">
        <v>45577.964583333334</v>
      </c>
      <c r="C7229" t="s">
        <v>9</v>
      </c>
      <c r="D7229">
        <v>8</v>
      </c>
      <c r="E7229" t="s">
        <v>14</v>
      </c>
      <c r="F7229" t="s">
        <v>11</v>
      </c>
      <c r="G7229" t="b">
        <v>1</v>
      </c>
      <c r="I7229">
        <v>56</v>
      </c>
      <c r="J7229" t="b">
        <v>1</v>
      </c>
      <c r="K7229">
        <f>YEAR(Table1[[#This Row],[Patient Admission Date]])</f>
        <v>2024</v>
      </c>
      <c r="L7229" t="str">
        <f>TEXT(Table1[[#This Row],[Patient Admission Date]],"mmm")</f>
        <v>Oct</v>
      </c>
      <c r="M7229" t="str">
        <f>TEXT(Table1[[#This Row],[Patient Admission Date]],"ddd")</f>
        <v>Sat</v>
      </c>
      <c r="N7229" t="str">
        <f>TEXT(INT(HOUR(Table1[[#This Row],[Patient Admission Date]])/3)*3,"00")&amp;"-"&amp;TEXT(INT(HOUR(Table1[[#This Row],[Patient Admission Date]])/3)*3+3,"00")</f>
        <v>21-24</v>
      </c>
      <c r="O7229" t="str" cm="1">
        <f t="array" ref="O7229">_xlfn.IFS(Table1[[#This Row],[Patient Age]]&lt;=14,"0-14",Table1[[#This Row],[Patient Age]]&lt;=29,"15-29",Table1[[#This Row],[Patient Age]]&lt;=44,"30-44",Table1[[#This Row],[Patient Age]]&lt;=59,"45-59",Table1[[#This Row],[Patient Age]]&lt;=74,"60-74",TRUE,"75+")</f>
        <v>0-14</v>
      </c>
      <c r="P7229" t="str" cm="1">
        <f t="array" ref="P7229">_xlfn.IFS(Table1[[#This Row],[Patient Waittime]]&lt;=15,"0-15",Table1[[#This Row],[Patient Waittime]]&lt;=30,"16-30",Table1[[#This Row],[Patient Waittime]]&lt;=45,"31-45",Table1[[#This Row],[Patient Waittime]]&lt;=60,"46-60",TRUE,"60+")</f>
        <v>46-60</v>
      </c>
      <c r="Q7229">
        <f>--(Table1[[#This Row],[Patient Waittime]]&lt;=30)</f>
        <v>0</v>
      </c>
      <c r="R7229">
        <f>--Table1[[#This Row],[Patient Admission Flag]]</f>
        <v>1</v>
      </c>
      <c r="S7229">
        <f>--AND(Table1[[#This Row],[WithinTarget]]=1,Table1[[#This Row],[Patient Satisfaction Score]]&gt;=7)</f>
        <v>0</v>
      </c>
      <c r="T7229" t="str">
        <f>IF(LEFT(Table1[[#This Row],[Patient Gender]],1)="F","Female","Male")</f>
        <v>Male</v>
      </c>
    </row>
    <row r="7230" spans="1:20" x14ac:dyDescent="0.3">
      <c r="A7230" t="s">
        <v>7334</v>
      </c>
      <c r="B7230" s="1">
        <v>45510.556250000001</v>
      </c>
      <c r="C7230" t="s">
        <v>9</v>
      </c>
      <c r="D7230">
        <v>61</v>
      </c>
      <c r="E7230" t="s">
        <v>14</v>
      </c>
      <c r="F7230" t="s">
        <v>11</v>
      </c>
      <c r="G7230" t="b">
        <v>1</v>
      </c>
      <c r="I7230">
        <v>56</v>
      </c>
      <c r="J7230" t="b">
        <v>1</v>
      </c>
      <c r="K7230">
        <f>YEAR(Table1[[#This Row],[Patient Admission Date]])</f>
        <v>2024</v>
      </c>
      <c r="L7230" t="str">
        <f>TEXT(Table1[[#This Row],[Patient Admission Date]],"mmm")</f>
        <v>Aug</v>
      </c>
      <c r="M7230" t="str">
        <f>TEXT(Table1[[#This Row],[Patient Admission Date]],"ddd")</f>
        <v>Tue</v>
      </c>
      <c r="N7230" t="str">
        <f>TEXT(INT(HOUR(Table1[[#This Row],[Patient Admission Date]])/3)*3,"00")&amp;"-"&amp;TEXT(INT(HOUR(Table1[[#This Row],[Patient Admission Date]])/3)*3+3,"00")</f>
        <v>12-15</v>
      </c>
      <c r="O7230" t="str" cm="1">
        <f t="array" ref="O7230">_xlfn.IFS(Table1[[#This Row],[Patient Age]]&lt;=14,"0-14",Table1[[#This Row],[Patient Age]]&lt;=29,"15-29",Table1[[#This Row],[Patient Age]]&lt;=44,"30-44",Table1[[#This Row],[Patient Age]]&lt;=59,"45-59",Table1[[#This Row],[Patient Age]]&lt;=74,"60-74",TRUE,"75+")</f>
        <v>60-74</v>
      </c>
      <c r="P7230" t="str" cm="1">
        <f t="array" ref="P7230">_xlfn.IFS(Table1[[#This Row],[Patient Waittime]]&lt;=15,"0-15",Table1[[#This Row],[Patient Waittime]]&lt;=30,"16-30",Table1[[#This Row],[Patient Waittime]]&lt;=45,"31-45",Table1[[#This Row],[Patient Waittime]]&lt;=60,"46-60",TRUE,"60+")</f>
        <v>46-60</v>
      </c>
      <c r="Q7230">
        <f>--(Table1[[#This Row],[Patient Waittime]]&lt;=30)</f>
        <v>0</v>
      </c>
      <c r="R7230">
        <f>--Table1[[#This Row],[Patient Admission Flag]]</f>
        <v>1</v>
      </c>
      <c r="S7230">
        <f>--AND(Table1[[#This Row],[WithinTarget]]=1,Table1[[#This Row],[Patient Satisfaction Score]]&gt;=7)</f>
        <v>0</v>
      </c>
      <c r="T7230" t="str">
        <f>IF(LEFT(Table1[[#This Row],[Patient Gender]],1)="F","Female","Male")</f>
        <v>Male</v>
      </c>
    </row>
    <row r="7231" spans="1:20" x14ac:dyDescent="0.3">
      <c r="A7231" t="s">
        <v>7335</v>
      </c>
      <c r="B7231" s="1">
        <v>45356.479166666664</v>
      </c>
      <c r="C7231" t="s">
        <v>9</v>
      </c>
      <c r="D7231">
        <v>11</v>
      </c>
      <c r="E7231" t="s">
        <v>14</v>
      </c>
      <c r="F7231" t="s">
        <v>11</v>
      </c>
      <c r="G7231" t="b">
        <v>1</v>
      </c>
      <c r="I7231">
        <v>14</v>
      </c>
      <c r="J7231" t="b">
        <v>1</v>
      </c>
      <c r="K7231">
        <f>YEAR(Table1[[#This Row],[Patient Admission Date]])</f>
        <v>2024</v>
      </c>
      <c r="L7231" t="str">
        <f>TEXT(Table1[[#This Row],[Patient Admission Date]],"mmm")</f>
        <v>Mar</v>
      </c>
      <c r="M7231" t="str">
        <f>TEXT(Table1[[#This Row],[Patient Admission Date]],"ddd")</f>
        <v>Tue</v>
      </c>
      <c r="N7231" t="str">
        <f>TEXT(INT(HOUR(Table1[[#This Row],[Patient Admission Date]])/3)*3,"00")&amp;"-"&amp;TEXT(INT(HOUR(Table1[[#This Row],[Patient Admission Date]])/3)*3+3,"00")</f>
        <v>09-12</v>
      </c>
      <c r="O7231" t="str" cm="1">
        <f t="array" ref="O7231">_xlfn.IFS(Table1[[#This Row],[Patient Age]]&lt;=14,"0-14",Table1[[#This Row],[Patient Age]]&lt;=29,"15-29",Table1[[#This Row],[Patient Age]]&lt;=44,"30-44",Table1[[#This Row],[Patient Age]]&lt;=59,"45-59",Table1[[#This Row],[Patient Age]]&lt;=74,"60-74",TRUE,"75+")</f>
        <v>0-14</v>
      </c>
      <c r="P7231" t="str" cm="1">
        <f t="array" ref="P7231">_xlfn.IFS(Table1[[#This Row],[Patient Waittime]]&lt;=15,"0-15",Table1[[#This Row],[Patient Waittime]]&lt;=30,"16-30",Table1[[#This Row],[Patient Waittime]]&lt;=45,"31-45",Table1[[#This Row],[Patient Waittime]]&lt;=60,"46-60",TRUE,"60+")</f>
        <v>0-15</v>
      </c>
      <c r="Q7231">
        <f>--(Table1[[#This Row],[Patient Waittime]]&lt;=30)</f>
        <v>1</v>
      </c>
      <c r="R7231">
        <f>--Table1[[#This Row],[Patient Admission Flag]]</f>
        <v>1</v>
      </c>
      <c r="S7231">
        <f>--AND(Table1[[#This Row],[WithinTarget]]=1,Table1[[#This Row],[Patient Satisfaction Score]]&gt;=7)</f>
        <v>0</v>
      </c>
      <c r="T7231" t="str">
        <f>IF(LEFT(Table1[[#This Row],[Patient Gender]],1)="F","Female","Male")</f>
        <v>Male</v>
      </c>
    </row>
    <row r="7232" spans="1:20" x14ac:dyDescent="0.3">
      <c r="A7232" t="s">
        <v>7336</v>
      </c>
      <c r="B7232" s="1">
        <v>45472.803472222222</v>
      </c>
      <c r="C7232" t="s">
        <v>9</v>
      </c>
      <c r="D7232">
        <v>19</v>
      </c>
      <c r="E7232" t="s">
        <v>14</v>
      </c>
      <c r="F7232" t="s">
        <v>11</v>
      </c>
      <c r="G7232" t="b">
        <v>1</v>
      </c>
      <c r="I7232">
        <v>14</v>
      </c>
      <c r="J7232" t="b">
        <v>1</v>
      </c>
      <c r="K7232">
        <f>YEAR(Table1[[#This Row],[Patient Admission Date]])</f>
        <v>2024</v>
      </c>
      <c r="L7232" t="str">
        <f>TEXT(Table1[[#This Row],[Patient Admission Date]],"mmm")</f>
        <v>Jun</v>
      </c>
      <c r="M7232" t="str">
        <f>TEXT(Table1[[#This Row],[Patient Admission Date]],"ddd")</f>
        <v>Sat</v>
      </c>
      <c r="N7232" t="str">
        <f>TEXT(INT(HOUR(Table1[[#This Row],[Patient Admission Date]])/3)*3,"00")&amp;"-"&amp;TEXT(INT(HOUR(Table1[[#This Row],[Patient Admission Date]])/3)*3+3,"00")</f>
        <v>18-21</v>
      </c>
      <c r="O7232" t="str" cm="1">
        <f t="array" ref="O7232">_xlfn.IFS(Table1[[#This Row],[Patient Age]]&lt;=14,"0-14",Table1[[#This Row],[Patient Age]]&lt;=29,"15-29",Table1[[#This Row],[Patient Age]]&lt;=44,"30-44",Table1[[#This Row],[Patient Age]]&lt;=59,"45-59",Table1[[#This Row],[Patient Age]]&lt;=74,"60-74",TRUE,"75+")</f>
        <v>15-29</v>
      </c>
      <c r="P7232" t="str" cm="1">
        <f t="array" ref="P7232">_xlfn.IFS(Table1[[#This Row],[Patient Waittime]]&lt;=15,"0-15",Table1[[#This Row],[Patient Waittime]]&lt;=30,"16-30",Table1[[#This Row],[Patient Waittime]]&lt;=45,"31-45",Table1[[#This Row],[Patient Waittime]]&lt;=60,"46-60",TRUE,"60+")</f>
        <v>0-15</v>
      </c>
      <c r="Q7232">
        <f>--(Table1[[#This Row],[Patient Waittime]]&lt;=30)</f>
        <v>1</v>
      </c>
      <c r="R7232">
        <f>--Table1[[#This Row],[Patient Admission Flag]]</f>
        <v>1</v>
      </c>
      <c r="S7232">
        <f>--AND(Table1[[#This Row],[WithinTarget]]=1,Table1[[#This Row],[Patient Satisfaction Score]]&gt;=7)</f>
        <v>0</v>
      </c>
      <c r="T7232" t="str">
        <f>IF(LEFT(Table1[[#This Row],[Patient Gender]],1)="F","Female","Male")</f>
        <v>Male</v>
      </c>
    </row>
    <row r="7233" spans="1:20" x14ac:dyDescent="0.3">
      <c r="A7233" t="s">
        <v>7337</v>
      </c>
      <c r="B7233" s="1">
        <v>45555.948611111111</v>
      </c>
      <c r="C7233" t="s">
        <v>9</v>
      </c>
      <c r="D7233">
        <v>76</v>
      </c>
      <c r="E7233" t="s">
        <v>14</v>
      </c>
      <c r="F7233" t="s">
        <v>11</v>
      </c>
      <c r="G7233" t="b">
        <v>1</v>
      </c>
      <c r="I7233">
        <v>20</v>
      </c>
      <c r="J7233" t="b">
        <v>1</v>
      </c>
      <c r="K7233">
        <f>YEAR(Table1[[#This Row],[Patient Admission Date]])</f>
        <v>2024</v>
      </c>
      <c r="L7233" t="str">
        <f>TEXT(Table1[[#This Row],[Patient Admission Date]],"mmm")</f>
        <v>Sep</v>
      </c>
      <c r="M7233" t="str">
        <f>TEXT(Table1[[#This Row],[Patient Admission Date]],"ddd")</f>
        <v>Fri</v>
      </c>
      <c r="N7233" t="str">
        <f>TEXT(INT(HOUR(Table1[[#This Row],[Patient Admission Date]])/3)*3,"00")&amp;"-"&amp;TEXT(INT(HOUR(Table1[[#This Row],[Patient Admission Date]])/3)*3+3,"00")</f>
        <v>21-24</v>
      </c>
      <c r="O7233" t="str" cm="1">
        <f t="array" ref="O7233">_xlfn.IFS(Table1[[#This Row],[Patient Age]]&lt;=14,"0-14",Table1[[#This Row],[Patient Age]]&lt;=29,"15-29",Table1[[#This Row],[Patient Age]]&lt;=44,"30-44",Table1[[#This Row],[Patient Age]]&lt;=59,"45-59",Table1[[#This Row],[Patient Age]]&lt;=74,"60-74",TRUE,"75+")</f>
        <v>75+</v>
      </c>
      <c r="P7233" t="str" cm="1">
        <f t="array" ref="P7233">_xlfn.IFS(Table1[[#This Row],[Patient Waittime]]&lt;=15,"0-15",Table1[[#This Row],[Patient Waittime]]&lt;=30,"16-30",Table1[[#This Row],[Patient Waittime]]&lt;=45,"31-45",Table1[[#This Row],[Patient Waittime]]&lt;=60,"46-60",TRUE,"60+")</f>
        <v>16-30</v>
      </c>
      <c r="Q7233">
        <f>--(Table1[[#This Row],[Patient Waittime]]&lt;=30)</f>
        <v>1</v>
      </c>
      <c r="R7233">
        <f>--Table1[[#This Row],[Patient Admission Flag]]</f>
        <v>1</v>
      </c>
      <c r="S7233">
        <f>--AND(Table1[[#This Row],[WithinTarget]]=1,Table1[[#This Row],[Patient Satisfaction Score]]&gt;=7)</f>
        <v>0</v>
      </c>
      <c r="T7233" t="str">
        <f>IF(LEFT(Table1[[#This Row],[Patient Gender]],1)="F","Female","Male")</f>
        <v>Male</v>
      </c>
    </row>
    <row r="7234" spans="1:20" x14ac:dyDescent="0.3">
      <c r="A7234" t="s">
        <v>7338</v>
      </c>
      <c r="B7234" s="1">
        <v>45583.6</v>
      </c>
      <c r="C7234" t="s">
        <v>9</v>
      </c>
      <c r="D7234">
        <v>24</v>
      </c>
      <c r="E7234" t="s">
        <v>14</v>
      </c>
      <c r="F7234" t="s">
        <v>11</v>
      </c>
      <c r="G7234" t="b">
        <v>1</v>
      </c>
      <c r="I7234">
        <v>21</v>
      </c>
      <c r="J7234" t="b">
        <v>1</v>
      </c>
      <c r="K7234">
        <f>YEAR(Table1[[#This Row],[Patient Admission Date]])</f>
        <v>2024</v>
      </c>
      <c r="L7234" t="str">
        <f>TEXT(Table1[[#This Row],[Patient Admission Date]],"mmm")</f>
        <v>Oct</v>
      </c>
      <c r="M7234" t="str">
        <f>TEXT(Table1[[#This Row],[Patient Admission Date]],"ddd")</f>
        <v>Fri</v>
      </c>
      <c r="N7234" t="str">
        <f>TEXT(INT(HOUR(Table1[[#This Row],[Patient Admission Date]])/3)*3,"00")&amp;"-"&amp;TEXT(INT(HOUR(Table1[[#This Row],[Patient Admission Date]])/3)*3+3,"00")</f>
        <v>12-15</v>
      </c>
      <c r="O7234" t="str" cm="1">
        <f t="array" ref="O7234">_xlfn.IFS(Table1[[#This Row],[Patient Age]]&lt;=14,"0-14",Table1[[#This Row],[Patient Age]]&lt;=29,"15-29",Table1[[#This Row],[Patient Age]]&lt;=44,"30-44",Table1[[#This Row],[Patient Age]]&lt;=59,"45-59",Table1[[#This Row],[Patient Age]]&lt;=74,"60-74",TRUE,"75+")</f>
        <v>15-29</v>
      </c>
      <c r="P7234" t="str" cm="1">
        <f t="array" ref="P7234">_xlfn.IFS(Table1[[#This Row],[Patient Waittime]]&lt;=15,"0-15",Table1[[#This Row],[Patient Waittime]]&lt;=30,"16-30",Table1[[#This Row],[Patient Waittime]]&lt;=45,"31-45",Table1[[#This Row],[Patient Waittime]]&lt;=60,"46-60",TRUE,"60+")</f>
        <v>16-30</v>
      </c>
      <c r="Q7234">
        <f>--(Table1[[#This Row],[Patient Waittime]]&lt;=30)</f>
        <v>1</v>
      </c>
      <c r="R7234">
        <f>--Table1[[#This Row],[Patient Admission Flag]]</f>
        <v>1</v>
      </c>
      <c r="S7234">
        <f>--AND(Table1[[#This Row],[WithinTarget]]=1,Table1[[#This Row],[Patient Satisfaction Score]]&gt;=7)</f>
        <v>0</v>
      </c>
      <c r="T7234" t="str">
        <f>IF(LEFT(Table1[[#This Row],[Patient Gender]],1)="F","Female","Male")</f>
        <v>Male</v>
      </c>
    </row>
    <row r="7235" spans="1:20" x14ac:dyDescent="0.3">
      <c r="A7235" t="s">
        <v>7339</v>
      </c>
      <c r="B7235" s="1">
        <v>45579.39166666667</v>
      </c>
      <c r="C7235" t="s">
        <v>9</v>
      </c>
      <c r="D7235">
        <v>14</v>
      </c>
      <c r="E7235" t="s">
        <v>14</v>
      </c>
      <c r="F7235" t="s">
        <v>11</v>
      </c>
      <c r="G7235" t="b">
        <v>1</v>
      </c>
      <c r="I7235">
        <v>28</v>
      </c>
      <c r="J7235" t="b">
        <v>1</v>
      </c>
      <c r="K7235">
        <f>YEAR(Table1[[#This Row],[Patient Admission Date]])</f>
        <v>2024</v>
      </c>
      <c r="L7235" t="str">
        <f>TEXT(Table1[[#This Row],[Patient Admission Date]],"mmm")</f>
        <v>Oct</v>
      </c>
      <c r="M7235" t="str">
        <f>TEXT(Table1[[#This Row],[Patient Admission Date]],"ddd")</f>
        <v>Mon</v>
      </c>
      <c r="N7235" t="str">
        <f>TEXT(INT(HOUR(Table1[[#This Row],[Patient Admission Date]])/3)*3,"00")&amp;"-"&amp;TEXT(INT(HOUR(Table1[[#This Row],[Patient Admission Date]])/3)*3+3,"00")</f>
        <v>09-12</v>
      </c>
      <c r="O7235" t="str" cm="1">
        <f t="array" ref="O7235">_xlfn.IFS(Table1[[#This Row],[Patient Age]]&lt;=14,"0-14",Table1[[#This Row],[Patient Age]]&lt;=29,"15-29",Table1[[#This Row],[Patient Age]]&lt;=44,"30-44",Table1[[#This Row],[Patient Age]]&lt;=59,"45-59",Table1[[#This Row],[Patient Age]]&lt;=74,"60-74",TRUE,"75+")</f>
        <v>0-14</v>
      </c>
      <c r="P7235" t="str" cm="1">
        <f t="array" ref="P7235">_xlfn.IFS(Table1[[#This Row],[Patient Waittime]]&lt;=15,"0-15",Table1[[#This Row],[Patient Waittime]]&lt;=30,"16-30",Table1[[#This Row],[Patient Waittime]]&lt;=45,"31-45",Table1[[#This Row],[Patient Waittime]]&lt;=60,"46-60",TRUE,"60+")</f>
        <v>16-30</v>
      </c>
      <c r="Q7235">
        <f>--(Table1[[#This Row],[Patient Waittime]]&lt;=30)</f>
        <v>1</v>
      </c>
      <c r="R7235">
        <f>--Table1[[#This Row],[Patient Admission Flag]]</f>
        <v>1</v>
      </c>
      <c r="S7235">
        <f>--AND(Table1[[#This Row],[WithinTarget]]=1,Table1[[#This Row],[Patient Satisfaction Score]]&gt;=7)</f>
        <v>0</v>
      </c>
      <c r="T7235" t="str">
        <f>IF(LEFT(Table1[[#This Row],[Patient Gender]],1)="F","Female","Male")</f>
        <v>Male</v>
      </c>
    </row>
    <row r="7236" spans="1:20" x14ac:dyDescent="0.3">
      <c r="A7236" t="s">
        <v>7340</v>
      </c>
      <c r="B7236" s="1">
        <v>45152.887499999997</v>
      </c>
      <c r="C7236" t="s">
        <v>9</v>
      </c>
      <c r="D7236">
        <v>44</v>
      </c>
      <c r="E7236" t="s">
        <v>14</v>
      </c>
      <c r="F7236" t="s">
        <v>11</v>
      </c>
      <c r="G7236" t="b">
        <v>1</v>
      </c>
      <c r="I7236">
        <v>29</v>
      </c>
      <c r="J7236" t="b">
        <v>1</v>
      </c>
      <c r="K7236">
        <f>YEAR(Table1[[#This Row],[Patient Admission Date]])</f>
        <v>2023</v>
      </c>
      <c r="L7236" t="str">
        <f>TEXT(Table1[[#This Row],[Patient Admission Date]],"mmm")</f>
        <v>Aug</v>
      </c>
      <c r="M7236" t="str">
        <f>TEXT(Table1[[#This Row],[Patient Admission Date]],"ddd")</f>
        <v>Mon</v>
      </c>
      <c r="N7236" t="str">
        <f>TEXT(INT(HOUR(Table1[[#This Row],[Patient Admission Date]])/3)*3,"00")&amp;"-"&amp;TEXT(INT(HOUR(Table1[[#This Row],[Patient Admission Date]])/3)*3+3,"00")</f>
        <v>21-24</v>
      </c>
      <c r="O7236" t="str" cm="1">
        <f t="array" ref="O7236">_xlfn.IFS(Table1[[#This Row],[Patient Age]]&lt;=14,"0-14",Table1[[#This Row],[Patient Age]]&lt;=29,"15-29",Table1[[#This Row],[Patient Age]]&lt;=44,"30-44",Table1[[#This Row],[Patient Age]]&lt;=59,"45-59",Table1[[#This Row],[Patient Age]]&lt;=74,"60-74",TRUE,"75+")</f>
        <v>30-44</v>
      </c>
      <c r="P7236" t="str" cm="1">
        <f t="array" ref="P7236">_xlfn.IFS(Table1[[#This Row],[Patient Waittime]]&lt;=15,"0-15",Table1[[#This Row],[Patient Waittime]]&lt;=30,"16-30",Table1[[#This Row],[Patient Waittime]]&lt;=45,"31-45",Table1[[#This Row],[Patient Waittime]]&lt;=60,"46-60",TRUE,"60+")</f>
        <v>16-30</v>
      </c>
      <c r="Q7236">
        <f>--(Table1[[#This Row],[Patient Waittime]]&lt;=30)</f>
        <v>1</v>
      </c>
      <c r="R7236">
        <f>--Table1[[#This Row],[Patient Admission Flag]]</f>
        <v>1</v>
      </c>
      <c r="S7236">
        <f>--AND(Table1[[#This Row],[WithinTarget]]=1,Table1[[#This Row],[Patient Satisfaction Score]]&gt;=7)</f>
        <v>0</v>
      </c>
      <c r="T7236" t="str">
        <f>IF(LEFT(Table1[[#This Row],[Patient Gender]],1)="F","Female","Male")</f>
        <v>Male</v>
      </c>
    </row>
    <row r="7237" spans="1:20" x14ac:dyDescent="0.3">
      <c r="A7237" t="s">
        <v>7341</v>
      </c>
      <c r="B7237" s="1">
        <v>45508.140972222223</v>
      </c>
      <c r="C7237" t="s">
        <v>9</v>
      </c>
      <c r="D7237">
        <v>12</v>
      </c>
      <c r="E7237" t="s">
        <v>14</v>
      </c>
      <c r="F7237" t="s">
        <v>11</v>
      </c>
      <c r="G7237" t="b">
        <v>1</v>
      </c>
      <c r="I7237">
        <v>37</v>
      </c>
      <c r="J7237" t="b">
        <v>1</v>
      </c>
      <c r="K7237">
        <f>YEAR(Table1[[#This Row],[Patient Admission Date]])</f>
        <v>2024</v>
      </c>
      <c r="L7237" t="str">
        <f>TEXT(Table1[[#This Row],[Patient Admission Date]],"mmm")</f>
        <v>Aug</v>
      </c>
      <c r="M7237" t="str">
        <f>TEXT(Table1[[#This Row],[Patient Admission Date]],"ddd")</f>
        <v>Sun</v>
      </c>
      <c r="N7237" t="str">
        <f>TEXT(INT(HOUR(Table1[[#This Row],[Patient Admission Date]])/3)*3,"00")&amp;"-"&amp;TEXT(INT(HOUR(Table1[[#This Row],[Patient Admission Date]])/3)*3+3,"00")</f>
        <v>03-06</v>
      </c>
      <c r="O7237" t="str" cm="1">
        <f t="array" ref="O7237">_xlfn.IFS(Table1[[#This Row],[Patient Age]]&lt;=14,"0-14",Table1[[#This Row],[Patient Age]]&lt;=29,"15-29",Table1[[#This Row],[Patient Age]]&lt;=44,"30-44",Table1[[#This Row],[Patient Age]]&lt;=59,"45-59",Table1[[#This Row],[Patient Age]]&lt;=74,"60-74",TRUE,"75+")</f>
        <v>0-14</v>
      </c>
      <c r="P7237" t="str" cm="1">
        <f t="array" ref="P7237">_xlfn.IFS(Table1[[#This Row],[Patient Waittime]]&lt;=15,"0-15",Table1[[#This Row],[Patient Waittime]]&lt;=30,"16-30",Table1[[#This Row],[Patient Waittime]]&lt;=45,"31-45",Table1[[#This Row],[Patient Waittime]]&lt;=60,"46-60",TRUE,"60+")</f>
        <v>31-45</v>
      </c>
      <c r="Q7237">
        <f>--(Table1[[#This Row],[Patient Waittime]]&lt;=30)</f>
        <v>0</v>
      </c>
      <c r="R7237">
        <f>--Table1[[#This Row],[Patient Admission Flag]]</f>
        <v>1</v>
      </c>
      <c r="S7237">
        <f>--AND(Table1[[#This Row],[WithinTarget]]=1,Table1[[#This Row],[Patient Satisfaction Score]]&gt;=7)</f>
        <v>0</v>
      </c>
      <c r="T7237" t="str">
        <f>IF(LEFT(Table1[[#This Row],[Patient Gender]],1)="F","Female","Male")</f>
        <v>Male</v>
      </c>
    </row>
    <row r="7238" spans="1:20" x14ac:dyDescent="0.3">
      <c r="A7238" t="s">
        <v>7342</v>
      </c>
      <c r="B7238" s="1">
        <v>45564.967361111114</v>
      </c>
      <c r="C7238" t="s">
        <v>9</v>
      </c>
      <c r="D7238">
        <v>52</v>
      </c>
      <c r="E7238" t="s">
        <v>14</v>
      </c>
      <c r="F7238" t="s">
        <v>11</v>
      </c>
      <c r="G7238" t="b">
        <v>1</v>
      </c>
      <c r="I7238">
        <v>49</v>
      </c>
      <c r="J7238" t="b">
        <v>1</v>
      </c>
      <c r="K7238">
        <f>YEAR(Table1[[#This Row],[Patient Admission Date]])</f>
        <v>2024</v>
      </c>
      <c r="L7238" t="str">
        <f>TEXT(Table1[[#This Row],[Patient Admission Date]],"mmm")</f>
        <v>Sep</v>
      </c>
      <c r="M7238" t="str">
        <f>TEXT(Table1[[#This Row],[Patient Admission Date]],"ddd")</f>
        <v>Sun</v>
      </c>
      <c r="N7238" t="str">
        <f>TEXT(INT(HOUR(Table1[[#This Row],[Patient Admission Date]])/3)*3,"00")&amp;"-"&amp;TEXT(INT(HOUR(Table1[[#This Row],[Patient Admission Date]])/3)*3+3,"00")</f>
        <v>21-24</v>
      </c>
      <c r="O7238" t="str" cm="1">
        <f t="array" ref="O7238">_xlfn.IFS(Table1[[#This Row],[Patient Age]]&lt;=14,"0-14",Table1[[#This Row],[Patient Age]]&lt;=29,"15-29",Table1[[#This Row],[Patient Age]]&lt;=44,"30-44",Table1[[#This Row],[Patient Age]]&lt;=59,"45-59",Table1[[#This Row],[Patient Age]]&lt;=74,"60-74",TRUE,"75+")</f>
        <v>45-59</v>
      </c>
      <c r="P7238" t="str" cm="1">
        <f t="array" ref="P7238">_xlfn.IFS(Table1[[#This Row],[Patient Waittime]]&lt;=15,"0-15",Table1[[#This Row],[Patient Waittime]]&lt;=30,"16-30",Table1[[#This Row],[Patient Waittime]]&lt;=45,"31-45",Table1[[#This Row],[Patient Waittime]]&lt;=60,"46-60",TRUE,"60+")</f>
        <v>46-60</v>
      </c>
      <c r="Q7238">
        <f>--(Table1[[#This Row],[Patient Waittime]]&lt;=30)</f>
        <v>0</v>
      </c>
      <c r="R7238">
        <f>--Table1[[#This Row],[Patient Admission Flag]]</f>
        <v>1</v>
      </c>
      <c r="S7238">
        <f>--AND(Table1[[#This Row],[WithinTarget]]=1,Table1[[#This Row],[Patient Satisfaction Score]]&gt;=7)</f>
        <v>0</v>
      </c>
      <c r="T7238" t="str">
        <f>IF(LEFT(Table1[[#This Row],[Patient Gender]],1)="F","Female","Male")</f>
        <v>Male</v>
      </c>
    </row>
    <row r="7239" spans="1:20" x14ac:dyDescent="0.3">
      <c r="A7239" t="s">
        <v>7343</v>
      </c>
      <c r="B7239" s="1">
        <v>45314.982638888891</v>
      </c>
      <c r="C7239" t="s">
        <v>9</v>
      </c>
      <c r="D7239">
        <v>12</v>
      </c>
      <c r="E7239" t="s">
        <v>14</v>
      </c>
      <c r="F7239" t="s">
        <v>11</v>
      </c>
      <c r="G7239" t="b">
        <v>1</v>
      </c>
      <c r="I7239">
        <v>57</v>
      </c>
      <c r="J7239" t="b">
        <v>1</v>
      </c>
      <c r="K7239">
        <f>YEAR(Table1[[#This Row],[Patient Admission Date]])</f>
        <v>2024</v>
      </c>
      <c r="L7239" t="str">
        <f>TEXT(Table1[[#This Row],[Patient Admission Date]],"mmm")</f>
        <v>Jan</v>
      </c>
      <c r="M7239" t="str">
        <f>TEXT(Table1[[#This Row],[Patient Admission Date]],"ddd")</f>
        <v>Tue</v>
      </c>
      <c r="N7239" t="str">
        <f>TEXT(INT(HOUR(Table1[[#This Row],[Patient Admission Date]])/3)*3,"00")&amp;"-"&amp;TEXT(INT(HOUR(Table1[[#This Row],[Patient Admission Date]])/3)*3+3,"00")</f>
        <v>21-24</v>
      </c>
      <c r="O7239" t="str" cm="1">
        <f t="array" ref="O7239">_xlfn.IFS(Table1[[#This Row],[Patient Age]]&lt;=14,"0-14",Table1[[#This Row],[Patient Age]]&lt;=29,"15-29",Table1[[#This Row],[Patient Age]]&lt;=44,"30-44",Table1[[#This Row],[Patient Age]]&lt;=59,"45-59",Table1[[#This Row],[Patient Age]]&lt;=74,"60-74",TRUE,"75+")</f>
        <v>0-14</v>
      </c>
      <c r="P7239" t="str" cm="1">
        <f t="array" ref="P7239">_xlfn.IFS(Table1[[#This Row],[Patient Waittime]]&lt;=15,"0-15",Table1[[#This Row],[Patient Waittime]]&lt;=30,"16-30",Table1[[#This Row],[Patient Waittime]]&lt;=45,"31-45",Table1[[#This Row],[Patient Waittime]]&lt;=60,"46-60",TRUE,"60+")</f>
        <v>46-60</v>
      </c>
      <c r="Q7239">
        <f>--(Table1[[#This Row],[Patient Waittime]]&lt;=30)</f>
        <v>0</v>
      </c>
      <c r="R7239">
        <f>--Table1[[#This Row],[Patient Admission Flag]]</f>
        <v>1</v>
      </c>
      <c r="S7239">
        <f>--AND(Table1[[#This Row],[WithinTarget]]=1,Table1[[#This Row],[Patient Satisfaction Score]]&gt;=7)</f>
        <v>0</v>
      </c>
      <c r="T7239" t="str">
        <f>IF(LEFT(Table1[[#This Row],[Patient Gender]],1)="F","Female","Male")</f>
        <v>Male</v>
      </c>
    </row>
    <row r="7240" spans="1:20" x14ac:dyDescent="0.3">
      <c r="A7240" t="s">
        <v>7344</v>
      </c>
      <c r="B7240" s="1">
        <v>45385.166666666664</v>
      </c>
      <c r="C7240" t="s">
        <v>9</v>
      </c>
      <c r="D7240">
        <v>48</v>
      </c>
      <c r="E7240" t="s">
        <v>14</v>
      </c>
      <c r="F7240" t="s">
        <v>11</v>
      </c>
      <c r="G7240" t="b">
        <v>1</v>
      </c>
      <c r="I7240">
        <v>10</v>
      </c>
      <c r="J7240" t="b">
        <v>1</v>
      </c>
      <c r="K7240">
        <f>YEAR(Table1[[#This Row],[Patient Admission Date]])</f>
        <v>2024</v>
      </c>
      <c r="L7240" t="str">
        <f>TEXT(Table1[[#This Row],[Patient Admission Date]],"mmm")</f>
        <v>Apr</v>
      </c>
      <c r="M7240" t="str">
        <f>TEXT(Table1[[#This Row],[Patient Admission Date]],"ddd")</f>
        <v>Wed</v>
      </c>
      <c r="N7240" t="str">
        <f>TEXT(INT(HOUR(Table1[[#This Row],[Patient Admission Date]])/3)*3,"00")&amp;"-"&amp;TEXT(INT(HOUR(Table1[[#This Row],[Patient Admission Date]])/3)*3+3,"00")</f>
        <v>03-06</v>
      </c>
      <c r="O7240" t="str" cm="1">
        <f t="array" ref="O7240">_xlfn.IFS(Table1[[#This Row],[Patient Age]]&lt;=14,"0-14",Table1[[#This Row],[Patient Age]]&lt;=29,"15-29",Table1[[#This Row],[Patient Age]]&lt;=44,"30-44",Table1[[#This Row],[Patient Age]]&lt;=59,"45-59",Table1[[#This Row],[Patient Age]]&lt;=74,"60-74",TRUE,"75+")</f>
        <v>45-59</v>
      </c>
      <c r="P7240" t="str" cm="1">
        <f t="array" ref="P7240">_xlfn.IFS(Table1[[#This Row],[Patient Waittime]]&lt;=15,"0-15",Table1[[#This Row],[Patient Waittime]]&lt;=30,"16-30",Table1[[#This Row],[Patient Waittime]]&lt;=45,"31-45",Table1[[#This Row],[Patient Waittime]]&lt;=60,"46-60",TRUE,"60+")</f>
        <v>0-15</v>
      </c>
      <c r="Q7240">
        <f>--(Table1[[#This Row],[Patient Waittime]]&lt;=30)</f>
        <v>1</v>
      </c>
      <c r="R7240">
        <f>--Table1[[#This Row],[Patient Admission Flag]]</f>
        <v>1</v>
      </c>
      <c r="S7240">
        <f>--AND(Table1[[#This Row],[WithinTarget]]=1,Table1[[#This Row],[Patient Satisfaction Score]]&gt;=7)</f>
        <v>0</v>
      </c>
      <c r="T7240" t="str">
        <f>IF(LEFT(Table1[[#This Row],[Patient Gender]],1)="F","Female","Male")</f>
        <v>Male</v>
      </c>
    </row>
    <row r="7241" spans="1:20" x14ac:dyDescent="0.3">
      <c r="A7241" t="s">
        <v>7345</v>
      </c>
      <c r="B7241" s="1">
        <v>45030.017361111109</v>
      </c>
      <c r="C7241" t="s">
        <v>9</v>
      </c>
      <c r="D7241">
        <v>62</v>
      </c>
      <c r="E7241" t="s">
        <v>14</v>
      </c>
      <c r="F7241" t="s">
        <v>11</v>
      </c>
      <c r="G7241" t="b">
        <v>1</v>
      </c>
      <c r="I7241">
        <v>10</v>
      </c>
      <c r="J7241" t="b">
        <v>1</v>
      </c>
      <c r="K7241">
        <f>YEAR(Table1[[#This Row],[Patient Admission Date]])</f>
        <v>2023</v>
      </c>
      <c r="L7241" t="str">
        <f>TEXT(Table1[[#This Row],[Patient Admission Date]],"mmm")</f>
        <v>Apr</v>
      </c>
      <c r="M7241" t="str">
        <f>TEXT(Table1[[#This Row],[Patient Admission Date]],"ddd")</f>
        <v>Fri</v>
      </c>
      <c r="N7241" t="str">
        <f>TEXT(INT(HOUR(Table1[[#This Row],[Patient Admission Date]])/3)*3,"00")&amp;"-"&amp;TEXT(INT(HOUR(Table1[[#This Row],[Patient Admission Date]])/3)*3+3,"00")</f>
        <v>00-03</v>
      </c>
      <c r="O7241" t="str" cm="1">
        <f t="array" ref="O7241">_xlfn.IFS(Table1[[#This Row],[Patient Age]]&lt;=14,"0-14",Table1[[#This Row],[Patient Age]]&lt;=29,"15-29",Table1[[#This Row],[Patient Age]]&lt;=44,"30-44",Table1[[#This Row],[Patient Age]]&lt;=59,"45-59",Table1[[#This Row],[Patient Age]]&lt;=74,"60-74",TRUE,"75+")</f>
        <v>60-74</v>
      </c>
      <c r="P7241" t="str" cm="1">
        <f t="array" ref="P7241">_xlfn.IFS(Table1[[#This Row],[Patient Waittime]]&lt;=15,"0-15",Table1[[#This Row],[Patient Waittime]]&lt;=30,"16-30",Table1[[#This Row],[Patient Waittime]]&lt;=45,"31-45",Table1[[#This Row],[Patient Waittime]]&lt;=60,"46-60",TRUE,"60+")</f>
        <v>0-15</v>
      </c>
      <c r="Q7241">
        <f>--(Table1[[#This Row],[Patient Waittime]]&lt;=30)</f>
        <v>1</v>
      </c>
      <c r="R7241">
        <f>--Table1[[#This Row],[Patient Admission Flag]]</f>
        <v>1</v>
      </c>
      <c r="S7241">
        <f>--AND(Table1[[#This Row],[WithinTarget]]=1,Table1[[#This Row],[Patient Satisfaction Score]]&gt;=7)</f>
        <v>0</v>
      </c>
      <c r="T7241" t="str">
        <f>IF(LEFT(Table1[[#This Row],[Patient Gender]],1)="F","Female","Male")</f>
        <v>Male</v>
      </c>
    </row>
    <row r="7242" spans="1:20" x14ac:dyDescent="0.3">
      <c r="A7242" t="s">
        <v>7346</v>
      </c>
      <c r="B7242" s="1">
        <v>45064.560416666667</v>
      </c>
      <c r="C7242" t="s">
        <v>9</v>
      </c>
      <c r="D7242">
        <v>2</v>
      </c>
      <c r="E7242" t="s">
        <v>14</v>
      </c>
      <c r="F7242" t="s">
        <v>11</v>
      </c>
      <c r="G7242" t="b">
        <v>1</v>
      </c>
      <c r="I7242">
        <v>11</v>
      </c>
      <c r="J7242" t="b">
        <v>1</v>
      </c>
      <c r="K7242">
        <f>YEAR(Table1[[#This Row],[Patient Admission Date]])</f>
        <v>2023</v>
      </c>
      <c r="L7242" t="str">
        <f>TEXT(Table1[[#This Row],[Patient Admission Date]],"mmm")</f>
        <v>May</v>
      </c>
      <c r="M7242" t="str">
        <f>TEXT(Table1[[#This Row],[Patient Admission Date]],"ddd")</f>
        <v>Thu</v>
      </c>
      <c r="N7242" t="str">
        <f>TEXT(INT(HOUR(Table1[[#This Row],[Patient Admission Date]])/3)*3,"00")&amp;"-"&amp;TEXT(INT(HOUR(Table1[[#This Row],[Patient Admission Date]])/3)*3+3,"00")</f>
        <v>12-15</v>
      </c>
      <c r="O7242" t="str" cm="1">
        <f t="array" ref="O7242">_xlfn.IFS(Table1[[#This Row],[Patient Age]]&lt;=14,"0-14",Table1[[#This Row],[Patient Age]]&lt;=29,"15-29",Table1[[#This Row],[Patient Age]]&lt;=44,"30-44",Table1[[#This Row],[Patient Age]]&lt;=59,"45-59",Table1[[#This Row],[Patient Age]]&lt;=74,"60-74",TRUE,"75+")</f>
        <v>0-14</v>
      </c>
      <c r="P7242" t="str" cm="1">
        <f t="array" ref="P7242">_xlfn.IFS(Table1[[#This Row],[Patient Waittime]]&lt;=15,"0-15",Table1[[#This Row],[Patient Waittime]]&lt;=30,"16-30",Table1[[#This Row],[Patient Waittime]]&lt;=45,"31-45",Table1[[#This Row],[Patient Waittime]]&lt;=60,"46-60",TRUE,"60+")</f>
        <v>0-15</v>
      </c>
      <c r="Q7242">
        <f>--(Table1[[#This Row],[Patient Waittime]]&lt;=30)</f>
        <v>1</v>
      </c>
      <c r="R7242">
        <f>--Table1[[#This Row],[Patient Admission Flag]]</f>
        <v>1</v>
      </c>
      <c r="S7242">
        <f>--AND(Table1[[#This Row],[WithinTarget]]=1,Table1[[#This Row],[Patient Satisfaction Score]]&gt;=7)</f>
        <v>0</v>
      </c>
      <c r="T7242" t="str">
        <f>IF(LEFT(Table1[[#This Row],[Patient Gender]],1)="F","Female","Male")</f>
        <v>Male</v>
      </c>
    </row>
    <row r="7243" spans="1:20" x14ac:dyDescent="0.3">
      <c r="A7243" t="s">
        <v>7347</v>
      </c>
      <c r="B7243" s="1">
        <v>45188.402777777781</v>
      </c>
      <c r="C7243" t="s">
        <v>9</v>
      </c>
      <c r="D7243">
        <v>62</v>
      </c>
      <c r="E7243" t="s">
        <v>14</v>
      </c>
      <c r="F7243" t="s">
        <v>11</v>
      </c>
      <c r="G7243" t="b">
        <v>1</v>
      </c>
      <c r="I7243">
        <v>15</v>
      </c>
      <c r="J7243" t="b">
        <v>1</v>
      </c>
      <c r="K7243">
        <f>YEAR(Table1[[#This Row],[Patient Admission Date]])</f>
        <v>2023</v>
      </c>
      <c r="L7243" t="str">
        <f>TEXT(Table1[[#This Row],[Patient Admission Date]],"mmm")</f>
        <v>Sep</v>
      </c>
      <c r="M7243" t="str">
        <f>TEXT(Table1[[#This Row],[Patient Admission Date]],"ddd")</f>
        <v>Tue</v>
      </c>
      <c r="N7243" t="str">
        <f>TEXT(INT(HOUR(Table1[[#This Row],[Patient Admission Date]])/3)*3,"00")&amp;"-"&amp;TEXT(INT(HOUR(Table1[[#This Row],[Patient Admission Date]])/3)*3+3,"00")</f>
        <v>09-12</v>
      </c>
      <c r="O7243" t="str" cm="1">
        <f t="array" ref="O7243">_xlfn.IFS(Table1[[#This Row],[Patient Age]]&lt;=14,"0-14",Table1[[#This Row],[Patient Age]]&lt;=29,"15-29",Table1[[#This Row],[Patient Age]]&lt;=44,"30-44",Table1[[#This Row],[Patient Age]]&lt;=59,"45-59",Table1[[#This Row],[Patient Age]]&lt;=74,"60-74",TRUE,"75+")</f>
        <v>60-74</v>
      </c>
      <c r="P7243" t="str" cm="1">
        <f t="array" ref="P7243">_xlfn.IFS(Table1[[#This Row],[Patient Waittime]]&lt;=15,"0-15",Table1[[#This Row],[Patient Waittime]]&lt;=30,"16-30",Table1[[#This Row],[Patient Waittime]]&lt;=45,"31-45",Table1[[#This Row],[Patient Waittime]]&lt;=60,"46-60",TRUE,"60+")</f>
        <v>0-15</v>
      </c>
      <c r="Q7243">
        <f>--(Table1[[#This Row],[Patient Waittime]]&lt;=30)</f>
        <v>1</v>
      </c>
      <c r="R7243">
        <f>--Table1[[#This Row],[Patient Admission Flag]]</f>
        <v>1</v>
      </c>
      <c r="S7243">
        <f>--AND(Table1[[#This Row],[WithinTarget]]=1,Table1[[#This Row],[Patient Satisfaction Score]]&gt;=7)</f>
        <v>0</v>
      </c>
      <c r="T7243" t="str">
        <f>IF(LEFT(Table1[[#This Row],[Patient Gender]],1)="F","Female","Male")</f>
        <v>Male</v>
      </c>
    </row>
    <row r="7244" spans="1:20" x14ac:dyDescent="0.3">
      <c r="A7244" t="s">
        <v>7348</v>
      </c>
      <c r="B7244" s="1">
        <v>45563.243750000001</v>
      </c>
      <c r="C7244" t="s">
        <v>9</v>
      </c>
      <c r="D7244">
        <v>23</v>
      </c>
      <c r="E7244" t="s">
        <v>14</v>
      </c>
      <c r="F7244" t="s">
        <v>11</v>
      </c>
      <c r="G7244" t="b">
        <v>1</v>
      </c>
      <c r="I7244">
        <v>56</v>
      </c>
      <c r="J7244" t="b">
        <v>1</v>
      </c>
      <c r="K7244">
        <f>YEAR(Table1[[#This Row],[Patient Admission Date]])</f>
        <v>2024</v>
      </c>
      <c r="L7244" t="str">
        <f>TEXT(Table1[[#This Row],[Patient Admission Date]],"mmm")</f>
        <v>Sep</v>
      </c>
      <c r="M7244" t="str">
        <f>TEXT(Table1[[#This Row],[Patient Admission Date]],"ddd")</f>
        <v>Sat</v>
      </c>
      <c r="N7244" t="str">
        <f>TEXT(INT(HOUR(Table1[[#This Row],[Patient Admission Date]])/3)*3,"00")&amp;"-"&amp;TEXT(INT(HOUR(Table1[[#This Row],[Patient Admission Date]])/3)*3+3,"00")</f>
        <v>03-06</v>
      </c>
      <c r="O7244" t="str" cm="1">
        <f t="array" ref="O7244">_xlfn.IFS(Table1[[#This Row],[Patient Age]]&lt;=14,"0-14",Table1[[#This Row],[Patient Age]]&lt;=29,"15-29",Table1[[#This Row],[Patient Age]]&lt;=44,"30-44",Table1[[#This Row],[Patient Age]]&lt;=59,"45-59",Table1[[#This Row],[Patient Age]]&lt;=74,"60-74",TRUE,"75+")</f>
        <v>15-29</v>
      </c>
      <c r="P7244" t="str" cm="1">
        <f t="array" ref="P7244">_xlfn.IFS(Table1[[#This Row],[Patient Waittime]]&lt;=15,"0-15",Table1[[#This Row],[Patient Waittime]]&lt;=30,"16-30",Table1[[#This Row],[Patient Waittime]]&lt;=45,"31-45",Table1[[#This Row],[Patient Waittime]]&lt;=60,"46-60",TRUE,"60+")</f>
        <v>46-60</v>
      </c>
      <c r="Q7244">
        <f>--(Table1[[#This Row],[Patient Waittime]]&lt;=30)</f>
        <v>0</v>
      </c>
      <c r="R7244">
        <f>--Table1[[#This Row],[Patient Admission Flag]]</f>
        <v>1</v>
      </c>
      <c r="S7244">
        <f>--AND(Table1[[#This Row],[WithinTarget]]=1,Table1[[#This Row],[Patient Satisfaction Score]]&gt;=7)</f>
        <v>0</v>
      </c>
      <c r="T7244" t="str">
        <f>IF(LEFT(Table1[[#This Row],[Patient Gender]],1)="F","Female","Male")</f>
        <v>Male</v>
      </c>
    </row>
    <row r="7245" spans="1:20" x14ac:dyDescent="0.3">
      <c r="A7245" t="s">
        <v>7349</v>
      </c>
      <c r="B7245" s="1">
        <v>45512.027083333334</v>
      </c>
      <c r="C7245" t="s">
        <v>9</v>
      </c>
      <c r="D7245">
        <v>1</v>
      </c>
      <c r="E7245" t="s">
        <v>14</v>
      </c>
      <c r="F7245" t="s">
        <v>11</v>
      </c>
      <c r="G7245" t="b">
        <v>1</v>
      </c>
      <c r="I7245">
        <v>25</v>
      </c>
      <c r="J7245" t="b">
        <v>1</v>
      </c>
      <c r="K7245">
        <f>YEAR(Table1[[#This Row],[Patient Admission Date]])</f>
        <v>2024</v>
      </c>
      <c r="L7245" t="str">
        <f>TEXT(Table1[[#This Row],[Patient Admission Date]],"mmm")</f>
        <v>Aug</v>
      </c>
      <c r="M7245" t="str">
        <f>TEXT(Table1[[#This Row],[Patient Admission Date]],"ddd")</f>
        <v>Thu</v>
      </c>
      <c r="N7245" t="str">
        <f>TEXT(INT(HOUR(Table1[[#This Row],[Patient Admission Date]])/3)*3,"00")&amp;"-"&amp;TEXT(INT(HOUR(Table1[[#This Row],[Patient Admission Date]])/3)*3+3,"00")</f>
        <v>00-03</v>
      </c>
      <c r="O7245" t="str" cm="1">
        <f t="array" ref="O7245">_xlfn.IFS(Table1[[#This Row],[Patient Age]]&lt;=14,"0-14",Table1[[#This Row],[Patient Age]]&lt;=29,"15-29",Table1[[#This Row],[Patient Age]]&lt;=44,"30-44",Table1[[#This Row],[Patient Age]]&lt;=59,"45-59",Table1[[#This Row],[Patient Age]]&lt;=74,"60-74",TRUE,"75+")</f>
        <v>0-14</v>
      </c>
      <c r="P7245" t="str" cm="1">
        <f t="array" ref="P7245">_xlfn.IFS(Table1[[#This Row],[Patient Waittime]]&lt;=15,"0-15",Table1[[#This Row],[Patient Waittime]]&lt;=30,"16-30",Table1[[#This Row],[Patient Waittime]]&lt;=45,"31-45",Table1[[#This Row],[Patient Waittime]]&lt;=60,"46-60",TRUE,"60+")</f>
        <v>16-30</v>
      </c>
      <c r="Q7245">
        <f>--(Table1[[#This Row],[Patient Waittime]]&lt;=30)</f>
        <v>1</v>
      </c>
      <c r="R7245">
        <f>--Table1[[#This Row],[Patient Admission Flag]]</f>
        <v>1</v>
      </c>
      <c r="S7245">
        <f>--AND(Table1[[#This Row],[WithinTarget]]=1,Table1[[#This Row],[Patient Satisfaction Score]]&gt;=7)</f>
        <v>0</v>
      </c>
      <c r="T7245" t="str">
        <f>IF(LEFT(Table1[[#This Row],[Patient Gender]],1)="F","Female","Male")</f>
        <v>Male</v>
      </c>
    </row>
    <row r="7246" spans="1:20" x14ac:dyDescent="0.3">
      <c r="A7246" t="s">
        <v>7350</v>
      </c>
      <c r="B7246" s="1">
        <v>45483.488194444442</v>
      </c>
      <c r="C7246" t="s">
        <v>9</v>
      </c>
      <c r="D7246">
        <v>65</v>
      </c>
      <c r="E7246" t="s">
        <v>14</v>
      </c>
      <c r="F7246" t="s">
        <v>11</v>
      </c>
      <c r="G7246" t="b">
        <v>1</v>
      </c>
      <c r="I7246">
        <v>28</v>
      </c>
      <c r="J7246" t="b">
        <v>1</v>
      </c>
      <c r="K7246">
        <f>YEAR(Table1[[#This Row],[Patient Admission Date]])</f>
        <v>2024</v>
      </c>
      <c r="L7246" t="str">
        <f>TEXT(Table1[[#This Row],[Patient Admission Date]],"mmm")</f>
        <v>Jul</v>
      </c>
      <c r="M7246" t="str">
        <f>TEXT(Table1[[#This Row],[Patient Admission Date]],"ddd")</f>
        <v>Wed</v>
      </c>
      <c r="N7246" t="str">
        <f>TEXT(INT(HOUR(Table1[[#This Row],[Patient Admission Date]])/3)*3,"00")&amp;"-"&amp;TEXT(INT(HOUR(Table1[[#This Row],[Patient Admission Date]])/3)*3+3,"00")</f>
        <v>09-12</v>
      </c>
      <c r="O7246" t="str" cm="1">
        <f t="array" ref="O7246">_xlfn.IFS(Table1[[#This Row],[Patient Age]]&lt;=14,"0-14",Table1[[#This Row],[Patient Age]]&lt;=29,"15-29",Table1[[#This Row],[Patient Age]]&lt;=44,"30-44",Table1[[#This Row],[Patient Age]]&lt;=59,"45-59",Table1[[#This Row],[Patient Age]]&lt;=74,"60-74",TRUE,"75+")</f>
        <v>60-74</v>
      </c>
      <c r="P7246" t="str" cm="1">
        <f t="array" ref="P7246">_xlfn.IFS(Table1[[#This Row],[Patient Waittime]]&lt;=15,"0-15",Table1[[#This Row],[Patient Waittime]]&lt;=30,"16-30",Table1[[#This Row],[Patient Waittime]]&lt;=45,"31-45",Table1[[#This Row],[Patient Waittime]]&lt;=60,"46-60",TRUE,"60+")</f>
        <v>16-30</v>
      </c>
      <c r="Q7246">
        <f>--(Table1[[#This Row],[Patient Waittime]]&lt;=30)</f>
        <v>1</v>
      </c>
      <c r="R7246">
        <f>--Table1[[#This Row],[Patient Admission Flag]]</f>
        <v>1</v>
      </c>
      <c r="S7246">
        <f>--AND(Table1[[#This Row],[WithinTarget]]=1,Table1[[#This Row],[Patient Satisfaction Score]]&gt;=7)</f>
        <v>0</v>
      </c>
      <c r="T7246" t="str">
        <f>IF(LEFT(Table1[[#This Row],[Patient Gender]],1)="F","Female","Male")</f>
        <v>Male</v>
      </c>
    </row>
    <row r="7247" spans="1:20" x14ac:dyDescent="0.3">
      <c r="A7247" t="s">
        <v>7351</v>
      </c>
      <c r="B7247" s="1">
        <v>45109.211111111108</v>
      </c>
      <c r="C7247" t="s">
        <v>9</v>
      </c>
      <c r="D7247">
        <v>25</v>
      </c>
      <c r="E7247" t="s">
        <v>14</v>
      </c>
      <c r="F7247" t="s">
        <v>11</v>
      </c>
      <c r="G7247" t="b">
        <v>1</v>
      </c>
      <c r="I7247">
        <v>30</v>
      </c>
      <c r="J7247" t="b">
        <v>1</v>
      </c>
      <c r="K7247">
        <f>YEAR(Table1[[#This Row],[Patient Admission Date]])</f>
        <v>2023</v>
      </c>
      <c r="L7247" t="str">
        <f>TEXT(Table1[[#This Row],[Patient Admission Date]],"mmm")</f>
        <v>Jul</v>
      </c>
      <c r="M7247" t="str">
        <f>TEXT(Table1[[#This Row],[Patient Admission Date]],"ddd")</f>
        <v>Sun</v>
      </c>
      <c r="N7247" t="str">
        <f>TEXT(INT(HOUR(Table1[[#This Row],[Patient Admission Date]])/3)*3,"00")&amp;"-"&amp;TEXT(INT(HOUR(Table1[[#This Row],[Patient Admission Date]])/3)*3+3,"00")</f>
        <v>03-06</v>
      </c>
      <c r="O7247" t="str" cm="1">
        <f t="array" ref="O7247">_xlfn.IFS(Table1[[#This Row],[Patient Age]]&lt;=14,"0-14",Table1[[#This Row],[Patient Age]]&lt;=29,"15-29",Table1[[#This Row],[Patient Age]]&lt;=44,"30-44",Table1[[#This Row],[Patient Age]]&lt;=59,"45-59",Table1[[#This Row],[Patient Age]]&lt;=74,"60-74",TRUE,"75+")</f>
        <v>15-29</v>
      </c>
      <c r="P7247" t="str" cm="1">
        <f t="array" ref="P7247">_xlfn.IFS(Table1[[#This Row],[Patient Waittime]]&lt;=15,"0-15",Table1[[#This Row],[Patient Waittime]]&lt;=30,"16-30",Table1[[#This Row],[Patient Waittime]]&lt;=45,"31-45",Table1[[#This Row],[Patient Waittime]]&lt;=60,"46-60",TRUE,"60+")</f>
        <v>16-30</v>
      </c>
      <c r="Q7247">
        <f>--(Table1[[#This Row],[Patient Waittime]]&lt;=30)</f>
        <v>1</v>
      </c>
      <c r="R7247">
        <f>--Table1[[#This Row],[Patient Admission Flag]]</f>
        <v>1</v>
      </c>
      <c r="S7247">
        <f>--AND(Table1[[#This Row],[WithinTarget]]=1,Table1[[#This Row],[Patient Satisfaction Score]]&gt;=7)</f>
        <v>0</v>
      </c>
      <c r="T7247" t="str">
        <f>IF(LEFT(Table1[[#This Row],[Patient Gender]],1)="F","Female","Male")</f>
        <v>Male</v>
      </c>
    </row>
    <row r="7248" spans="1:20" x14ac:dyDescent="0.3">
      <c r="A7248" t="s">
        <v>7352</v>
      </c>
      <c r="B7248" s="1">
        <v>45435.331944444442</v>
      </c>
      <c r="C7248" t="s">
        <v>9</v>
      </c>
      <c r="D7248">
        <v>29</v>
      </c>
      <c r="E7248" t="s">
        <v>14</v>
      </c>
      <c r="F7248" t="s">
        <v>11</v>
      </c>
      <c r="G7248" t="b">
        <v>1</v>
      </c>
      <c r="I7248">
        <v>31</v>
      </c>
      <c r="J7248" t="b">
        <v>1</v>
      </c>
      <c r="K7248">
        <f>YEAR(Table1[[#This Row],[Patient Admission Date]])</f>
        <v>2024</v>
      </c>
      <c r="L7248" t="str">
        <f>TEXT(Table1[[#This Row],[Patient Admission Date]],"mmm")</f>
        <v>May</v>
      </c>
      <c r="M7248" t="str">
        <f>TEXT(Table1[[#This Row],[Patient Admission Date]],"ddd")</f>
        <v>Thu</v>
      </c>
      <c r="N7248" t="str">
        <f>TEXT(INT(HOUR(Table1[[#This Row],[Patient Admission Date]])/3)*3,"00")&amp;"-"&amp;TEXT(INT(HOUR(Table1[[#This Row],[Patient Admission Date]])/3)*3+3,"00")</f>
        <v>06-09</v>
      </c>
      <c r="O7248" t="str" cm="1">
        <f t="array" ref="O7248">_xlfn.IFS(Table1[[#This Row],[Patient Age]]&lt;=14,"0-14",Table1[[#This Row],[Patient Age]]&lt;=29,"15-29",Table1[[#This Row],[Patient Age]]&lt;=44,"30-44",Table1[[#This Row],[Patient Age]]&lt;=59,"45-59",Table1[[#This Row],[Patient Age]]&lt;=74,"60-74",TRUE,"75+")</f>
        <v>15-29</v>
      </c>
      <c r="P7248" t="str" cm="1">
        <f t="array" ref="P7248">_xlfn.IFS(Table1[[#This Row],[Patient Waittime]]&lt;=15,"0-15",Table1[[#This Row],[Patient Waittime]]&lt;=30,"16-30",Table1[[#This Row],[Patient Waittime]]&lt;=45,"31-45",Table1[[#This Row],[Patient Waittime]]&lt;=60,"46-60",TRUE,"60+")</f>
        <v>31-45</v>
      </c>
      <c r="Q7248">
        <f>--(Table1[[#This Row],[Patient Waittime]]&lt;=30)</f>
        <v>0</v>
      </c>
      <c r="R7248">
        <f>--Table1[[#This Row],[Patient Admission Flag]]</f>
        <v>1</v>
      </c>
      <c r="S7248">
        <f>--AND(Table1[[#This Row],[WithinTarget]]=1,Table1[[#This Row],[Patient Satisfaction Score]]&gt;=7)</f>
        <v>0</v>
      </c>
      <c r="T7248" t="str">
        <f>IF(LEFT(Table1[[#This Row],[Patient Gender]],1)="F","Female","Male")</f>
        <v>Male</v>
      </c>
    </row>
    <row r="7249" spans="1:20" x14ac:dyDescent="0.3">
      <c r="A7249" t="s">
        <v>7353</v>
      </c>
      <c r="B7249" s="1">
        <v>45326.833333333336</v>
      </c>
      <c r="C7249" t="s">
        <v>9</v>
      </c>
      <c r="D7249">
        <v>14</v>
      </c>
      <c r="E7249" t="s">
        <v>14</v>
      </c>
      <c r="F7249" t="s">
        <v>11</v>
      </c>
      <c r="G7249" t="b">
        <v>1</v>
      </c>
      <c r="I7249">
        <v>34</v>
      </c>
      <c r="J7249" t="b">
        <v>1</v>
      </c>
      <c r="K7249">
        <f>YEAR(Table1[[#This Row],[Patient Admission Date]])</f>
        <v>2024</v>
      </c>
      <c r="L7249" t="str">
        <f>TEXT(Table1[[#This Row],[Patient Admission Date]],"mmm")</f>
        <v>Feb</v>
      </c>
      <c r="M7249" t="str">
        <f>TEXT(Table1[[#This Row],[Patient Admission Date]],"ddd")</f>
        <v>Sun</v>
      </c>
      <c r="N7249" t="str">
        <f>TEXT(INT(HOUR(Table1[[#This Row],[Patient Admission Date]])/3)*3,"00")&amp;"-"&amp;TEXT(INT(HOUR(Table1[[#This Row],[Patient Admission Date]])/3)*3+3,"00")</f>
        <v>18-21</v>
      </c>
      <c r="O7249" t="str" cm="1">
        <f t="array" ref="O7249">_xlfn.IFS(Table1[[#This Row],[Patient Age]]&lt;=14,"0-14",Table1[[#This Row],[Patient Age]]&lt;=29,"15-29",Table1[[#This Row],[Patient Age]]&lt;=44,"30-44",Table1[[#This Row],[Patient Age]]&lt;=59,"45-59",Table1[[#This Row],[Patient Age]]&lt;=74,"60-74",TRUE,"75+")</f>
        <v>0-14</v>
      </c>
      <c r="P7249" t="str" cm="1">
        <f t="array" ref="P7249">_xlfn.IFS(Table1[[#This Row],[Patient Waittime]]&lt;=15,"0-15",Table1[[#This Row],[Patient Waittime]]&lt;=30,"16-30",Table1[[#This Row],[Patient Waittime]]&lt;=45,"31-45",Table1[[#This Row],[Patient Waittime]]&lt;=60,"46-60",TRUE,"60+")</f>
        <v>31-45</v>
      </c>
      <c r="Q7249">
        <f>--(Table1[[#This Row],[Patient Waittime]]&lt;=30)</f>
        <v>0</v>
      </c>
      <c r="R7249">
        <f>--Table1[[#This Row],[Patient Admission Flag]]</f>
        <v>1</v>
      </c>
      <c r="S7249">
        <f>--AND(Table1[[#This Row],[WithinTarget]]=1,Table1[[#This Row],[Patient Satisfaction Score]]&gt;=7)</f>
        <v>0</v>
      </c>
      <c r="T7249" t="str">
        <f>IF(LEFT(Table1[[#This Row],[Patient Gender]],1)="F","Female","Male")</f>
        <v>Male</v>
      </c>
    </row>
    <row r="7250" spans="1:20" x14ac:dyDescent="0.3">
      <c r="A7250" t="s">
        <v>7354</v>
      </c>
      <c r="B7250" s="1">
        <v>45489.464583333334</v>
      </c>
      <c r="C7250" t="s">
        <v>9</v>
      </c>
      <c r="D7250">
        <v>46</v>
      </c>
      <c r="E7250" t="s">
        <v>14</v>
      </c>
      <c r="F7250" t="s">
        <v>11</v>
      </c>
      <c r="G7250" t="b">
        <v>1</v>
      </c>
      <c r="I7250">
        <v>35</v>
      </c>
      <c r="J7250" t="b">
        <v>1</v>
      </c>
      <c r="K7250">
        <f>YEAR(Table1[[#This Row],[Patient Admission Date]])</f>
        <v>2024</v>
      </c>
      <c r="L7250" t="str">
        <f>TEXT(Table1[[#This Row],[Patient Admission Date]],"mmm")</f>
        <v>Jul</v>
      </c>
      <c r="M7250" t="str">
        <f>TEXT(Table1[[#This Row],[Patient Admission Date]],"ddd")</f>
        <v>Tue</v>
      </c>
      <c r="N7250" t="str">
        <f>TEXT(INT(HOUR(Table1[[#This Row],[Patient Admission Date]])/3)*3,"00")&amp;"-"&amp;TEXT(INT(HOUR(Table1[[#This Row],[Patient Admission Date]])/3)*3+3,"00")</f>
        <v>09-12</v>
      </c>
      <c r="O7250" t="str" cm="1">
        <f t="array" ref="O7250">_xlfn.IFS(Table1[[#This Row],[Patient Age]]&lt;=14,"0-14",Table1[[#This Row],[Patient Age]]&lt;=29,"15-29",Table1[[#This Row],[Patient Age]]&lt;=44,"30-44",Table1[[#This Row],[Patient Age]]&lt;=59,"45-59",Table1[[#This Row],[Patient Age]]&lt;=74,"60-74",TRUE,"75+")</f>
        <v>45-59</v>
      </c>
      <c r="P7250" t="str" cm="1">
        <f t="array" ref="P7250">_xlfn.IFS(Table1[[#This Row],[Patient Waittime]]&lt;=15,"0-15",Table1[[#This Row],[Patient Waittime]]&lt;=30,"16-30",Table1[[#This Row],[Patient Waittime]]&lt;=45,"31-45",Table1[[#This Row],[Patient Waittime]]&lt;=60,"46-60",TRUE,"60+")</f>
        <v>31-45</v>
      </c>
      <c r="Q7250">
        <f>--(Table1[[#This Row],[Patient Waittime]]&lt;=30)</f>
        <v>0</v>
      </c>
      <c r="R7250">
        <f>--Table1[[#This Row],[Patient Admission Flag]]</f>
        <v>1</v>
      </c>
      <c r="S7250">
        <f>--AND(Table1[[#This Row],[WithinTarget]]=1,Table1[[#This Row],[Patient Satisfaction Score]]&gt;=7)</f>
        <v>0</v>
      </c>
      <c r="T7250" t="str">
        <f>IF(LEFT(Table1[[#This Row],[Patient Gender]],1)="F","Female","Male")</f>
        <v>Male</v>
      </c>
    </row>
    <row r="7251" spans="1:20" x14ac:dyDescent="0.3">
      <c r="A7251" t="s">
        <v>7355</v>
      </c>
      <c r="B7251" s="1">
        <v>45065.209027777775</v>
      </c>
      <c r="C7251" t="s">
        <v>9</v>
      </c>
      <c r="D7251">
        <v>57</v>
      </c>
      <c r="E7251" t="s">
        <v>14</v>
      </c>
      <c r="F7251" t="s">
        <v>11</v>
      </c>
      <c r="G7251" t="b">
        <v>1</v>
      </c>
      <c r="I7251">
        <v>35</v>
      </c>
      <c r="J7251" t="b">
        <v>1</v>
      </c>
      <c r="K7251">
        <f>YEAR(Table1[[#This Row],[Patient Admission Date]])</f>
        <v>2023</v>
      </c>
      <c r="L7251" t="str">
        <f>TEXT(Table1[[#This Row],[Patient Admission Date]],"mmm")</f>
        <v>May</v>
      </c>
      <c r="M7251" t="str">
        <f>TEXT(Table1[[#This Row],[Patient Admission Date]],"ddd")</f>
        <v>Fri</v>
      </c>
      <c r="N7251" t="str">
        <f>TEXT(INT(HOUR(Table1[[#This Row],[Patient Admission Date]])/3)*3,"00")&amp;"-"&amp;TEXT(INT(HOUR(Table1[[#This Row],[Patient Admission Date]])/3)*3+3,"00")</f>
        <v>03-06</v>
      </c>
      <c r="O7251" t="str" cm="1">
        <f t="array" ref="O7251">_xlfn.IFS(Table1[[#This Row],[Patient Age]]&lt;=14,"0-14",Table1[[#This Row],[Patient Age]]&lt;=29,"15-29",Table1[[#This Row],[Patient Age]]&lt;=44,"30-44",Table1[[#This Row],[Patient Age]]&lt;=59,"45-59",Table1[[#This Row],[Patient Age]]&lt;=74,"60-74",TRUE,"75+")</f>
        <v>45-59</v>
      </c>
      <c r="P7251" t="str" cm="1">
        <f t="array" ref="P7251">_xlfn.IFS(Table1[[#This Row],[Patient Waittime]]&lt;=15,"0-15",Table1[[#This Row],[Patient Waittime]]&lt;=30,"16-30",Table1[[#This Row],[Patient Waittime]]&lt;=45,"31-45",Table1[[#This Row],[Patient Waittime]]&lt;=60,"46-60",TRUE,"60+")</f>
        <v>31-45</v>
      </c>
      <c r="Q7251">
        <f>--(Table1[[#This Row],[Patient Waittime]]&lt;=30)</f>
        <v>0</v>
      </c>
      <c r="R7251">
        <f>--Table1[[#This Row],[Patient Admission Flag]]</f>
        <v>1</v>
      </c>
      <c r="S7251">
        <f>--AND(Table1[[#This Row],[WithinTarget]]=1,Table1[[#This Row],[Patient Satisfaction Score]]&gt;=7)</f>
        <v>0</v>
      </c>
      <c r="T7251" t="str">
        <f>IF(LEFT(Table1[[#This Row],[Patient Gender]],1)="F","Female","Male")</f>
        <v>Male</v>
      </c>
    </row>
    <row r="7252" spans="1:20" x14ac:dyDescent="0.3">
      <c r="A7252" t="s">
        <v>7356</v>
      </c>
      <c r="B7252" s="1">
        <v>45166.193749999999</v>
      </c>
      <c r="C7252" t="s">
        <v>9</v>
      </c>
      <c r="D7252">
        <v>11</v>
      </c>
      <c r="E7252" t="s">
        <v>14</v>
      </c>
      <c r="F7252" t="s">
        <v>11</v>
      </c>
      <c r="G7252" t="b">
        <v>1</v>
      </c>
      <c r="I7252">
        <v>38</v>
      </c>
      <c r="J7252" t="b">
        <v>1</v>
      </c>
      <c r="K7252">
        <f>YEAR(Table1[[#This Row],[Patient Admission Date]])</f>
        <v>2023</v>
      </c>
      <c r="L7252" t="str">
        <f>TEXT(Table1[[#This Row],[Patient Admission Date]],"mmm")</f>
        <v>Aug</v>
      </c>
      <c r="M7252" t="str">
        <f>TEXT(Table1[[#This Row],[Patient Admission Date]],"ddd")</f>
        <v>Mon</v>
      </c>
      <c r="N7252" t="str">
        <f>TEXT(INT(HOUR(Table1[[#This Row],[Patient Admission Date]])/3)*3,"00")&amp;"-"&amp;TEXT(INT(HOUR(Table1[[#This Row],[Patient Admission Date]])/3)*3+3,"00")</f>
        <v>03-06</v>
      </c>
      <c r="O7252" t="str" cm="1">
        <f t="array" ref="O7252">_xlfn.IFS(Table1[[#This Row],[Patient Age]]&lt;=14,"0-14",Table1[[#This Row],[Patient Age]]&lt;=29,"15-29",Table1[[#This Row],[Patient Age]]&lt;=44,"30-44",Table1[[#This Row],[Patient Age]]&lt;=59,"45-59",Table1[[#This Row],[Patient Age]]&lt;=74,"60-74",TRUE,"75+")</f>
        <v>0-14</v>
      </c>
      <c r="P7252" t="str" cm="1">
        <f t="array" ref="P7252">_xlfn.IFS(Table1[[#This Row],[Patient Waittime]]&lt;=15,"0-15",Table1[[#This Row],[Patient Waittime]]&lt;=30,"16-30",Table1[[#This Row],[Patient Waittime]]&lt;=45,"31-45",Table1[[#This Row],[Patient Waittime]]&lt;=60,"46-60",TRUE,"60+")</f>
        <v>31-45</v>
      </c>
      <c r="Q7252">
        <f>--(Table1[[#This Row],[Patient Waittime]]&lt;=30)</f>
        <v>0</v>
      </c>
      <c r="R7252">
        <f>--Table1[[#This Row],[Patient Admission Flag]]</f>
        <v>1</v>
      </c>
      <c r="S7252">
        <f>--AND(Table1[[#This Row],[WithinTarget]]=1,Table1[[#This Row],[Patient Satisfaction Score]]&gt;=7)</f>
        <v>0</v>
      </c>
      <c r="T7252" t="str">
        <f>IF(LEFT(Table1[[#This Row],[Patient Gender]],1)="F","Female","Male")</f>
        <v>Male</v>
      </c>
    </row>
    <row r="7253" spans="1:20" x14ac:dyDescent="0.3">
      <c r="A7253" t="s">
        <v>7357</v>
      </c>
      <c r="B7253" s="1">
        <v>45340.956250000003</v>
      </c>
      <c r="C7253" t="s">
        <v>9</v>
      </c>
      <c r="D7253">
        <v>70</v>
      </c>
      <c r="E7253" t="s">
        <v>14</v>
      </c>
      <c r="F7253" t="s">
        <v>11</v>
      </c>
      <c r="G7253" t="b">
        <v>1</v>
      </c>
      <c r="I7253">
        <v>57</v>
      </c>
      <c r="J7253" t="b">
        <v>1</v>
      </c>
      <c r="K7253">
        <f>YEAR(Table1[[#This Row],[Patient Admission Date]])</f>
        <v>2024</v>
      </c>
      <c r="L7253" t="str">
        <f>TEXT(Table1[[#This Row],[Patient Admission Date]],"mmm")</f>
        <v>Feb</v>
      </c>
      <c r="M7253" t="str">
        <f>TEXT(Table1[[#This Row],[Patient Admission Date]],"ddd")</f>
        <v>Sun</v>
      </c>
      <c r="N7253" t="str">
        <f>TEXT(INT(HOUR(Table1[[#This Row],[Patient Admission Date]])/3)*3,"00")&amp;"-"&amp;TEXT(INT(HOUR(Table1[[#This Row],[Patient Admission Date]])/3)*3+3,"00")</f>
        <v>21-24</v>
      </c>
      <c r="O7253" t="str" cm="1">
        <f t="array" ref="O7253">_xlfn.IFS(Table1[[#This Row],[Patient Age]]&lt;=14,"0-14",Table1[[#This Row],[Patient Age]]&lt;=29,"15-29",Table1[[#This Row],[Patient Age]]&lt;=44,"30-44",Table1[[#This Row],[Patient Age]]&lt;=59,"45-59",Table1[[#This Row],[Patient Age]]&lt;=74,"60-74",TRUE,"75+")</f>
        <v>60-74</v>
      </c>
      <c r="P7253" t="str" cm="1">
        <f t="array" ref="P7253">_xlfn.IFS(Table1[[#This Row],[Patient Waittime]]&lt;=15,"0-15",Table1[[#This Row],[Patient Waittime]]&lt;=30,"16-30",Table1[[#This Row],[Patient Waittime]]&lt;=45,"31-45",Table1[[#This Row],[Patient Waittime]]&lt;=60,"46-60",TRUE,"60+")</f>
        <v>46-60</v>
      </c>
      <c r="Q7253">
        <f>--(Table1[[#This Row],[Patient Waittime]]&lt;=30)</f>
        <v>0</v>
      </c>
      <c r="R7253">
        <f>--Table1[[#This Row],[Patient Admission Flag]]</f>
        <v>1</v>
      </c>
      <c r="S7253">
        <f>--AND(Table1[[#This Row],[WithinTarget]]=1,Table1[[#This Row],[Patient Satisfaction Score]]&gt;=7)</f>
        <v>0</v>
      </c>
      <c r="T7253" t="str">
        <f>IF(LEFT(Table1[[#This Row],[Patient Gender]],1)="F","Female","Male")</f>
        <v>Male</v>
      </c>
    </row>
    <row r="7254" spans="1:20" x14ac:dyDescent="0.3">
      <c r="A7254" t="s">
        <v>7358</v>
      </c>
      <c r="B7254" s="1">
        <v>45368.882638888892</v>
      </c>
      <c r="C7254" t="s">
        <v>9</v>
      </c>
      <c r="D7254">
        <v>23</v>
      </c>
      <c r="E7254" t="s">
        <v>14</v>
      </c>
      <c r="F7254" t="s">
        <v>11</v>
      </c>
      <c r="G7254" t="b">
        <v>1</v>
      </c>
      <c r="I7254">
        <v>59</v>
      </c>
      <c r="J7254" t="b">
        <v>1</v>
      </c>
      <c r="K7254">
        <f>YEAR(Table1[[#This Row],[Patient Admission Date]])</f>
        <v>2024</v>
      </c>
      <c r="L7254" t="str">
        <f>TEXT(Table1[[#This Row],[Patient Admission Date]],"mmm")</f>
        <v>Mar</v>
      </c>
      <c r="M7254" t="str">
        <f>TEXT(Table1[[#This Row],[Patient Admission Date]],"ddd")</f>
        <v>Sun</v>
      </c>
      <c r="N7254" t="str">
        <f>TEXT(INT(HOUR(Table1[[#This Row],[Patient Admission Date]])/3)*3,"00")&amp;"-"&amp;TEXT(INT(HOUR(Table1[[#This Row],[Patient Admission Date]])/3)*3+3,"00")</f>
        <v>21-24</v>
      </c>
      <c r="O7254" t="str" cm="1">
        <f t="array" ref="O7254">_xlfn.IFS(Table1[[#This Row],[Patient Age]]&lt;=14,"0-14",Table1[[#This Row],[Patient Age]]&lt;=29,"15-29",Table1[[#This Row],[Patient Age]]&lt;=44,"30-44",Table1[[#This Row],[Patient Age]]&lt;=59,"45-59",Table1[[#This Row],[Patient Age]]&lt;=74,"60-74",TRUE,"75+")</f>
        <v>15-29</v>
      </c>
      <c r="P7254" t="str" cm="1">
        <f t="array" ref="P7254">_xlfn.IFS(Table1[[#This Row],[Patient Waittime]]&lt;=15,"0-15",Table1[[#This Row],[Patient Waittime]]&lt;=30,"16-30",Table1[[#This Row],[Patient Waittime]]&lt;=45,"31-45",Table1[[#This Row],[Patient Waittime]]&lt;=60,"46-60",TRUE,"60+")</f>
        <v>46-60</v>
      </c>
      <c r="Q7254">
        <f>--(Table1[[#This Row],[Patient Waittime]]&lt;=30)</f>
        <v>0</v>
      </c>
      <c r="R7254">
        <f>--Table1[[#This Row],[Patient Admission Flag]]</f>
        <v>1</v>
      </c>
      <c r="S7254">
        <f>--AND(Table1[[#This Row],[WithinTarget]]=1,Table1[[#This Row],[Patient Satisfaction Score]]&gt;=7)</f>
        <v>0</v>
      </c>
      <c r="T7254" t="str">
        <f>IF(LEFT(Table1[[#This Row],[Patient Gender]],1)="F","Female","Male")</f>
        <v>Male</v>
      </c>
    </row>
    <row r="7255" spans="1:20" x14ac:dyDescent="0.3">
      <c r="A7255" t="s">
        <v>7359</v>
      </c>
      <c r="B7255" s="1">
        <v>45148.213194444441</v>
      </c>
      <c r="C7255" t="s">
        <v>9</v>
      </c>
      <c r="D7255">
        <v>36</v>
      </c>
      <c r="E7255" t="s">
        <v>14</v>
      </c>
      <c r="F7255" t="s">
        <v>11</v>
      </c>
      <c r="G7255" t="b">
        <v>1</v>
      </c>
      <c r="I7255">
        <v>14</v>
      </c>
      <c r="J7255" t="b">
        <v>1</v>
      </c>
      <c r="K7255">
        <f>YEAR(Table1[[#This Row],[Patient Admission Date]])</f>
        <v>2023</v>
      </c>
      <c r="L7255" t="str">
        <f>TEXT(Table1[[#This Row],[Patient Admission Date]],"mmm")</f>
        <v>Aug</v>
      </c>
      <c r="M7255" t="str">
        <f>TEXT(Table1[[#This Row],[Patient Admission Date]],"ddd")</f>
        <v>Thu</v>
      </c>
      <c r="N7255" t="str">
        <f>TEXT(INT(HOUR(Table1[[#This Row],[Patient Admission Date]])/3)*3,"00")&amp;"-"&amp;TEXT(INT(HOUR(Table1[[#This Row],[Patient Admission Date]])/3)*3+3,"00")</f>
        <v>03-06</v>
      </c>
      <c r="O7255" t="str" cm="1">
        <f t="array" ref="O7255">_xlfn.IFS(Table1[[#This Row],[Patient Age]]&lt;=14,"0-14",Table1[[#This Row],[Patient Age]]&lt;=29,"15-29",Table1[[#This Row],[Patient Age]]&lt;=44,"30-44",Table1[[#This Row],[Patient Age]]&lt;=59,"45-59",Table1[[#This Row],[Patient Age]]&lt;=74,"60-74",TRUE,"75+")</f>
        <v>30-44</v>
      </c>
      <c r="P7255" t="str" cm="1">
        <f t="array" ref="P7255">_xlfn.IFS(Table1[[#This Row],[Patient Waittime]]&lt;=15,"0-15",Table1[[#This Row],[Patient Waittime]]&lt;=30,"16-30",Table1[[#This Row],[Patient Waittime]]&lt;=45,"31-45",Table1[[#This Row],[Patient Waittime]]&lt;=60,"46-60",TRUE,"60+")</f>
        <v>0-15</v>
      </c>
      <c r="Q7255">
        <f>--(Table1[[#This Row],[Patient Waittime]]&lt;=30)</f>
        <v>1</v>
      </c>
      <c r="R7255">
        <f>--Table1[[#This Row],[Patient Admission Flag]]</f>
        <v>1</v>
      </c>
      <c r="S7255">
        <f>--AND(Table1[[#This Row],[WithinTarget]]=1,Table1[[#This Row],[Patient Satisfaction Score]]&gt;=7)</f>
        <v>0</v>
      </c>
      <c r="T7255" t="str">
        <f>IF(LEFT(Table1[[#This Row],[Patient Gender]],1)="F","Female","Male")</f>
        <v>Male</v>
      </c>
    </row>
    <row r="7256" spans="1:20" x14ac:dyDescent="0.3">
      <c r="A7256" t="s">
        <v>7360</v>
      </c>
      <c r="B7256" s="1">
        <v>45172.061805555553</v>
      </c>
      <c r="C7256" t="s">
        <v>9</v>
      </c>
      <c r="D7256">
        <v>19</v>
      </c>
      <c r="E7256" t="s">
        <v>14</v>
      </c>
      <c r="F7256" t="s">
        <v>11</v>
      </c>
      <c r="G7256" t="b">
        <v>1</v>
      </c>
      <c r="I7256">
        <v>19</v>
      </c>
      <c r="J7256" t="b">
        <v>1</v>
      </c>
      <c r="K7256">
        <f>YEAR(Table1[[#This Row],[Patient Admission Date]])</f>
        <v>2023</v>
      </c>
      <c r="L7256" t="str">
        <f>TEXT(Table1[[#This Row],[Patient Admission Date]],"mmm")</f>
        <v>Sep</v>
      </c>
      <c r="M7256" t="str">
        <f>TEXT(Table1[[#This Row],[Patient Admission Date]],"ddd")</f>
        <v>Sun</v>
      </c>
      <c r="N7256" t="str">
        <f>TEXT(INT(HOUR(Table1[[#This Row],[Patient Admission Date]])/3)*3,"00")&amp;"-"&amp;TEXT(INT(HOUR(Table1[[#This Row],[Patient Admission Date]])/3)*3+3,"00")</f>
        <v>00-03</v>
      </c>
      <c r="O7256" t="str" cm="1">
        <f t="array" ref="O7256">_xlfn.IFS(Table1[[#This Row],[Patient Age]]&lt;=14,"0-14",Table1[[#This Row],[Patient Age]]&lt;=29,"15-29",Table1[[#This Row],[Patient Age]]&lt;=44,"30-44",Table1[[#This Row],[Patient Age]]&lt;=59,"45-59",Table1[[#This Row],[Patient Age]]&lt;=74,"60-74",TRUE,"75+")</f>
        <v>15-29</v>
      </c>
      <c r="P7256" t="str" cm="1">
        <f t="array" ref="P7256">_xlfn.IFS(Table1[[#This Row],[Patient Waittime]]&lt;=15,"0-15",Table1[[#This Row],[Patient Waittime]]&lt;=30,"16-30",Table1[[#This Row],[Patient Waittime]]&lt;=45,"31-45",Table1[[#This Row],[Patient Waittime]]&lt;=60,"46-60",TRUE,"60+")</f>
        <v>16-30</v>
      </c>
      <c r="Q7256">
        <f>--(Table1[[#This Row],[Patient Waittime]]&lt;=30)</f>
        <v>1</v>
      </c>
      <c r="R7256">
        <f>--Table1[[#This Row],[Patient Admission Flag]]</f>
        <v>1</v>
      </c>
      <c r="S7256">
        <f>--AND(Table1[[#This Row],[WithinTarget]]=1,Table1[[#This Row],[Patient Satisfaction Score]]&gt;=7)</f>
        <v>0</v>
      </c>
      <c r="T7256" t="str">
        <f>IF(LEFT(Table1[[#This Row],[Patient Gender]],1)="F","Female","Male")</f>
        <v>Male</v>
      </c>
    </row>
    <row r="7257" spans="1:20" x14ac:dyDescent="0.3">
      <c r="A7257" t="s">
        <v>7361</v>
      </c>
      <c r="B7257" s="1">
        <v>45151.563888888886</v>
      </c>
      <c r="C7257" t="s">
        <v>9</v>
      </c>
      <c r="D7257">
        <v>56</v>
      </c>
      <c r="E7257" t="s">
        <v>14</v>
      </c>
      <c r="F7257" t="s">
        <v>11</v>
      </c>
      <c r="G7257" t="b">
        <v>1</v>
      </c>
      <c r="I7257">
        <v>27</v>
      </c>
      <c r="J7257" t="b">
        <v>1</v>
      </c>
      <c r="K7257">
        <f>YEAR(Table1[[#This Row],[Patient Admission Date]])</f>
        <v>2023</v>
      </c>
      <c r="L7257" t="str">
        <f>TEXT(Table1[[#This Row],[Patient Admission Date]],"mmm")</f>
        <v>Aug</v>
      </c>
      <c r="M7257" t="str">
        <f>TEXT(Table1[[#This Row],[Patient Admission Date]],"ddd")</f>
        <v>Sun</v>
      </c>
      <c r="N7257" t="str">
        <f>TEXT(INT(HOUR(Table1[[#This Row],[Patient Admission Date]])/3)*3,"00")&amp;"-"&amp;TEXT(INT(HOUR(Table1[[#This Row],[Patient Admission Date]])/3)*3+3,"00")</f>
        <v>12-15</v>
      </c>
      <c r="O7257" t="str" cm="1">
        <f t="array" ref="O7257">_xlfn.IFS(Table1[[#This Row],[Patient Age]]&lt;=14,"0-14",Table1[[#This Row],[Patient Age]]&lt;=29,"15-29",Table1[[#This Row],[Patient Age]]&lt;=44,"30-44",Table1[[#This Row],[Patient Age]]&lt;=59,"45-59",Table1[[#This Row],[Patient Age]]&lt;=74,"60-74",TRUE,"75+")</f>
        <v>45-59</v>
      </c>
      <c r="P7257" t="str" cm="1">
        <f t="array" ref="P7257">_xlfn.IFS(Table1[[#This Row],[Patient Waittime]]&lt;=15,"0-15",Table1[[#This Row],[Patient Waittime]]&lt;=30,"16-30",Table1[[#This Row],[Patient Waittime]]&lt;=45,"31-45",Table1[[#This Row],[Patient Waittime]]&lt;=60,"46-60",TRUE,"60+")</f>
        <v>16-30</v>
      </c>
      <c r="Q7257">
        <f>--(Table1[[#This Row],[Patient Waittime]]&lt;=30)</f>
        <v>1</v>
      </c>
      <c r="R7257">
        <f>--Table1[[#This Row],[Patient Admission Flag]]</f>
        <v>1</v>
      </c>
      <c r="S7257">
        <f>--AND(Table1[[#This Row],[WithinTarget]]=1,Table1[[#This Row],[Patient Satisfaction Score]]&gt;=7)</f>
        <v>0</v>
      </c>
      <c r="T7257" t="str">
        <f>IF(LEFT(Table1[[#This Row],[Patient Gender]],1)="F","Female","Male")</f>
        <v>Male</v>
      </c>
    </row>
    <row r="7258" spans="1:20" x14ac:dyDescent="0.3">
      <c r="A7258" t="s">
        <v>7362</v>
      </c>
      <c r="B7258" s="1">
        <v>45255.365972222222</v>
      </c>
      <c r="C7258" t="s">
        <v>9</v>
      </c>
      <c r="D7258">
        <v>8</v>
      </c>
      <c r="E7258" t="s">
        <v>14</v>
      </c>
      <c r="F7258" t="s">
        <v>11</v>
      </c>
      <c r="G7258" t="b">
        <v>1</v>
      </c>
      <c r="I7258">
        <v>30</v>
      </c>
      <c r="J7258" t="b">
        <v>1</v>
      </c>
      <c r="K7258">
        <f>YEAR(Table1[[#This Row],[Patient Admission Date]])</f>
        <v>2023</v>
      </c>
      <c r="L7258" t="str">
        <f>TEXT(Table1[[#This Row],[Patient Admission Date]],"mmm")</f>
        <v>Nov</v>
      </c>
      <c r="M7258" t="str">
        <f>TEXT(Table1[[#This Row],[Patient Admission Date]],"ddd")</f>
        <v>Sat</v>
      </c>
      <c r="N7258" t="str">
        <f>TEXT(INT(HOUR(Table1[[#This Row],[Patient Admission Date]])/3)*3,"00")&amp;"-"&amp;TEXT(INT(HOUR(Table1[[#This Row],[Patient Admission Date]])/3)*3+3,"00")</f>
        <v>06-09</v>
      </c>
      <c r="O7258" t="str" cm="1">
        <f t="array" ref="O7258">_xlfn.IFS(Table1[[#This Row],[Patient Age]]&lt;=14,"0-14",Table1[[#This Row],[Patient Age]]&lt;=29,"15-29",Table1[[#This Row],[Patient Age]]&lt;=44,"30-44",Table1[[#This Row],[Patient Age]]&lt;=59,"45-59",Table1[[#This Row],[Patient Age]]&lt;=74,"60-74",TRUE,"75+")</f>
        <v>0-14</v>
      </c>
      <c r="P7258" t="str" cm="1">
        <f t="array" ref="P7258">_xlfn.IFS(Table1[[#This Row],[Patient Waittime]]&lt;=15,"0-15",Table1[[#This Row],[Patient Waittime]]&lt;=30,"16-30",Table1[[#This Row],[Patient Waittime]]&lt;=45,"31-45",Table1[[#This Row],[Patient Waittime]]&lt;=60,"46-60",TRUE,"60+")</f>
        <v>16-30</v>
      </c>
      <c r="Q7258">
        <f>--(Table1[[#This Row],[Patient Waittime]]&lt;=30)</f>
        <v>1</v>
      </c>
      <c r="R7258">
        <f>--Table1[[#This Row],[Patient Admission Flag]]</f>
        <v>1</v>
      </c>
      <c r="S7258">
        <f>--AND(Table1[[#This Row],[WithinTarget]]=1,Table1[[#This Row],[Patient Satisfaction Score]]&gt;=7)</f>
        <v>0</v>
      </c>
      <c r="T7258" t="str">
        <f>IF(LEFT(Table1[[#This Row],[Patient Gender]],1)="F","Female","Male")</f>
        <v>Male</v>
      </c>
    </row>
    <row r="7259" spans="1:20" x14ac:dyDescent="0.3">
      <c r="A7259" t="s">
        <v>7363</v>
      </c>
      <c r="B7259" s="1">
        <v>45585.861111111109</v>
      </c>
      <c r="C7259" t="s">
        <v>9</v>
      </c>
      <c r="D7259">
        <v>59</v>
      </c>
      <c r="E7259" t="s">
        <v>14</v>
      </c>
      <c r="F7259" t="s">
        <v>11</v>
      </c>
      <c r="G7259" t="b">
        <v>1</v>
      </c>
      <c r="I7259">
        <v>35</v>
      </c>
      <c r="J7259" t="b">
        <v>1</v>
      </c>
      <c r="K7259">
        <f>YEAR(Table1[[#This Row],[Patient Admission Date]])</f>
        <v>2024</v>
      </c>
      <c r="L7259" t="str">
        <f>TEXT(Table1[[#This Row],[Patient Admission Date]],"mmm")</f>
        <v>Oct</v>
      </c>
      <c r="M7259" t="str">
        <f>TEXT(Table1[[#This Row],[Patient Admission Date]],"ddd")</f>
        <v>Sun</v>
      </c>
      <c r="N7259" t="str">
        <f>TEXT(INT(HOUR(Table1[[#This Row],[Patient Admission Date]])/3)*3,"00")&amp;"-"&amp;TEXT(INT(HOUR(Table1[[#This Row],[Patient Admission Date]])/3)*3+3,"00")</f>
        <v>18-21</v>
      </c>
      <c r="O7259" t="str" cm="1">
        <f t="array" ref="O7259">_xlfn.IFS(Table1[[#This Row],[Patient Age]]&lt;=14,"0-14",Table1[[#This Row],[Patient Age]]&lt;=29,"15-29",Table1[[#This Row],[Patient Age]]&lt;=44,"30-44",Table1[[#This Row],[Patient Age]]&lt;=59,"45-59",Table1[[#This Row],[Patient Age]]&lt;=74,"60-74",TRUE,"75+")</f>
        <v>45-59</v>
      </c>
      <c r="P7259" t="str" cm="1">
        <f t="array" ref="P7259">_xlfn.IFS(Table1[[#This Row],[Patient Waittime]]&lt;=15,"0-15",Table1[[#This Row],[Patient Waittime]]&lt;=30,"16-30",Table1[[#This Row],[Patient Waittime]]&lt;=45,"31-45",Table1[[#This Row],[Patient Waittime]]&lt;=60,"46-60",TRUE,"60+")</f>
        <v>31-45</v>
      </c>
      <c r="Q7259">
        <f>--(Table1[[#This Row],[Patient Waittime]]&lt;=30)</f>
        <v>0</v>
      </c>
      <c r="R7259">
        <f>--Table1[[#This Row],[Patient Admission Flag]]</f>
        <v>1</v>
      </c>
      <c r="S7259">
        <f>--AND(Table1[[#This Row],[WithinTarget]]=1,Table1[[#This Row],[Patient Satisfaction Score]]&gt;=7)</f>
        <v>0</v>
      </c>
      <c r="T7259" t="str">
        <f>IF(LEFT(Table1[[#This Row],[Patient Gender]],1)="F","Female","Male")</f>
        <v>Male</v>
      </c>
    </row>
    <row r="7260" spans="1:20" x14ac:dyDescent="0.3">
      <c r="A7260" t="s">
        <v>7364</v>
      </c>
      <c r="B7260" s="1">
        <v>45127.550694444442</v>
      </c>
      <c r="C7260" t="s">
        <v>9</v>
      </c>
      <c r="D7260">
        <v>68</v>
      </c>
      <c r="E7260" t="s">
        <v>14</v>
      </c>
      <c r="F7260" t="s">
        <v>11</v>
      </c>
      <c r="G7260" t="b">
        <v>1</v>
      </c>
      <c r="I7260">
        <v>36</v>
      </c>
      <c r="J7260" t="b">
        <v>1</v>
      </c>
      <c r="K7260">
        <f>YEAR(Table1[[#This Row],[Patient Admission Date]])</f>
        <v>2023</v>
      </c>
      <c r="L7260" t="str">
        <f>TEXT(Table1[[#This Row],[Patient Admission Date]],"mmm")</f>
        <v>Jul</v>
      </c>
      <c r="M7260" t="str">
        <f>TEXT(Table1[[#This Row],[Patient Admission Date]],"ddd")</f>
        <v>Thu</v>
      </c>
      <c r="N7260" t="str">
        <f>TEXT(INT(HOUR(Table1[[#This Row],[Patient Admission Date]])/3)*3,"00")&amp;"-"&amp;TEXT(INT(HOUR(Table1[[#This Row],[Patient Admission Date]])/3)*3+3,"00")</f>
        <v>12-15</v>
      </c>
      <c r="O7260" t="str" cm="1">
        <f t="array" ref="O7260">_xlfn.IFS(Table1[[#This Row],[Patient Age]]&lt;=14,"0-14",Table1[[#This Row],[Patient Age]]&lt;=29,"15-29",Table1[[#This Row],[Patient Age]]&lt;=44,"30-44",Table1[[#This Row],[Patient Age]]&lt;=59,"45-59",Table1[[#This Row],[Patient Age]]&lt;=74,"60-74",TRUE,"75+")</f>
        <v>60-74</v>
      </c>
      <c r="P7260" t="str" cm="1">
        <f t="array" ref="P7260">_xlfn.IFS(Table1[[#This Row],[Patient Waittime]]&lt;=15,"0-15",Table1[[#This Row],[Patient Waittime]]&lt;=30,"16-30",Table1[[#This Row],[Patient Waittime]]&lt;=45,"31-45",Table1[[#This Row],[Patient Waittime]]&lt;=60,"46-60",TRUE,"60+")</f>
        <v>31-45</v>
      </c>
      <c r="Q7260">
        <f>--(Table1[[#This Row],[Patient Waittime]]&lt;=30)</f>
        <v>0</v>
      </c>
      <c r="R7260">
        <f>--Table1[[#This Row],[Patient Admission Flag]]</f>
        <v>1</v>
      </c>
      <c r="S7260">
        <f>--AND(Table1[[#This Row],[WithinTarget]]=1,Table1[[#This Row],[Patient Satisfaction Score]]&gt;=7)</f>
        <v>0</v>
      </c>
      <c r="T7260" t="str">
        <f>IF(LEFT(Table1[[#This Row],[Patient Gender]],1)="F","Female","Male")</f>
        <v>Male</v>
      </c>
    </row>
    <row r="7261" spans="1:20" x14ac:dyDescent="0.3">
      <c r="A7261" t="s">
        <v>7365</v>
      </c>
      <c r="B7261" s="1">
        <v>45209.51458333333</v>
      </c>
      <c r="C7261" t="s">
        <v>9</v>
      </c>
      <c r="D7261">
        <v>9</v>
      </c>
      <c r="E7261" t="s">
        <v>14</v>
      </c>
      <c r="F7261" t="s">
        <v>11</v>
      </c>
      <c r="G7261" t="b">
        <v>1</v>
      </c>
      <c r="I7261">
        <v>40</v>
      </c>
      <c r="J7261" t="b">
        <v>1</v>
      </c>
      <c r="K7261">
        <f>YEAR(Table1[[#This Row],[Patient Admission Date]])</f>
        <v>2023</v>
      </c>
      <c r="L7261" t="str">
        <f>TEXT(Table1[[#This Row],[Patient Admission Date]],"mmm")</f>
        <v>Oct</v>
      </c>
      <c r="M7261" t="str">
        <f>TEXT(Table1[[#This Row],[Patient Admission Date]],"ddd")</f>
        <v>Tue</v>
      </c>
      <c r="N7261" t="str">
        <f>TEXT(INT(HOUR(Table1[[#This Row],[Patient Admission Date]])/3)*3,"00")&amp;"-"&amp;TEXT(INT(HOUR(Table1[[#This Row],[Patient Admission Date]])/3)*3+3,"00")</f>
        <v>12-15</v>
      </c>
      <c r="O7261" t="str" cm="1">
        <f t="array" ref="O7261">_xlfn.IFS(Table1[[#This Row],[Patient Age]]&lt;=14,"0-14",Table1[[#This Row],[Patient Age]]&lt;=29,"15-29",Table1[[#This Row],[Patient Age]]&lt;=44,"30-44",Table1[[#This Row],[Patient Age]]&lt;=59,"45-59",Table1[[#This Row],[Patient Age]]&lt;=74,"60-74",TRUE,"75+")</f>
        <v>0-14</v>
      </c>
      <c r="P7261" t="str" cm="1">
        <f t="array" ref="P7261">_xlfn.IFS(Table1[[#This Row],[Patient Waittime]]&lt;=15,"0-15",Table1[[#This Row],[Patient Waittime]]&lt;=30,"16-30",Table1[[#This Row],[Patient Waittime]]&lt;=45,"31-45",Table1[[#This Row],[Patient Waittime]]&lt;=60,"46-60",TRUE,"60+")</f>
        <v>31-45</v>
      </c>
      <c r="Q7261">
        <f>--(Table1[[#This Row],[Patient Waittime]]&lt;=30)</f>
        <v>0</v>
      </c>
      <c r="R7261">
        <f>--Table1[[#This Row],[Patient Admission Flag]]</f>
        <v>1</v>
      </c>
      <c r="S7261">
        <f>--AND(Table1[[#This Row],[WithinTarget]]=1,Table1[[#This Row],[Patient Satisfaction Score]]&gt;=7)</f>
        <v>0</v>
      </c>
      <c r="T7261" t="str">
        <f>IF(LEFT(Table1[[#This Row],[Patient Gender]],1)="F","Female","Male")</f>
        <v>Male</v>
      </c>
    </row>
    <row r="7262" spans="1:20" x14ac:dyDescent="0.3">
      <c r="A7262" t="s">
        <v>7366</v>
      </c>
      <c r="B7262" s="1">
        <v>45568.277777777781</v>
      </c>
      <c r="C7262" t="s">
        <v>9</v>
      </c>
      <c r="D7262">
        <v>43</v>
      </c>
      <c r="E7262" t="s">
        <v>14</v>
      </c>
      <c r="F7262" t="s">
        <v>11</v>
      </c>
      <c r="G7262" t="b">
        <v>1</v>
      </c>
      <c r="I7262">
        <v>41</v>
      </c>
      <c r="J7262" t="b">
        <v>1</v>
      </c>
      <c r="K7262">
        <f>YEAR(Table1[[#This Row],[Patient Admission Date]])</f>
        <v>2024</v>
      </c>
      <c r="L7262" t="str">
        <f>TEXT(Table1[[#This Row],[Patient Admission Date]],"mmm")</f>
        <v>Oct</v>
      </c>
      <c r="M7262" t="str">
        <f>TEXT(Table1[[#This Row],[Patient Admission Date]],"ddd")</f>
        <v>Thu</v>
      </c>
      <c r="N7262" t="str">
        <f>TEXT(INT(HOUR(Table1[[#This Row],[Patient Admission Date]])/3)*3,"00")&amp;"-"&amp;TEXT(INT(HOUR(Table1[[#This Row],[Patient Admission Date]])/3)*3+3,"00")</f>
        <v>06-09</v>
      </c>
      <c r="O7262" t="str" cm="1">
        <f t="array" ref="O7262">_xlfn.IFS(Table1[[#This Row],[Patient Age]]&lt;=14,"0-14",Table1[[#This Row],[Patient Age]]&lt;=29,"15-29",Table1[[#This Row],[Patient Age]]&lt;=44,"30-44",Table1[[#This Row],[Patient Age]]&lt;=59,"45-59",Table1[[#This Row],[Patient Age]]&lt;=74,"60-74",TRUE,"75+")</f>
        <v>30-44</v>
      </c>
      <c r="P7262" t="str" cm="1">
        <f t="array" ref="P7262">_xlfn.IFS(Table1[[#This Row],[Patient Waittime]]&lt;=15,"0-15",Table1[[#This Row],[Patient Waittime]]&lt;=30,"16-30",Table1[[#This Row],[Patient Waittime]]&lt;=45,"31-45",Table1[[#This Row],[Patient Waittime]]&lt;=60,"46-60",TRUE,"60+")</f>
        <v>31-45</v>
      </c>
      <c r="Q7262">
        <f>--(Table1[[#This Row],[Patient Waittime]]&lt;=30)</f>
        <v>0</v>
      </c>
      <c r="R7262">
        <f>--Table1[[#This Row],[Patient Admission Flag]]</f>
        <v>1</v>
      </c>
      <c r="S7262">
        <f>--AND(Table1[[#This Row],[WithinTarget]]=1,Table1[[#This Row],[Patient Satisfaction Score]]&gt;=7)</f>
        <v>0</v>
      </c>
      <c r="T7262" t="str">
        <f>IF(LEFT(Table1[[#This Row],[Patient Gender]],1)="F","Female","Male")</f>
        <v>Male</v>
      </c>
    </row>
    <row r="7263" spans="1:20" x14ac:dyDescent="0.3">
      <c r="A7263" t="s">
        <v>7367</v>
      </c>
      <c r="B7263" s="1">
        <v>45079.022916666669</v>
      </c>
      <c r="C7263" t="s">
        <v>9</v>
      </c>
      <c r="D7263">
        <v>71</v>
      </c>
      <c r="E7263" t="s">
        <v>14</v>
      </c>
      <c r="F7263" t="s">
        <v>11</v>
      </c>
      <c r="G7263" t="b">
        <v>1</v>
      </c>
      <c r="I7263">
        <v>44</v>
      </c>
      <c r="J7263" t="b">
        <v>1</v>
      </c>
      <c r="K7263">
        <f>YEAR(Table1[[#This Row],[Patient Admission Date]])</f>
        <v>2023</v>
      </c>
      <c r="L7263" t="str">
        <f>TEXT(Table1[[#This Row],[Patient Admission Date]],"mmm")</f>
        <v>Jun</v>
      </c>
      <c r="M7263" t="str">
        <f>TEXT(Table1[[#This Row],[Patient Admission Date]],"ddd")</f>
        <v>Fri</v>
      </c>
      <c r="N7263" t="str">
        <f>TEXT(INT(HOUR(Table1[[#This Row],[Patient Admission Date]])/3)*3,"00")&amp;"-"&amp;TEXT(INT(HOUR(Table1[[#This Row],[Patient Admission Date]])/3)*3+3,"00")</f>
        <v>00-03</v>
      </c>
      <c r="O7263" t="str" cm="1">
        <f t="array" ref="O7263">_xlfn.IFS(Table1[[#This Row],[Patient Age]]&lt;=14,"0-14",Table1[[#This Row],[Patient Age]]&lt;=29,"15-29",Table1[[#This Row],[Patient Age]]&lt;=44,"30-44",Table1[[#This Row],[Patient Age]]&lt;=59,"45-59",Table1[[#This Row],[Patient Age]]&lt;=74,"60-74",TRUE,"75+")</f>
        <v>60-74</v>
      </c>
      <c r="P7263" t="str" cm="1">
        <f t="array" ref="P7263">_xlfn.IFS(Table1[[#This Row],[Patient Waittime]]&lt;=15,"0-15",Table1[[#This Row],[Patient Waittime]]&lt;=30,"16-30",Table1[[#This Row],[Patient Waittime]]&lt;=45,"31-45",Table1[[#This Row],[Patient Waittime]]&lt;=60,"46-60",TRUE,"60+")</f>
        <v>31-45</v>
      </c>
      <c r="Q7263">
        <f>--(Table1[[#This Row],[Patient Waittime]]&lt;=30)</f>
        <v>0</v>
      </c>
      <c r="R7263">
        <f>--Table1[[#This Row],[Patient Admission Flag]]</f>
        <v>1</v>
      </c>
      <c r="S7263">
        <f>--AND(Table1[[#This Row],[WithinTarget]]=1,Table1[[#This Row],[Patient Satisfaction Score]]&gt;=7)</f>
        <v>0</v>
      </c>
      <c r="T7263" t="str">
        <f>IF(LEFT(Table1[[#This Row],[Patient Gender]],1)="F","Female","Male")</f>
        <v>Male</v>
      </c>
    </row>
    <row r="7264" spans="1:20" x14ac:dyDescent="0.3">
      <c r="A7264" t="s">
        <v>7368</v>
      </c>
      <c r="B7264" s="1">
        <v>45412.508333333331</v>
      </c>
      <c r="C7264" t="s">
        <v>9</v>
      </c>
      <c r="D7264">
        <v>12</v>
      </c>
      <c r="E7264" t="s">
        <v>14</v>
      </c>
      <c r="F7264" t="s">
        <v>11</v>
      </c>
      <c r="G7264" t="b">
        <v>1</v>
      </c>
      <c r="I7264">
        <v>11</v>
      </c>
      <c r="J7264" t="b">
        <v>1</v>
      </c>
      <c r="K7264">
        <f>YEAR(Table1[[#This Row],[Patient Admission Date]])</f>
        <v>2024</v>
      </c>
      <c r="L7264" t="str">
        <f>TEXT(Table1[[#This Row],[Patient Admission Date]],"mmm")</f>
        <v>Apr</v>
      </c>
      <c r="M7264" t="str">
        <f>TEXT(Table1[[#This Row],[Patient Admission Date]],"ddd")</f>
        <v>Tue</v>
      </c>
      <c r="N7264" t="str">
        <f>TEXT(INT(HOUR(Table1[[#This Row],[Patient Admission Date]])/3)*3,"00")&amp;"-"&amp;TEXT(INT(HOUR(Table1[[#This Row],[Patient Admission Date]])/3)*3+3,"00")</f>
        <v>12-15</v>
      </c>
      <c r="O7264" t="str" cm="1">
        <f t="array" ref="O7264">_xlfn.IFS(Table1[[#This Row],[Patient Age]]&lt;=14,"0-14",Table1[[#This Row],[Patient Age]]&lt;=29,"15-29",Table1[[#This Row],[Patient Age]]&lt;=44,"30-44",Table1[[#This Row],[Patient Age]]&lt;=59,"45-59",Table1[[#This Row],[Patient Age]]&lt;=74,"60-74",TRUE,"75+")</f>
        <v>0-14</v>
      </c>
      <c r="P7264" t="str" cm="1">
        <f t="array" ref="P7264">_xlfn.IFS(Table1[[#This Row],[Patient Waittime]]&lt;=15,"0-15",Table1[[#This Row],[Patient Waittime]]&lt;=30,"16-30",Table1[[#This Row],[Patient Waittime]]&lt;=45,"31-45",Table1[[#This Row],[Patient Waittime]]&lt;=60,"46-60",TRUE,"60+")</f>
        <v>0-15</v>
      </c>
      <c r="Q7264">
        <f>--(Table1[[#This Row],[Patient Waittime]]&lt;=30)</f>
        <v>1</v>
      </c>
      <c r="R7264">
        <f>--Table1[[#This Row],[Patient Admission Flag]]</f>
        <v>1</v>
      </c>
      <c r="S7264">
        <f>--AND(Table1[[#This Row],[WithinTarget]]=1,Table1[[#This Row],[Patient Satisfaction Score]]&gt;=7)</f>
        <v>0</v>
      </c>
      <c r="T7264" t="str">
        <f>IF(LEFT(Table1[[#This Row],[Patient Gender]],1)="F","Female","Male")</f>
        <v>Male</v>
      </c>
    </row>
    <row r="7265" spans="1:20" x14ac:dyDescent="0.3">
      <c r="A7265" t="s">
        <v>7369</v>
      </c>
      <c r="B7265" s="1">
        <v>45367.929861111108</v>
      </c>
      <c r="C7265" t="s">
        <v>9</v>
      </c>
      <c r="D7265">
        <v>35</v>
      </c>
      <c r="E7265" t="s">
        <v>14</v>
      </c>
      <c r="F7265" t="s">
        <v>11</v>
      </c>
      <c r="G7265" t="b">
        <v>1</v>
      </c>
      <c r="I7265">
        <v>19</v>
      </c>
      <c r="J7265" t="b">
        <v>1</v>
      </c>
      <c r="K7265">
        <f>YEAR(Table1[[#This Row],[Patient Admission Date]])</f>
        <v>2024</v>
      </c>
      <c r="L7265" t="str">
        <f>TEXT(Table1[[#This Row],[Patient Admission Date]],"mmm")</f>
        <v>Mar</v>
      </c>
      <c r="M7265" t="str">
        <f>TEXT(Table1[[#This Row],[Patient Admission Date]],"ddd")</f>
        <v>Sat</v>
      </c>
      <c r="N7265" t="str">
        <f>TEXT(INT(HOUR(Table1[[#This Row],[Patient Admission Date]])/3)*3,"00")&amp;"-"&amp;TEXT(INT(HOUR(Table1[[#This Row],[Patient Admission Date]])/3)*3+3,"00")</f>
        <v>21-24</v>
      </c>
      <c r="O7265" t="str" cm="1">
        <f t="array" ref="O7265">_xlfn.IFS(Table1[[#This Row],[Patient Age]]&lt;=14,"0-14",Table1[[#This Row],[Patient Age]]&lt;=29,"15-29",Table1[[#This Row],[Patient Age]]&lt;=44,"30-44",Table1[[#This Row],[Patient Age]]&lt;=59,"45-59",Table1[[#This Row],[Patient Age]]&lt;=74,"60-74",TRUE,"75+")</f>
        <v>30-44</v>
      </c>
      <c r="P7265" t="str" cm="1">
        <f t="array" ref="P7265">_xlfn.IFS(Table1[[#This Row],[Patient Waittime]]&lt;=15,"0-15",Table1[[#This Row],[Patient Waittime]]&lt;=30,"16-30",Table1[[#This Row],[Patient Waittime]]&lt;=45,"31-45",Table1[[#This Row],[Patient Waittime]]&lt;=60,"46-60",TRUE,"60+")</f>
        <v>16-30</v>
      </c>
      <c r="Q7265">
        <f>--(Table1[[#This Row],[Patient Waittime]]&lt;=30)</f>
        <v>1</v>
      </c>
      <c r="R7265">
        <f>--Table1[[#This Row],[Patient Admission Flag]]</f>
        <v>1</v>
      </c>
      <c r="S7265">
        <f>--AND(Table1[[#This Row],[WithinTarget]]=1,Table1[[#This Row],[Patient Satisfaction Score]]&gt;=7)</f>
        <v>0</v>
      </c>
      <c r="T7265" t="str">
        <f>IF(LEFT(Table1[[#This Row],[Patient Gender]],1)="F","Female","Male")</f>
        <v>Male</v>
      </c>
    </row>
    <row r="7266" spans="1:20" x14ac:dyDescent="0.3">
      <c r="A7266" t="s">
        <v>7370</v>
      </c>
      <c r="B7266" s="1">
        <v>45036.744444444441</v>
      </c>
      <c r="C7266" t="s">
        <v>9</v>
      </c>
      <c r="D7266">
        <v>65</v>
      </c>
      <c r="E7266" t="s">
        <v>14</v>
      </c>
      <c r="F7266" t="s">
        <v>11</v>
      </c>
      <c r="G7266" t="b">
        <v>1</v>
      </c>
      <c r="I7266">
        <v>30</v>
      </c>
      <c r="J7266" t="b">
        <v>1</v>
      </c>
      <c r="K7266">
        <f>YEAR(Table1[[#This Row],[Patient Admission Date]])</f>
        <v>2023</v>
      </c>
      <c r="L7266" t="str">
        <f>TEXT(Table1[[#This Row],[Patient Admission Date]],"mmm")</f>
        <v>Apr</v>
      </c>
      <c r="M7266" t="str">
        <f>TEXT(Table1[[#This Row],[Patient Admission Date]],"ddd")</f>
        <v>Thu</v>
      </c>
      <c r="N7266" t="str">
        <f>TEXT(INT(HOUR(Table1[[#This Row],[Patient Admission Date]])/3)*3,"00")&amp;"-"&amp;TEXT(INT(HOUR(Table1[[#This Row],[Patient Admission Date]])/3)*3+3,"00")</f>
        <v>15-18</v>
      </c>
      <c r="O7266" t="str" cm="1">
        <f t="array" ref="O7266">_xlfn.IFS(Table1[[#This Row],[Patient Age]]&lt;=14,"0-14",Table1[[#This Row],[Patient Age]]&lt;=29,"15-29",Table1[[#This Row],[Patient Age]]&lt;=44,"30-44",Table1[[#This Row],[Patient Age]]&lt;=59,"45-59",Table1[[#This Row],[Patient Age]]&lt;=74,"60-74",TRUE,"75+")</f>
        <v>60-74</v>
      </c>
      <c r="P7266" t="str" cm="1">
        <f t="array" ref="P7266">_xlfn.IFS(Table1[[#This Row],[Patient Waittime]]&lt;=15,"0-15",Table1[[#This Row],[Patient Waittime]]&lt;=30,"16-30",Table1[[#This Row],[Patient Waittime]]&lt;=45,"31-45",Table1[[#This Row],[Patient Waittime]]&lt;=60,"46-60",TRUE,"60+")</f>
        <v>16-30</v>
      </c>
      <c r="Q7266">
        <f>--(Table1[[#This Row],[Patient Waittime]]&lt;=30)</f>
        <v>1</v>
      </c>
      <c r="R7266">
        <f>--Table1[[#This Row],[Patient Admission Flag]]</f>
        <v>1</v>
      </c>
      <c r="S7266">
        <f>--AND(Table1[[#This Row],[WithinTarget]]=1,Table1[[#This Row],[Patient Satisfaction Score]]&gt;=7)</f>
        <v>0</v>
      </c>
      <c r="T7266" t="str">
        <f>IF(LEFT(Table1[[#This Row],[Patient Gender]],1)="F","Female","Male")</f>
        <v>Male</v>
      </c>
    </row>
    <row r="7267" spans="1:20" x14ac:dyDescent="0.3">
      <c r="A7267" t="s">
        <v>7371</v>
      </c>
      <c r="B7267" s="1">
        <v>45539.244444444441</v>
      </c>
      <c r="C7267" t="s">
        <v>9</v>
      </c>
      <c r="D7267">
        <v>17</v>
      </c>
      <c r="E7267" t="s">
        <v>14</v>
      </c>
      <c r="F7267" t="s">
        <v>11</v>
      </c>
      <c r="G7267" t="b">
        <v>1</v>
      </c>
      <c r="I7267">
        <v>46</v>
      </c>
      <c r="J7267" t="b">
        <v>1</v>
      </c>
      <c r="K7267">
        <f>YEAR(Table1[[#This Row],[Patient Admission Date]])</f>
        <v>2024</v>
      </c>
      <c r="L7267" t="str">
        <f>TEXT(Table1[[#This Row],[Patient Admission Date]],"mmm")</f>
        <v>Sep</v>
      </c>
      <c r="M7267" t="str">
        <f>TEXT(Table1[[#This Row],[Patient Admission Date]],"ddd")</f>
        <v>Wed</v>
      </c>
      <c r="N7267" t="str">
        <f>TEXT(INT(HOUR(Table1[[#This Row],[Patient Admission Date]])/3)*3,"00")&amp;"-"&amp;TEXT(INT(HOUR(Table1[[#This Row],[Patient Admission Date]])/3)*3+3,"00")</f>
        <v>03-06</v>
      </c>
      <c r="O7267" t="str" cm="1">
        <f t="array" ref="O7267">_xlfn.IFS(Table1[[#This Row],[Patient Age]]&lt;=14,"0-14",Table1[[#This Row],[Patient Age]]&lt;=29,"15-29",Table1[[#This Row],[Patient Age]]&lt;=44,"30-44",Table1[[#This Row],[Patient Age]]&lt;=59,"45-59",Table1[[#This Row],[Patient Age]]&lt;=74,"60-74",TRUE,"75+")</f>
        <v>15-29</v>
      </c>
      <c r="P7267" t="str" cm="1">
        <f t="array" ref="P7267">_xlfn.IFS(Table1[[#This Row],[Patient Waittime]]&lt;=15,"0-15",Table1[[#This Row],[Patient Waittime]]&lt;=30,"16-30",Table1[[#This Row],[Patient Waittime]]&lt;=45,"31-45",Table1[[#This Row],[Patient Waittime]]&lt;=60,"46-60",TRUE,"60+")</f>
        <v>46-60</v>
      </c>
      <c r="Q7267">
        <f>--(Table1[[#This Row],[Patient Waittime]]&lt;=30)</f>
        <v>0</v>
      </c>
      <c r="R7267">
        <f>--Table1[[#This Row],[Patient Admission Flag]]</f>
        <v>1</v>
      </c>
      <c r="S7267">
        <f>--AND(Table1[[#This Row],[WithinTarget]]=1,Table1[[#This Row],[Patient Satisfaction Score]]&gt;=7)</f>
        <v>0</v>
      </c>
      <c r="T7267" t="str">
        <f>IF(LEFT(Table1[[#This Row],[Patient Gender]],1)="F","Female","Male")</f>
        <v>Male</v>
      </c>
    </row>
    <row r="7268" spans="1:20" x14ac:dyDescent="0.3">
      <c r="A7268" t="s">
        <v>7372</v>
      </c>
      <c r="B7268" s="1">
        <v>45404.432638888888</v>
      </c>
      <c r="C7268" t="s">
        <v>9</v>
      </c>
      <c r="D7268">
        <v>19</v>
      </c>
      <c r="E7268" t="s">
        <v>14</v>
      </c>
      <c r="F7268" t="s">
        <v>11</v>
      </c>
      <c r="G7268" t="b">
        <v>1</v>
      </c>
      <c r="I7268">
        <v>54</v>
      </c>
      <c r="J7268" t="b">
        <v>1</v>
      </c>
      <c r="K7268">
        <f>YEAR(Table1[[#This Row],[Patient Admission Date]])</f>
        <v>2024</v>
      </c>
      <c r="L7268" t="str">
        <f>TEXT(Table1[[#This Row],[Patient Admission Date]],"mmm")</f>
        <v>Apr</v>
      </c>
      <c r="M7268" t="str">
        <f>TEXT(Table1[[#This Row],[Patient Admission Date]],"ddd")</f>
        <v>Mon</v>
      </c>
      <c r="N7268" t="str">
        <f>TEXT(INT(HOUR(Table1[[#This Row],[Patient Admission Date]])/3)*3,"00")&amp;"-"&amp;TEXT(INT(HOUR(Table1[[#This Row],[Patient Admission Date]])/3)*3+3,"00")</f>
        <v>09-12</v>
      </c>
      <c r="O7268" t="str" cm="1">
        <f t="array" ref="O7268">_xlfn.IFS(Table1[[#This Row],[Patient Age]]&lt;=14,"0-14",Table1[[#This Row],[Patient Age]]&lt;=29,"15-29",Table1[[#This Row],[Patient Age]]&lt;=44,"30-44",Table1[[#This Row],[Patient Age]]&lt;=59,"45-59",Table1[[#This Row],[Patient Age]]&lt;=74,"60-74",TRUE,"75+")</f>
        <v>15-29</v>
      </c>
      <c r="P7268" t="str" cm="1">
        <f t="array" ref="P7268">_xlfn.IFS(Table1[[#This Row],[Patient Waittime]]&lt;=15,"0-15",Table1[[#This Row],[Patient Waittime]]&lt;=30,"16-30",Table1[[#This Row],[Patient Waittime]]&lt;=45,"31-45",Table1[[#This Row],[Patient Waittime]]&lt;=60,"46-60",TRUE,"60+")</f>
        <v>46-60</v>
      </c>
      <c r="Q7268">
        <f>--(Table1[[#This Row],[Patient Waittime]]&lt;=30)</f>
        <v>0</v>
      </c>
      <c r="R7268">
        <f>--Table1[[#This Row],[Patient Admission Flag]]</f>
        <v>1</v>
      </c>
      <c r="S7268">
        <f>--AND(Table1[[#This Row],[WithinTarget]]=1,Table1[[#This Row],[Patient Satisfaction Score]]&gt;=7)</f>
        <v>0</v>
      </c>
      <c r="T7268" t="str">
        <f>IF(LEFT(Table1[[#This Row],[Patient Gender]],1)="F","Female","Male")</f>
        <v>Male</v>
      </c>
    </row>
    <row r="7269" spans="1:20" x14ac:dyDescent="0.3">
      <c r="A7269" t="s">
        <v>7373</v>
      </c>
      <c r="B7269" s="1">
        <v>45421.309027777781</v>
      </c>
      <c r="C7269" t="s">
        <v>9</v>
      </c>
      <c r="D7269">
        <v>70</v>
      </c>
      <c r="E7269" t="s">
        <v>14</v>
      </c>
      <c r="F7269" t="s">
        <v>11</v>
      </c>
      <c r="G7269" t="b">
        <v>1</v>
      </c>
      <c r="I7269">
        <v>55</v>
      </c>
      <c r="J7269" t="b">
        <v>1</v>
      </c>
      <c r="K7269">
        <f>YEAR(Table1[[#This Row],[Patient Admission Date]])</f>
        <v>2024</v>
      </c>
      <c r="L7269" t="str">
        <f>TEXT(Table1[[#This Row],[Patient Admission Date]],"mmm")</f>
        <v>May</v>
      </c>
      <c r="M7269" t="str">
        <f>TEXT(Table1[[#This Row],[Patient Admission Date]],"ddd")</f>
        <v>Thu</v>
      </c>
      <c r="N7269" t="str">
        <f>TEXT(INT(HOUR(Table1[[#This Row],[Patient Admission Date]])/3)*3,"00")&amp;"-"&amp;TEXT(INT(HOUR(Table1[[#This Row],[Patient Admission Date]])/3)*3+3,"00")</f>
        <v>06-09</v>
      </c>
      <c r="O7269" t="str" cm="1">
        <f t="array" ref="O7269">_xlfn.IFS(Table1[[#This Row],[Patient Age]]&lt;=14,"0-14",Table1[[#This Row],[Patient Age]]&lt;=29,"15-29",Table1[[#This Row],[Patient Age]]&lt;=44,"30-44",Table1[[#This Row],[Patient Age]]&lt;=59,"45-59",Table1[[#This Row],[Patient Age]]&lt;=74,"60-74",TRUE,"75+")</f>
        <v>60-74</v>
      </c>
      <c r="P7269" t="str" cm="1">
        <f t="array" ref="P7269">_xlfn.IFS(Table1[[#This Row],[Patient Waittime]]&lt;=15,"0-15",Table1[[#This Row],[Patient Waittime]]&lt;=30,"16-30",Table1[[#This Row],[Patient Waittime]]&lt;=45,"31-45",Table1[[#This Row],[Patient Waittime]]&lt;=60,"46-60",TRUE,"60+")</f>
        <v>46-60</v>
      </c>
      <c r="Q7269">
        <f>--(Table1[[#This Row],[Patient Waittime]]&lt;=30)</f>
        <v>0</v>
      </c>
      <c r="R7269">
        <f>--Table1[[#This Row],[Patient Admission Flag]]</f>
        <v>1</v>
      </c>
      <c r="S7269">
        <f>--AND(Table1[[#This Row],[WithinTarget]]=1,Table1[[#This Row],[Patient Satisfaction Score]]&gt;=7)</f>
        <v>0</v>
      </c>
      <c r="T7269" t="str">
        <f>IF(LEFT(Table1[[#This Row],[Patient Gender]],1)="F","Female","Male")</f>
        <v>Male</v>
      </c>
    </row>
    <row r="7270" spans="1:20" x14ac:dyDescent="0.3">
      <c r="A7270" t="s">
        <v>7374</v>
      </c>
      <c r="B7270" s="1">
        <v>45337.129166666666</v>
      </c>
      <c r="C7270" t="s">
        <v>9</v>
      </c>
      <c r="D7270">
        <v>66</v>
      </c>
      <c r="E7270" t="s">
        <v>14</v>
      </c>
      <c r="F7270" t="s">
        <v>11</v>
      </c>
      <c r="G7270" t="b">
        <v>1</v>
      </c>
      <c r="I7270">
        <v>18</v>
      </c>
      <c r="J7270" t="b">
        <v>1</v>
      </c>
      <c r="K7270">
        <f>YEAR(Table1[[#This Row],[Patient Admission Date]])</f>
        <v>2024</v>
      </c>
      <c r="L7270" t="str">
        <f>TEXT(Table1[[#This Row],[Patient Admission Date]],"mmm")</f>
        <v>Feb</v>
      </c>
      <c r="M7270" t="str">
        <f>TEXT(Table1[[#This Row],[Patient Admission Date]],"ddd")</f>
        <v>Thu</v>
      </c>
      <c r="N7270" t="str">
        <f>TEXT(INT(HOUR(Table1[[#This Row],[Patient Admission Date]])/3)*3,"00")&amp;"-"&amp;TEXT(INT(HOUR(Table1[[#This Row],[Patient Admission Date]])/3)*3+3,"00")</f>
        <v>03-06</v>
      </c>
      <c r="O7270" t="str" cm="1">
        <f t="array" ref="O7270">_xlfn.IFS(Table1[[#This Row],[Patient Age]]&lt;=14,"0-14",Table1[[#This Row],[Patient Age]]&lt;=29,"15-29",Table1[[#This Row],[Patient Age]]&lt;=44,"30-44",Table1[[#This Row],[Patient Age]]&lt;=59,"45-59",Table1[[#This Row],[Patient Age]]&lt;=74,"60-74",TRUE,"75+")</f>
        <v>60-74</v>
      </c>
      <c r="P7270" t="str" cm="1">
        <f t="array" ref="P7270">_xlfn.IFS(Table1[[#This Row],[Patient Waittime]]&lt;=15,"0-15",Table1[[#This Row],[Patient Waittime]]&lt;=30,"16-30",Table1[[#This Row],[Patient Waittime]]&lt;=45,"31-45",Table1[[#This Row],[Patient Waittime]]&lt;=60,"46-60",TRUE,"60+")</f>
        <v>16-30</v>
      </c>
      <c r="Q7270">
        <f>--(Table1[[#This Row],[Patient Waittime]]&lt;=30)</f>
        <v>1</v>
      </c>
      <c r="R7270">
        <f>--Table1[[#This Row],[Patient Admission Flag]]</f>
        <v>1</v>
      </c>
      <c r="S7270">
        <f>--AND(Table1[[#This Row],[WithinTarget]]=1,Table1[[#This Row],[Patient Satisfaction Score]]&gt;=7)</f>
        <v>0</v>
      </c>
      <c r="T7270" t="str">
        <f>IF(LEFT(Table1[[#This Row],[Patient Gender]],1)="F","Female","Male")</f>
        <v>Male</v>
      </c>
    </row>
    <row r="7271" spans="1:20" x14ac:dyDescent="0.3">
      <c r="A7271" t="s">
        <v>7375</v>
      </c>
      <c r="B7271" s="1">
        <v>45244.009722222225</v>
      </c>
      <c r="C7271" t="s">
        <v>9</v>
      </c>
      <c r="D7271">
        <v>32</v>
      </c>
      <c r="E7271" t="s">
        <v>14</v>
      </c>
      <c r="F7271" t="s">
        <v>11</v>
      </c>
      <c r="G7271" t="b">
        <v>1</v>
      </c>
      <c r="I7271">
        <v>23</v>
      </c>
      <c r="J7271" t="b">
        <v>1</v>
      </c>
      <c r="K7271">
        <f>YEAR(Table1[[#This Row],[Patient Admission Date]])</f>
        <v>2023</v>
      </c>
      <c r="L7271" t="str">
        <f>TEXT(Table1[[#This Row],[Patient Admission Date]],"mmm")</f>
        <v>Nov</v>
      </c>
      <c r="M7271" t="str">
        <f>TEXT(Table1[[#This Row],[Patient Admission Date]],"ddd")</f>
        <v>Tue</v>
      </c>
      <c r="N7271" t="str">
        <f>TEXT(INT(HOUR(Table1[[#This Row],[Patient Admission Date]])/3)*3,"00")&amp;"-"&amp;TEXT(INT(HOUR(Table1[[#This Row],[Patient Admission Date]])/3)*3+3,"00")</f>
        <v>00-03</v>
      </c>
      <c r="O7271" t="str" cm="1">
        <f t="array" ref="O7271">_xlfn.IFS(Table1[[#This Row],[Patient Age]]&lt;=14,"0-14",Table1[[#This Row],[Patient Age]]&lt;=29,"15-29",Table1[[#This Row],[Patient Age]]&lt;=44,"30-44",Table1[[#This Row],[Patient Age]]&lt;=59,"45-59",Table1[[#This Row],[Patient Age]]&lt;=74,"60-74",TRUE,"75+")</f>
        <v>30-44</v>
      </c>
      <c r="P7271" t="str" cm="1">
        <f t="array" ref="P7271">_xlfn.IFS(Table1[[#This Row],[Patient Waittime]]&lt;=15,"0-15",Table1[[#This Row],[Patient Waittime]]&lt;=30,"16-30",Table1[[#This Row],[Patient Waittime]]&lt;=45,"31-45",Table1[[#This Row],[Patient Waittime]]&lt;=60,"46-60",TRUE,"60+")</f>
        <v>16-30</v>
      </c>
      <c r="Q7271">
        <f>--(Table1[[#This Row],[Patient Waittime]]&lt;=30)</f>
        <v>1</v>
      </c>
      <c r="R7271">
        <f>--Table1[[#This Row],[Patient Admission Flag]]</f>
        <v>1</v>
      </c>
      <c r="S7271">
        <f>--AND(Table1[[#This Row],[WithinTarget]]=1,Table1[[#This Row],[Patient Satisfaction Score]]&gt;=7)</f>
        <v>0</v>
      </c>
      <c r="T7271" t="str">
        <f>IF(LEFT(Table1[[#This Row],[Patient Gender]],1)="F","Female","Male")</f>
        <v>Male</v>
      </c>
    </row>
    <row r="7272" spans="1:20" x14ac:dyDescent="0.3">
      <c r="A7272" t="s">
        <v>7376</v>
      </c>
      <c r="B7272" s="1">
        <v>45290.655555555553</v>
      </c>
      <c r="C7272" t="s">
        <v>9</v>
      </c>
      <c r="D7272">
        <v>17</v>
      </c>
      <c r="E7272" t="s">
        <v>14</v>
      </c>
      <c r="F7272" t="s">
        <v>11</v>
      </c>
      <c r="G7272" t="b">
        <v>1</v>
      </c>
      <c r="I7272">
        <v>27</v>
      </c>
      <c r="J7272" t="b">
        <v>1</v>
      </c>
      <c r="K7272">
        <f>YEAR(Table1[[#This Row],[Patient Admission Date]])</f>
        <v>2023</v>
      </c>
      <c r="L7272" t="str">
        <f>TEXT(Table1[[#This Row],[Patient Admission Date]],"mmm")</f>
        <v>Dec</v>
      </c>
      <c r="M7272" t="str">
        <f>TEXT(Table1[[#This Row],[Patient Admission Date]],"ddd")</f>
        <v>Sat</v>
      </c>
      <c r="N7272" t="str">
        <f>TEXT(INT(HOUR(Table1[[#This Row],[Patient Admission Date]])/3)*3,"00")&amp;"-"&amp;TEXT(INT(HOUR(Table1[[#This Row],[Patient Admission Date]])/3)*3+3,"00")</f>
        <v>15-18</v>
      </c>
      <c r="O7272" t="str" cm="1">
        <f t="array" ref="O7272">_xlfn.IFS(Table1[[#This Row],[Patient Age]]&lt;=14,"0-14",Table1[[#This Row],[Patient Age]]&lt;=29,"15-29",Table1[[#This Row],[Patient Age]]&lt;=44,"30-44",Table1[[#This Row],[Patient Age]]&lt;=59,"45-59",Table1[[#This Row],[Patient Age]]&lt;=74,"60-74",TRUE,"75+")</f>
        <v>15-29</v>
      </c>
      <c r="P7272" t="str" cm="1">
        <f t="array" ref="P7272">_xlfn.IFS(Table1[[#This Row],[Patient Waittime]]&lt;=15,"0-15",Table1[[#This Row],[Patient Waittime]]&lt;=30,"16-30",Table1[[#This Row],[Patient Waittime]]&lt;=45,"31-45",Table1[[#This Row],[Patient Waittime]]&lt;=60,"46-60",TRUE,"60+")</f>
        <v>16-30</v>
      </c>
      <c r="Q7272">
        <f>--(Table1[[#This Row],[Patient Waittime]]&lt;=30)</f>
        <v>1</v>
      </c>
      <c r="R7272">
        <f>--Table1[[#This Row],[Patient Admission Flag]]</f>
        <v>1</v>
      </c>
      <c r="S7272">
        <f>--AND(Table1[[#This Row],[WithinTarget]]=1,Table1[[#This Row],[Patient Satisfaction Score]]&gt;=7)</f>
        <v>0</v>
      </c>
      <c r="T7272" t="str">
        <f>IF(LEFT(Table1[[#This Row],[Patient Gender]],1)="F","Female","Male")</f>
        <v>Male</v>
      </c>
    </row>
    <row r="7273" spans="1:20" x14ac:dyDescent="0.3">
      <c r="A7273" t="s">
        <v>7377</v>
      </c>
      <c r="B7273" s="1">
        <v>45143.938888888886</v>
      </c>
      <c r="C7273" t="s">
        <v>9</v>
      </c>
      <c r="D7273">
        <v>41</v>
      </c>
      <c r="E7273" t="s">
        <v>14</v>
      </c>
      <c r="F7273" t="s">
        <v>11</v>
      </c>
      <c r="G7273" t="b">
        <v>1</v>
      </c>
      <c r="I7273">
        <v>28</v>
      </c>
      <c r="J7273" t="b">
        <v>1</v>
      </c>
      <c r="K7273">
        <f>YEAR(Table1[[#This Row],[Patient Admission Date]])</f>
        <v>2023</v>
      </c>
      <c r="L7273" t="str">
        <f>TEXT(Table1[[#This Row],[Patient Admission Date]],"mmm")</f>
        <v>Aug</v>
      </c>
      <c r="M7273" t="str">
        <f>TEXT(Table1[[#This Row],[Patient Admission Date]],"ddd")</f>
        <v>Sat</v>
      </c>
      <c r="N7273" t="str">
        <f>TEXT(INT(HOUR(Table1[[#This Row],[Patient Admission Date]])/3)*3,"00")&amp;"-"&amp;TEXT(INT(HOUR(Table1[[#This Row],[Patient Admission Date]])/3)*3+3,"00")</f>
        <v>21-24</v>
      </c>
      <c r="O7273" t="str" cm="1">
        <f t="array" ref="O7273">_xlfn.IFS(Table1[[#This Row],[Patient Age]]&lt;=14,"0-14",Table1[[#This Row],[Patient Age]]&lt;=29,"15-29",Table1[[#This Row],[Patient Age]]&lt;=44,"30-44",Table1[[#This Row],[Patient Age]]&lt;=59,"45-59",Table1[[#This Row],[Patient Age]]&lt;=74,"60-74",TRUE,"75+")</f>
        <v>30-44</v>
      </c>
      <c r="P7273" t="str" cm="1">
        <f t="array" ref="P7273">_xlfn.IFS(Table1[[#This Row],[Patient Waittime]]&lt;=15,"0-15",Table1[[#This Row],[Patient Waittime]]&lt;=30,"16-30",Table1[[#This Row],[Patient Waittime]]&lt;=45,"31-45",Table1[[#This Row],[Patient Waittime]]&lt;=60,"46-60",TRUE,"60+")</f>
        <v>16-30</v>
      </c>
      <c r="Q7273">
        <f>--(Table1[[#This Row],[Patient Waittime]]&lt;=30)</f>
        <v>1</v>
      </c>
      <c r="R7273">
        <f>--Table1[[#This Row],[Patient Admission Flag]]</f>
        <v>1</v>
      </c>
      <c r="S7273">
        <f>--AND(Table1[[#This Row],[WithinTarget]]=1,Table1[[#This Row],[Patient Satisfaction Score]]&gt;=7)</f>
        <v>0</v>
      </c>
      <c r="T7273" t="str">
        <f>IF(LEFT(Table1[[#This Row],[Patient Gender]],1)="F","Female","Male")</f>
        <v>Male</v>
      </c>
    </row>
    <row r="7274" spans="1:20" x14ac:dyDescent="0.3">
      <c r="A7274" t="s">
        <v>7378</v>
      </c>
      <c r="B7274" s="1">
        <v>45178.781944444447</v>
      </c>
      <c r="C7274" t="s">
        <v>9</v>
      </c>
      <c r="D7274">
        <v>7</v>
      </c>
      <c r="E7274" t="s">
        <v>14</v>
      </c>
      <c r="F7274" t="s">
        <v>11</v>
      </c>
      <c r="G7274" t="b">
        <v>1</v>
      </c>
      <c r="I7274">
        <v>29</v>
      </c>
      <c r="J7274" t="b">
        <v>1</v>
      </c>
      <c r="K7274">
        <f>YEAR(Table1[[#This Row],[Patient Admission Date]])</f>
        <v>2023</v>
      </c>
      <c r="L7274" t="str">
        <f>TEXT(Table1[[#This Row],[Patient Admission Date]],"mmm")</f>
        <v>Sep</v>
      </c>
      <c r="M7274" t="str">
        <f>TEXT(Table1[[#This Row],[Patient Admission Date]],"ddd")</f>
        <v>Sat</v>
      </c>
      <c r="N7274" t="str">
        <f>TEXT(INT(HOUR(Table1[[#This Row],[Patient Admission Date]])/3)*3,"00")&amp;"-"&amp;TEXT(INT(HOUR(Table1[[#This Row],[Patient Admission Date]])/3)*3+3,"00")</f>
        <v>18-21</v>
      </c>
      <c r="O7274" t="str" cm="1">
        <f t="array" ref="O7274">_xlfn.IFS(Table1[[#This Row],[Patient Age]]&lt;=14,"0-14",Table1[[#This Row],[Patient Age]]&lt;=29,"15-29",Table1[[#This Row],[Patient Age]]&lt;=44,"30-44",Table1[[#This Row],[Patient Age]]&lt;=59,"45-59",Table1[[#This Row],[Patient Age]]&lt;=74,"60-74",TRUE,"75+")</f>
        <v>0-14</v>
      </c>
      <c r="P7274" t="str" cm="1">
        <f t="array" ref="P7274">_xlfn.IFS(Table1[[#This Row],[Patient Waittime]]&lt;=15,"0-15",Table1[[#This Row],[Patient Waittime]]&lt;=30,"16-30",Table1[[#This Row],[Patient Waittime]]&lt;=45,"31-45",Table1[[#This Row],[Patient Waittime]]&lt;=60,"46-60",TRUE,"60+")</f>
        <v>16-30</v>
      </c>
      <c r="Q7274">
        <f>--(Table1[[#This Row],[Patient Waittime]]&lt;=30)</f>
        <v>1</v>
      </c>
      <c r="R7274">
        <f>--Table1[[#This Row],[Patient Admission Flag]]</f>
        <v>1</v>
      </c>
      <c r="S7274">
        <f>--AND(Table1[[#This Row],[WithinTarget]]=1,Table1[[#This Row],[Patient Satisfaction Score]]&gt;=7)</f>
        <v>0</v>
      </c>
      <c r="T7274" t="str">
        <f>IF(LEFT(Table1[[#This Row],[Patient Gender]],1)="F","Female","Male")</f>
        <v>Male</v>
      </c>
    </row>
    <row r="7275" spans="1:20" x14ac:dyDescent="0.3">
      <c r="A7275" t="s">
        <v>7379</v>
      </c>
      <c r="B7275" s="1">
        <v>45321.07916666667</v>
      </c>
      <c r="C7275" t="s">
        <v>9</v>
      </c>
      <c r="D7275">
        <v>27</v>
      </c>
      <c r="E7275" t="s">
        <v>14</v>
      </c>
      <c r="F7275" t="s">
        <v>11</v>
      </c>
      <c r="G7275" t="b">
        <v>1</v>
      </c>
      <c r="I7275">
        <v>41</v>
      </c>
      <c r="J7275" t="b">
        <v>1</v>
      </c>
      <c r="K7275">
        <f>YEAR(Table1[[#This Row],[Patient Admission Date]])</f>
        <v>2024</v>
      </c>
      <c r="L7275" t="str">
        <f>TEXT(Table1[[#This Row],[Patient Admission Date]],"mmm")</f>
        <v>Jan</v>
      </c>
      <c r="M7275" t="str">
        <f>TEXT(Table1[[#This Row],[Patient Admission Date]],"ddd")</f>
        <v>Tue</v>
      </c>
      <c r="N7275" t="str">
        <f>TEXT(INT(HOUR(Table1[[#This Row],[Patient Admission Date]])/3)*3,"00")&amp;"-"&amp;TEXT(INT(HOUR(Table1[[#This Row],[Patient Admission Date]])/3)*3+3,"00")</f>
        <v>00-03</v>
      </c>
      <c r="O7275" t="str" cm="1">
        <f t="array" ref="O7275">_xlfn.IFS(Table1[[#This Row],[Patient Age]]&lt;=14,"0-14",Table1[[#This Row],[Patient Age]]&lt;=29,"15-29",Table1[[#This Row],[Patient Age]]&lt;=44,"30-44",Table1[[#This Row],[Patient Age]]&lt;=59,"45-59",Table1[[#This Row],[Patient Age]]&lt;=74,"60-74",TRUE,"75+")</f>
        <v>15-29</v>
      </c>
      <c r="P7275" t="str" cm="1">
        <f t="array" ref="P7275">_xlfn.IFS(Table1[[#This Row],[Patient Waittime]]&lt;=15,"0-15",Table1[[#This Row],[Patient Waittime]]&lt;=30,"16-30",Table1[[#This Row],[Patient Waittime]]&lt;=45,"31-45",Table1[[#This Row],[Patient Waittime]]&lt;=60,"46-60",TRUE,"60+")</f>
        <v>31-45</v>
      </c>
      <c r="Q7275">
        <f>--(Table1[[#This Row],[Patient Waittime]]&lt;=30)</f>
        <v>0</v>
      </c>
      <c r="R7275">
        <f>--Table1[[#This Row],[Patient Admission Flag]]</f>
        <v>1</v>
      </c>
      <c r="S7275">
        <f>--AND(Table1[[#This Row],[WithinTarget]]=1,Table1[[#This Row],[Patient Satisfaction Score]]&gt;=7)</f>
        <v>0</v>
      </c>
      <c r="T7275" t="str">
        <f>IF(LEFT(Table1[[#This Row],[Patient Gender]],1)="F","Female","Male")</f>
        <v>Male</v>
      </c>
    </row>
    <row r="7276" spans="1:20" x14ac:dyDescent="0.3">
      <c r="A7276" t="s">
        <v>7380</v>
      </c>
      <c r="B7276" s="1">
        <v>45203.898611111108</v>
      </c>
      <c r="C7276" t="s">
        <v>9</v>
      </c>
      <c r="D7276">
        <v>62</v>
      </c>
      <c r="E7276" t="s">
        <v>14</v>
      </c>
      <c r="F7276" t="s">
        <v>11</v>
      </c>
      <c r="G7276" t="b">
        <v>1</v>
      </c>
      <c r="I7276">
        <v>43</v>
      </c>
      <c r="J7276" t="b">
        <v>1</v>
      </c>
      <c r="K7276">
        <f>YEAR(Table1[[#This Row],[Patient Admission Date]])</f>
        <v>2023</v>
      </c>
      <c r="L7276" t="str">
        <f>TEXT(Table1[[#This Row],[Patient Admission Date]],"mmm")</f>
        <v>Oct</v>
      </c>
      <c r="M7276" t="str">
        <f>TEXT(Table1[[#This Row],[Patient Admission Date]],"ddd")</f>
        <v>Wed</v>
      </c>
      <c r="N7276" t="str">
        <f>TEXT(INT(HOUR(Table1[[#This Row],[Patient Admission Date]])/3)*3,"00")&amp;"-"&amp;TEXT(INT(HOUR(Table1[[#This Row],[Patient Admission Date]])/3)*3+3,"00")</f>
        <v>21-24</v>
      </c>
      <c r="O7276" t="str" cm="1">
        <f t="array" ref="O7276">_xlfn.IFS(Table1[[#This Row],[Patient Age]]&lt;=14,"0-14",Table1[[#This Row],[Patient Age]]&lt;=29,"15-29",Table1[[#This Row],[Patient Age]]&lt;=44,"30-44",Table1[[#This Row],[Patient Age]]&lt;=59,"45-59",Table1[[#This Row],[Patient Age]]&lt;=74,"60-74",TRUE,"75+")</f>
        <v>60-74</v>
      </c>
      <c r="P7276" t="str" cm="1">
        <f t="array" ref="P7276">_xlfn.IFS(Table1[[#This Row],[Patient Waittime]]&lt;=15,"0-15",Table1[[#This Row],[Patient Waittime]]&lt;=30,"16-30",Table1[[#This Row],[Patient Waittime]]&lt;=45,"31-45",Table1[[#This Row],[Patient Waittime]]&lt;=60,"46-60",TRUE,"60+")</f>
        <v>31-45</v>
      </c>
      <c r="Q7276">
        <f>--(Table1[[#This Row],[Patient Waittime]]&lt;=30)</f>
        <v>0</v>
      </c>
      <c r="R7276">
        <f>--Table1[[#This Row],[Patient Admission Flag]]</f>
        <v>1</v>
      </c>
      <c r="S7276">
        <f>--AND(Table1[[#This Row],[WithinTarget]]=1,Table1[[#This Row],[Patient Satisfaction Score]]&gt;=7)</f>
        <v>0</v>
      </c>
      <c r="T7276" t="str">
        <f>IF(LEFT(Table1[[#This Row],[Patient Gender]],1)="F","Female","Male")</f>
        <v>Male</v>
      </c>
    </row>
    <row r="7277" spans="1:20" x14ac:dyDescent="0.3">
      <c r="A7277" t="s">
        <v>7381</v>
      </c>
      <c r="B7277" s="1">
        <v>45090.215277777781</v>
      </c>
      <c r="C7277" t="s">
        <v>9</v>
      </c>
      <c r="D7277">
        <v>5</v>
      </c>
      <c r="E7277" t="s">
        <v>14</v>
      </c>
      <c r="F7277" t="s">
        <v>11</v>
      </c>
      <c r="G7277" t="b">
        <v>1</v>
      </c>
      <c r="I7277">
        <v>44</v>
      </c>
      <c r="J7277" t="b">
        <v>1</v>
      </c>
      <c r="K7277">
        <f>YEAR(Table1[[#This Row],[Patient Admission Date]])</f>
        <v>2023</v>
      </c>
      <c r="L7277" t="str">
        <f>TEXT(Table1[[#This Row],[Patient Admission Date]],"mmm")</f>
        <v>Jun</v>
      </c>
      <c r="M7277" t="str">
        <f>TEXT(Table1[[#This Row],[Patient Admission Date]],"ddd")</f>
        <v>Tue</v>
      </c>
      <c r="N7277" t="str">
        <f>TEXT(INT(HOUR(Table1[[#This Row],[Patient Admission Date]])/3)*3,"00")&amp;"-"&amp;TEXT(INT(HOUR(Table1[[#This Row],[Patient Admission Date]])/3)*3+3,"00")</f>
        <v>03-06</v>
      </c>
      <c r="O7277" t="str" cm="1">
        <f t="array" ref="O7277">_xlfn.IFS(Table1[[#This Row],[Patient Age]]&lt;=14,"0-14",Table1[[#This Row],[Patient Age]]&lt;=29,"15-29",Table1[[#This Row],[Patient Age]]&lt;=44,"30-44",Table1[[#This Row],[Patient Age]]&lt;=59,"45-59",Table1[[#This Row],[Patient Age]]&lt;=74,"60-74",TRUE,"75+")</f>
        <v>0-14</v>
      </c>
      <c r="P7277" t="str" cm="1">
        <f t="array" ref="P7277">_xlfn.IFS(Table1[[#This Row],[Patient Waittime]]&lt;=15,"0-15",Table1[[#This Row],[Patient Waittime]]&lt;=30,"16-30",Table1[[#This Row],[Patient Waittime]]&lt;=45,"31-45",Table1[[#This Row],[Patient Waittime]]&lt;=60,"46-60",TRUE,"60+")</f>
        <v>31-45</v>
      </c>
      <c r="Q7277">
        <f>--(Table1[[#This Row],[Patient Waittime]]&lt;=30)</f>
        <v>0</v>
      </c>
      <c r="R7277">
        <f>--Table1[[#This Row],[Patient Admission Flag]]</f>
        <v>1</v>
      </c>
      <c r="S7277">
        <f>--AND(Table1[[#This Row],[WithinTarget]]=1,Table1[[#This Row],[Patient Satisfaction Score]]&gt;=7)</f>
        <v>0</v>
      </c>
      <c r="T7277" t="str">
        <f>IF(LEFT(Table1[[#This Row],[Patient Gender]],1)="F","Female","Male")</f>
        <v>Male</v>
      </c>
    </row>
    <row r="7278" spans="1:20" x14ac:dyDescent="0.3">
      <c r="A7278" t="s">
        <v>7382</v>
      </c>
      <c r="B7278" s="1">
        <v>45553.478472222225</v>
      </c>
      <c r="C7278" t="s">
        <v>9</v>
      </c>
      <c r="D7278">
        <v>69</v>
      </c>
      <c r="E7278" t="s">
        <v>14</v>
      </c>
      <c r="F7278" t="s">
        <v>11</v>
      </c>
      <c r="G7278" t="b">
        <v>1</v>
      </c>
      <c r="I7278">
        <v>49</v>
      </c>
      <c r="J7278" t="b">
        <v>1</v>
      </c>
      <c r="K7278">
        <f>YEAR(Table1[[#This Row],[Patient Admission Date]])</f>
        <v>2024</v>
      </c>
      <c r="L7278" t="str">
        <f>TEXT(Table1[[#This Row],[Patient Admission Date]],"mmm")</f>
        <v>Sep</v>
      </c>
      <c r="M7278" t="str">
        <f>TEXT(Table1[[#This Row],[Patient Admission Date]],"ddd")</f>
        <v>Wed</v>
      </c>
      <c r="N7278" t="str">
        <f>TEXT(INT(HOUR(Table1[[#This Row],[Patient Admission Date]])/3)*3,"00")&amp;"-"&amp;TEXT(INT(HOUR(Table1[[#This Row],[Patient Admission Date]])/3)*3+3,"00")</f>
        <v>09-12</v>
      </c>
      <c r="O7278" t="str" cm="1">
        <f t="array" ref="O7278">_xlfn.IFS(Table1[[#This Row],[Patient Age]]&lt;=14,"0-14",Table1[[#This Row],[Patient Age]]&lt;=29,"15-29",Table1[[#This Row],[Patient Age]]&lt;=44,"30-44",Table1[[#This Row],[Patient Age]]&lt;=59,"45-59",Table1[[#This Row],[Patient Age]]&lt;=74,"60-74",TRUE,"75+")</f>
        <v>60-74</v>
      </c>
      <c r="P7278" t="str" cm="1">
        <f t="array" ref="P7278">_xlfn.IFS(Table1[[#This Row],[Patient Waittime]]&lt;=15,"0-15",Table1[[#This Row],[Patient Waittime]]&lt;=30,"16-30",Table1[[#This Row],[Patient Waittime]]&lt;=45,"31-45",Table1[[#This Row],[Patient Waittime]]&lt;=60,"46-60",TRUE,"60+")</f>
        <v>46-60</v>
      </c>
      <c r="Q7278">
        <f>--(Table1[[#This Row],[Patient Waittime]]&lt;=30)</f>
        <v>0</v>
      </c>
      <c r="R7278">
        <f>--Table1[[#This Row],[Patient Admission Flag]]</f>
        <v>1</v>
      </c>
      <c r="S7278">
        <f>--AND(Table1[[#This Row],[WithinTarget]]=1,Table1[[#This Row],[Patient Satisfaction Score]]&gt;=7)</f>
        <v>0</v>
      </c>
      <c r="T7278" t="str">
        <f>IF(LEFT(Table1[[#This Row],[Patient Gender]],1)="F","Female","Male")</f>
        <v>Male</v>
      </c>
    </row>
    <row r="7279" spans="1:20" x14ac:dyDescent="0.3">
      <c r="A7279" t="s">
        <v>7383</v>
      </c>
      <c r="B7279" s="1">
        <v>45202.591666666667</v>
      </c>
      <c r="C7279" t="s">
        <v>9</v>
      </c>
      <c r="D7279">
        <v>58</v>
      </c>
      <c r="E7279" t="s">
        <v>14</v>
      </c>
      <c r="F7279" t="s">
        <v>11</v>
      </c>
      <c r="G7279" t="b">
        <v>1</v>
      </c>
      <c r="I7279">
        <v>56</v>
      </c>
      <c r="J7279" t="b">
        <v>1</v>
      </c>
      <c r="K7279">
        <f>YEAR(Table1[[#This Row],[Patient Admission Date]])</f>
        <v>2023</v>
      </c>
      <c r="L7279" t="str">
        <f>TEXT(Table1[[#This Row],[Patient Admission Date]],"mmm")</f>
        <v>Oct</v>
      </c>
      <c r="M7279" t="str">
        <f>TEXT(Table1[[#This Row],[Patient Admission Date]],"ddd")</f>
        <v>Tue</v>
      </c>
      <c r="N7279" t="str">
        <f>TEXT(INT(HOUR(Table1[[#This Row],[Patient Admission Date]])/3)*3,"00")&amp;"-"&amp;TEXT(INT(HOUR(Table1[[#This Row],[Patient Admission Date]])/3)*3+3,"00")</f>
        <v>12-15</v>
      </c>
      <c r="O7279" t="str" cm="1">
        <f t="array" ref="O7279">_xlfn.IFS(Table1[[#This Row],[Patient Age]]&lt;=14,"0-14",Table1[[#This Row],[Patient Age]]&lt;=29,"15-29",Table1[[#This Row],[Patient Age]]&lt;=44,"30-44",Table1[[#This Row],[Patient Age]]&lt;=59,"45-59",Table1[[#This Row],[Patient Age]]&lt;=74,"60-74",TRUE,"75+")</f>
        <v>45-59</v>
      </c>
      <c r="P7279" t="str" cm="1">
        <f t="array" ref="P7279">_xlfn.IFS(Table1[[#This Row],[Patient Waittime]]&lt;=15,"0-15",Table1[[#This Row],[Patient Waittime]]&lt;=30,"16-30",Table1[[#This Row],[Patient Waittime]]&lt;=45,"31-45",Table1[[#This Row],[Patient Waittime]]&lt;=60,"46-60",TRUE,"60+")</f>
        <v>46-60</v>
      </c>
      <c r="Q7279">
        <f>--(Table1[[#This Row],[Patient Waittime]]&lt;=30)</f>
        <v>0</v>
      </c>
      <c r="R7279">
        <f>--Table1[[#This Row],[Patient Admission Flag]]</f>
        <v>1</v>
      </c>
      <c r="S7279">
        <f>--AND(Table1[[#This Row],[WithinTarget]]=1,Table1[[#This Row],[Patient Satisfaction Score]]&gt;=7)</f>
        <v>0</v>
      </c>
      <c r="T7279" t="str">
        <f>IF(LEFT(Table1[[#This Row],[Patient Gender]],1)="F","Female","Male")</f>
        <v>Male</v>
      </c>
    </row>
    <row r="7280" spans="1:20" x14ac:dyDescent="0.3">
      <c r="A7280" t="s">
        <v>7384</v>
      </c>
      <c r="B7280" s="1">
        <v>45098.402083333334</v>
      </c>
      <c r="C7280" t="s">
        <v>9</v>
      </c>
      <c r="D7280">
        <v>54</v>
      </c>
      <c r="E7280" t="s">
        <v>14</v>
      </c>
      <c r="F7280" t="s">
        <v>11</v>
      </c>
      <c r="G7280" t="b">
        <v>1</v>
      </c>
      <c r="I7280">
        <v>57</v>
      </c>
      <c r="J7280" t="b">
        <v>1</v>
      </c>
      <c r="K7280">
        <f>YEAR(Table1[[#This Row],[Patient Admission Date]])</f>
        <v>2023</v>
      </c>
      <c r="L7280" t="str">
        <f>TEXT(Table1[[#This Row],[Patient Admission Date]],"mmm")</f>
        <v>Jun</v>
      </c>
      <c r="M7280" t="str">
        <f>TEXT(Table1[[#This Row],[Patient Admission Date]],"ddd")</f>
        <v>Wed</v>
      </c>
      <c r="N7280" t="str">
        <f>TEXT(INT(HOUR(Table1[[#This Row],[Patient Admission Date]])/3)*3,"00")&amp;"-"&amp;TEXT(INT(HOUR(Table1[[#This Row],[Patient Admission Date]])/3)*3+3,"00")</f>
        <v>09-12</v>
      </c>
      <c r="O7280" t="str" cm="1">
        <f t="array" ref="O7280">_xlfn.IFS(Table1[[#This Row],[Patient Age]]&lt;=14,"0-14",Table1[[#This Row],[Patient Age]]&lt;=29,"15-29",Table1[[#This Row],[Patient Age]]&lt;=44,"30-44",Table1[[#This Row],[Patient Age]]&lt;=59,"45-59",Table1[[#This Row],[Patient Age]]&lt;=74,"60-74",TRUE,"75+")</f>
        <v>45-59</v>
      </c>
      <c r="P7280" t="str" cm="1">
        <f t="array" ref="P7280">_xlfn.IFS(Table1[[#This Row],[Patient Waittime]]&lt;=15,"0-15",Table1[[#This Row],[Patient Waittime]]&lt;=30,"16-30",Table1[[#This Row],[Patient Waittime]]&lt;=45,"31-45",Table1[[#This Row],[Patient Waittime]]&lt;=60,"46-60",TRUE,"60+")</f>
        <v>46-60</v>
      </c>
      <c r="Q7280">
        <f>--(Table1[[#This Row],[Patient Waittime]]&lt;=30)</f>
        <v>0</v>
      </c>
      <c r="R7280">
        <f>--Table1[[#This Row],[Patient Admission Flag]]</f>
        <v>1</v>
      </c>
      <c r="S7280">
        <f>--AND(Table1[[#This Row],[WithinTarget]]=1,Table1[[#This Row],[Patient Satisfaction Score]]&gt;=7)</f>
        <v>0</v>
      </c>
      <c r="T7280" t="str">
        <f>IF(LEFT(Table1[[#This Row],[Patient Gender]],1)="F","Female","Male")</f>
        <v>Male</v>
      </c>
    </row>
    <row r="7281" spans="1:20" x14ac:dyDescent="0.3">
      <c r="A7281" t="s">
        <v>7385</v>
      </c>
      <c r="B7281" s="1">
        <v>45491.400694444441</v>
      </c>
      <c r="C7281" t="s">
        <v>9</v>
      </c>
      <c r="D7281">
        <v>45</v>
      </c>
      <c r="E7281" t="s">
        <v>14</v>
      </c>
      <c r="F7281" t="s">
        <v>11</v>
      </c>
      <c r="G7281" t="b">
        <v>1</v>
      </c>
      <c r="I7281">
        <v>19</v>
      </c>
      <c r="J7281" t="b">
        <v>1</v>
      </c>
      <c r="K7281">
        <f>YEAR(Table1[[#This Row],[Patient Admission Date]])</f>
        <v>2024</v>
      </c>
      <c r="L7281" t="str">
        <f>TEXT(Table1[[#This Row],[Patient Admission Date]],"mmm")</f>
        <v>Jul</v>
      </c>
      <c r="M7281" t="str">
        <f>TEXT(Table1[[#This Row],[Patient Admission Date]],"ddd")</f>
        <v>Thu</v>
      </c>
      <c r="N7281" t="str">
        <f>TEXT(INT(HOUR(Table1[[#This Row],[Patient Admission Date]])/3)*3,"00")&amp;"-"&amp;TEXT(INT(HOUR(Table1[[#This Row],[Patient Admission Date]])/3)*3+3,"00")</f>
        <v>09-12</v>
      </c>
      <c r="O7281" t="str" cm="1">
        <f t="array" ref="O7281">_xlfn.IFS(Table1[[#This Row],[Patient Age]]&lt;=14,"0-14",Table1[[#This Row],[Patient Age]]&lt;=29,"15-29",Table1[[#This Row],[Patient Age]]&lt;=44,"30-44",Table1[[#This Row],[Patient Age]]&lt;=59,"45-59",Table1[[#This Row],[Patient Age]]&lt;=74,"60-74",TRUE,"75+")</f>
        <v>45-59</v>
      </c>
      <c r="P7281" t="str" cm="1">
        <f t="array" ref="P7281">_xlfn.IFS(Table1[[#This Row],[Patient Waittime]]&lt;=15,"0-15",Table1[[#This Row],[Patient Waittime]]&lt;=30,"16-30",Table1[[#This Row],[Patient Waittime]]&lt;=45,"31-45",Table1[[#This Row],[Patient Waittime]]&lt;=60,"46-60",TRUE,"60+")</f>
        <v>16-30</v>
      </c>
      <c r="Q7281">
        <f>--(Table1[[#This Row],[Patient Waittime]]&lt;=30)</f>
        <v>1</v>
      </c>
      <c r="R7281">
        <f>--Table1[[#This Row],[Patient Admission Flag]]</f>
        <v>1</v>
      </c>
      <c r="S7281">
        <f>--AND(Table1[[#This Row],[WithinTarget]]=1,Table1[[#This Row],[Patient Satisfaction Score]]&gt;=7)</f>
        <v>0</v>
      </c>
      <c r="T7281" t="str">
        <f>IF(LEFT(Table1[[#This Row],[Patient Gender]],1)="F","Female","Male")</f>
        <v>Male</v>
      </c>
    </row>
    <row r="7282" spans="1:20" x14ac:dyDescent="0.3">
      <c r="A7282" t="s">
        <v>7386</v>
      </c>
      <c r="B7282" s="1">
        <v>45361.703472222223</v>
      </c>
      <c r="C7282" t="s">
        <v>9</v>
      </c>
      <c r="D7282">
        <v>26</v>
      </c>
      <c r="E7282" t="s">
        <v>14</v>
      </c>
      <c r="F7282" t="s">
        <v>11</v>
      </c>
      <c r="G7282" t="b">
        <v>1</v>
      </c>
      <c r="I7282">
        <v>26</v>
      </c>
      <c r="J7282" t="b">
        <v>1</v>
      </c>
      <c r="K7282">
        <f>YEAR(Table1[[#This Row],[Patient Admission Date]])</f>
        <v>2024</v>
      </c>
      <c r="L7282" t="str">
        <f>TEXT(Table1[[#This Row],[Patient Admission Date]],"mmm")</f>
        <v>Mar</v>
      </c>
      <c r="M7282" t="str">
        <f>TEXT(Table1[[#This Row],[Patient Admission Date]],"ddd")</f>
        <v>Sun</v>
      </c>
      <c r="N7282" t="str">
        <f>TEXT(INT(HOUR(Table1[[#This Row],[Patient Admission Date]])/3)*3,"00")&amp;"-"&amp;TEXT(INT(HOUR(Table1[[#This Row],[Patient Admission Date]])/3)*3+3,"00")</f>
        <v>15-18</v>
      </c>
      <c r="O7282" t="str" cm="1">
        <f t="array" ref="O7282">_xlfn.IFS(Table1[[#This Row],[Patient Age]]&lt;=14,"0-14",Table1[[#This Row],[Patient Age]]&lt;=29,"15-29",Table1[[#This Row],[Patient Age]]&lt;=44,"30-44",Table1[[#This Row],[Patient Age]]&lt;=59,"45-59",Table1[[#This Row],[Patient Age]]&lt;=74,"60-74",TRUE,"75+")</f>
        <v>15-29</v>
      </c>
      <c r="P7282" t="str" cm="1">
        <f t="array" ref="P7282">_xlfn.IFS(Table1[[#This Row],[Patient Waittime]]&lt;=15,"0-15",Table1[[#This Row],[Patient Waittime]]&lt;=30,"16-30",Table1[[#This Row],[Patient Waittime]]&lt;=45,"31-45",Table1[[#This Row],[Patient Waittime]]&lt;=60,"46-60",TRUE,"60+")</f>
        <v>16-30</v>
      </c>
      <c r="Q7282">
        <f>--(Table1[[#This Row],[Patient Waittime]]&lt;=30)</f>
        <v>1</v>
      </c>
      <c r="R7282">
        <f>--Table1[[#This Row],[Patient Admission Flag]]</f>
        <v>1</v>
      </c>
      <c r="S7282">
        <f>--AND(Table1[[#This Row],[WithinTarget]]=1,Table1[[#This Row],[Patient Satisfaction Score]]&gt;=7)</f>
        <v>0</v>
      </c>
      <c r="T7282" t="str">
        <f>IF(LEFT(Table1[[#This Row],[Patient Gender]],1)="F","Female","Male")</f>
        <v>Male</v>
      </c>
    </row>
    <row r="7283" spans="1:20" x14ac:dyDescent="0.3">
      <c r="A7283" t="s">
        <v>7387</v>
      </c>
      <c r="B7283" s="1">
        <v>45126.183333333334</v>
      </c>
      <c r="C7283" t="s">
        <v>9</v>
      </c>
      <c r="D7283">
        <v>56</v>
      </c>
      <c r="E7283" t="s">
        <v>14</v>
      </c>
      <c r="F7283" t="s">
        <v>11</v>
      </c>
      <c r="G7283" t="b">
        <v>1</v>
      </c>
      <c r="I7283">
        <v>29</v>
      </c>
      <c r="J7283" t="b">
        <v>1</v>
      </c>
      <c r="K7283">
        <f>YEAR(Table1[[#This Row],[Patient Admission Date]])</f>
        <v>2023</v>
      </c>
      <c r="L7283" t="str">
        <f>TEXT(Table1[[#This Row],[Patient Admission Date]],"mmm")</f>
        <v>Jul</v>
      </c>
      <c r="M7283" t="str">
        <f>TEXT(Table1[[#This Row],[Patient Admission Date]],"ddd")</f>
        <v>Wed</v>
      </c>
      <c r="N7283" t="str">
        <f>TEXT(INT(HOUR(Table1[[#This Row],[Patient Admission Date]])/3)*3,"00")&amp;"-"&amp;TEXT(INT(HOUR(Table1[[#This Row],[Patient Admission Date]])/3)*3+3,"00")</f>
        <v>03-06</v>
      </c>
      <c r="O7283" t="str" cm="1">
        <f t="array" ref="O7283">_xlfn.IFS(Table1[[#This Row],[Patient Age]]&lt;=14,"0-14",Table1[[#This Row],[Patient Age]]&lt;=29,"15-29",Table1[[#This Row],[Patient Age]]&lt;=44,"30-44",Table1[[#This Row],[Patient Age]]&lt;=59,"45-59",Table1[[#This Row],[Patient Age]]&lt;=74,"60-74",TRUE,"75+")</f>
        <v>45-59</v>
      </c>
      <c r="P7283" t="str" cm="1">
        <f t="array" ref="P7283">_xlfn.IFS(Table1[[#This Row],[Patient Waittime]]&lt;=15,"0-15",Table1[[#This Row],[Patient Waittime]]&lt;=30,"16-30",Table1[[#This Row],[Patient Waittime]]&lt;=45,"31-45",Table1[[#This Row],[Patient Waittime]]&lt;=60,"46-60",TRUE,"60+")</f>
        <v>16-30</v>
      </c>
      <c r="Q7283">
        <f>--(Table1[[#This Row],[Patient Waittime]]&lt;=30)</f>
        <v>1</v>
      </c>
      <c r="R7283">
        <f>--Table1[[#This Row],[Patient Admission Flag]]</f>
        <v>1</v>
      </c>
      <c r="S7283">
        <f>--AND(Table1[[#This Row],[WithinTarget]]=1,Table1[[#This Row],[Patient Satisfaction Score]]&gt;=7)</f>
        <v>0</v>
      </c>
      <c r="T7283" t="str">
        <f>IF(LEFT(Table1[[#This Row],[Patient Gender]],1)="F","Female","Male")</f>
        <v>Male</v>
      </c>
    </row>
    <row r="7284" spans="1:20" x14ac:dyDescent="0.3">
      <c r="A7284" t="s">
        <v>7388</v>
      </c>
      <c r="B7284" s="1">
        <v>45343.574999999997</v>
      </c>
      <c r="C7284" t="s">
        <v>9</v>
      </c>
      <c r="D7284">
        <v>25</v>
      </c>
      <c r="E7284" t="s">
        <v>14</v>
      </c>
      <c r="F7284" t="s">
        <v>11</v>
      </c>
      <c r="G7284" t="b">
        <v>1</v>
      </c>
      <c r="I7284">
        <v>36</v>
      </c>
      <c r="J7284" t="b">
        <v>1</v>
      </c>
      <c r="K7284">
        <f>YEAR(Table1[[#This Row],[Patient Admission Date]])</f>
        <v>2024</v>
      </c>
      <c r="L7284" t="str">
        <f>TEXT(Table1[[#This Row],[Patient Admission Date]],"mmm")</f>
        <v>Feb</v>
      </c>
      <c r="M7284" t="str">
        <f>TEXT(Table1[[#This Row],[Patient Admission Date]],"ddd")</f>
        <v>Wed</v>
      </c>
      <c r="N7284" t="str">
        <f>TEXT(INT(HOUR(Table1[[#This Row],[Patient Admission Date]])/3)*3,"00")&amp;"-"&amp;TEXT(INT(HOUR(Table1[[#This Row],[Patient Admission Date]])/3)*3+3,"00")</f>
        <v>12-15</v>
      </c>
      <c r="O7284" t="str" cm="1">
        <f t="array" ref="O7284">_xlfn.IFS(Table1[[#This Row],[Patient Age]]&lt;=14,"0-14",Table1[[#This Row],[Patient Age]]&lt;=29,"15-29",Table1[[#This Row],[Patient Age]]&lt;=44,"30-44",Table1[[#This Row],[Patient Age]]&lt;=59,"45-59",Table1[[#This Row],[Patient Age]]&lt;=74,"60-74",TRUE,"75+")</f>
        <v>15-29</v>
      </c>
      <c r="P7284" t="str" cm="1">
        <f t="array" ref="P7284">_xlfn.IFS(Table1[[#This Row],[Patient Waittime]]&lt;=15,"0-15",Table1[[#This Row],[Patient Waittime]]&lt;=30,"16-30",Table1[[#This Row],[Patient Waittime]]&lt;=45,"31-45",Table1[[#This Row],[Patient Waittime]]&lt;=60,"46-60",TRUE,"60+")</f>
        <v>31-45</v>
      </c>
      <c r="Q7284">
        <f>--(Table1[[#This Row],[Patient Waittime]]&lt;=30)</f>
        <v>0</v>
      </c>
      <c r="R7284">
        <f>--Table1[[#This Row],[Patient Admission Flag]]</f>
        <v>1</v>
      </c>
      <c r="S7284">
        <f>--AND(Table1[[#This Row],[WithinTarget]]=1,Table1[[#This Row],[Patient Satisfaction Score]]&gt;=7)</f>
        <v>0</v>
      </c>
      <c r="T7284" t="str">
        <f>IF(LEFT(Table1[[#This Row],[Patient Gender]],1)="F","Female","Male")</f>
        <v>Male</v>
      </c>
    </row>
    <row r="7285" spans="1:20" x14ac:dyDescent="0.3">
      <c r="A7285" t="s">
        <v>7389</v>
      </c>
      <c r="B7285" s="1">
        <v>45497.92083333333</v>
      </c>
      <c r="C7285" t="s">
        <v>9</v>
      </c>
      <c r="D7285">
        <v>19</v>
      </c>
      <c r="E7285" t="s">
        <v>14</v>
      </c>
      <c r="F7285" t="s">
        <v>11</v>
      </c>
      <c r="G7285" t="b">
        <v>1</v>
      </c>
      <c r="I7285">
        <v>48</v>
      </c>
      <c r="J7285" t="b">
        <v>1</v>
      </c>
      <c r="K7285">
        <f>YEAR(Table1[[#This Row],[Patient Admission Date]])</f>
        <v>2024</v>
      </c>
      <c r="L7285" t="str">
        <f>TEXT(Table1[[#This Row],[Patient Admission Date]],"mmm")</f>
        <v>Jul</v>
      </c>
      <c r="M7285" t="str">
        <f>TEXT(Table1[[#This Row],[Patient Admission Date]],"ddd")</f>
        <v>Wed</v>
      </c>
      <c r="N7285" t="str">
        <f>TEXT(INT(HOUR(Table1[[#This Row],[Patient Admission Date]])/3)*3,"00")&amp;"-"&amp;TEXT(INT(HOUR(Table1[[#This Row],[Patient Admission Date]])/3)*3+3,"00")</f>
        <v>21-24</v>
      </c>
      <c r="O7285" t="str" cm="1">
        <f t="array" ref="O7285">_xlfn.IFS(Table1[[#This Row],[Patient Age]]&lt;=14,"0-14",Table1[[#This Row],[Patient Age]]&lt;=29,"15-29",Table1[[#This Row],[Patient Age]]&lt;=44,"30-44",Table1[[#This Row],[Patient Age]]&lt;=59,"45-59",Table1[[#This Row],[Patient Age]]&lt;=74,"60-74",TRUE,"75+")</f>
        <v>15-29</v>
      </c>
      <c r="P7285" t="str" cm="1">
        <f t="array" ref="P7285">_xlfn.IFS(Table1[[#This Row],[Patient Waittime]]&lt;=15,"0-15",Table1[[#This Row],[Patient Waittime]]&lt;=30,"16-30",Table1[[#This Row],[Patient Waittime]]&lt;=45,"31-45",Table1[[#This Row],[Patient Waittime]]&lt;=60,"46-60",TRUE,"60+")</f>
        <v>46-60</v>
      </c>
      <c r="Q7285">
        <f>--(Table1[[#This Row],[Patient Waittime]]&lt;=30)</f>
        <v>0</v>
      </c>
      <c r="R7285">
        <f>--Table1[[#This Row],[Patient Admission Flag]]</f>
        <v>1</v>
      </c>
      <c r="S7285">
        <f>--AND(Table1[[#This Row],[WithinTarget]]=1,Table1[[#This Row],[Patient Satisfaction Score]]&gt;=7)</f>
        <v>0</v>
      </c>
      <c r="T7285" t="str">
        <f>IF(LEFT(Table1[[#This Row],[Patient Gender]],1)="F","Female","Male")</f>
        <v>Male</v>
      </c>
    </row>
    <row r="7286" spans="1:20" x14ac:dyDescent="0.3">
      <c r="A7286" t="s">
        <v>7390</v>
      </c>
      <c r="B7286" s="1">
        <v>45524.854861111111</v>
      </c>
      <c r="C7286" t="s">
        <v>9</v>
      </c>
      <c r="D7286">
        <v>35</v>
      </c>
      <c r="E7286" t="s">
        <v>14</v>
      </c>
      <c r="F7286" t="s">
        <v>11</v>
      </c>
      <c r="G7286" t="b">
        <v>1</v>
      </c>
      <c r="I7286">
        <v>48</v>
      </c>
      <c r="J7286" t="b">
        <v>1</v>
      </c>
      <c r="K7286">
        <f>YEAR(Table1[[#This Row],[Patient Admission Date]])</f>
        <v>2024</v>
      </c>
      <c r="L7286" t="str">
        <f>TEXT(Table1[[#This Row],[Patient Admission Date]],"mmm")</f>
        <v>Aug</v>
      </c>
      <c r="M7286" t="str">
        <f>TEXT(Table1[[#This Row],[Patient Admission Date]],"ddd")</f>
        <v>Tue</v>
      </c>
      <c r="N7286" t="str">
        <f>TEXT(INT(HOUR(Table1[[#This Row],[Patient Admission Date]])/3)*3,"00")&amp;"-"&amp;TEXT(INT(HOUR(Table1[[#This Row],[Patient Admission Date]])/3)*3+3,"00")</f>
        <v>18-21</v>
      </c>
      <c r="O7286" t="str" cm="1">
        <f t="array" ref="O7286">_xlfn.IFS(Table1[[#This Row],[Patient Age]]&lt;=14,"0-14",Table1[[#This Row],[Patient Age]]&lt;=29,"15-29",Table1[[#This Row],[Patient Age]]&lt;=44,"30-44",Table1[[#This Row],[Patient Age]]&lt;=59,"45-59",Table1[[#This Row],[Patient Age]]&lt;=74,"60-74",TRUE,"75+")</f>
        <v>30-44</v>
      </c>
      <c r="P7286" t="str" cm="1">
        <f t="array" ref="P7286">_xlfn.IFS(Table1[[#This Row],[Patient Waittime]]&lt;=15,"0-15",Table1[[#This Row],[Patient Waittime]]&lt;=30,"16-30",Table1[[#This Row],[Patient Waittime]]&lt;=45,"31-45",Table1[[#This Row],[Patient Waittime]]&lt;=60,"46-60",TRUE,"60+")</f>
        <v>46-60</v>
      </c>
      <c r="Q7286">
        <f>--(Table1[[#This Row],[Patient Waittime]]&lt;=30)</f>
        <v>0</v>
      </c>
      <c r="R7286">
        <f>--Table1[[#This Row],[Patient Admission Flag]]</f>
        <v>1</v>
      </c>
      <c r="S7286">
        <f>--AND(Table1[[#This Row],[WithinTarget]]=1,Table1[[#This Row],[Patient Satisfaction Score]]&gt;=7)</f>
        <v>0</v>
      </c>
      <c r="T7286" t="str">
        <f>IF(LEFT(Table1[[#This Row],[Patient Gender]],1)="F","Female","Male")</f>
        <v>Male</v>
      </c>
    </row>
    <row r="7287" spans="1:20" x14ac:dyDescent="0.3">
      <c r="A7287" t="s">
        <v>7391</v>
      </c>
      <c r="B7287" s="1">
        <v>45577.939583333333</v>
      </c>
      <c r="C7287" t="s">
        <v>9</v>
      </c>
      <c r="D7287">
        <v>43</v>
      </c>
      <c r="E7287" t="s">
        <v>14</v>
      </c>
      <c r="F7287" t="s">
        <v>11</v>
      </c>
      <c r="G7287" t="b">
        <v>1</v>
      </c>
      <c r="I7287">
        <v>48</v>
      </c>
      <c r="J7287" t="b">
        <v>1</v>
      </c>
      <c r="K7287">
        <f>YEAR(Table1[[#This Row],[Patient Admission Date]])</f>
        <v>2024</v>
      </c>
      <c r="L7287" t="str">
        <f>TEXT(Table1[[#This Row],[Patient Admission Date]],"mmm")</f>
        <v>Oct</v>
      </c>
      <c r="M7287" t="str">
        <f>TEXT(Table1[[#This Row],[Patient Admission Date]],"ddd")</f>
        <v>Sat</v>
      </c>
      <c r="N7287" t="str">
        <f>TEXT(INT(HOUR(Table1[[#This Row],[Patient Admission Date]])/3)*3,"00")&amp;"-"&amp;TEXT(INT(HOUR(Table1[[#This Row],[Patient Admission Date]])/3)*3+3,"00")</f>
        <v>21-24</v>
      </c>
      <c r="O7287" t="str" cm="1">
        <f t="array" ref="O7287">_xlfn.IFS(Table1[[#This Row],[Patient Age]]&lt;=14,"0-14",Table1[[#This Row],[Patient Age]]&lt;=29,"15-29",Table1[[#This Row],[Patient Age]]&lt;=44,"30-44",Table1[[#This Row],[Patient Age]]&lt;=59,"45-59",Table1[[#This Row],[Patient Age]]&lt;=74,"60-74",TRUE,"75+")</f>
        <v>30-44</v>
      </c>
      <c r="P7287" t="str" cm="1">
        <f t="array" ref="P7287">_xlfn.IFS(Table1[[#This Row],[Patient Waittime]]&lt;=15,"0-15",Table1[[#This Row],[Patient Waittime]]&lt;=30,"16-30",Table1[[#This Row],[Patient Waittime]]&lt;=45,"31-45",Table1[[#This Row],[Patient Waittime]]&lt;=60,"46-60",TRUE,"60+")</f>
        <v>46-60</v>
      </c>
      <c r="Q7287">
        <f>--(Table1[[#This Row],[Patient Waittime]]&lt;=30)</f>
        <v>0</v>
      </c>
      <c r="R7287">
        <f>--Table1[[#This Row],[Patient Admission Flag]]</f>
        <v>1</v>
      </c>
      <c r="S7287">
        <f>--AND(Table1[[#This Row],[WithinTarget]]=1,Table1[[#This Row],[Patient Satisfaction Score]]&gt;=7)</f>
        <v>0</v>
      </c>
      <c r="T7287" t="str">
        <f>IF(LEFT(Table1[[#This Row],[Patient Gender]],1)="F","Female","Male")</f>
        <v>Male</v>
      </c>
    </row>
    <row r="7288" spans="1:20" x14ac:dyDescent="0.3">
      <c r="A7288" t="s">
        <v>7392</v>
      </c>
      <c r="B7288" s="1">
        <v>45398.886111111111</v>
      </c>
      <c r="C7288" t="s">
        <v>9</v>
      </c>
      <c r="D7288">
        <v>33</v>
      </c>
      <c r="E7288" t="s">
        <v>14</v>
      </c>
      <c r="F7288" t="s">
        <v>11</v>
      </c>
      <c r="G7288" t="b">
        <v>1</v>
      </c>
      <c r="I7288">
        <v>53</v>
      </c>
      <c r="J7288" t="b">
        <v>1</v>
      </c>
      <c r="K7288">
        <f>YEAR(Table1[[#This Row],[Patient Admission Date]])</f>
        <v>2024</v>
      </c>
      <c r="L7288" t="str">
        <f>TEXT(Table1[[#This Row],[Patient Admission Date]],"mmm")</f>
        <v>Apr</v>
      </c>
      <c r="M7288" t="str">
        <f>TEXT(Table1[[#This Row],[Patient Admission Date]],"ddd")</f>
        <v>Tue</v>
      </c>
      <c r="N7288" t="str">
        <f>TEXT(INT(HOUR(Table1[[#This Row],[Patient Admission Date]])/3)*3,"00")&amp;"-"&amp;TEXT(INT(HOUR(Table1[[#This Row],[Patient Admission Date]])/3)*3+3,"00")</f>
        <v>21-24</v>
      </c>
      <c r="O7288" t="str" cm="1">
        <f t="array" ref="O7288">_xlfn.IFS(Table1[[#This Row],[Patient Age]]&lt;=14,"0-14",Table1[[#This Row],[Patient Age]]&lt;=29,"15-29",Table1[[#This Row],[Patient Age]]&lt;=44,"30-44",Table1[[#This Row],[Patient Age]]&lt;=59,"45-59",Table1[[#This Row],[Patient Age]]&lt;=74,"60-74",TRUE,"75+")</f>
        <v>30-44</v>
      </c>
      <c r="P7288" t="str" cm="1">
        <f t="array" ref="P7288">_xlfn.IFS(Table1[[#This Row],[Patient Waittime]]&lt;=15,"0-15",Table1[[#This Row],[Patient Waittime]]&lt;=30,"16-30",Table1[[#This Row],[Patient Waittime]]&lt;=45,"31-45",Table1[[#This Row],[Patient Waittime]]&lt;=60,"46-60",TRUE,"60+")</f>
        <v>46-60</v>
      </c>
      <c r="Q7288">
        <f>--(Table1[[#This Row],[Patient Waittime]]&lt;=30)</f>
        <v>0</v>
      </c>
      <c r="R7288">
        <f>--Table1[[#This Row],[Patient Admission Flag]]</f>
        <v>1</v>
      </c>
      <c r="S7288">
        <f>--AND(Table1[[#This Row],[WithinTarget]]=1,Table1[[#This Row],[Patient Satisfaction Score]]&gt;=7)</f>
        <v>0</v>
      </c>
      <c r="T7288" t="str">
        <f>IF(LEFT(Table1[[#This Row],[Patient Gender]],1)="F","Female","Male")</f>
        <v>Male</v>
      </c>
    </row>
    <row r="7289" spans="1:20" x14ac:dyDescent="0.3">
      <c r="A7289" t="s">
        <v>7393</v>
      </c>
      <c r="B7289" s="1">
        <v>45580.99722222222</v>
      </c>
      <c r="C7289" t="s">
        <v>9</v>
      </c>
      <c r="D7289">
        <v>42</v>
      </c>
      <c r="E7289" t="s">
        <v>14</v>
      </c>
      <c r="F7289" t="s">
        <v>11</v>
      </c>
      <c r="G7289" t="b">
        <v>1</v>
      </c>
      <c r="I7289">
        <v>60</v>
      </c>
      <c r="J7289" t="b">
        <v>1</v>
      </c>
      <c r="K7289">
        <f>YEAR(Table1[[#This Row],[Patient Admission Date]])</f>
        <v>2024</v>
      </c>
      <c r="L7289" t="str">
        <f>TEXT(Table1[[#This Row],[Patient Admission Date]],"mmm")</f>
        <v>Oct</v>
      </c>
      <c r="M7289" t="str">
        <f>TEXT(Table1[[#This Row],[Patient Admission Date]],"ddd")</f>
        <v>Tue</v>
      </c>
      <c r="N7289" t="str">
        <f>TEXT(INT(HOUR(Table1[[#This Row],[Patient Admission Date]])/3)*3,"00")&amp;"-"&amp;TEXT(INT(HOUR(Table1[[#This Row],[Patient Admission Date]])/3)*3+3,"00")</f>
        <v>21-24</v>
      </c>
      <c r="O7289" t="str" cm="1">
        <f t="array" ref="O7289">_xlfn.IFS(Table1[[#This Row],[Patient Age]]&lt;=14,"0-14",Table1[[#This Row],[Patient Age]]&lt;=29,"15-29",Table1[[#This Row],[Patient Age]]&lt;=44,"30-44",Table1[[#This Row],[Patient Age]]&lt;=59,"45-59",Table1[[#This Row],[Patient Age]]&lt;=74,"60-74",TRUE,"75+")</f>
        <v>30-44</v>
      </c>
      <c r="P7289" t="str" cm="1">
        <f t="array" ref="P7289">_xlfn.IFS(Table1[[#This Row],[Patient Waittime]]&lt;=15,"0-15",Table1[[#This Row],[Patient Waittime]]&lt;=30,"16-30",Table1[[#This Row],[Patient Waittime]]&lt;=45,"31-45",Table1[[#This Row],[Patient Waittime]]&lt;=60,"46-60",TRUE,"60+")</f>
        <v>46-60</v>
      </c>
      <c r="Q7289">
        <f>--(Table1[[#This Row],[Patient Waittime]]&lt;=30)</f>
        <v>0</v>
      </c>
      <c r="R7289">
        <f>--Table1[[#This Row],[Patient Admission Flag]]</f>
        <v>1</v>
      </c>
      <c r="S7289">
        <f>--AND(Table1[[#This Row],[WithinTarget]]=1,Table1[[#This Row],[Patient Satisfaction Score]]&gt;=7)</f>
        <v>0</v>
      </c>
      <c r="T7289" t="str">
        <f>IF(LEFT(Table1[[#This Row],[Patient Gender]],1)="F","Female","Male")</f>
        <v>Male</v>
      </c>
    </row>
    <row r="7290" spans="1:20" x14ac:dyDescent="0.3">
      <c r="A7290" t="s">
        <v>7394</v>
      </c>
      <c r="B7290" s="1">
        <v>45337.57916666667</v>
      </c>
      <c r="C7290" t="s">
        <v>9</v>
      </c>
      <c r="D7290">
        <v>35</v>
      </c>
      <c r="E7290" t="s">
        <v>14</v>
      </c>
      <c r="F7290" t="s">
        <v>11</v>
      </c>
      <c r="G7290" t="b">
        <v>1</v>
      </c>
      <c r="I7290">
        <v>55</v>
      </c>
      <c r="J7290" t="b">
        <v>1</v>
      </c>
      <c r="K7290">
        <f>YEAR(Table1[[#This Row],[Patient Admission Date]])</f>
        <v>2024</v>
      </c>
      <c r="L7290" t="str">
        <f>TEXT(Table1[[#This Row],[Patient Admission Date]],"mmm")</f>
        <v>Feb</v>
      </c>
      <c r="M7290" t="str">
        <f>TEXT(Table1[[#This Row],[Patient Admission Date]],"ddd")</f>
        <v>Thu</v>
      </c>
      <c r="N7290" t="str">
        <f>TEXT(INT(HOUR(Table1[[#This Row],[Patient Admission Date]])/3)*3,"00")&amp;"-"&amp;TEXT(INT(HOUR(Table1[[#This Row],[Patient Admission Date]])/3)*3+3,"00")</f>
        <v>12-15</v>
      </c>
      <c r="O7290" t="str" cm="1">
        <f t="array" ref="O7290">_xlfn.IFS(Table1[[#This Row],[Patient Age]]&lt;=14,"0-14",Table1[[#This Row],[Patient Age]]&lt;=29,"15-29",Table1[[#This Row],[Patient Age]]&lt;=44,"30-44",Table1[[#This Row],[Patient Age]]&lt;=59,"45-59",Table1[[#This Row],[Patient Age]]&lt;=74,"60-74",TRUE,"75+")</f>
        <v>30-44</v>
      </c>
      <c r="P7290" t="str" cm="1">
        <f t="array" ref="P7290">_xlfn.IFS(Table1[[#This Row],[Patient Waittime]]&lt;=15,"0-15",Table1[[#This Row],[Patient Waittime]]&lt;=30,"16-30",Table1[[#This Row],[Patient Waittime]]&lt;=45,"31-45",Table1[[#This Row],[Patient Waittime]]&lt;=60,"46-60",TRUE,"60+")</f>
        <v>46-60</v>
      </c>
      <c r="Q7290">
        <f>--(Table1[[#This Row],[Patient Waittime]]&lt;=30)</f>
        <v>0</v>
      </c>
      <c r="R7290">
        <f>--Table1[[#This Row],[Patient Admission Flag]]</f>
        <v>1</v>
      </c>
      <c r="S7290">
        <f>--AND(Table1[[#This Row],[WithinTarget]]=1,Table1[[#This Row],[Patient Satisfaction Score]]&gt;=7)</f>
        <v>0</v>
      </c>
      <c r="T7290" t="str">
        <f>IF(LEFT(Table1[[#This Row],[Patient Gender]],1)="F","Female","Male")</f>
        <v>Male</v>
      </c>
    </row>
    <row r="7291" spans="1:20" x14ac:dyDescent="0.3">
      <c r="A7291" t="s">
        <v>7395</v>
      </c>
      <c r="B7291" s="1">
        <v>45046.355555555558</v>
      </c>
      <c r="C7291" t="s">
        <v>9</v>
      </c>
      <c r="D7291">
        <v>30</v>
      </c>
      <c r="E7291" t="s">
        <v>14</v>
      </c>
      <c r="F7291" t="s">
        <v>11</v>
      </c>
      <c r="G7291" t="b">
        <v>1</v>
      </c>
      <c r="I7291">
        <v>14</v>
      </c>
      <c r="J7291" t="b">
        <v>1</v>
      </c>
      <c r="K7291">
        <f>YEAR(Table1[[#This Row],[Patient Admission Date]])</f>
        <v>2023</v>
      </c>
      <c r="L7291" t="str">
        <f>TEXT(Table1[[#This Row],[Patient Admission Date]],"mmm")</f>
        <v>Apr</v>
      </c>
      <c r="M7291" t="str">
        <f>TEXT(Table1[[#This Row],[Patient Admission Date]],"ddd")</f>
        <v>Sun</v>
      </c>
      <c r="N7291" t="str">
        <f>TEXT(INT(HOUR(Table1[[#This Row],[Patient Admission Date]])/3)*3,"00")&amp;"-"&amp;TEXT(INT(HOUR(Table1[[#This Row],[Patient Admission Date]])/3)*3+3,"00")</f>
        <v>06-09</v>
      </c>
      <c r="O7291" t="str" cm="1">
        <f t="array" ref="O7291">_xlfn.IFS(Table1[[#This Row],[Patient Age]]&lt;=14,"0-14",Table1[[#This Row],[Patient Age]]&lt;=29,"15-29",Table1[[#This Row],[Patient Age]]&lt;=44,"30-44",Table1[[#This Row],[Patient Age]]&lt;=59,"45-59",Table1[[#This Row],[Patient Age]]&lt;=74,"60-74",TRUE,"75+")</f>
        <v>30-44</v>
      </c>
      <c r="P7291" t="str" cm="1">
        <f t="array" ref="P7291">_xlfn.IFS(Table1[[#This Row],[Patient Waittime]]&lt;=15,"0-15",Table1[[#This Row],[Patient Waittime]]&lt;=30,"16-30",Table1[[#This Row],[Patient Waittime]]&lt;=45,"31-45",Table1[[#This Row],[Patient Waittime]]&lt;=60,"46-60",TRUE,"60+")</f>
        <v>0-15</v>
      </c>
      <c r="Q7291">
        <f>--(Table1[[#This Row],[Patient Waittime]]&lt;=30)</f>
        <v>1</v>
      </c>
      <c r="R7291">
        <f>--Table1[[#This Row],[Patient Admission Flag]]</f>
        <v>1</v>
      </c>
      <c r="S7291">
        <f>--AND(Table1[[#This Row],[WithinTarget]]=1,Table1[[#This Row],[Patient Satisfaction Score]]&gt;=7)</f>
        <v>0</v>
      </c>
      <c r="T7291" t="str">
        <f>IF(LEFT(Table1[[#This Row],[Patient Gender]],1)="F","Female","Male")</f>
        <v>Male</v>
      </c>
    </row>
    <row r="7292" spans="1:20" x14ac:dyDescent="0.3">
      <c r="A7292" t="s">
        <v>7396</v>
      </c>
      <c r="B7292" s="1">
        <v>45347.431250000001</v>
      </c>
      <c r="C7292" t="s">
        <v>9</v>
      </c>
      <c r="D7292">
        <v>53</v>
      </c>
      <c r="E7292" t="s">
        <v>14</v>
      </c>
      <c r="F7292" t="s">
        <v>11</v>
      </c>
      <c r="G7292" t="b">
        <v>1</v>
      </c>
      <c r="I7292">
        <v>16</v>
      </c>
      <c r="J7292" t="b">
        <v>1</v>
      </c>
      <c r="K7292">
        <f>YEAR(Table1[[#This Row],[Patient Admission Date]])</f>
        <v>2024</v>
      </c>
      <c r="L7292" t="str">
        <f>TEXT(Table1[[#This Row],[Patient Admission Date]],"mmm")</f>
        <v>Feb</v>
      </c>
      <c r="M7292" t="str">
        <f>TEXT(Table1[[#This Row],[Patient Admission Date]],"ddd")</f>
        <v>Sun</v>
      </c>
      <c r="N7292" t="str">
        <f>TEXT(INT(HOUR(Table1[[#This Row],[Patient Admission Date]])/3)*3,"00")&amp;"-"&amp;TEXT(INT(HOUR(Table1[[#This Row],[Patient Admission Date]])/3)*3+3,"00")</f>
        <v>09-12</v>
      </c>
      <c r="O7292" t="str" cm="1">
        <f t="array" ref="O7292">_xlfn.IFS(Table1[[#This Row],[Patient Age]]&lt;=14,"0-14",Table1[[#This Row],[Patient Age]]&lt;=29,"15-29",Table1[[#This Row],[Patient Age]]&lt;=44,"30-44",Table1[[#This Row],[Patient Age]]&lt;=59,"45-59",Table1[[#This Row],[Patient Age]]&lt;=74,"60-74",TRUE,"75+")</f>
        <v>45-59</v>
      </c>
      <c r="P7292" t="str" cm="1">
        <f t="array" ref="P7292">_xlfn.IFS(Table1[[#This Row],[Patient Waittime]]&lt;=15,"0-15",Table1[[#This Row],[Patient Waittime]]&lt;=30,"16-30",Table1[[#This Row],[Patient Waittime]]&lt;=45,"31-45",Table1[[#This Row],[Patient Waittime]]&lt;=60,"46-60",TRUE,"60+")</f>
        <v>16-30</v>
      </c>
      <c r="Q7292">
        <f>--(Table1[[#This Row],[Patient Waittime]]&lt;=30)</f>
        <v>1</v>
      </c>
      <c r="R7292">
        <f>--Table1[[#This Row],[Patient Admission Flag]]</f>
        <v>1</v>
      </c>
      <c r="S7292">
        <f>--AND(Table1[[#This Row],[WithinTarget]]=1,Table1[[#This Row],[Patient Satisfaction Score]]&gt;=7)</f>
        <v>0</v>
      </c>
      <c r="T7292" t="str">
        <f>IF(LEFT(Table1[[#This Row],[Patient Gender]],1)="F","Female","Male")</f>
        <v>Male</v>
      </c>
    </row>
    <row r="7293" spans="1:20" x14ac:dyDescent="0.3">
      <c r="A7293" t="s">
        <v>7397</v>
      </c>
      <c r="B7293" s="1">
        <v>45184.279861111114</v>
      </c>
      <c r="C7293" t="s">
        <v>9</v>
      </c>
      <c r="D7293">
        <v>27</v>
      </c>
      <c r="E7293" t="s">
        <v>14</v>
      </c>
      <c r="F7293" t="s">
        <v>11</v>
      </c>
      <c r="G7293" t="b">
        <v>1</v>
      </c>
      <c r="I7293">
        <v>17</v>
      </c>
      <c r="J7293" t="b">
        <v>1</v>
      </c>
      <c r="K7293">
        <f>YEAR(Table1[[#This Row],[Patient Admission Date]])</f>
        <v>2023</v>
      </c>
      <c r="L7293" t="str">
        <f>TEXT(Table1[[#This Row],[Patient Admission Date]],"mmm")</f>
        <v>Sep</v>
      </c>
      <c r="M7293" t="str">
        <f>TEXT(Table1[[#This Row],[Patient Admission Date]],"ddd")</f>
        <v>Fri</v>
      </c>
      <c r="N7293" t="str">
        <f>TEXT(INT(HOUR(Table1[[#This Row],[Patient Admission Date]])/3)*3,"00")&amp;"-"&amp;TEXT(INT(HOUR(Table1[[#This Row],[Patient Admission Date]])/3)*3+3,"00")</f>
        <v>06-09</v>
      </c>
      <c r="O7293" t="str" cm="1">
        <f t="array" ref="O7293">_xlfn.IFS(Table1[[#This Row],[Patient Age]]&lt;=14,"0-14",Table1[[#This Row],[Patient Age]]&lt;=29,"15-29",Table1[[#This Row],[Patient Age]]&lt;=44,"30-44",Table1[[#This Row],[Patient Age]]&lt;=59,"45-59",Table1[[#This Row],[Patient Age]]&lt;=74,"60-74",TRUE,"75+")</f>
        <v>15-29</v>
      </c>
      <c r="P7293" t="str" cm="1">
        <f t="array" ref="P7293">_xlfn.IFS(Table1[[#This Row],[Patient Waittime]]&lt;=15,"0-15",Table1[[#This Row],[Patient Waittime]]&lt;=30,"16-30",Table1[[#This Row],[Patient Waittime]]&lt;=45,"31-45",Table1[[#This Row],[Patient Waittime]]&lt;=60,"46-60",TRUE,"60+")</f>
        <v>16-30</v>
      </c>
      <c r="Q7293">
        <f>--(Table1[[#This Row],[Patient Waittime]]&lt;=30)</f>
        <v>1</v>
      </c>
      <c r="R7293">
        <f>--Table1[[#This Row],[Patient Admission Flag]]</f>
        <v>1</v>
      </c>
      <c r="S7293">
        <f>--AND(Table1[[#This Row],[WithinTarget]]=1,Table1[[#This Row],[Patient Satisfaction Score]]&gt;=7)</f>
        <v>0</v>
      </c>
      <c r="T7293" t="str">
        <f>IF(LEFT(Table1[[#This Row],[Patient Gender]],1)="F","Female","Male")</f>
        <v>Male</v>
      </c>
    </row>
    <row r="7294" spans="1:20" x14ac:dyDescent="0.3">
      <c r="A7294" t="s">
        <v>7398</v>
      </c>
      <c r="B7294" s="1">
        <v>45373.029861111114</v>
      </c>
      <c r="C7294" t="s">
        <v>9</v>
      </c>
      <c r="D7294">
        <v>29</v>
      </c>
      <c r="E7294" t="s">
        <v>14</v>
      </c>
      <c r="F7294" t="s">
        <v>11</v>
      </c>
      <c r="G7294" t="b">
        <v>1</v>
      </c>
      <c r="I7294">
        <v>25</v>
      </c>
      <c r="J7294" t="b">
        <v>1</v>
      </c>
      <c r="K7294">
        <f>YEAR(Table1[[#This Row],[Patient Admission Date]])</f>
        <v>2024</v>
      </c>
      <c r="L7294" t="str">
        <f>TEXT(Table1[[#This Row],[Patient Admission Date]],"mmm")</f>
        <v>Mar</v>
      </c>
      <c r="M7294" t="str">
        <f>TEXT(Table1[[#This Row],[Patient Admission Date]],"ddd")</f>
        <v>Fri</v>
      </c>
      <c r="N7294" t="str">
        <f>TEXT(INT(HOUR(Table1[[#This Row],[Patient Admission Date]])/3)*3,"00")&amp;"-"&amp;TEXT(INT(HOUR(Table1[[#This Row],[Patient Admission Date]])/3)*3+3,"00")</f>
        <v>00-03</v>
      </c>
      <c r="O7294" t="str" cm="1">
        <f t="array" ref="O7294">_xlfn.IFS(Table1[[#This Row],[Patient Age]]&lt;=14,"0-14",Table1[[#This Row],[Patient Age]]&lt;=29,"15-29",Table1[[#This Row],[Patient Age]]&lt;=44,"30-44",Table1[[#This Row],[Patient Age]]&lt;=59,"45-59",Table1[[#This Row],[Patient Age]]&lt;=74,"60-74",TRUE,"75+")</f>
        <v>15-29</v>
      </c>
      <c r="P7294" t="str" cm="1">
        <f t="array" ref="P7294">_xlfn.IFS(Table1[[#This Row],[Patient Waittime]]&lt;=15,"0-15",Table1[[#This Row],[Patient Waittime]]&lt;=30,"16-30",Table1[[#This Row],[Patient Waittime]]&lt;=45,"31-45",Table1[[#This Row],[Patient Waittime]]&lt;=60,"46-60",TRUE,"60+")</f>
        <v>16-30</v>
      </c>
      <c r="Q7294">
        <f>--(Table1[[#This Row],[Patient Waittime]]&lt;=30)</f>
        <v>1</v>
      </c>
      <c r="R7294">
        <f>--Table1[[#This Row],[Patient Admission Flag]]</f>
        <v>1</v>
      </c>
      <c r="S7294">
        <f>--AND(Table1[[#This Row],[WithinTarget]]=1,Table1[[#This Row],[Patient Satisfaction Score]]&gt;=7)</f>
        <v>0</v>
      </c>
      <c r="T7294" t="str">
        <f>IF(LEFT(Table1[[#This Row],[Patient Gender]],1)="F","Female","Male")</f>
        <v>Male</v>
      </c>
    </row>
    <row r="7295" spans="1:20" x14ac:dyDescent="0.3">
      <c r="A7295" t="s">
        <v>7399</v>
      </c>
      <c r="B7295" s="1">
        <v>45043.527777777781</v>
      </c>
      <c r="C7295" t="s">
        <v>9</v>
      </c>
      <c r="D7295">
        <v>73</v>
      </c>
      <c r="E7295" t="s">
        <v>14</v>
      </c>
      <c r="F7295" t="s">
        <v>11</v>
      </c>
      <c r="G7295" t="b">
        <v>1</v>
      </c>
      <c r="I7295">
        <v>25</v>
      </c>
      <c r="J7295" t="b">
        <v>1</v>
      </c>
      <c r="K7295">
        <f>YEAR(Table1[[#This Row],[Patient Admission Date]])</f>
        <v>2023</v>
      </c>
      <c r="L7295" t="str">
        <f>TEXT(Table1[[#This Row],[Patient Admission Date]],"mmm")</f>
        <v>Apr</v>
      </c>
      <c r="M7295" t="str">
        <f>TEXT(Table1[[#This Row],[Patient Admission Date]],"ddd")</f>
        <v>Thu</v>
      </c>
      <c r="N7295" t="str">
        <f>TEXT(INT(HOUR(Table1[[#This Row],[Patient Admission Date]])/3)*3,"00")&amp;"-"&amp;TEXT(INT(HOUR(Table1[[#This Row],[Patient Admission Date]])/3)*3+3,"00")</f>
        <v>12-15</v>
      </c>
      <c r="O7295" t="str" cm="1">
        <f t="array" ref="O7295">_xlfn.IFS(Table1[[#This Row],[Patient Age]]&lt;=14,"0-14",Table1[[#This Row],[Patient Age]]&lt;=29,"15-29",Table1[[#This Row],[Patient Age]]&lt;=44,"30-44",Table1[[#This Row],[Patient Age]]&lt;=59,"45-59",Table1[[#This Row],[Patient Age]]&lt;=74,"60-74",TRUE,"75+")</f>
        <v>60-74</v>
      </c>
      <c r="P7295" t="str" cm="1">
        <f t="array" ref="P7295">_xlfn.IFS(Table1[[#This Row],[Patient Waittime]]&lt;=15,"0-15",Table1[[#This Row],[Patient Waittime]]&lt;=30,"16-30",Table1[[#This Row],[Patient Waittime]]&lt;=45,"31-45",Table1[[#This Row],[Patient Waittime]]&lt;=60,"46-60",TRUE,"60+")</f>
        <v>16-30</v>
      </c>
      <c r="Q7295">
        <f>--(Table1[[#This Row],[Patient Waittime]]&lt;=30)</f>
        <v>1</v>
      </c>
      <c r="R7295">
        <f>--Table1[[#This Row],[Patient Admission Flag]]</f>
        <v>1</v>
      </c>
      <c r="S7295">
        <f>--AND(Table1[[#This Row],[WithinTarget]]=1,Table1[[#This Row],[Patient Satisfaction Score]]&gt;=7)</f>
        <v>0</v>
      </c>
      <c r="T7295" t="str">
        <f>IF(LEFT(Table1[[#This Row],[Patient Gender]],1)="F","Female","Male")</f>
        <v>Male</v>
      </c>
    </row>
    <row r="7296" spans="1:20" x14ac:dyDescent="0.3">
      <c r="A7296" t="s">
        <v>7400</v>
      </c>
      <c r="B7296" s="1">
        <v>45431.795138888891</v>
      </c>
      <c r="C7296" t="s">
        <v>9</v>
      </c>
      <c r="D7296">
        <v>67</v>
      </c>
      <c r="E7296" t="s">
        <v>14</v>
      </c>
      <c r="F7296" t="s">
        <v>11</v>
      </c>
      <c r="G7296" t="b">
        <v>1</v>
      </c>
      <c r="I7296">
        <v>37</v>
      </c>
      <c r="J7296" t="b">
        <v>1</v>
      </c>
      <c r="K7296">
        <f>YEAR(Table1[[#This Row],[Patient Admission Date]])</f>
        <v>2024</v>
      </c>
      <c r="L7296" t="str">
        <f>TEXT(Table1[[#This Row],[Patient Admission Date]],"mmm")</f>
        <v>May</v>
      </c>
      <c r="M7296" t="str">
        <f>TEXT(Table1[[#This Row],[Patient Admission Date]],"ddd")</f>
        <v>Sun</v>
      </c>
      <c r="N7296" t="str">
        <f>TEXT(INT(HOUR(Table1[[#This Row],[Patient Admission Date]])/3)*3,"00")&amp;"-"&amp;TEXT(INT(HOUR(Table1[[#This Row],[Patient Admission Date]])/3)*3+3,"00")</f>
        <v>18-21</v>
      </c>
      <c r="O7296" t="str" cm="1">
        <f t="array" ref="O7296">_xlfn.IFS(Table1[[#This Row],[Patient Age]]&lt;=14,"0-14",Table1[[#This Row],[Patient Age]]&lt;=29,"15-29",Table1[[#This Row],[Patient Age]]&lt;=44,"30-44",Table1[[#This Row],[Patient Age]]&lt;=59,"45-59",Table1[[#This Row],[Patient Age]]&lt;=74,"60-74",TRUE,"75+")</f>
        <v>60-74</v>
      </c>
      <c r="P7296" t="str" cm="1">
        <f t="array" ref="P7296">_xlfn.IFS(Table1[[#This Row],[Patient Waittime]]&lt;=15,"0-15",Table1[[#This Row],[Patient Waittime]]&lt;=30,"16-30",Table1[[#This Row],[Patient Waittime]]&lt;=45,"31-45",Table1[[#This Row],[Patient Waittime]]&lt;=60,"46-60",TRUE,"60+")</f>
        <v>31-45</v>
      </c>
      <c r="Q7296">
        <f>--(Table1[[#This Row],[Patient Waittime]]&lt;=30)</f>
        <v>0</v>
      </c>
      <c r="R7296">
        <f>--Table1[[#This Row],[Patient Admission Flag]]</f>
        <v>1</v>
      </c>
      <c r="S7296">
        <f>--AND(Table1[[#This Row],[WithinTarget]]=1,Table1[[#This Row],[Patient Satisfaction Score]]&gt;=7)</f>
        <v>0</v>
      </c>
      <c r="T7296" t="str">
        <f>IF(LEFT(Table1[[#This Row],[Patient Gender]],1)="F","Female","Male")</f>
        <v>Male</v>
      </c>
    </row>
    <row r="7297" spans="1:20" x14ac:dyDescent="0.3">
      <c r="A7297" t="s">
        <v>7401</v>
      </c>
      <c r="B7297" s="1">
        <v>45504.463194444441</v>
      </c>
      <c r="C7297" t="s">
        <v>9</v>
      </c>
      <c r="D7297">
        <v>78</v>
      </c>
      <c r="E7297" t="s">
        <v>14</v>
      </c>
      <c r="F7297" t="s">
        <v>11</v>
      </c>
      <c r="G7297" t="b">
        <v>1</v>
      </c>
      <c r="I7297">
        <v>38</v>
      </c>
      <c r="J7297" t="b">
        <v>1</v>
      </c>
      <c r="K7297">
        <f>YEAR(Table1[[#This Row],[Patient Admission Date]])</f>
        <v>2024</v>
      </c>
      <c r="L7297" t="str">
        <f>TEXT(Table1[[#This Row],[Patient Admission Date]],"mmm")</f>
        <v>Jul</v>
      </c>
      <c r="M7297" t="str">
        <f>TEXT(Table1[[#This Row],[Patient Admission Date]],"ddd")</f>
        <v>Wed</v>
      </c>
      <c r="N7297" t="str">
        <f>TEXT(INT(HOUR(Table1[[#This Row],[Patient Admission Date]])/3)*3,"00")&amp;"-"&amp;TEXT(INT(HOUR(Table1[[#This Row],[Patient Admission Date]])/3)*3+3,"00")</f>
        <v>09-12</v>
      </c>
      <c r="O7297" t="str" cm="1">
        <f t="array" ref="O7297">_xlfn.IFS(Table1[[#This Row],[Patient Age]]&lt;=14,"0-14",Table1[[#This Row],[Patient Age]]&lt;=29,"15-29",Table1[[#This Row],[Patient Age]]&lt;=44,"30-44",Table1[[#This Row],[Patient Age]]&lt;=59,"45-59",Table1[[#This Row],[Patient Age]]&lt;=74,"60-74",TRUE,"75+")</f>
        <v>75+</v>
      </c>
      <c r="P7297" t="str" cm="1">
        <f t="array" ref="P7297">_xlfn.IFS(Table1[[#This Row],[Patient Waittime]]&lt;=15,"0-15",Table1[[#This Row],[Patient Waittime]]&lt;=30,"16-30",Table1[[#This Row],[Patient Waittime]]&lt;=45,"31-45",Table1[[#This Row],[Patient Waittime]]&lt;=60,"46-60",TRUE,"60+")</f>
        <v>31-45</v>
      </c>
      <c r="Q7297">
        <f>--(Table1[[#This Row],[Patient Waittime]]&lt;=30)</f>
        <v>0</v>
      </c>
      <c r="R7297">
        <f>--Table1[[#This Row],[Patient Admission Flag]]</f>
        <v>1</v>
      </c>
      <c r="S7297">
        <f>--AND(Table1[[#This Row],[WithinTarget]]=1,Table1[[#This Row],[Patient Satisfaction Score]]&gt;=7)</f>
        <v>0</v>
      </c>
      <c r="T7297" t="str">
        <f>IF(LEFT(Table1[[#This Row],[Patient Gender]],1)="F","Female","Male")</f>
        <v>Male</v>
      </c>
    </row>
    <row r="7298" spans="1:20" x14ac:dyDescent="0.3">
      <c r="A7298" t="s">
        <v>7402</v>
      </c>
      <c r="B7298" s="1">
        <v>45072.384722222225</v>
      </c>
      <c r="C7298" t="s">
        <v>9</v>
      </c>
      <c r="D7298">
        <v>11</v>
      </c>
      <c r="E7298" t="s">
        <v>14</v>
      </c>
      <c r="F7298" t="s">
        <v>11</v>
      </c>
      <c r="G7298" t="b">
        <v>1</v>
      </c>
      <c r="I7298">
        <v>41</v>
      </c>
      <c r="J7298" t="b">
        <v>1</v>
      </c>
      <c r="K7298">
        <f>YEAR(Table1[[#This Row],[Patient Admission Date]])</f>
        <v>2023</v>
      </c>
      <c r="L7298" t="str">
        <f>TEXT(Table1[[#This Row],[Patient Admission Date]],"mmm")</f>
        <v>May</v>
      </c>
      <c r="M7298" t="str">
        <f>TEXT(Table1[[#This Row],[Patient Admission Date]],"ddd")</f>
        <v>Fri</v>
      </c>
      <c r="N7298" t="str">
        <f>TEXT(INT(HOUR(Table1[[#This Row],[Patient Admission Date]])/3)*3,"00")&amp;"-"&amp;TEXT(INT(HOUR(Table1[[#This Row],[Patient Admission Date]])/3)*3+3,"00")</f>
        <v>09-12</v>
      </c>
      <c r="O7298" t="str" cm="1">
        <f t="array" ref="O7298">_xlfn.IFS(Table1[[#This Row],[Patient Age]]&lt;=14,"0-14",Table1[[#This Row],[Patient Age]]&lt;=29,"15-29",Table1[[#This Row],[Patient Age]]&lt;=44,"30-44",Table1[[#This Row],[Patient Age]]&lt;=59,"45-59",Table1[[#This Row],[Patient Age]]&lt;=74,"60-74",TRUE,"75+")</f>
        <v>0-14</v>
      </c>
      <c r="P7298" t="str" cm="1">
        <f t="array" ref="P7298">_xlfn.IFS(Table1[[#This Row],[Patient Waittime]]&lt;=15,"0-15",Table1[[#This Row],[Patient Waittime]]&lt;=30,"16-30",Table1[[#This Row],[Patient Waittime]]&lt;=45,"31-45",Table1[[#This Row],[Patient Waittime]]&lt;=60,"46-60",TRUE,"60+")</f>
        <v>31-45</v>
      </c>
      <c r="Q7298">
        <f>--(Table1[[#This Row],[Patient Waittime]]&lt;=30)</f>
        <v>0</v>
      </c>
      <c r="R7298">
        <f>--Table1[[#This Row],[Patient Admission Flag]]</f>
        <v>1</v>
      </c>
      <c r="S7298">
        <f>--AND(Table1[[#This Row],[WithinTarget]]=1,Table1[[#This Row],[Patient Satisfaction Score]]&gt;=7)</f>
        <v>0</v>
      </c>
      <c r="T7298" t="str">
        <f>IF(LEFT(Table1[[#This Row],[Patient Gender]],1)="F","Female","Male")</f>
        <v>Male</v>
      </c>
    </row>
    <row r="7299" spans="1:20" x14ac:dyDescent="0.3">
      <c r="A7299" t="s">
        <v>7403</v>
      </c>
      <c r="B7299" s="1">
        <v>45458.647222222222</v>
      </c>
      <c r="C7299" t="s">
        <v>9</v>
      </c>
      <c r="D7299">
        <v>69</v>
      </c>
      <c r="E7299" t="s">
        <v>14</v>
      </c>
      <c r="F7299" t="s">
        <v>11</v>
      </c>
      <c r="G7299" t="b">
        <v>1</v>
      </c>
      <c r="I7299">
        <v>47</v>
      </c>
      <c r="J7299" t="b">
        <v>1</v>
      </c>
      <c r="K7299">
        <f>YEAR(Table1[[#This Row],[Patient Admission Date]])</f>
        <v>2024</v>
      </c>
      <c r="L7299" t="str">
        <f>TEXT(Table1[[#This Row],[Patient Admission Date]],"mmm")</f>
        <v>Jun</v>
      </c>
      <c r="M7299" t="str">
        <f>TEXT(Table1[[#This Row],[Patient Admission Date]],"ddd")</f>
        <v>Sat</v>
      </c>
      <c r="N7299" t="str">
        <f>TEXT(INT(HOUR(Table1[[#This Row],[Patient Admission Date]])/3)*3,"00")&amp;"-"&amp;TEXT(INT(HOUR(Table1[[#This Row],[Patient Admission Date]])/3)*3+3,"00")</f>
        <v>15-18</v>
      </c>
      <c r="O7299" t="str" cm="1">
        <f t="array" ref="O7299">_xlfn.IFS(Table1[[#This Row],[Patient Age]]&lt;=14,"0-14",Table1[[#This Row],[Patient Age]]&lt;=29,"15-29",Table1[[#This Row],[Patient Age]]&lt;=44,"30-44",Table1[[#This Row],[Patient Age]]&lt;=59,"45-59",Table1[[#This Row],[Patient Age]]&lt;=74,"60-74",TRUE,"75+")</f>
        <v>60-74</v>
      </c>
      <c r="P7299" t="str" cm="1">
        <f t="array" ref="P7299">_xlfn.IFS(Table1[[#This Row],[Patient Waittime]]&lt;=15,"0-15",Table1[[#This Row],[Patient Waittime]]&lt;=30,"16-30",Table1[[#This Row],[Patient Waittime]]&lt;=45,"31-45",Table1[[#This Row],[Patient Waittime]]&lt;=60,"46-60",TRUE,"60+")</f>
        <v>46-60</v>
      </c>
      <c r="Q7299">
        <f>--(Table1[[#This Row],[Patient Waittime]]&lt;=30)</f>
        <v>0</v>
      </c>
      <c r="R7299">
        <f>--Table1[[#This Row],[Patient Admission Flag]]</f>
        <v>1</v>
      </c>
      <c r="S7299">
        <f>--AND(Table1[[#This Row],[WithinTarget]]=1,Table1[[#This Row],[Patient Satisfaction Score]]&gt;=7)</f>
        <v>0</v>
      </c>
      <c r="T7299" t="str">
        <f>IF(LEFT(Table1[[#This Row],[Patient Gender]],1)="F","Female","Male")</f>
        <v>Male</v>
      </c>
    </row>
    <row r="7300" spans="1:20" x14ac:dyDescent="0.3">
      <c r="A7300" t="s">
        <v>7404</v>
      </c>
      <c r="B7300" s="1">
        <v>45463.916666666664</v>
      </c>
      <c r="C7300" t="s">
        <v>9</v>
      </c>
      <c r="D7300">
        <v>2</v>
      </c>
      <c r="E7300" t="s">
        <v>14</v>
      </c>
      <c r="F7300" t="s">
        <v>11</v>
      </c>
      <c r="G7300" t="b">
        <v>1</v>
      </c>
      <c r="I7300">
        <v>50</v>
      </c>
      <c r="J7300" t="b">
        <v>1</v>
      </c>
      <c r="K7300">
        <f>YEAR(Table1[[#This Row],[Patient Admission Date]])</f>
        <v>2024</v>
      </c>
      <c r="L7300" t="str">
        <f>TEXT(Table1[[#This Row],[Patient Admission Date]],"mmm")</f>
        <v>Jun</v>
      </c>
      <c r="M7300" t="str">
        <f>TEXT(Table1[[#This Row],[Patient Admission Date]],"ddd")</f>
        <v>Thu</v>
      </c>
      <c r="N7300" t="str">
        <f>TEXT(INT(HOUR(Table1[[#This Row],[Patient Admission Date]])/3)*3,"00")&amp;"-"&amp;TEXT(INT(HOUR(Table1[[#This Row],[Patient Admission Date]])/3)*3+3,"00")</f>
        <v>21-24</v>
      </c>
      <c r="O7300" t="str" cm="1">
        <f t="array" ref="O7300">_xlfn.IFS(Table1[[#This Row],[Patient Age]]&lt;=14,"0-14",Table1[[#This Row],[Patient Age]]&lt;=29,"15-29",Table1[[#This Row],[Patient Age]]&lt;=44,"30-44",Table1[[#This Row],[Patient Age]]&lt;=59,"45-59",Table1[[#This Row],[Patient Age]]&lt;=74,"60-74",TRUE,"75+")</f>
        <v>0-14</v>
      </c>
      <c r="P7300" t="str" cm="1">
        <f t="array" ref="P7300">_xlfn.IFS(Table1[[#This Row],[Patient Waittime]]&lt;=15,"0-15",Table1[[#This Row],[Patient Waittime]]&lt;=30,"16-30",Table1[[#This Row],[Patient Waittime]]&lt;=45,"31-45",Table1[[#This Row],[Patient Waittime]]&lt;=60,"46-60",TRUE,"60+")</f>
        <v>46-60</v>
      </c>
      <c r="Q7300">
        <f>--(Table1[[#This Row],[Patient Waittime]]&lt;=30)</f>
        <v>0</v>
      </c>
      <c r="R7300">
        <f>--Table1[[#This Row],[Patient Admission Flag]]</f>
        <v>1</v>
      </c>
      <c r="S7300">
        <f>--AND(Table1[[#This Row],[WithinTarget]]=1,Table1[[#This Row],[Patient Satisfaction Score]]&gt;=7)</f>
        <v>0</v>
      </c>
      <c r="T7300" t="str">
        <f>IF(LEFT(Table1[[#This Row],[Patient Gender]],1)="F","Female","Male")</f>
        <v>Male</v>
      </c>
    </row>
    <row r="7301" spans="1:20" x14ac:dyDescent="0.3">
      <c r="A7301" t="s">
        <v>7405</v>
      </c>
      <c r="B7301" s="1">
        <v>45299.615277777775</v>
      </c>
      <c r="C7301" t="s">
        <v>9</v>
      </c>
      <c r="D7301">
        <v>38</v>
      </c>
      <c r="E7301" t="s">
        <v>14</v>
      </c>
      <c r="F7301" t="s">
        <v>11</v>
      </c>
      <c r="G7301" t="b">
        <v>1</v>
      </c>
      <c r="I7301">
        <v>56</v>
      </c>
      <c r="J7301" t="b">
        <v>1</v>
      </c>
      <c r="K7301">
        <f>YEAR(Table1[[#This Row],[Patient Admission Date]])</f>
        <v>2024</v>
      </c>
      <c r="L7301" t="str">
        <f>TEXT(Table1[[#This Row],[Patient Admission Date]],"mmm")</f>
        <v>Jan</v>
      </c>
      <c r="M7301" t="str">
        <f>TEXT(Table1[[#This Row],[Patient Admission Date]],"ddd")</f>
        <v>Mon</v>
      </c>
      <c r="N7301" t="str">
        <f>TEXT(INT(HOUR(Table1[[#This Row],[Patient Admission Date]])/3)*3,"00")&amp;"-"&amp;TEXT(INT(HOUR(Table1[[#This Row],[Patient Admission Date]])/3)*3+3,"00")</f>
        <v>12-15</v>
      </c>
      <c r="O7301" t="str" cm="1">
        <f t="array" ref="O7301">_xlfn.IFS(Table1[[#This Row],[Patient Age]]&lt;=14,"0-14",Table1[[#This Row],[Patient Age]]&lt;=29,"15-29",Table1[[#This Row],[Patient Age]]&lt;=44,"30-44",Table1[[#This Row],[Patient Age]]&lt;=59,"45-59",Table1[[#This Row],[Patient Age]]&lt;=74,"60-74",TRUE,"75+")</f>
        <v>30-44</v>
      </c>
      <c r="P7301" t="str" cm="1">
        <f t="array" ref="P7301">_xlfn.IFS(Table1[[#This Row],[Patient Waittime]]&lt;=15,"0-15",Table1[[#This Row],[Patient Waittime]]&lt;=30,"16-30",Table1[[#This Row],[Patient Waittime]]&lt;=45,"31-45",Table1[[#This Row],[Patient Waittime]]&lt;=60,"46-60",TRUE,"60+")</f>
        <v>46-60</v>
      </c>
      <c r="Q7301">
        <f>--(Table1[[#This Row],[Patient Waittime]]&lt;=30)</f>
        <v>0</v>
      </c>
      <c r="R7301">
        <f>--Table1[[#This Row],[Patient Admission Flag]]</f>
        <v>1</v>
      </c>
      <c r="S7301">
        <f>--AND(Table1[[#This Row],[WithinTarget]]=1,Table1[[#This Row],[Patient Satisfaction Score]]&gt;=7)</f>
        <v>0</v>
      </c>
      <c r="T7301" t="str">
        <f>IF(LEFT(Table1[[#This Row],[Patient Gender]],1)="F","Female","Male")</f>
        <v>Male</v>
      </c>
    </row>
    <row r="7302" spans="1:20" x14ac:dyDescent="0.3">
      <c r="A7302" t="s">
        <v>7406</v>
      </c>
      <c r="B7302" s="1">
        <v>45496.461111111108</v>
      </c>
      <c r="C7302" t="s">
        <v>9</v>
      </c>
      <c r="D7302">
        <v>69</v>
      </c>
      <c r="E7302" t="s">
        <v>14</v>
      </c>
      <c r="F7302" t="s">
        <v>11</v>
      </c>
      <c r="G7302" t="b">
        <v>1</v>
      </c>
      <c r="I7302">
        <v>56</v>
      </c>
      <c r="J7302" t="b">
        <v>1</v>
      </c>
      <c r="K7302">
        <f>YEAR(Table1[[#This Row],[Patient Admission Date]])</f>
        <v>2024</v>
      </c>
      <c r="L7302" t="str">
        <f>TEXT(Table1[[#This Row],[Patient Admission Date]],"mmm")</f>
        <v>Jul</v>
      </c>
      <c r="M7302" t="str">
        <f>TEXT(Table1[[#This Row],[Patient Admission Date]],"ddd")</f>
        <v>Tue</v>
      </c>
      <c r="N7302" t="str">
        <f>TEXT(INT(HOUR(Table1[[#This Row],[Patient Admission Date]])/3)*3,"00")&amp;"-"&amp;TEXT(INT(HOUR(Table1[[#This Row],[Patient Admission Date]])/3)*3+3,"00")</f>
        <v>09-12</v>
      </c>
      <c r="O7302" t="str" cm="1">
        <f t="array" ref="O7302">_xlfn.IFS(Table1[[#This Row],[Patient Age]]&lt;=14,"0-14",Table1[[#This Row],[Patient Age]]&lt;=29,"15-29",Table1[[#This Row],[Patient Age]]&lt;=44,"30-44",Table1[[#This Row],[Patient Age]]&lt;=59,"45-59",Table1[[#This Row],[Patient Age]]&lt;=74,"60-74",TRUE,"75+")</f>
        <v>60-74</v>
      </c>
      <c r="P7302" t="str" cm="1">
        <f t="array" ref="P7302">_xlfn.IFS(Table1[[#This Row],[Patient Waittime]]&lt;=15,"0-15",Table1[[#This Row],[Patient Waittime]]&lt;=30,"16-30",Table1[[#This Row],[Patient Waittime]]&lt;=45,"31-45",Table1[[#This Row],[Patient Waittime]]&lt;=60,"46-60",TRUE,"60+")</f>
        <v>46-60</v>
      </c>
      <c r="Q7302">
        <f>--(Table1[[#This Row],[Patient Waittime]]&lt;=30)</f>
        <v>0</v>
      </c>
      <c r="R7302">
        <f>--Table1[[#This Row],[Patient Admission Flag]]</f>
        <v>1</v>
      </c>
      <c r="S7302">
        <f>--AND(Table1[[#This Row],[WithinTarget]]=1,Table1[[#This Row],[Patient Satisfaction Score]]&gt;=7)</f>
        <v>0</v>
      </c>
      <c r="T7302" t="str">
        <f>IF(LEFT(Table1[[#This Row],[Patient Gender]],1)="F","Female","Male")</f>
        <v>Male</v>
      </c>
    </row>
    <row r="7303" spans="1:20" x14ac:dyDescent="0.3">
      <c r="A7303" t="s">
        <v>7407</v>
      </c>
      <c r="B7303" s="1">
        <v>45145.206250000003</v>
      </c>
      <c r="C7303" t="s">
        <v>9</v>
      </c>
      <c r="D7303">
        <v>47</v>
      </c>
      <c r="E7303" t="s">
        <v>14</v>
      </c>
      <c r="F7303" t="s">
        <v>11</v>
      </c>
      <c r="G7303" t="b">
        <v>1</v>
      </c>
      <c r="I7303">
        <v>58</v>
      </c>
      <c r="J7303" t="b">
        <v>1</v>
      </c>
      <c r="K7303">
        <f>YEAR(Table1[[#This Row],[Patient Admission Date]])</f>
        <v>2023</v>
      </c>
      <c r="L7303" t="str">
        <f>TEXT(Table1[[#This Row],[Patient Admission Date]],"mmm")</f>
        <v>Aug</v>
      </c>
      <c r="M7303" t="str">
        <f>TEXT(Table1[[#This Row],[Patient Admission Date]],"ddd")</f>
        <v>Mon</v>
      </c>
      <c r="N7303" t="str">
        <f>TEXT(INT(HOUR(Table1[[#This Row],[Patient Admission Date]])/3)*3,"00")&amp;"-"&amp;TEXT(INT(HOUR(Table1[[#This Row],[Patient Admission Date]])/3)*3+3,"00")</f>
        <v>03-06</v>
      </c>
      <c r="O7303" t="str" cm="1">
        <f t="array" ref="O7303">_xlfn.IFS(Table1[[#This Row],[Patient Age]]&lt;=14,"0-14",Table1[[#This Row],[Patient Age]]&lt;=29,"15-29",Table1[[#This Row],[Patient Age]]&lt;=44,"30-44",Table1[[#This Row],[Patient Age]]&lt;=59,"45-59",Table1[[#This Row],[Patient Age]]&lt;=74,"60-74",TRUE,"75+")</f>
        <v>45-59</v>
      </c>
      <c r="P7303" t="str" cm="1">
        <f t="array" ref="P7303">_xlfn.IFS(Table1[[#This Row],[Patient Waittime]]&lt;=15,"0-15",Table1[[#This Row],[Patient Waittime]]&lt;=30,"16-30",Table1[[#This Row],[Patient Waittime]]&lt;=45,"31-45",Table1[[#This Row],[Patient Waittime]]&lt;=60,"46-60",TRUE,"60+")</f>
        <v>46-60</v>
      </c>
      <c r="Q7303">
        <f>--(Table1[[#This Row],[Patient Waittime]]&lt;=30)</f>
        <v>0</v>
      </c>
      <c r="R7303">
        <f>--Table1[[#This Row],[Patient Admission Flag]]</f>
        <v>1</v>
      </c>
      <c r="S7303">
        <f>--AND(Table1[[#This Row],[WithinTarget]]=1,Table1[[#This Row],[Patient Satisfaction Score]]&gt;=7)</f>
        <v>0</v>
      </c>
      <c r="T7303" t="str">
        <f>IF(LEFT(Table1[[#This Row],[Patient Gender]],1)="F","Female","Male")</f>
        <v>Male</v>
      </c>
    </row>
    <row r="7304" spans="1:20" x14ac:dyDescent="0.3">
      <c r="A7304" t="s">
        <v>7408</v>
      </c>
      <c r="B7304" s="1">
        <v>45169.28402777778</v>
      </c>
      <c r="C7304" t="s">
        <v>9</v>
      </c>
      <c r="D7304">
        <v>40</v>
      </c>
      <c r="E7304" t="s">
        <v>14</v>
      </c>
      <c r="F7304" t="s">
        <v>11</v>
      </c>
      <c r="G7304" t="b">
        <v>1</v>
      </c>
      <c r="I7304">
        <v>12</v>
      </c>
      <c r="J7304" t="b">
        <v>1</v>
      </c>
      <c r="K7304">
        <f>YEAR(Table1[[#This Row],[Patient Admission Date]])</f>
        <v>2023</v>
      </c>
      <c r="L7304" t="str">
        <f>TEXT(Table1[[#This Row],[Patient Admission Date]],"mmm")</f>
        <v>Aug</v>
      </c>
      <c r="M7304" t="str">
        <f>TEXT(Table1[[#This Row],[Patient Admission Date]],"ddd")</f>
        <v>Thu</v>
      </c>
      <c r="N7304" t="str">
        <f>TEXT(INT(HOUR(Table1[[#This Row],[Patient Admission Date]])/3)*3,"00")&amp;"-"&amp;TEXT(INT(HOUR(Table1[[#This Row],[Patient Admission Date]])/3)*3+3,"00")</f>
        <v>06-09</v>
      </c>
      <c r="O7304" t="str" cm="1">
        <f t="array" ref="O7304">_xlfn.IFS(Table1[[#This Row],[Patient Age]]&lt;=14,"0-14",Table1[[#This Row],[Patient Age]]&lt;=29,"15-29",Table1[[#This Row],[Patient Age]]&lt;=44,"30-44",Table1[[#This Row],[Patient Age]]&lt;=59,"45-59",Table1[[#This Row],[Patient Age]]&lt;=74,"60-74",TRUE,"75+")</f>
        <v>30-44</v>
      </c>
      <c r="P7304" t="str" cm="1">
        <f t="array" ref="P7304">_xlfn.IFS(Table1[[#This Row],[Patient Waittime]]&lt;=15,"0-15",Table1[[#This Row],[Patient Waittime]]&lt;=30,"16-30",Table1[[#This Row],[Patient Waittime]]&lt;=45,"31-45",Table1[[#This Row],[Patient Waittime]]&lt;=60,"46-60",TRUE,"60+")</f>
        <v>0-15</v>
      </c>
      <c r="Q7304">
        <f>--(Table1[[#This Row],[Patient Waittime]]&lt;=30)</f>
        <v>1</v>
      </c>
      <c r="R7304">
        <f>--Table1[[#This Row],[Patient Admission Flag]]</f>
        <v>1</v>
      </c>
      <c r="S7304">
        <f>--AND(Table1[[#This Row],[WithinTarget]]=1,Table1[[#This Row],[Patient Satisfaction Score]]&gt;=7)</f>
        <v>0</v>
      </c>
      <c r="T7304" t="str">
        <f>IF(LEFT(Table1[[#This Row],[Patient Gender]],1)="F","Female","Male")</f>
        <v>Male</v>
      </c>
    </row>
    <row r="7305" spans="1:20" x14ac:dyDescent="0.3">
      <c r="A7305" t="s">
        <v>7409</v>
      </c>
      <c r="B7305" s="1">
        <v>45435.950694444444</v>
      </c>
      <c r="C7305" t="s">
        <v>9</v>
      </c>
      <c r="D7305">
        <v>39</v>
      </c>
      <c r="E7305" t="s">
        <v>14</v>
      </c>
      <c r="F7305" t="s">
        <v>11</v>
      </c>
      <c r="G7305" t="b">
        <v>1</v>
      </c>
      <c r="I7305">
        <v>22</v>
      </c>
      <c r="J7305" t="b">
        <v>1</v>
      </c>
      <c r="K7305">
        <f>YEAR(Table1[[#This Row],[Patient Admission Date]])</f>
        <v>2024</v>
      </c>
      <c r="L7305" t="str">
        <f>TEXT(Table1[[#This Row],[Patient Admission Date]],"mmm")</f>
        <v>May</v>
      </c>
      <c r="M7305" t="str">
        <f>TEXT(Table1[[#This Row],[Patient Admission Date]],"ddd")</f>
        <v>Thu</v>
      </c>
      <c r="N7305" t="str">
        <f>TEXT(INT(HOUR(Table1[[#This Row],[Patient Admission Date]])/3)*3,"00")&amp;"-"&amp;TEXT(INT(HOUR(Table1[[#This Row],[Patient Admission Date]])/3)*3+3,"00")</f>
        <v>21-24</v>
      </c>
      <c r="O7305" t="str" cm="1">
        <f t="array" ref="O7305">_xlfn.IFS(Table1[[#This Row],[Patient Age]]&lt;=14,"0-14",Table1[[#This Row],[Patient Age]]&lt;=29,"15-29",Table1[[#This Row],[Patient Age]]&lt;=44,"30-44",Table1[[#This Row],[Patient Age]]&lt;=59,"45-59",Table1[[#This Row],[Patient Age]]&lt;=74,"60-74",TRUE,"75+")</f>
        <v>30-44</v>
      </c>
      <c r="P7305" t="str" cm="1">
        <f t="array" ref="P7305">_xlfn.IFS(Table1[[#This Row],[Patient Waittime]]&lt;=15,"0-15",Table1[[#This Row],[Patient Waittime]]&lt;=30,"16-30",Table1[[#This Row],[Patient Waittime]]&lt;=45,"31-45",Table1[[#This Row],[Patient Waittime]]&lt;=60,"46-60",TRUE,"60+")</f>
        <v>16-30</v>
      </c>
      <c r="Q7305">
        <f>--(Table1[[#This Row],[Patient Waittime]]&lt;=30)</f>
        <v>1</v>
      </c>
      <c r="R7305">
        <f>--Table1[[#This Row],[Patient Admission Flag]]</f>
        <v>1</v>
      </c>
      <c r="S7305">
        <f>--AND(Table1[[#This Row],[WithinTarget]]=1,Table1[[#This Row],[Patient Satisfaction Score]]&gt;=7)</f>
        <v>0</v>
      </c>
      <c r="T7305" t="str">
        <f>IF(LEFT(Table1[[#This Row],[Patient Gender]],1)="F","Female","Male")</f>
        <v>Male</v>
      </c>
    </row>
    <row r="7306" spans="1:20" x14ac:dyDescent="0.3">
      <c r="A7306" t="s">
        <v>7410</v>
      </c>
      <c r="B7306" s="1">
        <v>45482.17291666667</v>
      </c>
      <c r="C7306" t="s">
        <v>9</v>
      </c>
      <c r="D7306">
        <v>9</v>
      </c>
      <c r="E7306" t="s">
        <v>14</v>
      </c>
      <c r="F7306" t="s">
        <v>11</v>
      </c>
      <c r="G7306" t="b">
        <v>1</v>
      </c>
      <c r="I7306">
        <v>34</v>
      </c>
      <c r="J7306" t="b">
        <v>1</v>
      </c>
      <c r="K7306">
        <f>YEAR(Table1[[#This Row],[Patient Admission Date]])</f>
        <v>2024</v>
      </c>
      <c r="L7306" t="str">
        <f>TEXT(Table1[[#This Row],[Patient Admission Date]],"mmm")</f>
        <v>Jul</v>
      </c>
      <c r="M7306" t="str">
        <f>TEXT(Table1[[#This Row],[Patient Admission Date]],"ddd")</f>
        <v>Tue</v>
      </c>
      <c r="N7306" t="str">
        <f>TEXT(INT(HOUR(Table1[[#This Row],[Patient Admission Date]])/3)*3,"00")&amp;"-"&amp;TEXT(INT(HOUR(Table1[[#This Row],[Patient Admission Date]])/3)*3+3,"00")</f>
        <v>03-06</v>
      </c>
      <c r="O7306" t="str" cm="1">
        <f t="array" ref="O7306">_xlfn.IFS(Table1[[#This Row],[Patient Age]]&lt;=14,"0-14",Table1[[#This Row],[Patient Age]]&lt;=29,"15-29",Table1[[#This Row],[Patient Age]]&lt;=44,"30-44",Table1[[#This Row],[Patient Age]]&lt;=59,"45-59",Table1[[#This Row],[Patient Age]]&lt;=74,"60-74",TRUE,"75+")</f>
        <v>0-14</v>
      </c>
      <c r="P7306" t="str" cm="1">
        <f t="array" ref="P7306">_xlfn.IFS(Table1[[#This Row],[Patient Waittime]]&lt;=15,"0-15",Table1[[#This Row],[Patient Waittime]]&lt;=30,"16-30",Table1[[#This Row],[Patient Waittime]]&lt;=45,"31-45",Table1[[#This Row],[Patient Waittime]]&lt;=60,"46-60",TRUE,"60+")</f>
        <v>31-45</v>
      </c>
      <c r="Q7306">
        <f>--(Table1[[#This Row],[Patient Waittime]]&lt;=30)</f>
        <v>0</v>
      </c>
      <c r="R7306">
        <f>--Table1[[#This Row],[Patient Admission Flag]]</f>
        <v>1</v>
      </c>
      <c r="S7306">
        <f>--AND(Table1[[#This Row],[WithinTarget]]=1,Table1[[#This Row],[Patient Satisfaction Score]]&gt;=7)</f>
        <v>0</v>
      </c>
      <c r="T7306" t="str">
        <f>IF(LEFT(Table1[[#This Row],[Patient Gender]],1)="F","Female","Male")</f>
        <v>Male</v>
      </c>
    </row>
    <row r="7307" spans="1:20" x14ac:dyDescent="0.3">
      <c r="A7307" t="s">
        <v>7411</v>
      </c>
      <c r="B7307" s="1">
        <v>45150.06527777778</v>
      </c>
      <c r="C7307" t="s">
        <v>9</v>
      </c>
      <c r="D7307">
        <v>11</v>
      </c>
      <c r="E7307" t="s">
        <v>14</v>
      </c>
      <c r="F7307" t="s">
        <v>11</v>
      </c>
      <c r="G7307" t="b">
        <v>1</v>
      </c>
      <c r="I7307">
        <v>40</v>
      </c>
      <c r="J7307" t="b">
        <v>1</v>
      </c>
      <c r="K7307">
        <f>YEAR(Table1[[#This Row],[Patient Admission Date]])</f>
        <v>2023</v>
      </c>
      <c r="L7307" t="str">
        <f>TEXT(Table1[[#This Row],[Patient Admission Date]],"mmm")</f>
        <v>Aug</v>
      </c>
      <c r="M7307" t="str">
        <f>TEXT(Table1[[#This Row],[Patient Admission Date]],"ddd")</f>
        <v>Sat</v>
      </c>
      <c r="N7307" t="str">
        <f>TEXT(INT(HOUR(Table1[[#This Row],[Patient Admission Date]])/3)*3,"00")&amp;"-"&amp;TEXT(INT(HOUR(Table1[[#This Row],[Patient Admission Date]])/3)*3+3,"00")</f>
        <v>00-03</v>
      </c>
      <c r="O7307" t="str" cm="1">
        <f t="array" ref="O7307">_xlfn.IFS(Table1[[#This Row],[Patient Age]]&lt;=14,"0-14",Table1[[#This Row],[Patient Age]]&lt;=29,"15-29",Table1[[#This Row],[Patient Age]]&lt;=44,"30-44",Table1[[#This Row],[Patient Age]]&lt;=59,"45-59",Table1[[#This Row],[Patient Age]]&lt;=74,"60-74",TRUE,"75+")</f>
        <v>0-14</v>
      </c>
      <c r="P7307" t="str" cm="1">
        <f t="array" ref="P7307">_xlfn.IFS(Table1[[#This Row],[Patient Waittime]]&lt;=15,"0-15",Table1[[#This Row],[Patient Waittime]]&lt;=30,"16-30",Table1[[#This Row],[Patient Waittime]]&lt;=45,"31-45",Table1[[#This Row],[Patient Waittime]]&lt;=60,"46-60",TRUE,"60+")</f>
        <v>31-45</v>
      </c>
      <c r="Q7307">
        <f>--(Table1[[#This Row],[Patient Waittime]]&lt;=30)</f>
        <v>0</v>
      </c>
      <c r="R7307">
        <f>--Table1[[#This Row],[Patient Admission Flag]]</f>
        <v>1</v>
      </c>
      <c r="S7307">
        <f>--AND(Table1[[#This Row],[WithinTarget]]=1,Table1[[#This Row],[Patient Satisfaction Score]]&gt;=7)</f>
        <v>0</v>
      </c>
      <c r="T7307" t="str">
        <f>IF(LEFT(Table1[[#This Row],[Patient Gender]],1)="F","Female","Male")</f>
        <v>Male</v>
      </c>
    </row>
    <row r="7308" spans="1:20" x14ac:dyDescent="0.3">
      <c r="A7308" t="s">
        <v>7412</v>
      </c>
      <c r="B7308" s="1">
        <v>45365.015277777777</v>
      </c>
      <c r="C7308" t="s">
        <v>9</v>
      </c>
      <c r="D7308">
        <v>48</v>
      </c>
      <c r="E7308" t="s">
        <v>14</v>
      </c>
      <c r="F7308" t="s">
        <v>11</v>
      </c>
      <c r="G7308" t="b">
        <v>1</v>
      </c>
      <c r="I7308">
        <v>45</v>
      </c>
      <c r="J7308" t="b">
        <v>1</v>
      </c>
      <c r="K7308">
        <f>YEAR(Table1[[#This Row],[Patient Admission Date]])</f>
        <v>2024</v>
      </c>
      <c r="L7308" t="str">
        <f>TEXT(Table1[[#This Row],[Patient Admission Date]],"mmm")</f>
        <v>Mar</v>
      </c>
      <c r="M7308" t="str">
        <f>TEXT(Table1[[#This Row],[Patient Admission Date]],"ddd")</f>
        <v>Thu</v>
      </c>
      <c r="N7308" t="str">
        <f>TEXT(INT(HOUR(Table1[[#This Row],[Patient Admission Date]])/3)*3,"00")&amp;"-"&amp;TEXT(INT(HOUR(Table1[[#This Row],[Patient Admission Date]])/3)*3+3,"00")</f>
        <v>00-03</v>
      </c>
      <c r="O7308" t="str" cm="1">
        <f t="array" ref="O7308">_xlfn.IFS(Table1[[#This Row],[Patient Age]]&lt;=14,"0-14",Table1[[#This Row],[Patient Age]]&lt;=29,"15-29",Table1[[#This Row],[Patient Age]]&lt;=44,"30-44",Table1[[#This Row],[Patient Age]]&lt;=59,"45-59",Table1[[#This Row],[Patient Age]]&lt;=74,"60-74",TRUE,"75+")</f>
        <v>45-59</v>
      </c>
      <c r="P7308" t="str" cm="1">
        <f t="array" ref="P7308">_xlfn.IFS(Table1[[#This Row],[Patient Waittime]]&lt;=15,"0-15",Table1[[#This Row],[Patient Waittime]]&lt;=30,"16-30",Table1[[#This Row],[Patient Waittime]]&lt;=45,"31-45",Table1[[#This Row],[Patient Waittime]]&lt;=60,"46-60",TRUE,"60+")</f>
        <v>31-45</v>
      </c>
      <c r="Q7308">
        <f>--(Table1[[#This Row],[Patient Waittime]]&lt;=30)</f>
        <v>0</v>
      </c>
      <c r="R7308">
        <f>--Table1[[#This Row],[Patient Admission Flag]]</f>
        <v>1</v>
      </c>
      <c r="S7308">
        <f>--AND(Table1[[#This Row],[WithinTarget]]=1,Table1[[#This Row],[Patient Satisfaction Score]]&gt;=7)</f>
        <v>0</v>
      </c>
      <c r="T7308" t="str">
        <f>IF(LEFT(Table1[[#This Row],[Patient Gender]],1)="F","Female","Male")</f>
        <v>Male</v>
      </c>
    </row>
    <row r="7309" spans="1:20" x14ac:dyDescent="0.3">
      <c r="A7309" t="s">
        <v>7413</v>
      </c>
      <c r="B7309" s="1">
        <v>45403.962500000001</v>
      </c>
      <c r="C7309" t="s">
        <v>9</v>
      </c>
      <c r="D7309">
        <v>64</v>
      </c>
      <c r="E7309" t="s">
        <v>14</v>
      </c>
      <c r="F7309" t="s">
        <v>11</v>
      </c>
      <c r="G7309" t="b">
        <v>1</v>
      </c>
      <c r="I7309">
        <v>45</v>
      </c>
      <c r="J7309" t="b">
        <v>1</v>
      </c>
      <c r="K7309">
        <f>YEAR(Table1[[#This Row],[Patient Admission Date]])</f>
        <v>2024</v>
      </c>
      <c r="L7309" t="str">
        <f>TEXT(Table1[[#This Row],[Patient Admission Date]],"mmm")</f>
        <v>Apr</v>
      </c>
      <c r="M7309" t="str">
        <f>TEXT(Table1[[#This Row],[Patient Admission Date]],"ddd")</f>
        <v>Sun</v>
      </c>
      <c r="N7309" t="str">
        <f>TEXT(INT(HOUR(Table1[[#This Row],[Patient Admission Date]])/3)*3,"00")&amp;"-"&amp;TEXT(INT(HOUR(Table1[[#This Row],[Patient Admission Date]])/3)*3+3,"00")</f>
        <v>21-24</v>
      </c>
      <c r="O7309" t="str" cm="1">
        <f t="array" ref="O7309">_xlfn.IFS(Table1[[#This Row],[Patient Age]]&lt;=14,"0-14",Table1[[#This Row],[Patient Age]]&lt;=29,"15-29",Table1[[#This Row],[Patient Age]]&lt;=44,"30-44",Table1[[#This Row],[Patient Age]]&lt;=59,"45-59",Table1[[#This Row],[Patient Age]]&lt;=74,"60-74",TRUE,"75+")</f>
        <v>60-74</v>
      </c>
      <c r="P7309" t="str" cm="1">
        <f t="array" ref="P7309">_xlfn.IFS(Table1[[#This Row],[Patient Waittime]]&lt;=15,"0-15",Table1[[#This Row],[Patient Waittime]]&lt;=30,"16-30",Table1[[#This Row],[Patient Waittime]]&lt;=45,"31-45",Table1[[#This Row],[Patient Waittime]]&lt;=60,"46-60",TRUE,"60+")</f>
        <v>31-45</v>
      </c>
      <c r="Q7309">
        <f>--(Table1[[#This Row],[Patient Waittime]]&lt;=30)</f>
        <v>0</v>
      </c>
      <c r="R7309">
        <f>--Table1[[#This Row],[Patient Admission Flag]]</f>
        <v>1</v>
      </c>
      <c r="S7309">
        <f>--AND(Table1[[#This Row],[WithinTarget]]=1,Table1[[#This Row],[Patient Satisfaction Score]]&gt;=7)</f>
        <v>0</v>
      </c>
      <c r="T7309" t="str">
        <f>IF(LEFT(Table1[[#This Row],[Patient Gender]],1)="F","Female","Male")</f>
        <v>Male</v>
      </c>
    </row>
    <row r="7310" spans="1:20" x14ac:dyDescent="0.3">
      <c r="A7310" t="s">
        <v>7414</v>
      </c>
      <c r="B7310" s="1">
        <v>45292.006944444445</v>
      </c>
      <c r="C7310" t="s">
        <v>9</v>
      </c>
      <c r="D7310">
        <v>70</v>
      </c>
      <c r="E7310" t="s">
        <v>14</v>
      </c>
      <c r="F7310" t="s">
        <v>11</v>
      </c>
      <c r="G7310" t="b">
        <v>1</v>
      </c>
      <c r="I7310">
        <v>21</v>
      </c>
      <c r="J7310" t="b">
        <v>1</v>
      </c>
      <c r="K7310">
        <f>YEAR(Table1[[#This Row],[Patient Admission Date]])</f>
        <v>2024</v>
      </c>
      <c r="L7310" t="str">
        <f>TEXT(Table1[[#This Row],[Patient Admission Date]],"mmm")</f>
        <v>Jan</v>
      </c>
      <c r="M7310" t="str">
        <f>TEXT(Table1[[#This Row],[Patient Admission Date]],"ddd")</f>
        <v>Mon</v>
      </c>
      <c r="N7310" t="str">
        <f>TEXT(INT(HOUR(Table1[[#This Row],[Patient Admission Date]])/3)*3,"00")&amp;"-"&amp;TEXT(INT(HOUR(Table1[[#This Row],[Patient Admission Date]])/3)*3+3,"00")</f>
        <v>00-03</v>
      </c>
      <c r="O7310" t="str" cm="1">
        <f t="array" ref="O7310">_xlfn.IFS(Table1[[#This Row],[Patient Age]]&lt;=14,"0-14",Table1[[#This Row],[Patient Age]]&lt;=29,"15-29",Table1[[#This Row],[Patient Age]]&lt;=44,"30-44",Table1[[#This Row],[Patient Age]]&lt;=59,"45-59",Table1[[#This Row],[Patient Age]]&lt;=74,"60-74",TRUE,"75+")</f>
        <v>60-74</v>
      </c>
      <c r="P7310" t="str" cm="1">
        <f t="array" ref="P7310">_xlfn.IFS(Table1[[#This Row],[Patient Waittime]]&lt;=15,"0-15",Table1[[#This Row],[Patient Waittime]]&lt;=30,"16-30",Table1[[#This Row],[Patient Waittime]]&lt;=45,"31-45",Table1[[#This Row],[Patient Waittime]]&lt;=60,"46-60",TRUE,"60+")</f>
        <v>16-30</v>
      </c>
      <c r="Q7310">
        <f>--(Table1[[#This Row],[Patient Waittime]]&lt;=30)</f>
        <v>1</v>
      </c>
      <c r="R7310">
        <f>--Table1[[#This Row],[Patient Admission Flag]]</f>
        <v>1</v>
      </c>
      <c r="S7310">
        <f>--AND(Table1[[#This Row],[WithinTarget]]=1,Table1[[#This Row],[Patient Satisfaction Score]]&gt;=7)</f>
        <v>0</v>
      </c>
      <c r="T7310" t="str">
        <f>IF(LEFT(Table1[[#This Row],[Patient Gender]],1)="F","Female","Male")</f>
        <v>Male</v>
      </c>
    </row>
    <row r="7311" spans="1:20" x14ac:dyDescent="0.3">
      <c r="A7311" t="s">
        <v>7415</v>
      </c>
      <c r="B7311" s="1">
        <v>45453.569444444445</v>
      </c>
      <c r="C7311" t="s">
        <v>9</v>
      </c>
      <c r="D7311">
        <v>26</v>
      </c>
      <c r="E7311" t="s">
        <v>14</v>
      </c>
      <c r="F7311" t="s">
        <v>11</v>
      </c>
      <c r="G7311" t="b">
        <v>1</v>
      </c>
      <c r="I7311">
        <v>25</v>
      </c>
      <c r="J7311" t="b">
        <v>1</v>
      </c>
      <c r="K7311">
        <f>YEAR(Table1[[#This Row],[Patient Admission Date]])</f>
        <v>2024</v>
      </c>
      <c r="L7311" t="str">
        <f>TEXT(Table1[[#This Row],[Patient Admission Date]],"mmm")</f>
        <v>Jun</v>
      </c>
      <c r="M7311" t="str">
        <f>TEXT(Table1[[#This Row],[Patient Admission Date]],"ddd")</f>
        <v>Mon</v>
      </c>
      <c r="N7311" t="str">
        <f>TEXT(INT(HOUR(Table1[[#This Row],[Patient Admission Date]])/3)*3,"00")&amp;"-"&amp;TEXT(INT(HOUR(Table1[[#This Row],[Patient Admission Date]])/3)*3+3,"00")</f>
        <v>12-15</v>
      </c>
      <c r="O7311" t="str" cm="1">
        <f t="array" ref="O7311">_xlfn.IFS(Table1[[#This Row],[Patient Age]]&lt;=14,"0-14",Table1[[#This Row],[Patient Age]]&lt;=29,"15-29",Table1[[#This Row],[Patient Age]]&lt;=44,"30-44",Table1[[#This Row],[Patient Age]]&lt;=59,"45-59",Table1[[#This Row],[Patient Age]]&lt;=74,"60-74",TRUE,"75+")</f>
        <v>15-29</v>
      </c>
      <c r="P7311" t="str" cm="1">
        <f t="array" ref="P7311">_xlfn.IFS(Table1[[#This Row],[Patient Waittime]]&lt;=15,"0-15",Table1[[#This Row],[Patient Waittime]]&lt;=30,"16-30",Table1[[#This Row],[Patient Waittime]]&lt;=45,"31-45",Table1[[#This Row],[Patient Waittime]]&lt;=60,"46-60",TRUE,"60+")</f>
        <v>16-30</v>
      </c>
      <c r="Q7311">
        <f>--(Table1[[#This Row],[Patient Waittime]]&lt;=30)</f>
        <v>1</v>
      </c>
      <c r="R7311">
        <f>--Table1[[#This Row],[Patient Admission Flag]]</f>
        <v>1</v>
      </c>
      <c r="S7311">
        <f>--AND(Table1[[#This Row],[WithinTarget]]=1,Table1[[#This Row],[Patient Satisfaction Score]]&gt;=7)</f>
        <v>0</v>
      </c>
      <c r="T7311" t="str">
        <f>IF(LEFT(Table1[[#This Row],[Patient Gender]],1)="F","Female","Male")</f>
        <v>Male</v>
      </c>
    </row>
    <row r="7312" spans="1:20" x14ac:dyDescent="0.3">
      <c r="A7312" t="s">
        <v>7416</v>
      </c>
      <c r="B7312" s="1">
        <v>45258.970833333333</v>
      </c>
      <c r="C7312" t="s">
        <v>9</v>
      </c>
      <c r="D7312">
        <v>58</v>
      </c>
      <c r="E7312" t="s">
        <v>14</v>
      </c>
      <c r="F7312" t="s">
        <v>11</v>
      </c>
      <c r="G7312" t="b">
        <v>1</v>
      </c>
      <c r="I7312">
        <v>25</v>
      </c>
      <c r="J7312" t="b">
        <v>1</v>
      </c>
      <c r="K7312">
        <f>YEAR(Table1[[#This Row],[Patient Admission Date]])</f>
        <v>2023</v>
      </c>
      <c r="L7312" t="str">
        <f>TEXT(Table1[[#This Row],[Patient Admission Date]],"mmm")</f>
        <v>Nov</v>
      </c>
      <c r="M7312" t="str">
        <f>TEXT(Table1[[#This Row],[Patient Admission Date]],"ddd")</f>
        <v>Tue</v>
      </c>
      <c r="N7312" t="str">
        <f>TEXT(INT(HOUR(Table1[[#This Row],[Patient Admission Date]])/3)*3,"00")&amp;"-"&amp;TEXT(INT(HOUR(Table1[[#This Row],[Patient Admission Date]])/3)*3+3,"00")</f>
        <v>21-24</v>
      </c>
      <c r="O7312" t="str" cm="1">
        <f t="array" ref="O7312">_xlfn.IFS(Table1[[#This Row],[Patient Age]]&lt;=14,"0-14",Table1[[#This Row],[Patient Age]]&lt;=29,"15-29",Table1[[#This Row],[Patient Age]]&lt;=44,"30-44",Table1[[#This Row],[Patient Age]]&lt;=59,"45-59",Table1[[#This Row],[Patient Age]]&lt;=74,"60-74",TRUE,"75+")</f>
        <v>45-59</v>
      </c>
      <c r="P7312" t="str" cm="1">
        <f t="array" ref="P7312">_xlfn.IFS(Table1[[#This Row],[Patient Waittime]]&lt;=15,"0-15",Table1[[#This Row],[Patient Waittime]]&lt;=30,"16-30",Table1[[#This Row],[Patient Waittime]]&lt;=45,"31-45",Table1[[#This Row],[Patient Waittime]]&lt;=60,"46-60",TRUE,"60+")</f>
        <v>16-30</v>
      </c>
      <c r="Q7312">
        <f>--(Table1[[#This Row],[Patient Waittime]]&lt;=30)</f>
        <v>1</v>
      </c>
      <c r="R7312">
        <f>--Table1[[#This Row],[Patient Admission Flag]]</f>
        <v>1</v>
      </c>
      <c r="S7312">
        <f>--AND(Table1[[#This Row],[WithinTarget]]=1,Table1[[#This Row],[Patient Satisfaction Score]]&gt;=7)</f>
        <v>0</v>
      </c>
      <c r="T7312" t="str">
        <f>IF(LEFT(Table1[[#This Row],[Patient Gender]],1)="F","Female","Male")</f>
        <v>Male</v>
      </c>
    </row>
    <row r="7313" spans="1:20" x14ac:dyDescent="0.3">
      <c r="A7313" t="s">
        <v>7417</v>
      </c>
      <c r="B7313" s="1">
        <v>45576.281944444447</v>
      </c>
      <c r="C7313" t="s">
        <v>9</v>
      </c>
      <c r="D7313">
        <v>65</v>
      </c>
      <c r="E7313" t="s">
        <v>14</v>
      </c>
      <c r="F7313" t="s">
        <v>11</v>
      </c>
      <c r="G7313" t="b">
        <v>1</v>
      </c>
      <c r="I7313">
        <v>29</v>
      </c>
      <c r="J7313" t="b">
        <v>1</v>
      </c>
      <c r="K7313">
        <f>YEAR(Table1[[#This Row],[Patient Admission Date]])</f>
        <v>2024</v>
      </c>
      <c r="L7313" t="str">
        <f>TEXT(Table1[[#This Row],[Patient Admission Date]],"mmm")</f>
        <v>Oct</v>
      </c>
      <c r="M7313" t="str">
        <f>TEXT(Table1[[#This Row],[Patient Admission Date]],"ddd")</f>
        <v>Fri</v>
      </c>
      <c r="N7313" t="str">
        <f>TEXT(INT(HOUR(Table1[[#This Row],[Patient Admission Date]])/3)*3,"00")&amp;"-"&amp;TEXT(INT(HOUR(Table1[[#This Row],[Patient Admission Date]])/3)*3+3,"00")</f>
        <v>06-09</v>
      </c>
      <c r="O7313" t="str" cm="1">
        <f t="array" ref="O7313">_xlfn.IFS(Table1[[#This Row],[Patient Age]]&lt;=14,"0-14",Table1[[#This Row],[Patient Age]]&lt;=29,"15-29",Table1[[#This Row],[Patient Age]]&lt;=44,"30-44",Table1[[#This Row],[Patient Age]]&lt;=59,"45-59",Table1[[#This Row],[Patient Age]]&lt;=74,"60-74",TRUE,"75+")</f>
        <v>60-74</v>
      </c>
      <c r="P7313" t="str" cm="1">
        <f t="array" ref="P7313">_xlfn.IFS(Table1[[#This Row],[Patient Waittime]]&lt;=15,"0-15",Table1[[#This Row],[Patient Waittime]]&lt;=30,"16-30",Table1[[#This Row],[Patient Waittime]]&lt;=45,"31-45",Table1[[#This Row],[Patient Waittime]]&lt;=60,"46-60",TRUE,"60+")</f>
        <v>16-30</v>
      </c>
      <c r="Q7313">
        <f>--(Table1[[#This Row],[Patient Waittime]]&lt;=30)</f>
        <v>1</v>
      </c>
      <c r="R7313">
        <f>--Table1[[#This Row],[Patient Admission Flag]]</f>
        <v>1</v>
      </c>
      <c r="S7313">
        <f>--AND(Table1[[#This Row],[WithinTarget]]=1,Table1[[#This Row],[Patient Satisfaction Score]]&gt;=7)</f>
        <v>0</v>
      </c>
      <c r="T7313" t="str">
        <f>IF(LEFT(Table1[[#This Row],[Patient Gender]],1)="F","Female","Male")</f>
        <v>Male</v>
      </c>
    </row>
    <row r="7314" spans="1:20" x14ac:dyDescent="0.3">
      <c r="A7314" t="s">
        <v>7418</v>
      </c>
      <c r="B7314" s="1">
        <v>45129.706944444442</v>
      </c>
      <c r="C7314" t="s">
        <v>9</v>
      </c>
      <c r="D7314">
        <v>66</v>
      </c>
      <c r="E7314" t="s">
        <v>14</v>
      </c>
      <c r="F7314" t="s">
        <v>11</v>
      </c>
      <c r="G7314" t="b">
        <v>1</v>
      </c>
      <c r="I7314">
        <v>32</v>
      </c>
      <c r="J7314" t="b">
        <v>1</v>
      </c>
      <c r="K7314">
        <f>YEAR(Table1[[#This Row],[Patient Admission Date]])</f>
        <v>2023</v>
      </c>
      <c r="L7314" t="str">
        <f>TEXT(Table1[[#This Row],[Patient Admission Date]],"mmm")</f>
        <v>Jul</v>
      </c>
      <c r="M7314" t="str">
        <f>TEXT(Table1[[#This Row],[Patient Admission Date]],"ddd")</f>
        <v>Sat</v>
      </c>
      <c r="N7314" t="str">
        <f>TEXT(INT(HOUR(Table1[[#This Row],[Patient Admission Date]])/3)*3,"00")&amp;"-"&amp;TEXT(INT(HOUR(Table1[[#This Row],[Patient Admission Date]])/3)*3+3,"00")</f>
        <v>15-18</v>
      </c>
      <c r="O7314" t="str" cm="1">
        <f t="array" ref="O7314">_xlfn.IFS(Table1[[#This Row],[Patient Age]]&lt;=14,"0-14",Table1[[#This Row],[Patient Age]]&lt;=29,"15-29",Table1[[#This Row],[Patient Age]]&lt;=44,"30-44",Table1[[#This Row],[Patient Age]]&lt;=59,"45-59",Table1[[#This Row],[Patient Age]]&lt;=74,"60-74",TRUE,"75+")</f>
        <v>60-74</v>
      </c>
      <c r="P7314" t="str" cm="1">
        <f t="array" ref="P7314">_xlfn.IFS(Table1[[#This Row],[Patient Waittime]]&lt;=15,"0-15",Table1[[#This Row],[Patient Waittime]]&lt;=30,"16-30",Table1[[#This Row],[Patient Waittime]]&lt;=45,"31-45",Table1[[#This Row],[Patient Waittime]]&lt;=60,"46-60",TRUE,"60+")</f>
        <v>31-45</v>
      </c>
      <c r="Q7314">
        <f>--(Table1[[#This Row],[Patient Waittime]]&lt;=30)</f>
        <v>0</v>
      </c>
      <c r="R7314">
        <f>--Table1[[#This Row],[Patient Admission Flag]]</f>
        <v>1</v>
      </c>
      <c r="S7314">
        <f>--AND(Table1[[#This Row],[WithinTarget]]=1,Table1[[#This Row],[Patient Satisfaction Score]]&gt;=7)</f>
        <v>0</v>
      </c>
      <c r="T7314" t="str">
        <f>IF(LEFT(Table1[[#This Row],[Patient Gender]],1)="F","Female","Male")</f>
        <v>Male</v>
      </c>
    </row>
    <row r="7315" spans="1:20" x14ac:dyDescent="0.3">
      <c r="A7315" t="s">
        <v>7419</v>
      </c>
      <c r="B7315" s="1">
        <v>45583.676388888889</v>
      </c>
      <c r="C7315" t="s">
        <v>9</v>
      </c>
      <c r="D7315">
        <v>33</v>
      </c>
      <c r="E7315" t="s">
        <v>14</v>
      </c>
      <c r="F7315" t="s">
        <v>11</v>
      </c>
      <c r="G7315" t="b">
        <v>1</v>
      </c>
      <c r="I7315">
        <v>47</v>
      </c>
      <c r="J7315" t="b">
        <v>1</v>
      </c>
      <c r="K7315">
        <f>YEAR(Table1[[#This Row],[Patient Admission Date]])</f>
        <v>2024</v>
      </c>
      <c r="L7315" t="str">
        <f>TEXT(Table1[[#This Row],[Patient Admission Date]],"mmm")</f>
        <v>Oct</v>
      </c>
      <c r="M7315" t="str">
        <f>TEXT(Table1[[#This Row],[Patient Admission Date]],"ddd")</f>
        <v>Fri</v>
      </c>
      <c r="N7315" t="str">
        <f>TEXT(INT(HOUR(Table1[[#This Row],[Patient Admission Date]])/3)*3,"00")&amp;"-"&amp;TEXT(INT(HOUR(Table1[[#This Row],[Patient Admission Date]])/3)*3+3,"00")</f>
        <v>15-18</v>
      </c>
      <c r="O7315" t="str" cm="1">
        <f t="array" ref="O7315">_xlfn.IFS(Table1[[#This Row],[Patient Age]]&lt;=14,"0-14",Table1[[#This Row],[Patient Age]]&lt;=29,"15-29",Table1[[#This Row],[Patient Age]]&lt;=44,"30-44",Table1[[#This Row],[Patient Age]]&lt;=59,"45-59",Table1[[#This Row],[Patient Age]]&lt;=74,"60-74",TRUE,"75+")</f>
        <v>30-44</v>
      </c>
      <c r="P7315" t="str" cm="1">
        <f t="array" ref="P7315">_xlfn.IFS(Table1[[#This Row],[Patient Waittime]]&lt;=15,"0-15",Table1[[#This Row],[Patient Waittime]]&lt;=30,"16-30",Table1[[#This Row],[Patient Waittime]]&lt;=45,"31-45",Table1[[#This Row],[Patient Waittime]]&lt;=60,"46-60",TRUE,"60+")</f>
        <v>46-60</v>
      </c>
      <c r="Q7315">
        <f>--(Table1[[#This Row],[Patient Waittime]]&lt;=30)</f>
        <v>0</v>
      </c>
      <c r="R7315">
        <f>--Table1[[#This Row],[Patient Admission Flag]]</f>
        <v>1</v>
      </c>
      <c r="S7315">
        <f>--AND(Table1[[#This Row],[WithinTarget]]=1,Table1[[#This Row],[Patient Satisfaction Score]]&gt;=7)</f>
        <v>0</v>
      </c>
      <c r="T7315" t="str">
        <f>IF(LEFT(Table1[[#This Row],[Patient Gender]],1)="F","Female","Male")</f>
        <v>Male</v>
      </c>
    </row>
    <row r="7316" spans="1:20" x14ac:dyDescent="0.3">
      <c r="A7316" t="s">
        <v>7420</v>
      </c>
      <c r="B7316" s="1">
        <v>45335.520833333336</v>
      </c>
      <c r="C7316" t="s">
        <v>9</v>
      </c>
      <c r="D7316">
        <v>70</v>
      </c>
      <c r="E7316" t="s">
        <v>14</v>
      </c>
      <c r="F7316" t="s">
        <v>11</v>
      </c>
      <c r="G7316" t="b">
        <v>1</v>
      </c>
      <c r="I7316">
        <v>52</v>
      </c>
      <c r="J7316" t="b">
        <v>1</v>
      </c>
      <c r="K7316">
        <f>YEAR(Table1[[#This Row],[Patient Admission Date]])</f>
        <v>2024</v>
      </c>
      <c r="L7316" t="str">
        <f>TEXT(Table1[[#This Row],[Patient Admission Date]],"mmm")</f>
        <v>Feb</v>
      </c>
      <c r="M7316" t="str">
        <f>TEXT(Table1[[#This Row],[Patient Admission Date]],"ddd")</f>
        <v>Tue</v>
      </c>
      <c r="N7316" t="str">
        <f>TEXT(INT(HOUR(Table1[[#This Row],[Patient Admission Date]])/3)*3,"00")&amp;"-"&amp;TEXT(INT(HOUR(Table1[[#This Row],[Patient Admission Date]])/3)*3+3,"00")</f>
        <v>12-15</v>
      </c>
      <c r="O7316" t="str" cm="1">
        <f t="array" ref="O7316">_xlfn.IFS(Table1[[#This Row],[Patient Age]]&lt;=14,"0-14",Table1[[#This Row],[Patient Age]]&lt;=29,"15-29",Table1[[#This Row],[Patient Age]]&lt;=44,"30-44",Table1[[#This Row],[Patient Age]]&lt;=59,"45-59",Table1[[#This Row],[Patient Age]]&lt;=74,"60-74",TRUE,"75+")</f>
        <v>60-74</v>
      </c>
      <c r="P7316" t="str" cm="1">
        <f t="array" ref="P7316">_xlfn.IFS(Table1[[#This Row],[Patient Waittime]]&lt;=15,"0-15",Table1[[#This Row],[Patient Waittime]]&lt;=30,"16-30",Table1[[#This Row],[Patient Waittime]]&lt;=45,"31-45",Table1[[#This Row],[Patient Waittime]]&lt;=60,"46-60",TRUE,"60+")</f>
        <v>46-60</v>
      </c>
      <c r="Q7316">
        <f>--(Table1[[#This Row],[Patient Waittime]]&lt;=30)</f>
        <v>0</v>
      </c>
      <c r="R7316">
        <f>--Table1[[#This Row],[Patient Admission Flag]]</f>
        <v>1</v>
      </c>
      <c r="S7316">
        <f>--AND(Table1[[#This Row],[WithinTarget]]=1,Table1[[#This Row],[Patient Satisfaction Score]]&gt;=7)</f>
        <v>0</v>
      </c>
      <c r="T7316" t="str">
        <f>IF(LEFT(Table1[[#This Row],[Patient Gender]],1)="F","Female","Male")</f>
        <v>Male</v>
      </c>
    </row>
    <row r="7317" spans="1:20" x14ac:dyDescent="0.3">
      <c r="A7317" t="s">
        <v>7421</v>
      </c>
      <c r="B7317" s="1">
        <v>45397.857638888891</v>
      </c>
      <c r="C7317" t="s">
        <v>9</v>
      </c>
      <c r="D7317">
        <v>16</v>
      </c>
      <c r="E7317" t="s">
        <v>14</v>
      </c>
      <c r="F7317" t="s">
        <v>11</v>
      </c>
      <c r="G7317" t="b">
        <v>1</v>
      </c>
      <c r="I7317">
        <v>56</v>
      </c>
      <c r="J7317" t="b">
        <v>1</v>
      </c>
      <c r="K7317">
        <f>YEAR(Table1[[#This Row],[Patient Admission Date]])</f>
        <v>2024</v>
      </c>
      <c r="L7317" t="str">
        <f>TEXT(Table1[[#This Row],[Patient Admission Date]],"mmm")</f>
        <v>Apr</v>
      </c>
      <c r="M7317" t="str">
        <f>TEXT(Table1[[#This Row],[Patient Admission Date]],"ddd")</f>
        <v>Mon</v>
      </c>
      <c r="N7317" t="str">
        <f>TEXT(INT(HOUR(Table1[[#This Row],[Patient Admission Date]])/3)*3,"00")&amp;"-"&amp;TEXT(INT(HOUR(Table1[[#This Row],[Patient Admission Date]])/3)*3+3,"00")</f>
        <v>18-21</v>
      </c>
      <c r="O7317" t="str" cm="1">
        <f t="array" ref="O7317">_xlfn.IFS(Table1[[#This Row],[Patient Age]]&lt;=14,"0-14",Table1[[#This Row],[Patient Age]]&lt;=29,"15-29",Table1[[#This Row],[Patient Age]]&lt;=44,"30-44",Table1[[#This Row],[Patient Age]]&lt;=59,"45-59",Table1[[#This Row],[Patient Age]]&lt;=74,"60-74",TRUE,"75+")</f>
        <v>15-29</v>
      </c>
      <c r="P7317" t="str" cm="1">
        <f t="array" ref="P7317">_xlfn.IFS(Table1[[#This Row],[Patient Waittime]]&lt;=15,"0-15",Table1[[#This Row],[Patient Waittime]]&lt;=30,"16-30",Table1[[#This Row],[Patient Waittime]]&lt;=45,"31-45",Table1[[#This Row],[Patient Waittime]]&lt;=60,"46-60",TRUE,"60+")</f>
        <v>46-60</v>
      </c>
      <c r="Q7317">
        <f>--(Table1[[#This Row],[Patient Waittime]]&lt;=30)</f>
        <v>0</v>
      </c>
      <c r="R7317">
        <f>--Table1[[#This Row],[Patient Admission Flag]]</f>
        <v>1</v>
      </c>
      <c r="S7317">
        <f>--AND(Table1[[#This Row],[WithinTarget]]=1,Table1[[#This Row],[Patient Satisfaction Score]]&gt;=7)</f>
        <v>0</v>
      </c>
      <c r="T7317" t="str">
        <f>IF(LEFT(Table1[[#This Row],[Patient Gender]],1)="F","Female","Male")</f>
        <v>Male</v>
      </c>
    </row>
    <row r="7318" spans="1:20" x14ac:dyDescent="0.3">
      <c r="A7318" t="s">
        <v>7422</v>
      </c>
      <c r="B7318" s="1">
        <v>45535.606249999997</v>
      </c>
      <c r="C7318" t="s">
        <v>9</v>
      </c>
      <c r="D7318">
        <v>5</v>
      </c>
      <c r="E7318" t="s">
        <v>14</v>
      </c>
      <c r="F7318" t="s">
        <v>11</v>
      </c>
      <c r="G7318" t="b">
        <v>1</v>
      </c>
      <c r="I7318">
        <v>17</v>
      </c>
      <c r="J7318" t="b">
        <v>1</v>
      </c>
      <c r="K7318">
        <f>YEAR(Table1[[#This Row],[Patient Admission Date]])</f>
        <v>2024</v>
      </c>
      <c r="L7318" t="str">
        <f>TEXT(Table1[[#This Row],[Patient Admission Date]],"mmm")</f>
        <v>Aug</v>
      </c>
      <c r="M7318" t="str">
        <f>TEXT(Table1[[#This Row],[Patient Admission Date]],"ddd")</f>
        <v>Sat</v>
      </c>
      <c r="N7318" t="str">
        <f>TEXT(INT(HOUR(Table1[[#This Row],[Patient Admission Date]])/3)*3,"00")&amp;"-"&amp;TEXT(INT(HOUR(Table1[[#This Row],[Patient Admission Date]])/3)*3+3,"00")</f>
        <v>12-15</v>
      </c>
      <c r="O7318" t="str" cm="1">
        <f t="array" ref="O7318">_xlfn.IFS(Table1[[#This Row],[Patient Age]]&lt;=14,"0-14",Table1[[#This Row],[Patient Age]]&lt;=29,"15-29",Table1[[#This Row],[Patient Age]]&lt;=44,"30-44",Table1[[#This Row],[Patient Age]]&lt;=59,"45-59",Table1[[#This Row],[Patient Age]]&lt;=74,"60-74",TRUE,"75+")</f>
        <v>0-14</v>
      </c>
      <c r="P7318" t="str" cm="1">
        <f t="array" ref="P7318">_xlfn.IFS(Table1[[#This Row],[Patient Waittime]]&lt;=15,"0-15",Table1[[#This Row],[Patient Waittime]]&lt;=30,"16-30",Table1[[#This Row],[Patient Waittime]]&lt;=45,"31-45",Table1[[#This Row],[Patient Waittime]]&lt;=60,"46-60",TRUE,"60+")</f>
        <v>16-30</v>
      </c>
      <c r="Q7318">
        <f>--(Table1[[#This Row],[Patient Waittime]]&lt;=30)</f>
        <v>1</v>
      </c>
      <c r="R7318">
        <f>--Table1[[#This Row],[Patient Admission Flag]]</f>
        <v>1</v>
      </c>
      <c r="S7318">
        <f>--AND(Table1[[#This Row],[WithinTarget]]=1,Table1[[#This Row],[Patient Satisfaction Score]]&gt;=7)</f>
        <v>0</v>
      </c>
      <c r="T7318" t="str">
        <f>IF(LEFT(Table1[[#This Row],[Patient Gender]],1)="F","Female","Male")</f>
        <v>Male</v>
      </c>
    </row>
    <row r="7319" spans="1:20" x14ac:dyDescent="0.3">
      <c r="A7319" t="s">
        <v>7423</v>
      </c>
      <c r="B7319" s="1">
        <v>45435.156944444447</v>
      </c>
      <c r="C7319" t="s">
        <v>9</v>
      </c>
      <c r="D7319">
        <v>44</v>
      </c>
      <c r="E7319" t="s">
        <v>14</v>
      </c>
      <c r="F7319" t="s">
        <v>11</v>
      </c>
      <c r="G7319" t="b">
        <v>1</v>
      </c>
      <c r="I7319">
        <v>25</v>
      </c>
      <c r="J7319" t="b">
        <v>1</v>
      </c>
      <c r="K7319">
        <f>YEAR(Table1[[#This Row],[Patient Admission Date]])</f>
        <v>2024</v>
      </c>
      <c r="L7319" t="str">
        <f>TEXT(Table1[[#This Row],[Patient Admission Date]],"mmm")</f>
        <v>May</v>
      </c>
      <c r="M7319" t="str">
        <f>TEXT(Table1[[#This Row],[Patient Admission Date]],"ddd")</f>
        <v>Thu</v>
      </c>
      <c r="N7319" t="str">
        <f>TEXT(INT(HOUR(Table1[[#This Row],[Patient Admission Date]])/3)*3,"00")&amp;"-"&amp;TEXT(INT(HOUR(Table1[[#This Row],[Patient Admission Date]])/3)*3+3,"00")</f>
        <v>03-06</v>
      </c>
      <c r="O7319" t="str" cm="1">
        <f t="array" ref="O7319">_xlfn.IFS(Table1[[#This Row],[Patient Age]]&lt;=14,"0-14",Table1[[#This Row],[Patient Age]]&lt;=29,"15-29",Table1[[#This Row],[Patient Age]]&lt;=44,"30-44",Table1[[#This Row],[Patient Age]]&lt;=59,"45-59",Table1[[#This Row],[Patient Age]]&lt;=74,"60-74",TRUE,"75+")</f>
        <v>30-44</v>
      </c>
      <c r="P7319" t="str" cm="1">
        <f t="array" ref="P7319">_xlfn.IFS(Table1[[#This Row],[Patient Waittime]]&lt;=15,"0-15",Table1[[#This Row],[Patient Waittime]]&lt;=30,"16-30",Table1[[#This Row],[Patient Waittime]]&lt;=45,"31-45",Table1[[#This Row],[Patient Waittime]]&lt;=60,"46-60",TRUE,"60+")</f>
        <v>16-30</v>
      </c>
      <c r="Q7319">
        <f>--(Table1[[#This Row],[Patient Waittime]]&lt;=30)</f>
        <v>1</v>
      </c>
      <c r="R7319">
        <f>--Table1[[#This Row],[Patient Admission Flag]]</f>
        <v>1</v>
      </c>
      <c r="S7319">
        <f>--AND(Table1[[#This Row],[WithinTarget]]=1,Table1[[#This Row],[Patient Satisfaction Score]]&gt;=7)</f>
        <v>0</v>
      </c>
      <c r="T7319" t="str">
        <f>IF(LEFT(Table1[[#This Row],[Patient Gender]],1)="F","Female","Male")</f>
        <v>Male</v>
      </c>
    </row>
    <row r="7320" spans="1:20" x14ac:dyDescent="0.3">
      <c r="A7320" t="s">
        <v>7424</v>
      </c>
      <c r="B7320" s="1">
        <v>45302.263194444444</v>
      </c>
      <c r="C7320" t="s">
        <v>9</v>
      </c>
      <c r="D7320">
        <v>58</v>
      </c>
      <c r="E7320" t="s">
        <v>14</v>
      </c>
      <c r="F7320" t="s">
        <v>11</v>
      </c>
      <c r="G7320" t="b">
        <v>1</v>
      </c>
      <c r="I7320">
        <v>26</v>
      </c>
      <c r="J7320" t="b">
        <v>1</v>
      </c>
      <c r="K7320">
        <f>YEAR(Table1[[#This Row],[Patient Admission Date]])</f>
        <v>2024</v>
      </c>
      <c r="L7320" t="str">
        <f>TEXT(Table1[[#This Row],[Patient Admission Date]],"mmm")</f>
        <v>Jan</v>
      </c>
      <c r="M7320" t="str">
        <f>TEXT(Table1[[#This Row],[Patient Admission Date]],"ddd")</f>
        <v>Thu</v>
      </c>
      <c r="N7320" t="str">
        <f>TEXT(INT(HOUR(Table1[[#This Row],[Patient Admission Date]])/3)*3,"00")&amp;"-"&amp;TEXT(INT(HOUR(Table1[[#This Row],[Patient Admission Date]])/3)*3+3,"00")</f>
        <v>06-09</v>
      </c>
      <c r="O7320" t="str" cm="1">
        <f t="array" ref="O7320">_xlfn.IFS(Table1[[#This Row],[Patient Age]]&lt;=14,"0-14",Table1[[#This Row],[Patient Age]]&lt;=29,"15-29",Table1[[#This Row],[Patient Age]]&lt;=44,"30-44",Table1[[#This Row],[Patient Age]]&lt;=59,"45-59",Table1[[#This Row],[Patient Age]]&lt;=74,"60-74",TRUE,"75+")</f>
        <v>45-59</v>
      </c>
      <c r="P7320" t="str" cm="1">
        <f t="array" ref="P7320">_xlfn.IFS(Table1[[#This Row],[Patient Waittime]]&lt;=15,"0-15",Table1[[#This Row],[Patient Waittime]]&lt;=30,"16-30",Table1[[#This Row],[Patient Waittime]]&lt;=45,"31-45",Table1[[#This Row],[Patient Waittime]]&lt;=60,"46-60",TRUE,"60+")</f>
        <v>16-30</v>
      </c>
      <c r="Q7320">
        <f>--(Table1[[#This Row],[Patient Waittime]]&lt;=30)</f>
        <v>1</v>
      </c>
      <c r="R7320">
        <f>--Table1[[#This Row],[Patient Admission Flag]]</f>
        <v>1</v>
      </c>
      <c r="S7320">
        <f>--AND(Table1[[#This Row],[WithinTarget]]=1,Table1[[#This Row],[Patient Satisfaction Score]]&gt;=7)</f>
        <v>0</v>
      </c>
      <c r="T7320" t="str">
        <f>IF(LEFT(Table1[[#This Row],[Patient Gender]],1)="F","Female","Male")</f>
        <v>Male</v>
      </c>
    </row>
    <row r="7321" spans="1:20" x14ac:dyDescent="0.3">
      <c r="A7321" t="s">
        <v>7425</v>
      </c>
      <c r="B7321" s="1">
        <v>45369.760416666664</v>
      </c>
      <c r="C7321" t="s">
        <v>9</v>
      </c>
      <c r="D7321">
        <v>60</v>
      </c>
      <c r="E7321" t="s">
        <v>14</v>
      </c>
      <c r="F7321" t="s">
        <v>11</v>
      </c>
      <c r="G7321" t="b">
        <v>1</v>
      </c>
      <c r="I7321">
        <v>34</v>
      </c>
      <c r="J7321" t="b">
        <v>1</v>
      </c>
      <c r="K7321">
        <f>YEAR(Table1[[#This Row],[Patient Admission Date]])</f>
        <v>2024</v>
      </c>
      <c r="L7321" t="str">
        <f>TEXT(Table1[[#This Row],[Patient Admission Date]],"mmm")</f>
        <v>Mar</v>
      </c>
      <c r="M7321" t="str">
        <f>TEXT(Table1[[#This Row],[Patient Admission Date]],"ddd")</f>
        <v>Mon</v>
      </c>
      <c r="N7321" t="str">
        <f>TEXT(INT(HOUR(Table1[[#This Row],[Patient Admission Date]])/3)*3,"00")&amp;"-"&amp;TEXT(INT(HOUR(Table1[[#This Row],[Patient Admission Date]])/3)*3+3,"00")</f>
        <v>18-21</v>
      </c>
      <c r="O7321" t="str" cm="1">
        <f t="array" ref="O7321">_xlfn.IFS(Table1[[#This Row],[Patient Age]]&lt;=14,"0-14",Table1[[#This Row],[Patient Age]]&lt;=29,"15-29",Table1[[#This Row],[Patient Age]]&lt;=44,"30-44",Table1[[#This Row],[Patient Age]]&lt;=59,"45-59",Table1[[#This Row],[Patient Age]]&lt;=74,"60-74",TRUE,"75+")</f>
        <v>60-74</v>
      </c>
      <c r="P7321" t="str" cm="1">
        <f t="array" ref="P7321">_xlfn.IFS(Table1[[#This Row],[Patient Waittime]]&lt;=15,"0-15",Table1[[#This Row],[Patient Waittime]]&lt;=30,"16-30",Table1[[#This Row],[Patient Waittime]]&lt;=45,"31-45",Table1[[#This Row],[Patient Waittime]]&lt;=60,"46-60",TRUE,"60+")</f>
        <v>31-45</v>
      </c>
      <c r="Q7321">
        <f>--(Table1[[#This Row],[Patient Waittime]]&lt;=30)</f>
        <v>0</v>
      </c>
      <c r="R7321">
        <f>--Table1[[#This Row],[Patient Admission Flag]]</f>
        <v>1</v>
      </c>
      <c r="S7321">
        <f>--AND(Table1[[#This Row],[WithinTarget]]=1,Table1[[#This Row],[Patient Satisfaction Score]]&gt;=7)</f>
        <v>0</v>
      </c>
      <c r="T7321" t="str">
        <f>IF(LEFT(Table1[[#This Row],[Patient Gender]],1)="F","Female","Male")</f>
        <v>Male</v>
      </c>
    </row>
    <row r="7322" spans="1:20" x14ac:dyDescent="0.3">
      <c r="A7322" t="s">
        <v>7426</v>
      </c>
      <c r="B7322" s="1">
        <v>45354.943749999999</v>
      </c>
      <c r="C7322" t="s">
        <v>9</v>
      </c>
      <c r="D7322">
        <v>39</v>
      </c>
      <c r="E7322" t="s">
        <v>14</v>
      </c>
      <c r="F7322" t="s">
        <v>11</v>
      </c>
      <c r="G7322" t="b">
        <v>1</v>
      </c>
      <c r="I7322">
        <v>36</v>
      </c>
      <c r="J7322" t="b">
        <v>1</v>
      </c>
      <c r="K7322">
        <f>YEAR(Table1[[#This Row],[Patient Admission Date]])</f>
        <v>2024</v>
      </c>
      <c r="L7322" t="str">
        <f>TEXT(Table1[[#This Row],[Patient Admission Date]],"mmm")</f>
        <v>Mar</v>
      </c>
      <c r="M7322" t="str">
        <f>TEXT(Table1[[#This Row],[Patient Admission Date]],"ddd")</f>
        <v>Sun</v>
      </c>
      <c r="N7322" t="str">
        <f>TEXT(INT(HOUR(Table1[[#This Row],[Patient Admission Date]])/3)*3,"00")&amp;"-"&amp;TEXT(INT(HOUR(Table1[[#This Row],[Patient Admission Date]])/3)*3+3,"00")</f>
        <v>21-24</v>
      </c>
      <c r="O7322" t="str" cm="1">
        <f t="array" ref="O7322">_xlfn.IFS(Table1[[#This Row],[Patient Age]]&lt;=14,"0-14",Table1[[#This Row],[Patient Age]]&lt;=29,"15-29",Table1[[#This Row],[Patient Age]]&lt;=44,"30-44",Table1[[#This Row],[Patient Age]]&lt;=59,"45-59",Table1[[#This Row],[Patient Age]]&lt;=74,"60-74",TRUE,"75+")</f>
        <v>30-44</v>
      </c>
      <c r="P7322" t="str" cm="1">
        <f t="array" ref="P7322">_xlfn.IFS(Table1[[#This Row],[Patient Waittime]]&lt;=15,"0-15",Table1[[#This Row],[Patient Waittime]]&lt;=30,"16-30",Table1[[#This Row],[Patient Waittime]]&lt;=45,"31-45",Table1[[#This Row],[Patient Waittime]]&lt;=60,"46-60",TRUE,"60+")</f>
        <v>31-45</v>
      </c>
      <c r="Q7322">
        <f>--(Table1[[#This Row],[Patient Waittime]]&lt;=30)</f>
        <v>0</v>
      </c>
      <c r="R7322">
        <f>--Table1[[#This Row],[Patient Admission Flag]]</f>
        <v>1</v>
      </c>
      <c r="S7322">
        <f>--AND(Table1[[#This Row],[WithinTarget]]=1,Table1[[#This Row],[Patient Satisfaction Score]]&gt;=7)</f>
        <v>0</v>
      </c>
      <c r="T7322" t="str">
        <f>IF(LEFT(Table1[[#This Row],[Patient Gender]],1)="F","Female","Male")</f>
        <v>Male</v>
      </c>
    </row>
    <row r="7323" spans="1:20" x14ac:dyDescent="0.3">
      <c r="A7323" t="s">
        <v>7427</v>
      </c>
      <c r="B7323" s="1">
        <v>45459.795138888891</v>
      </c>
      <c r="C7323" t="s">
        <v>9</v>
      </c>
      <c r="D7323">
        <v>18</v>
      </c>
      <c r="E7323" t="s">
        <v>14</v>
      </c>
      <c r="F7323" t="s">
        <v>11</v>
      </c>
      <c r="G7323" t="b">
        <v>1</v>
      </c>
      <c r="I7323">
        <v>43</v>
      </c>
      <c r="J7323" t="b">
        <v>1</v>
      </c>
      <c r="K7323">
        <f>YEAR(Table1[[#This Row],[Patient Admission Date]])</f>
        <v>2024</v>
      </c>
      <c r="L7323" t="str">
        <f>TEXT(Table1[[#This Row],[Patient Admission Date]],"mmm")</f>
        <v>Jun</v>
      </c>
      <c r="M7323" t="str">
        <f>TEXT(Table1[[#This Row],[Patient Admission Date]],"ddd")</f>
        <v>Sun</v>
      </c>
      <c r="N7323" t="str">
        <f>TEXT(INT(HOUR(Table1[[#This Row],[Patient Admission Date]])/3)*3,"00")&amp;"-"&amp;TEXT(INT(HOUR(Table1[[#This Row],[Patient Admission Date]])/3)*3+3,"00")</f>
        <v>18-21</v>
      </c>
      <c r="O7323" t="str" cm="1">
        <f t="array" ref="O7323">_xlfn.IFS(Table1[[#This Row],[Patient Age]]&lt;=14,"0-14",Table1[[#This Row],[Patient Age]]&lt;=29,"15-29",Table1[[#This Row],[Patient Age]]&lt;=44,"30-44",Table1[[#This Row],[Patient Age]]&lt;=59,"45-59",Table1[[#This Row],[Patient Age]]&lt;=74,"60-74",TRUE,"75+")</f>
        <v>15-29</v>
      </c>
      <c r="P7323" t="str" cm="1">
        <f t="array" ref="P7323">_xlfn.IFS(Table1[[#This Row],[Patient Waittime]]&lt;=15,"0-15",Table1[[#This Row],[Patient Waittime]]&lt;=30,"16-30",Table1[[#This Row],[Patient Waittime]]&lt;=45,"31-45",Table1[[#This Row],[Patient Waittime]]&lt;=60,"46-60",TRUE,"60+")</f>
        <v>31-45</v>
      </c>
      <c r="Q7323">
        <f>--(Table1[[#This Row],[Patient Waittime]]&lt;=30)</f>
        <v>0</v>
      </c>
      <c r="R7323">
        <f>--Table1[[#This Row],[Patient Admission Flag]]</f>
        <v>1</v>
      </c>
      <c r="S7323">
        <f>--AND(Table1[[#This Row],[WithinTarget]]=1,Table1[[#This Row],[Patient Satisfaction Score]]&gt;=7)</f>
        <v>0</v>
      </c>
      <c r="T7323" t="str">
        <f>IF(LEFT(Table1[[#This Row],[Patient Gender]],1)="F","Female","Male")</f>
        <v>Male</v>
      </c>
    </row>
    <row r="7324" spans="1:20" x14ac:dyDescent="0.3">
      <c r="A7324" t="s">
        <v>7428</v>
      </c>
      <c r="B7324" s="1">
        <v>45267.842361111114</v>
      </c>
      <c r="C7324" t="s">
        <v>9</v>
      </c>
      <c r="D7324">
        <v>72</v>
      </c>
      <c r="E7324" t="s">
        <v>14</v>
      </c>
      <c r="F7324" t="s">
        <v>11</v>
      </c>
      <c r="G7324" t="b">
        <v>1</v>
      </c>
      <c r="I7324">
        <v>48</v>
      </c>
      <c r="J7324" t="b">
        <v>1</v>
      </c>
      <c r="K7324">
        <f>YEAR(Table1[[#This Row],[Patient Admission Date]])</f>
        <v>2023</v>
      </c>
      <c r="L7324" t="str">
        <f>TEXT(Table1[[#This Row],[Patient Admission Date]],"mmm")</f>
        <v>Dec</v>
      </c>
      <c r="M7324" t="str">
        <f>TEXT(Table1[[#This Row],[Patient Admission Date]],"ddd")</f>
        <v>Thu</v>
      </c>
      <c r="N7324" t="str">
        <f>TEXT(INT(HOUR(Table1[[#This Row],[Patient Admission Date]])/3)*3,"00")&amp;"-"&amp;TEXT(INT(HOUR(Table1[[#This Row],[Patient Admission Date]])/3)*3+3,"00")</f>
        <v>18-21</v>
      </c>
      <c r="O7324" t="str" cm="1">
        <f t="array" ref="O7324">_xlfn.IFS(Table1[[#This Row],[Patient Age]]&lt;=14,"0-14",Table1[[#This Row],[Patient Age]]&lt;=29,"15-29",Table1[[#This Row],[Patient Age]]&lt;=44,"30-44",Table1[[#This Row],[Patient Age]]&lt;=59,"45-59",Table1[[#This Row],[Patient Age]]&lt;=74,"60-74",TRUE,"75+")</f>
        <v>60-74</v>
      </c>
      <c r="P7324" t="str" cm="1">
        <f t="array" ref="P7324">_xlfn.IFS(Table1[[#This Row],[Patient Waittime]]&lt;=15,"0-15",Table1[[#This Row],[Patient Waittime]]&lt;=30,"16-30",Table1[[#This Row],[Patient Waittime]]&lt;=45,"31-45",Table1[[#This Row],[Patient Waittime]]&lt;=60,"46-60",TRUE,"60+")</f>
        <v>46-60</v>
      </c>
      <c r="Q7324">
        <f>--(Table1[[#This Row],[Patient Waittime]]&lt;=30)</f>
        <v>0</v>
      </c>
      <c r="R7324">
        <f>--Table1[[#This Row],[Patient Admission Flag]]</f>
        <v>1</v>
      </c>
      <c r="S7324">
        <f>--AND(Table1[[#This Row],[WithinTarget]]=1,Table1[[#This Row],[Patient Satisfaction Score]]&gt;=7)</f>
        <v>0</v>
      </c>
      <c r="T7324" t="str">
        <f>IF(LEFT(Table1[[#This Row],[Patient Gender]],1)="F","Female","Male")</f>
        <v>Male</v>
      </c>
    </row>
    <row r="7325" spans="1:20" x14ac:dyDescent="0.3">
      <c r="A7325" t="s">
        <v>7429</v>
      </c>
      <c r="B7325" s="1">
        <v>45184.588888888888</v>
      </c>
      <c r="C7325" t="s">
        <v>9</v>
      </c>
      <c r="D7325">
        <v>58</v>
      </c>
      <c r="E7325" t="s">
        <v>14</v>
      </c>
      <c r="F7325" t="s">
        <v>11</v>
      </c>
      <c r="G7325" t="b">
        <v>1</v>
      </c>
      <c r="I7325">
        <v>53</v>
      </c>
      <c r="J7325" t="b">
        <v>1</v>
      </c>
      <c r="K7325">
        <f>YEAR(Table1[[#This Row],[Patient Admission Date]])</f>
        <v>2023</v>
      </c>
      <c r="L7325" t="str">
        <f>TEXT(Table1[[#This Row],[Patient Admission Date]],"mmm")</f>
        <v>Sep</v>
      </c>
      <c r="M7325" t="str">
        <f>TEXT(Table1[[#This Row],[Patient Admission Date]],"ddd")</f>
        <v>Fri</v>
      </c>
      <c r="N7325" t="str">
        <f>TEXT(INT(HOUR(Table1[[#This Row],[Patient Admission Date]])/3)*3,"00")&amp;"-"&amp;TEXT(INT(HOUR(Table1[[#This Row],[Patient Admission Date]])/3)*3+3,"00")</f>
        <v>12-15</v>
      </c>
      <c r="O7325" t="str" cm="1">
        <f t="array" ref="O7325">_xlfn.IFS(Table1[[#This Row],[Patient Age]]&lt;=14,"0-14",Table1[[#This Row],[Patient Age]]&lt;=29,"15-29",Table1[[#This Row],[Patient Age]]&lt;=44,"30-44",Table1[[#This Row],[Patient Age]]&lt;=59,"45-59",Table1[[#This Row],[Patient Age]]&lt;=74,"60-74",TRUE,"75+")</f>
        <v>45-59</v>
      </c>
      <c r="P7325" t="str" cm="1">
        <f t="array" ref="P7325">_xlfn.IFS(Table1[[#This Row],[Patient Waittime]]&lt;=15,"0-15",Table1[[#This Row],[Patient Waittime]]&lt;=30,"16-30",Table1[[#This Row],[Patient Waittime]]&lt;=45,"31-45",Table1[[#This Row],[Patient Waittime]]&lt;=60,"46-60",TRUE,"60+")</f>
        <v>46-60</v>
      </c>
      <c r="Q7325">
        <f>--(Table1[[#This Row],[Patient Waittime]]&lt;=30)</f>
        <v>0</v>
      </c>
      <c r="R7325">
        <f>--Table1[[#This Row],[Patient Admission Flag]]</f>
        <v>1</v>
      </c>
      <c r="S7325">
        <f>--AND(Table1[[#This Row],[WithinTarget]]=1,Table1[[#This Row],[Patient Satisfaction Score]]&gt;=7)</f>
        <v>0</v>
      </c>
      <c r="T7325" t="str">
        <f>IF(LEFT(Table1[[#This Row],[Patient Gender]],1)="F","Female","Male")</f>
        <v>Male</v>
      </c>
    </row>
    <row r="7326" spans="1:20" x14ac:dyDescent="0.3">
      <c r="A7326" t="s">
        <v>7430</v>
      </c>
      <c r="B7326" s="1">
        <v>45108.526388888888</v>
      </c>
      <c r="C7326" t="s">
        <v>9</v>
      </c>
      <c r="D7326">
        <v>40</v>
      </c>
      <c r="E7326" t="s">
        <v>14</v>
      </c>
      <c r="F7326" t="s">
        <v>11</v>
      </c>
      <c r="G7326" t="b">
        <v>1</v>
      </c>
      <c r="I7326">
        <v>57</v>
      </c>
      <c r="J7326" t="b">
        <v>1</v>
      </c>
      <c r="K7326">
        <f>YEAR(Table1[[#This Row],[Patient Admission Date]])</f>
        <v>2023</v>
      </c>
      <c r="L7326" t="str">
        <f>TEXT(Table1[[#This Row],[Patient Admission Date]],"mmm")</f>
        <v>Jul</v>
      </c>
      <c r="M7326" t="str">
        <f>TEXT(Table1[[#This Row],[Patient Admission Date]],"ddd")</f>
        <v>Sat</v>
      </c>
      <c r="N7326" t="str">
        <f>TEXT(INT(HOUR(Table1[[#This Row],[Patient Admission Date]])/3)*3,"00")&amp;"-"&amp;TEXT(INT(HOUR(Table1[[#This Row],[Patient Admission Date]])/3)*3+3,"00")</f>
        <v>12-15</v>
      </c>
      <c r="O7326" t="str" cm="1">
        <f t="array" ref="O7326">_xlfn.IFS(Table1[[#This Row],[Patient Age]]&lt;=14,"0-14",Table1[[#This Row],[Patient Age]]&lt;=29,"15-29",Table1[[#This Row],[Patient Age]]&lt;=44,"30-44",Table1[[#This Row],[Patient Age]]&lt;=59,"45-59",Table1[[#This Row],[Patient Age]]&lt;=74,"60-74",TRUE,"75+")</f>
        <v>30-44</v>
      </c>
      <c r="P7326" t="str" cm="1">
        <f t="array" ref="P7326">_xlfn.IFS(Table1[[#This Row],[Patient Waittime]]&lt;=15,"0-15",Table1[[#This Row],[Patient Waittime]]&lt;=30,"16-30",Table1[[#This Row],[Patient Waittime]]&lt;=45,"31-45",Table1[[#This Row],[Patient Waittime]]&lt;=60,"46-60",TRUE,"60+")</f>
        <v>46-60</v>
      </c>
      <c r="Q7326">
        <f>--(Table1[[#This Row],[Patient Waittime]]&lt;=30)</f>
        <v>0</v>
      </c>
      <c r="R7326">
        <f>--Table1[[#This Row],[Patient Admission Flag]]</f>
        <v>1</v>
      </c>
      <c r="S7326">
        <f>--AND(Table1[[#This Row],[WithinTarget]]=1,Table1[[#This Row],[Patient Satisfaction Score]]&gt;=7)</f>
        <v>0</v>
      </c>
      <c r="T7326" t="str">
        <f>IF(LEFT(Table1[[#This Row],[Patient Gender]],1)="F","Female","Male")</f>
        <v>Male</v>
      </c>
    </row>
    <row r="7327" spans="1:20" x14ac:dyDescent="0.3">
      <c r="A7327" t="s">
        <v>7431</v>
      </c>
      <c r="B7327" s="1">
        <v>45188.673611111109</v>
      </c>
      <c r="C7327" t="s">
        <v>9</v>
      </c>
      <c r="D7327">
        <v>18</v>
      </c>
      <c r="E7327" t="s">
        <v>14</v>
      </c>
      <c r="F7327" t="s">
        <v>11</v>
      </c>
      <c r="G7327" t="b">
        <v>1</v>
      </c>
      <c r="I7327">
        <v>19</v>
      </c>
      <c r="J7327" t="b">
        <v>1</v>
      </c>
      <c r="K7327">
        <f>YEAR(Table1[[#This Row],[Patient Admission Date]])</f>
        <v>2023</v>
      </c>
      <c r="L7327" t="str">
        <f>TEXT(Table1[[#This Row],[Patient Admission Date]],"mmm")</f>
        <v>Sep</v>
      </c>
      <c r="M7327" t="str">
        <f>TEXT(Table1[[#This Row],[Patient Admission Date]],"ddd")</f>
        <v>Tue</v>
      </c>
      <c r="N7327" t="str">
        <f>TEXT(INT(HOUR(Table1[[#This Row],[Patient Admission Date]])/3)*3,"00")&amp;"-"&amp;TEXT(INT(HOUR(Table1[[#This Row],[Patient Admission Date]])/3)*3+3,"00")</f>
        <v>15-18</v>
      </c>
      <c r="O7327" t="str" cm="1">
        <f t="array" ref="O7327">_xlfn.IFS(Table1[[#This Row],[Patient Age]]&lt;=14,"0-14",Table1[[#This Row],[Patient Age]]&lt;=29,"15-29",Table1[[#This Row],[Patient Age]]&lt;=44,"30-44",Table1[[#This Row],[Patient Age]]&lt;=59,"45-59",Table1[[#This Row],[Patient Age]]&lt;=74,"60-74",TRUE,"75+")</f>
        <v>15-29</v>
      </c>
      <c r="P7327" t="str" cm="1">
        <f t="array" ref="P7327">_xlfn.IFS(Table1[[#This Row],[Patient Waittime]]&lt;=15,"0-15",Table1[[#This Row],[Patient Waittime]]&lt;=30,"16-30",Table1[[#This Row],[Patient Waittime]]&lt;=45,"31-45",Table1[[#This Row],[Patient Waittime]]&lt;=60,"46-60",TRUE,"60+")</f>
        <v>16-30</v>
      </c>
      <c r="Q7327">
        <f>--(Table1[[#This Row],[Patient Waittime]]&lt;=30)</f>
        <v>1</v>
      </c>
      <c r="R7327">
        <f>--Table1[[#This Row],[Patient Admission Flag]]</f>
        <v>1</v>
      </c>
      <c r="S7327">
        <f>--AND(Table1[[#This Row],[WithinTarget]]=1,Table1[[#This Row],[Patient Satisfaction Score]]&gt;=7)</f>
        <v>0</v>
      </c>
      <c r="T7327" t="str">
        <f>IF(LEFT(Table1[[#This Row],[Patient Gender]],1)="F","Female","Male")</f>
        <v>Male</v>
      </c>
    </row>
    <row r="7328" spans="1:20" x14ac:dyDescent="0.3">
      <c r="A7328" t="s">
        <v>7432</v>
      </c>
      <c r="B7328" s="1">
        <v>45318.388194444444</v>
      </c>
      <c r="C7328" t="s">
        <v>9</v>
      </c>
      <c r="D7328">
        <v>7</v>
      </c>
      <c r="E7328" t="s">
        <v>14</v>
      </c>
      <c r="F7328" t="s">
        <v>11</v>
      </c>
      <c r="G7328" t="b">
        <v>1</v>
      </c>
      <c r="I7328">
        <v>45</v>
      </c>
      <c r="J7328" t="b">
        <v>1</v>
      </c>
      <c r="K7328">
        <f>YEAR(Table1[[#This Row],[Patient Admission Date]])</f>
        <v>2024</v>
      </c>
      <c r="L7328" t="str">
        <f>TEXT(Table1[[#This Row],[Patient Admission Date]],"mmm")</f>
        <v>Jan</v>
      </c>
      <c r="M7328" t="str">
        <f>TEXT(Table1[[#This Row],[Patient Admission Date]],"ddd")</f>
        <v>Sat</v>
      </c>
      <c r="N7328" t="str">
        <f>TEXT(INT(HOUR(Table1[[#This Row],[Patient Admission Date]])/3)*3,"00")&amp;"-"&amp;TEXT(INT(HOUR(Table1[[#This Row],[Patient Admission Date]])/3)*3+3,"00")</f>
        <v>09-12</v>
      </c>
      <c r="O7328" t="str" cm="1">
        <f t="array" ref="O7328">_xlfn.IFS(Table1[[#This Row],[Patient Age]]&lt;=14,"0-14",Table1[[#This Row],[Patient Age]]&lt;=29,"15-29",Table1[[#This Row],[Patient Age]]&lt;=44,"30-44",Table1[[#This Row],[Patient Age]]&lt;=59,"45-59",Table1[[#This Row],[Patient Age]]&lt;=74,"60-74",TRUE,"75+")</f>
        <v>0-14</v>
      </c>
      <c r="P7328" t="str" cm="1">
        <f t="array" ref="P7328">_xlfn.IFS(Table1[[#This Row],[Patient Waittime]]&lt;=15,"0-15",Table1[[#This Row],[Patient Waittime]]&lt;=30,"16-30",Table1[[#This Row],[Patient Waittime]]&lt;=45,"31-45",Table1[[#This Row],[Patient Waittime]]&lt;=60,"46-60",TRUE,"60+")</f>
        <v>31-45</v>
      </c>
      <c r="Q7328">
        <f>--(Table1[[#This Row],[Patient Waittime]]&lt;=30)</f>
        <v>0</v>
      </c>
      <c r="R7328">
        <f>--Table1[[#This Row],[Patient Admission Flag]]</f>
        <v>1</v>
      </c>
      <c r="S7328">
        <f>--AND(Table1[[#This Row],[WithinTarget]]=1,Table1[[#This Row],[Patient Satisfaction Score]]&gt;=7)</f>
        <v>0</v>
      </c>
      <c r="T7328" t="str">
        <f>IF(LEFT(Table1[[#This Row],[Patient Gender]],1)="F","Female","Male")</f>
        <v>Male</v>
      </c>
    </row>
    <row r="7329" spans="1:20" x14ac:dyDescent="0.3">
      <c r="A7329" t="s">
        <v>7433</v>
      </c>
      <c r="B7329" s="1">
        <v>45286.930555555555</v>
      </c>
      <c r="C7329" t="s">
        <v>9</v>
      </c>
      <c r="D7329">
        <v>32</v>
      </c>
      <c r="E7329" t="s">
        <v>14</v>
      </c>
      <c r="F7329" t="s">
        <v>11</v>
      </c>
      <c r="G7329" t="b">
        <v>1</v>
      </c>
      <c r="I7329">
        <v>51</v>
      </c>
      <c r="J7329" t="b">
        <v>1</v>
      </c>
      <c r="K7329">
        <f>YEAR(Table1[[#This Row],[Patient Admission Date]])</f>
        <v>2023</v>
      </c>
      <c r="L7329" t="str">
        <f>TEXT(Table1[[#This Row],[Patient Admission Date]],"mmm")</f>
        <v>Dec</v>
      </c>
      <c r="M7329" t="str">
        <f>TEXT(Table1[[#This Row],[Patient Admission Date]],"ddd")</f>
        <v>Tue</v>
      </c>
      <c r="N7329" t="str">
        <f>TEXT(INT(HOUR(Table1[[#This Row],[Patient Admission Date]])/3)*3,"00")&amp;"-"&amp;TEXT(INT(HOUR(Table1[[#This Row],[Patient Admission Date]])/3)*3+3,"00")</f>
        <v>21-24</v>
      </c>
      <c r="O7329" t="str" cm="1">
        <f t="array" ref="O7329">_xlfn.IFS(Table1[[#This Row],[Patient Age]]&lt;=14,"0-14",Table1[[#This Row],[Patient Age]]&lt;=29,"15-29",Table1[[#This Row],[Patient Age]]&lt;=44,"30-44",Table1[[#This Row],[Patient Age]]&lt;=59,"45-59",Table1[[#This Row],[Patient Age]]&lt;=74,"60-74",TRUE,"75+")</f>
        <v>30-44</v>
      </c>
      <c r="P7329" t="str" cm="1">
        <f t="array" ref="P7329">_xlfn.IFS(Table1[[#This Row],[Patient Waittime]]&lt;=15,"0-15",Table1[[#This Row],[Patient Waittime]]&lt;=30,"16-30",Table1[[#This Row],[Patient Waittime]]&lt;=45,"31-45",Table1[[#This Row],[Patient Waittime]]&lt;=60,"46-60",TRUE,"60+")</f>
        <v>46-60</v>
      </c>
      <c r="Q7329">
        <f>--(Table1[[#This Row],[Patient Waittime]]&lt;=30)</f>
        <v>0</v>
      </c>
      <c r="R7329">
        <f>--Table1[[#This Row],[Patient Admission Flag]]</f>
        <v>1</v>
      </c>
      <c r="S7329">
        <f>--AND(Table1[[#This Row],[WithinTarget]]=1,Table1[[#This Row],[Patient Satisfaction Score]]&gt;=7)</f>
        <v>0</v>
      </c>
      <c r="T7329" t="str">
        <f>IF(LEFT(Table1[[#This Row],[Patient Gender]],1)="F","Female","Male")</f>
        <v>Male</v>
      </c>
    </row>
    <row r="7330" spans="1:20" x14ac:dyDescent="0.3">
      <c r="A7330" t="s">
        <v>7434</v>
      </c>
      <c r="B7330" s="1">
        <v>45081.398611111108</v>
      </c>
      <c r="C7330" t="s">
        <v>9</v>
      </c>
      <c r="D7330">
        <v>27</v>
      </c>
      <c r="E7330" t="s">
        <v>14</v>
      </c>
      <c r="F7330" t="s">
        <v>11</v>
      </c>
      <c r="G7330" t="b">
        <v>1</v>
      </c>
      <c r="I7330">
        <v>11</v>
      </c>
      <c r="J7330" t="b">
        <v>1</v>
      </c>
      <c r="K7330">
        <f>YEAR(Table1[[#This Row],[Patient Admission Date]])</f>
        <v>2023</v>
      </c>
      <c r="L7330" t="str">
        <f>TEXT(Table1[[#This Row],[Patient Admission Date]],"mmm")</f>
        <v>Jun</v>
      </c>
      <c r="M7330" t="str">
        <f>TEXT(Table1[[#This Row],[Patient Admission Date]],"ddd")</f>
        <v>Sun</v>
      </c>
      <c r="N7330" t="str">
        <f>TEXT(INT(HOUR(Table1[[#This Row],[Patient Admission Date]])/3)*3,"00")&amp;"-"&amp;TEXT(INT(HOUR(Table1[[#This Row],[Patient Admission Date]])/3)*3+3,"00")</f>
        <v>09-12</v>
      </c>
      <c r="O7330" t="str" cm="1">
        <f t="array" ref="O7330">_xlfn.IFS(Table1[[#This Row],[Patient Age]]&lt;=14,"0-14",Table1[[#This Row],[Patient Age]]&lt;=29,"15-29",Table1[[#This Row],[Patient Age]]&lt;=44,"30-44",Table1[[#This Row],[Patient Age]]&lt;=59,"45-59",Table1[[#This Row],[Patient Age]]&lt;=74,"60-74",TRUE,"75+")</f>
        <v>15-29</v>
      </c>
      <c r="P7330" t="str" cm="1">
        <f t="array" ref="P7330">_xlfn.IFS(Table1[[#This Row],[Patient Waittime]]&lt;=15,"0-15",Table1[[#This Row],[Patient Waittime]]&lt;=30,"16-30",Table1[[#This Row],[Patient Waittime]]&lt;=45,"31-45",Table1[[#This Row],[Patient Waittime]]&lt;=60,"46-60",TRUE,"60+")</f>
        <v>0-15</v>
      </c>
      <c r="Q7330">
        <f>--(Table1[[#This Row],[Patient Waittime]]&lt;=30)</f>
        <v>1</v>
      </c>
      <c r="R7330">
        <f>--Table1[[#This Row],[Patient Admission Flag]]</f>
        <v>1</v>
      </c>
      <c r="S7330">
        <f>--AND(Table1[[#This Row],[WithinTarget]]=1,Table1[[#This Row],[Patient Satisfaction Score]]&gt;=7)</f>
        <v>0</v>
      </c>
      <c r="T7330" t="str">
        <f>IF(LEFT(Table1[[#This Row],[Patient Gender]],1)="F","Female","Male")</f>
        <v>Male</v>
      </c>
    </row>
    <row r="7331" spans="1:20" x14ac:dyDescent="0.3">
      <c r="A7331" t="s">
        <v>7435</v>
      </c>
      <c r="B7331" s="1">
        <v>45334.030555555553</v>
      </c>
      <c r="C7331" t="s">
        <v>9</v>
      </c>
      <c r="D7331">
        <v>38</v>
      </c>
      <c r="E7331" t="s">
        <v>14</v>
      </c>
      <c r="F7331" t="s">
        <v>11</v>
      </c>
      <c r="G7331" t="b">
        <v>1</v>
      </c>
      <c r="I7331">
        <v>21</v>
      </c>
      <c r="J7331" t="b">
        <v>1</v>
      </c>
      <c r="K7331">
        <f>YEAR(Table1[[#This Row],[Patient Admission Date]])</f>
        <v>2024</v>
      </c>
      <c r="L7331" t="str">
        <f>TEXT(Table1[[#This Row],[Patient Admission Date]],"mmm")</f>
        <v>Feb</v>
      </c>
      <c r="M7331" t="str">
        <f>TEXT(Table1[[#This Row],[Patient Admission Date]],"ddd")</f>
        <v>Mon</v>
      </c>
      <c r="N7331" t="str">
        <f>TEXT(INT(HOUR(Table1[[#This Row],[Patient Admission Date]])/3)*3,"00")&amp;"-"&amp;TEXT(INT(HOUR(Table1[[#This Row],[Patient Admission Date]])/3)*3+3,"00")</f>
        <v>00-03</v>
      </c>
      <c r="O7331" t="str" cm="1">
        <f t="array" ref="O7331">_xlfn.IFS(Table1[[#This Row],[Patient Age]]&lt;=14,"0-14",Table1[[#This Row],[Patient Age]]&lt;=29,"15-29",Table1[[#This Row],[Patient Age]]&lt;=44,"30-44",Table1[[#This Row],[Patient Age]]&lt;=59,"45-59",Table1[[#This Row],[Patient Age]]&lt;=74,"60-74",TRUE,"75+")</f>
        <v>30-44</v>
      </c>
      <c r="P7331" t="str" cm="1">
        <f t="array" ref="P7331">_xlfn.IFS(Table1[[#This Row],[Patient Waittime]]&lt;=15,"0-15",Table1[[#This Row],[Patient Waittime]]&lt;=30,"16-30",Table1[[#This Row],[Patient Waittime]]&lt;=45,"31-45",Table1[[#This Row],[Patient Waittime]]&lt;=60,"46-60",TRUE,"60+")</f>
        <v>16-30</v>
      </c>
      <c r="Q7331">
        <f>--(Table1[[#This Row],[Patient Waittime]]&lt;=30)</f>
        <v>1</v>
      </c>
      <c r="R7331">
        <f>--Table1[[#This Row],[Patient Admission Flag]]</f>
        <v>1</v>
      </c>
      <c r="S7331">
        <f>--AND(Table1[[#This Row],[WithinTarget]]=1,Table1[[#This Row],[Patient Satisfaction Score]]&gt;=7)</f>
        <v>0</v>
      </c>
      <c r="T7331" t="str">
        <f>IF(LEFT(Table1[[#This Row],[Patient Gender]],1)="F","Female","Male")</f>
        <v>Male</v>
      </c>
    </row>
    <row r="7332" spans="1:20" x14ac:dyDescent="0.3">
      <c r="A7332" t="s">
        <v>7436</v>
      </c>
      <c r="B7332" s="1">
        <v>45486.342361111114</v>
      </c>
      <c r="C7332" t="s">
        <v>9</v>
      </c>
      <c r="D7332">
        <v>2</v>
      </c>
      <c r="E7332" t="s">
        <v>14</v>
      </c>
      <c r="F7332" t="s">
        <v>11</v>
      </c>
      <c r="G7332" t="b">
        <v>1</v>
      </c>
      <c r="I7332">
        <v>39</v>
      </c>
      <c r="J7332" t="b">
        <v>1</v>
      </c>
      <c r="K7332">
        <f>YEAR(Table1[[#This Row],[Patient Admission Date]])</f>
        <v>2024</v>
      </c>
      <c r="L7332" t="str">
        <f>TEXT(Table1[[#This Row],[Patient Admission Date]],"mmm")</f>
        <v>Jul</v>
      </c>
      <c r="M7332" t="str">
        <f>TEXT(Table1[[#This Row],[Patient Admission Date]],"ddd")</f>
        <v>Sat</v>
      </c>
      <c r="N7332" t="str">
        <f>TEXT(INT(HOUR(Table1[[#This Row],[Patient Admission Date]])/3)*3,"00")&amp;"-"&amp;TEXT(INT(HOUR(Table1[[#This Row],[Patient Admission Date]])/3)*3+3,"00")</f>
        <v>06-09</v>
      </c>
      <c r="O7332" t="str" cm="1">
        <f t="array" ref="O7332">_xlfn.IFS(Table1[[#This Row],[Patient Age]]&lt;=14,"0-14",Table1[[#This Row],[Patient Age]]&lt;=29,"15-29",Table1[[#This Row],[Patient Age]]&lt;=44,"30-44",Table1[[#This Row],[Patient Age]]&lt;=59,"45-59",Table1[[#This Row],[Patient Age]]&lt;=74,"60-74",TRUE,"75+")</f>
        <v>0-14</v>
      </c>
      <c r="P7332" t="str" cm="1">
        <f t="array" ref="P7332">_xlfn.IFS(Table1[[#This Row],[Patient Waittime]]&lt;=15,"0-15",Table1[[#This Row],[Patient Waittime]]&lt;=30,"16-30",Table1[[#This Row],[Patient Waittime]]&lt;=45,"31-45",Table1[[#This Row],[Patient Waittime]]&lt;=60,"46-60",TRUE,"60+")</f>
        <v>31-45</v>
      </c>
      <c r="Q7332">
        <f>--(Table1[[#This Row],[Patient Waittime]]&lt;=30)</f>
        <v>0</v>
      </c>
      <c r="R7332">
        <f>--Table1[[#This Row],[Patient Admission Flag]]</f>
        <v>1</v>
      </c>
      <c r="S7332">
        <f>--AND(Table1[[#This Row],[WithinTarget]]=1,Table1[[#This Row],[Patient Satisfaction Score]]&gt;=7)</f>
        <v>0</v>
      </c>
      <c r="T7332" t="str">
        <f>IF(LEFT(Table1[[#This Row],[Patient Gender]],1)="F","Female","Male")</f>
        <v>Male</v>
      </c>
    </row>
    <row r="7333" spans="1:20" x14ac:dyDescent="0.3">
      <c r="A7333" t="s">
        <v>7437</v>
      </c>
      <c r="B7333" s="1">
        <v>45261.459027777775</v>
      </c>
      <c r="C7333" t="s">
        <v>9</v>
      </c>
      <c r="D7333">
        <v>56</v>
      </c>
      <c r="E7333" t="s">
        <v>14</v>
      </c>
      <c r="F7333" t="s">
        <v>11</v>
      </c>
      <c r="G7333" t="b">
        <v>1</v>
      </c>
      <c r="I7333">
        <v>43</v>
      </c>
      <c r="J7333" t="b">
        <v>1</v>
      </c>
      <c r="K7333">
        <f>YEAR(Table1[[#This Row],[Patient Admission Date]])</f>
        <v>2023</v>
      </c>
      <c r="L7333" t="str">
        <f>TEXT(Table1[[#This Row],[Patient Admission Date]],"mmm")</f>
        <v>Dec</v>
      </c>
      <c r="M7333" t="str">
        <f>TEXT(Table1[[#This Row],[Patient Admission Date]],"ddd")</f>
        <v>Fri</v>
      </c>
      <c r="N7333" t="str">
        <f>TEXT(INT(HOUR(Table1[[#This Row],[Patient Admission Date]])/3)*3,"00")&amp;"-"&amp;TEXT(INT(HOUR(Table1[[#This Row],[Patient Admission Date]])/3)*3+3,"00")</f>
        <v>09-12</v>
      </c>
      <c r="O7333" t="str" cm="1">
        <f t="array" ref="O7333">_xlfn.IFS(Table1[[#This Row],[Patient Age]]&lt;=14,"0-14",Table1[[#This Row],[Patient Age]]&lt;=29,"15-29",Table1[[#This Row],[Patient Age]]&lt;=44,"30-44",Table1[[#This Row],[Patient Age]]&lt;=59,"45-59",Table1[[#This Row],[Patient Age]]&lt;=74,"60-74",TRUE,"75+")</f>
        <v>45-59</v>
      </c>
      <c r="P7333" t="str" cm="1">
        <f t="array" ref="P7333">_xlfn.IFS(Table1[[#This Row],[Patient Waittime]]&lt;=15,"0-15",Table1[[#This Row],[Patient Waittime]]&lt;=30,"16-30",Table1[[#This Row],[Patient Waittime]]&lt;=45,"31-45",Table1[[#This Row],[Patient Waittime]]&lt;=60,"46-60",TRUE,"60+")</f>
        <v>31-45</v>
      </c>
      <c r="Q7333">
        <f>--(Table1[[#This Row],[Patient Waittime]]&lt;=30)</f>
        <v>0</v>
      </c>
      <c r="R7333">
        <f>--Table1[[#This Row],[Patient Admission Flag]]</f>
        <v>1</v>
      </c>
      <c r="S7333">
        <f>--AND(Table1[[#This Row],[WithinTarget]]=1,Table1[[#This Row],[Patient Satisfaction Score]]&gt;=7)</f>
        <v>0</v>
      </c>
      <c r="T7333" t="str">
        <f>IF(LEFT(Table1[[#This Row],[Patient Gender]],1)="F","Female","Male")</f>
        <v>Male</v>
      </c>
    </row>
    <row r="7334" spans="1:20" x14ac:dyDescent="0.3">
      <c r="A7334" t="s">
        <v>7438</v>
      </c>
      <c r="B7334" s="1">
        <v>45028.804166666669</v>
      </c>
      <c r="C7334" t="s">
        <v>9</v>
      </c>
      <c r="D7334">
        <v>70</v>
      </c>
      <c r="E7334" t="s">
        <v>14</v>
      </c>
      <c r="F7334" t="s">
        <v>11</v>
      </c>
      <c r="G7334" t="b">
        <v>1</v>
      </c>
      <c r="I7334">
        <v>47</v>
      </c>
      <c r="J7334" t="b">
        <v>1</v>
      </c>
      <c r="K7334">
        <f>YEAR(Table1[[#This Row],[Patient Admission Date]])</f>
        <v>2023</v>
      </c>
      <c r="L7334" t="str">
        <f>TEXT(Table1[[#This Row],[Patient Admission Date]],"mmm")</f>
        <v>Apr</v>
      </c>
      <c r="M7334" t="str">
        <f>TEXT(Table1[[#This Row],[Patient Admission Date]],"ddd")</f>
        <v>Wed</v>
      </c>
      <c r="N7334" t="str">
        <f>TEXT(INT(HOUR(Table1[[#This Row],[Patient Admission Date]])/3)*3,"00")&amp;"-"&amp;TEXT(INT(HOUR(Table1[[#This Row],[Patient Admission Date]])/3)*3+3,"00")</f>
        <v>18-21</v>
      </c>
      <c r="O7334" t="str" cm="1">
        <f t="array" ref="O7334">_xlfn.IFS(Table1[[#This Row],[Patient Age]]&lt;=14,"0-14",Table1[[#This Row],[Patient Age]]&lt;=29,"15-29",Table1[[#This Row],[Patient Age]]&lt;=44,"30-44",Table1[[#This Row],[Patient Age]]&lt;=59,"45-59",Table1[[#This Row],[Patient Age]]&lt;=74,"60-74",TRUE,"75+")</f>
        <v>60-74</v>
      </c>
      <c r="P7334" t="str" cm="1">
        <f t="array" ref="P7334">_xlfn.IFS(Table1[[#This Row],[Patient Waittime]]&lt;=15,"0-15",Table1[[#This Row],[Patient Waittime]]&lt;=30,"16-30",Table1[[#This Row],[Patient Waittime]]&lt;=45,"31-45",Table1[[#This Row],[Patient Waittime]]&lt;=60,"46-60",TRUE,"60+")</f>
        <v>46-60</v>
      </c>
      <c r="Q7334">
        <f>--(Table1[[#This Row],[Patient Waittime]]&lt;=30)</f>
        <v>0</v>
      </c>
      <c r="R7334">
        <f>--Table1[[#This Row],[Patient Admission Flag]]</f>
        <v>1</v>
      </c>
      <c r="S7334">
        <f>--AND(Table1[[#This Row],[WithinTarget]]=1,Table1[[#This Row],[Patient Satisfaction Score]]&gt;=7)</f>
        <v>0</v>
      </c>
      <c r="T7334" t="str">
        <f>IF(LEFT(Table1[[#This Row],[Patient Gender]],1)="F","Female","Male")</f>
        <v>Male</v>
      </c>
    </row>
    <row r="7335" spans="1:20" x14ac:dyDescent="0.3">
      <c r="A7335" t="s">
        <v>7439</v>
      </c>
      <c r="B7335" s="1">
        <v>45055.54583333333</v>
      </c>
      <c r="C7335" t="s">
        <v>9</v>
      </c>
      <c r="D7335">
        <v>19</v>
      </c>
      <c r="E7335" t="s">
        <v>14</v>
      </c>
      <c r="F7335" t="s">
        <v>11</v>
      </c>
      <c r="G7335" t="b">
        <v>1</v>
      </c>
      <c r="I7335">
        <v>48</v>
      </c>
      <c r="J7335" t="b">
        <v>1</v>
      </c>
      <c r="K7335">
        <f>YEAR(Table1[[#This Row],[Patient Admission Date]])</f>
        <v>2023</v>
      </c>
      <c r="L7335" t="str">
        <f>TEXT(Table1[[#This Row],[Patient Admission Date]],"mmm")</f>
        <v>May</v>
      </c>
      <c r="M7335" t="str">
        <f>TEXT(Table1[[#This Row],[Patient Admission Date]],"ddd")</f>
        <v>Tue</v>
      </c>
      <c r="N7335" t="str">
        <f>TEXT(INT(HOUR(Table1[[#This Row],[Patient Admission Date]])/3)*3,"00")&amp;"-"&amp;TEXT(INT(HOUR(Table1[[#This Row],[Patient Admission Date]])/3)*3+3,"00")</f>
        <v>12-15</v>
      </c>
      <c r="O7335" t="str" cm="1">
        <f t="array" ref="O7335">_xlfn.IFS(Table1[[#This Row],[Patient Age]]&lt;=14,"0-14",Table1[[#This Row],[Patient Age]]&lt;=29,"15-29",Table1[[#This Row],[Patient Age]]&lt;=44,"30-44",Table1[[#This Row],[Patient Age]]&lt;=59,"45-59",Table1[[#This Row],[Patient Age]]&lt;=74,"60-74",TRUE,"75+")</f>
        <v>15-29</v>
      </c>
      <c r="P7335" t="str" cm="1">
        <f t="array" ref="P7335">_xlfn.IFS(Table1[[#This Row],[Patient Waittime]]&lt;=15,"0-15",Table1[[#This Row],[Patient Waittime]]&lt;=30,"16-30",Table1[[#This Row],[Patient Waittime]]&lt;=45,"31-45",Table1[[#This Row],[Patient Waittime]]&lt;=60,"46-60",TRUE,"60+")</f>
        <v>46-60</v>
      </c>
      <c r="Q7335">
        <f>--(Table1[[#This Row],[Patient Waittime]]&lt;=30)</f>
        <v>0</v>
      </c>
      <c r="R7335">
        <f>--Table1[[#This Row],[Patient Admission Flag]]</f>
        <v>1</v>
      </c>
      <c r="S7335">
        <f>--AND(Table1[[#This Row],[WithinTarget]]=1,Table1[[#This Row],[Patient Satisfaction Score]]&gt;=7)</f>
        <v>0</v>
      </c>
      <c r="T7335" t="str">
        <f>IF(LEFT(Table1[[#This Row],[Patient Gender]],1)="F","Female","Male")</f>
        <v>Male</v>
      </c>
    </row>
    <row r="7336" spans="1:20" x14ac:dyDescent="0.3">
      <c r="A7336" t="s">
        <v>7440</v>
      </c>
      <c r="B7336" s="1">
        <v>45038.50277777778</v>
      </c>
      <c r="C7336" t="s">
        <v>9</v>
      </c>
      <c r="D7336">
        <v>58</v>
      </c>
      <c r="E7336" t="s">
        <v>14</v>
      </c>
      <c r="F7336" t="s">
        <v>11</v>
      </c>
      <c r="G7336" t="b">
        <v>1</v>
      </c>
      <c r="I7336">
        <v>10</v>
      </c>
      <c r="J7336" t="b">
        <v>1</v>
      </c>
      <c r="K7336">
        <f>YEAR(Table1[[#This Row],[Patient Admission Date]])</f>
        <v>2023</v>
      </c>
      <c r="L7336" t="str">
        <f>TEXT(Table1[[#This Row],[Patient Admission Date]],"mmm")</f>
        <v>Apr</v>
      </c>
      <c r="M7336" t="str">
        <f>TEXT(Table1[[#This Row],[Patient Admission Date]],"ddd")</f>
        <v>Sat</v>
      </c>
      <c r="N7336" t="str">
        <f>TEXT(INT(HOUR(Table1[[#This Row],[Patient Admission Date]])/3)*3,"00")&amp;"-"&amp;TEXT(INT(HOUR(Table1[[#This Row],[Patient Admission Date]])/3)*3+3,"00")</f>
        <v>12-15</v>
      </c>
      <c r="O7336" t="str" cm="1">
        <f t="array" ref="O7336">_xlfn.IFS(Table1[[#This Row],[Patient Age]]&lt;=14,"0-14",Table1[[#This Row],[Patient Age]]&lt;=29,"15-29",Table1[[#This Row],[Patient Age]]&lt;=44,"30-44",Table1[[#This Row],[Patient Age]]&lt;=59,"45-59",Table1[[#This Row],[Patient Age]]&lt;=74,"60-74",TRUE,"75+")</f>
        <v>45-59</v>
      </c>
      <c r="P7336" t="str" cm="1">
        <f t="array" ref="P7336">_xlfn.IFS(Table1[[#This Row],[Patient Waittime]]&lt;=15,"0-15",Table1[[#This Row],[Patient Waittime]]&lt;=30,"16-30",Table1[[#This Row],[Patient Waittime]]&lt;=45,"31-45",Table1[[#This Row],[Patient Waittime]]&lt;=60,"46-60",TRUE,"60+")</f>
        <v>0-15</v>
      </c>
      <c r="Q7336">
        <f>--(Table1[[#This Row],[Patient Waittime]]&lt;=30)</f>
        <v>1</v>
      </c>
      <c r="R7336">
        <f>--Table1[[#This Row],[Patient Admission Flag]]</f>
        <v>1</v>
      </c>
      <c r="S7336">
        <f>--AND(Table1[[#This Row],[WithinTarget]]=1,Table1[[#This Row],[Patient Satisfaction Score]]&gt;=7)</f>
        <v>0</v>
      </c>
      <c r="T7336" t="str">
        <f>IF(LEFT(Table1[[#This Row],[Patient Gender]],1)="F","Female","Male")</f>
        <v>Male</v>
      </c>
    </row>
    <row r="7337" spans="1:20" x14ac:dyDescent="0.3">
      <c r="A7337" t="s">
        <v>7441</v>
      </c>
      <c r="B7337" s="1">
        <v>45510.09652777778</v>
      </c>
      <c r="C7337" t="s">
        <v>9</v>
      </c>
      <c r="D7337">
        <v>1</v>
      </c>
      <c r="E7337" t="s">
        <v>14</v>
      </c>
      <c r="F7337" t="s">
        <v>11</v>
      </c>
      <c r="G7337" t="b">
        <v>1</v>
      </c>
      <c r="I7337">
        <v>11</v>
      </c>
      <c r="J7337" t="b">
        <v>1</v>
      </c>
      <c r="K7337">
        <f>YEAR(Table1[[#This Row],[Patient Admission Date]])</f>
        <v>2024</v>
      </c>
      <c r="L7337" t="str">
        <f>TEXT(Table1[[#This Row],[Patient Admission Date]],"mmm")</f>
        <v>Aug</v>
      </c>
      <c r="M7337" t="str">
        <f>TEXT(Table1[[#This Row],[Patient Admission Date]],"ddd")</f>
        <v>Tue</v>
      </c>
      <c r="N7337" t="str">
        <f>TEXT(INT(HOUR(Table1[[#This Row],[Patient Admission Date]])/3)*3,"00")&amp;"-"&amp;TEXT(INT(HOUR(Table1[[#This Row],[Patient Admission Date]])/3)*3+3,"00")</f>
        <v>00-03</v>
      </c>
      <c r="O7337" t="str" cm="1">
        <f t="array" ref="O7337">_xlfn.IFS(Table1[[#This Row],[Patient Age]]&lt;=14,"0-14",Table1[[#This Row],[Patient Age]]&lt;=29,"15-29",Table1[[#This Row],[Patient Age]]&lt;=44,"30-44",Table1[[#This Row],[Patient Age]]&lt;=59,"45-59",Table1[[#This Row],[Patient Age]]&lt;=74,"60-74",TRUE,"75+")</f>
        <v>0-14</v>
      </c>
      <c r="P7337" t="str" cm="1">
        <f t="array" ref="P7337">_xlfn.IFS(Table1[[#This Row],[Patient Waittime]]&lt;=15,"0-15",Table1[[#This Row],[Patient Waittime]]&lt;=30,"16-30",Table1[[#This Row],[Patient Waittime]]&lt;=45,"31-45",Table1[[#This Row],[Patient Waittime]]&lt;=60,"46-60",TRUE,"60+")</f>
        <v>0-15</v>
      </c>
      <c r="Q7337">
        <f>--(Table1[[#This Row],[Patient Waittime]]&lt;=30)</f>
        <v>1</v>
      </c>
      <c r="R7337">
        <f>--Table1[[#This Row],[Patient Admission Flag]]</f>
        <v>1</v>
      </c>
      <c r="S7337">
        <f>--AND(Table1[[#This Row],[WithinTarget]]=1,Table1[[#This Row],[Patient Satisfaction Score]]&gt;=7)</f>
        <v>0</v>
      </c>
      <c r="T7337" t="str">
        <f>IF(LEFT(Table1[[#This Row],[Patient Gender]],1)="F","Female","Male")</f>
        <v>Male</v>
      </c>
    </row>
    <row r="7338" spans="1:20" x14ac:dyDescent="0.3">
      <c r="A7338" t="s">
        <v>7442</v>
      </c>
      <c r="B7338" s="1">
        <v>45176.593055555553</v>
      </c>
      <c r="C7338" t="s">
        <v>9</v>
      </c>
      <c r="D7338">
        <v>56</v>
      </c>
      <c r="E7338" t="s">
        <v>14</v>
      </c>
      <c r="F7338" t="s">
        <v>11</v>
      </c>
      <c r="G7338" t="b">
        <v>1</v>
      </c>
      <c r="I7338">
        <v>11</v>
      </c>
      <c r="J7338" t="b">
        <v>1</v>
      </c>
      <c r="K7338">
        <f>YEAR(Table1[[#This Row],[Patient Admission Date]])</f>
        <v>2023</v>
      </c>
      <c r="L7338" t="str">
        <f>TEXT(Table1[[#This Row],[Patient Admission Date]],"mmm")</f>
        <v>Sep</v>
      </c>
      <c r="M7338" t="str">
        <f>TEXT(Table1[[#This Row],[Patient Admission Date]],"ddd")</f>
        <v>Thu</v>
      </c>
      <c r="N7338" t="str">
        <f>TEXT(INT(HOUR(Table1[[#This Row],[Patient Admission Date]])/3)*3,"00")&amp;"-"&amp;TEXT(INT(HOUR(Table1[[#This Row],[Patient Admission Date]])/3)*3+3,"00")</f>
        <v>12-15</v>
      </c>
      <c r="O7338" t="str" cm="1">
        <f t="array" ref="O7338">_xlfn.IFS(Table1[[#This Row],[Patient Age]]&lt;=14,"0-14",Table1[[#This Row],[Patient Age]]&lt;=29,"15-29",Table1[[#This Row],[Patient Age]]&lt;=44,"30-44",Table1[[#This Row],[Patient Age]]&lt;=59,"45-59",Table1[[#This Row],[Patient Age]]&lt;=74,"60-74",TRUE,"75+")</f>
        <v>45-59</v>
      </c>
      <c r="P7338" t="str" cm="1">
        <f t="array" ref="P7338">_xlfn.IFS(Table1[[#This Row],[Patient Waittime]]&lt;=15,"0-15",Table1[[#This Row],[Patient Waittime]]&lt;=30,"16-30",Table1[[#This Row],[Patient Waittime]]&lt;=45,"31-45",Table1[[#This Row],[Patient Waittime]]&lt;=60,"46-60",TRUE,"60+")</f>
        <v>0-15</v>
      </c>
      <c r="Q7338">
        <f>--(Table1[[#This Row],[Patient Waittime]]&lt;=30)</f>
        <v>1</v>
      </c>
      <c r="R7338">
        <f>--Table1[[#This Row],[Patient Admission Flag]]</f>
        <v>1</v>
      </c>
      <c r="S7338">
        <f>--AND(Table1[[#This Row],[WithinTarget]]=1,Table1[[#This Row],[Patient Satisfaction Score]]&gt;=7)</f>
        <v>0</v>
      </c>
      <c r="T7338" t="str">
        <f>IF(LEFT(Table1[[#This Row],[Patient Gender]],1)="F","Female","Male")</f>
        <v>Male</v>
      </c>
    </row>
    <row r="7339" spans="1:20" x14ac:dyDescent="0.3">
      <c r="A7339" t="s">
        <v>7443</v>
      </c>
      <c r="B7339" s="1">
        <v>45566.331944444442</v>
      </c>
      <c r="C7339" t="s">
        <v>9</v>
      </c>
      <c r="D7339">
        <v>14</v>
      </c>
      <c r="E7339" t="s">
        <v>14</v>
      </c>
      <c r="F7339" t="s">
        <v>11</v>
      </c>
      <c r="G7339" t="b">
        <v>1</v>
      </c>
      <c r="I7339">
        <v>14</v>
      </c>
      <c r="J7339" t="b">
        <v>1</v>
      </c>
      <c r="K7339">
        <f>YEAR(Table1[[#This Row],[Patient Admission Date]])</f>
        <v>2024</v>
      </c>
      <c r="L7339" t="str">
        <f>TEXT(Table1[[#This Row],[Patient Admission Date]],"mmm")</f>
        <v>Oct</v>
      </c>
      <c r="M7339" t="str">
        <f>TEXT(Table1[[#This Row],[Patient Admission Date]],"ddd")</f>
        <v>Tue</v>
      </c>
      <c r="N7339" t="str">
        <f>TEXT(INT(HOUR(Table1[[#This Row],[Patient Admission Date]])/3)*3,"00")&amp;"-"&amp;TEXT(INT(HOUR(Table1[[#This Row],[Patient Admission Date]])/3)*3+3,"00")</f>
        <v>06-09</v>
      </c>
      <c r="O7339" t="str" cm="1">
        <f t="array" ref="O7339">_xlfn.IFS(Table1[[#This Row],[Patient Age]]&lt;=14,"0-14",Table1[[#This Row],[Patient Age]]&lt;=29,"15-29",Table1[[#This Row],[Patient Age]]&lt;=44,"30-44",Table1[[#This Row],[Patient Age]]&lt;=59,"45-59",Table1[[#This Row],[Patient Age]]&lt;=74,"60-74",TRUE,"75+")</f>
        <v>0-14</v>
      </c>
      <c r="P7339" t="str" cm="1">
        <f t="array" ref="P7339">_xlfn.IFS(Table1[[#This Row],[Patient Waittime]]&lt;=15,"0-15",Table1[[#This Row],[Patient Waittime]]&lt;=30,"16-30",Table1[[#This Row],[Patient Waittime]]&lt;=45,"31-45",Table1[[#This Row],[Patient Waittime]]&lt;=60,"46-60",TRUE,"60+")</f>
        <v>0-15</v>
      </c>
      <c r="Q7339">
        <f>--(Table1[[#This Row],[Patient Waittime]]&lt;=30)</f>
        <v>1</v>
      </c>
      <c r="R7339">
        <f>--Table1[[#This Row],[Patient Admission Flag]]</f>
        <v>1</v>
      </c>
      <c r="S7339">
        <f>--AND(Table1[[#This Row],[WithinTarget]]=1,Table1[[#This Row],[Patient Satisfaction Score]]&gt;=7)</f>
        <v>0</v>
      </c>
      <c r="T7339" t="str">
        <f>IF(LEFT(Table1[[#This Row],[Patient Gender]],1)="F","Female","Male")</f>
        <v>Male</v>
      </c>
    </row>
    <row r="7340" spans="1:20" x14ac:dyDescent="0.3">
      <c r="A7340" t="s">
        <v>7444</v>
      </c>
      <c r="B7340" s="1">
        <v>45212.796527777777</v>
      </c>
      <c r="C7340" t="s">
        <v>9</v>
      </c>
      <c r="D7340">
        <v>2</v>
      </c>
      <c r="E7340" t="s">
        <v>14</v>
      </c>
      <c r="F7340" t="s">
        <v>11</v>
      </c>
      <c r="G7340" t="b">
        <v>1</v>
      </c>
      <c r="I7340">
        <v>22</v>
      </c>
      <c r="J7340" t="b">
        <v>1</v>
      </c>
      <c r="K7340">
        <f>YEAR(Table1[[#This Row],[Patient Admission Date]])</f>
        <v>2023</v>
      </c>
      <c r="L7340" t="str">
        <f>TEXT(Table1[[#This Row],[Patient Admission Date]],"mmm")</f>
        <v>Oct</v>
      </c>
      <c r="M7340" t="str">
        <f>TEXT(Table1[[#This Row],[Patient Admission Date]],"ddd")</f>
        <v>Fri</v>
      </c>
      <c r="N7340" t="str">
        <f>TEXT(INT(HOUR(Table1[[#This Row],[Patient Admission Date]])/3)*3,"00")&amp;"-"&amp;TEXT(INT(HOUR(Table1[[#This Row],[Patient Admission Date]])/3)*3+3,"00")</f>
        <v>18-21</v>
      </c>
      <c r="O7340" t="str" cm="1">
        <f t="array" ref="O7340">_xlfn.IFS(Table1[[#This Row],[Patient Age]]&lt;=14,"0-14",Table1[[#This Row],[Patient Age]]&lt;=29,"15-29",Table1[[#This Row],[Patient Age]]&lt;=44,"30-44",Table1[[#This Row],[Patient Age]]&lt;=59,"45-59",Table1[[#This Row],[Patient Age]]&lt;=74,"60-74",TRUE,"75+")</f>
        <v>0-14</v>
      </c>
      <c r="P7340" t="str" cm="1">
        <f t="array" ref="P7340">_xlfn.IFS(Table1[[#This Row],[Patient Waittime]]&lt;=15,"0-15",Table1[[#This Row],[Patient Waittime]]&lt;=30,"16-30",Table1[[#This Row],[Patient Waittime]]&lt;=45,"31-45",Table1[[#This Row],[Patient Waittime]]&lt;=60,"46-60",TRUE,"60+")</f>
        <v>16-30</v>
      </c>
      <c r="Q7340">
        <f>--(Table1[[#This Row],[Patient Waittime]]&lt;=30)</f>
        <v>1</v>
      </c>
      <c r="R7340">
        <f>--Table1[[#This Row],[Patient Admission Flag]]</f>
        <v>1</v>
      </c>
      <c r="S7340">
        <f>--AND(Table1[[#This Row],[WithinTarget]]=1,Table1[[#This Row],[Patient Satisfaction Score]]&gt;=7)</f>
        <v>0</v>
      </c>
      <c r="T7340" t="str">
        <f>IF(LEFT(Table1[[#This Row],[Patient Gender]],1)="F","Female","Male")</f>
        <v>Male</v>
      </c>
    </row>
    <row r="7341" spans="1:20" x14ac:dyDescent="0.3">
      <c r="A7341" t="s">
        <v>7445</v>
      </c>
      <c r="B7341" s="1">
        <v>45513.32708333333</v>
      </c>
      <c r="C7341" t="s">
        <v>9</v>
      </c>
      <c r="D7341">
        <v>51</v>
      </c>
      <c r="E7341" t="s">
        <v>14</v>
      </c>
      <c r="F7341" t="s">
        <v>11</v>
      </c>
      <c r="G7341" t="b">
        <v>1</v>
      </c>
      <c r="I7341">
        <v>22</v>
      </c>
      <c r="J7341" t="b">
        <v>1</v>
      </c>
      <c r="K7341">
        <f>YEAR(Table1[[#This Row],[Patient Admission Date]])</f>
        <v>2024</v>
      </c>
      <c r="L7341" t="str">
        <f>TEXT(Table1[[#This Row],[Patient Admission Date]],"mmm")</f>
        <v>Aug</v>
      </c>
      <c r="M7341" t="str">
        <f>TEXT(Table1[[#This Row],[Patient Admission Date]],"ddd")</f>
        <v>Fri</v>
      </c>
      <c r="N7341" t="str">
        <f>TEXT(INT(HOUR(Table1[[#This Row],[Patient Admission Date]])/3)*3,"00")&amp;"-"&amp;TEXT(INT(HOUR(Table1[[#This Row],[Patient Admission Date]])/3)*3+3,"00")</f>
        <v>06-09</v>
      </c>
      <c r="O7341" t="str" cm="1">
        <f t="array" ref="O7341">_xlfn.IFS(Table1[[#This Row],[Patient Age]]&lt;=14,"0-14",Table1[[#This Row],[Patient Age]]&lt;=29,"15-29",Table1[[#This Row],[Patient Age]]&lt;=44,"30-44",Table1[[#This Row],[Patient Age]]&lt;=59,"45-59",Table1[[#This Row],[Patient Age]]&lt;=74,"60-74",TRUE,"75+")</f>
        <v>45-59</v>
      </c>
      <c r="P7341" t="str" cm="1">
        <f t="array" ref="P7341">_xlfn.IFS(Table1[[#This Row],[Patient Waittime]]&lt;=15,"0-15",Table1[[#This Row],[Patient Waittime]]&lt;=30,"16-30",Table1[[#This Row],[Patient Waittime]]&lt;=45,"31-45",Table1[[#This Row],[Patient Waittime]]&lt;=60,"46-60",TRUE,"60+")</f>
        <v>16-30</v>
      </c>
      <c r="Q7341">
        <f>--(Table1[[#This Row],[Patient Waittime]]&lt;=30)</f>
        <v>1</v>
      </c>
      <c r="R7341">
        <f>--Table1[[#This Row],[Patient Admission Flag]]</f>
        <v>1</v>
      </c>
      <c r="S7341">
        <f>--AND(Table1[[#This Row],[WithinTarget]]=1,Table1[[#This Row],[Patient Satisfaction Score]]&gt;=7)</f>
        <v>0</v>
      </c>
      <c r="T7341" t="str">
        <f>IF(LEFT(Table1[[#This Row],[Patient Gender]],1)="F","Female","Male")</f>
        <v>Male</v>
      </c>
    </row>
    <row r="7342" spans="1:20" x14ac:dyDescent="0.3">
      <c r="A7342" t="s">
        <v>7446</v>
      </c>
      <c r="B7342" s="1">
        <v>45394.98333333333</v>
      </c>
      <c r="C7342" t="s">
        <v>9</v>
      </c>
      <c r="D7342">
        <v>38</v>
      </c>
      <c r="E7342" t="s">
        <v>14</v>
      </c>
      <c r="F7342" t="s">
        <v>11</v>
      </c>
      <c r="G7342" t="b">
        <v>1</v>
      </c>
      <c r="I7342">
        <v>24</v>
      </c>
      <c r="J7342" t="b">
        <v>1</v>
      </c>
      <c r="K7342">
        <f>YEAR(Table1[[#This Row],[Patient Admission Date]])</f>
        <v>2024</v>
      </c>
      <c r="L7342" t="str">
        <f>TEXT(Table1[[#This Row],[Patient Admission Date]],"mmm")</f>
        <v>Apr</v>
      </c>
      <c r="M7342" t="str">
        <f>TEXT(Table1[[#This Row],[Patient Admission Date]],"ddd")</f>
        <v>Fri</v>
      </c>
      <c r="N7342" t="str">
        <f>TEXT(INT(HOUR(Table1[[#This Row],[Patient Admission Date]])/3)*3,"00")&amp;"-"&amp;TEXT(INT(HOUR(Table1[[#This Row],[Patient Admission Date]])/3)*3+3,"00")</f>
        <v>21-24</v>
      </c>
      <c r="O7342" t="str" cm="1">
        <f t="array" ref="O7342">_xlfn.IFS(Table1[[#This Row],[Patient Age]]&lt;=14,"0-14",Table1[[#This Row],[Patient Age]]&lt;=29,"15-29",Table1[[#This Row],[Patient Age]]&lt;=44,"30-44",Table1[[#This Row],[Patient Age]]&lt;=59,"45-59",Table1[[#This Row],[Patient Age]]&lt;=74,"60-74",TRUE,"75+")</f>
        <v>30-44</v>
      </c>
      <c r="P7342" t="str" cm="1">
        <f t="array" ref="P7342">_xlfn.IFS(Table1[[#This Row],[Patient Waittime]]&lt;=15,"0-15",Table1[[#This Row],[Patient Waittime]]&lt;=30,"16-30",Table1[[#This Row],[Patient Waittime]]&lt;=45,"31-45",Table1[[#This Row],[Patient Waittime]]&lt;=60,"46-60",TRUE,"60+")</f>
        <v>16-30</v>
      </c>
      <c r="Q7342">
        <f>--(Table1[[#This Row],[Patient Waittime]]&lt;=30)</f>
        <v>1</v>
      </c>
      <c r="R7342">
        <f>--Table1[[#This Row],[Patient Admission Flag]]</f>
        <v>1</v>
      </c>
      <c r="S7342">
        <f>--AND(Table1[[#This Row],[WithinTarget]]=1,Table1[[#This Row],[Patient Satisfaction Score]]&gt;=7)</f>
        <v>0</v>
      </c>
      <c r="T7342" t="str">
        <f>IF(LEFT(Table1[[#This Row],[Patient Gender]],1)="F","Female","Male")</f>
        <v>Male</v>
      </c>
    </row>
    <row r="7343" spans="1:20" x14ac:dyDescent="0.3">
      <c r="A7343" t="s">
        <v>7447</v>
      </c>
      <c r="B7343" s="1">
        <v>45200.05</v>
      </c>
      <c r="C7343" t="s">
        <v>9</v>
      </c>
      <c r="D7343">
        <v>73</v>
      </c>
      <c r="E7343" t="s">
        <v>14</v>
      </c>
      <c r="F7343" t="s">
        <v>11</v>
      </c>
      <c r="G7343" t="b">
        <v>1</v>
      </c>
      <c r="I7343">
        <v>34</v>
      </c>
      <c r="J7343" t="b">
        <v>1</v>
      </c>
      <c r="K7343">
        <f>YEAR(Table1[[#This Row],[Patient Admission Date]])</f>
        <v>2023</v>
      </c>
      <c r="L7343" t="str">
        <f>TEXT(Table1[[#This Row],[Patient Admission Date]],"mmm")</f>
        <v>Oct</v>
      </c>
      <c r="M7343" t="str">
        <f>TEXT(Table1[[#This Row],[Patient Admission Date]],"ddd")</f>
        <v>Sun</v>
      </c>
      <c r="N7343" t="str">
        <f>TEXT(INT(HOUR(Table1[[#This Row],[Patient Admission Date]])/3)*3,"00")&amp;"-"&amp;TEXT(INT(HOUR(Table1[[#This Row],[Patient Admission Date]])/3)*3+3,"00")</f>
        <v>00-03</v>
      </c>
      <c r="O7343" t="str" cm="1">
        <f t="array" ref="O7343">_xlfn.IFS(Table1[[#This Row],[Patient Age]]&lt;=14,"0-14",Table1[[#This Row],[Patient Age]]&lt;=29,"15-29",Table1[[#This Row],[Patient Age]]&lt;=44,"30-44",Table1[[#This Row],[Patient Age]]&lt;=59,"45-59",Table1[[#This Row],[Patient Age]]&lt;=74,"60-74",TRUE,"75+")</f>
        <v>60-74</v>
      </c>
      <c r="P7343" t="str" cm="1">
        <f t="array" ref="P7343">_xlfn.IFS(Table1[[#This Row],[Patient Waittime]]&lt;=15,"0-15",Table1[[#This Row],[Patient Waittime]]&lt;=30,"16-30",Table1[[#This Row],[Patient Waittime]]&lt;=45,"31-45",Table1[[#This Row],[Patient Waittime]]&lt;=60,"46-60",TRUE,"60+")</f>
        <v>31-45</v>
      </c>
      <c r="Q7343">
        <f>--(Table1[[#This Row],[Patient Waittime]]&lt;=30)</f>
        <v>0</v>
      </c>
      <c r="R7343">
        <f>--Table1[[#This Row],[Patient Admission Flag]]</f>
        <v>1</v>
      </c>
      <c r="S7343">
        <f>--AND(Table1[[#This Row],[WithinTarget]]=1,Table1[[#This Row],[Patient Satisfaction Score]]&gt;=7)</f>
        <v>0</v>
      </c>
      <c r="T7343" t="str">
        <f>IF(LEFT(Table1[[#This Row],[Patient Gender]],1)="F","Female","Male")</f>
        <v>Male</v>
      </c>
    </row>
    <row r="7344" spans="1:20" x14ac:dyDescent="0.3">
      <c r="A7344" t="s">
        <v>7448</v>
      </c>
      <c r="B7344" s="1">
        <v>45329.060416666667</v>
      </c>
      <c r="C7344" t="s">
        <v>9</v>
      </c>
      <c r="D7344">
        <v>76</v>
      </c>
      <c r="E7344" t="s">
        <v>14</v>
      </c>
      <c r="F7344" t="s">
        <v>11</v>
      </c>
      <c r="G7344" t="b">
        <v>1</v>
      </c>
      <c r="I7344">
        <v>40</v>
      </c>
      <c r="J7344" t="b">
        <v>1</v>
      </c>
      <c r="K7344">
        <f>YEAR(Table1[[#This Row],[Patient Admission Date]])</f>
        <v>2024</v>
      </c>
      <c r="L7344" t="str">
        <f>TEXT(Table1[[#This Row],[Patient Admission Date]],"mmm")</f>
        <v>Feb</v>
      </c>
      <c r="M7344" t="str">
        <f>TEXT(Table1[[#This Row],[Patient Admission Date]],"ddd")</f>
        <v>Wed</v>
      </c>
      <c r="N7344" t="str">
        <f>TEXT(INT(HOUR(Table1[[#This Row],[Patient Admission Date]])/3)*3,"00")&amp;"-"&amp;TEXT(INT(HOUR(Table1[[#This Row],[Patient Admission Date]])/3)*3+3,"00")</f>
        <v>00-03</v>
      </c>
      <c r="O7344" t="str" cm="1">
        <f t="array" ref="O7344">_xlfn.IFS(Table1[[#This Row],[Patient Age]]&lt;=14,"0-14",Table1[[#This Row],[Patient Age]]&lt;=29,"15-29",Table1[[#This Row],[Patient Age]]&lt;=44,"30-44",Table1[[#This Row],[Patient Age]]&lt;=59,"45-59",Table1[[#This Row],[Patient Age]]&lt;=74,"60-74",TRUE,"75+")</f>
        <v>75+</v>
      </c>
      <c r="P7344" t="str" cm="1">
        <f t="array" ref="P7344">_xlfn.IFS(Table1[[#This Row],[Patient Waittime]]&lt;=15,"0-15",Table1[[#This Row],[Patient Waittime]]&lt;=30,"16-30",Table1[[#This Row],[Patient Waittime]]&lt;=45,"31-45",Table1[[#This Row],[Patient Waittime]]&lt;=60,"46-60",TRUE,"60+")</f>
        <v>31-45</v>
      </c>
      <c r="Q7344">
        <f>--(Table1[[#This Row],[Patient Waittime]]&lt;=30)</f>
        <v>0</v>
      </c>
      <c r="R7344">
        <f>--Table1[[#This Row],[Patient Admission Flag]]</f>
        <v>1</v>
      </c>
      <c r="S7344">
        <f>--AND(Table1[[#This Row],[WithinTarget]]=1,Table1[[#This Row],[Patient Satisfaction Score]]&gt;=7)</f>
        <v>0</v>
      </c>
      <c r="T7344" t="str">
        <f>IF(LEFT(Table1[[#This Row],[Patient Gender]],1)="F","Female","Male")</f>
        <v>Male</v>
      </c>
    </row>
    <row r="7345" spans="1:20" x14ac:dyDescent="0.3">
      <c r="A7345" t="s">
        <v>7449</v>
      </c>
      <c r="B7345" s="1">
        <v>45581.535416666666</v>
      </c>
      <c r="C7345" t="s">
        <v>9</v>
      </c>
      <c r="D7345">
        <v>65</v>
      </c>
      <c r="E7345" t="s">
        <v>14</v>
      </c>
      <c r="F7345" t="s">
        <v>11</v>
      </c>
      <c r="G7345" t="b">
        <v>1</v>
      </c>
      <c r="I7345">
        <v>10</v>
      </c>
      <c r="J7345" t="b">
        <v>1</v>
      </c>
      <c r="K7345">
        <f>YEAR(Table1[[#This Row],[Patient Admission Date]])</f>
        <v>2024</v>
      </c>
      <c r="L7345" t="str">
        <f>TEXT(Table1[[#This Row],[Patient Admission Date]],"mmm")</f>
        <v>Oct</v>
      </c>
      <c r="M7345" t="str">
        <f>TEXT(Table1[[#This Row],[Patient Admission Date]],"ddd")</f>
        <v>Wed</v>
      </c>
      <c r="N7345" t="str">
        <f>TEXT(INT(HOUR(Table1[[#This Row],[Patient Admission Date]])/3)*3,"00")&amp;"-"&amp;TEXT(INT(HOUR(Table1[[#This Row],[Patient Admission Date]])/3)*3+3,"00")</f>
        <v>12-15</v>
      </c>
      <c r="O7345" t="str" cm="1">
        <f t="array" ref="O7345">_xlfn.IFS(Table1[[#This Row],[Patient Age]]&lt;=14,"0-14",Table1[[#This Row],[Patient Age]]&lt;=29,"15-29",Table1[[#This Row],[Patient Age]]&lt;=44,"30-44",Table1[[#This Row],[Patient Age]]&lt;=59,"45-59",Table1[[#This Row],[Patient Age]]&lt;=74,"60-74",TRUE,"75+")</f>
        <v>60-74</v>
      </c>
      <c r="P7345" t="str" cm="1">
        <f t="array" ref="P7345">_xlfn.IFS(Table1[[#This Row],[Patient Waittime]]&lt;=15,"0-15",Table1[[#This Row],[Patient Waittime]]&lt;=30,"16-30",Table1[[#This Row],[Patient Waittime]]&lt;=45,"31-45",Table1[[#This Row],[Patient Waittime]]&lt;=60,"46-60",TRUE,"60+")</f>
        <v>0-15</v>
      </c>
      <c r="Q7345">
        <f>--(Table1[[#This Row],[Patient Waittime]]&lt;=30)</f>
        <v>1</v>
      </c>
      <c r="R7345">
        <f>--Table1[[#This Row],[Patient Admission Flag]]</f>
        <v>1</v>
      </c>
      <c r="S7345">
        <f>--AND(Table1[[#This Row],[WithinTarget]]=1,Table1[[#This Row],[Patient Satisfaction Score]]&gt;=7)</f>
        <v>0</v>
      </c>
      <c r="T7345" t="str">
        <f>IF(LEFT(Table1[[#This Row],[Patient Gender]],1)="F","Female","Male")</f>
        <v>Male</v>
      </c>
    </row>
    <row r="7346" spans="1:20" x14ac:dyDescent="0.3">
      <c r="A7346" t="s">
        <v>7450</v>
      </c>
      <c r="B7346" s="1">
        <v>45208.376388888886</v>
      </c>
      <c r="C7346" t="s">
        <v>9</v>
      </c>
      <c r="D7346">
        <v>18</v>
      </c>
      <c r="E7346" t="s">
        <v>14</v>
      </c>
      <c r="F7346" t="s">
        <v>11</v>
      </c>
      <c r="G7346" t="b">
        <v>1</v>
      </c>
      <c r="I7346">
        <v>16</v>
      </c>
      <c r="J7346" t="b">
        <v>1</v>
      </c>
      <c r="K7346">
        <f>YEAR(Table1[[#This Row],[Patient Admission Date]])</f>
        <v>2023</v>
      </c>
      <c r="L7346" t="str">
        <f>TEXT(Table1[[#This Row],[Patient Admission Date]],"mmm")</f>
        <v>Oct</v>
      </c>
      <c r="M7346" t="str">
        <f>TEXT(Table1[[#This Row],[Patient Admission Date]],"ddd")</f>
        <v>Mon</v>
      </c>
      <c r="N7346" t="str">
        <f>TEXT(INT(HOUR(Table1[[#This Row],[Patient Admission Date]])/3)*3,"00")&amp;"-"&amp;TEXT(INT(HOUR(Table1[[#This Row],[Patient Admission Date]])/3)*3+3,"00")</f>
        <v>09-12</v>
      </c>
      <c r="O7346" t="str" cm="1">
        <f t="array" ref="O7346">_xlfn.IFS(Table1[[#This Row],[Patient Age]]&lt;=14,"0-14",Table1[[#This Row],[Patient Age]]&lt;=29,"15-29",Table1[[#This Row],[Patient Age]]&lt;=44,"30-44",Table1[[#This Row],[Patient Age]]&lt;=59,"45-59",Table1[[#This Row],[Patient Age]]&lt;=74,"60-74",TRUE,"75+")</f>
        <v>15-29</v>
      </c>
      <c r="P7346" t="str" cm="1">
        <f t="array" ref="P7346">_xlfn.IFS(Table1[[#This Row],[Patient Waittime]]&lt;=15,"0-15",Table1[[#This Row],[Patient Waittime]]&lt;=30,"16-30",Table1[[#This Row],[Patient Waittime]]&lt;=45,"31-45",Table1[[#This Row],[Patient Waittime]]&lt;=60,"46-60",TRUE,"60+")</f>
        <v>16-30</v>
      </c>
      <c r="Q7346">
        <f>--(Table1[[#This Row],[Patient Waittime]]&lt;=30)</f>
        <v>1</v>
      </c>
      <c r="R7346">
        <f>--Table1[[#This Row],[Patient Admission Flag]]</f>
        <v>1</v>
      </c>
      <c r="S7346">
        <f>--AND(Table1[[#This Row],[WithinTarget]]=1,Table1[[#This Row],[Patient Satisfaction Score]]&gt;=7)</f>
        <v>0</v>
      </c>
      <c r="T7346" t="str">
        <f>IF(LEFT(Table1[[#This Row],[Patient Gender]],1)="F","Female","Male")</f>
        <v>Male</v>
      </c>
    </row>
    <row r="7347" spans="1:20" x14ac:dyDescent="0.3">
      <c r="A7347" t="s">
        <v>7451</v>
      </c>
      <c r="B7347" s="1">
        <v>45024.14166666667</v>
      </c>
      <c r="C7347" t="s">
        <v>9</v>
      </c>
      <c r="D7347">
        <v>5</v>
      </c>
      <c r="E7347" t="s">
        <v>14</v>
      </c>
      <c r="F7347" t="s">
        <v>11</v>
      </c>
      <c r="G7347" t="b">
        <v>1</v>
      </c>
      <c r="I7347">
        <v>22</v>
      </c>
      <c r="J7347" t="b">
        <v>1</v>
      </c>
      <c r="K7347">
        <f>YEAR(Table1[[#This Row],[Patient Admission Date]])</f>
        <v>2023</v>
      </c>
      <c r="L7347" t="str">
        <f>TEXT(Table1[[#This Row],[Patient Admission Date]],"mmm")</f>
        <v>Apr</v>
      </c>
      <c r="M7347" t="str">
        <f>TEXT(Table1[[#This Row],[Patient Admission Date]],"ddd")</f>
        <v>Sat</v>
      </c>
      <c r="N7347" t="str">
        <f>TEXT(INT(HOUR(Table1[[#This Row],[Patient Admission Date]])/3)*3,"00")&amp;"-"&amp;TEXT(INT(HOUR(Table1[[#This Row],[Patient Admission Date]])/3)*3+3,"00")</f>
        <v>03-06</v>
      </c>
      <c r="O7347" t="str" cm="1">
        <f t="array" ref="O7347">_xlfn.IFS(Table1[[#This Row],[Patient Age]]&lt;=14,"0-14",Table1[[#This Row],[Patient Age]]&lt;=29,"15-29",Table1[[#This Row],[Patient Age]]&lt;=44,"30-44",Table1[[#This Row],[Patient Age]]&lt;=59,"45-59",Table1[[#This Row],[Patient Age]]&lt;=74,"60-74",TRUE,"75+")</f>
        <v>0-14</v>
      </c>
      <c r="P7347" t="str" cm="1">
        <f t="array" ref="P7347">_xlfn.IFS(Table1[[#This Row],[Patient Waittime]]&lt;=15,"0-15",Table1[[#This Row],[Patient Waittime]]&lt;=30,"16-30",Table1[[#This Row],[Patient Waittime]]&lt;=45,"31-45",Table1[[#This Row],[Patient Waittime]]&lt;=60,"46-60",TRUE,"60+")</f>
        <v>16-30</v>
      </c>
      <c r="Q7347">
        <f>--(Table1[[#This Row],[Patient Waittime]]&lt;=30)</f>
        <v>1</v>
      </c>
      <c r="R7347">
        <f>--Table1[[#This Row],[Patient Admission Flag]]</f>
        <v>1</v>
      </c>
      <c r="S7347">
        <f>--AND(Table1[[#This Row],[WithinTarget]]=1,Table1[[#This Row],[Patient Satisfaction Score]]&gt;=7)</f>
        <v>0</v>
      </c>
      <c r="T7347" t="str">
        <f>IF(LEFT(Table1[[#This Row],[Patient Gender]],1)="F","Female","Male")</f>
        <v>Male</v>
      </c>
    </row>
    <row r="7348" spans="1:20" x14ac:dyDescent="0.3">
      <c r="A7348" t="s">
        <v>7452</v>
      </c>
      <c r="B7348" s="1">
        <v>45255.174305555556</v>
      </c>
      <c r="C7348" t="s">
        <v>9</v>
      </c>
      <c r="D7348">
        <v>51</v>
      </c>
      <c r="E7348" t="s">
        <v>14</v>
      </c>
      <c r="F7348" t="s">
        <v>11</v>
      </c>
      <c r="G7348" t="b">
        <v>1</v>
      </c>
      <c r="I7348">
        <v>30</v>
      </c>
      <c r="J7348" t="b">
        <v>1</v>
      </c>
      <c r="K7348">
        <f>YEAR(Table1[[#This Row],[Patient Admission Date]])</f>
        <v>2023</v>
      </c>
      <c r="L7348" t="str">
        <f>TEXT(Table1[[#This Row],[Patient Admission Date]],"mmm")</f>
        <v>Nov</v>
      </c>
      <c r="M7348" t="str">
        <f>TEXT(Table1[[#This Row],[Patient Admission Date]],"ddd")</f>
        <v>Sat</v>
      </c>
      <c r="N7348" t="str">
        <f>TEXT(INT(HOUR(Table1[[#This Row],[Patient Admission Date]])/3)*3,"00")&amp;"-"&amp;TEXT(INT(HOUR(Table1[[#This Row],[Patient Admission Date]])/3)*3+3,"00")</f>
        <v>03-06</v>
      </c>
      <c r="O7348" t="str" cm="1">
        <f t="array" ref="O7348">_xlfn.IFS(Table1[[#This Row],[Patient Age]]&lt;=14,"0-14",Table1[[#This Row],[Patient Age]]&lt;=29,"15-29",Table1[[#This Row],[Patient Age]]&lt;=44,"30-44",Table1[[#This Row],[Patient Age]]&lt;=59,"45-59",Table1[[#This Row],[Patient Age]]&lt;=74,"60-74",TRUE,"75+")</f>
        <v>45-59</v>
      </c>
      <c r="P7348" t="str" cm="1">
        <f t="array" ref="P7348">_xlfn.IFS(Table1[[#This Row],[Patient Waittime]]&lt;=15,"0-15",Table1[[#This Row],[Patient Waittime]]&lt;=30,"16-30",Table1[[#This Row],[Patient Waittime]]&lt;=45,"31-45",Table1[[#This Row],[Patient Waittime]]&lt;=60,"46-60",TRUE,"60+")</f>
        <v>16-30</v>
      </c>
      <c r="Q7348">
        <f>--(Table1[[#This Row],[Patient Waittime]]&lt;=30)</f>
        <v>1</v>
      </c>
      <c r="R7348">
        <f>--Table1[[#This Row],[Patient Admission Flag]]</f>
        <v>1</v>
      </c>
      <c r="S7348">
        <f>--AND(Table1[[#This Row],[WithinTarget]]=1,Table1[[#This Row],[Patient Satisfaction Score]]&gt;=7)</f>
        <v>0</v>
      </c>
      <c r="T7348" t="str">
        <f>IF(LEFT(Table1[[#This Row],[Patient Gender]],1)="F","Female","Male")</f>
        <v>Male</v>
      </c>
    </row>
    <row r="7349" spans="1:20" x14ac:dyDescent="0.3">
      <c r="A7349" t="s">
        <v>7453</v>
      </c>
      <c r="B7349" s="1">
        <v>45082.565972222219</v>
      </c>
      <c r="C7349" t="s">
        <v>9</v>
      </c>
      <c r="D7349">
        <v>9</v>
      </c>
      <c r="E7349" t="s">
        <v>14</v>
      </c>
      <c r="F7349" t="s">
        <v>11</v>
      </c>
      <c r="G7349" t="b">
        <v>1</v>
      </c>
      <c r="I7349">
        <v>49</v>
      </c>
      <c r="J7349" t="b">
        <v>1</v>
      </c>
      <c r="K7349">
        <f>YEAR(Table1[[#This Row],[Patient Admission Date]])</f>
        <v>2023</v>
      </c>
      <c r="L7349" t="str">
        <f>TEXT(Table1[[#This Row],[Patient Admission Date]],"mmm")</f>
        <v>Jun</v>
      </c>
      <c r="M7349" t="str">
        <f>TEXT(Table1[[#This Row],[Patient Admission Date]],"ddd")</f>
        <v>Mon</v>
      </c>
      <c r="N7349" t="str">
        <f>TEXT(INT(HOUR(Table1[[#This Row],[Patient Admission Date]])/3)*3,"00")&amp;"-"&amp;TEXT(INT(HOUR(Table1[[#This Row],[Patient Admission Date]])/3)*3+3,"00")</f>
        <v>12-15</v>
      </c>
      <c r="O7349" t="str" cm="1">
        <f t="array" ref="O7349">_xlfn.IFS(Table1[[#This Row],[Patient Age]]&lt;=14,"0-14",Table1[[#This Row],[Patient Age]]&lt;=29,"15-29",Table1[[#This Row],[Patient Age]]&lt;=44,"30-44",Table1[[#This Row],[Patient Age]]&lt;=59,"45-59",Table1[[#This Row],[Patient Age]]&lt;=74,"60-74",TRUE,"75+")</f>
        <v>0-14</v>
      </c>
      <c r="P7349" t="str" cm="1">
        <f t="array" ref="P7349">_xlfn.IFS(Table1[[#This Row],[Patient Waittime]]&lt;=15,"0-15",Table1[[#This Row],[Patient Waittime]]&lt;=30,"16-30",Table1[[#This Row],[Patient Waittime]]&lt;=45,"31-45",Table1[[#This Row],[Patient Waittime]]&lt;=60,"46-60",TRUE,"60+")</f>
        <v>46-60</v>
      </c>
      <c r="Q7349">
        <f>--(Table1[[#This Row],[Patient Waittime]]&lt;=30)</f>
        <v>0</v>
      </c>
      <c r="R7349">
        <f>--Table1[[#This Row],[Patient Admission Flag]]</f>
        <v>1</v>
      </c>
      <c r="S7349">
        <f>--AND(Table1[[#This Row],[WithinTarget]]=1,Table1[[#This Row],[Patient Satisfaction Score]]&gt;=7)</f>
        <v>0</v>
      </c>
      <c r="T7349" t="str">
        <f>IF(LEFT(Table1[[#This Row],[Patient Gender]],1)="F","Female","Male")</f>
        <v>Male</v>
      </c>
    </row>
    <row r="7350" spans="1:20" x14ac:dyDescent="0.3">
      <c r="A7350" t="s">
        <v>7454</v>
      </c>
      <c r="B7350" s="1">
        <v>45416.27847222222</v>
      </c>
      <c r="C7350" t="s">
        <v>9</v>
      </c>
      <c r="D7350">
        <v>28</v>
      </c>
      <c r="E7350" t="s">
        <v>14</v>
      </c>
      <c r="F7350" t="s">
        <v>11</v>
      </c>
      <c r="G7350" t="b">
        <v>1</v>
      </c>
      <c r="I7350">
        <v>50</v>
      </c>
      <c r="J7350" t="b">
        <v>1</v>
      </c>
      <c r="K7350">
        <f>YEAR(Table1[[#This Row],[Patient Admission Date]])</f>
        <v>2024</v>
      </c>
      <c r="L7350" t="str">
        <f>TEXT(Table1[[#This Row],[Patient Admission Date]],"mmm")</f>
        <v>May</v>
      </c>
      <c r="M7350" t="str">
        <f>TEXT(Table1[[#This Row],[Patient Admission Date]],"ddd")</f>
        <v>Sat</v>
      </c>
      <c r="N7350" t="str">
        <f>TEXT(INT(HOUR(Table1[[#This Row],[Patient Admission Date]])/3)*3,"00")&amp;"-"&amp;TEXT(INT(HOUR(Table1[[#This Row],[Patient Admission Date]])/3)*3+3,"00")</f>
        <v>06-09</v>
      </c>
      <c r="O7350" t="str" cm="1">
        <f t="array" ref="O7350">_xlfn.IFS(Table1[[#This Row],[Patient Age]]&lt;=14,"0-14",Table1[[#This Row],[Patient Age]]&lt;=29,"15-29",Table1[[#This Row],[Patient Age]]&lt;=44,"30-44",Table1[[#This Row],[Patient Age]]&lt;=59,"45-59",Table1[[#This Row],[Patient Age]]&lt;=74,"60-74",TRUE,"75+")</f>
        <v>15-29</v>
      </c>
      <c r="P7350" t="str" cm="1">
        <f t="array" ref="P7350">_xlfn.IFS(Table1[[#This Row],[Patient Waittime]]&lt;=15,"0-15",Table1[[#This Row],[Patient Waittime]]&lt;=30,"16-30",Table1[[#This Row],[Patient Waittime]]&lt;=45,"31-45",Table1[[#This Row],[Patient Waittime]]&lt;=60,"46-60",TRUE,"60+")</f>
        <v>46-60</v>
      </c>
      <c r="Q7350">
        <f>--(Table1[[#This Row],[Patient Waittime]]&lt;=30)</f>
        <v>0</v>
      </c>
      <c r="R7350">
        <f>--Table1[[#This Row],[Patient Admission Flag]]</f>
        <v>1</v>
      </c>
      <c r="S7350">
        <f>--AND(Table1[[#This Row],[WithinTarget]]=1,Table1[[#This Row],[Patient Satisfaction Score]]&gt;=7)</f>
        <v>0</v>
      </c>
      <c r="T7350" t="str">
        <f>IF(LEFT(Table1[[#This Row],[Patient Gender]],1)="F","Female","Male")</f>
        <v>Male</v>
      </c>
    </row>
    <row r="7351" spans="1:20" x14ac:dyDescent="0.3">
      <c r="A7351" t="s">
        <v>7455</v>
      </c>
      <c r="B7351" s="1">
        <v>45156.567361111112</v>
      </c>
      <c r="C7351" t="s">
        <v>9</v>
      </c>
      <c r="D7351">
        <v>13</v>
      </c>
      <c r="E7351" t="s">
        <v>14</v>
      </c>
      <c r="F7351" t="s">
        <v>11</v>
      </c>
      <c r="G7351" t="b">
        <v>1</v>
      </c>
      <c r="I7351">
        <v>53</v>
      </c>
      <c r="J7351" t="b">
        <v>1</v>
      </c>
      <c r="K7351">
        <f>YEAR(Table1[[#This Row],[Patient Admission Date]])</f>
        <v>2023</v>
      </c>
      <c r="L7351" t="str">
        <f>TEXT(Table1[[#This Row],[Patient Admission Date]],"mmm")</f>
        <v>Aug</v>
      </c>
      <c r="M7351" t="str">
        <f>TEXT(Table1[[#This Row],[Patient Admission Date]],"ddd")</f>
        <v>Fri</v>
      </c>
      <c r="N7351" t="str">
        <f>TEXT(INT(HOUR(Table1[[#This Row],[Patient Admission Date]])/3)*3,"00")&amp;"-"&amp;TEXT(INT(HOUR(Table1[[#This Row],[Patient Admission Date]])/3)*3+3,"00")</f>
        <v>12-15</v>
      </c>
      <c r="O7351" t="str" cm="1">
        <f t="array" ref="O7351">_xlfn.IFS(Table1[[#This Row],[Patient Age]]&lt;=14,"0-14",Table1[[#This Row],[Patient Age]]&lt;=29,"15-29",Table1[[#This Row],[Patient Age]]&lt;=44,"30-44",Table1[[#This Row],[Patient Age]]&lt;=59,"45-59",Table1[[#This Row],[Patient Age]]&lt;=74,"60-74",TRUE,"75+")</f>
        <v>0-14</v>
      </c>
      <c r="P7351" t="str" cm="1">
        <f t="array" ref="P7351">_xlfn.IFS(Table1[[#This Row],[Patient Waittime]]&lt;=15,"0-15",Table1[[#This Row],[Patient Waittime]]&lt;=30,"16-30",Table1[[#This Row],[Patient Waittime]]&lt;=45,"31-45",Table1[[#This Row],[Patient Waittime]]&lt;=60,"46-60",TRUE,"60+")</f>
        <v>46-60</v>
      </c>
      <c r="Q7351">
        <f>--(Table1[[#This Row],[Patient Waittime]]&lt;=30)</f>
        <v>0</v>
      </c>
      <c r="R7351">
        <f>--Table1[[#This Row],[Patient Admission Flag]]</f>
        <v>1</v>
      </c>
      <c r="S7351">
        <f>--AND(Table1[[#This Row],[WithinTarget]]=1,Table1[[#This Row],[Patient Satisfaction Score]]&gt;=7)</f>
        <v>0</v>
      </c>
      <c r="T7351" t="str">
        <f>IF(LEFT(Table1[[#This Row],[Patient Gender]],1)="F","Female","Male")</f>
        <v>Male</v>
      </c>
    </row>
    <row r="7352" spans="1:20" x14ac:dyDescent="0.3">
      <c r="A7352" t="s">
        <v>7456</v>
      </c>
      <c r="B7352" s="1">
        <v>45231.880555555559</v>
      </c>
      <c r="C7352" t="s">
        <v>9</v>
      </c>
      <c r="D7352">
        <v>36</v>
      </c>
      <c r="E7352" t="s">
        <v>14</v>
      </c>
      <c r="F7352" t="s">
        <v>11</v>
      </c>
      <c r="G7352" t="b">
        <v>1</v>
      </c>
      <c r="I7352">
        <v>55</v>
      </c>
      <c r="J7352" t="b">
        <v>1</v>
      </c>
      <c r="K7352">
        <f>YEAR(Table1[[#This Row],[Patient Admission Date]])</f>
        <v>2023</v>
      </c>
      <c r="L7352" t="str">
        <f>TEXT(Table1[[#This Row],[Patient Admission Date]],"mmm")</f>
        <v>Nov</v>
      </c>
      <c r="M7352" t="str">
        <f>TEXT(Table1[[#This Row],[Patient Admission Date]],"ddd")</f>
        <v>Wed</v>
      </c>
      <c r="N7352" t="str">
        <f>TEXT(INT(HOUR(Table1[[#This Row],[Patient Admission Date]])/3)*3,"00")&amp;"-"&amp;TEXT(INT(HOUR(Table1[[#This Row],[Patient Admission Date]])/3)*3+3,"00")</f>
        <v>21-24</v>
      </c>
      <c r="O7352" t="str" cm="1">
        <f t="array" ref="O7352">_xlfn.IFS(Table1[[#This Row],[Patient Age]]&lt;=14,"0-14",Table1[[#This Row],[Patient Age]]&lt;=29,"15-29",Table1[[#This Row],[Patient Age]]&lt;=44,"30-44",Table1[[#This Row],[Patient Age]]&lt;=59,"45-59",Table1[[#This Row],[Patient Age]]&lt;=74,"60-74",TRUE,"75+")</f>
        <v>30-44</v>
      </c>
      <c r="P7352" t="str" cm="1">
        <f t="array" ref="P7352">_xlfn.IFS(Table1[[#This Row],[Patient Waittime]]&lt;=15,"0-15",Table1[[#This Row],[Patient Waittime]]&lt;=30,"16-30",Table1[[#This Row],[Patient Waittime]]&lt;=45,"31-45",Table1[[#This Row],[Patient Waittime]]&lt;=60,"46-60",TRUE,"60+")</f>
        <v>46-60</v>
      </c>
      <c r="Q7352">
        <f>--(Table1[[#This Row],[Patient Waittime]]&lt;=30)</f>
        <v>0</v>
      </c>
      <c r="R7352">
        <f>--Table1[[#This Row],[Patient Admission Flag]]</f>
        <v>1</v>
      </c>
      <c r="S7352">
        <f>--AND(Table1[[#This Row],[WithinTarget]]=1,Table1[[#This Row],[Patient Satisfaction Score]]&gt;=7)</f>
        <v>0</v>
      </c>
      <c r="T7352" t="str">
        <f>IF(LEFT(Table1[[#This Row],[Patient Gender]],1)="F","Female","Male")</f>
        <v>Male</v>
      </c>
    </row>
    <row r="7353" spans="1:20" x14ac:dyDescent="0.3">
      <c r="A7353" t="s">
        <v>7457</v>
      </c>
      <c r="B7353" s="1">
        <v>45236.644444444442</v>
      </c>
      <c r="C7353" t="s">
        <v>9</v>
      </c>
      <c r="D7353">
        <v>3</v>
      </c>
      <c r="E7353" t="s">
        <v>14</v>
      </c>
      <c r="F7353" t="s">
        <v>11</v>
      </c>
      <c r="G7353" t="b">
        <v>1</v>
      </c>
      <c r="I7353">
        <v>24</v>
      </c>
      <c r="J7353" t="b">
        <v>1</v>
      </c>
      <c r="K7353">
        <f>YEAR(Table1[[#This Row],[Patient Admission Date]])</f>
        <v>2023</v>
      </c>
      <c r="L7353" t="str">
        <f>TEXT(Table1[[#This Row],[Patient Admission Date]],"mmm")</f>
        <v>Nov</v>
      </c>
      <c r="M7353" t="str">
        <f>TEXT(Table1[[#This Row],[Patient Admission Date]],"ddd")</f>
        <v>Mon</v>
      </c>
      <c r="N7353" t="str">
        <f>TEXT(INT(HOUR(Table1[[#This Row],[Patient Admission Date]])/3)*3,"00")&amp;"-"&amp;TEXT(INT(HOUR(Table1[[#This Row],[Patient Admission Date]])/3)*3+3,"00")</f>
        <v>15-18</v>
      </c>
      <c r="O7353" t="str" cm="1">
        <f t="array" ref="O7353">_xlfn.IFS(Table1[[#This Row],[Patient Age]]&lt;=14,"0-14",Table1[[#This Row],[Patient Age]]&lt;=29,"15-29",Table1[[#This Row],[Patient Age]]&lt;=44,"30-44",Table1[[#This Row],[Patient Age]]&lt;=59,"45-59",Table1[[#This Row],[Patient Age]]&lt;=74,"60-74",TRUE,"75+")</f>
        <v>0-14</v>
      </c>
      <c r="P7353" t="str" cm="1">
        <f t="array" ref="P7353">_xlfn.IFS(Table1[[#This Row],[Patient Waittime]]&lt;=15,"0-15",Table1[[#This Row],[Patient Waittime]]&lt;=30,"16-30",Table1[[#This Row],[Patient Waittime]]&lt;=45,"31-45",Table1[[#This Row],[Patient Waittime]]&lt;=60,"46-60",TRUE,"60+")</f>
        <v>16-30</v>
      </c>
      <c r="Q7353">
        <f>--(Table1[[#This Row],[Patient Waittime]]&lt;=30)</f>
        <v>1</v>
      </c>
      <c r="R7353">
        <f>--Table1[[#This Row],[Patient Admission Flag]]</f>
        <v>1</v>
      </c>
      <c r="S7353">
        <f>--AND(Table1[[#This Row],[WithinTarget]]=1,Table1[[#This Row],[Patient Satisfaction Score]]&gt;=7)</f>
        <v>0</v>
      </c>
      <c r="T7353" t="str">
        <f>IF(LEFT(Table1[[#This Row],[Patient Gender]],1)="F","Female","Male")</f>
        <v>Male</v>
      </c>
    </row>
    <row r="7354" spans="1:20" x14ac:dyDescent="0.3">
      <c r="A7354" t="s">
        <v>7458</v>
      </c>
      <c r="B7354" s="1">
        <v>45478.631944444445</v>
      </c>
      <c r="C7354" t="s">
        <v>9</v>
      </c>
      <c r="D7354">
        <v>34</v>
      </c>
      <c r="E7354" t="s">
        <v>14</v>
      </c>
      <c r="F7354" t="s">
        <v>11</v>
      </c>
      <c r="G7354" t="b">
        <v>1</v>
      </c>
      <c r="I7354">
        <v>28</v>
      </c>
      <c r="J7354" t="b">
        <v>1</v>
      </c>
      <c r="K7354">
        <f>YEAR(Table1[[#This Row],[Patient Admission Date]])</f>
        <v>2024</v>
      </c>
      <c r="L7354" t="str">
        <f>TEXT(Table1[[#This Row],[Patient Admission Date]],"mmm")</f>
        <v>Jul</v>
      </c>
      <c r="M7354" t="str">
        <f>TEXT(Table1[[#This Row],[Patient Admission Date]],"ddd")</f>
        <v>Fri</v>
      </c>
      <c r="N7354" t="str">
        <f>TEXT(INT(HOUR(Table1[[#This Row],[Patient Admission Date]])/3)*3,"00")&amp;"-"&amp;TEXT(INT(HOUR(Table1[[#This Row],[Patient Admission Date]])/3)*3+3,"00")</f>
        <v>15-18</v>
      </c>
      <c r="O7354" t="str" cm="1">
        <f t="array" ref="O7354">_xlfn.IFS(Table1[[#This Row],[Patient Age]]&lt;=14,"0-14",Table1[[#This Row],[Patient Age]]&lt;=29,"15-29",Table1[[#This Row],[Patient Age]]&lt;=44,"30-44",Table1[[#This Row],[Patient Age]]&lt;=59,"45-59",Table1[[#This Row],[Patient Age]]&lt;=74,"60-74",TRUE,"75+")</f>
        <v>30-44</v>
      </c>
      <c r="P7354" t="str" cm="1">
        <f t="array" ref="P7354">_xlfn.IFS(Table1[[#This Row],[Patient Waittime]]&lt;=15,"0-15",Table1[[#This Row],[Patient Waittime]]&lt;=30,"16-30",Table1[[#This Row],[Patient Waittime]]&lt;=45,"31-45",Table1[[#This Row],[Patient Waittime]]&lt;=60,"46-60",TRUE,"60+")</f>
        <v>16-30</v>
      </c>
      <c r="Q7354">
        <f>--(Table1[[#This Row],[Patient Waittime]]&lt;=30)</f>
        <v>1</v>
      </c>
      <c r="R7354">
        <f>--Table1[[#This Row],[Patient Admission Flag]]</f>
        <v>1</v>
      </c>
      <c r="S7354">
        <f>--AND(Table1[[#This Row],[WithinTarget]]=1,Table1[[#This Row],[Patient Satisfaction Score]]&gt;=7)</f>
        <v>0</v>
      </c>
      <c r="T7354" t="str">
        <f>IF(LEFT(Table1[[#This Row],[Patient Gender]],1)="F","Female","Male")</f>
        <v>Male</v>
      </c>
    </row>
    <row r="7355" spans="1:20" x14ac:dyDescent="0.3">
      <c r="A7355" t="s">
        <v>7459</v>
      </c>
      <c r="B7355" s="1">
        <v>45053.84375</v>
      </c>
      <c r="C7355" t="s">
        <v>9</v>
      </c>
      <c r="D7355">
        <v>9</v>
      </c>
      <c r="E7355" t="s">
        <v>14</v>
      </c>
      <c r="F7355" t="s">
        <v>11</v>
      </c>
      <c r="G7355" t="b">
        <v>1</v>
      </c>
      <c r="I7355">
        <v>33</v>
      </c>
      <c r="J7355" t="b">
        <v>1</v>
      </c>
      <c r="K7355">
        <f>YEAR(Table1[[#This Row],[Patient Admission Date]])</f>
        <v>2023</v>
      </c>
      <c r="L7355" t="str">
        <f>TEXT(Table1[[#This Row],[Patient Admission Date]],"mmm")</f>
        <v>May</v>
      </c>
      <c r="M7355" t="str">
        <f>TEXT(Table1[[#This Row],[Patient Admission Date]],"ddd")</f>
        <v>Sun</v>
      </c>
      <c r="N7355" t="str">
        <f>TEXT(INT(HOUR(Table1[[#This Row],[Patient Admission Date]])/3)*3,"00")&amp;"-"&amp;TEXT(INT(HOUR(Table1[[#This Row],[Patient Admission Date]])/3)*3+3,"00")</f>
        <v>18-21</v>
      </c>
      <c r="O7355" t="str" cm="1">
        <f t="array" ref="O7355">_xlfn.IFS(Table1[[#This Row],[Patient Age]]&lt;=14,"0-14",Table1[[#This Row],[Patient Age]]&lt;=29,"15-29",Table1[[#This Row],[Patient Age]]&lt;=44,"30-44",Table1[[#This Row],[Patient Age]]&lt;=59,"45-59",Table1[[#This Row],[Patient Age]]&lt;=74,"60-74",TRUE,"75+")</f>
        <v>0-14</v>
      </c>
      <c r="P7355" t="str" cm="1">
        <f t="array" ref="P7355">_xlfn.IFS(Table1[[#This Row],[Patient Waittime]]&lt;=15,"0-15",Table1[[#This Row],[Patient Waittime]]&lt;=30,"16-30",Table1[[#This Row],[Patient Waittime]]&lt;=45,"31-45",Table1[[#This Row],[Patient Waittime]]&lt;=60,"46-60",TRUE,"60+")</f>
        <v>31-45</v>
      </c>
      <c r="Q7355">
        <f>--(Table1[[#This Row],[Patient Waittime]]&lt;=30)</f>
        <v>0</v>
      </c>
      <c r="R7355">
        <f>--Table1[[#This Row],[Patient Admission Flag]]</f>
        <v>1</v>
      </c>
      <c r="S7355">
        <f>--AND(Table1[[#This Row],[WithinTarget]]=1,Table1[[#This Row],[Patient Satisfaction Score]]&gt;=7)</f>
        <v>0</v>
      </c>
      <c r="T7355" t="str">
        <f>IF(LEFT(Table1[[#This Row],[Patient Gender]],1)="F","Female","Male")</f>
        <v>Male</v>
      </c>
    </row>
    <row r="7356" spans="1:20" x14ac:dyDescent="0.3">
      <c r="A7356" t="s">
        <v>7460</v>
      </c>
      <c r="B7356" s="1">
        <v>45356.481944444444</v>
      </c>
      <c r="C7356" t="s">
        <v>9</v>
      </c>
      <c r="D7356">
        <v>47</v>
      </c>
      <c r="E7356" t="s">
        <v>14</v>
      </c>
      <c r="F7356" t="s">
        <v>11</v>
      </c>
      <c r="G7356" t="b">
        <v>1</v>
      </c>
      <c r="I7356">
        <v>33</v>
      </c>
      <c r="J7356" t="b">
        <v>1</v>
      </c>
      <c r="K7356">
        <f>YEAR(Table1[[#This Row],[Patient Admission Date]])</f>
        <v>2024</v>
      </c>
      <c r="L7356" t="str">
        <f>TEXT(Table1[[#This Row],[Patient Admission Date]],"mmm")</f>
        <v>Mar</v>
      </c>
      <c r="M7356" t="str">
        <f>TEXT(Table1[[#This Row],[Patient Admission Date]],"ddd")</f>
        <v>Tue</v>
      </c>
      <c r="N7356" t="str">
        <f>TEXT(INT(HOUR(Table1[[#This Row],[Patient Admission Date]])/3)*3,"00")&amp;"-"&amp;TEXT(INT(HOUR(Table1[[#This Row],[Patient Admission Date]])/3)*3+3,"00")</f>
        <v>09-12</v>
      </c>
      <c r="O7356" t="str" cm="1">
        <f t="array" ref="O7356">_xlfn.IFS(Table1[[#This Row],[Patient Age]]&lt;=14,"0-14",Table1[[#This Row],[Patient Age]]&lt;=29,"15-29",Table1[[#This Row],[Patient Age]]&lt;=44,"30-44",Table1[[#This Row],[Patient Age]]&lt;=59,"45-59",Table1[[#This Row],[Patient Age]]&lt;=74,"60-74",TRUE,"75+")</f>
        <v>45-59</v>
      </c>
      <c r="P7356" t="str" cm="1">
        <f t="array" ref="P7356">_xlfn.IFS(Table1[[#This Row],[Patient Waittime]]&lt;=15,"0-15",Table1[[#This Row],[Patient Waittime]]&lt;=30,"16-30",Table1[[#This Row],[Patient Waittime]]&lt;=45,"31-45",Table1[[#This Row],[Patient Waittime]]&lt;=60,"46-60",TRUE,"60+")</f>
        <v>31-45</v>
      </c>
      <c r="Q7356">
        <f>--(Table1[[#This Row],[Patient Waittime]]&lt;=30)</f>
        <v>0</v>
      </c>
      <c r="R7356">
        <f>--Table1[[#This Row],[Patient Admission Flag]]</f>
        <v>1</v>
      </c>
      <c r="S7356">
        <f>--AND(Table1[[#This Row],[WithinTarget]]=1,Table1[[#This Row],[Patient Satisfaction Score]]&gt;=7)</f>
        <v>0</v>
      </c>
      <c r="T7356" t="str">
        <f>IF(LEFT(Table1[[#This Row],[Patient Gender]],1)="F","Female","Male")</f>
        <v>Male</v>
      </c>
    </row>
    <row r="7357" spans="1:20" x14ac:dyDescent="0.3">
      <c r="A7357" t="s">
        <v>7461</v>
      </c>
      <c r="B7357" s="1">
        <v>45404.259722222225</v>
      </c>
      <c r="C7357" t="s">
        <v>9</v>
      </c>
      <c r="D7357">
        <v>76</v>
      </c>
      <c r="E7357" t="s">
        <v>14</v>
      </c>
      <c r="F7357" t="s">
        <v>11</v>
      </c>
      <c r="G7357" t="b">
        <v>1</v>
      </c>
      <c r="I7357">
        <v>33</v>
      </c>
      <c r="J7357" t="b">
        <v>1</v>
      </c>
      <c r="K7357">
        <f>YEAR(Table1[[#This Row],[Patient Admission Date]])</f>
        <v>2024</v>
      </c>
      <c r="L7357" t="str">
        <f>TEXT(Table1[[#This Row],[Patient Admission Date]],"mmm")</f>
        <v>Apr</v>
      </c>
      <c r="M7357" t="str">
        <f>TEXT(Table1[[#This Row],[Patient Admission Date]],"ddd")</f>
        <v>Mon</v>
      </c>
      <c r="N7357" t="str">
        <f>TEXT(INT(HOUR(Table1[[#This Row],[Patient Admission Date]])/3)*3,"00")&amp;"-"&amp;TEXT(INT(HOUR(Table1[[#This Row],[Patient Admission Date]])/3)*3+3,"00")</f>
        <v>06-09</v>
      </c>
      <c r="O7357" t="str" cm="1">
        <f t="array" ref="O7357">_xlfn.IFS(Table1[[#This Row],[Patient Age]]&lt;=14,"0-14",Table1[[#This Row],[Patient Age]]&lt;=29,"15-29",Table1[[#This Row],[Patient Age]]&lt;=44,"30-44",Table1[[#This Row],[Patient Age]]&lt;=59,"45-59",Table1[[#This Row],[Patient Age]]&lt;=74,"60-74",TRUE,"75+")</f>
        <v>75+</v>
      </c>
      <c r="P7357" t="str" cm="1">
        <f t="array" ref="P7357">_xlfn.IFS(Table1[[#This Row],[Patient Waittime]]&lt;=15,"0-15",Table1[[#This Row],[Patient Waittime]]&lt;=30,"16-30",Table1[[#This Row],[Patient Waittime]]&lt;=45,"31-45",Table1[[#This Row],[Patient Waittime]]&lt;=60,"46-60",TRUE,"60+")</f>
        <v>31-45</v>
      </c>
      <c r="Q7357">
        <f>--(Table1[[#This Row],[Patient Waittime]]&lt;=30)</f>
        <v>0</v>
      </c>
      <c r="R7357">
        <f>--Table1[[#This Row],[Patient Admission Flag]]</f>
        <v>1</v>
      </c>
      <c r="S7357">
        <f>--AND(Table1[[#This Row],[WithinTarget]]=1,Table1[[#This Row],[Patient Satisfaction Score]]&gt;=7)</f>
        <v>0</v>
      </c>
      <c r="T7357" t="str">
        <f>IF(LEFT(Table1[[#This Row],[Patient Gender]],1)="F","Female","Male")</f>
        <v>Male</v>
      </c>
    </row>
    <row r="7358" spans="1:20" x14ac:dyDescent="0.3">
      <c r="A7358" t="s">
        <v>7462</v>
      </c>
      <c r="B7358" s="1">
        <v>45389.974305555559</v>
      </c>
      <c r="C7358" t="s">
        <v>9</v>
      </c>
      <c r="D7358">
        <v>34</v>
      </c>
      <c r="E7358" t="s">
        <v>14</v>
      </c>
      <c r="F7358" t="s">
        <v>11</v>
      </c>
      <c r="G7358" t="b">
        <v>1</v>
      </c>
      <c r="I7358">
        <v>36</v>
      </c>
      <c r="J7358" t="b">
        <v>1</v>
      </c>
      <c r="K7358">
        <f>YEAR(Table1[[#This Row],[Patient Admission Date]])</f>
        <v>2024</v>
      </c>
      <c r="L7358" t="str">
        <f>TEXT(Table1[[#This Row],[Patient Admission Date]],"mmm")</f>
        <v>Apr</v>
      </c>
      <c r="M7358" t="str">
        <f>TEXT(Table1[[#This Row],[Patient Admission Date]],"ddd")</f>
        <v>Sun</v>
      </c>
      <c r="N7358" t="str">
        <f>TEXT(INT(HOUR(Table1[[#This Row],[Patient Admission Date]])/3)*3,"00")&amp;"-"&amp;TEXT(INT(HOUR(Table1[[#This Row],[Patient Admission Date]])/3)*3+3,"00")</f>
        <v>21-24</v>
      </c>
      <c r="O7358" t="str" cm="1">
        <f t="array" ref="O7358">_xlfn.IFS(Table1[[#This Row],[Patient Age]]&lt;=14,"0-14",Table1[[#This Row],[Patient Age]]&lt;=29,"15-29",Table1[[#This Row],[Patient Age]]&lt;=44,"30-44",Table1[[#This Row],[Patient Age]]&lt;=59,"45-59",Table1[[#This Row],[Patient Age]]&lt;=74,"60-74",TRUE,"75+")</f>
        <v>30-44</v>
      </c>
      <c r="P7358" t="str" cm="1">
        <f t="array" ref="P7358">_xlfn.IFS(Table1[[#This Row],[Patient Waittime]]&lt;=15,"0-15",Table1[[#This Row],[Patient Waittime]]&lt;=30,"16-30",Table1[[#This Row],[Patient Waittime]]&lt;=45,"31-45",Table1[[#This Row],[Patient Waittime]]&lt;=60,"46-60",TRUE,"60+")</f>
        <v>31-45</v>
      </c>
      <c r="Q7358">
        <f>--(Table1[[#This Row],[Patient Waittime]]&lt;=30)</f>
        <v>0</v>
      </c>
      <c r="R7358">
        <f>--Table1[[#This Row],[Patient Admission Flag]]</f>
        <v>1</v>
      </c>
      <c r="S7358">
        <f>--AND(Table1[[#This Row],[WithinTarget]]=1,Table1[[#This Row],[Patient Satisfaction Score]]&gt;=7)</f>
        <v>0</v>
      </c>
      <c r="T7358" t="str">
        <f>IF(LEFT(Table1[[#This Row],[Patient Gender]],1)="F","Female","Male")</f>
        <v>Male</v>
      </c>
    </row>
    <row r="7359" spans="1:20" x14ac:dyDescent="0.3">
      <c r="A7359" t="s">
        <v>7463</v>
      </c>
      <c r="B7359" s="1">
        <v>45447.199999999997</v>
      </c>
      <c r="C7359" t="s">
        <v>9</v>
      </c>
      <c r="D7359">
        <v>72</v>
      </c>
      <c r="E7359" t="s">
        <v>14</v>
      </c>
      <c r="F7359" t="s">
        <v>11</v>
      </c>
      <c r="G7359" t="b">
        <v>1</v>
      </c>
      <c r="I7359">
        <v>44</v>
      </c>
      <c r="J7359" t="b">
        <v>1</v>
      </c>
      <c r="K7359">
        <f>YEAR(Table1[[#This Row],[Patient Admission Date]])</f>
        <v>2024</v>
      </c>
      <c r="L7359" t="str">
        <f>TEXT(Table1[[#This Row],[Patient Admission Date]],"mmm")</f>
        <v>Jun</v>
      </c>
      <c r="M7359" t="str">
        <f>TEXT(Table1[[#This Row],[Patient Admission Date]],"ddd")</f>
        <v>Tue</v>
      </c>
      <c r="N7359" t="str">
        <f>TEXT(INT(HOUR(Table1[[#This Row],[Patient Admission Date]])/3)*3,"00")&amp;"-"&amp;TEXT(INT(HOUR(Table1[[#This Row],[Patient Admission Date]])/3)*3+3,"00")</f>
        <v>03-06</v>
      </c>
      <c r="O7359" t="str" cm="1">
        <f t="array" ref="O7359">_xlfn.IFS(Table1[[#This Row],[Patient Age]]&lt;=14,"0-14",Table1[[#This Row],[Patient Age]]&lt;=29,"15-29",Table1[[#This Row],[Patient Age]]&lt;=44,"30-44",Table1[[#This Row],[Patient Age]]&lt;=59,"45-59",Table1[[#This Row],[Patient Age]]&lt;=74,"60-74",TRUE,"75+")</f>
        <v>60-74</v>
      </c>
      <c r="P7359" t="str" cm="1">
        <f t="array" ref="P7359">_xlfn.IFS(Table1[[#This Row],[Patient Waittime]]&lt;=15,"0-15",Table1[[#This Row],[Patient Waittime]]&lt;=30,"16-30",Table1[[#This Row],[Patient Waittime]]&lt;=45,"31-45",Table1[[#This Row],[Patient Waittime]]&lt;=60,"46-60",TRUE,"60+")</f>
        <v>31-45</v>
      </c>
      <c r="Q7359">
        <f>--(Table1[[#This Row],[Patient Waittime]]&lt;=30)</f>
        <v>0</v>
      </c>
      <c r="R7359">
        <f>--Table1[[#This Row],[Patient Admission Flag]]</f>
        <v>1</v>
      </c>
      <c r="S7359">
        <f>--AND(Table1[[#This Row],[WithinTarget]]=1,Table1[[#This Row],[Patient Satisfaction Score]]&gt;=7)</f>
        <v>0</v>
      </c>
      <c r="T7359" t="str">
        <f>IF(LEFT(Table1[[#This Row],[Patient Gender]],1)="F","Female","Male")</f>
        <v>Male</v>
      </c>
    </row>
    <row r="7360" spans="1:20" x14ac:dyDescent="0.3">
      <c r="A7360" t="s">
        <v>7464</v>
      </c>
      <c r="B7360" s="1">
        <v>45435.293055555558</v>
      </c>
      <c r="C7360" t="s">
        <v>9</v>
      </c>
      <c r="D7360">
        <v>38</v>
      </c>
      <c r="E7360" t="s">
        <v>14</v>
      </c>
      <c r="F7360" t="s">
        <v>11</v>
      </c>
      <c r="G7360" t="b">
        <v>1</v>
      </c>
      <c r="I7360">
        <v>45</v>
      </c>
      <c r="J7360" t="b">
        <v>1</v>
      </c>
      <c r="K7360">
        <f>YEAR(Table1[[#This Row],[Patient Admission Date]])</f>
        <v>2024</v>
      </c>
      <c r="L7360" t="str">
        <f>TEXT(Table1[[#This Row],[Patient Admission Date]],"mmm")</f>
        <v>May</v>
      </c>
      <c r="M7360" t="str">
        <f>TEXT(Table1[[#This Row],[Patient Admission Date]],"ddd")</f>
        <v>Thu</v>
      </c>
      <c r="N7360" t="str">
        <f>TEXT(INT(HOUR(Table1[[#This Row],[Patient Admission Date]])/3)*3,"00")&amp;"-"&amp;TEXT(INT(HOUR(Table1[[#This Row],[Patient Admission Date]])/3)*3+3,"00")</f>
        <v>06-09</v>
      </c>
      <c r="O7360" t="str" cm="1">
        <f t="array" ref="O7360">_xlfn.IFS(Table1[[#This Row],[Patient Age]]&lt;=14,"0-14",Table1[[#This Row],[Patient Age]]&lt;=29,"15-29",Table1[[#This Row],[Patient Age]]&lt;=44,"30-44",Table1[[#This Row],[Patient Age]]&lt;=59,"45-59",Table1[[#This Row],[Patient Age]]&lt;=74,"60-74",TRUE,"75+")</f>
        <v>30-44</v>
      </c>
      <c r="P7360" t="str" cm="1">
        <f t="array" ref="P7360">_xlfn.IFS(Table1[[#This Row],[Patient Waittime]]&lt;=15,"0-15",Table1[[#This Row],[Patient Waittime]]&lt;=30,"16-30",Table1[[#This Row],[Patient Waittime]]&lt;=45,"31-45",Table1[[#This Row],[Patient Waittime]]&lt;=60,"46-60",TRUE,"60+")</f>
        <v>31-45</v>
      </c>
      <c r="Q7360">
        <f>--(Table1[[#This Row],[Patient Waittime]]&lt;=30)</f>
        <v>0</v>
      </c>
      <c r="R7360">
        <f>--Table1[[#This Row],[Patient Admission Flag]]</f>
        <v>1</v>
      </c>
      <c r="S7360">
        <f>--AND(Table1[[#This Row],[WithinTarget]]=1,Table1[[#This Row],[Patient Satisfaction Score]]&gt;=7)</f>
        <v>0</v>
      </c>
      <c r="T7360" t="str">
        <f>IF(LEFT(Table1[[#This Row],[Patient Gender]],1)="F","Female","Male")</f>
        <v>Male</v>
      </c>
    </row>
    <row r="7361" spans="1:20" x14ac:dyDescent="0.3">
      <c r="A7361" t="s">
        <v>7465</v>
      </c>
      <c r="B7361" s="1">
        <v>45377.171527777777</v>
      </c>
      <c r="C7361" t="s">
        <v>9</v>
      </c>
      <c r="D7361">
        <v>31</v>
      </c>
      <c r="E7361" t="s">
        <v>14</v>
      </c>
      <c r="F7361" t="s">
        <v>11</v>
      </c>
      <c r="G7361" t="b">
        <v>1</v>
      </c>
      <c r="I7361">
        <v>55</v>
      </c>
      <c r="J7361" t="b">
        <v>1</v>
      </c>
      <c r="K7361">
        <f>YEAR(Table1[[#This Row],[Patient Admission Date]])</f>
        <v>2024</v>
      </c>
      <c r="L7361" t="str">
        <f>TEXT(Table1[[#This Row],[Patient Admission Date]],"mmm")</f>
        <v>Mar</v>
      </c>
      <c r="M7361" t="str">
        <f>TEXT(Table1[[#This Row],[Patient Admission Date]],"ddd")</f>
        <v>Tue</v>
      </c>
      <c r="N7361" t="str">
        <f>TEXT(INT(HOUR(Table1[[#This Row],[Patient Admission Date]])/3)*3,"00")&amp;"-"&amp;TEXT(INT(HOUR(Table1[[#This Row],[Patient Admission Date]])/3)*3+3,"00")</f>
        <v>03-06</v>
      </c>
      <c r="O7361" t="str" cm="1">
        <f t="array" ref="O7361">_xlfn.IFS(Table1[[#This Row],[Patient Age]]&lt;=14,"0-14",Table1[[#This Row],[Patient Age]]&lt;=29,"15-29",Table1[[#This Row],[Patient Age]]&lt;=44,"30-44",Table1[[#This Row],[Patient Age]]&lt;=59,"45-59",Table1[[#This Row],[Patient Age]]&lt;=74,"60-74",TRUE,"75+")</f>
        <v>30-44</v>
      </c>
      <c r="P7361" t="str" cm="1">
        <f t="array" ref="P7361">_xlfn.IFS(Table1[[#This Row],[Patient Waittime]]&lt;=15,"0-15",Table1[[#This Row],[Patient Waittime]]&lt;=30,"16-30",Table1[[#This Row],[Patient Waittime]]&lt;=45,"31-45",Table1[[#This Row],[Patient Waittime]]&lt;=60,"46-60",TRUE,"60+")</f>
        <v>46-60</v>
      </c>
      <c r="Q7361">
        <f>--(Table1[[#This Row],[Patient Waittime]]&lt;=30)</f>
        <v>0</v>
      </c>
      <c r="R7361">
        <f>--Table1[[#This Row],[Patient Admission Flag]]</f>
        <v>1</v>
      </c>
      <c r="S7361">
        <f>--AND(Table1[[#This Row],[WithinTarget]]=1,Table1[[#This Row],[Patient Satisfaction Score]]&gt;=7)</f>
        <v>0</v>
      </c>
      <c r="T7361" t="str">
        <f>IF(LEFT(Table1[[#This Row],[Patient Gender]],1)="F","Female","Male")</f>
        <v>Male</v>
      </c>
    </row>
    <row r="7362" spans="1:20" x14ac:dyDescent="0.3">
      <c r="A7362" t="s">
        <v>7466</v>
      </c>
      <c r="B7362" s="1">
        <v>45051.173611111109</v>
      </c>
      <c r="C7362" t="s">
        <v>9</v>
      </c>
      <c r="D7362">
        <v>37</v>
      </c>
      <c r="E7362" t="s">
        <v>14</v>
      </c>
      <c r="F7362" t="s">
        <v>11</v>
      </c>
      <c r="G7362" t="b">
        <v>1</v>
      </c>
      <c r="I7362">
        <v>57</v>
      </c>
      <c r="J7362" t="b">
        <v>1</v>
      </c>
      <c r="K7362">
        <f>YEAR(Table1[[#This Row],[Patient Admission Date]])</f>
        <v>2023</v>
      </c>
      <c r="L7362" t="str">
        <f>TEXT(Table1[[#This Row],[Patient Admission Date]],"mmm")</f>
        <v>May</v>
      </c>
      <c r="M7362" t="str">
        <f>TEXT(Table1[[#This Row],[Patient Admission Date]],"ddd")</f>
        <v>Fri</v>
      </c>
      <c r="N7362" t="str">
        <f>TEXT(INT(HOUR(Table1[[#This Row],[Patient Admission Date]])/3)*3,"00")&amp;"-"&amp;TEXT(INT(HOUR(Table1[[#This Row],[Patient Admission Date]])/3)*3+3,"00")</f>
        <v>03-06</v>
      </c>
      <c r="O7362" t="str" cm="1">
        <f t="array" ref="O7362">_xlfn.IFS(Table1[[#This Row],[Patient Age]]&lt;=14,"0-14",Table1[[#This Row],[Patient Age]]&lt;=29,"15-29",Table1[[#This Row],[Patient Age]]&lt;=44,"30-44",Table1[[#This Row],[Patient Age]]&lt;=59,"45-59",Table1[[#This Row],[Patient Age]]&lt;=74,"60-74",TRUE,"75+")</f>
        <v>30-44</v>
      </c>
      <c r="P7362" t="str" cm="1">
        <f t="array" ref="P7362">_xlfn.IFS(Table1[[#This Row],[Patient Waittime]]&lt;=15,"0-15",Table1[[#This Row],[Patient Waittime]]&lt;=30,"16-30",Table1[[#This Row],[Patient Waittime]]&lt;=45,"31-45",Table1[[#This Row],[Patient Waittime]]&lt;=60,"46-60",TRUE,"60+")</f>
        <v>46-60</v>
      </c>
      <c r="Q7362">
        <f>--(Table1[[#This Row],[Patient Waittime]]&lt;=30)</f>
        <v>0</v>
      </c>
      <c r="R7362">
        <f>--Table1[[#This Row],[Patient Admission Flag]]</f>
        <v>1</v>
      </c>
      <c r="S7362">
        <f>--AND(Table1[[#This Row],[WithinTarget]]=1,Table1[[#This Row],[Patient Satisfaction Score]]&gt;=7)</f>
        <v>0</v>
      </c>
      <c r="T7362" t="str">
        <f>IF(LEFT(Table1[[#This Row],[Patient Gender]],1)="F","Female","Male")</f>
        <v>Male</v>
      </c>
    </row>
    <row r="7363" spans="1:20" x14ac:dyDescent="0.3">
      <c r="A7363" t="s">
        <v>7467</v>
      </c>
      <c r="B7363" s="1">
        <v>45079.086805555555</v>
      </c>
      <c r="C7363" t="s">
        <v>9</v>
      </c>
      <c r="D7363">
        <v>42</v>
      </c>
      <c r="E7363" t="s">
        <v>14</v>
      </c>
      <c r="F7363" t="s">
        <v>11</v>
      </c>
      <c r="G7363" t="b">
        <v>1</v>
      </c>
      <c r="I7363">
        <v>15</v>
      </c>
      <c r="J7363" t="b">
        <v>1</v>
      </c>
      <c r="K7363">
        <f>YEAR(Table1[[#This Row],[Patient Admission Date]])</f>
        <v>2023</v>
      </c>
      <c r="L7363" t="str">
        <f>TEXT(Table1[[#This Row],[Patient Admission Date]],"mmm")</f>
        <v>Jun</v>
      </c>
      <c r="M7363" t="str">
        <f>TEXT(Table1[[#This Row],[Patient Admission Date]],"ddd")</f>
        <v>Fri</v>
      </c>
      <c r="N7363" t="str">
        <f>TEXT(INT(HOUR(Table1[[#This Row],[Patient Admission Date]])/3)*3,"00")&amp;"-"&amp;TEXT(INT(HOUR(Table1[[#This Row],[Patient Admission Date]])/3)*3+3,"00")</f>
        <v>00-03</v>
      </c>
      <c r="O7363" t="str" cm="1">
        <f t="array" ref="O7363">_xlfn.IFS(Table1[[#This Row],[Patient Age]]&lt;=14,"0-14",Table1[[#This Row],[Patient Age]]&lt;=29,"15-29",Table1[[#This Row],[Patient Age]]&lt;=44,"30-44",Table1[[#This Row],[Patient Age]]&lt;=59,"45-59",Table1[[#This Row],[Patient Age]]&lt;=74,"60-74",TRUE,"75+")</f>
        <v>30-44</v>
      </c>
      <c r="P7363" t="str" cm="1">
        <f t="array" ref="P7363">_xlfn.IFS(Table1[[#This Row],[Patient Waittime]]&lt;=15,"0-15",Table1[[#This Row],[Patient Waittime]]&lt;=30,"16-30",Table1[[#This Row],[Patient Waittime]]&lt;=45,"31-45",Table1[[#This Row],[Patient Waittime]]&lt;=60,"46-60",TRUE,"60+")</f>
        <v>0-15</v>
      </c>
      <c r="Q7363">
        <f>--(Table1[[#This Row],[Patient Waittime]]&lt;=30)</f>
        <v>1</v>
      </c>
      <c r="R7363">
        <f>--Table1[[#This Row],[Patient Admission Flag]]</f>
        <v>1</v>
      </c>
      <c r="S7363">
        <f>--AND(Table1[[#This Row],[WithinTarget]]=1,Table1[[#This Row],[Patient Satisfaction Score]]&gt;=7)</f>
        <v>0</v>
      </c>
      <c r="T7363" t="str">
        <f>IF(LEFT(Table1[[#This Row],[Patient Gender]],1)="F","Female","Male")</f>
        <v>Male</v>
      </c>
    </row>
    <row r="7364" spans="1:20" x14ac:dyDescent="0.3">
      <c r="A7364" t="s">
        <v>7468</v>
      </c>
      <c r="B7364" s="1">
        <v>45381.756249999999</v>
      </c>
      <c r="C7364" t="s">
        <v>9</v>
      </c>
      <c r="D7364">
        <v>27</v>
      </c>
      <c r="E7364" t="s">
        <v>14</v>
      </c>
      <c r="F7364" t="s">
        <v>11</v>
      </c>
      <c r="G7364" t="b">
        <v>1</v>
      </c>
      <c r="I7364">
        <v>20</v>
      </c>
      <c r="J7364" t="b">
        <v>1</v>
      </c>
      <c r="K7364">
        <f>YEAR(Table1[[#This Row],[Patient Admission Date]])</f>
        <v>2024</v>
      </c>
      <c r="L7364" t="str">
        <f>TEXT(Table1[[#This Row],[Patient Admission Date]],"mmm")</f>
        <v>Mar</v>
      </c>
      <c r="M7364" t="str">
        <f>TEXT(Table1[[#This Row],[Patient Admission Date]],"ddd")</f>
        <v>Sat</v>
      </c>
      <c r="N7364" t="str">
        <f>TEXT(INT(HOUR(Table1[[#This Row],[Patient Admission Date]])/3)*3,"00")&amp;"-"&amp;TEXT(INT(HOUR(Table1[[#This Row],[Patient Admission Date]])/3)*3+3,"00")</f>
        <v>18-21</v>
      </c>
      <c r="O7364" t="str" cm="1">
        <f t="array" ref="O7364">_xlfn.IFS(Table1[[#This Row],[Patient Age]]&lt;=14,"0-14",Table1[[#This Row],[Patient Age]]&lt;=29,"15-29",Table1[[#This Row],[Patient Age]]&lt;=44,"30-44",Table1[[#This Row],[Patient Age]]&lt;=59,"45-59",Table1[[#This Row],[Patient Age]]&lt;=74,"60-74",TRUE,"75+")</f>
        <v>15-29</v>
      </c>
      <c r="P7364" t="str" cm="1">
        <f t="array" ref="P7364">_xlfn.IFS(Table1[[#This Row],[Patient Waittime]]&lt;=15,"0-15",Table1[[#This Row],[Patient Waittime]]&lt;=30,"16-30",Table1[[#This Row],[Patient Waittime]]&lt;=45,"31-45",Table1[[#This Row],[Patient Waittime]]&lt;=60,"46-60",TRUE,"60+")</f>
        <v>16-30</v>
      </c>
      <c r="Q7364">
        <f>--(Table1[[#This Row],[Patient Waittime]]&lt;=30)</f>
        <v>1</v>
      </c>
      <c r="R7364">
        <f>--Table1[[#This Row],[Patient Admission Flag]]</f>
        <v>1</v>
      </c>
      <c r="S7364">
        <f>--AND(Table1[[#This Row],[WithinTarget]]=1,Table1[[#This Row],[Patient Satisfaction Score]]&gt;=7)</f>
        <v>0</v>
      </c>
      <c r="T7364" t="str">
        <f>IF(LEFT(Table1[[#This Row],[Patient Gender]],1)="F","Female","Male")</f>
        <v>Male</v>
      </c>
    </row>
    <row r="7365" spans="1:20" x14ac:dyDescent="0.3">
      <c r="A7365" t="s">
        <v>7469</v>
      </c>
      <c r="B7365" s="1">
        <v>45513.338888888888</v>
      </c>
      <c r="C7365" t="s">
        <v>9</v>
      </c>
      <c r="D7365">
        <v>74</v>
      </c>
      <c r="E7365" t="s">
        <v>14</v>
      </c>
      <c r="F7365" t="s">
        <v>11</v>
      </c>
      <c r="G7365" t="b">
        <v>1</v>
      </c>
      <c r="I7365">
        <v>36</v>
      </c>
      <c r="J7365" t="b">
        <v>1</v>
      </c>
      <c r="K7365">
        <f>YEAR(Table1[[#This Row],[Patient Admission Date]])</f>
        <v>2024</v>
      </c>
      <c r="L7365" t="str">
        <f>TEXT(Table1[[#This Row],[Patient Admission Date]],"mmm")</f>
        <v>Aug</v>
      </c>
      <c r="M7365" t="str">
        <f>TEXT(Table1[[#This Row],[Patient Admission Date]],"ddd")</f>
        <v>Fri</v>
      </c>
      <c r="N7365" t="str">
        <f>TEXT(INT(HOUR(Table1[[#This Row],[Patient Admission Date]])/3)*3,"00")&amp;"-"&amp;TEXT(INT(HOUR(Table1[[#This Row],[Patient Admission Date]])/3)*3+3,"00")</f>
        <v>06-09</v>
      </c>
      <c r="O7365" t="str" cm="1">
        <f t="array" ref="O7365">_xlfn.IFS(Table1[[#This Row],[Patient Age]]&lt;=14,"0-14",Table1[[#This Row],[Patient Age]]&lt;=29,"15-29",Table1[[#This Row],[Patient Age]]&lt;=44,"30-44",Table1[[#This Row],[Patient Age]]&lt;=59,"45-59",Table1[[#This Row],[Patient Age]]&lt;=74,"60-74",TRUE,"75+")</f>
        <v>60-74</v>
      </c>
      <c r="P7365" t="str" cm="1">
        <f t="array" ref="P7365">_xlfn.IFS(Table1[[#This Row],[Patient Waittime]]&lt;=15,"0-15",Table1[[#This Row],[Patient Waittime]]&lt;=30,"16-30",Table1[[#This Row],[Patient Waittime]]&lt;=45,"31-45",Table1[[#This Row],[Patient Waittime]]&lt;=60,"46-60",TRUE,"60+")</f>
        <v>31-45</v>
      </c>
      <c r="Q7365">
        <f>--(Table1[[#This Row],[Patient Waittime]]&lt;=30)</f>
        <v>0</v>
      </c>
      <c r="R7365">
        <f>--Table1[[#This Row],[Patient Admission Flag]]</f>
        <v>1</v>
      </c>
      <c r="S7365">
        <f>--AND(Table1[[#This Row],[WithinTarget]]=1,Table1[[#This Row],[Patient Satisfaction Score]]&gt;=7)</f>
        <v>0</v>
      </c>
      <c r="T7365" t="str">
        <f>IF(LEFT(Table1[[#This Row],[Patient Gender]],1)="F","Female","Male")</f>
        <v>Male</v>
      </c>
    </row>
    <row r="7366" spans="1:20" x14ac:dyDescent="0.3">
      <c r="A7366" t="s">
        <v>7470</v>
      </c>
      <c r="B7366" s="1">
        <v>45234.620833333334</v>
      </c>
      <c r="C7366" t="s">
        <v>9</v>
      </c>
      <c r="D7366">
        <v>76</v>
      </c>
      <c r="E7366" t="s">
        <v>14</v>
      </c>
      <c r="F7366" t="s">
        <v>11</v>
      </c>
      <c r="G7366" t="b">
        <v>1</v>
      </c>
      <c r="I7366">
        <v>51</v>
      </c>
      <c r="J7366" t="b">
        <v>1</v>
      </c>
      <c r="K7366">
        <f>YEAR(Table1[[#This Row],[Patient Admission Date]])</f>
        <v>2023</v>
      </c>
      <c r="L7366" t="str">
        <f>TEXT(Table1[[#This Row],[Patient Admission Date]],"mmm")</f>
        <v>Nov</v>
      </c>
      <c r="M7366" t="str">
        <f>TEXT(Table1[[#This Row],[Patient Admission Date]],"ddd")</f>
        <v>Sat</v>
      </c>
      <c r="N7366" t="str">
        <f>TEXT(INT(HOUR(Table1[[#This Row],[Patient Admission Date]])/3)*3,"00")&amp;"-"&amp;TEXT(INT(HOUR(Table1[[#This Row],[Patient Admission Date]])/3)*3+3,"00")</f>
        <v>12-15</v>
      </c>
      <c r="O7366" t="str" cm="1">
        <f t="array" ref="O7366">_xlfn.IFS(Table1[[#This Row],[Patient Age]]&lt;=14,"0-14",Table1[[#This Row],[Patient Age]]&lt;=29,"15-29",Table1[[#This Row],[Patient Age]]&lt;=44,"30-44",Table1[[#This Row],[Patient Age]]&lt;=59,"45-59",Table1[[#This Row],[Patient Age]]&lt;=74,"60-74",TRUE,"75+")</f>
        <v>75+</v>
      </c>
      <c r="P7366" t="str" cm="1">
        <f t="array" ref="P7366">_xlfn.IFS(Table1[[#This Row],[Patient Waittime]]&lt;=15,"0-15",Table1[[#This Row],[Patient Waittime]]&lt;=30,"16-30",Table1[[#This Row],[Patient Waittime]]&lt;=45,"31-45",Table1[[#This Row],[Patient Waittime]]&lt;=60,"46-60",TRUE,"60+")</f>
        <v>46-60</v>
      </c>
      <c r="Q7366">
        <f>--(Table1[[#This Row],[Patient Waittime]]&lt;=30)</f>
        <v>0</v>
      </c>
      <c r="R7366">
        <f>--Table1[[#This Row],[Patient Admission Flag]]</f>
        <v>1</v>
      </c>
      <c r="S7366">
        <f>--AND(Table1[[#This Row],[WithinTarget]]=1,Table1[[#This Row],[Patient Satisfaction Score]]&gt;=7)</f>
        <v>0</v>
      </c>
      <c r="T7366" t="str">
        <f>IF(LEFT(Table1[[#This Row],[Patient Gender]],1)="F","Female","Male")</f>
        <v>Male</v>
      </c>
    </row>
    <row r="7367" spans="1:20" x14ac:dyDescent="0.3">
      <c r="A7367" t="s">
        <v>7471</v>
      </c>
      <c r="B7367" s="1">
        <v>45055.834027777775</v>
      </c>
      <c r="C7367" t="s">
        <v>9</v>
      </c>
      <c r="D7367">
        <v>60</v>
      </c>
      <c r="E7367" t="s">
        <v>14</v>
      </c>
      <c r="F7367" t="s">
        <v>11</v>
      </c>
      <c r="G7367" t="b">
        <v>1</v>
      </c>
      <c r="I7367">
        <v>11</v>
      </c>
      <c r="J7367" t="b">
        <v>1</v>
      </c>
      <c r="K7367">
        <f>YEAR(Table1[[#This Row],[Patient Admission Date]])</f>
        <v>2023</v>
      </c>
      <c r="L7367" t="str">
        <f>TEXT(Table1[[#This Row],[Patient Admission Date]],"mmm")</f>
        <v>May</v>
      </c>
      <c r="M7367" t="str">
        <f>TEXT(Table1[[#This Row],[Patient Admission Date]],"ddd")</f>
        <v>Tue</v>
      </c>
      <c r="N7367" t="str">
        <f>TEXT(INT(HOUR(Table1[[#This Row],[Patient Admission Date]])/3)*3,"00")&amp;"-"&amp;TEXT(INT(HOUR(Table1[[#This Row],[Patient Admission Date]])/3)*3+3,"00")</f>
        <v>18-21</v>
      </c>
      <c r="O7367" t="str" cm="1">
        <f t="array" ref="O7367">_xlfn.IFS(Table1[[#This Row],[Patient Age]]&lt;=14,"0-14",Table1[[#This Row],[Patient Age]]&lt;=29,"15-29",Table1[[#This Row],[Patient Age]]&lt;=44,"30-44",Table1[[#This Row],[Patient Age]]&lt;=59,"45-59",Table1[[#This Row],[Patient Age]]&lt;=74,"60-74",TRUE,"75+")</f>
        <v>60-74</v>
      </c>
      <c r="P7367" t="str" cm="1">
        <f t="array" ref="P7367">_xlfn.IFS(Table1[[#This Row],[Patient Waittime]]&lt;=15,"0-15",Table1[[#This Row],[Patient Waittime]]&lt;=30,"16-30",Table1[[#This Row],[Patient Waittime]]&lt;=45,"31-45",Table1[[#This Row],[Patient Waittime]]&lt;=60,"46-60",TRUE,"60+")</f>
        <v>0-15</v>
      </c>
      <c r="Q7367">
        <f>--(Table1[[#This Row],[Patient Waittime]]&lt;=30)</f>
        <v>1</v>
      </c>
      <c r="R7367">
        <f>--Table1[[#This Row],[Patient Admission Flag]]</f>
        <v>1</v>
      </c>
      <c r="S7367">
        <f>--AND(Table1[[#This Row],[WithinTarget]]=1,Table1[[#This Row],[Patient Satisfaction Score]]&gt;=7)</f>
        <v>0</v>
      </c>
      <c r="T7367" t="str">
        <f>IF(LEFT(Table1[[#This Row],[Patient Gender]],1)="F","Female","Male")</f>
        <v>Male</v>
      </c>
    </row>
    <row r="7368" spans="1:20" x14ac:dyDescent="0.3">
      <c r="A7368" t="s">
        <v>7472</v>
      </c>
      <c r="B7368" s="1">
        <v>45114.448611111111</v>
      </c>
      <c r="C7368" t="s">
        <v>9</v>
      </c>
      <c r="D7368">
        <v>78</v>
      </c>
      <c r="E7368" t="s">
        <v>14</v>
      </c>
      <c r="F7368" t="s">
        <v>11</v>
      </c>
      <c r="G7368" t="b">
        <v>1</v>
      </c>
      <c r="I7368">
        <v>15</v>
      </c>
      <c r="J7368" t="b">
        <v>1</v>
      </c>
      <c r="K7368">
        <f>YEAR(Table1[[#This Row],[Patient Admission Date]])</f>
        <v>2023</v>
      </c>
      <c r="L7368" t="str">
        <f>TEXT(Table1[[#This Row],[Patient Admission Date]],"mmm")</f>
        <v>Jul</v>
      </c>
      <c r="M7368" t="str">
        <f>TEXT(Table1[[#This Row],[Patient Admission Date]],"ddd")</f>
        <v>Fri</v>
      </c>
      <c r="N7368" t="str">
        <f>TEXT(INT(HOUR(Table1[[#This Row],[Patient Admission Date]])/3)*3,"00")&amp;"-"&amp;TEXT(INT(HOUR(Table1[[#This Row],[Patient Admission Date]])/3)*3+3,"00")</f>
        <v>09-12</v>
      </c>
      <c r="O7368" t="str" cm="1">
        <f t="array" ref="O7368">_xlfn.IFS(Table1[[#This Row],[Patient Age]]&lt;=14,"0-14",Table1[[#This Row],[Patient Age]]&lt;=29,"15-29",Table1[[#This Row],[Patient Age]]&lt;=44,"30-44",Table1[[#This Row],[Patient Age]]&lt;=59,"45-59",Table1[[#This Row],[Patient Age]]&lt;=74,"60-74",TRUE,"75+")</f>
        <v>75+</v>
      </c>
      <c r="P7368" t="str" cm="1">
        <f t="array" ref="P7368">_xlfn.IFS(Table1[[#This Row],[Patient Waittime]]&lt;=15,"0-15",Table1[[#This Row],[Patient Waittime]]&lt;=30,"16-30",Table1[[#This Row],[Patient Waittime]]&lt;=45,"31-45",Table1[[#This Row],[Patient Waittime]]&lt;=60,"46-60",TRUE,"60+")</f>
        <v>0-15</v>
      </c>
      <c r="Q7368">
        <f>--(Table1[[#This Row],[Patient Waittime]]&lt;=30)</f>
        <v>1</v>
      </c>
      <c r="R7368">
        <f>--Table1[[#This Row],[Patient Admission Flag]]</f>
        <v>1</v>
      </c>
      <c r="S7368">
        <f>--AND(Table1[[#This Row],[WithinTarget]]=1,Table1[[#This Row],[Patient Satisfaction Score]]&gt;=7)</f>
        <v>0</v>
      </c>
      <c r="T7368" t="str">
        <f>IF(LEFT(Table1[[#This Row],[Patient Gender]],1)="F","Female","Male")</f>
        <v>Male</v>
      </c>
    </row>
    <row r="7369" spans="1:20" x14ac:dyDescent="0.3">
      <c r="A7369" t="s">
        <v>7473</v>
      </c>
      <c r="B7369" s="1">
        <v>45589.061805555553</v>
      </c>
      <c r="C7369" t="s">
        <v>9</v>
      </c>
      <c r="D7369">
        <v>8</v>
      </c>
      <c r="E7369" t="s">
        <v>14</v>
      </c>
      <c r="F7369" t="s">
        <v>11</v>
      </c>
      <c r="G7369" t="b">
        <v>1</v>
      </c>
      <c r="I7369">
        <v>16</v>
      </c>
      <c r="J7369" t="b">
        <v>1</v>
      </c>
      <c r="K7369">
        <f>YEAR(Table1[[#This Row],[Patient Admission Date]])</f>
        <v>2024</v>
      </c>
      <c r="L7369" t="str">
        <f>TEXT(Table1[[#This Row],[Patient Admission Date]],"mmm")</f>
        <v>Oct</v>
      </c>
      <c r="M7369" t="str">
        <f>TEXT(Table1[[#This Row],[Patient Admission Date]],"ddd")</f>
        <v>Thu</v>
      </c>
      <c r="N7369" t="str">
        <f>TEXT(INT(HOUR(Table1[[#This Row],[Patient Admission Date]])/3)*3,"00")&amp;"-"&amp;TEXT(INT(HOUR(Table1[[#This Row],[Patient Admission Date]])/3)*3+3,"00")</f>
        <v>00-03</v>
      </c>
      <c r="O7369" t="str" cm="1">
        <f t="array" ref="O7369">_xlfn.IFS(Table1[[#This Row],[Patient Age]]&lt;=14,"0-14",Table1[[#This Row],[Patient Age]]&lt;=29,"15-29",Table1[[#This Row],[Patient Age]]&lt;=44,"30-44",Table1[[#This Row],[Patient Age]]&lt;=59,"45-59",Table1[[#This Row],[Patient Age]]&lt;=74,"60-74",TRUE,"75+")</f>
        <v>0-14</v>
      </c>
      <c r="P7369" t="str" cm="1">
        <f t="array" ref="P7369">_xlfn.IFS(Table1[[#This Row],[Patient Waittime]]&lt;=15,"0-15",Table1[[#This Row],[Patient Waittime]]&lt;=30,"16-30",Table1[[#This Row],[Patient Waittime]]&lt;=45,"31-45",Table1[[#This Row],[Patient Waittime]]&lt;=60,"46-60",TRUE,"60+")</f>
        <v>16-30</v>
      </c>
      <c r="Q7369">
        <f>--(Table1[[#This Row],[Patient Waittime]]&lt;=30)</f>
        <v>1</v>
      </c>
      <c r="R7369">
        <f>--Table1[[#This Row],[Patient Admission Flag]]</f>
        <v>1</v>
      </c>
      <c r="S7369">
        <f>--AND(Table1[[#This Row],[WithinTarget]]=1,Table1[[#This Row],[Patient Satisfaction Score]]&gt;=7)</f>
        <v>0</v>
      </c>
      <c r="T7369" t="str">
        <f>IF(LEFT(Table1[[#This Row],[Patient Gender]],1)="F","Female","Male")</f>
        <v>Male</v>
      </c>
    </row>
    <row r="7370" spans="1:20" x14ac:dyDescent="0.3">
      <c r="A7370" t="s">
        <v>7474</v>
      </c>
      <c r="B7370" s="1">
        <v>45127.386805555558</v>
      </c>
      <c r="C7370" t="s">
        <v>9</v>
      </c>
      <c r="D7370">
        <v>19</v>
      </c>
      <c r="E7370" t="s">
        <v>14</v>
      </c>
      <c r="F7370" t="s">
        <v>11</v>
      </c>
      <c r="G7370" t="b">
        <v>1</v>
      </c>
      <c r="I7370">
        <v>23</v>
      </c>
      <c r="J7370" t="b">
        <v>1</v>
      </c>
      <c r="K7370">
        <f>YEAR(Table1[[#This Row],[Patient Admission Date]])</f>
        <v>2023</v>
      </c>
      <c r="L7370" t="str">
        <f>TEXT(Table1[[#This Row],[Patient Admission Date]],"mmm")</f>
        <v>Jul</v>
      </c>
      <c r="M7370" t="str">
        <f>TEXT(Table1[[#This Row],[Patient Admission Date]],"ddd")</f>
        <v>Thu</v>
      </c>
      <c r="N7370" t="str">
        <f>TEXT(INT(HOUR(Table1[[#This Row],[Patient Admission Date]])/3)*3,"00")&amp;"-"&amp;TEXT(INT(HOUR(Table1[[#This Row],[Patient Admission Date]])/3)*3+3,"00")</f>
        <v>09-12</v>
      </c>
      <c r="O7370" t="str" cm="1">
        <f t="array" ref="O7370">_xlfn.IFS(Table1[[#This Row],[Patient Age]]&lt;=14,"0-14",Table1[[#This Row],[Patient Age]]&lt;=29,"15-29",Table1[[#This Row],[Patient Age]]&lt;=44,"30-44",Table1[[#This Row],[Patient Age]]&lt;=59,"45-59",Table1[[#This Row],[Patient Age]]&lt;=74,"60-74",TRUE,"75+")</f>
        <v>15-29</v>
      </c>
      <c r="P7370" t="str" cm="1">
        <f t="array" ref="P7370">_xlfn.IFS(Table1[[#This Row],[Patient Waittime]]&lt;=15,"0-15",Table1[[#This Row],[Patient Waittime]]&lt;=30,"16-30",Table1[[#This Row],[Patient Waittime]]&lt;=45,"31-45",Table1[[#This Row],[Patient Waittime]]&lt;=60,"46-60",TRUE,"60+")</f>
        <v>16-30</v>
      </c>
      <c r="Q7370">
        <f>--(Table1[[#This Row],[Patient Waittime]]&lt;=30)</f>
        <v>1</v>
      </c>
      <c r="R7370">
        <f>--Table1[[#This Row],[Patient Admission Flag]]</f>
        <v>1</v>
      </c>
      <c r="S7370">
        <f>--AND(Table1[[#This Row],[WithinTarget]]=1,Table1[[#This Row],[Patient Satisfaction Score]]&gt;=7)</f>
        <v>0</v>
      </c>
      <c r="T7370" t="str">
        <f>IF(LEFT(Table1[[#This Row],[Patient Gender]],1)="F","Female","Male")</f>
        <v>Male</v>
      </c>
    </row>
    <row r="7371" spans="1:20" x14ac:dyDescent="0.3">
      <c r="A7371" t="s">
        <v>7475</v>
      </c>
      <c r="B7371" s="1">
        <v>45584.606249999997</v>
      </c>
      <c r="C7371" t="s">
        <v>9</v>
      </c>
      <c r="D7371">
        <v>40</v>
      </c>
      <c r="E7371" t="s">
        <v>14</v>
      </c>
      <c r="F7371" t="s">
        <v>11</v>
      </c>
      <c r="G7371" t="b">
        <v>1</v>
      </c>
      <c r="I7371">
        <v>29</v>
      </c>
      <c r="J7371" t="b">
        <v>1</v>
      </c>
      <c r="K7371">
        <f>YEAR(Table1[[#This Row],[Patient Admission Date]])</f>
        <v>2024</v>
      </c>
      <c r="L7371" t="str">
        <f>TEXT(Table1[[#This Row],[Patient Admission Date]],"mmm")</f>
        <v>Oct</v>
      </c>
      <c r="M7371" t="str">
        <f>TEXT(Table1[[#This Row],[Patient Admission Date]],"ddd")</f>
        <v>Sat</v>
      </c>
      <c r="N7371" t="str">
        <f>TEXT(INT(HOUR(Table1[[#This Row],[Patient Admission Date]])/3)*3,"00")&amp;"-"&amp;TEXT(INT(HOUR(Table1[[#This Row],[Patient Admission Date]])/3)*3+3,"00")</f>
        <v>12-15</v>
      </c>
      <c r="O7371" t="str" cm="1">
        <f t="array" ref="O7371">_xlfn.IFS(Table1[[#This Row],[Patient Age]]&lt;=14,"0-14",Table1[[#This Row],[Patient Age]]&lt;=29,"15-29",Table1[[#This Row],[Patient Age]]&lt;=44,"30-44",Table1[[#This Row],[Patient Age]]&lt;=59,"45-59",Table1[[#This Row],[Patient Age]]&lt;=74,"60-74",TRUE,"75+")</f>
        <v>30-44</v>
      </c>
      <c r="P7371" t="str" cm="1">
        <f t="array" ref="P7371">_xlfn.IFS(Table1[[#This Row],[Patient Waittime]]&lt;=15,"0-15",Table1[[#This Row],[Patient Waittime]]&lt;=30,"16-30",Table1[[#This Row],[Patient Waittime]]&lt;=45,"31-45",Table1[[#This Row],[Patient Waittime]]&lt;=60,"46-60",TRUE,"60+")</f>
        <v>16-30</v>
      </c>
      <c r="Q7371">
        <f>--(Table1[[#This Row],[Patient Waittime]]&lt;=30)</f>
        <v>1</v>
      </c>
      <c r="R7371">
        <f>--Table1[[#This Row],[Patient Admission Flag]]</f>
        <v>1</v>
      </c>
      <c r="S7371">
        <f>--AND(Table1[[#This Row],[WithinTarget]]=1,Table1[[#This Row],[Patient Satisfaction Score]]&gt;=7)</f>
        <v>0</v>
      </c>
      <c r="T7371" t="str">
        <f>IF(LEFT(Table1[[#This Row],[Patient Gender]],1)="F","Female","Male")</f>
        <v>Male</v>
      </c>
    </row>
    <row r="7372" spans="1:20" x14ac:dyDescent="0.3">
      <c r="A7372" t="s">
        <v>7476</v>
      </c>
      <c r="B7372" s="1">
        <v>45256.665277777778</v>
      </c>
      <c r="C7372" t="s">
        <v>9</v>
      </c>
      <c r="D7372">
        <v>30</v>
      </c>
      <c r="E7372" t="s">
        <v>14</v>
      </c>
      <c r="F7372" t="s">
        <v>11</v>
      </c>
      <c r="G7372" t="b">
        <v>1</v>
      </c>
      <c r="I7372">
        <v>30</v>
      </c>
      <c r="J7372" t="b">
        <v>1</v>
      </c>
      <c r="K7372">
        <f>YEAR(Table1[[#This Row],[Patient Admission Date]])</f>
        <v>2023</v>
      </c>
      <c r="L7372" t="str">
        <f>TEXT(Table1[[#This Row],[Patient Admission Date]],"mmm")</f>
        <v>Nov</v>
      </c>
      <c r="M7372" t="str">
        <f>TEXT(Table1[[#This Row],[Patient Admission Date]],"ddd")</f>
        <v>Sun</v>
      </c>
      <c r="N7372" t="str">
        <f>TEXT(INT(HOUR(Table1[[#This Row],[Patient Admission Date]])/3)*3,"00")&amp;"-"&amp;TEXT(INT(HOUR(Table1[[#This Row],[Patient Admission Date]])/3)*3+3,"00")</f>
        <v>15-18</v>
      </c>
      <c r="O7372" t="str" cm="1">
        <f t="array" ref="O7372">_xlfn.IFS(Table1[[#This Row],[Patient Age]]&lt;=14,"0-14",Table1[[#This Row],[Patient Age]]&lt;=29,"15-29",Table1[[#This Row],[Patient Age]]&lt;=44,"30-44",Table1[[#This Row],[Patient Age]]&lt;=59,"45-59",Table1[[#This Row],[Patient Age]]&lt;=74,"60-74",TRUE,"75+")</f>
        <v>30-44</v>
      </c>
      <c r="P7372" t="str" cm="1">
        <f t="array" ref="P7372">_xlfn.IFS(Table1[[#This Row],[Patient Waittime]]&lt;=15,"0-15",Table1[[#This Row],[Patient Waittime]]&lt;=30,"16-30",Table1[[#This Row],[Patient Waittime]]&lt;=45,"31-45",Table1[[#This Row],[Patient Waittime]]&lt;=60,"46-60",TRUE,"60+")</f>
        <v>16-30</v>
      </c>
      <c r="Q7372">
        <f>--(Table1[[#This Row],[Patient Waittime]]&lt;=30)</f>
        <v>1</v>
      </c>
      <c r="R7372">
        <f>--Table1[[#This Row],[Patient Admission Flag]]</f>
        <v>1</v>
      </c>
      <c r="S7372">
        <f>--AND(Table1[[#This Row],[WithinTarget]]=1,Table1[[#This Row],[Patient Satisfaction Score]]&gt;=7)</f>
        <v>0</v>
      </c>
      <c r="T7372" t="str">
        <f>IF(LEFT(Table1[[#This Row],[Patient Gender]],1)="F","Female","Male")</f>
        <v>Male</v>
      </c>
    </row>
    <row r="7373" spans="1:20" x14ac:dyDescent="0.3">
      <c r="A7373" t="s">
        <v>7477</v>
      </c>
      <c r="B7373" s="1">
        <v>45409.20208333333</v>
      </c>
      <c r="C7373" t="s">
        <v>9</v>
      </c>
      <c r="D7373">
        <v>12</v>
      </c>
      <c r="E7373" t="s">
        <v>14</v>
      </c>
      <c r="F7373" t="s">
        <v>11</v>
      </c>
      <c r="G7373" t="b">
        <v>1</v>
      </c>
      <c r="I7373">
        <v>43</v>
      </c>
      <c r="J7373" t="b">
        <v>1</v>
      </c>
      <c r="K7373">
        <f>YEAR(Table1[[#This Row],[Patient Admission Date]])</f>
        <v>2024</v>
      </c>
      <c r="L7373" t="str">
        <f>TEXT(Table1[[#This Row],[Patient Admission Date]],"mmm")</f>
        <v>Apr</v>
      </c>
      <c r="M7373" t="str">
        <f>TEXT(Table1[[#This Row],[Patient Admission Date]],"ddd")</f>
        <v>Sat</v>
      </c>
      <c r="N7373" t="str">
        <f>TEXT(INT(HOUR(Table1[[#This Row],[Patient Admission Date]])/3)*3,"00")&amp;"-"&amp;TEXT(INT(HOUR(Table1[[#This Row],[Patient Admission Date]])/3)*3+3,"00")</f>
        <v>03-06</v>
      </c>
      <c r="O7373" t="str" cm="1">
        <f t="array" ref="O7373">_xlfn.IFS(Table1[[#This Row],[Patient Age]]&lt;=14,"0-14",Table1[[#This Row],[Patient Age]]&lt;=29,"15-29",Table1[[#This Row],[Patient Age]]&lt;=44,"30-44",Table1[[#This Row],[Patient Age]]&lt;=59,"45-59",Table1[[#This Row],[Patient Age]]&lt;=74,"60-74",TRUE,"75+")</f>
        <v>0-14</v>
      </c>
      <c r="P7373" t="str" cm="1">
        <f t="array" ref="P7373">_xlfn.IFS(Table1[[#This Row],[Patient Waittime]]&lt;=15,"0-15",Table1[[#This Row],[Patient Waittime]]&lt;=30,"16-30",Table1[[#This Row],[Patient Waittime]]&lt;=45,"31-45",Table1[[#This Row],[Patient Waittime]]&lt;=60,"46-60",TRUE,"60+")</f>
        <v>31-45</v>
      </c>
      <c r="Q7373">
        <f>--(Table1[[#This Row],[Patient Waittime]]&lt;=30)</f>
        <v>0</v>
      </c>
      <c r="R7373">
        <f>--Table1[[#This Row],[Patient Admission Flag]]</f>
        <v>1</v>
      </c>
      <c r="S7373">
        <f>--AND(Table1[[#This Row],[WithinTarget]]=1,Table1[[#This Row],[Patient Satisfaction Score]]&gt;=7)</f>
        <v>0</v>
      </c>
      <c r="T7373" t="str">
        <f>IF(LEFT(Table1[[#This Row],[Patient Gender]],1)="F","Female","Male")</f>
        <v>Male</v>
      </c>
    </row>
    <row r="7374" spans="1:20" x14ac:dyDescent="0.3">
      <c r="A7374" t="s">
        <v>7478</v>
      </c>
      <c r="B7374" s="1">
        <v>45339.24722222222</v>
      </c>
      <c r="C7374" t="s">
        <v>9</v>
      </c>
      <c r="D7374">
        <v>35</v>
      </c>
      <c r="E7374" t="s">
        <v>14</v>
      </c>
      <c r="F7374" t="s">
        <v>11</v>
      </c>
      <c r="G7374" t="b">
        <v>1</v>
      </c>
      <c r="I7374">
        <v>45</v>
      </c>
      <c r="J7374" t="b">
        <v>1</v>
      </c>
      <c r="K7374">
        <f>YEAR(Table1[[#This Row],[Patient Admission Date]])</f>
        <v>2024</v>
      </c>
      <c r="L7374" t="str">
        <f>TEXT(Table1[[#This Row],[Patient Admission Date]],"mmm")</f>
        <v>Feb</v>
      </c>
      <c r="M7374" t="str">
        <f>TEXT(Table1[[#This Row],[Patient Admission Date]],"ddd")</f>
        <v>Sat</v>
      </c>
      <c r="N7374" t="str">
        <f>TEXT(INT(HOUR(Table1[[#This Row],[Patient Admission Date]])/3)*3,"00")&amp;"-"&amp;TEXT(INT(HOUR(Table1[[#This Row],[Patient Admission Date]])/3)*3+3,"00")</f>
        <v>03-06</v>
      </c>
      <c r="O7374" t="str" cm="1">
        <f t="array" ref="O7374">_xlfn.IFS(Table1[[#This Row],[Patient Age]]&lt;=14,"0-14",Table1[[#This Row],[Patient Age]]&lt;=29,"15-29",Table1[[#This Row],[Patient Age]]&lt;=44,"30-44",Table1[[#This Row],[Patient Age]]&lt;=59,"45-59",Table1[[#This Row],[Patient Age]]&lt;=74,"60-74",TRUE,"75+")</f>
        <v>30-44</v>
      </c>
      <c r="P7374" t="str" cm="1">
        <f t="array" ref="P7374">_xlfn.IFS(Table1[[#This Row],[Patient Waittime]]&lt;=15,"0-15",Table1[[#This Row],[Patient Waittime]]&lt;=30,"16-30",Table1[[#This Row],[Patient Waittime]]&lt;=45,"31-45",Table1[[#This Row],[Patient Waittime]]&lt;=60,"46-60",TRUE,"60+")</f>
        <v>31-45</v>
      </c>
      <c r="Q7374">
        <f>--(Table1[[#This Row],[Patient Waittime]]&lt;=30)</f>
        <v>0</v>
      </c>
      <c r="R7374">
        <f>--Table1[[#This Row],[Patient Admission Flag]]</f>
        <v>1</v>
      </c>
      <c r="S7374">
        <f>--AND(Table1[[#This Row],[WithinTarget]]=1,Table1[[#This Row],[Patient Satisfaction Score]]&gt;=7)</f>
        <v>0</v>
      </c>
      <c r="T7374" t="str">
        <f>IF(LEFT(Table1[[#This Row],[Patient Gender]],1)="F","Female","Male")</f>
        <v>Male</v>
      </c>
    </row>
    <row r="7375" spans="1:20" x14ac:dyDescent="0.3">
      <c r="A7375" t="s">
        <v>7479</v>
      </c>
      <c r="B7375" s="1">
        <v>45436.124305555553</v>
      </c>
      <c r="C7375" t="s">
        <v>9</v>
      </c>
      <c r="D7375">
        <v>32</v>
      </c>
      <c r="E7375" t="s">
        <v>14</v>
      </c>
      <c r="F7375" t="s">
        <v>11</v>
      </c>
      <c r="G7375" t="b">
        <v>1</v>
      </c>
      <c r="I7375">
        <v>47</v>
      </c>
      <c r="J7375" t="b">
        <v>1</v>
      </c>
      <c r="K7375">
        <f>YEAR(Table1[[#This Row],[Patient Admission Date]])</f>
        <v>2024</v>
      </c>
      <c r="L7375" t="str">
        <f>TEXT(Table1[[#This Row],[Patient Admission Date]],"mmm")</f>
        <v>May</v>
      </c>
      <c r="M7375" t="str">
        <f>TEXT(Table1[[#This Row],[Patient Admission Date]],"ddd")</f>
        <v>Fri</v>
      </c>
      <c r="N7375" t="str">
        <f>TEXT(INT(HOUR(Table1[[#This Row],[Patient Admission Date]])/3)*3,"00")&amp;"-"&amp;TEXT(INT(HOUR(Table1[[#This Row],[Patient Admission Date]])/3)*3+3,"00")</f>
        <v>00-03</v>
      </c>
      <c r="O7375" t="str" cm="1">
        <f t="array" ref="O7375">_xlfn.IFS(Table1[[#This Row],[Patient Age]]&lt;=14,"0-14",Table1[[#This Row],[Patient Age]]&lt;=29,"15-29",Table1[[#This Row],[Patient Age]]&lt;=44,"30-44",Table1[[#This Row],[Patient Age]]&lt;=59,"45-59",Table1[[#This Row],[Patient Age]]&lt;=74,"60-74",TRUE,"75+")</f>
        <v>30-44</v>
      </c>
      <c r="P7375" t="str" cm="1">
        <f t="array" ref="P7375">_xlfn.IFS(Table1[[#This Row],[Patient Waittime]]&lt;=15,"0-15",Table1[[#This Row],[Patient Waittime]]&lt;=30,"16-30",Table1[[#This Row],[Patient Waittime]]&lt;=45,"31-45",Table1[[#This Row],[Patient Waittime]]&lt;=60,"46-60",TRUE,"60+")</f>
        <v>46-60</v>
      </c>
      <c r="Q7375">
        <f>--(Table1[[#This Row],[Patient Waittime]]&lt;=30)</f>
        <v>0</v>
      </c>
      <c r="R7375">
        <f>--Table1[[#This Row],[Patient Admission Flag]]</f>
        <v>1</v>
      </c>
      <c r="S7375">
        <f>--AND(Table1[[#This Row],[WithinTarget]]=1,Table1[[#This Row],[Patient Satisfaction Score]]&gt;=7)</f>
        <v>0</v>
      </c>
      <c r="T7375" t="str">
        <f>IF(LEFT(Table1[[#This Row],[Patient Gender]],1)="F","Female","Male")</f>
        <v>Male</v>
      </c>
    </row>
    <row r="7376" spans="1:20" x14ac:dyDescent="0.3">
      <c r="A7376" t="s">
        <v>7480</v>
      </c>
      <c r="B7376" s="1">
        <v>45391.072916666664</v>
      </c>
      <c r="C7376" t="s">
        <v>9</v>
      </c>
      <c r="D7376">
        <v>27</v>
      </c>
      <c r="E7376" t="s">
        <v>14</v>
      </c>
      <c r="F7376" t="s">
        <v>11</v>
      </c>
      <c r="G7376" t="b">
        <v>1</v>
      </c>
      <c r="I7376">
        <v>58</v>
      </c>
      <c r="J7376" t="b">
        <v>1</v>
      </c>
      <c r="K7376">
        <f>YEAR(Table1[[#This Row],[Patient Admission Date]])</f>
        <v>2024</v>
      </c>
      <c r="L7376" t="str">
        <f>TEXT(Table1[[#This Row],[Patient Admission Date]],"mmm")</f>
        <v>Apr</v>
      </c>
      <c r="M7376" t="str">
        <f>TEXT(Table1[[#This Row],[Patient Admission Date]],"ddd")</f>
        <v>Tue</v>
      </c>
      <c r="N7376" t="str">
        <f>TEXT(INT(HOUR(Table1[[#This Row],[Patient Admission Date]])/3)*3,"00")&amp;"-"&amp;TEXT(INT(HOUR(Table1[[#This Row],[Patient Admission Date]])/3)*3+3,"00")</f>
        <v>00-03</v>
      </c>
      <c r="O7376" t="str" cm="1">
        <f t="array" ref="O7376">_xlfn.IFS(Table1[[#This Row],[Patient Age]]&lt;=14,"0-14",Table1[[#This Row],[Patient Age]]&lt;=29,"15-29",Table1[[#This Row],[Patient Age]]&lt;=44,"30-44",Table1[[#This Row],[Patient Age]]&lt;=59,"45-59",Table1[[#This Row],[Patient Age]]&lt;=74,"60-74",TRUE,"75+")</f>
        <v>15-29</v>
      </c>
      <c r="P7376" t="str" cm="1">
        <f t="array" ref="P7376">_xlfn.IFS(Table1[[#This Row],[Patient Waittime]]&lt;=15,"0-15",Table1[[#This Row],[Patient Waittime]]&lt;=30,"16-30",Table1[[#This Row],[Patient Waittime]]&lt;=45,"31-45",Table1[[#This Row],[Patient Waittime]]&lt;=60,"46-60",TRUE,"60+")</f>
        <v>46-60</v>
      </c>
      <c r="Q7376">
        <f>--(Table1[[#This Row],[Patient Waittime]]&lt;=30)</f>
        <v>0</v>
      </c>
      <c r="R7376">
        <f>--Table1[[#This Row],[Patient Admission Flag]]</f>
        <v>1</v>
      </c>
      <c r="S7376">
        <f>--AND(Table1[[#This Row],[WithinTarget]]=1,Table1[[#This Row],[Patient Satisfaction Score]]&gt;=7)</f>
        <v>0</v>
      </c>
      <c r="T7376" t="str">
        <f>IF(LEFT(Table1[[#This Row],[Patient Gender]],1)="F","Female","Male")</f>
        <v>Male</v>
      </c>
    </row>
    <row r="7377" spans="1:20" x14ac:dyDescent="0.3">
      <c r="A7377" t="s">
        <v>7481</v>
      </c>
      <c r="B7377" s="1">
        <v>45219.011111111111</v>
      </c>
      <c r="C7377" t="s">
        <v>9</v>
      </c>
      <c r="D7377">
        <v>74</v>
      </c>
      <c r="E7377" t="s">
        <v>14</v>
      </c>
      <c r="F7377" t="s">
        <v>11</v>
      </c>
      <c r="G7377" t="b">
        <v>1</v>
      </c>
      <c r="I7377">
        <v>13</v>
      </c>
      <c r="J7377" t="b">
        <v>1</v>
      </c>
      <c r="K7377">
        <f>YEAR(Table1[[#This Row],[Patient Admission Date]])</f>
        <v>2023</v>
      </c>
      <c r="L7377" t="str">
        <f>TEXT(Table1[[#This Row],[Patient Admission Date]],"mmm")</f>
        <v>Oct</v>
      </c>
      <c r="M7377" t="str">
        <f>TEXT(Table1[[#This Row],[Patient Admission Date]],"ddd")</f>
        <v>Fri</v>
      </c>
      <c r="N7377" t="str">
        <f>TEXT(INT(HOUR(Table1[[#This Row],[Patient Admission Date]])/3)*3,"00")&amp;"-"&amp;TEXT(INT(HOUR(Table1[[#This Row],[Patient Admission Date]])/3)*3+3,"00")</f>
        <v>00-03</v>
      </c>
      <c r="O7377" t="str" cm="1">
        <f t="array" ref="O7377">_xlfn.IFS(Table1[[#This Row],[Patient Age]]&lt;=14,"0-14",Table1[[#This Row],[Patient Age]]&lt;=29,"15-29",Table1[[#This Row],[Patient Age]]&lt;=44,"30-44",Table1[[#This Row],[Patient Age]]&lt;=59,"45-59",Table1[[#This Row],[Patient Age]]&lt;=74,"60-74",TRUE,"75+")</f>
        <v>60-74</v>
      </c>
      <c r="P7377" t="str" cm="1">
        <f t="array" ref="P7377">_xlfn.IFS(Table1[[#This Row],[Patient Waittime]]&lt;=15,"0-15",Table1[[#This Row],[Patient Waittime]]&lt;=30,"16-30",Table1[[#This Row],[Patient Waittime]]&lt;=45,"31-45",Table1[[#This Row],[Patient Waittime]]&lt;=60,"46-60",TRUE,"60+")</f>
        <v>0-15</v>
      </c>
      <c r="Q7377">
        <f>--(Table1[[#This Row],[Patient Waittime]]&lt;=30)</f>
        <v>1</v>
      </c>
      <c r="R7377">
        <f>--Table1[[#This Row],[Patient Admission Flag]]</f>
        <v>1</v>
      </c>
      <c r="S7377">
        <f>--AND(Table1[[#This Row],[WithinTarget]]=1,Table1[[#This Row],[Patient Satisfaction Score]]&gt;=7)</f>
        <v>0</v>
      </c>
      <c r="T7377" t="str">
        <f>IF(LEFT(Table1[[#This Row],[Patient Gender]],1)="F","Female","Male")</f>
        <v>Male</v>
      </c>
    </row>
    <row r="7378" spans="1:20" x14ac:dyDescent="0.3">
      <c r="A7378" t="s">
        <v>7482</v>
      </c>
      <c r="B7378" s="1">
        <v>45280.31527777778</v>
      </c>
      <c r="C7378" t="s">
        <v>9</v>
      </c>
      <c r="D7378">
        <v>76</v>
      </c>
      <c r="E7378" t="s">
        <v>14</v>
      </c>
      <c r="F7378" t="s">
        <v>11</v>
      </c>
      <c r="G7378" t="b">
        <v>1</v>
      </c>
      <c r="I7378">
        <v>14</v>
      </c>
      <c r="J7378" t="b">
        <v>1</v>
      </c>
      <c r="K7378">
        <f>YEAR(Table1[[#This Row],[Patient Admission Date]])</f>
        <v>2023</v>
      </c>
      <c r="L7378" t="str">
        <f>TEXT(Table1[[#This Row],[Patient Admission Date]],"mmm")</f>
        <v>Dec</v>
      </c>
      <c r="M7378" t="str">
        <f>TEXT(Table1[[#This Row],[Patient Admission Date]],"ddd")</f>
        <v>Wed</v>
      </c>
      <c r="N7378" t="str">
        <f>TEXT(INT(HOUR(Table1[[#This Row],[Patient Admission Date]])/3)*3,"00")&amp;"-"&amp;TEXT(INT(HOUR(Table1[[#This Row],[Patient Admission Date]])/3)*3+3,"00")</f>
        <v>06-09</v>
      </c>
      <c r="O7378" t="str" cm="1">
        <f t="array" ref="O7378">_xlfn.IFS(Table1[[#This Row],[Patient Age]]&lt;=14,"0-14",Table1[[#This Row],[Patient Age]]&lt;=29,"15-29",Table1[[#This Row],[Patient Age]]&lt;=44,"30-44",Table1[[#This Row],[Patient Age]]&lt;=59,"45-59",Table1[[#This Row],[Patient Age]]&lt;=74,"60-74",TRUE,"75+")</f>
        <v>75+</v>
      </c>
      <c r="P7378" t="str" cm="1">
        <f t="array" ref="P7378">_xlfn.IFS(Table1[[#This Row],[Patient Waittime]]&lt;=15,"0-15",Table1[[#This Row],[Patient Waittime]]&lt;=30,"16-30",Table1[[#This Row],[Patient Waittime]]&lt;=45,"31-45",Table1[[#This Row],[Patient Waittime]]&lt;=60,"46-60",TRUE,"60+")</f>
        <v>0-15</v>
      </c>
      <c r="Q7378">
        <f>--(Table1[[#This Row],[Patient Waittime]]&lt;=30)</f>
        <v>1</v>
      </c>
      <c r="R7378">
        <f>--Table1[[#This Row],[Patient Admission Flag]]</f>
        <v>1</v>
      </c>
      <c r="S7378">
        <f>--AND(Table1[[#This Row],[WithinTarget]]=1,Table1[[#This Row],[Patient Satisfaction Score]]&gt;=7)</f>
        <v>0</v>
      </c>
      <c r="T7378" t="str">
        <f>IF(LEFT(Table1[[#This Row],[Patient Gender]],1)="F","Female","Male")</f>
        <v>Male</v>
      </c>
    </row>
    <row r="7379" spans="1:20" x14ac:dyDescent="0.3">
      <c r="A7379" t="s">
        <v>7483</v>
      </c>
      <c r="B7379" s="1">
        <v>45364.917361111111</v>
      </c>
      <c r="C7379" t="s">
        <v>9</v>
      </c>
      <c r="D7379">
        <v>18</v>
      </c>
      <c r="E7379" t="s">
        <v>14</v>
      </c>
      <c r="F7379" t="s">
        <v>11</v>
      </c>
      <c r="G7379" t="b">
        <v>1</v>
      </c>
      <c r="I7379">
        <v>26</v>
      </c>
      <c r="J7379" t="b">
        <v>1</v>
      </c>
      <c r="K7379">
        <f>YEAR(Table1[[#This Row],[Patient Admission Date]])</f>
        <v>2024</v>
      </c>
      <c r="L7379" t="str">
        <f>TEXT(Table1[[#This Row],[Patient Admission Date]],"mmm")</f>
        <v>Mar</v>
      </c>
      <c r="M7379" t="str">
        <f>TEXT(Table1[[#This Row],[Patient Admission Date]],"ddd")</f>
        <v>Wed</v>
      </c>
      <c r="N7379" t="str">
        <f>TEXT(INT(HOUR(Table1[[#This Row],[Patient Admission Date]])/3)*3,"00")&amp;"-"&amp;TEXT(INT(HOUR(Table1[[#This Row],[Patient Admission Date]])/3)*3+3,"00")</f>
        <v>21-24</v>
      </c>
      <c r="O7379" t="str" cm="1">
        <f t="array" ref="O7379">_xlfn.IFS(Table1[[#This Row],[Patient Age]]&lt;=14,"0-14",Table1[[#This Row],[Patient Age]]&lt;=29,"15-29",Table1[[#This Row],[Patient Age]]&lt;=44,"30-44",Table1[[#This Row],[Patient Age]]&lt;=59,"45-59",Table1[[#This Row],[Patient Age]]&lt;=74,"60-74",TRUE,"75+")</f>
        <v>15-29</v>
      </c>
      <c r="P7379" t="str" cm="1">
        <f t="array" ref="P7379">_xlfn.IFS(Table1[[#This Row],[Patient Waittime]]&lt;=15,"0-15",Table1[[#This Row],[Patient Waittime]]&lt;=30,"16-30",Table1[[#This Row],[Patient Waittime]]&lt;=45,"31-45",Table1[[#This Row],[Patient Waittime]]&lt;=60,"46-60",TRUE,"60+")</f>
        <v>16-30</v>
      </c>
      <c r="Q7379">
        <f>--(Table1[[#This Row],[Patient Waittime]]&lt;=30)</f>
        <v>1</v>
      </c>
      <c r="R7379">
        <f>--Table1[[#This Row],[Patient Admission Flag]]</f>
        <v>1</v>
      </c>
      <c r="S7379">
        <f>--AND(Table1[[#This Row],[WithinTarget]]=1,Table1[[#This Row],[Patient Satisfaction Score]]&gt;=7)</f>
        <v>0</v>
      </c>
      <c r="T7379" t="str">
        <f>IF(LEFT(Table1[[#This Row],[Patient Gender]],1)="F","Female","Male")</f>
        <v>Male</v>
      </c>
    </row>
    <row r="7380" spans="1:20" x14ac:dyDescent="0.3">
      <c r="A7380" t="s">
        <v>7484</v>
      </c>
      <c r="B7380" s="1">
        <v>45322.711111111108</v>
      </c>
      <c r="C7380" t="s">
        <v>9</v>
      </c>
      <c r="D7380">
        <v>69</v>
      </c>
      <c r="E7380" t="s">
        <v>14</v>
      </c>
      <c r="F7380" t="s">
        <v>11</v>
      </c>
      <c r="G7380" t="b">
        <v>1</v>
      </c>
      <c r="I7380">
        <v>29</v>
      </c>
      <c r="J7380" t="b">
        <v>1</v>
      </c>
      <c r="K7380">
        <f>YEAR(Table1[[#This Row],[Patient Admission Date]])</f>
        <v>2024</v>
      </c>
      <c r="L7380" t="str">
        <f>TEXT(Table1[[#This Row],[Patient Admission Date]],"mmm")</f>
        <v>Jan</v>
      </c>
      <c r="M7380" t="str">
        <f>TEXT(Table1[[#This Row],[Patient Admission Date]],"ddd")</f>
        <v>Wed</v>
      </c>
      <c r="N7380" t="str">
        <f>TEXT(INT(HOUR(Table1[[#This Row],[Patient Admission Date]])/3)*3,"00")&amp;"-"&amp;TEXT(INT(HOUR(Table1[[#This Row],[Patient Admission Date]])/3)*3+3,"00")</f>
        <v>15-18</v>
      </c>
      <c r="O7380" t="str" cm="1">
        <f t="array" ref="O7380">_xlfn.IFS(Table1[[#This Row],[Patient Age]]&lt;=14,"0-14",Table1[[#This Row],[Patient Age]]&lt;=29,"15-29",Table1[[#This Row],[Patient Age]]&lt;=44,"30-44",Table1[[#This Row],[Patient Age]]&lt;=59,"45-59",Table1[[#This Row],[Patient Age]]&lt;=74,"60-74",TRUE,"75+")</f>
        <v>60-74</v>
      </c>
      <c r="P7380" t="str" cm="1">
        <f t="array" ref="P7380">_xlfn.IFS(Table1[[#This Row],[Patient Waittime]]&lt;=15,"0-15",Table1[[#This Row],[Patient Waittime]]&lt;=30,"16-30",Table1[[#This Row],[Patient Waittime]]&lt;=45,"31-45",Table1[[#This Row],[Patient Waittime]]&lt;=60,"46-60",TRUE,"60+")</f>
        <v>16-30</v>
      </c>
      <c r="Q7380">
        <f>--(Table1[[#This Row],[Patient Waittime]]&lt;=30)</f>
        <v>1</v>
      </c>
      <c r="R7380">
        <f>--Table1[[#This Row],[Patient Admission Flag]]</f>
        <v>1</v>
      </c>
      <c r="S7380">
        <f>--AND(Table1[[#This Row],[WithinTarget]]=1,Table1[[#This Row],[Patient Satisfaction Score]]&gt;=7)</f>
        <v>0</v>
      </c>
      <c r="T7380" t="str">
        <f>IF(LEFT(Table1[[#This Row],[Patient Gender]],1)="F","Female","Male")</f>
        <v>Male</v>
      </c>
    </row>
    <row r="7381" spans="1:20" x14ac:dyDescent="0.3">
      <c r="A7381" t="s">
        <v>7485</v>
      </c>
      <c r="B7381" s="1">
        <v>45053.738194444442</v>
      </c>
      <c r="C7381" t="s">
        <v>9</v>
      </c>
      <c r="D7381">
        <v>29</v>
      </c>
      <c r="E7381" t="s">
        <v>14</v>
      </c>
      <c r="F7381" t="s">
        <v>11</v>
      </c>
      <c r="G7381" t="b">
        <v>1</v>
      </c>
      <c r="I7381">
        <v>30</v>
      </c>
      <c r="J7381" t="b">
        <v>1</v>
      </c>
      <c r="K7381">
        <f>YEAR(Table1[[#This Row],[Patient Admission Date]])</f>
        <v>2023</v>
      </c>
      <c r="L7381" t="str">
        <f>TEXT(Table1[[#This Row],[Patient Admission Date]],"mmm")</f>
        <v>May</v>
      </c>
      <c r="M7381" t="str">
        <f>TEXT(Table1[[#This Row],[Patient Admission Date]],"ddd")</f>
        <v>Sun</v>
      </c>
      <c r="N7381" t="str">
        <f>TEXT(INT(HOUR(Table1[[#This Row],[Patient Admission Date]])/3)*3,"00")&amp;"-"&amp;TEXT(INT(HOUR(Table1[[#This Row],[Patient Admission Date]])/3)*3+3,"00")</f>
        <v>15-18</v>
      </c>
      <c r="O7381" t="str" cm="1">
        <f t="array" ref="O7381">_xlfn.IFS(Table1[[#This Row],[Patient Age]]&lt;=14,"0-14",Table1[[#This Row],[Patient Age]]&lt;=29,"15-29",Table1[[#This Row],[Patient Age]]&lt;=44,"30-44",Table1[[#This Row],[Patient Age]]&lt;=59,"45-59",Table1[[#This Row],[Patient Age]]&lt;=74,"60-74",TRUE,"75+")</f>
        <v>15-29</v>
      </c>
      <c r="P7381" t="str" cm="1">
        <f t="array" ref="P7381">_xlfn.IFS(Table1[[#This Row],[Patient Waittime]]&lt;=15,"0-15",Table1[[#This Row],[Patient Waittime]]&lt;=30,"16-30",Table1[[#This Row],[Patient Waittime]]&lt;=45,"31-45",Table1[[#This Row],[Patient Waittime]]&lt;=60,"46-60",TRUE,"60+")</f>
        <v>16-30</v>
      </c>
      <c r="Q7381">
        <f>--(Table1[[#This Row],[Patient Waittime]]&lt;=30)</f>
        <v>1</v>
      </c>
      <c r="R7381">
        <f>--Table1[[#This Row],[Patient Admission Flag]]</f>
        <v>1</v>
      </c>
      <c r="S7381">
        <f>--AND(Table1[[#This Row],[WithinTarget]]=1,Table1[[#This Row],[Patient Satisfaction Score]]&gt;=7)</f>
        <v>0</v>
      </c>
      <c r="T7381" t="str">
        <f>IF(LEFT(Table1[[#This Row],[Patient Gender]],1)="F","Female","Male")</f>
        <v>Male</v>
      </c>
    </row>
    <row r="7382" spans="1:20" x14ac:dyDescent="0.3">
      <c r="A7382" t="s">
        <v>7486</v>
      </c>
      <c r="B7382" s="1">
        <v>45429.269444444442</v>
      </c>
      <c r="C7382" t="s">
        <v>9</v>
      </c>
      <c r="D7382">
        <v>30</v>
      </c>
      <c r="E7382" t="s">
        <v>14</v>
      </c>
      <c r="F7382" t="s">
        <v>11</v>
      </c>
      <c r="G7382" t="b">
        <v>1</v>
      </c>
      <c r="I7382">
        <v>33</v>
      </c>
      <c r="J7382" t="b">
        <v>1</v>
      </c>
      <c r="K7382">
        <f>YEAR(Table1[[#This Row],[Patient Admission Date]])</f>
        <v>2024</v>
      </c>
      <c r="L7382" t="str">
        <f>TEXT(Table1[[#This Row],[Patient Admission Date]],"mmm")</f>
        <v>May</v>
      </c>
      <c r="M7382" t="str">
        <f>TEXT(Table1[[#This Row],[Patient Admission Date]],"ddd")</f>
        <v>Fri</v>
      </c>
      <c r="N7382" t="str">
        <f>TEXT(INT(HOUR(Table1[[#This Row],[Patient Admission Date]])/3)*3,"00")&amp;"-"&amp;TEXT(INT(HOUR(Table1[[#This Row],[Patient Admission Date]])/3)*3+3,"00")</f>
        <v>06-09</v>
      </c>
      <c r="O7382" t="str" cm="1">
        <f t="array" ref="O7382">_xlfn.IFS(Table1[[#This Row],[Patient Age]]&lt;=14,"0-14",Table1[[#This Row],[Patient Age]]&lt;=29,"15-29",Table1[[#This Row],[Patient Age]]&lt;=44,"30-44",Table1[[#This Row],[Patient Age]]&lt;=59,"45-59",Table1[[#This Row],[Patient Age]]&lt;=74,"60-74",TRUE,"75+")</f>
        <v>30-44</v>
      </c>
      <c r="P7382" t="str" cm="1">
        <f t="array" ref="P7382">_xlfn.IFS(Table1[[#This Row],[Patient Waittime]]&lt;=15,"0-15",Table1[[#This Row],[Patient Waittime]]&lt;=30,"16-30",Table1[[#This Row],[Patient Waittime]]&lt;=45,"31-45",Table1[[#This Row],[Patient Waittime]]&lt;=60,"46-60",TRUE,"60+")</f>
        <v>31-45</v>
      </c>
      <c r="Q7382">
        <f>--(Table1[[#This Row],[Patient Waittime]]&lt;=30)</f>
        <v>0</v>
      </c>
      <c r="R7382">
        <f>--Table1[[#This Row],[Patient Admission Flag]]</f>
        <v>1</v>
      </c>
      <c r="S7382">
        <f>--AND(Table1[[#This Row],[WithinTarget]]=1,Table1[[#This Row],[Patient Satisfaction Score]]&gt;=7)</f>
        <v>0</v>
      </c>
      <c r="T7382" t="str">
        <f>IF(LEFT(Table1[[#This Row],[Patient Gender]],1)="F","Female","Male")</f>
        <v>Male</v>
      </c>
    </row>
    <row r="7383" spans="1:20" x14ac:dyDescent="0.3">
      <c r="A7383" t="s">
        <v>7487</v>
      </c>
      <c r="B7383" s="1">
        <v>45590.127083333333</v>
      </c>
      <c r="C7383" t="s">
        <v>9</v>
      </c>
      <c r="D7383">
        <v>28</v>
      </c>
      <c r="E7383" t="s">
        <v>14</v>
      </c>
      <c r="F7383" t="s">
        <v>11</v>
      </c>
      <c r="G7383" t="b">
        <v>1</v>
      </c>
      <c r="I7383">
        <v>34</v>
      </c>
      <c r="J7383" t="b">
        <v>1</v>
      </c>
      <c r="K7383">
        <f>YEAR(Table1[[#This Row],[Patient Admission Date]])</f>
        <v>2024</v>
      </c>
      <c r="L7383" t="str">
        <f>TEXT(Table1[[#This Row],[Patient Admission Date]],"mmm")</f>
        <v>Oct</v>
      </c>
      <c r="M7383" t="str">
        <f>TEXT(Table1[[#This Row],[Patient Admission Date]],"ddd")</f>
        <v>Fri</v>
      </c>
      <c r="N7383" t="str">
        <f>TEXT(INT(HOUR(Table1[[#This Row],[Patient Admission Date]])/3)*3,"00")&amp;"-"&amp;TEXT(INT(HOUR(Table1[[#This Row],[Patient Admission Date]])/3)*3+3,"00")</f>
        <v>03-06</v>
      </c>
      <c r="O7383" t="str" cm="1">
        <f t="array" ref="O7383">_xlfn.IFS(Table1[[#This Row],[Patient Age]]&lt;=14,"0-14",Table1[[#This Row],[Patient Age]]&lt;=29,"15-29",Table1[[#This Row],[Patient Age]]&lt;=44,"30-44",Table1[[#This Row],[Patient Age]]&lt;=59,"45-59",Table1[[#This Row],[Patient Age]]&lt;=74,"60-74",TRUE,"75+")</f>
        <v>15-29</v>
      </c>
      <c r="P7383" t="str" cm="1">
        <f t="array" ref="P7383">_xlfn.IFS(Table1[[#This Row],[Patient Waittime]]&lt;=15,"0-15",Table1[[#This Row],[Patient Waittime]]&lt;=30,"16-30",Table1[[#This Row],[Patient Waittime]]&lt;=45,"31-45",Table1[[#This Row],[Patient Waittime]]&lt;=60,"46-60",TRUE,"60+")</f>
        <v>31-45</v>
      </c>
      <c r="Q7383">
        <f>--(Table1[[#This Row],[Patient Waittime]]&lt;=30)</f>
        <v>0</v>
      </c>
      <c r="R7383">
        <f>--Table1[[#This Row],[Patient Admission Flag]]</f>
        <v>1</v>
      </c>
      <c r="S7383">
        <f>--AND(Table1[[#This Row],[WithinTarget]]=1,Table1[[#This Row],[Patient Satisfaction Score]]&gt;=7)</f>
        <v>0</v>
      </c>
      <c r="T7383" t="str">
        <f>IF(LEFT(Table1[[#This Row],[Patient Gender]],1)="F","Female","Male")</f>
        <v>Male</v>
      </c>
    </row>
    <row r="7384" spans="1:20" x14ac:dyDescent="0.3">
      <c r="A7384" t="s">
        <v>7488</v>
      </c>
      <c r="B7384" s="1">
        <v>45450.618750000001</v>
      </c>
      <c r="C7384" t="s">
        <v>9</v>
      </c>
      <c r="D7384">
        <v>39</v>
      </c>
      <c r="E7384" t="s">
        <v>14</v>
      </c>
      <c r="F7384" t="s">
        <v>11</v>
      </c>
      <c r="G7384" t="b">
        <v>1</v>
      </c>
      <c r="I7384">
        <v>36</v>
      </c>
      <c r="J7384" t="b">
        <v>1</v>
      </c>
      <c r="K7384">
        <f>YEAR(Table1[[#This Row],[Patient Admission Date]])</f>
        <v>2024</v>
      </c>
      <c r="L7384" t="str">
        <f>TEXT(Table1[[#This Row],[Patient Admission Date]],"mmm")</f>
        <v>Jun</v>
      </c>
      <c r="M7384" t="str">
        <f>TEXT(Table1[[#This Row],[Patient Admission Date]],"ddd")</f>
        <v>Fri</v>
      </c>
      <c r="N7384" t="str">
        <f>TEXT(INT(HOUR(Table1[[#This Row],[Patient Admission Date]])/3)*3,"00")&amp;"-"&amp;TEXT(INT(HOUR(Table1[[#This Row],[Patient Admission Date]])/3)*3+3,"00")</f>
        <v>12-15</v>
      </c>
      <c r="O7384" t="str" cm="1">
        <f t="array" ref="O7384">_xlfn.IFS(Table1[[#This Row],[Patient Age]]&lt;=14,"0-14",Table1[[#This Row],[Patient Age]]&lt;=29,"15-29",Table1[[#This Row],[Patient Age]]&lt;=44,"30-44",Table1[[#This Row],[Patient Age]]&lt;=59,"45-59",Table1[[#This Row],[Patient Age]]&lt;=74,"60-74",TRUE,"75+")</f>
        <v>30-44</v>
      </c>
      <c r="P7384" t="str" cm="1">
        <f t="array" ref="P7384">_xlfn.IFS(Table1[[#This Row],[Patient Waittime]]&lt;=15,"0-15",Table1[[#This Row],[Patient Waittime]]&lt;=30,"16-30",Table1[[#This Row],[Patient Waittime]]&lt;=45,"31-45",Table1[[#This Row],[Patient Waittime]]&lt;=60,"46-60",TRUE,"60+")</f>
        <v>31-45</v>
      </c>
      <c r="Q7384">
        <f>--(Table1[[#This Row],[Patient Waittime]]&lt;=30)</f>
        <v>0</v>
      </c>
      <c r="R7384">
        <f>--Table1[[#This Row],[Patient Admission Flag]]</f>
        <v>1</v>
      </c>
      <c r="S7384">
        <f>--AND(Table1[[#This Row],[WithinTarget]]=1,Table1[[#This Row],[Patient Satisfaction Score]]&gt;=7)</f>
        <v>0</v>
      </c>
      <c r="T7384" t="str">
        <f>IF(LEFT(Table1[[#This Row],[Patient Gender]],1)="F","Female","Male")</f>
        <v>Male</v>
      </c>
    </row>
    <row r="7385" spans="1:20" x14ac:dyDescent="0.3">
      <c r="A7385" t="s">
        <v>7489</v>
      </c>
      <c r="B7385" s="1">
        <v>45148.94027777778</v>
      </c>
      <c r="C7385" t="s">
        <v>9</v>
      </c>
      <c r="D7385">
        <v>35</v>
      </c>
      <c r="E7385" t="s">
        <v>14</v>
      </c>
      <c r="F7385" t="s">
        <v>11</v>
      </c>
      <c r="G7385" t="b">
        <v>1</v>
      </c>
      <c r="I7385">
        <v>43</v>
      </c>
      <c r="J7385" t="b">
        <v>1</v>
      </c>
      <c r="K7385">
        <f>YEAR(Table1[[#This Row],[Patient Admission Date]])</f>
        <v>2023</v>
      </c>
      <c r="L7385" t="str">
        <f>TEXT(Table1[[#This Row],[Patient Admission Date]],"mmm")</f>
        <v>Aug</v>
      </c>
      <c r="M7385" t="str">
        <f>TEXT(Table1[[#This Row],[Patient Admission Date]],"ddd")</f>
        <v>Thu</v>
      </c>
      <c r="N7385" t="str">
        <f>TEXT(INT(HOUR(Table1[[#This Row],[Patient Admission Date]])/3)*3,"00")&amp;"-"&amp;TEXT(INT(HOUR(Table1[[#This Row],[Patient Admission Date]])/3)*3+3,"00")</f>
        <v>21-24</v>
      </c>
      <c r="O7385" t="str" cm="1">
        <f t="array" ref="O7385">_xlfn.IFS(Table1[[#This Row],[Patient Age]]&lt;=14,"0-14",Table1[[#This Row],[Patient Age]]&lt;=29,"15-29",Table1[[#This Row],[Patient Age]]&lt;=44,"30-44",Table1[[#This Row],[Patient Age]]&lt;=59,"45-59",Table1[[#This Row],[Patient Age]]&lt;=74,"60-74",TRUE,"75+")</f>
        <v>30-44</v>
      </c>
      <c r="P7385" t="str" cm="1">
        <f t="array" ref="P7385">_xlfn.IFS(Table1[[#This Row],[Patient Waittime]]&lt;=15,"0-15",Table1[[#This Row],[Patient Waittime]]&lt;=30,"16-30",Table1[[#This Row],[Patient Waittime]]&lt;=45,"31-45",Table1[[#This Row],[Patient Waittime]]&lt;=60,"46-60",TRUE,"60+")</f>
        <v>31-45</v>
      </c>
      <c r="Q7385">
        <f>--(Table1[[#This Row],[Patient Waittime]]&lt;=30)</f>
        <v>0</v>
      </c>
      <c r="R7385">
        <f>--Table1[[#This Row],[Patient Admission Flag]]</f>
        <v>1</v>
      </c>
      <c r="S7385">
        <f>--AND(Table1[[#This Row],[WithinTarget]]=1,Table1[[#This Row],[Patient Satisfaction Score]]&gt;=7)</f>
        <v>0</v>
      </c>
      <c r="T7385" t="str">
        <f>IF(LEFT(Table1[[#This Row],[Patient Gender]],1)="F","Female","Male")</f>
        <v>Male</v>
      </c>
    </row>
    <row r="7386" spans="1:20" x14ac:dyDescent="0.3">
      <c r="A7386" t="s">
        <v>7490</v>
      </c>
      <c r="B7386" s="1">
        <v>45156.009027777778</v>
      </c>
      <c r="C7386" t="s">
        <v>9</v>
      </c>
      <c r="D7386">
        <v>17</v>
      </c>
      <c r="E7386" t="s">
        <v>14</v>
      </c>
      <c r="F7386" t="s">
        <v>11</v>
      </c>
      <c r="G7386" t="b">
        <v>1</v>
      </c>
      <c r="I7386">
        <v>45</v>
      </c>
      <c r="J7386" t="b">
        <v>1</v>
      </c>
      <c r="K7386">
        <f>YEAR(Table1[[#This Row],[Patient Admission Date]])</f>
        <v>2023</v>
      </c>
      <c r="L7386" t="str">
        <f>TEXT(Table1[[#This Row],[Patient Admission Date]],"mmm")</f>
        <v>Aug</v>
      </c>
      <c r="M7386" t="str">
        <f>TEXT(Table1[[#This Row],[Patient Admission Date]],"ddd")</f>
        <v>Fri</v>
      </c>
      <c r="N7386" t="str">
        <f>TEXT(INT(HOUR(Table1[[#This Row],[Patient Admission Date]])/3)*3,"00")&amp;"-"&amp;TEXT(INT(HOUR(Table1[[#This Row],[Patient Admission Date]])/3)*3+3,"00")</f>
        <v>00-03</v>
      </c>
      <c r="O7386" t="str" cm="1">
        <f t="array" ref="O7386">_xlfn.IFS(Table1[[#This Row],[Patient Age]]&lt;=14,"0-14",Table1[[#This Row],[Patient Age]]&lt;=29,"15-29",Table1[[#This Row],[Patient Age]]&lt;=44,"30-44",Table1[[#This Row],[Patient Age]]&lt;=59,"45-59",Table1[[#This Row],[Patient Age]]&lt;=74,"60-74",TRUE,"75+")</f>
        <v>15-29</v>
      </c>
      <c r="P7386" t="str" cm="1">
        <f t="array" ref="P7386">_xlfn.IFS(Table1[[#This Row],[Patient Waittime]]&lt;=15,"0-15",Table1[[#This Row],[Patient Waittime]]&lt;=30,"16-30",Table1[[#This Row],[Patient Waittime]]&lt;=45,"31-45",Table1[[#This Row],[Patient Waittime]]&lt;=60,"46-60",TRUE,"60+")</f>
        <v>31-45</v>
      </c>
      <c r="Q7386">
        <f>--(Table1[[#This Row],[Patient Waittime]]&lt;=30)</f>
        <v>0</v>
      </c>
      <c r="R7386">
        <f>--Table1[[#This Row],[Patient Admission Flag]]</f>
        <v>1</v>
      </c>
      <c r="S7386">
        <f>--AND(Table1[[#This Row],[WithinTarget]]=1,Table1[[#This Row],[Patient Satisfaction Score]]&gt;=7)</f>
        <v>0</v>
      </c>
      <c r="T7386" t="str">
        <f>IF(LEFT(Table1[[#This Row],[Patient Gender]],1)="F","Female","Male")</f>
        <v>Male</v>
      </c>
    </row>
    <row r="7387" spans="1:20" x14ac:dyDescent="0.3">
      <c r="A7387" t="s">
        <v>7491</v>
      </c>
      <c r="B7387" s="1">
        <v>45477.174305555556</v>
      </c>
      <c r="C7387" t="s">
        <v>9</v>
      </c>
      <c r="D7387">
        <v>17</v>
      </c>
      <c r="E7387" t="s">
        <v>14</v>
      </c>
      <c r="F7387" t="s">
        <v>11</v>
      </c>
      <c r="G7387" t="b">
        <v>1</v>
      </c>
      <c r="I7387">
        <v>46</v>
      </c>
      <c r="J7387" t="b">
        <v>1</v>
      </c>
      <c r="K7387">
        <f>YEAR(Table1[[#This Row],[Patient Admission Date]])</f>
        <v>2024</v>
      </c>
      <c r="L7387" t="str">
        <f>TEXT(Table1[[#This Row],[Patient Admission Date]],"mmm")</f>
        <v>Jul</v>
      </c>
      <c r="M7387" t="str">
        <f>TEXT(Table1[[#This Row],[Patient Admission Date]],"ddd")</f>
        <v>Thu</v>
      </c>
      <c r="N7387" t="str">
        <f>TEXT(INT(HOUR(Table1[[#This Row],[Patient Admission Date]])/3)*3,"00")&amp;"-"&amp;TEXT(INT(HOUR(Table1[[#This Row],[Patient Admission Date]])/3)*3+3,"00")</f>
        <v>03-06</v>
      </c>
      <c r="O7387" t="str" cm="1">
        <f t="array" ref="O7387">_xlfn.IFS(Table1[[#This Row],[Patient Age]]&lt;=14,"0-14",Table1[[#This Row],[Patient Age]]&lt;=29,"15-29",Table1[[#This Row],[Patient Age]]&lt;=44,"30-44",Table1[[#This Row],[Patient Age]]&lt;=59,"45-59",Table1[[#This Row],[Patient Age]]&lt;=74,"60-74",TRUE,"75+")</f>
        <v>15-29</v>
      </c>
      <c r="P7387" t="str" cm="1">
        <f t="array" ref="P7387">_xlfn.IFS(Table1[[#This Row],[Patient Waittime]]&lt;=15,"0-15",Table1[[#This Row],[Patient Waittime]]&lt;=30,"16-30",Table1[[#This Row],[Patient Waittime]]&lt;=45,"31-45",Table1[[#This Row],[Patient Waittime]]&lt;=60,"46-60",TRUE,"60+")</f>
        <v>46-60</v>
      </c>
      <c r="Q7387">
        <f>--(Table1[[#This Row],[Patient Waittime]]&lt;=30)</f>
        <v>0</v>
      </c>
      <c r="R7387">
        <f>--Table1[[#This Row],[Patient Admission Flag]]</f>
        <v>1</v>
      </c>
      <c r="S7387">
        <f>--AND(Table1[[#This Row],[WithinTarget]]=1,Table1[[#This Row],[Patient Satisfaction Score]]&gt;=7)</f>
        <v>0</v>
      </c>
      <c r="T7387" t="str">
        <f>IF(LEFT(Table1[[#This Row],[Patient Gender]],1)="F","Female","Male")</f>
        <v>Male</v>
      </c>
    </row>
    <row r="7388" spans="1:20" x14ac:dyDescent="0.3">
      <c r="A7388" t="s">
        <v>7492</v>
      </c>
      <c r="B7388" s="1">
        <v>45100.793055555558</v>
      </c>
      <c r="C7388" t="s">
        <v>9</v>
      </c>
      <c r="D7388">
        <v>45</v>
      </c>
      <c r="E7388" t="s">
        <v>14</v>
      </c>
      <c r="F7388" t="s">
        <v>11</v>
      </c>
      <c r="G7388" t="b">
        <v>1</v>
      </c>
      <c r="I7388">
        <v>46</v>
      </c>
      <c r="J7388" t="b">
        <v>1</v>
      </c>
      <c r="K7388">
        <f>YEAR(Table1[[#This Row],[Patient Admission Date]])</f>
        <v>2023</v>
      </c>
      <c r="L7388" t="str">
        <f>TEXT(Table1[[#This Row],[Patient Admission Date]],"mmm")</f>
        <v>Jun</v>
      </c>
      <c r="M7388" t="str">
        <f>TEXT(Table1[[#This Row],[Patient Admission Date]],"ddd")</f>
        <v>Fri</v>
      </c>
      <c r="N7388" t="str">
        <f>TEXT(INT(HOUR(Table1[[#This Row],[Patient Admission Date]])/3)*3,"00")&amp;"-"&amp;TEXT(INT(HOUR(Table1[[#This Row],[Patient Admission Date]])/3)*3+3,"00")</f>
        <v>18-21</v>
      </c>
      <c r="O7388" t="str" cm="1">
        <f t="array" ref="O7388">_xlfn.IFS(Table1[[#This Row],[Patient Age]]&lt;=14,"0-14",Table1[[#This Row],[Patient Age]]&lt;=29,"15-29",Table1[[#This Row],[Patient Age]]&lt;=44,"30-44",Table1[[#This Row],[Patient Age]]&lt;=59,"45-59",Table1[[#This Row],[Patient Age]]&lt;=74,"60-74",TRUE,"75+")</f>
        <v>45-59</v>
      </c>
      <c r="P7388" t="str" cm="1">
        <f t="array" ref="P7388">_xlfn.IFS(Table1[[#This Row],[Patient Waittime]]&lt;=15,"0-15",Table1[[#This Row],[Patient Waittime]]&lt;=30,"16-30",Table1[[#This Row],[Patient Waittime]]&lt;=45,"31-45",Table1[[#This Row],[Patient Waittime]]&lt;=60,"46-60",TRUE,"60+")</f>
        <v>46-60</v>
      </c>
      <c r="Q7388">
        <f>--(Table1[[#This Row],[Patient Waittime]]&lt;=30)</f>
        <v>0</v>
      </c>
      <c r="R7388">
        <f>--Table1[[#This Row],[Patient Admission Flag]]</f>
        <v>1</v>
      </c>
      <c r="S7388">
        <f>--AND(Table1[[#This Row],[WithinTarget]]=1,Table1[[#This Row],[Patient Satisfaction Score]]&gt;=7)</f>
        <v>0</v>
      </c>
      <c r="T7388" t="str">
        <f>IF(LEFT(Table1[[#This Row],[Patient Gender]],1)="F","Female","Male")</f>
        <v>Male</v>
      </c>
    </row>
    <row r="7389" spans="1:20" x14ac:dyDescent="0.3">
      <c r="A7389" t="s">
        <v>7493</v>
      </c>
      <c r="B7389" s="1">
        <v>45204.604861111111</v>
      </c>
      <c r="C7389" t="s">
        <v>9</v>
      </c>
      <c r="D7389">
        <v>45</v>
      </c>
      <c r="E7389" t="s">
        <v>14</v>
      </c>
      <c r="F7389" t="s">
        <v>11</v>
      </c>
      <c r="G7389" t="b">
        <v>1</v>
      </c>
      <c r="I7389">
        <v>48</v>
      </c>
      <c r="J7389" t="b">
        <v>1</v>
      </c>
      <c r="K7389">
        <f>YEAR(Table1[[#This Row],[Patient Admission Date]])</f>
        <v>2023</v>
      </c>
      <c r="L7389" t="str">
        <f>TEXT(Table1[[#This Row],[Patient Admission Date]],"mmm")</f>
        <v>Oct</v>
      </c>
      <c r="M7389" t="str">
        <f>TEXT(Table1[[#This Row],[Patient Admission Date]],"ddd")</f>
        <v>Thu</v>
      </c>
      <c r="N7389" t="str">
        <f>TEXT(INT(HOUR(Table1[[#This Row],[Patient Admission Date]])/3)*3,"00")&amp;"-"&amp;TEXT(INT(HOUR(Table1[[#This Row],[Patient Admission Date]])/3)*3+3,"00")</f>
        <v>12-15</v>
      </c>
      <c r="O7389" t="str" cm="1">
        <f t="array" ref="O7389">_xlfn.IFS(Table1[[#This Row],[Patient Age]]&lt;=14,"0-14",Table1[[#This Row],[Patient Age]]&lt;=29,"15-29",Table1[[#This Row],[Patient Age]]&lt;=44,"30-44",Table1[[#This Row],[Patient Age]]&lt;=59,"45-59",Table1[[#This Row],[Patient Age]]&lt;=74,"60-74",TRUE,"75+")</f>
        <v>45-59</v>
      </c>
      <c r="P7389" t="str" cm="1">
        <f t="array" ref="P7389">_xlfn.IFS(Table1[[#This Row],[Patient Waittime]]&lt;=15,"0-15",Table1[[#This Row],[Patient Waittime]]&lt;=30,"16-30",Table1[[#This Row],[Patient Waittime]]&lt;=45,"31-45",Table1[[#This Row],[Patient Waittime]]&lt;=60,"46-60",TRUE,"60+")</f>
        <v>46-60</v>
      </c>
      <c r="Q7389">
        <f>--(Table1[[#This Row],[Patient Waittime]]&lt;=30)</f>
        <v>0</v>
      </c>
      <c r="R7389">
        <f>--Table1[[#This Row],[Patient Admission Flag]]</f>
        <v>1</v>
      </c>
      <c r="S7389">
        <f>--AND(Table1[[#This Row],[WithinTarget]]=1,Table1[[#This Row],[Patient Satisfaction Score]]&gt;=7)</f>
        <v>0</v>
      </c>
      <c r="T7389" t="str">
        <f>IF(LEFT(Table1[[#This Row],[Patient Gender]],1)="F","Female","Male")</f>
        <v>Male</v>
      </c>
    </row>
    <row r="7390" spans="1:20" x14ac:dyDescent="0.3">
      <c r="A7390" t="s">
        <v>7494</v>
      </c>
      <c r="B7390" s="1">
        <v>45369.47152777778</v>
      </c>
      <c r="C7390" t="s">
        <v>9</v>
      </c>
      <c r="D7390">
        <v>14</v>
      </c>
      <c r="E7390" t="s">
        <v>14</v>
      </c>
      <c r="F7390" t="s">
        <v>11</v>
      </c>
      <c r="G7390" t="b">
        <v>1</v>
      </c>
      <c r="I7390">
        <v>53</v>
      </c>
      <c r="J7390" t="b">
        <v>1</v>
      </c>
      <c r="K7390">
        <f>YEAR(Table1[[#This Row],[Patient Admission Date]])</f>
        <v>2024</v>
      </c>
      <c r="L7390" t="str">
        <f>TEXT(Table1[[#This Row],[Patient Admission Date]],"mmm")</f>
        <v>Mar</v>
      </c>
      <c r="M7390" t="str">
        <f>TEXT(Table1[[#This Row],[Patient Admission Date]],"ddd")</f>
        <v>Mon</v>
      </c>
      <c r="N7390" t="str">
        <f>TEXT(INT(HOUR(Table1[[#This Row],[Patient Admission Date]])/3)*3,"00")&amp;"-"&amp;TEXT(INT(HOUR(Table1[[#This Row],[Patient Admission Date]])/3)*3+3,"00")</f>
        <v>09-12</v>
      </c>
      <c r="O7390" t="str" cm="1">
        <f t="array" ref="O7390">_xlfn.IFS(Table1[[#This Row],[Patient Age]]&lt;=14,"0-14",Table1[[#This Row],[Patient Age]]&lt;=29,"15-29",Table1[[#This Row],[Patient Age]]&lt;=44,"30-44",Table1[[#This Row],[Patient Age]]&lt;=59,"45-59",Table1[[#This Row],[Patient Age]]&lt;=74,"60-74",TRUE,"75+")</f>
        <v>0-14</v>
      </c>
      <c r="P7390" t="str" cm="1">
        <f t="array" ref="P7390">_xlfn.IFS(Table1[[#This Row],[Patient Waittime]]&lt;=15,"0-15",Table1[[#This Row],[Patient Waittime]]&lt;=30,"16-30",Table1[[#This Row],[Patient Waittime]]&lt;=45,"31-45",Table1[[#This Row],[Patient Waittime]]&lt;=60,"46-60",TRUE,"60+")</f>
        <v>46-60</v>
      </c>
      <c r="Q7390">
        <f>--(Table1[[#This Row],[Patient Waittime]]&lt;=30)</f>
        <v>0</v>
      </c>
      <c r="R7390">
        <f>--Table1[[#This Row],[Patient Admission Flag]]</f>
        <v>1</v>
      </c>
      <c r="S7390">
        <f>--AND(Table1[[#This Row],[WithinTarget]]=1,Table1[[#This Row],[Patient Satisfaction Score]]&gt;=7)</f>
        <v>0</v>
      </c>
      <c r="T7390" t="str">
        <f>IF(LEFT(Table1[[#This Row],[Patient Gender]],1)="F","Female","Male")</f>
        <v>Male</v>
      </c>
    </row>
    <row r="7391" spans="1:20" x14ac:dyDescent="0.3">
      <c r="A7391" t="s">
        <v>7495</v>
      </c>
      <c r="B7391" s="1">
        <v>45418.959027777775</v>
      </c>
      <c r="C7391" t="s">
        <v>9</v>
      </c>
      <c r="D7391">
        <v>40</v>
      </c>
      <c r="E7391" t="s">
        <v>14</v>
      </c>
      <c r="F7391" t="s">
        <v>11</v>
      </c>
      <c r="G7391" t="b">
        <v>1</v>
      </c>
      <c r="I7391">
        <v>54</v>
      </c>
      <c r="J7391" t="b">
        <v>1</v>
      </c>
      <c r="K7391">
        <f>YEAR(Table1[[#This Row],[Patient Admission Date]])</f>
        <v>2024</v>
      </c>
      <c r="L7391" t="str">
        <f>TEXT(Table1[[#This Row],[Patient Admission Date]],"mmm")</f>
        <v>May</v>
      </c>
      <c r="M7391" t="str">
        <f>TEXT(Table1[[#This Row],[Patient Admission Date]],"ddd")</f>
        <v>Mon</v>
      </c>
      <c r="N7391" t="str">
        <f>TEXT(INT(HOUR(Table1[[#This Row],[Patient Admission Date]])/3)*3,"00")&amp;"-"&amp;TEXT(INT(HOUR(Table1[[#This Row],[Patient Admission Date]])/3)*3+3,"00")</f>
        <v>21-24</v>
      </c>
      <c r="O7391" t="str" cm="1">
        <f t="array" ref="O7391">_xlfn.IFS(Table1[[#This Row],[Patient Age]]&lt;=14,"0-14",Table1[[#This Row],[Patient Age]]&lt;=29,"15-29",Table1[[#This Row],[Patient Age]]&lt;=44,"30-44",Table1[[#This Row],[Patient Age]]&lt;=59,"45-59",Table1[[#This Row],[Patient Age]]&lt;=74,"60-74",TRUE,"75+")</f>
        <v>30-44</v>
      </c>
      <c r="P7391" t="str" cm="1">
        <f t="array" ref="P7391">_xlfn.IFS(Table1[[#This Row],[Patient Waittime]]&lt;=15,"0-15",Table1[[#This Row],[Patient Waittime]]&lt;=30,"16-30",Table1[[#This Row],[Patient Waittime]]&lt;=45,"31-45",Table1[[#This Row],[Patient Waittime]]&lt;=60,"46-60",TRUE,"60+")</f>
        <v>46-60</v>
      </c>
      <c r="Q7391">
        <f>--(Table1[[#This Row],[Patient Waittime]]&lt;=30)</f>
        <v>0</v>
      </c>
      <c r="R7391">
        <f>--Table1[[#This Row],[Patient Admission Flag]]</f>
        <v>1</v>
      </c>
      <c r="S7391">
        <f>--AND(Table1[[#This Row],[WithinTarget]]=1,Table1[[#This Row],[Patient Satisfaction Score]]&gt;=7)</f>
        <v>0</v>
      </c>
      <c r="T7391" t="str">
        <f>IF(LEFT(Table1[[#This Row],[Patient Gender]],1)="F","Female","Male")</f>
        <v>Male</v>
      </c>
    </row>
    <row r="7392" spans="1:20" x14ac:dyDescent="0.3">
      <c r="A7392" t="s">
        <v>7496</v>
      </c>
      <c r="B7392" s="1">
        <v>45275.876388888886</v>
      </c>
      <c r="C7392" t="s">
        <v>9</v>
      </c>
      <c r="D7392">
        <v>9</v>
      </c>
      <c r="E7392" t="s">
        <v>14</v>
      </c>
      <c r="F7392" t="s">
        <v>11</v>
      </c>
      <c r="G7392" t="b">
        <v>1</v>
      </c>
      <c r="I7392">
        <v>11</v>
      </c>
      <c r="J7392" t="b">
        <v>1</v>
      </c>
      <c r="K7392">
        <f>YEAR(Table1[[#This Row],[Patient Admission Date]])</f>
        <v>2023</v>
      </c>
      <c r="L7392" t="str">
        <f>TEXT(Table1[[#This Row],[Patient Admission Date]],"mmm")</f>
        <v>Dec</v>
      </c>
      <c r="M7392" t="str">
        <f>TEXT(Table1[[#This Row],[Patient Admission Date]],"ddd")</f>
        <v>Fri</v>
      </c>
      <c r="N7392" t="str">
        <f>TEXT(INT(HOUR(Table1[[#This Row],[Patient Admission Date]])/3)*3,"00")&amp;"-"&amp;TEXT(INT(HOUR(Table1[[#This Row],[Patient Admission Date]])/3)*3+3,"00")</f>
        <v>21-24</v>
      </c>
      <c r="O7392" t="str" cm="1">
        <f t="array" ref="O7392">_xlfn.IFS(Table1[[#This Row],[Patient Age]]&lt;=14,"0-14",Table1[[#This Row],[Patient Age]]&lt;=29,"15-29",Table1[[#This Row],[Patient Age]]&lt;=44,"30-44",Table1[[#This Row],[Patient Age]]&lt;=59,"45-59",Table1[[#This Row],[Patient Age]]&lt;=74,"60-74",TRUE,"75+")</f>
        <v>0-14</v>
      </c>
      <c r="P7392" t="str" cm="1">
        <f t="array" ref="P7392">_xlfn.IFS(Table1[[#This Row],[Patient Waittime]]&lt;=15,"0-15",Table1[[#This Row],[Patient Waittime]]&lt;=30,"16-30",Table1[[#This Row],[Patient Waittime]]&lt;=45,"31-45",Table1[[#This Row],[Patient Waittime]]&lt;=60,"46-60",TRUE,"60+")</f>
        <v>0-15</v>
      </c>
      <c r="Q7392">
        <f>--(Table1[[#This Row],[Patient Waittime]]&lt;=30)</f>
        <v>1</v>
      </c>
      <c r="R7392">
        <f>--Table1[[#This Row],[Patient Admission Flag]]</f>
        <v>1</v>
      </c>
      <c r="S7392">
        <f>--AND(Table1[[#This Row],[WithinTarget]]=1,Table1[[#This Row],[Patient Satisfaction Score]]&gt;=7)</f>
        <v>0</v>
      </c>
      <c r="T7392" t="str">
        <f>IF(LEFT(Table1[[#This Row],[Patient Gender]],1)="F","Female","Male")</f>
        <v>Male</v>
      </c>
    </row>
    <row r="7393" spans="1:20" x14ac:dyDescent="0.3">
      <c r="A7393" t="s">
        <v>7497</v>
      </c>
      <c r="B7393" s="1">
        <v>45500.197916666664</v>
      </c>
      <c r="C7393" t="s">
        <v>9</v>
      </c>
      <c r="D7393">
        <v>47</v>
      </c>
      <c r="E7393" t="s">
        <v>14</v>
      </c>
      <c r="F7393" t="s">
        <v>11</v>
      </c>
      <c r="G7393" t="b">
        <v>1</v>
      </c>
      <c r="I7393">
        <v>20</v>
      </c>
      <c r="J7393" t="b">
        <v>1</v>
      </c>
      <c r="K7393">
        <f>YEAR(Table1[[#This Row],[Patient Admission Date]])</f>
        <v>2024</v>
      </c>
      <c r="L7393" t="str">
        <f>TEXT(Table1[[#This Row],[Patient Admission Date]],"mmm")</f>
        <v>Jul</v>
      </c>
      <c r="M7393" t="str">
        <f>TEXT(Table1[[#This Row],[Patient Admission Date]],"ddd")</f>
        <v>Sat</v>
      </c>
      <c r="N7393" t="str">
        <f>TEXT(INT(HOUR(Table1[[#This Row],[Patient Admission Date]])/3)*3,"00")&amp;"-"&amp;TEXT(INT(HOUR(Table1[[#This Row],[Patient Admission Date]])/3)*3+3,"00")</f>
        <v>03-06</v>
      </c>
      <c r="O7393" t="str" cm="1">
        <f t="array" ref="O7393">_xlfn.IFS(Table1[[#This Row],[Patient Age]]&lt;=14,"0-14",Table1[[#This Row],[Patient Age]]&lt;=29,"15-29",Table1[[#This Row],[Patient Age]]&lt;=44,"30-44",Table1[[#This Row],[Patient Age]]&lt;=59,"45-59",Table1[[#This Row],[Patient Age]]&lt;=74,"60-74",TRUE,"75+")</f>
        <v>45-59</v>
      </c>
      <c r="P7393" t="str" cm="1">
        <f t="array" ref="P7393">_xlfn.IFS(Table1[[#This Row],[Patient Waittime]]&lt;=15,"0-15",Table1[[#This Row],[Patient Waittime]]&lt;=30,"16-30",Table1[[#This Row],[Patient Waittime]]&lt;=45,"31-45",Table1[[#This Row],[Patient Waittime]]&lt;=60,"46-60",TRUE,"60+")</f>
        <v>16-30</v>
      </c>
      <c r="Q7393">
        <f>--(Table1[[#This Row],[Patient Waittime]]&lt;=30)</f>
        <v>1</v>
      </c>
      <c r="R7393">
        <f>--Table1[[#This Row],[Patient Admission Flag]]</f>
        <v>1</v>
      </c>
      <c r="S7393">
        <f>--AND(Table1[[#This Row],[WithinTarget]]=1,Table1[[#This Row],[Patient Satisfaction Score]]&gt;=7)</f>
        <v>0</v>
      </c>
      <c r="T7393" t="str">
        <f>IF(LEFT(Table1[[#This Row],[Patient Gender]],1)="F","Female","Male")</f>
        <v>Male</v>
      </c>
    </row>
    <row r="7394" spans="1:20" x14ac:dyDescent="0.3">
      <c r="A7394" t="s">
        <v>7498</v>
      </c>
      <c r="B7394" s="1">
        <v>45028.428472222222</v>
      </c>
      <c r="C7394" t="s">
        <v>9</v>
      </c>
      <c r="D7394">
        <v>35</v>
      </c>
      <c r="E7394" t="s">
        <v>14</v>
      </c>
      <c r="F7394" t="s">
        <v>11</v>
      </c>
      <c r="G7394" t="b">
        <v>1</v>
      </c>
      <c r="I7394">
        <v>24</v>
      </c>
      <c r="J7394" t="b">
        <v>1</v>
      </c>
      <c r="K7394">
        <f>YEAR(Table1[[#This Row],[Patient Admission Date]])</f>
        <v>2023</v>
      </c>
      <c r="L7394" t="str">
        <f>TEXT(Table1[[#This Row],[Patient Admission Date]],"mmm")</f>
        <v>Apr</v>
      </c>
      <c r="M7394" t="str">
        <f>TEXT(Table1[[#This Row],[Patient Admission Date]],"ddd")</f>
        <v>Wed</v>
      </c>
      <c r="N7394" t="str">
        <f>TEXT(INT(HOUR(Table1[[#This Row],[Patient Admission Date]])/3)*3,"00")&amp;"-"&amp;TEXT(INT(HOUR(Table1[[#This Row],[Patient Admission Date]])/3)*3+3,"00")</f>
        <v>09-12</v>
      </c>
      <c r="O7394" t="str" cm="1">
        <f t="array" ref="O7394">_xlfn.IFS(Table1[[#This Row],[Patient Age]]&lt;=14,"0-14",Table1[[#This Row],[Patient Age]]&lt;=29,"15-29",Table1[[#This Row],[Patient Age]]&lt;=44,"30-44",Table1[[#This Row],[Patient Age]]&lt;=59,"45-59",Table1[[#This Row],[Patient Age]]&lt;=74,"60-74",TRUE,"75+")</f>
        <v>30-44</v>
      </c>
      <c r="P7394" t="str" cm="1">
        <f t="array" ref="P7394">_xlfn.IFS(Table1[[#This Row],[Patient Waittime]]&lt;=15,"0-15",Table1[[#This Row],[Patient Waittime]]&lt;=30,"16-30",Table1[[#This Row],[Patient Waittime]]&lt;=45,"31-45",Table1[[#This Row],[Patient Waittime]]&lt;=60,"46-60",TRUE,"60+")</f>
        <v>16-30</v>
      </c>
      <c r="Q7394">
        <f>--(Table1[[#This Row],[Patient Waittime]]&lt;=30)</f>
        <v>1</v>
      </c>
      <c r="R7394">
        <f>--Table1[[#This Row],[Patient Admission Flag]]</f>
        <v>1</v>
      </c>
      <c r="S7394">
        <f>--AND(Table1[[#This Row],[WithinTarget]]=1,Table1[[#This Row],[Patient Satisfaction Score]]&gt;=7)</f>
        <v>0</v>
      </c>
      <c r="T7394" t="str">
        <f>IF(LEFT(Table1[[#This Row],[Patient Gender]],1)="F","Female","Male")</f>
        <v>Male</v>
      </c>
    </row>
    <row r="7395" spans="1:20" x14ac:dyDescent="0.3">
      <c r="A7395" t="s">
        <v>7499</v>
      </c>
      <c r="B7395" s="1">
        <v>45393.283333333333</v>
      </c>
      <c r="C7395" t="s">
        <v>9</v>
      </c>
      <c r="D7395">
        <v>11</v>
      </c>
      <c r="E7395" t="s">
        <v>14</v>
      </c>
      <c r="F7395" t="s">
        <v>11</v>
      </c>
      <c r="G7395" t="b">
        <v>1</v>
      </c>
      <c r="I7395">
        <v>29</v>
      </c>
      <c r="J7395" t="b">
        <v>1</v>
      </c>
      <c r="K7395">
        <f>YEAR(Table1[[#This Row],[Patient Admission Date]])</f>
        <v>2024</v>
      </c>
      <c r="L7395" t="str">
        <f>TEXT(Table1[[#This Row],[Patient Admission Date]],"mmm")</f>
        <v>Apr</v>
      </c>
      <c r="M7395" t="str">
        <f>TEXT(Table1[[#This Row],[Patient Admission Date]],"ddd")</f>
        <v>Thu</v>
      </c>
      <c r="N7395" t="str">
        <f>TEXT(INT(HOUR(Table1[[#This Row],[Patient Admission Date]])/3)*3,"00")&amp;"-"&amp;TEXT(INT(HOUR(Table1[[#This Row],[Patient Admission Date]])/3)*3+3,"00")</f>
        <v>06-09</v>
      </c>
      <c r="O7395" t="str" cm="1">
        <f t="array" ref="O7395">_xlfn.IFS(Table1[[#This Row],[Patient Age]]&lt;=14,"0-14",Table1[[#This Row],[Patient Age]]&lt;=29,"15-29",Table1[[#This Row],[Patient Age]]&lt;=44,"30-44",Table1[[#This Row],[Patient Age]]&lt;=59,"45-59",Table1[[#This Row],[Patient Age]]&lt;=74,"60-74",TRUE,"75+")</f>
        <v>0-14</v>
      </c>
      <c r="P7395" t="str" cm="1">
        <f t="array" ref="P7395">_xlfn.IFS(Table1[[#This Row],[Patient Waittime]]&lt;=15,"0-15",Table1[[#This Row],[Patient Waittime]]&lt;=30,"16-30",Table1[[#This Row],[Patient Waittime]]&lt;=45,"31-45",Table1[[#This Row],[Patient Waittime]]&lt;=60,"46-60",TRUE,"60+")</f>
        <v>16-30</v>
      </c>
      <c r="Q7395">
        <f>--(Table1[[#This Row],[Patient Waittime]]&lt;=30)</f>
        <v>1</v>
      </c>
      <c r="R7395">
        <f>--Table1[[#This Row],[Patient Admission Flag]]</f>
        <v>1</v>
      </c>
      <c r="S7395">
        <f>--AND(Table1[[#This Row],[WithinTarget]]=1,Table1[[#This Row],[Patient Satisfaction Score]]&gt;=7)</f>
        <v>0</v>
      </c>
      <c r="T7395" t="str">
        <f>IF(LEFT(Table1[[#This Row],[Patient Gender]],1)="F","Female","Male")</f>
        <v>Male</v>
      </c>
    </row>
    <row r="7396" spans="1:20" x14ac:dyDescent="0.3">
      <c r="A7396" t="s">
        <v>7500</v>
      </c>
      <c r="B7396" s="1">
        <v>45543.546527777777</v>
      </c>
      <c r="C7396" t="s">
        <v>9</v>
      </c>
      <c r="D7396">
        <v>65</v>
      </c>
      <c r="E7396" t="s">
        <v>14</v>
      </c>
      <c r="F7396" t="s">
        <v>11</v>
      </c>
      <c r="G7396" t="b">
        <v>1</v>
      </c>
      <c r="I7396">
        <v>44</v>
      </c>
      <c r="J7396" t="b">
        <v>1</v>
      </c>
      <c r="K7396">
        <f>YEAR(Table1[[#This Row],[Patient Admission Date]])</f>
        <v>2024</v>
      </c>
      <c r="L7396" t="str">
        <f>TEXT(Table1[[#This Row],[Patient Admission Date]],"mmm")</f>
        <v>Sep</v>
      </c>
      <c r="M7396" t="str">
        <f>TEXT(Table1[[#This Row],[Patient Admission Date]],"ddd")</f>
        <v>Sun</v>
      </c>
      <c r="N7396" t="str">
        <f>TEXT(INT(HOUR(Table1[[#This Row],[Patient Admission Date]])/3)*3,"00")&amp;"-"&amp;TEXT(INT(HOUR(Table1[[#This Row],[Patient Admission Date]])/3)*3+3,"00")</f>
        <v>12-15</v>
      </c>
      <c r="O7396" t="str" cm="1">
        <f t="array" ref="O7396">_xlfn.IFS(Table1[[#This Row],[Patient Age]]&lt;=14,"0-14",Table1[[#This Row],[Patient Age]]&lt;=29,"15-29",Table1[[#This Row],[Patient Age]]&lt;=44,"30-44",Table1[[#This Row],[Patient Age]]&lt;=59,"45-59",Table1[[#This Row],[Patient Age]]&lt;=74,"60-74",TRUE,"75+")</f>
        <v>60-74</v>
      </c>
      <c r="P7396" t="str" cm="1">
        <f t="array" ref="P7396">_xlfn.IFS(Table1[[#This Row],[Patient Waittime]]&lt;=15,"0-15",Table1[[#This Row],[Patient Waittime]]&lt;=30,"16-30",Table1[[#This Row],[Patient Waittime]]&lt;=45,"31-45",Table1[[#This Row],[Patient Waittime]]&lt;=60,"46-60",TRUE,"60+")</f>
        <v>31-45</v>
      </c>
      <c r="Q7396">
        <f>--(Table1[[#This Row],[Patient Waittime]]&lt;=30)</f>
        <v>0</v>
      </c>
      <c r="R7396">
        <f>--Table1[[#This Row],[Patient Admission Flag]]</f>
        <v>1</v>
      </c>
      <c r="S7396">
        <f>--AND(Table1[[#This Row],[WithinTarget]]=1,Table1[[#This Row],[Patient Satisfaction Score]]&gt;=7)</f>
        <v>0</v>
      </c>
      <c r="T7396" t="str">
        <f>IF(LEFT(Table1[[#This Row],[Patient Gender]],1)="F","Female","Male")</f>
        <v>Male</v>
      </c>
    </row>
    <row r="7397" spans="1:20" x14ac:dyDescent="0.3">
      <c r="A7397" t="s">
        <v>7501</v>
      </c>
      <c r="B7397" s="1">
        <v>45138.453472222223</v>
      </c>
      <c r="C7397" t="s">
        <v>9</v>
      </c>
      <c r="D7397">
        <v>71</v>
      </c>
      <c r="E7397" t="s">
        <v>14</v>
      </c>
      <c r="F7397" t="s">
        <v>11</v>
      </c>
      <c r="G7397" t="b">
        <v>1</v>
      </c>
      <c r="I7397">
        <v>44</v>
      </c>
      <c r="J7397" t="b">
        <v>1</v>
      </c>
      <c r="K7397">
        <f>YEAR(Table1[[#This Row],[Patient Admission Date]])</f>
        <v>2023</v>
      </c>
      <c r="L7397" t="str">
        <f>TEXT(Table1[[#This Row],[Patient Admission Date]],"mmm")</f>
        <v>Jul</v>
      </c>
      <c r="M7397" t="str">
        <f>TEXT(Table1[[#This Row],[Patient Admission Date]],"ddd")</f>
        <v>Mon</v>
      </c>
      <c r="N7397" t="str">
        <f>TEXT(INT(HOUR(Table1[[#This Row],[Patient Admission Date]])/3)*3,"00")&amp;"-"&amp;TEXT(INT(HOUR(Table1[[#This Row],[Patient Admission Date]])/3)*3+3,"00")</f>
        <v>09-12</v>
      </c>
      <c r="O7397" t="str" cm="1">
        <f t="array" ref="O7397">_xlfn.IFS(Table1[[#This Row],[Patient Age]]&lt;=14,"0-14",Table1[[#This Row],[Patient Age]]&lt;=29,"15-29",Table1[[#This Row],[Patient Age]]&lt;=44,"30-44",Table1[[#This Row],[Patient Age]]&lt;=59,"45-59",Table1[[#This Row],[Patient Age]]&lt;=74,"60-74",TRUE,"75+")</f>
        <v>60-74</v>
      </c>
      <c r="P7397" t="str" cm="1">
        <f t="array" ref="P7397">_xlfn.IFS(Table1[[#This Row],[Patient Waittime]]&lt;=15,"0-15",Table1[[#This Row],[Patient Waittime]]&lt;=30,"16-30",Table1[[#This Row],[Patient Waittime]]&lt;=45,"31-45",Table1[[#This Row],[Patient Waittime]]&lt;=60,"46-60",TRUE,"60+")</f>
        <v>31-45</v>
      </c>
      <c r="Q7397">
        <f>--(Table1[[#This Row],[Patient Waittime]]&lt;=30)</f>
        <v>0</v>
      </c>
      <c r="R7397">
        <f>--Table1[[#This Row],[Patient Admission Flag]]</f>
        <v>1</v>
      </c>
      <c r="S7397">
        <f>--AND(Table1[[#This Row],[WithinTarget]]=1,Table1[[#This Row],[Patient Satisfaction Score]]&gt;=7)</f>
        <v>0</v>
      </c>
      <c r="T7397" t="str">
        <f>IF(LEFT(Table1[[#This Row],[Patient Gender]],1)="F","Female","Male")</f>
        <v>Male</v>
      </c>
    </row>
    <row r="7398" spans="1:20" x14ac:dyDescent="0.3">
      <c r="A7398" t="s">
        <v>7502</v>
      </c>
      <c r="B7398" s="1">
        <v>45252.811111111114</v>
      </c>
      <c r="C7398" t="s">
        <v>9</v>
      </c>
      <c r="D7398">
        <v>39</v>
      </c>
      <c r="E7398" t="s">
        <v>14</v>
      </c>
      <c r="F7398" t="s">
        <v>11</v>
      </c>
      <c r="G7398" t="b">
        <v>1</v>
      </c>
      <c r="I7398">
        <v>55</v>
      </c>
      <c r="J7398" t="b">
        <v>1</v>
      </c>
      <c r="K7398">
        <f>YEAR(Table1[[#This Row],[Patient Admission Date]])</f>
        <v>2023</v>
      </c>
      <c r="L7398" t="str">
        <f>TEXT(Table1[[#This Row],[Patient Admission Date]],"mmm")</f>
        <v>Nov</v>
      </c>
      <c r="M7398" t="str">
        <f>TEXT(Table1[[#This Row],[Patient Admission Date]],"ddd")</f>
        <v>Wed</v>
      </c>
      <c r="N7398" t="str">
        <f>TEXT(INT(HOUR(Table1[[#This Row],[Patient Admission Date]])/3)*3,"00")&amp;"-"&amp;TEXT(INT(HOUR(Table1[[#This Row],[Patient Admission Date]])/3)*3+3,"00")</f>
        <v>18-21</v>
      </c>
      <c r="O7398" t="str" cm="1">
        <f t="array" ref="O7398">_xlfn.IFS(Table1[[#This Row],[Patient Age]]&lt;=14,"0-14",Table1[[#This Row],[Patient Age]]&lt;=29,"15-29",Table1[[#This Row],[Patient Age]]&lt;=44,"30-44",Table1[[#This Row],[Patient Age]]&lt;=59,"45-59",Table1[[#This Row],[Patient Age]]&lt;=74,"60-74",TRUE,"75+")</f>
        <v>30-44</v>
      </c>
      <c r="P7398" t="str" cm="1">
        <f t="array" ref="P7398">_xlfn.IFS(Table1[[#This Row],[Patient Waittime]]&lt;=15,"0-15",Table1[[#This Row],[Patient Waittime]]&lt;=30,"16-30",Table1[[#This Row],[Patient Waittime]]&lt;=45,"31-45",Table1[[#This Row],[Patient Waittime]]&lt;=60,"46-60",TRUE,"60+")</f>
        <v>46-60</v>
      </c>
      <c r="Q7398">
        <f>--(Table1[[#This Row],[Patient Waittime]]&lt;=30)</f>
        <v>0</v>
      </c>
      <c r="R7398">
        <f>--Table1[[#This Row],[Patient Admission Flag]]</f>
        <v>1</v>
      </c>
      <c r="S7398">
        <f>--AND(Table1[[#This Row],[WithinTarget]]=1,Table1[[#This Row],[Patient Satisfaction Score]]&gt;=7)</f>
        <v>0</v>
      </c>
      <c r="T7398" t="str">
        <f>IF(LEFT(Table1[[#This Row],[Patient Gender]],1)="F","Female","Male")</f>
        <v>Male</v>
      </c>
    </row>
    <row r="7399" spans="1:20" x14ac:dyDescent="0.3">
      <c r="A7399" t="s">
        <v>7503</v>
      </c>
      <c r="B7399" s="1">
        <v>45295.236111111109</v>
      </c>
      <c r="C7399" t="s">
        <v>9</v>
      </c>
      <c r="D7399">
        <v>73</v>
      </c>
      <c r="E7399" t="s">
        <v>14</v>
      </c>
      <c r="F7399" t="s">
        <v>11</v>
      </c>
      <c r="G7399" t="b">
        <v>1</v>
      </c>
      <c r="I7399">
        <v>60</v>
      </c>
      <c r="J7399" t="b">
        <v>1</v>
      </c>
      <c r="K7399">
        <f>YEAR(Table1[[#This Row],[Patient Admission Date]])</f>
        <v>2024</v>
      </c>
      <c r="L7399" t="str">
        <f>TEXT(Table1[[#This Row],[Patient Admission Date]],"mmm")</f>
        <v>Jan</v>
      </c>
      <c r="M7399" t="str">
        <f>TEXT(Table1[[#This Row],[Patient Admission Date]],"ddd")</f>
        <v>Thu</v>
      </c>
      <c r="N7399" t="str">
        <f>TEXT(INT(HOUR(Table1[[#This Row],[Patient Admission Date]])/3)*3,"00")&amp;"-"&amp;TEXT(INT(HOUR(Table1[[#This Row],[Patient Admission Date]])/3)*3+3,"00")</f>
        <v>03-06</v>
      </c>
      <c r="O7399" t="str" cm="1">
        <f t="array" ref="O7399">_xlfn.IFS(Table1[[#This Row],[Patient Age]]&lt;=14,"0-14",Table1[[#This Row],[Patient Age]]&lt;=29,"15-29",Table1[[#This Row],[Patient Age]]&lt;=44,"30-44",Table1[[#This Row],[Patient Age]]&lt;=59,"45-59",Table1[[#This Row],[Patient Age]]&lt;=74,"60-74",TRUE,"75+")</f>
        <v>60-74</v>
      </c>
      <c r="P7399" t="str" cm="1">
        <f t="array" ref="P7399">_xlfn.IFS(Table1[[#This Row],[Patient Waittime]]&lt;=15,"0-15",Table1[[#This Row],[Patient Waittime]]&lt;=30,"16-30",Table1[[#This Row],[Patient Waittime]]&lt;=45,"31-45",Table1[[#This Row],[Patient Waittime]]&lt;=60,"46-60",TRUE,"60+")</f>
        <v>46-60</v>
      </c>
      <c r="Q7399">
        <f>--(Table1[[#This Row],[Patient Waittime]]&lt;=30)</f>
        <v>0</v>
      </c>
      <c r="R7399">
        <f>--Table1[[#This Row],[Patient Admission Flag]]</f>
        <v>1</v>
      </c>
      <c r="S7399">
        <f>--AND(Table1[[#This Row],[WithinTarget]]=1,Table1[[#This Row],[Patient Satisfaction Score]]&gt;=7)</f>
        <v>0</v>
      </c>
      <c r="T7399" t="str">
        <f>IF(LEFT(Table1[[#This Row],[Patient Gender]],1)="F","Female","Male")</f>
        <v>Male</v>
      </c>
    </row>
    <row r="7400" spans="1:20" x14ac:dyDescent="0.3">
      <c r="A7400" t="s">
        <v>7504</v>
      </c>
      <c r="B7400" s="1">
        <v>45461.197916666664</v>
      </c>
      <c r="C7400" t="s">
        <v>9</v>
      </c>
      <c r="D7400">
        <v>12</v>
      </c>
      <c r="E7400" t="s">
        <v>14</v>
      </c>
      <c r="F7400" t="s">
        <v>11</v>
      </c>
      <c r="G7400" t="b">
        <v>1</v>
      </c>
      <c r="I7400">
        <v>11</v>
      </c>
      <c r="J7400" t="b">
        <v>1</v>
      </c>
      <c r="K7400">
        <f>YEAR(Table1[[#This Row],[Patient Admission Date]])</f>
        <v>2024</v>
      </c>
      <c r="L7400" t="str">
        <f>TEXT(Table1[[#This Row],[Patient Admission Date]],"mmm")</f>
        <v>Jun</v>
      </c>
      <c r="M7400" t="str">
        <f>TEXT(Table1[[#This Row],[Patient Admission Date]],"ddd")</f>
        <v>Tue</v>
      </c>
      <c r="N7400" t="str">
        <f>TEXT(INT(HOUR(Table1[[#This Row],[Patient Admission Date]])/3)*3,"00")&amp;"-"&amp;TEXT(INT(HOUR(Table1[[#This Row],[Patient Admission Date]])/3)*3+3,"00")</f>
        <v>03-06</v>
      </c>
      <c r="O7400" t="str" cm="1">
        <f t="array" ref="O7400">_xlfn.IFS(Table1[[#This Row],[Patient Age]]&lt;=14,"0-14",Table1[[#This Row],[Patient Age]]&lt;=29,"15-29",Table1[[#This Row],[Patient Age]]&lt;=44,"30-44",Table1[[#This Row],[Patient Age]]&lt;=59,"45-59",Table1[[#This Row],[Patient Age]]&lt;=74,"60-74",TRUE,"75+")</f>
        <v>0-14</v>
      </c>
      <c r="P7400" t="str" cm="1">
        <f t="array" ref="P7400">_xlfn.IFS(Table1[[#This Row],[Patient Waittime]]&lt;=15,"0-15",Table1[[#This Row],[Patient Waittime]]&lt;=30,"16-30",Table1[[#This Row],[Patient Waittime]]&lt;=45,"31-45",Table1[[#This Row],[Patient Waittime]]&lt;=60,"46-60",TRUE,"60+")</f>
        <v>0-15</v>
      </c>
      <c r="Q7400">
        <f>--(Table1[[#This Row],[Patient Waittime]]&lt;=30)</f>
        <v>1</v>
      </c>
      <c r="R7400">
        <f>--Table1[[#This Row],[Patient Admission Flag]]</f>
        <v>1</v>
      </c>
      <c r="S7400">
        <f>--AND(Table1[[#This Row],[WithinTarget]]=1,Table1[[#This Row],[Patient Satisfaction Score]]&gt;=7)</f>
        <v>0</v>
      </c>
      <c r="T7400" t="str">
        <f>IF(LEFT(Table1[[#This Row],[Patient Gender]],1)="F","Female","Male")</f>
        <v>Male</v>
      </c>
    </row>
    <row r="7401" spans="1:20" x14ac:dyDescent="0.3">
      <c r="A7401" t="s">
        <v>7505</v>
      </c>
      <c r="B7401" s="1">
        <v>45078.037499999999</v>
      </c>
      <c r="C7401" t="s">
        <v>9</v>
      </c>
      <c r="D7401">
        <v>39</v>
      </c>
      <c r="E7401" t="s">
        <v>14</v>
      </c>
      <c r="F7401" t="s">
        <v>11</v>
      </c>
      <c r="G7401" t="b">
        <v>1</v>
      </c>
      <c r="I7401">
        <v>12</v>
      </c>
      <c r="J7401" t="b">
        <v>1</v>
      </c>
      <c r="K7401">
        <f>YEAR(Table1[[#This Row],[Patient Admission Date]])</f>
        <v>2023</v>
      </c>
      <c r="L7401" t="str">
        <f>TEXT(Table1[[#This Row],[Patient Admission Date]],"mmm")</f>
        <v>Jun</v>
      </c>
      <c r="M7401" t="str">
        <f>TEXT(Table1[[#This Row],[Patient Admission Date]],"ddd")</f>
        <v>Thu</v>
      </c>
      <c r="N7401" t="str">
        <f>TEXT(INT(HOUR(Table1[[#This Row],[Patient Admission Date]])/3)*3,"00")&amp;"-"&amp;TEXT(INT(HOUR(Table1[[#This Row],[Patient Admission Date]])/3)*3+3,"00")</f>
        <v>00-03</v>
      </c>
      <c r="O7401" t="str" cm="1">
        <f t="array" ref="O7401">_xlfn.IFS(Table1[[#This Row],[Patient Age]]&lt;=14,"0-14",Table1[[#This Row],[Patient Age]]&lt;=29,"15-29",Table1[[#This Row],[Patient Age]]&lt;=44,"30-44",Table1[[#This Row],[Patient Age]]&lt;=59,"45-59",Table1[[#This Row],[Patient Age]]&lt;=74,"60-74",TRUE,"75+")</f>
        <v>30-44</v>
      </c>
      <c r="P7401" t="str" cm="1">
        <f t="array" ref="P7401">_xlfn.IFS(Table1[[#This Row],[Patient Waittime]]&lt;=15,"0-15",Table1[[#This Row],[Patient Waittime]]&lt;=30,"16-30",Table1[[#This Row],[Patient Waittime]]&lt;=45,"31-45",Table1[[#This Row],[Patient Waittime]]&lt;=60,"46-60",TRUE,"60+")</f>
        <v>0-15</v>
      </c>
      <c r="Q7401">
        <f>--(Table1[[#This Row],[Patient Waittime]]&lt;=30)</f>
        <v>1</v>
      </c>
      <c r="R7401">
        <f>--Table1[[#This Row],[Patient Admission Flag]]</f>
        <v>1</v>
      </c>
      <c r="S7401">
        <f>--AND(Table1[[#This Row],[WithinTarget]]=1,Table1[[#This Row],[Patient Satisfaction Score]]&gt;=7)</f>
        <v>0</v>
      </c>
      <c r="T7401" t="str">
        <f>IF(LEFT(Table1[[#This Row],[Patient Gender]],1)="F","Female","Male")</f>
        <v>Male</v>
      </c>
    </row>
    <row r="7402" spans="1:20" x14ac:dyDescent="0.3">
      <c r="A7402" t="s">
        <v>7506</v>
      </c>
      <c r="B7402" s="1">
        <v>45380.079861111109</v>
      </c>
      <c r="C7402" t="s">
        <v>9</v>
      </c>
      <c r="D7402">
        <v>69</v>
      </c>
      <c r="E7402" t="s">
        <v>14</v>
      </c>
      <c r="F7402" t="s">
        <v>11</v>
      </c>
      <c r="G7402" t="b">
        <v>1</v>
      </c>
      <c r="I7402">
        <v>16</v>
      </c>
      <c r="J7402" t="b">
        <v>1</v>
      </c>
      <c r="K7402">
        <f>YEAR(Table1[[#This Row],[Patient Admission Date]])</f>
        <v>2024</v>
      </c>
      <c r="L7402" t="str">
        <f>TEXT(Table1[[#This Row],[Patient Admission Date]],"mmm")</f>
        <v>Mar</v>
      </c>
      <c r="M7402" t="str">
        <f>TEXT(Table1[[#This Row],[Patient Admission Date]],"ddd")</f>
        <v>Fri</v>
      </c>
      <c r="N7402" t="str">
        <f>TEXT(INT(HOUR(Table1[[#This Row],[Patient Admission Date]])/3)*3,"00")&amp;"-"&amp;TEXT(INT(HOUR(Table1[[#This Row],[Patient Admission Date]])/3)*3+3,"00")</f>
        <v>00-03</v>
      </c>
      <c r="O7402" t="str" cm="1">
        <f t="array" ref="O7402">_xlfn.IFS(Table1[[#This Row],[Patient Age]]&lt;=14,"0-14",Table1[[#This Row],[Patient Age]]&lt;=29,"15-29",Table1[[#This Row],[Patient Age]]&lt;=44,"30-44",Table1[[#This Row],[Patient Age]]&lt;=59,"45-59",Table1[[#This Row],[Patient Age]]&lt;=74,"60-74",TRUE,"75+")</f>
        <v>60-74</v>
      </c>
      <c r="P7402" t="str" cm="1">
        <f t="array" ref="P7402">_xlfn.IFS(Table1[[#This Row],[Patient Waittime]]&lt;=15,"0-15",Table1[[#This Row],[Patient Waittime]]&lt;=30,"16-30",Table1[[#This Row],[Patient Waittime]]&lt;=45,"31-45",Table1[[#This Row],[Patient Waittime]]&lt;=60,"46-60",TRUE,"60+")</f>
        <v>16-30</v>
      </c>
      <c r="Q7402">
        <f>--(Table1[[#This Row],[Patient Waittime]]&lt;=30)</f>
        <v>1</v>
      </c>
      <c r="R7402">
        <f>--Table1[[#This Row],[Patient Admission Flag]]</f>
        <v>1</v>
      </c>
      <c r="S7402">
        <f>--AND(Table1[[#This Row],[WithinTarget]]=1,Table1[[#This Row],[Patient Satisfaction Score]]&gt;=7)</f>
        <v>0</v>
      </c>
      <c r="T7402" t="str">
        <f>IF(LEFT(Table1[[#This Row],[Patient Gender]],1)="F","Female","Male")</f>
        <v>Male</v>
      </c>
    </row>
    <row r="7403" spans="1:20" x14ac:dyDescent="0.3">
      <c r="A7403" t="s">
        <v>7507</v>
      </c>
      <c r="B7403" s="1">
        <v>45178.867361111108</v>
      </c>
      <c r="C7403" t="s">
        <v>9</v>
      </c>
      <c r="D7403">
        <v>53</v>
      </c>
      <c r="E7403" t="s">
        <v>14</v>
      </c>
      <c r="F7403" t="s">
        <v>11</v>
      </c>
      <c r="G7403" t="b">
        <v>1</v>
      </c>
      <c r="I7403">
        <v>36</v>
      </c>
      <c r="J7403" t="b">
        <v>1</v>
      </c>
      <c r="K7403">
        <f>YEAR(Table1[[#This Row],[Patient Admission Date]])</f>
        <v>2023</v>
      </c>
      <c r="L7403" t="str">
        <f>TEXT(Table1[[#This Row],[Patient Admission Date]],"mmm")</f>
        <v>Sep</v>
      </c>
      <c r="M7403" t="str">
        <f>TEXT(Table1[[#This Row],[Patient Admission Date]],"ddd")</f>
        <v>Sat</v>
      </c>
      <c r="N7403" t="str">
        <f>TEXT(INT(HOUR(Table1[[#This Row],[Patient Admission Date]])/3)*3,"00")&amp;"-"&amp;TEXT(INT(HOUR(Table1[[#This Row],[Patient Admission Date]])/3)*3+3,"00")</f>
        <v>18-21</v>
      </c>
      <c r="O7403" t="str" cm="1">
        <f t="array" ref="O7403">_xlfn.IFS(Table1[[#This Row],[Patient Age]]&lt;=14,"0-14",Table1[[#This Row],[Patient Age]]&lt;=29,"15-29",Table1[[#This Row],[Patient Age]]&lt;=44,"30-44",Table1[[#This Row],[Patient Age]]&lt;=59,"45-59",Table1[[#This Row],[Patient Age]]&lt;=74,"60-74",TRUE,"75+")</f>
        <v>45-59</v>
      </c>
      <c r="P7403" t="str" cm="1">
        <f t="array" ref="P7403">_xlfn.IFS(Table1[[#This Row],[Patient Waittime]]&lt;=15,"0-15",Table1[[#This Row],[Patient Waittime]]&lt;=30,"16-30",Table1[[#This Row],[Patient Waittime]]&lt;=45,"31-45",Table1[[#This Row],[Patient Waittime]]&lt;=60,"46-60",TRUE,"60+")</f>
        <v>31-45</v>
      </c>
      <c r="Q7403">
        <f>--(Table1[[#This Row],[Patient Waittime]]&lt;=30)</f>
        <v>0</v>
      </c>
      <c r="R7403">
        <f>--Table1[[#This Row],[Patient Admission Flag]]</f>
        <v>1</v>
      </c>
      <c r="S7403">
        <f>--AND(Table1[[#This Row],[WithinTarget]]=1,Table1[[#This Row],[Patient Satisfaction Score]]&gt;=7)</f>
        <v>0</v>
      </c>
      <c r="T7403" t="str">
        <f>IF(LEFT(Table1[[#This Row],[Patient Gender]],1)="F","Female","Male")</f>
        <v>Male</v>
      </c>
    </row>
    <row r="7404" spans="1:20" x14ac:dyDescent="0.3">
      <c r="A7404" t="s">
        <v>7508</v>
      </c>
      <c r="B7404" s="1">
        <v>45028.317361111112</v>
      </c>
      <c r="C7404" t="s">
        <v>9</v>
      </c>
      <c r="D7404">
        <v>64</v>
      </c>
      <c r="E7404" t="s">
        <v>14</v>
      </c>
      <c r="F7404" t="s">
        <v>11</v>
      </c>
      <c r="G7404" t="b">
        <v>1</v>
      </c>
      <c r="I7404">
        <v>23</v>
      </c>
      <c r="J7404" t="b">
        <v>1</v>
      </c>
      <c r="K7404">
        <f>YEAR(Table1[[#This Row],[Patient Admission Date]])</f>
        <v>2023</v>
      </c>
      <c r="L7404" t="str">
        <f>TEXT(Table1[[#This Row],[Patient Admission Date]],"mmm")</f>
        <v>Apr</v>
      </c>
      <c r="M7404" t="str">
        <f>TEXT(Table1[[#This Row],[Patient Admission Date]],"ddd")</f>
        <v>Wed</v>
      </c>
      <c r="N7404" t="str">
        <f>TEXT(INT(HOUR(Table1[[#This Row],[Patient Admission Date]])/3)*3,"00")&amp;"-"&amp;TEXT(INT(HOUR(Table1[[#This Row],[Patient Admission Date]])/3)*3+3,"00")</f>
        <v>06-09</v>
      </c>
      <c r="O7404" t="str" cm="1">
        <f t="array" ref="O7404">_xlfn.IFS(Table1[[#This Row],[Patient Age]]&lt;=14,"0-14",Table1[[#This Row],[Patient Age]]&lt;=29,"15-29",Table1[[#This Row],[Patient Age]]&lt;=44,"30-44",Table1[[#This Row],[Patient Age]]&lt;=59,"45-59",Table1[[#This Row],[Patient Age]]&lt;=74,"60-74",TRUE,"75+")</f>
        <v>60-74</v>
      </c>
      <c r="P7404" t="str" cm="1">
        <f t="array" ref="P7404">_xlfn.IFS(Table1[[#This Row],[Patient Waittime]]&lt;=15,"0-15",Table1[[#This Row],[Patient Waittime]]&lt;=30,"16-30",Table1[[#This Row],[Patient Waittime]]&lt;=45,"31-45",Table1[[#This Row],[Patient Waittime]]&lt;=60,"46-60",TRUE,"60+")</f>
        <v>16-30</v>
      </c>
      <c r="Q7404">
        <f>--(Table1[[#This Row],[Patient Waittime]]&lt;=30)</f>
        <v>1</v>
      </c>
      <c r="R7404">
        <f>--Table1[[#This Row],[Patient Admission Flag]]</f>
        <v>1</v>
      </c>
      <c r="S7404">
        <f>--AND(Table1[[#This Row],[WithinTarget]]=1,Table1[[#This Row],[Patient Satisfaction Score]]&gt;=7)</f>
        <v>0</v>
      </c>
      <c r="T7404" t="str">
        <f>IF(LEFT(Table1[[#This Row],[Patient Gender]],1)="F","Female","Male")</f>
        <v>Male</v>
      </c>
    </row>
    <row r="7405" spans="1:20" x14ac:dyDescent="0.3">
      <c r="A7405" t="s">
        <v>7509</v>
      </c>
      <c r="B7405" s="1">
        <v>45166.205555555556</v>
      </c>
      <c r="C7405" t="s">
        <v>9</v>
      </c>
      <c r="D7405">
        <v>4</v>
      </c>
      <c r="E7405" t="s">
        <v>14</v>
      </c>
      <c r="F7405" t="s">
        <v>11</v>
      </c>
      <c r="G7405" t="b">
        <v>1</v>
      </c>
      <c r="I7405">
        <v>25</v>
      </c>
      <c r="J7405" t="b">
        <v>1</v>
      </c>
      <c r="K7405">
        <f>YEAR(Table1[[#This Row],[Patient Admission Date]])</f>
        <v>2023</v>
      </c>
      <c r="L7405" t="str">
        <f>TEXT(Table1[[#This Row],[Patient Admission Date]],"mmm")</f>
        <v>Aug</v>
      </c>
      <c r="M7405" t="str">
        <f>TEXT(Table1[[#This Row],[Patient Admission Date]],"ddd")</f>
        <v>Mon</v>
      </c>
      <c r="N7405" t="str">
        <f>TEXT(INT(HOUR(Table1[[#This Row],[Patient Admission Date]])/3)*3,"00")&amp;"-"&amp;TEXT(INT(HOUR(Table1[[#This Row],[Patient Admission Date]])/3)*3+3,"00")</f>
        <v>03-06</v>
      </c>
      <c r="O7405" t="str" cm="1">
        <f t="array" ref="O7405">_xlfn.IFS(Table1[[#This Row],[Patient Age]]&lt;=14,"0-14",Table1[[#This Row],[Patient Age]]&lt;=29,"15-29",Table1[[#This Row],[Patient Age]]&lt;=44,"30-44",Table1[[#This Row],[Patient Age]]&lt;=59,"45-59",Table1[[#This Row],[Patient Age]]&lt;=74,"60-74",TRUE,"75+")</f>
        <v>0-14</v>
      </c>
      <c r="P7405" t="str" cm="1">
        <f t="array" ref="P7405">_xlfn.IFS(Table1[[#This Row],[Patient Waittime]]&lt;=15,"0-15",Table1[[#This Row],[Patient Waittime]]&lt;=30,"16-30",Table1[[#This Row],[Patient Waittime]]&lt;=45,"31-45",Table1[[#This Row],[Patient Waittime]]&lt;=60,"46-60",TRUE,"60+")</f>
        <v>16-30</v>
      </c>
      <c r="Q7405">
        <f>--(Table1[[#This Row],[Patient Waittime]]&lt;=30)</f>
        <v>1</v>
      </c>
      <c r="R7405">
        <f>--Table1[[#This Row],[Patient Admission Flag]]</f>
        <v>1</v>
      </c>
      <c r="S7405">
        <f>--AND(Table1[[#This Row],[WithinTarget]]=1,Table1[[#This Row],[Patient Satisfaction Score]]&gt;=7)</f>
        <v>0</v>
      </c>
      <c r="T7405" t="str">
        <f>IF(LEFT(Table1[[#This Row],[Patient Gender]],1)="F","Female","Male")</f>
        <v>Male</v>
      </c>
    </row>
    <row r="7406" spans="1:20" x14ac:dyDescent="0.3">
      <c r="A7406" t="s">
        <v>7510</v>
      </c>
      <c r="B7406" s="1">
        <v>45181.443749999999</v>
      </c>
      <c r="C7406" t="s">
        <v>9</v>
      </c>
      <c r="D7406">
        <v>14</v>
      </c>
      <c r="E7406" t="s">
        <v>14</v>
      </c>
      <c r="F7406" t="s">
        <v>11</v>
      </c>
      <c r="G7406" t="b">
        <v>1</v>
      </c>
      <c r="I7406">
        <v>30</v>
      </c>
      <c r="J7406" t="b">
        <v>1</v>
      </c>
      <c r="K7406">
        <f>YEAR(Table1[[#This Row],[Patient Admission Date]])</f>
        <v>2023</v>
      </c>
      <c r="L7406" t="str">
        <f>TEXT(Table1[[#This Row],[Patient Admission Date]],"mmm")</f>
        <v>Sep</v>
      </c>
      <c r="M7406" t="str">
        <f>TEXT(Table1[[#This Row],[Patient Admission Date]],"ddd")</f>
        <v>Tue</v>
      </c>
      <c r="N7406" t="str">
        <f>TEXT(INT(HOUR(Table1[[#This Row],[Patient Admission Date]])/3)*3,"00")&amp;"-"&amp;TEXT(INT(HOUR(Table1[[#This Row],[Patient Admission Date]])/3)*3+3,"00")</f>
        <v>09-12</v>
      </c>
      <c r="O7406" t="str" cm="1">
        <f t="array" ref="O7406">_xlfn.IFS(Table1[[#This Row],[Patient Age]]&lt;=14,"0-14",Table1[[#This Row],[Patient Age]]&lt;=29,"15-29",Table1[[#This Row],[Patient Age]]&lt;=44,"30-44",Table1[[#This Row],[Patient Age]]&lt;=59,"45-59",Table1[[#This Row],[Patient Age]]&lt;=74,"60-74",TRUE,"75+")</f>
        <v>0-14</v>
      </c>
      <c r="P7406" t="str" cm="1">
        <f t="array" ref="P7406">_xlfn.IFS(Table1[[#This Row],[Patient Waittime]]&lt;=15,"0-15",Table1[[#This Row],[Patient Waittime]]&lt;=30,"16-30",Table1[[#This Row],[Patient Waittime]]&lt;=45,"31-45",Table1[[#This Row],[Patient Waittime]]&lt;=60,"46-60",TRUE,"60+")</f>
        <v>16-30</v>
      </c>
      <c r="Q7406">
        <f>--(Table1[[#This Row],[Patient Waittime]]&lt;=30)</f>
        <v>1</v>
      </c>
      <c r="R7406">
        <f>--Table1[[#This Row],[Patient Admission Flag]]</f>
        <v>1</v>
      </c>
      <c r="S7406">
        <f>--AND(Table1[[#This Row],[WithinTarget]]=1,Table1[[#This Row],[Patient Satisfaction Score]]&gt;=7)</f>
        <v>0</v>
      </c>
      <c r="T7406" t="str">
        <f>IF(LEFT(Table1[[#This Row],[Patient Gender]],1)="F","Female","Male")</f>
        <v>Male</v>
      </c>
    </row>
    <row r="7407" spans="1:20" x14ac:dyDescent="0.3">
      <c r="A7407" t="s">
        <v>7511</v>
      </c>
      <c r="B7407" s="1">
        <v>45485.807638888888</v>
      </c>
      <c r="C7407" t="s">
        <v>9</v>
      </c>
      <c r="D7407">
        <v>14</v>
      </c>
      <c r="E7407" t="s">
        <v>14</v>
      </c>
      <c r="F7407" t="s">
        <v>11</v>
      </c>
      <c r="G7407" t="b">
        <v>1</v>
      </c>
      <c r="I7407">
        <v>30</v>
      </c>
      <c r="J7407" t="b">
        <v>1</v>
      </c>
      <c r="K7407">
        <f>YEAR(Table1[[#This Row],[Patient Admission Date]])</f>
        <v>2024</v>
      </c>
      <c r="L7407" t="str">
        <f>TEXT(Table1[[#This Row],[Patient Admission Date]],"mmm")</f>
        <v>Jul</v>
      </c>
      <c r="M7407" t="str">
        <f>TEXT(Table1[[#This Row],[Patient Admission Date]],"ddd")</f>
        <v>Fri</v>
      </c>
      <c r="N7407" t="str">
        <f>TEXT(INT(HOUR(Table1[[#This Row],[Patient Admission Date]])/3)*3,"00")&amp;"-"&amp;TEXT(INT(HOUR(Table1[[#This Row],[Patient Admission Date]])/3)*3+3,"00")</f>
        <v>18-21</v>
      </c>
      <c r="O7407" t="str" cm="1">
        <f t="array" ref="O7407">_xlfn.IFS(Table1[[#This Row],[Patient Age]]&lt;=14,"0-14",Table1[[#This Row],[Patient Age]]&lt;=29,"15-29",Table1[[#This Row],[Patient Age]]&lt;=44,"30-44",Table1[[#This Row],[Patient Age]]&lt;=59,"45-59",Table1[[#This Row],[Patient Age]]&lt;=74,"60-74",TRUE,"75+")</f>
        <v>0-14</v>
      </c>
      <c r="P7407" t="str" cm="1">
        <f t="array" ref="P7407">_xlfn.IFS(Table1[[#This Row],[Patient Waittime]]&lt;=15,"0-15",Table1[[#This Row],[Patient Waittime]]&lt;=30,"16-30",Table1[[#This Row],[Patient Waittime]]&lt;=45,"31-45",Table1[[#This Row],[Patient Waittime]]&lt;=60,"46-60",TRUE,"60+")</f>
        <v>16-30</v>
      </c>
      <c r="Q7407">
        <f>--(Table1[[#This Row],[Patient Waittime]]&lt;=30)</f>
        <v>1</v>
      </c>
      <c r="R7407">
        <f>--Table1[[#This Row],[Patient Admission Flag]]</f>
        <v>1</v>
      </c>
      <c r="S7407">
        <f>--AND(Table1[[#This Row],[WithinTarget]]=1,Table1[[#This Row],[Patient Satisfaction Score]]&gt;=7)</f>
        <v>0</v>
      </c>
      <c r="T7407" t="str">
        <f>IF(LEFT(Table1[[#This Row],[Patient Gender]],1)="F","Female","Male")</f>
        <v>Male</v>
      </c>
    </row>
    <row r="7408" spans="1:20" x14ac:dyDescent="0.3">
      <c r="A7408" t="s">
        <v>7512</v>
      </c>
      <c r="B7408" s="1">
        <v>45341.220833333333</v>
      </c>
      <c r="C7408" t="s">
        <v>9</v>
      </c>
      <c r="D7408">
        <v>14</v>
      </c>
      <c r="E7408" t="s">
        <v>14</v>
      </c>
      <c r="F7408" t="s">
        <v>11</v>
      </c>
      <c r="G7408" t="b">
        <v>1</v>
      </c>
      <c r="I7408">
        <v>34</v>
      </c>
      <c r="J7408" t="b">
        <v>1</v>
      </c>
      <c r="K7408">
        <f>YEAR(Table1[[#This Row],[Patient Admission Date]])</f>
        <v>2024</v>
      </c>
      <c r="L7408" t="str">
        <f>TEXT(Table1[[#This Row],[Patient Admission Date]],"mmm")</f>
        <v>Feb</v>
      </c>
      <c r="M7408" t="str">
        <f>TEXT(Table1[[#This Row],[Patient Admission Date]],"ddd")</f>
        <v>Mon</v>
      </c>
      <c r="N7408" t="str">
        <f>TEXT(INT(HOUR(Table1[[#This Row],[Patient Admission Date]])/3)*3,"00")&amp;"-"&amp;TEXT(INT(HOUR(Table1[[#This Row],[Patient Admission Date]])/3)*3+3,"00")</f>
        <v>03-06</v>
      </c>
      <c r="O7408" t="str" cm="1">
        <f t="array" ref="O7408">_xlfn.IFS(Table1[[#This Row],[Patient Age]]&lt;=14,"0-14",Table1[[#This Row],[Patient Age]]&lt;=29,"15-29",Table1[[#This Row],[Patient Age]]&lt;=44,"30-44",Table1[[#This Row],[Patient Age]]&lt;=59,"45-59",Table1[[#This Row],[Patient Age]]&lt;=74,"60-74",TRUE,"75+")</f>
        <v>0-14</v>
      </c>
      <c r="P7408" t="str" cm="1">
        <f t="array" ref="P7408">_xlfn.IFS(Table1[[#This Row],[Patient Waittime]]&lt;=15,"0-15",Table1[[#This Row],[Patient Waittime]]&lt;=30,"16-30",Table1[[#This Row],[Patient Waittime]]&lt;=45,"31-45",Table1[[#This Row],[Patient Waittime]]&lt;=60,"46-60",TRUE,"60+")</f>
        <v>31-45</v>
      </c>
      <c r="Q7408">
        <f>--(Table1[[#This Row],[Patient Waittime]]&lt;=30)</f>
        <v>0</v>
      </c>
      <c r="R7408">
        <f>--Table1[[#This Row],[Patient Admission Flag]]</f>
        <v>1</v>
      </c>
      <c r="S7408">
        <f>--AND(Table1[[#This Row],[WithinTarget]]=1,Table1[[#This Row],[Patient Satisfaction Score]]&gt;=7)</f>
        <v>0</v>
      </c>
      <c r="T7408" t="str">
        <f>IF(LEFT(Table1[[#This Row],[Patient Gender]],1)="F","Female","Male")</f>
        <v>Male</v>
      </c>
    </row>
    <row r="7409" spans="1:20" x14ac:dyDescent="0.3">
      <c r="A7409" t="s">
        <v>7513</v>
      </c>
      <c r="B7409" s="1">
        <v>45147.015277777777</v>
      </c>
      <c r="C7409" t="s">
        <v>9</v>
      </c>
      <c r="D7409">
        <v>5</v>
      </c>
      <c r="E7409" t="s">
        <v>14</v>
      </c>
      <c r="F7409" t="s">
        <v>11</v>
      </c>
      <c r="G7409" t="b">
        <v>1</v>
      </c>
      <c r="I7409">
        <v>36</v>
      </c>
      <c r="J7409" t="b">
        <v>1</v>
      </c>
      <c r="K7409">
        <f>YEAR(Table1[[#This Row],[Patient Admission Date]])</f>
        <v>2023</v>
      </c>
      <c r="L7409" t="str">
        <f>TEXT(Table1[[#This Row],[Patient Admission Date]],"mmm")</f>
        <v>Aug</v>
      </c>
      <c r="M7409" t="str">
        <f>TEXT(Table1[[#This Row],[Patient Admission Date]],"ddd")</f>
        <v>Wed</v>
      </c>
      <c r="N7409" t="str">
        <f>TEXT(INT(HOUR(Table1[[#This Row],[Patient Admission Date]])/3)*3,"00")&amp;"-"&amp;TEXT(INT(HOUR(Table1[[#This Row],[Patient Admission Date]])/3)*3+3,"00")</f>
        <v>00-03</v>
      </c>
      <c r="O7409" t="str" cm="1">
        <f t="array" ref="O7409">_xlfn.IFS(Table1[[#This Row],[Patient Age]]&lt;=14,"0-14",Table1[[#This Row],[Patient Age]]&lt;=29,"15-29",Table1[[#This Row],[Patient Age]]&lt;=44,"30-44",Table1[[#This Row],[Patient Age]]&lt;=59,"45-59",Table1[[#This Row],[Patient Age]]&lt;=74,"60-74",TRUE,"75+")</f>
        <v>0-14</v>
      </c>
      <c r="P7409" t="str" cm="1">
        <f t="array" ref="P7409">_xlfn.IFS(Table1[[#This Row],[Patient Waittime]]&lt;=15,"0-15",Table1[[#This Row],[Patient Waittime]]&lt;=30,"16-30",Table1[[#This Row],[Patient Waittime]]&lt;=45,"31-45",Table1[[#This Row],[Patient Waittime]]&lt;=60,"46-60",TRUE,"60+")</f>
        <v>31-45</v>
      </c>
      <c r="Q7409">
        <f>--(Table1[[#This Row],[Patient Waittime]]&lt;=30)</f>
        <v>0</v>
      </c>
      <c r="R7409">
        <f>--Table1[[#This Row],[Patient Admission Flag]]</f>
        <v>1</v>
      </c>
      <c r="S7409">
        <f>--AND(Table1[[#This Row],[WithinTarget]]=1,Table1[[#This Row],[Patient Satisfaction Score]]&gt;=7)</f>
        <v>0</v>
      </c>
      <c r="T7409" t="str">
        <f>IF(LEFT(Table1[[#This Row],[Patient Gender]],1)="F","Female","Male")</f>
        <v>Male</v>
      </c>
    </row>
    <row r="7410" spans="1:20" x14ac:dyDescent="0.3">
      <c r="A7410" t="s">
        <v>7514</v>
      </c>
      <c r="B7410" s="1">
        <v>45574.594444444447</v>
      </c>
      <c r="C7410" t="s">
        <v>9</v>
      </c>
      <c r="D7410">
        <v>22</v>
      </c>
      <c r="E7410" t="s">
        <v>14</v>
      </c>
      <c r="F7410" t="s">
        <v>11</v>
      </c>
      <c r="G7410" t="b">
        <v>1</v>
      </c>
      <c r="I7410">
        <v>37</v>
      </c>
      <c r="J7410" t="b">
        <v>1</v>
      </c>
      <c r="K7410">
        <f>YEAR(Table1[[#This Row],[Patient Admission Date]])</f>
        <v>2024</v>
      </c>
      <c r="L7410" t="str">
        <f>TEXT(Table1[[#This Row],[Patient Admission Date]],"mmm")</f>
        <v>Oct</v>
      </c>
      <c r="M7410" t="str">
        <f>TEXT(Table1[[#This Row],[Patient Admission Date]],"ddd")</f>
        <v>Wed</v>
      </c>
      <c r="N7410" t="str">
        <f>TEXT(INT(HOUR(Table1[[#This Row],[Patient Admission Date]])/3)*3,"00")&amp;"-"&amp;TEXT(INT(HOUR(Table1[[#This Row],[Patient Admission Date]])/3)*3+3,"00")</f>
        <v>12-15</v>
      </c>
      <c r="O7410" t="str" cm="1">
        <f t="array" ref="O7410">_xlfn.IFS(Table1[[#This Row],[Patient Age]]&lt;=14,"0-14",Table1[[#This Row],[Patient Age]]&lt;=29,"15-29",Table1[[#This Row],[Patient Age]]&lt;=44,"30-44",Table1[[#This Row],[Patient Age]]&lt;=59,"45-59",Table1[[#This Row],[Patient Age]]&lt;=74,"60-74",TRUE,"75+")</f>
        <v>15-29</v>
      </c>
      <c r="P7410" t="str" cm="1">
        <f t="array" ref="P7410">_xlfn.IFS(Table1[[#This Row],[Patient Waittime]]&lt;=15,"0-15",Table1[[#This Row],[Patient Waittime]]&lt;=30,"16-30",Table1[[#This Row],[Patient Waittime]]&lt;=45,"31-45",Table1[[#This Row],[Patient Waittime]]&lt;=60,"46-60",TRUE,"60+")</f>
        <v>31-45</v>
      </c>
      <c r="Q7410">
        <f>--(Table1[[#This Row],[Patient Waittime]]&lt;=30)</f>
        <v>0</v>
      </c>
      <c r="R7410">
        <f>--Table1[[#This Row],[Patient Admission Flag]]</f>
        <v>1</v>
      </c>
      <c r="S7410">
        <f>--AND(Table1[[#This Row],[WithinTarget]]=1,Table1[[#This Row],[Patient Satisfaction Score]]&gt;=7)</f>
        <v>0</v>
      </c>
      <c r="T7410" t="str">
        <f>IF(LEFT(Table1[[#This Row],[Patient Gender]],1)="F","Female","Male")</f>
        <v>Male</v>
      </c>
    </row>
    <row r="7411" spans="1:20" x14ac:dyDescent="0.3">
      <c r="A7411" t="s">
        <v>7515</v>
      </c>
      <c r="B7411" s="1">
        <v>45136.84375</v>
      </c>
      <c r="C7411" t="s">
        <v>9</v>
      </c>
      <c r="D7411">
        <v>25</v>
      </c>
      <c r="E7411" t="s">
        <v>14</v>
      </c>
      <c r="F7411" t="s">
        <v>11</v>
      </c>
      <c r="G7411" t="b">
        <v>1</v>
      </c>
      <c r="I7411">
        <v>47</v>
      </c>
      <c r="J7411" t="b">
        <v>1</v>
      </c>
      <c r="K7411">
        <f>YEAR(Table1[[#This Row],[Patient Admission Date]])</f>
        <v>2023</v>
      </c>
      <c r="L7411" t="str">
        <f>TEXT(Table1[[#This Row],[Patient Admission Date]],"mmm")</f>
        <v>Jul</v>
      </c>
      <c r="M7411" t="str">
        <f>TEXT(Table1[[#This Row],[Patient Admission Date]],"ddd")</f>
        <v>Sat</v>
      </c>
      <c r="N7411" t="str">
        <f>TEXT(INT(HOUR(Table1[[#This Row],[Patient Admission Date]])/3)*3,"00")&amp;"-"&amp;TEXT(INT(HOUR(Table1[[#This Row],[Patient Admission Date]])/3)*3+3,"00")</f>
        <v>18-21</v>
      </c>
      <c r="O7411" t="str" cm="1">
        <f t="array" ref="O7411">_xlfn.IFS(Table1[[#This Row],[Patient Age]]&lt;=14,"0-14",Table1[[#This Row],[Patient Age]]&lt;=29,"15-29",Table1[[#This Row],[Patient Age]]&lt;=44,"30-44",Table1[[#This Row],[Patient Age]]&lt;=59,"45-59",Table1[[#This Row],[Patient Age]]&lt;=74,"60-74",TRUE,"75+")</f>
        <v>15-29</v>
      </c>
      <c r="P7411" t="str" cm="1">
        <f t="array" ref="P7411">_xlfn.IFS(Table1[[#This Row],[Patient Waittime]]&lt;=15,"0-15",Table1[[#This Row],[Patient Waittime]]&lt;=30,"16-30",Table1[[#This Row],[Patient Waittime]]&lt;=45,"31-45",Table1[[#This Row],[Patient Waittime]]&lt;=60,"46-60",TRUE,"60+")</f>
        <v>46-60</v>
      </c>
      <c r="Q7411">
        <f>--(Table1[[#This Row],[Patient Waittime]]&lt;=30)</f>
        <v>0</v>
      </c>
      <c r="R7411">
        <f>--Table1[[#This Row],[Patient Admission Flag]]</f>
        <v>1</v>
      </c>
      <c r="S7411">
        <f>--AND(Table1[[#This Row],[WithinTarget]]=1,Table1[[#This Row],[Patient Satisfaction Score]]&gt;=7)</f>
        <v>0</v>
      </c>
      <c r="T7411" t="str">
        <f>IF(LEFT(Table1[[#This Row],[Patient Gender]],1)="F","Female","Male")</f>
        <v>Male</v>
      </c>
    </row>
    <row r="7412" spans="1:20" x14ac:dyDescent="0.3">
      <c r="A7412" t="s">
        <v>7516</v>
      </c>
      <c r="B7412" s="1">
        <v>45108.914583333331</v>
      </c>
      <c r="C7412" t="s">
        <v>9</v>
      </c>
      <c r="D7412">
        <v>31</v>
      </c>
      <c r="E7412" t="s">
        <v>14</v>
      </c>
      <c r="F7412" t="s">
        <v>11</v>
      </c>
      <c r="G7412" t="b">
        <v>1</v>
      </c>
      <c r="I7412">
        <v>47</v>
      </c>
      <c r="J7412" t="b">
        <v>1</v>
      </c>
      <c r="K7412">
        <f>YEAR(Table1[[#This Row],[Patient Admission Date]])</f>
        <v>2023</v>
      </c>
      <c r="L7412" t="str">
        <f>TEXT(Table1[[#This Row],[Patient Admission Date]],"mmm")</f>
        <v>Jul</v>
      </c>
      <c r="M7412" t="str">
        <f>TEXT(Table1[[#This Row],[Patient Admission Date]],"ddd")</f>
        <v>Sat</v>
      </c>
      <c r="N7412" t="str">
        <f>TEXT(INT(HOUR(Table1[[#This Row],[Patient Admission Date]])/3)*3,"00")&amp;"-"&amp;TEXT(INT(HOUR(Table1[[#This Row],[Patient Admission Date]])/3)*3+3,"00")</f>
        <v>21-24</v>
      </c>
      <c r="O7412" t="str" cm="1">
        <f t="array" ref="O7412">_xlfn.IFS(Table1[[#This Row],[Patient Age]]&lt;=14,"0-14",Table1[[#This Row],[Patient Age]]&lt;=29,"15-29",Table1[[#This Row],[Patient Age]]&lt;=44,"30-44",Table1[[#This Row],[Patient Age]]&lt;=59,"45-59",Table1[[#This Row],[Patient Age]]&lt;=74,"60-74",TRUE,"75+")</f>
        <v>30-44</v>
      </c>
      <c r="P7412" t="str" cm="1">
        <f t="array" ref="P7412">_xlfn.IFS(Table1[[#This Row],[Patient Waittime]]&lt;=15,"0-15",Table1[[#This Row],[Patient Waittime]]&lt;=30,"16-30",Table1[[#This Row],[Patient Waittime]]&lt;=45,"31-45",Table1[[#This Row],[Patient Waittime]]&lt;=60,"46-60",TRUE,"60+")</f>
        <v>46-60</v>
      </c>
      <c r="Q7412">
        <f>--(Table1[[#This Row],[Patient Waittime]]&lt;=30)</f>
        <v>0</v>
      </c>
      <c r="R7412">
        <f>--Table1[[#This Row],[Patient Admission Flag]]</f>
        <v>1</v>
      </c>
      <c r="S7412">
        <f>--AND(Table1[[#This Row],[WithinTarget]]=1,Table1[[#This Row],[Patient Satisfaction Score]]&gt;=7)</f>
        <v>0</v>
      </c>
      <c r="T7412" t="str">
        <f>IF(LEFT(Table1[[#This Row],[Patient Gender]],1)="F","Female","Male")</f>
        <v>Male</v>
      </c>
    </row>
    <row r="7413" spans="1:20" x14ac:dyDescent="0.3">
      <c r="A7413" t="s">
        <v>7517</v>
      </c>
      <c r="B7413" s="1">
        <v>45424.432638888888</v>
      </c>
      <c r="C7413" t="s">
        <v>9</v>
      </c>
      <c r="D7413">
        <v>75</v>
      </c>
      <c r="E7413" t="s">
        <v>14</v>
      </c>
      <c r="F7413" t="s">
        <v>11</v>
      </c>
      <c r="G7413" t="b">
        <v>1</v>
      </c>
      <c r="I7413">
        <v>58</v>
      </c>
      <c r="J7413" t="b">
        <v>1</v>
      </c>
      <c r="K7413">
        <f>YEAR(Table1[[#This Row],[Patient Admission Date]])</f>
        <v>2024</v>
      </c>
      <c r="L7413" t="str">
        <f>TEXT(Table1[[#This Row],[Patient Admission Date]],"mmm")</f>
        <v>May</v>
      </c>
      <c r="M7413" t="str">
        <f>TEXT(Table1[[#This Row],[Patient Admission Date]],"ddd")</f>
        <v>Sun</v>
      </c>
      <c r="N7413" t="str">
        <f>TEXT(INT(HOUR(Table1[[#This Row],[Patient Admission Date]])/3)*3,"00")&amp;"-"&amp;TEXT(INT(HOUR(Table1[[#This Row],[Patient Admission Date]])/3)*3+3,"00")</f>
        <v>09-12</v>
      </c>
      <c r="O7413" t="str" cm="1">
        <f t="array" ref="O7413">_xlfn.IFS(Table1[[#This Row],[Patient Age]]&lt;=14,"0-14",Table1[[#This Row],[Patient Age]]&lt;=29,"15-29",Table1[[#This Row],[Patient Age]]&lt;=44,"30-44",Table1[[#This Row],[Patient Age]]&lt;=59,"45-59",Table1[[#This Row],[Patient Age]]&lt;=74,"60-74",TRUE,"75+")</f>
        <v>75+</v>
      </c>
      <c r="P7413" t="str" cm="1">
        <f t="array" ref="P7413">_xlfn.IFS(Table1[[#This Row],[Patient Waittime]]&lt;=15,"0-15",Table1[[#This Row],[Patient Waittime]]&lt;=30,"16-30",Table1[[#This Row],[Patient Waittime]]&lt;=45,"31-45",Table1[[#This Row],[Patient Waittime]]&lt;=60,"46-60",TRUE,"60+")</f>
        <v>46-60</v>
      </c>
      <c r="Q7413">
        <f>--(Table1[[#This Row],[Patient Waittime]]&lt;=30)</f>
        <v>0</v>
      </c>
      <c r="R7413">
        <f>--Table1[[#This Row],[Patient Admission Flag]]</f>
        <v>1</v>
      </c>
      <c r="S7413">
        <f>--AND(Table1[[#This Row],[WithinTarget]]=1,Table1[[#This Row],[Patient Satisfaction Score]]&gt;=7)</f>
        <v>0</v>
      </c>
      <c r="T7413" t="str">
        <f>IF(LEFT(Table1[[#This Row],[Patient Gender]],1)="F","Female","Male")</f>
        <v>Male</v>
      </c>
    </row>
    <row r="7414" spans="1:20" x14ac:dyDescent="0.3">
      <c r="A7414" t="s">
        <v>7518</v>
      </c>
      <c r="B7414" s="1">
        <v>45340.602083333331</v>
      </c>
      <c r="C7414" t="s">
        <v>9</v>
      </c>
      <c r="D7414">
        <v>54</v>
      </c>
      <c r="E7414" t="s">
        <v>14</v>
      </c>
      <c r="F7414" t="s">
        <v>11</v>
      </c>
      <c r="G7414" t="b">
        <v>1</v>
      </c>
      <c r="I7414">
        <v>59</v>
      </c>
      <c r="J7414" t="b">
        <v>1</v>
      </c>
      <c r="K7414">
        <f>YEAR(Table1[[#This Row],[Patient Admission Date]])</f>
        <v>2024</v>
      </c>
      <c r="L7414" t="str">
        <f>TEXT(Table1[[#This Row],[Patient Admission Date]],"mmm")</f>
        <v>Feb</v>
      </c>
      <c r="M7414" t="str">
        <f>TEXT(Table1[[#This Row],[Patient Admission Date]],"ddd")</f>
        <v>Sun</v>
      </c>
      <c r="N7414" t="str">
        <f>TEXT(INT(HOUR(Table1[[#This Row],[Patient Admission Date]])/3)*3,"00")&amp;"-"&amp;TEXT(INT(HOUR(Table1[[#This Row],[Patient Admission Date]])/3)*3+3,"00")</f>
        <v>12-15</v>
      </c>
      <c r="O7414" t="str" cm="1">
        <f t="array" ref="O7414">_xlfn.IFS(Table1[[#This Row],[Patient Age]]&lt;=14,"0-14",Table1[[#This Row],[Patient Age]]&lt;=29,"15-29",Table1[[#This Row],[Patient Age]]&lt;=44,"30-44",Table1[[#This Row],[Patient Age]]&lt;=59,"45-59",Table1[[#This Row],[Patient Age]]&lt;=74,"60-74",TRUE,"75+")</f>
        <v>45-59</v>
      </c>
      <c r="P7414" t="str" cm="1">
        <f t="array" ref="P7414">_xlfn.IFS(Table1[[#This Row],[Patient Waittime]]&lt;=15,"0-15",Table1[[#This Row],[Patient Waittime]]&lt;=30,"16-30",Table1[[#This Row],[Patient Waittime]]&lt;=45,"31-45",Table1[[#This Row],[Patient Waittime]]&lt;=60,"46-60",TRUE,"60+")</f>
        <v>46-60</v>
      </c>
      <c r="Q7414">
        <f>--(Table1[[#This Row],[Patient Waittime]]&lt;=30)</f>
        <v>0</v>
      </c>
      <c r="R7414">
        <f>--Table1[[#This Row],[Patient Admission Flag]]</f>
        <v>1</v>
      </c>
      <c r="S7414">
        <f>--AND(Table1[[#This Row],[WithinTarget]]=1,Table1[[#This Row],[Patient Satisfaction Score]]&gt;=7)</f>
        <v>0</v>
      </c>
      <c r="T7414" t="str">
        <f>IF(LEFT(Table1[[#This Row],[Patient Gender]],1)="F","Female","Male")</f>
        <v>Male</v>
      </c>
    </row>
    <row r="7415" spans="1:20" x14ac:dyDescent="0.3">
      <c r="A7415" t="s">
        <v>7519</v>
      </c>
      <c r="B7415" s="1">
        <v>45466.859027777777</v>
      </c>
      <c r="C7415" t="s">
        <v>9</v>
      </c>
      <c r="D7415">
        <v>36</v>
      </c>
      <c r="E7415" t="s">
        <v>14</v>
      </c>
      <c r="F7415" t="s">
        <v>11</v>
      </c>
      <c r="G7415" t="b">
        <v>1</v>
      </c>
      <c r="I7415">
        <v>32</v>
      </c>
      <c r="J7415" t="b">
        <v>1</v>
      </c>
      <c r="K7415">
        <f>YEAR(Table1[[#This Row],[Patient Admission Date]])</f>
        <v>2024</v>
      </c>
      <c r="L7415" t="str">
        <f>TEXT(Table1[[#This Row],[Patient Admission Date]],"mmm")</f>
        <v>Jun</v>
      </c>
      <c r="M7415" t="str">
        <f>TEXT(Table1[[#This Row],[Patient Admission Date]],"ddd")</f>
        <v>Sun</v>
      </c>
      <c r="N7415" t="str">
        <f>TEXT(INT(HOUR(Table1[[#This Row],[Patient Admission Date]])/3)*3,"00")&amp;"-"&amp;TEXT(INT(HOUR(Table1[[#This Row],[Patient Admission Date]])/3)*3+3,"00")</f>
        <v>18-21</v>
      </c>
      <c r="O7415" t="str" cm="1">
        <f t="array" ref="O7415">_xlfn.IFS(Table1[[#This Row],[Patient Age]]&lt;=14,"0-14",Table1[[#This Row],[Patient Age]]&lt;=29,"15-29",Table1[[#This Row],[Patient Age]]&lt;=44,"30-44",Table1[[#This Row],[Patient Age]]&lt;=59,"45-59",Table1[[#This Row],[Patient Age]]&lt;=74,"60-74",TRUE,"75+")</f>
        <v>30-44</v>
      </c>
      <c r="P7415" t="str" cm="1">
        <f t="array" ref="P7415">_xlfn.IFS(Table1[[#This Row],[Patient Waittime]]&lt;=15,"0-15",Table1[[#This Row],[Patient Waittime]]&lt;=30,"16-30",Table1[[#This Row],[Patient Waittime]]&lt;=45,"31-45",Table1[[#This Row],[Patient Waittime]]&lt;=60,"46-60",TRUE,"60+")</f>
        <v>31-45</v>
      </c>
      <c r="Q7415">
        <f>--(Table1[[#This Row],[Patient Waittime]]&lt;=30)</f>
        <v>0</v>
      </c>
      <c r="R7415">
        <f>--Table1[[#This Row],[Patient Admission Flag]]</f>
        <v>1</v>
      </c>
      <c r="S7415">
        <f>--AND(Table1[[#This Row],[WithinTarget]]=1,Table1[[#This Row],[Patient Satisfaction Score]]&gt;=7)</f>
        <v>0</v>
      </c>
      <c r="T7415" t="str">
        <f>IF(LEFT(Table1[[#This Row],[Patient Gender]],1)="F","Female","Male")</f>
        <v>Male</v>
      </c>
    </row>
    <row r="7416" spans="1:20" x14ac:dyDescent="0.3">
      <c r="A7416" t="s">
        <v>7520</v>
      </c>
      <c r="B7416" s="1">
        <v>45522.55972222222</v>
      </c>
      <c r="C7416" t="s">
        <v>9</v>
      </c>
      <c r="D7416">
        <v>9</v>
      </c>
      <c r="E7416" t="s">
        <v>14</v>
      </c>
      <c r="F7416" t="s">
        <v>11</v>
      </c>
      <c r="G7416" t="b">
        <v>1</v>
      </c>
      <c r="I7416">
        <v>34</v>
      </c>
      <c r="J7416" t="b">
        <v>1</v>
      </c>
      <c r="K7416">
        <f>YEAR(Table1[[#This Row],[Patient Admission Date]])</f>
        <v>2024</v>
      </c>
      <c r="L7416" t="str">
        <f>TEXT(Table1[[#This Row],[Patient Admission Date]],"mmm")</f>
        <v>Aug</v>
      </c>
      <c r="M7416" t="str">
        <f>TEXT(Table1[[#This Row],[Patient Admission Date]],"ddd")</f>
        <v>Sun</v>
      </c>
      <c r="N7416" t="str">
        <f>TEXT(INT(HOUR(Table1[[#This Row],[Patient Admission Date]])/3)*3,"00")&amp;"-"&amp;TEXT(INT(HOUR(Table1[[#This Row],[Patient Admission Date]])/3)*3+3,"00")</f>
        <v>12-15</v>
      </c>
      <c r="O7416" t="str" cm="1">
        <f t="array" ref="O7416">_xlfn.IFS(Table1[[#This Row],[Patient Age]]&lt;=14,"0-14",Table1[[#This Row],[Patient Age]]&lt;=29,"15-29",Table1[[#This Row],[Patient Age]]&lt;=44,"30-44",Table1[[#This Row],[Patient Age]]&lt;=59,"45-59",Table1[[#This Row],[Patient Age]]&lt;=74,"60-74",TRUE,"75+")</f>
        <v>0-14</v>
      </c>
      <c r="P7416" t="str" cm="1">
        <f t="array" ref="P7416">_xlfn.IFS(Table1[[#This Row],[Patient Waittime]]&lt;=15,"0-15",Table1[[#This Row],[Patient Waittime]]&lt;=30,"16-30",Table1[[#This Row],[Patient Waittime]]&lt;=45,"31-45",Table1[[#This Row],[Patient Waittime]]&lt;=60,"46-60",TRUE,"60+")</f>
        <v>31-45</v>
      </c>
      <c r="Q7416">
        <f>--(Table1[[#This Row],[Patient Waittime]]&lt;=30)</f>
        <v>0</v>
      </c>
      <c r="R7416">
        <f>--Table1[[#This Row],[Patient Admission Flag]]</f>
        <v>1</v>
      </c>
      <c r="S7416">
        <f>--AND(Table1[[#This Row],[WithinTarget]]=1,Table1[[#This Row],[Patient Satisfaction Score]]&gt;=7)</f>
        <v>0</v>
      </c>
      <c r="T7416" t="str">
        <f>IF(LEFT(Table1[[#This Row],[Patient Gender]],1)="F","Female","Male")</f>
        <v>Male</v>
      </c>
    </row>
    <row r="7417" spans="1:20" x14ac:dyDescent="0.3">
      <c r="A7417" t="s">
        <v>7521</v>
      </c>
      <c r="B7417" s="1">
        <v>45125.182638888888</v>
      </c>
      <c r="C7417" t="s">
        <v>9</v>
      </c>
      <c r="D7417">
        <v>11</v>
      </c>
      <c r="E7417" t="s">
        <v>14</v>
      </c>
      <c r="F7417" t="s">
        <v>11</v>
      </c>
      <c r="G7417" t="b">
        <v>1</v>
      </c>
      <c r="I7417">
        <v>38</v>
      </c>
      <c r="J7417" t="b">
        <v>1</v>
      </c>
      <c r="K7417">
        <f>YEAR(Table1[[#This Row],[Patient Admission Date]])</f>
        <v>2023</v>
      </c>
      <c r="L7417" t="str">
        <f>TEXT(Table1[[#This Row],[Patient Admission Date]],"mmm")</f>
        <v>Jul</v>
      </c>
      <c r="M7417" t="str">
        <f>TEXT(Table1[[#This Row],[Patient Admission Date]],"ddd")</f>
        <v>Tue</v>
      </c>
      <c r="N7417" t="str">
        <f>TEXT(INT(HOUR(Table1[[#This Row],[Patient Admission Date]])/3)*3,"00")&amp;"-"&amp;TEXT(INT(HOUR(Table1[[#This Row],[Patient Admission Date]])/3)*3+3,"00")</f>
        <v>03-06</v>
      </c>
      <c r="O7417" t="str" cm="1">
        <f t="array" ref="O7417">_xlfn.IFS(Table1[[#This Row],[Patient Age]]&lt;=14,"0-14",Table1[[#This Row],[Patient Age]]&lt;=29,"15-29",Table1[[#This Row],[Patient Age]]&lt;=44,"30-44",Table1[[#This Row],[Patient Age]]&lt;=59,"45-59",Table1[[#This Row],[Patient Age]]&lt;=74,"60-74",TRUE,"75+")</f>
        <v>0-14</v>
      </c>
      <c r="P7417" t="str" cm="1">
        <f t="array" ref="P7417">_xlfn.IFS(Table1[[#This Row],[Patient Waittime]]&lt;=15,"0-15",Table1[[#This Row],[Patient Waittime]]&lt;=30,"16-30",Table1[[#This Row],[Patient Waittime]]&lt;=45,"31-45",Table1[[#This Row],[Patient Waittime]]&lt;=60,"46-60",TRUE,"60+")</f>
        <v>31-45</v>
      </c>
      <c r="Q7417">
        <f>--(Table1[[#This Row],[Patient Waittime]]&lt;=30)</f>
        <v>0</v>
      </c>
      <c r="R7417">
        <f>--Table1[[#This Row],[Patient Admission Flag]]</f>
        <v>1</v>
      </c>
      <c r="S7417">
        <f>--AND(Table1[[#This Row],[WithinTarget]]=1,Table1[[#This Row],[Patient Satisfaction Score]]&gt;=7)</f>
        <v>0</v>
      </c>
      <c r="T7417" t="str">
        <f>IF(LEFT(Table1[[#This Row],[Patient Gender]],1)="F","Female","Male")</f>
        <v>Male</v>
      </c>
    </row>
    <row r="7418" spans="1:20" x14ac:dyDescent="0.3">
      <c r="A7418" t="s">
        <v>7522</v>
      </c>
      <c r="B7418" s="1">
        <v>45547.034722222219</v>
      </c>
      <c r="C7418" t="s">
        <v>9</v>
      </c>
      <c r="D7418">
        <v>41</v>
      </c>
      <c r="E7418" t="s">
        <v>14</v>
      </c>
      <c r="F7418" t="s">
        <v>11</v>
      </c>
      <c r="G7418" t="b">
        <v>1</v>
      </c>
      <c r="I7418">
        <v>41</v>
      </c>
      <c r="J7418" t="b">
        <v>1</v>
      </c>
      <c r="K7418">
        <f>YEAR(Table1[[#This Row],[Patient Admission Date]])</f>
        <v>2024</v>
      </c>
      <c r="L7418" t="str">
        <f>TEXT(Table1[[#This Row],[Patient Admission Date]],"mmm")</f>
        <v>Sep</v>
      </c>
      <c r="M7418" t="str">
        <f>TEXT(Table1[[#This Row],[Patient Admission Date]],"ddd")</f>
        <v>Thu</v>
      </c>
      <c r="N7418" t="str">
        <f>TEXT(INT(HOUR(Table1[[#This Row],[Patient Admission Date]])/3)*3,"00")&amp;"-"&amp;TEXT(INT(HOUR(Table1[[#This Row],[Patient Admission Date]])/3)*3+3,"00")</f>
        <v>00-03</v>
      </c>
      <c r="O7418" t="str" cm="1">
        <f t="array" ref="O7418">_xlfn.IFS(Table1[[#This Row],[Patient Age]]&lt;=14,"0-14",Table1[[#This Row],[Patient Age]]&lt;=29,"15-29",Table1[[#This Row],[Patient Age]]&lt;=44,"30-44",Table1[[#This Row],[Patient Age]]&lt;=59,"45-59",Table1[[#This Row],[Patient Age]]&lt;=74,"60-74",TRUE,"75+")</f>
        <v>30-44</v>
      </c>
      <c r="P7418" t="str" cm="1">
        <f t="array" ref="P7418">_xlfn.IFS(Table1[[#This Row],[Patient Waittime]]&lt;=15,"0-15",Table1[[#This Row],[Patient Waittime]]&lt;=30,"16-30",Table1[[#This Row],[Patient Waittime]]&lt;=45,"31-45",Table1[[#This Row],[Patient Waittime]]&lt;=60,"46-60",TRUE,"60+")</f>
        <v>31-45</v>
      </c>
      <c r="Q7418">
        <f>--(Table1[[#This Row],[Patient Waittime]]&lt;=30)</f>
        <v>0</v>
      </c>
      <c r="R7418">
        <f>--Table1[[#This Row],[Patient Admission Flag]]</f>
        <v>1</v>
      </c>
      <c r="S7418">
        <f>--AND(Table1[[#This Row],[WithinTarget]]=1,Table1[[#This Row],[Patient Satisfaction Score]]&gt;=7)</f>
        <v>0</v>
      </c>
      <c r="T7418" t="str">
        <f>IF(LEFT(Table1[[#This Row],[Patient Gender]],1)="F","Female","Male")</f>
        <v>Male</v>
      </c>
    </row>
    <row r="7419" spans="1:20" x14ac:dyDescent="0.3">
      <c r="A7419" t="s">
        <v>7523</v>
      </c>
      <c r="B7419" s="1">
        <v>45055.113194444442</v>
      </c>
      <c r="C7419" t="s">
        <v>9</v>
      </c>
      <c r="D7419">
        <v>38</v>
      </c>
      <c r="E7419" t="s">
        <v>14</v>
      </c>
      <c r="F7419" t="s">
        <v>11</v>
      </c>
      <c r="G7419" t="b">
        <v>1</v>
      </c>
      <c r="I7419">
        <v>44</v>
      </c>
      <c r="J7419" t="b">
        <v>1</v>
      </c>
      <c r="K7419">
        <f>YEAR(Table1[[#This Row],[Patient Admission Date]])</f>
        <v>2023</v>
      </c>
      <c r="L7419" t="str">
        <f>TEXT(Table1[[#This Row],[Patient Admission Date]],"mmm")</f>
        <v>May</v>
      </c>
      <c r="M7419" t="str">
        <f>TEXT(Table1[[#This Row],[Patient Admission Date]],"ddd")</f>
        <v>Tue</v>
      </c>
      <c r="N7419" t="str">
        <f>TEXT(INT(HOUR(Table1[[#This Row],[Patient Admission Date]])/3)*3,"00")&amp;"-"&amp;TEXT(INT(HOUR(Table1[[#This Row],[Patient Admission Date]])/3)*3+3,"00")</f>
        <v>00-03</v>
      </c>
      <c r="O7419" t="str" cm="1">
        <f t="array" ref="O7419">_xlfn.IFS(Table1[[#This Row],[Patient Age]]&lt;=14,"0-14",Table1[[#This Row],[Patient Age]]&lt;=29,"15-29",Table1[[#This Row],[Patient Age]]&lt;=44,"30-44",Table1[[#This Row],[Patient Age]]&lt;=59,"45-59",Table1[[#This Row],[Patient Age]]&lt;=74,"60-74",TRUE,"75+")</f>
        <v>30-44</v>
      </c>
      <c r="P7419" t="str" cm="1">
        <f t="array" ref="P7419">_xlfn.IFS(Table1[[#This Row],[Patient Waittime]]&lt;=15,"0-15",Table1[[#This Row],[Patient Waittime]]&lt;=30,"16-30",Table1[[#This Row],[Patient Waittime]]&lt;=45,"31-45",Table1[[#This Row],[Patient Waittime]]&lt;=60,"46-60",TRUE,"60+")</f>
        <v>31-45</v>
      </c>
      <c r="Q7419">
        <f>--(Table1[[#This Row],[Patient Waittime]]&lt;=30)</f>
        <v>0</v>
      </c>
      <c r="R7419">
        <f>--Table1[[#This Row],[Patient Admission Flag]]</f>
        <v>1</v>
      </c>
      <c r="S7419">
        <f>--AND(Table1[[#This Row],[WithinTarget]]=1,Table1[[#This Row],[Patient Satisfaction Score]]&gt;=7)</f>
        <v>0</v>
      </c>
      <c r="T7419" t="str">
        <f>IF(LEFT(Table1[[#This Row],[Patient Gender]],1)="F","Female","Male")</f>
        <v>Male</v>
      </c>
    </row>
    <row r="7420" spans="1:20" x14ac:dyDescent="0.3">
      <c r="A7420" t="s">
        <v>7524</v>
      </c>
      <c r="B7420" s="1">
        <v>45177.863888888889</v>
      </c>
      <c r="C7420" t="s">
        <v>9</v>
      </c>
      <c r="D7420">
        <v>39</v>
      </c>
      <c r="E7420" t="s">
        <v>14</v>
      </c>
      <c r="F7420" t="s">
        <v>11</v>
      </c>
      <c r="G7420" t="b">
        <v>1</v>
      </c>
      <c r="I7420">
        <v>48</v>
      </c>
      <c r="J7420" t="b">
        <v>1</v>
      </c>
      <c r="K7420">
        <f>YEAR(Table1[[#This Row],[Patient Admission Date]])</f>
        <v>2023</v>
      </c>
      <c r="L7420" t="str">
        <f>TEXT(Table1[[#This Row],[Patient Admission Date]],"mmm")</f>
        <v>Sep</v>
      </c>
      <c r="M7420" t="str">
        <f>TEXT(Table1[[#This Row],[Patient Admission Date]],"ddd")</f>
        <v>Fri</v>
      </c>
      <c r="N7420" t="str">
        <f>TEXT(INT(HOUR(Table1[[#This Row],[Patient Admission Date]])/3)*3,"00")&amp;"-"&amp;TEXT(INT(HOUR(Table1[[#This Row],[Patient Admission Date]])/3)*3+3,"00")</f>
        <v>18-21</v>
      </c>
      <c r="O7420" t="str" cm="1">
        <f t="array" ref="O7420">_xlfn.IFS(Table1[[#This Row],[Patient Age]]&lt;=14,"0-14",Table1[[#This Row],[Patient Age]]&lt;=29,"15-29",Table1[[#This Row],[Patient Age]]&lt;=44,"30-44",Table1[[#This Row],[Patient Age]]&lt;=59,"45-59",Table1[[#This Row],[Patient Age]]&lt;=74,"60-74",TRUE,"75+")</f>
        <v>30-44</v>
      </c>
      <c r="P7420" t="str" cm="1">
        <f t="array" ref="P7420">_xlfn.IFS(Table1[[#This Row],[Patient Waittime]]&lt;=15,"0-15",Table1[[#This Row],[Patient Waittime]]&lt;=30,"16-30",Table1[[#This Row],[Patient Waittime]]&lt;=45,"31-45",Table1[[#This Row],[Patient Waittime]]&lt;=60,"46-60",TRUE,"60+")</f>
        <v>46-60</v>
      </c>
      <c r="Q7420">
        <f>--(Table1[[#This Row],[Patient Waittime]]&lt;=30)</f>
        <v>0</v>
      </c>
      <c r="R7420">
        <f>--Table1[[#This Row],[Patient Admission Flag]]</f>
        <v>1</v>
      </c>
      <c r="S7420">
        <f>--AND(Table1[[#This Row],[WithinTarget]]=1,Table1[[#This Row],[Patient Satisfaction Score]]&gt;=7)</f>
        <v>0</v>
      </c>
      <c r="T7420" t="str">
        <f>IF(LEFT(Table1[[#This Row],[Patient Gender]],1)="F","Female","Male")</f>
        <v>Male</v>
      </c>
    </row>
    <row r="7421" spans="1:20" x14ac:dyDescent="0.3">
      <c r="A7421" t="s">
        <v>7525</v>
      </c>
      <c r="B7421" s="1">
        <v>45488.540972222225</v>
      </c>
      <c r="C7421" t="s">
        <v>9</v>
      </c>
      <c r="D7421">
        <v>22</v>
      </c>
      <c r="E7421" t="s">
        <v>14</v>
      </c>
      <c r="F7421" t="s">
        <v>11</v>
      </c>
      <c r="G7421" t="b">
        <v>1</v>
      </c>
      <c r="I7421">
        <v>55</v>
      </c>
      <c r="J7421" t="b">
        <v>1</v>
      </c>
      <c r="K7421">
        <f>YEAR(Table1[[#This Row],[Patient Admission Date]])</f>
        <v>2024</v>
      </c>
      <c r="L7421" t="str">
        <f>TEXT(Table1[[#This Row],[Patient Admission Date]],"mmm")</f>
        <v>Jul</v>
      </c>
      <c r="M7421" t="str">
        <f>TEXT(Table1[[#This Row],[Patient Admission Date]],"ddd")</f>
        <v>Mon</v>
      </c>
      <c r="N7421" t="str">
        <f>TEXT(INT(HOUR(Table1[[#This Row],[Patient Admission Date]])/3)*3,"00")&amp;"-"&amp;TEXT(INT(HOUR(Table1[[#This Row],[Patient Admission Date]])/3)*3+3,"00")</f>
        <v>12-15</v>
      </c>
      <c r="O7421" t="str" cm="1">
        <f t="array" ref="O7421">_xlfn.IFS(Table1[[#This Row],[Patient Age]]&lt;=14,"0-14",Table1[[#This Row],[Patient Age]]&lt;=29,"15-29",Table1[[#This Row],[Patient Age]]&lt;=44,"30-44",Table1[[#This Row],[Patient Age]]&lt;=59,"45-59",Table1[[#This Row],[Patient Age]]&lt;=74,"60-74",TRUE,"75+")</f>
        <v>15-29</v>
      </c>
      <c r="P7421" t="str" cm="1">
        <f t="array" ref="P7421">_xlfn.IFS(Table1[[#This Row],[Patient Waittime]]&lt;=15,"0-15",Table1[[#This Row],[Patient Waittime]]&lt;=30,"16-30",Table1[[#This Row],[Patient Waittime]]&lt;=45,"31-45",Table1[[#This Row],[Patient Waittime]]&lt;=60,"46-60",TRUE,"60+")</f>
        <v>46-60</v>
      </c>
      <c r="Q7421">
        <f>--(Table1[[#This Row],[Patient Waittime]]&lt;=30)</f>
        <v>0</v>
      </c>
      <c r="R7421">
        <f>--Table1[[#This Row],[Patient Admission Flag]]</f>
        <v>1</v>
      </c>
      <c r="S7421">
        <f>--AND(Table1[[#This Row],[WithinTarget]]=1,Table1[[#This Row],[Patient Satisfaction Score]]&gt;=7)</f>
        <v>0</v>
      </c>
      <c r="T7421" t="str">
        <f>IF(LEFT(Table1[[#This Row],[Patient Gender]],1)="F","Female","Male")</f>
        <v>Male</v>
      </c>
    </row>
    <row r="7422" spans="1:20" x14ac:dyDescent="0.3">
      <c r="A7422" t="s">
        <v>7526</v>
      </c>
      <c r="B7422" s="1">
        <v>45160.122916666667</v>
      </c>
      <c r="C7422" t="s">
        <v>9</v>
      </c>
      <c r="D7422">
        <v>52</v>
      </c>
      <c r="E7422" t="s">
        <v>14</v>
      </c>
      <c r="F7422" t="s">
        <v>11</v>
      </c>
      <c r="G7422" t="b">
        <v>1</v>
      </c>
      <c r="I7422">
        <v>55</v>
      </c>
      <c r="J7422" t="b">
        <v>1</v>
      </c>
      <c r="K7422">
        <f>YEAR(Table1[[#This Row],[Patient Admission Date]])</f>
        <v>2023</v>
      </c>
      <c r="L7422" t="str">
        <f>TEXT(Table1[[#This Row],[Patient Admission Date]],"mmm")</f>
        <v>Aug</v>
      </c>
      <c r="M7422" t="str">
        <f>TEXT(Table1[[#This Row],[Patient Admission Date]],"ddd")</f>
        <v>Tue</v>
      </c>
      <c r="N7422" t="str">
        <f>TEXT(INT(HOUR(Table1[[#This Row],[Patient Admission Date]])/3)*3,"00")&amp;"-"&amp;TEXT(INT(HOUR(Table1[[#This Row],[Patient Admission Date]])/3)*3+3,"00")</f>
        <v>00-03</v>
      </c>
      <c r="O7422" t="str" cm="1">
        <f t="array" ref="O7422">_xlfn.IFS(Table1[[#This Row],[Patient Age]]&lt;=14,"0-14",Table1[[#This Row],[Patient Age]]&lt;=29,"15-29",Table1[[#This Row],[Patient Age]]&lt;=44,"30-44",Table1[[#This Row],[Patient Age]]&lt;=59,"45-59",Table1[[#This Row],[Patient Age]]&lt;=74,"60-74",TRUE,"75+")</f>
        <v>45-59</v>
      </c>
      <c r="P7422" t="str" cm="1">
        <f t="array" ref="P7422">_xlfn.IFS(Table1[[#This Row],[Patient Waittime]]&lt;=15,"0-15",Table1[[#This Row],[Patient Waittime]]&lt;=30,"16-30",Table1[[#This Row],[Patient Waittime]]&lt;=45,"31-45",Table1[[#This Row],[Patient Waittime]]&lt;=60,"46-60",TRUE,"60+")</f>
        <v>46-60</v>
      </c>
      <c r="Q7422">
        <f>--(Table1[[#This Row],[Patient Waittime]]&lt;=30)</f>
        <v>0</v>
      </c>
      <c r="R7422">
        <f>--Table1[[#This Row],[Patient Admission Flag]]</f>
        <v>1</v>
      </c>
      <c r="S7422">
        <f>--AND(Table1[[#This Row],[WithinTarget]]=1,Table1[[#This Row],[Patient Satisfaction Score]]&gt;=7)</f>
        <v>0</v>
      </c>
      <c r="T7422" t="str">
        <f>IF(LEFT(Table1[[#This Row],[Patient Gender]],1)="F","Female","Male")</f>
        <v>Male</v>
      </c>
    </row>
    <row r="7423" spans="1:20" x14ac:dyDescent="0.3">
      <c r="A7423" t="s">
        <v>7527</v>
      </c>
      <c r="B7423" s="1">
        <v>45350.331250000003</v>
      </c>
      <c r="C7423" t="s">
        <v>9</v>
      </c>
      <c r="D7423">
        <v>54</v>
      </c>
      <c r="E7423" t="s">
        <v>14</v>
      </c>
      <c r="F7423" t="s">
        <v>11</v>
      </c>
      <c r="G7423" t="b">
        <v>1</v>
      </c>
      <c r="I7423">
        <v>57</v>
      </c>
      <c r="J7423" t="b">
        <v>1</v>
      </c>
      <c r="K7423">
        <f>YEAR(Table1[[#This Row],[Patient Admission Date]])</f>
        <v>2024</v>
      </c>
      <c r="L7423" t="str">
        <f>TEXT(Table1[[#This Row],[Patient Admission Date]],"mmm")</f>
        <v>Feb</v>
      </c>
      <c r="M7423" t="str">
        <f>TEXT(Table1[[#This Row],[Patient Admission Date]],"ddd")</f>
        <v>Wed</v>
      </c>
      <c r="N7423" t="str">
        <f>TEXT(INT(HOUR(Table1[[#This Row],[Patient Admission Date]])/3)*3,"00")&amp;"-"&amp;TEXT(INT(HOUR(Table1[[#This Row],[Patient Admission Date]])/3)*3+3,"00")</f>
        <v>06-09</v>
      </c>
      <c r="O7423" t="str" cm="1">
        <f t="array" ref="O7423">_xlfn.IFS(Table1[[#This Row],[Patient Age]]&lt;=14,"0-14",Table1[[#This Row],[Patient Age]]&lt;=29,"15-29",Table1[[#This Row],[Patient Age]]&lt;=44,"30-44",Table1[[#This Row],[Patient Age]]&lt;=59,"45-59",Table1[[#This Row],[Patient Age]]&lt;=74,"60-74",TRUE,"75+")</f>
        <v>45-59</v>
      </c>
      <c r="P7423" t="str" cm="1">
        <f t="array" ref="P7423">_xlfn.IFS(Table1[[#This Row],[Patient Waittime]]&lt;=15,"0-15",Table1[[#This Row],[Patient Waittime]]&lt;=30,"16-30",Table1[[#This Row],[Patient Waittime]]&lt;=45,"31-45",Table1[[#This Row],[Patient Waittime]]&lt;=60,"46-60",TRUE,"60+")</f>
        <v>46-60</v>
      </c>
      <c r="Q7423">
        <f>--(Table1[[#This Row],[Patient Waittime]]&lt;=30)</f>
        <v>0</v>
      </c>
      <c r="R7423">
        <f>--Table1[[#This Row],[Patient Admission Flag]]</f>
        <v>1</v>
      </c>
      <c r="S7423">
        <f>--AND(Table1[[#This Row],[WithinTarget]]=1,Table1[[#This Row],[Patient Satisfaction Score]]&gt;=7)</f>
        <v>0</v>
      </c>
      <c r="T7423" t="str">
        <f>IF(LEFT(Table1[[#This Row],[Patient Gender]],1)="F","Female","Male")</f>
        <v>Male</v>
      </c>
    </row>
    <row r="7424" spans="1:20" x14ac:dyDescent="0.3">
      <c r="A7424" t="s">
        <v>7528</v>
      </c>
      <c r="B7424" s="1">
        <v>45593.712500000001</v>
      </c>
      <c r="C7424" t="s">
        <v>9</v>
      </c>
      <c r="D7424">
        <v>36</v>
      </c>
      <c r="E7424" t="s">
        <v>14</v>
      </c>
      <c r="F7424" t="s">
        <v>11</v>
      </c>
      <c r="G7424" t="b">
        <v>1</v>
      </c>
      <c r="I7424">
        <v>59</v>
      </c>
      <c r="J7424" t="b">
        <v>1</v>
      </c>
      <c r="K7424">
        <f>YEAR(Table1[[#This Row],[Patient Admission Date]])</f>
        <v>2024</v>
      </c>
      <c r="L7424" t="str">
        <f>TEXT(Table1[[#This Row],[Patient Admission Date]],"mmm")</f>
        <v>Oct</v>
      </c>
      <c r="M7424" t="str">
        <f>TEXT(Table1[[#This Row],[Patient Admission Date]],"ddd")</f>
        <v>Mon</v>
      </c>
      <c r="N7424" t="str">
        <f>TEXT(INT(HOUR(Table1[[#This Row],[Patient Admission Date]])/3)*3,"00")&amp;"-"&amp;TEXT(INT(HOUR(Table1[[#This Row],[Patient Admission Date]])/3)*3+3,"00")</f>
        <v>15-18</v>
      </c>
      <c r="O7424" t="str" cm="1">
        <f t="array" ref="O7424">_xlfn.IFS(Table1[[#This Row],[Patient Age]]&lt;=14,"0-14",Table1[[#This Row],[Patient Age]]&lt;=29,"15-29",Table1[[#This Row],[Patient Age]]&lt;=44,"30-44",Table1[[#This Row],[Patient Age]]&lt;=59,"45-59",Table1[[#This Row],[Patient Age]]&lt;=74,"60-74",TRUE,"75+")</f>
        <v>30-44</v>
      </c>
      <c r="P7424" t="str" cm="1">
        <f t="array" ref="P7424">_xlfn.IFS(Table1[[#This Row],[Patient Waittime]]&lt;=15,"0-15",Table1[[#This Row],[Patient Waittime]]&lt;=30,"16-30",Table1[[#This Row],[Patient Waittime]]&lt;=45,"31-45",Table1[[#This Row],[Patient Waittime]]&lt;=60,"46-60",TRUE,"60+")</f>
        <v>46-60</v>
      </c>
      <c r="Q7424">
        <f>--(Table1[[#This Row],[Patient Waittime]]&lt;=30)</f>
        <v>0</v>
      </c>
      <c r="R7424">
        <f>--Table1[[#This Row],[Patient Admission Flag]]</f>
        <v>1</v>
      </c>
      <c r="S7424">
        <f>--AND(Table1[[#This Row],[WithinTarget]]=1,Table1[[#This Row],[Patient Satisfaction Score]]&gt;=7)</f>
        <v>0</v>
      </c>
      <c r="T7424" t="str">
        <f>IF(LEFT(Table1[[#This Row],[Patient Gender]],1)="F","Female","Male")</f>
        <v>Male</v>
      </c>
    </row>
    <row r="7425" spans="1:20" x14ac:dyDescent="0.3">
      <c r="A7425" t="s">
        <v>7529</v>
      </c>
      <c r="B7425" s="1">
        <v>45420.115277777775</v>
      </c>
      <c r="C7425" t="s">
        <v>9</v>
      </c>
      <c r="D7425">
        <v>67</v>
      </c>
      <c r="E7425" t="s">
        <v>14</v>
      </c>
      <c r="F7425" t="s">
        <v>11</v>
      </c>
      <c r="G7425" t="b">
        <v>1</v>
      </c>
      <c r="H7425">
        <v>0</v>
      </c>
      <c r="I7425">
        <v>43</v>
      </c>
      <c r="J7425" t="b">
        <v>1</v>
      </c>
      <c r="K7425">
        <f>YEAR(Table1[[#This Row],[Patient Admission Date]])</f>
        <v>2024</v>
      </c>
      <c r="L7425" t="str">
        <f>TEXT(Table1[[#This Row],[Patient Admission Date]],"mmm")</f>
        <v>May</v>
      </c>
      <c r="M7425" t="str">
        <f>TEXT(Table1[[#This Row],[Patient Admission Date]],"ddd")</f>
        <v>Wed</v>
      </c>
      <c r="N7425" t="str">
        <f>TEXT(INT(HOUR(Table1[[#This Row],[Patient Admission Date]])/3)*3,"00")&amp;"-"&amp;TEXT(INT(HOUR(Table1[[#This Row],[Patient Admission Date]])/3)*3+3,"00")</f>
        <v>00-03</v>
      </c>
      <c r="O7425" t="str" cm="1">
        <f t="array" ref="O7425">_xlfn.IFS(Table1[[#This Row],[Patient Age]]&lt;=14,"0-14",Table1[[#This Row],[Patient Age]]&lt;=29,"15-29",Table1[[#This Row],[Patient Age]]&lt;=44,"30-44",Table1[[#This Row],[Patient Age]]&lt;=59,"45-59",Table1[[#This Row],[Patient Age]]&lt;=74,"60-74",TRUE,"75+")</f>
        <v>60-74</v>
      </c>
      <c r="P7425" t="str" cm="1">
        <f t="array" ref="P7425">_xlfn.IFS(Table1[[#This Row],[Patient Waittime]]&lt;=15,"0-15",Table1[[#This Row],[Patient Waittime]]&lt;=30,"16-30",Table1[[#This Row],[Patient Waittime]]&lt;=45,"31-45",Table1[[#This Row],[Patient Waittime]]&lt;=60,"46-60",TRUE,"60+")</f>
        <v>31-45</v>
      </c>
      <c r="Q7425">
        <f>--(Table1[[#This Row],[Patient Waittime]]&lt;=30)</f>
        <v>0</v>
      </c>
      <c r="R7425">
        <f>--Table1[[#This Row],[Patient Admission Flag]]</f>
        <v>1</v>
      </c>
      <c r="S7425">
        <f>--AND(Table1[[#This Row],[WithinTarget]]=1,Table1[[#This Row],[Patient Satisfaction Score]]&gt;=7)</f>
        <v>0</v>
      </c>
      <c r="T7425" t="str">
        <f>IF(LEFT(Table1[[#This Row],[Patient Gender]],1)="F","Female","Male")</f>
        <v>Male</v>
      </c>
    </row>
    <row r="7426" spans="1:20" x14ac:dyDescent="0.3">
      <c r="A7426" t="s">
        <v>7530</v>
      </c>
      <c r="B7426" s="1">
        <v>45181.628472222219</v>
      </c>
      <c r="C7426" t="s">
        <v>9</v>
      </c>
      <c r="D7426">
        <v>20</v>
      </c>
      <c r="E7426" t="s">
        <v>14</v>
      </c>
      <c r="F7426" t="s">
        <v>11</v>
      </c>
      <c r="G7426" t="b">
        <v>1</v>
      </c>
      <c r="H7426">
        <v>0</v>
      </c>
      <c r="I7426">
        <v>27</v>
      </c>
      <c r="J7426" t="b">
        <v>1</v>
      </c>
      <c r="K7426">
        <f>YEAR(Table1[[#This Row],[Patient Admission Date]])</f>
        <v>2023</v>
      </c>
      <c r="L7426" t="str">
        <f>TEXT(Table1[[#This Row],[Patient Admission Date]],"mmm")</f>
        <v>Sep</v>
      </c>
      <c r="M7426" t="str">
        <f>TEXT(Table1[[#This Row],[Patient Admission Date]],"ddd")</f>
        <v>Tue</v>
      </c>
      <c r="N7426" t="str">
        <f>TEXT(INT(HOUR(Table1[[#This Row],[Patient Admission Date]])/3)*3,"00")&amp;"-"&amp;TEXT(INT(HOUR(Table1[[#This Row],[Patient Admission Date]])/3)*3+3,"00")</f>
        <v>15-18</v>
      </c>
      <c r="O7426" t="str" cm="1">
        <f t="array" ref="O7426">_xlfn.IFS(Table1[[#This Row],[Patient Age]]&lt;=14,"0-14",Table1[[#This Row],[Patient Age]]&lt;=29,"15-29",Table1[[#This Row],[Patient Age]]&lt;=44,"30-44",Table1[[#This Row],[Patient Age]]&lt;=59,"45-59",Table1[[#This Row],[Patient Age]]&lt;=74,"60-74",TRUE,"75+")</f>
        <v>15-29</v>
      </c>
      <c r="P7426" t="str" cm="1">
        <f t="array" ref="P7426">_xlfn.IFS(Table1[[#This Row],[Patient Waittime]]&lt;=15,"0-15",Table1[[#This Row],[Patient Waittime]]&lt;=30,"16-30",Table1[[#This Row],[Patient Waittime]]&lt;=45,"31-45",Table1[[#This Row],[Patient Waittime]]&lt;=60,"46-60",TRUE,"60+")</f>
        <v>16-30</v>
      </c>
      <c r="Q7426">
        <f>--(Table1[[#This Row],[Patient Waittime]]&lt;=30)</f>
        <v>1</v>
      </c>
      <c r="R7426">
        <f>--Table1[[#This Row],[Patient Admission Flag]]</f>
        <v>1</v>
      </c>
      <c r="S7426">
        <f>--AND(Table1[[#This Row],[WithinTarget]]=1,Table1[[#This Row],[Patient Satisfaction Score]]&gt;=7)</f>
        <v>0</v>
      </c>
      <c r="T7426" t="str">
        <f>IF(LEFT(Table1[[#This Row],[Patient Gender]],1)="F","Female","Male")</f>
        <v>Male</v>
      </c>
    </row>
    <row r="7427" spans="1:20" x14ac:dyDescent="0.3">
      <c r="A7427" t="s">
        <v>7531</v>
      </c>
      <c r="B7427" s="1">
        <v>45495.178472222222</v>
      </c>
      <c r="C7427" t="s">
        <v>9</v>
      </c>
      <c r="D7427">
        <v>78</v>
      </c>
      <c r="E7427" t="s">
        <v>14</v>
      </c>
      <c r="F7427" t="s">
        <v>11</v>
      </c>
      <c r="G7427" t="b">
        <v>1</v>
      </c>
      <c r="H7427">
        <v>0</v>
      </c>
      <c r="I7427">
        <v>49</v>
      </c>
      <c r="J7427" t="b">
        <v>1</v>
      </c>
      <c r="K7427">
        <f>YEAR(Table1[[#This Row],[Patient Admission Date]])</f>
        <v>2024</v>
      </c>
      <c r="L7427" t="str">
        <f>TEXT(Table1[[#This Row],[Patient Admission Date]],"mmm")</f>
        <v>Jul</v>
      </c>
      <c r="M7427" t="str">
        <f>TEXT(Table1[[#This Row],[Patient Admission Date]],"ddd")</f>
        <v>Mon</v>
      </c>
      <c r="N7427" t="str">
        <f>TEXT(INT(HOUR(Table1[[#This Row],[Patient Admission Date]])/3)*3,"00")&amp;"-"&amp;TEXT(INT(HOUR(Table1[[#This Row],[Patient Admission Date]])/3)*3+3,"00")</f>
        <v>03-06</v>
      </c>
      <c r="O7427" t="str" cm="1">
        <f t="array" ref="O7427">_xlfn.IFS(Table1[[#This Row],[Patient Age]]&lt;=14,"0-14",Table1[[#This Row],[Patient Age]]&lt;=29,"15-29",Table1[[#This Row],[Patient Age]]&lt;=44,"30-44",Table1[[#This Row],[Patient Age]]&lt;=59,"45-59",Table1[[#This Row],[Patient Age]]&lt;=74,"60-74",TRUE,"75+")</f>
        <v>75+</v>
      </c>
      <c r="P7427" t="str" cm="1">
        <f t="array" ref="P7427">_xlfn.IFS(Table1[[#This Row],[Patient Waittime]]&lt;=15,"0-15",Table1[[#This Row],[Patient Waittime]]&lt;=30,"16-30",Table1[[#This Row],[Patient Waittime]]&lt;=45,"31-45",Table1[[#This Row],[Patient Waittime]]&lt;=60,"46-60",TRUE,"60+")</f>
        <v>46-60</v>
      </c>
      <c r="Q7427">
        <f>--(Table1[[#This Row],[Patient Waittime]]&lt;=30)</f>
        <v>0</v>
      </c>
      <c r="R7427">
        <f>--Table1[[#This Row],[Patient Admission Flag]]</f>
        <v>1</v>
      </c>
      <c r="S7427">
        <f>--AND(Table1[[#This Row],[WithinTarget]]=1,Table1[[#This Row],[Patient Satisfaction Score]]&gt;=7)</f>
        <v>0</v>
      </c>
      <c r="T7427" t="str">
        <f>IF(LEFT(Table1[[#This Row],[Patient Gender]],1)="F","Female","Male")</f>
        <v>Male</v>
      </c>
    </row>
    <row r="7428" spans="1:20" x14ac:dyDescent="0.3">
      <c r="A7428" t="s">
        <v>7532</v>
      </c>
      <c r="B7428" s="1">
        <v>45239.973611111112</v>
      </c>
      <c r="C7428" t="s">
        <v>9</v>
      </c>
      <c r="D7428">
        <v>35</v>
      </c>
      <c r="E7428" t="s">
        <v>14</v>
      </c>
      <c r="F7428" t="s">
        <v>11</v>
      </c>
      <c r="G7428" t="b">
        <v>1</v>
      </c>
      <c r="H7428">
        <v>0</v>
      </c>
      <c r="I7428">
        <v>43</v>
      </c>
      <c r="J7428" t="b">
        <v>1</v>
      </c>
      <c r="K7428">
        <f>YEAR(Table1[[#This Row],[Patient Admission Date]])</f>
        <v>2023</v>
      </c>
      <c r="L7428" t="str">
        <f>TEXT(Table1[[#This Row],[Patient Admission Date]],"mmm")</f>
        <v>Nov</v>
      </c>
      <c r="M7428" t="str">
        <f>TEXT(Table1[[#This Row],[Patient Admission Date]],"ddd")</f>
        <v>Thu</v>
      </c>
      <c r="N7428" t="str">
        <f>TEXT(INT(HOUR(Table1[[#This Row],[Patient Admission Date]])/3)*3,"00")&amp;"-"&amp;TEXT(INT(HOUR(Table1[[#This Row],[Patient Admission Date]])/3)*3+3,"00")</f>
        <v>21-24</v>
      </c>
      <c r="O7428" t="str" cm="1">
        <f t="array" ref="O7428">_xlfn.IFS(Table1[[#This Row],[Patient Age]]&lt;=14,"0-14",Table1[[#This Row],[Patient Age]]&lt;=29,"15-29",Table1[[#This Row],[Patient Age]]&lt;=44,"30-44",Table1[[#This Row],[Patient Age]]&lt;=59,"45-59",Table1[[#This Row],[Patient Age]]&lt;=74,"60-74",TRUE,"75+")</f>
        <v>30-44</v>
      </c>
      <c r="P7428" t="str" cm="1">
        <f t="array" ref="P7428">_xlfn.IFS(Table1[[#This Row],[Patient Waittime]]&lt;=15,"0-15",Table1[[#This Row],[Patient Waittime]]&lt;=30,"16-30",Table1[[#This Row],[Patient Waittime]]&lt;=45,"31-45",Table1[[#This Row],[Patient Waittime]]&lt;=60,"46-60",TRUE,"60+")</f>
        <v>31-45</v>
      </c>
      <c r="Q7428">
        <f>--(Table1[[#This Row],[Patient Waittime]]&lt;=30)</f>
        <v>0</v>
      </c>
      <c r="R7428">
        <f>--Table1[[#This Row],[Patient Admission Flag]]</f>
        <v>1</v>
      </c>
      <c r="S7428">
        <f>--AND(Table1[[#This Row],[WithinTarget]]=1,Table1[[#This Row],[Patient Satisfaction Score]]&gt;=7)</f>
        <v>0</v>
      </c>
      <c r="T7428" t="str">
        <f>IF(LEFT(Table1[[#This Row],[Patient Gender]],1)="F","Female","Male")</f>
        <v>Male</v>
      </c>
    </row>
    <row r="7429" spans="1:20" x14ac:dyDescent="0.3">
      <c r="A7429" t="s">
        <v>7533</v>
      </c>
      <c r="B7429" s="1">
        <v>45249.775000000001</v>
      </c>
      <c r="C7429" t="s">
        <v>9</v>
      </c>
      <c r="D7429">
        <v>79</v>
      </c>
      <c r="E7429" t="s">
        <v>14</v>
      </c>
      <c r="F7429" t="s">
        <v>11</v>
      </c>
      <c r="G7429" t="b">
        <v>1</v>
      </c>
      <c r="H7429">
        <v>0</v>
      </c>
      <c r="I7429">
        <v>35</v>
      </c>
      <c r="J7429" t="b">
        <v>1</v>
      </c>
      <c r="K7429">
        <f>YEAR(Table1[[#This Row],[Patient Admission Date]])</f>
        <v>2023</v>
      </c>
      <c r="L7429" t="str">
        <f>TEXT(Table1[[#This Row],[Patient Admission Date]],"mmm")</f>
        <v>Nov</v>
      </c>
      <c r="M7429" t="str">
        <f>TEXT(Table1[[#This Row],[Patient Admission Date]],"ddd")</f>
        <v>Sun</v>
      </c>
      <c r="N7429" t="str">
        <f>TEXT(INT(HOUR(Table1[[#This Row],[Patient Admission Date]])/3)*3,"00")&amp;"-"&amp;TEXT(INT(HOUR(Table1[[#This Row],[Patient Admission Date]])/3)*3+3,"00")</f>
        <v>18-21</v>
      </c>
      <c r="O7429" t="str" cm="1">
        <f t="array" ref="O7429">_xlfn.IFS(Table1[[#This Row],[Patient Age]]&lt;=14,"0-14",Table1[[#This Row],[Patient Age]]&lt;=29,"15-29",Table1[[#This Row],[Patient Age]]&lt;=44,"30-44",Table1[[#This Row],[Patient Age]]&lt;=59,"45-59",Table1[[#This Row],[Patient Age]]&lt;=74,"60-74",TRUE,"75+")</f>
        <v>75+</v>
      </c>
      <c r="P7429" t="str" cm="1">
        <f t="array" ref="P7429">_xlfn.IFS(Table1[[#This Row],[Patient Waittime]]&lt;=15,"0-15",Table1[[#This Row],[Patient Waittime]]&lt;=30,"16-30",Table1[[#This Row],[Patient Waittime]]&lt;=45,"31-45",Table1[[#This Row],[Patient Waittime]]&lt;=60,"46-60",TRUE,"60+")</f>
        <v>31-45</v>
      </c>
      <c r="Q7429">
        <f>--(Table1[[#This Row],[Patient Waittime]]&lt;=30)</f>
        <v>0</v>
      </c>
      <c r="R7429">
        <f>--Table1[[#This Row],[Patient Admission Flag]]</f>
        <v>1</v>
      </c>
      <c r="S7429">
        <f>--AND(Table1[[#This Row],[WithinTarget]]=1,Table1[[#This Row],[Patient Satisfaction Score]]&gt;=7)</f>
        <v>0</v>
      </c>
      <c r="T7429" t="str">
        <f>IF(LEFT(Table1[[#This Row],[Patient Gender]],1)="F","Female","Male")</f>
        <v>Male</v>
      </c>
    </row>
    <row r="7430" spans="1:20" x14ac:dyDescent="0.3">
      <c r="A7430" t="s">
        <v>7534</v>
      </c>
      <c r="B7430" s="1">
        <v>45211.815972222219</v>
      </c>
      <c r="C7430" t="s">
        <v>9</v>
      </c>
      <c r="D7430">
        <v>18</v>
      </c>
      <c r="E7430" t="s">
        <v>14</v>
      </c>
      <c r="F7430" t="s">
        <v>11</v>
      </c>
      <c r="G7430" t="b">
        <v>1</v>
      </c>
      <c r="H7430">
        <v>1</v>
      </c>
      <c r="I7430">
        <v>18</v>
      </c>
      <c r="J7430" t="b">
        <v>1</v>
      </c>
      <c r="K7430">
        <f>YEAR(Table1[[#This Row],[Patient Admission Date]])</f>
        <v>2023</v>
      </c>
      <c r="L7430" t="str">
        <f>TEXT(Table1[[#This Row],[Patient Admission Date]],"mmm")</f>
        <v>Oct</v>
      </c>
      <c r="M7430" t="str">
        <f>TEXT(Table1[[#This Row],[Patient Admission Date]],"ddd")</f>
        <v>Thu</v>
      </c>
      <c r="N7430" t="str">
        <f>TEXT(INT(HOUR(Table1[[#This Row],[Patient Admission Date]])/3)*3,"00")&amp;"-"&amp;TEXT(INT(HOUR(Table1[[#This Row],[Patient Admission Date]])/3)*3+3,"00")</f>
        <v>18-21</v>
      </c>
      <c r="O7430" t="str" cm="1">
        <f t="array" ref="O7430">_xlfn.IFS(Table1[[#This Row],[Patient Age]]&lt;=14,"0-14",Table1[[#This Row],[Patient Age]]&lt;=29,"15-29",Table1[[#This Row],[Patient Age]]&lt;=44,"30-44",Table1[[#This Row],[Patient Age]]&lt;=59,"45-59",Table1[[#This Row],[Patient Age]]&lt;=74,"60-74",TRUE,"75+")</f>
        <v>15-29</v>
      </c>
      <c r="P7430" t="str" cm="1">
        <f t="array" ref="P7430">_xlfn.IFS(Table1[[#This Row],[Patient Waittime]]&lt;=15,"0-15",Table1[[#This Row],[Patient Waittime]]&lt;=30,"16-30",Table1[[#This Row],[Patient Waittime]]&lt;=45,"31-45",Table1[[#This Row],[Patient Waittime]]&lt;=60,"46-60",TRUE,"60+")</f>
        <v>16-30</v>
      </c>
      <c r="Q7430">
        <f>--(Table1[[#This Row],[Patient Waittime]]&lt;=30)</f>
        <v>1</v>
      </c>
      <c r="R7430">
        <f>--Table1[[#This Row],[Patient Admission Flag]]</f>
        <v>1</v>
      </c>
      <c r="S7430">
        <f>--AND(Table1[[#This Row],[WithinTarget]]=1,Table1[[#This Row],[Patient Satisfaction Score]]&gt;=7)</f>
        <v>0</v>
      </c>
      <c r="T7430" t="str">
        <f>IF(LEFT(Table1[[#This Row],[Patient Gender]],1)="F","Female","Male")</f>
        <v>Male</v>
      </c>
    </row>
    <row r="7431" spans="1:20" x14ac:dyDescent="0.3">
      <c r="A7431" t="s">
        <v>7535</v>
      </c>
      <c r="B7431" s="1">
        <v>45304.1</v>
      </c>
      <c r="C7431" t="s">
        <v>9</v>
      </c>
      <c r="D7431">
        <v>8</v>
      </c>
      <c r="E7431" t="s">
        <v>14</v>
      </c>
      <c r="F7431" t="s">
        <v>11</v>
      </c>
      <c r="G7431" t="b">
        <v>1</v>
      </c>
      <c r="H7431">
        <v>1</v>
      </c>
      <c r="I7431">
        <v>57</v>
      </c>
      <c r="J7431" t="b">
        <v>1</v>
      </c>
      <c r="K7431">
        <f>YEAR(Table1[[#This Row],[Patient Admission Date]])</f>
        <v>2024</v>
      </c>
      <c r="L7431" t="str">
        <f>TEXT(Table1[[#This Row],[Patient Admission Date]],"mmm")</f>
        <v>Jan</v>
      </c>
      <c r="M7431" t="str">
        <f>TEXT(Table1[[#This Row],[Patient Admission Date]],"ddd")</f>
        <v>Sat</v>
      </c>
      <c r="N7431" t="str">
        <f>TEXT(INT(HOUR(Table1[[#This Row],[Patient Admission Date]])/3)*3,"00")&amp;"-"&amp;TEXT(INT(HOUR(Table1[[#This Row],[Patient Admission Date]])/3)*3+3,"00")</f>
        <v>00-03</v>
      </c>
      <c r="O7431" t="str" cm="1">
        <f t="array" ref="O7431">_xlfn.IFS(Table1[[#This Row],[Patient Age]]&lt;=14,"0-14",Table1[[#This Row],[Patient Age]]&lt;=29,"15-29",Table1[[#This Row],[Patient Age]]&lt;=44,"30-44",Table1[[#This Row],[Patient Age]]&lt;=59,"45-59",Table1[[#This Row],[Patient Age]]&lt;=74,"60-74",TRUE,"75+")</f>
        <v>0-14</v>
      </c>
      <c r="P7431" t="str" cm="1">
        <f t="array" ref="P7431">_xlfn.IFS(Table1[[#This Row],[Patient Waittime]]&lt;=15,"0-15",Table1[[#This Row],[Patient Waittime]]&lt;=30,"16-30",Table1[[#This Row],[Patient Waittime]]&lt;=45,"31-45",Table1[[#This Row],[Patient Waittime]]&lt;=60,"46-60",TRUE,"60+")</f>
        <v>46-60</v>
      </c>
      <c r="Q7431">
        <f>--(Table1[[#This Row],[Patient Waittime]]&lt;=30)</f>
        <v>0</v>
      </c>
      <c r="R7431">
        <f>--Table1[[#This Row],[Patient Admission Flag]]</f>
        <v>1</v>
      </c>
      <c r="S7431">
        <f>--AND(Table1[[#This Row],[WithinTarget]]=1,Table1[[#This Row],[Patient Satisfaction Score]]&gt;=7)</f>
        <v>0</v>
      </c>
      <c r="T7431" t="str">
        <f>IF(LEFT(Table1[[#This Row],[Patient Gender]],1)="F","Female","Male")</f>
        <v>Male</v>
      </c>
    </row>
    <row r="7432" spans="1:20" x14ac:dyDescent="0.3">
      <c r="A7432" t="s">
        <v>7536</v>
      </c>
      <c r="B7432" s="1">
        <v>45105.46597222222</v>
      </c>
      <c r="C7432" t="s">
        <v>9</v>
      </c>
      <c r="D7432">
        <v>60</v>
      </c>
      <c r="E7432" t="s">
        <v>14</v>
      </c>
      <c r="F7432" t="s">
        <v>11</v>
      </c>
      <c r="G7432" t="b">
        <v>1</v>
      </c>
      <c r="H7432">
        <v>1</v>
      </c>
      <c r="I7432">
        <v>49</v>
      </c>
      <c r="J7432" t="b">
        <v>1</v>
      </c>
      <c r="K7432">
        <f>YEAR(Table1[[#This Row],[Patient Admission Date]])</f>
        <v>2023</v>
      </c>
      <c r="L7432" t="str">
        <f>TEXT(Table1[[#This Row],[Patient Admission Date]],"mmm")</f>
        <v>Jun</v>
      </c>
      <c r="M7432" t="str">
        <f>TEXT(Table1[[#This Row],[Patient Admission Date]],"ddd")</f>
        <v>Wed</v>
      </c>
      <c r="N7432" t="str">
        <f>TEXT(INT(HOUR(Table1[[#This Row],[Patient Admission Date]])/3)*3,"00")&amp;"-"&amp;TEXT(INT(HOUR(Table1[[#This Row],[Patient Admission Date]])/3)*3+3,"00")</f>
        <v>09-12</v>
      </c>
      <c r="O7432" t="str" cm="1">
        <f t="array" ref="O7432">_xlfn.IFS(Table1[[#This Row],[Patient Age]]&lt;=14,"0-14",Table1[[#This Row],[Patient Age]]&lt;=29,"15-29",Table1[[#This Row],[Patient Age]]&lt;=44,"30-44",Table1[[#This Row],[Patient Age]]&lt;=59,"45-59",Table1[[#This Row],[Patient Age]]&lt;=74,"60-74",TRUE,"75+")</f>
        <v>60-74</v>
      </c>
      <c r="P7432" t="str" cm="1">
        <f t="array" ref="P7432">_xlfn.IFS(Table1[[#This Row],[Patient Waittime]]&lt;=15,"0-15",Table1[[#This Row],[Patient Waittime]]&lt;=30,"16-30",Table1[[#This Row],[Patient Waittime]]&lt;=45,"31-45",Table1[[#This Row],[Patient Waittime]]&lt;=60,"46-60",TRUE,"60+")</f>
        <v>46-60</v>
      </c>
      <c r="Q7432">
        <f>--(Table1[[#This Row],[Patient Waittime]]&lt;=30)</f>
        <v>0</v>
      </c>
      <c r="R7432">
        <f>--Table1[[#This Row],[Patient Admission Flag]]</f>
        <v>1</v>
      </c>
      <c r="S7432">
        <f>--AND(Table1[[#This Row],[WithinTarget]]=1,Table1[[#This Row],[Patient Satisfaction Score]]&gt;=7)</f>
        <v>0</v>
      </c>
      <c r="T7432" t="str">
        <f>IF(LEFT(Table1[[#This Row],[Patient Gender]],1)="F","Female","Male")</f>
        <v>Male</v>
      </c>
    </row>
    <row r="7433" spans="1:20" x14ac:dyDescent="0.3">
      <c r="A7433" t="s">
        <v>7537</v>
      </c>
      <c r="B7433" s="1">
        <v>45245.920138888891</v>
      </c>
      <c r="C7433" t="s">
        <v>9</v>
      </c>
      <c r="D7433">
        <v>2</v>
      </c>
      <c r="E7433" t="s">
        <v>14</v>
      </c>
      <c r="F7433" t="s">
        <v>11</v>
      </c>
      <c r="G7433" t="b">
        <v>1</v>
      </c>
      <c r="H7433">
        <v>1</v>
      </c>
      <c r="I7433">
        <v>45</v>
      </c>
      <c r="J7433" t="b">
        <v>1</v>
      </c>
      <c r="K7433">
        <f>YEAR(Table1[[#This Row],[Patient Admission Date]])</f>
        <v>2023</v>
      </c>
      <c r="L7433" t="str">
        <f>TEXT(Table1[[#This Row],[Patient Admission Date]],"mmm")</f>
        <v>Nov</v>
      </c>
      <c r="M7433" t="str">
        <f>TEXT(Table1[[#This Row],[Patient Admission Date]],"ddd")</f>
        <v>Wed</v>
      </c>
      <c r="N7433" t="str">
        <f>TEXT(INT(HOUR(Table1[[#This Row],[Patient Admission Date]])/3)*3,"00")&amp;"-"&amp;TEXT(INT(HOUR(Table1[[#This Row],[Patient Admission Date]])/3)*3+3,"00")</f>
        <v>21-24</v>
      </c>
      <c r="O7433" t="str" cm="1">
        <f t="array" ref="O7433">_xlfn.IFS(Table1[[#This Row],[Patient Age]]&lt;=14,"0-14",Table1[[#This Row],[Patient Age]]&lt;=29,"15-29",Table1[[#This Row],[Patient Age]]&lt;=44,"30-44",Table1[[#This Row],[Patient Age]]&lt;=59,"45-59",Table1[[#This Row],[Patient Age]]&lt;=74,"60-74",TRUE,"75+")</f>
        <v>0-14</v>
      </c>
      <c r="P7433" t="str" cm="1">
        <f t="array" ref="P7433">_xlfn.IFS(Table1[[#This Row],[Patient Waittime]]&lt;=15,"0-15",Table1[[#This Row],[Patient Waittime]]&lt;=30,"16-30",Table1[[#This Row],[Patient Waittime]]&lt;=45,"31-45",Table1[[#This Row],[Patient Waittime]]&lt;=60,"46-60",TRUE,"60+")</f>
        <v>31-45</v>
      </c>
      <c r="Q7433">
        <f>--(Table1[[#This Row],[Patient Waittime]]&lt;=30)</f>
        <v>0</v>
      </c>
      <c r="R7433">
        <f>--Table1[[#This Row],[Patient Admission Flag]]</f>
        <v>1</v>
      </c>
      <c r="S7433">
        <f>--AND(Table1[[#This Row],[WithinTarget]]=1,Table1[[#This Row],[Patient Satisfaction Score]]&gt;=7)</f>
        <v>0</v>
      </c>
      <c r="T7433" t="str">
        <f>IF(LEFT(Table1[[#This Row],[Patient Gender]],1)="F","Female","Male")</f>
        <v>Male</v>
      </c>
    </row>
    <row r="7434" spans="1:20" x14ac:dyDescent="0.3">
      <c r="A7434" t="s">
        <v>7538</v>
      </c>
      <c r="B7434" s="1">
        <v>45486.654861111114</v>
      </c>
      <c r="C7434" t="s">
        <v>9</v>
      </c>
      <c r="D7434">
        <v>31</v>
      </c>
      <c r="E7434" t="s">
        <v>14</v>
      </c>
      <c r="F7434" t="s">
        <v>11</v>
      </c>
      <c r="G7434" t="b">
        <v>1</v>
      </c>
      <c r="H7434">
        <v>1</v>
      </c>
      <c r="I7434">
        <v>38</v>
      </c>
      <c r="J7434" t="b">
        <v>1</v>
      </c>
      <c r="K7434">
        <f>YEAR(Table1[[#This Row],[Patient Admission Date]])</f>
        <v>2024</v>
      </c>
      <c r="L7434" t="str">
        <f>TEXT(Table1[[#This Row],[Patient Admission Date]],"mmm")</f>
        <v>Jul</v>
      </c>
      <c r="M7434" t="str">
        <f>TEXT(Table1[[#This Row],[Patient Admission Date]],"ddd")</f>
        <v>Sat</v>
      </c>
      <c r="N7434" t="str">
        <f>TEXT(INT(HOUR(Table1[[#This Row],[Patient Admission Date]])/3)*3,"00")&amp;"-"&amp;TEXT(INT(HOUR(Table1[[#This Row],[Patient Admission Date]])/3)*3+3,"00")</f>
        <v>15-18</v>
      </c>
      <c r="O7434" t="str" cm="1">
        <f t="array" ref="O7434">_xlfn.IFS(Table1[[#This Row],[Patient Age]]&lt;=14,"0-14",Table1[[#This Row],[Patient Age]]&lt;=29,"15-29",Table1[[#This Row],[Patient Age]]&lt;=44,"30-44",Table1[[#This Row],[Patient Age]]&lt;=59,"45-59",Table1[[#This Row],[Patient Age]]&lt;=74,"60-74",TRUE,"75+")</f>
        <v>30-44</v>
      </c>
      <c r="P7434" t="str" cm="1">
        <f t="array" ref="P7434">_xlfn.IFS(Table1[[#This Row],[Patient Waittime]]&lt;=15,"0-15",Table1[[#This Row],[Patient Waittime]]&lt;=30,"16-30",Table1[[#This Row],[Patient Waittime]]&lt;=45,"31-45",Table1[[#This Row],[Patient Waittime]]&lt;=60,"46-60",TRUE,"60+")</f>
        <v>31-45</v>
      </c>
      <c r="Q7434">
        <f>--(Table1[[#This Row],[Patient Waittime]]&lt;=30)</f>
        <v>0</v>
      </c>
      <c r="R7434">
        <f>--Table1[[#This Row],[Patient Admission Flag]]</f>
        <v>1</v>
      </c>
      <c r="S7434">
        <f>--AND(Table1[[#This Row],[WithinTarget]]=1,Table1[[#This Row],[Patient Satisfaction Score]]&gt;=7)</f>
        <v>0</v>
      </c>
      <c r="T7434" t="str">
        <f>IF(LEFT(Table1[[#This Row],[Patient Gender]],1)="F","Female","Male")</f>
        <v>Male</v>
      </c>
    </row>
    <row r="7435" spans="1:20" x14ac:dyDescent="0.3">
      <c r="A7435" t="s">
        <v>7539</v>
      </c>
      <c r="B7435" s="1">
        <v>45157.948611111111</v>
      </c>
      <c r="C7435" t="s">
        <v>9</v>
      </c>
      <c r="D7435">
        <v>65</v>
      </c>
      <c r="E7435" t="s">
        <v>14</v>
      </c>
      <c r="F7435" t="s">
        <v>11</v>
      </c>
      <c r="G7435" t="b">
        <v>1</v>
      </c>
      <c r="H7435">
        <v>2</v>
      </c>
      <c r="I7435">
        <v>28</v>
      </c>
      <c r="J7435" t="b">
        <v>1</v>
      </c>
      <c r="K7435">
        <f>YEAR(Table1[[#This Row],[Patient Admission Date]])</f>
        <v>2023</v>
      </c>
      <c r="L7435" t="str">
        <f>TEXT(Table1[[#This Row],[Patient Admission Date]],"mmm")</f>
        <v>Aug</v>
      </c>
      <c r="M7435" t="str">
        <f>TEXT(Table1[[#This Row],[Patient Admission Date]],"ddd")</f>
        <v>Sat</v>
      </c>
      <c r="N7435" t="str">
        <f>TEXT(INT(HOUR(Table1[[#This Row],[Patient Admission Date]])/3)*3,"00")&amp;"-"&amp;TEXT(INT(HOUR(Table1[[#This Row],[Patient Admission Date]])/3)*3+3,"00")</f>
        <v>21-24</v>
      </c>
      <c r="O7435" t="str" cm="1">
        <f t="array" ref="O7435">_xlfn.IFS(Table1[[#This Row],[Patient Age]]&lt;=14,"0-14",Table1[[#This Row],[Patient Age]]&lt;=29,"15-29",Table1[[#This Row],[Patient Age]]&lt;=44,"30-44",Table1[[#This Row],[Patient Age]]&lt;=59,"45-59",Table1[[#This Row],[Patient Age]]&lt;=74,"60-74",TRUE,"75+")</f>
        <v>60-74</v>
      </c>
      <c r="P7435" t="str" cm="1">
        <f t="array" ref="P7435">_xlfn.IFS(Table1[[#This Row],[Patient Waittime]]&lt;=15,"0-15",Table1[[#This Row],[Patient Waittime]]&lt;=30,"16-30",Table1[[#This Row],[Patient Waittime]]&lt;=45,"31-45",Table1[[#This Row],[Patient Waittime]]&lt;=60,"46-60",TRUE,"60+")</f>
        <v>16-30</v>
      </c>
      <c r="Q7435">
        <f>--(Table1[[#This Row],[Patient Waittime]]&lt;=30)</f>
        <v>1</v>
      </c>
      <c r="R7435">
        <f>--Table1[[#This Row],[Patient Admission Flag]]</f>
        <v>1</v>
      </c>
      <c r="S7435">
        <f>--AND(Table1[[#This Row],[WithinTarget]]=1,Table1[[#This Row],[Patient Satisfaction Score]]&gt;=7)</f>
        <v>0</v>
      </c>
      <c r="T7435" t="str">
        <f>IF(LEFT(Table1[[#This Row],[Patient Gender]],1)="F","Female","Male")</f>
        <v>Male</v>
      </c>
    </row>
    <row r="7436" spans="1:20" x14ac:dyDescent="0.3">
      <c r="A7436" t="s">
        <v>7540</v>
      </c>
      <c r="B7436" s="1">
        <v>45434.755555555559</v>
      </c>
      <c r="C7436" t="s">
        <v>9</v>
      </c>
      <c r="D7436">
        <v>6</v>
      </c>
      <c r="E7436" t="s">
        <v>14</v>
      </c>
      <c r="F7436" t="s">
        <v>11</v>
      </c>
      <c r="G7436" t="b">
        <v>1</v>
      </c>
      <c r="H7436">
        <v>2</v>
      </c>
      <c r="I7436">
        <v>22</v>
      </c>
      <c r="J7436" t="b">
        <v>1</v>
      </c>
      <c r="K7436">
        <f>YEAR(Table1[[#This Row],[Patient Admission Date]])</f>
        <v>2024</v>
      </c>
      <c r="L7436" t="str">
        <f>TEXT(Table1[[#This Row],[Patient Admission Date]],"mmm")</f>
        <v>May</v>
      </c>
      <c r="M7436" t="str">
        <f>TEXT(Table1[[#This Row],[Patient Admission Date]],"ddd")</f>
        <v>Wed</v>
      </c>
      <c r="N7436" t="str">
        <f>TEXT(INT(HOUR(Table1[[#This Row],[Patient Admission Date]])/3)*3,"00")&amp;"-"&amp;TEXT(INT(HOUR(Table1[[#This Row],[Patient Admission Date]])/3)*3+3,"00")</f>
        <v>18-21</v>
      </c>
      <c r="O7436" t="str" cm="1">
        <f t="array" ref="O7436">_xlfn.IFS(Table1[[#This Row],[Patient Age]]&lt;=14,"0-14",Table1[[#This Row],[Patient Age]]&lt;=29,"15-29",Table1[[#This Row],[Patient Age]]&lt;=44,"30-44",Table1[[#This Row],[Patient Age]]&lt;=59,"45-59",Table1[[#This Row],[Patient Age]]&lt;=74,"60-74",TRUE,"75+")</f>
        <v>0-14</v>
      </c>
      <c r="P7436" t="str" cm="1">
        <f t="array" ref="P7436">_xlfn.IFS(Table1[[#This Row],[Patient Waittime]]&lt;=15,"0-15",Table1[[#This Row],[Patient Waittime]]&lt;=30,"16-30",Table1[[#This Row],[Patient Waittime]]&lt;=45,"31-45",Table1[[#This Row],[Patient Waittime]]&lt;=60,"46-60",TRUE,"60+")</f>
        <v>16-30</v>
      </c>
      <c r="Q7436">
        <f>--(Table1[[#This Row],[Patient Waittime]]&lt;=30)</f>
        <v>1</v>
      </c>
      <c r="R7436">
        <f>--Table1[[#This Row],[Patient Admission Flag]]</f>
        <v>1</v>
      </c>
      <c r="S7436">
        <f>--AND(Table1[[#This Row],[WithinTarget]]=1,Table1[[#This Row],[Patient Satisfaction Score]]&gt;=7)</f>
        <v>0</v>
      </c>
      <c r="T7436" t="str">
        <f>IF(LEFT(Table1[[#This Row],[Patient Gender]],1)="F","Female","Male")</f>
        <v>Male</v>
      </c>
    </row>
    <row r="7437" spans="1:20" x14ac:dyDescent="0.3">
      <c r="A7437" t="s">
        <v>7541</v>
      </c>
      <c r="B7437" s="1">
        <v>45554.972916666666</v>
      </c>
      <c r="C7437" t="s">
        <v>9</v>
      </c>
      <c r="D7437">
        <v>17</v>
      </c>
      <c r="E7437" t="s">
        <v>14</v>
      </c>
      <c r="F7437" t="s">
        <v>11</v>
      </c>
      <c r="G7437" t="b">
        <v>1</v>
      </c>
      <c r="H7437">
        <v>2</v>
      </c>
      <c r="I7437">
        <v>31</v>
      </c>
      <c r="J7437" t="b">
        <v>1</v>
      </c>
      <c r="K7437">
        <f>YEAR(Table1[[#This Row],[Patient Admission Date]])</f>
        <v>2024</v>
      </c>
      <c r="L7437" t="str">
        <f>TEXT(Table1[[#This Row],[Patient Admission Date]],"mmm")</f>
        <v>Sep</v>
      </c>
      <c r="M7437" t="str">
        <f>TEXT(Table1[[#This Row],[Patient Admission Date]],"ddd")</f>
        <v>Thu</v>
      </c>
      <c r="N7437" t="str">
        <f>TEXT(INT(HOUR(Table1[[#This Row],[Patient Admission Date]])/3)*3,"00")&amp;"-"&amp;TEXT(INT(HOUR(Table1[[#This Row],[Patient Admission Date]])/3)*3+3,"00")</f>
        <v>21-24</v>
      </c>
      <c r="O7437" t="str" cm="1">
        <f t="array" ref="O7437">_xlfn.IFS(Table1[[#This Row],[Patient Age]]&lt;=14,"0-14",Table1[[#This Row],[Patient Age]]&lt;=29,"15-29",Table1[[#This Row],[Patient Age]]&lt;=44,"30-44",Table1[[#This Row],[Patient Age]]&lt;=59,"45-59",Table1[[#This Row],[Patient Age]]&lt;=74,"60-74",TRUE,"75+")</f>
        <v>15-29</v>
      </c>
      <c r="P7437" t="str" cm="1">
        <f t="array" ref="P7437">_xlfn.IFS(Table1[[#This Row],[Patient Waittime]]&lt;=15,"0-15",Table1[[#This Row],[Patient Waittime]]&lt;=30,"16-30",Table1[[#This Row],[Patient Waittime]]&lt;=45,"31-45",Table1[[#This Row],[Patient Waittime]]&lt;=60,"46-60",TRUE,"60+")</f>
        <v>31-45</v>
      </c>
      <c r="Q7437">
        <f>--(Table1[[#This Row],[Patient Waittime]]&lt;=30)</f>
        <v>0</v>
      </c>
      <c r="R7437">
        <f>--Table1[[#This Row],[Patient Admission Flag]]</f>
        <v>1</v>
      </c>
      <c r="S7437">
        <f>--AND(Table1[[#This Row],[WithinTarget]]=1,Table1[[#This Row],[Patient Satisfaction Score]]&gt;=7)</f>
        <v>0</v>
      </c>
      <c r="T7437" t="str">
        <f>IF(LEFT(Table1[[#This Row],[Patient Gender]],1)="F","Female","Male")</f>
        <v>Male</v>
      </c>
    </row>
    <row r="7438" spans="1:20" x14ac:dyDescent="0.3">
      <c r="A7438" t="s">
        <v>7542</v>
      </c>
      <c r="B7438" s="1">
        <v>45114.464583333334</v>
      </c>
      <c r="C7438" t="s">
        <v>9</v>
      </c>
      <c r="D7438">
        <v>6</v>
      </c>
      <c r="E7438" t="s">
        <v>14</v>
      </c>
      <c r="F7438" t="s">
        <v>11</v>
      </c>
      <c r="G7438" t="b">
        <v>1</v>
      </c>
      <c r="H7438">
        <v>2</v>
      </c>
      <c r="I7438">
        <v>50</v>
      </c>
      <c r="J7438" t="b">
        <v>1</v>
      </c>
      <c r="K7438">
        <f>YEAR(Table1[[#This Row],[Patient Admission Date]])</f>
        <v>2023</v>
      </c>
      <c r="L7438" t="str">
        <f>TEXT(Table1[[#This Row],[Patient Admission Date]],"mmm")</f>
        <v>Jul</v>
      </c>
      <c r="M7438" t="str">
        <f>TEXT(Table1[[#This Row],[Patient Admission Date]],"ddd")</f>
        <v>Fri</v>
      </c>
      <c r="N7438" t="str">
        <f>TEXT(INT(HOUR(Table1[[#This Row],[Patient Admission Date]])/3)*3,"00")&amp;"-"&amp;TEXT(INT(HOUR(Table1[[#This Row],[Patient Admission Date]])/3)*3+3,"00")</f>
        <v>09-12</v>
      </c>
      <c r="O7438" t="str" cm="1">
        <f t="array" ref="O7438">_xlfn.IFS(Table1[[#This Row],[Patient Age]]&lt;=14,"0-14",Table1[[#This Row],[Patient Age]]&lt;=29,"15-29",Table1[[#This Row],[Patient Age]]&lt;=44,"30-44",Table1[[#This Row],[Patient Age]]&lt;=59,"45-59",Table1[[#This Row],[Patient Age]]&lt;=74,"60-74",TRUE,"75+")</f>
        <v>0-14</v>
      </c>
      <c r="P7438" t="str" cm="1">
        <f t="array" ref="P7438">_xlfn.IFS(Table1[[#This Row],[Patient Waittime]]&lt;=15,"0-15",Table1[[#This Row],[Patient Waittime]]&lt;=30,"16-30",Table1[[#This Row],[Patient Waittime]]&lt;=45,"31-45",Table1[[#This Row],[Patient Waittime]]&lt;=60,"46-60",TRUE,"60+")</f>
        <v>46-60</v>
      </c>
      <c r="Q7438">
        <f>--(Table1[[#This Row],[Patient Waittime]]&lt;=30)</f>
        <v>0</v>
      </c>
      <c r="R7438">
        <f>--Table1[[#This Row],[Patient Admission Flag]]</f>
        <v>1</v>
      </c>
      <c r="S7438">
        <f>--AND(Table1[[#This Row],[WithinTarget]]=1,Table1[[#This Row],[Patient Satisfaction Score]]&gt;=7)</f>
        <v>0</v>
      </c>
      <c r="T7438" t="str">
        <f>IF(LEFT(Table1[[#This Row],[Patient Gender]],1)="F","Female","Male")</f>
        <v>Male</v>
      </c>
    </row>
    <row r="7439" spans="1:20" x14ac:dyDescent="0.3">
      <c r="A7439" t="s">
        <v>7543</v>
      </c>
      <c r="B7439" s="1">
        <v>45471.815972222219</v>
      </c>
      <c r="C7439" t="s">
        <v>9</v>
      </c>
      <c r="D7439">
        <v>30</v>
      </c>
      <c r="E7439" t="s">
        <v>14</v>
      </c>
      <c r="F7439" t="s">
        <v>11</v>
      </c>
      <c r="G7439" t="b">
        <v>1</v>
      </c>
      <c r="H7439">
        <v>2</v>
      </c>
      <c r="I7439">
        <v>22</v>
      </c>
      <c r="J7439" t="b">
        <v>1</v>
      </c>
      <c r="K7439">
        <f>YEAR(Table1[[#This Row],[Patient Admission Date]])</f>
        <v>2024</v>
      </c>
      <c r="L7439" t="str">
        <f>TEXT(Table1[[#This Row],[Patient Admission Date]],"mmm")</f>
        <v>Jun</v>
      </c>
      <c r="M7439" t="str">
        <f>TEXT(Table1[[#This Row],[Patient Admission Date]],"ddd")</f>
        <v>Fri</v>
      </c>
      <c r="N7439" t="str">
        <f>TEXT(INT(HOUR(Table1[[#This Row],[Patient Admission Date]])/3)*3,"00")&amp;"-"&amp;TEXT(INT(HOUR(Table1[[#This Row],[Patient Admission Date]])/3)*3+3,"00")</f>
        <v>18-21</v>
      </c>
      <c r="O7439" t="str" cm="1">
        <f t="array" ref="O7439">_xlfn.IFS(Table1[[#This Row],[Patient Age]]&lt;=14,"0-14",Table1[[#This Row],[Patient Age]]&lt;=29,"15-29",Table1[[#This Row],[Patient Age]]&lt;=44,"30-44",Table1[[#This Row],[Patient Age]]&lt;=59,"45-59",Table1[[#This Row],[Patient Age]]&lt;=74,"60-74",TRUE,"75+")</f>
        <v>30-44</v>
      </c>
      <c r="P7439" t="str" cm="1">
        <f t="array" ref="P7439">_xlfn.IFS(Table1[[#This Row],[Patient Waittime]]&lt;=15,"0-15",Table1[[#This Row],[Patient Waittime]]&lt;=30,"16-30",Table1[[#This Row],[Patient Waittime]]&lt;=45,"31-45",Table1[[#This Row],[Patient Waittime]]&lt;=60,"46-60",TRUE,"60+")</f>
        <v>16-30</v>
      </c>
      <c r="Q7439">
        <f>--(Table1[[#This Row],[Patient Waittime]]&lt;=30)</f>
        <v>1</v>
      </c>
      <c r="R7439">
        <f>--Table1[[#This Row],[Patient Admission Flag]]</f>
        <v>1</v>
      </c>
      <c r="S7439">
        <f>--AND(Table1[[#This Row],[WithinTarget]]=1,Table1[[#This Row],[Patient Satisfaction Score]]&gt;=7)</f>
        <v>0</v>
      </c>
      <c r="T7439" t="str">
        <f>IF(LEFT(Table1[[#This Row],[Patient Gender]],1)="F","Female","Male")</f>
        <v>Male</v>
      </c>
    </row>
    <row r="7440" spans="1:20" x14ac:dyDescent="0.3">
      <c r="A7440" t="s">
        <v>7544</v>
      </c>
      <c r="B7440" s="1">
        <v>45108.302083333336</v>
      </c>
      <c r="C7440" t="s">
        <v>9</v>
      </c>
      <c r="D7440">
        <v>2</v>
      </c>
      <c r="E7440" t="s">
        <v>14</v>
      </c>
      <c r="F7440" t="s">
        <v>11</v>
      </c>
      <c r="G7440" t="b">
        <v>1</v>
      </c>
      <c r="H7440">
        <v>2</v>
      </c>
      <c r="I7440">
        <v>39</v>
      </c>
      <c r="J7440" t="b">
        <v>1</v>
      </c>
      <c r="K7440">
        <f>YEAR(Table1[[#This Row],[Patient Admission Date]])</f>
        <v>2023</v>
      </c>
      <c r="L7440" t="str">
        <f>TEXT(Table1[[#This Row],[Patient Admission Date]],"mmm")</f>
        <v>Jul</v>
      </c>
      <c r="M7440" t="str">
        <f>TEXT(Table1[[#This Row],[Patient Admission Date]],"ddd")</f>
        <v>Sat</v>
      </c>
      <c r="N7440" t="str">
        <f>TEXT(INT(HOUR(Table1[[#This Row],[Patient Admission Date]])/3)*3,"00")&amp;"-"&amp;TEXT(INT(HOUR(Table1[[#This Row],[Patient Admission Date]])/3)*3+3,"00")</f>
        <v>06-09</v>
      </c>
      <c r="O7440" t="str" cm="1">
        <f t="array" ref="O7440">_xlfn.IFS(Table1[[#This Row],[Patient Age]]&lt;=14,"0-14",Table1[[#This Row],[Patient Age]]&lt;=29,"15-29",Table1[[#This Row],[Patient Age]]&lt;=44,"30-44",Table1[[#This Row],[Patient Age]]&lt;=59,"45-59",Table1[[#This Row],[Patient Age]]&lt;=74,"60-74",TRUE,"75+")</f>
        <v>0-14</v>
      </c>
      <c r="P7440" t="str" cm="1">
        <f t="array" ref="P7440">_xlfn.IFS(Table1[[#This Row],[Patient Waittime]]&lt;=15,"0-15",Table1[[#This Row],[Patient Waittime]]&lt;=30,"16-30",Table1[[#This Row],[Patient Waittime]]&lt;=45,"31-45",Table1[[#This Row],[Patient Waittime]]&lt;=60,"46-60",TRUE,"60+")</f>
        <v>31-45</v>
      </c>
      <c r="Q7440">
        <f>--(Table1[[#This Row],[Patient Waittime]]&lt;=30)</f>
        <v>0</v>
      </c>
      <c r="R7440">
        <f>--Table1[[#This Row],[Patient Admission Flag]]</f>
        <v>1</v>
      </c>
      <c r="S7440">
        <f>--AND(Table1[[#This Row],[WithinTarget]]=1,Table1[[#This Row],[Patient Satisfaction Score]]&gt;=7)</f>
        <v>0</v>
      </c>
      <c r="T7440" t="str">
        <f>IF(LEFT(Table1[[#This Row],[Patient Gender]],1)="F","Female","Male")</f>
        <v>Male</v>
      </c>
    </row>
    <row r="7441" spans="1:20" x14ac:dyDescent="0.3">
      <c r="A7441" t="s">
        <v>7545</v>
      </c>
      <c r="B7441" s="1">
        <v>45133.996527777781</v>
      </c>
      <c r="C7441" t="s">
        <v>9</v>
      </c>
      <c r="D7441">
        <v>30</v>
      </c>
      <c r="E7441" t="s">
        <v>14</v>
      </c>
      <c r="F7441" t="s">
        <v>11</v>
      </c>
      <c r="G7441" t="b">
        <v>1</v>
      </c>
      <c r="H7441">
        <v>2</v>
      </c>
      <c r="I7441">
        <v>53</v>
      </c>
      <c r="J7441" t="b">
        <v>1</v>
      </c>
      <c r="K7441">
        <f>YEAR(Table1[[#This Row],[Patient Admission Date]])</f>
        <v>2023</v>
      </c>
      <c r="L7441" t="str">
        <f>TEXT(Table1[[#This Row],[Patient Admission Date]],"mmm")</f>
        <v>Jul</v>
      </c>
      <c r="M7441" t="str">
        <f>TEXT(Table1[[#This Row],[Patient Admission Date]],"ddd")</f>
        <v>Wed</v>
      </c>
      <c r="N7441" t="str">
        <f>TEXT(INT(HOUR(Table1[[#This Row],[Patient Admission Date]])/3)*3,"00")&amp;"-"&amp;TEXT(INT(HOUR(Table1[[#This Row],[Patient Admission Date]])/3)*3+3,"00")</f>
        <v>21-24</v>
      </c>
      <c r="O7441" t="str" cm="1">
        <f t="array" ref="O7441">_xlfn.IFS(Table1[[#This Row],[Patient Age]]&lt;=14,"0-14",Table1[[#This Row],[Patient Age]]&lt;=29,"15-29",Table1[[#This Row],[Patient Age]]&lt;=44,"30-44",Table1[[#This Row],[Patient Age]]&lt;=59,"45-59",Table1[[#This Row],[Patient Age]]&lt;=74,"60-74",TRUE,"75+")</f>
        <v>30-44</v>
      </c>
      <c r="P7441" t="str" cm="1">
        <f t="array" ref="P7441">_xlfn.IFS(Table1[[#This Row],[Patient Waittime]]&lt;=15,"0-15",Table1[[#This Row],[Patient Waittime]]&lt;=30,"16-30",Table1[[#This Row],[Patient Waittime]]&lt;=45,"31-45",Table1[[#This Row],[Patient Waittime]]&lt;=60,"46-60",TRUE,"60+")</f>
        <v>46-60</v>
      </c>
      <c r="Q7441">
        <f>--(Table1[[#This Row],[Patient Waittime]]&lt;=30)</f>
        <v>0</v>
      </c>
      <c r="R7441">
        <f>--Table1[[#This Row],[Patient Admission Flag]]</f>
        <v>1</v>
      </c>
      <c r="S7441">
        <f>--AND(Table1[[#This Row],[WithinTarget]]=1,Table1[[#This Row],[Patient Satisfaction Score]]&gt;=7)</f>
        <v>0</v>
      </c>
      <c r="T7441" t="str">
        <f>IF(LEFT(Table1[[#This Row],[Patient Gender]],1)="F","Female","Male")</f>
        <v>Male</v>
      </c>
    </row>
    <row r="7442" spans="1:20" x14ac:dyDescent="0.3">
      <c r="A7442" t="s">
        <v>7546</v>
      </c>
      <c r="B7442" s="1">
        <v>45590.461805555555</v>
      </c>
      <c r="C7442" t="s">
        <v>9</v>
      </c>
      <c r="D7442">
        <v>26</v>
      </c>
      <c r="E7442" t="s">
        <v>14</v>
      </c>
      <c r="F7442" t="s">
        <v>11</v>
      </c>
      <c r="G7442" t="b">
        <v>1</v>
      </c>
      <c r="H7442">
        <v>3</v>
      </c>
      <c r="I7442">
        <v>47</v>
      </c>
      <c r="J7442" t="b">
        <v>1</v>
      </c>
      <c r="K7442">
        <f>YEAR(Table1[[#This Row],[Patient Admission Date]])</f>
        <v>2024</v>
      </c>
      <c r="L7442" t="str">
        <f>TEXT(Table1[[#This Row],[Patient Admission Date]],"mmm")</f>
        <v>Oct</v>
      </c>
      <c r="M7442" t="str">
        <f>TEXT(Table1[[#This Row],[Patient Admission Date]],"ddd")</f>
        <v>Fri</v>
      </c>
      <c r="N7442" t="str">
        <f>TEXT(INT(HOUR(Table1[[#This Row],[Patient Admission Date]])/3)*3,"00")&amp;"-"&amp;TEXT(INT(HOUR(Table1[[#This Row],[Patient Admission Date]])/3)*3+3,"00")</f>
        <v>09-12</v>
      </c>
      <c r="O7442" t="str" cm="1">
        <f t="array" ref="O7442">_xlfn.IFS(Table1[[#This Row],[Patient Age]]&lt;=14,"0-14",Table1[[#This Row],[Patient Age]]&lt;=29,"15-29",Table1[[#This Row],[Patient Age]]&lt;=44,"30-44",Table1[[#This Row],[Patient Age]]&lt;=59,"45-59",Table1[[#This Row],[Patient Age]]&lt;=74,"60-74",TRUE,"75+")</f>
        <v>15-29</v>
      </c>
      <c r="P7442" t="str" cm="1">
        <f t="array" ref="P7442">_xlfn.IFS(Table1[[#This Row],[Patient Waittime]]&lt;=15,"0-15",Table1[[#This Row],[Patient Waittime]]&lt;=30,"16-30",Table1[[#This Row],[Patient Waittime]]&lt;=45,"31-45",Table1[[#This Row],[Patient Waittime]]&lt;=60,"46-60",TRUE,"60+")</f>
        <v>46-60</v>
      </c>
      <c r="Q7442">
        <f>--(Table1[[#This Row],[Patient Waittime]]&lt;=30)</f>
        <v>0</v>
      </c>
      <c r="R7442">
        <f>--Table1[[#This Row],[Patient Admission Flag]]</f>
        <v>1</v>
      </c>
      <c r="S7442">
        <f>--AND(Table1[[#This Row],[WithinTarget]]=1,Table1[[#This Row],[Patient Satisfaction Score]]&gt;=7)</f>
        <v>0</v>
      </c>
      <c r="T7442" t="str">
        <f>IF(LEFT(Table1[[#This Row],[Patient Gender]],1)="F","Female","Male")</f>
        <v>Male</v>
      </c>
    </row>
    <row r="7443" spans="1:20" x14ac:dyDescent="0.3">
      <c r="A7443" t="s">
        <v>7547</v>
      </c>
      <c r="B7443" s="1">
        <v>45315.479166666664</v>
      </c>
      <c r="C7443" t="s">
        <v>9</v>
      </c>
      <c r="D7443">
        <v>52</v>
      </c>
      <c r="E7443" t="s">
        <v>14</v>
      </c>
      <c r="F7443" t="s">
        <v>11</v>
      </c>
      <c r="G7443" t="b">
        <v>1</v>
      </c>
      <c r="H7443">
        <v>3</v>
      </c>
      <c r="I7443">
        <v>46</v>
      </c>
      <c r="J7443" t="b">
        <v>1</v>
      </c>
      <c r="K7443">
        <f>YEAR(Table1[[#This Row],[Patient Admission Date]])</f>
        <v>2024</v>
      </c>
      <c r="L7443" t="str">
        <f>TEXT(Table1[[#This Row],[Patient Admission Date]],"mmm")</f>
        <v>Jan</v>
      </c>
      <c r="M7443" t="str">
        <f>TEXT(Table1[[#This Row],[Patient Admission Date]],"ddd")</f>
        <v>Wed</v>
      </c>
      <c r="N7443" t="str">
        <f>TEXT(INT(HOUR(Table1[[#This Row],[Patient Admission Date]])/3)*3,"00")&amp;"-"&amp;TEXT(INT(HOUR(Table1[[#This Row],[Patient Admission Date]])/3)*3+3,"00")</f>
        <v>09-12</v>
      </c>
      <c r="O7443" t="str" cm="1">
        <f t="array" ref="O7443">_xlfn.IFS(Table1[[#This Row],[Patient Age]]&lt;=14,"0-14",Table1[[#This Row],[Patient Age]]&lt;=29,"15-29",Table1[[#This Row],[Patient Age]]&lt;=44,"30-44",Table1[[#This Row],[Patient Age]]&lt;=59,"45-59",Table1[[#This Row],[Patient Age]]&lt;=74,"60-74",TRUE,"75+")</f>
        <v>45-59</v>
      </c>
      <c r="P7443" t="str" cm="1">
        <f t="array" ref="P7443">_xlfn.IFS(Table1[[#This Row],[Patient Waittime]]&lt;=15,"0-15",Table1[[#This Row],[Patient Waittime]]&lt;=30,"16-30",Table1[[#This Row],[Patient Waittime]]&lt;=45,"31-45",Table1[[#This Row],[Patient Waittime]]&lt;=60,"46-60",TRUE,"60+")</f>
        <v>46-60</v>
      </c>
      <c r="Q7443">
        <f>--(Table1[[#This Row],[Patient Waittime]]&lt;=30)</f>
        <v>0</v>
      </c>
      <c r="R7443">
        <f>--Table1[[#This Row],[Patient Admission Flag]]</f>
        <v>1</v>
      </c>
      <c r="S7443">
        <f>--AND(Table1[[#This Row],[WithinTarget]]=1,Table1[[#This Row],[Patient Satisfaction Score]]&gt;=7)</f>
        <v>0</v>
      </c>
      <c r="T7443" t="str">
        <f>IF(LEFT(Table1[[#This Row],[Patient Gender]],1)="F","Female","Male")</f>
        <v>Male</v>
      </c>
    </row>
    <row r="7444" spans="1:20" x14ac:dyDescent="0.3">
      <c r="A7444" t="s">
        <v>7548</v>
      </c>
      <c r="B7444" s="1">
        <v>45194.618750000001</v>
      </c>
      <c r="C7444" t="s">
        <v>9</v>
      </c>
      <c r="D7444">
        <v>65</v>
      </c>
      <c r="E7444" t="s">
        <v>14</v>
      </c>
      <c r="F7444" t="s">
        <v>11</v>
      </c>
      <c r="G7444" t="b">
        <v>1</v>
      </c>
      <c r="H7444">
        <v>3</v>
      </c>
      <c r="I7444">
        <v>59</v>
      </c>
      <c r="J7444" t="b">
        <v>1</v>
      </c>
      <c r="K7444">
        <f>YEAR(Table1[[#This Row],[Patient Admission Date]])</f>
        <v>2023</v>
      </c>
      <c r="L7444" t="str">
        <f>TEXT(Table1[[#This Row],[Patient Admission Date]],"mmm")</f>
        <v>Sep</v>
      </c>
      <c r="M7444" t="str">
        <f>TEXT(Table1[[#This Row],[Patient Admission Date]],"ddd")</f>
        <v>Mon</v>
      </c>
      <c r="N7444" t="str">
        <f>TEXT(INT(HOUR(Table1[[#This Row],[Patient Admission Date]])/3)*3,"00")&amp;"-"&amp;TEXT(INT(HOUR(Table1[[#This Row],[Patient Admission Date]])/3)*3+3,"00")</f>
        <v>12-15</v>
      </c>
      <c r="O7444" t="str" cm="1">
        <f t="array" ref="O7444">_xlfn.IFS(Table1[[#This Row],[Patient Age]]&lt;=14,"0-14",Table1[[#This Row],[Patient Age]]&lt;=29,"15-29",Table1[[#This Row],[Patient Age]]&lt;=44,"30-44",Table1[[#This Row],[Patient Age]]&lt;=59,"45-59",Table1[[#This Row],[Patient Age]]&lt;=74,"60-74",TRUE,"75+")</f>
        <v>60-74</v>
      </c>
      <c r="P7444" t="str" cm="1">
        <f t="array" ref="P7444">_xlfn.IFS(Table1[[#This Row],[Patient Waittime]]&lt;=15,"0-15",Table1[[#This Row],[Patient Waittime]]&lt;=30,"16-30",Table1[[#This Row],[Patient Waittime]]&lt;=45,"31-45",Table1[[#This Row],[Patient Waittime]]&lt;=60,"46-60",TRUE,"60+")</f>
        <v>46-60</v>
      </c>
      <c r="Q7444">
        <f>--(Table1[[#This Row],[Patient Waittime]]&lt;=30)</f>
        <v>0</v>
      </c>
      <c r="R7444">
        <f>--Table1[[#This Row],[Patient Admission Flag]]</f>
        <v>1</v>
      </c>
      <c r="S7444">
        <f>--AND(Table1[[#This Row],[WithinTarget]]=1,Table1[[#This Row],[Patient Satisfaction Score]]&gt;=7)</f>
        <v>0</v>
      </c>
      <c r="T7444" t="str">
        <f>IF(LEFT(Table1[[#This Row],[Patient Gender]],1)="F","Female","Male")</f>
        <v>Male</v>
      </c>
    </row>
    <row r="7445" spans="1:20" x14ac:dyDescent="0.3">
      <c r="A7445" t="s">
        <v>7549</v>
      </c>
      <c r="B7445" s="1">
        <v>45318.038888888892</v>
      </c>
      <c r="C7445" t="s">
        <v>9</v>
      </c>
      <c r="D7445">
        <v>71</v>
      </c>
      <c r="E7445" t="s">
        <v>14</v>
      </c>
      <c r="F7445" t="s">
        <v>11</v>
      </c>
      <c r="G7445" t="b">
        <v>1</v>
      </c>
      <c r="H7445">
        <v>3</v>
      </c>
      <c r="I7445">
        <v>11</v>
      </c>
      <c r="J7445" t="b">
        <v>1</v>
      </c>
      <c r="K7445">
        <f>YEAR(Table1[[#This Row],[Patient Admission Date]])</f>
        <v>2024</v>
      </c>
      <c r="L7445" t="str">
        <f>TEXT(Table1[[#This Row],[Patient Admission Date]],"mmm")</f>
        <v>Jan</v>
      </c>
      <c r="M7445" t="str">
        <f>TEXT(Table1[[#This Row],[Patient Admission Date]],"ddd")</f>
        <v>Sat</v>
      </c>
      <c r="N7445" t="str">
        <f>TEXT(INT(HOUR(Table1[[#This Row],[Patient Admission Date]])/3)*3,"00")&amp;"-"&amp;TEXT(INT(HOUR(Table1[[#This Row],[Patient Admission Date]])/3)*3+3,"00")</f>
        <v>00-03</v>
      </c>
      <c r="O7445" t="str" cm="1">
        <f t="array" ref="O7445">_xlfn.IFS(Table1[[#This Row],[Patient Age]]&lt;=14,"0-14",Table1[[#This Row],[Patient Age]]&lt;=29,"15-29",Table1[[#This Row],[Patient Age]]&lt;=44,"30-44",Table1[[#This Row],[Patient Age]]&lt;=59,"45-59",Table1[[#This Row],[Patient Age]]&lt;=74,"60-74",TRUE,"75+")</f>
        <v>60-74</v>
      </c>
      <c r="P7445" t="str" cm="1">
        <f t="array" ref="P7445">_xlfn.IFS(Table1[[#This Row],[Patient Waittime]]&lt;=15,"0-15",Table1[[#This Row],[Patient Waittime]]&lt;=30,"16-30",Table1[[#This Row],[Patient Waittime]]&lt;=45,"31-45",Table1[[#This Row],[Patient Waittime]]&lt;=60,"46-60",TRUE,"60+")</f>
        <v>0-15</v>
      </c>
      <c r="Q7445">
        <f>--(Table1[[#This Row],[Patient Waittime]]&lt;=30)</f>
        <v>1</v>
      </c>
      <c r="R7445">
        <f>--Table1[[#This Row],[Patient Admission Flag]]</f>
        <v>1</v>
      </c>
      <c r="S7445">
        <f>--AND(Table1[[#This Row],[WithinTarget]]=1,Table1[[#This Row],[Patient Satisfaction Score]]&gt;=7)</f>
        <v>0</v>
      </c>
      <c r="T7445" t="str">
        <f>IF(LEFT(Table1[[#This Row],[Patient Gender]],1)="F","Female","Male")</f>
        <v>Male</v>
      </c>
    </row>
    <row r="7446" spans="1:20" x14ac:dyDescent="0.3">
      <c r="A7446" t="s">
        <v>7550</v>
      </c>
      <c r="B7446" s="1">
        <v>45457.154861111114</v>
      </c>
      <c r="C7446" t="s">
        <v>9</v>
      </c>
      <c r="D7446">
        <v>34</v>
      </c>
      <c r="E7446" t="s">
        <v>14</v>
      </c>
      <c r="F7446" t="s">
        <v>11</v>
      </c>
      <c r="G7446" t="b">
        <v>1</v>
      </c>
      <c r="H7446">
        <v>4</v>
      </c>
      <c r="I7446">
        <v>59</v>
      </c>
      <c r="J7446" t="b">
        <v>1</v>
      </c>
      <c r="K7446">
        <f>YEAR(Table1[[#This Row],[Patient Admission Date]])</f>
        <v>2024</v>
      </c>
      <c r="L7446" t="str">
        <f>TEXT(Table1[[#This Row],[Patient Admission Date]],"mmm")</f>
        <v>Jun</v>
      </c>
      <c r="M7446" t="str">
        <f>TEXT(Table1[[#This Row],[Patient Admission Date]],"ddd")</f>
        <v>Fri</v>
      </c>
      <c r="N7446" t="str">
        <f>TEXT(INT(HOUR(Table1[[#This Row],[Patient Admission Date]])/3)*3,"00")&amp;"-"&amp;TEXT(INT(HOUR(Table1[[#This Row],[Patient Admission Date]])/3)*3+3,"00")</f>
        <v>03-06</v>
      </c>
      <c r="O7446" t="str" cm="1">
        <f t="array" ref="O7446">_xlfn.IFS(Table1[[#This Row],[Patient Age]]&lt;=14,"0-14",Table1[[#This Row],[Patient Age]]&lt;=29,"15-29",Table1[[#This Row],[Patient Age]]&lt;=44,"30-44",Table1[[#This Row],[Patient Age]]&lt;=59,"45-59",Table1[[#This Row],[Patient Age]]&lt;=74,"60-74",TRUE,"75+")</f>
        <v>30-44</v>
      </c>
      <c r="P7446" t="str" cm="1">
        <f t="array" ref="P7446">_xlfn.IFS(Table1[[#This Row],[Patient Waittime]]&lt;=15,"0-15",Table1[[#This Row],[Patient Waittime]]&lt;=30,"16-30",Table1[[#This Row],[Patient Waittime]]&lt;=45,"31-45",Table1[[#This Row],[Patient Waittime]]&lt;=60,"46-60",TRUE,"60+")</f>
        <v>46-60</v>
      </c>
      <c r="Q7446">
        <f>--(Table1[[#This Row],[Patient Waittime]]&lt;=30)</f>
        <v>0</v>
      </c>
      <c r="R7446">
        <f>--Table1[[#This Row],[Patient Admission Flag]]</f>
        <v>1</v>
      </c>
      <c r="S7446">
        <f>--AND(Table1[[#This Row],[WithinTarget]]=1,Table1[[#This Row],[Patient Satisfaction Score]]&gt;=7)</f>
        <v>0</v>
      </c>
      <c r="T7446" t="str">
        <f>IF(LEFT(Table1[[#This Row],[Patient Gender]],1)="F","Female","Male")</f>
        <v>Male</v>
      </c>
    </row>
    <row r="7447" spans="1:20" x14ac:dyDescent="0.3">
      <c r="A7447" t="s">
        <v>7551</v>
      </c>
      <c r="B7447" s="1">
        <v>45578.679861111108</v>
      </c>
      <c r="C7447" t="s">
        <v>9</v>
      </c>
      <c r="D7447">
        <v>39</v>
      </c>
      <c r="E7447" t="s">
        <v>14</v>
      </c>
      <c r="F7447" t="s">
        <v>11</v>
      </c>
      <c r="G7447" t="b">
        <v>1</v>
      </c>
      <c r="H7447">
        <v>4</v>
      </c>
      <c r="I7447">
        <v>20</v>
      </c>
      <c r="J7447" t="b">
        <v>1</v>
      </c>
      <c r="K7447">
        <f>YEAR(Table1[[#This Row],[Patient Admission Date]])</f>
        <v>2024</v>
      </c>
      <c r="L7447" t="str">
        <f>TEXT(Table1[[#This Row],[Patient Admission Date]],"mmm")</f>
        <v>Oct</v>
      </c>
      <c r="M7447" t="str">
        <f>TEXT(Table1[[#This Row],[Patient Admission Date]],"ddd")</f>
        <v>Sun</v>
      </c>
      <c r="N7447" t="str">
        <f>TEXT(INT(HOUR(Table1[[#This Row],[Patient Admission Date]])/3)*3,"00")&amp;"-"&amp;TEXT(INT(HOUR(Table1[[#This Row],[Patient Admission Date]])/3)*3+3,"00")</f>
        <v>15-18</v>
      </c>
      <c r="O7447" t="str" cm="1">
        <f t="array" ref="O7447">_xlfn.IFS(Table1[[#This Row],[Patient Age]]&lt;=14,"0-14",Table1[[#This Row],[Patient Age]]&lt;=29,"15-29",Table1[[#This Row],[Patient Age]]&lt;=44,"30-44",Table1[[#This Row],[Patient Age]]&lt;=59,"45-59",Table1[[#This Row],[Patient Age]]&lt;=74,"60-74",TRUE,"75+")</f>
        <v>30-44</v>
      </c>
      <c r="P7447" t="str" cm="1">
        <f t="array" ref="P7447">_xlfn.IFS(Table1[[#This Row],[Patient Waittime]]&lt;=15,"0-15",Table1[[#This Row],[Patient Waittime]]&lt;=30,"16-30",Table1[[#This Row],[Patient Waittime]]&lt;=45,"31-45",Table1[[#This Row],[Patient Waittime]]&lt;=60,"46-60",TRUE,"60+")</f>
        <v>16-30</v>
      </c>
      <c r="Q7447">
        <f>--(Table1[[#This Row],[Patient Waittime]]&lt;=30)</f>
        <v>1</v>
      </c>
      <c r="R7447">
        <f>--Table1[[#This Row],[Patient Admission Flag]]</f>
        <v>1</v>
      </c>
      <c r="S7447">
        <f>--AND(Table1[[#This Row],[WithinTarget]]=1,Table1[[#This Row],[Patient Satisfaction Score]]&gt;=7)</f>
        <v>0</v>
      </c>
      <c r="T7447" t="str">
        <f>IF(LEFT(Table1[[#This Row],[Patient Gender]],1)="F","Female","Male")</f>
        <v>Male</v>
      </c>
    </row>
    <row r="7448" spans="1:20" x14ac:dyDescent="0.3">
      <c r="A7448" t="s">
        <v>7552</v>
      </c>
      <c r="B7448" s="1">
        <v>45207.90625</v>
      </c>
      <c r="C7448" t="s">
        <v>9</v>
      </c>
      <c r="D7448">
        <v>3</v>
      </c>
      <c r="E7448" t="s">
        <v>14</v>
      </c>
      <c r="F7448" t="s">
        <v>11</v>
      </c>
      <c r="G7448" t="b">
        <v>1</v>
      </c>
      <c r="H7448">
        <v>4</v>
      </c>
      <c r="I7448">
        <v>25</v>
      </c>
      <c r="J7448" t="b">
        <v>1</v>
      </c>
      <c r="K7448">
        <f>YEAR(Table1[[#This Row],[Patient Admission Date]])</f>
        <v>2023</v>
      </c>
      <c r="L7448" t="str">
        <f>TEXT(Table1[[#This Row],[Patient Admission Date]],"mmm")</f>
        <v>Oct</v>
      </c>
      <c r="M7448" t="str">
        <f>TEXT(Table1[[#This Row],[Patient Admission Date]],"ddd")</f>
        <v>Sun</v>
      </c>
      <c r="N7448" t="str">
        <f>TEXT(INT(HOUR(Table1[[#This Row],[Patient Admission Date]])/3)*3,"00")&amp;"-"&amp;TEXT(INT(HOUR(Table1[[#This Row],[Patient Admission Date]])/3)*3+3,"00")</f>
        <v>21-24</v>
      </c>
      <c r="O7448" t="str" cm="1">
        <f t="array" ref="O7448">_xlfn.IFS(Table1[[#This Row],[Patient Age]]&lt;=14,"0-14",Table1[[#This Row],[Patient Age]]&lt;=29,"15-29",Table1[[#This Row],[Patient Age]]&lt;=44,"30-44",Table1[[#This Row],[Patient Age]]&lt;=59,"45-59",Table1[[#This Row],[Patient Age]]&lt;=74,"60-74",TRUE,"75+")</f>
        <v>0-14</v>
      </c>
      <c r="P7448" t="str" cm="1">
        <f t="array" ref="P7448">_xlfn.IFS(Table1[[#This Row],[Patient Waittime]]&lt;=15,"0-15",Table1[[#This Row],[Patient Waittime]]&lt;=30,"16-30",Table1[[#This Row],[Patient Waittime]]&lt;=45,"31-45",Table1[[#This Row],[Patient Waittime]]&lt;=60,"46-60",TRUE,"60+")</f>
        <v>16-30</v>
      </c>
      <c r="Q7448">
        <f>--(Table1[[#This Row],[Patient Waittime]]&lt;=30)</f>
        <v>1</v>
      </c>
      <c r="R7448">
        <f>--Table1[[#This Row],[Patient Admission Flag]]</f>
        <v>1</v>
      </c>
      <c r="S7448">
        <f>--AND(Table1[[#This Row],[WithinTarget]]=1,Table1[[#This Row],[Patient Satisfaction Score]]&gt;=7)</f>
        <v>0</v>
      </c>
      <c r="T7448" t="str">
        <f>IF(LEFT(Table1[[#This Row],[Patient Gender]],1)="F","Female","Male")</f>
        <v>Male</v>
      </c>
    </row>
    <row r="7449" spans="1:20" x14ac:dyDescent="0.3">
      <c r="A7449" t="s">
        <v>7553</v>
      </c>
      <c r="B7449" s="1">
        <v>45282.009027777778</v>
      </c>
      <c r="C7449" t="s">
        <v>9</v>
      </c>
      <c r="D7449">
        <v>67</v>
      </c>
      <c r="E7449" t="s">
        <v>14</v>
      </c>
      <c r="F7449" t="s">
        <v>11</v>
      </c>
      <c r="G7449" t="b">
        <v>1</v>
      </c>
      <c r="H7449">
        <v>4</v>
      </c>
      <c r="I7449">
        <v>15</v>
      </c>
      <c r="J7449" t="b">
        <v>1</v>
      </c>
      <c r="K7449">
        <f>YEAR(Table1[[#This Row],[Patient Admission Date]])</f>
        <v>2023</v>
      </c>
      <c r="L7449" t="str">
        <f>TEXT(Table1[[#This Row],[Patient Admission Date]],"mmm")</f>
        <v>Dec</v>
      </c>
      <c r="M7449" t="str">
        <f>TEXT(Table1[[#This Row],[Patient Admission Date]],"ddd")</f>
        <v>Fri</v>
      </c>
      <c r="N7449" t="str">
        <f>TEXT(INT(HOUR(Table1[[#This Row],[Patient Admission Date]])/3)*3,"00")&amp;"-"&amp;TEXT(INT(HOUR(Table1[[#This Row],[Patient Admission Date]])/3)*3+3,"00")</f>
        <v>00-03</v>
      </c>
      <c r="O7449" t="str" cm="1">
        <f t="array" ref="O7449">_xlfn.IFS(Table1[[#This Row],[Patient Age]]&lt;=14,"0-14",Table1[[#This Row],[Patient Age]]&lt;=29,"15-29",Table1[[#This Row],[Patient Age]]&lt;=44,"30-44",Table1[[#This Row],[Patient Age]]&lt;=59,"45-59",Table1[[#This Row],[Patient Age]]&lt;=74,"60-74",TRUE,"75+")</f>
        <v>60-74</v>
      </c>
      <c r="P7449" t="str" cm="1">
        <f t="array" ref="P7449">_xlfn.IFS(Table1[[#This Row],[Patient Waittime]]&lt;=15,"0-15",Table1[[#This Row],[Patient Waittime]]&lt;=30,"16-30",Table1[[#This Row],[Patient Waittime]]&lt;=45,"31-45",Table1[[#This Row],[Patient Waittime]]&lt;=60,"46-60",TRUE,"60+")</f>
        <v>0-15</v>
      </c>
      <c r="Q7449">
        <f>--(Table1[[#This Row],[Patient Waittime]]&lt;=30)</f>
        <v>1</v>
      </c>
      <c r="R7449">
        <f>--Table1[[#This Row],[Patient Admission Flag]]</f>
        <v>1</v>
      </c>
      <c r="S7449">
        <f>--AND(Table1[[#This Row],[WithinTarget]]=1,Table1[[#This Row],[Patient Satisfaction Score]]&gt;=7)</f>
        <v>0</v>
      </c>
      <c r="T7449" t="str">
        <f>IF(LEFT(Table1[[#This Row],[Patient Gender]],1)="F","Female","Male")</f>
        <v>Male</v>
      </c>
    </row>
    <row r="7450" spans="1:20" x14ac:dyDescent="0.3">
      <c r="A7450" t="s">
        <v>7554</v>
      </c>
      <c r="B7450" s="1">
        <v>45427.95208333333</v>
      </c>
      <c r="C7450" t="s">
        <v>9</v>
      </c>
      <c r="D7450">
        <v>67</v>
      </c>
      <c r="E7450" t="s">
        <v>14</v>
      </c>
      <c r="F7450" t="s">
        <v>11</v>
      </c>
      <c r="G7450" t="b">
        <v>1</v>
      </c>
      <c r="H7450">
        <v>4</v>
      </c>
      <c r="I7450">
        <v>19</v>
      </c>
      <c r="J7450" t="b">
        <v>1</v>
      </c>
      <c r="K7450">
        <f>YEAR(Table1[[#This Row],[Patient Admission Date]])</f>
        <v>2024</v>
      </c>
      <c r="L7450" t="str">
        <f>TEXT(Table1[[#This Row],[Patient Admission Date]],"mmm")</f>
        <v>May</v>
      </c>
      <c r="M7450" t="str">
        <f>TEXT(Table1[[#This Row],[Patient Admission Date]],"ddd")</f>
        <v>Wed</v>
      </c>
      <c r="N7450" t="str">
        <f>TEXT(INT(HOUR(Table1[[#This Row],[Patient Admission Date]])/3)*3,"00")&amp;"-"&amp;TEXT(INT(HOUR(Table1[[#This Row],[Patient Admission Date]])/3)*3+3,"00")</f>
        <v>21-24</v>
      </c>
      <c r="O7450" t="str" cm="1">
        <f t="array" ref="O7450">_xlfn.IFS(Table1[[#This Row],[Patient Age]]&lt;=14,"0-14",Table1[[#This Row],[Patient Age]]&lt;=29,"15-29",Table1[[#This Row],[Patient Age]]&lt;=44,"30-44",Table1[[#This Row],[Patient Age]]&lt;=59,"45-59",Table1[[#This Row],[Patient Age]]&lt;=74,"60-74",TRUE,"75+")</f>
        <v>60-74</v>
      </c>
      <c r="P7450" t="str" cm="1">
        <f t="array" ref="P7450">_xlfn.IFS(Table1[[#This Row],[Patient Waittime]]&lt;=15,"0-15",Table1[[#This Row],[Patient Waittime]]&lt;=30,"16-30",Table1[[#This Row],[Patient Waittime]]&lt;=45,"31-45",Table1[[#This Row],[Patient Waittime]]&lt;=60,"46-60",TRUE,"60+")</f>
        <v>16-30</v>
      </c>
      <c r="Q7450">
        <f>--(Table1[[#This Row],[Patient Waittime]]&lt;=30)</f>
        <v>1</v>
      </c>
      <c r="R7450">
        <f>--Table1[[#This Row],[Patient Admission Flag]]</f>
        <v>1</v>
      </c>
      <c r="S7450">
        <f>--AND(Table1[[#This Row],[WithinTarget]]=1,Table1[[#This Row],[Patient Satisfaction Score]]&gt;=7)</f>
        <v>0</v>
      </c>
      <c r="T7450" t="str">
        <f>IF(LEFT(Table1[[#This Row],[Patient Gender]],1)="F","Female","Male")</f>
        <v>Male</v>
      </c>
    </row>
    <row r="7451" spans="1:20" x14ac:dyDescent="0.3">
      <c r="A7451" t="s">
        <v>7555</v>
      </c>
      <c r="B7451" s="1">
        <v>45294.225694444445</v>
      </c>
      <c r="C7451" t="s">
        <v>9</v>
      </c>
      <c r="D7451">
        <v>11</v>
      </c>
      <c r="E7451" t="s">
        <v>14</v>
      </c>
      <c r="F7451" t="s">
        <v>11</v>
      </c>
      <c r="G7451" t="b">
        <v>1</v>
      </c>
      <c r="H7451">
        <v>5</v>
      </c>
      <c r="I7451">
        <v>40</v>
      </c>
      <c r="J7451" t="b">
        <v>1</v>
      </c>
      <c r="K7451">
        <f>YEAR(Table1[[#This Row],[Patient Admission Date]])</f>
        <v>2024</v>
      </c>
      <c r="L7451" t="str">
        <f>TEXT(Table1[[#This Row],[Patient Admission Date]],"mmm")</f>
        <v>Jan</v>
      </c>
      <c r="M7451" t="str">
        <f>TEXT(Table1[[#This Row],[Patient Admission Date]],"ddd")</f>
        <v>Wed</v>
      </c>
      <c r="N7451" t="str">
        <f>TEXT(INT(HOUR(Table1[[#This Row],[Patient Admission Date]])/3)*3,"00")&amp;"-"&amp;TEXT(INT(HOUR(Table1[[#This Row],[Patient Admission Date]])/3)*3+3,"00")</f>
        <v>03-06</v>
      </c>
      <c r="O7451" t="str" cm="1">
        <f t="array" ref="O7451">_xlfn.IFS(Table1[[#This Row],[Patient Age]]&lt;=14,"0-14",Table1[[#This Row],[Patient Age]]&lt;=29,"15-29",Table1[[#This Row],[Patient Age]]&lt;=44,"30-44",Table1[[#This Row],[Patient Age]]&lt;=59,"45-59",Table1[[#This Row],[Patient Age]]&lt;=74,"60-74",TRUE,"75+")</f>
        <v>0-14</v>
      </c>
      <c r="P7451" t="str" cm="1">
        <f t="array" ref="P7451">_xlfn.IFS(Table1[[#This Row],[Patient Waittime]]&lt;=15,"0-15",Table1[[#This Row],[Patient Waittime]]&lt;=30,"16-30",Table1[[#This Row],[Patient Waittime]]&lt;=45,"31-45",Table1[[#This Row],[Patient Waittime]]&lt;=60,"46-60",TRUE,"60+")</f>
        <v>31-45</v>
      </c>
      <c r="Q7451">
        <f>--(Table1[[#This Row],[Patient Waittime]]&lt;=30)</f>
        <v>0</v>
      </c>
      <c r="R7451">
        <f>--Table1[[#This Row],[Patient Admission Flag]]</f>
        <v>1</v>
      </c>
      <c r="S7451">
        <f>--AND(Table1[[#This Row],[WithinTarget]]=1,Table1[[#This Row],[Patient Satisfaction Score]]&gt;=7)</f>
        <v>0</v>
      </c>
      <c r="T7451" t="str">
        <f>IF(LEFT(Table1[[#This Row],[Patient Gender]],1)="F","Female","Male")</f>
        <v>Male</v>
      </c>
    </row>
    <row r="7452" spans="1:20" x14ac:dyDescent="0.3">
      <c r="A7452" t="s">
        <v>7556</v>
      </c>
      <c r="B7452" s="1">
        <v>45454.724305555559</v>
      </c>
      <c r="C7452" t="s">
        <v>9</v>
      </c>
      <c r="D7452">
        <v>57</v>
      </c>
      <c r="E7452" t="s">
        <v>14</v>
      </c>
      <c r="F7452" t="s">
        <v>11</v>
      </c>
      <c r="G7452" t="b">
        <v>1</v>
      </c>
      <c r="H7452">
        <v>6</v>
      </c>
      <c r="I7452">
        <v>20</v>
      </c>
      <c r="J7452" t="b">
        <v>1</v>
      </c>
      <c r="K7452">
        <f>YEAR(Table1[[#This Row],[Patient Admission Date]])</f>
        <v>2024</v>
      </c>
      <c r="L7452" t="str">
        <f>TEXT(Table1[[#This Row],[Patient Admission Date]],"mmm")</f>
        <v>Jun</v>
      </c>
      <c r="M7452" t="str">
        <f>TEXT(Table1[[#This Row],[Patient Admission Date]],"ddd")</f>
        <v>Tue</v>
      </c>
      <c r="N7452" t="str">
        <f>TEXT(INT(HOUR(Table1[[#This Row],[Patient Admission Date]])/3)*3,"00")&amp;"-"&amp;TEXT(INT(HOUR(Table1[[#This Row],[Patient Admission Date]])/3)*3+3,"00")</f>
        <v>15-18</v>
      </c>
      <c r="O7452" t="str" cm="1">
        <f t="array" ref="O7452">_xlfn.IFS(Table1[[#This Row],[Patient Age]]&lt;=14,"0-14",Table1[[#This Row],[Patient Age]]&lt;=29,"15-29",Table1[[#This Row],[Patient Age]]&lt;=44,"30-44",Table1[[#This Row],[Patient Age]]&lt;=59,"45-59",Table1[[#This Row],[Patient Age]]&lt;=74,"60-74",TRUE,"75+")</f>
        <v>45-59</v>
      </c>
      <c r="P7452" t="str" cm="1">
        <f t="array" ref="P7452">_xlfn.IFS(Table1[[#This Row],[Patient Waittime]]&lt;=15,"0-15",Table1[[#This Row],[Patient Waittime]]&lt;=30,"16-30",Table1[[#This Row],[Patient Waittime]]&lt;=45,"31-45",Table1[[#This Row],[Patient Waittime]]&lt;=60,"46-60",TRUE,"60+")</f>
        <v>16-30</v>
      </c>
      <c r="Q7452">
        <f>--(Table1[[#This Row],[Patient Waittime]]&lt;=30)</f>
        <v>1</v>
      </c>
      <c r="R7452">
        <f>--Table1[[#This Row],[Patient Admission Flag]]</f>
        <v>1</v>
      </c>
      <c r="S7452">
        <f>--AND(Table1[[#This Row],[WithinTarget]]=1,Table1[[#This Row],[Patient Satisfaction Score]]&gt;=7)</f>
        <v>0</v>
      </c>
      <c r="T7452" t="str">
        <f>IF(LEFT(Table1[[#This Row],[Patient Gender]],1)="F","Female","Male")</f>
        <v>Male</v>
      </c>
    </row>
    <row r="7453" spans="1:20" x14ac:dyDescent="0.3">
      <c r="A7453" t="s">
        <v>7557</v>
      </c>
      <c r="B7453" s="1">
        <v>45559.927777777775</v>
      </c>
      <c r="C7453" t="s">
        <v>9</v>
      </c>
      <c r="D7453">
        <v>47</v>
      </c>
      <c r="E7453" t="s">
        <v>14</v>
      </c>
      <c r="F7453" t="s">
        <v>11</v>
      </c>
      <c r="G7453" t="b">
        <v>1</v>
      </c>
      <c r="H7453">
        <v>6</v>
      </c>
      <c r="I7453">
        <v>25</v>
      </c>
      <c r="J7453" t="b">
        <v>1</v>
      </c>
      <c r="K7453">
        <f>YEAR(Table1[[#This Row],[Patient Admission Date]])</f>
        <v>2024</v>
      </c>
      <c r="L7453" t="str">
        <f>TEXT(Table1[[#This Row],[Patient Admission Date]],"mmm")</f>
        <v>Sep</v>
      </c>
      <c r="M7453" t="str">
        <f>TEXT(Table1[[#This Row],[Patient Admission Date]],"ddd")</f>
        <v>Tue</v>
      </c>
      <c r="N7453" t="str">
        <f>TEXT(INT(HOUR(Table1[[#This Row],[Patient Admission Date]])/3)*3,"00")&amp;"-"&amp;TEXT(INT(HOUR(Table1[[#This Row],[Patient Admission Date]])/3)*3+3,"00")</f>
        <v>21-24</v>
      </c>
      <c r="O7453" t="str" cm="1">
        <f t="array" ref="O7453">_xlfn.IFS(Table1[[#This Row],[Patient Age]]&lt;=14,"0-14",Table1[[#This Row],[Patient Age]]&lt;=29,"15-29",Table1[[#This Row],[Patient Age]]&lt;=44,"30-44",Table1[[#This Row],[Patient Age]]&lt;=59,"45-59",Table1[[#This Row],[Patient Age]]&lt;=74,"60-74",TRUE,"75+")</f>
        <v>45-59</v>
      </c>
      <c r="P7453" t="str" cm="1">
        <f t="array" ref="P7453">_xlfn.IFS(Table1[[#This Row],[Patient Waittime]]&lt;=15,"0-15",Table1[[#This Row],[Patient Waittime]]&lt;=30,"16-30",Table1[[#This Row],[Patient Waittime]]&lt;=45,"31-45",Table1[[#This Row],[Patient Waittime]]&lt;=60,"46-60",TRUE,"60+")</f>
        <v>16-30</v>
      </c>
      <c r="Q7453">
        <f>--(Table1[[#This Row],[Patient Waittime]]&lt;=30)</f>
        <v>1</v>
      </c>
      <c r="R7453">
        <f>--Table1[[#This Row],[Patient Admission Flag]]</f>
        <v>1</v>
      </c>
      <c r="S7453">
        <f>--AND(Table1[[#This Row],[WithinTarget]]=1,Table1[[#This Row],[Patient Satisfaction Score]]&gt;=7)</f>
        <v>0</v>
      </c>
      <c r="T7453" t="str">
        <f>IF(LEFT(Table1[[#This Row],[Patient Gender]],1)="F","Female","Male")</f>
        <v>Male</v>
      </c>
    </row>
    <row r="7454" spans="1:20" x14ac:dyDescent="0.3">
      <c r="A7454" t="s">
        <v>7558</v>
      </c>
      <c r="B7454" s="1">
        <v>45036.076388888891</v>
      </c>
      <c r="C7454" t="s">
        <v>9</v>
      </c>
      <c r="D7454">
        <v>61</v>
      </c>
      <c r="E7454" t="s">
        <v>14</v>
      </c>
      <c r="F7454" t="s">
        <v>11</v>
      </c>
      <c r="G7454" t="b">
        <v>1</v>
      </c>
      <c r="H7454">
        <v>6</v>
      </c>
      <c r="I7454">
        <v>40</v>
      </c>
      <c r="J7454" t="b">
        <v>1</v>
      </c>
      <c r="K7454">
        <f>YEAR(Table1[[#This Row],[Patient Admission Date]])</f>
        <v>2023</v>
      </c>
      <c r="L7454" t="str">
        <f>TEXT(Table1[[#This Row],[Patient Admission Date]],"mmm")</f>
        <v>Apr</v>
      </c>
      <c r="M7454" t="str">
        <f>TEXT(Table1[[#This Row],[Patient Admission Date]],"ddd")</f>
        <v>Thu</v>
      </c>
      <c r="N7454" t="str">
        <f>TEXT(INT(HOUR(Table1[[#This Row],[Patient Admission Date]])/3)*3,"00")&amp;"-"&amp;TEXT(INT(HOUR(Table1[[#This Row],[Patient Admission Date]])/3)*3+3,"00")</f>
        <v>00-03</v>
      </c>
      <c r="O7454" t="str" cm="1">
        <f t="array" ref="O7454">_xlfn.IFS(Table1[[#This Row],[Patient Age]]&lt;=14,"0-14",Table1[[#This Row],[Patient Age]]&lt;=29,"15-29",Table1[[#This Row],[Patient Age]]&lt;=44,"30-44",Table1[[#This Row],[Patient Age]]&lt;=59,"45-59",Table1[[#This Row],[Patient Age]]&lt;=74,"60-74",TRUE,"75+")</f>
        <v>60-74</v>
      </c>
      <c r="P7454" t="str" cm="1">
        <f t="array" ref="P7454">_xlfn.IFS(Table1[[#This Row],[Patient Waittime]]&lt;=15,"0-15",Table1[[#This Row],[Patient Waittime]]&lt;=30,"16-30",Table1[[#This Row],[Patient Waittime]]&lt;=45,"31-45",Table1[[#This Row],[Patient Waittime]]&lt;=60,"46-60",TRUE,"60+")</f>
        <v>31-45</v>
      </c>
      <c r="Q7454">
        <f>--(Table1[[#This Row],[Patient Waittime]]&lt;=30)</f>
        <v>0</v>
      </c>
      <c r="R7454">
        <f>--Table1[[#This Row],[Patient Admission Flag]]</f>
        <v>1</v>
      </c>
      <c r="S7454">
        <f>--AND(Table1[[#This Row],[WithinTarget]]=1,Table1[[#This Row],[Patient Satisfaction Score]]&gt;=7)</f>
        <v>0</v>
      </c>
      <c r="T7454" t="str">
        <f>IF(LEFT(Table1[[#This Row],[Patient Gender]],1)="F","Female","Male")</f>
        <v>Male</v>
      </c>
    </row>
    <row r="7455" spans="1:20" x14ac:dyDescent="0.3">
      <c r="A7455" t="s">
        <v>7559</v>
      </c>
      <c r="B7455" s="1">
        <v>45073.334027777775</v>
      </c>
      <c r="C7455" t="s">
        <v>9</v>
      </c>
      <c r="D7455">
        <v>10</v>
      </c>
      <c r="E7455" t="s">
        <v>14</v>
      </c>
      <c r="F7455" t="s">
        <v>11</v>
      </c>
      <c r="G7455" t="b">
        <v>1</v>
      </c>
      <c r="H7455">
        <v>6</v>
      </c>
      <c r="I7455">
        <v>57</v>
      </c>
      <c r="J7455" t="b">
        <v>1</v>
      </c>
      <c r="K7455">
        <f>YEAR(Table1[[#This Row],[Patient Admission Date]])</f>
        <v>2023</v>
      </c>
      <c r="L7455" t="str">
        <f>TEXT(Table1[[#This Row],[Patient Admission Date]],"mmm")</f>
        <v>May</v>
      </c>
      <c r="M7455" t="str">
        <f>TEXT(Table1[[#This Row],[Patient Admission Date]],"ddd")</f>
        <v>Sat</v>
      </c>
      <c r="N7455" t="str">
        <f>TEXT(INT(HOUR(Table1[[#This Row],[Patient Admission Date]])/3)*3,"00")&amp;"-"&amp;TEXT(INT(HOUR(Table1[[#This Row],[Patient Admission Date]])/3)*3+3,"00")</f>
        <v>06-09</v>
      </c>
      <c r="O7455" t="str" cm="1">
        <f t="array" ref="O7455">_xlfn.IFS(Table1[[#This Row],[Patient Age]]&lt;=14,"0-14",Table1[[#This Row],[Patient Age]]&lt;=29,"15-29",Table1[[#This Row],[Patient Age]]&lt;=44,"30-44",Table1[[#This Row],[Patient Age]]&lt;=59,"45-59",Table1[[#This Row],[Patient Age]]&lt;=74,"60-74",TRUE,"75+")</f>
        <v>0-14</v>
      </c>
      <c r="P7455" t="str" cm="1">
        <f t="array" ref="P7455">_xlfn.IFS(Table1[[#This Row],[Patient Waittime]]&lt;=15,"0-15",Table1[[#This Row],[Patient Waittime]]&lt;=30,"16-30",Table1[[#This Row],[Patient Waittime]]&lt;=45,"31-45",Table1[[#This Row],[Patient Waittime]]&lt;=60,"46-60",TRUE,"60+")</f>
        <v>46-60</v>
      </c>
      <c r="Q7455">
        <f>--(Table1[[#This Row],[Patient Waittime]]&lt;=30)</f>
        <v>0</v>
      </c>
      <c r="R7455">
        <f>--Table1[[#This Row],[Patient Admission Flag]]</f>
        <v>1</v>
      </c>
      <c r="S7455">
        <f>--AND(Table1[[#This Row],[WithinTarget]]=1,Table1[[#This Row],[Patient Satisfaction Score]]&gt;=7)</f>
        <v>0</v>
      </c>
      <c r="T7455" t="str">
        <f>IF(LEFT(Table1[[#This Row],[Patient Gender]],1)="F","Female","Male")</f>
        <v>Male</v>
      </c>
    </row>
    <row r="7456" spans="1:20" x14ac:dyDescent="0.3">
      <c r="A7456" t="s">
        <v>7560</v>
      </c>
      <c r="B7456" s="1">
        <v>45313.001388888886</v>
      </c>
      <c r="C7456" t="s">
        <v>9</v>
      </c>
      <c r="D7456">
        <v>66</v>
      </c>
      <c r="E7456" t="s">
        <v>14</v>
      </c>
      <c r="F7456" t="s">
        <v>11</v>
      </c>
      <c r="G7456" t="b">
        <v>1</v>
      </c>
      <c r="H7456">
        <v>6</v>
      </c>
      <c r="I7456">
        <v>58</v>
      </c>
      <c r="J7456" t="b">
        <v>1</v>
      </c>
      <c r="K7456">
        <f>YEAR(Table1[[#This Row],[Patient Admission Date]])</f>
        <v>2024</v>
      </c>
      <c r="L7456" t="str">
        <f>TEXT(Table1[[#This Row],[Patient Admission Date]],"mmm")</f>
        <v>Jan</v>
      </c>
      <c r="M7456" t="str">
        <f>TEXT(Table1[[#This Row],[Patient Admission Date]],"ddd")</f>
        <v>Mon</v>
      </c>
      <c r="N7456" t="str">
        <f>TEXT(INT(HOUR(Table1[[#This Row],[Patient Admission Date]])/3)*3,"00")&amp;"-"&amp;TEXT(INT(HOUR(Table1[[#This Row],[Patient Admission Date]])/3)*3+3,"00")</f>
        <v>00-03</v>
      </c>
      <c r="O7456" t="str" cm="1">
        <f t="array" ref="O7456">_xlfn.IFS(Table1[[#This Row],[Patient Age]]&lt;=14,"0-14",Table1[[#This Row],[Patient Age]]&lt;=29,"15-29",Table1[[#This Row],[Patient Age]]&lt;=44,"30-44",Table1[[#This Row],[Patient Age]]&lt;=59,"45-59",Table1[[#This Row],[Patient Age]]&lt;=74,"60-74",TRUE,"75+")</f>
        <v>60-74</v>
      </c>
      <c r="P7456" t="str" cm="1">
        <f t="array" ref="P7456">_xlfn.IFS(Table1[[#This Row],[Patient Waittime]]&lt;=15,"0-15",Table1[[#This Row],[Patient Waittime]]&lt;=30,"16-30",Table1[[#This Row],[Patient Waittime]]&lt;=45,"31-45",Table1[[#This Row],[Patient Waittime]]&lt;=60,"46-60",TRUE,"60+")</f>
        <v>46-60</v>
      </c>
      <c r="Q7456">
        <f>--(Table1[[#This Row],[Patient Waittime]]&lt;=30)</f>
        <v>0</v>
      </c>
      <c r="R7456">
        <f>--Table1[[#This Row],[Patient Admission Flag]]</f>
        <v>1</v>
      </c>
      <c r="S7456">
        <f>--AND(Table1[[#This Row],[WithinTarget]]=1,Table1[[#This Row],[Patient Satisfaction Score]]&gt;=7)</f>
        <v>0</v>
      </c>
      <c r="T7456" t="str">
        <f>IF(LEFT(Table1[[#This Row],[Patient Gender]],1)="F","Female","Male")</f>
        <v>Male</v>
      </c>
    </row>
    <row r="7457" spans="1:20" x14ac:dyDescent="0.3">
      <c r="A7457" t="s">
        <v>7561</v>
      </c>
      <c r="B7457" s="1">
        <v>45440.268055555556</v>
      </c>
      <c r="C7457" t="s">
        <v>9</v>
      </c>
      <c r="D7457">
        <v>14</v>
      </c>
      <c r="E7457" t="s">
        <v>14</v>
      </c>
      <c r="F7457" t="s">
        <v>11</v>
      </c>
      <c r="G7457" t="b">
        <v>1</v>
      </c>
      <c r="H7457">
        <v>6</v>
      </c>
      <c r="I7457">
        <v>52</v>
      </c>
      <c r="J7457" t="b">
        <v>1</v>
      </c>
      <c r="K7457">
        <f>YEAR(Table1[[#This Row],[Patient Admission Date]])</f>
        <v>2024</v>
      </c>
      <c r="L7457" t="str">
        <f>TEXT(Table1[[#This Row],[Patient Admission Date]],"mmm")</f>
        <v>May</v>
      </c>
      <c r="M7457" t="str">
        <f>TEXT(Table1[[#This Row],[Patient Admission Date]],"ddd")</f>
        <v>Tue</v>
      </c>
      <c r="N7457" t="str">
        <f>TEXT(INT(HOUR(Table1[[#This Row],[Patient Admission Date]])/3)*3,"00")&amp;"-"&amp;TEXT(INT(HOUR(Table1[[#This Row],[Patient Admission Date]])/3)*3+3,"00")</f>
        <v>06-09</v>
      </c>
      <c r="O7457" t="str" cm="1">
        <f t="array" ref="O7457">_xlfn.IFS(Table1[[#This Row],[Patient Age]]&lt;=14,"0-14",Table1[[#This Row],[Patient Age]]&lt;=29,"15-29",Table1[[#This Row],[Patient Age]]&lt;=44,"30-44",Table1[[#This Row],[Patient Age]]&lt;=59,"45-59",Table1[[#This Row],[Patient Age]]&lt;=74,"60-74",TRUE,"75+")</f>
        <v>0-14</v>
      </c>
      <c r="P7457" t="str" cm="1">
        <f t="array" ref="P7457">_xlfn.IFS(Table1[[#This Row],[Patient Waittime]]&lt;=15,"0-15",Table1[[#This Row],[Patient Waittime]]&lt;=30,"16-30",Table1[[#This Row],[Patient Waittime]]&lt;=45,"31-45",Table1[[#This Row],[Patient Waittime]]&lt;=60,"46-60",TRUE,"60+")</f>
        <v>46-60</v>
      </c>
      <c r="Q7457">
        <f>--(Table1[[#This Row],[Patient Waittime]]&lt;=30)</f>
        <v>0</v>
      </c>
      <c r="R7457">
        <f>--Table1[[#This Row],[Patient Admission Flag]]</f>
        <v>1</v>
      </c>
      <c r="S7457">
        <f>--AND(Table1[[#This Row],[WithinTarget]]=1,Table1[[#This Row],[Patient Satisfaction Score]]&gt;=7)</f>
        <v>0</v>
      </c>
      <c r="T7457" t="str">
        <f>IF(LEFT(Table1[[#This Row],[Patient Gender]],1)="F","Female","Male")</f>
        <v>Male</v>
      </c>
    </row>
    <row r="7458" spans="1:20" x14ac:dyDescent="0.3">
      <c r="A7458" t="s">
        <v>7562</v>
      </c>
      <c r="B7458" s="1">
        <v>45272.947916666664</v>
      </c>
      <c r="C7458" t="s">
        <v>9</v>
      </c>
      <c r="D7458">
        <v>27</v>
      </c>
      <c r="E7458" t="s">
        <v>14</v>
      </c>
      <c r="F7458" t="s">
        <v>11</v>
      </c>
      <c r="G7458" t="b">
        <v>1</v>
      </c>
      <c r="H7458">
        <v>6</v>
      </c>
      <c r="I7458">
        <v>14</v>
      </c>
      <c r="J7458" t="b">
        <v>1</v>
      </c>
      <c r="K7458">
        <f>YEAR(Table1[[#This Row],[Patient Admission Date]])</f>
        <v>2023</v>
      </c>
      <c r="L7458" t="str">
        <f>TEXT(Table1[[#This Row],[Patient Admission Date]],"mmm")</f>
        <v>Dec</v>
      </c>
      <c r="M7458" t="str">
        <f>TEXT(Table1[[#This Row],[Patient Admission Date]],"ddd")</f>
        <v>Tue</v>
      </c>
      <c r="N7458" t="str">
        <f>TEXT(INT(HOUR(Table1[[#This Row],[Patient Admission Date]])/3)*3,"00")&amp;"-"&amp;TEXT(INT(HOUR(Table1[[#This Row],[Patient Admission Date]])/3)*3+3,"00")</f>
        <v>21-24</v>
      </c>
      <c r="O7458" t="str" cm="1">
        <f t="array" ref="O7458">_xlfn.IFS(Table1[[#This Row],[Patient Age]]&lt;=14,"0-14",Table1[[#This Row],[Patient Age]]&lt;=29,"15-29",Table1[[#This Row],[Patient Age]]&lt;=44,"30-44",Table1[[#This Row],[Patient Age]]&lt;=59,"45-59",Table1[[#This Row],[Patient Age]]&lt;=74,"60-74",TRUE,"75+")</f>
        <v>15-29</v>
      </c>
      <c r="P7458" t="str" cm="1">
        <f t="array" ref="P7458">_xlfn.IFS(Table1[[#This Row],[Patient Waittime]]&lt;=15,"0-15",Table1[[#This Row],[Patient Waittime]]&lt;=30,"16-30",Table1[[#This Row],[Patient Waittime]]&lt;=45,"31-45",Table1[[#This Row],[Patient Waittime]]&lt;=60,"46-60",TRUE,"60+")</f>
        <v>0-15</v>
      </c>
      <c r="Q7458">
        <f>--(Table1[[#This Row],[Patient Waittime]]&lt;=30)</f>
        <v>1</v>
      </c>
      <c r="R7458">
        <f>--Table1[[#This Row],[Patient Admission Flag]]</f>
        <v>1</v>
      </c>
      <c r="S7458">
        <f>--AND(Table1[[#This Row],[WithinTarget]]=1,Table1[[#This Row],[Patient Satisfaction Score]]&gt;=7)</f>
        <v>0</v>
      </c>
      <c r="T7458" t="str">
        <f>IF(LEFT(Table1[[#This Row],[Patient Gender]],1)="F","Female","Male")</f>
        <v>Male</v>
      </c>
    </row>
    <row r="7459" spans="1:20" x14ac:dyDescent="0.3">
      <c r="A7459" t="s">
        <v>7563</v>
      </c>
      <c r="B7459" s="1">
        <v>45038.536111111112</v>
      </c>
      <c r="C7459" t="s">
        <v>9</v>
      </c>
      <c r="D7459">
        <v>59</v>
      </c>
      <c r="E7459" t="s">
        <v>14</v>
      </c>
      <c r="F7459" t="s">
        <v>11</v>
      </c>
      <c r="G7459" t="b">
        <v>1</v>
      </c>
      <c r="H7459">
        <v>6</v>
      </c>
      <c r="I7459">
        <v>28</v>
      </c>
      <c r="J7459" t="b">
        <v>1</v>
      </c>
      <c r="K7459">
        <f>YEAR(Table1[[#This Row],[Patient Admission Date]])</f>
        <v>2023</v>
      </c>
      <c r="L7459" t="str">
        <f>TEXT(Table1[[#This Row],[Patient Admission Date]],"mmm")</f>
        <v>Apr</v>
      </c>
      <c r="M7459" t="str">
        <f>TEXT(Table1[[#This Row],[Patient Admission Date]],"ddd")</f>
        <v>Sat</v>
      </c>
      <c r="N7459" t="str">
        <f>TEXT(INT(HOUR(Table1[[#This Row],[Patient Admission Date]])/3)*3,"00")&amp;"-"&amp;TEXT(INT(HOUR(Table1[[#This Row],[Patient Admission Date]])/3)*3+3,"00")</f>
        <v>12-15</v>
      </c>
      <c r="O7459" t="str" cm="1">
        <f t="array" ref="O7459">_xlfn.IFS(Table1[[#This Row],[Patient Age]]&lt;=14,"0-14",Table1[[#This Row],[Patient Age]]&lt;=29,"15-29",Table1[[#This Row],[Patient Age]]&lt;=44,"30-44",Table1[[#This Row],[Patient Age]]&lt;=59,"45-59",Table1[[#This Row],[Patient Age]]&lt;=74,"60-74",TRUE,"75+")</f>
        <v>45-59</v>
      </c>
      <c r="P7459" t="str" cm="1">
        <f t="array" ref="P7459">_xlfn.IFS(Table1[[#This Row],[Patient Waittime]]&lt;=15,"0-15",Table1[[#This Row],[Patient Waittime]]&lt;=30,"16-30",Table1[[#This Row],[Patient Waittime]]&lt;=45,"31-45",Table1[[#This Row],[Patient Waittime]]&lt;=60,"46-60",TRUE,"60+")</f>
        <v>16-30</v>
      </c>
      <c r="Q7459">
        <f>--(Table1[[#This Row],[Patient Waittime]]&lt;=30)</f>
        <v>1</v>
      </c>
      <c r="R7459">
        <f>--Table1[[#This Row],[Patient Admission Flag]]</f>
        <v>1</v>
      </c>
      <c r="S7459">
        <f>--AND(Table1[[#This Row],[WithinTarget]]=1,Table1[[#This Row],[Patient Satisfaction Score]]&gt;=7)</f>
        <v>0</v>
      </c>
      <c r="T7459" t="str">
        <f>IF(LEFT(Table1[[#This Row],[Patient Gender]],1)="F","Female","Male")</f>
        <v>Male</v>
      </c>
    </row>
    <row r="7460" spans="1:20" x14ac:dyDescent="0.3">
      <c r="A7460" t="s">
        <v>7564</v>
      </c>
      <c r="B7460" s="1">
        <v>45047.770138888889</v>
      </c>
      <c r="C7460" t="s">
        <v>9</v>
      </c>
      <c r="D7460">
        <v>27</v>
      </c>
      <c r="E7460" t="s">
        <v>14</v>
      </c>
      <c r="F7460" t="s">
        <v>11</v>
      </c>
      <c r="G7460" t="b">
        <v>1</v>
      </c>
      <c r="H7460">
        <v>6</v>
      </c>
      <c r="I7460">
        <v>16</v>
      </c>
      <c r="J7460" t="b">
        <v>1</v>
      </c>
      <c r="K7460">
        <f>YEAR(Table1[[#This Row],[Patient Admission Date]])</f>
        <v>2023</v>
      </c>
      <c r="L7460" t="str">
        <f>TEXT(Table1[[#This Row],[Patient Admission Date]],"mmm")</f>
        <v>May</v>
      </c>
      <c r="M7460" t="str">
        <f>TEXT(Table1[[#This Row],[Patient Admission Date]],"ddd")</f>
        <v>Mon</v>
      </c>
      <c r="N7460" t="str">
        <f>TEXT(INT(HOUR(Table1[[#This Row],[Patient Admission Date]])/3)*3,"00")&amp;"-"&amp;TEXT(INT(HOUR(Table1[[#This Row],[Patient Admission Date]])/3)*3+3,"00")</f>
        <v>18-21</v>
      </c>
      <c r="O7460" t="str" cm="1">
        <f t="array" ref="O7460">_xlfn.IFS(Table1[[#This Row],[Patient Age]]&lt;=14,"0-14",Table1[[#This Row],[Patient Age]]&lt;=29,"15-29",Table1[[#This Row],[Patient Age]]&lt;=44,"30-44",Table1[[#This Row],[Patient Age]]&lt;=59,"45-59",Table1[[#This Row],[Patient Age]]&lt;=74,"60-74",TRUE,"75+")</f>
        <v>15-29</v>
      </c>
      <c r="P7460" t="str" cm="1">
        <f t="array" ref="P7460">_xlfn.IFS(Table1[[#This Row],[Patient Waittime]]&lt;=15,"0-15",Table1[[#This Row],[Patient Waittime]]&lt;=30,"16-30",Table1[[#This Row],[Patient Waittime]]&lt;=45,"31-45",Table1[[#This Row],[Patient Waittime]]&lt;=60,"46-60",TRUE,"60+")</f>
        <v>16-30</v>
      </c>
      <c r="Q7460">
        <f>--(Table1[[#This Row],[Patient Waittime]]&lt;=30)</f>
        <v>1</v>
      </c>
      <c r="R7460">
        <f>--Table1[[#This Row],[Patient Admission Flag]]</f>
        <v>1</v>
      </c>
      <c r="S7460">
        <f>--AND(Table1[[#This Row],[WithinTarget]]=1,Table1[[#This Row],[Patient Satisfaction Score]]&gt;=7)</f>
        <v>0</v>
      </c>
      <c r="T7460" t="str">
        <f>IF(LEFT(Table1[[#This Row],[Patient Gender]],1)="F","Female","Male")</f>
        <v>Male</v>
      </c>
    </row>
    <row r="7461" spans="1:20" x14ac:dyDescent="0.3">
      <c r="A7461" t="s">
        <v>7565</v>
      </c>
      <c r="B7461" s="1">
        <v>45215.999305555553</v>
      </c>
      <c r="C7461" t="s">
        <v>9</v>
      </c>
      <c r="D7461">
        <v>53</v>
      </c>
      <c r="E7461" t="s">
        <v>14</v>
      </c>
      <c r="F7461" t="s">
        <v>11</v>
      </c>
      <c r="G7461" t="b">
        <v>1</v>
      </c>
      <c r="H7461">
        <v>7</v>
      </c>
      <c r="I7461">
        <v>54</v>
      </c>
      <c r="J7461" t="b">
        <v>1</v>
      </c>
      <c r="K7461">
        <f>YEAR(Table1[[#This Row],[Patient Admission Date]])</f>
        <v>2023</v>
      </c>
      <c r="L7461" t="str">
        <f>TEXT(Table1[[#This Row],[Patient Admission Date]],"mmm")</f>
        <v>Oct</v>
      </c>
      <c r="M7461" t="str">
        <f>TEXT(Table1[[#This Row],[Patient Admission Date]],"ddd")</f>
        <v>Mon</v>
      </c>
      <c r="N7461" t="str">
        <f>TEXT(INT(HOUR(Table1[[#This Row],[Patient Admission Date]])/3)*3,"00")&amp;"-"&amp;TEXT(INT(HOUR(Table1[[#This Row],[Patient Admission Date]])/3)*3+3,"00")</f>
        <v>21-24</v>
      </c>
      <c r="O7461" t="str" cm="1">
        <f t="array" ref="O7461">_xlfn.IFS(Table1[[#This Row],[Patient Age]]&lt;=14,"0-14",Table1[[#This Row],[Patient Age]]&lt;=29,"15-29",Table1[[#This Row],[Patient Age]]&lt;=44,"30-44",Table1[[#This Row],[Patient Age]]&lt;=59,"45-59",Table1[[#This Row],[Patient Age]]&lt;=74,"60-74",TRUE,"75+")</f>
        <v>45-59</v>
      </c>
      <c r="P7461" t="str" cm="1">
        <f t="array" ref="P7461">_xlfn.IFS(Table1[[#This Row],[Patient Waittime]]&lt;=15,"0-15",Table1[[#This Row],[Patient Waittime]]&lt;=30,"16-30",Table1[[#This Row],[Patient Waittime]]&lt;=45,"31-45",Table1[[#This Row],[Patient Waittime]]&lt;=60,"46-60",TRUE,"60+")</f>
        <v>46-60</v>
      </c>
      <c r="Q7461">
        <f>--(Table1[[#This Row],[Patient Waittime]]&lt;=30)</f>
        <v>0</v>
      </c>
      <c r="R7461">
        <f>--Table1[[#This Row],[Patient Admission Flag]]</f>
        <v>1</v>
      </c>
      <c r="S7461">
        <f>--AND(Table1[[#This Row],[WithinTarget]]=1,Table1[[#This Row],[Patient Satisfaction Score]]&gt;=7)</f>
        <v>0</v>
      </c>
      <c r="T7461" t="str">
        <f>IF(LEFT(Table1[[#This Row],[Patient Gender]],1)="F","Female","Male")</f>
        <v>Male</v>
      </c>
    </row>
    <row r="7462" spans="1:20" x14ac:dyDescent="0.3">
      <c r="A7462" t="s">
        <v>7566</v>
      </c>
      <c r="B7462" s="1">
        <v>45220.541666666664</v>
      </c>
      <c r="C7462" t="s">
        <v>9</v>
      </c>
      <c r="D7462">
        <v>20</v>
      </c>
      <c r="E7462" t="s">
        <v>14</v>
      </c>
      <c r="F7462" t="s">
        <v>11</v>
      </c>
      <c r="G7462" t="b">
        <v>1</v>
      </c>
      <c r="H7462">
        <v>7</v>
      </c>
      <c r="I7462">
        <v>51</v>
      </c>
      <c r="J7462" t="b">
        <v>1</v>
      </c>
      <c r="K7462">
        <f>YEAR(Table1[[#This Row],[Patient Admission Date]])</f>
        <v>2023</v>
      </c>
      <c r="L7462" t="str">
        <f>TEXT(Table1[[#This Row],[Patient Admission Date]],"mmm")</f>
        <v>Oct</v>
      </c>
      <c r="M7462" t="str">
        <f>TEXT(Table1[[#This Row],[Patient Admission Date]],"ddd")</f>
        <v>Sat</v>
      </c>
      <c r="N7462" t="str">
        <f>TEXT(INT(HOUR(Table1[[#This Row],[Patient Admission Date]])/3)*3,"00")&amp;"-"&amp;TEXT(INT(HOUR(Table1[[#This Row],[Patient Admission Date]])/3)*3+3,"00")</f>
        <v>12-15</v>
      </c>
      <c r="O7462" t="str" cm="1">
        <f t="array" ref="O7462">_xlfn.IFS(Table1[[#This Row],[Patient Age]]&lt;=14,"0-14",Table1[[#This Row],[Patient Age]]&lt;=29,"15-29",Table1[[#This Row],[Patient Age]]&lt;=44,"30-44",Table1[[#This Row],[Patient Age]]&lt;=59,"45-59",Table1[[#This Row],[Patient Age]]&lt;=74,"60-74",TRUE,"75+")</f>
        <v>15-29</v>
      </c>
      <c r="P7462" t="str" cm="1">
        <f t="array" ref="P7462">_xlfn.IFS(Table1[[#This Row],[Patient Waittime]]&lt;=15,"0-15",Table1[[#This Row],[Patient Waittime]]&lt;=30,"16-30",Table1[[#This Row],[Patient Waittime]]&lt;=45,"31-45",Table1[[#This Row],[Patient Waittime]]&lt;=60,"46-60",TRUE,"60+")</f>
        <v>46-60</v>
      </c>
      <c r="Q7462">
        <f>--(Table1[[#This Row],[Patient Waittime]]&lt;=30)</f>
        <v>0</v>
      </c>
      <c r="R7462">
        <f>--Table1[[#This Row],[Patient Admission Flag]]</f>
        <v>1</v>
      </c>
      <c r="S7462">
        <f>--AND(Table1[[#This Row],[WithinTarget]]=1,Table1[[#This Row],[Patient Satisfaction Score]]&gt;=7)</f>
        <v>0</v>
      </c>
      <c r="T7462" t="str">
        <f>IF(LEFT(Table1[[#This Row],[Patient Gender]],1)="F","Female","Male")</f>
        <v>Male</v>
      </c>
    </row>
    <row r="7463" spans="1:20" x14ac:dyDescent="0.3">
      <c r="A7463" t="s">
        <v>7567</v>
      </c>
      <c r="B7463" s="1">
        <v>45212.239583333336</v>
      </c>
      <c r="C7463" t="s">
        <v>9</v>
      </c>
      <c r="D7463">
        <v>52</v>
      </c>
      <c r="E7463" t="s">
        <v>14</v>
      </c>
      <c r="F7463" t="s">
        <v>11</v>
      </c>
      <c r="G7463" t="b">
        <v>1</v>
      </c>
      <c r="H7463">
        <v>7</v>
      </c>
      <c r="I7463">
        <v>34</v>
      </c>
      <c r="J7463" t="b">
        <v>1</v>
      </c>
      <c r="K7463">
        <f>YEAR(Table1[[#This Row],[Patient Admission Date]])</f>
        <v>2023</v>
      </c>
      <c r="L7463" t="str">
        <f>TEXT(Table1[[#This Row],[Patient Admission Date]],"mmm")</f>
        <v>Oct</v>
      </c>
      <c r="M7463" t="str">
        <f>TEXT(Table1[[#This Row],[Patient Admission Date]],"ddd")</f>
        <v>Fri</v>
      </c>
      <c r="N7463" t="str">
        <f>TEXT(INT(HOUR(Table1[[#This Row],[Patient Admission Date]])/3)*3,"00")&amp;"-"&amp;TEXT(INT(HOUR(Table1[[#This Row],[Patient Admission Date]])/3)*3+3,"00")</f>
        <v>03-06</v>
      </c>
      <c r="O7463" t="str" cm="1">
        <f t="array" ref="O7463">_xlfn.IFS(Table1[[#This Row],[Patient Age]]&lt;=14,"0-14",Table1[[#This Row],[Patient Age]]&lt;=29,"15-29",Table1[[#This Row],[Patient Age]]&lt;=44,"30-44",Table1[[#This Row],[Patient Age]]&lt;=59,"45-59",Table1[[#This Row],[Patient Age]]&lt;=74,"60-74",TRUE,"75+")</f>
        <v>45-59</v>
      </c>
      <c r="P7463" t="str" cm="1">
        <f t="array" ref="P7463">_xlfn.IFS(Table1[[#This Row],[Patient Waittime]]&lt;=15,"0-15",Table1[[#This Row],[Patient Waittime]]&lt;=30,"16-30",Table1[[#This Row],[Patient Waittime]]&lt;=45,"31-45",Table1[[#This Row],[Patient Waittime]]&lt;=60,"46-60",TRUE,"60+")</f>
        <v>31-45</v>
      </c>
      <c r="Q7463">
        <f>--(Table1[[#This Row],[Patient Waittime]]&lt;=30)</f>
        <v>0</v>
      </c>
      <c r="R7463">
        <f>--Table1[[#This Row],[Patient Admission Flag]]</f>
        <v>1</v>
      </c>
      <c r="S7463">
        <f>--AND(Table1[[#This Row],[WithinTarget]]=1,Table1[[#This Row],[Patient Satisfaction Score]]&gt;=7)</f>
        <v>0</v>
      </c>
      <c r="T7463" t="str">
        <f>IF(LEFT(Table1[[#This Row],[Patient Gender]],1)="F","Female","Male")</f>
        <v>Male</v>
      </c>
    </row>
    <row r="7464" spans="1:20" x14ac:dyDescent="0.3">
      <c r="A7464" t="s">
        <v>7568</v>
      </c>
      <c r="B7464" s="1">
        <v>45184.333333333336</v>
      </c>
      <c r="C7464" t="s">
        <v>9</v>
      </c>
      <c r="D7464">
        <v>34</v>
      </c>
      <c r="E7464" t="s">
        <v>14</v>
      </c>
      <c r="F7464" t="s">
        <v>11</v>
      </c>
      <c r="G7464" t="b">
        <v>1</v>
      </c>
      <c r="H7464">
        <v>7</v>
      </c>
      <c r="I7464">
        <v>60</v>
      </c>
      <c r="J7464" t="b">
        <v>1</v>
      </c>
      <c r="K7464">
        <f>YEAR(Table1[[#This Row],[Patient Admission Date]])</f>
        <v>2023</v>
      </c>
      <c r="L7464" t="str">
        <f>TEXT(Table1[[#This Row],[Patient Admission Date]],"mmm")</f>
        <v>Sep</v>
      </c>
      <c r="M7464" t="str">
        <f>TEXT(Table1[[#This Row],[Patient Admission Date]],"ddd")</f>
        <v>Fri</v>
      </c>
      <c r="N7464" t="str">
        <f>TEXT(INT(HOUR(Table1[[#This Row],[Patient Admission Date]])/3)*3,"00")&amp;"-"&amp;TEXT(INT(HOUR(Table1[[#This Row],[Patient Admission Date]])/3)*3+3,"00")</f>
        <v>06-09</v>
      </c>
      <c r="O7464" t="str" cm="1">
        <f t="array" ref="O7464">_xlfn.IFS(Table1[[#This Row],[Patient Age]]&lt;=14,"0-14",Table1[[#This Row],[Patient Age]]&lt;=29,"15-29",Table1[[#This Row],[Patient Age]]&lt;=44,"30-44",Table1[[#This Row],[Patient Age]]&lt;=59,"45-59",Table1[[#This Row],[Patient Age]]&lt;=74,"60-74",TRUE,"75+")</f>
        <v>30-44</v>
      </c>
      <c r="P7464" t="str" cm="1">
        <f t="array" ref="P7464">_xlfn.IFS(Table1[[#This Row],[Patient Waittime]]&lt;=15,"0-15",Table1[[#This Row],[Patient Waittime]]&lt;=30,"16-30",Table1[[#This Row],[Patient Waittime]]&lt;=45,"31-45",Table1[[#This Row],[Patient Waittime]]&lt;=60,"46-60",TRUE,"60+")</f>
        <v>46-60</v>
      </c>
      <c r="Q7464">
        <f>--(Table1[[#This Row],[Patient Waittime]]&lt;=30)</f>
        <v>0</v>
      </c>
      <c r="R7464">
        <f>--Table1[[#This Row],[Patient Admission Flag]]</f>
        <v>1</v>
      </c>
      <c r="S7464">
        <f>--AND(Table1[[#This Row],[WithinTarget]]=1,Table1[[#This Row],[Patient Satisfaction Score]]&gt;=7)</f>
        <v>0</v>
      </c>
      <c r="T7464" t="str">
        <f>IF(LEFT(Table1[[#This Row],[Patient Gender]],1)="F","Female","Male")</f>
        <v>Male</v>
      </c>
    </row>
    <row r="7465" spans="1:20" x14ac:dyDescent="0.3">
      <c r="A7465" t="s">
        <v>7569</v>
      </c>
      <c r="B7465" s="1">
        <v>45091.95416666667</v>
      </c>
      <c r="C7465" t="s">
        <v>9</v>
      </c>
      <c r="D7465">
        <v>45</v>
      </c>
      <c r="E7465" t="s">
        <v>14</v>
      </c>
      <c r="F7465" t="s">
        <v>11</v>
      </c>
      <c r="G7465" t="b">
        <v>1</v>
      </c>
      <c r="H7465">
        <v>7</v>
      </c>
      <c r="I7465">
        <v>55</v>
      </c>
      <c r="J7465" t="b">
        <v>1</v>
      </c>
      <c r="K7465">
        <f>YEAR(Table1[[#This Row],[Patient Admission Date]])</f>
        <v>2023</v>
      </c>
      <c r="L7465" t="str">
        <f>TEXT(Table1[[#This Row],[Patient Admission Date]],"mmm")</f>
        <v>Jun</v>
      </c>
      <c r="M7465" t="str">
        <f>TEXT(Table1[[#This Row],[Patient Admission Date]],"ddd")</f>
        <v>Wed</v>
      </c>
      <c r="N7465" t="str">
        <f>TEXT(INT(HOUR(Table1[[#This Row],[Patient Admission Date]])/3)*3,"00")&amp;"-"&amp;TEXT(INT(HOUR(Table1[[#This Row],[Patient Admission Date]])/3)*3+3,"00")</f>
        <v>21-24</v>
      </c>
      <c r="O7465" t="str" cm="1">
        <f t="array" ref="O7465">_xlfn.IFS(Table1[[#This Row],[Patient Age]]&lt;=14,"0-14",Table1[[#This Row],[Patient Age]]&lt;=29,"15-29",Table1[[#This Row],[Patient Age]]&lt;=44,"30-44",Table1[[#This Row],[Patient Age]]&lt;=59,"45-59",Table1[[#This Row],[Patient Age]]&lt;=74,"60-74",TRUE,"75+")</f>
        <v>45-59</v>
      </c>
      <c r="P7465" t="str" cm="1">
        <f t="array" ref="P7465">_xlfn.IFS(Table1[[#This Row],[Patient Waittime]]&lt;=15,"0-15",Table1[[#This Row],[Patient Waittime]]&lt;=30,"16-30",Table1[[#This Row],[Patient Waittime]]&lt;=45,"31-45",Table1[[#This Row],[Patient Waittime]]&lt;=60,"46-60",TRUE,"60+")</f>
        <v>46-60</v>
      </c>
      <c r="Q7465">
        <f>--(Table1[[#This Row],[Patient Waittime]]&lt;=30)</f>
        <v>0</v>
      </c>
      <c r="R7465">
        <f>--Table1[[#This Row],[Patient Admission Flag]]</f>
        <v>1</v>
      </c>
      <c r="S7465">
        <f>--AND(Table1[[#This Row],[WithinTarget]]=1,Table1[[#This Row],[Patient Satisfaction Score]]&gt;=7)</f>
        <v>0</v>
      </c>
      <c r="T7465" t="str">
        <f>IF(LEFT(Table1[[#This Row],[Patient Gender]],1)="F","Female","Male")</f>
        <v>Male</v>
      </c>
    </row>
    <row r="7466" spans="1:20" x14ac:dyDescent="0.3">
      <c r="A7466" t="s">
        <v>7570</v>
      </c>
      <c r="B7466" s="1">
        <v>45056.820138888892</v>
      </c>
      <c r="C7466" t="s">
        <v>9</v>
      </c>
      <c r="D7466">
        <v>69</v>
      </c>
      <c r="E7466" t="s">
        <v>14</v>
      </c>
      <c r="F7466" t="s">
        <v>11</v>
      </c>
      <c r="G7466" t="b">
        <v>1</v>
      </c>
      <c r="H7466">
        <v>7</v>
      </c>
      <c r="I7466">
        <v>36</v>
      </c>
      <c r="J7466" t="b">
        <v>1</v>
      </c>
      <c r="K7466">
        <f>YEAR(Table1[[#This Row],[Patient Admission Date]])</f>
        <v>2023</v>
      </c>
      <c r="L7466" t="str">
        <f>TEXT(Table1[[#This Row],[Patient Admission Date]],"mmm")</f>
        <v>May</v>
      </c>
      <c r="M7466" t="str">
        <f>TEXT(Table1[[#This Row],[Patient Admission Date]],"ddd")</f>
        <v>Wed</v>
      </c>
      <c r="N7466" t="str">
        <f>TEXT(INT(HOUR(Table1[[#This Row],[Patient Admission Date]])/3)*3,"00")&amp;"-"&amp;TEXT(INT(HOUR(Table1[[#This Row],[Patient Admission Date]])/3)*3+3,"00")</f>
        <v>18-21</v>
      </c>
      <c r="O7466" t="str" cm="1">
        <f t="array" ref="O7466">_xlfn.IFS(Table1[[#This Row],[Patient Age]]&lt;=14,"0-14",Table1[[#This Row],[Patient Age]]&lt;=29,"15-29",Table1[[#This Row],[Patient Age]]&lt;=44,"30-44",Table1[[#This Row],[Patient Age]]&lt;=59,"45-59",Table1[[#This Row],[Patient Age]]&lt;=74,"60-74",TRUE,"75+")</f>
        <v>60-74</v>
      </c>
      <c r="P7466" t="str" cm="1">
        <f t="array" ref="P7466">_xlfn.IFS(Table1[[#This Row],[Patient Waittime]]&lt;=15,"0-15",Table1[[#This Row],[Patient Waittime]]&lt;=30,"16-30",Table1[[#This Row],[Patient Waittime]]&lt;=45,"31-45",Table1[[#This Row],[Patient Waittime]]&lt;=60,"46-60",TRUE,"60+")</f>
        <v>31-45</v>
      </c>
      <c r="Q7466">
        <f>--(Table1[[#This Row],[Patient Waittime]]&lt;=30)</f>
        <v>0</v>
      </c>
      <c r="R7466">
        <f>--Table1[[#This Row],[Patient Admission Flag]]</f>
        <v>1</v>
      </c>
      <c r="S7466">
        <f>--AND(Table1[[#This Row],[WithinTarget]]=1,Table1[[#This Row],[Patient Satisfaction Score]]&gt;=7)</f>
        <v>0</v>
      </c>
      <c r="T7466" t="str">
        <f>IF(LEFT(Table1[[#This Row],[Patient Gender]],1)="F","Female","Male")</f>
        <v>Male</v>
      </c>
    </row>
    <row r="7467" spans="1:20" x14ac:dyDescent="0.3">
      <c r="A7467" t="s">
        <v>7571</v>
      </c>
      <c r="B7467" s="1">
        <v>45448.258333333331</v>
      </c>
      <c r="C7467" t="s">
        <v>9</v>
      </c>
      <c r="D7467">
        <v>31</v>
      </c>
      <c r="E7467" t="s">
        <v>14</v>
      </c>
      <c r="F7467" t="s">
        <v>11</v>
      </c>
      <c r="G7467" t="b">
        <v>1</v>
      </c>
      <c r="H7467">
        <v>7</v>
      </c>
      <c r="I7467">
        <v>58</v>
      </c>
      <c r="J7467" t="b">
        <v>1</v>
      </c>
      <c r="K7467">
        <f>YEAR(Table1[[#This Row],[Patient Admission Date]])</f>
        <v>2024</v>
      </c>
      <c r="L7467" t="str">
        <f>TEXT(Table1[[#This Row],[Patient Admission Date]],"mmm")</f>
        <v>Jun</v>
      </c>
      <c r="M7467" t="str">
        <f>TEXT(Table1[[#This Row],[Patient Admission Date]],"ddd")</f>
        <v>Wed</v>
      </c>
      <c r="N7467" t="str">
        <f>TEXT(INT(HOUR(Table1[[#This Row],[Patient Admission Date]])/3)*3,"00")&amp;"-"&amp;TEXT(INT(HOUR(Table1[[#This Row],[Patient Admission Date]])/3)*3+3,"00")</f>
        <v>06-09</v>
      </c>
      <c r="O7467" t="str" cm="1">
        <f t="array" ref="O7467">_xlfn.IFS(Table1[[#This Row],[Patient Age]]&lt;=14,"0-14",Table1[[#This Row],[Patient Age]]&lt;=29,"15-29",Table1[[#This Row],[Patient Age]]&lt;=44,"30-44",Table1[[#This Row],[Patient Age]]&lt;=59,"45-59",Table1[[#This Row],[Patient Age]]&lt;=74,"60-74",TRUE,"75+")</f>
        <v>30-44</v>
      </c>
      <c r="P7467" t="str" cm="1">
        <f t="array" ref="P7467">_xlfn.IFS(Table1[[#This Row],[Patient Waittime]]&lt;=15,"0-15",Table1[[#This Row],[Patient Waittime]]&lt;=30,"16-30",Table1[[#This Row],[Patient Waittime]]&lt;=45,"31-45",Table1[[#This Row],[Patient Waittime]]&lt;=60,"46-60",TRUE,"60+")</f>
        <v>46-60</v>
      </c>
      <c r="Q7467">
        <f>--(Table1[[#This Row],[Patient Waittime]]&lt;=30)</f>
        <v>0</v>
      </c>
      <c r="R7467">
        <f>--Table1[[#This Row],[Patient Admission Flag]]</f>
        <v>1</v>
      </c>
      <c r="S7467">
        <f>--AND(Table1[[#This Row],[WithinTarget]]=1,Table1[[#This Row],[Patient Satisfaction Score]]&gt;=7)</f>
        <v>0</v>
      </c>
      <c r="T7467" t="str">
        <f>IF(LEFT(Table1[[#This Row],[Patient Gender]],1)="F","Female","Male")</f>
        <v>Male</v>
      </c>
    </row>
    <row r="7468" spans="1:20" x14ac:dyDescent="0.3">
      <c r="A7468" t="s">
        <v>7572</v>
      </c>
      <c r="B7468" s="1">
        <v>45266.304861111108</v>
      </c>
      <c r="C7468" t="s">
        <v>9</v>
      </c>
      <c r="D7468">
        <v>11</v>
      </c>
      <c r="E7468" t="s">
        <v>14</v>
      </c>
      <c r="F7468" t="s">
        <v>11</v>
      </c>
      <c r="G7468" t="b">
        <v>1</v>
      </c>
      <c r="H7468">
        <v>7</v>
      </c>
      <c r="I7468">
        <v>13</v>
      </c>
      <c r="J7468" t="b">
        <v>1</v>
      </c>
      <c r="K7468">
        <f>YEAR(Table1[[#This Row],[Patient Admission Date]])</f>
        <v>2023</v>
      </c>
      <c r="L7468" t="str">
        <f>TEXT(Table1[[#This Row],[Patient Admission Date]],"mmm")</f>
        <v>Dec</v>
      </c>
      <c r="M7468" t="str">
        <f>TEXT(Table1[[#This Row],[Patient Admission Date]],"ddd")</f>
        <v>Wed</v>
      </c>
      <c r="N7468" t="str">
        <f>TEXT(INT(HOUR(Table1[[#This Row],[Patient Admission Date]])/3)*3,"00")&amp;"-"&amp;TEXT(INT(HOUR(Table1[[#This Row],[Patient Admission Date]])/3)*3+3,"00")</f>
        <v>06-09</v>
      </c>
      <c r="O7468" t="str" cm="1">
        <f t="array" ref="O7468">_xlfn.IFS(Table1[[#This Row],[Patient Age]]&lt;=14,"0-14",Table1[[#This Row],[Patient Age]]&lt;=29,"15-29",Table1[[#This Row],[Patient Age]]&lt;=44,"30-44",Table1[[#This Row],[Patient Age]]&lt;=59,"45-59",Table1[[#This Row],[Patient Age]]&lt;=74,"60-74",TRUE,"75+")</f>
        <v>0-14</v>
      </c>
      <c r="P7468" t="str" cm="1">
        <f t="array" ref="P7468">_xlfn.IFS(Table1[[#This Row],[Patient Waittime]]&lt;=15,"0-15",Table1[[#This Row],[Patient Waittime]]&lt;=30,"16-30",Table1[[#This Row],[Patient Waittime]]&lt;=45,"31-45",Table1[[#This Row],[Patient Waittime]]&lt;=60,"46-60",TRUE,"60+")</f>
        <v>0-15</v>
      </c>
      <c r="Q7468">
        <f>--(Table1[[#This Row],[Patient Waittime]]&lt;=30)</f>
        <v>1</v>
      </c>
      <c r="R7468">
        <f>--Table1[[#This Row],[Patient Admission Flag]]</f>
        <v>1</v>
      </c>
      <c r="S7468">
        <f>--AND(Table1[[#This Row],[WithinTarget]]=1,Table1[[#This Row],[Patient Satisfaction Score]]&gt;=7)</f>
        <v>1</v>
      </c>
      <c r="T7468" t="str">
        <f>IF(LEFT(Table1[[#This Row],[Patient Gender]],1)="F","Female","Male")</f>
        <v>Male</v>
      </c>
    </row>
    <row r="7469" spans="1:20" x14ac:dyDescent="0.3">
      <c r="A7469" t="s">
        <v>7573</v>
      </c>
      <c r="B7469" s="1">
        <v>45381.818055555559</v>
      </c>
      <c r="C7469" t="s">
        <v>9</v>
      </c>
      <c r="D7469">
        <v>41</v>
      </c>
      <c r="E7469" t="s">
        <v>14</v>
      </c>
      <c r="F7469" t="s">
        <v>11</v>
      </c>
      <c r="G7469" t="b">
        <v>1</v>
      </c>
      <c r="H7469">
        <v>7</v>
      </c>
      <c r="I7469">
        <v>27</v>
      </c>
      <c r="J7469" t="b">
        <v>1</v>
      </c>
      <c r="K7469">
        <f>YEAR(Table1[[#This Row],[Patient Admission Date]])</f>
        <v>2024</v>
      </c>
      <c r="L7469" t="str">
        <f>TEXT(Table1[[#This Row],[Patient Admission Date]],"mmm")</f>
        <v>Mar</v>
      </c>
      <c r="M7469" t="str">
        <f>TEXT(Table1[[#This Row],[Patient Admission Date]],"ddd")</f>
        <v>Sat</v>
      </c>
      <c r="N7469" t="str">
        <f>TEXT(INT(HOUR(Table1[[#This Row],[Patient Admission Date]])/3)*3,"00")&amp;"-"&amp;TEXT(INT(HOUR(Table1[[#This Row],[Patient Admission Date]])/3)*3+3,"00")</f>
        <v>18-21</v>
      </c>
      <c r="O7469" t="str" cm="1">
        <f t="array" ref="O7469">_xlfn.IFS(Table1[[#This Row],[Patient Age]]&lt;=14,"0-14",Table1[[#This Row],[Patient Age]]&lt;=29,"15-29",Table1[[#This Row],[Patient Age]]&lt;=44,"30-44",Table1[[#This Row],[Patient Age]]&lt;=59,"45-59",Table1[[#This Row],[Patient Age]]&lt;=74,"60-74",TRUE,"75+")</f>
        <v>30-44</v>
      </c>
      <c r="P7469" t="str" cm="1">
        <f t="array" ref="P7469">_xlfn.IFS(Table1[[#This Row],[Patient Waittime]]&lt;=15,"0-15",Table1[[#This Row],[Patient Waittime]]&lt;=30,"16-30",Table1[[#This Row],[Patient Waittime]]&lt;=45,"31-45",Table1[[#This Row],[Patient Waittime]]&lt;=60,"46-60",TRUE,"60+")</f>
        <v>16-30</v>
      </c>
      <c r="Q7469">
        <f>--(Table1[[#This Row],[Patient Waittime]]&lt;=30)</f>
        <v>1</v>
      </c>
      <c r="R7469">
        <f>--Table1[[#This Row],[Patient Admission Flag]]</f>
        <v>1</v>
      </c>
      <c r="S7469">
        <f>--AND(Table1[[#This Row],[WithinTarget]]=1,Table1[[#This Row],[Patient Satisfaction Score]]&gt;=7)</f>
        <v>1</v>
      </c>
      <c r="T7469" t="str">
        <f>IF(LEFT(Table1[[#This Row],[Patient Gender]],1)="F","Female","Male")</f>
        <v>Male</v>
      </c>
    </row>
    <row r="7470" spans="1:20" x14ac:dyDescent="0.3">
      <c r="A7470" t="s">
        <v>7574</v>
      </c>
      <c r="B7470" s="1">
        <v>45396.551388888889</v>
      </c>
      <c r="C7470" t="s">
        <v>9</v>
      </c>
      <c r="D7470">
        <v>24</v>
      </c>
      <c r="E7470" t="s">
        <v>14</v>
      </c>
      <c r="F7470" t="s">
        <v>11</v>
      </c>
      <c r="G7470" t="b">
        <v>1</v>
      </c>
      <c r="H7470">
        <v>7</v>
      </c>
      <c r="I7470">
        <v>52</v>
      </c>
      <c r="J7470" t="b">
        <v>1</v>
      </c>
      <c r="K7470">
        <f>YEAR(Table1[[#This Row],[Patient Admission Date]])</f>
        <v>2024</v>
      </c>
      <c r="L7470" t="str">
        <f>TEXT(Table1[[#This Row],[Patient Admission Date]],"mmm")</f>
        <v>Apr</v>
      </c>
      <c r="M7470" t="str">
        <f>TEXT(Table1[[#This Row],[Patient Admission Date]],"ddd")</f>
        <v>Sun</v>
      </c>
      <c r="N7470" t="str">
        <f>TEXT(INT(HOUR(Table1[[#This Row],[Patient Admission Date]])/3)*3,"00")&amp;"-"&amp;TEXT(INT(HOUR(Table1[[#This Row],[Patient Admission Date]])/3)*3+3,"00")</f>
        <v>12-15</v>
      </c>
      <c r="O7470" t="str" cm="1">
        <f t="array" ref="O7470">_xlfn.IFS(Table1[[#This Row],[Patient Age]]&lt;=14,"0-14",Table1[[#This Row],[Patient Age]]&lt;=29,"15-29",Table1[[#This Row],[Patient Age]]&lt;=44,"30-44",Table1[[#This Row],[Patient Age]]&lt;=59,"45-59",Table1[[#This Row],[Patient Age]]&lt;=74,"60-74",TRUE,"75+")</f>
        <v>15-29</v>
      </c>
      <c r="P7470" t="str" cm="1">
        <f t="array" ref="P7470">_xlfn.IFS(Table1[[#This Row],[Patient Waittime]]&lt;=15,"0-15",Table1[[#This Row],[Patient Waittime]]&lt;=30,"16-30",Table1[[#This Row],[Patient Waittime]]&lt;=45,"31-45",Table1[[#This Row],[Patient Waittime]]&lt;=60,"46-60",TRUE,"60+")</f>
        <v>46-60</v>
      </c>
      <c r="Q7470">
        <f>--(Table1[[#This Row],[Patient Waittime]]&lt;=30)</f>
        <v>0</v>
      </c>
      <c r="R7470">
        <f>--Table1[[#This Row],[Patient Admission Flag]]</f>
        <v>1</v>
      </c>
      <c r="S7470">
        <f>--AND(Table1[[#This Row],[WithinTarget]]=1,Table1[[#This Row],[Patient Satisfaction Score]]&gt;=7)</f>
        <v>0</v>
      </c>
      <c r="T7470" t="str">
        <f>IF(LEFT(Table1[[#This Row],[Patient Gender]],1)="F","Female","Male")</f>
        <v>Male</v>
      </c>
    </row>
    <row r="7471" spans="1:20" x14ac:dyDescent="0.3">
      <c r="A7471" t="s">
        <v>7575</v>
      </c>
      <c r="B7471" s="1">
        <v>45102.648611111108</v>
      </c>
      <c r="C7471" t="s">
        <v>9</v>
      </c>
      <c r="D7471">
        <v>52</v>
      </c>
      <c r="E7471" t="s">
        <v>14</v>
      </c>
      <c r="F7471" t="s">
        <v>11</v>
      </c>
      <c r="G7471" t="b">
        <v>1</v>
      </c>
      <c r="H7471">
        <v>7</v>
      </c>
      <c r="I7471">
        <v>45</v>
      </c>
      <c r="J7471" t="b">
        <v>1</v>
      </c>
      <c r="K7471">
        <f>YEAR(Table1[[#This Row],[Patient Admission Date]])</f>
        <v>2023</v>
      </c>
      <c r="L7471" t="str">
        <f>TEXT(Table1[[#This Row],[Patient Admission Date]],"mmm")</f>
        <v>Jun</v>
      </c>
      <c r="M7471" t="str">
        <f>TEXT(Table1[[#This Row],[Patient Admission Date]],"ddd")</f>
        <v>Sun</v>
      </c>
      <c r="N7471" t="str">
        <f>TEXT(INT(HOUR(Table1[[#This Row],[Patient Admission Date]])/3)*3,"00")&amp;"-"&amp;TEXT(INT(HOUR(Table1[[#This Row],[Patient Admission Date]])/3)*3+3,"00")</f>
        <v>15-18</v>
      </c>
      <c r="O7471" t="str" cm="1">
        <f t="array" ref="O7471">_xlfn.IFS(Table1[[#This Row],[Patient Age]]&lt;=14,"0-14",Table1[[#This Row],[Patient Age]]&lt;=29,"15-29",Table1[[#This Row],[Patient Age]]&lt;=44,"30-44",Table1[[#This Row],[Patient Age]]&lt;=59,"45-59",Table1[[#This Row],[Patient Age]]&lt;=74,"60-74",TRUE,"75+")</f>
        <v>45-59</v>
      </c>
      <c r="P7471" t="str" cm="1">
        <f t="array" ref="P7471">_xlfn.IFS(Table1[[#This Row],[Patient Waittime]]&lt;=15,"0-15",Table1[[#This Row],[Patient Waittime]]&lt;=30,"16-30",Table1[[#This Row],[Patient Waittime]]&lt;=45,"31-45",Table1[[#This Row],[Patient Waittime]]&lt;=60,"46-60",TRUE,"60+")</f>
        <v>31-45</v>
      </c>
      <c r="Q7471">
        <f>--(Table1[[#This Row],[Patient Waittime]]&lt;=30)</f>
        <v>0</v>
      </c>
      <c r="R7471">
        <f>--Table1[[#This Row],[Patient Admission Flag]]</f>
        <v>1</v>
      </c>
      <c r="S7471">
        <f>--AND(Table1[[#This Row],[WithinTarget]]=1,Table1[[#This Row],[Patient Satisfaction Score]]&gt;=7)</f>
        <v>0</v>
      </c>
      <c r="T7471" t="str">
        <f>IF(LEFT(Table1[[#This Row],[Patient Gender]],1)="F","Female","Male")</f>
        <v>Male</v>
      </c>
    </row>
    <row r="7472" spans="1:20" x14ac:dyDescent="0.3">
      <c r="A7472" t="s">
        <v>7576</v>
      </c>
      <c r="B7472" s="1">
        <v>45193.273611111108</v>
      </c>
      <c r="C7472" t="s">
        <v>9</v>
      </c>
      <c r="D7472">
        <v>38</v>
      </c>
      <c r="E7472" t="s">
        <v>14</v>
      </c>
      <c r="F7472" t="s">
        <v>11</v>
      </c>
      <c r="G7472" t="b">
        <v>1</v>
      </c>
      <c r="H7472">
        <v>7</v>
      </c>
      <c r="I7472">
        <v>54</v>
      </c>
      <c r="J7472" t="b">
        <v>1</v>
      </c>
      <c r="K7472">
        <f>YEAR(Table1[[#This Row],[Patient Admission Date]])</f>
        <v>2023</v>
      </c>
      <c r="L7472" t="str">
        <f>TEXT(Table1[[#This Row],[Patient Admission Date]],"mmm")</f>
        <v>Sep</v>
      </c>
      <c r="M7472" t="str">
        <f>TEXT(Table1[[#This Row],[Patient Admission Date]],"ddd")</f>
        <v>Sun</v>
      </c>
      <c r="N7472" t="str">
        <f>TEXT(INT(HOUR(Table1[[#This Row],[Patient Admission Date]])/3)*3,"00")&amp;"-"&amp;TEXT(INT(HOUR(Table1[[#This Row],[Patient Admission Date]])/3)*3+3,"00")</f>
        <v>06-09</v>
      </c>
      <c r="O7472" t="str" cm="1">
        <f t="array" ref="O7472">_xlfn.IFS(Table1[[#This Row],[Patient Age]]&lt;=14,"0-14",Table1[[#This Row],[Patient Age]]&lt;=29,"15-29",Table1[[#This Row],[Patient Age]]&lt;=44,"30-44",Table1[[#This Row],[Patient Age]]&lt;=59,"45-59",Table1[[#This Row],[Patient Age]]&lt;=74,"60-74",TRUE,"75+")</f>
        <v>30-44</v>
      </c>
      <c r="P7472" t="str" cm="1">
        <f t="array" ref="P7472">_xlfn.IFS(Table1[[#This Row],[Patient Waittime]]&lt;=15,"0-15",Table1[[#This Row],[Patient Waittime]]&lt;=30,"16-30",Table1[[#This Row],[Patient Waittime]]&lt;=45,"31-45",Table1[[#This Row],[Patient Waittime]]&lt;=60,"46-60",TRUE,"60+")</f>
        <v>46-60</v>
      </c>
      <c r="Q7472">
        <f>--(Table1[[#This Row],[Patient Waittime]]&lt;=30)</f>
        <v>0</v>
      </c>
      <c r="R7472">
        <f>--Table1[[#This Row],[Patient Admission Flag]]</f>
        <v>1</v>
      </c>
      <c r="S7472">
        <f>--AND(Table1[[#This Row],[WithinTarget]]=1,Table1[[#This Row],[Patient Satisfaction Score]]&gt;=7)</f>
        <v>0</v>
      </c>
      <c r="T7472" t="str">
        <f>IF(LEFT(Table1[[#This Row],[Patient Gender]],1)="F","Female","Male")</f>
        <v>Male</v>
      </c>
    </row>
    <row r="7473" spans="1:20" x14ac:dyDescent="0.3">
      <c r="A7473" t="s">
        <v>7577</v>
      </c>
      <c r="B7473" s="1">
        <v>45017.588888888888</v>
      </c>
      <c r="C7473" t="s">
        <v>9</v>
      </c>
      <c r="D7473">
        <v>53</v>
      </c>
      <c r="E7473" t="s">
        <v>14</v>
      </c>
      <c r="F7473" t="s">
        <v>11</v>
      </c>
      <c r="G7473" t="b">
        <v>1</v>
      </c>
      <c r="H7473">
        <v>7</v>
      </c>
      <c r="I7473">
        <v>46</v>
      </c>
      <c r="J7473" t="b">
        <v>1</v>
      </c>
      <c r="K7473">
        <f>YEAR(Table1[[#This Row],[Patient Admission Date]])</f>
        <v>2023</v>
      </c>
      <c r="L7473" t="str">
        <f>TEXT(Table1[[#This Row],[Patient Admission Date]],"mmm")</f>
        <v>Apr</v>
      </c>
      <c r="M7473" t="str">
        <f>TEXT(Table1[[#This Row],[Patient Admission Date]],"ddd")</f>
        <v>Sat</v>
      </c>
      <c r="N7473" t="str">
        <f>TEXT(INT(HOUR(Table1[[#This Row],[Patient Admission Date]])/3)*3,"00")&amp;"-"&amp;TEXT(INT(HOUR(Table1[[#This Row],[Patient Admission Date]])/3)*3+3,"00")</f>
        <v>12-15</v>
      </c>
      <c r="O7473" t="str" cm="1">
        <f t="array" ref="O7473">_xlfn.IFS(Table1[[#This Row],[Patient Age]]&lt;=14,"0-14",Table1[[#This Row],[Patient Age]]&lt;=29,"15-29",Table1[[#This Row],[Patient Age]]&lt;=44,"30-44",Table1[[#This Row],[Patient Age]]&lt;=59,"45-59",Table1[[#This Row],[Patient Age]]&lt;=74,"60-74",TRUE,"75+")</f>
        <v>45-59</v>
      </c>
      <c r="P7473" t="str" cm="1">
        <f t="array" ref="P7473">_xlfn.IFS(Table1[[#This Row],[Patient Waittime]]&lt;=15,"0-15",Table1[[#This Row],[Patient Waittime]]&lt;=30,"16-30",Table1[[#This Row],[Patient Waittime]]&lt;=45,"31-45",Table1[[#This Row],[Patient Waittime]]&lt;=60,"46-60",TRUE,"60+")</f>
        <v>46-60</v>
      </c>
      <c r="Q7473">
        <f>--(Table1[[#This Row],[Patient Waittime]]&lt;=30)</f>
        <v>0</v>
      </c>
      <c r="R7473">
        <f>--Table1[[#This Row],[Patient Admission Flag]]</f>
        <v>1</v>
      </c>
      <c r="S7473">
        <f>--AND(Table1[[#This Row],[WithinTarget]]=1,Table1[[#This Row],[Patient Satisfaction Score]]&gt;=7)</f>
        <v>0</v>
      </c>
      <c r="T7473" t="str">
        <f>IF(LEFT(Table1[[#This Row],[Patient Gender]],1)="F","Female","Male")</f>
        <v>Male</v>
      </c>
    </row>
    <row r="7474" spans="1:20" x14ac:dyDescent="0.3">
      <c r="A7474" t="s">
        <v>7578</v>
      </c>
      <c r="B7474" s="1">
        <v>45491.575694444444</v>
      </c>
      <c r="C7474" t="s">
        <v>9</v>
      </c>
      <c r="D7474">
        <v>58</v>
      </c>
      <c r="E7474" t="s">
        <v>14</v>
      </c>
      <c r="F7474" t="s">
        <v>11</v>
      </c>
      <c r="G7474" t="b">
        <v>1</v>
      </c>
      <c r="H7474">
        <v>8</v>
      </c>
      <c r="I7474">
        <v>56</v>
      </c>
      <c r="J7474" t="b">
        <v>1</v>
      </c>
      <c r="K7474">
        <f>YEAR(Table1[[#This Row],[Patient Admission Date]])</f>
        <v>2024</v>
      </c>
      <c r="L7474" t="str">
        <f>TEXT(Table1[[#This Row],[Patient Admission Date]],"mmm")</f>
        <v>Jul</v>
      </c>
      <c r="M7474" t="str">
        <f>TEXT(Table1[[#This Row],[Patient Admission Date]],"ddd")</f>
        <v>Thu</v>
      </c>
      <c r="N7474" t="str">
        <f>TEXT(INT(HOUR(Table1[[#This Row],[Patient Admission Date]])/3)*3,"00")&amp;"-"&amp;TEXT(INT(HOUR(Table1[[#This Row],[Patient Admission Date]])/3)*3+3,"00")</f>
        <v>12-15</v>
      </c>
      <c r="O7474" t="str" cm="1">
        <f t="array" ref="O7474">_xlfn.IFS(Table1[[#This Row],[Patient Age]]&lt;=14,"0-14",Table1[[#This Row],[Patient Age]]&lt;=29,"15-29",Table1[[#This Row],[Patient Age]]&lt;=44,"30-44",Table1[[#This Row],[Patient Age]]&lt;=59,"45-59",Table1[[#This Row],[Patient Age]]&lt;=74,"60-74",TRUE,"75+")</f>
        <v>45-59</v>
      </c>
      <c r="P7474" t="str" cm="1">
        <f t="array" ref="P7474">_xlfn.IFS(Table1[[#This Row],[Patient Waittime]]&lt;=15,"0-15",Table1[[#This Row],[Patient Waittime]]&lt;=30,"16-30",Table1[[#This Row],[Patient Waittime]]&lt;=45,"31-45",Table1[[#This Row],[Patient Waittime]]&lt;=60,"46-60",TRUE,"60+")</f>
        <v>46-60</v>
      </c>
      <c r="Q7474">
        <f>--(Table1[[#This Row],[Patient Waittime]]&lt;=30)</f>
        <v>0</v>
      </c>
      <c r="R7474">
        <f>--Table1[[#This Row],[Patient Admission Flag]]</f>
        <v>1</v>
      </c>
      <c r="S7474">
        <f>--AND(Table1[[#This Row],[WithinTarget]]=1,Table1[[#This Row],[Patient Satisfaction Score]]&gt;=7)</f>
        <v>0</v>
      </c>
      <c r="T7474" t="str">
        <f>IF(LEFT(Table1[[#This Row],[Patient Gender]],1)="F","Female","Male")</f>
        <v>Male</v>
      </c>
    </row>
    <row r="7475" spans="1:20" x14ac:dyDescent="0.3">
      <c r="A7475" t="s">
        <v>7579</v>
      </c>
      <c r="B7475" s="1">
        <v>45379.651388888888</v>
      </c>
      <c r="C7475" t="s">
        <v>9</v>
      </c>
      <c r="D7475">
        <v>9</v>
      </c>
      <c r="E7475" t="s">
        <v>14</v>
      </c>
      <c r="F7475" t="s">
        <v>11</v>
      </c>
      <c r="G7475" t="b">
        <v>1</v>
      </c>
      <c r="H7475">
        <v>8</v>
      </c>
      <c r="I7475">
        <v>19</v>
      </c>
      <c r="J7475" t="b">
        <v>1</v>
      </c>
      <c r="K7475">
        <f>YEAR(Table1[[#This Row],[Patient Admission Date]])</f>
        <v>2024</v>
      </c>
      <c r="L7475" t="str">
        <f>TEXT(Table1[[#This Row],[Patient Admission Date]],"mmm")</f>
        <v>Mar</v>
      </c>
      <c r="M7475" t="str">
        <f>TEXT(Table1[[#This Row],[Patient Admission Date]],"ddd")</f>
        <v>Thu</v>
      </c>
      <c r="N7475" t="str">
        <f>TEXT(INT(HOUR(Table1[[#This Row],[Patient Admission Date]])/3)*3,"00")&amp;"-"&amp;TEXT(INT(HOUR(Table1[[#This Row],[Patient Admission Date]])/3)*3+3,"00")</f>
        <v>15-18</v>
      </c>
      <c r="O7475" t="str" cm="1">
        <f t="array" ref="O7475">_xlfn.IFS(Table1[[#This Row],[Patient Age]]&lt;=14,"0-14",Table1[[#This Row],[Patient Age]]&lt;=29,"15-29",Table1[[#This Row],[Patient Age]]&lt;=44,"30-44",Table1[[#This Row],[Patient Age]]&lt;=59,"45-59",Table1[[#This Row],[Patient Age]]&lt;=74,"60-74",TRUE,"75+")</f>
        <v>0-14</v>
      </c>
      <c r="P7475" t="str" cm="1">
        <f t="array" ref="P7475">_xlfn.IFS(Table1[[#This Row],[Patient Waittime]]&lt;=15,"0-15",Table1[[#This Row],[Patient Waittime]]&lt;=30,"16-30",Table1[[#This Row],[Patient Waittime]]&lt;=45,"31-45",Table1[[#This Row],[Patient Waittime]]&lt;=60,"46-60",TRUE,"60+")</f>
        <v>16-30</v>
      </c>
      <c r="Q7475">
        <f>--(Table1[[#This Row],[Patient Waittime]]&lt;=30)</f>
        <v>1</v>
      </c>
      <c r="R7475">
        <f>--Table1[[#This Row],[Patient Admission Flag]]</f>
        <v>1</v>
      </c>
      <c r="S7475">
        <f>--AND(Table1[[#This Row],[WithinTarget]]=1,Table1[[#This Row],[Patient Satisfaction Score]]&gt;=7)</f>
        <v>1</v>
      </c>
      <c r="T7475" t="str">
        <f>IF(LEFT(Table1[[#This Row],[Patient Gender]],1)="F","Female","Male")</f>
        <v>Male</v>
      </c>
    </row>
    <row r="7476" spans="1:20" x14ac:dyDescent="0.3">
      <c r="A7476" t="s">
        <v>7580</v>
      </c>
      <c r="B7476" s="1">
        <v>45570.438888888886</v>
      </c>
      <c r="C7476" t="s">
        <v>9</v>
      </c>
      <c r="D7476">
        <v>24</v>
      </c>
      <c r="E7476" t="s">
        <v>14</v>
      </c>
      <c r="F7476" t="s">
        <v>11</v>
      </c>
      <c r="G7476" t="b">
        <v>1</v>
      </c>
      <c r="H7476">
        <v>8</v>
      </c>
      <c r="I7476">
        <v>10</v>
      </c>
      <c r="J7476" t="b">
        <v>1</v>
      </c>
      <c r="K7476">
        <f>YEAR(Table1[[#This Row],[Patient Admission Date]])</f>
        <v>2024</v>
      </c>
      <c r="L7476" t="str">
        <f>TEXT(Table1[[#This Row],[Patient Admission Date]],"mmm")</f>
        <v>Oct</v>
      </c>
      <c r="M7476" t="str">
        <f>TEXT(Table1[[#This Row],[Patient Admission Date]],"ddd")</f>
        <v>Sat</v>
      </c>
      <c r="N7476" t="str">
        <f>TEXT(INT(HOUR(Table1[[#This Row],[Patient Admission Date]])/3)*3,"00")&amp;"-"&amp;TEXT(INT(HOUR(Table1[[#This Row],[Patient Admission Date]])/3)*3+3,"00")</f>
        <v>09-12</v>
      </c>
      <c r="O7476" t="str" cm="1">
        <f t="array" ref="O7476">_xlfn.IFS(Table1[[#This Row],[Patient Age]]&lt;=14,"0-14",Table1[[#This Row],[Patient Age]]&lt;=29,"15-29",Table1[[#This Row],[Patient Age]]&lt;=44,"30-44",Table1[[#This Row],[Patient Age]]&lt;=59,"45-59",Table1[[#This Row],[Patient Age]]&lt;=74,"60-74",TRUE,"75+")</f>
        <v>15-29</v>
      </c>
      <c r="P7476" t="str" cm="1">
        <f t="array" ref="P7476">_xlfn.IFS(Table1[[#This Row],[Patient Waittime]]&lt;=15,"0-15",Table1[[#This Row],[Patient Waittime]]&lt;=30,"16-30",Table1[[#This Row],[Patient Waittime]]&lt;=45,"31-45",Table1[[#This Row],[Patient Waittime]]&lt;=60,"46-60",TRUE,"60+")</f>
        <v>0-15</v>
      </c>
      <c r="Q7476">
        <f>--(Table1[[#This Row],[Patient Waittime]]&lt;=30)</f>
        <v>1</v>
      </c>
      <c r="R7476">
        <f>--Table1[[#This Row],[Patient Admission Flag]]</f>
        <v>1</v>
      </c>
      <c r="S7476">
        <f>--AND(Table1[[#This Row],[WithinTarget]]=1,Table1[[#This Row],[Patient Satisfaction Score]]&gt;=7)</f>
        <v>1</v>
      </c>
      <c r="T7476" t="str">
        <f>IF(LEFT(Table1[[#This Row],[Patient Gender]],1)="F","Female","Male")</f>
        <v>Male</v>
      </c>
    </row>
    <row r="7477" spans="1:20" x14ac:dyDescent="0.3">
      <c r="A7477" t="s">
        <v>7581</v>
      </c>
      <c r="B7477" s="1">
        <v>45222.767361111109</v>
      </c>
      <c r="C7477" t="s">
        <v>9</v>
      </c>
      <c r="D7477">
        <v>17</v>
      </c>
      <c r="E7477" t="s">
        <v>14</v>
      </c>
      <c r="F7477" t="s">
        <v>11</v>
      </c>
      <c r="G7477" t="b">
        <v>1</v>
      </c>
      <c r="H7477">
        <v>8</v>
      </c>
      <c r="I7477">
        <v>35</v>
      </c>
      <c r="J7477" t="b">
        <v>1</v>
      </c>
      <c r="K7477">
        <f>YEAR(Table1[[#This Row],[Patient Admission Date]])</f>
        <v>2023</v>
      </c>
      <c r="L7477" t="str">
        <f>TEXT(Table1[[#This Row],[Patient Admission Date]],"mmm")</f>
        <v>Oct</v>
      </c>
      <c r="M7477" t="str">
        <f>TEXT(Table1[[#This Row],[Patient Admission Date]],"ddd")</f>
        <v>Mon</v>
      </c>
      <c r="N7477" t="str">
        <f>TEXT(INT(HOUR(Table1[[#This Row],[Patient Admission Date]])/3)*3,"00")&amp;"-"&amp;TEXT(INT(HOUR(Table1[[#This Row],[Patient Admission Date]])/3)*3+3,"00")</f>
        <v>18-21</v>
      </c>
      <c r="O7477" t="str" cm="1">
        <f t="array" ref="O7477">_xlfn.IFS(Table1[[#This Row],[Patient Age]]&lt;=14,"0-14",Table1[[#This Row],[Patient Age]]&lt;=29,"15-29",Table1[[#This Row],[Patient Age]]&lt;=44,"30-44",Table1[[#This Row],[Patient Age]]&lt;=59,"45-59",Table1[[#This Row],[Patient Age]]&lt;=74,"60-74",TRUE,"75+")</f>
        <v>15-29</v>
      </c>
      <c r="P7477" t="str" cm="1">
        <f t="array" ref="P7477">_xlfn.IFS(Table1[[#This Row],[Patient Waittime]]&lt;=15,"0-15",Table1[[#This Row],[Patient Waittime]]&lt;=30,"16-30",Table1[[#This Row],[Patient Waittime]]&lt;=45,"31-45",Table1[[#This Row],[Patient Waittime]]&lt;=60,"46-60",TRUE,"60+")</f>
        <v>31-45</v>
      </c>
      <c r="Q7477">
        <f>--(Table1[[#This Row],[Patient Waittime]]&lt;=30)</f>
        <v>0</v>
      </c>
      <c r="R7477">
        <f>--Table1[[#This Row],[Patient Admission Flag]]</f>
        <v>1</v>
      </c>
      <c r="S7477">
        <f>--AND(Table1[[#This Row],[WithinTarget]]=1,Table1[[#This Row],[Patient Satisfaction Score]]&gt;=7)</f>
        <v>0</v>
      </c>
      <c r="T7477" t="str">
        <f>IF(LEFT(Table1[[#This Row],[Patient Gender]],1)="F","Female","Male")</f>
        <v>Male</v>
      </c>
    </row>
    <row r="7478" spans="1:20" x14ac:dyDescent="0.3">
      <c r="A7478" t="s">
        <v>7582</v>
      </c>
      <c r="B7478" s="1">
        <v>45136.900694444441</v>
      </c>
      <c r="C7478" t="s">
        <v>9</v>
      </c>
      <c r="D7478">
        <v>55</v>
      </c>
      <c r="E7478" t="s">
        <v>14</v>
      </c>
      <c r="F7478" t="s">
        <v>11</v>
      </c>
      <c r="G7478" t="b">
        <v>1</v>
      </c>
      <c r="H7478">
        <v>9</v>
      </c>
      <c r="I7478">
        <v>60</v>
      </c>
      <c r="J7478" t="b">
        <v>1</v>
      </c>
      <c r="K7478">
        <f>YEAR(Table1[[#This Row],[Patient Admission Date]])</f>
        <v>2023</v>
      </c>
      <c r="L7478" t="str">
        <f>TEXT(Table1[[#This Row],[Patient Admission Date]],"mmm")</f>
        <v>Jul</v>
      </c>
      <c r="M7478" t="str">
        <f>TEXT(Table1[[#This Row],[Patient Admission Date]],"ddd")</f>
        <v>Sat</v>
      </c>
      <c r="N7478" t="str">
        <f>TEXT(INT(HOUR(Table1[[#This Row],[Patient Admission Date]])/3)*3,"00")&amp;"-"&amp;TEXT(INT(HOUR(Table1[[#This Row],[Patient Admission Date]])/3)*3+3,"00")</f>
        <v>21-24</v>
      </c>
      <c r="O7478" t="str" cm="1">
        <f t="array" ref="O7478">_xlfn.IFS(Table1[[#This Row],[Patient Age]]&lt;=14,"0-14",Table1[[#This Row],[Patient Age]]&lt;=29,"15-29",Table1[[#This Row],[Patient Age]]&lt;=44,"30-44",Table1[[#This Row],[Patient Age]]&lt;=59,"45-59",Table1[[#This Row],[Patient Age]]&lt;=74,"60-74",TRUE,"75+")</f>
        <v>45-59</v>
      </c>
      <c r="P7478" t="str" cm="1">
        <f t="array" ref="P7478">_xlfn.IFS(Table1[[#This Row],[Patient Waittime]]&lt;=15,"0-15",Table1[[#This Row],[Patient Waittime]]&lt;=30,"16-30",Table1[[#This Row],[Patient Waittime]]&lt;=45,"31-45",Table1[[#This Row],[Patient Waittime]]&lt;=60,"46-60",TRUE,"60+")</f>
        <v>46-60</v>
      </c>
      <c r="Q7478">
        <f>--(Table1[[#This Row],[Patient Waittime]]&lt;=30)</f>
        <v>0</v>
      </c>
      <c r="R7478">
        <f>--Table1[[#This Row],[Patient Admission Flag]]</f>
        <v>1</v>
      </c>
      <c r="S7478">
        <f>--AND(Table1[[#This Row],[WithinTarget]]=1,Table1[[#This Row],[Patient Satisfaction Score]]&gt;=7)</f>
        <v>0</v>
      </c>
      <c r="T7478" t="str">
        <f>IF(LEFT(Table1[[#This Row],[Patient Gender]],1)="F","Female","Male")</f>
        <v>Male</v>
      </c>
    </row>
    <row r="7479" spans="1:20" x14ac:dyDescent="0.3">
      <c r="A7479" t="s">
        <v>7583</v>
      </c>
      <c r="B7479" s="1">
        <v>45369.445833333331</v>
      </c>
      <c r="C7479" t="s">
        <v>9</v>
      </c>
      <c r="D7479">
        <v>14</v>
      </c>
      <c r="E7479" t="s">
        <v>14</v>
      </c>
      <c r="F7479" t="s">
        <v>11</v>
      </c>
      <c r="G7479" t="b">
        <v>1</v>
      </c>
      <c r="H7479">
        <v>9</v>
      </c>
      <c r="I7479">
        <v>53</v>
      </c>
      <c r="J7479" t="b">
        <v>1</v>
      </c>
      <c r="K7479">
        <f>YEAR(Table1[[#This Row],[Patient Admission Date]])</f>
        <v>2024</v>
      </c>
      <c r="L7479" t="str">
        <f>TEXT(Table1[[#This Row],[Patient Admission Date]],"mmm")</f>
        <v>Mar</v>
      </c>
      <c r="M7479" t="str">
        <f>TEXT(Table1[[#This Row],[Patient Admission Date]],"ddd")</f>
        <v>Mon</v>
      </c>
      <c r="N7479" t="str">
        <f>TEXT(INT(HOUR(Table1[[#This Row],[Patient Admission Date]])/3)*3,"00")&amp;"-"&amp;TEXT(INT(HOUR(Table1[[#This Row],[Patient Admission Date]])/3)*3+3,"00")</f>
        <v>09-12</v>
      </c>
      <c r="O7479" t="str" cm="1">
        <f t="array" ref="O7479">_xlfn.IFS(Table1[[#This Row],[Patient Age]]&lt;=14,"0-14",Table1[[#This Row],[Patient Age]]&lt;=29,"15-29",Table1[[#This Row],[Patient Age]]&lt;=44,"30-44",Table1[[#This Row],[Patient Age]]&lt;=59,"45-59",Table1[[#This Row],[Patient Age]]&lt;=74,"60-74",TRUE,"75+")</f>
        <v>0-14</v>
      </c>
      <c r="P7479" t="str" cm="1">
        <f t="array" ref="P7479">_xlfn.IFS(Table1[[#This Row],[Patient Waittime]]&lt;=15,"0-15",Table1[[#This Row],[Patient Waittime]]&lt;=30,"16-30",Table1[[#This Row],[Patient Waittime]]&lt;=45,"31-45",Table1[[#This Row],[Patient Waittime]]&lt;=60,"46-60",TRUE,"60+")</f>
        <v>46-60</v>
      </c>
      <c r="Q7479">
        <f>--(Table1[[#This Row],[Patient Waittime]]&lt;=30)</f>
        <v>0</v>
      </c>
      <c r="R7479">
        <f>--Table1[[#This Row],[Patient Admission Flag]]</f>
        <v>1</v>
      </c>
      <c r="S7479">
        <f>--AND(Table1[[#This Row],[WithinTarget]]=1,Table1[[#This Row],[Patient Satisfaction Score]]&gt;=7)</f>
        <v>0</v>
      </c>
      <c r="T7479" t="str">
        <f>IF(LEFT(Table1[[#This Row],[Patient Gender]],1)="F","Female","Male")</f>
        <v>Male</v>
      </c>
    </row>
    <row r="7480" spans="1:20" x14ac:dyDescent="0.3">
      <c r="A7480" t="s">
        <v>7584</v>
      </c>
      <c r="B7480" s="1">
        <v>45564.847222222219</v>
      </c>
      <c r="C7480" t="s">
        <v>9</v>
      </c>
      <c r="D7480">
        <v>44</v>
      </c>
      <c r="E7480" t="s">
        <v>14</v>
      </c>
      <c r="F7480" t="s">
        <v>11</v>
      </c>
      <c r="G7480" t="b">
        <v>1</v>
      </c>
      <c r="H7480">
        <v>9</v>
      </c>
      <c r="I7480">
        <v>60</v>
      </c>
      <c r="J7480" t="b">
        <v>1</v>
      </c>
      <c r="K7480">
        <f>YEAR(Table1[[#This Row],[Patient Admission Date]])</f>
        <v>2024</v>
      </c>
      <c r="L7480" t="str">
        <f>TEXT(Table1[[#This Row],[Patient Admission Date]],"mmm")</f>
        <v>Sep</v>
      </c>
      <c r="M7480" t="str">
        <f>TEXT(Table1[[#This Row],[Patient Admission Date]],"ddd")</f>
        <v>Sun</v>
      </c>
      <c r="N7480" t="str">
        <f>TEXT(INT(HOUR(Table1[[#This Row],[Patient Admission Date]])/3)*3,"00")&amp;"-"&amp;TEXT(INT(HOUR(Table1[[#This Row],[Patient Admission Date]])/3)*3+3,"00")</f>
        <v>18-21</v>
      </c>
      <c r="O7480" t="str" cm="1">
        <f t="array" ref="O7480">_xlfn.IFS(Table1[[#This Row],[Patient Age]]&lt;=14,"0-14",Table1[[#This Row],[Patient Age]]&lt;=29,"15-29",Table1[[#This Row],[Patient Age]]&lt;=44,"30-44",Table1[[#This Row],[Patient Age]]&lt;=59,"45-59",Table1[[#This Row],[Patient Age]]&lt;=74,"60-74",TRUE,"75+")</f>
        <v>30-44</v>
      </c>
      <c r="P7480" t="str" cm="1">
        <f t="array" ref="P7480">_xlfn.IFS(Table1[[#This Row],[Patient Waittime]]&lt;=15,"0-15",Table1[[#This Row],[Patient Waittime]]&lt;=30,"16-30",Table1[[#This Row],[Patient Waittime]]&lt;=45,"31-45",Table1[[#This Row],[Patient Waittime]]&lt;=60,"46-60",TRUE,"60+")</f>
        <v>46-60</v>
      </c>
      <c r="Q7480">
        <f>--(Table1[[#This Row],[Patient Waittime]]&lt;=30)</f>
        <v>0</v>
      </c>
      <c r="R7480">
        <f>--Table1[[#This Row],[Patient Admission Flag]]</f>
        <v>1</v>
      </c>
      <c r="S7480">
        <f>--AND(Table1[[#This Row],[WithinTarget]]=1,Table1[[#This Row],[Patient Satisfaction Score]]&gt;=7)</f>
        <v>0</v>
      </c>
      <c r="T7480" t="str">
        <f>IF(LEFT(Table1[[#This Row],[Patient Gender]],1)="F","Female","Male")</f>
        <v>Male</v>
      </c>
    </row>
    <row r="7481" spans="1:20" x14ac:dyDescent="0.3">
      <c r="A7481" t="s">
        <v>7585</v>
      </c>
      <c r="B7481" s="1">
        <v>45259.959722222222</v>
      </c>
      <c r="C7481" t="s">
        <v>9</v>
      </c>
      <c r="D7481">
        <v>47</v>
      </c>
      <c r="E7481" t="s">
        <v>14</v>
      </c>
      <c r="F7481" t="s">
        <v>11</v>
      </c>
      <c r="G7481" t="b">
        <v>1</v>
      </c>
      <c r="H7481">
        <v>9</v>
      </c>
      <c r="I7481">
        <v>34</v>
      </c>
      <c r="J7481" t="b">
        <v>1</v>
      </c>
      <c r="K7481">
        <f>YEAR(Table1[[#This Row],[Patient Admission Date]])</f>
        <v>2023</v>
      </c>
      <c r="L7481" t="str">
        <f>TEXT(Table1[[#This Row],[Patient Admission Date]],"mmm")</f>
        <v>Nov</v>
      </c>
      <c r="M7481" t="str">
        <f>TEXT(Table1[[#This Row],[Patient Admission Date]],"ddd")</f>
        <v>Wed</v>
      </c>
      <c r="N7481" t="str">
        <f>TEXT(INT(HOUR(Table1[[#This Row],[Patient Admission Date]])/3)*3,"00")&amp;"-"&amp;TEXT(INT(HOUR(Table1[[#This Row],[Patient Admission Date]])/3)*3+3,"00")</f>
        <v>21-24</v>
      </c>
      <c r="O7481" t="str" cm="1">
        <f t="array" ref="O7481">_xlfn.IFS(Table1[[#This Row],[Patient Age]]&lt;=14,"0-14",Table1[[#This Row],[Patient Age]]&lt;=29,"15-29",Table1[[#This Row],[Patient Age]]&lt;=44,"30-44",Table1[[#This Row],[Patient Age]]&lt;=59,"45-59",Table1[[#This Row],[Patient Age]]&lt;=74,"60-74",TRUE,"75+")</f>
        <v>45-59</v>
      </c>
      <c r="P7481" t="str" cm="1">
        <f t="array" ref="P7481">_xlfn.IFS(Table1[[#This Row],[Patient Waittime]]&lt;=15,"0-15",Table1[[#This Row],[Patient Waittime]]&lt;=30,"16-30",Table1[[#This Row],[Patient Waittime]]&lt;=45,"31-45",Table1[[#This Row],[Patient Waittime]]&lt;=60,"46-60",TRUE,"60+")</f>
        <v>31-45</v>
      </c>
      <c r="Q7481">
        <f>--(Table1[[#This Row],[Patient Waittime]]&lt;=30)</f>
        <v>0</v>
      </c>
      <c r="R7481">
        <f>--Table1[[#This Row],[Patient Admission Flag]]</f>
        <v>1</v>
      </c>
      <c r="S7481">
        <f>--AND(Table1[[#This Row],[WithinTarget]]=1,Table1[[#This Row],[Patient Satisfaction Score]]&gt;=7)</f>
        <v>0</v>
      </c>
      <c r="T7481" t="str">
        <f>IF(LEFT(Table1[[#This Row],[Patient Gender]],1)="F","Female","Male")</f>
        <v>Male</v>
      </c>
    </row>
    <row r="7482" spans="1:20" x14ac:dyDescent="0.3">
      <c r="A7482" t="s">
        <v>7586</v>
      </c>
      <c r="B7482" s="1">
        <v>45435.459722222222</v>
      </c>
      <c r="C7482" t="s">
        <v>9</v>
      </c>
      <c r="D7482">
        <v>69</v>
      </c>
      <c r="E7482" t="s">
        <v>14</v>
      </c>
      <c r="F7482" t="s">
        <v>11</v>
      </c>
      <c r="G7482" t="b">
        <v>1</v>
      </c>
      <c r="H7482">
        <v>10</v>
      </c>
      <c r="I7482">
        <v>47</v>
      </c>
      <c r="J7482" t="b">
        <v>1</v>
      </c>
      <c r="K7482">
        <f>YEAR(Table1[[#This Row],[Patient Admission Date]])</f>
        <v>2024</v>
      </c>
      <c r="L7482" t="str">
        <f>TEXT(Table1[[#This Row],[Patient Admission Date]],"mmm")</f>
        <v>May</v>
      </c>
      <c r="M7482" t="str">
        <f>TEXT(Table1[[#This Row],[Patient Admission Date]],"ddd")</f>
        <v>Thu</v>
      </c>
      <c r="N7482" t="str">
        <f>TEXT(INT(HOUR(Table1[[#This Row],[Patient Admission Date]])/3)*3,"00")&amp;"-"&amp;TEXT(INT(HOUR(Table1[[#This Row],[Patient Admission Date]])/3)*3+3,"00")</f>
        <v>09-12</v>
      </c>
      <c r="O7482" t="str" cm="1">
        <f t="array" ref="O7482">_xlfn.IFS(Table1[[#This Row],[Patient Age]]&lt;=14,"0-14",Table1[[#This Row],[Patient Age]]&lt;=29,"15-29",Table1[[#This Row],[Patient Age]]&lt;=44,"30-44",Table1[[#This Row],[Patient Age]]&lt;=59,"45-59",Table1[[#This Row],[Patient Age]]&lt;=74,"60-74",TRUE,"75+")</f>
        <v>60-74</v>
      </c>
      <c r="P7482" t="str" cm="1">
        <f t="array" ref="P7482">_xlfn.IFS(Table1[[#This Row],[Patient Waittime]]&lt;=15,"0-15",Table1[[#This Row],[Patient Waittime]]&lt;=30,"16-30",Table1[[#This Row],[Patient Waittime]]&lt;=45,"31-45",Table1[[#This Row],[Patient Waittime]]&lt;=60,"46-60",TRUE,"60+")</f>
        <v>46-60</v>
      </c>
      <c r="Q7482">
        <f>--(Table1[[#This Row],[Patient Waittime]]&lt;=30)</f>
        <v>0</v>
      </c>
      <c r="R7482">
        <f>--Table1[[#This Row],[Patient Admission Flag]]</f>
        <v>1</v>
      </c>
      <c r="S7482">
        <f>--AND(Table1[[#This Row],[WithinTarget]]=1,Table1[[#This Row],[Patient Satisfaction Score]]&gt;=7)</f>
        <v>0</v>
      </c>
      <c r="T7482" t="str">
        <f>IF(LEFT(Table1[[#This Row],[Patient Gender]],1)="F","Female","Male")</f>
        <v>Male</v>
      </c>
    </row>
    <row r="7483" spans="1:20" x14ac:dyDescent="0.3">
      <c r="A7483" t="s">
        <v>7587</v>
      </c>
      <c r="B7483" s="1">
        <v>45175.668749999997</v>
      </c>
      <c r="C7483" t="s">
        <v>9</v>
      </c>
      <c r="D7483">
        <v>9</v>
      </c>
      <c r="E7483" t="s">
        <v>14</v>
      </c>
      <c r="F7483" t="s">
        <v>11</v>
      </c>
      <c r="G7483" t="b">
        <v>1</v>
      </c>
      <c r="H7483">
        <v>10</v>
      </c>
      <c r="I7483">
        <v>40</v>
      </c>
      <c r="J7483" t="b">
        <v>1</v>
      </c>
      <c r="K7483">
        <f>YEAR(Table1[[#This Row],[Patient Admission Date]])</f>
        <v>2023</v>
      </c>
      <c r="L7483" t="str">
        <f>TEXT(Table1[[#This Row],[Patient Admission Date]],"mmm")</f>
        <v>Sep</v>
      </c>
      <c r="M7483" t="str">
        <f>TEXT(Table1[[#This Row],[Patient Admission Date]],"ddd")</f>
        <v>Wed</v>
      </c>
      <c r="N7483" t="str">
        <f>TEXT(INT(HOUR(Table1[[#This Row],[Patient Admission Date]])/3)*3,"00")&amp;"-"&amp;TEXT(INT(HOUR(Table1[[#This Row],[Patient Admission Date]])/3)*3+3,"00")</f>
        <v>15-18</v>
      </c>
      <c r="O7483" t="str" cm="1">
        <f t="array" ref="O7483">_xlfn.IFS(Table1[[#This Row],[Patient Age]]&lt;=14,"0-14",Table1[[#This Row],[Patient Age]]&lt;=29,"15-29",Table1[[#This Row],[Patient Age]]&lt;=44,"30-44",Table1[[#This Row],[Patient Age]]&lt;=59,"45-59",Table1[[#This Row],[Patient Age]]&lt;=74,"60-74",TRUE,"75+")</f>
        <v>0-14</v>
      </c>
      <c r="P7483" t="str" cm="1">
        <f t="array" ref="P7483">_xlfn.IFS(Table1[[#This Row],[Patient Waittime]]&lt;=15,"0-15",Table1[[#This Row],[Patient Waittime]]&lt;=30,"16-30",Table1[[#This Row],[Patient Waittime]]&lt;=45,"31-45",Table1[[#This Row],[Patient Waittime]]&lt;=60,"46-60",TRUE,"60+")</f>
        <v>31-45</v>
      </c>
      <c r="Q7483">
        <f>--(Table1[[#This Row],[Patient Waittime]]&lt;=30)</f>
        <v>0</v>
      </c>
      <c r="R7483">
        <f>--Table1[[#This Row],[Patient Admission Flag]]</f>
        <v>1</v>
      </c>
      <c r="S7483">
        <f>--AND(Table1[[#This Row],[WithinTarget]]=1,Table1[[#This Row],[Patient Satisfaction Score]]&gt;=7)</f>
        <v>0</v>
      </c>
      <c r="T7483" t="str">
        <f>IF(LEFT(Table1[[#This Row],[Patient Gender]],1)="F","Female","Male")</f>
        <v>Male</v>
      </c>
    </row>
    <row r="7484" spans="1:20" x14ac:dyDescent="0.3">
      <c r="A7484" t="s">
        <v>7588</v>
      </c>
      <c r="B7484" s="1">
        <v>45375.650694444441</v>
      </c>
      <c r="C7484" t="s">
        <v>9</v>
      </c>
      <c r="D7484">
        <v>50</v>
      </c>
      <c r="E7484" t="s">
        <v>14</v>
      </c>
      <c r="F7484" t="s">
        <v>11</v>
      </c>
      <c r="G7484" t="b">
        <v>1</v>
      </c>
      <c r="H7484">
        <v>10</v>
      </c>
      <c r="I7484">
        <v>36</v>
      </c>
      <c r="J7484" t="b">
        <v>1</v>
      </c>
      <c r="K7484">
        <f>YEAR(Table1[[#This Row],[Patient Admission Date]])</f>
        <v>2024</v>
      </c>
      <c r="L7484" t="str">
        <f>TEXT(Table1[[#This Row],[Patient Admission Date]],"mmm")</f>
        <v>Mar</v>
      </c>
      <c r="M7484" t="str">
        <f>TEXT(Table1[[#This Row],[Patient Admission Date]],"ddd")</f>
        <v>Sun</v>
      </c>
      <c r="N7484" t="str">
        <f>TEXT(INT(HOUR(Table1[[#This Row],[Patient Admission Date]])/3)*3,"00")&amp;"-"&amp;TEXT(INT(HOUR(Table1[[#This Row],[Patient Admission Date]])/3)*3+3,"00")</f>
        <v>15-18</v>
      </c>
      <c r="O7484" t="str" cm="1">
        <f t="array" ref="O7484">_xlfn.IFS(Table1[[#This Row],[Patient Age]]&lt;=14,"0-14",Table1[[#This Row],[Patient Age]]&lt;=29,"15-29",Table1[[#This Row],[Patient Age]]&lt;=44,"30-44",Table1[[#This Row],[Patient Age]]&lt;=59,"45-59",Table1[[#This Row],[Patient Age]]&lt;=74,"60-74",TRUE,"75+")</f>
        <v>45-59</v>
      </c>
      <c r="P7484" t="str" cm="1">
        <f t="array" ref="P7484">_xlfn.IFS(Table1[[#This Row],[Patient Waittime]]&lt;=15,"0-15",Table1[[#This Row],[Patient Waittime]]&lt;=30,"16-30",Table1[[#This Row],[Patient Waittime]]&lt;=45,"31-45",Table1[[#This Row],[Patient Waittime]]&lt;=60,"46-60",TRUE,"60+")</f>
        <v>31-45</v>
      </c>
      <c r="Q7484">
        <f>--(Table1[[#This Row],[Patient Waittime]]&lt;=30)</f>
        <v>0</v>
      </c>
      <c r="R7484">
        <f>--Table1[[#This Row],[Patient Admission Flag]]</f>
        <v>1</v>
      </c>
      <c r="S7484">
        <f>--AND(Table1[[#This Row],[WithinTarget]]=1,Table1[[#This Row],[Patient Satisfaction Score]]&gt;=7)</f>
        <v>0</v>
      </c>
      <c r="T7484" t="str">
        <f>IF(LEFT(Table1[[#This Row],[Patient Gender]],1)="F","Female","Male")</f>
        <v>Male</v>
      </c>
    </row>
    <row r="7485" spans="1:20" x14ac:dyDescent="0.3">
      <c r="A7485" t="s">
        <v>7589</v>
      </c>
      <c r="B7485" s="1">
        <v>45473.713194444441</v>
      </c>
      <c r="C7485" t="s">
        <v>9</v>
      </c>
      <c r="D7485">
        <v>71</v>
      </c>
      <c r="E7485" t="s">
        <v>14</v>
      </c>
      <c r="F7485" t="s">
        <v>11</v>
      </c>
      <c r="G7485" t="b">
        <v>1</v>
      </c>
      <c r="H7485">
        <v>10</v>
      </c>
      <c r="I7485">
        <v>45</v>
      </c>
      <c r="J7485" t="b">
        <v>1</v>
      </c>
      <c r="K7485">
        <f>YEAR(Table1[[#This Row],[Patient Admission Date]])</f>
        <v>2024</v>
      </c>
      <c r="L7485" t="str">
        <f>TEXT(Table1[[#This Row],[Patient Admission Date]],"mmm")</f>
        <v>Jun</v>
      </c>
      <c r="M7485" t="str">
        <f>TEXT(Table1[[#This Row],[Patient Admission Date]],"ddd")</f>
        <v>Sun</v>
      </c>
      <c r="N7485" t="str">
        <f>TEXT(INT(HOUR(Table1[[#This Row],[Patient Admission Date]])/3)*3,"00")&amp;"-"&amp;TEXT(INT(HOUR(Table1[[#This Row],[Patient Admission Date]])/3)*3+3,"00")</f>
        <v>15-18</v>
      </c>
      <c r="O7485" t="str" cm="1">
        <f t="array" ref="O7485">_xlfn.IFS(Table1[[#This Row],[Patient Age]]&lt;=14,"0-14",Table1[[#This Row],[Patient Age]]&lt;=29,"15-29",Table1[[#This Row],[Patient Age]]&lt;=44,"30-44",Table1[[#This Row],[Patient Age]]&lt;=59,"45-59",Table1[[#This Row],[Patient Age]]&lt;=74,"60-74",TRUE,"75+")</f>
        <v>60-74</v>
      </c>
      <c r="P7485" t="str" cm="1">
        <f t="array" ref="P7485">_xlfn.IFS(Table1[[#This Row],[Patient Waittime]]&lt;=15,"0-15",Table1[[#This Row],[Patient Waittime]]&lt;=30,"16-30",Table1[[#This Row],[Patient Waittime]]&lt;=45,"31-45",Table1[[#This Row],[Patient Waittime]]&lt;=60,"46-60",TRUE,"60+")</f>
        <v>31-45</v>
      </c>
      <c r="Q7485">
        <f>--(Table1[[#This Row],[Patient Waittime]]&lt;=30)</f>
        <v>0</v>
      </c>
      <c r="R7485">
        <f>--Table1[[#This Row],[Patient Admission Flag]]</f>
        <v>1</v>
      </c>
      <c r="S7485">
        <f>--AND(Table1[[#This Row],[WithinTarget]]=1,Table1[[#This Row],[Patient Satisfaction Score]]&gt;=7)</f>
        <v>0</v>
      </c>
      <c r="T7485" t="str">
        <f>IF(LEFT(Table1[[#This Row],[Patient Gender]],1)="F","Female","Male")</f>
        <v>Male</v>
      </c>
    </row>
    <row r="7486" spans="1:20" x14ac:dyDescent="0.3">
      <c r="A7486" t="s">
        <v>7590</v>
      </c>
      <c r="B7486" s="1">
        <v>45292.884027777778</v>
      </c>
      <c r="C7486" t="s">
        <v>9</v>
      </c>
      <c r="D7486">
        <v>51</v>
      </c>
      <c r="E7486" t="s">
        <v>14</v>
      </c>
      <c r="F7486" t="s">
        <v>11</v>
      </c>
      <c r="G7486" t="b">
        <v>1</v>
      </c>
      <c r="H7486">
        <v>10</v>
      </c>
      <c r="I7486">
        <v>60</v>
      </c>
      <c r="J7486" t="b">
        <v>1</v>
      </c>
      <c r="K7486">
        <f>YEAR(Table1[[#This Row],[Patient Admission Date]])</f>
        <v>2024</v>
      </c>
      <c r="L7486" t="str">
        <f>TEXT(Table1[[#This Row],[Patient Admission Date]],"mmm")</f>
        <v>Jan</v>
      </c>
      <c r="M7486" t="str">
        <f>TEXT(Table1[[#This Row],[Patient Admission Date]],"ddd")</f>
        <v>Mon</v>
      </c>
      <c r="N7486" t="str">
        <f>TEXT(INT(HOUR(Table1[[#This Row],[Patient Admission Date]])/3)*3,"00")&amp;"-"&amp;TEXT(INT(HOUR(Table1[[#This Row],[Patient Admission Date]])/3)*3+3,"00")</f>
        <v>21-24</v>
      </c>
      <c r="O7486" t="str" cm="1">
        <f t="array" ref="O7486">_xlfn.IFS(Table1[[#This Row],[Patient Age]]&lt;=14,"0-14",Table1[[#This Row],[Patient Age]]&lt;=29,"15-29",Table1[[#This Row],[Patient Age]]&lt;=44,"30-44",Table1[[#This Row],[Patient Age]]&lt;=59,"45-59",Table1[[#This Row],[Patient Age]]&lt;=74,"60-74",TRUE,"75+")</f>
        <v>45-59</v>
      </c>
      <c r="P7486" t="str" cm="1">
        <f t="array" ref="P7486">_xlfn.IFS(Table1[[#This Row],[Patient Waittime]]&lt;=15,"0-15",Table1[[#This Row],[Patient Waittime]]&lt;=30,"16-30",Table1[[#This Row],[Patient Waittime]]&lt;=45,"31-45",Table1[[#This Row],[Patient Waittime]]&lt;=60,"46-60",TRUE,"60+")</f>
        <v>46-60</v>
      </c>
      <c r="Q7486">
        <f>--(Table1[[#This Row],[Patient Waittime]]&lt;=30)</f>
        <v>0</v>
      </c>
      <c r="R7486">
        <f>--Table1[[#This Row],[Patient Admission Flag]]</f>
        <v>1</v>
      </c>
      <c r="S7486">
        <f>--AND(Table1[[#This Row],[WithinTarget]]=1,Table1[[#This Row],[Patient Satisfaction Score]]&gt;=7)</f>
        <v>0</v>
      </c>
      <c r="T7486" t="str">
        <f>IF(LEFT(Table1[[#This Row],[Patient Gender]],1)="F","Female","Male")</f>
        <v>Male</v>
      </c>
    </row>
    <row r="7487" spans="1:20" x14ac:dyDescent="0.3">
      <c r="A7487" t="s">
        <v>7591</v>
      </c>
      <c r="B7487" s="1">
        <v>45130.150694444441</v>
      </c>
      <c r="C7487" t="s">
        <v>9</v>
      </c>
      <c r="D7487">
        <v>56</v>
      </c>
      <c r="E7487" t="s">
        <v>14</v>
      </c>
      <c r="F7487" t="s">
        <v>11</v>
      </c>
      <c r="G7487" t="b">
        <v>1</v>
      </c>
      <c r="H7487">
        <v>10</v>
      </c>
      <c r="I7487">
        <v>30</v>
      </c>
      <c r="J7487" t="b">
        <v>1</v>
      </c>
      <c r="K7487">
        <f>YEAR(Table1[[#This Row],[Patient Admission Date]])</f>
        <v>2023</v>
      </c>
      <c r="L7487" t="str">
        <f>TEXT(Table1[[#This Row],[Patient Admission Date]],"mmm")</f>
        <v>Jul</v>
      </c>
      <c r="M7487" t="str">
        <f>TEXT(Table1[[#This Row],[Patient Admission Date]],"ddd")</f>
        <v>Sun</v>
      </c>
      <c r="N7487" t="str">
        <f>TEXT(INT(HOUR(Table1[[#This Row],[Patient Admission Date]])/3)*3,"00")&amp;"-"&amp;TEXT(INT(HOUR(Table1[[#This Row],[Patient Admission Date]])/3)*3+3,"00")</f>
        <v>03-06</v>
      </c>
      <c r="O7487" t="str" cm="1">
        <f t="array" ref="O7487">_xlfn.IFS(Table1[[#This Row],[Patient Age]]&lt;=14,"0-14",Table1[[#This Row],[Patient Age]]&lt;=29,"15-29",Table1[[#This Row],[Patient Age]]&lt;=44,"30-44",Table1[[#This Row],[Patient Age]]&lt;=59,"45-59",Table1[[#This Row],[Patient Age]]&lt;=74,"60-74",TRUE,"75+")</f>
        <v>45-59</v>
      </c>
      <c r="P7487" t="str" cm="1">
        <f t="array" ref="P7487">_xlfn.IFS(Table1[[#This Row],[Patient Waittime]]&lt;=15,"0-15",Table1[[#This Row],[Patient Waittime]]&lt;=30,"16-30",Table1[[#This Row],[Patient Waittime]]&lt;=45,"31-45",Table1[[#This Row],[Patient Waittime]]&lt;=60,"46-60",TRUE,"60+")</f>
        <v>16-30</v>
      </c>
      <c r="Q7487">
        <f>--(Table1[[#This Row],[Patient Waittime]]&lt;=30)</f>
        <v>1</v>
      </c>
      <c r="R7487">
        <f>--Table1[[#This Row],[Patient Admission Flag]]</f>
        <v>1</v>
      </c>
      <c r="S7487">
        <f>--AND(Table1[[#This Row],[WithinTarget]]=1,Table1[[#This Row],[Patient Satisfaction Score]]&gt;=7)</f>
        <v>1</v>
      </c>
      <c r="T7487" t="str">
        <f>IF(LEFT(Table1[[#This Row],[Patient Gender]],1)="F","Female","Male")</f>
        <v>Male</v>
      </c>
    </row>
    <row r="7488" spans="1:20" x14ac:dyDescent="0.3">
      <c r="A7488" t="s">
        <v>7592</v>
      </c>
      <c r="B7488" s="1">
        <v>45558.90625</v>
      </c>
      <c r="C7488" t="s">
        <v>9</v>
      </c>
      <c r="D7488">
        <v>55</v>
      </c>
      <c r="E7488" t="s">
        <v>14</v>
      </c>
      <c r="F7488" t="s">
        <v>17</v>
      </c>
      <c r="G7488" t="b">
        <v>1</v>
      </c>
      <c r="I7488">
        <v>12</v>
      </c>
      <c r="J7488" t="b">
        <v>1</v>
      </c>
      <c r="K7488">
        <f>YEAR(Table1[[#This Row],[Patient Admission Date]])</f>
        <v>2024</v>
      </c>
      <c r="L7488" t="str">
        <f>TEXT(Table1[[#This Row],[Patient Admission Date]],"mmm")</f>
        <v>Sep</v>
      </c>
      <c r="M7488" t="str">
        <f>TEXT(Table1[[#This Row],[Patient Admission Date]],"ddd")</f>
        <v>Mon</v>
      </c>
      <c r="N7488" t="str">
        <f>TEXT(INT(HOUR(Table1[[#This Row],[Patient Admission Date]])/3)*3,"00")&amp;"-"&amp;TEXT(INT(HOUR(Table1[[#This Row],[Patient Admission Date]])/3)*3+3,"00")</f>
        <v>21-24</v>
      </c>
      <c r="O7488" t="str" cm="1">
        <f t="array" ref="O7488">_xlfn.IFS(Table1[[#This Row],[Patient Age]]&lt;=14,"0-14",Table1[[#This Row],[Patient Age]]&lt;=29,"15-29",Table1[[#This Row],[Patient Age]]&lt;=44,"30-44",Table1[[#This Row],[Patient Age]]&lt;=59,"45-59",Table1[[#This Row],[Patient Age]]&lt;=74,"60-74",TRUE,"75+")</f>
        <v>45-59</v>
      </c>
      <c r="P7488" t="str" cm="1">
        <f t="array" ref="P7488">_xlfn.IFS(Table1[[#This Row],[Patient Waittime]]&lt;=15,"0-15",Table1[[#This Row],[Patient Waittime]]&lt;=30,"16-30",Table1[[#This Row],[Patient Waittime]]&lt;=45,"31-45",Table1[[#This Row],[Patient Waittime]]&lt;=60,"46-60",TRUE,"60+")</f>
        <v>0-15</v>
      </c>
      <c r="Q7488">
        <f>--(Table1[[#This Row],[Patient Waittime]]&lt;=30)</f>
        <v>1</v>
      </c>
      <c r="R7488">
        <f>--Table1[[#This Row],[Patient Admission Flag]]</f>
        <v>1</v>
      </c>
      <c r="S7488">
        <f>--AND(Table1[[#This Row],[WithinTarget]]=1,Table1[[#This Row],[Patient Satisfaction Score]]&gt;=7)</f>
        <v>0</v>
      </c>
      <c r="T7488" t="str">
        <f>IF(LEFT(Table1[[#This Row],[Patient Gender]],1)="F","Female","Male")</f>
        <v>Male</v>
      </c>
    </row>
    <row r="7489" spans="1:20" x14ac:dyDescent="0.3">
      <c r="A7489" t="s">
        <v>7593</v>
      </c>
      <c r="B7489" s="1">
        <v>45370.276388888888</v>
      </c>
      <c r="C7489" t="s">
        <v>9</v>
      </c>
      <c r="D7489">
        <v>74</v>
      </c>
      <c r="E7489" t="s">
        <v>14</v>
      </c>
      <c r="F7489" t="s">
        <v>17</v>
      </c>
      <c r="G7489" t="b">
        <v>1</v>
      </c>
      <c r="I7489">
        <v>28</v>
      </c>
      <c r="J7489" t="b">
        <v>1</v>
      </c>
      <c r="K7489">
        <f>YEAR(Table1[[#This Row],[Patient Admission Date]])</f>
        <v>2024</v>
      </c>
      <c r="L7489" t="str">
        <f>TEXT(Table1[[#This Row],[Patient Admission Date]],"mmm")</f>
        <v>Mar</v>
      </c>
      <c r="M7489" t="str">
        <f>TEXT(Table1[[#This Row],[Patient Admission Date]],"ddd")</f>
        <v>Tue</v>
      </c>
      <c r="N7489" t="str">
        <f>TEXT(INT(HOUR(Table1[[#This Row],[Patient Admission Date]])/3)*3,"00")&amp;"-"&amp;TEXT(INT(HOUR(Table1[[#This Row],[Patient Admission Date]])/3)*3+3,"00")</f>
        <v>06-09</v>
      </c>
      <c r="O7489" t="str" cm="1">
        <f t="array" ref="O7489">_xlfn.IFS(Table1[[#This Row],[Patient Age]]&lt;=14,"0-14",Table1[[#This Row],[Patient Age]]&lt;=29,"15-29",Table1[[#This Row],[Patient Age]]&lt;=44,"30-44",Table1[[#This Row],[Patient Age]]&lt;=59,"45-59",Table1[[#This Row],[Patient Age]]&lt;=74,"60-74",TRUE,"75+")</f>
        <v>60-74</v>
      </c>
      <c r="P7489" t="str" cm="1">
        <f t="array" ref="P7489">_xlfn.IFS(Table1[[#This Row],[Patient Waittime]]&lt;=15,"0-15",Table1[[#This Row],[Patient Waittime]]&lt;=30,"16-30",Table1[[#This Row],[Patient Waittime]]&lt;=45,"31-45",Table1[[#This Row],[Patient Waittime]]&lt;=60,"46-60",TRUE,"60+")</f>
        <v>16-30</v>
      </c>
      <c r="Q7489">
        <f>--(Table1[[#This Row],[Patient Waittime]]&lt;=30)</f>
        <v>1</v>
      </c>
      <c r="R7489">
        <f>--Table1[[#This Row],[Patient Admission Flag]]</f>
        <v>1</v>
      </c>
      <c r="S7489">
        <f>--AND(Table1[[#This Row],[WithinTarget]]=1,Table1[[#This Row],[Patient Satisfaction Score]]&gt;=7)</f>
        <v>0</v>
      </c>
      <c r="T7489" t="str">
        <f>IF(LEFT(Table1[[#This Row],[Patient Gender]],1)="F","Female","Male")</f>
        <v>Male</v>
      </c>
    </row>
    <row r="7490" spans="1:20" x14ac:dyDescent="0.3">
      <c r="A7490" t="s">
        <v>7594</v>
      </c>
      <c r="B7490" s="1">
        <v>45552.493750000001</v>
      </c>
      <c r="C7490" t="s">
        <v>9</v>
      </c>
      <c r="D7490">
        <v>27</v>
      </c>
      <c r="E7490" t="s">
        <v>14</v>
      </c>
      <c r="F7490" t="s">
        <v>17</v>
      </c>
      <c r="G7490" t="b">
        <v>1</v>
      </c>
      <c r="I7490">
        <v>27</v>
      </c>
      <c r="J7490" t="b">
        <v>1</v>
      </c>
      <c r="K7490">
        <f>YEAR(Table1[[#This Row],[Patient Admission Date]])</f>
        <v>2024</v>
      </c>
      <c r="L7490" t="str">
        <f>TEXT(Table1[[#This Row],[Patient Admission Date]],"mmm")</f>
        <v>Sep</v>
      </c>
      <c r="M7490" t="str">
        <f>TEXT(Table1[[#This Row],[Patient Admission Date]],"ddd")</f>
        <v>Tue</v>
      </c>
      <c r="N7490" t="str">
        <f>TEXT(INT(HOUR(Table1[[#This Row],[Patient Admission Date]])/3)*3,"00")&amp;"-"&amp;TEXT(INT(HOUR(Table1[[#This Row],[Patient Admission Date]])/3)*3+3,"00")</f>
        <v>09-12</v>
      </c>
      <c r="O7490" t="str" cm="1">
        <f t="array" ref="O7490">_xlfn.IFS(Table1[[#This Row],[Patient Age]]&lt;=14,"0-14",Table1[[#This Row],[Patient Age]]&lt;=29,"15-29",Table1[[#This Row],[Patient Age]]&lt;=44,"30-44",Table1[[#This Row],[Patient Age]]&lt;=59,"45-59",Table1[[#This Row],[Patient Age]]&lt;=74,"60-74",TRUE,"75+")</f>
        <v>15-29</v>
      </c>
      <c r="P7490" t="str" cm="1">
        <f t="array" ref="P7490">_xlfn.IFS(Table1[[#This Row],[Patient Waittime]]&lt;=15,"0-15",Table1[[#This Row],[Patient Waittime]]&lt;=30,"16-30",Table1[[#This Row],[Patient Waittime]]&lt;=45,"31-45",Table1[[#This Row],[Patient Waittime]]&lt;=60,"46-60",TRUE,"60+")</f>
        <v>16-30</v>
      </c>
      <c r="Q7490">
        <f>--(Table1[[#This Row],[Patient Waittime]]&lt;=30)</f>
        <v>1</v>
      </c>
      <c r="R7490">
        <f>--Table1[[#This Row],[Patient Admission Flag]]</f>
        <v>1</v>
      </c>
      <c r="S7490">
        <f>--AND(Table1[[#This Row],[WithinTarget]]=1,Table1[[#This Row],[Patient Satisfaction Score]]&gt;=7)</f>
        <v>0</v>
      </c>
      <c r="T7490" t="str">
        <f>IF(LEFT(Table1[[#This Row],[Patient Gender]],1)="F","Female","Male")</f>
        <v>Male</v>
      </c>
    </row>
    <row r="7491" spans="1:20" x14ac:dyDescent="0.3">
      <c r="A7491" t="s">
        <v>7595</v>
      </c>
      <c r="B7491" s="1">
        <v>45170.159722222219</v>
      </c>
      <c r="C7491" t="s">
        <v>9</v>
      </c>
      <c r="D7491">
        <v>4</v>
      </c>
      <c r="E7491" t="s">
        <v>14</v>
      </c>
      <c r="F7491" t="s">
        <v>17</v>
      </c>
      <c r="G7491" t="b">
        <v>1</v>
      </c>
      <c r="I7491">
        <v>28</v>
      </c>
      <c r="J7491" t="b">
        <v>1</v>
      </c>
      <c r="K7491">
        <f>YEAR(Table1[[#This Row],[Patient Admission Date]])</f>
        <v>2023</v>
      </c>
      <c r="L7491" t="str">
        <f>TEXT(Table1[[#This Row],[Patient Admission Date]],"mmm")</f>
        <v>Sep</v>
      </c>
      <c r="M7491" t="str">
        <f>TEXT(Table1[[#This Row],[Patient Admission Date]],"ddd")</f>
        <v>Fri</v>
      </c>
      <c r="N7491" t="str">
        <f>TEXT(INT(HOUR(Table1[[#This Row],[Patient Admission Date]])/3)*3,"00")&amp;"-"&amp;TEXT(INT(HOUR(Table1[[#This Row],[Patient Admission Date]])/3)*3+3,"00")</f>
        <v>03-06</v>
      </c>
      <c r="O7491" t="str" cm="1">
        <f t="array" ref="O7491">_xlfn.IFS(Table1[[#This Row],[Patient Age]]&lt;=14,"0-14",Table1[[#This Row],[Patient Age]]&lt;=29,"15-29",Table1[[#This Row],[Patient Age]]&lt;=44,"30-44",Table1[[#This Row],[Patient Age]]&lt;=59,"45-59",Table1[[#This Row],[Patient Age]]&lt;=74,"60-74",TRUE,"75+")</f>
        <v>0-14</v>
      </c>
      <c r="P7491" t="str" cm="1">
        <f t="array" ref="P7491">_xlfn.IFS(Table1[[#This Row],[Patient Waittime]]&lt;=15,"0-15",Table1[[#This Row],[Patient Waittime]]&lt;=30,"16-30",Table1[[#This Row],[Patient Waittime]]&lt;=45,"31-45",Table1[[#This Row],[Patient Waittime]]&lt;=60,"46-60",TRUE,"60+")</f>
        <v>16-30</v>
      </c>
      <c r="Q7491">
        <f>--(Table1[[#This Row],[Patient Waittime]]&lt;=30)</f>
        <v>1</v>
      </c>
      <c r="R7491">
        <f>--Table1[[#This Row],[Patient Admission Flag]]</f>
        <v>1</v>
      </c>
      <c r="S7491">
        <f>--AND(Table1[[#This Row],[WithinTarget]]=1,Table1[[#This Row],[Patient Satisfaction Score]]&gt;=7)</f>
        <v>0</v>
      </c>
      <c r="T7491" t="str">
        <f>IF(LEFT(Table1[[#This Row],[Patient Gender]],1)="F","Female","Male")</f>
        <v>Male</v>
      </c>
    </row>
    <row r="7492" spans="1:20" x14ac:dyDescent="0.3">
      <c r="A7492" t="s">
        <v>7596</v>
      </c>
      <c r="B7492" s="1">
        <v>45053.194444444445</v>
      </c>
      <c r="C7492" t="s">
        <v>9</v>
      </c>
      <c r="D7492">
        <v>76</v>
      </c>
      <c r="E7492" t="s">
        <v>14</v>
      </c>
      <c r="F7492" t="s">
        <v>17</v>
      </c>
      <c r="G7492" t="b">
        <v>1</v>
      </c>
      <c r="I7492">
        <v>18</v>
      </c>
      <c r="J7492" t="b">
        <v>1</v>
      </c>
      <c r="K7492">
        <f>YEAR(Table1[[#This Row],[Patient Admission Date]])</f>
        <v>2023</v>
      </c>
      <c r="L7492" t="str">
        <f>TEXT(Table1[[#This Row],[Patient Admission Date]],"mmm")</f>
        <v>May</v>
      </c>
      <c r="M7492" t="str">
        <f>TEXT(Table1[[#This Row],[Patient Admission Date]],"ddd")</f>
        <v>Sun</v>
      </c>
      <c r="N7492" t="str">
        <f>TEXT(INT(HOUR(Table1[[#This Row],[Patient Admission Date]])/3)*3,"00")&amp;"-"&amp;TEXT(INT(HOUR(Table1[[#This Row],[Patient Admission Date]])/3)*3+3,"00")</f>
        <v>03-06</v>
      </c>
      <c r="O7492" t="str" cm="1">
        <f t="array" ref="O7492">_xlfn.IFS(Table1[[#This Row],[Patient Age]]&lt;=14,"0-14",Table1[[#This Row],[Patient Age]]&lt;=29,"15-29",Table1[[#This Row],[Patient Age]]&lt;=44,"30-44",Table1[[#This Row],[Patient Age]]&lt;=59,"45-59",Table1[[#This Row],[Patient Age]]&lt;=74,"60-74",TRUE,"75+")</f>
        <v>75+</v>
      </c>
      <c r="P7492" t="str" cm="1">
        <f t="array" ref="P7492">_xlfn.IFS(Table1[[#This Row],[Patient Waittime]]&lt;=15,"0-15",Table1[[#This Row],[Patient Waittime]]&lt;=30,"16-30",Table1[[#This Row],[Patient Waittime]]&lt;=45,"31-45",Table1[[#This Row],[Patient Waittime]]&lt;=60,"46-60",TRUE,"60+")</f>
        <v>16-30</v>
      </c>
      <c r="Q7492">
        <f>--(Table1[[#This Row],[Patient Waittime]]&lt;=30)</f>
        <v>1</v>
      </c>
      <c r="R7492">
        <f>--Table1[[#This Row],[Patient Admission Flag]]</f>
        <v>1</v>
      </c>
      <c r="S7492">
        <f>--AND(Table1[[#This Row],[WithinTarget]]=1,Table1[[#This Row],[Patient Satisfaction Score]]&gt;=7)</f>
        <v>0</v>
      </c>
      <c r="T7492" t="str">
        <f>IF(LEFT(Table1[[#This Row],[Patient Gender]],1)="F","Female","Male")</f>
        <v>Male</v>
      </c>
    </row>
    <row r="7493" spans="1:20" x14ac:dyDescent="0.3">
      <c r="A7493" t="s">
        <v>7597</v>
      </c>
      <c r="B7493" s="1">
        <v>45285.368055555555</v>
      </c>
      <c r="C7493" t="s">
        <v>9</v>
      </c>
      <c r="D7493">
        <v>47</v>
      </c>
      <c r="E7493" t="s">
        <v>14</v>
      </c>
      <c r="F7493" t="s">
        <v>17</v>
      </c>
      <c r="G7493" t="b">
        <v>1</v>
      </c>
      <c r="I7493">
        <v>21</v>
      </c>
      <c r="J7493" t="b">
        <v>1</v>
      </c>
      <c r="K7493">
        <f>YEAR(Table1[[#This Row],[Patient Admission Date]])</f>
        <v>2023</v>
      </c>
      <c r="L7493" t="str">
        <f>TEXT(Table1[[#This Row],[Patient Admission Date]],"mmm")</f>
        <v>Dec</v>
      </c>
      <c r="M7493" t="str">
        <f>TEXT(Table1[[#This Row],[Patient Admission Date]],"ddd")</f>
        <v>Mon</v>
      </c>
      <c r="N7493" t="str">
        <f>TEXT(INT(HOUR(Table1[[#This Row],[Patient Admission Date]])/3)*3,"00")&amp;"-"&amp;TEXT(INT(HOUR(Table1[[#This Row],[Patient Admission Date]])/3)*3+3,"00")</f>
        <v>06-09</v>
      </c>
      <c r="O7493" t="str" cm="1">
        <f t="array" ref="O7493">_xlfn.IFS(Table1[[#This Row],[Patient Age]]&lt;=14,"0-14",Table1[[#This Row],[Patient Age]]&lt;=29,"15-29",Table1[[#This Row],[Patient Age]]&lt;=44,"30-44",Table1[[#This Row],[Patient Age]]&lt;=59,"45-59",Table1[[#This Row],[Patient Age]]&lt;=74,"60-74",TRUE,"75+")</f>
        <v>45-59</v>
      </c>
      <c r="P7493" t="str" cm="1">
        <f t="array" ref="P7493">_xlfn.IFS(Table1[[#This Row],[Patient Waittime]]&lt;=15,"0-15",Table1[[#This Row],[Patient Waittime]]&lt;=30,"16-30",Table1[[#This Row],[Patient Waittime]]&lt;=45,"31-45",Table1[[#This Row],[Patient Waittime]]&lt;=60,"46-60",TRUE,"60+")</f>
        <v>16-30</v>
      </c>
      <c r="Q7493">
        <f>--(Table1[[#This Row],[Patient Waittime]]&lt;=30)</f>
        <v>1</v>
      </c>
      <c r="R7493">
        <f>--Table1[[#This Row],[Patient Admission Flag]]</f>
        <v>1</v>
      </c>
      <c r="S7493">
        <f>--AND(Table1[[#This Row],[WithinTarget]]=1,Table1[[#This Row],[Patient Satisfaction Score]]&gt;=7)</f>
        <v>0</v>
      </c>
      <c r="T7493" t="str">
        <f>IF(LEFT(Table1[[#This Row],[Patient Gender]],1)="F","Female","Male")</f>
        <v>Male</v>
      </c>
    </row>
    <row r="7494" spans="1:20" x14ac:dyDescent="0.3">
      <c r="A7494" t="s">
        <v>7598</v>
      </c>
      <c r="B7494" s="1">
        <v>45547.036805555559</v>
      </c>
      <c r="C7494" t="s">
        <v>9</v>
      </c>
      <c r="D7494">
        <v>41</v>
      </c>
      <c r="E7494" t="s">
        <v>14</v>
      </c>
      <c r="F7494" t="s">
        <v>17</v>
      </c>
      <c r="G7494" t="b">
        <v>1</v>
      </c>
      <c r="I7494">
        <v>28</v>
      </c>
      <c r="J7494" t="b">
        <v>1</v>
      </c>
      <c r="K7494">
        <f>YEAR(Table1[[#This Row],[Patient Admission Date]])</f>
        <v>2024</v>
      </c>
      <c r="L7494" t="str">
        <f>TEXT(Table1[[#This Row],[Patient Admission Date]],"mmm")</f>
        <v>Sep</v>
      </c>
      <c r="M7494" t="str">
        <f>TEXT(Table1[[#This Row],[Patient Admission Date]],"ddd")</f>
        <v>Thu</v>
      </c>
      <c r="N7494" t="str">
        <f>TEXT(INT(HOUR(Table1[[#This Row],[Patient Admission Date]])/3)*3,"00")&amp;"-"&amp;TEXT(INT(HOUR(Table1[[#This Row],[Patient Admission Date]])/3)*3+3,"00")</f>
        <v>00-03</v>
      </c>
      <c r="O7494" t="str" cm="1">
        <f t="array" ref="O7494">_xlfn.IFS(Table1[[#This Row],[Patient Age]]&lt;=14,"0-14",Table1[[#This Row],[Patient Age]]&lt;=29,"15-29",Table1[[#This Row],[Patient Age]]&lt;=44,"30-44",Table1[[#This Row],[Patient Age]]&lt;=59,"45-59",Table1[[#This Row],[Patient Age]]&lt;=74,"60-74",TRUE,"75+")</f>
        <v>30-44</v>
      </c>
      <c r="P7494" t="str" cm="1">
        <f t="array" ref="P7494">_xlfn.IFS(Table1[[#This Row],[Patient Waittime]]&lt;=15,"0-15",Table1[[#This Row],[Patient Waittime]]&lt;=30,"16-30",Table1[[#This Row],[Patient Waittime]]&lt;=45,"31-45",Table1[[#This Row],[Patient Waittime]]&lt;=60,"46-60",TRUE,"60+")</f>
        <v>16-30</v>
      </c>
      <c r="Q7494">
        <f>--(Table1[[#This Row],[Patient Waittime]]&lt;=30)</f>
        <v>1</v>
      </c>
      <c r="R7494">
        <f>--Table1[[#This Row],[Patient Admission Flag]]</f>
        <v>1</v>
      </c>
      <c r="S7494">
        <f>--AND(Table1[[#This Row],[WithinTarget]]=1,Table1[[#This Row],[Patient Satisfaction Score]]&gt;=7)</f>
        <v>0</v>
      </c>
      <c r="T7494" t="str">
        <f>IF(LEFT(Table1[[#This Row],[Patient Gender]],1)="F","Female","Male")</f>
        <v>Male</v>
      </c>
    </row>
    <row r="7495" spans="1:20" x14ac:dyDescent="0.3">
      <c r="A7495" t="s">
        <v>7599</v>
      </c>
      <c r="B7495" s="1">
        <v>45523.953472222223</v>
      </c>
      <c r="C7495" t="s">
        <v>9</v>
      </c>
      <c r="D7495">
        <v>52</v>
      </c>
      <c r="E7495" t="s">
        <v>14</v>
      </c>
      <c r="F7495" t="s">
        <v>17</v>
      </c>
      <c r="G7495" t="b">
        <v>1</v>
      </c>
      <c r="I7495">
        <v>22</v>
      </c>
      <c r="J7495" t="b">
        <v>1</v>
      </c>
      <c r="K7495">
        <f>YEAR(Table1[[#This Row],[Patient Admission Date]])</f>
        <v>2024</v>
      </c>
      <c r="L7495" t="str">
        <f>TEXT(Table1[[#This Row],[Patient Admission Date]],"mmm")</f>
        <v>Aug</v>
      </c>
      <c r="M7495" t="str">
        <f>TEXT(Table1[[#This Row],[Patient Admission Date]],"ddd")</f>
        <v>Mon</v>
      </c>
      <c r="N7495" t="str">
        <f>TEXT(INT(HOUR(Table1[[#This Row],[Patient Admission Date]])/3)*3,"00")&amp;"-"&amp;TEXT(INT(HOUR(Table1[[#This Row],[Patient Admission Date]])/3)*3+3,"00")</f>
        <v>21-24</v>
      </c>
      <c r="O7495" t="str" cm="1">
        <f t="array" ref="O7495">_xlfn.IFS(Table1[[#This Row],[Patient Age]]&lt;=14,"0-14",Table1[[#This Row],[Patient Age]]&lt;=29,"15-29",Table1[[#This Row],[Patient Age]]&lt;=44,"30-44",Table1[[#This Row],[Patient Age]]&lt;=59,"45-59",Table1[[#This Row],[Patient Age]]&lt;=74,"60-74",TRUE,"75+")</f>
        <v>45-59</v>
      </c>
      <c r="P7495" t="str" cm="1">
        <f t="array" ref="P7495">_xlfn.IFS(Table1[[#This Row],[Patient Waittime]]&lt;=15,"0-15",Table1[[#This Row],[Patient Waittime]]&lt;=30,"16-30",Table1[[#This Row],[Patient Waittime]]&lt;=45,"31-45",Table1[[#This Row],[Patient Waittime]]&lt;=60,"46-60",TRUE,"60+")</f>
        <v>16-30</v>
      </c>
      <c r="Q7495">
        <f>--(Table1[[#This Row],[Patient Waittime]]&lt;=30)</f>
        <v>1</v>
      </c>
      <c r="R7495">
        <f>--Table1[[#This Row],[Patient Admission Flag]]</f>
        <v>1</v>
      </c>
      <c r="S7495">
        <f>--AND(Table1[[#This Row],[WithinTarget]]=1,Table1[[#This Row],[Patient Satisfaction Score]]&gt;=7)</f>
        <v>0</v>
      </c>
      <c r="T7495" t="str">
        <f>IF(LEFT(Table1[[#This Row],[Patient Gender]],1)="F","Female","Male")</f>
        <v>Male</v>
      </c>
    </row>
    <row r="7496" spans="1:20" x14ac:dyDescent="0.3">
      <c r="A7496" t="s">
        <v>7600</v>
      </c>
      <c r="B7496" s="1">
        <v>45158.004166666666</v>
      </c>
      <c r="C7496" t="s">
        <v>9</v>
      </c>
      <c r="D7496">
        <v>57</v>
      </c>
      <c r="E7496" t="s">
        <v>14</v>
      </c>
      <c r="F7496" t="s">
        <v>17</v>
      </c>
      <c r="G7496" t="b">
        <v>1</v>
      </c>
      <c r="I7496">
        <v>28</v>
      </c>
      <c r="J7496" t="b">
        <v>1</v>
      </c>
      <c r="K7496">
        <f>YEAR(Table1[[#This Row],[Patient Admission Date]])</f>
        <v>2023</v>
      </c>
      <c r="L7496" t="str">
        <f>TEXT(Table1[[#This Row],[Patient Admission Date]],"mmm")</f>
        <v>Aug</v>
      </c>
      <c r="M7496" t="str">
        <f>TEXT(Table1[[#This Row],[Patient Admission Date]],"ddd")</f>
        <v>Sun</v>
      </c>
      <c r="N7496" t="str">
        <f>TEXT(INT(HOUR(Table1[[#This Row],[Patient Admission Date]])/3)*3,"00")&amp;"-"&amp;TEXT(INT(HOUR(Table1[[#This Row],[Patient Admission Date]])/3)*3+3,"00")</f>
        <v>00-03</v>
      </c>
      <c r="O7496" t="str" cm="1">
        <f t="array" ref="O7496">_xlfn.IFS(Table1[[#This Row],[Patient Age]]&lt;=14,"0-14",Table1[[#This Row],[Patient Age]]&lt;=29,"15-29",Table1[[#This Row],[Patient Age]]&lt;=44,"30-44",Table1[[#This Row],[Patient Age]]&lt;=59,"45-59",Table1[[#This Row],[Patient Age]]&lt;=74,"60-74",TRUE,"75+")</f>
        <v>45-59</v>
      </c>
      <c r="P7496" t="str" cm="1">
        <f t="array" ref="P7496">_xlfn.IFS(Table1[[#This Row],[Patient Waittime]]&lt;=15,"0-15",Table1[[#This Row],[Patient Waittime]]&lt;=30,"16-30",Table1[[#This Row],[Patient Waittime]]&lt;=45,"31-45",Table1[[#This Row],[Patient Waittime]]&lt;=60,"46-60",TRUE,"60+")</f>
        <v>16-30</v>
      </c>
      <c r="Q7496">
        <f>--(Table1[[#This Row],[Patient Waittime]]&lt;=30)</f>
        <v>1</v>
      </c>
      <c r="R7496">
        <f>--Table1[[#This Row],[Patient Admission Flag]]</f>
        <v>1</v>
      </c>
      <c r="S7496">
        <f>--AND(Table1[[#This Row],[WithinTarget]]=1,Table1[[#This Row],[Patient Satisfaction Score]]&gt;=7)</f>
        <v>0</v>
      </c>
      <c r="T7496" t="str">
        <f>IF(LEFT(Table1[[#This Row],[Patient Gender]],1)="F","Female","Male")</f>
        <v>Male</v>
      </c>
    </row>
    <row r="7497" spans="1:20" x14ac:dyDescent="0.3">
      <c r="A7497" t="s">
        <v>7601</v>
      </c>
      <c r="B7497" s="1">
        <v>45149.583333333336</v>
      </c>
      <c r="C7497" t="s">
        <v>9</v>
      </c>
      <c r="D7497">
        <v>25</v>
      </c>
      <c r="E7497" t="s">
        <v>14</v>
      </c>
      <c r="F7497" t="s">
        <v>17</v>
      </c>
      <c r="G7497" t="b">
        <v>1</v>
      </c>
      <c r="I7497">
        <v>59</v>
      </c>
      <c r="J7497" t="b">
        <v>1</v>
      </c>
      <c r="K7497">
        <f>YEAR(Table1[[#This Row],[Patient Admission Date]])</f>
        <v>2023</v>
      </c>
      <c r="L7497" t="str">
        <f>TEXT(Table1[[#This Row],[Patient Admission Date]],"mmm")</f>
        <v>Aug</v>
      </c>
      <c r="M7497" t="str">
        <f>TEXT(Table1[[#This Row],[Patient Admission Date]],"ddd")</f>
        <v>Fri</v>
      </c>
      <c r="N7497" t="str">
        <f>TEXT(INT(HOUR(Table1[[#This Row],[Patient Admission Date]])/3)*3,"00")&amp;"-"&amp;TEXT(INT(HOUR(Table1[[#This Row],[Patient Admission Date]])/3)*3+3,"00")</f>
        <v>12-15</v>
      </c>
      <c r="O7497" t="str" cm="1">
        <f t="array" ref="O7497">_xlfn.IFS(Table1[[#This Row],[Patient Age]]&lt;=14,"0-14",Table1[[#This Row],[Patient Age]]&lt;=29,"15-29",Table1[[#This Row],[Patient Age]]&lt;=44,"30-44",Table1[[#This Row],[Patient Age]]&lt;=59,"45-59",Table1[[#This Row],[Patient Age]]&lt;=74,"60-74",TRUE,"75+")</f>
        <v>15-29</v>
      </c>
      <c r="P7497" t="str" cm="1">
        <f t="array" ref="P7497">_xlfn.IFS(Table1[[#This Row],[Patient Waittime]]&lt;=15,"0-15",Table1[[#This Row],[Patient Waittime]]&lt;=30,"16-30",Table1[[#This Row],[Patient Waittime]]&lt;=45,"31-45",Table1[[#This Row],[Patient Waittime]]&lt;=60,"46-60",TRUE,"60+")</f>
        <v>46-60</v>
      </c>
      <c r="Q7497">
        <f>--(Table1[[#This Row],[Patient Waittime]]&lt;=30)</f>
        <v>0</v>
      </c>
      <c r="R7497">
        <f>--Table1[[#This Row],[Patient Admission Flag]]</f>
        <v>1</v>
      </c>
      <c r="S7497">
        <f>--AND(Table1[[#This Row],[WithinTarget]]=1,Table1[[#This Row],[Patient Satisfaction Score]]&gt;=7)</f>
        <v>0</v>
      </c>
      <c r="T7497" t="str">
        <f>IF(LEFT(Table1[[#This Row],[Patient Gender]],1)="F","Female","Male")</f>
        <v>Male</v>
      </c>
    </row>
    <row r="7498" spans="1:20" x14ac:dyDescent="0.3">
      <c r="A7498" t="s">
        <v>7602</v>
      </c>
      <c r="B7498" s="1">
        <v>45343.768055555556</v>
      </c>
      <c r="C7498" t="s">
        <v>9</v>
      </c>
      <c r="D7498">
        <v>9</v>
      </c>
      <c r="E7498" t="s">
        <v>14</v>
      </c>
      <c r="F7498" t="s">
        <v>17</v>
      </c>
      <c r="G7498" t="b">
        <v>1</v>
      </c>
      <c r="I7498">
        <v>59</v>
      </c>
      <c r="J7498" t="b">
        <v>1</v>
      </c>
      <c r="K7498">
        <f>YEAR(Table1[[#This Row],[Patient Admission Date]])</f>
        <v>2024</v>
      </c>
      <c r="L7498" t="str">
        <f>TEXT(Table1[[#This Row],[Patient Admission Date]],"mmm")</f>
        <v>Feb</v>
      </c>
      <c r="M7498" t="str">
        <f>TEXT(Table1[[#This Row],[Patient Admission Date]],"ddd")</f>
        <v>Wed</v>
      </c>
      <c r="N7498" t="str">
        <f>TEXT(INT(HOUR(Table1[[#This Row],[Patient Admission Date]])/3)*3,"00")&amp;"-"&amp;TEXT(INT(HOUR(Table1[[#This Row],[Patient Admission Date]])/3)*3+3,"00")</f>
        <v>18-21</v>
      </c>
      <c r="O7498" t="str" cm="1">
        <f t="array" ref="O7498">_xlfn.IFS(Table1[[#This Row],[Patient Age]]&lt;=14,"0-14",Table1[[#This Row],[Patient Age]]&lt;=29,"15-29",Table1[[#This Row],[Patient Age]]&lt;=44,"30-44",Table1[[#This Row],[Patient Age]]&lt;=59,"45-59",Table1[[#This Row],[Patient Age]]&lt;=74,"60-74",TRUE,"75+")</f>
        <v>0-14</v>
      </c>
      <c r="P7498" t="str" cm="1">
        <f t="array" ref="P7498">_xlfn.IFS(Table1[[#This Row],[Patient Waittime]]&lt;=15,"0-15",Table1[[#This Row],[Patient Waittime]]&lt;=30,"16-30",Table1[[#This Row],[Patient Waittime]]&lt;=45,"31-45",Table1[[#This Row],[Patient Waittime]]&lt;=60,"46-60",TRUE,"60+")</f>
        <v>46-60</v>
      </c>
      <c r="Q7498">
        <f>--(Table1[[#This Row],[Patient Waittime]]&lt;=30)</f>
        <v>0</v>
      </c>
      <c r="R7498">
        <f>--Table1[[#This Row],[Patient Admission Flag]]</f>
        <v>1</v>
      </c>
      <c r="S7498">
        <f>--AND(Table1[[#This Row],[WithinTarget]]=1,Table1[[#This Row],[Patient Satisfaction Score]]&gt;=7)</f>
        <v>0</v>
      </c>
      <c r="T7498" t="str">
        <f>IF(LEFT(Table1[[#This Row],[Patient Gender]],1)="F","Female","Male")</f>
        <v>Male</v>
      </c>
    </row>
    <row r="7499" spans="1:20" x14ac:dyDescent="0.3">
      <c r="A7499" t="s">
        <v>7603</v>
      </c>
      <c r="B7499" s="1">
        <v>45492.581944444442</v>
      </c>
      <c r="C7499" t="s">
        <v>9</v>
      </c>
      <c r="D7499">
        <v>19</v>
      </c>
      <c r="E7499" t="s">
        <v>14</v>
      </c>
      <c r="F7499" t="s">
        <v>17</v>
      </c>
      <c r="G7499" t="b">
        <v>1</v>
      </c>
      <c r="I7499">
        <v>34</v>
      </c>
      <c r="J7499" t="b">
        <v>1</v>
      </c>
      <c r="K7499">
        <f>YEAR(Table1[[#This Row],[Patient Admission Date]])</f>
        <v>2024</v>
      </c>
      <c r="L7499" t="str">
        <f>TEXT(Table1[[#This Row],[Patient Admission Date]],"mmm")</f>
        <v>Jul</v>
      </c>
      <c r="M7499" t="str">
        <f>TEXT(Table1[[#This Row],[Patient Admission Date]],"ddd")</f>
        <v>Fri</v>
      </c>
      <c r="N7499" t="str">
        <f>TEXT(INT(HOUR(Table1[[#This Row],[Patient Admission Date]])/3)*3,"00")&amp;"-"&amp;TEXT(INT(HOUR(Table1[[#This Row],[Patient Admission Date]])/3)*3+3,"00")</f>
        <v>12-15</v>
      </c>
      <c r="O7499" t="str" cm="1">
        <f t="array" ref="O7499">_xlfn.IFS(Table1[[#This Row],[Patient Age]]&lt;=14,"0-14",Table1[[#This Row],[Patient Age]]&lt;=29,"15-29",Table1[[#This Row],[Patient Age]]&lt;=44,"30-44",Table1[[#This Row],[Patient Age]]&lt;=59,"45-59",Table1[[#This Row],[Patient Age]]&lt;=74,"60-74",TRUE,"75+")</f>
        <v>15-29</v>
      </c>
      <c r="P7499" t="str" cm="1">
        <f t="array" ref="P7499">_xlfn.IFS(Table1[[#This Row],[Patient Waittime]]&lt;=15,"0-15",Table1[[#This Row],[Patient Waittime]]&lt;=30,"16-30",Table1[[#This Row],[Patient Waittime]]&lt;=45,"31-45",Table1[[#This Row],[Patient Waittime]]&lt;=60,"46-60",TRUE,"60+")</f>
        <v>31-45</v>
      </c>
      <c r="Q7499">
        <f>--(Table1[[#This Row],[Patient Waittime]]&lt;=30)</f>
        <v>0</v>
      </c>
      <c r="R7499">
        <f>--Table1[[#This Row],[Patient Admission Flag]]</f>
        <v>1</v>
      </c>
      <c r="S7499">
        <f>--AND(Table1[[#This Row],[WithinTarget]]=1,Table1[[#This Row],[Patient Satisfaction Score]]&gt;=7)</f>
        <v>0</v>
      </c>
      <c r="T7499" t="str">
        <f>IF(LEFT(Table1[[#This Row],[Patient Gender]],1)="F","Female","Male")</f>
        <v>Male</v>
      </c>
    </row>
    <row r="7500" spans="1:20" x14ac:dyDescent="0.3">
      <c r="A7500" t="s">
        <v>7604</v>
      </c>
      <c r="B7500" s="1">
        <v>45327.785416666666</v>
      </c>
      <c r="C7500" t="s">
        <v>9</v>
      </c>
      <c r="D7500">
        <v>53</v>
      </c>
      <c r="E7500" t="s">
        <v>14</v>
      </c>
      <c r="F7500" t="s">
        <v>17</v>
      </c>
      <c r="G7500" t="b">
        <v>1</v>
      </c>
      <c r="I7500">
        <v>37</v>
      </c>
      <c r="J7500" t="b">
        <v>1</v>
      </c>
      <c r="K7500">
        <f>YEAR(Table1[[#This Row],[Patient Admission Date]])</f>
        <v>2024</v>
      </c>
      <c r="L7500" t="str">
        <f>TEXT(Table1[[#This Row],[Patient Admission Date]],"mmm")</f>
        <v>Feb</v>
      </c>
      <c r="M7500" t="str">
        <f>TEXT(Table1[[#This Row],[Patient Admission Date]],"ddd")</f>
        <v>Mon</v>
      </c>
      <c r="N7500" t="str">
        <f>TEXT(INT(HOUR(Table1[[#This Row],[Patient Admission Date]])/3)*3,"00")&amp;"-"&amp;TEXT(INT(HOUR(Table1[[#This Row],[Patient Admission Date]])/3)*3+3,"00")</f>
        <v>18-21</v>
      </c>
      <c r="O7500" t="str" cm="1">
        <f t="array" ref="O7500">_xlfn.IFS(Table1[[#This Row],[Patient Age]]&lt;=14,"0-14",Table1[[#This Row],[Patient Age]]&lt;=29,"15-29",Table1[[#This Row],[Patient Age]]&lt;=44,"30-44",Table1[[#This Row],[Patient Age]]&lt;=59,"45-59",Table1[[#This Row],[Patient Age]]&lt;=74,"60-74",TRUE,"75+")</f>
        <v>45-59</v>
      </c>
      <c r="P7500" t="str" cm="1">
        <f t="array" ref="P7500">_xlfn.IFS(Table1[[#This Row],[Patient Waittime]]&lt;=15,"0-15",Table1[[#This Row],[Patient Waittime]]&lt;=30,"16-30",Table1[[#This Row],[Patient Waittime]]&lt;=45,"31-45",Table1[[#This Row],[Patient Waittime]]&lt;=60,"46-60",TRUE,"60+")</f>
        <v>31-45</v>
      </c>
      <c r="Q7500">
        <f>--(Table1[[#This Row],[Patient Waittime]]&lt;=30)</f>
        <v>0</v>
      </c>
      <c r="R7500">
        <f>--Table1[[#This Row],[Patient Admission Flag]]</f>
        <v>1</v>
      </c>
      <c r="S7500">
        <f>--AND(Table1[[#This Row],[WithinTarget]]=1,Table1[[#This Row],[Patient Satisfaction Score]]&gt;=7)</f>
        <v>0</v>
      </c>
      <c r="T7500" t="str">
        <f>IF(LEFT(Table1[[#This Row],[Patient Gender]],1)="F","Female","Male")</f>
        <v>Male</v>
      </c>
    </row>
    <row r="7501" spans="1:20" x14ac:dyDescent="0.3">
      <c r="A7501" t="s">
        <v>7605</v>
      </c>
      <c r="B7501" s="1">
        <v>45225.754861111112</v>
      </c>
      <c r="C7501" t="s">
        <v>9</v>
      </c>
      <c r="D7501">
        <v>11</v>
      </c>
      <c r="E7501" t="s">
        <v>14</v>
      </c>
      <c r="F7501" t="s">
        <v>17</v>
      </c>
      <c r="G7501" t="b">
        <v>1</v>
      </c>
      <c r="I7501">
        <v>15</v>
      </c>
      <c r="J7501" t="b">
        <v>1</v>
      </c>
      <c r="K7501">
        <f>YEAR(Table1[[#This Row],[Patient Admission Date]])</f>
        <v>2023</v>
      </c>
      <c r="L7501" t="str">
        <f>TEXT(Table1[[#This Row],[Patient Admission Date]],"mmm")</f>
        <v>Oct</v>
      </c>
      <c r="M7501" t="str">
        <f>TEXT(Table1[[#This Row],[Patient Admission Date]],"ddd")</f>
        <v>Thu</v>
      </c>
      <c r="N7501" t="str">
        <f>TEXT(INT(HOUR(Table1[[#This Row],[Patient Admission Date]])/3)*3,"00")&amp;"-"&amp;TEXT(INT(HOUR(Table1[[#This Row],[Patient Admission Date]])/3)*3+3,"00")</f>
        <v>18-21</v>
      </c>
      <c r="O7501" t="str" cm="1">
        <f t="array" ref="O7501">_xlfn.IFS(Table1[[#This Row],[Patient Age]]&lt;=14,"0-14",Table1[[#This Row],[Patient Age]]&lt;=29,"15-29",Table1[[#This Row],[Patient Age]]&lt;=44,"30-44",Table1[[#This Row],[Patient Age]]&lt;=59,"45-59",Table1[[#This Row],[Patient Age]]&lt;=74,"60-74",TRUE,"75+")</f>
        <v>0-14</v>
      </c>
      <c r="P7501" t="str" cm="1">
        <f t="array" ref="P7501">_xlfn.IFS(Table1[[#This Row],[Patient Waittime]]&lt;=15,"0-15",Table1[[#This Row],[Patient Waittime]]&lt;=30,"16-30",Table1[[#This Row],[Patient Waittime]]&lt;=45,"31-45",Table1[[#This Row],[Patient Waittime]]&lt;=60,"46-60",TRUE,"60+")</f>
        <v>0-15</v>
      </c>
      <c r="Q7501">
        <f>--(Table1[[#This Row],[Patient Waittime]]&lt;=30)</f>
        <v>1</v>
      </c>
      <c r="R7501">
        <f>--Table1[[#This Row],[Patient Admission Flag]]</f>
        <v>1</v>
      </c>
      <c r="S7501">
        <f>--AND(Table1[[#This Row],[WithinTarget]]=1,Table1[[#This Row],[Patient Satisfaction Score]]&gt;=7)</f>
        <v>0</v>
      </c>
      <c r="T7501" t="str">
        <f>IF(LEFT(Table1[[#This Row],[Patient Gender]],1)="F","Female","Male")</f>
        <v>Male</v>
      </c>
    </row>
    <row r="7502" spans="1:20" x14ac:dyDescent="0.3">
      <c r="A7502" t="s">
        <v>7606</v>
      </c>
      <c r="B7502" s="1">
        <v>45359.486111111109</v>
      </c>
      <c r="C7502" t="s">
        <v>9</v>
      </c>
      <c r="D7502">
        <v>7</v>
      </c>
      <c r="E7502" t="s">
        <v>14</v>
      </c>
      <c r="F7502" t="s">
        <v>17</v>
      </c>
      <c r="G7502" t="b">
        <v>1</v>
      </c>
      <c r="I7502">
        <v>37</v>
      </c>
      <c r="J7502" t="b">
        <v>1</v>
      </c>
      <c r="K7502">
        <f>YEAR(Table1[[#This Row],[Patient Admission Date]])</f>
        <v>2024</v>
      </c>
      <c r="L7502" t="str">
        <f>TEXT(Table1[[#This Row],[Patient Admission Date]],"mmm")</f>
        <v>Mar</v>
      </c>
      <c r="M7502" t="str">
        <f>TEXT(Table1[[#This Row],[Patient Admission Date]],"ddd")</f>
        <v>Fri</v>
      </c>
      <c r="N7502" t="str">
        <f>TEXT(INT(HOUR(Table1[[#This Row],[Patient Admission Date]])/3)*3,"00")&amp;"-"&amp;TEXT(INT(HOUR(Table1[[#This Row],[Patient Admission Date]])/3)*3+3,"00")</f>
        <v>09-12</v>
      </c>
      <c r="O7502" t="str" cm="1">
        <f t="array" ref="O7502">_xlfn.IFS(Table1[[#This Row],[Patient Age]]&lt;=14,"0-14",Table1[[#This Row],[Patient Age]]&lt;=29,"15-29",Table1[[#This Row],[Patient Age]]&lt;=44,"30-44",Table1[[#This Row],[Patient Age]]&lt;=59,"45-59",Table1[[#This Row],[Patient Age]]&lt;=74,"60-74",TRUE,"75+")</f>
        <v>0-14</v>
      </c>
      <c r="P7502" t="str" cm="1">
        <f t="array" ref="P7502">_xlfn.IFS(Table1[[#This Row],[Patient Waittime]]&lt;=15,"0-15",Table1[[#This Row],[Patient Waittime]]&lt;=30,"16-30",Table1[[#This Row],[Patient Waittime]]&lt;=45,"31-45",Table1[[#This Row],[Patient Waittime]]&lt;=60,"46-60",TRUE,"60+")</f>
        <v>31-45</v>
      </c>
      <c r="Q7502">
        <f>--(Table1[[#This Row],[Patient Waittime]]&lt;=30)</f>
        <v>0</v>
      </c>
      <c r="R7502">
        <f>--Table1[[#This Row],[Patient Admission Flag]]</f>
        <v>1</v>
      </c>
      <c r="S7502">
        <f>--AND(Table1[[#This Row],[WithinTarget]]=1,Table1[[#This Row],[Patient Satisfaction Score]]&gt;=7)</f>
        <v>0</v>
      </c>
      <c r="T7502" t="str">
        <f>IF(LEFT(Table1[[#This Row],[Patient Gender]],1)="F","Female","Male")</f>
        <v>Male</v>
      </c>
    </row>
    <row r="7503" spans="1:20" x14ac:dyDescent="0.3">
      <c r="A7503" t="s">
        <v>7607</v>
      </c>
      <c r="B7503" s="1">
        <v>45542.867361111108</v>
      </c>
      <c r="C7503" t="s">
        <v>9</v>
      </c>
      <c r="D7503">
        <v>15</v>
      </c>
      <c r="E7503" t="s">
        <v>14</v>
      </c>
      <c r="F7503" t="s">
        <v>17</v>
      </c>
      <c r="G7503" t="b">
        <v>1</v>
      </c>
      <c r="I7503">
        <v>18</v>
      </c>
      <c r="J7503" t="b">
        <v>1</v>
      </c>
      <c r="K7503">
        <f>YEAR(Table1[[#This Row],[Patient Admission Date]])</f>
        <v>2024</v>
      </c>
      <c r="L7503" t="str">
        <f>TEXT(Table1[[#This Row],[Patient Admission Date]],"mmm")</f>
        <v>Sep</v>
      </c>
      <c r="M7503" t="str">
        <f>TEXT(Table1[[#This Row],[Patient Admission Date]],"ddd")</f>
        <v>Sat</v>
      </c>
      <c r="N7503" t="str">
        <f>TEXT(INT(HOUR(Table1[[#This Row],[Patient Admission Date]])/3)*3,"00")&amp;"-"&amp;TEXT(INT(HOUR(Table1[[#This Row],[Patient Admission Date]])/3)*3+3,"00")</f>
        <v>18-21</v>
      </c>
      <c r="O7503" t="str" cm="1">
        <f t="array" ref="O7503">_xlfn.IFS(Table1[[#This Row],[Patient Age]]&lt;=14,"0-14",Table1[[#This Row],[Patient Age]]&lt;=29,"15-29",Table1[[#This Row],[Patient Age]]&lt;=44,"30-44",Table1[[#This Row],[Patient Age]]&lt;=59,"45-59",Table1[[#This Row],[Patient Age]]&lt;=74,"60-74",TRUE,"75+")</f>
        <v>15-29</v>
      </c>
      <c r="P7503" t="str" cm="1">
        <f t="array" ref="P7503">_xlfn.IFS(Table1[[#This Row],[Patient Waittime]]&lt;=15,"0-15",Table1[[#This Row],[Patient Waittime]]&lt;=30,"16-30",Table1[[#This Row],[Patient Waittime]]&lt;=45,"31-45",Table1[[#This Row],[Patient Waittime]]&lt;=60,"46-60",TRUE,"60+")</f>
        <v>16-30</v>
      </c>
      <c r="Q7503">
        <f>--(Table1[[#This Row],[Patient Waittime]]&lt;=30)</f>
        <v>1</v>
      </c>
      <c r="R7503">
        <f>--Table1[[#This Row],[Patient Admission Flag]]</f>
        <v>1</v>
      </c>
      <c r="S7503">
        <f>--AND(Table1[[#This Row],[WithinTarget]]=1,Table1[[#This Row],[Patient Satisfaction Score]]&gt;=7)</f>
        <v>0</v>
      </c>
      <c r="T7503" t="str">
        <f>IF(LEFT(Table1[[#This Row],[Patient Gender]],1)="F","Female","Male")</f>
        <v>Male</v>
      </c>
    </row>
    <row r="7504" spans="1:20" x14ac:dyDescent="0.3">
      <c r="A7504" t="s">
        <v>7608</v>
      </c>
      <c r="B7504" s="1">
        <v>45392.979166666664</v>
      </c>
      <c r="C7504" t="s">
        <v>9</v>
      </c>
      <c r="D7504">
        <v>63</v>
      </c>
      <c r="E7504" t="s">
        <v>14</v>
      </c>
      <c r="F7504" t="s">
        <v>17</v>
      </c>
      <c r="G7504" t="b">
        <v>1</v>
      </c>
      <c r="I7504">
        <v>29</v>
      </c>
      <c r="J7504" t="b">
        <v>1</v>
      </c>
      <c r="K7504">
        <f>YEAR(Table1[[#This Row],[Patient Admission Date]])</f>
        <v>2024</v>
      </c>
      <c r="L7504" t="str">
        <f>TEXT(Table1[[#This Row],[Patient Admission Date]],"mmm")</f>
        <v>Apr</v>
      </c>
      <c r="M7504" t="str">
        <f>TEXT(Table1[[#This Row],[Patient Admission Date]],"ddd")</f>
        <v>Wed</v>
      </c>
      <c r="N7504" t="str">
        <f>TEXT(INT(HOUR(Table1[[#This Row],[Patient Admission Date]])/3)*3,"00")&amp;"-"&amp;TEXT(INT(HOUR(Table1[[#This Row],[Patient Admission Date]])/3)*3+3,"00")</f>
        <v>21-24</v>
      </c>
      <c r="O7504" t="str" cm="1">
        <f t="array" ref="O7504">_xlfn.IFS(Table1[[#This Row],[Patient Age]]&lt;=14,"0-14",Table1[[#This Row],[Patient Age]]&lt;=29,"15-29",Table1[[#This Row],[Patient Age]]&lt;=44,"30-44",Table1[[#This Row],[Patient Age]]&lt;=59,"45-59",Table1[[#This Row],[Patient Age]]&lt;=74,"60-74",TRUE,"75+")</f>
        <v>60-74</v>
      </c>
      <c r="P7504" t="str" cm="1">
        <f t="array" ref="P7504">_xlfn.IFS(Table1[[#This Row],[Patient Waittime]]&lt;=15,"0-15",Table1[[#This Row],[Patient Waittime]]&lt;=30,"16-30",Table1[[#This Row],[Patient Waittime]]&lt;=45,"31-45",Table1[[#This Row],[Patient Waittime]]&lt;=60,"46-60",TRUE,"60+")</f>
        <v>16-30</v>
      </c>
      <c r="Q7504">
        <f>--(Table1[[#This Row],[Patient Waittime]]&lt;=30)</f>
        <v>1</v>
      </c>
      <c r="R7504">
        <f>--Table1[[#This Row],[Patient Admission Flag]]</f>
        <v>1</v>
      </c>
      <c r="S7504">
        <f>--AND(Table1[[#This Row],[WithinTarget]]=1,Table1[[#This Row],[Patient Satisfaction Score]]&gt;=7)</f>
        <v>0</v>
      </c>
      <c r="T7504" t="str">
        <f>IF(LEFT(Table1[[#This Row],[Patient Gender]],1)="F","Female","Male")</f>
        <v>Male</v>
      </c>
    </row>
    <row r="7505" spans="1:20" x14ac:dyDescent="0.3">
      <c r="A7505" t="s">
        <v>7609</v>
      </c>
      <c r="B7505" s="1">
        <v>45370.427083333336</v>
      </c>
      <c r="C7505" t="s">
        <v>9</v>
      </c>
      <c r="D7505">
        <v>60</v>
      </c>
      <c r="E7505" t="s">
        <v>14</v>
      </c>
      <c r="F7505" t="s">
        <v>17</v>
      </c>
      <c r="G7505" t="b">
        <v>1</v>
      </c>
      <c r="I7505">
        <v>39</v>
      </c>
      <c r="J7505" t="b">
        <v>1</v>
      </c>
      <c r="K7505">
        <f>YEAR(Table1[[#This Row],[Patient Admission Date]])</f>
        <v>2024</v>
      </c>
      <c r="L7505" t="str">
        <f>TEXT(Table1[[#This Row],[Patient Admission Date]],"mmm")</f>
        <v>Mar</v>
      </c>
      <c r="M7505" t="str">
        <f>TEXT(Table1[[#This Row],[Patient Admission Date]],"ddd")</f>
        <v>Tue</v>
      </c>
      <c r="N7505" t="str">
        <f>TEXT(INT(HOUR(Table1[[#This Row],[Patient Admission Date]])/3)*3,"00")&amp;"-"&amp;TEXT(INT(HOUR(Table1[[#This Row],[Patient Admission Date]])/3)*3+3,"00")</f>
        <v>09-12</v>
      </c>
      <c r="O7505" t="str" cm="1">
        <f t="array" ref="O7505">_xlfn.IFS(Table1[[#This Row],[Patient Age]]&lt;=14,"0-14",Table1[[#This Row],[Patient Age]]&lt;=29,"15-29",Table1[[#This Row],[Patient Age]]&lt;=44,"30-44",Table1[[#This Row],[Patient Age]]&lt;=59,"45-59",Table1[[#This Row],[Patient Age]]&lt;=74,"60-74",TRUE,"75+")</f>
        <v>60-74</v>
      </c>
      <c r="P7505" t="str" cm="1">
        <f t="array" ref="P7505">_xlfn.IFS(Table1[[#This Row],[Patient Waittime]]&lt;=15,"0-15",Table1[[#This Row],[Patient Waittime]]&lt;=30,"16-30",Table1[[#This Row],[Patient Waittime]]&lt;=45,"31-45",Table1[[#This Row],[Patient Waittime]]&lt;=60,"46-60",TRUE,"60+")</f>
        <v>31-45</v>
      </c>
      <c r="Q7505">
        <f>--(Table1[[#This Row],[Patient Waittime]]&lt;=30)</f>
        <v>0</v>
      </c>
      <c r="R7505">
        <f>--Table1[[#This Row],[Patient Admission Flag]]</f>
        <v>1</v>
      </c>
      <c r="S7505">
        <f>--AND(Table1[[#This Row],[WithinTarget]]=1,Table1[[#This Row],[Patient Satisfaction Score]]&gt;=7)</f>
        <v>0</v>
      </c>
      <c r="T7505" t="str">
        <f>IF(LEFT(Table1[[#This Row],[Patient Gender]],1)="F","Female","Male")</f>
        <v>Male</v>
      </c>
    </row>
    <row r="7506" spans="1:20" x14ac:dyDescent="0.3">
      <c r="A7506" t="s">
        <v>7610</v>
      </c>
      <c r="B7506" s="1">
        <v>45592.713888888888</v>
      </c>
      <c r="C7506" t="s">
        <v>9</v>
      </c>
      <c r="D7506">
        <v>58</v>
      </c>
      <c r="E7506" t="s">
        <v>14</v>
      </c>
      <c r="F7506" t="s">
        <v>17</v>
      </c>
      <c r="G7506" t="b">
        <v>1</v>
      </c>
      <c r="I7506">
        <v>14</v>
      </c>
      <c r="J7506" t="b">
        <v>1</v>
      </c>
      <c r="K7506">
        <f>YEAR(Table1[[#This Row],[Patient Admission Date]])</f>
        <v>2024</v>
      </c>
      <c r="L7506" t="str">
        <f>TEXT(Table1[[#This Row],[Patient Admission Date]],"mmm")</f>
        <v>Oct</v>
      </c>
      <c r="M7506" t="str">
        <f>TEXT(Table1[[#This Row],[Patient Admission Date]],"ddd")</f>
        <v>Sun</v>
      </c>
      <c r="N7506" t="str">
        <f>TEXT(INT(HOUR(Table1[[#This Row],[Patient Admission Date]])/3)*3,"00")&amp;"-"&amp;TEXT(INT(HOUR(Table1[[#This Row],[Patient Admission Date]])/3)*3+3,"00")</f>
        <v>15-18</v>
      </c>
      <c r="O7506" t="str" cm="1">
        <f t="array" ref="O7506">_xlfn.IFS(Table1[[#This Row],[Patient Age]]&lt;=14,"0-14",Table1[[#This Row],[Patient Age]]&lt;=29,"15-29",Table1[[#This Row],[Patient Age]]&lt;=44,"30-44",Table1[[#This Row],[Patient Age]]&lt;=59,"45-59",Table1[[#This Row],[Patient Age]]&lt;=74,"60-74",TRUE,"75+")</f>
        <v>45-59</v>
      </c>
      <c r="P7506" t="str" cm="1">
        <f t="array" ref="P7506">_xlfn.IFS(Table1[[#This Row],[Patient Waittime]]&lt;=15,"0-15",Table1[[#This Row],[Patient Waittime]]&lt;=30,"16-30",Table1[[#This Row],[Patient Waittime]]&lt;=45,"31-45",Table1[[#This Row],[Patient Waittime]]&lt;=60,"46-60",TRUE,"60+")</f>
        <v>0-15</v>
      </c>
      <c r="Q7506">
        <f>--(Table1[[#This Row],[Patient Waittime]]&lt;=30)</f>
        <v>1</v>
      </c>
      <c r="R7506">
        <f>--Table1[[#This Row],[Patient Admission Flag]]</f>
        <v>1</v>
      </c>
      <c r="S7506">
        <f>--AND(Table1[[#This Row],[WithinTarget]]=1,Table1[[#This Row],[Patient Satisfaction Score]]&gt;=7)</f>
        <v>0</v>
      </c>
      <c r="T7506" t="str">
        <f>IF(LEFT(Table1[[#This Row],[Patient Gender]],1)="F","Female","Male")</f>
        <v>Male</v>
      </c>
    </row>
    <row r="7507" spans="1:20" x14ac:dyDescent="0.3">
      <c r="A7507" t="s">
        <v>7611</v>
      </c>
      <c r="B7507" s="1">
        <v>45486.111111111109</v>
      </c>
      <c r="C7507" t="s">
        <v>9</v>
      </c>
      <c r="D7507">
        <v>59</v>
      </c>
      <c r="E7507" t="s">
        <v>14</v>
      </c>
      <c r="F7507" t="s">
        <v>17</v>
      </c>
      <c r="G7507" t="b">
        <v>1</v>
      </c>
      <c r="I7507">
        <v>36</v>
      </c>
      <c r="J7507" t="b">
        <v>1</v>
      </c>
      <c r="K7507">
        <f>YEAR(Table1[[#This Row],[Patient Admission Date]])</f>
        <v>2024</v>
      </c>
      <c r="L7507" t="str">
        <f>TEXT(Table1[[#This Row],[Patient Admission Date]],"mmm")</f>
        <v>Jul</v>
      </c>
      <c r="M7507" t="str">
        <f>TEXT(Table1[[#This Row],[Patient Admission Date]],"ddd")</f>
        <v>Sat</v>
      </c>
      <c r="N7507" t="str">
        <f>TEXT(INT(HOUR(Table1[[#This Row],[Patient Admission Date]])/3)*3,"00")&amp;"-"&amp;TEXT(INT(HOUR(Table1[[#This Row],[Patient Admission Date]])/3)*3+3,"00")</f>
        <v>00-03</v>
      </c>
      <c r="O7507" t="str" cm="1">
        <f t="array" ref="O7507">_xlfn.IFS(Table1[[#This Row],[Patient Age]]&lt;=14,"0-14",Table1[[#This Row],[Patient Age]]&lt;=29,"15-29",Table1[[#This Row],[Patient Age]]&lt;=44,"30-44",Table1[[#This Row],[Patient Age]]&lt;=59,"45-59",Table1[[#This Row],[Patient Age]]&lt;=74,"60-74",TRUE,"75+")</f>
        <v>45-59</v>
      </c>
      <c r="P7507" t="str" cm="1">
        <f t="array" ref="P7507">_xlfn.IFS(Table1[[#This Row],[Patient Waittime]]&lt;=15,"0-15",Table1[[#This Row],[Patient Waittime]]&lt;=30,"16-30",Table1[[#This Row],[Patient Waittime]]&lt;=45,"31-45",Table1[[#This Row],[Patient Waittime]]&lt;=60,"46-60",TRUE,"60+")</f>
        <v>31-45</v>
      </c>
      <c r="Q7507">
        <f>--(Table1[[#This Row],[Patient Waittime]]&lt;=30)</f>
        <v>0</v>
      </c>
      <c r="R7507">
        <f>--Table1[[#This Row],[Patient Admission Flag]]</f>
        <v>1</v>
      </c>
      <c r="S7507">
        <f>--AND(Table1[[#This Row],[WithinTarget]]=1,Table1[[#This Row],[Patient Satisfaction Score]]&gt;=7)</f>
        <v>0</v>
      </c>
      <c r="T7507" t="str">
        <f>IF(LEFT(Table1[[#This Row],[Patient Gender]],1)="F","Female","Male")</f>
        <v>Male</v>
      </c>
    </row>
    <row r="7508" spans="1:20" x14ac:dyDescent="0.3">
      <c r="A7508" t="s">
        <v>7612</v>
      </c>
      <c r="B7508" s="1">
        <v>45498.602777777778</v>
      </c>
      <c r="C7508" t="s">
        <v>9</v>
      </c>
      <c r="D7508">
        <v>77</v>
      </c>
      <c r="E7508" t="s">
        <v>14</v>
      </c>
      <c r="F7508" t="s">
        <v>17</v>
      </c>
      <c r="G7508" t="b">
        <v>1</v>
      </c>
      <c r="I7508">
        <v>25</v>
      </c>
      <c r="J7508" t="b">
        <v>1</v>
      </c>
      <c r="K7508">
        <f>YEAR(Table1[[#This Row],[Patient Admission Date]])</f>
        <v>2024</v>
      </c>
      <c r="L7508" t="str">
        <f>TEXT(Table1[[#This Row],[Patient Admission Date]],"mmm")</f>
        <v>Jul</v>
      </c>
      <c r="M7508" t="str">
        <f>TEXT(Table1[[#This Row],[Patient Admission Date]],"ddd")</f>
        <v>Thu</v>
      </c>
      <c r="N7508" t="str">
        <f>TEXT(INT(HOUR(Table1[[#This Row],[Patient Admission Date]])/3)*3,"00")&amp;"-"&amp;TEXT(INT(HOUR(Table1[[#This Row],[Patient Admission Date]])/3)*3+3,"00")</f>
        <v>12-15</v>
      </c>
      <c r="O7508" t="str" cm="1">
        <f t="array" ref="O7508">_xlfn.IFS(Table1[[#This Row],[Patient Age]]&lt;=14,"0-14",Table1[[#This Row],[Patient Age]]&lt;=29,"15-29",Table1[[#This Row],[Patient Age]]&lt;=44,"30-44",Table1[[#This Row],[Patient Age]]&lt;=59,"45-59",Table1[[#This Row],[Patient Age]]&lt;=74,"60-74",TRUE,"75+")</f>
        <v>75+</v>
      </c>
      <c r="P7508" t="str" cm="1">
        <f t="array" ref="P7508">_xlfn.IFS(Table1[[#This Row],[Patient Waittime]]&lt;=15,"0-15",Table1[[#This Row],[Patient Waittime]]&lt;=30,"16-30",Table1[[#This Row],[Patient Waittime]]&lt;=45,"31-45",Table1[[#This Row],[Patient Waittime]]&lt;=60,"46-60",TRUE,"60+")</f>
        <v>16-30</v>
      </c>
      <c r="Q7508">
        <f>--(Table1[[#This Row],[Patient Waittime]]&lt;=30)</f>
        <v>1</v>
      </c>
      <c r="R7508">
        <f>--Table1[[#This Row],[Patient Admission Flag]]</f>
        <v>1</v>
      </c>
      <c r="S7508">
        <f>--AND(Table1[[#This Row],[WithinTarget]]=1,Table1[[#This Row],[Patient Satisfaction Score]]&gt;=7)</f>
        <v>0</v>
      </c>
      <c r="T7508" t="str">
        <f>IF(LEFT(Table1[[#This Row],[Patient Gender]],1)="F","Female","Male")</f>
        <v>Male</v>
      </c>
    </row>
    <row r="7509" spans="1:20" x14ac:dyDescent="0.3">
      <c r="A7509" t="s">
        <v>7613</v>
      </c>
      <c r="B7509" s="1">
        <v>45428.571527777778</v>
      </c>
      <c r="C7509" t="s">
        <v>9</v>
      </c>
      <c r="D7509">
        <v>46</v>
      </c>
      <c r="E7509" t="s">
        <v>14</v>
      </c>
      <c r="F7509" t="s">
        <v>17</v>
      </c>
      <c r="G7509" t="b">
        <v>1</v>
      </c>
      <c r="I7509">
        <v>50</v>
      </c>
      <c r="J7509" t="b">
        <v>1</v>
      </c>
      <c r="K7509">
        <f>YEAR(Table1[[#This Row],[Patient Admission Date]])</f>
        <v>2024</v>
      </c>
      <c r="L7509" t="str">
        <f>TEXT(Table1[[#This Row],[Patient Admission Date]],"mmm")</f>
        <v>May</v>
      </c>
      <c r="M7509" t="str">
        <f>TEXT(Table1[[#This Row],[Patient Admission Date]],"ddd")</f>
        <v>Thu</v>
      </c>
      <c r="N7509" t="str">
        <f>TEXT(INT(HOUR(Table1[[#This Row],[Patient Admission Date]])/3)*3,"00")&amp;"-"&amp;TEXT(INT(HOUR(Table1[[#This Row],[Patient Admission Date]])/3)*3+3,"00")</f>
        <v>12-15</v>
      </c>
      <c r="O7509" t="str" cm="1">
        <f t="array" ref="O7509">_xlfn.IFS(Table1[[#This Row],[Patient Age]]&lt;=14,"0-14",Table1[[#This Row],[Patient Age]]&lt;=29,"15-29",Table1[[#This Row],[Patient Age]]&lt;=44,"30-44",Table1[[#This Row],[Patient Age]]&lt;=59,"45-59",Table1[[#This Row],[Patient Age]]&lt;=74,"60-74",TRUE,"75+")</f>
        <v>45-59</v>
      </c>
      <c r="P7509" t="str" cm="1">
        <f t="array" ref="P7509">_xlfn.IFS(Table1[[#This Row],[Patient Waittime]]&lt;=15,"0-15",Table1[[#This Row],[Patient Waittime]]&lt;=30,"16-30",Table1[[#This Row],[Patient Waittime]]&lt;=45,"31-45",Table1[[#This Row],[Patient Waittime]]&lt;=60,"46-60",TRUE,"60+")</f>
        <v>46-60</v>
      </c>
      <c r="Q7509">
        <f>--(Table1[[#This Row],[Patient Waittime]]&lt;=30)</f>
        <v>0</v>
      </c>
      <c r="R7509">
        <f>--Table1[[#This Row],[Patient Admission Flag]]</f>
        <v>1</v>
      </c>
      <c r="S7509">
        <f>--AND(Table1[[#This Row],[WithinTarget]]=1,Table1[[#This Row],[Patient Satisfaction Score]]&gt;=7)</f>
        <v>0</v>
      </c>
      <c r="T7509" t="str">
        <f>IF(LEFT(Table1[[#This Row],[Patient Gender]],1)="F","Female","Male")</f>
        <v>Male</v>
      </c>
    </row>
    <row r="7510" spans="1:20" x14ac:dyDescent="0.3">
      <c r="A7510" t="s">
        <v>7614</v>
      </c>
      <c r="B7510" s="1">
        <v>45438.993055555555</v>
      </c>
      <c r="C7510" t="s">
        <v>9</v>
      </c>
      <c r="D7510">
        <v>31</v>
      </c>
      <c r="E7510" t="s">
        <v>14</v>
      </c>
      <c r="F7510" t="s">
        <v>17</v>
      </c>
      <c r="G7510" t="b">
        <v>1</v>
      </c>
      <c r="I7510">
        <v>52</v>
      </c>
      <c r="J7510" t="b">
        <v>1</v>
      </c>
      <c r="K7510">
        <f>YEAR(Table1[[#This Row],[Patient Admission Date]])</f>
        <v>2024</v>
      </c>
      <c r="L7510" t="str">
        <f>TEXT(Table1[[#This Row],[Patient Admission Date]],"mmm")</f>
        <v>May</v>
      </c>
      <c r="M7510" t="str">
        <f>TEXT(Table1[[#This Row],[Patient Admission Date]],"ddd")</f>
        <v>Sun</v>
      </c>
      <c r="N7510" t="str">
        <f>TEXT(INT(HOUR(Table1[[#This Row],[Patient Admission Date]])/3)*3,"00")&amp;"-"&amp;TEXT(INT(HOUR(Table1[[#This Row],[Patient Admission Date]])/3)*3+3,"00")</f>
        <v>21-24</v>
      </c>
      <c r="O7510" t="str" cm="1">
        <f t="array" ref="O7510">_xlfn.IFS(Table1[[#This Row],[Patient Age]]&lt;=14,"0-14",Table1[[#This Row],[Patient Age]]&lt;=29,"15-29",Table1[[#This Row],[Patient Age]]&lt;=44,"30-44",Table1[[#This Row],[Patient Age]]&lt;=59,"45-59",Table1[[#This Row],[Patient Age]]&lt;=74,"60-74",TRUE,"75+")</f>
        <v>30-44</v>
      </c>
      <c r="P7510" t="str" cm="1">
        <f t="array" ref="P7510">_xlfn.IFS(Table1[[#This Row],[Patient Waittime]]&lt;=15,"0-15",Table1[[#This Row],[Patient Waittime]]&lt;=30,"16-30",Table1[[#This Row],[Patient Waittime]]&lt;=45,"31-45",Table1[[#This Row],[Patient Waittime]]&lt;=60,"46-60",TRUE,"60+")</f>
        <v>46-60</v>
      </c>
      <c r="Q7510">
        <f>--(Table1[[#This Row],[Patient Waittime]]&lt;=30)</f>
        <v>0</v>
      </c>
      <c r="R7510">
        <f>--Table1[[#This Row],[Patient Admission Flag]]</f>
        <v>1</v>
      </c>
      <c r="S7510">
        <f>--AND(Table1[[#This Row],[WithinTarget]]=1,Table1[[#This Row],[Patient Satisfaction Score]]&gt;=7)</f>
        <v>0</v>
      </c>
      <c r="T7510" t="str">
        <f>IF(LEFT(Table1[[#This Row],[Patient Gender]],1)="F","Female","Male")</f>
        <v>Male</v>
      </c>
    </row>
    <row r="7511" spans="1:20" x14ac:dyDescent="0.3">
      <c r="A7511" t="s">
        <v>7615</v>
      </c>
      <c r="B7511" s="1">
        <v>45518.795138888891</v>
      </c>
      <c r="C7511" t="s">
        <v>9</v>
      </c>
      <c r="D7511">
        <v>68</v>
      </c>
      <c r="E7511" t="s">
        <v>14</v>
      </c>
      <c r="F7511" t="s">
        <v>17</v>
      </c>
      <c r="G7511" t="b">
        <v>1</v>
      </c>
      <c r="I7511">
        <v>28</v>
      </c>
      <c r="J7511" t="b">
        <v>1</v>
      </c>
      <c r="K7511">
        <f>YEAR(Table1[[#This Row],[Patient Admission Date]])</f>
        <v>2024</v>
      </c>
      <c r="L7511" t="str">
        <f>TEXT(Table1[[#This Row],[Patient Admission Date]],"mmm")</f>
        <v>Aug</v>
      </c>
      <c r="M7511" t="str">
        <f>TEXT(Table1[[#This Row],[Patient Admission Date]],"ddd")</f>
        <v>Wed</v>
      </c>
      <c r="N7511" t="str">
        <f>TEXT(INT(HOUR(Table1[[#This Row],[Patient Admission Date]])/3)*3,"00")&amp;"-"&amp;TEXT(INT(HOUR(Table1[[#This Row],[Patient Admission Date]])/3)*3+3,"00")</f>
        <v>18-21</v>
      </c>
      <c r="O7511" t="str" cm="1">
        <f t="array" ref="O7511">_xlfn.IFS(Table1[[#This Row],[Patient Age]]&lt;=14,"0-14",Table1[[#This Row],[Patient Age]]&lt;=29,"15-29",Table1[[#This Row],[Patient Age]]&lt;=44,"30-44",Table1[[#This Row],[Patient Age]]&lt;=59,"45-59",Table1[[#This Row],[Patient Age]]&lt;=74,"60-74",TRUE,"75+")</f>
        <v>60-74</v>
      </c>
      <c r="P7511" t="str" cm="1">
        <f t="array" ref="P7511">_xlfn.IFS(Table1[[#This Row],[Patient Waittime]]&lt;=15,"0-15",Table1[[#This Row],[Patient Waittime]]&lt;=30,"16-30",Table1[[#This Row],[Patient Waittime]]&lt;=45,"31-45",Table1[[#This Row],[Patient Waittime]]&lt;=60,"46-60",TRUE,"60+")</f>
        <v>16-30</v>
      </c>
      <c r="Q7511">
        <f>--(Table1[[#This Row],[Patient Waittime]]&lt;=30)</f>
        <v>1</v>
      </c>
      <c r="R7511">
        <f>--Table1[[#This Row],[Patient Admission Flag]]</f>
        <v>1</v>
      </c>
      <c r="S7511">
        <f>--AND(Table1[[#This Row],[WithinTarget]]=1,Table1[[#This Row],[Patient Satisfaction Score]]&gt;=7)</f>
        <v>0</v>
      </c>
      <c r="T7511" t="str">
        <f>IF(LEFT(Table1[[#This Row],[Patient Gender]],1)="F","Female","Male")</f>
        <v>Male</v>
      </c>
    </row>
    <row r="7512" spans="1:20" x14ac:dyDescent="0.3">
      <c r="A7512" t="s">
        <v>7616</v>
      </c>
      <c r="B7512" s="1">
        <v>45591.668055555558</v>
      </c>
      <c r="C7512" t="s">
        <v>9</v>
      </c>
      <c r="D7512">
        <v>70</v>
      </c>
      <c r="E7512" t="s">
        <v>14</v>
      </c>
      <c r="F7512" t="s">
        <v>17</v>
      </c>
      <c r="G7512" t="b">
        <v>1</v>
      </c>
      <c r="I7512">
        <v>16</v>
      </c>
      <c r="J7512" t="b">
        <v>1</v>
      </c>
      <c r="K7512">
        <f>YEAR(Table1[[#This Row],[Patient Admission Date]])</f>
        <v>2024</v>
      </c>
      <c r="L7512" t="str">
        <f>TEXT(Table1[[#This Row],[Patient Admission Date]],"mmm")</f>
        <v>Oct</v>
      </c>
      <c r="M7512" t="str">
        <f>TEXT(Table1[[#This Row],[Patient Admission Date]],"ddd")</f>
        <v>Sat</v>
      </c>
      <c r="N7512" t="str">
        <f>TEXT(INT(HOUR(Table1[[#This Row],[Patient Admission Date]])/3)*3,"00")&amp;"-"&amp;TEXT(INT(HOUR(Table1[[#This Row],[Patient Admission Date]])/3)*3+3,"00")</f>
        <v>15-18</v>
      </c>
      <c r="O7512" t="str" cm="1">
        <f t="array" ref="O7512">_xlfn.IFS(Table1[[#This Row],[Patient Age]]&lt;=14,"0-14",Table1[[#This Row],[Patient Age]]&lt;=29,"15-29",Table1[[#This Row],[Patient Age]]&lt;=44,"30-44",Table1[[#This Row],[Patient Age]]&lt;=59,"45-59",Table1[[#This Row],[Patient Age]]&lt;=74,"60-74",TRUE,"75+")</f>
        <v>60-74</v>
      </c>
      <c r="P7512" t="str" cm="1">
        <f t="array" ref="P7512">_xlfn.IFS(Table1[[#This Row],[Patient Waittime]]&lt;=15,"0-15",Table1[[#This Row],[Patient Waittime]]&lt;=30,"16-30",Table1[[#This Row],[Patient Waittime]]&lt;=45,"31-45",Table1[[#This Row],[Patient Waittime]]&lt;=60,"46-60",TRUE,"60+")</f>
        <v>16-30</v>
      </c>
      <c r="Q7512">
        <f>--(Table1[[#This Row],[Patient Waittime]]&lt;=30)</f>
        <v>1</v>
      </c>
      <c r="R7512">
        <f>--Table1[[#This Row],[Patient Admission Flag]]</f>
        <v>1</v>
      </c>
      <c r="S7512">
        <f>--AND(Table1[[#This Row],[WithinTarget]]=1,Table1[[#This Row],[Patient Satisfaction Score]]&gt;=7)</f>
        <v>0</v>
      </c>
      <c r="T7512" t="str">
        <f>IF(LEFT(Table1[[#This Row],[Patient Gender]],1)="F","Female","Male")</f>
        <v>Male</v>
      </c>
    </row>
    <row r="7513" spans="1:20" x14ac:dyDescent="0.3">
      <c r="A7513" t="s">
        <v>7617</v>
      </c>
      <c r="B7513" s="1">
        <v>45019.426388888889</v>
      </c>
      <c r="C7513" t="s">
        <v>9</v>
      </c>
      <c r="D7513">
        <v>77</v>
      </c>
      <c r="E7513" t="s">
        <v>14</v>
      </c>
      <c r="F7513" t="s">
        <v>17</v>
      </c>
      <c r="G7513" t="b">
        <v>1</v>
      </c>
      <c r="I7513">
        <v>37</v>
      </c>
      <c r="J7513" t="b">
        <v>1</v>
      </c>
      <c r="K7513">
        <f>YEAR(Table1[[#This Row],[Patient Admission Date]])</f>
        <v>2023</v>
      </c>
      <c r="L7513" t="str">
        <f>TEXT(Table1[[#This Row],[Patient Admission Date]],"mmm")</f>
        <v>Apr</v>
      </c>
      <c r="M7513" t="str">
        <f>TEXT(Table1[[#This Row],[Patient Admission Date]],"ddd")</f>
        <v>Mon</v>
      </c>
      <c r="N7513" t="str">
        <f>TEXT(INT(HOUR(Table1[[#This Row],[Patient Admission Date]])/3)*3,"00")&amp;"-"&amp;TEXT(INT(HOUR(Table1[[#This Row],[Patient Admission Date]])/3)*3+3,"00")</f>
        <v>09-12</v>
      </c>
      <c r="O7513" t="str" cm="1">
        <f t="array" ref="O7513">_xlfn.IFS(Table1[[#This Row],[Patient Age]]&lt;=14,"0-14",Table1[[#This Row],[Patient Age]]&lt;=29,"15-29",Table1[[#This Row],[Patient Age]]&lt;=44,"30-44",Table1[[#This Row],[Patient Age]]&lt;=59,"45-59",Table1[[#This Row],[Patient Age]]&lt;=74,"60-74",TRUE,"75+")</f>
        <v>75+</v>
      </c>
      <c r="P7513" t="str" cm="1">
        <f t="array" ref="P7513">_xlfn.IFS(Table1[[#This Row],[Patient Waittime]]&lt;=15,"0-15",Table1[[#This Row],[Patient Waittime]]&lt;=30,"16-30",Table1[[#This Row],[Patient Waittime]]&lt;=45,"31-45",Table1[[#This Row],[Patient Waittime]]&lt;=60,"46-60",TRUE,"60+")</f>
        <v>31-45</v>
      </c>
      <c r="Q7513">
        <f>--(Table1[[#This Row],[Patient Waittime]]&lt;=30)</f>
        <v>0</v>
      </c>
      <c r="R7513">
        <f>--Table1[[#This Row],[Patient Admission Flag]]</f>
        <v>1</v>
      </c>
      <c r="S7513">
        <f>--AND(Table1[[#This Row],[WithinTarget]]=1,Table1[[#This Row],[Patient Satisfaction Score]]&gt;=7)</f>
        <v>0</v>
      </c>
      <c r="T7513" t="str">
        <f>IF(LEFT(Table1[[#This Row],[Patient Gender]],1)="F","Female","Male")</f>
        <v>Male</v>
      </c>
    </row>
    <row r="7514" spans="1:20" x14ac:dyDescent="0.3">
      <c r="A7514" t="s">
        <v>7618</v>
      </c>
      <c r="B7514" s="1">
        <v>45136.254861111112</v>
      </c>
      <c r="C7514" t="s">
        <v>9</v>
      </c>
      <c r="D7514">
        <v>2</v>
      </c>
      <c r="E7514" t="s">
        <v>14</v>
      </c>
      <c r="F7514" t="s">
        <v>17</v>
      </c>
      <c r="G7514" t="b">
        <v>1</v>
      </c>
      <c r="I7514">
        <v>43</v>
      </c>
      <c r="J7514" t="b">
        <v>1</v>
      </c>
      <c r="K7514">
        <f>YEAR(Table1[[#This Row],[Patient Admission Date]])</f>
        <v>2023</v>
      </c>
      <c r="L7514" t="str">
        <f>TEXT(Table1[[#This Row],[Patient Admission Date]],"mmm")</f>
        <v>Jul</v>
      </c>
      <c r="M7514" t="str">
        <f>TEXT(Table1[[#This Row],[Patient Admission Date]],"ddd")</f>
        <v>Sat</v>
      </c>
      <c r="N7514" t="str">
        <f>TEXT(INT(HOUR(Table1[[#This Row],[Patient Admission Date]])/3)*3,"00")&amp;"-"&amp;TEXT(INT(HOUR(Table1[[#This Row],[Patient Admission Date]])/3)*3+3,"00")</f>
        <v>06-09</v>
      </c>
      <c r="O7514" t="str" cm="1">
        <f t="array" ref="O7514">_xlfn.IFS(Table1[[#This Row],[Patient Age]]&lt;=14,"0-14",Table1[[#This Row],[Patient Age]]&lt;=29,"15-29",Table1[[#This Row],[Patient Age]]&lt;=44,"30-44",Table1[[#This Row],[Patient Age]]&lt;=59,"45-59",Table1[[#This Row],[Patient Age]]&lt;=74,"60-74",TRUE,"75+")</f>
        <v>0-14</v>
      </c>
      <c r="P7514" t="str" cm="1">
        <f t="array" ref="P7514">_xlfn.IFS(Table1[[#This Row],[Patient Waittime]]&lt;=15,"0-15",Table1[[#This Row],[Patient Waittime]]&lt;=30,"16-30",Table1[[#This Row],[Patient Waittime]]&lt;=45,"31-45",Table1[[#This Row],[Patient Waittime]]&lt;=60,"46-60",TRUE,"60+")</f>
        <v>31-45</v>
      </c>
      <c r="Q7514">
        <f>--(Table1[[#This Row],[Patient Waittime]]&lt;=30)</f>
        <v>0</v>
      </c>
      <c r="R7514">
        <f>--Table1[[#This Row],[Patient Admission Flag]]</f>
        <v>1</v>
      </c>
      <c r="S7514">
        <f>--AND(Table1[[#This Row],[WithinTarget]]=1,Table1[[#This Row],[Patient Satisfaction Score]]&gt;=7)</f>
        <v>0</v>
      </c>
      <c r="T7514" t="str">
        <f>IF(LEFT(Table1[[#This Row],[Patient Gender]],1)="F","Female","Male")</f>
        <v>Male</v>
      </c>
    </row>
    <row r="7515" spans="1:20" x14ac:dyDescent="0.3">
      <c r="A7515" t="s">
        <v>7619</v>
      </c>
      <c r="B7515" s="1">
        <v>45099.122916666667</v>
      </c>
      <c r="C7515" t="s">
        <v>9</v>
      </c>
      <c r="D7515">
        <v>50</v>
      </c>
      <c r="E7515" t="s">
        <v>14</v>
      </c>
      <c r="F7515" t="s">
        <v>17</v>
      </c>
      <c r="G7515" t="b">
        <v>1</v>
      </c>
      <c r="I7515">
        <v>51</v>
      </c>
      <c r="J7515" t="b">
        <v>1</v>
      </c>
      <c r="K7515">
        <f>YEAR(Table1[[#This Row],[Patient Admission Date]])</f>
        <v>2023</v>
      </c>
      <c r="L7515" t="str">
        <f>TEXT(Table1[[#This Row],[Patient Admission Date]],"mmm")</f>
        <v>Jun</v>
      </c>
      <c r="M7515" t="str">
        <f>TEXT(Table1[[#This Row],[Patient Admission Date]],"ddd")</f>
        <v>Thu</v>
      </c>
      <c r="N7515" t="str">
        <f>TEXT(INT(HOUR(Table1[[#This Row],[Patient Admission Date]])/3)*3,"00")&amp;"-"&amp;TEXT(INT(HOUR(Table1[[#This Row],[Patient Admission Date]])/3)*3+3,"00")</f>
        <v>00-03</v>
      </c>
      <c r="O7515" t="str" cm="1">
        <f t="array" ref="O7515">_xlfn.IFS(Table1[[#This Row],[Patient Age]]&lt;=14,"0-14",Table1[[#This Row],[Patient Age]]&lt;=29,"15-29",Table1[[#This Row],[Patient Age]]&lt;=44,"30-44",Table1[[#This Row],[Patient Age]]&lt;=59,"45-59",Table1[[#This Row],[Patient Age]]&lt;=74,"60-74",TRUE,"75+")</f>
        <v>45-59</v>
      </c>
      <c r="P7515" t="str" cm="1">
        <f t="array" ref="P7515">_xlfn.IFS(Table1[[#This Row],[Patient Waittime]]&lt;=15,"0-15",Table1[[#This Row],[Patient Waittime]]&lt;=30,"16-30",Table1[[#This Row],[Patient Waittime]]&lt;=45,"31-45",Table1[[#This Row],[Patient Waittime]]&lt;=60,"46-60",TRUE,"60+")</f>
        <v>46-60</v>
      </c>
      <c r="Q7515">
        <f>--(Table1[[#This Row],[Patient Waittime]]&lt;=30)</f>
        <v>0</v>
      </c>
      <c r="R7515">
        <f>--Table1[[#This Row],[Patient Admission Flag]]</f>
        <v>1</v>
      </c>
      <c r="S7515">
        <f>--AND(Table1[[#This Row],[WithinTarget]]=1,Table1[[#This Row],[Patient Satisfaction Score]]&gt;=7)</f>
        <v>0</v>
      </c>
      <c r="T7515" t="str">
        <f>IF(LEFT(Table1[[#This Row],[Patient Gender]],1)="F","Female","Male")</f>
        <v>Male</v>
      </c>
    </row>
    <row r="7516" spans="1:20" x14ac:dyDescent="0.3">
      <c r="A7516" t="s">
        <v>7620</v>
      </c>
      <c r="B7516" s="1">
        <v>45432.242361111108</v>
      </c>
      <c r="C7516" t="s">
        <v>9</v>
      </c>
      <c r="D7516">
        <v>46</v>
      </c>
      <c r="E7516" t="s">
        <v>14</v>
      </c>
      <c r="F7516" t="s">
        <v>17</v>
      </c>
      <c r="G7516" t="b">
        <v>1</v>
      </c>
      <c r="I7516">
        <v>57</v>
      </c>
      <c r="J7516" t="b">
        <v>1</v>
      </c>
      <c r="K7516">
        <f>YEAR(Table1[[#This Row],[Patient Admission Date]])</f>
        <v>2024</v>
      </c>
      <c r="L7516" t="str">
        <f>TEXT(Table1[[#This Row],[Patient Admission Date]],"mmm")</f>
        <v>May</v>
      </c>
      <c r="M7516" t="str">
        <f>TEXT(Table1[[#This Row],[Patient Admission Date]],"ddd")</f>
        <v>Mon</v>
      </c>
      <c r="N7516" t="str">
        <f>TEXT(INT(HOUR(Table1[[#This Row],[Patient Admission Date]])/3)*3,"00")&amp;"-"&amp;TEXT(INT(HOUR(Table1[[#This Row],[Patient Admission Date]])/3)*3+3,"00")</f>
        <v>03-06</v>
      </c>
      <c r="O7516" t="str" cm="1">
        <f t="array" ref="O7516">_xlfn.IFS(Table1[[#This Row],[Patient Age]]&lt;=14,"0-14",Table1[[#This Row],[Patient Age]]&lt;=29,"15-29",Table1[[#This Row],[Patient Age]]&lt;=44,"30-44",Table1[[#This Row],[Patient Age]]&lt;=59,"45-59",Table1[[#This Row],[Patient Age]]&lt;=74,"60-74",TRUE,"75+")</f>
        <v>45-59</v>
      </c>
      <c r="P7516" t="str" cm="1">
        <f t="array" ref="P7516">_xlfn.IFS(Table1[[#This Row],[Patient Waittime]]&lt;=15,"0-15",Table1[[#This Row],[Patient Waittime]]&lt;=30,"16-30",Table1[[#This Row],[Patient Waittime]]&lt;=45,"31-45",Table1[[#This Row],[Patient Waittime]]&lt;=60,"46-60",TRUE,"60+")</f>
        <v>46-60</v>
      </c>
      <c r="Q7516">
        <f>--(Table1[[#This Row],[Patient Waittime]]&lt;=30)</f>
        <v>0</v>
      </c>
      <c r="R7516">
        <f>--Table1[[#This Row],[Patient Admission Flag]]</f>
        <v>1</v>
      </c>
      <c r="S7516">
        <f>--AND(Table1[[#This Row],[WithinTarget]]=1,Table1[[#This Row],[Patient Satisfaction Score]]&gt;=7)</f>
        <v>0</v>
      </c>
      <c r="T7516" t="str">
        <f>IF(LEFT(Table1[[#This Row],[Patient Gender]],1)="F","Female","Male")</f>
        <v>Male</v>
      </c>
    </row>
    <row r="7517" spans="1:20" x14ac:dyDescent="0.3">
      <c r="A7517" t="s">
        <v>7621</v>
      </c>
      <c r="B7517" s="1">
        <v>45293.587500000001</v>
      </c>
      <c r="C7517" t="s">
        <v>9</v>
      </c>
      <c r="D7517">
        <v>6</v>
      </c>
      <c r="E7517" t="s">
        <v>14</v>
      </c>
      <c r="F7517" t="s">
        <v>17</v>
      </c>
      <c r="G7517" t="b">
        <v>1</v>
      </c>
      <c r="I7517">
        <v>19</v>
      </c>
      <c r="J7517" t="b">
        <v>1</v>
      </c>
      <c r="K7517">
        <f>YEAR(Table1[[#This Row],[Patient Admission Date]])</f>
        <v>2024</v>
      </c>
      <c r="L7517" t="str">
        <f>TEXT(Table1[[#This Row],[Patient Admission Date]],"mmm")</f>
        <v>Jan</v>
      </c>
      <c r="M7517" t="str">
        <f>TEXT(Table1[[#This Row],[Patient Admission Date]],"ddd")</f>
        <v>Tue</v>
      </c>
      <c r="N7517" t="str">
        <f>TEXT(INT(HOUR(Table1[[#This Row],[Patient Admission Date]])/3)*3,"00")&amp;"-"&amp;TEXT(INT(HOUR(Table1[[#This Row],[Patient Admission Date]])/3)*3+3,"00")</f>
        <v>12-15</v>
      </c>
      <c r="O7517" t="str" cm="1">
        <f t="array" ref="O7517">_xlfn.IFS(Table1[[#This Row],[Patient Age]]&lt;=14,"0-14",Table1[[#This Row],[Patient Age]]&lt;=29,"15-29",Table1[[#This Row],[Patient Age]]&lt;=44,"30-44",Table1[[#This Row],[Patient Age]]&lt;=59,"45-59",Table1[[#This Row],[Patient Age]]&lt;=74,"60-74",TRUE,"75+")</f>
        <v>0-14</v>
      </c>
      <c r="P7517" t="str" cm="1">
        <f t="array" ref="P7517">_xlfn.IFS(Table1[[#This Row],[Patient Waittime]]&lt;=15,"0-15",Table1[[#This Row],[Patient Waittime]]&lt;=30,"16-30",Table1[[#This Row],[Patient Waittime]]&lt;=45,"31-45",Table1[[#This Row],[Patient Waittime]]&lt;=60,"46-60",TRUE,"60+")</f>
        <v>16-30</v>
      </c>
      <c r="Q7517">
        <f>--(Table1[[#This Row],[Patient Waittime]]&lt;=30)</f>
        <v>1</v>
      </c>
      <c r="R7517">
        <f>--Table1[[#This Row],[Patient Admission Flag]]</f>
        <v>1</v>
      </c>
      <c r="S7517">
        <f>--AND(Table1[[#This Row],[WithinTarget]]=1,Table1[[#This Row],[Patient Satisfaction Score]]&gt;=7)</f>
        <v>0</v>
      </c>
      <c r="T7517" t="str">
        <f>IF(LEFT(Table1[[#This Row],[Patient Gender]],1)="F","Female","Male")</f>
        <v>Male</v>
      </c>
    </row>
    <row r="7518" spans="1:20" x14ac:dyDescent="0.3">
      <c r="A7518" t="s">
        <v>7622</v>
      </c>
      <c r="B7518" s="1">
        <v>45300.396527777775</v>
      </c>
      <c r="C7518" t="s">
        <v>9</v>
      </c>
      <c r="D7518">
        <v>32</v>
      </c>
      <c r="E7518" t="s">
        <v>14</v>
      </c>
      <c r="F7518" t="s">
        <v>17</v>
      </c>
      <c r="G7518" t="b">
        <v>1</v>
      </c>
      <c r="I7518">
        <v>26</v>
      </c>
      <c r="J7518" t="b">
        <v>1</v>
      </c>
      <c r="K7518">
        <f>YEAR(Table1[[#This Row],[Patient Admission Date]])</f>
        <v>2024</v>
      </c>
      <c r="L7518" t="str">
        <f>TEXT(Table1[[#This Row],[Patient Admission Date]],"mmm")</f>
        <v>Jan</v>
      </c>
      <c r="M7518" t="str">
        <f>TEXT(Table1[[#This Row],[Patient Admission Date]],"ddd")</f>
        <v>Tue</v>
      </c>
      <c r="N7518" t="str">
        <f>TEXT(INT(HOUR(Table1[[#This Row],[Patient Admission Date]])/3)*3,"00")&amp;"-"&amp;TEXT(INT(HOUR(Table1[[#This Row],[Patient Admission Date]])/3)*3+3,"00")</f>
        <v>09-12</v>
      </c>
      <c r="O7518" t="str" cm="1">
        <f t="array" ref="O7518">_xlfn.IFS(Table1[[#This Row],[Patient Age]]&lt;=14,"0-14",Table1[[#This Row],[Patient Age]]&lt;=29,"15-29",Table1[[#This Row],[Patient Age]]&lt;=44,"30-44",Table1[[#This Row],[Patient Age]]&lt;=59,"45-59",Table1[[#This Row],[Patient Age]]&lt;=74,"60-74",TRUE,"75+")</f>
        <v>30-44</v>
      </c>
      <c r="P7518" t="str" cm="1">
        <f t="array" ref="P7518">_xlfn.IFS(Table1[[#This Row],[Patient Waittime]]&lt;=15,"0-15",Table1[[#This Row],[Patient Waittime]]&lt;=30,"16-30",Table1[[#This Row],[Patient Waittime]]&lt;=45,"31-45",Table1[[#This Row],[Patient Waittime]]&lt;=60,"46-60",TRUE,"60+")</f>
        <v>16-30</v>
      </c>
      <c r="Q7518">
        <f>--(Table1[[#This Row],[Patient Waittime]]&lt;=30)</f>
        <v>1</v>
      </c>
      <c r="R7518">
        <f>--Table1[[#This Row],[Patient Admission Flag]]</f>
        <v>1</v>
      </c>
      <c r="S7518">
        <f>--AND(Table1[[#This Row],[WithinTarget]]=1,Table1[[#This Row],[Patient Satisfaction Score]]&gt;=7)</f>
        <v>0</v>
      </c>
      <c r="T7518" t="str">
        <f>IF(LEFT(Table1[[#This Row],[Patient Gender]],1)="F","Female","Male")</f>
        <v>Male</v>
      </c>
    </row>
    <row r="7519" spans="1:20" x14ac:dyDescent="0.3">
      <c r="A7519" t="s">
        <v>7623</v>
      </c>
      <c r="B7519" s="1">
        <v>45179.506944444445</v>
      </c>
      <c r="C7519" t="s">
        <v>9</v>
      </c>
      <c r="D7519">
        <v>12</v>
      </c>
      <c r="E7519" t="s">
        <v>14</v>
      </c>
      <c r="F7519" t="s">
        <v>17</v>
      </c>
      <c r="G7519" t="b">
        <v>1</v>
      </c>
      <c r="I7519">
        <v>52</v>
      </c>
      <c r="J7519" t="b">
        <v>1</v>
      </c>
      <c r="K7519">
        <f>YEAR(Table1[[#This Row],[Patient Admission Date]])</f>
        <v>2023</v>
      </c>
      <c r="L7519" t="str">
        <f>TEXT(Table1[[#This Row],[Patient Admission Date]],"mmm")</f>
        <v>Sep</v>
      </c>
      <c r="M7519" t="str">
        <f>TEXT(Table1[[#This Row],[Patient Admission Date]],"ddd")</f>
        <v>Sun</v>
      </c>
      <c r="N7519" t="str">
        <f>TEXT(INT(HOUR(Table1[[#This Row],[Patient Admission Date]])/3)*3,"00")&amp;"-"&amp;TEXT(INT(HOUR(Table1[[#This Row],[Patient Admission Date]])/3)*3+3,"00")</f>
        <v>12-15</v>
      </c>
      <c r="O7519" t="str" cm="1">
        <f t="array" ref="O7519">_xlfn.IFS(Table1[[#This Row],[Patient Age]]&lt;=14,"0-14",Table1[[#This Row],[Patient Age]]&lt;=29,"15-29",Table1[[#This Row],[Patient Age]]&lt;=44,"30-44",Table1[[#This Row],[Patient Age]]&lt;=59,"45-59",Table1[[#This Row],[Patient Age]]&lt;=74,"60-74",TRUE,"75+")</f>
        <v>0-14</v>
      </c>
      <c r="P7519" t="str" cm="1">
        <f t="array" ref="P7519">_xlfn.IFS(Table1[[#This Row],[Patient Waittime]]&lt;=15,"0-15",Table1[[#This Row],[Patient Waittime]]&lt;=30,"16-30",Table1[[#This Row],[Patient Waittime]]&lt;=45,"31-45",Table1[[#This Row],[Patient Waittime]]&lt;=60,"46-60",TRUE,"60+")</f>
        <v>46-60</v>
      </c>
      <c r="Q7519">
        <f>--(Table1[[#This Row],[Patient Waittime]]&lt;=30)</f>
        <v>0</v>
      </c>
      <c r="R7519">
        <f>--Table1[[#This Row],[Patient Admission Flag]]</f>
        <v>1</v>
      </c>
      <c r="S7519">
        <f>--AND(Table1[[#This Row],[WithinTarget]]=1,Table1[[#This Row],[Patient Satisfaction Score]]&gt;=7)</f>
        <v>0</v>
      </c>
      <c r="T7519" t="str">
        <f>IF(LEFT(Table1[[#This Row],[Patient Gender]],1)="F","Female","Male")</f>
        <v>Male</v>
      </c>
    </row>
    <row r="7520" spans="1:20" x14ac:dyDescent="0.3">
      <c r="A7520" t="s">
        <v>7624</v>
      </c>
      <c r="B7520" s="1">
        <v>45164.009722222225</v>
      </c>
      <c r="C7520" t="s">
        <v>9</v>
      </c>
      <c r="D7520">
        <v>11</v>
      </c>
      <c r="E7520" t="s">
        <v>14</v>
      </c>
      <c r="F7520" t="s">
        <v>17</v>
      </c>
      <c r="G7520" t="b">
        <v>1</v>
      </c>
      <c r="I7520">
        <v>29</v>
      </c>
      <c r="J7520" t="b">
        <v>1</v>
      </c>
      <c r="K7520">
        <f>YEAR(Table1[[#This Row],[Patient Admission Date]])</f>
        <v>2023</v>
      </c>
      <c r="L7520" t="str">
        <f>TEXT(Table1[[#This Row],[Patient Admission Date]],"mmm")</f>
        <v>Aug</v>
      </c>
      <c r="M7520" t="str">
        <f>TEXT(Table1[[#This Row],[Patient Admission Date]],"ddd")</f>
        <v>Sat</v>
      </c>
      <c r="N7520" t="str">
        <f>TEXT(INT(HOUR(Table1[[#This Row],[Patient Admission Date]])/3)*3,"00")&amp;"-"&amp;TEXT(INT(HOUR(Table1[[#This Row],[Patient Admission Date]])/3)*3+3,"00")</f>
        <v>00-03</v>
      </c>
      <c r="O7520" t="str" cm="1">
        <f t="array" ref="O7520">_xlfn.IFS(Table1[[#This Row],[Patient Age]]&lt;=14,"0-14",Table1[[#This Row],[Patient Age]]&lt;=29,"15-29",Table1[[#This Row],[Patient Age]]&lt;=44,"30-44",Table1[[#This Row],[Patient Age]]&lt;=59,"45-59",Table1[[#This Row],[Patient Age]]&lt;=74,"60-74",TRUE,"75+")</f>
        <v>0-14</v>
      </c>
      <c r="P7520" t="str" cm="1">
        <f t="array" ref="P7520">_xlfn.IFS(Table1[[#This Row],[Patient Waittime]]&lt;=15,"0-15",Table1[[#This Row],[Patient Waittime]]&lt;=30,"16-30",Table1[[#This Row],[Patient Waittime]]&lt;=45,"31-45",Table1[[#This Row],[Patient Waittime]]&lt;=60,"46-60",TRUE,"60+")</f>
        <v>16-30</v>
      </c>
      <c r="Q7520">
        <f>--(Table1[[#This Row],[Patient Waittime]]&lt;=30)</f>
        <v>1</v>
      </c>
      <c r="R7520">
        <f>--Table1[[#This Row],[Patient Admission Flag]]</f>
        <v>1</v>
      </c>
      <c r="S7520">
        <f>--AND(Table1[[#This Row],[WithinTarget]]=1,Table1[[#This Row],[Patient Satisfaction Score]]&gt;=7)</f>
        <v>0</v>
      </c>
      <c r="T7520" t="str">
        <f>IF(LEFT(Table1[[#This Row],[Patient Gender]],1)="F","Female","Male")</f>
        <v>Male</v>
      </c>
    </row>
    <row r="7521" spans="1:20" x14ac:dyDescent="0.3">
      <c r="A7521" t="s">
        <v>7625</v>
      </c>
      <c r="B7521" s="1">
        <v>45085.661111111112</v>
      </c>
      <c r="C7521" t="s">
        <v>9</v>
      </c>
      <c r="D7521">
        <v>57</v>
      </c>
      <c r="E7521" t="s">
        <v>14</v>
      </c>
      <c r="F7521" t="s">
        <v>17</v>
      </c>
      <c r="G7521" t="b">
        <v>1</v>
      </c>
      <c r="I7521">
        <v>36</v>
      </c>
      <c r="J7521" t="b">
        <v>1</v>
      </c>
      <c r="K7521">
        <f>YEAR(Table1[[#This Row],[Patient Admission Date]])</f>
        <v>2023</v>
      </c>
      <c r="L7521" t="str">
        <f>TEXT(Table1[[#This Row],[Patient Admission Date]],"mmm")</f>
        <v>Jun</v>
      </c>
      <c r="M7521" t="str">
        <f>TEXT(Table1[[#This Row],[Patient Admission Date]],"ddd")</f>
        <v>Thu</v>
      </c>
      <c r="N7521" t="str">
        <f>TEXT(INT(HOUR(Table1[[#This Row],[Patient Admission Date]])/3)*3,"00")&amp;"-"&amp;TEXT(INT(HOUR(Table1[[#This Row],[Patient Admission Date]])/3)*3+3,"00")</f>
        <v>15-18</v>
      </c>
      <c r="O7521" t="str" cm="1">
        <f t="array" ref="O7521">_xlfn.IFS(Table1[[#This Row],[Patient Age]]&lt;=14,"0-14",Table1[[#This Row],[Patient Age]]&lt;=29,"15-29",Table1[[#This Row],[Patient Age]]&lt;=44,"30-44",Table1[[#This Row],[Patient Age]]&lt;=59,"45-59",Table1[[#This Row],[Patient Age]]&lt;=74,"60-74",TRUE,"75+")</f>
        <v>45-59</v>
      </c>
      <c r="P7521" t="str" cm="1">
        <f t="array" ref="P7521">_xlfn.IFS(Table1[[#This Row],[Patient Waittime]]&lt;=15,"0-15",Table1[[#This Row],[Patient Waittime]]&lt;=30,"16-30",Table1[[#This Row],[Patient Waittime]]&lt;=45,"31-45",Table1[[#This Row],[Patient Waittime]]&lt;=60,"46-60",TRUE,"60+")</f>
        <v>31-45</v>
      </c>
      <c r="Q7521">
        <f>--(Table1[[#This Row],[Patient Waittime]]&lt;=30)</f>
        <v>0</v>
      </c>
      <c r="R7521">
        <f>--Table1[[#This Row],[Patient Admission Flag]]</f>
        <v>1</v>
      </c>
      <c r="S7521">
        <f>--AND(Table1[[#This Row],[WithinTarget]]=1,Table1[[#This Row],[Patient Satisfaction Score]]&gt;=7)</f>
        <v>0</v>
      </c>
      <c r="T7521" t="str">
        <f>IF(LEFT(Table1[[#This Row],[Patient Gender]],1)="F","Female","Male")</f>
        <v>Male</v>
      </c>
    </row>
    <row r="7522" spans="1:20" x14ac:dyDescent="0.3">
      <c r="A7522" t="s">
        <v>7626</v>
      </c>
      <c r="B7522" s="1">
        <v>45024.548611111109</v>
      </c>
      <c r="C7522" t="s">
        <v>9</v>
      </c>
      <c r="D7522">
        <v>66</v>
      </c>
      <c r="E7522" t="s">
        <v>14</v>
      </c>
      <c r="F7522" t="s">
        <v>17</v>
      </c>
      <c r="G7522" t="b">
        <v>1</v>
      </c>
      <c r="I7522">
        <v>11</v>
      </c>
      <c r="J7522" t="b">
        <v>1</v>
      </c>
      <c r="K7522">
        <f>YEAR(Table1[[#This Row],[Patient Admission Date]])</f>
        <v>2023</v>
      </c>
      <c r="L7522" t="str">
        <f>TEXT(Table1[[#This Row],[Patient Admission Date]],"mmm")</f>
        <v>Apr</v>
      </c>
      <c r="M7522" t="str">
        <f>TEXT(Table1[[#This Row],[Patient Admission Date]],"ddd")</f>
        <v>Sat</v>
      </c>
      <c r="N7522" t="str">
        <f>TEXT(INT(HOUR(Table1[[#This Row],[Patient Admission Date]])/3)*3,"00")&amp;"-"&amp;TEXT(INT(HOUR(Table1[[#This Row],[Patient Admission Date]])/3)*3+3,"00")</f>
        <v>12-15</v>
      </c>
      <c r="O7522" t="str" cm="1">
        <f t="array" ref="O7522">_xlfn.IFS(Table1[[#This Row],[Patient Age]]&lt;=14,"0-14",Table1[[#This Row],[Patient Age]]&lt;=29,"15-29",Table1[[#This Row],[Patient Age]]&lt;=44,"30-44",Table1[[#This Row],[Patient Age]]&lt;=59,"45-59",Table1[[#This Row],[Patient Age]]&lt;=74,"60-74",TRUE,"75+")</f>
        <v>60-74</v>
      </c>
      <c r="P7522" t="str" cm="1">
        <f t="array" ref="P7522">_xlfn.IFS(Table1[[#This Row],[Patient Waittime]]&lt;=15,"0-15",Table1[[#This Row],[Patient Waittime]]&lt;=30,"16-30",Table1[[#This Row],[Patient Waittime]]&lt;=45,"31-45",Table1[[#This Row],[Patient Waittime]]&lt;=60,"46-60",TRUE,"60+")</f>
        <v>0-15</v>
      </c>
      <c r="Q7522">
        <f>--(Table1[[#This Row],[Patient Waittime]]&lt;=30)</f>
        <v>1</v>
      </c>
      <c r="R7522">
        <f>--Table1[[#This Row],[Patient Admission Flag]]</f>
        <v>1</v>
      </c>
      <c r="S7522">
        <f>--AND(Table1[[#This Row],[WithinTarget]]=1,Table1[[#This Row],[Patient Satisfaction Score]]&gt;=7)</f>
        <v>0</v>
      </c>
      <c r="T7522" t="str">
        <f>IF(LEFT(Table1[[#This Row],[Patient Gender]],1)="F","Female","Male")</f>
        <v>Male</v>
      </c>
    </row>
    <row r="7523" spans="1:20" x14ac:dyDescent="0.3">
      <c r="A7523" t="s">
        <v>7627</v>
      </c>
      <c r="B7523" s="1">
        <v>45450.135416666664</v>
      </c>
      <c r="C7523" t="s">
        <v>9</v>
      </c>
      <c r="D7523">
        <v>21</v>
      </c>
      <c r="E7523" t="s">
        <v>14</v>
      </c>
      <c r="F7523" t="s">
        <v>17</v>
      </c>
      <c r="G7523" t="b">
        <v>1</v>
      </c>
      <c r="I7523">
        <v>26</v>
      </c>
      <c r="J7523" t="b">
        <v>1</v>
      </c>
      <c r="K7523">
        <f>YEAR(Table1[[#This Row],[Patient Admission Date]])</f>
        <v>2024</v>
      </c>
      <c r="L7523" t="str">
        <f>TEXT(Table1[[#This Row],[Patient Admission Date]],"mmm")</f>
        <v>Jun</v>
      </c>
      <c r="M7523" t="str">
        <f>TEXT(Table1[[#This Row],[Patient Admission Date]],"ddd")</f>
        <v>Fri</v>
      </c>
      <c r="N7523" t="str">
        <f>TEXT(INT(HOUR(Table1[[#This Row],[Patient Admission Date]])/3)*3,"00")&amp;"-"&amp;TEXT(INT(HOUR(Table1[[#This Row],[Patient Admission Date]])/3)*3+3,"00")</f>
        <v>03-06</v>
      </c>
      <c r="O7523" t="str" cm="1">
        <f t="array" ref="O7523">_xlfn.IFS(Table1[[#This Row],[Patient Age]]&lt;=14,"0-14",Table1[[#This Row],[Patient Age]]&lt;=29,"15-29",Table1[[#This Row],[Patient Age]]&lt;=44,"30-44",Table1[[#This Row],[Patient Age]]&lt;=59,"45-59",Table1[[#This Row],[Patient Age]]&lt;=74,"60-74",TRUE,"75+")</f>
        <v>15-29</v>
      </c>
      <c r="P7523" t="str" cm="1">
        <f t="array" ref="P7523">_xlfn.IFS(Table1[[#This Row],[Patient Waittime]]&lt;=15,"0-15",Table1[[#This Row],[Patient Waittime]]&lt;=30,"16-30",Table1[[#This Row],[Patient Waittime]]&lt;=45,"31-45",Table1[[#This Row],[Patient Waittime]]&lt;=60,"46-60",TRUE,"60+")</f>
        <v>16-30</v>
      </c>
      <c r="Q7523">
        <f>--(Table1[[#This Row],[Patient Waittime]]&lt;=30)</f>
        <v>1</v>
      </c>
      <c r="R7523">
        <f>--Table1[[#This Row],[Patient Admission Flag]]</f>
        <v>1</v>
      </c>
      <c r="S7523">
        <f>--AND(Table1[[#This Row],[WithinTarget]]=1,Table1[[#This Row],[Patient Satisfaction Score]]&gt;=7)</f>
        <v>0</v>
      </c>
      <c r="T7523" t="str">
        <f>IF(LEFT(Table1[[#This Row],[Patient Gender]],1)="F","Female","Male")</f>
        <v>Male</v>
      </c>
    </row>
    <row r="7524" spans="1:20" x14ac:dyDescent="0.3">
      <c r="A7524" t="s">
        <v>7628</v>
      </c>
      <c r="B7524" s="1">
        <v>45593.111111111109</v>
      </c>
      <c r="C7524" t="s">
        <v>9</v>
      </c>
      <c r="D7524">
        <v>28</v>
      </c>
      <c r="E7524" t="s">
        <v>14</v>
      </c>
      <c r="F7524" t="s">
        <v>17</v>
      </c>
      <c r="G7524" t="b">
        <v>1</v>
      </c>
      <c r="I7524">
        <v>27</v>
      </c>
      <c r="J7524" t="b">
        <v>1</v>
      </c>
      <c r="K7524">
        <f>YEAR(Table1[[#This Row],[Patient Admission Date]])</f>
        <v>2024</v>
      </c>
      <c r="L7524" t="str">
        <f>TEXT(Table1[[#This Row],[Patient Admission Date]],"mmm")</f>
        <v>Oct</v>
      </c>
      <c r="M7524" t="str">
        <f>TEXT(Table1[[#This Row],[Patient Admission Date]],"ddd")</f>
        <v>Mon</v>
      </c>
      <c r="N7524" t="str">
        <f>TEXT(INT(HOUR(Table1[[#This Row],[Patient Admission Date]])/3)*3,"00")&amp;"-"&amp;TEXT(INT(HOUR(Table1[[#This Row],[Patient Admission Date]])/3)*3+3,"00")</f>
        <v>00-03</v>
      </c>
      <c r="O7524" t="str" cm="1">
        <f t="array" ref="O7524">_xlfn.IFS(Table1[[#This Row],[Patient Age]]&lt;=14,"0-14",Table1[[#This Row],[Patient Age]]&lt;=29,"15-29",Table1[[#This Row],[Patient Age]]&lt;=44,"30-44",Table1[[#This Row],[Patient Age]]&lt;=59,"45-59",Table1[[#This Row],[Patient Age]]&lt;=74,"60-74",TRUE,"75+")</f>
        <v>15-29</v>
      </c>
      <c r="P7524" t="str" cm="1">
        <f t="array" ref="P7524">_xlfn.IFS(Table1[[#This Row],[Patient Waittime]]&lt;=15,"0-15",Table1[[#This Row],[Patient Waittime]]&lt;=30,"16-30",Table1[[#This Row],[Patient Waittime]]&lt;=45,"31-45",Table1[[#This Row],[Patient Waittime]]&lt;=60,"46-60",TRUE,"60+")</f>
        <v>16-30</v>
      </c>
      <c r="Q7524">
        <f>--(Table1[[#This Row],[Patient Waittime]]&lt;=30)</f>
        <v>1</v>
      </c>
      <c r="R7524">
        <f>--Table1[[#This Row],[Patient Admission Flag]]</f>
        <v>1</v>
      </c>
      <c r="S7524">
        <f>--AND(Table1[[#This Row],[WithinTarget]]=1,Table1[[#This Row],[Patient Satisfaction Score]]&gt;=7)</f>
        <v>0</v>
      </c>
      <c r="T7524" t="str">
        <f>IF(LEFT(Table1[[#This Row],[Patient Gender]],1)="F","Female","Male")</f>
        <v>Male</v>
      </c>
    </row>
    <row r="7525" spans="1:20" x14ac:dyDescent="0.3">
      <c r="A7525" t="s">
        <v>7629</v>
      </c>
      <c r="B7525" s="1">
        <v>45309.746527777781</v>
      </c>
      <c r="C7525" t="s">
        <v>9</v>
      </c>
      <c r="D7525">
        <v>15</v>
      </c>
      <c r="E7525" t="s">
        <v>14</v>
      </c>
      <c r="F7525" t="s">
        <v>17</v>
      </c>
      <c r="G7525" t="b">
        <v>1</v>
      </c>
      <c r="H7525">
        <v>0</v>
      </c>
      <c r="I7525">
        <v>43</v>
      </c>
      <c r="J7525" t="b">
        <v>1</v>
      </c>
      <c r="K7525">
        <f>YEAR(Table1[[#This Row],[Patient Admission Date]])</f>
        <v>2024</v>
      </c>
      <c r="L7525" t="str">
        <f>TEXT(Table1[[#This Row],[Patient Admission Date]],"mmm")</f>
        <v>Jan</v>
      </c>
      <c r="M7525" t="str">
        <f>TEXT(Table1[[#This Row],[Patient Admission Date]],"ddd")</f>
        <v>Thu</v>
      </c>
      <c r="N7525" t="str">
        <f>TEXT(INT(HOUR(Table1[[#This Row],[Patient Admission Date]])/3)*3,"00")&amp;"-"&amp;TEXT(INT(HOUR(Table1[[#This Row],[Patient Admission Date]])/3)*3+3,"00")</f>
        <v>15-18</v>
      </c>
      <c r="O7525" t="str" cm="1">
        <f t="array" ref="O7525">_xlfn.IFS(Table1[[#This Row],[Patient Age]]&lt;=14,"0-14",Table1[[#This Row],[Patient Age]]&lt;=29,"15-29",Table1[[#This Row],[Patient Age]]&lt;=44,"30-44",Table1[[#This Row],[Patient Age]]&lt;=59,"45-59",Table1[[#This Row],[Patient Age]]&lt;=74,"60-74",TRUE,"75+")</f>
        <v>15-29</v>
      </c>
      <c r="P7525" t="str" cm="1">
        <f t="array" ref="P7525">_xlfn.IFS(Table1[[#This Row],[Patient Waittime]]&lt;=15,"0-15",Table1[[#This Row],[Patient Waittime]]&lt;=30,"16-30",Table1[[#This Row],[Patient Waittime]]&lt;=45,"31-45",Table1[[#This Row],[Patient Waittime]]&lt;=60,"46-60",TRUE,"60+")</f>
        <v>31-45</v>
      </c>
      <c r="Q7525">
        <f>--(Table1[[#This Row],[Patient Waittime]]&lt;=30)</f>
        <v>0</v>
      </c>
      <c r="R7525">
        <f>--Table1[[#This Row],[Patient Admission Flag]]</f>
        <v>1</v>
      </c>
      <c r="S7525">
        <f>--AND(Table1[[#This Row],[WithinTarget]]=1,Table1[[#This Row],[Patient Satisfaction Score]]&gt;=7)</f>
        <v>0</v>
      </c>
      <c r="T7525" t="str">
        <f>IF(LEFT(Table1[[#This Row],[Patient Gender]],1)="F","Female","Male")</f>
        <v>Male</v>
      </c>
    </row>
    <row r="7526" spans="1:20" x14ac:dyDescent="0.3">
      <c r="A7526" t="s">
        <v>7630</v>
      </c>
      <c r="B7526" s="1">
        <v>45416.234027777777</v>
      </c>
      <c r="C7526" t="s">
        <v>9</v>
      </c>
      <c r="D7526">
        <v>9</v>
      </c>
      <c r="E7526" t="s">
        <v>14</v>
      </c>
      <c r="F7526" t="s">
        <v>17</v>
      </c>
      <c r="G7526" t="b">
        <v>1</v>
      </c>
      <c r="H7526">
        <v>1</v>
      </c>
      <c r="I7526">
        <v>60</v>
      </c>
      <c r="J7526" t="b">
        <v>1</v>
      </c>
      <c r="K7526">
        <f>YEAR(Table1[[#This Row],[Patient Admission Date]])</f>
        <v>2024</v>
      </c>
      <c r="L7526" t="str">
        <f>TEXT(Table1[[#This Row],[Patient Admission Date]],"mmm")</f>
        <v>May</v>
      </c>
      <c r="M7526" t="str">
        <f>TEXT(Table1[[#This Row],[Patient Admission Date]],"ddd")</f>
        <v>Sat</v>
      </c>
      <c r="N7526" t="str">
        <f>TEXT(INT(HOUR(Table1[[#This Row],[Patient Admission Date]])/3)*3,"00")&amp;"-"&amp;TEXT(INT(HOUR(Table1[[#This Row],[Patient Admission Date]])/3)*3+3,"00")</f>
        <v>03-06</v>
      </c>
      <c r="O7526" t="str" cm="1">
        <f t="array" ref="O7526">_xlfn.IFS(Table1[[#This Row],[Patient Age]]&lt;=14,"0-14",Table1[[#This Row],[Patient Age]]&lt;=29,"15-29",Table1[[#This Row],[Patient Age]]&lt;=44,"30-44",Table1[[#This Row],[Patient Age]]&lt;=59,"45-59",Table1[[#This Row],[Patient Age]]&lt;=74,"60-74",TRUE,"75+")</f>
        <v>0-14</v>
      </c>
      <c r="P7526" t="str" cm="1">
        <f t="array" ref="P7526">_xlfn.IFS(Table1[[#This Row],[Patient Waittime]]&lt;=15,"0-15",Table1[[#This Row],[Patient Waittime]]&lt;=30,"16-30",Table1[[#This Row],[Patient Waittime]]&lt;=45,"31-45",Table1[[#This Row],[Patient Waittime]]&lt;=60,"46-60",TRUE,"60+")</f>
        <v>46-60</v>
      </c>
      <c r="Q7526">
        <f>--(Table1[[#This Row],[Patient Waittime]]&lt;=30)</f>
        <v>0</v>
      </c>
      <c r="R7526">
        <f>--Table1[[#This Row],[Patient Admission Flag]]</f>
        <v>1</v>
      </c>
      <c r="S7526">
        <f>--AND(Table1[[#This Row],[WithinTarget]]=1,Table1[[#This Row],[Patient Satisfaction Score]]&gt;=7)</f>
        <v>0</v>
      </c>
      <c r="T7526" t="str">
        <f>IF(LEFT(Table1[[#This Row],[Patient Gender]],1)="F","Female","Male")</f>
        <v>Male</v>
      </c>
    </row>
    <row r="7527" spans="1:20" x14ac:dyDescent="0.3">
      <c r="A7527" t="s">
        <v>7631</v>
      </c>
      <c r="B7527" s="1">
        <v>45355.706944444442</v>
      </c>
      <c r="C7527" t="s">
        <v>9</v>
      </c>
      <c r="D7527">
        <v>11</v>
      </c>
      <c r="E7527" t="s">
        <v>14</v>
      </c>
      <c r="F7527" t="s">
        <v>17</v>
      </c>
      <c r="G7527" t="b">
        <v>1</v>
      </c>
      <c r="H7527">
        <v>2</v>
      </c>
      <c r="I7527">
        <v>39</v>
      </c>
      <c r="J7527" t="b">
        <v>1</v>
      </c>
      <c r="K7527">
        <f>YEAR(Table1[[#This Row],[Patient Admission Date]])</f>
        <v>2024</v>
      </c>
      <c r="L7527" t="str">
        <f>TEXT(Table1[[#This Row],[Patient Admission Date]],"mmm")</f>
        <v>Mar</v>
      </c>
      <c r="M7527" t="str">
        <f>TEXT(Table1[[#This Row],[Patient Admission Date]],"ddd")</f>
        <v>Mon</v>
      </c>
      <c r="N7527" t="str">
        <f>TEXT(INT(HOUR(Table1[[#This Row],[Patient Admission Date]])/3)*3,"00")&amp;"-"&amp;TEXT(INT(HOUR(Table1[[#This Row],[Patient Admission Date]])/3)*3+3,"00")</f>
        <v>15-18</v>
      </c>
      <c r="O7527" t="str" cm="1">
        <f t="array" ref="O7527">_xlfn.IFS(Table1[[#This Row],[Patient Age]]&lt;=14,"0-14",Table1[[#This Row],[Patient Age]]&lt;=29,"15-29",Table1[[#This Row],[Patient Age]]&lt;=44,"30-44",Table1[[#This Row],[Patient Age]]&lt;=59,"45-59",Table1[[#This Row],[Patient Age]]&lt;=74,"60-74",TRUE,"75+")</f>
        <v>0-14</v>
      </c>
      <c r="P7527" t="str" cm="1">
        <f t="array" ref="P7527">_xlfn.IFS(Table1[[#This Row],[Patient Waittime]]&lt;=15,"0-15",Table1[[#This Row],[Patient Waittime]]&lt;=30,"16-30",Table1[[#This Row],[Patient Waittime]]&lt;=45,"31-45",Table1[[#This Row],[Patient Waittime]]&lt;=60,"46-60",TRUE,"60+")</f>
        <v>31-45</v>
      </c>
      <c r="Q7527">
        <f>--(Table1[[#This Row],[Patient Waittime]]&lt;=30)</f>
        <v>0</v>
      </c>
      <c r="R7527">
        <f>--Table1[[#This Row],[Patient Admission Flag]]</f>
        <v>1</v>
      </c>
      <c r="S7527">
        <f>--AND(Table1[[#This Row],[WithinTarget]]=1,Table1[[#This Row],[Patient Satisfaction Score]]&gt;=7)</f>
        <v>0</v>
      </c>
      <c r="T7527" t="str">
        <f>IF(LEFT(Table1[[#This Row],[Patient Gender]],1)="F","Female","Male")</f>
        <v>Male</v>
      </c>
    </row>
    <row r="7528" spans="1:20" x14ac:dyDescent="0.3">
      <c r="A7528" t="s">
        <v>7632</v>
      </c>
      <c r="B7528" s="1">
        <v>45448.745833333334</v>
      </c>
      <c r="C7528" t="s">
        <v>9</v>
      </c>
      <c r="D7528">
        <v>40</v>
      </c>
      <c r="E7528" t="s">
        <v>14</v>
      </c>
      <c r="F7528" t="s">
        <v>17</v>
      </c>
      <c r="G7528" t="b">
        <v>1</v>
      </c>
      <c r="H7528">
        <v>3</v>
      </c>
      <c r="I7528">
        <v>40</v>
      </c>
      <c r="J7528" t="b">
        <v>1</v>
      </c>
      <c r="K7528">
        <f>YEAR(Table1[[#This Row],[Patient Admission Date]])</f>
        <v>2024</v>
      </c>
      <c r="L7528" t="str">
        <f>TEXT(Table1[[#This Row],[Patient Admission Date]],"mmm")</f>
        <v>Jun</v>
      </c>
      <c r="M7528" t="str">
        <f>TEXT(Table1[[#This Row],[Patient Admission Date]],"ddd")</f>
        <v>Wed</v>
      </c>
      <c r="N7528" t="str">
        <f>TEXT(INT(HOUR(Table1[[#This Row],[Patient Admission Date]])/3)*3,"00")&amp;"-"&amp;TEXT(INT(HOUR(Table1[[#This Row],[Patient Admission Date]])/3)*3+3,"00")</f>
        <v>15-18</v>
      </c>
      <c r="O7528" t="str" cm="1">
        <f t="array" ref="O7528">_xlfn.IFS(Table1[[#This Row],[Patient Age]]&lt;=14,"0-14",Table1[[#This Row],[Patient Age]]&lt;=29,"15-29",Table1[[#This Row],[Patient Age]]&lt;=44,"30-44",Table1[[#This Row],[Patient Age]]&lt;=59,"45-59",Table1[[#This Row],[Patient Age]]&lt;=74,"60-74",TRUE,"75+")</f>
        <v>30-44</v>
      </c>
      <c r="P7528" t="str" cm="1">
        <f t="array" ref="P7528">_xlfn.IFS(Table1[[#This Row],[Patient Waittime]]&lt;=15,"0-15",Table1[[#This Row],[Patient Waittime]]&lt;=30,"16-30",Table1[[#This Row],[Patient Waittime]]&lt;=45,"31-45",Table1[[#This Row],[Patient Waittime]]&lt;=60,"46-60",TRUE,"60+")</f>
        <v>31-45</v>
      </c>
      <c r="Q7528">
        <f>--(Table1[[#This Row],[Patient Waittime]]&lt;=30)</f>
        <v>0</v>
      </c>
      <c r="R7528">
        <f>--Table1[[#This Row],[Patient Admission Flag]]</f>
        <v>1</v>
      </c>
      <c r="S7528">
        <f>--AND(Table1[[#This Row],[WithinTarget]]=1,Table1[[#This Row],[Patient Satisfaction Score]]&gt;=7)</f>
        <v>0</v>
      </c>
      <c r="T7528" t="str">
        <f>IF(LEFT(Table1[[#This Row],[Patient Gender]],1)="F","Female","Male")</f>
        <v>Male</v>
      </c>
    </row>
    <row r="7529" spans="1:20" x14ac:dyDescent="0.3">
      <c r="A7529" t="s">
        <v>7633</v>
      </c>
      <c r="B7529" s="1">
        <v>45412.527777777781</v>
      </c>
      <c r="C7529" t="s">
        <v>9</v>
      </c>
      <c r="D7529">
        <v>8</v>
      </c>
      <c r="E7529" t="s">
        <v>14</v>
      </c>
      <c r="F7529" t="s">
        <v>17</v>
      </c>
      <c r="G7529" t="b">
        <v>1</v>
      </c>
      <c r="H7529">
        <v>3</v>
      </c>
      <c r="I7529">
        <v>51</v>
      </c>
      <c r="J7529" t="b">
        <v>1</v>
      </c>
      <c r="K7529">
        <f>YEAR(Table1[[#This Row],[Patient Admission Date]])</f>
        <v>2024</v>
      </c>
      <c r="L7529" t="str">
        <f>TEXT(Table1[[#This Row],[Patient Admission Date]],"mmm")</f>
        <v>Apr</v>
      </c>
      <c r="M7529" t="str">
        <f>TEXT(Table1[[#This Row],[Patient Admission Date]],"ddd")</f>
        <v>Tue</v>
      </c>
      <c r="N7529" t="str">
        <f>TEXT(INT(HOUR(Table1[[#This Row],[Patient Admission Date]])/3)*3,"00")&amp;"-"&amp;TEXT(INT(HOUR(Table1[[#This Row],[Patient Admission Date]])/3)*3+3,"00")</f>
        <v>12-15</v>
      </c>
      <c r="O7529" t="str" cm="1">
        <f t="array" ref="O7529">_xlfn.IFS(Table1[[#This Row],[Patient Age]]&lt;=14,"0-14",Table1[[#This Row],[Patient Age]]&lt;=29,"15-29",Table1[[#This Row],[Patient Age]]&lt;=44,"30-44",Table1[[#This Row],[Patient Age]]&lt;=59,"45-59",Table1[[#This Row],[Patient Age]]&lt;=74,"60-74",TRUE,"75+")</f>
        <v>0-14</v>
      </c>
      <c r="P7529" t="str" cm="1">
        <f t="array" ref="P7529">_xlfn.IFS(Table1[[#This Row],[Patient Waittime]]&lt;=15,"0-15",Table1[[#This Row],[Patient Waittime]]&lt;=30,"16-30",Table1[[#This Row],[Patient Waittime]]&lt;=45,"31-45",Table1[[#This Row],[Patient Waittime]]&lt;=60,"46-60",TRUE,"60+")</f>
        <v>46-60</v>
      </c>
      <c r="Q7529">
        <f>--(Table1[[#This Row],[Patient Waittime]]&lt;=30)</f>
        <v>0</v>
      </c>
      <c r="R7529">
        <f>--Table1[[#This Row],[Patient Admission Flag]]</f>
        <v>1</v>
      </c>
      <c r="S7529">
        <f>--AND(Table1[[#This Row],[WithinTarget]]=1,Table1[[#This Row],[Patient Satisfaction Score]]&gt;=7)</f>
        <v>0</v>
      </c>
      <c r="T7529" t="str">
        <f>IF(LEFT(Table1[[#This Row],[Patient Gender]],1)="F","Female","Male")</f>
        <v>Male</v>
      </c>
    </row>
    <row r="7530" spans="1:20" x14ac:dyDescent="0.3">
      <c r="A7530" t="s">
        <v>7634</v>
      </c>
      <c r="B7530" s="1">
        <v>45143.5</v>
      </c>
      <c r="C7530" t="s">
        <v>9</v>
      </c>
      <c r="D7530">
        <v>36</v>
      </c>
      <c r="E7530" t="s">
        <v>14</v>
      </c>
      <c r="F7530" t="s">
        <v>17</v>
      </c>
      <c r="G7530" t="b">
        <v>1</v>
      </c>
      <c r="H7530">
        <v>3</v>
      </c>
      <c r="I7530">
        <v>34</v>
      </c>
      <c r="J7530" t="b">
        <v>1</v>
      </c>
      <c r="K7530">
        <f>YEAR(Table1[[#This Row],[Patient Admission Date]])</f>
        <v>2023</v>
      </c>
      <c r="L7530" t="str">
        <f>TEXT(Table1[[#This Row],[Patient Admission Date]],"mmm")</f>
        <v>Aug</v>
      </c>
      <c r="M7530" t="str">
        <f>TEXT(Table1[[#This Row],[Patient Admission Date]],"ddd")</f>
        <v>Sat</v>
      </c>
      <c r="N7530" t="str">
        <f>TEXT(INT(HOUR(Table1[[#This Row],[Patient Admission Date]])/3)*3,"00")&amp;"-"&amp;TEXT(INT(HOUR(Table1[[#This Row],[Patient Admission Date]])/3)*3+3,"00")</f>
        <v>12-15</v>
      </c>
      <c r="O7530" t="str" cm="1">
        <f t="array" ref="O7530">_xlfn.IFS(Table1[[#This Row],[Patient Age]]&lt;=14,"0-14",Table1[[#This Row],[Patient Age]]&lt;=29,"15-29",Table1[[#This Row],[Patient Age]]&lt;=44,"30-44",Table1[[#This Row],[Patient Age]]&lt;=59,"45-59",Table1[[#This Row],[Patient Age]]&lt;=74,"60-74",TRUE,"75+")</f>
        <v>30-44</v>
      </c>
      <c r="P7530" t="str" cm="1">
        <f t="array" ref="P7530">_xlfn.IFS(Table1[[#This Row],[Patient Waittime]]&lt;=15,"0-15",Table1[[#This Row],[Patient Waittime]]&lt;=30,"16-30",Table1[[#This Row],[Patient Waittime]]&lt;=45,"31-45",Table1[[#This Row],[Patient Waittime]]&lt;=60,"46-60",TRUE,"60+")</f>
        <v>31-45</v>
      </c>
      <c r="Q7530">
        <f>--(Table1[[#This Row],[Patient Waittime]]&lt;=30)</f>
        <v>0</v>
      </c>
      <c r="R7530">
        <f>--Table1[[#This Row],[Patient Admission Flag]]</f>
        <v>1</v>
      </c>
      <c r="S7530">
        <f>--AND(Table1[[#This Row],[WithinTarget]]=1,Table1[[#This Row],[Patient Satisfaction Score]]&gt;=7)</f>
        <v>0</v>
      </c>
      <c r="T7530" t="str">
        <f>IF(LEFT(Table1[[#This Row],[Patient Gender]],1)="F","Female","Male")</f>
        <v>Male</v>
      </c>
    </row>
    <row r="7531" spans="1:20" x14ac:dyDescent="0.3">
      <c r="A7531" t="s">
        <v>7635</v>
      </c>
      <c r="B7531" s="1">
        <v>45580.56527777778</v>
      </c>
      <c r="C7531" t="s">
        <v>9</v>
      </c>
      <c r="D7531">
        <v>47</v>
      </c>
      <c r="E7531" t="s">
        <v>14</v>
      </c>
      <c r="F7531" t="s">
        <v>17</v>
      </c>
      <c r="G7531" t="b">
        <v>1</v>
      </c>
      <c r="H7531">
        <v>5</v>
      </c>
      <c r="I7531">
        <v>53</v>
      </c>
      <c r="J7531" t="b">
        <v>1</v>
      </c>
      <c r="K7531">
        <f>YEAR(Table1[[#This Row],[Patient Admission Date]])</f>
        <v>2024</v>
      </c>
      <c r="L7531" t="str">
        <f>TEXT(Table1[[#This Row],[Patient Admission Date]],"mmm")</f>
        <v>Oct</v>
      </c>
      <c r="M7531" t="str">
        <f>TEXT(Table1[[#This Row],[Patient Admission Date]],"ddd")</f>
        <v>Tue</v>
      </c>
      <c r="N7531" t="str">
        <f>TEXT(INT(HOUR(Table1[[#This Row],[Patient Admission Date]])/3)*3,"00")&amp;"-"&amp;TEXT(INT(HOUR(Table1[[#This Row],[Patient Admission Date]])/3)*3+3,"00")</f>
        <v>12-15</v>
      </c>
      <c r="O7531" t="str" cm="1">
        <f t="array" ref="O7531">_xlfn.IFS(Table1[[#This Row],[Patient Age]]&lt;=14,"0-14",Table1[[#This Row],[Patient Age]]&lt;=29,"15-29",Table1[[#This Row],[Patient Age]]&lt;=44,"30-44",Table1[[#This Row],[Patient Age]]&lt;=59,"45-59",Table1[[#This Row],[Patient Age]]&lt;=74,"60-74",TRUE,"75+")</f>
        <v>45-59</v>
      </c>
      <c r="P7531" t="str" cm="1">
        <f t="array" ref="P7531">_xlfn.IFS(Table1[[#This Row],[Patient Waittime]]&lt;=15,"0-15",Table1[[#This Row],[Patient Waittime]]&lt;=30,"16-30",Table1[[#This Row],[Patient Waittime]]&lt;=45,"31-45",Table1[[#This Row],[Patient Waittime]]&lt;=60,"46-60",TRUE,"60+")</f>
        <v>46-60</v>
      </c>
      <c r="Q7531">
        <f>--(Table1[[#This Row],[Patient Waittime]]&lt;=30)</f>
        <v>0</v>
      </c>
      <c r="R7531">
        <f>--Table1[[#This Row],[Patient Admission Flag]]</f>
        <v>1</v>
      </c>
      <c r="S7531">
        <f>--AND(Table1[[#This Row],[WithinTarget]]=1,Table1[[#This Row],[Patient Satisfaction Score]]&gt;=7)</f>
        <v>0</v>
      </c>
      <c r="T7531" t="str">
        <f>IF(LEFT(Table1[[#This Row],[Patient Gender]],1)="F","Female","Male")</f>
        <v>Male</v>
      </c>
    </row>
    <row r="7532" spans="1:20" x14ac:dyDescent="0.3">
      <c r="A7532" t="s">
        <v>7636</v>
      </c>
      <c r="B7532" s="1">
        <v>45377.509722222225</v>
      </c>
      <c r="C7532" t="s">
        <v>9</v>
      </c>
      <c r="D7532">
        <v>2</v>
      </c>
      <c r="E7532" t="s">
        <v>14</v>
      </c>
      <c r="F7532" t="s">
        <v>17</v>
      </c>
      <c r="G7532" t="b">
        <v>1</v>
      </c>
      <c r="H7532">
        <v>6</v>
      </c>
      <c r="I7532">
        <v>23</v>
      </c>
      <c r="J7532" t="b">
        <v>1</v>
      </c>
      <c r="K7532">
        <f>YEAR(Table1[[#This Row],[Patient Admission Date]])</f>
        <v>2024</v>
      </c>
      <c r="L7532" t="str">
        <f>TEXT(Table1[[#This Row],[Patient Admission Date]],"mmm")</f>
        <v>Mar</v>
      </c>
      <c r="M7532" t="str">
        <f>TEXT(Table1[[#This Row],[Patient Admission Date]],"ddd")</f>
        <v>Tue</v>
      </c>
      <c r="N7532" t="str">
        <f>TEXT(INT(HOUR(Table1[[#This Row],[Patient Admission Date]])/3)*3,"00")&amp;"-"&amp;TEXT(INT(HOUR(Table1[[#This Row],[Patient Admission Date]])/3)*3+3,"00")</f>
        <v>12-15</v>
      </c>
      <c r="O7532" t="str" cm="1">
        <f t="array" ref="O7532">_xlfn.IFS(Table1[[#This Row],[Patient Age]]&lt;=14,"0-14",Table1[[#This Row],[Patient Age]]&lt;=29,"15-29",Table1[[#This Row],[Patient Age]]&lt;=44,"30-44",Table1[[#This Row],[Patient Age]]&lt;=59,"45-59",Table1[[#This Row],[Patient Age]]&lt;=74,"60-74",TRUE,"75+")</f>
        <v>0-14</v>
      </c>
      <c r="P7532" t="str" cm="1">
        <f t="array" ref="P7532">_xlfn.IFS(Table1[[#This Row],[Patient Waittime]]&lt;=15,"0-15",Table1[[#This Row],[Patient Waittime]]&lt;=30,"16-30",Table1[[#This Row],[Patient Waittime]]&lt;=45,"31-45",Table1[[#This Row],[Patient Waittime]]&lt;=60,"46-60",TRUE,"60+")</f>
        <v>16-30</v>
      </c>
      <c r="Q7532">
        <f>--(Table1[[#This Row],[Patient Waittime]]&lt;=30)</f>
        <v>1</v>
      </c>
      <c r="R7532">
        <f>--Table1[[#This Row],[Patient Admission Flag]]</f>
        <v>1</v>
      </c>
      <c r="S7532">
        <f>--AND(Table1[[#This Row],[WithinTarget]]=1,Table1[[#This Row],[Patient Satisfaction Score]]&gt;=7)</f>
        <v>0</v>
      </c>
      <c r="T7532" t="str">
        <f>IF(LEFT(Table1[[#This Row],[Patient Gender]],1)="F","Female","Male")</f>
        <v>Male</v>
      </c>
    </row>
    <row r="7533" spans="1:20" x14ac:dyDescent="0.3">
      <c r="A7533" t="s">
        <v>7637</v>
      </c>
      <c r="B7533" s="1">
        <v>45209.532638888886</v>
      </c>
      <c r="C7533" t="s">
        <v>9</v>
      </c>
      <c r="D7533">
        <v>26</v>
      </c>
      <c r="E7533" t="s">
        <v>14</v>
      </c>
      <c r="F7533" t="s">
        <v>17</v>
      </c>
      <c r="G7533" t="b">
        <v>1</v>
      </c>
      <c r="H7533">
        <v>7</v>
      </c>
      <c r="I7533">
        <v>57</v>
      </c>
      <c r="J7533" t="b">
        <v>1</v>
      </c>
      <c r="K7533">
        <f>YEAR(Table1[[#This Row],[Patient Admission Date]])</f>
        <v>2023</v>
      </c>
      <c r="L7533" t="str">
        <f>TEXT(Table1[[#This Row],[Patient Admission Date]],"mmm")</f>
        <v>Oct</v>
      </c>
      <c r="M7533" t="str">
        <f>TEXT(Table1[[#This Row],[Patient Admission Date]],"ddd")</f>
        <v>Tue</v>
      </c>
      <c r="N7533" t="str">
        <f>TEXT(INT(HOUR(Table1[[#This Row],[Patient Admission Date]])/3)*3,"00")&amp;"-"&amp;TEXT(INT(HOUR(Table1[[#This Row],[Patient Admission Date]])/3)*3+3,"00")</f>
        <v>12-15</v>
      </c>
      <c r="O7533" t="str" cm="1">
        <f t="array" ref="O7533">_xlfn.IFS(Table1[[#This Row],[Patient Age]]&lt;=14,"0-14",Table1[[#This Row],[Patient Age]]&lt;=29,"15-29",Table1[[#This Row],[Patient Age]]&lt;=44,"30-44",Table1[[#This Row],[Patient Age]]&lt;=59,"45-59",Table1[[#This Row],[Patient Age]]&lt;=74,"60-74",TRUE,"75+")</f>
        <v>15-29</v>
      </c>
      <c r="P7533" t="str" cm="1">
        <f t="array" ref="P7533">_xlfn.IFS(Table1[[#This Row],[Patient Waittime]]&lt;=15,"0-15",Table1[[#This Row],[Patient Waittime]]&lt;=30,"16-30",Table1[[#This Row],[Patient Waittime]]&lt;=45,"31-45",Table1[[#This Row],[Patient Waittime]]&lt;=60,"46-60",TRUE,"60+")</f>
        <v>46-60</v>
      </c>
      <c r="Q7533">
        <f>--(Table1[[#This Row],[Patient Waittime]]&lt;=30)</f>
        <v>0</v>
      </c>
      <c r="R7533">
        <f>--Table1[[#This Row],[Patient Admission Flag]]</f>
        <v>1</v>
      </c>
      <c r="S7533">
        <f>--AND(Table1[[#This Row],[WithinTarget]]=1,Table1[[#This Row],[Patient Satisfaction Score]]&gt;=7)</f>
        <v>0</v>
      </c>
      <c r="T7533" t="str">
        <f>IF(LEFT(Table1[[#This Row],[Patient Gender]],1)="F","Female","Male")</f>
        <v>Male</v>
      </c>
    </row>
    <row r="7534" spans="1:20" x14ac:dyDescent="0.3">
      <c r="A7534" t="s">
        <v>7638</v>
      </c>
      <c r="B7534" s="1">
        <v>45041.030555555553</v>
      </c>
      <c r="C7534" t="s">
        <v>9</v>
      </c>
      <c r="D7534">
        <v>10</v>
      </c>
      <c r="E7534" t="s">
        <v>14</v>
      </c>
      <c r="F7534" t="s">
        <v>17</v>
      </c>
      <c r="G7534" t="b">
        <v>1</v>
      </c>
      <c r="H7534">
        <v>8</v>
      </c>
      <c r="I7534">
        <v>52</v>
      </c>
      <c r="J7534" t="b">
        <v>1</v>
      </c>
      <c r="K7534">
        <f>YEAR(Table1[[#This Row],[Patient Admission Date]])</f>
        <v>2023</v>
      </c>
      <c r="L7534" t="str">
        <f>TEXT(Table1[[#This Row],[Patient Admission Date]],"mmm")</f>
        <v>Apr</v>
      </c>
      <c r="M7534" t="str">
        <f>TEXT(Table1[[#This Row],[Patient Admission Date]],"ddd")</f>
        <v>Tue</v>
      </c>
      <c r="N7534" t="str">
        <f>TEXT(INT(HOUR(Table1[[#This Row],[Patient Admission Date]])/3)*3,"00")&amp;"-"&amp;TEXT(INT(HOUR(Table1[[#This Row],[Patient Admission Date]])/3)*3+3,"00")</f>
        <v>00-03</v>
      </c>
      <c r="O7534" t="str" cm="1">
        <f t="array" ref="O7534">_xlfn.IFS(Table1[[#This Row],[Patient Age]]&lt;=14,"0-14",Table1[[#This Row],[Patient Age]]&lt;=29,"15-29",Table1[[#This Row],[Patient Age]]&lt;=44,"30-44",Table1[[#This Row],[Patient Age]]&lt;=59,"45-59",Table1[[#This Row],[Patient Age]]&lt;=74,"60-74",TRUE,"75+")</f>
        <v>0-14</v>
      </c>
      <c r="P7534" t="str" cm="1">
        <f t="array" ref="P7534">_xlfn.IFS(Table1[[#This Row],[Patient Waittime]]&lt;=15,"0-15",Table1[[#This Row],[Patient Waittime]]&lt;=30,"16-30",Table1[[#This Row],[Patient Waittime]]&lt;=45,"31-45",Table1[[#This Row],[Patient Waittime]]&lt;=60,"46-60",TRUE,"60+")</f>
        <v>46-60</v>
      </c>
      <c r="Q7534">
        <f>--(Table1[[#This Row],[Patient Waittime]]&lt;=30)</f>
        <v>0</v>
      </c>
      <c r="R7534">
        <f>--Table1[[#This Row],[Patient Admission Flag]]</f>
        <v>1</v>
      </c>
      <c r="S7534">
        <f>--AND(Table1[[#This Row],[WithinTarget]]=1,Table1[[#This Row],[Patient Satisfaction Score]]&gt;=7)</f>
        <v>0</v>
      </c>
      <c r="T7534" t="str">
        <f>IF(LEFT(Table1[[#This Row],[Patient Gender]],1)="F","Female","Male")</f>
        <v>Male</v>
      </c>
    </row>
    <row r="7535" spans="1:20" x14ac:dyDescent="0.3">
      <c r="A7535" t="s">
        <v>7639</v>
      </c>
      <c r="B7535" s="1">
        <v>45193.536111111112</v>
      </c>
      <c r="C7535" t="s">
        <v>9</v>
      </c>
      <c r="D7535">
        <v>44</v>
      </c>
      <c r="E7535" t="s">
        <v>14</v>
      </c>
      <c r="F7535" t="s">
        <v>17</v>
      </c>
      <c r="G7535" t="b">
        <v>1</v>
      </c>
      <c r="H7535">
        <v>9</v>
      </c>
      <c r="I7535">
        <v>14</v>
      </c>
      <c r="J7535" t="b">
        <v>1</v>
      </c>
      <c r="K7535">
        <f>YEAR(Table1[[#This Row],[Patient Admission Date]])</f>
        <v>2023</v>
      </c>
      <c r="L7535" t="str">
        <f>TEXT(Table1[[#This Row],[Patient Admission Date]],"mmm")</f>
        <v>Sep</v>
      </c>
      <c r="M7535" t="str">
        <f>TEXT(Table1[[#This Row],[Patient Admission Date]],"ddd")</f>
        <v>Sun</v>
      </c>
      <c r="N7535" t="str">
        <f>TEXT(INT(HOUR(Table1[[#This Row],[Patient Admission Date]])/3)*3,"00")&amp;"-"&amp;TEXT(INT(HOUR(Table1[[#This Row],[Patient Admission Date]])/3)*3+3,"00")</f>
        <v>12-15</v>
      </c>
      <c r="O7535" t="str" cm="1">
        <f t="array" ref="O7535">_xlfn.IFS(Table1[[#This Row],[Patient Age]]&lt;=14,"0-14",Table1[[#This Row],[Patient Age]]&lt;=29,"15-29",Table1[[#This Row],[Patient Age]]&lt;=44,"30-44",Table1[[#This Row],[Patient Age]]&lt;=59,"45-59",Table1[[#This Row],[Patient Age]]&lt;=74,"60-74",TRUE,"75+")</f>
        <v>30-44</v>
      </c>
      <c r="P7535" t="str" cm="1">
        <f t="array" ref="P7535">_xlfn.IFS(Table1[[#This Row],[Patient Waittime]]&lt;=15,"0-15",Table1[[#This Row],[Patient Waittime]]&lt;=30,"16-30",Table1[[#This Row],[Patient Waittime]]&lt;=45,"31-45",Table1[[#This Row],[Patient Waittime]]&lt;=60,"46-60",TRUE,"60+")</f>
        <v>0-15</v>
      </c>
      <c r="Q7535">
        <f>--(Table1[[#This Row],[Patient Waittime]]&lt;=30)</f>
        <v>1</v>
      </c>
      <c r="R7535">
        <f>--Table1[[#This Row],[Patient Admission Flag]]</f>
        <v>1</v>
      </c>
      <c r="S7535">
        <f>--AND(Table1[[#This Row],[WithinTarget]]=1,Table1[[#This Row],[Patient Satisfaction Score]]&gt;=7)</f>
        <v>1</v>
      </c>
      <c r="T7535" t="str">
        <f>IF(LEFT(Table1[[#This Row],[Patient Gender]],1)="F","Female","Male")</f>
        <v>Male</v>
      </c>
    </row>
    <row r="7536" spans="1:20" x14ac:dyDescent="0.3">
      <c r="A7536" t="s">
        <v>7640</v>
      </c>
      <c r="B7536" s="1">
        <v>45216.895138888889</v>
      </c>
      <c r="C7536" t="s">
        <v>9</v>
      </c>
      <c r="D7536">
        <v>1</v>
      </c>
      <c r="E7536" t="s">
        <v>14</v>
      </c>
      <c r="F7536" t="s">
        <v>17</v>
      </c>
      <c r="G7536" t="b">
        <v>1</v>
      </c>
      <c r="H7536">
        <v>9</v>
      </c>
      <c r="I7536">
        <v>10</v>
      </c>
      <c r="J7536" t="b">
        <v>1</v>
      </c>
      <c r="K7536">
        <f>YEAR(Table1[[#This Row],[Patient Admission Date]])</f>
        <v>2023</v>
      </c>
      <c r="L7536" t="str">
        <f>TEXT(Table1[[#This Row],[Patient Admission Date]],"mmm")</f>
        <v>Oct</v>
      </c>
      <c r="M7536" t="str">
        <f>TEXT(Table1[[#This Row],[Patient Admission Date]],"ddd")</f>
        <v>Tue</v>
      </c>
      <c r="N7536" t="str">
        <f>TEXT(INT(HOUR(Table1[[#This Row],[Patient Admission Date]])/3)*3,"00")&amp;"-"&amp;TEXT(INT(HOUR(Table1[[#This Row],[Patient Admission Date]])/3)*3+3,"00")</f>
        <v>21-24</v>
      </c>
      <c r="O7536" t="str" cm="1">
        <f t="array" ref="O7536">_xlfn.IFS(Table1[[#This Row],[Patient Age]]&lt;=14,"0-14",Table1[[#This Row],[Patient Age]]&lt;=29,"15-29",Table1[[#This Row],[Patient Age]]&lt;=44,"30-44",Table1[[#This Row],[Patient Age]]&lt;=59,"45-59",Table1[[#This Row],[Patient Age]]&lt;=74,"60-74",TRUE,"75+")</f>
        <v>0-14</v>
      </c>
      <c r="P7536" t="str" cm="1">
        <f t="array" ref="P7536">_xlfn.IFS(Table1[[#This Row],[Patient Waittime]]&lt;=15,"0-15",Table1[[#This Row],[Patient Waittime]]&lt;=30,"16-30",Table1[[#This Row],[Patient Waittime]]&lt;=45,"31-45",Table1[[#This Row],[Patient Waittime]]&lt;=60,"46-60",TRUE,"60+")</f>
        <v>0-15</v>
      </c>
      <c r="Q7536">
        <f>--(Table1[[#This Row],[Patient Waittime]]&lt;=30)</f>
        <v>1</v>
      </c>
      <c r="R7536">
        <f>--Table1[[#This Row],[Patient Admission Flag]]</f>
        <v>1</v>
      </c>
      <c r="S7536">
        <f>--AND(Table1[[#This Row],[WithinTarget]]=1,Table1[[#This Row],[Patient Satisfaction Score]]&gt;=7)</f>
        <v>1</v>
      </c>
      <c r="T7536" t="str">
        <f>IF(LEFT(Table1[[#This Row],[Patient Gender]],1)="F","Female","Male")</f>
        <v>Male</v>
      </c>
    </row>
    <row r="7537" spans="1:20" x14ac:dyDescent="0.3">
      <c r="A7537" t="s">
        <v>7641</v>
      </c>
      <c r="B7537" s="1">
        <v>45106.804861111108</v>
      </c>
      <c r="C7537" t="s">
        <v>9</v>
      </c>
      <c r="D7537">
        <v>35</v>
      </c>
      <c r="E7537" t="s">
        <v>14</v>
      </c>
      <c r="F7537" t="s">
        <v>17</v>
      </c>
      <c r="G7537" t="b">
        <v>1</v>
      </c>
      <c r="H7537">
        <v>10</v>
      </c>
      <c r="I7537">
        <v>29</v>
      </c>
      <c r="J7537" t="b">
        <v>1</v>
      </c>
      <c r="K7537">
        <f>YEAR(Table1[[#This Row],[Patient Admission Date]])</f>
        <v>2023</v>
      </c>
      <c r="L7537" t="str">
        <f>TEXT(Table1[[#This Row],[Patient Admission Date]],"mmm")</f>
        <v>Jun</v>
      </c>
      <c r="M7537" t="str">
        <f>TEXT(Table1[[#This Row],[Patient Admission Date]],"ddd")</f>
        <v>Thu</v>
      </c>
      <c r="N7537" t="str">
        <f>TEXT(INT(HOUR(Table1[[#This Row],[Patient Admission Date]])/3)*3,"00")&amp;"-"&amp;TEXT(INT(HOUR(Table1[[#This Row],[Patient Admission Date]])/3)*3+3,"00")</f>
        <v>18-21</v>
      </c>
      <c r="O7537" t="str" cm="1">
        <f t="array" ref="O7537">_xlfn.IFS(Table1[[#This Row],[Patient Age]]&lt;=14,"0-14",Table1[[#This Row],[Patient Age]]&lt;=29,"15-29",Table1[[#This Row],[Patient Age]]&lt;=44,"30-44",Table1[[#This Row],[Patient Age]]&lt;=59,"45-59",Table1[[#This Row],[Patient Age]]&lt;=74,"60-74",TRUE,"75+")</f>
        <v>30-44</v>
      </c>
      <c r="P7537" t="str" cm="1">
        <f t="array" ref="P7537">_xlfn.IFS(Table1[[#This Row],[Patient Waittime]]&lt;=15,"0-15",Table1[[#This Row],[Patient Waittime]]&lt;=30,"16-30",Table1[[#This Row],[Patient Waittime]]&lt;=45,"31-45",Table1[[#This Row],[Patient Waittime]]&lt;=60,"46-60",TRUE,"60+")</f>
        <v>16-30</v>
      </c>
      <c r="Q7537">
        <f>--(Table1[[#This Row],[Patient Waittime]]&lt;=30)</f>
        <v>1</v>
      </c>
      <c r="R7537">
        <f>--Table1[[#This Row],[Patient Admission Flag]]</f>
        <v>1</v>
      </c>
      <c r="S7537">
        <f>--AND(Table1[[#This Row],[WithinTarget]]=1,Table1[[#This Row],[Patient Satisfaction Score]]&gt;=7)</f>
        <v>1</v>
      </c>
      <c r="T7537" t="str">
        <f>IF(LEFT(Table1[[#This Row],[Patient Gender]],1)="F","Female","Male")</f>
        <v>Male</v>
      </c>
    </row>
    <row r="7538" spans="1:20" x14ac:dyDescent="0.3">
      <c r="A7538" t="s">
        <v>7642</v>
      </c>
      <c r="B7538" s="1">
        <v>45508.265277777777</v>
      </c>
      <c r="C7538" t="s">
        <v>9</v>
      </c>
      <c r="D7538">
        <v>4</v>
      </c>
      <c r="E7538" t="s">
        <v>14</v>
      </c>
      <c r="F7538" t="s">
        <v>23</v>
      </c>
      <c r="G7538" t="b">
        <v>1</v>
      </c>
      <c r="I7538">
        <v>27</v>
      </c>
      <c r="J7538" t="b">
        <v>1</v>
      </c>
      <c r="K7538">
        <f>YEAR(Table1[[#This Row],[Patient Admission Date]])</f>
        <v>2024</v>
      </c>
      <c r="L7538" t="str">
        <f>TEXT(Table1[[#This Row],[Patient Admission Date]],"mmm")</f>
        <v>Aug</v>
      </c>
      <c r="M7538" t="str">
        <f>TEXT(Table1[[#This Row],[Patient Admission Date]],"ddd")</f>
        <v>Sun</v>
      </c>
      <c r="N7538" t="str">
        <f>TEXT(INT(HOUR(Table1[[#This Row],[Patient Admission Date]])/3)*3,"00")&amp;"-"&amp;TEXT(INT(HOUR(Table1[[#This Row],[Patient Admission Date]])/3)*3+3,"00")</f>
        <v>06-09</v>
      </c>
      <c r="O7538" t="str" cm="1">
        <f t="array" ref="O7538">_xlfn.IFS(Table1[[#This Row],[Patient Age]]&lt;=14,"0-14",Table1[[#This Row],[Patient Age]]&lt;=29,"15-29",Table1[[#This Row],[Patient Age]]&lt;=44,"30-44",Table1[[#This Row],[Patient Age]]&lt;=59,"45-59",Table1[[#This Row],[Patient Age]]&lt;=74,"60-74",TRUE,"75+")</f>
        <v>0-14</v>
      </c>
      <c r="P7538" t="str" cm="1">
        <f t="array" ref="P7538">_xlfn.IFS(Table1[[#This Row],[Patient Waittime]]&lt;=15,"0-15",Table1[[#This Row],[Patient Waittime]]&lt;=30,"16-30",Table1[[#This Row],[Patient Waittime]]&lt;=45,"31-45",Table1[[#This Row],[Patient Waittime]]&lt;=60,"46-60",TRUE,"60+")</f>
        <v>16-30</v>
      </c>
      <c r="Q7538">
        <f>--(Table1[[#This Row],[Patient Waittime]]&lt;=30)</f>
        <v>1</v>
      </c>
      <c r="R7538">
        <f>--Table1[[#This Row],[Patient Admission Flag]]</f>
        <v>1</v>
      </c>
      <c r="S7538">
        <f>--AND(Table1[[#This Row],[WithinTarget]]=1,Table1[[#This Row],[Patient Satisfaction Score]]&gt;=7)</f>
        <v>0</v>
      </c>
      <c r="T7538" t="str">
        <f>IF(LEFT(Table1[[#This Row],[Patient Gender]],1)="F","Female","Male")</f>
        <v>Male</v>
      </c>
    </row>
    <row r="7539" spans="1:20" x14ac:dyDescent="0.3">
      <c r="A7539" t="s">
        <v>7643</v>
      </c>
      <c r="B7539" s="1">
        <v>45226.356249999997</v>
      </c>
      <c r="C7539" t="s">
        <v>9</v>
      </c>
      <c r="D7539">
        <v>2</v>
      </c>
      <c r="E7539" t="s">
        <v>14</v>
      </c>
      <c r="F7539" t="s">
        <v>23</v>
      </c>
      <c r="G7539" t="b">
        <v>1</v>
      </c>
      <c r="I7539">
        <v>34</v>
      </c>
      <c r="J7539" t="b">
        <v>1</v>
      </c>
      <c r="K7539">
        <f>YEAR(Table1[[#This Row],[Patient Admission Date]])</f>
        <v>2023</v>
      </c>
      <c r="L7539" t="str">
        <f>TEXT(Table1[[#This Row],[Patient Admission Date]],"mmm")</f>
        <v>Oct</v>
      </c>
      <c r="M7539" t="str">
        <f>TEXT(Table1[[#This Row],[Patient Admission Date]],"ddd")</f>
        <v>Fri</v>
      </c>
      <c r="N7539" t="str">
        <f>TEXT(INT(HOUR(Table1[[#This Row],[Patient Admission Date]])/3)*3,"00")&amp;"-"&amp;TEXT(INT(HOUR(Table1[[#This Row],[Patient Admission Date]])/3)*3+3,"00")</f>
        <v>06-09</v>
      </c>
      <c r="O7539" t="str" cm="1">
        <f t="array" ref="O7539">_xlfn.IFS(Table1[[#This Row],[Patient Age]]&lt;=14,"0-14",Table1[[#This Row],[Patient Age]]&lt;=29,"15-29",Table1[[#This Row],[Patient Age]]&lt;=44,"30-44",Table1[[#This Row],[Patient Age]]&lt;=59,"45-59",Table1[[#This Row],[Patient Age]]&lt;=74,"60-74",TRUE,"75+")</f>
        <v>0-14</v>
      </c>
      <c r="P7539" t="str" cm="1">
        <f t="array" ref="P7539">_xlfn.IFS(Table1[[#This Row],[Patient Waittime]]&lt;=15,"0-15",Table1[[#This Row],[Patient Waittime]]&lt;=30,"16-30",Table1[[#This Row],[Patient Waittime]]&lt;=45,"31-45",Table1[[#This Row],[Patient Waittime]]&lt;=60,"46-60",TRUE,"60+")</f>
        <v>31-45</v>
      </c>
      <c r="Q7539">
        <f>--(Table1[[#This Row],[Patient Waittime]]&lt;=30)</f>
        <v>0</v>
      </c>
      <c r="R7539">
        <f>--Table1[[#This Row],[Patient Admission Flag]]</f>
        <v>1</v>
      </c>
      <c r="S7539">
        <f>--AND(Table1[[#This Row],[WithinTarget]]=1,Table1[[#This Row],[Patient Satisfaction Score]]&gt;=7)</f>
        <v>0</v>
      </c>
      <c r="T7539" t="str">
        <f>IF(LEFT(Table1[[#This Row],[Patient Gender]],1)="F","Female","Male")</f>
        <v>Male</v>
      </c>
    </row>
    <row r="7540" spans="1:20" x14ac:dyDescent="0.3">
      <c r="A7540" t="s">
        <v>7644</v>
      </c>
      <c r="B7540" s="1">
        <v>45177.329861111109</v>
      </c>
      <c r="C7540" t="s">
        <v>9</v>
      </c>
      <c r="D7540">
        <v>69</v>
      </c>
      <c r="E7540" t="s">
        <v>14</v>
      </c>
      <c r="F7540" t="s">
        <v>23</v>
      </c>
      <c r="G7540" t="b">
        <v>1</v>
      </c>
      <c r="I7540">
        <v>27</v>
      </c>
      <c r="J7540" t="b">
        <v>1</v>
      </c>
      <c r="K7540">
        <f>YEAR(Table1[[#This Row],[Patient Admission Date]])</f>
        <v>2023</v>
      </c>
      <c r="L7540" t="str">
        <f>TEXT(Table1[[#This Row],[Patient Admission Date]],"mmm")</f>
        <v>Sep</v>
      </c>
      <c r="M7540" t="str">
        <f>TEXT(Table1[[#This Row],[Patient Admission Date]],"ddd")</f>
        <v>Fri</v>
      </c>
      <c r="N7540" t="str">
        <f>TEXT(INT(HOUR(Table1[[#This Row],[Patient Admission Date]])/3)*3,"00")&amp;"-"&amp;TEXT(INT(HOUR(Table1[[#This Row],[Patient Admission Date]])/3)*3+3,"00")</f>
        <v>06-09</v>
      </c>
      <c r="O7540" t="str" cm="1">
        <f t="array" ref="O7540">_xlfn.IFS(Table1[[#This Row],[Patient Age]]&lt;=14,"0-14",Table1[[#This Row],[Patient Age]]&lt;=29,"15-29",Table1[[#This Row],[Patient Age]]&lt;=44,"30-44",Table1[[#This Row],[Patient Age]]&lt;=59,"45-59",Table1[[#This Row],[Patient Age]]&lt;=74,"60-74",TRUE,"75+")</f>
        <v>60-74</v>
      </c>
      <c r="P7540" t="str" cm="1">
        <f t="array" ref="P7540">_xlfn.IFS(Table1[[#This Row],[Patient Waittime]]&lt;=15,"0-15",Table1[[#This Row],[Patient Waittime]]&lt;=30,"16-30",Table1[[#This Row],[Patient Waittime]]&lt;=45,"31-45",Table1[[#This Row],[Patient Waittime]]&lt;=60,"46-60",TRUE,"60+")</f>
        <v>16-30</v>
      </c>
      <c r="Q7540">
        <f>--(Table1[[#This Row],[Patient Waittime]]&lt;=30)</f>
        <v>1</v>
      </c>
      <c r="R7540">
        <f>--Table1[[#This Row],[Patient Admission Flag]]</f>
        <v>1</v>
      </c>
      <c r="S7540">
        <f>--AND(Table1[[#This Row],[WithinTarget]]=1,Table1[[#This Row],[Patient Satisfaction Score]]&gt;=7)</f>
        <v>0</v>
      </c>
      <c r="T7540" t="str">
        <f>IF(LEFT(Table1[[#This Row],[Patient Gender]],1)="F","Female","Male")</f>
        <v>Male</v>
      </c>
    </row>
    <row r="7541" spans="1:20" x14ac:dyDescent="0.3">
      <c r="A7541" t="s">
        <v>7645</v>
      </c>
      <c r="B7541" s="1">
        <v>45143.977083333331</v>
      </c>
      <c r="C7541" t="s">
        <v>9</v>
      </c>
      <c r="D7541">
        <v>52</v>
      </c>
      <c r="E7541" t="s">
        <v>14</v>
      </c>
      <c r="F7541" t="s">
        <v>23</v>
      </c>
      <c r="G7541" t="b">
        <v>1</v>
      </c>
      <c r="I7541">
        <v>14</v>
      </c>
      <c r="J7541" t="b">
        <v>1</v>
      </c>
      <c r="K7541">
        <f>YEAR(Table1[[#This Row],[Patient Admission Date]])</f>
        <v>2023</v>
      </c>
      <c r="L7541" t="str">
        <f>TEXT(Table1[[#This Row],[Patient Admission Date]],"mmm")</f>
        <v>Aug</v>
      </c>
      <c r="M7541" t="str">
        <f>TEXT(Table1[[#This Row],[Patient Admission Date]],"ddd")</f>
        <v>Sat</v>
      </c>
      <c r="N7541" t="str">
        <f>TEXT(INT(HOUR(Table1[[#This Row],[Patient Admission Date]])/3)*3,"00")&amp;"-"&amp;TEXT(INT(HOUR(Table1[[#This Row],[Patient Admission Date]])/3)*3+3,"00")</f>
        <v>21-24</v>
      </c>
      <c r="O7541" t="str" cm="1">
        <f t="array" ref="O7541">_xlfn.IFS(Table1[[#This Row],[Patient Age]]&lt;=14,"0-14",Table1[[#This Row],[Patient Age]]&lt;=29,"15-29",Table1[[#This Row],[Patient Age]]&lt;=44,"30-44",Table1[[#This Row],[Patient Age]]&lt;=59,"45-59",Table1[[#This Row],[Patient Age]]&lt;=74,"60-74",TRUE,"75+")</f>
        <v>45-59</v>
      </c>
      <c r="P7541" t="str" cm="1">
        <f t="array" ref="P7541">_xlfn.IFS(Table1[[#This Row],[Patient Waittime]]&lt;=15,"0-15",Table1[[#This Row],[Patient Waittime]]&lt;=30,"16-30",Table1[[#This Row],[Patient Waittime]]&lt;=45,"31-45",Table1[[#This Row],[Patient Waittime]]&lt;=60,"46-60",TRUE,"60+")</f>
        <v>0-15</v>
      </c>
      <c r="Q7541">
        <f>--(Table1[[#This Row],[Patient Waittime]]&lt;=30)</f>
        <v>1</v>
      </c>
      <c r="R7541">
        <f>--Table1[[#This Row],[Patient Admission Flag]]</f>
        <v>1</v>
      </c>
      <c r="S7541">
        <f>--AND(Table1[[#This Row],[WithinTarget]]=1,Table1[[#This Row],[Patient Satisfaction Score]]&gt;=7)</f>
        <v>0</v>
      </c>
      <c r="T7541" t="str">
        <f>IF(LEFT(Table1[[#This Row],[Patient Gender]],1)="F","Female","Male")</f>
        <v>Male</v>
      </c>
    </row>
    <row r="7542" spans="1:20" x14ac:dyDescent="0.3">
      <c r="A7542" t="s">
        <v>7646</v>
      </c>
      <c r="B7542" s="1">
        <v>45236.731944444444</v>
      </c>
      <c r="C7542" t="s">
        <v>9</v>
      </c>
      <c r="D7542">
        <v>65</v>
      </c>
      <c r="E7542" t="s">
        <v>14</v>
      </c>
      <c r="F7542" t="s">
        <v>23</v>
      </c>
      <c r="G7542" t="b">
        <v>1</v>
      </c>
      <c r="I7542">
        <v>28</v>
      </c>
      <c r="J7542" t="b">
        <v>1</v>
      </c>
      <c r="K7542">
        <f>YEAR(Table1[[#This Row],[Patient Admission Date]])</f>
        <v>2023</v>
      </c>
      <c r="L7542" t="str">
        <f>TEXT(Table1[[#This Row],[Patient Admission Date]],"mmm")</f>
        <v>Nov</v>
      </c>
      <c r="M7542" t="str">
        <f>TEXT(Table1[[#This Row],[Patient Admission Date]],"ddd")</f>
        <v>Mon</v>
      </c>
      <c r="N7542" t="str">
        <f>TEXT(INT(HOUR(Table1[[#This Row],[Patient Admission Date]])/3)*3,"00")&amp;"-"&amp;TEXT(INT(HOUR(Table1[[#This Row],[Patient Admission Date]])/3)*3+3,"00")</f>
        <v>15-18</v>
      </c>
      <c r="O7542" t="str" cm="1">
        <f t="array" ref="O7542">_xlfn.IFS(Table1[[#This Row],[Patient Age]]&lt;=14,"0-14",Table1[[#This Row],[Patient Age]]&lt;=29,"15-29",Table1[[#This Row],[Patient Age]]&lt;=44,"30-44",Table1[[#This Row],[Patient Age]]&lt;=59,"45-59",Table1[[#This Row],[Patient Age]]&lt;=74,"60-74",TRUE,"75+")</f>
        <v>60-74</v>
      </c>
      <c r="P7542" t="str" cm="1">
        <f t="array" ref="P7542">_xlfn.IFS(Table1[[#This Row],[Patient Waittime]]&lt;=15,"0-15",Table1[[#This Row],[Patient Waittime]]&lt;=30,"16-30",Table1[[#This Row],[Patient Waittime]]&lt;=45,"31-45",Table1[[#This Row],[Patient Waittime]]&lt;=60,"46-60",TRUE,"60+")</f>
        <v>16-30</v>
      </c>
      <c r="Q7542">
        <f>--(Table1[[#This Row],[Patient Waittime]]&lt;=30)</f>
        <v>1</v>
      </c>
      <c r="R7542">
        <f>--Table1[[#This Row],[Patient Admission Flag]]</f>
        <v>1</v>
      </c>
      <c r="S7542">
        <f>--AND(Table1[[#This Row],[WithinTarget]]=1,Table1[[#This Row],[Patient Satisfaction Score]]&gt;=7)</f>
        <v>0</v>
      </c>
      <c r="T7542" t="str">
        <f>IF(LEFT(Table1[[#This Row],[Patient Gender]],1)="F","Female","Male")</f>
        <v>Male</v>
      </c>
    </row>
    <row r="7543" spans="1:20" x14ac:dyDescent="0.3">
      <c r="A7543" t="s">
        <v>7647</v>
      </c>
      <c r="B7543" s="1">
        <v>45420.939583333333</v>
      </c>
      <c r="C7543" t="s">
        <v>9</v>
      </c>
      <c r="D7543">
        <v>72</v>
      </c>
      <c r="E7543" t="s">
        <v>14</v>
      </c>
      <c r="F7543" t="s">
        <v>23</v>
      </c>
      <c r="G7543" t="b">
        <v>1</v>
      </c>
      <c r="I7543">
        <v>36</v>
      </c>
      <c r="J7543" t="b">
        <v>1</v>
      </c>
      <c r="K7543">
        <f>YEAR(Table1[[#This Row],[Patient Admission Date]])</f>
        <v>2024</v>
      </c>
      <c r="L7543" t="str">
        <f>TEXT(Table1[[#This Row],[Patient Admission Date]],"mmm")</f>
        <v>May</v>
      </c>
      <c r="M7543" t="str">
        <f>TEXT(Table1[[#This Row],[Patient Admission Date]],"ddd")</f>
        <v>Wed</v>
      </c>
      <c r="N7543" t="str">
        <f>TEXT(INT(HOUR(Table1[[#This Row],[Patient Admission Date]])/3)*3,"00")&amp;"-"&amp;TEXT(INT(HOUR(Table1[[#This Row],[Patient Admission Date]])/3)*3+3,"00")</f>
        <v>21-24</v>
      </c>
      <c r="O7543" t="str" cm="1">
        <f t="array" ref="O7543">_xlfn.IFS(Table1[[#This Row],[Patient Age]]&lt;=14,"0-14",Table1[[#This Row],[Patient Age]]&lt;=29,"15-29",Table1[[#This Row],[Patient Age]]&lt;=44,"30-44",Table1[[#This Row],[Patient Age]]&lt;=59,"45-59",Table1[[#This Row],[Patient Age]]&lt;=74,"60-74",TRUE,"75+")</f>
        <v>60-74</v>
      </c>
      <c r="P7543" t="str" cm="1">
        <f t="array" ref="P7543">_xlfn.IFS(Table1[[#This Row],[Patient Waittime]]&lt;=15,"0-15",Table1[[#This Row],[Patient Waittime]]&lt;=30,"16-30",Table1[[#This Row],[Patient Waittime]]&lt;=45,"31-45",Table1[[#This Row],[Patient Waittime]]&lt;=60,"46-60",TRUE,"60+")</f>
        <v>31-45</v>
      </c>
      <c r="Q7543">
        <f>--(Table1[[#This Row],[Patient Waittime]]&lt;=30)</f>
        <v>0</v>
      </c>
      <c r="R7543">
        <f>--Table1[[#This Row],[Patient Admission Flag]]</f>
        <v>1</v>
      </c>
      <c r="S7543">
        <f>--AND(Table1[[#This Row],[WithinTarget]]=1,Table1[[#This Row],[Patient Satisfaction Score]]&gt;=7)</f>
        <v>0</v>
      </c>
      <c r="T7543" t="str">
        <f>IF(LEFT(Table1[[#This Row],[Patient Gender]],1)="F","Female","Male")</f>
        <v>Male</v>
      </c>
    </row>
    <row r="7544" spans="1:20" x14ac:dyDescent="0.3">
      <c r="A7544" t="s">
        <v>7648</v>
      </c>
      <c r="B7544" s="1">
        <v>45078.888888888891</v>
      </c>
      <c r="C7544" t="s">
        <v>9</v>
      </c>
      <c r="D7544">
        <v>4</v>
      </c>
      <c r="E7544" t="s">
        <v>14</v>
      </c>
      <c r="F7544" t="s">
        <v>23</v>
      </c>
      <c r="G7544" t="b">
        <v>1</v>
      </c>
      <c r="I7544">
        <v>32</v>
      </c>
      <c r="J7544" t="b">
        <v>1</v>
      </c>
      <c r="K7544">
        <f>YEAR(Table1[[#This Row],[Patient Admission Date]])</f>
        <v>2023</v>
      </c>
      <c r="L7544" t="str">
        <f>TEXT(Table1[[#This Row],[Patient Admission Date]],"mmm")</f>
        <v>Jun</v>
      </c>
      <c r="M7544" t="str">
        <f>TEXT(Table1[[#This Row],[Patient Admission Date]],"ddd")</f>
        <v>Thu</v>
      </c>
      <c r="N7544" t="str">
        <f>TEXT(INT(HOUR(Table1[[#This Row],[Patient Admission Date]])/3)*3,"00")&amp;"-"&amp;TEXT(INT(HOUR(Table1[[#This Row],[Patient Admission Date]])/3)*3+3,"00")</f>
        <v>21-24</v>
      </c>
      <c r="O7544" t="str" cm="1">
        <f t="array" ref="O7544">_xlfn.IFS(Table1[[#This Row],[Patient Age]]&lt;=14,"0-14",Table1[[#This Row],[Patient Age]]&lt;=29,"15-29",Table1[[#This Row],[Patient Age]]&lt;=44,"30-44",Table1[[#This Row],[Patient Age]]&lt;=59,"45-59",Table1[[#This Row],[Patient Age]]&lt;=74,"60-74",TRUE,"75+")</f>
        <v>0-14</v>
      </c>
      <c r="P7544" t="str" cm="1">
        <f t="array" ref="P7544">_xlfn.IFS(Table1[[#This Row],[Patient Waittime]]&lt;=15,"0-15",Table1[[#This Row],[Patient Waittime]]&lt;=30,"16-30",Table1[[#This Row],[Patient Waittime]]&lt;=45,"31-45",Table1[[#This Row],[Patient Waittime]]&lt;=60,"46-60",TRUE,"60+")</f>
        <v>31-45</v>
      </c>
      <c r="Q7544">
        <f>--(Table1[[#This Row],[Patient Waittime]]&lt;=30)</f>
        <v>0</v>
      </c>
      <c r="R7544">
        <f>--Table1[[#This Row],[Patient Admission Flag]]</f>
        <v>1</v>
      </c>
      <c r="S7544">
        <f>--AND(Table1[[#This Row],[WithinTarget]]=1,Table1[[#This Row],[Patient Satisfaction Score]]&gt;=7)</f>
        <v>0</v>
      </c>
      <c r="T7544" t="str">
        <f>IF(LEFT(Table1[[#This Row],[Patient Gender]],1)="F","Female","Male")</f>
        <v>Male</v>
      </c>
    </row>
    <row r="7545" spans="1:20" x14ac:dyDescent="0.3">
      <c r="A7545" t="s">
        <v>7649</v>
      </c>
      <c r="B7545" s="1">
        <v>45255.079861111109</v>
      </c>
      <c r="C7545" t="s">
        <v>9</v>
      </c>
      <c r="D7545">
        <v>61</v>
      </c>
      <c r="E7545" t="s">
        <v>14</v>
      </c>
      <c r="F7545" t="s">
        <v>23</v>
      </c>
      <c r="G7545" t="b">
        <v>1</v>
      </c>
      <c r="I7545">
        <v>25</v>
      </c>
      <c r="J7545" t="b">
        <v>1</v>
      </c>
      <c r="K7545">
        <f>YEAR(Table1[[#This Row],[Patient Admission Date]])</f>
        <v>2023</v>
      </c>
      <c r="L7545" t="str">
        <f>TEXT(Table1[[#This Row],[Patient Admission Date]],"mmm")</f>
        <v>Nov</v>
      </c>
      <c r="M7545" t="str">
        <f>TEXT(Table1[[#This Row],[Patient Admission Date]],"ddd")</f>
        <v>Sat</v>
      </c>
      <c r="N7545" t="str">
        <f>TEXT(INT(HOUR(Table1[[#This Row],[Patient Admission Date]])/3)*3,"00")&amp;"-"&amp;TEXT(INT(HOUR(Table1[[#This Row],[Patient Admission Date]])/3)*3+3,"00")</f>
        <v>00-03</v>
      </c>
      <c r="O7545" t="str" cm="1">
        <f t="array" ref="O7545">_xlfn.IFS(Table1[[#This Row],[Patient Age]]&lt;=14,"0-14",Table1[[#This Row],[Patient Age]]&lt;=29,"15-29",Table1[[#This Row],[Patient Age]]&lt;=44,"30-44",Table1[[#This Row],[Patient Age]]&lt;=59,"45-59",Table1[[#This Row],[Patient Age]]&lt;=74,"60-74",TRUE,"75+")</f>
        <v>60-74</v>
      </c>
      <c r="P7545" t="str" cm="1">
        <f t="array" ref="P7545">_xlfn.IFS(Table1[[#This Row],[Patient Waittime]]&lt;=15,"0-15",Table1[[#This Row],[Patient Waittime]]&lt;=30,"16-30",Table1[[#This Row],[Patient Waittime]]&lt;=45,"31-45",Table1[[#This Row],[Patient Waittime]]&lt;=60,"46-60",TRUE,"60+")</f>
        <v>16-30</v>
      </c>
      <c r="Q7545">
        <f>--(Table1[[#This Row],[Patient Waittime]]&lt;=30)</f>
        <v>1</v>
      </c>
      <c r="R7545">
        <f>--Table1[[#This Row],[Patient Admission Flag]]</f>
        <v>1</v>
      </c>
      <c r="S7545">
        <f>--AND(Table1[[#This Row],[WithinTarget]]=1,Table1[[#This Row],[Patient Satisfaction Score]]&gt;=7)</f>
        <v>0</v>
      </c>
      <c r="T7545" t="str">
        <f>IF(LEFT(Table1[[#This Row],[Patient Gender]],1)="F","Female","Male")</f>
        <v>Male</v>
      </c>
    </row>
    <row r="7546" spans="1:20" x14ac:dyDescent="0.3">
      <c r="A7546" t="s">
        <v>7650</v>
      </c>
      <c r="B7546" s="1">
        <v>45051.902777777781</v>
      </c>
      <c r="C7546" t="s">
        <v>9</v>
      </c>
      <c r="D7546">
        <v>26</v>
      </c>
      <c r="E7546" t="s">
        <v>14</v>
      </c>
      <c r="F7546" t="s">
        <v>23</v>
      </c>
      <c r="G7546" t="b">
        <v>1</v>
      </c>
      <c r="I7546">
        <v>48</v>
      </c>
      <c r="J7546" t="b">
        <v>1</v>
      </c>
      <c r="K7546">
        <f>YEAR(Table1[[#This Row],[Patient Admission Date]])</f>
        <v>2023</v>
      </c>
      <c r="L7546" t="str">
        <f>TEXT(Table1[[#This Row],[Patient Admission Date]],"mmm")</f>
        <v>May</v>
      </c>
      <c r="M7546" t="str">
        <f>TEXT(Table1[[#This Row],[Patient Admission Date]],"ddd")</f>
        <v>Fri</v>
      </c>
      <c r="N7546" t="str">
        <f>TEXT(INT(HOUR(Table1[[#This Row],[Patient Admission Date]])/3)*3,"00")&amp;"-"&amp;TEXT(INT(HOUR(Table1[[#This Row],[Patient Admission Date]])/3)*3+3,"00")</f>
        <v>21-24</v>
      </c>
      <c r="O7546" t="str" cm="1">
        <f t="array" ref="O7546">_xlfn.IFS(Table1[[#This Row],[Patient Age]]&lt;=14,"0-14",Table1[[#This Row],[Patient Age]]&lt;=29,"15-29",Table1[[#This Row],[Patient Age]]&lt;=44,"30-44",Table1[[#This Row],[Patient Age]]&lt;=59,"45-59",Table1[[#This Row],[Patient Age]]&lt;=74,"60-74",TRUE,"75+")</f>
        <v>15-29</v>
      </c>
      <c r="P7546" t="str" cm="1">
        <f t="array" ref="P7546">_xlfn.IFS(Table1[[#This Row],[Patient Waittime]]&lt;=15,"0-15",Table1[[#This Row],[Patient Waittime]]&lt;=30,"16-30",Table1[[#This Row],[Patient Waittime]]&lt;=45,"31-45",Table1[[#This Row],[Patient Waittime]]&lt;=60,"46-60",TRUE,"60+")</f>
        <v>46-60</v>
      </c>
      <c r="Q7546">
        <f>--(Table1[[#This Row],[Patient Waittime]]&lt;=30)</f>
        <v>0</v>
      </c>
      <c r="R7546">
        <f>--Table1[[#This Row],[Patient Admission Flag]]</f>
        <v>1</v>
      </c>
      <c r="S7546">
        <f>--AND(Table1[[#This Row],[WithinTarget]]=1,Table1[[#This Row],[Patient Satisfaction Score]]&gt;=7)</f>
        <v>0</v>
      </c>
      <c r="T7546" t="str">
        <f>IF(LEFT(Table1[[#This Row],[Patient Gender]],1)="F","Female","Male")</f>
        <v>Male</v>
      </c>
    </row>
    <row r="7547" spans="1:20" x14ac:dyDescent="0.3">
      <c r="A7547" t="s">
        <v>7651</v>
      </c>
      <c r="B7547" s="1">
        <v>45430.498611111114</v>
      </c>
      <c r="C7547" t="s">
        <v>9</v>
      </c>
      <c r="D7547">
        <v>17</v>
      </c>
      <c r="E7547" t="s">
        <v>14</v>
      </c>
      <c r="F7547" t="s">
        <v>23</v>
      </c>
      <c r="G7547" t="b">
        <v>1</v>
      </c>
      <c r="I7547">
        <v>49</v>
      </c>
      <c r="J7547" t="b">
        <v>1</v>
      </c>
      <c r="K7547">
        <f>YEAR(Table1[[#This Row],[Patient Admission Date]])</f>
        <v>2024</v>
      </c>
      <c r="L7547" t="str">
        <f>TEXT(Table1[[#This Row],[Patient Admission Date]],"mmm")</f>
        <v>May</v>
      </c>
      <c r="M7547" t="str">
        <f>TEXT(Table1[[#This Row],[Patient Admission Date]],"ddd")</f>
        <v>Sat</v>
      </c>
      <c r="N7547" t="str">
        <f>TEXT(INT(HOUR(Table1[[#This Row],[Patient Admission Date]])/3)*3,"00")&amp;"-"&amp;TEXT(INT(HOUR(Table1[[#This Row],[Patient Admission Date]])/3)*3+3,"00")</f>
        <v>09-12</v>
      </c>
      <c r="O7547" t="str" cm="1">
        <f t="array" ref="O7547">_xlfn.IFS(Table1[[#This Row],[Patient Age]]&lt;=14,"0-14",Table1[[#This Row],[Patient Age]]&lt;=29,"15-29",Table1[[#This Row],[Patient Age]]&lt;=44,"30-44",Table1[[#This Row],[Patient Age]]&lt;=59,"45-59",Table1[[#This Row],[Patient Age]]&lt;=74,"60-74",TRUE,"75+")</f>
        <v>15-29</v>
      </c>
      <c r="P7547" t="str" cm="1">
        <f t="array" ref="P7547">_xlfn.IFS(Table1[[#This Row],[Patient Waittime]]&lt;=15,"0-15",Table1[[#This Row],[Patient Waittime]]&lt;=30,"16-30",Table1[[#This Row],[Patient Waittime]]&lt;=45,"31-45",Table1[[#This Row],[Patient Waittime]]&lt;=60,"46-60",TRUE,"60+")</f>
        <v>46-60</v>
      </c>
      <c r="Q7547">
        <f>--(Table1[[#This Row],[Patient Waittime]]&lt;=30)</f>
        <v>0</v>
      </c>
      <c r="R7547">
        <f>--Table1[[#This Row],[Patient Admission Flag]]</f>
        <v>1</v>
      </c>
      <c r="S7547">
        <f>--AND(Table1[[#This Row],[WithinTarget]]=1,Table1[[#This Row],[Patient Satisfaction Score]]&gt;=7)</f>
        <v>0</v>
      </c>
      <c r="T7547" t="str">
        <f>IF(LEFT(Table1[[#This Row],[Patient Gender]],1)="F","Female","Male")</f>
        <v>Male</v>
      </c>
    </row>
    <row r="7548" spans="1:20" x14ac:dyDescent="0.3">
      <c r="A7548" t="s">
        <v>7652</v>
      </c>
      <c r="B7548" s="1">
        <v>45348.319444444445</v>
      </c>
      <c r="C7548" t="s">
        <v>9</v>
      </c>
      <c r="D7548">
        <v>8</v>
      </c>
      <c r="E7548" t="s">
        <v>14</v>
      </c>
      <c r="F7548" t="s">
        <v>23</v>
      </c>
      <c r="G7548" t="b">
        <v>1</v>
      </c>
      <c r="I7548">
        <v>47</v>
      </c>
      <c r="J7548" t="b">
        <v>1</v>
      </c>
      <c r="K7548">
        <f>YEAR(Table1[[#This Row],[Patient Admission Date]])</f>
        <v>2024</v>
      </c>
      <c r="L7548" t="str">
        <f>TEXT(Table1[[#This Row],[Patient Admission Date]],"mmm")</f>
        <v>Feb</v>
      </c>
      <c r="M7548" t="str">
        <f>TEXT(Table1[[#This Row],[Patient Admission Date]],"ddd")</f>
        <v>Mon</v>
      </c>
      <c r="N7548" t="str">
        <f>TEXT(INT(HOUR(Table1[[#This Row],[Patient Admission Date]])/3)*3,"00")&amp;"-"&amp;TEXT(INT(HOUR(Table1[[#This Row],[Patient Admission Date]])/3)*3+3,"00")</f>
        <v>06-09</v>
      </c>
      <c r="O7548" t="str" cm="1">
        <f t="array" ref="O7548">_xlfn.IFS(Table1[[#This Row],[Patient Age]]&lt;=14,"0-14",Table1[[#This Row],[Patient Age]]&lt;=29,"15-29",Table1[[#This Row],[Patient Age]]&lt;=44,"30-44",Table1[[#This Row],[Patient Age]]&lt;=59,"45-59",Table1[[#This Row],[Patient Age]]&lt;=74,"60-74",TRUE,"75+")</f>
        <v>0-14</v>
      </c>
      <c r="P7548" t="str" cm="1">
        <f t="array" ref="P7548">_xlfn.IFS(Table1[[#This Row],[Patient Waittime]]&lt;=15,"0-15",Table1[[#This Row],[Patient Waittime]]&lt;=30,"16-30",Table1[[#This Row],[Patient Waittime]]&lt;=45,"31-45",Table1[[#This Row],[Patient Waittime]]&lt;=60,"46-60",TRUE,"60+")</f>
        <v>46-60</v>
      </c>
      <c r="Q7548">
        <f>--(Table1[[#This Row],[Patient Waittime]]&lt;=30)</f>
        <v>0</v>
      </c>
      <c r="R7548">
        <f>--Table1[[#This Row],[Patient Admission Flag]]</f>
        <v>1</v>
      </c>
      <c r="S7548">
        <f>--AND(Table1[[#This Row],[WithinTarget]]=1,Table1[[#This Row],[Patient Satisfaction Score]]&gt;=7)</f>
        <v>0</v>
      </c>
      <c r="T7548" t="str">
        <f>IF(LEFT(Table1[[#This Row],[Patient Gender]],1)="F","Female","Male")</f>
        <v>Male</v>
      </c>
    </row>
    <row r="7549" spans="1:20" x14ac:dyDescent="0.3">
      <c r="A7549" t="s">
        <v>7653</v>
      </c>
      <c r="B7549" s="1">
        <v>45231.838888888888</v>
      </c>
      <c r="C7549" t="s">
        <v>9</v>
      </c>
      <c r="D7549">
        <v>58</v>
      </c>
      <c r="E7549" t="s">
        <v>14</v>
      </c>
      <c r="F7549" t="s">
        <v>23</v>
      </c>
      <c r="G7549" t="b">
        <v>1</v>
      </c>
      <c r="I7549">
        <v>35</v>
      </c>
      <c r="J7549" t="b">
        <v>1</v>
      </c>
      <c r="K7549">
        <f>YEAR(Table1[[#This Row],[Patient Admission Date]])</f>
        <v>2023</v>
      </c>
      <c r="L7549" t="str">
        <f>TEXT(Table1[[#This Row],[Patient Admission Date]],"mmm")</f>
        <v>Nov</v>
      </c>
      <c r="M7549" t="str">
        <f>TEXT(Table1[[#This Row],[Patient Admission Date]],"ddd")</f>
        <v>Wed</v>
      </c>
      <c r="N7549" t="str">
        <f>TEXT(INT(HOUR(Table1[[#This Row],[Patient Admission Date]])/3)*3,"00")&amp;"-"&amp;TEXT(INT(HOUR(Table1[[#This Row],[Patient Admission Date]])/3)*3+3,"00")</f>
        <v>18-21</v>
      </c>
      <c r="O7549" t="str" cm="1">
        <f t="array" ref="O7549">_xlfn.IFS(Table1[[#This Row],[Patient Age]]&lt;=14,"0-14",Table1[[#This Row],[Patient Age]]&lt;=29,"15-29",Table1[[#This Row],[Patient Age]]&lt;=44,"30-44",Table1[[#This Row],[Patient Age]]&lt;=59,"45-59",Table1[[#This Row],[Patient Age]]&lt;=74,"60-74",TRUE,"75+")</f>
        <v>45-59</v>
      </c>
      <c r="P7549" t="str" cm="1">
        <f t="array" ref="P7549">_xlfn.IFS(Table1[[#This Row],[Patient Waittime]]&lt;=15,"0-15",Table1[[#This Row],[Patient Waittime]]&lt;=30,"16-30",Table1[[#This Row],[Patient Waittime]]&lt;=45,"31-45",Table1[[#This Row],[Patient Waittime]]&lt;=60,"46-60",TRUE,"60+")</f>
        <v>31-45</v>
      </c>
      <c r="Q7549">
        <f>--(Table1[[#This Row],[Patient Waittime]]&lt;=30)</f>
        <v>0</v>
      </c>
      <c r="R7549">
        <f>--Table1[[#This Row],[Patient Admission Flag]]</f>
        <v>1</v>
      </c>
      <c r="S7549">
        <f>--AND(Table1[[#This Row],[WithinTarget]]=1,Table1[[#This Row],[Patient Satisfaction Score]]&gt;=7)</f>
        <v>0</v>
      </c>
      <c r="T7549" t="str">
        <f>IF(LEFT(Table1[[#This Row],[Patient Gender]],1)="F","Female","Male")</f>
        <v>Male</v>
      </c>
    </row>
    <row r="7550" spans="1:20" x14ac:dyDescent="0.3">
      <c r="A7550" t="s">
        <v>7654</v>
      </c>
      <c r="B7550" s="1">
        <v>45327.3</v>
      </c>
      <c r="C7550" t="s">
        <v>9</v>
      </c>
      <c r="D7550">
        <v>12</v>
      </c>
      <c r="E7550" t="s">
        <v>14</v>
      </c>
      <c r="F7550" t="s">
        <v>23</v>
      </c>
      <c r="G7550" t="b">
        <v>1</v>
      </c>
      <c r="H7550">
        <v>0</v>
      </c>
      <c r="I7550">
        <v>45</v>
      </c>
      <c r="J7550" t="b">
        <v>1</v>
      </c>
      <c r="K7550">
        <f>YEAR(Table1[[#This Row],[Patient Admission Date]])</f>
        <v>2024</v>
      </c>
      <c r="L7550" t="str">
        <f>TEXT(Table1[[#This Row],[Patient Admission Date]],"mmm")</f>
        <v>Feb</v>
      </c>
      <c r="M7550" t="str">
        <f>TEXT(Table1[[#This Row],[Patient Admission Date]],"ddd")</f>
        <v>Mon</v>
      </c>
      <c r="N7550" t="str">
        <f>TEXT(INT(HOUR(Table1[[#This Row],[Patient Admission Date]])/3)*3,"00")&amp;"-"&amp;TEXT(INT(HOUR(Table1[[#This Row],[Patient Admission Date]])/3)*3+3,"00")</f>
        <v>06-09</v>
      </c>
      <c r="O7550" t="str" cm="1">
        <f t="array" ref="O7550">_xlfn.IFS(Table1[[#This Row],[Patient Age]]&lt;=14,"0-14",Table1[[#This Row],[Patient Age]]&lt;=29,"15-29",Table1[[#This Row],[Patient Age]]&lt;=44,"30-44",Table1[[#This Row],[Patient Age]]&lt;=59,"45-59",Table1[[#This Row],[Patient Age]]&lt;=74,"60-74",TRUE,"75+")</f>
        <v>0-14</v>
      </c>
      <c r="P7550" t="str" cm="1">
        <f t="array" ref="P7550">_xlfn.IFS(Table1[[#This Row],[Patient Waittime]]&lt;=15,"0-15",Table1[[#This Row],[Patient Waittime]]&lt;=30,"16-30",Table1[[#This Row],[Patient Waittime]]&lt;=45,"31-45",Table1[[#This Row],[Patient Waittime]]&lt;=60,"46-60",TRUE,"60+")</f>
        <v>31-45</v>
      </c>
      <c r="Q7550">
        <f>--(Table1[[#This Row],[Patient Waittime]]&lt;=30)</f>
        <v>0</v>
      </c>
      <c r="R7550">
        <f>--Table1[[#This Row],[Patient Admission Flag]]</f>
        <v>1</v>
      </c>
      <c r="S7550">
        <f>--AND(Table1[[#This Row],[WithinTarget]]=1,Table1[[#This Row],[Patient Satisfaction Score]]&gt;=7)</f>
        <v>0</v>
      </c>
      <c r="T7550" t="str">
        <f>IF(LEFT(Table1[[#This Row],[Patient Gender]],1)="F","Female","Male")</f>
        <v>Male</v>
      </c>
    </row>
    <row r="7551" spans="1:20" x14ac:dyDescent="0.3">
      <c r="A7551" t="s">
        <v>7655</v>
      </c>
      <c r="B7551" s="1">
        <v>45539.436111111114</v>
      </c>
      <c r="C7551" t="s">
        <v>9</v>
      </c>
      <c r="D7551">
        <v>76</v>
      </c>
      <c r="E7551" t="s">
        <v>14</v>
      </c>
      <c r="F7551" t="s">
        <v>23</v>
      </c>
      <c r="G7551" t="b">
        <v>1</v>
      </c>
      <c r="H7551">
        <v>2</v>
      </c>
      <c r="I7551">
        <v>42</v>
      </c>
      <c r="J7551" t="b">
        <v>1</v>
      </c>
      <c r="K7551">
        <f>YEAR(Table1[[#This Row],[Patient Admission Date]])</f>
        <v>2024</v>
      </c>
      <c r="L7551" t="str">
        <f>TEXT(Table1[[#This Row],[Patient Admission Date]],"mmm")</f>
        <v>Sep</v>
      </c>
      <c r="M7551" t="str">
        <f>TEXT(Table1[[#This Row],[Patient Admission Date]],"ddd")</f>
        <v>Wed</v>
      </c>
      <c r="N7551" t="str">
        <f>TEXT(INT(HOUR(Table1[[#This Row],[Patient Admission Date]])/3)*3,"00")&amp;"-"&amp;TEXT(INT(HOUR(Table1[[#This Row],[Patient Admission Date]])/3)*3+3,"00")</f>
        <v>09-12</v>
      </c>
      <c r="O7551" t="str" cm="1">
        <f t="array" ref="O7551">_xlfn.IFS(Table1[[#This Row],[Patient Age]]&lt;=14,"0-14",Table1[[#This Row],[Patient Age]]&lt;=29,"15-29",Table1[[#This Row],[Patient Age]]&lt;=44,"30-44",Table1[[#This Row],[Patient Age]]&lt;=59,"45-59",Table1[[#This Row],[Patient Age]]&lt;=74,"60-74",TRUE,"75+")</f>
        <v>75+</v>
      </c>
      <c r="P7551" t="str" cm="1">
        <f t="array" ref="P7551">_xlfn.IFS(Table1[[#This Row],[Patient Waittime]]&lt;=15,"0-15",Table1[[#This Row],[Patient Waittime]]&lt;=30,"16-30",Table1[[#This Row],[Patient Waittime]]&lt;=45,"31-45",Table1[[#This Row],[Patient Waittime]]&lt;=60,"46-60",TRUE,"60+")</f>
        <v>31-45</v>
      </c>
      <c r="Q7551">
        <f>--(Table1[[#This Row],[Patient Waittime]]&lt;=30)</f>
        <v>0</v>
      </c>
      <c r="R7551">
        <f>--Table1[[#This Row],[Patient Admission Flag]]</f>
        <v>1</v>
      </c>
      <c r="S7551">
        <f>--AND(Table1[[#This Row],[WithinTarget]]=1,Table1[[#This Row],[Patient Satisfaction Score]]&gt;=7)</f>
        <v>0</v>
      </c>
      <c r="T7551" t="str">
        <f>IF(LEFT(Table1[[#This Row],[Patient Gender]],1)="F","Female","Male")</f>
        <v>Male</v>
      </c>
    </row>
    <row r="7552" spans="1:20" x14ac:dyDescent="0.3">
      <c r="A7552" t="s">
        <v>7656</v>
      </c>
      <c r="B7552" s="1">
        <v>45537.040277777778</v>
      </c>
      <c r="C7552" t="s">
        <v>9</v>
      </c>
      <c r="D7552">
        <v>49</v>
      </c>
      <c r="E7552" t="s">
        <v>14</v>
      </c>
      <c r="F7552" t="s">
        <v>23</v>
      </c>
      <c r="G7552" t="b">
        <v>1</v>
      </c>
      <c r="H7552">
        <v>4</v>
      </c>
      <c r="I7552">
        <v>15</v>
      </c>
      <c r="J7552" t="b">
        <v>1</v>
      </c>
      <c r="K7552">
        <f>YEAR(Table1[[#This Row],[Patient Admission Date]])</f>
        <v>2024</v>
      </c>
      <c r="L7552" t="str">
        <f>TEXT(Table1[[#This Row],[Patient Admission Date]],"mmm")</f>
        <v>Sep</v>
      </c>
      <c r="M7552" t="str">
        <f>TEXT(Table1[[#This Row],[Patient Admission Date]],"ddd")</f>
        <v>Mon</v>
      </c>
      <c r="N7552" t="str">
        <f>TEXT(INT(HOUR(Table1[[#This Row],[Patient Admission Date]])/3)*3,"00")&amp;"-"&amp;TEXT(INT(HOUR(Table1[[#This Row],[Patient Admission Date]])/3)*3+3,"00")</f>
        <v>00-03</v>
      </c>
      <c r="O7552" t="str" cm="1">
        <f t="array" ref="O7552">_xlfn.IFS(Table1[[#This Row],[Patient Age]]&lt;=14,"0-14",Table1[[#This Row],[Patient Age]]&lt;=29,"15-29",Table1[[#This Row],[Patient Age]]&lt;=44,"30-44",Table1[[#This Row],[Patient Age]]&lt;=59,"45-59",Table1[[#This Row],[Patient Age]]&lt;=74,"60-74",TRUE,"75+")</f>
        <v>45-59</v>
      </c>
      <c r="P7552" t="str" cm="1">
        <f t="array" ref="P7552">_xlfn.IFS(Table1[[#This Row],[Patient Waittime]]&lt;=15,"0-15",Table1[[#This Row],[Patient Waittime]]&lt;=30,"16-30",Table1[[#This Row],[Patient Waittime]]&lt;=45,"31-45",Table1[[#This Row],[Patient Waittime]]&lt;=60,"46-60",TRUE,"60+")</f>
        <v>0-15</v>
      </c>
      <c r="Q7552">
        <f>--(Table1[[#This Row],[Patient Waittime]]&lt;=30)</f>
        <v>1</v>
      </c>
      <c r="R7552">
        <f>--Table1[[#This Row],[Patient Admission Flag]]</f>
        <v>1</v>
      </c>
      <c r="S7552">
        <f>--AND(Table1[[#This Row],[WithinTarget]]=1,Table1[[#This Row],[Patient Satisfaction Score]]&gt;=7)</f>
        <v>0</v>
      </c>
      <c r="T7552" t="str">
        <f>IF(LEFT(Table1[[#This Row],[Patient Gender]],1)="F","Female","Male")</f>
        <v>Male</v>
      </c>
    </row>
    <row r="7553" spans="1:20" x14ac:dyDescent="0.3">
      <c r="A7553" t="s">
        <v>7657</v>
      </c>
      <c r="B7553" s="1">
        <v>45529.936111111114</v>
      </c>
      <c r="C7553" t="s">
        <v>9</v>
      </c>
      <c r="D7553">
        <v>12</v>
      </c>
      <c r="E7553" t="s">
        <v>14</v>
      </c>
      <c r="F7553" t="s">
        <v>23</v>
      </c>
      <c r="G7553" t="b">
        <v>1</v>
      </c>
      <c r="H7553">
        <v>8</v>
      </c>
      <c r="I7553">
        <v>14</v>
      </c>
      <c r="J7553" t="b">
        <v>1</v>
      </c>
      <c r="K7553">
        <f>YEAR(Table1[[#This Row],[Patient Admission Date]])</f>
        <v>2024</v>
      </c>
      <c r="L7553" t="str">
        <f>TEXT(Table1[[#This Row],[Patient Admission Date]],"mmm")</f>
        <v>Aug</v>
      </c>
      <c r="M7553" t="str">
        <f>TEXT(Table1[[#This Row],[Patient Admission Date]],"ddd")</f>
        <v>Sun</v>
      </c>
      <c r="N7553" t="str">
        <f>TEXT(INT(HOUR(Table1[[#This Row],[Patient Admission Date]])/3)*3,"00")&amp;"-"&amp;TEXT(INT(HOUR(Table1[[#This Row],[Patient Admission Date]])/3)*3+3,"00")</f>
        <v>21-24</v>
      </c>
      <c r="O7553" t="str" cm="1">
        <f t="array" ref="O7553">_xlfn.IFS(Table1[[#This Row],[Patient Age]]&lt;=14,"0-14",Table1[[#This Row],[Patient Age]]&lt;=29,"15-29",Table1[[#This Row],[Patient Age]]&lt;=44,"30-44",Table1[[#This Row],[Patient Age]]&lt;=59,"45-59",Table1[[#This Row],[Patient Age]]&lt;=74,"60-74",TRUE,"75+")</f>
        <v>0-14</v>
      </c>
      <c r="P7553" t="str" cm="1">
        <f t="array" ref="P7553">_xlfn.IFS(Table1[[#This Row],[Patient Waittime]]&lt;=15,"0-15",Table1[[#This Row],[Patient Waittime]]&lt;=30,"16-30",Table1[[#This Row],[Patient Waittime]]&lt;=45,"31-45",Table1[[#This Row],[Patient Waittime]]&lt;=60,"46-60",TRUE,"60+")</f>
        <v>0-15</v>
      </c>
      <c r="Q7553">
        <f>--(Table1[[#This Row],[Patient Waittime]]&lt;=30)</f>
        <v>1</v>
      </c>
      <c r="R7553">
        <f>--Table1[[#This Row],[Patient Admission Flag]]</f>
        <v>1</v>
      </c>
      <c r="S7553">
        <f>--AND(Table1[[#This Row],[WithinTarget]]=1,Table1[[#This Row],[Patient Satisfaction Score]]&gt;=7)</f>
        <v>1</v>
      </c>
      <c r="T7553" t="str">
        <f>IF(LEFT(Table1[[#This Row],[Patient Gender]],1)="F","Female","Male")</f>
        <v>Male</v>
      </c>
    </row>
    <row r="7554" spans="1:20" x14ac:dyDescent="0.3">
      <c r="A7554" t="s">
        <v>7658</v>
      </c>
      <c r="B7554" s="1">
        <v>45272.122916666667</v>
      </c>
      <c r="C7554" t="s">
        <v>9</v>
      </c>
      <c r="D7554">
        <v>25</v>
      </c>
      <c r="E7554" t="s">
        <v>14</v>
      </c>
      <c r="F7554" t="s">
        <v>23</v>
      </c>
      <c r="G7554" t="b">
        <v>1</v>
      </c>
      <c r="H7554">
        <v>9</v>
      </c>
      <c r="I7554">
        <v>48</v>
      </c>
      <c r="J7554" t="b">
        <v>1</v>
      </c>
      <c r="K7554">
        <f>YEAR(Table1[[#This Row],[Patient Admission Date]])</f>
        <v>2023</v>
      </c>
      <c r="L7554" t="str">
        <f>TEXT(Table1[[#This Row],[Patient Admission Date]],"mmm")</f>
        <v>Dec</v>
      </c>
      <c r="M7554" t="str">
        <f>TEXT(Table1[[#This Row],[Patient Admission Date]],"ddd")</f>
        <v>Tue</v>
      </c>
      <c r="N7554" t="str">
        <f>TEXT(INT(HOUR(Table1[[#This Row],[Patient Admission Date]])/3)*3,"00")&amp;"-"&amp;TEXT(INT(HOUR(Table1[[#This Row],[Patient Admission Date]])/3)*3+3,"00")</f>
        <v>00-03</v>
      </c>
      <c r="O7554" t="str" cm="1">
        <f t="array" ref="O7554">_xlfn.IFS(Table1[[#This Row],[Patient Age]]&lt;=14,"0-14",Table1[[#This Row],[Patient Age]]&lt;=29,"15-29",Table1[[#This Row],[Patient Age]]&lt;=44,"30-44",Table1[[#This Row],[Patient Age]]&lt;=59,"45-59",Table1[[#This Row],[Patient Age]]&lt;=74,"60-74",TRUE,"75+")</f>
        <v>15-29</v>
      </c>
      <c r="P7554" t="str" cm="1">
        <f t="array" ref="P7554">_xlfn.IFS(Table1[[#This Row],[Patient Waittime]]&lt;=15,"0-15",Table1[[#This Row],[Patient Waittime]]&lt;=30,"16-30",Table1[[#This Row],[Patient Waittime]]&lt;=45,"31-45",Table1[[#This Row],[Patient Waittime]]&lt;=60,"46-60",TRUE,"60+")</f>
        <v>46-60</v>
      </c>
      <c r="Q7554">
        <f>--(Table1[[#This Row],[Patient Waittime]]&lt;=30)</f>
        <v>0</v>
      </c>
      <c r="R7554">
        <f>--Table1[[#This Row],[Patient Admission Flag]]</f>
        <v>1</v>
      </c>
      <c r="S7554">
        <f>--AND(Table1[[#This Row],[WithinTarget]]=1,Table1[[#This Row],[Patient Satisfaction Score]]&gt;=7)</f>
        <v>0</v>
      </c>
      <c r="T7554" t="str">
        <f>IF(LEFT(Table1[[#This Row],[Patient Gender]],1)="F","Female","Male")</f>
        <v>Male</v>
      </c>
    </row>
    <row r="7555" spans="1:20" x14ac:dyDescent="0.3">
      <c r="A7555" t="s">
        <v>7659</v>
      </c>
      <c r="B7555" s="1">
        <v>45295.009027777778</v>
      </c>
      <c r="C7555" t="s">
        <v>9</v>
      </c>
      <c r="D7555">
        <v>43</v>
      </c>
      <c r="E7555" t="s">
        <v>14</v>
      </c>
      <c r="F7555" t="s">
        <v>23</v>
      </c>
      <c r="G7555" t="b">
        <v>1</v>
      </c>
      <c r="H7555">
        <v>10</v>
      </c>
      <c r="I7555">
        <v>32</v>
      </c>
      <c r="J7555" t="b">
        <v>1</v>
      </c>
      <c r="K7555">
        <f>YEAR(Table1[[#This Row],[Patient Admission Date]])</f>
        <v>2024</v>
      </c>
      <c r="L7555" t="str">
        <f>TEXT(Table1[[#This Row],[Patient Admission Date]],"mmm")</f>
        <v>Jan</v>
      </c>
      <c r="M7555" t="str">
        <f>TEXT(Table1[[#This Row],[Patient Admission Date]],"ddd")</f>
        <v>Thu</v>
      </c>
      <c r="N7555" t="str">
        <f>TEXT(INT(HOUR(Table1[[#This Row],[Patient Admission Date]])/3)*3,"00")&amp;"-"&amp;TEXT(INT(HOUR(Table1[[#This Row],[Patient Admission Date]])/3)*3+3,"00")</f>
        <v>00-03</v>
      </c>
      <c r="O7555" t="str" cm="1">
        <f t="array" ref="O7555">_xlfn.IFS(Table1[[#This Row],[Patient Age]]&lt;=14,"0-14",Table1[[#This Row],[Patient Age]]&lt;=29,"15-29",Table1[[#This Row],[Patient Age]]&lt;=44,"30-44",Table1[[#This Row],[Patient Age]]&lt;=59,"45-59",Table1[[#This Row],[Patient Age]]&lt;=74,"60-74",TRUE,"75+")</f>
        <v>30-44</v>
      </c>
      <c r="P7555" t="str" cm="1">
        <f t="array" ref="P7555">_xlfn.IFS(Table1[[#This Row],[Patient Waittime]]&lt;=15,"0-15",Table1[[#This Row],[Patient Waittime]]&lt;=30,"16-30",Table1[[#This Row],[Patient Waittime]]&lt;=45,"31-45",Table1[[#This Row],[Patient Waittime]]&lt;=60,"46-60",TRUE,"60+")</f>
        <v>31-45</v>
      </c>
      <c r="Q7555">
        <f>--(Table1[[#This Row],[Patient Waittime]]&lt;=30)</f>
        <v>0</v>
      </c>
      <c r="R7555">
        <f>--Table1[[#This Row],[Patient Admission Flag]]</f>
        <v>1</v>
      </c>
      <c r="S7555">
        <f>--AND(Table1[[#This Row],[WithinTarget]]=1,Table1[[#This Row],[Patient Satisfaction Score]]&gt;=7)</f>
        <v>0</v>
      </c>
      <c r="T7555" t="str">
        <f>IF(LEFT(Table1[[#This Row],[Patient Gender]],1)="F","Female","Male")</f>
        <v>Male</v>
      </c>
    </row>
    <row r="7556" spans="1:20" x14ac:dyDescent="0.3">
      <c r="A7556" t="s">
        <v>7660</v>
      </c>
      <c r="B7556" s="1">
        <v>45140.010416666664</v>
      </c>
      <c r="C7556" t="s">
        <v>9</v>
      </c>
      <c r="D7556">
        <v>29</v>
      </c>
      <c r="E7556" t="s">
        <v>14</v>
      </c>
      <c r="F7556" t="s">
        <v>28</v>
      </c>
      <c r="G7556" t="b">
        <v>1</v>
      </c>
      <c r="I7556">
        <v>45</v>
      </c>
      <c r="J7556" t="b">
        <v>1</v>
      </c>
      <c r="K7556">
        <f>YEAR(Table1[[#This Row],[Patient Admission Date]])</f>
        <v>2023</v>
      </c>
      <c r="L7556" t="str">
        <f>TEXT(Table1[[#This Row],[Patient Admission Date]],"mmm")</f>
        <v>Aug</v>
      </c>
      <c r="M7556" t="str">
        <f>TEXT(Table1[[#This Row],[Patient Admission Date]],"ddd")</f>
        <v>Wed</v>
      </c>
      <c r="N7556" t="str">
        <f>TEXT(INT(HOUR(Table1[[#This Row],[Patient Admission Date]])/3)*3,"00")&amp;"-"&amp;TEXT(INT(HOUR(Table1[[#This Row],[Patient Admission Date]])/3)*3+3,"00")</f>
        <v>00-03</v>
      </c>
      <c r="O7556" t="str" cm="1">
        <f t="array" ref="O7556">_xlfn.IFS(Table1[[#This Row],[Patient Age]]&lt;=14,"0-14",Table1[[#This Row],[Patient Age]]&lt;=29,"15-29",Table1[[#This Row],[Patient Age]]&lt;=44,"30-44",Table1[[#This Row],[Patient Age]]&lt;=59,"45-59",Table1[[#This Row],[Patient Age]]&lt;=74,"60-74",TRUE,"75+")</f>
        <v>15-29</v>
      </c>
      <c r="P7556" t="str" cm="1">
        <f t="array" ref="P7556">_xlfn.IFS(Table1[[#This Row],[Patient Waittime]]&lt;=15,"0-15",Table1[[#This Row],[Patient Waittime]]&lt;=30,"16-30",Table1[[#This Row],[Patient Waittime]]&lt;=45,"31-45",Table1[[#This Row],[Patient Waittime]]&lt;=60,"46-60",TRUE,"60+")</f>
        <v>31-45</v>
      </c>
      <c r="Q7556">
        <f>--(Table1[[#This Row],[Patient Waittime]]&lt;=30)</f>
        <v>0</v>
      </c>
      <c r="R7556">
        <f>--Table1[[#This Row],[Patient Admission Flag]]</f>
        <v>1</v>
      </c>
      <c r="S7556">
        <f>--AND(Table1[[#This Row],[WithinTarget]]=1,Table1[[#This Row],[Patient Satisfaction Score]]&gt;=7)</f>
        <v>0</v>
      </c>
      <c r="T7556" t="str">
        <f>IF(LEFT(Table1[[#This Row],[Patient Gender]],1)="F","Female","Male")</f>
        <v>Male</v>
      </c>
    </row>
    <row r="7557" spans="1:20" x14ac:dyDescent="0.3">
      <c r="A7557" t="s">
        <v>7661</v>
      </c>
      <c r="B7557" s="1">
        <v>45174.300694444442</v>
      </c>
      <c r="C7557" t="s">
        <v>9</v>
      </c>
      <c r="D7557">
        <v>33</v>
      </c>
      <c r="E7557" t="s">
        <v>14</v>
      </c>
      <c r="F7557" t="s">
        <v>28</v>
      </c>
      <c r="G7557" t="b">
        <v>1</v>
      </c>
      <c r="I7557">
        <v>21</v>
      </c>
      <c r="J7557" t="b">
        <v>1</v>
      </c>
      <c r="K7557">
        <f>YEAR(Table1[[#This Row],[Patient Admission Date]])</f>
        <v>2023</v>
      </c>
      <c r="L7557" t="str">
        <f>TEXT(Table1[[#This Row],[Patient Admission Date]],"mmm")</f>
        <v>Sep</v>
      </c>
      <c r="M7557" t="str">
        <f>TEXT(Table1[[#This Row],[Patient Admission Date]],"ddd")</f>
        <v>Tue</v>
      </c>
      <c r="N7557" t="str">
        <f>TEXT(INT(HOUR(Table1[[#This Row],[Patient Admission Date]])/3)*3,"00")&amp;"-"&amp;TEXT(INT(HOUR(Table1[[#This Row],[Patient Admission Date]])/3)*3+3,"00")</f>
        <v>06-09</v>
      </c>
      <c r="O7557" t="str" cm="1">
        <f t="array" ref="O7557">_xlfn.IFS(Table1[[#This Row],[Patient Age]]&lt;=14,"0-14",Table1[[#This Row],[Patient Age]]&lt;=29,"15-29",Table1[[#This Row],[Patient Age]]&lt;=44,"30-44",Table1[[#This Row],[Patient Age]]&lt;=59,"45-59",Table1[[#This Row],[Patient Age]]&lt;=74,"60-74",TRUE,"75+")</f>
        <v>30-44</v>
      </c>
      <c r="P7557" t="str" cm="1">
        <f t="array" ref="P7557">_xlfn.IFS(Table1[[#This Row],[Patient Waittime]]&lt;=15,"0-15",Table1[[#This Row],[Patient Waittime]]&lt;=30,"16-30",Table1[[#This Row],[Patient Waittime]]&lt;=45,"31-45",Table1[[#This Row],[Patient Waittime]]&lt;=60,"46-60",TRUE,"60+")</f>
        <v>16-30</v>
      </c>
      <c r="Q7557">
        <f>--(Table1[[#This Row],[Patient Waittime]]&lt;=30)</f>
        <v>1</v>
      </c>
      <c r="R7557">
        <f>--Table1[[#This Row],[Patient Admission Flag]]</f>
        <v>1</v>
      </c>
      <c r="S7557">
        <f>--AND(Table1[[#This Row],[WithinTarget]]=1,Table1[[#This Row],[Patient Satisfaction Score]]&gt;=7)</f>
        <v>0</v>
      </c>
      <c r="T7557" t="str">
        <f>IF(LEFT(Table1[[#This Row],[Patient Gender]],1)="F","Female","Male")</f>
        <v>Male</v>
      </c>
    </row>
    <row r="7558" spans="1:20" x14ac:dyDescent="0.3">
      <c r="A7558" t="s">
        <v>7662</v>
      </c>
      <c r="B7558" s="1">
        <v>45255.088194444441</v>
      </c>
      <c r="C7558" t="s">
        <v>9</v>
      </c>
      <c r="D7558">
        <v>1</v>
      </c>
      <c r="E7558" t="s">
        <v>14</v>
      </c>
      <c r="F7558" t="s">
        <v>28</v>
      </c>
      <c r="G7558" t="b">
        <v>1</v>
      </c>
      <c r="I7558">
        <v>30</v>
      </c>
      <c r="J7558" t="b">
        <v>1</v>
      </c>
      <c r="K7558">
        <f>YEAR(Table1[[#This Row],[Patient Admission Date]])</f>
        <v>2023</v>
      </c>
      <c r="L7558" t="str">
        <f>TEXT(Table1[[#This Row],[Patient Admission Date]],"mmm")</f>
        <v>Nov</v>
      </c>
      <c r="M7558" t="str">
        <f>TEXT(Table1[[#This Row],[Patient Admission Date]],"ddd")</f>
        <v>Sat</v>
      </c>
      <c r="N7558" t="str">
        <f>TEXT(INT(HOUR(Table1[[#This Row],[Patient Admission Date]])/3)*3,"00")&amp;"-"&amp;TEXT(INT(HOUR(Table1[[#This Row],[Patient Admission Date]])/3)*3+3,"00")</f>
        <v>00-03</v>
      </c>
      <c r="O7558" t="str" cm="1">
        <f t="array" ref="O7558">_xlfn.IFS(Table1[[#This Row],[Patient Age]]&lt;=14,"0-14",Table1[[#This Row],[Patient Age]]&lt;=29,"15-29",Table1[[#This Row],[Patient Age]]&lt;=44,"30-44",Table1[[#This Row],[Patient Age]]&lt;=59,"45-59",Table1[[#This Row],[Patient Age]]&lt;=74,"60-74",TRUE,"75+")</f>
        <v>0-14</v>
      </c>
      <c r="P7558" t="str" cm="1">
        <f t="array" ref="P7558">_xlfn.IFS(Table1[[#This Row],[Patient Waittime]]&lt;=15,"0-15",Table1[[#This Row],[Patient Waittime]]&lt;=30,"16-30",Table1[[#This Row],[Patient Waittime]]&lt;=45,"31-45",Table1[[#This Row],[Patient Waittime]]&lt;=60,"46-60",TRUE,"60+")</f>
        <v>16-30</v>
      </c>
      <c r="Q7558">
        <f>--(Table1[[#This Row],[Patient Waittime]]&lt;=30)</f>
        <v>1</v>
      </c>
      <c r="R7558">
        <f>--Table1[[#This Row],[Patient Admission Flag]]</f>
        <v>1</v>
      </c>
      <c r="S7558">
        <f>--AND(Table1[[#This Row],[WithinTarget]]=1,Table1[[#This Row],[Patient Satisfaction Score]]&gt;=7)</f>
        <v>0</v>
      </c>
      <c r="T7558" t="str">
        <f>IF(LEFT(Table1[[#This Row],[Patient Gender]],1)="F","Female","Male")</f>
        <v>Male</v>
      </c>
    </row>
    <row r="7559" spans="1:20" x14ac:dyDescent="0.3">
      <c r="A7559" t="s">
        <v>7663</v>
      </c>
      <c r="B7559" s="1">
        <v>45063.177083333336</v>
      </c>
      <c r="C7559" t="s">
        <v>9</v>
      </c>
      <c r="D7559">
        <v>65</v>
      </c>
      <c r="E7559" t="s">
        <v>14</v>
      </c>
      <c r="F7559" t="s">
        <v>28</v>
      </c>
      <c r="G7559" t="b">
        <v>1</v>
      </c>
      <c r="I7559">
        <v>41</v>
      </c>
      <c r="J7559" t="b">
        <v>1</v>
      </c>
      <c r="K7559">
        <f>YEAR(Table1[[#This Row],[Patient Admission Date]])</f>
        <v>2023</v>
      </c>
      <c r="L7559" t="str">
        <f>TEXT(Table1[[#This Row],[Patient Admission Date]],"mmm")</f>
        <v>May</v>
      </c>
      <c r="M7559" t="str">
        <f>TEXT(Table1[[#This Row],[Patient Admission Date]],"ddd")</f>
        <v>Wed</v>
      </c>
      <c r="N7559" t="str">
        <f>TEXT(INT(HOUR(Table1[[#This Row],[Patient Admission Date]])/3)*3,"00")&amp;"-"&amp;TEXT(INT(HOUR(Table1[[#This Row],[Patient Admission Date]])/3)*3+3,"00")</f>
        <v>03-06</v>
      </c>
      <c r="O7559" t="str" cm="1">
        <f t="array" ref="O7559">_xlfn.IFS(Table1[[#This Row],[Patient Age]]&lt;=14,"0-14",Table1[[#This Row],[Patient Age]]&lt;=29,"15-29",Table1[[#This Row],[Patient Age]]&lt;=44,"30-44",Table1[[#This Row],[Patient Age]]&lt;=59,"45-59",Table1[[#This Row],[Patient Age]]&lt;=74,"60-74",TRUE,"75+")</f>
        <v>60-74</v>
      </c>
      <c r="P7559" t="str" cm="1">
        <f t="array" ref="P7559">_xlfn.IFS(Table1[[#This Row],[Patient Waittime]]&lt;=15,"0-15",Table1[[#This Row],[Patient Waittime]]&lt;=30,"16-30",Table1[[#This Row],[Patient Waittime]]&lt;=45,"31-45",Table1[[#This Row],[Patient Waittime]]&lt;=60,"46-60",TRUE,"60+")</f>
        <v>31-45</v>
      </c>
      <c r="Q7559">
        <f>--(Table1[[#This Row],[Patient Waittime]]&lt;=30)</f>
        <v>0</v>
      </c>
      <c r="R7559">
        <f>--Table1[[#This Row],[Patient Admission Flag]]</f>
        <v>1</v>
      </c>
      <c r="S7559">
        <f>--AND(Table1[[#This Row],[WithinTarget]]=1,Table1[[#This Row],[Patient Satisfaction Score]]&gt;=7)</f>
        <v>0</v>
      </c>
      <c r="T7559" t="str">
        <f>IF(LEFT(Table1[[#This Row],[Patient Gender]],1)="F","Female","Male")</f>
        <v>Male</v>
      </c>
    </row>
    <row r="7560" spans="1:20" x14ac:dyDescent="0.3">
      <c r="A7560" t="s">
        <v>7664</v>
      </c>
      <c r="B7560" s="1">
        <v>45532.527083333334</v>
      </c>
      <c r="C7560" t="s">
        <v>9</v>
      </c>
      <c r="D7560">
        <v>23</v>
      </c>
      <c r="E7560" t="s">
        <v>14</v>
      </c>
      <c r="F7560" t="s">
        <v>28</v>
      </c>
      <c r="G7560" t="b">
        <v>1</v>
      </c>
      <c r="I7560">
        <v>12</v>
      </c>
      <c r="J7560" t="b">
        <v>1</v>
      </c>
      <c r="K7560">
        <f>YEAR(Table1[[#This Row],[Patient Admission Date]])</f>
        <v>2024</v>
      </c>
      <c r="L7560" t="str">
        <f>TEXT(Table1[[#This Row],[Patient Admission Date]],"mmm")</f>
        <v>Aug</v>
      </c>
      <c r="M7560" t="str">
        <f>TEXT(Table1[[#This Row],[Patient Admission Date]],"ddd")</f>
        <v>Wed</v>
      </c>
      <c r="N7560" t="str">
        <f>TEXT(INT(HOUR(Table1[[#This Row],[Patient Admission Date]])/3)*3,"00")&amp;"-"&amp;TEXT(INT(HOUR(Table1[[#This Row],[Patient Admission Date]])/3)*3+3,"00")</f>
        <v>12-15</v>
      </c>
      <c r="O7560" t="str" cm="1">
        <f t="array" ref="O7560">_xlfn.IFS(Table1[[#This Row],[Patient Age]]&lt;=14,"0-14",Table1[[#This Row],[Patient Age]]&lt;=29,"15-29",Table1[[#This Row],[Patient Age]]&lt;=44,"30-44",Table1[[#This Row],[Patient Age]]&lt;=59,"45-59",Table1[[#This Row],[Patient Age]]&lt;=74,"60-74",TRUE,"75+")</f>
        <v>15-29</v>
      </c>
      <c r="P7560" t="str" cm="1">
        <f t="array" ref="P7560">_xlfn.IFS(Table1[[#This Row],[Patient Waittime]]&lt;=15,"0-15",Table1[[#This Row],[Patient Waittime]]&lt;=30,"16-30",Table1[[#This Row],[Patient Waittime]]&lt;=45,"31-45",Table1[[#This Row],[Patient Waittime]]&lt;=60,"46-60",TRUE,"60+")</f>
        <v>0-15</v>
      </c>
      <c r="Q7560">
        <f>--(Table1[[#This Row],[Patient Waittime]]&lt;=30)</f>
        <v>1</v>
      </c>
      <c r="R7560">
        <f>--Table1[[#This Row],[Patient Admission Flag]]</f>
        <v>1</v>
      </c>
      <c r="S7560">
        <f>--AND(Table1[[#This Row],[WithinTarget]]=1,Table1[[#This Row],[Patient Satisfaction Score]]&gt;=7)</f>
        <v>0</v>
      </c>
      <c r="T7560" t="str">
        <f>IF(LEFT(Table1[[#This Row],[Patient Gender]],1)="F","Female","Male")</f>
        <v>Male</v>
      </c>
    </row>
    <row r="7561" spans="1:20" x14ac:dyDescent="0.3">
      <c r="A7561" t="s">
        <v>7665</v>
      </c>
      <c r="B7561" s="1">
        <v>45134.262499999997</v>
      </c>
      <c r="C7561" t="s">
        <v>9</v>
      </c>
      <c r="D7561">
        <v>15</v>
      </c>
      <c r="E7561" t="s">
        <v>14</v>
      </c>
      <c r="F7561" t="s">
        <v>28</v>
      </c>
      <c r="G7561" t="b">
        <v>1</v>
      </c>
      <c r="H7561">
        <v>4</v>
      </c>
      <c r="I7561">
        <v>26</v>
      </c>
      <c r="J7561" t="b">
        <v>1</v>
      </c>
      <c r="K7561">
        <f>YEAR(Table1[[#This Row],[Patient Admission Date]])</f>
        <v>2023</v>
      </c>
      <c r="L7561" t="str">
        <f>TEXT(Table1[[#This Row],[Patient Admission Date]],"mmm")</f>
        <v>Jul</v>
      </c>
      <c r="M7561" t="str">
        <f>TEXT(Table1[[#This Row],[Patient Admission Date]],"ddd")</f>
        <v>Thu</v>
      </c>
      <c r="N7561" t="str">
        <f>TEXT(INT(HOUR(Table1[[#This Row],[Patient Admission Date]])/3)*3,"00")&amp;"-"&amp;TEXT(INT(HOUR(Table1[[#This Row],[Patient Admission Date]])/3)*3+3,"00")</f>
        <v>06-09</v>
      </c>
      <c r="O7561" t="str" cm="1">
        <f t="array" ref="O7561">_xlfn.IFS(Table1[[#This Row],[Patient Age]]&lt;=14,"0-14",Table1[[#This Row],[Patient Age]]&lt;=29,"15-29",Table1[[#This Row],[Patient Age]]&lt;=44,"30-44",Table1[[#This Row],[Patient Age]]&lt;=59,"45-59",Table1[[#This Row],[Patient Age]]&lt;=74,"60-74",TRUE,"75+")</f>
        <v>15-29</v>
      </c>
      <c r="P7561" t="str" cm="1">
        <f t="array" ref="P7561">_xlfn.IFS(Table1[[#This Row],[Patient Waittime]]&lt;=15,"0-15",Table1[[#This Row],[Patient Waittime]]&lt;=30,"16-30",Table1[[#This Row],[Patient Waittime]]&lt;=45,"31-45",Table1[[#This Row],[Patient Waittime]]&lt;=60,"46-60",TRUE,"60+")</f>
        <v>16-30</v>
      </c>
      <c r="Q7561">
        <f>--(Table1[[#This Row],[Patient Waittime]]&lt;=30)</f>
        <v>1</v>
      </c>
      <c r="R7561">
        <f>--Table1[[#This Row],[Patient Admission Flag]]</f>
        <v>1</v>
      </c>
      <c r="S7561">
        <f>--AND(Table1[[#This Row],[WithinTarget]]=1,Table1[[#This Row],[Patient Satisfaction Score]]&gt;=7)</f>
        <v>0</v>
      </c>
      <c r="T7561" t="str">
        <f>IF(LEFT(Table1[[#This Row],[Patient Gender]],1)="F","Female","Male")</f>
        <v>Male</v>
      </c>
    </row>
    <row r="7562" spans="1:20" x14ac:dyDescent="0.3">
      <c r="A7562" t="s">
        <v>7666</v>
      </c>
      <c r="B7562" s="1">
        <v>45288.212500000001</v>
      </c>
      <c r="C7562" t="s">
        <v>9</v>
      </c>
      <c r="D7562">
        <v>3</v>
      </c>
      <c r="E7562" t="s">
        <v>18</v>
      </c>
      <c r="F7562" t="s">
        <v>27</v>
      </c>
      <c r="G7562" t="b">
        <v>1</v>
      </c>
      <c r="I7562">
        <v>12</v>
      </c>
      <c r="J7562" t="b">
        <v>1</v>
      </c>
      <c r="K7562">
        <f>YEAR(Table1[[#This Row],[Patient Admission Date]])</f>
        <v>2023</v>
      </c>
      <c r="L7562" t="str">
        <f>TEXT(Table1[[#This Row],[Patient Admission Date]],"mmm")</f>
        <v>Dec</v>
      </c>
      <c r="M7562" t="str">
        <f>TEXT(Table1[[#This Row],[Patient Admission Date]],"ddd")</f>
        <v>Thu</v>
      </c>
      <c r="N7562" t="str">
        <f>TEXT(INT(HOUR(Table1[[#This Row],[Patient Admission Date]])/3)*3,"00")&amp;"-"&amp;TEXT(INT(HOUR(Table1[[#This Row],[Patient Admission Date]])/3)*3+3,"00")</f>
        <v>03-06</v>
      </c>
      <c r="O7562" t="str" cm="1">
        <f t="array" ref="O7562">_xlfn.IFS(Table1[[#This Row],[Patient Age]]&lt;=14,"0-14",Table1[[#This Row],[Patient Age]]&lt;=29,"15-29",Table1[[#This Row],[Patient Age]]&lt;=44,"30-44",Table1[[#This Row],[Patient Age]]&lt;=59,"45-59",Table1[[#This Row],[Patient Age]]&lt;=74,"60-74",TRUE,"75+")</f>
        <v>0-14</v>
      </c>
      <c r="P7562" t="str" cm="1">
        <f t="array" ref="P7562">_xlfn.IFS(Table1[[#This Row],[Patient Waittime]]&lt;=15,"0-15",Table1[[#This Row],[Patient Waittime]]&lt;=30,"16-30",Table1[[#This Row],[Patient Waittime]]&lt;=45,"31-45",Table1[[#This Row],[Patient Waittime]]&lt;=60,"46-60",TRUE,"60+")</f>
        <v>0-15</v>
      </c>
      <c r="Q7562">
        <f>--(Table1[[#This Row],[Patient Waittime]]&lt;=30)</f>
        <v>1</v>
      </c>
      <c r="R7562">
        <f>--Table1[[#This Row],[Patient Admission Flag]]</f>
        <v>1</v>
      </c>
      <c r="S7562">
        <f>--AND(Table1[[#This Row],[WithinTarget]]=1,Table1[[#This Row],[Patient Satisfaction Score]]&gt;=7)</f>
        <v>0</v>
      </c>
      <c r="T7562" t="str">
        <f>IF(LEFT(Table1[[#This Row],[Patient Gender]],1)="F","Female","Male")</f>
        <v>Male</v>
      </c>
    </row>
    <row r="7563" spans="1:20" x14ac:dyDescent="0.3">
      <c r="A7563" t="s">
        <v>7667</v>
      </c>
      <c r="B7563" s="1">
        <v>45167.668055555558</v>
      </c>
      <c r="C7563" t="s">
        <v>9</v>
      </c>
      <c r="D7563">
        <v>59</v>
      </c>
      <c r="E7563" t="s">
        <v>18</v>
      </c>
      <c r="F7563" t="s">
        <v>27</v>
      </c>
      <c r="G7563" t="b">
        <v>1</v>
      </c>
      <c r="I7563">
        <v>41</v>
      </c>
      <c r="J7563" t="b">
        <v>1</v>
      </c>
      <c r="K7563">
        <f>YEAR(Table1[[#This Row],[Patient Admission Date]])</f>
        <v>2023</v>
      </c>
      <c r="L7563" t="str">
        <f>TEXT(Table1[[#This Row],[Patient Admission Date]],"mmm")</f>
        <v>Aug</v>
      </c>
      <c r="M7563" t="str">
        <f>TEXT(Table1[[#This Row],[Patient Admission Date]],"ddd")</f>
        <v>Tue</v>
      </c>
      <c r="N7563" t="str">
        <f>TEXT(INT(HOUR(Table1[[#This Row],[Patient Admission Date]])/3)*3,"00")&amp;"-"&amp;TEXT(INT(HOUR(Table1[[#This Row],[Patient Admission Date]])/3)*3+3,"00")</f>
        <v>15-18</v>
      </c>
      <c r="O7563" t="str" cm="1">
        <f t="array" ref="O7563">_xlfn.IFS(Table1[[#This Row],[Patient Age]]&lt;=14,"0-14",Table1[[#This Row],[Patient Age]]&lt;=29,"15-29",Table1[[#This Row],[Patient Age]]&lt;=44,"30-44",Table1[[#This Row],[Patient Age]]&lt;=59,"45-59",Table1[[#This Row],[Patient Age]]&lt;=74,"60-74",TRUE,"75+")</f>
        <v>45-59</v>
      </c>
      <c r="P7563" t="str" cm="1">
        <f t="array" ref="P7563">_xlfn.IFS(Table1[[#This Row],[Patient Waittime]]&lt;=15,"0-15",Table1[[#This Row],[Patient Waittime]]&lt;=30,"16-30",Table1[[#This Row],[Patient Waittime]]&lt;=45,"31-45",Table1[[#This Row],[Patient Waittime]]&lt;=60,"46-60",TRUE,"60+")</f>
        <v>31-45</v>
      </c>
      <c r="Q7563">
        <f>--(Table1[[#This Row],[Patient Waittime]]&lt;=30)</f>
        <v>0</v>
      </c>
      <c r="R7563">
        <f>--Table1[[#This Row],[Patient Admission Flag]]</f>
        <v>1</v>
      </c>
      <c r="S7563">
        <f>--AND(Table1[[#This Row],[WithinTarget]]=1,Table1[[#This Row],[Patient Satisfaction Score]]&gt;=7)</f>
        <v>0</v>
      </c>
      <c r="T7563" t="str">
        <f>IF(LEFT(Table1[[#This Row],[Patient Gender]],1)="F","Female","Male")</f>
        <v>Male</v>
      </c>
    </row>
    <row r="7564" spans="1:20" x14ac:dyDescent="0.3">
      <c r="A7564" t="s">
        <v>7668</v>
      </c>
      <c r="B7564" s="1">
        <v>45572.908333333333</v>
      </c>
      <c r="C7564" t="s">
        <v>9</v>
      </c>
      <c r="D7564">
        <v>30</v>
      </c>
      <c r="E7564" t="s">
        <v>18</v>
      </c>
      <c r="F7564" t="s">
        <v>27</v>
      </c>
      <c r="G7564" t="b">
        <v>1</v>
      </c>
      <c r="I7564">
        <v>27</v>
      </c>
      <c r="J7564" t="b">
        <v>1</v>
      </c>
      <c r="K7564">
        <f>YEAR(Table1[[#This Row],[Patient Admission Date]])</f>
        <v>2024</v>
      </c>
      <c r="L7564" t="str">
        <f>TEXT(Table1[[#This Row],[Patient Admission Date]],"mmm")</f>
        <v>Oct</v>
      </c>
      <c r="M7564" t="str">
        <f>TEXT(Table1[[#This Row],[Patient Admission Date]],"ddd")</f>
        <v>Mon</v>
      </c>
      <c r="N7564" t="str">
        <f>TEXT(INT(HOUR(Table1[[#This Row],[Patient Admission Date]])/3)*3,"00")&amp;"-"&amp;TEXT(INT(HOUR(Table1[[#This Row],[Patient Admission Date]])/3)*3+3,"00")</f>
        <v>21-24</v>
      </c>
      <c r="O7564" t="str" cm="1">
        <f t="array" ref="O7564">_xlfn.IFS(Table1[[#This Row],[Patient Age]]&lt;=14,"0-14",Table1[[#This Row],[Patient Age]]&lt;=29,"15-29",Table1[[#This Row],[Patient Age]]&lt;=44,"30-44",Table1[[#This Row],[Patient Age]]&lt;=59,"45-59",Table1[[#This Row],[Patient Age]]&lt;=74,"60-74",TRUE,"75+")</f>
        <v>30-44</v>
      </c>
      <c r="P7564" t="str" cm="1">
        <f t="array" ref="P7564">_xlfn.IFS(Table1[[#This Row],[Patient Waittime]]&lt;=15,"0-15",Table1[[#This Row],[Patient Waittime]]&lt;=30,"16-30",Table1[[#This Row],[Patient Waittime]]&lt;=45,"31-45",Table1[[#This Row],[Patient Waittime]]&lt;=60,"46-60",TRUE,"60+")</f>
        <v>16-30</v>
      </c>
      <c r="Q7564">
        <f>--(Table1[[#This Row],[Patient Waittime]]&lt;=30)</f>
        <v>1</v>
      </c>
      <c r="R7564">
        <f>--Table1[[#This Row],[Patient Admission Flag]]</f>
        <v>1</v>
      </c>
      <c r="S7564">
        <f>--AND(Table1[[#This Row],[WithinTarget]]=1,Table1[[#This Row],[Patient Satisfaction Score]]&gt;=7)</f>
        <v>0</v>
      </c>
      <c r="T7564" t="str">
        <f>IF(LEFT(Table1[[#This Row],[Patient Gender]],1)="F","Female","Male")</f>
        <v>Male</v>
      </c>
    </row>
    <row r="7565" spans="1:20" x14ac:dyDescent="0.3">
      <c r="A7565" t="s">
        <v>7669</v>
      </c>
      <c r="B7565" s="1">
        <v>45204.288888888892</v>
      </c>
      <c r="C7565" t="s">
        <v>9</v>
      </c>
      <c r="D7565">
        <v>18</v>
      </c>
      <c r="E7565" t="s">
        <v>18</v>
      </c>
      <c r="F7565" t="s">
        <v>27</v>
      </c>
      <c r="G7565" t="b">
        <v>1</v>
      </c>
      <c r="I7565">
        <v>11</v>
      </c>
      <c r="J7565" t="b">
        <v>1</v>
      </c>
      <c r="K7565">
        <f>YEAR(Table1[[#This Row],[Patient Admission Date]])</f>
        <v>2023</v>
      </c>
      <c r="L7565" t="str">
        <f>TEXT(Table1[[#This Row],[Patient Admission Date]],"mmm")</f>
        <v>Oct</v>
      </c>
      <c r="M7565" t="str">
        <f>TEXT(Table1[[#This Row],[Patient Admission Date]],"ddd")</f>
        <v>Thu</v>
      </c>
      <c r="N7565" t="str">
        <f>TEXT(INT(HOUR(Table1[[#This Row],[Patient Admission Date]])/3)*3,"00")&amp;"-"&amp;TEXT(INT(HOUR(Table1[[#This Row],[Patient Admission Date]])/3)*3+3,"00")</f>
        <v>06-09</v>
      </c>
      <c r="O7565" t="str" cm="1">
        <f t="array" ref="O7565">_xlfn.IFS(Table1[[#This Row],[Patient Age]]&lt;=14,"0-14",Table1[[#This Row],[Patient Age]]&lt;=29,"15-29",Table1[[#This Row],[Patient Age]]&lt;=44,"30-44",Table1[[#This Row],[Patient Age]]&lt;=59,"45-59",Table1[[#This Row],[Patient Age]]&lt;=74,"60-74",TRUE,"75+")</f>
        <v>15-29</v>
      </c>
      <c r="P7565" t="str" cm="1">
        <f t="array" ref="P7565">_xlfn.IFS(Table1[[#This Row],[Patient Waittime]]&lt;=15,"0-15",Table1[[#This Row],[Patient Waittime]]&lt;=30,"16-30",Table1[[#This Row],[Patient Waittime]]&lt;=45,"31-45",Table1[[#This Row],[Patient Waittime]]&lt;=60,"46-60",TRUE,"60+")</f>
        <v>0-15</v>
      </c>
      <c r="Q7565">
        <f>--(Table1[[#This Row],[Patient Waittime]]&lt;=30)</f>
        <v>1</v>
      </c>
      <c r="R7565">
        <f>--Table1[[#This Row],[Patient Admission Flag]]</f>
        <v>1</v>
      </c>
      <c r="S7565">
        <f>--AND(Table1[[#This Row],[WithinTarget]]=1,Table1[[#This Row],[Patient Satisfaction Score]]&gt;=7)</f>
        <v>0</v>
      </c>
      <c r="T7565" t="str">
        <f>IF(LEFT(Table1[[#This Row],[Patient Gender]],1)="F","Female","Male")</f>
        <v>Male</v>
      </c>
    </row>
    <row r="7566" spans="1:20" x14ac:dyDescent="0.3">
      <c r="A7566" t="s">
        <v>7670</v>
      </c>
      <c r="B7566" s="1">
        <v>45345.453472222223</v>
      </c>
      <c r="C7566" t="s">
        <v>9</v>
      </c>
      <c r="D7566">
        <v>44</v>
      </c>
      <c r="E7566" t="s">
        <v>18</v>
      </c>
      <c r="F7566" t="s">
        <v>27</v>
      </c>
      <c r="G7566" t="b">
        <v>1</v>
      </c>
      <c r="I7566">
        <v>58</v>
      </c>
      <c r="J7566" t="b">
        <v>1</v>
      </c>
      <c r="K7566">
        <f>YEAR(Table1[[#This Row],[Patient Admission Date]])</f>
        <v>2024</v>
      </c>
      <c r="L7566" t="str">
        <f>TEXT(Table1[[#This Row],[Patient Admission Date]],"mmm")</f>
        <v>Feb</v>
      </c>
      <c r="M7566" t="str">
        <f>TEXT(Table1[[#This Row],[Patient Admission Date]],"ddd")</f>
        <v>Fri</v>
      </c>
      <c r="N7566" t="str">
        <f>TEXT(INT(HOUR(Table1[[#This Row],[Patient Admission Date]])/3)*3,"00")&amp;"-"&amp;TEXT(INT(HOUR(Table1[[#This Row],[Patient Admission Date]])/3)*3+3,"00")</f>
        <v>09-12</v>
      </c>
      <c r="O7566" t="str" cm="1">
        <f t="array" ref="O7566">_xlfn.IFS(Table1[[#This Row],[Patient Age]]&lt;=14,"0-14",Table1[[#This Row],[Patient Age]]&lt;=29,"15-29",Table1[[#This Row],[Patient Age]]&lt;=44,"30-44",Table1[[#This Row],[Patient Age]]&lt;=59,"45-59",Table1[[#This Row],[Patient Age]]&lt;=74,"60-74",TRUE,"75+")</f>
        <v>30-44</v>
      </c>
      <c r="P7566" t="str" cm="1">
        <f t="array" ref="P7566">_xlfn.IFS(Table1[[#This Row],[Patient Waittime]]&lt;=15,"0-15",Table1[[#This Row],[Patient Waittime]]&lt;=30,"16-30",Table1[[#This Row],[Patient Waittime]]&lt;=45,"31-45",Table1[[#This Row],[Patient Waittime]]&lt;=60,"46-60",TRUE,"60+")</f>
        <v>46-60</v>
      </c>
      <c r="Q7566">
        <f>--(Table1[[#This Row],[Patient Waittime]]&lt;=30)</f>
        <v>0</v>
      </c>
      <c r="R7566">
        <f>--Table1[[#This Row],[Patient Admission Flag]]</f>
        <v>1</v>
      </c>
      <c r="S7566">
        <f>--AND(Table1[[#This Row],[WithinTarget]]=1,Table1[[#This Row],[Patient Satisfaction Score]]&gt;=7)</f>
        <v>0</v>
      </c>
      <c r="T7566" t="str">
        <f>IF(LEFT(Table1[[#This Row],[Patient Gender]],1)="F","Female","Male")</f>
        <v>Male</v>
      </c>
    </row>
    <row r="7567" spans="1:20" x14ac:dyDescent="0.3">
      <c r="A7567" t="s">
        <v>7671</v>
      </c>
      <c r="B7567" s="1">
        <v>45191.453472222223</v>
      </c>
      <c r="C7567" t="s">
        <v>9</v>
      </c>
      <c r="D7567">
        <v>27</v>
      </c>
      <c r="E7567" t="s">
        <v>18</v>
      </c>
      <c r="F7567" t="s">
        <v>27</v>
      </c>
      <c r="G7567" t="b">
        <v>1</v>
      </c>
      <c r="I7567">
        <v>38</v>
      </c>
      <c r="J7567" t="b">
        <v>1</v>
      </c>
      <c r="K7567">
        <f>YEAR(Table1[[#This Row],[Patient Admission Date]])</f>
        <v>2023</v>
      </c>
      <c r="L7567" t="str">
        <f>TEXT(Table1[[#This Row],[Patient Admission Date]],"mmm")</f>
        <v>Sep</v>
      </c>
      <c r="M7567" t="str">
        <f>TEXT(Table1[[#This Row],[Patient Admission Date]],"ddd")</f>
        <v>Fri</v>
      </c>
      <c r="N7567" t="str">
        <f>TEXT(INT(HOUR(Table1[[#This Row],[Patient Admission Date]])/3)*3,"00")&amp;"-"&amp;TEXT(INT(HOUR(Table1[[#This Row],[Patient Admission Date]])/3)*3+3,"00")</f>
        <v>09-12</v>
      </c>
      <c r="O7567" t="str" cm="1">
        <f t="array" ref="O7567">_xlfn.IFS(Table1[[#This Row],[Patient Age]]&lt;=14,"0-14",Table1[[#This Row],[Patient Age]]&lt;=29,"15-29",Table1[[#This Row],[Patient Age]]&lt;=44,"30-44",Table1[[#This Row],[Patient Age]]&lt;=59,"45-59",Table1[[#This Row],[Patient Age]]&lt;=74,"60-74",TRUE,"75+")</f>
        <v>15-29</v>
      </c>
      <c r="P7567" t="str" cm="1">
        <f t="array" ref="P7567">_xlfn.IFS(Table1[[#This Row],[Patient Waittime]]&lt;=15,"0-15",Table1[[#This Row],[Patient Waittime]]&lt;=30,"16-30",Table1[[#This Row],[Patient Waittime]]&lt;=45,"31-45",Table1[[#This Row],[Patient Waittime]]&lt;=60,"46-60",TRUE,"60+")</f>
        <v>31-45</v>
      </c>
      <c r="Q7567">
        <f>--(Table1[[#This Row],[Patient Waittime]]&lt;=30)</f>
        <v>0</v>
      </c>
      <c r="R7567">
        <f>--Table1[[#This Row],[Patient Admission Flag]]</f>
        <v>1</v>
      </c>
      <c r="S7567">
        <f>--AND(Table1[[#This Row],[WithinTarget]]=1,Table1[[#This Row],[Patient Satisfaction Score]]&gt;=7)</f>
        <v>0</v>
      </c>
      <c r="T7567" t="str">
        <f>IF(LEFT(Table1[[#This Row],[Patient Gender]],1)="F","Female","Male")</f>
        <v>Male</v>
      </c>
    </row>
    <row r="7568" spans="1:20" x14ac:dyDescent="0.3">
      <c r="A7568" t="s">
        <v>7672</v>
      </c>
      <c r="B7568" s="1">
        <v>45364.093055555553</v>
      </c>
      <c r="C7568" t="s">
        <v>9</v>
      </c>
      <c r="D7568">
        <v>36</v>
      </c>
      <c r="E7568" t="s">
        <v>18</v>
      </c>
      <c r="F7568" t="s">
        <v>27</v>
      </c>
      <c r="G7568" t="b">
        <v>1</v>
      </c>
      <c r="I7568">
        <v>54</v>
      </c>
      <c r="J7568" t="b">
        <v>1</v>
      </c>
      <c r="K7568">
        <f>YEAR(Table1[[#This Row],[Patient Admission Date]])</f>
        <v>2024</v>
      </c>
      <c r="L7568" t="str">
        <f>TEXT(Table1[[#This Row],[Patient Admission Date]],"mmm")</f>
        <v>Mar</v>
      </c>
      <c r="M7568" t="str">
        <f>TEXT(Table1[[#This Row],[Patient Admission Date]],"ddd")</f>
        <v>Wed</v>
      </c>
      <c r="N7568" t="str">
        <f>TEXT(INT(HOUR(Table1[[#This Row],[Patient Admission Date]])/3)*3,"00")&amp;"-"&amp;TEXT(INT(HOUR(Table1[[#This Row],[Patient Admission Date]])/3)*3+3,"00")</f>
        <v>00-03</v>
      </c>
      <c r="O7568" t="str" cm="1">
        <f t="array" ref="O7568">_xlfn.IFS(Table1[[#This Row],[Patient Age]]&lt;=14,"0-14",Table1[[#This Row],[Patient Age]]&lt;=29,"15-29",Table1[[#This Row],[Patient Age]]&lt;=44,"30-44",Table1[[#This Row],[Patient Age]]&lt;=59,"45-59",Table1[[#This Row],[Patient Age]]&lt;=74,"60-74",TRUE,"75+")</f>
        <v>30-44</v>
      </c>
      <c r="P7568" t="str" cm="1">
        <f t="array" ref="P7568">_xlfn.IFS(Table1[[#This Row],[Patient Waittime]]&lt;=15,"0-15",Table1[[#This Row],[Patient Waittime]]&lt;=30,"16-30",Table1[[#This Row],[Patient Waittime]]&lt;=45,"31-45",Table1[[#This Row],[Patient Waittime]]&lt;=60,"46-60",TRUE,"60+")</f>
        <v>46-60</v>
      </c>
      <c r="Q7568">
        <f>--(Table1[[#This Row],[Patient Waittime]]&lt;=30)</f>
        <v>0</v>
      </c>
      <c r="R7568">
        <f>--Table1[[#This Row],[Patient Admission Flag]]</f>
        <v>1</v>
      </c>
      <c r="S7568">
        <f>--AND(Table1[[#This Row],[WithinTarget]]=1,Table1[[#This Row],[Patient Satisfaction Score]]&gt;=7)</f>
        <v>0</v>
      </c>
      <c r="T7568" t="str">
        <f>IF(LEFT(Table1[[#This Row],[Patient Gender]],1)="F","Female","Male")</f>
        <v>Male</v>
      </c>
    </row>
    <row r="7569" spans="1:20" x14ac:dyDescent="0.3">
      <c r="A7569" t="s">
        <v>7673</v>
      </c>
      <c r="B7569" s="1">
        <v>45416.723611111112</v>
      </c>
      <c r="C7569" t="s">
        <v>9</v>
      </c>
      <c r="D7569">
        <v>7</v>
      </c>
      <c r="E7569" t="s">
        <v>18</v>
      </c>
      <c r="F7569" t="s">
        <v>27</v>
      </c>
      <c r="G7569" t="b">
        <v>1</v>
      </c>
      <c r="H7569">
        <v>2</v>
      </c>
      <c r="I7569">
        <v>44</v>
      </c>
      <c r="J7569" t="b">
        <v>1</v>
      </c>
      <c r="K7569">
        <f>YEAR(Table1[[#This Row],[Patient Admission Date]])</f>
        <v>2024</v>
      </c>
      <c r="L7569" t="str">
        <f>TEXT(Table1[[#This Row],[Patient Admission Date]],"mmm")</f>
        <v>May</v>
      </c>
      <c r="M7569" t="str">
        <f>TEXT(Table1[[#This Row],[Patient Admission Date]],"ddd")</f>
        <v>Sat</v>
      </c>
      <c r="N7569" t="str">
        <f>TEXT(INT(HOUR(Table1[[#This Row],[Patient Admission Date]])/3)*3,"00")&amp;"-"&amp;TEXT(INT(HOUR(Table1[[#This Row],[Patient Admission Date]])/3)*3+3,"00")</f>
        <v>15-18</v>
      </c>
      <c r="O7569" t="str" cm="1">
        <f t="array" ref="O7569">_xlfn.IFS(Table1[[#This Row],[Patient Age]]&lt;=14,"0-14",Table1[[#This Row],[Patient Age]]&lt;=29,"15-29",Table1[[#This Row],[Patient Age]]&lt;=44,"30-44",Table1[[#This Row],[Patient Age]]&lt;=59,"45-59",Table1[[#This Row],[Patient Age]]&lt;=74,"60-74",TRUE,"75+")</f>
        <v>0-14</v>
      </c>
      <c r="P7569" t="str" cm="1">
        <f t="array" ref="P7569">_xlfn.IFS(Table1[[#This Row],[Patient Waittime]]&lt;=15,"0-15",Table1[[#This Row],[Patient Waittime]]&lt;=30,"16-30",Table1[[#This Row],[Patient Waittime]]&lt;=45,"31-45",Table1[[#This Row],[Patient Waittime]]&lt;=60,"46-60",TRUE,"60+")</f>
        <v>31-45</v>
      </c>
      <c r="Q7569">
        <f>--(Table1[[#This Row],[Patient Waittime]]&lt;=30)</f>
        <v>0</v>
      </c>
      <c r="R7569">
        <f>--Table1[[#This Row],[Patient Admission Flag]]</f>
        <v>1</v>
      </c>
      <c r="S7569">
        <f>--AND(Table1[[#This Row],[WithinTarget]]=1,Table1[[#This Row],[Patient Satisfaction Score]]&gt;=7)</f>
        <v>0</v>
      </c>
      <c r="T7569" t="str">
        <f>IF(LEFT(Table1[[#This Row],[Patient Gender]],1)="F","Female","Male")</f>
        <v>Male</v>
      </c>
    </row>
    <row r="7570" spans="1:20" x14ac:dyDescent="0.3">
      <c r="A7570" t="s">
        <v>7674</v>
      </c>
      <c r="B7570" s="1">
        <v>45275.048611111109</v>
      </c>
      <c r="C7570" t="s">
        <v>9</v>
      </c>
      <c r="D7570">
        <v>9</v>
      </c>
      <c r="E7570" t="s">
        <v>18</v>
      </c>
      <c r="F7570" t="s">
        <v>27</v>
      </c>
      <c r="G7570" t="b">
        <v>1</v>
      </c>
      <c r="H7570">
        <v>4</v>
      </c>
      <c r="I7570">
        <v>30</v>
      </c>
      <c r="J7570" t="b">
        <v>1</v>
      </c>
      <c r="K7570">
        <f>YEAR(Table1[[#This Row],[Patient Admission Date]])</f>
        <v>2023</v>
      </c>
      <c r="L7570" t="str">
        <f>TEXT(Table1[[#This Row],[Patient Admission Date]],"mmm")</f>
        <v>Dec</v>
      </c>
      <c r="M7570" t="str">
        <f>TEXT(Table1[[#This Row],[Patient Admission Date]],"ddd")</f>
        <v>Fri</v>
      </c>
      <c r="N7570" t="str">
        <f>TEXT(INT(HOUR(Table1[[#This Row],[Patient Admission Date]])/3)*3,"00")&amp;"-"&amp;TEXT(INT(HOUR(Table1[[#This Row],[Patient Admission Date]])/3)*3+3,"00")</f>
        <v>00-03</v>
      </c>
      <c r="O7570" t="str" cm="1">
        <f t="array" ref="O7570">_xlfn.IFS(Table1[[#This Row],[Patient Age]]&lt;=14,"0-14",Table1[[#This Row],[Patient Age]]&lt;=29,"15-29",Table1[[#This Row],[Patient Age]]&lt;=44,"30-44",Table1[[#This Row],[Patient Age]]&lt;=59,"45-59",Table1[[#This Row],[Patient Age]]&lt;=74,"60-74",TRUE,"75+")</f>
        <v>0-14</v>
      </c>
      <c r="P7570" t="str" cm="1">
        <f t="array" ref="P7570">_xlfn.IFS(Table1[[#This Row],[Patient Waittime]]&lt;=15,"0-15",Table1[[#This Row],[Patient Waittime]]&lt;=30,"16-30",Table1[[#This Row],[Patient Waittime]]&lt;=45,"31-45",Table1[[#This Row],[Patient Waittime]]&lt;=60,"46-60",TRUE,"60+")</f>
        <v>16-30</v>
      </c>
      <c r="Q7570">
        <f>--(Table1[[#This Row],[Patient Waittime]]&lt;=30)</f>
        <v>1</v>
      </c>
      <c r="R7570">
        <f>--Table1[[#This Row],[Patient Admission Flag]]</f>
        <v>1</v>
      </c>
      <c r="S7570">
        <f>--AND(Table1[[#This Row],[WithinTarget]]=1,Table1[[#This Row],[Patient Satisfaction Score]]&gt;=7)</f>
        <v>0</v>
      </c>
      <c r="T7570" t="str">
        <f>IF(LEFT(Table1[[#This Row],[Patient Gender]],1)="F","Female","Male")</f>
        <v>Male</v>
      </c>
    </row>
    <row r="7571" spans="1:20" x14ac:dyDescent="0.3">
      <c r="A7571" t="s">
        <v>7675</v>
      </c>
      <c r="B7571" s="1">
        <v>45432.47152777778</v>
      </c>
      <c r="C7571" t="s">
        <v>9</v>
      </c>
      <c r="D7571">
        <v>54</v>
      </c>
      <c r="E7571" t="s">
        <v>18</v>
      </c>
      <c r="F7571" t="s">
        <v>20</v>
      </c>
      <c r="G7571" t="b">
        <v>1</v>
      </c>
      <c r="I7571">
        <v>42</v>
      </c>
      <c r="J7571" t="b">
        <v>1</v>
      </c>
      <c r="K7571">
        <f>YEAR(Table1[[#This Row],[Patient Admission Date]])</f>
        <v>2024</v>
      </c>
      <c r="L7571" t="str">
        <f>TEXT(Table1[[#This Row],[Patient Admission Date]],"mmm")</f>
        <v>May</v>
      </c>
      <c r="M7571" t="str">
        <f>TEXT(Table1[[#This Row],[Patient Admission Date]],"ddd")</f>
        <v>Mon</v>
      </c>
      <c r="N7571" t="str">
        <f>TEXT(INT(HOUR(Table1[[#This Row],[Patient Admission Date]])/3)*3,"00")&amp;"-"&amp;TEXT(INT(HOUR(Table1[[#This Row],[Patient Admission Date]])/3)*3+3,"00")</f>
        <v>09-12</v>
      </c>
      <c r="O7571" t="str" cm="1">
        <f t="array" ref="O7571">_xlfn.IFS(Table1[[#This Row],[Patient Age]]&lt;=14,"0-14",Table1[[#This Row],[Patient Age]]&lt;=29,"15-29",Table1[[#This Row],[Patient Age]]&lt;=44,"30-44",Table1[[#This Row],[Patient Age]]&lt;=59,"45-59",Table1[[#This Row],[Patient Age]]&lt;=74,"60-74",TRUE,"75+")</f>
        <v>45-59</v>
      </c>
      <c r="P7571" t="str" cm="1">
        <f t="array" ref="P7571">_xlfn.IFS(Table1[[#This Row],[Patient Waittime]]&lt;=15,"0-15",Table1[[#This Row],[Patient Waittime]]&lt;=30,"16-30",Table1[[#This Row],[Patient Waittime]]&lt;=45,"31-45",Table1[[#This Row],[Patient Waittime]]&lt;=60,"46-60",TRUE,"60+")</f>
        <v>31-45</v>
      </c>
      <c r="Q7571">
        <f>--(Table1[[#This Row],[Patient Waittime]]&lt;=30)</f>
        <v>0</v>
      </c>
      <c r="R7571">
        <f>--Table1[[#This Row],[Patient Admission Flag]]</f>
        <v>1</v>
      </c>
      <c r="S7571">
        <f>--AND(Table1[[#This Row],[WithinTarget]]=1,Table1[[#This Row],[Patient Satisfaction Score]]&gt;=7)</f>
        <v>0</v>
      </c>
      <c r="T7571" t="str">
        <f>IF(LEFT(Table1[[#This Row],[Patient Gender]],1)="F","Female","Male")</f>
        <v>Male</v>
      </c>
    </row>
    <row r="7572" spans="1:20" x14ac:dyDescent="0.3">
      <c r="A7572" t="s">
        <v>7676</v>
      </c>
      <c r="B7572" s="1">
        <v>45438.895833333336</v>
      </c>
      <c r="C7572" t="s">
        <v>9</v>
      </c>
      <c r="D7572">
        <v>76</v>
      </c>
      <c r="E7572" t="s">
        <v>18</v>
      </c>
      <c r="F7572" t="s">
        <v>20</v>
      </c>
      <c r="G7572" t="b">
        <v>1</v>
      </c>
      <c r="I7572">
        <v>57</v>
      </c>
      <c r="J7572" t="b">
        <v>1</v>
      </c>
      <c r="K7572">
        <f>YEAR(Table1[[#This Row],[Patient Admission Date]])</f>
        <v>2024</v>
      </c>
      <c r="L7572" t="str">
        <f>TEXT(Table1[[#This Row],[Patient Admission Date]],"mmm")</f>
        <v>May</v>
      </c>
      <c r="M7572" t="str">
        <f>TEXT(Table1[[#This Row],[Patient Admission Date]],"ddd")</f>
        <v>Sun</v>
      </c>
      <c r="N7572" t="str">
        <f>TEXT(INT(HOUR(Table1[[#This Row],[Patient Admission Date]])/3)*3,"00")&amp;"-"&amp;TEXT(INT(HOUR(Table1[[#This Row],[Patient Admission Date]])/3)*3+3,"00")</f>
        <v>21-24</v>
      </c>
      <c r="O7572" t="str" cm="1">
        <f t="array" ref="O7572">_xlfn.IFS(Table1[[#This Row],[Patient Age]]&lt;=14,"0-14",Table1[[#This Row],[Patient Age]]&lt;=29,"15-29",Table1[[#This Row],[Patient Age]]&lt;=44,"30-44",Table1[[#This Row],[Patient Age]]&lt;=59,"45-59",Table1[[#This Row],[Patient Age]]&lt;=74,"60-74",TRUE,"75+")</f>
        <v>75+</v>
      </c>
      <c r="P7572" t="str" cm="1">
        <f t="array" ref="P7572">_xlfn.IFS(Table1[[#This Row],[Patient Waittime]]&lt;=15,"0-15",Table1[[#This Row],[Patient Waittime]]&lt;=30,"16-30",Table1[[#This Row],[Patient Waittime]]&lt;=45,"31-45",Table1[[#This Row],[Patient Waittime]]&lt;=60,"46-60",TRUE,"60+")</f>
        <v>46-60</v>
      </c>
      <c r="Q7572">
        <f>--(Table1[[#This Row],[Patient Waittime]]&lt;=30)</f>
        <v>0</v>
      </c>
      <c r="R7572">
        <f>--Table1[[#This Row],[Patient Admission Flag]]</f>
        <v>1</v>
      </c>
      <c r="S7572">
        <f>--AND(Table1[[#This Row],[WithinTarget]]=1,Table1[[#This Row],[Patient Satisfaction Score]]&gt;=7)</f>
        <v>0</v>
      </c>
      <c r="T7572" t="str">
        <f>IF(LEFT(Table1[[#This Row],[Patient Gender]],1)="F","Female","Male")</f>
        <v>Male</v>
      </c>
    </row>
    <row r="7573" spans="1:20" x14ac:dyDescent="0.3">
      <c r="A7573" t="s">
        <v>7677</v>
      </c>
      <c r="B7573" s="1">
        <v>45367.6875</v>
      </c>
      <c r="C7573" t="s">
        <v>9</v>
      </c>
      <c r="D7573">
        <v>56</v>
      </c>
      <c r="E7573" t="s">
        <v>18</v>
      </c>
      <c r="F7573" t="s">
        <v>15</v>
      </c>
      <c r="G7573" t="b">
        <v>1</v>
      </c>
      <c r="I7573">
        <v>33</v>
      </c>
      <c r="J7573" t="b">
        <v>1</v>
      </c>
      <c r="K7573">
        <f>YEAR(Table1[[#This Row],[Patient Admission Date]])</f>
        <v>2024</v>
      </c>
      <c r="L7573" t="str">
        <f>TEXT(Table1[[#This Row],[Patient Admission Date]],"mmm")</f>
        <v>Mar</v>
      </c>
      <c r="M7573" t="str">
        <f>TEXT(Table1[[#This Row],[Patient Admission Date]],"ddd")</f>
        <v>Sat</v>
      </c>
      <c r="N7573" t="str">
        <f>TEXT(INT(HOUR(Table1[[#This Row],[Patient Admission Date]])/3)*3,"00")&amp;"-"&amp;TEXT(INT(HOUR(Table1[[#This Row],[Patient Admission Date]])/3)*3+3,"00")</f>
        <v>15-18</v>
      </c>
      <c r="O7573" t="str" cm="1">
        <f t="array" ref="O7573">_xlfn.IFS(Table1[[#This Row],[Patient Age]]&lt;=14,"0-14",Table1[[#This Row],[Patient Age]]&lt;=29,"15-29",Table1[[#This Row],[Patient Age]]&lt;=44,"30-44",Table1[[#This Row],[Patient Age]]&lt;=59,"45-59",Table1[[#This Row],[Patient Age]]&lt;=74,"60-74",TRUE,"75+")</f>
        <v>45-59</v>
      </c>
      <c r="P7573" t="str" cm="1">
        <f t="array" ref="P7573">_xlfn.IFS(Table1[[#This Row],[Patient Waittime]]&lt;=15,"0-15",Table1[[#This Row],[Patient Waittime]]&lt;=30,"16-30",Table1[[#This Row],[Patient Waittime]]&lt;=45,"31-45",Table1[[#This Row],[Patient Waittime]]&lt;=60,"46-60",TRUE,"60+")</f>
        <v>31-45</v>
      </c>
      <c r="Q7573">
        <f>--(Table1[[#This Row],[Patient Waittime]]&lt;=30)</f>
        <v>0</v>
      </c>
      <c r="R7573">
        <f>--Table1[[#This Row],[Patient Admission Flag]]</f>
        <v>1</v>
      </c>
      <c r="S7573">
        <f>--AND(Table1[[#This Row],[WithinTarget]]=1,Table1[[#This Row],[Patient Satisfaction Score]]&gt;=7)</f>
        <v>0</v>
      </c>
      <c r="T7573" t="str">
        <f>IF(LEFT(Table1[[#This Row],[Patient Gender]],1)="F","Female","Male")</f>
        <v>Male</v>
      </c>
    </row>
    <row r="7574" spans="1:20" x14ac:dyDescent="0.3">
      <c r="A7574" t="s">
        <v>7678</v>
      </c>
      <c r="B7574" s="1">
        <v>45192.168055555558</v>
      </c>
      <c r="C7574" t="s">
        <v>9</v>
      </c>
      <c r="D7574">
        <v>56</v>
      </c>
      <c r="E7574" t="s">
        <v>18</v>
      </c>
      <c r="F7574" t="s">
        <v>15</v>
      </c>
      <c r="G7574" t="b">
        <v>1</v>
      </c>
      <c r="I7574">
        <v>26</v>
      </c>
      <c r="J7574" t="b">
        <v>1</v>
      </c>
      <c r="K7574">
        <f>YEAR(Table1[[#This Row],[Patient Admission Date]])</f>
        <v>2023</v>
      </c>
      <c r="L7574" t="str">
        <f>TEXT(Table1[[#This Row],[Patient Admission Date]],"mmm")</f>
        <v>Sep</v>
      </c>
      <c r="M7574" t="str">
        <f>TEXT(Table1[[#This Row],[Patient Admission Date]],"ddd")</f>
        <v>Sat</v>
      </c>
      <c r="N7574" t="str">
        <f>TEXT(INT(HOUR(Table1[[#This Row],[Patient Admission Date]])/3)*3,"00")&amp;"-"&amp;TEXT(INT(HOUR(Table1[[#This Row],[Patient Admission Date]])/3)*3+3,"00")</f>
        <v>03-06</v>
      </c>
      <c r="O7574" t="str" cm="1">
        <f t="array" ref="O7574">_xlfn.IFS(Table1[[#This Row],[Patient Age]]&lt;=14,"0-14",Table1[[#This Row],[Patient Age]]&lt;=29,"15-29",Table1[[#This Row],[Patient Age]]&lt;=44,"30-44",Table1[[#This Row],[Patient Age]]&lt;=59,"45-59",Table1[[#This Row],[Patient Age]]&lt;=74,"60-74",TRUE,"75+")</f>
        <v>45-59</v>
      </c>
      <c r="P7574" t="str" cm="1">
        <f t="array" ref="P7574">_xlfn.IFS(Table1[[#This Row],[Patient Waittime]]&lt;=15,"0-15",Table1[[#This Row],[Patient Waittime]]&lt;=30,"16-30",Table1[[#This Row],[Patient Waittime]]&lt;=45,"31-45",Table1[[#This Row],[Patient Waittime]]&lt;=60,"46-60",TRUE,"60+")</f>
        <v>16-30</v>
      </c>
      <c r="Q7574">
        <f>--(Table1[[#This Row],[Patient Waittime]]&lt;=30)</f>
        <v>1</v>
      </c>
      <c r="R7574">
        <f>--Table1[[#This Row],[Patient Admission Flag]]</f>
        <v>1</v>
      </c>
      <c r="S7574">
        <f>--AND(Table1[[#This Row],[WithinTarget]]=1,Table1[[#This Row],[Patient Satisfaction Score]]&gt;=7)</f>
        <v>0</v>
      </c>
      <c r="T7574" t="str">
        <f>IF(LEFT(Table1[[#This Row],[Patient Gender]],1)="F","Female","Male")</f>
        <v>Male</v>
      </c>
    </row>
    <row r="7575" spans="1:20" x14ac:dyDescent="0.3">
      <c r="A7575" t="s">
        <v>7679</v>
      </c>
      <c r="B7575" s="1">
        <v>45038.59097222222</v>
      </c>
      <c r="C7575" t="s">
        <v>9</v>
      </c>
      <c r="D7575">
        <v>71</v>
      </c>
      <c r="E7575" t="s">
        <v>18</v>
      </c>
      <c r="F7575" t="s">
        <v>15</v>
      </c>
      <c r="G7575" t="b">
        <v>1</v>
      </c>
      <c r="I7575">
        <v>57</v>
      </c>
      <c r="J7575" t="b">
        <v>1</v>
      </c>
      <c r="K7575">
        <f>YEAR(Table1[[#This Row],[Patient Admission Date]])</f>
        <v>2023</v>
      </c>
      <c r="L7575" t="str">
        <f>TEXT(Table1[[#This Row],[Patient Admission Date]],"mmm")</f>
        <v>Apr</v>
      </c>
      <c r="M7575" t="str">
        <f>TEXT(Table1[[#This Row],[Patient Admission Date]],"ddd")</f>
        <v>Sat</v>
      </c>
      <c r="N7575" t="str">
        <f>TEXT(INT(HOUR(Table1[[#This Row],[Patient Admission Date]])/3)*3,"00")&amp;"-"&amp;TEXT(INT(HOUR(Table1[[#This Row],[Patient Admission Date]])/3)*3+3,"00")</f>
        <v>12-15</v>
      </c>
      <c r="O7575" t="str" cm="1">
        <f t="array" ref="O7575">_xlfn.IFS(Table1[[#This Row],[Patient Age]]&lt;=14,"0-14",Table1[[#This Row],[Patient Age]]&lt;=29,"15-29",Table1[[#This Row],[Patient Age]]&lt;=44,"30-44",Table1[[#This Row],[Patient Age]]&lt;=59,"45-59",Table1[[#This Row],[Patient Age]]&lt;=74,"60-74",TRUE,"75+")</f>
        <v>60-74</v>
      </c>
      <c r="P7575" t="str" cm="1">
        <f t="array" ref="P7575">_xlfn.IFS(Table1[[#This Row],[Patient Waittime]]&lt;=15,"0-15",Table1[[#This Row],[Patient Waittime]]&lt;=30,"16-30",Table1[[#This Row],[Patient Waittime]]&lt;=45,"31-45",Table1[[#This Row],[Patient Waittime]]&lt;=60,"46-60",TRUE,"60+")</f>
        <v>46-60</v>
      </c>
      <c r="Q7575">
        <f>--(Table1[[#This Row],[Patient Waittime]]&lt;=30)</f>
        <v>0</v>
      </c>
      <c r="R7575">
        <f>--Table1[[#This Row],[Patient Admission Flag]]</f>
        <v>1</v>
      </c>
      <c r="S7575">
        <f>--AND(Table1[[#This Row],[WithinTarget]]=1,Table1[[#This Row],[Patient Satisfaction Score]]&gt;=7)</f>
        <v>0</v>
      </c>
      <c r="T7575" t="str">
        <f>IF(LEFT(Table1[[#This Row],[Patient Gender]],1)="F","Female","Male")</f>
        <v>Male</v>
      </c>
    </row>
    <row r="7576" spans="1:20" x14ac:dyDescent="0.3">
      <c r="A7576" t="s">
        <v>7680</v>
      </c>
      <c r="B7576" s="1">
        <v>45030.34375</v>
      </c>
      <c r="C7576" t="s">
        <v>9</v>
      </c>
      <c r="D7576">
        <v>25</v>
      </c>
      <c r="E7576" t="s">
        <v>18</v>
      </c>
      <c r="F7576" t="s">
        <v>15</v>
      </c>
      <c r="G7576" t="b">
        <v>1</v>
      </c>
      <c r="I7576">
        <v>59</v>
      </c>
      <c r="J7576" t="b">
        <v>1</v>
      </c>
      <c r="K7576">
        <f>YEAR(Table1[[#This Row],[Patient Admission Date]])</f>
        <v>2023</v>
      </c>
      <c r="L7576" t="str">
        <f>TEXT(Table1[[#This Row],[Patient Admission Date]],"mmm")</f>
        <v>Apr</v>
      </c>
      <c r="M7576" t="str">
        <f>TEXT(Table1[[#This Row],[Patient Admission Date]],"ddd")</f>
        <v>Fri</v>
      </c>
      <c r="N7576" t="str">
        <f>TEXT(INT(HOUR(Table1[[#This Row],[Patient Admission Date]])/3)*3,"00")&amp;"-"&amp;TEXT(INT(HOUR(Table1[[#This Row],[Patient Admission Date]])/3)*3+3,"00")</f>
        <v>06-09</v>
      </c>
      <c r="O7576" t="str" cm="1">
        <f t="array" ref="O7576">_xlfn.IFS(Table1[[#This Row],[Patient Age]]&lt;=14,"0-14",Table1[[#This Row],[Patient Age]]&lt;=29,"15-29",Table1[[#This Row],[Patient Age]]&lt;=44,"30-44",Table1[[#This Row],[Patient Age]]&lt;=59,"45-59",Table1[[#This Row],[Patient Age]]&lt;=74,"60-74",TRUE,"75+")</f>
        <v>15-29</v>
      </c>
      <c r="P7576" t="str" cm="1">
        <f t="array" ref="P7576">_xlfn.IFS(Table1[[#This Row],[Patient Waittime]]&lt;=15,"0-15",Table1[[#This Row],[Patient Waittime]]&lt;=30,"16-30",Table1[[#This Row],[Patient Waittime]]&lt;=45,"31-45",Table1[[#This Row],[Patient Waittime]]&lt;=60,"46-60",TRUE,"60+")</f>
        <v>46-60</v>
      </c>
      <c r="Q7576">
        <f>--(Table1[[#This Row],[Patient Waittime]]&lt;=30)</f>
        <v>0</v>
      </c>
      <c r="R7576">
        <f>--Table1[[#This Row],[Patient Admission Flag]]</f>
        <v>1</v>
      </c>
      <c r="S7576">
        <f>--AND(Table1[[#This Row],[WithinTarget]]=1,Table1[[#This Row],[Patient Satisfaction Score]]&gt;=7)</f>
        <v>0</v>
      </c>
      <c r="T7576" t="str">
        <f>IF(LEFT(Table1[[#This Row],[Patient Gender]],1)="F","Female","Male")</f>
        <v>Male</v>
      </c>
    </row>
    <row r="7577" spans="1:20" x14ac:dyDescent="0.3">
      <c r="A7577" t="s">
        <v>7681</v>
      </c>
      <c r="B7577" s="1">
        <v>45474.083333333336</v>
      </c>
      <c r="C7577" t="s">
        <v>9</v>
      </c>
      <c r="D7577">
        <v>2</v>
      </c>
      <c r="E7577" t="s">
        <v>18</v>
      </c>
      <c r="F7577" t="s">
        <v>15</v>
      </c>
      <c r="G7577" t="b">
        <v>1</v>
      </c>
      <c r="I7577">
        <v>27</v>
      </c>
      <c r="J7577" t="b">
        <v>1</v>
      </c>
      <c r="K7577">
        <f>YEAR(Table1[[#This Row],[Patient Admission Date]])</f>
        <v>2024</v>
      </c>
      <c r="L7577" t="str">
        <f>TEXT(Table1[[#This Row],[Patient Admission Date]],"mmm")</f>
        <v>Jul</v>
      </c>
      <c r="M7577" t="str">
        <f>TEXT(Table1[[#This Row],[Patient Admission Date]],"ddd")</f>
        <v>Mon</v>
      </c>
      <c r="N7577" t="str">
        <f>TEXT(INT(HOUR(Table1[[#This Row],[Patient Admission Date]])/3)*3,"00")&amp;"-"&amp;TEXT(INT(HOUR(Table1[[#This Row],[Patient Admission Date]])/3)*3+3,"00")</f>
        <v>00-03</v>
      </c>
      <c r="O7577" t="str" cm="1">
        <f t="array" ref="O7577">_xlfn.IFS(Table1[[#This Row],[Patient Age]]&lt;=14,"0-14",Table1[[#This Row],[Patient Age]]&lt;=29,"15-29",Table1[[#This Row],[Patient Age]]&lt;=44,"30-44",Table1[[#This Row],[Patient Age]]&lt;=59,"45-59",Table1[[#This Row],[Patient Age]]&lt;=74,"60-74",TRUE,"75+")</f>
        <v>0-14</v>
      </c>
      <c r="P7577" t="str" cm="1">
        <f t="array" ref="P7577">_xlfn.IFS(Table1[[#This Row],[Patient Waittime]]&lt;=15,"0-15",Table1[[#This Row],[Patient Waittime]]&lt;=30,"16-30",Table1[[#This Row],[Patient Waittime]]&lt;=45,"31-45",Table1[[#This Row],[Patient Waittime]]&lt;=60,"46-60",TRUE,"60+")</f>
        <v>16-30</v>
      </c>
      <c r="Q7577">
        <f>--(Table1[[#This Row],[Patient Waittime]]&lt;=30)</f>
        <v>1</v>
      </c>
      <c r="R7577">
        <f>--Table1[[#This Row],[Patient Admission Flag]]</f>
        <v>1</v>
      </c>
      <c r="S7577">
        <f>--AND(Table1[[#This Row],[WithinTarget]]=1,Table1[[#This Row],[Patient Satisfaction Score]]&gt;=7)</f>
        <v>0</v>
      </c>
      <c r="T7577" t="str">
        <f>IF(LEFT(Table1[[#This Row],[Patient Gender]],1)="F","Female","Male")</f>
        <v>Male</v>
      </c>
    </row>
    <row r="7578" spans="1:20" x14ac:dyDescent="0.3">
      <c r="A7578" t="s">
        <v>7682</v>
      </c>
      <c r="B7578" s="1">
        <v>45264.820833333331</v>
      </c>
      <c r="C7578" t="s">
        <v>9</v>
      </c>
      <c r="D7578">
        <v>14</v>
      </c>
      <c r="E7578" t="s">
        <v>18</v>
      </c>
      <c r="F7578" t="s">
        <v>15</v>
      </c>
      <c r="G7578" t="b">
        <v>1</v>
      </c>
      <c r="I7578">
        <v>32</v>
      </c>
      <c r="J7578" t="b">
        <v>1</v>
      </c>
      <c r="K7578">
        <f>YEAR(Table1[[#This Row],[Patient Admission Date]])</f>
        <v>2023</v>
      </c>
      <c r="L7578" t="str">
        <f>TEXT(Table1[[#This Row],[Patient Admission Date]],"mmm")</f>
        <v>Dec</v>
      </c>
      <c r="M7578" t="str">
        <f>TEXT(Table1[[#This Row],[Patient Admission Date]],"ddd")</f>
        <v>Mon</v>
      </c>
      <c r="N7578" t="str">
        <f>TEXT(INT(HOUR(Table1[[#This Row],[Patient Admission Date]])/3)*3,"00")&amp;"-"&amp;TEXT(INT(HOUR(Table1[[#This Row],[Patient Admission Date]])/3)*3+3,"00")</f>
        <v>18-21</v>
      </c>
      <c r="O7578" t="str" cm="1">
        <f t="array" ref="O7578">_xlfn.IFS(Table1[[#This Row],[Patient Age]]&lt;=14,"0-14",Table1[[#This Row],[Patient Age]]&lt;=29,"15-29",Table1[[#This Row],[Patient Age]]&lt;=44,"30-44",Table1[[#This Row],[Patient Age]]&lt;=59,"45-59",Table1[[#This Row],[Patient Age]]&lt;=74,"60-74",TRUE,"75+")</f>
        <v>0-14</v>
      </c>
      <c r="P7578" t="str" cm="1">
        <f t="array" ref="P7578">_xlfn.IFS(Table1[[#This Row],[Patient Waittime]]&lt;=15,"0-15",Table1[[#This Row],[Patient Waittime]]&lt;=30,"16-30",Table1[[#This Row],[Patient Waittime]]&lt;=45,"31-45",Table1[[#This Row],[Patient Waittime]]&lt;=60,"46-60",TRUE,"60+")</f>
        <v>31-45</v>
      </c>
      <c r="Q7578">
        <f>--(Table1[[#This Row],[Patient Waittime]]&lt;=30)</f>
        <v>0</v>
      </c>
      <c r="R7578">
        <f>--Table1[[#This Row],[Patient Admission Flag]]</f>
        <v>1</v>
      </c>
      <c r="S7578">
        <f>--AND(Table1[[#This Row],[WithinTarget]]=1,Table1[[#This Row],[Patient Satisfaction Score]]&gt;=7)</f>
        <v>0</v>
      </c>
      <c r="T7578" t="str">
        <f>IF(LEFT(Table1[[#This Row],[Patient Gender]],1)="F","Female","Male")</f>
        <v>Male</v>
      </c>
    </row>
    <row r="7579" spans="1:20" x14ac:dyDescent="0.3">
      <c r="A7579" t="s">
        <v>7683</v>
      </c>
      <c r="B7579" s="1">
        <v>45033.32916666667</v>
      </c>
      <c r="C7579" t="s">
        <v>9</v>
      </c>
      <c r="D7579">
        <v>62</v>
      </c>
      <c r="E7579" t="s">
        <v>18</v>
      </c>
      <c r="F7579" t="s">
        <v>15</v>
      </c>
      <c r="G7579" t="b">
        <v>1</v>
      </c>
      <c r="I7579">
        <v>33</v>
      </c>
      <c r="J7579" t="b">
        <v>1</v>
      </c>
      <c r="K7579">
        <f>YEAR(Table1[[#This Row],[Patient Admission Date]])</f>
        <v>2023</v>
      </c>
      <c r="L7579" t="str">
        <f>TEXT(Table1[[#This Row],[Patient Admission Date]],"mmm")</f>
        <v>Apr</v>
      </c>
      <c r="M7579" t="str">
        <f>TEXT(Table1[[#This Row],[Patient Admission Date]],"ddd")</f>
        <v>Mon</v>
      </c>
      <c r="N7579" t="str">
        <f>TEXT(INT(HOUR(Table1[[#This Row],[Patient Admission Date]])/3)*3,"00")&amp;"-"&amp;TEXT(INT(HOUR(Table1[[#This Row],[Patient Admission Date]])/3)*3+3,"00")</f>
        <v>06-09</v>
      </c>
      <c r="O7579" t="str" cm="1">
        <f t="array" ref="O7579">_xlfn.IFS(Table1[[#This Row],[Patient Age]]&lt;=14,"0-14",Table1[[#This Row],[Patient Age]]&lt;=29,"15-29",Table1[[#This Row],[Patient Age]]&lt;=44,"30-44",Table1[[#This Row],[Patient Age]]&lt;=59,"45-59",Table1[[#This Row],[Patient Age]]&lt;=74,"60-74",TRUE,"75+")</f>
        <v>60-74</v>
      </c>
      <c r="P7579" t="str" cm="1">
        <f t="array" ref="P7579">_xlfn.IFS(Table1[[#This Row],[Patient Waittime]]&lt;=15,"0-15",Table1[[#This Row],[Patient Waittime]]&lt;=30,"16-30",Table1[[#This Row],[Patient Waittime]]&lt;=45,"31-45",Table1[[#This Row],[Patient Waittime]]&lt;=60,"46-60",TRUE,"60+")</f>
        <v>31-45</v>
      </c>
      <c r="Q7579">
        <f>--(Table1[[#This Row],[Patient Waittime]]&lt;=30)</f>
        <v>0</v>
      </c>
      <c r="R7579">
        <f>--Table1[[#This Row],[Patient Admission Flag]]</f>
        <v>1</v>
      </c>
      <c r="S7579">
        <f>--AND(Table1[[#This Row],[WithinTarget]]=1,Table1[[#This Row],[Patient Satisfaction Score]]&gt;=7)</f>
        <v>0</v>
      </c>
      <c r="T7579" t="str">
        <f>IF(LEFT(Table1[[#This Row],[Patient Gender]],1)="F","Female","Male")</f>
        <v>Male</v>
      </c>
    </row>
    <row r="7580" spans="1:20" x14ac:dyDescent="0.3">
      <c r="A7580" t="s">
        <v>7684</v>
      </c>
      <c r="B7580" s="1">
        <v>45400.054166666669</v>
      </c>
      <c r="C7580" t="s">
        <v>9</v>
      </c>
      <c r="D7580">
        <v>27</v>
      </c>
      <c r="E7580" t="s">
        <v>18</v>
      </c>
      <c r="F7580" t="s">
        <v>15</v>
      </c>
      <c r="G7580" t="b">
        <v>1</v>
      </c>
      <c r="I7580">
        <v>10</v>
      </c>
      <c r="J7580" t="b">
        <v>1</v>
      </c>
      <c r="K7580">
        <f>YEAR(Table1[[#This Row],[Patient Admission Date]])</f>
        <v>2024</v>
      </c>
      <c r="L7580" t="str">
        <f>TEXT(Table1[[#This Row],[Patient Admission Date]],"mmm")</f>
        <v>Apr</v>
      </c>
      <c r="M7580" t="str">
        <f>TEXT(Table1[[#This Row],[Patient Admission Date]],"ddd")</f>
        <v>Thu</v>
      </c>
      <c r="N7580" t="str">
        <f>TEXT(INT(HOUR(Table1[[#This Row],[Patient Admission Date]])/3)*3,"00")&amp;"-"&amp;TEXT(INT(HOUR(Table1[[#This Row],[Patient Admission Date]])/3)*3+3,"00")</f>
        <v>00-03</v>
      </c>
      <c r="O7580" t="str" cm="1">
        <f t="array" ref="O7580">_xlfn.IFS(Table1[[#This Row],[Patient Age]]&lt;=14,"0-14",Table1[[#This Row],[Patient Age]]&lt;=29,"15-29",Table1[[#This Row],[Patient Age]]&lt;=44,"30-44",Table1[[#This Row],[Patient Age]]&lt;=59,"45-59",Table1[[#This Row],[Patient Age]]&lt;=74,"60-74",TRUE,"75+")</f>
        <v>15-29</v>
      </c>
      <c r="P7580" t="str" cm="1">
        <f t="array" ref="P7580">_xlfn.IFS(Table1[[#This Row],[Patient Waittime]]&lt;=15,"0-15",Table1[[#This Row],[Patient Waittime]]&lt;=30,"16-30",Table1[[#This Row],[Patient Waittime]]&lt;=45,"31-45",Table1[[#This Row],[Patient Waittime]]&lt;=60,"46-60",TRUE,"60+")</f>
        <v>0-15</v>
      </c>
      <c r="Q7580">
        <f>--(Table1[[#This Row],[Patient Waittime]]&lt;=30)</f>
        <v>1</v>
      </c>
      <c r="R7580">
        <f>--Table1[[#This Row],[Patient Admission Flag]]</f>
        <v>1</v>
      </c>
      <c r="S7580">
        <f>--AND(Table1[[#This Row],[WithinTarget]]=1,Table1[[#This Row],[Patient Satisfaction Score]]&gt;=7)</f>
        <v>0</v>
      </c>
      <c r="T7580" t="str">
        <f>IF(LEFT(Table1[[#This Row],[Patient Gender]],1)="F","Female","Male")</f>
        <v>Male</v>
      </c>
    </row>
    <row r="7581" spans="1:20" x14ac:dyDescent="0.3">
      <c r="A7581" t="s">
        <v>7685</v>
      </c>
      <c r="B7581" s="1">
        <v>45116.065972222219</v>
      </c>
      <c r="C7581" t="s">
        <v>9</v>
      </c>
      <c r="D7581">
        <v>29</v>
      </c>
      <c r="E7581" t="s">
        <v>18</v>
      </c>
      <c r="F7581" t="s">
        <v>15</v>
      </c>
      <c r="G7581" t="b">
        <v>1</v>
      </c>
      <c r="I7581">
        <v>17</v>
      </c>
      <c r="J7581" t="b">
        <v>1</v>
      </c>
      <c r="K7581">
        <f>YEAR(Table1[[#This Row],[Patient Admission Date]])</f>
        <v>2023</v>
      </c>
      <c r="L7581" t="str">
        <f>TEXT(Table1[[#This Row],[Patient Admission Date]],"mmm")</f>
        <v>Jul</v>
      </c>
      <c r="M7581" t="str">
        <f>TEXT(Table1[[#This Row],[Patient Admission Date]],"ddd")</f>
        <v>Sun</v>
      </c>
      <c r="N7581" t="str">
        <f>TEXT(INT(HOUR(Table1[[#This Row],[Patient Admission Date]])/3)*3,"00")&amp;"-"&amp;TEXT(INT(HOUR(Table1[[#This Row],[Patient Admission Date]])/3)*3+3,"00")</f>
        <v>00-03</v>
      </c>
      <c r="O7581" t="str" cm="1">
        <f t="array" ref="O7581">_xlfn.IFS(Table1[[#This Row],[Patient Age]]&lt;=14,"0-14",Table1[[#This Row],[Patient Age]]&lt;=29,"15-29",Table1[[#This Row],[Patient Age]]&lt;=44,"30-44",Table1[[#This Row],[Patient Age]]&lt;=59,"45-59",Table1[[#This Row],[Patient Age]]&lt;=74,"60-74",TRUE,"75+")</f>
        <v>15-29</v>
      </c>
      <c r="P7581" t="str" cm="1">
        <f t="array" ref="P7581">_xlfn.IFS(Table1[[#This Row],[Patient Waittime]]&lt;=15,"0-15",Table1[[#This Row],[Patient Waittime]]&lt;=30,"16-30",Table1[[#This Row],[Patient Waittime]]&lt;=45,"31-45",Table1[[#This Row],[Patient Waittime]]&lt;=60,"46-60",TRUE,"60+")</f>
        <v>16-30</v>
      </c>
      <c r="Q7581">
        <f>--(Table1[[#This Row],[Patient Waittime]]&lt;=30)</f>
        <v>1</v>
      </c>
      <c r="R7581">
        <f>--Table1[[#This Row],[Patient Admission Flag]]</f>
        <v>1</v>
      </c>
      <c r="S7581">
        <f>--AND(Table1[[#This Row],[WithinTarget]]=1,Table1[[#This Row],[Patient Satisfaction Score]]&gt;=7)</f>
        <v>0</v>
      </c>
      <c r="T7581" t="str">
        <f>IF(LEFT(Table1[[#This Row],[Patient Gender]],1)="F","Female","Male")</f>
        <v>Male</v>
      </c>
    </row>
    <row r="7582" spans="1:20" x14ac:dyDescent="0.3">
      <c r="A7582" t="s">
        <v>7686</v>
      </c>
      <c r="B7582" s="1">
        <v>45271.400694444441</v>
      </c>
      <c r="C7582" t="s">
        <v>9</v>
      </c>
      <c r="D7582">
        <v>15</v>
      </c>
      <c r="E7582" t="s">
        <v>18</v>
      </c>
      <c r="F7582" t="s">
        <v>15</v>
      </c>
      <c r="G7582" t="b">
        <v>1</v>
      </c>
      <c r="I7582">
        <v>22</v>
      </c>
      <c r="J7582" t="b">
        <v>1</v>
      </c>
      <c r="K7582">
        <f>YEAR(Table1[[#This Row],[Patient Admission Date]])</f>
        <v>2023</v>
      </c>
      <c r="L7582" t="str">
        <f>TEXT(Table1[[#This Row],[Patient Admission Date]],"mmm")</f>
        <v>Dec</v>
      </c>
      <c r="M7582" t="str">
        <f>TEXT(Table1[[#This Row],[Patient Admission Date]],"ddd")</f>
        <v>Mon</v>
      </c>
      <c r="N7582" t="str">
        <f>TEXT(INT(HOUR(Table1[[#This Row],[Patient Admission Date]])/3)*3,"00")&amp;"-"&amp;TEXT(INT(HOUR(Table1[[#This Row],[Patient Admission Date]])/3)*3+3,"00")</f>
        <v>09-12</v>
      </c>
      <c r="O7582" t="str" cm="1">
        <f t="array" ref="O7582">_xlfn.IFS(Table1[[#This Row],[Patient Age]]&lt;=14,"0-14",Table1[[#This Row],[Patient Age]]&lt;=29,"15-29",Table1[[#This Row],[Patient Age]]&lt;=44,"30-44",Table1[[#This Row],[Patient Age]]&lt;=59,"45-59",Table1[[#This Row],[Patient Age]]&lt;=74,"60-74",TRUE,"75+")</f>
        <v>15-29</v>
      </c>
      <c r="P7582" t="str" cm="1">
        <f t="array" ref="P7582">_xlfn.IFS(Table1[[#This Row],[Patient Waittime]]&lt;=15,"0-15",Table1[[#This Row],[Patient Waittime]]&lt;=30,"16-30",Table1[[#This Row],[Patient Waittime]]&lt;=45,"31-45",Table1[[#This Row],[Patient Waittime]]&lt;=60,"46-60",TRUE,"60+")</f>
        <v>16-30</v>
      </c>
      <c r="Q7582">
        <f>--(Table1[[#This Row],[Patient Waittime]]&lt;=30)</f>
        <v>1</v>
      </c>
      <c r="R7582">
        <f>--Table1[[#This Row],[Patient Admission Flag]]</f>
        <v>1</v>
      </c>
      <c r="S7582">
        <f>--AND(Table1[[#This Row],[WithinTarget]]=1,Table1[[#This Row],[Patient Satisfaction Score]]&gt;=7)</f>
        <v>0</v>
      </c>
      <c r="T7582" t="str">
        <f>IF(LEFT(Table1[[#This Row],[Patient Gender]],1)="F","Female","Male")</f>
        <v>Male</v>
      </c>
    </row>
    <row r="7583" spans="1:20" x14ac:dyDescent="0.3">
      <c r="A7583" t="s">
        <v>7687</v>
      </c>
      <c r="B7583" s="1">
        <v>45224.686805555553</v>
      </c>
      <c r="C7583" t="s">
        <v>9</v>
      </c>
      <c r="D7583">
        <v>6</v>
      </c>
      <c r="E7583" t="s">
        <v>18</v>
      </c>
      <c r="F7583" t="s">
        <v>15</v>
      </c>
      <c r="G7583" t="b">
        <v>1</v>
      </c>
      <c r="I7583">
        <v>17</v>
      </c>
      <c r="J7583" t="b">
        <v>1</v>
      </c>
      <c r="K7583">
        <f>YEAR(Table1[[#This Row],[Patient Admission Date]])</f>
        <v>2023</v>
      </c>
      <c r="L7583" t="str">
        <f>TEXT(Table1[[#This Row],[Patient Admission Date]],"mmm")</f>
        <v>Oct</v>
      </c>
      <c r="M7583" t="str">
        <f>TEXT(Table1[[#This Row],[Patient Admission Date]],"ddd")</f>
        <v>Wed</v>
      </c>
      <c r="N7583" t="str">
        <f>TEXT(INT(HOUR(Table1[[#This Row],[Patient Admission Date]])/3)*3,"00")&amp;"-"&amp;TEXT(INT(HOUR(Table1[[#This Row],[Patient Admission Date]])/3)*3+3,"00")</f>
        <v>15-18</v>
      </c>
      <c r="O7583" t="str" cm="1">
        <f t="array" ref="O7583">_xlfn.IFS(Table1[[#This Row],[Patient Age]]&lt;=14,"0-14",Table1[[#This Row],[Patient Age]]&lt;=29,"15-29",Table1[[#This Row],[Patient Age]]&lt;=44,"30-44",Table1[[#This Row],[Patient Age]]&lt;=59,"45-59",Table1[[#This Row],[Patient Age]]&lt;=74,"60-74",TRUE,"75+")</f>
        <v>0-14</v>
      </c>
      <c r="P7583" t="str" cm="1">
        <f t="array" ref="P7583">_xlfn.IFS(Table1[[#This Row],[Patient Waittime]]&lt;=15,"0-15",Table1[[#This Row],[Patient Waittime]]&lt;=30,"16-30",Table1[[#This Row],[Patient Waittime]]&lt;=45,"31-45",Table1[[#This Row],[Patient Waittime]]&lt;=60,"46-60",TRUE,"60+")</f>
        <v>16-30</v>
      </c>
      <c r="Q7583">
        <f>--(Table1[[#This Row],[Patient Waittime]]&lt;=30)</f>
        <v>1</v>
      </c>
      <c r="R7583">
        <f>--Table1[[#This Row],[Patient Admission Flag]]</f>
        <v>1</v>
      </c>
      <c r="S7583">
        <f>--AND(Table1[[#This Row],[WithinTarget]]=1,Table1[[#This Row],[Patient Satisfaction Score]]&gt;=7)</f>
        <v>0</v>
      </c>
      <c r="T7583" t="str">
        <f>IF(LEFT(Table1[[#This Row],[Patient Gender]],1)="F","Female","Male")</f>
        <v>Male</v>
      </c>
    </row>
    <row r="7584" spans="1:20" x14ac:dyDescent="0.3">
      <c r="A7584" t="s">
        <v>7688</v>
      </c>
      <c r="B7584" s="1">
        <v>45587.90347222222</v>
      </c>
      <c r="C7584" t="s">
        <v>9</v>
      </c>
      <c r="D7584">
        <v>67</v>
      </c>
      <c r="E7584" t="s">
        <v>18</v>
      </c>
      <c r="F7584" t="s">
        <v>15</v>
      </c>
      <c r="G7584" t="b">
        <v>1</v>
      </c>
      <c r="I7584">
        <v>29</v>
      </c>
      <c r="J7584" t="b">
        <v>1</v>
      </c>
      <c r="K7584">
        <f>YEAR(Table1[[#This Row],[Patient Admission Date]])</f>
        <v>2024</v>
      </c>
      <c r="L7584" t="str">
        <f>TEXT(Table1[[#This Row],[Patient Admission Date]],"mmm")</f>
        <v>Oct</v>
      </c>
      <c r="M7584" t="str">
        <f>TEXT(Table1[[#This Row],[Patient Admission Date]],"ddd")</f>
        <v>Tue</v>
      </c>
      <c r="N7584" t="str">
        <f>TEXT(INT(HOUR(Table1[[#This Row],[Patient Admission Date]])/3)*3,"00")&amp;"-"&amp;TEXT(INT(HOUR(Table1[[#This Row],[Patient Admission Date]])/3)*3+3,"00")</f>
        <v>21-24</v>
      </c>
      <c r="O7584" t="str" cm="1">
        <f t="array" ref="O7584">_xlfn.IFS(Table1[[#This Row],[Patient Age]]&lt;=14,"0-14",Table1[[#This Row],[Patient Age]]&lt;=29,"15-29",Table1[[#This Row],[Patient Age]]&lt;=44,"30-44",Table1[[#This Row],[Patient Age]]&lt;=59,"45-59",Table1[[#This Row],[Patient Age]]&lt;=74,"60-74",TRUE,"75+")</f>
        <v>60-74</v>
      </c>
      <c r="P7584" t="str" cm="1">
        <f t="array" ref="P7584">_xlfn.IFS(Table1[[#This Row],[Patient Waittime]]&lt;=15,"0-15",Table1[[#This Row],[Patient Waittime]]&lt;=30,"16-30",Table1[[#This Row],[Patient Waittime]]&lt;=45,"31-45",Table1[[#This Row],[Patient Waittime]]&lt;=60,"46-60",TRUE,"60+")</f>
        <v>16-30</v>
      </c>
      <c r="Q7584">
        <f>--(Table1[[#This Row],[Patient Waittime]]&lt;=30)</f>
        <v>1</v>
      </c>
      <c r="R7584">
        <f>--Table1[[#This Row],[Patient Admission Flag]]</f>
        <v>1</v>
      </c>
      <c r="S7584">
        <f>--AND(Table1[[#This Row],[WithinTarget]]=1,Table1[[#This Row],[Patient Satisfaction Score]]&gt;=7)</f>
        <v>0</v>
      </c>
      <c r="T7584" t="str">
        <f>IF(LEFT(Table1[[#This Row],[Patient Gender]],1)="F","Female","Male")</f>
        <v>Male</v>
      </c>
    </row>
    <row r="7585" spans="1:20" x14ac:dyDescent="0.3">
      <c r="A7585" t="s">
        <v>7689</v>
      </c>
      <c r="B7585" s="1">
        <v>45091.840277777781</v>
      </c>
      <c r="C7585" t="s">
        <v>9</v>
      </c>
      <c r="D7585">
        <v>16</v>
      </c>
      <c r="E7585" t="s">
        <v>18</v>
      </c>
      <c r="F7585" t="s">
        <v>15</v>
      </c>
      <c r="G7585" t="b">
        <v>1</v>
      </c>
      <c r="I7585">
        <v>33</v>
      </c>
      <c r="J7585" t="b">
        <v>1</v>
      </c>
      <c r="K7585">
        <f>YEAR(Table1[[#This Row],[Patient Admission Date]])</f>
        <v>2023</v>
      </c>
      <c r="L7585" t="str">
        <f>TEXT(Table1[[#This Row],[Patient Admission Date]],"mmm")</f>
        <v>Jun</v>
      </c>
      <c r="M7585" t="str">
        <f>TEXT(Table1[[#This Row],[Patient Admission Date]],"ddd")</f>
        <v>Wed</v>
      </c>
      <c r="N7585" t="str">
        <f>TEXT(INT(HOUR(Table1[[#This Row],[Patient Admission Date]])/3)*3,"00")&amp;"-"&amp;TEXT(INT(HOUR(Table1[[#This Row],[Patient Admission Date]])/3)*3+3,"00")</f>
        <v>18-21</v>
      </c>
      <c r="O7585" t="str" cm="1">
        <f t="array" ref="O7585">_xlfn.IFS(Table1[[#This Row],[Patient Age]]&lt;=14,"0-14",Table1[[#This Row],[Patient Age]]&lt;=29,"15-29",Table1[[#This Row],[Patient Age]]&lt;=44,"30-44",Table1[[#This Row],[Patient Age]]&lt;=59,"45-59",Table1[[#This Row],[Patient Age]]&lt;=74,"60-74",TRUE,"75+")</f>
        <v>15-29</v>
      </c>
      <c r="P7585" t="str" cm="1">
        <f t="array" ref="P7585">_xlfn.IFS(Table1[[#This Row],[Patient Waittime]]&lt;=15,"0-15",Table1[[#This Row],[Patient Waittime]]&lt;=30,"16-30",Table1[[#This Row],[Patient Waittime]]&lt;=45,"31-45",Table1[[#This Row],[Patient Waittime]]&lt;=60,"46-60",TRUE,"60+")</f>
        <v>31-45</v>
      </c>
      <c r="Q7585">
        <f>--(Table1[[#This Row],[Patient Waittime]]&lt;=30)</f>
        <v>0</v>
      </c>
      <c r="R7585">
        <f>--Table1[[#This Row],[Patient Admission Flag]]</f>
        <v>1</v>
      </c>
      <c r="S7585">
        <f>--AND(Table1[[#This Row],[WithinTarget]]=1,Table1[[#This Row],[Patient Satisfaction Score]]&gt;=7)</f>
        <v>0</v>
      </c>
      <c r="T7585" t="str">
        <f>IF(LEFT(Table1[[#This Row],[Patient Gender]],1)="F","Female","Male")</f>
        <v>Male</v>
      </c>
    </row>
    <row r="7586" spans="1:20" x14ac:dyDescent="0.3">
      <c r="A7586" t="s">
        <v>7690</v>
      </c>
      <c r="B7586" s="1">
        <v>45220.498611111114</v>
      </c>
      <c r="C7586" t="s">
        <v>9</v>
      </c>
      <c r="D7586">
        <v>46</v>
      </c>
      <c r="E7586" t="s">
        <v>18</v>
      </c>
      <c r="F7586" t="s">
        <v>15</v>
      </c>
      <c r="G7586" t="b">
        <v>1</v>
      </c>
      <c r="I7586">
        <v>54</v>
      </c>
      <c r="J7586" t="b">
        <v>1</v>
      </c>
      <c r="K7586">
        <f>YEAR(Table1[[#This Row],[Patient Admission Date]])</f>
        <v>2023</v>
      </c>
      <c r="L7586" t="str">
        <f>TEXT(Table1[[#This Row],[Patient Admission Date]],"mmm")</f>
        <v>Oct</v>
      </c>
      <c r="M7586" t="str">
        <f>TEXT(Table1[[#This Row],[Patient Admission Date]],"ddd")</f>
        <v>Sat</v>
      </c>
      <c r="N7586" t="str">
        <f>TEXT(INT(HOUR(Table1[[#This Row],[Patient Admission Date]])/3)*3,"00")&amp;"-"&amp;TEXT(INT(HOUR(Table1[[#This Row],[Patient Admission Date]])/3)*3+3,"00")</f>
        <v>09-12</v>
      </c>
      <c r="O7586" t="str" cm="1">
        <f t="array" ref="O7586">_xlfn.IFS(Table1[[#This Row],[Patient Age]]&lt;=14,"0-14",Table1[[#This Row],[Patient Age]]&lt;=29,"15-29",Table1[[#This Row],[Patient Age]]&lt;=44,"30-44",Table1[[#This Row],[Patient Age]]&lt;=59,"45-59",Table1[[#This Row],[Patient Age]]&lt;=74,"60-74",TRUE,"75+")</f>
        <v>45-59</v>
      </c>
      <c r="P7586" t="str" cm="1">
        <f t="array" ref="P7586">_xlfn.IFS(Table1[[#This Row],[Patient Waittime]]&lt;=15,"0-15",Table1[[#This Row],[Patient Waittime]]&lt;=30,"16-30",Table1[[#This Row],[Patient Waittime]]&lt;=45,"31-45",Table1[[#This Row],[Patient Waittime]]&lt;=60,"46-60",TRUE,"60+")</f>
        <v>46-60</v>
      </c>
      <c r="Q7586">
        <f>--(Table1[[#This Row],[Patient Waittime]]&lt;=30)</f>
        <v>0</v>
      </c>
      <c r="R7586">
        <f>--Table1[[#This Row],[Patient Admission Flag]]</f>
        <v>1</v>
      </c>
      <c r="S7586">
        <f>--AND(Table1[[#This Row],[WithinTarget]]=1,Table1[[#This Row],[Patient Satisfaction Score]]&gt;=7)</f>
        <v>0</v>
      </c>
      <c r="T7586" t="str">
        <f>IF(LEFT(Table1[[#This Row],[Patient Gender]],1)="F","Female","Male")</f>
        <v>Male</v>
      </c>
    </row>
    <row r="7587" spans="1:20" x14ac:dyDescent="0.3">
      <c r="A7587" t="s">
        <v>7691</v>
      </c>
      <c r="B7587" s="1">
        <v>45042.631249999999</v>
      </c>
      <c r="C7587" t="s">
        <v>9</v>
      </c>
      <c r="D7587">
        <v>18</v>
      </c>
      <c r="E7587" t="s">
        <v>18</v>
      </c>
      <c r="F7587" t="s">
        <v>15</v>
      </c>
      <c r="G7587" t="b">
        <v>1</v>
      </c>
      <c r="I7587">
        <v>18</v>
      </c>
      <c r="J7587" t="b">
        <v>1</v>
      </c>
      <c r="K7587">
        <f>YEAR(Table1[[#This Row],[Patient Admission Date]])</f>
        <v>2023</v>
      </c>
      <c r="L7587" t="str">
        <f>TEXT(Table1[[#This Row],[Patient Admission Date]],"mmm")</f>
        <v>Apr</v>
      </c>
      <c r="M7587" t="str">
        <f>TEXT(Table1[[#This Row],[Patient Admission Date]],"ddd")</f>
        <v>Wed</v>
      </c>
      <c r="N7587" t="str">
        <f>TEXT(INT(HOUR(Table1[[#This Row],[Patient Admission Date]])/3)*3,"00")&amp;"-"&amp;TEXT(INT(HOUR(Table1[[#This Row],[Patient Admission Date]])/3)*3+3,"00")</f>
        <v>15-18</v>
      </c>
      <c r="O7587" t="str" cm="1">
        <f t="array" ref="O7587">_xlfn.IFS(Table1[[#This Row],[Patient Age]]&lt;=14,"0-14",Table1[[#This Row],[Patient Age]]&lt;=29,"15-29",Table1[[#This Row],[Patient Age]]&lt;=44,"30-44",Table1[[#This Row],[Patient Age]]&lt;=59,"45-59",Table1[[#This Row],[Patient Age]]&lt;=74,"60-74",TRUE,"75+")</f>
        <v>15-29</v>
      </c>
      <c r="P7587" t="str" cm="1">
        <f t="array" ref="P7587">_xlfn.IFS(Table1[[#This Row],[Patient Waittime]]&lt;=15,"0-15",Table1[[#This Row],[Patient Waittime]]&lt;=30,"16-30",Table1[[#This Row],[Patient Waittime]]&lt;=45,"31-45",Table1[[#This Row],[Patient Waittime]]&lt;=60,"46-60",TRUE,"60+")</f>
        <v>16-30</v>
      </c>
      <c r="Q7587">
        <f>--(Table1[[#This Row],[Patient Waittime]]&lt;=30)</f>
        <v>1</v>
      </c>
      <c r="R7587">
        <f>--Table1[[#This Row],[Patient Admission Flag]]</f>
        <v>1</v>
      </c>
      <c r="S7587">
        <f>--AND(Table1[[#This Row],[WithinTarget]]=1,Table1[[#This Row],[Patient Satisfaction Score]]&gt;=7)</f>
        <v>0</v>
      </c>
      <c r="T7587" t="str">
        <f>IF(LEFT(Table1[[#This Row],[Patient Gender]],1)="F","Female","Male")</f>
        <v>Male</v>
      </c>
    </row>
    <row r="7588" spans="1:20" x14ac:dyDescent="0.3">
      <c r="A7588" t="s">
        <v>7692</v>
      </c>
      <c r="B7588" s="1">
        <v>45358.286111111112</v>
      </c>
      <c r="C7588" t="s">
        <v>9</v>
      </c>
      <c r="D7588">
        <v>71</v>
      </c>
      <c r="E7588" t="s">
        <v>18</v>
      </c>
      <c r="F7588" t="s">
        <v>15</v>
      </c>
      <c r="G7588" t="b">
        <v>1</v>
      </c>
      <c r="I7588">
        <v>12</v>
      </c>
      <c r="J7588" t="b">
        <v>1</v>
      </c>
      <c r="K7588">
        <f>YEAR(Table1[[#This Row],[Patient Admission Date]])</f>
        <v>2024</v>
      </c>
      <c r="L7588" t="str">
        <f>TEXT(Table1[[#This Row],[Patient Admission Date]],"mmm")</f>
        <v>Mar</v>
      </c>
      <c r="M7588" t="str">
        <f>TEXT(Table1[[#This Row],[Patient Admission Date]],"ddd")</f>
        <v>Thu</v>
      </c>
      <c r="N7588" t="str">
        <f>TEXT(INT(HOUR(Table1[[#This Row],[Patient Admission Date]])/3)*3,"00")&amp;"-"&amp;TEXT(INT(HOUR(Table1[[#This Row],[Patient Admission Date]])/3)*3+3,"00")</f>
        <v>06-09</v>
      </c>
      <c r="O7588" t="str" cm="1">
        <f t="array" ref="O7588">_xlfn.IFS(Table1[[#This Row],[Patient Age]]&lt;=14,"0-14",Table1[[#This Row],[Patient Age]]&lt;=29,"15-29",Table1[[#This Row],[Patient Age]]&lt;=44,"30-44",Table1[[#This Row],[Patient Age]]&lt;=59,"45-59",Table1[[#This Row],[Patient Age]]&lt;=74,"60-74",TRUE,"75+")</f>
        <v>60-74</v>
      </c>
      <c r="P7588" t="str" cm="1">
        <f t="array" ref="P7588">_xlfn.IFS(Table1[[#This Row],[Patient Waittime]]&lt;=15,"0-15",Table1[[#This Row],[Patient Waittime]]&lt;=30,"16-30",Table1[[#This Row],[Patient Waittime]]&lt;=45,"31-45",Table1[[#This Row],[Patient Waittime]]&lt;=60,"46-60",TRUE,"60+")</f>
        <v>0-15</v>
      </c>
      <c r="Q7588">
        <f>--(Table1[[#This Row],[Patient Waittime]]&lt;=30)</f>
        <v>1</v>
      </c>
      <c r="R7588">
        <f>--Table1[[#This Row],[Patient Admission Flag]]</f>
        <v>1</v>
      </c>
      <c r="S7588">
        <f>--AND(Table1[[#This Row],[WithinTarget]]=1,Table1[[#This Row],[Patient Satisfaction Score]]&gt;=7)</f>
        <v>0</v>
      </c>
      <c r="T7588" t="str">
        <f>IF(LEFT(Table1[[#This Row],[Patient Gender]],1)="F","Female","Male")</f>
        <v>Male</v>
      </c>
    </row>
    <row r="7589" spans="1:20" x14ac:dyDescent="0.3">
      <c r="A7589" t="s">
        <v>7693</v>
      </c>
      <c r="B7589" s="1">
        <v>45227.813194444447</v>
      </c>
      <c r="C7589" t="s">
        <v>9</v>
      </c>
      <c r="D7589">
        <v>17</v>
      </c>
      <c r="E7589" t="s">
        <v>18</v>
      </c>
      <c r="F7589" t="s">
        <v>15</v>
      </c>
      <c r="G7589" t="b">
        <v>1</v>
      </c>
      <c r="I7589">
        <v>20</v>
      </c>
      <c r="J7589" t="b">
        <v>1</v>
      </c>
      <c r="K7589">
        <f>YEAR(Table1[[#This Row],[Patient Admission Date]])</f>
        <v>2023</v>
      </c>
      <c r="L7589" t="str">
        <f>TEXT(Table1[[#This Row],[Patient Admission Date]],"mmm")</f>
        <v>Oct</v>
      </c>
      <c r="M7589" t="str">
        <f>TEXT(Table1[[#This Row],[Patient Admission Date]],"ddd")</f>
        <v>Sat</v>
      </c>
      <c r="N7589" t="str">
        <f>TEXT(INT(HOUR(Table1[[#This Row],[Patient Admission Date]])/3)*3,"00")&amp;"-"&amp;TEXT(INT(HOUR(Table1[[#This Row],[Patient Admission Date]])/3)*3+3,"00")</f>
        <v>18-21</v>
      </c>
      <c r="O7589" t="str" cm="1">
        <f t="array" ref="O7589">_xlfn.IFS(Table1[[#This Row],[Patient Age]]&lt;=14,"0-14",Table1[[#This Row],[Patient Age]]&lt;=29,"15-29",Table1[[#This Row],[Patient Age]]&lt;=44,"30-44",Table1[[#This Row],[Patient Age]]&lt;=59,"45-59",Table1[[#This Row],[Patient Age]]&lt;=74,"60-74",TRUE,"75+")</f>
        <v>15-29</v>
      </c>
      <c r="P7589" t="str" cm="1">
        <f t="array" ref="P7589">_xlfn.IFS(Table1[[#This Row],[Patient Waittime]]&lt;=15,"0-15",Table1[[#This Row],[Patient Waittime]]&lt;=30,"16-30",Table1[[#This Row],[Patient Waittime]]&lt;=45,"31-45",Table1[[#This Row],[Patient Waittime]]&lt;=60,"46-60",TRUE,"60+")</f>
        <v>16-30</v>
      </c>
      <c r="Q7589">
        <f>--(Table1[[#This Row],[Patient Waittime]]&lt;=30)</f>
        <v>1</v>
      </c>
      <c r="R7589">
        <f>--Table1[[#This Row],[Patient Admission Flag]]</f>
        <v>1</v>
      </c>
      <c r="S7589">
        <f>--AND(Table1[[#This Row],[WithinTarget]]=1,Table1[[#This Row],[Patient Satisfaction Score]]&gt;=7)</f>
        <v>0</v>
      </c>
      <c r="T7589" t="str">
        <f>IF(LEFT(Table1[[#This Row],[Patient Gender]],1)="F","Female","Male")</f>
        <v>Male</v>
      </c>
    </row>
    <row r="7590" spans="1:20" x14ac:dyDescent="0.3">
      <c r="A7590" t="s">
        <v>7694</v>
      </c>
      <c r="B7590" s="1">
        <v>45120.587500000001</v>
      </c>
      <c r="C7590" t="s">
        <v>9</v>
      </c>
      <c r="D7590">
        <v>60</v>
      </c>
      <c r="E7590" t="s">
        <v>18</v>
      </c>
      <c r="F7590" t="s">
        <v>15</v>
      </c>
      <c r="G7590" t="b">
        <v>1</v>
      </c>
      <c r="I7590">
        <v>26</v>
      </c>
      <c r="J7590" t="b">
        <v>1</v>
      </c>
      <c r="K7590">
        <f>YEAR(Table1[[#This Row],[Patient Admission Date]])</f>
        <v>2023</v>
      </c>
      <c r="L7590" t="str">
        <f>TEXT(Table1[[#This Row],[Patient Admission Date]],"mmm")</f>
        <v>Jul</v>
      </c>
      <c r="M7590" t="str">
        <f>TEXT(Table1[[#This Row],[Patient Admission Date]],"ddd")</f>
        <v>Thu</v>
      </c>
      <c r="N7590" t="str">
        <f>TEXT(INT(HOUR(Table1[[#This Row],[Patient Admission Date]])/3)*3,"00")&amp;"-"&amp;TEXT(INT(HOUR(Table1[[#This Row],[Patient Admission Date]])/3)*3+3,"00")</f>
        <v>12-15</v>
      </c>
      <c r="O7590" t="str" cm="1">
        <f t="array" ref="O7590">_xlfn.IFS(Table1[[#This Row],[Patient Age]]&lt;=14,"0-14",Table1[[#This Row],[Patient Age]]&lt;=29,"15-29",Table1[[#This Row],[Patient Age]]&lt;=44,"30-44",Table1[[#This Row],[Patient Age]]&lt;=59,"45-59",Table1[[#This Row],[Patient Age]]&lt;=74,"60-74",TRUE,"75+")</f>
        <v>60-74</v>
      </c>
      <c r="P7590" t="str" cm="1">
        <f t="array" ref="P7590">_xlfn.IFS(Table1[[#This Row],[Patient Waittime]]&lt;=15,"0-15",Table1[[#This Row],[Patient Waittime]]&lt;=30,"16-30",Table1[[#This Row],[Patient Waittime]]&lt;=45,"31-45",Table1[[#This Row],[Patient Waittime]]&lt;=60,"46-60",TRUE,"60+")</f>
        <v>16-30</v>
      </c>
      <c r="Q7590">
        <f>--(Table1[[#This Row],[Patient Waittime]]&lt;=30)</f>
        <v>1</v>
      </c>
      <c r="R7590">
        <f>--Table1[[#This Row],[Patient Admission Flag]]</f>
        <v>1</v>
      </c>
      <c r="S7590">
        <f>--AND(Table1[[#This Row],[WithinTarget]]=1,Table1[[#This Row],[Patient Satisfaction Score]]&gt;=7)</f>
        <v>0</v>
      </c>
      <c r="T7590" t="str">
        <f>IF(LEFT(Table1[[#This Row],[Patient Gender]],1)="F","Female","Male")</f>
        <v>Male</v>
      </c>
    </row>
    <row r="7591" spans="1:20" x14ac:dyDescent="0.3">
      <c r="A7591" t="s">
        <v>7695</v>
      </c>
      <c r="B7591" s="1">
        <v>45467.092361111114</v>
      </c>
      <c r="C7591" t="s">
        <v>9</v>
      </c>
      <c r="D7591">
        <v>62</v>
      </c>
      <c r="E7591" t="s">
        <v>18</v>
      </c>
      <c r="F7591" t="s">
        <v>15</v>
      </c>
      <c r="G7591" t="b">
        <v>1</v>
      </c>
      <c r="I7591">
        <v>26</v>
      </c>
      <c r="J7591" t="b">
        <v>1</v>
      </c>
      <c r="K7591">
        <f>YEAR(Table1[[#This Row],[Patient Admission Date]])</f>
        <v>2024</v>
      </c>
      <c r="L7591" t="str">
        <f>TEXT(Table1[[#This Row],[Patient Admission Date]],"mmm")</f>
        <v>Jun</v>
      </c>
      <c r="M7591" t="str">
        <f>TEXT(Table1[[#This Row],[Patient Admission Date]],"ddd")</f>
        <v>Mon</v>
      </c>
      <c r="N7591" t="str">
        <f>TEXT(INT(HOUR(Table1[[#This Row],[Patient Admission Date]])/3)*3,"00")&amp;"-"&amp;TEXT(INT(HOUR(Table1[[#This Row],[Patient Admission Date]])/3)*3+3,"00")</f>
        <v>00-03</v>
      </c>
      <c r="O7591" t="str" cm="1">
        <f t="array" ref="O7591">_xlfn.IFS(Table1[[#This Row],[Patient Age]]&lt;=14,"0-14",Table1[[#This Row],[Patient Age]]&lt;=29,"15-29",Table1[[#This Row],[Patient Age]]&lt;=44,"30-44",Table1[[#This Row],[Patient Age]]&lt;=59,"45-59",Table1[[#This Row],[Patient Age]]&lt;=74,"60-74",TRUE,"75+")</f>
        <v>60-74</v>
      </c>
      <c r="P7591" t="str" cm="1">
        <f t="array" ref="P7591">_xlfn.IFS(Table1[[#This Row],[Patient Waittime]]&lt;=15,"0-15",Table1[[#This Row],[Patient Waittime]]&lt;=30,"16-30",Table1[[#This Row],[Patient Waittime]]&lt;=45,"31-45",Table1[[#This Row],[Patient Waittime]]&lt;=60,"46-60",TRUE,"60+")</f>
        <v>16-30</v>
      </c>
      <c r="Q7591">
        <f>--(Table1[[#This Row],[Patient Waittime]]&lt;=30)</f>
        <v>1</v>
      </c>
      <c r="R7591">
        <f>--Table1[[#This Row],[Patient Admission Flag]]</f>
        <v>1</v>
      </c>
      <c r="S7591">
        <f>--AND(Table1[[#This Row],[WithinTarget]]=1,Table1[[#This Row],[Patient Satisfaction Score]]&gt;=7)</f>
        <v>0</v>
      </c>
      <c r="T7591" t="str">
        <f>IF(LEFT(Table1[[#This Row],[Patient Gender]],1)="F","Female","Male")</f>
        <v>Male</v>
      </c>
    </row>
    <row r="7592" spans="1:20" x14ac:dyDescent="0.3">
      <c r="A7592" t="s">
        <v>7696</v>
      </c>
      <c r="B7592" s="1">
        <v>45183.36041666667</v>
      </c>
      <c r="C7592" t="s">
        <v>9</v>
      </c>
      <c r="D7592">
        <v>54</v>
      </c>
      <c r="E7592" t="s">
        <v>18</v>
      </c>
      <c r="F7592" t="s">
        <v>15</v>
      </c>
      <c r="G7592" t="b">
        <v>1</v>
      </c>
      <c r="I7592">
        <v>33</v>
      </c>
      <c r="J7592" t="b">
        <v>1</v>
      </c>
      <c r="K7592">
        <f>YEAR(Table1[[#This Row],[Patient Admission Date]])</f>
        <v>2023</v>
      </c>
      <c r="L7592" t="str">
        <f>TEXT(Table1[[#This Row],[Patient Admission Date]],"mmm")</f>
        <v>Sep</v>
      </c>
      <c r="M7592" t="str">
        <f>TEXT(Table1[[#This Row],[Patient Admission Date]],"ddd")</f>
        <v>Thu</v>
      </c>
      <c r="N7592" t="str">
        <f>TEXT(INT(HOUR(Table1[[#This Row],[Patient Admission Date]])/3)*3,"00")&amp;"-"&amp;TEXT(INT(HOUR(Table1[[#This Row],[Patient Admission Date]])/3)*3+3,"00")</f>
        <v>06-09</v>
      </c>
      <c r="O7592" t="str" cm="1">
        <f t="array" ref="O7592">_xlfn.IFS(Table1[[#This Row],[Patient Age]]&lt;=14,"0-14",Table1[[#This Row],[Patient Age]]&lt;=29,"15-29",Table1[[#This Row],[Patient Age]]&lt;=44,"30-44",Table1[[#This Row],[Patient Age]]&lt;=59,"45-59",Table1[[#This Row],[Patient Age]]&lt;=74,"60-74",TRUE,"75+")</f>
        <v>45-59</v>
      </c>
      <c r="P7592" t="str" cm="1">
        <f t="array" ref="P7592">_xlfn.IFS(Table1[[#This Row],[Patient Waittime]]&lt;=15,"0-15",Table1[[#This Row],[Patient Waittime]]&lt;=30,"16-30",Table1[[#This Row],[Patient Waittime]]&lt;=45,"31-45",Table1[[#This Row],[Patient Waittime]]&lt;=60,"46-60",TRUE,"60+")</f>
        <v>31-45</v>
      </c>
      <c r="Q7592">
        <f>--(Table1[[#This Row],[Patient Waittime]]&lt;=30)</f>
        <v>0</v>
      </c>
      <c r="R7592">
        <f>--Table1[[#This Row],[Patient Admission Flag]]</f>
        <v>1</v>
      </c>
      <c r="S7592">
        <f>--AND(Table1[[#This Row],[WithinTarget]]=1,Table1[[#This Row],[Patient Satisfaction Score]]&gt;=7)</f>
        <v>0</v>
      </c>
      <c r="T7592" t="str">
        <f>IF(LEFT(Table1[[#This Row],[Patient Gender]],1)="F","Female","Male")</f>
        <v>Male</v>
      </c>
    </row>
    <row r="7593" spans="1:20" x14ac:dyDescent="0.3">
      <c r="A7593" t="s">
        <v>7697</v>
      </c>
      <c r="B7593" s="1">
        <v>45503.116666666669</v>
      </c>
      <c r="C7593" t="s">
        <v>9</v>
      </c>
      <c r="D7593">
        <v>59</v>
      </c>
      <c r="E7593" t="s">
        <v>18</v>
      </c>
      <c r="F7593" t="s">
        <v>15</v>
      </c>
      <c r="G7593" t="b">
        <v>1</v>
      </c>
      <c r="I7593">
        <v>45</v>
      </c>
      <c r="J7593" t="b">
        <v>1</v>
      </c>
      <c r="K7593">
        <f>YEAR(Table1[[#This Row],[Patient Admission Date]])</f>
        <v>2024</v>
      </c>
      <c r="L7593" t="str">
        <f>TEXT(Table1[[#This Row],[Patient Admission Date]],"mmm")</f>
        <v>Jul</v>
      </c>
      <c r="M7593" t="str">
        <f>TEXT(Table1[[#This Row],[Patient Admission Date]],"ddd")</f>
        <v>Tue</v>
      </c>
      <c r="N7593" t="str">
        <f>TEXT(INT(HOUR(Table1[[#This Row],[Patient Admission Date]])/3)*3,"00")&amp;"-"&amp;TEXT(INT(HOUR(Table1[[#This Row],[Patient Admission Date]])/3)*3+3,"00")</f>
        <v>00-03</v>
      </c>
      <c r="O7593" t="str" cm="1">
        <f t="array" ref="O7593">_xlfn.IFS(Table1[[#This Row],[Patient Age]]&lt;=14,"0-14",Table1[[#This Row],[Patient Age]]&lt;=29,"15-29",Table1[[#This Row],[Patient Age]]&lt;=44,"30-44",Table1[[#This Row],[Patient Age]]&lt;=59,"45-59",Table1[[#This Row],[Patient Age]]&lt;=74,"60-74",TRUE,"75+")</f>
        <v>45-59</v>
      </c>
      <c r="P7593" t="str" cm="1">
        <f t="array" ref="P7593">_xlfn.IFS(Table1[[#This Row],[Patient Waittime]]&lt;=15,"0-15",Table1[[#This Row],[Patient Waittime]]&lt;=30,"16-30",Table1[[#This Row],[Patient Waittime]]&lt;=45,"31-45",Table1[[#This Row],[Patient Waittime]]&lt;=60,"46-60",TRUE,"60+")</f>
        <v>31-45</v>
      </c>
      <c r="Q7593">
        <f>--(Table1[[#This Row],[Patient Waittime]]&lt;=30)</f>
        <v>0</v>
      </c>
      <c r="R7593">
        <f>--Table1[[#This Row],[Patient Admission Flag]]</f>
        <v>1</v>
      </c>
      <c r="S7593">
        <f>--AND(Table1[[#This Row],[WithinTarget]]=1,Table1[[#This Row],[Patient Satisfaction Score]]&gt;=7)</f>
        <v>0</v>
      </c>
      <c r="T7593" t="str">
        <f>IF(LEFT(Table1[[#This Row],[Patient Gender]],1)="F","Female","Male")</f>
        <v>Male</v>
      </c>
    </row>
    <row r="7594" spans="1:20" x14ac:dyDescent="0.3">
      <c r="A7594" t="s">
        <v>7698</v>
      </c>
      <c r="B7594" s="1">
        <v>45131.636805555558</v>
      </c>
      <c r="C7594" t="s">
        <v>9</v>
      </c>
      <c r="D7594">
        <v>32</v>
      </c>
      <c r="E7594" t="s">
        <v>18</v>
      </c>
      <c r="F7594" t="s">
        <v>15</v>
      </c>
      <c r="G7594" t="b">
        <v>1</v>
      </c>
      <c r="I7594">
        <v>48</v>
      </c>
      <c r="J7594" t="b">
        <v>1</v>
      </c>
      <c r="K7594">
        <f>YEAR(Table1[[#This Row],[Patient Admission Date]])</f>
        <v>2023</v>
      </c>
      <c r="L7594" t="str">
        <f>TEXT(Table1[[#This Row],[Patient Admission Date]],"mmm")</f>
        <v>Jul</v>
      </c>
      <c r="M7594" t="str">
        <f>TEXT(Table1[[#This Row],[Patient Admission Date]],"ddd")</f>
        <v>Mon</v>
      </c>
      <c r="N7594" t="str">
        <f>TEXT(INT(HOUR(Table1[[#This Row],[Patient Admission Date]])/3)*3,"00")&amp;"-"&amp;TEXT(INT(HOUR(Table1[[#This Row],[Patient Admission Date]])/3)*3+3,"00")</f>
        <v>15-18</v>
      </c>
      <c r="O7594" t="str" cm="1">
        <f t="array" ref="O7594">_xlfn.IFS(Table1[[#This Row],[Patient Age]]&lt;=14,"0-14",Table1[[#This Row],[Patient Age]]&lt;=29,"15-29",Table1[[#This Row],[Patient Age]]&lt;=44,"30-44",Table1[[#This Row],[Patient Age]]&lt;=59,"45-59",Table1[[#This Row],[Patient Age]]&lt;=74,"60-74",TRUE,"75+")</f>
        <v>30-44</v>
      </c>
      <c r="P7594" t="str" cm="1">
        <f t="array" ref="P7594">_xlfn.IFS(Table1[[#This Row],[Patient Waittime]]&lt;=15,"0-15",Table1[[#This Row],[Patient Waittime]]&lt;=30,"16-30",Table1[[#This Row],[Patient Waittime]]&lt;=45,"31-45",Table1[[#This Row],[Patient Waittime]]&lt;=60,"46-60",TRUE,"60+")</f>
        <v>46-60</v>
      </c>
      <c r="Q7594">
        <f>--(Table1[[#This Row],[Patient Waittime]]&lt;=30)</f>
        <v>0</v>
      </c>
      <c r="R7594">
        <f>--Table1[[#This Row],[Patient Admission Flag]]</f>
        <v>1</v>
      </c>
      <c r="S7594">
        <f>--AND(Table1[[#This Row],[WithinTarget]]=1,Table1[[#This Row],[Patient Satisfaction Score]]&gt;=7)</f>
        <v>0</v>
      </c>
      <c r="T7594" t="str">
        <f>IF(LEFT(Table1[[#This Row],[Patient Gender]],1)="F","Female","Male")</f>
        <v>Male</v>
      </c>
    </row>
    <row r="7595" spans="1:20" x14ac:dyDescent="0.3">
      <c r="A7595" t="s">
        <v>7699</v>
      </c>
      <c r="B7595" s="1">
        <v>45337.37222222222</v>
      </c>
      <c r="C7595" t="s">
        <v>9</v>
      </c>
      <c r="D7595">
        <v>75</v>
      </c>
      <c r="E7595" t="s">
        <v>18</v>
      </c>
      <c r="F7595" t="s">
        <v>15</v>
      </c>
      <c r="G7595" t="b">
        <v>1</v>
      </c>
      <c r="I7595">
        <v>10</v>
      </c>
      <c r="J7595" t="b">
        <v>1</v>
      </c>
      <c r="K7595">
        <f>YEAR(Table1[[#This Row],[Patient Admission Date]])</f>
        <v>2024</v>
      </c>
      <c r="L7595" t="str">
        <f>TEXT(Table1[[#This Row],[Patient Admission Date]],"mmm")</f>
        <v>Feb</v>
      </c>
      <c r="M7595" t="str">
        <f>TEXT(Table1[[#This Row],[Patient Admission Date]],"ddd")</f>
        <v>Thu</v>
      </c>
      <c r="N7595" t="str">
        <f>TEXT(INT(HOUR(Table1[[#This Row],[Patient Admission Date]])/3)*3,"00")&amp;"-"&amp;TEXT(INT(HOUR(Table1[[#This Row],[Patient Admission Date]])/3)*3+3,"00")</f>
        <v>06-09</v>
      </c>
      <c r="O7595" t="str" cm="1">
        <f t="array" ref="O7595">_xlfn.IFS(Table1[[#This Row],[Patient Age]]&lt;=14,"0-14",Table1[[#This Row],[Patient Age]]&lt;=29,"15-29",Table1[[#This Row],[Patient Age]]&lt;=44,"30-44",Table1[[#This Row],[Patient Age]]&lt;=59,"45-59",Table1[[#This Row],[Patient Age]]&lt;=74,"60-74",TRUE,"75+")</f>
        <v>75+</v>
      </c>
      <c r="P7595" t="str" cm="1">
        <f t="array" ref="P7595">_xlfn.IFS(Table1[[#This Row],[Patient Waittime]]&lt;=15,"0-15",Table1[[#This Row],[Patient Waittime]]&lt;=30,"16-30",Table1[[#This Row],[Patient Waittime]]&lt;=45,"31-45",Table1[[#This Row],[Patient Waittime]]&lt;=60,"46-60",TRUE,"60+")</f>
        <v>0-15</v>
      </c>
      <c r="Q7595">
        <f>--(Table1[[#This Row],[Patient Waittime]]&lt;=30)</f>
        <v>1</v>
      </c>
      <c r="R7595">
        <f>--Table1[[#This Row],[Patient Admission Flag]]</f>
        <v>1</v>
      </c>
      <c r="S7595">
        <f>--AND(Table1[[#This Row],[WithinTarget]]=1,Table1[[#This Row],[Patient Satisfaction Score]]&gt;=7)</f>
        <v>0</v>
      </c>
      <c r="T7595" t="str">
        <f>IF(LEFT(Table1[[#This Row],[Patient Gender]],1)="F","Female","Male")</f>
        <v>Male</v>
      </c>
    </row>
    <row r="7596" spans="1:20" x14ac:dyDescent="0.3">
      <c r="A7596" t="s">
        <v>7700</v>
      </c>
      <c r="B7596" s="1">
        <v>45448.979861111111</v>
      </c>
      <c r="C7596" t="s">
        <v>9</v>
      </c>
      <c r="D7596">
        <v>57</v>
      </c>
      <c r="E7596" t="s">
        <v>18</v>
      </c>
      <c r="F7596" t="s">
        <v>15</v>
      </c>
      <c r="G7596" t="b">
        <v>1</v>
      </c>
      <c r="I7596">
        <v>18</v>
      </c>
      <c r="J7596" t="b">
        <v>1</v>
      </c>
      <c r="K7596">
        <f>YEAR(Table1[[#This Row],[Patient Admission Date]])</f>
        <v>2024</v>
      </c>
      <c r="L7596" t="str">
        <f>TEXT(Table1[[#This Row],[Patient Admission Date]],"mmm")</f>
        <v>Jun</v>
      </c>
      <c r="M7596" t="str">
        <f>TEXT(Table1[[#This Row],[Patient Admission Date]],"ddd")</f>
        <v>Wed</v>
      </c>
      <c r="N7596" t="str">
        <f>TEXT(INT(HOUR(Table1[[#This Row],[Patient Admission Date]])/3)*3,"00")&amp;"-"&amp;TEXT(INT(HOUR(Table1[[#This Row],[Patient Admission Date]])/3)*3+3,"00")</f>
        <v>21-24</v>
      </c>
      <c r="O7596" t="str" cm="1">
        <f t="array" ref="O7596">_xlfn.IFS(Table1[[#This Row],[Patient Age]]&lt;=14,"0-14",Table1[[#This Row],[Patient Age]]&lt;=29,"15-29",Table1[[#This Row],[Patient Age]]&lt;=44,"30-44",Table1[[#This Row],[Patient Age]]&lt;=59,"45-59",Table1[[#This Row],[Patient Age]]&lt;=74,"60-74",TRUE,"75+")</f>
        <v>45-59</v>
      </c>
      <c r="P7596" t="str" cm="1">
        <f t="array" ref="P7596">_xlfn.IFS(Table1[[#This Row],[Patient Waittime]]&lt;=15,"0-15",Table1[[#This Row],[Patient Waittime]]&lt;=30,"16-30",Table1[[#This Row],[Patient Waittime]]&lt;=45,"31-45",Table1[[#This Row],[Patient Waittime]]&lt;=60,"46-60",TRUE,"60+")</f>
        <v>16-30</v>
      </c>
      <c r="Q7596">
        <f>--(Table1[[#This Row],[Patient Waittime]]&lt;=30)</f>
        <v>1</v>
      </c>
      <c r="R7596">
        <f>--Table1[[#This Row],[Patient Admission Flag]]</f>
        <v>1</v>
      </c>
      <c r="S7596">
        <f>--AND(Table1[[#This Row],[WithinTarget]]=1,Table1[[#This Row],[Patient Satisfaction Score]]&gt;=7)</f>
        <v>0</v>
      </c>
      <c r="T7596" t="str">
        <f>IF(LEFT(Table1[[#This Row],[Patient Gender]],1)="F","Female","Male")</f>
        <v>Male</v>
      </c>
    </row>
    <row r="7597" spans="1:20" x14ac:dyDescent="0.3">
      <c r="A7597" t="s">
        <v>7701</v>
      </c>
      <c r="B7597" s="1">
        <v>45149.915972222225</v>
      </c>
      <c r="C7597" t="s">
        <v>9</v>
      </c>
      <c r="D7597">
        <v>36</v>
      </c>
      <c r="E7597" t="s">
        <v>18</v>
      </c>
      <c r="F7597" t="s">
        <v>15</v>
      </c>
      <c r="G7597" t="b">
        <v>1</v>
      </c>
      <c r="I7597">
        <v>25</v>
      </c>
      <c r="J7597" t="b">
        <v>1</v>
      </c>
      <c r="K7597">
        <f>YEAR(Table1[[#This Row],[Patient Admission Date]])</f>
        <v>2023</v>
      </c>
      <c r="L7597" t="str">
        <f>TEXT(Table1[[#This Row],[Patient Admission Date]],"mmm")</f>
        <v>Aug</v>
      </c>
      <c r="M7597" t="str">
        <f>TEXT(Table1[[#This Row],[Patient Admission Date]],"ddd")</f>
        <v>Fri</v>
      </c>
      <c r="N7597" t="str">
        <f>TEXT(INT(HOUR(Table1[[#This Row],[Patient Admission Date]])/3)*3,"00")&amp;"-"&amp;TEXT(INT(HOUR(Table1[[#This Row],[Patient Admission Date]])/3)*3+3,"00")</f>
        <v>21-24</v>
      </c>
      <c r="O7597" t="str" cm="1">
        <f t="array" ref="O7597">_xlfn.IFS(Table1[[#This Row],[Patient Age]]&lt;=14,"0-14",Table1[[#This Row],[Patient Age]]&lt;=29,"15-29",Table1[[#This Row],[Patient Age]]&lt;=44,"30-44",Table1[[#This Row],[Patient Age]]&lt;=59,"45-59",Table1[[#This Row],[Patient Age]]&lt;=74,"60-74",TRUE,"75+")</f>
        <v>30-44</v>
      </c>
      <c r="P7597" t="str" cm="1">
        <f t="array" ref="P7597">_xlfn.IFS(Table1[[#This Row],[Patient Waittime]]&lt;=15,"0-15",Table1[[#This Row],[Patient Waittime]]&lt;=30,"16-30",Table1[[#This Row],[Patient Waittime]]&lt;=45,"31-45",Table1[[#This Row],[Patient Waittime]]&lt;=60,"46-60",TRUE,"60+")</f>
        <v>16-30</v>
      </c>
      <c r="Q7597">
        <f>--(Table1[[#This Row],[Patient Waittime]]&lt;=30)</f>
        <v>1</v>
      </c>
      <c r="R7597">
        <f>--Table1[[#This Row],[Patient Admission Flag]]</f>
        <v>1</v>
      </c>
      <c r="S7597">
        <f>--AND(Table1[[#This Row],[WithinTarget]]=1,Table1[[#This Row],[Patient Satisfaction Score]]&gt;=7)</f>
        <v>0</v>
      </c>
      <c r="T7597" t="str">
        <f>IF(LEFT(Table1[[#This Row],[Patient Gender]],1)="F","Female","Male")</f>
        <v>Male</v>
      </c>
    </row>
    <row r="7598" spans="1:20" x14ac:dyDescent="0.3">
      <c r="A7598" t="s">
        <v>7702</v>
      </c>
      <c r="B7598" s="1">
        <v>45257.554861111108</v>
      </c>
      <c r="C7598" t="s">
        <v>9</v>
      </c>
      <c r="D7598">
        <v>9</v>
      </c>
      <c r="E7598" t="s">
        <v>18</v>
      </c>
      <c r="F7598" t="s">
        <v>15</v>
      </c>
      <c r="G7598" t="b">
        <v>1</v>
      </c>
      <c r="I7598">
        <v>26</v>
      </c>
      <c r="J7598" t="b">
        <v>1</v>
      </c>
      <c r="K7598">
        <f>YEAR(Table1[[#This Row],[Patient Admission Date]])</f>
        <v>2023</v>
      </c>
      <c r="L7598" t="str">
        <f>TEXT(Table1[[#This Row],[Patient Admission Date]],"mmm")</f>
        <v>Nov</v>
      </c>
      <c r="M7598" t="str">
        <f>TEXT(Table1[[#This Row],[Patient Admission Date]],"ddd")</f>
        <v>Mon</v>
      </c>
      <c r="N7598" t="str">
        <f>TEXT(INT(HOUR(Table1[[#This Row],[Patient Admission Date]])/3)*3,"00")&amp;"-"&amp;TEXT(INT(HOUR(Table1[[#This Row],[Patient Admission Date]])/3)*3+3,"00")</f>
        <v>12-15</v>
      </c>
      <c r="O7598" t="str" cm="1">
        <f t="array" ref="O7598">_xlfn.IFS(Table1[[#This Row],[Patient Age]]&lt;=14,"0-14",Table1[[#This Row],[Patient Age]]&lt;=29,"15-29",Table1[[#This Row],[Patient Age]]&lt;=44,"30-44",Table1[[#This Row],[Patient Age]]&lt;=59,"45-59",Table1[[#This Row],[Patient Age]]&lt;=74,"60-74",TRUE,"75+")</f>
        <v>0-14</v>
      </c>
      <c r="P7598" t="str" cm="1">
        <f t="array" ref="P7598">_xlfn.IFS(Table1[[#This Row],[Patient Waittime]]&lt;=15,"0-15",Table1[[#This Row],[Patient Waittime]]&lt;=30,"16-30",Table1[[#This Row],[Patient Waittime]]&lt;=45,"31-45",Table1[[#This Row],[Patient Waittime]]&lt;=60,"46-60",TRUE,"60+")</f>
        <v>16-30</v>
      </c>
      <c r="Q7598">
        <f>--(Table1[[#This Row],[Patient Waittime]]&lt;=30)</f>
        <v>1</v>
      </c>
      <c r="R7598">
        <f>--Table1[[#This Row],[Patient Admission Flag]]</f>
        <v>1</v>
      </c>
      <c r="S7598">
        <f>--AND(Table1[[#This Row],[WithinTarget]]=1,Table1[[#This Row],[Patient Satisfaction Score]]&gt;=7)</f>
        <v>0</v>
      </c>
      <c r="T7598" t="str">
        <f>IF(LEFT(Table1[[#This Row],[Patient Gender]],1)="F","Female","Male")</f>
        <v>Male</v>
      </c>
    </row>
    <row r="7599" spans="1:20" x14ac:dyDescent="0.3">
      <c r="A7599" t="s">
        <v>7703</v>
      </c>
      <c r="B7599" s="1">
        <v>45272.926388888889</v>
      </c>
      <c r="C7599" t="s">
        <v>9</v>
      </c>
      <c r="D7599">
        <v>26</v>
      </c>
      <c r="E7599" t="s">
        <v>18</v>
      </c>
      <c r="F7599" t="s">
        <v>15</v>
      </c>
      <c r="G7599" t="b">
        <v>1</v>
      </c>
      <c r="I7599">
        <v>56</v>
      </c>
      <c r="J7599" t="b">
        <v>1</v>
      </c>
      <c r="K7599">
        <f>YEAR(Table1[[#This Row],[Patient Admission Date]])</f>
        <v>2023</v>
      </c>
      <c r="L7599" t="str">
        <f>TEXT(Table1[[#This Row],[Patient Admission Date]],"mmm")</f>
        <v>Dec</v>
      </c>
      <c r="M7599" t="str">
        <f>TEXT(Table1[[#This Row],[Patient Admission Date]],"ddd")</f>
        <v>Tue</v>
      </c>
      <c r="N7599" t="str">
        <f>TEXT(INT(HOUR(Table1[[#This Row],[Patient Admission Date]])/3)*3,"00")&amp;"-"&amp;TEXT(INT(HOUR(Table1[[#This Row],[Patient Admission Date]])/3)*3+3,"00")</f>
        <v>21-24</v>
      </c>
      <c r="O7599" t="str" cm="1">
        <f t="array" ref="O7599">_xlfn.IFS(Table1[[#This Row],[Patient Age]]&lt;=14,"0-14",Table1[[#This Row],[Patient Age]]&lt;=29,"15-29",Table1[[#This Row],[Patient Age]]&lt;=44,"30-44",Table1[[#This Row],[Patient Age]]&lt;=59,"45-59",Table1[[#This Row],[Patient Age]]&lt;=74,"60-74",TRUE,"75+")</f>
        <v>15-29</v>
      </c>
      <c r="P7599" t="str" cm="1">
        <f t="array" ref="P7599">_xlfn.IFS(Table1[[#This Row],[Patient Waittime]]&lt;=15,"0-15",Table1[[#This Row],[Patient Waittime]]&lt;=30,"16-30",Table1[[#This Row],[Patient Waittime]]&lt;=45,"31-45",Table1[[#This Row],[Patient Waittime]]&lt;=60,"46-60",TRUE,"60+")</f>
        <v>46-60</v>
      </c>
      <c r="Q7599">
        <f>--(Table1[[#This Row],[Patient Waittime]]&lt;=30)</f>
        <v>0</v>
      </c>
      <c r="R7599">
        <f>--Table1[[#This Row],[Patient Admission Flag]]</f>
        <v>1</v>
      </c>
      <c r="S7599">
        <f>--AND(Table1[[#This Row],[WithinTarget]]=1,Table1[[#This Row],[Patient Satisfaction Score]]&gt;=7)</f>
        <v>0</v>
      </c>
      <c r="T7599" t="str">
        <f>IF(LEFT(Table1[[#This Row],[Patient Gender]],1)="F","Female","Male")</f>
        <v>Male</v>
      </c>
    </row>
    <row r="7600" spans="1:20" x14ac:dyDescent="0.3">
      <c r="A7600" t="s">
        <v>7704</v>
      </c>
      <c r="B7600" s="1">
        <v>45520.859027777777</v>
      </c>
      <c r="C7600" t="s">
        <v>9</v>
      </c>
      <c r="D7600">
        <v>54</v>
      </c>
      <c r="E7600" t="s">
        <v>18</v>
      </c>
      <c r="F7600" t="s">
        <v>15</v>
      </c>
      <c r="G7600" t="b">
        <v>1</v>
      </c>
      <c r="I7600">
        <v>13</v>
      </c>
      <c r="J7600" t="b">
        <v>1</v>
      </c>
      <c r="K7600">
        <f>YEAR(Table1[[#This Row],[Patient Admission Date]])</f>
        <v>2024</v>
      </c>
      <c r="L7600" t="str">
        <f>TEXT(Table1[[#This Row],[Patient Admission Date]],"mmm")</f>
        <v>Aug</v>
      </c>
      <c r="M7600" t="str">
        <f>TEXT(Table1[[#This Row],[Patient Admission Date]],"ddd")</f>
        <v>Fri</v>
      </c>
      <c r="N7600" t="str">
        <f>TEXT(INT(HOUR(Table1[[#This Row],[Patient Admission Date]])/3)*3,"00")&amp;"-"&amp;TEXT(INT(HOUR(Table1[[#This Row],[Patient Admission Date]])/3)*3+3,"00")</f>
        <v>18-21</v>
      </c>
      <c r="O7600" t="str" cm="1">
        <f t="array" ref="O7600">_xlfn.IFS(Table1[[#This Row],[Patient Age]]&lt;=14,"0-14",Table1[[#This Row],[Patient Age]]&lt;=29,"15-29",Table1[[#This Row],[Patient Age]]&lt;=44,"30-44",Table1[[#This Row],[Patient Age]]&lt;=59,"45-59",Table1[[#This Row],[Patient Age]]&lt;=74,"60-74",TRUE,"75+")</f>
        <v>45-59</v>
      </c>
      <c r="P7600" t="str" cm="1">
        <f t="array" ref="P7600">_xlfn.IFS(Table1[[#This Row],[Patient Waittime]]&lt;=15,"0-15",Table1[[#This Row],[Patient Waittime]]&lt;=30,"16-30",Table1[[#This Row],[Patient Waittime]]&lt;=45,"31-45",Table1[[#This Row],[Patient Waittime]]&lt;=60,"46-60",TRUE,"60+")</f>
        <v>0-15</v>
      </c>
      <c r="Q7600">
        <f>--(Table1[[#This Row],[Patient Waittime]]&lt;=30)</f>
        <v>1</v>
      </c>
      <c r="R7600">
        <f>--Table1[[#This Row],[Patient Admission Flag]]</f>
        <v>1</v>
      </c>
      <c r="S7600">
        <f>--AND(Table1[[#This Row],[WithinTarget]]=1,Table1[[#This Row],[Patient Satisfaction Score]]&gt;=7)</f>
        <v>0</v>
      </c>
      <c r="T7600" t="str">
        <f>IF(LEFT(Table1[[#This Row],[Patient Gender]],1)="F","Female","Male")</f>
        <v>Male</v>
      </c>
    </row>
    <row r="7601" spans="1:20" x14ac:dyDescent="0.3">
      <c r="A7601" t="s">
        <v>7705</v>
      </c>
      <c r="B7601" s="1">
        <v>45235.59375</v>
      </c>
      <c r="C7601" t="s">
        <v>9</v>
      </c>
      <c r="D7601">
        <v>50</v>
      </c>
      <c r="E7601" t="s">
        <v>18</v>
      </c>
      <c r="F7601" t="s">
        <v>15</v>
      </c>
      <c r="G7601" t="b">
        <v>1</v>
      </c>
      <c r="I7601">
        <v>19</v>
      </c>
      <c r="J7601" t="b">
        <v>1</v>
      </c>
      <c r="K7601">
        <f>YEAR(Table1[[#This Row],[Patient Admission Date]])</f>
        <v>2023</v>
      </c>
      <c r="L7601" t="str">
        <f>TEXT(Table1[[#This Row],[Patient Admission Date]],"mmm")</f>
        <v>Nov</v>
      </c>
      <c r="M7601" t="str">
        <f>TEXT(Table1[[#This Row],[Patient Admission Date]],"ddd")</f>
        <v>Sun</v>
      </c>
      <c r="N7601" t="str">
        <f>TEXT(INT(HOUR(Table1[[#This Row],[Patient Admission Date]])/3)*3,"00")&amp;"-"&amp;TEXT(INT(HOUR(Table1[[#This Row],[Patient Admission Date]])/3)*3+3,"00")</f>
        <v>12-15</v>
      </c>
      <c r="O7601" t="str" cm="1">
        <f t="array" ref="O7601">_xlfn.IFS(Table1[[#This Row],[Patient Age]]&lt;=14,"0-14",Table1[[#This Row],[Patient Age]]&lt;=29,"15-29",Table1[[#This Row],[Patient Age]]&lt;=44,"30-44",Table1[[#This Row],[Patient Age]]&lt;=59,"45-59",Table1[[#This Row],[Patient Age]]&lt;=74,"60-74",TRUE,"75+")</f>
        <v>45-59</v>
      </c>
      <c r="P7601" t="str" cm="1">
        <f t="array" ref="P7601">_xlfn.IFS(Table1[[#This Row],[Patient Waittime]]&lt;=15,"0-15",Table1[[#This Row],[Patient Waittime]]&lt;=30,"16-30",Table1[[#This Row],[Patient Waittime]]&lt;=45,"31-45",Table1[[#This Row],[Patient Waittime]]&lt;=60,"46-60",TRUE,"60+")</f>
        <v>16-30</v>
      </c>
      <c r="Q7601">
        <f>--(Table1[[#This Row],[Patient Waittime]]&lt;=30)</f>
        <v>1</v>
      </c>
      <c r="R7601">
        <f>--Table1[[#This Row],[Patient Admission Flag]]</f>
        <v>1</v>
      </c>
      <c r="S7601">
        <f>--AND(Table1[[#This Row],[WithinTarget]]=1,Table1[[#This Row],[Patient Satisfaction Score]]&gt;=7)</f>
        <v>0</v>
      </c>
      <c r="T7601" t="str">
        <f>IF(LEFT(Table1[[#This Row],[Patient Gender]],1)="F","Female","Male")</f>
        <v>Male</v>
      </c>
    </row>
    <row r="7602" spans="1:20" x14ac:dyDescent="0.3">
      <c r="A7602" t="s">
        <v>7706</v>
      </c>
      <c r="B7602" s="1">
        <v>45036.348611111112</v>
      </c>
      <c r="C7602" t="s">
        <v>9</v>
      </c>
      <c r="D7602">
        <v>48</v>
      </c>
      <c r="E7602" t="s">
        <v>18</v>
      </c>
      <c r="F7602" t="s">
        <v>15</v>
      </c>
      <c r="G7602" t="b">
        <v>1</v>
      </c>
      <c r="I7602">
        <v>23</v>
      </c>
      <c r="J7602" t="b">
        <v>1</v>
      </c>
      <c r="K7602">
        <f>YEAR(Table1[[#This Row],[Patient Admission Date]])</f>
        <v>2023</v>
      </c>
      <c r="L7602" t="str">
        <f>TEXT(Table1[[#This Row],[Patient Admission Date]],"mmm")</f>
        <v>Apr</v>
      </c>
      <c r="M7602" t="str">
        <f>TEXT(Table1[[#This Row],[Patient Admission Date]],"ddd")</f>
        <v>Thu</v>
      </c>
      <c r="N7602" t="str">
        <f>TEXT(INT(HOUR(Table1[[#This Row],[Patient Admission Date]])/3)*3,"00")&amp;"-"&amp;TEXT(INT(HOUR(Table1[[#This Row],[Patient Admission Date]])/3)*3+3,"00")</f>
        <v>06-09</v>
      </c>
      <c r="O7602" t="str" cm="1">
        <f t="array" ref="O7602">_xlfn.IFS(Table1[[#This Row],[Patient Age]]&lt;=14,"0-14",Table1[[#This Row],[Patient Age]]&lt;=29,"15-29",Table1[[#This Row],[Patient Age]]&lt;=44,"30-44",Table1[[#This Row],[Patient Age]]&lt;=59,"45-59",Table1[[#This Row],[Patient Age]]&lt;=74,"60-74",TRUE,"75+")</f>
        <v>45-59</v>
      </c>
      <c r="P7602" t="str" cm="1">
        <f t="array" ref="P7602">_xlfn.IFS(Table1[[#This Row],[Patient Waittime]]&lt;=15,"0-15",Table1[[#This Row],[Patient Waittime]]&lt;=30,"16-30",Table1[[#This Row],[Patient Waittime]]&lt;=45,"31-45",Table1[[#This Row],[Patient Waittime]]&lt;=60,"46-60",TRUE,"60+")</f>
        <v>16-30</v>
      </c>
      <c r="Q7602">
        <f>--(Table1[[#This Row],[Patient Waittime]]&lt;=30)</f>
        <v>1</v>
      </c>
      <c r="R7602">
        <f>--Table1[[#This Row],[Patient Admission Flag]]</f>
        <v>1</v>
      </c>
      <c r="S7602">
        <f>--AND(Table1[[#This Row],[WithinTarget]]=1,Table1[[#This Row],[Patient Satisfaction Score]]&gt;=7)</f>
        <v>0</v>
      </c>
      <c r="T7602" t="str">
        <f>IF(LEFT(Table1[[#This Row],[Patient Gender]],1)="F","Female","Male")</f>
        <v>Male</v>
      </c>
    </row>
    <row r="7603" spans="1:20" x14ac:dyDescent="0.3">
      <c r="A7603" t="s">
        <v>7707</v>
      </c>
      <c r="B7603" s="1">
        <v>45512.813888888886</v>
      </c>
      <c r="C7603" t="s">
        <v>9</v>
      </c>
      <c r="D7603">
        <v>31</v>
      </c>
      <c r="E7603" t="s">
        <v>18</v>
      </c>
      <c r="F7603" t="s">
        <v>15</v>
      </c>
      <c r="G7603" t="b">
        <v>1</v>
      </c>
      <c r="I7603">
        <v>12</v>
      </c>
      <c r="J7603" t="b">
        <v>1</v>
      </c>
      <c r="K7603">
        <f>YEAR(Table1[[#This Row],[Patient Admission Date]])</f>
        <v>2024</v>
      </c>
      <c r="L7603" t="str">
        <f>TEXT(Table1[[#This Row],[Patient Admission Date]],"mmm")</f>
        <v>Aug</v>
      </c>
      <c r="M7603" t="str">
        <f>TEXT(Table1[[#This Row],[Patient Admission Date]],"ddd")</f>
        <v>Thu</v>
      </c>
      <c r="N7603" t="str">
        <f>TEXT(INT(HOUR(Table1[[#This Row],[Patient Admission Date]])/3)*3,"00")&amp;"-"&amp;TEXT(INT(HOUR(Table1[[#This Row],[Patient Admission Date]])/3)*3+3,"00")</f>
        <v>18-21</v>
      </c>
      <c r="O7603" t="str" cm="1">
        <f t="array" ref="O7603">_xlfn.IFS(Table1[[#This Row],[Patient Age]]&lt;=14,"0-14",Table1[[#This Row],[Patient Age]]&lt;=29,"15-29",Table1[[#This Row],[Patient Age]]&lt;=44,"30-44",Table1[[#This Row],[Patient Age]]&lt;=59,"45-59",Table1[[#This Row],[Patient Age]]&lt;=74,"60-74",TRUE,"75+")</f>
        <v>30-44</v>
      </c>
      <c r="P7603" t="str" cm="1">
        <f t="array" ref="P7603">_xlfn.IFS(Table1[[#This Row],[Patient Waittime]]&lt;=15,"0-15",Table1[[#This Row],[Patient Waittime]]&lt;=30,"16-30",Table1[[#This Row],[Patient Waittime]]&lt;=45,"31-45",Table1[[#This Row],[Patient Waittime]]&lt;=60,"46-60",TRUE,"60+")</f>
        <v>0-15</v>
      </c>
      <c r="Q7603">
        <f>--(Table1[[#This Row],[Patient Waittime]]&lt;=30)</f>
        <v>1</v>
      </c>
      <c r="R7603">
        <f>--Table1[[#This Row],[Patient Admission Flag]]</f>
        <v>1</v>
      </c>
      <c r="S7603">
        <f>--AND(Table1[[#This Row],[WithinTarget]]=1,Table1[[#This Row],[Patient Satisfaction Score]]&gt;=7)</f>
        <v>0</v>
      </c>
      <c r="T7603" t="str">
        <f>IF(LEFT(Table1[[#This Row],[Patient Gender]],1)="F","Female","Male")</f>
        <v>Male</v>
      </c>
    </row>
    <row r="7604" spans="1:20" x14ac:dyDescent="0.3">
      <c r="A7604" t="s">
        <v>7708</v>
      </c>
      <c r="B7604" s="1">
        <v>45412.604166666664</v>
      </c>
      <c r="C7604" t="s">
        <v>9</v>
      </c>
      <c r="D7604">
        <v>19</v>
      </c>
      <c r="E7604" t="s">
        <v>18</v>
      </c>
      <c r="F7604" t="s">
        <v>15</v>
      </c>
      <c r="G7604" t="b">
        <v>1</v>
      </c>
      <c r="I7604">
        <v>18</v>
      </c>
      <c r="J7604" t="b">
        <v>1</v>
      </c>
      <c r="K7604">
        <f>YEAR(Table1[[#This Row],[Patient Admission Date]])</f>
        <v>2024</v>
      </c>
      <c r="L7604" t="str">
        <f>TEXT(Table1[[#This Row],[Patient Admission Date]],"mmm")</f>
        <v>Apr</v>
      </c>
      <c r="M7604" t="str">
        <f>TEXT(Table1[[#This Row],[Patient Admission Date]],"ddd")</f>
        <v>Tue</v>
      </c>
      <c r="N7604" t="str">
        <f>TEXT(INT(HOUR(Table1[[#This Row],[Patient Admission Date]])/3)*3,"00")&amp;"-"&amp;TEXT(INT(HOUR(Table1[[#This Row],[Patient Admission Date]])/3)*3+3,"00")</f>
        <v>12-15</v>
      </c>
      <c r="O7604" t="str" cm="1">
        <f t="array" ref="O7604">_xlfn.IFS(Table1[[#This Row],[Patient Age]]&lt;=14,"0-14",Table1[[#This Row],[Patient Age]]&lt;=29,"15-29",Table1[[#This Row],[Patient Age]]&lt;=44,"30-44",Table1[[#This Row],[Patient Age]]&lt;=59,"45-59",Table1[[#This Row],[Patient Age]]&lt;=74,"60-74",TRUE,"75+")</f>
        <v>15-29</v>
      </c>
      <c r="P7604" t="str" cm="1">
        <f t="array" ref="P7604">_xlfn.IFS(Table1[[#This Row],[Patient Waittime]]&lt;=15,"0-15",Table1[[#This Row],[Patient Waittime]]&lt;=30,"16-30",Table1[[#This Row],[Patient Waittime]]&lt;=45,"31-45",Table1[[#This Row],[Patient Waittime]]&lt;=60,"46-60",TRUE,"60+")</f>
        <v>16-30</v>
      </c>
      <c r="Q7604">
        <f>--(Table1[[#This Row],[Patient Waittime]]&lt;=30)</f>
        <v>1</v>
      </c>
      <c r="R7604">
        <f>--Table1[[#This Row],[Patient Admission Flag]]</f>
        <v>1</v>
      </c>
      <c r="S7604">
        <f>--AND(Table1[[#This Row],[WithinTarget]]=1,Table1[[#This Row],[Patient Satisfaction Score]]&gt;=7)</f>
        <v>0</v>
      </c>
      <c r="T7604" t="str">
        <f>IF(LEFT(Table1[[#This Row],[Patient Gender]],1)="F","Female","Male")</f>
        <v>Male</v>
      </c>
    </row>
    <row r="7605" spans="1:20" x14ac:dyDescent="0.3">
      <c r="A7605" t="s">
        <v>7709</v>
      </c>
      <c r="B7605" s="1">
        <v>45128.025000000001</v>
      </c>
      <c r="C7605" t="s">
        <v>9</v>
      </c>
      <c r="D7605">
        <v>74</v>
      </c>
      <c r="E7605" t="s">
        <v>18</v>
      </c>
      <c r="F7605" t="s">
        <v>15</v>
      </c>
      <c r="G7605" t="b">
        <v>1</v>
      </c>
      <c r="I7605">
        <v>42</v>
      </c>
      <c r="J7605" t="b">
        <v>1</v>
      </c>
      <c r="K7605">
        <f>YEAR(Table1[[#This Row],[Patient Admission Date]])</f>
        <v>2023</v>
      </c>
      <c r="L7605" t="str">
        <f>TEXT(Table1[[#This Row],[Patient Admission Date]],"mmm")</f>
        <v>Jul</v>
      </c>
      <c r="M7605" t="str">
        <f>TEXT(Table1[[#This Row],[Patient Admission Date]],"ddd")</f>
        <v>Fri</v>
      </c>
      <c r="N7605" t="str">
        <f>TEXT(INT(HOUR(Table1[[#This Row],[Patient Admission Date]])/3)*3,"00")&amp;"-"&amp;TEXT(INT(HOUR(Table1[[#This Row],[Patient Admission Date]])/3)*3+3,"00")</f>
        <v>00-03</v>
      </c>
      <c r="O7605" t="str" cm="1">
        <f t="array" ref="O7605">_xlfn.IFS(Table1[[#This Row],[Patient Age]]&lt;=14,"0-14",Table1[[#This Row],[Patient Age]]&lt;=29,"15-29",Table1[[#This Row],[Patient Age]]&lt;=44,"30-44",Table1[[#This Row],[Patient Age]]&lt;=59,"45-59",Table1[[#This Row],[Patient Age]]&lt;=74,"60-74",TRUE,"75+")</f>
        <v>60-74</v>
      </c>
      <c r="P7605" t="str" cm="1">
        <f t="array" ref="P7605">_xlfn.IFS(Table1[[#This Row],[Patient Waittime]]&lt;=15,"0-15",Table1[[#This Row],[Patient Waittime]]&lt;=30,"16-30",Table1[[#This Row],[Patient Waittime]]&lt;=45,"31-45",Table1[[#This Row],[Patient Waittime]]&lt;=60,"46-60",TRUE,"60+")</f>
        <v>31-45</v>
      </c>
      <c r="Q7605">
        <f>--(Table1[[#This Row],[Patient Waittime]]&lt;=30)</f>
        <v>0</v>
      </c>
      <c r="R7605">
        <f>--Table1[[#This Row],[Patient Admission Flag]]</f>
        <v>1</v>
      </c>
      <c r="S7605">
        <f>--AND(Table1[[#This Row],[WithinTarget]]=1,Table1[[#This Row],[Patient Satisfaction Score]]&gt;=7)</f>
        <v>0</v>
      </c>
      <c r="T7605" t="str">
        <f>IF(LEFT(Table1[[#This Row],[Patient Gender]],1)="F","Female","Male")</f>
        <v>Male</v>
      </c>
    </row>
    <row r="7606" spans="1:20" x14ac:dyDescent="0.3">
      <c r="A7606" t="s">
        <v>7710</v>
      </c>
      <c r="B7606" s="1">
        <v>45292.418749999997</v>
      </c>
      <c r="C7606" t="s">
        <v>9</v>
      </c>
      <c r="D7606">
        <v>6</v>
      </c>
      <c r="E7606" t="s">
        <v>18</v>
      </c>
      <c r="F7606" t="s">
        <v>15</v>
      </c>
      <c r="G7606" t="b">
        <v>1</v>
      </c>
      <c r="I7606">
        <v>52</v>
      </c>
      <c r="J7606" t="b">
        <v>1</v>
      </c>
      <c r="K7606">
        <f>YEAR(Table1[[#This Row],[Patient Admission Date]])</f>
        <v>2024</v>
      </c>
      <c r="L7606" t="str">
        <f>TEXT(Table1[[#This Row],[Patient Admission Date]],"mmm")</f>
        <v>Jan</v>
      </c>
      <c r="M7606" t="str">
        <f>TEXT(Table1[[#This Row],[Patient Admission Date]],"ddd")</f>
        <v>Mon</v>
      </c>
      <c r="N7606" t="str">
        <f>TEXT(INT(HOUR(Table1[[#This Row],[Patient Admission Date]])/3)*3,"00")&amp;"-"&amp;TEXT(INT(HOUR(Table1[[#This Row],[Patient Admission Date]])/3)*3+3,"00")</f>
        <v>09-12</v>
      </c>
      <c r="O7606" t="str" cm="1">
        <f t="array" ref="O7606">_xlfn.IFS(Table1[[#This Row],[Patient Age]]&lt;=14,"0-14",Table1[[#This Row],[Patient Age]]&lt;=29,"15-29",Table1[[#This Row],[Patient Age]]&lt;=44,"30-44",Table1[[#This Row],[Patient Age]]&lt;=59,"45-59",Table1[[#This Row],[Patient Age]]&lt;=74,"60-74",TRUE,"75+")</f>
        <v>0-14</v>
      </c>
      <c r="P7606" t="str" cm="1">
        <f t="array" ref="P7606">_xlfn.IFS(Table1[[#This Row],[Patient Waittime]]&lt;=15,"0-15",Table1[[#This Row],[Patient Waittime]]&lt;=30,"16-30",Table1[[#This Row],[Patient Waittime]]&lt;=45,"31-45",Table1[[#This Row],[Patient Waittime]]&lt;=60,"46-60",TRUE,"60+")</f>
        <v>46-60</v>
      </c>
      <c r="Q7606">
        <f>--(Table1[[#This Row],[Patient Waittime]]&lt;=30)</f>
        <v>0</v>
      </c>
      <c r="R7606">
        <f>--Table1[[#This Row],[Patient Admission Flag]]</f>
        <v>1</v>
      </c>
      <c r="S7606">
        <f>--AND(Table1[[#This Row],[WithinTarget]]=1,Table1[[#This Row],[Patient Satisfaction Score]]&gt;=7)</f>
        <v>0</v>
      </c>
      <c r="T7606" t="str">
        <f>IF(LEFT(Table1[[#This Row],[Patient Gender]],1)="F","Female","Male")</f>
        <v>Male</v>
      </c>
    </row>
    <row r="7607" spans="1:20" x14ac:dyDescent="0.3">
      <c r="A7607" t="s">
        <v>7711</v>
      </c>
      <c r="B7607" s="1">
        <v>45017.302777777775</v>
      </c>
      <c r="C7607" t="s">
        <v>9</v>
      </c>
      <c r="D7607">
        <v>69</v>
      </c>
      <c r="E7607" t="s">
        <v>18</v>
      </c>
      <c r="F7607" t="s">
        <v>15</v>
      </c>
      <c r="G7607" t="b">
        <v>1</v>
      </c>
      <c r="I7607">
        <v>50</v>
      </c>
      <c r="J7607" t="b">
        <v>1</v>
      </c>
      <c r="K7607">
        <f>YEAR(Table1[[#This Row],[Patient Admission Date]])</f>
        <v>2023</v>
      </c>
      <c r="L7607" t="str">
        <f>TEXT(Table1[[#This Row],[Patient Admission Date]],"mmm")</f>
        <v>Apr</v>
      </c>
      <c r="M7607" t="str">
        <f>TEXT(Table1[[#This Row],[Patient Admission Date]],"ddd")</f>
        <v>Sat</v>
      </c>
      <c r="N7607" t="str">
        <f>TEXT(INT(HOUR(Table1[[#This Row],[Patient Admission Date]])/3)*3,"00")&amp;"-"&amp;TEXT(INT(HOUR(Table1[[#This Row],[Patient Admission Date]])/3)*3+3,"00")</f>
        <v>06-09</v>
      </c>
      <c r="O7607" t="str" cm="1">
        <f t="array" ref="O7607">_xlfn.IFS(Table1[[#This Row],[Patient Age]]&lt;=14,"0-14",Table1[[#This Row],[Patient Age]]&lt;=29,"15-29",Table1[[#This Row],[Patient Age]]&lt;=44,"30-44",Table1[[#This Row],[Patient Age]]&lt;=59,"45-59",Table1[[#This Row],[Patient Age]]&lt;=74,"60-74",TRUE,"75+")</f>
        <v>60-74</v>
      </c>
      <c r="P7607" t="str" cm="1">
        <f t="array" ref="P7607">_xlfn.IFS(Table1[[#This Row],[Patient Waittime]]&lt;=15,"0-15",Table1[[#This Row],[Patient Waittime]]&lt;=30,"16-30",Table1[[#This Row],[Patient Waittime]]&lt;=45,"31-45",Table1[[#This Row],[Patient Waittime]]&lt;=60,"46-60",TRUE,"60+")</f>
        <v>46-60</v>
      </c>
      <c r="Q7607">
        <f>--(Table1[[#This Row],[Patient Waittime]]&lt;=30)</f>
        <v>0</v>
      </c>
      <c r="R7607">
        <f>--Table1[[#This Row],[Patient Admission Flag]]</f>
        <v>1</v>
      </c>
      <c r="S7607">
        <f>--AND(Table1[[#This Row],[WithinTarget]]=1,Table1[[#This Row],[Patient Satisfaction Score]]&gt;=7)</f>
        <v>0</v>
      </c>
      <c r="T7607" t="str">
        <f>IF(LEFT(Table1[[#This Row],[Patient Gender]],1)="F","Female","Male")</f>
        <v>Male</v>
      </c>
    </row>
    <row r="7608" spans="1:20" x14ac:dyDescent="0.3">
      <c r="A7608" t="s">
        <v>7712</v>
      </c>
      <c r="B7608" s="1">
        <v>45531.371527777781</v>
      </c>
      <c r="C7608" t="s">
        <v>9</v>
      </c>
      <c r="D7608">
        <v>67</v>
      </c>
      <c r="E7608" t="s">
        <v>18</v>
      </c>
      <c r="F7608" t="s">
        <v>15</v>
      </c>
      <c r="G7608" t="b">
        <v>1</v>
      </c>
      <c r="I7608">
        <v>20</v>
      </c>
      <c r="J7608" t="b">
        <v>1</v>
      </c>
      <c r="K7608">
        <f>YEAR(Table1[[#This Row],[Patient Admission Date]])</f>
        <v>2024</v>
      </c>
      <c r="L7608" t="str">
        <f>TEXT(Table1[[#This Row],[Patient Admission Date]],"mmm")</f>
        <v>Aug</v>
      </c>
      <c r="M7608" t="str">
        <f>TEXT(Table1[[#This Row],[Patient Admission Date]],"ddd")</f>
        <v>Tue</v>
      </c>
      <c r="N7608" t="str">
        <f>TEXT(INT(HOUR(Table1[[#This Row],[Patient Admission Date]])/3)*3,"00")&amp;"-"&amp;TEXT(INT(HOUR(Table1[[#This Row],[Patient Admission Date]])/3)*3+3,"00")</f>
        <v>06-09</v>
      </c>
      <c r="O7608" t="str" cm="1">
        <f t="array" ref="O7608">_xlfn.IFS(Table1[[#This Row],[Patient Age]]&lt;=14,"0-14",Table1[[#This Row],[Patient Age]]&lt;=29,"15-29",Table1[[#This Row],[Patient Age]]&lt;=44,"30-44",Table1[[#This Row],[Patient Age]]&lt;=59,"45-59",Table1[[#This Row],[Patient Age]]&lt;=74,"60-74",TRUE,"75+")</f>
        <v>60-74</v>
      </c>
      <c r="P7608" t="str" cm="1">
        <f t="array" ref="P7608">_xlfn.IFS(Table1[[#This Row],[Patient Waittime]]&lt;=15,"0-15",Table1[[#This Row],[Patient Waittime]]&lt;=30,"16-30",Table1[[#This Row],[Patient Waittime]]&lt;=45,"31-45",Table1[[#This Row],[Patient Waittime]]&lt;=60,"46-60",TRUE,"60+")</f>
        <v>16-30</v>
      </c>
      <c r="Q7608">
        <f>--(Table1[[#This Row],[Patient Waittime]]&lt;=30)</f>
        <v>1</v>
      </c>
      <c r="R7608">
        <f>--Table1[[#This Row],[Patient Admission Flag]]</f>
        <v>1</v>
      </c>
      <c r="S7608">
        <f>--AND(Table1[[#This Row],[WithinTarget]]=1,Table1[[#This Row],[Patient Satisfaction Score]]&gt;=7)</f>
        <v>0</v>
      </c>
      <c r="T7608" t="str">
        <f>IF(LEFT(Table1[[#This Row],[Patient Gender]],1)="F","Female","Male")</f>
        <v>Male</v>
      </c>
    </row>
    <row r="7609" spans="1:20" x14ac:dyDescent="0.3">
      <c r="A7609" t="s">
        <v>7713</v>
      </c>
      <c r="B7609" s="1">
        <v>45386.793055555558</v>
      </c>
      <c r="C7609" t="s">
        <v>9</v>
      </c>
      <c r="D7609">
        <v>63</v>
      </c>
      <c r="E7609" t="s">
        <v>18</v>
      </c>
      <c r="F7609" t="s">
        <v>15</v>
      </c>
      <c r="G7609" t="b">
        <v>1</v>
      </c>
      <c r="I7609">
        <v>53</v>
      </c>
      <c r="J7609" t="b">
        <v>1</v>
      </c>
      <c r="K7609">
        <f>YEAR(Table1[[#This Row],[Patient Admission Date]])</f>
        <v>2024</v>
      </c>
      <c r="L7609" t="str">
        <f>TEXT(Table1[[#This Row],[Patient Admission Date]],"mmm")</f>
        <v>Apr</v>
      </c>
      <c r="M7609" t="str">
        <f>TEXT(Table1[[#This Row],[Patient Admission Date]],"ddd")</f>
        <v>Thu</v>
      </c>
      <c r="N7609" t="str">
        <f>TEXT(INT(HOUR(Table1[[#This Row],[Patient Admission Date]])/3)*3,"00")&amp;"-"&amp;TEXT(INT(HOUR(Table1[[#This Row],[Patient Admission Date]])/3)*3+3,"00")</f>
        <v>18-21</v>
      </c>
      <c r="O7609" t="str" cm="1">
        <f t="array" ref="O7609">_xlfn.IFS(Table1[[#This Row],[Patient Age]]&lt;=14,"0-14",Table1[[#This Row],[Patient Age]]&lt;=29,"15-29",Table1[[#This Row],[Patient Age]]&lt;=44,"30-44",Table1[[#This Row],[Patient Age]]&lt;=59,"45-59",Table1[[#This Row],[Patient Age]]&lt;=74,"60-74",TRUE,"75+")</f>
        <v>60-74</v>
      </c>
      <c r="P7609" t="str" cm="1">
        <f t="array" ref="P7609">_xlfn.IFS(Table1[[#This Row],[Patient Waittime]]&lt;=15,"0-15",Table1[[#This Row],[Patient Waittime]]&lt;=30,"16-30",Table1[[#This Row],[Patient Waittime]]&lt;=45,"31-45",Table1[[#This Row],[Patient Waittime]]&lt;=60,"46-60",TRUE,"60+")</f>
        <v>46-60</v>
      </c>
      <c r="Q7609">
        <f>--(Table1[[#This Row],[Patient Waittime]]&lt;=30)</f>
        <v>0</v>
      </c>
      <c r="R7609">
        <f>--Table1[[#This Row],[Patient Admission Flag]]</f>
        <v>1</v>
      </c>
      <c r="S7609">
        <f>--AND(Table1[[#This Row],[WithinTarget]]=1,Table1[[#This Row],[Patient Satisfaction Score]]&gt;=7)</f>
        <v>0</v>
      </c>
      <c r="T7609" t="str">
        <f>IF(LEFT(Table1[[#This Row],[Patient Gender]],1)="F","Female","Male")</f>
        <v>Male</v>
      </c>
    </row>
    <row r="7610" spans="1:20" x14ac:dyDescent="0.3">
      <c r="A7610" t="s">
        <v>7714</v>
      </c>
      <c r="B7610" s="1">
        <v>45341.025694444441</v>
      </c>
      <c r="C7610" t="s">
        <v>9</v>
      </c>
      <c r="D7610">
        <v>38</v>
      </c>
      <c r="E7610" t="s">
        <v>18</v>
      </c>
      <c r="F7610" t="s">
        <v>15</v>
      </c>
      <c r="G7610" t="b">
        <v>1</v>
      </c>
      <c r="I7610">
        <v>38</v>
      </c>
      <c r="J7610" t="b">
        <v>1</v>
      </c>
      <c r="K7610">
        <f>YEAR(Table1[[#This Row],[Patient Admission Date]])</f>
        <v>2024</v>
      </c>
      <c r="L7610" t="str">
        <f>TEXT(Table1[[#This Row],[Patient Admission Date]],"mmm")</f>
        <v>Feb</v>
      </c>
      <c r="M7610" t="str">
        <f>TEXT(Table1[[#This Row],[Patient Admission Date]],"ddd")</f>
        <v>Mon</v>
      </c>
      <c r="N7610" t="str">
        <f>TEXT(INT(HOUR(Table1[[#This Row],[Patient Admission Date]])/3)*3,"00")&amp;"-"&amp;TEXT(INT(HOUR(Table1[[#This Row],[Patient Admission Date]])/3)*3+3,"00")</f>
        <v>00-03</v>
      </c>
      <c r="O7610" t="str" cm="1">
        <f t="array" ref="O7610">_xlfn.IFS(Table1[[#This Row],[Patient Age]]&lt;=14,"0-14",Table1[[#This Row],[Patient Age]]&lt;=29,"15-29",Table1[[#This Row],[Patient Age]]&lt;=44,"30-44",Table1[[#This Row],[Patient Age]]&lt;=59,"45-59",Table1[[#This Row],[Patient Age]]&lt;=74,"60-74",TRUE,"75+")</f>
        <v>30-44</v>
      </c>
      <c r="P7610" t="str" cm="1">
        <f t="array" ref="P7610">_xlfn.IFS(Table1[[#This Row],[Patient Waittime]]&lt;=15,"0-15",Table1[[#This Row],[Patient Waittime]]&lt;=30,"16-30",Table1[[#This Row],[Patient Waittime]]&lt;=45,"31-45",Table1[[#This Row],[Patient Waittime]]&lt;=60,"46-60",TRUE,"60+")</f>
        <v>31-45</v>
      </c>
      <c r="Q7610">
        <f>--(Table1[[#This Row],[Patient Waittime]]&lt;=30)</f>
        <v>0</v>
      </c>
      <c r="R7610">
        <f>--Table1[[#This Row],[Patient Admission Flag]]</f>
        <v>1</v>
      </c>
      <c r="S7610">
        <f>--AND(Table1[[#This Row],[WithinTarget]]=1,Table1[[#This Row],[Patient Satisfaction Score]]&gt;=7)</f>
        <v>0</v>
      </c>
      <c r="T7610" t="str">
        <f>IF(LEFT(Table1[[#This Row],[Patient Gender]],1)="F","Female","Male")</f>
        <v>Male</v>
      </c>
    </row>
    <row r="7611" spans="1:20" x14ac:dyDescent="0.3">
      <c r="A7611" t="s">
        <v>7715</v>
      </c>
      <c r="B7611" s="1">
        <v>45179.091666666667</v>
      </c>
      <c r="C7611" t="s">
        <v>9</v>
      </c>
      <c r="D7611">
        <v>10</v>
      </c>
      <c r="E7611" t="s">
        <v>18</v>
      </c>
      <c r="F7611" t="s">
        <v>15</v>
      </c>
      <c r="G7611" t="b">
        <v>1</v>
      </c>
      <c r="H7611">
        <v>0</v>
      </c>
      <c r="I7611">
        <v>16</v>
      </c>
      <c r="J7611" t="b">
        <v>1</v>
      </c>
      <c r="K7611">
        <f>YEAR(Table1[[#This Row],[Patient Admission Date]])</f>
        <v>2023</v>
      </c>
      <c r="L7611" t="str">
        <f>TEXT(Table1[[#This Row],[Patient Admission Date]],"mmm")</f>
        <v>Sep</v>
      </c>
      <c r="M7611" t="str">
        <f>TEXT(Table1[[#This Row],[Patient Admission Date]],"ddd")</f>
        <v>Sun</v>
      </c>
      <c r="N7611" t="str">
        <f>TEXT(INT(HOUR(Table1[[#This Row],[Patient Admission Date]])/3)*3,"00")&amp;"-"&amp;TEXT(INT(HOUR(Table1[[#This Row],[Patient Admission Date]])/3)*3+3,"00")</f>
        <v>00-03</v>
      </c>
      <c r="O7611" t="str" cm="1">
        <f t="array" ref="O7611">_xlfn.IFS(Table1[[#This Row],[Patient Age]]&lt;=14,"0-14",Table1[[#This Row],[Patient Age]]&lt;=29,"15-29",Table1[[#This Row],[Patient Age]]&lt;=44,"30-44",Table1[[#This Row],[Patient Age]]&lt;=59,"45-59",Table1[[#This Row],[Patient Age]]&lt;=74,"60-74",TRUE,"75+")</f>
        <v>0-14</v>
      </c>
      <c r="P7611" t="str" cm="1">
        <f t="array" ref="P7611">_xlfn.IFS(Table1[[#This Row],[Patient Waittime]]&lt;=15,"0-15",Table1[[#This Row],[Patient Waittime]]&lt;=30,"16-30",Table1[[#This Row],[Patient Waittime]]&lt;=45,"31-45",Table1[[#This Row],[Patient Waittime]]&lt;=60,"46-60",TRUE,"60+")</f>
        <v>16-30</v>
      </c>
      <c r="Q7611">
        <f>--(Table1[[#This Row],[Patient Waittime]]&lt;=30)</f>
        <v>1</v>
      </c>
      <c r="R7611">
        <f>--Table1[[#This Row],[Patient Admission Flag]]</f>
        <v>1</v>
      </c>
      <c r="S7611">
        <f>--AND(Table1[[#This Row],[WithinTarget]]=1,Table1[[#This Row],[Patient Satisfaction Score]]&gt;=7)</f>
        <v>0</v>
      </c>
      <c r="T7611" t="str">
        <f>IF(LEFT(Table1[[#This Row],[Patient Gender]],1)="F","Female","Male")</f>
        <v>Male</v>
      </c>
    </row>
    <row r="7612" spans="1:20" x14ac:dyDescent="0.3">
      <c r="A7612" t="s">
        <v>7716</v>
      </c>
      <c r="B7612" s="1">
        <v>45595.032638888886</v>
      </c>
      <c r="C7612" t="s">
        <v>9</v>
      </c>
      <c r="D7612">
        <v>29</v>
      </c>
      <c r="E7612" t="s">
        <v>18</v>
      </c>
      <c r="F7612" t="s">
        <v>15</v>
      </c>
      <c r="G7612" t="b">
        <v>1</v>
      </c>
      <c r="H7612">
        <v>2</v>
      </c>
      <c r="I7612">
        <v>18</v>
      </c>
      <c r="J7612" t="b">
        <v>1</v>
      </c>
      <c r="K7612">
        <f>YEAR(Table1[[#This Row],[Patient Admission Date]])</f>
        <v>2024</v>
      </c>
      <c r="L7612" t="str">
        <f>TEXT(Table1[[#This Row],[Patient Admission Date]],"mmm")</f>
        <v>Oct</v>
      </c>
      <c r="M7612" t="str">
        <f>TEXT(Table1[[#This Row],[Patient Admission Date]],"ddd")</f>
        <v>Wed</v>
      </c>
      <c r="N7612" t="str">
        <f>TEXT(INT(HOUR(Table1[[#This Row],[Patient Admission Date]])/3)*3,"00")&amp;"-"&amp;TEXT(INT(HOUR(Table1[[#This Row],[Patient Admission Date]])/3)*3+3,"00")</f>
        <v>00-03</v>
      </c>
      <c r="O7612" t="str" cm="1">
        <f t="array" ref="O7612">_xlfn.IFS(Table1[[#This Row],[Patient Age]]&lt;=14,"0-14",Table1[[#This Row],[Patient Age]]&lt;=29,"15-29",Table1[[#This Row],[Patient Age]]&lt;=44,"30-44",Table1[[#This Row],[Patient Age]]&lt;=59,"45-59",Table1[[#This Row],[Patient Age]]&lt;=74,"60-74",TRUE,"75+")</f>
        <v>15-29</v>
      </c>
      <c r="P7612" t="str" cm="1">
        <f t="array" ref="P7612">_xlfn.IFS(Table1[[#This Row],[Patient Waittime]]&lt;=15,"0-15",Table1[[#This Row],[Patient Waittime]]&lt;=30,"16-30",Table1[[#This Row],[Patient Waittime]]&lt;=45,"31-45",Table1[[#This Row],[Patient Waittime]]&lt;=60,"46-60",TRUE,"60+")</f>
        <v>16-30</v>
      </c>
      <c r="Q7612">
        <f>--(Table1[[#This Row],[Patient Waittime]]&lt;=30)</f>
        <v>1</v>
      </c>
      <c r="R7612">
        <f>--Table1[[#This Row],[Patient Admission Flag]]</f>
        <v>1</v>
      </c>
      <c r="S7612">
        <f>--AND(Table1[[#This Row],[WithinTarget]]=1,Table1[[#This Row],[Patient Satisfaction Score]]&gt;=7)</f>
        <v>0</v>
      </c>
      <c r="T7612" t="str">
        <f>IF(LEFT(Table1[[#This Row],[Patient Gender]],1)="F","Female","Male")</f>
        <v>Male</v>
      </c>
    </row>
    <row r="7613" spans="1:20" x14ac:dyDescent="0.3">
      <c r="A7613" t="s">
        <v>7717</v>
      </c>
      <c r="B7613" s="1">
        <v>45172.186111111114</v>
      </c>
      <c r="C7613" t="s">
        <v>9</v>
      </c>
      <c r="D7613">
        <v>21</v>
      </c>
      <c r="E7613" t="s">
        <v>18</v>
      </c>
      <c r="F7613" t="s">
        <v>15</v>
      </c>
      <c r="G7613" t="b">
        <v>1</v>
      </c>
      <c r="H7613">
        <v>4</v>
      </c>
      <c r="I7613">
        <v>17</v>
      </c>
      <c r="J7613" t="b">
        <v>1</v>
      </c>
      <c r="K7613">
        <f>YEAR(Table1[[#This Row],[Patient Admission Date]])</f>
        <v>2023</v>
      </c>
      <c r="L7613" t="str">
        <f>TEXT(Table1[[#This Row],[Patient Admission Date]],"mmm")</f>
        <v>Sep</v>
      </c>
      <c r="M7613" t="str">
        <f>TEXT(Table1[[#This Row],[Patient Admission Date]],"ddd")</f>
        <v>Sun</v>
      </c>
      <c r="N7613" t="str">
        <f>TEXT(INT(HOUR(Table1[[#This Row],[Patient Admission Date]])/3)*3,"00")&amp;"-"&amp;TEXT(INT(HOUR(Table1[[#This Row],[Patient Admission Date]])/3)*3+3,"00")</f>
        <v>03-06</v>
      </c>
      <c r="O7613" t="str" cm="1">
        <f t="array" ref="O7613">_xlfn.IFS(Table1[[#This Row],[Patient Age]]&lt;=14,"0-14",Table1[[#This Row],[Patient Age]]&lt;=29,"15-29",Table1[[#This Row],[Patient Age]]&lt;=44,"30-44",Table1[[#This Row],[Patient Age]]&lt;=59,"45-59",Table1[[#This Row],[Patient Age]]&lt;=74,"60-74",TRUE,"75+")</f>
        <v>15-29</v>
      </c>
      <c r="P7613" t="str" cm="1">
        <f t="array" ref="P7613">_xlfn.IFS(Table1[[#This Row],[Patient Waittime]]&lt;=15,"0-15",Table1[[#This Row],[Patient Waittime]]&lt;=30,"16-30",Table1[[#This Row],[Patient Waittime]]&lt;=45,"31-45",Table1[[#This Row],[Patient Waittime]]&lt;=60,"46-60",TRUE,"60+")</f>
        <v>16-30</v>
      </c>
      <c r="Q7613">
        <f>--(Table1[[#This Row],[Patient Waittime]]&lt;=30)</f>
        <v>1</v>
      </c>
      <c r="R7613">
        <f>--Table1[[#This Row],[Patient Admission Flag]]</f>
        <v>1</v>
      </c>
      <c r="S7613">
        <f>--AND(Table1[[#This Row],[WithinTarget]]=1,Table1[[#This Row],[Patient Satisfaction Score]]&gt;=7)</f>
        <v>0</v>
      </c>
      <c r="T7613" t="str">
        <f>IF(LEFT(Table1[[#This Row],[Patient Gender]],1)="F","Female","Male")</f>
        <v>Male</v>
      </c>
    </row>
    <row r="7614" spans="1:20" x14ac:dyDescent="0.3">
      <c r="A7614" t="s">
        <v>7718</v>
      </c>
      <c r="B7614" s="1">
        <v>45045.010416666664</v>
      </c>
      <c r="C7614" t="s">
        <v>9</v>
      </c>
      <c r="D7614">
        <v>30</v>
      </c>
      <c r="E7614" t="s">
        <v>18</v>
      </c>
      <c r="F7614" t="s">
        <v>15</v>
      </c>
      <c r="G7614" t="b">
        <v>1</v>
      </c>
      <c r="H7614">
        <v>6</v>
      </c>
      <c r="I7614">
        <v>46</v>
      </c>
      <c r="J7614" t="b">
        <v>1</v>
      </c>
      <c r="K7614">
        <f>YEAR(Table1[[#This Row],[Patient Admission Date]])</f>
        <v>2023</v>
      </c>
      <c r="L7614" t="str">
        <f>TEXT(Table1[[#This Row],[Patient Admission Date]],"mmm")</f>
        <v>Apr</v>
      </c>
      <c r="M7614" t="str">
        <f>TEXT(Table1[[#This Row],[Patient Admission Date]],"ddd")</f>
        <v>Sat</v>
      </c>
      <c r="N7614" t="str">
        <f>TEXT(INT(HOUR(Table1[[#This Row],[Patient Admission Date]])/3)*3,"00")&amp;"-"&amp;TEXT(INT(HOUR(Table1[[#This Row],[Patient Admission Date]])/3)*3+3,"00")</f>
        <v>00-03</v>
      </c>
      <c r="O7614" t="str" cm="1">
        <f t="array" ref="O7614">_xlfn.IFS(Table1[[#This Row],[Patient Age]]&lt;=14,"0-14",Table1[[#This Row],[Patient Age]]&lt;=29,"15-29",Table1[[#This Row],[Patient Age]]&lt;=44,"30-44",Table1[[#This Row],[Patient Age]]&lt;=59,"45-59",Table1[[#This Row],[Patient Age]]&lt;=74,"60-74",TRUE,"75+")</f>
        <v>30-44</v>
      </c>
      <c r="P7614" t="str" cm="1">
        <f t="array" ref="P7614">_xlfn.IFS(Table1[[#This Row],[Patient Waittime]]&lt;=15,"0-15",Table1[[#This Row],[Patient Waittime]]&lt;=30,"16-30",Table1[[#This Row],[Patient Waittime]]&lt;=45,"31-45",Table1[[#This Row],[Patient Waittime]]&lt;=60,"46-60",TRUE,"60+")</f>
        <v>46-60</v>
      </c>
      <c r="Q7614">
        <f>--(Table1[[#This Row],[Patient Waittime]]&lt;=30)</f>
        <v>0</v>
      </c>
      <c r="R7614">
        <f>--Table1[[#This Row],[Patient Admission Flag]]</f>
        <v>1</v>
      </c>
      <c r="S7614">
        <f>--AND(Table1[[#This Row],[WithinTarget]]=1,Table1[[#This Row],[Patient Satisfaction Score]]&gt;=7)</f>
        <v>0</v>
      </c>
      <c r="T7614" t="str">
        <f>IF(LEFT(Table1[[#This Row],[Patient Gender]],1)="F","Female","Male")</f>
        <v>Male</v>
      </c>
    </row>
    <row r="7615" spans="1:20" x14ac:dyDescent="0.3">
      <c r="A7615" t="s">
        <v>7719</v>
      </c>
      <c r="B7615" s="1">
        <v>45353.624305555553</v>
      </c>
      <c r="C7615" t="s">
        <v>9</v>
      </c>
      <c r="D7615">
        <v>4</v>
      </c>
      <c r="E7615" t="s">
        <v>18</v>
      </c>
      <c r="F7615" t="s">
        <v>15</v>
      </c>
      <c r="G7615" t="b">
        <v>1</v>
      </c>
      <c r="H7615">
        <v>7</v>
      </c>
      <c r="I7615">
        <v>13</v>
      </c>
      <c r="J7615" t="b">
        <v>1</v>
      </c>
      <c r="K7615">
        <f>YEAR(Table1[[#This Row],[Patient Admission Date]])</f>
        <v>2024</v>
      </c>
      <c r="L7615" t="str">
        <f>TEXT(Table1[[#This Row],[Patient Admission Date]],"mmm")</f>
        <v>Mar</v>
      </c>
      <c r="M7615" t="str">
        <f>TEXT(Table1[[#This Row],[Patient Admission Date]],"ddd")</f>
        <v>Sat</v>
      </c>
      <c r="N7615" t="str">
        <f>TEXT(INT(HOUR(Table1[[#This Row],[Patient Admission Date]])/3)*3,"00")&amp;"-"&amp;TEXT(INT(HOUR(Table1[[#This Row],[Patient Admission Date]])/3)*3+3,"00")</f>
        <v>12-15</v>
      </c>
      <c r="O7615" t="str" cm="1">
        <f t="array" ref="O7615">_xlfn.IFS(Table1[[#This Row],[Patient Age]]&lt;=14,"0-14",Table1[[#This Row],[Patient Age]]&lt;=29,"15-29",Table1[[#This Row],[Patient Age]]&lt;=44,"30-44",Table1[[#This Row],[Patient Age]]&lt;=59,"45-59",Table1[[#This Row],[Patient Age]]&lt;=74,"60-74",TRUE,"75+")</f>
        <v>0-14</v>
      </c>
      <c r="P7615" t="str" cm="1">
        <f t="array" ref="P7615">_xlfn.IFS(Table1[[#This Row],[Patient Waittime]]&lt;=15,"0-15",Table1[[#This Row],[Patient Waittime]]&lt;=30,"16-30",Table1[[#This Row],[Patient Waittime]]&lt;=45,"31-45",Table1[[#This Row],[Patient Waittime]]&lt;=60,"46-60",TRUE,"60+")</f>
        <v>0-15</v>
      </c>
      <c r="Q7615">
        <f>--(Table1[[#This Row],[Patient Waittime]]&lt;=30)</f>
        <v>1</v>
      </c>
      <c r="R7615">
        <f>--Table1[[#This Row],[Patient Admission Flag]]</f>
        <v>1</v>
      </c>
      <c r="S7615">
        <f>--AND(Table1[[#This Row],[WithinTarget]]=1,Table1[[#This Row],[Patient Satisfaction Score]]&gt;=7)</f>
        <v>1</v>
      </c>
      <c r="T7615" t="str">
        <f>IF(LEFT(Table1[[#This Row],[Patient Gender]],1)="F","Female","Male")</f>
        <v>Male</v>
      </c>
    </row>
    <row r="7616" spans="1:20" x14ac:dyDescent="0.3">
      <c r="A7616" t="s">
        <v>7720</v>
      </c>
      <c r="B7616" s="1">
        <v>45418.276388888888</v>
      </c>
      <c r="C7616" t="s">
        <v>9</v>
      </c>
      <c r="D7616">
        <v>1</v>
      </c>
      <c r="E7616" t="s">
        <v>18</v>
      </c>
      <c r="F7616" t="s">
        <v>15</v>
      </c>
      <c r="G7616" t="b">
        <v>1</v>
      </c>
      <c r="H7616">
        <v>7</v>
      </c>
      <c r="I7616">
        <v>21</v>
      </c>
      <c r="J7616" t="b">
        <v>1</v>
      </c>
      <c r="K7616">
        <f>YEAR(Table1[[#This Row],[Patient Admission Date]])</f>
        <v>2024</v>
      </c>
      <c r="L7616" t="str">
        <f>TEXT(Table1[[#This Row],[Patient Admission Date]],"mmm")</f>
        <v>May</v>
      </c>
      <c r="M7616" t="str">
        <f>TEXT(Table1[[#This Row],[Patient Admission Date]],"ddd")</f>
        <v>Mon</v>
      </c>
      <c r="N7616" t="str">
        <f>TEXT(INT(HOUR(Table1[[#This Row],[Patient Admission Date]])/3)*3,"00")&amp;"-"&amp;TEXT(INT(HOUR(Table1[[#This Row],[Patient Admission Date]])/3)*3+3,"00")</f>
        <v>06-09</v>
      </c>
      <c r="O7616" t="str" cm="1">
        <f t="array" ref="O7616">_xlfn.IFS(Table1[[#This Row],[Patient Age]]&lt;=14,"0-14",Table1[[#This Row],[Patient Age]]&lt;=29,"15-29",Table1[[#This Row],[Patient Age]]&lt;=44,"30-44",Table1[[#This Row],[Patient Age]]&lt;=59,"45-59",Table1[[#This Row],[Patient Age]]&lt;=74,"60-74",TRUE,"75+")</f>
        <v>0-14</v>
      </c>
      <c r="P7616" t="str" cm="1">
        <f t="array" ref="P7616">_xlfn.IFS(Table1[[#This Row],[Patient Waittime]]&lt;=15,"0-15",Table1[[#This Row],[Patient Waittime]]&lt;=30,"16-30",Table1[[#This Row],[Patient Waittime]]&lt;=45,"31-45",Table1[[#This Row],[Patient Waittime]]&lt;=60,"46-60",TRUE,"60+")</f>
        <v>16-30</v>
      </c>
      <c r="Q7616">
        <f>--(Table1[[#This Row],[Patient Waittime]]&lt;=30)</f>
        <v>1</v>
      </c>
      <c r="R7616">
        <f>--Table1[[#This Row],[Patient Admission Flag]]</f>
        <v>1</v>
      </c>
      <c r="S7616">
        <f>--AND(Table1[[#This Row],[WithinTarget]]=1,Table1[[#This Row],[Patient Satisfaction Score]]&gt;=7)</f>
        <v>1</v>
      </c>
      <c r="T7616" t="str">
        <f>IF(LEFT(Table1[[#This Row],[Patient Gender]],1)="F","Female","Male")</f>
        <v>Male</v>
      </c>
    </row>
    <row r="7617" spans="1:20" x14ac:dyDescent="0.3">
      <c r="A7617" t="s">
        <v>7721</v>
      </c>
      <c r="B7617" s="1">
        <v>45027.15347222222</v>
      </c>
      <c r="C7617" t="s">
        <v>9</v>
      </c>
      <c r="D7617">
        <v>61</v>
      </c>
      <c r="E7617" t="s">
        <v>18</v>
      </c>
      <c r="F7617" t="s">
        <v>15</v>
      </c>
      <c r="G7617" t="b">
        <v>1</v>
      </c>
      <c r="H7617">
        <v>8</v>
      </c>
      <c r="I7617">
        <v>50</v>
      </c>
      <c r="J7617" t="b">
        <v>1</v>
      </c>
      <c r="K7617">
        <f>YEAR(Table1[[#This Row],[Patient Admission Date]])</f>
        <v>2023</v>
      </c>
      <c r="L7617" t="str">
        <f>TEXT(Table1[[#This Row],[Patient Admission Date]],"mmm")</f>
        <v>Apr</v>
      </c>
      <c r="M7617" t="str">
        <f>TEXT(Table1[[#This Row],[Patient Admission Date]],"ddd")</f>
        <v>Tue</v>
      </c>
      <c r="N7617" t="str">
        <f>TEXT(INT(HOUR(Table1[[#This Row],[Patient Admission Date]])/3)*3,"00")&amp;"-"&amp;TEXT(INT(HOUR(Table1[[#This Row],[Patient Admission Date]])/3)*3+3,"00")</f>
        <v>03-06</v>
      </c>
      <c r="O7617" t="str" cm="1">
        <f t="array" ref="O7617">_xlfn.IFS(Table1[[#This Row],[Patient Age]]&lt;=14,"0-14",Table1[[#This Row],[Patient Age]]&lt;=29,"15-29",Table1[[#This Row],[Patient Age]]&lt;=44,"30-44",Table1[[#This Row],[Patient Age]]&lt;=59,"45-59",Table1[[#This Row],[Patient Age]]&lt;=74,"60-74",TRUE,"75+")</f>
        <v>60-74</v>
      </c>
      <c r="P7617" t="str" cm="1">
        <f t="array" ref="P7617">_xlfn.IFS(Table1[[#This Row],[Patient Waittime]]&lt;=15,"0-15",Table1[[#This Row],[Patient Waittime]]&lt;=30,"16-30",Table1[[#This Row],[Patient Waittime]]&lt;=45,"31-45",Table1[[#This Row],[Patient Waittime]]&lt;=60,"46-60",TRUE,"60+")</f>
        <v>46-60</v>
      </c>
      <c r="Q7617">
        <f>--(Table1[[#This Row],[Patient Waittime]]&lt;=30)</f>
        <v>0</v>
      </c>
      <c r="R7617">
        <f>--Table1[[#This Row],[Patient Admission Flag]]</f>
        <v>1</v>
      </c>
      <c r="S7617">
        <f>--AND(Table1[[#This Row],[WithinTarget]]=1,Table1[[#This Row],[Patient Satisfaction Score]]&gt;=7)</f>
        <v>0</v>
      </c>
      <c r="T7617" t="str">
        <f>IF(LEFT(Table1[[#This Row],[Patient Gender]],1)="F","Female","Male")</f>
        <v>Male</v>
      </c>
    </row>
    <row r="7618" spans="1:20" x14ac:dyDescent="0.3">
      <c r="A7618" t="s">
        <v>7722</v>
      </c>
      <c r="B7618" s="1">
        <v>45051.230555555558</v>
      </c>
      <c r="C7618" t="s">
        <v>9</v>
      </c>
      <c r="D7618">
        <v>51</v>
      </c>
      <c r="E7618" t="s">
        <v>18</v>
      </c>
      <c r="F7618" t="s">
        <v>15</v>
      </c>
      <c r="G7618" t="b">
        <v>1</v>
      </c>
      <c r="H7618">
        <v>9</v>
      </c>
      <c r="I7618">
        <v>48</v>
      </c>
      <c r="J7618" t="b">
        <v>1</v>
      </c>
      <c r="K7618">
        <f>YEAR(Table1[[#This Row],[Patient Admission Date]])</f>
        <v>2023</v>
      </c>
      <c r="L7618" t="str">
        <f>TEXT(Table1[[#This Row],[Patient Admission Date]],"mmm")</f>
        <v>May</v>
      </c>
      <c r="M7618" t="str">
        <f>TEXT(Table1[[#This Row],[Patient Admission Date]],"ddd")</f>
        <v>Fri</v>
      </c>
      <c r="N7618" t="str">
        <f>TEXT(INT(HOUR(Table1[[#This Row],[Patient Admission Date]])/3)*3,"00")&amp;"-"&amp;TEXT(INT(HOUR(Table1[[#This Row],[Patient Admission Date]])/3)*3+3,"00")</f>
        <v>03-06</v>
      </c>
      <c r="O7618" t="str" cm="1">
        <f t="array" ref="O7618">_xlfn.IFS(Table1[[#This Row],[Patient Age]]&lt;=14,"0-14",Table1[[#This Row],[Patient Age]]&lt;=29,"15-29",Table1[[#This Row],[Patient Age]]&lt;=44,"30-44",Table1[[#This Row],[Patient Age]]&lt;=59,"45-59",Table1[[#This Row],[Patient Age]]&lt;=74,"60-74",TRUE,"75+")</f>
        <v>45-59</v>
      </c>
      <c r="P7618" t="str" cm="1">
        <f t="array" ref="P7618">_xlfn.IFS(Table1[[#This Row],[Patient Waittime]]&lt;=15,"0-15",Table1[[#This Row],[Patient Waittime]]&lt;=30,"16-30",Table1[[#This Row],[Patient Waittime]]&lt;=45,"31-45",Table1[[#This Row],[Patient Waittime]]&lt;=60,"46-60",TRUE,"60+")</f>
        <v>46-60</v>
      </c>
      <c r="Q7618">
        <f>--(Table1[[#This Row],[Patient Waittime]]&lt;=30)</f>
        <v>0</v>
      </c>
      <c r="R7618">
        <f>--Table1[[#This Row],[Patient Admission Flag]]</f>
        <v>1</v>
      </c>
      <c r="S7618">
        <f>--AND(Table1[[#This Row],[WithinTarget]]=1,Table1[[#This Row],[Patient Satisfaction Score]]&gt;=7)</f>
        <v>0</v>
      </c>
      <c r="T7618" t="str">
        <f>IF(LEFT(Table1[[#This Row],[Patient Gender]],1)="F","Female","Male")</f>
        <v>Male</v>
      </c>
    </row>
    <row r="7619" spans="1:20" x14ac:dyDescent="0.3">
      <c r="A7619" t="s">
        <v>7723</v>
      </c>
      <c r="B7619" s="1">
        <v>45096.586805555555</v>
      </c>
      <c r="C7619" t="s">
        <v>9</v>
      </c>
      <c r="D7619">
        <v>2</v>
      </c>
      <c r="E7619" t="s">
        <v>18</v>
      </c>
      <c r="F7619" t="s">
        <v>15</v>
      </c>
      <c r="G7619" t="b">
        <v>1</v>
      </c>
      <c r="H7619">
        <v>9</v>
      </c>
      <c r="I7619">
        <v>22</v>
      </c>
      <c r="J7619" t="b">
        <v>1</v>
      </c>
      <c r="K7619">
        <f>YEAR(Table1[[#This Row],[Patient Admission Date]])</f>
        <v>2023</v>
      </c>
      <c r="L7619" t="str">
        <f>TEXT(Table1[[#This Row],[Patient Admission Date]],"mmm")</f>
        <v>Jun</v>
      </c>
      <c r="M7619" t="str">
        <f>TEXT(Table1[[#This Row],[Patient Admission Date]],"ddd")</f>
        <v>Mon</v>
      </c>
      <c r="N7619" t="str">
        <f>TEXT(INT(HOUR(Table1[[#This Row],[Patient Admission Date]])/3)*3,"00")&amp;"-"&amp;TEXT(INT(HOUR(Table1[[#This Row],[Patient Admission Date]])/3)*3+3,"00")</f>
        <v>12-15</v>
      </c>
      <c r="O7619" t="str" cm="1">
        <f t="array" ref="O7619">_xlfn.IFS(Table1[[#This Row],[Patient Age]]&lt;=14,"0-14",Table1[[#This Row],[Patient Age]]&lt;=29,"15-29",Table1[[#This Row],[Patient Age]]&lt;=44,"30-44",Table1[[#This Row],[Patient Age]]&lt;=59,"45-59",Table1[[#This Row],[Patient Age]]&lt;=74,"60-74",TRUE,"75+")</f>
        <v>0-14</v>
      </c>
      <c r="P7619" t="str" cm="1">
        <f t="array" ref="P7619">_xlfn.IFS(Table1[[#This Row],[Patient Waittime]]&lt;=15,"0-15",Table1[[#This Row],[Patient Waittime]]&lt;=30,"16-30",Table1[[#This Row],[Patient Waittime]]&lt;=45,"31-45",Table1[[#This Row],[Patient Waittime]]&lt;=60,"46-60",TRUE,"60+")</f>
        <v>16-30</v>
      </c>
      <c r="Q7619">
        <f>--(Table1[[#This Row],[Patient Waittime]]&lt;=30)</f>
        <v>1</v>
      </c>
      <c r="R7619">
        <f>--Table1[[#This Row],[Patient Admission Flag]]</f>
        <v>1</v>
      </c>
      <c r="S7619">
        <f>--AND(Table1[[#This Row],[WithinTarget]]=1,Table1[[#This Row],[Patient Satisfaction Score]]&gt;=7)</f>
        <v>1</v>
      </c>
      <c r="T7619" t="str">
        <f>IF(LEFT(Table1[[#This Row],[Patient Gender]],1)="F","Female","Male")</f>
        <v>Male</v>
      </c>
    </row>
    <row r="7620" spans="1:20" x14ac:dyDescent="0.3">
      <c r="A7620" t="s">
        <v>7724</v>
      </c>
      <c r="B7620" s="1">
        <v>45232.018055555556</v>
      </c>
      <c r="C7620" t="s">
        <v>9</v>
      </c>
      <c r="D7620">
        <v>29</v>
      </c>
      <c r="E7620" t="s">
        <v>18</v>
      </c>
      <c r="F7620" t="s">
        <v>15</v>
      </c>
      <c r="G7620" t="b">
        <v>1</v>
      </c>
      <c r="H7620">
        <v>9</v>
      </c>
      <c r="I7620">
        <v>18</v>
      </c>
      <c r="J7620" t="b">
        <v>1</v>
      </c>
      <c r="K7620">
        <f>YEAR(Table1[[#This Row],[Patient Admission Date]])</f>
        <v>2023</v>
      </c>
      <c r="L7620" t="str">
        <f>TEXT(Table1[[#This Row],[Patient Admission Date]],"mmm")</f>
        <v>Nov</v>
      </c>
      <c r="M7620" t="str">
        <f>TEXT(Table1[[#This Row],[Patient Admission Date]],"ddd")</f>
        <v>Thu</v>
      </c>
      <c r="N7620" t="str">
        <f>TEXT(INT(HOUR(Table1[[#This Row],[Patient Admission Date]])/3)*3,"00")&amp;"-"&amp;TEXT(INT(HOUR(Table1[[#This Row],[Patient Admission Date]])/3)*3+3,"00")</f>
        <v>00-03</v>
      </c>
      <c r="O7620" t="str" cm="1">
        <f t="array" ref="O7620">_xlfn.IFS(Table1[[#This Row],[Patient Age]]&lt;=14,"0-14",Table1[[#This Row],[Patient Age]]&lt;=29,"15-29",Table1[[#This Row],[Patient Age]]&lt;=44,"30-44",Table1[[#This Row],[Patient Age]]&lt;=59,"45-59",Table1[[#This Row],[Patient Age]]&lt;=74,"60-74",TRUE,"75+")</f>
        <v>15-29</v>
      </c>
      <c r="P7620" t="str" cm="1">
        <f t="array" ref="P7620">_xlfn.IFS(Table1[[#This Row],[Patient Waittime]]&lt;=15,"0-15",Table1[[#This Row],[Patient Waittime]]&lt;=30,"16-30",Table1[[#This Row],[Patient Waittime]]&lt;=45,"31-45",Table1[[#This Row],[Patient Waittime]]&lt;=60,"46-60",TRUE,"60+")</f>
        <v>16-30</v>
      </c>
      <c r="Q7620">
        <f>--(Table1[[#This Row],[Patient Waittime]]&lt;=30)</f>
        <v>1</v>
      </c>
      <c r="R7620">
        <f>--Table1[[#This Row],[Patient Admission Flag]]</f>
        <v>1</v>
      </c>
      <c r="S7620">
        <f>--AND(Table1[[#This Row],[WithinTarget]]=1,Table1[[#This Row],[Patient Satisfaction Score]]&gt;=7)</f>
        <v>1</v>
      </c>
      <c r="T7620" t="str">
        <f>IF(LEFT(Table1[[#This Row],[Patient Gender]],1)="F","Female","Male")</f>
        <v>Male</v>
      </c>
    </row>
    <row r="7621" spans="1:20" x14ac:dyDescent="0.3">
      <c r="A7621" t="s">
        <v>7725</v>
      </c>
      <c r="B7621" s="1">
        <v>45161.813888888886</v>
      </c>
      <c r="C7621" t="s">
        <v>9</v>
      </c>
      <c r="D7621">
        <v>48</v>
      </c>
      <c r="E7621" t="s">
        <v>18</v>
      </c>
      <c r="F7621" t="s">
        <v>15</v>
      </c>
      <c r="G7621" t="b">
        <v>1</v>
      </c>
      <c r="H7621">
        <v>10</v>
      </c>
      <c r="I7621">
        <v>13</v>
      </c>
      <c r="J7621" t="b">
        <v>1</v>
      </c>
      <c r="K7621">
        <f>YEAR(Table1[[#This Row],[Patient Admission Date]])</f>
        <v>2023</v>
      </c>
      <c r="L7621" t="str">
        <f>TEXT(Table1[[#This Row],[Patient Admission Date]],"mmm")</f>
        <v>Aug</v>
      </c>
      <c r="M7621" t="str">
        <f>TEXT(Table1[[#This Row],[Patient Admission Date]],"ddd")</f>
        <v>Wed</v>
      </c>
      <c r="N7621" t="str">
        <f>TEXT(INT(HOUR(Table1[[#This Row],[Patient Admission Date]])/3)*3,"00")&amp;"-"&amp;TEXT(INT(HOUR(Table1[[#This Row],[Patient Admission Date]])/3)*3+3,"00")</f>
        <v>18-21</v>
      </c>
      <c r="O7621" t="str" cm="1">
        <f t="array" ref="O7621">_xlfn.IFS(Table1[[#This Row],[Patient Age]]&lt;=14,"0-14",Table1[[#This Row],[Patient Age]]&lt;=29,"15-29",Table1[[#This Row],[Patient Age]]&lt;=44,"30-44",Table1[[#This Row],[Patient Age]]&lt;=59,"45-59",Table1[[#This Row],[Patient Age]]&lt;=74,"60-74",TRUE,"75+")</f>
        <v>45-59</v>
      </c>
      <c r="P7621" t="str" cm="1">
        <f t="array" ref="P7621">_xlfn.IFS(Table1[[#This Row],[Patient Waittime]]&lt;=15,"0-15",Table1[[#This Row],[Patient Waittime]]&lt;=30,"16-30",Table1[[#This Row],[Patient Waittime]]&lt;=45,"31-45",Table1[[#This Row],[Patient Waittime]]&lt;=60,"46-60",TRUE,"60+")</f>
        <v>0-15</v>
      </c>
      <c r="Q7621">
        <f>--(Table1[[#This Row],[Patient Waittime]]&lt;=30)</f>
        <v>1</v>
      </c>
      <c r="R7621">
        <f>--Table1[[#This Row],[Patient Admission Flag]]</f>
        <v>1</v>
      </c>
      <c r="S7621">
        <f>--AND(Table1[[#This Row],[WithinTarget]]=1,Table1[[#This Row],[Patient Satisfaction Score]]&gt;=7)</f>
        <v>1</v>
      </c>
      <c r="T7621" t="str">
        <f>IF(LEFT(Table1[[#This Row],[Patient Gender]],1)="F","Female","Male")</f>
        <v>Male</v>
      </c>
    </row>
    <row r="7622" spans="1:20" x14ac:dyDescent="0.3">
      <c r="A7622" t="s">
        <v>7726</v>
      </c>
      <c r="B7622" s="1">
        <v>45032.901388888888</v>
      </c>
      <c r="C7622" t="s">
        <v>9</v>
      </c>
      <c r="D7622">
        <v>40</v>
      </c>
      <c r="E7622" t="s">
        <v>18</v>
      </c>
      <c r="F7622" t="s">
        <v>15</v>
      </c>
      <c r="G7622" t="b">
        <v>1</v>
      </c>
      <c r="H7622">
        <v>10</v>
      </c>
      <c r="I7622">
        <v>44</v>
      </c>
      <c r="J7622" t="b">
        <v>1</v>
      </c>
      <c r="K7622">
        <f>YEAR(Table1[[#This Row],[Patient Admission Date]])</f>
        <v>2023</v>
      </c>
      <c r="L7622" t="str">
        <f>TEXT(Table1[[#This Row],[Patient Admission Date]],"mmm")</f>
        <v>Apr</v>
      </c>
      <c r="M7622" t="str">
        <f>TEXT(Table1[[#This Row],[Patient Admission Date]],"ddd")</f>
        <v>Sun</v>
      </c>
      <c r="N7622" t="str">
        <f>TEXT(INT(HOUR(Table1[[#This Row],[Patient Admission Date]])/3)*3,"00")&amp;"-"&amp;TEXT(INT(HOUR(Table1[[#This Row],[Patient Admission Date]])/3)*3+3,"00")</f>
        <v>21-24</v>
      </c>
      <c r="O7622" t="str" cm="1">
        <f t="array" ref="O7622">_xlfn.IFS(Table1[[#This Row],[Patient Age]]&lt;=14,"0-14",Table1[[#This Row],[Patient Age]]&lt;=29,"15-29",Table1[[#This Row],[Patient Age]]&lt;=44,"30-44",Table1[[#This Row],[Patient Age]]&lt;=59,"45-59",Table1[[#This Row],[Patient Age]]&lt;=74,"60-74",TRUE,"75+")</f>
        <v>30-44</v>
      </c>
      <c r="P7622" t="str" cm="1">
        <f t="array" ref="P7622">_xlfn.IFS(Table1[[#This Row],[Patient Waittime]]&lt;=15,"0-15",Table1[[#This Row],[Patient Waittime]]&lt;=30,"16-30",Table1[[#This Row],[Patient Waittime]]&lt;=45,"31-45",Table1[[#This Row],[Patient Waittime]]&lt;=60,"46-60",TRUE,"60+")</f>
        <v>31-45</v>
      </c>
      <c r="Q7622">
        <f>--(Table1[[#This Row],[Patient Waittime]]&lt;=30)</f>
        <v>0</v>
      </c>
      <c r="R7622">
        <f>--Table1[[#This Row],[Patient Admission Flag]]</f>
        <v>1</v>
      </c>
      <c r="S7622">
        <f>--AND(Table1[[#This Row],[WithinTarget]]=1,Table1[[#This Row],[Patient Satisfaction Score]]&gt;=7)</f>
        <v>0</v>
      </c>
      <c r="T7622" t="str">
        <f>IF(LEFT(Table1[[#This Row],[Patient Gender]],1)="F","Female","Male")</f>
        <v>Male</v>
      </c>
    </row>
    <row r="7623" spans="1:20" x14ac:dyDescent="0.3">
      <c r="A7623" t="s">
        <v>7727</v>
      </c>
      <c r="B7623" s="1">
        <v>45436.032638888886</v>
      </c>
      <c r="C7623" t="s">
        <v>9</v>
      </c>
      <c r="D7623">
        <v>24</v>
      </c>
      <c r="E7623" t="s">
        <v>18</v>
      </c>
      <c r="F7623" t="s">
        <v>26</v>
      </c>
      <c r="G7623" t="b">
        <v>1</v>
      </c>
      <c r="I7623">
        <v>39</v>
      </c>
      <c r="J7623" t="b">
        <v>1</v>
      </c>
      <c r="K7623">
        <f>YEAR(Table1[[#This Row],[Patient Admission Date]])</f>
        <v>2024</v>
      </c>
      <c r="L7623" t="str">
        <f>TEXT(Table1[[#This Row],[Patient Admission Date]],"mmm")</f>
        <v>May</v>
      </c>
      <c r="M7623" t="str">
        <f>TEXT(Table1[[#This Row],[Patient Admission Date]],"ddd")</f>
        <v>Fri</v>
      </c>
      <c r="N7623" t="str">
        <f>TEXT(INT(HOUR(Table1[[#This Row],[Patient Admission Date]])/3)*3,"00")&amp;"-"&amp;TEXT(INT(HOUR(Table1[[#This Row],[Patient Admission Date]])/3)*3+3,"00")</f>
        <v>00-03</v>
      </c>
      <c r="O7623" t="str" cm="1">
        <f t="array" ref="O7623">_xlfn.IFS(Table1[[#This Row],[Patient Age]]&lt;=14,"0-14",Table1[[#This Row],[Patient Age]]&lt;=29,"15-29",Table1[[#This Row],[Patient Age]]&lt;=44,"30-44",Table1[[#This Row],[Patient Age]]&lt;=59,"45-59",Table1[[#This Row],[Patient Age]]&lt;=74,"60-74",TRUE,"75+")</f>
        <v>15-29</v>
      </c>
      <c r="P7623" t="str" cm="1">
        <f t="array" ref="P7623">_xlfn.IFS(Table1[[#This Row],[Patient Waittime]]&lt;=15,"0-15",Table1[[#This Row],[Patient Waittime]]&lt;=30,"16-30",Table1[[#This Row],[Patient Waittime]]&lt;=45,"31-45",Table1[[#This Row],[Patient Waittime]]&lt;=60,"46-60",TRUE,"60+")</f>
        <v>31-45</v>
      </c>
      <c r="Q7623">
        <f>--(Table1[[#This Row],[Patient Waittime]]&lt;=30)</f>
        <v>0</v>
      </c>
      <c r="R7623">
        <f>--Table1[[#This Row],[Patient Admission Flag]]</f>
        <v>1</v>
      </c>
      <c r="S7623">
        <f>--AND(Table1[[#This Row],[WithinTarget]]=1,Table1[[#This Row],[Patient Satisfaction Score]]&gt;=7)</f>
        <v>0</v>
      </c>
      <c r="T7623" t="str">
        <f>IF(LEFT(Table1[[#This Row],[Patient Gender]],1)="F","Female","Male")</f>
        <v>Male</v>
      </c>
    </row>
    <row r="7624" spans="1:20" x14ac:dyDescent="0.3">
      <c r="A7624" t="s">
        <v>7728</v>
      </c>
      <c r="B7624" s="1">
        <v>45313.956250000003</v>
      </c>
      <c r="C7624" t="s">
        <v>9</v>
      </c>
      <c r="D7624">
        <v>30</v>
      </c>
      <c r="E7624" t="s">
        <v>18</v>
      </c>
      <c r="F7624" t="s">
        <v>26</v>
      </c>
      <c r="G7624" t="b">
        <v>1</v>
      </c>
      <c r="I7624">
        <v>51</v>
      </c>
      <c r="J7624" t="b">
        <v>1</v>
      </c>
      <c r="K7624">
        <f>YEAR(Table1[[#This Row],[Patient Admission Date]])</f>
        <v>2024</v>
      </c>
      <c r="L7624" t="str">
        <f>TEXT(Table1[[#This Row],[Patient Admission Date]],"mmm")</f>
        <v>Jan</v>
      </c>
      <c r="M7624" t="str">
        <f>TEXT(Table1[[#This Row],[Patient Admission Date]],"ddd")</f>
        <v>Mon</v>
      </c>
      <c r="N7624" t="str">
        <f>TEXT(INT(HOUR(Table1[[#This Row],[Patient Admission Date]])/3)*3,"00")&amp;"-"&amp;TEXT(INT(HOUR(Table1[[#This Row],[Patient Admission Date]])/3)*3+3,"00")</f>
        <v>21-24</v>
      </c>
      <c r="O7624" t="str" cm="1">
        <f t="array" ref="O7624">_xlfn.IFS(Table1[[#This Row],[Patient Age]]&lt;=14,"0-14",Table1[[#This Row],[Patient Age]]&lt;=29,"15-29",Table1[[#This Row],[Patient Age]]&lt;=44,"30-44",Table1[[#This Row],[Patient Age]]&lt;=59,"45-59",Table1[[#This Row],[Patient Age]]&lt;=74,"60-74",TRUE,"75+")</f>
        <v>30-44</v>
      </c>
      <c r="P7624" t="str" cm="1">
        <f t="array" ref="P7624">_xlfn.IFS(Table1[[#This Row],[Patient Waittime]]&lt;=15,"0-15",Table1[[#This Row],[Patient Waittime]]&lt;=30,"16-30",Table1[[#This Row],[Patient Waittime]]&lt;=45,"31-45",Table1[[#This Row],[Patient Waittime]]&lt;=60,"46-60",TRUE,"60+")</f>
        <v>46-60</v>
      </c>
      <c r="Q7624">
        <f>--(Table1[[#This Row],[Patient Waittime]]&lt;=30)</f>
        <v>0</v>
      </c>
      <c r="R7624">
        <f>--Table1[[#This Row],[Patient Admission Flag]]</f>
        <v>1</v>
      </c>
      <c r="S7624">
        <f>--AND(Table1[[#This Row],[WithinTarget]]=1,Table1[[#This Row],[Patient Satisfaction Score]]&gt;=7)</f>
        <v>0</v>
      </c>
      <c r="T7624" t="str">
        <f>IF(LEFT(Table1[[#This Row],[Patient Gender]],1)="F","Female","Male")</f>
        <v>Male</v>
      </c>
    </row>
    <row r="7625" spans="1:20" x14ac:dyDescent="0.3">
      <c r="A7625" t="s">
        <v>7729</v>
      </c>
      <c r="B7625" s="1">
        <v>45179.878472222219</v>
      </c>
      <c r="C7625" t="s">
        <v>9</v>
      </c>
      <c r="D7625">
        <v>3</v>
      </c>
      <c r="E7625" t="s">
        <v>18</v>
      </c>
      <c r="F7625" t="s">
        <v>26</v>
      </c>
      <c r="G7625" t="b">
        <v>1</v>
      </c>
      <c r="I7625">
        <v>13</v>
      </c>
      <c r="J7625" t="b">
        <v>1</v>
      </c>
      <c r="K7625">
        <f>YEAR(Table1[[#This Row],[Patient Admission Date]])</f>
        <v>2023</v>
      </c>
      <c r="L7625" t="str">
        <f>TEXT(Table1[[#This Row],[Patient Admission Date]],"mmm")</f>
        <v>Sep</v>
      </c>
      <c r="M7625" t="str">
        <f>TEXT(Table1[[#This Row],[Patient Admission Date]],"ddd")</f>
        <v>Sun</v>
      </c>
      <c r="N7625" t="str">
        <f>TEXT(INT(HOUR(Table1[[#This Row],[Patient Admission Date]])/3)*3,"00")&amp;"-"&amp;TEXT(INT(HOUR(Table1[[#This Row],[Patient Admission Date]])/3)*3+3,"00")</f>
        <v>21-24</v>
      </c>
      <c r="O7625" t="str" cm="1">
        <f t="array" ref="O7625">_xlfn.IFS(Table1[[#This Row],[Patient Age]]&lt;=14,"0-14",Table1[[#This Row],[Patient Age]]&lt;=29,"15-29",Table1[[#This Row],[Patient Age]]&lt;=44,"30-44",Table1[[#This Row],[Patient Age]]&lt;=59,"45-59",Table1[[#This Row],[Patient Age]]&lt;=74,"60-74",TRUE,"75+")</f>
        <v>0-14</v>
      </c>
      <c r="P7625" t="str" cm="1">
        <f t="array" ref="P7625">_xlfn.IFS(Table1[[#This Row],[Patient Waittime]]&lt;=15,"0-15",Table1[[#This Row],[Patient Waittime]]&lt;=30,"16-30",Table1[[#This Row],[Patient Waittime]]&lt;=45,"31-45",Table1[[#This Row],[Patient Waittime]]&lt;=60,"46-60",TRUE,"60+")</f>
        <v>0-15</v>
      </c>
      <c r="Q7625">
        <f>--(Table1[[#This Row],[Patient Waittime]]&lt;=30)</f>
        <v>1</v>
      </c>
      <c r="R7625">
        <f>--Table1[[#This Row],[Patient Admission Flag]]</f>
        <v>1</v>
      </c>
      <c r="S7625">
        <f>--AND(Table1[[#This Row],[WithinTarget]]=1,Table1[[#This Row],[Patient Satisfaction Score]]&gt;=7)</f>
        <v>0</v>
      </c>
      <c r="T7625" t="str">
        <f>IF(LEFT(Table1[[#This Row],[Patient Gender]],1)="F","Female","Male")</f>
        <v>Male</v>
      </c>
    </row>
    <row r="7626" spans="1:20" x14ac:dyDescent="0.3">
      <c r="A7626" t="s">
        <v>7730</v>
      </c>
      <c r="B7626" s="1">
        <v>45172.970833333333</v>
      </c>
      <c r="C7626" t="s">
        <v>9</v>
      </c>
      <c r="D7626">
        <v>1</v>
      </c>
      <c r="E7626" t="s">
        <v>18</v>
      </c>
      <c r="F7626" t="s">
        <v>26</v>
      </c>
      <c r="G7626" t="b">
        <v>1</v>
      </c>
      <c r="I7626">
        <v>30</v>
      </c>
      <c r="J7626" t="b">
        <v>1</v>
      </c>
      <c r="K7626">
        <f>YEAR(Table1[[#This Row],[Patient Admission Date]])</f>
        <v>2023</v>
      </c>
      <c r="L7626" t="str">
        <f>TEXT(Table1[[#This Row],[Patient Admission Date]],"mmm")</f>
        <v>Sep</v>
      </c>
      <c r="M7626" t="str">
        <f>TEXT(Table1[[#This Row],[Patient Admission Date]],"ddd")</f>
        <v>Sun</v>
      </c>
      <c r="N7626" t="str">
        <f>TEXT(INT(HOUR(Table1[[#This Row],[Patient Admission Date]])/3)*3,"00")&amp;"-"&amp;TEXT(INT(HOUR(Table1[[#This Row],[Patient Admission Date]])/3)*3+3,"00")</f>
        <v>21-24</v>
      </c>
      <c r="O7626" t="str" cm="1">
        <f t="array" ref="O7626">_xlfn.IFS(Table1[[#This Row],[Patient Age]]&lt;=14,"0-14",Table1[[#This Row],[Patient Age]]&lt;=29,"15-29",Table1[[#This Row],[Patient Age]]&lt;=44,"30-44",Table1[[#This Row],[Patient Age]]&lt;=59,"45-59",Table1[[#This Row],[Patient Age]]&lt;=74,"60-74",TRUE,"75+")</f>
        <v>0-14</v>
      </c>
      <c r="P7626" t="str" cm="1">
        <f t="array" ref="P7626">_xlfn.IFS(Table1[[#This Row],[Patient Waittime]]&lt;=15,"0-15",Table1[[#This Row],[Patient Waittime]]&lt;=30,"16-30",Table1[[#This Row],[Patient Waittime]]&lt;=45,"31-45",Table1[[#This Row],[Patient Waittime]]&lt;=60,"46-60",TRUE,"60+")</f>
        <v>16-30</v>
      </c>
      <c r="Q7626">
        <f>--(Table1[[#This Row],[Patient Waittime]]&lt;=30)</f>
        <v>1</v>
      </c>
      <c r="R7626">
        <f>--Table1[[#This Row],[Patient Admission Flag]]</f>
        <v>1</v>
      </c>
      <c r="S7626">
        <f>--AND(Table1[[#This Row],[WithinTarget]]=1,Table1[[#This Row],[Patient Satisfaction Score]]&gt;=7)</f>
        <v>0</v>
      </c>
      <c r="T7626" t="str">
        <f>IF(LEFT(Table1[[#This Row],[Patient Gender]],1)="F","Female","Male")</f>
        <v>Male</v>
      </c>
    </row>
    <row r="7627" spans="1:20" x14ac:dyDescent="0.3">
      <c r="A7627" t="s">
        <v>7731</v>
      </c>
      <c r="B7627" s="1">
        <v>45210.488194444442</v>
      </c>
      <c r="C7627" t="s">
        <v>9</v>
      </c>
      <c r="D7627">
        <v>53</v>
      </c>
      <c r="E7627" t="s">
        <v>18</v>
      </c>
      <c r="F7627" t="s">
        <v>11</v>
      </c>
      <c r="G7627" t="b">
        <v>1</v>
      </c>
      <c r="I7627">
        <v>26</v>
      </c>
      <c r="J7627" t="b">
        <v>1</v>
      </c>
      <c r="K7627">
        <f>YEAR(Table1[[#This Row],[Patient Admission Date]])</f>
        <v>2023</v>
      </c>
      <c r="L7627" t="str">
        <f>TEXT(Table1[[#This Row],[Patient Admission Date]],"mmm")</f>
        <v>Oct</v>
      </c>
      <c r="M7627" t="str">
        <f>TEXT(Table1[[#This Row],[Patient Admission Date]],"ddd")</f>
        <v>Wed</v>
      </c>
      <c r="N7627" t="str">
        <f>TEXT(INT(HOUR(Table1[[#This Row],[Patient Admission Date]])/3)*3,"00")&amp;"-"&amp;TEXT(INT(HOUR(Table1[[#This Row],[Patient Admission Date]])/3)*3+3,"00")</f>
        <v>09-12</v>
      </c>
      <c r="O7627" t="str" cm="1">
        <f t="array" ref="O7627">_xlfn.IFS(Table1[[#This Row],[Patient Age]]&lt;=14,"0-14",Table1[[#This Row],[Patient Age]]&lt;=29,"15-29",Table1[[#This Row],[Patient Age]]&lt;=44,"30-44",Table1[[#This Row],[Patient Age]]&lt;=59,"45-59",Table1[[#This Row],[Patient Age]]&lt;=74,"60-74",TRUE,"75+")</f>
        <v>45-59</v>
      </c>
      <c r="P7627" t="str" cm="1">
        <f t="array" ref="P7627">_xlfn.IFS(Table1[[#This Row],[Patient Waittime]]&lt;=15,"0-15",Table1[[#This Row],[Patient Waittime]]&lt;=30,"16-30",Table1[[#This Row],[Patient Waittime]]&lt;=45,"31-45",Table1[[#This Row],[Patient Waittime]]&lt;=60,"46-60",TRUE,"60+")</f>
        <v>16-30</v>
      </c>
      <c r="Q7627">
        <f>--(Table1[[#This Row],[Patient Waittime]]&lt;=30)</f>
        <v>1</v>
      </c>
      <c r="R7627">
        <f>--Table1[[#This Row],[Patient Admission Flag]]</f>
        <v>1</v>
      </c>
      <c r="S7627">
        <f>--AND(Table1[[#This Row],[WithinTarget]]=1,Table1[[#This Row],[Patient Satisfaction Score]]&gt;=7)</f>
        <v>0</v>
      </c>
      <c r="T7627" t="str">
        <f>IF(LEFT(Table1[[#This Row],[Patient Gender]],1)="F","Female","Male")</f>
        <v>Male</v>
      </c>
    </row>
    <row r="7628" spans="1:20" x14ac:dyDescent="0.3">
      <c r="A7628" t="s">
        <v>7732</v>
      </c>
      <c r="B7628" s="1">
        <v>45199.935416666667</v>
      </c>
      <c r="C7628" t="s">
        <v>9</v>
      </c>
      <c r="D7628">
        <v>79</v>
      </c>
      <c r="E7628" t="s">
        <v>18</v>
      </c>
      <c r="F7628" t="s">
        <v>11</v>
      </c>
      <c r="G7628" t="b">
        <v>1</v>
      </c>
      <c r="I7628">
        <v>33</v>
      </c>
      <c r="J7628" t="b">
        <v>1</v>
      </c>
      <c r="K7628">
        <f>YEAR(Table1[[#This Row],[Patient Admission Date]])</f>
        <v>2023</v>
      </c>
      <c r="L7628" t="str">
        <f>TEXT(Table1[[#This Row],[Patient Admission Date]],"mmm")</f>
        <v>Sep</v>
      </c>
      <c r="M7628" t="str">
        <f>TEXT(Table1[[#This Row],[Patient Admission Date]],"ddd")</f>
        <v>Sat</v>
      </c>
      <c r="N7628" t="str">
        <f>TEXT(INT(HOUR(Table1[[#This Row],[Patient Admission Date]])/3)*3,"00")&amp;"-"&amp;TEXT(INT(HOUR(Table1[[#This Row],[Patient Admission Date]])/3)*3+3,"00")</f>
        <v>21-24</v>
      </c>
      <c r="O7628" t="str" cm="1">
        <f t="array" ref="O7628">_xlfn.IFS(Table1[[#This Row],[Patient Age]]&lt;=14,"0-14",Table1[[#This Row],[Patient Age]]&lt;=29,"15-29",Table1[[#This Row],[Patient Age]]&lt;=44,"30-44",Table1[[#This Row],[Patient Age]]&lt;=59,"45-59",Table1[[#This Row],[Patient Age]]&lt;=74,"60-74",TRUE,"75+")</f>
        <v>75+</v>
      </c>
      <c r="P7628" t="str" cm="1">
        <f t="array" ref="P7628">_xlfn.IFS(Table1[[#This Row],[Patient Waittime]]&lt;=15,"0-15",Table1[[#This Row],[Patient Waittime]]&lt;=30,"16-30",Table1[[#This Row],[Patient Waittime]]&lt;=45,"31-45",Table1[[#This Row],[Patient Waittime]]&lt;=60,"46-60",TRUE,"60+")</f>
        <v>31-45</v>
      </c>
      <c r="Q7628">
        <f>--(Table1[[#This Row],[Patient Waittime]]&lt;=30)</f>
        <v>0</v>
      </c>
      <c r="R7628">
        <f>--Table1[[#This Row],[Patient Admission Flag]]</f>
        <v>1</v>
      </c>
      <c r="S7628">
        <f>--AND(Table1[[#This Row],[WithinTarget]]=1,Table1[[#This Row],[Patient Satisfaction Score]]&gt;=7)</f>
        <v>0</v>
      </c>
      <c r="T7628" t="str">
        <f>IF(LEFT(Table1[[#This Row],[Patient Gender]],1)="F","Female","Male")</f>
        <v>Male</v>
      </c>
    </row>
    <row r="7629" spans="1:20" x14ac:dyDescent="0.3">
      <c r="A7629" t="s">
        <v>7733</v>
      </c>
      <c r="B7629" s="1">
        <v>45208.462500000001</v>
      </c>
      <c r="C7629" t="s">
        <v>9</v>
      </c>
      <c r="D7629">
        <v>37</v>
      </c>
      <c r="E7629" t="s">
        <v>18</v>
      </c>
      <c r="F7629" t="s">
        <v>11</v>
      </c>
      <c r="G7629" t="b">
        <v>1</v>
      </c>
      <c r="I7629">
        <v>53</v>
      </c>
      <c r="J7629" t="b">
        <v>1</v>
      </c>
      <c r="K7629">
        <f>YEAR(Table1[[#This Row],[Patient Admission Date]])</f>
        <v>2023</v>
      </c>
      <c r="L7629" t="str">
        <f>TEXT(Table1[[#This Row],[Patient Admission Date]],"mmm")</f>
        <v>Oct</v>
      </c>
      <c r="M7629" t="str">
        <f>TEXT(Table1[[#This Row],[Patient Admission Date]],"ddd")</f>
        <v>Mon</v>
      </c>
      <c r="N7629" t="str">
        <f>TEXT(INT(HOUR(Table1[[#This Row],[Patient Admission Date]])/3)*3,"00")&amp;"-"&amp;TEXT(INT(HOUR(Table1[[#This Row],[Patient Admission Date]])/3)*3+3,"00")</f>
        <v>09-12</v>
      </c>
      <c r="O7629" t="str" cm="1">
        <f t="array" ref="O7629">_xlfn.IFS(Table1[[#This Row],[Patient Age]]&lt;=14,"0-14",Table1[[#This Row],[Patient Age]]&lt;=29,"15-29",Table1[[#This Row],[Patient Age]]&lt;=44,"30-44",Table1[[#This Row],[Patient Age]]&lt;=59,"45-59",Table1[[#This Row],[Patient Age]]&lt;=74,"60-74",TRUE,"75+")</f>
        <v>30-44</v>
      </c>
      <c r="P7629" t="str" cm="1">
        <f t="array" ref="P7629">_xlfn.IFS(Table1[[#This Row],[Patient Waittime]]&lt;=15,"0-15",Table1[[#This Row],[Patient Waittime]]&lt;=30,"16-30",Table1[[#This Row],[Patient Waittime]]&lt;=45,"31-45",Table1[[#This Row],[Patient Waittime]]&lt;=60,"46-60",TRUE,"60+")</f>
        <v>46-60</v>
      </c>
      <c r="Q7629">
        <f>--(Table1[[#This Row],[Patient Waittime]]&lt;=30)</f>
        <v>0</v>
      </c>
      <c r="R7629">
        <f>--Table1[[#This Row],[Patient Admission Flag]]</f>
        <v>1</v>
      </c>
      <c r="S7629">
        <f>--AND(Table1[[#This Row],[WithinTarget]]=1,Table1[[#This Row],[Patient Satisfaction Score]]&gt;=7)</f>
        <v>0</v>
      </c>
      <c r="T7629" t="str">
        <f>IF(LEFT(Table1[[#This Row],[Patient Gender]],1)="F","Female","Male")</f>
        <v>Male</v>
      </c>
    </row>
    <row r="7630" spans="1:20" x14ac:dyDescent="0.3">
      <c r="A7630" t="s">
        <v>7734</v>
      </c>
      <c r="B7630" s="1">
        <v>45494.140972222223</v>
      </c>
      <c r="C7630" t="s">
        <v>9</v>
      </c>
      <c r="D7630">
        <v>46</v>
      </c>
      <c r="E7630" t="s">
        <v>18</v>
      </c>
      <c r="F7630" t="s">
        <v>11</v>
      </c>
      <c r="G7630" t="b">
        <v>1</v>
      </c>
      <c r="I7630">
        <v>55</v>
      </c>
      <c r="J7630" t="b">
        <v>1</v>
      </c>
      <c r="K7630">
        <f>YEAR(Table1[[#This Row],[Patient Admission Date]])</f>
        <v>2024</v>
      </c>
      <c r="L7630" t="str">
        <f>TEXT(Table1[[#This Row],[Patient Admission Date]],"mmm")</f>
        <v>Jul</v>
      </c>
      <c r="M7630" t="str">
        <f>TEXT(Table1[[#This Row],[Patient Admission Date]],"ddd")</f>
        <v>Sun</v>
      </c>
      <c r="N7630" t="str">
        <f>TEXT(INT(HOUR(Table1[[#This Row],[Patient Admission Date]])/3)*3,"00")&amp;"-"&amp;TEXT(INT(HOUR(Table1[[#This Row],[Patient Admission Date]])/3)*3+3,"00")</f>
        <v>03-06</v>
      </c>
      <c r="O7630" t="str" cm="1">
        <f t="array" ref="O7630">_xlfn.IFS(Table1[[#This Row],[Patient Age]]&lt;=14,"0-14",Table1[[#This Row],[Patient Age]]&lt;=29,"15-29",Table1[[#This Row],[Patient Age]]&lt;=44,"30-44",Table1[[#This Row],[Patient Age]]&lt;=59,"45-59",Table1[[#This Row],[Patient Age]]&lt;=74,"60-74",TRUE,"75+")</f>
        <v>45-59</v>
      </c>
      <c r="P7630" t="str" cm="1">
        <f t="array" ref="P7630">_xlfn.IFS(Table1[[#This Row],[Patient Waittime]]&lt;=15,"0-15",Table1[[#This Row],[Patient Waittime]]&lt;=30,"16-30",Table1[[#This Row],[Patient Waittime]]&lt;=45,"31-45",Table1[[#This Row],[Patient Waittime]]&lt;=60,"46-60",TRUE,"60+")</f>
        <v>46-60</v>
      </c>
      <c r="Q7630">
        <f>--(Table1[[#This Row],[Patient Waittime]]&lt;=30)</f>
        <v>0</v>
      </c>
      <c r="R7630">
        <f>--Table1[[#This Row],[Patient Admission Flag]]</f>
        <v>1</v>
      </c>
      <c r="S7630">
        <f>--AND(Table1[[#This Row],[WithinTarget]]=1,Table1[[#This Row],[Patient Satisfaction Score]]&gt;=7)</f>
        <v>0</v>
      </c>
      <c r="T7630" t="str">
        <f>IF(LEFT(Table1[[#This Row],[Patient Gender]],1)="F","Female","Male")</f>
        <v>Male</v>
      </c>
    </row>
    <row r="7631" spans="1:20" x14ac:dyDescent="0.3">
      <c r="A7631" t="s">
        <v>7735</v>
      </c>
      <c r="B7631" s="1">
        <v>45383.886805555558</v>
      </c>
      <c r="C7631" t="s">
        <v>9</v>
      </c>
      <c r="D7631">
        <v>47</v>
      </c>
      <c r="E7631" t="s">
        <v>18</v>
      </c>
      <c r="F7631" t="s">
        <v>11</v>
      </c>
      <c r="G7631" t="b">
        <v>1</v>
      </c>
      <c r="I7631">
        <v>55</v>
      </c>
      <c r="J7631" t="b">
        <v>1</v>
      </c>
      <c r="K7631">
        <f>YEAR(Table1[[#This Row],[Patient Admission Date]])</f>
        <v>2024</v>
      </c>
      <c r="L7631" t="str">
        <f>TEXT(Table1[[#This Row],[Patient Admission Date]],"mmm")</f>
        <v>Apr</v>
      </c>
      <c r="M7631" t="str">
        <f>TEXT(Table1[[#This Row],[Patient Admission Date]],"ddd")</f>
        <v>Mon</v>
      </c>
      <c r="N7631" t="str">
        <f>TEXT(INT(HOUR(Table1[[#This Row],[Patient Admission Date]])/3)*3,"00")&amp;"-"&amp;TEXT(INT(HOUR(Table1[[#This Row],[Patient Admission Date]])/3)*3+3,"00")</f>
        <v>21-24</v>
      </c>
      <c r="O7631" t="str" cm="1">
        <f t="array" ref="O7631">_xlfn.IFS(Table1[[#This Row],[Patient Age]]&lt;=14,"0-14",Table1[[#This Row],[Patient Age]]&lt;=29,"15-29",Table1[[#This Row],[Patient Age]]&lt;=44,"30-44",Table1[[#This Row],[Patient Age]]&lt;=59,"45-59",Table1[[#This Row],[Patient Age]]&lt;=74,"60-74",TRUE,"75+")</f>
        <v>45-59</v>
      </c>
      <c r="P7631" t="str" cm="1">
        <f t="array" ref="P7631">_xlfn.IFS(Table1[[#This Row],[Patient Waittime]]&lt;=15,"0-15",Table1[[#This Row],[Patient Waittime]]&lt;=30,"16-30",Table1[[#This Row],[Patient Waittime]]&lt;=45,"31-45",Table1[[#This Row],[Patient Waittime]]&lt;=60,"46-60",TRUE,"60+")</f>
        <v>46-60</v>
      </c>
      <c r="Q7631">
        <f>--(Table1[[#This Row],[Patient Waittime]]&lt;=30)</f>
        <v>0</v>
      </c>
      <c r="R7631">
        <f>--Table1[[#This Row],[Patient Admission Flag]]</f>
        <v>1</v>
      </c>
      <c r="S7631">
        <f>--AND(Table1[[#This Row],[WithinTarget]]=1,Table1[[#This Row],[Patient Satisfaction Score]]&gt;=7)</f>
        <v>0</v>
      </c>
      <c r="T7631" t="str">
        <f>IF(LEFT(Table1[[#This Row],[Patient Gender]],1)="F","Female","Male")</f>
        <v>Male</v>
      </c>
    </row>
    <row r="7632" spans="1:20" x14ac:dyDescent="0.3">
      <c r="A7632" t="s">
        <v>7736</v>
      </c>
      <c r="B7632" s="1">
        <v>45085.523611111108</v>
      </c>
      <c r="C7632" t="s">
        <v>9</v>
      </c>
      <c r="D7632">
        <v>69</v>
      </c>
      <c r="E7632" t="s">
        <v>18</v>
      </c>
      <c r="F7632" t="s">
        <v>11</v>
      </c>
      <c r="G7632" t="b">
        <v>1</v>
      </c>
      <c r="I7632">
        <v>57</v>
      </c>
      <c r="J7632" t="b">
        <v>1</v>
      </c>
      <c r="K7632">
        <f>YEAR(Table1[[#This Row],[Patient Admission Date]])</f>
        <v>2023</v>
      </c>
      <c r="L7632" t="str">
        <f>TEXT(Table1[[#This Row],[Patient Admission Date]],"mmm")</f>
        <v>Jun</v>
      </c>
      <c r="M7632" t="str">
        <f>TEXT(Table1[[#This Row],[Patient Admission Date]],"ddd")</f>
        <v>Thu</v>
      </c>
      <c r="N7632" t="str">
        <f>TEXT(INT(HOUR(Table1[[#This Row],[Patient Admission Date]])/3)*3,"00")&amp;"-"&amp;TEXT(INT(HOUR(Table1[[#This Row],[Patient Admission Date]])/3)*3+3,"00")</f>
        <v>12-15</v>
      </c>
      <c r="O7632" t="str" cm="1">
        <f t="array" ref="O7632">_xlfn.IFS(Table1[[#This Row],[Patient Age]]&lt;=14,"0-14",Table1[[#This Row],[Patient Age]]&lt;=29,"15-29",Table1[[#This Row],[Patient Age]]&lt;=44,"30-44",Table1[[#This Row],[Patient Age]]&lt;=59,"45-59",Table1[[#This Row],[Patient Age]]&lt;=74,"60-74",TRUE,"75+")</f>
        <v>60-74</v>
      </c>
      <c r="P7632" t="str" cm="1">
        <f t="array" ref="P7632">_xlfn.IFS(Table1[[#This Row],[Patient Waittime]]&lt;=15,"0-15",Table1[[#This Row],[Patient Waittime]]&lt;=30,"16-30",Table1[[#This Row],[Patient Waittime]]&lt;=45,"31-45",Table1[[#This Row],[Patient Waittime]]&lt;=60,"46-60",TRUE,"60+")</f>
        <v>46-60</v>
      </c>
      <c r="Q7632">
        <f>--(Table1[[#This Row],[Patient Waittime]]&lt;=30)</f>
        <v>0</v>
      </c>
      <c r="R7632">
        <f>--Table1[[#This Row],[Patient Admission Flag]]</f>
        <v>1</v>
      </c>
      <c r="S7632">
        <f>--AND(Table1[[#This Row],[WithinTarget]]=1,Table1[[#This Row],[Patient Satisfaction Score]]&gt;=7)</f>
        <v>0</v>
      </c>
      <c r="T7632" t="str">
        <f>IF(LEFT(Table1[[#This Row],[Patient Gender]],1)="F","Female","Male")</f>
        <v>Male</v>
      </c>
    </row>
    <row r="7633" spans="1:20" x14ac:dyDescent="0.3">
      <c r="A7633" t="s">
        <v>7737</v>
      </c>
      <c r="B7633" s="1">
        <v>45506.438888888886</v>
      </c>
      <c r="C7633" t="s">
        <v>9</v>
      </c>
      <c r="D7633">
        <v>7</v>
      </c>
      <c r="E7633" t="s">
        <v>18</v>
      </c>
      <c r="F7633" t="s">
        <v>11</v>
      </c>
      <c r="G7633" t="b">
        <v>1</v>
      </c>
      <c r="I7633">
        <v>60</v>
      </c>
      <c r="J7633" t="b">
        <v>1</v>
      </c>
      <c r="K7633">
        <f>YEAR(Table1[[#This Row],[Patient Admission Date]])</f>
        <v>2024</v>
      </c>
      <c r="L7633" t="str">
        <f>TEXT(Table1[[#This Row],[Patient Admission Date]],"mmm")</f>
        <v>Aug</v>
      </c>
      <c r="M7633" t="str">
        <f>TEXT(Table1[[#This Row],[Patient Admission Date]],"ddd")</f>
        <v>Fri</v>
      </c>
      <c r="N7633" t="str">
        <f>TEXT(INT(HOUR(Table1[[#This Row],[Patient Admission Date]])/3)*3,"00")&amp;"-"&amp;TEXT(INT(HOUR(Table1[[#This Row],[Patient Admission Date]])/3)*3+3,"00")</f>
        <v>09-12</v>
      </c>
      <c r="O7633" t="str" cm="1">
        <f t="array" ref="O7633">_xlfn.IFS(Table1[[#This Row],[Patient Age]]&lt;=14,"0-14",Table1[[#This Row],[Patient Age]]&lt;=29,"15-29",Table1[[#This Row],[Patient Age]]&lt;=44,"30-44",Table1[[#This Row],[Patient Age]]&lt;=59,"45-59",Table1[[#This Row],[Patient Age]]&lt;=74,"60-74",TRUE,"75+")</f>
        <v>0-14</v>
      </c>
      <c r="P7633" t="str" cm="1">
        <f t="array" ref="P7633">_xlfn.IFS(Table1[[#This Row],[Patient Waittime]]&lt;=15,"0-15",Table1[[#This Row],[Patient Waittime]]&lt;=30,"16-30",Table1[[#This Row],[Patient Waittime]]&lt;=45,"31-45",Table1[[#This Row],[Patient Waittime]]&lt;=60,"46-60",TRUE,"60+")</f>
        <v>46-60</v>
      </c>
      <c r="Q7633">
        <f>--(Table1[[#This Row],[Patient Waittime]]&lt;=30)</f>
        <v>0</v>
      </c>
      <c r="R7633">
        <f>--Table1[[#This Row],[Patient Admission Flag]]</f>
        <v>1</v>
      </c>
      <c r="S7633">
        <f>--AND(Table1[[#This Row],[WithinTarget]]=1,Table1[[#This Row],[Patient Satisfaction Score]]&gt;=7)</f>
        <v>0</v>
      </c>
      <c r="T7633" t="str">
        <f>IF(LEFT(Table1[[#This Row],[Patient Gender]],1)="F","Female","Male")</f>
        <v>Male</v>
      </c>
    </row>
    <row r="7634" spans="1:20" x14ac:dyDescent="0.3">
      <c r="A7634" t="s">
        <v>7738</v>
      </c>
      <c r="B7634" s="1">
        <v>45059.643055555556</v>
      </c>
      <c r="C7634" t="s">
        <v>9</v>
      </c>
      <c r="D7634">
        <v>27</v>
      </c>
      <c r="E7634" t="s">
        <v>18</v>
      </c>
      <c r="F7634" t="s">
        <v>11</v>
      </c>
      <c r="G7634" t="b">
        <v>1</v>
      </c>
      <c r="I7634">
        <v>55</v>
      </c>
      <c r="J7634" t="b">
        <v>1</v>
      </c>
      <c r="K7634">
        <f>YEAR(Table1[[#This Row],[Patient Admission Date]])</f>
        <v>2023</v>
      </c>
      <c r="L7634" t="str">
        <f>TEXT(Table1[[#This Row],[Patient Admission Date]],"mmm")</f>
        <v>May</v>
      </c>
      <c r="M7634" t="str">
        <f>TEXT(Table1[[#This Row],[Patient Admission Date]],"ddd")</f>
        <v>Sat</v>
      </c>
      <c r="N7634" t="str">
        <f>TEXT(INT(HOUR(Table1[[#This Row],[Patient Admission Date]])/3)*3,"00")&amp;"-"&amp;TEXT(INT(HOUR(Table1[[#This Row],[Patient Admission Date]])/3)*3+3,"00")</f>
        <v>15-18</v>
      </c>
      <c r="O7634" t="str" cm="1">
        <f t="array" ref="O7634">_xlfn.IFS(Table1[[#This Row],[Patient Age]]&lt;=14,"0-14",Table1[[#This Row],[Patient Age]]&lt;=29,"15-29",Table1[[#This Row],[Patient Age]]&lt;=44,"30-44",Table1[[#This Row],[Patient Age]]&lt;=59,"45-59",Table1[[#This Row],[Patient Age]]&lt;=74,"60-74",TRUE,"75+")</f>
        <v>15-29</v>
      </c>
      <c r="P7634" t="str" cm="1">
        <f t="array" ref="P7634">_xlfn.IFS(Table1[[#This Row],[Patient Waittime]]&lt;=15,"0-15",Table1[[#This Row],[Patient Waittime]]&lt;=30,"16-30",Table1[[#This Row],[Patient Waittime]]&lt;=45,"31-45",Table1[[#This Row],[Patient Waittime]]&lt;=60,"46-60",TRUE,"60+")</f>
        <v>46-60</v>
      </c>
      <c r="Q7634">
        <f>--(Table1[[#This Row],[Patient Waittime]]&lt;=30)</f>
        <v>0</v>
      </c>
      <c r="R7634">
        <f>--Table1[[#This Row],[Patient Admission Flag]]</f>
        <v>1</v>
      </c>
      <c r="S7634">
        <f>--AND(Table1[[#This Row],[WithinTarget]]=1,Table1[[#This Row],[Patient Satisfaction Score]]&gt;=7)</f>
        <v>0</v>
      </c>
      <c r="T7634" t="str">
        <f>IF(LEFT(Table1[[#This Row],[Patient Gender]],1)="F","Female","Male")</f>
        <v>Male</v>
      </c>
    </row>
    <row r="7635" spans="1:20" x14ac:dyDescent="0.3">
      <c r="A7635" t="s">
        <v>7739</v>
      </c>
      <c r="B7635" s="1">
        <v>45501.043055555558</v>
      </c>
      <c r="C7635" t="s">
        <v>9</v>
      </c>
      <c r="D7635">
        <v>31</v>
      </c>
      <c r="E7635" t="s">
        <v>18</v>
      </c>
      <c r="F7635" t="s">
        <v>11</v>
      </c>
      <c r="G7635" t="b">
        <v>1</v>
      </c>
      <c r="I7635">
        <v>28</v>
      </c>
      <c r="J7635" t="b">
        <v>1</v>
      </c>
      <c r="K7635">
        <f>YEAR(Table1[[#This Row],[Patient Admission Date]])</f>
        <v>2024</v>
      </c>
      <c r="L7635" t="str">
        <f>TEXT(Table1[[#This Row],[Patient Admission Date]],"mmm")</f>
        <v>Jul</v>
      </c>
      <c r="M7635" t="str">
        <f>TEXT(Table1[[#This Row],[Patient Admission Date]],"ddd")</f>
        <v>Sun</v>
      </c>
      <c r="N7635" t="str">
        <f>TEXT(INT(HOUR(Table1[[#This Row],[Patient Admission Date]])/3)*3,"00")&amp;"-"&amp;TEXT(INT(HOUR(Table1[[#This Row],[Patient Admission Date]])/3)*3+3,"00")</f>
        <v>00-03</v>
      </c>
      <c r="O7635" t="str" cm="1">
        <f t="array" ref="O7635">_xlfn.IFS(Table1[[#This Row],[Patient Age]]&lt;=14,"0-14",Table1[[#This Row],[Patient Age]]&lt;=29,"15-29",Table1[[#This Row],[Patient Age]]&lt;=44,"30-44",Table1[[#This Row],[Patient Age]]&lt;=59,"45-59",Table1[[#This Row],[Patient Age]]&lt;=74,"60-74",TRUE,"75+")</f>
        <v>30-44</v>
      </c>
      <c r="P7635" t="str" cm="1">
        <f t="array" ref="P7635">_xlfn.IFS(Table1[[#This Row],[Patient Waittime]]&lt;=15,"0-15",Table1[[#This Row],[Patient Waittime]]&lt;=30,"16-30",Table1[[#This Row],[Patient Waittime]]&lt;=45,"31-45",Table1[[#This Row],[Patient Waittime]]&lt;=60,"46-60",TRUE,"60+")</f>
        <v>16-30</v>
      </c>
      <c r="Q7635">
        <f>--(Table1[[#This Row],[Patient Waittime]]&lt;=30)</f>
        <v>1</v>
      </c>
      <c r="R7635">
        <f>--Table1[[#This Row],[Patient Admission Flag]]</f>
        <v>1</v>
      </c>
      <c r="S7635">
        <f>--AND(Table1[[#This Row],[WithinTarget]]=1,Table1[[#This Row],[Patient Satisfaction Score]]&gt;=7)</f>
        <v>0</v>
      </c>
      <c r="T7635" t="str">
        <f>IF(LEFT(Table1[[#This Row],[Patient Gender]],1)="F","Female","Male")</f>
        <v>Male</v>
      </c>
    </row>
    <row r="7636" spans="1:20" x14ac:dyDescent="0.3">
      <c r="A7636" t="s">
        <v>7740</v>
      </c>
      <c r="B7636" s="1">
        <v>45572.130555555559</v>
      </c>
      <c r="C7636" t="s">
        <v>9</v>
      </c>
      <c r="D7636">
        <v>35</v>
      </c>
      <c r="E7636" t="s">
        <v>18</v>
      </c>
      <c r="F7636" t="s">
        <v>11</v>
      </c>
      <c r="G7636" t="b">
        <v>1</v>
      </c>
      <c r="I7636">
        <v>38</v>
      </c>
      <c r="J7636" t="b">
        <v>1</v>
      </c>
      <c r="K7636">
        <f>YEAR(Table1[[#This Row],[Patient Admission Date]])</f>
        <v>2024</v>
      </c>
      <c r="L7636" t="str">
        <f>TEXT(Table1[[#This Row],[Patient Admission Date]],"mmm")</f>
        <v>Oct</v>
      </c>
      <c r="M7636" t="str">
        <f>TEXT(Table1[[#This Row],[Patient Admission Date]],"ddd")</f>
        <v>Mon</v>
      </c>
      <c r="N7636" t="str">
        <f>TEXT(INT(HOUR(Table1[[#This Row],[Patient Admission Date]])/3)*3,"00")&amp;"-"&amp;TEXT(INT(HOUR(Table1[[#This Row],[Patient Admission Date]])/3)*3+3,"00")</f>
        <v>03-06</v>
      </c>
      <c r="O7636" t="str" cm="1">
        <f t="array" ref="O7636">_xlfn.IFS(Table1[[#This Row],[Patient Age]]&lt;=14,"0-14",Table1[[#This Row],[Patient Age]]&lt;=29,"15-29",Table1[[#This Row],[Patient Age]]&lt;=44,"30-44",Table1[[#This Row],[Patient Age]]&lt;=59,"45-59",Table1[[#This Row],[Patient Age]]&lt;=74,"60-74",TRUE,"75+")</f>
        <v>30-44</v>
      </c>
      <c r="P7636" t="str" cm="1">
        <f t="array" ref="P7636">_xlfn.IFS(Table1[[#This Row],[Patient Waittime]]&lt;=15,"0-15",Table1[[#This Row],[Patient Waittime]]&lt;=30,"16-30",Table1[[#This Row],[Patient Waittime]]&lt;=45,"31-45",Table1[[#This Row],[Patient Waittime]]&lt;=60,"46-60",TRUE,"60+")</f>
        <v>31-45</v>
      </c>
      <c r="Q7636">
        <f>--(Table1[[#This Row],[Patient Waittime]]&lt;=30)</f>
        <v>0</v>
      </c>
      <c r="R7636">
        <f>--Table1[[#This Row],[Patient Admission Flag]]</f>
        <v>1</v>
      </c>
      <c r="S7636">
        <f>--AND(Table1[[#This Row],[WithinTarget]]=1,Table1[[#This Row],[Patient Satisfaction Score]]&gt;=7)</f>
        <v>0</v>
      </c>
      <c r="T7636" t="str">
        <f>IF(LEFT(Table1[[#This Row],[Patient Gender]],1)="F","Female","Male")</f>
        <v>Male</v>
      </c>
    </row>
    <row r="7637" spans="1:20" x14ac:dyDescent="0.3">
      <c r="A7637" t="s">
        <v>7741</v>
      </c>
      <c r="B7637" s="1">
        <v>45485.213194444441</v>
      </c>
      <c r="C7637" t="s">
        <v>9</v>
      </c>
      <c r="D7637">
        <v>45</v>
      </c>
      <c r="E7637" t="s">
        <v>18</v>
      </c>
      <c r="F7637" t="s">
        <v>11</v>
      </c>
      <c r="G7637" t="b">
        <v>1</v>
      </c>
      <c r="I7637">
        <v>45</v>
      </c>
      <c r="J7637" t="b">
        <v>1</v>
      </c>
      <c r="K7637">
        <f>YEAR(Table1[[#This Row],[Patient Admission Date]])</f>
        <v>2024</v>
      </c>
      <c r="L7637" t="str">
        <f>TEXT(Table1[[#This Row],[Patient Admission Date]],"mmm")</f>
        <v>Jul</v>
      </c>
      <c r="M7637" t="str">
        <f>TEXT(Table1[[#This Row],[Patient Admission Date]],"ddd")</f>
        <v>Fri</v>
      </c>
      <c r="N7637" t="str">
        <f>TEXT(INT(HOUR(Table1[[#This Row],[Patient Admission Date]])/3)*3,"00")&amp;"-"&amp;TEXT(INT(HOUR(Table1[[#This Row],[Patient Admission Date]])/3)*3+3,"00")</f>
        <v>03-06</v>
      </c>
      <c r="O7637" t="str" cm="1">
        <f t="array" ref="O7637">_xlfn.IFS(Table1[[#This Row],[Patient Age]]&lt;=14,"0-14",Table1[[#This Row],[Patient Age]]&lt;=29,"15-29",Table1[[#This Row],[Patient Age]]&lt;=44,"30-44",Table1[[#This Row],[Patient Age]]&lt;=59,"45-59",Table1[[#This Row],[Patient Age]]&lt;=74,"60-74",TRUE,"75+")</f>
        <v>45-59</v>
      </c>
      <c r="P7637" t="str" cm="1">
        <f t="array" ref="P7637">_xlfn.IFS(Table1[[#This Row],[Patient Waittime]]&lt;=15,"0-15",Table1[[#This Row],[Patient Waittime]]&lt;=30,"16-30",Table1[[#This Row],[Patient Waittime]]&lt;=45,"31-45",Table1[[#This Row],[Patient Waittime]]&lt;=60,"46-60",TRUE,"60+")</f>
        <v>31-45</v>
      </c>
      <c r="Q7637">
        <f>--(Table1[[#This Row],[Patient Waittime]]&lt;=30)</f>
        <v>0</v>
      </c>
      <c r="R7637">
        <f>--Table1[[#This Row],[Patient Admission Flag]]</f>
        <v>1</v>
      </c>
      <c r="S7637">
        <f>--AND(Table1[[#This Row],[WithinTarget]]=1,Table1[[#This Row],[Patient Satisfaction Score]]&gt;=7)</f>
        <v>0</v>
      </c>
      <c r="T7637" t="str">
        <f>IF(LEFT(Table1[[#This Row],[Patient Gender]],1)="F","Female","Male")</f>
        <v>Male</v>
      </c>
    </row>
    <row r="7638" spans="1:20" x14ac:dyDescent="0.3">
      <c r="A7638" t="s">
        <v>7742</v>
      </c>
      <c r="B7638" s="1">
        <v>45407.370833333334</v>
      </c>
      <c r="C7638" t="s">
        <v>9</v>
      </c>
      <c r="D7638">
        <v>7</v>
      </c>
      <c r="E7638" t="s">
        <v>18</v>
      </c>
      <c r="F7638" t="s">
        <v>11</v>
      </c>
      <c r="G7638" t="b">
        <v>1</v>
      </c>
      <c r="I7638">
        <v>46</v>
      </c>
      <c r="J7638" t="b">
        <v>1</v>
      </c>
      <c r="K7638">
        <f>YEAR(Table1[[#This Row],[Patient Admission Date]])</f>
        <v>2024</v>
      </c>
      <c r="L7638" t="str">
        <f>TEXT(Table1[[#This Row],[Patient Admission Date]],"mmm")</f>
        <v>Apr</v>
      </c>
      <c r="M7638" t="str">
        <f>TEXT(Table1[[#This Row],[Patient Admission Date]],"ddd")</f>
        <v>Thu</v>
      </c>
      <c r="N7638" t="str">
        <f>TEXT(INT(HOUR(Table1[[#This Row],[Patient Admission Date]])/3)*3,"00")&amp;"-"&amp;TEXT(INT(HOUR(Table1[[#This Row],[Patient Admission Date]])/3)*3+3,"00")</f>
        <v>06-09</v>
      </c>
      <c r="O7638" t="str" cm="1">
        <f t="array" ref="O7638">_xlfn.IFS(Table1[[#This Row],[Patient Age]]&lt;=14,"0-14",Table1[[#This Row],[Patient Age]]&lt;=29,"15-29",Table1[[#This Row],[Patient Age]]&lt;=44,"30-44",Table1[[#This Row],[Patient Age]]&lt;=59,"45-59",Table1[[#This Row],[Patient Age]]&lt;=74,"60-74",TRUE,"75+")</f>
        <v>0-14</v>
      </c>
      <c r="P7638" t="str" cm="1">
        <f t="array" ref="P7638">_xlfn.IFS(Table1[[#This Row],[Patient Waittime]]&lt;=15,"0-15",Table1[[#This Row],[Patient Waittime]]&lt;=30,"16-30",Table1[[#This Row],[Patient Waittime]]&lt;=45,"31-45",Table1[[#This Row],[Patient Waittime]]&lt;=60,"46-60",TRUE,"60+")</f>
        <v>46-60</v>
      </c>
      <c r="Q7638">
        <f>--(Table1[[#This Row],[Patient Waittime]]&lt;=30)</f>
        <v>0</v>
      </c>
      <c r="R7638">
        <f>--Table1[[#This Row],[Patient Admission Flag]]</f>
        <v>1</v>
      </c>
      <c r="S7638">
        <f>--AND(Table1[[#This Row],[WithinTarget]]=1,Table1[[#This Row],[Patient Satisfaction Score]]&gt;=7)</f>
        <v>0</v>
      </c>
      <c r="T7638" t="str">
        <f>IF(LEFT(Table1[[#This Row],[Patient Gender]],1)="F","Female","Male")</f>
        <v>Male</v>
      </c>
    </row>
    <row r="7639" spans="1:20" x14ac:dyDescent="0.3">
      <c r="A7639" t="s">
        <v>7743</v>
      </c>
      <c r="B7639" s="1">
        <v>45019.539583333331</v>
      </c>
      <c r="C7639" t="s">
        <v>9</v>
      </c>
      <c r="D7639">
        <v>79</v>
      </c>
      <c r="E7639" t="s">
        <v>18</v>
      </c>
      <c r="F7639" t="s">
        <v>11</v>
      </c>
      <c r="G7639" t="b">
        <v>1</v>
      </c>
      <c r="I7639">
        <v>47</v>
      </c>
      <c r="J7639" t="b">
        <v>1</v>
      </c>
      <c r="K7639">
        <f>YEAR(Table1[[#This Row],[Patient Admission Date]])</f>
        <v>2023</v>
      </c>
      <c r="L7639" t="str">
        <f>TEXT(Table1[[#This Row],[Patient Admission Date]],"mmm")</f>
        <v>Apr</v>
      </c>
      <c r="M7639" t="str">
        <f>TEXT(Table1[[#This Row],[Patient Admission Date]],"ddd")</f>
        <v>Mon</v>
      </c>
      <c r="N7639" t="str">
        <f>TEXT(INT(HOUR(Table1[[#This Row],[Patient Admission Date]])/3)*3,"00")&amp;"-"&amp;TEXT(INT(HOUR(Table1[[#This Row],[Patient Admission Date]])/3)*3+3,"00")</f>
        <v>12-15</v>
      </c>
      <c r="O7639" t="str" cm="1">
        <f t="array" ref="O7639">_xlfn.IFS(Table1[[#This Row],[Patient Age]]&lt;=14,"0-14",Table1[[#This Row],[Patient Age]]&lt;=29,"15-29",Table1[[#This Row],[Patient Age]]&lt;=44,"30-44",Table1[[#This Row],[Patient Age]]&lt;=59,"45-59",Table1[[#This Row],[Patient Age]]&lt;=74,"60-74",TRUE,"75+")</f>
        <v>75+</v>
      </c>
      <c r="P7639" t="str" cm="1">
        <f t="array" ref="P7639">_xlfn.IFS(Table1[[#This Row],[Patient Waittime]]&lt;=15,"0-15",Table1[[#This Row],[Patient Waittime]]&lt;=30,"16-30",Table1[[#This Row],[Patient Waittime]]&lt;=45,"31-45",Table1[[#This Row],[Patient Waittime]]&lt;=60,"46-60",TRUE,"60+")</f>
        <v>46-60</v>
      </c>
      <c r="Q7639">
        <f>--(Table1[[#This Row],[Patient Waittime]]&lt;=30)</f>
        <v>0</v>
      </c>
      <c r="R7639">
        <f>--Table1[[#This Row],[Patient Admission Flag]]</f>
        <v>1</v>
      </c>
      <c r="S7639">
        <f>--AND(Table1[[#This Row],[WithinTarget]]=1,Table1[[#This Row],[Patient Satisfaction Score]]&gt;=7)</f>
        <v>0</v>
      </c>
      <c r="T7639" t="str">
        <f>IF(LEFT(Table1[[#This Row],[Patient Gender]],1)="F","Female","Male")</f>
        <v>Male</v>
      </c>
    </row>
    <row r="7640" spans="1:20" x14ac:dyDescent="0.3">
      <c r="A7640" t="s">
        <v>7744</v>
      </c>
      <c r="B7640" s="1">
        <v>45483.40625</v>
      </c>
      <c r="C7640" t="s">
        <v>9</v>
      </c>
      <c r="D7640">
        <v>79</v>
      </c>
      <c r="E7640" t="s">
        <v>18</v>
      </c>
      <c r="F7640" t="s">
        <v>11</v>
      </c>
      <c r="G7640" t="b">
        <v>1</v>
      </c>
      <c r="I7640">
        <v>52</v>
      </c>
      <c r="J7640" t="b">
        <v>1</v>
      </c>
      <c r="K7640">
        <f>YEAR(Table1[[#This Row],[Patient Admission Date]])</f>
        <v>2024</v>
      </c>
      <c r="L7640" t="str">
        <f>TEXT(Table1[[#This Row],[Patient Admission Date]],"mmm")</f>
        <v>Jul</v>
      </c>
      <c r="M7640" t="str">
        <f>TEXT(Table1[[#This Row],[Patient Admission Date]],"ddd")</f>
        <v>Wed</v>
      </c>
      <c r="N7640" t="str">
        <f>TEXT(INT(HOUR(Table1[[#This Row],[Patient Admission Date]])/3)*3,"00")&amp;"-"&amp;TEXT(INT(HOUR(Table1[[#This Row],[Patient Admission Date]])/3)*3+3,"00")</f>
        <v>09-12</v>
      </c>
      <c r="O7640" t="str" cm="1">
        <f t="array" ref="O7640">_xlfn.IFS(Table1[[#This Row],[Patient Age]]&lt;=14,"0-14",Table1[[#This Row],[Patient Age]]&lt;=29,"15-29",Table1[[#This Row],[Patient Age]]&lt;=44,"30-44",Table1[[#This Row],[Patient Age]]&lt;=59,"45-59",Table1[[#This Row],[Patient Age]]&lt;=74,"60-74",TRUE,"75+")</f>
        <v>75+</v>
      </c>
      <c r="P7640" t="str" cm="1">
        <f t="array" ref="P7640">_xlfn.IFS(Table1[[#This Row],[Patient Waittime]]&lt;=15,"0-15",Table1[[#This Row],[Patient Waittime]]&lt;=30,"16-30",Table1[[#This Row],[Patient Waittime]]&lt;=45,"31-45",Table1[[#This Row],[Patient Waittime]]&lt;=60,"46-60",TRUE,"60+")</f>
        <v>46-60</v>
      </c>
      <c r="Q7640">
        <f>--(Table1[[#This Row],[Patient Waittime]]&lt;=30)</f>
        <v>0</v>
      </c>
      <c r="R7640">
        <f>--Table1[[#This Row],[Patient Admission Flag]]</f>
        <v>1</v>
      </c>
      <c r="S7640">
        <f>--AND(Table1[[#This Row],[WithinTarget]]=1,Table1[[#This Row],[Patient Satisfaction Score]]&gt;=7)</f>
        <v>0</v>
      </c>
      <c r="T7640" t="str">
        <f>IF(LEFT(Table1[[#This Row],[Patient Gender]],1)="F","Female","Male")</f>
        <v>Male</v>
      </c>
    </row>
    <row r="7641" spans="1:20" x14ac:dyDescent="0.3">
      <c r="A7641" t="s">
        <v>7745</v>
      </c>
      <c r="B7641" s="1">
        <v>45464.802083333336</v>
      </c>
      <c r="C7641" t="s">
        <v>9</v>
      </c>
      <c r="D7641">
        <v>40</v>
      </c>
      <c r="E7641" t="s">
        <v>18</v>
      </c>
      <c r="F7641" t="s">
        <v>11</v>
      </c>
      <c r="G7641" t="b">
        <v>1</v>
      </c>
      <c r="I7641">
        <v>16</v>
      </c>
      <c r="J7641" t="b">
        <v>1</v>
      </c>
      <c r="K7641">
        <f>YEAR(Table1[[#This Row],[Patient Admission Date]])</f>
        <v>2024</v>
      </c>
      <c r="L7641" t="str">
        <f>TEXT(Table1[[#This Row],[Patient Admission Date]],"mmm")</f>
        <v>Jun</v>
      </c>
      <c r="M7641" t="str">
        <f>TEXT(Table1[[#This Row],[Patient Admission Date]],"ddd")</f>
        <v>Fri</v>
      </c>
      <c r="N7641" t="str">
        <f>TEXT(INT(HOUR(Table1[[#This Row],[Patient Admission Date]])/3)*3,"00")&amp;"-"&amp;TEXT(INT(HOUR(Table1[[#This Row],[Patient Admission Date]])/3)*3+3,"00")</f>
        <v>18-21</v>
      </c>
      <c r="O7641" t="str" cm="1">
        <f t="array" ref="O7641">_xlfn.IFS(Table1[[#This Row],[Patient Age]]&lt;=14,"0-14",Table1[[#This Row],[Patient Age]]&lt;=29,"15-29",Table1[[#This Row],[Patient Age]]&lt;=44,"30-44",Table1[[#This Row],[Patient Age]]&lt;=59,"45-59",Table1[[#This Row],[Patient Age]]&lt;=74,"60-74",TRUE,"75+")</f>
        <v>30-44</v>
      </c>
      <c r="P7641" t="str" cm="1">
        <f t="array" ref="P7641">_xlfn.IFS(Table1[[#This Row],[Patient Waittime]]&lt;=15,"0-15",Table1[[#This Row],[Patient Waittime]]&lt;=30,"16-30",Table1[[#This Row],[Patient Waittime]]&lt;=45,"31-45",Table1[[#This Row],[Patient Waittime]]&lt;=60,"46-60",TRUE,"60+")</f>
        <v>16-30</v>
      </c>
      <c r="Q7641">
        <f>--(Table1[[#This Row],[Patient Waittime]]&lt;=30)</f>
        <v>1</v>
      </c>
      <c r="R7641">
        <f>--Table1[[#This Row],[Patient Admission Flag]]</f>
        <v>1</v>
      </c>
      <c r="S7641">
        <f>--AND(Table1[[#This Row],[WithinTarget]]=1,Table1[[#This Row],[Patient Satisfaction Score]]&gt;=7)</f>
        <v>0</v>
      </c>
      <c r="T7641" t="str">
        <f>IF(LEFT(Table1[[#This Row],[Patient Gender]],1)="F","Female","Male")</f>
        <v>Male</v>
      </c>
    </row>
    <row r="7642" spans="1:20" x14ac:dyDescent="0.3">
      <c r="A7642" t="s">
        <v>7746</v>
      </c>
      <c r="B7642" s="1">
        <v>45054.338194444441</v>
      </c>
      <c r="C7642" t="s">
        <v>9</v>
      </c>
      <c r="D7642">
        <v>16</v>
      </c>
      <c r="E7642" t="s">
        <v>18</v>
      </c>
      <c r="F7642" t="s">
        <v>11</v>
      </c>
      <c r="G7642" t="b">
        <v>1</v>
      </c>
      <c r="I7642">
        <v>23</v>
      </c>
      <c r="J7642" t="b">
        <v>1</v>
      </c>
      <c r="K7642">
        <f>YEAR(Table1[[#This Row],[Patient Admission Date]])</f>
        <v>2023</v>
      </c>
      <c r="L7642" t="str">
        <f>TEXT(Table1[[#This Row],[Patient Admission Date]],"mmm")</f>
        <v>May</v>
      </c>
      <c r="M7642" t="str">
        <f>TEXT(Table1[[#This Row],[Patient Admission Date]],"ddd")</f>
        <v>Mon</v>
      </c>
      <c r="N7642" t="str">
        <f>TEXT(INT(HOUR(Table1[[#This Row],[Patient Admission Date]])/3)*3,"00")&amp;"-"&amp;TEXT(INT(HOUR(Table1[[#This Row],[Patient Admission Date]])/3)*3+3,"00")</f>
        <v>06-09</v>
      </c>
      <c r="O7642" t="str" cm="1">
        <f t="array" ref="O7642">_xlfn.IFS(Table1[[#This Row],[Patient Age]]&lt;=14,"0-14",Table1[[#This Row],[Patient Age]]&lt;=29,"15-29",Table1[[#This Row],[Patient Age]]&lt;=44,"30-44",Table1[[#This Row],[Patient Age]]&lt;=59,"45-59",Table1[[#This Row],[Patient Age]]&lt;=74,"60-74",TRUE,"75+")</f>
        <v>15-29</v>
      </c>
      <c r="P7642" t="str" cm="1">
        <f t="array" ref="P7642">_xlfn.IFS(Table1[[#This Row],[Patient Waittime]]&lt;=15,"0-15",Table1[[#This Row],[Patient Waittime]]&lt;=30,"16-30",Table1[[#This Row],[Patient Waittime]]&lt;=45,"31-45",Table1[[#This Row],[Patient Waittime]]&lt;=60,"46-60",TRUE,"60+")</f>
        <v>16-30</v>
      </c>
      <c r="Q7642">
        <f>--(Table1[[#This Row],[Patient Waittime]]&lt;=30)</f>
        <v>1</v>
      </c>
      <c r="R7642">
        <f>--Table1[[#This Row],[Patient Admission Flag]]</f>
        <v>1</v>
      </c>
      <c r="S7642">
        <f>--AND(Table1[[#This Row],[WithinTarget]]=1,Table1[[#This Row],[Patient Satisfaction Score]]&gt;=7)</f>
        <v>0</v>
      </c>
      <c r="T7642" t="str">
        <f>IF(LEFT(Table1[[#This Row],[Patient Gender]],1)="F","Female","Male")</f>
        <v>Male</v>
      </c>
    </row>
    <row r="7643" spans="1:20" x14ac:dyDescent="0.3">
      <c r="A7643" t="s">
        <v>7747</v>
      </c>
      <c r="B7643" s="1">
        <v>45529.115277777775</v>
      </c>
      <c r="C7643" t="s">
        <v>9</v>
      </c>
      <c r="D7643">
        <v>78</v>
      </c>
      <c r="E7643" t="s">
        <v>18</v>
      </c>
      <c r="F7643" t="s">
        <v>11</v>
      </c>
      <c r="G7643" t="b">
        <v>1</v>
      </c>
      <c r="I7643">
        <v>29</v>
      </c>
      <c r="J7643" t="b">
        <v>1</v>
      </c>
      <c r="K7643">
        <f>YEAR(Table1[[#This Row],[Patient Admission Date]])</f>
        <v>2024</v>
      </c>
      <c r="L7643" t="str">
        <f>TEXT(Table1[[#This Row],[Patient Admission Date]],"mmm")</f>
        <v>Aug</v>
      </c>
      <c r="M7643" t="str">
        <f>TEXT(Table1[[#This Row],[Patient Admission Date]],"ddd")</f>
        <v>Sun</v>
      </c>
      <c r="N7643" t="str">
        <f>TEXT(INT(HOUR(Table1[[#This Row],[Patient Admission Date]])/3)*3,"00")&amp;"-"&amp;TEXT(INT(HOUR(Table1[[#This Row],[Patient Admission Date]])/3)*3+3,"00")</f>
        <v>00-03</v>
      </c>
      <c r="O7643" t="str" cm="1">
        <f t="array" ref="O7643">_xlfn.IFS(Table1[[#This Row],[Patient Age]]&lt;=14,"0-14",Table1[[#This Row],[Patient Age]]&lt;=29,"15-29",Table1[[#This Row],[Patient Age]]&lt;=44,"30-44",Table1[[#This Row],[Patient Age]]&lt;=59,"45-59",Table1[[#This Row],[Patient Age]]&lt;=74,"60-74",TRUE,"75+")</f>
        <v>75+</v>
      </c>
      <c r="P7643" t="str" cm="1">
        <f t="array" ref="P7643">_xlfn.IFS(Table1[[#This Row],[Patient Waittime]]&lt;=15,"0-15",Table1[[#This Row],[Patient Waittime]]&lt;=30,"16-30",Table1[[#This Row],[Patient Waittime]]&lt;=45,"31-45",Table1[[#This Row],[Patient Waittime]]&lt;=60,"46-60",TRUE,"60+")</f>
        <v>16-30</v>
      </c>
      <c r="Q7643">
        <f>--(Table1[[#This Row],[Patient Waittime]]&lt;=30)</f>
        <v>1</v>
      </c>
      <c r="R7643">
        <f>--Table1[[#This Row],[Patient Admission Flag]]</f>
        <v>1</v>
      </c>
      <c r="S7643">
        <f>--AND(Table1[[#This Row],[WithinTarget]]=1,Table1[[#This Row],[Patient Satisfaction Score]]&gt;=7)</f>
        <v>0</v>
      </c>
      <c r="T7643" t="str">
        <f>IF(LEFT(Table1[[#This Row],[Patient Gender]],1)="F","Female","Male")</f>
        <v>Male</v>
      </c>
    </row>
    <row r="7644" spans="1:20" x14ac:dyDescent="0.3">
      <c r="A7644" t="s">
        <v>7748</v>
      </c>
      <c r="B7644" s="1">
        <v>45591.136111111111</v>
      </c>
      <c r="C7644" t="s">
        <v>9</v>
      </c>
      <c r="D7644">
        <v>79</v>
      </c>
      <c r="E7644" t="s">
        <v>18</v>
      </c>
      <c r="F7644" t="s">
        <v>11</v>
      </c>
      <c r="G7644" t="b">
        <v>1</v>
      </c>
      <c r="I7644">
        <v>53</v>
      </c>
      <c r="J7644" t="b">
        <v>1</v>
      </c>
      <c r="K7644">
        <f>YEAR(Table1[[#This Row],[Patient Admission Date]])</f>
        <v>2024</v>
      </c>
      <c r="L7644" t="str">
        <f>TEXT(Table1[[#This Row],[Patient Admission Date]],"mmm")</f>
        <v>Oct</v>
      </c>
      <c r="M7644" t="str">
        <f>TEXT(Table1[[#This Row],[Patient Admission Date]],"ddd")</f>
        <v>Sat</v>
      </c>
      <c r="N7644" t="str">
        <f>TEXT(INT(HOUR(Table1[[#This Row],[Patient Admission Date]])/3)*3,"00")&amp;"-"&amp;TEXT(INT(HOUR(Table1[[#This Row],[Patient Admission Date]])/3)*3+3,"00")</f>
        <v>03-06</v>
      </c>
      <c r="O7644" t="str" cm="1">
        <f t="array" ref="O7644">_xlfn.IFS(Table1[[#This Row],[Patient Age]]&lt;=14,"0-14",Table1[[#This Row],[Patient Age]]&lt;=29,"15-29",Table1[[#This Row],[Patient Age]]&lt;=44,"30-44",Table1[[#This Row],[Patient Age]]&lt;=59,"45-59",Table1[[#This Row],[Patient Age]]&lt;=74,"60-74",TRUE,"75+")</f>
        <v>75+</v>
      </c>
      <c r="P7644" t="str" cm="1">
        <f t="array" ref="P7644">_xlfn.IFS(Table1[[#This Row],[Patient Waittime]]&lt;=15,"0-15",Table1[[#This Row],[Patient Waittime]]&lt;=30,"16-30",Table1[[#This Row],[Patient Waittime]]&lt;=45,"31-45",Table1[[#This Row],[Patient Waittime]]&lt;=60,"46-60",TRUE,"60+")</f>
        <v>46-60</v>
      </c>
      <c r="Q7644">
        <f>--(Table1[[#This Row],[Patient Waittime]]&lt;=30)</f>
        <v>0</v>
      </c>
      <c r="R7644">
        <f>--Table1[[#This Row],[Patient Admission Flag]]</f>
        <v>1</v>
      </c>
      <c r="S7644">
        <f>--AND(Table1[[#This Row],[WithinTarget]]=1,Table1[[#This Row],[Patient Satisfaction Score]]&gt;=7)</f>
        <v>0</v>
      </c>
      <c r="T7644" t="str">
        <f>IF(LEFT(Table1[[#This Row],[Patient Gender]],1)="F","Female","Male")</f>
        <v>Male</v>
      </c>
    </row>
    <row r="7645" spans="1:20" x14ac:dyDescent="0.3">
      <c r="A7645" t="s">
        <v>7749</v>
      </c>
      <c r="B7645" s="1">
        <v>45130.34375</v>
      </c>
      <c r="C7645" t="s">
        <v>9</v>
      </c>
      <c r="D7645">
        <v>35</v>
      </c>
      <c r="E7645" t="s">
        <v>18</v>
      </c>
      <c r="F7645" t="s">
        <v>11</v>
      </c>
      <c r="G7645" t="b">
        <v>1</v>
      </c>
      <c r="I7645">
        <v>10</v>
      </c>
      <c r="J7645" t="b">
        <v>1</v>
      </c>
      <c r="K7645">
        <f>YEAR(Table1[[#This Row],[Patient Admission Date]])</f>
        <v>2023</v>
      </c>
      <c r="L7645" t="str">
        <f>TEXT(Table1[[#This Row],[Patient Admission Date]],"mmm")</f>
        <v>Jul</v>
      </c>
      <c r="M7645" t="str">
        <f>TEXT(Table1[[#This Row],[Patient Admission Date]],"ddd")</f>
        <v>Sun</v>
      </c>
      <c r="N7645" t="str">
        <f>TEXT(INT(HOUR(Table1[[#This Row],[Patient Admission Date]])/3)*3,"00")&amp;"-"&amp;TEXT(INT(HOUR(Table1[[#This Row],[Patient Admission Date]])/3)*3+3,"00")</f>
        <v>06-09</v>
      </c>
      <c r="O7645" t="str" cm="1">
        <f t="array" ref="O7645">_xlfn.IFS(Table1[[#This Row],[Patient Age]]&lt;=14,"0-14",Table1[[#This Row],[Patient Age]]&lt;=29,"15-29",Table1[[#This Row],[Patient Age]]&lt;=44,"30-44",Table1[[#This Row],[Patient Age]]&lt;=59,"45-59",Table1[[#This Row],[Patient Age]]&lt;=74,"60-74",TRUE,"75+")</f>
        <v>30-44</v>
      </c>
      <c r="P7645" t="str" cm="1">
        <f t="array" ref="P7645">_xlfn.IFS(Table1[[#This Row],[Patient Waittime]]&lt;=15,"0-15",Table1[[#This Row],[Patient Waittime]]&lt;=30,"16-30",Table1[[#This Row],[Patient Waittime]]&lt;=45,"31-45",Table1[[#This Row],[Patient Waittime]]&lt;=60,"46-60",TRUE,"60+")</f>
        <v>0-15</v>
      </c>
      <c r="Q7645">
        <f>--(Table1[[#This Row],[Patient Waittime]]&lt;=30)</f>
        <v>1</v>
      </c>
      <c r="R7645">
        <f>--Table1[[#This Row],[Patient Admission Flag]]</f>
        <v>1</v>
      </c>
      <c r="S7645">
        <f>--AND(Table1[[#This Row],[WithinTarget]]=1,Table1[[#This Row],[Patient Satisfaction Score]]&gt;=7)</f>
        <v>0</v>
      </c>
      <c r="T7645" t="str">
        <f>IF(LEFT(Table1[[#This Row],[Patient Gender]],1)="F","Female","Male")</f>
        <v>Male</v>
      </c>
    </row>
    <row r="7646" spans="1:20" x14ac:dyDescent="0.3">
      <c r="A7646" t="s">
        <v>7750</v>
      </c>
      <c r="B7646" s="1">
        <v>45356.00277777778</v>
      </c>
      <c r="C7646" t="s">
        <v>9</v>
      </c>
      <c r="D7646">
        <v>55</v>
      </c>
      <c r="E7646" t="s">
        <v>18</v>
      </c>
      <c r="F7646" t="s">
        <v>11</v>
      </c>
      <c r="G7646" t="b">
        <v>1</v>
      </c>
      <c r="I7646">
        <v>17</v>
      </c>
      <c r="J7646" t="b">
        <v>1</v>
      </c>
      <c r="K7646">
        <f>YEAR(Table1[[#This Row],[Patient Admission Date]])</f>
        <v>2024</v>
      </c>
      <c r="L7646" t="str">
        <f>TEXT(Table1[[#This Row],[Patient Admission Date]],"mmm")</f>
        <v>Mar</v>
      </c>
      <c r="M7646" t="str">
        <f>TEXT(Table1[[#This Row],[Patient Admission Date]],"ddd")</f>
        <v>Tue</v>
      </c>
      <c r="N7646" t="str">
        <f>TEXT(INT(HOUR(Table1[[#This Row],[Patient Admission Date]])/3)*3,"00")&amp;"-"&amp;TEXT(INT(HOUR(Table1[[#This Row],[Patient Admission Date]])/3)*3+3,"00")</f>
        <v>00-03</v>
      </c>
      <c r="O7646" t="str" cm="1">
        <f t="array" ref="O7646">_xlfn.IFS(Table1[[#This Row],[Patient Age]]&lt;=14,"0-14",Table1[[#This Row],[Patient Age]]&lt;=29,"15-29",Table1[[#This Row],[Patient Age]]&lt;=44,"30-44",Table1[[#This Row],[Patient Age]]&lt;=59,"45-59",Table1[[#This Row],[Patient Age]]&lt;=74,"60-74",TRUE,"75+")</f>
        <v>45-59</v>
      </c>
      <c r="P7646" t="str" cm="1">
        <f t="array" ref="P7646">_xlfn.IFS(Table1[[#This Row],[Patient Waittime]]&lt;=15,"0-15",Table1[[#This Row],[Patient Waittime]]&lt;=30,"16-30",Table1[[#This Row],[Patient Waittime]]&lt;=45,"31-45",Table1[[#This Row],[Patient Waittime]]&lt;=60,"46-60",TRUE,"60+")</f>
        <v>16-30</v>
      </c>
      <c r="Q7646">
        <f>--(Table1[[#This Row],[Patient Waittime]]&lt;=30)</f>
        <v>1</v>
      </c>
      <c r="R7646">
        <f>--Table1[[#This Row],[Patient Admission Flag]]</f>
        <v>1</v>
      </c>
      <c r="S7646">
        <f>--AND(Table1[[#This Row],[WithinTarget]]=1,Table1[[#This Row],[Patient Satisfaction Score]]&gt;=7)</f>
        <v>0</v>
      </c>
      <c r="T7646" t="str">
        <f>IF(LEFT(Table1[[#This Row],[Patient Gender]],1)="F","Female","Male")</f>
        <v>Male</v>
      </c>
    </row>
    <row r="7647" spans="1:20" x14ac:dyDescent="0.3">
      <c r="A7647" t="s">
        <v>7751</v>
      </c>
      <c r="B7647" s="1">
        <v>45595.793055555558</v>
      </c>
      <c r="C7647" t="s">
        <v>9</v>
      </c>
      <c r="D7647">
        <v>36</v>
      </c>
      <c r="E7647" t="s">
        <v>18</v>
      </c>
      <c r="F7647" t="s">
        <v>11</v>
      </c>
      <c r="G7647" t="b">
        <v>1</v>
      </c>
      <c r="I7647">
        <v>27</v>
      </c>
      <c r="J7647" t="b">
        <v>1</v>
      </c>
      <c r="K7647">
        <f>YEAR(Table1[[#This Row],[Patient Admission Date]])</f>
        <v>2024</v>
      </c>
      <c r="L7647" t="str">
        <f>TEXT(Table1[[#This Row],[Patient Admission Date]],"mmm")</f>
        <v>Oct</v>
      </c>
      <c r="M7647" t="str">
        <f>TEXT(Table1[[#This Row],[Patient Admission Date]],"ddd")</f>
        <v>Wed</v>
      </c>
      <c r="N7647" t="str">
        <f>TEXT(INT(HOUR(Table1[[#This Row],[Patient Admission Date]])/3)*3,"00")&amp;"-"&amp;TEXT(INT(HOUR(Table1[[#This Row],[Patient Admission Date]])/3)*3+3,"00")</f>
        <v>18-21</v>
      </c>
      <c r="O7647" t="str" cm="1">
        <f t="array" ref="O7647">_xlfn.IFS(Table1[[#This Row],[Patient Age]]&lt;=14,"0-14",Table1[[#This Row],[Patient Age]]&lt;=29,"15-29",Table1[[#This Row],[Patient Age]]&lt;=44,"30-44",Table1[[#This Row],[Patient Age]]&lt;=59,"45-59",Table1[[#This Row],[Patient Age]]&lt;=74,"60-74",TRUE,"75+")</f>
        <v>30-44</v>
      </c>
      <c r="P7647" t="str" cm="1">
        <f t="array" ref="P7647">_xlfn.IFS(Table1[[#This Row],[Patient Waittime]]&lt;=15,"0-15",Table1[[#This Row],[Patient Waittime]]&lt;=30,"16-30",Table1[[#This Row],[Patient Waittime]]&lt;=45,"31-45",Table1[[#This Row],[Patient Waittime]]&lt;=60,"46-60",TRUE,"60+")</f>
        <v>16-30</v>
      </c>
      <c r="Q7647">
        <f>--(Table1[[#This Row],[Patient Waittime]]&lt;=30)</f>
        <v>1</v>
      </c>
      <c r="R7647">
        <f>--Table1[[#This Row],[Patient Admission Flag]]</f>
        <v>1</v>
      </c>
      <c r="S7647">
        <f>--AND(Table1[[#This Row],[WithinTarget]]=1,Table1[[#This Row],[Patient Satisfaction Score]]&gt;=7)</f>
        <v>0</v>
      </c>
      <c r="T7647" t="str">
        <f>IF(LEFT(Table1[[#This Row],[Patient Gender]],1)="F","Female","Male")</f>
        <v>Male</v>
      </c>
    </row>
    <row r="7648" spans="1:20" x14ac:dyDescent="0.3">
      <c r="A7648" t="s">
        <v>7752</v>
      </c>
      <c r="B7648" s="1">
        <v>45524.825694444444</v>
      </c>
      <c r="C7648" t="s">
        <v>9</v>
      </c>
      <c r="D7648">
        <v>56</v>
      </c>
      <c r="E7648" t="s">
        <v>18</v>
      </c>
      <c r="F7648" t="s">
        <v>11</v>
      </c>
      <c r="G7648" t="b">
        <v>1</v>
      </c>
      <c r="I7648">
        <v>53</v>
      </c>
      <c r="J7648" t="b">
        <v>1</v>
      </c>
      <c r="K7648">
        <f>YEAR(Table1[[#This Row],[Patient Admission Date]])</f>
        <v>2024</v>
      </c>
      <c r="L7648" t="str">
        <f>TEXT(Table1[[#This Row],[Patient Admission Date]],"mmm")</f>
        <v>Aug</v>
      </c>
      <c r="M7648" t="str">
        <f>TEXT(Table1[[#This Row],[Patient Admission Date]],"ddd")</f>
        <v>Tue</v>
      </c>
      <c r="N7648" t="str">
        <f>TEXT(INT(HOUR(Table1[[#This Row],[Patient Admission Date]])/3)*3,"00")&amp;"-"&amp;TEXT(INT(HOUR(Table1[[#This Row],[Patient Admission Date]])/3)*3+3,"00")</f>
        <v>18-21</v>
      </c>
      <c r="O7648" t="str" cm="1">
        <f t="array" ref="O7648">_xlfn.IFS(Table1[[#This Row],[Patient Age]]&lt;=14,"0-14",Table1[[#This Row],[Patient Age]]&lt;=29,"15-29",Table1[[#This Row],[Patient Age]]&lt;=44,"30-44",Table1[[#This Row],[Patient Age]]&lt;=59,"45-59",Table1[[#This Row],[Patient Age]]&lt;=74,"60-74",TRUE,"75+")</f>
        <v>45-59</v>
      </c>
      <c r="P7648" t="str" cm="1">
        <f t="array" ref="P7648">_xlfn.IFS(Table1[[#This Row],[Patient Waittime]]&lt;=15,"0-15",Table1[[#This Row],[Patient Waittime]]&lt;=30,"16-30",Table1[[#This Row],[Patient Waittime]]&lt;=45,"31-45",Table1[[#This Row],[Patient Waittime]]&lt;=60,"46-60",TRUE,"60+")</f>
        <v>46-60</v>
      </c>
      <c r="Q7648">
        <f>--(Table1[[#This Row],[Patient Waittime]]&lt;=30)</f>
        <v>0</v>
      </c>
      <c r="R7648">
        <f>--Table1[[#This Row],[Patient Admission Flag]]</f>
        <v>1</v>
      </c>
      <c r="S7648">
        <f>--AND(Table1[[#This Row],[WithinTarget]]=1,Table1[[#This Row],[Patient Satisfaction Score]]&gt;=7)</f>
        <v>0</v>
      </c>
      <c r="T7648" t="str">
        <f>IF(LEFT(Table1[[#This Row],[Patient Gender]],1)="F","Female","Male")</f>
        <v>Male</v>
      </c>
    </row>
    <row r="7649" spans="1:20" x14ac:dyDescent="0.3">
      <c r="A7649" t="s">
        <v>7753</v>
      </c>
      <c r="B7649" s="1">
        <v>45070.874305555553</v>
      </c>
      <c r="C7649" t="s">
        <v>9</v>
      </c>
      <c r="D7649">
        <v>9</v>
      </c>
      <c r="E7649" t="s">
        <v>18</v>
      </c>
      <c r="F7649" t="s">
        <v>11</v>
      </c>
      <c r="G7649" t="b">
        <v>1</v>
      </c>
      <c r="I7649">
        <v>21</v>
      </c>
      <c r="J7649" t="b">
        <v>1</v>
      </c>
      <c r="K7649">
        <f>YEAR(Table1[[#This Row],[Patient Admission Date]])</f>
        <v>2023</v>
      </c>
      <c r="L7649" t="str">
        <f>TEXT(Table1[[#This Row],[Patient Admission Date]],"mmm")</f>
        <v>May</v>
      </c>
      <c r="M7649" t="str">
        <f>TEXT(Table1[[#This Row],[Patient Admission Date]],"ddd")</f>
        <v>Wed</v>
      </c>
      <c r="N7649" t="str">
        <f>TEXT(INT(HOUR(Table1[[#This Row],[Patient Admission Date]])/3)*3,"00")&amp;"-"&amp;TEXT(INT(HOUR(Table1[[#This Row],[Patient Admission Date]])/3)*3+3,"00")</f>
        <v>18-21</v>
      </c>
      <c r="O7649" t="str" cm="1">
        <f t="array" ref="O7649">_xlfn.IFS(Table1[[#This Row],[Patient Age]]&lt;=14,"0-14",Table1[[#This Row],[Patient Age]]&lt;=29,"15-29",Table1[[#This Row],[Patient Age]]&lt;=44,"30-44",Table1[[#This Row],[Patient Age]]&lt;=59,"45-59",Table1[[#This Row],[Patient Age]]&lt;=74,"60-74",TRUE,"75+")</f>
        <v>0-14</v>
      </c>
      <c r="P7649" t="str" cm="1">
        <f t="array" ref="P7649">_xlfn.IFS(Table1[[#This Row],[Patient Waittime]]&lt;=15,"0-15",Table1[[#This Row],[Patient Waittime]]&lt;=30,"16-30",Table1[[#This Row],[Patient Waittime]]&lt;=45,"31-45",Table1[[#This Row],[Patient Waittime]]&lt;=60,"46-60",TRUE,"60+")</f>
        <v>16-30</v>
      </c>
      <c r="Q7649">
        <f>--(Table1[[#This Row],[Patient Waittime]]&lt;=30)</f>
        <v>1</v>
      </c>
      <c r="R7649">
        <f>--Table1[[#This Row],[Patient Admission Flag]]</f>
        <v>1</v>
      </c>
      <c r="S7649">
        <f>--AND(Table1[[#This Row],[WithinTarget]]=1,Table1[[#This Row],[Patient Satisfaction Score]]&gt;=7)</f>
        <v>0</v>
      </c>
      <c r="T7649" t="str">
        <f>IF(LEFT(Table1[[#This Row],[Patient Gender]],1)="F","Female","Male")</f>
        <v>Male</v>
      </c>
    </row>
    <row r="7650" spans="1:20" x14ac:dyDescent="0.3">
      <c r="A7650" t="s">
        <v>7754</v>
      </c>
      <c r="B7650" s="1">
        <v>45437.711111111108</v>
      </c>
      <c r="C7650" t="s">
        <v>9</v>
      </c>
      <c r="D7650">
        <v>29</v>
      </c>
      <c r="E7650" t="s">
        <v>18</v>
      </c>
      <c r="F7650" t="s">
        <v>11</v>
      </c>
      <c r="G7650" t="b">
        <v>1</v>
      </c>
      <c r="I7650">
        <v>41</v>
      </c>
      <c r="J7650" t="b">
        <v>1</v>
      </c>
      <c r="K7650">
        <f>YEAR(Table1[[#This Row],[Patient Admission Date]])</f>
        <v>2024</v>
      </c>
      <c r="L7650" t="str">
        <f>TEXT(Table1[[#This Row],[Patient Admission Date]],"mmm")</f>
        <v>May</v>
      </c>
      <c r="M7650" t="str">
        <f>TEXT(Table1[[#This Row],[Patient Admission Date]],"ddd")</f>
        <v>Sat</v>
      </c>
      <c r="N7650" t="str">
        <f>TEXT(INT(HOUR(Table1[[#This Row],[Patient Admission Date]])/3)*3,"00")&amp;"-"&amp;TEXT(INT(HOUR(Table1[[#This Row],[Patient Admission Date]])/3)*3+3,"00")</f>
        <v>15-18</v>
      </c>
      <c r="O7650" t="str" cm="1">
        <f t="array" ref="O7650">_xlfn.IFS(Table1[[#This Row],[Patient Age]]&lt;=14,"0-14",Table1[[#This Row],[Patient Age]]&lt;=29,"15-29",Table1[[#This Row],[Patient Age]]&lt;=44,"30-44",Table1[[#This Row],[Patient Age]]&lt;=59,"45-59",Table1[[#This Row],[Patient Age]]&lt;=74,"60-74",TRUE,"75+")</f>
        <v>15-29</v>
      </c>
      <c r="P7650" t="str" cm="1">
        <f t="array" ref="P7650">_xlfn.IFS(Table1[[#This Row],[Patient Waittime]]&lt;=15,"0-15",Table1[[#This Row],[Patient Waittime]]&lt;=30,"16-30",Table1[[#This Row],[Patient Waittime]]&lt;=45,"31-45",Table1[[#This Row],[Patient Waittime]]&lt;=60,"46-60",TRUE,"60+")</f>
        <v>31-45</v>
      </c>
      <c r="Q7650">
        <f>--(Table1[[#This Row],[Patient Waittime]]&lt;=30)</f>
        <v>0</v>
      </c>
      <c r="R7650">
        <f>--Table1[[#This Row],[Patient Admission Flag]]</f>
        <v>1</v>
      </c>
      <c r="S7650">
        <f>--AND(Table1[[#This Row],[WithinTarget]]=1,Table1[[#This Row],[Patient Satisfaction Score]]&gt;=7)</f>
        <v>0</v>
      </c>
      <c r="T7650" t="str">
        <f>IF(LEFT(Table1[[#This Row],[Patient Gender]],1)="F","Female","Male")</f>
        <v>Male</v>
      </c>
    </row>
    <row r="7651" spans="1:20" x14ac:dyDescent="0.3">
      <c r="A7651" t="s">
        <v>7755</v>
      </c>
      <c r="B7651" s="1">
        <v>45417.65625</v>
      </c>
      <c r="C7651" t="s">
        <v>9</v>
      </c>
      <c r="D7651">
        <v>1</v>
      </c>
      <c r="E7651" t="s">
        <v>18</v>
      </c>
      <c r="F7651" t="s">
        <v>11</v>
      </c>
      <c r="G7651" t="b">
        <v>1</v>
      </c>
      <c r="I7651">
        <v>43</v>
      </c>
      <c r="J7651" t="b">
        <v>1</v>
      </c>
      <c r="K7651">
        <f>YEAR(Table1[[#This Row],[Patient Admission Date]])</f>
        <v>2024</v>
      </c>
      <c r="L7651" t="str">
        <f>TEXT(Table1[[#This Row],[Patient Admission Date]],"mmm")</f>
        <v>May</v>
      </c>
      <c r="M7651" t="str">
        <f>TEXT(Table1[[#This Row],[Patient Admission Date]],"ddd")</f>
        <v>Sun</v>
      </c>
      <c r="N7651" t="str">
        <f>TEXT(INT(HOUR(Table1[[#This Row],[Patient Admission Date]])/3)*3,"00")&amp;"-"&amp;TEXT(INT(HOUR(Table1[[#This Row],[Patient Admission Date]])/3)*3+3,"00")</f>
        <v>15-18</v>
      </c>
      <c r="O7651" t="str" cm="1">
        <f t="array" ref="O7651">_xlfn.IFS(Table1[[#This Row],[Patient Age]]&lt;=14,"0-14",Table1[[#This Row],[Patient Age]]&lt;=29,"15-29",Table1[[#This Row],[Patient Age]]&lt;=44,"30-44",Table1[[#This Row],[Patient Age]]&lt;=59,"45-59",Table1[[#This Row],[Patient Age]]&lt;=74,"60-74",TRUE,"75+")</f>
        <v>0-14</v>
      </c>
      <c r="P7651" t="str" cm="1">
        <f t="array" ref="P7651">_xlfn.IFS(Table1[[#This Row],[Patient Waittime]]&lt;=15,"0-15",Table1[[#This Row],[Patient Waittime]]&lt;=30,"16-30",Table1[[#This Row],[Patient Waittime]]&lt;=45,"31-45",Table1[[#This Row],[Patient Waittime]]&lt;=60,"46-60",TRUE,"60+")</f>
        <v>31-45</v>
      </c>
      <c r="Q7651">
        <f>--(Table1[[#This Row],[Patient Waittime]]&lt;=30)</f>
        <v>0</v>
      </c>
      <c r="R7651">
        <f>--Table1[[#This Row],[Patient Admission Flag]]</f>
        <v>1</v>
      </c>
      <c r="S7651">
        <f>--AND(Table1[[#This Row],[WithinTarget]]=1,Table1[[#This Row],[Patient Satisfaction Score]]&gt;=7)</f>
        <v>0</v>
      </c>
      <c r="T7651" t="str">
        <f>IF(LEFT(Table1[[#This Row],[Patient Gender]],1)="F","Female","Male")</f>
        <v>Male</v>
      </c>
    </row>
    <row r="7652" spans="1:20" x14ac:dyDescent="0.3">
      <c r="A7652" t="s">
        <v>7756</v>
      </c>
      <c r="B7652" s="1">
        <v>45363.290277777778</v>
      </c>
      <c r="C7652" t="s">
        <v>9</v>
      </c>
      <c r="D7652">
        <v>5</v>
      </c>
      <c r="E7652" t="s">
        <v>18</v>
      </c>
      <c r="F7652" t="s">
        <v>11</v>
      </c>
      <c r="G7652" t="b">
        <v>1</v>
      </c>
      <c r="I7652">
        <v>48</v>
      </c>
      <c r="J7652" t="b">
        <v>1</v>
      </c>
      <c r="K7652">
        <f>YEAR(Table1[[#This Row],[Patient Admission Date]])</f>
        <v>2024</v>
      </c>
      <c r="L7652" t="str">
        <f>TEXT(Table1[[#This Row],[Patient Admission Date]],"mmm")</f>
        <v>Mar</v>
      </c>
      <c r="M7652" t="str">
        <f>TEXT(Table1[[#This Row],[Patient Admission Date]],"ddd")</f>
        <v>Tue</v>
      </c>
      <c r="N7652" t="str">
        <f>TEXT(INT(HOUR(Table1[[#This Row],[Patient Admission Date]])/3)*3,"00")&amp;"-"&amp;TEXT(INT(HOUR(Table1[[#This Row],[Patient Admission Date]])/3)*3+3,"00")</f>
        <v>06-09</v>
      </c>
      <c r="O7652" t="str" cm="1">
        <f t="array" ref="O7652">_xlfn.IFS(Table1[[#This Row],[Patient Age]]&lt;=14,"0-14",Table1[[#This Row],[Patient Age]]&lt;=29,"15-29",Table1[[#This Row],[Patient Age]]&lt;=44,"30-44",Table1[[#This Row],[Patient Age]]&lt;=59,"45-59",Table1[[#This Row],[Patient Age]]&lt;=74,"60-74",TRUE,"75+")</f>
        <v>0-14</v>
      </c>
      <c r="P7652" t="str" cm="1">
        <f t="array" ref="P7652">_xlfn.IFS(Table1[[#This Row],[Patient Waittime]]&lt;=15,"0-15",Table1[[#This Row],[Patient Waittime]]&lt;=30,"16-30",Table1[[#This Row],[Patient Waittime]]&lt;=45,"31-45",Table1[[#This Row],[Patient Waittime]]&lt;=60,"46-60",TRUE,"60+")</f>
        <v>46-60</v>
      </c>
      <c r="Q7652">
        <f>--(Table1[[#This Row],[Patient Waittime]]&lt;=30)</f>
        <v>0</v>
      </c>
      <c r="R7652">
        <f>--Table1[[#This Row],[Patient Admission Flag]]</f>
        <v>1</v>
      </c>
      <c r="S7652">
        <f>--AND(Table1[[#This Row],[WithinTarget]]=1,Table1[[#This Row],[Patient Satisfaction Score]]&gt;=7)</f>
        <v>0</v>
      </c>
      <c r="T7652" t="str">
        <f>IF(LEFT(Table1[[#This Row],[Patient Gender]],1)="F","Female","Male")</f>
        <v>Male</v>
      </c>
    </row>
    <row r="7653" spans="1:20" x14ac:dyDescent="0.3">
      <c r="A7653" t="s">
        <v>7757</v>
      </c>
      <c r="B7653" s="1">
        <v>45369.332638888889</v>
      </c>
      <c r="C7653" t="s">
        <v>9</v>
      </c>
      <c r="D7653">
        <v>22</v>
      </c>
      <c r="E7653" t="s">
        <v>18</v>
      </c>
      <c r="F7653" t="s">
        <v>11</v>
      </c>
      <c r="G7653" t="b">
        <v>1</v>
      </c>
      <c r="I7653">
        <v>55</v>
      </c>
      <c r="J7653" t="b">
        <v>1</v>
      </c>
      <c r="K7653">
        <f>YEAR(Table1[[#This Row],[Patient Admission Date]])</f>
        <v>2024</v>
      </c>
      <c r="L7653" t="str">
        <f>TEXT(Table1[[#This Row],[Patient Admission Date]],"mmm")</f>
        <v>Mar</v>
      </c>
      <c r="M7653" t="str">
        <f>TEXT(Table1[[#This Row],[Patient Admission Date]],"ddd")</f>
        <v>Mon</v>
      </c>
      <c r="N7653" t="str">
        <f>TEXT(INT(HOUR(Table1[[#This Row],[Patient Admission Date]])/3)*3,"00")&amp;"-"&amp;TEXT(INT(HOUR(Table1[[#This Row],[Patient Admission Date]])/3)*3+3,"00")</f>
        <v>06-09</v>
      </c>
      <c r="O7653" t="str" cm="1">
        <f t="array" ref="O7653">_xlfn.IFS(Table1[[#This Row],[Patient Age]]&lt;=14,"0-14",Table1[[#This Row],[Patient Age]]&lt;=29,"15-29",Table1[[#This Row],[Patient Age]]&lt;=44,"30-44",Table1[[#This Row],[Patient Age]]&lt;=59,"45-59",Table1[[#This Row],[Patient Age]]&lt;=74,"60-74",TRUE,"75+")</f>
        <v>15-29</v>
      </c>
      <c r="P7653" t="str" cm="1">
        <f t="array" ref="P7653">_xlfn.IFS(Table1[[#This Row],[Patient Waittime]]&lt;=15,"0-15",Table1[[#This Row],[Patient Waittime]]&lt;=30,"16-30",Table1[[#This Row],[Patient Waittime]]&lt;=45,"31-45",Table1[[#This Row],[Patient Waittime]]&lt;=60,"46-60",TRUE,"60+")</f>
        <v>46-60</v>
      </c>
      <c r="Q7653">
        <f>--(Table1[[#This Row],[Patient Waittime]]&lt;=30)</f>
        <v>0</v>
      </c>
      <c r="R7653">
        <f>--Table1[[#This Row],[Patient Admission Flag]]</f>
        <v>1</v>
      </c>
      <c r="S7653">
        <f>--AND(Table1[[#This Row],[WithinTarget]]=1,Table1[[#This Row],[Patient Satisfaction Score]]&gt;=7)</f>
        <v>0</v>
      </c>
      <c r="T7653" t="str">
        <f>IF(LEFT(Table1[[#This Row],[Patient Gender]],1)="F","Female","Male")</f>
        <v>Male</v>
      </c>
    </row>
    <row r="7654" spans="1:20" x14ac:dyDescent="0.3">
      <c r="A7654" t="s">
        <v>7758</v>
      </c>
      <c r="B7654" s="1">
        <v>45185.063194444447</v>
      </c>
      <c r="C7654" t="s">
        <v>9</v>
      </c>
      <c r="D7654">
        <v>5</v>
      </c>
      <c r="E7654" t="s">
        <v>18</v>
      </c>
      <c r="F7654" t="s">
        <v>11</v>
      </c>
      <c r="G7654" t="b">
        <v>1</v>
      </c>
      <c r="I7654">
        <v>58</v>
      </c>
      <c r="J7654" t="b">
        <v>1</v>
      </c>
      <c r="K7654">
        <f>YEAR(Table1[[#This Row],[Patient Admission Date]])</f>
        <v>2023</v>
      </c>
      <c r="L7654" t="str">
        <f>TEXT(Table1[[#This Row],[Patient Admission Date]],"mmm")</f>
        <v>Sep</v>
      </c>
      <c r="M7654" t="str">
        <f>TEXT(Table1[[#This Row],[Patient Admission Date]],"ddd")</f>
        <v>Sat</v>
      </c>
      <c r="N7654" t="str">
        <f>TEXT(INT(HOUR(Table1[[#This Row],[Patient Admission Date]])/3)*3,"00")&amp;"-"&amp;TEXT(INT(HOUR(Table1[[#This Row],[Patient Admission Date]])/3)*3+3,"00")</f>
        <v>00-03</v>
      </c>
      <c r="O7654" t="str" cm="1">
        <f t="array" ref="O7654">_xlfn.IFS(Table1[[#This Row],[Patient Age]]&lt;=14,"0-14",Table1[[#This Row],[Patient Age]]&lt;=29,"15-29",Table1[[#This Row],[Patient Age]]&lt;=44,"30-44",Table1[[#This Row],[Patient Age]]&lt;=59,"45-59",Table1[[#This Row],[Patient Age]]&lt;=74,"60-74",TRUE,"75+")</f>
        <v>0-14</v>
      </c>
      <c r="P7654" t="str" cm="1">
        <f t="array" ref="P7654">_xlfn.IFS(Table1[[#This Row],[Patient Waittime]]&lt;=15,"0-15",Table1[[#This Row],[Patient Waittime]]&lt;=30,"16-30",Table1[[#This Row],[Patient Waittime]]&lt;=45,"31-45",Table1[[#This Row],[Patient Waittime]]&lt;=60,"46-60",TRUE,"60+")</f>
        <v>46-60</v>
      </c>
      <c r="Q7654">
        <f>--(Table1[[#This Row],[Patient Waittime]]&lt;=30)</f>
        <v>0</v>
      </c>
      <c r="R7654">
        <f>--Table1[[#This Row],[Patient Admission Flag]]</f>
        <v>1</v>
      </c>
      <c r="S7654">
        <f>--AND(Table1[[#This Row],[WithinTarget]]=1,Table1[[#This Row],[Patient Satisfaction Score]]&gt;=7)</f>
        <v>0</v>
      </c>
      <c r="T7654" t="str">
        <f>IF(LEFT(Table1[[#This Row],[Patient Gender]],1)="F","Female","Male")</f>
        <v>Male</v>
      </c>
    </row>
    <row r="7655" spans="1:20" x14ac:dyDescent="0.3">
      <c r="A7655" t="s">
        <v>7759</v>
      </c>
      <c r="B7655" s="1">
        <v>45202.215277777781</v>
      </c>
      <c r="C7655" t="s">
        <v>9</v>
      </c>
      <c r="D7655">
        <v>19</v>
      </c>
      <c r="E7655" t="s">
        <v>18</v>
      </c>
      <c r="F7655" t="s">
        <v>11</v>
      </c>
      <c r="G7655" t="b">
        <v>1</v>
      </c>
      <c r="I7655">
        <v>58</v>
      </c>
      <c r="J7655" t="b">
        <v>1</v>
      </c>
      <c r="K7655">
        <f>YEAR(Table1[[#This Row],[Patient Admission Date]])</f>
        <v>2023</v>
      </c>
      <c r="L7655" t="str">
        <f>TEXT(Table1[[#This Row],[Patient Admission Date]],"mmm")</f>
        <v>Oct</v>
      </c>
      <c r="M7655" t="str">
        <f>TEXT(Table1[[#This Row],[Patient Admission Date]],"ddd")</f>
        <v>Tue</v>
      </c>
      <c r="N7655" t="str">
        <f>TEXT(INT(HOUR(Table1[[#This Row],[Patient Admission Date]])/3)*3,"00")&amp;"-"&amp;TEXT(INT(HOUR(Table1[[#This Row],[Patient Admission Date]])/3)*3+3,"00")</f>
        <v>03-06</v>
      </c>
      <c r="O7655" t="str" cm="1">
        <f t="array" ref="O7655">_xlfn.IFS(Table1[[#This Row],[Patient Age]]&lt;=14,"0-14",Table1[[#This Row],[Patient Age]]&lt;=29,"15-29",Table1[[#This Row],[Patient Age]]&lt;=44,"30-44",Table1[[#This Row],[Patient Age]]&lt;=59,"45-59",Table1[[#This Row],[Patient Age]]&lt;=74,"60-74",TRUE,"75+")</f>
        <v>15-29</v>
      </c>
      <c r="P7655" t="str" cm="1">
        <f t="array" ref="P7655">_xlfn.IFS(Table1[[#This Row],[Patient Waittime]]&lt;=15,"0-15",Table1[[#This Row],[Patient Waittime]]&lt;=30,"16-30",Table1[[#This Row],[Patient Waittime]]&lt;=45,"31-45",Table1[[#This Row],[Patient Waittime]]&lt;=60,"46-60",TRUE,"60+")</f>
        <v>46-60</v>
      </c>
      <c r="Q7655">
        <f>--(Table1[[#This Row],[Patient Waittime]]&lt;=30)</f>
        <v>0</v>
      </c>
      <c r="R7655">
        <f>--Table1[[#This Row],[Patient Admission Flag]]</f>
        <v>1</v>
      </c>
      <c r="S7655">
        <f>--AND(Table1[[#This Row],[WithinTarget]]=1,Table1[[#This Row],[Patient Satisfaction Score]]&gt;=7)</f>
        <v>0</v>
      </c>
      <c r="T7655" t="str">
        <f>IF(LEFT(Table1[[#This Row],[Patient Gender]],1)="F","Female","Male")</f>
        <v>Male</v>
      </c>
    </row>
    <row r="7656" spans="1:20" x14ac:dyDescent="0.3">
      <c r="A7656" t="s">
        <v>7760</v>
      </c>
      <c r="B7656" s="1">
        <v>45042.30972222222</v>
      </c>
      <c r="C7656" t="s">
        <v>9</v>
      </c>
      <c r="D7656">
        <v>18</v>
      </c>
      <c r="E7656" t="s">
        <v>18</v>
      </c>
      <c r="F7656" t="s">
        <v>11</v>
      </c>
      <c r="G7656" t="b">
        <v>1</v>
      </c>
      <c r="I7656">
        <v>19</v>
      </c>
      <c r="J7656" t="b">
        <v>1</v>
      </c>
      <c r="K7656">
        <f>YEAR(Table1[[#This Row],[Patient Admission Date]])</f>
        <v>2023</v>
      </c>
      <c r="L7656" t="str">
        <f>TEXT(Table1[[#This Row],[Patient Admission Date]],"mmm")</f>
        <v>Apr</v>
      </c>
      <c r="M7656" t="str">
        <f>TEXT(Table1[[#This Row],[Patient Admission Date]],"ddd")</f>
        <v>Wed</v>
      </c>
      <c r="N7656" t="str">
        <f>TEXT(INT(HOUR(Table1[[#This Row],[Patient Admission Date]])/3)*3,"00")&amp;"-"&amp;TEXT(INT(HOUR(Table1[[#This Row],[Patient Admission Date]])/3)*3+3,"00")</f>
        <v>06-09</v>
      </c>
      <c r="O7656" t="str" cm="1">
        <f t="array" ref="O7656">_xlfn.IFS(Table1[[#This Row],[Patient Age]]&lt;=14,"0-14",Table1[[#This Row],[Patient Age]]&lt;=29,"15-29",Table1[[#This Row],[Patient Age]]&lt;=44,"30-44",Table1[[#This Row],[Patient Age]]&lt;=59,"45-59",Table1[[#This Row],[Patient Age]]&lt;=74,"60-74",TRUE,"75+")</f>
        <v>15-29</v>
      </c>
      <c r="P7656" t="str" cm="1">
        <f t="array" ref="P7656">_xlfn.IFS(Table1[[#This Row],[Patient Waittime]]&lt;=15,"0-15",Table1[[#This Row],[Patient Waittime]]&lt;=30,"16-30",Table1[[#This Row],[Patient Waittime]]&lt;=45,"31-45",Table1[[#This Row],[Patient Waittime]]&lt;=60,"46-60",TRUE,"60+")</f>
        <v>16-30</v>
      </c>
      <c r="Q7656">
        <f>--(Table1[[#This Row],[Patient Waittime]]&lt;=30)</f>
        <v>1</v>
      </c>
      <c r="R7656">
        <f>--Table1[[#This Row],[Patient Admission Flag]]</f>
        <v>1</v>
      </c>
      <c r="S7656">
        <f>--AND(Table1[[#This Row],[WithinTarget]]=1,Table1[[#This Row],[Patient Satisfaction Score]]&gt;=7)</f>
        <v>0</v>
      </c>
      <c r="T7656" t="str">
        <f>IF(LEFT(Table1[[#This Row],[Patient Gender]],1)="F","Female","Male")</f>
        <v>Male</v>
      </c>
    </row>
    <row r="7657" spans="1:20" x14ac:dyDescent="0.3">
      <c r="A7657" t="s">
        <v>7761</v>
      </c>
      <c r="B7657" s="1">
        <v>45497.644444444442</v>
      </c>
      <c r="C7657" t="s">
        <v>9</v>
      </c>
      <c r="D7657">
        <v>19</v>
      </c>
      <c r="E7657" t="s">
        <v>18</v>
      </c>
      <c r="F7657" t="s">
        <v>11</v>
      </c>
      <c r="G7657" t="b">
        <v>1</v>
      </c>
      <c r="I7657">
        <v>22</v>
      </c>
      <c r="J7657" t="b">
        <v>1</v>
      </c>
      <c r="K7657">
        <f>YEAR(Table1[[#This Row],[Patient Admission Date]])</f>
        <v>2024</v>
      </c>
      <c r="L7657" t="str">
        <f>TEXT(Table1[[#This Row],[Patient Admission Date]],"mmm")</f>
        <v>Jul</v>
      </c>
      <c r="M7657" t="str">
        <f>TEXT(Table1[[#This Row],[Patient Admission Date]],"ddd")</f>
        <v>Wed</v>
      </c>
      <c r="N7657" t="str">
        <f>TEXT(INT(HOUR(Table1[[#This Row],[Patient Admission Date]])/3)*3,"00")&amp;"-"&amp;TEXT(INT(HOUR(Table1[[#This Row],[Patient Admission Date]])/3)*3+3,"00")</f>
        <v>15-18</v>
      </c>
      <c r="O7657" t="str" cm="1">
        <f t="array" ref="O7657">_xlfn.IFS(Table1[[#This Row],[Patient Age]]&lt;=14,"0-14",Table1[[#This Row],[Patient Age]]&lt;=29,"15-29",Table1[[#This Row],[Patient Age]]&lt;=44,"30-44",Table1[[#This Row],[Patient Age]]&lt;=59,"45-59",Table1[[#This Row],[Patient Age]]&lt;=74,"60-74",TRUE,"75+")</f>
        <v>15-29</v>
      </c>
      <c r="P7657" t="str" cm="1">
        <f t="array" ref="P7657">_xlfn.IFS(Table1[[#This Row],[Patient Waittime]]&lt;=15,"0-15",Table1[[#This Row],[Patient Waittime]]&lt;=30,"16-30",Table1[[#This Row],[Patient Waittime]]&lt;=45,"31-45",Table1[[#This Row],[Patient Waittime]]&lt;=60,"46-60",TRUE,"60+")</f>
        <v>16-30</v>
      </c>
      <c r="Q7657">
        <f>--(Table1[[#This Row],[Patient Waittime]]&lt;=30)</f>
        <v>1</v>
      </c>
      <c r="R7657">
        <f>--Table1[[#This Row],[Patient Admission Flag]]</f>
        <v>1</v>
      </c>
      <c r="S7657">
        <f>--AND(Table1[[#This Row],[WithinTarget]]=1,Table1[[#This Row],[Patient Satisfaction Score]]&gt;=7)</f>
        <v>0</v>
      </c>
      <c r="T7657" t="str">
        <f>IF(LEFT(Table1[[#This Row],[Patient Gender]],1)="F","Female","Male")</f>
        <v>Male</v>
      </c>
    </row>
    <row r="7658" spans="1:20" x14ac:dyDescent="0.3">
      <c r="A7658" t="s">
        <v>7762</v>
      </c>
      <c r="B7658" s="1">
        <v>45516.175694444442</v>
      </c>
      <c r="C7658" t="s">
        <v>9</v>
      </c>
      <c r="D7658">
        <v>46</v>
      </c>
      <c r="E7658" t="s">
        <v>18</v>
      </c>
      <c r="F7658" t="s">
        <v>11</v>
      </c>
      <c r="G7658" t="b">
        <v>1</v>
      </c>
      <c r="I7658">
        <v>45</v>
      </c>
      <c r="J7658" t="b">
        <v>1</v>
      </c>
      <c r="K7658">
        <f>YEAR(Table1[[#This Row],[Patient Admission Date]])</f>
        <v>2024</v>
      </c>
      <c r="L7658" t="str">
        <f>TEXT(Table1[[#This Row],[Patient Admission Date]],"mmm")</f>
        <v>Aug</v>
      </c>
      <c r="M7658" t="str">
        <f>TEXT(Table1[[#This Row],[Patient Admission Date]],"ddd")</f>
        <v>Mon</v>
      </c>
      <c r="N7658" t="str">
        <f>TEXT(INT(HOUR(Table1[[#This Row],[Patient Admission Date]])/3)*3,"00")&amp;"-"&amp;TEXT(INT(HOUR(Table1[[#This Row],[Patient Admission Date]])/3)*3+3,"00")</f>
        <v>03-06</v>
      </c>
      <c r="O7658" t="str" cm="1">
        <f t="array" ref="O7658">_xlfn.IFS(Table1[[#This Row],[Patient Age]]&lt;=14,"0-14",Table1[[#This Row],[Patient Age]]&lt;=29,"15-29",Table1[[#This Row],[Patient Age]]&lt;=44,"30-44",Table1[[#This Row],[Patient Age]]&lt;=59,"45-59",Table1[[#This Row],[Patient Age]]&lt;=74,"60-74",TRUE,"75+")</f>
        <v>45-59</v>
      </c>
      <c r="P7658" t="str" cm="1">
        <f t="array" ref="P7658">_xlfn.IFS(Table1[[#This Row],[Patient Waittime]]&lt;=15,"0-15",Table1[[#This Row],[Patient Waittime]]&lt;=30,"16-30",Table1[[#This Row],[Patient Waittime]]&lt;=45,"31-45",Table1[[#This Row],[Patient Waittime]]&lt;=60,"46-60",TRUE,"60+")</f>
        <v>31-45</v>
      </c>
      <c r="Q7658">
        <f>--(Table1[[#This Row],[Patient Waittime]]&lt;=30)</f>
        <v>0</v>
      </c>
      <c r="R7658">
        <f>--Table1[[#This Row],[Patient Admission Flag]]</f>
        <v>1</v>
      </c>
      <c r="S7658">
        <f>--AND(Table1[[#This Row],[WithinTarget]]=1,Table1[[#This Row],[Patient Satisfaction Score]]&gt;=7)</f>
        <v>0</v>
      </c>
      <c r="T7658" t="str">
        <f>IF(LEFT(Table1[[#This Row],[Patient Gender]],1)="F","Female","Male")</f>
        <v>Male</v>
      </c>
    </row>
    <row r="7659" spans="1:20" x14ac:dyDescent="0.3">
      <c r="A7659" t="s">
        <v>7763</v>
      </c>
      <c r="B7659" s="1">
        <v>45027.709722222222</v>
      </c>
      <c r="C7659" t="s">
        <v>9</v>
      </c>
      <c r="D7659">
        <v>54</v>
      </c>
      <c r="E7659" t="s">
        <v>18</v>
      </c>
      <c r="F7659" t="s">
        <v>11</v>
      </c>
      <c r="G7659" t="b">
        <v>1</v>
      </c>
      <c r="I7659">
        <v>52</v>
      </c>
      <c r="J7659" t="b">
        <v>1</v>
      </c>
      <c r="K7659">
        <f>YEAR(Table1[[#This Row],[Patient Admission Date]])</f>
        <v>2023</v>
      </c>
      <c r="L7659" t="str">
        <f>TEXT(Table1[[#This Row],[Patient Admission Date]],"mmm")</f>
        <v>Apr</v>
      </c>
      <c r="M7659" t="str">
        <f>TEXT(Table1[[#This Row],[Patient Admission Date]],"ddd")</f>
        <v>Tue</v>
      </c>
      <c r="N7659" t="str">
        <f>TEXT(INT(HOUR(Table1[[#This Row],[Patient Admission Date]])/3)*3,"00")&amp;"-"&amp;TEXT(INT(HOUR(Table1[[#This Row],[Patient Admission Date]])/3)*3+3,"00")</f>
        <v>15-18</v>
      </c>
      <c r="O7659" t="str" cm="1">
        <f t="array" ref="O7659">_xlfn.IFS(Table1[[#This Row],[Patient Age]]&lt;=14,"0-14",Table1[[#This Row],[Patient Age]]&lt;=29,"15-29",Table1[[#This Row],[Patient Age]]&lt;=44,"30-44",Table1[[#This Row],[Patient Age]]&lt;=59,"45-59",Table1[[#This Row],[Patient Age]]&lt;=74,"60-74",TRUE,"75+")</f>
        <v>45-59</v>
      </c>
      <c r="P7659" t="str" cm="1">
        <f t="array" ref="P7659">_xlfn.IFS(Table1[[#This Row],[Patient Waittime]]&lt;=15,"0-15",Table1[[#This Row],[Patient Waittime]]&lt;=30,"16-30",Table1[[#This Row],[Patient Waittime]]&lt;=45,"31-45",Table1[[#This Row],[Patient Waittime]]&lt;=60,"46-60",TRUE,"60+")</f>
        <v>46-60</v>
      </c>
      <c r="Q7659">
        <f>--(Table1[[#This Row],[Patient Waittime]]&lt;=30)</f>
        <v>0</v>
      </c>
      <c r="R7659">
        <f>--Table1[[#This Row],[Patient Admission Flag]]</f>
        <v>1</v>
      </c>
      <c r="S7659">
        <f>--AND(Table1[[#This Row],[WithinTarget]]=1,Table1[[#This Row],[Patient Satisfaction Score]]&gt;=7)</f>
        <v>0</v>
      </c>
      <c r="T7659" t="str">
        <f>IF(LEFT(Table1[[#This Row],[Patient Gender]],1)="F","Female","Male")</f>
        <v>Male</v>
      </c>
    </row>
    <row r="7660" spans="1:20" x14ac:dyDescent="0.3">
      <c r="A7660" t="s">
        <v>7764</v>
      </c>
      <c r="B7660" s="1">
        <v>45292.817361111112</v>
      </c>
      <c r="C7660" t="s">
        <v>9</v>
      </c>
      <c r="D7660">
        <v>37</v>
      </c>
      <c r="E7660" t="s">
        <v>18</v>
      </c>
      <c r="F7660" t="s">
        <v>11</v>
      </c>
      <c r="G7660" t="b">
        <v>1</v>
      </c>
      <c r="I7660">
        <v>55</v>
      </c>
      <c r="J7660" t="b">
        <v>1</v>
      </c>
      <c r="K7660">
        <f>YEAR(Table1[[#This Row],[Patient Admission Date]])</f>
        <v>2024</v>
      </c>
      <c r="L7660" t="str">
        <f>TEXT(Table1[[#This Row],[Patient Admission Date]],"mmm")</f>
        <v>Jan</v>
      </c>
      <c r="M7660" t="str">
        <f>TEXT(Table1[[#This Row],[Patient Admission Date]],"ddd")</f>
        <v>Mon</v>
      </c>
      <c r="N7660" t="str">
        <f>TEXT(INT(HOUR(Table1[[#This Row],[Patient Admission Date]])/3)*3,"00")&amp;"-"&amp;TEXT(INT(HOUR(Table1[[#This Row],[Patient Admission Date]])/3)*3+3,"00")</f>
        <v>18-21</v>
      </c>
      <c r="O7660" t="str" cm="1">
        <f t="array" ref="O7660">_xlfn.IFS(Table1[[#This Row],[Patient Age]]&lt;=14,"0-14",Table1[[#This Row],[Patient Age]]&lt;=29,"15-29",Table1[[#This Row],[Patient Age]]&lt;=44,"30-44",Table1[[#This Row],[Patient Age]]&lt;=59,"45-59",Table1[[#This Row],[Patient Age]]&lt;=74,"60-74",TRUE,"75+")</f>
        <v>30-44</v>
      </c>
      <c r="P7660" t="str" cm="1">
        <f t="array" ref="P7660">_xlfn.IFS(Table1[[#This Row],[Patient Waittime]]&lt;=15,"0-15",Table1[[#This Row],[Patient Waittime]]&lt;=30,"16-30",Table1[[#This Row],[Patient Waittime]]&lt;=45,"31-45",Table1[[#This Row],[Patient Waittime]]&lt;=60,"46-60",TRUE,"60+")</f>
        <v>46-60</v>
      </c>
      <c r="Q7660">
        <f>--(Table1[[#This Row],[Patient Waittime]]&lt;=30)</f>
        <v>0</v>
      </c>
      <c r="R7660">
        <f>--Table1[[#This Row],[Patient Admission Flag]]</f>
        <v>1</v>
      </c>
      <c r="S7660">
        <f>--AND(Table1[[#This Row],[WithinTarget]]=1,Table1[[#This Row],[Patient Satisfaction Score]]&gt;=7)</f>
        <v>0</v>
      </c>
      <c r="T7660" t="str">
        <f>IF(LEFT(Table1[[#This Row],[Patient Gender]],1)="F","Female","Male")</f>
        <v>Male</v>
      </c>
    </row>
    <row r="7661" spans="1:20" x14ac:dyDescent="0.3">
      <c r="A7661" t="s">
        <v>7765</v>
      </c>
      <c r="B7661" s="1">
        <v>45142.097916666666</v>
      </c>
      <c r="C7661" t="s">
        <v>9</v>
      </c>
      <c r="D7661">
        <v>23</v>
      </c>
      <c r="E7661" t="s">
        <v>18</v>
      </c>
      <c r="F7661" t="s">
        <v>11</v>
      </c>
      <c r="G7661" t="b">
        <v>1</v>
      </c>
      <c r="I7661">
        <v>59</v>
      </c>
      <c r="J7661" t="b">
        <v>1</v>
      </c>
      <c r="K7661">
        <f>YEAR(Table1[[#This Row],[Patient Admission Date]])</f>
        <v>2023</v>
      </c>
      <c r="L7661" t="str">
        <f>TEXT(Table1[[#This Row],[Patient Admission Date]],"mmm")</f>
        <v>Aug</v>
      </c>
      <c r="M7661" t="str">
        <f>TEXT(Table1[[#This Row],[Patient Admission Date]],"ddd")</f>
        <v>Fri</v>
      </c>
      <c r="N7661" t="str">
        <f>TEXT(INT(HOUR(Table1[[#This Row],[Patient Admission Date]])/3)*3,"00")&amp;"-"&amp;TEXT(INT(HOUR(Table1[[#This Row],[Patient Admission Date]])/3)*3+3,"00")</f>
        <v>00-03</v>
      </c>
      <c r="O7661" t="str" cm="1">
        <f t="array" ref="O7661">_xlfn.IFS(Table1[[#This Row],[Patient Age]]&lt;=14,"0-14",Table1[[#This Row],[Patient Age]]&lt;=29,"15-29",Table1[[#This Row],[Patient Age]]&lt;=44,"30-44",Table1[[#This Row],[Patient Age]]&lt;=59,"45-59",Table1[[#This Row],[Patient Age]]&lt;=74,"60-74",TRUE,"75+")</f>
        <v>15-29</v>
      </c>
      <c r="P7661" t="str" cm="1">
        <f t="array" ref="P7661">_xlfn.IFS(Table1[[#This Row],[Patient Waittime]]&lt;=15,"0-15",Table1[[#This Row],[Patient Waittime]]&lt;=30,"16-30",Table1[[#This Row],[Patient Waittime]]&lt;=45,"31-45",Table1[[#This Row],[Patient Waittime]]&lt;=60,"46-60",TRUE,"60+")</f>
        <v>46-60</v>
      </c>
      <c r="Q7661">
        <f>--(Table1[[#This Row],[Patient Waittime]]&lt;=30)</f>
        <v>0</v>
      </c>
      <c r="R7661">
        <f>--Table1[[#This Row],[Patient Admission Flag]]</f>
        <v>1</v>
      </c>
      <c r="S7661">
        <f>--AND(Table1[[#This Row],[WithinTarget]]=1,Table1[[#This Row],[Patient Satisfaction Score]]&gt;=7)</f>
        <v>0</v>
      </c>
      <c r="T7661" t="str">
        <f>IF(LEFT(Table1[[#This Row],[Patient Gender]],1)="F","Female","Male")</f>
        <v>Male</v>
      </c>
    </row>
    <row r="7662" spans="1:20" x14ac:dyDescent="0.3">
      <c r="A7662" t="s">
        <v>7766</v>
      </c>
      <c r="B7662" s="1">
        <v>45228.583333333336</v>
      </c>
      <c r="C7662" t="s">
        <v>9</v>
      </c>
      <c r="D7662">
        <v>58</v>
      </c>
      <c r="E7662" t="s">
        <v>18</v>
      </c>
      <c r="F7662" t="s">
        <v>11</v>
      </c>
      <c r="G7662" t="b">
        <v>1</v>
      </c>
      <c r="I7662">
        <v>11</v>
      </c>
      <c r="J7662" t="b">
        <v>1</v>
      </c>
      <c r="K7662">
        <f>YEAR(Table1[[#This Row],[Patient Admission Date]])</f>
        <v>2023</v>
      </c>
      <c r="L7662" t="str">
        <f>TEXT(Table1[[#This Row],[Patient Admission Date]],"mmm")</f>
        <v>Oct</v>
      </c>
      <c r="M7662" t="str">
        <f>TEXT(Table1[[#This Row],[Patient Admission Date]],"ddd")</f>
        <v>Sun</v>
      </c>
      <c r="N7662" t="str">
        <f>TEXT(INT(HOUR(Table1[[#This Row],[Patient Admission Date]])/3)*3,"00")&amp;"-"&amp;TEXT(INT(HOUR(Table1[[#This Row],[Patient Admission Date]])/3)*3+3,"00")</f>
        <v>12-15</v>
      </c>
      <c r="O7662" t="str" cm="1">
        <f t="array" ref="O7662">_xlfn.IFS(Table1[[#This Row],[Patient Age]]&lt;=14,"0-14",Table1[[#This Row],[Patient Age]]&lt;=29,"15-29",Table1[[#This Row],[Patient Age]]&lt;=44,"30-44",Table1[[#This Row],[Patient Age]]&lt;=59,"45-59",Table1[[#This Row],[Patient Age]]&lt;=74,"60-74",TRUE,"75+")</f>
        <v>45-59</v>
      </c>
      <c r="P7662" t="str" cm="1">
        <f t="array" ref="P7662">_xlfn.IFS(Table1[[#This Row],[Patient Waittime]]&lt;=15,"0-15",Table1[[#This Row],[Patient Waittime]]&lt;=30,"16-30",Table1[[#This Row],[Patient Waittime]]&lt;=45,"31-45",Table1[[#This Row],[Patient Waittime]]&lt;=60,"46-60",TRUE,"60+")</f>
        <v>0-15</v>
      </c>
      <c r="Q7662">
        <f>--(Table1[[#This Row],[Patient Waittime]]&lt;=30)</f>
        <v>1</v>
      </c>
      <c r="R7662">
        <f>--Table1[[#This Row],[Patient Admission Flag]]</f>
        <v>1</v>
      </c>
      <c r="S7662">
        <f>--AND(Table1[[#This Row],[WithinTarget]]=1,Table1[[#This Row],[Patient Satisfaction Score]]&gt;=7)</f>
        <v>0</v>
      </c>
      <c r="T7662" t="str">
        <f>IF(LEFT(Table1[[#This Row],[Patient Gender]],1)="F","Female","Male")</f>
        <v>Male</v>
      </c>
    </row>
    <row r="7663" spans="1:20" x14ac:dyDescent="0.3">
      <c r="A7663" t="s">
        <v>7767</v>
      </c>
      <c r="B7663" s="1">
        <v>45120.805555555555</v>
      </c>
      <c r="C7663" t="s">
        <v>9</v>
      </c>
      <c r="D7663">
        <v>63</v>
      </c>
      <c r="E7663" t="s">
        <v>18</v>
      </c>
      <c r="F7663" t="s">
        <v>11</v>
      </c>
      <c r="G7663" t="b">
        <v>1</v>
      </c>
      <c r="I7663">
        <v>30</v>
      </c>
      <c r="J7663" t="b">
        <v>1</v>
      </c>
      <c r="K7663">
        <f>YEAR(Table1[[#This Row],[Patient Admission Date]])</f>
        <v>2023</v>
      </c>
      <c r="L7663" t="str">
        <f>TEXT(Table1[[#This Row],[Patient Admission Date]],"mmm")</f>
        <v>Jul</v>
      </c>
      <c r="M7663" t="str">
        <f>TEXT(Table1[[#This Row],[Patient Admission Date]],"ddd")</f>
        <v>Thu</v>
      </c>
      <c r="N7663" t="str">
        <f>TEXT(INT(HOUR(Table1[[#This Row],[Patient Admission Date]])/3)*3,"00")&amp;"-"&amp;TEXT(INT(HOUR(Table1[[#This Row],[Patient Admission Date]])/3)*3+3,"00")</f>
        <v>18-21</v>
      </c>
      <c r="O7663" t="str" cm="1">
        <f t="array" ref="O7663">_xlfn.IFS(Table1[[#This Row],[Patient Age]]&lt;=14,"0-14",Table1[[#This Row],[Patient Age]]&lt;=29,"15-29",Table1[[#This Row],[Patient Age]]&lt;=44,"30-44",Table1[[#This Row],[Patient Age]]&lt;=59,"45-59",Table1[[#This Row],[Patient Age]]&lt;=74,"60-74",TRUE,"75+")</f>
        <v>60-74</v>
      </c>
      <c r="P7663" t="str" cm="1">
        <f t="array" ref="P7663">_xlfn.IFS(Table1[[#This Row],[Patient Waittime]]&lt;=15,"0-15",Table1[[#This Row],[Patient Waittime]]&lt;=30,"16-30",Table1[[#This Row],[Patient Waittime]]&lt;=45,"31-45",Table1[[#This Row],[Patient Waittime]]&lt;=60,"46-60",TRUE,"60+")</f>
        <v>16-30</v>
      </c>
      <c r="Q7663">
        <f>--(Table1[[#This Row],[Patient Waittime]]&lt;=30)</f>
        <v>1</v>
      </c>
      <c r="R7663">
        <f>--Table1[[#This Row],[Patient Admission Flag]]</f>
        <v>1</v>
      </c>
      <c r="S7663">
        <f>--AND(Table1[[#This Row],[WithinTarget]]=1,Table1[[#This Row],[Patient Satisfaction Score]]&gt;=7)</f>
        <v>0</v>
      </c>
      <c r="T7663" t="str">
        <f>IF(LEFT(Table1[[#This Row],[Patient Gender]],1)="F","Female","Male")</f>
        <v>Male</v>
      </c>
    </row>
    <row r="7664" spans="1:20" x14ac:dyDescent="0.3">
      <c r="A7664" t="s">
        <v>7768</v>
      </c>
      <c r="B7664" s="1">
        <v>45102.290277777778</v>
      </c>
      <c r="C7664" t="s">
        <v>9</v>
      </c>
      <c r="D7664">
        <v>28</v>
      </c>
      <c r="E7664" t="s">
        <v>18</v>
      </c>
      <c r="F7664" t="s">
        <v>11</v>
      </c>
      <c r="G7664" t="b">
        <v>1</v>
      </c>
      <c r="I7664">
        <v>49</v>
      </c>
      <c r="J7664" t="b">
        <v>1</v>
      </c>
      <c r="K7664">
        <f>YEAR(Table1[[#This Row],[Patient Admission Date]])</f>
        <v>2023</v>
      </c>
      <c r="L7664" t="str">
        <f>TEXT(Table1[[#This Row],[Patient Admission Date]],"mmm")</f>
        <v>Jun</v>
      </c>
      <c r="M7664" t="str">
        <f>TEXT(Table1[[#This Row],[Patient Admission Date]],"ddd")</f>
        <v>Sun</v>
      </c>
      <c r="N7664" t="str">
        <f>TEXT(INT(HOUR(Table1[[#This Row],[Patient Admission Date]])/3)*3,"00")&amp;"-"&amp;TEXT(INT(HOUR(Table1[[#This Row],[Patient Admission Date]])/3)*3+3,"00")</f>
        <v>06-09</v>
      </c>
      <c r="O7664" t="str" cm="1">
        <f t="array" ref="O7664">_xlfn.IFS(Table1[[#This Row],[Patient Age]]&lt;=14,"0-14",Table1[[#This Row],[Patient Age]]&lt;=29,"15-29",Table1[[#This Row],[Patient Age]]&lt;=44,"30-44",Table1[[#This Row],[Patient Age]]&lt;=59,"45-59",Table1[[#This Row],[Patient Age]]&lt;=74,"60-74",TRUE,"75+")</f>
        <v>15-29</v>
      </c>
      <c r="P7664" t="str" cm="1">
        <f t="array" ref="P7664">_xlfn.IFS(Table1[[#This Row],[Patient Waittime]]&lt;=15,"0-15",Table1[[#This Row],[Patient Waittime]]&lt;=30,"16-30",Table1[[#This Row],[Patient Waittime]]&lt;=45,"31-45",Table1[[#This Row],[Patient Waittime]]&lt;=60,"46-60",TRUE,"60+")</f>
        <v>46-60</v>
      </c>
      <c r="Q7664">
        <f>--(Table1[[#This Row],[Patient Waittime]]&lt;=30)</f>
        <v>0</v>
      </c>
      <c r="R7664">
        <f>--Table1[[#This Row],[Patient Admission Flag]]</f>
        <v>1</v>
      </c>
      <c r="S7664">
        <f>--AND(Table1[[#This Row],[WithinTarget]]=1,Table1[[#This Row],[Patient Satisfaction Score]]&gt;=7)</f>
        <v>0</v>
      </c>
      <c r="T7664" t="str">
        <f>IF(LEFT(Table1[[#This Row],[Patient Gender]],1)="F","Female","Male")</f>
        <v>Male</v>
      </c>
    </row>
    <row r="7665" spans="1:20" x14ac:dyDescent="0.3">
      <c r="A7665" t="s">
        <v>7769</v>
      </c>
      <c r="B7665" s="1">
        <v>45181.027083333334</v>
      </c>
      <c r="C7665" t="s">
        <v>9</v>
      </c>
      <c r="D7665">
        <v>78</v>
      </c>
      <c r="E7665" t="s">
        <v>18</v>
      </c>
      <c r="F7665" t="s">
        <v>11</v>
      </c>
      <c r="G7665" t="b">
        <v>1</v>
      </c>
      <c r="I7665">
        <v>53</v>
      </c>
      <c r="J7665" t="b">
        <v>1</v>
      </c>
      <c r="K7665">
        <f>YEAR(Table1[[#This Row],[Patient Admission Date]])</f>
        <v>2023</v>
      </c>
      <c r="L7665" t="str">
        <f>TEXT(Table1[[#This Row],[Patient Admission Date]],"mmm")</f>
        <v>Sep</v>
      </c>
      <c r="M7665" t="str">
        <f>TEXT(Table1[[#This Row],[Patient Admission Date]],"ddd")</f>
        <v>Tue</v>
      </c>
      <c r="N7665" t="str">
        <f>TEXT(INT(HOUR(Table1[[#This Row],[Patient Admission Date]])/3)*3,"00")&amp;"-"&amp;TEXT(INT(HOUR(Table1[[#This Row],[Patient Admission Date]])/3)*3+3,"00")</f>
        <v>00-03</v>
      </c>
      <c r="O7665" t="str" cm="1">
        <f t="array" ref="O7665">_xlfn.IFS(Table1[[#This Row],[Patient Age]]&lt;=14,"0-14",Table1[[#This Row],[Patient Age]]&lt;=29,"15-29",Table1[[#This Row],[Patient Age]]&lt;=44,"30-44",Table1[[#This Row],[Patient Age]]&lt;=59,"45-59",Table1[[#This Row],[Patient Age]]&lt;=74,"60-74",TRUE,"75+")</f>
        <v>75+</v>
      </c>
      <c r="P7665" t="str" cm="1">
        <f t="array" ref="P7665">_xlfn.IFS(Table1[[#This Row],[Patient Waittime]]&lt;=15,"0-15",Table1[[#This Row],[Patient Waittime]]&lt;=30,"16-30",Table1[[#This Row],[Patient Waittime]]&lt;=45,"31-45",Table1[[#This Row],[Patient Waittime]]&lt;=60,"46-60",TRUE,"60+")</f>
        <v>46-60</v>
      </c>
      <c r="Q7665">
        <f>--(Table1[[#This Row],[Patient Waittime]]&lt;=30)</f>
        <v>0</v>
      </c>
      <c r="R7665">
        <f>--Table1[[#This Row],[Patient Admission Flag]]</f>
        <v>1</v>
      </c>
      <c r="S7665">
        <f>--AND(Table1[[#This Row],[WithinTarget]]=1,Table1[[#This Row],[Patient Satisfaction Score]]&gt;=7)</f>
        <v>0</v>
      </c>
      <c r="T7665" t="str">
        <f>IF(LEFT(Table1[[#This Row],[Patient Gender]],1)="F","Female","Male")</f>
        <v>Male</v>
      </c>
    </row>
    <row r="7666" spans="1:20" x14ac:dyDescent="0.3">
      <c r="A7666" t="s">
        <v>7770</v>
      </c>
      <c r="B7666" s="1">
        <v>45338.901388888888</v>
      </c>
      <c r="C7666" t="s">
        <v>9</v>
      </c>
      <c r="D7666">
        <v>67</v>
      </c>
      <c r="E7666" t="s">
        <v>18</v>
      </c>
      <c r="F7666" t="s">
        <v>11</v>
      </c>
      <c r="G7666" t="b">
        <v>1</v>
      </c>
      <c r="I7666">
        <v>16</v>
      </c>
      <c r="J7666" t="b">
        <v>1</v>
      </c>
      <c r="K7666">
        <f>YEAR(Table1[[#This Row],[Patient Admission Date]])</f>
        <v>2024</v>
      </c>
      <c r="L7666" t="str">
        <f>TEXT(Table1[[#This Row],[Patient Admission Date]],"mmm")</f>
        <v>Feb</v>
      </c>
      <c r="M7666" t="str">
        <f>TEXT(Table1[[#This Row],[Patient Admission Date]],"ddd")</f>
        <v>Fri</v>
      </c>
      <c r="N7666" t="str">
        <f>TEXT(INT(HOUR(Table1[[#This Row],[Patient Admission Date]])/3)*3,"00")&amp;"-"&amp;TEXT(INT(HOUR(Table1[[#This Row],[Patient Admission Date]])/3)*3+3,"00")</f>
        <v>21-24</v>
      </c>
      <c r="O7666" t="str" cm="1">
        <f t="array" ref="O7666">_xlfn.IFS(Table1[[#This Row],[Patient Age]]&lt;=14,"0-14",Table1[[#This Row],[Patient Age]]&lt;=29,"15-29",Table1[[#This Row],[Patient Age]]&lt;=44,"30-44",Table1[[#This Row],[Patient Age]]&lt;=59,"45-59",Table1[[#This Row],[Patient Age]]&lt;=74,"60-74",TRUE,"75+")</f>
        <v>60-74</v>
      </c>
      <c r="P7666" t="str" cm="1">
        <f t="array" ref="P7666">_xlfn.IFS(Table1[[#This Row],[Patient Waittime]]&lt;=15,"0-15",Table1[[#This Row],[Patient Waittime]]&lt;=30,"16-30",Table1[[#This Row],[Patient Waittime]]&lt;=45,"31-45",Table1[[#This Row],[Patient Waittime]]&lt;=60,"46-60",TRUE,"60+")</f>
        <v>16-30</v>
      </c>
      <c r="Q7666">
        <f>--(Table1[[#This Row],[Patient Waittime]]&lt;=30)</f>
        <v>1</v>
      </c>
      <c r="R7666">
        <f>--Table1[[#This Row],[Patient Admission Flag]]</f>
        <v>1</v>
      </c>
      <c r="S7666">
        <f>--AND(Table1[[#This Row],[WithinTarget]]=1,Table1[[#This Row],[Patient Satisfaction Score]]&gt;=7)</f>
        <v>0</v>
      </c>
      <c r="T7666" t="str">
        <f>IF(LEFT(Table1[[#This Row],[Patient Gender]],1)="F","Female","Male")</f>
        <v>Male</v>
      </c>
    </row>
    <row r="7667" spans="1:20" x14ac:dyDescent="0.3">
      <c r="A7667" t="s">
        <v>7771</v>
      </c>
      <c r="B7667" s="1">
        <v>45529.098611111112</v>
      </c>
      <c r="C7667" t="s">
        <v>9</v>
      </c>
      <c r="D7667">
        <v>28</v>
      </c>
      <c r="E7667" t="s">
        <v>18</v>
      </c>
      <c r="F7667" t="s">
        <v>11</v>
      </c>
      <c r="G7667" t="b">
        <v>1</v>
      </c>
      <c r="I7667">
        <v>19</v>
      </c>
      <c r="J7667" t="b">
        <v>1</v>
      </c>
      <c r="K7667">
        <f>YEAR(Table1[[#This Row],[Patient Admission Date]])</f>
        <v>2024</v>
      </c>
      <c r="L7667" t="str">
        <f>TEXT(Table1[[#This Row],[Patient Admission Date]],"mmm")</f>
        <v>Aug</v>
      </c>
      <c r="M7667" t="str">
        <f>TEXT(Table1[[#This Row],[Patient Admission Date]],"ddd")</f>
        <v>Sun</v>
      </c>
      <c r="N7667" t="str">
        <f>TEXT(INT(HOUR(Table1[[#This Row],[Patient Admission Date]])/3)*3,"00")&amp;"-"&amp;TEXT(INT(HOUR(Table1[[#This Row],[Patient Admission Date]])/3)*3+3,"00")</f>
        <v>00-03</v>
      </c>
      <c r="O7667" t="str" cm="1">
        <f t="array" ref="O7667">_xlfn.IFS(Table1[[#This Row],[Patient Age]]&lt;=14,"0-14",Table1[[#This Row],[Patient Age]]&lt;=29,"15-29",Table1[[#This Row],[Patient Age]]&lt;=44,"30-44",Table1[[#This Row],[Patient Age]]&lt;=59,"45-59",Table1[[#This Row],[Patient Age]]&lt;=74,"60-74",TRUE,"75+")</f>
        <v>15-29</v>
      </c>
      <c r="P7667" t="str" cm="1">
        <f t="array" ref="P7667">_xlfn.IFS(Table1[[#This Row],[Patient Waittime]]&lt;=15,"0-15",Table1[[#This Row],[Patient Waittime]]&lt;=30,"16-30",Table1[[#This Row],[Patient Waittime]]&lt;=45,"31-45",Table1[[#This Row],[Patient Waittime]]&lt;=60,"46-60",TRUE,"60+")</f>
        <v>16-30</v>
      </c>
      <c r="Q7667">
        <f>--(Table1[[#This Row],[Patient Waittime]]&lt;=30)</f>
        <v>1</v>
      </c>
      <c r="R7667">
        <f>--Table1[[#This Row],[Patient Admission Flag]]</f>
        <v>1</v>
      </c>
      <c r="S7667">
        <f>--AND(Table1[[#This Row],[WithinTarget]]=1,Table1[[#This Row],[Patient Satisfaction Score]]&gt;=7)</f>
        <v>0</v>
      </c>
      <c r="T7667" t="str">
        <f>IF(LEFT(Table1[[#This Row],[Patient Gender]],1)="F","Female","Male")</f>
        <v>Male</v>
      </c>
    </row>
    <row r="7668" spans="1:20" x14ac:dyDescent="0.3">
      <c r="A7668" t="s">
        <v>7772</v>
      </c>
      <c r="B7668" s="1">
        <v>45460.520138888889</v>
      </c>
      <c r="C7668" t="s">
        <v>9</v>
      </c>
      <c r="D7668">
        <v>53</v>
      </c>
      <c r="E7668" t="s">
        <v>18</v>
      </c>
      <c r="F7668" t="s">
        <v>11</v>
      </c>
      <c r="G7668" t="b">
        <v>1</v>
      </c>
      <c r="I7668">
        <v>30</v>
      </c>
      <c r="J7668" t="b">
        <v>1</v>
      </c>
      <c r="K7668">
        <f>YEAR(Table1[[#This Row],[Patient Admission Date]])</f>
        <v>2024</v>
      </c>
      <c r="L7668" t="str">
        <f>TEXT(Table1[[#This Row],[Patient Admission Date]],"mmm")</f>
        <v>Jun</v>
      </c>
      <c r="M7668" t="str">
        <f>TEXT(Table1[[#This Row],[Patient Admission Date]],"ddd")</f>
        <v>Mon</v>
      </c>
      <c r="N7668" t="str">
        <f>TEXT(INT(HOUR(Table1[[#This Row],[Patient Admission Date]])/3)*3,"00")&amp;"-"&amp;TEXT(INT(HOUR(Table1[[#This Row],[Patient Admission Date]])/3)*3+3,"00")</f>
        <v>12-15</v>
      </c>
      <c r="O7668" t="str" cm="1">
        <f t="array" ref="O7668">_xlfn.IFS(Table1[[#This Row],[Patient Age]]&lt;=14,"0-14",Table1[[#This Row],[Patient Age]]&lt;=29,"15-29",Table1[[#This Row],[Patient Age]]&lt;=44,"30-44",Table1[[#This Row],[Patient Age]]&lt;=59,"45-59",Table1[[#This Row],[Patient Age]]&lt;=74,"60-74",TRUE,"75+")</f>
        <v>45-59</v>
      </c>
      <c r="P7668" t="str" cm="1">
        <f t="array" ref="P7668">_xlfn.IFS(Table1[[#This Row],[Patient Waittime]]&lt;=15,"0-15",Table1[[#This Row],[Patient Waittime]]&lt;=30,"16-30",Table1[[#This Row],[Patient Waittime]]&lt;=45,"31-45",Table1[[#This Row],[Patient Waittime]]&lt;=60,"46-60",TRUE,"60+")</f>
        <v>16-30</v>
      </c>
      <c r="Q7668">
        <f>--(Table1[[#This Row],[Patient Waittime]]&lt;=30)</f>
        <v>1</v>
      </c>
      <c r="R7668">
        <f>--Table1[[#This Row],[Patient Admission Flag]]</f>
        <v>1</v>
      </c>
      <c r="S7668">
        <f>--AND(Table1[[#This Row],[WithinTarget]]=1,Table1[[#This Row],[Patient Satisfaction Score]]&gt;=7)</f>
        <v>0</v>
      </c>
      <c r="T7668" t="str">
        <f>IF(LEFT(Table1[[#This Row],[Patient Gender]],1)="F","Female","Male")</f>
        <v>Male</v>
      </c>
    </row>
    <row r="7669" spans="1:20" x14ac:dyDescent="0.3">
      <c r="A7669" t="s">
        <v>7773</v>
      </c>
      <c r="B7669" s="1">
        <v>45239.092361111114</v>
      </c>
      <c r="C7669" t="s">
        <v>9</v>
      </c>
      <c r="D7669">
        <v>17</v>
      </c>
      <c r="E7669" t="s">
        <v>18</v>
      </c>
      <c r="F7669" t="s">
        <v>11</v>
      </c>
      <c r="G7669" t="b">
        <v>1</v>
      </c>
      <c r="I7669">
        <v>56</v>
      </c>
      <c r="J7669" t="b">
        <v>1</v>
      </c>
      <c r="K7669">
        <f>YEAR(Table1[[#This Row],[Patient Admission Date]])</f>
        <v>2023</v>
      </c>
      <c r="L7669" t="str">
        <f>TEXT(Table1[[#This Row],[Patient Admission Date]],"mmm")</f>
        <v>Nov</v>
      </c>
      <c r="M7669" t="str">
        <f>TEXT(Table1[[#This Row],[Patient Admission Date]],"ddd")</f>
        <v>Thu</v>
      </c>
      <c r="N7669" t="str">
        <f>TEXT(INT(HOUR(Table1[[#This Row],[Patient Admission Date]])/3)*3,"00")&amp;"-"&amp;TEXT(INT(HOUR(Table1[[#This Row],[Patient Admission Date]])/3)*3+3,"00")</f>
        <v>00-03</v>
      </c>
      <c r="O7669" t="str" cm="1">
        <f t="array" ref="O7669">_xlfn.IFS(Table1[[#This Row],[Patient Age]]&lt;=14,"0-14",Table1[[#This Row],[Patient Age]]&lt;=29,"15-29",Table1[[#This Row],[Patient Age]]&lt;=44,"30-44",Table1[[#This Row],[Patient Age]]&lt;=59,"45-59",Table1[[#This Row],[Patient Age]]&lt;=74,"60-74",TRUE,"75+")</f>
        <v>15-29</v>
      </c>
      <c r="P7669" t="str" cm="1">
        <f t="array" ref="P7669">_xlfn.IFS(Table1[[#This Row],[Patient Waittime]]&lt;=15,"0-15",Table1[[#This Row],[Patient Waittime]]&lt;=30,"16-30",Table1[[#This Row],[Patient Waittime]]&lt;=45,"31-45",Table1[[#This Row],[Patient Waittime]]&lt;=60,"46-60",TRUE,"60+")</f>
        <v>46-60</v>
      </c>
      <c r="Q7669">
        <f>--(Table1[[#This Row],[Patient Waittime]]&lt;=30)</f>
        <v>0</v>
      </c>
      <c r="R7669">
        <f>--Table1[[#This Row],[Patient Admission Flag]]</f>
        <v>1</v>
      </c>
      <c r="S7669">
        <f>--AND(Table1[[#This Row],[WithinTarget]]=1,Table1[[#This Row],[Patient Satisfaction Score]]&gt;=7)</f>
        <v>0</v>
      </c>
      <c r="T7669" t="str">
        <f>IF(LEFT(Table1[[#This Row],[Patient Gender]],1)="F","Female","Male")</f>
        <v>Male</v>
      </c>
    </row>
    <row r="7670" spans="1:20" x14ac:dyDescent="0.3">
      <c r="A7670" t="s">
        <v>7774</v>
      </c>
      <c r="B7670" s="1">
        <v>45288.962500000001</v>
      </c>
      <c r="C7670" t="s">
        <v>9</v>
      </c>
      <c r="D7670">
        <v>47</v>
      </c>
      <c r="E7670" t="s">
        <v>18</v>
      </c>
      <c r="F7670" t="s">
        <v>11</v>
      </c>
      <c r="G7670" t="b">
        <v>1</v>
      </c>
      <c r="I7670">
        <v>23</v>
      </c>
      <c r="J7670" t="b">
        <v>1</v>
      </c>
      <c r="K7670">
        <f>YEAR(Table1[[#This Row],[Patient Admission Date]])</f>
        <v>2023</v>
      </c>
      <c r="L7670" t="str">
        <f>TEXT(Table1[[#This Row],[Patient Admission Date]],"mmm")</f>
        <v>Dec</v>
      </c>
      <c r="M7670" t="str">
        <f>TEXT(Table1[[#This Row],[Patient Admission Date]],"ddd")</f>
        <v>Thu</v>
      </c>
      <c r="N7670" t="str">
        <f>TEXT(INT(HOUR(Table1[[#This Row],[Patient Admission Date]])/3)*3,"00")&amp;"-"&amp;TEXT(INT(HOUR(Table1[[#This Row],[Patient Admission Date]])/3)*3+3,"00")</f>
        <v>21-24</v>
      </c>
      <c r="O7670" t="str" cm="1">
        <f t="array" ref="O7670">_xlfn.IFS(Table1[[#This Row],[Patient Age]]&lt;=14,"0-14",Table1[[#This Row],[Patient Age]]&lt;=29,"15-29",Table1[[#This Row],[Patient Age]]&lt;=44,"30-44",Table1[[#This Row],[Patient Age]]&lt;=59,"45-59",Table1[[#This Row],[Patient Age]]&lt;=74,"60-74",TRUE,"75+")</f>
        <v>45-59</v>
      </c>
      <c r="P7670" t="str" cm="1">
        <f t="array" ref="P7670">_xlfn.IFS(Table1[[#This Row],[Patient Waittime]]&lt;=15,"0-15",Table1[[#This Row],[Patient Waittime]]&lt;=30,"16-30",Table1[[#This Row],[Patient Waittime]]&lt;=45,"31-45",Table1[[#This Row],[Patient Waittime]]&lt;=60,"46-60",TRUE,"60+")</f>
        <v>16-30</v>
      </c>
      <c r="Q7670">
        <f>--(Table1[[#This Row],[Patient Waittime]]&lt;=30)</f>
        <v>1</v>
      </c>
      <c r="R7670">
        <f>--Table1[[#This Row],[Patient Admission Flag]]</f>
        <v>1</v>
      </c>
      <c r="S7670">
        <f>--AND(Table1[[#This Row],[WithinTarget]]=1,Table1[[#This Row],[Patient Satisfaction Score]]&gt;=7)</f>
        <v>0</v>
      </c>
      <c r="T7670" t="str">
        <f>IF(LEFT(Table1[[#This Row],[Patient Gender]],1)="F","Female","Male")</f>
        <v>Male</v>
      </c>
    </row>
    <row r="7671" spans="1:20" x14ac:dyDescent="0.3">
      <c r="A7671" t="s">
        <v>7775</v>
      </c>
      <c r="B7671" s="1">
        <v>45377.069444444445</v>
      </c>
      <c r="C7671" t="s">
        <v>9</v>
      </c>
      <c r="D7671">
        <v>5</v>
      </c>
      <c r="E7671" t="s">
        <v>18</v>
      </c>
      <c r="F7671" t="s">
        <v>11</v>
      </c>
      <c r="G7671" t="b">
        <v>1</v>
      </c>
      <c r="I7671">
        <v>28</v>
      </c>
      <c r="J7671" t="b">
        <v>1</v>
      </c>
      <c r="K7671">
        <f>YEAR(Table1[[#This Row],[Patient Admission Date]])</f>
        <v>2024</v>
      </c>
      <c r="L7671" t="str">
        <f>TEXT(Table1[[#This Row],[Patient Admission Date]],"mmm")</f>
        <v>Mar</v>
      </c>
      <c r="M7671" t="str">
        <f>TEXT(Table1[[#This Row],[Patient Admission Date]],"ddd")</f>
        <v>Tue</v>
      </c>
      <c r="N7671" t="str">
        <f>TEXT(INT(HOUR(Table1[[#This Row],[Patient Admission Date]])/3)*3,"00")&amp;"-"&amp;TEXT(INT(HOUR(Table1[[#This Row],[Patient Admission Date]])/3)*3+3,"00")</f>
        <v>00-03</v>
      </c>
      <c r="O7671" t="str" cm="1">
        <f t="array" ref="O7671">_xlfn.IFS(Table1[[#This Row],[Patient Age]]&lt;=14,"0-14",Table1[[#This Row],[Patient Age]]&lt;=29,"15-29",Table1[[#This Row],[Patient Age]]&lt;=44,"30-44",Table1[[#This Row],[Patient Age]]&lt;=59,"45-59",Table1[[#This Row],[Patient Age]]&lt;=74,"60-74",TRUE,"75+")</f>
        <v>0-14</v>
      </c>
      <c r="P7671" t="str" cm="1">
        <f t="array" ref="P7671">_xlfn.IFS(Table1[[#This Row],[Patient Waittime]]&lt;=15,"0-15",Table1[[#This Row],[Patient Waittime]]&lt;=30,"16-30",Table1[[#This Row],[Patient Waittime]]&lt;=45,"31-45",Table1[[#This Row],[Patient Waittime]]&lt;=60,"46-60",TRUE,"60+")</f>
        <v>16-30</v>
      </c>
      <c r="Q7671">
        <f>--(Table1[[#This Row],[Patient Waittime]]&lt;=30)</f>
        <v>1</v>
      </c>
      <c r="R7671">
        <f>--Table1[[#This Row],[Patient Admission Flag]]</f>
        <v>1</v>
      </c>
      <c r="S7671">
        <f>--AND(Table1[[#This Row],[WithinTarget]]=1,Table1[[#This Row],[Patient Satisfaction Score]]&gt;=7)</f>
        <v>0</v>
      </c>
      <c r="T7671" t="str">
        <f>IF(LEFT(Table1[[#This Row],[Patient Gender]],1)="F","Female","Male")</f>
        <v>Male</v>
      </c>
    </row>
    <row r="7672" spans="1:20" x14ac:dyDescent="0.3">
      <c r="A7672" t="s">
        <v>7776</v>
      </c>
      <c r="B7672" s="1">
        <v>45451.813888888886</v>
      </c>
      <c r="C7672" t="s">
        <v>9</v>
      </c>
      <c r="D7672">
        <v>77</v>
      </c>
      <c r="E7672" t="s">
        <v>18</v>
      </c>
      <c r="F7672" t="s">
        <v>11</v>
      </c>
      <c r="G7672" t="b">
        <v>1</v>
      </c>
      <c r="I7672">
        <v>32</v>
      </c>
      <c r="J7672" t="b">
        <v>1</v>
      </c>
      <c r="K7672">
        <f>YEAR(Table1[[#This Row],[Patient Admission Date]])</f>
        <v>2024</v>
      </c>
      <c r="L7672" t="str">
        <f>TEXT(Table1[[#This Row],[Patient Admission Date]],"mmm")</f>
        <v>Jun</v>
      </c>
      <c r="M7672" t="str">
        <f>TEXT(Table1[[#This Row],[Patient Admission Date]],"ddd")</f>
        <v>Sat</v>
      </c>
      <c r="N7672" t="str">
        <f>TEXT(INT(HOUR(Table1[[#This Row],[Patient Admission Date]])/3)*3,"00")&amp;"-"&amp;TEXT(INT(HOUR(Table1[[#This Row],[Patient Admission Date]])/3)*3+3,"00")</f>
        <v>18-21</v>
      </c>
      <c r="O7672" t="str" cm="1">
        <f t="array" ref="O7672">_xlfn.IFS(Table1[[#This Row],[Patient Age]]&lt;=14,"0-14",Table1[[#This Row],[Patient Age]]&lt;=29,"15-29",Table1[[#This Row],[Patient Age]]&lt;=44,"30-44",Table1[[#This Row],[Patient Age]]&lt;=59,"45-59",Table1[[#This Row],[Patient Age]]&lt;=74,"60-74",TRUE,"75+")</f>
        <v>75+</v>
      </c>
      <c r="P7672" t="str" cm="1">
        <f t="array" ref="P7672">_xlfn.IFS(Table1[[#This Row],[Patient Waittime]]&lt;=15,"0-15",Table1[[#This Row],[Patient Waittime]]&lt;=30,"16-30",Table1[[#This Row],[Patient Waittime]]&lt;=45,"31-45",Table1[[#This Row],[Patient Waittime]]&lt;=60,"46-60",TRUE,"60+")</f>
        <v>31-45</v>
      </c>
      <c r="Q7672">
        <f>--(Table1[[#This Row],[Patient Waittime]]&lt;=30)</f>
        <v>0</v>
      </c>
      <c r="R7672">
        <f>--Table1[[#This Row],[Patient Admission Flag]]</f>
        <v>1</v>
      </c>
      <c r="S7672">
        <f>--AND(Table1[[#This Row],[WithinTarget]]=1,Table1[[#This Row],[Patient Satisfaction Score]]&gt;=7)</f>
        <v>0</v>
      </c>
      <c r="T7672" t="str">
        <f>IF(LEFT(Table1[[#This Row],[Patient Gender]],1)="F","Female","Male")</f>
        <v>Male</v>
      </c>
    </row>
    <row r="7673" spans="1:20" x14ac:dyDescent="0.3">
      <c r="A7673" t="s">
        <v>7777</v>
      </c>
      <c r="B7673" s="1">
        <v>45251.512499999997</v>
      </c>
      <c r="C7673" t="s">
        <v>9</v>
      </c>
      <c r="D7673">
        <v>14</v>
      </c>
      <c r="E7673" t="s">
        <v>18</v>
      </c>
      <c r="F7673" t="s">
        <v>11</v>
      </c>
      <c r="G7673" t="b">
        <v>1</v>
      </c>
      <c r="I7673">
        <v>49</v>
      </c>
      <c r="J7673" t="b">
        <v>1</v>
      </c>
      <c r="K7673">
        <f>YEAR(Table1[[#This Row],[Patient Admission Date]])</f>
        <v>2023</v>
      </c>
      <c r="L7673" t="str">
        <f>TEXT(Table1[[#This Row],[Patient Admission Date]],"mmm")</f>
        <v>Nov</v>
      </c>
      <c r="M7673" t="str">
        <f>TEXT(Table1[[#This Row],[Patient Admission Date]],"ddd")</f>
        <v>Tue</v>
      </c>
      <c r="N7673" t="str">
        <f>TEXT(INT(HOUR(Table1[[#This Row],[Patient Admission Date]])/3)*3,"00")&amp;"-"&amp;TEXT(INT(HOUR(Table1[[#This Row],[Patient Admission Date]])/3)*3+3,"00")</f>
        <v>12-15</v>
      </c>
      <c r="O7673" t="str" cm="1">
        <f t="array" ref="O7673">_xlfn.IFS(Table1[[#This Row],[Patient Age]]&lt;=14,"0-14",Table1[[#This Row],[Patient Age]]&lt;=29,"15-29",Table1[[#This Row],[Patient Age]]&lt;=44,"30-44",Table1[[#This Row],[Patient Age]]&lt;=59,"45-59",Table1[[#This Row],[Patient Age]]&lt;=74,"60-74",TRUE,"75+")</f>
        <v>0-14</v>
      </c>
      <c r="P7673" t="str" cm="1">
        <f t="array" ref="P7673">_xlfn.IFS(Table1[[#This Row],[Patient Waittime]]&lt;=15,"0-15",Table1[[#This Row],[Patient Waittime]]&lt;=30,"16-30",Table1[[#This Row],[Patient Waittime]]&lt;=45,"31-45",Table1[[#This Row],[Patient Waittime]]&lt;=60,"46-60",TRUE,"60+")</f>
        <v>46-60</v>
      </c>
      <c r="Q7673">
        <f>--(Table1[[#This Row],[Patient Waittime]]&lt;=30)</f>
        <v>0</v>
      </c>
      <c r="R7673">
        <f>--Table1[[#This Row],[Patient Admission Flag]]</f>
        <v>1</v>
      </c>
      <c r="S7673">
        <f>--AND(Table1[[#This Row],[WithinTarget]]=1,Table1[[#This Row],[Patient Satisfaction Score]]&gt;=7)</f>
        <v>0</v>
      </c>
      <c r="T7673" t="str">
        <f>IF(LEFT(Table1[[#This Row],[Patient Gender]],1)="F","Female","Male")</f>
        <v>Male</v>
      </c>
    </row>
    <row r="7674" spans="1:20" x14ac:dyDescent="0.3">
      <c r="A7674" t="s">
        <v>7778</v>
      </c>
      <c r="B7674" s="1">
        <v>45419.507638888892</v>
      </c>
      <c r="C7674" t="s">
        <v>9</v>
      </c>
      <c r="D7674">
        <v>12</v>
      </c>
      <c r="E7674" t="s">
        <v>18</v>
      </c>
      <c r="F7674" t="s">
        <v>11</v>
      </c>
      <c r="G7674" t="b">
        <v>1</v>
      </c>
      <c r="I7674">
        <v>18</v>
      </c>
      <c r="J7674" t="b">
        <v>1</v>
      </c>
      <c r="K7674">
        <f>YEAR(Table1[[#This Row],[Patient Admission Date]])</f>
        <v>2024</v>
      </c>
      <c r="L7674" t="str">
        <f>TEXT(Table1[[#This Row],[Patient Admission Date]],"mmm")</f>
        <v>May</v>
      </c>
      <c r="M7674" t="str">
        <f>TEXT(Table1[[#This Row],[Patient Admission Date]],"ddd")</f>
        <v>Tue</v>
      </c>
      <c r="N7674" t="str">
        <f>TEXT(INT(HOUR(Table1[[#This Row],[Patient Admission Date]])/3)*3,"00")&amp;"-"&amp;TEXT(INT(HOUR(Table1[[#This Row],[Patient Admission Date]])/3)*3+3,"00")</f>
        <v>12-15</v>
      </c>
      <c r="O7674" t="str" cm="1">
        <f t="array" ref="O7674">_xlfn.IFS(Table1[[#This Row],[Patient Age]]&lt;=14,"0-14",Table1[[#This Row],[Patient Age]]&lt;=29,"15-29",Table1[[#This Row],[Patient Age]]&lt;=44,"30-44",Table1[[#This Row],[Patient Age]]&lt;=59,"45-59",Table1[[#This Row],[Patient Age]]&lt;=74,"60-74",TRUE,"75+")</f>
        <v>0-14</v>
      </c>
      <c r="P7674" t="str" cm="1">
        <f t="array" ref="P7674">_xlfn.IFS(Table1[[#This Row],[Patient Waittime]]&lt;=15,"0-15",Table1[[#This Row],[Patient Waittime]]&lt;=30,"16-30",Table1[[#This Row],[Patient Waittime]]&lt;=45,"31-45",Table1[[#This Row],[Patient Waittime]]&lt;=60,"46-60",TRUE,"60+")</f>
        <v>16-30</v>
      </c>
      <c r="Q7674">
        <f>--(Table1[[#This Row],[Patient Waittime]]&lt;=30)</f>
        <v>1</v>
      </c>
      <c r="R7674">
        <f>--Table1[[#This Row],[Patient Admission Flag]]</f>
        <v>1</v>
      </c>
      <c r="S7674">
        <f>--AND(Table1[[#This Row],[WithinTarget]]=1,Table1[[#This Row],[Patient Satisfaction Score]]&gt;=7)</f>
        <v>0</v>
      </c>
      <c r="T7674" t="str">
        <f>IF(LEFT(Table1[[#This Row],[Patient Gender]],1)="F","Female","Male")</f>
        <v>Male</v>
      </c>
    </row>
    <row r="7675" spans="1:20" x14ac:dyDescent="0.3">
      <c r="A7675" t="s">
        <v>7779</v>
      </c>
      <c r="B7675" s="1">
        <v>45304.728472222225</v>
      </c>
      <c r="C7675" t="s">
        <v>9</v>
      </c>
      <c r="D7675">
        <v>24</v>
      </c>
      <c r="E7675" t="s">
        <v>18</v>
      </c>
      <c r="F7675" t="s">
        <v>11</v>
      </c>
      <c r="G7675" t="b">
        <v>1</v>
      </c>
      <c r="I7675">
        <v>51</v>
      </c>
      <c r="J7675" t="b">
        <v>1</v>
      </c>
      <c r="K7675">
        <f>YEAR(Table1[[#This Row],[Patient Admission Date]])</f>
        <v>2024</v>
      </c>
      <c r="L7675" t="str">
        <f>TEXT(Table1[[#This Row],[Patient Admission Date]],"mmm")</f>
        <v>Jan</v>
      </c>
      <c r="M7675" t="str">
        <f>TEXT(Table1[[#This Row],[Patient Admission Date]],"ddd")</f>
        <v>Sat</v>
      </c>
      <c r="N7675" t="str">
        <f>TEXT(INT(HOUR(Table1[[#This Row],[Patient Admission Date]])/3)*3,"00")&amp;"-"&amp;TEXT(INT(HOUR(Table1[[#This Row],[Patient Admission Date]])/3)*3+3,"00")</f>
        <v>15-18</v>
      </c>
      <c r="O7675" t="str" cm="1">
        <f t="array" ref="O7675">_xlfn.IFS(Table1[[#This Row],[Patient Age]]&lt;=14,"0-14",Table1[[#This Row],[Patient Age]]&lt;=29,"15-29",Table1[[#This Row],[Patient Age]]&lt;=44,"30-44",Table1[[#This Row],[Patient Age]]&lt;=59,"45-59",Table1[[#This Row],[Patient Age]]&lt;=74,"60-74",TRUE,"75+")</f>
        <v>15-29</v>
      </c>
      <c r="P7675" t="str" cm="1">
        <f t="array" ref="P7675">_xlfn.IFS(Table1[[#This Row],[Patient Waittime]]&lt;=15,"0-15",Table1[[#This Row],[Patient Waittime]]&lt;=30,"16-30",Table1[[#This Row],[Patient Waittime]]&lt;=45,"31-45",Table1[[#This Row],[Patient Waittime]]&lt;=60,"46-60",TRUE,"60+")</f>
        <v>46-60</v>
      </c>
      <c r="Q7675">
        <f>--(Table1[[#This Row],[Patient Waittime]]&lt;=30)</f>
        <v>0</v>
      </c>
      <c r="R7675">
        <f>--Table1[[#This Row],[Patient Admission Flag]]</f>
        <v>1</v>
      </c>
      <c r="S7675">
        <f>--AND(Table1[[#This Row],[WithinTarget]]=1,Table1[[#This Row],[Patient Satisfaction Score]]&gt;=7)</f>
        <v>0</v>
      </c>
      <c r="T7675" t="str">
        <f>IF(LEFT(Table1[[#This Row],[Patient Gender]],1)="F","Female","Male")</f>
        <v>Male</v>
      </c>
    </row>
    <row r="7676" spans="1:20" x14ac:dyDescent="0.3">
      <c r="A7676" t="s">
        <v>7780</v>
      </c>
      <c r="B7676" s="1">
        <v>45511.629861111112</v>
      </c>
      <c r="C7676" t="s">
        <v>9</v>
      </c>
      <c r="D7676">
        <v>67</v>
      </c>
      <c r="E7676" t="s">
        <v>18</v>
      </c>
      <c r="F7676" t="s">
        <v>11</v>
      </c>
      <c r="G7676" t="b">
        <v>1</v>
      </c>
      <c r="I7676">
        <v>13</v>
      </c>
      <c r="J7676" t="b">
        <v>1</v>
      </c>
      <c r="K7676">
        <f>YEAR(Table1[[#This Row],[Patient Admission Date]])</f>
        <v>2024</v>
      </c>
      <c r="L7676" t="str">
        <f>TEXT(Table1[[#This Row],[Patient Admission Date]],"mmm")</f>
        <v>Aug</v>
      </c>
      <c r="M7676" t="str">
        <f>TEXT(Table1[[#This Row],[Patient Admission Date]],"ddd")</f>
        <v>Wed</v>
      </c>
      <c r="N7676" t="str">
        <f>TEXT(INT(HOUR(Table1[[#This Row],[Patient Admission Date]])/3)*3,"00")&amp;"-"&amp;TEXT(INT(HOUR(Table1[[#This Row],[Patient Admission Date]])/3)*3+3,"00")</f>
        <v>15-18</v>
      </c>
      <c r="O7676" t="str" cm="1">
        <f t="array" ref="O7676">_xlfn.IFS(Table1[[#This Row],[Patient Age]]&lt;=14,"0-14",Table1[[#This Row],[Patient Age]]&lt;=29,"15-29",Table1[[#This Row],[Patient Age]]&lt;=44,"30-44",Table1[[#This Row],[Patient Age]]&lt;=59,"45-59",Table1[[#This Row],[Patient Age]]&lt;=74,"60-74",TRUE,"75+")</f>
        <v>60-74</v>
      </c>
      <c r="P7676" t="str" cm="1">
        <f t="array" ref="P7676">_xlfn.IFS(Table1[[#This Row],[Patient Waittime]]&lt;=15,"0-15",Table1[[#This Row],[Patient Waittime]]&lt;=30,"16-30",Table1[[#This Row],[Patient Waittime]]&lt;=45,"31-45",Table1[[#This Row],[Patient Waittime]]&lt;=60,"46-60",TRUE,"60+")</f>
        <v>0-15</v>
      </c>
      <c r="Q7676">
        <f>--(Table1[[#This Row],[Patient Waittime]]&lt;=30)</f>
        <v>1</v>
      </c>
      <c r="R7676">
        <f>--Table1[[#This Row],[Patient Admission Flag]]</f>
        <v>1</v>
      </c>
      <c r="S7676">
        <f>--AND(Table1[[#This Row],[WithinTarget]]=1,Table1[[#This Row],[Patient Satisfaction Score]]&gt;=7)</f>
        <v>0</v>
      </c>
      <c r="T7676" t="str">
        <f>IF(LEFT(Table1[[#This Row],[Patient Gender]],1)="F","Female","Male")</f>
        <v>Male</v>
      </c>
    </row>
    <row r="7677" spans="1:20" x14ac:dyDescent="0.3">
      <c r="A7677" t="s">
        <v>7781</v>
      </c>
      <c r="B7677" s="1">
        <v>45238.129166666666</v>
      </c>
      <c r="C7677" t="s">
        <v>9</v>
      </c>
      <c r="D7677">
        <v>10</v>
      </c>
      <c r="E7677" t="s">
        <v>18</v>
      </c>
      <c r="F7677" t="s">
        <v>11</v>
      </c>
      <c r="G7677" t="b">
        <v>1</v>
      </c>
      <c r="I7677">
        <v>29</v>
      </c>
      <c r="J7677" t="b">
        <v>1</v>
      </c>
      <c r="K7677">
        <f>YEAR(Table1[[#This Row],[Patient Admission Date]])</f>
        <v>2023</v>
      </c>
      <c r="L7677" t="str">
        <f>TEXT(Table1[[#This Row],[Patient Admission Date]],"mmm")</f>
        <v>Nov</v>
      </c>
      <c r="M7677" t="str">
        <f>TEXT(Table1[[#This Row],[Patient Admission Date]],"ddd")</f>
        <v>Wed</v>
      </c>
      <c r="N7677" t="str">
        <f>TEXT(INT(HOUR(Table1[[#This Row],[Patient Admission Date]])/3)*3,"00")&amp;"-"&amp;TEXT(INT(HOUR(Table1[[#This Row],[Patient Admission Date]])/3)*3+3,"00")</f>
        <v>03-06</v>
      </c>
      <c r="O7677" t="str" cm="1">
        <f t="array" ref="O7677">_xlfn.IFS(Table1[[#This Row],[Patient Age]]&lt;=14,"0-14",Table1[[#This Row],[Patient Age]]&lt;=29,"15-29",Table1[[#This Row],[Patient Age]]&lt;=44,"30-44",Table1[[#This Row],[Patient Age]]&lt;=59,"45-59",Table1[[#This Row],[Patient Age]]&lt;=74,"60-74",TRUE,"75+")</f>
        <v>0-14</v>
      </c>
      <c r="P7677" t="str" cm="1">
        <f t="array" ref="P7677">_xlfn.IFS(Table1[[#This Row],[Patient Waittime]]&lt;=15,"0-15",Table1[[#This Row],[Patient Waittime]]&lt;=30,"16-30",Table1[[#This Row],[Patient Waittime]]&lt;=45,"31-45",Table1[[#This Row],[Patient Waittime]]&lt;=60,"46-60",TRUE,"60+")</f>
        <v>16-30</v>
      </c>
      <c r="Q7677">
        <f>--(Table1[[#This Row],[Patient Waittime]]&lt;=30)</f>
        <v>1</v>
      </c>
      <c r="R7677">
        <f>--Table1[[#This Row],[Patient Admission Flag]]</f>
        <v>1</v>
      </c>
      <c r="S7677">
        <f>--AND(Table1[[#This Row],[WithinTarget]]=1,Table1[[#This Row],[Patient Satisfaction Score]]&gt;=7)</f>
        <v>0</v>
      </c>
      <c r="T7677" t="str">
        <f>IF(LEFT(Table1[[#This Row],[Patient Gender]],1)="F","Female","Male")</f>
        <v>Male</v>
      </c>
    </row>
    <row r="7678" spans="1:20" x14ac:dyDescent="0.3">
      <c r="A7678" t="s">
        <v>7782</v>
      </c>
      <c r="B7678" s="1">
        <v>45083.033333333333</v>
      </c>
      <c r="C7678" t="s">
        <v>9</v>
      </c>
      <c r="D7678">
        <v>5</v>
      </c>
      <c r="E7678" t="s">
        <v>18</v>
      </c>
      <c r="F7678" t="s">
        <v>11</v>
      </c>
      <c r="G7678" t="b">
        <v>1</v>
      </c>
      <c r="I7678">
        <v>34</v>
      </c>
      <c r="J7678" t="b">
        <v>1</v>
      </c>
      <c r="K7678">
        <f>YEAR(Table1[[#This Row],[Patient Admission Date]])</f>
        <v>2023</v>
      </c>
      <c r="L7678" t="str">
        <f>TEXT(Table1[[#This Row],[Patient Admission Date]],"mmm")</f>
        <v>Jun</v>
      </c>
      <c r="M7678" t="str">
        <f>TEXT(Table1[[#This Row],[Patient Admission Date]],"ddd")</f>
        <v>Tue</v>
      </c>
      <c r="N7678" t="str">
        <f>TEXT(INT(HOUR(Table1[[#This Row],[Patient Admission Date]])/3)*3,"00")&amp;"-"&amp;TEXT(INT(HOUR(Table1[[#This Row],[Patient Admission Date]])/3)*3+3,"00")</f>
        <v>00-03</v>
      </c>
      <c r="O7678" t="str" cm="1">
        <f t="array" ref="O7678">_xlfn.IFS(Table1[[#This Row],[Patient Age]]&lt;=14,"0-14",Table1[[#This Row],[Patient Age]]&lt;=29,"15-29",Table1[[#This Row],[Patient Age]]&lt;=44,"30-44",Table1[[#This Row],[Patient Age]]&lt;=59,"45-59",Table1[[#This Row],[Patient Age]]&lt;=74,"60-74",TRUE,"75+")</f>
        <v>0-14</v>
      </c>
      <c r="P7678" t="str" cm="1">
        <f t="array" ref="P7678">_xlfn.IFS(Table1[[#This Row],[Patient Waittime]]&lt;=15,"0-15",Table1[[#This Row],[Patient Waittime]]&lt;=30,"16-30",Table1[[#This Row],[Patient Waittime]]&lt;=45,"31-45",Table1[[#This Row],[Patient Waittime]]&lt;=60,"46-60",TRUE,"60+")</f>
        <v>31-45</v>
      </c>
      <c r="Q7678">
        <f>--(Table1[[#This Row],[Patient Waittime]]&lt;=30)</f>
        <v>0</v>
      </c>
      <c r="R7678">
        <f>--Table1[[#This Row],[Patient Admission Flag]]</f>
        <v>1</v>
      </c>
      <c r="S7678">
        <f>--AND(Table1[[#This Row],[WithinTarget]]=1,Table1[[#This Row],[Patient Satisfaction Score]]&gt;=7)</f>
        <v>0</v>
      </c>
      <c r="T7678" t="str">
        <f>IF(LEFT(Table1[[#This Row],[Patient Gender]],1)="F","Female","Male")</f>
        <v>Male</v>
      </c>
    </row>
    <row r="7679" spans="1:20" x14ac:dyDescent="0.3">
      <c r="A7679" t="s">
        <v>7783</v>
      </c>
      <c r="B7679" s="1">
        <v>45155.920138888891</v>
      </c>
      <c r="C7679" t="s">
        <v>9</v>
      </c>
      <c r="D7679">
        <v>16</v>
      </c>
      <c r="E7679" t="s">
        <v>18</v>
      </c>
      <c r="F7679" t="s">
        <v>11</v>
      </c>
      <c r="G7679" t="b">
        <v>1</v>
      </c>
      <c r="I7679">
        <v>47</v>
      </c>
      <c r="J7679" t="b">
        <v>1</v>
      </c>
      <c r="K7679">
        <f>YEAR(Table1[[#This Row],[Patient Admission Date]])</f>
        <v>2023</v>
      </c>
      <c r="L7679" t="str">
        <f>TEXT(Table1[[#This Row],[Patient Admission Date]],"mmm")</f>
        <v>Aug</v>
      </c>
      <c r="M7679" t="str">
        <f>TEXT(Table1[[#This Row],[Patient Admission Date]],"ddd")</f>
        <v>Thu</v>
      </c>
      <c r="N7679" t="str">
        <f>TEXT(INT(HOUR(Table1[[#This Row],[Patient Admission Date]])/3)*3,"00")&amp;"-"&amp;TEXT(INT(HOUR(Table1[[#This Row],[Patient Admission Date]])/3)*3+3,"00")</f>
        <v>21-24</v>
      </c>
      <c r="O7679" t="str" cm="1">
        <f t="array" ref="O7679">_xlfn.IFS(Table1[[#This Row],[Patient Age]]&lt;=14,"0-14",Table1[[#This Row],[Patient Age]]&lt;=29,"15-29",Table1[[#This Row],[Patient Age]]&lt;=44,"30-44",Table1[[#This Row],[Patient Age]]&lt;=59,"45-59",Table1[[#This Row],[Patient Age]]&lt;=74,"60-74",TRUE,"75+")</f>
        <v>15-29</v>
      </c>
      <c r="P7679" t="str" cm="1">
        <f t="array" ref="P7679">_xlfn.IFS(Table1[[#This Row],[Patient Waittime]]&lt;=15,"0-15",Table1[[#This Row],[Patient Waittime]]&lt;=30,"16-30",Table1[[#This Row],[Patient Waittime]]&lt;=45,"31-45",Table1[[#This Row],[Patient Waittime]]&lt;=60,"46-60",TRUE,"60+")</f>
        <v>46-60</v>
      </c>
      <c r="Q7679">
        <f>--(Table1[[#This Row],[Patient Waittime]]&lt;=30)</f>
        <v>0</v>
      </c>
      <c r="R7679">
        <f>--Table1[[#This Row],[Patient Admission Flag]]</f>
        <v>1</v>
      </c>
      <c r="S7679">
        <f>--AND(Table1[[#This Row],[WithinTarget]]=1,Table1[[#This Row],[Patient Satisfaction Score]]&gt;=7)</f>
        <v>0</v>
      </c>
      <c r="T7679" t="str">
        <f>IF(LEFT(Table1[[#This Row],[Patient Gender]],1)="F","Female","Male")</f>
        <v>Male</v>
      </c>
    </row>
    <row r="7680" spans="1:20" x14ac:dyDescent="0.3">
      <c r="A7680" t="s">
        <v>7784</v>
      </c>
      <c r="B7680" s="1">
        <v>45343.663888888892</v>
      </c>
      <c r="C7680" t="s">
        <v>9</v>
      </c>
      <c r="D7680">
        <v>34</v>
      </c>
      <c r="E7680" t="s">
        <v>18</v>
      </c>
      <c r="F7680" t="s">
        <v>11</v>
      </c>
      <c r="G7680" t="b">
        <v>1</v>
      </c>
      <c r="I7680">
        <v>11</v>
      </c>
      <c r="J7680" t="b">
        <v>1</v>
      </c>
      <c r="K7680">
        <f>YEAR(Table1[[#This Row],[Patient Admission Date]])</f>
        <v>2024</v>
      </c>
      <c r="L7680" t="str">
        <f>TEXT(Table1[[#This Row],[Patient Admission Date]],"mmm")</f>
        <v>Feb</v>
      </c>
      <c r="M7680" t="str">
        <f>TEXT(Table1[[#This Row],[Patient Admission Date]],"ddd")</f>
        <v>Wed</v>
      </c>
      <c r="N7680" t="str">
        <f>TEXT(INT(HOUR(Table1[[#This Row],[Patient Admission Date]])/3)*3,"00")&amp;"-"&amp;TEXT(INT(HOUR(Table1[[#This Row],[Patient Admission Date]])/3)*3+3,"00")</f>
        <v>15-18</v>
      </c>
      <c r="O7680" t="str" cm="1">
        <f t="array" ref="O7680">_xlfn.IFS(Table1[[#This Row],[Patient Age]]&lt;=14,"0-14",Table1[[#This Row],[Patient Age]]&lt;=29,"15-29",Table1[[#This Row],[Patient Age]]&lt;=44,"30-44",Table1[[#This Row],[Patient Age]]&lt;=59,"45-59",Table1[[#This Row],[Patient Age]]&lt;=74,"60-74",TRUE,"75+")</f>
        <v>30-44</v>
      </c>
      <c r="P7680" t="str" cm="1">
        <f t="array" ref="P7680">_xlfn.IFS(Table1[[#This Row],[Patient Waittime]]&lt;=15,"0-15",Table1[[#This Row],[Patient Waittime]]&lt;=30,"16-30",Table1[[#This Row],[Patient Waittime]]&lt;=45,"31-45",Table1[[#This Row],[Patient Waittime]]&lt;=60,"46-60",TRUE,"60+")</f>
        <v>0-15</v>
      </c>
      <c r="Q7680">
        <f>--(Table1[[#This Row],[Patient Waittime]]&lt;=30)</f>
        <v>1</v>
      </c>
      <c r="R7680">
        <f>--Table1[[#This Row],[Patient Admission Flag]]</f>
        <v>1</v>
      </c>
      <c r="S7680">
        <f>--AND(Table1[[#This Row],[WithinTarget]]=1,Table1[[#This Row],[Patient Satisfaction Score]]&gt;=7)</f>
        <v>0</v>
      </c>
      <c r="T7680" t="str">
        <f>IF(LEFT(Table1[[#This Row],[Patient Gender]],1)="F","Female","Male")</f>
        <v>Male</v>
      </c>
    </row>
    <row r="7681" spans="1:20" x14ac:dyDescent="0.3">
      <c r="A7681" t="s">
        <v>7785</v>
      </c>
      <c r="B7681" s="1">
        <v>45425.95208333333</v>
      </c>
      <c r="C7681" t="s">
        <v>9</v>
      </c>
      <c r="D7681">
        <v>55</v>
      </c>
      <c r="E7681" t="s">
        <v>18</v>
      </c>
      <c r="F7681" t="s">
        <v>11</v>
      </c>
      <c r="G7681" t="b">
        <v>1</v>
      </c>
      <c r="I7681">
        <v>23</v>
      </c>
      <c r="J7681" t="b">
        <v>1</v>
      </c>
      <c r="K7681">
        <f>YEAR(Table1[[#This Row],[Patient Admission Date]])</f>
        <v>2024</v>
      </c>
      <c r="L7681" t="str">
        <f>TEXT(Table1[[#This Row],[Patient Admission Date]],"mmm")</f>
        <v>May</v>
      </c>
      <c r="M7681" t="str">
        <f>TEXT(Table1[[#This Row],[Patient Admission Date]],"ddd")</f>
        <v>Mon</v>
      </c>
      <c r="N7681" t="str">
        <f>TEXT(INT(HOUR(Table1[[#This Row],[Patient Admission Date]])/3)*3,"00")&amp;"-"&amp;TEXT(INT(HOUR(Table1[[#This Row],[Patient Admission Date]])/3)*3+3,"00")</f>
        <v>21-24</v>
      </c>
      <c r="O7681" t="str" cm="1">
        <f t="array" ref="O7681">_xlfn.IFS(Table1[[#This Row],[Patient Age]]&lt;=14,"0-14",Table1[[#This Row],[Patient Age]]&lt;=29,"15-29",Table1[[#This Row],[Patient Age]]&lt;=44,"30-44",Table1[[#This Row],[Patient Age]]&lt;=59,"45-59",Table1[[#This Row],[Patient Age]]&lt;=74,"60-74",TRUE,"75+")</f>
        <v>45-59</v>
      </c>
      <c r="P7681" t="str" cm="1">
        <f t="array" ref="P7681">_xlfn.IFS(Table1[[#This Row],[Patient Waittime]]&lt;=15,"0-15",Table1[[#This Row],[Patient Waittime]]&lt;=30,"16-30",Table1[[#This Row],[Patient Waittime]]&lt;=45,"31-45",Table1[[#This Row],[Patient Waittime]]&lt;=60,"46-60",TRUE,"60+")</f>
        <v>16-30</v>
      </c>
      <c r="Q7681">
        <f>--(Table1[[#This Row],[Patient Waittime]]&lt;=30)</f>
        <v>1</v>
      </c>
      <c r="R7681">
        <f>--Table1[[#This Row],[Patient Admission Flag]]</f>
        <v>1</v>
      </c>
      <c r="S7681">
        <f>--AND(Table1[[#This Row],[WithinTarget]]=1,Table1[[#This Row],[Patient Satisfaction Score]]&gt;=7)</f>
        <v>0</v>
      </c>
      <c r="T7681" t="str">
        <f>IF(LEFT(Table1[[#This Row],[Patient Gender]],1)="F","Female","Male")</f>
        <v>Male</v>
      </c>
    </row>
    <row r="7682" spans="1:20" x14ac:dyDescent="0.3">
      <c r="A7682" t="s">
        <v>7786</v>
      </c>
      <c r="B7682" s="1">
        <v>45114.786111111112</v>
      </c>
      <c r="C7682" t="s">
        <v>9</v>
      </c>
      <c r="D7682">
        <v>64</v>
      </c>
      <c r="E7682" t="s">
        <v>18</v>
      </c>
      <c r="F7682" t="s">
        <v>11</v>
      </c>
      <c r="G7682" t="b">
        <v>1</v>
      </c>
      <c r="I7682">
        <v>29</v>
      </c>
      <c r="J7682" t="b">
        <v>1</v>
      </c>
      <c r="K7682">
        <f>YEAR(Table1[[#This Row],[Patient Admission Date]])</f>
        <v>2023</v>
      </c>
      <c r="L7682" t="str">
        <f>TEXT(Table1[[#This Row],[Patient Admission Date]],"mmm")</f>
        <v>Jul</v>
      </c>
      <c r="M7682" t="str">
        <f>TEXT(Table1[[#This Row],[Patient Admission Date]],"ddd")</f>
        <v>Fri</v>
      </c>
      <c r="N7682" t="str">
        <f>TEXT(INT(HOUR(Table1[[#This Row],[Patient Admission Date]])/3)*3,"00")&amp;"-"&amp;TEXT(INT(HOUR(Table1[[#This Row],[Patient Admission Date]])/3)*3+3,"00")</f>
        <v>18-21</v>
      </c>
      <c r="O7682" t="str" cm="1">
        <f t="array" ref="O7682">_xlfn.IFS(Table1[[#This Row],[Patient Age]]&lt;=14,"0-14",Table1[[#This Row],[Patient Age]]&lt;=29,"15-29",Table1[[#This Row],[Patient Age]]&lt;=44,"30-44",Table1[[#This Row],[Patient Age]]&lt;=59,"45-59",Table1[[#This Row],[Patient Age]]&lt;=74,"60-74",TRUE,"75+")</f>
        <v>60-74</v>
      </c>
      <c r="P7682" t="str" cm="1">
        <f t="array" ref="P7682">_xlfn.IFS(Table1[[#This Row],[Patient Waittime]]&lt;=15,"0-15",Table1[[#This Row],[Patient Waittime]]&lt;=30,"16-30",Table1[[#This Row],[Patient Waittime]]&lt;=45,"31-45",Table1[[#This Row],[Patient Waittime]]&lt;=60,"46-60",TRUE,"60+")</f>
        <v>16-30</v>
      </c>
      <c r="Q7682">
        <f>--(Table1[[#This Row],[Patient Waittime]]&lt;=30)</f>
        <v>1</v>
      </c>
      <c r="R7682">
        <f>--Table1[[#This Row],[Patient Admission Flag]]</f>
        <v>1</v>
      </c>
      <c r="S7682">
        <f>--AND(Table1[[#This Row],[WithinTarget]]=1,Table1[[#This Row],[Patient Satisfaction Score]]&gt;=7)</f>
        <v>0</v>
      </c>
      <c r="T7682" t="str">
        <f>IF(LEFT(Table1[[#This Row],[Patient Gender]],1)="F","Female","Male")</f>
        <v>Male</v>
      </c>
    </row>
    <row r="7683" spans="1:20" x14ac:dyDescent="0.3">
      <c r="A7683" t="s">
        <v>7787</v>
      </c>
      <c r="B7683" s="1">
        <v>45468.438194444447</v>
      </c>
      <c r="C7683" t="s">
        <v>9</v>
      </c>
      <c r="D7683">
        <v>10</v>
      </c>
      <c r="E7683" t="s">
        <v>18</v>
      </c>
      <c r="F7683" t="s">
        <v>11</v>
      </c>
      <c r="G7683" t="b">
        <v>1</v>
      </c>
      <c r="I7683">
        <v>33</v>
      </c>
      <c r="J7683" t="b">
        <v>1</v>
      </c>
      <c r="K7683">
        <f>YEAR(Table1[[#This Row],[Patient Admission Date]])</f>
        <v>2024</v>
      </c>
      <c r="L7683" t="str">
        <f>TEXT(Table1[[#This Row],[Patient Admission Date]],"mmm")</f>
        <v>Jun</v>
      </c>
      <c r="M7683" t="str">
        <f>TEXT(Table1[[#This Row],[Patient Admission Date]],"ddd")</f>
        <v>Tue</v>
      </c>
      <c r="N7683" t="str">
        <f>TEXT(INT(HOUR(Table1[[#This Row],[Patient Admission Date]])/3)*3,"00")&amp;"-"&amp;TEXT(INT(HOUR(Table1[[#This Row],[Patient Admission Date]])/3)*3+3,"00")</f>
        <v>09-12</v>
      </c>
      <c r="O7683" t="str" cm="1">
        <f t="array" ref="O7683">_xlfn.IFS(Table1[[#This Row],[Patient Age]]&lt;=14,"0-14",Table1[[#This Row],[Patient Age]]&lt;=29,"15-29",Table1[[#This Row],[Patient Age]]&lt;=44,"30-44",Table1[[#This Row],[Patient Age]]&lt;=59,"45-59",Table1[[#This Row],[Patient Age]]&lt;=74,"60-74",TRUE,"75+")</f>
        <v>0-14</v>
      </c>
      <c r="P7683" t="str" cm="1">
        <f t="array" ref="P7683">_xlfn.IFS(Table1[[#This Row],[Patient Waittime]]&lt;=15,"0-15",Table1[[#This Row],[Patient Waittime]]&lt;=30,"16-30",Table1[[#This Row],[Patient Waittime]]&lt;=45,"31-45",Table1[[#This Row],[Patient Waittime]]&lt;=60,"46-60",TRUE,"60+")</f>
        <v>31-45</v>
      </c>
      <c r="Q7683">
        <f>--(Table1[[#This Row],[Patient Waittime]]&lt;=30)</f>
        <v>0</v>
      </c>
      <c r="R7683">
        <f>--Table1[[#This Row],[Patient Admission Flag]]</f>
        <v>1</v>
      </c>
      <c r="S7683">
        <f>--AND(Table1[[#This Row],[WithinTarget]]=1,Table1[[#This Row],[Patient Satisfaction Score]]&gt;=7)</f>
        <v>0</v>
      </c>
      <c r="T7683" t="str">
        <f>IF(LEFT(Table1[[#This Row],[Patient Gender]],1)="F","Female","Male")</f>
        <v>Male</v>
      </c>
    </row>
    <row r="7684" spans="1:20" x14ac:dyDescent="0.3">
      <c r="A7684" t="s">
        <v>7788</v>
      </c>
      <c r="B7684" s="1">
        <v>45071.076388888891</v>
      </c>
      <c r="C7684" t="s">
        <v>9</v>
      </c>
      <c r="D7684">
        <v>23</v>
      </c>
      <c r="E7684" t="s">
        <v>18</v>
      </c>
      <c r="F7684" t="s">
        <v>11</v>
      </c>
      <c r="G7684" t="b">
        <v>1</v>
      </c>
      <c r="I7684">
        <v>51</v>
      </c>
      <c r="J7684" t="b">
        <v>1</v>
      </c>
      <c r="K7684">
        <f>YEAR(Table1[[#This Row],[Patient Admission Date]])</f>
        <v>2023</v>
      </c>
      <c r="L7684" t="str">
        <f>TEXT(Table1[[#This Row],[Patient Admission Date]],"mmm")</f>
        <v>May</v>
      </c>
      <c r="M7684" t="str">
        <f>TEXT(Table1[[#This Row],[Patient Admission Date]],"ddd")</f>
        <v>Thu</v>
      </c>
      <c r="N7684" t="str">
        <f>TEXT(INT(HOUR(Table1[[#This Row],[Patient Admission Date]])/3)*3,"00")&amp;"-"&amp;TEXT(INT(HOUR(Table1[[#This Row],[Patient Admission Date]])/3)*3+3,"00")</f>
        <v>00-03</v>
      </c>
      <c r="O7684" t="str" cm="1">
        <f t="array" ref="O7684">_xlfn.IFS(Table1[[#This Row],[Patient Age]]&lt;=14,"0-14",Table1[[#This Row],[Patient Age]]&lt;=29,"15-29",Table1[[#This Row],[Patient Age]]&lt;=44,"30-44",Table1[[#This Row],[Patient Age]]&lt;=59,"45-59",Table1[[#This Row],[Patient Age]]&lt;=74,"60-74",TRUE,"75+")</f>
        <v>15-29</v>
      </c>
      <c r="P7684" t="str" cm="1">
        <f t="array" ref="P7684">_xlfn.IFS(Table1[[#This Row],[Patient Waittime]]&lt;=15,"0-15",Table1[[#This Row],[Patient Waittime]]&lt;=30,"16-30",Table1[[#This Row],[Patient Waittime]]&lt;=45,"31-45",Table1[[#This Row],[Patient Waittime]]&lt;=60,"46-60",TRUE,"60+")</f>
        <v>46-60</v>
      </c>
      <c r="Q7684">
        <f>--(Table1[[#This Row],[Patient Waittime]]&lt;=30)</f>
        <v>0</v>
      </c>
      <c r="R7684">
        <f>--Table1[[#This Row],[Patient Admission Flag]]</f>
        <v>1</v>
      </c>
      <c r="S7684">
        <f>--AND(Table1[[#This Row],[WithinTarget]]=1,Table1[[#This Row],[Patient Satisfaction Score]]&gt;=7)</f>
        <v>0</v>
      </c>
      <c r="T7684" t="str">
        <f>IF(LEFT(Table1[[#This Row],[Patient Gender]],1)="F","Female","Male")</f>
        <v>Male</v>
      </c>
    </row>
    <row r="7685" spans="1:20" x14ac:dyDescent="0.3">
      <c r="A7685" t="s">
        <v>7789</v>
      </c>
      <c r="B7685" s="1">
        <v>45476.803472222222</v>
      </c>
      <c r="C7685" t="s">
        <v>9</v>
      </c>
      <c r="D7685">
        <v>32</v>
      </c>
      <c r="E7685" t="s">
        <v>18</v>
      </c>
      <c r="F7685" t="s">
        <v>11</v>
      </c>
      <c r="G7685" t="b">
        <v>1</v>
      </c>
      <c r="I7685">
        <v>59</v>
      </c>
      <c r="J7685" t="b">
        <v>1</v>
      </c>
      <c r="K7685">
        <f>YEAR(Table1[[#This Row],[Patient Admission Date]])</f>
        <v>2024</v>
      </c>
      <c r="L7685" t="str">
        <f>TEXT(Table1[[#This Row],[Patient Admission Date]],"mmm")</f>
        <v>Jul</v>
      </c>
      <c r="M7685" t="str">
        <f>TEXT(Table1[[#This Row],[Patient Admission Date]],"ddd")</f>
        <v>Wed</v>
      </c>
      <c r="N7685" t="str">
        <f>TEXT(INT(HOUR(Table1[[#This Row],[Patient Admission Date]])/3)*3,"00")&amp;"-"&amp;TEXT(INT(HOUR(Table1[[#This Row],[Patient Admission Date]])/3)*3+3,"00")</f>
        <v>18-21</v>
      </c>
      <c r="O7685" t="str" cm="1">
        <f t="array" ref="O7685">_xlfn.IFS(Table1[[#This Row],[Patient Age]]&lt;=14,"0-14",Table1[[#This Row],[Patient Age]]&lt;=29,"15-29",Table1[[#This Row],[Patient Age]]&lt;=44,"30-44",Table1[[#This Row],[Patient Age]]&lt;=59,"45-59",Table1[[#This Row],[Patient Age]]&lt;=74,"60-74",TRUE,"75+")</f>
        <v>30-44</v>
      </c>
      <c r="P7685" t="str" cm="1">
        <f t="array" ref="P7685">_xlfn.IFS(Table1[[#This Row],[Patient Waittime]]&lt;=15,"0-15",Table1[[#This Row],[Patient Waittime]]&lt;=30,"16-30",Table1[[#This Row],[Patient Waittime]]&lt;=45,"31-45",Table1[[#This Row],[Patient Waittime]]&lt;=60,"46-60",TRUE,"60+")</f>
        <v>46-60</v>
      </c>
      <c r="Q7685">
        <f>--(Table1[[#This Row],[Patient Waittime]]&lt;=30)</f>
        <v>0</v>
      </c>
      <c r="R7685">
        <f>--Table1[[#This Row],[Patient Admission Flag]]</f>
        <v>1</v>
      </c>
      <c r="S7685">
        <f>--AND(Table1[[#This Row],[WithinTarget]]=1,Table1[[#This Row],[Patient Satisfaction Score]]&gt;=7)</f>
        <v>0</v>
      </c>
      <c r="T7685" t="str">
        <f>IF(LEFT(Table1[[#This Row],[Patient Gender]],1)="F","Female","Male")</f>
        <v>Male</v>
      </c>
    </row>
    <row r="7686" spans="1:20" x14ac:dyDescent="0.3">
      <c r="A7686" t="s">
        <v>7790</v>
      </c>
      <c r="B7686" s="1">
        <v>45189.822916666664</v>
      </c>
      <c r="C7686" t="s">
        <v>9</v>
      </c>
      <c r="D7686">
        <v>3</v>
      </c>
      <c r="E7686" t="s">
        <v>18</v>
      </c>
      <c r="F7686" t="s">
        <v>11</v>
      </c>
      <c r="G7686" t="b">
        <v>1</v>
      </c>
      <c r="I7686">
        <v>41</v>
      </c>
      <c r="J7686" t="b">
        <v>1</v>
      </c>
      <c r="K7686">
        <f>YEAR(Table1[[#This Row],[Patient Admission Date]])</f>
        <v>2023</v>
      </c>
      <c r="L7686" t="str">
        <f>TEXT(Table1[[#This Row],[Patient Admission Date]],"mmm")</f>
        <v>Sep</v>
      </c>
      <c r="M7686" t="str">
        <f>TEXT(Table1[[#This Row],[Patient Admission Date]],"ddd")</f>
        <v>Wed</v>
      </c>
      <c r="N7686" t="str">
        <f>TEXT(INT(HOUR(Table1[[#This Row],[Patient Admission Date]])/3)*3,"00")&amp;"-"&amp;TEXT(INT(HOUR(Table1[[#This Row],[Patient Admission Date]])/3)*3+3,"00")</f>
        <v>18-21</v>
      </c>
      <c r="O7686" t="str" cm="1">
        <f t="array" ref="O7686">_xlfn.IFS(Table1[[#This Row],[Patient Age]]&lt;=14,"0-14",Table1[[#This Row],[Patient Age]]&lt;=29,"15-29",Table1[[#This Row],[Patient Age]]&lt;=44,"30-44",Table1[[#This Row],[Patient Age]]&lt;=59,"45-59",Table1[[#This Row],[Patient Age]]&lt;=74,"60-74",TRUE,"75+")</f>
        <v>0-14</v>
      </c>
      <c r="P7686" t="str" cm="1">
        <f t="array" ref="P7686">_xlfn.IFS(Table1[[#This Row],[Patient Waittime]]&lt;=15,"0-15",Table1[[#This Row],[Patient Waittime]]&lt;=30,"16-30",Table1[[#This Row],[Patient Waittime]]&lt;=45,"31-45",Table1[[#This Row],[Patient Waittime]]&lt;=60,"46-60",TRUE,"60+")</f>
        <v>31-45</v>
      </c>
      <c r="Q7686">
        <f>--(Table1[[#This Row],[Patient Waittime]]&lt;=30)</f>
        <v>0</v>
      </c>
      <c r="R7686">
        <f>--Table1[[#This Row],[Patient Admission Flag]]</f>
        <v>1</v>
      </c>
      <c r="S7686">
        <f>--AND(Table1[[#This Row],[WithinTarget]]=1,Table1[[#This Row],[Patient Satisfaction Score]]&gt;=7)</f>
        <v>0</v>
      </c>
      <c r="T7686" t="str">
        <f>IF(LEFT(Table1[[#This Row],[Patient Gender]],1)="F","Female","Male")</f>
        <v>Male</v>
      </c>
    </row>
    <row r="7687" spans="1:20" x14ac:dyDescent="0.3">
      <c r="A7687" t="s">
        <v>7791</v>
      </c>
      <c r="B7687" s="1">
        <v>45151.418749999997</v>
      </c>
      <c r="C7687" t="s">
        <v>9</v>
      </c>
      <c r="D7687">
        <v>30</v>
      </c>
      <c r="E7687" t="s">
        <v>18</v>
      </c>
      <c r="F7687" t="s">
        <v>11</v>
      </c>
      <c r="G7687" t="b">
        <v>1</v>
      </c>
      <c r="I7687">
        <v>45</v>
      </c>
      <c r="J7687" t="b">
        <v>1</v>
      </c>
      <c r="K7687">
        <f>YEAR(Table1[[#This Row],[Patient Admission Date]])</f>
        <v>2023</v>
      </c>
      <c r="L7687" t="str">
        <f>TEXT(Table1[[#This Row],[Patient Admission Date]],"mmm")</f>
        <v>Aug</v>
      </c>
      <c r="M7687" t="str">
        <f>TEXT(Table1[[#This Row],[Patient Admission Date]],"ddd")</f>
        <v>Sun</v>
      </c>
      <c r="N7687" t="str">
        <f>TEXT(INT(HOUR(Table1[[#This Row],[Patient Admission Date]])/3)*3,"00")&amp;"-"&amp;TEXT(INT(HOUR(Table1[[#This Row],[Patient Admission Date]])/3)*3+3,"00")</f>
        <v>09-12</v>
      </c>
      <c r="O7687" t="str" cm="1">
        <f t="array" ref="O7687">_xlfn.IFS(Table1[[#This Row],[Patient Age]]&lt;=14,"0-14",Table1[[#This Row],[Patient Age]]&lt;=29,"15-29",Table1[[#This Row],[Patient Age]]&lt;=44,"30-44",Table1[[#This Row],[Patient Age]]&lt;=59,"45-59",Table1[[#This Row],[Patient Age]]&lt;=74,"60-74",TRUE,"75+")</f>
        <v>30-44</v>
      </c>
      <c r="P7687" t="str" cm="1">
        <f t="array" ref="P7687">_xlfn.IFS(Table1[[#This Row],[Patient Waittime]]&lt;=15,"0-15",Table1[[#This Row],[Patient Waittime]]&lt;=30,"16-30",Table1[[#This Row],[Patient Waittime]]&lt;=45,"31-45",Table1[[#This Row],[Patient Waittime]]&lt;=60,"46-60",TRUE,"60+")</f>
        <v>31-45</v>
      </c>
      <c r="Q7687">
        <f>--(Table1[[#This Row],[Patient Waittime]]&lt;=30)</f>
        <v>0</v>
      </c>
      <c r="R7687">
        <f>--Table1[[#This Row],[Patient Admission Flag]]</f>
        <v>1</v>
      </c>
      <c r="S7687">
        <f>--AND(Table1[[#This Row],[WithinTarget]]=1,Table1[[#This Row],[Patient Satisfaction Score]]&gt;=7)</f>
        <v>0</v>
      </c>
      <c r="T7687" t="str">
        <f>IF(LEFT(Table1[[#This Row],[Patient Gender]],1)="F","Female","Male")</f>
        <v>Male</v>
      </c>
    </row>
    <row r="7688" spans="1:20" x14ac:dyDescent="0.3">
      <c r="A7688" t="s">
        <v>7792</v>
      </c>
      <c r="B7688" s="1">
        <v>45334.369444444441</v>
      </c>
      <c r="C7688" t="s">
        <v>9</v>
      </c>
      <c r="D7688">
        <v>39</v>
      </c>
      <c r="E7688" t="s">
        <v>18</v>
      </c>
      <c r="F7688" t="s">
        <v>11</v>
      </c>
      <c r="G7688" t="b">
        <v>1</v>
      </c>
      <c r="I7688">
        <v>47</v>
      </c>
      <c r="J7688" t="b">
        <v>1</v>
      </c>
      <c r="K7688">
        <f>YEAR(Table1[[#This Row],[Patient Admission Date]])</f>
        <v>2024</v>
      </c>
      <c r="L7688" t="str">
        <f>TEXT(Table1[[#This Row],[Patient Admission Date]],"mmm")</f>
        <v>Feb</v>
      </c>
      <c r="M7688" t="str">
        <f>TEXT(Table1[[#This Row],[Patient Admission Date]],"ddd")</f>
        <v>Mon</v>
      </c>
      <c r="N7688" t="str">
        <f>TEXT(INT(HOUR(Table1[[#This Row],[Patient Admission Date]])/3)*3,"00")&amp;"-"&amp;TEXT(INT(HOUR(Table1[[#This Row],[Patient Admission Date]])/3)*3+3,"00")</f>
        <v>06-09</v>
      </c>
      <c r="O7688" t="str" cm="1">
        <f t="array" ref="O7688">_xlfn.IFS(Table1[[#This Row],[Patient Age]]&lt;=14,"0-14",Table1[[#This Row],[Patient Age]]&lt;=29,"15-29",Table1[[#This Row],[Patient Age]]&lt;=44,"30-44",Table1[[#This Row],[Patient Age]]&lt;=59,"45-59",Table1[[#This Row],[Patient Age]]&lt;=74,"60-74",TRUE,"75+")</f>
        <v>30-44</v>
      </c>
      <c r="P7688" t="str" cm="1">
        <f t="array" ref="P7688">_xlfn.IFS(Table1[[#This Row],[Patient Waittime]]&lt;=15,"0-15",Table1[[#This Row],[Patient Waittime]]&lt;=30,"16-30",Table1[[#This Row],[Patient Waittime]]&lt;=45,"31-45",Table1[[#This Row],[Patient Waittime]]&lt;=60,"46-60",TRUE,"60+")</f>
        <v>46-60</v>
      </c>
      <c r="Q7688">
        <f>--(Table1[[#This Row],[Patient Waittime]]&lt;=30)</f>
        <v>0</v>
      </c>
      <c r="R7688">
        <f>--Table1[[#This Row],[Patient Admission Flag]]</f>
        <v>1</v>
      </c>
      <c r="S7688">
        <f>--AND(Table1[[#This Row],[WithinTarget]]=1,Table1[[#This Row],[Patient Satisfaction Score]]&gt;=7)</f>
        <v>0</v>
      </c>
      <c r="T7688" t="str">
        <f>IF(LEFT(Table1[[#This Row],[Patient Gender]],1)="F","Female","Male")</f>
        <v>Male</v>
      </c>
    </row>
    <row r="7689" spans="1:20" x14ac:dyDescent="0.3">
      <c r="A7689" t="s">
        <v>7793</v>
      </c>
      <c r="B7689" s="1">
        <v>45145.844444444447</v>
      </c>
      <c r="C7689" t="s">
        <v>9</v>
      </c>
      <c r="D7689">
        <v>39</v>
      </c>
      <c r="E7689" t="s">
        <v>18</v>
      </c>
      <c r="F7689" t="s">
        <v>11</v>
      </c>
      <c r="G7689" t="b">
        <v>1</v>
      </c>
      <c r="I7689">
        <v>59</v>
      </c>
      <c r="J7689" t="b">
        <v>1</v>
      </c>
      <c r="K7689">
        <f>YEAR(Table1[[#This Row],[Patient Admission Date]])</f>
        <v>2023</v>
      </c>
      <c r="L7689" t="str">
        <f>TEXT(Table1[[#This Row],[Patient Admission Date]],"mmm")</f>
        <v>Aug</v>
      </c>
      <c r="M7689" t="str">
        <f>TEXT(Table1[[#This Row],[Patient Admission Date]],"ddd")</f>
        <v>Mon</v>
      </c>
      <c r="N7689" t="str">
        <f>TEXT(INT(HOUR(Table1[[#This Row],[Patient Admission Date]])/3)*3,"00")&amp;"-"&amp;TEXT(INT(HOUR(Table1[[#This Row],[Patient Admission Date]])/3)*3+3,"00")</f>
        <v>18-21</v>
      </c>
      <c r="O7689" t="str" cm="1">
        <f t="array" ref="O7689">_xlfn.IFS(Table1[[#This Row],[Patient Age]]&lt;=14,"0-14",Table1[[#This Row],[Patient Age]]&lt;=29,"15-29",Table1[[#This Row],[Patient Age]]&lt;=44,"30-44",Table1[[#This Row],[Patient Age]]&lt;=59,"45-59",Table1[[#This Row],[Patient Age]]&lt;=74,"60-74",TRUE,"75+")</f>
        <v>30-44</v>
      </c>
      <c r="P7689" t="str" cm="1">
        <f t="array" ref="P7689">_xlfn.IFS(Table1[[#This Row],[Patient Waittime]]&lt;=15,"0-15",Table1[[#This Row],[Patient Waittime]]&lt;=30,"16-30",Table1[[#This Row],[Patient Waittime]]&lt;=45,"31-45",Table1[[#This Row],[Patient Waittime]]&lt;=60,"46-60",TRUE,"60+")</f>
        <v>46-60</v>
      </c>
      <c r="Q7689">
        <f>--(Table1[[#This Row],[Patient Waittime]]&lt;=30)</f>
        <v>0</v>
      </c>
      <c r="R7689">
        <f>--Table1[[#This Row],[Patient Admission Flag]]</f>
        <v>1</v>
      </c>
      <c r="S7689">
        <f>--AND(Table1[[#This Row],[WithinTarget]]=1,Table1[[#This Row],[Patient Satisfaction Score]]&gt;=7)</f>
        <v>0</v>
      </c>
      <c r="T7689" t="str">
        <f>IF(LEFT(Table1[[#This Row],[Patient Gender]],1)="F","Female","Male")</f>
        <v>Male</v>
      </c>
    </row>
    <row r="7690" spans="1:20" x14ac:dyDescent="0.3">
      <c r="A7690" t="s">
        <v>7794</v>
      </c>
      <c r="B7690" s="1">
        <v>45286.824999999997</v>
      </c>
      <c r="C7690" t="s">
        <v>9</v>
      </c>
      <c r="D7690">
        <v>48</v>
      </c>
      <c r="E7690" t="s">
        <v>18</v>
      </c>
      <c r="F7690" t="s">
        <v>11</v>
      </c>
      <c r="G7690" t="b">
        <v>1</v>
      </c>
      <c r="I7690">
        <v>32</v>
      </c>
      <c r="J7690" t="b">
        <v>1</v>
      </c>
      <c r="K7690">
        <f>YEAR(Table1[[#This Row],[Patient Admission Date]])</f>
        <v>2023</v>
      </c>
      <c r="L7690" t="str">
        <f>TEXT(Table1[[#This Row],[Patient Admission Date]],"mmm")</f>
        <v>Dec</v>
      </c>
      <c r="M7690" t="str">
        <f>TEXT(Table1[[#This Row],[Patient Admission Date]],"ddd")</f>
        <v>Tue</v>
      </c>
      <c r="N7690" t="str">
        <f>TEXT(INT(HOUR(Table1[[#This Row],[Patient Admission Date]])/3)*3,"00")&amp;"-"&amp;TEXT(INT(HOUR(Table1[[#This Row],[Patient Admission Date]])/3)*3+3,"00")</f>
        <v>18-21</v>
      </c>
      <c r="O7690" t="str" cm="1">
        <f t="array" ref="O7690">_xlfn.IFS(Table1[[#This Row],[Patient Age]]&lt;=14,"0-14",Table1[[#This Row],[Patient Age]]&lt;=29,"15-29",Table1[[#This Row],[Patient Age]]&lt;=44,"30-44",Table1[[#This Row],[Patient Age]]&lt;=59,"45-59",Table1[[#This Row],[Patient Age]]&lt;=74,"60-74",TRUE,"75+")</f>
        <v>45-59</v>
      </c>
      <c r="P7690" t="str" cm="1">
        <f t="array" ref="P7690">_xlfn.IFS(Table1[[#This Row],[Patient Waittime]]&lt;=15,"0-15",Table1[[#This Row],[Patient Waittime]]&lt;=30,"16-30",Table1[[#This Row],[Patient Waittime]]&lt;=45,"31-45",Table1[[#This Row],[Patient Waittime]]&lt;=60,"46-60",TRUE,"60+")</f>
        <v>31-45</v>
      </c>
      <c r="Q7690">
        <f>--(Table1[[#This Row],[Patient Waittime]]&lt;=30)</f>
        <v>0</v>
      </c>
      <c r="R7690">
        <f>--Table1[[#This Row],[Patient Admission Flag]]</f>
        <v>1</v>
      </c>
      <c r="S7690">
        <f>--AND(Table1[[#This Row],[WithinTarget]]=1,Table1[[#This Row],[Patient Satisfaction Score]]&gt;=7)</f>
        <v>0</v>
      </c>
      <c r="T7690" t="str">
        <f>IF(LEFT(Table1[[#This Row],[Patient Gender]],1)="F","Female","Male")</f>
        <v>Male</v>
      </c>
    </row>
    <row r="7691" spans="1:20" x14ac:dyDescent="0.3">
      <c r="A7691" t="s">
        <v>7795</v>
      </c>
      <c r="B7691" s="1">
        <v>45393.729861111111</v>
      </c>
      <c r="C7691" t="s">
        <v>9</v>
      </c>
      <c r="D7691">
        <v>68</v>
      </c>
      <c r="E7691" t="s">
        <v>18</v>
      </c>
      <c r="F7691" t="s">
        <v>11</v>
      </c>
      <c r="G7691" t="b">
        <v>1</v>
      </c>
      <c r="I7691">
        <v>39</v>
      </c>
      <c r="J7691" t="b">
        <v>1</v>
      </c>
      <c r="K7691">
        <f>YEAR(Table1[[#This Row],[Patient Admission Date]])</f>
        <v>2024</v>
      </c>
      <c r="L7691" t="str">
        <f>TEXT(Table1[[#This Row],[Patient Admission Date]],"mmm")</f>
        <v>Apr</v>
      </c>
      <c r="M7691" t="str">
        <f>TEXT(Table1[[#This Row],[Patient Admission Date]],"ddd")</f>
        <v>Thu</v>
      </c>
      <c r="N7691" t="str">
        <f>TEXT(INT(HOUR(Table1[[#This Row],[Patient Admission Date]])/3)*3,"00")&amp;"-"&amp;TEXT(INT(HOUR(Table1[[#This Row],[Patient Admission Date]])/3)*3+3,"00")</f>
        <v>15-18</v>
      </c>
      <c r="O7691" t="str" cm="1">
        <f t="array" ref="O7691">_xlfn.IFS(Table1[[#This Row],[Patient Age]]&lt;=14,"0-14",Table1[[#This Row],[Patient Age]]&lt;=29,"15-29",Table1[[#This Row],[Patient Age]]&lt;=44,"30-44",Table1[[#This Row],[Patient Age]]&lt;=59,"45-59",Table1[[#This Row],[Patient Age]]&lt;=74,"60-74",TRUE,"75+")</f>
        <v>60-74</v>
      </c>
      <c r="P7691" t="str" cm="1">
        <f t="array" ref="P7691">_xlfn.IFS(Table1[[#This Row],[Patient Waittime]]&lt;=15,"0-15",Table1[[#This Row],[Patient Waittime]]&lt;=30,"16-30",Table1[[#This Row],[Patient Waittime]]&lt;=45,"31-45",Table1[[#This Row],[Patient Waittime]]&lt;=60,"46-60",TRUE,"60+")</f>
        <v>31-45</v>
      </c>
      <c r="Q7691">
        <f>--(Table1[[#This Row],[Patient Waittime]]&lt;=30)</f>
        <v>0</v>
      </c>
      <c r="R7691">
        <f>--Table1[[#This Row],[Patient Admission Flag]]</f>
        <v>1</v>
      </c>
      <c r="S7691">
        <f>--AND(Table1[[#This Row],[WithinTarget]]=1,Table1[[#This Row],[Patient Satisfaction Score]]&gt;=7)</f>
        <v>0</v>
      </c>
      <c r="T7691" t="str">
        <f>IF(LEFT(Table1[[#This Row],[Patient Gender]],1)="F","Female","Male")</f>
        <v>Male</v>
      </c>
    </row>
    <row r="7692" spans="1:20" x14ac:dyDescent="0.3">
      <c r="A7692" t="s">
        <v>7796</v>
      </c>
      <c r="B7692" s="1">
        <v>45115.272916666669</v>
      </c>
      <c r="C7692" t="s">
        <v>9</v>
      </c>
      <c r="D7692">
        <v>57</v>
      </c>
      <c r="E7692" t="s">
        <v>18</v>
      </c>
      <c r="F7692" t="s">
        <v>11</v>
      </c>
      <c r="G7692" t="b">
        <v>1</v>
      </c>
      <c r="I7692">
        <v>51</v>
      </c>
      <c r="J7692" t="b">
        <v>1</v>
      </c>
      <c r="K7692">
        <f>YEAR(Table1[[#This Row],[Patient Admission Date]])</f>
        <v>2023</v>
      </c>
      <c r="L7692" t="str">
        <f>TEXT(Table1[[#This Row],[Patient Admission Date]],"mmm")</f>
        <v>Jul</v>
      </c>
      <c r="M7692" t="str">
        <f>TEXT(Table1[[#This Row],[Patient Admission Date]],"ddd")</f>
        <v>Sat</v>
      </c>
      <c r="N7692" t="str">
        <f>TEXT(INT(HOUR(Table1[[#This Row],[Patient Admission Date]])/3)*3,"00")&amp;"-"&amp;TEXT(INT(HOUR(Table1[[#This Row],[Patient Admission Date]])/3)*3+3,"00")</f>
        <v>06-09</v>
      </c>
      <c r="O7692" t="str" cm="1">
        <f t="array" ref="O7692">_xlfn.IFS(Table1[[#This Row],[Patient Age]]&lt;=14,"0-14",Table1[[#This Row],[Patient Age]]&lt;=29,"15-29",Table1[[#This Row],[Patient Age]]&lt;=44,"30-44",Table1[[#This Row],[Patient Age]]&lt;=59,"45-59",Table1[[#This Row],[Patient Age]]&lt;=74,"60-74",TRUE,"75+")</f>
        <v>45-59</v>
      </c>
      <c r="P7692" t="str" cm="1">
        <f t="array" ref="P7692">_xlfn.IFS(Table1[[#This Row],[Patient Waittime]]&lt;=15,"0-15",Table1[[#This Row],[Patient Waittime]]&lt;=30,"16-30",Table1[[#This Row],[Patient Waittime]]&lt;=45,"31-45",Table1[[#This Row],[Patient Waittime]]&lt;=60,"46-60",TRUE,"60+")</f>
        <v>46-60</v>
      </c>
      <c r="Q7692">
        <f>--(Table1[[#This Row],[Patient Waittime]]&lt;=30)</f>
        <v>0</v>
      </c>
      <c r="R7692">
        <f>--Table1[[#This Row],[Patient Admission Flag]]</f>
        <v>1</v>
      </c>
      <c r="S7692">
        <f>--AND(Table1[[#This Row],[WithinTarget]]=1,Table1[[#This Row],[Patient Satisfaction Score]]&gt;=7)</f>
        <v>0</v>
      </c>
      <c r="T7692" t="str">
        <f>IF(LEFT(Table1[[#This Row],[Patient Gender]],1)="F","Female","Male")</f>
        <v>Male</v>
      </c>
    </row>
    <row r="7693" spans="1:20" x14ac:dyDescent="0.3">
      <c r="A7693" t="s">
        <v>7797</v>
      </c>
      <c r="B7693" s="1">
        <v>45140.583333333336</v>
      </c>
      <c r="C7693" t="s">
        <v>9</v>
      </c>
      <c r="D7693">
        <v>10</v>
      </c>
      <c r="E7693" t="s">
        <v>18</v>
      </c>
      <c r="F7693" t="s">
        <v>11</v>
      </c>
      <c r="G7693" t="b">
        <v>1</v>
      </c>
      <c r="I7693">
        <v>53</v>
      </c>
      <c r="J7693" t="b">
        <v>1</v>
      </c>
      <c r="K7693">
        <f>YEAR(Table1[[#This Row],[Patient Admission Date]])</f>
        <v>2023</v>
      </c>
      <c r="L7693" t="str">
        <f>TEXT(Table1[[#This Row],[Patient Admission Date]],"mmm")</f>
        <v>Aug</v>
      </c>
      <c r="M7693" t="str">
        <f>TEXT(Table1[[#This Row],[Patient Admission Date]],"ddd")</f>
        <v>Wed</v>
      </c>
      <c r="N7693" t="str">
        <f>TEXT(INT(HOUR(Table1[[#This Row],[Patient Admission Date]])/3)*3,"00")&amp;"-"&amp;TEXT(INT(HOUR(Table1[[#This Row],[Patient Admission Date]])/3)*3+3,"00")</f>
        <v>12-15</v>
      </c>
      <c r="O7693" t="str" cm="1">
        <f t="array" ref="O7693">_xlfn.IFS(Table1[[#This Row],[Patient Age]]&lt;=14,"0-14",Table1[[#This Row],[Patient Age]]&lt;=29,"15-29",Table1[[#This Row],[Patient Age]]&lt;=44,"30-44",Table1[[#This Row],[Patient Age]]&lt;=59,"45-59",Table1[[#This Row],[Patient Age]]&lt;=74,"60-74",TRUE,"75+")</f>
        <v>0-14</v>
      </c>
      <c r="P7693" t="str" cm="1">
        <f t="array" ref="P7693">_xlfn.IFS(Table1[[#This Row],[Patient Waittime]]&lt;=15,"0-15",Table1[[#This Row],[Patient Waittime]]&lt;=30,"16-30",Table1[[#This Row],[Patient Waittime]]&lt;=45,"31-45",Table1[[#This Row],[Patient Waittime]]&lt;=60,"46-60",TRUE,"60+")</f>
        <v>46-60</v>
      </c>
      <c r="Q7693">
        <f>--(Table1[[#This Row],[Patient Waittime]]&lt;=30)</f>
        <v>0</v>
      </c>
      <c r="R7693">
        <f>--Table1[[#This Row],[Patient Admission Flag]]</f>
        <v>1</v>
      </c>
      <c r="S7693">
        <f>--AND(Table1[[#This Row],[WithinTarget]]=1,Table1[[#This Row],[Patient Satisfaction Score]]&gt;=7)</f>
        <v>0</v>
      </c>
      <c r="T7693" t="str">
        <f>IF(LEFT(Table1[[#This Row],[Patient Gender]],1)="F","Female","Male")</f>
        <v>Male</v>
      </c>
    </row>
    <row r="7694" spans="1:20" x14ac:dyDescent="0.3">
      <c r="A7694" t="s">
        <v>7798</v>
      </c>
      <c r="B7694" s="1">
        <v>45221.84652777778</v>
      </c>
      <c r="C7694" t="s">
        <v>9</v>
      </c>
      <c r="D7694">
        <v>55</v>
      </c>
      <c r="E7694" t="s">
        <v>18</v>
      </c>
      <c r="F7694" t="s">
        <v>11</v>
      </c>
      <c r="G7694" t="b">
        <v>1</v>
      </c>
      <c r="I7694">
        <v>59</v>
      </c>
      <c r="J7694" t="b">
        <v>1</v>
      </c>
      <c r="K7694">
        <f>YEAR(Table1[[#This Row],[Patient Admission Date]])</f>
        <v>2023</v>
      </c>
      <c r="L7694" t="str">
        <f>TEXT(Table1[[#This Row],[Patient Admission Date]],"mmm")</f>
        <v>Oct</v>
      </c>
      <c r="M7694" t="str">
        <f>TEXT(Table1[[#This Row],[Patient Admission Date]],"ddd")</f>
        <v>Sun</v>
      </c>
      <c r="N7694" t="str">
        <f>TEXT(INT(HOUR(Table1[[#This Row],[Patient Admission Date]])/3)*3,"00")&amp;"-"&amp;TEXT(INT(HOUR(Table1[[#This Row],[Patient Admission Date]])/3)*3+3,"00")</f>
        <v>18-21</v>
      </c>
      <c r="O7694" t="str" cm="1">
        <f t="array" ref="O7694">_xlfn.IFS(Table1[[#This Row],[Patient Age]]&lt;=14,"0-14",Table1[[#This Row],[Patient Age]]&lt;=29,"15-29",Table1[[#This Row],[Patient Age]]&lt;=44,"30-44",Table1[[#This Row],[Patient Age]]&lt;=59,"45-59",Table1[[#This Row],[Patient Age]]&lt;=74,"60-74",TRUE,"75+")</f>
        <v>45-59</v>
      </c>
      <c r="P7694" t="str" cm="1">
        <f t="array" ref="P7694">_xlfn.IFS(Table1[[#This Row],[Patient Waittime]]&lt;=15,"0-15",Table1[[#This Row],[Patient Waittime]]&lt;=30,"16-30",Table1[[#This Row],[Patient Waittime]]&lt;=45,"31-45",Table1[[#This Row],[Patient Waittime]]&lt;=60,"46-60",TRUE,"60+")</f>
        <v>46-60</v>
      </c>
      <c r="Q7694">
        <f>--(Table1[[#This Row],[Patient Waittime]]&lt;=30)</f>
        <v>0</v>
      </c>
      <c r="R7694">
        <f>--Table1[[#This Row],[Patient Admission Flag]]</f>
        <v>1</v>
      </c>
      <c r="S7694">
        <f>--AND(Table1[[#This Row],[WithinTarget]]=1,Table1[[#This Row],[Patient Satisfaction Score]]&gt;=7)</f>
        <v>0</v>
      </c>
      <c r="T7694" t="str">
        <f>IF(LEFT(Table1[[#This Row],[Patient Gender]],1)="F","Female","Male")</f>
        <v>Male</v>
      </c>
    </row>
    <row r="7695" spans="1:20" x14ac:dyDescent="0.3">
      <c r="A7695" t="s">
        <v>7799</v>
      </c>
      <c r="B7695" s="1">
        <v>45453.772222222222</v>
      </c>
      <c r="C7695" t="s">
        <v>9</v>
      </c>
      <c r="D7695">
        <v>53</v>
      </c>
      <c r="E7695" t="s">
        <v>18</v>
      </c>
      <c r="F7695" t="s">
        <v>11</v>
      </c>
      <c r="G7695" t="b">
        <v>1</v>
      </c>
      <c r="I7695">
        <v>19</v>
      </c>
      <c r="J7695" t="b">
        <v>1</v>
      </c>
      <c r="K7695">
        <f>YEAR(Table1[[#This Row],[Patient Admission Date]])</f>
        <v>2024</v>
      </c>
      <c r="L7695" t="str">
        <f>TEXT(Table1[[#This Row],[Patient Admission Date]],"mmm")</f>
        <v>Jun</v>
      </c>
      <c r="M7695" t="str">
        <f>TEXT(Table1[[#This Row],[Patient Admission Date]],"ddd")</f>
        <v>Mon</v>
      </c>
      <c r="N7695" t="str">
        <f>TEXT(INT(HOUR(Table1[[#This Row],[Patient Admission Date]])/3)*3,"00")&amp;"-"&amp;TEXT(INT(HOUR(Table1[[#This Row],[Patient Admission Date]])/3)*3+3,"00")</f>
        <v>18-21</v>
      </c>
      <c r="O7695" t="str" cm="1">
        <f t="array" ref="O7695">_xlfn.IFS(Table1[[#This Row],[Patient Age]]&lt;=14,"0-14",Table1[[#This Row],[Patient Age]]&lt;=29,"15-29",Table1[[#This Row],[Patient Age]]&lt;=44,"30-44",Table1[[#This Row],[Patient Age]]&lt;=59,"45-59",Table1[[#This Row],[Patient Age]]&lt;=74,"60-74",TRUE,"75+")</f>
        <v>45-59</v>
      </c>
      <c r="P7695" t="str" cm="1">
        <f t="array" ref="P7695">_xlfn.IFS(Table1[[#This Row],[Patient Waittime]]&lt;=15,"0-15",Table1[[#This Row],[Patient Waittime]]&lt;=30,"16-30",Table1[[#This Row],[Patient Waittime]]&lt;=45,"31-45",Table1[[#This Row],[Patient Waittime]]&lt;=60,"46-60",TRUE,"60+")</f>
        <v>16-30</v>
      </c>
      <c r="Q7695">
        <f>--(Table1[[#This Row],[Patient Waittime]]&lt;=30)</f>
        <v>1</v>
      </c>
      <c r="R7695">
        <f>--Table1[[#This Row],[Patient Admission Flag]]</f>
        <v>1</v>
      </c>
      <c r="S7695">
        <f>--AND(Table1[[#This Row],[WithinTarget]]=1,Table1[[#This Row],[Patient Satisfaction Score]]&gt;=7)</f>
        <v>0</v>
      </c>
      <c r="T7695" t="str">
        <f>IF(LEFT(Table1[[#This Row],[Patient Gender]],1)="F","Female","Male")</f>
        <v>Male</v>
      </c>
    </row>
    <row r="7696" spans="1:20" x14ac:dyDescent="0.3">
      <c r="A7696" t="s">
        <v>7800</v>
      </c>
      <c r="B7696" s="1">
        <v>45271.861111111109</v>
      </c>
      <c r="C7696" t="s">
        <v>9</v>
      </c>
      <c r="D7696">
        <v>13</v>
      </c>
      <c r="E7696" t="s">
        <v>18</v>
      </c>
      <c r="F7696" t="s">
        <v>11</v>
      </c>
      <c r="G7696" t="b">
        <v>1</v>
      </c>
      <c r="I7696">
        <v>34</v>
      </c>
      <c r="J7696" t="b">
        <v>1</v>
      </c>
      <c r="K7696">
        <f>YEAR(Table1[[#This Row],[Patient Admission Date]])</f>
        <v>2023</v>
      </c>
      <c r="L7696" t="str">
        <f>TEXT(Table1[[#This Row],[Patient Admission Date]],"mmm")</f>
        <v>Dec</v>
      </c>
      <c r="M7696" t="str">
        <f>TEXT(Table1[[#This Row],[Patient Admission Date]],"ddd")</f>
        <v>Mon</v>
      </c>
      <c r="N7696" t="str">
        <f>TEXT(INT(HOUR(Table1[[#This Row],[Patient Admission Date]])/3)*3,"00")&amp;"-"&amp;TEXT(INT(HOUR(Table1[[#This Row],[Patient Admission Date]])/3)*3+3,"00")</f>
        <v>18-21</v>
      </c>
      <c r="O7696" t="str" cm="1">
        <f t="array" ref="O7696">_xlfn.IFS(Table1[[#This Row],[Patient Age]]&lt;=14,"0-14",Table1[[#This Row],[Patient Age]]&lt;=29,"15-29",Table1[[#This Row],[Patient Age]]&lt;=44,"30-44",Table1[[#This Row],[Patient Age]]&lt;=59,"45-59",Table1[[#This Row],[Patient Age]]&lt;=74,"60-74",TRUE,"75+")</f>
        <v>0-14</v>
      </c>
      <c r="P7696" t="str" cm="1">
        <f t="array" ref="P7696">_xlfn.IFS(Table1[[#This Row],[Patient Waittime]]&lt;=15,"0-15",Table1[[#This Row],[Patient Waittime]]&lt;=30,"16-30",Table1[[#This Row],[Patient Waittime]]&lt;=45,"31-45",Table1[[#This Row],[Patient Waittime]]&lt;=60,"46-60",TRUE,"60+")</f>
        <v>31-45</v>
      </c>
      <c r="Q7696">
        <f>--(Table1[[#This Row],[Patient Waittime]]&lt;=30)</f>
        <v>0</v>
      </c>
      <c r="R7696">
        <f>--Table1[[#This Row],[Patient Admission Flag]]</f>
        <v>1</v>
      </c>
      <c r="S7696">
        <f>--AND(Table1[[#This Row],[WithinTarget]]=1,Table1[[#This Row],[Patient Satisfaction Score]]&gt;=7)</f>
        <v>0</v>
      </c>
      <c r="T7696" t="str">
        <f>IF(LEFT(Table1[[#This Row],[Patient Gender]],1)="F","Female","Male")</f>
        <v>Male</v>
      </c>
    </row>
    <row r="7697" spans="1:20" x14ac:dyDescent="0.3">
      <c r="A7697" t="s">
        <v>7801</v>
      </c>
      <c r="B7697" s="1">
        <v>45405.25277777778</v>
      </c>
      <c r="C7697" t="s">
        <v>9</v>
      </c>
      <c r="D7697">
        <v>17</v>
      </c>
      <c r="E7697" t="s">
        <v>18</v>
      </c>
      <c r="F7697" t="s">
        <v>11</v>
      </c>
      <c r="G7697" t="b">
        <v>1</v>
      </c>
      <c r="I7697">
        <v>35</v>
      </c>
      <c r="J7697" t="b">
        <v>1</v>
      </c>
      <c r="K7697">
        <f>YEAR(Table1[[#This Row],[Patient Admission Date]])</f>
        <v>2024</v>
      </c>
      <c r="L7697" t="str">
        <f>TEXT(Table1[[#This Row],[Patient Admission Date]],"mmm")</f>
        <v>Apr</v>
      </c>
      <c r="M7697" t="str">
        <f>TEXT(Table1[[#This Row],[Patient Admission Date]],"ddd")</f>
        <v>Tue</v>
      </c>
      <c r="N7697" t="str">
        <f>TEXT(INT(HOUR(Table1[[#This Row],[Patient Admission Date]])/3)*3,"00")&amp;"-"&amp;TEXT(INT(HOUR(Table1[[#This Row],[Patient Admission Date]])/3)*3+3,"00")</f>
        <v>06-09</v>
      </c>
      <c r="O7697" t="str" cm="1">
        <f t="array" ref="O7697">_xlfn.IFS(Table1[[#This Row],[Patient Age]]&lt;=14,"0-14",Table1[[#This Row],[Patient Age]]&lt;=29,"15-29",Table1[[#This Row],[Patient Age]]&lt;=44,"30-44",Table1[[#This Row],[Patient Age]]&lt;=59,"45-59",Table1[[#This Row],[Patient Age]]&lt;=74,"60-74",TRUE,"75+")</f>
        <v>15-29</v>
      </c>
      <c r="P7697" t="str" cm="1">
        <f t="array" ref="P7697">_xlfn.IFS(Table1[[#This Row],[Patient Waittime]]&lt;=15,"0-15",Table1[[#This Row],[Patient Waittime]]&lt;=30,"16-30",Table1[[#This Row],[Patient Waittime]]&lt;=45,"31-45",Table1[[#This Row],[Patient Waittime]]&lt;=60,"46-60",TRUE,"60+")</f>
        <v>31-45</v>
      </c>
      <c r="Q7697">
        <f>--(Table1[[#This Row],[Patient Waittime]]&lt;=30)</f>
        <v>0</v>
      </c>
      <c r="R7697">
        <f>--Table1[[#This Row],[Patient Admission Flag]]</f>
        <v>1</v>
      </c>
      <c r="S7697">
        <f>--AND(Table1[[#This Row],[WithinTarget]]=1,Table1[[#This Row],[Patient Satisfaction Score]]&gt;=7)</f>
        <v>0</v>
      </c>
      <c r="T7697" t="str">
        <f>IF(LEFT(Table1[[#This Row],[Patient Gender]],1)="F","Female","Male")</f>
        <v>Male</v>
      </c>
    </row>
    <row r="7698" spans="1:20" x14ac:dyDescent="0.3">
      <c r="A7698" t="s">
        <v>7802</v>
      </c>
      <c r="B7698" s="1">
        <v>45301.560416666667</v>
      </c>
      <c r="C7698" t="s">
        <v>9</v>
      </c>
      <c r="D7698">
        <v>26</v>
      </c>
      <c r="E7698" t="s">
        <v>18</v>
      </c>
      <c r="F7698" t="s">
        <v>11</v>
      </c>
      <c r="G7698" t="b">
        <v>1</v>
      </c>
      <c r="I7698">
        <v>42</v>
      </c>
      <c r="J7698" t="b">
        <v>1</v>
      </c>
      <c r="K7698">
        <f>YEAR(Table1[[#This Row],[Patient Admission Date]])</f>
        <v>2024</v>
      </c>
      <c r="L7698" t="str">
        <f>TEXT(Table1[[#This Row],[Patient Admission Date]],"mmm")</f>
        <v>Jan</v>
      </c>
      <c r="M7698" t="str">
        <f>TEXT(Table1[[#This Row],[Patient Admission Date]],"ddd")</f>
        <v>Wed</v>
      </c>
      <c r="N7698" t="str">
        <f>TEXT(INT(HOUR(Table1[[#This Row],[Patient Admission Date]])/3)*3,"00")&amp;"-"&amp;TEXT(INT(HOUR(Table1[[#This Row],[Patient Admission Date]])/3)*3+3,"00")</f>
        <v>12-15</v>
      </c>
      <c r="O7698" t="str" cm="1">
        <f t="array" ref="O7698">_xlfn.IFS(Table1[[#This Row],[Patient Age]]&lt;=14,"0-14",Table1[[#This Row],[Patient Age]]&lt;=29,"15-29",Table1[[#This Row],[Patient Age]]&lt;=44,"30-44",Table1[[#This Row],[Patient Age]]&lt;=59,"45-59",Table1[[#This Row],[Patient Age]]&lt;=74,"60-74",TRUE,"75+")</f>
        <v>15-29</v>
      </c>
      <c r="P7698" t="str" cm="1">
        <f t="array" ref="P7698">_xlfn.IFS(Table1[[#This Row],[Patient Waittime]]&lt;=15,"0-15",Table1[[#This Row],[Patient Waittime]]&lt;=30,"16-30",Table1[[#This Row],[Patient Waittime]]&lt;=45,"31-45",Table1[[#This Row],[Patient Waittime]]&lt;=60,"46-60",TRUE,"60+")</f>
        <v>31-45</v>
      </c>
      <c r="Q7698">
        <f>--(Table1[[#This Row],[Patient Waittime]]&lt;=30)</f>
        <v>0</v>
      </c>
      <c r="R7698">
        <f>--Table1[[#This Row],[Patient Admission Flag]]</f>
        <v>1</v>
      </c>
      <c r="S7698">
        <f>--AND(Table1[[#This Row],[WithinTarget]]=1,Table1[[#This Row],[Patient Satisfaction Score]]&gt;=7)</f>
        <v>0</v>
      </c>
      <c r="T7698" t="str">
        <f>IF(LEFT(Table1[[#This Row],[Patient Gender]],1)="F","Female","Male")</f>
        <v>Male</v>
      </c>
    </row>
    <row r="7699" spans="1:20" x14ac:dyDescent="0.3">
      <c r="A7699" t="s">
        <v>7803</v>
      </c>
      <c r="B7699" s="1">
        <v>45079.344444444447</v>
      </c>
      <c r="C7699" t="s">
        <v>9</v>
      </c>
      <c r="D7699">
        <v>68</v>
      </c>
      <c r="E7699" t="s">
        <v>18</v>
      </c>
      <c r="F7699" t="s">
        <v>11</v>
      </c>
      <c r="G7699" t="b">
        <v>1</v>
      </c>
      <c r="I7699">
        <v>46</v>
      </c>
      <c r="J7699" t="b">
        <v>1</v>
      </c>
      <c r="K7699">
        <f>YEAR(Table1[[#This Row],[Patient Admission Date]])</f>
        <v>2023</v>
      </c>
      <c r="L7699" t="str">
        <f>TEXT(Table1[[#This Row],[Patient Admission Date]],"mmm")</f>
        <v>Jun</v>
      </c>
      <c r="M7699" t="str">
        <f>TEXT(Table1[[#This Row],[Patient Admission Date]],"ddd")</f>
        <v>Fri</v>
      </c>
      <c r="N7699" t="str">
        <f>TEXT(INT(HOUR(Table1[[#This Row],[Patient Admission Date]])/3)*3,"00")&amp;"-"&amp;TEXT(INT(HOUR(Table1[[#This Row],[Patient Admission Date]])/3)*3+3,"00")</f>
        <v>06-09</v>
      </c>
      <c r="O7699" t="str" cm="1">
        <f t="array" ref="O7699">_xlfn.IFS(Table1[[#This Row],[Patient Age]]&lt;=14,"0-14",Table1[[#This Row],[Patient Age]]&lt;=29,"15-29",Table1[[#This Row],[Patient Age]]&lt;=44,"30-44",Table1[[#This Row],[Patient Age]]&lt;=59,"45-59",Table1[[#This Row],[Patient Age]]&lt;=74,"60-74",TRUE,"75+")</f>
        <v>60-74</v>
      </c>
      <c r="P7699" t="str" cm="1">
        <f t="array" ref="P7699">_xlfn.IFS(Table1[[#This Row],[Patient Waittime]]&lt;=15,"0-15",Table1[[#This Row],[Patient Waittime]]&lt;=30,"16-30",Table1[[#This Row],[Patient Waittime]]&lt;=45,"31-45",Table1[[#This Row],[Patient Waittime]]&lt;=60,"46-60",TRUE,"60+")</f>
        <v>46-60</v>
      </c>
      <c r="Q7699">
        <f>--(Table1[[#This Row],[Patient Waittime]]&lt;=30)</f>
        <v>0</v>
      </c>
      <c r="R7699">
        <f>--Table1[[#This Row],[Patient Admission Flag]]</f>
        <v>1</v>
      </c>
      <c r="S7699">
        <f>--AND(Table1[[#This Row],[WithinTarget]]=1,Table1[[#This Row],[Patient Satisfaction Score]]&gt;=7)</f>
        <v>0</v>
      </c>
      <c r="T7699" t="str">
        <f>IF(LEFT(Table1[[#This Row],[Patient Gender]],1)="F","Female","Male")</f>
        <v>Male</v>
      </c>
    </row>
    <row r="7700" spans="1:20" x14ac:dyDescent="0.3">
      <c r="A7700" t="s">
        <v>7804</v>
      </c>
      <c r="B7700" s="1">
        <v>45383.743750000001</v>
      </c>
      <c r="C7700" t="s">
        <v>9</v>
      </c>
      <c r="D7700">
        <v>59</v>
      </c>
      <c r="E7700" t="s">
        <v>18</v>
      </c>
      <c r="F7700" t="s">
        <v>11</v>
      </c>
      <c r="G7700" t="b">
        <v>1</v>
      </c>
      <c r="I7700">
        <v>20</v>
      </c>
      <c r="J7700" t="b">
        <v>1</v>
      </c>
      <c r="K7700">
        <f>YEAR(Table1[[#This Row],[Patient Admission Date]])</f>
        <v>2024</v>
      </c>
      <c r="L7700" t="str">
        <f>TEXT(Table1[[#This Row],[Patient Admission Date]],"mmm")</f>
        <v>Apr</v>
      </c>
      <c r="M7700" t="str">
        <f>TEXT(Table1[[#This Row],[Patient Admission Date]],"ddd")</f>
        <v>Mon</v>
      </c>
      <c r="N7700" t="str">
        <f>TEXT(INT(HOUR(Table1[[#This Row],[Patient Admission Date]])/3)*3,"00")&amp;"-"&amp;TEXT(INT(HOUR(Table1[[#This Row],[Patient Admission Date]])/3)*3+3,"00")</f>
        <v>15-18</v>
      </c>
      <c r="O7700" t="str" cm="1">
        <f t="array" ref="O7700">_xlfn.IFS(Table1[[#This Row],[Patient Age]]&lt;=14,"0-14",Table1[[#This Row],[Patient Age]]&lt;=29,"15-29",Table1[[#This Row],[Patient Age]]&lt;=44,"30-44",Table1[[#This Row],[Patient Age]]&lt;=59,"45-59",Table1[[#This Row],[Patient Age]]&lt;=74,"60-74",TRUE,"75+")</f>
        <v>45-59</v>
      </c>
      <c r="P7700" t="str" cm="1">
        <f t="array" ref="P7700">_xlfn.IFS(Table1[[#This Row],[Patient Waittime]]&lt;=15,"0-15",Table1[[#This Row],[Patient Waittime]]&lt;=30,"16-30",Table1[[#This Row],[Patient Waittime]]&lt;=45,"31-45",Table1[[#This Row],[Patient Waittime]]&lt;=60,"46-60",TRUE,"60+")</f>
        <v>16-30</v>
      </c>
      <c r="Q7700">
        <f>--(Table1[[#This Row],[Patient Waittime]]&lt;=30)</f>
        <v>1</v>
      </c>
      <c r="R7700">
        <f>--Table1[[#This Row],[Patient Admission Flag]]</f>
        <v>1</v>
      </c>
      <c r="S7700">
        <f>--AND(Table1[[#This Row],[WithinTarget]]=1,Table1[[#This Row],[Patient Satisfaction Score]]&gt;=7)</f>
        <v>0</v>
      </c>
      <c r="T7700" t="str">
        <f>IF(LEFT(Table1[[#This Row],[Patient Gender]],1)="F","Female","Male")</f>
        <v>Male</v>
      </c>
    </row>
    <row r="7701" spans="1:20" x14ac:dyDescent="0.3">
      <c r="A7701" t="s">
        <v>7805</v>
      </c>
      <c r="B7701" s="1">
        <v>45505.584027777775</v>
      </c>
      <c r="C7701" t="s">
        <v>9</v>
      </c>
      <c r="D7701">
        <v>12</v>
      </c>
      <c r="E7701" t="s">
        <v>18</v>
      </c>
      <c r="F7701" t="s">
        <v>11</v>
      </c>
      <c r="G7701" t="b">
        <v>1</v>
      </c>
      <c r="I7701">
        <v>28</v>
      </c>
      <c r="J7701" t="b">
        <v>1</v>
      </c>
      <c r="K7701">
        <f>YEAR(Table1[[#This Row],[Patient Admission Date]])</f>
        <v>2024</v>
      </c>
      <c r="L7701" t="str">
        <f>TEXT(Table1[[#This Row],[Patient Admission Date]],"mmm")</f>
        <v>Aug</v>
      </c>
      <c r="M7701" t="str">
        <f>TEXT(Table1[[#This Row],[Patient Admission Date]],"ddd")</f>
        <v>Thu</v>
      </c>
      <c r="N7701" t="str">
        <f>TEXT(INT(HOUR(Table1[[#This Row],[Patient Admission Date]])/3)*3,"00")&amp;"-"&amp;TEXT(INT(HOUR(Table1[[#This Row],[Patient Admission Date]])/3)*3+3,"00")</f>
        <v>12-15</v>
      </c>
      <c r="O7701" t="str" cm="1">
        <f t="array" ref="O7701">_xlfn.IFS(Table1[[#This Row],[Patient Age]]&lt;=14,"0-14",Table1[[#This Row],[Patient Age]]&lt;=29,"15-29",Table1[[#This Row],[Patient Age]]&lt;=44,"30-44",Table1[[#This Row],[Patient Age]]&lt;=59,"45-59",Table1[[#This Row],[Patient Age]]&lt;=74,"60-74",TRUE,"75+")</f>
        <v>0-14</v>
      </c>
      <c r="P7701" t="str" cm="1">
        <f t="array" ref="P7701">_xlfn.IFS(Table1[[#This Row],[Patient Waittime]]&lt;=15,"0-15",Table1[[#This Row],[Patient Waittime]]&lt;=30,"16-30",Table1[[#This Row],[Patient Waittime]]&lt;=45,"31-45",Table1[[#This Row],[Patient Waittime]]&lt;=60,"46-60",TRUE,"60+")</f>
        <v>16-30</v>
      </c>
      <c r="Q7701">
        <f>--(Table1[[#This Row],[Patient Waittime]]&lt;=30)</f>
        <v>1</v>
      </c>
      <c r="R7701">
        <f>--Table1[[#This Row],[Patient Admission Flag]]</f>
        <v>1</v>
      </c>
      <c r="S7701">
        <f>--AND(Table1[[#This Row],[WithinTarget]]=1,Table1[[#This Row],[Patient Satisfaction Score]]&gt;=7)</f>
        <v>0</v>
      </c>
      <c r="T7701" t="str">
        <f>IF(LEFT(Table1[[#This Row],[Patient Gender]],1)="F","Female","Male")</f>
        <v>Male</v>
      </c>
    </row>
    <row r="7702" spans="1:20" x14ac:dyDescent="0.3">
      <c r="A7702" t="s">
        <v>7806</v>
      </c>
      <c r="B7702" s="1">
        <v>45381.363194444442</v>
      </c>
      <c r="C7702" t="s">
        <v>9</v>
      </c>
      <c r="D7702">
        <v>13</v>
      </c>
      <c r="E7702" t="s">
        <v>18</v>
      </c>
      <c r="F7702" t="s">
        <v>11</v>
      </c>
      <c r="G7702" t="b">
        <v>1</v>
      </c>
      <c r="I7702">
        <v>31</v>
      </c>
      <c r="J7702" t="b">
        <v>1</v>
      </c>
      <c r="K7702">
        <f>YEAR(Table1[[#This Row],[Patient Admission Date]])</f>
        <v>2024</v>
      </c>
      <c r="L7702" t="str">
        <f>TEXT(Table1[[#This Row],[Patient Admission Date]],"mmm")</f>
        <v>Mar</v>
      </c>
      <c r="M7702" t="str">
        <f>TEXT(Table1[[#This Row],[Patient Admission Date]],"ddd")</f>
        <v>Sat</v>
      </c>
      <c r="N7702" t="str">
        <f>TEXT(INT(HOUR(Table1[[#This Row],[Patient Admission Date]])/3)*3,"00")&amp;"-"&amp;TEXT(INT(HOUR(Table1[[#This Row],[Patient Admission Date]])/3)*3+3,"00")</f>
        <v>06-09</v>
      </c>
      <c r="O7702" t="str" cm="1">
        <f t="array" ref="O7702">_xlfn.IFS(Table1[[#This Row],[Patient Age]]&lt;=14,"0-14",Table1[[#This Row],[Patient Age]]&lt;=29,"15-29",Table1[[#This Row],[Patient Age]]&lt;=44,"30-44",Table1[[#This Row],[Patient Age]]&lt;=59,"45-59",Table1[[#This Row],[Patient Age]]&lt;=74,"60-74",TRUE,"75+")</f>
        <v>0-14</v>
      </c>
      <c r="P7702" t="str" cm="1">
        <f t="array" ref="P7702">_xlfn.IFS(Table1[[#This Row],[Patient Waittime]]&lt;=15,"0-15",Table1[[#This Row],[Patient Waittime]]&lt;=30,"16-30",Table1[[#This Row],[Patient Waittime]]&lt;=45,"31-45",Table1[[#This Row],[Patient Waittime]]&lt;=60,"46-60",TRUE,"60+")</f>
        <v>31-45</v>
      </c>
      <c r="Q7702">
        <f>--(Table1[[#This Row],[Patient Waittime]]&lt;=30)</f>
        <v>0</v>
      </c>
      <c r="R7702">
        <f>--Table1[[#This Row],[Patient Admission Flag]]</f>
        <v>1</v>
      </c>
      <c r="S7702">
        <f>--AND(Table1[[#This Row],[WithinTarget]]=1,Table1[[#This Row],[Patient Satisfaction Score]]&gt;=7)</f>
        <v>0</v>
      </c>
      <c r="T7702" t="str">
        <f>IF(LEFT(Table1[[#This Row],[Patient Gender]],1)="F","Female","Male")</f>
        <v>Male</v>
      </c>
    </row>
    <row r="7703" spans="1:20" x14ac:dyDescent="0.3">
      <c r="A7703" t="s">
        <v>7807</v>
      </c>
      <c r="B7703" s="1">
        <v>45092.538888888892</v>
      </c>
      <c r="C7703" t="s">
        <v>9</v>
      </c>
      <c r="D7703">
        <v>4</v>
      </c>
      <c r="E7703" t="s">
        <v>18</v>
      </c>
      <c r="F7703" t="s">
        <v>11</v>
      </c>
      <c r="G7703" t="b">
        <v>1</v>
      </c>
      <c r="I7703">
        <v>33</v>
      </c>
      <c r="J7703" t="b">
        <v>1</v>
      </c>
      <c r="K7703">
        <f>YEAR(Table1[[#This Row],[Patient Admission Date]])</f>
        <v>2023</v>
      </c>
      <c r="L7703" t="str">
        <f>TEXT(Table1[[#This Row],[Patient Admission Date]],"mmm")</f>
        <v>Jun</v>
      </c>
      <c r="M7703" t="str">
        <f>TEXT(Table1[[#This Row],[Patient Admission Date]],"ddd")</f>
        <v>Thu</v>
      </c>
      <c r="N7703" t="str">
        <f>TEXT(INT(HOUR(Table1[[#This Row],[Patient Admission Date]])/3)*3,"00")&amp;"-"&amp;TEXT(INT(HOUR(Table1[[#This Row],[Patient Admission Date]])/3)*3+3,"00")</f>
        <v>12-15</v>
      </c>
      <c r="O7703" t="str" cm="1">
        <f t="array" ref="O7703">_xlfn.IFS(Table1[[#This Row],[Patient Age]]&lt;=14,"0-14",Table1[[#This Row],[Patient Age]]&lt;=29,"15-29",Table1[[#This Row],[Patient Age]]&lt;=44,"30-44",Table1[[#This Row],[Patient Age]]&lt;=59,"45-59",Table1[[#This Row],[Patient Age]]&lt;=74,"60-74",TRUE,"75+")</f>
        <v>0-14</v>
      </c>
      <c r="P7703" t="str" cm="1">
        <f t="array" ref="P7703">_xlfn.IFS(Table1[[#This Row],[Patient Waittime]]&lt;=15,"0-15",Table1[[#This Row],[Patient Waittime]]&lt;=30,"16-30",Table1[[#This Row],[Patient Waittime]]&lt;=45,"31-45",Table1[[#This Row],[Patient Waittime]]&lt;=60,"46-60",TRUE,"60+")</f>
        <v>31-45</v>
      </c>
      <c r="Q7703">
        <f>--(Table1[[#This Row],[Patient Waittime]]&lt;=30)</f>
        <v>0</v>
      </c>
      <c r="R7703">
        <f>--Table1[[#This Row],[Patient Admission Flag]]</f>
        <v>1</v>
      </c>
      <c r="S7703">
        <f>--AND(Table1[[#This Row],[WithinTarget]]=1,Table1[[#This Row],[Patient Satisfaction Score]]&gt;=7)</f>
        <v>0</v>
      </c>
      <c r="T7703" t="str">
        <f>IF(LEFT(Table1[[#This Row],[Patient Gender]],1)="F","Female","Male")</f>
        <v>Male</v>
      </c>
    </row>
    <row r="7704" spans="1:20" x14ac:dyDescent="0.3">
      <c r="A7704" t="s">
        <v>7808</v>
      </c>
      <c r="B7704" s="1">
        <v>45415.527083333334</v>
      </c>
      <c r="C7704" t="s">
        <v>9</v>
      </c>
      <c r="D7704">
        <v>55</v>
      </c>
      <c r="E7704" t="s">
        <v>18</v>
      </c>
      <c r="F7704" t="s">
        <v>11</v>
      </c>
      <c r="G7704" t="b">
        <v>1</v>
      </c>
      <c r="I7704">
        <v>36</v>
      </c>
      <c r="J7704" t="b">
        <v>1</v>
      </c>
      <c r="K7704">
        <f>YEAR(Table1[[#This Row],[Patient Admission Date]])</f>
        <v>2024</v>
      </c>
      <c r="L7704" t="str">
        <f>TEXT(Table1[[#This Row],[Patient Admission Date]],"mmm")</f>
        <v>May</v>
      </c>
      <c r="M7704" t="str">
        <f>TEXT(Table1[[#This Row],[Patient Admission Date]],"ddd")</f>
        <v>Fri</v>
      </c>
      <c r="N7704" t="str">
        <f>TEXT(INT(HOUR(Table1[[#This Row],[Patient Admission Date]])/3)*3,"00")&amp;"-"&amp;TEXT(INT(HOUR(Table1[[#This Row],[Patient Admission Date]])/3)*3+3,"00")</f>
        <v>12-15</v>
      </c>
      <c r="O7704" t="str" cm="1">
        <f t="array" ref="O7704">_xlfn.IFS(Table1[[#This Row],[Patient Age]]&lt;=14,"0-14",Table1[[#This Row],[Patient Age]]&lt;=29,"15-29",Table1[[#This Row],[Patient Age]]&lt;=44,"30-44",Table1[[#This Row],[Patient Age]]&lt;=59,"45-59",Table1[[#This Row],[Patient Age]]&lt;=74,"60-74",TRUE,"75+")</f>
        <v>45-59</v>
      </c>
      <c r="P7704" t="str" cm="1">
        <f t="array" ref="P7704">_xlfn.IFS(Table1[[#This Row],[Patient Waittime]]&lt;=15,"0-15",Table1[[#This Row],[Patient Waittime]]&lt;=30,"16-30",Table1[[#This Row],[Patient Waittime]]&lt;=45,"31-45",Table1[[#This Row],[Patient Waittime]]&lt;=60,"46-60",TRUE,"60+")</f>
        <v>31-45</v>
      </c>
      <c r="Q7704">
        <f>--(Table1[[#This Row],[Patient Waittime]]&lt;=30)</f>
        <v>0</v>
      </c>
      <c r="R7704">
        <f>--Table1[[#This Row],[Patient Admission Flag]]</f>
        <v>1</v>
      </c>
      <c r="S7704">
        <f>--AND(Table1[[#This Row],[WithinTarget]]=1,Table1[[#This Row],[Patient Satisfaction Score]]&gt;=7)</f>
        <v>0</v>
      </c>
      <c r="T7704" t="str">
        <f>IF(LEFT(Table1[[#This Row],[Patient Gender]],1)="F","Female","Male")</f>
        <v>Male</v>
      </c>
    </row>
    <row r="7705" spans="1:20" x14ac:dyDescent="0.3">
      <c r="A7705" t="s">
        <v>7809</v>
      </c>
      <c r="B7705" s="1">
        <v>45211.276388888888</v>
      </c>
      <c r="C7705" t="s">
        <v>9</v>
      </c>
      <c r="D7705">
        <v>69</v>
      </c>
      <c r="E7705" t="s">
        <v>18</v>
      </c>
      <c r="F7705" t="s">
        <v>11</v>
      </c>
      <c r="G7705" t="b">
        <v>1</v>
      </c>
      <c r="I7705">
        <v>59</v>
      </c>
      <c r="J7705" t="b">
        <v>1</v>
      </c>
      <c r="K7705">
        <f>YEAR(Table1[[#This Row],[Patient Admission Date]])</f>
        <v>2023</v>
      </c>
      <c r="L7705" t="str">
        <f>TEXT(Table1[[#This Row],[Patient Admission Date]],"mmm")</f>
        <v>Oct</v>
      </c>
      <c r="M7705" t="str">
        <f>TEXT(Table1[[#This Row],[Patient Admission Date]],"ddd")</f>
        <v>Thu</v>
      </c>
      <c r="N7705" t="str">
        <f>TEXT(INT(HOUR(Table1[[#This Row],[Patient Admission Date]])/3)*3,"00")&amp;"-"&amp;TEXT(INT(HOUR(Table1[[#This Row],[Patient Admission Date]])/3)*3+3,"00")</f>
        <v>06-09</v>
      </c>
      <c r="O7705" t="str" cm="1">
        <f t="array" ref="O7705">_xlfn.IFS(Table1[[#This Row],[Patient Age]]&lt;=14,"0-14",Table1[[#This Row],[Patient Age]]&lt;=29,"15-29",Table1[[#This Row],[Patient Age]]&lt;=44,"30-44",Table1[[#This Row],[Patient Age]]&lt;=59,"45-59",Table1[[#This Row],[Patient Age]]&lt;=74,"60-74",TRUE,"75+")</f>
        <v>60-74</v>
      </c>
      <c r="P7705" t="str" cm="1">
        <f t="array" ref="P7705">_xlfn.IFS(Table1[[#This Row],[Patient Waittime]]&lt;=15,"0-15",Table1[[#This Row],[Patient Waittime]]&lt;=30,"16-30",Table1[[#This Row],[Patient Waittime]]&lt;=45,"31-45",Table1[[#This Row],[Patient Waittime]]&lt;=60,"46-60",TRUE,"60+")</f>
        <v>46-60</v>
      </c>
      <c r="Q7705">
        <f>--(Table1[[#This Row],[Patient Waittime]]&lt;=30)</f>
        <v>0</v>
      </c>
      <c r="R7705">
        <f>--Table1[[#This Row],[Patient Admission Flag]]</f>
        <v>1</v>
      </c>
      <c r="S7705">
        <f>--AND(Table1[[#This Row],[WithinTarget]]=1,Table1[[#This Row],[Patient Satisfaction Score]]&gt;=7)</f>
        <v>0</v>
      </c>
      <c r="T7705" t="str">
        <f>IF(LEFT(Table1[[#This Row],[Patient Gender]],1)="F","Female","Male")</f>
        <v>Male</v>
      </c>
    </row>
    <row r="7706" spans="1:20" x14ac:dyDescent="0.3">
      <c r="A7706" t="s">
        <v>7810</v>
      </c>
      <c r="B7706" s="1">
        <v>45078.731249999997</v>
      </c>
      <c r="C7706" t="s">
        <v>9</v>
      </c>
      <c r="D7706">
        <v>73</v>
      </c>
      <c r="E7706" t="s">
        <v>18</v>
      </c>
      <c r="F7706" t="s">
        <v>11</v>
      </c>
      <c r="G7706" t="b">
        <v>1</v>
      </c>
      <c r="I7706">
        <v>18</v>
      </c>
      <c r="J7706" t="b">
        <v>1</v>
      </c>
      <c r="K7706">
        <f>YEAR(Table1[[#This Row],[Patient Admission Date]])</f>
        <v>2023</v>
      </c>
      <c r="L7706" t="str">
        <f>TEXT(Table1[[#This Row],[Patient Admission Date]],"mmm")</f>
        <v>Jun</v>
      </c>
      <c r="M7706" t="str">
        <f>TEXT(Table1[[#This Row],[Patient Admission Date]],"ddd")</f>
        <v>Thu</v>
      </c>
      <c r="N7706" t="str">
        <f>TEXT(INT(HOUR(Table1[[#This Row],[Patient Admission Date]])/3)*3,"00")&amp;"-"&amp;TEXT(INT(HOUR(Table1[[#This Row],[Patient Admission Date]])/3)*3+3,"00")</f>
        <v>15-18</v>
      </c>
      <c r="O7706" t="str" cm="1">
        <f t="array" ref="O7706">_xlfn.IFS(Table1[[#This Row],[Patient Age]]&lt;=14,"0-14",Table1[[#This Row],[Patient Age]]&lt;=29,"15-29",Table1[[#This Row],[Patient Age]]&lt;=44,"30-44",Table1[[#This Row],[Patient Age]]&lt;=59,"45-59",Table1[[#This Row],[Patient Age]]&lt;=74,"60-74",TRUE,"75+")</f>
        <v>60-74</v>
      </c>
      <c r="P7706" t="str" cm="1">
        <f t="array" ref="P7706">_xlfn.IFS(Table1[[#This Row],[Patient Waittime]]&lt;=15,"0-15",Table1[[#This Row],[Patient Waittime]]&lt;=30,"16-30",Table1[[#This Row],[Patient Waittime]]&lt;=45,"31-45",Table1[[#This Row],[Patient Waittime]]&lt;=60,"46-60",TRUE,"60+")</f>
        <v>16-30</v>
      </c>
      <c r="Q7706">
        <f>--(Table1[[#This Row],[Patient Waittime]]&lt;=30)</f>
        <v>1</v>
      </c>
      <c r="R7706">
        <f>--Table1[[#This Row],[Patient Admission Flag]]</f>
        <v>1</v>
      </c>
      <c r="S7706">
        <f>--AND(Table1[[#This Row],[WithinTarget]]=1,Table1[[#This Row],[Patient Satisfaction Score]]&gt;=7)</f>
        <v>0</v>
      </c>
      <c r="T7706" t="str">
        <f>IF(LEFT(Table1[[#This Row],[Patient Gender]],1)="F","Female","Male")</f>
        <v>Male</v>
      </c>
    </row>
    <row r="7707" spans="1:20" x14ac:dyDescent="0.3">
      <c r="A7707" t="s">
        <v>7811</v>
      </c>
      <c r="B7707" s="1">
        <v>45466.993750000001</v>
      </c>
      <c r="C7707" t="s">
        <v>9</v>
      </c>
      <c r="D7707">
        <v>54</v>
      </c>
      <c r="E7707" t="s">
        <v>18</v>
      </c>
      <c r="F7707" t="s">
        <v>11</v>
      </c>
      <c r="G7707" t="b">
        <v>1</v>
      </c>
      <c r="I7707">
        <v>19</v>
      </c>
      <c r="J7707" t="b">
        <v>1</v>
      </c>
      <c r="K7707">
        <f>YEAR(Table1[[#This Row],[Patient Admission Date]])</f>
        <v>2024</v>
      </c>
      <c r="L7707" t="str">
        <f>TEXT(Table1[[#This Row],[Patient Admission Date]],"mmm")</f>
        <v>Jun</v>
      </c>
      <c r="M7707" t="str">
        <f>TEXT(Table1[[#This Row],[Patient Admission Date]],"ddd")</f>
        <v>Sun</v>
      </c>
      <c r="N7707" t="str">
        <f>TEXT(INT(HOUR(Table1[[#This Row],[Patient Admission Date]])/3)*3,"00")&amp;"-"&amp;TEXT(INT(HOUR(Table1[[#This Row],[Patient Admission Date]])/3)*3+3,"00")</f>
        <v>21-24</v>
      </c>
      <c r="O7707" t="str" cm="1">
        <f t="array" ref="O7707">_xlfn.IFS(Table1[[#This Row],[Patient Age]]&lt;=14,"0-14",Table1[[#This Row],[Patient Age]]&lt;=29,"15-29",Table1[[#This Row],[Patient Age]]&lt;=44,"30-44",Table1[[#This Row],[Patient Age]]&lt;=59,"45-59",Table1[[#This Row],[Patient Age]]&lt;=74,"60-74",TRUE,"75+")</f>
        <v>45-59</v>
      </c>
      <c r="P7707" t="str" cm="1">
        <f t="array" ref="P7707">_xlfn.IFS(Table1[[#This Row],[Patient Waittime]]&lt;=15,"0-15",Table1[[#This Row],[Patient Waittime]]&lt;=30,"16-30",Table1[[#This Row],[Patient Waittime]]&lt;=45,"31-45",Table1[[#This Row],[Patient Waittime]]&lt;=60,"46-60",TRUE,"60+")</f>
        <v>16-30</v>
      </c>
      <c r="Q7707">
        <f>--(Table1[[#This Row],[Patient Waittime]]&lt;=30)</f>
        <v>1</v>
      </c>
      <c r="R7707">
        <f>--Table1[[#This Row],[Patient Admission Flag]]</f>
        <v>1</v>
      </c>
      <c r="S7707">
        <f>--AND(Table1[[#This Row],[WithinTarget]]=1,Table1[[#This Row],[Patient Satisfaction Score]]&gt;=7)</f>
        <v>0</v>
      </c>
      <c r="T7707" t="str">
        <f>IF(LEFT(Table1[[#This Row],[Patient Gender]],1)="F","Female","Male")</f>
        <v>Male</v>
      </c>
    </row>
    <row r="7708" spans="1:20" x14ac:dyDescent="0.3">
      <c r="A7708" t="s">
        <v>7812</v>
      </c>
      <c r="B7708" s="1">
        <v>45291.961805555555</v>
      </c>
      <c r="C7708" t="s">
        <v>9</v>
      </c>
      <c r="D7708">
        <v>7</v>
      </c>
      <c r="E7708" t="s">
        <v>18</v>
      </c>
      <c r="F7708" t="s">
        <v>11</v>
      </c>
      <c r="G7708" t="b">
        <v>1</v>
      </c>
      <c r="I7708">
        <v>31</v>
      </c>
      <c r="J7708" t="b">
        <v>1</v>
      </c>
      <c r="K7708">
        <f>YEAR(Table1[[#This Row],[Patient Admission Date]])</f>
        <v>2023</v>
      </c>
      <c r="L7708" t="str">
        <f>TEXT(Table1[[#This Row],[Patient Admission Date]],"mmm")</f>
        <v>Dec</v>
      </c>
      <c r="M7708" t="str">
        <f>TEXT(Table1[[#This Row],[Patient Admission Date]],"ddd")</f>
        <v>Sun</v>
      </c>
      <c r="N7708" t="str">
        <f>TEXT(INT(HOUR(Table1[[#This Row],[Patient Admission Date]])/3)*3,"00")&amp;"-"&amp;TEXT(INT(HOUR(Table1[[#This Row],[Patient Admission Date]])/3)*3+3,"00")</f>
        <v>21-24</v>
      </c>
      <c r="O7708" t="str" cm="1">
        <f t="array" ref="O7708">_xlfn.IFS(Table1[[#This Row],[Patient Age]]&lt;=14,"0-14",Table1[[#This Row],[Patient Age]]&lt;=29,"15-29",Table1[[#This Row],[Patient Age]]&lt;=44,"30-44",Table1[[#This Row],[Patient Age]]&lt;=59,"45-59",Table1[[#This Row],[Patient Age]]&lt;=74,"60-74",TRUE,"75+")</f>
        <v>0-14</v>
      </c>
      <c r="P7708" t="str" cm="1">
        <f t="array" ref="P7708">_xlfn.IFS(Table1[[#This Row],[Patient Waittime]]&lt;=15,"0-15",Table1[[#This Row],[Patient Waittime]]&lt;=30,"16-30",Table1[[#This Row],[Patient Waittime]]&lt;=45,"31-45",Table1[[#This Row],[Patient Waittime]]&lt;=60,"46-60",TRUE,"60+")</f>
        <v>31-45</v>
      </c>
      <c r="Q7708">
        <f>--(Table1[[#This Row],[Patient Waittime]]&lt;=30)</f>
        <v>0</v>
      </c>
      <c r="R7708">
        <f>--Table1[[#This Row],[Patient Admission Flag]]</f>
        <v>1</v>
      </c>
      <c r="S7708">
        <f>--AND(Table1[[#This Row],[WithinTarget]]=1,Table1[[#This Row],[Patient Satisfaction Score]]&gt;=7)</f>
        <v>0</v>
      </c>
      <c r="T7708" t="str">
        <f>IF(LEFT(Table1[[#This Row],[Patient Gender]],1)="F","Female","Male")</f>
        <v>Male</v>
      </c>
    </row>
    <row r="7709" spans="1:20" x14ac:dyDescent="0.3">
      <c r="A7709" t="s">
        <v>7813</v>
      </c>
      <c r="B7709" s="1">
        <v>45353.531944444447</v>
      </c>
      <c r="C7709" t="s">
        <v>9</v>
      </c>
      <c r="D7709">
        <v>21</v>
      </c>
      <c r="E7709" t="s">
        <v>18</v>
      </c>
      <c r="F7709" t="s">
        <v>11</v>
      </c>
      <c r="G7709" t="b">
        <v>1</v>
      </c>
      <c r="I7709">
        <v>48</v>
      </c>
      <c r="J7709" t="b">
        <v>1</v>
      </c>
      <c r="K7709">
        <f>YEAR(Table1[[#This Row],[Patient Admission Date]])</f>
        <v>2024</v>
      </c>
      <c r="L7709" t="str">
        <f>TEXT(Table1[[#This Row],[Patient Admission Date]],"mmm")</f>
        <v>Mar</v>
      </c>
      <c r="M7709" t="str">
        <f>TEXT(Table1[[#This Row],[Patient Admission Date]],"ddd")</f>
        <v>Sat</v>
      </c>
      <c r="N7709" t="str">
        <f>TEXT(INT(HOUR(Table1[[#This Row],[Patient Admission Date]])/3)*3,"00")&amp;"-"&amp;TEXT(INT(HOUR(Table1[[#This Row],[Patient Admission Date]])/3)*3+3,"00")</f>
        <v>12-15</v>
      </c>
      <c r="O7709" t="str" cm="1">
        <f t="array" ref="O7709">_xlfn.IFS(Table1[[#This Row],[Patient Age]]&lt;=14,"0-14",Table1[[#This Row],[Patient Age]]&lt;=29,"15-29",Table1[[#This Row],[Patient Age]]&lt;=44,"30-44",Table1[[#This Row],[Patient Age]]&lt;=59,"45-59",Table1[[#This Row],[Patient Age]]&lt;=74,"60-74",TRUE,"75+")</f>
        <v>15-29</v>
      </c>
      <c r="P7709" t="str" cm="1">
        <f t="array" ref="P7709">_xlfn.IFS(Table1[[#This Row],[Patient Waittime]]&lt;=15,"0-15",Table1[[#This Row],[Patient Waittime]]&lt;=30,"16-30",Table1[[#This Row],[Patient Waittime]]&lt;=45,"31-45",Table1[[#This Row],[Patient Waittime]]&lt;=60,"46-60",TRUE,"60+")</f>
        <v>46-60</v>
      </c>
      <c r="Q7709">
        <f>--(Table1[[#This Row],[Patient Waittime]]&lt;=30)</f>
        <v>0</v>
      </c>
      <c r="R7709">
        <f>--Table1[[#This Row],[Patient Admission Flag]]</f>
        <v>1</v>
      </c>
      <c r="S7709">
        <f>--AND(Table1[[#This Row],[WithinTarget]]=1,Table1[[#This Row],[Patient Satisfaction Score]]&gt;=7)</f>
        <v>0</v>
      </c>
      <c r="T7709" t="str">
        <f>IF(LEFT(Table1[[#This Row],[Patient Gender]],1)="F","Female","Male")</f>
        <v>Male</v>
      </c>
    </row>
    <row r="7710" spans="1:20" x14ac:dyDescent="0.3">
      <c r="A7710" t="s">
        <v>7814</v>
      </c>
      <c r="B7710" s="1">
        <v>45135.297222222223</v>
      </c>
      <c r="C7710" t="s">
        <v>9</v>
      </c>
      <c r="D7710">
        <v>9</v>
      </c>
      <c r="E7710" t="s">
        <v>18</v>
      </c>
      <c r="F7710" t="s">
        <v>11</v>
      </c>
      <c r="G7710" t="b">
        <v>1</v>
      </c>
      <c r="I7710">
        <v>60</v>
      </c>
      <c r="J7710" t="b">
        <v>1</v>
      </c>
      <c r="K7710">
        <f>YEAR(Table1[[#This Row],[Patient Admission Date]])</f>
        <v>2023</v>
      </c>
      <c r="L7710" t="str">
        <f>TEXT(Table1[[#This Row],[Patient Admission Date]],"mmm")</f>
        <v>Jul</v>
      </c>
      <c r="M7710" t="str">
        <f>TEXT(Table1[[#This Row],[Patient Admission Date]],"ddd")</f>
        <v>Fri</v>
      </c>
      <c r="N7710" t="str">
        <f>TEXT(INT(HOUR(Table1[[#This Row],[Patient Admission Date]])/3)*3,"00")&amp;"-"&amp;TEXT(INT(HOUR(Table1[[#This Row],[Patient Admission Date]])/3)*3+3,"00")</f>
        <v>06-09</v>
      </c>
      <c r="O7710" t="str" cm="1">
        <f t="array" ref="O7710">_xlfn.IFS(Table1[[#This Row],[Patient Age]]&lt;=14,"0-14",Table1[[#This Row],[Patient Age]]&lt;=29,"15-29",Table1[[#This Row],[Patient Age]]&lt;=44,"30-44",Table1[[#This Row],[Patient Age]]&lt;=59,"45-59",Table1[[#This Row],[Patient Age]]&lt;=74,"60-74",TRUE,"75+")</f>
        <v>0-14</v>
      </c>
      <c r="P7710" t="str" cm="1">
        <f t="array" ref="P7710">_xlfn.IFS(Table1[[#This Row],[Patient Waittime]]&lt;=15,"0-15",Table1[[#This Row],[Patient Waittime]]&lt;=30,"16-30",Table1[[#This Row],[Patient Waittime]]&lt;=45,"31-45",Table1[[#This Row],[Patient Waittime]]&lt;=60,"46-60",TRUE,"60+")</f>
        <v>46-60</v>
      </c>
      <c r="Q7710">
        <f>--(Table1[[#This Row],[Patient Waittime]]&lt;=30)</f>
        <v>0</v>
      </c>
      <c r="R7710">
        <f>--Table1[[#This Row],[Patient Admission Flag]]</f>
        <v>1</v>
      </c>
      <c r="S7710">
        <f>--AND(Table1[[#This Row],[WithinTarget]]=1,Table1[[#This Row],[Patient Satisfaction Score]]&gt;=7)</f>
        <v>0</v>
      </c>
      <c r="T7710" t="str">
        <f>IF(LEFT(Table1[[#This Row],[Patient Gender]],1)="F","Female","Male")</f>
        <v>Male</v>
      </c>
    </row>
    <row r="7711" spans="1:20" x14ac:dyDescent="0.3">
      <c r="A7711" t="s">
        <v>7815</v>
      </c>
      <c r="B7711" s="1">
        <v>45139.634027777778</v>
      </c>
      <c r="C7711" t="s">
        <v>9</v>
      </c>
      <c r="D7711">
        <v>63</v>
      </c>
      <c r="E7711" t="s">
        <v>18</v>
      </c>
      <c r="F7711" t="s">
        <v>11</v>
      </c>
      <c r="G7711" t="b">
        <v>1</v>
      </c>
      <c r="I7711">
        <v>47</v>
      </c>
      <c r="J7711" t="b">
        <v>1</v>
      </c>
      <c r="K7711">
        <f>YEAR(Table1[[#This Row],[Patient Admission Date]])</f>
        <v>2023</v>
      </c>
      <c r="L7711" t="str">
        <f>TEXT(Table1[[#This Row],[Patient Admission Date]],"mmm")</f>
        <v>Aug</v>
      </c>
      <c r="M7711" t="str">
        <f>TEXT(Table1[[#This Row],[Patient Admission Date]],"ddd")</f>
        <v>Tue</v>
      </c>
      <c r="N7711" t="str">
        <f>TEXT(INT(HOUR(Table1[[#This Row],[Patient Admission Date]])/3)*3,"00")&amp;"-"&amp;TEXT(INT(HOUR(Table1[[#This Row],[Patient Admission Date]])/3)*3+3,"00")</f>
        <v>15-18</v>
      </c>
      <c r="O7711" t="str" cm="1">
        <f t="array" ref="O7711">_xlfn.IFS(Table1[[#This Row],[Patient Age]]&lt;=14,"0-14",Table1[[#This Row],[Patient Age]]&lt;=29,"15-29",Table1[[#This Row],[Patient Age]]&lt;=44,"30-44",Table1[[#This Row],[Patient Age]]&lt;=59,"45-59",Table1[[#This Row],[Patient Age]]&lt;=74,"60-74",TRUE,"75+")</f>
        <v>60-74</v>
      </c>
      <c r="P7711" t="str" cm="1">
        <f t="array" ref="P7711">_xlfn.IFS(Table1[[#This Row],[Patient Waittime]]&lt;=15,"0-15",Table1[[#This Row],[Patient Waittime]]&lt;=30,"16-30",Table1[[#This Row],[Patient Waittime]]&lt;=45,"31-45",Table1[[#This Row],[Patient Waittime]]&lt;=60,"46-60",TRUE,"60+")</f>
        <v>46-60</v>
      </c>
      <c r="Q7711">
        <f>--(Table1[[#This Row],[Patient Waittime]]&lt;=30)</f>
        <v>0</v>
      </c>
      <c r="R7711">
        <f>--Table1[[#This Row],[Patient Admission Flag]]</f>
        <v>1</v>
      </c>
      <c r="S7711">
        <f>--AND(Table1[[#This Row],[WithinTarget]]=1,Table1[[#This Row],[Patient Satisfaction Score]]&gt;=7)</f>
        <v>0</v>
      </c>
      <c r="T7711" t="str">
        <f>IF(LEFT(Table1[[#This Row],[Patient Gender]],1)="F","Female","Male")</f>
        <v>Male</v>
      </c>
    </row>
    <row r="7712" spans="1:20" x14ac:dyDescent="0.3">
      <c r="A7712" t="s">
        <v>7816</v>
      </c>
      <c r="B7712" s="1">
        <v>45491.602083333331</v>
      </c>
      <c r="C7712" t="s">
        <v>9</v>
      </c>
      <c r="D7712">
        <v>42</v>
      </c>
      <c r="E7712" t="s">
        <v>18</v>
      </c>
      <c r="F7712" t="s">
        <v>11</v>
      </c>
      <c r="G7712" t="b">
        <v>1</v>
      </c>
      <c r="I7712">
        <v>59</v>
      </c>
      <c r="J7712" t="b">
        <v>1</v>
      </c>
      <c r="K7712">
        <f>YEAR(Table1[[#This Row],[Patient Admission Date]])</f>
        <v>2024</v>
      </c>
      <c r="L7712" t="str">
        <f>TEXT(Table1[[#This Row],[Patient Admission Date]],"mmm")</f>
        <v>Jul</v>
      </c>
      <c r="M7712" t="str">
        <f>TEXT(Table1[[#This Row],[Patient Admission Date]],"ddd")</f>
        <v>Thu</v>
      </c>
      <c r="N7712" t="str">
        <f>TEXT(INT(HOUR(Table1[[#This Row],[Patient Admission Date]])/3)*3,"00")&amp;"-"&amp;TEXT(INT(HOUR(Table1[[#This Row],[Patient Admission Date]])/3)*3+3,"00")</f>
        <v>12-15</v>
      </c>
      <c r="O7712" t="str" cm="1">
        <f t="array" ref="O7712">_xlfn.IFS(Table1[[#This Row],[Patient Age]]&lt;=14,"0-14",Table1[[#This Row],[Patient Age]]&lt;=29,"15-29",Table1[[#This Row],[Patient Age]]&lt;=44,"30-44",Table1[[#This Row],[Patient Age]]&lt;=59,"45-59",Table1[[#This Row],[Patient Age]]&lt;=74,"60-74",TRUE,"75+")</f>
        <v>30-44</v>
      </c>
      <c r="P7712" t="str" cm="1">
        <f t="array" ref="P7712">_xlfn.IFS(Table1[[#This Row],[Patient Waittime]]&lt;=15,"0-15",Table1[[#This Row],[Patient Waittime]]&lt;=30,"16-30",Table1[[#This Row],[Patient Waittime]]&lt;=45,"31-45",Table1[[#This Row],[Patient Waittime]]&lt;=60,"46-60",TRUE,"60+")</f>
        <v>46-60</v>
      </c>
      <c r="Q7712">
        <f>--(Table1[[#This Row],[Patient Waittime]]&lt;=30)</f>
        <v>0</v>
      </c>
      <c r="R7712">
        <f>--Table1[[#This Row],[Patient Admission Flag]]</f>
        <v>1</v>
      </c>
      <c r="S7712">
        <f>--AND(Table1[[#This Row],[WithinTarget]]=1,Table1[[#This Row],[Patient Satisfaction Score]]&gt;=7)</f>
        <v>0</v>
      </c>
      <c r="T7712" t="str">
        <f>IF(LEFT(Table1[[#This Row],[Patient Gender]],1)="F","Female","Male")</f>
        <v>Male</v>
      </c>
    </row>
    <row r="7713" spans="1:20" x14ac:dyDescent="0.3">
      <c r="A7713" t="s">
        <v>7817</v>
      </c>
      <c r="B7713" s="1">
        <v>45346.318749999999</v>
      </c>
      <c r="C7713" t="s">
        <v>9</v>
      </c>
      <c r="D7713">
        <v>20</v>
      </c>
      <c r="E7713" t="s">
        <v>18</v>
      </c>
      <c r="F7713" t="s">
        <v>11</v>
      </c>
      <c r="G7713" t="b">
        <v>1</v>
      </c>
      <c r="I7713">
        <v>43</v>
      </c>
      <c r="J7713" t="b">
        <v>1</v>
      </c>
      <c r="K7713">
        <f>YEAR(Table1[[#This Row],[Patient Admission Date]])</f>
        <v>2024</v>
      </c>
      <c r="L7713" t="str">
        <f>TEXT(Table1[[#This Row],[Patient Admission Date]],"mmm")</f>
        <v>Feb</v>
      </c>
      <c r="M7713" t="str">
        <f>TEXT(Table1[[#This Row],[Patient Admission Date]],"ddd")</f>
        <v>Sat</v>
      </c>
      <c r="N7713" t="str">
        <f>TEXT(INT(HOUR(Table1[[#This Row],[Patient Admission Date]])/3)*3,"00")&amp;"-"&amp;TEXT(INT(HOUR(Table1[[#This Row],[Patient Admission Date]])/3)*3+3,"00")</f>
        <v>06-09</v>
      </c>
      <c r="O7713" t="str" cm="1">
        <f t="array" ref="O7713">_xlfn.IFS(Table1[[#This Row],[Patient Age]]&lt;=14,"0-14",Table1[[#This Row],[Patient Age]]&lt;=29,"15-29",Table1[[#This Row],[Patient Age]]&lt;=44,"30-44",Table1[[#This Row],[Patient Age]]&lt;=59,"45-59",Table1[[#This Row],[Patient Age]]&lt;=74,"60-74",TRUE,"75+")</f>
        <v>15-29</v>
      </c>
      <c r="P7713" t="str" cm="1">
        <f t="array" ref="P7713">_xlfn.IFS(Table1[[#This Row],[Patient Waittime]]&lt;=15,"0-15",Table1[[#This Row],[Patient Waittime]]&lt;=30,"16-30",Table1[[#This Row],[Patient Waittime]]&lt;=45,"31-45",Table1[[#This Row],[Patient Waittime]]&lt;=60,"46-60",TRUE,"60+")</f>
        <v>31-45</v>
      </c>
      <c r="Q7713">
        <f>--(Table1[[#This Row],[Patient Waittime]]&lt;=30)</f>
        <v>0</v>
      </c>
      <c r="R7713">
        <f>--Table1[[#This Row],[Patient Admission Flag]]</f>
        <v>1</v>
      </c>
      <c r="S7713">
        <f>--AND(Table1[[#This Row],[WithinTarget]]=1,Table1[[#This Row],[Patient Satisfaction Score]]&gt;=7)</f>
        <v>0</v>
      </c>
      <c r="T7713" t="str">
        <f>IF(LEFT(Table1[[#This Row],[Patient Gender]],1)="F","Female","Male")</f>
        <v>Male</v>
      </c>
    </row>
    <row r="7714" spans="1:20" x14ac:dyDescent="0.3">
      <c r="A7714" t="s">
        <v>7818</v>
      </c>
      <c r="B7714" s="1">
        <v>45370.798611111109</v>
      </c>
      <c r="C7714" t="s">
        <v>9</v>
      </c>
      <c r="D7714">
        <v>4</v>
      </c>
      <c r="E7714" t="s">
        <v>18</v>
      </c>
      <c r="F7714" t="s">
        <v>11</v>
      </c>
      <c r="G7714" t="b">
        <v>1</v>
      </c>
      <c r="I7714">
        <v>49</v>
      </c>
      <c r="J7714" t="b">
        <v>1</v>
      </c>
      <c r="K7714">
        <f>YEAR(Table1[[#This Row],[Patient Admission Date]])</f>
        <v>2024</v>
      </c>
      <c r="L7714" t="str">
        <f>TEXT(Table1[[#This Row],[Patient Admission Date]],"mmm")</f>
        <v>Mar</v>
      </c>
      <c r="M7714" t="str">
        <f>TEXT(Table1[[#This Row],[Patient Admission Date]],"ddd")</f>
        <v>Tue</v>
      </c>
      <c r="N7714" t="str">
        <f>TEXT(INT(HOUR(Table1[[#This Row],[Patient Admission Date]])/3)*3,"00")&amp;"-"&amp;TEXT(INT(HOUR(Table1[[#This Row],[Patient Admission Date]])/3)*3+3,"00")</f>
        <v>18-21</v>
      </c>
      <c r="O7714" t="str" cm="1">
        <f t="array" ref="O7714">_xlfn.IFS(Table1[[#This Row],[Patient Age]]&lt;=14,"0-14",Table1[[#This Row],[Patient Age]]&lt;=29,"15-29",Table1[[#This Row],[Patient Age]]&lt;=44,"30-44",Table1[[#This Row],[Patient Age]]&lt;=59,"45-59",Table1[[#This Row],[Patient Age]]&lt;=74,"60-74",TRUE,"75+")</f>
        <v>0-14</v>
      </c>
      <c r="P7714" t="str" cm="1">
        <f t="array" ref="P7714">_xlfn.IFS(Table1[[#This Row],[Patient Waittime]]&lt;=15,"0-15",Table1[[#This Row],[Patient Waittime]]&lt;=30,"16-30",Table1[[#This Row],[Patient Waittime]]&lt;=45,"31-45",Table1[[#This Row],[Patient Waittime]]&lt;=60,"46-60",TRUE,"60+")</f>
        <v>46-60</v>
      </c>
      <c r="Q7714">
        <f>--(Table1[[#This Row],[Patient Waittime]]&lt;=30)</f>
        <v>0</v>
      </c>
      <c r="R7714">
        <f>--Table1[[#This Row],[Patient Admission Flag]]</f>
        <v>1</v>
      </c>
      <c r="S7714">
        <f>--AND(Table1[[#This Row],[WithinTarget]]=1,Table1[[#This Row],[Patient Satisfaction Score]]&gt;=7)</f>
        <v>0</v>
      </c>
      <c r="T7714" t="str">
        <f>IF(LEFT(Table1[[#This Row],[Patient Gender]],1)="F","Female","Male")</f>
        <v>Male</v>
      </c>
    </row>
    <row r="7715" spans="1:20" x14ac:dyDescent="0.3">
      <c r="A7715" t="s">
        <v>7819</v>
      </c>
      <c r="B7715" s="1">
        <v>45087.581944444442</v>
      </c>
      <c r="C7715" t="s">
        <v>9</v>
      </c>
      <c r="D7715">
        <v>37</v>
      </c>
      <c r="E7715" t="s">
        <v>18</v>
      </c>
      <c r="F7715" t="s">
        <v>11</v>
      </c>
      <c r="G7715" t="b">
        <v>1</v>
      </c>
      <c r="I7715">
        <v>35</v>
      </c>
      <c r="J7715" t="b">
        <v>1</v>
      </c>
      <c r="K7715">
        <f>YEAR(Table1[[#This Row],[Patient Admission Date]])</f>
        <v>2023</v>
      </c>
      <c r="L7715" t="str">
        <f>TEXT(Table1[[#This Row],[Patient Admission Date]],"mmm")</f>
        <v>Jun</v>
      </c>
      <c r="M7715" t="str">
        <f>TEXT(Table1[[#This Row],[Patient Admission Date]],"ddd")</f>
        <v>Sat</v>
      </c>
      <c r="N7715" t="str">
        <f>TEXT(INT(HOUR(Table1[[#This Row],[Patient Admission Date]])/3)*3,"00")&amp;"-"&amp;TEXT(INT(HOUR(Table1[[#This Row],[Patient Admission Date]])/3)*3+3,"00")</f>
        <v>12-15</v>
      </c>
      <c r="O7715" t="str" cm="1">
        <f t="array" ref="O7715">_xlfn.IFS(Table1[[#This Row],[Patient Age]]&lt;=14,"0-14",Table1[[#This Row],[Patient Age]]&lt;=29,"15-29",Table1[[#This Row],[Patient Age]]&lt;=44,"30-44",Table1[[#This Row],[Patient Age]]&lt;=59,"45-59",Table1[[#This Row],[Patient Age]]&lt;=74,"60-74",TRUE,"75+")</f>
        <v>30-44</v>
      </c>
      <c r="P7715" t="str" cm="1">
        <f t="array" ref="P7715">_xlfn.IFS(Table1[[#This Row],[Patient Waittime]]&lt;=15,"0-15",Table1[[#This Row],[Patient Waittime]]&lt;=30,"16-30",Table1[[#This Row],[Patient Waittime]]&lt;=45,"31-45",Table1[[#This Row],[Patient Waittime]]&lt;=60,"46-60",TRUE,"60+")</f>
        <v>31-45</v>
      </c>
      <c r="Q7715">
        <f>--(Table1[[#This Row],[Patient Waittime]]&lt;=30)</f>
        <v>0</v>
      </c>
      <c r="R7715">
        <f>--Table1[[#This Row],[Patient Admission Flag]]</f>
        <v>1</v>
      </c>
      <c r="S7715">
        <f>--AND(Table1[[#This Row],[WithinTarget]]=1,Table1[[#This Row],[Patient Satisfaction Score]]&gt;=7)</f>
        <v>0</v>
      </c>
      <c r="T7715" t="str">
        <f>IF(LEFT(Table1[[#This Row],[Patient Gender]],1)="F","Female","Male")</f>
        <v>Male</v>
      </c>
    </row>
    <row r="7716" spans="1:20" x14ac:dyDescent="0.3">
      <c r="A7716" t="s">
        <v>7820</v>
      </c>
      <c r="B7716" s="1">
        <v>45092.154861111114</v>
      </c>
      <c r="C7716" t="s">
        <v>9</v>
      </c>
      <c r="D7716">
        <v>38</v>
      </c>
      <c r="E7716" t="s">
        <v>18</v>
      </c>
      <c r="F7716" t="s">
        <v>11</v>
      </c>
      <c r="G7716" t="b">
        <v>1</v>
      </c>
      <c r="I7716">
        <v>10</v>
      </c>
      <c r="J7716" t="b">
        <v>1</v>
      </c>
      <c r="K7716">
        <f>YEAR(Table1[[#This Row],[Patient Admission Date]])</f>
        <v>2023</v>
      </c>
      <c r="L7716" t="str">
        <f>TEXT(Table1[[#This Row],[Patient Admission Date]],"mmm")</f>
        <v>Jun</v>
      </c>
      <c r="M7716" t="str">
        <f>TEXT(Table1[[#This Row],[Patient Admission Date]],"ddd")</f>
        <v>Thu</v>
      </c>
      <c r="N7716" t="str">
        <f>TEXT(INT(HOUR(Table1[[#This Row],[Patient Admission Date]])/3)*3,"00")&amp;"-"&amp;TEXT(INT(HOUR(Table1[[#This Row],[Patient Admission Date]])/3)*3+3,"00")</f>
        <v>03-06</v>
      </c>
      <c r="O7716" t="str" cm="1">
        <f t="array" ref="O7716">_xlfn.IFS(Table1[[#This Row],[Patient Age]]&lt;=14,"0-14",Table1[[#This Row],[Patient Age]]&lt;=29,"15-29",Table1[[#This Row],[Patient Age]]&lt;=44,"30-44",Table1[[#This Row],[Patient Age]]&lt;=59,"45-59",Table1[[#This Row],[Patient Age]]&lt;=74,"60-74",TRUE,"75+")</f>
        <v>30-44</v>
      </c>
      <c r="P7716" t="str" cm="1">
        <f t="array" ref="P7716">_xlfn.IFS(Table1[[#This Row],[Patient Waittime]]&lt;=15,"0-15",Table1[[#This Row],[Patient Waittime]]&lt;=30,"16-30",Table1[[#This Row],[Patient Waittime]]&lt;=45,"31-45",Table1[[#This Row],[Patient Waittime]]&lt;=60,"46-60",TRUE,"60+")</f>
        <v>0-15</v>
      </c>
      <c r="Q7716">
        <f>--(Table1[[#This Row],[Patient Waittime]]&lt;=30)</f>
        <v>1</v>
      </c>
      <c r="R7716">
        <f>--Table1[[#This Row],[Patient Admission Flag]]</f>
        <v>1</v>
      </c>
      <c r="S7716">
        <f>--AND(Table1[[#This Row],[WithinTarget]]=1,Table1[[#This Row],[Patient Satisfaction Score]]&gt;=7)</f>
        <v>0</v>
      </c>
      <c r="T7716" t="str">
        <f>IF(LEFT(Table1[[#This Row],[Patient Gender]],1)="F","Female","Male")</f>
        <v>Male</v>
      </c>
    </row>
    <row r="7717" spans="1:20" x14ac:dyDescent="0.3">
      <c r="A7717" t="s">
        <v>7821</v>
      </c>
      <c r="B7717" s="1">
        <v>45543.686805555553</v>
      </c>
      <c r="C7717" t="s">
        <v>9</v>
      </c>
      <c r="D7717">
        <v>50</v>
      </c>
      <c r="E7717" t="s">
        <v>18</v>
      </c>
      <c r="F7717" t="s">
        <v>11</v>
      </c>
      <c r="G7717" t="b">
        <v>1</v>
      </c>
      <c r="I7717">
        <v>21</v>
      </c>
      <c r="J7717" t="b">
        <v>1</v>
      </c>
      <c r="K7717">
        <f>YEAR(Table1[[#This Row],[Patient Admission Date]])</f>
        <v>2024</v>
      </c>
      <c r="L7717" t="str">
        <f>TEXT(Table1[[#This Row],[Patient Admission Date]],"mmm")</f>
        <v>Sep</v>
      </c>
      <c r="M7717" t="str">
        <f>TEXT(Table1[[#This Row],[Patient Admission Date]],"ddd")</f>
        <v>Sun</v>
      </c>
      <c r="N7717" t="str">
        <f>TEXT(INT(HOUR(Table1[[#This Row],[Patient Admission Date]])/3)*3,"00")&amp;"-"&amp;TEXT(INT(HOUR(Table1[[#This Row],[Patient Admission Date]])/3)*3+3,"00")</f>
        <v>15-18</v>
      </c>
      <c r="O7717" t="str" cm="1">
        <f t="array" ref="O7717">_xlfn.IFS(Table1[[#This Row],[Patient Age]]&lt;=14,"0-14",Table1[[#This Row],[Patient Age]]&lt;=29,"15-29",Table1[[#This Row],[Patient Age]]&lt;=44,"30-44",Table1[[#This Row],[Patient Age]]&lt;=59,"45-59",Table1[[#This Row],[Patient Age]]&lt;=74,"60-74",TRUE,"75+")</f>
        <v>45-59</v>
      </c>
      <c r="P7717" t="str" cm="1">
        <f t="array" ref="P7717">_xlfn.IFS(Table1[[#This Row],[Patient Waittime]]&lt;=15,"0-15",Table1[[#This Row],[Patient Waittime]]&lt;=30,"16-30",Table1[[#This Row],[Patient Waittime]]&lt;=45,"31-45",Table1[[#This Row],[Patient Waittime]]&lt;=60,"46-60",TRUE,"60+")</f>
        <v>16-30</v>
      </c>
      <c r="Q7717">
        <f>--(Table1[[#This Row],[Patient Waittime]]&lt;=30)</f>
        <v>1</v>
      </c>
      <c r="R7717">
        <f>--Table1[[#This Row],[Patient Admission Flag]]</f>
        <v>1</v>
      </c>
      <c r="S7717">
        <f>--AND(Table1[[#This Row],[WithinTarget]]=1,Table1[[#This Row],[Patient Satisfaction Score]]&gt;=7)</f>
        <v>0</v>
      </c>
      <c r="T7717" t="str">
        <f>IF(LEFT(Table1[[#This Row],[Patient Gender]],1)="F","Female","Male")</f>
        <v>Male</v>
      </c>
    </row>
    <row r="7718" spans="1:20" x14ac:dyDescent="0.3">
      <c r="A7718" t="s">
        <v>7822</v>
      </c>
      <c r="B7718" s="1">
        <v>45120.32708333333</v>
      </c>
      <c r="C7718" t="s">
        <v>9</v>
      </c>
      <c r="D7718">
        <v>54</v>
      </c>
      <c r="E7718" t="s">
        <v>18</v>
      </c>
      <c r="F7718" t="s">
        <v>11</v>
      </c>
      <c r="G7718" t="b">
        <v>1</v>
      </c>
      <c r="I7718">
        <v>21</v>
      </c>
      <c r="J7718" t="b">
        <v>1</v>
      </c>
      <c r="K7718">
        <f>YEAR(Table1[[#This Row],[Patient Admission Date]])</f>
        <v>2023</v>
      </c>
      <c r="L7718" t="str">
        <f>TEXT(Table1[[#This Row],[Patient Admission Date]],"mmm")</f>
        <v>Jul</v>
      </c>
      <c r="M7718" t="str">
        <f>TEXT(Table1[[#This Row],[Patient Admission Date]],"ddd")</f>
        <v>Thu</v>
      </c>
      <c r="N7718" t="str">
        <f>TEXT(INT(HOUR(Table1[[#This Row],[Patient Admission Date]])/3)*3,"00")&amp;"-"&amp;TEXT(INT(HOUR(Table1[[#This Row],[Patient Admission Date]])/3)*3+3,"00")</f>
        <v>06-09</v>
      </c>
      <c r="O7718" t="str" cm="1">
        <f t="array" ref="O7718">_xlfn.IFS(Table1[[#This Row],[Patient Age]]&lt;=14,"0-14",Table1[[#This Row],[Patient Age]]&lt;=29,"15-29",Table1[[#This Row],[Patient Age]]&lt;=44,"30-44",Table1[[#This Row],[Patient Age]]&lt;=59,"45-59",Table1[[#This Row],[Patient Age]]&lt;=74,"60-74",TRUE,"75+")</f>
        <v>45-59</v>
      </c>
      <c r="P7718" t="str" cm="1">
        <f t="array" ref="P7718">_xlfn.IFS(Table1[[#This Row],[Patient Waittime]]&lt;=15,"0-15",Table1[[#This Row],[Patient Waittime]]&lt;=30,"16-30",Table1[[#This Row],[Patient Waittime]]&lt;=45,"31-45",Table1[[#This Row],[Patient Waittime]]&lt;=60,"46-60",TRUE,"60+")</f>
        <v>16-30</v>
      </c>
      <c r="Q7718">
        <f>--(Table1[[#This Row],[Patient Waittime]]&lt;=30)</f>
        <v>1</v>
      </c>
      <c r="R7718">
        <f>--Table1[[#This Row],[Patient Admission Flag]]</f>
        <v>1</v>
      </c>
      <c r="S7718">
        <f>--AND(Table1[[#This Row],[WithinTarget]]=1,Table1[[#This Row],[Patient Satisfaction Score]]&gt;=7)</f>
        <v>0</v>
      </c>
      <c r="T7718" t="str">
        <f>IF(LEFT(Table1[[#This Row],[Patient Gender]],1)="F","Female","Male")</f>
        <v>Male</v>
      </c>
    </row>
    <row r="7719" spans="1:20" x14ac:dyDescent="0.3">
      <c r="A7719" t="s">
        <v>7823</v>
      </c>
      <c r="B7719" s="1">
        <v>45260.03402777778</v>
      </c>
      <c r="C7719" t="s">
        <v>9</v>
      </c>
      <c r="D7719">
        <v>17</v>
      </c>
      <c r="E7719" t="s">
        <v>18</v>
      </c>
      <c r="F7719" t="s">
        <v>11</v>
      </c>
      <c r="G7719" t="b">
        <v>1</v>
      </c>
      <c r="I7719">
        <v>45</v>
      </c>
      <c r="J7719" t="b">
        <v>1</v>
      </c>
      <c r="K7719">
        <f>YEAR(Table1[[#This Row],[Patient Admission Date]])</f>
        <v>2023</v>
      </c>
      <c r="L7719" t="str">
        <f>TEXT(Table1[[#This Row],[Patient Admission Date]],"mmm")</f>
        <v>Nov</v>
      </c>
      <c r="M7719" t="str">
        <f>TEXT(Table1[[#This Row],[Patient Admission Date]],"ddd")</f>
        <v>Thu</v>
      </c>
      <c r="N7719" t="str">
        <f>TEXT(INT(HOUR(Table1[[#This Row],[Patient Admission Date]])/3)*3,"00")&amp;"-"&amp;TEXT(INT(HOUR(Table1[[#This Row],[Patient Admission Date]])/3)*3+3,"00")</f>
        <v>00-03</v>
      </c>
      <c r="O7719" t="str" cm="1">
        <f t="array" ref="O7719">_xlfn.IFS(Table1[[#This Row],[Patient Age]]&lt;=14,"0-14",Table1[[#This Row],[Patient Age]]&lt;=29,"15-29",Table1[[#This Row],[Patient Age]]&lt;=44,"30-44",Table1[[#This Row],[Patient Age]]&lt;=59,"45-59",Table1[[#This Row],[Patient Age]]&lt;=74,"60-74",TRUE,"75+")</f>
        <v>15-29</v>
      </c>
      <c r="P7719" t="str" cm="1">
        <f t="array" ref="P7719">_xlfn.IFS(Table1[[#This Row],[Patient Waittime]]&lt;=15,"0-15",Table1[[#This Row],[Patient Waittime]]&lt;=30,"16-30",Table1[[#This Row],[Patient Waittime]]&lt;=45,"31-45",Table1[[#This Row],[Patient Waittime]]&lt;=60,"46-60",TRUE,"60+")</f>
        <v>31-45</v>
      </c>
      <c r="Q7719">
        <f>--(Table1[[#This Row],[Patient Waittime]]&lt;=30)</f>
        <v>0</v>
      </c>
      <c r="R7719">
        <f>--Table1[[#This Row],[Patient Admission Flag]]</f>
        <v>1</v>
      </c>
      <c r="S7719">
        <f>--AND(Table1[[#This Row],[WithinTarget]]=1,Table1[[#This Row],[Patient Satisfaction Score]]&gt;=7)</f>
        <v>0</v>
      </c>
      <c r="T7719" t="str">
        <f>IF(LEFT(Table1[[#This Row],[Patient Gender]],1)="F","Female","Male")</f>
        <v>Male</v>
      </c>
    </row>
    <row r="7720" spans="1:20" x14ac:dyDescent="0.3">
      <c r="A7720" t="s">
        <v>7824</v>
      </c>
      <c r="B7720" s="1">
        <v>45282.288194444445</v>
      </c>
      <c r="C7720" t="s">
        <v>9</v>
      </c>
      <c r="D7720">
        <v>63</v>
      </c>
      <c r="E7720" t="s">
        <v>18</v>
      </c>
      <c r="F7720" t="s">
        <v>11</v>
      </c>
      <c r="G7720" t="b">
        <v>1</v>
      </c>
      <c r="I7720">
        <v>58</v>
      </c>
      <c r="J7720" t="b">
        <v>1</v>
      </c>
      <c r="K7720">
        <f>YEAR(Table1[[#This Row],[Patient Admission Date]])</f>
        <v>2023</v>
      </c>
      <c r="L7720" t="str">
        <f>TEXT(Table1[[#This Row],[Patient Admission Date]],"mmm")</f>
        <v>Dec</v>
      </c>
      <c r="M7720" t="str">
        <f>TEXT(Table1[[#This Row],[Patient Admission Date]],"ddd")</f>
        <v>Fri</v>
      </c>
      <c r="N7720" t="str">
        <f>TEXT(INT(HOUR(Table1[[#This Row],[Patient Admission Date]])/3)*3,"00")&amp;"-"&amp;TEXT(INT(HOUR(Table1[[#This Row],[Patient Admission Date]])/3)*3+3,"00")</f>
        <v>06-09</v>
      </c>
      <c r="O7720" t="str" cm="1">
        <f t="array" ref="O7720">_xlfn.IFS(Table1[[#This Row],[Patient Age]]&lt;=14,"0-14",Table1[[#This Row],[Patient Age]]&lt;=29,"15-29",Table1[[#This Row],[Patient Age]]&lt;=44,"30-44",Table1[[#This Row],[Patient Age]]&lt;=59,"45-59",Table1[[#This Row],[Patient Age]]&lt;=74,"60-74",TRUE,"75+")</f>
        <v>60-74</v>
      </c>
      <c r="P7720" t="str" cm="1">
        <f t="array" ref="P7720">_xlfn.IFS(Table1[[#This Row],[Patient Waittime]]&lt;=15,"0-15",Table1[[#This Row],[Patient Waittime]]&lt;=30,"16-30",Table1[[#This Row],[Patient Waittime]]&lt;=45,"31-45",Table1[[#This Row],[Patient Waittime]]&lt;=60,"46-60",TRUE,"60+")</f>
        <v>46-60</v>
      </c>
      <c r="Q7720">
        <f>--(Table1[[#This Row],[Patient Waittime]]&lt;=30)</f>
        <v>0</v>
      </c>
      <c r="R7720">
        <f>--Table1[[#This Row],[Patient Admission Flag]]</f>
        <v>1</v>
      </c>
      <c r="S7720">
        <f>--AND(Table1[[#This Row],[WithinTarget]]=1,Table1[[#This Row],[Patient Satisfaction Score]]&gt;=7)</f>
        <v>0</v>
      </c>
      <c r="T7720" t="str">
        <f>IF(LEFT(Table1[[#This Row],[Patient Gender]],1)="F","Female","Male")</f>
        <v>Male</v>
      </c>
    </row>
    <row r="7721" spans="1:20" x14ac:dyDescent="0.3">
      <c r="A7721" t="s">
        <v>7825</v>
      </c>
      <c r="B7721" s="1">
        <v>45166.466666666667</v>
      </c>
      <c r="C7721" t="s">
        <v>9</v>
      </c>
      <c r="D7721">
        <v>77</v>
      </c>
      <c r="E7721" t="s">
        <v>18</v>
      </c>
      <c r="F7721" t="s">
        <v>11</v>
      </c>
      <c r="G7721" t="b">
        <v>1</v>
      </c>
      <c r="I7721">
        <v>60</v>
      </c>
      <c r="J7721" t="b">
        <v>1</v>
      </c>
      <c r="K7721">
        <f>YEAR(Table1[[#This Row],[Patient Admission Date]])</f>
        <v>2023</v>
      </c>
      <c r="L7721" t="str">
        <f>TEXT(Table1[[#This Row],[Patient Admission Date]],"mmm")</f>
        <v>Aug</v>
      </c>
      <c r="M7721" t="str">
        <f>TEXT(Table1[[#This Row],[Patient Admission Date]],"ddd")</f>
        <v>Mon</v>
      </c>
      <c r="N7721" t="str">
        <f>TEXT(INT(HOUR(Table1[[#This Row],[Patient Admission Date]])/3)*3,"00")&amp;"-"&amp;TEXT(INT(HOUR(Table1[[#This Row],[Patient Admission Date]])/3)*3+3,"00")</f>
        <v>09-12</v>
      </c>
      <c r="O7721" t="str" cm="1">
        <f t="array" ref="O7721">_xlfn.IFS(Table1[[#This Row],[Patient Age]]&lt;=14,"0-14",Table1[[#This Row],[Patient Age]]&lt;=29,"15-29",Table1[[#This Row],[Patient Age]]&lt;=44,"30-44",Table1[[#This Row],[Patient Age]]&lt;=59,"45-59",Table1[[#This Row],[Patient Age]]&lt;=74,"60-74",TRUE,"75+")</f>
        <v>75+</v>
      </c>
      <c r="P7721" t="str" cm="1">
        <f t="array" ref="P7721">_xlfn.IFS(Table1[[#This Row],[Patient Waittime]]&lt;=15,"0-15",Table1[[#This Row],[Patient Waittime]]&lt;=30,"16-30",Table1[[#This Row],[Patient Waittime]]&lt;=45,"31-45",Table1[[#This Row],[Patient Waittime]]&lt;=60,"46-60",TRUE,"60+")</f>
        <v>46-60</v>
      </c>
      <c r="Q7721">
        <f>--(Table1[[#This Row],[Patient Waittime]]&lt;=30)</f>
        <v>0</v>
      </c>
      <c r="R7721">
        <f>--Table1[[#This Row],[Patient Admission Flag]]</f>
        <v>1</v>
      </c>
      <c r="S7721">
        <f>--AND(Table1[[#This Row],[WithinTarget]]=1,Table1[[#This Row],[Patient Satisfaction Score]]&gt;=7)</f>
        <v>0</v>
      </c>
      <c r="T7721" t="str">
        <f>IF(LEFT(Table1[[#This Row],[Patient Gender]],1)="F","Female","Male")</f>
        <v>Male</v>
      </c>
    </row>
    <row r="7722" spans="1:20" x14ac:dyDescent="0.3">
      <c r="A7722" t="s">
        <v>7826</v>
      </c>
      <c r="B7722" s="1">
        <v>45215.054861111108</v>
      </c>
      <c r="C7722" t="s">
        <v>9</v>
      </c>
      <c r="D7722">
        <v>13</v>
      </c>
      <c r="E7722" t="s">
        <v>18</v>
      </c>
      <c r="F7722" t="s">
        <v>11</v>
      </c>
      <c r="G7722" t="b">
        <v>1</v>
      </c>
      <c r="I7722">
        <v>13</v>
      </c>
      <c r="J7722" t="b">
        <v>1</v>
      </c>
      <c r="K7722">
        <f>YEAR(Table1[[#This Row],[Patient Admission Date]])</f>
        <v>2023</v>
      </c>
      <c r="L7722" t="str">
        <f>TEXT(Table1[[#This Row],[Patient Admission Date]],"mmm")</f>
        <v>Oct</v>
      </c>
      <c r="M7722" t="str">
        <f>TEXT(Table1[[#This Row],[Patient Admission Date]],"ddd")</f>
        <v>Mon</v>
      </c>
      <c r="N7722" t="str">
        <f>TEXT(INT(HOUR(Table1[[#This Row],[Patient Admission Date]])/3)*3,"00")&amp;"-"&amp;TEXT(INT(HOUR(Table1[[#This Row],[Patient Admission Date]])/3)*3+3,"00")</f>
        <v>00-03</v>
      </c>
      <c r="O7722" t="str" cm="1">
        <f t="array" ref="O7722">_xlfn.IFS(Table1[[#This Row],[Patient Age]]&lt;=14,"0-14",Table1[[#This Row],[Patient Age]]&lt;=29,"15-29",Table1[[#This Row],[Patient Age]]&lt;=44,"30-44",Table1[[#This Row],[Patient Age]]&lt;=59,"45-59",Table1[[#This Row],[Patient Age]]&lt;=74,"60-74",TRUE,"75+")</f>
        <v>0-14</v>
      </c>
      <c r="P7722" t="str" cm="1">
        <f t="array" ref="P7722">_xlfn.IFS(Table1[[#This Row],[Patient Waittime]]&lt;=15,"0-15",Table1[[#This Row],[Patient Waittime]]&lt;=30,"16-30",Table1[[#This Row],[Patient Waittime]]&lt;=45,"31-45",Table1[[#This Row],[Patient Waittime]]&lt;=60,"46-60",TRUE,"60+")</f>
        <v>0-15</v>
      </c>
      <c r="Q7722">
        <f>--(Table1[[#This Row],[Patient Waittime]]&lt;=30)</f>
        <v>1</v>
      </c>
      <c r="R7722">
        <f>--Table1[[#This Row],[Patient Admission Flag]]</f>
        <v>1</v>
      </c>
      <c r="S7722">
        <f>--AND(Table1[[#This Row],[WithinTarget]]=1,Table1[[#This Row],[Patient Satisfaction Score]]&gt;=7)</f>
        <v>0</v>
      </c>
      <c r="T7722" t="str">
        <f>IF(LEFT(Table1[[#This Row],[Patient Gender]],1)="F","Female","Male")</f>
        <v>Male</v>
      </c>
    </row>
    <row r="7723" spans="1:20" x14ac:dyDescent="0.3">
      <c r="A7723" t="s">
        <v>7827</v>
      </c>
      <c r="B7723" s="1">
        <v>45401.693055555559</v>
      </c>
      <c r="C7723" t="s">
        <v>9</v>
      </c>
      <c r="D7723">
        <v>10</v>
      </c>
      <c r="E7723" t="s">
        <v>18</v>
      </c>
      <c r="F7723" t="s">
        <v>11</v>
      </c>
      <c r="G7723" t="b">
        <v>1</v>
      </c>
      <c r="I7723">
        <v>22</v>
      </c>
      <c r="J7723" t="b">
        <v>1</v>
      </c>
      <c r="K7723">
        <f>YEAR(Table1[[#This Row],[Patient Admission Date]])</f>
        <v>2024</v>
      </c>
      <c r="L7723" t="str">
        <f>TEXT(Table1[[#This Row],[Patient Admission Date]],"mmm")</f>
        <v>Apr</v>
      </c>
      <c r="M7723" t="str">
        <f>TEXT(Table1[[#This Row],[Patient Admission Date]],"ddd")</f>
        <v>Fri</v>
      </c>
      <c r="N7723" t="str">
        <f>TEXT(INT(HOUR(Table1[[#This Row],[Patient Admission Date]])/3)*3,"00")&amp;"-"&amp;TEXT(INT(HOUR(Table1[[#This Row],[Patient Admission Date]])/3)*3+3,"00")</f>
        <v>15-18</v>
      </c>
      <c r="O7723" t="str" cm="1">
        <f t="array" ref="O7723">_xlfn.IFS(Table1[[#This Row],[Patient Age]]&lt;=14,"0-14",Table1[[#This Row],[Patient Age]]&lt;=29,"15-29",Table1[[#This Row],[Patient Age]]&lt;=44,"30-44",Table1[[#This Row],[Patient Age]]&lt;=59,"45-59",Table1[[#This Row],[Patient Age]]&lt;=74,"60-74",TRUE,"75+")</f>
        <v>0-14</v>
      </c>
      <c r="P7723" t="str" cm="1">
        <f t="array" ref="P7723">_xlfn.IFS(Table1[[#This Row],[Patient Waittime]]&lt;=15,"0-15",Table1[[#This Row],[Patient Waittime]]&lt;=30,"16-30",Table1[[#This Row],[Patient Waittime]]&lt;=45,"31-45",Table1[[#This Row],[Patient Waittime]]&lt;=60,"46-60",TRUE,"60+")</f>
        <v>16-30</v>
      </c>
      <c r="Q7723">
        <f>--(Table1[[#This Row],[Patient Waittime]]&lt;=30)</f>
        <v>1</v>
      </c>
      <c r="R7723">
        <f>--Table1[[#This Row],[Patient Admission Flag]]</f>
        <v>1</v>
      </c>
      <c r="S7723">
        <f>--AND(Table1[[#This Row],[WithinTarget]]=1,Table1[[#This Row],[Patient Satisfaction Score]]&gt;=7)</f>
        <v>0</v>
      </c>
      <c r="T7723" t="str">
        <f>IF(LEFT(Table1[[#This Row],[Patient Gender]],1)="F","Female","Male")</f>
        <v>Male</v>
      </c>
    </row>
    <row r="7724" spans="1:20" x14ac:dyDescent="0.3">
      <c r="A7724" t="s">
        <v>7828</v>
      </c>
      <c r="B7724" s="1">
        <v>45238.245138888888</v>
      </c>
      <c r="C7724" t="s">
        <v>9</v>
      </c>
      <c r="D7724">
        <v>46</v>
      </c>
      <c r="E7724" t="s">
        <v>18</v>
      </c>
      <c r="F7724" t="s">
        <v>11</v>
      </c>
      <c r="G7724" t="b">
        <v>1</v>
      </c>
      <c r="I7724">
        <v>54</v>
      </c>
      <c r="J7724" t="b">
        <v>1</v>
      </c>
      <c r="K7724">
        <f>YEAR(Table1[[#This Row],[Patient Admission Date]])</f>
        <v>2023</v>
      </c>
      <c r="L7724" t="str">
        <f>TEXT(Table1[[#This Row],[Patient Admission Date]],"mmm")</f>
        <v>Nov</v>
      </c>
      <c r="M7724" t="str">
        <f>TEXT(Table1[[#This Row],[Patient Admission Date]],"ddd")</f>
        <v>Wed</v>
      </c>
      <c r="N7724" t="str">
        <f>TEXT(INT(HOUR(Table1[[#This Row],[Patient Admission Date]])/3)*3,"00")&amp;"-"&amp;TEXT(INT(HOUR(Table1[[#This Row],[Patient Admission Date]])/3)*3+3,"00")</f>
        <v>03-06</v>
      </c>
      <c r="O7724" t="str" cm="1">
        <f t="array" ref="O7724">_xlfn.IFS(Table1[[#This Row],[Patient Age]]&lt;=14,"0-14",Table1[[#This Row],[Patient Age]]&lt;=29,"15-29",Table1[[#This Row],[Patient Age]]&lt;=44,"30-44",Table1[[#This Row],[Patient Age]]&lt;=59,"45-59",Table1[[#This Row],[Patient Age]]&lt;=74,"60-74",TRUE,"75+")</f>
        <v>45-59</v>
      </c>
      <c r="P7724" t="str" cm="1">
        <f t="array" ref="P7724">_xlfn.IFS(Table1[[#This Row],[Patient Waittime]]&lt;=15,"0-15",Table1[[#This Row],[Patient Waittime]]&lt;=30,"16-30",Table1[[#This Row],[Patient Waittime]]&lt;=45,"31-45",Table1[[#This Row],[Patient Waittime]]&lt;=60,"46-60",TRUE,"60+")</f>
        <v>46-60</v>
      </c>
      <c r="Q7724">
        <f>--(Table1[[#This Row],[Patient Waittime]]&lt;=30)</f>
        <v>0</v>
      </c>
      <c r="R7724">
        <f>--Table1[[#This Row],[Patient Admission Flag]]</f>
        <v>1</v>
      </c>
      <c r="S7724">
        <f>--AND(Table1[[#This Row],[WithinTarget]]=1,Table1[[#This Row],[Patient Satisfaction Score]]&gt;=7)</f>
        <v>0</v>
      </c>
      <c r="T7724" t="str">
        <f>IF(LEFT(Table1[[#This Row],[Patient Gender]],1)="F","Female","Male")</f>
        <v>Male</v>
      </c>
    </row>
    <row r="7725" spans="1:20" x14ac:dyDescent="0.3">
      <c r="A7725" t="s">
        <v>7829</v>
      </c>
      <c r="B7725" s="1">
        <v>45477.0625</v>
      </c>
      <c r="C7725" t="s">
        <v>9</v>
      </c>
      <c r="D7725">
        <v>50</v>
      </c>
      <c r="E7725" t="s">
        <v>18</v>
      </c>
      <c r="F7725" t="s">
        <v>11</v>
      </c>
      <c r="G7725" t="b">
        <v>1</v>
      </c>
      <c r="H7725">
        <v>0</v>
      </c>
      <c r="I7725">
        <v>52</v>
      </c>
      <c r="J7725" t="b">
        <v>1</v>
      </c>
      <c r="K7725">
        <f>YEAR(Table1[[#This Row],[Patient Admission Date]])</f>
        <v>2024</v>
      </c>
      <c r="L7725" t="str">
        <f>TEXT(Table1[[#This Row],[Patient Admission Date]],"mmm")</f>
        <v>Jul</v>
      </c>
      <c r="M7725" t="str">
        <f>TEXT(Table1[[#This Row],[Patient Admission Date]],"ddd")</f>
        <v>Thu</v>
      </c>
      <c r="N7725" t="str">
        <f>TEXT(INT(HOUR(Table1[[#This Row],[Patient Admission Date]])/3)*3,"00")&amp;"-"&amp;TEXT(INT(HOUR(Table1[[#This Row],[Patient Admission Date]])/3)*3+3,"00")</f>
        <v>00-03</v>
      </c>
      <c r="O7725" t="str" cm="1">
        <f t="array" ref="O7725">_xlfn.IFS(Table1[[#This Row],[Patient Age]]&lt;=14,"0-14",Table1[[#This Row],[Patient Age]]&lt;=29,"15-29",Table1[[#This Row],[Patient Age]]&lt;=44,"30-44",Table1[[#This Row],[Patient Age]]&lt;=59,"45-59",Table1[[#This Row],[Patient Age]]&lt;=74,"60-74",TRUE,"75+")</f>
        <v>45-59</v>
      </c>
      <c r="P7725" t="str" cm="1">
        <f t="array" ref="P7725">_xlfn.IFS(Table1[[#This Row],[Patient Waittime]]&lt;=15,"0-15",Table1[[#This Row],[Patient Waittime]]&lt;=30,"16-30",Table1[[#This Row],[Patient Waittime]]&lt;=45,"31-45",Table1[[#This Row],[Patient Waittime]]&lt;=60,"46-60",TRUE,"60+")</f>
        <v>46-60</v>
      </c>
      <c r="Q7725">
        <f>--(Table1[[#This Row],[Patient Waittime]]&lt;=30)</f>
        <v>0</v>
      </c>
      <c r="R7725">
        <f>--Table1[[#This Row],[Patient Admission Flag]]</f>
        <v>1</v>
      </c>
      <c r="S7725">
        <f>--AND(Table1[[#This Row],[WithinTarget]]=1,Table1[[#This Row],[Patient Satisfaction Score]]&gt;=7)</f>
        <v>0</v>
      </c>
      <c r="T7725" t="str">
        <f>IF(LEFT(Table1[[#This Row],[Patient Gender]],1)="F","Female","Male")</f>
        <v>Male</v>
      </c>
    </row>
    <row r="7726" spans="1:20" x14ac:dyDescent="0.3">
      <c r="A7726" t="s">
        <v>7830</v>
      </c>
      <c r="B7726" s="1">
        <v>45571.628472222219</v>
      </c>
      <c r="C7726" t="s">
        <v>9</v>
      </c>
      <c r="D7726">
        <v>61</v>
      </c>
      <c r="E7726" t="s">
        <v>18</v>
      </c>
      <c r="F7726" t="s">
        <v>11</v>
      </c>
      <c r="G7726" t="b">
        <v>1</v>
      </c>
      <c r="H7726">
        <v>0</v>
      </c>
      <c r="I7726">
        <v>15</v>
      </c>
      <c r="J7726" t="b">
        <v>1</v>
      </c>
      <c r="K7726">
        <f>YEAR(Table1[[#This Row],[Patient Admission Date]])</f>
        <v>2024</v>
      </c>
      <c r="L7726" t="str">
        <f>TEXT(Table1[[#This Row],[Patient Admission Date]],"mmm")</f>
        <v>Oct</v>
      </c>
      <c r="M7726" t="str">
        <f>TEXT(Table1[[#This Row],[Patient Admission Date]],"ddd")</f>
        <v>Sun</v>
      </c>
      <c r="N7726" t="str">
        <f>TEXT(INT(HOUR(Table1[[#This Row],[Patient Admission Date]])/3)*3,"00")&amp;"-"&amp;TEXT(INT(HOUR(Table1[[#This Row],[Patient Admission Date]])/3)*3+3,"00")</f>
        <v>15-18</v>
      </c>
      <c r="O7726" t="str" cm="1">
        <f t="array" ref="O7726">_xlfn.IFS(Table1[[#This Row],[Patient Age]]&lt;=14,"0-14",Table1[[#This Row],[Patient Age]]&lt;=29,"15-29",Table1[[#This Row],[Patient Age]]&lt;=44,"30-44",Table1[[#This Row],[Patient Age]]&lt;=59,"45-59",Table1[[#This Row],[Patient Age]]&lt;=74,"60-74",TRUE,"75+")</f>
        <v>60-74</v>
      </c>
      <c r="P7726" t="str" cm="1">
        <f t="array" ref="P7726">_xlfn.IFS(Table1[[#This Row],[Patient Waittime]]&lt;=15,"0-15",Table1[[#This Row],[Patient Waittime]]&lt;=30,"16-30",Table1[[#This Row],[Patient Waittime]]&lt;=45,"31-45",Table1[[#This Row],[Patient Waittime]]&lt;=60,"46-60",TRUE,"60+")</f>
        <v>0-15</v>
      </c>
      <c r="Q7726">
        <f>--(Table1[[#This Row],[Patient Waittime]]&lt;=30)</f>
        <v>1</v>
      </c>
      <c r="R7726">
        <f>--Table1[[#This Row],[Patient Admission Flag]]</f>
        <v>1</v>
      </c>
      <c r="S7726">
        <f>--AND(Table1[[#This Row],[WithinTarget]]=1,Table1[[#This Row],[Patient Satisfaction Score]]&gt;=7)</f>
        <v>0</v>
      </c>
      <c r="T7726" t="str">
        <f>IF(LEFT(Table1[[#This Row],[Patient Gender]],1)="F","Female","Male")</f>
        <v>Male</v>
      </c>
    </row>
    <row r="7727" spans="1:20" x14ac:dyDescent="0.3">
      <c r="A7727" t="s">
        <v>7831</v>
      </c>
      <c r="B7727" s="1">
        <v>45389.190972222219</v>
      </c>
      <c r="C7727" t="s">
        <v>9</v>
      </c>
      <c r="D7727">
        <v>48</v>
      </c>
      <c r="E7727" t="s">
        <v>18</v>
      </c>
      <c r="F7727" t="s">
        <v>11</v>
      </c>
      <c r="G7727" t="b">
        <v>1</v>
      </c>
      <c r="H7727">
        <v>1</v>
      </c>
      <c r="I7727">
        <v>25</v>
      </c>
      <c r="J7727" t="b">
        <v>1</v>
      </c>
      <c r="K7727">
        <f>YEAR(Table1[[#This Row],[Patient Admission Date]])</f>
        <v>2024</v>
      </c>
      <c r="L7727" t="str">
        <f>TEXT(Table1[[#This Row],[Patient Admission Date]],"mmm")</f>
        <v>Apr</v>
      </c>
      <c r="M7727" t="str">
        <f>TEXT(Table1[[#This Row],[Patient Admission Date]],"ddd")</f>
        <v>Sun</v>
      </c>
      <c r="N7727" t="str">
        <f>TEXT(INT(HOUR(Table1[[#This Row],[Patient Admission Date]])/3)*3,"00")&amp;"-"&amp;TEXT(INT(HOUR(Table1[[#This Row],[Patient Admission Date]])/3)*3+3,"00")</f>
        <v>03-06</v>
      </c>
      <c r="O7727" t="str" cm="1">
        <f t="array" ref="O7727">_xlfn.IFS(Table1[[#This Row],[Patient Age]]&lt;=14,"0-14",Table1[[#This Row],[Patient Age]]&lt;=29,"15-29",Table1[[#This Row],[Patient Age]]&lt;=44,"30-44",Table1[[#This Row],[Patient Age]]&lt;=59,"45-59",Table1[[#This Row],[Patient Age]]&lt;=74,"60-74",TRUE,"75+")</f>
        <v>45-59</v>
      </c>
      <c r="P7727" t="str" cm="1">
        <f t="array" ref="P7727">_xlfn.IFS(Table1[[#This Row],[Patient Waittime]]&lt;=15,"0-15",Table1[[#This Row],[Patient Waittime]]&lt;=30,"16-30",Table1[[#This Row],[Patient Waittime]]&lt;=45,"31-45",Table1[[#This Row],[Patient Waittime]]&lt;=60,"46-60",TRUE,"60+")</f>
        <v>16-30</v>
      </c>
      <c r="Q7727">
        <f>--(Table1[[#This Row],[Patient Waittime]]&lt;=30)</f>
        <v>1</v>
      </c>
      <c r="R7727">
        <f>--Table1[[#This Row],[Patient Admission Flag]]</f>
        <v>1</v>
      </c>
      <c r="S7727">
        <f>--AND(Table1[[#This Row],[WithinTarget]]=1,Table1[[#This Row],[Patient Satisfaction Score]]&gt;=7)</f>
        <v>0</v>
      </c>
      <c r="T7727" t="str">
        <f>IF(LEFT(Table1[[#This Row],[Patient Gender]],1)="F","Female","Male")</f>
        <v>Male</v>
      </c>
    </row>
    <row r="7728" spans="1:20" x14ac:dyDescent="0.3">
      <c r="A7728" t="s">
        <v>7832</v>
      </c>
      <c r="B7728" s="1">
        <v>45179.623611111114</v>
      </c>
      <c r="C7728" t="s">
        <v>9</v>
      </c>
      <c r="D7728">
        <v>64</v>
      </c>
      <c r="E7728" t="s">
        <v>18</v>
      </c>
      <c r="F7728" t="s">
        <v>11</v>
      </c>
      <c r="G7728" t="b">
        <v>1</v>
      </c>
      <c r="H7728">
        <v>1</v>
      </c>
      <c r="I7728">
        <v>30</v>
      </c>
      <c r="J7728" t="b">
        <v>1</v>
      </c>
      <c r="K7728">
        <f>YEAR(Table1[[#This Row],[Patient Admission Date]])</f>
        <v>2023</v>
      </c>
      <c r="L7728" t="str">
        <f>TEXT(Table1[[#This Row],[Patient Admission Date]],"mmm")</f>
        <v>Sep</v>
      </c>
      <c r="M7728" t="str">
        <f>TEXT(Table1[[#This Row],[Patient Admission Date]],"ddd")</f>
        <v>Sun</v>
      </c>
      <c r="N7728" t="str">
        <f>TEXT(INT(HOUR(Table1[[#This Row],[Patient Admission Date]])/3)*3,"00")&amp;"-"&amp;TEXT(INT(HOUR(Table1[[#This Row],[Patient Admission Date]])/3)*3+3,"00")</f>
        <v>12-15</v>
      </c>
      <c r="O7728" t="str" cm="1">
        <f t="array" ref="O7728">_xlfn.IFS(Table1[[#This Row],[Patient Age]]&lt;=14,"0-14",Table1[[#This Row],[Patient Age]]&lt;=29,"15-29",Table1[[#This Row],[Patient Age]]&lt;=44,"30-44",Table1[[#This Row],[Patient Age]]&lt;=59,"45-59",Table1[[#This Row],[Patient Age]]&lt;=74,"60-74",TRUE,"75+")</f>
        <v>60-74</v>
      </c>
      <c r="P7728" t="str" cm="1">
        <f t="array" ref="P7728">_xlfn.IFS(Table1[[#This Row],[Patient Waittime]]&lt;=15,"0-15",Table1[[#This Row],[Patient Waittime]]&lt;=30,"16-30",Table1[[#This Row],[Patient Waittime]]&lt;=45,"31-45",Table1[[#This Row],[Patient Waittime]]&lt;=60,"46-60",TRUE,"60+")</f>
        <v>16-30</v>
      </c>
      <c r="Q7728">
        <f>--(Table1[[#This Row],[Patient Waittime]]&lt;=30)</f>
        <v>1</v>
      </c>
      <c r="R7728">
        <f>--Table1[[#This Row],[Patient Admission Flag]]</f>
        <v>1</v>
      </c>
      <c r="S7728">
        <f>--AND(Table1[[#This Row],[WithinTarget]]=1,Table1[[#This Row],[Patient Satisfaction Score]]&gt;=7)</f>
        <v>0</v>
      </c>
      <c r="T7728" t="str">
        <f>IF(LEFT(Table1[[#This Row],[Patient Gender]],1)="F","Female","Male")</f>
        <v>Male</v>
      </c>
    </row>
    <row r="7729" spans="1:20" x14ac:dyDescent="0.3">
      <c r="A7729" t="s">
        <v>7833</v>
      </c>
      <c r="B7729" s="1">
        <v>45395.6</v>
      </c>
      <c r="C7729" t="s">
        <v>9</v>
      </c>
      <c r="D7729">
        <v>63</v>
      </c>
      <c r="E7729" t="s">
        <v>18</v>
      </c>
      <c r="F7729" t="s">
        <v>11</v>
      </c>
      <c r="G7729" t="b">
        <v>1</v>
      </c>
      <c r="H7729">
        <v>1</v>
      </c>
      <c r="I7729">
        <v>60</v>
      </c>
      <c r="J7729" t="b">
        <v>1</v>
      </c>
      <c r="K7729">
        <f>YEAR(Table1[[#This Row],[Patient Admission Date]])</f>
        <v>2024</v>
      </c>
      <c r="L7729" t="str">
        <f>TEXT(Table1[[#This Row],[Patient Admission Date]],"mmm")</f>
        <v>Apr</v>
      </c>
      <c r="M7729" t="str">
        <f>TEXT(Table1[[#This Row],[Patient Admission Date]],"ddd")</f>
        <v>Sat</v>
      </c>
      <c r="N7729" t="str">
        <f>TEXT(INT(HOUR(Table1[[#This Row],[Patient Admission Date]])/3)*3,"00")&amp;"-"&amp;TEXT(INT(HOUR(Table1[[#This Row],[Patient Admission Date]])/3)*3+3,"00")</f>
        <v>12-15</v>
      </c>
      <c r="O7729" t="str" cm="1">
        <f t="array" ref="O7729">_xlfn.IFS(Table1[[#This Row],[Patient Age]]&lt;=14,"0-14",Table1[[#This Row],[Patient Age]]&lt;=29,"15-29",Table1[[#This Row],[Patient Age]]&lt;=44,"30-44",Table1[[#This Row],[Patient Age]]&lt;=59,"45-59",Table1[[#This Row],[Patient Age]]&lt;=74,"60-74",TRUE,"75+")</f>
        <v>60-74</v>
      </c>
      <c r="P7729" t="str" cm="1">
        <f t="array" ref="P7729">_xlfn.IFS(Table1[[#This Row],[Patient Waittime]]&lt;=15,"0-15",Table1[[#This Row],[Patient Waittime]]&lt;=30,"16-30",Table1[[#This Row],[Patient Waittime]]&lt;=45,"31-45",Table1[[#This Row],[Patient Waittime]]&lt;=60,"46-60",TRUE,"60+")</f>
        <v>46-60</v>
      </c>
      <c r="Q7729">
        <f>--(Table1[[#This Row],[Patient Waittime]]&lt;=30)</f>
        <v>0</v>
      </c>
      <c r="R7729">
        <f>--Table1[[#This Row],[Patient Admission Flag]]</f>
        <v>1</v>
      </c>
      <c r="S7729">
        <f>--AND(Table1[[#This Row],[WithinTarget]]=1,Table1[[#This Row],[Patient Satisfaction Score]]&gt;=7)</f>
        <v>0</v>
      </c>
      <c r="T7729" t="str">
        <f>IF(LEFT(Table1[[#This Row],[Patient Gender]],1)="F","Female","Male")</f>
        <v>Male</v>
      </c>
    </row>
    <row r="7730" spans="1:20" x14ac:dyDescent="0.3">
      <c r="A7730" t="s">
        <v>7834</v>
      </c>
      <c r="B7730" s="1">
        <v>45235.551388888889</v>
      </c>
      <c r="C7730" t="s">
        <v>9</v>
      </c>
      <c r="D7730">
        <v>42</v>
      </c>
      <c r="E7730" t="s">
        <v>18</v>
      </c>
      <c r="F7730" t="s">
        <v>11</v>
      </c>
      <c r="G7730" t="b">
        <v>1</v>
      </c>
      <c r="H7730">
        <v>1</v>
      </c>
      <c r="I7730">
        <v>14</v>
      </c>
      <c r="J7730" t="b">
        <v>1</v>
      </c>
      <c r="K7730">
        <f>YEAR(Table1[[#This Row],[Patient Admission Date]])</f>
        <v>2023</v>
      </c>
      <c r="L7730" t="str">
        <f>TEXT(Table1[[#This Row],[Patient Admission Date]],"mmm")</f>
        <v>Nov</v>
      </c>
      <c r="M7730" t="str">
        <f>TEXT(Table1[[#This Row],[Patient Admission Date]],"ddd")</f>
        <v>Sun</v>
      </c>
      <c r="N7730" t="str">
        <f>TEXT(INT(HOUR(Table1[[#This Row],[Patient Admission Date]])/3)*3,"00")&amp;"-"&amp;TEXT(INT(HOUR(Table1[[#This Row],[Patient Admission Date]])/3)*3+3,"00")</f>
        <v>12-15</v>
      </c>
      <c r="O7730" t="str" cm="1">
        <f t="array" ref="O7730">_xlfn.IFS(Table1[[#This Row],[Patient Age]]&lt;=14,"0-14",Table1[[#This Row],[Patient Age]]&lt;=29,"15-29",Table1[[#This Row],[Patient Age]]&lt;=44,"30-44",Table1[[#This Row],[Patient Age]]&lt;=59,"45-59",Table1[[#This Row],[Patient Age]]&lt;=74,"60-74",TRUE,"75+")</f>
        <v>30-44</v>
      </c>
      <c r="P7730" t="str" cm="1">
        <f t="array" ref="P7730">_xlfn.IFS(Table1[[#This Row],[Patient Waittime]]&lt;=15,"0-15",Table1[[#This Row],[Patient Waittime]]&lt;=30,"16-30",Table1[[#This Row],[Patient Waittime]]&lt;=45,"31-45",Table1[[#This Row],[Patient Waittime]]&lt;=60,"46-60",TRUE,"60+")</f>
        <v>0-15</v>
      </c>
      <c r="Q7730">
        <f>--(Table1[[#This Row],[Patient Waittime]]&lt;=30)</f>
        <v>1</v>
      </c>
      <c r="R7730">
        <f>--Table1[[#This Row],[Patient Admission Flag]]</f>
        <v>1</v>
      </c>
      <c r="S7730">
        <f>--AND(Table1[[#This Row],[WithinTarget]]=1,Table1[[#This Row],[Patient Satisfaction Score]]&gt;=7)</f>
        <v>0</v>
      </c>
      <c r="T7730" t="str">
        <f>IF(LEFT(Table1[[#This Row],[Patient Gender]],1)="F","Female","Male")</f>
        <v>Male</v>
      </c>
    </row>
    <row r="7731" spans="1:20" x14ac:dyDescent="0.3">
      <c r="A7731" t="s">
        <v>7835</v>
      </c>
      <c r="B7731" s="1">
        <v>45277.893055555556</v>
      </c>
      <c r="C7731" t="s">
        <v>9</v>
      </c>
      <c r="D7731">
        <v>62</v>
      </c>
      <c r="E7731" t="s">
        <v>18</v>
      </c>
      <c r="F7731" t="s">
        <v>11</v>
      </c>
      <c r="G7731" t="b">
        <v>1</v>
      </c>
      <c r="H7731">
        <v>1</v>
      </c>
      <c r="I7731">
        <v>27</v>
      </c>
      <c r="J7731" t="b">
        <v>1</v>
      </c>
      <c r="K7731">
        <f>YEAR(Table1[[#This Row],[Patient Admission Date]])</f>
        <v>2023</v>
      </c>
      <c r="L7731" t="str">
        <f>TEXT(Table1[[#This Row],[Patient Admission Date]],"mmm")</f>
        <v>Dec</v>
      </c>
      <c r="M7731" t="str">
        <f>TEXT(Table1[[#This Row],[Patient Admission Date]],"ddd")</f>
        <v>Sun</v>
      </c>
      <c r="N7731" t="str">
        <f>TEXT(INT(HOUR(Table1[[#This Row],[Patient Admission Date]])/3)*3,"00")&amp;"-"&amp;TEXT(INT(HOUR(Table1[[#This Row],[Patient Admission Date]])/3)*3+3,"00")</f>
        <v>21-24</v>
      </c>
      <c r="O7731" t="str" cm="1">
        <f t="array" ref="O7731">_xlfn.IFS(Table1[[#This Row],[Patient Age]]&lt;=14,"0-14",Table1[[#This Row],[Patient Age]]&lt;=29,"15-29",Table1[[#This Row],[Patient Age]]&lt;=44,"30-44",Table1[[#This Row],[Patient Age]]&lt;=59,"45-59",Table1[[#This Row],[Patient Age]]&lt;=74,"60-74",TRUE,"75+")</f>
        <v>60-74</v>
      </c>
      <c r="P7731" t="str" cm="1">
        <f t="array" ref="P7731">_xlfn.IFS(Table1[[#This Row],[Patient Waittime]]&lt;=15,"0-15",Table1[[#This Row],[Patient Waittime]]&lt;=30,"16-30",Table1[[#This Row],[Patient Waittime]]&lt;=45,"31-45",Table1[[#This Row],[Patient Waittime]]&lt;=60,"46-60",TRUE,"60+")</f>
        <v>16-30</v>
      </c>
      <c r="Q7731">
        <f>--(Table1[[#This Row],[Patient Waittime]]&lt;=30)</f>
        <v>1</v>
      </c>
      <c r="R7731">
        <f>--Table1[[#This Row],[Patient Admission Flag]]</f>
        <v>1</v>
      </c>
      <c r="S7731">
        <f>--AND(Table1[[#This Row],[WithinTarget]]=1,Table1[[#This Row],[Patient Satisfaction Score]]&gt;=7)</f>
        <v>0</v>
      </c>
      <c r="T7731" t="str">
        <f>IF(LEFT(Table1[[#This Row],[Patient Gender]],1)="F","Female","Male")</f>
        <v>Male</v>
      </c>
    </row>
    <row r="7732" spans="1:20" x14ac:dyDescent="0.3">
      <c r="A7732" t="s">
        <v>7836</v>
      </c>
      <c r="B7732" s="1">
        <v>45185.611111111109</v>
      </c>
      <c r="C7732" t="s">
        <v>9</v>
      </c>
      <c r="D7732">
        <v>47</v>
      </c>
      <c r="E7732" t="s">
        <v>18</v>
      </c>
      <c r="F7732" t="s">
        <v>11</v>
      </c>
      <c r="G7732" t="b">
        <v>1</v>
      </c>
      <c r="H7732">
        <v>2</v>
      </c>
      <c r="I7732">
        <v>33</v>
      </c>
      <c r="J7732" t="b">
        <v>1</v>
      </c>
      <c r="K7732">
        <f>YEAR(Table1[[#This Row],[Patient Admission Date]])</f>
        <v>2023</v>
      </c>
      <c r="L7732" t="str">
        <f>TEXT(Table1[[#This Row],[Patient Admission Date]],"mmm")</f>
        <v>Sep</v>
      </c>
      <c r="M7732" t="str">
        <f>TEXT(Table1[[#This Row],[Patient Admission Date]],"ddd")</f>
        <v>Sat</v>
      </c>
      <c r="N7732" t="str">
        <f>TEXT(INT(HOUR(Table1[[#This Row],[Patient Admission Date]])/3)*3,"00")&amp;"-"&amp;TEXT(INT(HOUR(Table1[[#This Row],[Patient Admission Date]])/3)*3+3,"00")</f>
        <v>12-15</v>
      </c>
      <c r="O7732" t="str" cm="1">
        <f t="array" ref="O7732">_xlfn.IFS(Table1[[#This Row],[Patient Age]]&lt;=14,"0-14",Table1[[#This Row],[Patient Age]]&lt;=29,"15-29",Table1[[#This Row],[Patient Age]]&lt;=44,"30-44",Table1[[#This Row],[Patient Age]]&lt;=59,"45-59",Table1[[#This Row],[Patient Age]]&lt;=74,"60-74",TRUE,"75+")</f>
        <v>45-59</v>
      </c>
      <c r="P7732" t="str" cm="1">
        <f t="array" ref="P7732">_xlfn.IFS(Table1[[#This Row],[Patient Waittime]]&lt;=15,"0-15",Table1[[#This Row],[Patient Waittime]]&lt;=30,"16-30",Table1[[#This Row],[Patient Waittime]]&lt;=45,"31-45",Table1[[#This Row],[Patient Waittime]]&lt;=60,"46-60",TRUE,"60+")</f>
        <v>31-45</v>
      </c>
      <c r="Q7732">
        <f>--(Table1[[#This Row],[Patient Waittime]]&lt;=30)</f>
        <v>0</v>
      </c>
      <c r="R7732">
        <f>--Table1[[#This Row],[Patient Admission Flag]]</f>
        <v>1</v>
      </c>
      <c r="S7732">
        <f>--AND(Table1[[#This Row],[WithinTarget]]=1,Table1[[#This Row],[Patient Satisfaction Score]]&gt;=7)</f>
        <v>0</v>
      </c>
      <c r="T7732" t="str">
        <f>IF(LEFT(Table1[[#This Row],[Patient Gender]],1)="F","Female","Male")</f>
        <v>Male</v>
      </c>
    </row>
    <row r="7733" spans="1:20" x14ac:dyDescent="0.3">
      <c r="A7733" t="s">
        <v>7837</v>
      </c>
      <c r="B7733" s="1">
        <v>45225.845833333333</v>
      </c>
      <c r="C7733" t="s">
        <v>9</v>
      </c>
      <c r="D7733">
        <v>33</v>
      </c>
      <c r="E7733" t="s">
        <v>18</v>
      </c>
      <c r="F7733" t="s">
        <v>11</v>
      </c>
      <c r="G7733" t="b">
        <v>1</v>
      </c>
      <c r="H7733">
        <v>2</v>
      </c>
      <c r="I7733">
        <v>34</v>
      </c>
      <c r="J7733" t="b">
        <v>1</v>
      </c>
      <c r="K7733">
        <f>YEAR(Table1[[#This Row],[Patient Admission Date]])</f>
        <v>2023</v>
      </c>
      <c r="L7733" t="str">
        <f>TEXT(Table1[[#This Row],[Patient Admission Date]],"mmm")</f>
        <v>Oct</v>
      </c>
      <c r="M7733" t="str">
        <f>TEXT(Table1[[#This Row],[Patient Admission Date]],"ddd")</f>
        <v>Thu</v>
      </c>
      <c r="N7733" t="str">
        <f>TEXT(INT(HOUR(Table1[[#This Row],[Patient Admission Date]])/3)*3,"00")&amp;"-"&amp;TEXT(INT(HOUR(Table1[[#This Row],[Patient Admission Date]])/3)*3+3,"00")</f>
        <v>18-21</v>
      </c>
      <c r="O7733" t="str" cm="1">
        <f t="array" ref="O7733">_xlfn.IFS(Table1[[#This Row],[Patient Age]]&lt;=14,"0-14",Table1[[#This Row],[Patient Age]]&lt;=29,"15-29",Table1[[#This Row],[Patient Age]]&lt;=44,"30-44",Table1[[#This Row],[Patient Age]]&lt;=59,"45-59",Table1[[#This Row],[Patient Age]]&lt;=74,"60-74",TRUE,"75+")</f>
        <v>30-44</v>
      </c>
      <c r="P7733" t="str" cm="1">
        <f t="array" ref="P7733">_xlfn.IFS(Table1[[#This Row],[Patient Waittime]]&lt;=15,"0-15",Table1[[#This Row],[Patient Waittime]]&lt;=30,"16-30",Table1[[#This Row],[Patient Waittime]]&lt;=45,"31-45",Table1[[#This Row],[Patient Waittime]]&lt;=60,"46-60",TRUE,"60+")</f>
        <v>31-45</v>
      </c>
      <c r="Q7733">
        <f>--(Table1[[#This Row],[Patient Waittime]]&lt;=30)</f>
        <v>0</v>
      </c>
      <c r="R7733">
        <f>--Table1[[#This Row],[Patient Admission Flag]]</f>
        <v>1</v>
      </c>
      <c r="S7733">
        <f>--AND(Table1[[#This Row],[WithinTarget]]=1,Table1[[#This Row],[Patient Satisfaction Score]]&gt;=7)</f>
        <v>0</v>
      </c>
      <c r="T7733" t="str">
        <f>IF(LEFT(Table1[[#This Row],[Patient Gender]],1)="F","Female","Male")</f>
        <v>Male</v>
      </c>
    </row>
    <row r="7734" spans="1:20" x14ac:dyDescent="0.3">
      <c r="A7734" t="s">
        <v>7838</v>
      </c>
      <c r="B7734" s="1">
        <v>45593.380555555559</v>
      </c>
      <c r="C7734" t="s">
        <v>9</v>
      </c>
      <c r="D7734">
        <v>67</v>
      </c>
      <c r="E7734" t="s">
        <v>18</v>
      </c>
      <c r="F7734" t="s">
        <v>11</v>
      </c>
      <c r="G7734" t="b">
        <v>1</v>
      </c>
      <c r="H7734">
        <v>2</v>
      </c>
      <c r="I7734">
        <v>19</v>
      </c>
      <c r="J7734" t="b">
        <v>1</v>
      </c>
      <c r="K7734">
        <f>YEAR(Table1[[#This Row],[Patient Admission Date]])</f>
        <v>2024</v>
      </c>
      <c r="L7734" t="str">
        <f>TEXT(Table1[[#This Row],[Patient Admission Date]],"mmm")</f>
        <v>Oct</v>
      </c>
      <c r="M7734" t="str">
        <f>TEXT(Table1[[#This Row],[Patient Admission Date]],"ddd")</f>
        <v>Mon</v>
      </c>
      <c r="N7734" t="str">
        <f>TEXT(INT(HOUR(Table1[[#This Row],[Patient Admission Date]])/3)*3,"00")&amp;"-"&amp;TEXT(INT(HOUR(Table1[[#This Row],[Patient Admission Date]])/3)*3+3,"00")</f>
        <v>09-12</v>
      </c>
      <c r="O7734" t="str" cm="1">
        <f t="array" ref="O7734">_xlfn.IFS(Table1[[#This Row],[Patient Age]]&lt;=14,"0-14",Table1[[#This Row],[Patient Age]]&lt;=29,"15-29",Table1[[#This Row],[Patient Age]]&lt;=44,"30-44",Table1[[#This Row],[Patient Age]]&lt;=59,"45-59",Table1[[#This Row],[Patient Age]]&lt;=74,"60-74",TRUE,"75+")</f>
        <v>60-74</v>
      </c>
      <c r="P7734" t="str" cm="1">
        <f t="array" ref="P7734">_xlfn.IFS(Table1[[#This Row],[Patient Waittime]]&lt;=15,"0-15",Table1[[#This Row],[Patient Waittime]]&lt;=30,"16-30",Table1[[#This Row],[Patient Waittime]]&lt;=45,"31-45",Table1[[#This Row],[Patient Waittime]]&lt;=60,"46-60",TRUE,"60+")</f>
        <v>16-30</v>
      </c>
      <c r="Q7734">
        <f>--(Table1[[#This Row],[Patient Waittime]]&lt;=30)</f>
        <v>1</v>
      </c>
      <c r="R7734">
        <f>--Table1[[#This Row],[Patient Admission Flag]]</f>
        <v>1</v>
      </c>
      <c r="S7734">
        <f>--AND(Table1[[#This Row],[WithinTarget]]=1,Table1[[#This Row],[Patient Satisfaction Score]]&gt;=7)</f>
        <v>0</v>
      </c>
      <c r="T7734" t="str">
        <f>IF(LEFT(Table1[[#This Row],[Patient Gender]],1)="F","Female","Male")</f>
        <v>Male</v>
      </c>
    </row>
    <row r="7735" spans="1:20" x14ac:dyDescent="0.3">
      <c r="A7735" t="s">
        <v>7839</v>
      </c>
      <c r="B7735" s="1">
        <v>45427.862500000003</v>
      </c>
      <c r="C7735" t="s">
        <v>9</v>
      </c>
      <c r="D7735">
        <v>22</v>
      </c>
      <c r="E7735" t="s">
        <v>18</v>
      </c>
      <c r="F7735" t="s">
        <v>11</v>
      </c>
      <c r="G7735" t="b">
        <v>1</v>
      </c>
      <c r="H7735">
        <v>2</v>
      </c>
      <c r="I7735">
        <v>28</v>
      </c>
      <c r="J7735" t="b">
        <v>1</v>
      </c>
      <c r="K7735">
        <f>YEAR(Table1[[#This Row],[Patient Admission Date]])</f>
        <v>2024</v>
      </c>
      <c r="L7735" t="str">
        <f>TEXT(Table1[[#This Row],[Patient Admission Date]],"mmm")</f>
        <v>May</v>
      </c>
      <c r="M7735" t="str">
        <f>TEXT(Table1[[#This Row],[Patient Admission Date]],"ddd")</f>
        <v>Wed</v>
      </c>
      <c r="N7735" t="str">
        <f>TEXT(INT(HOUR(Table1[[#This Row],[Patient Admission Date]])/3)*3,"00")&amp;"-"&amp;TEXT(INT(HOUR(Table1[[#This Row],[Patient Admission Date]])/3)*3+3,"00")</f>
        <v>18-21</v>
      </c>
      <c r="O7735" t="str" cm="1">
        <f t="array" ref="O7735">_xlfn.IFS(Table1[[#This Row],[Patient Age]]&lt;=14,"0-14",Table1[[#This Row],[Patient Age]]&lt;=29,"15-29",Table1[[#This Row],[Patient Age]]&lt;=44,"30-44",Table1[[#This Row],[Patient Age]]&lt;=59,"45-59",Table1[[#This Row],[Patient Age]]&lt;=74,"60-74",TRUE,"75+")</f>
        <v>15-29</v>
      </c>
      <c r="P7735" t="str" cm="1">
        <f t="array" ref="P7735">_xlfn.IFS(Table1[[#This Row],[Patient Waittime]]&lt;=15,"0-15",Table1[[#This Row],[Patient Waittime]]&lt;=30,"16-30",Table1[[#This Row],[Patient Waittime]]&lt;=45,"31-45",Table1[[#This Row],[Patient Waittime]]&lt;=60,"46-60",TRUE,"60+")</f>
        <v>16-30</v>
      </c>
      <c r="Q7735">
        <f>--(Table1[[#This Row],[Patient Waittime]]&lt;=30)</f>
        <v>1</v>
      </c>
      <c r="R7735">
        <f>--Table1[[#This Row],[Patient Admission Flag]]</f>
        <v>1</v>
      </c>
      <c r="S7735">
        <f>--AND(Table1[[#This Row],[WithinTarget]]=1,Table1[[#This Row],[Patient Satisfaction Score]]&gt;=7)</f>
        <v>0</v>
      </c>
      <c r="T7735" t="str">
        <f>IF(LEFT(Table1[[#This Row],[Patient Gender]],1)="F","Female","Male")</f>
        <v>Male</v>
      </c>
    </row>
    <row r="7736" spans="1:20" x14ac:dyDescent="0.3">
      <c r="A7736" t="s">
        <v>7840</v>
      </c>
      <c r="B7736" s="1">
        <v>45350.177083333336</v>
      </c>
      <c r="C7736" t="s">
        <v>9</v>
      </c>
      <c r="D7736">
        <v>68</v>
      </c>
      <c r="E7736" t="s">
        <v>18</v>
      </c>
      <c r="F7736" t="s">
        <v>11</v>
      </c>
      <c r="G7736" t="b">
        <v>1</v>
      </c>
      <c r="H7736">
        <v>4</v>
      </c>
      <c r="I7736">
        <v>45</v>
      </c>
      <c r="J7736" t="b">
        <v>1</v>
      </c>
      <c r="K7736">
        <f>YEAR(Table1[[#This Row],[Patient Admission Date]])</f>
        <v>2024</v>
      </c>
      <c r="L7736" t="str">
        <f>TEXT(Table1[[#This Row],[Patient Admission Date]],"mmm")</f>
        <v>Feb</v>
      </c>
      <c r="M7736" t="str">
        <f>TEXT(Table1[[#This Row],[Patient Admission Date]],"ddd")</f>
        <v>Wed</v>
      </c>
      <c r="N7736" t="str">
        <f>TEXT(INT(HOUR(Table1[[#This Row],[Patient Admission Date]])/3)*3,"00")&amp;"-"&amp;TEXT(INT(HOUR(Table1[[#This Row],[Patient Admission Date]])/3)*3+3,"00")</f>
        <v>03-06</v>
      </c>
      <c r="O7736" t="str" cm="1">
        <f t="array" ref="O7736">_xlfn.IFS(Table1[[#This Row],[Patient Age]]&lt;=14,"0-14",Table1[[#This Row],[Patient Age]]&lt;=29,"15-29",Table1[[#This Row],[Patient Age]]&lt;=44,"30-44",Table1[[#This Row],[Patient Age]]&lt;=59,"45-59",Table1[[#This Row],[Patient Age]]&lt;=74,"60-74",TRUE,"75+")</f>
        <v>60-74</v>
      </c>
      <c r="P7736" t="str" cm="1">
        <f t="array" ref="P7736">_xlfn.IFS(Table1[[#This Row],[Patient Waittime]]&lt;=15,"0-15",Table1[[#This Row],[Patient Waittime]]&lt;=30,"16-30",Table1[[#This Row],[Patient Waittime]]&lt;=45,"31-45",Table1[[#This Row],[Patient Waittime]]&lt;=60,"46-60",TRUE,"60+")</f>
        <v>31-45</v>
      </c>
      <c r="Q7736">
        <f>--(Table1[[#This Row],[Patient Waittime]]&lt;=30)</f>
        <v>0</v>
      </c>
      <c r="R7736">
        <f>--Table1[[#This Row],[Patient Admission Flag]]</f>
        <v>1</v>
      </c>
      <c r="S7736">
        <f>--AND(Table1[[#This Row],[WithinTarget]]=1,Table1[[#This Row],[Patient Satisfaction Score]]&gt;=7)</f>
        <v>0</v>
      </c>
      <c r="T7736" t="str">
        <f>IF(LEFT(Table1[[#This Row],[Patient Gender]],1)="F","Female","Male")</f>
        <v>Male</v>
      </c>
    </row>
    <row r="7737" spans="1:20" x14ac:dyDescent="0.3">
      <c r="A7737" t="s">
        <v>7841</v>
      </c>
      <c r="B7737" s="1">
        <v>45353.870138888888</v>
      </c>
      <c r="C7737" t="s">
        <v>9</v>
      </c>
      <c r="D7737">
        <v>64</v>
      </c>
      <c r="E7737" t="s">
        <v>18</v>
      </c>
      <c r="F7737" t="s">
        <v>11</v>
      </c>
      <c r="G7737" t="b">
        <v>1</v>
      </c>
      <c r="H7737">
        <v>4</v>
      </c>
      <c r="I7737">
        <v>22</v>
      </c>
      <c r="J7737" t="b">
        <v>1</v>
      </c>
      <c r="K7737">
        <f>YEAR(Table1[[#This Row],[Patient Admission Date]])</f>
        <v>2024</v>
      </c>
      <c r="L7737" t="str">
        <f>TEXT(Table1[[#This Row],[Patient Admission Date]],"mmm")</f>
        <v>Mar</v>
      </c>
      <c r="M7737" t="str">
        <f>TEXT(Table1[[#This Row],[Patient Admission Date]],"ddd")</f>
        <v>Sat</v>
      </c>
      <c r="N7737" t="str">
        <f>TEXT(INT(HOUR(Table1[[#This Row],[Patient Admission Date]])/3)*3,"00")&amp;"-"&amp;TEXT(INT(HOUR(Table1[[#This Row],[Patient Admission Date]])/3)*3+3,"00")</f>
        <v>18-21</v>
      </c>
      <c r="O7737" t="str" cm="1">
        <f t="array" ref="O7737">_xlfn.IFS(Table1[[#This Row],[Patient Age]]&lt;=14,"0-14",Table1[[#This Row],[Patient Age]]&lt;=29,"15-29",Table1[[#This Row],[Patient Age]]&lt;=44,"30-44",Table1[[#This Row],[Patient Age]]&lt;=59,"45-59",Table1[[#This Row],[Patient Age]]&lt;=74,"60-74",TRUE,"75+")</f>
        <v>60-74</v>
      </c>
      <c r="P7737" t="str" cm="1">
        <f t="array" ref="P7737">_xlfn.IFS(Table1[[#This Row],[Patient Waittime]]&lt;=15,"0-15",Table1[[#This Row],[Patient Waittime]]&lt;=30,"16-30",Table1[[#This Row],[Patient Waittime]]&lt;=45,"31-45",Table1[[#This Row],[Patient Waittime]]&lt;=60,"46-60",TRUE,"60+")</f>
        <v>16-30</v>
      </c>
      <c r="Q7737">
        <f>--(Table1[[#This Row],[Patient Waittime]]&lt;=30)</f>
        <v>1</v>
      </c>
      <c r="R7737">
        <f>--Table1[[#This Row],[Patient Admission Flag]]</f>
        <v>1</v>
      </c>
      <c r="S7737">
        <f>--AND(Table1[[#This Row],[WithinTarget]]=1,Table1[[#This Row],[Patient Satisfaction Score]]&gt;=7)</f>
        <v>0</v>
      </c>
      <c r="T7737" t="str">
        <f>IF(LEFT(Table1[[#This Row],[Patient Gender]],1)="F","Female","Male")</f>
        <v>Male</v>
      </c>
    </row>
    <row r="7738" spans="1:20" x14ac:dyDescent="0.3">
      <c r="A7738" t="s">
        <v>7842</v>
      </c>
      <c r="B7738" s="1">
        <v>45384.573611111111</v>
      </c>
      <c r="C7738" t="s">
        <v>9</v>
      </c>
      <c r="D7738">
        <v>14</v>
      </c>
      <c r="E7738" t="s">
        <v>18</v>
      </c>
      <c r="F7738" t="s">
        <v>11</v>
      </c>
      <c r="G7738" t="b">
        <v>1</v>
      </c>
      <c r="H7738">
        <v>4</v>
      </c>
      <c r="I7738">
        <v>47</v>
      </c>
      <c r="J7738" t="b">
        <v>1</v>
      </c>
      <c r="K7738">
        <f>YEAR(Table1[[#This Row],[Patient Admission Date]])</f>
        <v>2024</v>
      </c>
      <c r="L7738" t="str">
        <f>TEXT(Table1[[#This Row],[Patient Admission Date]],"mmm")</f>
        <v>Apr</v>
      </c>
      <c r="M7738" t="str">
        <f>TEXT(Table1[[#This Row],[Patient Admission Date]],"ddd")</f>
        <v>Tue</v>
      </c>
      <c r="N7738" t="str">
        <f>TEXT(INT(HOUR(Table1[[#This Row],[Patient Admission Date]])/3)*3,"00")&amp;"-"&amp;TEXT(INT(HOUR(Table1[[#This Row],[Patient Admission Date]])/3)*3+3,"00")</f>
        <v>12-15</v>
      </c>
      <c r="O7738" t="str" cm="1">
        <f t="array" ref="O7738">_xlfn.IFS(Table1[[#This Row],[Patient Age]]&lt;=14,"0-14",Table1[[#This Row],[Patient Age]]&lt;=29,"15-29",Table1[[#This Row],[Patient Age]]&lt;=44,"30-44",Table1[[#This Row],[Patient Age]]&lt;=59,"45-59",Table1[[#This Row],[Patient Age]]&lt;=74,"60-74",TRUE,"75+")</f>
        <v>0-14</v>
      </c>
      <c r="P7738" t="str" cm="1">
        <f t="array" ref="P7738">_xlfn.IFS(Table1[[#This Row],[Patient Waittime]]&lt;=15,"0-15",Table1[[#This Row],[Patient Waittime]]&lt;=30,"16-30",Table1[[#This Row],[Patient Waittime]]&lt;=45,"31-45",Table1[[#This Row],[Patient Waittime]]&lt;=60,"46-60",TRUE,"60+")</f>
        <v>46-60</v>
      </c>
      <c r="Q7738">
        <f>--(Table1[[#This Row],[Patient Waittime]]&lt;=30)</f>
        <v>0</v>
      </c>
      <c r="R7738">
        <f>--Table1[[#This Row],[Patient Admission Flag]]</f>
        <v>1</v>
      </c>
      <c r="S7738">
        <f>--AND(Table1[[#This Row],[WithinTarget]]=1,Table1[[#This Row],[Patient Satisfaction Score]]&gt;=7)</f>
        <v>0</v>
      </c>
      <c r="T7738" t="str">
        <f>IF(LEFT(Table1[[#This Row],[Patient Gender]],1)="F","Female","Male")</f>
        <v>Male</v>
      </c>
    </row>
    <row r="7739" spans="1:20" x14ac:dyDescent="0.3">
      <c r="A7739" t="s">
        <v>7843</v>
      </c>
      <c r="B7739" s="1">
        <v>45196.863888888889</v>
      </c>
      <c r="C7739" t="s">
        <v>9</v>
      </c>
      <c r="D7739">
        <v>28</v>
      </c>
      <c r="E7739" t="s">
        <v>18</v>
      </c>
      <c r="F7739" t="s">
        <v>11</v>
      </c>
      <c r="G7739" t="b">
        <v>1</v>
      </c>
      <c r="H7739">
        <v>4</v>
      </c>
      <c r="I7739">
        <v>50</v>
      </c>
      <c r="J7739" t="b">
        <v>1</v>
      </c>
      <c r="K7739">
        <f>YEAR(Table1[[#This Row],[Patient Admission Date]])</f>
        <v>2023</v>
      </c>
      <c r="L7739" t="str">
        <f>TEXT(Table1[[#This Row],[Patient Admission Date]],"mmm")</f>
        <v>Sep</v>
      </c>
      <c r="M7739" t="str">
        <f>TEXT(Table1[[#This Row],[Patient Admission Date]],"ddd")</f>
        <v>Wed</v>
      </c>
      <c r="N7739" t="str">
        <f>TEXT(INT(HOUR(Table1[[#This Row],[Patient Admission Date]])/3)*3,"00")&amp;"-"&amp;TEXT(INT(HOUR(Table1[[#This Row],[Patient Admission Date]])/3)*3+3,"00")</f>
        <v>18-21</v>
      </c>
      <c r="O7739" t="str" cm="1">
        <f t="array" ref="O7739">_xlfn.IFS(Table1[[#This Row],[Patient Age]]&lt;=14,"0-14",Table1[[#This Row],[Patient Age]]&lt;=29,"15-29",Table1[[#This Row],[Patient Age]]&lt;=44,"30-44",Table1[[#This Row],[Patient Age]]&lt;=59,"45-59",Table1[[#This Row],[Patient Age]]&lt;=74,"60-74",TRUE,"75+")</f>
        <v>15-29</v>
      </c>
      <c r="P7739" t="str" cm="1">
        <f t="array" ref="P7739">_xlfn.IFS(Table1[[#This Row],[Patient Waittime]]&lt;=15,"0-15",Table1[[#This Row],[Patient Waittime]]&lt;=30,"16-30",Table1[[#This Row],[Patient Waittime]]&lt;=45,"31-45",Table1[[#This Row],[Patient Waittime]]&lt;=60,"46-60",TRUE,"60+")</f>
        <v>46-60</v>
      </c>
      <c r="Q7739">
        <f>--(Table1[[#This Row],[Patient Waittime]]&lt;=30)</f>
        <v>0</v>
      </c>
      <c r="R7739">
        <f>--Table1[[#This Row],[Patient Admission Flag]]</f>
        <v>1</v>
      </c>
      <c r="S7739">
        <f>--AND(Table1[[#This Row],[WithinTarget]]=1,Table1[[#This Row],[Patient Satisfaction Score]]&gt;=7)</f>
        <v>0</v>
      </c>
      <c r="T7739" t="str">
        <f>IF(LEFT(Table1[[#This Row],[Patient Gender]],1)="F","Female","Male")</f>
        <v>Male</v>
      </c>
    </row>
    <row r="7740" spans="1:20" x14ac:dyDescent="0.3">
      <c r="A7740" t="s">
        <v>7844</v>
      </c>
      <c r="B7740" s="1">
        <v>45192.387499999997</v>
      </c>
      <c r="C7740" t="s">
        <v>9</v>
      </c>
      <c r="D7740">
        <v>26</v>
      </c>
      <c r="E7740" t="s">
        <v>18</v>
      </c>
      <c r="F7740" t="s">
        <v>11</v>
      </c>
      <c r="G7740" t="b">
        <v>1</v>
      </c>
      <c r="H7740">
        <v>4</v>
      </c>
      <c r="I7740">
        <v>30</v>
      </c>
      <c r="J7740" t="b">
        <v>1</v>
      </c>
      <c r="K7740">
        <f>YEAR(Table1[[#This Row],[Patient Admission Date]])</f>
        <v>2023</v>
      </c>
      <c r="L7740" t="str">
        <f>TEXT(Table1[[#This Row],[Patient Admission Date]],"mmm")</f>
        <v>Sep</v>
      </c>
      <c r="M7740" t="str">
        <f>TEXT(Table1[[#This Row],[Patient Admission Date]],"ddd")</f>
        <v>Sat</v>
      </c>
      <c r="N7740" t="str">
        <f>TEXT(INT(HOUR(Table1[[#This Row],[Patient Admission Date]])/3)*3,"00")&amp;"-"&amp;TEXT(INT(HOUR(Table1[[#This Row],[Patient Admission Date]])/3)*3+3,"00")</f>
        <v>09-12</v>
      </c>
      <c r="O7740" t="str" cm="1">
        <f t="array" ref="O7740">_xlfn.IFS(Table1[[#This Row],[Patient Age]]&lt;=14,"0-14",Table1[[#This Row],[Patient Age]]&lt;=29,"15-29",Table1[[#This Row],[Patient Age]]&lt;=44,"30-44",Table1[[#This Row],[Patient Age]]&lt;=59,"45-59",Table1[[#This Row],[Patient Age]]&lt;=74,"60-74",TRUE,"75+")</f>
        <v>15-29</v>
      </c>
      <c r="P7740" t="str" cm="1">
        <f t="array" ref="P7740">_xlfn.IFS(Table1[[#This Row],[Patient Waittime]]&lt;=15,"0-15",Table1[[#This Row],[Patient Waittime]]&lt;=30,"16-30",Table1[[#This Row],[Patient Waittime]]&lt;=45,"31-45",Table1[[#This Row],[Patient Waittime]]&lt;=60,"46-60",TRUE,"60+")</f>
        <v>16-30</v>
      </c>
      <c r="Q7740">
        <f>--(Table1[[#This Row],[Patient Waittime]]&lt;=30)</f>
        <v>1</v>
      </c>
      <c r="R7740">
        <f>--Table1[[#This Row],[Patient Admission Flag]]</f>
        <v>1</v>
      </c>
      <c r="S7740">
        <f>--AND(Table1[[#This Row],[WithinTarget]]=1,Table1[[#This Row],[Patient Satisfaction Score]]&gt;=7)</f>
        <v>0</v>
      </c>
      <c r="T7740" t="str">
        <f>IF(LEFT(Table1[[#This Row],[Patient Gender]],1)="F","Female","Male")</f>
        <v>Male</v>
      </c>
    </row>
    <row r="7741" spans="1:20" x14ac:dyDescent="0.3">
      <c r="A7741" t="s">
        <v>7845</v>
      </c>
      <c r="B7741" s="1">
        <v>45026.259027777778</v>
      </c>
      <c r="C7741" t="s">
        <v>9</v>
      </c>
      <c r="D7741">
        <v>51</v>
      </c>
      <c r="E7741" t="s">
        <v>18</v>
      </c>
      <c r="F7741" t="s">
        <v>11</v>
      </c>
      <c r="G7741" t="b">
        <v>1</v>
      </c>
      <c r="H7741">
        <v>5</v>
      </c>
      <c r="I7741">
        <v>35</v>
      </c>
      <c r="J7741" t="b">
        <v>1</v>
      </c>
      <c r="K7741">
        <f>YEAR(Table1[[#This Row],[Patient Admission Date]])</f>
        <v>2023</v>
      </c>
      <c r="L7741" t="str">
        <f>TEXT(Table1[[#This Row],[Patient Admission Date]],"mmm")</f>
        <v>Apr</v>
      </c>
      <c r="M7741" t="str">
        <f>TEXT(Table1[[#This Row],[Patient Admission Date]],"ddd")</f>
        <v>Mon</v>
      </c>
      <c r="N7741" t="str">
        <f>TEXT(INT(HOUR(Table1[[#This Row],[Patient Admission Date]])/3)*3,"00")&amp;"-"&amp;TEXT(INT(HOUR(Table1[[#This Row],[Patient Admission Date]])/3)*3+3,"00")</f>
        <v>06-09</v>
      </c>
      <c r="O7741" t="str" cm="1">
        <f t="array" ref="O7741">_xlfn.IFS(Table1[[#This Row],[Patient Age]]&lt;=14,"0-14",Table1[[#This Row],[Patient Age]]&lt;=29,"15-29",Table1[[#This Row],[Patient Age]]&lt;=44,"30-44",Table1[[#This Row],[Patient Age]]&lt;=59,"45-59",Table1[[#This Row],[Patient Age]]&lt;=74,"60-74",TRUE,"75+")</f>
        <v>45-59</v>
      </c>
      <c r="P7741" t="str" cm="1">
        <f t="array" ref="P7741">_xlfn.IFS(Table1[[#This Row],[Patient Waittime]]&lt;=15,"0-15",Table1[[#This Row],[Patient Waittime]]&lt;=30,"16-30",Table1[[#This Row],[Patient Waittime]]&lt;=45,"31-45",Table1[[#This Row],[Patient Waittime]]&lt;=60,"46-60",TRUE,"60+")</f>
        <v>31-45</v>
      </c>
      <c r="Q7741">
        <f>--(Table1[[#This Row],[Patient Waittime]]&lt;=30)</f>
        <v>0</v>
      </c>
      <c r="R7741">
        <f>--Table1[[#This Row],[Patient Admission Flag]]</f>
        <v>1</v>
      </c>
      <c r="S7741">
        <f>--AND(Table1[[#This Row],[WithinTarget]]=1,Table1[[#This Row],[Patient Satisfaction Score]]&gt;=7)</f>
        <v>0</v>
      </c>
      <c r="T7741" t="str">
        <f>IF(LEFT(Table1[[#This Row],[Patient Gender]],1)="F","Female","Male")</f>
        <v>Male</v>
      </c>
    </row>
    <row r="7742" spans="1:20" x14ac:dyDescent="0.3">
      <c r="A7742" t="s">
        <v>7846</v>
      </c>
      <c r="B7742" s="1">
        <v>45422.473611111112</v>
      </c>
      <c r="C7742" t="s">
        <v>9</v>
      </c>
      <c r="D7742">
        <v>66</v>
      </c>
      <c r="E7742" t="s">
        <v>18</v>
      </c>
      <c r="F7742" t="s">
        <v>11</v>
      </c>
      <c r="G7742" t="b">
        <v>1</v>
      </c>
      <c r="H7742">
        <v>5</v>
      </c>
      <c r="I7742">
        <v>43</v>
      </c>
      <c r="J7742" t="b">
        <v>1</v>
      </c>
      <c r="K7742">
        <f>YEAR(Table1[[#This Row],[Patient Admission Date]])</f>
        <v>2024</v>
      </c>
      <c r="L7742" t="str">
        <f>TEXT(Table1[[#This Row],[Patient Admission Date]],"mmm")</f>
        <v>May</v>
      </c>
      <c r="M7742" t="str">
        <f>TEXT(Table1[[#This Row],[Patient Admission Date]],"ddd")</f>
        <v>Fri</v>
      </c>
      <c r="N7742" t="str">
        <f>TEXT(INT(HOUR(Table1[[#This Row],[Patient Admission Date]])/3)*3,"00")&amp;"-"&amp;TEXT(INT(HOUR(Table1[[#This Row],[Patient Admission Date]])/3)*3+3,"00")</f>
        <v>09-12</v>
      </c>
      <c r="O7742" t="str" cm="1">
        <f t="array" ref="O7742">_xlfn.IFS(Table1[[#This Row],[Patient Age]]&lt;=14,"0-14",Table1[[#This Row],[Patient Age]]&lt;=29,"15-29",Table1[[#This Row],[Patient Age]]&lt;=44,"30-44",Table1[[#This Row],[Patient Age]]&lt;=59,"45-59",Table1[[#This Row],[Patient Age]]&lt;=74,"60-74",TRUE,"75+")</f>
        <v>60-74</v>
      </c>
      <c r="P7742" t="str" cm="1">
        <f t="array" ref="P7742">_xlfn.IFS(Table1[[#This Row],[Patient Waittime]]&lt;=15,"0-15",Table1[[#This Row],[Patient Waittime]]&lt;=30,"16-30",Table1[[#This Row],[Patient Waittime]]&lt;=45,"31-45",Table1[[#This Row],[Patient Waittime]]&lt;=60,"46-60",TRUE,"60+")</f>
        <v>31-45</v>
      </c>
      <c r="Q7742">
        <f>--(Table1[[#This Row],[Patient Waittime]]&lt;=30)</f>
        <v>0</v>
      </c>
      <c r="R7742">
        <f>--Table1[[#This Row],[Patient Admission Flag]]</f>
        <v>1</v>
      </c>
      <c r="S7742">
        <f>--AND(Table1[[#This Row],[WithinTarget]]=1,Table1[[#This Row],[Patient Satisfaction Score]]&gt;=7)</f>
        <v>0</v>
      </c>
      <c r="T7742" t="str">
        <f>IF(LEFT(Table1[[#This Row],[Patient Gender]],1)="F","Female","Male")</f>
        <v>Male</v>
      </c>
    </row>
    <row r="7743" spans="1:20" x14ac:dyDescent="0.3">
      <c r="A7743" t="s">
        <v>7847</v>
      </c>
      <c r="B7743" s="1">
        <v>45035.09652777778</v>
      </c>
      <c r="C7743" t="s">
        <v>9</v>
      </c>
      <c r="D7743">
        <v>54</v>
      </c>
      <c r="E7743" t="s">
        <v>18</v>
      </c>
      <c r="F7743" t="s">
        <v>11</v>
      </c>
      <c r="G7743" t="b">
        <v>1</v>
      </c>
      <c r="H7743">
        <v>5</v>
      </c>
      <c r="I7743">
        <v>11</v>
      </c>
      <c r="J7743" t="b">
        <v>1</v>
      </c>
      <c r="K7743">
        <f>YEAR(Table1[[#This Row],[Patient Admission Date]])</f>
        <v>2023</v>
      </c>
      <c r="L7743" t="str">
        <f>TEXT(Table1[[#This Row],[Patient Admission Date]],"mmm")</f>
        <v>Apr</v>
      </c>
      <c r="M7743" t="str">
        <f>TEXT(Table1[[#This Row],[Patient Admission Date]],"ddd")</f>
        <v>Wed</v>
      </c>
      <c r="N7743" t="str">
        <f>TEXT(INT(HOUR(Table1[[#This Row],[Patient Admission Date]])/3)*3,"00")&amp;"-"&amp;TEXT(INT(HOUR(Table1[[#This Row],[Patient Admission Date]])/3)*3+3,"00")</f>
        <v>00-03</v>
      </c>
      <c r="O7743" t="str" cm="1">
        <f t="array" ref="O7743">_xlfn.IFS(Table1[[#This Row],[Patient Age]]&lt;=14,"0-14",Table1[[#This Row],[Patient Age]]&lt;=29,"15-29",Table1[[#This Row],[Patient Age]]&lt;=44,"30-44",Table1[[#This Row],[Patient Age]]&lt;=59,"45-59",Table1[[#This Row],[Patient Age]]&lt;=74,"60-74",TRUE,"75+")</f>
        <v>45-59</v>
      </c>
      <c r="P7743" t="str" cm="1">
        <f t="array" ref="P7743">_xlfn.IFS(Table1[[#This Row],[Patient Waittime]]&lt;=15,"0-15",Table1[[#This Row],[Patient Waittime]]&lt;=30,"16-30",Table1[[#This Row],[Patient Waittime]]&lt;=45,"31-45",Table1[[#This Row],[Patient Waittime]]&lt;=60,"46-60",TRUE,"60+")</f>
        <v>0-15</v>
      </c>
      <c r="Q7743">
        <f>--(Table1[[#This Row],[Patient Waittime]]&lt;=30)</f>
        <v>1</v>
      </c>
      <c r="R7743">
        <f>--Table1[[#This Row],[Patient Admission Flag]]</f>
        <v>1</v>
      </c>
      <c r="S7743">
        <f>--AND(Table1[[#This Row],[WithinTarget]]=1,Table1[[#This Row],[Patient Satisfaction Score]]&gt;=7)</f>
        <v>0</v>
      </c>
      <c r="T7743" t="str">
        <f>IF(LEFT(Table1[[#This Row],[Patient Gender]],1)="F","Female","Male")</f>
        <v>Male</v>
      </c>
    </row>
    <row r="7744" spans="1:20" x14ac:dyDescent="0.3">
      <c r="A7744" t="s">
        <v>7848</v>
      </c>
      <c r="B7744" s="1">
        <v>45499.864583333336</v>
      </c>
      <c r="C7744" t="s">
        <v>9</v>
      </c>
      <c r="D7744">
        <v>77</v>
      </c>
      <c r="E7744" t="s">
        <v>18</v>
      </c>
      <c r="F7744" t="s">
        <v>11</v>
      </c>
      <c r="G7744" t="b">
        <v>1</v>
      </c>
      <c r="H7744">
        <v>6</v>
      </c>
      <c r="I7744">
        <v>23</v>
      </c>
      <c r="J7744" t="b">
        <v>1</v>
      </c>
      <c r="K7744">
        <f>YEAR(Table1[[#This Row],[Patient Admission Date]])</f>
        <v>2024</v>
      </c>
      <c r="L7744" t="str">
        <f>TEXT(Table1[[#This Row],[Patient Admission Date]],"mmm")</f>
        <v>Jul</v>
      </c>
      <c r="M7744" t="str">
        <f>TEXT(Table1[[#This Row],[Patient Admission Date]],"ddd")</f>
        <v>Fri</v>
      </c>
      <c r="N7744" t="str">
        <f>TEXT(INT(HOUR(Table1[[#This Row],[Patient Admission Date]])/3)*3,"00")&amp;"-"&amp;TEXT(INT(HOUR(Table1[[#This Row],[Patient Admission Date]])/3)*3+3,"00")</f>
        <v>18-21</v>
      </c>
      <c r="O7744" t="str" cm="1">
        <f t="array" ref="O7744">_xlfn.IFS(Table1[[#This Row],[Patient Age]]&lt;=14,"0-14",Table1[[#This Row],[Patient Age]]&lt;=29,"15-29",Table1[[#This Row],[Patient Age]]&lt;=44,"30-44",Table1[[#This Row],[Patient Age]]&lt;=59,"45-59",Table1[[#This Row],[Patient Age]]&lt;=74,"60-74",TRUE,"75+")</f>
        <v>75+</v>
      </c>
      <c r="P7744" t="str" cm="1">
        <f t="array" ref="P7744">_xlfn.IFS(Table1[[#This Row],[Patient Waittime]]&lt;=15,"0-15",Table1[[#This Row],[Patient Waittime]]&lt;=30,"16-30",Table1[[#This Row],[Patient Waittime]]&lt;=45,"31-45",Table1[[#This Row],[Patient Waittime]]&lt;=60,"46-60",TRUE,"60+")</f>
        <v>16-30</v>
      </c>
      <c r="Q7744">
        <f>--(Table1[[#This Row],[Patient Waittime]]&lt;=30)</f>
        <v>1</v>
      </c>
      <c r="R7744">
        <f>--Table1[[#This Row],[Patient Admission Flag]]</f>
        <v>1</v>
      </c>
      <c r="S7744">
        <f>--AND(Table1[[#This Row],[WithinTarget]]=1,Table1[[#This Row],[Patient Satisfaction Score]]&gt;=7)</f>
        <v>0</v>
      </c>
      <c r="T7744" t="str">
        <f>IF(LEFT(Table1[[#This Row],[Patient Gender]],1)="F","Female","Male")</f>
        <v>Male</v>
      </c>
    </row>
    <row r="7745" spans="1:20" x14ac:dyDescent="0.3">
      <c r="A7745" t="s">
        <v>7849</v>
      </c>
      <c r="B7745" s="1">
        <v>45049.588888888888</v>
      </c>
      <c r="C7745" t="s">
        <v>9</v>
      </c>
      <c r="D7745">
        <v>39</v>
      </c>
      <c r="E7745" t="s">
        <v>18</v>
      </c>
      <c r="F7745" t="s">
        <v>11</v>
      </c>
      <c r="G7745" t="b">
        <v>1</v>
      </c>
      <c r="H7745">
        <v>6</v>
      </c>
      <c r="I7745">
        <v>40</v>
      </c>
      <c r="J7745" t="b">
        <v>1</v>
      </c>
      <c r="K7745">
        <f>YEAR(Table1[[#This Row],[Patient Admission Date]])</f>
        <v>2023</v>
      </c>
      <c r="L7745" t="str">
        <f>TEXT(Table1[[#This Row],[Patient Admission Date]],"mmm")</f>
        <v>May</v>
      </c>
      <c r="M7745" t="str">
        <f>TEXT(Table1[[#This Row],[Patient Admission Date]],"ddd")</f>
        <v>Wed</v>
      </c>
      <c r="N7745" t="str">
        <f>TEXT(INT(HOUR(Table1[[#This Row],[Patient Admission Date]])/3)*3,"00")&amp;"-"&amp;TEXT(INT(HOUR(Table1[[#This Row],[Patient Admission Date]])/3)*3+3,"00")</f>
        <v>12-15</v>
      </c>
      <c r="O7745" t="str" cm="1">
        <f t="array" ref="O7745">_xlfn.IFS(Table1[[#This Row],[Patient Age]]&lt;=14,"0-14",Table1[[#This Row],[Patient Age]]&lt;=29,"15-29",Table1[[#This Row],[Patient Age]]&lt;=44,"30-44",Table1[[#This Row],[Patient Age]]&lt;=59,"45-59",Table1[[#This Row],[Patient Age]]&lt;=74,"60-74",TRUE,"75+")</f>
        <v>30-44</v>
      </c>
      <c r="P7745" t="str" cm="1">
        <f t="array" ref="P7745">_xlfn.IFS(Table1[[#This Row],[Patient Waittime]]&lt;=15,"0-15",Table1[[#This Row],[Patient Waittime]]&lt;=30,"16-30",Table1[[#This Row],[Patient Waittime]]&lt;=45,"31-45",Table1[[#This Row],[Patient Waittime]]&lt;=60,"46-60",TRUE,"60+")</f>
        <v>31-45</v>
      </c>
      <c r="Q7745">
        <f>--(Table1[[#This Row],[Patient Waittime]]&lt;=30)</f>
        <v>0</v>
      </c>
      <c r="R7745">
        <f>--Table1[[#This Row],[Patient Admission Flag]]</f>
        <v>1</v>
      </c>
      <c r="S7745">
        <f>--AND(Table1[[#This Row],[WithinTarget]]=1,Table1[[#This Row],[Patient Satisfaction Score]]&gt;=7)</f>
        <v>0</v>
      </c>
      <c r="T7745" t="str">
        <f>IF(LEFT(Table1[[#This Row],[Patient Gender]],1)="F","Female","Male")</f>
        <v>Male</v>
      </c>
    </row>
    <row r="7746" spans="1:20" x14ac:dyDescent="0.3">
      <c r="A7746" t="s">
        <v>7850</v>
      </c>
      <c r="B7746" s="1">
        <v>45213.502083333333</v>
      </c>
      <c r="C7746" t="s">
        <v>9</v>
      </c>
      <c r="D7746">
        <v>77</v>
      </c>
      <c r="E7746" t="s">
        <v>18</v>
      </c>
      <c r="F7746" t="s">
        <v>11</v>
      </c>
      <c r="G7746" t="b">
        <v>1</v>
      </c>
      <c r="H7746">
        <v>6</v>
      </c>
      <c r="I7746">
        <v>56</v>
      </c>
      <c r="J7746" t="b">
        <v>1</v>
      </c>
      <c r="K7746">
        <f>YEAR(Table1[[#This Row],[Patient Admission Date]])</f>
        <v>2023</v>
      </c>
      <c r="L7746" t="str">
        <f>TEXT(Table1[[#This Row],[Patient Admission Date]],"mmm")</f>
        <v>Oct</v>
      </c>
      <c r="M7746" t="str">
        <f>TEXT(Table1[[#This Row],[Patient Admission Date]],"ddd")</f>
        <v>Sat</v>
      </c>
      <c r="N7746" t="str">
        <f>TEXT(INT(HOUR(Table1[[#This Row],[Patient Admission Date]])/3)*3,"00")&amp;"-"&amp;TEXT(INT(HOUR(Table1[[#This Row],[Patient Admission Date]])/3)*3+3,"00")</f>
        <v>12-15</v>
      </c>
      <c r="O7746" t="str" cm="1">
        <f t="array" ref="O7746">_xlfn.IFS(Table1[[#This Row],[Patient Age]]&lt;=14,"0-14",Table1[[#This Row],[Patient Age]]&lt;=29,"15-29",Table1[[#This Row],[Patient Age]]&lt;=44,"30-44",Table1[[#This Row],[Patient Age]]&lt;=59,"45-59",Table1[[#This Row],[Patient Age]]&lt;=74,"60-74",TRUE,"75+")</f>
        <v>75+</v>
      </c>
      <c r="P7746" t="str" cm="1">
        <f t="array" ref="P7746">_xlfn.IFS(Table1[[#This Row],[Patient Waittime]]&lt;=15,"0-15",Table1[[#This Row],[Patient Waittime]]&lt;=30,"16-30",Table1[[#This Row],[Patient Waittime]]&lt;=45,"31-45",Table1[[#This Row],[Patient Waittime]]&lt;=60,"46-60",TRUE,"60+")</f>
        <v>46-60</v>
      </c>
      <c r="Q7746">
        <f>--(Table1[[#This Row],[Patient Waittime]]&lt;=30)</f>
        <v>0</v>
      </c>
      <c r="R7746">
        <f>--Table1[[#This Row],[Patient Admission Flag]]</f>
        <v>1</v>
      </c>
      <c r="S7746">
        <f>--AND(Table1[[#This Row],[WithinTarget]]=1,Table1[[#This Row],[Patient Satisfaction Score]]&gt;=7)</f>
        <v>0</v>
      </c>
      <c r="T7746" t="str">
        <f>IF(LEFT(Table1[[#This Row],[Patient Gender]],1)="F","Female","Male")</f>
        <v>Male</v>
      </c>
    </row>
    <row r="7747" spans="1:20" x14ac:dyDescent="0.3">
      <c r="A7747" t="s">
        <v>7851</v>
      </c>
      <c r="B7747" s="1">
        <v>45253.473611111112</v>
      </c>
      <c r="C7747" t="s">
        <v>9</v>
      </c>
      <c r="D7747">
        <v>23</v>
      </c>
      <c r="E7747" t="s">
        <v>18</v>
      </c>
      <c r="F7747" t="s">
        <v>11</v>
      </c>
      <c r="G7747" t="b">
        <v>1</v>
      </c>
      <c r="H7747">
        <v>6</v>
      </c>
      <c r="I7747">
        <v>54</v>
      </c>
      <c r="J7747" t="b">
        <v>1</v>
      </c>
      <c r="K7747">
        <f>YEAR(Table1[[#This Row],[Patient Admission Date]])</f>
        <v>2023</v>
      </c>
      <c r="L7747" t="str">
        <f>TEXT(Table1[[#This Row],[Patient Admission Date]],"mmm")</f>
        <v>Nov</v>
      </c>
      <c r="M7747" t="str">
        <f>TEXT(Table1[[#This Row],[Patient Admission Date]],"ddd")</f>
        <v>Thu</v>
      </c>
      <c r="N7747" t="str">
        <f>TEXT(INT(HOUR(Table1[[#This Row],[Patient Admission Date]])/3)*3,"00")&amp;"-"&amp;TEXT(INT(HOUR(Table1[[#This Row],[Patient Admission Date]])/3)*3+3,"00")</f>
        <v>09-12</v>
      </c>
      <c r="O7747" t="str" cm="1">
        <f t="array" ref="O7747">_xlfn.IFS(Table1[[#This Row],[Patient Age]]&lt;=14,"0-14",Table1[[#This Row],[Patient Age]]&lt;=29,"15-29",Table1[[#This Row],[Patient Age]]&lt;=44,"30-44",Table1[[#This Row],[Patient Age]]&lt;=59,"45-59",Table1[[#This Row],[Patient Age]]&lt;=74,"60-74",TRUE,"75+")</f>
        <v>15-29</v>
      </c>
      <c r="P7747" t="str" cm="1">
        <f t="array" ref="P7747">_xlfn.IFS(Table1[[#This Row],[Patient Waittime]]&lt;=15,"0-15",Table1[[#This Row],[Patient Waittime]]&lt;=30,"16-30",Table1[[#This Row],[Patient Waittime]]&lt;=45,"31-45",Table1[[#This Row],[Patient Waittime]]&lt;=60,"46-60",TRUE,"60+")</f>
        <v>46-60</v>
      </c>
      <c r="Q7747">
        <f>--(Table1[[#This Row],[Patient Waittime]]&lt;=30)</f>
        <v>0</v>
      </c>
      <c r="R7747">
        <f>--Table1[[#This Row],[Patient Admission Flag]]</f>
        <v>1</v>
      </c>
      <c r="S7747">
        <f>--AND(Table1[[#This Row],[WithinTarget]]=1,Table1[[#This Row],[Patient Satisfaction Score]]&gt;=7)</f>
        <v>0</v>
      </c>
      <c r="T7747" t="str">
        <f>IF(LEFT(Table1[[#This Row],[Patient Gender]],1)="F","Female","Male")</f>
        <v>Male</v>
      </c>
    </row>
    <row r="7748" spans="1:20" x14ac:dyDescent="0.3">
      <c r="A7748" t="s">
        <v>7852</v>
      </c>
      <c r="B7748" s="1">
        <v>45067.70416666667</v>
      </c>
      <c r="C7748" t="s">
        <v>9</v>
      </c>
      <c r="D7748">
        <v>47</v>
      </c>
      <c r="E7748" t="s">
        <v>18</v>
      </c>
      <c r="F7748" t="s">
        <v>11</v>
      </c>
      <c r="G7748" t="b">
        <v>1</v>
      </c>
      <c r="H7748">
        <v>7</v>
      </c>
      <c r="I7748">
        <v>35</v>
      </c>
      <c r="J7748" t="b">
        <v>1</v>
      </c>
      <c r="K7748">
        <f>YEAR(Table1[[#This Row],[Patient Admission Date]])</f>
        <v>2023</v>
      </c>
      <c r="L7748" t="str">
        <f>TEXT(Table1[[#This Row],[Patient Admission Date]],"mmm")</f>
        <v>May</v>
      </c>
      <c r="M7748" t="str">
        <f>TEXT(Table1[[#This Row],[Patient Admission Date]],"ddd")</f>
        <v>Sun</v>
      </c>
      <c r="N7748" t="str">
        <f>TEXT(INT(HOUR(Table1[[#This Row],[Patient Admission Date]])/3)*3,"00")&amp;"-"&amp;TEXT(INT(HOUR(Table1[[#This Row],[Patient Admission Date]])/3)*3+3,"00")</f>
        <v>15-18</v>
      </c>
      <c r="O7748" t="str" cm="1">
        <f t="array" ref="O7748">_xlfn.IFS(Table1[[#This Row],[Patient Age]]&lt;=14,"0-14",Table1[[#This Row],[Patient Age]]&lt;=29,"15-29",Table1[[#This Row],[Patient Age]]&lt;=44,"30-44",Table1[[#This Row],[Patient Age]]&lt;=59,"45-59",Table1[[#This Row],[Patient Age]]&lt;=74,"60-74",TRUE,"75+")</f>
        <v>45-59</v>
      </c>
      <c r="P7748" t="str" cm="1">
        <f t="array" ref="P7748">_xlfn.IFS(Table1[[#This Row],[Patient Waittime]]&lt;=15,"0-15",Table1[[#This Row],[Patient Waittime]]&lt;=30,"16-30",Table1[[#This Row],[Patient Waittime]]&lt;=45,"31-45",Table1[[#This Row],[Patient Waittime]]&lt;=60,"46-60",TRUE,"60+")</f>
        <v>31-45</v>
      </c>
      <c r="Q7748">
        <f>--(Table1[[#This Row],[Patient Waittime]]&lt;=30)</f>
        <v>0</v>
      </c>
      <c r="R7748">
        <f>--Table1[[#This Row],[Patient Admission Flag]]</f>
        <v>1</v>
      </c>
      <c r="S7748">
        <f>--AND(Table1[[#This Row],[WithinTarget]]=1,Table1[[#This Row],[Patient Satisfaction Score]]&gt;=7)</f>
        <v>0</v>
      </c>
      <c r="T7748" t="str">
        <f>IF(LEFT(Table1[[#This Row],[Patient Gender]],1)="F","Female","Male")</f>
        <v>Male</v>
      </c>
    </row>
    <row r="7749" spans="1:20" x14ac:dyDescent="0.3">
      <c r="A7749" t="s">
        <v>7853</v>
      </c>
      <c r="B7749" s="1">
        <v>45045.79791666667</v>
      </c>
      <c r="C7749" t="s">
        <v>9</v>
      </c>
      <c r="D7749">
        <v>26</v>
      </c>
      <c r="E7749" t="s">
        <v>18</v>
      </c>
      <c r="F7749" t="s">
        <v>11</v>
      </c>
      <c r="G7749" t="b">
        <v>1</v>
      </c>
      <c r="H7749">
        <v>7</v>
      </c>
      <c r="I7749">
        <v>57</v>
      </c>
      <c r="J7749" t="b">
        <v>1</v>
      </c>
      <c r="K7749">
        <f>YEAR(Table1[[#This Row],[Patient Admission Date]])</f>
        <v>2023</v>
      </c>
      <c r="L7749" t="str">
        <f>TEXT(Table1[[#This Row],[Patient Admission Date]],"mmm")</f>
        <v>Apr</v>
      </c>
      <c r="M7749" t="str">
        <f>TEXT(Table1[[#This Row],[Patient Admission Date]],"ddd")</f>
        <v>Sat</v>
      </c>
      <c r="N7749" t="str">
        <f>TEXT(INT(HOUR(Table1[[#This Row],[Patient Admission Date]])/3)*3,"00")&amp;"-"&amp;TEXT(INT(HOUR(Table1[[#This Row],[Patient Admission Date]])/3)*3+3,"00")</f>
        <v>18-21</v>
      </c>
      <c r="O7749" t="str" cm="1">
        <f t="array" ref="O7749">_xlfn.IFS(Table1[[#This Row],[Patient Age]]&lt;=14,"0-14",Table1[[#This Row],[Patient Age]]&lt;=29,"15-29",Table1[[#This Row],[Patient Age]]&lt;=44,"30-44",Table1[[#This Row],[Patient Age]]&lt;=59,"45-59",Table1[[#This Row],[Patient Age]]&lt;=74,"60-74",TRUE,"75+")</f>
        <v>15-29</v>
      </c>
      <c r="P7749" t="str" cm="1">
        <f t="array" ref="P7749">_xlfn.IFS(Table1[[#This Row],[Patient Waittime]]&lt;=15,"0-15",Table1[[#This Row],[Patient Waittime]]&lt;=30,"16-30",Table1[[#This Row],[Patient Waittime]]&lt;=45,"31-45",Table1[[#This Row],[Patient Waittime]]&lt;=60,"46-60",TRUE,"60+")</f>
        <v>46-60</v>
      </c>
      <c r="Q7749">
        <f>--(Table1[[#This Row],[Patient Waittime]]&lt;=30)</f>
        <v>0</v>
      </c>
      <c r="R7749">
        <f>--Table1[[#This Row],[Patient Admission Flag]]</f>
        <v>1</v>
      </c>
      <c r="S7749">
        <f>--AND(Table1[[#This Row],[WithinTarget]]=1,Table1[[#This Row],[Patient Satisfaction Score]]&gt;=7)</f>
        <v>0</v>
      </c>
      <c r="T7749" t="str">
        <f>IF(LEFT(Table1[[#This Row],[Patient Gender]],1)="F","Female","Male")</f>
        <v>Male</v>
      </c>
    </row>
    <row r="7750" spans="1:20" x14ac:dyDescent="0.3">
      <c r="A7750" t="s">
        <v>7854</v>
      </c>
      <c r="B7750" s="1">
        <v>45405.167361111111</v>
      </c>
      <c r="C7750" t="s">
        <v>9</v>
      </c>
      <c r="D7750">
        <v>60</v>
      </c>
      <c r="E7750" t="s">
        <v>18</v>
      </c>
      <c r="F7750" t="s">
        <v>11</v>
      </c>
      <c r="G7750" t="b">
        <v>1</v>
      </c>
      <c r="H7750">
        <v>7</v>
      </c>
      <c r="I7750">
        <v>55</v>
      </c>
      <c r="J7750" t="b">
        <v>1</v>
      </c>
      <c r="K7750">
        <f>YEAR(Table1[[#This Row],[Patient Admission Date]])</f>
        <v>2024</v>
      </c>
      <c r="L7750" t="str">
        <f>TEXT(Table1[[#This Row],[Patient Admission Date]],"mmm")</f>
        <v>Apr</v>
      </c>
      <c r="M7750" t="str">
        <f>TEXT(Table1[[#This Row],[Patient Admission Date]],"ddd")</f>
        <v>Tue</v>
      </c>
      <c r="N7750" t="str">
        <f>TEXT(INT(HOUR(Table1[[#This Row],[Patient Admission Date]])/3)*3,"00")&amp;"-"&amp;TEXT(INT(HOUR(Table1[[#This Row],[Patient Admission Date]])/3)*3+3,"00")</f>
        <v>03-06</v>
      </c>
      <c r="O7750" t="str" cm="1">
        <f t="array" ref="O7750">_xlfn.IFS(Table1[[#This Row],[Patient Age]]&lt;=14,"0-14",Table1[[#This Row],[Patient Age]]&lt;=29,"15-29",Table1[[#This Row],[Patient Age]]&lt;=44,"30-44",Table1[[#This Row],[Patient Age]]&lt;=59,"45-59",Table1[[#This Row],[Patient Age]]&lt;=74,"60-74",TRUE,"75+")</f>
        <v>60-74</v>
      </c>
      <c r="P7750" t="str" cm="1">
        <f t="array" ref="P7750">_xlfn.IFS(Table1[[#This Row],[Patient Waittime]]&lt;=15,"0-15",Table1[[#This Row],[Patient Waittime]]&lt;=30,"16-30",Table1[[#This Row],[Patient Waittime]]&lt;=45,"31-45",Table1[[#This Row],[Patient Waittime]]&lt;=60,"46-60",TRUE,"60+")</f>
        <v>46-60</v>
      </c>
      <c r="Q7750">
        <f>--(Table1[[#This Row],[Patient Waittime]]&lt;=30)</f>
        <v>0</v>
      </c>
      <c r="R7750">
        <f>--Table1[[#This Row],[Patient Admission Flag]]</f>
        <v>1</v>
      </c>
      <c r="S7750">
        <f>--AND(Table1[[#This Row],[WithinTarget]]=1,Table1[[#This Row],[Patient Satisfaction Score]]&gt;=7)</f>
        <v>0</v>
      </c>
      <c r="T7750" t="str">
        <f>IF(LEFT(Table1[[#This Row],[Patient Gender]],1)="F","Female","Male")</f>
        <v>Male</v>
      </c>
    </row>
    <row r="7751" spans="1:20" x14ac:dyDescent="0.3">
      <c r="A7751" t="s">
        <v>7855</v>
      </c>
      <c r="B7751" s="1">
        <v>45321.836111111108</v>
      </c>
      <c r="C7751" t="s">
        <v>9</v>
      </c>
      <c r="D7751">
        <v>73</v>
      </c>
      <c r="E7751" t="s">
        <v>18</v>
      </c>
      <c r="F7751" t="s">
        <v>11</v>
      </c>
      <c r="G7751" t="b">
        <v>1</v>
      </c>
      <c r="H7751">
        <v>7</v>
      </c>
      <c r="I7751">
        <v>26</v>
      </c>
      <c r="J7751" t="b">
        <v>1</v>
      </c>
      <c r="K7751">
        <f>YEAR(Table1[[#This Row],[Patient Admission Date]])</f>
        <v>2024</v>
      </c>
      <c r="L7751" t="str">
        <f>TEXT(Table1[[#This Row],[Patient Admission Date]],"mmm")</f>
        <v>Jan</v>
      </c>
      <c r="M7751" t="str">
        <f>TEXT(Table1[[#This Row],[Patient Admission Date]],"ddd")</f>
        <v>Tue</v>
      </c>
      <c r="N7751" t="str">
        <f>TEXT(INT(HOUR(Table1[[#This Row],[Patient Admission Date]])/3)*3,"00")&amp;"-"&amp;TEXT(INT(HOUR(Table1[[#This Row],[Patient Admission Date]])/3)*3+3,"00")</f>
        <v>18-21</v>
      </c>
      <c r="O7751" t="str" cm="1">
        <f t="array" ref="O7751">_xlfn.IFS(Table1[[#This Row],[Patient Age]]&lt;=14,"0-14",Table1[[#This Row],[Patient Age]]&lt;=29,"15-29",Table1[[#This Row],[Patient Age]]&lt;=44,"30-44",Table1[[#This Row],[Patient Age]]&lt;=59,"45-59",Table1[[#This Row],[Patient Age]]&lt;=74,"60-74",TRUE,"75+")</f>
        <v>60-74</v>
      </c>
      <c r="P7751" t="str" cm="1">
        <f t="array" ref="P7751">_xlfn.IFS(Table1[[#This Row],[Patient Waittime]]&lt;=15,"0-15",Table1[[#This Row],[Patient Waittime]]&lt;=30,"16-30",Table1[[#This Row],[Patient Waittime]]&lt;=45,"31-45",Table1[[#This Row],[Patient Waittime]]&lt;=60,"46-60",TRUE,"60+")</f>
        <v>16-30</v>
      </c>
      <c r="Q7751">
        <f>--(Table1[[#This Row],[Patient Waittime]]&lt;=30)</f>
        <v>1</v>
      </c>
      <c r="R7751">
        <f>--Table1[[#This Row],[Patient Admission Flag]]</f>
        <v>1</v>
      </c>
      <c r="S7751">
        <f>--AND(Table1[[#This Row],[WithinTarget]]=1,Table1[[#This Row],[Patient Satisfaction Score]]&gt;=7)</f>
        <v>1</v>
      </c>
      <c r="T7751" t="str">
        <f>IF(LEFT(Table1[[#This Row],[Patient Gender]],1)="F","Female","Male")</f>
        <v>Male</v>
      </c>
    </row>
    <row r="7752" spans="1:20" x14ac:dyDescent="0.3">
      <c r="A7752" t="s">
        <v>7856</v>
      </c>
      <c r="B7752" s="1">
        <v>45268.526388888888</v>
      </c>
      <c r="C7752" t="s">
        <v>9</v>
      </c>
      <c r="D7752">
        <v>74</v>
      </c>
      <c r="E7752" t="s">
        <v>18</v>
      </c>
      <c r="F7752" t="s">
        <v>11</v>
      </c>
      <c r="G7752" t="b">
        <v>1</v>
      </c>
      <c r="H7752">
        <v>7</v>
      </c>
      <c r="I7752">
        <v>22</v>
      </c>
      <c r="J7752" t="b">
        <v>1</v>
      </c>
      <c r="K7752">
        <f>YEAR(Table1[[#This Row],[Patient Admission Date]])</f>
        <v>2023</v>
      </c>
      <c r="L7752" t="str">
        <f>TEXT(Table1[[#This Row],[Patient Admission Date]],"mmm")</f>
        <v>Dec</v>
      </c>
      <c r="M7752" t="str">
        <f>TEXT(Table1[[#This Row],[Patient Admission Date]],"ddd")</f>
        <v>Fri</v>
      </c>
      <c r="N7752" t="str">
        <f>TEXT(INT(HOUR(Table1[[#This Row],[Patient Admission Date]])/3)*3,"00")&amp;"-"&amp;TEXT(INT(HOUR(Table1[[#This Row],[Patient Admission Date]])/3)*3+3,"00")</f>
        <v>12-15</v>
      </c>
      <c r="O7752" t="str" cm="1">
        <f t="array" ref="O7752">_xlfn.IFS(Table1[[#This Row],[Patient Age]]&lt;=14,"0-14",Table1[[#This Row],[Patient Age]]&lt;=29,"15-29",Table1[[#This Row],[Patient Age]]&lt;=44,"30-44",Table1[[#This Row],[Patient Age]]&lt;=59,"45-59",Table1[[#This Row],[Patient Age]]&lt;=74,"60-74",TRUE,"75+")</f>
        <v>60-74</v>
      </c>
      <c r="P7752" t="str" cm="1">
        <f t="array" ref="P7752">_xlfn.IFS(Table1[[#This Row],[Patient Waittime]]&lt;=15,"0-15",Table1[[#This Row],[Patient Waittime]]&lt;=30,"16-30",Table1[[#This Row],[Patient Waittime]]&lt;=45,"31-45",Table1[[#This Row],[Patient Waittime]]&lt;=60,"46-60",TRUE,"60+")</f>
        <v>16-30</v>
      </c>
      <c r="Q7752">
        <f>--(Table1[[#This Row],[Patient Waittime]]&lt;=30)</f>
        <v>1</v>
      </c>
      <c r="R7752">
        <f>--Table1[[#This Row],[Patient Admission Flag]]</f>
        <v>1</v>
      </c>
      <c r="S7752">
        <f>--AND(Table1[[#This Row],[WithinTarget]]=1,Table1[[#This Row],[Patient Satisfaction Score]]&gt;=7)</f>
        <v>1</v>
      </c>
      <c r="T7752" t="str">
        <f>IF(LEFT(Table1[[#This Row],[Patient Gender]],1)="F","Female","Male")</f>
        <v>Male</v>
      </c>
    </row>
    <row r="7753" spans="1:20" x14ac:dyDescent="0.3">
      <c r="A7753" t="s">
        <v>7857</v>
      </c>
      <c r="B7753" s="1">
        <v>45413.746527777781</v>
      </c>
      <c r="C7753" t="s">
        <v>9</v>
      </c>
      <c r="D7753">
        <v>23</v>
      </c>
      <c r="E7753" t="s">
        <v>18</v>
      </c>
      <c r="F7753" t="s">
        <v>11</v>
      </c>
      <c r="G7753" t="b">
        <v>1</v>
      </c>
      <c r="H7753">
        <v>7</v>
      </c>
      <c r="I7753">
        <v>59</v>
      </c>
      <c r="J7753" t="b">
        <v>1</v>
      </c>
      <c r="K7753">
        <f>YEAR(Table1[[#This Row],[Patient Admission Date]])</f>
        <v>2024</v>
      </c>
      <c r="L7753" t="str">
        <f>TEXT(Table1[[#This Row],[Patient Admission Date]],"mmm")</f>
        <v>May</v>
      </c>
      <c r="M7753" t="str">
        <f>TEXT(Table1[[#This Row],[Patient Admission Date]],"ddd")</f>
        <v>Wed</v>
      </c>
      <c r="N7753" t="str">
        <f>TEXT(INT(HOUR(Table1[[#This Row],[Patient Admission Date]])/3)*3,"00")&amp;"-"&amp;TEXT(INT(HOUR(Table1[[#This Row],[Patient Admission Date]])/3)*3+3,"00")</f>
        <v>15-18</v>
      </c>
      <c r="O7753" t="str" cm="1">
        <f t="array" ref="O7753">_xlfn.IFS(Table1[[#This Row],[Patient Age]]&lt;=14,"0-14",Table1[[#This Row],[Patient Age]]&lt;=29,"15-29",Table1[[#This Row],[Patient Age]]&lt;=44,"30-44",Table1[[#This Row],[Patient Age]]&lt;=59,"45-59",Table1[[#This Row],[Patient Age]]&lt;=74,"60-74",TRUE,"75+")</f>
        <v>15-29</v>
      </c>
      <c r="P7753" t="str" cm="1">
        <f t="array" ref="P7753">_xlfn.IFS(Table1[[#This Row],[Patient Waittime]]&lt;=15,"0-15",Table1[[#This Row],[Patient Waittime]]&lt;=30,"16-30",Table1[[#This Row],[Patient Waittime]]&lt;=45,"31-45",Table1[[#This Row],[Patient Waittime]]&lt;=60,"46-60",TRUE,"60+")</f>
        <v>46-60</v>
      </c>
      <c r="Q7753">
        <f>--(Table1[[#This Row],[Patient Waittime]]&lt;=30)</f>
        <v>0</v>
      </c>
      <c r="R7753">
        <f>--Table1[[#This Row],[Patient Admission Flag]]</f>
        <v>1</v>
      </c>
      <c r="S7753">
        <f>--AND(Table1[[#This Row],[WithinTarget]]=1,Table1[[#This Row],[Patient Satisfaction Score]]&gt;=7)</f>
        <v>0</v>
      </c>
      <c r="T7753" t="str">
        <f>IF(LEFT(Table1[[#This Row],[Patient Gender]],1)="F","Female","Male")</f>
        <v>Male</v>
      </c>
    </row>
    <row r="7754" spans="1:20" x14ac:dyDescent="0.3">
      <c r="A7754" t="s">
        <v>7858</v>
      </c>
      <c r="B7754" s="1">
        <v>45579.493750000001</v>
      </c>
      <c r="C7754" t="s">
        <v>9</v>
      </c>
      <c r="D7754">
        <v>61</v>
      </c>
      <c r="E7754" t="s">
        <v>18</v>
      </c>
      <c r="F7754" t="s">
        <v>11</v>
      </c>
      <c r="G7754" t="b">
        <v>1</v>
      </c>
      <c r="H7754">
        <v>7</v>
      </c>
      <c r="I7754">
        <v>27</v>
      </c>
      <c r="J7754" t="b">
        <v>1</v>
      </c>
      <c r="K7754">
        <f>YEAR(Table1[[#This Row],[Patient Admission Date]])</f>
        <v>2024</v>
      </c>
      <c r="L7754" t="str">
        <f>TEXT(Table1[[#This Row],[Patient Admission Date]],"mmm")</f>
        <v>Oct</v>
      </c>
      <c r="M7754" t="str">
        <f>TEXT(Table1[[#This Row],[Patient Admission Date]],"ddd")</f>
        <v>Mon</v>
      </c>
      <c r="N7754" t="str">
        <f>TEXT(INT(HOUR(Table1[[#This Row],[Patient Admission Date]])/3)*3,"00")&amp;"-"&amp;TEXT(INT(HOUR(Table1[[#This Row],[Patient Admission Date]])/3)*3+3,"00")</f>
        <v>09-12</v>
      </c>
      <c r="O7754" t="str" cm="1">
        <f t="array" ref="O7754">_xlfn.IFS(Table1[[#This Row],[Patient Age]]&lt;=14,"0-14",Table1[[#This Row],[Patient Age]]&lt;=29,"15-29",Table1[[#This Row],[Patient Age]]&lt;=44,"30-44",Table1[[#This Row],[Patient Age]]&lt;=59,"45-59",Table1[[#This Row],[Patient Age]]&lt;=74,"60-74",TRUE,"75+")</f>
        <v>60-74</v>
      </c>
      <c r="P7754" t="str" cm="1">
        <f t="array" ref="P7754">_xlfn.IFS(Table1[[#This Row],[Patient Waittime]]&lt;=15,"0-15",Table1[[#This Row],[Patient Waittime]]&lt;=30,"16-30",Table1[[#This Row],[Patient Waittime]]&lt;=45,"31-45",Table1[[#This Row],[Patient Waittime]]&lt;=60,"46-60",TRUE,"60+")</f>
        <v>16-30</v>
      </c>
      <c r="Q7754">
        <f>--(Table1[[#This Row],[Patient Waittime]]&lt;=30)</f>
        <v>1</v>
      </c>
      <c r="R7754">
        <f>--Table1[[#This Row],[Patient Admission Flag]]</f>
        <v>1</v>
      </c>
      <c r="S7754">
        <f>--AND(Table1[[#This Row],[WithinTarget]]=1,Table1[[#This Row],[Patient Satisfaction Score]]&gt;=7)</f>
        <v>1</v>
      </c>
      <c r="T7754" t="str">
        <f>IF(LEFT(Table1[[#This Row],[Patient Gender]],1)="F","Female","Male")</f>
        <v>Male</v>
      </c>
    </row>
    <row r="7755" spans="1:20" x14ac:dyDescent="0.3">
      <c r="A7755" t="s">
        <v>7859</v>
      </c>
      <c r="B7755" s="1">
        <v>45046.901388888888</v>
      </c>
      <c r="C7755" t="s">
        <v>9</v>
      </c>
      <c r="D7755">
        <v>2</v>
      </c>
      <c r="E7755" t="s">
        <v>18</v>
      </c>
      <c r="F7755" t="s">
        <v>11</v>
      </c>
      <c r="G7755" t="b">
        <v>1</v>
      </c>
      <c r="H7755">
        <v>8</v>
      </c>
      <c r="I7755">
        <v>44</v>
      </c>
      <c r="J7755" t="b">
        <v>1</v>
      </c>
      <c r="K7755">
        <f>YEAR(Table1[[#This Row],[Patient Admission Date]])</f>
        <v>2023</v>
      </c>
      <c r="L7755" t="str">
        <f>TEXT(Table1[[#This Row],[Patient Admission Date]],"mmm")</f>
        <v>Apr</v>
      </c>
      <c r="M7755" t="str">
        <f>TEXT(Table1[[#This Row],[Patient Admission Date]],"ddd")</f>
        <v>Sun</v>
      </c>
      <c r="N7755" t="str">
        <f>TEXT(INT(HOUR(Table1[[#This Row],[Patient Admission Date]])/3)*3,"00")&amp;"-"&amp;TEXT(INT(HOUR(Table1[[#This Row],[Patient Admission Date]])/3)*3+3,"00")</f>
        <v>21-24</v>
      </c>
      <c r="O7755" t="str" cm="1">
        <f t="array" ref="O7755">_xlfn.IFS(Table1[[#This Row],[Patient Age]]&lt;=14,"0-14",Table1[[#This Row],[Patient Age]]&lt;=29,"15-29",Table1[[#This Row],[Patient Age]]&lt;=44,"30-44",Table1[[#This Row],[Patient Age]]&lt;=59,"45-59",Table1[[#This Row],[Patient Age]]&lt;=74,"60-74",TRUE,"75+")</f>
        <v>0-14</v>
      </c>
      <c r="P7755" t="str" cm="1">
        <f t="array" ref="P7755">_xlfn.IFS(Table1[[#This Row],[Patient Waittime]]&lt;=15,"0-15",Table1[[#This Row],[Patient Waittime]]&lt;=30,"16-30",Table1[[#This Row],[Patient Waittime]]&lt;=45,"31-45",Table1[[#This Row],[Patient Waittime]]&lt;=60,"46-60",TRUE,"60+")</f>
        <v>31-45</v>
      </c>
      <c r="Q7755">
        <f>--(Table1[[#This Row],[Patient Waittime]]&lt;=30)</f>
        <v>0</v>
      </c>
      <c r="R7755">
        <f>--Table1[[#This Row],[Patient Admission Flag]]</f>
        <v>1</v>
      </c>
      <c r="S7755">
        <f>--AND(Table1[[#This Row],[WithinTarget]]=1,Table1[[#This Row],[Patient Satisfaction Score]]&gt;=7)</f>
        <v>0</v>
      </c>
      <c r="T7755" t="str">
        <f>IF(LEFT(Table1[[#This Row],[Patient Gender]],1)="F","Female","Male")</f>
        <v>Male</v>
      </c>
    </row>
    <row r="7756" spans="1:20" x14ac:dyDescent="0.3">
      <c r="A7756" t="s">
        <v>7860</v>
      </c>
      <c r="B7756" s="1">
        <v>45590.238194444442</v>
      </c>
      <c r="C7756" t="s">
        <v>9</v>
      </c>
      <c r="D7756">
        <v>18</v>
      </c>
      <c r="E7756" t="s">
        <v>18</v>
      </c>
      <c r="F7756" t="s">
        <v>11</v>
      </c>
      <c r="G7756" t="b">
        <v>1</v>
      </c>
      <c r="H7756">
        <v>8</v>
      </c>
      <c r="I7756">
        <v>47</v>
      </c>
      <c r="J7756" t="b">
        <v>1</v>
      </c>
      <c r="K7756">
        <f>YEAR(Table1[[#This Row],[Patient Admission Date]])</f>
        <v>2024</v>
      </c>
      <c r="L7756" t="str">
        <f>TEXT(Table1[[#This Row],[Patient Admission Date]],"mmm")</f>
        <v>Oct</v>
      </c>
      <c r="M7756" t="str">
        <f>TEXT(Table1[[#This Row],[Patient Admission Date]],"ddd")</f>
        <v>Fri</v>
      </c>
      <c r="N7756" t="str">
        <f>TEXT(INT(HOUR(Table1[[#This Row],[Patient Admission Date]])/3)*3,"00")&amp;"-"&amp;TEXT(INT(HOUR(Table1[[#This Row],[Patient Admission Date]])/3)*3+3,"00")</f>
        <v>03-06</v>
      </c>
      <c r="O7756" t="str" cm="1">
        <f t="array" ref="O7756">_xlfn.IFS(Table1[[#This Row],[Patient Age]]&lt;=14,"0-14",Table1[[#This Row],[Patient Age]]&lt;=29,"15-29",Table1[[#This Row],[Patient Age]]&lt;=44,"30-44",Table1[[#This Row],[Patient Age]]&lt;=59,"45-59",Table1[[#This Row],[Patient Age]]&lt;=74,"60-74",TRUE,"75+")</f>
        <v>15-29</v>
      </c>
      <c r="P7756" t="str" cm="1">
        <f t="array" ref="P7756">_xlfn.IFS(Table1[[#This Row],[Patient Waittime]]&lt;=15,"0-15",Table1[[#This Row],[Patient Waittime]]&lt;=30,"16-30",Table1[[#This Row],[Patient Waittime]]&lt;=45,"31-45",Table1[[#This Row],[Patient Waittime]]&lt;=60,"46-60",TRUE,"60+")</f>
        <v>46-60</v>
      </c>
      <c r="Q7756">
        <f>--(Table1[[#This Row],[Patient Waittime]]&lt;=30)</f>
        <v>0</v>
      </c>
      <c r="R7756">
        <f>--Table1[[#This Row],[Patient Admission Flag]]</f>
        <v>1</v>
      </c>
      <c r="S7756">
        <f>--AND(Table1[[#This Row],[WithinTarget]]=1,Table1[[#This Row],[Patient Satisfaction Score]]&gt;=7)</f>
        <v>0</v>
      </c>
      <c r="T7756" t="str">
        <f>IF(LEFT(Table1[[#This Row],[Patient Gender]],1)="F","Female","Male")</f>
        <v>Male</v>
      </c>
    </row>
    <row r="7757" spans="1:20" x14ac:dyDescent="0.3">
      <c r="A7757" t="s">
        <v>7861</v>
      </c>
      <c r="B7757" s="1">
        <v>45367.844444444447</v>
      </c>
      <c r="C7757" t="s">
        <v>9</v>
      </c>
      <c r="D7757">
        <v>68</v>
      </c>
      <c r="E7757" t="s">
        <v>18</v>
      </c>
      <c r="F7757" t="s">
        <v>11</v>
      </c>
      <c r="G7757" t="b">
        <v>1</v>
      </c>
      <c r="H7757">
        <v>9</v>
      </c>
      <c r="I7757">
        <v>58</v>
      </c>
      <c r="J7757" t="b">
        <v>1</v>
      </c>
      <c r="K7757">
        <f>YEAR(Table1[[#This Row],[Patient Admission Date]])</f>
        <v>2024</v>
      </c>
      <c r="L7757" t="str">
        <f>TEXT(Table1[[#This Row],[Patient Admission Date]],"mmm")</f>
        <v>Mar</v>
      </c>
      <c r="M7757" t="str">
        <f>TEXT(Table1[[#This Row],[Patient Admission Date]],"ddd")</f>
        <v>Sat</v>
      </c>
      <c r="N7757" t="str">
        <f>TEXT(INT(HOUR(Table1[[#This Row],[Patient Admission Date]])/3)*3,"00")&amp;"-"&amp;TEXT(INT(HOUR(Table1[[#This Row],[Patient Admission Date]])/3)*3+3,"00")</f>
        <v>18-21</v>
      </c>
      <c r="O7757" t="str" cm="1">
        <f t="array" ref="O7757">_xlfn.IFS(Table1[[#This Row],[Patient Age]]&lt;=14,"0-14",Table1[[#This Row],[Patient Age]]&lt;=29,"15-29",Table1[[#This Row],[Patient Age]]&lt;=44,"30-44",Table1[[#This Row],[Patient Age]]&lt;=59,"45-59",Table1[[#This Row],[Patient Age]]&lt;=74,"60-74",TRUE,"75+")</f>
        <v>60-74</v>
      </c>
      <c r="P7757" t="str" cm="1">
        <f t="array" ref="P7757">_xlfn.IFS(Table1[[#This Row],[Patient Waittime]]&lt;=15,"0-15",Table1[[#This Row],[Patient Waittime]]&lt;=30,"16-30",Table1[[#This Row],[Patient Waittime]]&lt;=45,"31-45",Table1[[#This Row],[Patient Waittime]]&lt;=60,"46-60",TRUE,"60+")</f>
        <v>46-60</v>
      </c>
      <c r="Q7757">
        <f>--(Table1[[#This Row],[Patient Waittime]]&lt;=30)</f>
        <v>0</v>
      </c>
      <c r="R7757">
        <f>--Table1[[#This Row],[Patient Admission Flag]]</f>
        <v>1</v>
      </c>
      <c r="S7757">
        <f>--AND(Table1[[#This Row],[WithinTarget]]=1,Table1[[#This Row],[Patient Satisfaction Score]]&gt;=7)</f>
        <v>0</v>
      </c>
      <c r="T7757" t="str">
        <f>IF(LEFT(Table1[[#This Row],[Patient Gender]],1)="F","Female","Male")</f>
        <v>Male</v>
      </c>
    </row>
    <row r="7758" spans="1:20" x14ac:dyDescent="0.3">
      <c r="A7758" t="s">
        <v>7862</v>
      </c>
      <c r="B7758" s="1">
        <v>45247.845833333333</v>
      </c>
      <c r="C7758" t="s">
        <v>9</v>
      </c>
      <c r="D7758">
        <v>66</v>
      </c>
      <c r="E7758" t="s">
        <v>18</v>
      </c>
      <c r="F7758" t="s">
        <v>11</v>
      </c>
      <c r="G7758" t="b">
        <v>1</v>
      </c>
      <c r="H7758">
        <v>9</v>
      </c>
      <c r="I7758">
        <v>52</v>
      </c>
      <c r="J7758" t="b">
        <v>1</v>
      </c>
      <c r="K7758">
        <f>YEAR(Table1[[#This Row],[Patient Admission Date]])</f>
        <v>2023</v>
      </c>
      <c r="L7758" t="str">
        <f>TEXT(Table1[[#This Row],[Patient Admission Date]],"mmm")</f>
        <v>Nov</v>
      </c>
      <c r="M7758" t="str">
        <f>TEXT(Table1[[#This Row],[Patient Admission Date]],"ddd")</f>
        <v>Fri</v>
      </c>
      <c r="N7758" t="str">
        <f>TEXT(INT(HOUR(Table1[[#This Row],[Patient Admission Date]])/3)*3,"00")&amp;"-"&amp;TEXT(INT(HOUR(Table1[[#This Row],[Patient Admission Date]])/3)*3+3,"00")</f>
        <v>18-21</v>
      </c>
      <c r="O7758" t="str" cm="1">
        <f t="array" ref="O7758">_xlfn.IFS(Table1[[#This Row],[Patient Age]]&lt;=14,"0-14",Table1[[#This Row],[Patient Age]]&lt;=29,"15-29",Table1[[#This Row],[Patient Age]]&lt;=44,"30-44",Table1[[#This Row],[Patient Age]]&lt;=59,"45-59",Table1[[#This Row],[Patient Age]]&lt;=74,"60-74",TRUE,"75+")</f>
        <v>60-74</v>
      </c>
      <c r="P7758" t="str" cm="1">
        <f t="array" ref="P7758">_xlfn.IFS(Table1[[#This Row],[Patient Waittime]]&lt;=15,"0-15",Table1[[#This Row],[Patient Waittime]]&lt;=30,"16-30",Table1[[#This Row],[Patient Waittime]]&lt;=45,"31-45",Table1[[#This Row],[Patient Waittime]]&lt;=60,"46-60",TRUE,"60+")</f>
        <v>46-60</v>
      </c>
      <c r="Q7758">
        <f>--(Table1[[#This Row],[Patient Waittime]]&lt;=30)</f>
        <v>0</v>
      </c>
      <c r="R7758">
        <f>--Table1[[#This Row],[Patient Admission Flag]]</f>
        <v>1</v>
      </c>
      <c r="S7758">
        <f>--AND(Table1[[#This Row],[WithinTarget]]=1,Table1[[#This Row],[Patient Satisfaction Score]]&gt;=7)</f>
        <v>0</v>
      </c>
      <c r="T7758" t="str">
        <f>IF(LEFT(Table1[[#This Row],[Patient Gender]],1)="F","Female","Male")</f>
        <v>Male</v>
      </c>
    </row>
    <row r="7759" spans="1:20" x14ac:dyDescent="0.3">
      <c r="A7759" t="s">
        <v>7863</v>
      </c>
      <c r="B7759" s="1">
        <v>45261.620833333334</v>
      </c>
      <c r="C7759" t="s">
        <v>9</v>
      </c>
      <c r="D7759">
        <v>42</v>
      </c>
      <c r="E7759" t="s">
        <v>18</v>
      </c>
      <c r="F7759" t="s">
        <v>11</v>
      </c>
      <c r="G7759" t="b">
        <v>1</v>
      </c>
      <c r="H7759">
        <v>9</v>
      </c>
      <c r="I7759">
        <v>33</v>
      </c>
      <c r="J7759" t="b">
        <v>1</v>
      </c>
      <c r="K7759">
        <f>YEAR(Table1[[#This Row],[Patient Admission Date]])</f>
        <v>2023</v>
      </c>
      <c r="L7759" t="str">
        <f>TEXT(Table1[[#This Row],[Patient Admission Date]],"mmm")</f>
        <v>Dec</v>
      </c>
      <c r="M7759" t="str">
        <f>TEXT(Table1[[#This Row],[Patient Admission Date]],"ddd")</f>
        <v>Fri</v>
      </c>
      <c r="N7759" t="str">
        <f>TEXT(INT(HOUR(Table1[[#This Row],[Patient Admission Date]])/3)*3,"00")&amp;"-"&amp;TEXT(INT(HOUR(Table1[[#This Row],[Patient Admission Date]])/3)*3+3,"00")</f>
        <v>12-15</v>
      </c>
      <c r="O7759" t="str" cm="1">
        <f t="array" ref="O7759">_xlfn.IFS(Table1[[#This Row],[Patient Age]]&lt;=14,"0-14",Table1[[#This Row],[Patient Age]]&lt;=29,"15-29",Table1[[#This Row],[Patient Age]]&lt;=44,"30-44",Table1[[#This Row],[Patient Age]]&lt;=59,"45-59",Table1[[#This Row],[Patient Age]]&lt;=74,"60-74",TRUE,"75+")</f>
        <v>30-44</v>
      </c>
      <c r="P7759" t="str" cm="1">
        <f t="array" ref="P7759">_xlfn.IFS(Table1[[#This Row],[Patient Waittime]]&lt;=15,"0-15",Table1[[#This Row],[Patient Waittime]]&lt;=30,"16-30",Table1[[#This Row],[Patient Waittime]]&lt;=45,"31-45",Table1[[#This Row],[Patient Waittime]]&lt;=60,"46-60",TRUE,"60+")</f>
        <v>31-45</v>
      </c>
      <c r="Q7759">
        <f>--(Table1[[#This Row],[Patient Waittime]]&lt;=30)</f>
        <v>0</v>
      </c>
      <c r="R7759">
        <f>--Table1[[#This Row],[Patient Admission Flag]]</f>
        <v>1</v>
      </c>
      <c r="S7759">
        <f>--AND(Table1[[#This Row],[WithinTarget]]=1,Table1[[#This Row],[Patient Satisfaction Score]]&gt;=7)</f>
        <v>0</v>
      </c>
      <c r="T7759" t="str">
        <f>IF(LEFT(Table1[[#This Row],[Patient Gender]],1)="F","Female","Male")</f>
        <v>Male</v>
      </c>
    </row>
    <row r="7760" spans="1:20" x14ac:dyDescent="0.3">
      <c r="A7760" t="s">
        <v>7864</v>
      </c>
      <c r="B7760" s="1">
        <v>45117.161805555559</v>
      </c>
      <c r="C7760" t="s">
        <v>9</v>
      </c>
      <c r="D7760">
        <v>46</v>
      </c>
      <c r="E7760" t="s">
        <v>18</v>
      </c>
      <c r="F7760" t="s">
        <v>11</v>
      </c>
      <c r="G7760" t="b">
        <v>1</v>
      </c>
      <c r="H7760">
        <v>9</v>
      </c>
      <c r="I7760">
        <v>17</v>
      </c>
      <c r="J7760" t="b">
        <v>1</v>
      </c>
      <c r="K7760">
        <f>YEAR(Table1[[#This Row],[Patient Admission Date]])</f>
        <v>2023</v>
      </c>
      <c r="L7760" t="str">
        <f>TEXT(Table1[[#This Row],[Patient Admission Date]],"mmm")</f>
        <v>Jul</v>
      </c>
      <c r="M7760" t="str">
        <f>TEXT(Table1[[#This Row],[Patient Admission Date]],"ddd")</f>
        <v>Mon</v>
      </c>
      <c r="N7760" t="str">
        <f>TEXT(INT(HOUR(Table1[[#This Row],[Patient Admission Date]])/3)*3,"00")&amp;"-"&amp;TEXT(INT(HOUR(Table1[[#This Row],[Patient Admission Date]])/3)*3+3,"00")</f>
        <v>03-06</v>
      </c>
      <c r="O7760" t="str" cm="1">
        <f t="array" ref="O7760">_xlfn.IFS(Table1[[#This Row],[Patient Age]]&lt;=14,"0-14",Table1[[#This Row],[Patient Age]]&lt;=29,"15-29",Table1[[#This Row],[Patient Age]]&lt;=44,"30-44",Table1[[#This Row],[Patient Age]]&lt;=59,"45-59",Table1[[#This Row],[Patient Age]]&lt;=74,"60-74",TRUE,"75+")</f>
        <v>45-59</v>
      </c>
      <c r="P7760" t="str" cm="1">
        <f t="array" ref="P7760">_xlfn.IFS(Table1[[#This Row],[Patient Waittime]]&lt;=15,"0-15",Table1[[#This Row],[Patient Waittime]]&lt;=30,"16-30",Table1[[#This Row],[Patient Waittime]]&lt;=45,"31-45",Table1[[#This Row],[Patient Waittime]]&lt;=60,"46-60",TRUE,"60+")</f>
        <v>16-30</v>
      </c>
      <c r="Q7760">
        <f>--(Table1[[#This Row],[Patient Waittime]]&lt;=30)</f>
        <v>1</v>
      </c>
      <c r="R7760">
        <f>--Table1[[#This Row],[Patient Admission Flag]]</f>
        <v>1</v>
      </c>
      <c r="S7760">
        <f>--AND(Table1[[#This Row],[WithinTarget]]=1,Table1[[#This Row],[Patient Satisfaction Score]]&gt;=7)</f>
        <v>1</v>
      </c>
      <c r="T7760" t="str">
        <f>IF(LEFT(Table1[[#This Row],[Patient Gender]],1)="F","Female","Male")</f>
        <v>Male</v>
      </c>
    </row>
    <row r="7761" spans="1:20" x14ac:dyDescent="0.3">
      <c r="A7761" t="s">
        <v>7865</v>
      </c>
      <c r="B7761" s="1">
        <v>45173.765972222223</v>
      </c>
      <c r="C7761" t="s">
        <v>9</v>
      </c>
      <c r="D7761">
        <v>39</v>
      </c>
      <c r="E7761" t="s">
        <v>18</v>
      </c>
      <c r="F7761" t="s">
        <v>11</v>
      </c>
      <c r="G7761" t="b">
        <v>1</v>
      </c>
      <c r="H7761">
        <v>9</v>
      </c>
      <c r="I7761">
        <v>17</v>
      </c>
      <c r="J7761" t="b">
        <v>1</v>
      </c>
      <c r="K7761">
        <f>YEAR(Table1[[#This Row],[Patient Admission Date]])</f>
        <v>2023</v>
      </c>
      <c r="L7761" t="str">
        <f>TEXT(Table1[[#This Row],[Patient Admission Date]],"mmm")</f>
        <v>Sep</v>
      </c>
      <c r="M7761" t="str">
        <f>TEXT(Table1[[#This Row],[Patient Admission Date]],"ddd")</f>
        <v>Mon</v>
      </c>
      <c r="N7761" t="str">
        <f>TEXT(INT(HOUR(Table1[[#This Row],[Patient Admission Date]])/3)*3,"00")&amp;"-"&amp;TEXT(INT(HOUR(Table1[[#This Row],[Patient Admission Date]])/3)*3+3,"00")</f>
        <v>18-21</v>
      </c>
      <c r="O7761" t="str" cm="1">
        <f t="array" ref="O7761">_xlfn.IFS(Table1[[#This Row],[Patient Age]]&lt;=14,"0-14",Table1[[#This Row],[Patient Age]]&lt;=29,"15-29",Table1[[#This Row],[Patient Age]]&lt;=44,"30-44",Table1[[#This Row],[Patient Age]]&lt;=59,"45-59",Table1[[#This Row],[Patient Age]]&lt;=74,"60-74",TRUE,"75+")</f>
        <v>30-44</v>
      </c>
      <c r="P7761" t="str" cm="1">
        <f t="array" ref="P7761">_xlfn.IFS(Table1[[#This Row],[Patient Waittime]]&lt;=15,"0-15",Table1[[#This Row],[Patient Waittime]]&lt;=30,"16-30",Table1[[#This Row],[Patient Waittime]]&lt;=45,"31-45",Table1[[#This Row],[Patient Waittime]]&lt;=60,"46-60",TRUE,"60+")</f>
        <v>16-30</v>
      </c>
      <c r="Q7761">
        <f>--(Table1[[#This Row],[Patient Waittime]]&lt;=30)</f>
        <v>1</v>
      </c>
      <c r="R7761">
        <f>--Table1[[#This Row],[Patient Admission Flag]]</f>
        <v>1</v>
      </c>
      <c r="S7761">
        <f>--AND(Table1[[#This Row],[WithinTarget]]=1,Table1[[#This Row],[Patient Satisfaction Score]]&gt;=7)</f>
        <v>1</v>
      </c>
      <c r="T7761" t="str">
        <f>IF(LEFT(Table1[[#This Row],[Patient Gender]],1)="F","Female","Male")</f>
        <v>Male</v>
      </c>
    </row>
    <row r="7762" spans="1:20" x14ac:dyDescent="0.3">
      <c r="A7762" t="s">
        <v>7866</v>
      </c>
      <c r="B7762" s="1">
        <v>45433.463194444441</v>
      </c>
      <c r="C7762" t="s">
        <v>9</v>
      </c>
      <c r="D7762">
        <v>60</v>
      </c>
      <c r="E7762" t="s">
        <v>18</v>
      </c>
      <c r="F7762" t="s">
        <v>11</v>
      </c>
      <c r="G7762" t="b">
        <v>1</v>
      </c>
      <c r="H7762">
        <v>9</v>
      </c>
      <c r="I7762">
        <v>51</v>
      </c>
      <c r="J7762" t="b">
        <v>1</v>
      </c>
      <c r="K7762">
        <f>YEAR(Table1[[#This Row],[Patient Admission Date]])</f>
        <v>2024</v>
      </c>
      <c r="L7762" t="str">
        <f>TEXT(Table1[[#This Row],[Patient Admission Date]],"mmm")</f>
        <v>May</v>
      </c>
      <c r="M7762" t="str">
        <f>TEXT(Table1[[#This Row],[Patient Admission Date]],"ddd")</f>
        <v>Tue</v>
      </c>
      <c r="N7762" t="str">
        <f>TEXT(INT(HOUR(Table1[[#This Row],[Patient Admission Date]])/3)*3,"00")&amp;"-"&amp;TEXT(INT(HOUR(Table1[[#This Row],[Patient Admission Date]])/3)*3+3,"00")</f>
        <v>09-12</v>
      </c>
      <c r="O7762" t="str" cm="1">
        <f t="array" ref="O7762">_xlfn.IFS(Table1[[#This Row],[Patient Age]]&lt;=14,"0-14",Table1[[#This Row],[Patient Age]]&lt;=29,"15-29",Table1[[#This Row],[Patient Age]]&lt;=44,"30-44",Table1[[#This Row],[Patient Age]]&lt;=59,"45-59",Table1[[#This Row],[Patient Age]]&lt;=74,"60-74",TRUE,"75+")</f>
        <v>60-74</v>
      </c>
      <c r="P7762" t="str" cm="1">
        <f t="array" ref="P7762">_xlfn.IFS(Table1[[#This Row],[Patient Waittime]]&lt;=15,"0-15",Table1[[#This Row],[Patient Waittime]]&lt;=30,"16-30",Table1[[#This Row],[Patient Waittime]]&lt;=45,"31-45",Table1[[#This Row],[Patient Waittime]]&lt;=60,"46-60",TRUE,"60+")</f>
        <v>46-60</v>
      </c>
      <c r="Q7762">
        <f>--(Table1[[#This Row],[Patient Waittime]]&lt;=30)</f>
        <v>0</v>
      </c>
      <c r="R7762">
        <f>--Table1[[#This Row],[Patient Admission Flag]]</f>
        <v>1</v>
      </c>
      <c r="S7762">
        <f>--AND(Table1[[#This Row],[WithinTarget]]=1,Table1[[#This Row],[Patient Satisfaction Score]]&gt;=7)</f>
        <v>0</v>
      </c>
      <c r="T7762" t="str">
        <f>IF(LEFT(Table1[[#This Row],[Patient Gender]],1)="F","Female","Male")</f>
        <v>Male</v>
      </c>
    </row>
    <row r="7763" spans="1:20" x14ac:dyDescent="0.3">
      <c r="A7763" t="s">
        <v>7867</v>
      </c>
      <c r="B7763" s="1">
        <v>45241.306250000001</v>
      </c>
      <c r="C7763" t="s">
        <v>9</v>
      </c>
      <c r="D7763">
        <v>12</v>
      </c>
      <c r="E7763" t="s">
        <v>18</v>
      </c>
      <c r="F7763" t="s">
        <v>11</v>
      </c>
      <c r="G7763" t="b">
        <v>1</v>
      </c>
      <c r="H7763">
        <v>10</v>
      </c>
      <c r="I7763">
        <v>34</v>
      </c>
      <c r="J7763" t="b">
        <v>1</v>
      </c>
      <c r="K7763">
        <f>YEAR(Table1[[#This Row],[Patient Admission Date]])</f>
        <v>2023</v>
      </c>
      <c r="L7763" t="str">
        <f>TEXT(Table1[[#This Row],[Patient Admission Date]],"mmm")</f>
        <v>Nov</v>
      </c>
      <c r="M7763" t="str">
        <f>TEXT(Table1[[#This Row],[Patient Admission Date]],"ddd")</f>
        <v>Sat</v>
      </c>
      <c r="N7763" t="str">
        <f>TEXT(INT(HOUR(Table1[[#This Row],[Patient Admission Date]])/3)*3,"00")&amp;"-"&amp;TEXT(INT(HOUR(Table1[[#This Row],[Patient Admission Date]])/3)*3+3,"00")</f>
        <v>06-09</v>
      </c>
      <c r="O7763" t="str" cm="1">
        <f t="array" ref="O7763">_xlfn.IFS(Table1[[#This Row],[Patient Age]]&lt;=14,"0-14",Table1[[#This Row],[Patient Age]]&lt;=29,"15-29",Table1[[#This Row],[Patient Age]]&lt;=44,"30-44",Table1[[#This Row],[Patient Age]]&lt;=59,"45-59",Table1[[#This Row],[Patient Age]]&lt;=74,"60-74",TRUE,"75+")</f>
        <v>0-14</v>
      </c>
      <c r="P7763" t="str" cm="1">
        <f t="array" ref="P7763">_xlfn.IFS(Table1[[#This Row],[Patient Waittime]]&lt;=15,"0-15",Table1[[#This Row],[Patient Waittime]]&lt;=30,"16-30",Table1[[#This Row],[Patient Waittime]]&lt;=45,"31-45",Table1[[#This Row],[Patient Waittime]]&lt;=60,"46-60",TRUE,"60+")</f>
        <v>31-45</v>
      </c>
      <c r="Q7763">
        <f>--(Table1[[#This Row],[Patient Waittime]]&lt;=30)</f>
        <v>0</v>
      </c>
      <c r="R7763">
        <f>--Table1[[#This Row],[Patient Admission Flag]]</f>
        <v>1</v>
      </c>
      <c r="S7763">
        <f>--AND(Table1[[#This Row],[WithinTarget]]=1,Table1[[#This Row],[Patient Satisfaction Score]]&gt;=7)</f>
        <v>0</v>
      </c>
      <c r="T7763" t="str">
        <f>IF(LEFT(Table1[[#This Row],[Patient Gender]],1)="F","Female","Male")</f>
        <v>Male</v>
      </c>
    </row>
    <row r="7764" spans="1:20" x14ac:dyDescent="0.3">
      <c r="A7764" t="s">
        <v>7868</v>
      </c>
      <c r="B7764" s="1">
        <v>45289.211111111108</v>
      </c>
      <c r="C7764" t="s">
        <v>9</v>
      </c>
      <c r="D7764">
        <v>52</v>
      </c>
      <c r="E7764" t="s">
        <v>18</v>
      </c>
      <c r="F7764" t="s">
        <v>11</v>
      </c>
      <c r="G7764" t="b">
        <v>1</v>
      </c>
      <c r="H7764">
        <v>10</v>
      </c>
      <c r="I7764">
        <v>10</v>
      </c>
      <c r="J7764" t="b">
        <v>1</v>
      </c>
      <c r="K7764">
        <f>YEAR(Table1[[#This Row],[Patient Admission Date]])</f>
        <v>2023</v>
      </c>
      <c r="L7764" t="str">
        <f>TEXT(Table1[[#This Row],[Patient Admission Date]],"mmm")</f>
        <v>Dec</v>
      </c>
      <c r="M7764" t="str">
        <f>TEXT(Table1[[#This Row],[Patient Admission Date]],"ddd")</f>
        <v>Fri</v>
      </c>
      <c r="N7764" t="str">
        <f>TEXT(INT(HOUR(Table1[[#This Row],[Patient Admission Date]])/3)*3,"00")&amp;"-"&amp;TEXT(INT(HOUR(Table1[[#This Row],[Patient Admission Date]])/3)*3+3,"00")</f>
        <v>03-06</v>
      </c>
      <c r="O7764" t="str" cm="1">
        <f t="array" ref="O7764">_xlfn.IFS(Table1[[#This Row],[Patient Age]]&lt;=14,"0-14",Table1[[#This Row],[Patient Age]]&lt;=29,"15-29",Table1[[#This Row],[Patient Age]]&lt;=44,"30-44",Table1[[#This Row],[Patient Age]]&lt;=59,"45-59",Table1[[#This Row],[Patient Age]]&lt;=74,"60-74",TRUE,"75+")</f>
        <v>45-59</v>
      </c>
      <c r="P7764" t="str" cm="1">
        <f t="array" ref="P7764">_xlfn.IFS(Table1[[#This Row],[Patient Waittime]]&lt;=15,"0-15",Table1[[#This Row],[Patient Waittime]]&lt;=30,"16-30",Table1[[#This Row],[Patient Waittime]]&lt;=45,"31-45",Table1[[#This Row],[Patient Waittime]]&lt;=60,"46-60",TRUE,"60+")</f>
        <v>0-15</v>
      </c>
      <c r="Q7764">
        <f>--(Table1[[#This Row],[Patient Waittime]]&lt;=30)</f>
        <v>1</v>
      </c>
      <c r="R7764">
        <f>--Table1[[#This Row],[Patient Admission Flag]]</f>
        <v>1</v>
      </c>
      <c r="S7764">
        <f>--AND(Table1[[#This Row],[WithinTarget]]=1,Table1[[#This Row],[Patient Satisfaction Score]]&gt;=7)</f>
        <v>1</v>
      </c>
      <c r="T7764" t="str">
        <f>IF(LEFT(Table1[[#This Row],[Patient Gender]],1)="F","Female","Male")</f>
        <v>Male</v>
      </c>
    </row>
    <row r="7765" spans="1:20" x14ac:dyDescent="0.3">
      <c r="A7765" t="s">
        <v>7869</v>
      </c>
      <c r="B7765" s="1">
        <v>45575.498611111114</v>
      </c>
      <c r="C7765" t="s">
        <v>9</v>
      </c>
      <c r="D7765">
        <v>38</v>
      </c>
      <c r="E7765" t="s">
        <v>18</v>
      </c>
      <c r="F7765" t="s">
        <v>11</v>
      </c>
      <c r="G7765" t="b">
        <v>1</v>
      </c>
      <c r="H7765">
        <v>10</v>
      </c>
      <c r="I7765">
        <v>31</v>
      </c>
      <c r="J7765" t="b">
        <v>1</v>
      </c>
      <c r="K7765">
        <f>YEAR(Table1[[#This Row],[Patient Admission Date]])</f>
        <v>2024</v>
      </c>
      <c r="L7765" t="str">
        <f>TEXT(Table1[[#This Row],[Patient Admission Date]],"mmm")</f>
        <v>Oct</v>
      </c>
      <c r="M7765" t="str">
        <f>TEXT(Table1[[#This Row],[Patient Admission Date]],"ddd")</f>
        <v>Thu</v>
      </c>
      <c r="N7765" t="str">
        <f>TEXT(INT(HOUR(Table1[[#This Row],[Patient Admission Date]])/3)*3,"00")&amp;"-"&amp;TEXT(INT(HOUR(Table1[[#This Row],[Patient Admission Date]])/3)*3+3,"00")</f>
        <v>09-12</v>
      </c>
      <c r="O7765" t="str" cm="1">
        <f t="array" ref="O7765">_xlfn.IFS(Table1[[#This Row],[Patient Age]]&lt;=14,"0-14",Table1[[#This Row],[Patient Age]]&lt;=29,"15-29",Table1[[#This Row],[Patient Age]]&lt;=44,"30-44",Table1[[#This Row],[Patient Age]]&lt;=59,"45-59",Table1[[#This Row],[Patient Age]]&lt;=74,"60-74",TRUE,"75+")</f>
        <v>30-44</v>
      </c>
      <c r="P7765" t="str" cm="1">
        <f t="array" ref="P7765">_xlfn.IFS(Table1[[#This Row],[Patient Waittime]]&lt;=15,"0-15",Table1[[#This Row],[Patient Waittime]]&lt;=30,"16-30",Table1[[#This Row],[Patient Waittime]]&lt;=45,"31-45",Table1[[#This Row],[Patient Waittime]]&lt;=60,"46-60",TRUE,"60+")</f>
        <v>31-45</v>
      </c>
      <c r="Q7765">
        <f>--(Table1[[#This Row],[Patient Waittime]]&lt;=30)</f>
        <v>0</v>
      </c>
      <c r="R7765">
        <f>--Table1[[#This Row],[Patient Admission Flag]]</f>
        <v>1</v>
      </c>
      <c r="S7765">
        <f>--AND(Table1[[#This Row],[WithinTarget]]=1,Table1[[#This Row],[Patient Satisfaction Score]]&gt;=7)</f>
        <v>0</v>
      </c>
      <c r="T7765" t="str">
        <f>IF(LEFT(Table1[[#This Row],[Patient Gender]],1)="F","Female","Male")</f>
        <v>Male</v>
      </c>
    </row>
    <row r="7766" spans="1:20" x14ac:dyDescent="0.3">
      <c r="A7766" t="s">
        <v>7870</v>
      </c>
      <c r="B7766" s="1">
        <v>45582.400694444441</v>
      </c>
      <c r="C7766" t="s">
        <v>9</v>
      </c>
      <c r="D7766">
        <v>60</v>
      </c>
      <c r="E7766" t="s">
        <v>18</v>
      </c>
      <c r="F7766" t="s">
        <v>11</v>
      </c>
      <c r="G7766" t="b">
        <v>1</v>
      </c>
      <c r="H7766">
        <v>10</v>
      </c>
      <c r="I7766">
        <v>27</v>
      </c>
      <c r="J7766" t="b">
        <v>1</v>
      </c>
      <c r="K7766">
        <f>YEAR(Table1[[#This Row],[Patient Admission Date]])</f>
        <v>2024</v>
      </c>
      <c r="L7766" t="str">
        <f>TEXT(Table1[[#This Row],[Patient Admission Date]],"mmm")</f>
        <v>Oct</v>
      </c>
      <c r="M7766" t="str">
        <f>TEXT(Table1[[#This Row],[Patient Admission Date]],"ddd")</f>
        <v>Thu</v>
      </c>
      <c r="N7766" t="str">
        <f>TEXT(INT(HOUR(Table1[[#This Row],[Patient Admission Date]])/3)*3,"00")&amp;"-"&amp;TEXT(INT(HOUR(Table1[[#This Row],[Patient Admission Date]])/3)*3+3,"00")</f>
        <v>09-12</v>
      </c>
      <c r="O7766" t="str" cm="1">
        <f t="array" ref="O7766">_xlfn.IFS(Table1[[#This Row],[Patient Age]]&lt;=14,"0-14",Table1[[#This Row],[Patient Age]]&lt;=29,"15-29",Table1[[#This Row],[Patient Age]]&lt;=44,"30-44",Table1[[#This Row],[Patient Age]]&lt;=59,"45-59",Table1[[#This Row],[Patient Age]]&lt;=74,"60-74",TRUE,"75+")</f>
        <v>60-74</v>
      </c>
      <c r="P7766" t="str" cm="1">
        <f t="array" ref="P7766">_xlfn.IFS(Table1[[#This Row],[Patient Waittime]]&lt;=15,"0-15",Table1[[#This Row],[Patient Waittime]]&lt;=30,"16-30",Table1[[#This Row],[Patient Waittime]]&lt;=45,"31-45",Table1[[#This Row],[Patient Waittime]]&lt;=60,"46-60",TRUE,"60+")</f>
        <v>16-30</v>
      </c>
      <c r="Q7766">
        <f>--(Table1[[#This Row],[Patient Waittime]]&lt;=30)</f>
        <v>1</v>
      </c>
      <c r="R7766">
        <f>--Table1[[#This Row],[Patient Admission Flag]]</f>
        <v>1</v>
      </c>
      <c r="S7766">
        <f>--AND(Table1[[#This Row],[WithinTarget]]=1,Table1[[#This Row],[Patient Satisfaction Score]]&gt;=7)</f>
        <v>1</v>
      </c>
      <c r="T7766" t="str">
        <f>IF(LEFT(Table1[[#This Row],[Patient Gender]],1)="F","Female","Male")</f>
        <v>Male</v>
      </c>
    </row>
    <row r="7767" spans="1:20" x14ac:dyDescent="0.3">
      <c r="A7767" t="s">
        <v>7871</v>
      </c>
      <c r="B7767" s="1">
        <v>45452.754166666666</v>
      </c>
      <c r="C7767" t="s">
        <v>9</v>
      </c>
      <c r="D7767">
        <v>53</v>
      </c>
      <c r="E7767" t="s">
        <v>18</v>
      </c>
      <c r="F7767" t="s">
        <v>11</v>
      </c>
      <c r="G7767" t="b">
        <v>1</v>
      </c>
      <c r="H7767">
        <v>10</v>
      </c>
      <c r="I7767">
        <v>54</v>
      </c>
      <c r="J7767" t="b">
        <v>1</v>
      </c>
      <c r="K7767">
        <f>YEAR(Table1[[#This Row],[Patient Admission Date]])</f>
        <v>2024</v>
      </c>
      <c r="L7767" t="str">
        <f>TEXT(Table1[[#This Row],[Patient Admission Date]],"mmm")</f>
        <v>Jun</v>
      </c>
      <c r="M7767" t="str">
        <f>TEXT(Table1[[#This Row],[Patient Admission Date]],"ddd")</f>
        <v>Sun</v>
      </c>
      <c r="N7767" t="str">
        <f>TEXT(INT(HOUR(Table1[[#This Row],[Patient Admission Date]])/3)*3,"00")&amp;"-"&amp;TEXT(INT(HOUR(Table1[[#This Row],[Patient Admission Date]])/3)*3+3,"00")</f>
        <v>18-21</v>
      </c>
      <c r="O7767" t="str" cm="1">
        <f t="array" ref="O7767">_xlfn.IFS(Table1[[#This Row],[Patient Age]]&lt;=14,"0-14",Table1[[#This Row],[Patient Age]]&lt;=29,"15-29",Table1[[#This Row],[Patient Age]]&lt;=44,"30-44",Table1[[#This Row],[Patient Age]]&lt;=59,"45-59",Table1[[#This Row],[Patient Age]]&lt;=74,"60-74",TRUE,"75+")</f>
        <v>45-59</v>
      </c>
      <c r="P7767" t="str" cm="1">
        <f t="array" ref="P7767">_xlfn.IFS(Table1[[#This Row],[Patient Waittime]]&lt;=15,"0-15",Table1[[#This Row],[Patient Waittime]]&lt;=30,"16-30",Table1[[#This Row],[Patient Waittime]]&lt;=45,"31-45",Table1[[#This Row],[Patient Waittime]]&lt;=60,"46-60",TRUE,"60+")</f>
        <v>46-60</v>
      </c>
      <c r="Q7767">
        <f>--(Table1[[#This Row],[Patient Waittime]]&lt;=30)</f>
        <v>0</v>
      </c>
      <c r="R7767">
        <f>--Table1[[#This Row],[Patient Admission Flag]]</f>
        <v>1</v>
      </c>
      <c r="S7767">
        <f>--AND(Table1[[#This Row],[WithinTarget]]=1,Table1[[#This Row],[Patient Satisfaction Score]]&gt;=7)</f>
        <v>0</v>
      </c>
      <c r="T7767" t="str">
        <f>IF(LEFT(Table1[[#This Row],[Patient Gender]],1)="F","Female","Male")</f>
        <v>Male</v>
      </c>
    </row>
    <row r="7768" spans="1:20" x14ac:dyDescent="0.3">
      <c r="A7768" t="s">
        <v>7872</v>
      </c>
      <c r="B7768" s="1">
        <v>45040.397222222222</v>
      </c>
      <c r="C7768" t="s">
        <v>9</v>
      </c>
      <c r="D7768">
        <v>37</v>
      </c>
      <c r="E7768" t="s">
        <v>18</v>
      </c>
      <c r="F7768" t="s">
        <v>11</v>
      </c>
      <c r="G7768" t="b">
        <v>1</v>
      </c>
      <c r="H7768">
        <v>10</v>
      </c>
      <c r="I7768">
        <v>58</v>
      </c>
      <c r="J7768" t="b">
        <v>1</v>
      </c>
      <c r="K7768">
        <f>YEAR(Table1[[#This Row],[Patient Admission Date]])</f>
        <v>2023</v>
      </c>
      <c r="L7768" t="str">
        <f>TEXT(Table1[[#This Row],[Patient Admission Date]],"mmm")</f>
        <v>Apr</v>
      </c>
      <c r="M7768" t="str">
        <f>TEXT(Table1[[#This Row],[Patient Admission Date]],"ddd")</f>
        <v>Mon</v>
      </c>
      <c r="N7768" t="str">
        <f>TEXT(INT(HOUR(Table1[[#This Row],[Patient Admission Date]])/3)*3,"00")&amp;"-"&amp;TEXT(INT(HOUR(Table1[[#This Row],[Patient Admission Date]])/3)*3+3,"00")</f>
        <v>09-12</v>
      </c>
      <c r="O7768" t="str" cm="1">
        <f t="array" ref="O7768">_xlfn.IFS(Table1[[#This Row],[Patient Age]]&lt;=14,"0-14",Table1[[#This Row],[Patient Age]]&lt;=29,"15-29",Table1[[#This Row],[Patient Age]]&lt;=44,"30-44",Table1[[#This Row],[Patient Age]]&lt;=59,"45-59",Table1[[#This Row],[Patient Age]]&lt;=74,"60-74",TRUE,"75+")</f>
        <v>30-44</v>
      </c>
      <c r="P7768" t="str" cm="1">
        <f t="array" ref="P7768">_xlfn.IFS(Table1[[#This Row],[Patient Waittime]]&lt;=15,"0-15",Table1[[#This Row],[Patient Waittime]]&lt;=30,"16-30",Table1[[#This Row],[Patient Waittime]]&lt;=45,"31-45",Table1[[#This Row],[Patient Waittime]]&lt;=60,"46-60",TRUE,"60+")</f>
        <v>46-60</v>
      </c>
      <c r="Q7768">
        <f>--(Table1[[#This Row],[Patient Waittime]]&lt;=30)</f>
        <v>0</v>
      </c>
      <c r="R7768">
        <f>--Table1[[#This Row],[Patient Admission Flag]]</f>
        <v>1</v>
      </c>
      <c r="S7768">
        <f>--AND(Table1[[#This Row],[WithinTarget]]=1,Table1[[#This Row],[Patient Satisfaction Score]]&gt;=7)</f>
        <v>0</v>
      </c>
      <c r="T7768" t="str">
        <f>IF(LEFT(Table1[[#This Row],[Patient Gender]],1)="F","Female","Male")</f>
        <v>Male</v>
      </c>
    </row>
    <row r="7769" spans="1:20" x14ac:dyDescent="0.3">
      <c r="A7769" t="s">
        <v>7873</v>
      </c>
      <c r="B7769" s="1">
        <v>45341.418749999997</v>
      </c>
      <c r="C7769" t="s">
        <v>9</v>
      </c>
      <c r="D7769">
        <v>70</v>
      </c>
      <c r="E7769" t="s">
        <v>18</v>
      </c>
      <c r="F7769" t="s">
        <v>17</v>
      </c>
      <c r="G7769" t="b">
        <v>1</v>
      </c>
      <c r="I7769">
        <v>55</v>
      </c>
      <c r="J7769" t="b">
        <v>1</v>
      </c>
      <c r="K7769">
        <f>YEAR(Table1[[#This Row],[Patient Admission Date]])</f>
        <v>2024</v>
      </c>
      <c r="L7769" t="str">
        <f>TEXT(Table1[[#This Row],[Patient Admission Date]],"mmm")</f>
        <v>Feb</v>
      </c>
      <c r="M7769" t="str">
        <f>TEXT(Table1[[#This Row],[Patient Admission Date]],"ddd")</f>
        <v>Mon</v>
      </c>
      <c r="N7769" t="str">
        <f>TEXT(INT(HOUR(Table1[[#This Row],[Patient Admission Date]])/3)*3,"00")&amp;"-"&amp;TEXT(INT(HOUR(Table1[[#This Row],[Patient Admission Date]])/3)*3+3,"00")</f>
        <v>09-12</v>
      </c>
      <c r="O7769" t="str" cm="1">
        <f t="array" ref="O7769">_xlfn.IFS(Table1[[#This Row],[Patient Age]]&lt;=14,"0-14",Table1[[#This Row],[Patient Age]]&lt;=29,"15-29",Table1[[#This Row],[Patient Age]]&lt;=44,"30-44",Table1[[#This Row],[Patient Age]]&lt;=59,"45-59",Table1[[#This Row],[Patient Age]]&lt;=74,"60-74",TRUE,"75+")</f>
        <v>60-74</v>
      </c>
      <c r="P7769" t="str" cm="1">
        <f t="array" ref="P7769">_xlfn.IFS(Table1[[#This Row],[Patient Waittime]]&lt;=15,"0-15",Table1[[#This Row],[Patient Waittime]]&lt;=30,"16-30",Table1[[#This Row],[Patient Waittime]]&lt;=45,"31-45",Table1[[#This Row],[Patient Waittime]]&lt;=60,"46-60",TRUE,"60+")</f>
        <v>46-60</v>
      </c>
      <c r="Q7769">
        <f>--(Table1[[#This Row],[Patient Waittime]]&lt;=30)</f>
        <v>0</v>
      </c>
      <c r="R7769">
        <f>--Table1[[#This Row],[Patient Admission Flag]]</f>
        <v>1</v>
      </c>
      <c r="S7769">
        <f>--AND(Table1[[#This Row],[WithinTarget]]=1,Table1[[#This Row],[Patient Satisfaction Score]]&gt;=7)</f>
        <v>0</v>
      </c>
      <c r="T7769" t="str">
        <f>IF(LEFT(Table1[[#This Row],[Patient Gender]],1)="F","Female","Male")</f>
        <v>Male</v>
      </c>
    </row>
    <row r="7770" spans="1:20" x14ac:dyDescent="0.3">
      <c r="A7770" t="s">
        <v>7874</v>
      </c>
      <c r="B7770" s="1">
        <v>45354.331250000003</v>
      </c>
      <c r="C7770" t="s">
        <v>9</v>
      </c>
      <c r="D7770">
        <v>55</v>
      </c>
      <c r="E7770" t="s">
        <v>18</v>
      </c>
      <c r="F7770" t="s">
        <v>17</v>
      </c>
      <c r="G7770" t="b">
        <v>1</v>
      </c>
      <c r="I7770">
        <v>33</v>
      </c>
      <c r="J7770" t="b">
        <v>1</v>
      </c>
      <c r="K7770">
        <f>YEAR(Table1[[#This Row],[Patient Admission Date]])</f>
        <v>2024</v>
      </c>
      <c r="L7770" t="str">
        <f>TEXT(Table1[[#This Row],[Patient Admission Date]],"mmm")</f>
        <v>Mar</v>
      </c>
      <c r="M7770" t="str">
        <f>TEXT(Table1[[#This Row],[Patient Admission Date]],"ddd")</f>
        <v>Sun</v>
      </c>
      <c r="N7770" t="str">
        <f>TEXT(INT(HOUR(Table1[[#This Row],[Patient Admission Date]])/3)*3,"00")&amp;"-"&amp;TEXT(INT(HOUR(Table1[[#This Row],[Patient Admission Date]])/3)*3+3,"00")</f>
        <v>06-09</v>
      </c>
      <c r="O7770" t="str" cm="1">
        <f t="array" ref="O7770">_xlfn.IFS(Table1[[#This Row],[Patient Age]]&lt;=14,"0-14",Table1[[#This Row],[Patient Age]]&lt;=29,"15-29",Table1[[#This Row],[Patient Age]]&lt;=44,"30-44",Table1[[#This Row],[Patient Age]]&lt;=59,"45-59",Table1[[#This Row],[Patient Age]]&lt;=74,"60-74",TRUE,"75+")</f>
        <v>45-59</v>
      </c>
      <c r="P7770" t="str" cm="1">
        <f t="array" ref="P7770">_xlfn.IFS(Table1[[#This Row],[Patient Waittime]]&lt;=15,"0-15",Table1[[#This Row],[Patient Waittime]]&lt;=30,"16-30",Table1[[#This Row],[Patient Waittime]]&lt;=45,"31-45",Table1[[#This Row],[Patient Waittime]]&lt;=60,"46-60",TRUE,"60+")</f>
        <v>31-45</v>
      </c>
      <c r="Q7770">
        <f>--(Table1[[#This Row],[Patient Waittime]]&lt;=30)</f>
        <v>0</v>
      </c>
      <c r="R7770">
        <f>--Table1[[#This Row],[Patient Admission Flag]]</f>
        <v>1</v>
      </c>
      <c r="S7770">
        <f>--AND(Table1[[#This Row],[WithinTarget]]=1,Table1[[#This Row],[Patient Satisfaction Score]]&gt;=7)</f>
        <v>0</v>
      </c>
      <c r="T7770" t="str">
        <f>IF(LEFT(Table1[[#This Row],[Patient Gender]],1)="F","Female","Male")</f>
        <v>Male</v>
      </c>
    </row>
    <row r="7771" spans="1:20" x14ac:dyDescent="0.3">
      <c r="A7771" t="s">
        <v>7875</v>
      </c>
      <c r="B7771" s="1">
        <v>45433.40902777778</v>
      </c>
      <c r="C7771" t="s">
        <v>9</v>
      </c>
      <c r="D7771">
        <v>63</v>
      </c>
      <c r="E7771" t="s">
        <v>18</v>
      </c>
      <c r="F7771" t="s">
        <v>17</v>
      </c>
      <c r="G7771" t="b">
        <v>1</v>
      </c>
      <c r="I7771">
        <v>51</v>
      </c>
      <c r="J7771" t="b">
        <v>1</v>
      </c>
      <c r="K7771">
        <f>YEAR(Table1[[#This Row],[Patient Admission Date]])</f>
        <v>2024</v>
      </c>
      <c r="L7771" t="str">
        <f>TEXT(Table1[[#This Row],[Patient Admission Date]],"mmm")</f>
        <v>May</v>
      </c>
      <c r="M7771" t="str">
        <f>TEXT(Table1[[#This Row],[Patient Admission Date]],"ddd")</f>
        <v>Tue</v>
      </c>
      <c r="N7771" t="str">
        <f>TEXT(INT(HOUR(Table1[[#This Row],[Patient Admission Date]])/3)*3,"00")&amp;"-"&amp;TEXT(INT(HOUR(Table1[[#This Row],[Patient Admission Date]])/3)*3+3,"00")</f>
        <v>09-12</v>
      </c>
      <c r="O7771" t="str" cm="1">
        <f t="array" ref="O7771">_xlfn.IFS(Table1[[#This Row],[Patient Age]]&lt;=14,"0-14",Table1[[#This Row],[Patient Age]]&lt;=29,"15-29",Table1[[#This Row],[Patient Age]]&lt;=44,"30-44",Table1[[#This Row],[Patient Age]]&lt;=59,"45-59",Table1[[#This Row],[Patient Age]]&lt;=74,"60-74",TRUE,"75+")</f>
        <v>60-74</v>
      </c>
      <c r="P7771" t="str" cm="1">
        <f t="array" ref="P7771">_xlfn.IFS(Table1[[#This Row],[Patient Waittime]]&lt;=15,"0-15",Table1[[#This Row],[Patient Waittime]]&lt;=30,"16-30",Table1[[#This Row],[Patient Waittime]]&lt;=45,"31-45",Table1[[#This Row],[Patient Waittime]]&lt;=60,"46-60",TRUE,"60+")</f>
        <v>46-60</v>
      </c>
      <c r="Q7771">
        <f>--(Table1[[#This Row],[Patient Waittime]]&lt;=30)</f>
        <v>0</v>
      </c>
      <c r="R7771">
        <f>--Table1[[#This Row],[Patient Admission Flag]]</f>
        <v>1</v>
      </c>
      <c r="S7771">
        <f>--AND(Table1[[#This Row],[WithinTarget]]=1,Table1[[#This Row],[Patient Satisfaction Score]]&gt;=7)</f>
        <v>0</v>
      </c>
      <c r="T7771" t="str">
        <f>IF(LEFT(Table1[[#This Row],[Patient Gender]],1)="F","Female","Male")</f>
        <v>Male</v>
      </c>
    </row>
    <row r="7772" spans="1:20" x14ac:dyDescent="0.3">
      <c r="A7772" t="s">
        <v>7876</v>
      </c>
      <c r="B7772" s="1">
        <v>45129.609027777777</v>
      </c>
      <c r="C7772" t="s">
        <v>9</v>
      </c>
      <c r="D7772">
        <v>12</v>
      </c>
      <c r="E7772" t="s">
        <v>18</v>
      </c>
      <c r="F7772" t="s">
        <v>17</v>
      </c>
      <c r="G7772" t="b">
        <v>1</v>
      </c>
      <c r="I7772">
        <v>47</v>
      </c>
      <c r="J7772" t="b">
        <v>1</v>
      </c>
      <c r="K7772">
        <f>YEAR(Table1[[#This Row],[Patient Admission Date]])</f>
        <v>2023</v>
      </c>
      <c r="L7772" t="str">
        <f>TEXT(Table1[[#This Row],[Patient Admission Date]],"mmm")</f>
        <v>Jul</v>
      </c>
      <c r="M7772" t="str">
        <f>TEXT(Table1[[#This Row],[Patient Admission Date]],"ddd")</f>
        <v>Sat</v>
      </c>
      <c r="N7772" t="str">
        <f>TEXT(INT(HOUR(Table1[[#This Row],[Patient Admission Date]])/3)*3,"00")&amp;"-"&amp;TEXT(INT(HOUR(Table1[[#This Row],[Patient Admission Date]])/3)*3+3,"00")</f>
        <v>12-15</v>
      </c>
      <c r="O7772" t="str" cm="1">
        <f t="array" ref="O7772">_xlfn.IFS(Table1[[#This Row],[Patient Age]]&lt;=14,"0-14",Table1[[#This Row],[Patient Age]]&lt;=29,"15-29",Table1[[#This Row],[Patient Age]]&lt;=44,"30-44",Table1[[#This Row],[Patient Age]]&lt;=59,"45-59",Table1[[#This Row],[Patient Age]]&lt;=74,"60-74",TRUE,"75+")</f>
        <v>0-14</v>
      </c>
      <c r="P7772" t="str" cm="1">
        <f t="array" ref="P7772">_xlfn.IFS(Table1[[#This Row],[Patient Waittime]]&lt;=15,"0-15",Table1[[#This Row],[Patient Waittime]]&lt;=30,"16-30",Table1[[#This Row],[Patient Waittime]]&lt;=45,"31-45",Table1[[#This Row],[Patient Waittime]]&lt;=60,"46-60",TRUE,"60+")</f>
        <v>46-60</v>
      </c>
      <c r="Q7772">
        <f>--(Table1[[#This Row],[Patient Waittime]]&lt;=30)</f>
        <v>0</v>
      </c>
      <c r="R7772">
        <f>--Table1[[#This Row],[Patient Admission Flag]]</f>
        <v>1</v>
      </c>
      <c r="S7772">
        <f>--AND(Table1[[#This Row],[WithinTarget]]=1,Table1[[#This Row],[Patient Satisfaction Score]]&gt;=7)</f>
        <v>0</v>
      </c>
      <c r="T7772" t="str">
        <f>IF(LEFT(Table1[[#This Row],[Patient Gender]],1)="F","Female","Male")</f>
        <v>Male</v>
      </c>
    </row>
    <row r="7773" spans="1:20" x14ac:dyDescent="0.3">
      <c r="A7773" t="s">
        <v>7877</v>
      </c>
      <c r="B7773" s="1">
        <v>45489.222222222219</v>
      </c>
      <c r="C7773" t="s">
        <v>9</v>
      </c>
      <c r="D7773">
        <v>74</v>
      </c>
      <c r="E7773" t="s">
        <v>18</v>
      </c>
      <c r="F7773" t="s">
        <v>17</v>
      </c>
      <c r="G7773" t="b">
        <v>1</v>
      </c>
      <c r="I7773">
        <v>56</v>
      </c>
      <c r="J7773" t="b">
        <v>1</v>
      </c>
      <c r="K7773">
        <f>YEAR(Table1[[#This Row],[Patient Admission Date]])</f>
        <v>2024</v>
      </c>
      <c r="L7773" t="str">
        <f>TEXT(Table1[[#This Row],[Patient Admission Date]],"mmm")</f>
        <v>Jul</v>
      </c>
      <c r="M7773" t="str">
        <f>TEXT(Table1[[#This Row],[Patient Admission Date]],"ddd")</f>
        <v>Tue</v>
      </c>
      <c r="N7773" t="str">
        <f>TEXT(INT(HOUR(Table1[[#This Row],[Patient Admission Date]])/3)*3,"00")&amp;"-"&amp;TEXT(INT(HOUR(Table1[[#This Row],[Patient Admission Date]])/3)*3+3,"00")</f>
        <v>03-06</v>
      </c>
      <c r="O7773" t="str" cm="1">
        <f t="array" ref="O7773">_xlfn.IFS(Table1[[#This Row],[Patient Age]]&lt;=14,"0-14",Table1[[#This Row],[Patient Age]]&lt;=29,"15-29",Table1[[#This Row],[Patient Age]]&lt;=44,"30-44",Table1[[#This Row],[Patient Age]]&lt;=59,"45-59",Table1[[#This Row],[Patient Age]]&lt;=74,"60-74",TRUE,"75+")</f>
        <v>60-74</v>
      </c>
      <c r="P7773" t="str" cm="1">
        <f t="array" ref="P7773">_xlfn.IFS(Table1[[#This Row],[Patient Waittime]]&lt;=15,"0-15",Table1[[#This Row],[Patient Waittime]]&lt;=30,"16-30",Table1[[#This Row],[Patient Waittime]]&lt;=45,"31-45",Table1[[#This Row],[Patient Waittime]]&lt;=60,"46-60",TRUE,"60+")</f>
        <v>46-60</v>
      </c>
      <c r="Q7773">
        <f>--(Table1[[#This Row],[Patient Waittime]]&lt;=30)</f>
        <v>0</v>
      </c>
      <c r="R7773">
        <f>--Table1[[#This Row],[Patient Admission Flag]]</f>
        <v>1</v>
      </c>
      <c r="S7773">
        <f>--AND(Table1[[#This Row],[WithinTarget]]=1,Table1[[#This Row],[Patient Satisfaction Score]]&gt;=7)</f>
        <v>0</v>
      </c>
      <c r="T7773" t="str">
        <f>IF(LEFT(Table1[[#This Row],[Patient Gender]],1)="F","Female","Male")</f>
        <v>Male</v>
      </c>
    </row>
    <row r="7774" spans="1:20" x14ac:dyDescent="0.3">
      <c r="A7774" t="s">
        <v>7878</v>
      </c>
      <c r="B7774" s="1">
        <v>45331.51666666667</v>
      </c>
      <c r="C7774" t="s">
        <v>9</v>
      </c>
      <c r="D7774">
        <v>40</v>
      </c>
      <c r="E7774" t="s">
        <v>18</v>
      </c>
      <c r="F7774" t="s">
        <v>17</v>
      </c>
      <c r="G7774" t="b">
        <v>1</v>
      </c>
      <c r="I7774">
        <v>33</v>
      </c>
      <c r="J7774" t="b">
        <v>1</v>
      </c>
      <c r="K7774">
        <f>YEAR(Table1[[#This Row],[Patient Admission Date]])</f>
        <v>2024</v>
      </c>
      <c r="L7774" t="str">
        <f>TEXT(Table1[[#This Row],[Patient Admission Date]],"mmm")</f>
        <v>Feb</v>
      </c>
      <c r="M7774" t="str">
        <f>TEXT(Table1[[#This Row],[Patient Admission Date]],"ddd")</f>
        <v>Fri</v>
      </c>
      <c r="N7774" t="str">
        <f>TEXT(INT(HOUR(Table1[[#This Row],[Patient Admission Date]])/3)*3,"00")&amp;"-"&amp;TEXT(INT(HOUR(Table1[[#This Row],[Patient Admission Date]])/3)*3+3,"00")</f>
        <v>12-15</v>
      </c>
      <c r="O7774" t="str" cm="1">
        <f t="array" ref="O7774">_xlfn.IFS(Table1[[#This Row],[Patient Age]]&lt;=14,"0-14",Table1[[#This Row],[Patient Age]]&lt;=29,"15-29",Table1[[#This Row],[Patient Age]]&lt;=44,"30-44",Table1[[#This Row],[Patient Age]]&lt;=59,"45-59",Table1[[#This Row],[Patient Age]]&lt;=74,"60-74",TRUE,"75+")</f>
        <v>30-44</v>
      </c>
      <c r="P7774" t="str" cm="1">
        <f t="array" ref="P7774">_xlfn.IFS(Table1[[#This Row],[Patient Waittime]]&lt;=15,"0-15",Table1[[#This Row],[Patient Waittime]]&lt;=30,"16-30",Table1[[#This Row],[Patient Waittime]]&lt;=45,"31-45",Table1[[#This Row],[Patient Waittime]]&lt;=60,"46-60",TRUE,"60+")</f>
        <v>31-45</v>
      </c>
      <c r="Q7774">
        <f>--(Table1[[#This Row],[Patient Waittime]]&lt;=30)</f>
        <v>0</v>
      </c>
      <c r="R7774">
        <f>--Table1[[#This Row],[Patient Admission Flag]]</f>
        <v>1</v>
      </c>
      <c r="S7774">
        <f>--AND(Table1[[#This Row],[WithinTarget]]=1,Table1[[#This Row],[Patient Satisfaction Score]]&gt;=7)</f>
        <v>0</v>
      </c>
      <c r="T7774" t="str">
        <f>IF(LEFT(Table1[[#This Row],[Patient Gender]],1)="F","Female","Male")</f>
        <v>Male</v>
      </c>
    </row>
    <row r="7775" spans="1:20" x14ac:dyDescent="0.3">
      <c r="A7775" t="s">
        <v>7879</v>
      </c>
      <c r="B7775" s="1">
        <v>45233.09375</v>
      </c>
      <c r="C7775" t="s">
        <v>9</v>
      </c>
      <c r="D7775">
        <v>24</v>
      </c>
      <c r="E7775" t="s">
        <v>18</v>
      </c>
      <c r="F7775" t="s">
        <v>17</v>
      </c>
      <c r="G7775" t="b">
        <v>1</v>
      </c>
      <c r="I7775">
        <v>36</v>
      </c>
      <c r="J7775" t="b">
        <v>1</v>
      </c>
      <c r="K7775">
        <f>YEAR(Table1[[#This Row],[Patient Admission Date]])</f>
        <v>2023</v>
      </c>
      <c r="L7775" t="str">
        <f>TEXT(Table1[[#This Row],[Patient Admission Date]],"mmm")</f>
        <v>Nov</v>
      </c>
      <c r="M7775" t="str">
        <f>TEXT(Table1[[#This Row],[Patient Admission Date]],"ddd")</f>
        <v>Fri</v>
      </c>
      <c r="N7775" t="str">
        <f>TEXT(INT(HOUR(Table1[[#This Row],[Patient Admission Date]])/3)*3,"00")&amp;"-"&amp;TEXT(INT(HOUR(Table1[[#This Row],[Patient Admission Date]])/3)*3+3,"00")</f>
        <v>00-03</v>
      </c>
      <c r="O7775" t="str" cm="1">
        <f t="array" ref="O7775">_xlfn.IFS(Table1[[#This Row],[Patient Age]]&lt;=14,"0-14",Table1[[#This Row],[Patient Age]]&lt;=29,"15-29",Table1[[#This Row],[Patient Age]]&lt;=44,"30-44",Table1[[#This Row],[Patient Age]]&lt;=59,"45-59",Table1[[#This Row],[Patient Age]]&lt;=74,"60-74",TRUE,"75+")</f>
        <v>15-29</v>
      </c>
      <c r="P7775" t="str" cm="1">
        <f t="array" ref="P7775">_xlfn.IFS(Table1[[#This Row],[Patient Waittime]]&lt;=15,"0-15",Table1[[#This Row],[Patient Waittime]]&lt;=30,"16-30",Table1[[#This Row],[Patient Waittime]]&lt;=45,"31-45",Table1[[#This Row],[Patient Waittime]]&lt;=60,"46-60",TRUE,"60+")</f>
        <v>31-45</v>
      </c>
      <c r="Q7775">
        <f>--(Table1[[#This Row],[Patient Waittime]]&lt;=30)</f>
        <v>0</v>
      </c>
      <c r="R7775">
        <f>--Table1[[#This Row],[Patient Admission Flag]]</f>
        <v>1</v>
      </c>
      <c r="S7775">
        <f>--AND(Table1[[#This Row],[WithinTarget]]=1,Table1[[#This Row],[Patient Satisfaction Score]]&gt;=7)</f>
        <v>0</v>
      </c>
      <c r="T7775" t="str">
        <f>IF(LEFT(Table1[[#This Row],[Patient Gender]],1)="F","Female","Male")</f>
        <v>Male</v>
      </c>
    </row>
    <row r="7776" spans="1:20" x14ac:dyDescent="0.3">
      <c r="A7776" t="s">
        <v>7880</v>
      </c>
      <c r="B7776" s="1">
        <v>45458.75277777778</v>
      </c>
      <c r="C7776" t="s">
        <v>9</v>
      </c>
      <c r="D7776">
        <v>12</v>
      </c>
      <c r="E7776" t="s">
        <v>18</v>
      </c>
      <c r="F7776" t="s">
        <v>17</v>
      </c>
      <c r="G7776" t="b">
        <v>1</v>
      </c>
      <c r="I7776">
        <v>52</v>
      </c>
      <c r="J7776" t="b">
        <v>1</v>
      </c>
      <c r="K7776">
        <f>YEAR(Table1[[#This Row],[Patient Admission Date]])</f>
        <v>2024</v>
      </c>
      <c r="L7776" t="str">
        <f>TEXT(Table1[[#This Row],[Patient Admission Date]],"mmm")</f>
        <v>Jun</v>
      </c>
      <c r="M7776" t="str">
        <f>TEXT(Table1[[#This Row],[Patient Admission Date]],"ddd")</f>
        <v>Sat</v>
      </c>
      <c r="N7776" t="str">
        <f>TEXT(INT(HOUR(Table1[[#This Row],[Patient Admission Date]])/3)*3,"00")&amp;"-"&amp;TEXT(INT(HOUR(Table1[[#This Row],[Patient Admission Date]])/3)*3+3,"00")</f>
        <v>18-21</v>
      </c>
      <c r="O7776" t="str" cm="1">
        <f t="array" ref="O7776">_xlfn.IFS(Table1[[#This Row],[Patient Age]]&lt;=14,"0-14",Table1[[#This Row],[Patient Age]]&lt;=29,"15-29",Table1[[#This Row],[Patient Age]]&lt;=44,"30-44",Table1[[#This Row],[Patient Age]]&lt;=59,"45-59",Table1[[#This Row],[Patient Age]]&lt;=74,"60-74",TRUE,"75+")</f>
        <v>0-14</v>
      </c>
      <c r="P7776" t="str" cm="1">
        <f t="array" ref="P7776">_xlfn.IFS(Table1[[#This Row],[Patient Waittime]]&lt;=15,"0-15",Table1[[#This Row],[Patient Waittime]]&lt;=30,"16-30",Table1[[#This Row],[Patient Waittime]]&lt;=45,"31-45",Table1[[#This Row],[Patient Waittime]]&lt;=60,"46-60",TRUE,"60+")</f>
        <v>46-60</v>
      </c>
      <c r="Q7776">
        <f>--(Table1[[#This Row],[Patient Waittime]]&lt;=30)</f>
        <v>0</v>
      </c>
      <c r="R7776">
        <f>--Table1[[#This Row],[Patient Admission Flag]]</f>
        <v>1</v>
      </c>
      <c r="S7776">
        <f>--AND(Table1[[#This Row],[WithinTarget]]=1,Table1[[#This Row],[Patient Satisfaction Score]]&gt;=7)</f>
        <v>0</v>
      </c>
      <c r="T7776" t="str">
        <f>IF(LEFT(Table1[[#This Row],[Patient Gender]],1)="F","Female","Male")</f>
        <v>Male</v>
      </c>
    </row>
    <row r="7777" spans="1:20" x14ac:dyDescent="0.3">
      <c r="A7777" t="s">
        <v>7881</v>
      </c>
      <c r="B7777" s="1">
        <v>45528.73541666667</v>
      </c>
      <c r="C7777" t="s">
        <v>9</v>
      </c>
      <c r="D7777">
        <v>66</v>
      </c>
      <c r="E7777" t="s">
        <v>18</v>
      </c>
      <c r="F7777" t="s">
        <v>17</v>
      </c>
      <c r="G7777" t="b">
        <v>1</v>
      </c>
      <c r="I7777">
        <v>13</v>
      </c>
      <c r="J7777" t="b">
        <v>1</v>
      </c>
      <c r="K7777">
        <f>YEAR(Table1[[#This Row],[Patient Admission Date]])</f>
        <v>2024</v>
      </c>
      <c r="L7777" t="str">
        <f>TEXT(Table1[[#This Row],[Patient Admission Date]],"mmm")</f>
        <v>Aug</v>
      </c>
      <c r="M7777" t="str">
        <f>TEXT(Table1[[#This Row],[Patient Admission Date]],"ddd")</f>
        <v>Sat</v>
      </c>
      <c r="N7777" t="str">
        <f>TEXT(INT(HOUR(Table1[[#This Row],[Patient Admission Date]])/3)*3,"00")&amp;"-"&amp;TEXT(INT(HOUR(Table1[[#This Row],[Patient Admission Date]])/3)*3+3,"00")</f>
        <v>15-18</v>
      </c>
      <c r="O7777" t="str" cm="1">
        <f t="array" ref="O7777">_xlfn.IFS(Table1[[#This Row],[Patient Age]]&lt;=14,"0-14",Table1[[#This Row],[Patient Age]]&lt;=29,"15-29",Table1[[#This Row],[Patient Age]]&lt;=44,"30-44",Table1[[#This Row],[Patient Age]]&lt;=59,"45-59",Table1[[#This Row],[Patient Age]]&lt;=74,"60-74",TRUE,"75+")</f>
        <v>60-74</v>
      </c>
      <c r="P7777" t="str" cm="1">
        <f t="array" ref="P7777">_xlfn.IFS(Table1[[#This Row],[Patient Waittime]]&lt;=15,"0-15",Table1[[#This Row],[Patient Waittime]]&lt;=30,"16-30",Table1[[#This Row],[Patient Waittime]]&lt;=45,"31-45",Table1[[#This Row],[Patient Waittime]]&lt;=60,"46-60",TRUE,"60+")</f>
        <v>0-15</v>
      </c>
      <c r="Q7777">
        <f>--(Table1[[#This Row],[Patient Waittime]]&lt;=30)</f>
        <v>1</v>
      </c>
      <c r="R7777">
        <f>--Table1[[#This Row],[Patient Admission Flag]]</f>
        <v>1</v>
      </c>
      <c r="S7777">
        <f>--AND(Table1[[#This Row],[WithinTarget]]=1,Table1[[#This Row],[Patient Satisfaction Score]]&gt;=7)</f>
        <v>0</v>
      </c>
      <c r="T7777" t="str">
        <f>IF(LEFT(Table1[[#This Row],[Patient Gender]],1)="F","Female","Male")</f>
        <v>Male</v>
      </c>
    </row>
    <row r="7778" spans="1:20" x14ac:dyDescent="0.3">
      <c r="A7778" t="s">
        <v>7882</v>
      </c>
      <c r="B7778" s="1">
        <v>45060.680555555555</v>
      </c>
      <c r="C7778" t="s">
        <v>9</v>
      </c>
      <c r="D7778">
        <v>50</v>
      </c>
      <c r="E7778" t="s">
        <v>18</v>
      </c>
      <c r="F7778" t="s">
        <v>17</v>
      </c>
      <c r="G7778" t="b">
        <v>1</v>
      </c>
      <c r="I7778">
        <v>22</v>
      </c>
      <c r="J7778" t="b">
        <v>1</v>
      </c>
      <c r="K7778">
        <f>YEAR(Table1[[#This Row],[Patient Admission Date]])</f>
        <v>2023</v>
      </c>
      <c r="L7778" t="str">
        <f>TEXT(Table1[[#This Row],[Patient Admission Date]],"mmm")</f>
        <v>May</v>
      </c>
      <c r="M7778" t="str">
        <f>TEXT(Table1[[#This Row],[Patient Admission Date]],"ddd")</f>
        <v>Sun</v>
      </c>
      <c r="N7778" t="str">
        <f>TEXT(INT(HOUR(Table1[[#This Row],[Patient Admission Date]])/3)*3,"00")&amp;"-"&amp;TEXT(INT(HOUR(Table1[[#This Row],[Patient Admission Date]])/3)*3+3,"00")</f>
        <v>15-18</v>
      </c>
      <c r="O7778" t="str" cm="1">
        <f t="array" ref="O7778">_xlfn.IFS(Table1[[#This Row],[Patient Age]]&lt;=14,"0-14",Table1[[#This Row],[Patient Age]]&lt;=29,"15-29",Table1[[#This Row],[Patient Age]]&lt;=44,"30-44",Table1[[#This Row],[Patient Age]]&lt;=59,"45-59",Table1[[#This Row],[Patient Age]]&lt;=74,"60-74",TRUE,"75+")</f>
        <v>45-59</v>
      </c>
      <c r="P7778" t="str" cm="1">
        <f t="array" ref="P7778">_xlfn.IFS(Table1[[#This Row],[Patient Waittime]]&lt;=15,"0-15",Table1[[#This Row],[Patient Waittime]]&lt;=30,"16-30",Table1[[#This Row],[Patient Waittime]]&lt;=45,"31-45",Table1[[#This Row],[Patient Waittime]]&lt;=60,"46-60",TRUE,"60+")</f>
        <v>16-30</v>
      </c>
      <c r="Q7778">
        <f>--(Table1[[#This Row],[Patient Waittime]]&lt;=30)</f>
        <v>1</v>
      </c>
      <c r="R7778">
        <f>--Table1[[#This Row],[Patient Admission Flag]]</f>
        <v>1</v>
      </c>
      <c r="S7778">
        <f>--AND(Table1[[#This Row],[WithinTarget]]=1,Table1[[#This Row],[Patient Satisfaction Score]]&gt;=7)</f>
        <v>0</v>
      </c>
      <c r="T7778" t="str">
        <f>IF(LEFT(Table1[[#This Row],[Patient Gender]],1)="F","Female","Male")</f>
        <v>Male</v>
      </c>
    </row>
    <row r="7779" spans="1:20" x14ac:dyDescent="0.3">
      <c r="A7779" t="s">
        <v>7883</v>
      </c>
      <c r="B7779" s="1">
        <v>45406.574999999997</v>
      </c>
      <c r="C7779" t="s">
        <v>9</v>
      </c>
      <c r="D7779">
        <v>34</v>
      </c>
      <c r="E7779" t="s">
        <v>18</v>
      </c>
      <c r="F7779" t="s">
        <v>17</v>
      </c>
      <c r="G7779" t="b">
        <v>1</v>
      </c>
      <c r="I7779">
        <v>57</v>
      </c>
      <c r="J7779" t="b">
        <v>1</v>
      </c>
      <c r="K7779">
        <f>YEAR(Table1[[#This Row],[Patient Admission Date]])</f>
        <v>2024</v>
      </c>
      <c r="L7779" t="str">
        <f>TEXT(Table1[[#This Row],[Patient Admission Date]],"mmm")</f>
        <v>Apr</v>
      </c>
      <c r="M7779" t="str">
        <f>TEXT(Table1[[#This Row],[Patient Admission Date]],"ddd")</f>
        <v>Wed</v>
      </c>
      <c r="N7779" t="str">
        <f>TEXT(INT(HOUR(Table1[[#This Row],[Patient Admission Date]])/3)*3,"00")&amp;"-"&amp;TEXT(INT(HOUR(Table1[[#This Row],[Patient Admission Date]])/3)*3+3,"00")</f>
        <v>12-15</v>
      </c>
      <c r="O7779" t="str" cm="1">
        <f t="array" ref="O7779">_xlfn.IFS(Table1[[#This Row],[Patient Age]]&lt;=14,"0-14",Table1[[#This Row],[Patient Age]]&lt;=29,"15-29",Table1[[#This Row],[Patient Age]]&lt;=44,"30-44",Table1[[#This Row],[Patient Age]]&lt;=59,"45-59",Table1[[#This Row],[Patient Age]]&lt;=74,"60-74",TRUE,"75+")</f>
        <v>30-44</v>
      </c>
      <c r="P7779" t="str" cm="1">
        <f t="array" ref="P7779">_xlfn.IFS(Table1[[#This Row],[Patient Waittime]]&lt;=15,"0-15",Table1[[#This Row],[Patient Waittime]]&lt;=30,"16-30",Table1[[#This Row],[Patient Waittime]]&lt;=45,"31-45",Table1[[#This Row],[Patient Waittime]]&lt;=60,"46-60",TRUE,"60+")</f>
        <v>46-60</v>
      </c>
      <c r="Q7779">
        <f>--(Table1[[#This Row],[Patient Waittime]]&lt;=30)</f>
        <v>0</v>
      </c>
      <c r="R7779">
        <f>--Table1[[#This Row],[Patient Admission Flag]]</f>
        <v>1</v>
      </c>
      <c r="S7779">
        <f>--AND(Table1[[#This Row],[WithinTarget]]=1,Table1[[#This Row],[Patient Satisfaction Score]]&gt;=7)</f>
        <v>0</v>
      </c>
      <c r="T7779" t="str">
        <f>IF(LEFT(Table1[[#This Row],[Patient Gender]],1)="F","Female","Male")</f>
        <v>Male</v>
      </c>
    </row>
    <row r="7780" spans="1:20" x14ac:dyDescent="0.3">
      <c r="A7780" t="s">
        <v>7884</v>
      </c>
      <c r="B7780" s="1">
        <v>45197.131249999999</v>
      </c>
      <c r="C7780" t="s">
        <v>9</v>
      </c>
      <c r="D7780">
        <v>54</v>
      </c>
      <c r="E7780" t="s">
        <v>18</v>
      </c>
      <c r="F7780" t="s">
        <v>17</v>
      </c>
      <c r="G7780" t="b">
        <v>1</v>
      </c>
      <c r="I7780">
        <v>25</v>
      </c>
      <c r="J7780" t="b">
        <v>1</v>
      </c>
      <c r="K7780">
        <f>YEAR(Table1[[#This Row],[Patient Admission Date]])</f>
        <v>2023</v>
      </c>
      <c r="L7780" t="str">
        <f>TEXT(Table1[[#This Row],[Patient Admission Date]],"mmm")</f>
        <v>Sep</v>
      </c>
      <c r="M7780" t="str">
        <f>TEXT(Table1[[#This Row],[Patient Admission Date]],"ddd")</f>
        <v>Thu</v>
      </c>
      <c r="N7780" t="str">
        <f>TEXT(INT(HOUR(Table1[[#This Row],[Patient Admission Date]])/3)*3,"00")&amp;"-"&amp;TEXT(INT(HOUR(Table1[[#This Row],[Patient Admission Date]])/3)*3+3,"00")</f>
        <v>03-06</v>
      </c>
      <c r="O7780" t="str" cm="1">
        <f t="array" ref="O7780">_xlfn.IFS(Table1[[#This Row],[Patient Age]]&lt;=14,"0-14",Table1[[#This Row],[Patient Age]]&lt;=29,"15-29",Table1[[#This Row],[Patient Age]]&lt;=44,"30-44",Table1[[#This Row],[Patient Age]]&lt;=59,"45-59",Table1[[#This Row],[Patient Age]]&lt;=74,"60-74",TRUE,"75+")</f>
        <v>45-59</v>
      </c>
      <c r="P7780" t="str" cm="1">
        <f t="array" ref="P7780">_xlfn.IFS(Table1[[#This Row],[Patient Waittime]]&lt;=15,"0-15",Table1[[#This Row],[Patient Waittime]]&lt;=30,"16-30",Table1[[#This Row],[Patient Waittime]]&lt;=45,"31-45",Table1[[#This Row],[Patient Waittime]]&lt;=60,"46-60",TRUE,"60+")</f>
        <v>16-30</v>
      </c>
      <c r="Q7780">
        <f>--(Table1[[#This Row],[Patient Waittime]]&lt;=30)</f>
        <v>1</v>
      </c>
      <c r="R7780">
        <f>--Table1[[#This Row],[Patient Admission Flag]]</f>
        <v>1</v>
      </c>
      <c r="S7780">
        <f>--AND(Table1[[#This Row],[WithinTarget]]=1,Table1[[#This Row],[Patient Satisfaction Score]]&gt;=7)</f>
        <v>0</v>
      </c>
      <c r="T7780" t="str">
        <f>IF(LEFT(Table1[[#This Row],[Patient Gender]],1)="F","Female","Male")</f>
        <v>Male</v>
      </c>
    </row>
    <row r="7781" spans="1:20" x14ac:dyDescent="0.3">
      <c r="A7781" t="s">
        <v>7885</v>
      </c>
      <c r="B7781" s="1">
        <v>45442.15625</v>
      </c>
      <c r="C7781" t="s">
        <v>9</v>
      </c>
      <c r="D7781">
        <v>62</v>
      </c>
      <c r="E7781" t="s">
        <v>18</v>
      </c>
      <c r="F7781" t="s">
        <v>17</v>
      </c>
      <c r="G7781" t="b">
        <v>1</v>
      </c>
      <c r="I7781">
        <v>29</v>
      </c>
      <c r="J7781" t="b">
        <v>1</v>
      </c>
      <c r="K7781">
        <f>YEAR(Table1[[#This Row],[Patient Admission Date]])</f>
        <v>2024</v>
      </c>
      <c r="L7781" t="str">
        <f>TEXT(Table1[[#This Row],[Patient Admission Date]],"mmm")</f>
        <v>May</v>
      </c>
      <c r="M7781" t="str">
        <f>TEXT(Table1[[#This Row],[Patient Admission Date]],"ddd")</f>
        <v>Thu</v>
      </c>
      <c r="N7781" t="str">
        <f>TEXT(INT(HOUR(Table1[[#This Row],[Patient Admission Date]])/3)*3,"00")&amp;"-"&amp;TEXT(INT(HOUR(Table1[[#This Row],[Patient Admission Date]])/3)*3+3,"00")</f>
        <v>03-06</v>
      </c>
      <c r="O7781" t="str" cm="1">
        <f t="array" ref="O7781">_xlfn.IFS(Table1[[#This Row],[Patient Age]]&lt;=14,"0-14",Table1[[#This Row],[Patient Age]]&lt;=29,"15-29",Table1[[#This Row],[Patient Age]]&lt;=44,"30-44",Table1[[#This Row],[Patient Age]]&lt;=59,"45-59",Table1[[#This Row],[Patient Age]]&lt;=74,"60-74",TRUE,"75+")</f>
        <v>60-74</v>
      </c>
      <c r="P7781" t="str" cm="1">
        <f t="array" ref="P7781">_xlfn.IFS(Table1[[#This Row],[Patient Waittime]]&lt;=15,"0-15",Table1[[#This Row],[Patient Waittime]]&lt;=30,"16-30",Table1[[#This Row],[Patient Waittime]]&lt;=45,"31-45",Table1[[#This Row],[Patient Waittime]]&lt;=60,"46-60",TRUE,"60+")</f>
        <v>16-30</v>
      </c>
      <c r="Q7781">
        <f>--(Table1[[#This Row],[Patient Waittime]]&lt;=30)</f>
        <v>1</v>
      </c>
      <c r="R7781">
        <f>--Table1[[#This Row],[Patient Admission Flag]]</f>
        <v>1</v>
      </c>
      <c r="S7781">
        <f>--AND(Table1[[#This Row],[WithinTarget]]=1,Table1[[#This Row],[Patient Satisfaction Score]]&gt;=7)</f>
        <v>0</v>
      </c>
      <c r="T7781" t="str">
        <f>IF(LEFT(Table1[[#This Row],[Patient Gender]],1)="F","Female","Male")</f>
        <v>Male</v>
      </c>
    </row>
    <row r="7782" spans="1:20" x14ac:dyDescent="0.3">
      <c r="A7782" t="s">
        <v>7886</v>
      </c>
      <c r="B7782" s="1">
        <v>45309.809027777781</v>
      </c>
      <c r="C7782" t="s">
        <v>9</v>
      </c>
      <c r="D7782">
        <v>52</v>
      </c>
      <c r="E7782" t="s">
        <v>18</v>
      </c>
      <c r="F7782" t="s">
        <v>17</v>
      </c>
      <c r="G7782" t="b">
        <v>1</v>
      </c>
      <c r="I7782">
        <v>18</v>
      </c>
      <c r="J7782" t="b">
        <v>1</v>
      </c>
      <c r="K7782">
        <f>YEAR(Table1[[#This Row],[Patient Admission Date]])</f>
        <v>2024</v>
      </c>
      <c r="L7782" t="str">
        <f>TEXT(Table1[[#This Row],[Patient Admission Date]],"mmm")</f>
        <v>Jan</v>
      </c>
      <c r="M7782" t="str">
        <f>TEXT(Table1[[#This Row],[Patient Admission Date]],"ddd")</f>
        <v>Thu</v>
      </c>
      <c r="N7782" t="str">
        <f>TEXT(INT(HOUR(Table1[[#This Row],[Patient Admission Date]])/3)*3,"00")&amp;"-"&amp;TEXT(INT(HOUR(Table1[[#This Row],[Patient Admission Date]])/3)*3+3,"00")</f>
        <v>18-21</v>
      </c>
      <c r="O7782" t="str" cm="1">
        <f t="array" ref="O7782">_xlfn.IFS(Table1[[#This Row],[Patient Age]]&lt;=14,"0-14",Table1[[#This Row],[Patient Age]]&lt;=29,"15-29",Table1[[#This Row],[Patient Age]]&lt;=44,"30-44",Table1[[#This Row],[Patient Age]]&lt;=59,"45-59",Table1[[#This Row],[Patient Age]]&lt;=74,"60-74",TRUE,"75+")</f>
        <v>45-59</v>
      </c>
      <c r="P7782" t="str" cm="1">
        <f t="array" ref="P7782">_xlfn.IFS(Table1[[#This Row],[Patient Waittime]]&lt;=15,"0-15",Table1[[#This Row],[Patient Waittime]]&lt;=30,"16-30",Table1[[#This Row],[Patient Waittime]]&lt;=45,"31-45",Table1[[#This Row],[Patient Waittime]]&lt;=60,"46-60",TRUE,"60+")</f>
        <v>16-30</v>
      </c>
      <c r="Q7782">
        <f>--(Table1[[#This Row],[Patient Waittime]]&lt;=30)</f>
        <v>1</v>
      </c>
      <c r="R7782">
        <f>--Table1[[#This Row],[Patient Admission Flag]]</f>
        <v>1</v>
      </c>
      <c r="S7782">
        <f>--AND(Table1[[#This Row],[WithinTarget]]=1,Table1[[#This Row],[Patient Satisfaction Score]]&gt;=7)</f>
        <v>0</v>
      </c>
      <c r="T7782" t="str">
        <f>IF(LEFT(Table1[[#This Row],[Patient Gender]],1)="F","Female","Male")</f>
        <v>Male</v>
      </c>
    </row>
    <row r="7783" spans="1:20" x14ac:dyDescent="0.3">
      <c r="A7783" t="s">
        <v>7887</v>
      </c>
      <c r="B7783" s="1">
        <v>45407.001388888886</v>
      </c>
      <c r="C7783" t="s">
        <v>9</v>
      </c>
      <c r="D7783">
        <v>41</v>
      </c>
      <c r="E7783" t="s">
        <v>18</v>
      </c>
      <c r="F7783" t="s">
        <v>17</v>
      </c>
      <c r="G7783" t="b">
        <v>1</v>
      </c>
      <c r="I7783">
        <v>31</v>
      </c>
      <c r="J7783" t="b">
        <v>1</v>
      </c>
      <c r="K7783">
        <f>YEAR(Table1[[#This Row],[Patient Admission Date]])</f>
        <v>2024</v>
      </c>
      <c r="L7783" t="str">
        <f>TEXT(Table1[[#This Row],[Patient Admission Date]],"mmm")</f>
        <v>Apr</v>
      </c>
      <c r="M7783" t="str">
        <f>TEXT(Table1[[#This Row],[Patient Admission Date]],"ddd")</f>
        <v>Thu</v>
      </c>
      <c r="N7783" t="str">
        <f>TEXT(INT(HOUR(Table1[[#This Row],[Patient Admission Date]])/3)*3,"00")&amp;"-"&amp;TEXT(INT(HOUR(Table1[[#This Row],[Patient Admission Date]])/3)*3+3,"00")</f>
        <v>00-03</v>
      </c>
      <c r="O7783" t="str" cm="1">
        <f t="array" ref="O7783">_xlfn.IFS(Table1[[#This Row],[Patient Age]]&lt;=14,"0-14",Table1[[#This Row],[Patient Age]]&lt;=29,"15-29",Table1[[#This Row],[Patient Age]]&lt;=44,"30-44",Table1[[#This Row],[Patient Age]]&lt;=59,"45-59",Table1[[#This Row],[Patient Age]]&lt;=74,"60-74",TRUE,"75+")</f>
        <v>30-44</v>
      </c>
      <c r="P7783" t="str" cm="1">
        <f t="array" ref="P7783">_xlfn.IFS(Table1[[#This Row],[Patient Waittime]]&lt;=15,"0-15",Table1[[#This Row],[Patient Waittime]]&lt;=30,"16-30",Table1[[#This Row],[Patient Waittime]]&lt;=45,"31-45",Table1[[#This Row],[Patient Waittime]]&lt;=60,"46-60",TRUE,"60+")</f>
        <v>31-45</v>
      </c>
      <c r="Q7783">
        <f>--(Table1[[#This Row],[Patient Waittime]]&lt;=30)</f>
        <v>0</v>
      </c>
      <c r="R7783">
        <f>--Table1[[#This Row],[Patient Admission Flag]]</f>
        <v>1</v>
      </c>
      <c r="S7783">
        <f>--AND(Table1[[#This Row],[WithinTarget]]=1,Table1[[#This Row],[Patient Satisfaction Score]]&gt;=7)</f>
        <v>0</v>
      </c>
      <c r="T7783" t="str">
        <f>IF(LEFT(Table1[[#This Row],[Patient Gender]],1)="F","Female","Male")</f>
        <v>Male</v>
      </c>
    </row>
    <row r="7784" spans="1:20" x14ac:dyDescent="0.3">
      <c r="A7784" t="s">
        <v>7888</v>
      </c>
      <c r="B7784" s="1">
        <v>45453.097916666666</v>
      </c>
      <c r="C7784" t="s">
        <v>9</v>
      </c>
      <c r="D7784">
        <v>51</v>
      </c>
      <c r="E7784" t="s">
        <v>18</v>
      </c>
      <c r="F7784" t="s">
        <v>17</v>
      </c>
      <c r="G7784" t="b">
        <v>1</v>
      </c>
      <c r="I7784">
        <v>40</v>
      </c>
      <c r="J7784" t="b">
        <v>1</v>
      </c>
      <c r="K7784">
        <f>YEAR(Table1[[#This Row],[Patient Admission Date]])</f>
        <v>2024</v>
      </c>
      <c r="L7784" t="str">
        <f>TEXT(Table1[[#This Row],[Patient Admission Date]],"mmm")</f>
        <v>Jun</v>
      </c>
      <c r="M7784" t="str">
        <f>TEXT(Table1[[#This Row],[Patient Admission Date]],"ddd")</f>
        <v>Mon</v>
      </c>
      <c r="N7784" t="str">
        <f>TEXT(INT(HOUR(Table1[[#This Row],[Patient Admission Date]])/3)*3,"00")&amp;"-"&amp;TEXT(INT(HOUR(Table1[[#This Row],[Patient Admission Date]])/3)*3+3,"00")</f>
        <v>00-03</v>
      </c>
      <c r="O7784" t="str" cm="1">
        <f t="array" ref="O7784">_xlfn.IFS(Table1[[#This Row],[Patient Age]]&lt;=14,"0-14",Table1[[#This Row],[Patient Age]]&lt;=29,"15-29",Table1[[#This Row],[Patient Age]]&lt;=44,"30-44",Table1[[#This Row],[Patient Age]]&lt;=59,"45-59",Table1[[#This Row],[Patient Age]]&lt;=74,"60-74",TRUE,"75+")</f>
        <v>45-59</v>
      </c>
      <c r="P7784" t="str" cm="1">
        <f t="array" ref="P7784">_xlfn.IFS(Table1[[#This Row],[Patient Waittime]]&lt;=15,"0-15",Table1[[#This Row],[Patient Waittime]]&lt;=30,"16-30",Table1[[#This Row],[Patient Waittime]]&lt;=45,"31-45",Table1[[#This Row],[Patient Waittime]]&lt;=60,"46-60",TRUE,"60+")</f>
        <v>31-45</v>
      </c>
      <c r="Q7784">
        <f>--(Table1[[#This Row],[Patient Waittime]]&lt;=30)</f>
        <v>0</v>
      </c>
      <c r="R7784">
        <f>--Table1[[#This Row],[Patient Admission Flag]]</f>
        <v>1</v>
      </c>
      <c r="S7784">
        <f>--AND(Table1[[#This Row],[WithinTarget]]=1,Table1[[#This Row],[Patient Satisfaction Score]]&gt;=7)</f>
        <v>0</v>
      </c>
      <c r="T7784" t="str">
        <f>IF(LEFT(Table1[[#This Row],[Patient Gender]],1)="F","Female","Male")</f>
        <v>Male</v>
      </c>
    </row>
    <row r="7785" spans="1:20" x14ac:dyDescent="0.3">
      <c r="A7785" t="s">
        <v>7889</v>
      </c>
      <c r="B7785" s="1">
        <v>45354.084722222222</v>
      </c>
      <c r="C7785" t="s">
        <v>9</v>
      </c>
      <c r="D7785">
        <v>27</v>
      </c>
      <c r="E7785" t="s">
        <v>18</v>
      </c>
      <c r="F7785" t="s">
        <v>17</v>
      </c>
      <c r="G7785" t="b">
        <v>1</v>
      </c>
      <c r="I7785">
        <v>50</v>
      </c>
      <c r="J7785" t="b">
        <v>1</v>
      </c>
      <c r="K7785">
        <f>YEAR(Table1[[#This Row],[Patient Admission Date]])</f>
        <v>2024</v>
      </c>
      <c r="L7785" t="str">
        <f>TEXT(Table1[[#This Row],[Patient Admission Date]],"mmm")</f>
        <v>Mar</v>
      </c>
      <c r="M7785" t="str">
        <f>TEXT(Table1[[#This Row],[Patient Admission Date]],"ddd")</f>
        <v>Sun</v>
      </c>
      <c r="N7785" t="str">
        <f>TEXT(INT(HOUR(Table1[[#This Row],[Patient Admission Date]])/3)*3,"00")&amp;"-"&amp;TEXT(INT(HOUR(Table1[[#This Row],[Patient Admission Date]])/3)*3+3,"00")</f>
        <v>00-03</v>
      </c>
      <c r="O7785" t="str" cm="1">
        <f t="array" ref="O7785">_xlfn.IFS(Table1[[#This Row],[Patient Age]]&lt;=14,"0-14",Table1[[#This Row],[Patient Age]]&lt;=29,"15-29",Table1[[#This Row],[Patient Age]]&lt;=44,"30-44",Table1[[#This Row],[Patient Age]]&lt;=59,"45-59",Table1[[#This Row],[Patient Age]]&lt;=74,"60-74",TRUE,"75+")</f>
        <v>15-29</v>
      </c>
      <c r="P7785" t="str" cm="1">
        <f t="array" ref="P7785">_xlfn.IFS(Table1[[#This Row],[Patient Waittime]]&lt;=15,"0-15",Table1[[#This Row],[Patient Waittime]]&lt;=30,"16-30",Table1[[#This Row],[Patient Waittime]]&lt;=45,"31-45",Table1[[#This Row],[Patient Waittime]]&lt;=60,"46-60",TRUE,"60+")</f>
        <v>46-60</v>
      </c>
      <c r="Q7785">
        <f>--(Table1[[#This Row],[Patient Waittime]]&lt;=30)</f>
        <v>0</v>
      </c>
      <c r="R7785">
        <f>--Table1[[#This Row],[Patient Admission Flag]]</f>
        <v>1</v>
      </c>
      <c r="S7785">
        <f>--AND(Table1[[#This Row],[WithinTarget]]=1,Table1[[#This Row],[Patient Satisfaction Score]]&gt;=7)</f>
        <v>0</v>
      </c>
      <c r="T7785" t="str">
        <f>IF(LEFT(Table1[[#This Row],[Patient Gender]],1)="F","Female","Male")</f>
        <v>Male</v>
      </c>
    </row>
    <row r="7786" spans="1:20" x14ac:dyDescent="0.3">
      <c r="A7786" t="s">
        <v>7890</v>
      </c>
      <c r="B7786" s="1">
        <v>45019.416666666664</v>
      </c>
      <c r="C7786" t="s">
        <v>9</v>
      </c>
      <c r="D7786">
        <v>3</v>
      </c>
      <c r="E7786" t="s">
        <v>18</v>
      </c>
      <c r="F7786" t="s">
        <v>17</v>
      </c>
      <c r="G7786" t="b">
        <v>1</v>
      </c>
      <c r="I7786">
        <v>22</v>
      </c>
      <c r="J7786" t="b">
        <v>1</v>
      </c>
      <c r="K7786">
        <f>YEAR(Table1[[#This Row],[Patient Admission Date]])</f>
        <v>2023</v>
      </c>
      <c r="L7786" t="str">
        <f>TEXT(Table1[[#This Row],[Patient Admission Date]],"mmm")</f>
        <v>Apr</v>
      </c>
      <c r="M7786" t="str">
        <f>TEXT(Table1[[#This Row],[Patient Admission Date]],"ddd")</f>
        <v>Mon</v>
      </c>
      <c r="N7786" t="str">
        <f>TEXT(INT(HOUR(Table1[[#This Row],[Patient Admission Date]])/3)*3,"00")&amp;"-"&amp;TEXT(INT(HOUR(Table1[[#This Row],[Patient Admission Date]])/3)*3+3,"00")</f>
        <v>09-12</v>
      </c>
      <c r="O7786" t="str" cm="1">
        <f t="array" ref="O7786">_xlfn.IFS(Table1[[#This Row],[Patient Age]]&lt;=14,"0-14",Table1[[#This Row],[Patient Age]]&lt;=29,"15-29",Table1[[#This Row],[Patient Age]]&lt;=44,"30-44",Table1[[#This Row],[Patient Age]]&lt;=59,"45-59",Table1[[#This Row],[Patient Age]]&lt;=74,"60-74",TRUE,"75+")</f>
        <v>0-14</v>
      </c>
      <c r="P7786" t="str" cm="1">
        <f t="array" ref="P7786">_xlfn.IFS(Table1[[#This Row],[Patient Waittime]]&lt;=15,"0-15",Table1[[#This Row],[Patient Waittime]]&lt;=30,"16-30",Table1[[#This Row],[Patient Waittime]]&lt;=45,"31-45",Table1[[#This Row],[Patient Waittime]]&lt;=60,"46-60",TRUE,"60+")</f>
        <v>16-30</v>
      </c>
      <c r="Q7786">
        <f>--(Table1[[#This Row],[Patient Waittime]]&lt;=30)</f>
        <v>1</v>
      </c>
      <c r="R7786">
        <f>--Table1[[#This Row],[Patient Admission Flag]]</f>
        <v>1</v>
      </c>
      <c r="S7786">
        <f>--AND(Table1[[#This Row],[WithinTarget]]=1,Table1[[#This Row],[Patient Satisfaction Score]]&gt;=7)</f>
        <v>0</v>
      </c>
      <c r="T7786" t="str">
        <f>IF(LEFT(Table1[[#This Row],[Patient Gender]],1)="F","Female","Male")</f>
        <v>Male</v>
      </c>
    </row>
    <row r="7787" spans="1:20" x14ac:dyDescent="0.3">
      <c r="A7787" t="s">
        <v>7891</v>
      </c>
      <c r="B7787" s="1">
        <v>45255.947222222225</v>
      </c>
      <c r="C7787" t="s">
        <v>9</v>
      </c>
      <c r="D7787">
        <v>1</v>
      </c>
      <c r="E7787" t="s">
        <v>18</v>
      </c>
      <c r="F7787" t="s">
        <v>17</v>
      </c>
      <c r="G7787" t="b">
        <v>1</v>
      </c>
      <c r="H7787">
        <v>1</v>
      </c>
      <c r="I7787">
        <v>54</v>
      </c>
      <c r="J7787" t="b">
        <v>1</v>
      </c>
      <c r="K7787">
        <f>YEAR(Table1[[#This Row],[Patient Admission Date]])</f>
        <v>2023</v>
      </c>
      <c r="L7787" t="str">
        <f>TEXT(Table1[[#This Row],[Patient Admission Date]],"mmm")</f>
        <v>Nov</v>
      </c>
      <c r="M7787" t="str">
        <f>TEXT(Table1[[#This Row],[Patient Admission Date]],"ddd")</f>
        <v>Sat</v>
      </c>
      <c r="N7787" t="str">
        <f>TEXT(INT(HOUR(Table1[[#This Row],[Patient Admission Date]])/3)*3,"00")&amp;"-"&amp;TEXT(INT(HOUR(Table1[[#This Row],[Patient Admission Date]])/3)*3+3,"00")</f>
        <v>21-24</v>
      </c>
      <c r="O7787" t="str" cm="1">
        <f t="array" ref="O7787">_xlfn.IFS(Table1[[#This Row],[Patient Age]]&lt;=14,"0-14",Table1[[#This Row],[Patient Age]]&lt;=29,"15-29",Table1[[#This Row],[Patient Age]]&lt;=44,"30-44",Table1[[#This Row],[Patient Age]]&lt;=59,"45-59",Table1[[#This Row],[Patient Age]]&lt;=74,"60-74",TRUE,"75+")</f>
        <v>0-14</v>
      </c>
      <c r="P7787" t="str" cm="1">
        <f t="array" ref="P7787">_xlfn.IFS(Table1[[#This Row],[Patient Waittime]]&lt;=15,"0-15",Table1[[#This Row],[Patient Waittime]]&lt;=30,"16-30",Table1[[#This Row],[Patient Waittime]]&lt;=45,"31-45",Table1[[#This Row],[Patient Waittime]]&lt;=60,"46-60",TRUE,"60+")</f>
        <v>46-60</v>
      </c>
      <c r="Q7787">
        <f>--(Table1[[#This Row],[Patient Waittime]]&lt;=30)</f>
        <v>0</v>
      </c>
      <c r="R7787">
        <f>--Table1[[#This Row],[Patient Admission Flag]]</f>
        <v>1</v>
      </c>
      <c r="S7787">
        <f>--AND(Table1[[#This Row],[WithinTarget]]=1,Table1[[#This Row],[Patient Satisfaction Score]]&gt;=7)</f>
        <v>0</v>
      </c>
      <c r="T7787" t="str">
        <f>IF(LEFT(Table1[[#This Row],[Patient Gender]],1)="F","Female","Male")</f>
        <v>Male</v>
      </c>
    </row>
    <row r="7788" spans="1:20" x14ac:dyDescent="0.3">
      <c r="A7788" t="s">
        <v>7892</v>
      </c>
      <c r="B7788" s="1">
        <v>45298.438888888886</v>
      </c>
      <c r="C7788" t="s">
        <v>9</v>
      </c>
      <c r="D7788">
        <v>77</v>
      </c>
      <c r="E7788" t="s">
        <v>18</v>
      </c>
      <c r="F7788" t="s">
        <v>17</v>
      </c>
      <c r="G7788" t="b">
        <v>1</v>
      </c>
      <c r="H7788">
        <v>3</v>
      </c>
      <c r="I7788">
        <v>28</v>
      </c>
      <c r="J7788" t="b">
        <v>1</v>
      </c>
      <c r="K7788">
        <f>YEAR(Table1[[#This Row],[Patient Admission Date]])</f>
        <v>2024</v>
      </c>
      <c r="L7788" t="str">
        <f>TEXT(Table1[[#This Row],[Patient Admission Date]],"mmm")</f>
        <v>Jan</v>
      </c>
      <c r="M7788" t="str">
        <f>TEXT(Table1[[#This Row],[Patient Admission Date]],"ddd")</f>
        <v>Sun</v>
      </c>
      <c r="N7788" t="str">
        <f>TEXT(INT(HOUR(Table1[[#This Row],[Patient Admission Date]])/3)*3,"00")&amp;"-"&amp;TEXT(INT(HOUR(Table1[[#This Row],[Patient Admission Date]])/3)*3+3,"00")</f>
        <v>09-12</v>
      </c>
      <c r="O7788" t="str" cm="1">
        <f t="array" ref="O7788">_xlfn.IFS(Table1[[#This Row],[Patient Age]]&lt;=14,"0-14",Table1[[#This Row],[Patient Age]]&lt;=29,"15-29",Table1[[#This Row],[Patient Age]]&lt;=44,"30-44",Table1[[#This Row],[Patient Age]]&lt;=59,"45-59",Table1[[#This Row],[Patient Age]]&lt;=74,"60-74",TRUE,"75+")</f>
        <v>75+</v>
      </c>
      <c r="P7788" t="str" cm="1">
        <f t="array" ref="P7788">_xlfn.IFS(Table1[[#This Row],[Patient Waittime]]&lt;=15,"0-15",Table1[[#This Row],[Patient Waittime]]&lt;=30,"16-30",Table1[[#This Row],[Patient Waittime]]&lt;=45,"31-45",Table1[[#This Row],[Patient Waittime]]&lt;=60,"46-60",TRUE,"60+")</f>
        <v>16-30</v>
      </c>
      <c r="Q7788">
        <f>--(Table1[[#This Row],[Patient Waittime]]&lt;=30)</f>
        <v>1</v>
      </c>
      <c r="R7788">
        <f>--Table1[[#This Row],[Patient Admission Flag]]</f>
        <v>1</v>
      </c>
      <c r="S7788">
        <f>--AND(Table1[[#This Row],[WithinTarget]]=1,Table1[[#This Row],[Patient Satisfaction Score]]&gt;=7)</f>
        <v>0</v>
      </c>
      <c r="T7788" t="str">
        <f>IF(LEFT(Table1[[#This Row],[Patient Gender]],1)="F","Female","Male")</f>
        <v>Male</v>
      </c>
    </row>
    <row r="7789" spans="1:20" x14ac:dyDescent="0.3">
      <c r="A7789" t="s">
        <v>7893</v>
      </c>
      <c r="B7789" s="1">
        <v>45442.634722222225</v>
      </c>
      <c r="C7789" t="s">
        <v>9</v>
      </c>
      <c r="D7789">
        <v>23</v>
      </c>
      <c r="E7789" t="s">
        <v>18</v>
      </c>
      <c r="F7789" t="s">
        <v>17</v>
      </c>
      <c r="G7789" t="b">
        <v>1</v>
      </c>
      <c r="H7789">
        <v>3</v>
      </c>
      <c r="I7789">
        <v>35</v>
      </c>
      <c r="J7789" t="b">
        <v>1</v>
      </c>
      <c r="K7789">
        <f>YEAR(Table1[[#This Row],[Patient Admission Date]])</f>
        <v>2024</v>
      </c>
      <c r="L7789" t="str">
        <f>TEXT(Table1[[#This Row],[Patient Admission Date]],"mmm")</f>
        <v>May</v>
      </c>
      <c r="M7789" t="str">
        <f>TEXT(Table1[[#This Row],[Patient Admission Date]],"ddd")</f>
        <v>Thu</v>
      </c>
      <c r="N7789" t="str">
        <f>TEXT(INT(HOUR(Table1[[#This Row],[Patient Admission Date]])/3)*3,"00")&amp;"-"&amp;TEXT(INT(HOUR(Table1[[#This Row],[Patient Admission Date]])/3)*3+3,"00")</f>
        <v>15-18</v>
      </c>
      <c r="O7789" t="str" cm="1">
        <f t="array" ref="O7789">_xlfn.IFS(Table1[[#This Row],[Patient Age]]&lt;=14,"0-14",Table1[[#This Row],[Patient Age]]&lt;=29,"15-29",Table1[[#This Row],[Patient Age]]&lt;=44,"30-44",Table1[[#This Row],[Patient Age]]&lt;=59,"45-59",Table1[[#This Row],[Patient Age]]&lt;=74,"60-74",TRUE,"75+")</f>
        <v>15-29</v>
      </c>
      <c r="P7789" t="str" cm="1">
        <f t="array" ref="P7789">_xlfn.IFS(Table1[[#This Row],[Patient Waittime]]&lt;=15,"0-15",Table1[[#This Row],[Patient Waittime]]&lt;=30,"16-30",Table1[[#This Row],[Patient Waittime]]&lt;=45,"31-45",Table1[[#This Row],[Patient Waittime]]&lt;=60,"46-60",TRUE,"60+")</f>
        <v>31-45</v>
      </c>
      <c r="Q7789">
        <f>--(Table1[[#This Row],[Patient Waittime]]&lt;=30)</f>
        <v>0</v>
      </c>
      <c r="R7789">
        <f>--Table1[[#This Row],[Patient Admission Flag]]</f>
        <v>1</v>
      </c>
      <c r="S7789">
        <f>--AND(Table1[[#This Row],[WithinTarget]]=1,Table1[[#This Row],[Patient Satisfaction Score]]&gt;=7)</f>
        <v>0</v>
      </c>
      <c r="T7789" t="str">
        <f>IF(LEFT(Table1[[#This Row],[Patient Gender]],1)="F","Female","Male")</f>
        <v>Male</v>
      </c>
    </row>
    <row r="7790" spans="1:20" x14ac:dyDescent="0.3">
      <c r="A7790" t="s">
        <v>7894</v>
      </c>
      <c r="B7790" s="1">
        <v>45249.62222222222</v>
      </c>
      <c r="C7790" t="s">
        <v>9</v>
      </c>
      <c r="D7790">
        <v>14</v>
      </c>
      <c r="E7790" t="s">
        <v>18</v>
      </c>
      <c r="F7790" t="s">
        <v>17</v>
      </c>
      <c r="G7790" t="b">
        <v>1</v>
      </c>
      <c r="H7790">
        <v>6</v>
      </c>
      <c r="I7790">
        <v>18</v>
      </c>
      <c r="J7790" t="b">
        <v>1</v>
      </c>
      <c r="K7790">
        <f>YEAR(Table1[[#This Row],[Patient Admission Date]])</f>
        <v>2023</v>
      </c>
      <c r="L7790" t="str">
        <f>TEXT(Table1[[#This Row],[Patient Admission Date]],"mmm")</f>
        <v>Nov</v>
      </c>
      <c r="M7790" t="str">
        <f>TEXT(Table1[[#This Row],[Patient Admission Date]],"ddd")</f>
        <v>Sun</v>
      </c>
      <c r="N7790" t="str">
        <f>TEXT(INT(HOUR(Table1[[#This Row],[Patient Admission Date]])/3)*3,"00")&amp;"-"&amp;TEXT(INT(HOUR(Table1[[#This Row],[Patient Admission Date]])/3)*3+3,"00")</f>
        <v>12-15</v>
      </c>
      <c r="O7790" t="str" cm="1">
        <f t="array" ref="O7790">_xlfn.IFS(Table1[[#This Row],[Patient Age]]&lt;=14,"0-14",Table1[[#This Row],[Patient Age]]&lt;=29,"15-29",Table1[[#This Row],[Patient Age]]&lt;=44,"30-44",Table1[[#This Row],[Patient Age]]&lt;=59,"45-59",Table1[[#This Row],[Patient Age]]&lt;=74,"60-74",TRUE,"75+")</f>
        <v>0-14</v>
      </c>
      <c r="P7790" t="str" cm="1">
        <f t="array" ref="P7790">_xlfn.IFS(Table1[[#This Row],[Patient Waittime]]&lt;=15,"0-15",Table1[[#This Row],[Patient Waittime]]&lt;=30,"16-30",Table1[[#This Row],[Patient Waittime]]&lt;=45,"31-45",Table1[[#This Row],[Patient Waittime]]&lt;=60,"46-60",TRUE,"60+")</f>
        <v>16-30</v>
      </c>
      <c r="Q7790">
        <f>--(Table1[[#This Row],[Patient Waittime]]&lt;=30)</f>
        <v>1</v>
      </c>
      <c r="R7790">
        <f>--Table1[[#This Row],[Patient Admission Flag]]</f>
        <v>1</v>
      </c>
      <c r="S7790">
        <f>--AND(Table1[[#This Row],[WithinTarget]]=1,Table1[[#This Row],[Patient Satisfaction Score]]&gt;=7)</f>
        <v>0</v>
      </c>
      <c r="T7790" t="str">
        <f>IF(LEFT(Table1[[#This Row],[Patient Gender]],1)="F","Female","Male")</f>
        <v>Male</v>
      </c>
    </row>
    <row r="7791" spans="1:20" x14ac:dyDescent="0.3">
      <c r="A7791" t="s">
        <v>7895</v>
      </c>
      <c r="B7791" s="1">
        <v>45240.885416666664</v>
      </c>
      <c r="C7791" t="s">
        <v>9</v>
      </c>
      <c r="D7791">
        <v>5</v>
      </c>
      <c r="E7791" t="s">
        <v>18</v>
      </c>
      <c r="F7791" t="s">
        <v>17</v>
      </c>
      <c r="G7791" t="b">
        <v>1</v>
      </c>
      <c r="H7791">
        <v>6</v>
      </c>
      <c r="I7791">
        <v>51</v>
      </c>
      <c r="J7791" t="b">
        <v>1</v>
      </c>
      <c r="K7791">
        <f>YEAR(Table1[[#This Row],[Patient Admission Date]])</f>
        <v>2023</v>
      </c>
      <c r="L7791" t="str">
        <f>TEXT(Table1[[#This Row],[Patient Admission Date]],"mmm")</f>
        <v>Nov</v>
      </c>
      <c r="M7791" t="str">
        <f>TEXT(Table1[[#This Row],[Patient Admission Date]],"ddd")</f>
        <v>Fri</v>
      </c>
      <c r="N7791" t="str">
        <f>TEXT(INT(HOUR(Table1[[#This Row],[Patient Admission Date]])/3)*3,"00")&amp;"-"&amp;TEXT(INT(HOUR(Table1[[#This Row],[Patient Admission Date]])/3)*3+3,"00")</f>
        <v>21-24</v>
      </c>
      <c r="O7791" t="str" cm="1">
        <f t="array" ref="O7791">_xlfn.IFS(Table1[[#This Row],[Patient Age]]&lt;=14,"0-14",Table1[[#This Row],[Patient Age]]&lt;=29,"15-29",Table1[[#This Row],[Patient Age]]&lt;=44,"30-44",Table1[[#This Row],[Patient Age]]&lt;=59,"45-59",Table1[[#This Row],[Patient Age]]&lt;=74,"60-74",TRUE,"75+")</f>
        <v>0-14</v>
      </c>
      <c r="P7791" t="str" cm="1">
        <f t="array" ref="P7791">_xlfn.IFS(Table1[[#This Row],[Patient Waittime]]&lt;=15,"0-15",Table1[[#This Row],[Patient Waittime]]&lt;=30,"16-30",Table1[[#This Row],[Patient Waittime]]&lt;=45,"31-45",Table1[[#This Row],[Patient Waittime]]&lt;=60,"46-60",TRUE,"60+")</f>
        <v>46-60</v>
      </c>
      <c r="Q7791">
        <f>--(Table1[[#This Row],[Patient Waittime]]&lt;=30)</f>
        <v>0</v>
      </c>
      <c r="R7791">
        <f>--Table1[[#This Row],[Patient Admission Flag]]</f>
        <v>1</v>
      </c>
      <c r="S7791">
        <f>--AND(Table1[[#This Row],[WithinTarget]]=1,Table1[[#This Row],[Patient Satisfaction Score]]&gt;=7)</f>
        <v>0</v>
      </c>
      <c r="T7791" t="str">
        <f>IF(LEFT(Table1[[#This Row],[Patient Gender]],1)="F","Female","Male")</f>
        <v>Male</v>
      </c>
    </row>
    <row r="7792" spans="1:20" x14ac:dyDescent="0.3">
      <c r="A7792" t="s">
        <v>7896</v>
      </c>
      <c r="B7792" s="1">
        <v>45507.35</v>
      </c>
      <c r="C7792" t="s">
        <v>9</v>
      </c>
      <c r="D7792">
        <v>61</v>
      </c>
      <c r="E7792" t="s">
        <v>18</v>
      </c>
      <c r="F7792" t="s">
        <v>17</v>
      </c>
      <c r="G7792" t="b">
        <v>1</v>
      </c>
      <c r="H7792">
        <v>7</v>
      </c>
      <c r="I7792">
        <v>52</v>
      </c>
      <c r="J7792" t="b">
        <v>1</v>
      </c>
      <c r="K7792">
        <f>YEAR(Table1[[#This Row],[Patient Admission Date]])</f>
        <v>2024</v>
      </c>
      <c r="L7792" t="str">
        <f>TEXT(Table1[[#This Row],[Patient Admission Date]],"mmm")</f>
        <v>Aug</v>
      </c>
      <c r="M7792" t="str">
        <f>TEXT(Table1[[#This Row],[Patient Admission Date]],"ddd")</f>
        <v>Sat</v>
      </c>
      <c r="N7792" t="str">
        <f>TEXT(INT(HOUR(Table1[[#This Row],[Patient Admission Date]])/3)*3,"00")&amp;"-"&amp;TEXT(INT(HOUR(Table1[[#This Row],[Patient Admission Date]])/3)*3+3,"00")</f>
        <v>06-09</v>
      </c>
      <c r="O7792" t="str" cm="1">
        <f t="array" ref="O7792">_xlfn.IFS(Table1[[#This Row],[Patient Age]]&lt;=14,"0-14",Table1[[#This Row],[Patient Age]]&lt;=29,"15-29",Table1[[#This Row],[Patient Age]]&lt;=44,"30-44",Table1[[#This Row],[Patient Age]]&lt;=59,"45-59",Table1[[#This Row],[Patient Age]]&lt;=74,"60-74",TRUE,"75+")</f>
        <v>60-74</v>
      </c>
      <c r="P7792" t="str" cm="1">
        <f t="array" ref="P7792">_xlfn.IFS(Table1[[#This Row],[Patient Waittime]]&lt;=15,"0-15",Table1[[#This Row],[Patient Waittime]]&lt;=30,"16-30",Table1[[#This Row],[Patient Waittime]]&lt;=45,"31-45",Table1[[#This Row],[Patient Waittime]]&lt;=60,"46-60",TRUE,"60+")</f>
        <v>46-60</v>
      </c>
      <c r="Q7792">
        <f>--(Table1[[#This Row],[Patient Waittime]]&lt;=30)</f>
        <v>0</v>
      </c>
      <c r="R7792">
        <f>--Table1[[#This Row],[Patient Admission Flag]]</f>
        <v>1</v>
      </c>
      <c r="S7792">
        <f>--AND(Table1[[#This Row],[WithinTarget]]=1,Table1[[#This Row],[Patient Satisfaction Score]]&gt;=7)</f>
        <v>0</v>
      </c>
      <c r="T7792" t="str">
        <f>IF(LEFT(Table1[[#This Row],[Patient Gender]],1)="F","Female","Male")</f>
        <v>Male</v>
      </c>
    </row>
    <row r="7793" spans="1:20" x14ac:dyDescent="0.3">
      <c r="A7793" t="s">
        <v>7897</v>
      </c>
      <c r="B7793" s="1">
        <v>45205.644444444442</v>
      </c>
      <c r="C7793" t="s">
        <v>9</v>
      </c>
      <c r="D7793">
        <v>69</v>
      </c>
      <c r="E7793" t="s">
        <v>18</v>
      </c>
      <c r="F7793" t="s">
        <v>17</v>
      </c>
      <c r="G7793" t="b">
        <v>1</v>
      </c>
      <c r="H7793">
        <v>9</v>
      </c>
      <c r="I7793">
        <v>51</v>
      </c>
      <c r="J7793" t="b">
        <v>1</v>
      </c>
      <c r="K7793">
        <f>YEAR(Table1[[#This Row],[Patient Admission Date]])</f>
        <v>2023</v>
      </c>
      <c r="L7793" t="str">
        <f>TEXT(Table1[[#This Row],[Patient Admission Date]],"mmm")</f>
        <v>Oct</v>
      </c>
      <c r="M7793" t="str">
        <f>TEXT(Table1[[#This Row],[Patient Admission Date]],"ddd")</f>
        <v>Fri</v>
      </c>
      <c r="N7793" t="str">
        <f>TEXT(INT(HOUR(Table1[[#This Row],[Patient Admission Date]])/3)*3,"00")&amp;"-"&amp;TEXT(INT(HOUR(Table1[[#This Row],[Patient Admission Date]])/3)*3+3,"00")</f>
        <v>15-18</v>
      </c>
      <c r="O7793" t="str" cm="1">
        <f t="array" ref="O7793">_xlfn.IFS(Table1[[#This Row],[Patient Age]]&lt;=14,"0-14",Table1[[#This Row],[Patient Age]]&lt;=29,"15-29",Table1[[#This Row],[Patient Age]]&lt;=44,"30-44",Table1[[#This Row],[Patient Age]]&lt;=59,"45-59",Table1[[#This Row],[Patient Age]]&lt;=74,"60-74",TRUE,"75+")</f>
        <v>60-74</v>
      </c>
      <c r="P7793" t="str" cm="1">
        <f t="array" ref="P7793">_xlfn.IFS(Table1[[#This Row],[Patient Waittime]]&lt;=15,"0-15",Table1[[#This Row],[Patient Waittime]]&lt;=30,"16-30",Table1[[#This Row],[Patient Waittime]]&lt;=45,"31-45",Table1[[#This Row],[Patient Waittime]]&lt;=60,"46-60",TRUE,"60+")</f>
        <v>46-60</v>
      </c>
      <c r="Q7793">
        <f>--(Table1[[#This Row],[Patient Waittime]]&lt;=30)</f>
        <v>0</v>
      </c>
      <c r="R7793">
        <f>--Table1[[#This Row],[Patient Admission Flag]]</f>
        <v>1</v>
      </c>
      <c r="S7793">
        <f>--AND(Table1[[#This Row],[WithinTarget]]=1,Table1[[#This Row],[Patient Satisfaction Score]]&gt;=7)</f>
        <v>0</v>
      </c>
      <c r="T7793" t="str">
        <f>IF(LEFT(Table1[[#This Row],[Patient Gender]],1)="F","Female","Male")</f>
        <v>Male</v>
      </c>
    </row>
    <row r="7794" spans="1:20" x14ac:dyDescent="0.3">
      <c r="A7794" t="s">
        <v>7898</v>
      </c>
      <c r="B7794" s="1">
        <v>45416.727083333331</v>
      </c>
      <c r="C7794" t="s">
        <v>9</v>
      </c>
      <c r="D7794">
        <v>61</v>
      </c>
      <c r="E7794" t="s">
        <v>18</v>
      </c>
      <c r="F7794" t="s">
        <v>17</v>
      </c>
      <c r="G7794" t="b">
        <v>1</v>
      </c>
      <c r="H7794">
        <v>10</v>
      </c>
      <c r="I7794">
        <v>19</v>
      </c>
      <c r="J7794" t="b">
        <v>1</v>
      </c>
      <c r="K7794">
        <f>YEAR(Table1[[#This Row],[Patient Admission Date]])</f>
        <v>2024</v>
      </c>
      <c r="L7794" t="str">
        <f>TEXT(Table1[[#This Row],[Patient Admission Date]],"mmm")</f>
        <v>May</v>
      </c>
      <c r="M7794" t="str">
        <f>TEXT(Table1[[#This Row],[Patient Admission Date]],"ddd")</f>
        <v>Sat</v>
      </c>
      <c r="N7794" t="str">
        <f>TEXT(INT(HOUR(Table1[[#This Row],[Patient Admission Date]])/3)*3,"00")&amp;"-"&amp;TEXT(INT(HOUR(Table1[[#This Row],[Patient Admission Date]])/3)*3+3,"00")</f>
        <v>15-18</v>
      </c>
      <c r="O7794" t="str" cm="1">
        <f t="array" ref="O7794">_xlfn.IFS(Table1[[#This Row],[Patient Age]]&lt;=14,"0-14",Table1[[#This Row],[Patient Age]]&lt;=29,"15-29",Table1[[#This Row],[Patient Age]]&lt;=44,"30-44",Table1[[#This Row],[Patient Age]]&lt;=59,"45-59",Table1[[#This Row],[Patient Age]]&lt;=74,"60-74",TRUE,"75+")</f>
        <v>60-74</v>
      </c>
      <c r="P7794" t="str" cm="1">
        <f t="array" ref="P7794">_xlfn.IFS(Table1[[#This Row],[Patient Waittime]]&lt;=15,"0-15",Table1[[#This Row],[Patient Waittime]]&lt;=30,"16-30",Table1[[#This Row],[Patient Waittime]]&lt;=45,"31-45",Table1[[#This Row],[Patient Waittime]]&lt;=60,"46-60",TRUE,"60+")</f>
        <v>16-30</v>
      </c>
      <c r="Q7794">
        <f>--(Table1[[#This Row],[Patient Waittime]]&lt;=30)</f>
        <v>1</v>
      </c>
      <c r="R7794">
        <f>--Table1[[#This Row],[Patient Admission Flag]]</f>
        <v>1</v>
      </c>
      <c r="S7794">
        <f>--AND(Table1[[#This Row],[WithinTarget]]=1,Table1[[#This Row],[Patient Satisfaction Score]]&gt;=7)</f>
        <v>1</v>
      </c>
      <c r="T7794" t="str">
        <f>IF(LEFT(Table1[[#This Row],[Patient Gender]],1)="F","Female","Male")</f>
        <v>Male</v>
      </c>
    </row>
    <row r="7795" spans="1:20" x14ac:dyDescent="0.3">
      <c r="A7795" t="s">
        <v>7899</v>
      </c>
      <c r="B7795" s="1">
        <v>45443.933333333334</v>
      </c>
      <c r="C7795" t="s">
        <v>9</v>
      </c>
      <c r="D7795">
        <v>65</v>
      </c>
      <c r="E7795" t="s">
        <v>18</v>
      </c>
      <c r="F7795" t="s">
        <v>17</v>
      </c>
      <c r="G7795" t="b">
        <v>1</v>
      </c>
      <c r="H7795">
        <v>10</v>
      </c>
      <c r="I7795">
        <v>59</v>
      </c>
      <c r="J7795" t="b">
        <v>1</v>
      </c>
      <c r="K7795">
        <f>YEAR(Table1[[#This Row],[Patient Admission Date]])</f>
        <v>2024</v>
      </c>
      <c r="L7795" t="str">
        <f>TEXT(Table1[[#This Row],[Patient Admission Date]],"mmm")</f>
        <v>May</v>
      </c>
      <c r="M7795" t="str">
        <f>TEXT(Table1[[#This Row],[Patient Admission Date]],"ddd")</f>
        <v>Fri</v>
      </c>
      <c r="N7795" t="str">
        <f>TEXT(INT(HOUR(Table1[[#This Row],[Patient Admission Date]])/3)*3,"00")&amp;"-"&amp;TEXT(INT(HOUR(Table1[[#This Row],[Patient Admission Date]])/3)*3+3,"00")</f>
        <v>21-24</v>
      </c>
      <c r="O7795" t="str" cm="1">
        <f t="array" ref="O7795">_xlfn.IFS(Table1[[#This Row],[Patient Age]]&lt;=14,"0-14",Table1[[#This Row],[Patient Age]]&lt;=29,"15-29",Table1[[#This Row],[Patient Age]]&lt;=44,"30-44",Table1[[#This Row],[Patient Age]]&lt;=59,"45-59",Table1[[#This Row],[Patient Age]]&lt;=74,"60-74",TRUE,"75+")</f>
        <v>60-74</v>
      </c>
      <c r="P7795" t="str" cm="1">
        <f t="array" ref="P7795">_xlfn.IFS(Table1[[#This Row],[Patient Waittime]]&lt;=15,"0-15",Table1[[#This Row],[Patient Waittime]]&lt;=30,"16-30",Table1[[#This Row],[Patient Waittime]]&lt;=45,"31-45",Table1[[#This Row],[Patient Waittime]]&lt;=60,"46-60",TRUE,"60+")</f>
        <v>46-60</v>
      </c>
      <c r="Q7795">
        <f>--(Table1[[#This Row],[Patient Waittime]]&lt;=30)</f>
        <v>0</v>
      </c>
      <c r="R7795">
        <f>--Table1[[#This Row],[Patient Admission Flag]]</f>
        <v>1</v>
      </c>
      <c r="S7795">
        <f>--AND(Table1[[#This Row],[WithinTarget]]=1,Table1[[#This Row],[Patient Satisfaction Score]]&gt;=7)</f>
        <v>0</v>
      </c>
      <c r="T7795" t="str">
        <f>IF(LEFT(Table1[[#This Row],[Patient Gender]],1)="F","Female","Male")</f>
        <v>Male</v>
      </c>
    </row>
    <row r="7796" spans="1:20" x14ac:dyDescent="0.3">
      <c r="A7796" t="s">
        <v>7900</v>
      </c>
      <c r="B7796" s="1">
        <v>45309.919444444444</v>
      </c>
      <c r="C7796" t="s">
        <v>9</v>
      </c>
      <c r="D7796">
        <v>66</v>
      </c>
      <c r="E7796" t="s">
        <v>18</v>
      </c>
      <c r="F7796" t="s">
        <v>17</v>
      </c>
      <c r="G7796" t="b">
        <v>1</v>
      </c>
      <c r="H7796">
        <v>10</v>
      </c>
      <c r="I7796">
        <v>44</v>
      </c>
      <c r="J7796" t="b">
        <v>1</v>
      </c>
      <c r="K7796">
        <f>YEAR(Table1[[#This Row],[Patient Admission Date]])</f>
        <v>2024</v>
      </c>
      <c r="L7796" t="str">
        <f>TEXT(Table1[[#This Row],[Patient Admission Date]],"mmm")</f>
        <v>Jan</v>
      </c>
      <c r="M7796" t="str">
        <f>TEXT(Table1[[#This Row],[Patient Admission Date]],"ddd")</f>
        <v>Thu</v>
      </c>
      <c r="N7796" t="str">
        <f>TEXT(INT(HOUR(Table1[[#This Row],[Patient Admission Date]])/3)*3,"00")&amp;"-"&amp;TEXT(INT(HOUR(Table1[[#This Row],[Patient Admission Date]])/3)*3+3,"00")</f>
        <v>21-24</v>
      </c>
      <c r="O7796" t="str" cm="1">
        <f t="array" ref="O7796">_xlfn.IFS(Table1[[#This Row],[Patient Age]]&lt;=14,"0-14",Table1[[#This Row],[Patient Age]]&lt;=29,"15-29",Table1[[#This Row],[Patient Age]]&lt;=44,"30-44",Table1[[#This Row],[Patient Age]]&lt;=59,"45-59",Table1[[#This Row],[Patient Age]]&lt;=74,"60-74",TRUE,"75+")</f>
        <v>60-74</v>
      </c>
      <c r="P7796" t="str" cm="1">
        <f t="array" ref="P7796">_xlfn.IFS(Table1[[#This Row],[Patient Waittime]]&lt;=15,"0-15",Table1[[#This Row],[Patient Waittime]]&lt;=30,"16-30",Table1[[#This Row],[Patient Waittime]]&lt;=45,"31-45",Table1[[#This Row],[Patient Waittime]]&lt;=60,"46-60",TRUE,"60+")</f>
        <v>31-45</v>
      </c>
      <c r="Q7796">
        <f>--(Table1[[#This Row],[Patient Waittime]]&lt;=30)</f>
        <v>0</v>
      </c>
      <c r="R7796">
        <f>--Table1[[#This Row],[Patient Admission Flag]]</f>
        <v>1</v>
      </c>
      <c r="S7796">
        <f>--AND(Table1[[#This Row],[WithinTarget]]=1,Table1[[#This Row],[Patient Satisfaction Score]]&gt;=7)</f>
        <v>0</v>
      </c>
      <c r="T7796" t="str">
        <f>IF(LEFT(Table1[[#This Row],[Patient Gender]],1)="F","Female","Male")</f>
        <v>Male</v>
      </c>
    </row>
    <row r="7797" spans="1:20" x14ac:dyDescent="0.3">
      <c r="A7797" t="s">
        <v>7901</v>
      </c>
      <c r="B7797" s="1">
        <v>45084.439583333333</v>
      </c>
      <c r="C7797" t="s">
        <v>9</v>
      </c>
      <c r="D7797">
        <v>30</v>
      </c>
      <c r="E7797" t="s">
        <v>18</v>
      </c>
      <c r="F7797" t="s">
        <v>23</v>
      </c>
      <c r="G7797" t="b">
        <v>1</v>
      </c>
      <c r="I7797">
        <v>49</v>
      </c>
      <c r="J7797" t="b">
        <v>1</v>
      </c>
      <c r="K7797">
        <f>YEAR(Table1[[#This Row],[Patient Admission Date]])</f>
        <v>2023</v>
      </c>
      <c r="L7797" t="str">
        <f>TEXT(Table1[[#This Row],[Patient Admission Date]],"mmm")</f>
        <v>Jun</v>
      </c>
      <c r="M7797" t="str">
        <f>TEXT(Table1[[#This Row],[Patient Admission Date]],"ddd")</f>
        <v>Wed</v>
      </c>
      <c r="N7797" t="str">
        <f>TEXT(INT(HOUR(Table1[[#This Row],[Patient Admission Date]])/3)*3,"00")&amp;"-"&amp;TEXT(INT(HOUR(Table1[[#This Row],[Patient Admission Date]])/3)*3+3,"00")</f>
        <v>09-12</v>
      </c>
      <c r="O7797" t="str" cm="1">
        <f t="array" ref="O7797">_xlfn.IFS(Table1[[#This Row],[Patient Age]]&lt;=14,"0-14",Table1[[#This Row],[Patient Age]]&lt;=29,"15-29",Table1[[#This Row],[Patient Age]]&lt;=44,"30-44",Table1[[#This Row],[Patient Age]]&lt;=59,"45-59",Table1[[#This Row],[Patient Age]]&lt;=74,"60-74",TRUE,"75+")</f>
        <v>30-44</v>
      </c>
      <c r="P7797" t="str" cm="1">
        <f t="array" ref="P7797">_xlfn.IFS(Table1[[#This Row],[Patient Waittime]]&lt;=15,"0-15",Table1[[#This Row],[Patient Waittime]]&lt;=30,"16-30",Table1[[#This Row],[Patient Waittime]]&lt;=45,"31-45",Table1[[#This Row],[Patient Waittime]]&lt;=60,"46-60",TRUE,"60+")</f>
        <v>46-60</v>
      </c>
      <c r="Q7797">
        <f>--(Table1[[#This Row],[Patient Waittime]]&lt;=30)</f>
        <v>0</v>
      </c>
      <c r="R7797">
        <f>--Table1[[#This Row],[Patient Admission Flag]]</f>
        <v>1</v>
      </c>
      <c r="S7797">
        <f>--AND(Table1[[#This Row],[WithinTarget]]=1,Table1[[#This Row],[Patient Satisfaction Score]]&gt;=7)</f>
        <v>0</v>
      </c>
      <c r="T7797" t="str">
        <f>IF(LEFT(Table1[[#This Row],[Patient Gender]],1)="F","Female","Male")</f>
        <v>Male</v>
      </c>
    </row>
    <row r="7798" spans="1:20" x14ac:dyDescent="0.3">
      <c r="A7798" t="s">
        <v>7902</v>
      </c>
      <c r="B7798" s="1">
        <v>45381.770833333336</v>
      </c>
      <c r="C7798" t="s">
        <v>9</v>
      </c>
      <c r="D7798">
        <v>37</v>
      </c>
      <c r="E7798" t="s">
        <v>18</v>
      </c>
      <c r="F7798" t="s">
        <v>23</v>
      </c>
      <c r="G7798" t="b">
        <v>1</v>
      </c>
      <c r="I7798">
        <v>35</v>
      </c>
      <c r="J7798" t="b">
        <v>1</v>
      </c>
      <c r="K7798">
        <f>YEAR(Table1[[#This Row],[Patient Admission Date]])</f>
        <v>2024</v>
      </c>
      <c r="L7798" t="str">
        <f>TEXT(Table1[[#This Row],[Patient Admission Date]],"mmm")</f>
        <v>Mar</v>
      </c>
      <c r="M7798" t="str">
        <f>TEXT(Table1[[#This Row],[Patient Admission Date]],"ddd")</f>
        <v>Sat</v>
      </c>
      <c r="N7798" t="str">
        <f>TEXT(INT(HOUR(Table1[[#This Row],[Patient Admission Date]])/3)*3,"00")&amp;"-"&amp;TEXT(INT(HOUR(Table1[[#This Row],[Patient Admission Date]])/3)*3+3,"00")</f>
        <v>18-21</v>
      </c>
      <c r="O7798" t="str" cm="1">
        <f t="array" ref="O7798">_xlfn.IFS(Table1[[#This Row],[Patient Age]]&lt;=14,"0-14",Table1[[#This Row],[Patient Age]]&lt;=29,"15-29",Table1[[#This Row],[Patient Age]]&lt;=44,"30-44",Table1[[#This Row],[Patient Age]]&lt;=59,"45-59",Table1[[#This Row],[Patient Age]]&lt;=74,"60-74",TRUE,"75+")</f>
        <v>30-44</v>
      </c>
      <c r="P7798" t="str" cm="1">
        <f t="array" ref="P7798">_xlfn.IFS(Table1[[#This Row],[Patient Waittime]]&lt;=15,"0-15",Table1[[#This Row],[Patient Waittime]]&lt;=30,"16-30",Table1[[#This Row],[Patient Waittime]]&lt;=45,"31-45",Table1[[#This Row],[Patient Waittime]]&lt;=60,"46-60",TRUE,"60+")</f>
        <v>31-45</v>
      </c>
      <c r="Q7798">
        <f>--(Table1[[#This Row],[Patient Waittime]]&lt;=30)</f>
        <v>0</v>
      </c>
      <c r="R7798">
        <f>--Table1[[#This Row],[Patient Admission Flag]]</f>
        <v>1</v>
      </c>
      <c r="S7798">
        <f>--AND(Table1[[#This Row],[WithinTarget]]=1,Table1[[#This Row],[Patient Satisfaction Score]]&gt;=7)</f>
        <v>0</v>
      </c>
      <c r="T7798" t="str">
        <f>IF(LEFT(Table1[[#This Row],[Patient Gender]],1)="F","Female","Male")</f>
        <v>Male</v>
      </c>
    </row>
    <row r="7799" spans="1:20" x14ac:dyDescent="0.3">
      <c r="A7799" t="s">
        <v>7903</v>
      </c>
      <c r="B7799" s="1">
        <v>45049.095833333333</v>
      </c>
      <c r="C7799" t="s">
        <v>9</v>
      </c>
      <c r="D7799">
        <v>17</v>
      </c>
      <c r="E7799" t="s">
        <v>18</v>
      </c>
      <c r="F7799" t="s">
        <v>23</v>
      </c>
      <c r="G7799" t="b">
        <v>1</v>
      </c>
      <c r="I7799">
        <v>46</v>
      </c>
      <c r="J7799" t="b">
        <v>1</v>
      </c>
      <c r="K7799">
        <f>YEAR(Table1[[#This Row],[Patient Admission Date]])</f>
        <v>2023</v>
      </c>
      <c r="L7799" t="str">
        <f>TEXT(Table1[[#This Row],[Patient Admission Date]],"mmm")</f>
        <v>May</v>
      </c>
      <c r="M7799" t="str">
        <f>TEXT(Table1[[#This Row],[Patient Admission Date]],"ddd")</f>
        <v>Wed</v>
      </c>
      <c r="N7799" t="str">
        <f>TEXT(INT(HOUR(Table1[[#This Row],[Patient Admission Date]])/3)*3,"00")&amp;"-"&amp;TEXT(INT(HOUR(Table1[[#This Row],[Patient Admission Date]])/3)*3+3,"00")</f>
        <v>00-03</v>
      </c>
      <c r="O7799" t="str" cm="1">
        <f t="array" ref="O7799">_xlfn.IFS(Table1[[#This Row],[Patient Age]]&lt;=14,"0-14",Table1[[#This Row],[Patient Age]]&lt;=29,"15-29",Table1[[#This Row],[Patient Age]]&lt;=44,"30-44",Table1[[#This Row],[Patient Age]]&lt;=59,"45-59",Table1[[#This Row],[Patient Age]]&lt;=74,"60-74",TRUE,"75+")</f>
        <v>15-29</v>
      </c>
      <c r="P7799" t="str" cm="1">
        <f t="array" ref="P7799">_xlfn.IFS(Table1[[#This Row],[Patient Waittime]]&lt;=15,"0-15",Table1[[#This Row],[Patient Waittime]]&lt;=30,"16-30",Table1[[#This Row],[Patient Waittime]]&lt;=45,"31-45",Table1[[#This Row],[Patient Waittime]]&lt;=60,"46-60",TRUE,"60+")</f>
        <v>46-60</v>
      </c>
      <c r="Q7799">
        <f>--(Table1[[#This Row],[Patient Waittime]]&lt;=30)</f>
        <v>0</v>
      </c>
      <c r="R7799">
        <f>--Table1[[#This Row],[Patient Admission Flag]]</f>
        <v>1</v>
      </c>
      <c r="S7799">
        <f>--AND(Table1[[#This Row],[WithinTarget]]=1,Table1[[#This Row],[Patient Satisfaction Score]]&gt;=7)</f>
        <v>0</v>
      </c>
      <c r="T7799" t="str">
        <f>IF(LEFT(Table1[[#This Row],[Patient Gender]],1)="F","Female","Male")</f>
        <v>Male</v>
      </c>
    </row>
    <row r="7800" spans="1:20" x14ac:dyDescent="0.3">
      <c r="A7800" t="s">
        <v>7904</v>
      </c>
      <c r="B7800" s="1">
        <v>45028.036111111112</v>
      </c>
      <c r="C7800" t="s">
        <v>9</v>
      </c>
      <c r="D7800">
        <v>17</v>
      </c>
      <c r="E7800" t="s">
        <v>18</v>
      </c>
      <c r="F7800" t="s">
        <v>23</v>
      </c>
      <c r="G7800" t="b">
        <v>1</v>
      </c>
      <c r="I7800">
        <v>44</v>
      </c>
      <c r="J7800" t="b">
        <v>1</v>
      </c>
      <c r="K7800">
        <f>YEAR(Table1[[#This Row],[Patient Admission Date]])</f>
        <v>2023</v>
      </c>
      <c r="L7800" t="str">
        <f>TEXT(Table1[[#This Row],[Patient Admission Date]],"mmm")</f>
        <v>Apr</v>
      </c>
      <c r="M7800" t="str">
        <f>TEXT(Table1[[#This Row],[Patient Admission Date]],"ddd")</f>
        <v>Wed</v>
      </c>
      <c r="N7800" t="str">
        <f>TEXT(INT(HOUR(Table1[[#This Row],[Patient Admission Date]])/3)*3,"00")&amp;"-"&amp;TEXT(INT(HOUR(Table1[[#This Row],[Patient Admission Date]])/3)*3+3,"00")</f>
        <v>00-03</v>
      </c>
      <c r="O7800" t="str" cm="1">
        <f t="array" ref="O7800">_xlfn.IFS(Table1[[#This Row],[Patient Age]]&lt;=14,"0-14",Table1[[#This Row],[Patient Age]]&lt;=29,"15-29",Table1[[#This Row],[Patient Age]]&lt;=44,"30-44",Table1[[#This Row],[Patient Age]]&lt;=59,"45-59",Table1[[#This Row],[Patient Age]]&lt;=74,"60-74",TRUE,"75+")</f>
        <v>15-29</v>
      </c>
      <c r="P7800" t="str" cm="1">
        <f t="array" ref="P7800">_xlfn.IFS(Table1[[#This Row],[Patient Waittime]]&lt;=15,"0-15",Table1[[#This Row],[Patient Waittime]]&lt;=30,"16-30",Table1[[#This Row],[Patient Waittime]]&lt;=45,"31-45",Table1[[#This Row],[Patient Waittime]]&lt;=60,"46-60",TRUE,"60+")</f>
        <v>31-45</v>
      </c>
      <c r="Q7800">
        <f>--(Table1[[#This Row],[Patient Waittime]]&lt;=30)</f>
        <v>0</v>
      </c>
      <c r="R7800">
        <f>--Table1[[#This Row],[Patient Admission Flag]]</f>
        <v>1</v>
      </c>
      <c r="S7800">
        <f>--AND(Table1[[#This Row],[WithinTarget]]=1,Table1[[#This Row],[Patient Satisfaction Score]]&gt;=7)</f>
        <v>0</v>
      </c>
      <c r="T7800" t="str">
        <f>IF(LEFT(Table1[[#This Row],[Patient Gender]],1)="F","Female","Male")</f>
        <v>Male</v>
      </c>
    </row>
    <row r="7801" spans="1:20" x14ac:dyDescent="0.3">
      <c r="A7801" t="s">
        <v>7905</v>
      </c>
      <c r="B7801" s="1">
        <v>45287.532638888886</v>
      </c>
      <c r="C7801" t="s">
        <v>9</v>
      </c>
      <c r="D7801">
        <v>34</v>
      </c>
      <c r="E7801" t="s">
        <v>18</v>
      </c>
      <c r="F7801" t="s">
        <v>28</v>
      </c>
      <c r="G7801" t="b">
        <v>1</v>
      </c>
      <c r="I7801">
        <v>34</v>
      </c>
      <c r="J7801" t="b">
        <v>1</v>
      </c>
      <c r="K7801">
        <f>YEAR(Table1[[#This Row],[Patient Admission Date]])</f>
        <v>2023</v>
      </c>
      <c r="L7801" t="str">
        <f>TEXT(Table1[[#This Row],[Patient Admission Date]],"mmm")</f>
        <v>Dec</v>
      </c>
      <c r="M7801" t="str">
        <f>TEXT(Table1[[#This Row],[Patient Admission Date]],"ddd")</f>
        <v>Wed</v>
      </c>
      <c r="N7801" t="str">
        <f>TEXT(INT(HOUR(Table1[[#This Row],[Patient Admission Date]])/3)*3,"00")&amp;"-"&amp;TEXT(INT(HOUR(Table1[[#This Row],[Patient Admission Date]])/3)*3+3,"00")</f>
        <v>12-15</v>
      </c>
      <c r="O7801" t="str" cm="1">
        <f t="array" ref="O7801">_xlfn.IFS(Table1[[#This Row],[Patient Age]]&lt;=14,"0-14",Table1[[#This Row],[Patient Age]]&lt;=29,"15-29",Table1[[#This Row],[Patient Age]]&lt;=44,"30-44",Table1[[#This Row],[Patient Age]]&lt;=59,"45-59",Table1[[#This Row],[Patient Age]]&lt;=74,"60-74",TRUE,"75+")</f>
        <v>30-44</v>
      </c>
      <c r="P7801" t="str" cm="1">
        <f t="array" ref="P7801">_xlfn.IFS(Table1[[#This Row],[Patient Waittime]]&lt;=15,"0-15",Table1[[#This Row],[Patient Waittime]]&lt;=30,"16-30",Table1[[#This Row],[Patient Waittime]]&lt;=45,"31-45",Table1[[#This Row],[Patient Waittime]]&lt;=60,"46-60",TRUE,"60+")</f>
        <v>31-45</v>
      </c>
      <c r="Q7801">
        <f>--(Table1[[#This Row],[Patient Waittime]]&lt;=30)</f>
        <v>0</v>
      </c>
      <c r="R7801">
        <f>--Table1[[#This Row],[Patient Admission Flag]]</f>
        <v>1</v>
      </c>
      <c r="S7801">
        <f>--AND(Table1[[#This Row],[WithinTarget]]=1,Table1[[#This Row],[Patient Satisfaction Score]]&gt;=7)</f>
        <v>0</v>
      </c>
      <c r="T7801" t="str">
        <f>IF(LEFT(Table1[[#This Row],[Patient Gender]],1)="F","Female","Male")</f>
        <v>Male</v>
      </c>
    </row>
    <row r="7802" spans="1:20" x14ac:dyDescent="0.3">
      <c r="A7802" t="s">
        <v>7906</v>
      </c>
      <c r="B7802" s="1">
        <v>45190.180555555555</v>
      </c>
      <c r="C7802" t="s">
        <v>9</v>
      </c>
      <c r="D7802">
        <v>72</v>
      </c>
      <c r="E7802" t="s">
        <v>18</v>
      </c>
      <c r="F7802" t="s">
        <v>28</v>
      </c>
      <c r="G7802" t="b">
        <v>1</v>
      </c>
      <c r="I7802">
        <v>30</v>
      </c>
      <c r="J7802" t="b">
        <v>1</v>
      </c>
      <c r="K7802">
        <f>YEAR(Table1[[#This Row],[Patient Admission Date]])</f>
        <v>2023</v>
      </c>
      <c r="L7802" t="str">
        <f>TEXT(Table1[[#This Row],[Patient Admission Date]],"mmm")</f>
        <v>Sep</v>
      </c>
      <c r="M7802" t="str">
        <f>TEXT(Table1[[#This Row],[Patient Admission Date]],"ddd")</f>
        <v>Thu</v>
      </c>
      <c r="N7802" t="str">
        <f>TEXT(INT(HOUR(Table1[[#This Row],[Patient Admission Date]])/3)*3,"00")&amp;"-"&amp;TEXT(INT(HOUR(Table1[[#This Row],[Patient Admission Date]])/3)*3+3,"00")</f>
        <v>03-06</v>
      </c>
      <c r="O7802" t="str" cm="1">
        <f t="array" ref="O7802">_xlfn.IFS(Table1[[#This Row],[Patient Age]]&lt;=14,"0-14",Table1[[#This Row],[Patient Age]]&lt;=29,"15-29",Table1[[#This Row],[Patient Age]]&lt;=44,"30-44",Table1[[#This Row],[Patient Age]]&lt;=59,"45-59",Table1[[#This Row],[Patient Age]]&lt;=74,"60-74",TRUE,"75+")</f>
        <v>60-74</v>
      </c>
      <c r="P7802" t="str" cm="1">
        <f t="array" ref="P7802">_xlfn.IFS(Table1[[#This Row],[Patient Waittime]]&lt;=15,"0-15",Table1[[#This Row],[Patient Waittime]]&lt;=30,"16-30",Table1[[#This Row],[Patient Waittime]]&lt;=45,"31-45",Table1[[#This Row],[Patient Waittime]]&lt;=60,"46-60",TRUE,"60+")</f>
        <v>16-30</v>
      </c>
      <c r="Q7802">
        <f>--(Table1[[#This Row],[Patient Waittime]]&lt;=30)</f>
        <v>1</v>
      </c>
      <c r="R7802">
        <f>--Table1[[#This Row],[Patient Admission Flag]]</f>
        <v>1</v>
      </c>
      <c r="S7802">
        <f>--AND(Table1[[#This Row],[WithinTarget]]=1,Table1[[#This Row],[Patient Satisfaction Score]]&gt;=7)</f>
        <v>0</v>
      </c>
      <c r="T7802" t="str">
        <f>IF(LEFT(Table1[[#This Row],[Patient Gender]],1)="F","Female","Male")</f>
        <v>Male</v>
      </c>
    </row>
    <row r="7803" spans="1:20" x14ac:dyDescent="0.3">
      <c r="A7803" t="s">
        <v>7907</v>
      </c>
      <c r="B7803" s="1">
        <v>45381.895138888889</v>
      </c>
      <c r="C7803" t="s">
        <v>9</v>
      </c>
      <c r="D7803">
        <v>38</v>
      </c>
      <c r="E7803" t="s">
        <v>18</v>
      </c>
      <c r="F7803" t="s">
        <v>28</v>
      </c>
      <c r="G7803" t="b">
        <v>1</v>
      </c>
      <c r="H7803">
        <v>0</v>
      </c>
      <c r="I7803">
        <v>40</v>
      </c>
      <c r="J7803" t="b">
        <v>1</v>
      </c>
      <c r="K7803">
        <f>YEAR(Table1[[#This Row],[Patient Admission Date]])</f>
        <v>2024</v>
      </c>
      <c r="L7803" t="str">
        <f>TEXT(Table1[[#This Row],[Patient Admission Date]],"mmm")</f>
        <v>Mar</v>
      </c>
      <c r="M7803" t="str">
        <f>TEXT(Table1[[#This Row],[Patient Admission Date]],"ddd")</f>
        <v>Sat</v>
      </c>
      <c r="N7803" t="str">
        <f>TEXT(INT(HOUR(Table1[[#This Row],[Patient Admission Date]])/3)*3,"00")&amp;"-"&amp;TEXT(INT(HOUR(Table1[[#This Row],[Patient Admission Date]])/3)*3+3,"00")</f>
        <v>21-24</v>
      </c>
      <c r="O7803" t="str" cm="1">
        <f t="array" ref="O7803">_xlfn.IFS(Table1[[#This Row],[Patient Age]]&lt;=14,"0-14",Table1[[#This Row],[Patient Age]]&lt;=29,"15-29",Table1[[#This Row],[Patient Age]]&lt;=44,"30-44",Table1[[#This Row],[Patient Age]]&lt;=59,"45-59",Table1[[#This Row],[Patient Age]]&lt;=74,"60-74",TRUE,"75+")</f>
        <v>30-44</v>
      </c>
      <c r="P7803" t="str" cm="1">
        <f t="array" ref="P7803">_xlfn.IFS(Table1[[#This Row],[Patient Waittime]]&lt;=15,"0-15",Table1[[#This Row],[Patient Waittime]]&lt;=30,"16-30",Table1[[#This Row],[Patient Waittime]]&lt;=45,"31-45",Table1[[#This Row],[Patient Waittime]]&lt;=60,"46-60",TRUE,"60+")</f>
        <v>31-45</v>
      </c>
      <c r="Q7803">
        <f>--(Table1[[#This Row],[Patient Waittime]]&lt;=30)</f>
        <v>0</v>
      </c>
      <c r="R7803">
        <f>--Table1[[#This Row],[Patient Admission Flag]]</f>
        <v>1</v>
      </c>
      <c r="S7803">
        <f>--AND(Table1[[#This Row],[WithinTarget]]=1,Table1[[#This Row],[Patient Satisfaction Score]]&gt;=7)</f>
        <v>0</v>
      </c>
      <c r="T7803" t="str">
        <f>IF(LEFT(Table1[[#This Row],[Patient Gender]],1)="F","Female","Male")</f>
        <v>Male</v>
      </c>
    </row>
    <row r="7804" spans="1:20" x14ac:dyDescent="0.3">
      <c r="A7804" t="s">
        <v>7908</v>
      </c>
      <c r="B7804" s="1">
        <v>45081.963194444441</v>
      </c>
      <c r="C7804" t="s">
        <v>9</v>
      </c>
      <c r="D7804">
        <v>20</v>
      </c>
      <c r="E7804" t="s">
        <v>18</v>
      </c>
      <c r="F7804" t="s">
        <v>28</v>
      </c>
      <c r="G7804" t="b">
        <v>1</v>
      </c>
      <c r="H7804">
        <v>2</v>
      </c>
      <c r="I7804">
        <v>43</v>
      </c>
      <c r="J7804" t="b">
        <v>1</v>
      </c>
      <c r="K7804">
        <f>YEAR(Table1[[#This Row],[Patient Admission Date]])</f>
        <v>2023</v>
      </c>
      <c r="L7804" t="str">
        <f>TEXT(Table1[[#This Row],[Patient Admission Date]],"mmm")</f>
        <v>Jun</v>
      </c>
      <c r="M7804" t="str">
        <f>TEXT(Table1[[#This Row],[Patient Admission Date]],"ddd")</f>
        <v>Sun</v>
      </c>
      <c r="N7804" t="str">
        <f>TEXT(INT(HOUR(Table1[[#This Row],[Patient Admission Date]])/3)*3,"00")&amp;"-"&amp;TEXT(INT(HOUR(Table1[[#This Row],[Patient Admission Date]])/3)*3+3,"00")</f>
        <v>21-24</v>
      </c>
      <c r="O7804" t="str" cm="1">
        <f t="array" ref="O7804">_xlfn.IFS(Table1[[#This Row],[Patient Age]]&lt;=14,"0-14",Table1[[#This Row],[Patient Age]]&lt;=29,"15-29",Table1[[#This Row],[Patient Age]]&lt;=44,"30-44",Table1[[#This Row],[Patient Age]]&lt;=59,"45-59",Table1[[#This Row],[Patient Age]]&lt;=74,"60-74",TRUE,"75+")</f>
        <v>15-29</v>
      </c>
      <c r="P7804" t="str" cm="1">
        <f t="array" ref="P7804">_xlfn.IFS(Table1[[#This Row],[Patient Waittime]]&lt;=15,"0-15",Table1[[#This Row],[Patient Waittime]]&lt;=30,"16-30",Table1[[#This Row],[Patient Waittime]]&lt;=45,"31-45",Table1[[#This Row],[Patient Waittime]]&lt;=60,"46-60",TRUE,"60+")</f>
        <v>31-45</v>
      </c>
      <c r="Q7804">
        <f>--(Table1[[#This Row],[Patient Waittime]]&lt;=30)</f>
        <v>0</v>
      </c>
      <c r="R7804">
        <f>--Table1[[#This Row],[Patient Admission Flag]]</f>
        <v>1</v>
      </c>
      <c r="S7804">
        <f>--AND(Table1[[#This Row],[WithinTarget]]=1,Table1[[#This Row],[Patient Satisfaction Score]]&gt;=7)</f>
        <v>0</v>
      </c>
      <c r="T7804" t="str">
        <f>IF(LEFT(Table1[[#This Row],[Patient Gender]],1)="F","Female","Male")</f>
        <v>Male</v>
      </c>
    </row>
    <row r="7805" spans="1:20" x14ac:dyDescent="0.3">
      <c r="A7805" t="s">
        <v>7909</v>
      </c>
      <c r="B7805" s="1">
        <v>45199.398611111108</v>
      </c>
      <c r="C7805" t="s">
        <v>9</v>
      </c>
      <c r="D7805">
        <v>56</v>
      </c>
      <c r="E7805" t="s">
        <v>22</v>
      </c>
      <c r="F7805" t="s">
        <v>27</v>
      </c>
      <c r="G7805" t="b">
        <v>1</v>
      </c>
      <c r="I7805">
        <v>26</v>
      </c>
      <c r="J7805" t="b">
        <v>1</v>
      </c>
      <c r="K7805">
        <f>YEAR(Table1[[#This Row],[Patient Admission Date]])</f>
        <v>2023</v>
      </c>
      <c r="L7805" t="str">
        <f>TEXT(Table1[[#This Row],[Patient Admission Date]],"mmm")</f>
        <v>Sep</v>
      </c>
      <c r="M7805" t="str">
        <f>TEXT(Table1[[#This Row],[Patient Admission Date]],"ddd")</f>
        <v>Sat</v>
      </c>
      <c r="N7805" t="str">
        <f>TEXT(INT(HOUR(Table1[[#This Row],[Patient Admission Date]])/3)*3,"00")&amp;"-"&amp;TEXT(INT(HOUR(Table1[[#This Row],[Patient Admission Date]])/3)*3+3,"00")</f>
        <v>09-12</v>
      </c>
      <c r="O7805" t="str" cm="1">
        <f t="array" ref="O7805">_xlfn.IFS(Table1[[#This Row],[Patient Age]]&lt;=14,"0-14",Table1[[#This Row],[Patient Age]]&lt;=29,"15-29",Table1[[#This Row],[Patient Age]]&lt;=44,"30-44",Table1[[#This Row],[Patient Age]]&lt;=59,"45-59",Table1[[#This Row],[Patient Age]]&lt;=74,"60-74",TRUE,"75+")</f>
        <v>45-59</v>
      </c>
      <c r="P7805" t="str" cm="1">
        <f t="array" ref="P7805">_xlfn.IFS(Table1[[#This Row],[Patient Waittime]]&lt;=15,"0-15",Table1[[#This Row],[Patient Waittime]]&lt;=30,"16-30",Table1[[#This Row],[Patient Waittime]]&lt;=45,"31-45",Table1[[#This Row],[Patient Waittime]]&lt;=60,"46-60",TRUE,"60+")</f>
        <v>16-30</v>
      </c>
      <c r="Q7805">
        <f>--(Table1[[#This Row],[Patient Waittime]]&lt;=30)</f>
        <v>1</v>
      </c>
      <c r="R7805">
        <f>--Table1[[#This Row],[Patient Admission Flag]]</f>
        <v>1</v>
      </c>
      <c r="S7805">
        <f>--AND(Table1[[#This Row],[WithinTarget]]=1,Table1[[#This Row],[Patient Satisfaction Score]]&gt;=7)</f>
        <v>0</v>
      </c>
      <c r="T7805" t="str">
        <f>IF(LEFT(Table1[[#This Row],[Patient Gender]],1)="F","Female","Male")</f>
        <v>Male</v>
      </c>
    </row>
    <row r="7806" spans="1:20" x14ac:dyDescent="0.3">
      <c r="A7806" t="s">
        <v>7910</v>
      </c>
      <c r="B7806" s="1">
        <v>45191.48333333333</v>
      </c>
      <c r="C7806" t="s">
        <v>9</v>
      </c>
      <c r="D7806">
        <v>31</v>
      </c>
      <c r="E7806" t="s">
        <v>22</v>
      </c>
      <c r="F7806" t="s">
        <v>27</v>
      </c>
      <c r="G7806" t="b">
        <v>1</v>
      </c>
      <c r="I7806">
        <v>35</v>
      </c>
      <c r="J7806" t="b">
        <v>1</v>
      </c>
      <c r="K7806">
        <f>YEAR(Table1[[#This Row],[Patient Admission Date]])</f>
        <v>2023</v>
      </c>
      <c r="L7806" t="str">
        <f>TEXT(Table1[[#This Row],[Patient Admission Date]],"mmm")</f>
        <v>Sep</v>
      </c>
      <c r="M7806" t="str">
        <f>TEXT(Table1[[#This Row],[Patient Admission Date]],"ddd")</f>
        <v>Fri</v>
      </c>
      <c r="N7806" t="str">
        <f>TEXT(INT(HOUR(Table1[[#This Row],[Patient Admission Date]])/3)*3,"00")&amp;"-"&amp;TEXT(INT(HOUR(Table1[[#This Row],[Patient Admission Date]])/3)*3+3,"00")</f>
        <v>09-12</v>
      </c>
      <c r="O7806" t="str" cm="1">
        <f t="array" ref="O7806">_xlfn.IFS(Table1[[#This Row],[Patient Age]]&lt;=14,"0-14",Table1[[#This Row],[Patient Age]]&lt;=29,"15-29",Table1[[#This Row],[Patient Age]]&lt;=44,"30-44",Table1[[#This Row],[Patient Age]]&lt;=59,"45-59",Table1[[#This Row],[Patient Age]]&lt;=74,"60-74",TRUE,"75+")</f>
        <v>30-44</v>
      </c>
      <c r="P7806" t="str" cm="1">
        <f t="array" ref="P7806">_xlfn.IFS(Table1[[#This Row],[Patient Waittime]]&lt;=15,"0-15",Table1[[#This Row],[Patient Waittime]]&lt;=30,"16-30",Table1[[#This Row],[Patient Waittime]]&lt;=45,"31-45",Table1[[#This Row],[Patient Waittime]]&lt;=60,"46-60",TRUE,"60+")</f>
        <v>31-45</v>
      </c>
      <c r="Q7806">
        <f>--(Table1[[#This Row],[Patient Waittime]]&lt;=30)</f>
        <v>0</v>
      </c>
      <c r="R7806">
        <f>--Table1[[#This Row],[Patient Admission Flag]]</f>
        <v>1</v>
      </c>
      <c r="S7806">
        <f>--AND(Table1[[#This Row],[WithinTarget]]=1,Table1[[#This Row],[Patient Satisfaction Score]]&gt;=7)</f>
        <v>0</v>
      </c>
      <c r="T7806" t="str">
        <f>IF(LEFT(Table1[[#This Row],[Patient Gender]],1)="F","Female","Male")</f>
        <v>Male</v>
      </c>
    </row>
    <row r="7807" spans="1:20" x14ac:dyDescent="0.3">
      <c r="A7807" t="s">
        <v>7911</v>
      </c>
      <c r="B7807" s="1">
        <v>45316.087500000001</v>
      </c>
      <c r="C7807" t="s">
        <v>9</v>
      </c>
      <c r="D7807">
        <v>40</v>
      </c>
      <c r="E7807" t="s">
        <v>22</v>
      </c>
      <c r="F7807" t="s">
        <v>27</v>
      </c>
      <c r="G7807" t="b">
        <v>1</v>
      </c>
      <c r="I7807">
        <v>10</v>
      </c>
      <c r="J7807" t="b">
        <v>1</v>
      </c>
      <c r="K7807">
        <f>YEAR(Table1[[#This Row],[Patient Admission Date]])</f>
        <v>2024</v>
      </c>
      <c r="L7807" t="str">
        <f>TEXT(Table1[[#This Row],[Patient Admission Date]],"mmm")</f>
        <v>Jan</v>
      </c>
      <c r="M7807" t="str">
        <f>TEXT(Table1[[#This Row],[Patient Admission Date]],"ddd")</f>
        <v>Thu</v>
      </c>
      <c r="N7807" t="str">
        <f>TEXT(INT(HOUR(Table1[[#This Row],[Patient Admission Date]])/3)*3,"00")&amp;"-"&amp;TEXT(INT(HOUR(Table1[[#This Row],[Patient Admission Date]])/3)*3+3,"00")</f>
        <v>00-03</v>
      </c>
      <c r="O7807" t="str" cm="1">
        <f t="array" ref="O7807">_xlfn.IFS(Table1[[#This Row],[Patient Age]]&lt;=14,"0-14",Table1[[#This Row],[Patient Age]]&lt;=29,"15-29",Table1[[#This Row],[Patient Age]]&lt;=44,"30-44",Table1[[#This Row],[Patient Age]]&lt;=59,"45-59",Table1[[#This Row],[Patient Age]]&lt;=74,"60-74",TRUE,"75+")</f>
        <v>30-44</v>
      </c>
      <c r="P7807" t="str" cm="1">
        <f t="array" ref="P7807">_xlfn.IFS(Table1[[#This Row],[Patient Waittime]]&lt;=15,"0-15",Table1[[#This Row],[Patient Waittime]]&lt;=30,"16-30",Table1[[#This Row],[Patient Waittime]]&lt;=45,"31-45",Table1[[#This Row],[Patient Waittime]]&lt;=60,"46-60",TRUE,"60+")</f>
        <v>0-15</v>
      </c>
      <c r="Q7807">
        <f>--(Table1[[#This Row],[Patient Waittime]]&lt;=30)</f>
        <v>1</v>
      </c>
      <c r="R7807">
        <f>--Table1[[#This Row],[Patient Admission Flag]]</f>
        <v>1</v>
      </c>
      <c r="S7807">
        <f>--AND(Table1[[#This Row],[WithinTarget]]=1,Table1[[#This Row],[Patient Satisfaction Score]]&gt;=7)</f>
        <v>0</v>
      </c>
      <c r="T7807" t="str">
        <f>IF(LEFT(Table1[[#This Row],[Patient Gender]],1)="F","Female","Male")</f>
        <v>Male</v>
      </c>
    </row>
    <row r="7808" spans="1:20" x14ac:dyDescent="0.3">
      <c r="A7808" t="s">
        <v>7912</v>
      </c>
      <c r="B7808" s="1">
        <v>45458.056250000001</v>
      </c>
      <c r="C7808" t="s">
        <v>9</v>
      </c>
      <c r="D7808">
        <v>67</v>
      </c>
      <c r="E7808" t="s">
        <v>22</v>
      </c>
      <c r="F7808" t="s">
        <v>27</v>
      </c>
      <c r="G7808" t="b">
        <v>1</v>
      </c>
      <c r="H7808">
        <v>7</v>
      </c>
      <c r="I7808">
        <v>29</v>
      </c>
      <c r="J7808" t="b">
        <v>1</v>
      </c>
      <c r="K7808">
        <f>YEAR(Table1[[#This Row],[Patient Admission Date]])</f>
        <v>2024</v>
      </c>
      <c r="L7808" t="str">
        <f>TEXT(Table1[[#This Row],[Patient Admission Date]],"mmm")</f>
        <v>Jun</v>
      </c>
      <c r="M7808" t="str">
        <f>TEXT(Table1[[#This Row],[Patient Admission Date]],"ddd")</f>
        <v>Sat</v>
      </c>
      <c r="N7808" t="str">
        <f>TEXT(INT(HOUR(Table1[[#This Row],[Patient Admission Date]])/3)*3,"00")&amp;"-"&amp;TEXT(INT(HOUR(Table1[[#This Row],[Patient Admission Date]])/3)*3+3,"00")</f>
        <v>00-03</v>
      </c>
      <c r="O7808" t="str" cm="1">
        <f t="array" ref="O7808">_xlfn.IFS(Table1[[#This Row],[Patient Age]]&lt;=14,"0-14",Table1[[#This Row],[Patient Age]]&lt;=29,"15-29",Table1[[#This Row],[Patient Age]]&lt;=44,"30-44",Table1[[#This Row],[Patient Age]]&lt;=59,"45-59",Table1[[#This Row],[Patient Age]]&lt;=74,"60-74",TRUE,"75+")</f>
        <v>60-74</v>
      </c>
      <c r="P7808" t="str" cm="1">
        <f t="array" ref="P7808">_xlfn.IFS(Table1[[#This Row],[Patient Waittime]]&lt;=15,"0-15",Table1[[#This Row],[Patient Waittime]]&lt;=30,"16-30",Table1[[#This Row],[Patient Waittime]]&lt;=45,"31-45",Table1[[#This Row],[Patient Waittime]]&lt;=60,"46-60",TRUE,"60+")</f>
        <v>16-30</v>
      </c>
      <c r="Q7808">
        <f>--(Table1[[#This Row],[Patient Waittime]]&lt;=30)</f>
        <v>1</v>
      </c>
      <c r="R7808">
        <f>--Table1[[#This Row],[Patient Admission Flag]]</f>
        <v>1</v>
      </c>
      <c r="S7808">
        <f>--AND(Table1[[#This Row],[WithinTarget]]=1,Table1[[#This Row],[Patient Satisfaction Score]]&gt;=7)</f>
        <v>1</v>
      </c>
      <c r="T7808" t="str">
        <f>IF(LEFT(Table1[[#This Row],[Patient Gender]],1)="F","Female","Male")</f>
        <v>Male</v>
      </c>
    </row>
    <row r="7809" spans="1:20" x14ac:dyDescent="0.3">
      <c r="A7809" t="s">
        <v>7913</v>
      </c>
      <c r="B7809" s="1">
        <v>45099.254861111112</v>
      </c>
      <c r="C7809" t="s">
        <v>9</v>
      </c>
      <c r="D7809">
        <v>73</v>
      </c>
      <c r="E7809" t="s">
        <v>22</v>
      </c>
      <c r="F7809" t="s">
        <v>20</v>
      </c>
      <c r="G7809" t="b">
        <v>1</v>
      </c>
      <c r="I7809">
        <v>52</v>
      </c>
      <c r="J7809" t="b">
        <v>1</v>
      </c>
      <c r="K7809">
        <f>YEAR(Table1[[#This Row],[Patient Admission Date]])</f>
        <v>2023</v>
      </c>
      <c r="L7809" t="str">
        <f>TEXT(Table1[[#This Row],[Patient Admission Date]],"mmm")</f>
        <v>Jun</v>
      </c>
      <c r="M7809" t="str">
        <f>TEXT(Table1[[#This Row],[Patient Admission Date]],"ddd")</f>
        <v>Thu</v>
      </c>
      <c r="N7809" t="str">
        <f>TEXT(INT(HOUR(Table1[[#This Row],[Patient Admission Date]])/3)*3,"00")&amp;"-"&amp;TEXT(INT(HOUR(Table1[[#This Row],[Patient Admission Date]])/3)*3+3,"00")</f>
        <v>06-09</v>
      </c>
      <c r="O7809" t="str" cm="1">
        <f t="array" ref="O7809">_xlfn.IFS(Table1[[#This Row],[Patient Age]]&lt;=14,"0-14",Table1[[#This Row],[Patient Age]]&lt;=29,"15-29",Table1[[#This Row],[Patient Age]]&lt;=44,"30-44",Table1[[#This Row],[Patient Age]]&lt;=59,"45-59",Table1[[#This Row],[Patient Age]]&lt;=74,"60-74",TRUE,"75+")</f>
        <v>60-74</v>
      </c>
      <c r="P7809" t="str" cm="1">
        <f t="array" ref="P7809">_xlfn.IFS(Table1[[#This Row],[Patient Waittime]]&lt;=15,"0-15",Table1[[#This Row],[Patient Waittime]]&lt;=30,"16-30",Table1[[#This Row],[Patient Waittime]]&lt;=45,"31-45",Table1[[#This Row],[Patient Waittime]]&lt;=60,"46-60",TRUE,"60+")</f>
        <v>46-60</v>
      </c>
      <c r="Q7809">
        <f>--(Table1[[#This Row],[Patient Waittime]]&lt;=30)</f>
        <v>0</v>
      </c>
      <c r="R7809">
        <f>--Table1[[#This Row],[Patient Admission Flag]]</f>
        <v>1</v>
      </c>
      <c r="S7809">
        <f>--AND(Table1[[#This Row],[WithinTarget]]=1,Table1[[#This Row],[Patient Satisfaction Score]]&gt;=7)</f>
        <v>0</v>
      </c>
      <c r="T7809" t="str">
        <f>IF(LEFT(Table1[[#This Row],[Patient Gender]],1)="F","Female","Male")</f>
        <v>Male</v>
      </c>
    </row>
    <row r="7810" spans="1:20" x14ac:dyDescent="0.3">
      <c r="A7810" t="s">
        <v>7914</v>
      </c>
      <c r="B7810" s="1">
        <v>45191.53125</v>
      </c>
      <c r="C7810" t="s">
        <v>9</v>
      </c>
      <c r="D7810">
        <v>4</v>
      </c>
      <c r="E7810" t="s">
        <v>22</v>
      </c>
      <c r="F7810" t="s">
        <v>20</v>
      </c>
      <c r="G7810" t="b">
        <v>1</v>
      </c>
      <c r="I7810">
        <v>29</v>
      </c>
      <c r="J7810" t="b">
        <v>1</v>
      </c>
      <c r="K7810">
        <f>YEAR(Table1[[#This Row],[Patient Admission Date]])</f>
        <v>2023</v>
      </c>
      <c r="L7810" t="str">
        <f>TEXT(Table1[[#This Row],[Patient Admission Date]],"mmm")</f>
        <v>Sep</v>
      </c>
      <c r="M7810" t="str">
        <f>TEXT(Table1[[#This Row],[Patient Admission Date]],"ddd")</f>
        <v>Fri</v>
      </c>
      <c r="N7810" t="str">
        <f>TEXT(INT(HOUR(Table1[[#This Row],[Patient Admission Date]])/3)*3,"00")&amp;"-"&amp;TEXT(INT(HOUR(Table1[[#This Row],[Patient Admission Date]])/3)*3+3,"00")</f>
        <v>12-15</v>
      </c>
      <c r="O7810" t="str" cm="1">
        <f t="array" ref="O7810">_xlfn.IFS(Table1[[#This Row],[Patient Age]]&lt;=14,"0-14",Table1[[#This Row],[Patient Age]]&lt;=29,"15-29",Table1[[#This Row],[Patient Age]]&lt;=44,"30-44",Table1[[#This Row],[Patient Age]]&lt;=59,"45-59",Table1[[#This Row],[Patient Age]]&lt;=74,"60-74",TRUE,"75+")</f>
        <v>0-14</v>
      </c>
      <c r="P7810" t="str" cm="1">
        <f t="array" ref="P7810">_xlfn.IFS(Table1[[#This Row],[Patient Waittime]]&lt;=15,"0-15",Table1[[#This Row],[Patient Waittime]]&lt;=30,"16-30",Table1[[#This Row],[Patient Waittime]]&lt;=45,"31-45",Table1[[#This Row],[Patient Waittime]]&lt;=60,"46-60",TRUE,"60+")</f>
        <v>16-30</v>
      </c>
      <c r="Q7810">
        <f>--(Table1[[#This Row],[Patient Waittime]]&lt;=30)</f>
        <v>1</v>
      </c>
      <c r="R7810">
        <f>--Table1[[#This Row],[Patient Admission Flag]]</f>
        <v>1</v>
      </c>
      <c r="S7810">
        <f>--AND(Table1[[#This Row],[WithinTarget]]=1,Table1[[#This Row],[Patient Satisfaction Score]]&gt;=7)</f>
        <v>0</v>
      </c>
      <c r="T7810" t="str">
        <f>IF(LEFT(Table1[[#This Row],[Patient Gender]],1)="F","Female","Male")</f>
        <v>Male</v>
      </c>
    </row>
    <row r="7811" spans="1:20" x14ac:dyDescent="0.3">
      <c r="A7811" t="s">
        <v>7915</v>
      </c>
      <c r="B7811" s="1">
        <v>45569.601388888892</v>
      </c>
      <c r="C7811" t="s">
        <v>9</v>
      </c>
      <c r="D7811">
        <v>78</v>
      </c>
      <c r="E7811" t="s">
        <v>22</v>
      </c>
      <c r="F7811" t="s">
        <v>20</v>
      </c>
      <c r="G7811" t="b">
        <v>1</v>
      </c>
      <c r="I7811">
        <v>29</v>
      </c>
      <c r="J7811" t="b">
        <v>1</v>
      </c>
      <c r="K7811">
        <f>YEAR(Table1[[#This Row],[Patient Admission Date]])</f>
        <v>2024</v>
      </c>
      <c r="L7811" t="str">
        <f>TEXT(Table1[[#This Row],[Patient Admission Date]],"mmm")</f>
        <v>Oct</v>
      </c>
      <c r="M7811" t="str">
        <f>TEXT(Table1[[#This Row],[Patient Admission Date]],"ddd")</f>
        <v>Fri</v>
      </c>
      <c r="N7811" t="str">
        <f>TEXT(INT(HOUR(Table1[[#This Row],[Patient Admission Date]])/3)*3,"00")&amp;"-"&amp;TEXT(INT(HOUR(Table1[[#This Row],[Patient Admission Date]])/3)*3+3,"00")</f>
        <v>12-15</v>
      </c>
      <c r="O7811" t="str" cm="1">
        <f t="array" ref="O7811">_xlfn.IFS(Table1[[#This Row],[Patient Age]]&lt;=14,"0-14",Table1[[#This Row],[Patient Age]]&lt;=29,"15-29",Table1[[#This Row],[Patient Age]]&lt;=44,"30-44",Table1[[#This Row],[Patient Age]]&lt;=59,"45-59",Table1[[#This Row],[Patient Age]]&lt;=74,"60-74",TRUE,"75+")</f>
        <v>75+</v>
      </c>
      <c r="P7811" t="str" cm="1">
        <f t="array" ref="P7811">_xlfn.IFS(Table1[[#This Row],[Patient Waittime]]&lt;=15,"0-15",Table1[[#This Row],[Patient Waittime]]&lt;=30,"16-30",Table1[[#This Row],[Patient Waittime]]&lt;=45,"31-45",Table1[[#This Row],[Patient Waittime]]&lt;=60,"46-60",TRUE,"60+")</f>
        <v>16-30</v>
      </c>
      <c r="Q7811">
        <f>--(Table1[[#This Row],[Patient Waittime]]&lt;=30)</f>
        <v>1</v>
      </c>
      <c r="R7811">
        <f>--Table1[[#This Row],[Patient Admission Flag]]</f>
        <v>1</v>
      </c>
      <c r="S7811">
        <f>--AND(Table1[[#This Row],[WithinTarget]]=1,Table1[[#This Row],[Patient Satisfaction Score]]&gt;=7)</f>
        <v>0</v>
      </c>
      <c r="T7811" t="str">
        <f>IF(LEFT(Table1[[#This Row],[Patient Gender]],1)="F","Female","Male")</f>
        <v>Male</v>
      </c>
    </row>
    <row r="7812" spans="1:20" x14ac:dyDescent="0.3">
      <c r="A7812" t="s">
        <v>7916</v>
      </c>
      <c r="B7812" s="1">
        <v>45231.67083333333</v>
      </c>
      <c r="C7812" t="s">
        <v>9</v>
      </c>
      <c r="D7812">
        <v>55</v>
      </c>
      <c r="E7812" t="s">
        <v>22</v>
      </c>
      <c r="F7812" t="s">
        <v>20</v>
      </c>
      <c r="G7812" t="b">
        <v>1</v>
      </c>
      <c r="I7812">
        <v>26</v>
      </c>
      <c r="J7812" t="b">
        <v>1</v>
      </c>
      <c r="K7812">
        <f>YEAR(Table1[[#This Row],[Patient Admission Date]])</f>
        <v>2023</v>
      </c>
      <c r="L7812" t="str">
        <f>TEXT(Table1[[#This Row],[Patient Admission Date]],"mmm")</f>
        <v>Nov</v>
      </c>
      <c r="M7812" t="str">
        <f>TEXT(Table1[[#This Row],[Patient Admission Date]],"ddd")</f>
        <v>Wed</v>
      </c>
      <c r="N7812" t="str">
        <f>TEXT(INT(HOUR(Table1[[#This Row],[Patient Admission Date]])/3)*3,"00")&amp;"-"&amp;TEXT(INT(HOUR(Table1[[#This Row],[Patient Admission Date]])/3)*3+3,"00")</f>
        <v>15-18</v>
      </c>
      <c r="O7812" t="str" cm="1">
        <f t="array" ref="O7812">_xlfn.IFS(Table1[[#This Row],[Patient Age]]&lt;=14,"0-14",Table1[[#This Row],[Patient Age]]&lt;=29,"15-29",Table1[[#This Row],[Patient Age]]&lt;=44,"30-44",Table1[[#This Row],[Patient Age]]&lt;=59,"45-59",Table1[[#This Row],[Patient Age]]&lt;=74,"60-74",TRUE,"75+")</f>
        <v>45-59</v>
      </c>
      <c r="P7812" t="str" cm="1">
        <f t="array" ref="P7812">_xlfn.IFS(Table1[[#This Row],[Patient Waittime]]&lt;=15,"0-15",Table1[[#This Row],[Patient Waittime]]&lt;=30,"16-30",Table1[[#This Row],[Patient Waittime]]&lt;=45,"31-45",Table1[[#This Row],[Patient Waittime]]&lt;=60,"46-60",TRUE,"60+")</f>
        <v>16-30</v>
      </c>
      <c r="Q7812">
        <f>--(Table1[[#This Row],[Patient Waittime]]&lt;=30)</f>
        <v>1</v>
      </c>
      <c r="R7812">
        <f>--Table1[[#This Row],[Patient Admission Flag]]</f>
        <v>1</v>
      </c>
      <c r="S7812">
        <f>--AND(Table1[[#This Row],[WithinTarget]]=1,Table1[[#This Row],[Patient Satisfaction Score]]&gt;=7)</f>
        <v>0</v>
      </c>
      <c r="T7812" t="str">
        <f>IF(LEFT(Table1[[#This Row],[Patient Gender]],1)="F","Female","Male")</f>
        <v>Male</v>
      </c>
    </row>
    <row r="7813" spans="1:20" x14ac:dyDescent="0.3">
      <c r="A7813" t="s">
        <v>7917</v>
      </c>
      <c r="B7813" s="1">
        <v>45565.959722222222</v>
      </c>
      <c r="C7813" t="s">
        <v>9</v>
      </c>
      <c r="D7813">
        <v>25</v>
      </c>
      <c r="E7813" t="s">
        <v>22</v>
      </c>
      <c r="F7813" t="s">
        <v>20</v>
      </c>
      <c r="G7813" t="b">
        <v>1</v>
      </c>
      <c r="I7813">
        <v>50</v>
      </c>
      <c r="J7813" t="b">
        <v>1</v>
      </c>
      <c r="K7813">
        <f>YEAR(Table1[[#This Row],[Patient Admission Date]])</f>
        <v>2024</v>
      </c>
      <c r="L7813" t="str">
        <f>TEXT(Table1[[#This Row],[Patient Admission Date]],"mmm")</f>
        <v>Sep</v>
      </c>
      <c r="M7813" t="str">
        <f>TEXT(Table1[[#This Row],[Patient Admission Date]],"ddd")</f>
        <v>Mon</v>
      </c>
      <c r="N7813" t="str">
        <f>TEXT(INT(HOUR(Table1[[#This Row],[Patient Admission Date]])/3)*3,"00")&amp;"-"&amp;TEXT(INT(HOUR(Table1[[#This Row],[Patient Admission Date]])/3)*3+3,"00")</f>
        <v>21-24</v>
      </c>
      <c r="O7813" t="str" cm="1">
        <f t="array" ref="O7813">_xlfn.IFS(Table1[[#This Row],[Patient Age]]&lt;=14,"0-14",Table1[[#This Row],[Patient Age]]&lt;=29,"15-29",Table1[[#This Row],[Patient Age]]&lt;=44,"30-44",Table1[[#This Row],[Patient Age]]&lt;=59,"45-59",Table1[[#This Row],[Patient Age]]&lt;=74,"60-74",TRUE,"75+")</f>
        <v>15-29</v>
      </c>
      <c r="P7813" t="str" cm="1">
        <f t="array" ref="P7813">_xlfn.IFS(Table1[[#This Row],[Patient Waittime]]&lt;=15,"0-15",Table1[[#This Row],[Patient Waittime]]&lt;=30,"16-30",Table1[[#This Row],[Patient Waittime]]&lt;=45,"31-45",Table1[[#This Row],[Patient Waittime]]&lt;=60,"46-60",TRUE,"60+")</f>
        <v>46-60</v>
      </c>
      <c r="Q7813">
        <f>--(Table1[[#This Row],[Patient Waittime]]&lt;=30)</f>
        <v>0</v>
      </c>
      <c r="R7813">
        <f>--Table1[[#This Row],[Patient Admission Flag]]</f>
        <v>1</v>
      </c>
      <c r="S7813">
        <f>--AND(Table1[[#This Row],[WithinTarget]]=1,Table1[[#This Row],[Patient Satisfaction Score]]&gt;=7)</f>
        <v>0</v>
      </c>
      <c r="T7813" t="str">
        <f>IF(LEFT(Table1[[#This Row],[Patient Gender]],1)="F","Female","Male")</f>
        <v>Male</v>
      </c>
    </row>
    <row r="7814" spans="1:20" x14ac:dyDescent="0.3">
      <c r="A7814" t="s">
        <v>7918</v>
      </c>
      <c r="B7814" s="1">
        <v>45452.505555555559</v>
      </c>
      <c r="C7814" t="s">
        <v>9</v>
      </c>
      <c r="D7814">
        <v>73</v>
      </c>
      <c r="E7814" t="s">
        <v>22</v>
      </c>
      <c r="F7814" t="s">
        <v>20</v>
      </c>
      <c r="G7814" t="b">
        <v>1</v>
      </c>
      <c r="I7814">
        <v>22</v>
      </c>
      <c r="J7814" t="b">
        <v>1</v>
      </c>
      <c r="K7814">
        <f>YEAR(Table1[[#This Row],[Patient Admission Date]])</f>
        <v>2024</v>
      </c>
      <c r="L7814" t="str">
        <f>TEXT(Table1[[#This Row],[Patient Admission Date]],"mmm")</f>
        <v>Jun</v>
      </c>
      <c r="M7814" t="str">
        <f>TEXT(Table1[[#This Row],[Patient Admission Date]],"ddd")</f>
        <v>Sun</v>
      </c>
      <c r="N7814" t="str">
        <f>TEXT(INT(HOUR(Table1[[#This Row],[Patient Admission Date]])/3)*3,"00")&amp;"-"&amp;TEXT(INT(HOUR(Table1[[#This Row],[Patient Admission Date]])/3)*3+3,"00")</f>
        <v>12-15</v>
      </c>
      <c r="O7814" t="str" cm="1">
        <f t="array" ref="O7814">_xlfn.IFS(Table1[[#This Row],[Patient Age]]&lt;=14,"0-14",Table1[[#This Row],[Patient Age]]&lt;=29,"15-29",Table1[[#This Row],[Patient Age]]&lt;=44,"30-44",Table1[[#This Row],[Patient Age]]&lt;=59,"45-59",Table1[[#This Row],[Patient Age]]&lt;=74,"60-74",TRUE,"75+")</f>
        <v>60-74</v>
      </c>
      <c r="P7814" t="str" cm="1">
        <f t="array" ref="P7814">_xlfn.IFS(Table1[[#This Row],[Patient Waittime]]&lt;=15,"0-15",Table1[[#This Row],[Patient Waittime]]&lt;=30,"16-30",Table1[[#This Row],[Patient Waittime]]&lt;=45,"31-45",Table1[[#This Row],[Patient Waittime]]&lt;=60,"46-60",TRUE,"60+")</f>
        <v>16-30</v>
      </c>
      <c r="Q7814">
        <f>--(Table1[[#This Row],[Patient Waittime]]&lt;=30)</f>
        <v>1</v>
      </c>
      <c r="R7814">
        <f>--Table1[[#This Row],[Patient Admission Flag]]</f>
        <v>1</v>
      </c>
      <c r="S7814">
        <f>--AND(Table1[[#This Row],[WithinTarget]]=1,Table1[[#This Row],[Patient Satisfaction Score]]&gt;=7)</f>
        <v>0</v>
      </c>
      <c r="T7814" t="str">
        <f>IF(LEFT(Table1[[#This Row],[Patient Gender]],1)="F","Female","Male")</f>
        <v>Male</v>
      </c>
    </row>
    <row r="7815" spans="1:20" x14ac:dyDescent="0.3">
      <c r="A7815" t="s">
        <v>7919</v>
      </c>
      <c r="B7815" s="1">
        <v>45342.029861111114</v>
      </c>
      <c r="C7815" t="s">
        <v>9</v>
      </c>
      <c r="D7815">
        <v>68</v>
      </c>
      <c r="E7815" t="s">
        <v>22</v>
      </c>
      <c r="F7815" t="s">
        <v>20</v>
      </c>
      <c r="G7815" t="b">
        <v>1</v>
      </c>
      <c r="I7815">
        <v>60</v>
      </c>
      <c r="J7815" t="b">
        <v>1</v>
      </c>
      <c r="K7815">
        <f>YEAR(Table1[[#This Row],[Patient Admission Date]])</f>
        <v>2024</v>
      </c>
      <c r="L7815" t="str">
        <f>TEXT(Table1[[#This Row],[Patient Admission Date]],"mmm")</f>
        <v>Feb</v>
      </c>
      <c r="M7815" t="str">
        <f>TEXT(Table1[[#This Row],[Patient Admission Date]],"ddd")</f>
        <v>Tue</v>
      </c>
      <c r="N7815" t="str">
        <f>TEXT(INT(HOUR(Table1[[#This Row],[Patient Admission Date]])/3)*3,"00")&amp;"-"&amp;TEXT(INT(HOUR(Table1[[#This Row],[Patient Admission Date]])/3)*3+3,"00")</f>
        <v>00-03</v>
      </c>
      <c r="O7815" t="str" cm="1">
        <f t="array" ref="O7815">_xlfn.IFS(Table1[[#This Row],[Patient Age]]&lt;=14,"0-14",Table1[[#This Row],[Patient Age]]&lt;=29,"15-29",Table1[[#This Row],[Patient Age]]&lt;=44,"30-44",Table1[[#This Row],[Patient Age]]&lt;=59,"45-59",Table1[[#This Row],[Patient Age]]&lt;=74,"60-74",TRUE,"75+")</f>
        <v>60-74</v>
      </c>
      <c r="P7815" t="str" cm="1">
        <f t="array" ref="P7815">_xlfn.IFS(Table1[[#This Row],[Patient Waittime]]&lt;=15,"0-15",Table1[[#This Row],[Patient Waittime]]&lt;=30,"16-30",Table1[[#This Row],[Patient Waittime]]&lt;=45,"31-45",Table1[[#This Row],[Patient Waittime]]&lt;=60,"46-60",TRUE,"60+")</f>
        <v>46-60</v>
      </c>
      <c r="Q7815">
        <f>--(Table1[[#This Row],[Patient Waittime]]&lt;=30)</f>
        <v>0</v>
      </c>
      <c r="R7815">
        <f>--Table1[[#This Row],[Patient Admission Flag]]</f>
        <v>1</v>
      </c>
      <c r="S7815">
        <f>--AND(Table1[[#This Row],[WithinTarget]]=1,Table1[[#This Row],[Patient Satisfaction Score]]&gt;=7)</f>
        <v>0</v>
      </c>
      <c r="T7815" t="str">
        <f>IF(LEFT(Table1[[#This Row],[Patient Gender]],1)="F","Female","Male")</f>
        <v>Male</v>
      </c>
    </row>
    <row r="7816" spans="1:20" x14ac:dyDescent="0.3">
      <c r="A7816" t="s">
        <v>7920</v>
      </c>
      <c r="B7816" s="1">
        <v>45361.375694444447</v>
      </c>
      <c r="C7816" t="s">
        <v>9</v>
      </c>
      <c r="D7816">
        <v>65</v>
      </c>
      <c r="E7816" t="s">
        <v>22</v>
      </c>
      <c r="F7816" t="s">
        <v>20</v>
      </c>
      <c r="G7816" t="b">
        <v>1</v>
      </c>
      <c r="H7816">
        <v>5</v>
      </c>
      <c r="I7816">
        <v>36</v>
      </c>
      <c r="J7816" t="b">
        <v>1</v>
      </c>
      <c r="K7816">
        <f>YEAR(Table1[[#This Row],[Patient Admission Date]])</f>
        <v>2024</v>
      </c>
      <c r="L7816" t="str">
        <f>TEXT(Table1[[#This Row],[Patient Admission Date]],"mmm")</f>
        <v>Mar</v>
      </c>
      <c r="M7816" t="str">
        <f>TEXT(Table1[[#This Row],[Patient Admission Date]],"ddd")</f>
        <v>Sun</v>
      </c>
      <c r="N7816" t="str">
        <f>TEXT(INT(HOUR(Table1[[#This Row],[Patient Admission Date]])/3)*3,"00")&amp;"-"&amp;TEXT(INT(HOUR(Table1[[#This Row],[Patient Admission Date]])/3)*3+3,"00")</f>
        <v>09-12</v>
      </c>
      <c r="O7816" t="str" cm="1">
        <f t="array" ref="O7816">_xlfn.IFS(Table1[[#This Row],[Patient Age]]&lt;=14,"0-14",Table1[[#This Row],[Patient Age]]&lt;=29,"15-29",Table1[[#This Row],[Patient Age]]&lt;=44,"30-44",Table1[[#This Row],[Patient Age]]&lt;=59,"45-59",Table1[[#This Row],[Patient Age]]&lt;=74,"60-74",TRUE,"75+")</f>
        <v>60-74</v>
      </c>
      <c r="P7816" t="str" cm="1">
        <f t="array" ref="P7816">_xlfn.IFS(Table1[[#This Row],[Patient Waittime]]&lt;=15,"0-15",Table1[[#This Row],[Patient Waittime]]&lt;=30,"16-30",Table1[[#This Row],[Patient Waittime]]&lt;=45,"31-45",Table1[[#This Row],[Patient Waittime]]&lt;=60,"46-60",TRUE,"60+")</f>
        <v>31-45</v>
      </c>
      <c r="Q7816">
        <f>--(Table1[[#This Row],[Patient Waittime]]&lt;=30)</f>
        <v>0</v>
      </c>
      <c r="R7816">
        <f>--Table1[[#This Row],[Patient Admission Flag]]</f>
        <v>1</v>
      </c>
      <c r="S7816">
        <f>--AND(Table1[[#This Row],[WithinTarget]]=1,Table1[[#This Row],[Patient Satisfaction Score]]&gt;=7)</f>
        <v>0</v>
      </c>
      <c r="T7816" t="str">
        <f>IF(LEFT(Table1[[#This Row],[Patient Gender]],1)="F","Female","Male")</f>
        <v>Male</v>
      </c>
    </row>
    <row r="7817" spans="1:20" x14ac:dyDescent="0.3">
      <c r="A7817" t="s">
        <v>7921</v>
      </c>
      <c r="B7817" s="1">
        <v>45246.627083333333</v>
      </c>
      <c r="C7817" t="s">
        <v>9</v>
      </c>
      <c r="D7817">
        <v>41</v>
      </c>
      <c r="E7817" t="s">
        <v>22</v>
      </c>
      <c r="F7817" t="s">
        <v>15</v>
      </c>
      <c r="G7817" t="b">
        <v>1</v>
      </c>
      <c r="I7817">
        <v>39</v>
      </c>
      <c r="J7817" t="b">
        <v>1</v>
      </c>
      <c r="K7817">
        <f>YEAR(Table1[[#This Row],[Patient Admission Date]])</f>
        <v>2023</v>
      </c>
      <c r="L7817" t="str">
        <f>TEXT(Table1[[#This Row],[Patient Admission Date]],"mmm")</f>
        <v>Nov</v>
      </c>
      <c r="M7817" t="str">
        <f>TEXT(Table1[[#This Row],[Patient Admission Date]],"ddd")</f>
        <v>Thu</v>
      </c>
      <c r="N7817" t="str">
        <f>TEXT(INT(HOUR(Table1[[#This Row],[Patient Admission Date]])/3)*3,"00")&amp;"-"&amp;TEXT(INT(HOUR(Table1[[#This Row],[Patient Admission Date]])/3)*3+3,"00")</f>
        <v>15-18</v>
      </c>
      <c r="O7817" t="str" cm="1">
        <f t="array" ref="O7817">_xlfn.IFS(Table1[[#This Row],[Patient Age]]&lt;=14,"0-14",Table1[[#This Row],[Patient Age]]&lt;=29,"15-29",Table1[[#This Row],[Patient Age]]&lt;=44,"30-44",Table1[[#This Row],[Patient Age]]&lt;=59,"45-59",Table1[[#This Row],[Patient Age]]&lt;=74,"60-74",TRUE,"75+")</f>
        <v>30-44</v>
      </c>
      <c r="P7817" t="str" cm="1">
        <f t="array" ref="P7817">_xlfn.IFS(Table1[[#This Row],[Patient Waittime]]&lt;=15,"0-15",Table1[[#This Row],[Patient Waittime]]&lt;=30,"16-30",Table1[[#This Row],[Patient Waittime]]&lt;=45,"31-45",Table1[[#This Row],[Patient Waittime]]&lt;=60,"46-60",TRUE,"60+")</f>
        <v>31-45</v>
      </c>
      <c r="Q7817">
        <f>--(Table1[[#This Row],[Patient Waittime]]&lt;=30)</f>
        <v>0</v>
      </c>
      <c r="R7817">
        <f>--Table1[[#This Row],[Patient Admission Flag]]</f>
        <v>1</v>
      </c>
      <c r="S7817">
        <f>--AND(Table1[[#This Row],[WithinTarget]]=1,Table1[[#This Row],[Patient Satisfaction Score]]&gt;=7)</f>
        <v>0</v>
      </c>
      <c r="T7817" t="str">
        <f>IF(LEFT(Table1[[#This Row],[Patient Gender]],1)="F","Female","Male")</f>
        <v>Male</v>
      </c>
    </row>
    <row r="7818" spans="1:20" x14ac:dyDescent="0.3">
      <c r="A7818" t="s">
        <v>7922</v>
      </c>
      <c r="B7818" s="1">
        <v>45171.178472222222</v>
      </c>
      <c r="C7818" t="s">
        <v>9</v>
      </c>
      <c r="D7818">
        <v>77</v>
      </c>
      <c r="E7818" t="s">
        <v>22</v>
      </c>
      <c r="F7818" t="s">
        <v>15</v>
      </c>
      <c r="G7818" t="b">
        <v>1</v>
      </c>
      <c r="I7818">
        <v>11</v>
      </c>
      <c r="J7818" t="b">
        <v>1</v>
      </c>
      <c r="K7818">
        <f>YEAR(Table1[[#This Row],[Patient Admission Date]])</f>
        <v>2023</v>
      </c>
      <c r="L7818" t="str">
        <f>TEXT(Table1[[#This Row],[Patient Admission Date]],"mmm")</f>
        <v>Sep</v>
      </c>
      <c r="M7818" t="str">
        <f>TEXT(Table1[[#This Row],[Patient Admission Date]],"ddd")</f>
        <v>Sat</v>
      </c>
      <c r="N7818" t="str">
        <f>TEXT(INT(HOUR(Table1[[#This Row],[Patient Admission Date]])/3)*3,"00")&amp;"-"&amp;TEXT(INT(HOUR(Table1[[#This Row],[Patient Admission Date]])/3)*3+3,"00")</f>
        <v>03-06</v>
      </c>
      <c r="O7818" t="str" cm="1">
        <f t="array" ref="O7818">_xlfn.IFS(Table1[[#This Row],[Patient Age]]&lt;=14,"0-14",Table1[[#This Row],[Patient Age]]&lt;=29,"15-29",Table1[[#This Row],[Patient Age]]&lt;=44,"30-44",Table1[[#This Row],[Patient Age]]&lt;=59,"45-59",Table1[[#This Row],[Patient Age]]&lt;=74,"60-74",TRUE,"75+")</f>
        <v>75+</v>
      </c>
      <c r="P7818" t="str" cm="1">
        <f t="array" ref="P7818">_xlfn.IFS(Table1[[#This Row],[Patient Waittime]]&lt;=15,"0-15",Table1[[#This Row],[Patient Waittime]]&lt;=30,"16-30",Table1[[#This Row],[Patient Waittime]]&lt;=45,"31-45",Table1[[#This Row],[Patient Waittime]]&lt;=60,"46-60",TRUE,"60+")</f>
        <v>0-15</v>
      </c>
      <c r="Q7818">
        <f>--(Table1[[#This Row],[Patient Waittime]]&lt;=30)</f>
        <v>1</v>
      </c>
      <c r="R7818">
        <f>--Table1[[#This Row],[Patient Admission Flag]]</f>
        <v>1</v>
      </c>
      <c r="S7818">
        <f>--AND(Table1[[#This Row],[WithinTarget]]=1,Table1[[#This Row],[Patient Satisfaction Score]]&gt;=7)</f>
        <v>0</v>
      </c>
      <c r="T7818" t="str">
        <f>IF(LEFT(Table1[[#This Row],[Patient Gender]],1)="F","Female","Male")</f>
        <v>Male</v>
      </c>
    </row>
    <row r="7819" spans="1:20" x14ac:dyDescent="0.3">
      <c r="A7819" t="s">
        <v>7923</v>
      </c>
      <c r="B7819" s="1">
        <v>45437.982638888891</v>
      </c>
      <c r="C7819" t="s">
        <v>9</v>
      </c>
      <c r="D7819">
        <v>49</v>
      </c>
      <c r="E7819" t="s">
        <v>22</v>
      </c>
      <c r="F7819" t="s">
        <v>15</v>
      </c>
      <c r="G7819" t="b">
        <v>1</v>
      </c>
      <c r="I7819">
        <v>52</v>
      </c>
      <c r="J7819" t="b">
        <v>1</v>
      </c>
      <c r="K7819">
        <f>YEAR(Table1[[#This Row],[Patient Admission Date]])</f>
        <v>2024</v>
      </c>
      <c r="L7819" t="str">
        <f>TEXT(Table1[[#This Row],[Patient Admission Date]],"mmm")</f>
        <v>May</v>
      </c>
      <c r="M7819" t="str">
        <f>TEXT(Table1[[#This Row],[Patient Admission Date]],"ddd")</f>
        <v>Sat</v>
      </c>
      <c r="N7819" t="str">
        <f>TEXT(INT(HOUR(Table1[[#This Row],[Patient Admission Date]])/3)*3,"00")&amp;"-"&amp;TEXT(INT(HOUR(Table1[[#This Row],[Patient Admission Date]])/3)*3+3,"00")</f>
        <v>21-24</v>
      </c>
      <c r="O7819" t="str" cm="1">
        <f t="array" ref="O7819">_xlfn.IFS(Table1[[#This Row],[Patient Age]]&lt;=14,"0-14",Table1[[#This Row],[Patient Age]]&lt;=29,"15-29",Table1[[#This Row],[Patient Age]]&lt;=44,"30-44",Table1[[#This Row],[Patient Age]]&lt;=59,"45-59",Table1[[#This Row],[Patient Age]]&lt;=74,"60-74",TRUE,"75+")</f>
        <v>45-59</v>
      </c>
      <c r="P7819" t="str" cm="1">
        <f t="array" ref="P7819">_xlfn.IFS(Table1[[#This Row],[Patient Waittime]]&lt;=15,"0-15",Table1[[#This Row],[Patient Waittime]]&lt;=30,"16-30",Table1[[#This Row],[Patient Waittime]]&lt;=45,"31-45",Table1[[#This Row],[Patient Waittime]]&lt;=60,"46-60",TRUE,"60+")</f>
        <v>46-60</v>
      </c>
      <c r="Q7819">
        <f>--(Table1[[#This Row],[Patient Waittime]]&lt;=30)</f>
        <v>0</v>
      </c>
      <c r="R7819">
        <f>--Table1[[#This Row],[Patient Admission Flag]]</f>
        <v>1</v>
      </c>
      <c r="S7819">
        <f>--AND(Table1[[#This Row],[WithinTarget]]=1,Table1[[#This Row],[Patient Satisfaction Score]]&gt;=7)</f>
        <v>0</v>
      </c>
      <c r="T7819" t="str">
        <f>IF(LEFT(Table1[[#This Row],[Patient Gender]],1)="F","Female","Male")</f>
        <v>Male</v>
      </c>
    </row>
    <row r="7820" spans="1:20" x14ac:dyDescent="0.3">
      <c r="A7820" t="s">
        <v>7924</v>
      </c>
      <c r="B7820" s="1">
        <v>45274.252083333333</v>
      </c>
      <c r="C7820" t="s">
        <v>9</v>
      </c>
      <c r="D7820">
        <v>29</v>
      </c>
      <c r="E7820" t="s">
        <v>22</v>
      </c>
      <c r="F7820" t="s">
        <v>15</v>
      </c>
      <c r="G7820" t="b">
        <v>1</v>
      </c>
      <c r="I7820">
        <v>50</v>
      </c>
      <c r="J7820" t="b">
        <v>1</v>
      </c>
      <c r="K7820">
        <f>YEAR(Table1[[#This Row],[Patient Admission Date]])</f>
        <v>2023</v>
      </c>
      <c r="L7820" t="str">
        <f>TEXT(Table1[[#This Row],[Patient Admission Date]],"mmm")</f>
        <v>Dec</v>
      </c>
      <c r="M7820" t="str">
        <f>TEXT(Table1[[#This Row],[Patient Admission Date]],"ddd")</f>
        <v>Thu</v>
      </c>
      <c r="N7820" t="str">
        <f>TEXT(INT(HOUR(Table1[[#This Row],[Patient Admission Date]])/3)*3,"00")&amp;"-"&amp;TEXT(INT(HOUR(Table1[[#This Row],[Patient Admission Date]])/3)*3+3,"00")</f>
        <v>06-09</v>
      </c>
      <c r="O7820" t="str" cm="1">
        <f t="array" ref="O7820">_xlfn.IFS(Table1[[#This Row],[Patient Age]]&lt;=14,"0-14",Table1[[#This Row],[Patient Age]]&lt;=29,"15-29",Table1[[#This Row],[Patient Age]]&lt;=44,"30-44",Table1[[#This Row],[Patient Age]]&lt;=59,"45-59",Table1[[#This Row],[Patient Age]]&lt;=74,"60-74",TRUE,"75+")</f>
        <v>15-29</v>
      </c>
      <c r="P7820" t="str" cm="1">
        <f t="array" ref="P7820">_xlfn.IFS(Table1[[#This Row],[Patient Waittime]]&lt;=15,"0-15",Table1[[#This Row],[Patient Waittime]]&lt;=30,"16-30",Table1[[#This Row],[Patient Waittime]]&lt;=45,"31-45",Table1[[#This Row],[Patient Waittime]]&lt;=60,"46-60",TRUE,"60+")</f>
        <v>46-60</v>
      </c>
      <c r="Q7820">
        <f>--(Table1[[#This Row],[Patient Waittime]]&lt;=30)</f>
        <v>0</v>
      </c>
      <c r="R7820">
        <f>--Table1[[#This Row],[Patient Admission Flag]]</f>
        <v>1</v>
      </c>
      <c r="S7820">
        <f>--AND(Table1[[#This Row],[WithinTarget]]=1,Table1[[#This Row],[Patient Satisfaction Score]]&gt;=7)</f>
        <v>0</v>
      </c>
      <c r="T7820" t="str">
        <f>IF(LEFT(Table1[[#This Row],[Patient Gender]],1)="F","Female","Male")</f>
        <v>Male</v>
      </c>
    </row>
    <row r="7821" spans="1:20" x14ac:dyDescent="0.3">
      <c r="A7821" t="s">
        <v>7925</v>
      </c>
      <c r="B7821" s="1">
        <v>45431.37777777778</v>
      </c>
      <c r="C7821" t="s">
        <v>9</v>
      </c>
      <c r="D7821">
        <v>63</v>
      </c>
      <c r="E7821" t="s">
        <v>22</v>
      </c>
      <c r="F7821" t="s">
        <v>15</v>
      </c>
      <c r="G7821" t="b">
        <v>1</v>
      </c>
      <c r="I7821">
        <v>32</v>
      </c>
      <c r="J7821" t="b">
        <v>1</v>
      </c>
      <c r="K7821">
        <f>YEAR(Table1[[#This Row],[Patient Admission Date]])</f>
        <v>2024</v>
      </c>
      <c r="L7821" t="str">
        <f>TEXT(Table1[[#This Row],[Patient Admission Date]],"mmm")</f>
        <v>May</v>
      </c>
      <c r="M7821" t="str">
        <f>TEXT(Table1[[#This Row],[Patient Admission Date]],"ddd")</f>
        <v>Sun</v>
      </c>
      <c r="N7821" t="str">
        <f>TEXT(INT(HOUR(Table1[[#This Row],[Patient Admission Date]])/3)*3,"00")&amp;"-"&amp;TEXT(INT(HOUR(Table1[[#This Row],[Patient Admission Date]])/3)*3+3,"00")</f>
        <v>09-12</v>
      </c>
      <c r="O7821" t="str" cm="1">
        <f t="array" ref="O7821">_xlfn.IFS(Table1[[#This Row],[Patient Age]]&lt;=14,"0-14",Table1[[#This Row],[Patient Age]]&lt;=29,"15-29",Table1[[#This Row],[Patient Age]]&lt;=44,"30-44",Table1[[#This Row],[Patient Age]]&lt;=59,"45-59",Table1[[#This Row],[Patient Age]]&lt;=74,"60-74",TRUE,"75+")</f>
        <v>60-74</v>
      </c>
      <c r="P7821" t="str" cm="1">
        <f t="array" ref="P7821">_xlfn.IFS(Table1[[#This Row],[Patient Waittime]]&lt;=15,"0-15",Table1[[#This Row],[Patient Waittime]]&lt;=30,"16-30",Table1[[#This Row],[Patient Waittime]]&lt;=45,"31-45",Table1[[#This Row],[Patient Waittime]]&lt;=60,"46-60",TRUE,"60+")</f>
        <v>31-45</v>
      </c>
      <c r="Q7821">
        <f>--(Table1[[#This Row],[Patient Waittime]]&lt;=30)</f>
        <v>0</v>
      </c>
      <c r="R7821">
        <f>--Table1[[#This Row],[Patient Admission Flag]]</f>
        <v>1</v>
      </c>
      <c r="S7821">
        <f>--AND(Table1[[#This Row],[WithinTarget]]=1,Table1[[#This Row],[Patient Satisfaction Score]]&gt;=7)</f>
        <v>0</v>
      </c>
      <c r="T7821" t="str">
        <f>IF(LEFT(Table1[[#This Row],[Patient Gender]],1)="F","Female","Male")</f>
        <v>Male</v>
      </c>
    </row>
    <row r="7822" spans="1:20" x14ac:dyDescent="0.3">
      <c r="A7822" t="s">
        <v>7926</v>
      </c>
      <c r="B7822" s="1">
        <v>45271.427777777775</v>
      </c>
      <c r="C7822" t="s">
        <v>9</v>
      </c>
      <c r="D7822">
        <v>60</v>
      </c>
      <c r="E7822" t="s">
        <v>22</v>
      </c>
      <c r="F7822" t="s">
        <v>15</v>
      </c>
      <c r="G7822" t="b">
        <v>1</v>
      </c>
      <c r="I7822">
        <v>20</v>
      </c>
      <c r="J7822" t="b">
        <v>1</v>
      </c>
      <c r="K7822">
        <f>YEAR(Table1[[#This Row],[Patient Admission Date]])</f>
        <v>2023</v>
      </c>
      <c r="L7822" t="str">
        <f>TEXT(Table1[[#This Row],[Patient Admission Date]],"mmm")</f>
        <v>Dec</v>
      </c>
      <c r="M7822" t="str">
        <f>TEXT(Table1[[#This Row],[Patient Admission Date]],"ddd")</f>
        <v>Mon</v>
      </c>
      <c r="N7822" t="str">
        <f>TEXT(INT(HOUR(Table1[[#This Row],[Patient Admission Date]])/3)*3,"00")&amp;"-"&amp;TEXT(INT(HOUR(Table1[[#This Row],[Patient Admission Date]])/3)*3+3,"00")</f>
        <v>09-12</v>
      </c>
      <c r="O7822" t="str" cm="1">
        <f t="array" ref="O7822">_xlfn.IFS(Table1[[#This Row],[Patient Age]]&lt;=14,"0-14",Table1[[#This Row],[Patient Age]]&lt;=29,"15-29",Table1[[#This Row],[Patient Age]]&lt;=44,"30-44",Table1[[#This Row],[Patient Age]]&lt;=59,"45-59",Table1[[#This Row],[Patient Age]]&lt;=74,"60-74",TRUE,"75+")</f>
        <v>60-74</v>
      </c>
      <c r="P7822" t="str" cm="1">
        <f t="array" ref="P7822">_xlfn.IFS(Table1[[#This Row],[Patient Waittime]]&lt;=15,"0-15",Table1[[#This Row],[Patient Waittime]]&lt;=30,"16-30",Table1[[#This Row],[Patient Waittime]]&lt;=45,"31-45",Table1[[#This Row],[Patient Waittime]]&lt;=60,"46-60",TRUE,"60+")</f>
        <v>16-30</v>
      </c>
      <c r="Q7822">
        <f>--(Table1[[#This Row],[Patient Waittime]]&lt;=30)</f>
        <v>1</v>
      </c>
      <c r="R7822">
        <f>--Table1[[#This Row],[Patient Admission Flag]]</f>
        <v>1</v>
      </c>
      <c r="S7822">
        <f>--AND(Table1[[#This Row],[WithinTarget]]=1,Table1[[#This Row],[Patient Satisfaction Score]]&gt;=7)</f>
        <v>0</v>
      </c>
      <c r="T7822" t="str">
        <f>IF(LEFT(Table1[[#This Row],[Patient Gender]],1)="F","Female","Male")</f>
        <v>Male</v>
      </c>
    </row>
    <row r="7823" spans="1:20" x14ac:dyDescent="0.3">
      <c r="A7823" t="s">
        <v>7927</v>
      </c>
      <c r="B7823" s="1">
        <v>45056.168055555558</v>
      </c>
      <c r="C7823" t="s">
        <v>9</v>
      </c>
      <c r="D7823">
        <v>15</v>
      </c>
      <c r="E7823" t="s">
        <v>22</v>
      </c>
      <c r="F7823" t="s">
        <v>15</v>
      </c>
      <c r="G7823" t="b">
        <v>1</v>
      </c>
      <c r="I7823">
        <v>30</v>
      </c>
      <c r="J7823" t="b">
        <v>1</v>
      </c>
      <c r="K7823">
        <f>YEAR(Table1[[#This Row],[Patient Admission Date]])</f>
        <v>2023</v>
      </c>
      <c r="L7823" t="str">
        <f>TEXT(Table1[[#This Row],[Patient Admission Date]],"mmm")</f>
        <v>May</v>
      </c>
      <c r="M7823" t="str">
        <f>TEXT(Table1[[#This Row],[Patient Admission Date]],"ddd")</f>
        <v>Wed</v>
      </c>
      <c r="N7823" t="str">
        <f>TEXT(INT(HOUR(Table1[[#This Row],[Patient Admission Date]])/3)*3,"00")&amp;"-"&amp;TEXT(INT(HOUR(Table1[[#This Row],[Patient Admission Date]])/3)*3+3,"00")</f>
        <v>03-06</v>
      </c>
      <c r="O7823" t="str" cm="1">
        <f t="array" ref="O7823">_xlfn.IFS(Table1[[#This Row],[Patient Age]]&lt;=14,"0-14",Table1[[#This Row],[Patient Age]]&lt;=29,"15-29",Table1[[#This Row],[Patient Age]]&lt;=44,"30-44",Table1[[#This Row],[Patient Age]]&lt;=59,"45-59",Table1[[#This Row],[Patient Age]]&lt;=74,"60-74",TRUE,"75+")</f>
        <v>15-29</v>
      </c>
      <c r="P7823" t="str" cm="1">
        <f t="array" ref="P7823">_xlfn.IFS(Table1[[#This Row],[Patient Waittime]]&lt;=15,"0-15",Table1[[#This Row],[Patient Waittime]]&lt;=30,"16-30",Table1[[#This Row],[Patient Waittime]]&lt;=45,"31-45",Table1[[#This Row],[Patient Waittime]]&lt;=60,"46-60",TRUE,"60+")</f>
        <v>16-30</v>
      </c>
      <c r="Q7823">
        <f>--(Table1[[#This Row],[Patient Waittime]]&lt;=30)</f>
        <v>1</v>
      </c>
      <c r="R7823">
        <f>--Table1[[#This Row],[Patient Admission Flag]]</f>
        <v>1</v>
      </c>
      <c r="S7823">
        <f>--AND(Table1[[#This Row],[WithinTarget]]=1,Table1[[#This Row],[Patient Satisfaction Score]]&gt;=7)</f>
        <v>0</v>
      </c>
      <c r="T7823" t="str">
        <f>IF(LEFT(Table1[[#This Row],[Patient Gender]],1)="F","Female","Male")</f>
        <v>Male</v>
      </c>
    </row>
    <row r="7824" spans="1:20" x14ac:dyDescent="0.3">
      <c r="A7824" t="s">
        <v>7928</v>
      </c>
      <c r="B7824" s="1">
        <v>45028.316666666666</v>
      </c>
      <c r="C7824" t="s">
        <v>9</v>
      </c>
      <c r="D7824">
        <v>78</v>
      </c>
      <c r="E7824" t="s">
        <v>22</v>
      </c>
      <c r="F7824" t="s">
        <v>15</v>
      </c>
      <c r="G7824" t="b">
        <v>1</v>
      </c>
      <c r="I7824">
        <v>26</v>
      </c>
      <c r="J7824" t="b">
        <v>1</v>
      </c>
      <c r="K7824">
        <f>YEAR(Table1[[#This Row],[Patient Admission Date]])</f>
        <v>2023</v>
      </c>
      <c r="L7824" t="str">
        <f>TEXT(Table1[[#This Row],[Patient Admission Date]],"mmm")</f>
        <v>Apr</v>
      </c>
      <c r="M7824" t="str">
        <f>TEXT(Table1[[#This Row],[Patient Admission Date]],"ddd")</f>
        <v>Wed</v>
      </c>
      <c r="N7824" t="str">
        <f>TEXT(INT(HOUR(Table1[[#This Row],[Patient Admission Date]])/3)*3,"00")&amp;"-"&amp;TEXT(INT(HOUR(Table1[[#This Row],[Patient Admission Date]])/3)*3+3,"00")</f>
        <v>06-09</v>
      </c>
      <c r="O7824" t="str" cm="1">
        <f t="array" ref="O7824">_xlfn.IFS(Table1[[#This Row],[Patient Age]]&lt;=14,"0-14",Table1[[#This Row],[Patient Age]]&lt;=29,"15-29",Table1[[#This Row],[Patient Age]]&lt;=44,"30-44",Table1[[#This Row],[Patient Age]]&lt;=59,"45-59",Table1[[#This Row],[Patient Age]]&lt;=74,"60-74",TRUE,"75+")</f>
        <v>75+</v>
      </c>
      <c r="P7824" t="str" cm="1">
        <f t="array" ref="P7824">_xlfn.IFS(Table1[[#This Row],[Patient Waittime]]&lt;=15,"0-15",Table1[[#This Row],[Patient Waittime]]&lt;=30,"16-30",Table1[[#This Row],[Patient Waittime]]&lt;=45,"31-45",Table1[[#This Row],[Patient Waittime]]&lt;=60,"46-60",TRUE,"60+")</f>
        <v>16-30</v>
      </c>
      <c r="Q7824">
        <f>--(Table1[[#This Row],[Patient Waittime]]&lt;=30)</f>
        <v>1</v>
      </c>
      <c r="R7824">
        <f>--Table1[[#This Row],[Patient Admission Flag]]</f>
        <v>1</v>
      </c>
      <c r="S7824">
        <f>--AND(Table1[[#This Row],[WithinTarget]]=1,Table1[[#This Row],[Patient Satisfaction Score]]&gt;=7)</f>
        <v>0</v>
      </c>
      <c r="T7824" t="str">
        <f>IF(LEFT(Table1[[#This Row],[Patient Gender]],1)="F","Female","Male")</f>
        <v>Male</v>
      </c>
    </row>
    <row r="7825" spans="1:20" x14ac:dyDescent="0.3">
      <c r="A7825" t="s">
        <v>7929</v>
      </c>
      <c r="B7825" s="1">
        <v>45177.445138888892</v>
      </c>
      <c r="C7825" t="s">
        <v>9</v>
      </c>
      <c r="D7825">
        <v>31</v>
      </c>
      <c r="E7825" t="s">
        <v>22</v>
      </c>
      <c r="F7825" t="s">
        <v>15</v>
      </c>
      <c r="G7825" t="b">
        <v>1</v>
      </c>
      <c r="I7825">
        <v>14</v>
      </c>
      <c r="J7825" t="b">
        <v>1</v>
      </c>
      <c r="K7825">
        <f>YEAR(Table1[[#This Row],[Patient Admission Date]])</f>
        <v>2023</v>
      </c>
      <c r="L7825" t="str">
        <f>TEXT(Table1[[#This Row],[Patient Admission Date]],"mmm")</f>
        <v>Sep</v>
      </c>
      <c r="M7825" t="str">
        <f>TEXT(Table1[[#This Row],[Patient Admission Date]],"ddd")</f>
        <v>Fri</v>
      </c>
      <c r="N7825" t="str">
        <f>TEXT(INT(HOUR(Table1[[#This Row],[Patient Admission Date]])/3)*3,"00")&amp;"-"&amp;TEXT(INT(HOUR(Table1[[#This Row],[Patient Admission Date]])/3)*3+3,"00")</f>
        <v>09-12</v>
      </c>
      <c r="O7825" t="str" cm="1">
        <f t="array" ref="O7825">_xlfn.IFS(Table1[[#This Row],[Patient Age]]&lt;=14,"0-14",Table1[[#This Row],[Patient Age]]&lt;=29,"15-29",Table1[[#This Row],[Patient Age]]&lt;=44,"30-44",Table1[[#This Row],[Patient Age]]&lt;=59,"45-59",Table1[[#This Row],[Patient Age]]&lt;=74,"60-74",TRUE,"75+")</f>
        <v>30-44</v>
      </c>
      <c r="P7825" t="str" cm="1">
        <f t="array" ref="P7825">_xlfn.IFS(Table1[[#This Row],[Patient Waittime]]&lt;=15,"0-15",Table1[[#This Row],[Patient Waittime]]&lt;=30,"16-30",Table1[[#This Row],[Patient Waittime]]&lt;=45,"31-45",Table1[[#This Row],[Patient Waittime]]&lt;=60,"46-60",TRUE,"60+")</f>
        <v>0-15</v>
      </c>
      <c r="Q7825">
        <f>--(Table1[[#This Row],[Patient Waittime]]&lt;=30)</f>
        <v>1</v>
      </c>
      <c r="R7825">
        <f>--Table1[[#This Row],[Patient Admission Flag]]</f>
        <v>1</v>
      </c>
      <c r="S7825">
        <f>--AND(Table1[[#This Row],[WithinTarget]]=1,Table1[[#This Row],[Patient Satisfaction Score]]&gt;=7)</f>
        <v>0</v>
      </c>
      <c r="T7825" t="str">
        <f>IF(LEFT(Table1[[#This Row],[Patient Gender]],1)="F","Female","Male")</f>
        <v>Male</v>
      </c>
    </row>
    <row r="7826" spans="1:20" x14ac:dyDescent="0.3">
      <c r="A7826" t="s">
        <v>7930</v>
      </c>
      <c r="B7826" s="1">
        <v>45333.900694444441</v>
      </c>
      <c r="C7826" t="s">
        <v>9</v>
      </c>
      <c r="D7826">
        <v>38</v>
      </c>
      <c r="E7826" t="s">
        <v>22</v>
      </c>
      <c r="F7826" t="s">
        <v>15</v>
      </c>
      <c r="G7826" t="b">
        <v>1</v>
      </c>
      <c r="I7826">
        <v>35</v>
      </c>
      <c r="J7826" t="b">
        <v>1</v>
      </c>
      <c r="K7826">
        <f>YEAR(Table1[[#This Row],[Patient Admission Date]])</f>
        <v>2024</v>
      </c>
      <c r="L7826" t="str">
        <f>TEXT(Table1[[#This Row],[Patient Admission Date]],"mmm")</f>
        <v>Feb</v>
      </c>
      <c r="M7826" t="str">
        <f>TEXT(Table1[[#This Row],[Patient Admission Date]],"ddd")</f>
        <v>Sun</v>
      </c>
      <c r="N7826" t="str">
        <f>TEXT(INT(HOUR(Table1[[#This Row],[Patient Admission Date]])/3)*3,"00")&amp;"-"&amp;TEXT(INT(HOUR(Table1[[#This Row],[Patient Admission Date]])/3)*3+3,"00")</f>
        <v>21-24</v>
      </c>
      <c r="O7826" t="str" cm="1">
        <f t="array" ref="O7826">_xlfn.IFS(Table1[[#This Row],[Patient Age]]&lt;=14,"0-14",Table1[[#This Row],[Patient Age]]&lt;=29,"15-29",Table1[[#This Row],[Patient Age]]&lt;=44,"30-44",Table1[[#This Row],[Patient Age]]&lt;=59,"45-59",Table1[[#This Row],[Patient Age]]&lt;=74,"60-74",TRUE,"75+")</f>
        <v>30-44</v>
      </c>
      <c r="P7826" t="str" cm="1">
        <f t="array" ref="P7826">_xlfn.IFS(Table1[[#This Row],[Patient Waittime]]&lt;=15,"0-15",Table1[[#This Row],[Patient Waittime]]&lt;=30,"16-30",Table1[[#This Row],[Patient Waittime]]&lt;=45,"31-45",Table1[[#This Row],[Patient Waittime]]&lt;=60,"46-60",TRUE,"60+")</f>
        <v>31-45</v>
      </c>
      <c r="Q7826">
        <f>--(Table1[[#This Row],[Patient Waittime]]&lt;=30)</f>
        <v>0</v>
      </c>
      <c r="R7826">
        <f>--Table1[[#This Row],[Patient Admission Flag]]</f>
        <v>1</v>
      </c>
      <c r="S7826">
        <f>--AND(Table1[[#This Row],[WithinTarget]]=1,Table1[[#This Row],[Patient Satisfaction Score]]&gt;=7)</f>
        <v>0</v>
      </c>
      <c r="T7826" t="str">
        <f>IF(LEFT(Table1[[#This Row],[Patient Gender]],1)="F","Female","Male")</f>
        <v>Male</v>
      </c>
    </row>
    <row r="7827" spans="1:20" x14ac:dyDescent="0.3">
      <c r="A7827" t="s">
        <v>7931</v>
      </c>
      <c r="B7827" s="1">
        <v>45166.672222222223</v>
      </c>
      <c r="C7827" t="s">
        <v>9</v>
      </c>
      <c r="D7827">
        <v>39</v>
      </c>
      <c r="E7827" t="s">
        <v>22</v>
      </c>
      <c r="F7827" t="s">
        <v>15</v>
      </c>
      <c r="G7827" t="b">
        <v>1</v>
      </c>
      <c r="I7827">
        <v>47</v>
      </c>
      <c r="J7827" t="b">
        <v>1</v>
      </c>
      <c r="K7827">
        <f>YEAR(Table1[[#This Row],[Patient Admission Date]])</f>
        <v>2023</v>
      </c>
      <c r="L7827" t="str">
        <f>TEXT(Table1[[#This Row],[Patient Admission Date]],"mmm")</f>
        <v>Aug</v>
      </c>
      <c r="M7827" t="str">
        <f>TEXT(Table1[[#This Row],[Patient Admission Date]],"ddd")</f>
        <v>Mon</v>
      </c>
      <c r="N7827" t="str">
        <f>TEXT(INT(HOUR(Table1[[#This Row],[Patient Admission Date]])/3)*3,"00")&amp;"-"&amp;TEXT(INT(HOUR(Table1[[#This Row],[Patient Admission Date]])/3)*3+3,"00")</f>
        <v>15-18</v>
      </c>
      <c r="O7827" t="str" cm="1">
        <f t="array" ref="O7827">_xlfn.IFS(Table1[[#This Row],[Patient Age]]&lt;=14,"0-14",Table1[[#This Row],[Patient Age]]&lt;=29,"15-29",Table1[[#This Row],[Patient Age]]&lt;=44,"30-44",Table1[[#This Row],[Patient Age]]&lt;=59,"45-59",Table1[[#This Row],[Patient Age]]&lt;=74,"60-74",TRUE,"75+")</f>
        <v>30-44</v>
      </c>
      <c r="P7827" t="str" cm="1">
        <f t="array" ref="P7827">_xlfn.IFS(Table1[[#This Row],[Patient Waittime]]&lt;=15,"0-15",Table1[[#This Row],[Patient Waittime]]&lt;=30,"16-30",Table1[[#This Row],[Patient Waittime]]&lt;=45,"31-45",Table1[[#This Row],[Patient Waittime]]&lt;=60,"46-60",TRUE,"60+")</f>
        <v>46-60</v>
      </c>
      <c r="Q7827">
        <f>--(Table1[[#This Row],[Patient Waittime]]&lt;=30)</f>
        <v>0</v>
      </c>
      <c r="R7827">
        <f>--Table1[[#This Row],[Patient Admission Flag]]</f>
        <v>1</v>
      </c>
      <c r="S7827">
        <f>--AND(Table1[[#This Row],[WithinTarget]]=1,Table1[[#This Row],[Patient Satisfaction Score]]&gt;=7)</f>
        <v>0</v>
      </c>
      <c r="T7827" t="str">
        <f>IF(LEFT(Table1[[#This Row],[Patient Gender]],1)="F","Female","Male")</f>
        <v>Male</v>
      </c>
    </row>
    <row r="7828" spans="1:20" x14ac:dyDescent="0.3">
      <c r="A7828" t="s">
        <v>7932</v>
      </c>
      <c r="B7828" s="1">
        <v>45037.936111111114</v>
      </c>
      <c r="C7828" t="s">
        <v>9</v>
      </c>
      <c r="D7828">
        <v>75</v>
      </c>
      <c r="E7828" t="s">
        <v>22</v>
      </c>
      <c r="F7828" t="s">
        <v>15</v>
      </c>
      <c r="G7828" t="b">
        <v>1</v>
      </c>
      <c r="I7828">
        <v>34</v>
      </c>
      <c r="J7828" t="b">
        <v>1</v>
      </c>
      <c r="K7828">
        <f>YEAR(Table1[[#This Row],[Patient Admission Date]])</f>
        <v>2023</v>
      </c>
      <c r="L7828" t="str">
        <f>TEXT(Table1[[#This Row],[Patient Admission Date]],"mmm")</f>
        <v>Apr</v>
      </c>
      <c r="M7828" t="str">
        <f>TEXT(Table1[[#This Row],[Patient Admission Date]],"ddd")</f>
        <v>Fri</v>
      </c>
      <c r="N7828" t="str">
        <f>TEXT(INT(HOUR(Table1[[#This Row],[Patient Admission Date]])/3)*3,"00")&amp;"-"&amp;TEXT(INT(HOUR(Table1[[#This Row],[Patient Admission Date]])/3)*3+3,"00")</f>
        <v>21-24</v>
      </c>
      <c r="O7828" t="str" cm="1">
        <f t="array" ref="O7828">_xlfn.IFS(Table1[[#This Row],[Patient Age]]&lt;=14,"0-14",Table1[[#This Row],[Patient Age]]&lt;=29,"15-29",Table1[[#This Row],[Patient Age]]&lt;=44,"30-44",Table1[[#This Row],[Patient Age]]&lt;=59,"45-59",Table1[[#This Row],[Patient Age]]&lt;=74,"60-74",TRUE,"75+")</f>
        <v>75+</v>
      </c>
      <c r="P7828" t="str" cm="1">
        <f t="array" ref="P7828">_xlfn.IFS(Table1[[#This Row],[Patient Waittime]]&lt;=15,"0-15",Table1[[#This Row],[Patient Waittime]]&lt;=30,"16-30",Table1[[#This Row],[Patient Waittime]]&lt;=45,"31-45",Table1[[#This Row],[Patient Waittime]]&lt;=60,"46-60",TRUE,"60+")</f>
        <v>31-45</v>
      </c>
      <c r="Q7828">
        <f>--(Table1[[#This Row],[Patient Waittime]]&lt;=30)</f>
        <v>0</v>
      </c>
      <c r="R7828">
        <f>--Table1[[#This Row],[Patient Admission Flag]]</f>
        <v>1</v>
      </c>
      <c r="S7828">
        <f>--AND(Table1[[#This Row],[WithinTarget]]=1,Table1[[#This Row],[Patient Satisfaction Score]]&gt;=7)</f>
        <v>0</v>
      </c>
      <c r="T7828" t="str">
        <f>IF(LEFT(Table1[[#This Row],[Patient Gender]],1)="F","Female","Male")</f>
        <v>Male</v>
      </c>
    </row>
    <row r="7829" spans="1:20" x14ac:dyDescent="0.3">
      <c r="A7829" t="s">
        <v>7933</v>
      </c>
      <c r="B7829" s="1">
        <v>45215.270833333336</v>
      </c>
      <c r="C7829" t="s">
        <v>9</v>
      </c>
      <c r="D7829">
        <v>62</v>
      </c>
      <c r="E7829" t="s">
        <v>22</v>
      </c>
      <c r="F7829" t="s">
        <v>15</v>
      </c>
      <c r="G7829" t="b">
        <v>1</v>
      </c>
      <c r="I7829">
        <v>39</v>
      </c>
      <c r="J7829" t="b">
        <v>1</v>
      </c>
      <c r="K7829">
        <f>YEAR(Table1[[#This Row],[Patient Admission Date]])</f>
        <v>2023</v>
      </c>
      <c r="L7829" t="str">
        <f>TEXT(Table1[[#This Row],[Patient Admission Date]],"mmm")</f>
        <v>Oct</v>
      </c>
      <c r="M7829" t="str">
        <f>TEXT(Table1[[#This Row],[Patient Admission Date]],"ddd")</f>
        <v>Mon</v>
      </c>
      <c r="N7829" t="str">
        <f>TEXT(INT(HOUR(Table1[[#This Row],[Patient Admission Date]])/3)*3,"00")&amp;"-"&amp;TEXT(INT(HOUR(Table1[[#This Row],[Patient Admission Date]])/3)*3+3,"00")</f>
        <v>06-09</v>
      </c>
      <c r="O7829" t="str" cm="1">
        <f t="array" ref="O7829">_xlfn.IFS(Table1[[#This Row],[Patient Age]]&lt;=14,"0-14",Table1[[#This Row],[Patient Age]]&lt;=29,"15-29",Table1[[#This Row],[Patient Age]]&lt;=44,"30-44",Table1[[#This Row],[Patient Age]]&lt;=59,"45-59",Table1[[#This Row],[Patient Age]]&lt;=74,"60-74",TRUE,"75+")</f>
        <v>60-74</v>
      </c>
      <c r="P7829" t="str" cm="1">
        <f t="array" ref="P7829">_xlfn.IFS(Table1[[#This Row],[Patient Waittime]]&lt;=15,"0-15",Table1[[#This Row],[Patient Waittime]]&lt;=30,"16-30",Table1[[#This Row],[Patient Waittime]]&lt;=45,"31-45",Table1[[#This Row],[Patient Waittime]]&lt;=60,"46-60",TRUE,"60+")</f>
        <v>31-45</v>
      </c>
      <c r="Q7829">
        <f>--(Table1[[#This Row],[Patient Waittime]]&lt;=30)</f>
        <v>0</v>
      </c>
      <c r="R7829">
        <f>--Table1[[#This Row],[Patient Admission Flag]]</f>
        <v>1</v>
      </c>
      <c r="S7829">
        <f>--AND(Table1[[#This Row],[WithinTarget]]=1,Table1[[#This Row],[Patient Satisfaction Score]]&gt;=7)</f>
        <v>0</v>
      </c>
      <c r="T7829" t="str">
        <f>IF(LEFT(Table1[[#This Row],[Patient Gender]],1)="F","Female","Male")</f>
        <v>Male</v>
      </c>
    </row>
    <row r="7830" spans="1:20" x14ac:dyDescent="0.3">
      <c r="A7830" t="s">
        <v>7934</v>
      </c>
      <c r="B7830" s="1">
        <v>45535.129861111112</v>
      </c>
      <c r="C7830" t="s">
        <v>9</v>
      </c>
      <c r="D7830">
        <v>51</v>
      </c>
      <c r="E7830" t="s">
        <v>22</v>
      </c>
      <c r="F7830" t="s">
        <v>15</v>
      </c>
      <c r="G7830" t="b">
        <v>1</v>
      </c>
      <c r="I7830">
        <v>35</v>
      </c>
      <c r="J7830" t="b">
        <v>1</v>
      </c>
      <c r="K7830">
        <f>YEAR(Table1[[#This Row],[Patient Admission Date]])</f>
        <v>2024</v>
      </c>
      <c r="L7830" t="str">
        <f>TEXT(Table1[[#This Row],[Patient Admission Date]],"mmm")</f>
        <v>Aug</v>
      </c>
      <c r="M7830" t="str">
        <f>TEXT(Table1[[#This Row],[Patient Admission Date]],"ddd")</f>
        <v>Sat</v>
      </c>
      <c r="N7830" t="str">
        <f>TEXT(INT(HOUR(Table1[[#This Row],[Patient Admission Date]])/3)*3,"00")&amp;"-"&amp;TEXT(INT(HOUR(Table1[[#This Row],[Patient Admission Date]])/3)*3+3,"00")</f>
        <v>03-06</v>
      </c>
      <c r="O7830" t="str" cm="1">
        <f t="array" ref="O7830">_xlfn.IFS(Table1[[#This Row],[Patient Age]]&lt;=14,"0-14",Table1[[#This Row],[Patient Age]]&lt;=29,"15-29",Table1[[#This Row],[Patient Age]]&lt;=44,"30-44",Table1[[#This Row],[Patient Age]]&lt;=59,"45-59",Table1[[#This Row],[Patient Age]]&lt;=74,"60-74",TRUE,"75+")</f>
        <v>45-59</v>
      </c>
      <c r="P7830" t="str" cm="1">
        <f t="array" ref="P7830">_xlfn.IFS(Table1[[#This Row],[Patient Waittime]]&lt;=15,"0-15",Table1[[#This Row],[Patient Waittime]]&lt;=30,"16-30",Table1[[#This Row],[Patient Waittime]]&lt;=45,"31-45",Table1[[#This Row],[Patient Waittime]]&lt;=60,"46-60",TRUE,"60+")</f>
        <v>31-45</v>
      </c>
      <c r="Q7830">
        <f>--(Table1[[#This Row],[Patient Waittime]]&lt;=30)</f>
        <v>0</v>
      </c>
      <c r="R7830">
        <f>--Table1[[#This Row],[Patient Admission Flag]]</f>
        <v>1</v>
      </c>
      <c r="S7830">
        <f>--AND(Table1[[#This Row],[WithinTarget]]=1,Table1[[#This Row],[Patient Satisfaction Score]]&gt;=7)</f>
        <v>0</v>
      </c>
      <c r="T7830" t="str">
        <f>IF(LEFT(Table1[[#This Row],[Patient Gender]],1)="F","Female","Male")</f>
        <v>Male</v>
      </c>
    </row>
    <row r="7831" spans="1:20" x14ac:dyDescent="0.3">
      <c r="A7831" t="s">
        <v>7935</v>
      </c>
      <c r="B7831" s="1">
        <v>45582.492361111108</v>
      </c>
      <c r="C7831" t="s">
        <v>9</v>
      </c>
      <c r="D7831">
        <v>46</v>
      </c>
      <c r="E7831" t="s">
        <v>22</v>
      </c>
      <c r="F7831" t="s">
        <v>15</v>
      </c>
      <c r="G7831" t="b">
        <v>1</v>
      </c>
      <c r="I7831">
        <v>20</v>
      </c>
      <c r="J7831" t="b">
        <v>1</v>
      </c>
      <c r="K7831">
        <f>YEAR(Table1[[#This Row],[Patient Admission Date]])</f>
        <v>2024</v>
      </c>
      <c r="L7831" t="str">
        <f>TEXT(Table1[[#This Row],[Patient Admission Date]],"mmm")</f>
        <v>Oct</v>
      </c>
      <c r="M7831" t="str">
        <f>TEXT(Table1[[#This Row],[Patient Admission Date]],"ddd")</f>
        <v>Thu</v>
      </c>
      <c r="N7831" t="str">
        <f>TEXT(INT(HOUR(Table1[[#This Row],[Patient Admission Date]])/3)*3,"00")&amp;"-"&amp;TEXT(INT(HOUR(Table1[[#This Row],[Patient Admission Date]])/3)*3+3,"00")</f>
        <v>09-12</v>
      </c>
      <c r="O7831" t="str" cm="1">
        <f t="array" ref="O7831">_xlfn.IFS(Table1[[#This Row],[Patient Age]]&lt;=14,"0-14",Table1[[#This Row],[Patient Age]]&lt;=29,"15-29",Table1[[#This Row],[Patient Age]]&lt;=44,"30-44",Table1[[#This Row],[Patient Age]]&lt;=59,"45-59",Table1[[#This Row],[Patient Age]]&lt;=74,"60-74",TRUE,"75+")</f>
        <v>45-59</v>
      </c>
      <c r="P7831" t="str" cm="1">
        <f t="array" ref="P7831">_xlfn.IFS(Table1[[#This Row],[Patient Waittime]]&lt;=15,"0-15",Table1[[#This Row],[Patient Waittime]]&lt;=30,"16-30",Table1[[#This Row],[Patient Waittime]]&lt;=45,"31-45",Table1[[#This Row],[Patient Waittime]]&lt;=60,"46-60",TRUE,"60+")</f>
        <v>16-30</v>
      </c>
      <c r="Q7831">
        <f>--(Table1[[#This Row],[Patient Waittime]]&lt;=30)</f>
        <v>1</v>
      </c>
      <c r="R7831">
        <f>--Table1[[#This Row],[Patient Admission Flag]]</f>
        <v>1</v>
      </c>
      <c r="S7831">
        <f>--AND(Table1[[#This Row],[WithinTarget]]=1,Table1[[#This Row],[Patient Satisfaction Score]]&gt;=7)</f>
        <v>0</v>
      </c>
      <c r="T7831" t="str">
        <f>IF(LEFT(Table1[[#This Row],[Patient Gender]],1)="F","Female","Male")</f>
        <v>Male</v>
      </c>
    </row>
    <row r="7832" spans="1:20" x14ac:dyDescent="0.3">
      <c r="A7832" t="s">
        <v>7936</v>
      </c>
      <c r="B7832" s="1">
        <v>45165.781944444447</v>
      </c>
      <c r="C7832" t="s">
        <v>9</v>
      </c>
      <c r="D7832">
        <v>77</v>
      </c>
      <c r="E7832" t="s">
        <v>22</v>
      </c>
      <c r="F7832" t="s">
        <v>15</v>
      </c>
      <c r="G7832" t="b">
        <v>1</v>
      </c>
      <c r="I7832">
        <v>57</v>
      </c>
      <c r="J7832" t="b">
        <v>1</v>
      </c>
      <c r="K7832">
        <f>YEAR(Table1[[#This Row],[Patient Admission Date]])</f>
        <v>2023</v>
      </c>
      <c r="L7832" t="str">
        <f>TEXT(Table1[[#This Row],[Patient Admission Date]],"mmm")</f>
        <v>Aug</v>
      </c>
      <c r="M7832" t="str">
        <f>TEXT(Table1[[#This Row],[Patient Admission Date]],"ddd")</f>
        <v>Sun</v>
      </c>
      <c r="N7832" t="str">
        <f>TEXT(INT(HOUR(Table1[[#This Row],[Patient Admission Date]])/3)*3,"00")&amp;"-"&amp;TEXT(INT(HOUR(Table1[[#This Row],[Patient Admission Date]])/3)*3+3,"00")</f>
        <v>18-21</v>
      </c>
      <c r="O7832" t="str" cm="1">
        <f t="array" ref="O7832">_xlfn.IFS(Table1[[#This Row],[Patient Age]]&lt;=14,"0-14",Table1[[#This Row],[Patient Age]]&lt;=29,"15-29",Table1[[#This Row],[Patient Age]]&lt;=44,"30-44",Table1[[#This Row],[Patient Age]]&lt;=59,"45-59",Table1[[#This Row],[Patient Age]]&lt;=74,"60-74",TRUE,"75+")</f>
        <v>75+</v>
      </c>
      <c r="P7832" t="str" cm="1">
        <f t="array" ref="P7832">_xlfn.IFS(Table1[[#This Row],[Patient Waittime]]&lt;=15,"0-15",Table1[[#This Row],[Patient Waittime]]&lt;=30,"16-30",Table1[[#This Row],[Patient Waittime]]&lt;=45,"31-45",Table1[[#This Row],[Patient Waittime]]&lt;=60,"46-60",TRUE,"60+")</f>
        <v>46-60</v>
      </c>
      <c r="Q7832">
        <f>--(Table1[[#This Row],[Patient Waittime]]&lt;=30)</f>
        <v>0</v>
      </c>
      <c r="R7832">
        <f>--Table1[[#This Row],[Patient Admission Flag]]</f>
        <v>1</v>
      </c>
      <c r="S7832">
        <f>--AND(Table1[[#This Row],[WithinTarget]]=1,Table1[[#This Row],[Patient Satisfaction Score]]&gt;=7)</f>
        <v>0</v>
      </c>
      <c r="T7832" t="str">
        <f>IF(LEFT(Table1[[#This Row],[Patient Gender]],1)="F","Female","Male")</f>
        <v>Male</v>
      </c>
    </row>
    <row r="7833" spans="1:20" x14ac:dyDescent="0.3">
      <c r="A7833" t="s">
        <v>7937</v>
      </c>
      <c r="B7833" s="1">
        <v>45168.384722222225</v>
      </c>
      <c r="C7833" t="s">
        <v>9</v>
      </c>
      <c r="D7833">
        <v>8</v>
      </c>
      <c r="E7833" t="s">
        <v>22</v>
      </c>
      <c r="F7833" t="s">
        <v>15</v>
      </c>
      <c r="G7833" t="b">
        <v>1</v>
      </c>
      <c r="I7833">
        <v>39</v>
      </c>
      <c r="J7833" t="b">
        <v>1</v>
      </c>
      <c r="K7833">
        <f>YEAR(Table1[[#This Row],[Patient Admission Date]])</f>
        <v>2023</v>
      </c>
      <c r="L7833" t="str">
        <f>TEXT(Table1[[#This Row],[Patient Admission Date]],"mmm")</f>
        <v>Aug</v>
      </c>
      <c r="M7833" t="str">
        <f>TEXT(Table1[[#This Row],[Patient Admission Date]],"ddd")</f>
        <v>Wed</v>
      </c>
      <c r="N7833" t="str">
        <f>TEXT(INT(HOUR(Table1[[#This Row],[Patient Admission Date]])/3)*3,"00")&amp;"-"&amp;TEXT(INT(HOUR(Table1[[#This Row],[Patient Admission Date]])/3)*3+3,"00")</f>
        <v>09-12</v>
      </c>
      <c r="O7833" t="str" cm="1">
        <f t="array" ref="O7833">_xlfn.IFS(Table1[[#This Row],[Patient Age]]&lt;=14,"0-14",Table1[[#This Row],[Patient Age]]&lt;=29,"15-29",Table1[[#This Row],[Patient Age]]&lt;=44,"30-44",Table1[[#This Row],[Patient Age]]&lt;=59,"45-59",Table1[[#This Row],[Patient Age]]&lt;=74,"60-74",TRUE,"75+")</f>
        <v>0-14</v>
      </c>
      <c r="P7833" t="str" cm="1">
        <f t="array" ref="P7833">_xlfn.IFS(Table1[[#This Row],[Patient Waittime]]&lt;=15,"0-15",Table1[[#This Row],[Patient Waittime]]&lt;=30,"16-30",Table1[[#This Row],[Patient Waittime]]&lt;=45,"31-45",Table1[[#This Row],[Patient Waittime]]&lt;=60,"46-60",TRUE,"60+")</f>
        <v>31-45</v>
      </c>
      <c r="Q7833">
        <f>--(Table1[[#This Row],[Patient Waittime]]&lt;=30)</f>
        <v>0</v>
      </c>
      <c r="R7833">
        <f>--Table1[[#This Row],[Patient Admission Flag]]</f>
        <v>1</v>
      </c>
      <c r="S7833">
        <f>--AND(Table1[[#This Row],[WithinTarget]]=1,Table1[[#This Row],[Patient Satisfaction Score]]&gt;=7)</f>
        <v>0</v>
      </c>
      <c r="T7833" t="str">
        <f>IF(LEFT(Table1[[#This Row],[Patient Gender]],1)="F","Female","Male")</f>
        <v>Male</v>
      </c>
    </row>
    <row r="7834" spans="1:20" x14ac:dyDescent="0.3">
      <c r="A7834" t="s">
        <v>7938</v>
      </c>
      <c r="B7834" s="1">
        <v>45321.765972222223</v>
      </c>
      <c r="C7834" t="s">
        <v>9</v>
      </c>
      <c r="D7834">
        <v>72</v>
      </c>
      <c r="E7834" t="s">
        <v>22</v>
      </c>
      <c r="F7834" t="s">
        <v>15</v>
      </c>
      <c r="G7834" t="b">
        <v>1</v>
      </c>
      <c r="I7834">
        <v>12</v>
      </c>
      <c r="J7834" t="b">
        <v>1</v>
      </c>
      <c r="K7834">
        <f>YEAR(Table1[[#This Row],[Patient Admission Date]])</f>
        <v>2024</v>
      </c>
      <c r="L7834" t="str">
        <f>TEXT(Table1[[#This Row],[Patient Admission Date]],"mmm")</f>
        <v>Jan</v>
      </c>
      <c r="M7834" t="str">
        <f>TEXT(Table1[[#This Row],[Patient Admission Date]],"ddd")</f>
        <v>Tue</v>
      </c>
      <c r="N7834" t="str">
        <f>TEXT(INT(HOUR(Table1[[#This Row],[Patient Admission Date]])/3)*3,"00")&amp;"-"&amp;TEXT(INT(HOUR(Table1[[#This Row],[Patient Admission Date]])/3)*3+3,"00")</f>
        <v>18-21</v>
      </c>
      <c r="O7834" t="str" cm="1">
        <f t="array" ref="O7834">_xlfn.IFS(Table1[[#This Row],[Patient Age]]&lt;=14,"0-14",Table1[[#This Row],[Patient Age]]&lt;=29,"15-29",Table1[[#This Row],[Patient Age]]&lt;=44,"30-44",Table1[[#This Row],[Patient Age]]&lt;=59,"45-59",Table1[[#This Row],[Patient Age]]&lt;=74,"60-74",TRUE,"75+")</f>
        <v>60-74</v>
      </c>
      <c r="P7834" t="str" cm="1">
        <f t="array" ref="P7834">_xlfn.IFS(Table1[[#This Row],[Patient Waittime]]&lt;=15,"0-15",Table1[[#This Row],[Patient Waittime]]&lt;=30,"16-30",Table1[[#This Row],[Patient Waittime]]&lt;=45,"31-45",Table1[[#This Row],[Patient Waittime]]&lt;=60,"46-60",TRUE,"60+")</f>
        <v>0-15</v>
      </c>
      <c r="Q7834">
        <f>--(Table1[[#This Row],[Patient Waittime]]&lt;=30)</f>
        <v>1</v>
      </c>
      <c r="R7834">
        <f>--Table1[[#This Row],[Patient Admission Flag]]</f>
        <v>1</v>
      </c>
      <c r="S7834">
        <f>--AND(Table1[[#This Row],[WithinTarget]]=1,Table1[[#This Row],[Patient Satisfaction Score]]&gt;=7)</f>
        <v>0</v>
      </c>
      <c r="T7834" t="str">
        <f>IF(LEFT(Table1[[#This Row],[Patient Gender]],1)="F","Female","Male")</f>
        <v>Male</v>
      </c>
    </row>
    <row r="7835" spans="1:20" x14ac:dyDescent="0.3">
      <c r="A7835" t="s">
        <v>7939</v>
      </c>
      <c r="B7835" s="1">
        <v>45536.044444444444</v>
      </c>
      <c r="C7835" t="s">
        <v>9</v>
      </c>
      <c r="D7835">
        <v>9</v>
      </c>
      <c r="E7835" t="s">
        <v>22</v>
      </c>
      <c r="F7835" t="s">
        <v>15</v>
      </c>
      <c r="G7835" t="b">
        <v>1</v>
      </c>
      <c r="I7835">
        <v>42</v>
      </c>
      <c r="J7835" t="b">
        <v>1</v>
      </c>
      <c r="K7835">
        <f>YEAR(Table1[[#This Row],[Patient Admission Date]])</f>
        <v>2024</v>
      </c>
      <c r="L7835" t="str">
        <f>TEXT(Table1[[#This Row],[Patient Admission Date]],"mmm")</f>
        <v>Sep</v>
      </c>
      <c r="M7835" t="str">
        <f>TEXT(Table1[[#This Row],[Patient Admission Date]],"ddd")</f>
        <v>Sun</v>
      </c>
      <c r="N7835" t="str">
        <f>TEXT(INT(HOUR(Table1[[#This Row],[Patient Admission Date]])/3)*3,"00")&amp;"-"&amp;TEXT(INT(HOUR(Table1[[#This Row],[Patient Admission Date]])/3)*3+3,"00")</f>
        <v>00-03</v>
      </c>
      <c r="O7835" t="str" cm="1">
        <f t="array" ref="O7835">_xlfn.IFS(Table1[[#This Row],[Patient Age]]&lt;=14,"0-14",Table1[[#This Row],[Patient Age]]&lt;=29,"15-29",Table1[[#This Row],[Patient Age]]&lt;=44,"30-44",Table1[[#This Row],[Patient Age]]&lt;=59,"45-59",Table1[[#This Row],[Patient Age]]&lt;=74,"60-74",TRUE,"75+")</f>
        <v>0-14</v>
      </c>
      <c r="P7835" t="str" cm="1">
        <f t="array" ref="P7835">_xlfn.IFS(Table1[[#This Row],[Patient Waittime]]&lt;=15,"0-15",Table1[[#This Row],[Patient Waittime]]&lt;=30,"16-30",Table1[[#This Row],[Patient Waittime]]&lt;=45,"31-45",Table1[[#This Row],[Patient Waittime]]&lt;=60,"46-60",TRUE,"60+")</f>
        <v>31-45</v>
      </c>
      <c r="Q7835">
        <f>--(Table1[[#This Row],[Patient Waittime]]&lt;=30)</f>
        <v>0</v>
      </c>
      <c r="R7835">
        <f>--Table1[[#This Row],[Patient Admission Flag]]</f>
        <v>1</v>
      </c>
      <c r="S7835">
        <f>--AND(Table1[[#This Row],[WithinTarget]]=1,Table1[[#This Row],[Patient Satisfaction Score]]&gt;=7)</f>
        <v>0</v>
      </c>
      <c r="T7835" t="str">
        <f>IF(LEFT(Table1[[#This Row],[Patient Gender]],1)="F","Female","Male")</f>
        <v>Male</v>
      </c>
    </row>
    <row r="7836" spans="1:20" x14ac:dyDescent="0.3">
      <c r="A7836" t="s">
        <v>7940</v>
      </c>
      <c r="B7836" s="1">
        <v>45100.263194444444</v>
      </c>
      <c r="C7836" t="s">
        <v>9</v>
      </c>
      <c r="D7836">
        <v>14</v>
      </c>
      <c r="E7836" t="s">
        <v>22</v>
      </c>
      <c r="F7836" t="s">
        <v>15</v>
      </c>
      <c r="G7836" t="b">
        <v>1</v>
      </c>
      <c r="I7836">
        <v>46</v>
      </c>
      <c r="J7836" t="b">
        <v>1</v>
      </c>
      <c r="K7836">
        <f>YEAR(Table1[[#This Row],[Patient Admission Date]])</f>
        <v>2023</v>
      </c>
      <c r="L7836" t="str">
        <f>TEXT(Table1[[#This Row],[Patient Admission Date]],"mmm")</f>
        <v>Jun</v>
      </c>
      <c r="M7836" t="str">
        <f>TEXT(Table1[[#This Row],[Patient Admission Date]],"ddd")</f>
        <v>Fri</v>
      </c>
      <c r="N7836" t="str">
        <f>TEXT(INT(HOUR(Table1[[#This Row],[Patient Admission Date]])/3)*3,"00")&amp;"-"&amp;TEXT(INT(HOUR(Table1[[#This Row],[Patient Admission Date]])/3)*3+3,"00")</f>
        <v>06-09</v>
      </c>
      <c r="O7836" t="str" cm="1">
        <f t="array" ref="O7836">_xlfn.IFS(Table1[[#This Row],[Patient Age]]&lt;=14,"0-14",Table1[[#This Row],[Patient Age]]&lt;=29,"15-29",Table1[[#This Row],[Patient Age]]&lt;=44,"30-44",Table1[[#This Row],[Patient Age]]&lt;=59,"45-59",Table1[[#This Row],[Patient Age]]&lt;=74,"60-74",TRUE,"75+")</f>
        <v>0-14</v>
      </c>
      <c r="P7836" t="str" cm="1">
        <f t="array" ref="P7836">_xlfn.IFS(Table1[[#This Row],[Patient Waittime]]&lt;=15,"0-15",Table1[[#This Row],[Patient Waittime]]&lt;=30,"16-30",Table1[[#This Row],[Patient Waittime]]&lt;=45,"31-45",Table1[[#This Row],[Patient Waittime]]&lt;=60,"46-60",TRUE,"60+")</f>
        <v>46-60</v>
      </c>
      <c r="Q7836">
        <f>--(Table1[[#This Row],[Patient Waittime]]&lt;=30)</f>
        <v>0</v>
      </c>
      <c r="R7836">
        <f>--Table1[[#This Row],[Patient Admission Flag]]</f>
        <v>1</v>
      </c>
      <c r="S7836">
        <f>--AND(Table1[[#This Row],[WithinTarget]]=1,Table1[[#This Row],[Patient Satisfaction Score]]&gt;=7)</f>
        <v>0</v>
      </c>
      <c r="T7836" t="str">
        <f>IF(LEFT(Table1[[#This Row],[Patient Gender]],1)="F","Female","Male")</f>
        <v>Male</v>
      </c>
    </row>
    <row r="7837" spans="1:20" x14ac:dyDescent="0.3">
      <c r="A7837" t="s">
        <v>7941</v>
      </c>
      <c r="B7837" s="1">
        <v>45118.352083333331</v>
      </c>
      <c r="C7837" t="s">
        <v>9</v>
      </c>
      <c r="D7837">
        <v>15</v>
      </c>
      <c r="E7837" t="s">
        <v>22</v>
      </c>
      <c r="F7837" t="s">
        <v>15</v>
      </c>
      <c r="G7837" t="b">
        <v>1</v>
      </c>
      <c r="H7837">
        <v>0</v>
      </c>
      <c r="I7837">
        <v>60</v>
      </c>
      <c r="J7837" t="b">
        <v>1</v>
      </c>
      <c r="K7837">
        <f>YEAR(Table1[[#This Row],[Patient Admission Date]])</f>
        <v>2023</v>
      </c>
      <c r="L7837" t="str">
        <f>TEXT(Table1[[#This Row],[Patient Admission Date]],"mmm")</f>
        <v>Jul</v>
      </c>
      <c r="M7837" t="str">
        <f>TEXT(Table1[[#This Row],[Patient Admission Date]],"ddd")</f>
        <v>Tue</v>
      </c>
      <c r="N7837" t="str">
        <f>TEXT(INT(HOUR(Table1[[#This Row],[Patient Admission Date]])/3)*3,"00")&amp;"-"&amp;TEXT(INT(HOUR(Table1[[#This Row],[Patient Admission Date]])/3)*3+3,"00")</f>
        <v>06-09</v>
      </c>
      <c r="O7837" t="str" cm="1">
        <f t="array" ref="O7837">_xlfn.IFS(Table1[[#This Row],[Patient Age]]&lt;=14,"0-14",Table1[[#This Row],[Patient Age]]&lt;=29,"15-29",Table1[[#This Row],[Patient Age]]&lt;=44,"30-44",Table1[[#This Row],[Patient Age]]&lt;=59,"45-59",Table1[[#This Row],[Patient Age]]&lt;=74,"60-74",TRUE,"75+")</f>
        <v>15-29</v>
      </c>
      <c r="P7837" t="str" cm="1">
        <f t="array" ref="P7837">_xlfn.IFS(Table1[[#This Row],[Patient Waittime]]&lt;=15,"0-15",Table1[[#This Row],[Patient Waittime]]&lt;=30,"16-30",Table1[[#This Row],[Patient Waittime]]&lt;=45,"31-45",Table1[[#This Row],[Patient Waittime]]&lt;=60,"46-60",TRUE,"60+")</f>
        <v>46-60</v>
      </c>
      <c r="Q7837">
        <f>--(Table1[[#This Row],[Patient Waittime]]&lt;=30)</f>
        <v>0</v>
      </c>
      <c r="R7837">
        <f>--Table1[[#This Row],[Patient Admission Flag]]</f>
        <v>1</v>
      </c>
      <c r="S7837">
        <f>--AND(Table1[[#This Row],[WithinTarget]]=1,Table1[[#This Row],[Patient Satisfaction Score]]&gt;=7)</f>
        <v>0</v>
      </c>
      <c r="T7837" t="str">
        <f>IF(LEFT(Table1[[#This Row],[Patient Gender]],1)="F","Female","Male")</f>
        <v>Male</v>
      </c>
    </row>
    <row r="7838" spans="1:20" x14ac:dyDescent="0.3">
      <c r="A7838" t="s">
        <v>7942</v>
      </c>
      <c r="B7838" s="1">
        <v>45208.931944444441</v>
      </c>
      <c r="C7838" t="s">
        <v>9</v>
      </c>
      <c r="D7838">
        <v>22</v>
      </c>
      <c r="E7838" t="s">
        <v>22</v>
      </c>
      <c r="F7838" t="s">
        <v>15</v>
      </c>
      <c r="G7838" t="b">
        <v>1</v>
      </c>
      <c r="H7838">
        <v>0</v>
      </c>
      <c r="I7838">
        <v>35</v>
      </c>
      <c r="J7838" t="b">
        <v>1</v>
      </c>
      <c r="K7838">
        <f>YEAR(Table1[[#This Row],[Patient Admission Date]])</f>
        <v>2023</v>
      </c>
      <c r="L7838" t="str">
        <f>TEXT(Table1[[#This Row],[Patient Admission Date]],"mmm")</f>
        <v>Oct</v>
      </c>
      <c r="M7838" t="str">
        <f>TEXT(Table1[[#This Row],[Patient Admission Date]],"ddd")</f>
        <v>Mon</v>
      </c>
      <c r="N7838" t="str">
        <f>TEXT(INT(HOUR(Table1[[#This Row],[Patient Admission Date]])/3)*3,"00")&amp;"-"&amp;TEXT(INT(HOUR(Table1[[#This Row],[Patient Admission Date]])/3)*3+3,"00")</f>
        <v>21-24</v>
      </c>
      <c r="O7838" t="str" cm="1">
        <f t="array" ref="O7838">_xlfn.IFS(Table1[[#This Row],[Patient Age]]&lt;=14,"0-14",Table1[[#This Row],[Patient Age]]&lt;=29,"15-29",Table1[[#This Row],[Patient Age]]&lt;=44,"30-44",Table1[[#This Row],[Patient Age]]&lt;=59,"45-59",Table1[[#This Row],[Patient Age]]&lt;=74,"60-74",TRUE,"75+")</f>
        <v>15-29</v>
      </c>
      <c r="P7838" t="str" cm="1">
        <f t="array" ref="P7838">_xlfn.IFS(Table1[[#This Row],[Patient Waittime]]&lt;=15,"0-15",Table1[[#This Row],[Patient Waittime]]&lt;=30,"16-30",Table1[[#This Row],[Patient Waittime]]&lt;=45,"31-45",Table1[[#This Row],[Patient Waittime]]&lt;=60,"46-60",TRUE,"60+")</f>
        <v>31-45</v>
      </c>
      <c r="Q7838">
        <f>--(Table1[[#This Row],[Patient Waittime]]&lt;=30)</f>
        <v>0</v>
      </c>
      <c r="R7838">
        <f>--Table1[[#This Row],[Patient Admission Flag]]</f>
        <v>1</v>
      </c>
      <c r="S7838">
        <f>--AND(Table1[[#This Row],[WithinTarget]]=1,Table1[[#This Row],[Patient Satisfaction Score]]&gt;=7)</f>
        <v>0</v>
      </c>
      <c r="T7838" t="str">
        <f>IF(LEFT(Table1[[#This Row],[Patient Gender]],1)="F","Female","Male")</f>
        <v>Male</v>
      </c>
    </row>
    <row r="7839" spans="1:20" x14ac:dyDescent="0.3">
      <c r="A7839" t="s">
        <v>7943</v>
      </c>
      <c r="B7839" s="1">
        <v>45419.129166666666</v>
      </c>
      <c r="C7839" t="s">
        <v>9</v>
      </c>
      <c r="D7839">
        <v>63</v>
      </c>
      <c r="E7839" t="s">
        <v>22</v>
      </c>
      <c r="F7839" t="s">
        <v>15</v>
      </c>
      <c r="G7839" t="b">
        <v>1</v>
      </c>
      <c r="H7839">
        <v>1</v>
      </c>
      <c r="I7839">
        <v>26</v>
      </c>
      <c r="J7839" t="b">
        <v>1</v>
      </c>
      <c r="K7839">
        <f>YEAR(Table1[[#This Row],[Patient Admission Date]])</f>
        <v>2024</v>
      </c>
      <c r="L7839" t="str">
        <f>TEXT(Table1[[#This Row],[Patient Admission Date]],"mmm")</f>
        <v>May</v>
      </c>
      <c r="M7839" t="str">
        <f>TEXT(Table1[[#This Row],[Patient Admission Date]],"ddd")</f>
        <v>Tue</v>
      </c>
      <c r="N7839" t="str">
        <f>TEXT(INT(HOUR(Table1[[#This Row],[Patient Admission Date]])/3)*3,"00")&amp;"-"&amp;TEXT(INT(HOUR(Table1[[#This Row],[Patient Admission Date]])/3)*3+3,"00")</f>
        <v>03-06</v>
      </c>
      <c r="O7839" t="str" cm="1">
        <f t="array" ref="O7839">_xlfn.IFS(Table1[[#This Row],[Patient Age]]&lt;=14,"0-14",Table1[[#This Row],[Patient Age]]&lt;=29,"15-29",Table1[[#This Row],[Patient Age]]&lt;=44,"30-44",Table1[[#This Row],[Patient Age]]&lt;=59,"45-59",Table1[[#This Row],[Patient Age]]&lt;=74,"60-74",TRUE,"75+")</f>
        <v>60-74</v>
      </c>
      <c r="P7839" t="str" cm="1">
        <f t="array" ref="P7839">_xlfn.IFS(Table1[[#This Row],[Patient Waittime]]&lt;=15,"0-15",Table1[[#This Row],[Patient Waittime]]&lt;=30,"16-30",Table1[[#This Row],[Patient Waittime]]&lt;=45,"31-45",Table1[[#This Row],[Patient Waittime]]&lt;=60,"46-60",TRUE,"60+")</f>
        <v>16-30</v>
      </c>
      <c r="Q7839">
        <f>--(Table1[[#This Row],[Patient Waittime]]&lt;=30)</f>
        <v>1</v>
      </c>
      <c r="R7839">
        <f>--Table1[[#This Row],[Patient Admission Flag]]</f>
        <v>1</v>
      </c>
      <c r="S7839">
        <f>--AND(Table1[[#This Row],[WithinTarget]]=1,Table1[[#This Row],[Patient Satisfaction Score]]&gt;=7)</f>
        <v>0</v>
      </c>
      <c r="T7839" t="str">
        <f>IF(LEFT(Table1[[#This Row],[Patient Gender]],1)="F","Female","Male")</f>
        <v>Male</v>
      </c>
    </row>
    <row r="7840" spans="1:20" x14ac:dyDescent="0.3">
      <c r="A7840" t="s">
        <v>7944</v>
      </c>
      <c r="B7840" s="1">
        <v>45522.03402777778</v>
      </c>
      <c r="C7840" t="s">
        <v>9</v>
      </c>
      <c r="D7840">
        <v>32</v>
      </c>
      <c r="E7840" t="s">
        <v>22</v>
      </c>
      <c r="F7840" t="s">
        <v>15</v>
      </c>
      <c r="G7840" t="b">
        <v>1</v>
      </c>
      <c r="H7840">
        <v>3</v>
      </c>
      <c r="I7840">
        <v>53</v>
      </c>
      <c r="J7840" t="b">
        <v>1</v>
      </c>
      <c r="K7840">
        <f>YEAR(Table1[[#This Row],[Patient Admission Date]])</f>
        <v>2024</v>
      </c>
      <c r="L7840" t="str">
        <f>TEXT(Table1[[#This Row],[Patient Admission Date]],"mmm")</f>
        <v>Aug</v>
      </c>
      <c r="M7840" t="str">
        <f>TEXT(Table1[[#This Row],[Patient Admission Date]],"ddd")</f>
        <v>Sun</v>
      </c>
      <c r="N7840" t="str">
        <f>TEXT(INT(HOUR(Table1[[#This Row],[Patient Admission Date]])/3)*3,"00")&amp;"-"&amp;TEXT(INT(HOUR(Table1[[#This Row],[Patient Admission Date]])/3)*3+3,"00")</f>
        <v>00-03</v>
      </c>
      <c r="O7840" t="str" cm="1">
        <f t="array" ref="O7840">_xlfn.IFS(Table1[[#This Row],[Patient Age]]&lt;=14,"0-14",Table1[[#This Row],[Patient Age]]&lt;=29,"15-29",Table1[[#This Row],[Patient Age]]&lt;=44,"30-44",Table1[[#This Row],[Patient Age]]&lt;=59,"45-59",Table1[[#This Row],[Patient Age]]&lt;=74,"60-74",TRUE,"75+")</f>
        <v>30-44</v>
      </c>
      <c r="P7840" t="str" cm="1">
        <f t="array" ref="P7840">_xlfn.IFS(Table1[[#This Row],[Patient Waittime]]&lt;=15,"0-15",Table1[[#This Row],[Patient Waittime]]&lt;=30,"16-30",Table1[[#This Row],[Patient Waittime]]&lt;=45,"31-45",Table1[[#This Row],[Patient Waittime]]&lt;=60,"46-60",TRUE,"60+")</f>
        <v>46-60</v>
      </c>
      <c r="Q7840">
        <f>--(Table1[[#This Row],[Patient Waittime]]&lt;=30)</f>
        <v>0</v>
      </c>
      <c r="R7840">
        <f>--Table1[[#This Row],[Patient Admission Flag]]</f>
        <v>1</v>
      </c>
      <c r="S7840">
        <f>--AND(Table1[[#This Row],[WithinTarget]]=1,Table1[[#This Row],[Patient Satisfaction Score]]&gt;=7)</f>
        <v>0</v>
      </c>
      <c r="T7840" t="str">
        <f>IF(LEFT(Table1[[#This Row],[Patient Gender]],1)="F","Female","Male")</f>
        <v>Male</v>
      </c>
    </row>
    <row r="7841" spans="1:20" x14ac:dyDescent="0.3">
      <c r="A7841" t="s">
        <v>7945</v>
      </c>
      <c r="B7841" s="1">
        <v>45140.793749999997</v>
      </c>
      <c r="C7841" t="s">
        <v>9</v>
      </c>
      <c r="D7841">
        <v>76</v>
      </c>
      <c r="E7841" t="s">
        <v>22</v>
      </c>
      <c r="F7841" t="s">
        <v>15</v>
      </c>
      <c r="G7841" t="b">
        <v>1</v>
      </c>
      <c r="H7841">
        <v>4</v>
      </c>
      <c r="I7841">
        <v>60</v>
      </c>
      <c r="J7841" t="b">
        <v>1</v>
      </c>
      <c r="K7841">
        <f>YEAR(Table1[[#This Row],[Patient Admission Date]])</f>
        <v>2023</v>
      </c>
      <c r="L7841" t="str">
        <f>TEXT(Table1[[#This Row],[Patient Admission Date]],"mmm")</f>
        <v>Aug</v>
      </c>
      <c r="M7841" t="str">
        <f>TEXT(Table1[[#This Row],[Patient Admission Date]],"ddd")</f>
        <v>Wed</v>
      </c>
      <c r="N7841" t="str">
        <f>TEXT(INT(HOUR(Table1[[#This Row],[Patient Admission Date]])/3)*3,"00")&amp;"-"&amp;TEXT(INT(HOUR(Table1[[#This Row],[Patient Admission Date]])/3)*3+3,"00")</f>
        <v>18-21</v>
      </c>
      <c r="O7841" t="str" cm="1">
        <f t="array" ref="O7841">_xlfn.IFS(Table1[[#This Row],[Patient Age]]&lt;=14,"0-14",Table1[[#This Row],[Patient Age]]&lt;=29,"15-29",Table1[[#This Row],[Patient Age]]&lt;=44,"30-44",Table1[[#This Row],[Patient Age]]&lt;=59,"45-59",Table1[[#This Row],[Patient Age]]&lt;=74,"60-74",TRUE,"75+")</f>
        <v>75+</v>
      </c>
      <c r="P7841" t="str" cm="1">
        <f t="array" ref="P7841">_xlfn.IFS(Table1[[#This Row],[Patient Waittime]]&lt;=15,"0-15",Table1[[#This Row],[Patient Waittime]]&lt;=30,"16-30",Table1[[#This Row],[Patient Waittime]]&lt;=45,"31-45",Table1[[#This Row],[Patient Waittime]]&lt;=60,"46-60",TRUE,"60+")</f>
        <v>46-60</v>
      </c>
      <c r="Q7841">
        <f>--(Table1[[#This Row],[Patient Waittime]]&lt;=30)</f>
        <v>0</v>
      </c>
      <c r="R7841">
        <f>--Table1[[#This Row],[Patient Admission Flag]]</f>
        <v>1</v>
      </c>
      <c r="S7841">
        <f>--AND(Table1[[#This Row],[WithinTarget]]=1,Table1[[#This Row],[Patient Satisfaction Score]]&gt;=7)</f>
        <v>0</v>
      </c>
      <c r="T7841" t="str">
        <f>IF(LEFT(Table1[[#This Row],[Patient Gender]],1)="F","Female","Male")</f>
        <v>Male</v>
      </c>
    </row>
    <row r="7842" spans="1:20" x14ac:dyDescent="0.3">
      <c r="A7842" t="s">
        <v>7946</v>
      </c>
      <c r="B7842" s="1">
        <v>45165.439583333333</v>
      </c>
      <c r="C7842" t="s">
        <v>9</v>
      </c>
      <c r="D7842">
        <v>34</v>
      </c>
      <c r="E7842" t="s">
        <v>22</v>
      </c>
      <c r="F7842" t="s">
        <v>15</v>
      </c>
      <c r="G7842" t="b">
        <v>1</v>
      </c>
      <c r="H7842">
        <v>5</v>
      </c>
      <c r="I7842">
        <v>43</v>
      </c>
      <c r="J7842" t="b">
        <v>1</v>
      </c>
      <c r="K7842">
        <f>YEAR(Table1[[#This Row],[Patient Admission Date]])</f>
        <v>2023</v>
      </c>
      <c r="L7842" t="str">
        <f>TEXT(Table1[[#This Row],[Patient Admission Date]],"mmm")</f>
        <v>Aug</v>
      </c>
      <c r="M7842" t="str">
        <f>TEXT(Table1[[#This Row],[Patient Admission Date]],"ddd")</f>
        <v>Sun</v>
      </c>
      <c r="N7842" t="str">
        <f>TEXT(INT(HOUR(Table1[[#This Row],[Patient Admission Date]])/3)*3,"00")&amp;"-"&amp;TEXT(INT(HOUR(Table1[[#This Row],[Patient Admission Date]])/3)*3+3,"00")</f>
        <v>09-12</v>
      </c>
      <c r="O7842" t="str" cm="1">
        <f t="array" ref="O7842">_xlfn.IFS(Table1[[#This Row],[Patient Age]]&lt;=14,"0-14",Table1[[#This Row],[Patient Age]]&lt;=29,"15-29",Table1[[#This Row],[Patient Age]]&lt;=44,"30-44",Table1[[#This Row],[Patient Age]]&lt;=59,"45-59",Table1[[#This Row],[Patient Age]]&lt;=74,"60-74",TRUE,"75+")</f>
        <v>30-44</v>
      </c>
      <c r="P7842" t="str" cm="1">
        <f t="array" ref="P7842">_xlfn.IFS(Table1[[#This Row],[Patient Waittime]]&lt;=15,"0-15",Table1[[#This Row],[Patient Waittime]]&lt;=30,"16-30",Table1[[#This Row],[Patient Waittime]]&lt;=45,"31-45",Table1[[#This Row],[Patient Waittime]]&lt;=60,"46-60",TRUE,"60+")</f>
        <v>31-45</v>
      </c>
      <c r="Q7842">
        <f>--(Table1[[#This Row],[Patient Waittime]]&lt;=30)</f>
        <v>0</v>
      </c>
      <c r="R7842">
        <f>--Table1[[#This Row],[Patient Admission Flag]]</f>
        <v>1</v>
      </c>
      <c r="S7842">
        <f>--AND(Table1[[#This Row],[WithinTarget]]=1,Table1[[#This Row],[Patient Satisfaction Score]]&gt;=7)</f>
        <v>0</v>
      </c>
      <c r="T7842" t="str">
        <f>IF(LEFT(Table1[[#This Row],[Patient Gender]],1)="F","Female","Male")</f>
        <v>Male</v>
      </c>
    </row>
    <row r="7843" spans="1:20" x14ac:dyDescent="0.3">
      <c r="A7843" t="s">
        <v>7947</v>
      </c>
      <c r="B7843" s="1">
        <v>45525.147916666669</v>
      </c>
      <c r="C7843" t="s">
        <v>9</v>
      </c>
      <c r="D7843">
        <v>67</v>
      </c>
      <c r="E7843" t="s">
        <v>22</v>
      </c>
      <c r="F7843" t="s">
        <v>15</v>
      </c>
      <c r="G7843" t="b">
        <v>1</v>
      </c>
      <c r="H7843">
        <v>5</v>
      </c>
      <c r="I7843">
        <v>60</v>
      </c>
      <c r="J7843" t="b">
        <v>1</v>
      </c>
      <c r="K7843">
        <f>YEAR(Table1[[#This Row],[Patient Admission Date]])</f>
        <v>2024</v>
      </c>
      <c r="L7843" t="str">
        <f>TEXT(Table1[[#This Row],[Patient Admission Date]],"mmm")</f>
        <v>Aug</v>
      </c>
      <c r="M7843" t="str">
        <f>TEXT(Table1[[#This Row],[Patient Admission Date]],"ddd")</f>
        <v>Wed</v>
      </c>
      <c r="N7843" t="str">
        <f>TEXT(INT(HOUR(Table1[[#This Row],[Patient Admission Date]])/3)*3,"00")&amp;"-"&amp;TEXT(INT(HOUR(Table1[[#This Row],[Patient Admission Date]])/3)*3+3,"00")</f>
        <v>03-06</v>
      </c>
      <c r="O7843" t="str" cm="1">
        <f t="array" ref="O7843">_xlfn.IFS(Table1[[#This Row],[Patient Age]]&lt;=14,"0-14",Table1[[#This Row],[Patient Age]]&lt;=29,"15-29",Table1[[#This Row],[Patient Age]]&lt;=44,"30-44",Table1[[#This Row],[Patient Age]]&lt;=59,"45-59",Table1[[#This Row],[Patient Age]]&lt;=74,"60-74",TRUE,"75+")</f>
        <v>60-74</v>
      </c>
      <c r="P7843" t="str" cm="1">
        <f t="array" ref="P7843">_xlfn.IFS(Table1[[#This Row],[Patient Waittime]]&lt;=15,"0-15",Table1[[#This Row],[Patient Waittime]]&lt;=30,"16-30",Table1[[#This Row],[Patient Waittime]]&lt;=45,"31-45",Table1[[#This Row],[Patient Waittime]]&lt;=60,"46-60",TRUE,"60+")</f>
        <v>46-60</v>
      </c>
      <c r="Q7843">
        <f>--(Table1[[#This Row],[Patient Waittime]]&lt;=30)</f>
        <v>0</v>
      </c>
      <c r="R7843">
        <f>--Table1[[#This Row],[Patient Admission Flag]]</f>
        <v>1</v>
      </c>
      <c r="S7843">
        <f>--AND(Table1[[#This Row],[WithinTarget]]=1,Table1[[#This Row],[Patient Satisfaction Score]]&gt;=7)</f>
        <v>0</v>
      </c>
      <c r="T7843" t="str">
        <f>IF(LEFT(Table1[[#This Row],[Patient Gender]],1)="F","Female","Male")</f>
        <v>Male</v>
      </c>
    </row>
    <row r="7844" spans="1:20" x14ac:dyDescent="0.3">
      <c r="A7844" t="s">
        <v>7948</v>
      </c>
      <c r="B7844" s="1">
        <v>45218.195833333331</v>
      </c>
      <c r="C7844" t="s">
        <v>9</v>
      </c>
      <c r="D7844">
        <v>44</v>
      </c>
      <c r="E7844" t="s">
        <v>22</v>
      </c>
      <c r="F7844" t="s">
        <v>15</v>
      </c>
      <c r="G7844" t="b">
        <v>1</v>
      </c>
      <c r="H7844">
        <v>6</v>
      </c>
      <c r="I7844">
        <v>19</v>
      </c>
      <c r="J7844" t="b">
        <v>1</v>
      </c>
      <c r="K7844">
        <f>YEAR(Table1[[#This Row],[Patient Admission Date]])</f>
        <v>2023</v>
      </c>
      <c r="L7844" t="str">
        <f>TEXT(Table1[[#This Row],[Patient Admission Date]],"mmm")</f>
        <v>Oct</v>
      </c>
      <c r="M7844" t="str">
        <f>TEXT(Table1[[#This Row],[Patient Admission Date]],"ddd")</f>
        <v>Thu</v>
      </c>
      <c r="N7844" t="str">
        <f>TEXT(INT(HOUR(Table1[[#This Row],[Patient Admission Date]])/3)*3,"00")&amp;"-"&amp;TEXT(INT(HOUR(Table1[[#This Row],[Patient Admission Date]])/3)*3+3,"00")</f>
        <v>03-06</v>
      </c>
      <c r="O7844" t="str" cm="1">
        <f t="array" ref="O7844">_xlfn.IFS(Table1[[#This Row],[Patient Age]]&lt;=14,"0-14",Table1[[#This Row],[Patient Age]]&lt;=29,"15-29",Table1[[#This Row],[Patient Age]]&lt;=44,"30-44",Table1[[#This Row],[Patient Age]]&lt;=59,"45-59",Table1[[#This Row],[Patient Age]]&lt;=74,"60-74",TRUE,"75+")</f>
        <v>30-44</v>
      </c>
      <c r="P7844" t="str" cm="1">
        <f t="array" ref="P7844">_xlfn.IFS(Table1[[#This Row],[Patient Waittime]]&lt;=15,"0-15",Table1[[#This Row],[Patient Waittime]]&lt;=30,"16-30",Table1[[#This Row],[Patient Waittime]]&lt;=45,"31-45",Table1[[#This Row],[Patient Waittime]]&lt;=60,"46-60",TRUE,"60+")</f>
        <v>16-30</v>
      </c>
      <c r="Q7844">
        <f>--(Table1[[#This Row],[Patient Waittime]]&lt;=30)</f>
        <v>1</v>
      </c>
      <c r="R7844">
        <f>--Table1[[#This Row],[Patient Admission Flag]]</f>
        <v>1</v>
      </c>
      <c r="S7844">
        <f>--AND(Table1[[#This Row],[WithinTarget]]=1,Table1[[#This Row],[Patient Satisfaction Score]]&gt;=7)</f>
        <v>0</v>
      </c>
      <c r="T7844" t="str">
        <f>IF(LEFT(Table1[[#This Row],[Patient Gender]],1)="F","Female","Male")</f>
        <v>Male</v>
      </c>
    </row>
    <row r="7845" spans="1:20" x14ac:dyDescent="0.3">
      <c r="A7845" t="s">
        <v>7949</v>
      </c>
      <c r="B7845" s="1">
        <v>45576.890277777777</v>
      </c>
      <c r="C7845" t="s">
        <v>9</v>
      </c>
      <c r="D7845">
        <v>20</v>
      </c>
      <c r="E7845" t="s">
        <v>22</v>
      </c>
      <c r="F7845" t="s">
        <v>15</v>
      </c>
      <c r="G7845" t="b">
        <v>1</v>
      </c>
      <c r="H7845">
        <v>6</v>
      </c>
      <c r="I7845">
        <v>19</v>
      </c>
      <c r="J7845" t="b">
        <v>1</v>
      </c>
      <c r="K7845">
        <f>YEAR(Table1[[#This Row],[Patient Admission Date]])</f>
        <v>2024</v>
      </c>
      <c r="L7845" t="str">
        <f>TEXT(Table1[[#This Row],[Patient Admission Date]],"mmm")</f>
        <v>Oct</v>
      </c>
      <c r="M7845" t="str">
        <f>TEXT(Table1[[#This Row],[Patient Admission Date]],"ddd")</f>
        <v>Fri</v>
      </c>
      <c r="N7845" t="str">
        <f>TEXT(INT(HOUR(Table1[[#This Row],[Patient Admission Date]])/3)*3,"00")&amp;"-"&amp;TEXT(INT(HOUR(Table1[[#This Row],[Patient Admission Date]])/3)*3+3,"00")</f>
        <v>21-24</v>
      </c>
      <c r="O7845" t="str" cm="1">
        <f t="array" ref="O7845">_xlfn.IFS(Table1[[#This Row],[Patient Age]]&lt;=14,"0-14",Table1[[#This Row],[Patient Age]]&lt;=29,"15-29",Table1[[#This Row],[Patient Age]]&lt;=44,"30-44",Table1[[#This Row],[Patient Age]]&lt;=59,"45-59",Table1[[#This Row],[Patient Age]]&lt;=74,"60-74",TRUE,"75+")</f>
        <v>15-29</v>
      </c>
      <c r="P7845" t="str" cm="1">
        <f t="array" ref="P7845">_xlfn.IFS(Table1[[#This Row],[Patient Waittime]]&lt;=15,"0-15",Table1[[#This Row],[Patient Waittime]]&lt;=30,"16-30",Table1[[#This Row],[Patient Waittime]]&lt;=45,"31-45",Table1[[#This Row],[Patient Waittime]]&lt;=60,"46-60",TRUE,"60+")</f>
        <v>16-30</v>
      </c>
      <c r="Q7845">
        <f>--(Table1[[#This Row],[Patient Waittime]]&lt;=30)</f>
        <v>1</v>
      </c>
      <c r="R7845">
        <f>--Table1[[#This Row],[Patient Admission Flag]]</f>
        <v>1</v>
      </c>
      <c r="S7845">
        <f>--AND(Table1[[#This Row],[WithinTarget]]=1,Table1[[#This Row],[Patient Satisfaction Score]]&gt;=7)</f>
        <v>0</v>
      </c>
      <c r="T7845" t="str">
        <f>IF(LEFT(Table1[[#This Row],[Patient Gender]],1)="F","Female","Male")</f>
        <v>Male</v>
      </c>
    </row>
    <row r="7846" spans="1:20" x14ac:dyDescent="0.3">
      <c r="A7846" t="s">
        <v>7950</v>
      </c>
      <c r="B7846" s="1">
        <v>45484.283333333333</v>
      </c>
      <c r="C7846" t="s">
        <v>9</v>
      </c>
      <c r="D7846">
        <v>52</v>
      </c>
      <c r="E7846" t="s">
        <v>22</v>
      </c>
      <c r="F7846" t="s">
        <v>15</v>
      </c>
      <c r="G7846" t="b">
        <v>1</v>
      </c>
      <c r="H7846">
        <v>7</v>
      </c>
      <c r="I7846">
        <v>16</v>
      </c>
      <c r="J7846" t="b">
        <v>1</v>
      </c>
      <c r="K7846">
        <f>YEAR(Table1[[#This Row],[Patient Admission Date]])</f>
        <v>2024</v>
      </c>
      <c r="L7846" t="str">
        <f>TEXT(Table1[[#This Row],[Patient Admission Date]],"mmm")</f>
        <v>Jul</v>
      </c>
      <c r="M7846" t="str">
        <f>TEXT(Table1[[#This Row],[Patient Admission Date]],"ddd")</f>
        <v>Thu</v>
      </c>
      <c r="N7846" t="str">
        <f>TEXT(INT(HOUR(Table1[[#This Row],[Patient Admission Date]])/3)*3,"00")&amp;"-"&amp;TEXT(INT(HOUR(Table1[[#This Row],[Patient Admission Date]])/3)*3+3,"00")</f>
        <v>06-09</v>
      </c>
      <c r="O7846" t="str" cm="1">
        <f t="array" ref="O7846">_xlfn.IFS(Table1[[#This Row],[Patient Age]]&lt;=14,"0-14",Table1[[#This Row],[Patient Age]]&lt;=29,"15-29",Table1[[#This Row],[Patient Age]]&lt;=44,"30-44",Table1[[#This Row],[Patient Age]]&lt;=59,"45-59",Table1[[#This Row],[Patient Age]]&lt;=74,"60-74",TRUE,"75+")</f>
        <v>45-59</v>
      </c>
      <c r="P7846" t="str" cm="1">
        <f t="array" ref="P7846">_xlfn.IFS(Table1[[#This Row],[Patient Waittime]]&lt;=15,"0-15",Table1[[#This Row],[Patient Waittime]]&lt;=30,"16-30",Table1[[#This Row],[Patient Waittime]]&lt;=45,"31-45",Table1[[#This Row],[Patient Waittime]]&lt;=60,"46-60",TRUE,"60+")</f>
        <v>16-30</v>
      </c>
      <c r="Q7846">
        <f>--(Table1[[#This Row],[Patient Waittime]]&lt;=30)</f>
        <v>1</v>
      </c>
      <c r="R7846">
        <f>--Table1[[#This Row],[Patient Admission Flag]]</f>
        <v>1</v>
      </c>
      <c r="S7846">
        <f>--AND(Table1[[#This Row],[WithinTarget]]=1,Table1[[#This Row],[Patient Satisfaction Score]]&gt;=7)</f>
        <v>1</v>
      </c>
      <c r="T7846" t="str">
        <f>IF(LEFT(Table1[[#This Row],[Patient Gender]],1)="F","Female","Male")</f>
        <v>Male</v>
      </c>
    </row>
    <row r="7847" spans="1:20" x14ac:dyDescent="0.3">
      <c r="A7847" t="s">
        <v>7951</v>
      </c>
      <c r="B7847" s="1">
        <v>45434.65902777778</v>
      </c>
      <c r="C7847" t="s">
        <v>9</v>
      </c>
      <c r="D7847">
        <v>69</v>
      </c>
      <c r="E7847" t="s">
        <v>22</v>
      </c>
      <c r="F7847" t="s">
        <v>15</v>
      </c>
      <c r="G7847" t="b">
        <v>1</v>
      </c>
      <c r="H7847">
        <v>8</v>
      </c>
      <c r="I7847">
        <v>53</v>
      </c>
      <c r="J7847" t="b">
        <v>1</v>
      </c>
      <c r="K7847">
        <f>YEAR(Table1[[#This Row],[Patient Admission Date]])</f>
        <v>2024</v>
      </c>
      <c r="L7847" t="str">
        <f>TEXT(Table1[[#This Row],[Patient Admission Date]],"mmm")</f>
        <v>May</v>
      </c>
      <c r="M7847" t="str">
        <f>TEXT(Table1[[#This Row],[Patient Admission Date]],"ddd")</f>
        <v>Wed</v>
      </c>
      <c r="N7847" t="str">
        <f>TEXT(INT(HOUR(Table1[[#This Row],[Patient Admission Date]])/3)*3,"00")&amp;"-"&amp;TEXT(INT(HOUR(Table1[[#This Row],[Patient Admission Date]])/3)*3+3,"00")</f>
        <v>15-18</v>
      </c>
      <c r="O7847" t="str" cm="1">
        <f t="array" ref="O7847">_xlfn.IFS(Table1[[#This Row],[Patient Age]]&lt;=14,"0-14",Table1[[#This Row],[Patient Age]]&lt;=29,"15-29",Table1[[#This Row],[Patient Age]]&lt;=44,"30-44",Table1[[#This Row],[Patient Age]]&lt;=59,"45-59",Table1[[#This Row],[Patient Age]]&lt;=74,"60-74",TRUE,"75+")</f>
        <v>60-74</v>
      </c>
      <c r="P7847" t="str" cm="1">
        <f t="array" ref="P7847">_xlfn.IFS(Table1[[#This Row],[Patient Waittime]]&lt;=15,"0-15",Table1[[#This Row],[Patient Waittime]]&lt;=30,"16-30",Table1[[#This Row],[Patient Waittime]]&lt;=45,"31-45",Table1[[#This Row],[Patient Waittime]]&lt;=60,"46-60",TRUE,"60+")</f>
        <v>46-60</v>
      </c>
      <c r="Q7847">
        <f>--(Table1[[#This Row],[Patient Waittime]]&lt;=30)</f>
        <v>0</v>
      </c>
      <c r="R7847">
        <f>--Table1[[#This Row],[Patient Admission Flag]]</f>
        <v>1</v>
      </c>
      <c r="S7847">
        <f>--AND(Table1[[#This Row],[WithinTarget]]=1,Table1[[#This Row],[Patient Satisfaction Score]]&gt;=7)</f>
        <v>0</v>
      </c>
      <c r="T7847" t="str">
        <f>IF(LEFT(Table1[[#This Row],[Patient Gender]],1)="F","Female","Male")</f>
        <v>Male</v>
      </c>
    </row>
    <row r="7848" spans="1:20" x14ac:dyDescent="0.3">
      <c r="A7848" t="s">
        <v>7952</v>
      </c>
      <c r="B7848" s="1">
        <v>45518.370138888888</v>
      </c>
      <c r="C7848" t="s">
        <v>9</v>
      </c>
      <c r="D7848">
        <v>24</v>
      </c>
      <c r="E7848" t="s">
        <v>22</v>
      </c>
      <c r="F7848" t="s">
        <v>15</v>
      </c>
      <c r="G7848" t="b">
        <v>1</v>
      </c>
      <c r="H7848">
        <v>9</v>
      </c>
      <c r="I7848">
        <v>15</v>
      </c>
      <c r="J7848" t="b">
        <v>1</v>
      </c>
      <c r="K7848">
        <f>YEAR(Table1[[#This Row],[Patient Admission Date]])</f>
        <v>2024</v>
      </c>
      <c r="L7848" t="str">
        <f>TEXT(Table1[[#This Row],[Patient Admission Date]],"mmm")</f>
        <v>Aug</v>
      </c>
      <c r="M7848" t="str">
        <f>TEXT(Table1[[#This Row],[Patient Admission Date]],"ddd")</f>
        <v>Wed</v>
      </c>
      <c r="N7848" t="str">
        <f>TEXT(INT(HOUR(Table1[[#This Row],[Patient Admission Date]])/3)*3,"00")&amp;"-"&amp;TEXT(INT(HOUR(Table1[[#This Row],[Patient Admission Date]])/3)*3+3,"00")</f>
        <v>06-09</v>
      </c>
      <c r="O7848" t="str" cm="1">
        <f t="array" ref="O7848">_xlfn.IFS(Table1[[#This Row],[Patient Age]]&lt;=14,"0-14",Table1[[#This Row],[Patient Age]]&lt;=29,"15-29",Table1[[#This Row],[Patient Age]]&lt;=44,"30-44",Table1[[#This Row],[Patient Age]]&lt;=59,"45-59",Table1[[#This Row],[Patient Age]]&lt;=74,"60-74",TRUE,"75+")</f>
        <v>15-29</v>
      </c>
      <c r="P7848" t="str" cm="1">
        <f t="array" ref="P7848">_xlfn.IFS(Table1[[#This Row],[Patient Waittime]]&lt;=15,"0-15",Table1[[#This Row],[Patient Waittime]]&lt;=30,"16-30",Table1[[#This Row],[Patient Waittime]]&lt;=45,"31-45",Table1[[#This Row],[Patient Waittime]]&lt;=60,"46-60",TRUE,"60+")</f>
        <v>0-15</v>
      </c>
      <c r="Q7848">
        <f>--(Table1[[#This Row],[Patient Waittime]]&lt;=30)</f>
        <v>1</v>
      </c>
      <c r="R7848">
        <f>--Table1[[#This Row],[Patient Admission Flag]]</f>
        <v>1</v>
      </c>
      <c r="S7848">
        <f>--AND(Table1[[#This Row],[WithinTarget]]=1,Table1[[#This Row],[Patient Satisfaction Score]]&gt;=7)</f>
        <v>1</v>
      </c>
      <c r="T7848" t="str">
        <f>IF(LEFT(Table1[[#This Row],[Patient Gender]],1)="F","Female","Male")</f>
        <v>Male</v>
      </c>
    </row>
    <row r="7849" spans="1:20" x14ac:dyDescent="0.3">
      <c r="A7849" t="s">
        <v>7953</v>
      </c>
      <c r="B7849" s="1">
        <v>45440.833333333336</v>
      </c>
      <c r="C7849" t="s">
        <v>9</v>
      </c>
      <c r="D7849">
        <v>49</v>
      </c>
      <c r="E7849" t="s">
        <v>22</v>
      </c>
      <c r="F7849" t="s">
        <v>15</v>
      </c>
      <c r="G7849" t="b">
        <v>1</v>
      </c>
      <c r="H7849">
        <v>9</v>
      </c>
      <c r="I7849">
        <v>14</v>
      </c>
      <c r="J7849" t="b">
        <v>1</v>
      </c>
      <c r="K7849">
        <f>YEAR(Table1[[#This Row],[Patient Admission Date]])</f>
        <v>2024</v>
      </c>
      <c r="L7849" t="str">
        <f>TEXT(Table1[[#This Row],[Patient Admission Date]],"mmm")</f>
        <v>May</v>
      </c>
      <c r="M7849" t="str">
        <f>TEXT(Table1[[#This Row],[Patient Admission Date]],"ddd")</f>
        <v>Tue</v>
      </c>
      <c r="N7849" t="str">
        <f>TEXT(INT(HOUR(Table1[[#This Row],[Patient Admission Date]])/3)*3,"00")&amp;"-"&amp;TEXT(INT(HOUR(Table1[[#This Row],[Patient Admission Date]])/3)*3+3,"00")</f>
        <v>18-21</v>
      </c>
      <c r="O7849" t="str" cm="1">
        <f t="array" ref="O7849">_xlfn.IFS(Table1[[#This Row],[Patient Age]]&lt;=14,"0-14",Table1[[#This Row],[Patient Age]]&lt;=29,"15-29",Table1[[#This Row],[Patient Age]]&lt;=44,"30-44",Table1[[#This Row],[Patient Age]]&lt;=59,"45-59",Table1[[#This Row],[Patient Age]]&lt;=74,"60-74",TRUE,"75+")</f>
        <v>45-59</v>
      </c>
      <c r="P7849" t="str" cm="1">
        <f t="array" ref="P7849">_xlfn.IFS(Table1[[#This Row],[Patient Waittime]]&lt;=15,"0-15",Table1[[#This Row],[Patient Waittime]]&lt;=30,"16-30",Table1[[#This Row],[Patient Waittime]]&lt;=45,"31-45",Table1[[#This Row],[Patient Waittime]]&lt;=60,"46-60",TRUE,"60+")</f>
        <v>0-15</v>
      </c>
      <c r="Q7849">
        <f>--(Table1[[#This Row],[Patient Waittime]]&lt;=30)</f>
        <v>1</v>
      </c>
      <c r="R7849">
        <f>--Table1[[#This Row],[Patient Admission Flag]]</f>
        <v>1</v>
      </c>
      <c r="S7849">
        <f>--AND(Table1[[#This Row],[WithinTarget]]=1,Table1[[#This Row],[Patient Satisfaction Score]]&gt;=7)</f>
        <v>1</v>
      </c>
      <c r="T7849" t="str">
        <f>IF(LEFT(Table1[[#This Row],[Patient Gender]],1)="F","Female","Male")</f>
        <v>Male</v>
      </c>
    </row>
    <row r="7850" spans="1:20" x14ac:dyDescent="0.3">
      <c r="A7850" t="s">
        <v>7954</v>
      </c>
      <c r="B7850" s="1">
        <v>45173.159722222219</v>
      </c>
      <c r="C7850" t="s">
        <v>9</v>
      </c>
      <c r="D7850">
        <v>48</v>
      </c>
      <c r="E7850" t="s">
        <v>22</v>
      </c>
      <c r="F7850" t="s">
        <v>15</v>
      </c>
      <c r="G7850" t="b">
        <v>1</v>
      </c>
      <c r="H7850">
        <v>9</v>
      </c>
      <c r="I7850">
        <v>52</v>
      </c>
      <c r="J7850" t="b">
        <v>1</v>
      </c>
      <c r="K7850">
        <f>YEAR(Table1[[#This Row],[Patient Admission Date]])</f>
        <v>2023</v>
      </c>
      <c r="L7850" t="str">
        <f>TEXT(Table1[[#This Row],[Patient Admission Date]],"mmm")</f>
        <v>Sep</v>
      </c>
      <c r="M7850" t="str">
        <f>TEXT(Table1[[#This Row],[Patient Admission Date]],"ddd")</f>
        <v>Mon</v>
      </c>
      <c r="N7850" t="str">
        <f>TEXT(INT(HOUR(Table1[[#This Row],[Patient Admission Date]])/3)*3,"00")&amp;"-"&amp;TEXT(INT(HOUR(Table1[[#This Row],[Patient Admission Date]])/3)*3+3,"00")</f>
        <v>03-06</v>
      </c>
      <c r="O7850" t="str" cm="1">
        <f t="array" ref="O7850">_xlfn.IFS(Table1[[#This Row],[Patient Age]]&lt;=14,"0-14",Table1[[#This Row],[Patient Age]]&lt;=29,"15-29",Table1[[#This Row],[Patient Age]]&lt;=44,"30-44",Table1[[#This Row],[Patient Age]]&lt;=59,"45-59",Table1[[#This Row],[Patient Age]]&lt;=74,"60-74",TRUE,"75+")</f>
        <v>45-59</v>
      </c>
      <c r="P7850" t="str" cm="1">
        <f t="array" ref="P7850">_xlfn.IFS(Table1[[#This Row],[Patient Waittime]]&lt;=15,"0-15",Table1[[#This Row],[Patient Waittime]]&lt;=30,"16-30",Table1[[#This Row],[Patient Waittime]]&lt;=45,"31-45",Table1[[#This Row],[Patient Waittime]]&lt;=60,"46-60",TRUE,"60+")</f>
        <v>46-60</v>
      </c>
      <c r="Q7850">
        <f>--(Table1[[#This Row],[Patient Waittime]]&lt;=30)</f>
        <v>0</v>
      </c>
      <c r="R7850">
        <f>--Table1[[#This Row],[Patient Admission Flag]]</f>
        <v>1</v>
      </c>
      <c r="S7850">
        <f>--AND(Table1[[#This Row],[WithinTarget]]=1,Table1[[#This Row],[Patient Satisfaction Score]]&gt;=7)</f>
        <v>0</v>
      </c>
      <c r="T7850" t="str">
        <f>IF(LEFT(Table1[[#This Row],[Patient Gender]],1)="F","Female","Male")</f>
        <v>Male</v>
      </c>
    </row>
    <row r="7851" spans="1:20" x14ac:dyDescent="0.3">
      <c r="A7851" t="s">
        <v>7955</v>
      </c>
      <c r="B7851" s="1">
        <v>45187.838194444441</v>
      </c>
      <c r="C7851" t="s">
        <v>9</v>
      </c>
      <c r="D7851">
        <v>70</v>
      </c>
      <c r="E7851" t="s">
        <v>22</v>
      </c>
      <c r="F7851" t="s">
        <v>15</v>
      </c>
      <c r="G7851" t="b">
        <v>1</v>
      </c>
      <c r="H7851">
        <v>10</v>
      </c>
      <c r="I7851">
        <v>16</v>
      </c>
      <c r="J7851" t="b">
        <v>1</v>
      </c>
      <c r="K7851">
        <f>YEAR(Table1[[#This Row],[Patient Admission Date]])</f>
        <v>2023</v>
      </c>
      <c r="L7851" t="str">
        <f>TEXT(Table1[[#This Row],[Patient Admission Date]],"mmm")</f>
        <v>Sep</v>
      </c>
      <c r="M7851" t="str">
        <f>TEXT(Table1[[#This Row],[Patient Admission Date]],"ddd")</f>
        <v>Mon</v>
      </c>
      <c r="N7851" t="str">
        <f>TEXT(INT(HOUR(Table1[[#This Row],[Patient Admission Date]])/3)*3,"00")&amp;"-"&amp;TEXT(INT(HOUR(Table1[[#This Row],[Patient Admission Date]])/3)*3+3,"00")</f>
        <v>18-21</v>
      </c>
      <c r="O7851" t="str" cm="1">
        <f t="array" ref="O7851">_xlfn.IFS(Table1[[#This Row],[Patient Age]]&lt;=14,"0-14",Table1[[#This Row],[Patient Age]]&lt;=29,"15-29",Table1[[#This Row],[Patient Age]]&lt;=44,"30-44",Table1[[#This Row],[Patient Age]]&lt;=59,"45-59",Table1[[#This Row],[Patient Age]]&lt;=74,"60-74",TRUE,"75+")</f>
        <v>60-74</v>
      </c>
      <c r="P7851" t="str" cm="1">
        <f t="array" ref="P7851">_xlfn.IFS(Table1[[#This Row],[Patient Waittime]]&lt;=15,"0-15",Table1[[#This Row],[Patient Waittime]]&lt;=30,"16-30",Table1[[#This Row],[Patient Waittime]]&lt;=45,"31-45",Table1[[#This Row],[Patient Waittime]]&lt;=60,"46-60",TRUE,"60+")</f>
        <v>16-30</v>
      </c>
      <c r="Q7851">
        <f>--(Table1[[#This Row],[Patient Waittime]]&lt;=30)</f>
        <v>1</v>
      </c>
      <c r="R7851">
        <f>--Table1[[#This Row],[Patient Admission Flag]]</f>
        <v>1</v>
      </c>
      <c r="S7851">
        <f>--AND(Table1[[#This Row],[WithinTarget]]=1,Table1[[#This Row],[Patient Satisfaction Score]]&gt;=7)</f>
        <v>1</v>
      </c>
      <c r="T7851" t="str">
        <f>IF(LEFT(Table1[[#This Row],[Patient Gender]],1)="F","Female","Male")</f>
        <v>Male</v>
      </c>
    </row>
    <row r="7852" spans="1:20" x14ac:dyDescent="0.3">
      <c r="A7852" t="s">
        <v>7956</v>
      </c>
      <c r="B7852" s="1">
        <v>45161.990972222222</v>
      </c>
      <c r="C7852" t="s">
        <v>9</v>
      </c>
      <c r="D7852">
        <v>36</v>
      </c>
      <c r="E7852" t="s">
        <v>22</v>
      </c>
      <c r="F7852" t="s">
        <v>15</v>
      </c>
      <c r="G7852" t="b">
        <v>1</v>
      </c>
      <c r="H7852">
        <v>10</v>
      </c>
      <c r="I7852">
        <v>44</v>
      </c>
      <c r="J7852" t="b">
        <v>1</v>
      </c>
      <c r="K7852">
        <f>YEAR(Table1[[#This Row],[Patient Admission Date]])</f>
        <v>2023</v>
      </c>
      <c r="L7852" t="str">
        <f>TEXT(Table1[[#This Row],[Patient Admission Date]],"mmm")</f>
        <v>Aug</v>
      </c>
      <c r="M7852" t="str">
        <f>TEXT(Table1[[#This Row],[Patient Admission Date]],"ddd")</f>
        <v>Wed</v>
      </c>
      <c r="N7852" t="str">
        <f>TEXT(INT(HOUR(Table1[[#This Row],[Patient Admission Date]])/3)*3,"00")&amp;"-"&amp;TEXT(INT(HOUR(Table1[[#This Row],[Patient Admission Date]])/3)*3+3,"00")</f>
        <v>21-24</v>
      </c>
      <c r="O7852" t="str" cm="1">
        <f t="array" ref="O7852">_xlfn.IFS(Table1[[#This Row],[Patient Age]]&lt;=14,"0-14",Table1[[#This Row],[Patient Age]]&lt;=29,"15-29",Table1[[#This Row],[Patient Age]]&lt;=44,"30-44",Table1[[#This Row],[Patient Age]]&lt;=59,"45-59",Table1[[#This Row],[Patient Age]]&lt;=74,"60-74",TRUE,"75+")</f>
        <v>30-44</v>
      </c>
      <c r="P7852" t="str" cm="1">
        <f t="array" ref="P7852">_xlfn.IFS(Table1[[#This Row],[Patient Waittime]]&lt;=15,"0-15",Table1[[#This Row],[Patient Waittime]]&lt;=30,"16-30",Table1[[#This Row],[Patient Waittime]]&lt;=45,"31-45",Table1[[#This Row],[Patient Waittime]]&lt;=60,"46-60",TRUE,"60+")</f>
        <v>31-45</v>
      </c>
      <c r="Q7852">
        <f>--(Table1[[#This Row],[Patient Waittime]]&lt;=30)</f>
        <v>0</v>
      </c>
      <c r="R7852">
        <f>--Table1[[#This Row],[Patient Admission Flag]]</f>
        <v>1</v>
      </c>
      <c r="S7852">
        <f>--AND(Table1[[#This Row],[WithinTarget]]=1,Table1[[#This Row],[Patient Satisfaction Score]]&gt;=7)</f>
        <v>0</v>
      </c>
      <c r="T7852" t="str">
        <f>IF(LEFT(Table1[[#This Row],[Patient Gender]],1)="F","Female","Male")</f>
        <v>Male</v>
      </c>
    </row>
    <row r="7853" spans="1:20" x14ac:dyDescent="0.3">
      <c r="A7853" t="s">
        <v>7957</v>
      </c>
      <c r="B7853" s="1">
        <v>45067.073611111111</v>
      </c>
      <c r="C7853" t="s">
        <v>9</v>
      </c>
      <c r="D7853">
        <v>33</v>
      </c>
      <c r="E7853" t="s">
        <v>22</v>
      </c>
      <c r="F7853" t="s">
        <v>26</v>
      </c>
      <c r="G7853" t="b">
        <v>1</v>
      </c>
      <c r="I7853">
        <v>56</v>
      </c>
      <c r="J7853" t="b">
        <v>1</v>
      </c>
      <c r="K7853">
        <f>YEAR(Table1[[#This Row],[Patient Admission Date]])</f>
        <v>2023</v>
      </c>
      <c r="L7853" t="str">
        <f>TEXT(Table1[[#This Row],[Patient Admission Date]],"mmm")</f>
        <v>May</v>
      </c>
      <c r="M7853" t="str">
        <f>TEXT(Table1[[#This Row],[Patient Admission Date]],"ddd")</f>
        <v>Sun</v>
      </c>
      <c r="N7853" t="str">
        <f>TEXT(INT(HOUR(Table1[[#This Row],[Patient Admission Date]])/3)*3,"00")&amp;"-"&amp;TEXT(INT(HOUR(Table1[[#This Row],[Patient Admission Date]])/3)*3+3,"00")</f>
        <v>00-03</v>
      </c>
      <c r="O7853" t="str" cm="1">
        <f t="array" ref="O7853">_xlfn.IFS(Table1[[#This Row],[Patient Age]]&lt;=14,"0-14",Table1[[#This Row],[Patient Age]]&lt;=29,"15-29",Table1[[#This Row],[Patient Age]]&lt;=44,"30-44",Table1[[#This Row],[Patient Age]]&lt;=59,"45-59",Table1[[#This Row],[Patient Age]]&lt;=74,"60-74",TRUE,"75+")</f>
        <v>30-44</v>
      </c>
      <c r="P7853" t="str" cm="1">
        <f t="array" ref="P7853">_xlfn.IFS(Table1[[#This Row],[Patient Waittime]]&lt;=15,"0-15",Table1[[#This Row],[Patient Waittime]]&lt;=30,"16-30",Table1[[#This Row],[Patient Waittime]]&lt;=45,"31-45",Table1[[#This Row],[Patient Waittime]]&lt;=60,"46-60",TRUE,"60+")</f>
        <v>46-60</v>
      </c>
      <c r="Q7853">
        <f>--(Table1[[#This Row],[Patient Waittime]]&lt;=30)</f>
        <v>0</v>
      </c>
      <c r="R7853">
        <f>--Table1[[#This Row],[Patient Admission Flag]]</f>
        <v>1</v>
      </c>
      <c r="S7853">
        <f>--AND(Table1[[#This Row],[WithinTarget]]=1,Table1[[#This Row],[Patient Satisfaction Score]]&gt;=7)</f>
        <v>0</v>
      </c>
      <c r="T7853" t="str">
        <f>IF(LEFT(Table1[[#This Row],[Patient Gender]],1)="F","Female","Male")</f>
        <v>Male</v>
      </c>
    </row>
    <row r="7854" spans="1:20" x14ac:dyDescent="0.3">
      <c r="A7854" t="s">
        <v>7958</v>
      </c>
      <c r="B7854" s="1">
        <v>45362.333333333336</v>
      </c>
      <c r="C7854" t="s">
        <v>9</v>
      </c>
      <c r="D7854">
        <v>45</v>
      </c>
      <c r="E7854" t="s">
        <v>22</v>
      </c>
      <c r="F7854" t="s">
        <v>26</v>
      </c>
      <c r="G7854" t="b">
        <v>1</v>
      </c>
      <c r="I7854">
        <v>42</v>
      </c>
      <c r="J7854" t="b">
        <v>1</v>
      </c>
      <c r="K7854">
        <f>YEAR(Table1[[#This Row],[Patient Admission Date]])</f>
        <v>2024</v>
      </c>
      <c r="L7854" t="str">
        <f>TEXT(Table1[[#This Row],[Patient Admission Date]],"mmm")</f>
        <v>Mar</v>
      </c>
      <c r="M7854" t="str">
        <f>TEXT(Table1[[#This Row],[Patient Admission Date]],"ddd")</f>
        <v>Mon</v>
      </c>
      <c r="N7854" t="str">
        <f>TEXT(INT(HOUR(Table1[[#This Row],[Patient Admission Date]])/3)*3,"00")&amp;"-"&amp;TEXT(INT(HOUR(Table1[[#This Row],[Patient Admission Date]])/3)*3+3,"00")</f>
        <v>06-09</v>
      </c>
      <c r="O7854" t="str" cm="1">
        <f t="array" ref="O7854">_xlfn.IFS(Table1[[#This Row],[Patient Age]]&lt;=14,"0-14",Table1[[#This Row],[Patient Age]]&lt;=29,"15-29",Table1[[#This Row],[Patient Age]]&lt;=44,"30-44",Table1[[#This Row],[Patient Age]]&lt;=59,"45-59",Table1[[#This Row],[Patient Age]]&lt;=74,"60-74",TRUE,"75+")</f>
        <v>45-59</v>
      </c>
      <c r="P7854" t="str" cm="1">
        <f t="array" ref="P7854">_xlfn.IFS(Table1[[#This Row],[Patient Waittime]]&lt;=15,"0-15",Table1[[#This Row],[Patient Waittime]]&lt;=30,"16-30",Table1[[#This Row],[Patient Waittime]]&lt;=45,"31-45",Table1[[#This Row],[Patient Waittime]]&lt;=60,"46-60",TRUE,"60+")</f>
        <v>31-45</v>
      </c>
      <c r="Q7854">
        <f>--(Table1[[#This Row],[Patient Waittime]]&lt;=30)</f>
        <v>0</v>
      </c>
      <c r="R7854">
        <f>--Table1[[#This Row],[Patient Admission Flag]]</f>
        <v>1</v>
      </c>
      <c r="S7854">
        <f>--AND(Table1[[#This Row],[WithinTarget]]=1,Table1[[#This Row],[Patient Satisfaction Score]]&gt;=7)</f>
        <v>0</v>
      </c>
      <c r="T7854" t="str">
        <f>IF(LEFT(Table1[[#This Row],[Patient Gender]],1)="F","Female","Male")</f>
        <v>Male</v>
      </c>
    </row>
    <row r="7855" spans="1:20" x14ac:dyDescent="0.3">
      <c r="A7855" t="s">
        <v>7959</v>
      </c>
      <c r="B7855" s="1">
        <v>45275.026388888888</v>
      </c>
      <c r="C7855" t="s">
        <v>9</v>
      </c>
      <c r="D7855">
        <v>21</v>
      </c>
      <c r="E7855" t="s">
        <v>22</v>
      </c>
      <c r="F7855" t="s">
        <v>26</v>
      </c>
      <c r="G7855" t="b">
        <v>1</v>
      </c>
      <c r="I7855">
        <v>36</v>
      </c>
      <c r="J7855" t="b">
        <v>1</v>
      </c>
      <c r="K7855">
        <f>YEAR(Table1[[#This Row],[Patient Admission Date]])</f>
        <v>2023</v>
      </c>
      <c r="L7855" t="str">
        <f>TEXT(Table1[[#This Row],[Patient Admission Date]],"mmm")</f>
        <v>Dec</v>
      </c>
      <c r="M7855" t="str">
        <f>TEXT(Table1[[#This Row],[Patient Admission Date]],"ddd")</f>
        <v>Fri</v>
      </c>
      <c r="N7855" t="str">
        <f>TEXT(INT(HOUR(Table1[[#This Row],[Patient Admission Date]])/3)*3,"00")&amp;"-"&amp;TEXT(INT(HOUR(Table1[[#This Row],[Patient Admission Date]])/3)*3+3,"00")</f>
        <v>00-03</v>
      </c>
      <c r="O7855" t="str" cm="1">
        <f t="array" ref="O7855">_xlfn.IFS(Table1[[#This Row],[Patient Age]]&lt;=14,"0-14",Table1[[#This Row],[Patient Age]]&lt;=29,"15-29",Table1[[#This Row],[Patient Age]]&lt;=44,"30-44",Table1[[#This Row],[Patient Age]]&lt;=59,"45-59",Table1[[#This Row],[Patient Age]]&lt;=74,"60-74",TRUE,"75+")</f>
        <v>15-29</v>
      </c>
      <c r="P7855" t="str" cm="1">
        <f t="array" ref="P7855">_xlfn.IFS(Table1[[#This Row],[Patient Waittime]]&lt;=15,"0-15",Table1[[#This Row],[Patient Waittime]]&lt;=30,"16-30",Table1[[#This Row],[Patient Waittime]]&lt;=45,"31-45",Table1[[#This Row],[Patient Waittime]]&lt;=60,"46-60",TRUE,"60+")</f>
        <v>31-45</v>
      </c>
      <c r="Q7855">
        <f>--(Table1[[#This Row],[Patient Waittime]]&lt;=30)</f>
        <v>0</v>
      </c>
      <c r="R7855">
        <f>--Table1[[#This Row],[Patient Admission Flag]]</f>
        <v>1</v>
      </c>
      <c r="S7855">
        <f>--AND(Table1[[#This Row],[WithinTarget]]=1,Table1[[#This Row],[Patient Satisfaction Score]]&gt;=7)</f>
        <v>0</v>
      </c>
      <c r="T7855" t="str">
        <f>IF(LEFT(Table1[[#This Row],[Patient Gender]],1)="F","Female","Male")</f>
        <v>Male</v>
      </c>
    </row>
    <row r="7856" spans="1:20" x14ac:dyDescent="0.3">
      <c r="A7856" t="s">
        <v>7960</v>
      </c>
      <c r="B7856" s="1">
        <v>45322.5625</v>
      </c>
      <c r="C7856" t="s">
        <v>9</v>
      </c>
      <c r="D7856">
        <v>53</v>
      </c>
      <c r="E7856" t="s">
        <v>22</v>
      </c>
      <c r="F7856" t="s">
        <v>26</v>
      </c>
      <c r="G7856" t="b">
        <v>1</v>
      </c>
      <c r="I7856">
        <v>50</v>
      </c>
      <c r="J7856" t="b">
        <v>1</v>
      </c>
      <c r="K7856">
        <f>YEAR(Table1[[#This Row],[Patient Admission Date]])</f>
        <v>2024</v>
      </c>
      <c r="L7856" t="str">
        <f>TEXT(Table1[[#This Row],[Patient Admission Date]],"mmm")</f>
        <v>Jan</v>
      </c>
      <c r="M7856" t="str">
        <f>TEXT(Table1[[#This Row],[Patient Admission Date]],"ddd")</f>
        <v>Wed</v>
      </c>
      <c r="N7856" t="str">
        <f>TEXT(INT(HOUR(Table1[[#This Row],[Patient Admission Date]])/3)*3,"00")&amp;"-"&amp;TEXT(INT(HOUR(Table1[[#This Row],[Patient Admission Date]])/3)*3+3,"00")</f>
        <v>12-15</v>
      </c>
      <c r="O7856" t="str" cm="1">
        <f t="array" ref="O7856">_xlfn.IFS(Table1[[#This Row],[Patient Age]]&lt;=14,"0-14",Table1[[#This Row],[Patient Age]]&lt;=29,"15-29",Table1[[#This Row],[Patient Age]]&lt;=44,"30-44",Table1[[#This Row],[Patient Age]]&lt;=59,"45-59",Table1[[#This Row],[Patient Age]]&lt;=74,"60-74",TRUE,"75+")</f>
        <v>45-59</v>
      </c>
      <c r="P7856" t="str" cm="1">
        <f t="array" ref="P7856">_xlfn.IFS(Table1[[#This Row],[Patient Waittime]]&lt;=15,"0-15",Table1[[#This Row],[Patient Waittime]]&lt;=30,"16-30",Table1[[#This Row],[Patient Waittime]]&lt;=45,"31-45",Table1[[#This Row],[Patient Waittime]]&lt;=60,"46-60",TRUE,"60+")</f>
        <v>46-60</v>
      </c>
      <c r="Q7856">
        <f>--(Table1[[#This Row],[Patient Waittime]]&lt;=30)</f>
        <v>0</v>
      </c>
      <c r="R7856">
        <f>--Table1[[#This Row],[Patient Admission Flag]]</f>
        <v>1</v>
      </c>
      <c r="S7856">
        <f>--AND(Table1[[#This Row],[WithinTarget]]=1,Table1[[#This Row],[Patient Satisfaction Score]]&gt;=7)</f>
        <v>0</v>
      </c>
      <c r="T7856" t="str">
        <f>IF(LEFT(Table1[[#This Row],[Patient Gender]],1)="F","Female","Male")</f>
        <v>Male</v>
      </c>
    </row>
    <row r="7857" spans="1:20" x14ac:dyDescent="0.3">
      <c r="A7857" t="s">
        <v>7961</v>
      </c>
      <c r="B7857" s="1">
        <v>45450.017361111109</v>
      </c>
      <c r="C7857" t="s">
        <v>9</v>
      </c>
      <c r="D7857">
        <v>9</v>
      </c>
      <c r="E7857" t="s">
        <v>22</v>
      </c>
      <c r="F7857" t="s">
        <v>26</v>
      </c>
      <c r="G7857" t="b">
        <v>1</v>
      </c>
      <c r="I7857">
        <v>54</v>
      </c>
      <c r="J7857" t="b">
        <v>1</v>
      </c>
      <c r="K7857">
        <f>YEAR(Table1[[#This Row],[Patient Admission Date]])</f>
        <v>2024</v>
      </c>
      <c r="L7857" t="str">
        <f>TEXT(Table1[[#This Row],[Patient Admission Date]],"mmm")</f>
        <v>Jun</v>
      </c>
      <c r="M7857" t="str">
        <f>TEXT(Table1[[#This Row],[Patient Admission Date]],"ddd")</f>
        <v>Fri</v>
      </c>
      <c r="N7857" t="str">
        <f>TEXT(INT(HOUR(Table1[[#This Row],[Patient Admission Date]])/3)*3,"00")&amp;"-"&amp;TEXT(INT(HOUR(Table1[[#This Row],[Patient Admission Date]])/3)*3+3,"00")</f>
        <v>00-03</v>
      </c>
      <c r="O7857" t="str" cm="1">
        <f t="array" ref="O7857">_xlfn.IFS(Table1[[#This Row],[Patient Age]]&lt;=14,"0-14",Table1[[#This Row],[Patient Age]]&lt;=29,"15-29",Table1[[#This Row],[Patient Age]]&lt;=44,"30-44",Table1[[#This Row],[Patient Age]]&lt;=59,"45-59",Table1[[#This Row],[Patient Age]]&lt;=74,"60-74",TRUE,"75+")</f>
        <v>0-14</v>
      </c>
      <c r="P7857" t="str" cm="1">
        <f t="array" ref="P7857">_xlfn.IFS(Table1[[#This Row],[Patient Waittime]]&lt;=15,"0-15",Table1[[#This Row],[Patient Waittime]]&lt;=30,"16-30",Table1[[#This Row],[Patient Waittime]]&lt;=45,"31-45",Table1[[#This Row],[Patient Waittime]]&lt;=60,"46-60",TRUE,"60+")</f>
        <v>46-60</v>
      </c>
      <c r="Q7857">
        <f>--(Table1[[#This Row],[Patient Waittime]]&lt;=30)</f>
        <v>0</v>
      </c>
      <c r="R7857">
        <f>--Table1[[#This Row],[Patient Admission Flag]]</f>
        <v>1</v>
      </c>
      <c r="S7857">
        <f>--AND(Table1[[#This Row],[WithinTarget]]=1,Table1[[#This Row],[Patient Satisfaction Score]]&gt;=7)</f>
        <v>0</v>
      </c>
      <c r="T7857" t="str">
        <f>IF(LEFT(Table1[[#This Row],[Patient Gender]],1)="F","Female","Male")</f>
        <v>Male</v>
      </c>
    </row>
    <row r="7858" spans="1:20" x14ac:dyDescent="0.3">
      <c r="A7858" t="s">
        <v>7962</v>
      </c>
      <c r="B7858" s="1">
        <v>45265.675694444442</v>
      </c>
      <c r="C7858" t="s">
        <v>9</v>
      </c>
      <c r="D7858">
        <v>63</v>
      </c>
      <c r="E7858" t="s">
        <v>22</v>
      </c>
      <c r="F7858" t="s">
        <v>26</v>
      </c>
      <c r="G7858" t="b">
        <v>1</v>
      </c>
      <c r="H7858">
        <v>1</v>
      </c>
      <c r="I7858">
        <v>57</v>
      </c>
      <c r="J7858" t="b">
        <v>1</v>
      </c>
      <c r="K7858">
        <f>YEAR(Table1[[#This Row],[Patient Admission Date]])</f>
        <v>2023</v>
      </c>
      <c r="L7858" t="str">
        <f>TEXT(Table1[[#This Row],[Patient Admission Date]],"mmm")</f>
        <v>Dec</v>
      </c>
      <c r="M7858" t="str">
        <f>TEXT(Table1[[#This Row],[Patient Admission Date]],"ddd")</f>
        <v>Tue</v>
      </c>
      <c r="N7858" t="str">
        <f>TEXT(INT(HOUR(Table1[[#This Row],[Patient Admission Date]])/3)*3,"00")&amp;"-"&amp;TEXT(INT(HOUR(Table1[[#This Row],[Patient Admission Date]])/3)*3+3,"00")</f>
        <v>15-18</v>
      </c>
      <c r="O7858" t="str" cm="1">
        <f t="array" ref="O7858">_xlfn.IFS(Table1[[#This Row],[Patient Age]]&lt;=14,"0-14",Table1[[#This Row],[Patient Age]]&lt;=29,"15-29",Table1[[#This Row],[Patient Age]]&lt;=44,"30-44",Table1[[#This Row],[Patient Age]]&lt;=59,"45-59",Table1[[#This Row],[Patient Age]]&lt;=74,"60-74",TRUE,"75+")</f>
        <v>60-74</v>
      </c>
      <c r="P7858" t="str" cm="1">
        <f t="array" ref="P7858">_xlfn.IFS(Table1[[#This Row],[Patient Waittime]]&lt;=15,"0-15",Table1[[#This Row],[Patient Waittime]]&lt;=30,"16-30",Table1[[#This Row],[Patient Waittime]]&lt;=45,"31-45",Table1[[#This Row],[Patient Waittime]]&lt;=60,"46-60",TRUE,"60+")</f>
        <v>46-60</v>
      </c>
      <c r="Q7858">
        <f>--(Table1[[#This Row],[Patient Waittime]]&lt;=30)</f>
        <v>0</v>
      </c>
      <c r="R7858">
        <f>--Table1[[#This Row],[Patient Admission Flag]]</f>
        <v>1</v>
      </c>
      <c r="S7858">
        <f>--AND(Table1[[#This Row],[WithinTarget]]=1,Table1[[#This Row],[Patient Satisfaction Score]]&gt;=7)</f>
        <v>0</v>
      </c>
      <c r="T7858" t="str">
        <f>IF(LEFT(Table1[[#This Row],[Patient Gender]],1)="F","Female","Male")</f>
        <v>Male</v>
      </c>
    </row>
    <row r="7859" spans="1:20" x14ac:dyDescent="0.3">
      <c r="A7859" t="s">
        <v>7963</v>
      </c>
      <c r="B7859" s="1">
        <v>45206.157638888886</v>
      </c>
      <c r="C7859" t="s">
        <v>9</v>
      </c>
      <c r="D7859">
        <v>75</v>
      </c>
      <c r="E7859" t="s">
        <v>22</v>
      </c>
      <c r="F7859" t="s">
        <v>26</v>
      </c>
      <c r="G7859" t="b">
        <v>1</v>
      </c>
      <c r="H7859">
        <v>10</v>
      </c>
      <c r="I7859">
        <v>31</v>
      </c>
      <c r="J7859" t="b">
        <v>1</v>
      </c>
      <c r="K7859">
        <f>YEAR(Table1[[#This Row],[Patient Admission Date]])</f>
        <v>2023</v>
      </c>
      <c r="L7859" t="str">
        <f>TEXT(Table1[[#This Row],[Patient Admission Date]],"mmm")</f>
        <v>Oct</v>
      </c>
      <c r="M7859" t="str">
        <f>TEXT(Table1[[#This Row],[Patient Admission Date]],"ddd")</f>
        <v>Sat</v>
      </c>
      <c r="N7859" t="str">
        <f>TEXT(INT(HOUR(Table1[[#This Row],[Patient Admission Date]])/3)*3,"00")&amp;"-"&amp;TEXT(INT(HOUR(Table1[[#This Row],[Patient Admission Date]])/3)*3+3,"00")</f>
        <v>03-06</v>
      </c>
      <c r="O7859" t="str" cm="1">
        <f t="array" ref="O7859">_xlfn.IFS(Table1[[#This Row],[Patient Age]]&lt;=14,"0-14",Table1[[#This Row],[Patient Age]]&lt;=29,"15-29",Table1[[#This Row],[Patient Age]]&lt;=44,"30-44",Table1[[#This Row],[Patient Age]]&lt;=59,"45-59",Table1[[#This Row],[Patient Age]]&lt;=74,"60-74",TRUE,"75+")</f>
        <v>75+</v>
      </c>
      <c r="P7859" t="str" cm="1">
        <f t="array" ref="P7859">_xlfn.IFS(Table1[[#This Row],[Patient Waittime]]&lt;=15,"0-15",Table1[[#This Row],[Patient Waittime]]&lt;=30,"16-30",Table1[[#This Row],[Patient Waittime]]&lt;=45,"31-45",Table1[[#This Row],[Patient Waittime]]&lt;=60,"46-60",TRUE,"60+")</f>
        <v>31-45</v>
      </c>
      <c r="Q7859">
        <f>--(Table1[[#This Row],[Patient Waittime]]&lt;=30)</f>
        <v>0</v>
      </c>
      <c r="R7859">
        <f>--Table1[[#This Row],[Patient Admission Flag]]</f>
        <v>1</v>
      </c>
      <c r="S7859">
        <f>--AND(Table1[[#This Row],[WithinTarget]]=1,Table1[[#This Row],[Patient Satisfaction Score]]&gt;=7)</f>
        <v>0</v>
      </c>
      <c r="T7859" t="str">
        <f>IF(LEFT(Table1[[#This Row],[Patient Gender]],1)="F","Female","Male")</f>
        <v>Male</v>
      </c>
    </row>
    <row r="7860" spans="1:20" x14ac:dyDescent="0.3">
      <c r="A7860" t="s">
        <v>7964</v>
      </c>
      <c r="B7860" s="1">
        <v>45258.24722222222</v>
      </c>
      <c r="C7860" t="s">
        <v>9</v>
      </c>
      <c r="D7860">
        <v>54</v>
      </c>
      <c r="E7860" t="s">
        <v>22</v>
      </c>
      <c r="F7860" t="s">
        <v>11</v>
      </c>
      <c r="G7860" t="b">
        <v>1</v>
      </c>
      <c r="I7860">
        <v>48</v>
      </c>
      <c r="J7860" t="b">
        <v>1</v>
      </c>
      <c r="K7860">
        <f>YEAR(Table1[[#This Row],[Patient Admission Date]])</f>
        <v>2023</v>
      </c>
      <c r="L7860" t="str">
        <f>TEXT(Table1[[#This Row],[Patient Admission Date]],"mmm")</f>
        <v>Nov</v>
      </c>
      <c r="M7860" t="str">
        <f>TEXT(Table1[[#This Row],[Patient Admission Date]],"ddd")</f>
        <v>Tue</v>
      </c>
      <c r="N7860" t="str">
        <f>TEXT(INT(HOUR(Table1[[#This Row],[Patient Admission Date]])/3)*3,"00")&amp;"-"&amp;TEXT(INT(HOUR(Table1[[#This Row],[Patient Admission Date]])/3)*3+3,"00")</f>
        <v>03-06</v>
      </c>
      <c r="O7860" t="str" cm="1">
        <f t="array" ref="O7860">_xlfn.IFS(Table1[[#This Row],[Patient Age]]&lt;=14,"0-14",Table1[[#This Row],[Patient Age]]&lt;=29,"15-29",Table1[[#This Row],[Patient Age]]&lt;=44,"30-44",Table1[[#This Row],[Patient Age]]&lt;=59,"45-59",Table1[[#This Row],[Patient Age]]&lt;=74,"60-74",TRUE,"75+")</f>
        <v>45-59</v>
      </c>
      <c r="P7860" t="str" cm="1">
        <f t="array" ref="P7860">_xlfn.IFS(Table1[[#This Row],[Patient Waittime]]&lt;=15,"0-15",Table1[[#This Row],[Patient Waittime]]&lt;=30,"16-30",Table1[[#This Row],[Patient Waittime]]&lt;=45,"31-45",Table1[[#This Row],[Patient Waittime]]&lt;=60,"46-60",TRUE,"60+")</f>
        <v>46-60</v>
      </c>
      <c r="Q7860">
        <f>--(Table1[[#This Row],[Patient Waittime]]&lt;=30)</f>
        <v>0</v>
      </c>
      <c r="R7860">
        <f>--Table1[[#This Row],[Patient Admission Flag]]</f>
        <v>1</v>
      </c>
      <c r="S7860">
        <f>--AND(Table1[[#This Row],[WithinTarget]]=1,Table1[[#This Row],[Patient Satisfaction Score]]&gt;=7)</f>
        <v>0</v>
      </c>
      <c r="T7860" t="str">
        <f>IF(LEFT(Table1[[#This Row],[Patient Gender]],1)="F","Female","Male")</f>
        <v>Male</v>
      </c>
    </row>
    <row r="7861" spans="1:20" x14ac:dyDescent="0.3">
      <c r="A7861" t="s">
        <v>7965</v>
      </c>
      <c r="B7861" s="1">
        <v>45061.344444444447</v>
      </c>
      <c r="C7861" t="s">
        <v>9</v>
      </c>
      <c r="D7861">
        <v>75</v>
      </c>
      <c r="E7861" t="s">
        <v>22</v>
      </c>
      <c r="F7861" t="s">
        <v>11</v>
      </c>
      <c r="G7861" t="b">
        <v>1</v>
      </c>
      <c r="I7861">
        <v>20</v>
      </c>
      <c r="J7861" t="b">
        <v>1</v>
      </c>
      <c r="K7861">
        <f>YEAR(Table1[[#This Row],[Patient Admission Date]])</f>
        <v>2023</v>
      </c>
      <c r="L7861" t="str">
        <f>TEXT(Table1[[#This Row],[Patient Admission Date]],"mmm")</f>
        <v>May</v>
      </c>
      <c r="M7861" t="str">
        <f>TEXT(Table1[[#This Row],[Patient Admission Date]],"ddd")</f>
        <v>Mon</v>
      </c>
      <c r="N7861" t="str">
        <f>TEXT(INT(HOUR(Table1[[#This Row],[Patient Admission Date]])/3)*3,"00")&amp;"-"&amp;TEXT(INT(HOUR(Table1[[#This Row],[Patient Admission Date]])/3)*3+3,"00")</f>
        <v>06-09</v>
      </c>
      <c r="O7861" t="str" cm="1">
        <f t="array" ref="O7861">_xlfn.IFS(Table1[[#This Row],[Patient Age]]&lt;=14,"0-14",Table1[[#This Row],[Patient Age]]&lt;=29,"15-29",Table1[[#This Row],[Patient Age]]&lt;=44,"30-44",Table1[[#This Row],[Patient Age]]&lt;=59,"45-59",Table1[[#This Row],[Patient Age]]&lt;=74,"60-74",TRUE,"75+")</f>
        <v>75+</v>
      </c>
      <c r="P7861" t="str" cm="1">
        <f t="array" ref="P7861">_xlfn.IFS(Table1[[#This Row],[Patient Waittime]]&lt;=15,"0-15",Table1[[#This Row],[Patient Waittime]]&lt;=30,"16-30",Table1[[#This Row],[Patient Waittime]]&lt;=45,"31-45",Table1[[#This Row],[Patient Waittime]]&lt;=60,"46-60",TRUE,"60+")</f>
        <v>16-30</v>
      </c>
      <c r="Q7861">
        <f>--(Table1[[#This Row],[Patient Waittime]]&lt;=30)</f>
        <v>1</v>
      </c>
      <c r="R7861">
        <f>--Table1[[#This Row],[Patient Admission Flag]]</f>
        <v>1</v>
      </c>
      <c r="S7861">
        <f>--AND(Table1[[#This Row],[WithinTarget]]=1,Table1[[#This Row],[Patient Satisfaction Score]]&gt;=7)</f>
        <v>0</v>
      </c>
      <c r="T7861" t="str">
        <f>IF(LEFT(Table1[[#This Row],[Patient Gender]],1)="F","Female","Male")</f>
        <v>Male</v>
      </c>
    </row>
    <row r="7862" spans="1:20" x14ac:dyDescent="0.3">
      <c r="A7862" t="s">
        <v>7966</v>
      </c>
      <c r="B7862" s="1">
        <v>45122.415972222225</v>
      </c>
      <c r="C7862" t="s">
        <v>9</v>
      </c>
      <c r="D7862">
        <v>45</v>
      </c>
      <c r="E7862" t="s">
        <v>22</v>
      </c>
      <c r="F7862" t="s">
        <v>11</v>
      </c>
      <c r="G7862" t="b">
        <v>1</v>
      </c>
      <c r="I7862">
        <v>23</v>
      </c>
      <c r="J7862" t="b">
        <v>1</v>
      </c>
      <c r="K7862">
        <f>YEAR(Table1[[#This Row],[Patient Admission Date]])</f>
        <v>2023</v>
      </c>
      <c r="L7862" t="str">
        <f>TEXT(Table1[[#This Row],[Patient Admission Date]],"mmm")</f>
        <v>Jul</v>
      </c>
      <c r="M7862" t="str">
        <f>TEXT(Table1[[#This Row],[Patient Admission Date]],"ddd")</f>
        <v>Sat</v>
      </c>
      <c r="N7862" t="str">
        <f>TEXT(INT(HOUR(Table1[[#This Row],[Patient Admission Date]])/3)*3,"00")&amp;"-"&amp;TEXT(INT(HOUR(Table1[[#This Row],[Patient Admission Date]])/3)*3+3,"00")</f>
        <v>09-12</v>
      </c>
      <c r="O7862" t="str" cm="1">
        <f t="array" ref="O7862">_xlfn.IFS(Table1[[#This Row],[Patient Age]]&lt;=14,"0-14",Table1[[#This Row],[Patient Age]]&lt;=29,"15-29",Table1[[#This Row],[Patient Age]]&lt;=44,"30-44",Table1[[#This Row],[Patient Age]]&lt;=59,"45-59",Table1[[#This Row],[Patient Age]]&lt;=74,"60-74",TRUE,"75+")</f>
        <v>45-59</v>
      </c>
      <c r="P7862" t="str" cm="1">
        <f t="array" ref="P7862">_xlfn.IFS(Table1[[#This Row],[Patient Waittime]]&lt;=15,"0-15",Table1[[#This Row],[Patient Waittime]]&lt;=30,"16-30",Table1[[#This Row],[Patient Waittime]]&lt;=45,"31-45",Table1[[#This Row],[Patient Waittime]]&lt;=60,"46-60",TRUE,"60+")</f>
        <v>16-30</v>
      </c>
      <c r="Q7862">
        <f>--(Table1[[#This Row],[Patient Waittime]]&lt;=30)</f>
        <v>1</v>
      </c>
      <c r="R7862">
        <f>--Table1[[#This Row],[Patient Admission Flag]]</f>
        <v>1</v>
      </c>
      <c r="S7862">
        <f>--AND(Table1[[#This Row],[WithinTarget]]=1,Table1[[#This Row],[Patient Satisfaction Score]]&gt;=7)</f>
        <v>0</v>
      </c>
      <c r="T7862" t="str">
        <f>IF(LEFT(Table1[[#This Row],[Patient Gender]],1)="F","Female","Male")</f>
        <v>Male</v>
      </c>
    </row>
    <row r="7863" spans="1:20" x14ac:dyDescent="0.3">
      <c r="A7863" t="s">
        <v>7967</v>
      </c>
      <c r="B7863" s="1">
        <v>45287.754861111112</v>
      </c>
      <c r="C7863" t="s">
        <v>9</v>
      </c>
      <c r="D7863">
        <v>6</v>
      </c>
      <c r="E7863" t="s">
        <v>22</v>
      </c>
      <c r="F7863" t="s">
        <v>11</v>
      </c>
      <c r="G7863" t="b">
        <v>1</v>
      </c>
      <c r="I7863">
        <v>32</v>
      </c>
      <c r="J7863" t="b">
        <v>1</v>
      </c>
      <c r="K7863">
        <f>YEAR(Table1[[#This Row],[Patient Admission Date]])</f>
        <v>2023</v>
      </c>
      <c r="L7863" t="str">
        <f>TEXT(Table1[[#This Row],[Patient Admission Date]],"mmm")</f>
        <v>Dec</v>
      </c>
      <c r="M7863" t="str">
        <f>TEXT(Table1[[#This Row],[Patient Admission Date]],"ddd")</f>
        <v>Wed</v>
      </c>
      <c r="N7863" t="str">
        <f>TEXT(INT(HOUR(Table1[[#This Row],[Patient Admission Date]])/3)*3,"00")&amp;"-"&amp;TEXT(INT(HOUR(Table1[[#This Row],[Patient Admission Date]])/3)*3+3,"00")</f>
        <v>18-21</v>
      </c>
      <c r="O7863" t="str" cm="1">
        <f t="array" ref="O7863">_xlfn.IFS(Table1[[#This Row],[Patient Age]]&lt;=14,"0-14",Table1[[#This Row],[Patient Age]]&lt;=29,"15-29",Table1[[#This Row],[Patient Age]]&lt;=44,"30-44",Table1[[#This Row],[Patient Age]]&lt;=59,"45-59",Table1[[#This Row],[Patient Age]]&lt;=74,"60-74",TRUE,"75+")</f>
        <v>0-14</v>
      </c>
      <c r="P7863" t="str" cm="1">
        <f t="array" ref="P7863">_xlfn.IFS(Table1[[#This Row],[Patient Waittime]]&lt;=15,"0-15",Table1[[#This Row],[Patient Waittime]]&lt;=30,"16-30",Table1[[#This Row],[Patient Waittime]]&lt;=45,"31-45",Table1[[#This Row],[Patient Waittime]]&lt;=60,"46-60",TRUE,"60+")</f>
        <v>31-45</v>
      </c>
      <c r="Q7863">
        <f>--(Table1[[#This Row],[Patient Waittime]]&lt;=30)</f>
        <v>0</v>
      </c>
      <c r="R7863">
        <f>--Table1[[#This Row],[Patient Admission Flag]]</f>
        <v>1</v>
      </c>
      <c r="S7863">
        <f>--AND(Table1[[#This Row],[WithinTarget]]=1,Table1[[#This Row],[Patient Satisfaction Score]]&gt;=7)</f>
        <v>0</v>
      </c>
      <c r="T7863" t="str">
        <f>IF(LEFT(Table1[[#This Row],[Patient Gender]],1)="F","Female","Male")</f>
        <v>Male</v>
      </c>
    </row>
    <row r="7864" spans="1:20" x14ac:dyDescent="0.3">
      <c r="A7864" t="s">
        <v>7968</v>
      </c>
      <c r="B7864" s="1">
        <v>45487.867361111108</v>
      </c>
      <c r="C7864" t="s">
        <v>9</v>
      </c>
      <c r="D7864">
        <v>74</v>
      </c>
      <c r="E7864" t="s">
        <v>22</v>
      </c>
      <c r="F7864" t="s">
        <v>11</v>
      </c>
      <c r="G7864" t="b">
        <v>1</v>
      </c>
      <c r="I7864">
        <v>41</v>
      </c>
      <c r="J7864" t="b">
        <v>1</v>
      </c>
      <c r="K7864">
        <f>YEAR(Table1[[#This Row],[Patient Admission Date]])</f>
        <v>2024</v>
      </c>
      <c r="L7864" t="str">
        <f>TEXT(Table1[[#This Row],[Patient Admission Date]],"mmm")</f>
        <v>Jul</v>
      </c>
      <c r="M7864" t="str">
        <f>TEXT(Table1[[#This Row],[Patient Admission Date]],"ddd")</f>
        <v>Sun</v>
      </c>
      <c r="N7864" t="str">
        <f>TEXT(INT(HOUR(Table1[[#This Row],[Patient Admission Date]])/3)*3,"00")&amp;"-"&amp;TEXT(INT(HOUR(Table1[[#This Row],[Patient Admission Date]])/3)*3+3,"00")</f>
        <v>18-21</v>
      </c>
      <c r="O7864" t="str" cm="1">
        <f t="array" ref="O7864">_xlfn.IFS(Table1[[#This Row],[Patient Age]]&lt;=14,"0-14",Table1[[#This Row],[Patient Age]]&lt;=29,"15-29",Table1[[#This Row],[Patient Age]]&lt;=44,"30-44",Table1[[#This Row],[Patient Age]]&lt;=59,"45-59",Table1[[#This Row],[Patient Age]]&lt;=74,"60-74",TRUE,"75+")</f>
        <v>60-74</v>
      </c>
      <c r="P7864" t="str" cm="1">
        <f t="array" ref="P7864">_xlfn.IFS(Table1[[#This Row],[Patient Waittime]]&lt;=15,"0-15",Table1[[#This Row],[Patient Waittime]]&lt;=30,"16-30",Table1[[#This Row],[Patient Waittime]]&lt;=45,"31-45",Table1[[#This Row],[Patient Waittime]]&lt;=60,"46-60",TRUE,"60+")</f>
        <v>31-45</v>
      </c>
      <c r="Q7864">
        <f>--(Table1[[#This Row],[Patient Waittime]]&lt;=30)</f>
        <v>0</v>
      </c>
      <c r="R7864">
        <f>--Table1[[#This Row],[Patient Admission Flag]]</f>
        <v>1</v>
      </c>
      <c r="S7864">
        <f>--AND(Table1[[#This Row],[WithinTarget]]=1,Table1[[#This Row],[Patient Satisfaction Score]]&gt;=7)</f>
        <v>0</v>
      </c>
      <c r="T7864" t="str">
        <f>IF(LEFT(Table1[[#This Row],[Patient Gender]],1)="F","Female","Male")</f>
        <v>Male</v>
      </c>
    </row>
    <row r="7865" spans="1:20" x14ac:dyDescent="0.3">
      <c r="A7865" t="s">
        <v>7969</v>
      </c>
      <c r="B7865" s="1">
        <v>45043.863888888889</v>
      </c>
      <c r="C7865" t="s">
        <v>9</v>
      </c>
      <c r="D7865">
        <v>20</v>
      </c>
      <c r="E7865" t="s">
        <v>22</v>
      </c>
      <c r="F7865" t="s">
        <v>11</v>
      </c>
      <c r="G7865" t="b">
        <v>1</v>
      </c>
      <c r="I7865">
        <v>44</v>
      </c>
      <c r="J7865" t="b">
        <v>1</v>
      </c>
      <c r="K7865">
        <f>YEAR(Table1[[#This Row],[Patient Admission Date]])</f>
        <v>2023</v>
      </c>
      <c r="L7865" t="str">
        <f>TEXT(Table1[[#This Row],[Patient Admission Date]],"mmm")</f>
        <v>Apr</v>
      </c>
      <c r="M7865" t="str">
        <f>TEXT(Table1[[#This Row],[Patient Admission Date]],"ddd")</f>
        <v>Thu</v>
      </c>
      <c r="N7865" t="str">
        <f>TEXT(INT(HOUR(Table1[[#This Row],[Patient Admission Date]])/3)*3,"00")&amp;"-"&amp;TEXT(INT(HOUR(Table1[[#This Row],[Patient Admission Date]])/3)*3+3,"00")</f>
        <v>18-21</v>
      </c>
      <c r="O7865" t="str" cm="1">
        <f t="array" ref="O7865">_xlfn.IFS(Table1[[#This Row],[Patient Age]]&lt;=14,"0-14",Table1[[#This Row],[Patient Age]]&lt;=29,"15-29",Table1[[#This Row],[Patient Age]]&lt;=44,"30-44",Table1[[#This Row],[Patient Age]]&lt;=59,"45-59",Table1[[#This Row],[Patient Age]]&lt;=74,"60-74",TRUE,"75+")</f>
        <v>15-29</v>
      </c>
      <c r="P7865" t="str" cm="1">
        <f t="array" ref="P7865">_xlfn.IFS(Table1[[#This Row],[Patient Waittime]]&lt;=15,"0-15",Table1[[#This Row],[Patient Waittime]]&lt;=30,"16-30",Table1[[#This Row],[Patient Waittime]]&lt;=45,"31-45",Table1[[#This Row],[Patient Waittime]]&lt;=60,"46-60",TRUE,"60+")</f>
        <v>31-45</v>
      </c>
      <c r="Q7865">
        <f>--(Table1[[#This Row],[Patient Waittime]]&lt;=30)</f>
        <v>0</v>
      </c>
      <c r="R7865">
        <f>--Table1[[#This Row],[Patient Admission Flag]]</f>
        <v>1</v>
      </c>
      <c r="S7865">
        <f>--AND(Table1[[#This Row],[WithinTarget]]=1,Table1[[#This Row],[Patient Satisfaction Score]]&gt;=7)</f>
        <v>0</v>
      </c>
      <c r="T7865" t="str">
        <f>IF(LEFT(Table1[[#This Row],[Patient Gender]],1)="F","Female","Male")</f>
        <v>Male</v>
      </c>
    </row>
    <row r="7866" spans="1:20" x14ac:dyDescent="0.3">
      <c r="A7866" t="s">
        <v>7970</v>
      </c>
      <c r="B7866" s="1">
        <v>45163.80972222222</v>
      </c>
      <c r="C7866" t="s">
        <v>9</v>
      </c>
      <c r="D7866">
        <v>49</v>
      </c>
      <c r="E7866" t="s">
        <v>22</v>
      </c>
      <c r="F7866" t="s">
        <v>11</v>
      </c>
      <c r="G7866" t="b">
        <v>1</v>
      </c>
      <c r="I7866">
        <v>51</v>
      </c>
      <c r="J7866" t="b">
        <v>1</v>
      </c>
      <c r="K7866">
        <f>YEAR(Table1[[#This Row],[Patient Admission Date]])</f>
        <v>2023</v>
      </c>
      <c r="L7866" t="str">
        <f>TEXT(Table1[[#This Row],[Patient Admission Date]],"mmm")</f>
        <v>Aug</v>
      </c>
      <c r="M7866" t="str">
        <f>TEXT(Table1[[#This Row],[Patient Admission Date]],"ddd")</f>
        <v>Fri</v>
      </c>
      <c r="N7866" t="str">
        <f>TEXT(INT(HOUR(Table1[[#This Row],[Patient Admission Date]])/3)*3,"00")&amp;"-"&amp;TEXT(INT(HOUR(Table1[[#This Row],[Patient Admission Date]])/3)*3+3,"00")</f>
        <v>18-21</v>
      </c>
      <c r="O7866" t="str" cm="1">
        <f t="array" ref="O7866">_xlfn.IFS(Table1[[#This Row],[Patient Age]]&lt;=14,"0-14",Table1[[#This Row],[Patient Age]]&lt;=29,"15-29",Table1[[#This Row],[Patient Age]]&lt;=44,"30-44",Table1[[#This Row],[Patient Age]]&lt;=59,"45-59",Table1[[#This Row],[Patient Age]]&lt;=74,"60-74",TRUE,"75+")</f>
        <v>45-59</v>
      </c>
      <c r="P7866" t="str" cm="1">
        <f t="array" ref="P7866">_xlfn.IFS(Table1[[#This Row],[Patient Waittime]]&lt;=15,"0-15",Table1[[#This Row],[Patient Waittime]]&lt;=30,"16-30",Table1[[#This Row],[Patient Waittime]]&lt;=45,"31-45",Table1[[#This Row],[Patient Waittime]]&lt;=60,"46-60",TRUE,"60+")</f>
        <v>46-60</v>
      </c>
      <c r="Q7866">
        <f>--(Table1[[#This Row],[Patient Waittime]]&lt;=30)</f>
        <v>0</v>
      </c>
      <c r="R7866">
        <f>--Table1[[#This Row],[Patient Admission Flag]]</f>
        <v>1</v>
      </c>
      <c r="S7866">
        <f>--AND(Table1[[#This Row],[WithinTarget]]=1,Table1[[#This Row],[Patient Satisfaction Score]]&gt;=7)</f>
        <v>0</v>
      </c>
      <c r="T7866" t="str">
        <f>IF(LEFT(Table1[[#This Row],[Patient Gender]],1)="F","Female","Male")</f>
        <v>Male</v>
      </c>
    </row>
    <row r="7867" spans="1:20" x14ac:dyDescent="0.3">
      <c r="A7867" t="s">
        <v>7971</v>
      </c>
      <c r="B7867" s="1">
        <v>45362.609027777777</v>
      </c>
      <c r="C7867" t="s">
        <v>9</v>
      </c>
      <c r="D7867">
        <v>66</v>
      </c>
      <c r="E7867" t="s">
        <v>22</v>
      </c>
      <c r="F7867" t="s">
        <v>11</v>
      </c>
      <c r="G7867" t="b">
        <v>1</v>
      </c>
      <c r="I7867">
        <v>53</v>
      </c>
      <c r="J7867" t="b">
        <v>1</v>
      </c>
      <c r="K7867">
        <f>YEAR(Table1[[#This Row],[Patient Admission Date]])</f>
        <v>2024</v>
      </c>
      <c r="L7867" t="str">
        <f>TEXT(Table1[[#This Row],[Patient Admission Date]],"mmm")</f>
        <v>Mar</v>
      </c>
      <c r="M7867" t="str">
        <f>TEXT(Table1[[#This Row],[Patient Admission Date]],"ddd")</f>
        <v>Mon</v>
      </c>
      <c r="N7867" t="str">
        <f>TEXT(INT(HOUR(Table1[[#This Row],[Patient Admission Date]])/3)*3,"00")&amp;"-"&amp;TEXT(INT(HOUR(Table1[[#This Row],[Patient Admission Date]])/3)*3+3,"00")</f>
        <v>12-15</v>
      </c>
      <c r="O7867" t="str" cm="1">
        <f t="array" ref="O7867">_xlfn.IFS(Table1[[#This Row],[Patient Age]]&lt;=14,"0-14",Table1[[#This Row],[Patient Age]]&lt;=29,"15-29",Table1[[#This Row],[Patient Age]]&lt;=44,"30-44",Table1[[#This Row],[Patient Age]]&lt;=59,"45-59",Table1[[#This Row],[Patient Age]]&lt;=74,"60-74",TRUE,"75+")</f>
        <v>60-74</v>
      </c>
      <c r="P7867" t="str" cm="1">
        <f t="array" ref="P7867">_xlfn.IFS(Table1[[#This Row],[Patient Waittime]]&lt;=15,"0-15",Table1[[#This Row],[Patient Waittime]]&lt;=30,"16-30",Table1[[#This Row],[Patient Waittime]]&lt;=45,"31-45",Table1[[#This Row],[Patient Waittime]]&lt;=60,"46-60",TRUE,"60+")</f>
        <v>46-60</v>
      </c>
      <c r="Q7867">
        <f>--(Table1[[#This Row],[Patient Waittime]]&lt;=30)</f>
        <v>0</v>
      </c>
      <c r="R7867">
        <f>--Table1[[#This Row],[Patient Admission Flag]]</f>
        <v>1</v>
      </c>
      <c r="S7867">
        <f>--AND(Table1[[#This Row],[WithinTarget]]=1,Table1[[#This Row],[Patient Satisfaction Score]]&gt;=7)</f>
        <v>0</v>
      </c>
      <c r="T7867" t="str">
        <f>IF(LEFT(Table1[[#This Row],[Patient Gender]],1)="F","Female","Male")</f>
        <v>Male</v>
      </c>
    </row>
    <row r="7868" spans="1:20" x14ac:dyDescent="0.3">
      <c r="A7868" t="s">
        <v>7972</v>
      </c>
      <c r="B7868" s="1">
        <v>45084.803472222222</v>
      </c>
      <c r="C7868" t="s">
        <v>9</v>
      </c>
      <c r="D7868">
        <v>31</v>
      </c>
      <c r="E7868" t="s">
        <v>22</v>
      </c>
      <c r="F7868" t="s">
        <v>11</v>
      </c>
      <c r="G7868" t="b">
        <v>1</v>
      </c>
      <c r="I7868">
        <v>37</v>
      </c>
      <c r="J7868" t="b">
        <v>1</v>
      </c>
      <c r="K7868">
        <f>YEAR(Table1[[#This Row],[Patient Admission Date]])</f>
        <v>2023</v>
      </c>
      <c r="L7868" t="str">
        <f>TEXT(Table1[[#This Row],[Patient Admission Date]],"mmm")</f>
        <v>Jun</v>
      </c>
      <c r="M7868" t="str">
        <f>TEXT(Table1[[#This Row],[Patient Admission Date]],"ddd")</f>
        <v>Wed</v>
      </c>
      <c r="N7868" t="str">
        <f>TEXT(INT(HOUR(Table1[[#This Row],[Patient Admission Date]])/3)*3,"00")&amp;"-"&amp;TEXT(INT(HOUR(Table1[[#This Row],[Patient Admission Date]])/3)*3+3,"00")</f>
        <v>18-21</v>
      </c>
      <c r="O7868" t="str" cm="1">
        <f t="array" ref="O7868">_xlfn.IFS(Table1[[#This Row],[Patient Age]]&lt;=14,"0-14",Table1[[#This Row],[Patient Age]]&lt;=29,"15-29",Table1[[#This Row],[Patient Age]]&lt;=44,"30-44",Table1[[#This Row],[Patient Age]]&lt;=59,"45-59",Table1[[#This Row],[Patient Age]]&lt;=74,"60-74",TRUE,"75+")</f>
        <v>30-44</v>
      </c>
      <c r="P7868" t="str" cm="1">
        <f t="array" ref="P7868">_xlfn.IFS(Table1[[#This Row],[Patient Waittime]]&lt;=15,"0-15",Table1[[#This Row],[Patient Waittime]]&lt;=30,"16-30",Table1[[#This Row],[Patient Waittime]]&lt;=45,"31-45",Table1[[#This Row],[Patient Waittime]]&lt;=60,"46-60",TRUE,"60+")</f>
        <v>31-45</v>
      </c>
      <c r="Q7868">
        <f>--(Table1[[#This Row],[Patient Waittime]]&lt;=30)</f>
        <v>0</v>
      </c>
      <c r="R7868">
        <f>--Table1[[#This Row],[Patient Admission Flag]]</f>
        <v>1</v>
      </c>
      <c r="S7868">
        <f>--AND(Table1[[#This Row],[WithinTarget]]=1,Table1[[#This Row],[Patient Satisfaction Score]]&gt;=7)</f>
        <v>0</v>
      </c>
      <c r="T7868" t="str">
        <f>IF(LEFT(Table1[[#This Row],[Patient Gender]],1)="F","Female","Male")</f>
        <v>Male</v>
      </c>
    </row>
    <row r="7869" spans="1:20" x14ac:dyDescent="0.3">
      <c r="A7869" t="s">
        <v>7973</v>
      </c>
      <c r="B7869" s="1">
        <v>45121.696527777778</v>
      </c>
      <c r="C7869" t="s">
        <v>9</v>
      </c>
      <c r="D7869">
        <v>49</v>
      </c>
      <c r="E7869" t="s">
        <v>22</v>
      </c>
      <c r="F7869" t="s">
        <v>11</v>
      </c>
      <c r="G7869" t="b">
        <v>1</v>
      </c>
      <c r="I7869">
        <v>18</v>
      </c>
      <c r="J7869" t="b">
        <v>1</v>
      </c>
      <c r="K7869">
        <f>YEAR(Table1[[#This Row],[Patient Admission Date]])</f>
        <v>2023</v>
      </c>
      <c r="L7869" t="str">
        <f>TEXT(Table1[[#This Row],[Patient Admission Date]],"mmm")</f>
        <v>Jul</v>
      </c>
      <c r="M7869" t="str">
        <f>TEXT(Table1[[#This Row],[Patient Admission Date]],"ddd")</f>
        <v>Fri</v>
      </c>
      <c r="N7869" t="str">
        <f>TEXT(INT(HOUR(Table1[[#This Row],[Patient Admission Date]])/3)*3,"00")&amp;"-"&amp;TEXT(INT(HOUR(Table1[[#This Row],[Patient Admission Date]])/3)*3+3,"00")</f>
        <v>15-18</v>
      </c>
      <c r="O7869" t="str" cm="1">
        <f t="array" ref="O7869">_xlfn.IFS(Table1[[#This Row],[Patient Age]]&lt;=14,"0-14",Table1[[#This Row],[Patient Age]]&lt;=29,"15-29",Table1[[#This Row],[Patient Age]]&lt;=44,"30-44",Table1[[#This Row],[Patient Age]]&lt;=59,"45-59",Table1[[#This Row],[Patient Age]]&lt;=74,"60-74",TRUE,"75+")</f>
        <v>45-59</v>
      </c>
      <c r="P7869" t="str" cm="1">
        <f t="array" ref="P7869">_xlfn.IFS(Table1[[#This Row],[Patient Waittime]]&lt;=15,"0-15",Table1[[#This Row],[Patient Waittime]]&lt;=30,"16-30",Table1[[#This Row],[Patient Waittime]]&lt;=45,"31-45",Table1[[#This Row],[Patient Waittime]]&lt;=60,"46-60",TRUE,"60+")</f>
        <v>16-30</v>
      </c>
      <c r="Q7869">
        <f>--(Table1[[#This Row],[Patient Waittime]]&lt;=30)</f>
        <v>1</v>
      </c>
      <c r="R7869">
        <f>--Table1[[#This Row],[Patient Admission Flag]]</f>
        <v>1</v>
      </c>
      <c r="S7869">
        <f>--AND(Table1[[#This Row],[WithinTarget]]=1,Table1[[#This Row],[Patient Satisfaction Score]]&gt;=7)</f>
        <v>0</v>
      </c>
      <c r="T7869" t="str">
        <f>IF(LEFT(Table1[[#This Row],[Patient Gender]],1)="F","Female","Male")</f>
        <v>Male</v>
      </c>
    </row>
    <row r="7870" spans="1:20" x14ac:dyDescent="0.3">
      <c r="A7870" t="s">
        <v>7974</v>
      </c>
      <c r="B7870" s="1">
        <v>45216.214583333334</v>
      </c>
      <c r="C7870" t="s">
        <v>9</v>
      </c>
      <c r="D7870">
        <v>77</v>
      </c>
      <c r="E7870" t="s">
        <v>22</v>
      </c>
      <c r="F7870" t="s">
        <v>11</v>
      </c>
      <c r="G7870" t="b">
        <v>1</v>
      </c>
      <c r="I7870">
        <v>29</v>
      </c>
      <c r="J7870" t="b">
        <v>1</v>
      </c>
      <c r="K7870">
        <f>YEAR(Table1[[#This Row],[Patient Admission Date]])</f>
        <v>2023</v>
      </c>
      <c r="L7870" t="str">
        <f>TEXT(Table1[[#This Row],[Patient Admission Date]],"mmm")</f>
        <v>Oct</v>
      </c>
      <c r="M7870" t="str">
        <f>TEXT(Table1[[#This Row],[Patient Admission Date]],"ddd")</f>
        <v>Tue</v>
      </c>
      <c r="N7870" t="str">
        <f>TEXT(INT(HOUR(Table1[[#This Row],[Patient Admission Date]])/3)*3,"00")&amp;"-"&amp;TEXT(INT(HOUR(Table1[[#This Row],[Patient Admission Date]])/3)*3+3,"00")</f>
        <v>03-06</v>
      </c>
      <c r="O7870" t="str" cm="1">
        <f t="array" ref="O7870">_xlfn.IFS(Table1[[#This Row],[Patient Age]]&lt;=14,"0-14",Table1[[#This Row],[Patient Age]]&lt;=29,"15-29",Table1[[#This Row],[Patient Age]]&lt;=44,"30-44",Table1[[#This Row],[Patient Age]]&lt;=59,"45-59",Table1[[#This Row],[Patient Age]]&lt;=74,"60-74",TRUE,"75+")</f>
        <v>75+</v>
      </c>
      <c r="P7870" t="str" cm="1">
        <f t="array" ref="P7870">_xlfn.IFS(Table1[[#This Row],[Patient Waittime]]&lt;=15,"0-15",Table1[[#This Row],[Patient Waittime]]&lt;=30,"16-30",Table1[[#This Row],[Patient Waittime]]&lt;=45,"31-45",Table1[[#This Row],[Patient Waittime]]&lt;=60,"46-60",TRUE,"60+")</f>
        <v>16-30</v>
      </c>
      <c r="Q7870">
        <f>--(Table1[[#This Row],[Patient Waittime]]&lt;=30)</f>
        <v>1</v>
      </c>
      <c r="R7870">
        <f>--Table1[[#This Row],[Patient Admission Flag]]</f>
        <v>1</v>
      </c>
      <c r="S7870">
        <f>--AND(Table1[[#This Row],[WithinTarget]]=1,Table1[[#This Row],[Patient Satisfaction Score]]&gt;=7)</f>
        <v>0</v>
      </c>
      <c r="T7870" t="str">
        <f>IF(LEFT(Table1[[#This Row],[Patient Gender]],1)="F","Female","Male")</f>
        <v>Male</v>
      </c>
    </row>
    <row r="7871" spans="1:20" x14ac:dyDescent="0.3">
      <c r="A7871" t="s">
        <v>7975</v>
      </c>
      <c r="B7871" s="1">
        <v>45411.070833333331</v>
      </c>
      <c r="C7871" t="s">
        <v>9</v>
      </c>
      <c r="D7871">
        <v>44</v>
      </c>
      <c r="E7871" t="s">
        <v>22</v>
      </c>
      <c r="F7871" t="s">
        <v>11</v>
      </c>
      <c r="G7871" t="b">
        <v>1</v>
      </c>
      <c r="I7871">
        <v>37</v>
      </c>
      <c r="J7871" t="b">
        <v>1</v>
      </c>
      <c r="K7871">
        <f>YEAR(Table1[[#This Row],[Patient Admission Date]])</f>
        <v>2024</v>
      </c>
      <c r="L7871" t="str">
        <f>TEXT(Table1[[#This Row],[Patient Admission Date]],"mmm")</f>
        <v>Apr</v>
      </c>
      <c r="M7871" t="str">
        <f>TEXT(Table1[[#This Row],[Patient Admission Date]],"ddd")</f>
        <v>Mon</v>
      </c>
      <c r="N7871" t="str">
        <f>TEXT(INT(HOUR(Table1[[#This Row],[Patient Admission Date]])/3)*3,"00")&amp;"-"&amp;TEXT(INT(HOUR(Table1[[#This Row],[Patient Admission Date]])/3)*3+3,"00")</f>
        <v>00-03</v>
      </c>
      <c r="O7871" t="str" cm="1">
        <f t="array" ref="O7871">_xlfn.IFS(Table1[[#This Row],[Patient Age]]&lt;=14,"0-14",Table1[[#This Row],[Patient Age]]&lt;=29,"15-29",Table1[[#This Row],[Patient Age]]&lt;=44,"30-44",Table1[[#This Row],[Patient Age]]&lt;=59,"45-59",Table1[[#This Row],[Patient Age]]&lt;=74,"60-74",TRUE,"75+")</f>
        <v>30-44</v>
      </c>
      <c r="P7871" t="str" cm="1">
        <f t="array" ref="P7871">_xlfn.IFS(Table1[[#This Row],[Patient Waittime]]&lt;=15,"0-15",Table1[[#This Row],[Patient Waittime]]&lt;=30,"16-30",Table1[[#This Row],[Patient Waittime]]&lt;=45,"31-45",Table1[[#This Row],[Patient Waittime]]&lt;=60,"46-60",TRUE,"60+")</f>
        <v>31-45</v>
      </c>
      <c r="Q7871">
        <f>--(Table1[[#This Row],[Patient Waittime]]&lt;=30)</f>
        <v>0</v>
      </c>
      <c r="R7871">
        <f>--Table1[[#This Row],[Patient Admission Flag]]</f>
        <v>1</v>
      </c>
      <c r="S7871">
        <f>--AND(Table1[[#This Row],[WithinTarget]]=1,Table1[[#This Row],[Patient Satisfaction Score]]&gt;=7)</f>
        <v>0</v>
      </c>
      <c r="T7871" t="str">
        <f>IF(LEFT(Table1[[#This Row],[Patient Gender]],1)="F","Female","Male")</f>
        <v>Male</v>
      </c>
    </row>
    <row r="7872" spans="1:20" x14ac:dyDescent="0.3">
      <c r="A7872" t="s">
        <v>7976</v>
      </c>
      <c r="B7872" s="1">
        <v>45296.845833333333</v>
      </c>
      <c r="C7872" t="s">
        <v>9</v>
      </c>
      <c r="D7872">
        <v>56</v>
      </c>
      <c r="E7872" t="s">
        <v>22</v>
      </c>
      <c r="F7872" t="s">
        <v>11</v>
      </c>
      <c r="G7872" t="b">
        <v>1</v>
      </c>
      <c r="I7872">
        <v>47</v>
      </c>
      <c r="J7872" t="b">
        <v>1</v>
      </c>
      <c r="K7872">
        <f>YEAR(Table1[[#This Row],[Patient Admission Date]])</f>
        <v>2024</v>
      </c>
      <c r="L7872" t="str">
        <f>TEXT(Table1[[#This Row],[Patient Admission Date]],"mmm")</f>
        <v>Jan</v>
      </c>
      <c r="M7872" t="str">
        <f>TEXT(Table1[[#This Row],[Patient Admission Date]],"ddd")</f>
        <v>Fri</v>
      </c>
      <c r="N7872" t="str">
        <f>TEXT(INT(HOUR(Table1[[#This Row],[Patient Admission Date]])/3)*3,"00")&amp;"-"&amp;TEXT(INT(HOUR(Table1[[#This Row],[Patient Admission Date]])/3)*3+3,"00")</f>
        <v>18-21</v>
      </c>
      <c r="O7872" t="str" cm="1">
        <f t="array" ref="O7872">_xlfn.IFS(Table1[[#This Row],[Patient Age]]&lt;=14,"0-14",Table1[[#This Row],[Patient Age]]&lt;=29,"15-29",Table1[[#This Row],[Patient Age]]&lt;=44,"30-44",Table1[[#This Row],[Patient Age]]&lt;=59,"45-59",Table1[[#This Row],[Patient Age]]&lt;=74,"60-74",TRUE,"75+")</f>
        <v>45-59</v>
      </c>
      <c r="P7872" t="str" cm="1">
        <f t="array" ref="P7872">_xlfn.IFS(Table1[[#This Row],[Patient Waittime]]&lt;=15,"0-15",Table1[[#This Row],[Patient Waittime]]&lt;=30,"16-30",Table1[[#This Row],[Patient Waittime]]&lt;=45,"31-45",Table1[[#This Row],[Patient Waittime]]&lt;=60,"46-60",TRUE,"60+")</f>
        <v>46-60</v>
      </c>
      <c r="Q7872">
        <f>--(Table1[[#This Row],[Patient Waittime]]&lt;=30)</f>
        <v>0</v>
      </c>
      <c r="R7872">
        <f>--Table1[[#This Row],[Patient Admission Flag]]</f>
        <v>1</v>
      </c>
      <c r="S7872">
        <f>--AND(Table1[[#This Row],[WithinTarget]]=1,Table1[[#This Row],[Patient Satisfaction Score]]&gt;=7)</f>
        <v>0</v>
      </c>
      <c r="T7872" t="str">
        <f>IF(LEFT(Table1[[#This Row],[Patient Gender]],1)="F","Female","Male")</f>
        <v>Male</v>
      </c>
    </row>
    <row r="7873" spans="1:20" x14ac:dyDescent="0.3">
      <c r="A7873" t="s">
        <v>7977</v>
      </c>
      <c r="B7873" s="1">
        <v>45511.441666666666</v>
      </c>
      <c r="C7873" t="s">
        <v>9</v>
      </c>
      <c r="D7873">
        <v>26</v>
      </c>
      <c r="E7873" t="s">
        <v>22</v>
      </c>
      <c r="F7873" t="s">
        <v>11</v>
      </c>
      <c r="G7873" t="b">
        <v>1</v>
      </c>
      <c r="I7873">
        <v>49</v>
      </c>
      <c r="J7873" t="b">
        <v>1</v>
      </c>
      <c r="K7873">
        <f>YEAR(Table1[[#This Row],[Patient Admission Date]])</f>
        <v>2024</v>
      </c>
      <c r="L7873" t="str">
        <f>TEXT(Table1[[#This Row],[Patient Admission Date]],"mmm")</f>
        <v>Aug</v>
      </c>
      <c r="M7873" t="str">
        <f>TEXT(Table1[[#This Row],[Patient Admission Date]],"ddd")</f>
        <v>Wed</v>
      </c>
      <c r="N7873" t="str">
        <f>TEXT(INT(HOUR(Table1[[#This Row],[Patient Admission Date]])/3)*3,"00")&amp;"-"&amp;TEXT(INT(HOUR(Table1[[#This Row],[Patient Admission Date]])/3)*3+3,"00")</f>
        <v>09-12</v>
      </c>
      <c r="O7873" t="str" cm="1">
        <f t="array" ref="O7873">_xlfn.IFS(Table1[[#This Row],[Patient Age]]&lt;=14,"0-14",Table1[[#This Row],[Patient Age]]&lt;=29,"15-29",Table1[[#This Row],[Patient Age]]&lt;=44,"30-44",Table1[[#This Row],[Patient Age]]&lt;=59,"45-59",Table1[[#This Row],[Patient Age]]&lt;=74,"60-74",TRUE,"75+")</f>
        <v>15-29</v>
      </c>
      <c r="P7873" t="str" cm="1">
        <f t="array" ref="P7873">_xlfn.IFS(Table1[[#This Row],[Patient Waittime]]&lt;=15,"0-15",Table1[[#This Row],[Patient Waittime]]&lt;=30,"16-30",Table1[[#This Row],[Patient Waittime]]&lt;=45,"31-45",Table1[[#This Row],[Patient Waittime]]&lt;=60,"46-60",TRUE,"60+")</f>
        <v>46-60</v>
      </c>
      <c r="Q7873">
        <f>--(Table1[[#This Row],[Patient Waittime]]&lt;=30)</f>
        <v>0</v>
      </c>
      <c r="R7873">
        <f>--Table1[[#This Row],[Patient Admission Flag]]</f>
        <v>1</v>
      </c>
      <c r="S7873">
        <f>--AND(Table1[[#This Row],[WithinTarget]]=1,Table1[[#This Row],[Patient Satisfaction Score]]&gt;=7)</f>
        <v>0</v>
      </c>
      <c r="T7873" t="str">
        <f>IF(LEFT(Table1[[#This Row],[Patient Gender]],1)="F","Female","Male")</f>
        <v>Male</v>
      </c>
    </row>
    <row r="7874" spans="1:20" x14ac:dyDescent="0.3">
      <c r="A7874" t="s">
        <v>7978</v>
      </c>
      <c r="B7874" s="1">
        <v>45315.888888888891</v>
      </c>
      <c r="C7874" t="s">
        <v>9</v>
      </c>
      <c r="D7874">
        <v>59</v>
      </c>
      <c r="E7874" t="s">
        <v>22</v>
      </c>
      <c r="F7874" t="s">
        <v>11</v>
      </c>
      <c r="G7874" t="b">
        <v>1</v>
      </c>
      <c r="I7874">
        <v>14</v>
      </c>
      <c r="J7874" t="b">
        <v>1</v>
      </c>
      <c r="K7874">
        <f>YEAR(Table1[[#This Row],[Patient Admission Date]])</f>
        <v>2024</v>
      </c>
      <c r="L7874" t="str">
        <f>TEXT(Table1[[#This Row],[Patient Admission Date]],"mmm")</f>
        <v>Jan</v>
      </c>
      <c r="M7874" t="str">
        <f>TEXT(Table1[[#This Row],[Patient Admission Date]],"ddd")</f>
        <v>Wed</v>
      </c>
      <c r="N7874" t="str">
        <f>TEXT(INT(HOUR(Table1[[#This Row],[Patient Admission Date]])/3)*3,"00")&amp;"-"&amp;TEXT(INT(HOUR(Table1[[#This Row],[Patient Admission Date]])/3)*3+3,"00")</f>
        <v>21-24</v>
      </c>
      <c r="O7874" t="str" cm="1">
        <f t="array" ref="O7874">_xlfn.IFS(Table1[[#This Row],[Patient Age]]&lt;=14,"0-14",Table1[[#This Row],[Patient Age]]&lt;=29,"15-29",Table1[[#This Row],[Patient Age]]&lt;=44,"30-44",Table1[[#This Row],[Patient Age]]&lt;=59,"45-59",Table1[[#This Row],[Patient Age]]&lt;=74,"60-74",TRUE,"75+")</f>
        <v>45-59</v>
      </c>
      <c r="P7874" t="str" cm="1">
        <f t="array" ref="P7874">_xlfn.IFS(Table1[[#This Row],[Patient Waittime]]&lt;=15,"0-15",Table1[[#This Row],[Patient Waittime]]&lt;=30,"16-30",Table1[[#This Row],[Patient Waittime]]&lt;=45,"31-45",Table1[[#This Row],[Patient Waittime]]&lt;=60,"46-60",TRUE,"60+")</f>
        <v>0-15</v>
      </c>
      <c r="Q7874">
        <f>--(Table1[[#This Row],[Patient Waittime]]&lt;=30)</f>
        <v>1</v>
      </c>
      <c r="R7874">
        <f>--Table1[[#This Row],[Patient Admission Flag]]</f>
        <v>1</v>
      </c>
      <c r="S7874">
        <f>--AND(Table1[[#This Row],[WithinTarget]]=1,Table1[[#This Row],[Patient Satisfaction Score]]&gt;=7)</f>
        <v>0</v>
      </c>
      <c r="T7874" t="str">
        <f>IF(LEFT(Table1[[#This Row],[Patient Gender]],1)="F","Female","Male")</f>
        <v>Male</v>
      </c>
    </row>
    <row r="7875" spans="1:20" x14ac:dyDescent="0.3">
      <c r="A7875" t="s">
        <v>7979</v>
      </c>
      <c r="B7875" s="1">
        <v>45295.57708333333</v>
      </c>
      <c r="C7875" t="s">
        <v>9</v>
      </c>
      <c r="D7875">
        <v>11</v>
      </c>
      <c r="E7875" t="s">
        <v>22</v>
      </c>
      <c r="F7875" t="s">
        <v>11</v>
      </c>
      <c r="G7875" t="b">
        <v>1</v>
      </c>
      <c r="I7875">
        <v>25</v>
      </c>
      <c r="J7875" t="b">
        <v>1</v>
      </c>
      <c r="K7875">
        <f>YEAR(Table1[[#This Row],[Patient Admission Date]])</f>
        <v>2024</v>
      </c>
      <c r="L7875" t="str">
        <f>TEXT(Table1[[#This Row],[Patient Admission Date]],"mmm")</f>
        <v>Jan</v>
      </c>
      <c r="M7875" t="str">
        <f>TEXT(Table1[[#This Row],[Patient Admission Date]],"ddd")</f>
        <v>Thu</v>
      </c>
      <c r="N7875" t="str">
        <f>TEXT(INT(HOUR(Table1[[#This Row],[Patient Admission Date]])/3)*3,"00")&amp;"-"&amp;TEXT(INT(HOUR(Table1[[#This Row],[Patient Admission Date]])/3)*3+3,"00")</f>
        <v>12-15</v>
      </c>
      <c r="O7875" t="str" cm="1">
        <f t="array" ref="O7875">_xlfn.IFS(Table1[[#This Row],[Patient Age]]&lt;=14,"0-14",Table1[[#This Row],[Patient Age]]&lt;=29,"15-29",Table1[[#This Row],[Patient Age]]&lt;=44,"30-44",Table1[[#This Row],[Patient Age]]&lt;=59,"45-59",Table1[[#This Row],[Patient Age]]&lt;=74,"60-74",TRUE,"75+")</f>
        <v>0-14</v>
      </c>
      <c r="P7875" t="str" cm="1">
        <f t="array" ref="P7875">_xlfn.IFS(Table1[[#This Row],[Patient Waittime]]&lt;=15,"0-15",Table1[[#This Row],[Patient Waittime]]&lt;=30,"16-30",Table1[[#This Row],[Patient Waittime]]&lt;=45,"31-45",Table1[[#This Row],[Patient Waittime]]&lt;=60,"46-60",TRUE,"60+")</f>
        <v>16-30</v>
      </c>
      <c r="Q7875">
        <f>--(Table1[[#This Row],[Patient Waittime]]&lt;=30)</f>
        <v>1</v>
      </c>
      <c r="R7875">
        <f>--Table1[[#This Row],[Patient Admission Flag]]</f>
        <v>1</v>
      </c>
      <c r="S7875">
        <f>--AND(Table1[[#This Row],[WithinTarget]]=1,Table1[[#This Row],[Patient Satisfaction Score]]&gt;=7)</f>
        <v>0</v>
      </c>
      <c r="T7875" t="str">
        <f>IF(LEFT(Table1[[#This Row],[Patient Gender]],1)="F","Female","Male")</f>
        <v>Male</v>
      </c>
    </row>
    <row r="7876" spans="1:20" x14ac:dyDescent="0.3">
      <c r="A7876" t="s">
        <v>7980</v>
      </c>
      <c r="B7876" s="1">
        <v>45246.475694444445</v>
      </c>
      <c r="C7876" t="s">
        <v>9</v>
      </c>
      <c r="D7876">
        <v>62</v>
      </c>
      <c r="E7876" t="s">
        <v>22</v>
      </c>
      <c r="F7876" t="s">
        <v>11</v>
      </c>
      <c r="G7876" t="b">
        <v>1</v>
      </c>
      <c r="I7876">
        <v>14</v>
      </c>
      <c r="J7876" t="b">
        <v>1</v>
      </c>
      <c r="K7876">
        <f>YEAR(Table1[[#This Row],[Patient Admission Date]])</f>
        <v>2023</v>
      </c>
      <c r="L7876" t="str">
        <f>TEXT(Table1[[#This Row],[Patient Admission Date]],"mmm")</f>
        <v>Nov</v>
      </c>
      <c r="M7876" t="str">
        <f>TEXT(Table1[[#This Row],[Patient Admission Date]],"ddd")</f>
        <v>Thu</v>
      </c>
      <c r="N7876" t="str">
        <f>TEXT(INT(HOUR(Table1[[#This Row],[Patient Admission Date]])/3)*3,"00")&amp;"-"&amp;TEXT(INT(HOUR(Table1[[#This Row],[Patient Admission Date]])/3)*3+3,"00")</f>
        <v>09-12</v>
      </c>
      <c r="O7876" t="str" cm="1">
        <f t="array" ref="O7876">_xlfn.IFS(Table1[[#This Row],[Patient Age]]&lt;=14,"0-14",Table1[[#This Row],[Patient Age]]&lt;=29,"15-29",Table1[[#This Row],[Patient Age]]&lt;=44,"30-44",Table1[[#This Row],[Patient Age]]&lt;=59,"45-59",Table1[[#This Row],[Patient Age]]&lt;=74,"60-74",TRUE,"75+")</f>
        <v>60-74</v>
      </c>
      <c r="P7876" t="str" cm="1">
        <f t="array" ref="P7876">_xlfn.IFS(Table1[[#This Row],[Patient Waittime]]&lt;=15,"0-15",Table1[[#This Row],[Patient Waittime]]&lt;=30,"16-30",Table1[[#This Row],[Patient Waittime]]&lt;=45,"31-45",Table1[[#This Row],[Patient Waittime]]&lt;=60,"46-60",TRUE,"60+")</f>
        <v>0-15</v>
      </c>
      <c r="Q7876">
        <f>--(Table1[[#This Row],[Patient Waittime]]&lt;=30)</f>
        <v>1</v>
      </c>
      <c r="R7876">
        <f>--Table1[[#This Row],[Patient Admission Flag]]</f>
        <v>1</v>
      </c>
      <c r="S7876">
        <f>--AND(Table1[[#This Row],[WithinTarget]]=1,Table1[[#This Row],[Patient Satisfaction Score]]&gt;=7)</f>
        <v>0</v>
      </c>
      <c r="T7876" t="str">
        <f>IF(LEFT(Table1[[#This Row],[Patient Gender]],1)="F","Female","Male")</f>
        <v>Male</v>
      </c>
    </row>
    <row r="7877" spans="1:20" x14ac:dyDescent="0.3">
      <c r="A7877" t="s">
        <v>7981</v>
      </c>
      <c r="B7877" s="1">
        <v>45578.723611111112</v>
      </c>
      <c r="C7877" t="s">
        <v>9</v>
      </c>
      <c r="D7877">
        <v>27</v>
      </c>
      <c r="E7877" t="s">
        <v>22</v>
      </c>
      <c r="F7877" t="s">
        <v>11</v>
      </c>
      <c r="G7877" t="b">
        <v>1</v>
      </c>
      <c r="I7877">
        <v>33</v>
      </c>
      <c r="J7877" t="b">
        <v>1</v>
      </c>
      <c r="K7877">
        <f>YEAR(Table1[[#This Row],[Patient Admission Date]])</f>
        <v>2024</v>
      </c>
      <c r="L7877" t="str">
        <f>TEXT(Table1[[#This Row],[Patient Admission Date]],"mmm")</f>
        <v>Oct</v>
      </c>
      <c r="M7877" t="str">
        <f>TEXT(Table1[[#This Row],[Patient Admission Date]],"ddd")</f>
        <v>Sun</v>
      </c>
      <c r="N7877" t="str">
        <f>TEXT(INT(HOUR(Table1[[#This Row],[Patient Admission Date]])/3)*3,"00")&amp;"-"&amp;TEXT(INT(HOUR(Table1[[#This Row],[Patient Admission Date]])/3)*3+3,"00")</f>
        <v>15-18</v>
      </c>
      <c r="O7877" t="str" cm="1">
        <f t="array" ref="O7877">_xlfn.IFS(Table1[[#This Row],[Patient Age]]&lt;=14,"0-14",Table1[[#This Row],[Patient Age]]&lt;=29,"15-29",Table1[[#This Row],[Patient Age]]&lt;=44,"30-44",Table1[[#This Row],[Patient Age]]&lt;=59,"45-59",Table1[[#This Row],[Patient Age]]&lt;=74,"60-74",TRUE,"75+")</f>
        <v>15-29</v>
      </c>
      <c r="P7877" t="str" cm="1">
        <f t="array" ref="P7877">_xlfn.IFS(Table1[[#This Row],[Patient Waittime]]&lt;=15,"0-15",Table1[[#This Row],[Patient Waittime]]&lt;=30,"16-30",Table1[[#This Row],[Patient Waittime]]&lt;=45,"31-45",Table1[[#This Row],[Patient Waittime]]&lt;=60,"46-60",TRUE,"60+")</f>
        <v>31-45</v>
      </c>
      <c r="Q7877">
        <f>--(Table1[[#This Row],[Patient Waittime]]&lt;=30)</f>
        <v>0</v>
      </c>
      <c r="R7877">
        <f>--Table1[[#This Row],[Patient Admission Flag]]</f>
        <v>1</v>
      </c>
      <c r="S7877">
        <f>--AND(Table1[[#This Row],[WithinTarget]]=1,Table1[[#This Row],[Patient Satisfaction Score]]&gt;=7)</f>
        <v>0</v>
      </c>
      <c r="T7877" t="str">
        <f>IF(LEFT(Table1[[#This Row],[Patient Gender]],1)="F","Female","Male")</f>
        <v>Male</v>
      </c>
    </row>
    <row r="7878" spans="1:20" x14ac:dyDescent="0.3">
      <c r="A7878" t="s">
        <v>7982</v>
      </c>
      <c r="B7878" s="1">
        <v>45104.722916666666</v>
      </c>
      <c r="C7878" t="s">
        <v>9</v>
      </c>
      <c r="D7878">
        <v>29</v>
      </c>
      <c r="E7878" t="s">
        <v>22</v>
      </c>
      <c r="F7878" t="s">
        <v>11</v>
      </c>
      <c r="G7878" t="b">
        <v>1</v>
      </c>
      <c r="I7878">
        <v>33</v>
      </c>
      <c r="J7878" t="b">
        <v>1</v>
      </c>
      <c r="K7878">
        <f>YEAR(Table1[[#This Row],[Patient Admission Date]])</f>
        <v>2023</v>
      </c>
      <c r="L7878" t="str">
        <f>TEXT(Table1[[#This Row],[Patient Admission Date]],"mmm")</f>
        <v>Jun</v>
      </c>
      <c r="M7878" t="str">
        <f>TEXT(Table1[[#This Row],[Patient Admission Date]],"ddd")</f>
        <v>Tue</v>
      </c>
      <c r="N7878" t="str">
        <f>TEXT(INT(HOUR(Table1[[#This Row],[Patient Admission Date]])/3)*3,"00")&amp;"-"&amp;TEXT(INT(HOUR(Table1[[#This Row],[Patient Admission Date]])/3)*3+3,"00")</f>
        <v>15-18</v>
      </c>
      <c r="O7878" t="str" cm="1">
        <f t="array" ref="O7878">_xlfn.IFS(Table1[[#This Row],[Patient Age]]&lt;=14,"0-14",Table1[[#This Row],[Patient Age]]&lt;=29,"15-29",Table1[[#This Row],[Patient Age]]&lt;=44,"30-44",Table1[[#This Row],[Patient Age]]&lt;=59,"45-59",Table1[[#This Row],[Patient Age]]&lt;=74,"60-74",TRUE,"75+")</f>
        <v>15-29</v>
      </c>
      <c r="P7878" t="str" cm="1">
        <f t="array" ref="P7878">_xlfn.IFS(Table1[[#This Row],[Patient Waittime]]&lt;=15,"0-15",Table1[[#This Row],[Patient Waittime]]&lt;=30,"16-30",Table1[[#This Row],[Patient Waittime]]&lt;=45,"31-45",Table1[[#This Row],[Patient Waittime]]&lt;=60,"46-60",TRUE,"60+")</f>
        <v>31-45</v>
      </c>
      <c r="Q7878">
        <f>--(Table1[[#This Row],[Patient Waittime]]&lt;=30)</f>
        <v>0</v>
      </c>
      <c r="R7878">
        <f>--Table1[[#This Row],[Patient Admission Flag]]</f>
        <v>1</v>
      </c>
      <c r="S7878">
        <f>--AND(Table1[[#This Row],[WithinTarget]]=1,Table1[[#This Row],[Patient Satisfaction Score]]&gt;=7)</f>
        <v>0</v>
      </c>
      <c r="T7878" t="str">
        <f>IF(LEFT(Table1[[#This Row],[Patient Gender]],1)="F","Female","Male")</f>
        <v>Male</v>
      </c>
    </row>
    <row r="7879" spans="1:20" x14ac:dyDescent="0.3">
      <c r="A7879" t="s">
        <v>7983</v>
      </c>
      <c r="B7879" s="1">
        <v>45422.902083333334</v>
      </c>
      <c r="C7879" t="s">
        <v>9</v>
      </c>
      <c r="D7879">
        <v>44</v>
      </c>
      <c r="E7879" t="s">
        <v>22</v>
      </c>
      <c r="F7879" t="s">
        <v>11</v>
      </c>
      <c r="G7879" t="b">
        <v>1</v>
      </c>
      <c r="I7879">
        <v>34</v>
      </c>
      <c r="J7879" t="b">
        <v>1</v>
      </c>
      <c r="K7879">
        <f>YEAR(Table1[[#This Row],[Patient Admission Date]])</f>
        <v>2024</v>
      </c>
      <c r="L7879" t="str">
        <f>TEXT(Table1[[#This Row],[Patient Admission Date]],"mmm")</f>
        <v>May</v>
      </c>
      <c r="M7879" t="str">
        <f>TEXT(Table1[[#This Row],[Patient Admission Date]],"ddd")</f>
        <v>Fri</v>
      </c>
      <c r="N7879" t="str">
        <f>TEXT(INT(HOUR(Table1[[#This Row],[Patient Admission Date]])/3)*3,"00")&amp;"-"&amp;TEXT(INT(HOUR(Table1[[#This Row],[Patient Admission Date]])/3)*3+3,"00")</f>
        <v>21-24</v>
      </c>
      <c r="O7879" t="str" cm="1">
        <f t="array" ref="O7879">_xlfn.IFS(Table1[[#This Row],[Patient Age]]&lt;=14,"0-14",Table1[[#This Row],[Patient Age]]&lt;=29,"15-29",Table1[[#This Row],[Patient Age]]&lt;=44,"30-44",Table1[[#This Row],[Patient Age]]&lt;=59,"45-59",Table1[[#This Row],[Patient Age]]&lt;=74,"60-74",TRUE,"75+")</f>
        <v>30-44</v>
      </c>
      <c r="P7879" t="str" cm="1">
        <f t="array" ref="P7879">_xlfn.IFS(Table1[[#This Row],[Patient Waittime]]&lt;=15,"0-15",Table1[[#This Row],[Patient Waittime]]&lt;=30,"16-30",Table1[[#This Row],[Patient Waittime]]&lt;=45,"31-45",Table1[[#This Row],[Patient Waittime]]&lt;=60,"46-60",TRUE,"60+")</f>
        <v>31-45</v>
      </c>
      <c r="Q7879">
        <f>--(Table1[[#This Row],[Patient Waittime]]&lt;=30)</f>
        <v>0</v>
      </c>
      <c r="R7879">
        <f>--Table1[[#This Row],[Patient Admission Flag]]</f>
        <v>1</v>
      </c>
      <c r="S7879">
        <f>--AND(Table1[[#This Row],[WithinTarget]]=1,Table1[[#This Row],[Patient Satisfaction Score]]&gt;=7)</f>
        <v>0</v>
      </c>
      <c r="T7879" t="str">
        <f>IF(LEFT(Table1[[#This Row],[Patient Gender]],1)="F","Female","Male")</f>
        <v>Male</v>
      </c>
    </row>
    <row r="7880" spans="1:20" x14ac:dyDescent="0.3">
      <c r="A7880" t="s">
        <v>7984</v>
      </c>
      <c r="B7880" s="1">
        <v>45021.688194444447</v>
      </c>
      <c r="C7880" t="s">
        <v>9</v>
      </c>
      <c r="D7880">
        <v>49</v>
      </c>
      <c r="E7880" t="s">
        <v>22</v>
      </c>
      <c r="F7880" t="s">
        <v>11</v>
      </c>
      <c r="G7880" t="b">
        <v>1</v>
      </c>
      <c r="I7880">
        <v>13</v>
      </c>
      <c r="J7880" t="b">
        <v>1</v>
      </c>
      <c r="K7880">
        <f>YEAR(Table1[[#This Row],[Patient Admission Date]])</f>
        <v>2023</v>
      </c>
      <c r="L7880" t="str">
        <f>TEXT(Table1[[#This Row],[Patient Admission Date]],"mmm")</f>
        <v>Apr</v>
      </c>
      <c r="M7880" t="str">
        <f>TEXT(Table1[[#This Row],[Patient Admission Date]],"ddd")</f>
        <v>Wed</v>
      </c>
      <c r="N7880" t="str">
        <f>TEXT(INT(HOUR(Table1[[#This Row],[Patient Admission Date]])/3)*3,"00")&amp;"-"&amp;TEXT(INT(HOUR(Table1[[#This Row],[Patient Admission Date]])/3)*3+3,"00")</f>
        <v>15-18</v>
      </c>
      <c r="O7880" t="str" cm="1">
        <f t="array" ref="O7880">_xlfn.IFS(Table1[[#This Row],[Patient Age]]&lt;=14,"0-14",Table1[[#This Row],[Patient Age]]&lt;=29,"15-29",Table1[[#This Row],[Patient Age]]&lt;=44,"30-44",Table1[[#This Row],[Patient Age]]&lt;=59,"45-59",Table1[[#This Row],[Patient Age]]&lt;=74,"60-74",TRUE,"75+")</f>
        <v>45-59</v>
      </c>
      <c r="P7880" t="str" cm="1">
        <f t="array" ref="P7880">_xlfn.IFS(Table1[[#This Row],[Patient Waittime]]&lt;=15,"0-15",Table1[[#This Row],[Patient Waittime]]&lt;=30,"16-30",Table1[[#This Row],[Patient Waittime]]&lt;=45,"31-45",Table1[[#This Row],[Patient Waittime]]&lt;=60,"46-60",TRUE,"60+")</f>
        <v>0-15</v>
      </c>
      <c r="Q7880">
        <f>--(Table1[[#This Row],[Patient Waittime]]&lt;=30)</f>
        <v>1</v>
      </c>
      <c r="R7880">
        <f>--Table1[[#This Row],[Patient Admission Flag]]</f>
        <v>1</v>
      </c>
      <c r="S7880">
        <f>--AND(Table1[[#This Row],[WithinTarget]]=1,Table1[[#This Row],[Patient Satisfaction Score]]&gt;=7)</f>
        <v>0</v>
      </c>
      <c r="T7880" t="str">
        <f>IF(LEFT(Table1[[#This Row],[Patient Gender]],1)="F","Female","Male")</f>
        <v>Male</v>
      </c>
    </row>
    <row r="7881" spans="1:20" x14ac:dyDescent="0.3">
      <c r="A7881" t="s">
        <v>7985</v>
      </c>
      <c r="B7881" s="1">
        <v>45185.662499999999</v>
      </c>
      <c r="C7881" t="s">
        <v>9</v>
      </c>
      <c r="D7881">
        <v>54</v>
      </c>
      <c r="E7881" t="s">
        <v>22</v>
      </c>
      <c r="F7881" t="s">
        <v>11</v>
      </c>
      <c r="G7881" t="b">
        <v>1</v>
      </c>
      <c r="I7881">
        <v>23</v>
      </c>
      <c r="J7881" t="b">
        <v>1</v>
      </c>
      <c r="K7881">
        <f>YEAR(Table1[[#This Row],[Patient Admission Date]])</f>
        <v>2023</v>
      </c>
      <c r="L7881" t="str">
        <f>TEXT(Table1[[#This Row],[Patient Admission Date]],"mmm")</f>
        <v>Sep</v>
      </c>
      <c r="M7881" t="str">
        <f>TEXT(Table1[[#This Row],[Patient Admission Date]],"ddd")</f>
        <v>Sat</v>
      </c>
      <c r="N7881" t="str">
        <f>TEXT(INT(HOUR(Table1[[#This Row],[Patient Admission Date]])/3)*3,"00")&amp;"-"&amp;TEXT(INT(HOUR(Table1[[#This Row],[Patient Admission Date]])/3)*3+3,"00")</f>
        <v>15-18</v>
      </c>
      <c r="O7881" t="str" cm="1">
        <f t="array" ref="O7881">_xlfn.IFS(Table1[[#This Row],[Patient Age]]&lt;=14,"0-14",Table1[[#This Row],[Patient Age]]&lt;=29,"15-29",Table1[[#This Row],[Patient Age]]&lt;=44,"30-44",Table1[[#This Row],[Patient Age]]&lt;=59,"45-59",Table1[[#This Row],[Patient Age]]&lt;=74,"60-74",TRUE,"75+")</f>
        <v>45-59</v>
      </c>
      <c r="P7881" t="str" cm="1">
        <f t="array" ref="P7881">_xlfn.IFS(Table1[[#This Row],[Patient Waittime]]&lt;=15,"0-15",Table1[[#This Row],[Patient Waittime]]&lt;=30,"16-30",Table1[[#This Row],[Patient Waittime]]&lt;=45,"31-45",Table1[[#This Row],[Patient Waittime]]&lt;=60,"46-60",TRUE,"60+")</f>
        <v>16-30</v>
      </c>
      <c r="Q7881">
        <f>--(Table1[[#This Row],[Patient Waittime]]&lt;=30)</f>
        <v>1</v>
      </c>
      <c r="R7881">
        <f>--Table1[[#This Row],[Patient Admission Flag]]</f>
        <v>1</v>
      </c>
      <c r="S7881">
        <f>--AND(Table1[[#This Row],[WithinTarget]]=1,Table1[[#This Row],[Patient Satisfaction Score]]&gt;=7)</f>
        <v>0</v>
      </c>
      <c r="T7881" t="str">
        <f>IF(LEFT(Table1[[#This Row],[Patient Gender]],1)="F","Female","Male")</f>
        <v>Male</v>
      </c>
    </row>
    <row r="7882" spans="1:20" x14ac:dyDescent="0.3">
      <c r="A7882" t="s">
        <v>7986</v>
      </c>
      <c r="B7882" s="1">
        <v>45373.705555555556</v>
      </c>
      <c r="C7882" t="s">
        <v>9</v>
      </c>
      <c r="D7882">
        <v>15</v>
      </c>
      <c r="E7882" t="s">
        <v>22</v>
      </c>
      <c r="F7882" t="s">
        <v>11</v>
      </c>
      <c r="G7882" t="b">
        <v>1</v>
      </c>
      <c r="I7882">
        <v>24</v>
      </c>
      <c r="J7882" t="b">
        <v>1</v>
      </c>
      <c r="K7882">
        <f>YEAR(Table1[[#This Row],[Patient Admission Date]])</f>
        <v>2024</v>
      </c>
      <c r="L7882" t="str">
        <f>TEXT(Table1[[#This Row],[Patient Admission Date]],"mmm")</f>
        <v>Mar</v>
      </c>
      <c r="M7882" t="str">
        <f>TEXT(Table1[[#This Row],[Patient Admission Date]],"ddd")</f>
        <v>Fri</v>
      </c>
      <c r="N7882" t="str">
        <f>TEXT(INT(HOUR(Table1[[#This Row],[Patient Admission Date]])/3)*3,"00")&amp;"-"&amp;TEXT(INT(HOUR(Table1[[#This Row],[Patient Admission Date]])/3)*3+3,"00")</f>
        <v>15-18</v>
      </c>
      <c r="O7882" t="str" cm="1">
        <f t="array" ref="O7882">_xlfn.IFS(Table1[[#This Row],[Patient Age]]&lt;=14,"0-14",Table1[[#This Row],[Patient Age]]&lt;=29,"15-29",Table1[[#This Row],[Patient Age]]&lt;=44,"30-44",Table1[[#This Row],[Patient Age]]&lt;=59,"45-59",Table1[[#This Row],[Patient Age]]&lt;=74,"60-74",TRUE,"75+")</f>
        <v>15-29</v>
      </c>
      <c r="P7882" t="str" cm="1">
        <f t="array" ref="P7882">_xlfn.IFS(Table1[[#This Row],[Patient Waittime]]&lt;=15,"0-15",Table1[[#This Row],[Patient Waittime]]&lt;=30,"16-30",Table1[[#This Row],[Patient Waittime]]&lt;=45,"31-45",Table1[[#This Row],[Patient Waittime]]&lt;=60,"46-60",TRUE,"60+")</f>
        <v>16-30</v>
      </c>
      <c r="Q7882">
        <f>--(Table1[[#This Row],[Patient Waittime]]&lt;=30)</f>
        <v>1</v>
      </c>
      <c r="R7882">
        <f>--Table1[[#This Row],[Patient Admission Flag]]</f>
        <v>1</v>
      </c>
      <c r="S7882">
        <f>--AND(Table1[[#This Row],[WithinTarget]]=1,Table1[[#This Row],[Patient Satisfaction Score]]&gt;=7)</f>
        <v>0</v>
      </c>
      <c r="T7882" t="str">
        <f>IF(LEFT(Table1[[#This Row],[Patient Gender]],1)="F","Female","Male")</f>
        <v>Male</v>
      </c>
    </row>
    <row r="7883" spans="1:20" x14ac:dyDescent="0.3">
      <c r="A7883" t="s">
        <v>7987</v>
      </c>
      <c r="B7883" s="1">
        <v>45489.829861111109</v>
      </c>
      <c r="C7883" t="s">
        <v>9</v>
      </c>
      <c r="D7883">
        <v>49</v>
      </c>
      <c r="E7883" t="s">
        <v>22</v>
      </c>
      <c r="F7883" t="s">
        <v>11</v>
      </c>
      <c r="G7883" t="b">
        <v>1</v>
      </c>
      <c r="I7883">
        <v>24</v>
      </c>
      <c r="J7883" t="b">
        <v>1</v>
      </c>
      <c r="K7883">
        <f>YEAR(Table1[[#This Row],[Patient Admission Date]])</f>
        <v>2024</v>
      </c>
      <c r="L7883" t="str">
        <f>TEXT(Table1[[#This Row],[Patient Admission Date]],"mmm")</f>
        <v>Jul</v>
      </c>
      <c r="M7883" t="str">
        <f>TEXT(Table1[[#This Row],[Patient Admission Date]],"ddd")</f>
        <v>Tue</v>
      </c>
      <c r="N7883" t="str">
        <f>TEXT(INT(HOUR(Table1[[#This Row],[Patient Admission Date]])/3)*3,"00")&amp;"-"&amp;TEXT(INT(HOUR(Table1[[#This Row],[Patient Admission Date]])/3)*3+3,"00")</f>
        <v>18-21</v>
      </c>
      <c r="O7883" t="str" cm="1">
        <f t="array" ref="O7883">_xlfn.IFS(Table1[[#This Row],[Patient Age]]&lt;=14,"0-14",Table1[[#This Row],[Patient Age]]&lt;=29,"15-29",Table1[[#This Row],[Patient Age]]&lt;=44,"30-44",Table1[[#This Row],[Patient Age]]&lt;=59,"45-59",Table1[[#This Row],[Patient Age]]&lt;=74,"60-74",TRUE,"75+")</f>
        <v>45-59</v>
      </c>
      <c r="P7883" t="str" cm="1">
        <f t="array" ref="P7883">_xlfn.IFS(Table1[[#This Row],[Patient Waittime]]&lt;=15,"0-15",Table1[[#This Row],[Patient Waittime]]&lt;=30,"16-30",Table1[[#This Row],[Patient Waittime]]&lt;=45,"31-45",Table1[[#This Row],[Patient Waittime]]&lt;=60,"46-60",TRUE,"60+")</f>
        <v>16-30</v>
      </c>
      <c r="Q7883">
        <f>--(Table1[[#This Row],[Patient Waittime]]&lt;=30)</f>
        <v>1</v>
      </c>
      <c r="R7883">
        <f>--Table1[[#This Row],[Patient Admission Flag]]</f>
        <v>1</v>
      </c>
      <c r="S7883">
        <f>--AND(Table1[[#This Row],[WithinTarget]]=1,Table1[[#This Row],[Patient Satisfaction Score]]&gt;=7)</f>
        <v>0</v>
      </c>
      <c r="T7883" t="str">
        <f>IF(LEFT(Table1[[#This Row],[Patient Gender]],1)="F","Female","Male")</f>
        <v>Male</v>
      </c>
    </row>
    <row r="7884" spans="1:20" x14ac:dyDescent="0.3">
      <c r="A7884" t="s">
        <v>7988</v>
      </c>
      <c r="B7884" s="1">
        <v>45532.45208333333</v>
      </c>
      <c r="C7884" t="s">
        <v>9</v>
      </c>
      <c r="D7884">
        <v>57</v>
      </c>
      <c r="E7884" t="s">
        <v>22</v>
      </c>
      <c r="F7884" t="s">
        <v>11</v>
      </c>
      <c r="G7884" t="b">
        <v>1</v>
      </c>
      <c r="I7884">
        <v>24</v>
      </c>
      <c r="J7884" t="b">
        <v>1</v>
      </c>
      <c r="K7884">
        <f>YEAR(Table1[[#This Row],[Patient Admission Date]])</f>
        <v>2024</v>
      </c>
      <c r="L7884" t="str">
        <f>TEXT(Table1[[#This Row],[Patient Admission Date]],"mmm")</f>
        <v>Aug</v>
      </c>
      <c r="M7884" t="str">
        <f>TEXT(Table1[[#This Row],[Patient Admission Date]],"ddd")</f>
        <v>Wed</v>
      </c>
      <c r="N7884" t="str">
        <f>TEXT(INT(HOUR(Table1[[#This Row],[Patient Admission Date]])/3)*3,"00")&amp;"-"&amp;TEXT(INT(HOUR(Table1[[#This Row],[Patient Admission Date]])/3)*3+3,"00")</f>
        <v>09-12</v>
      </c>
      <c r="O7884" t="str" cm="1">
        <f t="array" ref="O7884">_xlfn.IFS(Table1[[#This Row],[Patient Age]]&lt;=14,"0-14",Table1[[#This Row],[Patient Age]]&lt;=29,"15-29",Table1[[#This Row],[Patient Age]]&lt;=44,"30-44",Table1[[#This Row],[Patient Age]]&lt;=59,"45-59",Table1[[#This Row],[Patient Age]]&lt;=74,"60-74",TRUE,"75+")</f>
        <v>45-59</v>
      </c>
      <c r="P7884" t="str" cm="1">
        <f t="array" ref="P7884">_xlfn.IFS(Table1[[#This Row],[Patient Waittime]]&lt;=15,"0-15",Table1[[#This Row],[Patient Waittime]]&lt;=30,"16-30",Table1[[#This Row],[Patient Waittime]]&lt;=45,"31-45",Table1[[#This Row],[Patient Waittime]]&lt;=60,"46-60",TRUE,"60+")</f>
        <v>16-30</v>
      </c>
      <c r="Q7884">
        <f>--(Table1[[#This Row],[Patient Waittime]]&lt;=30)</f>
        <v>1</v>
      </c>
      <c r="R7884">
        <f>--Table1[[#This Row],[Patient Admission Flag]]</f>
        <v>1</v>
      </c>
      <c r="S7884">
        <f>--AND(Table1[[#This Row],[WithinTarget]]=1,Table1[[#This Row],[Patient Satisfaction Score]]&gt;=7)</f>
        <v>0</v>
      </c>
      <c r="T7884" t="str">
        <f>IF(LEFT(Table1[[#This Row],[Patient Gender]],1)="F","Female","Male")</f>
        <v>Male</v>
      </c>
    </row>
    <row r="7885" spans="1:20" x14ac:dyDescent="0.3">
      <c r="A7885" t="s">
        <v>7989</v>
      </c>
      <c r="B7885" s="1">
        <v>45270.977777777778</v>
      </c>
      <c r="C7885" t="s">
        <v>9</v>
      </c>
      <c r="D7885">
        <v>19</v>
      </c>
      <c r="E7885" t="s">
        <v>22</v>
      </c>
      <c r="F7885" t="s">
        <v>11</v>
      </c>
      <c r="G7885" t="b">
        <v>1</v>
      </c>
      <c r="I7885">
        <v>25</v>
      </c>
      <c r="J7885" t="b">
        <v>1</v>
      </c>
      <c r="K7885">
        <f>YEAR(Table1[[#This Row],[Patient Admission Date]])</f>
        <v>2023</v>
      </c>
      <c r="L7885" t="str">
        <f>TEXT(Table1[[#This Row],[Patient Admission Date]],"mmm")</f>
        <v>Dec</v>
      </c>
      <c r="M7885" t="str">
        <f>TEXT(Table1[[#This Row],[Patient Admission Date]],"ddd")</f>
        <v>Sun</v>
      </c>
      <c r="N7885" t="str">
        <f>TEXT(INT(HOUR(Table1[[#This Row],[Patient Admission Date]])/3)*3,"00")&amp;"-"&amp;TEXT(INT(HOUR(Table1[[#This Row],[Patient Admission Date]])/3)*3+3,"00")</f>
        <v>21-24</v>
      </c>
      <c r="O7885" t="str" cm="1">
        <f t="array" ref="O7885">_xlfn.IFS(Table1[[#This Row],[Patient Age]]&lt;=14,"0-14",Table1[[#This Row],[Patient Age]]&lt;=29,"15-29",Table1[[#This Row],[Patient Age]]&lt;=44,"30-44",Table1[[#This Row],[Patient Age]]&lt;=59,"45-59",Table1[[#This Row],[Patient Age]]&lt;=74,"60-74",TRUE,"75+")</f>
        <v>15-29</v>
      </c>
      <c r="P7885" t="str" cm="1">
        <f t="array" ref="P7885">_xlfn.IFS(Table1[[#This Row],[Patient Waittime]]&lt;=15,"0-15",Table1[[#This Row],[Patient Waittime]]&lt;=30,"16-30",Table1[[#This Row],[Patient Waittime]]&lt;=45,"31-45",Table1[[#This Row],[Patient Waittime]]&lt;=60,"46-60",TRUE,"60+")</f>
        <v>16-30</v>
      </c>
      <c r="Q7885">
        <f>--(Table1[[#This Row],[Patient Waittime]]&lt;=30)</f>
        <v>1</v>
      </c>
      <c r="R7885">
        <f>--Table1[[#This Row],[Patient Admission Flag]]</f>
        <v>1</v>
      </c>
      <c r="S7885">
        <f>--AND(Table1[[#This Row],[WithinTarget]]=1,Table1[[#This Row],[Patient Satisfaction Score]]&gt;=7)</f>
        <v>0</v>
      </c>
      <c r="T7885" t="str">
        <f>IF(LEFT(Table1[[#This Row],[Patient Gender]],1)="F","Female","Male")</f>
        <v>Male</v>
      </c>
    </row>
    <row r="7886" spans="1:20" x14ac:dyDescent="0.3">
      <c r="A7886" t="s">
        <v>7990</v>
      </c>
      <c r="B7886" s="1">
        <v>45163.706944444442</v>
      </c>
      <c r="C7886" t="s">
        <v>9</v>
      </c>
      <c r="D7886">
        <v>39</v>
      </c>
      <c r="E7886" t="s">
        <v>22</v>
      </c>
      <c r="F7886" t="s">
        <v>11</v>
      </c>
      <c r="G7886" t="b">
        <v>1</v>
      </c>
      <c r="I7886">
        <v>38</v>
      </c>
      <c r="J7886" t="b">
        <v>1</v>
      </c>
      <c r="K7886">
        <f>YEAR(Table1[[#This Row],[Patient Admission Date]])</f>
        <v>2023</v>
      </c>
      <c r="L7886" t="str">
        <f>TEXT(Table1[[#This Row],[Patient Admission Date]],"mmm")</f>
        <v>Aug</v>
      </c>
      <c r="M7886" t="str">
        <f>TEXT(Table1[[#This Row],[Patient Admission Date]],"ddd")</f>
        <v>Fri</v>
      </c>
      <c r="N7886" t="str">
        <f>TEXT(INT(HOUR(Table1[[#This Row],[Patient Admission Date]])/3)*3,"00")&amp;"-"&amp;TEXT(INT(HOUR(Table1[[#This Row],[Patient Admission Date]])/3)*3+3,"00")</f>
        <v>15-18</v>
      </c>
      <c r="O7886" t="str" cm="1">
        <f t="array" ref="O7886">_xlfn.IFS(Table1[[#This Row],[Patient Age]]&lt;=14,"0-14",Table1[[#This Row],[Patient Age]]&lt;=29,"15-29",Table1[[#This Row],[Patient Age]]&lt;=44,"30-44",Table1[[#This Row],[Patient Age]]&lt;=59,"45-59",Table1[[#This Row],[Patient Age]]&lt;=74,"60-74",TRUE,"75+")</f>
        <v>30-44</v>
      </c>
      <c r="P7886" t="str" cm="1">
        <f t="array" ref="P7886">_xlfn.IFS(Table1[[#This Row],[Patient Waittime]]&lt;=15,"0-15",Table1[[#This Row],[Patient Waittime]]&lt;=30,"16-30",Table1[[#This Row],[Patient Waittime]]&lt;=45,"31-45",Table1[[#This Row],[Patient Waittime]]&lt;=60,"46-60",TRUE,"60+")</f>
        <v>31-45</v>
      </c>
      <c r="Q7886">
        <f>--(Table1[[#This Row],[Patient Waittime]]&lt;=30)</f>
        <v>0</v>
      </c>
      <c r="R7886">
        <f>--Table1[[#This Row],[Patient Admission Flag]]</f>
        <v>1</v>
      </c>
      <c r="S7886">
        <f>--AND(Table1[[#This Row],[WithinTarget]]=1,Table1[[#This Row],[Patient Satisfaction Score]]&gt;=7)</f>
        <v>0</v>
      </c>
      <c r="T7886" t="str">
        <f>IF(LEFT(Table1[[#This Row],[Patient Gender]],1)="F","Female","Male")</f>
        <v>Male</v>
      </c>
    </row>
    <row r="7887" spans="1:20" x14ac:dyDescent="0.3">
      <c r="A7887" t="s">
        <v>7991</v>
      </c>
      <c r="B7887" s="1">
        <v>45496.401388888888</v>
      </c>
      <c r="C7887" t="s">
        <v>9</v>
      </c>
      <c r="D7887">
        <v>44</v>
      </c>
      <c r="E7887" t="s">
        <v>22</v>
      </c>
      <c r="F7887" t="s">
        <v>11</v>
      </c>
      <c r="G7887" t="b">
        <v>1</v>
      </c>
      <c r="I7887">
        <v>49</v>
      </c>
      <c r="J7887" t="b">
        <v>1</v>
      </c>
      <c r="K7887">
        <f>YEAR(Table1[[#This Row],[Patient Admission Date]])</f>
        <v>2024</v>
      </c>
      <c r="L7887" t="str">
        <f>TEXT(Table1[[#This Row],[Patient Admission Date]],"mmm")</f>
        <v>Jul</v>
      </c>
      <c r="M7887" t="str">
        <f>TEXT(Table1[[#This Row],[Patient Admission Date]],"ddd")</f>
        <v>Tue</v>
      </c>
      <c r="N7887" t="str">
        <f>TEXT(INT(HOUR(Table1[[#This Row],[Patient Admission Date]])/3)*3,"00")&amp;"-"&amp;TEXT(INT(HOUR(Table1[[#This Row],[Patient Admission Date]])/3)*3+3,"00")</f>
        <v>09-12</v>
      </c>
      <c r="O7887" t="str" cm="1">
        <f t="array" ref="O7887">_xlfn.IFS(Table1[[#This Row],[Patient Age]]&lt;=14,"0-14",Table1[[#This Row],[Patient Age]]&lt;=29,"15-29",Table1[[#This Row],[Patient Age]]&lt;=44,"30-44",Table1[[#This Row],[Patient Age]]&lt;=59,"45-59",Table1[[#This Row],[Patient Age]]&lt;=74,"60-74",TRUE,"75+")</f>
        <v>30-44</v>
      </c>
      <c r="P7887" t="str" cm="1">
        <f t="array" ref="P7887">_xlfn.IFS(Table1[[#This Row],[Patient Waittime]]&lt;=15,"0-15",Table1[[#This Row],[Patient Waittime]]&lt;=30,"16-30",Table1[[#This Row],[Patient Waittime]]&lt;=45,"31-45",Table1[[#This Row],[Patient Waittime]]&lt;=60,"46-60",TRUE,"60+")</f>
        <v>46-60</v>
      </c>
      <c r="Q7887">
        <f>--(Table1[[#This Row],[Patient Waittime]]&lt;=30)</f>
        <v>0</v>
      </c>
      <c r="R7887">
        <f>--Table1[[#This Row],[Patient Admission Flag]]</f>
        <v>1</v>
      </c>
      <c r="S7887">
        <f>--AND(Table1[[#This Row],[WithinTarget]]=1,Table1[[#This Row],[Patient Satisfaction Score]]&gt;=7)</f>
        <v>0</v>
      </c>
      <c r="T7887" t="str">
        <f>IF(LEFT(Table1[[#This Row],[Patient Gender]],1)="F","Female","Male")</f>
        <v>Male</v>
      </c>
    </row>
    <row r="7888" spans="1:20" x14ac:dyDescent="0.3">
      <c r="A7888" t="s">
        <v>7992</v>
      </c>
      <c r="B7888" s="1">
        <v>45533.313888888886</v>
      </c>
      <c r="C7888" t="s">
        <v>9</v>
      </c>
      <c r="D7888">
        <v>54</v>
      </c>
      <c r="E7888" t="s">
        <v>22</v>
      </c>
      <c r="F7888" t="s">
        <v>11</v>
      </c>
      <c r="G7888" t="b">
        <v>1</v>
      </c>
      <c r="I7888">
        <v>50</v>
      </c>
      <c r="J7888" t="b">
        <v>1</v>
      </c>
      <c r="K7888">
        <f>YEAR(Table1[[#This Row],[Patient Admission Date]])</f>
        <v>2024</v>
      </c>
      <c r="L7888" t="str">
        <f>TEXT(Table1[[#This Row],[Patient Admission Date]],"mmm")</f>
        <v>Aug</v>
      </c>
      <c r="M7888" t="str">
        <f>TEXT(Table1[[#This Row],[Patient Admission Date]],"ddd")</f>
        <v>Thu</v>
      </c>
      <c r="N7888" t="str">
        <f>TEXT(INT(HOUR(Table1[[#This Row],[Patient Admission Date]])/3)*3,"00")&amp;"-"&amp;TEXT(INT(HOUR(Table1[[#This Row],[Patient Admission Date]])/3)*3+3,"00")</f>
        <v>06-09</v>
      </c>
      <c r="O7888" t="str" cm="1">
        <f t="array" ref="O7888">_xlfn.IFS(Table1[[#This Row],[Patient Age]]&lt;=14,"0-14",Table1[[#This Row],[Patient Age]]&lt;=29,"15-29",Table1[[#This Row],[Patient Age]]&lt;=44,"30-44",Table1[[#This Row],[Patient Age]]&lt;=59,"45-59",Table1[[#This Row],[Patient Age]]&lt;=74,"60-74",TRUE,"75+")</f>
        <v>45-59</v>
      </c>
      <c r="P7888" t="str" cm="1">
        <f t="array" ref="P7888">_xlfn.IFS(Table1[[#This Row],[Patient Waittime]]&lt;=15,"0-15",Table1[[#This Row],[Patient Waittime]]&lt;=30,"16-30",Table1[[#This Row],[Patient Waittime]]&lt;=45,"31-45",Table1[[#This Row],[Patient Waittime]]&lt;=60,"46-60",TRUE,"60+")</f>
        <v>46-60</v>
      </c>
      <c r="Q7888">
        <f>--(Table1[[#This Row],[Patient Waittime]]&lt;=30)</f>
        <v>0</v>
      </c>
      <c r="R7888">
        <f>--Table1[[#This Row],[Patient Admission Flag]]</f>
        <v>1</v>
      </c>
      <c r="S7888">
        <f>--AND(Table1[[#This Row],[WithinTarget]]=1,Table1[[#This Row],[Patient Satisfaction Score]]&gt;=7)</f>
        <v>0</v>
      </c>
      <c r="T7888" t="str">
        <f>IF(LEFT(Table1[[#This Row],[Patient Gender]],1)="F","Female","Male")</f>
        <v>Male</v>
      </c>
    </row>
    <row r="7889" spans="1:20" x14ac:dyDescent="0.3">
      <c r="A7889" t="s">
        <v>7993</v>
      </c>
      <c r="B7889" s="1">
        <v>45366.71597222222</v>
      </c>
      <c r="C7889" t="s">
        <v>9</v>
      </c>
      <c r="D7889">
        <v>67</v>
      </c>
      <c r="E7889" t="s">
        <v>22</v>
      </c>
      <c r="F7889" t="s">
        <v>11</v>
      </c>
      <c r="G7889" t="b">
        <v>1</v>
      </c>
      <c r="I7889">
        <v>51</v>
      </c>
      <c r="J7889" t="b">
        <v>1</v>
      </c>
      <c r="K7889">
        <f>YEAR(Table1[[#This Row],[Patient Admission Date]])</f>
        <v>2024</v>
      </c>
      <c r="L7889" t="str">
        <f>TEXT(Table1[[#This Row],[Patient Admission Date]],"mmm")</f>
        <v>Mar</v>
      </c>
      <c r="M7889" t="str">
        <f>TEXT(Table1[[#This Row],[Patient Admission Date]],"ddd")</f>
        <v>Fri</v>
      </c>
      <c r="N7889" t="str">
        <f>TEXT(INT(HOUR(Table1[[#This Row],[Patient Admission Date]])/3)*3,"00")&amp;"-"&amp;TEXT(INT(HOUR(Table1[[#This Row],[Patient Admission Date]])/3)*3+3,"00")</f>
        <v>15-18</v>
      </c>
      <c r="O7889" t="str" cm="1">
        <f t="array" ref="O7889">_xlfn.IFS(Table1[[#This Row],[Patient Age]]&lt;=14,"0-14",Table1[[#This Row],[Patient Age]]&lt;=29,"15-29",Table1[[#This Row],[Patient Age]]&lt;=44,"30-44",Table1[[#This Row],[Patient Age]]&lt;=59,"45-59",Table1[[#This Row],[Patient Age]]&lt;=74,"60-74",TRUE,"75+")</f>
        <v>60-74</v>
      </c>
      <c r="P7889" t="str" cm="1">
        <f t="array" ref="P7889">_xlfn.IFS(Table1[[#This Row],[Patient Waittime]]&lt;=15,"0-15",Table1[[#This Row],[Patient Waittime]]&lt;=30,"16-30",Table1[[#This Row],[Patient Waittime]]&lt;=45,"31-45",Table1[[#This Row],[Patient Waittime]]&lt;=60,"46-60",TRUE,"60+")</f>
        <v>46-60</v>
      </c>
      <c r="Q7889">
        <f>--(Table1[[#This Row],[Patient Waittime]]&lt;=30)</f>
        <v>0</v>
      </c>
      <c r="R7889">
        <f>--Table1[[#This Row],[Patient Admission Flag]]</f>
        <v>1</v>
      </c>
      <c r="S7889">
        <f>--AND(Table1[[#This Row],[WithinTarget]]=1,Table1[[#This Row],[Patient Satisfaction Score]]&gt;=7)</f>
        <v>0</v>
      </c>
      <c r="T7889" t="str">
        <f>IF(LEFT(Table1[[#This Row],[Patient Gender]],1)="F","Female","Male")</f>
        <v>Male</v>
      </c>
    </row>
    <row r="7890" spans="1:20" x14ac:dyDescent="0.3">
      <c r="A7890" t="s">
        <v>7994</v>
      </c>
      <c r="B7890" s="1">
        <v>45420.62777777778</v>
      </c>
      <c r="C7890" t="s">
        <v>9</v>
      </c>
      <c r="D7890">
        <v>58</v>
      </c>
      <c r="E7890" t="s">
        <v>22</v>
      </c>
      <c r="F7890" t="s">
        <v>11</v>
      </c>
      <c r="G7890" t="b">
        <v>1</v>
      </c>
      <c r="I7890">
        <v>54</v>
      </c>
      <c r="J7890" t="b">
        <v>1</v>
      </c>
      <c r="K7890">
        <f>YEAR(Table1[[#This Row],[Patient Admission Date]])</f>
        <v>2024</v>
      </c>
      <c r="L7890" t="str">
        <f>TEXT(Table1[[#This Row],[Patient Admission Date]],"mmm")</f>
        <v>May</v>
      </c>
      <c r="M7890" t="str">
        <f>TEXT(Table1[[#This Row],[Patient Admission Date]],"ddd")</f>
        <v>Wed</v>
      </c>
      <c r="N7890" t="str">
        <f>TEXT(INT(HOUR(Table1[[#This Row],[Patient Admission Date]])/3)*3,"00")&amp;"-"&amp;TEXT(INT(HOUR(Table1[[#This Row],[Patient Admission Date]])/3)*3+3,"00")</f>
        <v>15-18</v>
      </c>
      <c r="O7890" t="str" cm="1">
        <f t="array" ref="O7890">_xlfn.IFS(Table1[[#This Row],[Patient Age]]&lt;=14,"0-14",Table1[[#This Row],[Patient Age]]&lt;=29,"15-29",Table1[[#This Row],[Patient Age]]&lt;=44,"30-44",Table1[[#This Row],[Patient Age]]&lt;=59,"45-59",Table1[[#This Row],[Patient Age]]&lt;=74,"60-74",TRUE,"75+")</f>
        <v>45-59</v>
      </c>
      <c r="P7890" t="str" cm="1">
        <f t="array" ref="P7890">_xlfn.IFS(Table1[[#This Row],[Patient Waittime]]&lt;=15,"0-15",Table1[[#This Row],[Patient Waittime]]&lt;=30,"16-30",Table1[[#This Row],[Patient Waittime]]&lt;=45,"31-45",Table1[[#This Row],[Patient Waittime]]&lt;=60,"46-60",TRUE,"60+")</f>
        <v>46-60</v>
      </c>
      <c r="Q7890">
        <f>--(Table1[[#This Row],[Patient Waittime]]&lt;=30)</f>
        <v>0</v>
      </c>
      <c r="R7890">
        <f>--Table1[[#This Row],[Patient Admission Flag]]</f>
        <v>1</v>
      </c>
      <c r="S7890">
        <f>--AND(Table1[[#This Row],[WithinTarget]]=1,Table1[[#This Row],[Patient Satisfaction Score]]&gt;=7)</f>
        <v>0</v>
      </c>
      <c r="T7890" t="str">
        <f>IF(LEFT(Table1[[#This Row],[Patient Gender]],1)="F","Female","Male")</f>
        <v>Male</v>
      </c>
    </row>
    <row r="7891" spans="1:20" x14ac:dyDescent="0.3">
      <c r="A7891" t="s">
        <v>7995</v>
      </c>
      <c r="B7891" s="1">
        <v>45275.288888888892</v>
      </c>
      <c r="C7891" t="s">
        <v>9</v>
      </c>
      <c r="D7891">
        <v>44</v>
      </c>
      <c r="E7891" t="s">
        <v>22</v>
      </c>
      <c r="F7891" t="s">
        <v>11</v>
      </c>
      <c r="G7891" t="b">
        <v>1</v>
      </c>
      <c r="I7891">
        <v>56</v>
      </c>
      <c r="J7891" t="b">
        <v>1</v>
      </c>
      <c r="K7891">
        <f>YEAR(Table1[[#This Row],[Patient Admission Date]])</f>
        <v>2023</v>
      </c>
      <c r="L7891" t="str">
        <f>TEXT(Table1[[#This Row],[Patient Admission Date]],"mmm")</f>
        <v>Dec</v>
      </c>
      <c r="M7891" t="str">
        <f>TEXT(Table1[[#This Row],[Patient Admission Date]],"ddd")</f>
        <v>Fri</v>
      </c>
      <c r="N7891" t="str">
        <f>TEXT(INT(HOUR(Table1[[#This Row],[Patient Admission Date]])/3)*3,"00")&amp;"-"&amp;TEXT(INT(HOUR(Table1[[#This Row],[Patient Admission Date]])/3)*3+3,"00")</f>
        <v>06-09</v>
      </c>
      <c r="O7891" t="str" cm="1">
        <f t="array" ref="O7891">_xlfn.IFS(Table1[[#This Row],[Patient Age]]&lt;=14,"0-14",Table1[[#This Row],[Patient Age]]&lt;=29,"15-29",Table1[[#This Row],[Patient Age]]&lt;=44,"30-44",Table1[[#This Row],[Patient Age]]&lt;=59,"45-59",Table1[[#This Row],[Patient Age]]&lt;=74,"60-74",TRUE,"75+")</f>
        <v>30-44</v>
      </c>
      <c r="P7891" t="str" cm="1">
        <f t="array" ref="P7891">_xlfn.IFS(Table1[[#This Row],[Patient Waittime]]&lt;=15,"0-15",Table1[[#This Row],[Patient Waittime]]&lt;=30,"16-30",Table1[[#This Row],[Patient Waittime]]&lt;=45,"31-45",Table1[[#This Row],[Patient Waittime]]&lt;=60,"46-60",TRUE,"60+")</f>
        <v>46-60</v>
      </c>
      <c r="Q7891">
        <f>--(Table1[[#This Row],[Patient Waittime]]&lt;=30)</f>
        <v>0</v>
      </c>
      <c r="R7891">
        <f>--Table1[[#This Row],[Patient Admission Flag]]</f>
        <v>1</v>
      </c>
      <c r="S7891">
        <f>--AND(Table1[[#This Row],[WithinTarget]]=1,Table1[[#This Row],[Patient Satisfaction Score]]&gt;=7)</f>
        <v>0</v>
      </c>
      <c r="T7891" t="str">
        <f>IF(LEFT(Table1[[#This Row],[Patient Gender]],1)="F","Female","Male")</f>
        <v>Male</v>
      </c>
    </row>
    <row r="7892" spans="1:20" x14ac:dyDescent="0.3">
      <c r="A7892" t="s">
        <v>7996</v>
      </c>
      <c r="B7892" s="1">
        <v>45323.229166666664</v>
      </c>
      <c r="C7892" t="s">
        <v>9</v>
      </c>
      <c r="D7892">
        <v>54</v>
      </c>
      <c r="E7892" t="s">
        <v>22</v>
      </c>
      <c r="F7892" t="s">
        <v>11</v>
      </c>
      <c r="G7892" t="b">
        <v>1</v>
      </c>
      <c r="I7892">
        <v>60</v>
      </c>
      <c r="J7892" t="b">
        <v>1</v>
      </c>
      <c r="K7892">
        <f>YEAR(Table1[[#This Row],[Patient Admission Date]])</f>
        <v>2024</v>
      </c>
      <c r="L7892" t="str">
        <f>TEXT(Table1[[#This Row],[Patient Admission Date]],"mmm")</f>
        <v>Feb</v>
      </c>
      <c r="M7892" t="str">
        <f>TEXT(Table1[[#This Row],[Patient Admission Date]],"ddd")</f>
        <v>Thu</v>
      </c>
      <c r="N7892" t="str">
        <f>TEXT(INT(HOUR(Table1[[#This Row],[Patient Admission Date]])/3)*3,"00")&amp;"-"&amp;TEXT(INT(HOUR(Table1[[#This Row],[Patient Admission Date]])/3)*3+3,"00")</f>
        <v>03-06</v>
      </c>
      <c r="O7892" t="str" cm="1">
        <f t="array" ref="O7892">_xlfn.IFS(Table1[[#This Row],[Patient Age]]&lt;=14,"0-14",Table1[[#This Row],[Patient Age]]&lt;=29,"15-29",Table1[[#This Row],[Patient Age]]&lt;=44,"30-44",Table1[[#This Row],[Patient Age]]&lt;=59,"45-59",Table1[[#This Row],[Patient Age]]&lt;=74,"60-74",TRUE,"75+")</f>
        <v>45-59</v>
      </c>
      <c r="P7892" t="str" cm="1">
        <f t="array" ref="P7892">_xlfn.IFS(Table1[[#This Row],[Patient Waittime]]&lt;=15,"0-15",Table1[[#This Row],[Patient Waittime]]&lt;=30,"16-30",Table1[[#This Row],[Patient Waittime]]&lt;=45,"31-45",Table1[[#This Row],[Patient Waittime]]&lt;=60,"46-60",TRUE,"60+")</f>
        <v>46-60</v>
      </c>
      <c r="Q7892">
        <f>--(Table1[[#This Row],[Patient Waittime]]&lt;=30)</f>
        <v>0</v>
      </c>
      <c r="R7892">
        <f>--Table1[[#This Row],[Patient Admission Flag]]</f>
        <v>1</v>
      </c>
      <c r="S7892">
        <f>--AND(Table1[[#This Row],[WithinTarget]]=1,Table1[[#This Row],[Patient Satisfaction Score]]&gt;=7)</f>
        <v>0</v>
      </c>
      <c r="T7892" t="str">
        <f>IF(LEFT(Table1[[#This Row],[Patient Gender]],1)="F","Female","Male")</f>
        <v>Male</v>
      </c>
    </row>
    <row r="7893" spans="1:20" x14ac:dyDescent="0.3">
      <c r="A7893" t="s">
        <v>7997</v>
      </c>
      <c r="B7893" s="1">
        <v>45522.11041666667</v>
      </c>
      <c r="C7893" t="s">
        <v>9</v>
      </c>
      <c r="D7893">
        <v>57</v>
      </c>
      <c r="E7893" t="s">
        <v>22</v>
      </c>
      <c r="F7893" t="s">
        <v>11</v>
      </c>
      <c r="G7893" t="b">
        <v>1</v>
      </c>
      <c r="I7893">
        <v>10</v>
      </c>
      <c r="J7893" t="b">
        <v>1</v>
      </c>
      <c r="K7893">
        <f>YEAR(Table1[[#This Row],[Patient Admission Date]])</f>
        <v>2024</v>
      </c>
      <c r="L7893" t="str">
        <f>TEXT(Table1[[#This Row],[Patient Admission Date]],"mmm")</f>
        <v>Aug</v>
      </c>
      <c r="M7893" t="str">
        <f>TEXT(Table1[[#This Row],[Patient Admission Date]],"ddd")</f>
        <v>Sun</v>
      </c>
      <c r="N7893" t="str">
        <f>TEXT(INT(HOUR(Table1[[#This Row],[Patient Admission Date]])/3)*3,"00")&amp;"-"&amp;TEXT(INT(HOUR(Table1[[#This Row],[Patient Admission Date]])/3)*3+3,"00")</f>
        <v>00-03</v>
      </c>
      <c r="O7893" t="str" cm="1">
        <f t="array" ref="O7893">_xlfn.IFS(Table1[[#This Row],[Patient Age]]&lt;=14,"0-14",Table1[[#This Row],[Patient Age]]&lt;=29,"15-29",Table1[[#This Row],[Patient Age]]&lt;=44,"30-44",Table1[[#This Row],[Patient Age]]&lt;=59,"45-59",Table1[[#This Row],[Patient Age]]&lt;=74,"60-74",TRUE,"75+")</f>
        <v>45-59</v>
      </c>
      <c r="P7893" t="str" cm="1">
        <f t="array" ref="P7893">_xlfn.IFS(Table1[[#This Row],[Patient Waittime]]&lt;=15,"0-15",Table1[[#This Row],[Patient Waittime]]&lt;=30,"16-30",Table1[[#This Row],[Patient Waittime]]&lt;=45,"31-45",Table1[[#This Row],[Patient Waittime]]&lt;=60,"46-60",TRUE,"60+")</f>
        <v>0-15</v>
      </c>
      <c r="Q7893">
        <f>--(Table1[[#This Row],[Patient Waittime]]&lt;=30)</f>
        <v>1</v>
      </c>
      <c r="R7893">
        <f>--Table1[[#This Row],[Patient Admission Flag]]</f>
        <v>1</v>
      </c>
      <c r="S7893">
        <f>--AND(Table1[[#This Row],[WithinTarget]]=1,Table1[[#This Row],[Patient Satisfaction Score]]&gt;=7)</f>
        <v>0</v>
      </c>
      <c r="T7893" t="str">
        <f>IF(LEFT(Table1[[#This Row],[Patient Gender]],1)="F","Female","Male")</f>
        <v>Male</v>
      </c>
    </row>
    <row r="7894" spans="1:20" x14ac:dyDescent="0.3">
      <c r="A7894" t="s">
        <v>7998</v>
      </c>
      <c r="B7894" s="1">
        <v>45066.243750000001</v>
      </c>
      <c r="C7894" t="s">
        <v>9</v>
      </c>
      <c r="D7894">
        <v>4</v>
      </c>
      <c r="E7894" t="s">
        <v>22</v>
      </c>
      <c r="F7894" t="s">
        <v>11</v>
      </c>
      <c r="G7894" t="b">
        <v>1</v>
      </c>
      <c r="I7894">
        <v>12</v>
      </c>
      <c r="J7894" t="b">
        <v>1</v>
      </c>
      <c r="K7894">
        <f>YEAR(Table1[[#This Row],[Patient Admission Date]])</f>
        <v>2023</v>
      </c>
      <c r="L7894" t="str">
        <f>TEXT(Table1[[#This Row],[Patient Admission Date]],"mmm")</f>
        <v>May</v>
      </c>
      <c r="M7894" t="str">
        <f>TEXT(Table1[[#This Row],[Patient Admission Date]],"ddd")</f>
        <v>Sat</v>
      </c>
      <c r="N7894" t="str">
        <f>TEXT(INT(HOUR(Table1[[#This Row],[Patient Admission Date]])/3)*3,"00")&amp;"-"&amp;TEXT(INT(HOUR(Table1[[#This Row],[Patient Admission Date]])/3)*3+3,"00")</f>
        <v>03-06</v>
      </c>
      <c r="O7894" t="str" cm="1">
        <f t="array" ref="O7894">_xlfn.IFS(Table1[[#This Row],[Patient Age]]&lt;=14,"0-14",Table1[[#This Row],[Patient Age]]&lt;=29,"15-29",Table1[[#This Row],[Patient Age]]&lt;=44,"30-44",Table1[[#This Row],[Patient Age]]&lt;=59,"45-59",Table1[[#This Row],[Patient Age]]&lt;=74,"60-74",TRUE,"75+")</f>
        <v>0-14</v>
      </c>
      <c r="P7894" t="str" cm="1">
        <f t="array" ref="P7894">_xlfn.IFS(Table1[[#This Row],[Patient Waittime]]&lt;=15,"0-15",Table1[[#This Row],[Patient Waittime]]&lt;=30,"16-30",Table1[[#This Row],[Patient Waittime]]&lt;=45,"31-45",Table1[[#This Row],[Patient Waittime]]&lt;=60,"46-60",TRUE,"60+")</f>
        <v>0-15</v>
      </c>
      <c r="Q7894">
        <f>--(Table1[[#This Row],[Patient Waittime]]&lt;=30)</f>
        <v>1</v>
      </c>
      <c r="R7894">
        <f>--Table1[[#This Row],[Patient Admission Flag]]</f>
        <v>1</v>
      </c>
      <c r="S7894">
        <f>--AND(Table1[[#This Row],[WithinTarget]]=1,Table1[[#This Row],[Patient Satisfaction Score]]&gt;=7)</f>
        <v>0</v>
      </c>
      <c r="T7894" t="str">
        <f>IF(LEFT(Table1[[#This Row],[Patient Gender]],1)="F","Female","Male")</f>
        <v>Male</v>
      </c>
    </row>
    <row r="7895" spans="1:20" x14ac:dyDescent="0.3">
      <c r="A7895" t="s">
        <v>7999</v>
      </c>
      <c r="B7895" s="1">
        <v>45567.115277777775</v>
      </c>
      <c r="C7895" t="s">
        <v>9</v>
      </c>
      <c r="D7895">
        <v>50</v>
      </c>
      <c r="E7895" t="s">
        <v>22</v>
      </c>
      <c r="F7895" t="s">
        <v>11</v>
      </c>
      <c r="G7895" t="b">
        <v>1</v>
      </c>
      <c r="I7895">
        <v>16</v>
      </c>
      <c r="J7895" t="b">
        <v>1</v>
      </c>
      <c r="K7895">
        <f>YEAR(Table1[[#This Row],[Patient Admission Date]])</f>
        <v>2024</v>
      </c>
      <c r="L7895" t="str">
        <f>TEXT(Table1[[#This Row],[Patient Admission Date]],"mmm")</f>
        <v>Oct</v>
      </c>
      <c r="M7895" t="str">
        <f>TEXT(Table1[[#This Row],[Patient Admission Date]],"ddd")</f>
        <v>Wed</v>
      </c>
      <c r="N7895" t="str">
        <f>TEXT(INT(HOUR(Table1[[#This Row],[Patient Admission Date]])/3)*3,"00")&amp;"-"&amp;TEXT(INT(HOUR(Table1[[#This Row],[Patient Admission Date]])/3)*3+3,"00")</f>
        <v>00-03</v>
      </c>
      <c r="O7895" t="str" cm="1">
        <f t="array" ref="O7895">_xlfn.IFS(Table1[[#This Row],[Patient Age]]&lt;=14,"0-14",Table1[[#This Row],[Patient Age]]&lt;=29,"15-29",Table1[[#This Row],[Patient Age]]&lt;=44,"30-44",Table1[[#This Row],[Patient Age]]&lt;=59,"45-59",Table1[[#This Row],[Patient Age]]&lt;=74,"60-74",TRUE,"75+")</f>
        <v>45-59</v>
      </c>
      <c r="P7895" t="str" cm="1">
        <f t="array" ref="P7895">_xlfn.IFS(Table1[[#This Row],[Patient Waittime]]&lt;=15,"0-15",Table1[[#This Row],[Patient Waittime]]&lt;=30,"16-30",Table1[[#This Row],[Patient Waittime]]&lt;=45,"31-45",Table1[[#This Row],[Patient Waittime]]&lt;=60,"46-60",TRUE,"60+")</f>
        <v>16-30</v>
      </c>
      <c r="Q7895">
        <f>--(Table1[[#This Row],[Patient Waittime]]&lt;=30)</f>
        <v>1</v>
      </c>
      <c r="R7895">
        <f>--Table1[[#This Row],[Patient Admission Flag]]</f>
        <v>1</v>
      </c>
      <c r="S7895">
        <f>--AND(Table1[[#This Row],[WithinTarget]]=1,Table1[[#This Row],[Patient Satisfaction Score]]&gt;=7)</f>
        <v>0</v>
      </c>
      <c r="T7895" t="str">
        <f>IF(LEFT(Table1[[#This Row],[Patient Gender]],1)="F","Female","Male")</f>
        <v>Male</v>
      </c>
    </row>
    <row r="7896" spans="1:20" x14ac:dyDescent="0.3">
      <c r="A7896" t="s">
        <v>8000</v>
      </c>
      <c r="B7896" s="1">
        <v>45391.989583333336</v>
      </c>
      <c r="C7896" t="s">
        <v>9</v>
      </c>
      <c r="D7896">
        <v>2</v>
      </c>
      <c r="E7896" t="s">
        <v>22</v>
      </c>
      <c r="F7896" t="s">
        <v>11</v>
      </c>
      <c r="G7896" t="b">
        <v>1</v>
      </c>
      <c r="I7896">
        <v>23</v>
      </c>
      <c r="J7896" t="b">
        <v>1</v>
      </c>
      <c r="K7896">
        <f>YEAR(Table1[[#This Row],[Patient Admission Date]])</f>
        <v>2024</v>
      </c>
      <c r="L7896" t="str">
        <f>TEXT(Table1[[#This Row],[Patient Admission Date]],"mmm")</f>
        <v>Apr</v>
      </c>
      <c r="M7896" t="str">
        <f>TEXT(Table1[[#This Row],[Patient Admission Date]],"ddd")</f>
        <v>Tue</v>
      </c>
      <c r="N7896" t="str">
        <f>TEXT(INT(HOUR(Table1[[#This Row],[Patient Admission Date]])/3)*3,"00")&amp;"-"&amp;TEXT(INT(HOUR(Table1[[#This Row],[Patient Admission Date]])/3)*3+3,"00")</f>
        <v>21-24</v>
      </c>
      <c r="O7896" t="str" cm="1">
        <f t="array" ref="O7896">_xlfn.IFS(Table1[[#This Row],[Patient Age]]&lt;=14,"0-14",Table1[[#This Row],[Patient Age]]&lt;=29,"15-29",Table1[[#This Row],[Patient Age]]&lt;=44,"30-44",Table1[[#This Row],[Patient Age]]&lt;=59,"45-59",Table1[[#This Row],[Patient Age]]&lt;=74,"60-74",TRUE,"75+")</f>
        <v>0-14</v>
      </c>
      <c r="P7896" t="str" cm="1">
        <f t="array" ref="P7896">_xlfn.IFS(Table1[[#This Row],[Patient Waittime]]&lt;=15,"0-15",Table1[[#This Row],[Patient Waittime]]&lt;=30,"16-30",Table1[[#This Row],[Patient Waittime]]&lt;=45,"31-45",Table1[[#This Row],[Patient Waittime]]&lt;=60,"46-60",TRUE,"60+")</f>
        <v>16-30</v>
      </c>
      <c r="Q7896">
        <f>--(Table1[[#This Row],[Patient Waittime]]&lt;=30)</f>
        <v>1</v>
      </c>
      <c r="R7896">
        <f>--Table1[[#This Row],[Patient Admission Flag]]</f>
        <v>1</v>
      </c>
      <c r="S7896">
        <f>--AND(Table1[[#This Row],[WithinTarget]]=1,Table1[[#This Row],[Patient Satisfaction Score]]&gt;=7)</f>
        <v>0</v>
      </c>
      <c r="T7896" t="str">
        <f>IF(LEFT(Table1[[#This Row],[Patient Gender]],1)="F","Female","Male")</f>
        <v>Male</v>
      </c>
    </row>
    <row r="7897" spans="1:20" x14ac:dyDescent="0.3">
      <c r="A7897" t="s">
        <v>8001</v>
      </c>
      <c r="B7897" s="1">
        <v>45189.035416666666</v>
      </c>
      <c r="C7897" t="s">
        <v>9</v>
      </c>
      <c r="D7897">
        <v>34</v>
      </c>
      <c r="E7897" t="s">
        <v>22</v>
      </c>
      <c r="F7897" t="s">
        <v>11</v>
      </c>
      <c r="G7897" t="b">
        <v>1</v>
      </c>
      <c r="I7897">
        <v>39</v>
      </c>
      <c r="J7897" t="b">
        <v>1</v>
      </c>
      <c r="K7897">
        <f>YEAR(Table1[[#This Row],[Patient Admission Date]])</f>
        <v>2023</v>
      </c>
      <c r="L7897" t="str">
        <f>TEXT(Table1[[#This Row],[Patient Admission Date]],"mmm")</f>
        <v>Sep</v>
      </c>
      <c r="M7897" t="str">
        <f>TEXT(Table1[[#This Row],[Patient Admission Date]],"ddd")</f>
        <v>Wed</v>
      </c>
      <c r="N7897" t="str">
        <f>TEXT(INT(HOUR(Table1[[#This Row],[Patient Admission Date]])/3)*3,"00")&amp;"-"&amp;TEXT(INT(HOUR(Table1[[#This Row],[Patient Admission Date]])/3)*3+3,"00")</f>
        <v>00-03</v>
      </c>
      <c r="O7897" t="str" cm="1">
        <f t="array" ref="O7897">_xlfn.IFS(Table1[[#This Row],[Patient Age]]&lt;=14,"0-14",Table1[[#This Row],[Patient Age]]&lt;=29,"15-29",Table1[[#This Row],[Patient Age]]&lt;=44,"30-44",Table1[[#This Row],[Patient Age]]&lt;=59,"45-59",Table1[[#This Row],[Patient Age]]&lt;=74,"60-74",TRUE,"75+")</f>
        <v>30-44</v>
      </c>
      <c r="P7897" t="str" cm="1">
        <f t="array" ref="P7897">_xlfn.IFS(Table1[[#This Row],[Patient Waittime]]&lt;=15,"0-15",Table1[[#This Row],[Patient Waittime]]&lt;=30,"16-30",Table1[[#This Row],[Patient Waittime]]&lt;=45,"31-45",Table1[[#This Row],[Patient Waittime]]&lt;=60,"46-60",TRUE,"60+")</f>
        <v>31-45</v>
      </c>
      <c r="Q7897">
        <f>--(Table1[[#This Row],[Patient Waittime]]&lt;=30)</f>
        <v>0</v>
      </c>
      <c r="R7897">
        <f>--Table1[[#This Row],[Patient Admission Flag]]</f>
        <v>1</v>
      </c>
      <c r="S7897">
        <f>--AND(Table1[[#This Row],[WithinTarget]]=1,Table1[[#This Row],[Patient Satisfaction Score]]&gt;=7)</f>
        <v>0</v>
      </c>
      <c r="T7897" t="str">
        <f>IF(LEFT(Table1[[#This Row],[Patient Gender]],1)="F","Female","Male")</f>
        <v>Male</v>
      </c>
    </row>
    <row r="7898" spans="1:20" x14ac:dyDescent="0.3">
      <c r="A7898" t="s">
        <v>8002</v>
      </c>
      <c r="B7898" s="1">
        <v>45452.029166666667</v>
      </c>
      <c r="C7898" t="s">
        <v>9</v>
      </c>
      <c r="D7898">
        <v>59</v>
      </c>
      <c r="E7898" t="s">
        <v>22</v>
      </c>
      <c r="F7898" t="s">
        <v>11</v>
      </c>
      <c r="G7898" t="b">
        <v>1</v>
      </c>
      <c r="I7898">
        <v>57</v>
      </c>
      <c r="J7898" t="b">
        <v>1</v>
      </c>
      <c r="K7898">
        <f>YEAR(Table1[[#This Row],[Patient Admission Date]])</f>
        <v>2024</v>
      </c>
      <c r="L7898" t="str">
        <f>TEXT(Table1[[#This Row],[Patient Admission Date]],"mmm")</f>
        <v>Jun</v>
      </c>
      <c r="M7898" t="str">
        <f>TEXT(Table1[[#This Row],[Patient Admission Date]],"ddd")</f>
        <v>Sun</v>
      </c>
      <c r="N7898" t="str">
        <f>TEXT(INT(HOUR(Table1[[#This Row],[Patient Admission Date]])/3)*3,"00")&amp;"-"&amp;TEXT(INT(HOUR(Table1[[#This Row],[Patient Admission Date]])/3)*3+3,"00")</f>
        <v>00-03</v>
      </c>
      <c r="O7898" t="str" cm="1">
        <f t="array" ref="O7898">_xlfn.IFS(Table1[[#This Row],[Patient Age]]&lt;=14,"0-14",Table1[[#This Row],[Patient Age]]&lt;=29,"15-29",Table1[[#This Row],[Patient Age]]&lt;=44,"30-44",Table1[[#This Row],[Patient Age]]&lt;=59,"45-59",Table1[[#This Row],[Patient Age]]&lt;=74,"60-74",TRUE,"75+")</f>
        <v>45-59</v>
      </c>
      <c r="P7898" t="str" cm="1">
        <f t="array" ref="P7898">_xlfn.IFS(Table1[[#This Row],[Patient Waittime]]&lt;=15,"0-15",Table1[[#This Row],[Patient Waittime]]&lt;=30,"16-30",Table1[[#This Row],[Patient Waittime]]&lt;=45,"31-45",Table1[[#This Row],[Patient Waittime]]&lt;=60,"46-60",TRUE,"60+")</f>
        <v>46-60</v>
      </c>
      <c r="Q7898">
        <f>--(Table1[[#This Row],[Patient Waittime]]&lt;=30)</f>
        <v>0</v>
      </c>
      <c r="R7898">
        <f>--Table1[[#This Row],[Patient Admission Flag]]</f>
        <v>1</v>
      </c>
      <c r="S7898">
        <f>--AND(Table1[[#This Row],[WithinTarget]]=1,Table1[[#This Row],[Patient Satisfaction Score]]&gt;=7)</f>
        <v>0</v>
      </c>
      <c r="T7898" t="str">
        <f>IF(LEFT(Table1[[#This Row],[Patient Gender]],1)="F","Female","Male")</f>
        <v>Male</v>
      </c>
    </row>
    <row r="7899" spans="1:20" x14ac:dyDescent="0.3">
      <c r="A7899" t="s">
        <v>8003</v>
      </c>
      <c r="B7899" s="1">
        <v>45103.078472222223</v>
      </c>
      <c r="C7899" t="s">
        <v>9</v>
      </c>
      <c r="D7899">
        <v>72</v>
      </c>
      <c r="E7899" t="s">
        <v>22</v>
      </c>
      <c r="F7899" t="s">
        <v>11</v>
      </c>
      <c r="G7899" t="b">
        <v>1</v>
      </c>
      <c r="I7899">
        <v>17</v>
      </c>
      <c r="J7899" t="b">
        <v>1</v>
      </c>
      <c r="K7899">
        <f>YEAR(Table1[[#This Row],[Patient Admission Date]])</f>
        <v>2023</v>
      </c>
      <c r="L7899" t="str">
        <f>TEXT(Table1[[#This Row],[Patient Admission Date]],"mmm")</f>
        <v>Jun</v>
      </c>
      <c r="M7899" t="str">
        <f>TEXT(Table1[[#This Row],[Patient Admission Date]],"ddd")</f>
        <v>Mon</v>
      </c>
      <c r="N7899" t="str">
        <f>TEXT(INT(HOUR(Table1[[#This Row],[Patient Admission Date]])/3)*3,"00")&amp;"-"&amp;TEXT(INT(HOUR(Table1[[#This Row],[Patient Admission Date]])/3)*3+3,"00")</f>
        <v>00-03</v>
      </c>
      <c r="O7899" t="str" cm="1">
        <f t="array" ref="O7899">_xlfn.IFS(Table1[[#This Row],[Patient Age]]&lt;=14,"0-14",Table1[[#This Row],[Patient Age]]&lt;=29,"15-29",Table1[[#This Row],[Patient Age]]&lt;=44,"30-44",Table1[[#This Row],[Patient Age]]&lt;=59,"45-59",Table1[[#This Row],[Patient Age]]&lt;=74,"60-74",TRUE,"75+")</f>
        <v>60-74</v>
      </c>
      <c r="P7899" t="str" cm="1">
        <f t="array" ref="P7899">_xlfn.IFS(Table1[[#This Row],[Patient Waittime]]&lt;=15,"0-15",Table1[[#This Row],[Patient Waittime]]&lt;=30,"16-30",Table1[[#This Row],[Patient Waittime]]&lt;=45,"31-45",Table1[[#This Row],[Patient Waittime]]&lt;=60,"46-60",TRUE,"60+")</f>
        <v>16-30</v>
      </c>
      <c r="Q7899">
        <f>--(Table1[[#This Row],[Patient Waittime]]&lt;=30)</f>
        <v>1</v>
      </c>
      <c r="R7899">
        <f>--Table1[[#This Row],[Patient Admission Flag]]</f>
        <v>1</v>
      </c>
      <c r="S7899">
        <f>--AND(Table1[[#This Row],[WithinTarget]]=1,Table1[[#This Row],[Patient Satisfaction Score]]&gt;=7)</f>
        <v>0</v>
      </c>
      <c r="T7899" t="str">
        <f>IF(LEFT(Table1[[#This Row],[Patient Gender]],1)="F","Female","Male")</f>
        <v>Male</v>
      </c>
    </row>
    <row r="7900" spans="1:20" x14ac:dyDescent="0.3">
      <c r="A7900" t="s">
        <v>8004</v>
      </c>
      <c r="B7900" s="1">
        <v>45546.412499999999</v>
      </c>
      <c r="C7900" t="s">
        <v>9</v>
      </c>
      <c r="D7900">
        <v>50</v>
      </c>
      <c r="E7900" t="s">
        <v>22</v>
      </c>
      <c r="F7900" t="s">
        <v>11</v>
      </c>
      <c r="G7900" t="b">
        <v>1</v>
      </c>
      <c r="I7900">
        <v>22</v>
      </c>
      <c r="J7900" t="b">
        <v>1</v>
      </c>
      <c r="K7900">
        <f>YEAR(Table1[[#This Row],[Patient Admission Date]])</f>
        <v>2024</v>
      </c>
      <c r="L7900" t="str">
        <f>TEXT(Table1[[#This Row],[Patient Admission Date]],"mmm")</f>
        <v>Sep</v>
      </c>
      <c r="M7900" t="str">
        <f>TEXT(Table1[[#This Row],[Patient Admission Date]],"ddd")</f>
        <v>Wed</v>
      </c>
      <c r="N7900" t="str">
        <f>TEXT(INT(HOUR(Table1[[#This Row],[Patient Admission Date]])/3)*3,"00")&amp;"-"&amp;TEXT(INT(HOUR(Table1[[#This Row],[Patient Admission Date]])/3)*3+3,"00")</f>
        <v>09-12</v>
      </c>
      <c r="O7900" t="str" cm="1">
        <f t="array" ref="O7900">_xlfn.IFS(Table1[[#This Row],[Patient Age]]&lt;=14,"0-14",Table1[[#This Row],[Patient Age]]&lt;=29,"15-29",Table1[[#This Row],[Patient Age]]&lt;=44,"30-44",Table1[[#This Row],[Patient Age]]&lt;=59,"45-59",Table1[[#This Row],[Patient Age]]&lt;=74,"60-74",TRUE,"75+")</f>
        <v>45-59</v>
      </c>
      <c r="P7900" t="str" cm="1">
        <f t="array" ref="P7900">_xlfn.IFS(Table1[[#This Row],[Patient Waittime]]&lt;=15,"0-15",Table1[[#This Row],[Patient Waittime]]&lt;=30,"16-30",Table1[[#This Row],[Patient Waittime]]&lt;=45,"31-45",Table1[[#This Row],[Patient Waittime]]&lt;=60,"46-60",TRUE,"60+")</f>
        <v>16-30</v>
      </c>
      <c r="Q7900">
        <f>--(Table1[[#This Row],[Patient Waittime]]&lt;=30)</f>
        <v>1</v>
      </c>
      <c r="R7900">
        <f>--Table1[[#This Row],[Patient Admission Flag]]</f>
        <v>1</v>
      </c>
      <c r="S7900">
        <f>--AND(Table1[[#This Row],[WithinTarget]]=1,Table1[[#This Row],[Patient Satisfaction Score]]&gt;=7)</f>
        <v>0</v>
      </c>
      <c r="T7900" t="str">
        <f>IF(LEFT(Table1[[#This Row],[Patient Gender]],1)="F","Female","Male")</f>
        <v>Male</v>
      </c>
    </row>
    <row r="7901" spans="1:20" x14ac:dyDescent="0.3">
      <c r="A7901" t="s">
        <v>8005</v>
      </c>
      <c r="B7901" s="1">
        <v>45018.850694444445</v>
      </c>
      <c r="C7901" t="s">
        <v>9</v>
      </c>
      <c r="D7901">
        <v>70</v>
      </c>
      <c r="E7901" t="s">
        <v>22</v>
      </c>
      <c r="F7901" t="s">
        <v>11</v>
      </c>
      <c r="G7901" t="b">
        <v>1</v>
      </c>
      <c r="I7901">
        <v>26</v>
      </c>
      <c r="J7901" t="b">
        <v>1</v>
      </c>
      <c r="K7901">
        <f>YEAR(Table1[[#This Row],[Patient Admission Date]])</f>
        <v>2023</v>
      </c>
      <c r="L7901" t="str">
        <f>TEXT(Table1[[#This Row],[Patient Admission Date]],"mmm")</f>
        <v>Apr</v>
      </c>
      <c r="M7901" t="str">
        <f>TEXT(Table1[[#This Row],[Patient Admission Date]],"ddd")</f>
        <v>Sun</v>
      </c>
      <c r="N7901" t="str">
        <f>TEXT(INT(HOUR(Table1[[#This Row],[Patient Admission Date]])/3)*3,"00")&amp;"-"&amp;TEXT(INT(HOUR(Table1[[#This Row],[Patient Admission Date]])/3)*3+3,"00")</f>
        <v>18-21</v>
      </c>
      <c r="O7901" t="str" cm="1">
        <f t="array" ref="O7901">_xlfn.IFS(Table1[[#This Row],[Patient Age]]&lt;=14,"0-14",Table1[[#This Row],[Patient Age]]&lt;=29,"15-29",Table1[[#This Row],[Patient Age]]&lt;=44,"30-44",Table1[[#This Row],[Patient Age]]&lt;=59,"45-59",Table1[[#This Row],[Patient Age]]&lt;=74,"60-74",TRUE,"75+")</f>
        <v>60-74</v>
      </c>
      <c r="P7901" t="str" cm="1">
        <f t="array" ref="P7901">_xlfn.IFS(Table1[[#This Row],[Patient Waittime]]&lt;=15,"0-15",Table1[[#This Row],[Patient Waittime]]&lt;=30,"16-30",Table1[[#This Row],[Patient Waittime]]&lt;=45,"31-45",Table1[[#This Row],[Patient Waittime]]&lt;=60,"46-60",TRUE,"60+")</f>
        <v>16-30</v>
      </c>
      <c r="Q7901">
        <f>--(Table1[[#This Row],[Patient Waittime]]&lt;=30)</f>
        <v>1</v>
      </c>
      <c r="R7901">
        <f>--Table1[[#This Row],[Patient Admission Flag]]</f>
        <v>1</v>
      </c>
      <c r="S7901">
        <f>--AND(Table1[[#This Row],[WithinTarget]]=1,Table1[[#This Row],[Patient Satisfaction Score]]&gt;=7)</f>
        <v>0</v>
      </c>
      <c r="T7901" t="str">
        <f>IF(LEFT(Table1[[#This Row],[Patient Gender]],1)="F","Female","Male")</f>
        <v>Male</v>
      </c>
    </row>
    <row r="7902" spans="1:20" x14ac:dyDescent="0.3">
      <c r="A7902" t="s">
        <v>8006</v>
      </c>
      <c r="B7902" s="1">
        <v>45053.222916666666</v>
      </c>
      <c r="C7902" t="s">
        <v>9</v>
      </c>
      <c r="D7902">
        <v>37</v>
      </c>
      <c r="E7902" t="s">
        <v>22</v>
      </c>
      <c r="F7902" t="s">
        <v>11</v>
      </c>
      <c r="G7902" t="b">
        <v>1</v>
      </c>
      <c r="I7902">
        <v>44</v>
      </c>
      <c r="J7902" t="b">
        <v>1</v>
      </c>
      <c r="K7902">
        <f>YEAR(Table1[[#This Row],[Patient Admission Date]])</f>
        <v>2023</v>
      </c>
      <c r="L7902" t="str">
        <f>TEXT(Table1[[#This Row],[Patient Admission Date]],"mmm")</f>
        <v>May</v>
      </c>
      <c r="M7902" t="str">
        <f>TEXT(Table1[[#This Row],[Patient Admission Date]],"ddd")</f>
        <v>Sun</v>
      </c>
      <c r="N7902" t="str">
        <f>TEXT(INT(HOUR(Table1[[#This Row],[Patient Admission Date]])/3)*3,"00")&amp;"-"&amp;TEXT(INT(HOUR(Table1[[#This Row],[Patient Admission Date]])/3)*3+3,"00")</f>
        <v>03-06</v>
      </c>
      <c r="O7902" t="str" cm="1">
        <f t="array" ref="O7902">_xlfn.IFS(Table1[[#This Row],[Patient Age]]&lt;=14,"0-14",Table1[[#This Row],[Patient Age]]&lt;=29,"15-29",Table1[[#This Row],[Patient Age]]&lt;=44,"30-44",Table1[[#This Row],[Patient Age]]&lt;=59,"45-59",Table1[[#This Row],[Patient Age]]&lt;=74,"60-74",TRUE,"75+")</f>
        <v>30-44</v>
      </c>
      <c r="P7902" t="str" cm="1">
        <f t="array" ref="P7902">_xlfn.IFS(Table1[[#This Row],[Patient Waittime]]&lt;=15,"0-15",Table1[[#This Row],[Patient Waittime]]&lt;=30,"16-30",Table1[[#This Row],[Patient Waittime]]&lt;=45,"31-45",Table1[[#This Row],[Patient Waittime]]&lt;=60,"46-60",TRUE,"60+")</f>
        <v>31-45</v>
      </c>
      <c r="Q7902">
        <f>--(Table1[[#This Row],[Patient Waittime]]&lt;=30)</f>
        <v>0</v>
      </c>
      <c r="R7902">
        <f>--Table1[[#This Row],[Patient Admission Flag]]</f>
        <v>1</v>
      </c>
      <c r="S7902">
        <f>--AND(Table1[[#This Row],[WithinTarget]]=1,Table1[[#This Row],[Patient Satisfaction Score]]&gt;=7)</f>
        <v>0</v>
      </c>
      <c r="T7902" t="str">
        <f>IF(LEFT(Table1[[#This Row],[Patient Gender]],1)="F","Female","Male")</f>
        <v>Male</v>
      </c>
    </row>
    <row r="7903" spans="1:20" x14ac:dyDescent="0.3">
      <c r="A7903" t="s">
        <v>8007</v>
      </c>
      <c r="B7903" s="1">
        <v>45522.734722222223</v>
      </c>
      <c r="C7903" t="s">
        <v>9</v>
      </c>
      <c r="D7903">
        <v>60</v>
      </c>
      <c r="E7903" t="s">
        <v>22</v>
      </c>
      <c r="F7903" t="s">
        <v>11</v>
      </c>
      <c r="G7903" t="b">
        <v>1</v>
      </c>
      <c r="I7903">
        <v>53</v>
      </c>
      <c r="J7903" t="b">
        <v>1</v>
      </c>
      <c r="K7903">
        <f>YEAR(Table1[[#This Row],[Patient Admission Date]])</f>
        <v>2024</v>
      </c>
      <c r="L7903" t="str">
        <f>TEXT(Table1[[#This Row],[Patient Admission Date]],"mmm")</f>
        <v>Aug</v>
      </c>
      <c r="M7903" t="str">
        <f>TEXT(Table1[[#This Row],[Patient Admission Date]],"ddd")</f>
        <v>Sun</v>
      </c>
      <c r="N7903" t="str">
        <f>TEXT(INT(HOUR(Table1[[#This Row],[Patient Admission Date]])/3)*3,"00")&amp;"-"&amp;TEXT(INT(HOUR(Table1[[#This Row],[Patient Admission Date]])/3)*3+3,"00")</f>
        <v>15-18</v>
      </c>
      <c r="O7903" t="str" cm="1">
        <f t="array" ref="O7903">_xlfn.IFS(Table1[[#This Row],[Patient Age]]&lt;=14,"0-14",Table1[[#This Row],[Patient Age]]&lt;=29,"15-29",Table1[[#This Row],[Patient Age]]&lt;=44,"30-44",Table1[[#This Row],[Patient Age]]&lt;=59,"45-59",Table1[[#This Row],[Patient Age]]&lt;=74,"60-74",TRUE,"75+")</f>
        <v>60-74</v>
      </c>
      <c r="P7903" t="str" cm="1">
        <f t="array" ref="P7903">_xlfn.IFS(Table1[[#This Row],[Patient Waittime]]&lt;=15,"0-15",Table1[[#This Row],[Patient Waittime]]&lt;=30,"16-30",Table1[[#This Row],[Patient Waittime]]&lt;=45,"31-45",Table1[[#This Row],[Patient Waittime]]&lt;=60,"46-60",TRUE,"60+")</f>
        <v>46-60</v>
      </c>
      <c r="Q7903">
        <f>--(Table1[[#This Row],[Patient Waittime]]&lt;=30)</f>
        <v>0</v>
      </c>
      <c r="R7903">
        <f>--Table1[[#This Row],[Patient Admission Flag]]</f>
        <v>1</v>
      </c>
      <c r="S7903">
        <f>--AND(Table1[[#This Row],[WithinTarget]]=1,Table1[[#This Row],[Patient Satisfaction Score]]&gt;=7)</f>
        <v>0</v>
      </c>
      <c r="T7903" t="str">
        <f>IF(LEFT(Table1[[#This Row],[Patient Gender]],1)="F","Female","Male")</f>
        <v>Male</v>
      </c>
    </row>
    <row r="7904" spans="1:20" x14ac:dyDescent="0.3">
      <c r="A7904" t="s">
        <v>8008</v>
      </c>
      <c r="B7904" s="1">
        <v>45281.320833333331</v>
      </c>
      <c r="C7904" t="s">
        <v>9</v>
      </c>
      <c r="D7904">
        <v>9</v>
      </c>
      <c r="E7904" t="s">
        <v>22</v>
      </c>
      <c r="F7904" t="s">
        <v>11</v>
      </c>
      <c r="G7904" t="b">
        <v>1</v>
      </c>
      <c r="I7904">
        <v>55</v>
      </c>
      <c r="J7904" t="b">
        <v>1</v>
      </c>
      <c r="K7904">
        <f>YEAR(Table1[[#This Row],[Patient Admission Date]])</f>
        <v>2023</v>
      </c>
      <c r="L7904" t="str">
        <f>TEXT(Table1[[#This Row],[Patient Admission Date]],"mmm")</f>
        <v>Dec</v>
      </c>
      <c r="M7904" t="str">
        <f>TEXT(Table1[[#This Row],[Patient Admission Date]],"ddd")</f>
        <v>Thu</v>
      </c>
      <c r="N7904" t="str">
        <f>TEXT(INT(HOUR(Table1[[#This Row],[Patient Admission Date]])/3)*3,"00")&amp;"-"&amp;TEXT(INT(HOUR(Table1[[#This Row],[Patient Admission Date]])/3)*3+3,"00")</f>
        <v>06-09</v>
      </c>
      <c r="O7904" t="str" cm="1">
        <f t="array" ref="O7904">_xlfn.IFS(Table1[[#This Row],[Patient Age]]&lt;=14,"0-14",Table1[[#This Row],[Patient Age]]&lt;=29,"15-29",Table1[[#This Row],[Patient Age]]&lt;=44,"30-44",Table1[[#This Row],[Patient Age]]&lt;=59,"45-59",Table1[[#This Row],[Patient Age]]&lt;=74,"60-74",TRUE,"75+")</f>
        <v>0-14</v>
      </c>
      <c r="P7904" t="str" cm="1">
        <f t="array" ref="P7904">_xlfn.IFS(Table1[[#This Row],[Patient Waittime]]&lt;=15,"0-15",Table1[[#This Row],[Patient Waittime]]&lt;=30,"16-30",Table1[[#This Row],[Patient Waittime]]&lt;=45,"31-45",Table1[[#This Row],[Patient Waittime]]&lt;=60,"46-60",TRUE,"60+")</f>
        <v>46-60</v>
      </c>
      <c r="Q7904">
        <f>--(Table1[[#This Row],[Patient Waittime]]&lt;=30)</f>
        <v>0</v>
      </c>
      <c r="R7904">
        <f>--Table1[[#This Row],[Patient Admission Flag]]</f>
        <v>1</v>
      </c>
      <c r="S7904">
        <f>--AND(Table1[[#This Row],[WithinTarget]]=1,Table1[[#This Row],[Patient Satisfaction Score]]&gt;=7)</f>
        <v>0</v>
      </c>
      <c r="T7904" t="str">
        <f>IF(LEFT(Table1[[#This Row],[Patient Gender]],1)="F","Female","Male")</f>
        <v>Male</v>
      </c>
    </row>
    <row r="7905" spans="1:20" x14ac:dyDescent="0.3">
      <c r="A7905" t="s">
        <v>8009</v>
      </c>
      <c r="B7905" s="1">
        <v>45289.218055555553</v>
      </c>
      <c r="C7905" t="s">
        <v>9</v>
      </c>
      <c r="D7905">
        <v>16</v>
      </c>
      <c r="E7905" t="s">
        <v>22</v>
      </c>
      <c r="F7905" t="s">
        <v>11</v>
      </c>
      <c r="G7905" t="b">
        <v>1</v>
      </c>
      <c r="I7905">
        <v>57</v>
      </c>
      <c r="J7905" t="b">
        <v>1</v>
      </c>
      <c r="K7905">
        <f>YEAR(Table1[[#This Row],[Patient Admission Date]])</f>
        <v>2023</v>
      </c>
      <c r="L7905" t="str">
        <f>TEXT(Table1[[#This Row],[Patient Admission Date]],"mmm")</f>
        <v>Dec</v>
      </c>
      <c r="M7905" t="str">
        <f>TEXT(Table1[[#This Row],[Patient Admission Date]],"ddd")</f>
        <v>Fri</v>
      </c>
      <c r="N7905" t="str">
        <f>TEXT(INT(HOUR(Table1[[#This Row],[Patient Admission Date]])/3)*3,"00")&amp;"-"&amp;TEXT(INT(HOUR(Table1[[#This Row],[Patient Admission Date]])/3)*3+3,"00")</f>
        <v>03-06</v>
      </c>
      <c r="O7905" t="str" cm="1">
        <f t="array" ref="O7905">_xlfn.IFS(Table1[[#This Row],[Patient Age]]&lt;=14,"0-14",Table1[[#This Row],[Patient Age]]&lt;=29,"15-29",Table1[[#This Row],[Patient Age]]&lt;=44,"30-44",Table1[[#This Row],[Patient Age]]&lt;=59,"45-59",Table1[[#This Row],[Patient Age]]&lt;=74,"60-74",TRUE,"75+")</f>
        <v>15-29</v>
      </c>
      <c r="P7905" t="str" cm="1">
        <f t="array" ref="P7905">_xlfn.IFS(Table1[[#This Row],[Patient Waittime]]&lt;=15,"0-15",Table1[[#This Row],[Patient Waittime]]&lt;=30,"16-30",Table1[[#This Row],[Patient Waittime]]&lt;=45,"31-45",Table1[[#This Row],[Patient Waittime]]&lt;=60,"46-60",TRUE,"60+")</f>
        <v>46-60</v>
      </c>
      <c r="Q7905">
        <f>--(Table1[[#This Row],[Patient Waittime]]&lt;=30)</f>
        <v>0</v>
      </c>
      <c r="R7905">
        <f>--Table1[[#This Row],[Patient Admission Flag]]</f>
        <v>1</v>
      </c>
      <c r="S7905">
        <f>--AND(Table1[[#This Row],[WithinTarget]]=1,Table1[[#This Row],[Patient Satisfaction Score]]&gt;=7)</f>
        <v>0</v>
      </c>
      <c r="T7905" t="str">
        <f>IF(LEFT(Table1[[#This Row],[Patient Gender]],1)="F","Female","Male")</f>
        <v>Male</v>
      </c>
    </row>
    <row r="7906" spans="1:20" x14ac:dyDescent="0.3">
      <c r="A7906" t="s">
        <v>8010</v>
      </c>
      <c r="B7906" s="1">
        <v>45308.681944444441</v>
      </c>
      <c r="C7906" t="s">
        <v>9</v>
      </c>
      <c r="D7906">
        <v>51</v>
      </c>
      <c r="E7906" t="s">
        <v>22</v>
      </c>
      <c r="F7906" t="s">
        <v>11</v>
      </c>
      <c r="G7906" t="b">
        <v>1</v>
      </c>
      <c r="I7906">
        <v>58</v>
      </c>
      <c r="J7906" t="b">
        <v>1</v>
      </c>
      <c r="K7906">
        <f>YEAR(Table1[[#This Row],[Patient Admission Date]])</f>
        <v>2024</v>
      </c>
      <c r="L7906" t="str">
        <f>TEXT(Table1[[#This Row],[Patient Admission Date]],"mmm")</f>
        <v>Jan</v>
      </c>
      <c r="M7906" t="str">
        <f>TEXT(Table1[[#This Row],[Patient Admission Date]],"ddd")</f>
        <v>Wed</v>
      </c>
      <c r="N7906" t="str">
        <f>TEXT(INT(HOUR(Table1[[#This Row],[Patient Admission Date]])/3)*3,"00")&amp;"-"&amp;TEXT(INT(HOUR(Table1[[#This Row],[Patient Admission Date]])/3)*3+3,"00")</f>
        <v>15-18</v>
      </c>
      <c r="O7906" t="str" cm="1">
        <f t="array" ref="O7906">_xlfn.IFS(Table1[[#This Row],[Patient Age]]&lt;=14,"0-14",Table1[[#This Row],[Patient Age]]&lt;=29,"15-29",Table1[[#This Row],[Patient Age]]&lt;=44,"30-44",Table1[[#This Row],[Patient Age]]&lt;=59,"45-59",Table1[[#This Row],[Patient Age]]&lt;=74,"60-74",TRUE,"75+")</f>
        <v>45-59</v>
      </c>
      <c r="P7906" t="str" cm="1">
        <f t="array" ref="P7906">_xlfn.IFS(Table1[[#This Row],[Patient Waittime]]&lt;=15,"0-15",Table1[[#This Row],[Patient Waittime]]&lt;=30,"16-30",Table1[[#This Row],[Patient Waittime]]&lt;=45,"31-45",Table1[[#This Row],[Patient Waittime]]&lt;=60,"46-60",TRUE,"60+")</f>
        <v>46-60</v>
      </c>
      <c r="Q7906">
        <f>--(Table1[[#This Row],[Patient Waittime]]&lt;=30)</f>
        <v>0</v>
      </c>
      <c r="R7906">
        <f>--Table1[[#This Row],[Patient Admission Flag]]</f>
        <v>1</v>
      </c>
      <c r="S7906">
        <f>--AND(Table1[[#This Row],[WithinTarget]]=1,Table1[[#This Row],[Patient Satisfaction Score]]&gt;=7)</f>
        <v>0</v>
      </c>
      <c r="T7906" t="str">
        <f>IF(LEFT(Table1[[#This Row],[Patient Gender]],1)="F","Female","Male")</f>
        <v>Male</v>
      </c>
    </row>
    <row r="7907" spans="1:20" x14ac:dyDescent="0.3">
      <c r="A7907" t="s">
        <v>8011</v>
      </c>
      <c r="B7907" s="1">
        <v>45149.9375</v>
      </c>
      <c r="C7907" t="s">
        <v>9</v>
      </c>
      <c r="D7907">
        <v>64</v>
      </c>
      <c r="E7907" t="s">
        <v>22</v>
      </c>
      <c r="F7907" t="s">
        <v>11</v>
      </c>
      <c r="G7907" t="b">
        <v>1</v>
      </c>
      <c r="I7907">
        <v>17</v>
      </c>
      <c r="J7907" t="b">
        <v>1</v>
      </c>
      <c r="K7907">
        <f>YEAR(Table1[[#This Row],[Patient Admission Date]])</f>
        <v>2023</v>
      </c>
      <c r="L7907" t="str">
        <f>TEXT(Table1[[#This Row],[Patient Admission Date]],"mmm")</f>
        <v>Aug</v>
      </c>
      <c r="M7907" t="str">
        <f>TEXT(Table1[[#This Row],[Patient Admission Date]],"ddd")</f>
        <v>Fri</v>
      </c>
      <c r="N7907" t="str">
        <f>TEXT(INT(HOUR(Table1[[#This Row],[Patient Admission Date]])/3)*3,"00")&amp;"-"&amp;TEXT(INT(HOUR(Table1[[#This Row],[Patient Admission Date]])/3)*3+3,"00")</f>
        <v>21-24</v>
      </c>
      <c r="O7907" t="str" cm="1">
        <f t="array" ref="O7907">_xlfn.IFS(Table1[[#This Row],[Patient Age]]&lt;=14,"0-14",Table1[[#This Row],[Patient Age]]&lt;=29,"15-29",Table1[[#This Row],[Patient Age]]&lt;=44,"30-44",Table1[[#This Row],[Patient Age]]&lt;=59,"45-59",Table1[[#This Row],[Patient Age]]&lt;=74,"60-74",TRUE,"75+")</f>
        <v>60-74</v>
      </c>
      <c r="P7907" t="str" cm="1">
        <f t="array" ref="P7907">_xlfn.IFS(Table1[[#This Row],[Patient Waittime]]&lt;=15,"0-15",Table1[[#This Row],[Patient Waittime]]&lt;=30,"16-30",Table1[[#This Row],[Patient Waittime]]&lt;=45,"31-45",Table1[[#This Row],[Patient Waittime]]&lt;=60,"46-60",TRUE,"60+")</f>
        <v>16-30</v>
      </c>
      <c r="Q7907">
        <f>--(Table1[[#This Row],[Patient Waittime]]&lt;=30)</f>
        <v>1</v>
      </c>
      <c r="R7907">
        <f>--Table1[[#This Row],[Patient Admission Flag]]</f>
        <v>1</v>
      </c>
      <c r="S7907">
        <f>--AND(Table1[[#This Row],[WithinTarget]]=1,Table1[[#This Row],[Patient Satisfaction Score]]&gt;=7)</f>
        <v>0</v>
      </c>
      <c r="T7907" t="str">
        <f>IF(LEFT(Table1[[#This Row],[Patient Gender]],1)="F","Female","Male")</f>
        <v>Male</v>
      </c>
    </row>
    <row r="7908" spans="1:20" x14ac:dyDescent="0.3">
      <c r="A7908" t="s">
        <v>8012</v>
      </c>
      <c r="B7908" s="1">
        <v>45184.795138888891</v>
      </c>
      <c r="C7908" t="s">
        <v>9</v>
      </c>
      <c r="D7908">
        <v>13</v>
      </c>
      <c r="E7908" t="s">
        <v>22</v>
      </c>
      <c r="F7908" t="s">
        <v>11</v>
      </c>
      <c r="G7908" t="b">
        <v>1</v>
      </c>
      <c r="I7908">
        <v>19</v>
      </c>
      <c r="J7908" t="b">
        <v>1</v>
      </c>
      <c r="K7908">
        <f>YEAR(Table1[[#This Row],[Patient Admission Date]])</f>
        <v>2023</v>
      </c>
      <c r="L7908" t="str">
        <f>TEXT(Table1[[#This Row],[Patient Admission Date]],"mmm")</f>
        <v>Sep</v>
      </c>
      <c r="M7908" t="str">
        <f>TEXT(Table1[[#This Row],[Patient Admission Date]],"ddd")</f>
        <v>Fri</v>
      </c>
      <c r="N7908" t="str">
        <f>TEXT(INT(HOUR(Table1[[#This Row],[Patient Admission Date]])/3)*3,"00")&amp;"-"&amp;TEXT(INT(HOUR(Table1[[#This Row],[Patient Admission Date]])/3)*3+3,"00")</f>
        <v>18-21</v>
      </c>
      <c r="O7908" t="str" cm="1">
        <f t="array" ref="O7908">_xlfn.IFS(Table1[[#This Row],[Patient Age]]&lt;=14,"0-14",Table1[[#This Row],[Patient Age]]&lt;=29,"15-29",Table1[[#This Row],[Patient Age]]&lt;=44,"30-44",Table1[[#This Row],[Patient Age]]&lt;=59,"45-59",Table1[[#This Row],[Patient Age]]&lt;=74,"60-74",TRUE,"75+")</f>
        <v>0-14</v>
      </c>
      <c r="P7908" t="str" cm="1">
        <f t="array" ref="P7908">_xlfn.IFS(Table1[[#This Row],[Patient Waittime]]&lt;=15,"0-15",Table1[[#This Row],[Patient Waittime]]&lt;=30,"16-30",Table1[[#This Row],[Patient Waittime]]&lt;=45,"31-45",Table1[[#This Row],[Patient Waittime]]&lt;=60,"46-60",TRUE,"60+")</f>
        <v>16-30</v>
      </c>
      <c r="Q7908">
        <f>--(Table1[[#This Row],[Patient Waittime]]&lt;=30)</f>
        <v>1</v>
      </c>
      <c r="R7908">
        <f>--Table1[[#This Row],[Patient Admission Flag]]</f>
        <v>1</v>
      </c>
      <c r="S7908">
        <f>--AND(Table1[[#This Row],[WithinTarget]]=1,Table1[[#This Row],[Patient Satisfaction Score]]&gt;=7)</f>
        <v>0</v>
      </c>
      <c r="T7908" t="str">
        <f>IF(LEFT(Table1[[#This Row],[Patient Gender]],1)="F","Female","Male")</f>
        <v>Male</v>
      </c>
    </row>
    <row r="7909" spans="1:20" x14ac:dyDescent="0.3">
      <c r="A7909" t="s">
        <v>8013</v>
      </c>
      <c r="B7909" s="1">
        <v>45567.125694444447</v>
      </c>
      <c r="C7909" t="s">
        <v>9</v>
      </c>
      <c r="D7909">
        <v>2</v>
      </c>
      <c r="E7909" t="s">
        <v>22</v>
      </c>
      <c r="F7909" t="s">
        <v>11</v>
      </c>
      <c r="G7909" t="b">
        <v>1</v>
      </c>
      <c r="I7909">
        <v>29</v>
      </c>
      <c r="J7909" t="b">
        <v>1</v>
      </c>
      <c r="K7909">
        <f>YEAR(Table1[[#This Row],[Patient Admission Date]])</f>
        <v>2024</v>
      </c>
      <c r="L7909" t="str">
        <f>TEXT(Table1[[#This Row],[Patient Admission Date]],"mmm")</f>
        <v>Oct</v>
      </c>
      <c r="M7909" t="str">
        <f>TEXT(Table1[[#This Row],[Patient Admission Date]],"ddd")</f>
        <v>Wed</v>
      </c>
      <c r="N7909" t="str">
        <f>TEXT(INT(HOUR(Table1[[#This Row],[Patient Admission Date]])/3)*3,"00")&amp;"-"&amp;TEXT(INT(HOUR(Table1[[#This Row],[Patient Admission Date]])/3)*3+3,"00")</f>
        <v>03-06</v>
      </c>
      <c r="O7909" t="str" cm="1">
        <f t="array" ref="O7909">_xlfn.IFS(Table1[[#This Row],[Patient Age]]&lt;=14,"0-14",Table1[[#This Row],[Patient Age]]&lt;=29,"15-29",Table1[[#This Row],[Patient Age]]&lt;=44,"30-44",Table1[[#This Row],[Patient Age]]&lt;=59,"45-59",Table1[[#This Row],[Patient Age]]&lt;=74,"60-74",TRUE,"75+")</f>
        <v>0-14</v>
      </c>
      <c r="P7909" t="str" cm="1">
        <f t="array" ref="P7909">_xlfn.IFS(Table1[[#This Row],[Patient Waittime]]&lt;=15,"0-15",Table1[[#This Row],[Patient Waittime]]&lt;=30,"16-30",Table1[[#This Row],[Patient Waittime]]&lt;=45,"31-45",Table1[[#This Row],[Patient Waittime]]&lt;=60,"46-60",TRUE,"60+")</f>
        <v>16-30</v>
      </c>
      <c r="Q7909">
        <f>--(Table1[[#This Row],[Patient Waittime]]&lt;=30)</f>
        <v>1</v>
      </c>
      <c r="R7909">
        <f>--Table1[[#This Row],[Patient Admission Flag]]</f>
        <v>1</v>
      </c>
      <c r="S7909">
        <f>--AND(Table1[[#This Row],[WithinTarget]]=1,Table1[[#This Row],[Patient Satisfaction Score]]&gt;=7)</f>
        <v>0</v>
      </c>
      <c r="T7909" t="str">
        <f>IF(LEFT(Table1[[#This Row],[Patient Gender]],1)="F","Female","Male")</f>
        <v>Male</v>
      </c>
    </row>
    <row r="7910" spans="1:20" x14ac:dyDescent="0.3">
      <c r="A7910" t="s">
        <v>8014</v>
      </c>
      <c r="B7910" s="1">
        <v>45212.690972222219</v>
      </c>
      <c r="C7910" t="s">
        <v>9</v>
      </c>
      <c r="D7910">
        <v>18</v>
      </c>
      <c r="E7910" t="s">
        <v>22</v>
      </c>
      <c r="F7910" t="s">
        <v>11</v>
      </c>
      <c r="G7910" t="b">
        <v>1</v>
      </c>
      <c r="I7910">
        <v>40</v>
      </c>
      <c r="J7910" t="b">
        <v>1</v>
      </c>
      <c r="K7910">
        <f>YEAR(Table1[[#This Row],[Patient Admission Date]])</f>
        <v>2023</v>
      </c>
      <c r="L7910" t="str">
        <f>TEXT(Table1[[#This Row],[Patient Admission Date]],"mmm")</f>
        <v>Oct</v>
      </c>
      <c r="M7910" t="str">
        <f>TEXT(Table1[[#This Row],[Patient Admission Date]],"ddd")</f>
        <v>Fri</v>
      </c>
      <c r="N7910" t="str">
        <f>TEXT(INT(HOUR(Table1[[#This Row],[Patient Admission Date]])/3)*3,"00")&amp;"-"&amp;TEXT(INT(HOUR(Table1[[#This Row],[Patient Admission Date]])/3)*3+3,"00")</f>
        <v>15-18</v>
      </c>
      <c r="O7910" t="str" cm="1">
        <f t="array" ref="O7910">_xlfn.IFS(Table1[[#This Row],[Patient Age]]&lt;=14,"0-14",Table1[[#This Row],[Patient Age]]&lt;=29,"15-29",Table1[[#This Row],[Patient Age]]&lt;=44,"30-44",Table1[[#This Row],[Patient Age]]&lt;=59,"45-59",Table1[[#This Row],[Patient Age]]&lt;=74,"60-74",TRUE,"75+")</f>
        <v>15-29</v>
      </c>
      <c r="P7910" t="str" cm="1">
        <f t="array" ref="P7910">_xlfn.IFS(Table1[[#This Row],[Patient Waittime]]&lt;=15,"0-15",Table1[[#This Row],[Patient Waittime]]&lt;=30,"16-30",Table1[[#This Row],[Patient Waittime]]&lt;=45,"31-45",Table1[[#This Row],[Patient Waittime]]&lt;=60,"46-60",TRUE,"60+")</f>
        <v>31-45</v>
      </c>
      <c r="Q7910">
        <f>--(Table1[[#This Row],[Patient Waittime]]&lt;=30)</f>
        <v>0</v>
      </c>
      <c r="R7910">
        <f>--Table1[[#This Row],[Patient Admission Flag]]</f>
        <v>1</v>
      </c>
      <c r="S7910">
        <f>--AND(Table1[[#This Row],[WithinTarget]]=1,Table1[[#This Row],[Patient Satisfaction Score]]&gt;=7)</f>
        <v>0</v>
      </c>
      <c r="T7910" t="str">
        <f>IF(LEFT(Table1[[#This Row],[Patient Gender]],1)="F","Female","Male")</f>
        <v>Male</v>
      </c>
    </row>
    <row r="7911" spans="1:20" x14ac:dyDescent="0.3">
      <c r="A7911" t="s">
        <v>8015</v>
      </c>
      <c r="B7911" s="1">
        <v>45595.798611111109</v>
      </c>
      <c r="C7911" t="s">
        <v>9</v>
      </c>
      <c r="D7911">
        <v>62</v>
      </c>
      <c r="E7911" t="s">
        <v>22</v>
      </c>
      <c r="F7911" t="s">
        <v>11</v>
      </c>
      <c r="G7911" t="b">
        <v>1</v>
      </c>
      <c r="I7911">
        <v>49</v>
      </c>
      <c r="J7911" t="b">
        <v>1</v>
      </c>
      <c r="K7911">
        <f>YEAR(Table1[[#This Row],[Patient Admission Date]])</f>
        <v>2024</v>
      </c>
      <c r="L7911" t="str">
        <f>TEXT(Table1[[#This Row],[Patient Admission Date]],"mmm")</f>
        <v>Oct</v>
      </c>
      <c r="M7911" t="str">
        <f>TEXT(Table1[[#This Row],[Patient Admission Date]],"ddd")</f>
        <v>Wed</v>
      </c>
      <c r="N7911" t="str">
        <f>TEXT(INT(HOUR(Table1[[#This Row],[Patient Admission Date]])/3)*3,"00")&amp;"-"&amp;TEXT(INT(HOUR(Table1[[#This Row],[Patient Admission Date]])/3)*3+3,"00")</f>
        <v>18-21</v>
      </c>
      <c r="O7911" t="str" cm="1">
        <f t="array" ref="O7911">_xlfn.IFS(Table1[[#This Row],[Patient Age]]&lt;=14,"0-14",Table1[[#This Row],[Patient Age]]&lt;=29,"15-29",Table1[[#This Row],[Patient Age]]&lt;=44,"30-44",Table1[[#This Row],[Patient Age]]&lt;=59,"45-59",Table1[[#This Row],[Patient Age]]&lt;=74,"60-74",TRUE,"75+")</f>
        <v>60-74</v>
      </c>
      <c r="P7911" t="str" cm="1">
        <f t="array" ref="P7911">_xlfn.IFS(Table1[[#This Row],[Patient Waittime]]&lt;=15,"0-15",Table1[[#This Row],[Patient Waittime]]&lt;=30,"16-30",Table1[[#This Row],[Patient Waittime]]&lt;=45,"31-45",Table1[[#This Row],[Patient Waittime]]&lt;=60,"46-60",TRUE,"60+")</f>
        <v>46-60</v>
      </c>
      <c r="Q7911">
        <f>--(Table1[[#This Row],[Patient Waittime]]&lt;=30)</f>
        <v>0</v>
      </c>
      <c r="R7911">
        <f>--Table1[[#This Row],[Patient Admission Flag]]</f>
        <v>1</v>
      </c>
      <c r="S7911">
        <f>--AND(Table1[[#This Row],[WithinTarget]]=1,Table1[[#This Row],[Patient Satisfaction Score]]&gt;=7)</f>
        <v>0</v>
      </c>
      <c r="T7911" t="str">
        <f>IF(LEFT(Table1[[#This Row],[Patient Gender]],1)="F","Female","Male")</f>
        <v>Male</v>
      </c>
    </row>
    <row r="7912" spans="1:20" x14ac:dyDescent="0.3">
      <c r="A7912" t="s">
        <v>8016</v>
      </c>
      <c r="B7912" s="1">
        <v>45449.595833333333</v>
      </c>
      <c r="C7912" t="s">
        <v>9</v>
      </c>
      <c r="D7912">
        <v>67</v>
      </c>
      <c r="E7912" t="s">
        <v>22</v>
      </c>
      <c r="F7912" t="s">
        <v>11</v>
      </c>
      <c r="G7912" t="b">
        <v>1</v>
      </c>
      <c r="I7912">
        <v>45</v>
      </c>
      <c r="J7912" t="b">
        <v>1</v>
      </c>
      <c r="K7912">
        <f>YEAR(Table1[[#This Row],[Patient Admission Date]])</f>
        <v>2024</v>
      </c>
      <c r="L7912" t="str">
        <f>TEXT(Table1[[#This Row],[Patient Admission Date]],"mmm")</f>
        <v>Jun</v>
      </c>
      <c r="M7912" t="str">
        <f>TEXT(Table1[[#This Row],[Patient Admission Date]],"ddd")</f>
        <v>Thu</v>
      </c>
      <c r="N7912" t="str">
        <f>TEXT(INT(HOUR(Table1[[#This Row],[Patient Admission Date]])/3)*3,"00")&amp;"-"&amp;TEXT(INT(HOUR(Table1[[#This Row],[Patient Admission Date]])/3)*3+3,"00")</f>
        <v>12-15</v>
      </c>
      <c r="O7912" t="str" cm="1">
        <f t="array" ref="O7912">_xlfn.IFS(Table1[[#This Row],[Patient Age]]&lt;=14,"0-14",Table1[[#This Row],[Patient Age]]&lt;=29,"15-29",Table1[[#This Row],[Patient Age]]&lt;=44,"30-44",Table1[[#This Row],[Patient Age]]&lt;=59,"45-59",Table1[[#This Row],[Patient Age]]&lt;=74,"60-74",TRUE,"75+")</f>
        <v>60-74</v>
      </c>
      <c r="P7912" t="str" cm="1">
        <f t="array" ref="P7912">_xlfn.IFS(Table1[[#This Row],[Patient Waittime]]&lt;=15,"0-15",Table1[[#This Row],[Patient Waittime]]&lt;=30,"16-30",Table1[[#This Row],[Patient Waittime]]&lt;=45,"31-45",Table1[[#This Row],[Patient Waittime]]&lt;=60,"46-60",TRUE,"60+")</f>
        <v>31-45</v>
      </c>
      <c r="Q7912">
        <f>--(Table1[[#This Row],[Patient Waittime]]&lt;=30)</f>
        <v>0</v>
      </c>
      <c r="R7912">
        <f>--Table1[[#This Row],[Patient Admission Flag]]</f>
        <v>1</v>
      </c>
      <c r="S7912">
        <f>--AND(Table1[[#This Row],[WithinTarget]]=1,Table1[[#This Row],[Patient Satisfaction Score]]&gt;=7)</f>
        <v>0</v>
      </c>
      <c r="T7912" t="str">
        <f>IF(LEFT(Table1[[#This Row],[Patient Gender]],1)="F","Female","Male")</f>
        <v>Male</v>
      </c>
    </row>
    <row r="7913" spans="1:20" x14ac:dyDescent="0.3">
      <c r="A7913" t="s">
        <v>8017</v>
      </c>
      <c r="B7913" s="1">
        <v>45429.322916666664</v>
      </c>
      <c r="C7913" t="s">
        <v>9</v>
      </c>
      <c r="D7913">
        <v>37</v>
      </c>
      <c r="E7913" t="s">
        <v>22</v>
      </c>
      <c r="F7913" t="s">
        <v>11</v>
      </c>
      <c r="G7913" t="b">
        <v>1</v>
      </c>
      <c r="I7913">
        <v>20</v>
      </c>
      <c r="J7913" t="b">
        <v>1</v>
      </c>
      <c r="K7913">
        <f>YEAR(Table1[[#This Row],[Patient Admission Date]])</f>
        <v>2024</v>
      </c>
      <c r="L7913" t="str">
        <f>TEXT(Table1[[#This Row],[Patient Admission Date]],"mmm")</f>
        <v>May</v>
      </c>
      <c r="M7913" t="str">
        <f>TEXT(Table1[[#This Row],[Patient Admission Date]],"ddd")</f>
        <v>Fri</v>
      </c>
      <c r="N7913" t="str">
        <f>TEXT(INT(HOUR(Table1[[#This Row],[Patient Admission Date]])/3)*3,"00")&amp;"-"&amp;TEXT(INT(HOUR(Table1[[#This Row],[Patient Admission Date]])/3)*3+3,"00")</f>
        <v>06-09</v>
      </c>
      <c r="O7913" t="str" cm="1">
        <f t="array" ref="O7913">_xlfn.IFS(Table1[[#This Row],[Patient Age]]&lt;=14,"0-14",Table1[[#This Row],[Patient Age]]&lt;=29,"15-29",Table1[[#This Row],[Patient Age]]&lt;=44,"30-44",Table1[[#This Row],[Patient Age]]&lt;=59,"45-59",Table1[[#This Row],[Patient Age]]&lt;=74,"60-74",TRUE,"75+")</f>
        <v>30-44</v>
      </c>
      <c r="P7913" t="str" cm="1">
        <f t="array" ref="P7913">_xlfn.IFS(Table1[[#This Row],[Patient Waittime]]&lt;=15,"0-15",Table1[[#This Row],[Patient Waittime]]&lt;=30,"16-30",Table1[[#This Row],[Patient Waittime]]&lt;=45,"31-45",Table1[[#This Row],[Patient Waittime]]&lt;=60,"46-60",TRUE,"60+")</f>
        <v>16-30</v>
      </c>
      <c r="Q7913">
        <f>--(Table1[[#This Row],[Patient Waittime]]&lt;=30)</f>
        <v>1</v>
      </c>
      <c r="R7913">
        <f>--Table1[[#This Row],[Patient Admission Flag]]</f>
        <v>1</v>
      </c>
      <c r="S7913">
        <f>--AND(Table1[[#This Row],[WithinTarget]]=1,Table1[[#This Row],[Patient Satisfaction Score]]&gt;=7)</f>
        <v>0</v>
      </c>
      <c r="T7913" t="str">
        <f>IF(LEFT(Table1[[#This Row],[Patient Gender]],1)="F","Female","Male")</f>
        <v>Male</v>
      </c>
    </row>
    <row r="7914" spans="1:20" x14ac:dyDescent="0.3">
      <c r="A7914" t="s">
        <v>8018</v>
      </c>
      <c r="B7914" s="1">
        <v>45559.327777777777</v>
      </c>
      <c r="C7914" t="s">
        <v>9</v>
      </c>
      <c r="D7914">
        <v>58</v>
      </c>
      <c r="E7914" t="s">
        <v>22</v>
      </c>
      <c r="F7914" t="s">
        <v>11</v>
      </c>
      <c r="G7914" t="b">
        <v>1</v>
      </c>
      <c r="I7914">
        <v>35</v>
      </c>
      <c r="J7914" t="b">
        <v>1</v>
      </c>
      <c r="K7914">
        <f>YEAR(Table1[[#This Row],[Patient Admission Date]])</f>
        <v>2024</v>
      </c>
      <c r="L7914" t="str">
        <f>TEXT(Table1[[#This Row],[Patient Admission Date]],"mmm")</f>
        <v>Sep</v>
      </c>
      <c r="M7914" t="str">
        <f>TEXT(Table1[[#This Row],[Patient Admission Date]],"ddd")</f>
        <v>Tue</v>
      </c>
      <c r="N7914" t="str">
        <f>TEXT(INT(HOUR(Table1[[#This Row],[Patient Admission Date]])/3)*3,"00")&amp;"-"&amp;TEXT(INT(HOUR(Table1[[#This Row],[Patient Admission Date]])/3)*3+3,"00")</f>
        <v>06-09</v>
      </c>
      <c r="O7914" t="str" cm="1">
        <f t="array" ref="O7914">_xlfn.IFS(Table1[[#This Row],[Patient Age]]&lt;=14,"0-14",Table1[[#This Row],[Patient Age]]&lt;=29,"15-29",Table1[[#This Row],[Patient Age]]&lt;=44,"30-44",Table1[[#This Row],[Patient Age]]&lt;=59,"45-59",Table1[[#This Row],[Patient Age]]&lt;=74,"60-74",TRUE,"75+")</f>
        <v>45-59</v>
      </c>
      <c r="P7914" t="str" cm="1">
        <f t="array" ref="P7914">_xlfn.IFS(Table1[[#This Row],[Patient Waittime]]&lt;=15,"0-15",Table1[[#This Row],[Patient Waittime]]&lt;=30,"16-30",Table1[[#This Row],[Patient Waittime]]&lt;=45,"31-45",Table1[[#This Row],[Patient Waittime]]&lt;=60,"46-60",TRUE,"60+")</f>
        <v>31-45</v>
      </c>
      <c r="Q7914">
        <f>--(Table1[[#This Row],[Patient Waittime]]&lt;=30)</f>
        <v>0</v>
      </c>
      <c r="R7914">
        <f>--Table1[[#This Row],[Patient Admission Flag]]</f>
        <v>1</v>
      </c>
      <c r="S7914">
        <f>--AND(Table1[[#This Row],[WithinTarget]]=1,Table1[[#This Row],[Patient Satisfaction Score]]&gt;=7)</f>
        <v>0</v>
      </c>
      <c r="T7914" t="str">
        <f>IF(LEFT(Table1[[#This Row],[Patient Gender]],1)="F","Female","Male")</f>
        <v>Male</v>
      </c>
    </row>
    <row r="7915" spans="1:20" x14ac:dyDescent="0.3">
      <c r="A7915" t="s">
        <v>8019</v>
      </c>
      <c r="B7915" s="1">
        <v>45092.18472222222</v>
      </c>
      <c r="C7915" t="s">
        <v>9</v>
      </c>
      <c r="D7915">
        <v>61</v>
      </c>
      <c r="E7915" t="s">
        <v>22</v>
      </c>
      <c r="F7915" t="s">
        <v>11</v>
      </c>
      <c r="G7915" t="b">
        <v>1</v>
      </c>
      <c r="I7915">
        <v>44</v>
      </c>
      <c r="J7915" t="b">
        <v>1</v>
      </c>
      <c r="K7915">
        <f>YEAR(Table1[[#This Row],[Patient Admission Date]])</f>
        <v>2023</v>
      </c>
      <c r="L7915" t="str">
        <f>TEXT(Table1[[#This Row],[Patient Admission Date]],"mmm")</f>
        <v>Jun</v>
      </c>
      <c r="M7915" t="str">
        <f>TEXT(Table1[[#This Row],[Patient Admission Date]],"ddd")</f>
        <v>Thu</v>
      </c>
      <c r="N7915" t="str">
        <f>TEXT(INT(HOUR(Table1[[#This Row],[Patient Admission Date]])/3)*3,"00")&amp;"-"&amp;TEXT(INT(HOUR(Table1[[#This Row],[Patient Admission Date]])/3)*3+3,"00")</f>
        <v>03-06</v>
      </c>
      <c r="O7915" t="str" cm="1">
        <f t="array" ref="O7915">_xlfn.IFS(Table1[[#This Row],[Patient Age]]&lt;=14,"0-14",Table1[[#This Row],[Patient Age]]&lt;=29,"15-29",Table1[[#This Row],[Patient Age]]&lt;=44,"30-44",Table1[[#This Row],[Patient Age]]&lt;=59,"45-59",Table1[[#This Row],[Patient Age]]&lt;=74,"60-74",TRUE,"75+")</f>
        <v>60-74</v>
      </c>
      <c r="P7915" t="str" cm="1">
        <f t="array" ref="P7915">_xlfn.IFS(Table1[[#This Row],[Patient Waittime]]&lt;=15,"0-15",Table1[[#This Row],[Patient Waittime]]&lt;=30,"16-30",Table1[[#This Row],[Patient Waittime]]&lt;=45,"31-45",Table1[[#This Row],[Patient Waittime]]&lt;=60,"46-60",TRUE,"60+")</f>
        <v>31-45</v>
      </c>
      <c r="Q7915">
        <f>--(Table1[[#This Row],[Patient Waittime]]&lt;=30)</f>
        <v>0</v>
      </c>
      <c r="R7915">
        <f>--Table1[[#This Row],[Patient Admission Flag]]</f>
        <v>1</v>
      </c>
      <c r="S7915">
        <f>--AND(Table1[[#This Row],[WithinTarget]]=1,Table1[[#This Row],[Patient Satisfaction Score]]&gt;=7)</f>
        <v>0</v>
      </c>
      <c r="T7915" t="str">
        <f>IF(LEFT(Table1[[#This Row],[Patient Gender]],1)="F","Female","Male")</f>
        <v>Male</v>
      </c>
    </row>
    <row r="7916" spans="1:20" x14ac:dyDescent="0.3">
      <c r="A7916" t="s">
        <v>8020</v>
      </c>
      <c r="B7916" s="1">
        <v>45333.243055555555</v>
      </c>
      <c r="C7916" t="s">
        <v>9</v>
      </c>
      <c r="D7916">
        <v>74</v>
      </c>
      <c r="E7916" t="s">
        <v>22</v>
      </c>
      <c r="F7916" t="s">
        <v>11</v>
      </c>
      <c r="G7916" t="b">
        <v>1</v>
      </c>
      <c r="I7916">
        <v>49</v>
      </c>
      <c r="J7916" t="b">
        <v>1</v>
      </c>
      <c r="K7916">
        <f>YEAR(Table1[[#This Row],[Patient Admission Date]])</f>
        <v>2024</v>
      </c>
      <c r="L7916" t="str">
        <f>TEXT(Table1[[#This Row],[Patient Admission Date]],"mmm")</f>
        <v>Feb</v>
      </c>
      <c r="M7916" t="str">
        <f>TEXT(Table1[[#This Row],[Patient Admission Date]],"ddd")</f>
        <v>Sun</v>
      </c>
      <c r="N7916" t="str">
        <f>TEXT(INT(HOUR(Table1[[#This Row],[Patient Admission Date]])/3)*3,"00")&amp;"-"&amp;TEXT(INT(HOUR(Table1[[#This Row],[Patient Admission Date]])/3)*3+3,"00")</f>
        <v>03-06</v>
      </c>
      <c r="O7916" t="str" cm="1">
        <f t="array" ref="O7916">_xlfn.IFS(Table1[[#This Row],[Patient Age]]&lt;=14,"0-14",Table1[[#This Row],[Patient Age]]&lt;=29,"15-29",Table1[[#This Row],[Patient Age]]&lt;=44,"30-44",Table1[[#This Row],[Patient Age]]&lt;=59,"45-59",Table1[[#This Row],[Patient Age]]&lt;=74,"60-74",TRUE,"75+")</f>
        <v>60-74</v>
      </c>
      <c r="P7916" t="str" cm="1">
        <f t="array" ref="P7916">_xlfn.IFS(Table1[[#This Row],[Patient Waittime]]&lt;=15,"0-15",Table1[[#This Row],[Patient Waittime]]&lt;=30,"16-30",Table1[[#This Row],[Patient Waittime]]&lt;=45,"31-45",Table1[[#This Row],[Patient Waittime]]&lt;=60,"46-60",TRUE,"60+")</f>
        <v>46-60</v>
      </c>
      <c r="Q7916">
        <f>--(Table1[[#This Row],[Patient Waittime]]&lt;=30)</f>
        <v>0</v>
      </c>
      <c r="R7916">
        <f>--Table1[[#This Row],[Patient Admission Flag]]</f>
        <v>1</v>
      </c>
      <c r="S7916">
        <f>--AND(Table1[[#This Row],[WithinTarget]]=1,Table1[[#This Row],[Patient Satisfaction Score]]&gt;=7)</f>
        <v>0</v>
      </c>
      <c r="T7916" t="str">
        <f>IF(LEFT(Table1[[#This Row],[Patient Gender]],1)="F","Female","Male")</f>
        <v>Male</v>
      </c>
    </row>
    <row r="7917" spans="1:20" x14ac:dyDescent="0.3">
      <c r="A7917" t="s">
        <v>8021</v>
      </c>
      <c r="B7917" s="1">
        <v>45316.291666666664</v>
      </c>
      <c r="C7917" t="s">
        <v>9</v>
      </c>
      <c r="D7917">
        <v>7</v>
      </c>
      <c r="E7917" t="s">
        <v>22</v>
      </c>
      <c r="F7917" t="s">
        <v>11</v>
      </c>
      <c r="G7917" t="b">
        <v>1</v>
      </c>
      <c r="I7917">
        <v>55</v>
      </c>
      <c r="J7917" t="b">
        <v>1</v>
      </c>
      <c r="K7917">
        <f>YEAR(Table1[[#This Row],[Patient Admission Date]])</f>
        <v>2024</v>
      </c>
      <c r="L7917" t="str">
        <f>TEXT(Table1[[#This Row],[Patient Admission Date]],"mmm")</f>
        <v>Jan</v>
      </c>
      <c r="M7917" t="str">
        <f>TEXT(Table1[[#This Row],[Patient Admission Date]],"ddd")</f>
        <v>Thu</v>
      </c>
      <c r="N7917" t="str">
        <f>TEXT(INT(HOUR(Table1[[#This Row],[Patient Admission Date]])/3)*3,"00")&amp;"-"&amp;TEXT(INT(HOUR(Table1[[#This Row],[Patient Admission Date]])/3)*3+3,"00")</f>
        <v>06-09</v>
      </c>
      <c r="O7917" t="str" cm="1">
        <f t="array" ref="O7917">_xlfn.IFS(Table1[[#This Row],[Patient Age]]&lt;=14,"0-14",Table1[[#This Row],[Patient Age]]&lt;=29,"15-29",Table1[[#This Row],[Patient Age]]&lt;=44,"30-44",Table1[[#This Row],[Patient Age]]&lt;=59,"45-59",Table1[[#This Row],[Patient Age]]&lt;=74,"60-74",TRUE,"75+")</f>
        <v>0-14</v>
      </c>
      <c r="P7917" t="str" cm="1">
        <f t="array" ref="P7917">_xlfn.IFS(Table1[[#This Row],[Patient Waittime]]&lt;=15,"0-15",Table1[[#This Row],[Patient Waittime]]&lt;=30,"16-30",Table1[[#This Row],[Patient Waittime]]&lt;=45,"31-45",Table1[[#This Row],[Patient Waittime]]&lt;=60,"46-60",TRUE,"60+")</f>
        <v>46-60</v>
      </c>
      <c r="Q7917">
        <f>--(Table1[[#This Row],[Patient Waittime]]&lt;=30)</f>
        <v>0</v>
      </c>
      <c r="R7917">
        <f>--Table1[[#This Row],[Patient Admission Flag]]</f>
        <v>1</v>
      </c>
      <c r="S7917">
        <f>--AND(Table1[[#This Row],[WithinTarget]]=1,Table1[[#This Row],[Patient Satisfaction Score]]&gt;=7)</f>
        <v>0</v>
      </c>
      <c r="T7917" t="str">
        <f>IF(LEFT(Table1[[#This Row],[Patient Gender]],1)="F","Female","Male")</f>
        <v>Male</v>
      </c>
    </row>
    <row r="7918" spans="1:20" x14ac:dyDescent="0.3">
      <c r="A7918" t="s">
        <v>8022</v>
      </c>
      <c r="B7918" s="1">
        <v>45455.066666666666</v>
      </c>
      <c r="C7918" t="s">
        <v>9</v>
      </c>
      <c r="D7918">
        <v>68</v>
      </c>
      <c r="E7918" t="s">
        <v>22</v>
      </c>
      <c r="F7918" t="s">
        <v>11</v>
      </c>
      <c r="G7918" t="b">
        <v>1</v>
      </c>
      <c r="I7918">
        <v>51</v>
      </c>
      <c r="J7918" t="b">
        <v>1</v>
      </c>
      <c r="K7918">
        <f>YEAR(Table1[[#This Row],[Patient Admission Date]])</f>
        <v>2024</v>
      </c>
      <c r="L7918" t="str">
        <f>TEXT(Table1[[#This Row],[Patient Admission Date]],"mmm")</f>
        <v>Jun</v>
      </c>
      <c r="M7918" t="str">
        <f>TEXT(Table1[[#This Row],[Patient Admission Date]],"ddd")</f>
        <v>Wed</v>
      </c>
      <c r="N7918" t="str">
        <f>TEXT(INT(HOUR(Table1[[#This Row],[Patient Admission Date]])/3)*3,"00")&amp;"-"&amp;TEXT(INT(HOUR(Table1[[#This Row],[Patient Admission Date]])/3)*3+3,"00")</f>
        <v>00-03</v>
      </c>
      <c r="O7918" t="str" cm="1">
        <f t="array" ref="O7918">_xlfn.IFS(Table1[[#This Row],[Patient Age]]&lt;=14,"0-14",Table1[[#This Row],[Patient Age]]&lt;=29,"15-29",Table1[[#This Row],[Patient Age]]&lt;=44,"30-44",Table1[[#This Row],[Patient Age]]&lt;=59,"45-59",Table1[[#This Row],[Patient Age]]&lt;=74,"60-74",TRUE,"75+")</f>
        <v>60-74</v>
      </c>
      <c r="P7918" t="str" cm="1">
        <f t="array" ref="P7918">_xlfn.IFS(Table1[[#This Row],[Patient Waittime]]&lt;=15,"0-15",Table1[[#This Row],[Patient Waittime]]&lt;=30,"16-30",Table1[[#This Row],[Patient Waittime]]&lt;=45,"31-45",Table1[[#This Row],[Patient Waittime]]&lt;=60,"46-60",TRUE,"60+")</f>
        <v>46-60</v>
      </c>
      <c r="Q7918">
        <f>--(Table1[[#This Row],[Patient Waittime]]&lt;=30)</f>
        <v>0</v>
      </c>
      <c r="R7918">
        <f>--Table1[[#This Row],[Patient Admission Flag]]</f>
        <v>1</v>
      </c>
      <c r="S7918">
        <f>--AND(Table1[[#This Row],[WithinTarget]]=1,Table1[[#This Row],[Patient Satisfaction Score]]&gt;=7)</f>
        <v>0</v>
      </c>
      <c r="T7918" t="str">
        <f>IF(LEFT(Table1[[#This Row],[Patient Gender]],1)="F","Female","Male")</f>
        <v>Male</v>
      </c>
    </row>
    <row r="7919" spans="1:20" x14ac:dyDescent="0.3">
      <c r="A7919" t="s">
        <v>8023</v>
      </c>
      <c r="B7919" s="1">
        <v>45412.643750000003</v>
      </c>
      <c r="C7919" t="s">
        <v>9</v>
      </c>
      <c r="D7919">
        <v>4</v>
      </c>
      <c r="E7919" t="s">
        <v>22</v>
      </c>
      <c r="F7919" t="s">
        <v>11</v>
      </c>
      <c r="G7919" t="b">
        <v>1</v>
      </c>
      <c r="I7919">
        <v>54</v>
      </c>
      <c r="J7919" t="b">
        <v>1</v>
      </c>
      <c r="K7919">
        <f>YEAR(Table1[[#This Row],[Patient Admission Date]])</f>
        <v>2024</v>
      </c>
      <c r="L7919" t="str">
        <f>TEXT(Table1[[#This Row],[Patient Admission Date]],"mmm")</f>
        <v>Apr</v>
      </c>
      <c r="M7919" t="str">
        <f>TEXT(Table1[[#This Row],[Patient Admission Date]],"ddd")</f>
        <v>Tue</v>
      </c>
      <c r="N7919" t="str">
        <f>TEXT(INT(HOUR(Table1[[#This Row],[Patient Admission Date]])/3)*3,"00")&amp;"-"&amp;TEXT(INT(HOUR(Table1[[#This Row],[Patient Admission Date]])/3)*3+3,"00")</f>
        <v>15-18</v>
      </c>
      <c r="O7919" t="str" cm="1">
        <f t="array" ref="O7919">_xlfn.IFS(Table1[[#This Row],[Patient Age]]&lt;=14,"0-14",Table1[[#This Row],[Patient Age]]&lt;=29,"15-29",Table1[[#This Row],[Patient Age]]&lt;=44,"30-44",Table1[[#This Row],[Patient Age]]&lt;=59,"45-59",Table1[[#This Row],[Patient Age]]&lt;=74,"60-74",TRUE,"75+")</f>
        <v>0-14</v>
      </c>
      <c r="P7919" t="str" cm="1">
        <f t="array" ref="P7919">_xlfn.IFS(Table1[[#This Row],[Patient Waittime]]&lt;=15,"0-15",Table1[[#This Row],[Patient Waittime]]&lt;=30,"16-30",Table1[[#This Row],[Patient Waittime]]&lt;=45,"31-45",Table1[[#This Row],[Patient Waittime]]&lt;=60,"46-60",TRUE,"60+")</f>
        <v>46-60</v>
      </c>
      <c r="Q7919">
        <f>--(Table1[[#This Row],[Patient Waittime]]&lt;=30)</f>
        <v>0</v>
      </c>
      <c r="R7919">
        <f>--Table1[[#This Row],[Patient Admission Flag]]</f>
        <v>1</v>
      </c>
      <c r="S7919">
        <f>--AND(Table1[[#This Row],[WithinTarget]]=1,Table1[[#This Row],[Patient Satisfaction Score]]&gt;=7)</f>
        <v>0</v>
      </c>
      <c r="T7919" t="str">
        <f>IF(LEFT(Table1[[#This Row],[Patient Gender]],1)="F","Female","Male")</f>
        <v>Male</v>
      </c>
    </row>
    <row r="7920" spans="1:20" x14ac:dyDescent="0.3">
      <c r="A7920" t="s">
        <v>8024</v>
      </c>
      <c r="B7920" s="1">
        <v>45167.927083333336</v>
      </c>
      <c r="C7920" t="s">
        <v>9</v>
      </c>
      <c r="D7920">
        <v>48</v>
      </c>
      <c r="E7920" t="s">
        <v>22</v>
      </c>
      <c r="F7920" t="s">
        <v>11</v>
      </c>
      <c r="G7920" t="b">
        <v>1</v>
      </c>
      <c r="I7920">
        <v>11</v>
      </c>
      <c r="J7920" t="b">
        <v>1</v>
      </c>
      <c r="K7920">
        <f>YEAR(Table1[[#This Row],[Patient Admission Date]])</f>
        <v>2023</v>
      </c>
      <c r="L7920" t="str">
        <f>TEXT(Table1[[#This Row],[Patient Admission Date]],"mmm")</f>
        <v>Aug</v>
      </c>
      <c r="M7920" t="str">
        <f>TEXT(Table1[[#This Row],[Patient Admission Date]],"ddd")</f>
        <v>Tue</v>
      </c>
      <c r="N7920" t="str">
        <f>TEXT(INT(HOUR(Table1[[#This Row],[Patient Admission Date]])/3)*3,"00")&amp;"-"&amp;TEXT(INT(HOUR(Table1[[#This Row],[Patient Admission Date]])/3)*3+3,"00")</f>
        <v>21-24</v>
      </c>
      <c r="O7920" t="str" cm="1">
        <f t="array" ref="O7920">_xlfn.IFS(Table1[[#This Row],[Patient Age]]&lt;=14,"0-14",Table1[[#This Row],[Patient Age]]&lt;=29,"15-29",Table1[[#This Row],[Patient Age]]&lt;=44,"30-44",Table1[[#This Row],[Patient Age]]&lt;=59,"45-59",Table1[[#This Row],[Patient Age]]&lt;=74,"60-74",TRUE,"75+")</f>
        <v>45-59</v>
      </c>
      <c r="P7920" t="str" cm="1">
        <f t="array" ref="P7920">_xlfn.IFS(Table1[[#This Row],[Patient Waittime]]&lt;=15,"0-15",Table1[[#This Row],[Patient Waittime]]&lt;=30,"16-30",Table1[[#This Row],[Patient Waittime]]&lt;=45,"31-45",Table1[[#This Row],[Patient Waittime]]&lt;=60,"46-60",TRUE,"60+")</f>
        <v>0-15</v>
      </c>
      <c r="Q7920">
        <f>--(Table1[[#This Row],[Patient Waittime]]&lt;=30)</f>
        <v>1</v>
      </c>
      <c r="R7920">
        <f>--Table1[[#This Row],[Patient Admission Flag]]</f>
        <v>1</v>
      </c>
      <c r="S7920">
        <f>--AND(Table1[[#This Row],[WithinTarget]]=1,Table1[[#This Row],[Patient Satisfaction Score]]&gt;=7)</f>
        <v>0</v>
      </c>
      <c r="T7920" t="str">
        <f>IF(LEFT(Table1[[#This Row],[Patient Gender]],1)="F","Female","Male")</f>
        <v>Male</v>
      </c>
    </row>
    <row r="7921" spans="1:20" x14ac:dyDescent="0.3">
      <c r="A7921" t="s">
        <v>8025</v>
      </c>
      <c r="B7921" s="1">
        <v>45030.345138888886</v>
      </c>
      <c r="C7921" t="s">
        <v>9</v>
      </c>
      <c r="D7921">
        <v>33</v>
      </c>
      <c r="E7921" t="s">
        <v>22</v>
      </c>
      <c r="F7921" t="s">
        <v>11</v>
      </c>
      <c r="G7921" t="b">
        <v>1</v>
      </c>
      <c r="I7921">
        <v>20</v>
      </c>
      <c r="J7921" t="b">
        <v>1</v>
      </c>
      <c r="K7921">
        <f>YEAR(Table1[[#This Row],[Patient Admission Date]])</f>
        <v>2023</v>
      </c>
      <c r="L7921" t="str">
        <f>TEXT(Table1[[#This Row],[Patient Admission Date]],"mmm")</f>
        <v>Apr</v>
      </c>
      <c r="M7921" t="str">
        <f>TEXT(Table1[[#This Row],[Patient Admission Date]],"ddd")</f>
        <v>Fri</v>
      </c>
      <c r="N7921" t="str">
        <f>TEXT(INT(HOUR(Table1[[#This Row],[Patient Admission Date]])/3)*3,"00")&amp;"-"&amp;TEXT(INT(HOUR(Table1[[#This Row],[Patient Admission Date]])/3)*3+3,"00")</f>
        <v>06-09</v>
      </c>
      <c r="O7921" t="str" cm="1">
        <f t="array" ref="O7921">_xlfn.IFS(Table1[[#This Row],[Patient Age]]&lt;=14,"0-14",Table1[[#This Row],[Patient Age]]&lt;=29,"15-29",Table1[[#This Row],[Patient Age]]&lt;=44,"30-44",Table1[[#This Row],[Patient Age]]&lt;=59,"45-59",Table1[[#This Row],[Patient Age]]&lt;=74,"60-74",TRUE,"75+")</f>
        <v>30-44</v>
      </c>
      <c r="P7921" t="str" cm="1">
        <f t="array" ref="P7921">_xlfn.IFS(Table1[[#This Row],[Patient Waittime]]&lt;=15,"0-15",Table1[[#This Row],[Patient Waittime]]&lt;=30,"16-30",Table1[[#This Row],[Patient Waittime]]&lt;=45,"31-45",Table1[[#This Row],[Patient Waittime]]&lt;=60,"46-60",TRUE,"60+")</f>
        <v>16-30</v>
      </c>
      <c r="Q7921">
        <f>--(Table1[[#This Row],[Patient Waittime]]&lt;=30)</f>
        <v>1</v>
      </c>
      <c r="R7921">
        <f>--Table1[[#This Row],[Patient Admission Flag]]</f>
        <v>1</v>
      </c>
      <c r="S7921">
        <f>--AND(Table1[[#This Row],[WithinTarget]]=1,Table1[[#This Row],[Patient Satisfaction Score]]&gt;=7)</f>
        <v>0</v>
      </c>
      <c r="T7921" t="str">
        <f>IF(LEFT(Table1[[#This Row],[Patient Gender]],1)="F","Female","Male")</f>
        <v>Male</v>
      </c>
    </row>
    <row r="7922" spans="1:20" x14ac:dyDescent="0.3">
      <c r="A7922" t="s">
        <v>8026</v>
      </c>
      <c r="B7922" s="1">
        <v>45298.429861111108</v>
      </c>
      <c r="C7922" t="s">
        <v>9</v>
      </c>
      <c r="D7922">
        <v>64</v>
      </c>
      <c r="E7922" t="s">
        <v>22</v>
      </c>
      <c r="F7922" t="s">
        <v>11</v>
      </c>
      <c r="G7922" t="b">
        <v>1</v>
      </c>
      <c r="I7922">
        <v>31</v>
      </c>
      <c r="J7922" t="b">
        <v>1</v>
      </c>
      <c r="K7922">
        <f>YEAR(Table1[[#This Row],[Patient Admission Date]])</f>
        <v>2024</v>
      </c>
      <c r="L7922" t="str">
        <f>TEXT(Table1[[#This Row],[Patient Admission Date]],"mmm")</f>
        <v>Jan</v>
      </c>
      <c r="M7922" t="str">
        <f>TEXT(Table1[[#This Row],[Patient Admission Date]],"ddd")</f>
        <v>Sun</v>
      </c>
      <c r="N7922" t="str">
        <f>TEXT(INT(HOUR(Table1[[#This Row],[Patient Admission Date]])/3)*3,"00")&amp;"-"&amp;TEXT(INT(HOUR(Table1[[#This Row],[Patient Admission Date]])/3)*3+3,"00")</f>
        <v>09-12</v>
      </c>
      <c r="O7922" t="str" cm="1">
        <f t="array" ref="O7922">_xlfn.IFS(Table1[[#This Row],[Patient Age]]&lt;=14,"0-14",Table1[[#This Row],[Patient Age]]&lt;=29,"15-29",Table1[[#This Row],[Patient Age]]&lt;=44,"30-44",Table1[[#This Row],[Patient Age]]&lt;=59,"45-59",Table1[[#This Row],[Patient Age]]&lt;=74,"60-74",TRUE,"75+")</f>
        <v>60-74</v>
      </c>
      <c r="P7922" t="str" cm="1">
        <f t="array" ref="P7922">_xlfn.IFS(Table1[[#This Row],[Patient Waittime]]&lt;=15,"0-15",Table1[[#This Row],[Patient Waittime]]&lt;=30,"16-30",Table1[[#This Row],[Patient Waittime]]&lt;=45,"31-45",Table1[[#This Row],[Patient Waittime]]&lt;=60,"46-60",TRUE,"60+")</f>
        <v>31-45</v>
      </c>
      <c r="Q7922">
        <f>--(Table1[[#This Row],[Patient Waittime]]&lt;=30)</f>
        <v>0</v>
      </c>
      <c r="R7922">
        <f>--Table1[[#This Row],[Patient Admission Flag]]</f>
        <v>1</v>
      </c>
      <c r="S7922">
        <f>--AND(Table1[[#This Row],[WithinTarget]]=1,Table1[[#This Row],[Patient Satisfaction Score]]&gt;=7)</f>
        <v>0</v>
      </c>
      <c r="T7922" t="str">
        <f>IF(LEFT(Table1[[#This Row],[Patient Gender]],1)="F","Female","Male")</f>
        <v>Male</v>
      </c>
    </row>
    <row r="7923" spans="1:20" x14ac:dyDescent="0.3">
      <c r="A7923" t="s">
        <v>8027</v>
      </c>
      <c r="B7923" s="1">
        <v>45090.484722222223</v>
      </c>
      <c r="C7923" t="s">
        <v>9</v>
      </c>
      <c r="D7923">
        <v>52</v>
      </c>
      <c r="E7923" t="s">
        <v>22</v>
      </c>
      <c r="F7923" t="s">
        <v>11</v>
      </c>
      <c r="G7923" t="b">
        <v>1</v>
      </c>
      <c r="I7923">
        <v>33</v>
      </c>
      <c r="J7923" t="b">
        <v>1</v>
      </c>
      <c r="K7923">
        <f>YEAR(Table1[[#This Row],[Patient Admission Date]])</f>
        <v>2023</v>
      </c>
      <c r="L7923" t="str">
        <f>TEXT(Table1[[#This Row],[Patient Admission Date]],"mmm")</f>
        <v>Jun</v>
      </c>
      <c r="M7923" t="str">
        <f>TEXT(Table1[[#This Row],[Patient Admission Date]],"ddd")</f>
        <v>Tue</v>
      </c>
      <c r="N7923" t="str">
        <f>TEXT(INT(HOUR(Table1[[#This Row],[Patient Admission Date]])/3)*3,"00")&amp;"-"&amp;TEXT(INT(HOUR(Table1[[#This Row],[Patient Admission Date]])/3)*3+3,"00")</f>
        <v>09-12</v>
      </c>
      <c r="O7923" t="str" cm="1">
        <f t="array" ref="O7923">_xlfn.IFS(Table1[[#This Row],[Patient Age]]&lt;=14,"0-14",Table1[[#This Row],[Patient Age]]&lt;=29,"15-29",Table1[[#This Row],[Patient Age]]&lt;=44,"30-44",Table1[[#This Row],[Patient Age]]&lt;=59,"45-59",Table1[[#This Row],[Patient Age]]&lt;=74,"60-74",TRUE,"75+")</f>
        <v>45-59</v>
      </c>
      <c r="P7923" t="str" cm="1">
        <f t="array" ref="P7923">_xlfn.IFS(Table1[[#This Row],[Patient Waittime]]&lt;=15,"0-15",Table1[[#This Row],[Patient Waittime]]&lt;=30,"16-30",Table1[[#This Row],[Patient Waittime]]&lt;=45,"31-45",Table1[[#This Row],[Patient Waittime]]&lt;=60,"46-60",TRUE,"60+")</f>
        <v>31-45</v>
      </c>
      <c r="Q7923">
        <f>--(Table1[[#This Row],[Patient Waittime]]&lt;=30)</f>
        <v>0</v>
      </c>
      <c r="R7923">
        <f>--Table1[[#This Row],[Patient Admission Flag]]</f>
        <v>1</v>
      </c>
      <c r="S7923">
        <f>--AND(Table1[[#This Row],[WithinTarget]]=1,Table1[[#This Row],[Patient Satisfaction Score]]&gt;=7)</f>
        <v>0</v>
      </c>
      <c r="T7923" t="str">
        <f>IF(LEFT(Table1[[#This Row],[Patient Gender]],1)="F","Female","Male")</f>
        <v>Male</v>
      </c>
    </row>
    <row r="7924" spans="1:20" x14ac:dyDescent="0.3">
      <c r="A7924" t="s">
        <v>8028</v>
      </c>
      <c r="B7924" s="1">
        <v>45450.459027777775</v>
      </c>
      <c r="C7924" t="s">
        <v>9</v>
      </c>
      <c r="D7924">
        <v>71</v>
      </c>
      <c r="E7924" t="s">
        <v>22</v>
      </c>
      <c r="F7924" t="s">
        <v>11</v>
      </c>
      <c r="G7924" t="b">
        <v>1</v>
      </c>
      <c r="I7924">
        <v>47</v>
      </c>
      <c r="J7924" t="b">
        <v>1</v>
      </c>
      <c r="K7924">
        <f>YEAR(Table1[[#This Row],[Patient Admission Date]])</f>
        <v>2024</v>
      </c>
      <c r="L7924" t="str">
        <f>TEXT(Table1[[#This Row],[Patient Admission Date]],"mmm")</f>
        <v>Jun</v>
      </c>
      <c r="M7924" t="str">
        <f>TEXT(Table1[[#This Row],[Patient Admission Date]],"ddd")</f>
        <v>Fri</v>
      </c>
      <c r="N7924" t="str">
        <f>TEXT(INT(HOUR(Table1[[#This Row],[Patient Admission Date]])/3)*3,"00")&amp;"-"&amp;TEXT(INT(HOUR(Table1[[#This Row],[Patient Admission Date]])/3)*3+3,"00")</f>
        <v>09-12</v>
      </c>
      <c r="O7924" t="str" cm="1">
        <f t="array" ref="O7924">_xlfn.IFS(Table1[[#This Row],[Patient Age]]&lt;=14,"0-14",Table1[[#This Row],[Patient Age]]&lt;=29,"15-29",Table1[[#This Row],[Patient Age]]&lt;=44,"30-44",Table1[[#This Row],[Patient Age]]&lt;=59,"45-59",Table1[[#This Row],[Patient Age]]&lt;=74,"60-74",TRUE,"75+")</f>
        <v>60-74</v>
      </c>
      <c r="P7924" t="str" cm="1">
        <f t="array" ref="P7924">_xlfn.IFS(Table1[[#This Row],[Patient Waittime]]&lt;=15,"0-15",Table1[[#This Row],[Patient Waittime]]&lt;=30,"16-30",Table1[[#This Row],[Patient Waittime]]&lt;=45,"31-45",Table1[[#This Row],[Patient Waittime]]&lt;=60,"46-60",TRUE,"60+")</f>
        <v>46-60</v>
      </c>
      <c r="Q7924">
        <f>--(Table1[[#This Row],[Patient Waittime]]&lt;=30)</f>
        <v>0</v>
      </c>
      <c r="R7924">
        <f>--Table1[[#This Row],[Patient Admission Flag]]</f>
        <v>1</v>
      </c>
      <c r="S7924">
        <f>--AND(Table1[[#This Row],[WithinTarget]]=1,Table1[[#This Row],[Patient Satisfaction Score]]&gt;=7)</f>
        <v>0</v>
      </c>
      <c r="T7924" t="str">
        <f>IF(LEFT(Table1[[#This Row],[Patient Gender]],1)="F","Female","Male")</f>
        <v>Male</v>
      </c>
    </row>
    <row r="7925" spans="1:20" x14ac:dyDescent="0.3">
      <c r="A7925" t="s">
        <v>8029</v>
      </c>
      <c r="B7925" s="1">
        <v>45519.418749999997</v>
      </c>
      <c r="C7925" t="s">
        <v>9</v>
      </c>
      <c r="D7925">
        <v>13</v>
      </c>
      <c r="E7925" t="s">
        <v>22</v>
      </c>
      <c r="F7925" t="s">
        <v>11</v>
      </c>
      <c r="G7925" t="b">
        <v>1</v>
      </c>
      <c r="I7925">
        <v>50</v>
      </c>
      <c r="J7925" t="b">
        <v>1</v>
      </c>
      <c r="K7925">
        <f>YEAR(Table1[[#This Row],[Patient Admission Date]])</f>
        <v>2024</v>
      </c>
      <c r="L7925" t="str">
        <f>TEXT(Table1[[#This Row],[Patient Admission Date]],"mmm")</f>
        <v>Aug</v>
      </c>
      <c r="M7925" t="str">
        <f>TEXT(Table1[[#This Row],[Patient Admission Date]],"ddd")</f>
        <v>Thu</v>
      </c>
      <c r="N7925" t="str">
        <f>TEXT(INT(HOUR(Table1[[#This Row],[Patient Admission Date]])/3)*3,"00")&amp;"-"&amp;TEXT(INT(HOUR(Table1[[#This Row],[Patient Admission Date]])/3)*3+3,"00")</f>
        <v>09-12</v>
      </c>
      <c r="O7925" t="str" cm="1">
        <f t="array" ref="O7925">_xlfn.IFS(Table1[[#This Row],[Patient Age]]&lt;=14,"0-14",Table1[[#This Row],[Patient Age]]&lt;=29,"15-29",Table1[[#This Row],[Patient Age]]&lt;=44,"30-44",Table1[[#This Row],[Patient Age]]&lt;=59,"45-59",Table1[[#This Row],[Patient Age]]&lt;=74,"60-74",TRUE,"75+")</f>
        <v>0-14</v>
      </c>
      <c r="P7925" t="str" cm="1">
        <f t="array" ref="P7925">_xlfn.IFS(Table1[[#This Row],[Patient Waittime]]&lt;=15,"0-15",Table1[[#This Row],[Patient Waittime]]&lt;=30,"16-30",Table1[[#This Row],[Patient Waittime]]&lt;=45,"31-45",Table1[[#This Row],[Patient Waittime]]&lt;=60,"46-60",TRUE,"60+")</f>
        <v>46-60</v>
      </c>
      <c r="Q7925">
        <f>--(Table1[[#This Row],[Patient Waittime]]&lt;=30)</f>
        <v>0</v>
      </c>
      <c r="R7925">
        <f>--Table1[[#This Row],[Patient Admission Flag]]</f>
        <v>1</v>
      </c>
      <c r="S7925">
        <f>--AND(Table1[[#This Row],[WithinTarget]]=1,Table1[[#This Row],[Patient Satisfaction Score]]&gt;=7)</f>
        <v>0</v>
      </c>
      <c r="T7925" t="str">
        <f>IF(LEFT(Table1[[#This Row],[Patient Gender]],1)="F","Female","Male")</f>
        <v>Male</v>
      </c>
    </row>
    <row r="7926" spans="1:20" x14ac:dyDescent="0.3">
      <c r="A7926" t="s">
        <v>8030</v>
      </c>
      <c r="B7926" s="1">
        <v>45447.126388888886</v>
      </c>
      <c r="C7926" t="s">
        <v>9</v>
      </c>
      <c r="D7926">
        <v>42</v>
      </c>
      <c r="E7926" t="s">
        <v>22</v>
      </c>
      <c r="F7926" t="s">
        <v>11</v>
      </c>
      <c r="G7926" t="b">
        <v>1</v>
      </c>
      <c r="I7926">
        <v>11</v>
      </c>
      <c r="J7926" t="b">
        <v>1</v>
      </c>
      <c r="K7926">
        <f>YEAR(Table1[[#This Row],[Patient Admission Date]])</f>
        <v>2024</v>
      </c>
      <c r="L7926" t="str">
        <f>TEXT(Table1[[#This Row],[Patient Admission Date]],"mmm")</f>
        <v>Jun</v>
      </c>
      <c r="M7926" t="str">
        <f>TEXT(Table1[[#This Row],[Patient Admission Date]],"ddd")</f>
        <v>Tue</v>
      </c>
      <c r="N7926" t="str">
        <f>TEXT(INT(HOUR(Table1[[#This Row],[Patient Admission Date]])/3)*3,"00")&amp;"-"&amp;TEXT(INT(HOUR(Table1[[#This Row],[Patient Admission Date]])/3)*3+3,"00")</f>
        <v>03-06</v>
      </c>
      <c r="O7926" t="str" cm="1">
        <f t="array" ref="O7926">_xlfn.IFS(Table1[[#This Row],[Patient Age]]&lt;=14,"0-14",Table1[[#This Row],[Patient Age]]&lt;=29,"15-29",Table1[[#This Row],[Patient Age]]&lt;=44,"30-44",Table1[[#This Row],[Patient Age]]&lt;=59,"45-59",Table1[[#This Row],[Patient Age]]&lt;=74,"60-74",TRUE,"75+")</f>
        <v>30-44</v>
      </c>
      <c r="P7926" t="str" cm="1">
        <f t="array" ref="P7926">_xlfn.IFS(Table1[[#This Row],[Patient Waittime]]&lt;=15,"0-15",Table1[[#This Row],[Patient Waittime]]&lt;=30,"16-30",Table1[[#This Row],[Patient Waittime]]&lt;=45,"31-45",Table1[[#This Row],[Patient Waittime]]&lt;=60,"46-60",TRUE,"60+")</f>
        <v>0-15</v>
      </c>
      <c r="Q7926">
        <f>--(Table1[[#This Row],[Patient Waittime]]&lt;=30)</f>
        <v>1</v>
      </c>
      <c r="R7926">
        <f>--Table1[[#This Row],[Patient Admission Flag]]</f>
        <v>1</v>
      </c>
      <c r="S7926">
        <f>--AND(Table1[[#This Row],[WithinTarget]]=1,Table1[[#This Row],[Patient Satisfaction Score]]&gt;=7)</f>
        <v>0</v>
      </c>
      <c r="T7926" t="str">
        <f>IF(LEFT(Table1[[#This Row],[Patient Gender]],1)="F","Female","Male")</f>
        <v>Male</v>
      </c>
    </row>
    <row r="7927" spans="1:20" x14ac:dyDescent="0.3">
      <c r="A7927" t="s">
        <v>8031</v>
      </c>
      <c r="B7927" s="1">
        <v>45046.192361111112</v>
      </c>
      <c r="C7927" t="s">
        <v>9</v>
      </c>
      <c r="D7927">
        <v>19</v>
      </c>
      <c r="E7927" t="s">
        <v>22</v>
      </c>
      <c r="F7927" t="s">
        <v>11</v>
      </c>
      <c r="G7927" t="b">
        <v>1</v>
      </c>
      <c r="I7927">
        <v>19</v>
      </c>
      <c r="J7927" t="b">
        <v>1</v>
      </c>
      <c r="K7927">
        <f>YEAR(Table1[[#This Row],[Patient Admission Date]])</f>
        <v>2023</v>
      </c>
      <c r="L7927" t="str">
        <f>TEXT(Table1[[#This Row],[Patient Admission Date]],"mmm")</f>
        <v>Apr</v>
      </c>
      <c r="M7927" t="str">
        <f>TEXT(Table1[[#This Row],[Patient Admission Date]],"ddd")</f>
        <v>Sun</v>
      </c>
      <c r="N7927" t="str">
        <f>TEXT(INT(HOUR(Table1[[#This Row],[Patient Admission Date]])/3)*3,"00")&amp;"-"&amp;TEXT(INT(HOUR(Table1[[#This Row],[Patient Admission Date]])/3)*3+3,"00")</f>
        <v>03-06</v>
      </c>
      <c r="O7927" t="str" cm="1">
        <f t="array" ref="O7927">_xlfn.IFS(Table1[[#This Row],[Patient Age]]&lt;=14,"0-14",Table1[[#This Row],[Patient Age]]&lt;=29,"15-29",Table1[[#This Row],[Patient Age]]&lt;=44,"30-44",Table1[[#This Row],[Patient Age]]&lt;=59,"45-59",Table1[[#This Row],[Patient Age]]&lt;=74,"60-74",TRUE,"75+")</f>
        <v>15-29</v>
      </c>
      <c r="P7927" t="str" cm="1">
        <f t="array" ref="P7927">_xlfn.IFS(Table1[[#This Row],[Patient Waittime]]&lt;=15,"0-15",Table1[[#This Row],[Patient Waittime]]&lt;=30,"16-30",Table1[[#This Row],[Patient Waittime]]&lt;=45,"31-45",Table1[[#This Row],[Patient Waittime]]&lt;=60,"46-60",TRUE,"60+")</f>
        <v>16-30</v>
      </c>
      <c r="Q7927">
        <f>--(Table1[[#This Row],[Patient Waittime]]&lt;=30)</f>
        <v>1</v>
      </c>
      <c r="R7927">
        <f>--Table1[[#This Row],[Patient Admission Flag]]</f>
        <v>1</v>
      </c>
      <c r="S7927">
        <f>--AND(Table1[[#This Row],[WithinTarget]]=1,Table1[[#This Row],[Patient Satisfaction Score]]&gt;=7)</f>
        <v>0</v>
      </c>
      <c r="T7927" t="str">
        <f>IF(LEFT(Table1[[#This Row],[Patient Gender]],1)="F","Female","Male")</f>
        <v>Male</v>
      </c>
    </row>
    <row r="7928" spans="1:20" x14ac:dyDescent="0.3">
      <c r="A7928" t="s">
        <v>8032</v>
      </c>
      <c r="B7928" s="1">
        <v>45204.709722222222</v>
      </c>
      <c r="C7928" t="s">
        <v>9</v>
      </c>
      <c r="D7928">
        <v>34</v>
      </c>
      <c r="E7928" t="s">
        <v>22</v>
      </c>
      <c r="F7928" t="s">
        <v>11</v>
      </c>
      <c r="G7928" t="b">
        <v>1</v>
      </c>
      <c r="I7928">
        <v>23</v>
      </c>
      <c r="J7928" t="b">
        <v>1</v>
      </c>
      <c r="K7928">
        <f>YEAR(Table1[[#This Row],[Patient Admission Date]])</f>
        <v>2023</v>
      </c>
      <c r="L7928" t="str">
        <f>TEXT(Table1[[#This Row],[Patient Admission Date]],"mmm")</f>
        <v>Oct</v>
      </c>
      <c r="M7928" t="str">
        <f>TEXT(Table1[[#This Row],[Patient Admission Date]],"ddd")</f>
        <v>Thu</v>
      </c>
      <c r="N7928" t="str">
        <f>TEXT(INT(HOUR(Table1[[#This Row],[Patient Admission Date]])/3)*3,"00")&amp;"-"&amp;TEXT(INT(HOUR(Table1[[#This Row],[Patient Admission Date]])/3)*3+3,"00")</f>
        <v>15-18</v>
      </c>
      <c r="O7928" t="str" cm="1">
        <f t="array" ref="O7928">_xlfn.IFS(Table1[[#This Row],[Patient Age]]&lt;=14,"0-14",Table1[[#This Row],[Patient Age]]&lt;=29,"15-29",Table1[[#This Row],[Patient Age]]&lt;=44,"30-44",Table1[[#This Row],[Patient Age]]&lt;=59,"45-59",Table1[[#This Row],[Patient Age]]&lt;=74,"60-74",TRUE,"75+")</f>
        <v>30-44</v>
      </c>
      <c r="P7928" t="str" cm="1">
        <f t="array" ref="P7928">_xlfn.IFS(Table1[[#This Row],[Patient Waittime]]&lt;=15,"0-15",Table1[[#This Row],[Patient Waittime]]&lt;=30,"16-30",Table1[[#This Row],[Patient Waittime]]&lt;=45,"31-45",Table1[[#This Row],[Patient Waittime]]&lt;=60,"46-60",TRUE,"60+")</f>
        <v>16-30</v>
      </c>
      <c r="Q7928">
        <f>--(Table1[[#This Row],[Patient Waittime]]&lt;=30)</f>
        <v>1</v>
      </c>
      <c r="R7928">
        <f>--Table1[[#This Row],[Patient Admission Flag]]</f>
        <v>1</v>
      </c>
      <c r="S7928">
        <f>--AND(Table1[[#This Row],[WithinTarget]]=1,Table1[[#This Row],[Patient Satisfaction Score]]&gt;=7)</f>
        <v>0</v>
      </c>
      <c r="T7928" t="str">
        <f>IF(LEFT(Table1[[#This Row],[Patient Gender]],1)="F","Female","Male")</f>
        <v>Male</v>
      </c>
    </row>
    <row r="7929" spans="1:20" x14ac:dyDescent="0.3">
      <c r="A7929" t="s">
        <v>8033</v>
      </c>
      <c r="B7929" s="1">
        <v>45118.052777777775</v>
      </c>
      <c r="C7929" t="s">
        <v>9</v>
      </c>
      <c r="D7929">
        <v>46</v>
      </c>
      <c r="E7929" t="s">
        <v>22</v>
      </c>
      <c r="F7929" t="s">
        <v>11</v>
      </c>
      <c r="G7929" t="b">
        <v>1</v>
      </c>
      <c r="I7929">
        <v>33</v>
      </c>
      <c r="J7929" t="b">
        <v>1</v>
      </c>
      <c r="K7929">
        <f>YEAR(Table1[[#This Row],[Patient Admission Date]])</f>
        <v>2023</v>
      </c>
      <c r="L7929" t="str">
        <f>TEXT(Table1[[#This Row],[Patient Admission Date]],"mmm")</f>
        <v>Jul</v>
      </c>
      <c r="M7929" t="str">
        <f>TEXT(Table1[[#This Row],[Patient Admission Date]],"ddd")</f>
        <v>Tue</v>
      </c>
      <c r="N7929" t="str">
        <f>TEXT(INT(HOUR(Table1[[#This Row],[Patient Admission Date]])/3)*3,"00")&amp;"-"&amp;TEXT(INT(HOUR(Table1[[#This Row],[Patient Admission Date]])/3)*3+3,"00")</f>
        <v>00-03</v>
      </c>
      <c r="O7929" t="str" cm="1">
        <f t="array" ref="O7929">_xlfn.IFS(Table1[[#This Row],[Patient Age]]&lt;=14,"0-14",Table1[[#This Row],[Patient Age]]&lt;=29,"15-29",Table1[[#This Row],[Patient Age]]&lt;=44,"30-44",Table1[[#This Row],[Patient Age]]&lt;=59,"45-59",Table1[[#This Row],[Patient Age]]&lt;=74,"60-74",TRUE,"75+")</f>
        <v>45-59</v>
      </c>
      <c r="P7929" t="str" cm="1">
        <f t="array" ref="P7929">_xlfn.IFS(Table1[[#This Row],[Patient Waittime]]&lt;=15,"0-15",Table1[[#This Row],[Patient Waittime]]&lt;=30,"16-30",Table1[[#This Row],[Patient Waittime]]&lt;=45,"31-45",Table1[[#This Row],[Patient Waittime]]&lt;=60,"46-60",TRUE,"60+")</f>
        <v>31-45</v>
      </c>
      <c r="Q7929">
        <f>--(Table1[[#This Row],[Patient Waittime]]&lt;=30)</f>
        <v>0</v>
      </c>
      <c r="R7929">
        <f>--Table1[[#This Row],[Patient Admission Flag]]</f>
        <v>1</v>
      </c>
      <c r="S7929">
        <f>--AND(Table1[[#This Row],[WithinTarget]]=1,Table1[[#This Row],[Patient Satisfaction Score]]&gt;=7)</f>
        <v>0</v>
      </c>
      <c r="T7929" t="str">
        <f>IF(LEFT(Table1[[#This Row],[Patient Gender]],1)="F","Female","Male")</f>
        <v>Male</v>
      </c>
    </row>
    <row r="7930" spans="1:20" x14ac:dyDescent="0.3">
      <c r="A7930" t="s">
        <v>8034</v>
      </c>
      <c r="B7930" s="1">
        <v>45472.790277777778</v>
      </c>
      <c r="C7930" t="s">
        <v>9</v>
      </c>
      <c r="D7930">
        <v>27</v>
      </c>
      <c r="E7930" t="s">
        <v>22</v>
      </c>
      <c r="F7930" t="s">
        <v>11</v>
      </c>
      <c r="G7930" t="b">
        <v>1</v>
      </c>
      <c r="I7930">
        <v>39</v>
      </c>
      <c r="J7930" t="b">
        <v>1</v>
      </c>
      <c r="K7930">
        <f>YEAR(Table1[[#This Row],[Patient Admission Date]])</f>
        <v>2024</v>
      </c>
      <c r="L7930" t="str">
        <f>TEXT(Table1[[#This Row],[Patient Admission Date]],"mmm")</f>
        <v>Jun</v>
      </c>
      <c r="M7930" t="str">
        <f>TEXT(Table1[[#This Row],[Patient Admission Date]],"ddd")</f>
        <v>Sat</v>
      </c>
      <c r="N7930" t="str">
        <f>TEXT(INT(HOUR(Table1[[#This Row],[Patient Admission Date]])/3)*3,"00")&amp;"-"&amp;TEXT(INT(HOUR(Table1[[#This Row],[Patient Admission Date]])/3)*3+3,"00")</f>
        <v>18-21</v>
      </c>
      <c r="O7930" t="str" cm="1">
        <f t="array" ref="O7930">_xlfn.IFS(Table1[[#This Row],[Patient Age]]&lt;=14,"0-14",Table1[[#This Row],[Patient Age]]&lt;=29,"15-29",Table1[[#This Row],[Patient Age]]&lt;=44,"30-44",Table1[[#This Row],[Patient Age]]&lt;=59,"45-59",Table1[[#This Row],[Patient Age]]&lt;=74,"60-74",TRUE,"75+")</f>
        <v>15-29</v>
      </c>
      <c r="P7930" t="str" cm="1">
        <f t="array" ref="P7930">_xlfn.IFS(Table1[[#This Row],[Patient Waittime]]&lt;=15,"0-15",Table1[[#This Row],[Patient Waittime]]&lt;=30,"16-30",Table1[[#This Row],[Patient Waittime]]&lt;=45,"31-45",Table1[[#This Row],[Patient Waittime]]&lt;=60,"46-60",TRUE,"60+")</f>
        <v>31-45</v>
      </c>
      <c r="Q7930">
        <f>--(Table1[[#This Row],[Patient Waittime]]&lt;=30)</f>
        <v>0</v>
      </c>
      <c r="R7930">
        <f>--Table1[[#This Row],[Patient Admission Flag]]</f>
        <v>1</v>
      </c>
      <c r="S7930">
        <f>--AND(Table1[[#This Row],[WithinTarget]]=1,Table1[[#This Row],[Patient Satisfaction Score]]&gt;=7)</f>
        <v>0</v>
      </c>
      <c r="T7930" t="str">
        <f>IF(LEFT(Table1[[#This Row],[Patient Gender]],1)="F","Female","Male")</f>
        <v>Male</v>
      </c>
    </row>
    <row r="7931" spans="1:20" x14ac:dyDescent="0.3">
      <c r="A7931" t="s">
        <v>8035</v>
      </c>
      <c r="B7931" s="1">
        <v>45313.240972222222</v>
      </c>
      <c r="C7931" t="s">
        <v>9</v>
      </c>
      <c r="D7931">
        <v>26</v>
      </c>
      <c r="E7931" t="s">
        <v>22</v>
      </c>
      <c r="F7931" t="s">
        <v>11</v>
      </c>
      <c r="G7931" t="b">
        <v>1</v>
      </c>
      <c r="I7931">
        <v>13</v>
      </c>
      <c r="J7931" t="b">
        <v>1</v>
      </c>
      <c r="K7931">
        <f>YEAR(Table1[[#This Row],[Patient Admission Date]])</f>
        <v>2024</v>
      </c>
      <c r="L7931" t="str">
        <f>TEXT(Table1[[#This Row],[Patient Admission Date]],"mmm")</f>
        <v>Jan</v>
      </c>
      <c r="M7931" t="str">
        <f>TEXT(Table1[[#This Row],[Patient Admission Date]],"ddd")</f>
        <v>Mon</v>
      </c>
      <c r="N7931" t="str">
        <f>TEXT(INT(HOUR(Table1[[#This Row],[Patient Admission Date]])/3)*3,"00")&amp;"-"&amp;TEXT(INT(HOUR(Table1[[#This Row],[Patient Admission Date]])/3)*3+3,"00")</f>
        <v>03-06</v>
      </c>
      <c r="O7931" t="str" cm="1">
        <f t="array" ref="O7931">_xlfn.IFS(Table1[[#This Row],[Patient Age]]&lt;=14,"0-14",Table1[[#This Row],[Patient Age]]&lt;=29,"15-29",Table1[[#This Row],[Patient Age]]&lt;=44,"30-44",Table1[[#This Row],[Patient Age]]&lt;=59,"45-59",Table1[[#This Row],[Patient Age]]&lt;=74,"60-74",TRUE,"75+")</f>
        <v>15-29</v>
      </c>
      <c r="P7931" t="str" cm="1">
        <f t="array" ref="P7931">_xlfn.IFS(Table1[[#This Row],[Patient Waittime]]&lt;=15,"0-15",Table1[[#This Row],[Patient Waittime]]&lt;=30,"16-30",Table1[[#This Row],[Patient Waittime]]&lt;=45,"31-45",Table1[[#This Row],[Patient Waittime]]&lt;=60,"46-60",TRUE,"60+")</f>
        <v>0-15</v>
      </c>
      <c r="Q7931">
        <f>--(Table1[[#This Row],[Patient Waittime]]&lt;=30)</f>
        <v>1</v>
      </c>
      <c r="R7931">
        <f>--Table1[[#This Row],[Patient Admission Flag]]</f>
        <v>1</v>
      </c>
      <c r="S7931">
        <f>--AND(Table1[[#This Row],[WithinTarget]]=1,Table1[[#This Row],[Patient Satisfaction Score]]&gt;=7)</f>
        <v>0</v>
      </c>
      <c r="T7931" t="str">
        <f>IF(LEFT(Table1[[#This Row],[Patient Gender]],1)="F","Female","Male")</f>
        <v>Male</v>
      </c>
    </row>
    <row r="7932" spans="1:20" x14ac:dyDescent="0.3">
      <c r="A7932" t="s">
        <v>8036</v>
      </c>
      <c r="B7932" s="1">
        <v>45130.54791666667</v>
      </c>
      <c r="C7932" t="s">
        <v>9</v>
      </c>
      <c r="D7932">
        <v>18</v>
      </c>
      <c r="E7932" t="s">
        <v>22</v>
      </c>
      <c r="F7932" t="s">
        <v>11</v>
      </c>
      <c r="G7932" t="b">
        <v>1</v>
      </c>
      <c r="I7932">
        <v>17</v>
      </c>
      <c r="J7932" t="b">
        <v>1</v>
      </c>
      <c r="K7932">
        <f>YEAR(Table1[[#This Row],[Patient Admission Date]])</f>
        <v>2023</v>
      </c>
      <c r="L7932" t="str">
        <f>TEXT(Table1[[#This Row],[Patient Admission Date]],"mmm")</f>
        <v>Jul</v>
      </c>
      <c r="M7932" t="str">
        <f>TEXT(Table1[[#This Row],[Patient Admission Date]],"ddd")</f>
        <v>Sun</v>
      </c>
      <c r="N7932" t="str">
        <f>TEXT(INT(HOUR(Table1[[#This Row],[Patient Admission Date]])/3)*3,"00")&amp;"-"&amp;TEXT(INT(HOUR(Table1[[#This Row],[Patient Admission Date]])/3)*3+3,"00")</f>
        <v>12-15</v>
      </c>
      <c r="O7932" t="str" cm="1">
        <f t="array" ref="O7932">_xlfn.IFS(Table1[[#This Row],[Patient Age]]&lt;=14,"0-14",Table1[[#This Row],[Patient Age]]&lt;=29,"15-29",Table1[[#This Row],[Patient Age]]&lt;=44,"30-44",Table1[[#This Row],[Patient Age]]&lt;=59,"45-59",Table1[[#This Row],[Patient Age]]&lt;=74,"60-74",TRUE,"75+")</f>
        <v>15-29</v>
      </c>
      <c r="P7932" t="str" cm="1">
        <f t="array" ref="P7932">_xlfn.IFS(Table1[[#This Row],[Patient Waittime]]&lt;=15,"0-15",Table1[[#This Row],[Patient Waittime]]&lt;=30,"16-30",Table1[[#This Row],[Patient Waittime]]&lt;=45,"31-45",Table1[[#This Row],[Patient Waittime]]&lt;=60,"46-60",TRUE,"60+")</f>
        <v>16-30</v>
      </c>
      <c r="Q7932">
        <f>--(Table1[[#This Row],[Patient Waittime]]&lt;=30)</f>
        <v>1</v>
      </c>
      <c r="R7932">
        <f>--Table1[[#This Row],[Patient Admission Flag]]</f>
        <v>1</v>
      </c>
      <c r="S7932">
        <f>--AND(Table1[[#This Row],[WithinTarget]]=1,Table1[[#This Row],[Patient Satisfaction Score]]&gt;=7)</f>
        <v>0</v>
      </c>
      <c r="T7932" t="str">
        <f>IF(LEFT(Table1[[#This Row],[Patient Gender]],1)="F","Female","Male")</f>
        <v>Male</v>
      </c>
    </row>
    <row r="7933" spans="1:20" x14ac:dyDescent="0.3">
      <c r="A7933" t="s">
        <v>8037</v>
      </c>
      <c r="B7933" s="1">
        <v>45303.975694444445</v>
      </c>
      <c r="C7933" t="s">
        <v>9</v>
      </c>
      <c r="D7933">
        <v>61</v>
      </c>
      <c r="E7933" t="s">
        <v>22</v>
      </c>
      <c r="F7933" t="s">
        <v>11</v>
      </c>
      <c r="G7933" t="b">
        <v>1</v>
      </c>
      <c r="I7933">
        <v>23</v>
      </c>
      <c r="J7933" t="b">
        <v>1</v>
      </c>
      <c r="K7933">
        <f>YEAR(Table1[[#This Row],[Patient Admission Date]])</f>
        <v>2024</v>
      </c>
      <c r="L7933" t="str">
        <f>TEXT(Table1[[#This Row],[Patient Admission Date]],"mmm")</f>
        <v>Jan</v>
      </c>
      <c r="M7933" t="str">
        <f>TEXT(Table1[[#This Row],[Patient Admission Date]],"ddd")</f>
        <v>Fri</v>
      </c>
      <c r="N7933" t="str">
        <f>TEXT(INT(HOUR(Table1[[#This Row],[Patient Admission Date]])/3)*3,"00")&amp;"-"&amp;TEXT(INT(HOUR(Table1[[#This Row],[Patient Admission Date]])/3)*3+3,"00")</f>
        <v>21-24</v>
      </c>
      <c r="O7933" t="str" cm="1">
        <f t="array" ref="O7933">_xlfn.IFS(Table1[[#This Row],[Patient Age]]&lt;=14,"0-14",Table1[[#This Row],[Patient Age]]&lt;=29,"15-29",Table1[[#This Row],[Patient Age]]&lt;=44,"30-44",Table1[[#This Row],[Patient Age]]&lt;=59,"45-59",Table1[[#This Row],[Patient Age]]&lt;=74,"60-74",TRUE,"75+")</f>
        <v>60-74</v>
      </c>
      <c r="P7933" t="str" cm="1">
        <f t="array" ref="P7933">_xlfn.IFS(Table1[[#This Row],[Patient Waittime]]&lt;=15,"0-15",Table1[[#This Row],[Patient Waittime]]&lt;=30,"16-30",Table1[[#This Row],[Patient Waittime]]&lt;=45,"31-45",Table1[[#This Row],[Patient Waittime]]&lt;=60,"46-60",TRUE,"60+")</f>
        <v>16-30</v>
      </c>
      <c r="Q7933">
        <f>--(Table1[[#This Row],[Patient Waittime]]&lt;=30)</f>
        <v>1</v>
      </c>
      <c r="R7933">
        <f>--Table1[[#This Row],[Patient Admission Flag]]</f>
        <v>1</v>
      </c>
      <c r="S7933">
        <f>--AND(Table1[[#This Row],[WithinTarget]]=1,Table1[[#This Row],[Patient Satisfaction Score]]&gt;=7)</f>
        <v>0</v>
      </c>
      <c r="T7933" t="str">
        <f>IF(LEFT(Table1[[#This Row],[Patient Gender]],1)="F","Female","Male")</f>
        <v>Male</v>
      </c>
    </row>
    <row r="7934" spans="1:20" x14ac:dyDescent="0.3">
      <c r="A7934" t="s">
        <v>8038</v>
      </c>
      <c r="B7934" s="1">
        <v>45187.408333333333</v>
      </c>
      <c r="C7934" t="s">
        <v>9</v>
      </c>
      <c r="D7934">
        <v>64</v>
      </c>
      <c r="E7934" t="s">
        <v>22</v>
      </c>
      <c r="F7934" t="s">
        <v>11</v>
      </c>
      <c r="G7934" t="b">
        <v>1</v>
      </c>
      <c r="I7934">
        <v>27</v>
      </c>
      <c r="J7934" t="b">
        <v>1</v>
      </c>
      <c r="K7934">
        <f>YEAR(Table1[[#This Row],[Patient Admission Date]])</f>
        <v>2023</v>
      </c>
      <c r="L7934" t="str">
        <f>TEXT(Table1[[#This Row],[Patient Admission Date]],"mmm")</f>
        <v>Sep</v>
      </c>
      <c r="M7934" t="str">
        <f>TEXT(Table1[[#This Row],[Patient Admission Date]],"ddd")</f>
        <v>Mon</v>
      </c>
      <c r="N7934" t="str">
        <f>TEXT(INT(HOUR(Table1[[#This Row],[Patient Admission Date]])/3)*3,"00")&amp;"-"&amp;TEXT(INT(HOUR(Table1[[#This Row],[Patient Admission Date]])/3)*3+3,"00")</f>
        <v>09-12</v>
      </c>
      <c r="O7934" t="str" cm="1">
        <f t="array" ref="O7934">_xlfn.IFS(Table1[[#This Row],[Patient Age]]&lt;=14,"0-14",Table1[[#This Row],[Patient Age]]&lt;=29,"15-29",Table1[[#This Row],[Patient Age]]&lt;=44,"30-44",Table1[[#This Row],[Patient Age]]&lt;=59,"45-59",Table1[[#This Row],[Patient Age]]&lt;=74,"60-74",TRUE,"75+")</f>
        <v>60-74</v>
      </c>
      <c r="P7934" t="str" cm="1">
        <f t="array" ref="P7934">_xlfn.IFS(Table1[[#This Row],[Patient Waittime]]&lt;=15,"0-15",Table1[[#This Row],[Patient Waittime]]&lt;=30,"16-30",Table1[[#This Row],[Patient Waittime]]&lt;=45,"31-45",Table1[[#This Row],[Patient Waittime]]&lt;=60,"46-60",TRUE,"60+")</f>
        <v>16-30</v>
      </c>
      <c r="Q7934">
        <f>--(Table1[[#This Row],[Patient Waittime]]&lt;=30)</f>
        <v>1</v>
      </c>
      <c r="R7934">
        <f>--Table1[[#This Row],[Patient Admission Flag]]</f>
        <v>1</v>
      </c>
      <c r="S7934">
        <f>--AND(Table1[[#This Row],[WithinTarget]]=1,Table1[[#This Row],[Patient Satisfaction Score]]&gt;=7)</f>
        <v>0</v>
      </c>
      <c r="T7934" t="str">
        <f>IF(LEFT(Table1[[#This Row],[Patient Gender]],1)="F","Female","Male")</f>
        <v>Male</v>
      </c>
    </row>
    <row r="7935" spans="1:20" x14ac:dyDescent="0.3">
      <c r="A7935" t="s">
        <v>8039</v>
      </c>
      <c r="B7935" s="1">
        <v>45380.250694444447</v>
      </c>
      <c r="C7935" t="s">
        <v>9</v>
      </c>
      <c r="D7935">
        <v>45</v>
      </c>
      <c r="E7935" t="s">
        <v>22</v>
      </c>
      <c r="F7935" t="s">
        <v>11</v>
      </c>
      <c r="G7935" t="b">
        <v>1</v>
      </c>
      <c r="I7935">
        <v>30</v>
      </c>
      <c r="J7935" t="b">
        <v>1</v>
      </c>
      <c r="K7935">
        <f>YEAR(Table1[[#This Row],[Patient Admission Date]])</f>
        <v>2024</v>
      </c>
      <c r="L7935" t="str">
        <f>TEXT(Table1[[#This Row],[Patient Admission Date]],"mmm")</f>
        <v>Mar</v>
      </c>
      <c r="M7935" t="str">
        <f>TEXT(Table1[[#This Row],[Patient Admission Date]],"ddd")</f>
        <v>Fri</v>
      </c>
      <c r="N7935" t="str">
        <f>TEXT(INT(HOUR(Table1[[#This Row],[Patient Admission Date]])/3)*3,"00")&amp;"-"&amp;TEXT(INT(HOUR(Table1[[#This Row],[Patient Admission Date]])/3)*3+3,"00")</f>
        <v>06-09</v>
      </c>
      <c r="O7935" t="str" cm="1">
        <f t="array" ref="O7935">_xlfn.IFS(Table1[[#This Row],[Patient Age]]&lt;=14,"0-14",Table1[[#This Row],[Patient Age]]&lt;=29,"15-29",Table1[[#This Row],[Patient Age]]&lt;=44,"30-44",Table1[[#This Row],[Patient Age]]&lt;=59,"45-59",Table1[[#This Row],[Patient Age]]&lt;=74,"60-74",TRUE,"75+")</f>
        <v>45-59</v>
      </c>
      <c r="P7935" t="str" cm="1">
        <f t="array" ref="P7935">_xlfn.IFS(Table1[[#This Row],[Patient Waittime]]&lt;=15,"0-15",Table1[[#This Row],[Patient Waittime]]&lt;=30,"16-30",Table1[[#This Row],[Patient Waittime]]&lt;=45,"31-45",Table1[[#This Row],[Patient Waittime]]&lt;=60,"46-60",TRUE,"60+")</f>
        <v>16-30</v>
      </c>
      <c r="Q7935">
        <f>--(Table1[[#This Row],[Patient Waittime]]&lt;=30)</f>
        <v>1</v>
      </c>
      <c r="R7935">
        <f>--Table1[[#This Row],[Patient Admission Flag]]</f>
        <v>1</v>
      </c>
      <c r="S7935">
        <f>--AND(Table1[[#This Row],[WithinTarget]]=1,Table1[[#This Row],[Patient Satisfaction Score]]&gt;=7)</f>
        <v>0</v>
      </c>
      <c r="T7935" t="str">
        <f>IF(LEFT(Table1[[#This Row],[Patient Gender]],1)="F","Female","Male")</f>
        <v>Male</v>
      </c>
    </row>
    <row r="7936" spans="1:20" x14ac:dyDescent="0.3">
      <c r="A7936" t="s">
        <v>8040</v>
      </c>
      <c r="B7936" s="1">
        <v>45441.536111111112</v>
      </c>
      <c r="C7936" t="s">
        <v>9</v>
      </c>
      <c r="D7936">
        <v>56</v>
      </c>
      <c r="E7936" t="s">
        <v>22</v>
      </c>
      <c r="F7936" t="s">
        <v>11</v>
      </c>
      <c r="G7936" t="b">
        <v>1</v>
      </c>
      <c r="I7936">
        <v>39</v>
      </c>
      <c r="J7936" t="b">
        <v>1</v>
      </c>
      <c r="K7936">
        <f>YEAR(Table1[[#This Row],[Patient Admission Date]])</f>
        <v>2024</v>
      </c>
      <c r="L7936" t="str">
        <f>TEXT(Table1[[#This Row],[Patient Admission Date]],"mmm")</f>
        <v>May</v>
      </c>
      <c r="M7936" t="str">
        <f>TEXT(Table1[[#This Row],[Patient Admission Date]],"ddd")</f>
        <v>Wed</v>
      </c>
      <c r="N7936" t="str">
        <f>TEXT(INT(HOUR(Table1[[#This Row],[Patient Admission Date]])/3)*3,"00")&amp;"-"&amp;TEXT(INT(HOUR(Table1[[#This Row],[Patient Admission Date]])/3)*3+3,"00")</f>
        <v>12-15</v>
      </c>
      <c r="O7936" t="str" cm="1">
        <f t="array" ref="O7936">_xlfn.IFS(Table1[[#This Row],[Patient Age]]&lt;=14,"0-14",Table1[[#This Row],[Patient Age]]&lt;=29,"15-29",Table1[[#This Row],[Patient Age]]&lt;=44,"30-44",Table1[[#This Row],[Patient Age]]&lt;=59,"45-59",Table1[[#This Row],[Patient Age]]&lt;=74,"60-74",TRUE,"75+")</f>
        <v>45-59</v>
      </c>
      <c r="P7936" t="str" cm="1">
        <f t="array" ref="P7936">_xlfn.IFS(Table1[[#This Row],[Patient Waittime]]&lt;=15,"0-15",Table1[[#This Row],[Patient Waittime]]&lt;=30,"16-30",Table1[[#This Row],[Patient Waittime]]&lt;=45,"31-45",Table1[[#This Row],[Patient Waittime]]&lt;=60,"46-60",TRUE,"60+")</f>
        <v>31-45</v>
      </c>
      <c r="Q7936">
        <f>--(Table1[[#This Row],[Patient Waittime]]&lt;=30)</f>
        <v>0</v>
      </c>
      <c r="R7936">
        <f>--Table1[[#This Row],[Patient Admission Flag]]</f>
        <v>1</v>
      </c>
      <c r="S7936">
        <f>--AND(Table1[[#This Row],[WithinTarget]]=1,Table1[[#This Row],[Patient Satisfaction Score]]&gt;=7)</f>
        <v>0</v>
      </c>
      <c r="T7936" t="str">
        <f>IF(LEFT(Table1[[#This Row],[Patient Gender]],1)="F","Female","Male")</f>
        <v>Male</v>
      </c>
    </row>
    <row r="7937" spans="1:20" x14ac:dyDescent="0.3">
      <c r="A7937" t="s">
        <v>8041</v>
      </c>
      <c r="B7937" s="1">
        <v>45478.363194444442</v>
      </c>
      <c r="C7937" t="s">
        <v>9</v>
      </c>
      <c r="D7937">
        <v>19</v>
      </c>
      <c r="E7937" t="s">
        <v>22</v>
      </c>
      <c r="F7937" t="s">
        <v>11</v>
      </c>
      <c r="G7937" t="b">
        <v>1</v>
      </c>
      <c r="I7937">
        <v>14</v>
      </c>
      <c r="J7937" t="b">
        <v>1</v>
      </c>
      <c r="K7937">
        <f>YEAR(Table1[[#This Row],[Patient Admission Date]])</f>
        <v>2024</v>
      </c>
      <c r="L7937" t="str">
        <f>TEXT(Table1[[#This Row],[Patient Admission Date]],"mmm")</f>
        <v>Jul</v>
      </c>
      <c r="M7937" t="str">
        <f>TEXT(Table1[[#This Row],[Patient Admission Date]],"ddd")</f>
        <v>Fri</v>
      </c>
      <c r="N7937" t="str">
        <f>TEXT(INT(HOUR(Table1[[#This Row],[Patient Admission Date]])/3)*3,"00")&amp;"-"&amp;TEXT(INT(HOUR(Table1[[#This Row],[Patient Admission Date]])/3)*3+3,"00")</f>
        <v>06-09</v>
      </c>
      <c r="O7937" t="str" cm="1">
        <f t="array" ref="O7937">_xlfn.IFS(Table1[[#This Row],[Patient Age]]&lt;=14,"0-14",Table1[[#This Row],[Patient Age]]&lt;=29,"15-29",Table1[[#This Row],[Patient Age]]&lt;=44,"30-44",Table1[[#This Row],[Patient Age]]&lt;=59,"45-59",Table1[[#This Row],[Patient Age]]&lt;=74,"60-74",TRUE,"75+")</f>
        <v>15-29</v>
      </c>
      <c r="P7937" t="str" cm="1">
        <f t="array" ref="P7937">_xlfn.IFS(Table1[[#This Row],[Patient Waittime]]&lt;=15,"0-15",Table1[[#This Row],[Patient Waittime]]&lt;=30,"16-30",Table1[[#This Row],[Patient Waittime]]&lt;=45,"31-45",Table1[[#This Row],[Patient Waittime]]&lt;=60,"46-60",TRUE,"60+")</f>
        <v>0-15</v>
      </c>
      <c r="Q7937">
        <f>--(Table1[[#This Row],[Patient Waittime]]&lt;=30)</f>
        <v>1</v>
      </c>
      <c r="R7937">
        <f>--Table1[[#This Row],[Patient Admission Flag]]</f>
        <v>1</v>
      </c>
      <c r="S7937">
        <f>--AND(Table1[[#This Row],[WithinTarget]]=1,Table1[[#This Row],[Patient Satisfaction Score]]&gt;=7)</f>
        <v>0</v>
      </c>
      <c r="T7937" t="str">
        <f>IF(LEFT(Table1[[#This Row],[Patient Gender]],1)="F","Female","Male")</f>
        <v>Male</v>
      </c>
    </row>
    <row r="7938" spans="1:20" x14ac:dyDescent="0.3">
      <c r="A7938" t="s">
        <v>8042</v>
      </c>
      <c r="B7938" s="1">
        <v>45224.595833333333</v>
      </c>
      <c r="C7938" t="s">
        <v>9</v>
      </c>
      <c r="D7938">
        <v>75</v>
      </c>
      <c r="E7938" t="s">
        <v>22</v>
      </c>
      <c r="F7938" t="s">
        <v>11</v>
      </c>
      <c r="G7938" t="b">
        <v>1</v>
      </c>
      <c r="I7938">
        <v>23</v>
      </c>
      <c r="J7938" t="b">
        <v>1</v>
      </c>
      <c r="K7938">
        <f>YEAR(Table1[[#This Row],[Patient Admission Date]])</f>
        <v>2023</v>
      </c>
      <c r="L7938" t="str">
        <f>TEXT(Table1[[#This Row],[Patient Admission Date]],"mmm")</f>
        <v>Oct</v>
      </c>
      <c r="M7938" t="str">
        <f>TEXT(Table1[[#This Row],[Patient Admission Date]],"ddd")</f>
        <v>Wed</v>
      </c>
      <c r="N7938" t="str">
        <f>TEXT(INT(HOUR(Table1[[#This Row],[Patient Admission Date]])/3)*3,"00")&amp;"-"&amp;TEXT(INT(HOUR(Table1[[#This Row],[Patient Admission Date]])/3)*3+3,"00")</f>
        <v>12-15</v>
      </c>
      <c r="O7938" t="str" cm="1">
        <f t="array" ref="O7938">_xlfn.IFS(Table1[[#This Row],[Patient Age]]&lt;=14,"0-14",Table1[[#This Row],[Patient Age]]&lt;=29,"15-29",Table1[[#This Row],[Patient Age]]&lt;=44,"30-44",Table1[[#This Row],[Patient Age]]&lt;=59,"45-59",Table1[[#This Row],[Patient Age]]&lt;=74,"60-74",TRUE,"75+")</f>
        <v>75+</v>
      </c>
      <c r="P7938" t="str" cm="1">
        <f t="array" ref="P7938">_xlfn.IFS(Table1[[#This Row],[Patient Waittime]]&lt;=15,"0-15",Table1[[#This Row],[Patient Waittime]]&lt;=30,"16-30",Table1[[#This Row],[Patient Waittime]]&lt;=45,"31-45",Table1[[#This Row],[Patient Waittime]]&lt;=60,"46-60",TRUE,"60+")</f>
        <v>16-30</v>
      </c>
      <c r="Q7938">
        <f>--(Table1[[#This Row],[Patient Waittime]]&lt;=30)</f>
        <v>1</v>
      </c>
      <c r="R7938">
        <f>--Table1[[#This Row],[Patient Admission Flag]]</f>
        <v>1</v>
      </c>
      <c r="S7938">
        <f>--AND(Table1[[#This Row],[WithinTarget]]=1,Table1[[#This Row],[Patient Satisfaction Score]]&gt;=7)</f>
        <v>0</v>
      </c>
      <c r="T7938" t="str">
        <f>IF(LEFT(Table1[[#This Row],[Patient Gender]],1)="F","Female","Male")</f>
        <v>Male</v>
      </c>
    </row>
    <row r="7939" spans="1:20" x14ac:dyDescent="0.3">
      <c r="A7939" t="s">
        <v>8043</v>
      </c>
      <c r="B7939" s="1">
        <v>45102.313888888886</v>
      </c>
      <c r="C7939" t="s">
        <v>9</v>
      </c>
      <c r="D7939">
        <v>28</v>
      </c>
      <c r="E7939" t="s">
        <v>22</v>
      </c>
      <c r="F7939" t="s">
        <v>11</v>
      </c>
      <c r="G7939" t="b">
        <v>1</v>
      </c>
      <c r="I7939">
        <v>37</v>
      </c>
      <c r="J7939" t="b">
        <v>1</v>
      </c>
      <c r="K7939">
        <f>YEAR(Table1[[#This Row],[Patient Admission Date]])</f>
        <v>2023</v>
      </c>
      <c r="L7939" t="str">
        <f>TEXT(Table1[[#This Row],[Patient Admission Date]],"mmm")</f>
        <v>Jun</v>
      </c>
      <c r="M7939" t="str">
        <f>TEXT(Table1[[#This Row],[Patient Admission Date]],"ddd")</f>
        <v>Sun</v>
      </c>
      <c r="N7939" t="str">
        <f>TEXT(INT(HOUR(Table1[[#This Row],[Patient Admission Date]])/3)*3,"00")&amp;"-"&amp;TEXT(INT(HOUR(Table1[[#This Row],[Patient Admission Date]])/3)*3+3,"00")</f>
        <v>06-09</v>
      </c>
      <c r="O7939" t="str" cm="1">
        <f t="array" ref="O7939">_xlfn.IFS(Table1[[#This Row],[Patient Age]]&lt;=14,"0-14",Table1[[#This Row],[Patient Age]]&lt;=29,"15-29",Table1[[#This Row],[Patient Age]]&lt;=44,"30-44",Table1[[#This Row],[Patient Age]]&lt;=59,"45-59",Table1[[#This Row],[Patient Age]]&lt;=74,"60-74",TRUE,"75+")</f>
        <v>15-29</v>
      </c>
      <c r="P7939" t="str" cm="1">
        <f t="array" ref="P7939">_xlfn.IFS(Table1[[#This Row],[Patient Waittime]]&lt;=15,"0-15",Table1[[#This Row],[Patient Waittime]]&lt;=30,"16-30",Table1[[#This Row],[Patient Waittime]]&lt;=45,"31-45",Table1[[#This Row],[Patient Waittime]]&lt;=60,"46-60",TRUE,"60+")</f>
        <v>31-45</v>
      </c>
      <c r="Q7939">
        <f>--(Table1[[#This Row],[Patient Waittime]]&lt;=30)</f>
        <v>0</v>
      </c>
      <c r="R7939">
        <f>--Table1[[#This Row],[Patient Admission Flag]]</f>
        <v>1</v>
      </c>
      <c r="S7939">
        <f>--AND(Table1[[#This Row],[WithinTarget]]=1,Table1[[#This Row],[Patient Satisfaction Score]]&gt;=7)</f>
        <v>0</v>
      </c>
      <c r="T7939" t="str">
        <f>IF(LEFT(Table1[[#This Row],[Patient Gender]],1)="F","Female","Male")</f>
        <v>Male</v>
      </c>
    </row>
    <row r="7940" spans="1:20" x14ac:dyDescent="0.3">
      <c r="A7940" t="s">
        <v>8044</v>
      </c>
      <c r="B7940" s="1">
        <v>45151.728472222225</v>
      </c>
      <c r="C7940" t="s">
        <v>9</v>
      </c>
      <c r="D7940">
        <v>19</v>
      </c>
      <c r="E7940" t="s">
        <v>22</v>
      </c>
      <c r="F7940" t="s">
        <v>11</v>
      </c>
      <c r="G7940" t="b">
        <v>1</v>
      </c>
      <c r="I7940">
        <v>42</v>
      </c>
      <c r="J7940" t="b">
        <v>1</v>
      </c>
      <c r="K7940">
        <f>YEAR(Table1[[#This Row],[Patient Admission Date]])</f>
        <v>2023</v>
      </c>
      <c r="L7940" t="str">
        <f>TEXT(Table1[[#This Row],[Patient Admission Date]],"mmm")</f>
        <v>Aug</v>
      </c>
      <c r="M7940" t="str">
        <f>TEXT(Table1[[#This Row],[Patient Admission Date]],"ddd")</f>
        <v>Sun</v>
      </c>
      <c r="N7940" t="str">
        <f>TEXT(INT(HOUR(Table1[[#This Row],[Patient Admission Date]])/3)*3,"00")&amp;"-"&amp;TEXT(INT(HOUR(Table1[[#This Row],[Patient Admission Date]])/3)*3+3,"00")</f>
        <v>15-18</v>
      </c>
      <c r="O7940" t="str" cm="1">
        <f t="array" ref="O7940">_xlfn.IFS(Table1[[#This Row],[Patient Age]]&lt;=14,"0-14",Table1[[#This Row],[Patient Age]]&lt;=29,"15-29",Table1[[#This Row],[Patient Age]]&lt;=44,"30-44",Table1[[#This Row],[Patient Age]]&lt;=59,"45-59",Table1[[#This Row],[Patient Age]]&lt;=74,"60-74",TRUE,"75+")</f>
        <v>15-29</v>
      </c>
      <c r="P7940" t="str" cm="1">
        <f t="array" ref="P7940">_xlfn.IFS(Table1[[#This Row],[Patient Waittime]]&lt;=15,"0-15",Table1[[#This Row],[Patient Waittime]]&lt;=30,"16-30",Table1[[#This Row],[Patient Waittime]]&lt;=45,"31-45",Table1[[#This Row],[Patient Waittime]]&lt;=60,"46-60",TRUE,"60+")</f>
        <v>31-45</v>
      </c>
      <c r="Q7940">
        <f>--(Table1[[#This Row],[Patient Waittime]]&lt;=30)</f>
        <v>0</v>
      </c>
      <c r="R7940">
        <f>--Table1[[#This Row],[Patient Admission Flag]]</f>
        <v>1</v>
      </c>
      <c r="S7940">
        <f>--AND(Table1[[#This Row],[WithinTarget]]=1,Table1[[#This Row],[Patient Satisfaction Score]]&gt;=7)</f>
        <v>0</v>
      </c>
      <c r="T7940" t="str">
        <f>IF(LEFT(Table1[[#This Row],[Patient Gender]],1)="F","Female","Male")</f>
        <v>Male</v>
      </c>
    </row>
    <row r="7941" spans="1:20" x14ac:dyDescent="0.3">
      <c r="A7941" t="s">
        <v>8045</v>
      </c>
      <c r="B7941" s="1">
        <v>45167.816666666666</v>
      </c>
      <c r="C7941" t="s">
        <v>9</v>
      </c>
      <c r="D7941">
        <v>2</v>
      </c>
      <c r="E7941" t="s">
        <v>22</v>
      </c>
      <c r="F7941" t="s">
        <v>11</v>
      </c>
      <c r="G7941" t="b">
        <v>1</v>
      </c>
      <c r="I7941">
        <v>14</v>
      </c>
      <c r="J7941" t="b">
        <v>1</v>
      </c>
      <c r="K7941">
        <f>YEAR(Table1[[#This Row],[Patient Admission Date]])</f>
        <v>2023</v>
      </c>
      <c r="L7941" t="str">
        <f>TEXT(Table1[[#This Row],[Patient Admission Date]],"mmm")</f>
        <v>Aug</v>
      </c>
      <c r="M7941" t="str">
        <f>TEXT(Table1[[#This Row],[Patient Admission Date]],"ddd")</f>
        <v>Tue</v>
      </c>
      <c r="N7941" t="str">
        <f>TEXT(INT(HOUR(Table1[[#This Row],[Patient Admission Date]])/3)*3,"00")&amp;"-"&amp;TEXT(INT(HOUR(Table1[[#This Row],[Patient Admission Date]])/3)*3+3,"00")</f>
        <v>18-21</v>
      </c>
      <c r="O7941" t="str" cm="1">
        <f t="array" ref="O7941">_xlfn.IFS(Table1[[#This Row],[Patient Age]]&lt;=14,"0-14",Table1[[#This Row],[Patient Age]]&lt;=29,"15-29",Table1[[#This Row],[Patient Age]]&lt;=44,"30-44",Table1[[#This Row],[Patient Age]]&lt;=59,"45-59",Table1[[#This Row],[Patient Age]]&lt;=74,"60-74",TRUE,"75+")</f>
        <v>0-14</v>
      </c>
      <c r="P7941" t="str" cm="1">
        <f t="array" ref="P7941">_xlfn.IFS(Table1[[#This Row],[Patient Waittime]]&lt;=15,"0-15",Table1[[#This Row],[Patient Waittime]]&lt;=30,"16-30",Table1[[#This Row],[Patient Waittime]]&lt;=45,"31-45",Table1[[#This Row],[Patient Waittime]]&lt;=60,"46-60",TRUE,"60+")</f>
        <v>0-15</v>
      </c>
      <c r="Q7941">
        <f>--(Table1[[#This Row],[Patient Waittime]]&lt;=30)</f>
        <v>1</v>
      </c>
      <c r="R7941">
        <f>--Table1[[#This Row],[Patient Admission Flag]]</f>
        <v>1</v>
      </c>
      <c r="S7941">
        <f>--AND(Table1[[#This Row],[WithinTarget]]=1,Table1[[#This Row],[Patient Satisfaction Score]]&gt;=7)</f>
        <v>0</v>
      </c>
      <c r="T7941" t="str">
        <f>IF(LEFT(Table1[[#This Row],[Patient Gender]],1)="F","Female","Male")</f>
        <v>Male</v>
      </c>
    </row>
    <row r="7942" spans="1:20" x14ac:dyDescent="0.3">
      <c r="A7942" t="s">
        <v>8046</v>
      </c>
      <c r="B7942" s="1">
        <v>45102.332638888889</v>
      </c>
      <c r="C7942" t="s">
        <v>9</v>
      </c>
      <c r="D7942">
        <v>41</v>
      </c>
      <c r="E7942" t="s">
        <v>22</v>
      </c>
      <c r="F7942" t="s">
        <v>11</v>
      </c>
      <c r="G7942" t="b">
        <v>1</v>
      </c>
      <c r="I7942">
        <v>39</v>
      </c>
      <c r="J7942" t="b">
        <v>1</v>
      </c>
      <c r="K7942">
        <f>YEAR(Table1[[#This Row],[Patient Admission Date]])</f>
        <v>2023</v>
      </c>
      <c r="L7942" t="str">
        <f>TEXT(Table1[[#This Row],[Patient Admission Date]],"mmm")</f>
        <v>Jun</v>
      </c>
      <c r="M7942" t="str">
        <f>TEXT(Table1[[#This Row],[Patient Admission Date]],"ddd")</f>
        <v>Sun</v>
      </c>
      <c r="N7942" t="str">
        <f>TEXT(INT(HOUR(Table1[[#This Row],[Patient Admission Date]])/3)*3,"00")&amp;"-"&amp;TEXT(INT(HOUR(Table1[[#This Row],[Patient Admission Date]])/3)*3+3,"00")</f>
        <v>06-09</v>
      </c>
      <c r="O7942" t="str" cm="1">
        <f t="array" ref="O7942">_xlfn.IFS(Table1[[#This Row],[Patient Age]]&lt;=14,"0-14",Table1[[#This Row],[Patient Age]]&lt;=29,"15-29",Table1[[#This Row],[Patient Age]]&lt;=44,"30-44",Table1[[#This Row],[Patient Age]]&lt;=59,"45-59",Table1[[#This Row],[Patient Age]]&lt;=74,"60-74",TRUE,"75+")</f>
        <v>30-44</v>
      </c>
      <c r="P7942" t="str" cm="1">
        <f t="array" ref="P7942">_xlfn.IFS(Table1[[#This Row],[Patient Waittime]]&lt;=15,"0-15",Table1[[#This Row],[Patient Waittime]]&lt;=30,"16-30",Table1[[#This Row],[Patient Waittime]]&lt;=45,"31-45",Table1[[#This Row],[Patient Waittime]]&lt;=60,"46-60",TRUE,"60+")</f>
        <v>31-45</v>
      </c>
      <c r="Q7942">
        <f>--(Table1[[#This Row],[Patient Waittime]]&lt;=30)</f>
        <v>0</v>
      </c>
      <c r="R7942">
        <f>--Table1[[#This Row],[Patient Admission Flag]]</f>
        <v>1</v>
      </c>
      <c r="S7942">
        <f>--AND(Table1[[#This Row],[WithinTarget]]=1,Table1[[#This Row],[Patient Satisfaction Score]]&gt;=7)</f>
        <v>0</v>
      </c>
      <c r="T7942" t="str">
        <f>IF(LEFT(Table1[[#This Row],[Patient Gender]],1)="F","Female","Male")</f>
        <v>Male</v>
      </c>
    </row>
    <row r="7943" spans="1:20" x14ac:dyDescent="0.3">
      <c r="A7943" t="s">
        <v>8047</v>
      </c>
      <c r="B7943" s="1">
        <v>45183.801388888889</v>
      </c>
      <c r="C7943" t="s">
        <v>9</v>
      </c>
      <c r="D7943">
        <v>76</v>
      </c>
      <c r="E7943" t="s">
        <v>22</v>
      </c>
      <c r="F7943" t="s">
        <v>11</v>
      </c>
      <c r="G7943" t="b">
        <v>1</v>
      </c>
      <c r="I7943">
        <v>47</v>
      </c>
      <c r="J7943" t="b">
        <v>1</v>
      </c>
      <c r="K7943">
        <f>YEAR(Table1[[#This Row],[Patient Admission Date]])</f>
        <v>2023</v>
      </c>
      <c r="L7943" t="str">
        <f>TEXT(Table1[[#This Row],[Patient Admission Date]],"mmm")</f>
        <v>Sep</v>
      </c>
      <c r="M7943" t="str">
        <f>TEXT(Table1[[#This Row],[Patient Admission Date]],"ddd")</f>
        <v>Thu</v>
      </c>
      <c r="N7943" t="str">
        <f>TEXT(INT(HOUR(Table1[[#This Row],[Patient Admission Date]])/3)*3,"00")&amp;"-"&amp;TEXT(INT(HOUR(Table1[[#This Row],[Patient Admission Date]])/3)*3+3,"00")</f>
        <v>18-21</v>
      </c>
      <c r="O7943" t="str" cm="1">
        <f t="array" ref="O7943">_xlfn.IFS(Table1[[#This Row],[Patient Age]]&lt;=14,"0-14",Table1[[#This Row],[Patient Age]]&lt;=29,"15-29",Table1[[#This Row],[Patient Age]]&lt;=44,"30-44",Table1[[#This Row],[Patient Age]]&lt;=59,"45-59",Table1[[#This Row],[Patient Age]]&lt;=74,"60-74",TRUE,"75+")</f>
        <v>75+</v>
      </c>
      <c r="P7943" t="str" cm="1">
        <f t="array" ref="P7943">_xlfn.IFS(Table1[[#This Row],[Patient Waittime]]&lt;=15,"0-15",Table1[[#This Row],[Patient Waittime]]&lt;=30,"16-30",Table1[[#This Row],[Patient Waittime]]&lt;=45,"31-45",Table1[[#This Row],[Patient Waittime]]&lt;=60,"46-60",TRUE,"60+")</f>
        <v>46-60</v>
      </c>
      <c r="Q7943">
        <f>--(Table1[[#This Row],[Patient Waittime]]&lt;=30)</f>
        <v>0</v>
      </c>
      <c r="R7943">
        <f>--Table1[[#This Row],[Patient Admission Flag]]</f>
        <v>1</v>
      </c>
      <c r="S7943">
        <f>--AND(Table1[[#This Row],[WithinTarget]]=1,Table1[[#This Row],[Patient Satisfaction Score]]&gt;=7)</f>
        <v>0</v>
      </c>
      <c r="T7943" t="str">
        <f>IF(LEFT(Table1[[#This Row],[Patient Gender]],1)="F","Female","Male")</f>
        <v>Male</v>
      </c>
    </row>
    <row r="7944" spans="1:20" x14ac:dyDescent="0.3">
      <c r="A7944" t="s">
        <v>8048</v>
      </c>
      <c r="B7944" s="1">
        <v>45568.515972222223</v>
      </c>
      <c r="C7944" t="s">
        <v>9</v>
      </c>
      <c r="D7944">
        <v>7</v>
      </c>
      <c r="E7944" t="s">
        <v>22</v>
      </c>
      <c r="F7944" t="s">
        <v>11</v>
      </c>
      <c r="G7944" t="b">
        <v>1</v>
      </c>
      <c r="I7944">
        <v>13</v>
      </c>
      <c r="J7944" t="b">
        <v>1</v>
      </c>
      <c r="K7944">
        <f>YEAR(Table1[[#This Row],[Patient Admission Date]])</f>
        <v>2024</v>
      </c>
      <c r="L7944" t="str">
        <f>TEXT(Table1[[#This Row],[Patient Admission Date]],"mmm")</f>
        <v>Oct</v>
      </c>
      <c r="M7944" t="str">
        <f>TEXT(Table1[[#This Row],[Patient Admission Date]],"ddd")</f>
        <v>Thu</v>
      </c>
      <c r="N7944" t="str">
        <f>TEXT(INT(HOUR(Table1[[#This Row],[Patient Admission Date]])/3)*3,"00")&amp;"-"&amp;TEXT(INT(HOUR(Table1[[#This Row],[Patient Admission Date]])/3)*3+3,"00")</f>
        <v>12-15</v>
      </c>
      <c r="O7944" t="str" cm="1">
        <f t="array" ref="O7944">_xlfn.IFS(Table1[[#This Row],[Patient Age]]&lt;=14,"0-14",Table1[[#This Row],[Patient Age]]&lt;=29,"15-29",Table1[[#This Row],[Patient Age]]&lt;=44,"30-44",Table1[[#This Row],[Patient Age]]&lt;=59,"45-59",Table1[[#This Row],[Patient Age]]&lt;=74,"60-74",TRUE,"75+")</f>
        <v>0-14</v>
      </c>
      <c r="P7944" t="str" cm="1">
        <f t="array" ref="P7944">_xlfn.IFS(Table1[[#This Row],[Patient Waittime]]&lt;=15,"0-15",Table1[[#This Row],[Patient Waittime]]&lt;=30,"16-30",Table1[[#This Row],[Patient Waittime]]&lt;=45,"31-45",Table1[[#This Row],[Patient Waittime]]&lt;=60,"46-60",TRUE,"60+")</f>
        <v>0-15</v>
      </c>
      <c r="Q7944">
        <f>--(Table1[[#This Row],[Patient Waittime]]&lt;=30)</f>
        <v>1</v>
      </c>
      <c r="R7944">
        <f>--Table1[[#This Row],[Patient Admission Flag]]</f>
        <v>1</v>
      </c>
      <c r="S7944">
        <f>--AND(Table1[[#This Row],[WithinTarget]]=1,Table1[[#This Row],[Patient Satisfaction Score]]&gt;=7)</f>
        <v>0</v>
      </c>
      <c r="T7944" t="str">
        <f>IF(LEFT(Table1[[#This Row],[Patient Gender]],1)="F","Female","Male")</f>
        <v>Male</v>
      </c>
    </row>
    <row r="7945" spans="1:20" x14ac:dyDescent="0.3">
      <c r="A7945" t="s">
        <v>8049</v>
      </c>
      <c r="B7945" s="1">
        <v>45426.980555555558</v>
      </c>
      <c r="C7945" t="s">
        <v>9</v>
      </c>
      <c r="D7945">
        <v>39</v>
      </c>
      <c r="E7945" t="s">
        <v>22</v>
      </c>
      <c r="F7945" t="s">
        <v>11</v>
      </c>
      <c r="G7945" t="b">
        <v>1</v>
      </c>
      <c r="I7945">
        <v>20</v>
      </c>
      <c r="J7945" t="b">
        <v>1</v>
      </c>
      <c r="K7945">
        <f>YEAR(Table1[[#This Row],[Patient Admission Date]])</f>
        <v>2024</v>
      </c>
      <c r="L7945" t="str">
        <f>TEXT(Table1[[#This Row],[Patient Admission Date]],"mmm")</f>
        <v>May</v>
      </c>
      <c r="M7945" t="str">
        <f>TEXT(Table1[[#This Row],[Patient Admission Date]],"ddd")</f>
        <v>Tue</v>
      </c>
      <c r="N7945" t="str">
        <f>TEXT(INT(HOUR(Table1[[#This Row],[Patient Admission Date]])/3)*3,"00")&amp;"-"&amp;TEXT(INT(HOUR(Table1[[#This Row],[Patient Admission Date]])/3)*3+3,"00")</f>
        <v>21-24</v>
      </c>
      <c r="O7945" t="str" cm="1">
        <f t="array" ref="O7945">_xlfn.IFS(Table1[[#This Row],[Patient Age]]&lt;=14,"0-14",Table1[[#This Row],[Patient Age]]&lt;=29,"15-29",Table1[[#This Row],[Patient Age]]&lt;=44,"30-44",Table1[[#This Row],[Patient Age]]&lt;=59,"45-59",Table1[[#This Row],[Patient Age]]&lt;=74,"60-74",TRUE,"75+")</f>
        <v>30-44</v>
      </c>
      <c r="P7945" t="str" cm="1">
        <f t="array" ref="P7945">_xlfn.IFS(Table1[[#This Row],[Patient Waittime]]&lt;=15,"0-15",Table1[[#This Row],[Patient Waittime]]&lt;=30,"16-30",Table1[[#This Row],[Patient Waittime]]&lt;=45,"31-45",Table1[[#This Row],[Patient Waittime]]&lt;=60,"46-60",TRUE,"60+")</f>
        <v>16-30</v>
      </c>
      <c r="Q7945">
        <f>--(Table1[[#This Row],[Patient Waittime]]&lt;=30)</f>
        <v>1</v>
      </c>
      <c r="R7945">
        <f>--Table1[[#This Row],[Patient Admission Flag]]</f>
        <v>1</v>
      </c>
      <c r="S7945">
        <f>--AND(Table1[[#This Row],[WithinTarget]]=1,Table1[[#This Row],[Patient Satisfaction Score]]&gt;=7)</f>
        <v>0</v>
      </c>
      <c r="T7945" t="str">
        <f>IF(LEFT(Table1[[#This Row],[Patient Gender]],1)="F","Female","Male")</f>
        <v>Male</v>
      </c>
    </row>
    <row r="7946" spans="1:20" x14ac:dyDescent="0.3">
      <c r="A7946" t="s">
        <v>8050</v>
      </c>
      <c r="B7946" s="1">
        <v>45258.709027777775</v>
      </c>
      <c r="C7946" t="s">
        <v>9</v>
      </c>
      <c r="D7946">
        <v>30</v>
      </c>
      <c r="E7946" t="s">
        <v>22</v>
      </c>
      <c r="F7946" t="s">
        <v>11</v>
      </c>
      <c r="G7946" t="b">
        <v>1</v>
      </c>
      <c r="I7946">
        <v>31</v>
      </c>
      <c r="J7946" t="b">
        <v>1</v>
      </c>
      <c r="K7946">
        <f>YEAR(Table1[[#This Row],[Patient Admission Date]])</f>
        <v>2023</v>
      </c>
      <c r="L7946" t="str">
        <f>TEXT(Table1[[#This Row],[Patient Admission Date]],"mmm")</f>
        <v>Nov</v>
      </c>
      <c r="M7946" t="str">
        <f>TEXT(Table1[[#This Row],[Patient Admission Date]],"ddd")</f>
        <v>Tue</v>
      </c>
      <c r="N7946" t="str">
        <f>TEXT(INT(HOUR(Table1[[#This Row],[Patient Admission Date]])/3)*3,"00")&amp;"-"&amp;TEXT(INT(HOUR(Table1[[#This Row],[Patient Admission Date]])/3)*3+3,"00")</f>
        <v>15-18</v>
      </c>
      <c r="O7946" t="str" cm="1">
        <f t="array" ref="O7946">_xlfn.IFS(Table1[[#This Row],[Patient Age]]&lt;=14,"0-14",Table1[[#This Row],[Patient Age]]&lt;=29,"15-29",Table1[[#This Row],[Patient Age]]&lt;=44,"30-44",Table1[[#This Row],[Patient Age]]&lt;=59,"45-59",Table1[[#This Row],[Patient Age]]&lt;=74,"60-74",TRUE,"75+")</f>
        <v>30-44</v>
      </c>
      <c r="P7946" t="str" cm="1">
        <f t="array" ref="P7946">_xlfn.IFS(Table1[[#This Row],[Patient Waittime]]&lt;=15,"0-15",Table1[[#This Row],[Patient Waittime]]&lt;=30,"16-30",Table1[[#This Row],[Patient Waittime]]&lt;=45,"31-45",Table1[[#This Row],[Patient Waittime]]&lt;=60,"46-60",TRUE,"60+")</f>
        <v>31-45</v>
      </c>
      <c r="Q7946">
        <f>--(Table1[[#This Row],[Patient Waittime]]&lt;=30)</f>
        <v>0</v>
      </c>
      <c r="R7946">
        <f>--Table1[[#This Row],[Patient Admission Flag]]</f>
        <v>1</v>
      </c>
      <c r="S7946">
        <f>--AND(Table1[[#This Row],[WithinTarget]]=1,Table1[[#This Row],[Patient Satisfaction Score]]&gt;=7)</f>
        <v>0</v>
      </c>
      <c r="T7946" t="str">
        <f>IF(LEFT(Table1[[#This Row],[Patient Gender]],1)="F","Female","Male")</f>
        <v>Male</v>
      </c>
    </row>
    <row r="7947" spans="1:20" x14ac:dyDescent="0.3">
      <c r="A7947" t="s">
        <v>8051</v>
      </c>
      <c r="B7947" s="1">
        <v>45363.45</v>
      </c>
      <c r="C7947" t="s">
        <v>9</v>
      </c>
      <c r="D7947">
        <v>60</v>
      </c>
      <c r="E7947" t="s">
        <v>22</v>
      </c>
      <c r="F7947" t="s">
        <v>11</v>
      </c>
      <c r="G7947" t="b">
        <v>1</v>
      </c>
      <c r="I7947">
        <v>46</v>
      </c>
      <c r="J7947" t="b">
        <v>1</v>
      </c>
      <c r="K7947">
        <f>YEAR(Table1[[#This Row],[Patient Admission Date]])</f>
        <v>2024</v>
      </c>
      <c r="L7947" t="str">
        <f>TEXT(Table1[[#This Row],[Patient Admission Date]],"mmm")</f>
        <v>Mar</v>
      </c>
      <c r="M7947" t="str">
        <f>TEXT(Table1[[#This Row],[Patient Admission Date]],"ddd")</f>
        <v>Tue</v>
      </c>
      <c r="N7947" t="str">
        <f>TEXT(INT(HOUR(Table1[[#This Row],[Patient Admission Date]])/3)*3,"00")&amp;"-"&amp;TEXT(INT(HOUR(Table1[[#This Row],[Patient Admission Date]])/3)*3+3,"00")</f>
        <v>09-12</v>
      </c>
      <c r="O7947" t="str" cm="1">
        <f t="array" ref="O7947">_xlfn.IFS(Table1[[#This Row],[Patient Age]]&lt;=14,"0-14",Table1[[#This Row],[Patient Age]]&lt;=29,"15-29",Table1[[#This Row],[Patient Age]]&lt;=44,"30-44",Table1[[#This Row],[Patient Age]]&lt;=59,"45-59",Table1[[#This Row],[Patient Age]]&lt;=74,"60-74",TRUE,"75+")</f>
        <v>60-74</v>
      </c>
      <c r="P7947" t="str" cm="1">
        <f t="array" ref="P7947">_xlfn.IFS(Table1[[#This Row],[Patient Waittime]]&lt;=15,"0-15",Table1[[#This Row],[Patient Waittime]]&lt;=30,"16-30",Table1[[#This Row],[Patient Waittime]]&lt;=45,"31-45",Table1[[#This Row],[Patient Waittime]]&lt;=60,"46-60",TRUE,"60+")</f>
        <v>46-60</v>
      </c>
      <c r="Q7947">
        <f>--(Table1[[#This Row],[Patient Waittime]]&lt;=30)</f>
        <v>0</v>
      </c>
      <c r="R7947">
        <f>--Table1[[#This Row],[Patient Admission Flag]]</f>
        <v>1</v>
      </c>
      <c r="S7947">
        <f>--AND(Table1[[#This Row],[WithinTarget]]=1,Table1[[#This Row],[Patient Satisfaction Score]]&gt;=7)</f>
        <v>0</v>
      </c>
      <c r="T7947" t="str">
        <f>IF(LEFT(Table1[[#This Row],[Patient Gender]],1)="F","Female","Male")</f>
        <v>Male</v>
      </c>
    </row>
    <row r="7948" spans="1:20" x14ac:dyDescent="0.3">
      <c r="A7948" t="s">
        <v>8052</v>
      </c>
      <c r="B7948" s="1">
        <v>45444.053472222222</v>
      </c>
      <c r="C7948" t="s">
        <v>9</v>
      </c>
      <c r="D7948">
        <v>11</v>
      </c>
      <c r="E7948" t="s">
        <v>22</v>
      </c>
      <c r="F7948" t="s">
        <v>11</v>
      </c>
      <c r="G7948" t="b">
        <v>1</v>
      </c>
      <c r="I7948">
        <v>19</v>
      </c>
      <c r="J7948" t="b">
        <v>1</v>
      </c>
      <c r="K7948">
        <f>YEAR(Table1[[#This Row],[Patient Admission Date]])</f>
        <v>2024</v>
      </c>
      <c r="L7948" t="str">
        <f>TEXT(Table1[[#This Row],[Patient Admission Date]],"mmm")</f>
        <v>Jun</v>
      </c>
      <c r="M7948" t="str">
        <f>TEXT(Table1[[#This Row],[Patient Admission Date]],"ddd")</f>
        <v>Sat</v>
      </c>
      <c r="N7948" t="str">
        <f>TEXT(INT(HOUR(Table1[[#This Row],[Patient Admission Date]])/3)*3,"00")&amp;"-"&amp;TEXT(INT(HOUR(Table1[[#This Row],[Patient Admission Date]])/3)*3+3,"00")</f>
        <v>00-03</v>
      </c>
      <c r="O7948" t="str" cm="1">
        <f t="array" ref="O7948">_xlfn.IFS(Table1[[#This Row],[Patient Age]]&lt;=14,"0-14",Table1[[#This Row],[Patient Age]]&lt;=29,"15-29",Table1[[#This Row],[Patient Age]]&lt;=44,"30-44",Table1[[#This Row],[Patient Age]]&lt;=59,"45-59",Table1[[#This Row],[Patient Age]]&lt;=74,"60-74",TRUE,"75+")</f>
        <v>0-14</v>
      </c>
      <c r="P7948" t="str" cm="1">
        <f t="array" ref="P7948">_xlfn.IFS(Table1[[#This Row],[Patient Waittime]]&lt;=15,"0-15",Table1[[#This Row],[Patient Waittime]]&lt;=30,"16-30",Table1[[#This Row],[Patient Waittime]]&lt;=45,"31-45",Table1[[#This Row],[Patient Waittime]]&lt;=60,"46-60",TRUE,"60+")</f>
        <v>16-30</v>
      </c>
      <c r="Q7948">
        <f>--(Table1[[#This Row],[Patient Waittime]]&lt;=30)</f>
        <v>1</v>
      </c>
      <c r="R7948">
        <f>--Table1[[#This Row],[Patient Admission Flag]]</f>
        <v>1</v>
      </c>
      <c r="S7948">
        <f>--AND(Table1[[#This Row],[WithinTarget]]=1,Table1[[#This Row],[Patient Satisfaction Score]]&gt;=7)</f>
        <v>0</v>
      </c>
      <c r="T7948" t="str">
        <f>IF(LEFT(Table1[[#This Row],[Patient Gender]],1)="F","Female","Male")</f>
        <v>Male</v>
      </c>
    </row>
    <row r="7949" spans="1:20" x14ac:dyDescent="0.3">
      <c r="A7949" t="s">
        <v>8053</v>
      </c>
      <c r="B7949" s="1">
        <v>45574.716666666667</v>
      </c>
      <c r="C7949" t="s">
        <v>9</v>
      </c>
      <c r="D7949">
        <v>23</v>
      </c>
      <c r="E7949" t="s">
        <v>22</v>
      </c>
      <c r="F7949" t="s">
        <v>11</v>
      </c>
      <c r="G7949" t="b">
        <v>1</v>
      </c>
      <c r="I7949">
        <v>12</v>
      </c>
      <c r="J7949" t="b">
        <v>1</v>
      </c>
      <c r="K7949">
        <f>YEAR(Table1[[#This Row],[Patient Admission Date]])</f>
        <v>2024</v>
      </c>
      <c r="L7949" t="str">
        <f>TEXT(Table1[[#This Row],[Patient Admission Date]],"mmm")</f>
        <v>Oct</v>
      </c>
      <c r="M7949" t="str">
        <f>TEXT(Table1[[#This Row],[Patient Admission Date]],"ddd")</f>
        <v>Wed</v>
      </c>
      <c r="N7949" t="str">
        <f>TEXT(INT(HOUR(Table1[[#This Row],[Patient Admission Date]])/3)*3,"00")&amp;"-"&amp;TEXT(INT(HOUR(Table1[[#This Row],[Patient Admission Date]])/3)*3+3,"00")</f>
        <v>15-18</v>
      </c>
      <c r="O7949" t="str" cm="1">
        <f t="array" ref="O7949">_xlfn.IFS(Table1[[#This Row],[Patient Age]]&lt;=14,"0-14",Table1[[#This Row],[Patient Age]]&lt;=29,"15-29",Table1[[#This Row],[Patient Age]]&lt;=44,"30-44",Table1[[#This Row],[Patient Age]]&lt;=59,"45-59",Table1[[#This Row],[Patient Age]]&lt;=74,"60-74",TRUE,"75+")</f>
        <v>15-29</v>
      </c>
      <c r="P7949" t="str" cm="1">
        <f t="array" ref="P7949">_xlfn.IFS(Table1[[#This Row],[Patient Waittime]]&lt;=15,"0-15",Table1[[#This Row],[Patient Waittime]]&lt;=30,"16-30",Table1[[#This Row],[Patient Waittime]]&lt;=45,"31-45",Table1[[#This Row],[Patient Waittime]]&lt;=60,"46-60",TRUE,"60+")</f>
        <v>0-15</v>
      </c>
      <c r="Q7949">
        <f>--(Table1[[#This Row],[Patient Waittime]]&lt;=30)</f>
        <v>1</v>
      </c>
      <c r="R7949">
        <f>--Table1[[#This Row],[Patient Admission Flag]]</f>
        <v>1</v>
      </c>
      <c r="S7949">
        <f>--AND(Table1[[#This Row],[WithinTarget]]=1,Table1[[#This Row],[Patient Satisfaction Score]]&gt;=7)</f>
        <v>0</v>
      </c>
      <c r="T7949" t="str">
        <f>IF(LEFT(Table1[[#This Row],[Patient Gender]],1)="F","Female","Male")</f>
        <v>Male</v>
      </c>
    </row>
    <row r="7950" spans="1:20" x14ac:dyDescent="0.3">
      <c r="A7950" t="s">
        <v>8054</v>
      </c>
      <c r="B7950" s="1">
        <v>45150.043055555558</v>
      </c>
      <c r="C7950" t="s">
        <v>9</v>
      </c>
      <c r="D7950">
        <v>33</v>
      </c>
      <c r="E7950" t="s">
        <v>22</v>
      </c>
      <c r="F7950" t="s">
        <v>11</v>
      </c>
      <c r="G7950" t="b">
        <v>1</v>
      </c>
      <c r="I7950">
        <v>27</v>
      </c>
      <c r="J7950" t="b">
        <v>1</v>
      </c>
      <c r="K7950">
        <f>YEAR(Table1[[#This Row],[Patient Admission Date]])</f>
        <v>2023</v>
      </c>
      <c r="L7950" t="str">
        <f>TEXT(Table1[[#This Row],[Patient Admission Date]],"mmm")</f>
        <v>Aug</v>
      </c>
      <c r="M7950" t="str">
        <f>TEXT(Table1[[#This Row],[Patient Admission Date]],"ddd")</f>
        <v>Sat</v>
      </c>
      <c r="N7950" t="str">
        <f>TEXT(INT(HOUR(Table1[[#This Row],[Patient Admission Date]])/3)*3,"00")&amp;"-"&amp;TEXT(INT(HOUR(Table1[[#This Row],[Patient Admission Date]])/3)*3+3,"00")</f>
        <v>00-03</v>
      </c>
      <c r="O7950" t="str" cm="1">
        <f t="array" ref="O7950">_xlfn.IFS(Table1[[#This Row],[Patient Age]]&lt;=14,"0-14",Table1[[#This Row],[Patient Age]]&lt;=29,"15-29",Table1[[#This Row],[Patient Age]]&lt;=44,"30-44",Table1[[#This Row],[Patient Age]]&lt;=59,"45-59",Table1[[#This Row],[Patient Age]]&lt;=74,"60-74",TRUE,"75+")</f>
        <v>30-44</v>
      </c>
      <c r="P7950" t="str" cm="1">
        <f t="array" ref="P7950">_xlfn.IFS(Table1[[#This Row],[Patient Waittime]]&lt;=15,"0-15",Table1[[#This Row],[Patient Waittime]]&lt;=30,"16-30",Table1[[#This Row],[Patient Waittime]]&lt;=45,"31-45",Table1[[#This Row],[Patient Waittime]]&lt;=60,"46-60",TRUE,"60+")</f>
        <v>16-30</v>
      </c>
      <c r="Q7950">
        <f>--(Table1[[#This Row],[Patient Waittime]]&lt;=30)</f>
        <v>1</v>
      </c>
      <c r="R7950">
        <f>--Table1[[#This Row],[Patient Admission Flag]]</f>
        <v>1</v>
      </c>
      <c r="S7950">
        <f>--AND(Table1[[#This Row],[WithinTarget]]=1,Table1[[#This Row],[Patient Satisfaction Score]]&gt;=7)</f>
        <v>0</v>
      </c>
      <c r="T7950" t="str">
        <f>IF(LEFT(Table1[[#This Row],[Patient Gender]],1)="F","Female","Male")</f>
        <v>Male</v>
      </c>
    </row>
    <row r="7951" spans="1:20" x14ac:dyDescent="0.3">
      <c r="A7951" t="s">
        <v>8055</v>
      </c>
      <c r="B7951" s="1">
        <v>45314.89166666667</v>
      </c>
      <c r="C7951" t="s">
        <v>9</v>
      </c>
      <c r="D7951">
        <v>40</v>
      </c>
      <c r="E7951" t="s">
        <v>22</v>
      </c>
      <c r="F7951" t="s">
        <v>11</v>
      </c>
      <c r="G7951" t="b">
        <v>1</v>
      </c>
      <c r="I7951">
        <v>51</v>
      </c>
      <c r="J7951" t="b">
        <v>1</v>
      </c>
      <c r="K7951">
        <f>YEAR(Table1[[#This Row],[Patient Admission Date]])</f>
        <v>2024</v>
      </c>
      <c r="L7951" t="str">
        <f>TEXT(Table1[[#This Row],[Patient Admission Date]],"mmm")</f>
        <v>Jan</v>
      </c>
      <c r="M7951" t="str">
        <f>TEXT(Table1[[#This Row],[Patient Admission Date]],"ddd")</f>
        <v>Tue</v>
      </c>
      <c r="N7951" t="str">
        <f>TEXT(INT(HOUR(Table1[[#This Row],[Patient Admission Date]])/3)*3,"00")&amp;"-"&amp;TEXT(INT(HOUR(Table1[[#This Row],[Patient Admission Date]])/3)*3+3,"00")</f>
        <v>21-24</v>
      </c>
      <c r="O7951" t="str" cm="1">
        <f t="array" ref="O7951">_xlfn.IFS(Table1[[#This Row],[Patient Age]]&lt;=14,"0-14",Table1[[#This Row],[Patient Age]]&lt;=29,"15-29",Table1[[#This Row],[Patient Age]]&lt;=44,"30-44",Table1[[#This Row],[Patient Age]]&lt;=59,"45-59",Table1[[#This Row],[Patient Age]]&lt;=74,"60-74",TRUE,"75+")</f>
        <v>30-44</v>
      </c>
      <c r="P7951" t="str" cm="1">
        <f t="array" ref="P7951">_xlfn.IFS(Table1[[#This Row],[Patient Waittime]]&lt;=15,"0-15",Table1[[#This Row],[Patient Waittime]]&lt;=30,"16-30",Table1[[#This Row],[Patient Waittime]]&lt;=45,"31-45",Table1[[#This Row],[Patient Waittime]]&lt;=60,"46-60",TRUE,"60+")</f>
        <v>46-60</v>
      </c>
      <c r="Q7951">
        <f>--(Table1[[#This Row],[Patient Waittime]]&lt;=30)</f>
        <v>0</v>
      </c>
      <c r="R7951">
        <f>--Table1[[#This Row],[Patient Admission Flag]]</f>
        <v>1</v>
      </c>
      <c r="S7951">
        <f>--AND(Table1[[#This Row],[WithinTarget]]=1,Table1[[#This Row],[Patient Satisfaction Score]]&gt;=7)</f>
        <v>0</v>
      </c>
      <c r="T7951" t="str">
        <f>IF(LEFT(Table1[[#This Row],[Patient Gender]],1)="F","Female","Male")</f>
        <v>Male</v>
      </c>
    </row>
    <row r="7952" spans="1:20" x14ac:dyDescent="0.3">
      <c r="A7952" t="s">
        <v>8056</v>
      </c>
      <c r="B7952" s="1">
        <v>45297.040277777778</v>
      </c>
      <c r="C7952" t="s">
        <v>9</v>
      </c>
      <c r="D7952">
        <v>32</v>
      </c>
      <c r="E7952" t="s">
        <v>22</v>
      </c>
      <c r="F7952" t="s">
        <v>11</v>
      </c>
      <c r="G7952" t="b">
        <v>1</v>
      </c>
      <c r="I7952">
        <v>57</v>
      </c>
      <c r="J7952" t="b">
        <v>1</v>
      </c>
      <c r="K7952">
        <f>YEAR(Table1[[#This Row],[Patient Admission Date]])</f>
        <v>2024</v>
      </c>
      <c r="L7952" t="str">
        <f>TEXT(Table1[[#This Row],[Patient Admission Date]],"mmm")</f>
        <v>Jan</v>
      </c>
      <c r="M7952" t="str">
        <f>TEXT(Table1[[#This Row],[Patient Admission Date]],"ddd")</f>
        <v>Sat</v>
      </c>
      <c r="N7952" t="str">
        <f>TEXT(INT(HOUR(Table1[[#This Row],[Patient Admission Date]])/3)*3,"00")&amp;"-"&amp;TEXT(INT(HOUR(Table1[[#This Row],[Patient Admission Date]])/3)*3+3,"00")</f>
        <v>00-03</v>
      </c>
      <c r="O7952" t="str" cm="1">
        <f t="array" ref="O7952">_xlfn.IFS(Table1[[#This Row],[Patient Age]]&lt;=14,"0-14",Table1[[#This Row],[Patient Age]]&lt;=29,"15-29",Table1[[#This Row],[Patient Age]]&lt;=44,"30-44",Table1[[#This Row],[Patient Age]]&lt;=59,"45-59",Table1[[#This Row],[Patient Age]]&lt;=74,"60-74",TRUE,"75+")</f>
        <v>30-44</v>
      </c>
      <c r="P7952" t="str" cm="1">
        <f t="array" ref="P7952">_xlfn.IFS(Table1[[#This Row],[Patient Waittime]]&lt;=15,"0-15",Table1[[#This Row],[Patient Waittime]]&lt;=30,"16-30",Table1[[#This Row],[Patient Waittime]]&lt;=45,"31-45",Table1[[#This Row],[Patient Waittime]]&lt;=60,"46-60",TRUE,"60+")</f>
        <v>46-60</v>
      </c>
      <c r="Q7952">
        <f>--(Table1[[#This Row],[Patient Waittime]]&lt;=30)</f>
        <v>0</v>
      </c>
      <c r="R7952">
        <f>--Table1[[#This Row],[Patient Admission Flag]]</f>
        <v>1</v>
      </c>
      <c r="S7952">
        <f>--AND(Table1[[#This Row],[WithinTarget]]=1,Table1[[#This Row],[Patient Satisfaction Score]]&gt;=7)</f>
        <v>0</v>
      </c>
      <c r="T7952" t="str">
        <f>IF(LEFT(Table1[[#This Row],[Patient Gender]],1)="F","Female","Male")</f>
        <v>Male</v>
      </c>
    </row>
    <row r="7953" spans="1:20" x14ac:dyDescent="0.3">
      <c r="A7953" t="s">
        <v>8057</v>
      </c>
      <c r="B7953" s="1">
        <v>45363.959722222222</v>
      </c>
      <c r="C7953" t="s">
        <v>9</v>
      </c>
      <c r="D7953">
        <v>37</v>
      </c>
      <c r="E7953" t="s">
        <v>22</v>
      </c>
      <c r="F7953" t="s">
        <v>11</v>
      </c>
      <c r="G7953" t="b">
        <v>1</v>
      </c>
      <c r="I7953">
        <v>57</v>
      </c>
      <c r="J7953" t="b">
        <v>1</v>
      </c>
      <c r="K7953">
        <f>YEAR(Table1[[#This Row],[Patient Admission Date]])</f>
        <v>2024</v>
      </c>
      <c r="L7953" t="str">
        <f>TEXT(Table1[[#This Row],[Patient Admission Date]],"mmm")</f>
        <v>Mar</v>
      </c>
      <c r="M7953" t="str">
        <f>TEXT(Table1[[#This Row],[Patient Admission Date]],"ddd")</f>
        <v>Tue</v>
      </c>
      <c r="N7953" t="str">
        <f>TEXT(INT(HOUR(Table1[[#This Row],[Patient Admission Date]])/3)*3,"00")&amp;"-"&amp;TEXT(INT(HOUR(Table1[[#This Row],[Patient Admission Date]])/3)*3+3,"00")</f>
        <v>21-24</v>
      </c>
      <c r="O7953" t="str" cm="1">
        <f t="array" ref="O7953">_xlfn.IFS(Table1[[#This Row],[Patient Age]]&lt;=14,"0-14",Table1[[#This Row],[Patient Age]]&lt;=29,"15-29",Table1[[#This Row],[Patient Age]]&lt;=44,"30-44",Table1[[#This Row],[Patient Age]]&lt;=59,"45-59",Table1[[#This Row],[Patient Age]]&lt;=74,"60-74",TRUE,"75+")</f>
        <v>30-44</v>
      </c>
      <c r="P7953" t="str" cm="1">
        <f t="array" ref="P7953">_xlfn.IFS(Table1[[#This Row],[Patient Waittime]]&lt;=15,"0-15",Table1[[#This Row],[Patient Waittime]]&lt;=30,"16-30",Table1[[#This Row],[Patient Waittime]]&lt;=45,"31-45",Table1[[#This Row],[Patient Waittime]]&lt;=60,"46-60",TRUE,"60+")</f>
        <v>46-60</v>
      </c>
      <c r="Q7953">
        <f>--(Table1[[#This Row],[Patient Waittime]]&lt;=30)</f>
        <v>0</v>
      </c>
      <c r="R7953">
        <f>--Table1[[#This Row],[Patient Admission Flag]]</f>
        <v>1</v>
      </c>
      <c r="S7953">
        <f>--AND(Table1[[#This Row],[WithinTarget]]=1,Table1[[#This Row],[Patient Satisfaction Score]]&gt;=7)</f>
        <v>0</v>
      </c>
      <c r="T7953" t="str">
        <f>IF(LEFT(Table1[[#This Row],[Patient Gender]],1)="F","Female","Male")</f>
        <v>Male</v>
      </c>
    </row>
    <row r="7954" spans="1:20" x14ac:dyDescent="0.3">
      <c r="A7954" t="s">
        <v>8058</v>
      </c>
      <c r="B7954" s="1">
        <v>45099.061805555553</v>
      </c>
      <c r="C7954" t="s">
        <v>9</v>
      </c>
      <c r="D7954">
        <v>35</v>
      </c>
      <c r="E7954" t="s">
        <v>22</v>
      </c>
      <c r="F7954" t="s">
        <v>11</v>
      </c>
      <c r="G7954" t="b">
        <v>1</v>
      </c>
      <c r="I7954">
        <v>14</v>
      </c>
      <c r="J7954" t="b">
        <v>1</v>
      </c>
      <c r="K7954">
        <f>YEAR(Table1[[#This Row],[Patient Admission Date]])</f>
        <v>2023</v>
      </c>
      <c r="L7954" t="str">
        <f>TEXT(Table1[[#This Row],[Patient Admission Date]],"mmm")</f>
        <v>Jun</v>
      </c>
      <c r="M7954" t="str">
        <f>TEXT(Table1[[#This Row],[Patient Admission Date]],"ddd")</f>
        <v>Thu</v>
      </c>
      <c r="N7954" t="str">
        <f>TEXT(INT(HOUR(Table1[[#This Row],[Patient Admission Date]])/3)*3,"00")&amp;"-"&amp;TEXT(INT(HOUR(Table1[[#This Row],[Patient Admission Date]])/3)*3+3,"00")</f>
        <v>00-03</v>
      </c>
      <c r="O7954" t="str" cm="1">
        <f t="array" ref="O7954">_xlfn.IFS(Table1[[#This Row],[Patient Age]]&lt;=14,"0-14",Table1[[#This Row],[Patient Age]]&lt;=29,"15-29",Table1[[#This Row],[Patient Age]]&lt;=44,"30-44",Table1[[#This Row],[Patient Age]]&lt;=59,"45-59",Table1[[#This Row],[Patient Age]]&lt;=74,"60-74",TRUE,"75+")</f>
        <v>30-44</v>
      </c>
      <c r="P7954" t="str" cm="1">
        <f t="array" ref="P7954">_xlfn.IFS(Table1[[#This Row],[Patient Waittime]]&lt;=15,"0-15",Table1[[#This Row],[Patient Waittime]]&lt;=30,"16-30",Table1[[#This Row],[Patient Waittime]]&lt;=45,"31-45",Table1[[#This Row],[Patient Waittime]]&lt;=60,"46-60",TRUE,"60+")</f>
        <v>0-15</v>
      </c>
      <c r="Q7954">
        <f>--(Table1[[#This Row],[Patient Waittime]]&lt;=30)</f>
        <v>1</v>
      </c>
      <c r="R7954">
        <f>--Table1[[#This Row],[Patient Admission Flag]]</f>
        <v>1</v>
      </c>
      <c r="S7954">
        <f>--AND(Table1[[#This Row],[WithinTarget]]=1,Table1[[#This Row],[Patient Satisfaction Score]]&gt;=7)</f>
        <v>0</v>
      </c>
      <c r="T7954" t="str">
        <f>IF(LEFT(Table1[[#This Row],[Patient Gender]],1)="F","Female","Male")</f>
        <v>Male</v>
      </c>
    </row>
    <row r="7955" spans="1:20" x14ac:dyDescent="0.3">
      <c r="A7955" t="s">
        <v>8059</v>
      </c>
      <c r="B7955" s="1">
        <v>45328.468055555553</v>
      </c>
      <c r="C7955" t="s">
        <v>9</v>
      </c>
      <c r="D7955">
        <v>59</v>
      </c>
      <c r="E7955" t="s">
        <v>22</v>
      </c>
      <c r="F7955" t="s">
        <v>11</v>
      </c>
      <c r="G7955" t="b">
        <v>1</v>
      </c>
      <c r="I7955">
        <v>16</v>
      </c>
      <c r="J7955" t="b">
        <v>1</v>
      </c>
      <c r="K7955">
        <f>YEAR(Table1[[#This Row],[Patient Admission Date]])</f>
        <v>2024</v>
      </c>
      <c r="L7955" t="str">
        <f>TEXT(Table1[[#This Row],[Patient Admission Date]],"mmm")</f>
        <v>Feb</v>
      </c>
      <c r="M7955" t="str">
        <f>TEXT(Table1[[#This Row],[Patient Admission Date]],"ddd")</f>
        <v>Tue</v>
      </c>
      <c r="N7955" t="str">
        <f>TEXT(INT(HOUR(Table1[[#This Row],[Patient Admission Date]])/3)*3,"00")&amp;"-"&amp;TEXT(INT(HOUR(Table1[[#This Row],[Patient Admission Date]])/3)*3+3,"00")</f>
        <v>09-12</v>
      </c>
      <c r="O7955" t="str" cm="1">
        <f t="array" ref="O7955">_xlfn.IFS(Table1[[#This Row],[Patient Age]]&lt;=14,"0-14",Table1[[#This Row],[Patient Age]]&lt;=29,"15-29",Table1[[#This Row],[Patient Age]]&lt;=44,"30-44",Table1[[#This Row],[Patient Age]]&lt;=59,"45-59",Table1[[#This Row],[Patient Age]]&lt;=74,"60-74",TRUE,"75+")</f>
        <v>45-59</v>
      </c>
      <c r="P7955" t="str" cm="1">
        <f t="array" ref="P7955">_xlfn.IFS(Table1[[#This Row],[Patient Waittime]]&lt;=15,"0-15",Table1[[#This Row],[Patient Waittime]]&lt;=30,"16-30",Table1[[#This Row],[Patient Waittime]]&lt;=45,"31-45",Table1[[#This Row],[Patient Waittime]]&lt;=60,"46-60",TRUE,"60+")</f>
        <v>16-30</v>
      </c>
      <c r="Q7955">
        <f>--(Table1[[#This Row],[Patient Waittime]]&lt;=30)</f>
        <v>1</v>
      </c>
      <c r="R7955">
        <f>--Table1[[#This Row],[Patient Admission Flag]]</f>
        <v>1</v>
      </c>
      <c r="S7955">
        <f>--AND(Table1[[#This Row],[WithinTarget]]=1,Table1[[#This Row],[Patient Satisfaction Score]]&gt;=7)</f>
        <v>0</v>
      </c>
      <c r="T7955" t="str">
        <f>IF(LEFT(Table1[[#This Row],[Patient Gender]],1)="F","Female","Male")</f>
        <v>Male</v>
      </c>
    </row>
    <row r="7956" spans="1:20" x14ac:dyDescent="0.3">
      <c r="A7956" t="s">
        <v>8060</v>
      </c>
      <c r="B7956" s="1">
        <v>45128.504861111112</v>
      </c>
      <c r="C7956" t="s">
        <v>9</v>
      </c>
      <c r="D7956">
        <v>47</v>
      </c>
      <c r="E7956" t="s">
        <v>22</v>
      </c>
      <c r="F7956" t="s">
        <v>11</v>
      </c>
      <c r="G7956" t="b">
        <v>1</v>
      </c>
      <c r="I7956">
        <v>33</v>
      </c>
      <c r="J7956" t="b">
        <v>1</v>
      </c>
      <c r="K7956">
        <f>YEAR(Table1[[#This Row],[Patient Admission Date]])</f>
        <v>2023</v>
      </c>
      <c r="L7956" t="str">
        <f>TEXT(Table1[[#This Row],[Patient Admission Date]],"mmm")</f>
        <v>Jul</v>
      </c>
      <c r="M7956" t="str">
        <f>TEXT(Table1[[#This Row],[Patient Admission Date]],"ddd")</f>
        <v>Fri</v>
      </c>
      <c r="N7956" t="str">
        <f>TEXT(INT(HOUR(Table1[[#This Row],[Patient Admission Date]])/3)*3,"00")&amp;"-"&amp;TEXT(INT(HOUR(Table1[[#This Row],[Patient Admission Date]])/3)*3+3,"00")</f>
        <v>12-15</v>
      </c>
      <c r="O7956" t="str" cm="1">
        <f t="array" ref="O7956">_xlfn.IFS(Table1[[#This Row],[Patient Age]]&lt;=14,"0-14",Table1[[#This Row],[Patient Age]]&lt;=29,"15-29",Table1[[#This Row],[Patient Age]]&lt;=44,"30-44",Table1[[#This Row],[Patient Age]]&lt;=59,"45-59",Table1[[#This Row],[Patient Age]]&lt;=74,"60-74",TRUE,"75+")</f>
        <v>45-59</v>
      </c>
      <c r="P7956" t="str" cm="1">
        <f t="array" ref="P7956">_xlfn.IFS(Table1[[#This Row],[Patient Waittime]]&lt;=15,"0-15",Table1[[#This Row],[Patient Waittime]]&lt;=30,"16-30",Table1[[#This Row],[Patient Waittime]]&lt;=45,"31-45",Table1[[#This Row],[Patient Waittime]]&lt;=60,"46-60",TRUE,"60+")</f>
        <v>31-45</v>
      </c>
      <c r="Q7956">
        <f>--(Table1[[#This Row],[Patient Waittime]]&lt;=30)</f>
        <v>0</v>
      </c>
      <c r="R7956">
        <f>--Table1[[#This Row],[Patient Admission Flag]]</f>
        <v>1</v>
      </c>
      <c r="S7956">
        <f>--AND(Table1[[#This Row],[WithinTarget]]=1,Table1[[#This Row],[Patient Satisfaction Score]]&gt;=7)</f>
        <v>0</v>
      </c>
      <c r="T7956" t="str">
        <f>IF(LEFT(Table1[[#This Row],[Patient Gender]],1)="F","Female","Male")</f>
        <v>Male</v>
      </c>
    </row>
    <row r="7957" spans="1:20" x14ac:dyDescent="0.3">
      <c r="A7957" t="s">
        <v>8061</v>
      </c>
      <c r="B7957" s="1">
        <v>45461.375</v>
      </c>
      <c r="C7957" t="s">
        <v>9</v>
      </c>
      <c r="D7957">
        <v>50</v>
      </c>
      <c r="E7957" t="s">
        <v>22</v>
      </c>
      <c r="F7957" t="s">
        <v>11</v>
      </c>
      <c r="G7957" t="b">
        <v>1</v>
      </c>
      <c r="I7957">
        <v>43</v>
      </c>
      <c r="J7957" t="b">
        <v>1</v>
      </c>
      <c r="K7957">
        <f>YEAR(Table1[[#This Row],[Patient Admission Date]])</f>
        <v>2024</v>
      </c>
      <c r="L7957" t="str">
        <f>TEXT(Table1[[#This Row],[Patient Admission Date]],"mmm")</f>
        <v>Jun</v>
      </c>
      <c r="M7957" t="str">
        <f>TEXT(Table1[[#This Row],[Patient Admission Date]],"ddd")</f>
        <v>Tue</v>
      </c>
      <c r="N7957" t="str">
        <f>TEXT(INT(HOUR(Table1[[#This Row],[Patient Admission Date]])/3)*3,"00")&amp;"-"&amp;TEXT(INT(HOUR(Table1[[#This Row],[Patient Admission Date]])/3)*3+3,"00")</f>
        <v>09-12</v>
      </c>
      <c r="O7957" t="str" cm="1">
        <f t="array" ref="O7957">_xlfn.IFS(Table1[[#This Row],[Patient Age]]&lt;=14,"0-14",Table1[[#This Row],[Patient Age]]&lt;=29,"15-29",Table1[[#This Row],[Patient Age]]&lt;=44,"30-44",Table1[[#This Row],[Patient Age]]&lt;=59,"45-59",Table1[[#This Row],[Patient Age]]&lt;=74,"60-74",TRUE,"75+")</f>
        <v>45-59</v>
      </c>
      <c r="P7957" t="str" cm="1">
        <f t="array" ref="P7957">_xlfn.IFS(Table1[[#This Row],[Patient Waittime]]&lt;=15,"0-15",Table1[[#This Row],[Patient Waittime]]&lt;=30,"16-30",Table1[[#This Row],[Patient Waittime]]&lt;=45,"31-45",Table1[[#This Row],[Patient Waittime]]&lt;=60,"46-60",TRUE,"60+")</f>
        <v>31-45</v>
      </c>
      <c r="Q7957">
        <f>--(Table1[[#This Row],[Patient Waittime]]&lt;=30)</f>
        <v>0</v>
      </c>
      <c r="R7957">
        <f>--Table1[[#This Row],[Patient Admission Flag]]</f>
        <v>1</v>
      </c>
      <c r="S7957">
        <f>--AND(Table1[[#This Row],[WithinTarget]]=1,Table1[[#This Row],[Patient Satisfaction Score]]&gt;=7)</f>
        <v>0</v>
      </c>
      <c r="T7957" t="str">
        <f>IF(LEFT(Table1[[#This Row],[Patient Gender]],1)="F","Female","Male")</f>
        <v>Male</v>
      </c>
    </row>
    <row r="7958" spans="1:20" x14ac:dyDescent="0.3">
      <c r="A7958" t="s">
        <v>8062</v>
      </c>
      <c r="B7958" s="1">
        <v>45086.914583333331</v>
      </c>
      <c r="C7958" t="s">
        <v>9</v>
      </c>
      <c r="D7958">
        <v>48</v>
      </c>
      <c r="E7958" t="s">
        <v>22</v>
      </c>
      <c r="F7958" t="s">
        <v>11</v>
      </c>
      <c r="G7958" t="b">
        <v>1</v>
      </c>
      <c r="I7958">
        <v>16</v>
      </c>
      <c r="J7958" t="b">
        <v>1</v>
      </c>
      <c r="K7958">
        <f>YEAR(Table1[[#This Row],[Patient Admission Date]])</f>
        <v>2023</v>
      </c>
      <c r="L7958" t="str">
        <f>TEXT(Table1[[#This Row],[Patient Admission Date]],"mmm")</f>
        <v>Jun</v>
      </c>
      <c r="M7958" t="str">
        <f>TEXT(Table1[[#This Row],[Patient Admission Date]],"ddd")</f>
        <v>Fri</v>
      </c>
      <c r="N7958" t="str">
        <f>TEXT(INT(HOUR(Table1[[#This Row],[Patient Admission Date]])/3)*3,"00")&amp;"-"&amp;TEXT(INT(HOUR(Table1[[#This Row],[Patient Admission Date]])/3)*3+3,"00")</f>
        <v>21-24</v>
      </c>
      <c r="O7958" t="str" cm="1">
        <f t="array" ref="O7958">_xlfn.IFS(Table1[[#This Row],[Patient Age]]&lt;=14,"0-14",Table1[[#This Row],[Patient Age]]&lt;=29,"15-29",Table1[[#This Row],[Patient Age]]&lt;=44,"30-44",Table1[[#This Row],[Patient Age]]&lt;=59,"45-59",Table1[[#This Row],[Patient Age]]&lt;=74,"60-74",TRUE,"75+")</f>
        <v>45-59</v>
      </c>
      <c r="P7958" t="str" cm="1">
        <f t="array" ref="P7958">_xlfn.IFS(Table1[[#This Row],[Patient Waittime]]&lt;=15,"0-15",Table1[[#This Row],[Patient Waittime]]&lt;=30,"16-30",Table1[[#This Row],[Patient Waittime]]&lt;=45,"31-45",Table1[[#This Row],[Patient Waittime]]&lt;=60,"46-60",TRUE,"60+")</f>
        <v>16-30</v>
      </c>
      <c r="Q7958">
        <f>--(Table1[[#This Row],[Patient Waittime]]&lt;=30)</f>
        <v>1</v>
      </c>
      <c r="R7958">
        <f>--Table1[[#This Row],[Patient Admission Flag]]</f>
        <v>1</v>
      </c>
      <c r="S7958">
        <f>--AND(Table1[[#This Row],[WithinTarget]]=1,Table1[[#This Row],[Patient Satisfaction Score]]&gt;=7)</f>
        <v>0</v>
      </c>
      <c r="T7958" t="str">
        <f>IF(LEFT(Table1[[#This Row],[Patient Gender]],1)="F","Female","Male")</f>
        <v>Male</v>
      </c>
    </row>
    <row r="7959" spans="1:20" x14ac:dyDescent="0.3">
      <c r="A7959" t="s">
        <v>8063</v>
      </c>
      <c r="B7959" s="1">
        <v>45286.693055555559</v>
      </c>
      <c r="C7959" t="s">
        <v>9</v>
      </c>
      <c r="D7959">
        <v>30</v>
      </c>
      <c r="E7959" t="s">
        <v>22</v>
      </c>
      <c r="F7959" t="s">
        <v>11</v>
      </c>
      <c r="G7959" t="b">
        <v>1</v>
      </c>
      <c r="I7959">
        <v>19</v>
      </c>
      <c r="J7959" t="b">
        <v>1</v>
      </c>
      <c r="K7959">
        <f>YEAR(Table1[[#This Row],[Patient Admission Date]])</f>
        <v>2023</v>
      </c>
      <c r="L7959" t="str">
        <f>TEXT(Table1[[#This Row],[Patient Admission Date]],"mmm")</f>
        <v>Dec</v>
      </c>
      <c r="M7959" t="str">
        <f>TEXT(Table1[[#This Row],[Patient Admission Date]],"ddd")</f>
        <v>Tue</v>
      </c>
      <c r="N7959" t="str">
        <f>TEXT(INT(HOUR(Table1[[#This Row],[Patient Admission Date]])/3)*3,"00")&amp;"-"&amp;TEXT(INT(HOUR(Table1[[#This Row],[Patient Admission Date]])/3)*3+3,"00")</f>
        <v>15-18</v>
      </c>
      <c r="O7959" t="str" cm="1">
        <f t="array" ref="O7959">_xlfn.IFS(Table1[[#This Row],[Patient Age]]&lt;=14,"0-14",Table1[[#This Row],[Patient Age]]&lt;=29,"15-29",Table1[[#This Row],[Patient Age]]&lt;=44,"30-44",Table1[[#This Row],[Patient Age]]&lt;=59,"45-59",Table1[[#This Row],[Patient Age]]&lt;=74,"60-74",TRUE,"75+")</f>
        <v>30-44</v>
      </c>
      <c r="P7959" t="str" cm="1">
        <f t="array" ref="P7959">_xlfn.IFS(Table1[[#This Row],[Patient Waittime]]&lt;=15,"0-15",Table1[[#This Row],[Patient Waittime]]&lt;=30,"16-30",Table1[[#This Row],[Patient Waittime]]&lt;=45,"31-45",Table1[[#This Row],[Patient Waittime]]&lt;=60,"46-60",TRUE,"60+")</f>
        <v>16-30</v>
      </c>
      <c r="Q7959">
        <f>--(Table1[[#This Row],[Patient Waittime]]&lt;=30)</f>
        <v>1</v>
      </c>
      <c r="R7959">
        <f>--Table1[[#This Row],[Patient Admission Flag]]</f>
        <v>1</v>
      </c>
      <c r="S7959">
        <f>--AND(Table1[[#This Row],[WithinTarget]]=1,Table1[[#This Row],[Patient Satisfaction Score]]&gt;=7)</f>
        <v>0</v>
      </c>
      <c r="T7959" t="str">
        <f>IF(LEFT(Table1[[#This Row],[Patient Gender]],1)="F","Female","Male")</f>
        <v>Male</v>
      </c>
    </row>
    <row r="7960" spans="1:20" x14ac:dyDescent="0.3">
      <c r="A7960" t="s">
        <v>8064</v>
      </c>
      <c r="B7960" s="1">
        <v>45495.62777777778</v>
      </c>
      <c r="C7960" t="s">
        <v>9</v>
      </c>
      <c r="D7960">
        <v>49</v>
      </c>
      <c r="E7960" t="s">
        <v>22</v>
      </c>
      <c r="F7960" t="s">
        <v>11</v>
      </c>
      <c r="G7960" t="b">
        <v>1</v>
      </c>
      <c r="I7960">
        <v>29</v>
      </c>
      <c r="J7960" t="b">
        <v>1</v>
      </c>
      <c r="K7960">
        <f>YEAR(Table1[[#This Row],[Patient Admission Date]])</f>
        <v>2024</v>
      </c>
      <c r="L7960" t="str">
        <f>TEXT(Table1[[#This Row],[Patient Admission Date]],"mmm")</f>
        <v>Jul</v>
      </c>
      <c r="M7960" t="str">
        <f>TEXT(Table1[[#This Row],[Patient Admission Date]],"ddd")</f>
        <v>Mon</v>
      </c>
      <c r="N7960" t="str">
        <f>TEXT(INT(HOUR(Table1[[#This Row],[Patient Admission Date]])/3)*3,"00")&amp;"-"&amp;TEXT(INT(HOUR(Table1[[#This Row],[Patient Admission Date]])/3)*3+3,"00")</f>
        <v>15-18</v>
      </c>
      <c r="O7960" t="str" cm="1">
        <f t="array" ref="O7960">_xlfn.IFS(Table1[[#This Row],[Patient Age]]&lt;=14,"0-14",Table1[[#This Row],[Patient Age]]&lt;=29,"15-29",Table1[[#This Row],[Patient Age]]&lt;=44,"30-44",Table1[[#This Row],[Patient Age]]&lt;=59,"45-59",Table1[[#This Row],[Patient Age]]&lt;=74,"60-74",TRUE,"75+")</f>
        <v>45-59</v>
      </c>
      <c r="P7960" t="str" cm="1">
        <f t="array" ref="P7960">_xlfn.IFS(Table1[[#This Row],[Patient Waittime]]&lt;=15,"0-15",Table1[[#This Row],[Patient Waittime]]&lt;=30,"16-30",Table1[[#This Row],[Patient Waittime]]&lt;=45,"31-45",Table1[[#This Row],[Patient Waittime]]&lt;=60,"46-60",TRUE,"60+")</f>
        <v>16-30</v>
      </c>
      <c r="Q7960">
        <f>--(Table1[[#This Row],[Patient Waittime]]&lt;=30)</f>
        <v>1</v>
      </c>
      <c r="R7960">
        <f>--Table1[[#This Row],[Patient Admission Flag]]</f>
        <v>1</v>
      </c>
      <c r="S7960">
        <f>--AND(Table1[[#This Row],[WithinTarget]]=1,Table1[[#This Row],[Patient Satisfaction Score]]&gt;=7)</f>
        <v>0</v>
      </c>
      <c r="T7960" t="str">
        <f>IF(LEFT(Table1[[#This Row],[Patient Gender]],1)="F","Female","Male")</f>
        <v>Male</v>
      </c>
    </row>
    <row r="7961" spans="1:20" x14ac:dyDescent="0.3">
      <c r="A7961" t="s">
        <v>8065</v>
      </c>
      <c r="B7961" s="1">
        <v>45153.907638888886</v>
      </c>
      <c r="C7961" t="s">
        <v>9</v>
      </c>
      <c r="D7961">
        <v>54</v>
      </c>
      <c r="E7961" t="s">
        <v>22</v>
      </c>
      <c r="F7961" t="s">
        <v>11</v>
      </c>
      <c r="G7961" t="b">
        <v>1</v>
      </c>
      <c r="I7961">
        <v>35</v>
      </c>
      <c r="J7961" t="b">
        <v>1</v>
      </c>
      <c r="K7961">
        <f>YEAR(Table1[[#This Row],[Patient Admission Date]])</f>
        <v>2023</v>
      </c>
      <c r="L7961" t="str">
        <f>TEXT(Table1[[#This Row],[Patient Admission Date]],"mmm")</f>
        <v>Aug</v>
      </c>
      <c r="M7961" t="str">
        <f>TEXT(Table1[[#This Row],[Patient Admission Date]],"ddd")</f>
        <v>Tue</v>
      </c>
      <c r="N7961" t="str">
        <f>TEXT(INT(HOUR(Table1[[#This Row],[Patient Admission Date]])/3)*3,"00")&amp;"-"&amp;TEXT(INT(HOUR(Table1[[#This Row],[Patient Admission Date]])/3)*3+3,"00")</f>
        <v>21-24</v>
      </c>
      <c r="O7961" t="str" cm="1">
        <f t="array" ref="O7961">_xlfn.IFS(Table1[[#This Row],[Patient Age]]&lt;=14,"0-14",Table1[[#This Row],[Patient Age]]&lt;=29,"15-29",Table1[[#This Row],[Patient Age]]&lt;=44,"30-44",Table1[[#This Row],[Patient Age]]&lt;=59,"45-59",Table1[[#This Row],[Patient Age]]&lt;=74,"60-74",TRUE,"75+")</f>
        <v>45-59</v>
      </c>
      <c r="P7961" t="str" cm="1">
        <f t="array" ref="P7961">_xlfn.IFS(Table1[[#This Row],[Patient Waittime]]&lt;=15,"0-15",Table1[[#This Row],[Patient Waittime]]&lt;=30,"16-30",Table1[[#This Row],[Patient Waittime]]&lt;=45,"31-45",Table1[[#This Row],[Patient Waittime]]&lt;=60,"46-60",TRUE,"60+")</f>
        <v>31-45</v>
      </c>
      <c r="Q7961">
        <f>--(Table1[[#This Row],[Patient Waittime]]&lt;=30)</f>
        <v>0</v>
      </c>
      <c r="R7961">
        <f>--Table1[[#This Row],[Patient Admission Flag]]</f>
        <v>1</v>
      </c>
      <c r="S7961">
        <f>--AND(Table1[[#This Row],[WithinTarget]]=1,Table1[[#This Row],[Patient Satisfaction Score]]&gt;=7)</f>
        <v>0</v>
      </c>
      <c r="T7961" t="str">
        <f>IF(LEFT(Table1[[#This Row],[Patient Gender]],1)="F","Female","Male")</f>
        <v>Male</v>
      </c>
    </row>
    <row r="7962" spans="1:20" x14ac:dyDescent="0.3">
      <c r="A7962" t="s">
        <v>8066</v>
      </c>
      <c r="B7962" s="1">
        <v>45354.081250000003</v>
      </c>
      <c r="C7962" t="s">
        <v>9</v>
      </c>
      <c r="D7962">
        <v>25</v>
      </c>
      <c r="E7962" t="s">
        <v>22</v>
      </c>
      <c r="F7962" t="s">
        <v>11</v>
      </c>
      <c r="G7962" t="b">
        <v>1</v>
      </c>
      <c r="I7962">
        <v>37</v>
      </c>
      <c r="J7962" t="b">
        <v>1</v>
      </c>
      <c r="K7962">
        <f>YEAR(Table1[[#This Row],[Patient Admission Date]])</f>
        <v>2024</v>
      </c>
      <c r="L7962" t="str">
        <f>TEXT(Table1[[#This Row],[Patient Admission Date]],"mmm")</f>
        <v>Mar</v>
      </c>
      <c r="M7962" t="str">
        <f>TEXT(Table1[[#This Row],[Patient Admission Date]],"ddd")</f>
        <v>Sun</v>
      </c>
      <c r="N7962" t="str">
        <f>TEXT(INT(HOUR(Table1[[#This Row],[Patient Admission Date]])/3)*3,"00")&amp;"-"&amp;TEXT(INT(HOUR(Table1[[#This Row],[Patient Admission Date]])/3)*3+3,"00")</f>
        <v>00-03</v>
      </c>
      <c r="O7962" t="str" cm="1">
        <f t="array" ref="O7962">_xlfn.IFS(Table1[[#This Row],[Patient Age]]&lt;=14,"0-14",Table1[[#This Row],[Patient Age]]&lt;=29,"15-29",Table1[[#This Row],[Patient Age]]&lt;=44,"30-44",Table1[[#This Row],[Patient Age]]&lt;=59,"45-59",Table1[[#This Row],[Patient Age]]&lt;=74,"60-74",TRUE,"75+")</f>
        <v>15-29</v>
      </c>
      <c r="P7962" t="str" cm="1">
        <f t="array" ref="P7962">_xlfn.IFS(Table1[[#This Row],[Patient Waittime]]&lt;=15,"0-15",Table1[[#This Row],[Patient Waittime]]&lt;=30,"16-30",Table1[[#This Row],[Patient Waittime]]&lt;=45,"31-45",Table1[[#This Row],[Patient Waittime]]&lt;=60,"46-60",TRUE,"60+")</f>
        <v>31-45</v>
      </c>
      <c r="Q7962">
        <f>--(Table1[[#This Row],[Patient Waittime]]&lt;=30)</f>
        <v>0</v>
      </c>
      <c r="R7962">
        <f>--Table1[[#This Row],[Patient Admission Flag]]</f>
        <v>1</v>
      </c>
      <c r="S7962">
        <f>--AND(Table1[[#This Row],[WithinTarget]]=1,Table1[[#This Row],[Patient Satisfaction Score]]&gt;=7)</f>
        <v>0</v>
      </c>
      <c r="T7962" t="str">
        <f>IF(LEFT(Table1[[#This Row],[Patient Gender]],1)="F","Female","Male")</f>
        <v>Male</v>
      </c>
    </row>
    <row r="7963" spans="1:20" x14ac:dyDescent="0.3">
      <c r="A7963" t="s">
        <v>8067</v>
      </c>
      <c r="B7963" s="1">
        <v>45131.597222222219</v>
      </c>
      <c r="C7963" t="s">
        <v>9</v>
      </c>
      <c r="D7963">
        <v>41</v>
      </c>
      <c r="E7963" t="s">
        <v>22</v>
      </c>
      <c r="F7963" t="s">
        <v>11</v>
      </c>
      <c r="G7963" t="b">
        <v>1</v>
      </c>
      <c r="I7963">
        <v>37</v>
      </c>
      <c r="J7963" t="b">
        <v>1</v>
      </c>
      <c r="K7963">
        <f>YEAR(Table1[[#This Row],[Patient Admission Date]])</f>
        <v>2023</v>
      </c>
      <c r="L7963" t="str">
        <f>TEXT(Table1[[#This Row],[Patient Admission Date]],"mmm")</f>
        <v>Jul</v>
      </c>
      <c r="M7963" t="str">
        <f>TEXT(Table1[[#This Row],[Patient Admission Date]],"ddd")</f>
        <v>Mon</v>
      </c>
      <c r="N7963" t="str">
        <f>TEXT(INT(HOUR(Table1[[#This Row],[Patient Admission Date]])/3)*3,"00")&amp;"-"&amp;TEXT(INT(HOUR(Table1[[#This Row],[Patient Admission Date]])/3)*3+3,"00")</f>
        <v>12-15</v>
      </c>
      <c r="O7963" t="str" cm="1">
        <f t="array" ref="O7963">_xlfn.IFS(Table1[[#This Row],[Patient Age]]&lt;=14,"0-14",Table1[[#This Row],[Patient Age]]&lt;=29,"15-29",Table1[[#This Row],[Patient Age]]&lt;=44,"30-44",Table1[[#This Row],[Patient Age]]&lt;=59,"45-59",Table1[[#This Row],[Patient Age]]&lt;=74,"60-74",TRUE,"75+")</f>
        <v>30-44</v>
      </c>
      <c r="P7963" t="str" cm="1">
        <f t="array" ref="P7963">_xlfn.IFS(Table1[[#This Row],[Patient Waittime]]&lt;=15,"0-15",Table1[[#This Row],[Patient Waittime]]&lt;=30,"16-30",Table1[[#This Row],[Patient Waittime]]&lt;=45,"31-45",Table1[[#This Row],[Patient Waittime]]&lt;=60,"46-60",TRUE,"60+")</f>
        <v>31-45</v>
      </c>
      <c r="Q7963">
        <f>--(Table1[[#This Row],[Patient Waittime]]&lt;=30)</f>
        <v>0</v>
      </c>
      <c r="R7963">
        <f>--Table1[[#This Row],[Patient Admission Flag]]</f>
        <v>1</v>
      </c>
      <c r="S7963">
        <f>--AND(Table1[[#This Row],[WithinTarget]]=1,Table1[[#This Row],[Patient Satisfaction Score]]&gt;=7)</f>
        <v>0</v>
      </c>
      <c r="T7963" t="str">
        <f>IF(LEFT(Table1[[#This Row],[Patient Gender]],1)="F","Female","Male")</f>
        <v>Male</v>
      </c>
    </row>
    <row r="7964" spans="1:20" x14ac:dyDescent="0.3">
      <c r="A7964" t="s">
        <v>8068</v>
      </c>
      <c r="B7964" s="1">
        <v>45416.922222222223</v>
      </c>
      <c r="C7964" t="s">
        <v>9</v>
      </c>
      <c r="D7964">
        <v>18</v>
      </c>
      <c r="E7964" t="s">
        <v>22</v>
      </c>
      <c r="F7964" t="s">
        <v>11</v>
      </c>
      <c r="G7964" t="b">
        <v>1</v>
      </c>
      <c r="I7964">
        <v>10</v>
      </c>
      <c r="J7964" t="b">
        <v>1</v>
      </c>
      <c r="K7964">
        <f>YEAR(Table1[[#This Row],[Patient Admission Date]])</f>
        <v>2024</v>
      </c>
      <c r="L7964" t="str">
        <f>TEXT(Table1[[#This Row],[Patient Admission Date]],"mmm")</f>
        <v>May</v>
      </c>
      <c r="M7964" t="str">
        <f>TEXT(Table1[[#This Row],[Patient Admission Date]],"ddd")</f>
        <v>Sat</v>
      </c>
      <c r="N7964" t="str">
        <f>TEXT(INT(HOUR(Table1[[#This Row],[Patient Admission Date]])/3)*3,"00")&amp;"-"&amp;TEXT(INT(HOUR(Table1[[#This Row],[Patient Admission Date]])/3)*3+3,"00")</f>
        <v>21-24</v>
      </c>
      <c r="O7964" t="str" cm="1">
        <f t="array" ref="O7964">_xlfn.IFS(Table1[[#This Row],[Patient Age]]&lt;=14,"0-14",Table1[[#This Row],[Patient Age]]&lt;=29,"15-29",Table1[[#This Row],[Patient Age]]&lt;=44,"30-44",Table1[[#This Row],[Patient Age]]&lt;=59,"45-59",Table1[[#This Row],[Patient Age]]&lt;=74,"60-74",TRUE,"75+")</f>
        <v>15-29</v>
      </c>
      <c r="P7964" t="str" cm="1">
        <f t="array" ref="P7964">_xlfn.IFS(Table1[[#This Row],[Patient Waittime]]&lt;=15,"0-15",Table1[[#This Row],[Patient Waittime]]&lt;=30,"16-30",Table1[[#This Row],[Patient Waittime]]&lt;=45,"31-45",Table1[[#This Row],[Patient Waittime]]&lt;=60,"46-60",TRUE,"60+")</f>
        <v>0-15</v>
      </c>
      <c r="Q7964">
        <f>--(Table1[[#This Row],[Patient Waittime]]&lt;=30)</f>
        <v>1</v>
      </c>
      <c r="R7964">
        <f>--Table1[[#This Row],[Patient Admission Flag]]</f>
        <v>1</v>
      </c>
      <c r="S7964">
        <f>--AND(Table1[[#This Row],[WithinTarget]]=1,Table1[[#This Row],[Patient Satisfaction Score]]&gt;=7)</f>
        <v>0</v>
      </c>
      <c r="T7964" t="str">
        <f>IF(LEFT(Table1[[#This Row],[Patient Gender]],1)="F","Female","Male")</f>
        <v>Male</v>
      </c>
    </row>
    <row r="7965" spans="1:20" x14ac:dyDescent="0.3">
      <c r="A7965" t="s">
        <v>8069</v>
      </c>
      <c r="B7965" s="1">
        <v>45386.435416666667</v>
      </c>
      <c r="C7965" t="s">
        <v>9</v>
      </c>
      <c r="D7965">
        <v>9</v>
      </c>
      <c r="E7965" t="s">
        <v>22</v>
      </c>
      <c r="F7965" t="s">
        <v>11</v>
      </c>
      <c r="G7965" t="b">
        <v>1</v>
      </c>
      <c r="I7965">
        <v>25</v>
      </c>
      <c r="J7965" t="b">
        <v>1</v>
      </c>
      <c r="K7965">
        <f>YEAR(Table1[[#This Row],[Patient Admission Date]])</f>
        <v>2024</v>
      </c>
      <c r="L7965" t="str">
        <f>TEXT(Table1[[#This Row],[Patient Admission Date]],"mmm")</f>
        <v>Apr</v>
      </c>
      <c r="M7965" t="str">
        <f>TEXT(Table1[[#This Row],[Patient Admission Date]],"ddd")</f>
        <v>Thu</v>
      </c>
      <c r="N7965" t="str">
        <f>TEXT(INT(HOUR(Table1[[#This Row],[Patient Admission Date]])/3)*3,"00")&amp;"-"&amp;TEXT(INT(HOUR(Table1[[#This Row],[Patient Admission Date]])/3)*3+3,"00")</f>
        <v>09-12</v>
      </c>
      <c r="O7965" t="str" cm="1">
        <f t="array" ref="O7965">_xlfn.IFS(Table1[[#This Row],[Patient Age]]&lt;=14,"0-14",Table1[[#This Row],[Patient Age]]&lt;=29,"15-29",Table1[[#This Row],[Patient Age]]&lt;=44,"30-44",Table1[[#This Row],[Patient Age]]&lt;=59,"45-59",Table1[[#This Row],[Patient Age]]&lt;=74,"60-74",TRUE,"75+")</f>
        <v>0-14</v>
      </c>
      <c r="P7965" t="str" cm="1">
        <f t="array" ref="P7965">_xlfn.IFS(Table1[[#This Row],[Patient Waittime]]&lt;=15,"0-15",Table1[[#This Row],[Patient Waittime]]&lt;=30,"16-30",Table1[[#This Row],[Patient Waittime]]&lt;=45,"31-45",Table1[[#This Row],[Patient Waittime]]&lt;=60,"46-60",TRUE,"60+")</f>
        <v>16-30</v>
      </c>
      <c r="Q7965">
        <f>--(Table1[[#This Row],[Patient Waittime]]&lt;=30)</f>
        <v>1</v>
      </c>
      <c r="R7965">
        <f>--Table1[[#This Row],[Patient Admission Flag]]</f>
        <v>1</v>
      </c>
      <c r="S7965">
        <f>--AND(Table1[[#This Row],[WithinTarget]]=1,Table1[[#This Row],[Patient Satisfaction Score]]&gt;=7)</f>
        <v>0</v>
      </c>
      <c r="T7965" t="str">
        <f>IF(LEFT(Table1[[#This Row],[Patient Gender]],1)="F","Female","Male")</f>
        <v>Male</v>
      </c>
    </row>
    <row r="7966" spans="1:20" x14ac:dyDescent="0.3">
      <c r="A7966" t="s">
        <v>8070</v>
      </c>
      <c r="B7966" s="1">
        <v>45159.453472222223</v>
      </c>
      <c r="C7966" t="s">
        <v>9</v>
      </c>
      <c r="D7966">
        <v>18</v>
      </c>
      <c r="E7966" t="s">
        <v>22</v>
      </c>
      <c r="F7966" t="s">
        <v>11</v>
      </c>
      <c r="G7966" t="b">
        <v>1</v>
      </c>
      <c r="I7966">
        <v>37</v>
      </c>
      <c r="J7966" t="b">
        <v>1</v>
      </c>
      <c r="K7966">
        <f>YEAR(Table1[[#This Row],[Patient Admission Date]])</f>
        <v>2023</v>
      </c>
      <c r="L7966" t="str">
        <f>TEXT(Table1[[#This Row],[Patient Admission Date]],"mmm")</f>
        <v>Aug</v>
      </c>
      <c r="M7966" t="str">
        <f>TEXT(Table1[[#This Row],[Patient Admission Date]],"ddd")</f>
        <v>Mon</v>
      </c>
      <c r="N7966" t="str">
        <f>TEXT(INT(HOUR(Table1[[#This Row],[Patient Admission Date]])/3)*3,"00")&amp;"-"&amp;TEXT(INT(HOUR(Table1[[#This Row],[Patient Admission Date]])/3)*3+3,"00")</f>
        <v>09-12</v>
      </c>
      <c r="O7966" t="str" cm="1">
        <f t="array" ref="O7966">_xlfn.IFS(Table1[[#This Row],[Patient Age]]&lt;=14,"0-14",Table1[[#This Row],[Patient Age]]&lt;=29,"15-29",Table1[[#This Row],[Patient Age]]&lt;=44,"30-44",Table1[[#This Row],[Patient Age]]&lt;=59,"45-59",Table1[[#This Row],[Patient Age]]&lt;=74,"60-74",TRUE,"75+")</f>
        <v>15-29</v>
      </c>
      <c r="P7966" t="str" cm="1">
        <f t="array" ref="P7966">_xlfn.IFS(Table1[[#This Row],[Patient Waittime]]&lt;=15,"0-15",Table1[[#This Row],[Patient Waittime]]&lt;=30,"16-30",Table1[[#This Row],[Patient Waittime]]&lt;=45,"31-45",Table1[[#This Row],[Patient Waittime]]&lt;=60,"46-60",TRUE,"60+")</f>
        <v>31-45</v>
      </c>
      <c r="Q7966">
        <f>--(Table1[[#This Row],[Patient Waittime]]&lt;=30)</f>
        <v>0</v>
      </c>
      <c r="R7966">
        <f>--Table1[[#This Row],[Patient Admission Flag]]</f>
        <v>1</v>
      </c>
      <c r="S7966">
        <f>--AND(Table1[[#This Row],[WithinTarget]]=1,Table1[[#This Row],[Patient Satisfaction Score]]&gt;=7)</f>
        <v>0</v>
      </c>
      <c r="T7966" t="str">
        <f>IF(LEFT(Table1[[#This Row],[Patient Gender]],1)="F","Female","Male")</f>
        <v>Male</v>
      </c>
    </row>
    <row r="7967" spans="1:20" x14ac:dyDescent="0.3">
      <c r="A7967" t="s">
        <v>8071</v>
      </c>
      <c r="B7967" s="1">
        <v>45290.792361111111</v>
      </c>
      <c r="C7967" t="s">
        <v>9</v>
      </c>
      <c r="D7967">
        <v>58</v>
      </c>
      <c r="E7967" t="s">
        <v>22</v>
      </c>
      <c r="F7967" t="s">
        <v>11</v>
      </c>
      <c r="G7967" t="b">
        <v>1</v>
      </c>
      <c r="I7967">
        <v>40</v>
      </c>
      <c r="J7967" t="b">
        <v>1</v>
      </c>
      <c r="K7967">
        <f>YEAR(Table1[[#This Row],[Patient Admission Date]])</f>
        <v>2023</v>
      </c>
      <c r="L7967" t="str">
        <f>TEXT(Table1[[#This Row],[Patient Admission Date]],"mmm")</f>
        <v>Dec</v>
      </c>
      <c r="M7967" t="str">
        <f>TEXT(Table1[[#This Row],[Patient Admission Date]],"ddd")</f>
        <v>Sat</v>
      </c>
      <c r="N7967" t="str">
        <f>TEXT(INT(HOUR(Table1[[#This Row],[Patient Admission Date]])/3)*3,"00")&amp;"-"&amp;TEXT(INT(HOUR(Table1[[#This Row],[Patient Admission Date]])/3)*3+3,"00")</f>
        <v>18-21</v>
      </c>
      <c r="O7967" t="str" cm="1">
        <f t="array" ref="O7967">_xlfn.IFS(Table1[[#This Row],[Patient Age]]&lt;=14,"0-14",Table1[[#This Row],[Patient Age]]&lt;=29,"15-29",Table1[[#This Row],[Patient Age]]&lt;=44,"30-44",Table1[[#This Row],[Patient Age]]&lt;=59,"45-59",Table1[[#This Row],[Patient Age]]&lt;=74,"60-74",TRUE,"75+")</f>
        <v>45-59</v>
      </c>
      <c r="P7967" t="str" cm="1">
        <f t="array" ref="P7967">_xlfn.IFS(Table1[[#This Row],[Patient Waittime]]&lt;=15,"0-15",Table1[[#This Row],[Patient Waittime]]&lt;=30,"16-30",Table1[[#This Row],[Patient Waittime]]&lt;=45,"31-45",Table1[[#This Row],[Patient Waittime]]&lt;=60,"46-60",TRUE,"60+")</f>
        <v>31-45</v>
      </c>
      <c r="Q7967">
        <f>--(Table1[[#This Row],[Patient Waittime]]&lt;=30)</f>
        <v>0</v>
      </c>
      <c r="R7967">
        <f>--Table1[[#This Row],[Patient Admission Flag]]</f>
        <v>1</v>
      </c>
      <c r="S7967">
        <f>--AND(Table1[[#This Row],[WithinTarget]]=1,Table1[[#This Row],[Patient Satisfaction Score]]&gt;=7)</f>
        <v>0</v>
      </c>
      <c r="T7967" t="str">
        <f>IF(LEFT(Table1[[#This Row],[Patient Gender]],1)="F","Female","Male")</f>
        <v>Male</v>
      </c>
    </row>
    <row r="7968" spans="1:20" x14ac:dyDescent="0.3">
      <c r="A7968" t="s">
        <v>8072</v>
      </c>
      <c r="B7968" s="1">
        <v>45122.898611111108</v>
      </c>
      <c r="C7968" t="s">
        <v>9</v>
      </c>
      <c r="D7968">
        <v>18</v>
      </c>
      <c r="E7968" t="s">
        <v>22</v>
      </c>
      <c r="F7968" t="s">
        <v>11</v>
      </c>
      <c r="G7968" t="b">
        <v>1</v>
      </c>
      <c r="I7968">
        <v>49</v>
      </c>
      <c r="J7968" t="b">
        <v>1</v>
      </c>
      <c r="K7968">
        <f>YEAR(Table1[[#This Row],[Patient Admission Date]])</f>
        <v>2023</v>
      </c>
      <c r="L7968" t="str">
        <f>TEXT(Table1[[#This Row],[Patient Admission Date]],"mmm")</f>
        <v>Jul</v>
      </c>
      <c r="M7968" t="str">
        <f>TEXT(Table1[[#This Row],[Patient Admission Date]],"ddd")</f>
        <v>Sat</v>
      </c>
      <c r="N7968" t="str">
        <f>TEXT(INT(HOUR(Table1[[#This Row],[Patient Admission Date]])/3)*3,"00")&amp;"-"&amp;TEXT(INT(HOUR(Table1[[#This Row],[Patient Admission Date]])/3)*3+3,"00")</f>
        <v>21-24</v>
      </c>
      <c r="O7968" t="str" cm="1">
        <f t="array" ref="O7968">_xlfn.IFS(Table1[[#This Row],[Patient Age]]&lt;=14,"0-14",Table1[[#This Row],[Patient Age]]&lt;=29,"15-29",Table1[[#This Row],[Patient Age]]&lt;=44,"30-44",Table1[[#This Row],[Patient Age]]&lt;=59,"45-59",Table1[[#This Row],[Patient Age]]&lt;=74,"60-74",TRUE,"75+")</f>
        <v>15-29</v>
      </c>
      <c r="P7968" t="str" cm="1">
        <f t="array" ref="P7968">_xlfn.IFS(Table1[[#This Row],[Patient Waittime]]&lt;=15,"0-15",Table1[[#This Row],[Patient Waittime]]&lt;=30,"16-30",Table1[[#This Row],[Patient Waittime]]&lt;=45,"31-45",Table1[[#This Row],[Patient Waittime]]&lt;=60,"46-60",TRUE,"60+")</f>
        <v>46-60</v>
      </c>
      <c r="Q7968">
        <f>--(Table1[[#This Row],[Patient Waittime]]&lt;=30)</f>
        <v>0</v>
      </c>
      <c r="R7968">
        <f>--Table1[[#This Row],[Patient Admission Flag]]</f>
        <v>1</v>
      </c>
      <c r="S7968">
        <f>--AND(Table1[[#This Row],[WithinTarget]]=1,Table1[[#This Row],[Patient Satisfaction Score]]&gt;=7)</f>
        <v>0</v>
      </c>
      <c r="T7968" t="str">
        <f>IF(LEFT(Table1[[#This Row],[Patient Gender]],1)="F","Female","Male")</f>
        <v>Male</v>
      </c>
    </row>
    <row r="7969" spans="1:20" x14ac:dyDescent="0.3">
      <c r="A7969" t="s">
        <v>8073</v>
      </c>
      <c r="B7969" s="1">
        <v>45454.744444444441</v>
      </c>
      <c r="C7969" t="s">
        <v>9</v>
      </c>
      <c r="D7969">
        <v>75</v>
      </c>
      <c r="E7969" t="s">
        <v>22</v>
      </c>
      <c r="F7969" t="s">
        <v>11</v>
      </c>
      <c r="G7969" t="b">
        <v>1</v>
      </c>
      <c r="I7969">
        <v>24</v>
      </c>
      <c r="J7969" t="b">
        <v>1</v>
      </c>
      <c r="K7969">
        <f>YEAR(Table1[[#This Row],[Patient Admission Date]])</f>
        <v>2024</v>
      </c>
      <c r="L7969" t="str">
        <f>TEXT(Table1[[#This Row],[Patient Admission Date]],"mmm")</f>
        <v>Jun</v>
      </c>
      <c r="M7969" t="str">
        <f>TEXT(Table1[[#This Row],[Patient Admission Date]],"ddd")</f>
        <v>Tue</v>
      </c>
      <c r="N7969" t="str">
        <f>TEXT(INT(HOUR(Table1[[#This Row],[Patient Admission Date]])/3)*3,"00")&amp;"-"&amp;TEXT(INT(HOUR(Table1[[#This Row],[Patient Admission Date]])/3)*3+3,"00")</f>
        <v>15-18</v>
      </c>
      <c r="O7969" t="str" cm="1">
        <f t="array" ref="O7969">_xlfn.IFS(Table1[[#This Row],[Patient Age]]&lt;=14,"0-14",Table1[[#This Row],[Patient Age]]&lt;=29,"15-29",Table1[[#This Row],[Patient Age]]&lt;=44,"30-44",Table1[[#This Row],[Patient Age]]&lt;=59,"45-59",Table1[[#This Row],[Patient Age]]&lt;=74,"60-74",TRUE,"75+")</f>
        <v>75+</v>
      </c>
      <c r="P7969" t="str" cm="1">
        <f t="array" ref="P7969">_xlfn.IFS(Table1[[#This Row],[Patient Waittime]]&lt;=15,"0-15",Table1[[#This Row],[Patient Waittime]]&lt;=30,"16-30",Table1[[#This Row],[Patient Waittime]]&lt;=45,"31-45",Table1[[#This Row],[Patient Waittime]]&lt;=60,"46-60",TRUE,"60+")</f>
        <v>16-30</v>
      </c>
      <c r="Q7969">
        <f>--(Table1[[#This Row],[Patient Waittime]]&lt;=30)</f>
        <v>1</v>
      </c>
      <c r="R7969">
        <f>--Table1[[#This Row],[Patient Admission Flag]]</f>
        <v>1</v>
      </c>
      <c r="S7969">
        <f>--AND(Table1[[#This Row],[WithinTarget]]=1,Table1[[#This Row],[Patient Satisfaction Score]]&gt;=7)</f>
        <v>0</v>
      </c>
      <c r="T7969" t="str">
        <f>IF(LEFT(Table1[[#This Row],[Patient Gender]],1)="F","Female","Male")</f>
        <v>Male</v>
      </c>
    </row>
    <row r="7970" spans="1:20" x14ac:dyDescent="0.3">
      <c r="A7970" t="s">
        <v>8074</v>
      </c>
      <c r="B7970" s="1">
        <v>45031.140277777777</v>
      </c>
      <c r="C7970" t="s">
        <v>9</v>
      </c>
      <c r="D7970">
        <v>7</v>
      </c>
      <c r="E7970" t="s">
        <v>22</v>
      </c>
      <c r="F7970" t="s">
        <v>11</v>
      </c>
      <c r="G7970" t="b">
        <v>1</v>
      </c>
      <c r="I7970">
        <v>56</v>
      </c>
      <c r="J7970" t="b">
        <v>1</v>
      </c>
      <c r="K7970">
        <f>YEAR(Table1[[#This Row],[Patient Admission Date]])</f>
        <v>2023</v>
      </c>
      <c r="L7970" t="str">
        <f>TEXT(Table1[[#This Row],[Patient Admission Date]],"mmm")</f>
        <v>Apr</v>
      </c>
      <c r="M7970" t="str">
        <f>TEXT(Table1[[#This Row],[Patient Admission Date]],"ddd")</f>
        <v>Sat</v>
      </c>
      <c r="N7970" t="str">
        <f>TEXT(INT(HOUR(Table1[[#This Row],[Patient Admission Date]])/3)*3,"00")&amp;"-"&amp;TEXT(INT(HOUR(Table1[[#This Row],[Patient Admission Date]])/3)*3+3,"00")</f>
        <v>03-06</v>
      </c>
      <c r="O7970" t="str" cm="1">
        <f t="array" ref="O7970">_xlfn.IFS(Table1[[#This Row],[Patient Age]]&lt;=14,"0-14",Table1[[#This Row],[Patient Age]]&lt;=29,"15-29",Table1[[#This Row],[Patient Age]]&lt;=44,"30-44",Table1[[#This Row],[Patient Age]]&lt;=59,"45-59",Table1[[#This Row],[Patient Age]]&lt;=74,"60-74",TRUE,"75+")</f>
        <v>0-14</v>
      </c>
      <c r="P7970" t="str" cm="1">
        <f t="array" ref="P7970">_xlfn.IFS(Table1[[#This Row],[Patient Waittime]]&lt;=15,"0-15",Table1[[#This Row],[Patient Waittime]]&lt;=30,"16-30",Table1[[#This Row],[Patient Waittime]]&lt;=45,"31-45",Table1[[#This Row],[Patient Waittime]]&lt;=60,"46-60",TRUE,"60+")</f>
        <v>46-60</v>
      </c>
      <c r="Q7970">
        <f>--(Table1[[#This Row],[Patient Waittime]]&lt;=30)</f>
        <v>0</v>
      </c>
      <c r="R7970">
        <f>--Table1[[#This Row],[Patient Admission Flag]]</f>
        <v>1</v>
      </c>
      <c r="S7970">
        <f>--AND(Table1[[#This Row],[WithinTarget]]=1,Table1[[#This Row],[Patient Satisfaction Score]]&gt;=7)</f>
        <v>0</v>
      </c>
      <c r="T7970" t="str">
        <f>IF(LEFT(Table1[[#This Row],[Patient Gender]],1)="F","Female","Male")</f>
        <v>Male</v>
      </c>
    </row>
    <row r="7971" spans="1:20" x14ac:dyDescent="0.3">
      <c r="A7971" t="s">
        <v>8075</v>
      </c>
      <c r="B7971" s="1">
        <v>45129.779861111114</v>
      </c>
      <c r="C7971" t="s">
        <v>9</v>
      </c>
      <c r="D7971">
        <v>74</v>
      </c>
      <c r="E7971" t="s">
        <v>22</v>
      </c>
      <c r="F7971" t="s">
        <v>11</v>
      </c>
      <c r="G7971" t="b">
        <v>1</v>
      </c>
      <c r="I7971">
        <v>16</v>
      </c>
      <c r="J7971" t="b">
        <v>1</v>
      </c>
      <c r="K7971">
        <f>YEAR(Table1[[#This Row],[Patient Admission Date]])</f>
        <v>2023</v>
      </c>
      <c r="L7971" t="str">
        <f>TEXT(Table1[[#This Row],[Patient Admission Date]],"mmm")</f>
        <v>Jul</v>
      </c>
      <c r="M7971" t="str">
        <f>TEXT(Table1[[#This Row],[Patient Admission Date]],"ddd")</f>
        <v>Sat</v>
      </c>
      <c r="N7971" t="str">
        <f>TEXT(INT(HOUR(Table1[[#This Row],[Patient Admission Date]])/3)*3,"00")&amp;"-"&amp;TEXT(INT(HOUR(Table1[[#This Row],[Patient Admission Date]])/3)*3+3,"00")</f>
        <v>18-21</v>
      </c>
      <c r="O7971" t="str" cm="1">
        <f t="array" ref="O7971">_xlfn.IFS(Table1[[#This Row],[Patient Age]]&lt;=14,"0-14",Table1[[#This Row],[Patient Age]]&lt;=29,"15-29",Table1[[#This Row],[Patient Age]]&lt;=44,"30-44",Table1[[#This Row],[Patient Age]]&lt;=59,"45-59",Table1[[#This Row],[Patient Age]]&lt;=74,"60-74",TRUE,"75+")</f>
        <v>60-74</v>
      </c>
      <c r="P7971" t="str" cm="1">
        <f t="array" ref="P7971">_xlfn.IFS(Table1[[#This Row],[Patient Waittime]]&lt;=15,"0-15",Table1[[#This Row],[Patient Waittime]]&lt;=30,"16-30",Table1[[#This Row],[Patient Waittime]]&lt;=45,"31-45",Table1[[#This Row],[Patient Waittime]]&lt;=60,"46-60",TRUE,"60+")</f>
        <v>16-30</v>
      </c>
      <c r="Q7971">
        <f>--(Table1[[#This Row],[Patient Waittime]]&lt;=30)</f>
        <v>1</v>
      </c>
      <c r="R7971">
        <f>--Table1[[#This Row],[Patient Admission Flag]]</f>
        <v>1</v>
      </c>
      <c r="S7971">
        <f>--AND(Table1[[#This Row],[WithinTarget]]=1,Table1[[#This Row],[Patient Satisfaction Score]]&gt;=7)</f>
        <v>0</v>
      </c>
      <c r="T7971" t="str">
        <f>IF(LEFT(Table1[[#This Row],[Patient Gender]],1)="F","Female","Male")</f>
        <v>Male</v>
      </c>
    </row>
    <row r="7972" spans="1:20" x14ac:dyDescent="0.3">
      <c r="A7972" t="s">
        <v>8076</v>
      </c>
      <c r="B7972" s="1">
        <v>45587.738888888889</v>
      </c>
      <c r="C7972" t="s">
        <v>9</v>
      </c>
      <c r="D7972">
        <v>34</v>
      </c>
      <c r="E7972" t="s">
        <v>22</v>
      </c>
      <c r="F7972" t="s">
        <v>11</v>
      </c>
      <c r="G7972" t="b">
        <v>1</v>
      </c>
      <c r="I7972">
        <v>18</v>
      </c>
      <c r="J7972" t="b">
        <v>1</v>
      </c>
      <c r="K7972">
        <f>YEAR(Table1[[#This Row],[Patient Admission Date]])</f>
        <v>2024</v>
      </c>
      <c r="L7972" t="str">
        <f>TEXT(Table1[[#This Row],[Patient Admission Date]],"mmm")</f>
        <v>Oct</v>
      </c>
      <c r="M7972" t="str">
        <f>TEXT(Table1[[#This Row],[Patient Admission Date]],"ddd")</f>
        <v>Tue</v>
      </c>
      <c r="N7972" t="str">
        <f>TEXT(INT(HOUR(Table1[[#This Row],[Patient Admission Date]])/3)*3,"00")&amp;"-"&amp;TEXT(INT(HOUR(Table1[[#This Row],[Patient Admission Date]])/3)*3+3,"00")</f>
        <v>15-18</v>
      </c>
      <c r="O7972" t="str" cm="1">
        <f t="array" ref="O7972">_xlfn.IFS(Table1[[#This Row],[Patient Age]]&lt;=14,"0-14",Table1[[#This Row],[Patient Age]]&lt;=29,"15-29",Table1[[#This Row],[Patient Age]]&lt;=44,"30-44",Table1[[#This Row],[Patient Age]]&lt;=59,"45-59",Table1[[#This Row],[Patient Age]]&lt;=74,"60-74",TRUE,"75+")</f>
        <v>30-44</v>
      </c>
      <c r="P7972" t="str" cm="1">
        <f t="array" ref="P7972">_xlfn.IFS(Table1[[#This Row],[Patient Waittime]]&lt;=15,"0-15",Table1[[#This Row],[Patient Waittime]]&lt;=30,"16-30",Table1[[#This Row],[Patient Waittime]]&lt;=45,"31-45",Table1[[#This Row],[Patient Waittime]]&lt;=60,"46-60",TRUE,"60+")</f>
        <v>16-30</v>
      </c>
      <c r="Q7972">
        <f>--(Table1[[#This Row],[Patient Waittime]]&lt;=30)</f>
        <v>1</v>
      </c>
      <c r="R7972">
        <f>--Table1[[#This Row],[Patient Admission Flag]]</f>
        <v>1</v>
      </c>
      <c r="S7972">
        <f>--AND(Table1[[#This Row],[WithinTarget]]=1,Table1[[#This Row],[Patient Satisfaction Score]]&gt;=7)</f>
        <v>0</v>
      </c>
      <c r="T7972" t="str">
        <f>IF(LEFT(Table1[[#This Row],[Patient Gender]],1)="F","Female","Male")</f>
        <v>Male</v>
      </c>
    </row>
    <row r="7973" spans="1:20" x14ac:dyDescent="0.3">
      <c r="A7973" t="s">
        <v>8077</v>
      </c>
      <c r="B7973" s="1">
        <v>45505.214583333334</v>
      </c>
      <c r="C7973" t="s">
        <v>9</v>
      </c>
      <c r="D7973">
        <v>67</v>
      </c>
      <c r="E7973" t="s">
        <v>22</v>
      </c>
      <c r="F7973" t="s">
        <v>11</v>
      </c>
      <c r="G7973" t="b">
        <v>1</v>
      </c>
      <c r="I7973">
        <v>24</v>
      </c>
      <c r="J7973" t="b">
        <v>1</v>
      </c>
      <c r="K7973">
        <f>YEAR(Table1[[#This Row],[Patient Admission Date]])</f>
        <v>2024</v>
      </c>
      <c r="L7973" t="str">
        <f>TEXT(Table1[[#This Row],[Patient Admission Date]],"mmm")</f>
        <v>Aug</v>
      </c>
      <c r="M7973" t="str">
        <f>TEXT(Table1[[#This Row],[Patient Admission Date]],"ddd")</f>
        <v>Thu</v>
      </c>
      <c r="N7973" t="str">
        <f>TEXT(INT(HOUR(Table1[[#This Row],[Patient Admission Date]])/3)*3,"00")&amp;"-"&amp;TEXT(INT(HOUR(Table1[[#This Row],[Patient Admission Date]])/3)*3+3,"00")</f>
        <v>03-06</v>
      </c>
      <c r="O7973" t="str" cm="1">
        <f t="array" ref="O7973">_xlfn.IFS(Table1[[#This Row],[Patient Age]]&lt;=14,"0-14",Table1[[#This Row],[Patient Age]]&lt;=29,"15-29",Table1[[#This Row],[Patient Age]]&lt;=44,"30-44",Table1[[#This Row],[Patient Age]]&lt;=59,"45-59",Table1[[#This Row],[Patient Age]]&lt;=74,"60-74",TRUE,"75+")</f>
        <v>60-74</v>
      </c>
      <c r="P7973" t="str" cm="1">
        <f t="array" ref="P7973">_xlfn.IFS(Table1[[#This Row],[Patient Waittime]]&lt;=15,"0-15",Table1[[#This Row],[Patient Waittime]]&lt;=30,"16-30",Table1[[#This Row],[Patient Waittime]]&lt;=45,"31-45",Table1[[#This Row],[Patient Waittime]]&lt;=60,"46-60",TRUE,"60+")</f>
        <v>16-30</v>
      </c>
      <c r="Q7973">
        <f>--(Table1[[#This Row],[Patient Waittime]]&lt;=30)</f>
        <v>1</v>
      </c>
      <c r="R7973">
        <f>--Table1[[#This Row],[Patient Admission Flag]]</f>
        <v>1</v>
      </c>
      <c r="S7973">
        <f>--AND(Table1[[#This Row],[WithinTarget]]=1,Table1[[#This Row],[Patient Satisfaction Score]]&gt;=7)</f>
        <v>0</v>
      </c>
      <c r="T7973" t="str">
        <f>IF(LEFT(Table1[[#This Row],[Patient Gender]],1)="F","Female","Male")</f>
        <v>Male</v>
      </c>
    </row>
    <row r="7974" spans="1:20" x14ac:dyDescent="0.3">
      <c r="A7974" t="s">
        <v>8078</v>
      </c>
      <c r="B7974" s="1">
        <v>45557.258333333331</v>
      </c>
      <c r="C7974" t="s">
        <v>9</v>
      </c>
      <c r="D7974">
        <v>10</v>
      </c>
      <c r="E7974" t="s">
        <v>22</v>
      </c>
      <c r="F7974" t="s">
        <v>11</v>
      </c>
      <c r="G7974" t="b">
        <v>1</v>
      </c>
      <c r="I7974">
        <v>27</v>
      </c>
      <c r="J7974" t="b">
        <v>1</v>
      </c>
      <c r="K7974">
        <f>YEAR(Table1[[#This Row],[Patient Admission Date]])</f>
        <v>2024</v>
      </c>
      <c r="L7974" t="str">
        <f>TEXT(Table1[[#This Row],[Patient Admission Date]],"mmm")</f>
        <v>Sep</v>
      </c>
      <c r="M7974" t="str">
        <f>TEXT(Table1[[#This Row],[Patient Admission Date]],"ddd")</f>
        <v>Sun</v>
      </c>
      <c r="N7974" t="str">
        <f>TEXT(INT(HOUR(Table1[[#This Row],[Patient Admission Date]])/3)*3,"00")&amp;"-"&amp;TEXT(INT(HOUR(Table1[[#This Row],[Patient Admission Date]])/3)*3+3,"00")</f>
        <v>06-09</v>
      </c>
      <c r="O7974" t="str" cm="1">
        <f t="array" ref="O7974">_xlfn.IFS(Table1[[#This Row],[Patient Age]]&lt;=14,"0-14",Table1[[#This Row],[Patient Age]]&lt;=29,"15-29",Table1[[#This Row],[Patient Age]]&lt;=44,"30-44",Table1[[#This Row],[Patient Age]]&lt;=59,"45-59",Table1[[#This Row],[Patient Age]]&lt;=74,"60-74",TRUE,"75+")</f>
        <v>0-14</v>
      </c>
      <c r="P7974" t="str" cm="1">
        <f t="array" ref="P7974">_xlfn.IFS(Table1[[#This Row],[Patient Waittime]]&lt;=15,"0-15",Table1[[#This Row],[Patient Waittime]]&lt;=30,"16-30",Table1[[#This Row],[Patient Waittime]]&lt;=45,"31-45",Table1[[#This Row],[Patient Waittime]]&lt;=60,"46-60",TRUE,"60+")</f>
        <v>16-30</v>
      </c>
      <c r="Q7974">
        <f>--(Table1[[#This Row],[Patient Waittime]]&lt;=30)</f>
        <v>1</v>
      </c>
      <c r="R7974">
        <f>--Table1[[#This Row],[Patient Admission Flag]]</f>
        <v>1</v>
      </c>
      <c r="S7974">
        <f>--AND(Table1[[#This Row],[WithinTarget]]=1,Table1[[#This Row],[Patient Satisfaction Score]]&gt;=7)</f>
        <v>0</v>
      </c>
      <c r="T7974" t="str">
        <f>IF(LEFT(Table1[[#This Row],[Patient Gender]],1)="F","Female","Male")</f>
        <v>Male</v>
      </c>
    </row>
    <row r="7975" spans="1:20" x14ac:dyDescent="0.3">
      <c r="A7975" t="s">
        <v>8079</v>
      </c>
      <c r="B7975" s="1">
        <v>45490.844444444447</v>
      </c>
      <c r="C7975" t="s">
        <v>9</v>
      </c>
      <c r="D7975">
        <v>48</v>
      </c>
      <c r="E7975" t="s">
        <v>22</v>
      </c>
      <c r="F7975" t="s">
        <v>11</v>
      </c>
      <c r="G7975" t="b">
        <v>1</v>
      </c>
      <c r="H7975">
        <v>0</v>
      </c>
      <c r="I7975">
        <v>28</v>
      </c>
      <c r="J7975" t="b">
        <v>1</v>
      </c>
      <c r="K7975">
        <f>YEAR(Table1[[#This Row],[Patient Admission Date]])</f>
        <v>2024</v>
      </c>
      <c r="L7975" t="str">
        <f>TEXT(Table1[[#This Row],[Patient Admission Date]],"mmm")</f>
        <v>Jul</v>
      </c>
      <c r="M7975" t="str">
        <f>TEXT(Table1[[#This Row],[Patient Admission Date]],"ddd")</f>
        <v>Wed</v>
      </c>
      <c r="N7975" t="str">
        <f>TEXT(INT(HOUR(Table1[[#This Row],[Patient Admission Date]])/3)*3,"00")&amp;"-"&amp;TEXT(INT(HOUR(Table1[[#This Row],[Patient Admission Date]])/3)*3+3,"00")</f>
        <v>18-21</v>
      </c>
      <c r="O7975" t="str" cm="1">
        <f t="array" ref="O7975">_xlfn.IFS(Table1[[#This Row],[Patient Age]]&lt;=14,"0-14",Table1[[#This Row],[Patient Age]]&lt;=29,"15-29",Table1[[#This Row],[Patient Age]]&lt;=44,"30-44",Table1[[#This Row],[Patient Age]]&lt;=59,"45-59",Table1[[#This Row],[Patient Age]]&lt;=74,"60-74",TRUE,"75+")</f>
        <v>45-59</v>
      </c>
      <c r="P7975" t="str" cm="1">
        <f t="array" ref="P7975">_xlfn.IFS(Table1[[#This Row],[Patient Waittime]]&lt;=15,"0-15",Table1[[#This Row],[Patient Waittime]]&lt;=30,"16-30",Table1[[#This Row],[Patient Waittime]]&lt;=45,"31-45",Table1[[#This Row],[Patient Waittime]]&lt;=60,"46-60",TRUE,"60+")</f>
        <v>16-30</v>
      </c>
      <c r="Q7975">
        <f>--(Table1[[#This Row],[Patient Waittime]]&lt;=30)</f>
        <v>1</v>
      </c>
      <c r="R7975">
        <f>--Table1[[#This Row],[Patient Admission Flag]]</f>
        <v>1</v>
      </c>
      <c r="S7975">
        <f>--AND(Table1[[#This Row],[WithinTarget]]=1,Table1[[#This Row],[Patient Satisfaction Score]]&gt;=7)</f>
        <v>0</v>
      </c>
      <c r="T7975" t="str">
        <f>IF(LEFT(Table1[[#This Row],[Patient Gender]],1)="F","Female","Male")</f>
        <v>Male</v>
      </c>
    </row>
    <row r="7976" spans="1:20" x14ac:dyDescent="0.3">
      <c r="A7976" t="s">
        <v>8080</v>
      </c>
      <c r="B7976" s="1">
        <v>45452.029861111114</v>
      </c>
      <c r="C7976" t="s">
        <v>9</v>
      </c>
      <c r="D7976">
        <v>13</v>
      </c>
      <c r="E7976" t="s">
        <v>22</v>
      </c>
      <c r="F7976" t="s">
        <v>11</v>
      </c>
      <c r="G7976" t="b">
        <v>1</v>
      </c>
      <c r="H7976">
        <v>0</v>
      </c>
      <c r="I7976">
        <v>38</v>
      </c>
      <c r="J7976" t="b">
        <v>1</v>
      </c>
      <c r="K7976">
        <f>YEAR(Table1[[#This Row],[Patient Admission Date]])</f>
        <v>2024</v>
      </c>
      <c r="L7976" t="str">
        <f>TEXT(Table1[[#This Row],[Patient Admission Date]],"mmm")</f>
        <v>Jun</v>
      </c>
      <c r="M7976" t="str">
        <f>TEXT(Table1[[#This Row],[Patient Admission Date]],"ddd")</f>
        <v>Sun</v>
      </c>
      <c r="N7976" t="str">
        <f>TEXT(INT(HOUR(Table1[[#This Row],[Patient Admission Date]])/3)*3,"00")&amp;"-"&amp;TEXT(INT(HOUR(Table1[[#This Row],[Patient Admission Date]])/3)*3+3,"00")</f>
        <v>00-03</v>
      </c>
      <c r="O7976" t="str" cm="1">
        <f t="array" ref="O7976">_xlfn.IFS(Table1[[#This Row],[Patient Age]]&lt;=14,"0-14",Table1[[#This Row],[Patient Age]]&lt;=29,"15-29",Table1[[#This Row],[Patient Age]]&lt;=44,"30-44",Table1[[#This Row],[Patient Age]]&lt;=59,"45-59",Table1[[#This Row],[Patient Age]]&lt;=74,"60-74",TRUE,"75+")</f>
        <v>0-14</v>
      </c>
      <c r="P7976" t="str" cm="1">
        <f t="array" ref="P7976">_xlfn.IFS(Table1[[#This Row],[Patient Waittime]]&lt;=15,"0-15",Table1[[#This Row],[Patient Waittime]]&lt;=30,"16-30",Table1[[#This Row],[Patient Waittime]]&lt;=45,"31-45",Table1[[#This Row],[Patient Waittime]]&lt;=60,"46-60",TRUE,"60+")</f>
        <v>31-45</v>
      </c>
      <c r="Q7976">
        <f>--(Table1[[#This Row],[Patient Waittime]]&lt;=30)</f>
        <v>0</v>
      </c>
      <c r="R7976">
        <f>--Table1[[#This Row],[Patient Admission Flag]]</f>
        <v>1</v>
      </c>
      <c r="S7976">
        <f>--AND(Table1[[#This Row],[WithinTarget]]=1,Table1[[#This Row],[Patient Satisfaction Score]]&gt;=7)</f>
        <v>0</v>
      </c>
      <c r="T7976" t="str">
        <f>IF(LEFT(Table1[[#This Row],[Patient Gender]],1)="F","Female","Male")</f>
        <v>Male</v>
      </c>
    </row>
    <row r="7977" spans="1:20" x14ac:dyDescent="0.3">
      <c r="A7977" t="s">
        <v>8081</v>
      </c>
      <c r="B7977" s="1">
        <v>45022.375</v>
      </c>
      <c r="C7977" t="s">
        <v>9</v>
      </c>
      <c r="D7977">
        <v>37</v>
      </c>
      <c r="E7977" t="s">
        <v>22</v>
      </c>
      <c r="F7977" t="s">
        <v>11</v>
      </c>
      <c r="G7977" t="b">
        <v>1</v>
      </c>
      <c r="H7977">
        <v>0</v>
      </c>
      <c r="I7977">
        <v>50</v>
      </c>
      <c r="J7977" t="b">
        <v>1</v>
      </c>
      <c r="K7977">
        <f>YEAR(Table1[[#This Row],[Patient Admission Date]])</f>
        <v>2023</v>
      </c>
      <c r="L7977" t="str">
        <f>TEXT(Table1[[#This Row],[Patient Admission Date]],"mmm")</f>
        <v>Apr</v>
      </c>
      <c r="M7977" t="str">
        <f>TEXT(Table1[[#This Row],[Patient Admission Date]],"ddd")</f>
        <v>Thu</v>
      </c>
      <c r="N7977" t="str">
        <f>TEXT(INT(HOUR(Table1[[#This Row],[Patient Admission Date]])/3)*3,"00")&amp;"-"&amp;TEXT(INT(HOUR(Table1[[#This Row],[Patient Admission Date]])/3)*3+3,"00")</f>
        <v>09-12</v>
      </c>
      <c r="O7977" t="str" cm="1">
        <f t="array" ref="O7977">_xlfn.IFS(Table1[[#This Row],[Patient Age]]&lt;=14,"0-14",Table1[[#This Row],[Patient Age]]&lt;=29,"15-29",Table1[[#This Row],[Patient Age]]&lt;=44,"30-44",Table1[[#This Row],[Patient Age]]&lt;=59,"45-59",Table1[[#This Row],[Patient Age]]&lt;=74,"60-74",TRUE,"75+")</f>
        <v>30-44</v>
      </c>
      <c r="P7977" t="str" cm="1">
        <f t="array" ref="P7977">_xlfn.IFS(Table1[[#This Row],[Patient Waittime]]&lt;=15,"0-15",Table1[[#This Row],[Patient Waittime]]&lt;=30,"16-30",Table1[[#This Row],[Patient Waittime]]&lt;=45,"31-45",Table1[[#This Row],[Patient Waittime]]&lt;=60,"46-60",TRUE,"60+")</f>
        <v>46-60</v>
      </c>
      <c r="Q7977">
        <f>--(Table1[[#This Row],[Patient Waittime]]&lt;=30)</f>
        <v>0</v>
      </c>
      <c r="R7977">
        <f>--Table1[[#This Row],[Patient Admission Flag]]</f>
        <v>1</v>
      </c>
      <c r="S7977">
        <f>--AND(Table1[[#This Row],[WithinTarget]]=1,Table1[[#This Row],[Patient Satisfaction Score]]&gt;=7)</f>
        <v>0</v>
      </c>
      <c r="T7977" t="str">
        <f>IF(LEFT(Table1[[#This Row],[Patient Gender]],1)="F","Female","Male")</f>
        <v>Male</v>
      </c>
    </row>
    <row r="7978" spans="1:20" x14ac:dyDescent="0.3">
      <c r="A7978" t="s">
        <v>8082</v>
      </c>
      <c r="B7978" s="1">
        <v>45172.588194444441</v>
      </c>
      <c r="C7978" t="s">
        <v>9</v>
      </c>
      <c r="D7978">
        <v>39</v>
      </c>
      <c r="E7978" t="s">
        <v>22</v>
      </c>
      <c r="F7978" t="s">
        <v>11</v>
      </c>
      <c r="G7978" t="b">
        <v>1</v>
      </c>
      <c r="H7978">
        <v>1</v>
      </c>
      <c r="I7978">
        <v>29</v>
      </c>
      <c r="J7978" t="b">
        <v>1</v>
      </c>
      <c r="K7978">
        <f>YEAR(Table1[[#This Row],[Patient Admission Date]])</f>
        <v>2023</v>
      </c>
      <c r="L7978" t="str">
        <f>TEXT(Table1[[#This Row],[Patient Admission Date]],"mmm")</f>
        <v>Sep</v>
      </c>
      <c r="M7978" t="str">
        <f>TEXT(Table1[[#This Row],[Patient Admission Date]],"ddd")</f>
        <v>Sun</v>
      </c>
      <c r="N7978" t="str">
        <f>TEXT(INT(HOUR(Table1[[#This Row],[Patient Admission Date]])/3)*3,"00")&amp;"-"&amp;TEXT(INT(HOUR(Table1[[#This Row],[Patient Admission Date]])/3)*3+3,"00")</f>
        <v>12-15</v>
      </c>
      <c r="O7978" t="str" cm="1">
        <f t="array" ref="O7978">_xlfn.IFS(Table1[[#This Row],[Patient Age]]&lt;=14,"0-14",Table1[[#This Row],[Patient Age]]&lt;=29,"15-29",Table1[[#This Row],[Patient Age]]&lt;=44,"30-44",Table1[[#This Row],[Patient Age]]&lt;=59,"45-59",Table1[[#This Row],[Patient Age]]&lt;=74,"60-74",TRUE,"75+")</f>
        <v>30-44</v>
      </c>
      <c r="P7978" t="str" cm="1">
        <f t="array" ref="P7978">_xlfn.IFS(Table1[[#This Row],[Patient Waittime]]&lt;=15,"0-15",Table1[[#This Row],[Patient Waittime]]&lt;=30,"16-30",Table1[[#This Row],[Patient Waittime]]&lt;=45,"31-45",Table1[[#This Row],[Patient Waittime]]&lt;=60,"46-60",TRUE,"60+")</f>
        <v>16-30</v>
      </c>
      <c r="Q7978">
        <f>--(Table1[[#This Row],[Patient Waittime]]&lt;=30)</f>
        <v>1</v>
      </c>
      <c r="R7978">
        <f>--Table1[[#This Row],[Patient Admission Flag]]</f>
        <v>1</v>
      </c>
      <c r="S7978">
        <f>--AND(Table1[[#This Row],[WithinTarget]]=1,Table1[[#This Row],[Patient Satisfaction Score]]&gt;=7)</f>
        <v>0</v>
      </c>
      <c r="T7978" t="str">
        <f>IF(LEFT(Table1[[#This Row],[Patient Gender]],1)="F","Female","Male")</f>
        <v>Male</v>
      </c>
    </row>
    <row r="7979" spans="1:20" x14ac:dyDescent="0.3">
      <c r="A7979" t="s">
        <v>8083</v>
      </c>
      <c r="B7979" s="1">
        <v>45322.623611111114</v>
      </c>
      <c r="C7979" t="s">
        <v>9</v>
      </c>
      <c r="D7979">
        <v>4</v>
      </c>
      <c r="E7979" t="s">
        <v>22</v>
      </c>
      <c r="F7979" t="s">
        <v>11</v>
      </c>
      <c r="G7979" t="b">
        <v>1</v>
      </c>
      <c r="H7979">
        <v>1</v>
      </c>
      <c r="I7979">
        <v>12</v>
      </c>
      <c r="J7979" t="b">
        <v>1</v>
      </c>
      <c r="K7979">
        <f>YEAR(Table1[[#This Row],[Patient Admission Date]])</f>
        <v>2024</v>
      </c>
      <c r="L7979" t="str">
        <f>TEXT(Table1[[#This Row],[Patient Admission Date]],"mmm")</f>
        <v>Jan</v>
      </c>
      <c r="M7979" t="str">
        <f>TEXT(Table1[[#This Row],[Patient Admission Date]],"ddd")</f>
        <v>Wed</v>
      </c>
      <c r="N7979" t="str">
        <f>TEXT(INT(HOUR(Table1[[#This Row],[Patient Admission Date]])/3)*3,"00")&amp;"-"&amp;TEXT(INT(HOUR(Table1[[#This Row],[Patient Admission Date]])/3)*3+3,"00")</f>
        <v>12-15</v>
      </c>
      <c r="O7979" t="str" cm="1">
        <f t="array" ref="O7979">_xlfn.IFS(Table1[[#This Row],[Patient Age]]&lt;=14,"0-14",Table1[[#This Row],[Patient Age]]&lt;=29,"15-29",Table1[[#This Row],[Patient Age]]&lt;=44,"30-44",Table1[[#This Row],[Patient Age]]&lt;=59,"45-59",Table1[[#This Row],[Patient Age]]&lt;=74,"60-74",TRUE,"75+")</f>
        <v>0-14</v>
      </c>
      <c r="P7979" t="str" cm="1">
        <f t="array" ref="P7979">_xlfn.IFS(Table1[[#This Row],[Patient Waittime]]&lt;=15,"0-15",Table1[[#This Row],[Patient Waittime]]&lt;=30,"16-30",Table1[[#This Row],[Patient Waittime]]&lt;=45,"31-45",Table1[[#This Row],[Patient Waittime]]&lt;=60,"46-60",TRUE,"60+")</f>
        <v>0-15</v>
      </c>
      <c r="Q7979">
        <f>--(Table1[[#This Row],[Patient Waittime]]&lt;=30)</f>
        <v>1</v>
      </c>
      <c r="R7979">
        <f>--Table1[[#This Row],[Patient Admission Flag]]</f>
        <v>1</v>
      </c>
      <c r="S7979">
        <f>--AND(Table1[[#This Row],[WithinTarget]]=1,Table1[[#This Row],[Patient Satisfaction Score]]&gt;=7)</f>
        <v>0</v>
      </c>
      <c r="T7979" t="str">
        <f>IF(LEFT(Table1[[#This Row],[Patient Gender]],1)="F","Female","Male")</f>
        <v>Male</v>
      </c>
    </row>
    <row r="7980" spans="1:20" x14ac:dyDescent="0.3">
      <c r="A7980" t="s">
        <v>8084</v>
      </c>
      <c r="B7980" s="1">
        <v>45019.203472222223</v>
      </c>
      <c r="C7980" t="s">
        <v>9</v>
      </c>
      <c r="D7980">
        <v>68</v>
      </c>
      <c r="E7980" t="s">
        <v>22</v>
      </c>
      <c r="F7980" t="s">
        <v>11</v>
      </c>
      <c r="G7980" t="b">
        <v>1</v>
      </c>
      <c r="H7980">
        <v>1</v>
      </c>
      <c r="I7980">
        <v>31</v>
      </c>
      <c r="J7980" t="b">
        <v>1</v>
      </c>
      <c r="K7980">
        <f>YEAR(Table1[[#This Row],[Patient Admission Date]])</f>
        <v>2023</v>
      </c>
      <c r="L7980" t="str">
        <f>TEXT(Table1[[#This Row],[Patient Admission Date]],"mmm")</f>
        <v>Apr</v>
      </c>
      <c r="M7980" t="str">
        <f>TEXT(Table1[[#This Row],[Patient Admission Date]],"ddd")</f>
        <v>Mon</v>
      </c>
      <c r="N7980" t="str">
        <f>TEXT(INT(HOUR(Table1[[#This Row],[Patient Admission Date]])/3)*3,"00")&amp;"-"&amp;TEXT(INT(HOUR(Table1[[#This Row],[Patient Admission Date]])/3)*3+3,"00")</f>
        <v>03-06</v>
      </c>
      <c r="O7980" t="str" cm="1">
        <f t="array" ref="O7980">_xlfn.IFS(Table1[[#This Row],[Patient Age]]&lt;=14,"0-14",Table1[[#This Row],[Patient Age]]&lt;=29,"15-29",Table1[[#This Row],[Patient Age]]&lt;=44,"30-44",Table1[[#This Row],[Patient Age]]&lt;=59,"45-59",Table1[[#This Row],[Patient Age]]&lt;=74,"60-74",TRUE,"75+")</f>
        <v>60-74</v>
      </c>
      <c r="P7980" t="str" cm="1">
        <f t="array" ref="P7980">_xlfn.IFS(Table1[[#This Row],[Patient Waittime]]&lt;=15,"0-15",Table1[[#This Row],[Patient Waittime]]&lt;=30,"16-30",Table1[[#This Row],[Patient Waittime]]&lt;=45,"31-45",Table1[[#This Row],[Patient Waittime]]&lt;=60,"46-60",TRUE,"60+")</f>
        <v>31-45</v>
      </c>
      <c r="Q7980">
        <f>--(Table1[[#This Row],[Patient Waittime]]&lt;=30)</f>
        <v>0</v>
      </c>
      <c r="R7980">
        <f>--Table1[[#This Row],[Patient Admission Flag]]</f>
        <v>1</v>
      </c>
      <c r="S7980">
        <f>--AND(Table1[[#This Row],[WithinTarget]]=1,Table1[[#This Row],[Patient Satisfaction Score]]&gt;=7)</f>
        <v>0</v>
      </c>
      <c r="T7980" t="str">
        <f>IF(LEFT(Table1[[#This Row],[Patient Gender]],1)="F","Female","Male")</f>
        <v>Male</v>
      </c>
    </row>
    <row r="7981" spans="1:20" x14ac:dyDescent="0.3">
      <c r="A7981" t="s">
        <v>8085</v>
      </c>
      <c r="B7981" s="1">
        <v>45502.101388888892</v>
      </c>
      <c r="C7981" t="s">
        <v>9</v>
      </c>
      <c r="D7981">
        <v>63</v>
      </c>
      <c r="E7981" t="s">
        <v>22</v>
      </c>
      <c r="F7981" t="s">
        <v>11</v>
      </c>
      <c r="G7981" t="b">
        <v>1</v>
      </c>
      <c r="H7981">
        <v>2</v>
      </c>
      <c r="I7981">
        <v>51</v>
      </c>
      <c r="J7981" t="b">
        <v>1</v>
      </c>
      <c r="K7981">
        <f>YEAR(Table1[[#This Row],[Patient Admission Date]])</f>
        <v>2024</v>
      </c>
      <c r="L7981" t="str">
        <f>TEXT(Table1[[#This Row],[Patient Admission Date]],"mmm")</f>
        <v>Jul</v>
      </c>
      <c r="M7981" t="str">
        <f>TEXT(Table1[[#This Row],[Patient Admission Date]],"ddd")</f>
        <v>Mon</v>
      </c>
      <c r="N7981" t="str">
        <f>TEXT(INT(HOUR(Table1[[#This Row],[Patient Admission Date]])/3)*3,"00")&amp;"-"&amp;TEXT(INT(HOUR(Table1[[#This Row],[Patient Admission Date]])/3)*3+3,"00")</f>
        <v>00-03</v>
      </c>
      <c r="O7981" t="str" cm="1">
        <f t="array" ref="O7981">_xlfn.IFS(Table1[[#This Row],[Patient Age]]&lt;=14,"0-14",Table1[[#This Row],[Patient Age]]&lt;=29,"15-29",Table1[[#This Row],[Patient Age]]&lt;=44,"30-44",Table1[[#This Row],[Patient Age]]&lt;=59,"45-59",Table1[[#This Row],[Patient Age]]&lt;=74,"60-74",TRUE,"75+")</f>
        <v>60-74</v>
      </c>
      <c r="P7981" t="str" cm="1">
        <f t="array" ref="P7981">_xlfn.IFS(Table1[[#This Row],[Patient Waittime]]&lt;=15,"0-15",Table1[[#This Row],[Patient Waittime]]&lt;=30,"16-30",Table1[[#This Row],[Patient Waittime]]&lt;=45,"31-45",Table1[[#This Row],[Patient Waittime]]&lt;=60,"46-60",TRUE,"60+")</f>
        <v>46-60</v>
      </c>
      <c r="Q7981">
        <f>--(Table1[[#This Row],[Patient Waittime]]&lt;=30)</f>
        <v>0</v>
      </c>
      <c r="R7981">
        <f>--Table1[[#This Row],[Patient Admission Flag]]</f>
        <v>1</v>
      </c>
      <c r="S7981">
        <f>--AND(Table1[[#This Row],[WithinTarget]]=1,Table1[[#This Row],[Patient Satisfaction Score]]&gt;=7)</f>
        <v>0</v>
      </c>
      <c r="T7981" t="str">
        <f>IF(LEFT(Table1[[#This Row],[Patient Gender]],1)="F","Female","Male")</f>
        <v>Male</v>
      </c>
    </row>
    <row r="7982" spans="1:20" x14ac:dyDescent="0.3">
      <c r="A7982" t="s">
        <v>8086</v>
      </c>
      <c r="B7982" s="1">
        <v>45409.263194444444</v>
      </c>
      <c r="C7982" t="s">
        <v>9</v>
      </c>
      <c r="D7982">
        <v>10</v>
      </c>
      <c r="E7982" t="s">
        <v>22</v>
      </c>
      <c r="F7982" t="s">
        <v>11</v>
      </c>
      <c r="G7982" t="b">
        <v>1</v>
      </c>
      <c r="H7982">
        <v>3</v>
      </c>
      <c r="I7982">
        <v>14</v>
      </c>
      <c r="J7982" t="b">
        <v>1</v>
      </c>
      <c r="K7982">
        <f>YEAR(Table1[[#This Row],[Patient Admission Date]])</f>
        <v>2024</v>
      </c>
      <c r="L7982" t="str">
        <f>TEXT(Table1[[#This Row],[Patient Admission Date]],"mmm")</f>
        <v>Apr</v>
      </c>
      <c r="M7982" t="str">
        <f>TEXT(Table1[[#This Row],[Patient Admission Date]],"ddd")</f>
        <v>Sat</v>
      </c>
      <c r="N7982" t="str">
        <f>TEXT(INT(HOUR(Table1[[#This Row],[Patient Admission Date]])/3)*3,"00")&amp;"-"&amp;TEXT(INT(HOUR(Table1[[#This Row],[Patient Admission Date]])/3)*3+3,"00")</f>
        <v>06-09</v>
      </c>
      <c r="O7982" t="str" cm="1">
        <f t="array" ref="O7982">_xlfn.IFS(Table1[[#This Row],[Patient Age]]&lt;=14,"0-14",Table1[[#This Row],[Patient Age]]&lt;=29,"15-29",Table1[[#This Row],[Patient Age]]&lt;=44,"30-44",Table1[[#This Row],[Patient Age]]&lt;=59,"45-59",Table1[[#This Row],[Patient Age]]&lt;=74,"60-74",TRUE,"75+")</f>
        <v>0-14</v>
      </c>
      <c r="P7982" t="str" cm="1">
        <f t="array" ref="P7982">_xlfn.IFS(Table1[[#This Row],[Patient Waittime]]&lt;=15,"0-15",Table1[[#This Row],[Patient Waittime]]&lt;=30,"16-30",Table1[[#This Row],[Patient Waittime]]&lt;=45,"31-45",Table1[[#This Row],[Patient Waittime]]&lt;=60,"46-60",TRUE,"60+")</f>
        <v>0-15</v>
      </c>
      <c r="Q7982">
        <f>--(Table1[[#This Row],[Patient Waittime]]&lt;=30)</f>
        <v>1</v>
      </c>
      <c r="R7982">
        <f>--Table1[[#This Row],[Patient Admission Flag]]</f>
        <v>1</v>
      </c>
      <c r="S7982">
        <f>--AND(Table1[[#This Row],[WithinTarget]]=1,Table1[[#This Row],[Patient Satisfaction Score]]&gt;=7)</f>
        <v>0</v>
      </c>
      <c r="T7982" t="str">
        <f>IF(LEFT(Table1[[#This Row],[Patient Gender]],1)="F","Female","Male")</f>
        <v>Male</v>
      </c>
    </row>
    <row r="7983" spans="1:20" x14ac:dyDescent="0.3">
      <c r="A7983" t="s">
        <v>8087</v>
      </c>
      <c r="B7983" s="1">
        <v>45286.982638888891</v>
      </c>
      <c r="C7983" t="s">
        <v>9</v>
      </c>
      <c r="D7983">
        <v>74</v>
      </c>
      <c r="E7983" t="s">
        <v>22</v>
      </c>
      <c r="F7983" t="s">
        <v>11</v>
      </c>
      <c r="G7983" t="b">
        <v>1</v>
      </c>
      <c r="H7983">
        <v>3</v>
      </c>
      <c r="I7983">
        <v>10</v>
      </c>
      <c r="J7983" t="b">
        <v>1</v>
      </c>
      <c r="K7983">
        <f>YEAR(Table1[[#This Row],[Patient Admission Date]])</f>
        <v>2023</v>
      </c>
      <c r="L7983" t="str">
        <f>TEXT(Table1[[#This Row],[Patient Admission Date]],"mmm")</f>
        <v>Dec</v>
      </c>
      <c r="M7983" t="str">
        <f>TEXT(Table1[[#This Row],[Patient Admission Date]],"ddd")</f>
        <v>Tue</v>
      </c>
      <c r="N7983" t="str">
        <f>TEXT(INT(HOUR(Table1[[#This Row],[Patient Admission Date]])/3)*3,"00")&amp;"-"&amp;TEXT(INT(HOUR(Table1[[#This Row],[Patient Admission Date]])/3)*3+3,"00")</f>
        <v>21-24</v>
      </c>
      <c r="O7983" t="str" cm="1">
        <f t="array" ref="O7983">_xlfn.IFS(Table1[[#This Row],[Patient Age]]&lt;=14,"0-14",Table1[[#This Row],[Patient Age]]&lt;=29,"15-29",Table1[[#This Row],[Patient Age]]&lt;=44,"30-44",Table1[[#This Row],[Patient Age]]&lt;=59,"45-59",Table1[[#This Row],[Patient Age]]&lt;=74,"60-74",TRUE,"75+")</f>
        <v>60-74</v>
      </c>
      <c r="P7983" t="str" cm="1">
        <f t="array" ref="P7983">_xlfn.IFS(Table1[[#This Row],[Patient Waittime]]&lt;=15,"0-15",Table1[[#This Row],[Patient Waittime]]&lt;=30,"16-30",Table1[[#This Row],[Patient Waittime]]&lt;=45,"31-45",Table1[[#This Row],[Patient Waittime]]&lt;=60,"46-60",TRUE,"60+")</f>
        <v>0-15</v>
      </c>
      <c r="Q7983">
        <f>--(Table1[[#This Row],[Patient Waittime]]&lt;=30)</f>
        <v>1</v>
      </c>
      <c r="R7983">
        <f>--Table1[[#This Row],[Patient Admission Flag]]</f>
        <v>1</v>
      </c>
      <c r="S7983">
        <f>--AND(Table1[[#This Row],[WithinTarget]]=1,Table1[[#This Row],[Patient Satisfaction Score]]&gt;=7)</f>
        <v>0</v>
      </c>
      <c r="T7983" t="str">
        <f>IF(LEFT(Table1[[#This Row],[Patient Gender]],1)="F","Female","Male")</f>
        <v>Male</v>
      </c>
    </row>
    <row r="7984" spans="1:20" x14ac:dyDescent="0.3">
      <c r="A7984" t="s">
        <v>8088</v>
      </c>
      <c r="B7984" s="1">
        <v>45439.154166666667</v>
      </c>
      <c r="C7984" t="s">
        <v>9</v>
      </c>
      <c r="D7984">
        <v>41</v>
      </c>
      <c r="E7984" t="s">
        <v>22</v>
      </c>
      <c r="F7984" t="s">
        <v>11</v>
      </c>
      <c r="G7984" t="b">
        <v>1</v>
      </c>
      <c r="H7984">
        <v>4</v>
      </c>
      <c r="I7984">
        <v>46</v>
      </c>
      <c r="J7984" t="b">
        <v>1</v>
      </c>
      <c r="K7984">
        <f>YEAR(Table1[[#This Row],[Patient Admission Date]])</f>
        <v>2024</v>
      </c>
      <c r="L7984" t="str">
        <f>TEXT(Table1[[#This Row],[Patient Admission Date]],"mmm")</f>
        <v>May</v>
      </c>
      <c r="M7984" t="str">
        <f>TEXT(Table1[[#This Row],[Patient Admission Date]],"ddd")</f>
        <v>Mon</v>
      </c>
      <c r="N7984" t="str">
        <f>TEXT(INT(HOUR(Table1[[#This Row],[Patient Admission Date]])/3)*3,"00")&amp;"-"&amp;TEXT(INT(HOUR(Table1[[#This Row],[Patient Admission Date]])/3)*3+3,"00")</f>
        <v>03-06</v>
      </c>
      <c r="O7984" t="str" cm="1">
        <f t="array" ref="O7984">_xlfn.IFS(Table1[[#This Row],[Patient Age]]&lt;=14,"0-14",Table1[[#This Row],[Patient Age]]&lt;=29,"15-29",Table1[[#This Row],[Patient Age]]&lt;=44,"30-44",Table1[[#This Row],[Patient Age]]&lt;=59,"45-59",Table1[[#This Row],[Patient Age]]&lt;=74,"60-74",TRUE,"75+")</f>
        <v>30-44</v>
      </c>
      <c r="P7984" t="str" cm="1">
        <f t="array" ref="P7984">_xlfn.IFS(Table1[[#This Row],[Patient Waittime]]&lt;=15,"0-15",Table1[[#This Row],[Patient Waittime]]&lt;=30,"16-30",Table1[[#This Row],[Patient Waittime]]&lt;=45,"31-45",Table1[[#This Row],[Patient Waittime]]&lt;=60,"46-60",TRUE,"60+")</f>
        <v>46-60</v>
      </c>
      <c r="Q7984">
        <f>--(Table1[[#This Row],[Patient Waittime]]&lt;=30)</f>
        <v>0</v>
      </c>
      <c r="R7984">
        <f>--Table1[[#This Row],[Patient Admission Flag]]</f>
        <v>1</v>
      </c>
      <c r="S7984">
        <f>--AND(Table1[[#This Row],[WithinTarget]]=1,Table1[[#This Row],[Patient Satisfaction Score]]&gt;=7)</f>
        <v>0</v>
      </c>
      <c r="T7984" t="str">
        <f>IF(LEFT(Table1[[#This Row],[Patient Gender]],1)="F","Female","Male")</f>
        <v>Male</v>
      </c>
    </row>
    <row r="7985" spans="1:20" x14ac:dyDescent="0.3">
      <c r="A7985" t="s">
        <v>8089</v>
      </c>
      <c r="B7985" s="1">
        <v>45196.767361111109</v>
      </c>
      <c r="C7985" t="s">
        <v>9</v>
      </c>
      <c r="D7985">
        <v>33</v>
      </c>
      <c r="E7985" t="s">
        <v>22</v>
      </c>
      <c r="F7985" t="s">
        <v>11</v>
      </c>
      <c r="G7985" t="b">
        <v>1</v>
      </c>
      <c r="H7985">
        <v>4</v>
      </c>
      <c r="I7985">
        <v>21</v>
      </c>
      <c r="J7985" t="b">
        <v>1</v>
      </c>
      <c r="K7985">
        <f>YEAR(Table1[[#This Row],[Patient Admission Date]])</f>
        <v>2023</v>
      </c>
      <c r="L7985" t="str">
        <f>TEXT(Table1[[#This Row],[Patient Admission Date]],"mmm")</f>
        <v>Sep</v>
      </c>
      <c r="M7985" t="str">
        <f>TEXT(Table1[[#This Row],[Patient Admission Date]],"ddd")</f>
        <v>Wed</v>
      </c>
      <c r="N7985" t="str">
        <f>TEXT(INT(HOUR(Table1[[#This Row],[Patient Admission Date]])/3)*3,"00")&amp;"-"&amp;TEXT(INT(HOUR(Table1[[#This Row],[Patient Admission Date]])/3)*3+3,"00")</f>
        <v>18-21</v>
      </c>
      <c r="O7985" t="str" cm="1">
        <f t="array" ref="O7985">_xlfn.IFS(Table1[[#This Row],[Patient Age]]&lt;=14,"0-14",Table1[[#This Row],[Patient Age]]&lt;=29,"15-29",Table1[[#This Row],[Patient Age]]&lt;=44,"30-44",Table1[[#This Row],[Patient Age]]&lt;=59,"45-59",Table1[[#This Row],[Patient Age]]&lt;=74,"60-74",TRUE,"75+")</f>
        <v>30-44</v>
      </c>
      <c r="P7985" t="str" cm="1">
        <f t="array" ref="P7985">_xlfn.IFS(Table1[[#This Row],[Patient Waittime]]&lt;=15,"0-15",Table1[[#This Row],[Patient Waittime]]&lt;=30,"16-30",Table1[[#This Row],[Patient Waittime]]&lt;=45,"31-45",Table1[[#This Row],[Patient Waittime]]&lt;=60,"46-60",TRUE,"60+")</f>
        <v>16-30</v>
      </c>
      <c r="Q7985">
        <f>--(Table1[[#This Row],[Patient Waittime]]&lt;=30)</f>
        <v>1</v>
      </c>
      <c r="R7985">
        <f>--Table1[[#This Row],[Patient Admission Flag]]</f>
        <v>1</v>
      </c>
      <c r="S7985">
        <f>--AND(Table1[[#This Row],[WithinTarget]]=1,Table1[[#This Row],[Patient Satisfaction Score]]&gt;=7)</f>
        <v>0</v>
      </c>
      <c r="T7985" t="str">
        <f>IF(LEFT(Table1[[#This Row],[Patient Gender]],1)="F","Female","Male")</f>
        <v>Male</v>
      </c>
    </row>
    <row r="7986" spans="1:20" x14ac:dyDescent="0.3">
      <c r="A7986" t="s">
        <v>8090</v>
      </c>
      <c r="B7986" s="1">
        <v>45302.52847222222</v>
      </c>
      <c r="C7986" t="s">
        <v>9</v>
      </c>
      <c r="D7986">
        <v>77</v>
      </c>
      <c r="E7986" t="s">
        <v>22</v>
      </c>
      <c r="F7986" t="s">
        <v>11</v>
      </c>
      <c r="G7986" t="b">
        <v>1</v>
      </c>
      <c r="H7986">
        <v>4</v>
      </c>
      <c r="I7986">
        <v>44</v>
      </c>
      <c r="J7986" t="b">
        <v>1</v>
      </c>
      <c r="K7986">
        <f>YEAR(Table1[[#This Row],[Patient Admission Date]])</f>
        <v>2024</v>
      </c>
      <c r="L7986" t="str">
        <f>TEXT(Table1[[#This Row],[Patient Admission Date]],"mmm")</f>
        <v>Jan</v>
      </c>
      <c r="M7986" t="str">
        <f>TEXT(Table1[[#This Row],[Patient Admission Date]],"ddd")</f>
        <v>Thu</v>
      </c>
      <c r="N7986" t="str">
        <f>TEXT(INT(HOUR(Table1[[#This Row],[Patient Admission Date]])/3)*3,"00")&amp;"-"&amp;TEXT(INT(HOUR(Table1[[#This Row],[Patient Admission Date]])/3)*3+3,"00")</f>
        <v>12-15</v>
      </c>
      <c r="O7986" t="str" cm="1">
        <f t="array" ref="O7986">_xlfn.IFS(Table1[[#This Row],[Patient Age]]&lt;=14,"0-14",Table1[[#This Row],[Patient Age]]&lt;=29,"15-29",Table1[[#This Row],[Patient Age]]&lt;=44,"30-44",Table1[[#This Row],[Patient Age]]&lt;=59,"45-59",Table1[[#This Row],[Patient Age]]&lt;=74,"60-74",TRUE,"75+")</f>
        <v>75+</v>
      </c>
      <c r="P7986" t="str" cm="1">
        <f t="array" ref="P7986">_xlfn.IFS(Table1[[#This Row],[Patient Waittime]]&lt;=15,"0-15",Table1[[#This Row],[Patient Waittime]]&lt;=30,"16-30",Table1[[#This Row],[Patient Waittime]]&lt;=45,"31-45",Table1[[#This Row],[Patient Waittime]]&lt;=60,"46-60",TRUE,"60+")</f>
        <v>31-45</v>
      </c>
      <c r="Q7986">
        <f>--(Table1[[#This Row],[Patient Waittime]]&lt;=30)</f>
        <v>0</v>
      </c>
      <c r="R7986">
        <f>--Table1[[#This Row],[Patient Admission Flag]]</f>
        <v>1</v>
      </c>
      <c r="S7986">
        <f>--AND(Table1[[#This Row],[WithinTarget]]=1,Table1[[#This Row],[Patient Satisfaction Score]]&gt;=7)</f>
        <v>0</v>
      </c>
      <c r="T7986" t="str">
        <f>IF(LEFT(Table1[[#This Row],[Patient Gender]],1)="F","Female","Male")</f>
        <v>Male</v>
      </c>
    </row>
    <row r="7987" spans="1:20" x14ac:dyDescent="0.3">
      <c r="A7987" t="s">
        <v>8091</v>
      </c>
      <c r="B7987" s="1">
        <v>45088.078472222223</v>
      </c>
      <c r="C7987" t="s">
        <v>9</v>
      </c>
      <c r="D7987">
        <v>52</v>
      </c>
      <c r="E7987" t="s">
        <v>22</v>
      </c>
      <c r="F7987" t="s">
        <v>11</v>
      </c>
      <c r="G7987" t="b">
        <v>1</v>
      </c>
      <c r="H7987">
        <v>4</v>
      </c>
      <c r="I7987">
        <v>10</v>
      </c>
      <c r="J7987" t="b">
        <v>1</v>
      </c>
      <c r="K7987">
        <f>YEAR(Table1[[#This Row],[Patient Admission Date]])</f>
        <v>2023</v>
      </c>
      <c r="L7987" t="str">
        <f>TEXT(Table1[[#This Row],[Patient Admission Date]],"mmm")</f>
        <v>Jun</v>
      </c>
      <c r="M7987" t="str">
        <f>TEXT(Table1[[#This Row],[Patient Admission Date]],"ddd")</f>
        <v>Sun</v>
      </c>
      <c r="N7987" t="str">
        <f>TEXT(INT(HOUR(Table1[[#This Row],[Patient Admission Date]])/3)*3,"00")&amp;"-"&amp;TEXT(INT(HOUR(Table1[[#This Row],[Patient Admission Date]])/3)*3+3,"00")</f>
        <v>00-03</v>
      </c>
      <c r="O7987" t="str" cm="1">
        <f t="array" ref="O7987">_xlfn.IFS(Table1[[#This Row],[Patient Age]]&lt;=14,"0-14",Table1[[#This Row],[Patient Age]]&lt;=29,"15-29",Table1[[#This Row],[Patient Age]]&lt;=44,"30-44",Table1[[#This Row],[Patient Age]]&lt;=59,"45-59",Table1[[#This Row],[Patient Age]]&lt;=74,"60-74",TRUE,"75+")</f>
        <v>45-59</v>
      </c>
      <c r="P7987" t="str" cm="1">
        <f t="array" ref="P7987">_xlfn.IFS(Table1[[#This Row],[Patient Waittime]]&lt;=15,"0-15",Table1[[#This Row],[Patient Waittime]]&lt;=30,"16-30",Table1[[#This Row],[Patient Waittime]]&lt;=45,"31-45",Table1[[#This Row],[Patient Waittime]]&lt;=60,"46-60",TRUE,"60+")</f>
        <v>0-15</v>
      </c>
      <c r="Q7987">
        <f>--(Table1[[#This Row],[Patient Waittime]]&lt;=30)</f>
        <v>1</v>
      </c>
      <c r="R7987">
        <f>--Table1[[#This Row],[Patient Admission Flag]]</f>
        <v>1</v>
      </c>
      <c r="S7987">
        <f>--AND(Table1[[#This Row],[WithinTarget]]=1,Table1[[#This Row],[Patient Satisfaction Score]]&gt;=7)</f>
        <v>0</v>
      </c>
      <c r="T7987" t="str">
        <f>IF(LEFT(Table1[[#This Row],[Patient Gender]],1)="F","Female","Male")</f>
        <v>Male</v>
      </c>
    </row>
    <row r="7988" spans="1:20" x14ac:dyDescent="0.3">
      <c r="A7988" t="s">
        <v>8092</v>
      </c>
      <c r="B7988" s="1">
        <v>45362.602777777778</v>
      </c>
      <c r="C7988" t="s">
        <v>9</v>
      </c>
      <c r="D7988">
        <v>52</v>
      </c>
      <c r="E7988" t="s">
        <v>22</v>
      </c>
      <c r="F7988" t="s">
        <v>11</v>
      </c>
      <c r="G7988" t="b">
        <v>1</v>
      </c>
      <c r="H7988">
        <v>4</v>
      </c>
      <c r="I7988">
        <v>39</v>
      </c>
      <c r="J7988" t="b">
        <v>1</v>
      </c>
      <c r="K7988">
        <f>YEAR(Table1[[#This Row],[Patient Admission Date]])</f>
        <v>2024</v>
      </c>
      <c r="L7988" t="str">
        <f>TEXT(Table1[[#This Row],[Patient Admission Date]],"mmm")</f>
        <v>Mar</v>
      </c>
      <c r="M7988" t="str">
        <f>TEXT(Table1[[#This Row],[Patient Admission Date]],"ddd")</f>
        <v>Mon</v>
      </c>
      <c r="N7988" t="str">
        <f>TEXT(INT(HOUR(Table1[[#This Row],[Patient Admission Date]])/3)*3,"00")&amp;"-"&amp;TEXT(INT(HOUR(Table1[[#This Row],[Patient Admission Date]])/3)*3+3,"00")</f>
        <v>12-15</v>
      </c>
      <c r="O7988" t="str" cm="1">
        <f t="array" ref="O7988">_xlfn.IFS(Table1[[#This Row],[Patient Age]]&lt;=14,"0-14",Table1[[#This Row],[Patient Age]]&lt;=29,"15-29",Table1[[#This Row],[Patient Age]]&lt;=44,"30-44",Table1[[#This Row],[Patient Age]]&lt;=59,"45-59",Table1[[#This Row],[Patient Age]]&lt;=74,"60-74",TRUE,"75+")</f>
        <v>45-59</v>
      </c>
      <c r="P7988" t="str" cm="1">
        <f t="array" ref="P7988">_xlfn.IFS(Table1[[#This Row],[Patient Waittime]]&lt;=15,"0-15",Table1[[#This Row],[Patient Waittime]]&lt;=30,"16-30",Table1[[#This Row],[Patient Waittime]]&lt;=45,"31-45",Table1[[#This Row],[Patient Waittime]]&lt;=60,"46-60",TRUE,"60+")</f>
        <v>31-45</v>
      </c>
      <c r="Q7988">
        <f>--(Table1[[#This Row],[Patient Waittime]]&lt;=30)</f>
        <v>0</v>
      </c>
      <c r="R7988">
        <f>--Table1[[#This Row],[Patient Admission Flag]]</f>
        <v>1</v>
      </c>
      <c r="S7988">
        <f>--AND(Table1[[#This Row],[WithinTarget]]=1,Table1[[#This Row],[Patient Satisfaction Score]]&gt;=7)</f>
        <v>0</v>
      </c>
      <c r="T7988" t="str">
        <f>IF(LEFT(Table1[[#This Row],[Patient Gender]],1)="F","Female","Male")</f>
        <v>Male</v>
      </c>
    </row>
    <row r="7989" spans="1:20" x14ac:dyDescent="0.3">
      <c r="A7989" t="s">
        <v>8093</v>
      </c>
      <c r="B7989" s="1">
        <v>45455.734027777777</v>
      </c>
      <c r="C7989" t="s">
        <v>9</v>
      </c>
      <c r="D7989">
        <v>47</v>
      </c>
      <c r="E7989" t="s">
        <v>22</v>
      </c>
      <c r="F7989" t="s">
        <v>11</v>
      </c>
      <c r="G7989" t="b">
        <v>1</v>
      </c>
      <c r="H7989">
        <v>4</v>
      </c>
      <c r="I7989">
        <v>43</v>
      </c>
      <c r="J7989" t="b">
        <v>1</v>
      </c>
      <c r="K7989">
        <f>YEAR(Table1[[#This Row],[Patient Admission Date]])</f>
        <v>2024</v>
      </c>
      <c r="L7989" t="str">
        <f>TEXT(Table1[[#This Row],[Patient Admission Date]],"mmm")</f>
        <v>Jun</v>
      </c>
      <c r="M7989" t="str">
        <f>TEXT(Table1[[#This Row],[Patient Admission Date]],"ddd")</f>
        <v>Wed</v>
      </c>
      <c r="N7989" t="str">
        <f>TEXT(INT(HOUR(Table1[[#This Row],[Patient Admission Date]])/3)*3,"00")&amp;"-"&amp;TEXT(INT(HOUR(Table1[[#This Row],[Patient Admission Date]])/3)*3+3,"00")</f>
        <v>15-18</v>
      </c>
      <c r="O7989" t="str" cm="1">
        <f t="array" ref="O7989">_xlfn.IFS(Table1[[#This Row],[Patient Age]]&lt;=14,"0-14",Table1[[#This Row],[Patient Age]]&lt;=29,"15-29",Table1[[#This Row],[Patient Age]]&lt;=44,"30-44",Table1[[#This Row],[Patient Age]]&lt;=59,"45-59",Table1[[#This Row],[Patient Age]]&lt;=74,"60-74",TRUE,"75+")</f>
        <v>45-59</v>
      </c>
      <c r="P7989" t="str" cm="1">
        <f t="array" ref="P7989">_xlfn.IFS(Table1[[#This Row],[Patient Waittime]]&lt;=15,"0-15",Table1[[#This Row],[Patient Waittime]]&lt;=30,"16-30",Table1[[#This Row],[Patient Waittime]]&lt;=45,"31-45",Table1[[#This Row],[Patient Waittime]]&lt;=60,"46-60",TRUE,"60+")</f>
        <v>31-45</v>
      </c>
      <c r="Q7989">
        <f>--(Table1[[#This Row],[Patient Waittime]]&lt;=30)</f>
        <v>0</v>
      </c>
      <c r="R7989">
        <f>--Table1[[#This Row],[Patient Admission Flag]]</f>
        <v>1</v>
      </c>
      <c r="S7989">
        <f>--AND(Table1[[#This Row],[WithinTarget]]=1,Table1[[#This Row],[Patient Satisfaction Score]]&gt;=7)</f>
        <v>0</v>
      </c>
      <c r="T7989" t="str">
        <f>IF(LEFT(Table1[[#This Row],[Patient Gender]],1)="F","Female","Male")</f>
        <v>Male</v>
      </c>
    </row>
    <row r="7990" spans="1:20" x14ac:dyDescent="0.3">
      <c r="A7990" t="s">
        <v>8094</v>
      </c>
      <c r="B7990" s="1">
        <v>45035.347916666666</v>
      </c>
      <c r="C7990" t="s">
        <v>9</v>
      </c>
      <c r="D7990">
        <v>24</v>
      </c>
      <c r="E7990" t="s">
        <v>22</v>
      </c>
      <c r="F7990" t="s">
        <v>11</v>
      </c>
      <c r="G7990" t="b">
        <v>1</v>
      </c>
      <c r="H7990">
        <v>5</v>
      </c>
      <c r="I7990">
        <v>42</v>
      </c>
      <c r="J7990" t="b">
        <v>1</v>
      </c>
      <c r="K7990">
        <f>YEAR(Table1[[#This Row],[Patient Admission Date]])</f>
        <v>2023</v>
      </c>
      <c r="L7990" t="str">
        <f>TEXT(Table1[[#This Row],[Patient Admission Date]],"mmm")</f>
        <v>Apr</v>
      </c>
      <c r="M7990" t="str">
        <f>TEXT(Table1[[#This Row],[Patient Admission Date]],"ddd")</f>
        <v>Wed</v>
      </c>
      <c r="N7990" t="str">
        <f>TEXT(INT(HOUR(Table1[[#This Row],[Patient Admission Date]])/3)*3,"00")&amp;"-"&amp;TEXT(INT(HOUR(Table1[[#This Row],[Patient Admission Date]])/3)*3+3,"00")</f>
        <v>06-09</v>
      </c>
      <c r="O7990" t="str" cm="1">
        <f t="array" ref="O7990">_xlfn.IFS(Table1[[#This Row],[Patient Age]]&lt;=14,"0-14",Table1[[#This Row],[Patient Age]]&lt;=29,"15-29",Table1[[#This Row],[Patient Age]]&lt;=44,"30-44",Table1[[#This Row],[Patient Age]]&lt;=59,"45-59",Table1[[#This Row],[Patient Age]]&lt;=74,"60-74",TRUE,"75+")</f>
        <v>15-29</v>
      </c>
      <c r="P7990" t="str" cm="1">
        <f t="array" ref="P7990">_xlfn.IFS(Table1[[#This Row],[Patient Waittime]]&lt;=15,"0-15",Table1[[#This Row],[Patient Waittime]]&lt;=30,"16-30",Table1[[#This Row],[Patient Waittime]]&lt;=45,"31-45",Table1[[#This Row],[Patient Waittime]]&lt;=60,"46-60",TRUE,"60+")</f>
        <v>31-45</v>
      </c>
      <c r="Q7990">
        <f>--(Table1[[#This Row],[Patient Waittime]]&lt;=30)</f>
        <v>0</v>
      </c>
      <c r="R7990">
        <f>--Table1[[#This Row],[Patient Admission Flag]]</f>
        <v>1</v>
      </c>
      <c r="S7990">
        <f>--AND(Table1[[#This Row],[WithinTarget]]=1,Table1[[#This Row],[Patient Satisfaction Score]]&gt;=7)</f>
        <v>0</v>
      </c>
      <c r="T7990" t="str">
        <f>IF(LEFT(Table1[[#This Row],[Patient Gender]],1)="F","Female","Male")</f>
        <v>Male</v>
      </c>
    </row>
    <row r="7991" spans="1:20" x14ac:dyDescent="0.3">
      <c r="A7991" t="s">
        <v>8095</v>
      </c>
      <c r="B7991" s="1">
        <v>45222.793749999997</v>
      </c>
      <c r="C7991" t="s">
        <v>9</v>
      </c>
      <c r="D7991">
        <v>67</v>
      </c>
      <c r="E7991" t="s">
        <v>22</v>
      </c>
      <c r="F7991" t="s">
        <v>11</v>
      </c>
      <c r="G7991" t="b">
        <v>1</v>
      </c>
      <c r="H7991">
        <v>5</v>
      </c>
      <c r="I7991">
        <v>19</v>
      </c>
      <c r="J7991" t="b">
        <v>1</v>
      </c>
      <c r="K7991">
        <f>YEAR(Table1[[#This Row],[Patient Admission Date]])</f>
        <v>2023</v>
      </c>
      <c r="L7991" t="str">
        <f>TEXT(Table1[[#This Row],[Patient Admission Date]],"mmm")</f>
        <v>Oct</v>
      </c>
      <c r="M7991" t="str">
        <f>TEXT(Table1[[#This Row],[Patient Admission Date]],"ddd")</f>
        <v>Mon</v>
      </c>
      <c r="N7991" t="str">
        <f>TEXT(INT(HOUR(Table1[[#This Row],[Patient Admission Date]])/3)*3,"00")&amp;"-"&amp;TEXT(INT(HOUR(Table1[[#This Row],[Patient Admission Date]])/3)*3+3,"00")</f>
        <v>18-21</v>
      </c>
      <c r="O7991" t="str" cm="1">
        <f t="array" ref="O7991">_xlfn.IFS(Table1[[#This Row],[Patient Age]]&lt;=14,"0-14",Table1[[#This Row],[Patient Age]]&lt;=29,"15-29",Table1[[#This Row],[Patient Age]]&lt;=44,"30-44",Table1[[#This Row],[Patient Age]]&lt;=59,"45-59",Table1[[#This Row],[Patient Age]]&lt;=74,"60-74",TRUE,"75+")</f>
        <v>60-74</v>
      </c>
      <c r="P7991" t="str" cm="1">
        <f t="array" ref="P7991">_xlfn.IFS(Table1[[#This Row],[Patient Waittime]]&lt;=15,"0-15",Table1[[#This Row],[Patient Waittime]]&lt;=30,"16-30",Table1[[#This Row],[Patient Waittime]]&lt;=45,"31-45",Table1[[#This Row],[Patient Waittime]]&lt;=60,"46-60",TRUE,"60+")</f>
        <v>16-30</v>
      </c>
      <c r="Q7991">
        <f>--(Table1[[#This Row],[Patient Waittime]]&lt;=30)</f>
        <v>1</v>
      </c>
      <c r="R7991">
        <f>--Table1[[#This Row],[Patient Admission Flag]]</f>
        <v>1</v>
      </c>
      <c r="S7991">
        <f>--AND(Table1[[#This Row],[WithinTarget]]=1,Table1[[#This Row],[Patient Satisfaction Score]]&gt;=7)</f>
        <v>0</v>
      </c>
      <c r="T7991" t="str">
        <f>IF(LEFT(Table1[[#This Row],[Patient Gender]],1)="F","Female","Male")</f>
        <v>Male</v>
      </c>
    </row>
    <row r="7992" spans="1:20" x14ac:dyDescent="0.3">
      <c r="A7992" t="s">
        <v>8096</v>
      </c>
      <c r="B7992" s="1">
        <v>45247.077777777777</v>
      </c>
      <c r="C7992" t="s">
        <v>9</v>
      </c>
      <c r="D7992">
        <v>79</v>
      </c>
      <c r="E7992" t="s">
        <v>22</v>
      </c>
      <c r="F7992" t="s">
        <v>11</v>
      </c>
      <c r="G7992" t="b">
        <v>1</v>
      </c>
      <c r="H7992">
        <v>5</v>
      </c>
      <c r="I7992">
        <v>57</v>
      </c>
      <c r="J7992" t="b">
        <v>1</v>
      </c>
      <c r="K7992">
        <f>YEAR(Table1[[#This Row],[Patient Admission Date]])</f>
        <v>2023</v>
      </c>
      <c r="L7992" t="str">
        <f>TEXT(Table1[[#This Row],[Patient Admission Date]],"mmm")</f>
        <v>Nov</v>
      </c>
      <c r="M7992" t="str">
        <f>TEXT(Table1[[#This Row],[Patient Admission Date]],"ddd")</f>
        <v>Fri</v>
      </c>
      <c r="N7992" t="str">
        <f>TEXT(INT(HOUR(Table1[[#This Row],[Patient Admission Date]])/3)*3,"00")&amp;"-"&amp;TEXT(INT(HOUR(Table1[[#This Row],[Patient Admission Date]])/3)*3+3,"00")</f>
        <v>00-03</v>
      </c>
      <c r="O7992" t="str" cm="1">
        <f t="array" ref="O7992">_xlfn.IFS(Table1[[#This Row],[Patient Age]]&lt;=14,"0-14",Table1[[#This Row],[Patient Age]]&lt;=29,"15-29",Table1[[#This Row],[Patient Age]]&lt;=44,"30-44",Table1[[#This Row],[Patient Age]]&lt;=59,"45-59",Table1[[#This Row],[Patient Age]]&lt;=74,"60-74",TRUE,"75+")</f>
        <v>75+</v>
      </c>
      <c r="P7992" t="str" cm="1">
        <f t="array" ref="P7992">_xlfn.IFS(Table1[[#This Row],[Patient Waittime]]&lt;=15,"0-15",Table1[[#This Row],[Patient Waittime]]&lt;=30,"16-30",Table1[[#This Row],[Patient Waittime]]&lt;=45,"31-45",Table1[[#This Row],[Patient Waittime]]&lt;=60,"46-60",TRUE,"60+")</f>
        <v>46-60</v>
      </c>
      <c r="Q7992">
        <f>--(Table1[[#This Row],[Patient Waittime]]&lt;=30)</f>
        <v>0</v>
      </c>
      <c r="R7992">
        <f>--Table1[[#This Row],[Patient Admission Flag]]</f>
        <v>1</v>
      </c>
      <c r="S7992">
        <f>--AND(Table1[[#This Row],[WithinTarget]]=1,Table1[[#This Row],[Patient Satisfaction Score]]&gt;=7)</f>
        <v>0</v>
      </c>
      <c r="T7992" t="str">
        <f>IF(LEFT(Table1[[#This Row],[Patient Gender]],1)="F","Female","Male")</f>
        <v>Male</v>
      </c>
    </row>
    <row r="7993" spans="1:20" x14ac:dyDescent="0.3">
      <c r="A7993" t="s">
        <v>8097</v>
      </c>
      <c r="B7993" s="1">
        <v>45272.913194444445</v>
      </c>
      <c r="C7993" t="s">
        <v>9</v>
      </c>
      <c r="D7993">
        <v>37</v>
      </c>
      <c r="E7993" t="s">
        <v>22</v>
      </c>
      <c r="F7993" t="s">
        <v>11</v>
      </c>
      <c r="G7993" t="b">
        <v>1</v>
      </c>
      <c r="H7993">
        <v>5</v>
      </c>
      <c r="I7993">
        <v>36</v>
      </c>
      <c r="J7993" t="b">
        <v>1</v>
      </c>
      <c r="K7993">
        <f>YEAR(Table1[[#This Row],[Patient Admission Date]])</f>
        <v>2023</v>
      </c>
      <c r="L7993" t="str">
        <f>TEXT(Table1[[#This Row],[Patient Admission Date]],"mmm")</f>
        <v>Dec</v>
      </c>
      <c r="M7993" t="str">
        <f>TEXT(Table1[[#This Row],[Patient Admission Date]],"ddd")</f>
        <v>Tue</v>
      </c>
      <c r="N7993" t="str">
        <f>TEXT(INT(HOUR(Table1[[#This Row],[Patient Admission Date]])/3)*3,"00")&amp;"-"&amp;TEXT(INT(HOUR(Table1[[#This Row],[Patient Admission Date]])/3)*3+3,"00")</f>
        <v>21-24</v>
      </c>
      <c r="O7993" t="str" cm="1">
        <f t="array" ref="O7993">_xlfn.IFS(Table1[[#This Row],[Patient Age]]&lt;=14,"0-14",Table1[[#This Row],[Patient Age]]&lt;=29,"15-29",Table1[[#This Row],[Patient Age]]&lt;=44,"30-44",Table1[[#This Row],[Patient Age]]&lt;=59,"45-59",Table1[[#This Row],[Patient Age]]&lt;=74,"60-74",TRUE,"75+")</f>
        <v>30-44</v>
      </c>
      <c r="P7993" t="str" cm="1">
        <f t="array" ref="P7993">_xlfn.IFS(Table1[[#This Row],[Patient Waittime]]&lt;=15,"0-15",Table1[[#This Row],[Patient Waittime]]&lt;=30,"16-30",Table1[[#This Row],[Patient Waittime]]&lt;=45,"31-45",Table1[[#This Row],[Patient Waittime]]&lt;=60,"46-60",TRUE,"60+")</f>
        <v>31-45</v>
      </c>
      <c r="Q7993">
        <f>--(Table1[[#This Row],[Patient Waittime]]&lt;=30)</f>
        <v>0</v>
      </c>
      <c r="R7993">
        <f>--Table1[[#This Row],[Patient Admission Flag]]</f>
        <v>1</v>
      </c>
      <c r="S7993">
        <f>--AND(Table1[[#This Row],[WithinTarget]]=1,Table1[[#This Row],[Patient Satisfaction Score]]&gt;=7)</f>
        <v>0</v>
      </c>
      <c r="T7993" t="str">
        <f>IF(LEFT(Table1[[#This Row],[Patient Gender]],1)="F","Female","Male")</f>
        <v>Male</v>
      </c>
    </row>
    <row r="7994" spans="1:20" x14ac:dyDescent="0.3">
      <c r="A7994" t="s">
        <v>8098</v>
      </c>
      <c r="B7994" s="1">
        <v>45441.611805555556</v>
      </c>
      <c r="C7994" t="s">
        <v>9</v>
      </c>
      <c r="D7994">
        <v>68</v>
      </c>
      <c r="E7994" t="s">
        <v>22</v>
      </c>
      <c r="F7994" t="s">
        <v>11</v>
      </c>
      <c r="G7994" t="b">
        <v>1</v>
      </c>
      <c r="H7994">
        <v>6</v>
      </c>
      <c r="I7994">
        <v>44</v>
      </c>
      <c r="J7994" t="b">
        <v>1</v>
      </c>
      <c r="K7994">
        <f>YEAR(Table1[[#This Row],[Patient Admission Date]])</f>
        <v>2024</v>
      </c>
      <c r="L7994" t="str">
        <f>TEXT(Table1[[#This Row],[Patient Admission Date]],"mmm")</f>
        <v>May</v>
      </c>
      <c r="M7994" t="str">
        <f>TEXT(Table1[[#This Row],[Patient Admission Date]],"ddd")</f>
        <v>Wed</v>
      </c>
      <c r="N7994" t="str">
        <f>TEXT(INT(HOUR(Table1[[#This Row],[Patient Admission Date]])/3)*3,"00")&amp;"-"&amp;TEXT(INT(HOUR(Table1[[#This Row],[Patient Admission Date]])/3)*3+3,"00")</f>
        <v>12-15</v>
      </c>
      <c r="O7994" t="str" cm="1">
        <f t="array" ref="O7994">_xlfn.IFS(Table1[[#This Row],[Patient Age]]&lt;=14,"0-14",Table1[[#This Row],[Patient Age]]&lt;=29,"15-29",Table1[[#This Row],[Patient Age]]&lt;=44,"30-44",Table1[[#This Row],[Patient Age]]&lt;=59,"45-59",Table1[[#This Row],[Patient Age]]&lt;=74,"60-74",TRUE,"75+")</f>
        <v>60-74</v>
      </c>
      <c r="P7994" t="str" cm="1">
        <f t="array" ref="P7994">_xlfn.IFS(Table1[[#This Row],[Patient Waittime]]&lt;=15,"0-15",Table1[[#This Row],[Patient Waittime]]&lt;=30,"16-30",Table1[[#This Row],[Patient Waittime]]&lt;=45,"31-45",Table1[[#This Row],[Patient Waittime]]&lt;=60,"46-60",TRUE,"60+")</f>
        <v>31-45</v>
      </c>
      <c r="Q7994">
        <f>--(Table1[[#This Row],[Patient Waittime]]&lt;=30)</f>
        <v>0</v>
      </c>
      <c r="R7994">
        <f>--Table1[[#This Row],[Patient Admission Flag]]</f>
        <v>1</v>
      </c>
      <c r="S7994">
        <f>--AND(Table1[[#This Row],[WithinTarget]]=1,Table1[[#This Row],[Patient Satisfaction Score]]&gt;=7)</f>
        <v>0</v>
      </c>
      <c r="T7994" t="str">
        <f>IF(LEFT(Table1[[#This Row],[Patient Gender]],1)="F","Female","Male")</f>
        <v>Male</v>
      </c>
    </row>
    <row r="7995" spans="1:20" x14ac:dyDescent="0.3">
      <c r="A7995" t="s">
        <v>8099</v>
      </c>
      <c r="B7995" s="1">
        <v>45343.965277777781</v>
      </c>
      <c r="C7995" t="s">
        <v>9</v>
      </c>
      <c r="D7995">
        <v>54</v>
      </c>
      <c r="E7995" t="s">
        <v>22</v>
      </c>
      <c r="F7995" t="s">
        <v>11</v>
      </c>
      <c r="G7995" t="b">
        <v>1</v>
      </c>
      <c r="H7995">
        <v>6</v>
      </c>
      <c r="I7995">
        <v>48</v>
      </c>
      <c r="J7995" t="b">
        <v>1</v>
      </c>
      <c r="K7995">
        <f>YEAR(Table1[[#This Row],[Patient Admission Date]])</f>
        <v>2024</v>
      </c>
      <c r="L7995" t="str">
        <f>TEXT(Table1[[#This Row],[Patient Admission Date]],"mmm")</f>
        <v>Feb</v>
      </c>
      <c r="M7995" t="str">
        <f>TEXT(Table1[[#This Row],[Patient Admission Date]],"ddd")</f>
        <v>Wed</v>
      </c>
      <c r="N7995" t="str">
        <f>TEXT(INT(HOUR(Table1[[#This Row],[Patient Admission Date]])/3)*3,"00")&amp;"-"&amp;TEXT(INT(HOUR(Table1[[#This Row],[Patient Admission Date]])/3)*3+3,"00")</f>
        <v>21-24</v>
      </c>
      <c r="O7995" t="str" cm="1">
        <f t="array" ref="O7995">_xlfn.IFS(Table1[[#This Row],[Patient Age]]&lt;=14,"0-14",Table1[[#This Row],[Patient Age]]&lt;=29,"15-29",Table1[[#This Row],[Patient Age]]&lt;=44,"30-44",Table1[[#This Row],[Patient Age]]&lt;=59,"45-59",Table1[[#This Row],[Patient Age]]&lt;=74,"60-74",TRUE,"75+")</f>
        <v>45-59</v>
      </c>
      <c r="P7995" t="str" cm="1">
        <f t="array" ref="P7995">_xlfn.IFS(Table1[[#This Row],[Patient Waittime]]&lt;=15,"0-15",Table1[[#This Row],[Patient Waittime]]&lt;=30,"16-30",Table1[[#This Row],[Patient Waittime]]&lt;=45,"31-45",Table1[[#This Row],[Patient Waittime]]&lt;=60,"46-60",TRUE,"60+")</f>
        <v>46-60</v>
      </c>
      <c r="Q7995">
        <f>--(Table1[[#This Row],[Patient Waittime]]&lt;=30)</f>
        <v>0</v>
      </c>
      <c r="R7995">
        <f>--Table1[[#This Row],[Patient Admission Flag]]</f>
        <v>1</v>
      </c>
      <c r="S7995">
        <f>--AND(Table1[[#This Row],[WithinTarget]]=1,Table1[[#This Row],[Patient Satisfaction Score]]&gt;=7)</f>
        <v>0</v>
      </c>
      <c r="T7995" t="str">
        <f>IF(LEFT(Table1[[#This Row],[Patient Gender]],1)="F","Female","Male")</f>
        <v>Male</v>
      </c>
    </row>
    <row r="7996" spans="1:20" x14ac:dyDescent="0.3">
      <c r="A7996" t="s">
        <v>8100</v>
      </c>
      <c r="B7996" s="1">
        <v>45106.634027777778</v>
      </c>
      <c r="C7996" t="s">
        <v>9</v>
      </c>
      <c r="D7996">
        <v>26</v>
      </c>
      <c r="E7996" t="s">
        <v>22</v>
      </c>
      <c r="F7996" t="s">
        <v>11</v>
      </c>
      <c r="G7996" t="b">
        <v>1</v>
      </c>
      <c r="H7996">
        <v>6</v>
      </c>
      <c r="I7996">
        <v>35</v>
      </c>
      <c r="J7996" t="b">
        <v>1</v>
      </c>
      <c r="K7996">
        <f>YEAR(Table1[[#This Row],[Patient Admission Date]])</f>
        <v>2023</v>
      </c>
      <c r="L7996" t="str">
        <f>TEXT(Table1[[#This Row],[Patient Admission Date]],"mmm")</f>
        <v>Jun</v>
      </c>
      <c r="M7996" t="str">
        <f>TEXT(Table1[[#This Row],[Patient Admission Date]],"ddd")</f>
        <v>Thu</v>
      </c>
      <c r="N7996" t="str">
        <f>TEXT(INT(HOUR(Table1[[#This Row],[Patient Admission Date]])/3)*3,"00")&amp;"-"&amp;TEXT(INT(HOUR(Table1[[#This Row],[Patient Admission Date]])/3)*3+3,"00")</f>
        <v>15-18</v>
      </c>
      <c r="O7996" t="str" cm="1">
        <f t="array" ref="O7996">_xlfn.IFS(Table1[[#This Row],[Patient Age]]&lt;=14,"0-14",Table1[[#This Row],[Patient Age]]&lt;=29,"15-29",Table1[[#This Row],[Patient Age]]&lt;=44,"30-44",Table1[[#This Row],[Patient Age]]&lt;=59,"45-59",Table1[[#This Row],[Patient Age]]&lt;=74,"60-74",TRUE,"75+")</f>
        <v>15-29</v>
      </c>
      <c r="P7996" t="str" cm="1">
        <f t="array" ref="P7996">_xlfn.IFS(Table1[[#This Row],[Patient Waittime]]&lt;=15,"0-15",Table1[[#This Row],[Patient Waittime]]&lt;=30,"16-30",Table1[[#This Row],[Patient Waittime]]&lt;=45,"31-45",Table1[[#This Row],[Patient Waittime]]&lt;=60,"46-60",TRUE,"60+")</f>
        <v>31-45</v>
      </c>
      <c r="Q7996">
        <f>--(Table1[[#This Row],[Patient Waittime]]&lt;=30)</f>
        <v>0</v>
      </c>
      <c r="R7996">
        <f>--Table1[[#This Row],[Patient Admission Flag]]</f>
        <v>1</v>
      </c>
      <c r="S7996">
        <f>--AND(Table1[[#This Row],[WithinTarget]]=1,Table1[[#This Row],[Patient Satisfaction Score]]&gt;=7)</f>
        <v>0</v>
      </c>
      <c r="T7996" t="str">
        <f>IF(LEFT(Table1[[#This Row],[Patient Gender]],1)="F","Female","Male")</f>
        <v>Male</v>
      </c>
    </row>
    <row r="7997" spans="1:20" x14ac:dyDescent="0.3">
      <c r="A7997" t="s">
        <v>8101</v>
      </c>
      <c r="B7997" s="1">
        <v>45434.29791666667</v>
      </c>
      <c r="C7997" t="s">
        <v>9</v>
      </c>
      <c r="D7997">
        <v>2</v>
      </c>
      <c r="E7997" t="s">
        <v>22</v>
      </c>
      <c r="F7997" t="s">
        <v>11</v>
      </c>
      <c r="G7997" t="b">
        <v>1</v>
      </c>
      <c r="H7997">
        <v>6</v>
      </c>
      <c r="I7997">
        <v>56</v>
      </c>
      <c r="J7997" t="b">
        <v>1</v>
      </c>
      <c r="K7997">
        <f>YEAR(Table1[[#This Row],[Patient Admission Date]])</f>
        <v>2024</v>
      </c>
      <c r="L7997" t="str">
        <f>TEXT(Table1[[#This Row],[Patient Admission Date]],"mmm")</f>
        <v>May</v>
      </c>
      <c r="M7997" t="str">
        <f>TEXT(Table1[[#This Row],[Patient Admission Date]],"ddd")</f>
        <v>Wed</v>
      </c>
      <c r="N7997" t="str">
        <f>TEXT(INT(HOUR(Table1[[#This Row],[Patient Admission Date]])/3)*3,"00")&amp;"-"&amp;TEXT(INT(HOUR(Table1[[#This Row],[Patient Admission Date]])/3)*3+3,"00")</f>
        <v>06-09</v>
      </c>
      <c r="O7997" t="str" cm="1">
        <f t="array" ref="O7997">_xlfn.IFS(Table1[[#This Row],[Patient Age]]&lt;=14,"0-14",Table1[[#This Row],[Patient Age]]&lt;=29,"15-29",Table1[[#This Row],[Patient Age]]&lt;=44,"30-44",Table1[[#This Row],[Patient Age]]&lt;=59,"45-59",Table1[[#This Row],[Patient Age]]&lt;=74,"60-74",TRUE,"75+")</f>
        <v>0-14</v>
      </c>
      <c r="P7997" t="str" cm="1">
        <f t="array" ref="P7997">_xlfn.IFS(Table1[[#This Row],[Patient Waittime]]&lt;=15,"0-15",Table1[[#This Row],[Patient Waittime]]&lt;=30,"16-30",Table1[[#This Row],[Patient Waittime]]&lt;=45,"31-45",Table1[[#This Row],[Patient Waittime]]&lt;=60,"46-60",TRUE,"60+")</f>
        <v>46-60</v>
      </c>
      <c r="Q7997">
        <f>--(Table1[[#This Row],[Patient Waittime]]&lt;=30)</f>
        <v>0</v>
      </c>
      <c r="R7997">
        <f>--Table1[[#This Row],[Patient Admission Flag]]</f>
        <v>1</v>
      </c>
      <c r="S7997">
        <f>--AND(Table1[[#This Row],[WithinTarget]]=1,Table1[[#This Row],[Patient Satisfaction Score]]&gt;=7)</f>
        <v>0</v>
      </c>
      <c r="T7997" t="str">
        <f>IF(LEFT(Table1[[#This Row],[Patient Gender]],1)="F","Female","Male")</f>
        <v>Male</v>
      </c>
    </row>
    <row r="7998" spans="1:20" x14ac:dyDescent="0.3">
      <c r="A7998" t="s">
        <v>8102</v>
      </c>
      <c r="B7998" s="1">
        <v>45041.126388888886</v>
      </c>
      <c r="C7998" t="s">
        <v>9</v>
      </c>
      <c r="D7998">
        <v>76</v>
      </c>
      <c r="E7998" t="s">
        <v>22</v>
      </c>
      <c r="F7998" t="s">
        <v>11</v>
      </c>
      <c r="G7998" t="b">
        <v>1</v>
      </c>
      <c r="H7998">
        <v>7</v>
      </c>
      <c r="I7998">
        <v>51</v>
      </c>
      <c r="J7998" t="b">
        <v>1</v>
      </c>
      <c r="K7998">
        <f>YEAR(Table1[[#This Row],[Patient Admission Date]])</f>
        <v>2023</v>
      </c>
      <c r="L7998" t="str">
        <f>TEXT(Table1[[#This Row],[Patient Admission Date]],"mmm")</f>
        <v>Apr</v>
      </c>
      <c r="M7998" t="str">
        <f>TEXT(Table1[[#This Row],[Patient Admission Date]],"ddd")</f>
        <v>Tue</v>
      </c>
      <c r="N7998" t="str">
        <f>TEXT(INT(HOUR(Table1[[#This Row],[Patient Admission Date]])/3)*3,"00")&amp;"-"&amp;TEXT(INT(HOUR(Table1[[#This Row],[Patient Admission Date]])/3)*3+3,"00")</f>
        <v>03-06</v>
      </c>
      <c r="O7998" t="str" cm="1">
        <f t="array" ref="O7998">_xlfn.IFS(Table1[[#This Row],[Patient Age]]&lt;=14,"0-14",Table1[[#This Row],[Patient Age]]&lt;=29,"15-29",Table1[[#This Row],[Patient Age]]&lt;=44,"30-44",Table1[[#This Row],[Patient Age]]&lt;=59,"45-59",Table1[[#This Row],[Patient Age]]&lt;=74,"60-74",TRUE,"75+")</f>
        <v>75+</v>
      </c>
      <c r="P7998" t="str" cm="1">
        <f t="array" ref="P7998">_xlfn.IFS(Table1[[#This Row],[Patient Waittime]]&lt;=15,"0-15",Table1[[#This Row],[Patient Waittime]]&lt;=30,"16-30",Table1[[#This Row],[Patient Waittime]]&lt;=45,"31-45",Table1[[#This Row],[Patient Waittime]]&lt;=60,"46-60",TRUE,"60+")</f>
        <v>46-60</v>
      </c>
      <c r="Q7998">
        <f>--(Table1[[#This Row],[Patient Waittime]]&lt;=30)</f>
        <v>0</v>
      </c>
      <c r="R7998">
        <f>--Table1[[#This Row],[Patient Admission Flag]]</f>
        <v>1</v>
      </c>
      <c r="S7998">
        <f>--AND(Table1[[#This Row],[WithinTarget]]=1,Table1[[#This Row],[Patient Satisfaction Score]]&gt;=7)</f>
        <v>0</v>
      </c>
      <c r="T7998" t="str">
        <f>IF(LEFT(Table1[[#This Row],[Patient Gender]],1)="F","Female","Male")</f>
        <v>Male</v>
      </c>
    </row>
    <row r="7999" spans="1:20" x14ac:dyDescent="0.3">
      <c r="A7999" t="s">
        <v>8103</v>
      </c>
      <c r="B7999" s="1">
        <v>45357.40625</v>
      </c>
      <c r="C7999" t="s">
        <v>9</v>
      </c>
      <c r="D7999">
        <v>64</v>
      </c>
      <c r="E7999" t="s">
        <v>22</v>
      </c>
      <c r="F7999" t="s">
        <v>11</v>
      </c>
      <c r="G7999" t="b">
        <v>1</v>
      </c>
      <c r="H7999">
        <v>8</v>
      </c>
      <c r="I7999">
        <v>53</v>
      </c>
      <c r="J7999" t="b">
        <v>1</v>
      </c>
      <c r="K7999">
        <f>YEAR(Table1[[#This Row],[Patient Admission Date]])</f>
        <v>2024</v>
      </c>
      <c r="L7999" t="str">
        <f>TEXT(Table1[[#This Row],[Patient Admission Date]],"mmm")</f>
        <v>Mar</v>
      </c>
      <c r="M7999" t="str">
        <f>TEXT(Table1[[#This Row],[Patient Admission Date]],"ddd")</f>
        <v>Wed</v>
      </c>
      <c r="N7999" t="str">
        <f>TEXT(INT(HOUR(Table1[[#This Row],[Patient Admission Date]])/3)*3,"00")&amp;"-"&amp;TEXT(INT(HOUR(Table1[[#This Row],[Patient Admission Date]])/3)*3+3,"00")</f>
        <v>09-12</v>
      </c>
      <c r="O7999" t="str" cm="1">
        <f t="array" ref="O7999">_xlfn.IFS(Table1[[#This Row],[Patient Age]]&lt;=14,"0-14",Table1[[#This Row],[Patient Age]]&lt;=29,"15-29",Table1[[#This Row],[Patient Age]]&lt;=44,"30-44",Table1[[#This Row],[Patient Age]]&lt;=59,"45-59",Table1[[#This Row],[Patient Age]]&lt;=74,"60-74",TRUE,"75+")</f>
        <v>60-74</v>
      </c>
      <c r="P7999" t="str" cm="1">
        <f t="array" ref="P7999">_xlfn.IFS(Table1[[#This Row],[Patient Waittime]]&lt;=15,"0-15",Table1[[#This Row],[Patient Waittime]]&lt;=30,"16-30",Table1[[#This Row],[Patient Waittime]]&lt;=45,"31-45",Table1[[#This Row],[Patient Waittime]]&lt;=60,"46-60",TRUE,"60+")</f>
        <v>46-60</v>
      </c>
      <c r="Q7999">
        <f>--(Table1[[#This Row],[Patient Waittime]]&lt;=30)</f>
        <v>0</v>
      </c>
      <c r="R7999">
        <f>--Table1[[#This Row],[Patient Admission Flag]]</f>
        <v>1</v>
      </c>
      <c r="S7999">
        <f>--AND(Table1[[#This Row],[WithinTarget]]=1,Table1[[#This Row],[Patient Satisfaction Score]]&gt;=7)</f>
        <v>0</v>
      </c>
      <c r="T7999" t="str">
        <f>IF(LEFT(Table1[[#This Row],[Patient Gender]],1)="F","Female","Male")</f>
        <v>Male</v>
      </c>
    </row>
    <row r="8000" spans="1:20" x14ac:dyDescent="0.3">
      <c r="A8000" t="s">
        <v>8104</v>
      </c>
      <c r="B8000" s="1">
        <v>45536.192361111112</v>
      </c>
      <c r="C8000" t="s">
        <v>9</v>
      </c>
      <c r="D8000">
        <v>2</v>
      </c>
      <c r="E8000" t="s">
        <v>22</v>
      </c>
      <c r="F8000" t="s">
        <v>11</v>
      </c>
      <c r="G8000" t="b">
        <v>1</v>
      </c>
      <c r="H8000">
        <v>8</v>
      </c>
      <c r="I8000">
        <v>45</v>
      </c>
      <c r="J8000" t="b">
        <v>1</v>
      </c>
      <c r="K8000">
        <f>YEAR(Table1[[#This Row],[Patient Admission Date]])</f>
        <v>2024</v>
      </c>
      <c r="L8000" t="str">
        <f>TEXT(Table1[[#This Row],[Patient Admission Date]],"mmm")</f>
        <v>Sep</v>
      </c>
      <c r="M8000" t="str">
        <f>TEXT(Table1[[#This Row],[Patient Admission Date]],"ddd")</f>
        <v>Sun</v>
      </c>
      <c r="N8000" t="str">
        <f>TEXT(INT(HOUR(Table1[[#This Row],[Patient Admission Date]])/3)*3,"00")&amp;"-"&amp;TEXT(INT(HOUR(Table1[[#This Row],[Patient Admission Date]])/3)*3+3,"00")</f>
        <v>03-06</v>
      </c>
      <c r="O8000" t="str" cm="1">
        <f t="array" ref="O8000">_xlfn.IFS(Table1[[#This Row],[Patient Age]]&lt;=14,"0-14",Table1[[#This Row],[Patient Age]]&lt;=29,"15-29",Table1[[#This Row],[Patient Age]]&lt;=44,"30-44",Table1[[#This Row],[Patient Age]]&lt;=59,"45-59",Table1[[#This Row],[Patient Age]]&lt;=74,"60-74",TRUE,"75+")</f>
        <v>0-14</v>
      </c>
      <c r="P8000" t="str" cm="1">
        <f t="array" ref="P8000">_xlfn.IFS(Table1[[#This Row],[Patient Waittime]]&lt;=15,"0-15",Table1[[#This Row],[Patient Waittime]]&lt;=30,"16-30",Table1[[#This Row],[Patient Waittime]]&lt;=45,"31-45",Table1[[#This Row],[Patient Waittime]]&lt;=60,"46-60",TRUE,"60+")</f>
        <v>31-45</v>
      </c>
      <c r="Q8000">
        <f>--(Table1[[#This Row],[Patient Waittime]]&lt;=30)</f>
        <v>0</v>
      </c>
      <c r="R8000">
        <f>--Table1[[#This Row],[Patient Admission Flag]]</f>
        <v>1</v>
      </c>
      <c r="S8000">
        <f>--AND(Table1[[#This Row],[WithinTarget]]=1,Table1[[#This Row],[Patient Satisfaction Score]]&gt;=7)</f>
        <v>0</v>
      </c>
      <c r="T8000" t="str">
        <f>IF(LEFT(Table1[[#This Row],[Patient Gender]],1)="F","Female","Male")</f>
        <v>Male</v>
      </c>
    </row>
    <row r="8001" spans="1:20" x14ac:dyDescent="0.3">
      <c r="A8001" t="s">
        <v>8105</v>
      </c>
      <c r="B8001" s="1">
        <v>45474.084027777775</v>
      </c>
      <c r="C8001" t="s">
        <v>9</v>
      </c>
      <c r="D8001">
        <v>11</v>
      </c>
      <c r="E8001" t="s">
        <v>22</v>
      </c>
      <c r="F8001" t="s">
        <v>11</v>
      </c>
      <c r="G8001" t="b">
        <v>1</v>
      </c>
      <c r="H8001">
        <v>8</v>
      </c>
      <c r="I8001">
        <v>40</v>
      </c>
      <c r="J8001" t="b">
        <v>1</v>
      </c>
      <c r="K8001">
        <f>YEAR(Table1[[#This Row],[Patient Admission Date]])</f>
        <v>2024</v>
      </c>
      <c r="L8001" t="str">
        <f>TEXT(Table1[[#This Row],[Patient Admission Date]],"mmm")</f>
        <v>Jul</v>
      </c>
      <c r="M8001" t="str">
        <f>TEXT(Table1[[#This Row],[Patient Admission Date]],"ddd")</f>
        <v>Mon</v>
      </c>
      <c r="N8001" t="str">
        <f>TEXT(INT(HOUR(Table1[[#This Row],[Patient Admission Date]])/3)*3,"00")&amp;"-"&amp;TEXT(INT(HOUR(Table1[[#This Row],[Patient Admission Date]])/3)*3+3,"00")</f>
        <v>00-03</v>
      </c>
      <c r="O8001" t="str" cm="1">
        <f t="array" ref="O8001">_xlfn.IFS(Table1[[#This Row],[Patient Age]]&lt;=14,"0-14",Table1[[#This Row],[Patient Age]]&lt;=29,"15-29",Table1[[#This Row],[Patient Age]]&lt;=44,"30-44",Table1[[#This Row],[Patient Age]]&lt;=59,"45-59",Table1[[#This Row],[Patient Age]]&lt;=74,"60-74",TRUE,"75+")</f>
        <v>0-14</v>
      </c>
      <c r="P8001" t="str" cm="1">
        <f t="array" ref="P8001">_xlfn.IFS(Table1[[#This Row],[Patient Waittime]]&lt;=15,"0-15",Table1[[#This Row],[Patient Waittime]]&lt;=30,"16-30",Table1[[#This Row],[Patient Waittime]]&lt;=45,"31-45",Table1[[#This Row],[Patient Waittime]]&lt;=60,"46-60",TRUE,"60+")</f>
        <v>31-45</v>
      </c>
      <c r="Q8001">
        <f>--(Table1[[#This Row],[Patient Waittime]]&lt;=30)</f>
        <v>0</v>
      </c>
      <c r="R8001">
        <f>--Table1[[#This Row],[Patient Admission Flag]]</f>
        <v>1</v>
      </c>
      <c r="S8001">
        <f>--AND(Table1[[#This Row],[WithinTarget]]=1,Table1[[#This Row],[Patient Satisfaction Score]]&gt;=7)</f>
        <v>0</v>
      </c>
      <c r="T8001" t="str">
        <f>IF(LEFT(Table1[[#This Row],[Patient Gender]],1)="F","Female","Male")</f>
        <v>Male</v>
      </c>
    </row>
    <row r="8002" spans="1:20" x14ac:dyDescent="0.3">
      <c r="A8002" t="s">
        <v>8106</v>
      </c>
      <c r="B8002" s="1">
        <v>45031.986805555556</v>
      </c>
      <c r="C8002" t="s">
        <v>9</v>
      </c>
      <c r="D8002">
        <v>20</v>
      </c>
      <c r="E8002" t="s">
        <v>22</v>
      </c>
      <c r="F8002" t="s">
        <v>11</v>
      </c>
      <c r="G8002" t="b">
        <v>1</v>
      </c>
      <c r="H8002">
        <v>8</v>
      </c>
      <c r="I8002">
        <v>47</v>
      </c>
      <c r="J8002" t="b">
        <v>1</v>
      </c>
      <c r="K8002">
        <f>YEAR(Table1[[#This Row],[Patient Admission Date]])</f>
        <v>2023</v>
      </c>
      <c r="L8002" t="str">
        <f>TEXT(Table1[[#This Row],[Patient Admission Date]],"mmm")</f>
        <v>Apr</v>
      </c>
      <c r="M8002" t="str">
        <f>TEXT(Table1[[#This Row],[Patient Admission Date]],"ddd")</f>
        <v>Sat</v>
      </c>
      <c r="N8002" t="str">
        <f>TEXT(INT(HOUR(Table1[[#This Row],[Patient Admission Date]])/3)*3,"00")&amp;"-"&amp;TEXT(INT(HOUR(Table1[[#This Row],[Patient Admission Date]])/3)*3+3,"00")</f>
        <v>21-24</v>
      </c>
      <c r="O8002" t="str" cm="1">
        <f t="array" ref="O8002">_xlfn.IFS(Table1[[#This Row],[Patient Age]]&lt;=14,"0-14",Table1[[#This Row],[Patient Age]]&lt;=29,"15-29",Table1[[#This Row],[Patient Age]]&lt;=44,"30-44",Table1[[#This Row],[Patient Age]]&lt;=59,"45-59",Table1[[#This Row],[Patient Age]]&lt;=74,"60-74",TRUE,"75+")</f>
        <v>15-29</v>
      </c>
      <c r="P8002" t="str" cm="1">
        <f t="array" ref="P8002">_xlfn.IFS(Table1[[#This Row],[Patient Waittime]]&lt;=15,"0-15",Table1[[#This Row],[Patient Waittime]]&lt;=30,"16-30",Table1[[#This Row],[Patient Waittime]]&lt;=45,"31-45",Table1[[#This Row],[Patient Waittime]]&lt;=60,"46-60",TRUE,"60+")</f>
        <v>46-60</v>
      </c>
      <c r="Q8002">
        <f>--(Table1[[#This Row],[Patient Waittime]]&lt;=30)</f>
        <v>0</v>
      </c>
      <c r="R8002">
        <f>--Table1[[#This Row],[Patient Admission Flag]]</f>
        <v>1</v>
      </c>
      <c r="S8002">
        <f>--AND(Table1[[#This Row],[WithinTarget]]=1,Table1[[#This Row],[Patient Satisfaction Score]]&gt;=7)</f>
        <v>0</v>
      </c>
      <c r="T8002" t="str">
        <f>IF(LEFT(Table1[[#This Row],[Patient Gender]],1)="F","Female","Male")</f>
        <v>Male</v>
      </c>
    </row>
    <row r="8003" spans="1:20" x14ac:dyDescent="0.3">
      <c r="A8003" t="s">
        <v>8107</v>
      </c>
      <c r="B8003" s="1">
        <v>45258.892361111109</v>
      </c>
      <c r="C8003" t="s">
        <v>9</v>
      </c>
      <c r="D8003">
        <v>23</v>
      </c>
      <c r="E8003" t="s">
        <v>22</v>
      </c>
      <c r="F8003" t="s">
        <v>11</v>
      </c>
      <c r="G8003" t="b">
        <v>1</v>
      </c>
      <c r="H8003">
        <v>9</v>
      </c>
      <c r="I8003">
        <v>50</v>
      </c>
      <c r="J8003" t="b">
        <v>1</v>
      </c>
      <c r="K8003">
        <f>YEAR(Table1[[#This Row],[Patient Admission Date]])</f>
        <v>2023</v>
      </c>
      <c r="L8003" t="str">
        <f>TEXT(Table1[[#This Row],[Patient Admission Date]],"mmm")</f>
        <v>Nov</v>
      </c>
      <c r="M8003" t="str">
        <f>TEXT(Table1[[#This Row],[Patient Admission Date]],"ddd")</f>
        <v>Tue</v>
      </c>
      <c r="N8003" t="str">
        <f>TEXT(INT(HOUR(Table1[[#This Row],[Patient Admission Date]])/3)*3,"00")&amp;"-"&amp;TEXT(INT(HOUR(Table1[[#This Row],[Patient Admission Date]])/3)*3+3,"00")</f>
        <v>21-24</v>
      </c>
      <c r="O8003" t="str" cm="1">
        <f t="array" ref="O8003">_xlfn.IFS(Table1[[#This Row],[Patient Age]]&lt;=14,"0-14",Table1[[#This Row],[Patient Age]]&lt;=29,"15-29",Table1[[#This Row],[Patient Age]]&lt;=44,"30-44",Table1[[#This Row],[Patient Age]]&lt;=59,"45-59",Table1[[#This Row],[Patient Age]]&lt;=74,"60-74",TRUE,"75+")</f>
        <v>15-29</v>
      </c>
      <c r="P8003" t="str" cm="1">
        <f t="array" ref="P8003">_xlfn.IFS(Table1[[#This Row],[Patient Waittime]]&lt;=15,"0-15",Table1[[#This Row],[Patient Waittime]]&lt;=30,"16-30",Table1[[#This Row],[Patient Waittime]]&lt;=45,"31-45",Table1[[#This Row],[Patient Waittime]]&lt;=60,"46-60",TRUE,"60+")</f>
        <v>46-60</v>
      </c>
      <c r="Q8003">
        <f>--(Table1[[#This Row],[Patient Waittime]]&lt;=30)</f>
        <v>0</v>
      </c>
      <c r="R8003">
        <f>--Table1[[#This Row],[Patient Admission Flag]]</f>
        <v>1</v>
      </c>
      <c r="S8003">
        <f>--AND(Table1[[#This Row],[WithinTarget]]=1,Table1[[#This Row],[Patient Satisfaction Score]]&gt;=7)</f>
        <v>0</v>
      </c>
      <c r="T8003" t="str">
        <f>IF(LEFT(Table1[[#This Row],[Patient Gender]],1)="F","Female","Male")</f>
        <v>Male</v>
      </c>
    </row>
    <row r="8004" spans="1:20" x14ac:dyDescent="0.3">
      <c r="A8004" t="s">
        <v>8108</v>
      </c>
      <c r="B8004" s="1">
        <v>45171.472916666666</v>
      </c>
      <c r="C8004" t="s">
        <v>9</v>
      </c>
      <c r="D8004">
        <v>51</v>
      </c>
      <c r="E8004" t="s">
        <v>22</v>
      </c>
      <c r="F8004" t="s">
        <v>11</v>
      </c>
      <c r="G8004" t="b">
        <v>1</v>
      </c>
      <c r="H8004">
        <v>9</v>
      </c>
      <c r="I8004">
        <v>11</v>
      </c>
      <c r="J8004" t="b">
        <v>1</v>
      </c>
      <c r="K8004">
        <f>YEAR(Table1[[#This Row],[Patient Admission Date]])</f>
        <v>2023</v>
      </c>
      <c r="L8004" t="str">
        <f>TEXT(Table1[[#This Row],[Patient Admission Date]],"mmm")</f>
        <v>Sep</v>
      </c>
      <c r="M8004" t="str">
        <f>TEXT(Table1[[#This Row],[Patient Admission Date]],"ddd")</f>
        <v>Sat</v>
      </c>
      <c r="N8004" t="str">
        <f>TEXT(INT(HOUR(Table1[[#This Row],[Patient Admission Date]])/3)*3,"00")&amp;"-"&amp;TEXT(INT(HOUR(Table1[[#This Row],[Patient Admission Date]])/3)*3+3,"00")</f>
        <v>09-12</v>
      </c>
      <c r="O8004" t="str" cm="1">
        <f t="array" ref="O8004">_xlfn.IFS(Table1[[#This Row],[Patient Age]]&lt;=14,"0-14",Table1[[#This Row],[Patient Age]]&lt;=29,"15-29",Table1[[#This Row],[Patient Age]]&lt;=44,"30-44",Table1[[#This Row],[Patient Age]]&lt;=59,"45-59",Table1[[#This Row],[Patient Age]]&lt;=74,"60-74",TRUE,"75+")</f>
        <v>45-59</v>
      </c>
      <c r="P8004" t="str" cm="1">
        <f t="array" ref="P8004">_xlfn.IFS(Table1[[#This Row],[Patient Waittime]]&lt;=15,"0-15",Table1[[#This Row],[Patient Waittime]]&lt;=30,"16-30",Table1[[#This Row],[Patient Waittime]]&lt;=45,"31-45",Table1[[#This Row],[Patient Waittime]]&lt;=60,"46-60",TRUE,"60+")</f>
        <v>0-15</v>
      </c>
      <c r="Q8004">
        <f>--(Table1[[#This Row],[Patient Waittime]]&lt;=30)</f>
        <v>1</v>
      </c>
      <c r="R8004">
        <f>--Table1[[#This Row],[Patient Admission Flag]]</f>
        <v>1</v>
      </c>
      <c r="S8004">
        <f>--AND(Table1[[#This Row],[WithinTarget]]=1,Table1[[#This Row],[Patient Satisfaction Score]]&gt;=7)</f>
        <v>1</v>
      </c>
      <c r="T8004" t="str">
        <f>IF(LEFT(Table1[[#This Row],[Patient Gender]],1)="F","Female","Male")</f>
        <v>Male</v>
      </c>
    </row>
    <row r="8005" spans="1:20" x14ac:dyDescent="0.3">
      <c r="A8005" t="s">
        <v>8109</v>
      </c>
      <c r="B8005" s="1">
        <v>45304.34375</v>
      </c>
      <c r="C8005" t="s">
        <v>9</v>
      </c>
      <c r="D8005">
        <v>28</v>
      </c>
      <c r="E8005" t="s">
        <v>22</v>
      </c>
      <c r="F8005" t="s">
        <v>11</v>
      </c>
      <c r="G8005" t="b">
        <v>1</v>
      </c>
      <c r="H8005">
        <v>9</v>
      </c>
      <c r="I8005">
        <v>55</v>
      </c>
      <c r="J8005" t="b">
        <v>1</v>
      </c>
      <c r="K8005">
        <f>YEAR(Table1[[#This Row],[Patient Admission Date]])</f>
        <v>2024</v>
      </c>
      <c r="L8005" t="str">
        <f>TEXT(Table1[[#This Row],[Patient Admission Date]],"mmm")</f>
        <v>Jan</v>
      </c>
      <c r="M8005" t="str">
        <f>TEXT(Table1[[#This Row],[Patient Admission Date]],"ddd")</f>
        <v>Sat</v>
      </c>
      <c r="N8005" t="str">
        <f>TEXT(INT(HOUR(Table1[[#This Row],[Patient Admission Date]])/3)*3,"00")&amp;"-"&amp;TEXT(INT(HOUR(Table1[[#This Row],[Patient Admission Date]])/3)*3+3,"00")</f>
        <v>06-09</v>
      </c>
      <c r="O8005" t="str" cm="1">
        <f t="array" ref="O8005">_xlfn.IFS(Table1[[#This Row],[Patient Age]]&lt;=14,"0-14",Table1[[#This Row],[Patient Age]]&lt;=29,"15-29",Table1[[#This Row],[Patient Age]]&lt;=44,"30-44",Table1[[#This Row],[Patient Age]]&lt;=59,"45-59",Table1[[#This Row],[Patient Age]]&lt;=74,"60-74",TRUE,"75+")</f>
        <v>15-29</v>
      </c>
      <c r="P8005" t="str" cm="1">
        <f t="array" ref="P8005">_xlfn.IFS(Table1[[#This Row],[Patient Waittime]]&lt;=15,"0-15",Table1[[#This Row],[Patient Waittime]]&lt;=30,"16-30",Table1[[#This Row],[Patient Waittime]]&lt;=45,"31-45",Table1[[#This Row],[Patient Waittime]]&lt;=60,"46-60",TRUE,"60+")</f>
        <v>46-60</v>
      </c>
      <c r="Q8005">
        <f>--(Table1[[#This Row],[Patient Waittime]]&lt;=30)</f>
        <v>0</v>
      </c>
      <c r="R8005">
        <f>--Table1[[#This Row],[Patient Admission Flag]]</f>
        <v>1</v>
      </c>
      <c r="S8005">
        <f>--AND(Table1[[#This Row],[WithinTarget]]=1,Table1[[#This Row],[Patient Satisfaction Score]]&gt;=7)</f>
        <v>0</v>
      </c>
      <c r="T8005" t="str">
        <f>IF(LEFT(Table1[[#This Row],[Patient Gender]],1)="F","Female","Male")</f>
        <v>Male</v>
      </c>
    </row>
    <row r="8006" spans="1:20" x14ac:dyDescent="0.3">
      <c r="A8006" t="s">
        <v>8110</v>
      </c>
      <c r="B8006" s="1">
        <v>45302.931944444441</v>
      </c>
      <c r="C8006" t="s">
        <v>9</v>
      </c>
      <c r="D8006">
        <v>42</v>
      </c>
      <c r="E8006" t="s">
        <v>22</v>
      </c>
      <c r="F8006" t="s">
        <v>11</v>
      </c>
      <c r="G8006" t="b">
        <v>1</v>
      </c>
      <c r="H8006">
        <v>10</v>
      </c>
      <c r="I8006">
        <v>57</v>
      </c>
      <c r="J8006" t="b">
        <v>1</v>
      </c>
      <c r="K8006">
        <f>YEAR(Table1[[#This Row],[Patient Admission Date]])</f>
        <v>2024</v>
      </c>
      <c r="L8006" t="str">
        <f>TEXT(Table1[[#This Row],[Patient Admission Date]],"mmm")</f>
        <v>Jan</v>
      </c>
      <c r="M8006" t="str">
        <f>TEXT(Table1[[#This Row],[Patient Admission Date]],"ddd")</f>
        <v>Thu</v>
      </c>
      <c r="N8006" t="str">
        <f>TEXT(INT(HOUR(Table1[[#This Row],[Patient Admission Date]])/3)*3,"00")&amp;"-"&amp;TEXT(INT(HOUR(Table1[[#This Row],[Patient Admission Date]])/3)*3+3,"00")</f>
        <v>21-24</v>
      </c>
      <c r="O8006" t="str" cm="1">
        <f t="array" ref="O8006">_xlfn.IFS(Table1[[#This Row],[Patient Age]]&lt;=14,"0-14",Table1[[#This Row],[Patient Age]]&lt;=29,"15-29",Table1[[#This Row],[Patient Age]]&lt;=44,"30-44",Table1[[#This Row],[Patient Age]]&lt;=59,"45-59",Table1[[#This Row],[Patient Age]]&lt;=74,"60-74",TRUE,"75+")</f>
        <v>30-44</v>
      </c>
      <c r="P8006" t="str" cm="1">
        <f t="array" ref="P8006">_xlfn.IFS(Table1[[#This Row],[Patient Waittime]]&lt;=15,"0-15",Table1[[#This Row],[Patient Waittime]]&lt;=30,"16-30",Table1[[#This Row],[Patient Waittime]]&lt;=45,"31-45",Table1[[#This Row],[Patient Waittime]]&lt;=60,"46-60",TRUE,"60+")</f>
        <v>46-60</v>
      </c>
      <c r="Q8006">
        <f>--(Table1[[#This Row],[Patient Waittime]]&lt;=30)</f>
        <v>0</v>
      </c>
      <c r="R8006">
        <f>--Table1[[#This Row],[Patient Admission Flag]]</f>
        <v>1</v>
      </c>
      <c r="S8006">
        <f>--AND(Table1[[#This Row],[WithinTarget]]=1,Table1[[#This Row],[Patient Satisfaction Score]]&gt;=7)</f>
        <v>0</v>
      </c>
      <c r="T8006" t="str">
        <f>IF(LEFT(Table1[[#This Row],[Patient Gender]],1)="F","Female","Male")</f>
        <v>Male</v>
      </c>
    </row>
    <row r="8007" spans="1:20" x14ac:dyDescent="0.3">
      <c r="A8007" t="s">
        <v>8111</v>
      </c>
      <c r="B8007" s="1">
        <v>45105.711805555555</v>
      </c>
      <c r="C8007" t="s">
        <v>9</v>
      </c>
      <c r="D8007">
        <v>77</v>
      </c>
      <c r="E8007" t="s">
        <v>22</v>
      </c>
      <c r="F8007" t="s">
        <v>11</v>
      </c>
      <c r="G8007" t="b">
        <v>1</v>
      </c>
      <c r="H8007">
        <v>10</v>
      </c>
      <c r="I8007">
        <v>48</v>
      </c>
      <c r="J8007" t="b">
        <v>1</v>
      </c>
      <c r="K8007">
        <f>YEAR(Table1[[#This Row],[Patient Admission Date]])</f>
        <v>2023</v>
      </c>
      <c r="L8007" t="str">
        <f>TEXT(Table1[[#This Row],[Patient Admission Date]],"mmm")</f>
        <v>Jun</v>
      </c>
      <c r="M8007" t="str">
        <f>TEXT(Table1[[#This Row],[Patient Admission Date]],"ddd")</f>
        <v>Wed</v>
      </c>
      <c r="N8007" t="str">
        <f>TEXT(INT(HOUR(Table1[[#This Row],[Patient Admission Date]])/3)*3,"00")&amp;"-"&amp;TEXT(INT(HOUR(Table1[[#This Row],[Patient Admission Date]])/3)*3+3,"00")</f>
        <v>15-18</v>
      </c>
      <c r="O8007" t="str" cm="1">
        <f t="array" ref="O8007">_xlfn.IFS(Table1[[#This Row],[Patient Age]]&lt;=14,"0-14",Table1[[#This Row],[Patient Age]]&lt;=29,"15-29",Table1[[#This Row],[Patient Age]]&lt;=44,"30-44",Table1[[#This Row],[Patient Age]]&lt;=59,"45-59",Table1[[#This Row],[Patient Age]]&lt;=74,"60-74",TRUE,"75+")</f>
        <v>75+</v>
      </c>
      <c r="P8007" t="str" cm="1">
        <f t="array" ref="P8007">_xlfn.IFS(Table1[[#This Row],[Patient Waittime]]&lt;=15,"0-15",Table1[[#This Row],[Patient Waittime]]&lt;=30,"16-30",Table1[[#This Row],[Patient Waittime]]&lt;=45,"31-45",Table1[[#This Row],[Patient Waittime]]&lt;=60,"46-60",TRUE,"60+")</f>
        <v>46-60</v>
      </c>
      <c r="Q8007">
        <f>--(Table1[[#This Row],[Patient Waittime]]&lt;=30)</f>
        <v>0</v>
      </c>
      <c r="R8007">
        <f>--Table1[[#This Row],[Patient Admission Flag]]</f>
        <v>1</v>
      </c>
      <c r="S8007">
        <f>--AND(Table1[[#This Row],[WithinTarget]]=1,Table1[[#This Row],[Patient Satisfaction Score]]&gt;=7)</f>
        <v>0</v>
      </c>
      <c r="T8007" t="str">
        <f>IF(LEFT(Table1[[#This Row],[Patient Gender]],1)="F","Female","Male")</f>
        <v>Male</v>
      </c>
    </row>
    <row r="8008" spans="1:20" x14ac:dyDescent="0.3">
      <c r="A8008" t="s">
        <v>8112</v>
      </c>
      <c r="B8008" s="1">
        <v>45018.819444444445</v>
      </c>
      <c r="C8008" t="s">
        <v>9</v>
      </c>
      <c r="D8008">
        <v>57</v>
      </c>
      <c r="E8008" t="s">
        <v>22</v>
      </c>
      <c r="F8008" t="s">
        <v>11</v>
      </c>
      <c r="G8008" t="b">
        <v>1</v>
      </c>
      <c r="H8008">
        <v>10</v>
      </c>
      <c r="I8008">
        <v>33</v>
      </c>
      <c r="J8008" t="b">
        <v>1</v>
      </c>
      <c r="K8008">
        <f>YEAR(Table1[[#This Row],[Patient Admission Date]])</f>
        <v>2023</v>
      </c>
      <c r="L8008" t="str">
        <f>TEXT(Table1[[#This Row],[Patient Admission Date]],"mmm")</f>
        <v>Apr</v>
      </c>
      <c r="M8008" t="str">
        <f>TEXT(Table1[[#This Row],[Patient Admission Date]],"ddd")</f>
        <v>Sun</v>
      </c>
      <c r="N8008" t="str">
        <f>TEXT(INT(HOUR(Table1[[#This Row],[Patient Admission Date]])/3)*3,"00")&amp;"-"&amp;TEXT(INT(HOUR(Table1[[#This Row],[Patient Admission Date]])/3)*3+3,"00")</f>
        <v>18-21</v>
      </c>
      <c r="O8008" t="str" cm="1">
        <f t="array" ref="O8008">_xlfn.IFS(Table1[[#This Row],[Patient Age]]&lt;=14,"0-14",Table1[[#This Row],[Patient Age]]&lt;=29,"15-29",Table1[[#This Row],[Patient Age]]&lt;=44,"30-44",Table1[[#This Row],[Patient Age]]&lt;=59,"45-59",Table1[[#This Row],[Patient Age]]&lt;=74,"60-74",TRUE,"75+")</f>
        <v>45-59</v>
      </c>
      <c r="P8008" t="str" cm="1">
        <f t="array" ref="P8008">_xlfn.IFS(Table1[[#This Row],[Patient Waittime]]&lt;=15,"0-15",Table1[[#This Row],[Patient Waittime]]&lt;=30,"16-30",Table1[[#This Row],[Patient Waittime]]&lt;=45,"31-45",Table1[[#This Row],[Patient Waittime]]&lt;=60,"46-60",TRUE,"60+")</f>
        <v>31-45</v>
      </c>
      <c r="Q8008">
        <f>--(Table1[[#This Row],[Patient Waittime]]&lt;=30)</f>
        <v>0</v>
      </c>
      <c r="R8008">
        <f>--Table1[[#This Row],[Patient Admission Flag]]</f>
        <v>1</v>
      </c>
      <c r="S8008">
        <f>--AND(Table1[[#This Row],[WithinTarget]]=1,Table1[[#This Row],[Patient Satisfaction Score]]&gt;=7)</f>
        <v>0</v>
      </c>
      <c r="T8008" t="str">
        <f>IF(LEFT(Table1[[#This Row],[Patient Gender]],1)="F","Female","Male")</f>
        <v>Male</v>
      </c>
    </row>
    <row r="8009" spans="1:20" x14ac:dyDescent="0.3">
      <c r="A8009" t="s">
        <v>8113</v>
      </c>
      <c r="B8009" s="1">
        <v>45564.709722222222</v>
      </c>
      <c r="C8009" t="s">
        <v>9</v>
      </c>
      <c r="D8009">
        <v>4</v>
      </c>
      <c r="E8009" t="s">
        <v>22</v>
      </c>
      <c r="F8009" t="s">
        <v>11</v>
      </c>
      <c r="G8009" t="b">
        <v>1</v>
      </c>
      <c r="H8009">
        <v>10</v>
      </c>
      <c r="I8009">
        <v>28</v>
      </c>
      <c r="J8009" t="b">
        <v>1</v>
      </c>
      <c r="K8009">
        <f>YEAR(Table1[[#This Row],[Patient Admission Date]])</f>
        <v>2024</v>
      </c>
      <c r="L8009" t="str">
        <f>TEXT(Table1[[#This Row],[Patient Admission Date]],"mmm")</f>
        <v>Sep</v>
      </c>
      <c r="M8009" t="str">
        <f>TEXT(Table1[[#This Row],[Patient Admission Date]],"ddd")</f>
        <v>Sun</v>
      </c>
      <c r="N8009" t="str">
        <f>TEXT(INT(HOUR(Table1[[#This Row],[Patient Admission Date]])/3)*3,"00")&amp;"-"&amp;TEXT(INT(HOUR(Table1[[#This Row],[Patient Admission Date]])/3)*3+3,"00")</f>
        <v>15-18</v>
      </c>
      <c r="O8009" t="str" cm="1">
        <f t="array" ref="O8009">_xlfn.IFS(Table1[[#This Row],[Patient Age]]&lt;=14,"0-14",Table1[[#This Row],[Patient Age]]&lt;=29,"15-29",Table1[[#This Row],[Patient Age]]&lt;=44,"30-44",Table1[[#This Row],[Patient Age]]&lt;=59,"45-59",Table1[[#This Row],[Patient Age]]&lt;=74,"60-74",TRUE,"75+")</f>
        <v>0-14</v>
      </c>
      <c r="P8009" t="str" cm="1">
        <f t="array" ref="P8009">_xlfn.IFS(Table1[[#This Row],[Patient Waittime]]&lt;=15,"0-15",Table1[[#This Row],[Patient Waittime]]&lt;=30,"16-30",Table1[[#This Row],[Patient Waittime]]&lt;=45,"31-45",Table1[[#This Row],[Patient Waittime]]&lt;=60,"46-60",TRUE,"60+")</f>
        <v>16-30</v>
      </c>
      <c r="Q8009">
        <f>--(Table1[[#This Row],[Patient Waittime]]&lt;=30)</f>
        <v>1</v>
      </c>
      <c r="R8009">
        <f>--Table1[[#This Row],[Patient Admission Flag]]</f>
        <v>1</v>
      </c>
      <c r="S8009">
        <f>--AND(Table1[[#This Row],[WithinTarget]]=1,Table1[[#This Row],[Patient Satisfaction Score]]&gt;=7)</f>
        <v>1</v>
      </c>
      <c r="T8009" t="str">
        <f>IF(LEFT(Table1[[#This Row],[Patient Gender]],1)="F","Female","Male")</f>
        <v>Male</v>
      </c>
    </row>
    <row r="8010" spans="1:20" x14ac:dyDescent="0.3">
      <c r="A8010" t="s">
        <v>8114</v>
      </c>
      <c r="B8010" s="1">
        <v>45120.65347222222</v>
      </c>
      <c r="C8010" t="s">
        <v>9</v>
      </c>
      <c r="D8010">
        <v>50</v>
      </c>
      <c r="E8010" t="s">
        <v>22</v>
      </c>
      <c r="F8010" t="s">
        <v>11</v>
      </c>
      <c r="G8010" t="b">
        <v>1</v>
      </c>
      <c r="H8010">
        <v>10</v>
      </c>
      <c r="I8010">
        <v>56</v>
      </c>
      <c r="J8010" t="b">
        <v>1</v>
      </c>
      <c r="K8010">
        <f>YEAR(Table1[[#This Row],[Patient Admission Date]])</f>
        <v>2023</v>
      </c>
      <c r="L8010" t="str">
        <f>TEXT(Table1[[#This Row],[Patient Admission Date]],"mmm")</f>
        <v>Jul</v>
      </c>
      <c r="M8010" t="str">
        <f>TEXT(Table1[[#This Row],[Patient Admission Date]],"ddd")</f>
        <v>Thu</v>
      </c>
      <c r="N8010" t="str">
        <f>TEXT(INT(HOUR(Table1[[#This Row],[Patient Admission Date]])/3)*3,"00")&amp;"-"&amp;TEXT(INT(HOUR(Table1[[#This Row],[Patient Admission Date]])/3)*3+3,"00")</f>
        <v>15-18</v>
      </c>
      <c r="O8010" t="str" cm="1">
        <f t="array" ref="O8010">_xlfn.IFS(Table1[[#This Row],[Patient Age]]&lt;=14,"0-14",Table1[[#This Row],[Patient Age]]&lt;=29,"15-29",Table1[[#This Row],[Patient Age]]&lt;=44,"30-44",Table1[[#This Row],[Patient Age]]&lt;=59,"45-59",Table1[[#This Row],[Patient Age]]&lt;=74,"60-74",TRUE,"75+")</f>
        <v>45-59</v>
      </c>
      <c r="P8010" t="str" cm="1">
        <f t="array" ref="P8010">_xlfn.IFS(Table1[[#This Row],[Patient Waittime]]&lt;=15,"0-15",Table1[[#This Row],[Patient Waittime]]&lt;=30,"16-30",Table1[[#This Row],[Patient Waittime]]&lt;=45,"31-45",Table1[[#This Row],[Patient Waittime]]&lt;=60,"46-60",TRUE,"60+")</f>
        <v>46-60</v>
      </c>
      <c r="Q8010">
        <f>--(Table1[[#This Row],[Patient Waittime]]&lt;=30)</f>
        <v>0</v>
      </c>
      <c r="R8010">
        <f>--Table1[[#This Row],[Patient Admission Flag]]</f>
        <v>1</v>
      </c>
      <c r="S8010">
        <f>--AND(Table1[[#This Row],[WithinTarget]]=1,Table1[[#This Row],[Patient Satisfaction Score]]&gt;=7)</f>
        <v>0</v>
      </c>
      <c r="T8010" t="str">
        <f>IF(LEFT(Table1[[#This Row],[Patient Gender]],1)="F","Female","Male")</f>
        <v>Male</v>
      </c>
    </row>
    <row r="8011" spans="1:20" x14ac:dyDescent="0.3">
      <c r="A8011" t="s">
        <v>8115</v>
      </c>
      <c r="B8011" s="1">
        <v>45426.14166666667</v>
      </c>
      <c r="C8011" t="s">
        <v>9</v>
      </c>
      <c r="D8011">
        <v>64</v>
      </c>
      <c r="E8011" t="s">
        <v>22</v>
      </c>
      <c r="F8011" t="s">
        <v>11</v>
      </c>
      <c r="G8011" t="b">
        <v>1</v>
      </c>
      <c r="H8011">
        <v>10</v>
      </c>
      <c r="I8011">
        <v>44</v>
      </c>
      <c r="J8011" t="b">
        <v>1</v>
      </c>
      <c r="K8011">
        <f>YEAR(Table1[[#This Row],[Patient Admission Date]])</f>
        <v>2024</v>
      </c>
      <c r="L8011" t="str">
        <f>TEXT(Table1[[#This Row],[Patient Admission Date]],"mmm")</f>
        <v>May</v>
      </c>
      <c r="M8011" t="str">
        <f>TEXT(Table1[[#This Row],[Patient Admission Date]],"ddd")</f>
        <v>Tue</v>
      </c>
      <c r="N8011" t="str">
        <f>TEXT(INT(HOUR(Table1[[#This Row],[Patient Admission Date]])/3)*3,"00")&amp;"-"&amp;TEXT(INT(HOUR(Table1[[#This Row],[Patient Admission Date]])/3)*3+3,"00")</f>
        <v>03-06</v>
      </c>
      <c r="O8011" t="str" cm="1">
        <f t="array" ref="O8011">_xlfn.IFS(Table1[[#This Row],[Patient Age]]&lt;=14,"0-14",Table1[[#This Row],[Patient Age]]&lt;=29,"15-29",Table1[[#This Row],[Patient Age]]&lt;=44,"30-44",Table1[[#This Row],[Patient Age]]&lt;=59,"45-59",Table1[[#This Row],[Patient Age]]&lt;=74,"60-74",TRUE,"75+")</f>
        <v>60-74</v>
      </c>
      <c r="P8011" t="str" cm="1">
        <f t="array" ref="P8011">_xlfn.IFS(Table1[[#This Row],[Patient Waittime]]&lt;=15,"0-15",Table1[[#This Row],[Patient Waittime]]&lt;=30,"16-30",Table1[[#This Row],[Patient Waittime]]&lt;=45,"31-45",Table1[[#This Row],[Patient Waittime]]&lt;=60,"46-60",TRUE,"60+")</f>
        <v>31-45</v>
      </c>
      <c r="Q8011">
        <f>--(Table1[[#This Row],[Patient Waittime]]&lt;=30)</f>
        <v>0</v>
      </c>
      <c r="R8011">
        <f>--Table1[[#This Row],[Patient Admission Flag]]</f>
        <v>1</v>
      </c>
      <c r="S8011">
        <f>--AND(Table1[[#This Row],[WithinTarget]]=1,Table1[[#This Row],[Patient Satisfaction Score]]&gt;=7)</f>
        <v>0</v>
      </c>
      <c r="T8011" t="str">
        <f>IF(LEFT(Table1[[#This Row],[Patient Gender]],1)="F","Female","Male")</f>
        <v>Male</v>
      </c>
    </row>
    <row r="8012" spans="1:20" x14ac:dyDescent="0.3">
      <c r="A8012" t="s">
        <v>8116</v>
      </c>
      <c r="B8012" s="1">
        <v>45218.861111111109</v>
      </c>
      <c r="C8012" t="s">
        <v>9</v>
      </c>
      <c r="D8012">
        <v>12</v>
      </c>
      <c r="E8012" t="s">
        <v>22</v>
      </c>
      <c r="F8012" t="s">
        <v>11</v>
      </c>
      <c r="G8012" t="b">
        <v>1</v>
      </c>
      <c r="H8012">
        <v>10</v>
      </c>
      <c r="I8012">
        <v>47</v>
      </c>
      <c r="J8012" t="b">
        <v>1</v>
      </c>
      <c r="K8012">
        <f>YEAR(Table1[[#This Row],[Patient Admission Date]])</f>
        <v>2023</v>
      </c>
      <c r="L8012" t="str">
        <f>TEXT(Table1[[#This Row],[Patient Admission Date]],"mmm")</f>
        <v>Oct</v>
      </c>
      <c r="M8012" t="str">
        <f>TEXT(Table1[[#This Row],[Patient Admission Date]],"ddd")</f>
        <v>Thu</v>
      </c>
      <c r="N8012" t="str">
        <f>TEXT(INT(HOUR(Table1[[#This Row],[Patient Admission Date]])/3)*3,"00")&amp;"-"&amp;TEXT(INT(HOUR(Table1[[#This Row],[Patient Admission Date]])/3)*3+3,"00")</f>
        <v>18-21</v>
      </c>
      <c r="O8012" t="str" cm="1">
        <f t="array" ref="O8012">_xlfn.IFS(Table1[[#This Row],[Patient Age]]&lt;=14,"0-14",Table1[[#This Row],[Patient Age]]&lt;=29,"15-29",Table1[[#This Row],[Patient Age]]&lt;=44,"30-44",Table1[[#This Row],[Patient Age]]&lt;=59,"45-59",Table1[[#This Row],[Patient Age]]&lt;=74,"60-74",TRUE,"75+")</f>
        <v>0-14</v>
      </c>
      <c r="P8012" t="str" cm="1">
        <f t="array" ref="P8012">_xlfn.IFS(Table1[[#This Row],[Patient Waittime]]&lt;=15,"0-15",Table1[[#This Row],[Patient Waittime]]&lt;=30,"16-30",Table1[[#This Row],[Patient Waittime]]&lt;=45,"31-45",Table1[[#This Row],[Patient Waittime]]&lt;=60,"46-60",TRUE,"60+")</f>
        <v>46-60</v>
      </c>
      <c r="Q8012">
        <f>--(Table1[[#This Row],[Patient Waittime]]&lt;=30)</f>
        <v>0</v>
      </c>
      <c r="R8012">
        <f>--Table1[[#This Row],[Patient Admission Flag]]</f>
        <v>1</v>
      </c>
      <c r="S8012">
        <f>--AND(Table1[[#This Row],[WithinTarget]]=1,Table1[[#This Row],[Patient Satisfaction Score]]&gt;=7)</f>
        <v>0</v>
      </c>
      <c r="T8012" t="str">
        <f>IF(LEFT(Table1[[#This Row],[Patient Gender]],1)="F","Female","Male")</f>
        <v>Male</v>
      </c>
    </row>
    <row r="8013" spans="1:20" x14ac:dyDescent="0.3">
      <c r="A8013" t="s">
        <v>8117</v>
      </c>
      <c r="B8013" s="1">
        <v>45257.145833333336</v>
      </c>
      <c r="C8013" t="s">
        <v>9</v>
      </c>
      <c r="D8013">
        <v>3</v>
      </c>
      <c r="E8013" t="s">
        <v>22</v>
      </c>
      <c r="F8013" t="s">
        <v>17</v>
      </c>
      <c r="G8013" t="b">
        <v>1</v>
      </c>
      <c r="I8013">
        <v>46</v>
      </c>
      <c r="J8013" t="b">
        <v>1</v>
      </c>
      <c r="K8013">
        <f>YEAR(Table1[[#This Row],[Patient Admission Date]])</f>
        <v>2023</v>
      </c>
      <c r="L8013" t="str">
        <f>TEXT(Table1[[#This Row],[Patient Admission Date]],"mmm")</f>
        <v>Nov</v>
      </c>
      <c r="M8013" t="str">
        <f>TEXT(Table1[[#This Row],[Patient Admission Date]],"ddd")</f>
        <v>Mon</v>
      </c>
      <c r="N8013" t="str">
        <f>TEXT(INT(HOUR(Table1[[#This Row],[Patient Admission Date]])/3)*3,"00")&amp;"-"&amp;TEXT(INT(HOUR(Table1[[#This Row],[Patient Admission Date]])/3)*3+3,"00")</f>
        <v>03-06</v>
      </c>
      <c r="O8013" t="str" cm="1">
        <f t="array" ref="O8013">_xlfn.IFS(Table1[[#This Row],[Patient Age]]&lt;=14,"0-14",Table1[[#This Row],[Patient Age]]&lt;=29,"15-29",Table1[[#This Row],[Patient Age]]&lt;=44,"30-44",Table1[[#This Row],[Patient Age]]&lt;=59,"45-59",Table1[[#This Row],[Patient Age]]&lt;=74,"60-74",TRUE,"75+")</f>
        <v>0-14</v>
      </c>
      <c r="P8013" t="str" cm="1">
        <f t="array" ref="P8013">_xlfn.IFS(Table1[[#This Row],[Patient Waittime]]&lt;=15,"0-15",Table1[[#This Row],[Patient Waittime]]&lt;=30,"16-30",Table1[[#This Row],[Patient Waittime]]&lt;=45,"31-45",Table1[[#This Row],[Patient Waittime]]&lt;=60,"46-60",TRUE,"60+")</f>
        <v>46-60</v>
      </c>
      <c r="Q8013">
        <f>--(Table1[[#This Row],[Patient Waittime]]&lt;=30)</f>
        <v>0</v>
      </c>
      <c r="R8013">
        <f>--Table1[[#This Row],[Patient Admission Flag]]</f>
        <v>1</v>
      </c>
      <c r="S8013">
        <f>--AND(Table1[[#This Row],[WithinTarget]]=1,Table1[[#This Row],[Patient Satisfaction Score]]&gt;=7)</f>
        <v>0</v>
      </c>
      <c r="T8013" t="str">
        <f>IF(LEFT(Table1[[#This Row],[Patient Gender]],1)="F","Female","Male")</f>
        <v>Male</v>
      </c>
    </row>
    <row r="8014" spans="1:20" x14ac:dyDescent="0.3">
      <c r="A8014" t="s">
        <v>8118</v>
      </c>
      <c r="B8014" s="1">
        <v>45365.115277777775</v>
      </c>
      <c r="C8014" t="s">
        <v>9</v>
      </c>
      <c r="D8014">
        <v>33</v>
      </c>
      <c r="E8014" t="s">
        <v>22</v>
      </c>
      <c r="F8014" t="s">
        <v>17</v>
      </c>
      <c r="G8014" t="b">
        <v>1</v>
      </c>
      <c r="I8014">
        <v>46</v>
      </c>
      <c r="J8014" t="b">
        <v>1</v>
      </c>
      <c r="K8014">
        <f>YEAR(Table1[[#This Row],[Patient Admission Date]])</f>
        <v>2024</v>
      </c>
      <c r="L8014" t="str">
        <f>TEXT(Table1[[#This Row],[Patient Admission Date]],"mmm")</f>
        <v>Mar</v>
      </c>
      <c r="M8014" t="str">
        <f>TEXT(Table1[[#This Row],[Patient Admission Date]],"ddd")</f>
        <v>Thu</v>
      </c>
      <c r="N8014" t="str">
        <f>TEXT(INT(HOUR(Table1[[#This Row],[Patient Admission Date]])/3)*3,"00")&amp;"-"&amp;TEXT(INT(HOUR(Table1[[#This Row],[Patient Admission Date]])/3)*3+3,"00")</f>
        <v>00-03</v>
      </c>
      <c r="O8014" t="str" cm="1">
        <f t="array" ref="O8014">_xlfn.IFS(Table1[[#This Row],[Patient Age]]&lt;=14,"0-14",Table1[[#This Row],[Patient Age]]&lt;=29,"15-29",Table1[[#This Row],[Patient Age]]&lt;=44,"30-44",Table1[[#This Row],[Patient Age]]&lt;=59,"45-59",Table1[[#This Row],[Patient Age]]&lt;=74,"60-74",TRUE,"75+")</f>
        <v>30-44</v>
      </c>
      <c r="P8014" t="str" cm="1">
        <f t="array" ref="P8014">_xlfn.IFS(Table1[[#This Row],[Patient Waittime]]&lt;=15,"0-15",Table1[[#This Row],[Patient Waittime]]&lt;=30,"16-30",Table1[[#This Row],[Patient Waittime]]&lt;=45,"31-45",Table1[[#This Row],[Patient Waittime]]&lt;=60,"46-60",TRUE,"60+")</f>
        <v>46-60</v>
      </c>
      <c r="Q8014">
        <f>--(Table1[[#This Row],[Patient Waittime]]&lt;=30)</f>
        <v>0</v>
      </c>
      <c r="R8014">
        <f>--Table1[[#This Row],[Patient Admission Flag]]</f>
        <v>1</v>
      </c>
      <c r="S8014">
        <f>--AND(Table1[[#This Row],[WithinTarget]]=1,Table1[[#This Row],[Patient Satisfaction Score]]&gt;=7)</f>
        <v>0</v>
      </c>
      <c r="T8014" t="str">
        <f>IF(LEFT(Table1[[#This Row],[Patient Gender]],1)="F","Female","Male")</f>
        <v>Male</v>
      </c>
    </row>
    <row r="8015" spans="1:20" x14ac:dyDescent="0.3">
      <c r="A8015" t="s">
        <v>8119</v>
      </c>
      <c r="B8015" s="1">
        <v>45547.136111111111</v>
      </c>
      <c r="C8015" t="s">
        <v>9</v>
      </c>
      <c r="D8015">
        <v>7</v>
      </c>
      <c r="E8015" t="s">
        <v>22</v>
      </c>
      <c r="F8015" t="s">
        <v>17</v>
      </c>
      <c r="G8015" t="b">
        <v>1</v>
      </c>
      <c r="I8015">
        <v>54</v>
      </c>
      <c r="J8015" t="b">
        <v>1</v>
      </c>
      <c r="K8015">
        <f>YEAR(Table1[[#This Row],[Patient Admission Date]])</f>
        <v>2024</v>
      </c>
      <c r="L8015" t="str">
        <f>TEXT(Table1[[#This Row],[Patient Admission Date]],"mmm")</f>
        <v>Sep</v>
      </c>
      <c r="M8015" t="str">
        <f>TEXT(Table1[[#This Row],[Patient Admission Date]],"ddd")</f>
        <v>Thu</v>
      </c>
      <c r="N8015" t="str">
        <f>TEXT(INT(HOUR(Table1[[#This Row],[Patient Admission Date]])/3)*3,"00")&amp;"-"&amp;TEXT(INT(HOUR(Table1[[#This Row],[Patient Admission Date]])/3)*3+3,"00")</f>
        <v>03-06</v>
      </c>
      <c r="O8015" t="str" cm="1">
        <f t="array" ref="O8015">_xlfn.IFS(Table1[[#This Row],[Patient Age]]&lt;=14,"0-14",Table1[[#This Row],[Patient Age]]&lt;=29,"15-29",Table1[[#This Row],[Patient Age]]&lt;=44,"30-44",Table1[[#This Row],[Patient Age]]&lt;=59,"45-59",Table1[[#This Row],[Patient Age]]&lt;=74,"60-74",TRUE,"75+")</f>
        <v>0-14</v>
      </c>
      <c r="P8015" t="str" cm="1">
        <f t="array" ref="P8015">_xlfn.IFS(Table1[[#This Row],[Patient Waittime]]&lt;=15,"0-15",Table1[[#This Row],[Patient Waittime]]&lt;=30,"16-30",Table1[[#This Row],[Patient Waittime]]&lt;=45,"31-45",Table1[[#This Row],[Patient Waittime]]&lt;=60,"46-60",TRUE,"60+")</f>
        <v>46-60</v>
      </c>
      <c r="Q8015">
        <f>--(Table1[[#This Row],[Patient Waittime]]&lt;=30)</f>
        <v>0</v>
      </c>
      <c r="R8015">
        <f>--Table1[[#This Row],[Patient Admission Flag]]</f>
        <v>1</v>
      </c>
      <c r="S8015">
        <f>--AND(Table1[[#This Row],[WithinTarget]]=1,Table1[[#This Row],[Patient Satisfaction Score]]&gt;=7)</f>
        <v>0</v>
      </c>
      <c r="T8015" t="str">
        <f>IF(LEFT(Table1[[#This Row],[Patient Gender]],1)="F","Female","Male")</f>
        <v>Male</v>
      </c>
    </row>
    <row r="8016" spans="1:20" x14ac:dyDescent="0.3">
      <c r="A8016" t="s">
        <v>8120</v>
      </c>
      <c r="B8016" s="1">
        <v>45498.456944444442</v>
      </c>
      <c r="C8016" t="s">
        <v>9</v>
      </c>
      <c r="D8016">
        <v>14</v>
      </c>
      <c r="E8016" t="s">
        <v>22</v>
      </c>
      <c r="F8016" t="s">
        <v>17</v>
      </c>
      <c r="G8016" t="b">
        <v>1</v>
      </c>
      <c r="I8016">
        <v>25</v>
      </c>
      <c r="J8016" t="b">
        <v>1</v>
      </c>
      <c r="K8016">
        <f>YEAR(Table1[[#This Row],[Patient Admission Date]])</f>
        <v>2024</v>
      </c>
      <c r="L8016" t="str">
        <f>TEXT(Table1[[#This Row],[Patient Admission Date]],"mmm")</f>
        <v>Jul</v>
      </c>
      <c r="M8016" t="str">
        <f>TEXT(Table1[[#This Row],[Patient Admission Date]],"ddd")</f>
        <v>Thu</v>
      </c>
      <c r="N8016" t="str">
        <f>TEXT(INT(HOUR(Table1[[#This Row],[Patient Admission Date]])/3)*3,"00")&amp;"-"&amp;TEXT(INT(HOUR(Table1[[#This Row],[Patient Admission Date]])/3)*3+3,"00")</f>
        <v>09-12</v>
      </c>
      <c r="O8016" t="str" cm="1">
        <f t="array" ref="O8016">_xlfn.IFS(Table1[[#This Row],[Patient Age]]&lt;=14,"0-14",Table1[[#This Row],[Patient Age]]&lt;=29,"15-29",Table1[[#This Row],[Patient Age]]&lt;=44,"30-44",Table1[[#This Row],[Patient Age]]&lt;=59,"45-59",Table1[[#This Row],[Patient Age]]&lt;=74,"60-74",TRUE,"75+")</f>
        <v>0-14</v>
      </c>
      <c r="P8016" t="str" cm="1">
        <f t="array" ref="P8016">_xlfn.IFS(Table1[[#This Row],[Patient Waittime]]&lt;=15,"0-15",Table1[[#This Row],[Patient Waittime]]&lt;=30,"16-30",Table1[[#This Row],[Patient Waittime]]&lt;=45,"31-45",Table1[[#This Row],[Patient Waittime]]&lt;=60,"46-60",TRUE,"60+")</f>
        <v>16-30</v>
      </c>
      <c r="Q8016">
        <f>--(Table1[[#This Row],[Patient Waittime]]&lt;=30)</f>
        <v>1</v>
      </c>
      <c r="R8016">
        <f>--Table1[[#This Row],[Patient Admission Flag]]</f>
        <v>1</v>
      </c>
      <c r="S8016">
        <f>--AND(Table1[[#This Row],[WithinTarget]]=1,Table1[[#This Row],[Patient Satisfaction Score]]&gt;=7)</f>
        <v>0</v>
      </c>
      <c r="T8016" t="str">
        <f>IF(LEFT(Table1[[#This Row],[Patient Gender]],1)="F","Female","Male")</f>
        <v>Male</v>
      </c>
    </row>
    <row r="8017" spans="1:20" x14ac:dyDescent="0.3">
      <c r="A8017" t="s">
        <v>8121</v>
      </c>
      <c r="B8017" s="1">
        <v>45368.620833333334</v>
      </c>
      <c r="C8017" t="s">
        <v>9</v>
      </c>
      <c r="D8017">
        <v>26</v>
      </c>
      <c r="E8017" t="s">
        <v>22</v>
      </c>
      <c r="F8017" t="s">
        <v>17</v>
      </c>
      <c r="G8017" t="b">
        <v>1</v>
      </c>
      <c r="I8017">
        <v>48</v>
      </c>
      <c r="J8017" t="b">
        <v>1</v>
      </c>
      <c r="K8017">
        <f>YEAR(Table1[[#This Row],[Patient Admission Date]])</f>
        <v>2024</v>
      </c>
      <c r="L8017" t="str">
        <f>TEXT(Table1[[#This Row],[Patient Admission Date]],"mmm")</f>
        <v>Mar</v>
      </c>
      <c r="M8017" t="str">
        <f>TEXT(Table1[[#This Row],[Patient Admission Date]],"ddd")</f>
        <v>Sun</v>
      </c>
      <c r="N8017" t="str">
        <f>TEXT(INT(HOUR(Table1[[#This Row],[Patient Admission Date]])/3)*3,"00")&amp;"-"&amp;TEXT(INT(HOUR(Table1[[#This Row],[Patient Admission Date]])/3)*3+3,"00")</f>
        <v>12-15</v>
      </c>
      <c r="O8017" t="str" cm="1">
        <f t="array" ref="O8017">_xlfn.IFS(Table1[[#This Row],[Patient Age]]&lt;=14,"0-14",Table1[[#This Row],[Patient Age]]&lt;=29,"15-29",Table1[[#This Row],[Patient Age]]&lt;=44,"30-44",Table1[[#This Row],[Patient Age]]&lt;=59,"45-59",Table1[[#This Row],[Patient Age]]&lt;=74,"60-74",TRUE,"75+")</f>
        <v>15-29</v>
      </c>
      <c r="P8017" t="str" cm="1">
        <f t="array" ref="P8017">_xlfn.IFS(Table1[[#This Row],[Patient Waittime]]&lt;=15,"0-15",Table1[[#This Row],[Patient Waittime]]&lt;=30,"16-30",Table1[[#This Row],[Patient Waittime]]&lt;=45,"31-45",Table1[[#This Row],[Patient Waittime]]&lt;=60,"46-60",TRUE,"60+")</f>
        <v>46-60</v>
      </c>
      <c r="Q8017">
        <f>--(Table1[[#This Row],[Patient Waittime]]&lt;=30)</f>
        <v>0</v>
      </c>
      <c r="R8017">
        <f>--Table1[[#This Row],[Patient Admission Flag]]</f>
        <v>1</v>
      </c>
      <c r="S8017">
        <f>--AND(Table1[[#This Row],[WithinTarget]]=1,Table1[[#This Row],[Patient Satisfaction Score]]&gt;=7)</f>
        <v>0</v>
      </c>
      <c r="T8017" t="str">
        <f>IF(LEFT(Table1[[#This Row],[Patient Gender]],1)="F","Female","Male")</f>
        <v>Male</v>
      </c>
    </row>
    <row r="8018" spans="1:20" x14ac:dyDescent="0.3">
      <c r="A8018" t="s">
        <v>8122</v>
      </c>
      <c r="B8018" s="1">
        <v>45520.674305555556</v>
      </c>
      <c r="C8018" t="s">
        <v>9</v>
      </c>
      <c r="D8018">
        <v>64</v>
      </c>
      <c r="E8018" t="s">
        <v>22</v>
      </c>
      <c r="F8018" t="s">
        <v>17</v>
      </c>
      <c r="G8018" t="b">
        <v>1</v>
      </c>
      <c r="I8018">
        <v>51</v>
      </c>
      <c r="J8018" t="b">
        <v>1</v>
      </c>
      <c r="K8018">
        <f>YEAR(Table1[[#This Row],[Patient Admission Date]])</f>
        <v>2024</v>
      </c>
      <c r="L8018" t="str">
        <f>TEXT(Table1[[#This Row],[Patient Admission Date]],"mmm")</f>
        <v>Aug</v>
      </c>
      <c r="M8018" t="str">
        <f>TEXT(Table1[[#This Row],[Patient Admission Date]],"ddd")</f>
        <v>Fri</v>
      </c>
      <c r="N8018" t="str">
        <f>TEXT(INT(HOUR(Table1[[#This Row],[Patient Admission Date]])/3)*3,"00")&amp;"-"&amp;TEXT(INT(HOUR(Table1[[#This Row],[Patient Admission Date]])/3)*3+3,"00")</f>
        <v>15-18</v>
      </c>
      <c r="O8018" t="str" cm="1">
        <f t="array" ref="O8018">_xlfn.IFS(Table1[[#This Row],[Patient Age]]&lt;=14,"0-14",Table1[[#This Row],[Patient Age]]&lt;=29,"15-29",Table1[[#This Row],[Patient Age]]&lt;=44,"30-44",Table1[[#This Row],[Patient Age]]&lt;=59,"45-59",Table1[[#This Row],[Patient Age]]&lt;=74,"60-74",TRUE,"75+")</f>
        <v>60-74</v>
      </c>
      <c r="P8018" t="str" cm="1">
        <f t="array" ref="P8018">_xlfn.IFS(Table1[[#This Row],[Patient Waittime]]&lt;=15,"0-15",Table1[[#This Row],[Patient Waittime]]&lt;=30,"16-30",Table1[[#This Row],[Patient Waittime]]&lt;=45,"31-45",Table1[[#This Row],[Patient Waittime]]&lt;=60,"46-60",TRUE,"60+")</f>
        <v>46-60</v>
      </c>
      <c r="Q8018">
        <f>--(Table1[[#This Row],[Patient Waittime]]&lt;=30)</f>
        <v>0</v>
      </c>
      <c r="R8018">
        <f>--Table1[[#This Row],[Patient Admission Flag]]</f>
        <v>1</v>
      </c>
      <c r="S8018">
        <f>--AND(Table1[[#This Row],[WithinTarget]]=1,Table1[[#This Row],[Patient Satisfaction Score]]&gt;=7)</f>
        <v>0</v>
      </c>
      <c r="T8018" t="str">
        <f>IF(LEFT(Table1[[#This Row],[Patient Gender]],1)="F","Female","Male")</f>
        <v>Male</v>
      </c>
    </row>
    <row r="8019" spans="1:20" x14ac:dyDescent="0.3">
      <c r="A8019" t="s">
        <v>8123</v>
      </c>
      <c r="B8019" s="1">
        <v>45041.763888888891</v>
      </c>
      <c r="C8019" t="s">
        <v>9</v>
      </c>
      <c r="D8019">
        <v>18</v>
      </c>
      <c r="E8019" t="s">
        <v>22</v>
      </c>
      <c r="F8019" t="s">
        <v>17</v>
      </c>
      <c r="G8019" t="b">
        <v>1</v>
      </c>
      <c r="I8019">
        <v>60</v>
      </c>
      <c r="J8019" t="b">
        <v>1</v>
      </c>
      <c r="K8019">
        <f>YEAR(Table1[[#This Row],[Patient Admission Date]])</f>
        <v>2023</v>
      </c>
      <c r="L8019" t="str">
        <f>TEXT(Table1[[#This Row],[Patient Admission Date]],"mmm")</f>
        <v>Apr</v>
      </c>
      <c r="M8019" t="str">
        <f>TEXT(Table1[[#This Row],[Patient Admission Date]],"ddd")</f>
        <v>Tue</v>
      </c>
      <c r="N8019" t="str">
        <f>TEXT(INT(HOUR(Table1[[#This Row],[Patient Admission Date]])/3)*3,"00")&amp;"-"&amp;TEXT(INT(HOUR(Table1[[#This Row],[Patient Admission Date]])/3)*3+3,"00")</f>
        <v>18-21</v>
      </c>
      <c r="O8019" t="str" cm="1">
        <f t="array" ref="O8019">_xlfn.IFS(Table1[[#This Row],[Patient Age]]&lt;=14,"0-14",Table1[[#This Row],[Patient Age]]&lt;=29,"15-29",Table1[[#This Row],[Patient Age]]&lt;=44,"30-44",Table1[[#This Row],[Patient Age]]&lt;=59,"45-59",Table1[[#This Row],[Patient Age]]&lt;=74,"60-74",TRUE,"75+")</f>
        <v>15-29</v>
      </c>
      <c r="P8019" t="str" cm="1">
        <f t="array" ref="P8019">_xlfn.IFS(Table1[[#This Row],[Patient Waittime]]&lt;=15,"0-15",Table1[[#This Row],[Patient Waittime]]&lt;=30,"16-30",Table1[[#This Row],[Patient Waittime]]&lt;=45,"31-45",Table1[[#This Row],[Patient Waittime]]&lt;=60,"46-60",TRUE,"60+")</f>
        <v>46-60</v>
      </c>
      <c r="Q8019">
        <f>--(Table1[[#This Row],[Patient Waittime]]&lt;=30)</f>
        <v>0</v>
      </c>
      <c r="R8019">
        <f>--Table1[[#This Row],[Patient Admission Flag]]</f>
        <v>1</v>
      </c>
      <c r="S8019">
        <f>--AND(Table1[[#This Row],[WithinTarget]]=1,Table1[[#This Row],[Patient Satisfaction Score]]&gt;=7)</f>
        <v>0</v>
      </c>
      <c r="T8019" t="str">
        <f>IF(LEFT(Table1[[#This Row],[Patient Gender]],1)="F","Female","Male")</f>
        <v>Male</v>
      </c>
    </row>
    <row r="8020" spans="1:20" x14ac:dyDescent="0.3">
      <c r="A8020" t="s">
        <v>8124</v>
      </c>
      <c r="B8020" s="1">
        <v>45279.556250000001</v>
      </c>
      <c r="C8020" t="s">
        <v>9</v>
      </c>
      <c r="D8020">
        <v>21</v>
      </c>
      <c r="E8020" t="s">
        <v>22</v>
      </c>
      <c r="F8020" t="s">
        <v>17</v>
      </c>
      <c r="G8020" t="b">
        <v>1</v>
      </c>
      <c r="I8020">
        <v>40</v>
      </c>
      <c r="J8020" t="b">
        <v>1</v>
      </c>
      <c r="K8020">
        <f>YEAR(Table1[[#This Row],[Patient Admission Date]])</f>
        <v>2023</v>
      </c>
      <c r="L8020" t="str">
        <f>TEXT(Table1[[#This Row],[Patient Admission Date]],"mmm")</f>
        <v>Dec</v>
      </c>
      <c r="M8020" t="str">
        <f>TEXT(Table1[[#This Row],[Patient Admission Date]],"ddd")</f>
        <v>Tue</v>
      </c>
      <c r="N8020" t="str">
        <f>TEXT(INT(HOUR(Table1[[#This Row],[Patient Admission Date]])/3)*3,"00")&amp;"-"&amp;TEXT(INT(HOUR(Table1[[#This Row],[Patient Admission Date]])/3)*3+3,"00")</f>
        <v>12-15</v>
      </c>
      <c r="O8020" t="str" cm="1">
        <f t="array" ref="O8020">_xlfn.IFS(Table1[[#This Row],[Patient Age]]&lt;=14,"0-14",Table1[[#This Row],[Patient Age]]&lt;=29,"15-29",Table1[[#This Row],[Patient Age]]&lt;=44,"30-44",Table1[[#This Row],[Patient Age]]&lt;=59,"45-59",Table1[[#This Row],[Patient Age]]&lt;=74,"60-74",TRUE,"75+")</f>
        <v>15-29</v>
      </c>
      <c r="P8020" t="str" cm="1">
        <f t="array" ref="P8020">_xlfn.IFS(Table1[[#This Row],[Patient Waittime]]&lt;=15,"0-15",Table1[[#This Row],[Patient Waittime]]&lt;=30,"16-30",Table1[[#This Row],[Patient Waittime]]&lt;=45,"31-45",Table1[[#This Row],[Patient Waittime]]&lt;=60,"46-60",TRUE,"60+")</f>
        <v>31-45</v>
      </c>
      <c r="Q8020">
        <f>--(Table1[[#This Row],[Patient Waittime]]&lt;=30)</f>
        <v>0</v>
      </c>
      <c r="R8020">
        <f>--Table1[[#This Row],[Patient Admission Flag]]</f>
        <v>1</v>
      </c>
      <c r="S8020">
        <f>--AND(Table1[[#This Row],[WithinTarget]]=1,Table1[[#This Row],[Patient Satisfaction Score]]&gt;=7)</f>
        <v>0</v>
      </c>
      <c r="T8020" t="str">
        <f>IF(LEFT(Table1[[#This Row],[Patient Gender]],1)="F","Female","Male")</f>
        <v>Male</v>
      </c>
    </row>
    <row r="8021" spans="1:20" x14ac:dyDescent="0.3">
      <c r="A8021" t="s">
        <v>8125</v>
      </c>
      <c r="B8021" s="1">
        <v>45455.74722222222</v>
      </c>
      <c r="C8021" t="s">
        <v>9</v>
      </c>
      <c r="D8021">
        <v>54</v>
      </c>
      <c r="E8021" t="s">
        <v>22</v>
      </c>
      <c r="F8021" t="s">
        <v>17</v>
      </c>
      <c r="G8021" t="b">
        <v>1</v>
      </c>
      <c r="I8021">
        <v>57</v>
      </c>
      <c r="J8021" t="b">
        <v>1</v>
      </c>
      <c r="K8021">
        <f>YEAR(Table1[[#This Row],[Patient Admission Date]])</f>
        <v>2024</v>
      </c>
      <c r="L8021" t="str">
        <f>TEXT(Table1[[#This Row],[Patient Admission Date]],"mmm")</f>
        <v>Jun</v>
      </c>
      <c r="M8021" t="str">
        <f>TEXT(Table1[[#This Row],[Patient Admission Date]],"ddd")</f>
        <v>Wed</v>
      </c>
      <c r="N8021" t="str">
        <f>TEXT(INT(HOUR(Table1[[#This Row],[Patient Admission Date]])/3)*3,"00")&amp;"-"&amp;TEXT(INT(HOUR(Table1[[#This Row],[Patient Admission Date]])/3)*3+3,"00")</f>
        <v>15-18</v>
      </c>
      <c r="O8021" t="str" cm="1">
        <f t="array" ref="O8021">_xlfn.IFS(Table1[[#This Row],[Patient Age]]&lt;=14,"0-14",Table1[[#This Row],[Patient Age]]&lt;=29,"15-29",Table1[[#This Row],[Patient Age]]&lt;=44,"30-44",Table1[[#This Row],[Patient Age]]&lt;=59,"45-59",Table1[[#This Row],[Patient Age]]&lt;=74,"60-74",TRUE,"75+")</f>
        <v>45-59</v>
      </c>
      <c r="P8021" t="str" cm="1">
        <f t="array" ref="P8021">_xlfn.IFS(Table1[[#This Row],[Patient Waittime]]&lt;=15,"0-15",Table1[[#This Row],[Patient Waittime]]&lt;=30,"16-30",Table1[[#This Row],[Patient Waittime]]&lt;=45,"31-45",Table1[[#This Row],[Patient Waittime]]&lt;=60,"46-60",TRUE,"60+")</f>
        <v>46-60</v>
      </c>
      <c r="Q8021">
        <f>--(Table1[[#This Row],[Patient Waittime]]&lt;=30)</f>
        <v>0</v>
      </c>
      <c r="R8021">
        <f>--Table1[[#This Row],[Patient Admission Flag]]</f>
        <v>1</v>
      </c>
      <c r="S8021">
        <f>--AND(Table1[[#This Row],[WithinTarget]]=1,Table1[[#This Row],[Patient Satisfaction Score]]&gt;=7)</f>
        <v>0</v>
      </c>
      <c r="T8021" t="str">
        <f>IF(LEFT(Table1[[#This Row],[Patient Gender]],1)="F","Female","Male")</f>
        <v>Male</v>
      </c>
    </row>
    <row r="8022" spans="1:20" x14ac:dyDescent="0.3">
      <c r="A8022" t="s">
        <v>8126</v>
      </c>
      <c r="B8022" s="1">
        <v>45332.395833333336</v>
      </c>
      <c r="C8022" t="s">
        <v>9</v>
      </c>
      <c r="D8022">
        <v>30</v>
      </c>
      <c r="E8022" t="s">
        <v>22</v>
      </c>
      <c r="F8022" t="s">
        <v>17</v>
      </c>
      <c r="G8022" t="b">
        <v>1</v>
      </c>
      <c r="I8022">
        <v>49</v>
      </c>
      <c r="J8022" t="b">
        <v>1</v>
      </c>
      <c r="K8022">
        <f>YEAR(Table1[[#This Row],[Patient Admission Date]])</f>
        <v>2024</v>
      </c>
      <c r="L8022" t="str">
        <f>TEXT(Table1[[#This Row],[Patient Admission Date]],"mmm")</f>
        <v>Feb</v>
      </c>
      <c r="M8022" t="str">
        <f>TEXT(Table1[[#This Row],[Patient Admission Date]],"ddd")</f>
        <v>Sat</v>
      </c>
      <c r="N8022" t="str">
        <f>TEXT(INT(HOUR(Table1[[#This Row],[Patient Admission Date]])/3)*3,"00")&amp;"-"&amp;TEXT(INT(HOUR(Table1[[#This Row],[Patient Admission Date]])/3)*3+3,"00")</f>
        <v>09-12</v>
      </c>
      <c r="O8022" t="str" cm="1">
        <f t="array" ref="O8022">_xlfn.IFS(Table1[[#This Row],[Patient Age]]&lt;=14,"0-14",Table1[[#This Row],[Patient Age]]&lt;=29,"15-29",Table1[[#This Row],[Patient Age]]&lt;=44,"30-44",Table1[[#This Row],[Patient Age]]&lt;=59,"45-59",Table1[[#This Row],[Patient Age]]&lt;=74,"60-74",TRUE,"75+")</f>
        <v>30-44</v>
      </c>
      <c r="P8022" t="str" cm="1">
        <f t="array" ref="P8022">_xlfn.IFS(Table1[[#This Row],[Patient Waittime]]&lt;=15,"0-15",Table1[[#This Row],[Patient Waittime]]&lt;=30,"16-30",Table1[[#This Row],[Patient Waittime]]&lt;=45,"31-45",Table1[[#This Row],[Patient Waittime]]&lt;=60,"46-60",TRUE,"60+")</f>
        <v>46-60</v>
      </c>
      <c r="Q8022">
        <f>--(Table1[[#This Row],[Patient Waittime]]&lt;=30)</f>
        <v>0</v>
      </c>
      <c r="R8022">
        <f>--Table1[[#This Row],[Patient Admission Flag]]</f>
        <v>1</v>
      </c>
      <c r="S8022">
        <f>--AND(Table1[[#This Row],[WithinTarget]]=1,Table1[[#This Row],[Patient Satisfaction Score]]&gt;=7)</f>
        <v>0</v>
      </c>
      <c r="T8022" t="str">
        <f>IF(LEFT(Table1[[#This Row],[Patient Gender]],1)="F","Female","Male")</f>
        <v>Male</v>
      </c>
    </row>
    <row r="8023" spans="1:20" x14ac:dyDescent="0.3">
      <c r="A8023" t="s">
        <v>8127</v>
      </c>
      <c r="B8023" s="1">
        <v>45488.009722222225</v>
      </c>
      <c r="C8023" t="s">
        <v>9</v>
      </c>
      <c r="D8023">
        <v>12</v>
      </c>
      <c r="E8023" t="s">
        <v>22</v>
      </c>
      <c r="F8023" t="s">
        <v>17</v>
      </c>
      <c r="G8023" t="b">
        <v>1</v>
      </c>
      <c r="I8023">
        <v>38</v>
      </c>
      <c r="J8023" t="b">
        <v>1</v>
      </c>
      <c r="K8023">
        <f>YEAR(Table1[[#This Row],[Patient Admission Date]])</f>
        <v>2024</v>
      </c>
      <c r="L8023" t="str">
        <f>TEXT(Table1[[#This Row],[Patient Admission Date]],"mmm")</f>
        <v>Jul</v>
      </c>
      <c r="M8023" t="str">
        <f>TEXT(Table1[[#This Row],[Patient Admission Date]],"ddd")</f>
        <v>Mon</v>
      </c>
      <c r="N8023" t="str">
        <f>TEXT(INT(HOUR(Table1[[#This Row],[Patient Admission Date]])/3)*3,"00")&amp;"-"&amp;TEXT(INT(HOUR(Table1[[#This Row],[Patient Admission Date]])/3)*3+3,"00")</f>
        <v>00-03</v>
      </c>
      <c r="O8023" t="str" cm="1">
        <f t="array" ref="O8023">_xlfn.IFS(Table1[[#This Row],[Patient Age]]&lt;=14,"0-14",Table1[[#This Row],[Patient Age]]&lt;=29,"15-29",Table1[[#This Row],[Patient Age]]&lt;=44,"30-44",Table1[[#This Row],[Patient Age]]&lt;=59,"45-59",Table1[[#This Row],[Patient Age]]&lt;=74,"60-74",TRUE,"75+")</f>
        <v>0-14</v>
      </c>
      <c r="P8023" t="str" cm="1">
        <f t="array" ref="P8023">_xlfn.IFS(Table1[[#This Row],[Patient Waittime]]&lt;=15,"0-15",Table1[[#This Row],[Patient Waittime]]&lt;=30,"16-30",Table1[[#This Row],[Patient Waittime]]&lt;=45,"31-45",Table1[[#This Row],[Patient Waittime]]&lt;=60,"46-60",TRUE,"60+")</f>
        <v>31-45</v>
      </c>
      <c r="Q8023">
        <f>--(Table1[[#This Row],[Patient Waittime]]&lt;=30)</f>
        <v>0</v>
      </c>
      <c r="R8023">
        <f>--Table1[[#This Row],[Patient Admission Flag]]</f>
        <v>1</v>
      </c>
      <c r="S8023">
        <f>--AND(Table1[[#This Row],[WithinTarget]]=1,Table1[[#This Row],[Patient Satisfaction Score]]&gt;=7)</f>
        <v>0</v>
      </c>
      <c r="T8023" t="str">
        <f>IF(LEFT(Table1[[#This Row],[Patient Gender]],1)="F","Female","Male")</f>
        <v>Male</v>
      </c>
    </row>
    <row r="8024" spans="1:20" x14ac:dyDescent="0.3">
      <c r="A8024" t="s">
        <v>8128</v>
      </c>
      <c r="B8024" s="1">
        <v>45563.071527777778</v>
      </c>
      <c r="C8024" t="s">
        <v>9</v>
      </c>
      <c r="D8024">
        <v>79</v>
      </c>
      <c r="E8024" t="s">
        <v>22</v>
      </c>
      <c r="F8024" t="s">
        <v>17</v>
      </c>
      <c r="G8024" t="b">
        <v>1</v>
      </c>
      <c r="I8024">
        <v>27</v>
      </c>
      <c r="J8024" t="b">
        <v>1</v>
      </c>
      <c r="K8024">
        <f>YEAR(Table1[[#This Row],[Patient Admission Date]])</f>
        <v>2024</v>
      </c>
      <c r="L8024" t="str">
        <f>TEXT(Table1[[#This Row],[Patient Admission Date]],"mmm")</f>
        <v>Sep</v>
      </c>
      <c r="M8024" t="str">
        <f>TEXT(Table1[[#This Row],[Patient Admission Date]],"ddd")</f>
        <v>Sat</v>
      </c>
      <c r="N8024" t="str">
        <f>TEXT(INT(HOUR(Table1[[#This Row],[Patient Admission Date]])/3)*3,"00")&amp;"-"&amp;TEXT(INT(HOUR(Table1[[#This Row],[Patient Admission Date]])/3)*3+3,"00")</f>
        <v>00-03</v>
      </c>
      <c r="O8024" t="str" cm="1">
        <f t="array" ref="O8024">_xlfn.IFS(Table1[[#This Row],[Patient Age]]&lt;=14,"0-14",Table1[[#This Row],[Patient Age]]&lt;=29,"15-29",Table1[[#This Row],[Patient Age]]&lt;=44,"30-44",Table1[[#This Row],[Patient Age]]&lt;=59,"45-59",Table1[[#This Row],[Patient Age]]&lt;=74,"60-74",TRUE,"75+")</f>
        <v>75+</v>
      </c>
      <c r="P8024" t="str" cm="1">
        <f t="array" ref="P8024">_xlfn.IFS(Table1[[#This Row],[Patient Waittime]]&lt;=15,"0-15",Table1[[#This Row],[Patient Waittime]]&lt;=30,"16-30",Table1[[#This Row],[Patient Waittime]]&lt;=45,"31-45",Table1[[#This Row],[Patient Waittime]]&lt;=60,"46-60",TRUE,"60+")</f>
        <v>16-30</v>
      </c>
      <c r="Q8024">
        <f>--(Table1[[#This Row],[Patient Waittime]]&lt;=30)</f>
        <v>1</v>
      </c>
      <c r="R8024">
        <f>--Table1[[#This Row],[Patient Admission Flag]]</f>
        <v>1</v>
      </c>
      <c r="S8024">
        <f>--AND(Table1[[#This Row],[WithinTarget]]=1,Table1[[#This Row],[Patient Satisfaction Score]]&gt;=7)</f>
        <v>0</v>
      </c>
      <c r="T8024" t="str">
        <f>IF(LEFT(Table1[[#This Row],[Patient Gender]],1)="F","Female","Male")</f>
        <v>Male</v>
      </c>
    </row>
    <row r="8025" spans="1:20" x14ac:dyDescent="0.3">
      <c r="A8025" t="s">
        <v>8129</v>
      </c>
      <c r="B8025" s="1">
        <v>45444.157638888886</v>
      </c>
      <c r="C8025" t="s">
        <v>9</v>
      </c>
      <c r="D8025">
        <v>10</v>
      </c>
      <c r="E8025" t="s">
        <v>22</v>
      </c>
      <c r="F8025" t="s">
        <v>17</v>
      </c>
      <c r="G8025" t="b">
        <v>1</v>
      </c>
      <c r="I8025">
        <v>15</v>
      </c>
      <c r="J8025" t="b">
        <v>1</v>
      </c>
      <c r="K8025">
        <f>YEAR(Table1[[#This Row],[Patient Admission Date]])</f>
        <v>2024</v>
      </c>
      <c r="L8025" t="str">
        <f>TEXT(Table1[[#This Row],[Patient Admission Date]],"mmm")</f>
        <v>Jun</v>
      </c>
      <c r="M8025" t="str">
        <f>TEXT(Table1[[#This Row],[Patient Admission Date]],"ddd")</f>
        <v>Sat</v>
      </c>
      <c r="N8025" t="str">
        <f>TEXT(INT(HOUR(Table1[[#This Row],[Patient Admission Date]])/3)*3,"00")&amp;"-"&amp;TEXT(INT(HOUR(Table1[[#This Row],[Patient Admission Date]])/3)*3+3,"00")</f>
        <v>03-06</v>
      </c>
      <c r="O8025" t="str" cm="1">
        <f t="array" ref="O8025">_xlfn.IFS(Table1[[#This Row],[Patient Age]]&lt;=14,"0-14",Table1[[#This Row],[Patient Age]]&lt;=29,"15-29",Table1[[#This Row],[Patient Age]]&lt;=44,"30-44",Table1[[#This Row],[Patient Age]]&lt;=59,"45-59",Table1[[#This Row],[Patient Age]]&lt;=74,"60-74",TRUE,"75+")</f>
        <v>0-14</v>
      </c>
      <c r="P8025" t="str" cm="1">
        <f t="array" ref="P8025">_xlfn.IFS(Table1[[#This Row],[Patient Waittime]]&lt;=15,"0-15",Table1[[#This Row],[Patient Waittime]]&lt;=30,"16-30",Table1[[#This Row],[Patient Waittime]]&lt;=45,"31-45",Table1[[#This Row],[Patient Waittime]]&lt;=60,"46-60",TRUE,"60+")</f>
        <v>0-15</v>
      </c>
      <c r="Q8025">
        <f>--(Table1[[#This Row],[Patient Waittime]]&lt;=30)</f>
        <v>1</v>
      </c>
      <c r="R8025">
        <f>--Table1[[#This Row],[Patient Admission Flag]]</f>
        <v>1</v>
      </c>
      <c r="S8025">
        <f>--AND(Table1[[#This Row],[WithinTarget]]=1,Table1[[#This Row],[Patient Satisfaction Score]]&gt;=7)</f>
        <v>0</v>
      </c>
      <c r="T8025" t="str">
        <f>IF(LEFT(Table1[[#This Row],[Patient Gender]],1)="F","Female","Male")</f>
        <v>Male</v>
      </c>
    </row>
    <row r="8026" spans="1:20" x14ac:dyDescent="0.3">
      <c r="A8026" t="s">
        <v>8130</v>
      </c>
      <c r="B8026" s="1">
        <v>45445.963888888888</v>
      </c>
      <c r="C8026" t="s">
        <v>9</v>
      </c>
      <c r="D8026">
        <v>64</v>
      </c>
      <c r="E8026" t="s">
        <v>22</v>
      </c>
      <c r="F8026" t="s">
        <v>17</v>
      </c>
      <c r="G8026" t="b">
        <v>1</v>
      </c>
      <c r="I8026">
        <v>44</v>
      </c>
      <c r="J8026" t="b">
        <v>1</v>
      </c>
      <c r="K8026">
        <f>YEAR(Table1[[#This Row],[Patient Admission Date]])</f>
        <v>2024</v>
      </c>
      <c r="L8026" t="str">
        <f>TEXT(Table1[[#This Row],[Patient Admission Date]],"mmm")</f>
        <v>Jun</v>
      </c>
      <c r="M8026" t="str">
        <f>TEXT(Table1[[#This Row],[Patient Admission Date]],"ddd")</f>
        <v>Sun</v>
      </c>
      <c r="N8026" t="str">
        <f>TEXT(INT(HOUR(Table1[[#This Row],[Patient Admission Date]])/3)*3,"00")&amp;"-"&amp;TEXT(INT(HOUR(Table1[[#This Row],[Patient Admission Date]])/3)*3+3,"00")</f>
        <v>21-24</v>
      </c>
      <c r="O8026" t="str" cm="1">
        <f t="array" ref="O8026">_xlfn.IFS(Table1[[#This Row],[Patient Age]]&lt;=14,"0-14",Table1[[#This Row],[Patient Age]]&lt;=29,"15-29",Table1[[#This Row],[Patient Age]]&lt;=44,"30-44",Table1[[#This Row],[Patient Age]]&lt;=59,"45-59",Table1[[#This Row],[Patient Age]]&lt;=74,"60-74",TRUE,"75+")</f>
        <v>60-74</v>
      </c>
      <c r="P8026" t="str" cm="1">
        <f t="array" ref="P8026">_xlfn.IFS(Table1[[#This Row],[Patient Waittime]]&lt;=15,"0-15",Table1[[#This Row],[Patient Waittime]]&lt;=30,"16-30",Table1[[#This Row],[Patient Waittime]]&lt;=45,"31-45",Table1[[#This Row],[Patient Waittime]]&lt;=60,"46-60",TRUE,"60+")</f>
        <v>31-45</v>
      </c>
      <c r="Q8026">
        <f>--(Table1[[#This Row],[Patient Waittime]]&lt;=30)</f>
        <v>0</v>
      </c>
      <c r="R8026">
        <f>--Table1[[#This Row],[Patient Admission Flag]]</f>
        <v>1</v>
      </c>
      <c r="S8026">
        <f>--AND(Table1[[#This Row],[WithinTarget]]=1,Table1[[#This Row],[Patient Satisfaction Score]]&gt;=7)</f>
        <v>0</v>
      </c>
      <c r="T8026" t="str">
        <f>IF(LEFT(Table1[[#This Row],[Patient Gender]],1)="F","Female","Male")</f>
        <v>Male</v>
      </c>
    </row>
    <row r="8027" spans="1:20" x14ac:dyDescent="0.3">
      <c r="A8027" t="s">
        <v>8131</v>
      </c>
      <c r="B8027" s="1">
        <v>45512.222916666666</v>
      </c>
      <c r="C8027" t="s">
        <v>9</v>
      </c>
      <c r="D8027">
        <v>53</v>
      </c>
      <c r="E8027" t="s">
        <v>22</v>
      </c>
      <c r="F8027" t="s">
        <v>17</v>
      </c>
      <c r="G8027" t="b">
        <v>1</v>
      </c>
      <c r="I8027">
        <v>20</v>
      </c>
      <c r="J8027" t="b">
        <v>1</v>
      </c>
      <c r="K8027">
        <f>YEAR(Table1[[#This Row],[Patient Admission Date]])</f>
        <v>2024</v>
      </c>
      <c r="L8027" t="str">
        <f>TEXT(Table1[[#This Row],[Patient Admission Date]],"mmm")</f>
        <v>Aug</v>
      </c>
      <c r="M8027" t="str">
        <f>TEXT(Table1[[#This Row],[Patient Admission Date]],"ddd")</f>
        <v>Thu</v>
      </c>
      <c r="N8027" t="str">
        <f>TEXT(INT(HOUR(Table1[[#This Row],[Patient Admission Date]])/3)*3,"00")&amp;"-"&amp;TEXT(INT(HOUR(Table1[[#This Row],[Patient Admission Date]])/3)*3+3,"00")</f>
        <v>03-06</v>
      </c>
      <c r="O8027" t="str" cm="1">
        <f t="array" ref="O8027">_xlfn.IFS(Table1[[#This Row],[Patient Age]]&lt;=14,"0-14",Table1[[#This Row],[Patient Age]]&lt;=29,"15-29",Table1[[#This Row],[Patient Age]]&lt;=44,"30-44",Table1[[#This Row],[Patient Age]]&lt;=59,"45-59",Table1[[#This Row],[Patient Age]]&lt;=74,"60-74",TRUE,"75+")</f>
        <v>45-59</v>
      </c>
      <c r="P8027" t="str" cm="1">
        <f t="array" ref="P8027">_xlfn.IFS(Table1[[#This Row],[Patient Waittime]]&lt;=15,"0-15",Table1[[#This Row],[Patient Waittime]]&lt;=30,"16-30",Table1[[#This Row],[Patient Waittime]]&lt;=45,"31-45",Table1[[#This Row],[Patient Waittime]]&lt;=60,"46-60",TRUE,"60+")</f>
        <v>16-30</v>
      </c>
      <c r="Q8027">
        <f>--(Table1[[#This Row],[Patient Waittime]]&lt;=30)</f>
        <v>1</v>
      </c>
      <c r="R8027">
        <f>--Table1[[#This Row],[Patient Admission Flag]]</f>
        <v>1</v>
      </c>
      <c r="S8027">
        <f>--AND(Table1[[#This Row],[WithinTarget]]=1,Table1[[#This Row],[Patient Satisfaction Score]]&gt;=7)</f>
        <v>0</v>
      </c>
      <c r="T8027" t="str">
        <f>IF(LEFT(Table1[[#This Row],[Patient Gender]],1)="F","Female","Male")</f>
        <v>Male</v>
      </c>
    </row>
    <row r="8028" spans="1:20" x14ac:dyDescent="0.3">
      <c r="A8028" t="s">
        <v>8132</v>
      </c>
      <c r="B8028" s="1">
        <v>45591.67291666667</v>
      </c>
      <c r="C8028" t="s">
        <v>9</v>
      </c>
      <c r="D8028">
        <v>16</v>
      </c>
      <c r="E8028" t="s">
        <v>22</v>
      </c>
      <c r="F8028" t="s">
        <v>17</v>
      </c>
      <c r="G8028" t="b">
        <v>1</v>
      </c>
      <c r="I8028">
        <v>15</v>
      </c>
      <c r="J8028" t="b">
        <v>1</v>
      </c>
      <c r="K8028">
        <f>YEAR(Table1[[#This Row],[Patient Admission Date]])</f>
        <v>2024</v>
      </c>
      <c r="L8028" t="str">
        <f>TEXT(Table1[[#This Row],[Patient Admission Date]],"mmm")</f>
        <v>Oct</v>
      </c>
      <c r="M8028" t="str">
        <f>TEXT(Table1[[#This Row],[Patient Admission Date]],"ddd")</f>
        <v>Sat</v>
      </c>
      <c r="N8028" t="str">
        <f>TEXT(INT(HOUR(Table1[[#This Row],[Patient Admission Date]])/3)*3,"00")&amp;"-"&amp;TEXT(INT(HOUR(Table1[[#This Row],[Patient Admission Date]])/3)*3+3,"00")</f>
        <v>15-18</v>
      </c>
      <c r="O8028" t="str" cm="1">
        <f t="array" ref="O8028">_xlfn.IFS(Table1[[#This Row],[Patient Age]]&lt;=14,"0-14",Table1[[#This Row],[Patient Age]]&lt;=29,"15-29",Table1[[#This Row],[Patient Age]]&lt;=44,"30-44",Table1[[#This Row],[Patient Age]]&lt;=59,"45-59",Table1[[#This Row],[Patient Age]]&lt;=74,"60-74",TRUE,"75+")</f>
        <v>15-29</v>
      </c>
      <c r="P8028" t="str" cm="1">
        <f t="array" ref="P8028">_xlfn.IFS(Table1[[#This Row],[Patient Waittime]]&lt;=15,"0-15",Table1[[#This Row],[Patient Waittime]]&lt;=30,"16-30",Table1[[#This Row],[Patient Waittime]]&lt;=45,"31-45",Table1[[#This Row],[Patient Waittime]]&lt;=60,"46-60",TRUE,"60+")</f>
        <v>0-15</v>
      </c>
      <c r="Q8028">
        <f>--(Table1[[#This Row],[Patient Waittime]]&lt;=30)</f>
        <v>1</v>
      </c>
      <c r="R8028">
        <f>--Table1[[#This Row],[Patient Admission Flag]]</f>
        <v>1</v>
      </c>
      <c r="S8028">
        <f>--AND(Table1[[#This Row],[WithinTarget]]=1,Table1[[#This Row],[Patient Satisfaction Score]]&gt;=7)</f>
        <v>0</v>
      </c>
      <c r="T8028" t="str">
        <f>IF(LEFT(Table1[[#This Row],[Patient Gender]],1)="F","Female","Male")</f>
        <v>Male</v>
      </c>
    </row>
    <row r="8029" spans="1:20" x14ac:dyDescent="0.3">
      <c r="A8029" t="s">
        <v>8133</v>
      </c>
      <c r="B8029" s="1">
        <v>45151.732638888891</v>
      </c>
      <c r="C8029" t="s">
        <v>9</v>
      </c>
      <c r="D8029">
        <v>2</v>
      </c>
      <c r="E8029" t="s">
        <v>22</v>
      </c>
      <c r="F8029" t="s">
        <v>17</v>
      </c>
      <c r="G8029" t="b">
        <v>1</v>
      </c>
      <c r="I8029">
        <v>54</v>
      </c>
      <c r="J8029" t="b">
        <v>1</v>
      </c>
      <c r="K8029">
        <f>YEAR(Table1[[#This Row],[Patient Admission Date]])</f>
        <v>2023</v>
      </c>
      <c r="L8029" t="str">
        <f>TEXT(Table1[[#This Row],[Patient Admission Date]],"mmm")</f>
        <v>Aug</v>
      </c>
      <c r="M8029" t="str">
        <f>TEXT(Table1[[#This Row],[Patient Admission Date]],"ddd")</f>
        <v>Sun</v>
      </c>
      <c r="N8029" t="str">
        <f>TEXT(INT(HOUR(Table1[[#This Row],[Patient Admission Date]])/3)*3,"00")&amp;"-"&amp;TEXT(INT(HOUR(Table1[[#This Row],[Patient Admission Date]])/3)*3+3,"00")</f>
        <v>15-18</v>
      </c>
      <c r="O8029" t="str" cm="1">
        <f t="array" ref="O8029">_xlfn.IFS(Table1[[#This Row],[Patient Age]]&lt;=14,"0-14",Table1[[#This Row],[Patient Age]]&lt;=29,"15-29",Table1[[#This Row],[Patient Age]]&lt;=44,"30-44",Table1[[#This Row],[Patient Age]]&lt;=59,"45-59",Table1[[#This Row],[Patient Age]]&lt;=74,"60-74",TRUE,"75+")</f>
        <v>0-14</v>
      </c>
      <c r="P8029" t="str" cm="1">
        <f t="array" ref="P8029">_xlfn.IFS(Table1[[#This Row],[Patient Waittime]]&lt;=15,"0-15",Table1[[#This Row],[Patient Waittime]]&lt;=30,"16-30",Table1[[#This Row],[Patient Waittime]]&lt;=45,"31-45",Table1[[#This Row],[Patient Waittime]]&lt;=60,"46-60",TRUE,"60+")</f>
        <v>46-60</v>
      </c>
      <c r="Q8029">
        <f>--(Table1[[#This Row],[Patient Waittime]]&lt;=30)</f>
        <v>0</v>
      </c>
      <c r="R8029">
        <f>--Table1[[#This Row],[Patient Admission Flag]]</f>
        <v>1</v>
      </c>
      <c r="S8029">
        <f>--AND(Table1[[#This Row],[WithinTarget]]=1,Table1[[#This Row],[Patient Satisfaction Score]]&gt;=7)</f>
        <v>0</v>
      </c>
      <c r="T8029" t="str">
        <f>IF(LEFT(Table1[[#This Row],[Patient Gender]],1)="F","Female","Male")</f>
        <v>Male</v>
      </c>
    </row>
    <row r="8030" spans="1:20" x14ac:dyDescent="0.3">
      <c r="A8030" t="s">
        <v>8134</v>
      </c>
      <c r="B8030" s="1">
        <v>45592.726388888892</v>
      </c>
      <c r="C8030" t="s">
        <v>9</v>
      </c>
      <c r="D8030">
        <v>24</v>
      </c>
      <c r="E8030" t="s">
        <v>22</v>
      </c>
      <c r="F8030" t="s">
        <v>17</v>
      </c>
      <c r="G8030" t="b">
        <v>1</v>
      </c>
      <c r="I8030">
        <v>57</v>
      </c>
      <c r="J8030" t="b">
        <v>1</v>
      </c>
      <c r="K8030">
        <f>YEAR(Table1[[#This Row],[Patient Admission Date]])</f>
        <v>2024</v>
      </c>
      <c r="L8030" t="str">
        <f>TEXT(Table1[[#This Row],[Patient Admission Date]],"mmm")</f>
        <v>Oct</v>
      </c>
      <c r="M8030" t="str">
        <f>TEXT(Table1[[#This Row],[Patient Admission Date]],"ddd")</f>
        <v>Sun</v>
      </c>
      <c r="N8030" t="str">
        <f>TEXT(INT(HOUR(Table1[[#This Row],[Patient Admission Date]])/3)*3,"00")&amp;"-"&amp;TEXT(INT(HOUR(Table1[[#This Row],[Patient Admission Date]])/3)*3+3,"00")</f>
        <v>15-18</v>
      </c>
      <c r="O8030" t="str" cm="1">
        <f t="array" ref="O8030">_xlfn.IFS(Table1[[#This Row],[Patient Age]]&lt;=14,"0-14",Table1[[#This Row],[Patient Age]]&lt;=29,"15-29",Table1[[#This Row],[Patient Age]]&lt;=44,"30-44",Table1[[#This Row],[Patient Age]]&lt;=59,"45-59",Table1[[#This Row],[Patient Age]]&lt;=74,"60-74",TRUE,"75+")</f>
        <v>15-29</v>
      </c>
      <c r="P8030" t="str" cm="1">
        <f t="array" ref="P8030">_xlfn.IFS(Table1[[#This Row],[Patient Waittime]]&lt;=15,"0-15",Table1[[#This Row],[Patient Waittime]]&lt;=30,"16-30",Table1[[#This Row],[Patient Waittime]]&lt;=45,"31-45",Table1[[#This Row],[Patient Waittime]]&lt;=60,"46-60",TRUE,"60+")</f>
        <v>46-60</v>
      </c>
      <c r="Q8030">
        <f>--(Table1[[#This Row],[Patient Waittime]]&lt;=30)</f>
        <v>0</v>
      </c>
      <c r="R8030">
        <f>--Table1[[#This Row],[Patient Admission Flag]]</f>
        <v>1</v>
      </c>
      <c r="S8030">
        <f>--AND(Table1[[#This Row],[WithinTarget]]=1,Table1[[#This Row],[Patient Satisfaction Score]]&gt;=7)</f>
        <v>0</v>
      </c>
      <c r="T8030" t="str">
        <f>IF(LEFT(Table1[[#This Row],[Patient Gender]],1)="F","Female","Male")</f>
        <v>Male</v>
      </c>
    </row>
    <row r="8031" spans="1:20" x14ac:dyDescent="0.3">
      <c r="A8031" t="s">
        <v>8135</v>
      </c>
      <c r="B8031" s="1">
        <v>45245.040972222225</v>
      </c>
      <c r="C8031" t="s">
        <v>9</v>
      </c>
      <c r="D8031">
        <v>60</v>
      </c>
      <c r="E8031" t="s">
        <v>22</v>
      </c>
      <c r="F8031" t="s">
        <v>17</v>
      </c>
      <c r="G8031" t="b">
        <v>1</v>
      </c>
      <c r="I8031">
        <v>57</v>
      </c>
      <c r="J8031" t="b">
        <v>1</v>
      </c>
      <c r="K8031">
        <f>YEAR(Table1[[#This Row],[Patient Admission Date]])</f>
        <v>2023</v>
      </c>
      <c r="L8031" t="str">
        <f>TEXT(Table1[[#This Row],[Patient Admission Date]],"mmm")</f>
        <v>Nov</v>
      </c>
      <c r="M8031" t="str">
        <f>TEXT(Table1[[#This Row],[Patient Admission Date]],"ddd")</f>
        <v>Wed</v>
      </c>
      <c r="N8031" t="str">
        <f>TEXT(INT(HOUR(Table1[[#This Row],[Patient Admission Date]])/3)*3,"00")&amp;"-"&amp;TEXT(INT(HOUR(Table1[[#This Row],[Patient Admission Date]])/3)*3+3,"00")</f>
        <v>00-03</v>
      </c>
      <c r="O8031" t="str" cm="1">
        <f t="array" ref="O8031">_xlfn.IFS(Table1[[#This Row],[Patient Age]]&lt;=14,"0-14",Table1[[#This Row],[Patient Age]]&lt;=29,"15-29",Table1[[#This Row],[Patient Age]]&lt;=44,"30-44",Table1[[#This Row],[Patient Age]]&lt;=59,"45-59",Table1[[#This Row],[Patient Age]]&lt;=74,"60-74",TRUE,"75+")</f>
        <v>60-74</v>
      </c>
      <c r="P8031" t="str" cm="1">
        <f t="array" ref="P8031">_xlfn.IFS(Table1[[#This Row],[Patient Waittime]]&lt;=15,"0-15",Table1[[#This Row],[Patient Waittime]]&lt;=30,"16-30",Table1[[#This Row],[Patient Waittime]]&lt;=45,"31-45",Table1[[#This Row],[Patient Waittime]]&lt;=60,"46-60",TRUE,"60+")</f>
        <v>46-60</v>
      </c>
      <c r="Q8031">
        <f>--(Table1[[#This Row],[Patient Waittime]]&lt;=30)</f>
        <v>0</v>
      </c>
      <c r="R8031">
        <f>--Table1[[#This Row],[Patient Admission Flag]]</f>
        <v>1</v>
      </c>
      <c r="S8031">
        <f>--AND(Table1[[#This Row],[WithinTarget]]=1,Table1[[#This Row],[Patient Satisfaction Score]]&gt;=7)</f>
        <v>0</v>
      </c>
      <c r="T8031" t="str">
        <f>IF(LEFT(Table1[[#This Row],[Patient Gender]],1)="F","Female","Male")</f>
        <v>Male</v>
      </c>
    </row>
    <row r="8032" spans="1:20" x14ac:dyDescent="0.3">
      <c r="A8032" t="s">
        <v>8136</v>
      </c>
      <c r="B8032" s="1">
        <v>45179.949305555558</v>
      </c>
      <c r="C8032" t="s">
        <v>9</v>
      </c>
      <c r="D8032">
        <v>2</v>
      </c>
      <c r="E8032" t="s">
        <v>22</v>
      </c>
      <c r="F8032" t="s">
        <v>17</v>
      </c>
      <c r="G8032" t="b">
        <v>1</v>
      </c>
      <c r="I8032">
        <v>33</v>
      </c>
      <c r="J8032" t="b">
        <v>1</v>
      </c>
      <c r="K8032">
        <f>YEAR(Table1[[#This Row],[Patient Admission Date]])</f>
        <v>2023</v>
      </c>
      <c r="L8032" t="str">
        <f>TEXT(Table1[[#This Row],[Patient Admission Date]],"mmm")</f>
        <v>Sep</v>
      </c>
      <c r="M8032" t="str">
        <f>TEXT(Table1[[#This Row],[Patient Admission Date]],"ddd")</f>
        <v>Sun</v>
      </c>
      <c r="N8032" t="str">
        <f>TEXT(INT(HOUR(Table1[[#This Row],[Patient Admission Date]])/3)*3,"00")&amp;"-"&amp;TEXT(INT(HOUR(Table1[[#This Row],[Patient Admission Date]])/3)*3+3,"00")</f>
        <v>21-24</v>
      </c>
      <c r="O8032" t="str" cm="1">
        <f t="array" ref="O8032">_xlfn.IFS(Table1[[#This Row],[Patient Age]]&lt;=14,"0-14",Table1[[#This Row],[Patient Age]]&lt;=29,"15-29",Table1[[#This Row],[Patient Age]]&lt;=44,"30-44",Table1[[#This Row],[Patient Age]]&lt;=59,"45-59",Table1[[#This Row],[Patient Age]]&lt;=74,"60-74",TRUE,"75+")</f>
        <v>0-14</v>
      </c>
      <c r="P8032" t="str" cm="1">
        <f t="array" ref="P8032">_xlfn.IFS(Table1[[#This Row],[Patient Waittime]]&lt;=15,"0-15",Table1[[#This Row],[Patient Waittime]]&lt;=30,"16-30",Table1[[#This Row],[Patient Waittime]]&lt;=45,"31-45",Table1[[#This Row],[Patient Waittime]]&lt;=60,"46-60",TRUE,"60+")</f>
        <v>31-45</v>
      </c>
      <c r="Q8032">
        <f>--(Table1[[#This Row],[Patient Waittime]]&lt;=30)</f>
        <v>0</v>
      </c>
      <c r="R8032">
        <f>--Table1[[#This Row],[Patient Admission Flag]]</f>
        <v>1</v>
      </c>
      <c r="S8032">
        <f>--AND(Table1[[#This Row],[WithinTarget]]=1,Table1[[#This Row],[Patient Satisfaction Score]]&gt;=7)</f>
        <v>0</v>
      </c>
      <c r="T8032" t="str">
        <f>IF(LEFT(Table1[[#This Row],[Patient Gender]],1)="F","Female","Male")</f>
        <v>Male</v>
      </c>
    </row>
    <row r="8033" spans="1:20" x14ac:dyDescent="0.3">
      <c r="A8033" t="s">
        <v>8137</v>
      </c>
      <c r="B8033" s="1">
        <v>45528.818055555559</v>
      </c>
      <c r="C8033" t="s">
        <v>9</v>
      </c>
      <c r="D8033">
        <v>73</v>
      </c>
      <c r="E8033" t="s">
        <v>22</v>
      </c>
      <c r="F8033" t="s">
        <v>17</v>
      </c>
      <c r="G8033" t="b">
        <v>1</v>
      </c>
      <c r="I8033">
        <v>18</v>
      </c>
      <c r="J8033" t="b">
        <v>1</v>
      </c>
      <c r="K8033">
        <f>YEAR(Table1[[#This Row],[Patient Admission Date]])</f>
        <v>2024</v>
      </c>
      <c r="L8033" t="str">
        <f>TEXT(Table1[[#This Row],[Patient Admission Date]],"mmm")</f>
        <v>Aug</v>
      </c>
      <c r="M8033" t="str">
        <f>TEXT(Table1[[#This Row],[Patient Admission Date]],"ddd")</f>
        <v>Sat</v>
      </c>
      <c r="N8033" t="str">
        <f>TEXT(INT(HOUR(Table1[[#This Row],[Patient Admission Date]])/3)*3,"00")&amp;"-"&amp;TEXT(INT(HOUR(Table1[[#This Row],[Patient Admission Date]])/3)*3+3,"00")</f>
        <v>18-21</v>
      </c>
      <c r="O8033" t="str" cm="1">
        <f t="array" ref="O8033">_xlfn.IFS(Table1[[#This Row],[Patient Age]]&lt;=14,"0-14",Table1[[#This Row],[Patient Age]]&lt;=29,"15-29",Table1[[#This Row],[Patient Age]]&lt;=44,"30-44",Table1[[#This Row],[Patient Age]]&lt;=59,"45-59",Table1[[#This Row],[Patient Age]]&lt;=74,"60-74",TRUE,"75+")</f>
        <v>60-74</v>
      </c>
      <c r="P8033" t="str" cm="1">
        <f t="array" ref="P8033">_xlfn.IFS(Table1[[#This Row],[Patient Waittime]]&lt;=15,"0-15",Table1[[#This Row],[Patient Waittime]]&lt;=30,"16-30",Table1[[#This Row],[Patient Waittime]]&lt;=45,"31-45",Table1[[#This Row],[Patient Waittime]]&lt;=60,"46-60",TRUE,"60+")</f>
        <v>16-30</v>
      </c>
      <c r="Q8033">
        <f>--(Table1[[#This Row],[Patient Waittime]]&lt;=30)</f>
        <v>1</v>
      </c>
      <c r="R8033">
        <f>--Table1[[#This Row],[Patient Admission Flag]]</f>
        <v>1</v>
      </c>
      <c r="S8033">
        <f>--AND(Table1[[#This Row],[WithinTarget]]=1,Table1[[#This Row],[Patient Satisfaction Score]]&gt;=7)</f>
        <v>0</v>
      </c>
      <c r="T8033" t="str">
        <f>IF(LEFT(Table1[[#This Row],[Patient Gender]],1)="F","Female","Male")</f>
        <v>Male</v>
      </c>
    </row>
    <row r="8034" spans="1:20" x14ac:dyDescent="0.3">
      <c r="A8034" t="s">
        <v>8138</v>
      </c>
      <c r="B8034" s="1">
        <v>45047.818055555559</v>
      </c>
      <c r="C8034" t="s">
        <v>9</v>
      </c>
      <c r="D8034">
        <v>5</v>
      </c>
      <c r="E8034" t="s">
        <v>22</v>
      </c>
      <c r="F8034" t="s">
        <v>17</v>
      </c>
      <c r="G8034" t="b">
        <v>1</v>
      </c>
      <c r="I8034">
        <v>17</v>
      </c>
      <c r="J8034" t="b">
        <v>1</v>
      </c>
      <c r="K8034">
        <f>YEAR(Table1[[#This Row],[Patient Admission Date]])</f>
        <v>2023</v>
      </c>
      <c r="L8034" t="str">
        <f>TEXT(Table1[[#This Row],[Patient Admission Date]],"mmm")</f>
        <v>May</v>
      </c>
      <c r="M8034" t="str">
        <f>TEXT(Table1[[#This Row],[Patient Admission Date]],"ddd")</f>
        <v>Mon</v>
      </c>
      <c r="N8034" t="str">
        <f>TEXT(INT(HOUR(Table1[[#This Row],[Patient Admission Date]])/3)*3,"00")&amp;"-"&amp;TEXT(INT(HOUR(Table1[[#This Row],[Patient Admission Date]])/3)*3+3,"00")</f>
        <v>18-21</v>
      </c>
      <c r="O8034" t="str" cm="1">
        <f t="array" ref="O8034">_xlfn.IFS(Table1[[#This Row],[Patient Age]]&lt;=14,"0-14",Table1[[#This Row],[Patient Age]]&lt;=29,"15-29",Table1[[#This Row],[Patient Age]]&lt;=44,"30-44",Table1[[#This Row],[Patient Age]]&lt;=59,"45-59",Table1[[#This Row],[Patient Age]]&lt;=74,"60-74",TRUE,"75+")</f>
        <v>0-14</v>
      </c>
      <c r="P8034" t="str" cm="1">
        <f t="array" ref="P8034">_xlfn.IFS(Table1[[#This Row],[Patient Waittime]]&lt;=15,"0-15",Table1[[#This Row],[Patient Waittime]]&lt;=30,"16-30",Table1[[#This Row],[Patient Waittime]]&lt;=45,"31-45",Table1[[#This Row],[Patient Waittime]]&lt;=60,"46-60",TRUE,"60+")</f>
        <v>16-30</v>
      </c>
      <c r="Q8034">
        <f>--(Table1[[#This Row],[Patient Waittime]]&lt;=30)</f>
        <v>1</v>
      </c>
      <c r="R8034">
        <f>--Table1[[#This Row],[Patient Admission Flag]]</f>
        <v>1</v>
      </c>
      <c r="S8034">
        <f>--AND(Table1[[#This Row],[WithinTarget]]=1,Table1[[#This Row],[Patient Satisfaction Score]]&gt;=7)</f>
        <v>0</v>
      </c>
      <c r="T8034" t="str">
        <f>IF(LEFT(Table1[[#This Row],[Patient Gender]],1)="F","Female","Male")</f>
        <v>Male</v>
      </c>
    </row>
    <row r="8035" spans="1:20" x14ac:dyDescent="0.3">
      <c r="A8035" t="s">
        <v>8139</v>
      </c>
      <c r="B8035" s="1">
        <v>45368.99722222222</v>
      </c>
      <c r="C8035" t="s">
        <v>9</v>
      </c>
      <c r="D8035">
        <v>2</v>
      </c>
      <c r="E8035" t="s">
        <v>22</v>
      </c>
      <c r="F8035" t="s">
        <v>17</v>
      </c>
      <c r="G8035" t="b">
        <v>1</v>
      </c>
      <c r="I8035">
        <v>31</v>
      </c>
      <c r="J8035" t="b">
        <v>1</v>
      </c>
      <c r="K8035">
        <f>YEAR(Table1[[#This Row],[Patient Admission Date]])</f>
        <v>2024</v>
      </c>
      <c r="L8035" t="str">
        <f>TEXT(Table1[[#This Row],[Patient Admission Date]],"mmm")</f>
        <v>Mar</v>
      </c>
      <c r="M8035" t="str">
        <f>TEXT(Table1[[#This Row],[Patient Admission Date]],"ddd")</f>
        <v>Sun</v>
      </c>
      <c r="N8035" t="str">
        <f>TEXT(INT(HOUR(Table1[[#This Row],[Patient Admission Date]])/3)*3,"00")&amp;"-"&amp;TEXT(INT(HOUR(Table1[[#This Row],[Patient Admission Date]])/3)*3+3,"00")</f>
        <v>21-24</v>
      </c>
      <c r="O8035" t="str" cm="1">
        <f t="array" ref="O8035">_xlfn.IFS(Table1[[#This Row],[Patient Age]]&lt;=14,"0-14",Table1[[#This Row],[Patient Age]]&lt;=29,"15-29",Table1[[#This Row],[Patient Age]]&lt;=44,"30-44",Table1[[#This Row],[Patient Age]]&lt;=59,"45-59",Table1[[#This Row],[Patient Age]]&lt;=74,"60-74",TRUE,"75+")</f>
        <v>0-14</v>
      </c>
      <c r="P8035" t="str" cm="1">
        <f t="array" ref="P8035">_xlfn.IFS(Table1[[#This Row],[Patient Waittime]]&lt;=15,"0-15",Table1[[#This Row],[Patient Waittime]]&lt;=30,"16-30",Table1[[#This Row],[Patient Waittime]]&lt;=45,"31-45",Table1[[#This Row],[Patient Waittime]]&lt;=60,"46-60",TRUE,"60+")</f>
        <v>31-45</v>
      </c>
      <c r="Q8035">
        <f>--(Table1[[#This Row],[Patient Waittime]]&lt;=30)</f>
        <v>0</v>
      </c>
      <c r="R8035">
        <f>--Table1[[#This Row],[Patient Admission Flag]]</f>
        <v>1</v>
      </c>
      <c r="S8035">
        <f>--AND(Table1[[#This Row],[WithinTarget]]=1,Table1[[#This Row],[Patient Satisfaction Score]]&gt;=7)</f>
        <v>0</v>
      </c>
      <c r="T8035" t="str">
        <f>IF(LEFT(Table1[[#This Row],[Patient Gender]],1)="F","Female","Male")</f>
        <v>Male</v>
      </c>
    </row>
    <row r="8036" spans="1:20" x14ac:dyDescent="0.3">
      <c r="A8036" t="s">
        <v>8140</v>
      </c>
      <c r="B8036" s="1">
        <v>45305.112500000003</v>
      </c>
      <c r="C8036" t="s">
        <v>9</v>
      </c>
      <c r="D8036">
        <v>16</v>
      </c>
      <c r="E8036" t="s">
        <v>22</v>
      </c>
      <c r="F8036" t="s">
        <v>17</v>
      </c>
      <c r="G8036" t="b">
        <v>1</v>
      </c>
      <c r="H8036">
        <v>0</v>
      </c>
      <c r="I8036">
        <v>22</v>
      </c>
      <c r="J8036" t="b">
        <v>1</v>
      </c>
      <c r="K8036">
        <f>YEAR(Table1[[#This Row],[Patient Admission Date]])</f>
        <v>2024</v>
      </c>
      <c r="L8036" t="str">
        <f>TEXT(Table1[[#This Row],[Patient Admission Date]],"mmm")</f>
        <v>Jan</v>
      </c>
      <c r="M8036" t="str">
        <f>TEXT(Table1[[#This Row],[Patient Admission Date]],"ddd")</f>
        <v>Sun</v>
      </c>
      <c r="N8036" t="str">
        <f>TEXT(INT(HOUR(Table1[[#This Row],[Patient Admission Date]])/3)*3,"00")&amp;"-"&amp;TEXT(INT(HOUR(Table1[[#This Row],[Patient Admission Date]])/3)*3+3,"00")</f>
        <v>00-03</v>
      </c>
      <c r="O8036" t="str" cm="1">
        <f t="array" ref="O8036">_xlfn.IFS(Table1[[#This Row],[Patient Age]]&lt;=14,"0-14",Table1[[#This Row],[Patient Age]]&lt;=29,"15-29",Table1[[#This Row],[Patient Age]]&lt;=44,"30-44",Table1[[#This Row],[Patient Age]]&lt;=59,"45-59",Table1[[#This Row],[Patient Age]]&lt;=74,"60-74",TRUE,"75+")</f>
        <v>15-29</v>
      </c>
      <c r="P8036" t="str" cm="1">
        <f t="array" ref="P8036">_xlfn.IFS(Table1[[#This Row],[Patient Waittime]]&lt;=15,"0-15",Table1[[#This Row],[Patient Waittime]]&lt;=30,"16-30",Table1[[#This Row],[Patient Waittime]]&lt;=45,"31-45",Table1[[#This Row],[Patient Waittime]]&lt;=60,"46-60",TRUE,"60+")</f>
        <v>16-30</v>
      </c>
      <c r="Q8036">
        <f>--(Table1[[#This Row],[Patient Waittime]]&lt;=30)</f>
        <v>1</v>
      </c>
      <c r="R8036">
        <f>--Table1[[#This Row],[Patient Admission Flag]]</f>
        <v>1</v>
      </c>
      <c r="S8036">
        <f>--AND(Table1[[#This Row],[WithinTarget]]=1,Table1[[#This Row],[Patient Satisfaction Score]]&gt;=7)</f>
        <v>0</v>
      </c>
      <c r="T8036" t="str">
        <f>IF(LEFT(Table1[[#This Row],[Patient Gender]],1)="F","Female","Male")</f>
        <v>Male</v>
      </c>
    </row>
    <row r="8037" spans="1:20" x14ac:dyDescent="0.3">
      <c r="A8037" t="s">
        <v>8141</v>
      </c>
      <c r="B8037" s="1">
        <v>45278.120138888888</v>
      </c>
      <c r="C8037" t="s">
        <v>9</v>
      </c>
      <c r="D8037">
        <v>35</v>
      </c>
      <c r="E8037" t="s">
        <v>22</v>
      </c>
      <c r="F8037" t="s">
        <v>17</v>
      </c>
      <c r="G8037" t="b">
        <v>1</v>
      </c>
      <c r="H8037">
        <v>1</v>
      </c>
      <c r="I8037">
        <v>56</v>
      </c>
      <c r="J8037" t="b">
        <v>1</v>
      </c>
      <c r="K8037">
        <f>YEAR(Table1[[#This Row],[Patient Admission Date]])</f>
        <v>2023</v>
      </c>
      <c r="L8037" t="str">
        <f>TEXT(Table1[[#This Row],[Patient Admission Date]],"mmm")</f>
        <v>Dec</v>
      </c>
      <c r="M8037" t="str">
        <f>TEXT(Table1[[#This Row],[Patient Admission Date]],"ddd")</f>
        <v>Mon</v>
      </c>
      <c r="N8037" t="str">
        <f>TEXT(INT(HOUR(Table1[[#This Row],[Patient Admission Date]])/3)*3,"00")&amp;"-"&amp;TEXT(INT(HOUR(Table1[[#This Row],[Patient Admission Date]])/3)*3+3,"00")</f>
        <v>00-03</v>
      </c>
      <c r="O8037" t="str" cm="1">
        <f t="array" ref="O8037">_xlfn.IFS(Table1[[#This Row],[Patient Age]]&lt;=14,"0-14",Table1[[#This Row],[Patient Age]]&lt;=29,"15-29",Table1[[#This Row],[Patient Age]]&lt;=44,"30-44",Table1[[#This Row],[Patient Age]]&lt;=59,"45-59",Table1[[#This Row],[Patient Age]]&lt;=74,"60-74",TRUE,"75+")</f>
        <v>30-44</v>
      </c>
      <c r="P8037" t="str" cm="1">
        <f t="array" ref="P8037">_xlfn.IFS(Table1[[#This Row],[Patient Waittime]]&lt;=15,"0-15",Table1[[#This Row],[Patient Waittime]]&lt;=30,"16-30",Table1[[#This Row],[Patient Waittime]]&lt;=45,"31-45",Table1[[#This Row],[Patient Waittime]]&lt;=60,"46-60",TRUE,"60+")</f>
        <v>46-60</v>
      </c>
      <c r="Q8037">
        <f>--(Table1[[#This Row],[Patient Waittime]]&lt;=30)</f>
        <v>0</v>
      </c>
      <c r="R8037">
        <f>--Table1[[#This Row],[Patient Admission Flag]]</f>
        <v>1</v>
      </c>
      <c r="S8037">
        <f>--AND(Table1[[#This Row],[WithinTarget]]=1,Table1[[#This Row],[Patient Satisfaction Score]]&gt;=7)</f>
        <v>0</v>
      </c>
      <c r="T8037" t="str">
        <f>IF(LEFT(Table1[[#This Row],[Patient Gender]],1)="F","Female","Male")</f>
        <v>Male</v>
      </c>
    </row>
    <row r="8038" spans="1:20" x14ac:dyDescent="0.3">
      <c r="A8038" t="s">
        <v>8142</v>
      </c>
      <c r="B8038" s="1">
        <v>45536.724305555559</v>
      </c>
      <c r="C8038" t="s">
        <v>9</v>
      </c>
      <c r="D8038">
        <v>39</v>
      </c>
      <c r="E8038" t="s">
        <v>22</v>
      </c>
      <c r="F8038" t="s">
        <v>17</v>
      </c>
      <c r="G8038" t="b">
        <v>1</v>
      </c>
      <c r="H8038">
        <v>2</v>
      </c>
      <c r="I8038">
        <v>30</v>
      </c>
      <c r="J8038" t="b">
        <v>1</v>
      </c>
      <c r="K8038">
        <f>YEAR(Table1[[#This Row],[Patient Admission Date]])</f>
        <v>2024</v>
      </c>
      <c r="L8038" t="str">
        <f>TEXT(Table1[[#This Row],[Patient Admission Date]],"mmm")</f>
        <v>Sep</v>
      </c>
      <c r="M8038" t="str">
        <f>TEXT(Table1[[#This Row],[Patient Admission Date]],"ddd")</f>
        <v>Sun</v>
      </c>
      <c r="N8038" t="str">
        <f>TEXT(INT(HOUR(Table1[[#This Row],[Patient Admission Date]])/3)*3,"00")&amp;"-"&amp;TEXT(INT(HOUR(Table1[[#This Row],[Patient Admission Date]])/3)*3+3,"00")</f>
        <v>15-18</v>
      </c>
      <c r="O8038" t="str" cm="1">
        <f t="array" ref="O8038">_xlfn.IFS(Table1[[#This Row],[Patient Age]]&lt;=14,"0-14",Table1[[#This Row],[Patient Age]]&lt;=29,"15-29",Table1[[#This Row],[Patient Age]]&lt;=44,"30-44",Table1[[#This Row],[Patient Age]]&lt;=59,"45-59",Table1[[#This Row],[Patient Age]]&lt;=74,"60-74",TRUE,"75+")</f>
        <v>30-44</v>
      </c>
      <c r="P8038" t="str" cm="1">
        <f t="array" ref="P8038">_xlfn.IFS(Table1[[#This Row],[Patient Waittime]]&lt;=15,"0-15",Table1[[#This Row],[Patient Waittime]]&lt;=30,"16-30",Table1[[#This Row],[Patient Waittime]]&lt;=45,"31-45",Table1[[#This Row],[Patient Waittime]]&lt;=60,"46-60",TRUE,"60+")</f>
        <v>16-30</v>
      </c>
      <c r="Q8038">
        <f>--(Table1[[#This Row],[Patient Waittime]]&lt;=30)</f>
        <v>1</v>
      </c>
      <c r="R8038">
        <f>--Table1[[#This Row],[Patient Admission Flag]]</f>
        <v>1</v>
      </c>
      <c r="S8038">
        <f>--AND(Table1[[#This Row],[WithinTarget]]=1,Table1[[#This Row],[Patient Satisfaction Score]]&gt;=7)</f>
        <v>0</v>
      </c>
      <c r="T8038" t="str">
        <f>IF(LEFT(Table1[[#This Row],[Patient Gender]],1)="F","Female","Male")</f>
        <v>Male</v>
      </c>
    </row>
    <row r="8039" spans="1:20" x14ac:dyDescent="0.3">
      <c r="A8039" t="s">
        <v>8143</v>
      </c>
      <c r="B8039" s="1">
        <v>45524.529861111114</v>
      </c>
      <c r="C8039" t="s">
        <v>9</v>
      </c>
      <c r="D8039">
        <v>52</v>
      </c>
      <c r="E8039" t="s">
        <v>22</v>
      </c>
      <c r="F8039" t="s">
        <v>17</v>
      </c>
      <c r="G8039" t="b">
        <v>1</v>
      </c>
      <c r="H8039">
        <v>3</v>
      </c>
      <c r="I8039">
        <v>56</v>
      </c>
      <c r="J8039" t="b">
        <v>1</v>
      </c>
      <c r="K8039">
        <f>YEAR(Table1[[#This Row],[Patient Admission Date]])</f>
        <v>2024</v>
      </c>
      <c r="L8039" t="str">
        <f>TEXT(Table1[[#This Row],[Patient Admission Date]],"mmm")</f>
        <v>Aug</v>
      </c>
      <c r="M8039" t="str">
        <f>TEXT(Table1[[#This Row],[Patient Admission Date]],"ddd")</f>
        <v>Tue</v>
      </c>
      <c r="N8039" t="str">
        <f>TEXT(INT(HOUR(Table1[[#This Row],[Patient Admission Date]])/3)*3,"00")&amp;"-"&amp;TEXT(INT(HOUR(Table1[[#This Row],[Patient Admission Date]])/3)*3+3,"00")</f>
        <v>12-15</v>
      </c>
      <c r="O8039" t="str" cm="1">
        <f t="array" ref="O8039">_xlfn.IFS(Table1[[#This Row],[Patient Age]]&lt;=14,"0-14",Table1[[#This Row],[Patient Age]]&lt;=29,"15-29",Table1[[#This Row],[Patient Age]]&lt;=44,"30-44",Table1[[#This Row],[Patient Age]]&lt;=59,"45-59",Table1[[#This Row],[Patient Age]]&lt;=74,"60-74",TRUE,"75+")</f>
        <v>45-59</v>
      </c>
      <c r="P8039" t="str" cm="1">
        <f t="array" ref="P8039">_xlfn.IFS(Table1[[#This Row],[Patient Waittime]]&lt;=15,"0-15",Table1[[#This Row],[Patient Waittime]]&lt;=30,"16-30",Table1[[#This Row],[Patient Waittime]]&lt;=45,"31-45",Table1[[#This Row],[Patient Waittime]]&lt;=60,"46-60",TRUE,"60+")</f>
        <v>46-60</v>
      </c>
      <c r="Q8039">
        <f>--(Table1[[#This Row],[Patient Waittime]]&lt;=30)</f>
        <v>0</v>
      </c>
      <c r="R8039">
        <f>--Table1[[#This Row],[Patient Admission Flag]]</f>
        <v>1</v>
      </c>
      <c r="S8039">
        <f>--AND(Table1[[#This Row],[WithinTarget]]=1,Table1[[#This Row],[Patient Satisfaction Score]]&gt;=7)</f>
        <v>0</v>
      </c>
      <c r="T8039" t="str">
        <f>IF(LEFT(Table1[[#This Row],[Patient Gender]],1)="F","Female","Male")</f>
        <v>Male</v>
      </c>
    </row>
    <row r="8040" spans="1:20" x14ac:dyDescent="0.3">
      <c r="A8040" t="s">
        <v>8144</v>
      </c>
      <c r="B8040" s="1">
        <v>45365.246527777781</v>
      </c>
      <c r="C8040" t="s">
        <v>9</v>
      </c>
      <c r="D8040">
        <v>14</v>
      </c>
      <c r="E8040" t="s">
        <v>22</v>
      </c>
      <c r="F8040" t="s">
        <v>17</v>
      </c>
      <c r="G8040" t="b">
        <v>1</v>
      </c>
      <c r="H8040">
        <v>3</v>
      </c>
      <c r="I8040">
        <v>50</v>
      </c>
      <c r="J8040" t="b">
        <v>1</v>
      </c>
      <c r="K8040">
        <f>YEAR(Table1[[#This Row],[Patient Admission Date]])</f>
        <v>2024</v>
      </c>
      <c r="L8040" t="str">
        <f>TEXT(Table1[[#This Row],[Patient Admission Date]],"mmm")</f>
        <v>Mar</v>
      </c>
      <c r="M8040" t="str">
        <f>TEXT(Table1[[#This Row],[Patient Admission Date]],"ddd")</f>
        <v>Thu</v>
      </c>
      <c r="N8040" t="str">
        <f>TEXT(INT(HOUR(Table1[[#This Row],[Patient Admission Date]])/3)*3,"00")&amp;"-"&amp;TEXT(INT(HOUR(Table1[[#This Row],[Patient Admission Date]])/3)*3+3,"00")</f>
        <v>03-06</v>
      </c>
      <c r="O8040" t="str" cm="1">
        <f t="array" ref="O8040">_xlfn.IFS(Table1[[#This Row],[Patient Age]]&lt;=14,"0-14",Table1[[#This Row],[Patient Age]]&lt;=29,"15-29",Table1[[#This Row],[Patient Age]]&lt;=44,"30-44",Table1[[#This Row],[Patient Age]]&lt;=59,"45-59",Table1[[#This Row],[Patient Age]]&lt;=74,"60-74",TRUE,"75+")</f>
        <v>0-14</v>
      </c>
      <c r="P8040" t="str" cm="1">
        <f t="array" ref="P8040">_xlfn.IFS(Table1[[#This Row],[Patient Waittime]]&lt;=15,"0-15",Table1[[#This Row],[Patient Waittime]]&lt;=30,"16-30",Table1[[#This Row],[Patient Waittime]]&lt;=45,"31-45",Table1[[#This Row],[Patient Waittime]]&lt;=60,"46-60",TRUE,"60+")</f>
        <v>46-60</v>
      </c>
      <c r="Q8040">
        <f>--(Table1[[#This Row],[Patient Waittime]]&lt;=30)</f>
        <v>0</v>
      </c>
      <c r="R8040">
        <f>--Table1[[#This Row],[Patient Admission Flag]]</f>
        <v>1</v>
      </c>
      <c r="S8040">
        <f>--AND(Table1[[#This Row],[WithinTarget]]=1,Table1[[#This Row],[Patient Satisfaction Score]]&gt;=7)</f>
        <v>0</v>
      </c>
      <c r="T8040" t="str">
        <f>IF(LEFT(Table1[[#This Row],[Patient Gender]],1)="F","Female","Male")</f>
        <v>Male</v>
      </c>
    </row>
    <row r="8041" spans="1:20" x14ac:dyDescent="0.3">
      <c r="A8041" t="s">
        <v>8145</v>
      </c>
      <c r="B8041" s="1">
        <v>45510.673611111109</v>
      </c>
      <c r="C8041" t="s">
        <v>9</v>
      </c>
      <c r="D8041">
        <v>19</v>
      </c>
      <c r="E8041" t="s">
        <v>22</v>
      </c>
      <c r="F8041" t="s">
        <v>17</v>
      </c>
      <c r="G8041" t="b">
        <v>1</v>
      </c>
      <c r="H8041">
        <v>4</v>
      </c>
      <c r="I8041">
        <v>25</v>
      </c>
      <c r="J8041" t="b">
        <v>1</v>
      </c>
      <c r="K8041">
        <f>YEAR(Table1[[#This Row],[Patient Admission Date]])</f>
        <v>2024</v>
      </c>
      <c r="L8041" t="str">
        <f>TEXT(Table1[[#This Row],[Patient Admission Date]],"mmm")</f>
        <v>Aug</v>
      </c>
      <c r="M8041" t="str">
        <f>TEXT(Table1[[#This Row],[Patient Admission Date]],"ddd")</f>
        <v>Tue</v>
      </c>
      <c r="N8041" t="str">
        <f>TEXT(INT(HOUR(Table1[[#This Row],[Patient Admission Date]])/3)*3,"00")&amp;"-"&amp;TEXT(INT(HOUR(Table1[[#This Row],[Patient Admission Date]])/3)*3+3,"00")</f>
        <v>15-18</v>
      </c>
      <c r="O8041" t="str" cm="1">
        <f t="array" ref="O8041">_xlfn.IFS(Table1[[#This Row],[Patient Age]]&lt;=14,"0-14",Table1[[#This Row],[Patient Age]]&lt;=29,"15-29",Table1[[#This Row],[Patient Age]]&lt;=44,"30-44",Table1[[#This Row],[Patient Age]]&lt;=59,"45-59",Table1[[#This Row],[Patient Age]]&lt;=74,"60-74",TRUE,"75+")</f>
        <v>15-29</v>
      </c>
      <c r="P8041" t="str" cm="1">
        <f t="array" ref="P8041">_xlfn.IFS(Table1[[#This Row],[Patient Waittime]]&lt;=15,"0-15",Table1[[#This Row],[Patient Waittime]]&lt;=30,"16-30",Table1[[#This Row],[Patient Waittime]]&lt;=45,"31-45",Table1[[#This Row],[Patient Waittime]]&lt;=60,"46-60",TRUE,"60+")</f>
        <v>16-30</v>
      </c>
      <c r="Q8041">
        <f>--(Table1[[#This Row],[Patient Waittime]]&lt;=30)</f>
        <v>1</v>
      </c>
      <c r="R8041">
        <f>--Table1[[#This Row],[Patient Admission Flag]]</f>
        <v>1</v>
      </c>
      <c r="S8041">
        <f>--AND(Table1[[#This Row],[WithinTarget]]=1,Table1[[#This Row],[Patient Satisfaction Score]]&gt;=7)</f>
        <v>0</v>
      </c>
      <c r="T8041" t="str">
        <f>IF(LEFT(Table1[[#This Row],[Patient Gender]],1)="F","Female","Male")</f>
        <v>Male</v>
      </c>
    </row>
    <row r="8042" spans="1:20" x14ac:dyDescent="0.3">
      <c r="A8042" t="s">
        <v>8146</v>
      </c>
      <c r="B8042" s="1">
        <v>45444.824999999997</v>
      </c>
      <c r="C8042" t="s">
        <v>9</v>
      </c>
      <c r="D8042">
        <v>2</v>
      </c>
      <c r="E8042" t="s">
        <v>22</v>
      </c>
      <c r="F8042" t="s">
        <v>17</v>
      </c>
      <c r="G8042" t="b">
        <v>1</v>
      </c>
      <c r="H8042">
        <v>4</v>
      </c>
      <c r="I8042">
        <v>51</v>
      </c>
      <c r="J8042" t="b">
        <v>1</v>
      </c>
      <c r="K8042">
        <f>YEAR(Table1[[#This Row],[Patient Admission Date]])</f>
        <v>2024</v>
      </c>
      <c r="L8042" t="str">
        <f>TEXT(Table1[[#This Row],[Patient Admission Date]],"mmm")</f>
        <v>Jun</v>
      </c>
      <c r="M8042" t="str">
        <f>TEXT(Table1[[#This Row],[Patient Admission Date]],"ddd")</f>
        <v>Sat</v>
      </c>
      <c r="N8042" t="str">
        <f>TEXT(INT(HOUR(Table1[[#This Row],[Patient Admission Date]])/3)*3,"00")&amp;"-"&amp;TEXT(INT(HOUR(Table1[[#This Row],[Patient Admission Date]])/3)*3+3,"00")</f>
        <v>18-21</v>
      </c>
      <c r="O8042" t="str" cm="1">
        <f t="array" ref="O8042">_xlfn.IFS(Table1[[#This Row],[Patient Age]]&lt;=14,"0-14",Table1[[#This Row],[Patient Age]]&lt;=29,"15-29",Table1[[#This Row],[Patient Age]]&lt;=44,"30-44",Table1[[#This Row],[Patient Age]]&lt;=59,"45-59",Table1[[#This Row],[Patient Age]]&lt;=74,"60-74",TRUE,"75+")</f>
        <v>0-14</v>
      </c>
      <c r="P8042" t="str" cm="1">
        <f t="array" ref="P8042">_xlfn.IFS(Table1[[#This Row],[Patient Waittime]]&lt;=15,"0-15",Table1[[#This Row],[Patient Waittime]]&lt;=30,"16-30",Table1[[#This Row],[Patient Waittime]]&lt;=45,"31-45",Table1[[#This Row],[Patient Waittime]]&lt;=60,"46-60",TRUE,"60+")</f>
        <v>46-60</v>
      </c>
      <c r="Q8042">
        <f>--(Table1[[#This Row],[Patient Waittime]]&lt;=30)</f>
        <v>0</v>
      </c>
      <c r="R8042">
        <f>--Table1[[#This Row],[Patient Admission Flag]]</f>
        <v>1</v>
      </c>
      <c r="S8042">
        <f>--AND(Table1[[#This Row],[WithinTarget]]=1,Table1[[#This Row],[Patient Satisfaction Score]]&gt;=7)</f>
        <v>0</v>
      </c>
      <c r="T8042" t="str">
        <f>IF(LEFT(Table1[[#This Row],[Patient Gender]],1)="F","Female","Male")</f>
        <v>Male</v>
      </c>
    </row>
    <row r="8043" spans="1:20" x14ac:dyDescent="0.3">
      <c r="A8043" t="s">
        <v>8147</v>
      </c>
      <c r="B8043" s="1">
        <v>45226.175694444442</v>
      </c>
      <c r="C8043" t="s">
        <v>9</v>
      </c>
      <c r="D8043">
        <v>70</v>
      </c>
      <c r="E8043" t="s">
        <v>22</v>
      </c>
      <c r="F8043" t="s">
        <v>17</v>
      </c>
      <c r="G8043" t="b">
        <v>1</v>
      </c>
      <c r="H8043">
        <v>5</v>
      </c>
      <c r="I8043">
        <v>23</v>
      </c>
      <c r="J8043" t="b">
        <v>1</v>
      </c>
      <c r="K8043">
        <f>YEAR(Table1[[#This Row],[Patient Admission Date]])</f>
        <v>2023</v>
      </c>
      <c r="L8043" t="str">
        <f>TEXT(Table1[[#This Row],[Patient Admission Date]],"mmm")</f>
        <v>Oct</v>
      </c>
      <c r="M8043" t="str">
        <f>TEXT(Table1[[#This Row],[Patient Admission Date]],"ddd")</f>
        <v>Fri</v>
      </c>
      <c r="N8043" t="str">
        <f>TEXT(INT(HOUR(Table1[[#This Row],[Patient Admission Date]])/3)*3,"00")&amp;"-"&amp;TEXT(INT(HOUR(Table1[[#This Row],[Patient Admission Date]])/3)*3+3,"00")</f>
        <v>03-06</v>
      </c>
      <c r="O8043" t="str" cm="1">
        <f t="array" ref="O8043">_xlfn.IFS(Table1[[#This Row],[Patient Age]]&lt;=14,"0-14",Table1[[#This Row],[Patient Age]]&lt;=29,"15-29",Table1[[#This Row],[Patient Age]]&lt;=44,"30-44",Table1[[#This Row],[Patient Age]]&lt;=59,"45-59",Table1[[#This Row],[Patient Age]]&lt;=74,"60-74",TRUE,"75+")</f>
        <v>60-74</v>
      </c>
      <c r="P8043" t="str" cm="1">
        <f t="array" ref="P8043">_xlfn.IFS(Table1[[#This Row],[Patient Waittime]]&lt;=15,"0-15",Table1[[#This Row],[Patient Waittime]]&lt;=30,"16-30",Table1[[#This Row],[Patient Waittime]]&lt;=45,"31-45",Table1[[#This Row],[Patient Waittime]]&lt;=60,"46-60",TRUE,"60+")</f>
        <v>16-30</v>
      </c>
      <c r="Q8043">
        <f>--(Table1[[#This Row],[Patient Waittime]]&lt;=30)</f>
        <v>1</v>
      </c>
      <c r="R8043">
        <f>--Table1[[#This Row],[Patient Admission Flag]]</f>
        <v>1</v>
      </c>
      <c r="S8043">
        <f>--AND(Table1[[#This Row],[WithinTarget]]=1,Table1[[#This Row],[Patient Satisfaction Score]]&gt;=7)</f>
        <v>0</v>
      </c>
      <c r="T8043" t="str">
        <f>IF(LEFT(Table1[[#This Row],[Patient Gender]],1)="F","Female","Male")</f>
        <v>Male</v>
      </c>
    </row>
    <row r="8044" spans="1:20" x14ac:dyDescent="0.3">
      <c r="A8044" t="s">
        <v>8148</v>
      </c>
      <c r="B8044" s="1">
        <v>45389.688888888886</v>
      </c>
      <c r="C8044" t="s">
        <v>9</v>
      </c>
      <c r="D8044">
        <v>58</v>
      </c>
      <c r="E8044" t="s">
        <v>22</v>
      </c>
      <c r="F8044" t="s">
        <v>17</v>
      </c>
      <c r="G8044" t="b">
        <v>1</v>
      </c>
      <c r="H8044">
        <v>5</v>
      </c>
      <c r="I8044">
        <v>15</v>
      </c>
      <c r="J8044" t="b">
        <v>1</v>
      </c>
      <c r="K8044">
        <f>YEAR(Table1[[#This Row],[Patient Admission Date]])</f>
        <v>2024</v>
      </c>
      <c r="L8044" t="str">
        <f>TEXT(Table1[[#This Row],[Patient Admission Date]],"mmm")</f>
        <v>Apr</v>
      </c>
      <c r="M8044" t="str">
        <f>TEXT(Table1[[#This Row],[Patient Admission Date]],"ddd")</f>
        <v>Sun</v>
      </c>
      <c r="N8044" t="str">
        <f>TEXT(INT(HOUR(Table1[[#This Row],[Patient Admission Date]])/3)*3,"00")&amp;"-"&amp;TEXT(INT(HOUR(Table1[[#This Row],[Patient Admission Date]])/3)*3+3,"00")</f>
        <v>15-18</v>
      </c>
      <c r="O8044" t="str" cm="1">
        <f t="array" ref="O8044">_xlfn.IFS(Table1[[#This Row],[Patient Age]]&lt;=14,"0-14",Table1[[#This Row],[Patient Age]]&lt;=29,"15-29",Table1[[#This Row],[Patient Age]]&lt;=44,"30-44",Table1[[#This Row],[Patient Age]]&lt;=59,"45-59",Table1[[#This Row],[Patient Age]]&lt;=74,"60-74",TRUE,"75+")</f>
        <v>45-59</v>
      </c>
      <c r="P8044" t="str" cm="1">
        <f t="array" ref="P8044">_xlfn.IFS(Table1[[#This Row],[Patient Waittime]]&lt;=15,"0-15",Table1[[#This Row],[Patient Waittime]]&lt;=30,"16-30",Table1[[#This Row],[Patient Waittime]]&lt;=45,"31-45",Table1[[#This Row],[Patient Waittime]]&lt;=60,"46-60",TRUE,"60+")</f>
        <v>0-15</v>
      </c>
      <c r="Q8044">
        <f>--(Table1[[#This Row],[Patient Waittime]]&lt;=30)</f>
        <v>1</v>
      </c>
      <c r="R8044">
        <f>--Table1[[#This Row],[Patient Admission Flag]]</f>
        <v>1</v>
      </c>
      <c r="S8044">
        <f>--AND(Table1[[#This Row],[WithinTarget]]=1,Table1[[#This Row],[Patient Satisfaction Score]]&gt;=7)</f>
        <v>0</v>
      </c>
      <c r="T8044" t="str">
        <f>IF(LEFT(Table1[[#This Row],[Patient Gender]],1)="F","Female","Male")</f>
        <v>Male</v>
      </c>
    </row>
    <row r="8045" spans="1:20" x14ac:dyDescent="0.3">
      <c r="A8045" t="s">
        <v>8149</v>
      </c>
      <c r="B8045" s="1">
        <v>45530.880555555559</v>
      </c>
      <c r="C8045" t="s">
        <v>9</v>
      </c>
      <c r="D8045">
        <v>55</v>
      </c>
      <c r="E8045" t="s">
        <v>22</v>
      </c>
      <c r="F8045" t="s">
        <v>17</v>
      </c>
      <c r="G8045" t="b">
        <v>1</v>
      </c>
      <c r="H8045">
        <v>8</v>
      </c>
      <c r="I8045">
        <v>55</v>
      </c>
      <c r="J8045" t="b">
        <v>1</v>
      </c>
      <c r="K8045">
        <f>YEAR(Table1[[#This Row],[Patient Admission Date]])</f>
        <v>2024</v>
      </c>
      <c r="L8045" t="str">
        <f>TEXT(Table1[[#This Row],[Patient Admission Date]],"mmm")</f>
        <v>Aug</v>
      </c>
      <c r="M8045" t="str">
        <f>TEXT(Table1[[#This Row],[Patient Admission Date]],"ddd")</f>
        <v>Mon</v>
      </c>
      <c r="N8045" t="str">
        <f>TEXT(INT(HOUR(Table1[[#This Row],[Patient Admission Date]])/3)*3,"00")&amp;"-"&amp;TEXT(INT(HOUR(Table1[[#This Row],[Patient Admission Date]])/3)*3+3,"00")</f>
        <v>21-24</v>
      </c>
      <c r="O8045" t="str" cm="1">
        <f t="array" ref="O8045">_xlfn.IFS(Table1[[#This Row],[Patient Age]]&lt;=14,"0-14",Table1[[#This Row],[Patient Age]]&lt;=29,"15-29",Table1[[#This Row],[Patient Age]]&lt;=44,"30-44",Table1[[#This Row],[Patient Age]]&lt;=59,"45-59",Table1[[#This Row],[Patient Age]]&lt;=74,"60-74",TRUE,"75+")</f>
        <v>45-59</v>
      </c>
      <c r="P8045" t="str" cm="1">
        <f t="array" ref="P8045">_xlfn.IFS(Table1[[#This Row],[Patient Waittime]]&lt;=15,"0-15",Table1[[#This Row],[Patient Waittime]]&lt;=30,"16-30",Table1[[#This Row],[Patient Waittime]]&lt;=45,"31-45",Table1[[#This Row],[Patient Waittime]]&lt;=60,"46-60",TRUE,"60+")</f>
        <v>46-60</v>
      </c>
      <c r="Q8045">
        <f>--(Table1[[#This Row],[Patient Waittime]]&lt;=30)</f>
        <v>0</v>
      </c>
      <c r="R8045">
        <f>--Table1[[#This Row],[Patient Admission Flag]]</f>
        <v>1</v>
      </c>
      <c r="S8045">
        <f>--AND(Table1[[#This Row],[WithinTarget]]=1,Table1[[#This Row],[Patient Satisfaction Score]]&gt;=7)</f>
        <v>0</v>
      </c>
      <c r="T8045" t="str">
        <f>IF(LEFT(Table1[[#This Row],[Patient Gender]],1)="F","Female","Male")</f>
        <v>Male</v>
      </c>
    </row>
    <row r="8046" spans="1:20" x14ac:dyDescent="0.3">
      <c r="A8046" t="s">
        <v>8150</v>
      </c>
      <c r="B8046" s="1">
        <v>45478.068055555559</v>
      </c>
      <c r="C8046" t="s">
        <v>9</v>
      </c>
      <c r="D8046">
        <v>13</v>
      </c>
      <c r="E8046" t="s">
        <v>22</v>
      </c>
      <c r="F8046" t="s">
        <v>23</v>
      </c>
      <c r="G8046" t="b">
        <v>1</v>
      </c>
      <c r="I8046">
        <v>14</v>
      </c>
      <c r="J8046" t="b">
        <v>1</v>
      </c>
      <c r="K8046">
        <f>YEAR(Table1[[#This Row],[Patient Admission Date]])</f>
        <v>2024</v>
      </c>
      <c r="L8046" t="str">
        <f>TEXT(Table1[[#This Row],[Patient Admission Date]],"mmm")</f>
        <v>Jul</v>
      </c>
      <c r="M8046" t="str">
        <f>TEXT(Table1[[#This Row],[Patient Admission Date]],"ddd")</f>
        <v>Fri</v>
      </c>
      <c r="N8046" t="str">
        <f>TEXT(INT(HOUR(Table1[[#This Row],[Patient Admission Date]])/3)*3,"00")&amp;"-"&amp;TEXT(INT(HOUR(Table1[[#This Row],[Patient Admission Date]])/3)*3+3,"00")</f>
        <v>00-03</v>
      </c>
      <c r="O8046" t="str" cm="1">
        <f t="array" ref="O8046">_xlfn.IFS(Table1[[#This Row],[Patient Age]]&lt;=14,"0-14",Table1[[#This Row],[Patient Age]]&lt;=29,"15-29",Table1[[#This Row],[Patient Age]]&lt;=44,"30-44",Table1[[#This Row],[Patient Age]]&lt;=59,"45-59",Table1[[#This Row],[Patient Age]]&lt;=74,"60-74",TRUE,"75+")</f>
        <v>0-14</v>
      </c>
      <c r="P8046" t="str" cm="1">
        <f t="array" ref="P8046">_xlfn.IFS(Table1[[#This Row],[Patient Waittime]]&lt;=15,"0-15",Table1[[#This Row],[Patient Waittime]]&lt;=30,"16-30",Table1[[#This Row],[Patient Waittime]]&lt;=45,"31-45",Table1[[#This Row],[Patient Waittime]]&lt;=60,"46-60",TRUE,"60+")</f>
        <v>0-15</v>
      </c>
      <c r="Q8046">
        <f>--(Table1[[#This Row],[Patient Waittime]]&lt;=30)</f>
        <v>1</v>
      </c>
      <c r="R8046">
        <f>--Table1[[#This Row],[Patient Admission Flag]]</f>
        <v>1</v>
      </c>
      <c r="S8046">
        <f>--AND(Table1[[#This Row],[WithinTarget]]=1,Table1[[#This Row],[Patient Satisfaction Score]]&gt;=7)</f>
        <v>0</v>
      </c>
      <c r="T8046" t="str">
        <f>IF(LEFT(Table1[[#This Row],[Patient Gender]],1)="F","Female","Male")</f>
        <v>Male</v>
      </c>
    </row>
    <row r="8047" spans="1:20" x14ac:dyDescent="0.3">
      <c r="A8047" t="s">
        <v>8151</v>
      </c>
      <c r="B8047" s="1">
        <v>45304.671527777777</v>
      </c>
      <c r="C8047" t="s">
        <v>9</v>
      </c>
      <c r="D8047">
        <v>44</v>
      </c>
      <c r="E8047" t="s">
        <v>22</v>
      </c>
      <c r="F8047" t="s">
        <v>23</v>
      </c>
      <c r="G8047" t="b">
        <v>1</v>
      </c>
      <c r="I8047">
        <v>25</v>
      </c>
      <c r="J8047" t="b">
        <v>1</v>
      </c>
      <c r="K8047">
        <f>YEAR(Table1[[#This Row],[Patient Admission Date]])</f>
        <v>2024</v>
      </c>
      <c r="L8047" t="str">
        <f>TEXT(Table1[[#This Row],[Patient Admission Date]],"mmm")</f>
        <v>Jan</v>
      </c>
      <c r="M8047" t="str">
        <f>TEXT(Table1[[#This Row],[Patient Admission Date]],"ddd")</f>
        <v>Sat</v>
      </c>
      <c r="N8047" t="str">
        <f>TEXT(INT(HOUR(Table1[[#This Row],[Patient Admission Date]])/3)*3,"00")&amp;"-"&amp;TEXT(INT(HOUR(Table1[[#This Row],[Patient Admission Date]])/3)*3+3,"00")</f>
        <v>15-18</v>
      </c>
      <c r="O8047" t="str" cm="1">
        <f t="array" ref="O8047">_xlfn.IFS(Table1[[#This Row],[Patient Age]]&lt;=14,"0-14",Table1[[#This Row],[Patient Age]]&lt;=29,"15-29",Table1[[#This Row],[Patient Age]]&lt;=44,"30-44",Table1[[#This Row],[Patient Age]]&lt;=59,"45-59",Table1[[#This Row],[Patient Age]]&lt;=74,"60-74",TRUE,"75+")</f>
        <v>30-44</v>
      </c>
      <c r="P8047" t="str" cm="1">
        <f t="array" ref="P8047">_xlfn.IFS(Table1[[#This Row],[Patient Waittime]]&lt;=15,"0-15",Table1[[#This Row],[Patient Waittime]]&lt;=30,"16-30",Table1[[#This Row],[Patient Waittime]]&lt;=45,"31-45",Table1[[#This Row],[Patient Waittime]]&lt;=60,"46-60",TRUE,"60+")</f>
        <v>16-30</v>
      </c>
      <c r="Q8047">
        <f>--(Table1[[#This Row],[Patient Waittime]]&lt;=30)</f>
        <v>1</v>
      </c>
      <c r="R8047">
        <f>--Table1[[#This Row],[Patient Admission Flag]]</f>
        <v>1</v>
      </c>
      <c r="S8047">
        <f>--AND(Table1[[#This Row],[WithinTarget]]=1,Table1[[#This Row],[Patient Satisfaction Score]]&gt;=7)</f>
        <v>0</v>
      </c>
      <c r="T8047" t="str">
        <f>IF(LEFT(Table1[[#This Row],[Patient Gender]],1)="F","Female","Male")</f>
        <v>Male</v>
      </c>
    </row>
    <row r="8048" spans="1:20" x14ac:dyDescent="0.3">
      <c r="A8048" t="s">
        <v>8152</v>
      </c>
      <c r="B8048" s="1">
        <v>45089.420138888891</v>
      </c>
      <c r="C8048" t="s">
        <v>9</v>
      </c>
      <c r="D8048">
        <v>66</v>
      </c>
      <c r="E8048" t="s">
        <v>22</v>
      </c>
      <c r="F8048" t="s">
        <v>23</v>
      </c>
      <c r="G8048" t="b">
        <v>1</v>
      </c>
      <c r="I8048">
        <v>15</v>
      </c>
      <c r="J8048" t="b">
        <v>1</v>
      </c>
      <c r="K8048">
        <f>YEAR(Table1[[#This Row],[Patient Admission Date]])</f>
        <v>2023</v>
      </c>
      <c r="L8048" t="str">
        <f>TEXT(Table1[[#This Row],[Patient Admission Date]],"mmm")</f>
        <v>Jun</v>
      </c>
      <c r="M8048" t="str">
        <f>TEXT(Table1[[#This Row],[Patient Admission Date]],"ddd")</f>
        <v>Mon</v>
      </c>
      <c r="N8048" t="str">
        <f>TEXT(INT(HOUR(Table1[[#This Row],[Patient Admission Date]])/3)*3,"00")&amp;"-"&amp;TEXT(INT(HOUR(Table1[[#This Row],[Patient Admission Date]])/3)*3+3,"00")</f>
        <v>09-12</v>
      </c>
      <c r="O8048" t="str" cm="1">
        <f t="array" ref="O8048">_xlfn.IFS(Table1[[#This Row],[Patient Age]]&lt;=14,"0-14",Table1[[#This Row],[Patient Age]]&lt;=29,"15-29",Table1[[#This Row],[Patient Age]]&lt;=44,"30-44",Table1[[#This Row],[Patient Age]]&lt;=59,"45-59",Table1[[#This Row],[Patient Age]]&lt;=74,"60-74",TRUE,"75+")</f>
        <v>60-74</v>
      </c>
      <c r="P8048" t="str" cm="1">
        <f t="array" ref="P8048">_xlfn.IFS(Table1[[#This Row],[Patient Waittime]]&lt;=15,"0-15",Table1[[#This Row],[Patient Waittime]]&lt;=30,"16-30",Table1[[#This Row],[Patient Waittime]]&lt;=45,"31-45",Table1[[#This Row],[Patient Waittime]]&lt;=60,"46-60",TRUE,"60+")</f>
        <v>0-15</v>
      </c>
      <c r="Q8048">
        <f>--(Table1[[#This Row],[Patient Waittime]]&lt;=30)</f>
        <v>1</v>
      </c>
      <c r="R8048">
        <f>--Table1[[#This Row],[Patient Admission Flag]]</f>
        <v>1</v>
      </c>
      <c r="S8048">
        <f>--AND(Table1[[#This Row],[WithinTarget]]=1,Table1[[#This Row],[Patient Satisfaction Score]]&gt;=7)</f>
        <v>0</v>
      </c>
      <c r="T8048" t="str">
        <f>IF(LEFT(Table1[[#This Row],[Patient Gender]],1)="F","Female","Male")</f>
        <v>Male</v>
      </c>
    </row>
    <row r="8049" spans="1:20" x14ac:dyDescent="0.3">
      <c r="A8049" t="s">
        <v>8153</v>
      </c>
      <c r="B8049" s="1">
        <v>45177.145138888889</v>
      </c>
      <c r="C8049" t="s">
        <v>9</v>
      </c>
      <c r="D8049">
        <v>71</v>
      </c>
      <c r="E8049" t="s">
        <v>22</v>
      </c>
      <c r="F8049" t="s">
        <v>23</v>
      </c>
      <c r="G8049" t="b">
        <v>1</v>
      </c>
      <c r="I8049">
        <v>31</v>
      </c>
      <c r="J8049" t="b">
        <v>1</v>
      </c>
      <c r="K8049">
        <f>YEAR(Table1[[#This Row],[Patient Admission Date]])</f>
        <v>2023</v>
      </c>
      <c r="L8049" t="str">
        <f>TEXT(Table1[[#This Row],[Patient Admission Date]],"mmm")</f>
        <v>Sep</v>
      </c>
      <c r="M8049" t="str">
        <f>TEXT(Table1[[#This Row],[Patient Admission Date]],"ddd")</f>
        <v>Fri</v>
      </c>
      <c r="N8049" t="str">
        <f>TEXT(INT(HOUR(Table1[[#This Row],[Patient Admission Date]])/3)*3,"00")&amp;"-"&amp;TEXT(INT(HOUR(Table1[[#This Row],[Patient Admission Date]])/3)*3+3,"00")</f>
        <v>03-06</v>
      </c>
      <c r="O8049" t="str" cm="1">
        <f t="array" ref="O8049">_xlfn.IFS(Table1[[#This Row],[Patient Age]]&lt;=14,"0-14",Table1[[#This Row],[Patient Age]]&lt;=29,"15-29",Table1[[#This Row],[Patient Age]]&lt;=44,"30-44",Table1[[#This Row],[Patient Age]]&lt;=59,"45-59",Table1[[#This Row],[Patient Age]]&lt;=74,"60-74",TRUE,"75+")</f>
        <v>60-74</v>
      </c>
      <c r="P8049" t="str" cm="1">
        <f t="array" ref="P8049">_xlfn.IFS(Table1[[#This Row],[Patient Waittime]]&lt;=15,"0-15",Table1[[#This Row],[Patient Waittime]]&lt;=30,"16-30",Table1[[#This Row],[Patient Waittime]]&lt;=45,"31-45",Table1[[#This Row],[Patient Waittime]]&lt;=60,"46-60",TRUE,"60+")</f>
        <v>31-45</v>
      </c>
      <c r="Q8049">
        <f>--(Table1[[#This Row],[Patient Waittime]]&lt;=30)</f>
        <v>0</v>
      </c>
      <c r="R8049">
        <f>--Table1[[#This Row],[Patient Admission Flag]]</f>
        <v>1</v>
      </c>
      <c r="S8049">
        <f>--AND(Table1[[#This Row],[WithinTarget]]=1,Table1[[#This Row],[Patient Satisfaction Score]]&gt;=7)</f>
        <v>0</v>
      </c>
      <c r="T8049" t="str">
        <f>IF(LEFT(Table1[[#This Row],[Patient Gender]],1)="F","Female","Male")</f>
        <v>Male</v>
      </c>
    </row>
    <row r="8050" spans="1:20" x14ac:dyDescent="0.3">
      <c r="A8050" t="s">
        <v>8154</v>
      </c>
      <c r="B8050" s="1">
        <v>45059.112500000003</v>
      </c>
      <c r="C8050" t="s">
        <v>9</v>
      </c>
      <c r="D8050">
        <v>18</v>
      </c>
      <c r="E8050" t="s">
        <v>22</v>
      </c>
      <c r="F8050" t="s">
        <v>23</v>
      </c>
      <c r="G8050" t="b">
        <v>1</v>
      </c>
      <c r="H8050">
        <v>5</v>
      </c>
      <c r="I8050">
        <v>13</v>
      </c>
      <c r="J8050" t="b">
        <v>1</v>
      </c>
      <c r="K8050">
        <f>YEAR(Table1[[#This Row],[Patient Admission Date]])</f>
        <v>2023</v>
      </c>
      <c r="L8050" t="str">
        <f>TEXT(Table1[[#This Row],[Patient Admission Date]],"mmm")</f>
        <v>May</v>
      </c>
      <c r="M8050" t="str">
        <f>TEXT(Table1[[#This Row],[Patient Admission Date]],"ddd")</f>
        <v>Sat</v>
      </c>
      <c r="N8050" t="str">
        <f>TEXT(INT(HOUR(Table1[[#This Row],[Patient Admission Date]])/3)*3,"00")&amp;"-"&amp;TEXT(INT(HOUR(Table1[[#This Row],[Patient Admission Date]])/3)*3+3,"00")</f>
        <v>00-03</v>
      </c>
      <c r="O8050" t="str" cm="1">
        <f t="array" ref="O8050">_xlfn.IFS(Table1[[#This Row],[Patient Age]]&lt;=14,"0-14",Table1[[#This Row],[Patient Age]]&lt;=29,"15-29",Table1[[#This Row],[Patient Age]]&lt;=44,"30-44",Table1[[#This Row],[Patient Age]]&lt;=59,"45-59",Table1[[#This Row],[Patient Age]]&lt;=74,"60-74",TRUE,"75+")</f>
        <v>15-29</v>
      </c>
      <c r="P8050" t="str" cm="1">
        <f t="array" ref="P8050">_xlfn.IFS(Table1[[#This Row],[Patient Waittime]]&lt;=15,"0-15",Table1[[#This Row],[Patient Waittime]]&lt;=30,"16-30",Table1[[#This Row],[Patient Waittime]]&lt;=45,"31-45",Table1[[#This Row],[Patient Waittime]]&lt;=60,"46-60",TRUE,"60+")</f>
        <v>0-15</v>
      </c>
      <c r="Q8050">
        <f>--(Table1[[#This Row],[Patient Waittime]]&lt;=30)</f>
        <v>1</v>
      </c>
      <c r="R8050">
        <f>--Table1[[#This Row],[Patient Admission Flag]]</f>
        <v>1</v>
      </c>
      <c r="S8050">
        <f>--AND(Table1[[#This Row],[WithinTarget]]=1,Table1[[#This Row],[Patient Satisfaction Score]]&gt;=7)</f>
        <v>0</v>
      </c>
      <c r="T8050" t="str">
        <f>IF(LEFT(Table1[[#This Row],[Patient Gender]],1)="F","Female","Male")</f>
        <v>Male</v>
      </c>
    </row>
    <row r="8051" spans="1:20" x14ac:dyDescent="0.3">
      <c r="A8051" t="s">
        <v>8155</v>
      </c>
      <c r="B8051" s="1">
        <v>45277.82916666667</v>
      </c>
      <c r="C8051" t="s">
        <v>9</v>
      </c>
      <c r="D8051">
        <v>5</v>
      </c>
      <c r="E8051" t="s">
        <v>22</v>
      </c>
      <c r="F8051" t="s">
        <v>28</v>
      </c>
      <c r="G8051" t="b">
        <v>1</v>
      </c>
      <c r="I8051">
        <v>47</v>
      </c>
      <c r="J8051" t="b">
        <v>1</v>
      </c>
      <c r="K8051">
        <f>YEAR(Table1[[#This Row],[Patient Admission Date]])</f>
        <v>2023</v>
      </c>
      <c r="L8051" t="str">
        <f>TEXT(Table1[[#This Row],[Patient Admission Date]],"mmm")</f>
        <v>Dec</v>
      </c>
      <c r="M8051" t="str">
        <f>TEXT(Table1[[#This Row],[Patient Admission Date]],"ddd")</f>
        <v>Sun</v>
      </c>
      <c r="N8051" t="str">
        <f>TEXT(INT(HOUR(Table1[[#This Row],[Patient Admission Date]])/3)*3,"00")&amp;"-"&amp;TEXT(INT(HOUR(Table1[[#This Row],[Patient Admission Date]])/3)*3+3,"00")</f>
        <v>18-21</v>
      </c>
      <c r="O8051" t="str" cm="1">
        <f t="array" ref="O8051">_xlfn.IFS(Table1[[#This Row],[Patient Age]]&lt;=14,"0-14",Table1[[#This Row],[Patient Age]]&lt;=29,"15-29",Table1[[#This Row],[Patient Age]]&lt;=44,"30-44",Table1[[#This Row],[Patient Age]]&lt;=59,"45-59",Table1[[#This Row],[Patient Age]]&lt;=74,"60-74",TRUE,"75+")</f>
        <v>0-14</v>
      </c>
      <c r="P8051" t="str" cm="1">
        <f t="array" ref="P8051">_xlfn.IFS(Table1[[#This Row],[Patient Waittime]]&lt;=15,"0-15",Table1[[#This Row],[Patient Waittime]]&lt;=30,"16-30",Table1[[#This Row],[Patient Waittime]]&lt;=45,"31-45",Table1[[#This Row],[Patient Waittime]]&lt;=60,"46-60",TRUE,"60+")</f>
        <v>46-60</v>
      </c>
      <c r="Q8051">
        <f>--(Table1[[#This Row],[Patient Waittime]]&lt;=30)</f>
        <v>0</v>
      </c>
      <c r="R8051">
        <f>--Table1[[#This Row],[Patient Admission Flag]]</f>
        <v>1</v>
      </c>
      <c r="S8051">
        <f>--AND(Table1[[#This Row],[WithinTarget]]=1,Table1[[#This Row],[Patient Satisfaction Score]]&gt;=7)</f>
        <v>0</v>
      </c>
      <c r="T8051" t="str">
        <f>IF(LEFT(Table1[[#This Row],[Patient Gender]],1)="F","Female","Male")</f>
        <v>Male</v>
      </c>
    </row>
    <row r="8052" spans="1:20" x14ac:dyDescent="0.3">
      <c r="A8052" t="s">
        <v>8156</v>
      </c>
      <c r="B8052" s="1">
        <v>45298.477083333331</v>
      </c>
      <c r="C8052" t="s">
        <v>9</v>
      </c>
      <c r="D8052">
        <v>50</v>
      </c>
      <c r="E8052" t="s">
        <v>22</v>
      </c>
      <c r="F8052" t="s">
        <v>28</v>
      </c>
      <c r="G8052" t="b">
        <v>1</v>
      </c>
      <c r="I8052">
        <v>29</v>
      </c>
      <c r="J8052" t="b">
        <v>1</v>
      </c>
      <c r="K8052">
        <f>YEAR(Table1[[#This Row],[Patient Admission Date]])</f>
        <v>2024</v>
      </c>
      <c r="L8052" t="str">
        <f>TEXT(Table1[[#This Row],[Patient Admission Date]],"mmm")</f>
        <v>Jan</v>
      </c>
      <c r="M8052" t="str">
        <f>TEXT(Table1[[#This Row],[Patient Admission Date]],"ddd")</f>
        <v>Sun</v>
      </c>
      <c r="N8052" t="str">
        <f>TEXT(INT(HOUR(Table1[[#This Row],[Patient Admission Date]])/3)*3,"00")&amp;"-"&amp;TEXT(INT(HOUR(Table1[[#This Row],[Patient Admission Date]])/3)*3+3,"00")</f>
        <v>09-12</v>
      </c>
      <c r="O8052" t="str" cm="1">
        <f t="array" ref="O8052">_xlfn.IFS(Table1[[#This Row],[Patient Age]]&lt;=14,"0-14",Table1[[#This Row],[Patient Age]]&lt;=29,"15-29",Table1[[#This Row],[Patient Age]]&lt;=44,"30-44",Table1[[#This Row],[Patient Age]]&lt;=59,"45-59",Table1[[#This Row],[Patient Age]]&lt;=74,"60-74",TRUE,"75+")</f>
        <v>45-59</v>
      </c>
      <c r="P8052" t="str" cm="1">
        <f t="array" ref="P8052">_xlfn.IFS(Table1[[#This Row],[Patient Waittime]]&lt;=15,"0-15",Table1[[#This Row],[Patient Waittime]]&lt;=30,"16-30",Table1[[#This Row],[Patient Waittime]]&lt;=45,"31-45",Table1[[#This Row],[Patient Waittime]]&lt;=60,"46-60",TRUE,"60+")</f>
        <v>16-30</v>
      </c>
      <c r="Q8052">
        <f>--(Table1[[#This Row],[Patient Waittime]]&lt;=30)</f>
        <v>1</v>
      </c>
      <c r="R8052">
        <f>--Table1[[#This Row],[Patient Admission Flag]]</f>
        <v>1</v>
      </c>
      <c r="S8052">
        <f>--AND(Table1[[#This Row],[WithinTarget]]=1,Table1[[#This Row],[Patient Satisfaction Score]]&gt;=7)</f>
        <v>0</v>
      </c>
      <c r="T8052" t="str">
        <f>IF(LEFT(Table1[[#This Row],[Patient Gender]],1)="F","Female","Male")</f>
        <v>Male</v>
      </c>
    </row>
    <row r="8053" spans="1:20" x14ac:dyDescent="0.3">
      <c r="A8053" t="s">
        <v>8157</v>
      </c>
      <c r="B8053" s="1">
        <v>45206.439583333333</v>
      </c>
      <c r="C8053" t="s">
        <v>9</v>
      </c>
      <c r="D8053">
        <v>19</v>
      </c>
      <c r="E8053" t="s">
        <v>22</v>
      </c>
      <c r="F8053" t="s">
        <v>28</v>
      </c>
      <c r="G8053" t="b">
        <v>1</v>
      </c>
      <c r="I8053">
        <v>11</v>
      </c>
      <c r="J8053" t="b">
        <v>1</v>
      </c>
      <c r="K8053">
        <f>YEAR(Table1[[#This Row],[Patient Admission Date]])</f>
        <v>2023</v>
      </c>
      <c r="L8053" t="str">
        <f>TEXT(Table1[[#This Row],[Patient Admission Date]],"mmm")</f>
        <v>Oct</v>
      </c>
      <c r="M8053" t="str">
        <f>TEXT(Table1[[#This Row],[Patient Admission Date]],"ddd")</f>
        <v>Sat</v>
      </c>
      <c r="N8053" t="str">
        <f>TEXT(INT(HOUR(Table1[[#This Row],[Patient Admission Date]])/3)*3,"00")&amp;"-"&amp;TEXT(INT(HOUR(Table1[[#This Row],[Patient Admission Date]])/3)*3+3,"00")</f>
        <v>09-12</v>
      </c>
      <c r="O8053" t="str" cm="1">
        <f t="array" ref="O8053">_xlfn.IFS(Table1[[#This Row],[Patient Age]]&lt;=14,"0-14",Table1[[#This Row],[Patient Age]]&lt;=29,"15-29",Table1[[#This Row],[Patient Age]]&lt;=44,"30-44",Table1[[#This Row],[Patient Age]]&lt;=59,"45-59",Table1[[#This Row],[Patient Age]]&lt;=74,"60-74",TRUE,"75+")</f>
        <v>15-29</v>
      </c>
      <c r="P8053" t="str" cm="1">
        <f t="array" ref="P8053">_xlfn.IFS(Table1[[#This Row],[Patient Waittime]]&lt;=15,"0-15",Table1[[#This Row],[Patient Waittime]]&lt;=30,"16-30",Table1[[#This Row],[Patient Waittime]]&lt;=45,"31-45",Table1[[#This Row],[Patient Waittime]]&lt;=60,"46-60",TRUE,"60+")</f>
        <v>0-15</v>
      </c>
      <c r="Q8053">
        <f>--(Table1[[#This Row],[Patient Waittime]]&lt;=30)</f>
        <v>1</v>
      </c>
      <c r="R8053">
        <f>--Table1[[#This Row],[Patient Admission Flag]]</f>
        <v>1</v>
      </c>
      <c r="S8053">
        <f>--AND(Table1[[#This Row],[WithinTarget]]=1,Table1[[#This Row],[Patient Satisfaction Score]]&gt;=7)</f>
        <v>0</v>
      </c>
      <c r="T8053" t="str">
        <f>IF(LEFT(Table1[[#This Row],[Patient Gender]],1)="F","Female","Male")</f>
        <v>Male</v>
      </c>
    </row>
    <row r="8054" spans="1:20" x14ac:dyDescent="0.3">
      <c r="A8054" t="s">
        <v>8158</v>
      </c>
      <c r="B8054" s="1">
        <v>45301.844444444447</v>
      </c>
      <c r="C8054" t="s">
        <v>9</v>
      </c>
      <c r="D8054">
        <v>30</v>
      </c>
      <c r="E8054" t="s">
        <v>12</v>
      </c>
      <c r="F8054" t="s">
        <v>27</v>
      </c>
      <c r="G8054" t="b">
        <v>1</v>
      </c>
      <c r="I8054">
        <v>53</v>
      </c>
      <c r="J8054" t="b">
        <v>1</v>
      </c>
      <c r="K8054">
        <f>YEAR(Table1[[#This Row],[Patient Admission Date]])</f>
        <v>2024</v>
      </c>
      <c r="L8054" t="str">
        <f>TEXT(Table1[[#This Row],[Patient Admission Date]],"mmm")</f>
        <v>Jan</v>
      </c>
      <c r="M8054" t="str">
        <f>TEXT(Table1[[#This Row],[Patient Admission Date]],"ddd")</f>
        <v>Wed</v>
      </c>
      <c r="N8054" t="str">
        <f>TEXT(INT(HOUR(Table1[[#This Row],[Patient Admission Date]])/3)*3,"00")&amp;"-"&amp;TEXT(INT(HOUR(Table1[[#This Row],[Patient Admission Date]])/3)*3+3,"00")</f>
        <v>18-21</v>
      </c>
      <c r="O8054" t="str" cm="1">
        <f t="array" ref="O8054">_xlfn.IFS(Table1[[#This Row],[Patient Age]]&lt;=14,"0-14",Table1[[#This Row],[Patient Age]]&lt;=29,"15-29",Table1[[#This Row],[Patient Age]]&lt;=44,"30-44",Table1[[#This Row],[Patient Age]]&lt;=59,"45-59",Table1[[#This Row],[Patient Age]]&lt;=74,"60-74",TRUE,"75+")</f>
        <v>30-44</v>
      </c>
      <c r="P8054" t="str" cm="1">
        <f t="array" ref="P8054">_xlfn.IFS(Table1[[#This Row],[Patient Waittime]]&lt;=15,"0-15",Table1[[#This Row],[Patient Waittime]]&lt;=30,"16-30",Table1[[#This Row],[Patient Waittime]]&lt;=45,"31-45",Table1[[#This Row],[Patient Waittime]]&lt;=60,"46-60",TRUE,"60+")</f>
        <v>46-60</v>
      </c>
      <c r="Q8054">
        <f>--(Table1[[#This Row],[Patient Waittime]]&lt;=30)</f>
        <v>0</v>
      </c>
      <c r="R8054">
        <f>--Table1[[#This Row],[Patient Admission Flag]]</f>
        <v>1</v>
      </c>
      <c r="S8054">
        <f>--AND(Table1[[#This Row],[WithinTarget]]=1,Table1[[#This Row],[Patient Satisfaction Score]]&gt;=7)</f>
        <v>0</v>
      </c>
      <c r="T8054" t="str">
        <f>IF(LEFT(Table1[[#This Row],[Patient Gender]],1)="F","Female","Male")</f>
        <v>Male</v>
      </c>
    </row>
    <row r="8055" spans="1:20" x14ac:dyDescent="0.3">
      <c r="A8055" t="s">
        <v>8159</v>
      </c>
      <c r="B8055" s="1">
        <v>45424.069444444445</v>
      </c>
      <c r="C8055" t="s">
        <v>9</v>
      </c>
      <c r="D8055">
        <v>14</v>
      </c>
      <c r="E8055" t="s">
        <v>12</v>
      </c>
      <c r="F8055" t="s">
        <v>27</v>
      </c>
      <c r="G8055" t="b">
        <v>1</v>
      </c>
      <c r="I8055">
        <v>44</v>
      </c>
      <c r="J8055" t="b">
        <v>1</v>
      </c>
      <c r="K8055">
        <f>YEAR(Table1[[#This Row],[Patient Admission Date]])</f>
        <v>2024</v>
      </c>
      <c r="L8055" t="str">
        <f>TEXT(Table1[[#This Row],[Patient Admission Date]],"mmm")</f>
        <v>May</v>
      </c>
      <c r="M8055" t="str">
        <f>TEXT(Table1[[#This Row],[Patient Admission Date]],"ddd")</f>
        <v>Sun</v>
      </c>
      <c r="N8055" t="str">
        <f>TEXT(INT(HOUR(Table1[[#This Row],[Patient Admission Date]])/3)*3,"00")&amp;"-"&amp;TEXT(INT(HOUR(Table1[[#This Row],[Patient Admission Date]])/3)*3+3,"00")</f>
        <v>00-03</v>
      </c>
      <c r="O8055" t="str" cm="1">
        <f t="array" ref="O8055">_xlfn.IFS(Table1[[#This Row],[Patient Age]]&lt;=14,"0-14",Table1[[#This Row],[Patient Age]]&lt;=29,"15-29",Table1[[#This Row],[Patient Age]]&lt;=44,"30-44",Table1[[#This Row],[Patient Age]]&lt;=59,"45-59",Table1[[#This Row],[Patient Age]]&lt;=74,"60-74",TRUE,"75+")</f>
        <v>0-14</v>
      </c>
      <c r="P8055" t="str" cm="1">
        <f t="array" ref="P8055">_xlfn.IFS(Table1[[#This Row],[Patient Waittime]]&lt;=15,"0-15",Table1[[#This Row],[Patient Waittime]]&lt;=30,"16-30",Table1[[#This Row],[Patient Waittime]]&lt;=45,"31-45",Table1[[#This Row],[Patient Waittime]]&lt;=60,"46-60",TRUE,"60+")</f>
        <v>31-45</v>
      </c>
      <c r="Q8055">
        <f>--(Table1[[#This Row],[Patient Waittime]]&lt;=30)</f>
        <v>0</v>
      </c>
      <c r="R8055">
        <f>--Table1[[#This Row],[Patient Admission Flag]]</f>
        <v>1</v>
      </c>
      <c r="S8055">
        <f>--AND(Table1[[#This Row],[WithinTarget]]=1,Table1[[#This Row],[Patient Satisfaction Score]]&gt;=7)</f>
        <v>0</v>
      </c>
      <c r="T8055" t="str">
        <f>IF(LEFT(Table1[[#This Row],[Patient Gender]],1)="F","Female","Male")</f>
        <v>Male</v>
      </c>
    </row>
    <row r="8056" spans="1:20" x14ac:dyDescent="0.3">
      <c r="A8056" t="s">
        <v>8160</v>
      </c>
      <c r="B8056" s="1">
        <v>45539.916666666664</v>
      </c>
      <c r="C8056" t="s">
        <v>9</v>
      </c>
      <c r="D8056">
        <v>26</v>
      </c>
      <c r="E8056" t="s">
        <v>12</v>
      </c>
      <c r="F8056" t="s">
        <v>27</v>
      </c>
      <c r="G8056" t="b">
        <v>1</v>
      </c>
      <c r="I8056">
        <v>35</v>
      </c>
      <c r="J8056" t="b">
        <v>1</v>
      </c>
      <c r="K8056">
        <f>YEAR(Table1[[#This Row],[Patient Admission Date]])</f>
        <v>2024</v>
      </c>
      <c r="L8056" t="str">
        <f>TEXT(Table1[[#This Row],[Patient Admission Date]],"mmm")</f>
        <v>Sep</v>
      </c>
      <c r="M8056" t="str">
        <f>TEXT(Table1[[#This Row],[Patient Admission Date]],"ddd")</f>
        <v>Wed</v>
      </c>
      <c r="N8056" t="str">
        <f>TEXT(INT(HOUR(Table1[[#This Row],[Patient Admission Date]])/3)*3,"00")&amp;"-"&amp;TEXT(INT(HOUR(Table1[[#This Row],[Patient Admission Date]])/3)*3+3,"00")</f>
        <v>21-24</v>
      </c>
      <c r="O8056" t="str" cm="1">
        <f t="array" ref="O8056">_xlfn.IFS(Table1[[#This Row],[Patient Age]]&lt;=14,"0-14",Table1[[#This Row],[Patient Age]]&lt;=29,"15-29",Table1[[#This Row],[Patient Age]]&lt;=44,"30-44",Table1[[#This Row],[Patient Age]]&lt;=59,"45-59",Table1[[#This Row],[Patient Age]]&lt;=74,"60-74",TRUE,"75+")</f>
        <v>15-29</v>
      </c>
      <c r="P8056" t="str" cm="1">
        <f t="array" ref="P8056">_xlfn.IFS(Table1[[#This Row],[Patient Waittime]]&lt;=15,"0-15",Table1[[#This Row],[Patient Waittime]]&lt;=30,"16-30",Table1[[#This Row],[Patient Waittime]]&lt;=45,"31-45",Table1[[#This Row],[Patient Waittime]]&lt;=60,"46-60",TRUE,"60+")</f>
        <v>31-45</v>
      </c>
      <c r="Q8056">
        <f>--(Table1[[#This Row],[Patient Waittime]]&lt;=30)</f>
        <v>0</v>
      </c>
      <c r="R8056">
        <f>--Table1[[#This Row],[Patient Admission Flag]]</f>
        <v>1</v>
      </c>
      <c r="S8056">
        <f>--AND(Table1[[#This Row],[WithinTarget]]=1,Table1[[#This Row],[Patient Satisfaction Score]]&gt;=7)</f>
        <v>0</v>
      </c>
      <c r="T8056" t="str">
        <f>IF(LEFT(Table1[[#This Row],[Patient Gender]],1)="F","Female","Male")</f>
        <v>Male</v>
      </c>
    </row>
    <row r="8057" spans="1:20" x14ac:dyDescent="0.3">
      <c r="A8057" t="s">
        <v>8161</v>
      </c>
      <c r="B8057" s="1">
        <v>45029.508333333331</v>
      </c>
      <c r="C8057" t="s">
        <v>9</v>
      </c>
      <c r="D8057">
        <v>24</v>
      </c>
      <c r="E8057" t="s">
        <v>12</v>
      </c>
      <c r="F8057" t="s">
        <v>27</v>
      </c>
      <c r="G8057" t="b">
        <v>1</v>
      </c>
      <c r="H8057">
        <v>2</v>
      </c>
      <c r="I8057">
        <v>18</v>
      </c>
      <c r="J8057" t="b">
        <v>1</v>
      </c>
      <c r="K8057">
        <f>YEAR(Table1[[#This Row],[Patient Admission Date]])</f>
        <v>2023</v>
      </c>
      <c r="L8057" t="str">
        <f>TEXT(Table1[[#This Row],[Patient Admission Date]],"mmm")</f>
        <v>Apr</v>
      </c>
      <c r="M8057" t="str">
        <f>TEXT(Table1[[#This Row],[Patient Admission Date]],"ddd")</f>
        <v>Thu</v>
      </c>
      <c r="N8057" t="str">
        <f>TEXT(INT(HOUR(Table1[[#This Row],[Patient Admission Date]])/3)*3,"00")&amp;"-"&amp;TEXT(INT(HOUR(Table1[[#This Row],[Patient Admission Date]])/3)*3+3,"00")</f>
        <v>12-15</v>
      </c>
      <c r="O8057" t="str" cm="1">
        <f t="array" ref="O8057">_xlfn.IFS(Table1[[#This Row],[Patient Age]]&lt;=14,"0-14",Table1[[#This Row],[Patient Age]]&lt;=29,"15-29",Table1[[#This Row],[Patient Age]]&lt;=44,"30-44",Table1[[#This Row],[Patient Age]]&lt;=59,"45-59",Table1[[#This Row],[Patient Age]]&lt;=74,"60-74",TRUE,"75+")</f>
        <v>15-29</v>
      </c>
      <c r="P8057" t="str" cm="1">
        <f t="array" ref="P8057">_xlfn.IFS(Table1[[#This Row],[Patient Waittime]]&lt;=15,"0-15",Table1[[#This Row],[Patient Waittime]]&lt;=30,"16-30",Table1[[#This Row],[Patient Waittime]]&lt;=45,"31-45",Table1[[#This Row],[Patient Waittime]]&lt;=60,"46-60",TRUE,"60+")</f>
        <v>16-30</v>
      </c>
      <c r="Q8057">
        <f>--(Table1[[#This Row],[Patient Waittime]]&lt;=30)</f>
        <v>1</v>
      </c>
      <c r="R8057">
        <f>--Table1[[#This Row],[Patient Admission Flag]]</f>
        <v>1</v>
      </c>
      <c r="S8057">
        <f>--AND(Table1[[#This Row],[WithinTarget]]=1,Table1[[#This Row],[Patient Satisfaction Score]]&gt;=7)</f>
        <v>0</v>
      </c>
      <c r="T8057" t="str">
        <f>IF(LEFT(Table1[[#This Row],[Patient Gender]],1)="F","Female","Male")</f>
        <v>Male</v>
      </c>
    </row>
    <row r="8058" spans="1:20" x14ac:dyDescent="0.3">
      <c r="A8058" t="s">
        <v>8162</v>
      </c>
      <c r="B8058" s="1">
        <v>45308.410416666666</v>
      </c>
      <c r="C8058" t="s">
        <v>9</v>
      </c>
      <c r="D8058">
        <v>71</v>
      </c>
      <c r="E8058" t="s">
        <v>12</v>
      </c>
      <c r="F8058" t="s">
        <v>27</v>
      </c>
      <c r="G8058" t="b">
        <v>1</v>
      </c>
      <c r="H8058">
        <v>4</v>
      </c>
      <c r="I8058">
        <v>55</v>
      </c>
      <c r="J8058" t="b">
        <v>1</v>
      </c>
      <c r="K8058">
        <f>YEAR(Table1[[#This Row],[Patient Admission Date]])</f>
        <v>2024</v>
      </c>
      <c r="L8058" t="str">
        <f>TEXT(Table1[[#This Row],[Patient Admission Date]],"mmm")</f>
        <v>Jan</v>
      </c>
      <c r="M8058" t="str">
        <f>TEXT(Table1[[#This Row],[Patient Admission Date]],"ddd")</f>
        <v>Wed</v>
      </c>
      <c r="N8058" t="str">
        <f>TEXT(INT(HOUR(Table1[[#This Row],[Patient Admission Date]])/3)*3,"00")&amp;"-"&amp;TEXT(INT(HOUR(Table1[[#This Row],[Patient Admission Date]])/3)*3+3,"00")</f>
        <v>09-12</v>
      </c>
      <c r="O8058" t="str" cm="1">
        <f t="array" ref="O8058">_xlfn.IFS(Table1[[#This Row],[Patient Age]]&lt;=14,"0-14",Table1[[#This Row],[Patient Age]]&lt;=29,"15-29",Table1[[#This Row],[Patient Age]]&lt;=44,"30-44",Table1[[#This Row],[Patient Age]]&lt;=59,"45-59",Table1[[#This Row],[Patient Age]]&lt;=74,"60-74",TRUE,"75+")</f>
        <v>60-74</v>
      </c>
      <c r="P8058" t="str" cm="1">
        <f t="array" ref="P8058">_xlfn.IFS(Table1[[#This Row],[Patient Waittime]]&lt;=15,"0-15",Table1[[#This Row],[Patient Waittime]]&lt;=30,"16-30",Table1[[#This Row],[Patient Waittime]]&lt;=45,"31-45",Table1[[#This Row],[Patient Waittime]]&lt;=60,"46-60",TRUE,"60+")</f>
        <v>46-60</v>
      </c>
      <c r="Q8058">
        <f>--(Table1[[#This Row],[Patient Waittime]]&lt;=30)</f>
        <v>0</v>
      </c>
      <c r="R8058">
        <f>--Table1[[#This Row],[Patient Admission Flag]]</f>
        <v>1</v>
      </c>
      <c r="S8058">
        <f>--AND(Table1[[#This Row],[WithinTarget]]=1,Table1[[#This Row],[Patient Satisfaction Score]]&gt;=7)</f>
        <v>0</v>
      </c>
      <c r="T8058" t="str">
        <f>IF(LEFT(Table1[[#This Row],[Patient Gender]],1)="F","Female","Male")</f>
        <v>Male</v>
      </c>
    </row>
    <row r="8059" spans="1:20" x14ac:dyDescent="0.3">
      <c r="A8059" t="s">
        <v>8163</v>
      </c>
      <c r="B8059" s="1">
        <v>45018.223611111112</v>
      </c>
      <c r="C8059" t="s">
        <v>9</v>
      </c>
      <c r="D8059">
        <v>38</v>
      </c>
      <c r="E8059" t="s">
        <v>12</v>
      </c>
      <c r="F8059" t="s">
        <v>20</v>
      </c>
      <c r="G8059" t="b">
        <v>1</v>
      </c>
      <c r="I8059">
        <v>36</v>
      </c>
      <c r="J8059" t="b">
        <v>1</v>
      </c>
      <c r="K8059">
        <f>YEAR(Table1[[#This Row],[Patient Admission Date]])</f>
        <v>2023</v>
      </c>
      <c r="L8059" t="str">
        <f>TEXT(Table1[[#This Row],[Patient Admission Date]],"mmm")</f>
        <v>Apr</v>
      </c>
      <c r="M8059" t="str">
        <f>TEXT(Table1[[#This Row],[Patient Admission Date]],"ddd")</f>
        <v>Sun</v>
      </c>
      <c r="N8059" t="str">
        <f>TEXT(INT(HOUR(Table1[[#This Row],[Patient Admission Date]])/3)*3,"00")&amp;"-"&amp;TEXT(INT(HOUR(Table1[[#This Row],[Patient Admission Date]])/3)*3+3,"00")</f>
        <v>03-06</v>
      </c>
      <c r="O8059" t="str" cm="1">
        <f t="array" ref="O8059">_xlfn.IFS(Table1[[#This Row],[Patient Age]]&lt;=14,"0-14",Table1[[#This Row],[Patient Age]]&lt;=29,"15-29",Table1[[#This Row],[Patient Age]]&lt;=44,"30-44",Table1[[#This Row],[Patient Age]]&lt;=59,"45-59",Table1[[#This Row],[Patient Age]]&lt;=74,"60-74",TRUE,"75+")</f>
        <v>30-44</v>
      </c>
      <c r="P8059" t="str" cm="1">
        <f t="array" ref="P8059">_xlfn.IFS(Table1[[#This Row],[Patient Waittime]]&lt;=15,"0-15",Table1[[#This Row],[Patient Waittime]]&lt;=30,"16-30",Table1[[#This Row],[Patient Waittime]]&lt;=45,"31-45",Table1[[#This Row],[Patient Waittime]]&lt;=60,"46-60",TRUE,"60+")</f>
        <v>31-45</v>
      </c>
      <c r="Q8059">
        <f>--(Table1[[#This Row],[Patient Waittime]]&lt;=30)</f>
        <v>0</v>
      </c>
      <c r="R8059">
        <f>--Table1[[#This Row],[Patient Admission Flag]]</f>
        <v>1</v>
      </c>
      <c r="S8059">
        <f>--AND(Table1[[#This Row],[WithinTarget]]=1,Table1[[#This Row],[Patient Satisfaction Score]]&gt;=7)</f>
        <v>0</v>
      </c>
      <c r="T8059" t="str">
        <f>IF(LEFT(Table1[[#This Row],[Patient Gender]],1)="F","Female","Male")</f>
        <v>Male</v>
      </c>
    </row>
    <row r="8060" spans="1:20" x14ac:dyDescent="0.3">
      <c r="A8060" t="s">
        <v>8164</v>
      </c>
      <c r="B8060" s="1">
        <v>45360.018055555556</v>
      </c>
      <c r="C8060" t="s">
        <v>9</v>
      </c>
      <c r="D8060">
        <v>27</v>
      </c>
      <c r="E8060" t="s">
        <v>12</v>
      </c>
      <c r="F8060" t="s">
        <v>15</v>
      </c>
      <c r="G8060" t="b">
        <v>1</v>
      </c>
      <c r="I8060">
        <v>11</v>
      </c>
      <c r="J8060" t="b">
        <v>1</v>
      </c>
      <c r="K8060">
        <f>YEAR(Table1[[#This Row],[Patient Admission Date]])</f>
        <v>2024</v>
      </c>
      <c r="L8060" t="str">
        <f>TEXT(Table1[[#This Row],[Patient Admission Date]],"mmm")</f>
        <v>Mar</v>
      </c>
      <c r="M8060" t="str">
        <f>TEXT(Table1[[#This Row],[Patient Admission Date]],"ddd")</f>
        <v>Sat</v>
      </c>
      <c r="N8060" t="str">
        <f>TEXT(INT(HOUR(Table1[[#This Row],[Patient Admission Date]])/3)*3,"00")&amp;"-"&amp;TEXT(INT(HOUR(Table1[[#This Row],[Patient Admission Date]])/3)*3+3,"00")</f>
        <v>00-03</v>
      </c>
      <c r="O8060" t="str" cm="1">
        <f t="array" ref="O8060">_xlfn.IFS(Table1[[#This Row],[Patient Age]]&lt;=14,"0-14",Table1[[#This Row],[Patient Age]]&lt;=29,"15-29",Table1[[#This Row],[Patient Age]]&lt;=44,"30-44",Table1[[#This Row],[Patient Age]]&lt;=59,"45-59",Table1[[#This Row],[Patient Age]]&lt;=74,"60-74",TRUE,"75+")</f>
        <v>15-29</v>
      </c>
      <c r="P8060" t="str" cm="1">
        <f t="array" ref="P8060">_xlfn.IFS(Table1[[#This Row],[Patient Waittime]]&lt;=15,"0-15",Table1[[#This Row],[Patient Waittime]]&lt;=30,"16-30",Table1[[#This Row],[Patient Waittime]]&lt;=45,"31-45",Table1[[#This Row],[Patient Waittime]]&lt;=60,"46-60",TRUE,"60+")</f>
        <v>0-15</v>
      </c>
      <c r="Q8060">
        <f>--(Table1[[#This Row],[Patient Waittime]]&lt;=30)</f>
        <v>1</v>
      </c>
      <c r="R8060">
        <f>--Table1[[#This Row],[Patient Admission Flag]]</f>
        <v>1</v>
      </c>
      <c r="S8060">
        <f>--AND(Table1[[#This Row],[WithinTarget]]=1,Table1[[#This Row],[Patient Satisfaction Score]]&gt;=7)</f>
        <v>0</v>
      </c>
      <c r="T8060" t="str">
        <f>IF(LEFT(Table1[[#This Row],[Patient Gender]],1)="F","Female","Male")</f>
        <v>Male</v>
      </c>
    </row>
    <row r="8061" spans="1:20" x14ac:dyDescent="0.3">
      <c r="A8061" t="s">
        <v>8165</v>
      </c>
      <c r="B8061" s="1">
        <v>45585.634722222225</v>
      </c>
      <c r="C8061" t="s">
        <v>9</v>
      </c>
      <c r="D8061">
        <v>59</v>
      </c>
      <c r="E8061" t="s">
        <v>12</v>
      </c>
      <c r="F8061" t="s">
        <v>15</v>
      </c>
      <c r="G8061" t="b">
        <v>1</v>
      </c>
      <c r="I8061">
        <v>15</v>
      </c>
      <c r="J8061" t="b">
        <v>1</v>
      </c>
      <c r="K8061">
        <f>YEAR(Table1[[#This Row],[Patient Admission Date]])</f>
        <v>2024</v>
      </c>
      <c r="L8061" t="str">
        <f>TEXT(Table1[[#This Row],[Patient Admission Date]],"mmm")</f>
        <v>Oct</v>
      </c>
      <c r="M8061" t="str">
        <f>TEXT(Table1[[#This Row],[Patient Admission Date]],"ddd")</f>
        <v>Sun</v>
      </c>
      <c r="N8061" t="str">
        <f>TEXT(INT(HOUR(Table1[[#This Row],[Patient Admission Date]])/3)*3,"00")&amp;"-"&amp;TEXT(INT(HOUR(Table1[[#This Row],[Patient Admission Date]])/3)*3+3,"00")</f>
        <v>15-18</v>
      </c>
      <c r="O8061" t="str" cm="1">
        <f t="array" ref="O8061">_xlfn.IFS(Table1[[#This Row],[Patient Age]]&lt;=14,"0-14",Table1[[#This Row],[Patient Age]]&lt;=29,"15-29",Table1[[#This Row],[Patient Age]]&lt;=44,"30-44",Table1[[#This Row],[Patient Age]]&lt;=59,"45-59",Table1[[#This Row],[Patient Age]]&lt;=74,"60-74",TRUE,"75+")</f>
        <v>45-59</v>
      </c>
      <c r="P8061" t="str" cm="1">
        <f t="array" ref="P8061">_xlfn.IFS(Table1[[#This Row],[Patient Waittime]]&lt;=15,"0-15",Table1[[#This Row],[Patient Waittime]]&lt;=30,"16-30",Table1[[#This Row],[Patient Waittime]]&lt;=45,"31-45",Table1[[#This Row],[Patient Waittime]]&lt;=60,"46-60",TRUE,"60+")</f>
        <v>0-15</v>
      </c>
      <c r="Q8061">
        <f>--(Table1[[#This Row],[Patient Waittime]]&lt;=30)</f>
        <v>1</v>
      </c>
      <c r="R8061">
        <f>--Table1[[#This Row],[Patient Admission Flag]]</f>
        <v>1</v>
      </c>
      <c r="S8061">
        <f>--AND(Table1[[#This Row],[WithinTarget]]=1,Table1[[#This Row],[Patient Satisfaction Score]]&gt;=7)</f>
        <v>0</v>
      </c>
      <c r="T8061" t="str">
        <f>IF(LEFT(Table1[[#This Row],[Patient Gender]],1)="F","Female","Male")</f>
        <v>Male</v>
      </c>
    </row>
    <row r="8062" spans="1:20" x14ac:dyDescent="0.3">
      <c r="A8062" t="s">
        <v>8166</v>
      </c>
      <c r="B8062" s="1">
        <v>45132.445138888892</v>
      </c>
      <c r="C8062" t="s">
        <v>9</v>
      </c>
      <c r="D8062">
        <v>12</v>
      </c>
      <c r="E8062" t="s">
        <v>12</v>
      </c>
      <c r="F8062" t="s">
        <v>15</v>
      </c>
      <c r="G8062" t="b">
        <v>1</v>
      </c>
      <c r="I8062">
        <v>22</v>
      </c>
      <c r="J8062" t="b">
        <v>1</v>
      </c>
      <c r="K8062">
        <f>YEAR(Table1[[#This Row],[Patient Admission Date]])</f>
        <v>2023</v>
      </c>
      <c r="L8062" t="str">
        <f>TEXT(Table1[[#This Row],[Patient Admission Date]],"mmm")</f>
        <v>Jul</v>
      </c>
      <c r="M8062" t="str">
        <f>TEXT(Table1[[#This Row],[Patient Admission Date]],"ddd")</f>
        <v>Tue</v>
      </c>
      <c r="N8062" t="str">
        <f>TEXT(INT(HOUR(Table1[[#This Row],[Patient Admission Date]])/3)*3,"00")&amp;"-"&amp;TEXT(INT(HOUR(Table1[[#This Row],[Patient Admission Date]])/3)*3+3,"00")</f>
        <v>09-12</v>
      </c>
      <c r="O8062" t="str" cm="1">
        <f t="array" ref="O8062">_xlfn.IFS(Table1[[#This Row],[Patient Age]]&lt;=14,"0-14",Table1[[#This Row],[Patient Age]]&lt;=29,"15-29",Table1[[#This Row],[Patient Age]]&lt;=44,"30-44",Table1[[#This Row],[Patient Age]]&lt;=59,"45-59",Table1[[#This Row],[Patient Age]]&lt;=74,"60-74",TRUE,"75+")</f>
        <v>0-14</v>
      </c>
      <c r="P8062" t="str" cm="1">
        <f t="array" ref="P8062">_xlfn.IFS(Table1[[#This Row],[Patient Waittime]]&lt;=15,"0-15",Table1[[#This Row],[Patient Waittime]]&lt;=30,"16-30",Table1[[#This Row],[Patient Waittime]]&lt;=45,"31-45",Table1[[#This Row],[Patient Waittime]]&lt;=60,"46-60",TRUE,"60+")</f>
        <v>16-30</v>
      </c>
      <c r="Q8062">
        <f>--(Table1[[#This Row],[Patient Waittime]]&lt;=30)</f>
        <v>1</v>
      </c>
      <c r="R8062">
        <f>--Table1[[#This Row],[Patient Admission Flag]]</f>
        <v>1</v>
      </c>
      <c r="S8062">
        <f>--AND(Table1[[#This Row],[WithinTarget]]=1,Table1[[#This Row],[Patient Satisfaction Score]]&gt;=7)</f>
        <v>0</v>
      </c>
      <c r="T8062" t="str">
        <f>IF(LEFT(Table1[[#This Row],[Patient Gender]],1)="F","Female","Male")</f>
        <v>Male</v>
      </c>
    </row>
    <row r="8063" spans="1:20" x14ac:dyDescent="0.3">
      <c r="A8063" t="s">
        <v>8167</v>
      </c>
      <c r="B8063" s="1">
        <v>45348.305555555555</v>
      </c>
      <c r="C8063" t="s">
        <v>9</v>
      </c>
      <c r="D8063">
        <v>4</v>
      </c>
      <c r="E8063" t="s">
        <v>12</v>
      </c>
      <c r="F8063" t="s">
        <v>15</v>
      </c>
      <c r="G8063" t="b">
        <v>1</v>
      </c>
      <c r="I8063">
        <v>58</v>
      </c>
      <c r="J8063" t="b">
        <v>1</v>
      </c>
      <c r="K8063">
        <f>YEAR(Table1[[#This Row],[Patient Admission Date]])</f>
        <v>2024</v>
      </c>
      <c r="L8063" t="str">
        <f>TEXT(Table1[[#This Row],[Patient Admission Date]],"mmm")</f>
        <v>Feb</v>
      </c>
      <c r="M8063" t="str">
        <f>TEXT(Table1[[#This Row],[Patient Admission Date]],"ddd")</f>
        <v>Mon</v>
      </c>
      <c r="N8063" t="str">
        <f>TEXT(INT(HOUR(Table1[[#This Row],[Patient Admission Date]])/3)*3,"00")&amp;"-"&amp;TEXT(INT(HOUR(Table1[[#This Row],[Patient Admission Date]])/3)*3+3,"00")</f>
        <v>06-09</v>
      </c>
      <c r="O8063" t="str" cm="1">
        <f t="array" ref="O8063">_xlfn.IFS(Table1[[#This Row],[Patient Age]]&lt;=14,"0-14",Table1[[#This Row],[Patient Age]]&lt;=29,"15-29",Table1[[#This Row],[Patient Age]]&lt;=44,"30-44",Table1[[#This Row],[Patient Age]]&lt;=59,"45-59",Table1[[#This Row],[Patient Age]]&lt;=74,"60-74",TRUE,"75+")</f>
        <v>0-14</v>
      </c>
      <c r="P8063" t="str" cm="1">
        <f t="array" ref="P8063">_xlfn.IFS(Table1[[#This Row],[Patient Waittime]]&lt;=15,"0-15",Table1[[#This Row],[Patient Waittime]]&lt;=30,"16-30",Table1[[#This Row],[Patient Waittime]]&lt;=45,"31-45",Table1[[#This Row],[Patient Waittime]]&lt;=60,"46-60",TRUE,"60+")</f>
        <v>46-60</v>
      </c>
      <c r="Q8063">
        <f>--(Table1[[#This Row],[Patient Waittime]]&lt;=30)</f>
        <v>0</v>
      </c>
      <c r="R8063">
        <f>--Table1[[#This Row],[Patient Admission Flag]]</f>
        <v>1</v>
      </c>
      <c r="S8063">
        <f>--AND(Table1[[#This Row],[WithinTarget]]=1,Table1[[#This Row],[Patient Satisfaction Score]]&gt;=7)</f>
        <v>0</v>
      </c>
      <c r="T8063" t="str">
        <f>IF(LEFT(Table1[[#This Row],[Patient Gender]],1)="F","Female","Male")</f>
        <v>Male</v>
      </c>
    </row>
    <row r="8064" spans="1:20" x14ac:dyDescent="0.3">
      <c r="A8064" t="s">
        <v>8168</v>
      </c>
      <c r="B8064" s="1">
        <v>45537.003472222219</v>
      </c>
      <c r="C8064" t="s">
        <v>9</v>
      </c>
      <c r="D8064">
        <v>18</v>
      </c>
      <c r="E8064" t="s">
        <v>12</v>
      </c>
      <c r="F8064" t="s">
        <v>15</v>
      </c>
      <c r="G8064" t="b">
        <v>1</v>
      </c>
      <c r="I8064">
        <v>33</v>
      </c>
      <c r="J8064" t="b">
        <v>1</v>
      </c>
      <c r="K8064">
        <f>YEAR(Table1[[#This Row],[Patient Admission Date]])</f>
        <v>2024</v>
      </c>
      <c r="L8064" t="str">
        <f>TEXT(Table1[[#This Row],[Patient Admission Date]],"mmm")</f>
        <v>Sep</v>
      </c>
      <c r="M8064" t="str">
        <f>TEXT(Table1[[#This Row],[Patient Admission Date]],"ddd")</f>
        <v>Mon</v>
      </c>
      <c r="N8064" t="str">
        <f>TEXT(INT(HOUR(Table1[[#This Row],[Patient Admission Date]])/3)*3,"00")&amp;"-"&amp;TEXT(INT(HOUR(Table1[[#This Row],[Patient Admission Date]])/3)*3+3,"00")</f>
        <v>00-03</v>
      </c>
      <c r="O8064" t="str" cm="1">
        <f t="array" ref="O8064">_xlfn.IFS(Table1[[#This Row],[Patient Age]]&lt;=14,"0-14",Table1[[#This Row],[Patient Age]]&lt;=29,"15-29",Table1[[#This Row],[Patient Age]]&lt;=44,"30-44",Table1[[#This Row],[Patient Age]]&lt;=59,"45-59",Table1[[#This Row],[Patient Age]]&lt;=74,"60-74",TRUE,"75+")</f>
        <v>15-29</v>
      </c>
      <c r="P8064" t="str" cm="1">
        <f t="array" ref="P8064">_xlfn.IFS(Table1[[#This Row],[Patient Waittime]]&lt;=15,"0-15",Table1[[#This Row],[Patient Waittime]]&lt;=30,"16-30",Table1[[#This Row],[Patient Waittime]]&lt;=45,"31-45",Table1[[#This Row],[Patient Waittime]]&lt;=60,"46-60",TRUE,"60+")</f>
        <v>31-45</v>
      </c>
      <c r="Q8064">
        <f>--(Table1[[#This Row],[Patient Waittime]]&lt;=30)</f>
        <v>0</v>
      </c>
      <c r="R8064">
        <f>--Table1[[#This Row],[Patient Admission Flag]]</f>
        <v>1</v>
      </c>
      <c r="S8064">
        <f>--AND(Table1[[#This Row],[WithinTarget]]=1,Table1[[#This Row],[Patient Satisfaction Score]]&gt;=7)</f>
        <v>0</v>
      </c>
      <c r="T8064" t="str">
        <f>IF(LEFT(Table1[[#This Row],[Patient Gender]],1)="F","Female","Male")</f>
        <v>Male</v>
      </c>
    </row>
    <row r="8065" spans="1:20" x14ac:dyDescent="0.3">
      <c r="A8065" t="s">
        <v>8169</v>
      </c>
      <c r="B8065" s="1">
        <v>45524.328472222223</v>
      </c>
      <c r="C8065" t="s">
        <v>9</v>
      </c>
      <c r="D8065">
        <v>4</v>
      </c>
      <c r="E8065" t="s">
        <v>12</v>
      </c>
      <c r="F8065" t="s">
        <v>15</v>
      </c>
      <c r="G8065" t="b">
        <v>1</v>
      </c>
      <c r="I8065">
        <v>39</v>
      </c>
      <c r="J8065" t="b">
        <v>1</v>
      </c>
      <c r="K8065">
        <f>YEAR(Table1[[#This Row],[Patient Admission Date]])</f>
        <v>2024</v>
      </c>
      <c r="L8065" t="str">
        <f>TEXT(Table1[[#This Row],[Patient Admission Date]],"mmm")</f>
        <v>Aug</v>
      </c>
      <c r="M8065" t="str">
        <f>TEXT(Table1[[#This Row],[Patient Admission Date]],"ddd")</f>
        <v>Tue</v>
      </c>
      <c r="N8065" t="str">
        <f>TEXT(INT(HOUR(Table1[[#This Row],[Patient Admission Date]])/3)*3,"00")&amp;"-"&amp;TEXT(INT(HOUR(Table1[[#This Row],[Patient Admission Date]])/3)*3+3,"00")</f>
        <v>06-09</v>
      </c>
      <c r="O8065" t="str" cm="1">
        <f t="array" ref="O8065">_xlfn.IFS(Table1[[#This Row],[Patient Age]]&lt;=14,"0-14",Table1[[#This Row],[Patient Age]]&lt;=29,"15-29",Table1[[#This Row],[Patient Age]]&lt;=44,"30-44",Table1[[#This Row],[Patient Age]]&lt;=59,"45-59",Table1[[#This Row],[Patient Age]]&lt;=74,"60-74",TRUE,"75+")</f>
        <v>0-14</v>
      </c>
      <c r="P8065" t="str" cm="1">
        <f t="array" ref="P8065">_xlfn.IFS(Table1[[#This Row],[Patient Waittime]]&lt;=15,"0-15",Table1[[#This Row],[Patient Waittime]]&lt;=30,"16-30",Table1[[#This Row],[Patient Waittime]]&lt;=45,"31-45",Table1[[#This Row],[Patient Waittime]]&lt;=60,"46-60",TRUE,"60+")</f>
        <v>31-45</v>
      </c>
      <c r="Q8065">
        <f>--(Table1[[#This Row],[Patient Waittime]]&lt;=30)</f>
        <v>0</v>
      </c>
      <c r="R8065">
        <f>--Table1[[#This Row],[Patient Admission Flag]]</f>
        <v>1</v>
      </c>
      <c r="S8065">
        <f>--AND(Table1[[#This Row],[WithinTarget]]=1,Table1[[#This Row],[Patient Satisfaction Score]]&gt;=7)</f>
        <v>0</v>
      </c>
      <c r="T8065" t="str">
        <f>IF(LEFT(Table1[[#This Row],[Patient Gender]],1)="F","Female","Male")</f>
        <v>Male</v>
      </c>
    </row>
    <row r="8066" spans="1:20" x14ac:dyDescent="0.3">
      <c r="A8066" t="s">
        <v>8170</v>
      </c>
      <c r="B8066" s="1">
        <v>45206.059027777781</v>
      </c>
      <c r="C8066" t="s">
        <v>9</v>
      </c>
      <c r="D8066">
        <v>52</v>
      </c>
      <c r="E8066" t="s">
        <v>12</v>
      </c>
      <c r="F8066" t="s">
        <v>15</v>
      </c>
      <c r="G8066" t="b">
        <v>1</v>
      </c>
      <c r="I8066">
        <v>47</v>
      </c>
      <c r="J8066" t="b">
        <v>1</v>
      </c>
      <c r="K8066">
        <f>YEAR(Table1[[#This Row],[Patient Admission Date]])</f>
        <v>2023</v>
      </c>
      <c r="L8066" t="str">
        <f>TEXT(Table1[[#This Row],[Patient Admission Date]],"mmm")</f>
        <v>Oct</v>
      </c>
      <c r="M8066" t="str">
        <f>TEXT(Table1[[#This Row],[Patient Admission Date]],"ddd")</f>
        <v>Sat</v>
      </c>
      <c r="N8066" t="str">
        <f>TEXT(INT(HOUR(Table1[[#This Row],[Patient Admission Date]])/3)*3,"00")&amp;"-"&amp;TEXT(INT(HOUR(Table1[[#This Row],[Patient Admission Date]])/3)*3+3,"00")</f>
        <v>00-03</v>
      </c>
      <c r="O8066" t="str" cm="1">
        <f t="array" ref="O8066">_xlfn.IFS(Table1[[#This Row],[Patient Age]]&lt;=14,"0-14",Table1[[#This Row],[Patient Age]]&lt;=29,"15-29",Table1[[#This Row],[Patient Age]]&lt;=44,"30-44",Table1[[#This Row],[Patient Age]]&lt;=59,"45-59",Table1[[#This Row],[Patient Age]]&lt;=74,"60-74",TRUE,"75+")</f>
        <v>45-59</v>
      </c>
      <c r="P8066" t="str" cm="1">
        <f t="array" ref="P8066">_xlfn.IFS(Table1[[#This Row],[Patient Waittime]]&lt;=15,"0-15",Table1[[#This Row],[Patient Waittime]]&lt;=30,"16-30",Table1[[#This Row],[Patient Waittime]]&lt;=45,"31-45",Table1[[#This Row],[Patient Waittime]]&lt;=60,"46-60",TRUE,"60+")</f>
        <v>46-60</v>
      </c>
      <c r="Q8066">
        <f>--(Table1[[#This Row],[Patient Waittime]]&lt;=30)</f>
        <v>0</v>
      </c>
      <c r="R8066">
        <f>--Table1[[#This Row],[Patient Admission Flag]]</f>
        <v>1</v>
      </c>
      <c r="S8066">
        <f>--AND(Table1[[#This Row],[WithinTarget]]=1,Table1[[#This Row],[Patient Satisfaction Score]]&gt;=7)</f>
        <v>0</v>
      </c>
      <c r="T8066" t="str">
        <f>IF(LEFT(Table1[[#This Row],[Patient Gender]],1)="F","Female","Male")</f>
        <v>Male</v>
      </c>
    </row>
    <row r="8067" spans="1:20" x14ac:dyDescent="0.3">
      <c r="A8067" t="s">
        <v>8171</v>
      </c>
      <c r="B8067" s="1">
        <v>45153.998611111114</v>
      </c>
      <c r="C8067" t="s">
        <v>9</v>
      </c>
      <c r="D8067">
        <v>44</v>
      </c>
      <c r="E8067" t="s">
        <v>12</v>
      </c>
      <c r="F8067" t="s">
        <v>15</v>
      </c>
      <c r="G8067" t="b">
        <v>1</v>
      </c>
      <c r="I8067">
        <v>54</v>
      </c>
      <c r="J8067" t="b">
        <v>1</v>
      </c>
      <c r="K8067">
        <f>YEAR(Table1[[#This Row],[Patient Admission Date]])</f>
        <v>2023</v>
      </c>
      <c r="L8067" t="str">
        <f>TEXT(Table1[[#This Row],[Patient Admission Date]],"mmm")</f>
        <v>Aug</v>
      </c>
      <c r="M8067" t="str">
        <f>TEXT(Table1[[#This Row],[Patient Admission Date]],"ddd")</f>
        <v>Tue</v>
      </c>
      <c r="N8067" t="str">
        <f>TEXT(INT(HOUR(Table1[[#This Row],[Patient Admission Date]])/3)*3,"00")&amp;"-"&amp;TEXT(INT(HOUR(Table1[[#This Row],[Patient Admission Date]])/3)*3+3,"00")</f>
        <v>21-24</v>
      </c>
      <c r="O8067" t="str" cm="1">
        <f t="array" ref="O8067">_xlfn.IFS(Table1[[#This Row],[Patient Age]]&lt;=14,"0-14",Table1[[#This Row],[Patient Age]]&lt;=29,"15-29",Table1[[#This Row],[Patient Age]]&lt;=44,"30-44",Table1[[#This Row],[Patient Age]]&lt;=59,"45-59",Table1[[#This Row],[Patient Age]]&lt;=74,"60-74",TRUE,"75+")</f>
        <v>30-44</v>
      </c>
      <c r="P8067" t="str" cm="1">
        <f t="array" ref="P8067">_xlfn.IFS(Table1[[#This Row],[Patient Waittime]]&lt;=15,"0-15",Table1[[#This Row],[Patient Waittime]]&lt;=30,"16-30",Table1[[#This Row],[Patient Waittime]]&lt;=45,"31-45",Table1[[#This Row],[Patient Waittime]]&lt;=60,"46-60",TRUE,"60+")</f>
        <v>46-60</v>
      </c>
      <c r="Q8067">
        <f>--(Table1[[#This Row],[Patient Waittime]]&lt;=30)</f>
        <v>0</v>
      </c>
      <c r="R8067">
        <f>--Table1[[#This Row],[Patient Admission Flag]]</f>
        <v>1</v>
      </c>
      <c r="S8067">
        <f>--AND(Table1[[#This Row],[WithinTarget]]=1,Table1[[#This Row],[Patient Satisfaction Score]]&gt;=7)</f>
        <v>0</v>
      </c>
      <c r="T8067" t="str">
        <f>IF(LEFT(Table1[[#This Row],[Patient Gender]],1)="F","Female","Male")</f>
        <v>Male</v>
      </c>
    </row>
    <row r="8068" spans="1:20" x14ac:dyDescent="0.3">
      <c r="A8068" t="s">
        <v>8172</v>
      </c>
      <c r="B8068" s="1">
        <v>45392.306250000001</v>
      </c>
      <c r="C8068" t="s">
        <v>9</v>
      </c>
      <c r="D8068">
        <v>18</v>
      </c>
      <c r="E8068" t="s">
        <v>12</v>
      </c>
      <c r="F8068" t="s">
        <v>15</v>
      </c>
      <c r="G8068" t="b">
        <v>1</v>
      </c>
      <c r="I8068">
        <v>47</v>
      </c>
      <c r="J8068" t="b">
        <v>1</v>
      </c>
      <c r="K8068">
        <f>YEAR(Table1[[#This Row],[Patient Admission Date]])</f>
        <v>2024</v>
      </c>
      <c r="L8068" t="str">
        <f>TEXT(Table1[[#This Row],[Patient Admission Date]],"mmm")</f>
        <v>Apr</v>
      </c>
      <c r="M8068" t="str">
        <f>TEXT(Table1[[#This Row],[Patient Admission Date]],"ddd")</f>
        <v>Wed</v>
      </c>
      <c r="N8068" t="str">
        <f>TEXT(INT(HOUR(Table1[[#This Row],[Patient Admission Date]])/3)*3,"00")&amp;"-"&amp;TEXT(INT(HOUR(Table1[[#This Row],[Patient Admission Date]])/3)*3+3,"00")</f>
        <v>06-09</v>
      </c>
      <c r="O8068" t="str" cm="1">
        <f t="array" ref="O8068">_xlfn.IFS(Table1[[#This Row],[Patient Age]]&lt;=14,"0-14",Table1[[#This Row],[Patient Age]]&lt;=29,"15-29",Table1[[#This Row],[Patient Age]]&lt;=44,"30-44",Table1[[#This Row],[Patient Age]]&lt;=59,"45-59",Table1[[#This Row],[Patient Age]]&lt;=74,"60-74",TRUE,"75+")</f>
        <v>15-29</v>
      </c>
      <c r="P8068" t="str" cm="1">
        <f t="array" ref="P8068">_xlfn.IFS(Table1[[#This Row],[Patient Waittime]]&lt;=15,"0-15",Table1[[#This Row],[Patient Waittime]]&lt;=30,"16-30",Table1[[#This Row],[Patient Waittime]]&lt;=45,"31-45",Table1[[#This Row],[Patient Waittime]]&lt;=60,"46-60",TRUE,"60+")</f>
        <v>46-60</v>
      </c>
      <c r="Q8068">
        <f>--(Table1[[#This Row],[Patient Waittime]]&lt;=30)</f>
        <v>0</v>
      </c>
      <c r="R8068">
        <f>--Table1[[#This Row],[Patient Admission Flag]]</f>
        <v>1</v>
      </c>
      <c r="S8068">
        <f>--AND(Table1[[#This Row],[WithinTarget]]=1,Table1[[#This Row],[Patient Satisfaction Score]]&gt;=7)</f>
        <v>0</v>
      </c>
      <c r="T8068" t="str">
        <f>IF(LEFT(Table1[[#This Row],[Patient Gender]],1)="F","Female","Male")</f>
        <v>Male</v>
      </c>
    </row>
    <row r="8069" spans="1:20" x14ac:dyDescent="0.3">
      <c r="A8069" t="s">
        <v>8173</v>
      </c>
      <c r="B8069" s="1">
        <v>45290.276388888888</v>
      </c>
      <c r="C8069" t="s">
        <v>9</v>
      </c>
      <c r="D8069">
        <v>31</v>
      </c>
      <c r="E8069" t="s">
        <v>12</v>
      </c>
      <c r="F8069" t="s">
        <v>15</v>
      </c>
      <c r="G8069" t="b">
        <v>1</v>
      </c>
      <c r="I8069">
        <v>52</v>
      </c>
      <c r="J8069" t="b">
        <v>1</v>
      </c>
      <c r="K8069">
        <f>YEAR(Table1[[#This Row],[Patient Admission Date]])</f>
        <v>2023</v>
      </c>
      <c r="L8069" t="str">
        <f>TEXT(Table1[[#This Row],[Patient Admission Date]],"mmm")</f>
        <v>Dec</v>
      </c>
      <c r="M8069" t="str">
        <f>TEXT(Table1[[#This Row],[Patient Admission Date]],"ddd")</f>
        <v>Sat</v>
      </c>
      <c r="N8069" t="str">
        <f>TEXT(INT(HOUR(Table1[[#This Row],[Patient Admission Date]])/3)*3,"00")&amp;"-"&amp;TEXT(INT(HOUR(Table1[[#This Row],[Patient Admission Date]])/3)*3+3,"00")</f>
        <v>06-09</v>
      </c>
      <c r="O8069" t="str" cm="1">
        <f t="array" ref="O8069">_xlfn.IFS(Table1[[#This Row],[Patient Age]]&lt;=14,"0-14",Table1[[#This Row],[Patient Age]]&lt;=29,"15-29",Table1[[#This Row],[Patient Age]]&lt;=44,"30-44",Table1[[#This Row],[Patient Age]]&lt;=59,"45-59",Table1[[#This Row],[Patient Age]]&lt;=74,"60-74",TRUE,"75+")</f>
        <v>30-44</v>
      </c>
      <c r="P8069" t="str" cm="1">
        <f t="array" ref="P8069">_xlfn.IFS(Table1[[#This Row],[Patient Waittime]]&lt;=15,"0-15",Table1[[#This Row],[Patient Waittime]]&lt;=30,"16-30",Table1[[#This Row],[Patient Waittime]]&lt;=45,"31-45",Table1[[#This Row],[Patient Waittime]]&lt;=60,"46-60",TRUE,"60+")</f>
        <v>46-60</v>
      </c>
      <c r="Q8069">
        <f>--(Table1[[#This Row],[Patient Waittime]]&lt;=30)</f>
        <v>0</v>
      </c>
      <c r="R8069">
        <f>--Table1[[#This Row],[Patient Admission Flag]]</f>
        <v>1</v>
      </c>
      <c r="S8069">
        <f>--AND(Table1[[#This Row],[WithinTarget]]=1,Table1[[#This Row],[Patient Satisfaction Score]]&gt;=7)</f>
        <v>0</v>
      </c>
      <c r="T8069" t="str">
        <f>IF(LEFT(Table1[[#This Row],[Patient Gender]],1)="F","Female","Male")</f>
        <v>Male</v>
      </c>
    </row>
    <row r="8070" spans="1:20" x14ac:dyDescent="0.3">
      <c r="A8070" t="s">
        <v>8174</v>
      </c>
      <c r="B8070" s="1">
        <v>45078.48333333333</v>
      </c>
      <c r="C8070" t="s">
        <v>9</v>
      </c>
      <c r="D8070">
        <v>40</v>
      </c>
      <c r="E8070" t="s">
        <v>12</v>
      </c>
      <c r="F8070" t="s">
        <v>15</v>
      </c>
      <c r="G8070" t="b">
        <v>1</v>
      </c>
      <c r="I8070">
        <v>41</v>
      </c>
      <c r="J8070" t="b">
        <v>1</v>
      </c>
      <c r="K8070">
        <f>YEAR(Table1[[#This Row],[Patient Admission Date]])</f>
        <v>2023</v>
      </c>
      <c r="L8070" t="str">
        <f>TEXT(Table1[[#This Row],[Patient Admission Date]],"mmm")</f>
        <v>Jun</v>
      </c>
      <c r="M8070" t="str">
        <f>TEXT(Table1[[#This Row],[Patient Admission Date]],"ddd")</f>
        <v>Thu</v>
      </c>
      <c r="N8070" t="str">
        <f>TEXT(INT(HOUR(Table1[[#This Row],[Patient Admission Date]])/3)*3,"00")&amp;"-"&amp;TEXT(INT(HOUR(Table1[[#This Row],[Patient Admission Date]])/3)*3+3,"00")</f>
        <v>09-12</v>
      </c>
      <c r="O8070" t="str" cm="1">
        <f t="array" ref="O8070">_xlfn.IFS(Table1[[#This Row],[Patient Age]]&lt;=14,"0-14",Table1[[#This Row],[Patient Age]]&lt;=29,"15-29",Table1[[#This Row],[Patient Age]]&lt;=44,"30-44",Table1[[#This Row],[Patient Age]]&lt;=59,"45-59",Table1[[#This Row],[Patient Age]]&lt;=74,"60-74",TRUE,"75+")</f>
        <v>30-44</v>
      </c>
      <c r="P8070" t="str" cm="1">
        <f t="array" ref="P8070">_xlfn.IFS(Table1[[#This Row],[Patient Waittime]]&lt;=15,"0-15",Table1[[#This Row],[Patient Waittime]]&lt;=30,"16-30",Table1[[#This Row],[Patient Waittime]]&lt;=45,"31-45",Table1[[#This Row],[Patient Waittime]]&lt;=60,"46-60",TRUE,"60+")</f>
        <v>31-45</v>
      </c>
      <c r="Q8070">
        <f>--(Table1[[#This Row],[Patient Waittime]]&lt;=30)</f>
        <v>0</v>
      </c>
      <c r="R8070">
        <f>--Table1[[#This Row],[Patient Admission Flag]]</f>
        <v>1</v>
      </c>
      <c r="S8070">
        <f>--AND(Table1[[#This Row],[WithinTarget]]=1,Table1[[#This Row],[Patient Satisfaction Score]]&gt;=7)</f>
        <v>0</v>
      </c>
      <c r="T8070" t="str">
        <f>IF(LEFT(Table1[[#This Row],[Patient Gender]],1)="F","Female","Male")</f>
        <v>Male</v>
      </c>
    </row>
    <row r="8071" spans="1:20" x14ac:dyDescent="0.3">
      <c r="A8071" t="s">
        <v>8175</v>
      </c>
      <c r="B8071" s="1">
        <v>45433.320833333331</v>
      </c>
      <c r="C8071" t="s">
        <v>9</v>
      </c>
      <c r="D8071">
        <v>61</v>
      </c>
      <c r="E8071" t="s">
        <v>12</v>
      </c>
      <c r="F8071" t="s">
        <v>15</v>
      </c>
      <c r="G8071" t="b">
        <v>1</v>
      </c>
      <c r="I8071">
        <v>57</v>
      </c>
      <c r="J8071" t="b">
        <v>1</v>
      </c>
      <c r="K8071">
        <f>YEAR(Table1[[#This Row],[Patient Admission Date]])</f>
        <v>2024</v>
      </c>
      <c r="L8071" t="str">
        <f>TEXT(Table1[[#This Row],[Patient Admission Date]],"mmm")</f>
        <v>May</v>
      </c>
      <c r="M8071" t="str">
        <f>TEXT(Table1[[#This Row],[Patient Admission Date]],"ddd")</f>
        <v>Tue</v>
      </c>
      <c r="N8071" t="str">
        <f>TEXT(INT(HOUR(Table1[[#This Row],[Patient Admission Date]])/3)*3,"00")&amp;"-"&amp;TEXT(INT(HOUR(Table1[[#This Row],[Patient Admission Date]])/3)*3+3,"00")</f>
        <v>06-09</v>
      </c>
      <c r="O8071" t="str" cm="1">
        <f t="array" ref="O8071">_xlfn.IFS(Table1[[#This Row],[Patient Age]]&lt;=14,"0-14",Table1[[#This Row],[Patient Age]]&lt;=29,"15-29",Table1[[#This Row],[Patient Age]]&lt;=44,"30-44",Table1[[#This Row],[Patient Age]]&lt;=59,"45-59",Table1[[#This Row],[Patient Age]]&lt;=74,"60-74",TRUE,"75+")</f>
        <v>60-74</v>
      </c>
      <c r="P8071" t="str" cm="1">
        <f t="array" ref="P8071">_xlfn.IFS(Table1[[#This Row],[Patient Waittime]]&lt;=15,"0-15",Table1[[#This Row],[Patient Waittime]]&lt;=30,"16-30",Table1[[#This Row],[Patient Waittime]]&lt;=45,"31-45",Table1[[#This Row],[Patient Waittime]]&lt;=60,"46-60",TRUE,"60+")</f>
        <v>46-60</v>
      </c>
      <c r="Q8071">
        <f>--(Table1[[#This Row],[Patient Waittime]]&lt;=30)</f>
        <v>0</v>
      </c>
      <c r="R8071">
        <f>--Table1[[#This Row],[Patient Admission Flag]]</f>
        <v>1</v>
      </c>
      <c r="S8071">
        <f>--AND(Table1[[#This Row],[WithinTarget]]=1,Table1[[#This Row],[Patient Satisfaction Score]]&gt;=7)</f>
        <v>0</v>
      </c>
      <c r="T8071" t="str">
        <f>IF(LEFT(Table1[[#This Row],[Patient Gender]],1)="F","Female","Male")</f>
        <v>Male</v>
      </c>
    </row>
    <row r="8072" spans="1:20" x14ac:dyDescent="0.3">
      <c r="A8072" t="s">
        <v>8176</v>
      </c>
      <c r="B8072" s="1">
        <v>45424.395138888889</v>
      </c>
      <c r="C8072" t="s">
        <v>9</v>
      </c>
      <c r="D8072">
        <v>32</v>
      </c>
      <c r="E8072" t="s">
        <v>12</v>
      </c>
      <c r="F8072" t="s">
        <v>15</v>
      </c>
      <c r="G8072" t="b">
        <v>1</v>
      </c>
      <c r="I8072">
        <v>50</v>
      </c>
      <c r="J8072" t="b">
        <v>1</v>
      </c>
      <c r="K8072">
        <f>YEAR(Table1[[#This Row],[Patient Admission Date]])</f>
        <v>2024</v>
      </c>
      <c r="L8072" t="str">
        <f>TEXT(Table1[[#This Row],[Patient Admission Date]],"mmm")</f>
        <v>May</v>
      </c>
      <c r="M8072" t="str">
        <f>TEXT(Table1[[#This Row],[Patient Admission Date]],"ddd")</f>
        <v>Sun</v>
      </c>
      <c r="N8072" t="str">
        <f>TEXT(INT(HOUR(Table1[[#This Row],[Patient Admission Date]])/3)*3,"00")&amp;"-"&amp;TEXT(INT(HOUR(Table1[[#This Row],[Patient Admission Date]])/3)*3+3,"00")</f>
        <v>09-12</v>
      </c>
      <c r="O8072" t="str" cm="1">
        <f t="array" ref="O8072">_xlfn.IFS(Table1[[#This Row],[Patient Age]]&lt;=14,"0-14",Table1[[#This Row],[Patient Age]]&lt;=29,"15-29",Table1[[#This Row],[Patient Age]]&lt;=44,"30-44",Table1[[#This Row],[Patient Age]]&lt;=59,"45-59",Table1[[#This Row],[Patient Age]]&lt;=74,"60-74",TRUE,"75+")</f>
        <v>30-44</v>
      </c>
      <c r="P8072" t="str" cm="1">
        <f t="array" ref="P8072">_xlfn.IFS(Table1[[#This Row],[Patient Waittime]]&lt;=15,"0-15",Table1[[#This Row],[Patient Waittime]]&lt;=30,"16-30",Table1[[#This Row],[Patient Waittime]]&lt;=45,"31-45",Table1[[#This Row],[Patient Waittime]]&lt;=60,"46-60",TRUE,"60+")</f>
        <v>46-60</v>
      </c>
      <c r="Q8072">
        <f>--(Table1[[#This Row],[Patient Waittime]]&lt;=30)</f>
        <v>0</v>
      </c>
      <c r="R8072">
        <f>--Table1[[#This Row],[Patient Admission Flag]]</f>
        <v>1</v>
      </c>
      <c r="S8072">
        <f>--AND(Table1[[#This Row],[WithinTarget]]=1,Table1[[#This Row],[Patient Satisfaction Score]]&gt;=7)</f>
        <v>0</v>
      </c>
      <c r="T8072" t="str">
        <f>IF(LEFT(Table1[[#This Row],[Patient Gender]],1)="F","Female","Male")</f>
        <v>Male</v>
      </c>
    </row>
    <row r="8073" spans="1:20" x14ac:dyDescent="0.3">
      <c r="A8073" t="s">
        <v>8177</v>
      </c>
      <c r="B8073" s="1">
        <v>45048.138194444444</v>
      </c>
      <c r="C8073" t="s">
        <v>9</v>
      </c>
      <c r="D8073">
        <v>38</v>
      </c>
      <c r="E8073" t="s">
        <v>12</v>
      </c>
      <c r="F8073" t="s">
        <v>15</v>
      </c>
      <c r="G8073" t="b">
        <v>1</v>
      </c>
      <c r="I8073">
        <v>34</v>
      </c>
      <c r="J8073" t="b">
        <v>1</v>
      </c>
      <c r="K8073">
        <f>YEAR(Table1[[#This Row],[Patient Admission Date]])</f>
        <v>2023</v>
      </c>
      <c r="L8073" t="str">
        <f>TEXT(Table1[[#This Row],[Patient Admission Date]],"mmm")</f>
        <v>May</v>
      </c>
      <c r="M8073" t="str">
        <f>TEXT(Table1[[#This Row],[Patient Admission Date]],"ddd")</f>
        <v>Tue</v>
      </c>
      <c r="N8073" t="str">
        <f>TEXT(INT(HOUR(Table1[[#This Row],[Patient Admission Date]])/3)*3,"00")&amp;"-"&amp;TEXT(INT(HOUR(Table1[[#This Row],[Patient Admission Date]])/3)*3+3,"00")</f>
        <v>03-06</v>
      </c>
      <c r="O8073" t="str" cm="1">
        <f t="array" ref="O8073">_xlfn.IFS(Table1[[#This Row],[Patient Age]]&lt;=14,"0-14",Table1[[#This Row],[Patient Age]]&lt;=29,"15-29",Table1[[#This Row],[Patient Age]]&lt;=44,"30-44",Table1[[#This Row],[Patient Age]]&lt;=59,"45-59",Table1[[#This Row],[Patient Age]]&lt;=74,"60-74",TRUE,"75+")</f>
        <v>30-44</v>
      </c>
      <c r="P8073" t="str" cm="1">
        <f t="array" ref="P8073">_xlfn.IFS(Table1[[#This Row],[Patient Waittime]]&lt;=15,"0-15",Table1[[#This Row],[Patient Waittime]]&lt;=30,"16-30",Table1[[#This Row],[Patient Waittime]]&lt;=45,"31-45",Table1[[#This Row],[Patient Waittime]]&lt;=60,"46-60",TRUE,"60+")</f>
        <v>31-45</v>
      </c>
      <c r="Q8073">
        <f>--(Table1[[#This Row],[Patient Waittime]]&lt;=30)</f>
        <v>0</v>
      </c>
      <c r="R8073">
        <f>--Table1[[#This Row],[Patient Admission Flag]]</f>
        <v>1</v>
      </c>
      <c r="S8073">
        <f>--AND(Table1[[#This Row],[WithinTarget]]=1,Table1[[#This Row],[Patient Satisfaction Score]]&gt;=7)</f>
        <v>0</v>
      </c>
      <c r="T8073" t="str">
        <f>IF(LEFT(Table1[[#This Row],[Patient Gender]],1)="F","Female","Male")</f>
        <v>Male</v>
      </c>
    </row>
    <row r="8074" spans="1:20" x14ac:dyDescent="0.3">
      <c r="A8074" t="s">
        <v>8178</v>
      </c>
      <c r="B8074" s="1">
        <v>45293.740277777775</v>
      </c>
      <c r="C8074" t="s">
        <v>9</v>
      </c>
      <c r="D8074">
        <v>47</v>
      </c>
      <c r="E8074" t="s">
        <v>12</v>
      </c>
      <c r="F8074" t="s">
        <v>15</v>
      </c>
      <c r="G8074" t="b">
        <v>1</v>
      </c>
      <c r="I8074">
        <v>32</v>
      </c>
      <c r="J8074" t="b">
        <v>1</v>
      </c>
      <c r="K8074">
        <f>YEAR(Table1[[#This Row],[Patient Admission Date]])</f>
        <v>2024</v>
      </c>
      <c r="L8074" t="str">
        <f>TEXT(Table1[[#This Row],[Patient Admission Date]],"mmm")</f>
        <v>Jan</v>
      </c>
      <c r="M8074" t="str">
        <f>TEXT(Table1[[#This Row],[Patient Admission Date]],"ddd")</f>
        <v>Tue</v>
      </c>
      <c r="N8074" t="str">
        <f>TEXT(INT(HOUR(Table1[[#This Row],[Patient Admission Date]])/3)*3,"00")&amp;"-"&amp;TEXT(INT(HOUR(Table1[[#This Row],[Patient Admission Date]])/3)*3+3,"00")</f>
        <v>15-18</v>
      </c>
      <c r="O8074" t="str" cm="1">
        <f t="array" ref="O8074">_xlfn.IFS(Table1[[#This Row],[Patient Age]]&lt;=14,"0-14",Table1[[#This Row],[Patient Age]]&lt;=29,"15-29",Table1[[#This Row],[Patient Age]]&lt;=44,"30-44",Table1[[#This Row],[Patient Age]]&lt;=59,"45-59",Table1[[#This Row],[Patient Age]]&lt;=74,"60-74",TRUE,"75+")</f>
        <v>45-59</v>
      </c>
      <c r="P8074" t="str" cm="1">
        <f t="array" ref="P8074">_xlfn.IFS(Table1[[#This Row],[Patient Waittime]]&lt;=15,"0-15",Table1[[#This Row],[Patient Waittime]]&lt;=30,"16-30",Table1[[#This Row],[Patient Waittime]]&lt;=45,"31-45",Table1[[#This Row],[Patient Waittime]]&lt;=60,"46-60",TRUE,"60+")</f>
        <v>31-45</v>
      </c>
      <c r="Q8074">
        <f>--(Table1[[#This Row],[Patient Waittime]]&lt;=30)</f>
        <v>0</v>
      </c>
      <c r="R8074">
        <f>--Table1[[#This Row],[Patient Admission Flag]]</f>
        <v>1</v>
      </c>
      <c r="S8074">
        <f>--AND(Table1[[#This Row],[WithinTarget]]=1,Table1[[#This Row],[Patient Satisfaction Score]]&gt;=7)</f>
        <v>0</v>
      </c>
      <c r="T8074" t="str">
        <f>IF(LEFT(Table1[[#This Row],[Patient Gender]],1)="F","Female","Male")</f>
        <v>Male</v>
      </c>
    </row>
    <row r="8075" spans="1:20" x14ac:dyDescent="0.3">
      <c r="A8075" t="s">
        <v>8179</v>
      </c>
      <c r="B8075" s="1">
        <v>45233.70208333333</v>
      </c>
      <c r="C8075" t="s">
        <v>9</v>
      </c>
      <c r="D8075">
        <v>53</v>
      </c>
      <c r="E8075" t="s">
        <v>12</v>
      </c>
      <c r="F8075" t="s">
        <v>15</v>
      </c>
      <c r="G8075" t="b">
        <v>1</v>
      </c>
      <c r="I8075">
        <v>42</v>
      </c>
      <c r="J8075" t="b">
        <v>1</v>
      </c>
      <c r="K8075">
        <f>YEAR(Table1[[#This Row],[Patient Admission Date]])</f>
        <v>2023</v>
      </c>
      <c r="L8075" t="str">
        <f>TEXT(Table1[[#This Row],[Patient Admission Date]],"mmm")</f>
        <v>Nov</v>
      </c>
      <c r="M8075" t="str">
        <f>TEXT(Table1[[#This Row],[Patient Admission Date]],"ddd")</f>
        <v>Fri</v>
      </c>
      <c r="N8075" t="str">
        <f>TEXT(INT(HOUR(Table1[[#This Row],[Patient Admission Date]])/3)*3,"00")&amp;"-"&amp;TEXT(INT(HOUR(Table1[[#This Row],[Patient Admission Date]])/3)*3+3,"00")</f>
        <v>15-18</v>
      </c>
      <c r="O8075" t="str" cm="1">
        <f t="array" ref="O8075">_xlfn.IFS(Table1[[#This Row],[Patient Age]]&lt;=14,"0-14",Table1[[#This Row],[Patient Age]]&lt;=29,"15-29",Table1[[#This Row],[Patient Age]]&lt;=44,"30-44",Table1[[#This Row],[Patient Age]]&lt;=59,"45-59",Table1[[#This Row],[Patient Age]]&lt;=74,"60-74",TRUE,"75+")</f>
        <v>45-59</v>
      </c>
      <c r="P8075" t="str" cm="1">
        <f t="array" ref="P8075">_xlfn.IFS(Table1[[#This Row],[Patient Waittime]]&lt;=15,"0-15",Table1[[#This Row],[Patient Waittime]]&lt;=30,"16-30",Table1[[#This Row],[Patient Waittime]]&lt;=45,"31-45",Table1[[#This Row],[Patient Waittime]]&lt;=60,"46-60",TRUE,"60+")</f>
        <v>31-45</v>
      </c>
      <c r="Q8075">
        <f>--(Table1[[#This Row],[Patient Waittime]]&lt;=30)</f>
        <v>0</v>
      </c>
      <c r="R8075">
        <f>--Table1[[#This Row],[Patient Admission Flag]]</f>
        <v>1</v>
      </c>
      <c r="S8075">
        <f>--AND(Table1[[#This Row],[WithinTarget]]=1,Table1[[#This Row],[Patient Satisfaction Score]]&gt;=7)</f>
        <v>0</v>
      </c>
      <c r="T8075" t="str">
        <f>IF(LEFT(Table1[[#This Row],[Patient Gender]],1)="F","Female","Male")</f>
        <v>Male</v>
      </c>
    </row>
    <row r="8076" spans="1:20" x14ac:dyDescent="0.3">
      <c r="A8076" t="s">
        <v>8180</v>
      </c>
      <c r="B8076" s="1">
        <v>45057.573611111111</v>
      </c>
      <c r="C8076" t="s">
        <v>9</v>
      </c>
      <c r="D8076">
        <v>25</v>
      </c>
      <c r="E8076" t="s">
        <v>12</v>
      </c>
      <c r="F8076" t="s">
        <v>15</v>
      </c>
      <c r="G8076" t="b">
        <v>1</v>
      </c>
      <c r="I8076">
        <v>10</v>
      </c>
      <c r="J8076" t="b">
        <v>1</v>
      </c>
      <c r="K8076">
        <f>YEAR(Table1[[#This Row],[Patient Admission Date]])</f>
        <v>2023</v>
      </c>
      <c r="L8076" t="str">
        <f>TEXT(Table1[[#This Row],[Patient Admission Date]],"mmm")</f>
        <v>May</v>
      </c>
      <c r="M8076" t="str">
        <f>TEXT(Table1[[#This Row],[Patient Admission Date]],"ddd")</f>
        <v>Thu</v>
      </c>
      <c r="N8076" t="str">
        <f>TEXT(INT(HOUR(Table1[[#This Row],[Patient Admission Date]])/3)*3,"00")&amp;"-"&amp;TEXT(INT(HOUR(Table1[[#This Row],[Patient Admission Date]])/3)*3+3,"00")</f>
        <v>12-15</v>
      </c>
      <c r="O8076" t="str" cm="1">
        <f t="array" ref="O8076">_xlfn.IFS(Table1[[#This Row],[Patient Age]]&lt;=14,"0-14",Table1[[#This Row],[Patient Age]]&lt;=29,"15-29",Table1[[#This Row],[Patient Age]]&lt;=44,"30-44",Table1[[#This Row],[Patient Age]]&lt;=59,"45-59",Table1[[#This Row],[Patient Age]]&lt;=74,"60-74",TRUE,"75+")</f>
        <v>15-29</v>
      </c>
      <c r="P8076" t="str" cm="1">
        <f t="array" ref="P8076">_xlfn.IFS(Table1[[#This Row],[Patient Waittime]]&lt;=15,"0-15",Table1[[#This Row],[Patient Waittime]]&lt;=30,"16-30",Table1[[#This Row],[Patient Waittime]]&lt;=45,"31-45",Table1[[#This Row],[Patient Waittime]]&lt;=60,"46-60",TRUE,"60+")</f>
        <v>0-15</v>
      </c>
      <c r="Q8076">
        <f>--(Table1[[#This Row],[Patient Waittime]]&lt;=30)</f>
        <v>1</v>
      </c>
      <c r="R8076">
        <f>--Table1[[#This Row],[Patient Admission Flag]]</f>
        <v>1</v>
      </c>
      <c r="S8076">
        <f>--AND(Table1[[#This Row],[WithinTarget]]=1,Table1[[#This Row],[Patient Satisfaction Score]]&gt;=7)</f>
        <v>0</v>
      </c>
      <c r="T8076" t="str">
        <f>IF(LEFT(Table1[[#This Row],[Patient Gender]],1)="F","Female","Male")</f>
        <v>Male</v>
      </c>
    </row>
    <row r="8077" spans="1:20" x14ac:dyDescent="0.3">
      <c r="A8077" t="s">
        <v>8181</v>
      </c>
      <c r="B8077" s="1">
        <v>45209.384722222225</v>
      </c>
      <c r="C8077" t="s">
        <v>9</v>
      </c>
      <c r="D8077">
        <v>34</v>
      </c>
      <c r="E8077" t="s">
        <v>12</v>
      </c>
      <c r="F8077" t="s">
        <v>15</v>
      </c>
      <c r="G8077" t="b">
        <v>1</v>
      </c>
      <c r="I8077">
        <v>26</v>
      </c>
      <c r="J8077" t="b">
        <v>1</v>
      </c>
      <c r="K8077">
        <f>YEAR(Table1[[#This Row],[Patient Admission Date]])</f>
        <v>2023</v>
      </c>
      <c r="L8077" t="str">
        <f>TEXT(Table1[[#This Row],[Patient Admission Date]],"mmm")</f>
        <v>Oct</v>
      </c>
      <c r="M8077" t="str">
        <f>TEXT(Table1[[#This Row],[Patient Admission Date]],"ddd")</f>
        <v>Tue</v>
      </c>
      <c r="N8077" t="str">
        <f>TEXT(INT(HOUR(Table1[[#This Row],[Patient Admission Date]])/3)*3,"00")&amp;"-"&amp;TEXT(INT(HOUR(Table1[[#This Row],[Patient Admission Date]])/3)*3+3,"00")</f>
        <v>09-12</v>
      </c>
      <c r="O8077" t="str" cm="1">
        <f t="array" ref="O8077">_xlfn.IFS(Table1[[#This Row],[Patient Age]]&lt;=14,"0-14",Table1[[#This Row],[Patient Age]]&lt;=29,"15-29",Table1[[#This Row],[Patient Age]]&lt;=44,"30-44",Table1[[#This Row],[Patient Age]]&lt;=59,"45-59",Table1[[#This Row],[Patient Age]]&lt;=74,"60-74",TRUE,"75+")</f>
        <v>30-44</v>
      </c>
      <c r="P8077" t="str" cm="1">
        <f t="array" ref="P8077">_xlfn.IFS(Table1[[#This Row],[Patient Waittime]]&lt;=15,"0-15",Table1[[#This Row],[Patient Waittime]]&lt;=30,"16-30",Table1[[#This Row],[Patient Waittime]]&lt;=45,"31-45",Table1[[#This Row],[Patient Waittime]]&lt;=60,"46-60",TRUE,"60+")</f>
        <v>16-30</v>
      </c>
      <c r="Q8077">
        <f>--(Table1[[#This Row],[Patient Waittime]]&lt;=30)</f>
        <v>1</v>
      </c>
      <c r="R8077">
        <f>--Table1[[#This Row],[Patient Admission Flag]]</f>
        <v>1</v>
      </c>
      <c r="S8077">
        <f>--AND(Table1[[#This Row],[WithinTarget]]=1,Table1[[#This Row],[Patient Satisfaction Score]]&gt;=7)</f>
        <v>0</v>
      </c>
      <c r="T8077" t="str">
        <f>IF(LEFT(Table1[[#This Row],[Patient Gender]],1)="F","Female","Male")</f>
        <v>Male</v>
      </c>
    </row>
    <row r="8078" spans="1:20" x14ac:dyDescent="0.3">
      <c r="A8078" t="s">
        <v>8182</v>
      </c>
      <c r="B8078" s="1">
        <v>45592.970138888886</v>
      </c>
      <c r="C8078" t="s">
        <v>9</v>
      </c>
      <c r="D8078">
        <v>79</v>
      </c>
      <c r="E8078" t="s">
        <v>12</v>
      </c>
      <c r="F8078" t="s">
        <v>15</v>
      </c>
      <c r="G8078" t="b">
        <v>1</v>
      </c>
      <c r="H8078">
        <v>2</v>
      </c>
      <c r="I8078">
        <v>42</v>
      </c>
      <c r="J8078" t="b">
        <v>1</v>
      </c>
      <c r="K8078">
        <f>YEAR(Table1[[#This Row],[Patient Admission Date]])</f>
        <v>2024</v>
      </c>
      <c r="L8078" t="str">
        <f>TEXT(Table1[[#This Row],[Patient Admission Date]],"mmm")</f>
        <v>Oct</v>
      </c>
      <c r="M8078" t="str">
        <f>TEXT(Table1[[#This Row],[Patient Admission Date]],"ddd")</f>
        <v>Sun</v>
      </c>
      <c r="N8078" t="str">
        <f>TEXT(INT(HOUR(Table1[[#This Row],[Patient Admission Date]])/3)*3,"00")&amp;"-"&amp;TEXT(INT(HOUR(Table1[[#This Row],[Patient Admission Date]])/3)*3+3,"00")</f>
        <v>21-24</v>
      </c>
      <c r="O8078" t="str" cm="1">
        <f t="array" ref="O8078">_xlfn.IFS(Table1[[#This Row],[Patient Age]]&lt;=14,"0-14",Table1[[#This Row],[Patient Age]]&lt;=29,"15-29",Table1[[#This Row],[Patient Age]]&lt;=44,"30-44",Table1[[#This Row],[Patient Age]]&lt;=59,"45-59",Table1[[#This Row],[Patient Age]]&lt;=74,"60-74",TRUE,"75+")</f>
        <v>75+</v>
      </c>
      <c r="P8078" t="str" cm="1">
        <f t="array" ref="P8078">_xlfn.IFS(Table1[[#This Row],[Patient Waittime]]&lt;=15,"0-15",Table1[[#This Row],[Patient Waittime]]&lt;=30,"16-30",Table1[[#This Row],[Patient Waittime]]&lt;=45,"31-45",Table1[[#This Row],[Patient Waittime]]&lt;=60,"46-60",TRUE,"60+")</f>
        <v>31-45</v>
      </c>
      <c r="Q8078">
        <f>--(Table1[[#This Row],[Patient Waittime]]&lt;=30)</f>
        <v>0</v>
      </c>
      <c r="R8078">
        <f>--Table1[[#This Row],[Patient Admission Flag]]</f>
        <v>1</v>
      </c>
      <c r="S8078">
        <f>--AND(Table1[[#This Row],[WithinTarget]]=1,Table1[[#This Row],[Patient Satisfaction Score]]&gt;=7)</f>
        <v>0</v>
      </c>
      <c r="T8078" t="str">
        <f>IF(LEFT(Table1[[#This Row],[Patient Gender]],1)="F","Female","Male")</f>
        <v>Male</v>
      </c>
    </row>
    <row r="8079" spans="1:20" x14ac:dyDescent="0.3">
      <c r="A8079" t="s">
        <v>8183</v>
      </c>
      <c r="B8079" s="1">
        <v>45440.662499999999</v>
      </c>
      <c r="C8079" t="s">
        <v>9</v>
      </c>
      <c r="D8079">
        <v>72</v>
      </c>
      <c r="E8079" t="s">
        <v>12</v>
      </c>
      <c r="F8079" t="s">
        <v>15</v>
      </c>
      <c r="G8079" t="b">
        <v>1</v>
      </c>
      <c r="H8079">
        <v>5</v>
      </c>
      <c r="I8079">
        <v>24</v>
      </c>
      <c r="J8079" t="b">
        <v>1</v>
      </c>
      <c r="K8079">
        <f>YEAR(Table1[[#This Row],[Patient Admission Date]])</f>
        <v>2024</v>
      </c>
      <c r="L8079" t="str">
        <f>TEXT(Table1[[#This Row],[Patient Admission Date]],"mmm")</f>
        <v>May</v>
      </c>
      <c r="M8079" t="str">
        <f>TEXT(Table1[[#This Row],[Patient Admission Date]],"ddd")</f>
        <v>Tue</v>
      </c>
      <c r="N8079" t="str">
        <f>TEXT(INT(HOUR(Table1[[#This Row],[Patient Admission Date]])/3)*3,"00")&amp;"-"&amp;TEXT(INT(HOUR(Table1[[#This Row],[Patient Admission Date]])/3)*3+3,"00")</f>
        <v>15-18</v>
      </c>
      <c r="O8079" t="str" cm="1">
        <f t="array" ref="O8079">_xlfn.IFS(Table1[[#This Row],[Patient Age]]&lt;=14,"0-14",Table1[[#This Row],[Patient Age]]&lt;=29,"15-29",Table1[[#This Row],[Patient Age]]&lt;=44,"30-44",Table1[[#This Row],[Patient Age]]&lt;=59,"45-59",Table1[[#This Row],[Patient Age]]&lt;=74,"60-74",TRUE,"75+")</f>
        <v>60-74</v>
      </c>
      <c r="P8079" t="str" cm="1">
        <f t="array" ref="P8079">_xlfn.IFS(Table1[[#This Row],[Patient Waittime]]&lt;=15,"0-15",Table1[[#This Row],[Patient Waittime]]&lt;=30,"16-30",Table1[[#This Row],[Patient Waittime]]&lt;=45,"31-45",Table1[[#This Row],[Patient Waittime]]&lt;=60,"46-60",TRUE,"60+")</f>
        <v>16-30</v>
      </c>
      <c r="Q8079">
        <f>--(Table1[[#This Row],[Patient Waittime]]&lt;=30)</f>
        <v>1</v>
      </c>
      <c r="R8079">
        <f>--Table1[[#This Row],[Patient Admission Flag]]</f>
        <v>1</v>
      </c>
      <c r="S8079">
        <f>--AND(Table1[[#This Row],[WithinTarget]]=1,Table1[[#This Row],[Patient Satisfaction Score]]&gt;=7)</f>
        <v>0</v>
      </c>
      <c r="T8079" t="str">
        <f>IF(LEFT(Table1[[#This Row],[Patient Gender]],1)="F","Female","Male")</f>
        <v>Male</v>
      </c>
    </row>
    <row r="8080" spans="1:20" x14ac:dyDescent="0.3">
      <c r="A8080" t="s">
        <v>8184</v>
      </c>
      <c r="B8080" s="1">
        <v>45033.972222222219</v>
      </c>
      <c r="C8080" t="s">
        <v>9</v>
      </c>
      <c r="D8080">
        <v>52</v>
      </c>
      <c r="E8080" t="s">
        <v>12</v>
      </c>
      <c r="F8080" t="s">
        <v>15</v>
      </c>
      <c r="G8080" t="b">
        <v>1</v>
      </c>
      <c r="H8080">
        <v>6</v>
      </c>
      <c r="I8080">
        <v>42</v>
      </c>
      <c r="J8080" t="b">
        <v>1</v>
      </c>
      <c r="K8080">
        <f>YEAR(Table1[[#This Row],[Patient Admission Date]])</f>
        <v>2023</v>
      </c>
      <c r="L8080" t="str">
        <f>TEXT(Table1[[#This Row],[Patient Admission Date]],"mmm")</f>
        <v>Apr</v>
      </c>
      <c r="M8080" t="str">
        <f>TEXT(Table1[[#This Row],[Patient Admission Date]],"ddd")</f>
        <v>Mon</v>
      </c>
      <c r="N8080" t="str">
        <f>TEXT(INT(HOUR(Table1[[#This Row],[Patient Admission Date]])/3)*3,"00")&amp;"-"&amp;TEXT(INT(HOUR(Table1[[#This Row],[Patient Admission Date]])/3)*3+3,"00")</f>
        <v>21-24</v>
      </c>
      <c r="O8080" t="str" cm="1">
        <f t="array" ref="O8080">_xlfn.IFS(Table1[[#This Row],[Patient Age]]&lt;=14,"0-14",Table1[[#This Row],[Patient Age]]&lt;=29,"15-29",Table1[[#This Row],[Patient Age]]&lt;=44,"30-44",Table1[[#This Row],[Patient Age]]&lt;=59,"45-59",Table1[[#This Row],[Patient Age]]&lt;=74,"60-74",TRUE,"75+")</f>
        <v>45-59</v>
      </c>
      <c r="P8080" t="str" cm="1">
        <f t="array" ref="P8080">_xlfn.IFS(Table1[[#This Row],[Patient Waittime]]&lt;=15,"0-15",Table1[[#This Row],[Patient Waittime]]&lt;=30,"16-30",Table1[[#This Row],[Patient Waittime]]&lt;=45,"31-45",Table1[[#This Row],[Patient Waittime]]&lt;=60,"46-60",TRUE,"60+")</f>
        <v>31-45</v>
      </c>
      <c r="Q8080">
        <f>--(Table1[[#This Row],[Patient Waittime]]&lt;=30)</f>
        <v>0</v>
      </c>
      <c r="R8080">
        <f>--Table1[[#This Row],[Patient Admission Flag]]</f>
        <v>1</v>
      </c>
      <c r="S8080">
        <f>--AND(Table1[[#This Row],[WithinTarget]]=1,Table1[[#This Row],[Patient Satisfaction Score]]&gt;=7)</f>
        <v>0</v>
      </c>
      <c r="T8080" t="str">
        <f>IF(LEFT(Table1[[#This Row],[Patient Gender]],1)="F","Female","Male")</f>
        <v>Male</v>
      </c>
    </row>
    <row r="8081" spans="1:20" x14ac:dyDescent="0.3">
      <c r="A8081" t="s">
        <v>8185</v>
      </c>
      <c r="B8081" s="1">
        <v>45030.193749999999</v>
      </c>
      <c r="C8081" t="s">
        <v>9</v>
      </c>
      <c r="D8081">
        <v>56</v>
      </c>
      <c r="E8081" t="s">
        <v>12</v>
      </c>
      <c r="F8081" t="s">
        <v>15</v>
      </c>
      <c r="G8081" t="b">
        <v>1</v>
      </c>
      <c r="H8081">
        <v>8</v>
      </c>
      <c r="I8081">
        <v>41</v>
      </c>
      <c r="J8081" t="b">
        <v>1</v>
      </c>
      <c r="K8081">
        <f>YEAR(Table1[[#This Row],[Patient Admission Date]])</f>
        <v>2023</v>
      </c>
      <c r="L8081" t="str">
        <f>TEXT(Table1[[#This Row],[Patient Admission Date]],"mmm")</f>
        <v>Apr</v>
      </c>
      <c r="M8081" t="str">
        <f>TEXT(Table1[[#This Row],[Patient Admission Date]],"ddd")</f>
        <v>Fri</v>
      </c>
      <c r="N8081" t="str">
        <f>TEXT(INT(HOUR(Table1[[#This Row],[Patient Admission Date]])/3)*3,"00")&amp;"-"&amp;TEXT(INT(HOUR(Table1[[#This Row],[Patient Admission Date]])/3)*3+3,"00")</f>
        <v>03-06</v>
      </c>
      <c r="O8081" t="str" cm="1">
        <f t="array" ref="O8081">_xlfn.IFS(Table1[[#This Row],[Patient Age]]&lt;=14,"0-14",Table1[[#This Row],[Patient Age]]&lt;=29,"15-29",Table1[[#This Row],[Patient Age]]&lt;=44,"30-44",Table1[[#This Row],[Patient Age]]&lt;=59,"45-59",Table1[[#This Row],[Patient Age]]&lt;=74,"60-74",TRUE,"75+")</f>
        <v>45-59</v>
      </c>
      <c r="P8081" t="str" cm="1">
        <f t="array" ref="P8081">_xlfn.IFS(Table1[[#This Row],[Patient Waittime]]&lt;=15,"0-15",Table1[[#This Row],[Patient Waittime]]&lt;=30,"16-30",Table1[[#This Row],[Patient Waittime]]&lt;=45,"31-45",Table1[[#This Row],[Patient Waittime]]&lt;=60,"46-60",TRUE,"60+")</f>
        <v>31-45</v>
      </c>
      <c r="Q8081">
        <f>--(Table1[[#This Row],[Patient Waittime]]&lt;=30)</f>
        <v>0</v>
      </c>
      <c r="R8081">
        <f>--Table1[[#This Row],[Patient Admission Flag]]</f>
        <v>1</v>
      </c>
      <c r="S8081">
        <f>--AND(Table1[[#This Row],[WithinTarget]]=1,Table1[[#This Row],[Patient Satisfaction Score]]&gt;=7)</f>
        <v>0</v>
      </c>
      <c r="T8081" t="str">
        <f>IF(LEFT(Table1[[#This Row],[Patient Gender]],1)="F","Female","Male")</f>
        <v>Male</v>
      </c>
    </row>
    <row r="8082" spans="1:20" x14ac:dyDescent="0.3">
      <c r="A8082" t="s">
        <v>8186</v>
      </c>
      <c r="B8082" s="1">
        <v>45268.236805555556</v>
      </c>
      <c r="C8082" t="s">
        <v>9</v>
      </c>
      <c r="D8082">
        <v>42</v>
      </c>
      <c r="E8082" t="s">
        <v>12</v>
      </c>
      <c r="F8082" t="s">
        <v>15</v>
      </c>
      <c r="G8082" t="b">
        <v>1</v>
      </c>
      <c r="H8082">
        <v>9</v>
      </c>
      <c r="I8082">
        <v>49</v>
      </c>
      <c r="J8082" t="b">
        <v>1</v>
      </c>
      <c r="K8082">
        <f>YEAR(Table1[[#This Row],[Patient Admission Date]])</f>
        <v>2023</v>
      </c>
      <c r="L8082" t="str">
        <f>TEXT(Table1[[#This Row],[Patient Admission Date]],"mmm")</f>
        <v>Dec</v>
      </c>
      <c r="M8082" t="str">
        <f>TEXT(Table1[[#This Row],[Patient Admission Date]],"ddd")</f>
        <v>Fri</v>
      </c>
      <c r="N8082" t="str">
        <f>TEXT(INT(HOUR(Table1[[#This Row],[Patient Admission Date]])/3)*3,"00")&amp;"-"&amp;TEXT(INT(HOUR(Table1[[#This Row],[Patient Admission Date]])/3)*3+3,"00")</f>
        <v>03-06</v>
      </c>
      <c r="O8082" t="str" cm="1">
        <f t="array" ref="O8082">_xlfn.IFS(Table1[[#This Row],[Patient Age]]&lt;=14,"0-14",Table1[[#This Row],[Patient Age]]&lt;=29,"15-29",Table1[[#This Row],[Patient Age]]&lt;=44,"30-44",Table1[[#This Row],[Patient Age]]&lt;=59,"45-59",Table1[[#This Row],[Patient Age]]&lt;=74,"60-74",TRUE,"75+")</f>
        <v>30-44</v>
      </c>
      <c r="P8082" t="str" cm="1">
        <f t="array" ref="P8082">_xlfn.IFS(Table1[[#This Row],[Patient Waittime]]&lt;=15,"0-15",Table1[[#This Row],[Patient Waittime]]&lt;=30,"16-30",Table1[[#This Row],[Patient Waittime]]&lt;=45,"31-45",Table1[[#This Row],[Patient Waittime]]&lt;=60,"46-60",TRUE,"60+")</f>
        <v>46-60</v>
      </c>
      <c r="Q8082">
        <f>--(Table1[[#This Row],[Patient Waittime]]&lt;=30)</f>
        <v>0</v>
      </c>
      <c r="R8082">
        <f>--Table1[[#This Row],[Patient Admission Flag]]</f>
        <v>1</v>
      </c>
      <c r="S8082">
        <f>--AND(Table1[[#This Row],[WithinTarget]]=1,Table1[[#This Row],[Patient Satisfaction Score]]&gt;=7)</f>
        <v>0</v>
      </c>
      <c r="T8082" t="str">
        <f>IF(LEFT(Table1[[#This Row],[Patient Gender]],1)="F","Female","Male")</f>
        <v>Male</v>
      </c>
    </row>
    <row r="8083" spans="1:20" x14ac:dyDescent="0.3">
      <c r="A8083" t="s">
        <v>8187</v>
      </c>
      <c r="B8083" s="1">
        <v>45345.019444444442</v>
      </c>
      <c r="C8083" t="s">
        <v>9</v>
      </c>
      <c r="D8083">
        <v>42</v>
      </c>
      <c r="E8083" t="s">
        <v>12</v>
      </c>
      <c r="F8083" t="s">
        <v>15</v>
      </c>
      <c r="G8083" t="b">
        <v>1</v>
      </c>
      <c r="H8083">
        <v>9</v>
      </c>
      <c r="I8083">
        <v>19</v>
      </c>
      <c r="J8083" t="b">
        <v>1</v>
      </c>
      <c r="K8083">
        <f>YEAR(Table1[[#This Row],[Patient Admission Date]])</f>
        <v>2024</v>
      </c>
      <c r="L8083" t="str">
        <f>TEXT(Table1[[#This Row],[Patient Admission Date]],"mmm")</f>
        <v>Feb</v>
      </c>
      <c r="M8083" t="str">
        <f>TEXT(Table1[[#This Row],[Patient Admission Date]],"ddd")</f>
        <v>Fri</v>
      </c>
      <c r="N8083" t="str">
        <f>TEXT(INT(HOUR(Table1[[#This Row],[Patient Admission Date]])/3)*3,"00")&amp;"-"&amp;TEXT(INT(HOUR(Table1[[#This Row],[Patient Admission Date]])/3)*3+3,"00")</f>
        <v>00-03</v>
      </c>
      <c r="O8083" t="str" cm="1">
        <f t="array" ref="O8083">_xlfn.IFS(Table1[[#This Row],[Patient Age]]&lt;=14,"0-14",Table1[[#This Row],[Patient Age]]&lt;=29,"15-29",Table1[[#This Row],[Patient Age]]&lt;=44,"30-44",Table1[[#This Row],[Patient Age]]&lt;=59,"45-59",Table1[[#This Row],[Patient Age]]&lt;=74,"60-74",TRUE,"75+")</f>
        <v>30-44</v>
      </c>
      <c r="P8083" t="str" cm="1">
        <f t="array" ref="P8083">_xlfn.IFS(Table1[[#This Row],[Patient Waittime]]&lt;=15,"0-15",Table1[[#This Row],[Patient Waittime]]&lt;=30,"16-30",Table1[[#This Row],[Patient Waittime]]&lt;=45,"31-45",Table1[[#This Row],[Patient Waittime]]&lt;=60,"46-60",TRUE,"60+")</f>
        <v>16-30</v>
      </c>
      <c r="Q8083">
        <f>--(Table1[[#This Row],[Patient Waittime]]&lt;=30)</f>
        <v>1</v>
      </c>
      <c r="R8083">
        <f>--Table1[[#This Row],[Patient Admission Flag]]</f>
        <v>1</v>
      </c>
      <c r="S8083">
        <f>--AND(Table1[[#This Row],[WithinTarget]]=1,Table1[[#This Row],[Patient Satisfaction Score]]&gt;=7)</f>
        <v>1</v>
      </c>
      <c r="T8083" t="str">
        <f>IF(LEFT(Table1[[#This Row],[Patient Gender]],1)="F","Female","Male")</f>
        <v>Male</v>
      </c>
    </row>
    <row r="8084" spans="1:20" x14ac:dyDescent="0.3">
      <c r="A8084" t="s">
        <v>8188</v>
      </c>
      <c r="B8084" s="1">
        <v>45517.959722222222</v>
      </c>
      <c r="C8084" t="s">
        <v>9</v>
      </c>
      <c r="D8084">
        <v>60</v>
      </c>
      <c r="E8084" t="s">
        <v>12</v>
      </c>
      <c r="F8084" t="s">
        <v>26</v>
      </c>
      <c r="G8084" t="b">
        <v>1</v>
      </c>
      <c r="I8084">
        <v>60</v>
      </c>
      <c r="J8084" t="b">
        <v>1</v>
      </c>
      <c r="K8084">
        <f>YEAR(Table1[[#This Row],[Patient Admission Date]])</f>
        <v>2024</v>
      </c>
      <c r="L8084" t="str">
        <f>TEXT(Table1[[#This Row],[Patient Admission Date]],"mmm")</f>
        <v>Aug</v>
      </c>
      <c r="M8084" t="str">
        <f>TEXT(Table1[[#This Row],[Patient Admission Date]],"ddd")</f>
        <v>Tue</v>
      </c>
      <c r="N8084" t="str">
        <f>TEXT(INT(HOUR(Table1[[#This Row],[Patient Admission Date]])/3)*3,"00")&amp;"-"&amp;TEXT(INT(HOUR(Table1[[#This Row],[Patient Admission Date]])/3)*3+3,"00")</f>
        <v>21-24</v>
      </c>
      <c r="O8084" t="str" cm="1">
        <f t="array" ref="O8084">_xlfn.IFS(Table1[[#This Row],[Patient Age]]&lt;=14,"0-14",Table1[[#This Row],[Patient Age]]&lt;=29,"15-29",Table1[[#This Row],[Patient Age]]&lt;=44,"30-44",Table1[[#This Row],[Patient Age]]&lt;=59,"45-59",Table1[[#This Row],[Patient Age]]&lt;=74,"60-74",TRUE,"75+")</f>
        <v>60-74</v>
      </c>
      <c r="P8084" t="str" cm="1">
        <f t="array" ref="P8084">_xlfn.IFS(Table1[[#This Row],[Patient Waittime]]&lt;=15,"0-15",Table1[[#This Row],[Patient Waittime]]&lt;=30,"16-30",Table1[[#This Row],[Patient Waittime]]&lt;=45,"31-45",Table1[[#This Row],[Patient Waittime]]&lt;=60,"46-60",TRUE,"60+")</f>
        <v>46-60</v>
      </c>
      <c r="Q8084">
        <f>--(Table1[[#This Row],[Patient Waittime]]&lt;=30)</f>
        <v>0</v>
      </c>
      <c r="R8084">
        <f>--Table1[[#This Row],[Patient Admission Flag]]</f>
        <v>1</v>
      </c>
      <c r="S8084">
        <f>--AND(Table1[[#This Row],[WithinTarget]]=1,Table1[[#This Row],[Patient Satisfaction Score]]&gt;=7)</f>
        <v>0</v>
      </c>
      <c r="T8084" t="str">
        <f>IF(LEFT(Table1[[#This Row],[Patient Gender]],1)="F","Female","Male")</f>
        <v>Male</v>
      </c>
    </row>
    <row r="8085" spans="1:20" x14ac:dyDescent="0.3">
      <c r="A8085" t="s">
        <v>8189</v>
      </c>
      <c r="B8085" s="1">
        <v>45543.952777777777</v>
      </c>
      <c r="C8085" t="s">
        <v>9</v>
      </c>
      <c r="D8085">
        <v>46</v>
      </c>
      <c r="E8085" t="s">
        <v>12</v>
      </c>
      <c r="F8085" t="s">
        <v>26</v>
      </c>
      <c r="G8085" t="b">
        <v>1</v>
      </c>
      <c r="I8085">
        <v>15</v>
      </c>
      <c r="J8085" t="b">
        <v>1</v>
      </c>
      <c r="K8085">
        <f>YEAR(Table1[[#This Row],[Patient Admission Date]])</f>
        <v>2024</v>
      </c>
      <c r="L8085" t="str">
        <f>TEXT(Table1[[#This Row],[Patient Admission Date]],"mmm")</f>
        <v>Sep</v>
      </c>
      <c r="M8085" t="str">
        <f>TEXT(Table1[[#This Row],[Patient Admission Date]],"ddd")</f>
        <v>Sun</v>
      </c>
      <c r="N8085" t="str">
        <f>TEXT(INT(HOUR(Table1[[#This Row],[Patient Admission Date]])/3)*3,"00")&amp;"-"&amp;TEXT(INT(HOUR(Table1[[#This Row],[Patient Admission Date]])/3)*3+3,"00")</f>
        <v>21-24</v>
      </c>
      <c r="O8085" t="str" cm="1">
        <f t="array" ref="O8085">_xlfn.IFS(Table1[[#This Row],[Patient Age]]&lt;=14,"0-14",Table1[[#This Row],[Patient Age]]&lt;=29,"15-29",Table1[[#This Row],[Patient Age]]&lt;=44,"30-44",Table1[[#This Row],[Patient Age]]&lt;=59,"45-59",Table1[[#This Row],[Patient Age]]&lt;=74,"60-74",TRUE,"75+")</f>
        <v>45-59</v>
      </c>
      <c r="P8085" t="str" cm="1">
        <f t="array" ref="P8085">_xlfn.IFS(Table1[[#This Row],[Patient Waittime]]&lt;=15,"0-15",Table1[[#This Row],[Patient Waittime]]&lt;=30,"16-30",Table1[[#This Row],[Patient Waittime]]&lt;=45,"31-45",Table1[[#This Row],[Patient Waittime]]&lt;=60,"46-60",TRUE,"60+")</f>
        <v>0-15</v>
      </c>
      <c r="Q8085">
        <f>--(Table1[[#This Row],[Patient Waittime]]&lt;=30)</f>
        <v>1</v>
      </c>
      <c r="R8085">
        <f>--Table1[[#This Row],[Patient Admission Flag]]</f>
        <v>1</v>
      </c>
      <c r="S8085">
        <f>--AND(Table1[[#This Row],[WithinTarget]]=1,Table1[[#This Row],[Patient Satisfaction Score]]&gt;=7)</f>
        <v>0</v>
      </c>
      <c r="T8085" t="str">
        <f>IF(LEFT(Table1[[#This Row],[Patient Gender]],1)="F","Female","Male")</f>
        <v>Male</v>
      </c>
    </row>
    <row r="8086" spans="1:20" x14ac:dyDescent="0.3">
      <c r="A8086" t="s">
        <v>8190</v>
      </c>
      <c r="B8086" s="1">
        <v>45378.215277777781</v>
      </c>
      <c r="C8086" t="s">
        <v>9</v>
      </c>
      <c r="D8086">
        <v>38</v>
      </c>
      <c r="E8086" t="s">
        <v>12</v>
      </c>
      <c r="F8086" t="s">
        <v>26</v>
      </c>
      <c r="G8086" t="b">
        <v>1</v>
      </c>
      <c r="I8086">
        <v>31</v>
      </c>
      <c r="J8086" t="b">
        <v>1</v>
      </c>
      <c r="K8086">
        <f>YEAR(Table1[[#This Row],[Patient Admission Date]])</f>
        <v>2024</v>
      </c>
      <c r="L8086" t="str">
        <f>TEXT(Table1[[#This Row],[Patient Admission Date]],"mmm")</f>
        <v>Mar</v>
      </c>
      <c r="M8086" t="str">
        <f>TEXT(Table1[[#This Row],[Patient Admission Date]],"ddd")</f>
        <v>Wed</v>
      </c>
      <c r="N8086" t="str">
        <f>TEXT(INT(HOUR(Table1[[#This Row],[Patient Admission Date]])/3)*3,"00")&amp;"-"&amp;TEXT(INT(HOUR(Table1[[#This Row],[Patient Admission Date]])/3)*3+3,"00")</f>
        <v>03-06</v>
      </c>
      <c r="O8086" t="str" cm="1">
        <f t="array" ref="O8086">_xlfn.IFS(Table1[[#This Row],[Patient Age]]&lt;=14,"0-14",Table1[[#This Row],[Patient Age]]&lt;=29,"15-29",Table1[[#This Row],[Patient Age]]&lt;=44,"30-44",Table1[[#This Row],[Patient Age]]&lt;=59,"45-59",Table1[[#This Row],[Patient Age]]&lt;=74,"60-74",TRUE,"75+")</f>
        <v>30-44</v>
      </c>
      <c r="P8086" t="str" cm="1">
        <f t="array" ref="P8086">_xlfn.IFS(Table1[[#This Row],[Patient Waittime]]&lt;=15,"0-15",Table1[[#This Row],[Patient Waittime]]&lt;=30,"16-30",Table1[[#This Row],[Patient Waittime]]&lt;=45,"31-45",Table1[[#This Row],[Patient Waittime]]&lt;=60,"46-60",TRUE,"60+")</f>
        <v>31-45</v>
      </c>
      <c r="Q8086">
        <f>--(Table1[[#This Row],[Patient Waittime]]&lt;=30)</f>
        <v>0</v>
      </c>
      <c r="R8086">
        <f>--Table1[[#This Row],[Patient Admission Flag]]</f>
        <v>1</v>
      </c>
      <c r="S8086">
        <f>--AND(Table1[[#This Row],[WithinTarget]]=1,Table1[[#This Row],[Patient Satisfaction Score]]&gt;=7)</f>
        <v>0</v>
      </c>
      <c r="T8086" t="str">
        <f>IF(LEFT(Table1[[#This Row],[Patient Gender]],1)="F","Female","Male")</f>
        <v>Male</v>
      </c>
    </row>
    <row r="8087" spans="1:20" x14ac:dyDescent="0.3">
      <c r="A8087" t="s">
        <v>8191</v>
      </c>
      <c r="B8087" s="1">
        <v>45050.46597222222</v>
      </c>
      <c r="C8087" t="s">
        <v>9</v>
      </c>
      <c r="D8087">
        <v>23</v>
      </c>
      <c r="E8087" t="s">
        <v>12</v>
      </c>
      <c r="F8087" t="s">
        <v>26</v>
      </c>
      <c r="G8087" t="b">
        <v>1</v>
      </c>
      <c r="I8087">
        <v>38</v>
      </c>
      <c r="J8087" t="b">
        <v>1</v>
      </c>
      <c r="K8087">
        <f>YEAR(Table1[[#This Row],[Patient Admission Date]])</f>
        <v>2023</v>
      </c>
      <c r="L8087" t="str">
        <f>TEXT(Table1[[#This Row],[Patient Admission Date]],"mmm")</f>
        <v>May</v>
      </c>
      <c r="M8087" t="str">
        <f>TEXT(Table1[[#This Row],[Patient Admission Date]],"ddd")</f>
        <v>Thu</v>
      </c>
      <c r="N8087" t="str">
        <f>TEXT(INT(HOUR(Table1[[#This Row],[Patient Admission Date]])/3)*3,"00")&amp;"-"&amp;TEXT(INT(HOUR(Table1[[#This Row],[Patient Admission Date]])/3)*3+3,"00")</f>
        <v>09-12</v>
      </c>
      <c r="O8087" t="str" cm="1">
        <f t="array" ref="O8087">_xlfn.IFS(Table1[[#This Row],[Patient Age]]&lt;=14,"0-14",Table1[[#This Row],[Patient Age]]&lt;=29,"15-29",Table1[[#This Row],[Patient Age]]&lt;=44,"30-44",Table1[[#This Row],[Patient Age]]&lt;=59,"45-59",Table1[[#This Row],[Patient Age]]&lt;=74,"60-74",TRUE,"75+")</f>
        <v>15-29</v>
      </c>
      <c r="P8087" t="str" cm="1">
        <f t="array" ref="P8087">_xlfn.IFS(Table1[[#This Row],[Patient Waittime]]&lt;=15,"0-15",Table1[[#This Row],[Patient Waittime]]&lt;=30,"16-30",Table1[[#This Row],[Patient Waittime]]&lt;=45,"31-45",Table1[[#This Row],[Patient Waittime]]&lt;=60,"46-60",TRUE,"60+")</f>
        <v>31-45</v>
      </c>
      <c r="Q8087">
        <f>--(Table1[[#This Row],[Patient Waittime]]&lt;=30)</f>
        <v>0</v>
      </c>
      <c r="R8087">
        <f>--Table1[[#This Row],[Patient Admission Flag]]</f>
        <v>1</v>
      </c>
      <c r="S8087">
        <f>--AND(Table1[[#This Row],[WithinTarget]]=1,Table1[[#This Row],[Patient Satisfaction Score]]&gt;=7)</f>
        <v>0</v>
      </c>
      <c r="T8087" t="str">
        <f>IF(LEFT(Table1[[#This Row],[Patient Gender]],1)="F","Female","Male")</f>
        <v>Male</v>
      </c>
    </row>
    <row r="8088" spans="1:20" x14ac:dyDescent="0.3">
      <c r="A8088" t="s">
        <v>8192</v>
      </c>
      <c r="B8088" s="1">
        <v>45067.220138888886</v>
      </c>
      <c r="C8088" t="s">
        <v>9</v>
      </c>
      <c r="D8088">
        <v>31</v>
      </c>
      <c r="E8088" t="s">
        <v>12</v>
      </c>
      <c r="F8088" t="s">
        <v>26</v>
      </c>
      <c r="G8088" t="b">
        <v>1</v>
      </c>
      <c r="H8088">
        <v>5</v>
      </c>
      <c r="I8088">
        <v>52</v>
      </c>
      <c r="J8088" t="b">
        <v>1</v>
      </c>
      <c r="K8088">
        <f>YEAR(Table1[[#This Row],[Patient Admission Date]])</f>
        <v>2023</v>
      </c>
      <c r="L8088" t="str">
        <f>TEXT(Table1[[#This Row],[Patient Admission Date]],"mmm")</f>
        <v>May</v>
      </c>
      <c r="M8088" t="str">
        <f>TEXT(Table1[[#This Row],[Patient Admission Date]],"ddd")</f>
        <v>Sun</v>
      </c>
      <c r="N8088" t="str">
        <f>TEXT(INT(HOUR(Table1[[#This Row],[Patient Admission Date]])/3)*3,"00")&amp;"-"&amp;TEXT(INT(HOUR(Table1[[#This Row],[Patient Admission Date]])/3)*3+3,"00")</f>
        <v>03-06</v>
      </c>
      <c r="O8088" t="str" cm="1">
        <f t="array" ref="O8088">_xlfn.IFS(Table1[[#This Row],[Patient Age]]&lt;=14,"0-14",Table1[[#This Row],[Patient Age]]&lt;=29,"15-29",Table1[[#This Row],[Patient Age]]&lt;=44,"30-44",Table1[[#This Row],[Patient Age]]&lt;=59,"45-59",Table1[[#This Row],[Patient Age]]&lt;=74,"60-74",TRUE,"75+")</f>
        <v>30-44</v>
      </c>
      <c r="P8088" t="str" cm="1">
        <f t="array" ref="P8088">_xlfn.IFS(Table1[[#This Row],[Patient Waittime]]&lt;=15,"0-15",Table1[[#This Row],[Patient Waittime]]&lt;=30,"16-30",Table1[[#This Row],[Patient Waittime]]&lt;=45,"31-45",Table1[[#This Row],[Patient Waittime]]&lt;=60,"46-60",TRUE,"60+")</f>
        <v>46-60</v>
      </c>
      <c r="Q8088">
        <f>--(Table1[[#This Row],[Patient Waittime]]&lt;=30)</f>
        <v>0</v>
      </c>
      <c r="R8088">
        <f>--Table1[[#This Row],[Patient Admission Flag]]</f>
        <v>1</v>
      </c>
      <c r="S8088">
        <f>--AND(Table1[[#This Row],[WithinTarget]]=1,Table1[[#This Row],[Patient Satisfaction Score]]&gt;=7)</f>
        <v>0</v>
      </c>
      <c r="T8088" t="str">
        <f>IF(LEFT(Table1[[#This Row],[Patient Gender]],1)="F","Female","Male")</f>
        <v>Male</v>
      </c>
    </row>
    <row r="8089" spans="1:20" x14ac:dyDescent="0.3">
      <c r="A8089" t="s">
        <v>8193</v>
      </c>
      <c r="B8089" s="1">
        <v>45245.262499999997</v>
      </c>
      <c r="C8089" t="s">
        <v>9</v>
      </c>
      <c r="D8089">
        <v>60</v>
      </c>
      <c r="E8089" t="s">
        <v>12</v>
      </c>
      <c r="F8089" t="s">
        <v>26</v>
      </c>
      <c r="G8089" t="b">
        <v>1</v>
      </c>
      <c r="H8089">
        <v>8</v>
      </c>
      <c r="I8089">
        <v>37</v>
      </c>
      <c r="J8089" t="b">
        <v>1</v>
      </c>
      <c r="K8089">
        <f>YEAR(Table1[[#This Row],[Patient Admission Date]])</f>
        <v>2023</v>
      </c>
      <c r="L8089" t="str">
        <f>TEXT(Table1[[#This Row],[Patient Admission Date]],"mmm")</f>
        <v>Nov</v>
      </c>
      <c r="M8089" t="str">
        <f>TEXT(Table1[[#This Row],[Patient Admission Date]],"ddd")</f>
        <v>Wed</v>
      </c>
      <c r="N8089" t="str">
        <f>TEXT(INT(HOUR(Table1[[#This Row],[Patient Admission Date]])/3)*3,"00")&amp;"-"&amp;TEXT(INT(HOUR(Table1[[#This Row],[Patient Admission Date]])/3)*3+3,"00")</f>
        <v>06-09</v>
      </c>
      <c r="O8089" t="str" cm="1">
        <f t="array" ref="O8089">_xlfn.IFS(Table1[[#This Row],[Patient Age]]&lt;=14,"0-14",Table1[[#This Row],[Patient Age]]&lt;=29,"15-29",Table1[[#This Row],[Patient Age]]&lt;=44,"30-44",Table1[[#This Row],[Patient Age]]&lt;=59,"45-59",Table1[[#This Row],[Patient Age]]&lt;=74,"60-74",TRUE,"75+")</f>
        <v>60-74</v>
      </c>
      <c r="P8089" t="str" cm="1">
        <f t="array" ref="P8089">_xlfn.IFS(Table1[[#This Row],[Patient Waittime]]&lt;=15,"0-15",Table1[[#This Row],[Patient Waittime]]&lt;=30,"16-30",Table1[[#This Row],[Patient Waittime]]&lt;=45,"31-45",Table1[[#This Row],[Patient Waittime]]&lt;=60,"46-60",TRUE,"60+")</f>
        <v>31-45</v>
      </c>
      <c r="Q8089">
        <f>--(Table1[[#This Row],[Patient Waittime]]&lt;=30)</f>
        <v>0</v>
      </c>
      <c r="R8089">
        <f>--Table1[[#This Row],[Patient Admission Flag]]</f>
        <v>1</v>
      </c>
      <c r="S8089">
        <f>--AND(Table1[[#This Row],[WithinTarget]]=1,Table1[[#This Row],[Patient Satisfaction Score]]&gt;=7)</f>
        <v>0</v>
      </c>
      <c r="T8089" t="str">
        <f>IF(LEFT(Table1[[#This Row],[Patient Gender]],1)="F","Female","Male")</f>
        <v>Male</v>
      </c>
    </row>
    <row r="8090" spans="1:20" x14ac:dyDescent="0.3">
      <c r="A8090" t="s">
        <v>8194</v>
      </c>
      <c r="B8090" s="1">
        <v>45348.100694444445</v>
      </c>
      <c r="C8090" t="s">
        <v>9</v>
      </c>
      <c r="D8090">
        <v>8</v>
      </c>
      <c r="E8090" t="s">
        <v>12</v>
      </c>
      <c r="F8090" t="s">
        <v>11</v>
      </c>
      <c r="G8090" t="b">
        <v>1</v>
      </c>
      <c r="I8090">
        <v>17</v>
      </c>
      <c r="J8090" t="b">
        <v>1</v>
      </c>
      <c r="K8090">
        <f>YEAR(Table1[[#This Row],[Patient Admission Date]])</f>
        <v>2024</v>
      </c>
      <c r="L8090" t="str">
        <f>TEXT(Table1[[#This Row],[Patient Admission Date]],"mmm")</f>
        <v>Feb</v>
      </c>
      <c r="M8090" t="str">
        <f>TEXT(Table1[[#This Row],[Patient Admission Date]],"ddd")</f>
        <v>Mon</v>
      </c>
      <c r="N8090" t="str">
        <f>TEXT(INT(HOUR(Table1[[#This Row],[Patient Admission Date]])/3)*3,"00")&amp;"-"&amp;TEXT(INT(HOUR(Table1[[#This Row],[Patient Admission Date]])/3)*3+3,"00")</f>
        <v>00-03</v>
      </c>
      <c r="O8090" t="str" cm="1">
        <f t="array" ref="O8090">_xlfn.IFS(Table1[[#This Row],[Patient Age]]&lt;=14,"0-14",Table1[[#This Row],[Patient Age]]&lt;=29,"15-29",Table1[[#This Row],[Patient Age]]&lt;=44,"30-44",Table1[[#This Row],[Patient Age]]&lt;=59,"45-59",Table1[[#This Row],[Patient Age]]&lt;=74,"60-74",TRUE,"75+")</f>
        <v>0-14</v>
      </c>
      <c r="P8090" t="str" cm="1">
        <f t="array" ref="P8090">_xlfn.IFS(Table1[[#This Row],[Patient Waittime]]&lt;=15,"0-15",Table1[[#This Row],[Patient Waittime]]&lt;=30,"16-30",Table1[[#This Row],[Patient Waittime]]&lt;=45,"31-45",Table1[[#This Row],[Patient Waittime]]&lt;=60,"46-60",TRUE,"60+")</f>
        <v>16-30</v>
      </c>
      <c r="Q8090">
        <f>--(Table1[[#This Row],[Patient Waittime]]&lt;=30)</f>
        <v>1</v>
      </c>
      <c r="R8090">
        <f>--Table1[[#This Row],[Patient Admission Flag]]</f>
        <v>1</v>
      </c>
      <c r="S8090">
        <f>--AND(Table1[[#This Row],[WithinTarget]]=1,Table1[[#This Row],[Patient Satisfaction Score]]&gt;=7)</f>
        <v>0</v>
      </c>
      <c r="T8090" t="str">
        <f>IF(LEFT(Table1[[#This Row],[Patient Gender]],1)="F","Female","Male")</f>
        <v>Male</v>
      </c>
    </row>
    <row r="8091" spans="1:20" x14ac:dyDescent="0.3">
      <c r="A8091" t="s">
        <v>8195</v>
      </c>
      <c r="B8091" s="1">
        <v>45279.113194444442</v>
      </c>
      <c r="C8091" t="s">
        <v>9</v>
      </c>
      <c r="D8091">
        <v>36</v>
      </c>
      <c r="E8091" t="s">
        <v>12</v>
      </c>
      <c r="F8091" t="s">
        <v>11</v>
      </c>
      <c r="G8091" t="b">
        <v>1</v>
      </c>
      <c r="I8091">
        <v>17</v>
      </c>
      <c r="J8091" t="b">
        <v>1</v>
      </c>
      <c r="K8091">
        <f>YEAR(Table1[[#This Row],[Patient Admission Date]])</f>
        <v>2023</v>
      </c>
      <c r="L8091" t="str">
        <f>TEXT(Table1[[#This Row],[Patient Admission Date]],"mmm")</f>
        <v>Dec</v>
      </c>
      <c r="M8091" t="str">
        <f>TEXT(Table1[[#This Row],[Patient Admission Date]],"ddd")</f>
        <v>Tue</v>
      </c>
      <c r="N8091" t="str">
        <f>TEXT(INT(HOUR(Table1[[#This Row],[Patient Admission Date]])/3)*3,"00")&amp;"-"&amp;TEXT(INT(HOUR(Table1[[#This Row],[Patient Admission Date]])/3)*3+3,"00")</f>
        <v>00-03</v>
      </c>
      <c r="O8091" t="str" cm="1">
        <f t="array" ref="O8091">_xlfn.IFS(Table1[[#This Row],[Patient Age]]&lt;=14,"0-14",Table1[[#This Row],[Patient Age]]&lt;=29,"15-29",Table1[[#This Row],[Patient Age]]&lt;=44,"30-44",Table1[[#This Row],[Patient Age]]&lt;=59,"45-59",Table1[[#This Row],[Patient Age]]&lt;=74,"60-74",TRUE,"75+")</f>
        <v>30-44</v>
      </c>
      <c r="P8091" t="str" cm="1">
        <f t="array" ref="P8091">_xlfn.IFS(Table1[[#This Row],[Patient Waittime]]&lt;=15,"0-15",Table1[[#This Row],[Patient Waittime]]&lt;=30,"16-30",Table1[[#This Row],[Patient Waittime]]&lt;=45,"31-45",Table1[[#This Row],[Patient Waittime]]&lt;=60,"46-60",TRUE,"60+")</f>
        <v>16-30</v>
      </c>
      <c r="Q8091">
        <f>--(Table1[[#This Row],[Patient Waittime]]&lt;=30)</f>
        <v>1</v>
      </c>
      <c r="R8091">
        <f>--Table1[[#This Row],[Patient Admission Flag]]</f>
        <v>1</v>
      </c>
      <c r="S8091">
        <f>--AND(Table1[[#This Row],[WithinTarget]]=1,Table1[[#This Row],[Patient Satisfaction Score]]&gt;=7)</f>
        <v>0</v>
      </c>
      <c r="T8091" t="str">
        <f>IF(LEFT(Table1[[#This Row],[Patient Gender]],1)="F","Female","Male")</f>
        <v>Male</v>
      </c>
    </row>
    <row r="8092" spans="1:20" x14ac:dyDescent="0.3">
      <c r="A8092" t="s">
        <v>8196</v>
      </c>
      <c r="B8092" s="1">
        <v>45037.479166666664</v>
      </c>
      <c r="C8092" t="s">
        <v>9</v>
      </c>
      <c r="D8092">
        <v>71</v>
      </c>
      <c r="E8092" t="s">
        <v>12</v>
      </c>
      <c r="F8092" t="s">
        <v>11</v>
      </c>
      <c r="G8092" t="b">
        <v>1</v>
      </c>
      <c r="I8092">
        <v>30</v>
      </c>
      <c r="J8092" t="b">
        <v>1</v>
      </c>
      <c r="K8092">
        <f>YEAR(Table1[[#This Row],[Patient Admission Date]])</f>
        <v>2023</v>
      </c>
      <c r="L8092" t="str">
        <f>TEXT(Table1[[#This Row],[Patient Admission Date]],"mmm")</f>
        <v>Apr</v>
      </c>
      <c r="M8092" t="str">
        <f>TEXT(Table1[[#This Row],[Patient Admission Date]],"ddd")</f>
        <v>Fri</v>
      </c>
      <c r="N8092" t="str">
        <f>TEXT(INT(HOUR(Table1[[#This Row],[Patient Admission Date]])/3)*3,"00")&amp;"-"&amp;TEXT(INT(HOUR(Table1[[#This Row],[Patient Admission Date]])/3)*3+3,"00")</f>
        <v>09-12</v>
      </c>
      <c r="O8092" t="str" cm="1">
        <f t="array" ref="O8092">_xlfn.IFS(Table1[[#This Row],[Patient Age]]&lt;=14,"0-14",Table1[[#This Row],[Patient Age]]&lt;=29,"15-29",Table1[[#This Row],[Patient Age]]&lt;=44,"30-44",Table1[[#This Row],[Patient Age]]&lt;=59,"45-59",Table1[[#This Row],[Patient Age]]&lt;=74,"60-74",TRUE,"75+")</f>
        <v>60-74</v>
      </c>
      <c r="P8092" t="str" cm="1">
        <f t="array" ref="P8092">_xlfn.IFS(Table1[[#This Row],[Patient Waittime]]&lt;=15,"0-15",Table1[[#This Row],[Patient Waittime]]&lt;=30,"16-30",Table1[[#This Row],[Patient Waittime]]&lt;=45,"31-45",Table1[[#This Row],[Patient Waittime]]&lt;=60,"46-60",TRUE,"60+")</f>
        <v>16-30</v>
      </c>
      <c r="Q8092">
        <f>--(Table1[[#This Row],[Patient Waittime]]&lt;=30)</f>
        <v>1</v>
      </c>
      <c r="R8092">
        <f>--Table1[[#This Row],[Patient Admission Flag]]</f>
        <v>1</v>
      </c>
      <c r="S8092">
        <f>--AND(Table1[[#This Row],[WithinTarget]]=1,Table1[[#This Row],[Patient Satisfaction Score]]&gt;=7)</f>
        <v>0</v>
      </c>
      <c r="T8092" t="str">
        <f>IF(LEFT(Table1[[#This Row],[Patient Gender]],1)="F","Female","Male")</f>
        <v>Male</v>
      </c>
    </row>
    <row r="8093" spans="1:20" x14ac:dyDescent="0.3">
      <c r="A8093" t="s">
        <v>8197</v>
      </c>
      <c r="B8093" s="1">
        <v>45110.523611111108</v>
      </c>
      <c r="C8093" t="s">
        <v>9</v>
      </c>
      <c r="D8093">
        <v>33</v>
      </c>
      <c r="E8093" t="s">
        <v>12</v>
      </c>
      <c r="F8093" t="s">
        <v>11</v>
      </c>
      <c r="G8093" t="b">
        <v>1</v>
      </c>
      <c r="I8093">
        <v>16</v>
      </c>
      <c r="J8093" t="b">
        <v>1</v>
      </c>
      <c r="K8093">
        <f>YEAR(Table1[[#This Row],[Patient Admission Date]])</f>
        <v>2023</v>
      </c>
      <c r="L8093" t="str">
        <f>TEXT(Table1[[#This Row],[Patient Admission Date]],"mmm")</f>
        <v>Jul</v>
      </c>
      <c r="M8093" t="str">
        <f>TEXT(Table1[[#This Row],[Patient Admission Date]],"ddd")</f>
        <v>Mon</v>
      </c>
      <c r="N8093" t="str">
        <f>TEXT(INT(HOUR(Table1[[#This Row],[Patient Admission Date]])/3)*3,"00")&amp;"-"&amp;TEXT(INT(HOUR(Table1[[#This Row],[Patient Admission Date]])/3)*3+3,"00")</f>
        <v>12-15</v>
      </c>
      <c r="O8093" t="str" cm="1">
        <f t="array" ref="O8093">_xlfn.IFS(Table1[[#This Row],[Patient Age]]&lt;=14,"0-14",Table1[[#This Row],[Patient Age]]&lt;=29,"15-29",Table1[[#This Row],[Patient Age]]&lt;=44,"30-44",Table1[[#This Row],[Patient Age]]&lt;=59,"45-59",Table1[[#This Row],[Patient Age]]&lt;=74,"60-74",TRUE,"75+")</f>
        <v>30-44</v>
      </c>
      <c r="P8093" t="str" cm="1">
        <f t="array" ref="P8093">_xlfn.IFS(Table1[[#This Row],[Patient Waittime]]&lt;=15,"0-15",Table1[[#This Row],[Patient Waittime]]&lt;=30,"16-30",Table1[[#This Row],[Patient Waittime]]&lt;=45,"31-45",Table1[[#This Row],[Patient Waittime]]&lt;=60,"46-60",TRUE,"60+")</f>
        <v>16-30</v>
      </c>
      <c r="Q8093">
        <f>--(Table1[[#This Row],[Patient Waittime]]&lt;=30)</f>
        <v>1</v>
      </c>
      <c r="R8093">
        <f>--Table1[[#This Row],[Patient Admission Flag]]</f>
        <v>1</v>
      </c>
      <c r="S8093">
        <f>--AND(Table1[[#This Row],[WithinTarget]]=1,Table1[[#This Row],[Patient Satisfaction Score]]&gt;=7)</f>
        <v>0</v>
      </c>
      <c r="T8093" t="str">
        <f>IF(LEFT(Table1[[#This Row],[Patient Gender]],1)="F","Female","Male")</f>
        <v>Male</v>
      </c>
    </row>
    <row r="8094" spans="1:20" x14ac:dyDescent="0.3">
      <c r="A8094" t="s">
        <v>8198</v>
      </c>
      <c r="B8094" s="1">
        <v>45444.890277777777</v>
      </c>
      <c r="C8094" t="s">
        <v>9</v>
      </c>
      <c r="D8094">
        <v>49</v>
      </c>
      <c r="E8094" t="s">
        <v>12</v>
      </c>
      <c r="F8094" t="s">
        <v>11</v>
      </c>
      <c r="G8094" t="b">
        <v>1</v>
      </c>
      <c r="I8094">
        <v>16</v>
      </c>
      <c r="J8094" t="b">
        <v>1</v>
      </c>
      <c r="K8094">
        <f>YEAR(Table1[[#This Row],[Patient Admission Date]])</f>
        <v>2024</v>
      </c>
      <c r="L8094" t="str">
        <f>TEXT(Table1[[#This Row],[Patient Admission Date]],"mmm")</f>
        <v>Jun</v>
      </c>
      <c r="M8094" t="str">
        <f>TEXT(Table1[[#This Row],[Patient Admission Date]],"ddd")</f>
        <v>Sat</v>
      </c>
      <c r="N8094" t="str">
        <f>TEXT(INT(HOUR(Table1[[#This Row],[Patient Admission Date]])/3)*3,"00")&amp;"-"&amp;TEXT(INT(HOUR(Table1[[#This Row],[Patient Admission Date]])/3)*3+3,"00")</f>
        <v>21-24</v>
      </c>
      <c r="O8094" t="str" cm="1">
        <f t="array" ref="O8094">_xlfn.IFS(Table1[[#This Row],[Patient Age]]&lt;=14,"0-14",Table1[[#This Row],[Patient Age]]&lt;=29,"15-29",Table1[[#This Row],[Patient Age]]&lt;=44,"30-44",Table1[[#This Row],[Patient Age]]&lt;=59,"45-59",Table1[[#This Row],[Patient Age]]&lt;=74,"60-74",TRUE,"75+")</f>
        <v>45-59</v>
      </c>
      <c r="P8094" t="str" cm="1">
        <f t="array" ref="P8094">_xlfn.IFS(Table1[[#This Row],[Patient Waittime]]&lt;=15,"0-15",Table1[[#This Row],[Patient Waittime]]&lt;=30,"16-30",Table1[[#This Row],[Patient Waittime]]&lt;=45,"31-45",Table1[[#This Row],[Patient Waittime]]&lt;=60,"46-60",TRUE,"60+")</f>
        <v>16-30</v>
      </c>
      <c r="Q8094">
        <f>--(Table1[[#This Row],[Patient Waittime]]&lt;=30)</f>
        <v>1</v>
      </c>
      <c r="R8094">
        <f>--Table1[[#This Row],[Patient Admission Flag]]</f>
        <v>1</v>
      </c>
      <c r="S8094">
        <f>--AND(Table1[[#This Row],[WithinTarget]]=1,Table1[[#This Row],[Patient Satisfaction Score]]&gt;=7)</f>
        <v>0</v>
      </c>
      <c r="T8094" t="str">
        <f>IF(LEFT(Table1[[#This Row],[Patient Gender]],1)="F","Female","Male")</f>
        <v>Male</v>
      </c>
    </row>
    <row r="8095" spans="1:20" x14ac:dyDescent="0.3">
      <c r="A8095" t="s">
        <v>8199</v>
      </c>
      <c r="B8095" s="1">
        <v>45021.915277777778</v>
      </c>
      <c r="C8095" t="s">
        <v>9</v>
      </c>
      <c r="D8095">
        <v>10</v>
      </c>
      <c r="E8095" t="s">
        <v>12</v>
      </c>
      <c r="F8095" t="s">
        <v>11</v>
      </c>
      <c r="G8095" t="b">
        <v>1</v>
      </c>
      <c r="I8095">
        <v>17</v>
      </c>
      <c r="J8095" t="b">
        <v>1</v>
      </c>
      <c r="K8095">
        <f>YEAR(Table1[[#This Row],[Patient Admission Date]])</f>
        <v>2023</v>
      </c>
      <c r="L8095" t="str">
        <f>TEXT(Table1[[#This Row],[Patient Admission Date]],"mmm")</f>
        <v>Apr</v>
      </c>
      <c r="M8095" t="str">
        <f>TEXT(Table1[[#This Row],[Patient Admission Date]],"ddd")</f>
        <v>Wed</v>
      </c>
      <c r="N8095" t="str">
        <f>TEXT(INT(HOUR(Table1[[#This Row],[Patient Admission Date]])/3)*3,"00")&amp;"-"&amp;TEXT(INT(HOUR(Table1[[#This Row],[Patient Admission Date]])/3)*3+3,"00")</f>
        <v>21-24</v>
      </c>
      <c r="O8095" t="str" cm="1">
        <f t="array" ref="O8095">_xlfn.IFS(Table1[[#This Row],[Patient Age]]&lt;=14,"0-14",Table1[[#This Row],[Patient Age]]&lt;=29,"15-29",Table1[[#This Row],[Patient Age]]&lt;=44,"30-44",Table1[[#This Row],[Patient Age]]&lt;=59,"45-59",Table1[[#This Row],[Patient Age]]&lt;=74,"60-74",TRUE,"75+")</f>
        <v>0-14</v>
      </c>
      <c r="P8095" t="str" cm="1">
        <f t="array" ref="P8095">_xlfn.IFS(Table1[[#This Row],[Patient Waittime]]&lt;=15,"0-15",Table1[[#This Row],[Patient Waittime]]&lt;=30,"16-30",Table1[[#This Row],[Patient Waittime]]&lt;=45,"31-45",Table1[[#This Row],[Patient Waittime]]&lt;=60,"46-60",TRUE,"60+")</f>
        <v>16-30</v>
      </c>
      <c r="Q8095">
        <f>--(Table1[[#This Row],[Patient Waittime]]&lt;=30)</f>
        <v>1</v>
      </c>
      <c r="R8095">
        <f>--Table1[[#This Row],[Patient Admission Flag]]</f>
        <v>1</v>
      </c>
      <c r="S8095">
        <f>--AND(Table1[[#This Row],[WithinTarget]]=1,Table1[[#This Row],[Patient Satisfaction Score]]&gt;=7)</f>
        <v>0</v>
      </c>
      <c r="T8095" t="str">
        <f>IF(LEFT(Table1[[#This Row],[Patient Gender]],1)="F","Female","Male")</f>
        <v>Male</v>
      </c>
    </row>
    <row r="8096" spans="1:20" x14ac:dyDescent="0.3">
      <c r="A8096" t="s">
        <v>8200</v>
      </c>
      <c r="B8096" s="1">
        <v>45413.350694444445</v>
      </c>
      <c r="C8096" t="s">
        <v>9</v>
      </c>
      <c r="D8096">
        <v>66</v>
      </c>
      <c r="E8096" t="s">
        <v>12</v>
      </c>
      <c r="F8096" t="s">
        <v>11</v>
      </c>
      <c r="G8096" t="b">
        <v>1</v>
      </c>
      <c r="I8096">
        <v>32</v>
      </c>
      <c r="J8096" t="b">
        <v>1</v>
      </c>
      <c r="K8096">
        <f>YEAR(Table1[[#This Row],[Patient Admission Date]])</f>
        <v>2024</v>
      </c>
      <c r="L8096" t="str">
        <f>TEXT(Table1[[#This Row],[Patient Admission Date]],"mmm")</f>
        <v>May</v>
      </c>
      <c r="M8096" t="str">
        <f>TEXT(Table1[[#This Row],[Patient Admission Date]],"ddd")</f>
        <v>Wed</v>
      </c>
      <c r="N8096" t="str">
        <f>TEXT(INT(HOUR(Table1[[#This Row],[Patient Admission Date]])/3)*3,"00")&amp;"-"&amp;TEXT(INT(HOUR(Table1[[#This Row],[Patient Admission Date]])/3)*3+3,"00")</f>
        <v>06-09</v>
      </c>
      <c r="O8096" t="str" cm="1">
        <f t="array" ref="O8096">_xlfn.IFS(Table1[[#This Row],[Patient Age]]&lt;=14,"0-14",Table1[[#This Row],[Patient Age]]&lt;=29,"15-29",Table1[[#This Row],[Patient Age]]&lt;=44,"30-44",Table1[[#This Row],[Patient Age]]&lt;=59,"45-59",Table1[[#This Row],[Patient Age]]&lt;=74,"60-74",TRUE,"75+")</f>
        <v>60-74</v>
      </c>
      <c r="P8096" t="str" cm="1">
        <f t="array" ref="P8096">_xlfn.IFS(Table1[[#This Row],[Patient Waittime]]&lt;=15,"0-15",Table1[[#This Row],[Patient Waittime]]&lt;=30,"16-30",Table1[[#This Row],[Patient Waittime]]&lt;=45,"31-45",Table1[[#This Row],[Patient Waittime]]&lt;=60,"46-60",TRUE,"60+")</f>
        <v>31-45</v>
      </c>
      <c r="Q8096">
        <f>--(Table1[[#This Row],[Patient Waittime]]&lt;=30)</f>
        <v>0</v>
      </c>
      <c r="R8096">
        <f>--Table1[[#This Row],[Patient Admission Flag]]</f>
        <v>1</v>
      </c>
      <c r="S8096">
        <f>--AND(Table1[[#This Row],[WithinTarget]]=1,Table1[[#This Row],[Patient Satisfaction Score]]&gt;=7)</f>
        <v>0</v>
      </c>
      <c r="T8096" t="str">
        <f>IF(LEFT(Table1[[#This Row],[Patient Gender]],1)="F","Female","Male")</f>
        <v>Male</v>
      </c>
    </row>
    <row r="8097" spans="1:20" x14ac:dyDescent="0.3">
      <c r="A8097" t="s">
        <v>8201</v>
      </c>
      <c r="B8097" s="1">
        <v>45368.138194444444</v>
      </c>
      <c r="C8097" t="s">
        <v>9</v>
      </c>
      <c r="D8097">
        <v>49</v>
      </c>
      <c r="E8097" t="s">
        <v>12</v>
      </c>
      <c r="F8097" t="s">
        <v>11</v>
      </c>
      <c r="G8097" t="b">
        <v>1</v>
      </c>
      <c r="I8097">
        <v>53</v>
      </c>
      <c r="J8097" t="b">
        <v>1</v>
      </c>
      <c r="K8097">
        <f>YEAR(Table1[[#This Row],[Patient Admission Date]])</f>
        <v>2024</v>
      </c>
      <c r="L8097" t="str">
        <f>TEXT(Table1[[#This Row],[Patient Admission Date]],"mmm")</f>
        <v>Mar</v>
      </c>
      <c r="M8097" t="str">
        <f>TEXT(Table1[[#This Row],[Patient Admission Date]],"ddd")</f>
        <v>Sun</v>
      </c>
      <c r="N8097" t="str">
        <f>TEXT(INT(HOUR(Table1[[#This Row],[Patient Admission Date]])/3)*3,"00")&amp;"-"&amp;TEXT(INT(HOUR(Table1[[#This Row],[Patient Admission Date]])/3)*3+3,"00")</f>
        <v>03-06</v>
      </c>
      <c r="O8097" t="str" cm="1">
        <f t="array" ref="O8097">_xlfn.IFS(Table1[[#This Row],[Patient Age]]&lt;=14,"0-14",Table1[[#This Row],[Patient Age]]&lt;=29,"15-29",Table1[[#This Row],[Patient Age]]&lt;=44,"30-44",Table1[[#This Row],[Patient Age]]&lt;=59,"45-59",Table1[[#This Row],[Patient Age]]&lt;=74,"60-74",TRUE,"75+")</f>
        <v>45-59</v>
      </c>
      <c r="P8097" t="str" cm="1">
        <f t="array" ref="P8097">_xlfn.IFS(Table1[[#This Row],[Patient Waittime]]&lt;=15,"0-15",Table1[[#This Row],[Patient Waittime]]&lt;=30,"16-30",Table1[[#This Row],[Patient Waittime]]&lt;=45,"31-45",Table1[[#This Row],[Patient Waittime]]&lt;=60,"46-60",TRUE,"60+")</f>
        <v>46-60</v>
      </c>
      <c r="Q8097">
        <f>--(Table1[[#This Row],[Patient Waittime]]&lt;=30)</f>
        <v>0</v>
      </c>
      <c r="R8097">
        <f>--Table1[[#This Row],[Patient Admission Flag]]</f>
        <v>1</v>
      </c>
      <c r="S8097">
        <f>--AND(Table1[[#This Row],[WithinTarget]]=1,Table1[[#This Row],[Patient Satisfaction Score]]&gt;=7)</f>
        <v>0</v>
      </c>
      <c r="T8097" t="str">
        <f>IF(LEFT(Table1[[#This Row],[Patient Gender]],1)="F","Female","Male")</f>
        <v>Male</v>
      </c>
    </row>
    <row r="8098" spans="1:20" x14ac:dyDescent="0.3">
      <c r="A8098" t="s">
        <v>8202</v>
      </c>
      <c r="B8098" s="1">
        <v>45235.755555555559</v>
      </c>
      <c r="C8098" t="s">
        <v>9</v>
      </c>
      <c r="D8098">
        <v>19</v>
      </c>
      <c r="E8098" t="s">
        <v>12</v>
      </c>
      <c r="F8098" t="s">
        <v>11</v>
      </c>
      <c r="G8098" t="b">
        <v>1</v>
      </c>
      <c r="I8098">
        <v>30</v>
      </c>
      <c r="J8098" t="b">
        <v>1</v>
      </c>
      <c r="K8098">
        <f>YEAR(Table1[[#This Row],[Patient Admission Date]])</f>
        <v>2023</v>
      </c>
      <c r="L8098" t="str">
        <f>TEXT(Table1[[#This Row],[Patient Admission Date]],"mmm")</f>
        <v>Nov</v>
      </c>
      <c r="M8098" t="str">
        <f>TEXT(Table1[[#This Row],[Patient Admission Date]],"ddd")</f>
        <v>Sun</v>
      </c>
      <c r="N8098" t="str">
        <f>TEXT(INT(HOUR(Table1[[#This Row],[Patient Admission Date]])/3)*3,"00")&amp;"-"&amp;TEXT(INT(HOUR(Table1[[#This Row],[Patient Admission Date]])/3)*3+3,"00")</f>
        <v>18-21</v>
      </c>
      <c r="O8098" t="str" cm="1">
        <f t="array" ref="O8098">_xlfn.IFS(Table1[[#This Row],[Patient Age]]&lt;=14,"0-14",Table1[[#This Row],[Patient Age]]&lt;=29,"15-29",Table1[[#This Row],[Patient Age]]&lt;=44,"30-44",Table1[[#This Row],[Patient Age]]&lt;=59,"45-59",Table1[[#This Row],[Patient Age]]&lt;=74,"60-74",TRUE,"75+")</f>
        <v>15-29</v>
      </c>
      <c r="P8098" t="str" cm="1">
        <f t="array" ref="P8098">_xlfn.IFS(Table1[[#This Row],[Patient Waittime]]&lt;=15,"0-15",Table1[[#This Row],[Patient Waittime]]&lt;=30,"16-30",Table1[[#This Row],[Patient Waittime]]&lt;=45,"31-45",Table1[[#This Row],[Patient Waittime]]&lt;=60,"46-60",TRUE,"60+")</f>
        <v>16-30</v>
      </c>
      <c r="Q8098">
        <f>--(Table1[[#This Row],[Patient Waittime]]&lt;=30)</f>
        <v>1</v>
      </c>
      <c r="R8098">
        <f>--Table1[[#This Row],[Patient Admission Flag]]</f>
        <v>1</v>
      </c>
      <c r="S8098">
        <f>--AND(Table1[[#This Row],[WithinTarget]]=1,Table1[[#This Row],[Patient Satisfaction Score]]&gt;=7)</f>
        <v>0</v>
      </c>
      <c r="T8098" t="str">
        <f>IF(LEFT(Table1[[#This Row],[Patient Gender]],1)="F","Female","Male")</f>
        <v>Male</v>
      </c>
    </row>
    <row r="8099" spans="1:20" x14ac:dyDescent="0.3">
      <c r="A8099" t="s">
        <v>8203</v>
      </c>
      <c r="B8099" s="1">
        <v>45495.051388888889</v>
      </c>
      <c r="C8099" t="s">
        <v>9</v>
      </c>
      <c r="D8099">
        <v>77</v>
      </c>
      <c r="E8099" t="s">
        <v>12</v>
      </c>
      <c r="F8099" t="s">
        <v>11</v>
      </c>
      <c r="G8099" t="b">
        <v>1</v>
      </c>
      <c r="I8099">
        <v>36</v>
      </c>
      <c r="J8099" t="b">
        <v>1</v>
      </c>
      <c r="K8099">
        <f>YEAR(Table1[[#This Row],[Patient Admission Date]])</f>
        <v>2024</v>
      </c>
      <c r="L8099" t="str">
        <f>TEXT(Table1[[#This Row],[Patient Admission Date]],"mmm")</f>
        <v>Jul</v>
      </c>
      <c r="M8099" t="str">
        <f>TEXT(Table1[[#This Row],[Patient Admission Date]],"ddd")</f>
        <v>Mon</v>
      </c>
      <c r="N8099" t="str">
        <f>TEXT(INT(HOUR(Table1[[#This Row],[Patient Admission Date]])/3)*3,"00")&amp;"-"&amp;TEXT(INT(HOUR(Table1[[#This Row],[Patient Admission Date]])/3)*3+3,"00")</f>
        <v>00-03</v>
      </c>
      <c r="O8099" t="str" cm="1">
        <f t="array" ref="O8099">_xlfn.IFS(Table1[[#This Row],[Patient Age]]&lt;=14,"0-14",Table1[[#This Row],[Patient Age]]&lt;=29,"15-29",Table1[[#This Row],[Patient Age]]&lt;=44,"30-44",Table1[[#This Row],[Patient Age]]&lt;=59,"45-59",Table1[[#This Row],[Patient Age]]&lt;=74,"60-74",TRUE,"75+")</f>
        <v>75+</v>
      </c>
      <c r="P8099" t="str" cm="1">
        <f t="array" ref="P8099">_xlfn.IFS(Table1[[#This Row],[Patient Waittime]]&lt;=15,"0-15",Table1[[#This Row],[Patient Waittime]]&lt;=30,"16-30",Table1[[#This Row],[Patient Waittime]]&lt;=45,"31-45",Table1[[#This Row],[Patient Waittime]]&lt;=60,"46-60",TRUE,"60+")</f>
        <v>31-45</v>
      </c>
      <c r="Q8099">
        <f>--(Table1[[#This Row],[Patient Waittime]]&lt;=30)</f>
        <v>0</v>
      </c>
      <c r="R8099">
        <f>--Table1[[#This Row],[Patient Admission Flag]]</f>
        <v>1</v>
      </c>
      <c r="S8099">
        <f>--AND(Table1[[#This Row],[WithinTarget]]=1,Table1[[#This Row],[Patient Satisfaction Score]]&gt;=7)</f>
        <v>0</v>
      </c>
      <c r="T8099" t="str">
        <f>IF(LEFT(Table1[[#This Row],[Patient Gender]],1)="F","Female","Male")</f>
        <v>Male</v>
      </c>
    </row>
    <row r="8100" spans="1:20" x14ac:dyDescent="0.3">
      <c r="A8100" t="s">
        <v>8204</v>
      </c>
      <c r="B8100" s="1">
        <v>45082.527777777781</v>
      </c>
      <c r="C8100" t="s">
        <v>9</v>
      </c>
      <c r="D8100">
        <v>22</v>
      </c>
      <c r="E8100" t="s">
        <v>12</v>
      </c>
      <c r="F8100" t="s">
        <v>11</v>
      </c>
      <c r="G8100" t="b">
        <v>1</v>
      </c>
      <c r="I8100">
        <v>37</v>
      </c>
      <c r="J8100" t="b">
        <v>1</v>
      </c>
      <c r="K8100">
        <f>YEAR(Table1[[#This Row],[Patient Admission Date]])</f>
        <v>2023</v>
      </c>
      <c r="L8100" t="str">
        <f>TEXT(Table1[[#This Row],[Patient Admission Date]],"mmm")</f>
        <v>Jun</v>
      </c>
      <c r="M8100" t="str">
        <f>TEXT(Table1[[#This Row],[Patient Admission Date]],"ddd")</f>
        <v>Mon</v>
      </c>
      <c r="N8100" t="str">
        <f>TEXT(INT(HOUR(Table1[[#This Row],[Patient Admission Date]])/3)*3,"00")&amp;"-"&amp;TEXT(INT(HOUR(Table1[[#This Row],[Patient Admission Date]])/3)*3+3,"00")</f>
        <v>12-15</v>
      </c>
      <c r="O8100" t="str" cm="1">
        <f t="array" ref="O8100">_xlfn.IFS(Table1[[#This Row],[Patient Age]]&lt;=14,"0-14",Table1[[#This Row],[Patient Age]]&lt;=29,"15-29",Table1[[#This Row],[Patient Age]]&lt;=44,"30-44",Table1[[#This Row],[Patient Age]]&lt;=59,"45-59",Table1[[#This Row],[Patient Age]]&lt;=74,"60-74",TRUE,"75+")</f>
        <v>15-29</v>
      </c>
      <c r="P8100" t="str" cm="1">
        <f t="array" ref="P8100">_xlfn.IFS(Table1[[#This Row],[Patient Waittime]]&lt;=15,"0-15",Table1[[#This Row],[Patient Waittime]]&lt;=30,"16-30",Table1[[#This Row],[Patient Waittime]]&lt;=45,"31-45",Table1[[#This Row],[Patient Waittime]]&lt;=60,"46-60",TRUE,"60+")</f>
        <v>31-45</v>
      </c>
      <c r="Q8100">
        <f>--(Table1[[#This Row],[Patient Waittime]]&lt;=30)</f>
        <v>0</v>
      </c>
      <c r="R8100">
        <f>--Table1[[#This Row],[Patient Admission Flag]]</f>
        <v>1</v>
      </c>
      <c r="S8100">
        <f>--AND(Table1[[#This Row],[WithinTarget]]=1,Table1[[#This Row],[Patient Satisfaction Score]]&gt;=7)</f>
        <v>0</v>
      </c>
      <c r="T8100" t="str">
        <f>IF(LEFT(Table1[[#This Row],[Patient Gender]],1)="F","Female","Male")</f>
        <v>Male</v>
      </c>
    </row>
    <row r="8101" spans="1:20" x14ac:dyDescent="0.3">
      <c r="A8101" t="s">
        <v>8205</v>
      </c>
      <c r="B8101" s="1">
        <v>45223.761111111111</v>
      </c>
      <c r="C8101" t="s">
        <v>9</v>
      </c>
      <c r="D8101">
        <v>2</v>
      </c>
      <c r="E8101" t="s">
        <v>12</v>
      </c>
      <c r="F8101" t="s">
        <v>11</v>
      </c>
      <c r="G8101" t="b">
        <v>1</v>
      </c>
      <c r="I8101">
        <v>10</v>
      </c>
      <c r="J8101" t="b">
        <v>1</v>
      </c>
      <c r="K8101">
        <f>YEAR(Table1[[#This Row],[Patient Admission Date]])</f>
        <v>2023</v>
      </c>
      <c r="L8101" t="str">
        <f>TEXT(Table1[[#This Row],[Patient Admission Date]],"mmm")</f>
        <v>Oct</v>
      </c>
      <c r="M8101" t="str">
        <f>TEXT(Table1[[#This Row],[Patient Admission Date]],"ddd")</f>
        <v>Tue</v>
      </c>
      <c r="N8101" t="str">
        <f>TEXT(INT(HOUR(Table1[[#This Row],[Patient Admission Date]])/3)*3,"00")&amp;"-"&amp;TEXT(INT(HOUR(Table1[[#This Row],[Patient Admission Date]])/3)*3+3,"00")</f>
        <v>18-21</v>
      </c>
      <c r="O8101" t="str" cm="1">
        <f t="array" ref="O8101">_xlfn.IFS(Table1[[#This Row],[Patient Age]]&lt;=14,"0-14",Table1[[#This Row],[Patient Age]]&lt;=29,"15-29",Table1[[#This Row],[Patient Age]]&lt;=44,"30-44",Table1[[#This Row],[Patient Age]]&lt;=59,"45-59",Table1[[#This Row],[Patient Age]]&lt;=74,"60-74",TRUE,"75+")</f>
        <v>0-14</v>
      </c>
      <c r="P8101" t="str" cm="1">
        <f t="array" ref="P8101">_xlfn.IFS(Table1[[#This Row],[Patient Waittime]]&lt;=15,"0-15",Table1[[#This Row],[Patient Waittime]]&lt;=30,"16-30",Table1[[#This Row],[Patient Waittime]]&lt;=45,"31-45",Table1[[#This Row],[Patient Waittime]]&lt;=60,"46-60",TRUE,"60+")</f>
        <v>0-15</v>
      </c>
      <c r="Q8101">
        <f>--(Table1[[#This Row],[Patient Waittime]]&lt;=30)</f>
        <v>1</v>
      </c>
      <c r="R8101">
        <f>--Table1[[#This Row],[Patient Admission Flag]]</f>
        <v>1</v>
      </c>
      <c r="S8101">
        <f>--AND(Table1[[#This Row],[WithinTarget]]=1,Table1[[#This Row],[Patient Satisfaction Score]]&gt;=7)</f>
        <v>0</v>
      </c>
      <c r="T8101" t="str">
        <f>IF(LEFT(Table1[[#This Row],[Patient Gender]],1)="F","Female","Male")</f>
        <v>Male</v>
      </c>
    </row>
    <row r="8102" spans="1:20" x14ac:dyDescent="0.3">
      <c r="A8102" t="s">
        <v>8206</v>
      </c>
      <c r="B8102" s="1">
        <v>45101.729861111111</v>
      </c>
      <c r="C8102" t="s">
        <v>9</v>
      </c>
      <c r="D8102">
        <v>16</v>
      </c>
      <c r="E8102" t="s">
        <v>12</v>
      </c>
      <c r="F8102" t="s">
        <v>11</v>
      </c>
      <c r="G8102" t="b">
        <v>1</v>
      </c>
      <c r="I8102">
        <v>10</v>
      </c>
      <c r="J8102" t="b">
        <v>1</v>
      </c>
      <c r="K8102">
        <f>YEAR(Table1[[#This Row],[Patient Admission Date]])</f>
        <v>2023</v>
      </c>
      <c r="L8102" t="str">
        <f>TEXT(Table1[[#This Row],[Patient Admission Date]],"mmm")</f>
        <v>Jun</v>
      </c>
      <c r="M8102" t="str">
        <f>TEXT(Table1[[#This Row],[Patient Admission Date]],"ddd")</f>
        <v>Sat</v>
      </c>
      <c r="N8102" t="str">
        <f>TEXT(INT(HOUR(Table1[[#This Row],[Patient Admission Date]])/3)*3,"00")&amp;"-"&amp;TEXT(INT(HOUR(Table1[[#This Row],[Patient Admission Date]])/3)*3+3,"00")</f>
        <v>15-18</v>
      </c>
      <c r="O8102" t="str" cm="1">
        <f t="array" ref="O8102">_xlfn.IFS(Table1[[#This Row],[Patient Age]]&lt;=14,"0-14",Table1[[#This Row],[Patient Age]]&lt;=29,"15-29",Table1[[#This Row],[Patient Age]]&lt;=44,"30-44",Table1[[#This Row],[Patient Age]]&lt;=59,"45-59",Table1[[#This Row],[Patient Age]]&lt;=74,"60-74",TRUE,"75+")</f>
        <v>15-29</v>
      </c>
      <c r="P8102" t="str" cm="1">
        <f t="array" ref="P8102">_xlfn.IFS(Table1[[#This Row],[Patient Waittime]]&lt;=15,"0-15",Table1[[#This Row],[Patient Waittime]]&lt;=30,"16-30",Table1[[#This Row],[Patient Waittime]]&lt;=45,"31-45",Table1[[#This Row],[Patient Waittime]]&lt;=60,"46-60",TRUE,"60+")</f>
        <v>0-15</v>
      </c>
      <c r="Q8102">
        <f>--(Table1[[#This Row],[Patient Waittime]]&lt;=30)</f>
        <v>1</v>
      </c>
      <c r="R8102">
        <f>--Table1[[#This Row],[Patient Admission Flag]]</f>
        <v>1</v>
      </c>
      <c r="S8102">
        <f>--AND(Table1[[#This Row],[WithinTarget]]=1,Table1[[#This Row],[Patient Satisfaction Score]]&gt;=7)</f>
        <v>0</v>
      </c>
      <c r="T8102" t="str">
        <f>IF(LEFT(Table1[[#This Row],[Patient Gender]],1)="F","Female","Male")</f>
        <v>Male</v>
      </c>
    </row>
    <row r="8103" spans="1:20" x14ac:dyDescent="0.3">
      <c r="A8103" t="s">
        <v>8207</v>
      </c>
      <c r="B8103" s="1">
        <v>45561.386111111111</v>
      </c>
      <c r="C8103" t="s">
        <v>9</v>
      </c>
      <c r="D8103">
        <v>28</v>
      </c>
      <c r="E8103" t="s">
        <v>12</v>
      </c>
      <c r="F8103" t="s">
        <v>11</v>
      </c>
      <c r="G8103" t="b">
        <v>1</v>
      </c>
      <c r="I8103">
        <v>37</v>
      </c>
      <c r="J8103" t="b">
        <v>1</v>
      </c>
      <c r="K8103">
        <f>YEAR(Table1[[#This Row],[Patient Admission Date]])</f>
        <v>2024</v>
      </c>
      <c r="L8103" t="str">
        <f>TEXT(Table1[[#This Row],[Patient Admission Date]],"mmm")</f>
        <v>Sep</v>
      </c>
      <c r="M8103" t="str">
        <f>TEXT(Table1[[#This Row],[Patient Admission Date]],"ddd")</f>
        <v>Thu</v>
      </c>
      <c r="N8103" t="str">
        <f>TEXT(INT(HOUR(Table1[[#This Row],[Patient Admission Date]])/3)*3,"00")&amp;"-"&amp;TEXT(INT(HOUR(Table1[[#This Row],[Patient Admission Date]])/3)*3+3,"00")</f>
        <v>09-12</v>
      </c>
      <c r="O8103" t="str" cm="1">
        <f t="array" ref="O8103">_xlfn.IFS(Table1[[#This Row],[Patient Age]]&lt;=14,"0-14",Table1[[#This Row],[Patient Age]]&lt;=29,"15-29",Table1[[#This Row],[Patient Age]]&lt;=44,"30-44",Table1[[#This Row],[Patient Age]]&lt;=59,"45-59",Table1[[#This Row],[Patient Age]]&lt;=74,"60-74",TRUE,"75+")</f>
        <v>15-29</v>
      </c>
      <c r="P8103" t="str" cm="1">
        <f t="array" ref="P8103">_xlfn.IFS(Table1[[#This Row],[Patient Waittime]]&lt;=15,"0-15",Table1[[#This Row],[Patient Waittime]]&lt;=30,"16-30",Table1[[#This Row],[Patient Waittime]]&lt;=45,"31-45",Table1[[#This Row],[Patient Waittime]]&lt;=60,"46-60",TRUE,"60+")</f>
        <v>31-45</v>
      </c>
      <c r="Q8103">
        <f>--(Table1[[#This Row],[Patient Waittime]]&lt;=30)</f>
        <v>0</v>
      </c>
      <c r="R8103">
        <f>--Table1[[#This Row],[Patient Admission Flag]]</f>
        <v>1</v>
      </c>
      <c r="S8103">
        <f>--AND(Table1[[#This Row],[WithinTarget]]=1,Table1[[#This Row],[Patient Satisfaction Score]]&gt;=7)</f>
        <v>0</v>
      </c>
      <c r="T8103" t="str">
        <f>IF(LEFT(Table1[[#This Row],[Patient Gender]],1)="F","Female","Male")</f>
        <v>Male</v>
      </c>
    </row>
    <row r="8104" spans="1:20" x14ac:dyDescent="0.3">
      <c r="A8104" t="s">
        <v>8208</v>
      </c>
      <c r="B8104" s="1">
        <v>45078.039583333331</v>
      </c>
      <c r="C8104" t="s">
        <v>9</v>
      </c>
      <c r="D8104">
        <v>7</v>
      </c>
      <c r="E8104" t="s">
        <v>12</v>
      </c>
      <c r="F8104" t="s">
        <v>11</v>
      </c>
      <c r="G8104" t="b">
        <v>1</v>
      </c>
      <c r="I8104">
        <v>30</v>
      </c>
      <c r="J8104" t="b">
        <v>1</v>
      </c>
      <c r="K8104">
        <f>YEAR(Table1[[#This Row],[Patient Admission Date]])</f>
        <v>2023</v>
      </c>
      <c r="L8104" t="str">
        <f>TEXT(Table1[[#This Row],[Patient Admission Date]],"mmm")</f>
        <v>Jun</v>
      </c>
      <c r="M8104" t="str">
        <f>TEXT(Table1[[#This Row],[Patient Admission Date]],"ddd")</f>
        <v>Thu</v>
      </c>
      <c r="N8104" t="str">
        <f>TEXT(INT(HOUR(Table1[[#This Row],[Patient Admission Date]])/3)*3,"00")&amp;"-"&amp;TEXT(INT(HOUR(Table1[[#This Row],[Patient Admission Date]])/3)*3+3,"00")</f>
        <v>00-03</v>
      </c>
      <c r="O8104" t="str" cm="1">
        <f t="array" ref="O8104">_xlfn.IFS(Table1[[#This Row],[Patient Age]]&lt;=14,"0-14",Table1[[#This Row],[Patient Age]]&lt;=29,"15-29",Table1[[#This Row],[Patient Age]]&lt;=44,"30-44",Table1[[#This Row],[Patient Age]]&lt;=59,"45-59",Table1[[#This Row],[Patient Age]]&lt;=74,"60-74",TRUE,"75+")</f>
        <v>0-14</v>
      </c>
      <c r="P8104" t="str" cm="1">
        <f t="array" ref="P8104">_xlfn.IFS(Table1[[#This Row],[Patient Waittime]]&lt;=15,"0-15",Table1[[#This Row],[Patient Waittime]]&lt;=30,"16-30",Table1[[#This Row],[Patient Waittime]]&lt;=45,"31-45",Table1[[#This Row],[Patient Waittime]]&lt;=60,"46-60",TRUE,"60+")</f>
        <v>16-30</v>
      </c>
      <c r="Q8104">
        <f>--(Table1[[#This Row],[Patient Waittime]]&lt;=30)</f>
        <v>1</v>
      </c>
      <c r="R8104">
        <f>--Table1[[#This Row],[Patient Admission Flag]]</f>
        <v>1</v>
      </c>
      <c r="S8104">
        <f>--AND(Table1[[#This Row],[WithinTarget]]=1,Table1[[#This Row],[Patient Satisfaction Score]]&gt;=7)</f>
        <v>0</v>
      </c>
      <c r="T8104" t="str">
        <f>IF(LEFT(Table1[[#This Row],[Patient Gender]],1)="F","Female","Male")</f>
        <v>Male</v>
      </c>
    </row>
    <row r="8105" spans="1:20" x14ac:dyDescent="0.3">
      <c r="A8105" t="s">
        <v>8209</v>
      </c>
      <c r="B8105" s="1">
        <v>45467.209722222222</v>
      </c>
      <c r="C8105" t="s">
        <v>9</v>
      </c>
      <c r="D8105">
        <v>17</v>
      </c>
      <c r="E8105" t="s">
        <v>12</v>
      </c>
      <c r="F8105" t="s">
        <v>11</v>
      </c>
      <c r="G8105" t="b">
        <v>1</v>
      </c>
      <c r="I8105">
        <v>33</v>
      </c>
      <c r="J8105" t="b">
        <v>1</v>
      </c>
      <c r="K8105">
        <f>YEAR(Table1[[#This Row],[Patient Admission Date]])</f>
        <v>2024</v>
      </c>
      <c r="L8105" t="str">
        <f>TEXT(Table1[[#This Row],[Patient Admission Date]],"mmm")</f>
        <v>Jun</v>
      </c>
      <c r="M8105" t="str">
        <f>TEXT(Table1[[#This Row],[Patient Admission Date]],"ddd")</f>
        <v>Mon</v>
      </c>
      <c r="N8105" t="str">
        <f>TEXT(INT(HOUR(Table1[[#This Row],[Patient Admission Date]])/3)*3,"00")&amp;"-"&amp;TEXT(INT(HOUR(Table1[[#This Row],[Patient Admission Date]])/3)*3+3,"00")</f>
        <v>03-06</v>
      </c>
      <c r="O8105" t="str" cm="1">
        <f t="array" ref="O8105">_xlfn.IFS(Table1[[#This Row],[Patient Age]]&lt;=14,"0-14",Table1[[#This Row],[Patient Age]]&lt;=29,"15-29",Table1[[#This Row],[Patient Age]]&lt;=44,"30-44",Table1[[#This Row],[Patient Age]]&lt;=59,"45-59",Table1[[#This Row],[Patient Age]]&lt;=74,"60-74",TRUE,"75+")</f>
        <v>15-29</v>
      </c>
      <c r="P8105" t="str" cm="1">
        <f t="array" ref="P8105">_xlfn.IFS(Table1[[#This Row],[Patient Waittime]]&lt;=15,"0-15",Table1[[#This Row],[Patient Waittime]]&lt;=30,"16-30",Table1[[#This Row],[Patient Waittime]]&lt;=45,"31-45",Table1[[#This Row],[Patient Waittime]]&lt;=60,"46-60",TRUE,"60+")</f>
        <v>31-45</v>
      </c>
      <c r="Q8105">
        <f>--(Table1[[#This Row],[Patient Waittime]]&lt;=30)</f>
        <v>0</v>
      </c>
      <c r="R8105">
        <f>--Table1[[#This Row],[Patient Admission Flag]]</f>
        <v>1</v>
      </c>
      <c r="S8105">
        <f>--AND(Table1[[#This Row],[WithinTarget]]=1,Table1[[#This Row],[Patient Satisfaction Score]]&gt;=7)</f>
        <v>0</v>
      </c>
      <c r="T8105" t="str">
        <f>IF(LEFT(Table1[[#This Row],[Patient Gender]],1)="F","Female","Male")</f>
        <v>Male</v>
      </c>
    </row>
    <row r="8106" spans="1:20" x14ac:dyDescent="0.3">
      <c r="A8106" t="s">
        <v>8210</v>
      </c>
      <c r="B8106" s="1">
        <v>45416.109722222223</v>
      </c>
      <c r="C8106" t="s">
        <v>9</v>
      </c>
      <c r="D8106">
        <v>33</v>
      </c>
      <c r="E8106" t="s">
        <v>12</v>
      </c>
      <c r="F8106" t="s">
        <v>11</v>
      </c>
      <c r="G8106" t="b">
        <v>1</v>
      </c>
      <c r="I8106">
        <v>49</v>
      </c>
      <c r="J8106" t="b">
        <v>1</v>
      </c>
      <c r="K8106">
        <f>YEAR(Table1[[#This Row],[Patient Admission Date]])</f>
        <v>2024</v>
      </c>
      <c r="L8106" t="str">
        <f>TEXT(Table1[[#This Row],[Patient Admission Date]],"mmm")</f>
        <v>May</v>
      </c>
      <c r="M8106" t="str">
        <f>TEXT(Table1[[#This Row],[Patient Admission Date]],"ddd")</f>
        <v>Sat</v>
      </c>
      <c r="N8106" t="str">
        <f>TEXT(INT(HOUR(Table1[[#This Row],[Patient Admission Date]])/3)*3,"00")&amp;"-"&amp;TEXT(INT(HOUR(Table1[[#This Row],[Patient Admission Date]])/3)*3+3,"00")</f>
        <v>00-03</v>
      </c>
      <c r="O8106" t="str" cm="1">
        <f t="array" ref="O8106">_xlfn.IFS(Table1[[#This Row],[Patient Age]]&lt;=14,"0-14",Table1[[#This Row],[Patient Age]]&lt;=29,"15-29",Table1[[#This Row],[Patient Age]]&lt;=44,"30-44",Table1[[#This Row],[Patient Age]]&lt;=59,"45-59",Table1[[#This Row],[Patient Age]]&lt;=74,"60-74",TRUE,"75+")</f>
        <v>30-44</v>
      </c>
      <c r="P8106" t="str" cm="1">
        <f t="array" ref="P8106">_xlfn.IFS(Table1[[#This Row],[Patient Waittime]]&lt;=15,"0-15",Table1[[#This Row],[Patient Waittime]]&lt;=30,"16-30",Table1[[#This Row],[Patient Waittime]]&lt;=45,"31-45",Table1[[#This Row],[Patient Waittime]]&lt;=60,"46-60",TRUE,"60+")</f>
        <v>46-60</v>
      </c>
      <c r="Q8106">
        <f>--(Table1[[#This Row],[Patient Waittime]]&lt;=30)</f>
        <v>0</v>
      </c>
      <c r="R8106">
        <f>--Table1[[#This Row],[Patient Admission Flag]]</f>
        <v>1</v>
      </c>
      <c r="S8106">
        <f>--AND(Table1[[#This Row],[WithinTarget]]=1,Table1[[#This Row],[Patient Satisfaction Score]]&gt;=7)</f>
        <v>0</v>
      </c>
      <c r="T8106" t="str">
        <f>IF(LEFT(Table1[[#This Row],[Patient Gender]],1)="F","Female","Male")</f>
        <v>Male</v>
      </c>
    </row>
    <row r="8107" spans="1:20" x14ac:dyDescent="0.3">
      <c r="A8107" t="s">
        <v>8211</v>
      </c>
      <c r="B8107" s="1">
        <v>45320.253472222219</v>
      </c>
      <c r="C8107" t="s">
        <v>9</v>
      </c>
      <c r="D8107">
        <v>9</v>
      </c>
      <c r="E8107" t="s">
        <v>12</v>
      </c>
      <c r="F8107" t="s">
        <v>11</v>
      </c>
      <c r="G8107" t="b">
        <v>1</v>
      </c>
      <c r="I8107">
        <v>44</v>
      </c>
      <c r="J8107" t="b">
        <v>1</v>
      </c>
      <c r="K8107">
        <f>YEAR(Table1[[#This Row],[Patient Admission Date]])</f>
        <v>2024</v>
      </c>
      <c r="L8107" t="str">
        <f>TEXT(Table1[[#This Row],[Patient Admission Date]],"mmm")</f>
        <v>Jan</v>
      </c>
      <c r="M8107" t="str">
        <f>TEXT(Table1[[#This Row],[Patient Admission Date]],"ddd")</f>
        <v>Mon</v>
      </c>
      <c r="N8107" t="str">
        <f>TEXT(INT(HOUR(Table1[[#This Row],[Patient Admission Date]])/3)*3,"00")&amp;"-"&amp;TEXT(INT(HOUR(Table1[[#This Row],[Patient Admission Date]])/3)*3+3,"00")</f>
        <v>06-09</v>
      </c>
      <c r="O8107" t="str" cm="1">
        <f t="array" ref="O8107">_xlfn.IFS(Table1[[#This Row],[Patient Age]]&lt;=14,"0-14",Table1[[#This Row],[Patient Age]]&lt;=29,"15-29",Table1[[#This Row],[Patient Age]]&lt;=44,"30-44",Table1[[#This Row],[Patient Age]]&lt;=59,"45-59",Table1[[#This Row],[Patient Age]]&lt;=74,"60-74",TRUE,"75+")</f>
        <v>0-14</v>
      </c>
      <c r="P8107" t="str" cm="1">
        <f t="array" ref="P8107">_xlfn.IFS(Table1[[#This Row],[Patient Waittime]]&lt;=15,"0-15",Table1[[#This Row],[Patient Waittime]]&lt;=30,"16-30",Table1[[#This Row],[Patient Waittime]]&lt;=45,"31-45",Table1[[#This Row],[Patient Waittime]]&lt;=60,"46-60",TRUE,"60+")</f>
        <v>31-45</v>
      </c>
      <c r="Q8107">
        <f>--(Table1[[#This Row],[Patient Waittime]]&lt;=30)</f>
        <v>0</v>
      </c>
      <c r="R8107">
        <f>--Table1[[#This Row],[Patient Admission Flag]]</f>
        <v>1</v>
      </c>
      <c r="S8107">
        <f>--AND(Table1[[#This Row],[WithinTarget]]=1,Table1[[#This Row],[Patient Satisfaction Score]]&gt;=7)</f>
        <v>0</v>
      </c>
      <c r="T8107" t="str">
        <f>IF(LEFT(Table1[[#This Row],[Patient Gender]],1)="F","Female","Male")</f>
        <v>Male</v>
      </c>
    </row>
    <row r="8108" spans="1:20" x14ac:dyDescent="0.3">
      <c r="A8108" t="s">
        <v>8212</v>
      </c>
      <c r="B8108" s="1">
        <v>45147.631944444445</v>
      </c>
      <c r="C8108" t="s">
        <v>9</v>
      </c>
      <c r="D8108">
        <v>76</v>
      </c>
      <c r="E8108" t="s">
        <v>12</v>
      </c>
      <c r="F8108" t="s">
        <v>11</v>
      </c>
      <c r="G8108" t="b">
        <v>1</v>
      </c>
      <c r="I8108">
        <v>57</v>
      </c>
      <c r="J8108" t="b">
        <v>1</v>
      </c>
      <c r="K8108">
        <f>YEAR(Table1[[#This Row],[Patient Admission Date]])</f>
        <v>2023</v>
      </c>
      <c r="L8108" t="str">
        <f>TEXT(Table1[[#This Row],[Patient Admission Date]],"mmm")</f>
        <v>Aug</v>
      </c>
      <c r="M8108" t="str">
        <f>TEXT(Table1[[#This Row],[Patient Admission Date]],"ddd")</f>
        <v>Wed</v>
      </c>
      <c r="N8108" t="str">
        <f>TEXT(INT(HOUR(Table1[[#This Row],[Patient Admission Date]])/3)*3,"00")&amp;"-"&amp;TEXT(INT(HOUR(Table1[[#This Row],[Patient Admission Date]])/3)*3+3,"00")</f>
        <v>15-18</v>
      </c>
      <c r="O8108" t="str" cm="1">
        <f t="array" ref="O8108">_xlfn.IFS(Table1[[#This Row],[Patient Age]]&lt;=14,"0-14",Table1[[#This Row],[Patient Age]]&lt;=29,"15-29",Table1[[#This Row],[Patient Age]]&lt;=44,"30-44",Table1[[#This Row],[Patient Age]]&lt;=59,"45-59",Table1[[#This Row],[Patient Age]]&lt;=74,"60-74",TRUE,"75+")</f>
        <v>75+</v>
      </c>
      <c r="P8108" t="str" cm="1">
        <f t="array" ref="P8108">_xlfn.IFS(Table1[[#This Row],[Patient Waittime]]&lt;=15,"0-15",Table1[[#This Row],[Patient Waittime]]&lt;=30,"16-30",Table1[[#This Row],[Patient Waittime]]&lt;=45,"31-45",Table1[[#This Row],[Patient Waittime]]&lt;=60,"46-60",TRUE,"60+")</f>
        <v>46-60</v>
      </c>
      <c r="Q8108">
        <f>--(Table1[[#This Row],[Patient Waittime]]&lt;=30)</f>
        <v>0</v>
      </c>
      <c r="R8108">
        <f>--Table1[[#This Row],[Patient Admission Flag]]</f>
        <v>1</v>
      </c>
      <c r="S8108">
        <f>--AND(Table1[[#This Row],[WithinTarget]]=1,Table1[[#This Row],[Patient Satisfaction Score]]&gt;=7)</f>
        <v>0</v>
      </c>
      <c r="T8108" t="str">
        <f>IF(LEFT(Table1[[#This Row],[Patient Gender]],1)="F","Female","Male")</f>
        <v>Male</v>
      </c>
    </row>
    <row r="8109" spans="1:20" x14ac:dyDescent="0.3">
      <c r="A8109" t="s">
        <v>8213</v>
      </c>
      <c r="B8109" s="1">
        <v>45158.626388888886</v>
      </c>
      <c r="C8109" t="s">
        <v>9</v>
      </c>
      <c r="D8109">
        <v>46</v>
      </c>
      <c r="E8109" t="s">
        <v>12</v>
      </c>
      <c r="F8109" t="s">
        <v>11</v>
      </c>
      <c r="G8109" t="b">
        <v>1</v>
      </c>
      <c r="I8109">
        <v>43</v>
      </c>
      <c r="J8109" t="b">
        <v>1</v>
      </c>
      <c r="K8109">
        <f>YEAR(Table1[[#This Row],[Patient Admission Date]])</f>
        <v>2023</v>
      </c>
      <c r="L8109" t="str">
        <f>TEXT(Table1[[#This Row],[Patient Admission Date]],"mmm")</f>
        <v>Aug</v>
      </c>
      <c r="M8109" t="str">
        <f>TEXT(Table1[[#This Row],[Patient Admission Date]],"ddd")</f>
        <v>Sun</v>
      </c>
      <c r="N8109" t="str">
        <f>TEXT(INT(HOUR(Table1[[#This Row],[Patient Admission Date]])/3)*3,"00")&amp;"-"&amp;TEXT(INT(HOUR(Table1[[#This Row],[Patient Admission Date]])/3)*3+3,"00")</f>
        <v>15-18</v>
      </c>
      <c r="O8109" t="str" cm="1">
        <f t="array" ref="O8109">_xlfn.IFS(Table1[[#This Row],[Patient Age]]&lt;=14,"0-14",Table1[[#This Row],[Patient Age]]&lt;=29,"15-29",Table1[[#This Row],[Patient Age]]&lt;=44,"30-44",Table1[[#This Row],[Patient Age]]&lt;=59,"45-59",Table1[[#This Row],[Patient Age]]&lt;=74,"60-74",TRUE,"75+")</f>
        <v>45-59</v>
      </c>
      <c r="P8109" t="str" cm="1">
        <f t="array" ref="P8109">_xlfn.IFS(Table1[[#This Row],[Patient Waittime]]&lt;=15,"0-15",Table1[[#This Row],[Patient Waittime]]&lt;=30,"16-30",Table1[[#This Row],[Patient Waittime]]&lt;=45,"31-45",Table1[[#This Row],[Patient Waittime]]&lt;=60,"46-60",TRUE,"60+")</f>
        <v>31-45</v>
      </c>
      <c r="Q8109">
        <f>--(Table1[[#This Row],[Patient Waittime]]&lt;=30)</f>
        <v>0</v>
      </c>
      <c r="R8109">
        <f>--Table1[[#This Row],[Patient Admission Flag]]</f>
        <v>1</v>
      </c>
      <c r="S8109">
        <f>--AND(Table1[[#This Row],[WithinTarget]]=1,Table1[[#This Row],[Patient Satisfaction Score]]&gt;=7)</f>
        <v>0</v>
      </c>
      <c r="T8109" t="str">
        <f>IF(LEFT(Table1[[#This Row],[Patient Gender]],1)="F","Female","Male")</f>
        <v>Male</v>
      </c>
    </row>
    <row r="8110" spans="1:20" x14ac:dyDescent="0.3">
      <c r="A8110" t="s">
        <v>8214</v>
      </c>
      <c r="B8110" s="1">
        <v>45054.160416666666</v>
      </c>
      <c r="C8110" t="s">
        <v>9</v>
      </c>
      <c r="D8110">
        <v>68</v>
      </c>
      <c r="E8110" t="s">
        <v>12</v>
      </c>
      <c r="F8110" t="s">
        <v>11</v>
      </c>
      <c r="G8110" t="b">
        <v>1</v>
      </c>
      <c r="I8110">
        <v>28</v>
      </c>
      <c r="J8110" t="b">
        <v>1</v>
      </c>
      <c r="K8110">
        <f>YEAR(Table1[[#This Row],[Patient Admission Date]])</f>
        <v>2023</v>
      </c>
      <c r="L8110" t="str">
        <f>TEXT(Table1[[#This Row],[Patient Admission Date]],"mmm")</f>
        <v>May</v>
      </c>
      <c r="M8110" t="str">
        <f>TEXT(Table1[[#This Row],[Patient Admission Date]],"ddd")</f>
        <v>Mon</v>
      </c>
      <c r="N8110" t="str">
        <f>TEXT(INT(HOUR(Table1[[#This Row],[Patient Admission Date]])/3)*3,"00")&amp;"-"&amp;TEXT(INT(HOUR(Table1[[#This Row],[Patient Admission Date]])/3)*3+3,"00")</f>
        <v>03-06</v>
      </c>
      <c r="O8110" t="str" cm="1">
        <f t="array" ref="O8110">_xlfn.IFS(Table1[[#This Row],[Patient Age]]&lt;=14,"0-14",Table1[[#This Row],[Patient Age]]&lt;=29,"15-29",Table1[[#This Row],[Patient Age]]&lt;=44,"30-44",Table1[[#This Row],[Patient Age]]&lt;=59,"45-59",Table1[[#This Row],[Patient Age]]&lt;=74,"60-74",TRUE,"75+")</f>
        <v>60-74</v>
      </c>
      <c r="P8110" t="str" cm="1">
        <f t="array" ref="P8110">_xlfn.IFS(Table1[[#This Row],[Patient Waittime]]&lt;=15,"0-15",Table1[[#This Row],[Patient Waittime]]&lt;=30,"16-30",Table1[[#This Row],[Patient Waittime]]&lt;=45,"31-45",Table1[[#This Row],[Patient Waittime]]&lt;=60,"46-60",TRUE,"60+")</f>
        <v>16-30</v>
      </c>
      <c r="Q8110">
        <f>--(Table1[[#This Row],[Patient Waittime]]&lt;=30)</f>
        <v>1</v>
      </c>
      <c r="R8110">
        <f>--Table1[[#This Row],[Patient Admission Flag]]</f>
        <v>1</v>
      </c>
      <c r="S8110">
        <f>--AND(Table1[[#This Row],[WithinTarget]]=1,Table1[[#This Row],[Patient Satisfaction Score]]&gt;=7)</f>
        <v>0</v>
      </c>
      <c r="T8110" t="str">
        <f>IF(LEFT(Table1[[#This Row],[Patient Gender]],1)="F","Female","Male")</f>
        <v>Male</v>
      </c>
    </row>
    <row r="8111" spans="1:20" x14ac:dyDescent="0.3">
      <c r="A8111" t="s">
        <v>8215</v>
      </c>
      <c r="B8111" s="1">
        <v>45249.001388888886</v>
      </c>
      <c r="C8111" t="s">
        <v>9</v>
      </c>
      <c r="D8111">
        <v>69</v>
      </c>
      <c r="E8111" t="s">
        <v>12</v>
      </c>
      <c r="F8111" t="s">
        <v>11</v>
      </c>
      <c r="G8111" t="b">
        <v>1</v>
      </c>
      <c r="I8111">
        <v>31</v>
      </c>
      <c r="J8111" t="b">
        <v>1</v>
      </c>
      <c r="K8111">
        <f>YEAR(Table1[[#This Row],[Patient Admission Date]])</f>
        <v>2023</v>
      </c>
      <c r="L8111" t="str">
        <f>TEXT(Table1[[#This Row],[Patient Admission Date]],"mmm")</f>
        <v>Nov</v>
      </c>
      <c r="M8111" t="str">
        <f>TEXT(Table1[[#This Row],[Patient Admission Date]],"ddd")</f>
        <v>Sun</v>
      </c>
      <c r="N8111" t="str">
        <f>TEXT(INT(HOUR(Table1[[#This Row],[Patient Admission Date]])/3)*3,"00")&amp;"-"&amp;TEXT(INT(HOUR(Table1[[#This Row],[Patient Admission Date]])/3)*3+3,"00")</f>
        <v>00-03</v>
      </c>
      <c r="O8111" t="str" cm="1">
        <f t="array" ref="O8111">_xlfn.IFS(Table1[[#This Row],[Patient Age]]&lt;=14,"0-14",Table1[[#This Row],[Patient Age]]&lt;=29,"15-29",Table1[[#This Row],[Patient Age]]&lt;=44,"30-44",Table1[[#This Row],[Patient Age]]&lt;=59,"45-59",Table1[[#This Row],[Patient Age]]&lt;=74,"60-74",TRUE,"75+")</f>
        <v>60-74</v>
      </c>
      <c r="P8111" t="str" cm="1">
        <f t="array" ref="P8111">_xlfn.IFS(Table1[[#This Row],[Patient Waittime]]&lt;=15,"0-15",Table1[[#This Row],[Patient Waittime]]&lt;=30,"16-30",Table1[[#This Row],[Patient Waittime]]&lt;=45,"31-45",Table1[[#This Row],[Patient Waittime]]&lt;=60,"46-60",TRUE,"60+")</f>
        <v>31-45</v>
      </c>
      <c r="Q8111">
        <f>--(Table1[[#This Row],[Patient Waittime]]&lt;=30)</f>
        <v>0</v>
      </c>
      <c r="R8111">
        <f>--Table1[[#This Row],[Patient Admission Flag]]</f>
        <v>1</v>
      </c>
      <c r="S8111">
        <f>--AND(Table1[[#This Row],[WithinTarget]]=1,Table1[[#This Row],[Patient Satisfaction Score]]&gt;=7)</f>
        <v>0</v>
      </c>
      <c r="T8111" t="str">
        <f>IF(LEFT(Table1[[#This Row],[Patient Gender]],1)="F","Female","Male")</f>
        <v>Male</v>
      </c>
    </row>
    <row r="8112" spans="1:20" x14ac:dyDescent="0.3">
      <c r="A8112" t="s">
        <v>8216</v>
      </c>
      <c r="B8112" s="1">
        <v>45117.408333333333</v>
      </c>
      <c r="C8112" t="s">
        <v>9</v>
      </c>
      <c r="D8112">
        <v>70</v>
      </c>
      <c r="E8112" t="s">
        <v>12</v>
      </c>
      <c r="F8112" t="s">
        <v>11</v>
      </c>
      <c r="G8112" t="b">
        <v>1</v>
      </c>
      <c r="I8112">
        <v>45</v>
      </c>
      <c r="J8112" t="b">
        <v>1</v>
      </c>
      <c r="K8112">
        <f>YEAR(Table1[[#This Row],[Patient Admission Date]])</f>
        <v>2023</v>
      </c>
      <c r="L8112" t="str">
        <f>TEXT(Table1[[#This Row],[Patient Admission Date]],"mmm")</f>
        <v>Jul</v>
      </c>
      <c r="M8112" t="str">
        <f>TEXT(Table1[[#This Row],[Patient Admission Date]],"ddd")</f>
        <v>Mon</v>
      </c>
      <c r="N8112" t="str">
        <f>TEXT(INT(HOUR(Table1[[#This Row],[Patient Admission Date]])/3)*3,"00")&amp;"-"&amp;TEXT(INT(HOUR(Table1[[#This Row],[Patient Admission Date]])/3)*3+3,"00")</f>
        <v>09-12</v>
      </c>
      <c r="O8112" t="str" cm="1">
        <f t="array" ref="O8112">_xlfn.IFS(Table1[[#This Row],[Patient Age]]&lt;=14,"0-14",Table1[[#This Row],[Patient Age]]&lt;=29,"15-29",Table1[[#This Row],[Patient Age]]&lt;=44,"30-44",Table1[[#This Row],[Patient Age]]&lt;=59,"45-59",Table1[[#This Row],[Patient Age]]&lt;=74,"60-74",TRUE,"75+")</f>
        <v>60-74</v>
      </c>
      <c r="P8112" t="str" cm="1">
        <f t="array" ref="P8112">_xlfn.IFS(Table1[[#This Row],[Patient Waittime]]&lt;=15,"0-15",Table1[[#This Row],[Patient Waittime]]&lt;=30,"16-30",Table1[[#This Row],[Patient Waittime]]&lt;=45,"31-45",Table1[[#This Row],[Patient Waittime]]&lt;=60,"46-60",TRUE,"60+")</f>
        <v>31-45</v>
      </c>
      <c r="Q8112">
        <f>--(Table1[[#This Row],[Patient Waittime]]&lt;=30)</f>
        <v>0</v>
      </c>
      <c r="R8112">
        <f>--Table1[[#This Row],[Patient Admission Flag]]</f>
        <v>1</v>
      </c>
      <c r="S8112">
        <f>--AND(Table1[[#This Row],[WithinTarget]]=1,Table1[[#This Row],[Patient Satisfaction Score]]&gt;=7)</f>
        <v>0</v>
      </c>
      <c r="T8112" t="str">
        <f>IF(LEFT(Table1[[#This Row],[Patient Gender]],1)="F","Female","Male")</f>
        <v>Male</v>
      </c>
    </row>
    <row r="8113" spans="1:20" x14ac:dyDescent="0.3">
      <c r="A8113" t="s">
        <v>8217</v>
      </c>
      <c r="B8113" s="1">
        <v>45087.165277777778</v>
      </c>
      <c r="C8113" t="s">
        <v>9</v>
      </c>
      <c r="D8113">
        <v>45</v>
      </c>
      <c r="E8113" t="s">
        <v>12</v>
      </c>
      <c r="F8113" t="s">
        <v>11</v>
      </c>
      <c r="G8113" t="b">
        <v>1</v>
      </c>
      <c r="I8113">
        <v>60</v>
      </c>
      <c r="J8113" t="b">
        <v>1</v>
      </c>
      <c r="K8113">
        <f>YEAR(Table1[[#This Row],[Patient Admission Date]])</f>
        <v>2023</v>
      </c>
      <c r="L8113" t="str">
        <f>TEXT(Table1[[#This Row],[Patient Admission Date]],"mmm")</f>
        <v>Jun</v>
      </c>
      <c r="M8113" t="str">
        <f>TEXT(Table1[[#This Row],[Patient Admission Date]],"ddd")</f>
        <v>Sat</v>
      </c>
      <c r="N8113" t="str">
        <f>TEXT(INT(HOUR(Table1[[#This Row],[Patient Admission Date]])/3)*3,"00")&amp;"-"&amp;TEXT(INT(HOUR(Table1[[#This Row],[Patient Admission Date]])/3)*3+3,"00")</f>
        <v>03-06</v>
      </c>
      <c r="O8113" t="str" cm="1">
        <f t="array" ref="O8113">_xlfn.IFS(Table1[[#This Row],[Patient Age]]&lt;=14,"0-14",Table1[[#This Row],[Patient Age]]&lt;=29,"15-29",Table1[[#This Row],[Patient Age]]&lt;=44,"30-44",Table1[[#This Row],[Patient Age]]&lt;=59,"45-59",Table1[[#This Row],[Patient Age]]&lt;=74,"60-74",TRUE,"75+")</f>
        <v>45-59</v>
      </c>
      <c r="P8113" t="str" cm="1">
        <f t="array" ref="P8113">_xlfn.IFS(Table1[[#This Row],[Patient Waittime]]&lt;=15,"0-15",Table1[[#This Row],[Patient Waittime]]&lt;=30,"16-30",Table1[[#This Row],[Patient Waittime]]&lt;=45,"31-45",Table1[[#This Row],[Patient Waittime]]&lt;=60,"46-60",TRUE,"60+")</f>
        <v>46-60</v>
      </c>
      <c r="Q8113">
        <f>--(Table1[[#This Row],[Patient Waittime]]&lt;=30)</f>
        <v>0</v>
      </c>
      <c r="R8113">
        <f>--Table1[[#This Row],[Patient Admission Flag]]</f>
        <v>1</v>
      </c>
      <c r="S8113">
        <f>--AND(Table1[[#This Row],[WithinTarget]]=1,Table1[[#This Row],[Patient Satisfaction Score]]&gt;=7)</f>
        <v>0</v>
      </c>
      <c r="T8113" t="str">
        <f>IF(LEFT(Table1[[#This Row],[Patient Gender]],1)="F","Female","Male")</f>
        <v>Male</v>
      </c>
    </row>
    <row r="8114" spans="1:20" x14ac:dyDescent="0.3">
      <c r="A8114" t="s">
        <v>8218</v>
      </c>
      <c r="B8114" s="1">
        <v>45075.436111111114</v>
      </c>
      <c r="C8114" t="s">
        <v>9</v>
      </c>
      <c r="D8114">
        <v>28</v>
      </c>
      <c r="E8114" t="s">
        <v>12</v>
      </c>
      <c r="F8114" t="s">
        <v>11</v>
      </c>
      <c r="G8114" t="b">
        <v>1</v>
      </c>
      <c r="I8114">
        <v>47</v>
      </c>
      <c r="J8114" t="b">
        <v>1</v>
      </c>
      <c r="K8114">
        <f>YEAR(Table1[[#This Row],[Patient Admission Date]])</f>
        <v>2023</v>
      </c>
      <c r="L8114" t="str">
        <f>TEXT(Table1[[#This Row],[Patient Admission Date]],"mmm")</f>
        <v>May</v>
      </c>
      <c r="M8114" t="str">
        <f>TEXT(Table1[[#This Row],[Patient Admission Date]],"ddd")</f>
        <v>Mon</v>
      </c>
      <c r="N8114" t="str">
        <f>TEXT(INT(HOUR(Table1[[#This Row],[Patient Admission Date]])/3)*3,"00")&amp;"-"&amp;TEXT(INT(HOUR(Table1[[#This Row],[Patient Admission Date]])/3)*3+3,"00")</f>
        <v>09-12</v>
      </c>
      <c r="O8114" t="str" cm="1">
        <f t="array" ref="O8114">_xlfn.IFS(Table1[[#This Row],[Patient Age]]&lt;=14,"0-14",Table1[[#This Row],[Patient Age]]&lt;=29,"15-29",Table1[[#This Row],[Patient Age]]&lt;=44,"30-44",Table1[[#This Row],[Patient Age]]&lt;=59,"45-59",Table1[[#This Row],[Patient Age]]&lt;=74,"60-74",TRUE,"75+")</f>
        <v>15-29</v>
      </c>
      <c r="P8114" t="str" cm="1">
        <f t="array" ref="P8114">_xlfn.IFS(Table1[[#This Row],[Patient Waittime]]&lt;=15,"0-15",Table1[[#This Row],[Patient Waittime]]&lt;=30,"16-30",Table1[[#This Row],[Patient Waittime]]&lt;=45,"31-45",Table1[[#This Row],[Patient Waittime]]&lt;=60,"46-60",TRUE,"60+")</f>
        <v>46-60</v>
      </c>
      <c r="Q8114">
        <f>--(Table1[[#This Row],[Patient Waittime]]&lt;=30)</f>
        <v>0</v>
      </c>
      <c r="R8114">
        <f>--Table1[[#This Row],[Patient Admission Flag]]</f>
        <v>1</v>
      </c>
      <c r="S8114">
        <f>--AND(Table1[[#This Row],[WithinTarget]]=1,Table1[[#This Row],[Patient Satisfaction Score]]&gt;=7)</f>
        <v>0</v>
      </c>
      <c r="T8114" t="str">
        <f>IF(LEFT(Table1[[#This Row],[Patient Gender]],1)="F","Female","Male")</f>
        <v>Male</v>
      </c>
    </row>
    <row r="8115" spans="1:20" x14ac:dyDescent="0.3">
      <c r="A8115" t="s">
        <v>8219</v>
      </c>
      <c r="B8115" s="1">
        <v>45485.293055555558</v>
      </c>
      <c r="C8115" t="s">
        <v>9</v>
      </c>
      <c r="D8115">
        <v>37</v>
      </c>
      <c r="E8115" t="s">
        <v>12</v>
      </c>
      <c r="F8115" t="s">
        <v>11</v>
      </c>
      <c r="G8115" t="b">
        <v>1</v>
      </c>
      <c r="I8115">
        <v>50</v>
      </c>
      <c r="J8115" t="b">
        <v>1</v>
      </c>
      <c r="K8115">
        <f>YEAR(Table1[[#This Row],[Patient Admission Date]])</f>
        <v>2024</v>
      </c>
      <c r="L8115" t="str">
        <f>TEXT(Table1[[#This Row],[Patient Admission Date]],"mmm")</f>
        <v>Jul</v>
      </c>
      <c r="M8115" t="str">
        <f>TEXT(Table1[[#This Row],[Patient Admission Date]],"ddd")</f>
        <v>Fri</v>
      </c>
      <c r="N8115" t="str">
        <f>TEXT(INT(HOUR(Table1[[#This Row],[Patient Admission Date]])/3)*3,"00")&amp;"-"&amp;TEXT(INT(HOUR(Table1[[#This Row],[Patient Admission Date]])/3)*3+3,"00")</f>
        <v>06-09</v>
      </c>
      <c r="O8115" t="str" cm="1">
        <f t="array" ref="O8115">_xlfn.IFS(Table1[[#This Row],[Patient Age]]&lt;=14,"0-14",Table1[[#This Row],[Patient Age]]&lt;=29,"15-29",Table1[[#This Row],[Patient Age]]&lt;=44,"30-44",Table1[[#This Row],[Patient Age]]&lt;=59,"45-59",Table1[[#This Row],[Patient Age]]&lt;=74,"60-74",TRUE,"75+")</f>
        <v>30-44</v>
      </c>
      <c r="P8115" t="str" cm="1">
        <f t="array" ref="P8115">_xlfn.IFS(Table1[[#This Row],[Patient Waittime]]&lt;=15,"0-15",Table1[[#This Row],[Patient Waittime]]&lt;=30,"16-30",Table1[[#This Row],[Patient Waittime]]&lt;=45,"31-45",Table1[[#This Row],[Patient Waittime]]&lt;=60,"46-60",TRUE,"60+")</f>
        <v>46-60</v>
      </c>
      <c r="Q8115">
        <f>--(Table1[[#This Row],[Patient Waittime]]&lt;=30)</f>
        <v>0</v>
      </c>
      <c r="R8115">
        <f>--Table1[[#This Row],[Patient Admission Flag]]</f>
        <v>1</v>
      </c>
      <c r="S8115">
        <f>--AND(Table1[[#This Row],[WithinTarget]]=1,Table1[[#This Row],[Patient Satisfaction Score]]&gt;=7)</f>
        <v>0</v>
      </c>
      <c r="T8115" t="str">
        <f>IF(LEFT(Table1[[#This Row],[Patient Gender]],1)="F","Female","Male")</f>
        <v>Male</v>
      </c>
    </row>
    <row r="8116" spans="1:20" x14ac:dyDescent="0.3">
      <c r="A8116" t="s">
        <v>8220</v>
      </c>
      <c r="B8116" s="1">
        <v>45496.300694444442</v>
      </c>
      <c r="C8116" t="s">
        <v>9</v>
      </c>
      <c r="D8116">
        <v>8</v>
      </c>
      <c r="E8116" t="s">
        <v>12</v>
      </c>
      <c r="F8116" t="s">
        <v>11</v>
      </c>
      <c r="G8116" t="b">
        <v>1</v>
      </c>
      <c r="I8116">
        <v>21</v>
      </c>
      <c r="J8116" t="b">
        <v>1</v>
      </c>
      <c r="K8116">
        <f>YEAR(Table1[[#This Row],[Patient Admission Date]])</f>
        <v>2024</v>
      </c>
      <c r="L8116" t="str">
        <f>TEXT(Table1[[#This Row],[Patient Admission Date]],"mmm")</f>
        <v>Jul</v>
      </c>
      <c r="M8116" t="str">
        <f>TEXT(Table1[[#This Row],[Patient Admission Date]],"ddd")</f>
        <v>Tue</v>
      </c>
      <c r="N8116" t="str">
        <f>TEXT(INT(HOUR(Table1[[#This Row],[Patient Admission Date]])/3)*3,"00")&amp;"-"&amp;TEXT(INT(HOUR(Table1[[#This Row],[Patient Admission Date]])/3)*3+3,"00")</f>
        <v>06-09</v>
      </c>
      <c r="O8116" t="str" cm="1">
        <f t="array" ref="O8116">_xlfn.IFS(Table1[[#This Row],[Patient Age]]&lt;=14,"0-14",Table1[[#This Row],[Patient Age]]&lt;=29,"15-29",Table1[[#This Row],[Patient Age]]&lt;=44,"30-44",Table1[[#This Row],[Patient Age]]&lt;=59,"45-59",Table1[[#This Row],[Patient Age]]&lt;=74,"60-74",TRUE,"75+")</f>
        <v>0-14</v>
      </c>
      <c r="P8116" t="str" cm="1">
        <f t="array" ref="P8116">_xlfn.IFS(Table1[[#This Row],[Patient Waittime]]&lt;=15,"0-15",Table1[[#This Row],[Patient Waittime]]&lt;=30,"16-30",Table1[[#This Row],[Patient Waittime]]&lt;=45,"31-45",Table1[[#This Row],[Patient Waittime]]&lt;=60,"46-60",TRUE,"60+")</f>
        <v>16-30</v>
      </c>
      <c r="Q8116">
        <f>--(Table1[[#This Row],[Patient Waittime]]&lt;=30)</f>
        <v>1</v>
      </c>
      <c r="R8116">
        <f>--Table1[[#This Row],[Patient Admission Flag]]</f>
        <v>1</v>
      </c>
      <c r="S8116">
        <f>--AND(Table1[[#This Row],[WithinTarget]]=1,Table1[[#This Row],[Patient Satisfaction Score]]&gt;=7)</f>
        <v>0</v>
      </c>
      <c r="T8116" t="str">
        <f>IF(LEFT(Table1[[#This Row],[Patient Gender]],1)="F","Female","Male")</f>
        <v>Male</v>
      </c>
    </row>
    <row r="8117" spans="1:20" x14ac:dyDescent="0.3">
      <c r="A8117" t="s">
        <v>8221</v>
      </c>
      <c r="B8117" s="1">
        <v>45507.65</v>
      </c>
      <c r="C8117" t="s">
        <v>9</v>
      </c>
      <c r="D8117">
        <v>30</v>
      </c>
      <c r="E8117" t="s">
        <v>12</v>
      </c>
      <c r="F8117" t="s">
        <v>11</v>
      </c>
      <c r="G8117" t="b">
        <v>1</v>
      </c>
      <c r="I8117">
        <v>38</v>
      </c>
      <c r="J8117" t="b">
        <v>1</v>
      </c>
      <c r="K8117">
        <f>YEAR(Table1[[#This Row],[Patient Admission Date]])</f>
        <v>2024</v>
      </c>
      <c r="L8117" t="str">
        <f>TEXT(Table1[[#This Row],[Patient Admission Date]],"mmm")</f>
        <v>Aug</v>
      </c>
      <c r="M8117" t="str">
        <f>TEXT(Table1[[#This Row],[Patient Admission Date]],"ddd")</f>
        <v>Sat</v>
      </c>
      <c r="N8117" t="str">
        <f>TEXT(INT(HOUR(Table1[[#This Row],[Patient Admission Date]])/3)*3,"00")&amp;"-"&amp;TEXT(INT(HOUR(Table1[[#This Row],[Patient Admission Date]])/3)*3+3,"00")</f>
        <v>15-18</v>
      </c>
      <c r="O8117" t="str" cm="1">
        <f t="array" ref="O8117">_xlfn.IFS(Table1[[#This Row],[Patient Age]]&lt;=14,"0-14",Table1[[#This Row],[Patient Age]]&lt;=29,"15-29",Table1[[#This Row],[Patient Age]]&lt;=44,"30-44",Table1[[#This Row],[Patient Age]]&lt;=59,"45-59",Table1[[#This Row],[Patient Age]]&lt;=74,"60-74",TRUE,"75+")</f>
        <v>30-44</v>
      </c>
      <c r="P8117" t="str" cm="1">
        <f t="array" ref="P8117">_xlfn.IFS(Table1[[#This Row],[Patient Waittime]]&lt;=15,"0-15",Table1[[#This Row],[Patient Waittime]]&lt;=30,"16-30",Table1[[#This Row],[Patient Waittime]]&lt;=45,"31-45",Table1[[#This Row],[Patient Waittime]]&lt;=60,"46-60",TRUE,"60+")</f>
        <v>31-45</v>
      </c>
      <c r="Q8117">
        <f>--(Table1[[#This Row],[Patient Waittime]]&lt;=30)</f>
        <v>0</v>
      </c>
      <c r="R8117">
        <f>--Table1[[#This Row],[Patient Admission Flag]]</f>
        <v>1</v>
      </c>
      <c r="S8117">
        <f>--AND(Table1[[#This Row],[WithinTarget]]=1,Table1[[#This Row],[Patient Satisfaction Score]]&gt;=7)</f>
        <v>0</v>
      </c>
      <c r="T8117" t="str">
        <f>IF(LEFT(Table1[[#This Row],[Patient Gender]],1)="F","Female","Male")</f>
        <v>Male</v>
      </c>
    </row>
    <row r="8118" spans="1:20" x14ac:dyDescent="0.3">
      <c r="A8118" t="s">
        <v>8222</v>
      </c>
      <c r="B8118" s="1">
        <v>45318.008333333331</v>
      </c>
      <c r="C8118" t="s">
        <v>9</v>
      </c>
      <c r="D8118">
        <v>35</v>
      </c>
      <c r="E8118" t="s">
        <v>12</v>
      </c>
      <c r="F8118" t="s">
        <v>11</v>
      </c>
      <c r="G8118" t="b">
        <v>1</v>
      </c>
      <c r="I8118">
        <v>25</v>
      </c>
      <c r="J8118" t="b">
        <v>1</v>
      </c>
      <c r="K8118">
        <f>YEAR(Table1[[#This Row],[Patient Admission Date]])</f>
        <v>2024</v>
      </c>
      <c r="L8118" t="str">
        <f>TEXT(Table1[[#This Row],[Patient Admission Date]],"mmm")</f>
        <v>Jan</v>
      </c>
      <c r="M8118" t="str">
        <f>TEXT(Table1[[#This Row],[Patient Admission Date]],"ddd")</f>
        <v>Sat</v>
      </c>
      <c r="N8118" t="str">
        <f>TEXT(INT(HOUR(Table1[[#This Row],[Patient Admission Date]])/3)*3,"00")&amp;"-"&amp;TEXT(INT(HOUR(Table1[[#This Row],[Patient Admission Date]])/3)*3+3,"00")</f>
        <v>00-03</v>
      </c>
      <c r="O8118" t="str" cm="1">
        <f t="array" ref="O8118">_xlfn.IFS(Table1[[#This Row],[Patient Age]]&lt;=14,"0-14",Table1[[#This Row],[Patient Age]]&lt;=29,"15-29",Table1[[#This Row],[Patient Age]]&lt;=44,"30-44",Table1[[#This Row],[Patient Age]]&lt;=59,"45-59",Table1[[#This Row],[Patient Age]]&lt;=74,"60-74",TRUE,"75+")</f>
        <v>30-44</v>
      </c>
      <c r="P8118" t="str" cm="1">
        <f t="array" ref="P8118">_xlfn.IFS(Table1[[#This Row],[Patient Waittime]]&lt;=15,"0-15",Table1[[#This Row],[Patient Waittime]]&lt;=30,"16-30",Table1[[#This Row],[Patient Waittime]]&lt;=45,"31-45",Table1[[#This Row],[Patient Waittime]]&lt;=60,"46-60",TRUE,"60+")</f>
        <v>16-30</v>
      </c>
      <c r="Q8118">
        <f>--(Table1[[#This Row],[Patient Waittime]]&lt;=30)</f>
        <v>1</v>
      </c>
      <c r="R8118">
        <f>--Table1[[#This Row],[Patient Admission Flag]]</f>
        <v>1</v>
      </c>
      <c r="S8118">
        <f>--AND(Table1[[#This Row],[WithinTarget]]=1,Table1[[#This Row],[Patient Satisfaction Score]]&gt;=7)</f>
        <v>0</v>
      </c>
      <c r="T8118" t="str">
        <f>IF(LEFT(Table1[[#This Row],[Patient Gender]],1)="F","Female","Male")</f>
        <v>Male</v>
      </c>
    </row>
    <row r="8119" spans="1:20" x14ac:dyDescent="0.3">
      <c r="A8119" t="s">
        <v>8223</v>
      </c>
      <c r="B8119" s="1">
        <v>45086.599305555559</v>
      </c>
      <c r="C8119" t="s">
        <v>9</v>
      </c>
      <c r="D8119">
        <v>41</v>
      </c>
      <c r="E8119" t="s">
        <v>12</v>
      </c>
      <c r="F8119" t="s">
        <v>11</v>
      </c>
      <c r="G8119" t="b">
        <v>1</v>
      </c>
      <c r="I8119">
        <v>44</v>
      </c>
      <c r="J8119" t="b">
        <v>1</v>
      </c>
      <c r="K8119">
        <f>YEAR(Table1[[#This Row],[Patient Admission Date]])</f>
        <v>2023</v>
      </c>
      <c r="L8119" t="str">
        <f>TEXT(Table1[[#This Row],[Patient Admission Date]],"mmm")</f>
        <v>Jun</v>
      </c>
      <c r="M8119" t="str">
        <f>TEXT(Table1[[#This Row],[Patient Admission Date]],"ddd")</f>
        <v>Fri</v>
      </c>
      <c r="N8119" t="str">
        <f>TEXT(INT(HOUR(Table1[[#This Row],[Patient Admission Date]])/3)*3,"00")&amp;"-"&amp;TEXT(INT(HOUR(Table1[[#This Row],[Patient Admission Date]])/3)*3+3,"00")</f>
        <v>12-15</v>
      </c>
      <c r="O8119" t="str" cm="1">
        <f t="array" ref="O8119">_xlfn.IFS(Table1[[#This Row],[Patient Age]]&lt;=14,"0-14",Table1[[#This Row],[Patient Age]]&lt;=29,"15-29",Table1[[#This Row],[Patient Age]]&lt;=44,"30-44",Table1[[#This Row],[Patient Age]]&lt;=59,"45-59",Table1[[#This Row],[Patient Age]]&lt;=74,"60-74",TRUE,"75+")</f>
        <v>30-44</v>
      </c>
      <c r="P8119" t="str" cm="1">
        <f t="array" ref="P8119">_xlfn.IFS(Table1[[#This Row],[Patient Waittime]]&lt;=15,"0-15",Table1[[#This Row],[Patient Waittime]]&lt;=30,"16-30",Table1[[#This Row],[Patient Waittime]]&lt;=45,"31-45",Table1[[#This Row],[Patient Waittime]]&lt;=60,"46-60",TRUE,"60+")</f>
        <v>31-45</v>
      </c>
      <c r="Q8119">
        <f>--(Table1[[#This Row],[Patient Waittime]]&lt;=30)</f>
        <v>0</v>
      </c>
      <c r="R8119">
        <f>--Table1[[#This Row],[Patient Admission Flag]]</f>
        <v>1</v>
      </c>
      <c r="S8119">
        <f>--AND(Table1[[#This Row],[WithinTarget]]=1,Table1[[#This Row],[Patient Satisfaction Score]]&gt;=7)</f>
        <v>0</v>
      </c>
      <c r="T8119" t="str">
        <f>IF(LEFT(Table1[[#This Row],[Patient Gender]],1)="F","Female","Male")</f>
        <v>Male</v>
      </c>
    </row>
    <row r="8120" spans="1:20" x14ac:dyDescent="0.3">
      <c r="A8120" t="s">
        <v>8224</v>
      </c>
      <c r="B8120" s="1">
        <v>45470.799305555556</v>
      </c>
      <c r="C8120" t="s">
        <v>9</v>
      </c>
      <c r="D8120">
        <v>20</v>
      </c>
      <c r="E8120" t="s">
        <v>12</v>
      </c>
      <c r="F8120" t="s">
        <v>11</v>
      </c>
      <c r="G8120" t="b">
        <v>1</v>
      </c>
      <c r="I8120">
        <v>48</v>
      </c>
      <c r="J8120" t="b">
        <v>1</v>
      </c>
      <c r="K8120">
        <f>YEAR(Table1[[#This Row],[Patient Admission Date]])</f>
        <v>2024</v>
      </c>
      <c r="L8120" t="str">
        <f>TEXT(Table1[[#This Row],[Patient Admission Date]],"mmm")</f>
        <v>Jun</v>
      </c>
      <c r="M8120" t="str">
        <f>TEXT(Table1[[#This Row],[Patient Admission Date]],"ddd")</f>
        <v>Thu</v>
      </c>
      <c r="N8120" t="str">
        <f>TEXT(INT(HOUR(Table1[[#This Row],[Patient Admission Date]])/3)*3,"00")&amp;"-"&amp;TEXT(INT(HOUR(Table1[[#This Row],[Patient Admission Date]])/3)*3+3,"00")</f>
        <v>18-21</v>
      </c>
      <c r="O8120" t="str" cm="1">
        <f t="array" ref="O8120">_xlfn.IFS(Table1[[#This Row],[Patient Age]]&lt;=14,"0-14",Table1[[#This Row],[Patient Age]]&lt;=29,"15-29",Table1[[#This Row],[Patient Age]]&lt;=44,"30-44",Table1[[#This Row],[Patient Age]]&lt;=59,"45-59",Table1[[#This Row],[Patient Age]]&lt;=74,"60-74",TRUE,"75+")</f>
        <v>15-29</v>
      </c>
      <c r="P8120" t="str" cm="1">
        <f t="array" ref="P8120">_xlfn.IFS(Table1[[#This Row],[Patient Waittime]]&lt;=15,"0-15",Table1[[#This Row],[Patient Waittime]]&lt;=30,"16-30",Table1[[#This Row],[Patient Waittime]]&lt;=45,"31-45",Table1[[#This Row],[Patient Waittime]]&lt;=60,"46-60",TRUE,"60+")</f>
        <v>46-60</v>
      </c>
      <c r="Q8120">
        <f>--(Table1[[#This Row],[Patient Waittime]]&lt;=30)</f>
        <v>0</v>
      </c>
      <c r="R8120">
        <f>--Table1[[#This Row],[Patient Admission Flag]]</f>
        <v>1</v>
      </c>
      <c r="S8120">
        <f>--AND(Table1[[#This Row],[WithinTarget]]=1,Table1[[#This Row],[Patient Satisfaction Score]]&gt;=7)</f>
        <v>0</v>
      </c>
      <c r="T8120" t="str">
        <f>IF(LEFT(Table1[[#This Row],[Patient Gender]],1)="F","Female","Male")</f>
        <v>Male</v>
      </c>
    </row>
    <row r="8121" spans="1:20" x14ac:dyDescent="0.3">
      <c r="A8121" t="s">
        <v>8225</v>
      </c>
      <c r="B8121" s="1">
        <v>45021.52847222222</v>
      </c>
      <c r="C8121" t="s">
        <v>9</v>
      </c>
      <c r="D8121">
        <v>8</v>
      </c>
      <c r="E8121" t="s">
        <v>12</v>
      </c>
      <c r="F8121" t="s">
        <v>11</v>
      </c>
      <c r="G8121" t="b">
        <v>1</v>
      </c>
      <c r="I8121">
        <v>30</v>
      </c>
      <c r="J8121" t="b">
        <v>1</v>
      </c>
      <c r="K8121">
        <f>YEAR(Table1[[#This Row],[Patient Admission Date]])</f>
        <v>2023</v>
      </c>
      <c r="L8121" t="str">
        <f>TEXT(Table1[[#This Row],[Patient Admission Date]],"mmm")</f>
        <v>Apr</v>
      </c>
      <c r="M8121" t="str">
        <f>TEXT(Table1[[#This Row],[Patient Admission Date]],"ddd")</f>
        <v>Wed</v>
      </c>
      <c r="N8121" t="str">
        <f>TEXT(INT(HOUR(Table1[[#This Row],[Patient Admission Date]])/3)*3,"00")&amp;"-"&amp;TEXT(INT(HOUR(Table1[[#This Row],[Patient Admission Date]])/3)*3+3,"00")</f>
        <v>12-15</v>
      </c>
      <c r="O8121" t="str" cm="1">
        <f t="array" ref="O8121">_xlfn.IFS(Table1[[#This Row],[Patient Age]]&lt;=14,"0-14",Table1[[#This Row],[Patient Age]]&lt;=29,"15-29",Table1[[#This Row],[Patient Age]]&lt;=44,"30-44",Table1[[#This Row],[Patient Age]]&lt;=59,"45-59",Table1[[#This Row],[Patient Age]]&lt;=74,"60-74",TRUE,"75+")</f>
        <v>0-14</v>
      </c>
      <c r="P8121" t="str" cm="1">
        <f t="array" ref="P8121">_xlfn.IFS(Table1[[#This Row],[Patient Waittime]]&lt;=15,"0-15",Table1[[#This Row],[Patient Waittime]]&lt;=30,"16-30",Table1[[#This Row],[Patient Waittime]]&lt;=45,"31-45",Table1[[#This Row],[Patient Waittime]]&lt;=60,"46-60",TRUE,"60+")</f>
        <v>16-30</v>
      </c>
      <c r="Q8121">
        <f>--(Table1[[#This Row],[Patient Waittime]]&lt;=30)</f>
        <v>1</v>
      </c>
      <c r="R8121">
        <f>--Table1[[#This Row],[Patient Admission Flag]]</f>
        <v>1</v>
      </c>
      <c r="S8121">
        <f>--AND(Table1[[#This Row],[WithinTarget]]=1,Table1[[#This Row],[Patient Satisfaction Score]]&gt;=7)</f>
        <v>0</v>
      </c>
      <c r="T8121" t="str">
        <f>IF(LEFT(Table1[[#This Row],[Patient Gender]],1)="F","Female","Male")</f>
        <v>Male</v>
      </c>
    </row>
    <row r="8122" spans="1:20" x14ac:dyDescent="0.3">
      <c r="A8122" t="s">
        <v>8226</v>
      </c>
      <c r="B8122" s="1">
        <v>45191.931944444441</v>
      </c>
      <c r="C8122" t="s">
        <v>9</v>
      </c>
      <c r="D8122">
        <v>27</v>
      </c>
      <c r="E8122" t="s">
        <v>12</v>
      </c>
      <c r="F8122" t="s">
        <v>11</v>
      </c>
      <c r="G8122" t="b">
        <v>1</v>
      </c>
      <c r="I8122">
        <v>37</v>
      </c>
      <c r="J8122" t="b">
        <v>1</v>
      </c>
      <c r="K8122">
        <f>YEAR(Table1[[#This Row],[Patient Admission Date]])</f>
        <v>2023</v>
      </c>
      <c r="L8122" t="str">
        <f>TEXT(Table1[[#This Row],[Patient Admission Date]],"mmm")</f>
        <v>Sep</v>
      </c>
      <c r="M8122" t="str">
        <f>TEXT(Table1[[#This Row],[Patient Admission Date]],"ddd")</f>
        <v>Fri</v>
      </c>
      <c r="N8122" t="str">
        <f>TEXT(INT(HOUR(Table1[[#This Row],[Patient Admission Date]])/3)*3,"00")&amp;"-"&amp;TEXT(INT(HOUR(Table1[[#This Row],[Patient Admission Date]])/3)*3+3,"00")</f>
        <v>21-24</v>
      </c>
      <c r="O8122" t="str" cm="1">
        <f t="array" ref="O8122">_xlfn.IFS(Table1[[#This Row],[Patient Age]]&lt;=14,"0-14",Table1[[#This Row],[Patient Age]]&lt;=29,"15-29",Table1[[#This Row],[Patient Age]]&lt;=44,"30-44",Table1[[#This Row],[Patient Age]]&lt;=59,"45-59",Table1[[#This Row],[Patient Age]]&lt;=74,"60-74",TRUE,"75+")</f>
        <v>15-29</v>
      </c>
      <c r="P8122" t="str" cm="1">
        <f t="array" ref="P8122">_xlfn.IFS(Table1[[#This Row],[Patient Waittime]]&lt;=15,"0-15",Table1[[#This Row],[Patient Waittime]]&lt;=30,"16-30",Table1[[#This Row],[Patient Waittime]]&lt;=45,"31-45",Table1[[#This Row],[Patient Waittime]]&lt;=60,"46-60",TRUE,"60+")</f>
        <v>31-45</v>
      </c>
      <c r="Q8122">
        <f>--(Table1[[#This Row],[Patient Waittime]]&lt;=30)</f>
        <v>0</v>
      </c>
      <c r="R8122">
        <f>--Table1[[#This Row],[Patient Admission Flag]]</f>
        <v>1</v>
      </c>
      <c r="S8122">
        <f>--AND(Table1[[#This Row],[WithinTarget]]=1,Table1[[#This Row],[Patient Satisfaction Score]]&gt;=7)</f>
        <v>0</v>
      </c>
      <c r="T8122" t="str">
        <f>IF(LEFT(Table1[[#This Row],[Patient Gender]],1)="F","Female","Male")</f>
        <v>Male</v>
      </c>
    </row>
    <row r="8123" spans="1:20" x14ac:dyDescent="0.3">
      <c r="A8123" t="s">
        <v>8227</v>
      </c>
      <c r="B8123" s="1">
        <v>45055.013194444444</v>
      </c>
      <c r="C8123" t="s">
        <v>9</v>
      </c>
      <c r="D8123">
        <v>3</v>
      </c>
      <c r="E8123" t="s">
        <v>12</v>
      </c>
      <c r="F8123" t="s">
        <v>11</v>
      </c>
      <c r="G8123" t="b">
        <v>1</v>
      </c>
      <c r="I8123">
        <v>47</v>
      </c>
      <c r="J8123" t="b">
        <v>1</v>
      </c>
      <c r="K8123">
        <f>YEAR(Table1[[#This Row],[Patient Admission Date]])</f>
        <v>2023</v>
      </c>
      <c r="L8123" t="str">
        <f>TEXT(Table1[[#This Row],[Patient Admission Date]],"mmm")</f>
        <v>May</v>
      </c>
      <c r="M8123" t="str">
        <f>TEXT(Table1[[#This Row],[Patient Admission Date]],"ddd")</f>
        <v>Tue</v>
      </c>
      <c r="N8123" t="str">
        <f>TEXT(INT(HOUR(Table1[[#This Row],[Patient Admission Date]])/3)*3,"00")&amp;"-"&amp;TEXT(INT(HOUR(Table1[[#This Row],[Patient Admission Date]])/3)*3+3,"00")</f>
        <v>00-03</v>
      </c>
      <c r="O8123" t="str" cm="1">
        <f t="array" ref="O8123">_xlfn.IFS(Table1[[#This Row],[Patient Age]]&lt;=14,"0-14",Table1[[#This Row],[Patient Age]]&lt;=29,"15-29",Table1[[#This Row],[Patient Age]]&lt;=44,"30-44",Table1[[#This Row],[Patient Age]]&lt;=59,"45-59",Table1[[#This Row],[Patient Age]]&lt;=74,"60-74",TRUE,"75+")</f>
        <v>0-14</v>
      </c>
      <c r="P8123" t="str" cm="1">
        <f t="array" ref="P8123">_xlfn.IFS(Table1[[#This Row],[Patient Waittime]]&lt;=15,"0-15",Table1[[#This Row],[Patient Waittime]]&lt;=30,"16-30",Table1[[#This Row],[Patient Waittime]]&lt;=45,"31-45",Table1[[#This Row],[Patient Waittime]]&lt;=60,"46-60",TRUE,"60+")</f>
        <v>46-60</v>
      </c>
      <c r="Q8123">
        <f>--(Table1[[#This Row],[Patient Waittime]]&lt;=30)</f>
        <v>0</v>
      </c>
      <c r="R8123">
        <f>--Table1[[#This Row],[Patient Admission Flag]]</f>
        <v>1</v>
      </c>
      <c r="S8123">
        <f>--AND(Table1[[#This Row],[WithinTarget]]=1,Table1[[#This Row],[Patient Satisfaction Score]]&gt;=7)</f>
        <v>0</v>
      </c>
      <c r="T8123" t="str">
        <f>IF(LEFT(Table1[[#This Row],[Patient Gender]],1)="F","Female","Male")</f>
        <v>Male</v>
      </c>
    </row>
    <row r="8124" spans="1:20" x14ac:dyDescent="0.3">
      <c r="A8124" t="s">
        <v>8228</v>
      </c>
      <c r="B8124" s="1">
        <v>45309.722222222219</v>
      </c>
      <c r="C8124" t="s">
        <v>9</v>
      </c>
      <c r="D8124">
        <v>35</v>
      </c>
      <c r="E8124" t="s">
        <v>12</v>
      </c>
      <c r="F8124" t="s">
        <v>11</v>
      </c>
      <c r="G8124" t="b">
        <v>1</v>
      </c>
      <c r="I8124">
        <v>58</v>
      </c>
      <c r="J8124" t="b">
        <v>1</v>
      </c>
      <c r="K8124">
        <f>YEAR(Table1[[#This Row],[Patient Admission Date]])</f>
        <v>2024</v>
      </c>
      <c r="L8124" t="str">
        <f>TEXT(Table1[[#This Row],[Patient Admission Date]],"mmm")</f>
        <v>Jan</v>
      </c>
      <c r="M8124" t="str">
        <f>TEXT(Table1[[#This Row],[Patient Admission Date]],"ddd")</f>
        <v>Thu</v>
      </c>
      <c r="N8124" t="str">
        <f>TEXT(INT(HOUR(Table1[[#This Row],[Patient Admission Date]])/3)*3,"00")&amp;"-"&amp;TEXT(INT(HOUR(Table1[[#This Row],[Patient Admission Date]])/3)*3+3,"00")</f>
        <v>15-18</v>
      </c>
      <c r="O8124" t="str" cm="1">
        <f t="array" ref="O8124">_xlfn.IFS(Table1[[#This Row],[Patient Age]]&lt;=14,"0-14",Table1[[#This Row],[Patient Age]]&lt;=29,"15-29",Table1[[#This Row],[Patient Age]]&lt;=44,"30-44",Table1[[#This Row],[Patient Age]]&lt;=59,"45-59",Table1[[#This Row],[Patient Age]]&lt;=74,"60-74",TRUE,"75+")</f>
        <v>30-44</v>
      </c>
      <c r="P8124" t="str" cm="1">
        <f t="array" ref="P8124">_xlfn.IFS(Table1[[#This Row],[Patient Waittime]]&lt;=15,"0-15",Table1[[#This Row],[Patient Waittime]]&lt;=30,"16-30",Table1[[#This Row],[Patient Waittime]]&lt;=45,"31-45",Table1[[#This Row],[Patient Waittime]]&lt;=60,"46-60",TRUE,"60+")</f>
        <v>46-60</v>
      </c>
      <c r="Q8124">
        <f>--(Table1[[#This Row],[Patient Waittime]]&lt;=30)</f>
        <v>0</v>
      </c>
      <c r="R8124">
        <f>--Table1[[#This Row],[Patient Admission Flag]]</f>
        <v>1</v>
      </c>
      <c r="S8124">
        <f>--AND(Table1[[#This Row],[WithinTarget]]=1,Table1[[#This Row],[Patient Satisfaction Score]]&gt;=7)</f>
        <v>0</v>
      </c>
      <c r="T8124" t="str">
        <f>IF(LEFT(Table1[[#This Row],[Patient Gender]],1)="F","Female","Male")</f>
        <v>Male</v>
      </c>
    </row>
    <row r="8125" spans="1:20" x14ac:dyDescent="0.3">
      <c r="A8125" t="s">
        <v>8229</v>
      </c>
      <c r="B8125" s="1">
        <v>45222.47152777778</v>
      </c>
      <c r="C8125" t="s">
        <v>9</v>
      </c>
      <c r="D8125">
        <v>50</v>
      </c>
      <c r="E8125" t="s">
        <v>12</v>
      </c>
      <c r="F8125" t="s">
        <v>11</v>
      </c>
      <c r="G8125" t="b">
        <v>1</v>
      </c>
      <c r="I8125">
        <v>41</v>
      </c>
      <c r="J8125" t="b">
        <v>1</v>
      </c>
      <c r="K8125">
        <f>YEAR(Table1[[#This Row],[Patient Admission Date]])</f>
        <v>2023</v>
      </c>
      <c r="L8125" t="str">
        <f>TEXT(Table1[[#This Row],[Patient Admission Date]],"mmm")</f>
        <v>Oct</v>
      </c>
      <c r="M8125" t="str">
        <f>TEXT(Table1[[#This Row],[Patient Admission Date]],"ddd")</f>
        <v>Mon</v>
      </c>
      <c r="N8125" t="str">
        <f>TEXT(INT(HOUR(Table1[[#This Row],[Patient Admission Date]])/3)*3,"00")&amp;"-"&amp;TEXT(INT(HOUR(Table1[[#This Row],[Patient Admission Date]])/3)*3+3,"00")</f>
        <v>09-12</v>
      </c>
      <c r="O8125" t="str" cm="1">
        <f t="array" ref="O8125">_xlfn.IFS(Table1[[#This Row],[Patient Age]]&lt;=14,"0-14",Table1[[#This Row],[Patient Age]]&lt;=29,"15-29",Table1[[#This Row],[Patient Age]]&lt;=44,"30-44",Table1[[#This Row],[Patient Age]]&lt;=59,"45-59",Table1[[#This Row],[Patient Age]]&lt;=74,"60-74",TRUE,"75+")</f>
        <v>45-59</v>
      </c>
      <c r="P8125" t="str" cm="1">
        <f t="array" ref="P8125">_xlfn.IFS(Table1[[#This Row],[Patient Waittime]]&lt;=15,"0-15",Table1[[#This Row],[Patient Waittime]]&lt;=30,"16-30",Table1[[#This Row],[Patient Waittime]]&lt;=45,"31-45",Table1[[#This Row],[Patient Waittime]]&lt;=60,"46-60",TRUE,"60+")</f>
        <v>31-45</v>
      </c>
      <c r="Q8125">
        <f>--(Table1[[#This Row],[Patient Waittime]]&lt;=30)</f>
        <v>0</v>
      </c>
      <c r="R8125">
        <f>--Table1[[#This Row],[Patient Admission Flag]]</f>
        <v>1</v>
      </c>
      <c r="S8125">
        <f>--AND(Table1[[#This Row],[WithinTarget]]=1,Table1[[#This Row],[Patient Satisfaction Score]]&gt;=7)</f>
        <v>0</v>
      </c>
      <c r="T8125" t="str">
        <f>IF(LEFT(Table1[[#This Row],[Patient Gender]],1)="F","Female","Male")</f>
        <v>Male</v>
      </c>
    </row>
    <row r="8126" spans="1:20" x14ac:dyDescent="0.3">
      <c r="A8126" t="s">
        <v>8230</v>
      </c>
      <c r="B8126" s="1">
        <v>45161.589583333334</v>
      </c>
      <c r="C8126" t="s">
        <v>9</v>
      </c>
      <c r="D8126">
        <v>64</v>
      </c>
      <c r="E8126" t="s">
        <v>12</v>
      </c>
      <c r="F8126" t="s">
        <v>11</v>
      </c>
      <c r="G8126" t="b">
        <v>1</v>
      </c>
      <c r="I8126">
        <v>16</v>
      </c>
      <c r="J8126" t="b">
        <v>1</v>
      </c>
      <c r="K8126">
        <f>YEAR(Table1[[#This Row],[Patient Admission Date]])</f>
        <v>2023</v>
      </c>
      <c r="L8126" t="str">
        <f>TEXT(Table1[[#This Row],[Patient Admission Date]],"mmm")</f>
        <v>Aug</v>
      </c>
      <c r="M8126" t="str">
        <f>TEXT(Table1[[#This Row],[Patient Admission Date]],"ddd")</f>
        <v>Wed</v>
      </c>
      <c r="N8126" t="str">
        <f>TEXT(INT(HOUR(Table1[[#This Row],[Patient Admission Date]])/3)*3,"00")&amp;"-"&amp;TEXT(INT(HOUR(Table1[[#This Row],[Patient Admission Date]])/3)*3+3,"00")</f>
        <v>12-15</v>
      </c>
      <c r="O8126" t="str" cm="1">
        <f t="array" ref="O8126">_xlfn.IFS(Table1[[#This Row],[Patient Age]]&lt;=14,"0-14",Table1[[#This Row],[Patient Age]]&lt;=29,"15-29",Table1[[#This Row],[Patient Age]]&lt;=44,"30-44",Table1[[#This Row],[Patient Age]]&lt;=59,"45-59",Table1[[#This Row],[Patient Age]]&lt;=74,"60-74",TRUE,"75+")</f>
        <v>60-74</v>
      </c>
      <c r="P8126" t="str" cm="1">
        <f t="array" ref="P8126">_xlfn.IFS(Table1[[#This Row],[Patient Waittime]]&lt;=15,"0-15",Table1[[#This Row],[Patient Waittime]]&lt;=30,"16-30",Table1[[#This Row],[Patient Waittime]]&lt;=45,"31-45",Table1[[#This Row],[Patient Waittime]]&lt;=60,"46-60",TRUE,"60+")</f>
        <v>16-30</v>
      </c>
      <c r="Q8126">
        <f>--(Table1[[#This Row],[Patient Waittime]]&lt;=30)</f>
        <v>1</v>
      </c>
      <c r="R8126">
        <f>--Table1[[#This Row],[Patient Admission Flag]]</f>
        <v>1</v>
      </c>
      <c r="S8126">
        <f>--AND(Table1[[#This Row],[WithinTarget]]=1,Table1[[#This Row],[Patient Satisfaction Score]]&gt;=7)</f>
        <v>0</v>
      </c>
      <c r="T8126" t="str">
        <f>IF(LEFT(Table1[[#This Row],[Patient Gender]],1)="F","Female","Male")</f>
        <v>Male</v>
      </c>
    </row>
    <row r="8127" spans="1:20" x14ac:dyDescent="0.3">
      <c r="A8127" t="s">
        <v>8231</v>
      </c>
      <c r="B8127" s="1">
        <v>45441.095833333333</v>
      </c>
      <c r="C8127" t="s">
        <v>9</v>
      </c>
      <c r="D8127">
        <v>43</v>
      </c>
      <c r="E8127" t="s">
        <v>12</v>
      </c>
      <c r="F8127" t="s">
        <v>11</v>
      </c>
      <c r="G8127" t="b">
        <v>1</v>
      </c>
      <c r="I8127">
        <v>25</v>
      </c>
      <c r="J8127" t="b">
        <v>1</v>
      </c>
      <c r="K8127">
        <f>YEAR(Table1[[#This Row],[Patient Admission Date]])</f>
        <v>2024</v>
      </c>
      <c r="L8127" t="str">
        <f>TEXT(Table1[[#This Row],[Patient Admission Date]],"mmm")</f>
        <v>May</v>
      </c>
      <c r="M8127" t="str">
        <f>TEXT(Table1[[#This Row],[Patient Admission Date]],"ddd")</f>
        <v>Wed</v>
      </c>
      <c r="N8127" t="str">
        <f>TEXT(INT(HOUR(Table1[[#This Row],[Patient Admission Date]])/3)*3,"00")&amp;"-"&amp;TEXT(INT(HOUR(Table1[[#This Row],[Patient Admission Date]])/3)*3+3,"00")</f>
        <v>00-03</v>
      </c>
      <c r="O8127" t="str" cm="1">
        <f t="array" ref="O8127">_xlfn.IFS(Table1[[#This Row],[Patient Age]]&lt;=14,"0-14",Table1[[#This Row],[Patient Age]]&lt;=29,"15-29",Table1[[#This Row],[Patient Age]]&lt;=44,"30-44",Table1[[#This Row],[Patient Age]]&lt;=59,"45-59",Table1[[#This Row],[Patient Age]]&lt;=74,"60-74",TRUE,"75+")</f>
        <v>30-44</v>
      </c>
      <c r="P8127" t="str" cm="1">
        <f t="array" ref="P8127">_xlfn.IFS(Table1[[#This Row],[Patient Waittime]]&lt;=15,"0-15",Table1[[#This Row],[Patient Waittime]]&lt;=30,"16-30",Table1[[#This Row],[Patient Waittime]]&lt;=45,"31-45",Table1[[#This Row],[Patient Waittime]]&lt;=60,"46-60",TRUE,"60+")</f>
        <v>16-30</v>
      </c>
      <c r="Q8127">
        <f>--(Table1[[#This Row],[Patient Waittime]]&lt;=30)</f>
        <v>1</v>
      </c>
      <c r="R8127">
        <f>--Table1[[#This Row],[Patient Admission Flag]]</f>
        <v>1</v>
      </c>
      <c r="S8127">
        <f>--AND(Table1[[#This Row],[WithinTarget]]=1,Table1[[#This Row],[Patient Satisfaction Score]]&gt;=7)</f>
        <v>0</v>
      </c>
      <c r="T8127" t="str">
        <f>IF(LEFT(Table1[[#This Row],[Patient Gender]],1)="F","Female","Male")</f>
        <v>Male</v>
      </c>
    </row>
    <row r="8128" spans="1:20" x14ac:dyDescent="0.3">
      <c r="A8128" t="s">
        <v>8232</v>
      </c>
      <c r="B8128" s="1">
        <v>45547.837500000001</v>
      </c>
      <c r="C8128" t="s">
        <v>9</v>
      </c>
      <c r="D8128">
        <v>31</v>
      </c>
      <c r="E8128" t="s">
        <v>12</v>
      </c>
      <c r="F8128" t="s">
        <v>11</v>
      </c>
      <c r="G8128" t="b">
        <v>1</v>
      </c>
      <c r="I8128">
        <v>28</v>
      </c>
      <c r="J8128" t="b">
        <v>1</v>
      </c>
      <c r="K8128">
        <f>YEAR(Table1[[#This Row],[Patient Admission Date]])</f>
        <v>2024</v>
      </c>
      <c r="L8128" t="str">
        <f>TEXT(Table1[[#This Row],[Patient Admission Date]],"mmm")</f>
        <v>Sep</v>
      </c>
      <c r="M8128" t="str">
        <f>TEXT(Table1[[#This Row],[Patient Admission Date]],"ddd")</f>
        <v>Thu</v>
      </c>
      <c r="N8128" t="str">
        <f>TEXT(INT(HOUR(Table1[[#This Row],[Patient Admission Date]])/3)*3,"00")&amp;"-"&amp;TEXT(INT(HOUR(Table1[[#This Row],[Patient Admission Date]])/3)*3+3,"00")</f>
        <v>18-21</v>
      </c>
      <c r="O8128" t="str" cm="1">
        <f t="array" ref="O8128">_xlfn.IFS(Table1[[#This Row],[Patient Age]]&lt;=14,"0-14",Table1[[#This Row],[Patient Age]]&lt;=29,"15-29",Table1[[#This Row],[Patient Age]]&lt;=44,"30-44",Table1[[#This Row],[Patient Age]]&lt;=59,"45-59",Table1[[#This Row],[Patient Age]]&lt;=74,"60-74",TRUE,"75+")</f>
        <v>30-44</v>
      </c>
      <c r="P8128" t="str" cm="1">
        <f t="array" ref="P8128">_xlfn.IFS(Table1[[#This Row],[Patient Waittime]]&lt;=15,"0-15",Table1[[#This Row],[Patient Waittime]]&lt;=30,"16-30",Table1[[#This Row],[Patient Waittime]]&lt;=45,"31-45",Table1[[#This Row],[Patient Waittime]]&lt;=60,"46-60",TRUE,"60+")</f>
        <v>16-30</v>
      </c>
      <c r="Q8128">
        <f>--(Table1[[#This Row],[Patient Waittime]]&lt;=30)</f>
        <v>1</v>
      </c>
      <c r="R8128">
        <f>--Table1[[#This Row],[Patient Admission Flag]]</f>
        <v>1</v>
      </c>
      <c r="S8128">
        <f>--AND(Table1[[#This Row],[WithinTarget]]=1,Table1[[#This Row],[Patient Satisfaction Score]]&gt;=7)</f>
        <v>0</v>
      </c>
      <c r="T8128" t="str">
        <f>IF(LEFT(Table1[[#This Row],[Patient Gender]],1)="F","Female","Male")</f>
        <v>Male</v>
      </c>
    </row>
    <row r="8129" spans="1:20" x14ac:dyDescent="0.3">
      <c r="A8129" t="s">
        <v>8233</v>
      </c>
      <c r="B8129" s="1">
        <v>45486.226388888892</v>
      </c>
      <c r="C8129" t="s">
        <v>9</v>
      </c>
      <c r="D8129">
        <v>25</v>
      </c>
      <c r="E8129" t="s">
        <v>12</v>
      </c>
      <c r="F8129" t="s">
        <v>11</v>
      </c>
      <c r="G8129" t="b">
        <v>1</v>
      </c>
      <c r="I8129">
        <v>59</v>
      </c>
      <c r="J8129" t="b">
        <v>1</v>
      </c>
      <c r="K8129">
        <f>YEAR(Table1[[#This Row],[Patient Admission Date]])</f>
        <v>2024</v>
      </c>
      <c r="L8129" t="str">
        <f>TEXT(Table1[[#This Row],[Patient Admission Date]],"mmm")</f>
        <v>Jul</v>
      </c>
      <c r="M8129" t="str">
        <f>TEXT(Table1[[#This Row],[Patient Admission Date]],"ddd")</f>
        <v>Sat</v>
      </c>
      <c r="N8129" t="str">
        <f>TEXT(INT(HOUR(Table1[[#This Row],[Patient Admission Date]])/3)*3,"00")&amp;"-"&amp;TEXT(INT(HOUR(Table1[[#This Row],[Patient Admission Date]])/3)*3+3,"00")</f>
        <v>03-06</v>
      </c>
      <c r="O8129" t="str" cm="1">
        <f t="array" ref="O8129">_xlfn.IFS(Table1[[#This Row],[Patient Age]]&lt;=14,"0-14",Table1[[#This Row],[Patient Age]]&lt;=29,"15-29",Table1[[#This Row],[Patient Age]]&lt;=44,"30-44",Table1[[#This Row],[Patient Age]]&lt;=59,"45-59",Table1[[#This Row],[Patient Age]]&lt;=74,"60-74",TRUE,"75+")</f>
        <v>15-29</v>
      </c>
      <c r="P8129" t="str" cm="1">
        <f t="array" ref="P8129">_xlfn.IFS(Table1[[#This Row],[Patient Waittime]]&lt;=15,"0-15",Table1[[#This Row],[Patient Waittime]]&lt;=30,"16-30",Table1[[#This Row],[Patient Waittime]]&lt;=45,"31-45",Table1[[#This Row],[Patient Waittime]]&lt;=60,"46-60",TRUE,"60+")</f>
        <v>46-60</v>
      </c>
      <c r="Q8129">
        <f>--(Table1[[#This Row],[Patient Waittime]]&lt;=30)</f>
        <v>0</v>
      </c>
      <c r="R8129">
        <f>--Table1[[#This Row],[Patient Admission Flag]]</f>
        <v>1</v>
      </c>
      <c r="S8129">
        <f>--AND(Table1[[#This Row],[WithinTarget]]=1,Table1[[#This Row],[Patient Satisfaction Score]]&gt;=7)</f>
        <v>0</v>
      </c>
      <c r="T8129" t="str">
        <f>IF(LEFT(Table1[[#This Row],[Patient Gender]],1)="F","Female","Male")</f>
        <v>Male</v>
      </c>
    </row>
    <row r="8130" spans="1:20" x14ac:dyDescent="0.3">
      <c r="A8130" t="s">
        <v>8234</v>
      </c>
      <c r="B8130" s="1">
        <v>45194.941666666666</v>
      </c>
      <c r="C8130" t="s">
        <v>9</v>
      </c>
      <c r="D8130">
        <v>45</v>
      </c>
      <c r="E8130" t="s">
        <v>12</v>
      </c>
      <c r="F8130" t="s">
        <v>11</v>
      </c>
      <c r="G8130" t="b">
        <v>1</v>
      </c>
      <c r="I8130">
        <v>15</v>
      </c>
      <c r="J8130" t="b">
        <v>1</v>
      </c>
      <c r="K8130">
        <f>YEAR(Table1[[#This Row],[Patient Admission Date]])</f>
        <v>2023</v>
      </c>
      <c r="L8130" t="str">
        <f>TEXT(Table1[[#This Row],[Patient Admission Date]],"mmm")</f>
        <v>Sep</v>
      </c>
      <c r="M8130" t="str">
        <f>TEXT(Table1[[#This Row],[Patient Admission Date]],"ddd")</f>
        <v>Mon</v>
      </c>
      <c r="N8130" t="str">
        <f>TEXT(INT(HOUR(Table1[[#This Row],[Patient Admission Date]])/3)*3,"00")&amp;"-"&amp;TEXT(INT(HOUR(Table1[[#This Row],[Patient Admission Date]])/3)*3+3,"00")</f>
        <v>21-24</v>
      </c>
      <c r="O8130" t="str" cm="1">
        <f t="array" ref="O8130">_xlfn.IFS(Table1[[#This Row],[Patient Age]]&lt;=14,"0-14",Table1[[#This Row],[Patient Age]]&lt;=29,"15-29",Table1[[#This Row],[Patient Age]]&lt;=44,"30-44",Table1[[#This Row],[Patient Age]]&lt;=59,"45-59",Table1[[#This Row],[Patient Age]]&lt;=74,"60-74",TRUE,"75+")</f>
        <v>45-59</v>
      </c>
      <c r="P8130" t="str" cm="1">
        <f t="array" ref="P8130">_xlfn.IFS(Table1[[#This Row],[Patient Waittime]]&lt;=15,"0-15",Table1[[#This Row],[Patient Waittime]]&lt;=30,"16-30",Table1[[#This Row],[Patient Waittime]]&lt;=45,"31-45",Table1[[#This Row],[Patient Waittime]]&lt;=60,"46-60",TRUE,"60+")</f>
        <v>0-15</v>
      </c>
      <c r="Q8130">
        <f>--(Table1[[#This Row],[Patient Waittime]]&lt;=30)</f>
        <v>1</v>
      </c>
      <c r="R8130">
        <f>--Table1[[#This Row],[Patient Admission Flag]]</f>
        <v>1</v>
      </c>
      <c r="S8130">
        <f>--AND(Table1[[#This Row],[WithinTarget]]=1,Table1[[#This Row],[Patient Satisfaction Score]]&gt;=7)</f>
        <v>0</v>
      </c>
      <c r="T8130" t="str">
        <f>IF(LEFT(Table1[[#This Row],[Patient Gender]],1)="F","Female","Male")</f>
        <v>Male</v>
      </c>
    </row>
    <row r="8131" spans="1:20" x14ac:dyDescent="0.3">
      <c r="A8131" t="s">
        <v>8235</v>
      </c>
      <c r="B8131" s="1">
        <v>45454.449305555558</v>
      </c>
      <c r="C8131" t="s">
        <v>9</v>
      </c>
      <c r="D8131">
        <v>35</v>
      </c>
      <c r="E8131" t="s">
        <v>12</v>
      </c>
      <c r="F8131" t="s">
        <v>11</v>
      </c>
      <c r="G8131" t="b">
        <v>1</v>
      </c>
      <c r="I8131">
        <v>46</v>
      </c>
      <c r="J8131" t="b">
        <v>1</v>
      </c>
      <c r="K8131">
        <f>YEAR(Table1[[#This Row],[Patient Admission Date]])</f>
        <v>2024</v>
      </c>
      <c r="L8131" t="str">
        <f>TEXT(Table1[[#This Row],[Patient Admission Date]],"mmm")</f>
        <v>Jun</v>
      </c>
      <c r="M8131" t="str">
        <f>TEXT(Table1[[#This Row],[Patient Admission Date]],"ddd")</f>
        <v>Tue</v>
      </c>
      <c r="N8131" t="str">
        <f>TEXT(INT(HOUR(Table1[[#This Row],[Patient Admission Date]])/3)*3,"00")&amp;"-"&amp;TEXT(INT(HOUR(Table1[[#This Row],[Patient Admission Date]])/3)*3+3,"00")</f>
        <v>09-12</v>
      </c>
      <c r="O8131" t="str" cm="1">
        <f t="array" ref="O8131">_xlfn.IFS(Table1[[#This Row],[Patient Age]]&lt;=14,"0-14",Table1[[#This Row],[Patient Age]]&lt;=29,"15-29",Table1[[#This Row],[Patient Age]]&lt;=44,"30-44",Table1[[#This Row],[Patient Age]]&lt;=59,"45-59",Table1[[#This Row],[Patient Age]]&lt;=74,"60-74",TRUE,"75+")</f>
        <v>30-44</v>
      </c>
      <c r="P8131" t="str" cm="1">
        <f t="array" ref="P8131">_xlfn.IFS(Table1[[#This Row],[Patient Waittime]]&lt;=15,"0-15",Table1[[#This Row],[Patient Waittime]]&lt;=30,"16-30",Table1[[#This Row],[Patient Waittime]]&lt;=45,"31-45",Table1[[#This Row],[Patient Waittime]]&lt;=60,"46-60",TRUE,"60+")</f>
        <v>46-60</v>
      </c>
      <c r="Q8131">
        <f>--(Table1[[#This Row],[Patient Waittime]]&lt;=30)</f>
        <v>0</v>
      </c>
      <c r="R8131">
        <f>--Table1[[#This Row],[Patient Admission Flag]]</f>
        <v>1</v>
      </c>
      <c r="S8131">
        <f>--AND(Table1[[#This Row],[WithinTarget]]=1,Table1[[#This Row],[Patient Satisfaction Score]]&gt;=7)</f>
        <v>0</v>
      </c>
      <c r="T8131" t="str">
        <f>IF(LEFT(Table1[[#This Row],[Patient Gender]],1)="F","Female","Male")</f>
        <v>Male</v>
      </c>
    </row>
    <row r="8132" spans="1:20" x14ac:dyDescent="0.3">
      <c r="A8132" t="s">
        <v>8236</v>
      </c>
      <c r="B8132" s="1">
        <v>45357.704861111109</v>
      </c>
      <c r="C8132" t="s">
        <v>9</v>
      </c>
      <c r="D8132">
        <v>4</v>
      </c>
      <c r="E8132" t="s">
        <v>12</v>
      </c>
      <c r="F8132" t="s">
        <v>11</v>
      </c>
      <c r="G8132" t="b">
        <v>1</v>
      </c>
      <c r="I8132">
        <v>16</v>
      </c>
      <c r="J8132" t="b">
        <v>1</v>
      </c>
      <c r="K8132">
        <f>YEAR(Table1[[#This Row],[Patient Admission Date]])</f>
        <v>2024</v>
      </c>
      <c r="L8132" t="str">
        <f>TEXT(Table1[[#This Row],[Patient Admission Date]],"mmm")</f>
        <v>Mar</v>
      </c>
      <c r="M8132" t="str">
        <f>TEXT(Table1[[#This Row],[Patient Admission Date]],"ddd")</f>
        <v>Wed</v>
      </c>
      <c r="N8132" t="str">
        <f>TEXT(INT(HOUR(Table1[[#This Row],[Patient Admission Date]])/3)*3,"00")&amp;"-"&amp;TEXT(INT(HOUR(Table1[[#This Row],[Patient Admission Date]])/3)*3+3,"00")</f>
        <v>15-18</v>
      </c>
      <c r="O8132" t="str" cm="1">
        <f t="array" ref="O8132">_xlfn.IFS(Table1[[#This Row],[Patient Age]]&lt;=14,"0-14",Table1[[#This Row],[Patient Age]]&lt;=29,"15-29",Table1[[#This Row],[Patient Age]]&lt;=44,"30-44",Table1[[#This Row],[Patient Age]]&lt;=59,"45-59",Table1[[#This Row],[Patient Age]]&lt;=74,"60-74",TRUE,"75+")</f>
        <v>0-14</v>
      </c>
      <c r="P8132" t="str" cm="1">
        <f t="array" ref="P8132">_xlfn.IFS(Table1[[#This Row],[Patient Waittime]]&lt;=15,"0-15",Table1[[#This Row],[Patient Waittime]]&lt;=30,"16-30",Table1[[#This Row],[Patient Waittime]]&lt;=45,"31-45",Table1[[#This Row],[Patient Waittime]]&lt;=60,"46-60",TRUE,"60+")</f>
        <v>16-30</v>
      </c>
      <c r="Q8132">
        <f>--(Table1[[#This Row],[Patient Waittime]]&lt;=30)</f>
        <v>1</v>
      </c>
      <c r="R8132">
        <f>--Table1[[#This Row],[Patient Admission Flag]]</f>
        <v>1</v>
      </c>
      <c r="S8132">
        <f>--AND(Table1[[#This Row],[WithinTarget]]=1,Table1[[#This Row],[Patient Satisfaction Score]]&gt;=7)</f>
        <v>0</v>
      </c>
      <c r="T8132" t="str">
        <f>IF(LEFT(Table1[[#This Row],[Patient Gender]],1)="F","Female","Male")</f>
        <v>Male</v>
      </c>
    </row>
    <row r="8133" spans="1:20" x14ac:dyDescent="0.3">
      <c r="A8133" t="s">
        <v>8237</v>
      </c>
      <c r="B8133" s="1">
        <v>45136.270138888889</v>
      </c>
      <c r="C8133" t="s">
        <v>9</v>
      </c>
      <c r="D8133">
        <v>4</v>
      </c>
      <c r="E8133" t="s">
        <v>12</v>
      </c>
      <c r="F8133" t="s">
        <v>11</v>
      </c>
      <c r="G8133" t="b">
        <v>1</v>
      </c>
      <c r="I8133">
        <v>19</v>
      </c>
      <c r="J8133" t="b">
        <v>1</v>
      </c>
      <c r="K8133">
        <f>YEAR(Table1[[#This Row],[Patient Admission Date]])</f>
        <v>2023</v>
      </c>
      <c r="L8133" t="str">
        <f>TEXT(Table1[[#This Row],[Patient Admission Date]],"mmm")</f>
        <v>Jul</v>
      </c>
      <c r="M8133" t="str">
        <f>TEXT(Table1[[#This Row],[Patient Admission Date]],"ddd")</f>
        <v>Sat</v>
      </c>
      <c r="N8133" t="str">
        <f>TEXT(INT(HOUR(Table1[[#This Row],[Patient Admission Date]])/3)*3,"00")&amp;"-"&amp;TEXT(INT(HOUR(Table1[[#This Row],[Patient Admission Date]])/3)*3+3,"00")</f>
        <v>06-09</v>
      </c>
      <c r="O8133" t="str" cm="1">
        <f t="array" ref="O8133">_xlfn.IFS(Table1[[#This Row],[Patient Age]]&lt;=14,"0-14",Table1[[#This Row],[Patient Age]]&lt;=29,"15-29",Table1[[#This Row],[Patient Age]]&lt;=44,"30-44",Table1[[#This Row],[Patient Age]]&lt;=59,"45-59",Table1[[#This Row],[Patient Age]]&lt;=74,"60-74",TRUE,"75+")</f>
        <v>0-14</v>
      </c>
      <c r="P8133" t="str" cm="1">
        <f t="array" ref="P8133">_xlfn.IFS(Table1[[#This Row],[Patient Waittime]]&lt;=15,"0-15",Table1[[#This Row],[Patient Waittime]]&lt;=30,"16-30",Table1[[#This Row],[Patient Waittime]]&lt;=45,"31-45",Table1[[#This Row],[Patient Waittime]]&lt;=60,"46-60",TRUE,"60+")</f>
        <v>16-30</v>
      </c>
      <c r="Q8133">
        <f>--(Table1[[#This Row],[Patient Waittime]]&lt;=30)</f>
        <v>1</v>
      </c>
      <c r="R8133">
        <f>--Table1[[#This Row],[Patient Admission Flag]]</f>
        <v>1</v>
      </c>
      <c r="S8133">
        <f>--AND(Table1[[#This Row],[WithinTarget]]=1,Table1[[#This Row],[Patient Satisfaction Score]]&gt;=7)</f>
        <v>0</v>
      </c>
      <c r="T8133" t="str">
        <f>IF(LEFT(Table1[[#This Row],[Patient Gender]],1)="F","Female","Male")</f>
        <v>Male</v>
      </c>
    </row>
    <row r="8134" spans="1:20" x14ac:dyDescent="0.3">
      <c r="A8134" t="s">
        <v>8238</v>
      </c>
      <c r="B8134" s="1">
        <v>45515.99722222222</v>
      </c>
      <c r="C8134" t="s">
        <v>9</v>
      </c>
      <c r="D8134">
        <v>1</v>
      </c>
      <c r="E8134" t="s">
        <v>12</v>
      </c>
      <c r="F8134" t="s">
        <v>11</v>
      </c>
      <c r="G8134" t="b">
        <v>1</v>
      </c>
      <c r="I8134">
        <v>31</v>
      </c>
      <c r="J8134" t="b">
        <v>1</v>
      </c>
      <c r="K8134">
        <f>YEAR(Table1[[#This Row],[Patient Admission Date]])</f>
        <v>2024</v>
      </c>
      <c r="L8134" t="str">
        <f>TEXT(Table1[[#This Row],[Patient Admission Date]],"mmm")</f>
        <v>Aug</v>
      </c>
      <c r="M8134" t="str">
        <f>TEXT(Table1[[#This Row],[Patient Admission Date]],"ddd")</f>
        <v>Sun</v>
      </c>
      <c r="N8134" t="str">
        <f>TEXT(INT(HOUR(Table1[[#This Row],[Patient Admission Date]])/3)*3,"00")&amp;"-"&amp;TEXT(INT(HOUR(Table1[[#This Row],[Patient Admission Date]])/3)*3+3,"00")</f>
        <v>21-24</v>
      </c>
      <c r="O8134" t="str" cm="1">
        <f t="array" ref="O8134">_xlfn.IFS(Table1[[#This Row],[Patient Age]]&lt;=14,"0-14",Table1[[#This Row],[Patient Age]]&lt;=29,"15-29",Table1[[#This Row],[Patient Age]]&lt;=44,"30-44",Table1[[#This Row],[Patient Age]]&lt;=59,"45-59",Table1[[#This Row],[Patient Age]]&lt;=74,"60-74",TRUE,"75+")</f>
        <v>0-14</v>
      </c>
      <c r="P8134" t="str" cm="1">
        <f t="array" ref="P8134">_xlfn.IFS(Table1[[#This Row],[Patient Waittime]]&lt;=15,"0-15",Table1[[#This Row],[Patient Waittime]]&lt;=30,"16-30",Table1[[#This Row],[Patient Waittime]]&lt;=45,"31-45",Table1[[#This Row],[Patient Waittime]]&lt;=60,"46-60",TRUE,"60+")</f>
        <v>31-45</v>
      </c>
      <c r="Q8134">
        <f>--(Table1[[#This Row],[Patient Waittime]]&lt;=30)</f>
        <v>0</v>
      </c>
      <c r="R8134">
        <f>--Table1[[#This Row],[Patient Admission Flag]]</f>
        <v>1</v>
      </c>
      <c r="S8134">
        <f>--AND(Table1[[#This Row],[WithinTarget]]=1,Table1[[#This Row],[Patient Satisfaction Score]]&gt;=7)</f>
        <v>0</v>
      </c>
      <c r="T8134" t="str">
        <f>IF(LEFT(Table1[[#This Row],[Patient Gender]],1)="F","Female","Male")</f>
        <v>Male</v>
      </c>
    </row>
    <row r="8135" spans="1:20" x14ac:dyDescent="0.3">
      <c r="A8135" t="s">
        <v>8239</v>
      </c>
      <c r="B8135" s="1">
        <v>45460.67083333333</v>
      </c>
      <c r="C8135" t="s">
        <v>9</v>
      </c>
      <c r="D8135">
        <v>62</v>
      </c>
      <c r="E8135" t="s">
        <v>12</v>
      </c>
      <c r="F8135" t="s">
        <v>11</v>
      </c>
      <c r="G8135" t="b">
        <v>1</v>
      </c>
      <c r="I8135">
        <v>43</v>
      </c>
      <c r="J8135" t="b">
        <v>1</v>
      </c>
      <c r="K8135">
        <f>YEAR(Table1[[#This Row],[Patient Admission Date]])</f>
        <v>2024</v>
      </c>
      <c r="L8135" t="str">
        <f>TEXT(Table1[[#This Row],[Patient Admission Date]],"mmm")</f>
        <v>Jun</v>
      </c>
      <c r="M8135" t="str">
        <f>TEXT(Table1[[#This Row],[Patient Admission Date]],"ddd")</f>
        <v>Mon</v>
      </c>
      <c r="N8135" t="str">
        <f>TEXT(INT(HOUR(Table1[[#This Row],[Patient Admission Date]])/3)*3,"00")&amp;"-"&amp;TEXT(INT(HOUR(Table1[[#This Row],[Patient Admission Date]])/3)*3+3,"00")</f>
        <v>15-18</v>
      </c>
      <c r="O8135" t="str" cm="1">
        <f t="array" ref="O8135">_xlfn.IFS(Table1[[#This Row],[Patient Age]]&lt;=14,"0-14",Table1[[#This Row],[Patient Age]]&lt;=29,"15-29",Table1[[#This Row],[Patient Age]]&lt;=44,"30-44",Table1[[#This Row],[Patient Age]]&lt;=59,"45-59",Table1[[#This Row],[Patient Age]]&lt;=74,"60-74",TRUE,"75+")</f>
        <v>60-74</v>
      </c>
      <c r="P8135" t="str" cm="1">
        <f t="array" ref="P8135">_xlfn.IFS(Table1[[#This Row],[Patient Waittime]]&lt;=15,"0-15",Table1[[#This Row],[Patient Waittime]]&lt;=30,"16-30",Table1[[#This Row],[Patient Waittime]]&lt;=45,"31-45",Table1[[#This Row],[Patient Waittime]]&lt;=60,"46-60",TRUE,"60+")</f>
        <v>31-45</v>
      </c>
      <c r="Q8135">
        <f>--(Table1[[#This Row],[Patient Waittime]]&lt;=30)</f>
        <v>0</v>
      </c>
      <c r="R8135">
        <f>--Table1[[#This Row],[Patient Admission Flag]]</f>
        <v>1</v>
      </c>
      <c r="S8135">
        <f>--AND(Table1[[#This Row],[WithinTarget]]=1,Table1[[#This Row],[Patient Satisfaction Score]]&gt;=7)</f>
        <v>0</v>
      </c>
      <c r="T8135" t="str">
        <f>IF(LEFT(Table1[[#This Row],[Patient Gender]],1)="F","Female","Male")</f>
        <v>Male</v>
      </c>
    </row>
    <row r="8136" spans="1:20" x14ac:dyDescent="0.3">
      <c r="A8136" t="s">
        <v>8240</v>
      </c>
      <c r="B8136" s="1">
        <v>45209.691666666666</v>
      </c>
      <c r="C8136" t="s">
        <v>9</v>
      </c>
      <c r="D8136">
        <v>25</v>
      </c>
      <c r="E8136" t="s">
        <v>12</v>
      </c>
      <c r="F8136" t="s">
        <v>11</v>
      </c>
      <c r="G8136" t="b">
        <v>1</v>
      </c>
      <c r="I8136">
        <v>55</v>
      </c>
      <c r="J8136" t="b">
        <v>1</v>
      </c>
      <c r="K8136">
        <f>YEAR(Table1[[#This Row],[Patient Admission Date]])</f>
        <v>2023</v>
      </c>
      <c r="L8136" t="str">
        <f>TEXT(Table1[[#This Row],[Patient Admission Date]],"mmm")</f>
        <v>Oct</v>
      </c>
      <c r="M8136" t="str">
        <f>TEXT(Table1[[#This Row],[Patient Admission Date]],"ddd")</f>
        <v>Tue</v>
      </c>
      <c r="N8136" t="str">
        <f>TEXT(INT(HOUR(Table1[[#This Row],[Patient Admission Date]])/3)*3,"00")&amp;"-"&amp;TEXT(INT(HOUR(Table1[[#This Row],[Patient Admission Date]])/3)*3+3,"00")</f>
        <v>15-18</v>
      </c>
      <c r="O8136" t="str" cm="1">
        <f t="array" ref="O8136">_xlfn.IFS(Table1[[#This Row],[Patient Age]]&lt;=14,"0-14",Table1[[#This Row],[Patient Age]]&lt;=29,"15-29",Table1[[#This Row],[Patient Age]]&lt;=44,"30-44",Table1[[#This Row],[Patient Age]]&lt;=59,"45-59",Table1[[#This Row],[Patient Age]]&lt;=74,"60-74",TRUE,"75+")</f>
        <v>15-29</v>
      </c>
      <c r="P8136" t="str" cm="1">
        <f t="array" ref="P8136">_xlfn.IFS(Table1[[#This Row],[Patient Waittime]]&lt;=15,"0-15",Table1[[#This Row],[Patient Waittime]]&lt;=30,"16-30",Table1[[#This Row],[Patient Waittime]]&lt;=45,"31-45",Table1[[#This Row],[Patient Waittime]]&lt;=60,"46-60",TRUE,"60+")</f>
        <v>46-60</v>
      </c>
      <c r="Q8136">
        <f>--(Table1[[#This Row],[Patient Waittime]]&lt;=30)</f>
        <v>0</v>
      </c>
      <c r="R8136">
        <f>--Table1[[#This Row],[Patient Admission Flag]]</f>
        <v>1</v>
      </c>
      <c r="S8136">
        <f>--AND(Table1[[#This Row],[WithinTarget]]=1,Table1[[#This Row],[Patient Satisfaction Score]]&gt;=7)</f>
        <v>0</v>
      </c>
      <c r="T8136" t="str">
        <f>IF(LEFT(Table1[[#This Row],[Patient Gender]],1)="F","Female","Male")</f>
        <v>Male</v>
      </c>
    </row>
    <row r="8137" spans="1:20" x14ac:dyDescent="0.3">
      <c r="A8137" t="s">
        <v>8241</v>
      </c>
      <c r="B8137" s="1">
        <v>45487.563194444447</v>
      </c>
      <c r="C8137" t="s">
        <v>9</v>
      </c>
      <c r="D8137">
        <v>16</v>
      </c>
      <c r="E8137" t="s">
        <v>12</v>
      </c>
      <c r="F8137" t="s">
        <v>11</v>
      </c>
      <c r="G8137" t="b">
        <v>1</v>
      </c>
      <c r="I8137">
        <v>60</v>
      </c>
      <c r="J8137" t="b">
        <v>1</v>
      </c>
      <c r="K8137">
        <f>YEAR(Table1[[#This Row],[Patient Admission Date]])</f>
        <v>2024</v>
      </c>
      <c r="L8137" t="str">
        <f>TEXT(Table1[[#This Row],[Patient Admission Date]],"mmm")</f>
        <v>Jul</v>
      </c>
      <c r="M8137" t="str">
        <f>TEXT(Table1[[#This Row],[Patient Admission Date]],"ddd")</f>
        <v>Sun</v>
      </c>
      <c r="N8137" t="str">
        <f>TEXT(INT(HOUR(Table1[[#This Row],[Patient Admission Date]])/3)*3,"00")&amp;"-"&amp;TEXT(INT(HOUR(Table1[[#This Row],[Patient Admission Date]])/3)*3+3,"00")</f>
        <v>12-15</v>
      </c>
      <c r="O8137" t="str" cm="1">
        <f t="array" ref="O8137">_xlfn.IFS(Table1[[#This Row],[Patient Age]]&lt;=14,"0-14",Table1[[#This Row],[Patient Age]]&lt;=29,"15-29",Table1[[#This Row],[Patient Age]]&lt;=44,"30-44",Table1[[#This Row],[Patient Age]]&lt;=59,"45-59",Table1[[#This Row],[Patient Age]]&lt;=74,"60-74",TRUE,"75+")</f>
        <v>15-29</v>
      </c>
      <c r="P8137" t="str" cm="1">
        <f t="array" ref="P8137">_xlfn.IFS(Table1[[#This Row],[Patient Waittime]]&lt;=15,"0-15",Table1[[#This Row],[Patient Waittime]]&lt;=30,"16-30",Table1[[#This Row],[Patient Waittime]]&lt;=45,"31-45",Table1[[#This Row],[Patient Waittime]]&lt;=60,"46-60",TRUE,"60+")</f>
        <v>46-60</v>
      </c>
      <c r="Q8137">
        <f>--(Table1[[#This Row],[Patient Waittime]]&lt;=30)</f>
        <v>0</v>
      </c>
      <c r="R8137">
        <f>--Table1[[#This Row],[Patient Admission Flag]]</f>
        <v>1</v>
      </c>
      <c r="S8137">
        <f>--AND(Table1[[#This Row],[WithinTarget]]=1,Table1[[#This Row],[Patient Satisfaction Score]]&gt;=7)</f>
        <v>0</v>
      </c>
      <c r="T8137" t="str">
        <f>IF(LEFT(Table1[[#This Row],[Patient Gender]],1)="F","Female","Male")</f>
        <v>Male</v>
      </c>
    </row>
    <row r="8138" spans="1:20" x14ac:dyDescent="0.3">
      <c r="A8138" t="s">
        <v>8242</v>
      </c>
      <c r="B8138" s="1">
        <v>45190.390277777777</v>
      </c>
      <c r="C8138" t="s">
        <v>9</v>
      </c>
      <c r="D8138">
        <v>8</v>
      </c>
      <c r="E8138" t="s">
        <v>12</v>
      </c>
      <c r="F8138" t="s">
        <v>11</v>
      </c>
      <c r="G8138" t="b">
        <v>1</v>
      </c>
      <c r="I8138">
        <v>13</v>
      </c>
      <c r="J8138" t="b">
        <v>1</v>
      </c>
      <c r="K8138">
        <f>YEAR(Table1[[#This Row],[Patient Admission Date]])</f>
        <v>2023</v>
      </c>
      <c r="L8138" t="str">
        <f>TEXT(Table1[[#This Row],[Patient Admission Date]],"mmm")</f>
        <v>Sep</v>
      </c>
      <c r="M8138" t="str">
        <f>TEXT(Table1[[#This Row],[Patient Admission Date]],"ddd")</f>
        <v>Thu</v>
      </c>
      <c r="N8138" t="str">
        <f>TEXT(INT(HOUR(Table1[[#This Row],[Patient Admission Date]])/3)*3,"00")&amp;"-"&amp;TEXT(INT(HOUR(Table1[[#This Row],[Patient Admission Date]])/3)*3+3,"00")</f>
        <v>09-12</v>
      </c>
      <c r="O8138" t="str" cm="1">
        <f t="array" ref="O8138">_xlfn.IFS(Table1[[#This Row],[Patient Age]]&lt;=14,"0-14",Table1[[#This Row],[Patient Age]]&lt;=29,"15-29",Table1[[#This Row],[Patient Age]]&lt;=44,"30-44",Table1[[#This Row],[Patient Age]]&lt;=59,"45-59",Table1[[#This Row],[Patient Age]]&lt;=74,"60-74",TRUE,"75+")</f>
        <v>0-14</v>
      </c>
      <c r="P8138" t="str" cm="1">
        <f t="array" ref="P8138">_xlfn.IFS(Table1[[#This Row],[Patient Waittime]]&lt;=15,"0-15",Table1[[#This Row],[Patient Waittime]]&lt;=30,"16-30",Table1[[#This Row],[Patient Waittime]]&lt;=45,"31-45",Table1[[#This Row],[Patient Waittime]]&lt;=60,"46-60",TRUE,"60+")</f>
        <v>0-15</v>
      </c>
      <c r="Q8138">
        <f>--(Table1[[#This Row],[Patient Waittime]]&lt;=30)</f>
        <v>1</v>
      </c>
      <c r="R8138">
        <f>--Table1[[#This Row],[Patient Admission Flag]]</f>
        <v>1</v>
      </c>
      <c r="S8138">
        <f>--AND(Table1[[#This Row],[WithinTarget]]=1,Table1[[#This Row],[Patient Satisfaction Score]]&gt;=7)</f>
        <v>0</v>
      </c>
      <c r="T8138" t="str">
        <f>IF(LEFT(Table1[[#This Row],[Patient Gender]],1)="F","Female","Male")</f>
        <v>Male</v>
      </c>
    </row>
    <row r="8139" spans="1:20" x14ac:dyDescent="0.3">
      <c r="A8139" t="s">
        <v>8243</v>
      </c>
      <c r="B8139" s="1">
        <v>45481.770833333336</v>
      </c>
      <c r="C8139" t="s">
        <v>9</v>
      </c>
      <c r="D8139">
        <v>78</v>
      </c>
      <c r="E8139" t="s">
        <v>12</v>
      </c>
      <c r="F8139" t="s">
        <v>11</v>
      </c>
      <c r="G8139" t="b">
        <v>1</v>
      </c>
      <c r="I8139">
        <v>17</v>
      </c>
      <c r="J8139" t="b">
        <v>1</v>
      </c>
      <c r="K8139">
        <f>YEAR(Table1[[#This Row],[Patient Admission Date]])</f>
        <v>2024</v>
      </c>
      <c r="L8139" t="str">
        <f>TEXT(Table1[[#This Row],[Patient Admission Date]],"mmm")</f>
        <v>Jul</v>
      </c>
      <c r="M8139" t="str">
        <f>TEXT(Table1[[#This Row],[Patient Admission Date]],"ddd")</f>
        <v>Mon</v>
      </c>
      <c r="N8139" t="str">
        <f>TEXT(INT(HOUR(Table1[[#This Row],[Patient Admission Date]])/3)*3,"00")&amp;"-"&amp;TEXT(INT(HOUR(Table1[[#This Row],[Patient Admission Date]])/3)*3+3,"00")</f>
        <v>18-21</v>
      </c>
      <c r="O8139" t="str" cm="1">
        <f t="array" ref="O8139">_xlfn.IFS(Table1[[#This Row],[Patient Age]]&lt;=14,"0-14",Table1[[#This Row],[Patient Age]]&lt;=29,"15-29",Table1[[#This Row],[Patient Age]]&lt;=44,"30-44",Table1[[#This Row],[Patient Age]]&lt;=59,"45-59",Table1[[#This Row],[Patient Age]]&lt;=74,"60-74",TRUE,"75+")</f>
        <v>75+</v>
      </c>
      <c r="P8139" t="str" cm="1">
        <f t="array" ref="P8139">_xlfn.IFS(Table1[[#This Row],[Patient Waittime]]&lt;=15,"0-15",Table1[[#This Row],[Patient Waittime]]&lt;=30,"16-30",Table1[[#This Row],[Patient Waittime]]&lt;=45,"31-45",Table1[[#This Row],[Patient Waittime]]&lt;=60,"46-60",TRUE,"60+")</f>
        <v>16-30</v>
      </c>
      <c r="Q8139">
        <f>--(Table1[[#This Row],[Patient Waittime]]&lt;=30)</f>
        <v>1</v>
      </c>
      <c r="R8139">
        <f>--Table1[[#This Row],[Patient Admission Flag]]</f>
        <v>1</v>
      </c>
      <c r="S8139">
        <f>--AND(Table1[[#This Row],[WithinTarget]]=1,Table1[[#This Row],[Patient Satisfaction Score]]&gt;=7)</f>
        <v>0</v>
      </c>
      <c r="T8139" t="str">
        <f>IF(LEFT(Table1[[#This Row],[Patient Gender]],1)="F","Female","Male")</f>
        <v>Male</v>
      </c>
    </row>
    <row r="8140" spans="1:20" x14ac:dyDescent="0.3">
      <c r="A8140" t="s">
        <v>8244</v>
      </c>
      <c r="B8140" s="1">
        <v>45290.949305555558</v>
      </c>
      <c r="C8140" t="s">
        <v>9</v>
      </c>
      <c r="D8140">
        <v>37</v>
      </c>
      <c r="E8140" t="s">
        <v>12</v>
      </c>
      <c r="F8140" t="s">
        <v>11</v>
      </c>
      <c r="G8140" t="b">
        <v>1</v>
      </c>
      <c r="I8140">
        <v>20</v>
      </c>
      <c r="J8140" t="b">
        <v>1</v>
      </c>
      <c r="K8140">
        <f>YEAR(Table1[[#This Row],[Patient Admission Date]])</f>
        <v>2023</v>
      </c>
      <c r="L8140" t="str">
        <f>TEXT(Table1[[#This Row],[Patient Admission Date]],"mmm")</f>
        <v>Dec</v>
      </c>
      <c r="M8140" t="str">
        <f>TEXT(Table1[[#This Row],[Patient Admission Date]],"ddd")</f>
        <v>Sat</v>
      </c>
      <c r="N8140" t="str">
        <f>TEXT(INT(HOUR(Table1[[#This Row],[Patient Admission Date]])/3)*3,"00")&amp;"-"&amp;TEXT(INT(HOUR(Table1[[#This Row],[Patient Admission Date]])/3)*3+3,"00")</f>
        <v>21-24</v>
      </c>
      <c r="O8140" t="str" cm="1">
        <f t="array" ref="O8140">_xlfn.IFS(Table1[[#This Row],[Patient Age]]&lt;=14,"0-14",Table1[[#This Row],[Patient Age]]&lt;=29,"15-29",Table1[[#This Row],[Patient Age]]&lt;=44,"30-44",Table1[[#This Row],[Patient Age]]&lt;=59,"45-59",Table1[[#This Row],[Patient Age]]&lt;=74,"60-74",TRUE,"75+")</f>
        <v>30-44</v>
      </c>
      <c r="P8140" t="str" cm="1">
        <f t="array" ref="P8140">_xlfn.IFS(Table1[[#This Row],[Patient Waittime]]&lt;=15,"0-15",Table1[[#This Row],[Patient Waittime]]&lt;=30,"16-30",Table1[[#This Row],[Patient Waittime]]&lt;=45,"31-45",Table1[[#This Row],[Patient Waittime]]&lt;=60,"46-60",TRUE,"60+")</f>
        <v>16-30</v>
      </c>
      <c r="Q8140">
        <f>--(Table1[[#This Row],[Patient Waittime]]&lt;=30)</f>
        <v>1</v>
      </c>
      <c r="R8140">
        <f>--Table1[[#This Row],[Patient Admission Flag]]</f>
        <v>1</v>
      </c>
      <c r="S8140">
        <f>--AND(Table1[[#This Row],[WithinTarget]]=1,Table1[[#This Row],[Patient Satisfaction Score]]&gt;=7)</f>
        <v>0</v>
      </c>
      <c r="T8140" t="str">
        <f>IF(LEFT(Table1[[#This Row],[Patient Gender]],1)="F","Female","Male")</f>
        <v>Male</v>
      </c>
    </row>
    <row r="8141" spans="1:20" x14ac:dyDescent="0.3">
      <c r="A8141" t="s">
        <v>8245</v>
      </c>
      <c r="B8141" s="1">
        <v>45283.972222222219</v>
      </c>
      <c r="C8141" t="s">
        <v>9</v>
      </c>
      <c r="D8141">
        <v>31</v>
      </c>
      <c r="E8141" t="s">
        <v>12</v>
      </c>
      <c r="F8141" t="s">
        <v>11</v>
      </c>
      <c r="G8141" t="b">
        <v>1</v>
      </c>
      <c r="I8141">
        <v>37</v>
      </c>
      <c r="J8141" t="b">
        <v>1</v>
      </c>
      <c r="K8141">
        <f>YEAR(Table1[[#This Row],[Patient Admission Date]])</f>
        <v>2023</v>
      </c>
      <c r="L8141" t="str">
        <f>TEXT(Table1[[#This Row],[Patient Admission Date]],"mmm")</f>
        <v>Dec</v>
      </c>
      <c r="M8141" t="str">
        <f>TEXT(Table1[[#This Row],[Patient Admission Date]],"ddd")</f>
        <v>Sat</v>
      </c>
      <c r="N8141" t="str">
        <f>TEXT(INT(HOUR(Table1[[#This Row],[Patient Admission Date]])/3)*3,"00")&amp;"-"&amp;TEXT(INT(HOUR(Table1[[#This Row],[Patient Admission Date]])/3)*3+3,"00")</f>
        <v>21-24</v>
      </c>
      <c r="O8141" t="str" cm="1">
        <f t="array" ref="O8141">_xlfn.IFS(Table1[[#This Row],[Patient Age]]&lt;=14,"0-14",Table1[[#This Row],[Patient Age]]&lt;=29,"15-29",Table1[[#This Row],[Patient Age]]&lt;=44,"30-44",Table1[[#This Row],[Patient Age]]&lt;=59,"45-59",Table1[[#This Row],[Patient Age]]&lt;=74,"60-74",TRUE,"75+")</f>
        <v>30-44</v>
      </c>
      <c r="P8141" t="str" cm="1">
        <f t="array" ref="P8141">_xlfn.IFS(Table1[[#This Row],[Patient Waittime]]&lt;=15,"0-15",Table1[[#This Row],[Patient Waittime]]&lt;=30,"16-30",Table1[[#This Row],[Patient Waittime]]&lt;=45,"31-45",Table1[[#This Row],[Patient Waittime]]&lt;=60,"46-60",TRUE,"60+")</f>
        <v>31-45</v>
      </c>
      <c r="Q8141">
        <f>--(Table1[[#This Row],[Patient Waittime]]&lt;=30)</f>
        <v>0</v>
      </c>
      <c r="R8141">
        <f>--Table1[[#This Row],[Patient Admission Flag]]</f>
        <v>1</v>
      </c>
      <c r="S8141">
        <f>--AND(Table1[[#This Row],[WithinTarget]]=1,Table1[[#This Row],[Patient Satisfaction Score]]&gt;=7)</f>
        <v>0</v>
      </c>
      <c r="T8141" t="str">
        <f>IF(LEFT(Table1[[#This Row],[Patient Gender]],1)="F","Female","Male")</f>
        <v>Male</v>
      </c>
    </row>
    <row r="8142" spans="1:20" x14ac:dyDescent="0.3">
      <c r="A8142" t="s">
        <v>8246</v>
      </c>
      <c r="B8142" s="1">
        <v>45340.945833333331</v>
      </c>
      <c r="C8142" t="s">
        <v>9</v>
      </c>
      <c r="D8142">
        <v>34</v>
      </c>
      <c r="E8142" t="s">
        <v>12</v>
      </c>
      <c r="F8142" t="s">
        <v>11</v>
      </c>
      <c r="G8142" t="b">
        <v>1</v>
      </c>
      <c r="H8142">
        <v>0</v>
      </c>
      <c r="I8142">
        <v>19</v>
      </c>
      <c r="J8142" t="b">
        <v>1</v>
      </c>
      <c r="K8142">
        <f>YEAR(Table1[[#This Row],[Patient Admission Date]])</f>
        <v>2024</v>
      </c>
      <c r="L8142" t="str">
        <f>TEXT(Table1[[#This Row],[Patient Admission Date]],"mmm")</f>
        <v>Feb</v>
      </c>
      <c r="M8142" t="str">
        <f>TEXT(Table1[[#This Row],[Patient Admission Date]],"ddd")</f>
        <v>Sun</v>
      </c>
      <c r="N8142" t="str">
        <f>TEXT(INT(HOUR(Table1[[#This Row],[Patient Admission Date]])/3)*3,"00")&amp;"-"&amp;TEXT(INT(HOUR(Table1[[#This Row],[Patient Admission Date]])/3)*3+3,"00")</f>
        <v>21-24</v>
      </c>
      <c r="O8142" t="str" cm="1">
        <f t="array" ref="O8142">_xlfn.IFS(Table1[[#This Row],[Patient Age]]&lt;=14,"0-14",Table1[[#This Row],[Patient Age]]&lt;=29,"15-29",Table1[[#This Row],[Patient Age]]&lt;=44,"30-44",Table1[[#This Row],[Patient Age]]&lt;=59,"45-59",Table1[[#This Row],[Patient Age]]&lt;=74,"60-74",TRUE,"75+")</f>
        <v>30-44</v>
      </c>
      <c r="P8142" t="str" cm="1">
        <f t="array" ref="P8142">_xlfn.IFS(Table1[[#This Row],[Patient Waittime]]&lt;=15,"0-15",Table1[[#This Row],[Patient Waittime]]&lt;=30,"16-30",Table1[[#This Row],[Patient Waittime]]&lt;=45,"31-45",Table1[[#This Row],[Patient Waittime]]&lt;=60,"46-60",TRUE,"60+")</f>
        <v>16-30</v>
      </c>
      <c r="Q8142">
        <f>--(Table1[[#This Row],[Patient Waittime]]&lt;=30)</f>
        <v>1</v>
      </c>
      <c r="R8142">
        <f>--Table1[[#This Row],[Patient Admission Flag]]</f>
        <v>1</v>
      </c>
      <c r="S8142">
        <f>--AND(Table1[[#This Row],[WithinTarget]]=1,Table1[[#This Row],[Patient Satisfaction Score]]&gt;=7)</f>
        <v>0</v>
      </c>
      <c r="T8142" t="str">
        <f>IF(LEFT(Table1[[#This Row],[Patient Gender]],1)="F","Female","Male")</f>
        <v>Male</v>
      </c>
    </row>
    <row r="8143" spans="1:20" x14ac:dyDescent="0.3">
      <c r="A8143" t="s">
        <v>8247</v>
      </c>
      <c r="B8143" s="1">
        <v>45223.090277777781</v>
      </c>
      <c r="C8143" t="s">
        <v>9</v>
      </c>
      <c r="D8143">
        <v>79</v>
      </c>
      <c r="E8143" t="s">
        <v>12</v>
      </c>
      <c r="F8143" t="s">
        <v>11</v>
      </c>
      <c r="G8143" t="b">
        <v>1</v>
      </c>
      <c r="H8143">
        <v>0</v>
      </c>
      <c r="I8143">
        <v>45</v>
      </c>
      <c r="J8143" t="b">
        <v>1</v>
      </c>
      <c r="K8143">
        <f>YEAR(Table1[[#This Row],[Patient Admission Date]])</f>
        <v>2023</v>
      </c>
      <c r="L8143" t="str">
        <f>TEXT(Table1[[#This Row],[Patient Admission Date]],"mmm")</f>
        <v>Oct</v>
      </c>
      <c r="M8143" t="str">
        <f>TEXT(Table1[[#This Row],[Patient Admission Date]],"ddd")</f>
        <v>Tue</v>
      </c>
      <c r="N8143" t="str">
        <f>TEXT(INT(HOUR(Table1[[#This Row],[Patient Admission Date]])/3)*3,"00")&amp;"-"&amp;TEXT(INT(HOUR(Table1[[#This Row],[Patient Admission Date]])/3)*3+3,"00")</f>
        <v>00-03</v>
      </c>
      <c r="O8143" t="str" cm="1">
        <f t="array" ref="O8143">_xlfn.IFS(Table1[[#This Row],[Patient Age]]&lt;=14,"0-14",Table1[[#This Row],[Patient Age]]&lt;=29,"15-29",Table1[[#This Row],[Patient Age]]&lt;=44,"30-44",Table1[[#This Row],[Patient Age]]&lt;=59,"45-59",Table1[[#This Row],[Patient Age]]&lt;=74,"60-74",TRUE,"75+")</f>
        <v>75+</v>
      </c>
      <c r="P8143" t="str" cm="1">
        <f t="array" ref="P8143">_xlfn.IFS(Table1[[#This Row],[Patient Waittime]]&lt;=15,"0-15",Table1[[#This Row],[Patient Waittime]]&lt;=30,"16-30",Table1[[#This Row],[Patient Waittime]]&lt;=45,"31-45",Table1[[#This Row],[Patient Waittime]]&lt;=60,"46-60",TRUE,"60+")</f>
        <v>31-45</v>
      </c>
      <c r="Q8143">
        <f>--(Table1[[#This Row],[Patient Waittime]]&lt;=30)</f>
        <v>0</v>
      </c>
      <c r="R8143">
        <f>--Table1[[#This Row],[Patient Admission Flag]]</f>
        <v>1</v>
      </c>
      <c r="S8143">
        <f>--AND(Table1[[#This Row],[WithinTarget]]=1,Table1[[#This Row],[Patient Satisfaction Score]]&gt;=7)</f>
        <v>0</v>
      </c>
      <c r="T8143" t="str">
        <f>IF(LEFT(Table1[[#This Row],[Patient Gender]],1)="F","Female","Male")</f>
        <v>Male</v>
      </c>
    </row>
    <row r="8144" spans="1:20" x14ac:dyDescent="0.3">
      <c r="A8144" t="s">
        <v>8248</v>
      </c>
      <c r="B8144" s="1">
        <v>45474.654166666667</v>
      </c>
      <c r="C8144" t="s">
        <v>9</v>
      </c>
      <c r="D8144">
        <v>2</v>
      </c>
      <c r="E8144" t="s">
        <v>12</v>
      </c>
      <c r="F8144" t="s">
        <v>11</v>
      </c>
      <c r="G8144" t="b">
        <v>1</v>
      </c>
      <c r="H8144">
        <v>1</v>
      </c>
      <c r="I8144">
        <v>30</v>
      </c>
      <c r="J8144" t="b">
        <v>1</v>
      </c>
      <c r="K8144">
        <f>YEAR(Table1[[#This Row],[Patient Admission Date]])</f>
        <v>2024</v>
      </c>
      <c r="L8144" t="str">
        <f>TEXT(Table1[[#This Row],[Patient Admission Date]],"mmm")</f>
        <v>Jul</v>
      </c>
      <c r="M8144" t="str">
        <f>TEXT(Table1[[#This Row],[Patient Admission Date]],"ddd")</f>
        <v>Mon</v>
      </c>
      <c r="N8144" t="str">
        <f>TEXT(INT(HOUR(Table1[[#This Row],[Patient Admission Date]])/3)*3,"00")&amp;"-"&amp;TEXT(INT(HOUR(Table1[[#This Row],[Patient Admission Date]])/3)*3+3,"00")</f>
        <v>15-18</v>
      </c>
      <c r="O8144" t="str" cm="1">
        <f t="array" ref="O8144">_xlfn.IFS(Table1[[#This Row],[Patient Age]]&lt;=14,"0-14",Table1[[#This Row],[Patient Age]]&lt;=29,"15-29",Table1[[#This Row],[Patient Age]]&lt;=44,"30-44",Table1[[#This Row],[Patient Age]]&lt;=59,"45-59",Table1[[#This Row],[Patient Age]]&lt;=74,"60-74",TRUE,"75+")</f>
        <v>0-14</v>
      </c>
      <c r="P8144" t="str" cm="1">
        <f t="array" ref="P8144">_xlfn.IFS(Table1[[#This Row],[Patient Waittime]]&lt;=15,"0-15",Table1[[#This Row],[Patient Waittime]]&lt;=30,"16-30",Table1[[#This Row],[Patient Waittime]]&lt;=45,"31-45",Table1[[#This Row],[Patient Waittime]]&lt;=60,"46-60",TRUE,"60+")</f>
        <v>16-30</v>
      </c>
      <c r="Q8144">
        <f>--(Table1[[#This Row],[Patient Waittime]]&lt;=30)</f>
        <v>1</v>
      </c>
      <c r="R8144">
        <f>--Table1[[#This Row],[Patient Admission Flag]]</f>
        <v>1</v>
      </c>
      <c r="S8144">
        <f>--AND(Table1[[#This Row],[WithinTarget]]=1,Table1[[#This Row],[Patient Satisfaction Score]]&gt;=7)</f>
        <v>0</v>
      </c>
      <c r="T8144" t="str">
        <f>IF(LEFT(Table1[[#This Row],[Patient Gender]],1)="F","Female","Male")</f>
        <v>Male</v>
      </c>
    </row>
    <row r="8145" spans="1:20" x14ac:dyDescent="0.3">
      <c r="A8145" t="s">
        <v>8249</v>
      </c>
      <c r="B8145" s="1">
        <v>45170.081944444442</v>
      </c>
      <c r="C8145" t="s">
        <v>9</v>
      </c>
      <c r="D8145">
        <v>39</v>
      </c>
      <c r="E8145" t="s">
        <v>12</v>
      </c>
      <c r="F8145" t="s">
        <v>11</v>
      </c>
      <c r="G8145" t="b">
        <v>1</v>
      </c>
      <c r="H8145">
        <v>2</v>
      </c>
      <c r="I8145">
        <v>55</v>
      </c>
      <c r="J8145" t="b">
        <v>1</v>
      </c>
      <c r="K8145">
        <f>YEAR(Table1[[#This Row],[Patient Admission Date]])</f>
        <v>2023</v>
      </c>
      <c r="L8145" t="str">
        <f>TEXT(Table1[[#This Row],[Patient Admission Date]],"mmm")</f>
        <v>Sep</v>
      </c>
      <c r="M8145" t="str">
        <f>TEXT(Table1[[#This Row],[Patient Admission Date]],"ddd")</f>
        <v>Fri</v>
      </c>
      <c r="N8145" t="str">
        <f>TEXT(INT(HOUR(Table1[[#This Row],[Patient Admission Date]])/3)*3,"00")&amp;"-"&amp;TEXT(INT(HOUR(Table1[[#This Row],[Patient Admission Date]])/3)*3+3,"00")</f>
        <v>00-03</v>
      </c>
      <c r="O8145" t="str" cm="1">
        <f t="array" ref="O8145">_xlfn.IFS(Table1[[#This Row],[Patient Age]]&lt;=14,"0-14",Table1[[#This Row],[Patient Age]]&lt;=29,"15-29",Table1[[#This Row],[Patient Age]]&lt;=44,"30-44",Table1[[#This Row],[Patient Age]]&lt;=59,"45-59",Table1[[#This Row],[Patient Age]]&lt;=74,"60-74",TRUE,"75+")</f>
        <v>30-44</v>
      </c>
      <c r="P8145" t="str" cm="1">
        <f t="array" ref="P8145">_xlfn.IFS(Table1[[#This Row],[Patient Waittime]]&lt;=15,"0-15",Table1[[#This Row],[Patient Waittime]]&lt;=30,"16-30",Table1[[#This Row],[Patient Waittime]]&lt;=45,"31-45",Table1[[#This Row],[Patient Waittime]]&lt;=60,"46-60",TRUE,"60+")</f>
        <v>46-60</v>
      </c>
      <c r="Q8145">
        <f>--(Table1[[#This Row],[Patient Waittime]]&lt;=30)</f>
        <v>0</v>
      </c>
      <c r="R8145">
        <f>--Table1[[#This Row],[Patient Admission Flag]]</f>
        <v>1</v>
      </c>
      <c r="S8145">
        <f>--AND(Table1[[#This Row],[WithinTarget]]=1,Table1[[#This Row],[Patient Satisfaction Score]]&gt;=7)</f>
        <v>0</v>
      </c>
      <c r="T8145" t="str">
        <f>IF(LEFT(Table1[[#This Row],[Patient Gender]],1)="F","Female","Male")</f>
        <v>Male</v>
      </c>
    </row>
    <row r="8146" spans="1:20" x14ac:dyDescent="0.3">
      <c r="A8146" t="s">
        <v>8250</v>
      </c>
      <c r="B8146" s="1">
        <v>45466.709027777775</v>
      </c>
      <c r="C8146" t="s">
        <v>9</v>
      </c>
      <c r="D8146">
        <v>36</v>
      </c>
      <c r="E8146" t="s">
        <v>12</v>
      </c>
      <c r="F8146" t="s">
        <v>11</v>
      </c>
      <c r="G8146" t="b">
        <v>1</v>
      </c>
      <c r="H8146">
        <v>3</v>
      </c>
      <c r="I8146">
        <v>31</v>
      </c>
      <c r="J8146" t="b">
        <v>1</v>
      </c>
      <c r="K8146">
        <f>YEAR(Table1[[#This Row],[Patient Admission Date]])</f>
        <v>2024</v>
      </c>
      <c r="L8146" t="str">
        <f>TEXT(Table1[[#This Row],[Patient Admission Date]],"mmm")</f>
        <v>Jun</v>
      </c>
      <c r="M8146" t="str">
        <f>TEXT(Table1[[#This Row],[Patient Admission Date]],"ddd")</f>
        <v>Sun</v>
      </c>
      <c r="N8146" t="str">
        <f>TEXT(INT(HOUR(Table1[[#This Row],[Patient Admission Date]])/3)*3,"00")&amp;"-"&amp;TEXT(INT(HOUR(Table1[[#This Row],[Patient Admission Date]])/3)*3+3,"00")</f>
        <v>15-18</v>
      </c>
      <c r="O8146" t="str" cm="1">
        <f t="array" ref="O8146">_xlfn.IFS(Table1[[#This Row],[Patient Age]]&lt;=14,"0-14",Table1[[#This Row],[Patient Age]]&lt;=29,"15-29",Table1[[#This Row],[Patient Age]]&lt;=44,"30-44",Table1[[#This Row],[Patient Age]]&lt;=59,"45-59",Table1[[#This Row],[Patient Age]]&lt;=74,"60-74",TRUE,"75+")</f>
        <v>30-44</v>
      </c>
      <c r="P8146" t="str" cm="1">
        <f t="array" ref="P8146">_xlfn.IFS(Table1[[#This Row],[Patient Waittime]]&lt;=15,"0-15",Table1[[#This Row],[Patient Waittime]]&lt;=30,"16-30",Table1[[#This Row],[Patient Waittime]]&lt;=45,"31-45",Table1[[#This Row],[Patient Waittime]]&lt;=60,"46-60",TRUE,"60+")</f>
        <v>31-45</v>
      </c>
      <c r="Q8146">
        <f>--(Table1[[#This Row],[Patient Waittime]]&lt;=30)</f>
        <v>0</v>
      </c>
      <c r="R8146">
        <f>--Table1[[#This Row],[Patient Admission Flag]]</f>
        <v>1</v>
      </c>
      <c r="S8146">
        <f>--AND(Table1[[#This Row],[WithinTarget]]=1,Table1[[#This Row],[Patient Satisfaction Score]]&gt;=7)</f>
        <v>0</v>
      </c>
      <c r="T8146" t="str">
        <f>IF(LEFT(Table1[[#This Row],[Patient Gender]],1)="F","Female","Male")</f>
        <v>Male</v>
      </c>
    </row>
    <row r="8147" spans="1:20" x14ac:dyDescent="0.3">
      <c r="A8147" t="s">
        <v>8251</v>
      </c>
      <c r="B8147" s="1">
        <v>45230.495138888888</v>
      </c>
      <c r="C8147" t="s">
        <v>9</v>
      </c>
      <c r="D8147">
        <v>10</v>
      </c>
      <c r="E8147" t="s">
        <v>12</v>
      </c>
      <c r="F8147" t="s">
        <v>11</v>
      </c>
      <c r="G8147" t="b">
        <v>1</v>
      </c>
      <c r="H8147">
        <v>3</v>
      </c>
      <c r="I8147">
        <v>51</v>
      </c>
      <c r="J8147" t="b">
        <v>1</v>
      </c>
      <c r="K8147">
        <f>YEAR(Table1[[#This Row],[Patient Admission Date]])</f>
        <v>2023</v>
      </c>
      <c r="L8147" t="str">
        <f>TEXT(Table1[[#This Row],[Patient Admission Date]],"mmm")</f>
        <v>Oct</v>
      </c>
      <c r="M8147" t="str">
        <f>TEXT(Table1[[#This Row],[Patient Admission Date]],"ddd")</f>
        <v>Tue</v>
      </c>
      <c r="N8147" t="str">
        <f>TEXT(INT(HOUR(Table1[[#This Row],[Patient Admission Date]])/3)*3,"00")&amp;"-"&amp;TEXT(INT(HOUR(Table1[[#This Row],[Patient Admission Date]])/3)*3+3,"00")</f>
        <v>09-12</v>
      </c>
      <c r="O8147" t="str" cm="1">
        <f t="array" ref="O8147">_xlfn.IFS(Table1[[#This Row],[Patient Age]]&lt;=14,"0-14",Table1[[#This Row],[Patient Age]]&lt;=29,"15-29",Table1[[#This Row],[Patient Age]]&lt;=44,"30-44",Table1[[#This Row],[Patient Age]]&lt;=59,"45-59",Table1[[#This Row],[Patient Age]]&lt;=74,"60-74",TRUE,"75+")</f>
        <v>0-14</v>
      </c>
      <c r="P8147" t="str" cm="1">
        <f t="array" ref="P8147">_xlfn.IFS(Table1[[#This Row],[Patient Waittime]]&lt;=15,"0-15",Table1[[#This Row],[Patient Waittime]]&lt;=30,"16-30",Table1[[#This Row],[Patient Waittime]]&lt;=45,"31-45",Table1[[#This Row],[Patient Waittime]]&lt;=60,"46-60",TRUE,"60+")</f>
        <v>46-60</v>
      </c>
      <c r="Q8147">
        <f>--(Table1[[#This Row],[Patient Waittime]]&lt;=30)</f>
        <v>0</v>
      </c>
      <c r="R8147">
        <f>--Table1[[#This Row],[Patient Admission Flag]]</f>
        <v>1</v>
      </c>
      <c r="S8147">
        <f>--AND(Table1[[#This Row],[WithinTarget]]=1,Table1[[#This Row],[Patient Satisfaction Score]]&gt;=7)</f>
        <v>0</v>
      </c>
      <c r="T8147" t="str">
        <f>IF(LEFT(Table1[[#This Row],[Patient Gender]],1)="F","Female","Male")</f>
        <v>Male</v>
      </c>
    </row>
    <row r="8148" spans="1:20" x14ac:dyDescent="0.3">
      <c r="A8148" t="s">
        <v>8252</v>
      </c>
      <c r="B8148" s="1">
        <v>45171.574305555558</v>
      </c>
      <c r="C8148" t="s">
        <v>9</v>
      </c>
      <c r="D8148">
        <v>29</v>
      </c>
      <c r="E8148" t="s">
        <v>12</v>
      </c>
      <c r="F8148" t="s">
        <v>11</v>
      </c>
      <c r="G8148" t="b">
        <v>1</v>
      </c>
      <c r="H8148">
        <v>5</v>
      </c>
      <c r="I8148">
        <v>28</v>
      </c>
      <c r="J8148" t="b">
        <v>1</v>
      </c>
      <c r="K8148">
        <f>YEAR(Table1[[#This Row],[Patient Admission Date]])</f>
        <v>2023</v>
      </c>
      <c r="L8148" t="str">
        <f>TEXT(Table1[[#This Row],[Patient Admission Date]],"mmm")</f>
        <v>Sep</v>
      </c>
      <c r="M8148" t="str">
        <f>TEXT(Table1[[#This Row],[Patient Admission Date]],"ddd")</f>
        <v>Sat</v>
      </c>
      <c r="N8148" t="str">
        <f>TEXT(INT(HOUR(Table1[[#This Row],[Patient Admission Date]])/3)*3,"00")&amp;"-"&amp;TEXT(INT(HOUR(Table1[[#This Row],[Patient Admission Date]])/3)*3+3,"00")</f>
        <v>12-15</v>
      </c>
      <c r="O8148" t="str" cm="1">
        <f t="array" ref="O8148">_xlfn.IFS(Table1[[#This Row],[Patient Age]]&lt;=14,"0-14",Table1[[#This Row],[Patient Age]]&lt;=29,"15-29",Table1[[#This Row],[Patient Age]]&lt;=44,"30-44",Table1[[#This Row],[Patient Age]]&lt;=59,"45-59",Table1[[#This Row],[Patient Age]]&lt;=74,"60-74",TRUE,"75+")</f>
        <v>15-29</v>
      </c>
      <c r="P8148" t="str" cm="1">
        <f t="array" ref="P8148">_xlfn.IFS(Table1[[#This Row],[Patient Waittime]]&lt;=15,"0-15",Table1[[#This Row],[Patient Waittime]]&lt;=30,"16-30",Table1[[#This Row],[Patient Waittime]]&lt;=45,"31-45",Table1[[#This Row],[Patient Waittime]]&lt;=60,"46-60",TRUE,"60+")</f>
        <v>16-30</v>
      </c>
      <c r="Q8148">
        <f>--(Table1[[#This Row],[Patient Waittime]]&lt;=30)</f>
        <v>1</v>
      </c>
      <c r="R8148">
        <f>--Table1[[#This Row],[Patient Admission Flag]]</f>
        <v>1</v>
      </c>
      <c r="S8148">
        <f>--AND(Table1[[#This Row],[WithinTarget]]=1,Table1[[#This Row],[Patient Satisfaction Score]]&gt;=7)</f>
        <v>0</v>
      </c>
      <c r="T8148" t="str">
        <f>IF(LEFT(Table1[[#This Row],[Patient Gender]],1)="F","Female","Male")</f>
        <v>Male</v>
      </c>
    </row>
    <row r="8149" spans="1:20" x14ac:dyDescent="0.3">
      <c r="A8149" t="s">
        <v>8253</v>
      </c>
      <c r="B8149" s="1">
        <v>45432.420138888891</v>
      </c>
      <c r="C8149" t="s">
        <v>9</v>
      </c>
      <c r="D8149">
        <v>6</v>
      </c>
      <c r="E8149" t="s">
        <v>12</v>
      </c>
      <c r="F8149" t="s">
        <v>11</v>
      </c>
      <c r="G8149" t="b">
        <v>1</v>
      </c>
      <c r="H8149">
        <v>6</v>
      </c>
      <c r="I8149">
        <v>35</v>
      </c>
      <c r="J8149" t="b">
        <v>1</v>
      </c>
      <c r="K8149">
        <f>YEAR(Table1[[#This Row],[Patient Admission Date]])</f>
        <v>2024</v>
      </c>
      <c r="L8149" t="str">
        <f>TEXT(Table1[[#This Row],[Patient Admission Date]],"mmm")</f>
        <v>May</v>
      </c>
      <c r="M8149" t="str">
        <f>TEXT(Table1[[#This Row],[Patient Admission Date]],"ddd")</f>
        <v>Mon</v>
      </c>
      <c r="N8149" t="str">
        <f>TEXT(INT(HOUR(Table1[[#This Row],[Patient Admission Date]])/3)*3,"00")&amp;"-"&amp;TEXT(INT(HOUR(Table1[[#This Row],[Patient Admission Date]])/3)*3+3,"00")</f>
        <v>09-12</v>
      </c>
      <c r="O8149" t="str" cm="1">
        <f t="array" ref="O8149">_xlfn.IFS(Table1[[#This Row],[Patient Age]]&lt;=14,"0-14",Table1[[#This Row],[Patient Age]]&lt;=29,"15-29",Table1[[#This Row],[Patient Age]]&lt;=44,"30-44",Table1[[#This Row],[Patient Age]]&lt;=59,"45-59",Table1[[#This Row],[Patient Age]]&lt;=74,"60-74",TRUE,"75+")</f>
        <v>0-14</v>
      </c>
      <c r="P8149" t="str" cm="1">
        <f t="array" ref="P8149">_xlfn.IFS(Table1[[#This Row],[Patient Waittime]]&lt;=15,"0-15",Table1[[#This Row],[Patient Waittime]]&lt;=30,"16-30",Table1[[#This Row],[Patient Waittime]]&lt;=45,"31-45",Table1[[#This Row],[Patient Waittime]]&lt;=60,"46-60",TRUE,"60+")</f>
        <v>31-45</v>
      </c>
      <c r="Q8149">
        <f>--(Table1[[#This Row],[Patient Waittime]]&lt;=30)</f>
        <v>0</v>
      </c>
      <c r="R8149">
        <f>--Table1[[#This Row],[Patient Admission Flag]]</f>
        <v>1</v>
      </c>
      <c r="S8149">
        <f>--AND(Table1[[#This Row],[WithinTarget]]=1,Table1[[#This Row],[Patient Satisfaction Score]]&gt;=7)</f>
        <v>0</v>
      </c>
      <c r="T8149" t="str">
        <f>IF(LEFT(Table1[[#This Row],[Patient Gender]],1)="F","Female","Male")</f>
        <v>Male</v>
      </c>
    </row>
    <row r="8150" spans="1:20" x14ac:dyDescent="0.3">
      <c r="A8150" t="s">
        <v>8254</v>
      </c>
      <c r="B8150" s="1">
        <v>45220.90347222222</v>
      </c>
      <c r="C8150" t="s">
        <v>9</v>
      </c>
      <c r="D8150">
        <v>34</v>
      </c>
      <c r="E8150" t="s">
        <v>12</v>
      </c>
      <c r="F8150" t="s">
        <v>11</v>
      </c>
      <c r="G8150" t="b">
        <v>1</v>
      </c>
      <c r="H8150">
        <v>7</v>
      </c>
      <c r="I8150">
        <v>14</v>
      </c>
      <c r="J8150" t="b">
        <v>1</v>
      </c>
      <c r="K8150">
        <f>YEAR(Table1[[#This Row],[Patient Admission Date]])</f>
        <v>2023</v>
      </c>
      <c r="L8150" t="str">
        <f>TEXT(Table1[[#This Row],[Patient Admission Date]],"mmm")</f>
        <v>Oct</v>
      </c>
      <c r="M8150" t="str">
        <f>TEXT(Table1[[#This Row],[Patient Admission Date]],"ddd")</f>
        <v>Sat</v>
      </c>
      <c r="N8150" t="str">
        <f>TEXT(INT(HOUR(Table1[[#This Row],[Patient Admission Date]])/3)*3,"00")&amp;"-"&amp;TEXT(INT(HOUR(Table1[[#This Row],[Patient Admission Date]])/3)*3+3,"00")</f>
        <v>21-24</v>
      </c>
      <c r="O8150" t="str" cm="1">
        <f t="array" ref="O8150">_xlfn.IFS(Table1[[#This Row],[Patient Age]]&lt;=14,"0-14",Table1[[#This Row],[Patient Age]]&lt;=29,"15-29",Table1[[#This Row],[Patient Age]]&lt;=44,"30-44",Table1[[#This Row],[Patient Age]]&lt;=59,"45-59",Table1[[#This Row],[Patient Age]]&lt;=74,"60-74",TRUE,"75+")</f>
        <v>30-44</v>
      </c>
      <c r="P8150" t="str" cm="1">
        <f t="array" ref="P8150">_xlfn.IFS(Table1[[#This Row],[Patient Waittime]]&lt;=15,"0-15",Table1[[#This Row],[Patient Waittime]]&lt;=30,"16-30",Table1[[#This Row],[Patient Waittime]]&lt;=45,"31-45",Table1[[#This Row],[Patient Waittime]]&lt;=60,"46-60",TRUE,"60+")</f>
        <v>0-15</v>
      </c>
      <c r="Q8150">
        <f>--(Table1[[#This Row],[Patient Waittime]]&lt;=30)</f>
        <v>1</v>
      </c>
      <c r="R8150">
        <f>--Table1[[#This Row],[Patient Admission Flag]]</f>
        <v>1</v>
      </c>
      <c r="S8150">
        <f>--AND(Table1[[#This Row],[WithinTarget]]=1,Table1[[#This Row],[Patient Satisfaction Score]]&gt;=7)</f>
        <v>1</v>
      </c>
      <c r="T8150" t="str">
        <f>IF(LEFT(Table1[[#This Row],[Patient Gender]],1)="F","Female","Male")</f>
        <v>Male</v>
      </c>
    </row>
    <row r="8151" spans="1:20" x14ac:dyDescent="0.3">
      <c r="A8151" t="s">
        <v>8255</v>
      </c>
      <c r="B8151" s="1">
        <v>45118.978472222225</v>
      </c>
      <c r="C8151" t="s">
        <v>9</v>
      </c>
      <c r="D8151">
        <v>32</v>
      </c>
      <c r="E8151" t="s">
        <v>12</v>
      </c>
      <c r="F8151" t="s">
        <v>11</v>
      </c>
      <c r="G8151" t="b">
        <v>1</v>
      </c>
      <c r="H8151">
        <v>7</v>
      </c>
      <c r="I8151">
        <v>12</v>
      </c>
      <c r="J8151" t="b">
        <v>1</v>
      </c>
      <c r="K8151">
        <f>YEAR(Table1[[#This Row],[Patient Admission Date]])</f>
        <v>2023</v>
      </c>
      <c r="L8151" t="str">
        <f>TEXT(Table1[[#This Row],[Patient Admission Date]],"mmm")</f>
        <v>Jul</v>
      </c>
      <c r="M8151" t="str">
        <f>TEXT(Table1[[#This Row],[Patient Admission Date]],"ddd")</f>
        <v>Tue</v>
      </c>
      <c r="N8151" t="str">
        <f>TEXT(INT(HOUR(Table1[[#This Row],[Patient Admission Date]])/3)*3,"00")&amp;"-"&amp;TEXT(INT(HOUR(Table1[[#This Row],[Patient Admission Date]])/3)*3+3,"00")</f>
        <v>21-24</v>
      </c>
      <c r="O8151" t="str" cm="1">
        <f t="array" ref="O8151">_xlfn.IFS(Table1[[#This Row],[Patient Age]]&lt;=14,"0-14",Table1[[#This Row],[Patient Age]]&lt;=29,"15-29",Table1[[#This Row],[Patient Age]]&lt;=44,"30-44",Table1[[#This Row],[Patient Age]]&lt;=59,"45-59",Table1[[#This Row],[Patient Age]]&lt;=74,"60-74",TRUE,"75+")</f>
        <v>30-44</v>
      </c>
      <c r="P8151" t="str" cm="1">
        <f t="array" ref="P8151">_xlfn.IFS(Table1[[#This Row],[Patient Waittime]]&lt;=15,"0-15",Table1[[#This Row],[Patient Waittime]]&lt;=30,"16-30",Table1[[#This Row],[Patient Waittime]]&lt;=45,"31-45",Table1[[#This Row],[Patient Waittime]]&lt;=60,"46-60",TRUE,"60+")</f>
        <v>0-15</v>
      </c>
      <c r="Q8151">
        <f>--(Table1[[#This Row],[Patient Waittime]]&lt;=30)</f>
        <v>1</v>
      </c>
      <c r="R8151">
        <f>--Table1[[#This Row],[Patient Admission Flag]]</f>
        <v>1</v>
      </c>
      <c r="S8151">
        <f>--AND(Table1[[#This Row],[WithinTarget]]=1,Table1[[#This Row],[Patient Satisfaction Score]]&gt;=7)</f>
        <v>1</v>
      </c>
      <c r="T8151" t="str">
        <f>IF(LEFT(Table1[[#This Row],[Patient Gender]],1)="F","Female","Male")</f>
        <v>Male</v>
      </c>
    </row>
    <row r="8152" spans="1:20" x14ac:dyDescent="0.3">
      <c r="A8152" t="s">
        <v>8256</v>
      </c>
      <c r="B8152" s="1">
        <v>45394.184027777781</v>
      </c>
      <c r="C8152" t="s">
        <v>9</v>
      </c>
      <c r="D8152">
        <v>23</v>
      </c>
      <c r="E8152" t="s">
        <v>12</v>
      </c>
      <c r="F8152" t="s">
        <v>11</v>
      </c>
      <c r="G8152" t="b">
        <v>1</v>
      </c>
      <c r="H8152">
        <v>8</v>
      </c>
      <c r="I8152">
        <v>41</v>
      </c>
      <c r="J8152" t="b">
        <v>1</v>
      </c>
      <c r="K8152">
        <f>YEAR(Table1[[#This Row],[Patient Admission Date]])</f>
        <v>2024</v>
      </c>
      <c r="L8152" t="str">
        <f>TEXT(Table1[[#This Row],[Patient Admission Date]],"mmm")</f>
        <v>Apr</v>
      </c>
      <c r="M8152" t="str">
        <f>TEXT(Table1[[#This Row],[Patient Admission Date]],"ddd")</f>
        <v>Fri</v>
      </c>
      <c r="N8152" t="str">
        <f>TEXT(INT(HOUR(Table1[[#This Row],[Patient Admission Date]])/3)*3,"00")&amp;"-"&amp;TEXT(INT(HOUR(Table1[[#This Row],[Patient Admission Date]])/3)*3+3,"00")</f>
        <v>03-06</v>
      </c>
      <c r="O8152" t="str" cm="1">
        <f t="array" ref="O8152">_xlfn.IFS(Table1[[#This Row],[Patient Age]]&lt;=14,"0-14",Table1[[#This Row],[Patient Age]]&lt;=29,"15-29",Table1[[#This Row],[Patient Age]]&lt;=44,"30-44",Table1[[#This Row],[Patient Age]]&lt;=59,"45-59",Table1[[#This Row],[Patient Age]]&lt;=74,"60-74",TRUE,"75+")</f>
        <v>15-29</v>
      </c>
      <c r="P8152" t="str" cm="1">
        <f t="array" ref="P8152">_xlfn.IFS(Table1[[#This Row],[Patient Waittime]]&lt;=15,"0-15",Table1[[#This Row],[Patient Waittime]]&lt;=30,"16-30",Table1[[#This Row],[Patient Waittime]]&lt;=45,"31-45",Table1[[#This Row],[Patient Waittime]]&lt;=60,"46-60",TRUE,"60+")</f>
        <v>31-45</v>
      </c>
      <c r="Q8152">
        <f>--(Table1[[#This Row],[Patient Waittime]]&lt;=30)</f>
        <v>0</v>
      </c>
      <c r="R8152">
        <f>--Table1[[#This Row],[Patient Admission Flag]]</f>
        <v>1</v>
      </c>
      <c r="S8152">
        <f>--AND(Table1[[#This Row],[WithinTarget]]=1,Table1[[#This Row],[Patient Satisfaction Score]]&gt;=7)</f>
        <v>0</v>
      </c>
      <c r="T8152" t="str">
        <f>IF(LEFT(Table1[[#This Row],[Patient Gender]],1)="F","Female","Male")</f>
        <v>Male</v>
      </c>
    </row>
    <row r="8153" spans="1:20" x14ac:dyDescent="0.3">
      <c r="A8153" t="s">
        <v>8257</v>
      </c>
      <c r="B8153" s="1">
        <v>45104.714583333334</v>
      </c>
      <c r="C8153" t="s">
        <v>9</v>
      </c>
      <c r="D8153">
        <v>26</v>
      </c>
      <c r="E8153" t="s">
        <v>12</v>
      </c>
      <c r="F8153" t="s">
        <v>11</v>
      </c>
      <c r="G8153" t="b">
        <v>1</v>
      </c>
      <c r="H8153">
        <v>8</v>
      </c>
      <c r="I8153">
        <v>12</v>
      </c>
      <c r="J8153" t="b">
        <v>1</v>
      </c>
      <c r="K8153">
        <f>YEAR(Table1[[#This Row],[Patient Admission Date]])</f>
        <v>2023</v>
      </c>
      <c r="L8153" t="str">
        <f>TEXT(Table1[[#This Row],[Patient Admission Date]],"mmm")</f>
        <v>Jun</v>
      </c>
      <c r="M8153" t="str">
        <f>TEXT(Table1[[#This Row],[Patient Admission Date]],"ddd")</f>
        <v>Tue</v>
      </c>
      <c r="N8153" t="str">
        <f>TEXT(INT(HOUR(Table1[[#This Row],[Patient Admission Date]])/3)*3,"00")&amp;"-"&amp;TEXT(INT(HOUR(Table1[[#This Row],[Patient Admission Date]])/3)*3+3,"00")</f>
        <v>15-18</v>
      </c>
      <c r="O8153" t="str" cm="1">
        <f t="array" ref="O8153">_xlfn.IFS(Table1[[#This Row],[Patient Age]]&lt;=14,"0-14",Table1[[#This Row],[Patient Age]]&lt;=29,"15-29",Table1[[#This Row],[Patient Age]]&lt;=44,"30-44",Table1[[#This Row],[Patient Age]]&lt;=59,"45-59",Table1[[#This Row],[Patient Age]]&lt;=74,"60-74",TRUE,"75+")</f>
        <v>15-29</v>
      </c>
      <c r="P8153" t="str" cm="1">
        <f t="array" ref="P8153">_xlfn.IFS(Table1[[#This Row],[Patient Waittime]]&lt;=15,"0-15",Table1[[#This Row],[Patient Waittime]]&lt;=30,"16-30",Table1[[#This Row],[Patient Waittime]]&lt;=45,"31-45",Table1[[#This Row],[Patient Waittime]]&lt;=60,"46-60",TRUE,"60+")</f>
        <v>0-15</v>
      </c>
      <c r="Q8153">
        <f>--(Table1[[#This Row],[Patient Waittime]]&lt;=30)</f>
        <v>1</v>
      </c>
      <c r="R8153">
        <f>--Table1[[#This Row],[Patient Admission Flag]]</f>
        <v>1</v>
      </c>
      <c r="S8153">
        <f>--AND(Table1[[#This Row],[WithinTarget]]=1,Table1[[#This Row],[Patient Satisfaction Score]]&gt;=7)</f>
        <v>1</v>
      </c>
      <c r="T8153" t="str">
        <f>IF(LEFT(Table1[[#This Row],[Patient Gender]],1)="F","Female","Male")</f>
        <v>Male</v>
      </c>
    </row>
    <row r="8154" spans="1:20" x14ac:dyDescent="0.3">
      <c r="A8154" t="s">
        <v>8258</v>
      </c>
      <c r="B8154" s="1">
        <v>45071.906944444447</v>
      </c>
      <c r="C8154" t="s">
        <v>9</v>
      </c>
      <c r="D8154">
        <v>63</v>
      </c>
      <c r="E8154" t="s">
        <v>12</v>
      </c>
      <c r="F8154" t="s">
        <v>11</v>
      </c>
      <c r="G8154" t="b">
        <v>1</v>
      </c>
      <c r="H8154">
        <v>8</v>
      </c>
      <c r="I8154">
        <v>30</v>
      </c>
      <c r="J8154" t="b">
        <v>1</v>
      </c>
      <c r="K8154">
        <f>YEAR(Table1[[#This Row],[Patient Admission Date]])</f>
        <v>2023</v>
      </c>
      <c r="L8154" t="str">
        <f>TEXT(Table1[[#This Row],[Patient Admission Date]],"mmm")</f>
        <v>May</v>
      </c>
      <c r="M8154" t="str">
        <f>TEXT(Table1[[#This Row],[Patient Admission Date]],"ddd")</f>
        <v>Thu</v>
      </c>
      <c r="N8154" t="str">
        <f>TEXT(INT(HOUR(Table1[[#This Row],[Patient Admission Date]])/3)*3,"00")&amp;"-"&amp;TEXT(INT(HOUR(Table1[[#This Row],[Patient Admission Date]])/3)*3+3,"00")</f>
        <v>21-24</v>
      </c>
      <c r="O8154" t="str" cm="1">
        <f t="array" ref="O8154">_xlfn.IFS(Table1[[#This Row],[Patient Age]]&lt;=14,"0-14",Table1[[#This Row],[Patient Age]]&lt;=29,"15-29",Table1[[#This Row],[Patient Age]]&lt;=44,"30-44",Table1[[#This Row],[Patient Age]]&lt;=59,"45-59",Table1[[#This Row],[Patient Age]]&lt;=74,"60-74",TRUE,"75+")</f>
        <v>60-74</v>
      </c>
      <c r="P8154" t="str" cm="1">
        <f t="array" ref="P8154">_xlfn.IFS(Table1[[#This Row],[Patient Waittime]]&lt;=15,"0-15",Table1[[#This Row],[Patient Waittime]]&lt;=30,"16-30",Table1[[#This Row],[Patient Waittime]]&lt;=45,"31-45",Table1[[#This Row],[Patient Waittime]]&lt;=60,"46-60",TRUE,"60+")</f>
        <v>16-30</v>
      </c>
      <c r="Q8154">
        <f>--(Table1[[#This Row],[Patient Waittime]]&lt;=30)</f>
        <v>1</v>
      </c>
      <c r="R8154">
        <f>--Table1[[#This Row],[Patient Admission Flag]]</f>
        <v>1</v>
      </c>
      <c r="S8154">
        <f>--AND(Table1[[#This Row],[WithinTarget]]=1,Table1[[#This Row],[Patient Satisfaction Score]]&gt;=7)</f>
        <v>1</v>
      </c>
      <c r="T8154" t="str">
        <f>IF(LEFT(Table1[[#This Row],[Patient Gender]],1)="F","Female","Male")</f>
        <v>Male</v>
      </c>
    </row>
    <row r="8155" spans="1:20" x14ac:dyDescent="0.3">
      <c r="A8155" t="s">
        <v>8259</v>
      </c>
      <c r="B8155" s="1">
        <v>45344.504861111112</v>
      </c>
      <c r="C8155" t="s">
        <v>9</v>
      </c>
      <c r="D8155">
        <v>20</v>
      </c>
      <c r="E8155" t="s">
        <v>12</v>
      </c>
      <c r="F8155" t="s">
        <v>11</v>
      </c>
      <c r="G8155" t="b">
        <v>1</v>
      </c>
      <c r="H8155">
        <v>9</v>
      </c>
      <c r="I8155">
        <v>18</v>
      </c>
      <c r="J8155" t="b">
        <v>1</v>
      </c>
      <c r="K8155">
        <f>YEAR(Table1[[#This Row],[Patient Admission Date]])</f>
        <v>2024</v>
      </c>
      <c r="L8155" t="str">
        <f>TEXT(Table1[[#This Row],[Patient Admission Date]],"mmm")</f>
        <v>Feb</v>
      </c>
      <c r="M8155" t="str">
        <f>TEXT(Table1[[#This Row],[Patient Admission Date]],"ddd")</f>
        <v>Thu</v>
      </c>
      <c r="N8155" t="str">
        <f>TEXT(INT(HOUR(Table1[[#This Row],[Patient Admission Date]])/3)*3,"00")&amp;"-"&amp;TEXT(INT(HOUR(Table1[[#This Row],[Patient Admission Date]])/3)*3+3,"00")</f>
        <v>12-15</v>
      </c>
      <c r="O8155" t="str" cm="1">
        <f t="array" ref="O8155">_xlfn.IFS(Table1[[#This Row],[Patient Age]]&lt;=14,"0-14",Table1[[#This Row],[Patient Age]]&lt;=29,"15-29",Table1[[#This Row],[Patient Age]]&lt;=44,"30-44",Table1[[#This Row],[Patient Age]]&lt;=59,"45-59",Table1[[#This Row],[Patient Age]]&lt;=74,"60-74",TRUE,"75+")</f>
        <v>15-29</v>
      </c>
      <c r="P8155" t="str" cm="1">
        <f t="array" ref="P8155">_xlfn.IFS(Table1[[#This Row],[Patient Waittime]]&lt;=15,"0-15",Table1[[#This Row],[Patient Waittime]]&lt;=30,"16-30",Table1[[#This Row],[Patient Waittime]]&lt;=45,"31-45",Table1[[#This Row],[Patient Waittime]]&lt;=60,"46-60",TRUE,"60+")</f>
        <v>16-30</v>
      </c>
      <c r="Q8155">
        <f>--(Table1[[#This Row],[Patient Waittime]]&lt;=30)</f>
        <v>1</v>
      </c>
      <c r="R8155">
        <f>--Table1[[#This Row],[Patient Admission Flag]]</f>
        <v>1</v>
      </c>
      <c r="S8155">
        <f>--AND(Table1[[#This Row],[WithinTarget]]=1,Table1[[#This Row],[Patient Satisfaction Score]]&gt;=7)</f>
        <v>1</v>
      </c>
      <c r="T8155" t="str">
        <f>IF(LEFT(Table1[[#This Row],[Patient Gender]],1)="F","Female","Male")</f>
        <v>Male</v>
      </c>
    </row>
    <row r="8156" spans="1:20" x14ac:dyDescent="0.3">
      <c r="A8156" t="s">
        <v>8260</v>
      </c>
      <c r="B8156" s="1">
        <v>45412.838194444441</v>
      </c>
      <c r="C8156" t="s">
        <v>9</v>
      </c>
      <c r="D8156">
        <v>77</v>
      </c>
      <c r="E8156" t="s">
        <v>12</v>
      </c>
      <c r="F8156" t="s">
        <v>11</v>
      </c>
      <c r="G8156" t="b">
        <v>1</v>
      </c>
      <c r="H8156">
        <v>9</v>
      </c>
      <c r="I8156">
        <v>24</v>
      </c>
      <c r="J8156" t="b">
        <v>1</v>
      </c>
      <c r="K8156">
        <f>YEAR(Table1[[#This Row],[Patient Admission Date]])</f>
        <v>2024</v>
      </c>
      <c r="L8156" t="str">
        <f>TEXT(Table1[[#This Row],[Patient Admission Date]],"mmm")</f>
        <v>Apr</v>
      </c>
      <c r="M8156" t="str">
        <f>TEXT(Table1[[#This Row],[Patient Admission Date]],"ddd")</f>
        <v>Tue</v>
      </c>
      <c r="N8156" t="str">
        <f>TEXT(INT(HOUR(Table1[[#This Row],[Patient Admission Date]])/3)*3,"00")&amp;"-"&amp;TEXT(INT(HOUR(Table1[[#This Row],[Patient Admission Date]])/3)*3+3,"00")</f>
        <v>18-21</v>
      </c>
      <c r="O8156" t="str" cm="1">
        <f t="array" ref="O8156">_xlfn.IFS(Table1[[#This Row],[Patient Age]]&lt;=14,"0-14",Table1[[#This Row],[Patient Age]]&lt;=29,"15-29",Table1[[#This Row],[Patient Age]]&lt;=44,"30-44",Table1[[#This Row],[Patient Age]]&lt;=59,"45-59",Table1[[#This Row],[Patient Age]]&lt;=74,"60-74",TRUE,"75+")</f>
        <v>75+</v>
      </c>
      <c r="P8156" t="str" cm="1">
        <f t="array" ref="P8156">_xlfn.IFS(Table1[[#This Row],[Patient Waittime]]&lt;=15,"0-15",Table1[[#This Row],[Patient Waittime]]&lt;=30,"16-30",Table1[[#This Row],[Patient Waittime]]&lt;=45,"31-45",Table1[[#This Row],[Patient Waittime]]&lt;=60,"46-60",TRUE,"60+")</f>
        <v>16-30</v>
      </c>
      <c r="Q8156">
        <f>--(Table1[[#This Row],[Patient Waittime]]&lt;=30)</f>
        <v>1</v>
      </c>
      <c r="R8156">
        <f>--Table1[[#This Row],[Patient Admission Flag]]</f>
        <v>1</v>
      </c>
      <c r="S8156">
        <f>--AND(Table1[[#This Row],[WithinTarget]]=1,Table1[[#This Row],[Patient Satisfaction Score]]&gt;=7)</f>
        <v>1</v>
      </c>
      <c r="T8156" t="str">
        <f>IF(LEFT(Table1[[#This Row],[Patient Gender]],1)="F","Female","Male")</f>
        <v>Male</v>
      </c>
    </row>
    <row r="8157" spans="1:20" x14ac:dyDescent="0.3">
      <c r="A8157" t="s">
        <v>8261</v>
      </c>
      <c r="B8157" s="1">
        <v>45156.771527777775</v>
      </c>
      <c r="C8157" t="s">
        <v>9</v>
      </c>
      <c r="D8157">
        <v>42</v>
      </c>
      <c r="E8157" t="s">
        <v>12</v>
      </c>
      <c r="F8157" t="s">
        <v>11</v>
      </c>
      <c r="G8157" t="b">
        <v>1</v>
      </c>
      <c r="H8157">
        <v>10</v>
      </c>
      <c r="I8157">
        <v>11</v>
      </c>
      <c r="J8157" t="b">
        <v>1</v>
      </c>
      <c r="K8157">
        <f>YEAR(Table1[[#This Row],[Patient Admission Date]])</f>
        <v>2023</v>
      </c>
      <c r="L8157" t="str">
        <f>TEXT(Table1[[#This Row],[Patient Admission Date]],"mmm")</f>
        <v>Aug</v>
      </c>
      <c r="M8157" t="str">
        <f>TEXT(Table1[[#This Row],[Patient Admission Date]],"ddd")</f>
        <v>Fri</v>
      </c>
      <c r="N8157" t="str">
        <f>TEXT(INT(HOUR(Table1[[#This Row],[Patient Admission Date]])/3)*3,"00")&amp;"-"&amp;TEXT(INT(HOUR(Table1[[#This Row],[Patient Admission Date]])/3)*3+3,"00")</f>
        <v>18-21</v>
      </c>
      <c r="O8157" t="str" cm="1">
        <f t="array" ref="O8157">_xlfn.IFS(Table1[[#This Row],[Patient Age]]&lt;=14,"0-14",Table1[[#This Row],[Patient Age]]&lt;=29,"15-29",Table1[[#This Row],[Patient Age]]&lt;=44,"30-44",Table1[[#This Row],[Patient Age]]&lt;=59,"45-59",Table1[[#This Row],[Patient Age]]&lt;=74,"60-74",TRUE,"75+")</f>
        <v>30-44</v>
      </c>
      <c r="P8157" t="str" cm="1">
        <f t="array" ref="P8157">_xlfn.IFS(Table1[[#This Row],[Patient Waittime]]&lt;=15,"0-15",Table1[[#This Row],[Patient Waittime]]&lt;=30,"16-30",Table1[[#This Row],[Patient Waittime]]&lt;=45,"31-45",Table1[[#This Row],[Patient Waittime]]&lt;=60,"46-60",TRUE,"60+")</f>
        <v>0-15</v>
      </c>
      <c r="Q8157">
        <f>--(Table1[[#This Row],[Patient Waittime]]&lt;=30)</f>
        <v>1</v>
      </c>
      <c r="R8157">
        <f>--Table1[[#This Row],[Patient Admission Flag]]</f>
        <v>1</v>
      </c>
      <c r="S8157">
        <f>--AND(Table1[[#This Row],[WithinTarget]]=1,Table1[[#This Row],[Patient Satisfaction Score]]&gt;=7)</f>
        <v>1</v>
      </c>
      <c r="T8157" t="str">
        <f>IF(LEFT(Table1[[#This Row],[Patient Gender]],1)="F","Female","Male")</f>
        <v>Male</v>
      </c>
    </row>
    <row r="8158" spans="1:20" x14ac:dyDescent="0.3">
      <c r="A8158" t="s">
        <v>8262</v>
      </c>
      <c r="B8158" s="1">
        <v>45292.46597222222</v>
      </c>
      <c r="C8158" t="s">
        <v>9</v>
      </c>
      <c r="D8158">
        <v>55</v>
      </c>
      <c r="E8158" t="s">
        <v>12</v>
      </c>
      <c r="F8158" t="s">
        <v>11</v>
      </c>
      <c r="G8158" t="b">
        <v>1</v>
      </c>
      <c r="H8158">
        <v>10</v>
      </c>
      <c r="I8158">
        <v>59</v>
      </c>
      <c r="J8158" t="b">
        <v>1</v>
      </c>
      <c r="K8158">
        <f>YEAR(Table1[[#This Row],[Patient Admission Date]])</f>
        <v>2024</v>
      </c>
      <c r="L8158" t="str">
        <f>TEXT(Table1[[#This Row],[Patient Admission Date]],"mmm")</f>
        <v>Jan</v>
      </c>
      <c r="M8158" t="str">
        <f>TEXT(Table1[[#This Row],[Patient Admission Date]],"ddd")</f>
        <v>Mon</v>
      </c>
      <c r="N8158" t="str">
        <f>TEXT(INT(HOUR(Table1[[#This Row],[Patient Admission Date]])/3)*3,"00")&amp;"-"&amp;TEXT(INT(HOUR(Table1[[#This Row],[Patient Admission Date]])/3)*3+3,"00")</f>
        <v>09-12</v>
      </c>
      <c r="O8158" t="str" cm="1">
        <f t="array" ref="O8158">_xlfn.IFS(Table1[[#This Row],[Patient Age]]&lt;=14,"0-14",Table1[[#This Row],[Patient Age]]&lt;=29,"15-29",Table1[[#This Row],[Patient Age]]&lt;=44,"30-44",Table1[[#This Row],[Patient Age]]&lt;=59,"45-59",Table1[[#This Row],[Patient Age]]&lt;=74,"60-74",TRUE,"75+")</f>
        <v>45-59</v>
      </c>
      <c r="P8158" t="str" cm="1">
        <f t="array" ref="P8158">_xlfn.IFS(Table1[[#This Row],[Patient Waittime]]&lt;=15,"0-15",Table1[[#This Row],[Patient Waittime]]&lt;=30,"16-30",Table1[[#This Row],[Patient Waittime]]&lt;=45,"31-45",Table1[[#This Row],[Patient Waittime]]&lt;=60,"46-60",TRUE,"60+")</f>
        <v>46-60</v>
      </c>
      <c r="Q8158">
        <f>--(Table1[[#This Row],[Patient Waittime]]&lt;=30)</f>
        <v>0</v>
      </c>
      <c r="R8158">
        <f>--Table1[[#This Row],[Patient Admission Flag]]</f>
        <v>1</v>
      </c>
      <c r="S8158">
        <f>--AND(Table1[[#This Row],[WithinTarget]]=1,Table1[[#This Row],[Patient Satisfaction Score]]&gt;=7)</f>
        <v>0</v>
      </c>
      <c r="T8158" t="str">
        <f>IF(LEFT(Table1[[#This Row],[Patient Gender]],1)="F","Female","Male")</f>
        <v>Male</v>
      </c>
    </row>
    <row r="8159" spans="1:20" x14ac:dyDescent="0.3">
      <c r="A8159" t="s">
        <v>8263</v>
      </c>
      <c r="B8159" s="1">
        <v>45281.620833333334</v>
      </c>
      <c r="C8159" t="s">
        <v>9</v>
      </c>
      <c r="D8159">
        <v>40</v>
      </c>
      <c r="E8159" t="s">
        <v>12</v>
      </c>
      <c r="F8159" t="s">
        <v>17</v>
      </c>
      <c r="G8159" t="b">
        <v>1</v>
      </c>
      <c r="I8159">
        <v>29</v>
      </c>
      <c r="J8159" t="b">
        <v>1</v>
      </c>
      <c r="K8159">
        <f>YEAR(Table1[[#This Row],[Patient Admission Date]])</f>
        <v>2023</v>
      </c>
      <c r="L8159" t="str">
        <f>TEXT(Table1[[#This Row],[Patient Admission Date]],"mmm")</f>
        <v>Dec</v>
      </c>
      <c r="M8159" t="str">
        <f>TEXT(Table1[[#This Row],[Patient Admission Date]],"ddd")</f>
        <v>Thu</v>
      </c>
      <c r="N8159" t="str">
        <f>TEXT(INT(HOUR(Table1[[#This Row],[Patient Admission Date]])/3)*3,"00")&amp;"-"&amp;TEXT(INT(HOUR(Table1[[#This Row],[Patient Admission Date]])/3)*3+3,"00")</f>
        <v>12-15</v>
      </c>
      <c r="O8159" t="str" cm="1">
        <f t="array" ref="O8159">_xlfn.IFS(Table1[[#This Row],[Patient Age]]&lt;=14,"0-14",Table1[[#This Row],[Patient Age]]&lt;=29,"15-29",Table1[[#This Row],[Patient Age]]&lt;=44,"30-44",Table1[[#This Row],[Patient Age]]&lt;=59,"45-59",Table1[[#This Row],[Patient Age]]&lt;=74,"60-74",TRUE,"75+")</f>
        <v>30-44</v>
      </c>
      <c r="P8159" t="str" cm="1">
        <f t="array" ref="P8159">_xlfn.IFS(Table1[[#This Row],[Patient Waittime]]&lt;=15,"0-15",Table1[[#This Row],[Patient Waittime]]&lt;=30,"16-30",Table1[[#This Row],[Patient Waittime]]&lt;=45,"31-45",Table1[[#This Row],[Patient Waittime]]&lt;=60,"46-60",TRUE,"60+")</f>
        <v>16-30</v>
      </c>
      <c r="Q8159">
        <f>--(Table1[[#This Row],[Patient Waittime]]&lt;=30)</f>
        <v>1</v>
      </c>
      <c r="R8159">
        <f>--Table1[[#This Row],[Patient Admission Flag]]</f>
        <v>1</v>
      </c>
      <c r="S8159">
        <f>--AND(Table1[[#This Row],[WithinTarget]]=1,Table1[[#This Row],[Patient Satisfaction Score]]&gt;=7)</f>
        <v>0</v>
      </c>
      <c r="T8159" t="str">
        <f>IF(LEFT(Table1[[#This Row],[Patient Gender]],1)="F","Female","Male")</f>
        <v>Male</v>
      </c>
    </row>
    <row r="8160" spans="1:20" x14ac:dyDescent="0.3">
      <c r="A8160" t="s">
        <v>8264</v>
      </c>
      <c r="B8160" s="1">
        <v>45145.297222222223</v>
      </c>
      <c r="C8160" t="s">
        <v>9</v>
      </c>
      <c r="D8160">
        <v>52</v>
      </c>
      <c r="E8160" t="s">
        <v>12</v>
      </c>
      <c r="F8160" t="s">
        <v>17</v>
      </c>
      <c r="G8160" t="b">
        <v>1</v>
      </c>
      <c r="I8160">
        <v>48</v>
      </c>
      <c r="J8160" t="b">
        <v>1</v>
      </c>
      <c r="K8160">
        <f>YEAR(Table1[[#This Row],[Patient Admission Date]])</f>
        <v>2023</v>
      </c>
      <c r="L8160" t="str">
        <f>TEXT(Table1[[#This Row],[Patient Admission Date]],"mmm")</f>
        <v>Aug</v>
      </c>
      <c r="M8160" t="str">
        <f>TEXT(Table1[[#This Row],[Patient Admission Date]],"ddd")</f>
        <v>Mon</v>
      </c>
      <c r="N8160" t="str">
        <f>TEXT(INT(HOUR(Table1[[#This Row],[Patient Admission Date]])/3)*3,"00")&amp;"-"&amp;TEXT(INT(HOUR(Table1[[#This Row],[Patient Admission Date]])/3)*3+3,"00")</f>
        <v>06-09</v>
      </c>
      <c r="O8160" t="str" cm="1">
        <f t="array" ref="O8160">_xlfn.IFS(Table1[[#This Row],[Patient Age]]&lt;=14,"0-14",Table1[[#This Row],[Patient Age]]&lt;=29,"15-29",Table1[[#This Row],[Patient Age]]&lt;=44,"30-44",Table1[[#This Row],[Patient Age]]&lt;=59,"45-59",Table1[[#This Row],[Patient Age]]&lt;=74,"60-74",TRUE,"75+")</f>
        <v>45-59</v>
      </c>
      <c r="P8160" t="str" cm="1">
        <f t="array" ref="P8160">_xlfn.IFS(Table1[[#This Row],[Patient Waittime]]&lt;=15,"0-15",Table1[[#This Row],[Patient Waittime]]&lt;=30,"16-30",Table1[[#This Row],[Patient Waittime]]&lt;=45,"31-45",Table1[[#This Row],[Patient Waittime]]&lt;=60,"46-60",TRUE,"60+")</f>
        <v>46-60</v>
      </c>
      <c r="Q8160">
        <f>--(Table1[[#This Row],[Patient Waittime]]&lt;=30)</f>
        <v>0</v>
      </c>
      <c r="R8160">
        <f>--Table1[[#This Row],[Patient Admission Flag]]</f>
        <v>1</v>
      </c>
      <c r="S8160">
        <f>--AND(Table1[[#This Row],[WithinTarget]]=1,Table1[[#This Row],[Patient Satisfaction Score]]&gt;=7)</f>
        <v>0</v>
      </c>
      <c r="T8160" t="str">
        <f>IF(LEFT(Table1[[#This Row],[Patient Gender]],1)="F","Female","Male")</f>
        <v>Male</v>
      </c>
    </row>
    <row r="8161" spans="1:20" x14ac:dyDescent="0.3">
      <c r="A8161" t="s">
        <v>8265</v>
      </c>
      <c r="B8161" s="1">
        <v>45460.084722222222</v>
      </c>
      <c r="C8161" t="s">
        <v>9</v>
      </c>
      <c r="D8161">
        <v>54</v>
      </c>
      <c r="E8161" t="s">
        <v>12</v>
      </c>
      <c r="F8161" t="s">
        <v>17</v>
      </c>
      <c r="G8161" t="b">
        <v>1</v>
      </c>
      <c r="I8161">
        <v>47</v>
      </c>
      <c r="J8161" t="b">
        <v>1</v>
      </c>
      <c r="K8161">
        <f>YEAR(Table1[[#This Row],[Patient Admission Date]])</f>
        <v>2024</v>
      </c>
      <c r="L8161" t="str">
        <f>TEXT(Table1[[#This Row],[Patient Admission Date]],"mmm")</f>
        <v>Jun</v>
      </c>
      <c r="M8161" t="str">
        <f>TEXT(Table1[[#This Row],[Patient Admission Date]],"ddd")</f>
        <v>Mon</v>
      </c>
      <c r="N8161" t="str">
        <f>TEXT(INT(HOUR(Table1[[#This Row],[Patient Admission Date]])/3)*3,"00")&amp;"-"&amp;TEXT(INT(HOUR(Table1[[#This Row],[Patient Admission Date]])/3)*3+3,"00")</f>
        <v>00-03</v>
      </c>
      <c r="O8161" t="str" cm="1">
        <f t="array" ref="O8161">_xlfn.IFS(Table1[[#This Row],[Patient Age]]&lt;=14,"0-14",Table1[[#This Row],[Patient Age]]&lt;=29,"15-29",Table1[[#This Row],[Patient Age]]&lt;=44,"30-44",Table1[[#This Row],[Patient Age]]&lt;=59,"45-59",Table1[[#This Row],[Patient Age]]&lt;=74,"60-74",TRUE,"75+")</f>
        <v>45-59</v>
      </c>
      <c r="P8161" t="str" cm="1">
        <f t="array" ref="P8161">_xlfn.IFS(Table1[[#This Row],[Patient Waittime]]&lt;=15,"0-15",Table1[[#This Row],[Patient Waittime]]&lt;=30,"16-30",Table1[[#This Row],[Patient Waittime]]&lt;=45,"31-45",Table1[[#This Row],[Patient Waittime]]&lt;=60,"46-60",TRUE,"60+")</f>
        <v>46-60</v>
      </c>
      <c r="Q8161">
        <f>--(Table1[[#This Row],[Patient Waittime]]&lt;=30)</f>
        <v>0</v>
      </c>
      <c r="R8161">
        <f>--Table1[[#This Row],[Patient Admission Flag]]</f>
        <v>1</v>
      </c>
      <c r="S8161">
        <f>--AND(Table1[[#This Row],[WithinTarget]]=1,Table1[[#This Row],[Patient Satisfaction Score]]&gt;=7)</f>
        <v>0</v>
      </c>
      <c r="T8161" t="str">
        <f>IF(LEFT(Table1[[#This Row],[Patient Gender]],1)="F","Female","Male")</f>
        <v>Male</v>
      </c>
    </row>
    <row r="8162" spans="1:20" x14ac:dyDescent="0.3">
      <c r="A8162" t="s">
        <v>8266</v>
      </c>
      <c r="B8162" s="1">
        <v>45137.012499999997</v>
      </c>
      <c r="C8162" t="s">
        <v>9</v>
      </c>
      <c r="D8162">
        <v>64</v>
      </c>
      <c r="E8162" t="s">
        <v>12</v>
      </c>
      <c r="F8162" t="s">
        <v>17</v>
      </c>
      <c r="G8162" t="b">
        <v>1</v>
      </c>
      <c r="I8162">
        <v>29</v>
      </c>
      <c r="J8162" t="b">
        <v>1</v>
      </c>
      <c r="K8162">
        <f>YEAR(Table1[[#This Row],[Patient Admission Date]])</f>
        <v>2023</v>
      </c>
      <c r="L8162" t="str">
        <f>TEXT(Table1[[#This Row],[Patient Admission Date]],"mmm")</f>
        <v>Jul</v>
      </c>
      <c r="M8162" t="str">
        <f>TEXT(Table1[[#This Row],[Patient Admission Date]],"ddd")</f>
        <v>Sun</v>
      </c>
      <c r="N8162" t="str">
        <f>TEXT(INT(HOUR(Table1[[#This Row],[Patient Admission Date]])/3)*3,"00")&amp;"-"&amp;TEXT(INT(HOUR(Table1[[#This Row],[Patient Admission Date]])/3)*3+3,"00")</f>
        <v>00-03</v>
      </c>
      <c r="O8162" t="str" cm="1">
        <f t="array" ref="O8162">_xlfn.IFS(Table1[[#This Row],[Patient Age]]&lt;=14,"0-14",Table1[[#This Row],[Patient Age]]&lt;=29,"15-29",Table1[[#This Row],[Patient Age]]&lt;=44,"30-44",Table1[[#This Row],[Patient Age]]&lt;=59,"45-59",Table1[[#This Row],[Patient Age]]&lt;=74,"60-74",TRUE,"75+")</f>
        <v>60-74</v>
      </c>
      <c r="P8162" t="str" cm="1">
        <f t="array" ref="P8162">_xlfn.IFS(Table1[[#This Row],[Patient Waittime]]&lt;=15,"0-15",Table1[[#This Row],[Patient Waittime]]&lt;=30,"16-30",Table1[[#This Row],[Patient Waittime]]&lt;=45,"31-45",Table1[[#This Row],[Patient Waittime]]&lt;=60,"46-60",TRUE,"60+")</f>
        <v>16-30</v>
      </c>
      <c r="Q8162">
        <f>--(Table1[[#This Row],[Patient Waittime]]&lt;=30)</f>
        <v>1</v>
      </c>
      <c r="R8162">
        <f>--Table1[[#This Row],[Patient Admission Flag]]</f>
        <v>1</v>
      </c>
      <c r="S8162">
        <f>--AND(Table1[[#This Row],[WithinTarget]]=1,Table1[[#This Row],[Patient Satisfaction Score]]&gt;=7)</f>
        <v>0</v>
      </c>
      <c r="T8162" t="str">
        <f>IF(LEFT(Table1[[#This Row],[Patient Gender]],1)="F","Female","Male")</f>
        <v>Male</v>
      </c>
    </row>
    <row r="8163" spans="1:20" x14ac:dyDescent="0.3">
      <c r="A8163" t="s">
        <v>8267</v>
      </c>
      <c r="B8163" s="1">
        <v>45155.413194444445</v>
      </c>
      <c r="C8163" t="s">
        <v>9</v>
      </c>
      <c r="D8163">
        <v>74</v>
      </c>
      <c r="E8163" t="s">
        <v>12</v>
      </c>
      <c r="F8163" t="s">
        <v>17</v>
      </c>
      <c r="G8163" t="b">
        <v>1</v>
      </c>
      <c r="I8163">
        <v>59</v>
      </c>
      <c r="J8163" t="b">
        <v>1</v>
      </c>
      <c r="K8163">
        <f>YEAR(Table1[[#This Row],[Patient Admission Date]])</f>
        <v>2023</v>
      </c>
      <c r="L8163" t="str">
        <f>TEXT(Table1[[#This Row],[Patient Admission Date]],"mmm")</f>
        <v>Aug</v>
      </c>
      <c r="M8163" t="str">
        <f>TEXT(Table1[[#This Row],[Patient Admission Date]],"ddd")</f>
        <v>Thu</v>
      </c>
      <c r="N8163" t="str">
        <f>TEXT(INT(HOUR(Table1[[#This Row],[Patient Admission Date]])/3)*3,"00")&amp;"-"&amp;TEXT(INT(HOUR(Table1[[#This Row],[Patient Admission Date]])/3)*3+3,"00")</f>
        <v>09-12</v>
      </c>
      <c r="O8163" t="str" cm="1">
        <f t="array" ref="O8163">_xlfn.IFS(Table1[[#This Row],[Patient Age]]&lt;=14,"0-14",Table1[[#This Row],[Patient Age]]&lt;=29,"15-29",Table1[[#This Row],[Patient Age]]&lt;=44,"30-44",Table1[[#This Row],[Patient Age]]&lt;=59,"45-59",Table1[[#This Row],[Patient Age]]&lt;=74,"60-74",TRUE,"75+")</f>
        <v>60-74</v>
      </c>
      <c r="P8163" t="str" cm="1">
        <f t="array" ref="P8163">_xlfn.IFS(Table1[[#This Row],[Patient Waittime]]&lt;=15,"0-15",Table1[[#This Row],[Patient Waittime]]&lt;=30,"16-30",Table1[[#This Row],[Patient Waittime]]&lt;=45,"31-45",Table1[[#This Row],[Patient Waittime]]&lt;=60,"46-60",TRUE,"60+")</f>
        <v>46-60</v>
      </c>
      <c r="Q8163">
        <f>--(Table1[[#This Row],[Patient Waittime]]&lt;=30)</f>
        <v>0</v>
      </c>
      <c r="R8163">
        <f>--Table1[[#This Row],[Patient Admission Flag]]</f>
        <v>1</v>
      </c>
      <c r="S8163">
        <f>--AND(Table1[[#This Row],[WithinTarget]]=1,Table1[[#This Row],[Patient Satisfaction Score]]&gt;=7)</f>
        <v>0</v>
      </c>
      <c r="T8163" t="str">
        <f>IF(LEFT(Table1[[#This Row],[Patient Gender]],1)="F","Female","Male")</f>
        <v>Male</v>
      </c>
    </row>
    <row r="8164" spans="1:20" x14ac:dyDescent="0.3">
      <c r="A8164" t="s">
        <v>8268</v>
      </c>
      <c r="B8164" s="1">
        <v>45317.96597222222</v>
      </c>
      <c r="C8164" t="s">
        <v>9</v>
      </c>
      <c r="D8164">
        <v>33</v>
      </c>
      <c r="E8164" t="s">
        <v>12</v>
      </c>
      <c r="F8164" t="s">
        <v>17</v>
      </c>
      <c r="G8164" t="b">
        <v>1</v>
      </c>
      <c r="I8164">
        <v>25</v>
      </c>
      <c r="J8164" t="b">
        <v>1</v>
      </c>
      <c r="K8164">
        <f>YEAR(Table1[[#This Row],[Patient Admission Date]])</f>
        <v>2024</v>
      </c>
      <c r="L8164" t="str">
        <f>TEXT(Table1[[#This Row],[Patient Admission Date]],"mmm")</f>
        <v>Jan</v>
      </c>
      <c r="M8164" t="str">
        <f>TEXT(Table1[[#This Row],[Patient Admission Date]],"ddd")</f>
        <v>Fri</v>
      </c>
      <c r="N8164" t="str">
        <f>TEXT(INT(HOUR(Table1[[#This Row],[Patient Admission Date]])/3)*3,"00")&amp;"-"&amp;TEXT(INT(HOUR(Table1[[#This Row],[Patient Admission Date]])/3)*3+3,"00")</f>
        <v>21-24</v>
      </c>
      <c r="O8164" t="str" cm="1">
        <f t="array" ref="O8164">_xlfn.IFS(Table1[[#This Row],[Patient Age]]&lt;=14,"0-14",Table1[[#This Row],[Patient Age]]&lt;=29,"15-29",Table1[[#This Row],[Patient Age]]&lt;=44,"30-44",Table1[[#This Row],[Patient Age]]&lt;=59,"45-59",Table1[[#This Row],[Patient Age]]&lt;=74,"60-74",TRUE,"75+")</f>
        <v>30-44</v>
      </c>
      <c r="P8164" t="str" cm="1">
        <f t="array" ref="P8164">_xlfn.IFS(Table1[[#This Row],[Patient Waittime]]&lt;=15,"0-15",Table1[[#This Row],[Patient Waittime]]&lt;=30,"16-30",Table1[[#This Row],[Patient Waittime]]&lt;=45,"31-45",Table1[[#This Row],[Patient Waittime]]&lt;=60,"46-60",TRUE,"60+")</f>
        <v>16-30</v>
      </c>
      <c r="Q8164">
        <f>--(Table1[[#This Row],[Patient Waittime]]&lt;=30)</f>
        <v>1</v>
      </c>
      <c r="R8164">
        <f>--Table1[[#This Row],[Patient Admission Flag]]</f>
        <v>1</v>
      </c>
      <c r="S8164">
        <f>--AND(Table1[[#This Row],[WithinTarget]]=1,Table1[[#This Row],[Patient Satisfaction Score]]&gt;=7)</f>
        <v>0</v>
      </c>
      <c r="T8164" t="str">
        <f>IF(LEFT(Table1[[#This Row],[Patient Gender]],1)="F","Female","Male")</f>
        <v>Male</v>
      </c>
    </row>
    <row r="8165" spans="1:20" x14ac:dyDescent="0.3">
      <c r="A8165" t="s">
        <v>8269</v>
      </c>
      <c r="B8165" s="1">
        <v>45127.453472222223</v>
      </c>
      <c r="C8165" t="s">
        <v>9</v>
      </c>
      <c r="D8165">
        <v>57</v>
      </c>
      <c r="E8165" t="s">
        <v>12</v>
      </c>
      <c r="F8165" t="s">
        <v>17</v>
      </c>
      <c r="G8165" t="b">
        <v>1</v>
      </c>
      <c r="I8165">
        <v>33</v>
      </c>
      <c r="J8165" t="b">
        <v>1</v>
      </c>
      <c r="K8165">
        <f>YEAR(Table1[[#This Row],[Patient Admission Date]])</f>
        <v>2023</v>
      </c>
      <c r="L8165" t="str">
        <f>TEXT(Table1[[#This Row],[Patient Admission Date]],"mmm")</f>
        <v>Jul</v>
      </c>
      <c r="M8165" t="str">
        <f>TEXT(Table1[[#This Row],[Patient Admission Date]],"ddd")</f>
        <v>Thu</v>
      </c>
      <c r="N8165" t="str">
        <f>TEXT(INT(HOUR(Table1[[#This Row],[Patient Admission Date]])/3)*3,"00")&amp;"-"&amp;TEXT(INT(HOUR(Table1[[#This Row],[Patient Admission Date]])/3)*3+3,"00")</f>
        <v>09-12</v>
      </c>
      <c r="O8165" t="str" cm="1">
        <f t="array" ref="O8165">_xlfn.IFS(Table1[[#This Row],[Patient Age]]&lt;=14,"0-14",Table1[[#This Row],[Patient Age]]&lt;=29,"15-29",Table1[[#This Row],[Patient Age]]&lt;=44,"30-44",Table1[[#This Row],[Patient Age]]&lt;=59,"45-59",Table1[[#This Row],[Patient Age]]&lt;=74,"60-74",TRUE,"75+")</f>
        <v>45-59</v>
      </c>
      <c r="P8165" t="str" cm="1">
        <f t="array" ref="P8165">_xlfn.IFS(Table1[[#This Row],[Patient Waittime]]&lt;=15,"0-15",Table1[[#This Row],[Patient Waittime]]&lt;=30,"16-30",Table1[[#This Row],[Patient Waittime]]&lt;=45,"31-45",Table1[[#This Row],[Patient Waittime]]&lt;=60,"46-60",TRUE,"60+")</f>
        <v>31-45</v>
      </c>
      <c r="Q8165">
        <f>--(Table1[[#This Row],[Patient Waittime]]&lt;=30)</f>
        <v>0</v>
      </c>
      <c r="R8165">
        <f>--Table1[[#This Row],[Patient Admission Flag]]</f>
        <v>1</v>
      </c>
      <c r="S8165">
        <f>--AND(Table1[[#This Row],[WithinTarget]]=1,Table1[[#This Row],[Patient Satisfaction Score]]&gt;=7)</f>
        <v>0</v>
      </c>
      <c r="T8165" t="str">
        <f>IF(LEFT(Table1[[#This Row],[Patient Gender]],1)="F","Female","Male")</f>
        <v>Male</v>
      </c>
    </row>
    <row r="8166" spans="1:20" x14ac:dyDescent="0.3">
      <c r="A8166" t="s">
        <v>8270</v>
      </c>
      <c r="B8166" s="1">
        <v>45363.425000000003</v>
      </c>
      <c r="C8166" t="s">
        <v>9</v>
      </c>
      <c r="D8166">
        <v>66</v>
      </c>
      <c r="E8166" t="s">
        <v>12</v>
      </c>
      <c r="F8166" t="s">
        <v>17</v>
      </c>
      <c r="G8166" t="b">
        <v>1</v>
      </c>
      <c r="I8166">
        <v>28</v>
      </c>
      <c r="J8166" t="b">
        <v>1</v>
      </c>
      <c r="K8166">
        <f>YEAR(Table1[[#This Row],[Patient Admission Date]])</f>
        <v>2024</v>
      </c>
      <c r="L8166" t="str">
        <f>TEXT(Table1[[#This Row],[Patient Admission Date]],"mmm")</f>
        <v>Mar</v>
      </c>
      <c r="M8166" t="str">
        <f>TEXT(Table1[[#This Row],[Patient Admission Date]],"ddd")</f>
        <v>Tue</v>
      </c>
      <c r="N8166" t="str">
        <f>TEXT(INT(HOUR(Table1[[#This Row],[Patient Admission Date]])/3)*3,"00")&amp;"-"&amp;TEXT(INT(HOUR(Table1[[#This Row],[Patient Admission Date]])/3)*3+3,"00")</f>
        <v>09-12</v>
      </c>
      <c r="O8166" t="str" cm="1">
        <f t="array" ref="O8166">_xlfn.IFS(Table1[[#This Row],[Patient Age]]&lt;=14,"0-14",Table1[[#This Row],[Patient Age]]&lt;=29,"15-29",Table1[[#This Row],[Patient Age]]&lt;=44,"30-44",Table1[[#This Row],[Patient Age]]&lt;=59,"45-59",Table1[[#This Row],[Patient Age]]&lt;=74,"60-74",TRUE,"75+")</f>
        <v>60-74</v>
      </c>
      <c r="P8166" t="str" cm="1">
        <f t="array" ref="P8166">_xlfn.IFS(Table1[[#This Row],[Patient Waittime]]&lt;=15,"0-15",Table1[[#This Row],[Patient Waittime]]&lt;=30,"16-30",Table1[[#This Row],[Patient Waittime]]&lt;=45,"31-45",Table1[[#This Row],[Patient Waittime]]&lt;=60,"46-60",TRUE,"60+")</f>
        <v>16-30</v>
      </c>
      <c r="Q8166">
        <f>--(Table1[[#This Row],[Patient Waittime]]&lt;=30)</f>
        <v>1</v>
      </c>
      <c r="R8166">
        <f>--Table1[[#This Row],[Patient Admission Flag]]</f>
        <v>1</v>
      </c>
      <c r="S8166">
        <f>--AND(Table1[[#This Row],[WithinTarget]]=1,Table1[[#This Row],[Patient Satisfaction Score]]&gt;=7)</f>
        <v>0</v>
      </c>
      <c r="T8166" t="str">
        <f>IF(LEFT(Table1[[#This Row],[Patient Gender]],1)="F","Female","Male")</f>
        <v>Male</v>
      </c>
    </row>
    <row r="8167" spans="1:20" x14ac:dyDescent="0.3">
      <c r="A8167" t="s">
        <v>8271</v>
      </c>
      <c r="B8167" s="1">
        <v>45560.996527777781</v>
      </c>
      <c r="C8167" t="s">
        <v>9</v>
      </c>
      <c r="D8167">
        <v>14</v>
      </c>
      <c r="E8167" t="s">
        <v>12</v>
      </c>
      <c r="F8167" t="s">
        <v>17</v>
      </c>
      <c r="G8167" t="b">
        <v>1</v>
      </c>
      <c r="I8167">
        <v>52</v>
      </c>
      <c r="J8167" t="b">
        <v>1</v>
      </c>
      <c r="K8167">
        <f>YEAR(Table1[[#This Row],[Patient Admission Date]])</f>
        <v>2024</v>
      </c>
      <c r="L8167" t="str">
        <f>TEXT(Table1[[#This Row],[Patient Admission Date]],"mmm")</f>
        <v>Sep</v>
      </c>
      <c r="M8167" t="str">
        <f>TEXT(Table1[[#This Row],[Patient Admission Date]],"ddd")</f>
        <v>Wed</v>
      </c>
      <c r="N8167" t="str">
        <f>TEXT(INT(HOUR(Table1[[#This Row],[Patient Admission Date]])/3)*3,"00")&amp;"-"&amp;TEXT(INT(HOUR(Table1[[#This Row],[Patient Admission Date]])/3)*3+3,"00")</f>
        <v>21-24</v>
      </c>
      <c r="O8167" t="str" cm="1">
        <f t="array" ref="O8167">_xlfn.IFS(Table1[[#This Row],[Patient Age]]&lt;=14,"0-14",Table1[[#This Row],[Patient Age]]&lt;=29,"15-29",Table1[[#This Row],[Patient Age]]&lt;=44,"30-44",Table1[[#This Row],[Patient Age]]&lt;=59,"45-59",Table1[[#This Row],[Patient Age]]&lt;=74,"60-74",TRUE,"75+")</f>
        <v>0-14</v>
      </c>
      <c r="P8167" t="str" cm="1">
        <f t="array" ref="P8167">_xlfn.IFS(Table1[[#This Row],[Patient Waittime]]&lt;=15,"0-15",Table1[[#This Row],[Patient Waittime]]&lt;=30,"16-30",Table1[[#This Row],[Patient Waittime]]&lt;=45,"31-45",Table1[[#This Row],[Patient Waittime]]&lt;=60,"46-60",TRUE,"60+")</f>
        <v>46-60</v>
      </c>
      <c r="Q8167">
        <f>--(Table1[[#This Row],[Patient Waittime]]&lt;=30)</f>
        <v>0</v>
      </c>
      <c r="R8167">
        <f>--Table1[[#This Row],[Patient Admission Flag]]</f>
        <v>1</v>
      </c>
      <c r="S8167">
        <f>--AND(Table1[[#This Row],[WithinTarget]]=1,Table1[[#This Row],[Patient Satisfaction Score]]&gt;=7)</f>
        <v>0</v>
      </c>
      <c r="T8167" t="str">
        <f>IF(LEFT(Table1[[#This Row],[Patient Gender]],1)="F","Female","Male")</f>
        <v>Male</v>
      </c>
    </row>
    <row r="8168" spans="1:20" x14ac:dyDescent="0.3">
      <c r="A8168" t="s">
        <v>8272</v>
      </c>
      <c r="B8168" s="1">
        <v>45351.027777777781</v>
      </c>
      <c r="C8168" t="s">
        <v>9</v>
      </c>
      <c r="D8168">
        <v>73</v>
      </c>
      <c r="E8168" t="s">
        <v>12</v>
      </c>
      <c r="F8168" t="s">
        <v>17</v>
      </c>
      <c r="G8168" t="b">
        <v>1</v>
      </c>
      <c r="H8168">
        <v>2</v>
      </c>
      <c r="I8168">
        <v>53</v>
      </c>
      <c r="J8168" t="b">
        <v>1</v>
      </c>
      <c r="K8168">
        <f>YEAR(Table1[[#This Row],[Patient Admission Date]])</f>
        <v>2024</v>
      </c>
      <c r="L8168" t="str">
        <f>TEXT(Table1[[#This Row],[Patient Admission Date]],"mmm")</f>
        <v>Feb</v>
      </c>
      <c r="M8168" t="str">
        <f>TEXT(Table1[[#This Row],[Patient Admission Date]],"ddd")</f>
        <v>Thu</v>
      </c>
      <c r="N8168" t="str">
        <f>TEXT(INT(HOUR(Table1[[#This Row],[Patient Admission Date]])/3)*3,"00")&amp;"-"&amp;TEXT(INT(HOUR(Table1[[#This Row],[Patient Admission Date]])/3)*3+3,"00")</f>
        <v>00-03</v>
      </c>
      <c r="O8168" t="str" cm="1">
        <f t="array" ref="O8168">_xlfn.IFS(Table1[[#This Row],[Patient Age]]&lt;=14,"0-14",Table1[[#This Row],[Patient Age]]&lt;=29,"15-29",Table1[[#This Row],[Patient Age]]&lt;=44,"30-44",Table1[[#This Row],[Patient Age]]&lt;=59,"45-59",Table1[[#This Row],[Patient Age]]&lt;=74,"60-74",TRUE,"75+")</f>
        <v>60-74</v>
      </c>
      <c r="P8168" t="str" cm="1">
        <f t="array" ref="P8168">_xlfn.IFS(Table1[[#This Row],[Patient Waittime]]&lt;=15,"0-15",Table1[[#This Row],[Patient Waittime]]&lt;=30,"16-30",Table1[[#This Row],[Patient Waittime]]&lt;=45,"31-45",Table1[[#This Row],[Patient Waittime]]&lt;=60,"46-60",TRUE,"60+")</f>
        <v>46-60</v>
      </c>
      <c r="Q8168">
        <f>--(Table1[[#This Row],[Patient Waittime]]&lt;=30)</f>
        <v>0</v>
      </c>
      <c r="R8168">
        <f>--Table1[[#This Row],[Patient Admission Flag]]</f>
        <v>1</v>
      </c>
      <c r="S8168">
        <f>--AND(Table1[[#This Row],[WithinTarget]]=1,Table1[[#This Row],[Patient Satisfaction Score]]&gt;=7)</f>
        <v>0</v>
      </c>
      <c r="T8168" t="str">
        <f>IF(LEFT(Table1[[#This Row],[Patient Gender]],1)="F","Female","Male")</f>
        <v>Male</v>
      </c>
    </row>
    <row r="8169" spans="1:20" x14ac:dyDescent="0.3">
      <c r="A8169" t="s">
        <v>8273</v>
      </c>
      <c r="B8169" s="1">
        <v>45250.682638888888</v>
      </c>
      <c r="C8169" t="s">
        <v>9</v>
      </c>
      <c r="D8169">
        <v>62</v>
      </c>
      <c r="E8169" t="s">
        <v>12</v>
      </c>
      <c r="F8169" t="s">
        <v>17</v>
      </c>
      <c r="G8169" t="b">
        <v>1</v>
      </c>
      <c r="H8169">
        <v>2</v>
      </c>
      <c r="I8169">
        <v>53</v>
      </c>
      <c r="J8169" t="b">
        <v>1</v>
      </c>
      <c r="K8169">
        <f>YEAR(Table1[[#This Row],[Patient Admission Date]])</f>
        <v>2023</v>
      </c>
      <c r="L8169" t="str">
        <f>TEXT(Table1[[#This Row],[Patient Admission Date]],"mmm")</f>
        <v>Nov</v>
      </c>
      <c r="M8169" t="str">
        <f>TEXT(Table1[[#This Row],[Patient Admission Date]],"ddd")</f>
        <v>Mon</v>
      </c>
      <c r="N8169" t="str">
        <f>TEXT(INT(HOUR(Table1[[#This Row],[Patient Admission Date]])/3)*3,"00")&amp;"-"&amp;TEXT(INT(HOUR(Table1[[#This Row],[Patient Admission Date]])/3)*3+3,"00")</f>
        <v>15-18</v>
      </c>
      <c r="O8169" t="str" cm="1">
        <f t="array" ref="O8169">_xlfn.IFS(Table1[[#This Row],[Patient Age]]&lt;=14,"0-14",Table1[[#This Row],[Patient Age]]&lt;=29,"15-29",Table1[[#This Row],[Patient Age]]&lt;=44,"30-44",Table1[[#This Row],[Patient Age]]&lt;=59,"45-59",Table1[[#This Row],[Patient Age]]&lt;=74,"60-74",TRUE,"75+")</f>
        <v>60-74</v>
      </c>
      <c r="P8169" t="str" cm="1">
        <f t="array" ref="P8169">_xlfn.IFS(Table1[[#This Row],[Patient Waittime]]&lt;=15,"0-15",Table1[[#This Row],[Patient Waittime]]&lt;=30,"16-30",Table1[[#This Row],[Patient Waittime]]&lt;=45,"31-45",Table1[[#This Row],[Patient Waittime]]&lt;=60,"46-60",TRUE,"60+")</f>
        <v>46-60</v>
      </c>
      <c r="Q8169">
        <f>--(Table1[[#This Row],[Patient Waittime]]&lt;=30)</f>
        <v>0</v>
      </c>
      <c r="R8169">
        <f>--Table1[[#This Row],[Patient Admission Flag]]</f>
        <v>1</v>
      </c>
      <c r="S8169">
        <f>--AND(Table1[[#This Row],[WithinTarget]]=1,Table1[[#This Row],[Patient Satisfaction Score]]&gt;=7)</f>
        <v>0</v>
      </c>
      <c r="T8169" t="str">
        <f>IF(LEFT(Table1[[#This Row],[Patient Gender]],1)="F","Female","Male")</f>
        <v>Male</v>
      </c>
    </row>
    <row r="8170" spans="1:20" x14ac:dyDescent="0.3">
      <c r="A8170" t="s">
        <v>8274</v>
      </c>
      <c r="B8170" s="1">
        <v>45361.136805555558</v>
      </c>
      <c r="C8170" t="s">
        <v>9</v>
      </c>
      <c r="D8170">
        <v>61</v>
      </c>
      <c r="E8170" t="s">
        <v>12</v>
      </c>
      <c r="F8170" t="s">
        <v>17</v>
      </c>
      <c r="G8170" t="b">
        <v>1</v>
      </c>
      <c r="H8170">
        <v>3</v>
      </c>
      <c r="I8170">
        <v>41</v>
      </c>
      <c r="J8170" t="b">
        <v>1</v>
      </c>
      <c r="K8170">
        <f>YEAR(Table1[[#This Row],[Patient Admission Date]])</f>
        <v>2024</v>
      </c>
      <c r="L8170" t="str">
        <f>TEXT(Table1[[#This Row],[Patient Admission Date]],"mmm")</f>
        <v>Mar</v>
      </c>
      <c r="M8170" t="str">
        <f>TEXT(Table1[[#This Row],[Patient Admission Date]],"ddd")</f>
        <v>Sun</v>
      </c>
      <c r="N8170" t="str">
        <f>TEXT(INT(HOUR(Table1[[#This Row],[Patient Admission Date]])/3)*3,"00")&amp;"-"&amp;TEXT(INT(HOUR(Table1[[#This Row],[Patient Admission Date]])/3)*3+3,"00")</f>
        <v>03-06</v>
      </c>
      <c r="O8170" t="str" cm="1">
        <f t="array" ref="O8170">_xlfn.IFS(Table1[[#This Row],[Patient Age]]&lt;=14,"0-14",Table1[[#This Row],[Patient Age]]&lt;=29,"15-29",Table1[[#This Row],[Patient Age]]&lt;=44,"30-44",Table1[[#This Row],[Patient Age]]&lt;=59,"45-59",Table1[[#This Row],[Patient Age]]&lt;=74,"60-74",TRUE,"75+")</f>
        <v>60-74</v>
      </c>
      <c r="P8170" t="str" cm="1">
        <f t="array" ref="P8170">_xlfn.IFS(Table1[[#This Row],[Patient Waittime]]&lt;=15,"0-15",Table1[[#This Row],[Patient Waittime]]&lt;=30,"16-30",Table1[[#This Row],[Patient Waittime]]&lt;=45,"31-45",Table1[[#This Row],[Patient Waittime]]&lt;=60,"46-60",TRUE,"60+")</f>
        <v>31-45</v>
      </c>
      <c r="Q8170">
        <f>--(Table1[[#This Row],[Patient Waittime]]&lt;=30)</f>
        <v>0</v>
      </c>
      <c r="R8170">
        <f>--Table1[[#This Row],[Patient Admission Flag]]</f>
        <v>1</v>
      </c>
      <c r="S8170">
        <f>--AND(Table1[[#This Row],[WithinTarget]]=1,Table1[[#This Row],[Patient Satisfaction Score]]&gt;=7)</f>
        <v>0</v>
      </c>
      <c r="T8170" t="str">
        <f>IF(LEFT(Table1[[#This Row],[Patient Gender]],1)="F","Female","Male")</f>
        <v>Male</v>
      </c>
    </row>
    <row r="8171" spans="1:20" x14ac:dyDescent="0.3">
      <c r="A8171" t="s">
        <v>8275</v>
      </c>
      <c r="B8171" s="1">
        <v>45260.870833333334</v>
      </c>
      <c r="C8171" t="s">
        <v>9</v>
      </c>
      <c r="D8171">
        <v>70</v>
      </c>
      <c r="E8171" t="s">
        <v>12</v>
      </c>
      <c r="F8171" t="s">
        <v>17</v>
      </c>
      <c r="G8171" t="b">
        <v>1</v>
      </c>
      <c r="H8171">
        <v>4</v>
      </c>
      <c r="I8171">
        <v>49</v>
      </c>
      <c r="J8171" t="b">
        <v>1</v>
      </c>
      <c r="K8171">
        <f>YEAR(Table1[[#This Row],[Patient Admission Date]])</f>
        <v>2023</v>
      </c>
      <c r="L8171" t="str">
        <f>TEXT(Table1[[#This Row],[Patient Admission Date]],"mmm")</f>
        <v>Nov</v>
      </c>
      <c r="M8171" t="str">
        <f>TEXT(Table1[[#This Row],[Patient Admission Date]],"ddd")</f>
        <v>Thu</v>
      </c>
      <c r="N8171" t="str">
        <f>TEXT(INT(HOUR(Table1[[#This Row],[Patient Admission Date]])/3)*3,"00")&amp;"-"&amp;TEXT(INT(HOUR(Table1[[#This Row],[Patient Admission Date]])/3)*3+3,"00")</f>
        <v>18-21</v>
      </c>
      <c r="O8171" t="str" cm="1">
        <f t="array" ref="O8171">_xlfn.IFS(Table1[[#This Row],[Patient Age]]&lt;=14,"0-14",Table1[[#This Row],[Patient Age]]&lt;=29,"15-29",Table1[[#This Row],[Patient Age]]&lt;=44,"30-44",Table1[[#This Row],[Patient Age]]&lt;=59,"45-59",Table1[[#This Row],[Patient Age]]&lt;=74,"60-74",TRUE,"75+")</f>
        <v>60-74</v>
      </c>
      <c r="P8171" t="str" cm="1">
        <f t="array" ref="P8171">_xlfn.IFS(Table1[[#This Row],[Patient Waittime]]&lt;=15,"0-15",Table1[[#This Row],[Patient Waittime]]&lt;=30,"16-30",Table1[[#This Row],[Patient Waittime]]&lt;=45,"31-45",Table1[[#This Row],[Patient Waittime]]&lt;=60,"46-60",TRUE,"60+")</f>
        <v>46-60</v>
      </c>
      <c r="Q8171">
        <f>--(Table1[[#This Row],[Patient Waittime]]&lt;=30)</f>
        <v>0</v>
      </c>
      <c r="R8171">
        <f>--Table1[[#This Row],[Patient Admission Flag]]</f>
        <v>1</v>
      </c>
      <c r="S8171">
        <f>--AND(Table1[[#This Row],[WithinTarget]]=1,Table1[[#This Row],[Patient Satisfaction Score]]&gt;=7)</f>
        <v>0</v>
      </c>
      <c r="T8171" t="str">
        <f>IF(LEFT(Table1[[#This Row],[Patient Gender]],1)="F","Female","Male")</f>
        <v>Male</v>
      </c>
    </row>
    <row r="8172" spans="1:20" x14ac:dyDescent="0.3">
      <c r="A8172" t="s">
        <v>8276</v>
      </c>
      <c r="B8172" s="1">
        <v>45062.825694444444</v>
      </c>
      <c r="C8172" t="s">
        <v>9</v>
      </c>
      <c r="D8172">
        <v>32</v>
      </c>
      <c r="E8172" t="s">
        <v>12</v>
      </c>
      <c r="F8172" t="s">
        <v>17</v>
      </c>
      <c r="G8172" t="b">
        <v>1</v>
      </c>
      <c r="H8172">
        <v>6</v>
      </c>
      <c r="I8172">
        <v>10</v>
      </c>
      <c r="J8172" t="b">
        <v>1</v>
      </c>
      <c r="K8172">
        <f>YEAR(Table1[[#This Row],[Patient Admission Date]])</f>
        <v>2023</v>
      </c>
      <c r="L8172" t="str">
        <f>TEXT(Table1[[#This Row],[Patient Admission Date]],"mmm")</f>
        <v>May</v>
      </c>
      <c r="M8172" t="str">
        <f>TEXT(Table1[[#This Row],[Patient Admission Date]],"ddd")</f>
        <v>Tue</v>
      </c>
      <c r="N8172" t="str">
        <f>TEXT(INT(HOUR(Table1[[#This Row],[Patient Admission Date]])/3)*3,"00")&amp;"-"&amp;TEXT(INT(HOUR(Table1[[#This Row],[Patient Admission Date]])/3)*3+3,"00")</f>
        <v>18-21</v>
      </c>
      <c r="O8172" t="str" cm="1">
        <f t="array" ref="O8172">_xlfn.IFS(Table1[[#This Row],[Patient Age]]&lt;=14,"0-14",Table1[[#This Row],[Patient Age]]&lt;=29,"15-29",Table1[[#This Row],[Patient Age]]&lt;=44,"30-44",Table1[[#This Row],[Patient Age]]&lt;=59,"45-59",Table1[[#This Row],[Patient Age]]&lt;=74,"60-74",TRUE,"75+")</f>
        <v>30-44</v>
      </c>
      <c r="P8172" t="str" cm="1">
        <f t="array" ref="P8172">_xlfn.IFS(Table1[[#This Row],[Patient Waittime]]&lt;=15,"0-15",Table1[[#This Row],[Patient Waittime]]&lt;=30,"16-30",Table1[[#This Row],[Patient Waittime]]&lt;=45,"31-45",Table1[[#This Row],[Patient Waittime]]&lt;=60,"46-60",TRUE,"60+")</f>
        <v>0-15</v>
      </c>
      <c r="Q8172">
        <f>--(Table1[[#This Row],[Patient Waittime]]&lt;=30)</f>
        <v>1</v>
      </c>
      <c r="R8172">
        <f>--Table1[[#This Row],[Patient Admission Flag]]</f>
        <v>1</v>
      </c>
      <c r="S8172">
        <f>--AND(Table1[[#This Row],[WithinTarget]]=1,Table1[[#This Row],[Patient Satisfaction Score]]&gt;=7)</f>
        <v>0</v>
      </c>
      <c r="T8172" t="str">
        <f>IF(LEFT(Table1[[#This Row],[Patient Gender]],1)="F","Female","Male")</f>
        <v>Male</v>
      </c>
    </row>
    <row r="8173" spans="1:20" x14ac:dyDescent="0.3">
      <c r="A8173" t="s">
        <v>8277</v>
      </c>
      <c r="B8173" s="1">
        <v>45369.305555555555</v>
      </c>
      <c r="C8173" t="s">
        <v>9</v>
      </c>
      <c r="D8173">
        <v>11</v>
      </c>
      <c r="E8173" t="s">
        <v>12</v>
      </c>
      <c r="F8173" t="s">
        <v>23</v>
      </c>
      <c r="G8173" t="b">
        <v>1</v>
      </c>
      <c r="H8173">
        <v>10</v>
      </c>
      <c r="I8173">
        <v>52</v>
      </c>
      <c r="J8173" t="b">
        <v>1</v>
      </c>
      <c r="K8173">
        <f>YEAR(Table1[[#This Row],[Patient Admission Date]])</f>
        <v>2024</v>
      </c>
      <c r="L8173" t="str">
        <f>TEXT(Table1[[#This Row],[Patient Admission Date]],"mmm")</f>
        <v>Mar</v>
      </c>
      <c r="M8173" t="str">
        <f>TEXT(Table1[[#This Row],[Patient Admission Date]],"ddd")</f>
        <v>Mon</v>
      </c>
      <c r="N8173" t="str">
        <f>TEXT(INT(HOUR(Table1[[#This Row],[Patient Admission Date]])/3)*3,"00")&amp;"-"&amp;TEXT(INT(HOUR(Table1[[#This Row],[Patient Admission Date]])/3)*3+3,"00")</f>
        <v>06-09</v>
      </c>
      <c r="O8173" t="str" cm="1">
        <f t="array" ref="O8173">_xlfn.IFS(Table1[[#This Row],[Patient Age]]&lt;=14,"0-14",Table1[[#This Row],[Patient Age]]&lt;=29,"15-29",Table1[[#This Row],[Patient Age]]&lt;=44,"30-44",Table1[[#This Row],[Patient Age]]&lt;=59,"45-59",Table1[[#This Row],[Patient Age]]&lt;=74,"60-74",TRUE,"75+")</f>
        <v>0-14</v>
      </c>
      <c r="P8173" t="str" cm="1">
        <f t="array" ref="P8173">_xlfn.IFS(Table1[[#This Row],[Patient Waittime]]&lt;=15,"0-15",Table1[[#This Row],[Patient Waittime]]&lt;=30,"16-30",Table1[[#This Row],[Patient Waittime]]&lt;=45,"31-45",Table1[[#This Row],[Patient Waittime]]&lt;=60,"46-60",TRUE,"60+")</f>
        <v>46-60</v>
      </c>
      <c r="Q8173">
        <f>--(Table1[[#This Row],[Patient Waittime]]&lt;=30)</f>
        <v>0</v>
      </c>
      <c r="R8173">
        <f>--Table1[[#This Row],[Patient Admission Flag]]</f>
        <v>1</v>
      </c>
      <c r="S8173">
        <f>--AND(Table1[[#This Row],[WithinTarget]]=1,Table1[[#This Row],[Patient Satisfaction Score]]&gt;=7)</f>
        <v>0</v>
      </c>
      <c r="T8173" t="str">
        <f>IF(LEFT(Table1[[#This Row],[Patient Gender]],1)="F","Female","Male")</f>
        <v>Male</v>
      </c>
    </row>
    <row r="8174" spans="1:20" x14ac:dyDescent="0.3">
      <c r="A8174" t="s">
        <v>8278</v>
      </c>
      <c r="B8174" s="1">
        <v>45475.9</v>
      </c>
      <c r="C8174" t="s">
        <v>9</v>
      </c>
      <c r="D8174">
        <v>52</v>
      </c>
      <c r="E8174" t="s">
        <v>12</v>
      </c>
      <c r="F8174" t="s">
        <v>28</v>
      </c>
      <c r="G8174" t="b">
        <v>1</v>
      </c>
      <c r="I8174">
        <v>15</v>
      </c>
      <c r="J8174" t="b">
        <v>1</v>
      </c>
      <c r="K8174">
        <f>YEAR(Table1[[#This Row],[Patient Admission Date]])</f>
        <v>2024</v>
      </c>
      <c r="L8174" t="str">
        <f>TEXT(Table1[[#This Row],[Patient Admission Date]],"mmm")</f>
        <v>Jul</v>
      </c>
      <c r="M8174" t="str">
        <f>TEXT(Table1[[#This Row],[Patient Admission Date]],"ddd")</f>
        <v>Tue</v>
      </c>
      <c r="N8174" t="str">
        <f>TEXT(INT(HOUR(Table1[[#This Row],[Patient Admission Date]])/3)*3,"00")&amp;"-"&amp;TEXT(INT(HOUR(Table1[[#This Row],[Patient Admission Date]])/3)*3+3,"00")</f>
        <v>21-24</v>
      </c>
      <c r="O8174" t="str" cm="1">
        <f t="array" ref="O8174">_xlfn.IFS(Table1[[#This Row],[Patient Age]]&lt;=14,"0-14",Table1[[#This Row],[Patient Age]]&lt;=29,"15-29",Table1[[#This Row],[Patient Age]]&lt;=44,"30-44",Table1[[#This Row],[Patient Age]]&lt;=59,"45-59",Table1[[#This Row],[Patient Age]]&lt;=74,"60-74",TRUE,"75+")</f>
        <v>45-59</v>
      </c>
      <c r="P8174" t="str" cm="1">
        <f t="array" ref="P8174">_xlfn.IFS(Table1[[#This Row],[Patient Waittime]]&lt;=15,"0-15",Table1[[#This Row],[Patient Waittime]]&lt;=30,"16-30",Table1[[#This Row],[Patient Waittime]]&lt;=45,"31-45",Table1[[#This Row],[Patient Waittime]]&lt;=60,"46-60",TRUE,"60+")</f>
        <v>0-15</v>
      </c>
      <c r="Q8174">
        <f>--(Table1[[#This Row],[Patient Waittime]]&lt;=30)</f>
        <v>1</v>
      </c>
      <c r="R8174">
        <f>--Table1[[#This Row],[Patient Admission Flag]]</f>
        <v>1</v>
      </c>
      <c r="S8174">
        <f>--AND(Table1[[#This Row],[WithinTarget]]=1,Table1[[#This Row],[Patient Satisfaction Score]]&gt;=7)</f>
        <v>0</v>
      </c>
      <c r="T8174" t="str">
        <f>IF(LEFT(Table1[[#This Row],[Patient Gender]],1)="F","Female","Male")</f>
        <v>Male</v>
      </c>
    </row>
    <row r="8175" spans="1:20" x14ac:dyDescent="0.3">
      <c r="A8175" t="s">
        <v>8279</v>
      </c>
      <c r="B8175" s="1">
        <v>45045.496527777781</v>
      </c>
      <c r="C8175" t="s">
        <v>9</v>
      </c>
      <c r="D8175">
        <v>12</v>
      </c>
      <c r="E8175" t="s">
        <v>21</v>
      </c>
      <c r="F8175" t="s">
        <v>27</v>
      </c>
      <c r="G8175" t="b">
        <v>1</v>
      </c>
      <c r="I8175">
        <v>21</v>
      </c>
      <c r="J8175" t="b">
        <v>1</v>
      </c>
      <c r="K8175">
        <f>YEAR(Table1[[#This Row],[Patient Admission Date]])</f>
        <v>2023</v>
      </c>
      <c r="L8175" t="str">
        <f>TEXT(Table1[[#This Row],[Patient Admission Date]],"mmm")</f>
        <v>Apr</v>
      </c>
      <c r="M8175" t="str">
        <f>TEXT(Table1[[#This Row],[Patient Admission Date]],"ddd")</f>
        <v>Sat</v>
      </c>
      <c r="N8175" t="str">
        <f>TEXT(INT(HOUR(Table1[[#This Row],[Patient Admission Date]])/3)*3,"00")&amp;"-"&amp;TEXT(INT(HOUR(Table1[[#This Row],[Patient Admission Date]])/3)*3+3,"00")</f>
        <v>09-12</v>
      </c>
      <c r="O8175" t="str" cm="1">
        <f t="array" ref="O8175">_xlfn.IFS(Table1[[#This Row],[Patient Age]]&lt;=14,"0-14",Table1[[#This Row],[Patient Age]]&lt;=29,"15-29",Table1[[#This Row],[Patient Age]]&lt;=44,"30-44",Table1[[#This Row],[Patient Age]]&lt;=59,"45-59",Table1[[#This Row],[Patient Age]]&lt;=74,"60-74",TRUE,"75+")</f>
        <v>0-14</v>
      </c>
      <c r="P8175" t="str" cm="1">
        <f t="array" ref="P8175">_xlfn.IFS(Table1[[#This Row],[Patient Waittime]]&lt;=15,"0-15",Table1[[#This Row],[Patient Waittime]]&lt;=30,"16-30",Table1[[#This Row],[Patient Waittime]]&lt;=45,"31-45",Table1[[#This Row],[Patient Waittime]]&lt;=60,"46-60",TRUE,"60+")</f>
        <v>16-30</v>
      </c>
      <c r="Q8175">
        <f>--(Table1[[#This Row],[Patient Waittime]]&lt;=30)</f>
        <v>1</v>
      </c>
      <c r="R8175">
        <f>--Table1[[#This Row],[Patient Admission Flag]]</f>
        <v>1</v>
      </c>
      <c r="S8175">
        <f>--AND(Table1[[#This Row],[WithinTarget]]=1,Table1[[#This Row],[Patient Satisfaction Score]]&gt;=7)</f>
        <v>0</v>
      </c>
      <c r="T8175" t="str">
        <f>IF(LEFT(Table1[[#This Row],[Patient Gender]],1)="F","Female","Male")</f>
        <v>Male</v>
      </c>
    </row>
    <row r="8176" spans="1:20" x14ac:dyDescent="0.3">
      <c r="A8176" t="s">
        <v>8280</v>
      </c>
      <c r="B8176" s="1">
        <v>45281.870833333334</v>
      </c>
      <c r="C8176" t="s">
        <v>9</v>
      </c>
      <c r="D8176">
        <v>25</v>
      </c>
      <c r="E8176" t="s">
        <v>21</v>
      </c>
      <c r="F8176" t="s">
        <v>27</v>
      </c>
      <c r="G8176" t="b">
        <v>1</v>
      </c>
      <c r="I8176">
        <v>22</v>
      </c>
      <c r="J8176" t="b">
        <v>1</v>
      </c>
      <c r="K8176">
        <f>YEAR(Table1[[#This Row],[Patient Admission Date]])</f>
        <v>2023</v>
      </c>
      <c r="L8176" t="str">
        <f>TEXT(Table1[[#This Row],[Patient Admission Date]],"mmm")</f>
        <v>Dec</v>
      </c>
      <c r="M8176" t="str">
        <f>TEXT(Table1[[#This Row],[Patient Admission Date]],"ddd")</f>
        <v>Thu</v>
      </c>
      <c r="N8176" t="str">
        <f>TEXT(INT(HOUR(Table1[[#This Row],[Patient Admission Date]])/3)*3,"00")&amp;"-"&amp;TEXT(INT(HOUR(Table1[[#This Row],[Patient Admission Date]])/3)*3+3,"00")</f>
        <v>18-21</v>
      </c>
      <c r="O8176" t="str" cm="1">
        <f t="array" ref="O8176">_xlfn.IFS(Table1[[#This Row],[Patient Age]]&lt;=14,"0-14",Table1[[#This Row],[Patient Age]]&lt;=29,"15-29",Table1[[#This Row],[Patient Age]]&lt;=44,"30-44",Table1[[#This Row],[Patient Age]]&lt;=59,"45-59",Table1[[#This Row],[Patient Age]]&lt;=74,"60-74",TRUE,"75+")</f>
        <v>15-29</v>
      </c>
      <c r="P8176" t="str" cm="1">
        <f t="array" ref="P8176">_xlfn.IFS(Table1[[#This Row],[Patient Waittime]]&lt;=15,"0-15",Table1[[#This Row],[Patient Waittime]]&lt;=30,"16-30",Table1[[#This Row],[Patient Waittime]]&lt;=45,"31-45",Table1[[#This Row],[Patient Waittime]]&lt;=60,"46-60",TRUE,"60+")</f>
        <v>16-30</v>
      </c>
      <c r="Q8176">
        <f>--(Table1[[#This Row],[Patient Waittime]]&lt;=30)</f>
        <v>1</v>
      </c>
      <c r="R8176">
        <f>--Table1[[#This Row],[Patient Admission Flag]]</f>
        <v>1</v>
      </c>
      <c r="S8176">
        <f>--AND(Table1[[#This Row],[WithinTarget]]=1,Table1[[#This Row],[Patient Satisfaction Score]]&gt;=7)</f>
        <v>0</v>
      </c>
      <c r="T8176" t="str">
        <f>IF(LEFT(Table1[[#This Row],[Patient Gender]],1)="F","Female","Male")</f>
        <v>Male</v>
      </c>
    </row>
    <row r="8177" spans="1:20" x14ac:dyDescent="0.3">
      <c r="A8177" t="s">
        <v>8281</v>
      </c>
      <c r="B8177" s="1">
        <v>45534.074999999997</v>
      </c>
      <c r="C8177" t="s">
        <v>9</v>
      </c>
      <c r="D8177">
        <v>31</v>
      </c>
      <c r="E8177" t="s">
        <v>21</v>
      </c>
      <c r="F8177" t="s">
        <v>27</v>
      </c>
      <c r="G8177" t="b">
        <v>1</v>
      </c>
      <c r="I8177">
        <v>12</v>
      </c>
      <c r="J8177" t="b">
        <v>1</v>
      </c>
      <c r="K8177">
        <f>YEAR(Table1[[#This Row],[Patient Admission Date]])</f>
        <v>2024</v>
      </c>
      <c r="L8177" t="str">
        <f>TEXT(Table1[[#This Row],[Patient Admission Date]],"mmm")</f>
        <v>Aug</v>
      </c>
      <c r="M8177" t="str">
        <f>TEXT(Table1[[#This Row],[Patient Admission Date]],"ddd")</f>
        <v>Fri</v>
      </c>
      <c r="N8177" t="str">
        <f>TEXT(INT(HOUR(Table1[[#This Row],[Patient Admission Date]])/3)*3,"00")&amp;"-"&amp;TEXT(INT(HOUR(Table1[[#This Row],[Patient Admission Date]])/3)*3+3,"00")</f>
        <v>00-03</v>
      </c>
      <c r="O8177" t="str" cm="1">
        <f t="array" ref="O8177">_xlfn.IFS(Table1[[#This Row],[Patient Age]]&lt;=14,"0-14",Table1[[#This Row],[Patient Age]]&lt;=29,"15-29",Table1[[#This Row],[Patient Age]]&lt;=44,"30-44",Table1[[#This Row],[Patient Age]]&lt;=59,"45-59",Table1[[#This Row],[Patient Age]]&lt;=74,"60-74",TRUE,"75+")</f>
        <v>30-44</v>
      </c>
      <c r="P8177" t="str" cm="1">
        <f t="array" ref="P8177">_xlfn.IFS(Table1[[#This Row],[Patient Waittime]]&lt;=15,"0-15",Table1[[#This Row],[Patient Waittime]]&lt;=30,"16-30",Table1[[#This Row],[Patient Waittime]]&lt;=45,"31-45",Table1[[#This Row],[Patient Waittime]]&lt;=60,"46-60",TRUE,"60+")</f>
        <v>0-15</v>
      </c>
      <c r="Q8177">
        <f>--(Table1[[#This Row],[Patient Waittime]]&lt;=30)</f>
        <v>1</v>
      </c>
      <c r="R8177">
        <f>--Table1[[#This Row],[Patient Admission Flag]]</f>
        <v>1</v>
      </c>
      <c r="S8177">
        <f>--AND(Table1[[#This Row],[WithinTarget]]=1,Table1[[#This Row],[Patient Satisfaction Score]]&gt;=7)</f>
        <v>0</v>
      </c>
      <c r="T8177" t="str">
        <f>IF(LEFT(Table1[[#This Row],[Patient Gender]],1)="F","Female","Male")</f>
        <v>Male</v>
      </c>
    </row>
    <row r="8178" spans="1:20" x14ac:dyDescent="0.3">
      <c r="A8178" t="s">
        <v>8282</v>
      </c>
      <c r="B8178" s="1">
        <v>45062.484722222223</v>
      </c>
      <c r="C8178" t="s">
        <v>9</v>
      </c>
      <c r="D8178">
        <v>78</v>
      </c>
      <c r="E8178" t="s">
        <v>21</v>
      </c>
      <c r="F8178" t="s">
        <v>27</v>
      </c>
      <c r="G8178" t="b">
        <v>1</v>
      </c>
      <c r="I8178">
        <v>48</v>
      </c>
      <c r="J8178" t="b">
        <v>1</v>
      </c>
      <c r="K8178">
        <f>YEAR(Table1[[#This Row],[Patient Admission Date]])</f>
        <v>2023</v>
      </c>
      <c r="L8178" t="str">
        <f>TEXT(Table1[[#This Row],[Patient Admission Date]],"mmm")</f>
        <v>May</v>
      </c>
      <c r="M8178" t="str">
        <f>TEXT(Table1[[#This Row],[Patient Admission Date]],"ddd")</f>
        <v>Tue</v>
      </c>
      <c r="N8178" t="str">
        <f>TEXT(INT(HOUR(Table1[[#This Row],[Patient Admission Date]])/3)*3,"00")&amp;"-"&amp;TEXT(INT(HOUR(Table1[[#This Row],[Patient Admission Date]])/3)*3+3,"00")</f>
        <v>09-12</v>
      </c>
      <c r="O8178" t="str" cm="1">
        <f t="array" ref="O8178">_xlfn.IFS(Table1[[#This Row],[Patient Age]]&lt;=14,"0-14",Table1[[#This Row],[Patient Age]]&lt;=29,"15-29",Table1[[#This Row],[Patient Age]]&lt;=44,"30-44",Table1[[#This Row],[Patient Age]]&lt;=59,"45-59",Table1[[#This Row],[Patient Age]]&lt;=74,"60-74",TRUE,"75+")</f>
        <v>75+</v>
      </c>
      <c r="P8178" t="str" cm="1">
        <f t="array" ref="P8178">_xlfn.IFS(Table1[[#This Row],[Patient Waittime]]&lt;=15,"0-15",Table1[[#This Row],[Patient Waittime]]&lt;=30,"16-30",Table1[[#This Row],[Patient Waittime]]&lt;=45,"31-45",Table1[[#This Row],[Patient Waittime]]&lt;=60,"46-60",TRUE,"60+")</f>
        <v>46-60</v>
      </c>
      <c r="Q8178">
        <f>--(Table1[[#This Row],[Patient Waittime]]&lt;=30)</f>
        <v>0</v>
      </c>
      <c r="R8178">
        <f>--Table1[[#This Row],[Patient Admission Flag]]</f>
        <v>1</v>
      </c>
      <c r="S8178">
        <f>--AND(Table1[[#This Row],[WithinTarget]]=1,Table1[[#This Row],[Patient Satisfaction Score]]&gt;=7)</f>
        <v>0</v>
      </c>
      <c r="T8178" t="str">
        <f>IF(LEFT(Table1[[#This Row],[Patient Gender]],1)="F","Female","Male")</f>
        <v>Male</v>
      </c>
    </row>
    <row r="8179" spans="1:20" x14ac:dyDescent="0.3">
      <c r="A8179" t="s">
        <v>8283</v>
      </c>
      <c r="B8179" s="1">
        <v>45141.72152777778</v>
      </c>
      <c r="C8179" t="s">
        <v>9</v>
      </c>
      <c r="D8179">
        <v>53</v>
      </c>
      <c r="E8179" t="s">
        <v>21</v>
      </c>
      <c r="F8179" t="s">
        <v>27</v>
      </c>
      <c r="G8179" t="b">
        <v>1</v>
      </c>
      <c r="H8179">
        <v>7</v>
      </c>
      <c r="I8179">
        <v>45</v>
      </c>
      <c r="J8179" t="b">
        <v>1</v>
      </c>
      <c r="K8179">
        <f>YEAR(Table1[[#This Row],[Patient Admission Date]])</f>
        <v>2023</v>
      </c>
      <c r="L8179" t="str">
        <f>TEXT(Table1[[#This Row],[Patient Admission Date]],"mmm")</f>
        <v>Aug</v>
      </c>
      <c r="M8179" t="str">
        <f>TEXT(Table1[[#This Row],[Patient Admission Date]],"ddd")</f>
        <v>Thu</v>
      </c>
      <c r="N8179" t="str">
        <f>TEXT(INT(HOUR(Table1[[#This Row],[Patient Admission Date]])/3)*3,"00")&amp;"-"&amp;TEXT(INT(HOUR(Table1[[#This Row],[Patient Admission Date]])/3)*3+3,"00")</f>
        <v>15-18</v>
      </c>
      <c r="O8179" t="str" cm="1">
        <f t="array" ref="O8179">_xlfn.IFS(Table1[[#This Row],[Patient Age]]&lt;=14,"0-14",Table1[[#This Row],[Patient Age]]&lt;=29,"15-29",Table1[[#This Row],[Patient Age]]&lt;=44,"30-44",Table1[[#This Row],[Patient Age]]&lt;=59,"45-59",Table1[[#This Row],[Patient Age]]&lt;=74,"60-74",TRUE,"75+")</f>
        <v>45-59</v>
      </c>
      <c r="P8179" t="str" cm="1">
        <f t="array" ref="P8179">_xlfn.IFS(Table1[[#This Row],[Patient Waittime]]&lt;=15,"0-15",Table1[[#This Row],[Patient Waittime]]&lt;=30,"16-30",Table1[[#This Row],[Patient Waittime]]&lt;=45,"31-45",Table1[[#This Row],[Patient Waittime]]&lt;=60,"46-60",TRUE,"60+")</f>
        <v>31-45</v>
      </c>
      <c r="Q8179">
        <f>--(Table1[[#This Row],[Patient Waittime]]&lt;=30)</f>
        <v>0</v>
      </c>
      <c r="R8179">
        <f>--Table1[[#This Row],[Patient Admission Flag]]</f>
        <v>1</v>
      </c>
      <c r="S8179">
        <f>--AND(Table1[[#This Row],[WithinTarget]]=1,Table1[[#This Row],[Patient Satisfaction Score]]&gt;=7)</f>
        <v>0</v>
      </c>
      <c r="T8179" t="str">
        <f>IF(LEFT(Table1[[#This Row],[Patient Gender]],1)="F","Female","Male")</f>
        <v>Male</v>
      </c>
    </row>
    <row r="8180" spans="1:20" x14ac:dyDescent="0.3">
      <c r="A8180" t="s">
        <v>8284</v>
      </c>
      <c r="B8180" s="1">
        <v>45143.540277777778</v>
      </c>
      <c r="C8180" t="s">
        <v>9</v>
      </c>
      <c r="D8180">
        <v>77</v>
      </c>
      <c r="E8180" t="s">
        <v>21</v>
      </c>
      <c r="F8180" t="s">
        <v>20</v>
      </c>
      <c r="G8180" t="b">
        <v>1</v>
      </c>
      <c r="I8180">
        <v>36</v>
      </c>
      <c r="J8180" t="b">
        <v>1</v>
      </c>
      <c r="K8180">
        <f>YEAR(Table1[[#This Row],[Patient Admission Date]])</f>
        <v>2023</v>
      </c>
      <c r="L8180" t="str">
        <f>TEXT(Table1[[#This Row],[Patient Admission Date]],"mmm")</f>
        <v>Aug</v>
      </c>
      <c r="M8180" t="str">
        <f>TEXT(Table1[[#This Row],[Patient Admission Date]],"ddd")</f>
        <v>Sat</v>
      </c>
      <c r="N8180" t="str">
        <f>TEXT(INT(HOUR(Table1[[#This Row],[Patient Admission Date]])/3)*3,"00")&amp;"-"&amp;TEXT(INT(HOUR(Table1[[#This Row],[Patient Admission Date]])/3)*3+3,"00")</f>
        <v>12-15</v>
      </c>
      <c r="O8180" t="str" cm="1">
        <f t="array" ref="O8180">_xlfn.IFS(Table1[[#This Row],[Patient Age]]&lt;=14,"0-14",Table1[[#This Row],[Patient Age]]&lt;=29,"15-29",Table1[[#This Row],[Patient Age]]&lt;=44,"30-44",Table1[[#This Row],[Patient Age]]&lt;=59,"45-59",Table1[[#This Row],[Patient Age]]&lt;=74,"60-74",TRUE,"75+")</f>
        <v>75+</v>
      </c>
      <c r="P8180" t="str" cm="1">
        <f t="array" ref="P8180">_xlfn.IFS(Table1[[#This Row],[Patient Waittime]]&lt;=15,"0-15",Table1[[#This Row],[Patient Waittime]]&lt;=30,"16-30",Table1[[#This Row],[Patient Waittime]]&lt;=45,"31-45",Table1[[#This Row],[Patient Waittime]]&lt;=60,"46-60",TRUE,"60+")</f>
        <v>31-45</v>
      </c>
      <c r="Q8180">
        <f>--(Table1[[#This Row],[Patient Waittime]]&lt;=30)</f>
        <v>0</v>
      </c>
      <c r="R8180">
        <f>--Table1[[#This Row],[Patient Admission Flag]]</f>
        <v>1</v>
      </c>
      <c r="S8180">
        <f>--AND(Table1[[#This Row],[WithinTarget]]=1,Table1[[#This Row],[Patient Satisfaction Score]]&gt;=7)</f>
        <v>0</v>
      </c>
      <c r="T8180" t="str">
        <f>IF(LEFT(Table1[[#This Row],[Patient Gender]],1)="F","Female","Male")</f>
        <v>Male</v>
      </c>
    </row>
    <row r="8181" spans="1:20" x14ac:dyDescent="0.3">
      <c r="A8181" t="s">
        <v>8285</v>
      </c>
      <c r="B8181" s="1">
        <v>45152.497916666667</v>
      </c>
      <c r="C8181" t="s">
        <v>9</v>
      </c>
      <c r="D8181">
        <v>46</v>
      </c>
      <c r="E8181" t="s">
        <v>21</v>
      </c>
      <c r="F8181" t="s">
        <v>20</v>
      </c>
      <c r="G8181" t="b">
        <v>1</v>
      </c>
      <c r="I8181">
        <v>28</v>
      </c>
      <c r="J8181" t="b">
        <v>1</v>
      </c>
      <c r="K8181">
        <f>YEAR(Table1[[#This Row],[Patient Admission Date]])</f>
        <v>2023</v>
      </c>
      <c r="L8181" t="str">
        <f>TEXT(Table1[[#This Row],[Patient Admission Date]],"mmm")</f>
        <v>Aug</v>
      </c>
      <c r="M8181" t="str">
        <f>TEXT(Table1[[#This Row],[Patient Admission Date]],"ddd")</f>
        <v>Mon</v>
      </c>
      <c r="N8181" t="str">
        <f>TEXT(INT(HOUR(Table1[[#This Row],[Patient Admission Date]])/3)*3,"00")&amp;"-"&amp;TEXT(INT(HOUR(Table1[[#This Row],[Patient Admission Date]])/3)*3+3,"00")</f>
        <v>09-12</v>
      </c>
      <c r="O8181" t="str" cm="1">
        <f t="array" ref="O8181">_xlfn.IFS(Table1[[#This Row],[Patient Age]]&lt;=14,"0-14",Table1[[#This Row],[Patient Age]]&lt;=29,"15-29",Table1[[#This Row],[Patient Age]]&lt;=44,"30-44",Table1[[#This Row],[Patient Age]]&lt;=59,"45-59",Table1[[#This Row],[Patient Age]]&lt;=74,"60-74",TRUE,"75+")</f>
        <v>45-59</v>
      </c>
      <c r="P8181" t="str" cm="1">
        <f t="array" ref="P8181">_xlfn.IFS(Table1[[#This Row],[Patient Waittime]]&lt;=15,"0-15",Table1[[#This Row],[Patient Waittime]]&lt;=30,"16-30",Table1[[#This Row],[Patient Waittime]]&lt;=45,"31-45",Table1[[#This Row],[Patient Waittime]]&lt;=60,"46-60",TRUE,"60+")</f>
        <v>16-30</v>
      </c>
      <c r="Q8181">
        <f>--(Table1[[#This Row],[Patient Waittime]]&lt;=30)</f>
        <v>1</v>
      </c>
      <c r="R8181">
        <f>--Table1[[#This Row],[Patient Admission Flag]]</f>
        <v>1</v>
      </c>
      <c r="S8181">
        <f>--AND(Table1[[#This Row],[WithinTarget]]=1,Table1[[#This Row],[Patient Satisfaction Score]]&gt;=7)</f>
        <v>0</v>
      </c>
      <c r="T8181" t="str">
        <f>IF(LEFT(Table1[[#This Row],[Patient Gender]],1)="F","Female","Male")</f>
        <v>Male</v>
      </c>
    </row>
    <row r="8182" spans="1:20" x14ac:dyDescent="0.3">
      <c r="A8182" t="s">
        <v>8286</v>
      </c>
      <c r="B8182" s="1">
        <v>45372.88958333333</v>
      </c>
      <c r="C8182" t="s">
        <v>9</v>
      </c>
      <c r="D8182">
        <v>36</v>
      </c>
      <c r="E8182" t="s">
        <v>21</v>
      </c>
      <c r="F8182" t="s">
        <v>20</v>
      </c>
      <c r="G8182" t="b">
        <v>1</v>
      </c>
      <c r="I8182">
        <v>30</v>
      </c>
      <c r="J8182" t="b">
        <v>1</v>
      </c>
      <c r="K8182">
        <f>YEAR(Table1[[#This Row],[Patient Admission Date]])</f>
        <v>2024</v>
      </c>
      <c r="L8182" t="str">
        <f>TEXT(Table1[[#This Row],[Patient Admission Date]],"mmm")</f>
        <v>Mar</v>
      </c>
      <c r="M8182" t="str">
        <f>TEXT(Table1[[#This Row],[Patient Admission Date]],"ddd")</f>
        <v>Thu</v>
      </c>
      <c r="N8182" t="str">
        <f>TEXT(INT(HOUR(Table1[[#This Row],[Patient Admission Date]])/3)*3,"00")&amp;"-"&amp;TEXT(INT(HOUR(Table1[[#This Row],[Patient Admission Date]])/3)*3+3,"00")</f>
        <v>21-24</v>
      </c>
      <c r="O8182" t="str" cm="1">
        <f t="array" ref="O8182">_xlfn.IFS(Table1[[#This Row],[Patient Age]]&lt;=14,"0-14",Table1[[#This Row],[Patient Age]]&lt;=29,"15-29",Table1[[#This Row],[Patient Age]]&lt;=44,"30-44",Table1[[#This Row],[Patient Age]]&lt;=59,"45-59",Table1[[#This Row],[Patient Age]]&lt;=74,"60-74",TRUE,"75+")</f>
        <v>30-44</v>
      </c>
      <c r="P8182" t="str" cm="1">
        <f t="array" ref="P8182">_xlfn.IFS(Table1[[#This Row],[Patient Waittime]]&lt;=15,"0-15",Table1[[#This Row],[Patient Waittime]]&lt;=30,"16-30",Table1[[#This Row],[Patient Waittime]]&lt;=45,"31-45",Table1[[#This Row],[Patient Waittime]]&lt;=60,"46-60",TRUE,"60+")</f>
        <v>16-30</v>
      </c>
      <c r="Q8182">
        <f>--(Table1[[#This Row],[Patient Waittime]]&lt;=30)</f>
        <v>1</v>
      </c>
      <c r="R8182">
        <f>--Table1[[#This Row],[Patient Admission Flag]]</f>
        <v>1</v>
      </c>
      <c r="S8182">
        <f>--AND(Table1[[#This Row],[WithinTarget]]=1,Table1[[#This Row],[Patient Satisfaction Score]]&gt;=7)</f>
        <v>0</v>
      </c>
      <c r="T8182" t="str">
        <f>IF(LEFT(Table1[[#This Row],[Patient Gender]],1)="F","Female","Male")</f>
        <v>Male</v>
      </c>
    </row>
    <row r="8183" spans="1:20" x14ac:dyDescent="0.3">
      <c r="A8183" t="s">
        <v>8287</v>
      </c>
      <c r="B8183" s="1">
        <v>45310.724999999999</v>
      </c>
      <c r="C8183" t="s">
        <v>9</v>
      </c>
      <c r="D8183">
        <v>79</v>
      </c>
      <c r="E8183" t="s">
        <v>21</v>
      </c>
      <c r="F8183" t="s">
        <v>15</v>
      </c>
      <c r="G8183" t="b">
        <v>1</v>
      </c>
      <c r="I8183">
        <v>18</v>
      </c>
      <c r="J8183" t="b">
        <v>1</v>
      </c>
      <c r="K8183">
        <f>YEAR(Table1[[#This Row],[Patient Admission Date]])</f>
        <v>2024</v>
      </c>
      <c r="L8183" t="str">
        <f>TEXT(Table1[[#This Row],[Patient Admission Date]],"mmm")</f>
        <v>Jan</v>
      </c>
      <c r="M8183" t="str">
        <f>TEXT(Table1[[#This Row],[Patient Admission Date]],"ddd")</f>
        <v>Fri</v>
      </c>
      <c r="N8183" t="str">
        <f>TEXT(INT(HOUR(Table1[[#This Row],[Patient Admission Date]])/3)*3,"00")&amp;"-"&amp;TEXT(INT(HOUR(Table1[[#This Row],[Patient Admission Date]])/3)*3+3,"00")</f>
        <v>15-18</v>
      </c>
      <c r="O8183" t="str" cm="1">
        <f t="array" ref="O8183">_xlfn.IFS(Table1[[#This Row],[Patient Age]]&lt;=14,"0-14",Table1[[#This Row],[Patient Age]]&lt;=29,"15-29",Table1[[#This Row],[Patient Age]]&lt;=44,"30-44",Table1[[#This Row],[Patient Age]]&lt;=59,"45-59",Table1[[#This Row],[Patient Age]]&lt;=74,"60-74",TRUE,"75+")</f>
        <v>75+</v>
      </c>
      <c r="P8183" t="str" cm="1">
        <f t="array" ref="P8183">_xlfn.IFS(Table1[[#This Row],[Patient Waittime]]&lt;=15,"0-15",Table1[[#This Row],[Patient Waittime]]&lt;=30,"16-30",Table1[[#This Row],[Patient Waittime]]&lt;=45,"31-45",Table1[[#This Row],[Patient Waittime]]&lt;=60,"46-60",TRUE,"60+")</f>
        <v>16-30</v>
      </c>
      <c r="Q8183">
        <f>--(Table1[[#This Row],[Patient Waittime]]&lt;=30)</f>
        <v>1</v>
      </c>
      <c r="R8183">
        <f>--Table1[[#This Row],[Patient Admission Flag]]</f>
        <v>1</v>
      </c>
      <c r="S8183">
        <f>--AND(Table1[[#This Row],[WithinTarget]]=1,Table1[[#This Row],[Patient Satisfaction Score]]&gt;=7)</f>
        <v>0</v>
      </c>
      <c r="T8183" t="str">
        <f>IF(LEFT(Table1[[#This Row],[Patient Gender]],1)="F","Female","Male")</f>
        <v>Male</v>
      </c>
    </row>
    <row r="8184" spans="1:20" x14ac:dyDescent="0.3">
      <c r="A8184" t="s">
        <v>8288</v>
      </c>
      <c r="B8184" s="1">
        <v>45425.585416666669</v>
      </c>
      <c r="C8184" t="s">
        <v>9</v>
      </c>
      <c r="D8184">
        <v>43</v>
      </c>
      <c r="E8184" t="s">
        <v>21</v>
      </c>
      <c r="F8184" t="s">
        <v>15</v>
      </c>
      <c r="G8184" t="b">
        <v>1</v>
      </c>
      <c r="I8184">
        <v>25</v>
      </c>
      <c r="J8184" t="b">
        <v>1</v>
      </c>
      <c r="K8184">
        <f>YEAR(Table1[[#This Row],[Patient Admission Date]])</f>
        <v>2024</v>
      </c>
      <c r="L8184" t="str">
        <f>TEXT(Table1[[#This Row],[Patient Admission Date]],"mmm")</f>
        <v>May</v>
      </c>
      <c r="M8184" t="str">
        <f>TEXT(Table1[[#This Row],[Patient Admission Date]],"ddd")</f>
        <v>Mon</v>
      </c>
      <c r="N8184" t="str">
        <f>TEXT(INT(HOUR(Table1[[#This Row],[Patient Admission Date]])/3)*3,"00")&amp;"-"&amp;TEXT(INT(HOUR(Table1[[#This Row],[Patient Admission Date]])/3)*3+3,"00")</f>
        <v>12-15</v>
      </c>
      <c r="O8184" t="str" cm="1">
        <f t="array" ref="O8184">_xlfn.IFS(Table1[[#This Row],[Patient Age]]&lt;=14,"0-14",Table1[[#This Row],[Patient Age]]&lt;=29,"15-29",Table1[[#This Row],[Patient Age]]&lt;=44,"30-44",Table1[[#This Row],[Patient Age]]&lt;=59,"45-59",Table1[[#This Row],[Patient Age]]&lt;=74,"60-74",TRUE,"75+")</f>
        <v>30-44</v>
      </c>
      <c r="P8184" t="str" cm="1">
        <f t="array" ref="P8184">_xlfn.IFS(Table1[[#This Row],[Patient Waittime]]&lt;=15,"0-15",Table1[[#This Row],[Patient Waittime]]&lt;=30,"16-30",Table1[[#This Row],[Patient Waittime]]&lt;=45,"31-45",Table1[[#This Row],[Patient Waittime]]&lt;=60,"46-60",TRUE,"60+")</f>
        <v>16-30</v>
      </c>
      <c r="Q8184">
        <f>--(Table1[[#This Row],[Patient Waittime]]&lt;=30)</f>
        <v>1</v>
      </c>
      <c r="R8184">
        <f>--Table1[[#This Row],[Patient Admission Flag]]</f>
        <v>1</v>
      </c>
      <c r="S8184">
        <f>--AND(Table1[[#This Row],[WithinTarget]]=1,Table1[[#This Row],[Patient Satisfaction Score]]&gt;=7)</f>
        <v>0</v>
      </c>
      <c r="T8184" t="str">
        <f>IF(LEFT(Table1[[#This Row],[Patient Gender]],1)="F","Female","Male")</f>
        <v>Male</v>
      </c>
    </row>
    <row r="8185" spans="1:20" x14ac:dyDescent="0.3">
      <c r="A8185" t="s">
        <v>8289</v>
      </c>
      <c r="B8185" s="1">
        <v>45351.056944444441</v>
      </c>
      <c r="C8185" t="s">
        <v>9</v>
      </c>
      <c r="D8185">
        <v>73</v>
      </c>
      <c r="E8185" t="s">
        <v>21</v>
      </c>
      <c r="F8185" t="s">
        <v>15</v>
      </c>
      <c r="G8185" t="b">
        <v>1</v>
      </c>
      <c r="I8185">
        <v>27</v>
      </c>
      <c r="J8185" t="b">
        <v>1</v>
      </c>
      <c r="K8185">
        <f>YEAR(Table1[[#This Row],[Patient Admission Date]])</f>
        <v>2024</v>
      </c>
      <c r="L8185" t="str">
        <f>TEXT(Table1[[#This Row],[Patient Admission Date]],"mmm")</f>
        <v>Feb</v>
      </c>
      <c r="M8185" t="str">
        <f>TEXT(Table1[[#This Row],[Patient Admission Date]],"ddd")</f>
        <v>Thu</v>
      </c>
      <c r="N8185" t="str">
        <f>TEXT(INT(HOUR(Table1[[#This Row],[Patient Admission Date]])/3)*3,"00")&amp;"-"&amp;TEXT(INT(HOUR(Table1[[#This Row],[Patient Admission Date]])/3)*3+3,"00")</f>
        <v>00-03</v>
      </c>
      <c r="O8185" t="str" cm="1">
        <f t="array" ref="O8185">_xlfn.IFS(Table1[[#This Row],[Patient Age]]&lt;=14,"0-14",Table1[[#This Row],[Patient Age]]&lt;=29,"15-29",Table1[[#This Row],[Patient Age]]&lt;=44,"30-44",Table1[[#This Row],[Patient Age]]&lt;=59,"45-59",Table1[[#This Row],[Patient Age]]&lt;=74,"60-74",TRUE,"75+")</f>
        <v>60-74</v>
      </c>
      <c r="P8185" t="str" cm="1">
        <f t="array" ref="P8185">_xlfn.IFS(Table1[[#This Row],[Patient Waittime]]&lt;=15,"0-15",Table1[[#This Row],[Patient Waittime]]&lt;=30,"16-30",Table1[[#This Row],[Patient Waittime]]&lt;=45,"31-45",Table1[[#This Row],[Patient Waittime]]&lt;=60,"46-60",TRUE,"60+")</f>
        <v>16-30</v>
      </c>
      <c r="Q8185">
        <f>--(Table1[[#This Row],[Patient Waittime]]&lt;=30)</f>
        <v>1</v>
      </c>
      <c r="R8185">
        <f>--Table1[[#This Row],[Patient Admission Flag]]</f>
        <v>1</v>
      </c>
      <c r="S8185">
        <f>--AND(Table1[[#This Row],[WithinTarget]]=1,Table1[[#This Row],[Patient Satisfaction Score]]&gt;=7)</f>
        <v>0</v>
      </c>
      <c r="T8185" t="str">
        <f>IF(LEFT(Table1[[#This Row],[Patient Gender]],1)="F","Female","Male")</f>
        <v>Male</v>
      </c>
    </row>
    <row r="8186" spans="1:20" x14ac:dyDescent="0.3">
      <c r="A8186" t="s">
        <v>8290</v>
      </c>
      <c r="B8186" s="1">
        <v>45520.82708333333</v>
      </c>
      <c r="C8186" t="s">
        <v>9</v>
      </c>
      <c r="D8186">
        <v>21</v>
      </c>
      <c r="E8186" t="s">
        <v>21</v>
      </c>
      <c r="F8186" t="s">
        <v>15</v>
      </c>
      <c r="G8186" t="b">
        <v>1</v>
      </c>
      <c r="I8186">
        <v>58</v>
      </c>
      <c r="J8186" t="b">
        <v>1</v>
      </c>
      <c r="K8186">
        <f>YEAR(Table1[[#This Row],[Patient Admission Date]])</f>
        <v>2024</v>
      </c>
      <c r="L8186" t="str">
        <f>TEXT(Table1[[#This Row],[Patient Admission Date]],"mmm")</f>
        <v>Aug</v>
      </c>
      <c r="M8186" t="str">
        <f>TEXT(Table1[[#This Row],[Patient Admission Date]],"ddd")</f>
        <v>Fri</v>
      </c>
      <c r="N8186" t="str">
        <f>TEXT(INT(HOUR(Table1[[#This Row],[Patient Admission Date]])/3)*3,"00")&amp;"-"&amp;TEXT(INT(HOUR(Table1[[#This Row],[Patient Admission Date]])/3)*3+3,"00")</f>
        <v>18-21</v>
      </c>
      <c r="O8186" t="str" cm="1">
        <f t="array" ref="O8186">_xlfn.IFS(Table1[[#This Row],[Patient Age]]&lt;=14,"0-14",Table1[[#This Row],[Patient Age]]&lt;=29,"15-29",Table1[[#This Row],[Patient Age]]&lt;=44,"30-44",Table1[[#This Row],[Patient Age]]&lt;=59,"45-59",Table1[[#This Row],[Patient Age]]&lt;=74,"60-74",TRUE,"75+")</f>
        <v>15-29</v>
      </c>
      <c r="P8186" t="str" cm="1">
        <f t="array" ref="P8186">_xlfn.IFS(Table1[[#This Row],[Patient Waittime]]&lt;=15,"0-15",Table1[[#This Row],[Patient Waittime]]&lt;=30,"16-30",Table1[[#This Row],[Patient Waittime]]&lt;=45,"31-45",Table1[[#This Row],[Patient Waittime]]&lt;=60,"46-60",TRUE,"60+")</f>
        <v>46-60</v>
      </c>
      <c r="Q8186">
        <f>--(Table1[[#This Row],[Patient Waittime]]&lt;=30)</f>
        <v>0</v>
      </c>
      <c r="R8186">
        <f>--Table1[[#This Row],[Patient Admission Flag]]</f>
        <v>1</v>
      </c>
      <c r="S8186">
        <f>--AND(Table1[[#This Row],[WithinTarget]]=1,Table1[[#This Row],[Patient Satisfaction Score]]&gt;=7)</f>
        <v>0</v>
      </c>
      <c r="T8186" t="str">
        <f>IF(LEFT(Table1[[#This Row],[Patient Gender]],1)="F","Female","Male")</f>
        <v>Male</v>
      </c>
    </row>
    <row r="8187" spans="1:20" x14ac:dyDescent="0.3">
      <c r="A8187" t="s">
        <v>8291</v>
      </c>
      <c r="B8187" s="1">
        <v>45535.455555555556</v>
      </c>
      <c r="C8187" t="s">
        <v>9</v>
      </c>
      <c r="D8187">
        <v>74</v>
      </c>
      <c r="E8187" t="s">
        <v>21</v>
      </c>
      <c r="F8187" t="s">
        <v>15</v>
      </c>
      <c r="G8187" t="b">
        <v>1</v>
      </c>
      <c r="I8187">
        <v>36</v>
      </c>
      <c r="J8187" t="b">
        <v>1</v>
      </c>
      <c r="K8187">
        <f>YEAR(Table1[[#This Row],[Patient Admission Date]])</f>
        <v>2024</v>
      </c>
      <c r="L8187" t="str">
        <f>TEXT(Table1[[#This Row],[Patient Admission Date]],"mmm")</f>
        <v>Aug</v>
      </c>
      <c r="M8187" t="str">
        <f>TEXT(Table1[[#This Row],[Patient Admission Date]],"ddd")</f>
        <v>Sat</v>
      </c>
      <c r="N8187" t="str">
        <f>TEXT(INT(HOUR(Table1[[#This Row],[Patient Admission Date]])/3)*3,"00")&amp;"-"&amp;TEXT(INT(HOUR(Table1[[#This Row],[Patient Admission Date]])/3)*3+3,"00")</f>
        <v>09-12</v>
      </c>
      <c r="O8187" t="str" cm="1">
        <f t="array" ref="O8187">_xlfn.IFS(Table1[[#This Row],[Patient Age]]&lt;=14,"0-14",Table1[[#This Row],[Patient Age]]&lt;=29,"15-29",Table1[[#This Row],[Patient Age]]&lt;=44,"30-44",Table1[[#This Row],[Patient Age]]&lt;=59,"45-59",Table1[[#This Row],[Patient Age]]&lt;=74,"60-74",TRUE,"75+")</f>
        <v>60-74</v>
      </c>
      <c r="P8187" t="str" cm="1">
        <f t="array" ref="P8187">_xlfn.IFS(Table1[[#This Row],[Patient Waittime]]&lt;=15,"0-15",Table1[[#This Row],[Patient Waittime]]&lt;=30,"16-30",Table1[[#This Row],[Patient Waittime]]&lt;=45,"31-45",Table1[[#This Row],[Patient Waittime]]&lt;=60,"46-60",TRUE,"60+")</f>
        <v>31-45</v>
      </c>
      <c r="Q8187">
        <f>--(Table1[[#This Row],[Patient Waittime]]&lt;=30)</f>
        <v>0</v>
      </c>
      <c r="R8187">
        <f>--Table1[[#This Row],[Patient Admission Flag]]</f>
        <v>1</v>
      </c>
      <c r="S8187">
        <f>--AND(Table1[[#This Row],[WithinTarget]]=1,Table1[[#This Row],[Patient Satisfaction Score]]&gt;=7)</f>
        <v>0</v>
      </c>
      <c r="T8187" t="str">
        <f>IF(LEFT(Table1[[#This Row],[Patient Gender]],1)="F","Female","Male")</f>
        <v>Male</v>
      </c>
    </row>
    <row r="8188" spans="1:20" x14ac:dyDescent="0.3">
      <c r="A8188" t="s">
        <v>8292</v>
      </c>
      <c r="B8188" s="1">
        <v>45537.050694444442</v>
      </c>
      <c r="C8188" t="s">
        <v>9</v>
      </c>
      <c r="D8188">
        <v>27</v>
      </c>
      <c r="E8188" t="s">
        <v>21</v>
      </c>
      <c r="F8188" t="s">
        <v>15</v>
      </c>
      <c r="G8188" t="b">
        <v>1</v>
      </c>
      <c r="I8188">
        <v>23</v>
      </c>
      <c r="J8188" t="b">
        <v>1</v>
      </c>
      <c r="K8188">
        <f>YEAR(Table1[[#This Row],[Patient Admission Date]])</f>
        <v>2024</v>
      </c>
      <c r="L8188" t="str">
        <f>TEXT(Table1[[#This Row],[Patient Admission Date]],"mmm")</f>
        <v>Sep</v>
      </c>
      <c r="M8188" t="str">
        <f>TEXT(Table1[[#This Row],[Patient Admission Date]],"ddd")</f>
        <v>Mon</v>
      </c>
      <c r="N8188" t="str">
        <f>TEXT(INT(HOUR(Table1[[#This Row],[Patient Admission Date]])/3)*3,"00")&amp;"-"&amp;TEXT(INT(HOUR(Table1[[#This Row],[Patient Admission Date]])/3)*3+3,"00")</f>
        <v>00-03</v>
      </c>
      <c r="O8188" t="str" cm="1">
        <f t="array" ref="O8188">_xlfn.IFS(Table1[[#This Row],[Patient Age]]&lt;=14,"0-14",Table1[[#This Row],[Patient Age]]&lt;=29,"15-29",Table1[[#This Row],[Patient Age]]&lt;=44,"30-44",Table1[[#This Row],[Patient Age]]&lt;=59,"45-59",Table1[[#This Row],[Patient Age]]&lt;=74,"60-74",TRUE,"75+")</f>
        <v>15-29</v>
      </c>
      <c r="P8188" t="str" cm="1">
        <f t="array" ref="P8188">_xlfn.IFS(Table1[[#This Row],[Patient Waittime]]&lt;=15,"0-15",Table1[[#This Row],[Patient Waittime]]&lt;=30,"16-30",Table1[[#This Row],[Patient Waittime]]&lt;=45,"31-45",Table1[[#This Row],[Patient Waittime]]&lt;=60,"46-60",TRUE,"60+")</f>
        <v>16-30</v>
      </c>
      <c r="Q8188">
        <f>--(Table1[[#This Row],[Patient Waittime]]&lt;=30)</f>
        <v>1</v>
      </c>
      <c r="R8188">
        <f>--Table1[[#This Row],[Patient Admission Flag]]</f>
        <v>1</v>
      </c>
      <c r="S8188">
        <f>--AND(Table1[[#This Row],[WithinTarget]]=1,Table1[[#This Row],[Patient Satisfaction Score]]&gt;=7)</f>
        <v>0</v>
      </c>
      <c r="T8188" t="str">
        <f>IF(LEFT(Table1[[#This Row],[Patient Gender]],1)="F","Female","Male")</f>
        <v>Male</v>
      </c>
    </row>
    <row r="8189" spans="1:20" x14ac:dyDescent="0.3">
      <c r="A8189" t="s">
        <v>8293</v>
      </c>
      <c r="B8189" s="1">
        <v>45481.10833333333</v>
      </c>
      <c r="C8189" t="s">
        <v>9</v>
      </c>
      <c r="D8189">
        <v>39</v>
      </c>
      <c r="E8189" t="s">
        <v>21</v>
      </c>
      <c r="F8189" t="s">
        <v>15</v>
      </c>
      <c r="G8189" t="b">
        <v>1</v>
      </c>
      <c r="I8189">
        <v>30</v>
      </c>
      <c r="J8189" t="b">
        <v>1</v>
      </c>
      <c r="K8189">
        <f>YEAR(Table1[[#This Row],[Patient Admission Date]])</f>
        <v>2024</v>
      </c>
      <c r="L8189" t="str">
        <f>TEXT(Table1[[#This Row],[Patient Admission Date]],"mmm")</f>
        <v>Jul</v>
      </c>
      <c r="M8189" t="str">
        <f>TEXT(Table1[[#This Row],[Patient Admission Date]],"ddd")</f>
        <v>Mon</v>
      </c>
      <c r="N8189" t="str">
        <f>TEXT(INT(HOUR(Table1[[#This Row],[Patient Admission Date]])/3)*3,"00")&amp;"-"&amp;TEXT(INT(HOUR(Table1[[#This Row],[Patient Admission Date]])/3)*3+3,"00")</f>
        <v>00-03</v>
      </c>
      <c r="O8189" t="str" cm="1">
        <f t="array" ref="O8189">_xlfn.IFS(Table1[[#This Row],[Patient Age]]&lt;=14,"0-14",Table1[[#This Row],[Patient Age]]&lt;=29,"15-29",Table1[[#This Row],[Patient Age]]&lt;=44,"30-44",Table1[[#This Row],[Patient Age]]&lt;=59,"45-59",Table1[[#This Row],[Patient Age]]&lt;=74,"60-74",TRUE,"75+")</f>
        <v>30-44</v>
      </c>
      <c r="P8189" t="str" cm="1">
        <f t="array" ref="P8189">_xlfn.IFS(Table1[[#This Row],[Patient Waittime]]&lt;=15,"0-15",Table1[[#This Row],[Patient Waittime]]&lt;=30,"16-30",Table1[[#This Row],[Patient Waittime]]&lt;=45,"31-45",Table1[[#This Row],[Patient Waittime]]&lt;=60,"46-60",TRUE,"60+")</f>
        <v>16-30</v>
      </c>
      <c r="Q8189">
        <f>--(Table1[[#This Row],[Patient Waittime]]&lt;=30)</f>
        <v>1</v>
      </c>
      <c r="R8189">
        <f>--Table1[[#This Row],[Patient Admission Flag]]</f>
        <v>1</v>
      </c>
      <c r="S8189">
        <f>--AND(Table1[[#This Row],[WithinTarget]]=1,Table1[[#This Row],[Patient Satisfaction Score]]&gt;=7)</f>
        <v>0</v>
      </c>
      <c r="T8189" t="str">
        <f>IF(LEFT(Table1[[#This Row],[Patient Gender]],1)="F","Female","Male")</f>
        <v>Male</v>
      </c>
    </row>
    <row r="8190" spans="1:20" x14ac:dyDescent="0.3">
      <c r="A8190" t="s">
        <v>8294</v>
      </c>
      <c r="B8190" s="1">
        <v>45318.413194444445</v>
      </c>
      <c r="C8190" t="s">
        <v>9</v>
      </c>
      <c r="D8190">
        <v>65</v>
      </c>
      <c r="E8190" t="s">
        <v>21</v>
      </c>
      <c r="F8190" t="s">
        <v>15</v>
      </c>
      <c r="G8190" t="b">
        <v>1</v>
      </c>
      <c r="I8190">
        <v>51</v>
      </c>
      <c r="J8190" t="b">
        <v>1</v>
      </c>
      <c r="K8190">
        <f>YEAR(Table1[[#This Row],[Patient Admission Date]])</f>
        <v>2024</v>
      </c>
      <c r="L8190" t="str">
        <f>TEXT(Table1[[#This Row],[Patient Admission Date]],"mmm")</f>
        <v>Jan</v>
      </c>
      <c r="M8190" t="str">
        <f>TEXT(Table1[[#This Row],[Patient Admission Date]],"ddd")</f>
        <v>Sat</v>
      </c>
      <c r="N8190" t="str">
        <f>TEXT(INT(HOUR(Table1[[#This Row],[Patient Admission Date]])/3)*3,"00")&amp;"-"&amp;TEXT(INT(HOUR(Table1[[#This Row],[Patient Admission Date]])/3)*3+3,"00")</f>
        <v>09-12</v>
      </c>
      <c r="O8190" t="str" cm="1">
        <f t="array" ref="O8190">_xlfn.IFS(Table1[[#This Row],[Patient Age]]&lt;=14,"0-14",Table1[[#This Row],[Patient Age]]&lt;=29,"15-29",Table1[[#This Row],[Patient Age]]&lt;=44,"30-44",Table1[[#This Row],[Patient Age]]&lt;=59,"45-59",Table1[[#This Row],[Patient Age]]&lt;=74,"60-74",TRUE,"75+")</f>
        <v>60-74</v>
      </c>
      <c r="P8190" t="str" cm="1">
        <f t="array" ref="P8190">_xlfn.IFS(Table1[[#This Row],[Patient Waittime]]&lt;=15,"0-15",Table1[[#This Row],[Patient Waittime]]&lt;=30,"16-30",Table1[[#This Row],[Patient Waittime]]&lt;=45,"31-45",Table1[[#This Row],[Patient Waittime]]&lt;=60,"46-60",TRUE,"60+")</f>
        <v>46-60</v>
      </c>
      <c r="Q8190">
        <f>--(Table1[[#This Row],[Patient Waittime]]&lt;=30)</f>
        <v>0</v>
      </c>
      <c r="R8190">
        <f>--Table1[[#This Row],[Patient Admission Flag]]</f>
        <v>1</v>
      </c>
      <c r="S8190">
        <f>--AND(Table1[[#This Row],[WithinTarget]]=1,Table1[[#This Row],[Patient Satisfaction Score]]&gt;=7)</f>
        <v>0</v>
      </c>
      <c r="T8190" t="str">
        <f>IF(LEFT(Table1[[#This Row],[Patient Gender]],1)="F","Female","Male")</f>
        <v>Male</v>
      </c>
    </row>
    <row r="8191" spans="1:20" x14ac:dyDescent="0.3">
      <c r="A8191" t="s">
        <v>8295</v>
      </c>
      <c r="B8191" s="1">
        <v>45191.961111111108</v>
      </c>
      <c r="C8191" t="s">
        <v>9</v>
      </c>
      <c r="D8191">
        <v>15</v>
      </c>
      <c r="E8191" t="s">
        <v>21</v>
      </c>
      <c r="F8191" t="s">
        <v>15</v>
      </c>
      <c r="G8191" t="b">
        <v>1</v>
      </c>
      <c r="I8191">
        <v>51</v>
      </c>
      <c r="J8191" t="b">
        <v>1</v>
      </c>
      <c r="K8191">
        <f>YEAR(Table1[[#This Row],[Patient Admission Date]])</f>
        <v>2023</v>
      </c>
      <c r="L8191" t="str">
        <f>TEXT(Table1[[#This Row],[Patient Admission Date]],"mmm")</f>
        <v>Sep</v>
      </c>
      <c r="M8191" t="str">
        <f>TEXT(Table1[[#This Row],[Patient Admission Date]],"ddd")</f>
        <v>Fri</v>
      </c>
      <c r="N8191" t="str">
        <f>TEXT(INT(HOUR(Table1[[#This Row],[Patient Admission Date]])/3)*3,"00")&amp;"-"&amp;TEXT(INT(HOUR(Table1[[#This Row],[Patient Admission Date]])/3)*3+3,"00")</f>
        <v>21-24</v>
      </c>
      <c r="O8191" t="str" cm="1">
        <f t="array" ref="O8191">_xlfn.IFS(Table1[[#This Row],[Patient Age]]&lt;=14,"0-14",Table1[[#This Row],[Patient Age]]&lt;=29,"15-29",Table1[[#This Row],[Patient Age]]&lt;=44,"30-44",Table1[[#This Row],[Patient Age]]&lt;=59,"45-59",Table1[[#This Row],[Patient Age]]&lt;=74,"60-74",TRUE,"75+")</f>
        <v>15-29</v>
      </c>
      <c r="P8191" t="str" cm="1">
        <f t="array" ref="P8191">_xlfn.IFS(Table1[[#This Row],[Patient Waittime]]&lt;=15,"0-15",Table1[[#This Row],[Patient Waittime]]&lt;=30,"16-30",Table1[[#This Row],[Patient Waittime]]&lt;=45,"31-45",Table1[[#This Row],[Patient Waittime]]&lt;=60,"46-60",TRUE,"60+")</f>
        <v>46-60</v>
      </c>
      <c r="Q8191">
        <f>--(Table1[[#This Row],[Patient Waittime]]&lt;=30)</f>
        <v>0</v>
      </c>
      <c r="R8191">
        <f>--Table1[[#This Row],[Patient Admission Flag]]</f>
        <v>1</v>
      </c>
      <c r="S8191">
        <f>--AND(Table1[[#This Row],[WithinTarget]]=1,Table1[[#This Row],[Patient Satisfaction Score]]&gt;=7)</f>
        <v>0</v>
      </c>
      <c r="T8191" t="str">
        <f>IF(LEFT(Table1[[#This Row],[Patient Gender]],1)="F","Female","Male")</f>
        <v>Male</v>
      </c>
    </row>
    <row r="8192" spans="1:20" x14ac:dyDescent="0.3">
      <c r="A8192" t="s">
        <v>8296</v>
      </c>
      <c r="B8192" s="1">
        <v>45184.5625</v>
      </c>
      <c r="C8192" t="s">
        <v>9</v>
      </c>
      <c r="D8192">
        <v>60</v>
      </c>
      <c r="E8192" t="s">
        <v>21</v>
      </c>
      <c r="F8192" t="s">
        <v>15</v>
      </c>
      <c r="G8192" t="b">
        <v>1</v>
      </c>
      <c r="I8192">
        <v>35</v>
      </c>
      <c r="J8192" t="b">
        <v>1</v>
      </c>
      <c r="K8192">
        <f>YEAR(Table1[[#This Row],[Patient Admission Date]])</f>
        <v>2023</v>
      </c>
      <c r="L8192" t="str">
        <f>TEXT(Table1[[#This Row],[Patient Admission Date]],"mmm")</f>
        <v>Sep</v>
      </c>
      <c r="M8192" t="str">
        <f>TEXT(Table1[[#This Row],[Patient Admission Date]],"ddd")</f>
        <v>Fri</v>
      </c>
      <c r="N8192" t="str">
        <f>TEXT(INT(HOUR(Table1[[#This Row],[Patient Admission Date]])/3)*3,"00")&amp;"-"&amp;TEXT(INT(HOUR(Table1[[#This Row],[Patient Admission Date]])/3)*3+3,"00")</f>
        <v>12-15</v>
      </c>
      <c r="O8192" t="str" cm="1">
        <f t="array" ref="O8192">_xlfn.IFS(Table1[[#This Row],[Patient Age]]&lt;=14,"0-14",Table1[[#This Row],[Patient Age]]&lt;=29,"15-29",Table1[[#This Row],[Patient Age]]&lt;=44,"30-44",Table1[[#This Row],[Patient Age]]&lt;=59,"45-59",Table1[[#This Row],[Patient Age]]&lt;=74,"60-74",TRUE,"75+")</f>
        <v>60-74</v>
      </c>
      <c r="P8192" t="str" cm="1">
        <f t="array" ref="P8192">_xlfn.IFS(Table1[[#This Row],[Patient Waittime]]&lt;=15,"0-15",Table1[[#This Row],[Patient Waittime]]&lt;=30,"16-30",Table1[[#This Row],[Patient Waittime]]&lt;=45,"31-45",Table1[[#This Row],[Patient Waittime]]&lt;=60,"46-60",TRUE,"60+")</f>
        <v>31-45</v>
      </c>
      <c r="Q8192">
        <f>--(Table1[[#This Row],[Patient Waittime]]&lt;=30)</f>
        <v>0</v>
      </c>
      <c r="R8192">
        <f>--Table1[[#This Row],[Patient Admission Flag]]</f>
        <v>1</v>
      </c>
      <c r="S8192">
        <f>--AND(Table1[[#This Row],[WithinTarget]]=1,Table1[[#This Row],[Patient Satisfaction Score]]&gt;=7)</f>
        <v>0</v>
      </c>
      <c r="T8192" t="str">
        <f>IF(LEFT(Table1[[#This Row],[Patient Gender]],1)="F","Female","Male")</f>
        <v>Male</v>
      </c>
    </row>
    <row r="8193" spans="1:20" x14ac:dyDescent="0.3">
      <c r="A8193" t="s">
        <v>8297</v>
      </c>
      <c r="B8193" s="1">
        <v>45501.118055555555</v>
      </c>
      <c r="C8193" t="s">
        <v>9</v>
      </c>
      <c r="D8193">
        <v>56</v>
      </c>
      <c r="E8193" t="s">
        <v>21</v>
      </c>
      <c r="F8193" t="s">
        <v>15</v>
      </c>
      <c r="G8193" t="b">
        <v>1</v>
      </c>
      <c r="I8193">
        <v>27</v>
      </c>
      <c r="J8193" t="b">
        <v>1</v>
      </c>
      <c r="K8193">
        <f>YEAR(Table1[[#This Row],[Patient Admission Date]])</f>
        <v>2024</v>
      </c>
      <c r="L8193" t="str">
        <f>TEXT(Table1[[#This Row],[Patient Admission Date]],"mmm")</f>
        <v>Jul</v>
      </c>
      <c r="M8193" t="str">
        <f>TEXT(Table1[[#This Row],[Patient Admission Date]],"ddd")</f>
        <v>Sun</v>
      </c>
      <c r="N8193" t="str">
        <f>TEXT(INT(HOUR(Table1[[#This Row],[Patient Admission Date]])/3)*3,"00")&amp;"-"&amp;TEXT(INT(HOUR(Table1[[#This Row],[Patient Admission Date]])/3)*3+3,"00")</f>
        <v>00-03</v>
      </c>
      <c r="O8193" t="str" cm="1">
        <f t="array" ref="O8193">_xlfn.IFS(Table1[[#This Row],[Patient Age]]&lt;=14,"0-14",Table1[[#This Row],[Patient Age]]&lt;=29,"15-29",Table1[[#This Row],[Patient Age]]&lt;=44,"30-44",Table1[[#This Row],[Patient Age]]&lt;=59,"45-59",Table1[[#This Row],[Patient Age]]&lt;=74,"60-74",TRUE,"75+")</f>
        <v>45-59</v>
      </c>
      <c r="P8193" t="str" cm="1">
        <f t="array" ref="P8193">_xlfn.IFS(Table1[[#This Row],[Patient Waittime]]&lt;=15,"0-15",Table1[[#This Row],[Patient Waittime]]&lt;=30,"16-30",Table1[[#This Row],[Patient Waittime]]&lt;=45,"31-45",Table1[[#This Row],[Patient Waittime]]&lt;=60,"46-60",TRUE,"60+")</f>
        <v>16-30</v>
      </c>
      <c r="Q8193">
        <f>--(Table1[[#This Row],[Patient Waittime]]&lt;=30)</f>
        <v>1</v>
      </c>
      <c r="R8193">
        <f>--Table1[[#This Row],[Patient Admission Flag]]</f>
        <v>1</v>
      </c>
      <c r="S8193">
        <f>--AND(Table1[[#This Row],[WithinTarget]]=1,Table1[[#This Row],[Patient Satisfaction Score]]&gt;=7)</f>
        <v>0</v>
      </c>
      <c r="T8193" t="str">
        <f>IF(LEFT(Table1[[#This Row],[Patient Gender]],1)="F","Female","Male")</f>
        <v>Male</v>
      </c>
    </row>
    <row r="8194" spans="1:20" x14ac:dyDescent="0.3">
      <c r="A8194" t="s">
        <v>8298</v>
      </c>
      <c r="B8194" s="1">
        <v>45588.62777777778</v>
      </c>
      <c r="C8194" t="s">
        <v>9</v>
      </c>
      <c r="D8194">
        <v>45</v>
      </c>
      <c r="E8194" t="s">
        <v>21</v>
      </c>
      <c r="F8194" t="s">
        <v>15</v>
      </c>
      <c r="G8194" t="b">
        <v>1</v>
      </c>
      <c r="I8194">
        <v>31</v>
      </c>
      <c r="J8194" t="b">
        <v>1</v>
      </c>
      <c r="K8194">
        <f>YEAR(Table1[[#This Row],[Patient Admission Date]])</f>
        <v>2024</v>
      </c>
      <c r="L8194" t="str">
        <f>TEXT(Table1[[#This Row],[Patient Admission Date]],"mmm")</f>
        <v>Oct</v>
      </c>
      <c r="M8194" t="str">
        <f>TEXT(Table1[[#This Row],[Patient Admission Date]],"ddd")</f>
        <v>Wed</v>
      </c>
      <c r="N8194" t="str">
        <f>TEXT(INT(HOUR(Table1[[#This Row],[Patient Admission Date]])/3)*3,"00")&amp;"-"&amp;TEXT(INT(HOUR(Table1[[#This Row],[Patient Admission Date]])/3)*3+3,"00")</f>
        <v>15-18</v>
      </c>
      <c r="O8194" t="str" cm="1">
        <f t="array" ref="O8194">_xlfn.IFS(Table1[[#This Row],[Patient Age]]&lt;=14,"0-14",Table1[[#This Row],[Patient Age]]&lt;=29,"15-29",Table1[[#This Row],[Patient Age]]&lt;=44,"30-44",Table1[[#This Row],[Patient Age]]&lt;=59,"45-59",Table1[[#This Row],[Patient Age]]&lt;=74,"60-74",TRUE,"75+")</f>
        <v>45-59</v>
      </c>
      <c r="P8194" t="str" cm="1">
        <f t="array" ref="P8194">_xlfn.IFS(Table1[[#This Row],[Patient Waittime]]&lt;=15,"0-15",Table1[[#This Row],[Patient Waittime]]&lt;=30,"16-30",Table1[[#This Row],[Patient Waittime]]&lt;=45,"31-45",Table1[[#This Row],[Patient Waittime]]&lt;=60,"46-60",TRUE,"60+")</f>
        <v>31-45</v>
      </c>
      <c r="Q8194">
        <f>--(Table1[[#This Row],[Patient Waittime]]&lt;=30)</f>
        <v>0</v>
      </c>
      <c r="R8194">
        <f>--Table1[[#This Row],[Patient Admission Flag]]</f>
        <v>1</v>
      </c>
      <c r="S8194">
        <f>--AND(Table1[[#This Row],[WithinTarget]]=1,Table1[[#This Row],[Patient Satisfaction Score]]&gt;=7)</f>
        <v>0</v>
      </c>
      <c r="T8194" t="str">
        <f>IF(LEFT(Table1[[#This Row],[Patient Gender]],1)="F","Female","Male")</f>
        <v>Male</v>
      </c>
    </row>
    <row r="8195" spans="1:20" x14ac:dyDescent="0.3">
      <c r="A8195" t="s">
        <v>8299</v>
      </c>
      <c r="B8195" s="1">
        <v>45246.769444444442</v>
      </c>
      <c r="C8195" t="s">
        <v>9</v>
      </c>
      <c r="D8195">
        <v>29</v>
      </c>
      <c r="E8195" t="s">
        <v>21</v>
      </c>
      <c r="F8195" t="s">
        <v>15</v>
      </c>
      <c r="G8195" t="b">
        <v>1</v>
      </c>
      <c r="I8195">
        <v>19</v>
      </c>
      <c r="J8195" t="b">
        <v>1</v>
      </c>
      <c r="K8195">
        <f>YEAR(Table1[[#This Row],[Patient Admission Date]])</f>
        <v>2023</v>
      </c>
      <c r="L8195" t="str">
        <f>TEXT(Table1[[#This Row],[Patient Admission Date]],"mmm")</f>
        <v>Nov</v>
      </c>
      <c r="M8195" t="str">
        <f>TEXT(Table1[[#This Row],[Patient Admission Date]],"ddd")</f>
        <v>Thu</v>
      </c>
      <c r="N8195" t="str">
        <f>TEXT(INT(HOUR(Table1[[#This Row],[Patient Admission Date]])/3)*3,"00")&amp;"-"&amp;TEXT(INT(HOUR(Table1[[#This Row],[Patient Admission Date]])/3)*3+3,"00")</f>
        <v>18-21</v>
      </c>
      <c r="O8195" t="str" cm="1">
        <f t="array" ref="O8195">_xlfn.IFS(Table1[[#This Row],[Patient Age]]&lt;=14,"0-14",Table1[[#This Row],[Patient Age]]&lt;=29,"15-29",Table1[[#This Row],[Patient Age]]&lt;=44,"30-44",Table1[[#This Row],[Patient Age]]&lt;=59,"45-59",Table1[[#This Row],[Patient Age]]&lt;=74,"60-74",TRUE,"75+")</f>
        <v>15-29</v>
      </c>
      <c r="P8195" t="str" cm="1">
        <f t="array" ref="P8195">_xlfn.IFS(Table1[[#This Row],[Patient Waittime]]&lt;=15,"0-15",Table1[[#This Row],[Patient Waittime]]&lt;=30,"16-30",Table1[[#This Row],[Patient Waittime]]&lt;=45,"31-45",Table1[[#This Row],[Patient Waittime]]&lt;=60,"46-60",TRUE,"60+")</f>
        <v>16-30</v>
      </c>
      <c r="Q8195">
        <f>--(Table1[[#This Row],[Patient Waittime]]&lt;=30)</f>
        <v>1</v>
      </c>
      <c r="R8195">
        <f>--Table1[[#This Row],[Patient Admission Flag]]</f>
        <v>1</v>
      </c>
      <c r="S8195">
        <f>--AND(Table1[[#This Row],[WithinTarget]]=1,Table1[[#This Row],[Patient Satisfaction Score]]&gt;=7)</f>
        <v>0</v>
      </c>
      <c r="T8195" t="str">
        <f>IF(LEFT(Table1[[#This Row],[Patient Gender]],1)="F","Female","Male")</f>
        <v>Male</v>
      </c>
    </row>
    <row r="8196" spans="1:20" x14ac:dyDescent="0.3">
      <c r="A8196" t="s">
        <v>8300</v>
      </c>
      <c r="B8196" s="1">
        <v>45233.638888888891</v>
      </c>
      <c r="C8196" t="s">
        <v>9</v>
      </c>
      <c r="D8196">
        <v>19</v>
      </c>
      <c r="E8196" t="s">
        <v>21</v>
      </c>
      <c r="F8196" t="s">
        <v>15</v>
      </c>
      <c r="G8196" t="b">
        <v>1</v>
      </c>
      <c r="I8196">
        <v>14</v>
      </c>
      <c r="J8196" t="b">
        <v>1</v>
      </c>
      <c r="K8196">
        <f>YEAR(Table1[[#This Row],[Patient Admission Date]])</f>
        <v>2023</v>
      </c>
      <c r="L8196" t="str">
        <f>TEXT(Table1[[#This Row],[Patient Admission Date]],"mmm")</f>
        <v>Nov</v>
      </c>
      <c r="M8196" t="str">
        <f>TEXT(Table1[[#This Row],[Patient Admission Date]],"ddd")</f>
        <v>Fri</v>
      </c>
      <c r="N8196" t="str">
        <f>TEXT(INT(HOUR(Table1[[#This Row],[Patient Admission Date]])/3)*3,"00")&amp;"-"&amp;TEXT(INT(HOUR(Table1[[#This Row],[Patient Admission Date]])/3)*3+3,"00")</f>
        <v>15-18</v>
      </c>
      <c r="O8196" t="str" cm="1">
        <f t="array" ref="O8196">_xlfn.IFS(Table1[[#This Row],[Patient Age]]&lt;=14,"0-14",Table1[[#This Row],[Patient Age]]&lt;=29,"15-29",Table1[[#This Row],[Patient Age]]&lt;=44,"30-44",Table1[[#This Row],[Patient Age]]&lt;=59,"45-59",Table1[[#This Row],[Patient Age]]&lt;=74,"60-74",TRUE,"75+")</f>
        <v>15-29</v>
      </c>
      <c r="P8196" t="str" cm="1">
        <f t="array" ref="P8196">_xlfn.IFS(Table1[[#This Row],[Patient Waittime]]&lt;=15,"0-15",Table1[[#This Row],[Patient Waittime]]&lt;=30,"16-30",Table1[[#This Row],[Patient Waittime]]&lt;=45,"31-45",Table1[[#This Row],[Patient Waittime]]&lt;=60,"46-60",TRUE,"60+")</f>
        <v>0-15</v>
      </c>
      <c r="Q8196">
        <f>--(Table1[[#This Row],[Patient Waittime]]&lt;=30)</f>
        <v>1</v>
      </c>
      <c r="R8196">
        <f>--Table1[[#This Row],[Patient Admission Flag]]</f>
        <v>1</v>
      </c>
      <c r="S8196">
        <f>--AND(Table1[[#This Row],[WithinTarget]]=1,Table1[[#This Row],[Patient Satisfaction Score]]&gt;=7)</f>
        <v>0</v>
      </c>
      <c r="T8196" t="str">
        <f>IF(LEFT(Table1[[#This Row],[Patient Gender]],1)="F","Female","Male")</f>
        <v>Male</v>
      </c>
    </row>
    <row r="8197" spans="1:20" x14ac:dyDescent="0.3">
      <c r="A8197" t="s">
        <v>8301</v>
      </c>
      <c r="B8197" s="1">
        <v>45066.404861111114</v>
      </c>
      <c r="C8197" t="s">
        <v>9</v>
      </c>
      <c r="D8197">
        <v>64</v>
      </c>
      <c r="E8197" t="s">
        <v>21</v>
      </c>
      <c r="F8197" t="s">
        <v>15</v>
      </c>
      <c r="G8197" t="b">
        <v>1</v>
      </c>
      <c r="I8197">
        <v>16</v>
      </c>
      <c r="J8197" t="b">
        <v>1</v>
      </c>
      <c r="K8197">
        <f>YEAR(Table1[[#This Row],[Patient Admission Date]])</f>
        <v>2023</v>
      </c>
      <c r="L8197" t="str">
        <f>TEXT(Table1[[#This Row],[Patient Admission Date]],"mmm")</f>
        <v>May</v>
      </c>
      <c r="M8197" t="str">
        <f>TEXT(Table1[[#This Row],[Patient Admission Date]],"ddd")</f>
        <v>Sat</v>
      </c>
      <c r="N8197" t="str">
        <f>TEXT(INT(HOUR(Table1[[#This Row],[Patient Admission Date]])/3)*3,"00")&amp;"-"&amp;TEXT(INT(HOUR(Table1[[#This Row],[Patient Admission Date]])/3)*3+3,"00")</f>
        <v>09-12</v>
      </c>
      <c r="O8197" t="str" cm="1">
        <f t="array" ref="O8197">_xlfn.IFS(Table1[[#This Row],[Patient Age]]&lt;=14,"0-14",Table1[[#This Row],[Patient Age]]&lt;=29,"15-29",Table1[[#This Row],[Patient Age]]&lt;=44,"30-44",Table1[[#This Row],[Patient Age]]&lt;=59,"45-59",Table1[[#This Row],[Patient Age]]&lt;=74,"60-74",TRUE,"75+")</f>
        <v>60-74</v>
      </c>
      <c r="P8197" t="str" cm="1">
        <f t="array" ref="P8197">_xlfn.IFS(Table1[[#This Row],[Patient Waittime]]&lt;=15,"0-15",Table1[[#This Row],[Patient Waittime]]&lt;=30,"16-30",Table1[[#This Row],[Patient Waittime]]&lt;=45,"31-45",Table1[[#This Row],[Patient Waittime]]&lt;=60,"46-60",TRUE,"60+")</f>
        <v>16-30</v>
      </c>
      <c r="Q8197">
        <f>--(Table1[[#This Row],[Patient Waittime]]&lt;=30)</f>
        <v>1</v>
      </c>
      <c r="R8197">
        <f>--Table1[[#This Row],[Patient Admission Flag]]</f>
        <v>1</v>
      </c>
      <c r="S8197">
        <f>--AND(Table1[[#This Row],[WithinTarget]]=1,Table1[[#This Row],[Patient Satisfaction Score]]&gt;=7)</f>
        <v>0</v>
      </c>
      <c r="T8197" t="str">
        <f>IF(LEFT(Table1[[#This Row],[Patient Gender]],1)="F","Female","Male")</f>
        <v>Male</v>
      </c>
    </row>
    <row r="8198" spans="1:20" x14ac:dyDescent="0.3">
      <c r="A8198" t="s">
        <v>8302</v>
      </c>
      <c r="B8198" s="1">
        <v>45481.356944444444</v>
      </c>
      <c r="C8198" t="s">
        <v>9</v>
      </c>
      <c r="D8198">
        <v>32</v>
      </c>
      <c r="E8198" t="s">
        <v>21</v>
      </c>
      <c r="F8198" t="s">
        <v>15</v>
      </c>
      <c r="G8198" t="b">
        <v>1</v>
      </c>
      <c r="I8198">
        <v>56</v>
      </c>
      <c r="J8198" t="b">
        <v>1</v>
      </c>
      <c r="K8198">
        <f>YEAR(Table1[[#This Row],[Patient Admission Date]])</f>
        <v>2024</v>
      </c>
      <c r="L8198" t="str">
        <f>TEXT(Table1[[#This Row],[Patient Admission Date]],"mmm")</f>
        <v>Jul</v>
      </c>
      <c r="M8198" t="str">
        <f>TEXT(Table1[[#This Row],[Patient Admission Date]],"ddd")</f>
        <v>Mon</v>
      </c>
      <c r="N8198" t="str">
        <f>TEXT(INT(HOUR(Table1[[#This Row],[Patient Admission Date]])/3)*3,"00")&amp;"-"&amp;TEXT(INT(HOUR(Table1[[#This Row],[Patient Admission Date]])/3)*3+3,"00")</f>
        <v>06-09</v>
      </c>
      <c r="O8198" t="str" cm="1">
        <f t="array" ref="O8198">_xlfn.IFS(Table1[[#This Row],[Patient Age]]&lt;=14,"0-14",Table1[[#This Row],[Patient Age]]&lt;=29,"15-29",Table1[[#This Row],[Patient Age]]&lt;=44,"30-44",Table1[[#This Row],[Patient Age]]&lt;=59,"45-59",Table1[[#This Row],[Patient Age]]&lt;=74,"60-74",TRUE,"75+")</f>
        <v>30-44</v>
      </c>
      <c r="P8198" t="str" cm="1">
        <f t="array" ref="P8198">_xlfn.IFS(Table1[[#This Row],[Patient Waittime]]&lt;=15,"0-15",Table1[[#This Row],[Patient Waittime]]&lt;=30,"16-30",Table1[[#This Row],[Patient Waittime]]&lt;=45,"31-45",Table1[[#This Row],[Patient Waittime]]&lt;=60,"46-60",TRUE,"60+")</f>
        <v>46-60</v>
      </c>
      <c r="Q8198">
        <f>--(Table1[[#This Row],[Patient Waittime]]&lt;=30)</f>
        <v>0</v>
      </c>
      <c r="R8198">
        <f>--Table1[[#This Row],[Patient Admission Flag]]</f>
        <v>1</v>
      </c>
      <c r="S8198">
        <f>--AND(Table1[[#This Row],[WithinTarget]]=1,Table1[[#This Row],[Patient Satisfaction Score]]&gt;=7)</f>
        <v>0</v>
      </c>
      <c r="T8198" t="str">
        <f>IF(LEFT(Table1[[#This Row],[Patient Gender]],1)="F","Female","Male")</f>
        <v>Male</v>
      </c>
    </row>
    <row r="8199" spans="1:20" x14ac:dyDescent="0.3">
      <c r="A8199" t="s">
        <v>8303</v>
      </c>
      <c r="B8199" s="1">
        <v>45169.193749999999</v>
      </c>
      <c r="C8199" t="s">
        <v>9</v>
      </c>
      <c r="D8199">
        <v>4</v>
      </c>
      <c r="E8199" t="s">
        <v>21</v>
      </c>
      <c r="F8199" t="s">
        <v>15</v>
      </c>
      <c r="G8199" t="b">
        <v>1</v>
      </c>
      <c r="I8199">
        <v>21</v>
      </c>
      <c r="J8199" t="b">
        <v>1</v>
      </c>
      <c r="K8199">
        <f>YEAR(Table1[[#This Row],[Patient Admission Date]])</f>
        <v>2023</v>
      </c>
      <c r="L8199" t="str">
        <f>TEXT(Table1[[#This Row],[Patient Admission Date]],"mmm")</f>
        <v>Aug</v>
      </c>
      <c r="M8199" t="str">
        <f>TEXT(Table1[[#This Row],[Patient Admission Date]],"ddd")</f>
        <v>Thu</v>
      </c>
      <c r="N8199" t="str">
        <f>TEXT(INT(HOUR(Table1[[#This Row],[Patient Admission Date]])/3)*3,"00")&amp;"-"&amp;TEXT(INT(HOUR(Table1[[#This Row],[Patient Admission Date]])/3)*3+3,"00")</f>
        <v>03-06</v>
      </c>
      <c r="O8199" t="str" cm="1">
        <f t="array" ref="O8199">_xlfn.IFS(Table1[[#This Row],[Patient Age]]&lt;=14,"0-14",Table1[[#This Row],[Patient Age]]&lt;=29,"15-29",Table1[[#This Row],[Patient Age]]&lt;=44,"30-44",Table1[[#This Row],[Patient Age]]&lt;=59,"45-59",Table1[[#This Row],[Patient Age]]&lt;=74,"60-74",TRUE,"75+")</f>
        <v>0-14</v>
      </c>
      <c r="P8199" t="str" cm="1">
        <f t="array" ref="P8199">_xlfn.IFS(Table1[[#This Row],[Patient Waittime]]&lt;=15,"0-15",Table1[[#This Row],[Patient Waittime]]&lt;=30,"16-30",Table1[[#This Row],[Patient Waittime]]&lt;=45,"31-45",Table1[[#This Row],[Patient Waittime]]&lt;=60,"46-60",TRUE,"60+")</f>
        <v>16-30</v>
      </c>
      <c r="Q8199">
        <f>--(Table1[[#This Row],[Patient Waittime]]&lt;=30)</f>
        <v>1</v>
      </c>
      <c r="R8199">
        <f>--Table1[[#This Row],[Patient Admission Flag]]</f>
        <v>1</v>
      </c>
      <c r="S8199">
        <f>--AND(Table1[[#This Row],[WithinTarget]]=1,Table1[[#This Row],[Patient Satisfaction Score]]&gt;=7)</f>
        <v>0</v>
      </c>
      <c r="T8199" t="str">
        <f>IF(LEFT(Table1[[#This Row],[Patient Gender]],1)="F","Female","Male")</f>
        <v>Male</v>
      </c>
    </row>
    <row r="8200" spans="1:20" x14ac:dyDescent="0.3">
      <c r="A8200" t="s">
        <v>8304</v>
      </c>
      <c r="B8200" s="1">
        <v>45190.899305555555</v>
      </c>
      <c r="C8200" t="s">
        <v>9</v>
      </c>
      <c r="D8200">
        <v>24</v>
      </c>
      <c r="E8200" t="s">
        <v>21</v>
      </c>
      <c r="F8200" t="s">
        <v>15</v>
      </c>
      <c r="G8200" t="b">
        <v>1</v>
      </c>
      <c r="I8200">
        <v>16</v>
      </c>
      <c r="J8200" t="b">
        <v>1</v>
      </c>
      <c r="K8200">
        <f>YEAR(Table1[[#This Row],[Patient Admission Date]])</f>
        <v>2023</v>
      </c>
      <c r="L8200" t="str">
        <f>TEXT(Table1[[#This Row],[Patient Admission Date]],"mmm")</f>
        <v>Sep</v>
      </c>
      <c r="M8200" t="str">
        <f>TEXT(Table1[[#This Row],[Patient Admission Date]],"ddd")</f>
        <v>Thu</v>
      </c>
      <c r="N8200" t="str">
        <f>TEXT(INT(HOUR(Table1[[#This Row],[Patient Admission Date]])/3)*3,"00")&amp;"-"&amp;TEXT(INT(HOUR(Table1[[#This Row],[Patient Admission Date]])/3)*3+3,"00")</f>
        <v>21-24</v>
      </c>
      <c r="O8200" t="str" cm="1">
        <f t="array" ref="O8200">_xlfn.IFS(Table1[[#This Row],[Patient Age]]&lt;=14,"0-14",Table1[[#This Row],[Patient Age]]&lt;=29,"15-29",Table1[[#This Row],[Patient Age]]&lt;=44,"30-44",Table1[[#This Row],[Patient Age]]&lt;=59,"45-59",Table1[[#This Row],[Patient Age]]&lt;=74,"60-74",TRUE,"75+")</f>
        <v>15-29</v>
      </c>
      <c r="P8200" t="str" cm="1">
        <f t="array" ref="P8200">_xlfn.IFS(Table1[[#This Row],[Patient Waittime]]&lt;=15,"0-15",Table1[[#This Row],[Patient Waittime]]&lt;=30,"16-30",Table1[[#This Row],[Patient Waittime]]&lt;=45,"31-45",Table1[[#This Row],[Patient Waittime]]&lt;=60,"46-60",TRUE,"60+")</f>
        <v>16-30</v>
      </c>
      <c r="Q8200">
        <f>--(Table1[[#This Row],[Patient Waittime]]&lt;=30)</f>
        <v>1</v>
      </c>
      <c r="R8200">
        <f>--Table1[[#This Row],[Patient Admission Flag]]</f>
        <v>1</v>
      </c>
      <c r="S8200">
        <f>--AND(Table1[[#This Row],[WithinTarget]]=1,Table1[[#This Row],[Patient Satisfaction Score]]&gt;=7)</f>
        <v>0</v>
      </c>
      <c r="T8200" t="str">
        <f>IF(LEFT(Table1[[#This Row],[Patient Gender]],1)="F","Female","Male")</f>
        <v>Male</v>
      </c>
    </row>
    <row r="8201" spans="1:20" x14ac:dyDescent="0.3">
      <c r="A8201" t="s">
        <v>8305</v>
      </c>
      <c r="B8201" s="1">
        <v>45062.033333333333</v>
      </c>
      <c r="C8201" t="s">
        <v>9</v>
      </c>
      <c r="D8201">
        <v>51</v>
      </c>
      <c r="E8201" t="s">
        <v>21</v>
      </c>
      <c r="F8201" t="s">
        <v>15</v>
      </c>
      <c r="G8201" t="b">
        <v>1</v>
      </c>
      <c r="I8201">
        <v>31</v>
      </c>
      <c r="J8201" t="b">
        <v>1</v>
      </c>
      <c r="K8201">
        <f>YEAR(Table1[[#This Row],[Patient Admission Date]])</f>
        <v>2023</v>
      </c>
      <c r="L8201" t="str">
        <f>TEXT(Table1[[#This Row],[Patient Admission Date]],"mmm")</f>
        <v>May</v>
      </c>
      <c r="M8201" t="str">
        <f>TEXT(Table1[[#This Row],[Patient Admission Date]],"ddd")</f>
        <v>Tue</v>
      </c>
      <c r="N8201" t="str">
        <f>TEXT(INT(HOUR(Table1[[#This Row],[Patient Admission Date]])/3)*3,"00")&amp;"-"&amp;TEXT(INT(HOUR(Table1[[#This Row],[Patient Admission Date]])/3)*3+3,"00")</f>
        <v>00-03</v>
      </c>
      <c r="O8201" t="str" cm="1">
        <f t="array" ref="O8201">_xlfn.IFS(Table1[[#This Row],[Patient Age]]&lt;=14,"0-14",Table1[[#This Row],[Patient Age]]&lt;=29,"15-29",Table1[[#This Row],[Patient Age]]&lt;=44,"30-44",Table1[[#This Row],[Patient Age]]&lt;=59,"45-59",Table1[[#This Row],[Patient Age]]&lt;=74,"60-74",TRUE,"75+")</f>
        <v>45-59</v>
      </c>
      <c r="P8201" t="str" cm="1">
        <f t="array" ref="P8201">_xlfn.IFS(Table1[[#This Row],[Patient Waittime]]&lt;=15,"0-15",Table1[[#This Row],[Patient Waittime]]&lt;=30,"16-30",Table1[[#This Row],[Patient Waittime]]&lt;=45,"31-45",Table1[[#This Row],[Patient Waittime]]&lt;=60,"46-60",TRUE,"60+")</f>
        <v>31-45</v>
      </c>
      <c r="Q8201">
        <f>--(Table1[[#This Row],[Patient Waittime]]&lt;=30)</f>
        <v>0</v>
      </c>
      <c r="R8201">
        <f>--Table1[[#This Row],[Patient Admission Flag]]</f>
        <v>1</v>
      </c>
      <c r="S8201">
        <f>--AND(Table1[[#This Row],[WithinTarget]]=1,Table1[[#This Row],[Patient Satisfaction Score]]&gt;=7)</f>
        <v>0</v>
      </c>
      <c r="T8201" t="str">
        <f>IF(LEFT(Table1[[#This Row],[Patient Gender]],1)="F","Female","Male")</f>
        <v>Male</v>
      </c>
    </row>
    <row r="8202" spans="1:20" x14ac:dyDescent="0.3">
      <c r="A8202" t="s">
        <v>8306</v>
      </c>
      <c r="B8202" s="1">
        <v>45261.990277777775</v>
      </c>
      <c r="C8202" t="s">
        <v>9</v>
      </c>
      <c r="D8202">
        <v>42</v>
      </c>
      <c r="E8202" t="s">
        <v>21</v>
      </c>
      <c r="F8202" t="s">
        <v>15</v>
      </c>
      <c r="G8202" t="b">
        <v>1</v>
      </c>
      <c r="I8202">
        <v>10</v>
      </c>
      <c r="J8202" t="b">
        <v>1</v>
      </c>
      <c r="K8202">
        <f>YEAR(Table1[[#This Row],[Patient Admission Date]])</f>
        <v>2023</v>
      </c>
      <c r="L8202" t="str">
        <f>TEXT(Table1[[#This Row],[Patient Admission Date]],"mmm")</f>
        <v>Dec</v>
      </c>
      <c r="M8202" t="str">
        <f>TEXT(Table1[[#This Row],[Patient Admission Date]],"ddd")</f>
        <v>Fri</v>
      </c>
      <c r="N8202" t="str">
        <f>TEXT(INT(HOUR(Table1[[#This Row],[Patient Admission Date]])/3)*3,"00")&amp;"-"&amp;TEXT(INT(HOUR(Table1[[#This Row],[Patient Admission Date]])/3)*3+3,"00")</f>
        <v>21-24</v>
      </c>
      <c r="O8202" t="str" cm="1">
        <f t="array" ref="O8202">_xlfn.IFS(Table1[[#This Row],[Patient Age]]&lt;=14,"0-14",Table1[[#This Row],[Patient Age]]&lt;=29,"15-29",Table1[[#This Row],[Patient Age]]&lt;=44,"30-44",Table1[[#This Row],[Patient Age]]&lt;=59,"45-59",Table1[[#This Row],[Patient Age]]&lt;=74,"60-74",TRUE,"75+")</f>
        <v>30-44</v>
      </c>
      <c r="P8202" t="str" cm="1">
        <f t="array" ref="P8202">_xlfn.IFS(Table1[[#This Row],[Patient Waittime]]&lt;=15,"0-15",Table1[[#This Row],[Patient Waittime]]&lt;=30,"16-30",Table1[[#This Row],[Patient Waittime]]&lt;=45,"31-45",Table1[[#This Row],[Patient Waittime]]&lt;=60,"46-60",TRUE,"60+")</f>
        <v>0-15</v>
      </c>
      <c r="Q8202">
        <f>--(Table1[[#This Row],[Patient Waittime]]&lt;=30)</f>
        <v>1</v>
      </c>
      <c r="R8202">
        <f>--Table1[[#This Row],[Patient Admission Flag]]</f>
        <v>1</v>
      </c>
      <c r="S8202">
        <f>--AND(Table1[[#This Row],[WithinTarget]]=1,Table1[[#This Row],[Patient Satisfaction Score]]&gt;=7)</f>
        <v>0</v>
      </c>
      <c r="T8202" t="str">
        <f>IF(LEFT(Table1[[#This Row],[Patient Gender]],1)="F","Female","Male")</f>
        <v>Male</v>
      </c>
    </row>
    <row r="8203" spans="1:20" x14ac:dyDescent="0.3">
      <c r="A8203" t="s">
        <v>8307</v>
      </c>
      <c r="B8203" s="1">
        <v>45347.693055555559</v>
      </c>
      <c r="C8203" t="s">
        <v>9</v>
      </c>
      <c r="D8203">
        <v>70</v>
      </c>
      <c r="E8203" t="s">
        <v>21</v>
      </c>
      <c r="F8203" t="s">
        <v>15</v>
      </c>
      <c r="G8203" t="b">
        <v>1</v>
      </c>
      <c r="I8203">
        <v>49</v>
      </c>
      <c r="J8203" t="b">
        <v>1</v>
      </c>
      <c r="K8203">
        <f>YEAR(Table1[[#This Row],[Patient Admission Date]])</f>
        <v>2024</v>
      </c>
      <c r="L8203" t="str">
        <f>TEXT(Table1[[#This Row],[Patient Admission Date]],"mmm")</f>
        <v>Feb</v>
      </c>
      <c r="M8203" t="str">
        <f>TEXT(Table1[[#This Row],[Patient Admission Date]],"ddd")</f>
        <v>Sun</v>
      </c>
      <c r="N8203" t="str">
        <f>TEXT(INT(HOUR(Table1[[#This Row],[Patient Admission Date]])/3)*3,"00")&amp;"-"&amp;TEXT(INT(HOUR(Table1[[#This Row],[Patient Admission Date]])/3)*3+3,"00")</f>
        <v>15-18</v>
      </c>
      <c r="O8203" t="str" cm="1">
        <f t="array" ref="O8203">_xlfn.IFS(Table1[[#This Row],[Patient Age]]&lt;=14,"0-14",Table1[[#This Row],[Patient Age]]&lt;=29,"15-29",Table1[[#This Row],[Patient Age]]&lt;=44,"30-44",Table1[[#This Row],[Patient Age]]&lt;=59,"45-59",Table1[[#This Row],[Patient Age]]&lt;=74,"60-74",TRUE,"75+")</f>
        <v>60-74</v>
      </c>
      <c r="P8203" t="str" cm="1">
        <f t="array" ref="P8203">_xlfn.IFS(Table1[[#This Row],[Patient Waittime]]&lt;=15,"0-15",Table1[[#This Row],[Patient Waittime]]&lt;=30,"16-30",Table1[[#This Row],[Patient Waittime]]&lt;=45,"31-45",Table1[[#This Row],[Patient Waittime]]&lt;=60,"46-60",TRUE,"60+")</f>
        <v>46-60</v>
      </c>
      <c r="Q8203">
        <f>--(Table1[[#This Row],[Patient Waittime]]&lt;=30)</f>
        <v>0</v>
      </c>
      <c r="R8203">
        <f>--Table1[[#This Row],[Patient Admission Flag]]</f>
        <v>1</v>
      </c>
      <c r="S8203">
        <f>--AND(Table1[[#This Row],[WithinTarget]]=1,Table1[[#This Row],[Patient Satisfaction Score]]&gt;=7)</f>
        <v>0</v>
      </c>
      <c r="T8203" t="str">
        <f>IF(LEFT(Table1[[#This Row],[Patient Gender]],1)="F","Female","Male")</f>
        <v>Male</v>
      </c>
    </row>
    <row r="8204" spans="1:20" x14ac:dyDescent="0.3">
      <c r="A8204" t="s">
        <v>8308</v>
      </c>
      <c r="B8204" s="1">
        <v>45474.652777777781</v>
      </c>
      <c r="C8204" t="s">
        <v>9</v>
      </c>
      <c r="D8204">
        <v>23</v>
      </c>
      <c r="E8204" t="s">
        <v>21</v>
      </c>
      <c r="F8204" t="s">
        <v>15</v>
      </c>
      <c r="G8204" t="b">
        <v>1</v>
      </c>
      <c r="I8204">
        <v>27</v>
      </c>
      <c r="J8204" t="b">
        <v>1</v>
      </c>
      <c r="K8204">
        <f>YEAR(Table1[[#This Row],[Patient Admission Date]])</f>
        <v>2024</v>
      </c>
      <c r="L8204" t="str">
        <f>TEXT(Table1[[#This Row],[Patient Admission Date]],"mmm")</f>
        <v>Jul</v>
      </c>
      <c r="M8204" t="str">
        <f>TEXT(Table1[[#This Row],[Patient Admission Date]],"ddd")</f>
        <v>Mon</v>
      </c>
      <c r="N8204" t="str">
        <f>TEXT(INT(HOUR(Table1[[#This Row],[Patient Admission Date]])/3)*3,"00")&amp;"-"&amp;TEXT(INT(HOUR(Table1[[#This Row],[Patient Admission Date]])/3)*3+3,"00")</f>
        <v>15-18</v>
      </c>
      <c r="O8204" t="str" cm="1">
        <f t="array" ref="O8204">_xlfn.IFS(Table1[[#This Row],[Patient Age]]&lt;=14,"0-14",Table1[[#This Row],[Patient Age]]&lt;=29,"15-29",Table1[[#This Row],[Patient Age]]&lt;=44,"30-44",Table1[[#This Row],[Patient Age]]&lt;=59,"45-59",Table1[[#This Row],[Patient Age]]&lt;=74,"60-74",TRUE,"75+")</f>
        <v>15-29</v>
      </c>
      <c r="P8204" t="str" cm="1">
        <f t="array" ref="P8204">_xlfn.IFS(Table1[[#This Row],[Patient Waittime]]&lt;=15,"0-15",Table1[[#This Row],[Patient Waittime]]&lt;=30,"16-30",Table1[[#This Row],[Patient Waittime]]&lt;=45,"31-45",Table1[[#This Row],[Patient Waittime]]&lt;=60,"46-60",TRUE,"60+")</f>
        <v>16-30</v>
      </c>
      <c r="Q8204">
        <f>--(Table1[[#This Row],[Patient Waittime]]&lt;=30)</f>
        <v>1</v>
      </c>
      <c r="R8204">
        <f>--Table1[[#This Row],[Patient Admission Flag]]</f>
        <v>1</v>
      </c>
      <c r="S8204">
        <f>--AND(Table1[[#This Row],[WithinTarget]]=1,Table1[[#This Row],[Patient Satisfaction Score]]&gt;=7)</f>
        <v>0</v>
      </c>
      <c r="T8204" t="str">
        <f>IF(LEFT(Table1[[#This Row],[Patient Gender]],1)="F","Female","Male")</f>
        <v>Male</v>
      </c>
    </row>
    <row r="8205" spans="1:20" x14ac:dyDescent="0.3">
      <c r="A8205" t="s">
        <v>8309</v>
      </c>
      <c r="B8205" s="1">
        <v>45238.504861111112</v>
      </c>
      <c r="C8205" t="s">
        <v>9</v>
      </c>
      <c r="D8205">
        <v>34</v>
      </c>
      <c r="E8205" t="s">
        <v>21</v>
      </c>
      <c r="F8205" t="s">
        <v>15</v>
      </c>
      <c r="G8205" t="b">
        <v>1</v>
      </c>
      <c r="H8205">
        <v>0</v>
      </c>
      <c r="I8205">
        <v>22</v>
      </c>
      <c r="J8205" t="b">
        <v>1</v>
      </c>
      <c r="K8205">
        <f>YEAR(Table1[[#This Row],[Patient Admission Date]])</f>
        <v>2023</v>
      </c>
      <c r="L8205" t="str">
        <f>TEXT(Table1[[#This Row],[Patient Admission Date]],"mmm")</f>
        <v>Nov</v>
      </c>
      <c r="M8205" t="str">
        <f>TEXT(Table1[[#This Row],[Patient Admission Date]],"ddd")</f>
        <v>Wed</v>
      </c>
      <c r="N8205" t="str">
        <f>TEXT(INT(HOUR(Table1[[#This Row],[Patient Admission Date]])/3)*3,"00")&amp;"-"&amp;TEXT(INT(HOUR(Table1[[#This Row],[Patient Admission Date]])/3)*3+3,"00")</f>
        <v>12-15</v>
      </c>
      <c r="O8205" t="str" cm="1">
        <f t="array" ref="O8205">_xlfn.IFS(Table1[[#This Row],[Patient Age]]&lt;=14,"0-14",Table1[[#This Row],[Patient Age]]&lt;=29,"15-29",Table1[[#This Row],[Patient Age]]&lt;=44,"30-44",Table1[[#This Row],[Patient Age]]&lt;=59,"45-59",Table1[[#This Row],[Patient Age]]&lt;=74,"60-74",TRUE,"75+")</f>
        <v>30-44</v>
      </c>
      <c r="P8205" t="str" cm="1">
        <f t="array" ref="P8205">_xlfn.IFS(Table1[[#This Row],[Patient Waittime]]&lt;=15,"0-15",Table1[[#This Row],[Patient Waittime]]&lt;=30,"16-30",Table1[[#This Row],[Patient Waittime]]&lt;=45,"31-45",Table1[[#This Row],[Patient Waittime]]&lt;=60,"46-60",TRUE,"60+")</f>
        <v>16-30</v>
      </c>
      <c r="Q8205">
        <f>--(Table1[[#This Row],[Patient Waittime]]&lt;=30)</f>
        <v>1</v>
      </c>
      <c r="R8205">
        <f>--Table1[[#This Row],[Patient Admission Flag]]</f>
        <v>1</v>
      </c>
      <c r="S8205">
        <f>--AND(Table1[[#This Row],[WithinTarget]]=1,Table1[[#This Row],[Patient Satisfaction Score]]&gt;=7)</f>
        <v>0</v>
      </c>
      <c r="T8205" t="str">
        <f>IF(LEFT(Table1[[#This Row],[Patient Gender]],1)="F","Female","Male")</f>
        <v>Male</v>
      </c>
    </row>
    <row r="8206" spans="1:20" x14ac:dyDescent="0.3">
      <c r="A8206" t="s">
        <v>8310</v>
      </c>
      <c r="B8206" s="1">
        <v>45513.894444444442</v>
      </c>
      <c r="C8206" t="s">
        <v>9</v>
      </c>
      <c r="D8206">
        <v>79</v>
      </c>
      <c r="E8206" t="s">
        <v>21</v>
      </c>
      <c r="F8206" t="s">
        <v>15</v>
      </c>
      <c r="G8206" t="b">
        <v>1</v>
      </c>
      <c r="H8206">
        <v>1</v>
      </c>
      <c r="I8206">
        <v>34</v>
      </c>
      <c r="J8206" t="b">
        <v>1</v>
      </c>
      <c r="K8206">
        <f>YEAR(Table1[[#This Row],[Patient Admission Date]])</f>
        <v>2024</v>
      </c>
      <c r="L8206" t="str">
        <f>TEXT(Table1[[#This Row],[Patient Admission Date]],"mmm")</f>
        <v>Aug</v>
      </c>
      <c r="M8206" t="str">
        <f>TEXT(Table1[[#This Row],[Patient Admission Date]],"ddd")</f>
        <v>Fri</v>
      </c>
      <c r="N8206" t="str">
        <f>TEXT(INT(HOUR(Table1[[#This Row],[Patient Admission Date]])/3)*3,"00")&amp;"-"&amp;TEXT(INT(HOUR(Table1[[#This Row],[Patient Admission Date]])/3)*3+3,"00")</f>
        <v>21-24</v>
      </c>
      <c r="O8206" t="str" cm="1">
        <f t="array" ref="O8206">_xlfn.IFS(Table1[[#This Row],[Patient Age]]&lt;=14,"0-14",Table1[[#This Row],[Patient Age]]&lt;=29,"15-29",Table1[[#This Row],[Patient Age]]&lt;=44,"30-44",Table1[[#This Row],[Patient Age]]&lt;=59,"45-59",Table1[[#This Row],[Patient Age]]&lt;=74,"60-74",TRUE,"75+")</f>
        <v>75+</v>
      </c>
      <c r="P8206" t="str" cm="1">
        <f t="array" ref="P8206">_xlfn.IFS(Table1[[#This Row],[Patient Waittime]]&lt;=15,"0-15",Table1[[#This Row],[Patient Waittime]]&lt;=30,"16-30",Table1[[#This Row],[Patient Waittime]]&lt;=45,"31-45",Table1[[#This Row],[Patient Waittime]]&lt;=60,"46-60",TRUE,"60+")</f>
        <v>31-45</v>
      </c>
      <c r="Q8206">
        <f>--(Table1[[#This Row],[Patient Waittime]]&lt;=30)</f>
        <v>0</v>
      </c>
      <c r="R8206">
        <f>--Table1[[#This Row],[Patient Admission Flag]]</f>
        <v>1</v>
      </c>
      <c r="S8206">
        <f>--AND(Table1[[#This Row],[WithinTarget]]=1,Table1[[#This Row],[Patient Satisfaction Score]]&gt;=7)</f>
        <v>0</v>
      </c>
      <c r="T8206" t="str">
        <f>IF(LEFT(Table1[[#This Row],[Patient Gender]],1)="F","Female","Male")</f>
        <v>Male</v>
      </c>
    </row>
    <row r="8207" spans="1:20" x14ac:dyDescent="0.3">
      <c r="A8207" t="s">
        <v>8311</v>
      </c>
      <c r="B8207" s="1">
        <v>45278.879861111112</v>
      </c>
      <c r="C8207" t="s">
        <v>9</v>
      </c>
      <c r="D8207">
        <v>12</v>
      </c>
      <c r="E8207" t="s">
        <v>21</v>
      </c>
      <c r="F8207" t="s">
        <v>15</v>
      </c>
      <c r="G8207" t="b">
        <v>1</v>
      </c>
      <c r="H8207">
        <v>1</v>
      </c>
      <c r="I8207">
        <v>56</v>
      </c>
      <c r="J8207" t="b">
        <v>1</v>
      </c>
      <c r="K8207">
        <f>YEAR(Table1[[#This Row],[Patient Admission Date]])</f>
        <v>2023</v>
      </c>
      <c r="L8207" t="str">
        <f>TEXT(Table1[[#This Row],[Patient Admission Date]],"mmm")</f>
        <v>Dec</v>
      </c>
      <c r="M8207" t="str">
        <f>TEXT(Table1[[#This Row],[Patient Admission Date]],"ddd")</f>
        <v>Mon</v>
      </c>
      <c r="N8207" t="str">
        <f>TEXT(INT(HOUR(Table1[[#This Row],[Patient Admission Date]])/3)*3,"00")&amp;"-"&amp;TEXT(INT(HOUR(Table1[[#This Row],[Patient Admission Date]])/3)*3+3,"00")</f>
        <v>21-24</v>
      </c>
      <c r="O8207" t="str" cm="1">
        <f t="array" ref="O8207">_xlfn.IFS(Table1[[#This Row],[Patient Age]]&lt;=14,"0-14",Table1[[#This Row],[Patient Age]]&lt;=29,"15-29",Table1[[#This Row],[Patient Age]]&lt;=44,"30-44",Table1[[#This Row],[Patient Age]]&lt;=59,"45-59",Table1[[#This Row],[Patient Age]]&lt;=74,"60-74",TRUE,"75+")</f>
        <v>0-14</v>
      </c>
      <c r="P8207" t="str" cm="1">
        <f t="array" ref="P8207">_xlfn.IFS(Table1[[#This Row],[Patient Waittime]]&lt;=15,"0-15",Table1[[#This Row],[Patient Waittime]]&lt;=30,"16-30",Table1[[#This Row],[Patient Waittime]]&lt;=45,"31-45",Table1[[#This Row],[Patient Waittime]]&lt;=60,"46-60",TRUE,"60+")</f>
        <v>46-60</v>
      </c>
      <c r="Q8207">
        <f>--(Table1[[#This Row],[Patient Waittime]]&lt;=30)</f>
        <v>0</v>
      </c>
      <c r="R8207">
        <f>--Table1[[#This Row],[Patient Admission Flag]]</f>
        <v>1</v>
      </c>
      <c r="S8207">
        <f>--AND(Table1[[#This Row],[WithinTarget]]=1,Table1[[#This Row],[Patient Satisfaction Score]]&gt;=7)</f>
        <v>0</v>
      </c>
      <c r="T8207" t="str">
        <f>IF(LEFT(Table1[[#This Row],[Patient Gender]],1)="F","Female","Male")</f>
        <v>Male</v>
      </c>
    </row>
    <row r="8208" spans="1:20" x14ac:dyDescent="0.3">
      <c r="A8208" t="s">
        <v>8312</v>
      </c>
      <c r="B8208" s="1">
        <v>45384.923611111109</v>
      </c>
      <c r="C8208" t="s">
        <v>9</v>
      </c>
      <c r="D8208">
        <v>36</v>
      </c>
      <c r="E8208" t="s">
        <v>21</v>
      </c>
      <c r="F8208" t="s">
        <v>15</v>
      </c>
      <c r="G8208" t="b">
        <v>1</v>
      </c>
      <c r="H8208">
        <v>3</v>
      </c>
      <c r="I8208">
        <v>47</v>
      </c>
      <c r="J8208" t="b">
        <v>1</v>
      </c>
      <c r="K8208">
        <f>YEAR(Table1[[#This Row],[Patient Admission Date]])</f>
        <v>2024</v>
      </c>
      <c r="L8208" t="str">
        <f>TEXT(Table1[[#This Row],[Patient Admission Date]],"mmm")</f>
        <v>Apr</v>
      </c>
      <c r="M8208" t="str">
        <f>TEXT(Table1[[#This Row],[Patient Admission Date]],"ddd")</f>
        <v>Tue</v>
      </c>
      <c r="N8208" t="str">
        <f>TEXT(INT(HOUR(Table1[[#This Row],[Patient Admission Date]])/3)*3,"00")&amp;"-"&amp;TEXT(INT(HOUR(Table1[[#This Row],[Patient Admission Date]])/3)*3+3,"00")</f>
        <v>21-24</v>
      </c>
      <c r="O8208" t="str" cm="1">
        <f t="array" ref="O8208">_xlfn.IFS(Table1[[#This Row],[Patient Age]]&lt;=14,"0-14",Table1[[#This Row],[Patient Age]]&lt;=29,"15-29",Table1[[#This Row],[Patient Age]]&lt;=44,"30-44",Table1[[#This Row],[Patient Age]]&lt;=59,"45-59",Table1[[#This Row],[Patient Age]]&lt;=74,"60-74",TRUE,"75+")</f>
        <v>30-44</v>
      </c>
      <c r="P8208" t="str" cm="1">
        <f t="array" ref="P8208">_xlfn.IFS(Table1[[#This Row],[Patient Waittime]]&lt;=15,"0-15",Table1[[#This Row],[Patient Waittime]]&lt;=30,"16-30",Table1[[#This Row],[Patient Waittime]]&lt;=45,"31-45",Table1[[#This Row],[Patient Waittime]]&lt;=60,"46-60",TRUE,"60+")</f>
        <v>46-60</v>
      </c>
      <c r="Q8208">
        <f>--(Table1[[#This Row],[Patient Waittime]]&lt;=30)</f>
        <v>0</v>
      </c>
      <c r="R8208">
        <f>--Table1[[#This Row],[Patient Admission Flag]]</f>
        <v>1</v>
      </c>
      <c r="S8208">
        <f>--AND(Table1[[#This Row],[WithinTarget]]=1,Table1[[#This Row],[Patient Satisfaction Score]]&gt;=7)</f>
        <v>0</v>
      </c>
      <c r="T8208" t="str">
        <f>IF(LEFT(Table1[[#This Row],[Patient Gender]],1)="F","Female","Male")</f>
        <v>Male</v>
      </c>
    </row>
    <row r="8209" spans="1:20" x14ac:dyDescent="0.3">
      <c r="A8209" t="s">
        <v>8313</v>
      </c>
      <c r="B8209" s="1">
        <v>45140.756249999999</v>
      </c>
      <c r="C8209" t="s">
        <v>9</v>
      </c>
      <c r="D8209">
        <v>22</v>
      </c>
      <c r="E8209" t="s">
        <v>21</v>
      </c>
      <c r="F8209" t="s">
        <v>15</v>
      </c>
      <c r="G8209" t="b">
        <v>1</v>
      </c>
      <c r="H8209">
        <v>6</v>
      </c>
      <c r="I8209">
        <v>16</v>
      </c>
      <c r="J8209" t="b">
        <v>1</v>
      </c>
      <c r="K8209">
        <f>YEAR(Table1[[#This Row],[Patient Admission Date]])</f>
        <v>2023</v>
      </c>
      <c r="L8209" t="str">
        <f>TEXT(Table1[[#This Row],[Patient Admission Date]],"mmm")</f>
        <v>Aug</v>
      </c>
      <c r="M8209" t="str">
        <f>TEXT(Table1[[#This Row],[Patient Admission Date]],"ddd")</f>
        <v>Wed</v>
      </c>
      <c r="N8209" t="str">
        <f>TEXT(INT(HOUR(Table1[[#This Row],[Patient Admission Date]])/3)*3,"00")&amp;"-"&amp;TEXT(INT(HOUR(Table1[[#This Row],[Patient Admission Date]])/3)*3+3,"00")</f>
        <v>18-21</v>
      </c>
      <c r="O8209" t="str" cm="1">
        <f t="array" ref="O8209">_xlfn.IFS(Table1[[#This Row],[Patient Age]]&lt;=14,"0-14",Table1[[#This Row],[Patient Age]]&lt;=29,"15-29",Table1[[#This Row],[Patient Age]]&lt;=44,"30-44",Table1[[#This Row],[Patient Age]]&lt;=59,"45-59",Table1[[#This Row],[Patient Age]]&lt;=74,"60-74",TRUE,"75+")</f>
        <v>15-29</v>
      </c>
      <c r="P8209" t="str" cm="1">
        <f t="array" ref="P8209">_xlfn.IFS(Table1[[#This Row],[Patient Waittime]]&lt;=15,"0-15",Table1[[#This Row],[Patient Waittime]]&lt;=30,"16-30",Table1[[#This Row],[Patient Waittime]]&lt;=45,"31-45",Table1[[#This Row],[Patient Waittime]]&lt;=60,"46-60",TRUE,"60+")</f>
        <v>16-30</v>
      </c>
      <c r="Q8209">
        <f>--(Table1[[#This Row],[Patient Waittime]]&lt;=30)</f>
        <v>1</v>
      </c>
      <c r="R8209">
        <f>--Table1[[#This Row],[Patient Admission Flag]]</f>
        <v>1</v>
      </c>
      <c r="S8209">
        <f>--AND(Table1[[#This Row],[WithinTarget]]=1,Table1[[#This Row],[Patient Satisfaction Score]]&gt;=7)</f>
        <v>0</v>
      </c>
      <c r="T8209" t="str">
        <f>IF(LEFT(Table1[[#This Row],[Patient Gender]],1)="F","Female","Male")</f>
        <v>Male</v>
      </c>
    </row>
    <row r="8210" spans="1:20" x14ac:dyDescent="0.3">
      <c r="A8210" t="s">
        <v>8314</v>
      </c>
      <c r="B8210" s="1">
        <v>45535.967361111114</v>
      </c>
      <c r="C8210" t="s">
        <v>9</v>
      </c>
      <c r="D8210">
        <v>29</v>
      </c>
      <c r="E8210" t="s">
        <v>21</v>
      </c>
      <c r="F8210" t="s">
        <v>15</v>
      </c>
      <c r="G8210" t="b">
        <v>1</v>
      </c>
      <c r="H8210">
        <v>9</v>
      </c>
      <c r="I8210">
        <v>38</v>
      </c>
      <c r="J8210" t="b">
        <v>1</v>
      </c>
      <c r="K8210">
        <f>YEAR(Table1[[#This Row],[Patient Admission Date]])</f>
        <v>2024</v>
      </c>
      <c r="L8210" t="str">
        <f>TEXT(Table1[[#This Row],[Patient Admission Date]],"mmm")</f>
        <v>Aug</v>
      </c>
      <c r="M8210" t="str">
        <f>TEXT(Table1[[#This Row],[Patient Admission Date]],"ddd")</f>
        <v>Sat</v>
      </c>
      <c r="N8210" t="str">
        <f>TEXT(INT(HOUR(Table1[[#This Row],[Patient Admission Date]])/3)*3,"00")&amp;"-"&amp;TEXT(INT(HOUR(Table1[[#This Row],[Patient Admission Date]])/3)*3+3,"00")</f>
        <v>21-24</v>
      </c>
      <c r="O8210" t="str" cm="1">
        <f t="array" ref="O8210">_xlfn.IFS(Table1[[#This Row],[Patient Age]]&lt;=14,"0-14",Table1[[#This Row],[Patient Age]]&lt;=29,"15-29",Table1[[#This Row],[Patient Age]]&lt;=44,"30-44",Table1[[#This Row],[Patient Age]]&lt;=59,"45-59",Table1[[#This Row],[Patient Age]]&lt;=74,"60-74",TRUE,"75+")</f>
        <v>15-29</v>
      </c>
      <c r="P8210" t="str" cm="1">
        <f t="array" ref="P8210">_xlfn.IFS(Table1[[#This Row],[Patient Waittime]]&lt;=15,"0-15",Table1[[#This Row],[Patient Waittime]]&lt;=30,"16-30",Table1[[#This Row],[Patient Waittime]]&lt;=45,"31-45",Table1[[#This Row],[Patient Waittime]]&lt;=60,"46-60",TRUE,"60+")</f>
        <v>31-45</v>
      </c>
      <c r="Q8210">
        <f>--(Table1[[#This Row],[Patient Waittime]]&lt;=30)</f>
        <v>0</v>
      </c>
      <c r="R8210">
        <f>--Table1[[#This Row],[Patient Admission Flag]]</f>
        <v>1</v>
      </c>
      <c r="S8210">
        <f>--AND(Table1[[#This Row],[WithinTarget]]=1,Table1[[#This Row],[Patient Satisfaction Score]]&gt;=7)</f>
        <v>0</v>
      </c>
      <c r="T8210" t="str">
        <f>IF(LEFT(Table1[[#This Row],[Patient Gender]],1)="F","Female","Male")</f>
        <v>Male</v>
      </c>
    </row>
    <row r="8211" spans="1:20" x14ac:dyDescent="0.3">
      <c r="A8211" t="s">
        <v>8315</v>
      </c>
      <c r="B8211" s="1">
        <v>45137.613194444442</v>
      </c>
      <c r="C8211" t="s">
        <v>9</v>
      </c>
      <c r="D8211">
        <v>2</v>
      </c>
      <c r="E8211" t="s">
        <v>21</v>
      </c>
      <c r="F8211" t="s">
        <v>26</v>
      </c>
      <c r="G8211" t="b">
        <v>1</v>
      </c>
      <c r="I8211">
        <v>55</v>
      </c>
      <c r="J8211" t="b">
        <v>1</v>
      </c>
      <c r="K8211">
        <f>YEAR(Table1[[#This Row],[Patient Admission Date]])</f>
        <v>2023</v>
      </c>
      <c r="L8211" t="str">
        <f>TEXT(Table1[[#This Row],[Patient Admission Date]],"mmm")</f>
        <v>Jul</v>
      </c>
      <c r="M8211" t="str">
        <f>TEXT(Table1[[#This Row],[Patient Admission Date]],"ddd")</f>
        <v>Sun</v>
      </c>
      <c r="N8211" t="str">
        <f>TEXT(INT(HOUR(Table1[[#This Row],[Patient Admission Date]])/3)*3,"00")&amp;"-"&amp;TEXT(INT(HOUR(Table1[[#This Row],[Patient Admission Date]])/3)*3+3,"00")</f>
        <v>12-15</v>
      </c>
      <c r="O8211" t="str" cm="1">
        <f t="array" ref="O8211">_xlfn.IFS(Table1[[#This Row],[Patient Age]]&lt;=14,"0-14",Table1[[#This Row],[Patient Age]]&lt;=29,"15-29",Table1[[#This Row],[Patient Age]]&lt;=44,"30-44",Table1[[#This Row],[Patient Age]]&lt;=59,"45-59",Table1[[#This Row],[Patient Age]]&lt;=74,"60-74",TRUE,"75+")</f>
        <v>0-14</v>
      </c>
      <c r="P8211" t="str" cm="1">
        <f t="array" ref="P8211">_xlfn.IFS(Table1[[#This Row],[Patient Waittime]]&lt;=15,"0-15",Table1[[#This Row],[Patient Waittime]]&lt;=30,"16-30",Table1[[#This Row],[Patient Waittime]]&lt;=45,"31-45",Table1[[#This Row],[Patient Waittime]]&lt;=60,"46-60",TRUE,"60+")</f>
        <v>46-60</v>
      </c>
      <c r="Q8211">
        <f>--(Table1[[#This Row],[Patient Waittime]]&lt;=30)</f>
        <v>0</v>
      </c>
      <c r="R8211">
        <f>--Table1[[#This Row],[Patient Admission Flag]]</f>
        <v>1</v>
      </c>
      <c r="S8211">
        <f>--AND(Table1[[#This Row],[WithinTarget]]=1,Table1[[#This Row],[Patient Satisfaction Score]]&gt;=7)</f>
        <v>0</v>
      </c>
      <c r="T8211" t="str">
        <f>IF(LEFT(Table1[[#This Row],[Patient Gender]],1)="F","Female","Male")</f>
        <v>Male</v>
      </c>
    </row>
    <row r="8212" spans="1:20" x14ac:dyDescent="0.3">
      <c r="A8212" t="s">
        <v>8316</v>
      </c>
      <c r="B8212" s="1">
        <v>45292.475694444445</v>
      </c>
      <c r="C8212" t="s">
        <v>9</v>
      </c>
      <c r="D8212">
        <v>53</v>
      </c>
      <c r="E8212" t="s">
        <v>21</v>
      </c>
      <c r="F8212" t="s">
        <v>26</v>
      </c>
      <c r="G8212" t="b">
        <v>1</v>
      </c>
      <c r="I8212">
        <v>22</v>
      </c>
      <c r="J8212" t="b">
        <v>1</v>
      </c>
      <c r="K8212">
        <f>YEAR(Table1[[#This Row],[Patient Admission Date]])</f>
        <v>2024</v>
      </c>
      <c r="L8212" t="str">
        <f>TEXT(Table1[[#This Row],[Patient Admission Date]],"mmm")</f>
        <v>Jan</v>
      </c>
      <c r="M8212" t="str">
        <f>TEXT(Table1[[#This Row],[Patient Admission Date]],"ddd")</f>
        <v>Mon</v>
      </c>
      <c r="N8212" t="str">
        <f>TEXT(INT(HOUR(Table1[[#This Row],[Patient Admission Date]])/3)*3,"00")&amp;"-"&amp;TEXT(INT(HOUR(Table1[[#This Row],[Patient Admission Date]])/3)*3+3,"00")</f>
        <v>09-12</v>
      </c>
      <c r="O8212" t="str" cm="1">
        <f t="array" ref="O8212">_xlfn.IFS(Table1[[#This Row],[Patient Age]]&lt;=14,"0-14",Table1[[#This Row],[Patient Age]]&lt;=29,"15-29",Table1[[#This Row],[Patient Age]]&lt;=44,"30-44",Table1[[#This Row],[Patient Age]]&lt;=59,"45-59",Table1[[#This Row],[Patient Age]]&lt;=74,"60-74",TRUE,"75+")</f>
        <v>45-59</v>
      </c>
      <c r="P8212" t="str" cm="1">
        <f t="array" ref="P8212">_xlfn.IFS(Table1[[#This Row],[Patient Waittime]]&lt;=15,"0-15",Table1[[#This Row],[Patient Waittime]]&lt;=30,"16-30",Table1[[#This Row],[Patient Waittime]]&lt;=45,"31-45",Table1[[#This Row],[Patient Waittime]]&lt;=60,"46-60",TRUE,"60+")</f>
        <v>16-30</v>
      </c>
      <c r="Q8212">
        <f>--(Table1[[#This Row],[Patient Waittime]]&lt;=30)</f>
        <v>1</v>
      </c>
      <c r="R8212">
        <f>--Table1[[#This Row],[Patient Admission Flag]]</f>
        <v>1</v>
      </c>
      <c r="S8212">
        <f>--AND(Table1[[#This Row],[WithinTarget]]=1,Table1[[#This Row],[Patient Satisfaction Score]]&gt;=7)</f>
        <v>0</v>
      </c>
      <c r="T8212" t="str">
        <f>IF(LEFT(Table1[[#This Row],[Patient Gender]],1)="F","Female","Male")</f>
        <v>Male</v>
      </c>
    </row>
    <row r="8213" spans="1:20" x14ac:dyDescent="0.3">
      <c r="A8213" t="s">
        <v>8317</v>
      </c>
      <c r="B8213" s="1">
        <v>45356.399305555555</v>
      </c>
      <c r="C8213" t="s">
        <v>9</v>
      </c>
      <c r="D8213">
        <v>9</v>
      </c>
      <c r="E8213" t="s">
        <v>21</v>
      </c>
      <c r="F8213" t="s">
        <v>26</v>
      </c>
      <c r="G8213" t="b">
        <v>1</v>
      </c>
      <c r="H8213">
        <v>6</v>
      </c>
      <c r="I8213">
        <v>40</v>
      </c>
      <c r="J8213" t="b">
        <v>1</v>
      </c>
      <c r="K8213">
        <f>YEAR(Table1[[#This Row],[Patient Admission Date]])</f>
        <v>2024</v>
      </c>
      <c r="L8213" t="str">
        <f>TEXT(Table1[[#This Row],[Patient Admission Date]],"mmm")</f>
        <v>Mar</v>
      </c>
      <c r="M8213" t="str">
        <f>TEXT(Table1[[#This Row],[Patient Admission Date]],"ddd")</f>
        <v>Tue</v>
      </c>
      <c r="N8213" t="str">
        <f>TEXT(INT(HOUR(Table1[[#This Row],[Patient Admission Date]])/3)*3,"00")&amp;"-"&amp;TEXT(INT(HOUR(Table1[[#This Row],[Patient Admission Date]])/3)*3+3,"00")</f>
        <v>09-12</v>
      </c>
      <c r="O8213" t="str" cm="1">
        <f t="array" ref="O8213">_xlfn.IFS(Table1[[#This Row],[Patient Age]]&lt;=14,"0-14",Table1[[#This Row],[Patient Age]]&lt;=29,"15-29",Table1[[#This Row],[Patient Age]]&lt;=44,"30-44",Table1[[#This Row],[Patient Age]]&lt;=59,"45-59",Table1[[#This Row],[Patient Age]]&lt;=74,"60-74",TRUE,"75+")</f>
        <v>0-14</v>
      </c>
      <c r="P8213" t="str" cm="1">
        <f t="array" ref="P8213">_xlfn.IFS(Table1[[#This Row],[Patient Waittime]]&lt;=15,"0-15",Table1[[#This Row],[Patient Waittime]]&lt;=30,"16-30",Table1[[#This Row],[Patient Waittime]]&lt;=45,"31-45",Table1[[#This Row],[Patient Waittime]]&lt;=60,"46-60",TRUE,"60+")</f>
        <v>31-45</v>
      </c>
      <c r="Q8213">
        <f>--(Table1[[#This Row],[Patient Waittime]]&lt;=30)</f>
        <v>0</v>
      </c>
      <c r="R8213">
        <f>--Table1[[#This Row],[Patient Admission Flag]]</f>
        <v>1</v>
      </c>
      <c r="S8213">
        <f>--AND(Table1[[#This Row],[WithinTarget]]=1,Table1[[#This Row],[Patient Satisfaction Score]]&gt;=7)</f>
        <v>0</v>
      </c>
      <c r="T8213" t="str">
        <f>IF(LEFT(Table1[[#This Row],[Patient Gender]],1)="F","Female","Male")</f>
        <v>Male</v>
      </c>
    </row>
    <row r="8214" spans="1:20" x14ac:dyDescent="0.3">
      <c r="A8214" t="s">
        <v>8318</v>
      </c>
      <c r="B8214" s="1">
        <v>45217.699305555558</v>
      </c>
      <c r="C8214" t="s">
        <v>9</v>
      </c>
      <c r="D8214">
        <v>37</v>
      </c>
      <c r="E8214" t="s">
        <v>21</v>
      </c>
      <c r="F8214" t="s">
        <v>26</v>
      </c>
      <c r="G8214" t="b">
        <v>1</v>
      </c>
      <c r="H8214">
        <v>8</v>
      </c>
      <c r="I8214">
        <v>10</v>
      </c>
      <c r="J8214" t="b">
        <v>1</v>
      </c>
      <c r="K8214">
        <f>YEAR(Table1[[#This Row],[Patient Admission Date]])</f>
        <v>2023</v>
      </c>
      <c r="L8214" t="str">
        <f>TEXT(Table1[[#This Row],[Patient Admission Date]],"mmm")</f>
        <v>Oct</v>
      </c>
      <c r="M8214" t="str">
        <f>TEXT(Table1[[#This Row],[Patient Admission Date]],"ddd")</f>
        <v>Wed</v>
      </c>
      <c r="N8214" t="str">
        <f>TEXT(INT(HOUR(Table1[[#This Row],[Patient Admission Date]])/3)*3,"00")&amp;"-"&amp;TEXT(INT(HOUR(Table1[[#This Row],[Patient Admission Date]])/3)*3+3,"00")</f>
        <v>15-18</v>
      </c>
      <c r="O8214" t="str" cm="1">
        <f t="array" ref="O8214">_xlfn.IFS(Table1[[#This Row],[Patient Age]]&lt;=14,"0-14",Table1[[#This Row],[Patient Age]]&lt;=29,"15-29",Table1[[#This Row],[Patient Age]]&lt;=44,"30-44",Table1[[#This Row],[Patient Age]]&lt;=59,"45-59",Table1[[#This Row],[Patient Age]]&lt;=74,"60-74",TRUE,"75+")</f>
        <v>30-44</v>
      </c>
      <c r="P8214" t="str" cm="1">
        <f t="array" ref="P8214">_xlfn.IFS(Table1[[#This Row],[Patient Waittime]]&lt;=15,"0-15",Table1[[#This Row],[Patient Waittime]]&lt;=30,"16-30",Table1[[#This Row],[Patient Waittime]]&lt;=45,"31-45",Table1[[#This Row],[Patient Waittime]]&lt;=60,"46-60",TRUE,"60+")</f>
        <v>0-15</v>
      </c>
      <c r="Q8214">
        <f>--(Table1[[#This Row],[Patient Waittime]]&lt;=30)</f>
        <v>1</v>
      </c>
      <c r="R8214">
        <f>--Table1[[#This Row],[Patient Admission Flag]]</f>
        <v>1</v>
      </c>
      <c r="S8214">
        <f>--AND(Table1[[#This Row],[WithinTarget]]=1,Table1[[#This Row],[Patient Satisfaction Score]]&gt;=7)</f>
        <v>1</v>
      </c>
      <c r="T8214" t="str">
        <f>IF(LEFT(Table1[[#This Row],[Patient Gender]],1)="F","Female","Male")</f>
        <v>Male</v>
      </c>
    </row>
    <row r="8215" spans="1:20" x14ac:dyDescent="0.3">
      <c r="A8215" t="s">
        <v>8319</v>
      </c>
      <c r="B8215" s="1">
        <v>45138.55</v>
      </c>
      <c r="C8215" t="s">
        <v>9</v>
      </c>
      <c r="D8215">
        <v>44</v>
      </c>
      <c r="E8215" t="s">
        <v>21</v>
      </c>
      <c r="F8215" t="s">
        <v>26</v>
      </c>
      <c r="G8215" t="b">
        <v>1</v>
      </c>
      <c r="H8215">
        <v>10</v>
      </c>
      <c r="I8215">
        <v>44</v>
      </c>
      <c r="J8215" t="b">
        <v>1</v>
      </c>
      <c r="K8215">
        <f>YEAR(Table1[[#This Row],[Patient Admission Date]])</f>
        <v>2023</v>
      </c>
      <c r="L8215" t="str">
        <f>TEXT(Table1[[#This Row],[Patient Admission Date]],"mmm")</f>
        <v>Jul</v>
      </c>
      <c r="M8215" t="str">
        <f>TEXT(Table1[[#This Row],[Patient Admission Date]],"ddd")</f>
        <v>Mon</v>
      </c>
      <c r="N8215" t="str">
        <f>TEXT(INT(HOUR(Table1[[#This Row],[Patient Admission Date]])/3)*3,"00")&amp;"-"&amp;TEXT(INT(HOUR(Table1[[#This Row],[Patient Admission Date]])/3)*3+3,"00")</f>
        <v>12-15</v>
      </c>
      <c r="O8215" t="str" cm="1">
        <f t="array" ref="O8215">_xlfn.IFS(Table1[[#This Row],[Patient Age]]&lt;=14,"0-14",Table1[[#This Row],[Patient Age]]&lt;=29,"15-29",Table1[[#This Row],[Patient Age]]&lt;=44,"30-44",Table1[[#This Row],[Patient Age]]&lt;=59,"45-59",Table1[[#This Row],[Patient Age]]&lt;=74,"60-74",TRUE,"75+")</f>
        <v>30-44</v>
      </c>
      <c r="P8215" t="str" cm="1">
        <f t="array" ref="P8215">_xlfn.IFS(Table1[[#This Row],[Patient Waittime]]&lt;=15,"0-15",Table1[[#This Row],[Patient Waittime]]&lt;=30,"16-30",Table1[[#This Row],[Patient Waittime]]&lt;=45,"31-45",Table1[[#This Row],[Patient Waittime]]&lt;=60,"46-60",TRUE,"60+")</f>
        <v>31-45</v>
      </c>
      <c r="Q8215">
        <f>--(Table1[[#This Row],[Patient Waittime]]&lt;=30)</f>
        <v>0</v>
      </c>
      <c r="R8215">
        <f>--Table1[[#This Row],[Patient Admission Flag]]</f>
        <v>1</v>
      </c>
      <c r="S8215">
        <f>--AND(Table1[[#This Row],[WithinTarget]]=1,Table1[[#This Row],[Patient Satisfaction Score]]&gt;=7)</f>
        <v>0</v>
      </c>
      <c r="T8215" t="str">
        <f>IF(LEFT(Table1[[#This Row],[Patient Gender]],1)="F","Female","Male")</f>
        <v>Male</v>
      </c>
    </row>
    <row r="8216" spans="1:20" x14ac:dyDescent="0.3">
      <c r="A8216" t="s">
        <v>8320</v>
      </c>
      <c r="B8216" s="1">
        <v>45234.588888888888</v>
      </c>
      <c r="C8216" t="s">
        <v>9</v>
      </c>
      <c r="D8216">
        <v>42</v>
      </c>
      <c r="E8216" t="s">
        <v>21</v>
      </c>
      <c r="F8216" t="s">
        <v>11</v>
      </c>
      <c r="G8216" t="b">
        <v>1</v>
      </c>
      <c r="I8216">
        <v>17</v>
      </c>
      <c r="J8216" t="b">
        <v>1</v>
      </c>
      <c r="K8216">
        <f>YEAR(Table1[[#This Row],[Patient Admission Date]])</f>
        <v>2023</v>
      </c>
      <c r="L8216" t="str">
        <f>TEXT(Table1[[#This Row],[Patient Admission Date]],"mmm")</f>
        <v>Nov</v>
      </c>
      <c r="M8216" t="str">
        <f>TEXT(Table1[[#This Row],[Patient Admission Date]],"ddd")</f>
        <v>Sat</v>
      </c>
      <c r="N8216" t="str">
        <f>TEXT(INT(HOUR(Table1[[#This Row],[Patient Admission Date]])/3)*3,"00")&amp;"-"&amp;TEXT(INT(HOUR(Table1[[#This Row],[Patient Admission Date]])/3)*3+3,"00")</f>
        <v>12-15</v>
      </c>
      <c r="O8216" t="str" cm="1">
        <f t="array" ref="O8216">_xlfn.IFS(Table1[[#This Row],[Patient Age]]&lt;=14,"0-14",Table1[[#This Row],[Patient Age]]&lt;=29,"15-29",Table1[[#This Row],[Patient Age]]&lt;=44,"30-44",Table1[[#This Row],[Patient Age]]&lt;=59,"45-59",Table1[[#This Row],[Patient Age]]&lt;=74,"60-74",TRUE,"75+")</f>
        <v>30-44</v>
      </c>
      <c r="P8216" t="str" cm="1">
        <f t="array" ref="P8216">_xlfn.IFS(Table1[[#This Row],[Patient Waittime]]&lt;=15,"0-15",Table1[[#This Row],[Patient Waittime]]&lt;=30,"16-30",Table1[[#This Row],[Patient Waittime]]&lt;=45,"31-45",Table1[[#This Row],[Patient Waittime]]&lt;=60,"46-60",TRUE,"60+")</f>
        <v>16-30</v>
      </c>
      <c r="Q8216">
        <f>--(Table1[[#This Row],[Patient Waittime]]&lt;=30)</f>
        <v>1</v>
      </c>
      <c r="R8216">
        <f>--Table1[[#This Row],[Patient Admission Flag]]</f>
        <v>1</v>
      </c>
      <c r="S8216">
        <f>--AND(Table1[[#This Row],[WithinTarget]]=1,Table1[[#This Row],[Patient Satisfaction Score]]&gt;=7)</f>
        <v>0</v>
      </c>
      <c r="T8216" t="str">
        <f>IF(LEFT(Table1[[#This Row],[Patient Gender]],1)="F","Female","Male")</f>
        <v>Male</v>
      </c>
    </row>
    <row r="8217" spans="1:20" x14ac:dyDescent="0.3">
      <c r="A8217" t="s">
        <v>8321</v>
      </c>
      <c r="B8217" s="1">
        <v>45459.260416666664</v>
      </c>
      <c r="C8217" t="s">
        <v>9</v>
      </c>
      <c r="D8217">
        <v>45</v>
      </c>
      <c r="E8217" t="s">
        <v>21</v>
      </c>
      <c r="F8217" t="s">
        <v>11</v>
      </c>
      <c r="G8217" t="b">
        <v>1</v>
      </c>
      <c r="I8217">
        <v>16</v>
      </c>
      <c r="J8217" t="b">
        <v>1</v>
      </c>
      <c r="K8217">
        <f>YEAR(Table1[[#This Row],[Patient Admission Date]])</f>
        <v>2024</v>
      </c>
      <c r="L8217" t="str">
        <f>TEXT(Table1[[#This Row],[Patient Admission Date]],"mmm")</f>
        <v>Jun</v>
      </c>
      <c r="M8217" t="str">
        <f>TEXT(Table1[[#This Row],[Patient Admission Date]],"ddd")</f>
        <v>Sun</v>
      </c>
      <c r="N8217" t="str">
        <f>TEXT(INT(HOUR(Table1[[#This Row],[Patient Admission Date]])/3)*3,"00")&amp;"-"&amp;TEXT(INT(HOUR(Table1[[#This Row],[Patient Admission Date]])/3)*3+3,"00")</f>
        <v>06-09</v>
      </c>
      <c r="O8217" t="str" cm="1">
        <f t="array" ref="O8217">_xlfn.IFS(Table1[[#This Row],[Patient Age]]&lt;=14,"0-14",Table1[[#This Row],[Patient Age]]&lt;=29,"15-29",Table1[[#This Row],[Patient Age]]&lt;=44,"30-44",Table1[[#This Row],[Patient Age]]&lt;=59,"45-59",Table1[[#This Row],[Patient Age]]&lt;=74,"60-74",TRUE,"75+")</f>
        <v>45-59</v>
      </c>
      <c r="P8217" t="str" cm="1">
        <f t="array" ref="P8217">_xlfn.IFS(Table1[[#This Row],[Patient Waittime]]&lt;=15,"0-15",Table1[[#This Row],[Patient Waittime]]&lt;=30,"16-30",Table1[[#This Row],[Patient Waittime]]&lt;=45,"31-45",Table1[[#This Row],[Patient Waittime]]&lt;=60,"46-60",TRUE,"60+")</f>
        <v>16-30</v>
      </c>
      <c r="Q8217">
        <f>--(Table1[[#This Row],[Patient Waittime]]&lt;=30)</f>
        <v>1</v>
      </c>
      <c r="R8217">
        <f>--Table1[[#This Row],[Patient Admission Flag]]</f>
        <v>1</v>
      </c>
      <c r="S8217">
        <f>--AND(Table1[[#This Row],[WithinTarget]]=1,Table1[[#This Row],[Patient Satisfaction Score]]&gt;=7)</f>
        <v>0</v>
      </c>
      <c r="T8217" t="str">
        <f>IF(LEFT(Table1[[#This Row],[Patient Gender]],1)="F","Female","Male")</f>
        <v>Male</v>
      </c>
    </row>
    <row r="8218" spans="1:20" x14ac:dyDescent="0.3">
      <c r="A8218" t="s">
        <v>8322</v>
      </c>
      <c r="B8218" s="1">
        <v>45209.563194444447</v>
      </c>
      <c r="C8218" t="s">
        <v>9</v>
      </c>
      <c r="D8218">
        <v>36</v>
      </c>
      <c r="E8218" t="s">
        <v>21</v>
      </c>
      <c r="F8218" t="s">
        <v>11</v>
      </c>
      <c r="G8218" t="b">
        <v>1</v>
      </c>
      <c r="I8218">
        <v>36</v>
      </c>
      <c r="J8218" t="b">
        <v>1</v>
      </c>
      <c r="K8218">
        <f>YEAR(Table1[[#This Row],[Patient Admission Date]])</f>
        <v>2023</v>
      </c>
      <c r="L8218" t="str">
        <f>TEXT(Table1[[#This Row],[Patient Admission Date]],"mmm")</f>
        <v>Oct</v>
      </c>
      <c r="M8218" t="str">
        <f>TEXT(Table1[[#This Row],[Patient Admission Date]],"ddd")</f>
        <v>Tue</v>
      </c>
      <c r="N8218" t="str">
        <f>TEXT(INT(HOUR(Table1[[#This Row],[Patient Admission Date]])/3)*3,"00")&amp;"-"&amp;TEXT(INT(HOUR(Table1[[#This Row],[Patient Admission Date]])/3)*3+3,"00")</f>
        <v>12-15</v>
      </c>
      <c r="O8218" t="str" cm="1">
        <f t="array" ref="O8218">_xlfn.IFS(Table1[[#This Row],[Patient Age]]&lt;=14,"0-14",Table1[[#This Row],[Patient Age]]&lt;=29,"15-29",Table1[[#This Row],[Patient Age]]&lt;=44,"30-44",Table1[[#This Row],[Patient Age]]&lt;=59,"45-59",Table1[[#This Row],[Patient Age]]&lt;=74,"60-74",TRUE,"75+")</f>
        <v>30-44</v>
      </c>
      <c r="P8218" t="str" cm="1">
        <f t="array" ref="P8218">_xlfn.IFS(Table1[[#This Row],[Patient Waittime]]&lt;=15,"0-15",Table1[[#This Row],[Patient Waittime]]&lt;=30,"16-30",Table1[[#This Row],[Patient Waittime]]&lt;=45,"31-45",Table1[[#This Row],[Patient Waittime]]&lt;=60,"46-60",TRUE,"60+")</f>
        <v>31-45</v>
      </c>
      <c r="Q8218">
        <f>--(Table1[[#This Row],[Patient Waittime]]&lt;=30)</f>
        <v>0</v>
      </c>
      <c r="R8218">
        <f>--Table1[[#This Row],[Patient Admission Flag]]</f>
        <v>1</v>
      </c>
      <c r="S8218">
        <f>--AND(Table1[[#This Row],[WithinTarget]]=1,Table1[[#This Row],[Patient Satisfaction Score]]&gt;=7)</f>
        <v>0</v>
      </c>
      <c r="T8218" t="str">
        <f>IF(LEFT(Table1[[#This Row],[Patient Gender]],1)="F","Female","Male")</f>
        <v>Male</v>
      </c>
    </row>
    <row r="8219" spans="1:20" x14ac:dyDescent="0.3">
      <c r="A8219" t="s">
        <v>8323</v>
      </c>
      <c r="B8219" s="1">
        <v>45099.630555555559</v>
      </c>
      <c r="C8219" t="s">
        <v>9</v>
      </c>
      <c r="D8219">
        <v>22</v>
      </c>
      <c r="E8219" t="s">
        <v>21</v>
      </c>
      <c r="F8219" t="s">
        <v>11</v>
      </c>
      <c r="G8219" t="b">
        <v>1</v>
      </c>
      <c r="I8219">
        <v>41</v>
      </c>
      <c r="J8219" t="b">
        <v>1</v>
      </c>
      <c r="K8219">
        <f>YEAR(Table1[[#This Row],[Patient Admission Date]])</f>
        <v>2023</v>
      </c>
      <c r="L8219" t="str">
        <f>TEXT(Table1[[#This Row],[Patient Admission Date]],"mmm")</f>
        <v>Jun</v>
      </c>
      <c r="M8219" t="str">
        <f>TEXT(Table1[[#This Row],[Patient Admission Date]],"ddd")</f>
        <v>Thu</v>
      </c>
      <c r="N8219" t="str">
        <f>TEXT(INT(HOUR(Table1[[#This Row],[Patient Admission Date]])/3)*3,"00")&amp;"-"&amp;TEXT(INT(HOUR(Table1[[#This Row],[Patient Admission Date]])/3)*3+3,"00")</f>
        <v>15-18</v>
      </c>
      <c r="O8219" t="str" cm="1">
        <f t="array" ref="O8219">_xlfn.IFS(Table1[[#This Row],[Patient Age]]&lt;=14,"0-14",Table1[[#This Row],[Patient Age]]&lt;=29,"15-29",Table1[[#This Row],[Patient Age]]&lt;=44,"30-44",Table1[[#This Row],[Patient Age]]&lt;=59,"45-59",Table1[[#This Row],[Patient Age]]&lt;=74,"60-74",TRUE,"75+")</f>
        <v>15-29</v>
      </c>
      <c r="P8219" t="str" cm="1">
        <f t="array" ref="P8219">_xlfn.IFS(Table1[[#This Row],[Patient Waittime]]&lt;=15,"0-15",Table1[[#This Row],[Patient Waittime]]&lt;=30,"16-30",Table1[[#This Row],[Patient Waittime]]&lt;=45,"31-45",Table1[[#This Row],[Patient Waittime]]&lt;=60,"46-60",TRUE,"60+")</f>
        <v>31-45</v>
      </c>
      <c r="Q8219">
        <f>--(Table1[[#This Row],[Patient Waittime]]&lt;=30)</f>
        <v>0</v>
      </c>
      <c r="R8219">
        <f>--Table1[[#This Row],[Patient Admission Flag]]</f>
        <v>1</v>
      </c>
      <c r="S8219">
        <f>--AND(Table1[[#This Row],[WithinTarget]]=1,Table1[[#This Row],[Patient Satisfaction Score]]&gt;=7)</f>
        <v>0</v>
      </c>
      <c r="T8219" t="str">
        <f>IF(LEFT(Table1[[#This Row],[Patient Gender]],1)="F","Female","Male")</f>
        <v>Male</v>
      </c>
    </row>
    <row r="8220" spans="1:20" x14ac:dyDescent="0.3">
      <c r="A8220" t="s">
        <v>8324</v>
      </c>
      <c r="B8220" s="1">
        <v>45221.244444444441</v>
      </c>
      <c r="C8220" t="s">
        <v>9</v>
      </c>
      <c r="D8220">
        <v>40</v>
      </c>
      <c r="E8220" t="s">
        <v>21</v>
      </c>
      <c r="F8220" t="s">
        <v>11</v>
      </c>
      <c r="G8220" t="b">
        <v>1</v>
      </c>
      <c r="I8220">
        <v>41</v>
      </c>
      <c r="J8220" t="b">
        <v>1</v>
      </c>
      <c r="K8220">
        <f>YEAR(Table1[[#This Row],[Patient Admission Date]])</f>
        <v>2023</v>
      </c>
      <c r="L8220" t="str">
        <f>TEXT(Table1[[#This Row],[Patient Admission Date]],"mmm")</f>
        <v>Oct</v>
      </c>
      <c r="M8220" t="str">
        <f>TEXT(Table1[[#This Row],[Patient Admission Date]],"ddd")</f>
        <v>Sun</v>
      </c>
      <c r="N8220" t="str">
        <f>TEXT(INT(HOUR(Table1[[#This Row],[Patient Admission Date]])/3)*3,"00")&amp;"-"&amp;TEXT(INT(HOUR(Table1[[#This Row],[Patient Admission Date]])/3)*3+3,"00")</f>
        <v>03-06</v>
      </c>
      <c r="O8220" t="str" cm="1">
        <f t="array" ref="O8220">_xlfn.IFS(Table1[[#This Row],[Patient Age]]&lt;=14,"0-14",Table1[[#This Row],[Patient Age]]&lt;=29,"15-29",Table1[[#This Row],[Patient Age]]&lt;=44,"30-44",Table1[[#This Row],[Patient Age]]&lt;=59,"45-59",Table1[[#This Row],[Patient Age]]&lt;=74,"60-74",TRUE,"75+")</f>
        <v>30-44</v>
      </c>
      <c r="P8220" t="str" cm="1">
        <f t="array" ref="P8220">_xlfn.IFS(Table1[[#This Row],[Patient Waittime]]&lt;=15,"0-15",Table1[[#This Row],[Patient Waittime]]&lt;=30,"16-30",Table1[[#This Row],[Patient Waittime]]&lt;=45,"31-45",Table1[[#This Row],[Patient Waittime]]&lt;=60,"46-60",TRUE,"60+")</f>
        <v>31-45</v>
      </c>
      <c r="Q8220">
        <f>--(Table1[[#This Row],[Patient Waittime]]&lt;=30)</f>
        <v>0</v>
      </c>
      <c r="R8220">
        <f>--Table1[[#This Row],[Patient Admission Flag]]</f>
        <v>1</v>
      </c>
      <c r="S8220">
        <f>--AND(Table1[[#This Row],[WithinTarget]]=1,Table1[[#This Row],[Patient Satisfaction Score]]&gt;=7)</f>
        <v>0</v>
      </c>
      <c r="T8220" t="str">
        <f>IF(LEFT(Table1[[#This Row],[Patient Gender]],1)="F","Female","Male")</f>
        <v>Male</v>
      </c>
    </row>
    <row r="8221" spans="1:20" x14ac:dyDescent="0.3">
      <c r="A8221" t="s">
        <v>8325</v>
      </c>
      <c r="B8221" s="1">
        <v>45101.20208333333</v>
      </c>
      <c r="C8221" t="s">
        <v>9</v>
      </c>
      <c r="D8221">
        <v>52</v>
      </c>
      <c r="E8221" t="s">
        <v>21</v>
      </c>
      <c r="F8221" t="s">
        <v>11</v>
      </c>
      <c r="G8221" t="b">
        <v>1</v>
      </c>
      <c r="I8221">
        <v>24</v>
      </c>
      <c r="J8221" t="b">
        <v>1</v>
      </c>
      <c r="K8221">
        <f>YEAR(Table1[[#This Row],[Patient Admission Date]])</f>
        <v>2023</v>
      </c>
      <c r="L8221" t="str">
        <f>TEXT(Table1[[#This Row],[Patient Admission Date]],"mmm")</f>
        <v>Jun</v>
      </c>
      <c r="M8221" t="str">
        <f>TEXT(Table1[[#This Row],[Patient Admission Date]],"ddd")</f>
        <v>Sat</v>
      </c>
      <c r="N8221" t="str">
        <f>TEXT(INT(HOUR(Table1[[#This Row],[Patient Admission Date]])/3)*3,"00")&amp;"-"&amp;TEXT(INT(HOUR(Table1[[#This Row],[Patient Admission Date]])/3)*3+3,"00")</f>
        <v>03-06</v>
      </c>
      <c r="O8221" t="str" cm="1">
        <f t="array" ref="O8221">_xlfn.IFS(Table1[[#This Row],[Patient Age]]&lt;=14,"0-14",Table1[[#This Row],[Patient Age]]&lt;=29,"15-29",Table1[[#This Row],[Patient Age]]&lt;=44,"30-44",Table1[[#This Row],[Patient Age]]&lt;=59,"45-59",Table1[[#This Row],[Patient Age]]&lt;=74,"60-74",TRUE,"75+")</f>
        <v>45-59</v>
      </c>
      <c r="P8221" t="str" cm="1">
        <f t="array" ref="P8221">_xlfn.IFS(Table1[[#This Row],[Patient Waittime]]&lt;=15,"0-15",Table1[[#This Row],[Patient Waittime]]&lt;=30,"16-30",Table1[[#This Row],[Patient Waittime]]&lt;=45,"31-45",Table1[[#This Row],[Patient Waittime]]&lt;=60,"46-60",TRUE,"60+")</f>
        <v>16-30</v>
      </c>
      <c r="Q8221">
        <f>--(Table1[[#This Row],[Patient Waittime]]&lt;=30)</f>
        <v>1</v>
      </c>
      <c r="R8221">
        <f>--Table1[[#This Row],[Patient Admission Flag]]</f>
        <v>1</v>
      </c>
      <c r="S8221">
        <f>--AND(Table1[[#This Row],[WithinTarget]]=1,Table1[[#This Row],[Patient Satisfaction Score]]&gt;=7)</f>
        <v>0</v>
      </c>
      <c r="T8221" t="str">
        <f>IF(LEFT(Table1[[#This Row],[Patient Gender]],1)="F","Female","Male")</f>
        <v>Male</v>
      </c>
    </row>
    <row r="8222" spans="1:20" x14ac:dyDescent="0.3">
      <c r="A8222" t="s">
        <v>8326</v>
      </c>
      <c r="B8222" s="1">
        <v>45527.874305555553</v>
      </c>
      <c r="C8222" t="s">
        <v>9</v>
      </c>
      <c r="D8222">
        <v>1</v>
      </c>
      <c r="E8222" t="s">
        <v>21</v>
      </c>
      <c r="F8222" t="s">
        <v>11</v>
      </c>
      <c r="G8222" t="b">
        <v>1</v>
      </c>
      <c r="I8222">
        <v>28</v>
      </c>
      <c r="J8222" t="b">
        <v>1</v>
      </c>
      <c r="K8222">
        <f>YEAR(Table1[[#This Row],[Patient Admission Date]])</f>
        <v>2024</v>
      </c>
      <c r="L8222" t="str">
        <f>TEXT(Table1[[#This Row],[Patient Admission Date]],"mmm")</f>
        <v>Aug</v>
      </c>
      <c r="M8222" t="str">
        <f>TEXT(Table1[[#This Row],[Patient Admission Date]],"ddd")</f>
        <v>Fri</v>
      </c>
      <c r="N8222" t="str">
        <f>TEXT(INT(HOUR(Table1[[#This Row],[Patient Admission Date]])/3)*3,"00")&amp;"-"&amp;TEXT(INT(HOUR(Table1[[#This Row],[Patient Admission Date]])/3)*3+3,"00")</f>
        <v>18-21</v>
      </c>
      <c r="O8222" t="str" cm="1">
        <f t="array" ref="O8222">_xlfn.IFS(Table1[[#This Row],[Patient Age]]&lt;=14,"0-14",Table1[[#This Row],[Patient Age]]&lt;=29,"15-29",Table1[[#This Row],[Patient Age]]&lt;=44,"30-44",Table1[[#This Row],[Patient Age]]&lt;=59,"45-59",Table1[[#This Row],[Patient Age]]&lt;=74,"60-74",TRUE,"75+")</f>
        <v>0-14</v>
      </c>
      <c r="P8222" t="str" cm="1">
        <f t="array" ref="P8222">_xlfn.IFS(Table1[[#This Row],[Patient Waittime]]&lt;=15,"0-15",Table1[[#This Row],[Patient Waittime]]&lt;=30,"16-30",Table1[[#This Row],[Patient Waittime]]&lt;=45,"31-45",Table1[[#This Row],[Patient Waittime]]&lt;=60,"46-60",TRUE,"60+")</f>
        <v>16-30</v>
      </c>
      <c r="Q8222">
        <f>--(Table1[[#This Row],[Patient Waittime]]&lt;=30)</f>
        <v>1</v>
      </c>
      <c r="R8222">
        <f>--Table1[[#This Row],[Patient Admission Flag]]</f>
        <v>1</v>
      </c>
      <c r="S8222">
        <f>--AND(Table1[[#This Row],[WithinTarget]]=1,Table1[[#This Row],[Patient Satisfaction Score]]&gt;=7)</f>
        <v>0</v>
      </c>
      <c r="T8222" t="str">
        <f>IF(LEFT(Table1[[#This Row],[Patient Gender]],1)="F","Female","Male")</f>
        <v>Male</v>
      </c>
    </row>
    <row r="8223" spans="1:20" x14ac:dyDescent="0.3">
      <c r="A8223" t="s">
        <v>8327</v>
      </c>
      <c r="B8223" s="1">
        <v>45545.265277777777</v>
      </c>
      <c r="C8223" t="s">
        <v>9</v>
      </c>
      <c r="D8223">
        <v>52</v>
      </c>
      <c r="E8223" t="s">
        <v>21</v>
      </c>
      <c r="F8223" t="s">
        <v>11</v>
      </c>
      <c r="G8223" t="b">
        <v>1</v>
      </c>
      <c r="I8223">
        <v>55</v>
      </c>
      <c r="J8223" t="b">
        <v>1</v>
      </c>
      <c r="K8223">
        <f>YEAR(Table1[[#This Row],[Patient Admission Date]])</f>
        <v>2024</v>
      </c>
      <c r="L8223" t="str">
        <f>TEXT(Table1[[#This Row],[Patient Admission Date]],"mmm")</f>
        <v>Sep</v>
      </c>
      <c r="M8223" t="str">
        <f>TEXT(Table1[[#This Row],[Patient Admission Date]],"ddd")</f>
        <v>Tue</v>
      </c>
      <c r="N8223" t="str">
        <f>TEXT(INT(HOUR(Table1[[#This Row],[Patient Admission Date]])/3)*3,"00")&amp;"-"&amp;TEXT(INT(HOUR(Table1[[#This Row],[Patient Admission Date]])/3)*3+3,"00")</f>
        <v>06-09</v>
      </c>
      <c r="O8223" t="str" cm="1">
        <f t="array" ref="O8223">_xlfn.IFS(Table1[[#This Row],[Patient Age]]&lt;=14,"0-14",Table1[[#This Row],[Patient Age]]&lt;=29,"15-29",Table1[[#This Row],[Patient Age]]&lt;=44,"30-44",Table1[[#This Row],[Patient Age]]&lt;=59,"45-59",Table1[[#This Row],[Patient Age]]&lt;=74,"60-74",TRUE,"75+")</f>
        <v>45-59</v>
      </c>
      <c r="P8223" t="str" cm="1">
        <f t="array" ref="P8223">_xlfn.IFS(Table1[[#This Row],[Patient Waittime]]&lt;=15,"0-15",Table1[[#This Row],[Patient Waittime]]&lt;=30,"16-30",Table1[[#This Row],[Patient Waittime]]&lt;=45,"31-45",Table1[[#This Row],[Patient Waittime]]&lt;=60,"46-60",TRUE,"60+")</f>
        <v>46-60</v>
      </c>
      <c r="Q8223">
        <f>--(Table1[[#This Row],[Patient Waittime]]&lt;=30)</f>
        <v>0</v>
      </c>
      <c r="R8223">
        <f>--Table1[[#This Row],[Patient Admission Flag]]</f>
        <v>1</v>
      </c>
      <c r="S8223">
        <f>--AND(Table1[[#This Row],[WithinTarget]]=1,Table1[[#This Row],[Patient Satisfaction Score]]&gt;=7)</f>
        <v>0</v>
      </c>
      <c r="T8223" t="str">
        <f>IF(LEFT(Table1[[#This Row],[Patient Gender]],1)="F","Female","Male")</f>
        <v>Male</v>
      </c>
    </row>
    <row r="8224" spans="1:20" x14ac:dyDescent="0.3">
      <c r="A8224" t="s">
        <v>8328</v>
      </c>
      <c r="B8224" s="1">
        <v>45427.320138888892</v>
      </c>
      <c r="C8224" t="s">
        <v>9</v>
      </c>
      <c r="D8224">
        <v>17</v>
      </c>
      <c r="E8224" t="s">
        <v>21</v>
      </c>
      <c r="F8224" t="s">
        <v>11</v>
      </c>
      <c r="G8224" t="b">
        <v>1</v>
      </c>
      <c r="I8224">
        <v>23</v>
      </c>
      <c r="J8224" t="b">
        <v>1</v>
      </c>
      <c r="K8224">
        <f>YEAR(Table1[[#This Row],[Patient Admission Date]])</f>
        <v>2024</v>
      </c>
      <c r="L8224" t="str">
        <f>TEXT(Table1[[#This Row],[Patient Admission Date]],"mmm")</f>
        <v>May</v>
      </c>
      <c r="M8224" t="str">
        <f>TEXT(Table1[[#This Row],[Patient Admission Date]],"ddd")</f>
        <v>Wed</v>
      </c>
      <c r="N8224" t="str">
        <f>TEXT(INT(HOUR(Table1[[#This Row],[Patient Admission Date]])/3)*3,"00")&amp;"-"&amp;TEXT(INT(HOUR(Table1[[#This Row],[Patient Admission Date]])/3)*3+3,"00")</f>
        <v>06-09</v>
      </c>
      <c r="O8224" t="str" cm="1">
        <f t="array" ref="O8224">_xlfn.IFS(Table1[[#This Row],[Patient Age]]&lt;=14,"0-14",Table1[[#This Row],[Patient Age]]&lt;=29,"15-29",Table1[[#This Row],[Patient Age]]&lt;=44,"30-44",Table1[[#This Row],[Patient Age]]&lt;=59,"45-59",Table1[[#This Row],[Patient Age]]&lt;=74,"60-74",TRUE,"75+")</f>
        <v>15-29</v>
      </c>
      <c r="P8224" t="str" cm="1">
        <f t="array" ref="P8224">_xlfn.IFS(Table1[[#This Row],[Patient Waittime]]&lt;=15,"0-15",Table1[[#This Row],[Patient Waittime]]&lt;=30,"16-30",Table1[[#This Row],[Patient Waittime]]&lt;=45,"31-45",Table1[[#This Row],[Patient Waittime]]&lt;=60,"46-60",TRUE,"60+")</f>
        <v>16-30</v>
      </c>
      <c r="Q8224">
        <f>--(Table1[[#This Row],[Patient Waittime]]&lt;=30)</f>
        <v>1</v>
      </c>
      <c r="R8224">
        <f>--Table1[[#This Row],[Patient Admission Flag]]</f>
        <v>1</v>
      </c>
      <c r="S8224">
        <f>--AND(Table1[[#This Row],[WithinTarget]]=1,Table1[[#This Row],[Patient Satisfaction Score]]&gt;=7)</f>
        <v>0</v>
      </c>
      <c r="T8224" t="str">
        <f>IF(LEFT(Table1[[#This Row],[Patient Gender]],1)="F","Female","Male")</f>
        <v>Male</v>
      </c>
    </row>
    <row r="8225" spans="1:20" x14ac:dyDescent="0.3">
      <c r="A8225" t="s">
        <v>8329</v>
      </c>
      <c r="B8225" s="1">
        <v>45367.840277777781</v>
      </c>
      <c r="C8225" t="s">
        <v>9</v>
      </c>
      <c r="D8225">
        <v>49</v>
      </c>
      <c r="E8225" t="s">
        <v>21</v>
      </c>
      <c r="F8225" t="s">
        <v>11</v>
      </c>
      <c r="G8225" t="b">
        <v>1</v>
      </c>
      <c r="I8225">
        <v>46</v>
      </c>
      <c r="J8225" t="b">
        <v>1</v>
      </c>
      <c r="K8225">
        <f>YEAR(Table1[[#This Row],[Patient Admission Date]])</f>
        <v>2024</v>
      </c>
      <c r="L8225" t="str">
        <f>TEXT(Table1[[#This Row],[Patient Admission Date]],"mmm")</f>
        <v>Mar</v>
      </c>
      <c r="M8225" t="str">
        <f>TEXT(Table1[[#This Row],[Patient Admission Date]],"ddd")</f>
        <v>Sat</v>
      </c>
      <c r="N8225" t="str">
        <f>TEXT(INT(HOUR(Table1[[#This Row],[Patient Admission Date]])/3)*3,"00")&amp;"-"&amp;TEXT(INT(HOUR(Table1[[#This Row],[Patient Admission Date]])/3)*3+3,"00")</f>
        <v>18-21</v>
      </c>
      <c r="O8225" t="str" cm="1">
        <f t="array" ref="O8225">_xlfn.IFS(Table1[[#This Row],[Patient Age]]&lt;=14,"0-14",Table1[[#This Row],[Patient Age]]&lt;=29,"15-29",Table1[[#This Row],[Patient Age]]&lt;=44,"30-44",Table1[[#This Row],[Patient Age]]&lt;=59,"45-59",Table1[[#This Row],[Patient Age]]&lt;=74,"60-74",TRUE,"75+")</f>
        <v>45-59</v>
      </c>
      <c r="P8225" t="str" cm="1">
        <f t="array" ref="P8225">_xlfn.IFS(Table1[[#This Row],[Patient Waittime]]&lt;=15,"0-15",Table1[[#This Row],[Patient Waittime]]&lt;=30,"16-30",Table1[[#This Row],[Patient Waittime]]&lt;=45,"31-45",Table1[[#This Row],[Patient Waittime]]&lt;=60,"46-60",TRUE,"60+")</f>
        <v>46-60</v>
      </c>
      <c r="Q8225">
        <f>--(Table1[[#This Row],[Patient Waittime]]&lt;=30)</f>
        <v>0</v>
      </c>
      <c r="R8225">
        <f>--Table1[[#This Row],[Patient Admission Flag]]</f>
        <v>1</v>
      </c>
      <c r="S8225">
        <f>--AND(Table1[[#This Row],[WithinTarget]]=1,Table1[[#This Row],[Patient Satisfaction Score]]&gt;=7)</f>
        <v>0</v>
      </c>
      <c r="T8225" t="str">
        <f>IF(LEFT(Table1[[#This Row],[Patient Gender]],1)="F","Female","Male")</f>
        <v>Male</v>
      </c>
    </row>
    <row r="8226" spans="1:20" x14ac:dyDescent="0.3">
      <c r="A8226" t="s">
        <v>8330</v>
      </c>
      <c r="B8226" s="1">
        <v>45078.324999999997</v>
      </c>
      <c r="C8226" t="s">
        <v>9</v>
      </c>
      <c r="D8226">
        <v>30</v>
      </c>
      <c r="E8226" t="s">
        <v>21</v>
      </c>
      <c r="F8226" t="s">
        <v>11</v>
      </c>
      <c r="G8226" t="b">
        <v>1</v>
      </c>
      <c r="I8226">
        <v>19</v>
      </c>
      <c r="J8226" t="b">
        <v>1</v>
      </c>
      <c r="K8226">
        <f>YEAR(Table1[[#This Row],[Patient Admission Date]])</f>
        <v>2023</v>
      </c>
      <c r="L8226" t="str">
        <f>TEXT(Table1[[#This Row],[Patient Admission Date]],"mmm")</f>
        <v>Jun</v>
      </c>
      <c r="M8226" t="str">
        <f>TEXT(Table1[[#This Row],[Patient Admission Date]],"ddd")</f>
        <v>Thu</v>
      </c>
      <c r="N8226" t="str">
        <f>TEXT(INT(HOUR(Table1[[#This Row],[Patient Admission Date]])/3)*3,"00")&amp;"-"&amp;TEXT(INT(HOUR(Table1[[#This Row],[Patient Admission Date]])/3)*3+3,"00")</f>
        <v>06-09</v>
      </c>
      <c r="O8226" t="str" cm="1">
        <f t="array" ref="O8226">_xlfn.IFS(Table1[[#This Row],[Patient Age]]&lt;=14,"0-14",Table1[[#This Row],[Patient Age]]&lt;=29,"15-29",Table1[[#This Row],[Patient Age]]&lt;=44,"30-44",Table1[[#This Row],[Patient Age]]&lt;=59,"45-59",Table1[[#This Row],[Patient Age]]&lt;=74,"60-74",TRUE,"75+")</f>
        <v>30-44</v>
      </c>
      <c r="P8226" t="str" cm="1">
        <f t="array" ref="P8226">_xlfn.IFS(Table1[[#This Row],[Patient Waittime]]&lt;=15,"0-15",Table1[[#This Row],[Patient Waittime]]&lt;=30,"16-30",Table1[[#This Row],[Patient Waittime]]&lt;=45,"31-45",Table1[[#This Row],[Patient Waittime]]&lt;=60,"46-60",TRUE,"60+")</f>
        <v>16-30</v>
      </c>
      <c r="Q8226">
        <f>--(Table1[[#This Row],[Patient Waittime]]&lt;=30)</f>
        <v>1</v>
      </c>
      <c r="R8226">
        <f>--Table1[[#This Row],[Patient Admission Flag]]</f>
        <v>1</v>
      </c>
      <c r="S8226">
        <f>--AND(Table1[[#This Row],[WithinTarget]]=1,Table1[[#This Row],[Patient Satisfaction Score]]&gt;=7)</f>
        <v>0</v>
      </c>
      <c r="T8226" t="str">
        <f>IF(LEFT(Table1[[#This Row],[Patient Gender]],1)="F","Female","Male")</f>
        <v>Male</v>
      </c>
    </row>
    <row r="8227" spans="1:20" x14ac:dyDescent="0.3">
      <c r="A8227" t="s">
        <v>8331</v>
      </c>
      <c r="B8227" s="1">
        <v>45500.350694444445</v>
      </c>
      <c r="C8227" t="s">
        <v>9</v>
      </c>
      <c r="D8227">
        <v>72</v>
      </c>
      <c r="E8227" t="s">
        <v>21</v>
      </c>
      <c r="F8227" t="s">
        <v>11</v>
      </c>
      <c r="G8227" t="b">
        <v>1</v>
      </c>
      <c r="I8227">
        <v>34</v>
      </c>
      <c r="J8227" t="b">
        <v>1</v>
      </c>
      <c r="K8227">
        <f>YEAR(Table1[[#This Row],[Patient Admission Date]])</f>
        <v>2024</v>
      </c>
      <c r="L8227" t="str">
        <f>TEXT(Table1[[#This Row],[Patient Admission Date]],"mmm")</f>
        <v>Jul</v>
      </c>
      <c r="M8227" t="str">
        <f>TEXT(Table1[[#This Row],[Patient Admission Date]],"ddd")</f>
        <v>Sat</v>
      </c>
      <c r="N8227" t="str">
        <f>TEXT(INT(HOUR(Table1[[#This Row],[Patient Admission Date]])/3)*3,"00")&amp;"-"&amp;TEXT(INT(HOUR(Table1[[#This Row],[Patient Admission Date]])/3)*3+3,"00")</f>
        <v>06-09</v>
      </c>
      <c r="O8227" t="str" cm="1">
        <f t="array" ref="O8227">_xlfn.IFS(Table1[[#This Row],[Patient Age]]&lt;=14,"0-14",Table1[[#This Row],[Patient Age]]&lt;=29,"15-29",Table1[[#This Row],[Patient Age]]&lt;=44,"30-44",Table1[[#This Row],[Patient Age]]&lt;=59,"45-59",Table1[[#This Row],[Patient Age]]&lt;=74,"60-74",TRUE,"75+")</f>
        <v>60-74</v>
      </c>
      <c r="P8227" t="str" cm="1">
        <f t="array" ref="P8227">_xlfn.IFS(Table1[[#This Row],[Patient Waittime]]&lt;=15,"0-15",Table1[[#This Row],[Patient Waittime]]&lt;=30,"16-30",Table1[[#This Row],[Patient Waittime]]&lt;=45,"31-45",Table1[[#This Row],[Patient Waittime]]&lt;=60,"46-60",TRUE,"60+")</f>
        <v>31-45</v>
      </c>
      <c r="Q8227">
        <f>--(Table1[[#This Row],[Patient Waittime]]&lt;=30)</f>
        <v>0</v>
      </c>
      <c r="R8227">
        <f>--Table1[[#This Row],[Patient Admission Flag]]</f>
        <v>1</v>
      </c>
      <c r="S8227">
        <f>--AND(Table1[[#This Row],[WithinTarget]]=1,Table1[[#This Row],[Patient Satisfaction Score]]&gt;=7)</f>
        <v>0</v>
      </c>
      <c r="T8227" t="str">
        <f>IF(LEFT(Table1[[#This Row],[Patient Gender]],1)="F","Female","Male")</f>
        <v>Male</v>
      </c>
    </row>
    <row r="8228" spans="1:20" x14ac:dyDescent="0.3">
      <c r="A8228" t="s">
        <v>8332</v>
      </c>
      <c r="B8228" s="1">
        <v>45569.219444444447</v>
      </c>
      <c r="C8228" t="s">
        <v>9</v>
      </c>
      <c r="D8228">
        <v>13</v>
      </c>
      <c r="E8228" t="s">
        <v>21</v>
      </c>
      <c r="F8228" t="s">
        <v>11</v>
      </c>
      <c r="G8228" t="b">
        <v>1</v>
      </c>
      <c r="I8228">
        <v>40</v>
      </c>
      <c r="J8228" t="b">
        <v>1</v>
      </c>
      <c r="K8228">
        <f>YEAR(Table1[[#This Row],[Patient Admission Date]])</f>
        <v>2024</v>
      </c>
      <c r="L8228" t="str">
        <f>TEXT(Table1[[#This Row],[Patient Admission Date]],"mmm")</f>
        <v>Oct</v>
      </c>
      <c r="M8228" t="str">
        <f>TEXT(Table1[[#This Row],[Patient Admission Date]],"ddd")</f>
        <v>Fri</v>
      </c>
      <c r="N8228" t="str">
        <f>TEXT(INT(HOUR(Table1[[#This Row],[Patient Admission Date]])/3)*3,"00")&amp;"-"&amp;TEXT(INT(HOUR(Table1[[#This Row],[Patient Admission Date]])/3)*3+3,"00")</f>
        <v>03-06</v>
      </c>
      <c r="O8228" t="str" cm="1">
        <f t="array" ref="O8228">_xlfn.IFS(Table1[[#This Row],[Patient Age]]&lt;=14,"0-14",Table1[[#This Row],[Patient Age]]&lt;=29,"15-29",Table1[[#This Row],[Patient Age]]&lt;=44,"30-44",Table1[[#This Row],[Patient Age]]&lt;=59,"45-59",Table1[[#This Row],[Patient Age]]&lt;=74,"60-74",TRUE,"75+")</f>
        <v>0-14</v>
      </c>
      <c r="P8228" t="str" cm="1">
        <f t="array" ref="P8228">_xlfn.IFS(Table1[[#This Row],[Patient Waittime]]&lt;=15,"0-15",Table1[[#This Row],[Patient Waittime]]&lt;=30,"16-30",Table1[[#This Row],[Patient Waittime]]&lt;=45,"31-45",Table1[[#This Row],[Patient Waittime]]&lt;=60,"46-60",TRUE,"60+")</f>
        <v>31-45</v>
      </c>
      <c r="Q8228">
        <f>--(Table1[[#This Row],[Patient Waittime]]&lt;=30)</f>
        <v>0</v>
      </c>
      <c r="R8228">
        <f>--Table1[[#This Row],[Patient Admission Flag]]</f>
        <v>1</v>
      </c>
      <c r="S8228">
        <f>--AND(Table1[[#This Row],[WithinTarget]]=1,Table1[[#This Row],[Patient Satisfaction Score]]&gt;=7)</f>
        <v>0</v>
      </c>
      <c r="T8228" t="str">
        <f>IF(LEFT(Table1[[#This Row],[Patient Gender]],1)="F","Female","Male")</f>
        <v>Male</v>
      </c>
    </row>
    <row r="8229" spans="1:20" x14ac:dyDescent="0.3">
      <c r="A8229" t="s">
        <v>8333</v>
      </c>
      <c r="B8229" s="1">
        <v>45525.370138888888</v>
      </c>
      <c r="C8229" t="s">
        <v>9</v>
      </c>
      <c r="D8229">
        <v>67</v>
      </c>
      <c r="E8229" t="s">
        <v>21</v>
      </c>
      <c r="F8229" t="s">
        <v>11</v>
      </c>
      <c r="G8229" t="b">
        <v>1</v>
      </c>
      <c r="I8229">
        <v>46</v>
      </c>
      <c r="J8229" t="b">
        <v>1</v>
      </c>
      <c r="K8229">
        <f>YEAR(Table1[[#This Row],[Patient Admission Date]])</f>
        <v>2024</v>
      </c>
      <c r="L8229" t="str">
        <f>TEXT(Table1[[#This Row],[Patient Admission Date]],"mmm")</f>
        <v>Aug</v>
      </c>
      <c r="M8229" t="str">
        <f>TEXT(Table1[[#This Row],[Patient Admission Date]],"ddd")</f>
        <v>Wed</v>
      </c>
      <c r="N8229" t="str">
        <f>TEXT(INT(HOUR(Table1[[#This Row],[Patient Admission Date]])/3)*3,"00")&amp;"-"&amp;TEXT(INT(HOUR(Table1[[#This Row],[Patient Admission Date]])/3)*3+3,"00")</f>
        <v>06-09</v>
      </c>
      <c r="O8229" t="str" cm="1">
        <f t="array" ref="O8229">_xlfn.IFS(Table1[[#This Row],[Patient Age]]&lt;=14,"0-14",Table1[[#This Row],[Patient Age]]&lt;=29,"15-29",Table1[[#This Row],[Patient Age]]&lt;=44,"30-44",Table1[[#This Row],[Patient Age]]&lt;=59,"45-59",Table1[[#This Row],[Patient Age]]&lt;=74,"60-74",TRUE,"75+")</f>
        <v>60-74</v>
      </c>
      <c r="P8229" t="str" cm="1">
        <f t="array" ref="P8229">_xlfn.IFS(Table1[[#This Row],[Patient Waittime]]&lt;=15,"0-15",Table1[[#This Row],[Patient Waittime]]&lt;=30,"16-30",Table1[[#This Row],[Patient Waittime]]&lt;=45,"31-45",Table1[[#This Row],[Patient Waittime]]&lt;=60,"46-60",TRUE,"60+")</f>
        <v>46-60</v>
      </c>
      <c r="Q8229">
        <f>--(Table1[[#This Row],[Patient Waittime]]&lt;=30)</f>
        <v>0</v>
      </c>
      <c r="R8229">
        <f>--Table1[[#This Row],[Patient Admission Flag]]</f>
        <v>1</v>
      </c>
      <c r="S8229">
        <f>--AND(Table1[[#This Row],[WithinTarget]]=1,Table1[[#This Row],[Patient Satisfaction Score]]&gt;=7)</f>
        <v>0</v>
      </c>
      <c r="T8229" t="str">
        <f>IF(LEFT(Table1[[#This Row],[Patient Gender]],1)="F","Female","Male")</f>
        <v>Male</v>
      </c>
    </row>
    <row r="8230" spans="1:20" x14ac:dyDescent="0.3">
      <c r="A8230" t="s">
        <v>8334</v>
      </c>
      <c r="B8230" s="1">
        <v>45175.064583333333</v>
      </c>
      <c r="C8230" t="s">
        <v>9</v>
      </c>
      <c r="D8230">
        <v>50</v>
      </c>
      <c r="E8230" t="s">
        <v>21</v>
      </c>
      <c r="F8230" t="s">
        <v>11</v>
      </c>
      <c r="G8230" t="b">
        <v>1</v>
      </c>
      <c r="I8230">
        <v>14</v>
      </c>
      <c r="J8230" t="b">
        <v>1</v>
      </c>
      <c r="K8230">
        <f>YEAR(Table1[[#This Row],[Patient Admission Date]])</f>
        <v>2023</v>
      </c>
      <c r="L8230" t="str">
        <f>TEXT(Table1[[#This Row],[Patient Admission Date]],"mmm")</f>
        <v>Sep</v>
      </c>
      <c r="M8230" t="str">
        <f>TEXT(Table1[[#This Row],[Patient Admission Date]],"ddd")</f>
        <v>Wed</v>
      </c>
      <c r="N8230" t="str">
        <f>TEXT(INT(HOUR(Table1[[#This Row],[Patient Admission Date]])/3)*3,"00")&amp;"-"&amp;TEXT(INT(HOUR(Table1[[#This Row],[Patient Admission Date]])/3)*3+3,"00")</f>
        <v>00-03</v>
      </c>
      <c r="O8230" t="str" cm="1">
        <f t="array" ref="O8230">_xlfn.IFS(Table1[[#This Row],[Patient Age]]&lt;=14,"0-14",Table1[[#This Row],[Patient Age]]&lt;=29,"15-29",Table1[[#This Row],[Patient Age]]&lt;=44,"30-44",Table1[[#This Row],[Patient Age]]&lt;=59,"45-59",Table1[[#This Row],[Patient Age]]&lt;=74,"60-74",TRUE,"75+")</f>
        <v>45-59</v>
      </c>
      <c r="P8230" t="str" cm="1">
        <f t="array" ref="P8230">_xlfn.IFS(Table1[[#This Row],[Patient Waittime]]&lt;=15,"0-15",Table1[[#This Row],[Patient Waittime]]&lt;=30,"16-30",Table1[[#This Row],[Patient Waittime]]&lt;=45,"31-45",Table1[[#This Row],[Patient Waittime]]&lt;=60,"46-60",TRUE,"60+")</f>
        <v>0-15</v>
      </c>
      <c r="Q8230">
        <f>--(Table1[[#This Row],[Patient Waittime]]&lt;=30)</f>
        <v>1</v>
      </c>
      <c r="R8230">
        <f>--Table1[[#This Row],[Patient Admission Flag]]</f>
        <v>1</v>
      </c>
      <c r="S8230">
        <f>--AND(Table1[[#This Row],[WithinTarget]]=1,Table1[[#This Row],[Patient Satisfaction Score]]&gt;=7)</f>
        <v>0</v>
      </c>
      <c r="T8230" t="str">
        <f>IF(LEFT(Table1[[#This Row],[Patient Gender]],1)="F","Female","Male")</f>
        <v>Male</v>
      </c>
    </row>
    <row r="8231" spans="1:20" x14ac:dyDescent="0.3">
      <c r="A8231" t="s">
        <v>8335</v>
      </c>
      <c r="B8231" s="1">
        <v>45574.645138888889</v>
      </c>
      <c r="C8231" t="s">
        <v>9</v>
      </c>
      <c r="D8231">
        <v>23</v>
      </c>
      <c r="E8231" t="s">
        <v>21</v>
      </c>
      <c r="F8231" t="s">
        <v>11</v>
      </c>
      <c r="G8231" t="b">
        <v>1</v>
      </c>
      <c r="I8231">
        <v>28</v>
      </c>
      <c r="J8231" t="b">
        <v>1</v>
      </c>
      <c r="K8231">
        <f>YEAR(Table1[[#This Row],[Patient Admission Date]])</f>
        <v>2024</v>
      </c>
      <c r="L8231" t="str">
        <f>TEXT(Table1[[#This Row],[Patient Admission Date]],"mmm")</f>
        <v>Oct</v>
      </c>
      <c r="M8231" t="str">
        <f>TEXT(Table1[[#This Row],[Patient Admission Date]],"ddd")</f>
        <v>Wed</v>
      </c>
      <c r="N8231" t="str">
        <f>TEXT(INT(HOUR(Table1[[#This Row],[Patient Admission Date]])/3)*3,"00")&amp;"-"&amp;TEXT(INT(HOUR(Table1[[#This Row],[Patient Admission Date]])/3)*3+3,"00")</f>
        <v>15-18</v>
      </c>
      <c r="O8231" t="str" cm="1">
        <f t="array" ref="O8231">_xlfn.IFS(Table1[[#This Row],[Patient Age]]&lt;=14,"0-14",Table1[[#This Row],[Patient Age]]&lt;=29,"15-29",Table1[[#This Row],[Patient Age]]&lt;=44,"30-44",Table1[[#This Row],[Patient Age]]&lt;=59,"45-59",Table1[[#This Row],[Patient Age]]&lt;=74,"60-74",TRUE,"75+")</f>
        <v>15-29</v>
      </c>
      <c r="P8231" t="str" cm="1">
        <f t="array" ref="P8231">_xlfn.IFS(Table1[[#This Row],[Patient Waittime]]&lt;=15,"0-15",Table1[[#This Row],[Patient Waittime]]&lt;=30,"16-30",Table1[[#This Row],[Patient Waittime]]&lt;=45,"31-45",Table1[[#This Row],[Patient Waittime]]&lt;=60,"46-60",TRUE,"60+")</f>
        <v>16-30</v>
      </c>
      <c r="Q8231">
        <f>--(Table1[[#This Row],[Patient Waittime]]&lt;=30)</f>
        <v>1</v>
      </c>
      <c r="R8231">
        <f>--Table1[[#This Row],[Patient Admission Flag]]</f>
        <v>1</v>
      </c>
      <c r="S8231">
        <f>--AND(Table1[[#This Row],[WithinTarget]]=1,Table1[[#This Row],[Patient Satisfaction Score]]&gt;=7)</f>
        <v>0</v>
      </c>
      <c r="T8231" t="str">
        <f>IF(LEFT(Table1[[#This Row],[Patient Gender]],1)="F","Female","Male")</f>
        <v>Male</v>
      </c>
    </row>
    <row r="8232" spans="1:20" x14ac:dyDescent="0.3">
      <c r="A8232" t="s">
        <v>8336</v>
      </c>
      <c r="B8232" s="1">
        <v>45148.436111111114</v>
      </c>
      <c r="C8232" t="s">
        <v>9</v>
      </c>
      <c r="D8232">
        <v>49</v>
      </c>
      <c r="E8232" t="s">
        <v>21</v>
      </c>
      <c r="F8232" t="s">
        <v>11</v>
      </c>
      <c r="G8232" t="b">
        <v>1</v>
      </c>
      <c r="I8232">
        <v>41</v>
      </c>
      <c r="J8232" t="b">
        <v>1</v>
      </c>
      <c r="K8232">
        <f>YEAR(Table1[[#This Row],[Patient Admission Date]])</f>
        <v>2023</v>
      </c>
      <c r="L8232" t="str">
        <f>TEXT(Table1[[#This Row],[Patient Admission Date]],"mmm")</f>
        <v>Aug</v>
      </c>
      <c r="M8232" t="str">
        <f>TEXT(Table1[[#This Row],[Patient Admission Date]],"ddd")</f>
        <v>Thu</v>
      </c>
      <c r="N8232" t="str">
        <f>TEXT(INT(HOUR(Table1[[#This Row],[Patient Admission Date]])/3)*3,"00")&amp;"-"&amp;TEXT(INT(HOUR(Table1[[#This Row],[Patient Admission Date]])/3)*3+3,"00")</f>
        <v>09-12</v>
      </c>
      <c r="O8232" t="str" cm="1">
        <f t="array" ref="O8232">_xlfn.IFS(Table1[[#This Row],[Patient Age]]&lt;=14,"0-14",Table1[[#This Row],[Patient Age]]&lt;=29,"15-29",Table1[[#This Row],[Patient Age]]&lt;=44,"30-44",Table1[[#This Row],[Patient Age]]&lt;=59,"45-59",Table1[[#This Row],[Patient Age]]&lt;=74,"60-74",TRUE,"75+")</f>
        <v>45-59</v>
      </c>
      <c r="P8232" t="str" cm="1">
        <f t="array" ref="P8232">_xlfn.IFS(Table1[[#This Row],[Patient Waittime]]&lt;=15,"0-15",Table1[[#This Row],[Patient Waittime]]&lt;=30,"16-30",Table1[[#This Row],[Patient Waittime]]&lt;=45,"31-45",Table1[[#This Row],[Patient Waittime]]&lt;=60,"46-60",TRUE,"60+")</f>
        <v>31-45</v>
      </c>
      <c r="Q8232">
        <f>--(Table1[[#This Row],[Patient Waittime]]&lt;=30)</f>
        <v>0</v>
      </c>
      <c r="R8232">
        <f>--Table1[[#This Row],[Patient Admission Flag]]</f>
        <v>1</v>
      </c>
      <c r="S8232">
        <f>--AND(Table1[[#This Row],[WithinTarget]]=1,Table1[[#This Row],[Patient Satisfaction Score]]&gt;=7)</f>
        <v>0</v>
      </c>
      <c r="T8232" t="str">
        <f>IF(LEFT(Table1[[#This Row],[Patient Gender]],1)="F","Female","Male")</f>
        <v>Male</v>
      </c>
    </row>
    <row r="8233" spans="1:20" x14ac:dyDescent="0.3">
      <c r="A8233" t="s">
        <v>8337</v>
      </c>
      <c r="B8233" s="1">
        <v>45463.722222222219</v>
      </c>
      <c r="C8233" t="s">
        <v>9</v>
      </c>
      <c r="D8233">
        <v>34</v>
      </c>
      <c r="E8233" t="s">
        <v>21</v>
      </c>
      <c r="F8233" t="s">
        <v>11</v>
      </c>
      <c r="G8233" t="b">
        <v>1</v>
      </c>
      <c r="I8233">
        <v>16</v>
      </c>
      <c r="J8233" t="b">
        <v>1</v>
      </c>
      <c r="K8233">
        <f>YEAR(Table1[[#This Row],[Patient Admission Date]])</f>
        <v>2024</v>
      </c>
      <c r="L8233" t="str">
        <f>TEXT(Table1[[#This Row],[Patient Admission Date]],"mmm")</f>
        <v>Jun</v>
      </c>
      <c r="M8233" t="str">
        <f>TEXT(Table1[[#This Row],[Patient Admission Date]],"ddd")</f>
        <v>Thu</v>
      </c>
      <c r="N8233" t="str">
        <f>TEXT(INT(HOUR(Table1[[#This Row],[Patient Admission Date]])/3)*3,"00")&amp;"-"&amp;TEXT(INT(HOUR(Table1[[#This Row],[Patient Admission Date]])/3)*3+3,"00")</f>
        <v>15-18</v>
      </c>
      <c r="O8233" t="str" cm="1">
        <f t="array" ref="O8233">_xlfn.IFS(Table1[[#This Row],[Patient Age]]&lt;=14,"0-14",Table1[[#This Row],[Patient Age]]&lt;=29,"15-29",Table1[[#This Row],[Patient Age]]&lt;=44,"30-44",Table1[[#This Row],[Patient Age]]&lt;=59,"45-59",Table1[[#This Row],[Patient Age]]&lt;=74,"60-74",TRUE,"75+")</f>
        <v>30-44</v>
      </c>
      <c r="P8233" t="str" cm="1">
        <f t="array" ref="P8233">_xlfn.IFS(Table1[[#This Row],[Patient Waittime]]&lt;=15,"0-15",Table1[[#This Row],[Patient Waittime]]&lt;=30,"16-30",Table1[[#This Row],[Patient Waittime]]&lt;=45,"31-45",Table1[[#This Row],[Patient Waittime]]&lt;=60,"46-60",TRUE,"60+")</f>
        <v>16-30</v>
      </c>
      <c r="Q8233">
        <f>--(Table1[[#This Row],[Patient Waittime]]&lt;=30)</f>
        <v>1</v>
      </c>
      <c r="R8233">
        <f>--Table1[[#This Row],[Patient Admission Flag]]</f>
        <v>1</v>
      </c>
      <c r="S8233">
        <f>--AND(Table1[[#This Row],[WithinTarget]]=1,Table1[[#This Row],[Patient Satisfaction Score]]&gt;=7)</f>
        <v>0</v>
      </c>
      <c r="T8233" t="str">
        <f>IF(LEFT(Table1[[#This Row],[Patient Gender]],1)="F","Female","Male")</f>
        <v>Male</v>
      </c>
    </row>
    <row r="8234" spans="1:20" x14ac:dyDescent="0.3">
      <c r="A8234" t="s">
        <v>8338</v>
      </c>
      <c r="B8234" s="1">
        <v>45035.306250000001</v>
      </c>
      <c r="C8234" t="s">
        <v>9</v>
      </c>
      <c r="D8234">
        <v>17</v>
      </c>
      <c r="E8234" t="s">
        <v>21</v>
      </c>
      <c r="F8234" t="s">
        <v>11</v>
      </c>
      <c r="G8234" t="b">
        <v>1</v>
      </c>
      <c r="I8234">
        <v>21</v>
      </c>
      <c r="J8234" t="b">
        <v>1</v>
      </c>
      <c r="K8234">
        <f>YEAR(Table1[[#This Row],[Patient Admission Date]])</f>
        <v>2023</v>
      </c>
      <c r="L8234" t="str">
        <f>TEXT(Table1[[#This Row],[Patient Admission Date]],"mmm")</f>
        <v>Apr</v>
      </c>
      <c r="M8234" t="str">
        <f>TEXT(Table1[[#This Row],[Patient Admission Date]],"ddd")</f>
        <v>Wed</v>
      </c>
      <c r="N8234" t="str">
        <f>TEXT(INT(HOUR(Table1[[#This Row],[Patient Admission Date]])/3)*3,"00")&amp;"-"&amp;TEXT(INT(HOUR(Table1[[#This Row],[Patient Admission Date]])/3)*3+3,"00")</f>
        <v>06-09</v>
      </c>
      <c r="O8234" t="str" cm="1">
        <f t="array" ref="O8234">_xlfn.IFS(Table1[[#This Row],[Patient Age]]&lt;=14,"0-14",Table1[[#This Row],[Patient Age]]&lt;=29,"15-29",Table1[[#This Row],[Patient Age]]&lt;=44,"30-44",Table1[[#This Row],[Patient Age]]&lt;=59,"45-59",Table1[[#This Row],[Patient Age]]&lt;=74,"60-74",TRUE,"75+")</f>
        <v>15-29</v>
      </c>
      <c r="P8234" t="str" cm="1">
        <f t="array" ref="P8234">_xlfn.IFS(Table1[[#This Row],[Patient Waittime]]&lt;=15,"0-15",Table1[[#This Row],[Patient Waittime]]&lt;=30,"16-30",Table1[[#This Row],[Patient Waittime]]&lt;=45,"31-45",Table1[[#This Row],[Patient Waittime]]&lt;=60,"46-60",TRUE,"60+")</f>
        <v>16-30</v>
      </c>
      <c r="Q8234">
        <f>--(Table1[[#This Row],[Patient Waittime]]&lt;=30)</f>
        <v>1</v>
      </c>
      <c r="R8234">
        <f>--Table1[[#This Row],[Patient Admission Flag]]</f>
        <v>1</v>
      </c>
      <c r="S8234">
        <f>--AND(Table1[[#This Row],[WithinTarget]]=1,Table1[[#This Row],[Patient Satisfaction Score]]&gt;=7)</f>
        <v>0</v>
      </c>
      <c r="T8234" t="str">
        <f>IF(LEFT(Table1[[#This Row],[Patient Gender]],1)="F","Female","Male")</f>
        <v>Male</v>
      </c>
    </row>
    <row r="8235" spans="1:20" x14ac:dyDescent="0.3">
      <c r="A8235" t="s">
        <v>8339</v>
      </c>
      <c r="B8235" s="1">
        <v>45171.336805555555</v>
      </c>
      <c r="C8235" t="s">
        <v>9</v>
      </c>
      <c r="D8235">
        <v>26</v>
      </c>
      <c r="E8235" t="s">
        <v>21</v>
      </c>
      <c r="F8235" t="s">
        <v>11</v>
      </c>
      <c r="G8235" t="b">
        <v>1</v>
      </c>
      <c r="I8235">
        <v>28</v>
      </c>
      <c r="J8235" t="b">
        <v>1</v>
      </c>
      <c r="K8235">
        <f>YEAR(Table1[[#This Row],[Patient Admission Date]])</f>
        <v>2023</v>
      </c>
      <c r="L8235" t="str">
        <f>TEXT(Table1[[#This Row],[Patient Admission Date]],"mmm")</f>
        <v>Sep</v>
      </c>
      <c r="M8235" t="str">
        <f>TEXT(Table1[[#This Row],[Patient Admission Date]],"ddd")</f>
        <v>Sat</v>
      </c>
      <c r="N8235" t="str">
        <f>TEXT(INT(HOUR(Table1[[#This Row],[Patient Admission Date]])/3)*3,"00")&amp;"-"&amp;TEXT(INT(HOUR(Table1[[#This Row],[Patient Admission Date]])/3)*3+3,"00")</f>
        <v>06-09</v>
      </c>
      <c r="O8235" t="str" cm="1">
        <f t="array" ref="O8235">_xlfn.IFS(Table1[[#This Row],[Patient Age]]&lt;=14,"0-14",Table1[[#This Row],[Patient Age]]&lt;=29,"15-29",Table1[[#This Row],[Patient Age]]&lt;=44,"30-44",Table1[[#This Row],[Patient Age]]&lt;=59,"45-59",Table1[[#This Row],[Patient Age]]&lt;=74,"60-74",TRUE,"75+")</f>
        <v>15-29</v>
      </c>
      <c r="P8235" t="str" cm="1">
        <f t="array" ref="P8235">_xlfn.IFS(Table1[[#This Row],[Patient Waittime]]&lt;=15,"0-15",Table1[[#This Row],[Patient Waittime]]&lt;=30,"16-30",Table1[[#This Row],[Patient Waittime]]&lt;=45,"31-45",Table1[[#This Row],[Patient Waittime]]&lt;=60,"46-60",TRUE,"60+")</f>
        <v>16-30</v>
      </c>
      <c r="Q8235">
        <f>--(Table1[[#This Row],[Patient Waittime]]&lt;=30)</f>
        <v>1</v>
      </c>
      <c r="R8235">
        <f>--Table1[[#This Row],[Patient Admission Flag]]</f>
        <v>1</v>
      </c>
      <c r="S8235">
        <f>--AND(Table1[[#This Row],[WithinTarget]]=1,Table1[[#This Row],[Patient Satisfaction Score]]&gt;=7)</f>
        <v>0</v>
      </c>
      <c r="T8235" t="str">
        <f>IF(LEFT(Table1[[#This Row],[Patient Gender]],1)="F","Female","Male")</f>
        <v>Male</v>
      </c>
    </row>
    <row r="8236" spans="1:20" x14ac:dyDescent="0.3">
      <c r="A8236" t="s">
        <v>8340</v>
      </c>
      <c r="B8236" s="1">
        <v>45522.929166666669</v>
      </c>
      <c r="C8236" t="s">
        <v>9</v>
      </c>
      <c r="D8236">
        <v>38</v>
      </c>
      <c r="E8236" t="s">
        <v>21</v>
      </c>
      <c r="F8236" t="s">
        <v>11</v>
      </c>
      <c r="G8236" t="b">
        <v>1</v>
      </c>
      <c r="I8236">
        <v>13</v>
      </c>
      <c r="J8236" t="b">
        <v>1</v>
      </c>
      <c r="K8236">
        <f>YEAR(Table1[[#This Row],[Patient Admission Date]])</f>
        <v>2024</v>
      </c>
      <c r="L8236" t="str">
        <f>TEXT(Table1[[#This Row],[Patient Admission Date]],"mmm")</f>
        <v>Aug</v>
      </c>
      <c r="M8236" t="str">
        <f>TEXT(Table1[[#This Row],[Patient Admission Date]],"ddd")</f>
        <v>Sun</v>
      </c>
      <c r="N8236" t="str">
        <f>TEXT(INT(HOUR(Table1[[#This Row],[Patient Admission Date]])/3)*3,"00")&amp;"-"&amp;TEXT(INT(HOUR(Table1[[#This Row],[Patient Admission Date]])/3)*3+3,"00")</f>
        <v>21-24</v>
      </c>
      <c r="O8236" t="str" cm="1">
        <f t="array" ref="O8236">_xlfn.IFS(Table1[[#This Row],[Patient Age]]&lt;=14,"0-14",Table1[[#This Row],[Patient Age]]&lt;=29,"15-29",Table1[[#This Row],[Patient Age]]&lt;=44,"30-44",Table1[[#This Row],[Patient Age]]&lt;=59,"45-59",Table1[[#This Row],[Patient Age]]&lt;=74,"60-74",TRUE,"75+")</f>
        <v>30-44</v>
      </c>
      <c r="P8236" t="str" cm="1">
        <f t="array" ref="P8236">_xlfn.IFS(Table1[[#This Row],[Patient Waittime]]&lt;=15,"0-15",Table1[[#This Row],[Patient Waittime]]&lt;=30,"16-30",Table1[[#This Row],[Patient Waittime]]&lt;=45,"31-45",Table1[[#This Row],[Patient Waittime]]&lt;=60,"46-60",TRUE,"60+")</f>
        <v>0-15</v>
      </c>
      <c r="Q8236">
        <f>--(Table1[[#This Row],[Patient Waittime]]&lt;=30)</f>
        <v>1</v>
      </c>
      <c r="R8236">
        <f>--Table1[[#This Row],[Patient Admission Flag]]</f>
        <v>1</v>
      </c>
      <c r="S8236">
        <f>--AND(Table1[[#This Row],[WithinTarget]]=1,Table1[[#This Row],[Patient Satisfaction Score]]&gt;=7)</f>
        <v>0</v>
      </c>
      <c r="T8236" t="str">
        <f>IF(LEFT(Table1[[#This Row],[Patient Gender]],1)="F","Female","Male")</f>
        <v>Male</v>
      </c>
    </row>
    <row r="8237" spans="1:20" x14ac:dyDescent="0.3">
      <c r="A8237" t="s">
        <v>8341</v>
      </c>
      <c r="B8237" s="1">
        <v>45332.354166666664</v>
      </c>
      <c r="C8237" t="s">
        <v>9</v>
      </c>
      <c r="D8237">
        <v>37</v>
      </c>
      <c r="E8237" t="s">
        <v>21</v>
      </c>
      <c r="F8237" t="s">
        <v>11</v>
      </c>
      <c r="G8237" t="b">
        <v>1</v>
      </c>
      <c r="I8237">
        <v>36</v>
      </c>
      <c r="J8237" t="b">
        <v>1</v>
      </c>
      <c r="K8237">
        <f>YEAR(Table1[[#This Row],[Patient Admission Date]])</f>
        <v>2024</v>
      </c>
      <c r="L8237" t="str">
        <f>TEXT(Table1[[#This Row],[Patient Admission Date]],"mmm")</f>
        <v>Feb</v>
      </c>
      <c r="M8237" t="str">
        <f>TEXT(Table1[[#This Row],[Patient Admission Date]],"ddd")</f>
        <v>Sat</v>
      </c>
      <c r="N8237" t="str">
        <f>TEXT(INT(HOUR(Table1[[#This Row],[Patient Admission Date]])/3)*3,"00")&amp;"-"&amp;TEXT(INT(HOUR(Table1[[#This Row],[Patient Admission Date]])/3)*3+3,"00")</f>
        <v>06-09</v>
      </c>
      <c r="O8237" t="str" cm="1">
        <f t="array" ref="O8237">_xlfn.IFS(Table1[[#This Row],[Patient Age]]&lt;=14,"0-14",Table1[[#This Row],[Patient Age]]&lt;=29,"15-29",Table1[[#This Row],[Patient Age]]&lt;=44,"30-44",Table1[[#This Row],[Patient Age]]&lt;=59,"45-59",Table1[[#This Row],[Patient Age]]&lt;=74,"60-74",TRUE,"75+")</f>
        <v>30-44</v>
      </c>
      <c r="P8237" t="str" cm="1">
        <f t="array" ref="P8237">_xlfn.IFS(Table1[[#This Row],[Patient Waittime]]&lt;=15,"0-15",Table1[[#This Row],[Patient Waittime]]&lt;=30,"16-30",Table1[[#This Row],[Patient Waittime]]&lt;=45,"31-45",Table1[[#This Row],[Patient Waittime]]&lt;=60,"46-60",TRUE,"60+")</f>
        <v>31-45</v>
      </c>
      <c r="Q8237">
        <f>--(Table1[[#This Row],[Patient Waittime]]&lt;=30)</f>
        <v>0</v>
      </c>
      <c r="R8237">
        <f>--Table1[[#This Row],[Patient Admission Flag]]</f>
        <v>1</v>
      </c>
      <c r="S8237">
        <f>--AND(Table1[[#This Row],[WithinTarget]]=1,Table1[[#This Row],[Patient Satisfaction Score]]&gt;=7)</f>
        <v>0</v>
      </c>
      <c r="T8237" t="str">
        <f>IF(LEFT(Table1[[#This Row],[Patient Gender]],1)="F","Female","Male")</f>
        <v>Male</v>
      </c>
    </row>
    <row r="8238" spans="1:20" x14ac:dyDescent="0.3">
      <c r="A8238" t="s">
        <v>8342</v>
      </c>
      <c r="B8238" s="1">
        <v>45518.200694444444</v>
      </c>
      <c r="C8238" t="s">
        <v>9</v>
      </c>
      <c r="D8238">
        <v>42</v>
      </c>
      <c r="E8238" t="s">
        <v>21</v>
      </c>
      <c r="F8238" t="s">
        <v>11</v>
      </c>
      <c r="G8238" t="b">
        <v>1</v>
      </c>
      <c r="I8238">
        <v>32</v>
      </c>
      <c r="J8238" t="b">
        <v>1</v>
      </c>
      <c r="K8238">
        <f>YEAR(Table1[[#This Row],[Patient Admission Date]])</f>
        <v>2024</v>
      </c>
      <c r="L8238" t="str">
        <f>TEXT(Table1[[#This Row],[Patient Admission Date]],"mmm")</f>
        <v>Aug</v>
      </c>
      <c r="M8238" t="str">
        <f>TEXT(Table1[[#This Row],[Patient Admission Date]],"ddd")</f>
        <v>Wed</v>
      </c>
      <c r="N8238" t="str">
        <f>TEXT(INT(HOUR(Table1[[#This Row],[Patient Admission Date]])/3)*3,"00")&amp;"-"&amp;TEXT(INT(HOUR(Table1[[#This Row],[Patient Admission Date]])/3)*3+3,"00")</f>
        <v>03-06</v>
      </c>
      <c r="O8238" t="str" cm="1">
        <f t="array" ref="O8238">_xlfn.IFS(Table1[[#This Row],[Patient Age]]&lt;=14,"0-14",Table1[[#This Row],[Patient Age]]&lt;=29,"15-29",Table1[[#This Row],[Patient Age]]&lt;=44,"30-44",Table1[[#This Row],[Patient Age]]&lt;=59,"45-59",Table1[[#This Row],[Patient Age]]&lt;=74,"60-74",TRUE,"75+")</f>
        <v>30-44</v>
      </c>
      <c r="P8238" t="str" cm="1">
        <f t="array" ref="P8238">_xlfn.IFS(Table1[[#This Row],[Patient Waittime]]&lt;=15,"0-15",Table1[[#This Row],[Patient Waittime]]&lt;=30,"16-30",Table1[[#This Row],[Patient Waittime]]&lt;=45,"31-45",Table1[[#This Row],[Patient Waittime]]&lt;=60,"46-60",TRUE,"60+")</f>
        <v>31-45</v>
      </c>
      <c r="Q8238">
        <f>--(Table1[[#This Row],[Patient Waittime]]&lt;=30)</f>
        <v>0</v>
      </c>
      <c r="R8238">
        <f>--Table1[[#This Row],[Patient Admission Flag]]</f>
        <v>1</v>
      </c>
      <c r="S8238">
        <f>--AND(Table1[[#This Row],[WithinTarget]]=1,Table1[[#This Row],[Patient Satisfaction Score]]&gt;=7)</f>
        <v>0</v>
      </c>
      <c r="T8238" t="str">
        <f>IF(LEFT(Table1[[#This Row],[Patient Gender]],1)="F","Female","Male")</f>
        <v>Male</v>
      </c>
    </row>
    <row r="8239" spans="1:20" x14ac:dyDescent="0.3">
      <c r="A8239" t="s">
        <v>8343</v>
      </c>
      <c r="B8239" s="1">
        <v>45286.31527777778</v>
      </c>
      <c r="C8239" t="s">
        <v>9</v>
      </c>
      <c r="D8239">
        <v>74</v>
      </c>
      <c r="E8239" t="s">
        <v>21</v>
      </c>
      <c r="F8239" t="s">
        <v>11</v>
      </c>
      <c r="G8239" t="b">
        <v>1</v>
      </c>
      <c r="I8239">
        <v>43</v>
      </c>
      <c r="J8239" t="b">
        <v>1</v>
      </c>
      <c r="K8239">
        <f>YEAR(Table1[[#This Row],[Patient Admission Date]])</f>
        <v>2023</v>
      </c>
      <c r="L8239" t="str">
        <f>TEXT(Table1[[#This Row],[Patient Admission Date]],"mmm")</f>
        <v>Dec</v>
      </c>
      <c r="M8239" t="str">
        <f>TEXT(Table1[[#This Row],[Patient Admission Date]],"ddd")</f>
        <v>Tue</v>
      </c>
      <c r="N8239" t="str">
        <f>TEXT(INT(HOUR(Table1[[#This Row],[Patient Admission Date]])/3)*3,"00")&amp;"-"&amp;TEXT(INT(HOUR(Table1[[#This Row],[Patient Admission Date]])/3)*3+3,"00")</f>
        <v>06-09</v>
      </c>
      <c r="O8239" t="str" cm="1">
        <f t="array" ref="O8239">_xlfn.IFS(Table1[[#This Row],[Patient Age]]&lt;=14,"0-14",Table1[[#This Row],[Patient Age]]&lt;=29,"15-29",Table1[[#This Row],[Patient Age]]&lt;=44,"30-44",Table1[[#This Row],[Patient Age]]&lt;=59,"45-59",Table1[[#This Row],[Patient Age]]&lt;=74,"60-74",TRUE,"75+")</f>
        <v>60-74</v>
      </c>
      <c r="P8239" t="str" cm="1">
        <f t="array" ref="P8239">_xlfn.IFS(Table1[[#This Row],[Patient Waittime]]&lt;=15,"0-15",Table1[[#This Row],[Patient Waittime]]&lt;=30,"16-30",Table1[[#This Row],[Patient Waittime]]&lt;=45,"31-45",Table1[[#This Row],[Patient Waittime]]&lt;=60,"46-60",TRUE,"60+")</f>
        <v>31-45</v>
      </c>
      <c r="Q8239">
        <f>--(Table1[[#This Row],[Patient Waittime]]&lt;=30)</f>
        <v>0</v>
      </c>
      <c r="R8239">
        <f>--Table1[[#This Row],[Patient Admission Flag]]</f>
        <v>1</v>
      </c>
      <c r="S8239">
        <f>--AND(Table1[[#This Row],[WithinTarget]]=1,Table1[[#This Row],[Patient Satisfaction Score]]&gt;=7)</f>
        <v>0</v>
      </c>
      <c r="T8239" t="str">
        <f>IF(LEFT(Table1[[#This Row],[Patient Gender]],1)="F","Female","Male")</f>
        <v>Male</v>
      </c>
    </row>
    <row r="8240" spans="1:20" x14ac:dyDescent="0.3">
      <c r="A8240" t="s">
        <v>8344</v>
      </c>
      <c r="B8240" s="1">
        <v>45296.987500000003</v>
      </c>
      <c r="C8240" t="s">
        <v>9</v>
      </c>
      <c r="D8240">
        <v>8</v>
      </c>
      <c r="E8240" t="s">
        <v>21</v>
      </c>
      <c r="F8240" t="s">
        <v>11</v>
      </c>
      <c r="G8240" t="b">
        <v>1</v>
      </c>
      <c r="I8240">
        <v>56</v>
      </c>
      <c r="J8240" t="b">
        <v>1</v>
      </c>
      <c r="K8240">
        <f>YEAR(Table1[[#This Row],[Patient Admission Date]])</f>
        <v>2024</v>
      </c>
      <c r="L8240" t="str">
        <f>TEXT(Table1[[#This Row],[Patient Admission Date]],"mmm")</f>
        <v>Jan</v>
      </c>
      <c r="M8240" t="str">
        <f>TEXT(Table1[[#This Row],[Patient Admission Date]],"ddd")</f>
        <v>Fri</v>
      </c>
      <c r="N8240" t="str">
        <f>TEXT(INT(HOUR(Table1[[#This Row],[Patient Admission Date]])/3)*3,"00")&amp;"-"&amp;TEXT(INT(HOUR(Table1[[#This Row],[Patient Admission Date]])/3)*3+3,"00")</f>
        <v>21-24</v>
      </c>
      <c r="O8240" t="str" cm="1">
        <f t="array" ref="O8240">_xlfn.IFS(Table1[[#This Row],[Patient Age]]&lt;=14,"0-14",Table1[[#This Row],[Patient Age]]&lt;=29,"15-29",Table1[[#This Row],[Patient Age]]&lt;=44,"30-44",Table1[[#This Row],[Patient Age]]&lt;=59,"45-59",Table1[[#This Row],[Patient Age]]&lt;=74,"60-74",TRUE,"75+")</f>
        <v>0-14</v>
      </c>
      <c r="P8240" t="str" cm="1">
        <f t="array" ref="P8240">_xlfn.IFS(Table1[[#This Row],[Patient Waittime]]&lt;=15,"0-15",Table1[[#This Row],[Patient Waittime]]&lt;=30,"16-30",Table1[[#This Row],[Patient Waittime]]&lt;=45,"31-45",Table1[[#This Row],[Patient Waittime]]&lt;=60,"46-60",TRUE,"60+")</f>
        <v>46-60</v>
      </c>
      <c r="Q8240">
        <f>--(Table1[[#This Row],[Patient Waittime]]&lt;=30)</f>
        <v>0</v>
      </c>
      <c r="R8240">
        <f>--Table1[[#This Row],[Patient Admission Flag]]</f>
        <v>1</v>
      </c>
      <c r="S8240">
        <f>--AND(Table1[[#This Row],[WithinTarget]]=1,Table1[[#This Row],[Patient Satisfaction Score]]&gt;=7)</f>
        <v>0</v>
      </c>
      <c r="T8240" t="str">
        <f>IF(LEFT(Table1[[#This Row],[Patient Gender]],1)="F","Female","Male")</f>
        <v>Male</v>
      </c>
    </row>
    <row r="8241" spans="1:20" x14ac:dyDescent="0.3">
      <c r="A8241" t="s">
        <v>8345</v>
      </c>
      <c r="B8241" s="1">
        <v>45125.181250000001</v>
      </c>
      <c r="C8241" t="s">
        <v>9</v>
      </c>
      <c r="D8241">
        <v>55</v>
      </c>
      <c r="E8241" t="s">
        <v>21</v>
      </c>
      <c r="F8241" t="s">
        <v>11</v>
      </c>
      <c r="G8241" t="b">
        <v>1</v>
      </c>
      <c r="I8241">
        <v>13</v>
      </c>
      <c r="J8241" t="b">
        <v>1</v>
      </c>
      <c r="K8241">
        <f>YEAR(Table1[[#This Row],[Patient Admission Date]])</f>
        <v>2023</v>
      </c>
      <c r="L8241" t="str">
        <f>TEXT(Table1[[#This Row],[Patient Admission Date]],"mmm")</f>
        <v>Jul</v>
      </c>
      <c r="M8241" t="str">
        <f>TEXT(Table1[[#This Row],[Patient Admission Date]],"ddd")</f>
        <v>Tue</v>
      </c>
      <c r="N8241" t="str">
        <f>TEXT(INT(HOUR(Table1[[#This Row],[Patient Admission Date]])/3)*3,"00")&amp;"-"&amp;TEXT(INT(HOUR(Table1[[#This Row],[Patient Admission Date]])/3)*3+3,"00")</f>
        <v>03-06</v>
      </c>
      <c r="O8241" t="str" cm="1">
        <f t="array" ref="O8241">_xlfn.IFS(Table1[[#This Row],[Patient Age]]&lt;=14,"0-14",Table1[[#This Row],[Patient Age]]&lt;=29,"15-29",Table1[[#This Row],[Patient Age]]&lt;=44,"30-44",Table1[[#This Row],[Patient Age]]&lt;=59,"45-59",Table1[[#This Row],[Patient Age]]&lt;=74,"60-74",TRUE,"75+")</f>
        <v>45-59</v>
      </c>
      <c r="P8241" t="str" cm="1">
        <f t="array" ref="P8241">_xlfn.IFS(Table1[[#This Row],[Patient Waittime]]&lt;=15,"0-15",Table1[[#This Row],[Patient Waittime]]&lt;=30,"16-30",Table1[[#This Row],[Patient Waittime]]&lt;=45,"31-45",Table1[[#This Row],[Patient Waittime]]&lt;=60,"46-60",TRUE,"60+")</f>
        <v>0-15</v>
      </c>
      <c r="Q8241">
        <f>--(Table1[[#This Row],[Patient Waittime]]&lt;=30)</f>
        <v>1</v>
      </c>
      <c r="R8241">
        <f>--Table1[[#This Row],[Patient Admission Flag]]</f>
        <v>1</v>
      </c>
      <c r="S8241">
        <f>--AND(Table1[[#This Row],[WithinTarget]]=1,Table1[[#This Row],[Patient Satisfaction Score]]&gt;=7)</f>
        <v>0</v>
      </c>
      <c r="T8241" t="str">
        <f>IF(LEFT(Table1[[#This Row],[Patient Gender]],1)="F","Female","Male")</f>
        <v>Male</v>
      </c>
    </row>
    <row r="8242" spans="1:20" x14ac:dyDescent="0.3">
      <c r="A8242" t="s">
        <v>8346</v>
      </c>
      <c r="B8242" s="1">
        <v>45140.656944444447</v>
      </c>
      <c r="C8242" t="s">
        <v>9</v>
      </c>
      <c r="D8242">
        <v>15</v>
      </c>
      <c r="E8242" t="s">
        <v>21</v>
      </c>
      <c r="F8242" t="s">
        <v>11</v>
      </c>
      <c r="G8242" t="b">
        <v>1</v>
      </c>
      <c r="I8242">
        <v>38</v>
      </c>
      <c r="J8242" t="b">
        <v>1</v>
      </c>
      <c r="K8242">
        <f>YEAR(Table1[[#This Row],[Patient Admission Date]])</f>
        <v>2023</v>
      </c>
      <c r="L8242" t="str">
        <f>TEXT(Table1[[#This Row],[Patient Admission Date]],"mmm")</f>
        <v>Aug</v>
      </c>
      <c r="M8242" t="str">
        <f>TEXT(Table1[[#This Row],[Patient Admission Date]],"ddd")</f>
        <v>Wed</v>
      </c>
      <c r="N8242" t="str">
        <f>TEXT(INT(HOUR(Table1[[#This Row],[Patient Admission Date]])/3)*3,"00")&amp;"-"&amp;TEXT(INT(HOUR(Table1[[#This Row],[Patient Admission Date]])/3)*3+3,"00")</f>
        <v>15-18</v>
      </c>
      <c r="O8242" t="str" cm="1">
        <f t="array" ref="O8242">_xlfn.IFS(Table1[[#This Row],[Patient Age]]&lt;=14,"0-14",Table1[[#This Row],[Patient Age]]&lt;=29,"15-29",Table1[[#This Row],[Patient Age]]&lt;=44,"30-44",Table1[[#This Row],[Patient Age]]&lt;=59,"45-59",Table1[[#This Row],[Patient Age]]&lt;=74,"60-74",TRUE,"75+")</f>
        <v>15-29</v>
      </c>
      <c r="P8242" t="str" cm="1">
        <f t="array" ref="P8242">_xlfn.IFS(Table1[[#This Row],[Patient Waittime]]&lt;=15,"0-15",Table1[[#This Row],[Patient Waittime]]&lt;=30,"16-30",Table1[[#This Row],[Patient Waittime]]&lt;=45,"31-45",Table1[[#This Row],[Patient Waittime]]&lt;=60,"46-60",TRUE,"60+")</f>
        <v>31-45</v>
      </c>
      <c r="Q8242">
        <f>--(Table1[[#This Row],[Patient Waittime]]&lt;=30)</f>
        <v>0</v>
      </c>
      <c r="R8242">
        <f>--Table1[[#This Row],[Patient Admission Flag]]</f>
        <v>1</v>
      </c>
      <c r="S8242">
        <f>--AND(Table1[[#This Row],[WithinTarget]]=1,Table1[[#This Row],[Patient Satisfaction Score]]&gt;=7)</f>
        <v>0</v>
      </c>
      <c r="T8242" t="str">
        <f>IF(LEFT(Table1[[#This Row],[Patient Gender]],1)="F","Female","Male")</f>
        <v>Male</v>
      </c>
    </row>
    <row r="8243" spans="1:20" x14ac:dyDescent="0.3">
      <c r="A8243" t="s">
        <v>8347</v>
      </c>
      <c r="B8243" s="1">
        <v>45515.262499999997</v>
      </c>
      <c r="C8243" t="s">
        <v>9</v>
      </c>
      <c r="D8243">
        <v>22</v>
      </c>
      <c r="E8243" t="s">
        <v>21</v>
      </c>
      <c r="F8243" t="s">
        <v>11</v>
      </c>
      <c r="G8243" t="b">
        <v>1</v>
      </c>
      <c r="I8243">
        <v>23</v>
      </c>
      <c r="J8243" t="b">
        <v>1</v>
      </c>
      <c r="K8243">
        <f>YEAR(Table1[[#This Row],[Patient Admission Date]])</f>
        <v>2024</v>
      </c>
      <c r="L8243" t="str">
        <f>TEXT(Table1[[#This Row],[Patient Admission Date]],"mmm")</f>
        <v>Aug</v>
      </c>
      <c r="M8243" t="str">
        <f>TEXT(Table1[[#This Row],[Patient Admission Date]],"ddd")</f>
        <v>Sun</v>
      </c>
      <c r="N8243" t="str">
        <f>TEXT(INT(HOUR(Table1[[#This Row],[Patient Admission Date]])/3)*3,"00")&amp;"-"&amp;TEXT(INT(HOUR(Table1[[#This Row],[Patient Admission Date]])/3)*3+3,"00")</f>
        <v>06-09</v>
      </c>
      <c r="O8243" t="str" cm="1">
        <f t="array" ref="O8243">_xlfn.IFS(Table1[[#This Row],[Patient Age]]&lt;=14,"0-14",Table1[[#This Row],[Patient Age]]&lt;=29,"15-29",Table1[[#This Row],[Patient Age]]&lt;=44,"30-44",Table1[[#This Row],[Patient Age]]&lt;=59,"45-59",Table1[[#This Row],[Patient Age]]&lt;=74,"60-74",TRUE,"75+")</f>
        <v>15-29</v>
      </c>
      <c r="P8243" t="str" cm="1">
        <f t="array" ref="P8243">_xlfn.IFS(Table1[[#This Row],[Patient Waittime]]&lt;=15,"0-15",Table1[[#This Row],[Patient Waittime]]&lt;=30,"16-30",Table1[[#This Row],[Patient Waittime]]&lt;=45,"31-45",Table1[[#This Row],[Patient Waittime]]&lt;=60,"46-60",TRUE,"60+")</f>
        <v>16-30</v>
      </c>
      <c r="Q8243">
        <f>--(Table1[[#This Row],[Patient Waittime]]&lt;=30)</f>
        <v>1</v>
      </c>
      <c r="R8243">
        <f>--Table1[[#This Row],[Patient Admission Flag]]</f>
        <v>1</v>
      </c>
      <c r="S8243">
        <f>--AND(Table1[[#This Row],[WithinTarget]]=1,Table1[[#This Row],[Patient Satisfaction Score]]&gt;=7)</f>
        <v>0</v>
      </c>
      <c r="T8243" t="str">
        <f>IF(LEFT(Table1[[#This Row],[Patient Gender]],1)="F","Female","Male")</f>
        <v>Male</v>
      </c>
    </row>
    <row r="8244" spans="1:20" x14ac:dyDescent="0.3">
      <c r="A8244" t="s">
        <v>8348</v>
      </c>
      <c r="B8244" s="1">
        <v>45212.554166666669</v>
      </c>
      <c r="C8244" t="s">
        <v>9</v>
      </c>
      <c r="D8244">
        <v>62</v>
      </c>
      <c r="E8244" t="s">
        <v>21</v>
      </c>
      <c r="F8244" t="s">
        <v>11</v>
      </c>
      <c r="G8244" t="b">
        <v>1</v>
      </c>
      <c r="I8244">
        <v>59</v>
      </c>
      <c r="J8244" t="b">
        <v>1</v>
      </c>
      <c r="K8244">
        <f>YEAR(Table1[[#This Row],[Patient Admission Date]])</f>
        <v>2023</v>
      </c>
      <c r="L8244" t="str">
        <f>TEXT(Table1[[#This Row],[Patient Admission Date]],"mmm")</f>
        <v>Oct</v>
      </c>
      <c r="M8244" t="str">
        <f>TEXT(Table1[[#This Row],[Patient Admission Date]],"ddd")</f>
        <v>Fri</v>
      </c>
      <c r="N8244" t="str">
        <f>TEXT(INT(HOUR(Table1[[#This Row],[Patient Admission Date]])/3)*3,"00")&amp;"-"&amp;TEXT(INT(HOUR(Table1[[#This Row],[Patient Admission Date]])/3)*3+3,"00")</f>
        <v>12-15</v>
      </c>
      <c r="O8244" t="str" cm="1">
        <f t="array" ref="O8244">_xlfn.IFS(Table1[[#This Row],[Patient Age]]&lt;=14,"0-14",Table1[[#This Row],[Patient Age]]&lt;=29,"15-29",Table1[[#This Row],[Patient Age]]&lt;=44,"30-44",Table1[[#This Row],[Patient Age]]&lt;=59,"45-59",Table1[[#This Row],[Patient Age]]&lt;=74,"60-74",TRUE,"75+")</f>
        <v>60-74</v>
      </c>
      <c r="P8244" t="str" cm="1">
        <f t="array" ref="P8244">_xlfn.IFS(Table1[[#This Row],[Patient Waittime]]&lt;=15,"0-15",Table1[[#This Row],[Patient Waittime]]&lt;=30,"16-30",Table1[[#This Row],[Patient Waittime]]&lt;=45,"31-45",Table1[[#This Row],[Patient Waittime]]&lt;=60,"46-60",TRUE,"60+")</f>
        <v>46-60</v>
      </c>
      <c r="Q8244">
        <f>--(Table1[[#This Row],[Patient Waittime]]&lt;=30)</f>
        <v>0</v>
      </c>
      <c r="R8244">
        <f>--Table1[[#This Row],[Patient Admission Flag]]</f>
        <v>1</v>
      </c>
      <c r="S8244">
        <f>--AND(Table1[[#This Row],[WithinTarget]]=1,Table1[[#This Row],[Patient Satisfaction Score]]&gt;=7)</f>
        <v>0</v>
      </c>
      <c r="T8244" t="str">
        <f>IF(LEFT(Table1[[#This Row],[Patient Gender]],1)="F","Female","Male")</f>
        <v>Male</v>
      </c>
    </row>
    <row r="8245" spans="1:20" x14ac:dyDescent="0.3">
      <c r="A8245" t="s">
        <v>8349</v>
      </c>
      <c r="B8245" s="1">
        <v>45358.988194444442</v>
      </c>
      <c r="C8245" t="s">
        <v>9</v>
      </c>
      <c r="D8245">
        <v>61</v>
      </c>
      <c r="E8245" t="s">
        <v>21</v>
      </c>
      <c r="F8245" t="s">
        <v>11</v>
      </c>
      <c r="G8245" t="b">
        <v>1</v>
      </c>
      <c r="I8245">
        <v>47</v>
      </c>
      <c r="J8245" t="b">
        <v>1</v>
      </c>
      <c r="K8245">
        <f>YEAR(Table1[[#This Row],[Patient Admission Date]])</f>
        <v>2024</v>
      </c>
      <c r="L8245" t="str">
        <f>TEXT(Table1[[#This Row],[Patient Admission Date]],"mmm")</f>
        <v>Mar</v>
      </c>
      <c r="M8245" t="str">
        <f>TEXT(Table1[[#This Row],[Patient Admission Date]],"ddd")</f>
        <v>Thu</v>
      </c>
      <c r="N8245" t="str">
        <f>TEXT(INT(HOUR(Table1[[#This Row],[Patient Admission Date]])/3)*3,"00")&amp;"-"&amp;TEXT(INT(HOUR(Table1[[#This Row],[Patient Admission Date]])/3)*3+3,"00")</f>
        <v>21-24</v>
      </c>
      <c r="O8245" t="str" cm="1">
        <f t="array" ref="O8245">_xlfn.IFS(Table1[[#This Row],[Patient Age]]&lt;=14,"0-14",Table1[[#This Row],[Patient Age]]&lt;=29,"15-29",Table1[[#This Row],[Patient Age]]&lt;=44,"30-44",Table1[[#This Row],[Patient Age]]&lt;=59,"45-59",Table1[[#This Row],[Patient Age]]&lt;=74,"60-74",TRUE,"75+")</f>
        <v>60-74</v>
      </c>
      <c r="P8245" t="str" cm="1">
        <f t="array" ref="P8245">_xlfn.IFS(Table1[[#This Row],[Patient Waittime]]&lt;=15,"0-15",Table1[[#This Row],[Patient Waittime]]&lt;=30,"16-30",Table1[[#This Row],[Patient Waittime]]&lt;=45,"31-45",Table1[[#This Row],[Patient Waittime]]&lt;=60,"46-60",TRUE,"60+")</f>
        <v>46-60</v>
      </c>
      <c r="Q8245">
        <f>--(Table1[[#This Row],[Patient Waittime]]&lt;=30)</f>
        <v>0</v>
      </c>
      <c r="R8245">
        <f>--Table1[[#This Row],[Patient Admission Flag]]</f>
        <v>1</v>
      </c>
      <c r="S8245">
        <f>--AND(Table1[[#This Row],[WithinTarget]]=1,Table1[[#This Row],[Patient Satisfaction Score]]&gt;=7)</f>
        <v>0</v>
      </c>
      <c r="T8245" t="str">
        <f>IF(LEFT(Table1[[#This Row],[Patient Gender]],1)="F","Female","Male")</f>
        <v>Male</v>
      </c>
    </row>
    <row r="8246" spans="1:20" x14ac:dyDescent="0.3">
      <c r="A8246" t="s">
        <v>8350</v>
      </c>
      <c r="B8246" s="1">
        <v>45415.60833333333</v>
      </c>
      <c r="C8246" t="s">
        <v>9</v>
      </c>
      <c r="D8246">
        <v>51</v>
      </c>
      <c r="E8246" t="s">
        <v>21</v>
      </c>
      <c r="F8246" t="s">
        <v>11</v>
      </c>
      <c r="G8246" t="b">
        <v>1</v>
      </c>
      <c r="I8246">
        <v>33</v>
      </c>
      <c r="J8246" t="b">
        <v>1</v>
      </c>
      <c r="K8246">
        <f>YEAR(Table1[[#This Row],[Patient Admission Date]])</f>
        <v>2024</v>
      </c>
      <c r="L8246" t="str">
        <f>TEXT(Table1[[#This Row],[Patient Admission Date]],"mmm")</f>
        <v>May</v>
      </c>
      <c r="M8246" t="str">
        <f>TEXT(Table1[[#This Row],[Patient Admission Date]],"ddd")</f>
        <v>Fri</v>
      </c>
      <c r="N8246" t="str">
        <f>TEXT(INT(HOUR(Table1[[#This Row],[Patient Admission Date]])/3)*3,"00")&amp;"-"&amp;TEXT(INT(HOUR(Table1[[#This Row],[Patient Admission Date]])/3)*3+3,"00")</f>
        <v>12-15</v>
      </c>
      <c r="O8246" t="str" cm="1">
        <f t="array" ref="O8246">_xlfn.IFS(Table1[[#This Row],[Patient Age]]&lt;=14,"0-14",Table1[[#This Row],[Patient Age]]&lt;=29,"15-29",Table1[[#This Row],[Patient Age]]&lt;=44,"30-44",Table1[[#This Row],[Patient Age]]&lt;=59,"45-59",Table1[[#This Row],[Patient Age]]&lt;=74,"60-74",TRUE,"75+")</f>
        <v>45-59</v>
      </c>
      <c r="P8246" t="str" cm="1">
        <f t="array" ref="P8246">_xlfn.IFS(Table1[[#This Row],[Patient Waittime]]&lt;=15,"0-15",Table1[[#This Row],[Patient Waittime]]&lt;=30,"16-30",Table1[[#This Row],[Patient Waittime]]&lt;=45,"31-45",Table1[[#This Row],[Patient Waittime]]&lt;=60,"46-60",TRUE,"60+")</f>
        <v>31-45</v>
      </c>
      <c r="Q8246">
        <f>--(Table1[[#This Row],[Patient Waittime]]&lt;=30)</f>
        <v>0</v>
      </c>
      <c r="R8246">
        <f>--Table1[[#This Row],[Patient Admission Flag]]</f>
        <v>1</v>
      </c>
      <c r="S8246">
        <f>--AND(Table1[[#This Row],[WithinTarget]]=1,Table1[[#This Row],[Patient Satisfaction Score]]&gt;=7)</f>
        <v>0</v>
      </c>
      <c r="T8246" t="str">
        <f>IF(LEFT(Table1[[#This Row],[Patient Gender]],1)="F","Female","Male")</f>
        <v>Male</v>
      </c>
    </row>
    <row r="8247" spans="1:20" x14ac:dyDescent="0.3">
      <c r="A8247" t="s">
        <v>8351</v>
      </c>
      <c r="B8247" s="1">
        <v>45365.456250000003</v>
      </c>
      <c r="C8247" t="s">
        <v>9</v>
      </c>
      <c r="D8247">
        <v>57</v>
      </c>
      <c r="E8247" t="s">
        <v>21</v>
      </c>
      <c r="F8247" t="s">
        <v>11</v>
      </c>
      <c r="G8247" t="b">
        <v>1</v>
      </c>
      <c r="I8247">
        <v>11</v>
      </c>
      <c r="J8247" t="b">
        <v>1</v>
      </c>
      <c r="K8247">
        <f>YEAR(Table1[[#This Row],[Patient Admission Date]])</f>
        <v>2024</v>
      </c>
      <c r="L8247" t="str">
        <f>TEXT(Table1[[#This Row],[Patient Admission Date]],"mmm")</f>
        <v>Mar</v>
      </c>
      <c r="M8247" t="str">
        <f>TEXT(Table1[[#This Row],[Patient Admission Date]],"ddd")</f>
        <v>Thu</v>
      </c>
      <c r="N8247" t="str">
        <f>TEXT(INT(HOUR(Table1[[#This Row],[Patient Admission Date]])/3)*3,"00")&amp;"-"&amp;TEXT(INT(HOUR(Table1[[#This Row],[Patient Admission Date]])/3)*3+3,"00")</f>
        <v>09-12</v>
      </c>
      <c r="O8247" t="str" cm="1">
        <f t="array" ref="O8247">_xlfn.IFS(Table1[[#This Row],[Patient Age]]&lt;=14,"0-14",Table1[[#This Row],[Patient Age]]&lt;=29,"15-29",Table1[[#This Row],[Patient Age]]&lt;=44,"30-44",Table1[[#This Row],[Patient Age]]&lt;=59,"45-59",Table1[[#This Row],[Patient Age]]&lt;=74,"60-74",TRUE,"75+")</f>
        <v>45-59</v>
      </c>
      <c r="P8247" t="str" cm="1">
        <f t="array" ref="P8247">_xlfn.IFS(Table1[[#This Row],[Patient Waittime]]&lt;=15,"0-15",Table1[[#This Row],[Patient Waittime]]&lt;=30,"16-30",Table1[[#This Row],[Patient Waittime]]&lt;=45,"31-45",Table1[[#This Row],[Patient Waittime]]&lt;=60,"46-60",TRUE,"60+")</f>
        <v>0-15</v>
      </c>
      <c r="Q8247">
        <f>--(Table1[[#This Row],[Patient Waittime]]&lt;=30)</f>
        <v>1</v>
      </c>
      <c r="R8247">
        <f>--Table1[[#This Row],[Patient Admission Flag]]</f>
        <v>1</v>
      </c>
      <c r="S8247">
        <f>--AND(Table1[[#This Row],[WithinTarget]]=1,Table1[[#This Row],[Patient Satisfaction Score]]&gt;=7)</f>
        <v>0</v>
      </c>
      <c r="T8247" t="str">
        <f>IF(LEFT(Table1[[#This Row],[Patient Gender]],1)="F","Female","Male")</f>
        <v>Male</v>
      </c>
    </row>
    <row r="8248" spans="1:20" x14ac:dyDescent="0.3">
      <c r="A8248" t="s">
        <v>8352</v>
      </c>
      <c r="B8248" s="1">
        <v>45385.228472222225</v>
      </c>
      <c r="C8248" t="s">
        <v>9</v>
      </c>
      <c r="D8248">
        <v>63</v>
      </c>
      <c r="E8248" t="s">
        <v>21</v>
      </c>
      <c r="F8248" t="s">
        <v>11</v>
      </c>
      <c r="G8248" t="b">
        <v>1</v>
      </c>
      <c r="I8248">
        <v>17</v>
      </c>
      <c r="J8248" t="b">
        <v>1</v>
      </c>
      <c r="K8248">
        <f>YEAR(Table1[[#This Row],[Patient Admission Date]])</f>
        <v>2024</v>
      </c>
      <c r="L8248" t="str">
        <f>TEXT(Table1[[#This Row],[Patient Admission Date]],"mmm")</f>
        <v>Apr</v>
      </c>
      <c r="M8248" t="str">
        <f>TEXT(Table1[[#This Row],[Patient Admission Date]],"ddd")</f>
        <v>Wed</v>
      </c>
      <c r="N8248" t="str">
        <f>TEXT(INT(HOUR(Table1[[#This Row],[Patient Admission Date]])/3)*3,"00")&amp;"-"&amp;TEXT(INT(HOUR(Table1[[#This Row],[Patient Admission Date]])/3)*3+3,"00")</f>
        <v>03-06</v>
      </c>
      <c r="O8248" t="str" cm="1">
        <f t="array" ref="O8248">_xlfn.IFS(Table1[[#This Row],[Patient Age]]&lt;=14,"0-14",Table1[[#This Row],[Patient Age]]&lt;=29,"15-29",Table1[[#This Row],[Patient Age]]&lt;=44,"30-44",Table1[[#This Row],[Patient Age]]&lt;=59,"45-59",Table1[[#This Row],[Patient Age]]&lt;=74,"60-74",TRUE,"75+")</f>
        <v>60-74</v>
      </c>
      <c r="P8248" t="str" cm="1">
        <f t="array" ref="P8248">_xlfn.IFS(Table1[[#This Row],[Patient Waittime]]&lt;=15,"0-15",Table1[[#This Row],[Patient Waittime]]&lt;=30,"16-30",Table1[[#This Row],[Patient Waittime]]&lt;=45,"31-45",Table1[[#This Row],[Patient Waittime]]&lt;=60,"46-60",TRUE,"60+")</f>
        <v>16-30</v>
      </c>
      <c r="Q8248">
        <f>--(Table1[[#This Row],[Patient Waittime]]&lt;=30)</f>
        <v>1</v>
      </c>
      <c r="R8248">
        <f>--Table1[[#This Row],[Patient Admission Flag]]</f>
        <v>1</v>
      </c>
      <c r="S8248">
        <f>--AND(Table1[[#This Row],[WithinTarget]]=1,Table1[[#This Row],[Patient Satisfaction Score]]&gt;=7)</f>
        <v>0</v>
      </c>
      <c r="T8248" t="str">
        <f>IF(LEFT(Table1[[#This Row],[Patient Gender]],1)="F","Female","Male")</f>
        <v>Male</v>
      </c>
    </row>
    <row r="8249" spans="1:20" x14ac:dyDescent="0.3">
      <c r="A8249" t="s">
        <v>8353</v>
      </c>
      <c r="B8249" s="1">
        <v>45402.857638888891</v>
      </c>
      <c r="C8249" t="s">
        <v>9</v>
      </c>
      <c r="D8249">
        <v>62</v>
      </c>
      <c r="E8249" t="s">
        <v>21</v>
      </c>
      <c r="F8249" t="s">
        <v>11</v>
      </c>
      <c r="G8249" t="b">
        <v>1</v>
      </c>
      <c r="H8249">
        <v>0</v>
      </c>
      <c r="I8249">
        <v>39</v>
      </c>
      <c r="J8249" t="b">
        <v>1</v>
      </c>
      <c r="K8249">
        <f>YEAR(Table1[[#This Row],[Patient Admission Date]])</f>
        <v>2024</v>
      </c>
      <c r="L8249" t="str">
        <f>TEXT(Table1[[#This Row],[Patient Admission Date]],"mmm")</f>
        <v>Apr</v>
      </c>
      <c r="M8249" t="str">
        <f>TEXT(Table1[[#This Row],[Patient Admission Date]],"ddd")</f>
        <v>Sat</v>
      </c>
      <c r="N8249" t="str">
        <f>TEXT(INT(HOUR(Table1[[#This Row],[Patient Admission Date]])/3)*3,"00")&amp;"-"&amp;TEXT(INT(HOUR(Table1[[#This Row],[Patient Admission Date]])/3)*3+3,"00")</f>
        <v>18-21</v>
      </c>
      <c r="O8249" t="str" cm="1">
        <f t="array" ref="O8249">_xlfn.IFS(Table1[[#This Row],[Patient Age]]&lt;=14,"0-14",Table1[[#This Row],[Patient Age]]&lt;=29,"15-29",Table1[[#This Row],[Patient Age]]&lt;=44,"30-44",Table1[[#This Row],[Patient Age]]&lt;=59,"45-59",Table1[[#This Row],[Patient Age]]&lt;=74,"60-74",TRUE,"75+")</f>
        <v>60-74</v>
      </c>
      <c r="P8249" t="str" cm="1">
        <f t="array" ref="P8249">_xlfn.IFS(Table1[[#This Row],[Patient Waittime]]&lt;=15,"0-15",Table1[[#This Row],[Patient Waittime]]&lt;=30,"16-30",Table1[[#This Row],[Patient Waittime]]&lt;=45,"31-45",Table1[[#This Row],[Patient Waittime]]&lt;=60,"46-60",TRUE,"60+")</f>
        <v>31-45</v>
      </c>
      <c r="Q8249">
        <f>--(Table1[[#This Row],[Patient Waittime]]&lt;=30)</f>
        <v>0</v>
      </c>
      <c r="R8249">
        <f>--Table1[[#This Row],[Patient Admission Flag]]</f>
        <v>1</v>
      </c>
      <c r="S8249">
        <f>--AND(Table1[[#This Row],[WithinTarget]]=1,Table1[[#This Row],[Patient Satisfaction Score]]&gt;=7)</f>
        <v>0</v>
      </c>
      <c r="T8249" t="str">
        <f>IF(LEFT(Table1[[#This Row],[Patient Gender]],1)="F","Female","Male")</f>
        <v>Male</v>
      </c>
    </row>
    <row r="8250" spans="1:20" x14ac:dyDescent="0.3">
      <c r="A8250" t="s">
        <v>8354</v>
      </c>
      <c r="B8250" s="1">
        <v>45026.36041666667</v>
      </c>
      <c r="C8250" t="s">
        <v>9</v>
      </c>
      <c r="D8250">
        <v>3</v>
      </c>
      <c r="E8250" t="s">
        <v>21</v>
      </c>
      <c r="F8250" t="s">
        <v>11</v>
      </c>
      <c r="G8250" t="b">
        <v>1</v>
      </c>
      <c r="H8250">
        <v>0</v>
      </c>
      <c r="I8250">
        <v>36</v>
      </c>
      <c r="J8250" t="b">
        <v>1</v>
      </c>
      <c r="K8250">
        <f>YEAR(Table1[[#This Row],[Patient Admission Date]])</f>
        <v>2023</v>
      </c>
      <c r="L8250" t="str">
        <f>TEXT(Table1[[#This Row],[Patient Admission Date]],"mmm")</f>
        <v>Apr</v>
      </c>
      <c r="M8250" t="str">
        <f>TEXT(Table1[[#This Row],[Patient Admission Date]],"ddd")</f>
        <v>Mon</v>
      </c>
      <c r="N8250" t="str">
        <f>TEXT(INT(HOUR(Table1[[#This Row],[Patient Admission Date]])/3)*3,"00")&amp;"-"&amp;TEXT(INT(HOUR(Table1[[#This Row],[Patient Admission Date]])/3)*3+3,"00")</f>
        <v>06-09</v>
      </c>
      <c r="O8250" t="str" cm="1">
        <f t="array" ref="O8250">_xlfn.IFS(Table1[[#This Row],[Patient Age]]&lt;=14,"0-14",Table1[[#This Row],[Patient Age]]&lt;=29,"15-29",Table1[[#This Row],[Patient Age]]&lt;=44,"30-44",Table1[[#This Row],[Patient Age]]&lt;=59,"45-59",Table1[[#This Row],[Patient Age]]&lt;=74,"60-74",TRUE,"75+")</f>
        <v>0-14</v>
      </c>
      <c r="P8250" t="str" cm="1">
        <f t="array" ref="P8250">_xlfn.IFS(Table1[[#This Row],[Patient Waittime]]&lt;=15,"0-15",Table1[[#This Row],[Patient Waittime]]&lt;=30,"16-30",Table1[[#This Row],[Patient Waittime]]&lt;=45,"31-45",Table1[[#This Row],[Patient Waittime]]&lt;=60,"46-60",TRUE,"60+")</f>
        <v>31-45</v>
      </c>
      <c r="Q8250">
        <f>--(Table1[[#This Row],[Patient Waittime]]&lt;=30)</f>
        <v>0</v>
      </c>
      <c r="R8250">
        <f>--Table1[[#This Row],[Patient Admission Flag]]</f>
        <v>1</v>
      </c>
      <c r="S8250">
        <f>--AND(Table1[[#This Row],[WithinTarget]]=1,Table1[[#This Row],[Patient Satisfaction Score]]&gt;=7)</f>
        <v>0</v>
      </c>
      <c r="T8250" t="str">
        <f>IF(LEFT(Table1[[#This Row],[Patient Gender]],1)="F","Female","Male")</f>
        <v>Male</v>
      </c>
    </row>
    <row r="8251" spans="1:20" x14ac:dyDescent="0.3">
      <c r="A8251" t="s">
        <v>8355</v>
      </c>
      <c r="B8251" s="1">
        <v>45429.056944444441</v>
      </c>
      <c r="C8251" t="s">
        <v>9</v>
      </c>
      <c r="D8251">
        <v>8</v>
      </c>
      <c r="E8251" t="s">
        <v>21</v>
      </c>
      <c r="F8251" t="s">
        <v>11</v>
      </c>
      <c r="G8251" t="b">
        <v>1</v>
      </c>
      <c r="H8251">
        <v>1</v>
      </c>
      <c r="I8251">
        <v>14</v>
      </c>
      <c r="J8251" t="b">
        <v>1</v>
      </c>
      <c r="K8251">
        <f>YEAR(Table1[[#This Row],[Patient Admission Date]])</f>
        <v>2024</v>
      </c>
      <c r="L8251" t="str">
        <f>TEXT(Table1[[#This Row],[Patient Admission Date]],"mmm")</f>
        <v>May</v>
      </c>
      <c r="M8251" t="str">
        <f>TEXT(Table1[[#This Row],[Patient Admission Date]],"ddd")</f>
        <v>Fri</v>
      </c>
      <c r="N8251" t="str">
        <f>TEXT(INT(HOUR(Table1[[#This Row],[Patient Admission Date]])/3)*3,"00")&amp;"-"&amp;TEXT(INT(HOUR(Table1[[#This Row],[Patient Admission Date]])/3)*3+3,"00")</f>
        <v>00-03</v>
      </c>
      <c r="O8251" t="str" cm="1">
        <f t="array" ref="O8251">_xlfn.IFS(Table1[[#This Row],[Patient Age]]&lt;=14,"0-14",Table1[[#This Row],[Patient Age]]&lt;=29,"15-29",Table1[[#This Row],[Patient Age]]&lt;=44,"30-44",Table1[[#This Row],[Patient Age]]&lt;=59,"45-59",Table1[[#This Row],[Patient Age]]&lt;=74,"60-74",TRUE,"75+")</f>
        <v>0-14</v>
      </c>
      <c r="P8251" t="str" cm="1">
        <f t="array" ref="P8251">_xlfn.IFS(Table1[[#This Row],[Patient Waittime]]&lt;=15,"0-15",Table1[[#This Row],[Patient Waittime]]&lt;=30,"16-30",Table1[[#This Row],[Patient Waittime]]&lt;=45,"31-45",Table1[[#This Row],[Patient Waittime]]&lt;=60,"46-60",TRUE,"60+")</f>
        <v>0-15</v>
      </c>
      <c r="Q8251">
        <f>--(Table1[[#This Row],[Patient Waittime]]&lt;=30)</f>
        <v>1</v>
      </c>
      <c r="R8251">
        <f>--Table1[[#This Row],[Patient Admission Flag]]</f>
        <v>1</v>
      </c>
      <c r="S8251">
        <f>--AND(Table1[[#This Row],[WithinTarget]]=1,Table1[[#This Row],[Patient Satisfaction Score]]&gt;=7)</f>
        <v>0</v>
      </c>
      <c r="T8251" t="str">
        <f>IF(LEFT(Table1[[#This Row],[Patient Gender]],1)="F","Female","Male")</f>
        <v>Male</v>
      </c>
    </row>
    <row r="8252" spans="1:20" x14ac:dyDescent="0.3">
      <c r="A8252" t="s">
        <v>8356</v>
      </c>
      <c r="B8252" s="1">
        <v>45098.251388888886</v>
      </c>
      <c r="C8252" t="s">
        <v>9</v>
      </c>
      <c r="D8252">
        <v>59</v>
      </c>
      <c r="E8252" t="s">
        <v>21</v>
      </c>
      <c r="F8252" t="s">
        <v>11</v>
      </c>
      <c r="G8252" t="b">
        <v>1</v>
      </c>
      <c r="H8252">
        <v>1</v>
      </c>
      <c r="I8252">
        <v>11</v>
      </c>
      <c r="J8252" t="b">
        <v>1</v>
      </c>
      <c r="K8252">
        <f>YEAR(Table1[[#This Row],[Patient Admission Date]])</f>
        <v>2023</v>
      </c>
      <c r="L8252" t="str">
        <f>TEXT(Table1[[#This Row],[Patient Admission Date]],"mmm")</f>
        <v>Jun</v>
      </c>
      <c r="M8252" t="str">
        <f>TEXT(Table1[[#This Row],[Patient Admission Date]],"ddd")</f>
        <v>Wed</v>
      </c>
      <c r="N8252" t="str">
        <f>TEXT(INT(HOUR(Table1[[#This Row],[Patient Admission Date]])/3)*3,"00")&amp;"-"&amp;TEXT(INT(HOUR(Table1[[#This Row],[Patient Admission Date]])/3)*3+3,"00")</f>
        <v>06-09</v>
      </c>
      <c r="O8252" t="str" cm="1">
        <f t="array" ref="O8252">_xlfn.IFS(Table1[[#This Row],[Patient Age]]&lt;=14,"0-14",Table1[[#This Row],[Patient Age]]&lt;=29,"15-29",Table1[[#This Row],[Patient Age]]&lt;=44,"30-44",Table1[[#This Row],[Patient Age]]&lt;=59,"45-59",Table1[[#This Row],[Patient Age]]&lt;=74,"60-74",TRUE,"75+")</f>
        <v>45-59</v>
      </c>
      <c r="P8252" t="str" cm="1">
        <f t="array" ref="P8252">_xlfn.IFS(Table1[[#This Row],[Patient Waittime]]&lt;=15,"0-15",Table1[[#This Row],[Patient Waittime]]&lt;=30,"16-30",Table1[[#This Row],[Patient Waittime]]&lt;=45,"31-45",Table1[[#This Row],[Patient Waittime]]&lt;=60,"46-60",TRUE,"60+")</f>
        <v>0-15</v>
      </c>
      <c r="Q8252">
        <f>--(Table1[[#This Row],[Patient Waittime]]&lt;=30)</f>
        <v>1</v>
      </c>
      <c r="R8252">
        <f>--Table1[[#This Row],[Patient Admission Flag]]</f>
        <v>1</v>
      </c>
      <c r="S8252">
        <f>--AND(Table1[[#This Row],[WithinTarget]]=1,Table1[[#This Row],[Patient Satisfaction Score]]&gt;=7)</f>
        <v>0</v>
      </c>
      <c r="T8252" t="str">
        <f>IF(LEFT(Table1[[#This Row],[Patient Gender]],1)="F","Female","Male")</f>
        <v>Male</v>
      </c>
    </row>
    <row r="8253" spans="1:20" x14ac:dyDescent="0.3">
      <c r="A8253" t="s">
        <v>8357</v>
      </c>
      <c r="B8253" s="1">
        <v>45106.370833333334</v>
      </c>
      <c r="C8253" t="s">
        <v>9</v>
      </c>
      <c r="D8253">
        <v>78</v>
      </c>
      <c r="E8253" t="s">
        <v>21</v>
      </c>
      <c r="F8253" t="s">
        <v>11</v>
      </c>
      <c r="G8253" t="b">
        <v>1</v>
      </c>
      <c r="H8253">
        <v>1</v>
      </c>
      <c r="I8253">
        <v>51</v>
      </c>
      <c r="J8253" t="b">
        <v>1</v>
      </c>
      <c r="K8253">
        <f>YEAR(Table1[[#This Row],[Patient Admission Date]])</f>
        <v>2023</v>
      </c>
      <c r="L8253" t="str">
        <f>TEXT(Table1[[#This Row],[Patient Admission Date]],"mmm")</f>
        <v>Jun</v>
      </c>
      <c r="M8253" t="str">
        <f>TEXT(Table1[[#This Row],[Patient Admission Date]],"ddd")</f>
        <v>Thu</v>
      </c>
      <c r="N8253" t="str">
        <f>TEXT(INT(HOUR(Table1[[#This Row],[Patient Admission Date]])/3)*3,"00")&amp;"-"&amp;TEXT(INT(HOUR(Table1[[#This Row],[Patient Admission Date]])/3)*3+3,"00")</f>
        <v>06-09</v>
      </c>
      <c r="O8253" t="str" cm="1">
        <f t="array" ref="O8253">_xlfn.IFS(Table1[[#This Row],[Patient Age]]&lt;=14,"0-14",Table1[[#This Row],[Patient Age]]&lt;=29,"15-29",Table1[[#This Row],[Patient Age]]&lt;=44,"30-44",Table1[[#This Row],[Patient Age]]&lt;=59,"45-59",Table1[[#This Row],[Patient Age]]&lt;=74,"60-74",TRUE,"75+")</f>
        <v>75+</v>
      </c>
      <c r="P8253" t="str" cm="1">
        <f t="array" ref="P8253">_xlfn.IFS(Table1[[#This Row],[Patient Waittime]]&lt;=15,"0-15",Table1[[#This Row],[Patient Waittime]]&lt;=30,"16-30",Table1[[#This Row],[Patient Waittime]]&lt;=45,"31-45",Table1[[#This Row],[Patient Waittime]]&lt;=60,"46-60",TRUE,"60+")</f>
        <v>46-60</v>
      </c>
      <c r="Q8253">
        <f>--(Table1[[#This Row],[Patient Waittime]]&lt;=30)</f>
        <v>0</v>
      </c>
      <c r="R8253">
        <f>--Table1[[#This Row],[Patient Admission Flag]]</f>
        <v>1</v>
      </c>
      <c r="S8253">
        <f>--AND(Table1[[#This Row],[WithinTarget]]=1,Table1[[#This Row],[Patient Satisfaction Score]]&gt;=7)</f>
        <v>0</v>
      </c>
      <c r="T8253" t="str">
        <f>IF(LEFT(Table1[[#This Row],[Patient Gender]],1)="F","Female","Male")</f>
        <v>Male</v>
      </c>
    </row>
    <row r="8254" spans="1:20" x14ac:dyDescent="0.3">
      <c r="A8254" t="s">
        <v>8358</v>
      </c>
      <c r="B8254" s="1">
        <v>45111.398611111108</v>
      </c>
      <c r="C8254" t="s">
        <v>9</v>
      </c>
      <c r="D8254">
        <v>74</v>
      </c>
      <c r="E8254" t="s">
        <v>21</v>
      </c>
      <c r="F8254" t="s">
        <v>11</v>
      </c>
      <c r="G8254" t="b">
        <v>1</v>
      </c>
      <c r="H8254">
        <v>1</v>
      </c>
      <c r="I8254">
        <v>59</v>
      </c>
      <c r="J8254" t="b">
        <v>1</v>
      </c>
      <c r="K8254">
        <f>YEAR(Table1[[#This Row],[Patient Admission Date]])</f>
        <v>2023</v>
      </c>
      <c r="L8254" t="str">
        <f>TEXT(Table1[[#This Row],[Patient Admission Date]],"mmm")</f>
        <v>Jul</v>
      </c>
      <c r="M8254" t="str">
        <f>TEXT(Table1[[#This Row],[Patient Admission Date]],"ddd")</f>
        <v>Tue</v>
      </c>
      <c r="N8254" t="str">
        <f>TEXT(INT(HOUR(Table1[[#This Row],[Patient Admission Date]])/3)*3,"00")&amp;"-"&amp;TEXT(INT(HOUR(Table1[[#This Row],[Patient Admission Date]])/3)*3+3,"00")</f>
        <v>09-12</v>
      </c>
      <c r="O8254" t="str" cm="1">
        <f t="array" ref="O8254">_xlfn.IFS(Table1[[#This Row],[Patient Age]]&lt;=14,"0-14",Table1[[#This Row],[Patient Age]]&lt;=29,"15-29",Table1[[#This Row],[Patient Age]]&lt;=44,"30-44",Table1[[#This Row],[Patient Age]]&lt;=59,"45-59",Table1[[#This Row],[Patient Age]]&lt;=74,"60-74",TRUE,"75+")</f>
        <v>60-74</v>
      </c>
      <c r="P8254" t="str" cm="1">
        <f t="array" ref="P8254">_xlfn.IFS(Table1[[#This Row],[Patient Waittime]]&lt;=15,"0-15",Table1[[#This Row],[Patient Waittime]]&lt;=30,"16-30",Table1[[#This Row],[Patient Waittime]]&lt;=45,"31-45",Table1[[#This Row],[Patient Waittime]]&lt;=60,"46-60",TRUE,"60+")</f>
        <v>46-60</v>
      </c>
      <c r="Q8254">
        <f>--(Table1[[#This Row],[Patient Waittime]]&lt;=30)</f>
        <v>0</v>
      </c>
      <c r="R8254">
        <f>--Table1[[#This Row],[Patient Admission Flag]]</f>
        <v>1</v>
      </c>
      <c r="S8254">
        <f>--AND(Table1[[#This Row],[WithinTarget]]=1,Table1[[#This Row],[Patient Satisfaction Score]]&gt;=7)</f>
        <v>0</v>
      </c>
      <c r="T8254" t="str">
        <f>IF(LEFT(Table1[[#This Row],[Patient Gender]],1)="F","Female","Male")</f>
        <v>Male</v>
      </c>
    </row>
    <row r="8255" spans="1:20" x14ac:dyDescent="0.3">
      <c r="A8255" t="s">
        <v>8359</v>
      </c>
      <c r="B8255" s="1">
        <v>45349.965277777781</v>
      </c>
      <c r="C8255" t="s">
        <v>9</v>
      </c>
      <c r="D8255">
        <v>35</v>
      </c>
      <c r="E8255" t="s">
        <v>21</v>
      </c>
      <c r="F8255" t="s">
        <v>11</v>
      </c>
      <c r="G8255" t="b">
        <v>1</v>
      </c>
      <c r="H8255">
        <v>2</v>
      </c>
      <c r="I8255">
        <v>52</v>
      </c>
      <c r="J8255" t="b">
        <v>1</v>
      </c>
      <c r="K8255">
        <f>YEAR(Table1[[#This Row],[Patient Admission Date]])</f>
        <v>2024</v>
      </c>
      <c r="L8255" t="str">
        <f>TEXT(Table1[[#This Row],[Patient Admission Date]],"mmm")</f>
        <v>Feb</v>
      </c>
      <c r="M8255" t="str">
        <f>TEXT(Table1[[#This Row],[Patient Admission Date]],"ddd")</f>
        <v>Tue</v>
      </c>
      <c r="N8255" t="str">
        <f>TEXT(INT(HOUR(Table1[[#This Row],[Patient Admission Date]])/3)*3,"00")&amp;"-"&amp;TEXT(INT(HOUR(Table1[[#This Row],[Patient Admission Date]])/3)*3+3,"00")</f>
        <v>21-24</v>
      </c>
      <c r="O8255" t="str" cm="1">
        <f t="array" ref="O8255">_xlfn.IFS(Table1[[#This Row],[Patient Age]]&lt;=14,"0-14",Table1[[#This Row],[Patient Age]]&lt;=29,"15-29",Table1[[#This Row],[Patient Age]]&lt;=44,"30-44",Table1[[#This Row],[Patient Age]]&lt;=59,"45-59",Table1[[#This Row],[Patient Age]]&lt;=74,"60-74",TRUE,"75+")</f>
        <v>30-44</v>
      </c>
      <c r="P8255" t="str" cm="1">
        <f t="array" ref="P8255">_xlfn.IFS(Table1[[#This Row],[Patient Waittime]]&lt;=15,"0-15",Table1[[#This Row],[Patient Waittime]]&lt;=30,"16-30",Table1[[#This Row],[Patient Waittime]]&lt;=45,"31-45",Table1[[#This Row],[Patient Waittime]]&lt;=60,"46-60",TRUE,"60+")</f>
        <v>46-60</v>
      </c>
      <c r="Q8255">
        <f>--(Table1[[#This Row],[Patient Waittime]]&lt;=30)</f>
        <v>0</v>
      </c>
      <c r="R8255">
        <f>--Table1[[#This Row],[Patient Admission Flag]]</f>
        <v>1</v>
      </c>
      <c r="S8255">
        <f>--AND(Table1[[#This Row],[WithinTarget]]=1,Table1[[#This Row],[Patient Satisfaction Score]]&gt;=7)</f>
        <v>0</v>
      </c>
      <c r="T8255" t="str">
        <f>IF(LEFT(Table1[[#This Row],[Patient Gender]],1)="F","Female","Male")</f>
        <v>Male</v>
      </c>
    </row>
    <row r="8256" spans="1:20" x14ac:dyDescent="0.3">
      <c r="A8256" t="s">
        <v>8360</v>
      </c>
      <c r="B8256" s="1">
        <v>45168.962500000001</v>
      </c>
      <c r="C8256" t="s">
        <v>9</v>
      </c>
      <c r="D8256">
        <v>19</v>
      </c>
      <c r="E8256" t="s">
        <v>21</v>
      </c>
      <c r="F8256" t="s">
        <v>11</v>
      </c>
      <c r="G8256" t="b">
        <v>1</v>
      </c>
      <c r="H8256">
        <v>3</v>
      </c>
      <c r="I8256">
        <v>40</v>
      </c>
      <c r="J8256" t="b">
        <v>1</v>
      </c>
      <c r="K8256">
        <f>YEAR(Table1[[#This Row],[Patient Admission Date]])</f>
        <v>2023</v>
      </c>
      <c r="L8256" t="str">
        <f>TEXT(Table1[[#This Row],[Patient Admission Date]],"mmm")</f>
        <v>Aug</v>
      </c>
      <c r="M8256" t="str">
        <f>TEXT(Table1[[#This Row],[Patient Admission Date]],"ddd")</f>
        <v>Wed</v>
      </c>
      <c r="N8256" t="str">
        <f>TEXT(INT(HOUR(Table1[[#This Row],[Patient Admission Date]])/3)*3,"00")&amp;"-"&amp;TEXT(INT(HOUR(Table1[[#This Row],[Patient Admission Date]])/3)*3+3,"00")</f>
        <v>21-24</v>
      </c>
      <c r="O8256" t="str" cm="1">
        <f t="array" ref="O8256">_xlfn.IFS(Table1[[#This Row],[Patient Age]]&lt;=14,"0-14",Table1[[#This Row],[Patient Age]]&lt;=29,"15-29",Table1[[#This Row],[Patient Age]]&lt;=44,"30-44",Table1[[#This Row],[Patient Age]]&lt;=59,"45-59",Table1[[#This Row],[Patient Age]]&lt;=74,"60-74",TRUE,"75+")</f>
        <v>15-29</v>
      </c>
      <c r="P8256" t="str" cm="1">
        <f t="array" ref="P8256">_xlfn.IFS(Table1[[#This Row],[Patient Waittime]]&lt;=15,"0-15",Table1[[#This Row],[Patient Waittime]]&lt;=30,"16-30",Table1[[#This Row],[Patient Waittime]]&lt;=45,"31-45",Table1[[#This Row],[Patient Waittime]]&lt;=60,"46-60",TRUE,"60+")</f>
        <v>31-45</v>
      </c>
      <c r="Q8256">
        <f>--(Table1[[#This Row],[Patient Waittime]]&lt;=30)</f>
        <v>0</v>
      </c>
      <c r="R8256">
        <f>--Table1[[#This Row],[Patient Admission Flag]]</f>
        <v>1</v>
      </c>
      <c r="S8256">
        <f>--AND(Table1[[#This Row],[WithinTarget]]=1,Table1[[#This Row],[Patient Satisfaction Score]]&gt;=7)</f>
        <v>0</v>
      </c>
      <c r="T8256" t="str">
        <f>IF(LEFT(Table1[[#This Row],[Patient Gender]],1)="F","Female","Male")</f>
        <v>Male</v>
      </c>
    </row>
    <row r="8257" spans="1:20" x14ac:dyDescent="0.3">
      <c r="A8257" t="s">
        <v>8361</v>
      </c>
      <c r="B8257" s="1">
        <v>45533.034722222219</v>
      </c>
      <c r="C8257" t="s">
        <v>9</v>
      </c>
      <c r="D8257">
        <v>24</v>
      </c>
      <c r="E8257" t="s">
        <v>21</v>
      </c>
      <c r="F8257" t="s">
        <v>11</v>
      </c>
      <c r="G8257" t="b">
        <v>1</v>
      </c>
      <c r="H8257">
        <v>4</v>
      </c>
      <c r="I8257">
        <v>13</v>
      </c>
      <c r="J8257" t="b">
        <v>1</v>
      </c>
      <c r="K8257">
        <f>YEAR(Table1[[#This Row],[Patient Admission Date]])</f>
        <v>2024</v>
      </c>
      <c r="L8257" t="str">
        <f>TEXT(Table1[[#This Row],[Patient Admission Date]],"mmm")</f>
        <v>Aug</v>
      </c>
      <c r="M8257" t="str">
        <f>TEXT(Table1[[#This Row],[Patient Admission Date]],"ddd")</f>
        <v>Thu</v>
      </c>
      <c r="N8257" t="str">
        <f>TEXT(INT(HOUR(Table1[[#This Row],[Patient Admission Date]])/3)*3,"00")&amp;"-"&amp;TEXT(INT(HOUR(Table1[[#This Row],[Patient Admission Date]])/3)*3+3,"00")</f>
        <v>00-03</v>
      </c>
      <c r="O8257" t="str" cm="1">
        <f t="array" ref="O8257">_xlfn.IFS(Table1[[#This Row],[Patient Age]]&lt;=14,"0-14",Table1[[#This Row],[Patient Age]]&lt;=29,"15-29",Table1[[#This Row],[Patient Age]]&lt;=44,"30-44",Table1[[#This Row],[Patient Age]]&lt;=59,"45-59",Table1[[#This Row],[Patient Age]]&lt;=74,"60-74",TRUE,"75+")</f>
        <v>15-29</v>
      </c>
      <c r="P8257" t="str" cm="1">
        <f t="array" ref="P8257">_xlfn.IFS(Table1[[#This Row],[Patient Waittime]]&lt;=15,"0-15",Table1[[#This Row],[Patient Waittime]]&lt;=30,"16-30",Table1[[#This Row],[Patient Waittime]]&lt;=45,"31-45",Table1[[#This Row],[Patient Waittime]]&lt;=60,"46-60",TRUE,"60+")</f>
        <v>0-15</v>
      </c>
      <c r="Q8257">
        <f>--(Table1[[#This Row],[Patient Waittime]]&lt;=30)</f>
        <v>1</v>
      </c>
      <c r="R8257">
        <f>--Table1[[#This Row],[Patient Admission Flag]]</f>
        <v>1</v>
      </c>
      <c r="S8257">
        <f>--AND(Table1[[#This Row],[WithinTarget]]=1,Table1[[#This Row],[Patient Satisfaction Score]]&gt;=7)</f>
        <v>0</v>
      </c>
      <c r="T8257" t="str">
        <f>IF(LEFT(Table1[[#This Row],[Patient Gender]],1)="F","Female","Male")</f>
        <v>Male</v>
      </c>
    </row>
    <row r="8258" spans="1:20" x14ac:dyDescent="0.3">
      <c r="A8258" t="s">
        <v>8362</v>
      </c>
      <c r="B8258" s="1">
        <v>45081.969444444447</v>
      </c>
      <c r="C8258" t="s">
        <v>9</v>
      </c>
      <c r="D8258">
        <v>59</v>
      </c>
      <c r="E8258" t="s">
        <v>21</v>
      </c>
      <c r="F8258" t="s">
        <v>11</v>
      </c>
      <c r="G8258" t="b">
        <v>1</v>
      </c>
      <c r="H8258">
        <v>5</v>
      </c>
      <c r="I8258">
        <v>52</v>
      </c>
      <c r="J8258" t="b">
        <v>1</v>
      </c>
      <c r="K8258">
        <f>YEAR(Table1[[#This Row],[Patient Admission Date]])</f>
        <v>2023</v>
      </c>
      <c r="L8258" t="str">
        <f>TEXT(Table1[[#This Row],[Patient Admission Date]],"mmm")</f>
        <v>Jun</v>
      </c>
      <c r="M8258" t="str">
        <f>TEXT(Table1[[#This Row],[Patient Admission Date]],"ddd")</f>
        <v>Sun</v>
      </c>
      <c r="N8258" t="str">
        <f>TEXT(INT(HOUR(Table1[[#This Row],[Patient Admission Date]])/3)*3,"00")&amp;"-"&amp;TEXT(INT(HOUR(Table1[[#This Row],[Patient Admission Date]])/3)*3+3,"00")</f>
        <v>21-24</v>
      </c>
      <c r="O8258" t="str" cm="1">
        <f t="array" ref="O8258">_xlfn.IFS(Table1[[#This Row],[Patient Age]]&lt;=14,"0-14",Table1[[#This Row],[Patient Age]]&lt;=29,"15-29",Table1[[#This Row],[Patient Age]]&lt;=44,"30-44",Table1[[#This Row],[Patient Age]]&lt;=59,"45-59",Table1[[#This Row],[Patient Age]]&lt;=74,"60-74",TRUE,"75+")</f>
        <v>45-59</v>
      </c>
      <c r="P8258" t="str" cm="1">
        <f t="array" ref="P8258">_xlfn.IFS(Table1[[#This Row],[Patient Waittime]]&lt;=15,"0-15",Table1[[#This Row],[Patient Waittime]]&lt;=30,"16-30",Table1[[#This Row],[Patient Waittime]]&lt;=45,"31-45",Table1[[#This Row],[Patient Waittime]]&lt;=60,"46-60",TRUE,"60+")</f>
        <v>46-60</v>
      </c>
      <c r="Q8258">
        <f>--(Table1[[#This Row],[Patient Waittime]]&lt;=30)</f>
        <v>0</v>
      </c>
      <c r="R8258">
        <f>--Table1[[#This Row],[Patient Admission Flag]]</f>
        <v>1</v>
      </c>
      <c r="S8258">
        <f>--AND(Table1[[#This Row],[WithinTarget]]=1,Table1[[#This Row],[Patient Satisfaction Score]]&gt;=7)</f>
        <v>0</v>
      </c>
      <c r="T8258" t="str">
        <f>IF(LEFT(Table1[[#This Row],[Patient Gender]],1)="F","Female","Male")</f>
        <v>Male</v>
      </c>
    </row>
    <row r="8259" spans="1:20" x14ac:dyDescent="0.3">
      <c r="A8259" t="s">
        <v>8363</v>
      </c>
      <c r="B8259" s="1">
        <v>45524.24722222222</v>
      </c>
      <c r="C8259" t="s">
        <v>9</v>
      </c>
      <c r="D8259">
        <v>6</v>
      </c>
      <c r="E8259" t="s">
        <v>21</v>
      </c>
      <c r="F8259" t="s">
        <v>11</v>
      </c>
      <c r="G8259" t="b">
        <v>1</v>
      </c>
      <c r="H8259">
        <v>5</v>
      </c>
      <c r="I8259">
        <v>48</v>
      </c>
      <c r="J8259" t="b">
        <v>1</v>
      </c>
      <c r="K8259">
        <f>YEAR(Table1[[#This Row],[Patient Admission Date]])</f>
        <v>2024</v>
      </c>
      <c r="L8259" t="str">
        <f>TEXT(Table1[[#This Row],[Patient Admission Date]],"mmm")</f>
        <v>Aug</v>
      </c>
      <c r="M8259" t="str">
        <f>TEXT(Table1[[#This Row],[Patient Admission Date]],"ddd")</f>
        <v>Tue</v>
      </c>
      <c r="N8259" t="str">
        <f>TEXT(INT(HOUR(Table1[[#This Row],[Patient Admission Date]])/3)*3,"00")&amp;"-"&amp;TEXT(INT(HOUR(Table1[[#This Row],[Patient Admission Date]])/3)*3+3,"00")</f>
        <v>03-06</v>
      </c>
      <c r="O8259" t="str" cm="1">
        <f t="array" ref="O8259">_xlfn.IFS(Table1[[#This Row],[Patient Age]]&lt;=14,"0-14",Table1[[#This Row],[Patient Age]]&lt;=29,"15-29",Table1[[#This Row],[Patient Age]]&lt;=44,"30-44",Table1[[#This Row],[Patient Age]]&lt;=59,"45-59",Table1[[#This Row],[Patient Age]]&lt;=74,"60-74",TRUE,"75+")</f>
        <v>0-14</v>
      </c>
      <c r="P8259" t="str" cm="1">
        <f t="array" ref="P8259">_xlfn.IFS(Table1[[#This Row],[Patient Waittime]]&lt;=15,"0-15",Table1[[#This Row],[Patient Waittime]]&lt;=30,"16-30",Table1[[#This Row],[Patient Waittime]]&lt;=45,"31-45",Table1[[#This Row],[Patient Waittime]]&lt;=60,"46-60",TRUE,"60+")</f>
        <v>46-60</v>
      </c>
      <c r="Q8259">
        <f>--(Table1[[#This Row],[Patient Waittime]]&lt;=30)</f>
        <v>0</v>
      </c>
      <c r="R8259">
        <f>--Table1[[#This Row],[Patient Admission Flag]]</f>
        <v>1</v>
      </c>
      <c r="S8259">
        <f>--AND(Table1[[#This Row],[WithinTarget]]=1,Table1[[#This Row],[Patient Satisfaction Score]]&gt;=7)</f>
        <v>0</v>
      </c>
      <c r="T8259" t="str">
        <f>IF(LEFT(Table1[[#This Row],[Patient Gender]],1)="F","Female","Male")</f>
        <v>Male</v>
      </c>
    </row>
    <row r="8260" spans="1:20" x14ac:dyDescent="0.3">
      <c r="A8260" t="s">
        <v>8364</v>
      </c>
      <c r="B8260" s="1">
        <v>45493.79583333333</v>
      </c>
      <c r="C8260" t="s">
        <v>9</v>
      </c>
      <c r="D8260">
        <v>57</v>
      </c>
      <c r="E8260" t="s">
        <v>21</v>
      </c>
      <c r="F8260" t="s">
        <v>11</v>
      </c>
      <c r="G8260" t="b">
        <v>1</v>
      </c>
      <c r="H8260">
        <v>6</v>
      </c>
      <c r="I8260">
        <v>45</v>
      </c>
      <c r="J8260" t="b">
        <v>1</v>
      </c>
      <c r="K8260">
        <f>YEAR(Table1[[#This Row],[Patient Admission Date]])</f>
        <v>2024</v>
      </c>
      <c r="L8260" t="str">
        <f>TEXT(Table1[[#This Row],[Patient Admission Date]],"mmm")</f>
        <v>Jul</v>
      </c>
      <c r="M8260" t="str">
        <f>TEXT(Table1[[#This Row],[Patient Admission Date]],"ddd")</f>
        <v>Sat</v>
      </c>
      <c r="N8260" t="str">
        <f>TEXT(INT(HOUR(Table1[[#This Row],[Patient Admission Date]])/3)*3,"00")&amp;"-"&amp;TEXT(INT(HOUR(Table1[[#This Row],[Patient Admission Date]])/3)*3+3,"00")</f>
        <v>18-21</v>
      </c>
      <c r="O8260" t="str" cm="1">
        <f t="array" ref="O8260">_xlfn.IFS(Table1[[#This Row],[Patient Age]]&lt;=14,"0-14",Table1[[#This Row],[Patient Age]]&lt;=29,"15-29",Table1[[#This Row],[Patient Age]]&lt;=44,"30-44",Table1[[#This Row],[Patient Age]]&lt;=59,"45-59",Table1[[#This Row],[Patient Age]]&lt;=74,"60-74",TRUE,"75+")</f>
        <v>45-59</v>
      </c>
      <c r="P8260" t="str" cm="1">
        <f t="array" ref="P8260">_xlfn.IFS(Table1[[#This Row],[Patient Waittime]]&lt;=15,"0-15",Table1[[#This Row],[Patient Waittime]]&lt;=30,"16-30",Table1[[#This Row],[Patient Waittime]]&lt;=45,"31-45",Table1[[#This Row],[Patient Waittime]]&lt;=60,"46-60",TRUE,"60+")</f>
        <v>31-45</v>
      </c>
      <c r="Q8260">
        <f>--(Table1[[#This Row],[Patient Waittime]]&lt;=30)</f>
        <v>0</v>
      </c>
      <c r="R8260">
        <f>--Table1[[#This Row],[Patient Admission Flag]]</f>
        <v>1</v>
      </c>
      <c r="S8260">
        <f>--AND(Table1[[#This Row],[WithinTarget]]=1,Table1[[#This Row],[Patient Satisfaction Score]]&gt;=7)</f>
        <v>0</v>
      </c>
      <c r="T8260" t="str">
        <f>IF(LEFT(Table1[[#This Row],[Patient Gender]],1)="F","Female","Male")</f>
        <v>Male</v>
      </c>
    </row>
    <row r="8261" spans="1:20" x14ac:dyDescent="0.3">
      <c r="A8261" t="s">
        <v>8365</v>
      </c>
      <c r="B8261" s="1">
        <v>45389.461805555555</v>
      </c>
      <c r="C8261" t="s">
        <v>9</v>
      </c>
      <c r="D8261">
        <v>20</v>
      </c>
      <c r="E8261" t="s">
        <v>21</v>
      </c>
      <c r="F8261" t="s">
        <v>11</v>
      </c>
      <c r="G8261" t="b">
        <v>1</v>
      </c>
      <c r="H8261">
        <v>6</v>
      </c>
      <c r="I8261">
        <v>28</v>
      </c>
      <c r="J8261" t="b">
        <v>1</v>
      </c>
      <c r="K8261">
        <f>YEAR(Table1[[#This Row],[Patient Admission Date]])</f>
        <v>2024</v>
      </c>
      <c r="L8261" t="str">
        <f>TEXT(Table1[[#This Row],[Patient Admission Date]],"mmm")</f>
        <v>Apr</v>
      </c>
      <c r="M8261" t="str">
        <f>TEXT(Table1[[#This Row],[Patient Admission Date]],"ddd")</f>
        <v>Sun</v>
      </c>
      <c r="N8261" t="str">
        <f>TEXT(INT(HOUR(Table1[[#This Row],[Patient Admission Date]])/3)*3,"00")&amp;"-"&amp;TEXT(INT(HOUR(Table1[[#This Row],[Patient Admission Date]])/3)*3+3,"00")</f>
        <v>09-12</v>
      </c>
      <c r="O8261" t="str" cm="1">
        <f t="array" ref="O8261">_xlfn.IFS(Table1[[#This Row],[Patient Age]]&lt;=14,"0-14",Table1[[#This Row],[Patient Age]]&lt;=29,"15-29",Table1[[#This Row],[Patient Age]]&lt;=44,"30-44",Table1[[#This Row],[Patient Age]]&lt;=59,"45-59",Table1[[#This Row],[Patient Age]]&lt;=74,"60-74",TRUE,"75+")</f>
        <v>15-29</v>
      </c>
      <c r="P8261" t="str" cm="1">
        <f t="array" ref="P8261">_xlfn.IFS(Table1[[#This Row],[Patient Waittime]]&lt;=15,"0-15",Table1[[#This Row],[Patient Waittime]]&lt;=30,"16-30",Table1[[#This Row],[Patient Waittime]]&lt;=45,"31-45",Table1[[#This Row],[Patient Waittime]]&lt;=60,"46-60",TRUE,"60+")</f>
        <v>16-30</v>
      </c>
      <c r="Q8261">
        <f>--(Table1[[#This Row],[Patient Waittime]]&lt;=30)</f>
        <v>1</v>
      </c>
      <c r="R8261">
        <f>--Table1[[#This Row],[Patient Admission Flag]]</f>
        <v>1</v>
      </c>
      <c r="S8261">
        <f>--AND(Table1[[#This Row],[WithinTarget]]=1,Table1[[#This Row],[Patient Satisfaction Score]]&gt;=7)</f>
        <v>0</v>
      </c>
      <c r="T8261" t="str">
        <f>IF(LEFT(Table1[[#This Row],[Patient Gender]],1)="F","Female","Male")</f>
        <v>Male</v>
      </c>
    </row>
    <row r="8262" spans="1:20" x14ac:dyDescent="0.3">
      <c r="A8262" t="s">
        <v>8366</v>
      </c>
      <c r="B8262" s="1">
        <v>45521.140277777777</v>
      </c>
      <c r="C8262" t="s">
        <v>9</v>
      </c>
      <c r="D8262">
        <v>29</v>
      </c>
      <c r="E8262" t="s">
        <v>21</v>
      </c>
      <c r="F8262" t="s">
        <v>11</v>
      </c>
      <c r="G8262" t="b">
        <v>1</v>
      </c>
      <c r="H8262">
        <v>6</v>
      </c>
      <c r="I8262">
        <v>47</v>
      </c>
      <c r="J8262" t="b">
        <v>1</v>
      </c>
      <c r="K8262">
        <f>YEAR(Table1[[#This Row],[Patient Admission Date]])</f>
        <v>2024</v>
      </c>
      <c r="L8262" t="str">
        <f>TEXT(Table1[[#This Row],[Patient Admission Date]],"mmm")</f>
        <v>Aug</v>
      </c>
      <c r="M8262" t="str">
        <f>TEXT(Table1[[#This Row],[Patient Admission Date]],"ddd")</f>
        <v>Sat</v>
      </c>
      <c r="N8262" t="str">
        <f>TEXT(INT(HOUR(Table1[[#This Row],[Patient Admission Date]])/3)*3,"00")&amp;"-"&amp;TEXT(INT(HOUR(Table1[[#This Row],[Patient Admission Date]])/3)*3+3,"00")</f>
        <v>03-06</v>
      </c>
      <c r="O8262" t="str" cm="1">
        <f t="array" ref="O8262">_xlfn.IFS(Table1[[#This Row],[Patient Age]]&lt;=14,"0-14",Table1[[#This Row],[Patient Age]]&lt;=29,"15-29",Table1[[#This Row],[Patient Age]]&lt;=44,"30-44",Table1[[#This Row],[Patient Age]]&lt;=59,"45-59",Table1[[#This Row],[Patient Age]]&lt;=74,"60-74",TRUE,"75+")</f>
        <v>15-29</v>
      </c>
      <c r="P8262" t="str" cm="1">
        <f t="array" ref="P8262">_xlfn.IFS(Table1[[#This Row],[Patient Waittime]]&lt;=15,"0-15",Table1[[#This Row],[Patient Waittime]]&lt;=30,"16-30",Table1[[#This Row],[Patient Waittime]]&lt;=45,"31-45",Table1[[#This Row],[Patient Waittime]]&lt;=60,"46-60",TRUE,"60+")</f>
        <v>46-60</v>
      </c>
      <c r="Q8262">
        <f>--(Table1[[#This Row],[Patient Waittime]]&lt;=30)</f>
        <v>0</v>
      </c>
      <c r="R8262">
        <f>--Table1[[#This Row],[Patient Admission Flag]]</f>
        <v>1</v>
      </c>
      <c r="S8262">
        <f>--AND(Table1[[#This Row],[WithinTarget]]=1,Table1[[#This Row],[Patient Satisfaction Score]]&gt;=7)</f>
        <v>0</v>
      </c>
      <c r="T8262" t="str">
        <f>IF(LEFT(Table1[[#This Row],[Patient Gender]],1)="F","Female","Male")</f>
        <v>Male</v>
      </c>
    </row>
    <row r="8263" spans="1:20" x14ac:dyDescent="0.3">
      <c r="A8263" t="s">
        <v>8367</v>
      </c>
      <c r="B8263" s="1">
        <v>45068.40902777778</v>
      </c>
      <c r="C8263" t="s">
        <v>9</v>
      </c>
      <c r="D8263">
        <v>79</v>
      </c>
      <c r="E8263" t="s">
        <v>21</v>
      </c>
      <c r="F8263" t="s">
        <v>11</v>
      </c>
      <c r="G8263" t="b">
        <v>1</v>
      </c>
      <c r="H8263">
        <v>7</v>
      </c>
      <c r="I8263">
        <v>15</v>
      </c>
      <c r="J8263" t="b">
        <v>1</v>
      </c>
      <c r="K8263">
        <f>YEAR(Table1[[#This Row],[Patient Admission Date]])</f>
        <v>2023</v>
      </c>
      <c r="L8263" t="str">
        <f>TEXT(Table1[[#This Row],[Patient Admission Date]],"mmm")</f>
        <v>May</v>
      </c>
      <c r="M8263" t="str">
        <f>TEXT(Table1[[#This Row],[Patient Admission Date]],"ddd")</f>
        <v>Mon</v>
      </c>
      <c r="N8263" t="str">
        <f>TEXT(INT(HOUR(Table1[[#This Row],[Patient Admission Date]])/3)*3,"00")&amp;"-"&amp;TEXT(INT(HOUR(Table1[[#This Row],[Patient Admission Date]])/3)*3+3,"00")</f>
        <v>09-12</v>
      </c>
      <c r="O8263" t="str" cm="1">
        <f t="array" ref="O8263">_xlfn.IFS(Table1[[#This Row],[Patient Age]]&lt;=14,"0-14",Table1[[#This Row],[Patient Age]]&lt;=29,"15-29",Table1[[#This Row],[Patient Age]]&lt;=44,"30-44",Table1[[#This Row],[Patient Age]]&lt;=59,"45-59",Table1[[#This Row],[Patient Age]]&lt;=74,"60-74",TRUE,"75+")</f>
        <v>75+</v>
      </c>
      <c r="P8263" t="str" cm="1">
        <f t="array" ref="P8263">_xlfn.IFS(Table1[[#This Row],[Patient Waittime]]&lt;=15,"0-15",Table1[[#This Row],[Patient Waittime]]&lt;=30,"16-30",Table1[[#This Row],[Patient Waittime]]&lt;=45,"31-45",Table1[[#This Row],[Patient Waittime]]&lt;=60,"46-60",TRUE,"60+")</f>
        <v>0-15</v>
      </c>
      <c r="Q8263">
        <f>--(Table1[[#This Row],[Patient Waittime]]&lt;=30)</f>
        <v>1</v>
      </c>
      <c r="R8263">
        <f>--Table1[[#This Row],[Patient Admission Flag]]</f>
        <v>1</v>
      </c>
      <c r="S8263">
        <f>--AND(Table1[[#This Row],[WithinTarget]]=1,Table1[[#This Row],[Patient Satisfaction Score]]&gt;=7)</f>
        <v>1</v>
      </c>
      <c r="T8263" t="str">
        <f>IF(LEFT(Table1[[#This Row],[Patient Gender]],1)="F","Female","Male")</f>
        <v>Male</v>
      </c>
    </row>
    <row r="8264" spans="1:20" x14ac:dyDescent="0.3">
      <c r="A8264" t="s">
        <v>8368</v>
      </c>
      <c r="B8264" s="1">
        <v>45306.306250000001</v>
      </c>
      <c r="C8264" t="s">
        <v>9</v>
      </c>
      <c r="D8264">
        <v>6</v>
      </c>
      <c r="E8264" t="s">
        <v>21</v>
      </c>
      <c r="F8264" t="s">
        <v>11</v>
      </c>
      <c r="G8264" t="b">
        <v>1</v>
      </c>
      <c r="H8264">
        <v>7</v>
      </c>
      <c r="I8264">
        <v>24</v>
      </c>
      <c r="J8264" t="b">
        <v>1</v>
      </c>
      <c r="K8264">
        <f>YEAR(Table1[[#This Row],[Patient Admission Date]])</f>
        <v>2024</v>
      </c>
      <c r="L8264" t="str">
        <f>TEXT(Table1[[#This Row],[Patient Admission Date]],"mmm")</f>
        <v>Jan</v>
      </c>
      <c r="M8264" t="str">
        <f>TEXT(Table1[[#This Row],[Patient Admission Date]],"ddd")</f>
        <v>Mon</v>
      </c>
      <c r="N8264" t="str">
        <f>TEXT(INT(HOUR(Table1[[#This Row],[Patient Admission Date]])/3)*3,"00")&amp;"-"&amp;TEXT(INT(HOUR(Table1[[#This Row],[Patient Admission Date]])/3)*3+3,"00")</f>
        <v>06-09</v>
      </c>
      <c r="O8264" t="str" cm="1">
        <f t="array" ref="O8264">_xlfn.IFS(Table1[[#This Row],[Patient Age]]&lt;=14,"0-14",Table1[[#This Row],[Patient Age]]&lt;=29,"15-29",Table1[[#This Row],[Patient Age]]&lt;=44,"30-44",Table1[[#This Row],[Patient Age]]&lt;=59,"45-59",Table1[[#This Row],[Patient Age]]&lt;=74,"60-74",TRUE,"75+")</f>
        <v>0-14</v>
      </c>
      <c r="P8264" t="str" cm="1">
        <f t="array" ref="P8264">_xlfn.IFS(Table1[[#This Row],[Patient Waittime]]&lt;=15,"0-15",Table1[[#This Row],[Patient Waittime]]&lt;=30,"16-30",Table1[[#This Row],[Patient Waittime]]&lt;=45,"31-45",Table1[[#This Row],[Patient Waittime]]&lt;=60,"46-60",TRUE,"60+")</f>
        <v>16-30</v>
      </c>
      <c r="Q8264">
        <f>--(Table1[[#This Row],[Patient Waittime]]&lt;=30)</f>
        <v>1</v>
      </c>
      <c r="R8264">
        <f>--Table1[[#This Row],[Patient Admission Flag]]</f>
        <v>1</v>
      </c>
      <c r="S8264">
        <f>--AND(Table1[[#This Row],[WithinTarget]]=1,Table1[[#This Row],[Patient Satisfaction Score]]&gt;=7)</f>
        <v>1</v>
      </c>
      <c r="T8264" t="str">
        <f>IF(LEFT(Table1[[#This Row],[Patient Gender]],1)="F","Female","Male")</f>
        <v>Male</v>
      </c>
    </row>
    <row r="8265" spans="1:20" x14ac:dyDescent="0.3">
      <c r="A8265" t="s">
        <v>8369</v>
      </c>
      <c r="B8265" s="1">
        <v>45104.724999999999</v>
      </c>
      <c r="C8265" t="s">
        <v>9</v>
      </c>
      <c r="D8265">
        <v>12</v>
      </c>
      <c r="E8265" t="s">
        <v>21</v>
      </c>
      <c r="F8265" t="s">
        <v>11</v>
      </c>
      <c r="G8265" t="b">
        <v>1</v>
      </c>
      <c r="H8265">
        <v>8</v>
      </c>
      <c r="I8265">
        <v>57</v>
      </c>
      <c r="J8265" t="b">
        <v>1</v>
      </c>
      <c r="K8265">
        <f>YEAR(Table1[[#This Row],[Patient Admission Date]])</f>
        <v>2023</v>
      </c>
      <c r="L8265" t="str">
        <f>TEXT(Table1[[#This Row],[Patient Admission Date]],"mmm")</f>
        <v>Jun</v>
      </c>
      <c r="M8265" t="str">
        <f>TEXT(Table1[[#This Row],[Patient Admission Date]],"ddd")</f>
        <v>Tue</v>
      </c>
      <c r="N8265" t="str">
        <f>TEXT(INT(HOUR(Table1[[#This Row],[Patient Admission Date]])/3)*3,"00")&amp;"-"&amp;TEXT(INT(HOUR(Table1[[#This Row],[Patient Admission Date]])/3)*3+3,"00")</f>
        <v>15-18</v>
      </c>
      <c r="O8265" t="str" cm="1">
        <f t="array" ref="O8265">_xlfn.IFS(Table1[[#This Row],[Patient Age]]&lt;=14,"0-14",Table1[[#This Row],[Patient Age]]&lt;=29,"15-29",Table1[[#This Row],[Patient Age]]&lt;=44,"30-44",Table1[[#This Row],[Patient Age]]&lt;=59,"45-59",Table1[[#This Row],[Patient Age]]&lt;=74,"60-74",TRUE,"75+")</f>
        <v>0-14</v>
      </c>
      <c r="P8265" t="str" cm="1">
        <f t="array" ref="P8265">_xlfn.IFS(Table1[[#This Row],[Patient Waittime]]&lt;=15,"0-15",Table1[[#This Row],[Patient Waittime]]&lt;=30,"16-30",Table1[[#This Row],[Patient Waittime]]&lt;=45,"31-45",Table1[[#This Row],[Patient Waittime]]&lt;=60,"46-60",TRUE,"60+")</f>
        <v>46-60</v>
      </c>
      <c r="Q8265">
        <f>--(Table1[[#This Row],[Patient Waittime]]&lt;=30)</f>
        <v>0</v>
      </c>
      <c r="R8265">
        <f>--Table1[[#This Row],[Patient Admission Flag]]</f>
        <v>1</v>
      </c>
      <c r="S8265">
        <f>--AND(Table1[[#This Row],[WithinTarget]]=1,Table1[[#This Row],[Patient Satisfaction Score]]&gt;=7)</f>
        <v>0</v>
      </c>
      <c r="T8265" t="str">
        <f>IF(LEFT(Table1[[#This Row],[Patient Gender]],1)="F","Female","Male")</f>
        <v>Male</v>
      </c>
    </row>
    <row r="8266" spans="1:20" x14ac:dyDescent="0.3">
      <c r="A8266" t="s">
        <v>8370</v>
      </c>
      <c r="B8266" s="1">
        <v>45580.388888888891</v>
      </c>
      <c r="C8266" t="s">
        <v>9</v>
      </c>
      <c r="D8266">
        <v>77</v>
      </c>
      <c r="E8266" t="s">
        <v>21</v>
      </c>
      <c r="F8266" t="s">
        <v>11</v>
      </c>
      <c r="G8266" t="b">
        <v>1</v>
      </c>
      <c r="H8266">
        <v>8</v>
      </c>
      <c r="I8266">
        <v>42</v>
      </c>
      <c r="J8266" t="b">
        <v>1</v>
      </c>
      <c r="K8266">
        <f>YEAR(Table1[[#This Row],[Patient Admission Date]])</f>
        <v>2024</v>
      </c>
      <c r="L8266" t="str">
        <f>TEXT(Table1[[#This Row],[Patient Admission Date]],"mmm")</f>
        <v>Oct</v>
      </c>
      <c r="M8266" t="str">
        <f>TEXT(Table1[[#This Row],[Patient Admission Date]],"ddd")</f>
        <v>Tue</v>
      </c>
      <c r="N8266" t="str">
        <f>TEXT(INT(HOUR(Table1[[#This Row],[Patient Admission Date]])/3)*3,"00")&amp;"-"&amp;TEXT(INT(HOUR(Table1[[#This Row],[Patient Admission Date]])/3)*3+3,"00")</f>
        <v>09-12</v>
      </c>
      <c r="O8266" t="str" cm="1">
        <f t="array" ref="O8266">_xlfn.IFS(Table1[[#This Row],[Patient Age]]&lt;=14,"0-14",Table1[[#This Row],[Patient Age]]&lt;=29,"15-29",Table1[[#This Row],[Patient Age]]&lt;=44,"30-44",Table1[[#This Row],[Patient Age]]&lt;=59,"45-59",Table1[[#This Row],[Patient Age]]&lt;=74,"60-74",TRUE,"75+")</f>
        <v>75+</v>
      </c>
      <c r="P8266" t="str" cm="1">
        <f t="array" ref="P8266">_xlfn.IFS(Table1[[#This Row],[Patient Waittime]]&lt;=15,"0-15",Table1[[#This Row],[Patient Waittime]]&lt;=30,"16-30",Table1[[#This Row],[Patient Waittime]]&lt;=45,"31-45",Table1[[#This Row],[Patient Waittime]]&lt;=60,"46-60",TRUE,"60+")</f>
        <v>31-45</v>
      </c>
      <c r="Q8266">
        <f>--(Table1[[#This Row],[Patient Waittime]]&lt;=30)</f>
        <v>0</v>
      </c>
      <c r="R8266">
        <f>--Table1[[#This Row],[Patient Admission Flag]]</f>
        <v>1</v>
      </c>
      <c r="S8266">
        <f>--AND(Table1[[#This Row],[WithinTarget]]=1,Table1[[#This Row],[Patient Satisfaction Score]]&gt;=7)</f>
        <v>0</v>
      </c>
      <c r="T8266" t="str">
        <f>IF(LEFT(Table1[[#This Row],[Patient Gender]],1)="F","Female","Male")</f>
        <v>Male</v>
      </c>
    </row>
    <row r="8267" spans="1:20" x14ac:dyDescent="0.3">
      <c r="A8267" t="s">
        <v>8371</v>
      </c>
      <c r="B8267" s="1">
        <v>45084.01458333333</v>
      </c>
      <c r="C8267" t="s">
        <v>9</v>
      </c>
      <c r="D8267">
        <v>49</v>
      </c>
      <c r="E8267" t="s">
        <v>21</v>
      </c>
      <c r="F8267" t="s">
        <v>11</v>
      </c>
      <c r="G8267" t="b">
        <v>1</v>
      </c>
      <c r="H8267">
        <v>9</v>
      </c>
      <c r="I8267">
        <v>40</v>
      </c>
      <c r="J8267" t="b">
        <v>1</v>
      </c>
      <c r="K8267">
        <f>YEAR(Table1[[#This Row],[Patient Admission Date]])</f>
        <v>2023</v>
      </c>
      <c r="L8267" t="str">
        <f>TEXT(Table1[[#This Row],[Patient Admission Date]],"mmm")</f>
        <v>Jun</v>
      </c>
      <c r="M8267" t="str">
        <f>TEXT(Table1[[#This Row],[Patient Admission Date]],"ddd")</f>
        <v>Wed</v>
      </c>
      <c r="N8267" t="str">
        <f>TEXT(INT(HOUR(Table1[[#This Row],[Patient Admission Date]])/3)*3,"00")&amp;"-"&amp;TEXT(INT(HOUR(Table1[[#This Row],[Patient Admission Date]])/3)*3+3,"00")</f>
        <v>00-03</v>
      </c>
      <c r="O8267" t="str" cm="1">
        <f t="array" ref="O8267">_xlfn.IFS(Table1[[#This Row],[Patient Age]]&lt;=14,"0-14",Table1[[#This Row],[Patient Age]]&lt;=29,"15-29",Table1[[#This Row],[Patient Age]]&lt;=44,"30-44",Table1[[#This Row],[Patient Age]]&lt;=59,"45-59",Table1[[#This Row],[Patient Age]]&lt;=74,"60-74",TRUE,"75+")</f>
        <v>45-59</v>
      </c>
      <c r="P8267" t="str" cm="1">
        <f t="array" ref="P8267">_xlfn.IFS(Table1[[#This Row],[Patient Waittime]]&lt;=15,"0-15",Table1[[#This Row],[Patient Waittime]]&lt;=30,"16-30",Table1[[#This Row],[Patient Waittime]]&lt;=45,"31-45",Table1[[#This Row],[Patient Waittime]]&lt;=60,"46-60",TRUE,"60+")</f>
        <v>31-45</v>
      </c>
      <c r="Q8267">
        <f>--(Table1[[#This Row],[Patient Waittime]]&lt;=30)</f>
        <v>0</v>
      </c>
      <c r="R8267">
        <f>--Table1[[#This Row],[Patient Admission Flag]]</f>
        <v>1</v>
      </c>
      <c r="S8267">
        <f>--AND(Table1[[#This Row],[WithinTarget]]=1,Table1[[#This Row],[Patient Satisfaction Score]]&gt;=7)</f>
        <v>0</v>
      </c>
      <c r="T8267" t="str">
        <f>IF(LEFT(Table1[[#This Row],[Patient Gender]],1)="F","Female","Male")</f>
        <v>Male</v>
      </c>
    </row>
    <row r="8268" spans="1:20" x14ac:dyDescent="0.3">
      <c r="A8268" t="s">
        <v>8372</v>
      </c>
      <c r="B8268" s="1">
        <v>45123.572916666664</v>
      </c>
      <c r="C8268" t="s">
        <v>9</v>
      </c>
      <c r="D8268">
        <v>9</v>
      </c>
      <c r="E8268" t="s">
        <v>21</v>
      </c>
      <c r="F8268" t="s">
        <v>11</v>
      </c>
      <c r="G8268" t="b">
        <v>1</v>
      </c>
      <c r="H8268">
        <v>9</v>
      </c>
      <c r="I8268">
        <v>14</v>
      </c>
      <c r="J8268" t="b">
        <v>1</v>
      </c>
      <c r="K8268">
        <f>YEAR(Table1[[#This Row],[Patient Admission Date]])</f>
        <v>2023</v>
      </c>
      <c r="L8268" t="str">
        <f>TEXT(Table1[[#This Row],[Patient Admission Date]],"mmm")</f>
        <v>Jul</v>
      </c>
      <c r="M8268" t="str">
        <f>TEXT(Table1[[#This Row],[Patient Admission Date]],"ddd")</f>
        <v>Sun</v>
      </c>
      <c r="N8268" t="str">
        <f>TEXT(INT(HOUR(Table1[[#This Row],[Patient Admission Date]])/3)*3,"00")&amp;"-"&amp;TEXT(INT(HOUR(Table1[[#This Row],[Patient Admission Date]])/3)*3+3,"00")</f>
        <v>12-15</v>
      </c>
      <c r="O8268" t="str" cm="1">
        <f t="array" ref="O8268">_xlfn.IFS(Table1[[#This Row],[Patient Age]]&lt;=14,"0-14",Table1[[#This Row],[Patient Age]]&lt;=29,"15-29",Table1[[#This Row],[Patient Age]]&lt;=44,"30-44",Table1[[#This Row],[Patient Age]]&lt;=59,"45-59",Table1[[#This Row],[Patient Age]]&lt;=74,"60-74",TRUE,"75+")</f>
        <v>0-14</v>
      </c>
      <c r="P8268" t="str" cm="1">
        <f t="array" ref="P8268">_xlfn.IFS(Table1[[#This Row],[Patient Waittime]]&lt;=15,"0-15",Table1[[#This Row],[Patient Waittime]]&lt;=30,"16-30",Table1[[#This Row],[Patient Waittime]]&lt;=45,"31-45",Table1[[#This Row],[Patient Waittime]]&lt;=60,"46-60",TRUE,"60+")</f>
        <v>0-15</v>
      </c>
      <c r="Q8268">
        <f>--(Table1[[#This Row],[Patient Waittime]]&lt;=30)</f>
        <v>1</v>
      </c>
      <c r="R8268">
        <f>--Table1[[#This Row],[Patient Admission Flag]]</f>
        <v>1</v>
      </c>
      <c r="S8268">
        <f>--AND(Table1[[#This Row],[WithinTarget]]=1,Table1[[#This Row],[Patient Satisfaction Score]]&gt;=7)</f>
        <v>1</v>
      </c>
      <c r="T8268" t="str">
        <f>IF(LEFT(Table1[[#This Row],[Patient Gender]],1)="F","Female","Male")</f>
        <v>Male</v>
      </c>
    </row>
    <row r="8269" spans="1:20" x14ac:dyDescent="0.3">
      <c r="A8269" t="s">
        <v>8373</v>
      </c>
      <c r="B8269" s="1">
        <v>45251.487500000003</v>
      </c>
      <c r="C8269" t="s">
        <v>9</v>
      </c>
      <c r="D8269">
        <v>48</v>
      </c>
      <c r="E8269" t="s">
        <v>21</v>
      </c>
      <c r="F8269" t="s">
        <v>11</v>
      </c>
      <c r="G8269" t="b">
        <v>1</v>
      </c>
      <c r="H8269">
        <v>10</v>
      </c>
      <c r="I8269">
        <v>22</v>
      </c>
      <c r="J8269" t="b">
        <v>1</v>
      </c>
      <c r="K8269">
        <f>YEAR(Table1[[#This Row],[Patient Admission Date]])</f>
        <v>2023</v>
      </c>
      <c r="L8269" t="str">
        <f>TEXT(Table1[[#This Row],[Patient Admission Date]],"mmm")</f>
        <v>Nov</v>
      </c>
      <c r="M8269" t="str">
        <f>TEXT(Table1[[#This Row],[Patient Admission Date]],"ddd")</f>
        <v>Tue</v>
      </c>
      <c r="N8269" t="str">
        <f>TEXT(INT(HOUR(Table1[[#This Row],[Patient Admission Date]])/3)*3,"00")&amp;"-"&amp;TEXT(INT(HOUR(Table1[[#This Row],[Patient Admission Date]])/3)*3+3,"00")</f>
        <v>09-12</v>
      </c>
      <c r="O8269" t="str" cm="1">
        <f t="array" ref="O8269">_xlfn.IFS(Table1[[#This Row],[Patient Age]]&lt;=14,"0-14",Table1[[#This Row],[Patient Age]]&lt;=29,"15-29",Table1[[#This Row],[Patient Age]]&lt;=44,"30-44",Table1[[#This Row],[Patient Age]]&lt;=59,"45-59",Table1[[#This Row],[Patient Age]]&lt;=74,"60-74",TRUE,"75+")</f>
        <v>45-59</v>
      </c>
      <c r="P8269" t="str" cm="1">
        <f t="array" ref="P8269">_xlfn.IFS(Table1[[#This Row],[Patient Waittime]]&lt;=15,"0-15",Table1[[#This Row],[Patient Waittime]]&lt;=30,"16-30",Table1[[#This Row],[Patient Waittime]]&lt;=45,"31-45",Table1[[#This Row],[Patient Waittime]]&lt;=60,"46-60",TRUE,"60+")</f>
        <v>16-30</v>
      </c>
      <c r="Q8269">
        <f>--(Table1[[#This Row],[Patient Waittime]]&lt;=30)</f>
        <v>1</v>
      </c>
      <c r="R8269">
        <f>--Table1[[#This Row],[Patient Admission Flag]]</f>
        <v>1</v>
      </c>
      <c r="S8269">
        <f>--AND(Table1[[#This Row],[WithinTarget]]=1,Table1[[#This Row],[Patient Satisfaction Score]]&gt;=7)</f>
        <v>1</v>
      </c>
      <c r="T8269" t="str">
        <f>IF(LEFT(Table1[[#This Row],[Patient Gender]],1)="F","Female","Male")</f>
        <v>Male</v>
      </c>
    </row>
    <row r="8270" spans="1:20" x14ac:dyDescent="0.3">
      <c r="A8270" t="s">
        <v>8374</v>
      </c>
      <c r="B8270" s="1">
        <v>45314.834027777775</v>
      </c>
      <c r="C8270" t="s">
        <v>9</v>
      </c>
      <c r="D8270">
        <v>50</v>
      </c>
      <c r="E8270" t="s">
        <v>21</v>
      </c>
      <c r="F8270" t="s">
        <v>17</v>
      </c>
      <c r="G8270" t="b">
        <v>1</v>
      </c>
      <c r="I8270">
        <v>29</v>
      </c>
      <c r="J8270" t="b">
        <v>1</v>
      </c>
      <c r="K8270">
        <f>YEAR(Table1[[#This Row],[Patient Admission Date]])</f>
        <v>2024</v>
      </c>
      <c r="L8270" t="str">
        <f>TEXT(Table1[[#This Row],[Patient Admission Date]],"mmm")</f>
        <v>Jan</v>
      </c>
      <c r="M8270" t="str">
        <f>TEXT(Table1[[#This Row],[Patient Admission Date]],"ddd")</f>
        <v>Tue</v>
      </c>
      <c r="N8270" t="str">
        <f>TEXT(INT(HOUR(Table1[[#This Row],[Patient Admission Date]])/3)*3,"00")&amp;"-"&amp;TEXT(INT(HOUR(Table1[[#This Row],[Patient Admission Date]])/3)*3+3,"00")</f>
        <v>18-21</v>
      </c>
      <c r="O8270" t="str" cm="1">
        <f t="array" ref="O8270">_xlfn.IFS(Table1[[#This Row],[Patient Age]]&lt;=14,"0-14",Table1[[#This Row],[Patient Age]]&lt;=29,"15-29",Table1[[#This Row],[Patient Age]]&lt;=44,"30-44",Table1[[#This Row],[Patient Age]]&lt;=59,"45-59",Table1[[#This Row],[Patient Age]]&lt;=74,"60-74",TRUE,"75+")</f>
        <v>45-59</v>
      </c>
      <c r="P8270" t="str" cm="1">
        <f t="array" ref="P8270">_xlfn.IFS(Table1[[#This Row],[Patient Waittime]]&lt;=15,"0-15",Table1[[#This Row],[Patient Waittime]]&lt;=30,"16-30",Table1[[#This Row],[Patient Waittime]]&lt;=45,"31-45",Table1[[#This Row],[Patient Waittime]]&lt;=60,"46-60",TRUE,"60+")</f>
        <v>16-30</v>
      </c>
      <c r="Q8270">
        <f>--(Table1[[#This Row],[Patient Waittime]]&lt;=30)</f>
        <v>1</v>
      </c>
      <c r="R8270">
        <f>--Table1[[#This Row],[Patient Admission Flag]]</f>
        <v>1</v>
      </c>
      <c r="S8270">
        <f>--AND(Table1[[#This Row],[WithinTarget]]=1,Table1[[#This Row],[Patient Satisfaction Score]]&gt;=7)</f>
        <v>0</v>
      </c>
      <c r="T8270" t="str">
        <f>IF(LEFT(Table1[[#This Row],[Patient Gender]],1)="F","Female","Male")</f>
        <v>Male</v>
      </c>
    </row>
    <row r="8271" spans="1:20" x14ac:dyDescent="0.3">
      <c r="A8271" t="s">
        <v>8375</v>
      </c>
      <c r="B8271" s="1">
        <v>45305.454861111109</v>
      </c>
      <c r="C8271" t="s">
        <v>9</v>
      </c>
      <c r="D8271">
        <v>74</v>
      </c>
      <c r="E8271" t="s">
        <v>21</v>
      </c>
      <c r="F8271" t="s">
        <v>17</v>
      </c>
      <c r="G8271" t="b">
        <v>1</v>
      </c>
      <c r="I8271">
        <v>15</v>
      </c>
      <c r="J8271" t="b">
        <v>1</v>
      </c>
      <c r="K8271">
        <f>YEAR(Table1[[#This Row],[Patient Admission Date]])</f>
        <v>2024</v>
      </c>
      <c r="L8271" t="str">
        <f>TEXT(Table1[[#This Row],[Patient Admission Date]],"mmm")</f>
        <v>Jan</v>
      </c>
      <c r="M8271" t="str">
        <f>TEXT(Table1[[#This Row],[Patient Admission Date]],"ddd")</f>
        <v>Sun</v>
      </c>
      <c r="N8271" t="str">
        <f>TEXT(INT(HOUR(Table1[[#This Row],[Patient Admission Date]])/3)*3,"00")&amp;"-"&amp;TEXT(INT(HOUR(Table1[[#This Row],[Patient Admission Date]])/3)*3+3,"00")</f>
        <v>09-12</v>
      </c>
      <c r="O8271" t="str" cm="1">
        <f t="array" ref="O8271">_xlfn.IFS(Table1[[#This Row],[Patient Age]]&lt;=14,"0-14",Table1[[#This Row],[Patient Age]]&lt;=29,"15-29",Table1[[#This Row],[Patient Age]]&lt;=44,"30-44",Table1[[#This Row],[Patient Age]]&lt;=59,"45-59",Table1[[#This Row],[Patient Age]]&lt;=74,"60-74",TRUE,"75+")</f>
        <v>60-74</v>
      </c>
      <c r="P8271" t="str" cm="1">
        <f t="array" ref="P8271">_xlfn.IFS(Table1[[#This Row],[Patient Waittime]]&lt;=15,"0-15",Table1[[#This Row],[Patient Waittime]]&lt;=30,"16-30",Table1[[#This Row],[Patient Waittime]]&lt;=45,"31-45",Table1[[#This Row],[Patient Waittime]]&lt;=60,"46-60",TRUE,"60+")</f>
        <v>0-15</v>
      </c>
      <c r="Q8271">
        <f>--(Table1[[#This Row],[Patient Waittime]]&lt;=30)</f>
        <v>1</v>
      </c>
      <c r="R8271">
        <f>--Table1[[#This Row],[Patient Admission Flag]]</f>
        <v>1</v>
      </c>
      <c r="S8271">
        <f>--AND(Table1[[#This Row],[WithinTarget]]=1,Table1[[#This Row],[Patient Satisfaction Score]]&gt;=7)</f>
        <v>0</v>
      </c>
      <c r="T8271" t="str">
        <f>IF(LEFT(Table1[[#This Row],[Patient Gender]],1)="F","Female","Male")</f>
        <v>Male</v>
      </c>
    </row>
    <row r="8272" spans="1:20" x14ac:dyDescent="0.3">
      <c r="A8272" t="s">
        <v>8376</v>
      </c>
      <c r="B8272" s="1">
        <v>45121.99722222222</v>
      </c>
      <c r="C8272" t="s">
        <v>9</v>
      </c>
      <c r="D8272">
        <v>53</v>
      </c>
      <c r="E8272" t="s">
        <v>21</v>
      </c>
      <c r="F8272" t="s">
        <v>17</v>
      </c>
      <c r="G8272" t="b">
        <v>1</v>
      </c>
      <c r="I8272">
        <v>30</v>
      </c>
      <c r="J8272" t="b">
        <v>1</v>
      </c>
      <c r="K8272">
        <f>YEAR(Table1[[#This Row],[Patient Admission Date]])</f>
        <v>2023</v>
      </c>
      <c r="L8272" t="str">
        <f>TEXT(Table1[[#This Row],[Patient Admission Date]],"mmm")</f>
        <v>Jul</v>
      </c>
      <c r="M8272" t="str">
        <f>TEXT(Table1[[#This Row],[Patient Admission Date]],"ddd")</f>
        <v>Fri</v>
      </c>
      <c r="N8272" t="str">
        <f>TEXT(INT(HOUR(Table1[[#This Row],[Patient Admission Date]])/3)*3,"00")&amp;"-"&amp;TEXT(INT(HOUR(Table1[[#This Row],[Patient Admission Date]])/3)*3+3,"00")</f>
        <v>21-24</v>
      </c>
      <c r="O8272" t="str" cm="1">
        <f t="array" ref="O8272">_xlfn.IFS(Table1[[#This Row],[Patient Age]]&lt;=14,"0-14",Table1[[#This Row],[Patient Age]]&lt;=29,"15-29",Table1[[#This Row],[Patient Age]]&lt;=44,"30-44",Table1[[#This Row],[Patient Age]]&lt;=59,"45-59",Table1[[#This Row],[Patient Age]]&lt;=74,"60-74",TRUE,"75+")</f>
        <v>45-59</v>
      </c>
      <c r="P8272" t="str" cm="1">
        <f t="array" ref="P8272">_xlfn.IFS(Table1[[#This Row],[Patient Waittime]]&lt;=15,"0-15",Table1[[#This Row],[Patient Waittime]]&lt;=30,"16-30",Table1[[#This Row],[Patient Waittime]]&lt;=45,"31-45",Table1[[#This Row],[Patient Waittime]]&lt;=60,"46-60",TRUE,"60+")</f>
        <v>16-30</v>
      </c>
      <c r="Q8272">
        <f>--(Table1[[#This Row],[Patient Waittime]]&lt;=30)</f>
        <v>1</v>
      </c>
      <c r="R8272">
        <f>--Table1[[#This Row],[Patient Admission Flag]]</f>
        <v>1</v>
      </c>
      <c r="S8272">
        <f>--AND(Table1[[#This Row],[WithinTarget]]=1,Table1[[#This Row],[Patient Satisfaction Score]]&gt;=7)</f>
        <v>0</v>
      </c>
      <c r="T8272" t="str">
        <f>IF(LEFT(Table1[[#This Row],[Patient Gender]],1)="F","Female","Male")</f>
        <v>Male</v>
      </c>
    </row>
    <row r="8273" spans="1:20" x14ac:dyDescent="0.3">
      <c r="A8273" t="s">
        <v>8377</v>
      </c>
      <c r="B8273" s="1">
        <v>45080.136111111111</v>
      </c>
      <c r="C8273" t="s">
        <v>9</v>
      </c>
      <c r="D8273">
        <v>28</v>
      </c>
      <c r="E8273" t="s">
        <v>21</v>
      </c>
      <c r="F8273" t="s">
        <v>17</v>
      </c>
      <c r="G8273" t="b">
        <v>1</v>
      </c>
      <c r="I8273">
        <v>46</v>
      </c>
      <c r="J8273" t="b">
        <v>1</v>
      </c>
      <c r="K8273">
        <f>YEAR(Table1[[#This Row],[Patient Admission Date]])</f>
        <v>2023</v>
      </c>
      <c r="L8273" t="str">
        <f>TEXT(Table1[[#This Row],[Patient Admission Date]],"mmm")</f>
        <v>Jun</v>
      </c>
      <c r="M8273" t="str">
        <f>TEXT(Table1[[#This Row],[Patient Admission Date]],"ddd")</f>
        <v>Sat</v>
      </c>
      <c r="N8273" t="str">
        <f>TEXT(INT(HOUR(Table1[[#This Row],[Patient Admission Date]])/3)*3,"00")&amp;"-"&amp;TEXT(INT(HOUR(Table1[[#This Row],[Patient Admission Date]])/3)*3+3,"00")</f>
        <v>03-06</v>
      </c>
      <c r="O8273" t="str" cm="1">
        <f t="array" ref="O8273">_xlfn.IFS(Table1[[#This Row],[Patient Age]]&lt;=14,"0-14",Table1[[#This Row],[Patient Age]]&lt;=29,"15-29",Table1[[#This Row],[Patient Age]]&lt;=44,"30-44",Table1[[#This Row],[Patient Age]]&lt;=59,"45-59",Table1[[#This Row],[Patient Age]]&lt;=74,"60-74",TRUE,"75+")</f>
        <v>15-29</v>
      </c>
      <c r="P8273" t="str" cm="1">
        <f t="array" ref="P8273">_xlfn.IFS(Table1[[#This Row],[Patient Waittime]]&lt;=15,"0-15",Table1[[#This Row],[Patient Waittime]]&lt;=30,"16-30",Table1[[#This Row],[Patient Waittime]]&lt;=45,"31-45",Table1[[#This Row],[Patient Waittime]]&lt;=60,"46-60",TRUE,"60+")</f>
        <v>46-60</v>
      </c>
      <c r="Q8273">
        <f>--(Table1[[#This Row],[Patient Waittime]]&lt;=30)</f>
        <v>0</v>
      </c>
      <c r="R8273">
        <f>--Table1[[#This Row],[Patient Admission Flag]]</f>
        <v>1</v>
      </c>
      <c r="S8273">
        <f>--AND(Table1[[#This Row],[WithinTarget]]=1,Table1[[#This Row],[Patient Satisfaction Score]]&gt;=7)</f>
        <v>0</v>
      </c>
      <c r="T8273" t="str">
        <f>IF(LEFT(Table1[[#This Row],[Patient Gender]],1)="F","Female","Male")</f>
        <v>Male</v>
      </c>
    </row>
    <row r="8274" spans="1:20" x14ac:dyDescent="0.3">
      <c r="A8274" t="s">
        <v>8378</v>
      </c>
      <c r="B8274" s="1">
        <v>45367.578472222223</v>
      </c>
      <c r="C8274" t="s">
        <v>9</v>
      </c>
      <c r="D8274">
        <v>39</v>
      </c>
      <c r="E8274" t="s">
        <v>21</v>
      </c>
      <c r="F8274" t="s">
        <v>17</v>
      </c>
      <c r="G8274" t="b">
        <v>1</v>
      </c>
      <c r="I8274">
        <v>47</v>
      </c>
      <c r="J8274" t="b">
        <v>1</v>
      </c>
      <c r="K8274">
        <f>YEAR(Table1[[#This Row],[Patient Admission Date]])</f>
        <v>2024</v>
      </c>
      <c r="L8274" t="str">
        <f>TEXT(Table1[[#This Row],[Patient Admission Date]],"mmm")</f>
        <v>Mar</v>
      </c>
      <c r="M8274" t="str">
        <f>TEXT(Table1[[#This Row],[Patient Admission Date]],"ddd")</f>
        <v>Sat</v>
      </c>
      <c r="N8274" t="str">
        <f>TEXT(INT(HOUR(Table1[[#This Row],[Patient Admission Date]])/3)*3,"00")&amp;"-"&amp;TEXT(INT(HOUR(Table1[[#This Row],[Patient Admission Date]])/3)*3+3,"00")</f>
        <v>12-15</v>
      </c>
      <c r="O8274" t="str" cm="1">
        <f t="array" ref="O8274">_xlfn.IFS(Table1[[#This Row],[Patient Age]]&lt;=14,"0-14",Table1[[#This Row],[Patient Age]]&lt;=29,"15-29",Table1[[#This Row],[Patient Age]]&lt;=44,"30-44",Table1[[#This Row],[Patient Age]]&lt;=59,"45-59",Table1[[#This Row],[Patient Age]]&lt;=74,"60-74",TRUE,"75+")</f>
        <v>30-44</v>
      </c>
      <c r="P8274" t="str" cm="1">
        <f t="array" ref="P8274">_xlfn.IFS(Table1[[#This Row],[Patient Waittime]]&lt;=15,"0-15",Table1[[#This Row],[Patient Waittime]]&lt;=30,"16-30",Table1[[#This Row],[Patient Waittime]]&lt;=45,"31-45",Table1[[#This Row],[Patient Waittime]]&lt;=60,"46-60",TRUE,"60+")</f>
        <v>46-60</v>
      </c>
      <c r="Q8274">
        <f>--(Table1[[#This Row],[Patient Waittime]]&lt;=30)</f>
        <v>0</v>
      </c>
      <c r="R8274">
        <f>--Table1[[#This Row],[Patient Admission Flag]]</f>
        <v>1</v>
      </c>
      <c r="S8274">
        <f>--AND(Table1[[#This Row],[WithinTarget]]=1,Table1[[#This Row],[Patient Satisfaction Score]]&gt;=7)</f>
        <v>0</v>
      </c>
      <c r="T8274" t="str">
        <f>IF(LEFT(Table1[[#This Row],[Patient Gender]],1)="F","Female","Male")</f>
        <v>Male</v>
      </c>
    </row>
    <row r="8275" spans="1:20" x14ac:dyDescent="0.3">
      <c r="A8275" t="s">
        <v>8379</v>
      </c>
      <c r="B8275" s="1">
        <v>45333.597222222219</v>
      </c>
      <c r="C8275" t="s">
        <v>9</v>
      </c>
      <c r="D8275">
        <v>72</v>
      </c>
      <c r="E8275" t="s">
        <v>21</v>
      </c>
      <c r="F8275" t="s">
        <v>17</v>
      </c>
      <c r="G8275" t="b">
        <v>1</v>
      </c>
      <c r="H8275">
        <v>9</v>
      </c>
      <c r="I8275">
        <v>47</v>
      </c>
      <c r="J8275" t="b">
        <v>1</v>
      </c>
      <c r="K8275">
        <f>YEAR(Table1[[#This Row],[Patient Admission Date]])</f>
        <v>2024</v>
      </c>
      <c r="L8275" t="str">
        <f>TEXT(Table1[[#This Row],[Patient Admission Date]],"mmm")</f>
        <v>Feb</v>
      </c>
      <c r="M8275" t="str">
        <f>TEXT(Table1[[#This Row],[Patient Admission Date]],"ddd")</f>
        <v>Sun</v>
      </c>
      <c r="N8275" t="str">
        <f>TEXT(INT(HOUR(Table1[[#This Row],[Patient Admission Date]])/3)*3,"00")&amp;"-"&amp;TEXT(INT(HOUR(Table1[[#This Row],[Patient Admission Date]])/3)*3+3,"00")</f>
        <v>12-15</v>
      </c>
      <c r="O8275" t="str" cm="1">
        <f t="array" ref="O8275">_xlfn.IFS(Table1[[#This Row],[Patient Age]]&lt;=14,"0-14",Table1[[#This Row],[Patient Age]]&lt;=29,"15-29",Table1[[#This Row],[Patient Age]]&lt;=44,"30-44",Table1[[#This Row],[Patient Age]]&lt;=59,"45-59",Table1[[#This Row],[Patient Age]]&lt;=74,"60-74",TRUE,"75+")</f>
        <v>60-74</v>
      </c>
      <c r="P8275" t="str" cm="1">
        <f t="array" ref="P8275">_xlfn.IFS(Table1[[#This Row],[Patient Waittime]]&lt;=15,"0-15",Table1[[#This Row],[Patient Waittime]]&lt;=30,"16-30",Table1[[#This Row],[Patient Waittime]]&lt;=45,"31-45",Table1[[#This Row],[Patient Waittime]]&lt;=60,"46-60",TRUE,"60+")</f>
        <v>46-60</v>
      </c>
      <c r="Q8275">
        <f>--(Table1[[#This Row],[Patient Waittime]]&lt;=30)</f>
        <v>0</v>
      </c>
      <c r="R8275">
        <f>--Table1[[#This Row],[Patient Admission Flag]]</f>
        <v>1</v>
      </c>
      <c r="S8275">
        <f>--AND(Table1[[#This Row],[WithinTarget]]=1,Table1[[#This Row],[Patient Satisfaction Score]]&gt;=7)</f>
        <v>0</v>
      </c>
      <c r="T8275" t="str">
        <f>IF(LEFT(Table1[[#This Row],[Patient Gender]],1)="F","Female","Male")</f>
        <v>Male</v>
      </c>
    </row>
    <row r="8276" spans="1:20" x14ac:dyDescent="0.3">
      <c r="A8276" t="s">
        <v>8380</v>
      </c>
      <c r="B8276" s="1">
        <v>45182.607638888891</v>
      </c>
      <c r="C8276" t="s">
        <v>9</v>
      </c>
      <c r="D8276">
        <v>38</v>
      </c>
      <c r="E8276" t="s">
        <v>21</v>
      </c>
      <c r="F8276" t="s">
        <v>23</v>
      </c>
      <c r="G8276" t="b">
        <v>1</v>
      </c>
      <c r="I8276">
        <v>47</v>
      </c>
      <c r="J8276" t="b">
        <v>1</v>
      </c>
      <c r="K8276">
        <f>YEAR(Table1[[#This Row],[Patient Admission Date]])</f>
        <v>2023</v>
      </c>
      <c r="L8276" t="str">
        <f>TEXT(Table1[[#This Row],[Patient Admission Date]],"mmm")</f>
        <v>Sep</v>
      </c>
      <c r="M8276" t="str">
        <f>TEXT(Table1[[#This Row],[Patient Admission Date]],"ddd")</f>
        <v>Wed</v>
      </c>
      <c r="N8276" t="str">
        <f>TEXT(INT(HOUR(Table1[[#This Row],[Patient Admission Date]])/3)*3,"00")&amp;"-"&amp;TEXT(INT(HOUR(Table1[[#This Row],[Patient Admission Date]])/3)*3+3,"00")</f>
        <v>12-15</v>
      </c>
      <c r="O8276" t="str" cm="1">
        <f t="array" ref="O8276">_xlfn.IFS(Table1[[#This Row],[Patient Age]]&lt;=14,"0-14",Table1[[#This Row],[Patient Age]]&lt;=29,"15-29",Table1[[#This Row],[Patient Age]]&lt;=44,"30-44",Table1[[#This Row],[Patient Age]]&lt;=59,"45-59",Table1[[#This Row],[Patient Age]]&lt;=74,"60-74",TRUE,"75+")</f>
        <v>30-44</v>
      </c>
      <c r="P8276" t="str" cm="1">
        <f t="array" ref="P8276">_xlfn.IFS(Table1[[#This Row],[Patient Waittime]]&lt;=15,"0-15",Table1[[#This Row],[Patient Waittime]]&lt;=30,"16-30",Table1[[#This Row],[Patient Waittime]]&lt;=45,"31-45",Table1[[#This Row],[Patient Waittime]]&lt;=60,"46-60",TRUE,"60+")</f>
        <v>46-60</v>
      </c>
      <c r="Q8276">
        <f>--(Table1[[#This Row],[Patient Waittime]]&lt;=30)</f>
        <v>0</v>
      </c>
      <c r="R8276">
        <f>--Table1[[#This Row],[Patient Admission Flag]]</f>
        <v>1</v>
      </c>
      <c r="S8276">
        <f>--AND(Table1[[#This Row],[WithinTarget]]=1,Table1[[#This Row],[Patient Satisfaction Score]]&gt;=7)</f>
        <v>0</v>
      </c>
      <c r="T8276" t="str">
        <f>IF(LEFT(Table1[[#This Row],[Patient Gender]],1)="F","Female","Male")</f>
        <v>Male</v>
      </c>
    </row>
    <row r="8277" spans="1:20" x14ac:dyDescent="0.3">
      <c r="A8277" t="s">
        <v>8381</v>
      </c>
      <c r="B8277" s="1">
        <v>45165.457638888889</v>
      </c>
      <c r="C8277" t="s">
        <v>9</v>
      </c>
      <c r="D8277">
        <v>19</v>
      </c>
      <c r="E8277" t="s">
        <v>21</v>
      </c>
      <c r="F8277" t="s">
        <v>23</v>
      </c>
      <c r="G8277" t="b">
        <v>1</v>
      </c>
      <c r="I8277">
        <v>17</v>
      </c>
      <c r="J8277" t="b">
        <v>1</v>
      </c>
      <c r="K8277">
        <f>YEAR(Table1[[#This Row],[Patient Admission Date]])</f>
        <v>2023</v>
      </c>
      <c r="L8277" t="str">
        <f>TEXT(Table1[[#This Row],[Patient Admission Date]],"mmm")</f>
        <v>Aug</v>
      </c>
      <c r="M8277" t="str">
        <f>TEXT(Table1[[#This Row],[Patient Admission Date]],"ddd")</f>
        <v>Sun</v>
      </c>
      <c r="N8277" t="str">
        <f>TEXT(INT(HOUR(Table1[[#This Row],[Patient Admission Date]])/3)*3,"00")&amp;"-"&amp;TEXT(INT(HOUR(Table1[[#This Row],[Patient Admission Date]])/3)*3+3,"00")</f>
        <v>09-12</v>
      </c>
      <c r="O8277" t="str" cm="1">
        <f t="array" ref="O8277">_xlfn.IFS(Table1[[#This Row],[Patient Age]]&lt;=14,"0-14",Table1[[#This Row],[Patient Age]]&lt;=29,"15-29",Table1[[#This Row],[Patient Age]]&lt;=44,"30-44",Table1[[#This Row],[Patient Age]]&lt;=59,"45-59",Table1[[#This Row],[Patient Age]]&lt;=74,"60-74",TRUE,"75+")</f>
        <v>15-29</v>
      </c>
      <c r="P8277" t="str" cm="1">
        <f t="array" ref="P8277">_xlfn.IFS(Table1[[#This Row],[Patient Waittime]]&lt;=15,"0-15",Table1[[#This Row],[Patient Waittime]]&lt;=30,"16-30",Table1[[#This Row],[Patient Waittime]]&lt;=45,"31-45",Table1[[#This Row],[Patient Waittime]]&lt;=60,"46-60",TRUE,"60+")</f>
        <v>16-30</v>
      </c>
      <c r="Q8277">
        <f>--(Table1[[#This Row],[Patient Waittime]]&lt;=30)</f>
        <v>1</v>
      </c>
      <c r="R8277">
        <f>--Table1[[#This Row],[Patient Admission Flag]]</f>
        <v>1</v>
      </c>
      <c r="S8277">
        <f>--AND(Table1[[#This Row],[WithinTarget]]=1,Table1[[#This Row],[Patient Satisfaction Score]]&gt;=7)</f>
        <v>0</v>
      </c>
      <c r="T8277" t="str">
        <f>IF(LEFT(Table1[[#This Row],[Patient Gender]],1)="F","Female","Male")</f>
        <v>Male</v>
      </c>
    </row>
    <row r="8278" spans="1:20" x14ac:dyDescent="0.3">
      <c r="A8278" t="s">
        <v>8382</v>
      </c>
      <c r="B8278" s="1">
        <v>45214.209027777775</v>
      </c>
      <c r="C8278" t="s">
        <v>9</v>
      </c>
      <c r="D8278">
        <v>5</v>
      </c>
      <c r="E8278" t="s">
        <v>21</v>
      </c>
      <c r="F8278" t="s">
        <v>28</v>
      </c>
      <c r="G8278" t="b">
        <v>1</v>
      </c>
      <c r="I8278">
        <v>47</v>
      </c>
      <c r="J8278" t="b">
        <v>1</v>
      </c>
      <c r="K8278">
        <f>YEAR(Table1[[#This Row],[Patient Admission Date]])</f>
        <v>2023</v>
      </c>
      <c r="L8278" t="str">
        <f>TEXT(Table1[[#This Row],[Patient Admission Date]],"mmm")</f>
        <v>Oct</v>
      </c>
      <c r="M8278" t="str">
        <f>TEXT(Table1[[#This Row],[Patient Admission Date]],"ddd")</f>
        <v>Sun</v>
      </c>
      <c r="N8278" t="str">
        <f>TEXT(INT(HOUR(Table1[[#This Row],[Patient Admission Date]])/3)*3,"00")&amp;"-"&amp;TEXT(INT(HOUR(Table1[[#This Row],[Patient Admission Date]])/3)*3+3,"00")</f>
        <v>03-06</v>
      </c>
      <c r="O8278" t="str" cm="1">
        <f t="array" ref="O8278">_xlfn.IFS(Table1[[#This Row],[Patient Age]]&lt;=14,"0-14",Table1[[#This Row],[Patient Age]]&lt;=29,"15-29",Table1[[#This Row],[Patient Age]]&lt;=44,"30-44",Table1[[#This Row],[Patient Age]]&lt;=59,"45-59",Table1[[#This Row],[Patient Age]]&lt;=74,"60-74",TRUE,"75+")</f>
        <v>0-14</v>
      </c>
      <c r="P8278" t="str" cm="1">
        <f t="array" ref="P8278">_xlfn.IFS(Table1[[#This Row],[Patient Waittime]]&lt;=15,"0-15",Table1[[#This Row],[Patient Waittime]]&lt;=30,"16-30",Table1[[#This Row],[Patient Waittime]]&lt;=45,"31-45",Table1[[#This Row],[Patient Waittime]]&lt;=60,"46-60",TRUE,"60+")</f>
        <v>46-60</v>
      </c>
      <c r="Q8278">
        <f>--(Table1[[#This Row],[Patient Waittime]]&lt;=30)</f>
        <v>0</v>
      </c>
      <c r="R8278">
        <f>--Table1[[#This Row],[Patient Admission Flag]]</f>
        <v>1</v>
      </c>
      <c r="S8278">
        <f>--AND(Table1[[#This Row],[WithinTarget]]=1,Table1[[#This Row],[Patient Satisfaction Score]]&gt;=7)</f>
        <v>0</v>
      </c>
      <c r="T8278" t="str">
        <f>IF(LEFT(Table1[[#This Row],[Patient Gender]],1)="F","Female","Male")</f>
        <v>Male</v>
      </c>
    </row>
    <row r="8279" spans="1:20" x14ac:dyDescent="0.3">
      <c r="A8279" t="s">
        <v>8383</v>
      </c>
      <c r="B8279" s="1">
        <v>45488.370833333334</v>
      </c>
      <c r="C8279" t="s">
        <v>9</v>
      </c>
      <c r="D8279">
        <v>12</v>
      </c>
      <c r="E8279" t="s">
        <v>21</v>
      </c>
      <c r="F8279" t="s">
        <v>28</v>
      </c>
      <c r="G8279" t="b">
        <v>1</v>
      </c>
      <c r="H8279">
        <v>3</v>
      </c>
      <c r="I8279">
        <v>41</v>
      </c>
      <c r="J8279" t="b">
        <v>1</v>
      </c>
      <c r="K8279">
        <f>YEAR(Table1[[#This Row],[Patient Admission Date]])</f>
        <v>2024</v>
      </c>
      <c r="L8279" t="str">
        <f>TEXT(Table1[[#This Row],[Patient Admission Date]],"mmm")</f>
        <v>Jul</v>
      </c>
      <c r="M8279" t="str">
        <f>TEXT(Table1[[#This Row],[Patient Admission Date]],"ddd")</f>
        <v>Mon</v>
      </c>
      <c r="N8279" t="str">
        <f>TEXT(INT(HOUR(Table1[[#This Row],[Patient Admission Date]])/3)*3,"00")&amp;"-"&amp;TEXT(INT(HOUR(Table1[[#This Row],[Patient Admission Date]])/3)*3+3,"00")</f>
        <v>06-09</v>
      </c>
      <c r="O8279" t="str" cm="1">
        <f t="array" ref="O8279">_xlfn.IFS(Table1[[#This Row],[Patient Age]]&lt;=14,"0-14",Table1[[#This Row],[Patient Age]]&lt;=29,"15-29",Table1[[#This Row],[Patient Age]]&lt;=44,"30-44",Table1[[#This Row],[Patient Age]]&lt;=59,"45-59",Table1[[#This Row],[Patient Age]]&lt;=74,"60-74",TRUE,"75+")</f>
        <v>0-14</v>
      </c>
      <c r="P8279" t="str" cm="1">
        <f t="array" ref="P8279">_xlfn.IFS(Table1[[#This Row],[Patient Waittime]]&lt;=15,"0-15",Table1[[#This Row],[Patient Waittime]]&lt;=30,"16-30",Table1[[#This Row],[Patient Waittime]]&lt;=45,"31-45",Table1[[#This Row],[Patient Waittime]]&lt;=60,"46-60",TRUE,"60+")</f>
        <v>31-45</v>
      </c>
      <c r="Q8279">
        <f>--(Table1[[#This Row],[Patient Waittime]]&lt;=30)</f>
        <v>0</v>
      </c>
      <c r="R8279">
        <f>--Table1[[#This Row],[Patient Admission Flag]]</f>
        <v>1</v>
      </c>
      <c r="S8279">
        <f>--AND(Table1[[#This Row],[WithinTarget]]=1,Table1[[#This Row],[Patient Satisfaction Score]]&gt;=7)</f>
        <v>0</v>
      </c>
      <c r="T8279" t="str">
        <f>IF(LEFT(Table1[[#This Row],[Patient Gender]],1)="F","Female","Male")</f>
        <v>Male</v>
      </c>
    </row>
    <row r="8280" spans="1:20" x14ac:dyDescent="0.3">
      <c r="A8280" t="s">
        <v>8384</v>
      </c>
      <c r="B8280" s="1">
        <v>45385.934027777781</v>
      </c>
      <c r="C8280" t="s">
        <v>9</v>
      </c>
      <c r="D8280">
        <v>1</v>
      </c>
      <c r="E8280" t="s">
        <v>21</v>
      </c>
      <c r="F8280" t="s">
        <v>28</v>
      </c>
      <c r="G8280" t="b">
        <v>1</v>
      </c>
      <c r="H8280">
        <v>8</v>
      </c>
      <c r="I8280">
        <v>31</v>
      </c>
      <c r="J8280" t="b">
        <v>1</v>
      </c>
      <c r="K8280">
        <f>YEAR(Table1[[#This Row],[Patient Admission Date]])</f>
        <v>2024</v>
      </c>
      <c r="L8280" t="str">
        <f>TEXT(Table1[[#This Row],[Patient Admission Date]],"mmm")</f>
        <v>Apr</v>
      </c>
      <c r="M8280" t="str">
        <f>TEXT(Table1[[#This Row],[Patient Admission Date]],"ddd")</f>
        <v>Wed</v>
      </c>
      <c r="N8280" t="str">
        <f>TEXT(INT(HOUR(Table1[[#This Row],[Patient Admission Date]])/3)*3,"00")&amp;"-"&amp;TEXT(INT(HOUR(Table1[[#This Row],[Patient Admission Date]])/3)*3+3,"00")</f>
        <v>21-24</v>
      </c>
      <c r="O8280" t="str" cm="1">
        <f t="array" ref="O8280">_xlfn.IFS(Table1[[#This Row],[Patient Age]]&lt;=14,"0-14",Table1[[#This Row],[Patient Age]]&lt;=29,"15-29",Table1[[#This Row],[Patient Age]]&lt;=44,"30-44",Table1[[#This Row],[Patient Age]]&lt;=59,"45-59",Table1[[#This Row],[Patient Age]]&lt;=74,"60-74",TRUE,"75+")</f>
        <v>0-14</v>
      </c>
      <c r="P8280" t="str" cm="1">
        <f t="array" ref="P8280">_xlfn.IFS(Table1[[#This Row],[Patient Waittime]]&lt;=15,"0-15",Table1[[#This Row],[Patient Waittime]]&lt;=30,"16-30",Table1[[#This Row],[Patient Waittime]]&lt;=45,"31-45",Table1[[#This Row],[Patient Waittime]]&lt;=60,"46-60",TRUE,"60+")</f>
        <v>31-45</v>
      </c>
      <c r="Q8280">
        <f>--(Table1[[#This Row],[Patient Waittime]]&lt;=30)</f>
        <v>0</v>
      </c>
      <c r="R8280">
        <f>--Table1[[#This Row],[Patient Admission Flag]]</f>
        <v>1</v>
      </c>
      <c r="S8280">
        <f>--AND(Table1[[#This Row],[WithinTarget]]=1,Table1[[#This Row],[Patient Satisfaction Score]]&gt;=7)</f>
        <v>0</v>
      </c>
      <c r="T8280" t="str">
        <f>IF(LEFT(Table1[[#This Row],[Patient Gender]],1)="F","Female","Male")</f>
        <v>Male</v>
      </c>
    </row>
    <row r="8281" spans="1:20" x14ac:dyDescent="0.3">
      <c r="A8281" t="s">
        <v>8385</v>
      </c>
      <c r="B8281" s="1">
        <v>45577.801388888889</v>
      </c>
      <c r="C8281" t="s">
        <v>9</v>
      </c>
      <c r="D8281">
        <v>1</v>
      </c>
      <c r="E8281" t="s">
        <v>19</v>
      </c>
      <c r="F8281" t="s">
        <v>27</v>
      </c>
      <c r="G8281" t="b">
        <v>1</v>
      </c>
      <c r="I8281">
        <v>14</v>
      </c>
      <c r="J8281" t="b">
        <v>1</v>
      </c>
      <c r="K8281">
        <f>YEAR(Table1[[#This Row],[Patient Admission Date]])</f>
        <v>2024</v>
      </c>
      <c r="L8281" t="str">
        <f>TEXT(Table1[[#This Row],[Patient Admission Date]],"mmm")</f>
        <v>Oct</v>
      </c>
      <c r="M8281" t="str">
        <f>TEXT(Table1[[#This Row],[Patient Admission Date]],"ddd")</f>
        <v>Sat</v>
      </c>
      <c r="N8281" t="str">
        <f>TEXT(INT(HOUR(Table1[[#This Row],[Patient Admission Date]])/3)*3,"00")&amp;"-"&amp;TEXT(INT(HOUR(Table1[[#This Row],[Patient Admission Date]])/3)*3+3,"00")</f>
        <v>18-21</v>
      </c>
      <c r="O8281" t="str" cm="1">
        <f t="array" ref="O8281">_xlfn.IFS(Table1[[#This Row],[Patient Age]]&lt;=14,"0-14",Table1[[#This Row],[Patient Age]]&lt;=29,"15-29",Table1[[#This Row],[Patient Age]]&lt;=44,"30-44",Table1[[#This Row],[Patient Age]]&lt;=59,"45-59",Table1[[#This Row],[Patient Age]]&lt;=74,"60-74",TRUE,"75+")</f>
        <v>0-14</v>
      </c>
      <c r="P8281" t="str" cm="1">
        <f t="array" ref="P8281">_xlfn.IFS(Table1[[#This Row],[Patient Waittime]]&lt;=15,"0-15",Table1[[#This Row],[Patient Waittime]]&lt;=30,"16-30",Table1[[#This Row],[Patient Waittime]]&lt;=45,"31-45",Table1[[#This Row],[Patient Waittime]]&lt;=60,"46-60",TRUE,"60+")</f>
        <v>0-15</v>
      </c>
      <c r="Q8281">
        <f>--(Table1[[#This Row],[Patient Waittime]]&lt;=30)</f>
        <v>1</v>
      </c>
      <c r="R8281">
        <f>--Table1[[#This Row],[Patient Admission Flag]]</f>
        <v>1</v>
      </c>
      <c r="S8281">
        <f>--AND(Table1[[#This Row],[WithinTarget]]=1,Table1[[#This Row],[Patient Satisfaction Score]]&gt;=7)</f>
        <v>0</v>
      </c>
      <c r="T8281" t="str">
        <f>IF(LEFT(Table1[[#This Row],[Patient Gender]],1)="F","Female","Male")</f>
        <v>Male</v>
      </c>
    </row>
    <row r="8282" spans="1:20" x14ac:dyDescent="0.3">
      <c r="A8282" t="s">
        <v>8386</v>
      </c>
      <c r="B8282" s="1">
        <v>45402.31527777778</v>
      </c>
      <c r="C8282" t="s">
        <v>9</v>
      </c>
      <c r="D8282">
        <v>49</v>
      </c>
      <c r="E8282" t="s">
        <v>19</v>
      </c>
      <c r="F8282" t="s">
        <v>27</v>
      </c>
      <c r="G8282" t="b">
        <v>1</v>
      </c>
      <c r="I8282">
        <v>20</v>
      </c>
      <c r="J8282" t="b">
        <v>1</v>
      </c>
      <c r="K8282">
        <f>YEAR(Table1[[#This Row],[Patient Admission Date]])</f>
        <v>2024</v>
      </c>
      <c r="L8282" t="str">
        <f>TEXT(Table1[[#This Row],[Patient Admission Date]],"mmm")</f>
        <v>Apr</v>
      </c>
      <c r="M8282" t="str">
        <f>TEXT(Table1[[#This Row],[Patient Admission Date]],"ddd")</f>
        <v>Sat</v>
      </c>
      <c r="N8282" t="str">
        <f>TEXT(INT(HOUR(Table1[[#This Row],[Patient Admission Date]])/3)*3,"00")&amp;"-"&amp;TEXT(INT(HOUR(Table1[[#This Row],[Patient Admission Date]])/3)*3+3,"00")</f>
        <v>06-09</v>
      </c>
      <c r="O8282" t="str" cm="1">
        <f t="array" ref="O8282">_xlfn.IFS(Table1[[#This Row],[Patient Age]]&lt;=14,"0-14",Table1[[#This Row],[Patient Age]]&lt;=29,"15-29",Table1[[#This Row],[Patient Age]]&lt;=44,"30-44",Table1[[#This Row],[Patient Age]]&lt;=59,"45-59",Table1[[#This Row],[Patient Age]]&lt;=74,"60-74",TRUE,"75+")</f>
        <v>45-59</v>
      </c>
      <c r="P8282" t="str" cm="1">
        <f t="array" ref="P8282">_xlfn.IFS(Table1[[#This Row],[Patient Waittime]]&lt;=15,"0-15",Table1[[#This Row],[Patient Waittime]]&lt;=30,"16-30",Table1[[#This Row],[Patient Waittime]]&lt;=45,"31-45",Table1[[#This Row],[Patient Waittime]]&lt;=60,"46-60",TRUE,"60+")</f>
        <v>16-30</v>
      </c>
      <c r="Q8282">
        <f>--(Table1[[#This Row],[Patient Waittime]]&lt;=30)</f>
        <v>1</v>
      </c>
      <c r="R8282">
        <f>--Table1[[#This Row],[Patient Admission Flag]]</f>
        <v>1</v>
      </c>
      <c r="S8282">
        <f>--AND(Table1[[#This Row],[WithinTarget]]=1,Table1[[#This Row],[Patient Satisfaction Score]]&gt;=7)</f>
        <v>0</v>
      </c>
      <c r="T8282" t="str">
        <f>IF(LEFT(Table1[[#This Row],[Patient Gender]],1)="F","Female","Male")</f>
        <v>Male</v>
      </c>
    </row>
    <row r="8283" spans="1:20" x14ac:dyDescent="0.3">
      <c r="A8283" t="s">
        <v>8387</v>
      </c>
      <c r="B8283" s="1">
        <v>45229.258333333331</v>
      </c>
      <c r="C8283" t="s">
        <v>9</v>
      </c>
      <c r="D8283">
        <v>68</v>
      </c>
      <c r="E8283" t="s">
        <v>19</v>
      </c>
      <c r="F8283" t="s">
        <v>27</v>
      </c>
      <c r="G8283" t="b">
        <v>1</v>
      </c>
      <c r="I8283">
        <v>23</v>
      </c>
      <c r="J8283" t="b">
        <v>1</v>
      </c>
      <c r="K8283">
        <f>YEAR(Table1[[#This Row],[Patient Admission Date]])</f>
        <v>2023</v>
      </c>
      <c r="L8283" t="str">
        <f>TEXT(Table1[[#This Row],[Patient Admission Date]],"mmm")</f>
        <v>Oct</v>
      </c>
      <c r="M8283" t="str">
        <f>TEXT(Table1[[#This Row],[Patient Admission Date]],"ddd")</f>
        <v>Mon</v>
      </c>
      <c r="N8283" t="str">
        <f>TEXT(INT(HOUR(Table1[[#This Row],[Patient Admission Date]])/3)*3,"00")&amp;"-"&amp;TEXT(INT(HOUR(Table1[[#This Row],[Patient Admission Date]])/3)*3+3,"00")</f>
        <v>06-09</v>
      </c>
      <c r="O8283" t="str" cm="1">
        <f t="array" ref="O8283">_xlfn.IFS(Table1[[#This Row],[Patient Age]]&lt;=14,"0-14",Table1[[#This Row],[Patient Age]]&lt;=29,"15-29",Table1[[#This Row],[Patient Age]]&lt;=44,"30-44",Table1[[#This Row],[Patient Age]]&lt;=59,"45-59",Table1[[#This Row],[Patient Age]]&lt;=74,"60-74",TRUE,"75+")</f>
        <v>60-74</v>
      </c>
      <c r="P8283" t="str" cm="1">
        <f t="array" ref="P8283">_xlfn.IFS(Table1[[#This Row],[Patient Waittime]]&lt;=15,"0-15",Table1[[#This Row],[Patient Waittime]]&lt;=30,"16-30",Table1[[#This Row],[Patient Waittime]]&lt;=45,"31-45",Table1[[#This Row],[Patient Waittime]]&lt;=60,"46-60",TRUE,"60+")</f>
        <v>16-30</v>
      </c>
      <c r="Q8283">
        <f>--(Table1[[#This Row],[Patient Waittime]]&lt;=30)</f>
        <v>1</v>
      </c>
      <c r="R8283">
        <f>--Table1[[#This Row],[Patient Admission Flag]]</f>
        <v>1</v>
      </c>
      <c r="S8283">
        <f>--AND(Table1[[#This Row],[WithinTarget]]=1,Table1[[#This Row],[Patient Satisfaction Score]]&gt;=7)</f>
        <v>0</v>
      </c>
      <c r="T8283" t="str">
        <f>IF(LEFT(Table1[[#This Row],[Patient Gender]],1)="F","Female","Male")</f>
        <v>Male</v>
      </c>
    </row>
    <row r="8284" spans="1:20" x14ac:dyDescent="0.3">
      <c r="A8284" t="s">
        <v>8388</v>
      </c>
      <c r="B8284" s="1">
        <v>45447.92291666667</v>
      </c>
      <c r="C8284" t="s">
        <v>9</v>
      </c>
      <c r="D8284">
        <v>74</v>
      </c>
      <c r="E8284" t="s">
        <v>19</v>
      </c>
      <c r="F8284" t="s">
        <v>27</v>
      </c>
      <c r="G8284" t="b">
        <v>1</v>
      </c>
      <c r="I8284">
        <v>44</v>
      </c>
      <c r="J8284" t="b">
        <v>1</v>
      </c>
      <c r="K8284">
        <f>YEAR(Table1[[#This Row],[Patient Admission Date]])</f>
        <v>2024</v>
      </c>
      <c r="L8284" t="str">
        <f>TEXT(Table1[[#This Row],[Patient Admission Date]],"mmm")</f>
        <v>Jun</v>
      </c>
      <c r="M8284" t="str">
        <f>TEXT(Table1[[#This Row],[Patient Admission Date]],"ddd")</f>
        <v>Tue</v>
      </c>
      <c r="N8284" t="str">
        <f>TEXT(INT(HOUR(Table1[[#This Row],[Patient Admission Date]])/3)*3,"00")&amp;"-"&amp;TEXT(INT(HOUR(Table1[[#This Row],[Patient Admission Date]])/3)*3+3,"00")</f>
        <v>21-24</v>
      </c>
      <c r="O8284" t="str" cm="1">
        <f t="array" ref="O8284">_xlfn.IFS(Table1[[#This Row],[Patient Age]]&lt;=14,"0-14",Table1[[#This Row],[Patient Age]]&lt;=29,"15-29",Table1[[#This Row],[Patient Age]]&lt;=44,"30-44",Table1[[#This Row],[Patient Age]]&lt;=59,"45-59",Table1[[#This Row],[Patient Age]]&lt;=74,"60-74",TRUE,"75+")</f>
        <v>60-74</v>
      </c>
      <c r="P8284" t="str" cm="1">
        <f t="array" ref="P8284">_xlfn.IFS(Table1[[#This Row],[Patient Waittime]]&lt;=15,"0-15",Table1[[#This Row],[Patient Waittime]]&lt;=30,"16-30",Table1[[#This Row],[Patient Waittime]]&lt;=45,"31-45",Table1[[#This Row],[Patient Waittime]]&lt;=60,"46-60",TRUE,"60+")</f>
        <v>31-45</v>
      </c>
      <c r="Q8284">
        <f>--(Table1[[#This Row],[Patient Waittime]]&lt;=30)</f>
        <v>0</v>
      </c>
      <c r="R8284">
        <f>--Table1[[#This Row],[Patient Admission Flag]]</f>
        <v>1</v>
      </c>
      <c r="S8284">
        <f>--AND(Table1[[#This Row],[WithinTarget]]=1,Table1[[#This Row],[Patient Satisfaction Score]]&gt;=7)</f>
        <v>0</v>
      </c>
      <c r="T8284" t="str">
        <f>IF(LEFT(Table1[[#This Row],[Patient Gender]],1)="F","Female","Male")</f>
        <v>Male</v>
      </c>
    </row>
    <row r="8285" spans="1:20" x14ac:dyDescent="0.3">
      <c r="A8285" t="s">
        <v>8389</v>
      </c>
      <c r="B8285" s="1">
        <v>45571.175000000003</v>
      </c>
      <c r="C8285" t="s">
        <v>9</v>
      </c>
      <c r="D8285">
        <v>53</v>
      </c>
      <c r="E8285" t="s">
        <v>19</v>
      </c>
      <c r="F8285" t="s">
        <v>27</v>
      </c>
      <c r="G8285" t="b">
        <v>1</v>
      </c>
      <c r="I8285">
        <v>10</v>
      </c>
      <c r="J8285" t="b">
        <v>1</v>
      </c>
      <c r="K8285">
        <f>YEAR(Table1[[#This Row],[Patient Admission Date]])</f>
        <v>2024</v>
      </c>
      <c r="L8285" t="str">
        <f>TEXT(Table1[[#This Row],[Patient Admission Date]],"mmm")</f>
        <v>Oct</v>
      </c>
      <c r="M8285" t="str">
        <f>TEXT(Table1[[#This Row],[Patient Admission Date]],"ddd")</f>
        <v>Sun</v>
      </c>
      <c r="N8285" t="str">
        <f>TEXT(INT(HOUR(Table1[[#This Row],[Patient Admission Date]])/3)*3,"00")&amp;"-"&amp;TEXT(INT(HOUR(Table1[[#This Row],[Patient Admission Date]])/3)*3+3,"00")</f>
        <v>03-06</v>
      </c>
      <c r="O8285" t="str" cm="1">
        <f t="array" ref="O8285">_xlfn.IFS(Table1[[#This Row],[Patient Age]]&lt;=14,"0-14",Table1[[#This Row],[Patient Age]]&lt;=29,"15-29",Table1[[#This Row],[Patient Age]]&lt;=44,"30-44",Table1[[#This Row],[Patient Age]]&lt;=59,"45-59",Table1[[#This Row],[Patient Age]]&lt;=74,"60-74",TRUE,"75+")</f>
        <v>45-59</v>
      </c>
      <c r="P8285" t="str" cm="1">
        <f t="array" ref="P8285">_xlfn.IFS(Table1[[#This Row],[Patient Waittime]]&lt;=15,"0-15",Table1[[#This Row],[Patient Waittime]]&lt;=30,"16-30",Table1[[#This Row],[Patient Waittime]]&lt;=45,"31-45",Table1[[#This Row],[Patient Waittime]]&lt;=60,"46-60",TRUE,"60+")</f>
        <v>0-15</v>
      </c>
      <c r="Q8285">
        <f>--(Table1[[#This Row],[Patient Waittime]]&lt;=30)</f>
        <v>1</v>
      </c>
      <c r="R8285">
        <f>--Table1[[#This Row],[Patient Admission Flag]]</f>
        <v>1</v>
      </c>
      <c r="S8285">
        <f>--AND(Table1[[#This Row],[WithinTarget]]=1,Table1[[#This Row],[Patient Satisfaction Score]]&gt;=7)</f>
        <v>0</v>
      </c>
      <c r="T8285" t="str">
        <f>IF(LEFT(Table1[[#This Row],[Patient Gender]],1)="F","Female","Male")</f>
        <v>Male</v>
      </c>
    </row>
    <row r="8286" spans="1:20" x14ac:dyDescent="0.3">
      <c r="A8286" t="s">
        <v>8390</v>
      </c>
      <c r="B8286" s="1">
        <v>45568.940972222219</v>
      </c>
      <c r="C8286" t="s">
        <v>9</v>
      </c>
      <c r="D8286">
        <v>73</v>
      </c>
      <c r="E8286" t="s">
        <v>19</v>
      </c>
      <c r="F8286" t="s">
        <v>27</v>
      </c>
      <c r="G8286" t="b">
        <v>1</v>
      </c>
      <c r="I8286">
        <v>28</v>
      </c>
      <c r="J8286" t="b">
        <v>1</v>
      </c>
      <c r="K8286">
        <f>YEAR(Table1[[#This Row],[Patient Admission Date]])</f>
        <v>2024</v>
      </c>
      <c r="L8286" t="str">
        <f>TEXT(Table1[[#This Row],[Patient Admission Date]],"mmm")</f>
        <v>Oct</v>
      </c>
      <c r="M8286" t="str">
        <f>TEXT(Table1[[#This Row],[Patient Admission Date]],"ddd")</f>
        <v>Thu</v>
      </c>
      <c r="N8286" t="str">
        <f>TEXT(INT(HOUR(Table1[[#This Row],[Patient Admission Date]])/3)*3,"00")&amp;"-"&amp;TEXT(INT(HOUR(Table1[[#This Row],[Patient Admission Date]])/3)*3+3,"00")</f>
        <v>21-24</v>
      </c>
      <c r="O8286" t="str" cm="1">
        <f t="array" ref="O8286">_xlfn.IFS(Table1[[#This Row],[Patient Age]]&lt;=14,"0-14",Table1[[#This Row],[Patient Age]]&lt;=29,"15-29",Table1[[#This Row],[Patient Age]]&lt;=44,"30-44",Table1[[#This Row],[Patient Age]]&lt;=59,"45-59",Table1[[#This Row],[Patient Age]]&lt;=74,"60-74",TRUE,"75+")</f>
        <v>60-74</v>
      </c>
      <c r="P8286" t="str" cm="1">
        <f t="array" ref="P8286">_xlfn.IFS(Table1[[#This Row],[Patient Waittime]]&lt;=15,"0-15",Table1[[#This Row],[Patient Waittime]]&lt;=30,"16-30",Table1[[#This Row],[Patient Waittime]]&lt;=45,"31-45",Table1[[#This Row],[Patient Waittime]]&lt;=60,"46-60",TRUE,"60+")</f>
        <v>16-30</v>
      </c>
      <c r="Q8286">
        <f>--(Table1[[#This Row],[Patient Waittime]]&lt;=30)</f>
        <v>1</v>
      </c>
      <c r="R8286">
        <f>--Table1[[#This Row],[Patient Admission Flag]]</f>
        <v>1</v>
      </c>
      <c r="S8286">
        <f>--AND(Table1[[#This Row],[WithinTarget]]=1,Table1[[#This Row],[Patient Satisfaction Score]]&gt;=7)</f>
        <v>0</v>
      </c>
      <c r="T8286" t="str">
        <f>IF(LEFT(Table1[[#This Row],[Patient Gender]],1)="F","Female","Male")</f>
        <v>Male</v>
      </c>
    </row>
    <row r="8287" spans="1:20" x14ac:dyDescent="0.3">
      <c r="A8287" t="s">
        <v>8391</v>
      </c>
      <c r="B8287" s="1">
        <v>45139.734027777777</v>
      </c>
      <c r="C8287" t="s">
        <v>9</v>
      </c>
      <c r="D8287">
        <v>76</v>
      </c>
      <c r="E8287" t="s">
        <v>19</v>
      </c>
      <c r="F8287" t="s">
        <v>27</v>
      </c>
      <c r="G8287" t="b">
        <v>1</v>
      </c>
      <c r="I8287">
        <v>33</v>
      </c>
      <c r="J8287" t="b">
        <v>1</v>
      </c>
      <c r="K8287">
        <f>YEAR(Table1[[#This Row],[Patient Admission Date]])</f>
        <v>2023</v>
      </c>
      <c r="L8287" t="str">
        <f>TEXT(Table1[[#This Row],[Patient Admission Date]],"mmm")</f>
        <v>Aug</v>
      </c>
      <c r="M8287" t="str">
        <f>TEXT(Table1[[#This Row],[Patient Admission Date]],"ddd")</f>
        <v>Tue</v>
      </c>
      <c r="N8287" t="str">
        <f>TEXT(INT(HOUR(Table1[[#This Row],[Patient Admission Date]])/3)*3,"00")&amp;"-"&amp;TEXT(INT(HOUR(Table1[[#This Row],[Patient Admission Date]])/3)*3+3,"00")</f>
        <v>15-18</v>
      </c>
      <c r="O8287" t="str" cm="1">
        <f t="array" ref="O8287">_xlfn.IFS(Table1[[#This Row],[Patient Age]]&lt;=14,"0-14",Table1[[#This Row],[Patient Age]]&lt;=29,"15-29",Table1[[#This Row],[Patient Age]]&lt;=44,"30-44",Table1[[#This Row],[Patient Age]]&lt;=59,"45-59",Table1[[#This Row],[Patient Age]]&lt;=74,"60-74",TRUE,"75+")</f>
        <v>75+</v>
      </c>
      <c r="P8287" t="str" cm="1">
        <f t="array" ref="P8287">_xlfn.IFS(Table1[[#This Row],[Patient Waittime]]&lt;=15,"0-15",Table1[[#This Row],[Patient Waittime]]&lt;=30,"16-30",Table1[[#This Row],[Patient Waittime]]&lt;=45,"31-45",Table1[[#This Row],[Patient Waittime]]&lt;=60,"46-60",TRUE,"60+")</f>
        <v>31-45</v>
      </c>
      <c r="Q8287">
        <f>--(Table1[[#This Row],[Patient Waittime]]&lt;=30)</f>
        <v>0</v>
      </c>
      <c r="R8287">
        <f>--Table1[[#This Row],[Patient Admission Flag]]</f>
        <v>1</v>
      </c>
      <c r="S8287">
        <f>--AND(Table1[[#This Row],[WithinTarget]]=1,Table1[[#This Row],[Patient Satisfaction Score]]&gt;=7)</f>
        <v>0</v>
      </c>
      <c r="T8287" t="str">
        <f>IF(LEFT(Table1[[#This Row],[Patient Gender]],1)="F","Female","Male")</f>
        <v>Male</v>
      </c>
    </row>
    <row r="8288" spans="1:20" x14ac:dyDescent="0.3">
      <c r="A8288" t="s">
        <v>8392</v>
      </c>
      <c r="B8288" s="1">
        <v>45162.520833333336</v>
      </c>
      <c r="C8288" t="s">
        <v>9</v>
      </c>
      <c r="D8288">
        <v>18</v>
      </c>
      <c r="E8288" t="s">
        <v>19</v>
      </c>
      <c r="F8288" t="s">
        <v>27</v>
      </c>
      <c r="G8288" t="b">
        <v>1</v>
      </c>
      <c r="H8288">
        <v>0</v>
      </c>
      <c r="I8288">
        <v>11</v>
      </c>
      <c r="J8288" t="b">
        <v>1</v>
      </c>
      <c r="K8288">
        <f>YEAR(Table1[[#This Row],[Patient Admission Date]])</f>
        <v>2023</v>
      </c>
      <c r="L8288" t="str">
        <f>TEXT(Table1[[#This Row],[Patient Admission Date]],"mmm")</f>
        <v>Aug</v>
      </c>
      <c r="M8288" t="str">
        <f>TEXT(Table1[[#This Row],[Patient Admission Date]],"ddd")</f>
        <v>Thu</v>
      </c>
      <c r="N8288" t="str">
        <f>TEXT(INT(HOUR(Table1[[#This Row],[Patient Admission Date]])/3)*3,"00")&amp;"-"&amp;TEXT(INT(HOUR(Table1[[#This Row],[Patient Admission Date]])/3)*3+3,"00")</f>
        <v>12-15</v>
      </c>
      <c r="O8288" t="str" cm="1">
        <f t="array" ref="O8288">_xlfn.IFS(Table1[[#This Row],[Patient Age]]&lt;=14,"0-14",Table1[[#This Row],[Patient Age]]&lt;=29,"15-29",Table1[[#This Row],[Patient Age]]&lt;=44,"30-44",Table1[[#This Row],[Patient Age]]&lt;=59,"45-59",Table1[[#This Row],[Patient Age]]&lt;=74,"60-74",TRUE,"75+")</f>
        <v>15-29</v>
      </c>
      <c r="P8288" t="str" cm="1">
        <f t="array" ref="P8288">_xlfn.IFS(Table1[[#This Row],[Patient Waittime]]&lt;=15,"0-15",Table1[[#This Row],[Patient Waittime]]&lt;=30,"16-30",Table1[[#This Row],[Patient Waittime]]&lt;=45,"31-45",Table1[[#This Row],[Patient Waittime]]&lt;=60,"46-60",TRUE,"60+")</f>
        <v>0-15</v>
      </c>
      <c r="Q8288">
        <f>--(Table1[[#This Row],[Patient Waittime]]&lt;=30)</f>
        <v>1</v>
      </c>
      <c r="R8288">
        <f>--Table1[[#This Row],[Patient Admission Flag]]</f>
        <v>1</v>
      </c>
      <c r="S8288">
        <f>--AND(Table1[[#This Row],[WithinTarget]]=1,Table1[[#This Row],[Patient Satisfaction Score]]&gt;=7)</f>
        <v>0</v>
      </c>
      <c r="T8288" t="str">
        <f>IF(LEFT(Table1[[#This Row],[Patient Gender]],1)="F","Female","Male")</f>
        <v>Male</v>
      </c>
    </row>
    <row r="8289" spans="1:20" x14ac:dyDescent="0.3">
      <c r="A8289" t="s">
        <v>8393</v>
      </c>
      <c r="B8289" s="1">
        <v>45017.050694444442</v>
      </c>
      <c r="C8289" t="s">
        <v>9</v>
      </c>
      <c r="D8289">
        <v>60</v>
      </c>
      <c r="E8289" t="s">
        <v>19</v>
      </c>
      <c r="F8289" t="s">
        <v>27</v>
      </c>
      <c r="G8289" t="b">
        <v>1</v>
      </c>
      <c r="H8289">
        <v>1</v>
      </c>
      <c r="I8289">
        <v>35</v>
      </c>
      <c r="J8289" t="b">
        <v>1</v>
      </c>
      <c r="K8289">
        <f>YEAR(Table1[[#This Row],[Patient Admission Date]])</f>
        <v>2023</v>
      </c>
      <c r="L8289" t="str">
        <f>TEXT(Table1[[#This Row],[Patient Admission Date]],"mmm")</f>
        <v>Apr</v>
      </c>
      <c r="M8289" t="str">
        <f>TEXT(Table1[[#This Row],[Patient Admission Date]],"ddd")</f>
        <v>Sat</v>
      </c>
      <c r="N8289" t="str">
        <f>TEXT(INT(HOUR(Table1[[#This Row],[Patient Admission Date]])/3)*3,"00")&amp;"-"&amp;TEXT(INT(HOUR(Table1[[#This Row],[Patient Admission Date]])/3)*3+3,"00")</f>
        <v>00-03</v>
      </c>
      <c r="O8289" t="str" cm="1">
        <f t="array" ref="O8289">_xlfn.IFS(Table1[[#This Row],[Patient Age]]&lt;=14,"0-14",Table1[[#This Row],[Patient Age]]&lt;=29,"15-29",Table1[[#This Row],[Patient Age]]&lt;=44,"30-44",Table1[[#This Row],[Patient Age]]&lt;=59,"45-59",Table1[[#This Row],[Patient Age]]&lt;=74,"60-74",TRUE,"75+")</f>
        <v>60-74</v>
      </c>
      <c r="P8289" t="str" cm="1">
        <f t="array" ref="P8289">_xlfn.IFS(Table1[[#This Row],[Patient Waittime]]&lt;=15,"0-15",Table1[[#This Row],[Patient Waittime]]&lt;=30,"16-30",Table1[[#This Row],[Patient Waittime]]&lt;=45,"31-45",Table1[[#This Row],[Patient Waittime]]&lt;=60,"46-60",TRUE,"60+")</f>
        <v>31-45</v>
      </c>
      <c r="Q8289">
        <f>--(Table1[[#This Row],[Patient Waittime]]&lt;=30)</f>
        <v>0</v>
      </c>
      <c r="R8289">
        <f>--Table1[[#This Row],[Patient Admission Flag]]</f>
        <v>1</v>
      </c>
      <c r="S8289">
        <f>--AND(Table1[[#This Row],[WithinTarget]]=1,Table1[[#This Row],[Patient Satisfaction Score]]&gt;=7)</f>
        <v>0</v>
      </c>
      <c r="T8289" t="str">
        <f>IF(LEFT(Table1[[#This Row],[Patient Gender]],1)="F","Female","Male")</f>
        <v>Male</v>
      </c>
    </row>
    <row r="8290" spans="1:20" x14ac:dyDescent="0.3">
      <c r="A8290" t="s">
        <v>8394</v>
      </c>
      <c r="B8290" s="1">
        <v>45022.85</v>
      </c>
      <c r="C8290" t="s">
        <v>9</v>
      </c>
      <c r="D8290">
        <v>37</v>
      </c>
      <c r="E8290" t="s">
        <v>19</v>
      </c>
      <c r="F8290" t="s">
        <v>27</v>
      </c>
      <c r="G8290" t="b">
        <v>1</v>
      </c>
      <c r="H8290">
        <v>3</v>
      </c>
      <c r="I8290">
        <v>31</v>
      </c>
      <c r="J8290" t="b">
        <v>1</v>
      </c>
      <c r="K8290">
        <f>YEAR(Table1[[#This Row],[Patient Admission Date]])</f>
        <v>2023</v>
      </c>
      <c r="L8290" t="str">
        <f>TEXT(Table1[[#This Row],[Patient Admission Date]],"mmm")</f>
        <v>Apr</v>
      </c>
      <c r="M8290" t="str">
        <f>TEXT(Table1[[#This Row],[Patient Admission Date]],"ddd")</f>
        <v>Thu</v>
      </c>
      <c r="N8290" t="str">
        <f>TEXT(INT(HOUR(Table1[[#This Row],[Patient Admission Date]])/3)*3,"00")&amp;"-"&amp;TEXT(INT(HOUR(Table1[[#This Row],[Patient Admission Date]])/3)*3+3,"00")</f>
        <v>18-21</v>
      </c>
      <c r="O8290" t="str" cm="1">
        <f t="array" ref="O8290">_xlfn.IFS(Table1[[#This Row],[Patient Age]]&lt;=14,"0-14",Table1[[#This Row],[Patient Age]]&lt;=29,"15-29",Table1[[#This Row],[Patient Age]]&lt;=44,"30-44",Table1[[#This Row],[Patient Age]]&lt;=59,"45-59",Table1[[#This Row],[Patient Age]]&lt;=74,"60-74",TRUE,"75+")</f>
        <v>30-44</v>
      </c>
      <c r="P8290" t="str" cm="1">
        <f t="array" ref="P8290">_xlfn.IFS(Table1[[#This Row],[Patient Waittime]]&lt;=15,"0-15",Table1[[#This Row],[Patient Waittime]]&lt;=30,"16-30",Table1[[#This Row],[Patient Waittime]]&lt;=45,"31-45",Table1[[#This Row],[Patient Waittime]]&lt;=60,"46-60",TRUE,"60+")</f>
        <v>31-45</v>
      </c>
      <c r="Q8290">
        <f>--(Table1[[#This Row],[Patient Waittime]]&lt;=30)</f>
        <v>0</v>
      </c>
      <c r="R8290">
        <f>--Table1[[#This Row],[Patient Admission Flag]]</f>
        <v>1</v>
      </c>
      <c r="S8290">
        <f>--AND(Table1[[#This Row],[WithinTarget]]=1,Table1[[#This Row],[Patient Satisfaction Score]]&gt;=7)</f>
        <v>0</v>
      </c>
      <c r="T8290" t="str">
        <f>IF(LEFT(Table1[[#This Row],[Patient Gender]],1)="F","Female","Male")</f>
        <v>Male</v>
      </c>
    </row>
    <row r="8291" spans="1:20" x14ac:dyDescent="0.3">
      <c r="A8291" t="s">
        <v>8395</v>
      </c>
      <c r="B8291" s="1">
        <v>45057.793055555558</v>
      </c>
      <c r="C8291" t="s">
        <v>9</v>
      </c>
      <c r="D8291">
        <v>63</v>
      </c>
      <c r="E8291" t="s">
        <v>19</v>
      </c>
      <c r="F8291" t="s">
        <v>27</v>
      </c>
      <c r="G8291" t="b">
        <v>1</v>
      </c>
      <c r="H8291">
        <v>7</v>
      </c>
      <c r="I8291">
        <v>56</v>
      </c>
      <c r="J8291" t="b">
        <v>1</v>
      </c>
      <c r="K8291">
        <f>YEAR(Table1[[#This Row],[Patient Admission Date]])</f>
        <v>2023</v>
      </c>
      <c r="L8291" t="str">
        <f>TEXT(Table1[[#This Row],[Patient Admission Date]],"mmm")</f>
        <v>May</v>
      </c>
      <c r="M8291" t="str">
        <f>TEXT(Table1[[#This Row],[Patient Admission Date]],"ddd")</f>
        <v>Thu</v>
      </c>
      <c r="N8291" t="str">
        <f>TEXT(INT(HOUR(Table1[[#This Row],[Patient Admission Date]])/3)*3,"00")&amp;"-"&amp;TEXT(INT(HOUR(Table1[[#This Row],[Patient Admission Date]])/3)*3+3,"00")</f>
        <v>18-21</v>
      </c>
      <c r="O8291" t="str" cm="1">
        <f t="array" ref="O8291">_xlfn.IFS(Table1[[#This Row],[Patient Age]]&lt;=14,"0-14",Table1[[#This Row],[Patient Age]]&lt;=29,"15-29",Table1[[#This Row],[Patient Age]]&lt;=44,"30-44",Table1[[#This Row],[Patient Age]]&lt;=59,"45-59",Table1[[#This Row],[Patient Age]]&lt;=74,"60-74",TRUE,"75+")</f>
        <v>60-74</v>
      </c>
      <c r="P8291" t="str" cm="1">
        <f t="array" ref="P8291">_xlfn.IFS(Table1[[#This Row],[Patient Waittime]]&lt;=15,"0-15",Table1[[#This Row],[Patient Waittime]]&lt;=30,"16-30",Table1[[#This Row],[Patient Waittime]]&lt;=45,"31-45",Table1[[#This Row],[Patient Waittime]]&lt;=60,"46-60",TRUE,"60+")</f>
        <v>46-60</v>
      </c>
      <c r="Q8291">
        <f>--(Table1[[#This Row],[Patient Waittime]]&lt;=30)</f>
        <v>0</v>
      </c>
      <c r="R8291">
        <f>--Table1[[#This Row],[Patient Admission Flag]]</f>
        <v>1</v>
      </c>
      <c r="S8291">
        <f>--AND(Table1[[#This Row],[WithinTarget]]=1,Table1[[#This Row],[Patient Satisfaction Score]]&gt;=7)</f>
        <v>0</v>
      </c>
      <c r="T8291" t="str">
        <f>IF(LEFT(Table1[[#This Row],[Patient Gender]],1)="F","Female","Male")</f>
        <v>Male</v>
      </c>
    </row>
    <row r="8292" spans="1:20" x14ac:dyDescent="0.3">
      <c r="A8292" t="s">
        <v>8396</v>
      </c>
      <c r="B8292" s="1">
        <v>45553.85</v>
      </c>
      <c r="C8292" t="s">
        <v>9</v>
      </c>
      <c r="D8292">
        <v>37</v>
      </c>
      <c r="E8292" t="s">
        <v>19</v>
      </c>
      <c r="F8292" t="s">
        <v>20</v>
      </c>
      <c r="G8292" t="b">
        <v>1</v>
      </c>
      <c r="I8292">
        <v>47</v>
      </c>
      <c r="J8292" t="b">
        <v>1</v>
      </c>
      <c r="K8292">
        <f>YEAR(Table1[[#This Row],[Patient Admission Date]])</f>
        <v>2024</v>
      </c>
      <c r="L8292" t="str">
        <f>TEXT(Table1[[#This Row],[Patient Admission Date]],"mmm")</f>
        <v>Sep</v>
      </c>
      <c r="M8292" t="str">
        <f>TEXT(Table1[[#This Row],[Patient Admission Date]],"ddd")</f>
        <v>Wed</v>
      </c>
      <c r="N8292" t="str">
        <f>TEXT(INT(HOUR(Table1[[#This Row],[Patient Admission Date]])/3)*3,"00")&amp;"-"&amp;TEXT(INT(HOUR(Table1[[#This Row],[Patient Admission Date]])/3)*3+3,"00")</f>
        <v>18-21</v>
      </c>
      <c r="O8292" t="str" cm="1">
        <f t="array" ref="O8292">_xlfn.IFS(Table1[[#This Row],[Patient Age]]&lt;=14,"0-14",Table1[[#This Row],[Patient Age]]&lt;=29,"15-29",Table1[[#This Row],[Patient Age]]&lt;=44,"30-44",Table1[[#This Row],[Patient Age]]&lt;=59,"45-59",Table1[[#This Row],[Patient Age]]&lt;=74,"60-74",TRUE,"75+")</f>
        <v>30-44</v>
      </c>
      <c r="P8292" t="str" cm="1">
        <f t="array" ref="P8292">_xlfn.IFS(Table1[[#This Row],[Patient Waittime]]&lt;=15,"0-15",Table1[[#This Row],[Patient Waittime]]&lt;=30,"16-30",Table1[[#This Row],[Patient Waittime]]&lt;=45,"31-45",Table1[[#This Row],[Patient Waittime]]&lt;=60,"46-60",TRUE,"60+")</f>
        <v>46-60</v>
      </c>
      <c r="Q8292">
        <f>--(Table1[[#This Row],[Patient Waittime]]&lt;=30)</f>
        <v>0</v>
      </c>
      <c r="R8292">
        <f>--Table1[[#This Row],[Patient Admission Flag]]</f>
        <v>1</v>
      </c>
      <c r="S8292">
        <f>--AND(Table1[[#This Row],[WithinTarget]]=1,Table1[[#This Row],[Patient Satisfaction Score]]&gt;=7)</f>
        <v>0</v>
      </c>
      <c r="T8292" t="str">
        <f>IF(LEFT(Table1[[#This Row],[Patient Gender]],1)="F","Female","Male")</f>
        <v>Male</v>
      </c>
    </row>
    <row r="8293" spans="1:20" x14ac:dyDescent="0.3">
      <c r="A8293" t="s">
        <v>8397</v>
      </c>
      <c r="B8293" s="1">
        <v>45581.407638888886</v>
      </c>
      <c r="C8293" t="s">
        <v>9</v>
      </c>
      <c r="D8293">
        <v>68</v>
      </c>
      <c r="E8293" t="s">
        <v>19</v>
      </c>
      <c r="F8293" t="s">
        <v>20</v>
      </c>
      <c r="G8293" t="b">
        <v>1</v>
      </c>
      <c r="I8293">
        <v>18</v>
      </c>
      <c r="J8293" t="b">
        <v>1</v>
      </c>
      <c r="K8293">
        <f>YEAR(Table1[[#This Row],[Patient Admission Date]])</f>
        <v>2024</v>
      </c>
      <c r="L8293" t="str">
        <f>TEXT(Table1[[#This Row],[Patient Admission Date]],"mmm")</f>
        <v>Oct</v>
      </c>
      <c r="M8293" t="str">
        <f>TEXT(Table1[[#This Row],[Patient Admission Date]],"ddd")</f>
        <v>Wed</v>
      </c>
      <c r="N8293" t="str">
        <f>TEXT(INT(HOUR(Table1[[#This Row],[Patient Admission Date]])/3)*3,"00")&amp;"-"&amp;TEXT(INT(HOUR(Table1[[#This Row],[Patient Admission Date]])/3)*3+3,"00")</f>
        <v>09-12</v>
      </c>
      <c r="O8293" t="str" cm="1">
        <f t="array" ref="O8293">_xlfn.IFS(Table1[[#This Row],[Patient Age]]&lt;=14,"0-14",Table1[[#This Row],[Patient Age]]&lt;=29,"15-29",Table1[[#This Row],[Patient Age]]&lt;=44,"30-44",Table1[[#This Row],[Patient Age]]&lt;=59,"45-59",Table1[[#This Row],[Patient Age]]&lt;=74,"60-74",TRUE,"75+")</f>
        <v>60-74</v>
      </c>
      <c r="P8293" t="str" cm="1">
        <f t="array" ref="P8293">_xlfn.IFS(Table1[[#This Row],[Patient Waittime]]&lt;=15,"0-15",Table1[[#This Row],[Patient Waittime]]&lt;=30,"16-30",Table1[[#This Row],[Patient Waittime]]&lt;=45,"31-45",Table1[[#This Row],[Patient Waittime]]&lt;=60,"46-60",TRUE,"60+")</f>
        <v>16-30</v>
      </c>
      <c r="Q8293">
        <f>--(Table1[[#This Row],[Patient Waittime]]&lt;=30)</f>
        <v>1</v>
      </c>
      <c r="R8293">
        <f>--Table1[[#This Row],[Patient Admission Flag]]</f>
        <v>1</v>
      </c>
      <c r="S8293">
        <f>--AND(Table1[[#This Row],[WithinTarget]]=1,Table1[[#This Row],[Patient Satisfaction Score]]&gt;=7)</f>
        <v>0</v>
      </c>
      <c r="T8293" t="str">
        <f>IF(LEFT(Table1[[#This Row],[Patient Gender]],1)="F","Female","Male")</f>
        <v>Male</v>
      </c>
    </row>
    <row r="8294" spans="1:20" x14ac:dyDescent="0.3">
      <c r="A8294" t="s">
        <v>8398</v>
      </c>
      <c r="B8294" s="1">
        <v>45081.444444444445</v>
      </c>
      <c r="C8294" t="s">
        <v>9</v>
      </c>
      <c r="D8294">
        <v>71</v>
      </c>
      <c r="E8294" t="s">
        <v>19</v>
      </c>
      <c r="F8294" t="s">
        <v>20</v>
      </c>
      <c r="G8294" t="b">
        <v>1</v>
      </c>
      <c r="I8294">
        <v>43</v>
      </c>
      <c r="J8294" t="b">
        <v>1</v>
      </c>
      <c r="K8294">
        <f>YEAR(Table1[[#This Row],[Patient Admission Date]])</f>
        <v>2023</v>
      </c>
      <c r="L8294" t="str">
        <f>TEXT(Table1[[#This Row],[Patient Admission Date]],"mmm")</f>
        <v>Jun</v>
      </c>
      <c r="M8294" t="str">
        <f>TEXT(Table1[[#This Row],[Patient Admission Date]],"ddd")</f>
        <v>Sun</v>
      </c>
      <c r="N8294" t="str">
        <f>TEXT(INT(HOUR(Table1[[#This Row],[Patient Admission Date]])/3)*3,"00")&amp;"-"&amp;TEXT(INT(HOUR(Table1[[#This Row],[Patient Admission Date]])/3)*3+3,"00")</f>
        <v>09-12</v>
      </c>
      <c r="O8294" t="str" cm="1">
        <f t="array" ref="O8294">_xlfn.IFS(Table1[[#This Row],[Patient Age]]&lt;=14,"0-14",Table1[[#This Row],[Patient Age]]&lt;=29,"15-29",Table1[[#This Row],[Patient Age]]&lt;=44,"30-44",Table1[[#This Row],[Patient Age]]&lt;=59,"45-59",Table1[[#This Row],[Patient Age]]&lt;=74,"60-74",TRUE,"75+")</f>
        <v>60-74</v>
      </c>
      <c r="P8294" t="str" cm="1">
        <f t="array" ref="P8294">_xlfn.IFS(Table1[[#This Row],[Patient Waittime]]&lt;=15,"0-15",Table1[[#This Row],[Patient Waittime]]&lt;=30,"16-30",Table1[[#This Row],[Patient Waittime]]&lt;=45,"31-45",Table1[[#This Row],[Patient Waittime]]&lt;=60,"46-60",TRUE,"60+")</f>
        <v>31-45</v>
      </c>
      <c r="Q8294">
        <f>--(Table1[[#This Row],[Patient Waittime]]&lt;=30)</f>
        <v>0</v>
      </c>
      <c r="R8294">
        <f>--Table1[[#This Row],[Patient Admission Flag]]</f>
        <v>1</v>
      </c>
      <c r="S8294">
        <f>--AND(Table1[[#This Row],[WithinTarget]]=1,Table1[[#This Row],[Patient Satisfaction Score]]&gt;=7)</f>
        <v>0</v>
      </c>
      <c r="T8294" t="str">
        <f>IF(LEFT(Table1[[#This Row],[Patient Gender]],1)="F","Female","Male")</f>
        <v>Male</v>
      </c>
    </row>
    <row r="8295" spans="1:20" x14ac:dyDescent="0.3">
      <c r="A8295" t="s">
        <v>8399</v>
      </c>
      <c r="B8295" s="1">
        <v>45205.413194444445</v>
      </c>
      <c r="C8295" t="s">
        <v>9</v>
      </c>
      <c r="D8295">
        <v>12</v>
      </c>
      <c r="E8295" t="s">
        <v>19</v>
      </c>
      <c r="F8295" t="s">
        <v>20</v>
      </c>
      <c r="G8295" t="b">
        <v>1</v>
      </c>
      <c r="H8295">
        <v>6</v>
      </c>
      <c r="I8295">
        <v>44</v>
      </c>
      <c r="J8295" t="b">
        <v>1</v>
      </c>
      <c r="K8295">
        <f>YEAR(Table1[[#This Row],[Patient Admission Date]])</f>
        <v>2023</v>
      </c>
      <c r="L8295" t="str">
        <f>TEXT(Table1[[#This Row],[Patient Admission Date]],"mmm")</f>
        <v>Oct</v>
      </c>
      <c r="M8295" t="str">
        <f>TEXT(Table1[[#This Row],[Patient Admission Date]],"ddd")</f>
        <v>Fri</v>
      </c>
      <c r="N8295" t="str">
        <f>TEXT(INT(HOUR(Table1[[#This Row],[Patient Admission Date]])/3)*3,"00")&amp;"-"&amp;TEXT(INT(HOUR(Table1[[#This Row],[Patient Admission Date]])/3)*3+3,"00")</f>
        <v>09-12</v>
      </c>
      <c r="O8295" t="str" cm="1">
        <f t="array" ref="O8295">_xlfn.IFS(Table1[[#This Row],[Patient Age]]&lt;=14,"0-14",Table1[[#This Row],[Patient Age]]&lt;=29,"15-29",Table1[[#This Row],[Patient Age]]&lt;=44,"30-44",Table1[[#This Row],[Patient Age]]&lt;=59,"45-59",Table1[[#This Row],[Patient Age]]&lt;=74,"60-74",TRUE,"75+")</f>
        <v>0-14</v>
      </c>
      <c r="P8295" t="str" cm="1">
        <f t="array" ref="P8295">_xlfn.IFS(Table1[[#This Row],[Patient Waittime]]&lt;=15,"0-15",Table1[[#This Row],[Patient Waittime]]&lt;=30,"16-30",Table1[[#This Row],[Patient Waittime]]&lt;=45,"31-45",Table1[[#This Row],[Patient Waittime]]&lt;=60,"46-60",TRUE,"60+")</f>
        <v>31-45</v>
      </c>
      <c r="Q8295">
        <f>--(Table1[[#This Row],[Patient Waittime]]&lt;=30)</f>
        <v>0</v>
      </c>
      <c r="R8295">
        <f>--Table1[[#This Row],[Patient Admission Flag]]</f>
        <v>1</v>
      </c>
      <c r="S8295">
        <f>--AND(Table1[[#This Row],[WithinTarget]]=1,Table1[[#This Row],[Patient Satisfaction Score]]&gt;=7)</f>
        <v>0</v>
      </c>
      <c r="T8295" t="str">
        <f>IF(LEFT(Table1[[#This Row],[Patient Gender]],1)="F","Female","Male")</f>
        <v>Male</v>
      </c>
    </row>
    <row r="8296" spans="1:20" x14ac:dyDescent="0.3">
      <c r="A8296" t="s">
        <v>8400</v>
      </c>
      <c r="B8296" s="1">
        <v>45083.280555555553</v>
      </c>
      <c r="C8296" t="s">
        <v>9</v>
      </c>
      <c r="D8296">
        <v>3</v>
      </c>
      <c r="E8296" t="s">
        <v>19</v>
      </c>
      <c r="F8296" t="s">
        <v>20</v>
      </c>
      <c r="G8296" t="b">
        <v>1</v>
      </c>
      <c r="H8296">
        <v>6</v>
      </c>
      <c r="I8296">
        <v>25</v>
      </c>
      <c r="J8296" t="b">
        <v>1</v>
      </c>
      <c r="K8296">
        <f>YEAR(Table1[[#This Row],[Patient Admission Date]])</f>
        <v>2023</v>
      </c>
      <c r="L8296" t="str">
        <f>TEXT(Table1[[#This Row],[Patient Admission Date]],"mmm")</f>
        <v>Jun</v>
      </c>
      <c r="M8296" t="str">
        <f>TEXT(Table1[[#This Row],[Patient Admission Date]],"ddd")</f>
        <v>Tue</v>
      </c>
      <c r="N8296" t="str">
        <f>TEXT(INT(HOUR(Table1[[#This Row],[Patient Admission Date]])/3)*3,"00")&amp;"-"&amp;TEXT(INT(HOUR(Table1[[#This Row],[Patient Admission Date]])/3)*3+3,"00")</f>
        <v>06-09</v>
      </c>
      <c r="O8296" t="str" cm="1">
        <f t="array" ref="O8296">_xlfn.IFS(Table1[[#This Row],[Patient Age]]&lt;=14,"0-14",Table1[[#This Row],[Patient Age]]&lt;=29,"15-29",Table1[[#This Row],[Patient Age]]&lt;=44,"30-44",Table1[[#This Row],[Patient Age]]&lt;=59,"45-59",Table1[[#This Row],[Patient Age]]&lt;=74,"60-74",TRUE,"75+")</f>
        <v>0-14</v>
      </c>
      <c r="P8296" t="str" cm="1">
        <f t="array" ref="P8296">_xlfn.IFS(Table1[[#This Row],[Patient Waittime]]&lt;=15,"0-15",Table1[[#This Row],[Patient Waittime]]&lt;=30,"16-30",Table1[[#This Row],[Patient Waittime]]&lt;=45,"31-45",Table1[[#This Row],[Patient Waittime]]&lt;=60,"46-60",TRUE,"60+")</f>
        <v>16-30</v>
      </c>
      <c r="Q8296">
        <f>--(Table1[[#This Row],[Patient Waittime]]&lt;=30)</f>
        <v>1</v>
      </c>
      <c r="R8296">
        <f>--Table1[[#This Row],[Patient Admission Flag]]</f>
        <v>1</v>
      </c>
      <c r="S8296">
        <f>--AND(Table1[[#This Row],[WithinTarget]]=1,Table1[[#This Row],[Patient Satisfaction Score]]&gt;=7)</f>
        <v>0</v>
      </c>
      <c r="T8296" t="str">
        <f>IF(LEFT(Table1[[#This Row],[Patient Gender]],1)="F","Female","Male")</f>
        <v>Male</v>
      </c>
    </row>
    <row r="8297" spans="1:20" x14ac:dyDescent="0.3">
      <c r="A8297" t="s">
        <v>8401</v>
      </c>
      <c r="B8297" s="1">
        <v>45243.568055555559</v>
      </c>
      <c r="C8297" t="s">
        <v>9</v>
      </c>
      <c r="D8297">
        <v>72</v>
      </c>
      <c r="E8297" t="s">
        <v>19</v>
      </c>
      <c r="F8297" t="s">
        <v>20</v>
      </c>
      <c r="G8297" t="b">
        <v>1</v>
      </c>
      <c r="H8297">
        <v>8</v>
      </c>
      <c r="I8297">
        <v>27</v>
      </c>
      <c r="J8297" t="b">
        <v>1</v>
      </c>
      <c r="K8297">
        <f>YEAR(Table1[[#This Row],[Patient Admission Date]])</f>
        <v>2023</v>
      </c>
      <c r="L8297" t="str">
        <f>TEXT(Table1[[#This Row],[Patient Admission Date]],"mmm")</f>
        <v>Nov</v>
      </c>
      <c r="M8297" t="str">
        <f>TEXT(Table1[[#This Row],[Patient Admission Date]],"ddd")</f>
        <v>Mon</v>
      </c>
      <c r="N8297" t="str">
        <f>TEXT(INT(HOUR(Table1[[#This Row],[Patient Admission Date]])/3)*3,"00")&amp;"-"&amp;TEXT(INT(HOUR(Table1[[#This Row],[Patient Admission Date]])/3)*3+3,"00")</f>
        <v>12-15</v>
      </c>
      <c r="O8297" t="str" cm="1">
        <f t="array" ref="O8297">_xlfn.IFS(Table1[[#This Row],[Patient Age]]&lt;=14,"0-14",Table1[[#This Row],[Patient Age]]&lt;=29,"15-29",Table1[[#This Row],[Patient Age]]&lt;=44,"30-44",Table1[[#This Row],[Patient Age]]&lt;=59,"45-59",Table1[[#This Row],[Patient Age]]&lt;=74,"60-74",TRUE,"75+")</f>
        <v>60-74</v>
      </c>
      <c r="P8297" t="str" cm="1">
        <f t="array" ref="P8297">_xlfn.IFS(Table1[[#This Row],[Patient Waittime]]&lt;=15,"0-15",Table1[[#This Row],[Patient Waittime]]&lt;=30,"16-30",Table1[[#This Row],[Patient Waittime]]&lt;=45,"31-45",Table1[[#This Row],[Patient Waittime]]&lt;=60,"46-60",TRUE,"60+")</f>
        <v>16-30</v>
      </c>
      <c r="Q8297">
        <f>--(Table1[[#This Row],[Patient Waittime]]&lt;=30)</f>
        <v>1</v>
      </c>
      <c r="R8297">
        <f>--Table1[[#This Row],[Patient Admission Flag]]</f>
        <v>1</v>
      </c>
      <c r="S8297">
        <f>--AND(Table1[[#This Row],[WithinTarget]]=1,Table1[[#This Row],[Patient Satisfaction Score]]&gt;=7)</f>
        <v>1</v>
      </c>
      <c r="T8297" t="str">
        <f>IF(LEFT(Table1[[#This Row],[Patient Gender]],1)="F","Female","Male")</f>
        <v>Male</v>
      </c>
    </row>
    <row r="8298" spans="1:20" x14ac:dyDescent="0.3">
      <c r="A8298" t="s">
        <v>8402</v>
      </c>
      <c r="B8298" s="1">
        <v>45531.208333333336</v>
      </c>
      <c r="C8298" t="s">
        <v>9</v>
      </c>
      <c r="D8298">
        <v>14</v>
      </c>
      <c r="E8298" t="s">
        <v>19</v>
      </c>
      <c r="F8298" t="s">
        <v>15</v>
      </c>
      <c r="G8298" t="b">
        <v>1</v>
      </c>
      <c r="I8298">
        <v>49</v>
      </c>
      <c r="J8298" t="b">
        <v>1</v>
      </c>
      <c r="K8298">
        <f>YEAR(Table1[[#This Row],[Patient Admission Date]])</f>
        <v>2024</v>
      </c>
      <c r="L8298" t="str">
        <f>TEXT(Table1[[#This Row],[Patient Admission Date]],"mmm")</f>
        <v>Aug</v>
      </c>
      <c r="M8298" t="str">
        <f>TEXT(Table1[[#This Row],[Patient Admission Date]],"ddd")</f>
        <v>Tue</v>
      </c>
      <c r="N8298" t="str">
        <f>TEXT(INT(HOUR(Table1[[#This Row],[Patient Admission Date]])/3)*3,"00")&amp;"-"&amp;TEXT(INT(HOUR(Table1[[#This Row],[Patient Admission Date]])/3)*3+3,"00")</f>
        <v>03-06</v>
      </c>
      <c r="O8298" t="str" cm="1">
        <f t="array" ref="O8298">_xlfn.IFS(Table1[[#This Row],[Patient Age]]&lt;=14,"0-14",Table1[[#This Row],[Patient Age]]&lt;=29,"15-29",Table1[[#This Row],[Patient Age]]&lt;=44,"30-44",Table1[[#This Row],[Patient Age]]&lt;=59,"45-59",Table1[[#This Row],[Patient Age]]&lt;=74,"60-74",TRUE,"75+")</f>
        <v>0-14</v>
      </c>
      <c r="P8298" t="str" cm="1">
        <f t="array" ref="P8298">_xlfn.IFS(Table1[[#This Row],[Patient Waittime]]&lt;=15,"0-15",Table1[[#This Row],[Patient Waittime]]&lt;=30,"16-30",Table1[[#This Row],[Patient Waittime]]&lt;=45,"31-45",Table1[[#This Row],[Patient Waittime]]&lt;=60,"46-60",TRUE,"60+")</f>
        <v>46-60</v>
      </c>
      <c r="Q8298">
        <f>--(Table1[[#This Row],[Patient Waittime]]&lt;=30)</f>
        <v>0</v>
      </c>
      <c r="R8298">
        <f>--Table1[[#This Row],[Patient Admission Flag]]</f>
        <v>1</v>
      </c>
      <c r="S8298">
        <f>--AND(Table1[[#This Row],[WithinTarget]]=1,Table1[[#This Row],[Patient Satisfaction Score]]&gt;=7)</f>
        <v>0</v>
      </c>
      <c r="T8298" t="str">
        <f>IF(LEFT(Table1[[#This Row],[Patient Gender]],1)="F","Female","Male")</f>
        <v>Male</v>
      </c>
    </row>
    <row r="8299" spans="1:20" x14ac:dyDescent="0.3">
      <c r="A8299" t="s">
        <v>8403</v>
      </c>
      <c r="B8299" s="1">
        <v>45282.657638888886</v>
      </c>
      <c r="C8299" t="s">
        <v>9</v>
      </c>
      <c r="D8299">
        <v>26</v>
      </c>
      <c r="E8299" t="s">
        <v>19</v>
      </c>
      <c r="F8299" t="s">
        <v>15</v>
      </c>
      <c r="G8299" t="b">
        <v>1</v>
      </c>
      <c r="I8299">
        <v>44</v>
      </c>
      <c r="J8299" t="b">
        <v>1</v>
      </c>
      <c r="K8299">
        <f>YEAR(Table1[[#This Row],[Patient Admission Date]])</f>
        <v>2023</v>
      </c>
      <c r="L8299" t="str">
        <f>TEXT(Table1[[#This Row],[Patient Admission Date]],"mmm")</f>
        <v>Dec</v>
      </c>
      <c r="M8299" t="str">
        <f>TEXT(Table1[[#This Row],[Patient Admission Date]],"ddd")</f>
        <v>Fri</v>
      </c>
      <c r="N8299" t="str">
        <f>TEXT(INT(HOUR(Table1[[#This Row],[Patient Admission Date]])/3)*3,"00")&amp;"-"&amp;TEXT(INT(HOUR(Table1[[#This Row],[Patient Admission Date]])/3)*3+3,"00")</f>
        <v>15-18</v>
      </c>
      <c r="O8299" t="str" cm="1">
        <f t="array" ref="O8299">_xlfn.IFS(Table1[[#This Row],[Patient Age]]&lt;=14,"0-14",Table1[[#This Row],[Patient Age]]&lt;=29,"15-29",Table1[[#This Row],[Patient Age]]&lt;=44,"30-44",Table1[[#This Row],[Patient Age]]&lt;=59,"45-59",Table1[[#This Row],[Patient Age]]&lt;=74,"60-74",TRUE,"75+")</f>
        <v>15-29</v>
      </c>
      <c r="P8299" t="str" cm="1">
        <f t="array" ref="P8299">_xlfn.IFS(Table1[[#This Row],[Patient Waittime]]&lt;=15,"0-15",Table1[[#This Row],[Patient Waittime]]&lt;=30,"16-30",Table1[[#This Row],[Patient Waittime]]&lt;=45,"31-45",Table1[[#This Row],[Patient Waittime]]&lt;=60,"46-60",TRUE,"60+")</f>
        <v>31-45</v>
      </c>
      <c r="Q8299">
        <f>--(Table1[[#This Row],[Patient Waittime]]&lt;=30)</f>
        <v>0</v>
      </c>
      <c r="R8299">
        <f>--Table1[[#This Row],[Patient Admission Flag]]</f>
        <v>1</v>
      </c>
      <c r="S8299">
        <f>--AND(Table1[[#This Row],[WithinTarget]]=1,Table1[[#This Row],[Patient Satisfaction Score]]&gt;=7)</f>
        <v>0</v>
      </c>
      <c r="T8299" t="str">
        <f>IF(LEFT(Table1[[#This Row],[Patient Gender]],1)="F","Female","Male")</f>
        <v>Male</v>
      </c>
    </row>
    <row r="8300" spans="1:20" x14ac:dyDescent="0.3">
      <c r="A8300" t="s">
        <v>8404</v>
      </c>
      <c r="B8300" s="1">
        <v>45071.224999999999</v>
      </c>
      <c r="C8300" t="s">
        <v>9</v>
      </c>
      <c r="D8300">
        <v>6</v>
      </c>
      <c r="E8300" t="s">
        <v>19</v>
      </c>
      <c r="F8300" t="s">
        <v>15</v>
      </c>
      <c r="G8300" t="b">
        <v>1</v>
      </c>
      <c r="I8300">
        <v>49</v>
      </c>
      <c r="J8300" t="b">
        <v>1</v>
      </c>
      <c r="K8300">
        <f>YEAR(Table1[[#This Row],[Patient Admission Date]])</f>
        <v>2023</v>
      </c>
      <c r="L8300" t="str">
        <f>TEXT(Table1[[#This Row],[Patient Admission Date]],"mmm")</f>
        <v>May</v>
      </c>
      <c r="M8300" t="str">
        <f>TEXT(Table1[[#This Row],[Patient Admission Date]],"ddd")</f>
        <v>Thu</v>
      </c>
      <c r="N8300" t="str">
        <f>TEXT(INT(HOUR(Table1[[#This Row],[Patient Admission Date]])/3)*3,"00")&amp;"-"&amp;TEXT(INT(HOUR(Table1[[#This Row],[Patient Admission Date]])/3)*3+3,"00")</f>
        <v>03-06</v>
      </c>
      <c r="O8300" t="str" cm="1">
        <f t="array" ref="O8300">_xlfn.IFS(Table1[[#This Row],[Patient Age]]&lt;=14,"0-14",Table1[[#This Row],[Patient Age]]&lt;=29,"15-29",Table1[[#This Row],[Patient Age]]&lt;=44,"30-44",Table1[[#This Row],[Patient Age]]&lt;=59,"45-59",Table1[[#This Row],[Patient Age]]&lt;=74,"60-74",TRUE,"75+")</f>
        <v>0-14</v>
      </c>
      <c r="P8300" t="str" cm="1">
        <f t="array" ref="P8300">_xlfn.IFS(Table1[[#This Row],[Patient Waittime]]&lt;=15,"0-15",Table1[[#This Row],[Patient Waittime]]&lt;=30,"16-30",Table1[[#This Row],[Patient Waittime]]&lt;=45,"31-45",Table1[[#This Row],[Patient Waittime]]&lt;=60,"46-60",TRUE,"60+")</f>
        <v>46-60</v>
      </c>
      <c r="Q8300">
        <f>--(Table1[[#This Row],[Patient Waittime]]&lt;=30)</f>
        <v>0</v>
      </c>
      <c r="R8300">
        <f>--Table1[[#This Row],[Patient Admission Flag]]</f>
        <v>1</v>
      </c>
      <c r="S8300">
        <f>--AND(Table1[[#This Row],[WithinTarget]]=1,Table1[[#This Row],[Patient Satisfaction Score]]&gt;=7)</f>
        <v>0</v>
      </c>
      <c r="T8300" t="str">
        <f>IF(LEFT(Table1[[#This Row],[Patient Gender]],1)="F","Female","Male")</f>
        <v>Male</v>
      </c>
    </row>
    <row r="8301" spans="1:20" x14ac:dyDescent="0.3">
      <c r="A8301" t="s">
        <v>8405</v>
      </c>
      <c r="B8301" s="1">
        <v>45347.744444444441</v>
      </c>
      <c r="C8301" t="s">
        <v>9</v>
      </c>
      <c r="D8301">
        <v>37</v>
      </c>
      <c r="E8301" t="s">
        <v>19</v>
      </c>
      <c r="F8301" t="s">
        <v>15</v>
      </c>
      <c r="G8301" t="b">
        <v>1</v>
      </c>
      <c r="I8301">
        <v>39</v>
      </c>
      <c r="J8301" t="b">
        <v>1</v>
      </c>
      <c r="K8301">
        <f>YEAR(Table1[[#This Row],[Patient Admission Date]])</f>
        <v>2024</v>
      </c>
      <c r="L8301" t="str">
        <f>TEXT(Table1[[#This Row],[Patient Admission Date]],"mmm")</f>
        <v>Feb</v>
      </c>
      <c r="M8301" t="str">
        <f>TEXT(Table1[[#This Row],[Patient Admission Date]],"ddd")</f>
        <v>Sun</v>
      </c>
      <c r="N8301" t="str">
        <f>TEXT(INT(HOUR(Table1[[#This Row],[Patient Admission Date]])/3)*3,"00")&amp;"-"&amp;TEXT(INT(HOUR(Table1[[#This Row],[Patient Admission Date]])/3)*3+3,"00")</f>
        <v>15-18</v>
      </c>
      <c r="O8301" t="str" cm="1">
        <f t="array" ref="O8301">_xlfn.IFS(Table1[[#This Row],[Patient Age]]&lt;=14,"0-14",Table1[[#This Row],[Patient Age]]&lt;=29,"15-29",Table1[[#This Row],[Patient Age]]&lt;=44,"30-44",Table1[[#This Row],[Patient Age]]&lt;=59,"45-59",Table1[[#This Row],[Patient Age]]&lt;=74,"60-74",TRUE,"75+")</f>
        <v>30-44</v>
      </c>
      <c r="P8301" t="str" cm="1">
        <f t="array" ref="P8301">_xlfn.IFS(Table1[[#This Row],[Patient Waittime]]&lt;=15,"0-15",Table1[[#This Row],[Patient Waittime]]&lt;=30,"16-30",Table1[[#This Row],[Patient Waittime]]&lt;=45,"31-45",Table1[[#This Row],[Patient Waittime]]&lt;=60,"46-60",TRUE,"60+")</f>
        <v>31-45</v>
      </c>
      <c r="Q8301">
        <f>--(Table1[[#This Row],[Patient Waittime]]&lt;=30)</f>
        <v>0</v>
      </c>
      <c r="R8301">
        <f>--Table1[[#This Row],[Patient Admission Flag]]</f>
        <v>1</v>
      </c>
      <c r="S8301">
        <f>--AND(Table1[[#This Row],[WithinTarget]]=1,Table1[[#This Row],[Patient Satisfaction Score]]&gt;=7)</f>
        <v>0</v>
      </c>
      <c r="T8301" t="str">
        <f>IF(LEFT(Table1[[#This Row],[Patient Gender]],1)="F","Female","Male")</f>
        <v>Male</v>
      </c>
    </row>
    <row r="8302" spans="1:20" x14ac:dyDescent="0.3">
      <c r="A8302" t="s">
        <v>8406</v>
      </c>
      <c r="B8302" s="1">
        <v>45209.512499999997</v>
      </c>
      <c r="C8302" t="s">
        <v>9</v>
      </c>
      <c r="D8302">
        <v>23</v>
      </c>
      <c r="E8302" t="s">
        <v>19</v>
      </c>
      <c r="F8302" t="s">
        <v>15</v>
      </c>
      <c r="G8302" t="b">
        <v>1</v>
      </c>
      <c r="I8302">
        <v>47</v>
      </c>
      <c r="J8302" t="b">
        <v>1</v>
      </c>
      <c r="K8302">
        <f>YEAR(Table1[[#This Row],[Patient Admission Date]])</f>
        <v>2023</v>
      </c>
      <c r="L8302" t="str">
        <f>TEXT(Table1[[#This Row],[Patient Admission Date]],"mmm")</f>
        <v>Oct</v>
      </c>
      <c r="M8302" t="str">
        <f>TEXT(Table1[[#This Row],[Patient Admission Date]],"ddd")</f>
        <v>Tue</v>
      </c>
      <c r="N8302" t="str">
        <f>TEXT(INT(HOUR(Table1[[#This Row],[Patient Admission Date]])/3)*3,"00")&amp;"-"&amp;TEXT(INT(HOUR(Table1[[#This Row],[Patient Admission Date]])/3)*3+3,"00")</f>
        <v>12-15</v>
      </c>
      <c r="O8302" t="str" cm="1">
        <f t="array" ref="O8302">_xlfn.IFS(Table1[[#This Row],[Patient Age]]&lt;=14,"0-14",Table1[[#This Row],[Patient Age]]&lt;=29,"15-29",Table1[[#This Row],[Patient Age]]&lt;=44,"30-44",Table1[[#This Row],[Patient Age]]&lt;=59,"45-59",Table1[[#This Row],[Patient Age]]&lt;=74,"60-74",TRUE,"75+")</f>
        <v>15-29</v>
      </c>
      <c r="P8302" t="str" cm="1">
        <f t="array" ref="P8302">_xlfn.IFS(Table1[[#This Row],[Patient Waittime]]&lt;=15,"0-15",Table1[[#This Row],[Patient Waittime]]&lt;=30,"16-30",Table1[[#This Row],[Patient Waittime]]&lt;=45,"31-45",Table1[[#This Row],[Patient Waittime]]&lt;=60,"46-60",TRUE,"60+")</f>
        <v>46-60</v>
      </c>
      <c r="Q8302">
        <f>--(Table1[[#This Row],[Patient Waittime]]&lt;=30)</f>
        <v>0</v>
      </c>
      <c r="R8302">
        <f>--Table1[[#This Row],[Patient Admission Flag]]</f>
        <v>1</v>
      </c>
      <c r="S8302">
        <f>--AND(Table1[[#This Row],[WithinTarget]]=1,Table1[[#This Row],[Patient Satisfaction Score]]&gt;=7)</f>
        <v>0</v>
      </c>
      <c r="T8302" t="str">
        <f>IF(LEFT(Table1[[#This Row],[Patient Gender]],1)="F","Female","Male")</f>
        <v>Male</v>
      </c>
    </row>
    <row r="8303" spans="1:20" x14ac:dyDescent="0.3">
      <c r="A8303" t="s">
        <v>8407</v>
      </c>
      <c r="B8303" s="1">
        <v>45479.940972222219</v>
      </c>
      <c r="C8303" t="s">
        <v>9</v>
      </c>
      <c r="D8303">
        <v>56</v>
      </c>
      <c r="E8303" t="s">
        <v>19</v>
      </c>
      <c r="F8303" t="s">
        <v>15</v>
      </c>
      <c r="G8303" t="b">
        <v>1</v>
      </c>
      <c r="I8303">
        <v>49</v>
      </c>
      <c r="J8303" t="b">
        <v>1</v>
      </c>
      <c r="K8303">
        <f>YEAR(Table1[[#This Row],[Patient Admission Date]])</f>
        <v>2024</v>
      </c>
      <c r="L8303" t="str">
        <f>TEXT(Table1[[#This Row],[Patient Admission Date]],"mmm")</f>
        <v>Jul</v>
      </c>
      <c r="M8303" t="str">
        <f>TEXT(Table1[[#This Row],[Patient Admission Date]],"ddd")</f>
        <v>Sat</v>
      </c>
      <c r="N8303" t="str">
        <f>TEXT(INT(HOUR(Table1[[#This Row],[Patient Admission Date]])/3)*3,"00")&amp;"-"&amp;TEXT(INT(HOUR(Table1[[#This Row],[Patient Admission Date]])/3)*3+3,"00")</f>
        <v>21-24</v>
      </c>
      <c r="O8303" t="str" cm="1">
        <f t="array" ref="O8303">_xlfn.IFS(Table1[[#This Row],[Patient Age]]&lt;=14,"0-14",Table1[[#This Row],[Patient Age]]&lt;=29,"15-29",Table1[[#This Row],[Patient Age]]&lt;=44,"30-44",Table1[[#This Row],[Patient Age]]&lt;=59,"45-59",Table1[[#This Row],[Patient Age]]&lt;=74,"60-74",TRUE,"75+")</f>
        <v>45-59</v>
      </c>
      <c r="P8303" t="str" cm="1">
        <f t="array" ref="P8303">_xlfn.IFS(Table1[[#This Row],[Patient Waittime]]&lt;=15,"0-15",Table1[[#This Row],[Patient Waittime]]&lt;=30,"16-30",Table1[[#This Row],[Patient Waittime]]&lt;=45,"31-45",Table1[[#This Row],[Patient Waittime]]&lt;=60,"46-60",TRUE,"60+")</f>
        <v>46-60</v>
      </c>
      <c r="Q8303">
        <f>--(Table1[[#This Row],[Patient Waittime]]&lt;=30)</f>
        <v>0</v>
      </c>
      <c r="R8303">
        <f>--Table1[[#This Row],[Patient Admission Flag]]</f>
        <v>1</v>
      </c>
      <c r="S8303">
        <f>--AND(Table1[[#This Row],[WithinTarget]]=1,Table1[[#This Row],[Patient Satisfaction Score]]&gt;=7)</f>
        <v>0</v>
      </c>
      <c r="T8303" t="str">
        <f>IF(LEFT(Table1[[#This Row],[Patient Gender]],1)="F","Female","Male")</f>
        <v>Male</v>
      </c>
    </row>
    <row r="8304" spans="1:20" x14ac:dyDescent="0.3">
      <c r="A8304" t="s">
        <v>8408</v>
      </c>
      <c r="B8304" s="1">
        <v>45483.006249999999</v>
      </c>
      <c r="C8304" t="s">
        <v>9</v>
      </c>
      <c r="D8304">
        <v>10</v>
      </c>
      <c r="E8304" t="s">
        <v>19</v>
      </c>
      <c r="F8304" t="s">
        <v>15</v>
      </c>
      <c r="G8304" t="b">
        <v>1</v>
      </c>
      <c r="I8304">
        <v>13</v>
      </c>
      <c r="J8304" t="b">
        <v>1</v>
      </c>
      <c r="K8304">
        <f>YEAR(Table1[[#This Row],[Patient Admission Date]])</f>
        <v>2024</v>
      </c>
      <c r="L8304" t="str">
        <f>TEXT(Table1[[#This Row],[Patient Admission Date]],"mmm")</f>
        <v>Jul</v>
      </c>
      <c r="M8304" t="str">
        <f>TEXT(Table1[[#This Row],[Patient Admission Date]],"ddd")</f>
        <v>Wed</v>
      </c>
      <c r="N8304" t="str">
        <f>TEXT(INT(HOUR(Table1[[#This Row],[Patient Admission Date]])/3)*3,"00")&amp;"-"&amp;TEXT(INT(HOUR(Table1[[#This Row],[Patient Admission Date]])/3)*3+3,"00")</f>
        <v>00-03</v>
      </c>
      <c r="O8304" t="str" cm="1">
        <f t="array" ref="O8304">_xlfn.IFS(Table1[[#This Row],[Patient Age]]&lt;=14,"0-14",Table1[[#This Row],[Patient Age]]&lt;=29,"15-29",Table1[[#This Row],[Patient Age]]&lt;=44,"30-44",Table1[[#This Row],[Patient Age]]&lt;=59,"45-59",Table1[[#This Row],[Patient Age]]&lt;=74,"60-74",TRUE,"75+")</f>
        <v>0-14</v>
      </c>
      <c r="P8304" t="str" cm="1">
        <f t="array" ref="P8304">_xlfn.IFS(Table1[[#This Row],[Patient Waittime]]&lt;=15,"0-15",Table1[[#This Row],[Patient Waittime]]&lt;=30,"16-30",Table1[[#This Row],[Patient Waittime]]&lt;=45,"31-45",Table1[[#This Row],[Patient Waittime]]&lt;=60,"46-60",TRUE,"60+")</f>
        <v>0-15</v>
      </c>
      <c r="Q8304">
        <f>--(Table1[[#This Row],[Patient Waittime]]&lt;=30)</f>
        <v>1</v>
      </c>
      <c r="R8304">
        <f>--Table1[[#This Row],[Patient Admission Flag]]</f>
        <v>1</v>
      </c>
      <c r="S8304">
        <f>--AND(Table1[[#This Row],[WithinTarget]]=1,Table1[[#This Row],[Patient Satisfaction Score]]&gt;=7)</f>
        <v>0</v>
      </c>
      <c r="T8304" t="str">
        <f>IF(LEFT(Table1[[#This Row],[Patient Gender]],1)="F","Female","Male")</f>
        <v>Male</v>
      </c>
    </row>
    <row r="8305" spans="1:20" x14ac:dyDescent="0.3">
      <c r="A8305" t="s">
        <v>8409</v>
      </c>
      <c r="B8305" s="1">
        <v>45421.481249999997</v>
      </c>
      <c r="C8305" t="s">
        <v>9</v>
      </c>
      <c r="D8305">
        <v>27</v>
      </c>
      <c r="E8305" t="s">
        <v>19</v>
      </c>
      <c r="F8305" t="s">
        <v>15</v>
      </c>
      <c r="G8305" t="b">
        <v>1</v>
      </c>
      <c r="I8305">
        <v>30</v>
      </c>
      <c r="J8305" t="b">
        <v>1</v>
      </c>
      <c r="K8305">
        <f>YEAR(Table1[[#This Row],[Patient Admission Date]])</f>
        <v>2024</v>
      </c>
      <c r="L8305" t="str">
        <f>TEXT(Table1[[#This Row],[Patient Admission Date]],"mmm")</f>
        <v>May</v>
      </c>
      <c r="M8305" t="str">
        <f>TEXT(Table1[[#This Row],[Patient Admission Date]],"ddd")</f>
        <v>Thu</v>
      </c>
      <c r="N8305" t="str">
        <f>TEXT(INT(HOUR(Table1[[#This Row],[Patient Admission Date]])/3)*3,"00")&amp;"-"&amp;TEXT(INT(HOUR(Table1[[#This Row],[Patient Admission Date]])/3)*3+3,"00")</f>
        <v>09-12</v>
      </c>
      <c r="O8305" t="str" cm="1">
        <f t="array" ref="O8305">_xlfn.IFS(Table1[[#This Row],[Patient Age]]&lt;=14,"0-14",Table1[[#This Row],[Patient Age]]&lt;=29,"15-29",Table1[[#This Row],[Patient Age]]&lt;=44,"30-44",Table1[[#This Row],[Patient Age]]&lt;=59,"45-59",Table1[[#This Row],[Patient Age]]&lt;=74,"60-74",TRUE,"75+")</f>
        <v>15-29</v>
      </c>
      <c r="P8305" t="str" cm="1">
        <f t="array" ref="P8305">_xlfn.IFS(Table1[[#This Row],[Patient Waittime]]&lt;=15,"0-15",Table1[[#This Row],[Patient Waittime]]&lt;=30,"16-30",Table1[[#This Row],[Patient Waittime]]&lt;=45,"31-45",Table1[[#This Row],[Patient Waittime]]&lt;=60,"46-60",TRUE,"60+")</f>
        <v>16-30</v>
      </c>
      <c r="Q8305">
        <f>--(Table1[[#This Row],[Patient Waittime]]&lt;=30)</f>
        <v>1</v>
      </c>
      <c r="R8305">
        <f>--Table1[[#This Row],[Patient Admission Flag]]</f>
        <v>1</v>
      </c>
      <c r="S8305">
        <f>--AND(Table1[[#This Row],[WithinTarget]]=1,Table1[[#This Row],[Patient Satisfaction Score]]&gt;=7)</f>
        <v>0</v>
      </c>
      <c r="T8305" t="str">
        <f>IF(LEFT(Table1[[#This Row],[Patient Gender]],1)="F","Female","Male")</f>
        <v>Male</v>
      </c>
    </row>
    <row r="8306" spans="1:20" x14ac:dyDescent="0.3">
      <c r="A8306" t="s">
        <v>8410</v>
      </c>
      <c r="B8306" s="1">
        <v>45203.061111111114</v>
      </c>
      <c r="C8306" t="s">
        <v>9</v>
      </c>
      <c r="D8306">
        <v>30</v>
      </c>
      <c r="E8306" t="s">
        <v>19</v>
      </c>
      <c r="F8306" t="s">
        <v>15</v>
      </c>
      <c r="G8306" t="b">
        <v>1</v>
      </c>
      <c r="I8306">
        <v>33</v>
      </c>
      <c r="J8306" t="b">
        <v>1</v>
      </c>
      <c r="K8306">
        <f>YEAR(Table1[[#This Row],[Patient Admission Date]])</f>
        <v>2023</v>
      </c>
      <c r="L8306" t="str">
        <f>TEXT(Table1[[#This Row],[Patient Admission Date]],"mmm")</f>
        <v>Oct</v>
      </c>
      <c r="M8306" t="str">
        <f>TEXT(Table1[[#This Row],[Patient Admission Date]],"ddd")</f>
        <v>Wed</v>
      </c>
      <c r="N8306" t="str">
        <f>TEXT(INT(HOUR(Table1[[#This Row],[Patient Admission Date]])/3)*3,"00")&amp;"-"&amp;TEXT(INT(HOUR(Table1[[#This Row],[Patient Admission Date]])/3)*3+3,"00")</f>
        <v>00-03</v>
      </c>
      <c r="O8306" t="str" cm="1">
        <f t="array" ref="O8306">_xlfn.IFS(Table1[[#This Row],[Patient Age]]&lt;=14,"0-14",Table1[[#This Row],[Patient Age]]&lt;=29,"15-29",Table1[[#This Row],[Patient Age]]&lt;=44,"30-44",Table1[[#This Row],[Patient Age]]&lt;=59,"45-59",Table1[[#This Row],[Patient Age]]&lt;=74,"60-74",TRUE,"75+")</f>
        <v>30-44</v>
      </c>
      <c r="P8306" t="str" cm="1">
        <f t="array" ref="P8306">_xlfn.IFS(Table1[[#This Row],[Patient Waittime]]&lt;=15,"0-15",Table1[[#This Row],[Patient Waittime]]&lt;=30,"16-30",Table1[[#This Row],[Patient Waittime]]&lt;=45,"31-45",Table1[[#This Row],[Patient Waittime]]&lt;=60,"46-60",TRUE,"60+")</f>
        <v>31-45</v>
      </c>
      <c r="Q8306">
        <f>--(Table1[[#This Row],[Patient Waittime]]&lt;=30)</f>
        <v>0</v>
      </c>
      <c r="R8306">
        <f>--Table1[[#This Row],[Patient Admission Flag]]</f>
        <v>1</v>
      </c>
      <c r="S8306">
        <f>--AND(Table1[[#This Row],[WithinTarget]]=1,Table1[[#This Row],[Patient Satisfaction Score]]&gt;=7)</f>
        <v>0</v>
      </c>
      <c r="T8306" t="str">
        <f>IF(LEFT(Table1[[#This Row],[Patient Gender]],1)="F","Female","Male")</f>
        <v>Male</v>
      </c>
    </row>
    <row r="8307" spans="1:20" x14ac:dyDescent="0.3">
      <c r="A8307" t="s">
        <v>8411</v>
      </c>
      <c r="B8307" s="1">
        <v>45215.525694444441</v>
      </c>
      <c r="C8307" t="s">
        <v>9</v>
      </c>
      <c r="D8307">
        <v>52</v>
      </c>
      <c r="E8307" t="s">
        <v>19</v>
      </c>
      <c r="F8307" t="s">
        <v>15</v>
      </c>
      <c r="G8307" t="b">
        <v>1</v>
      </c>
      <c r="I8307">
        <v>12</v>
      </c>
      <c r="J8307" t="b">
        <v>1</v>
      </c>
      <c r="K8307">
        <f>YEAR(Table1[[#This Row],[Patient Admission Date]])</f>
        <v>2023</v>
      </c>
      <c r="L8307" t="str">
        <f>TEXT(Table1[[#This Row],[Patient Admission Date]],"mmm")</f>
        <v>Oct</v>
      </c>
      <c r="M8307" t="str">
        <f>TEXT(Table1[[#This Row],[Patient Admission Date]],"ddd")</f>
        <v>Mon</v>
      </c>
      <c r="N8307" t="str">
        <f>TEXT(INT(HOUR(Table1[[#This Row],[Patient Admission Date]])/3)*3,"00")&amp;"-"&amp;TEXT(INT(HOUR(Table1[[#This Row],[Patient Admission Date]])/3)*3+3,"00")</f>
        <v>12-15</v>
      </c>
      <c r="O8307" t="str" cm="1">
        <f t="array" ref="O8307">_xlfn.IFS(Table1[[#This Row],[Patient Age]]&lt;=14,"0-14",Table1[[#This Row],[Patient Age]]&lt;=29,"15-29",Table1[[#This Row],[Patient Age]]&lt;=44,"30-44",Table1[[#This Row],[Patient Age]]&lt;=59,"45-59",Table1[[#This Row],[Patient Age]]&lt;=74,"60-74",TRUE,"75+")</f>
        <v>45-59</v>
      </c>
      <c r="P8307" t="str" cm="1">
        <f t="array" ref="P8307">_xlfn.IFS(Table1[[#This Row],[Patient Waittime]]&lt;=15,"0-15",Table1[[#This Row],[Patient Waittime]]&lt;=30,"16-30",Table1[[#This Row],[Patient Waittime]]&lt;=45,"31-45",Table1[[#This Row],[Patient Waittime]]&lt;=60,"46-60",TRUE,"60+")</f>
        <v>0-15</v>
      </c>
      <c r="Q8307">
        <f>--(Table1[[#This Row],[Patient Waittime]]&lt;=30)</f>
        <v>1</v>
      </c>
      <c r="R8307">
        <f>--Table1[[#This Row],[Patient Admission Flag]]</f>
        <v>1</v>
      </c>
      <c r="S8307">
        <f>--AND(Table1[[#This Row],[WithinTarget]]=1,Table1[[#This Row],[Patient Satisfaction Score]]&gt;=7)</f>
        <v>0</v>
      </c>
      <c r="T8307" t="str">
        <f>IF(LEFT(Table1[[#This Row],[Patient Gender]],1)="F","Female","Male")</f>
        <v>Male</v>
      </c>
    </row>
    <row r="8308" spans="1:20" x14ac:dyDescent="0.3">
      <c r="A8308" t="s">
        <v>8412</v>
      </c>
      <c r="B8308" s="1">
        <v>45242.825694444444</v>
      </c>
      <c r="C8308" t="s">
        <v>9</v>
      </c>
      <c r="D8308">
        <v>63</v>
      </c>
      <c r="E8308" t="s">
        <v>19</v>
      </c>
      <c r="F8308" t="s">
        <v>15</v>
      </c>
      <c r="G8308" t="b">
        <v>1</v>
      </c>
      <c r="I8308">
        <v>14</v>
      </c>
      <c r="J8308" t="b">
        <v>1</v>
      </c>
      <c r="K8308">
        <f>YEAR(Table1[[#This Row],[Patient Admission Date]])</f>
        <v>2023</v>
      </c>
      <c r="L8308" t="str">
        <f>TEXT(Table1[[#This Row],[Patient Admission Date]],"mmm")</f>
        <v>Nov</v>
      </c>
      <c r="M8308" t="str">
        <f>TEXT(Table1[[#This Row],[Patient Admission Date]],"ddd")</f>
        <v>Sun</v>
      </c>
      <c r="N8308" t="str">
        <f>TEXT(INT(HOUR(Table1[[#This Row],[Patient Admission Date]])/3)*3,"00")&amp;"-"&amp;TEXT(INT(HOUR(Table1[[#This Row],[Patient Admission Date]])/3)*3+3,"00")</f>
        <v>18-21</v>
      </c>
      <c r="O8308" t="str" cm="1">
        <f t="array" ref="O8308">_xlfn.IFS(Table1[[#This Row],[Patient Age]]&lt;=14,"0-14",Table1[[#This Row],[Patient Age]]&lt;=29,"15-29",Table1[[#This Row],[Patient Age]]&lt;=44,"30-44",Table1[[#This Row],[Patient Age]]&lt;=59,"45-59",Table1[[#This Row],[Patient Age]]&lt;=74,"60-74",TRUE,"75+")</f>
        <v>60-74</v>
      </c>
      <c r="P8308" t="str" cm="1">
        <f t="array" ref="P8308">_xlfn.IFS(Table1[[#This Row],[Patient Waittime]]&lt;=15,"0-15",Table1[[#This Row],[Patient Waittime]]&lt;=30,"16-30",Table1[[#This Row],[Patient Waittime]]&lt;=45,"31-45",Table1[[#This Row],[Patient Waittime]]&lt;=60,"46-60",TRUE,"60+")</f>
        <v>0-15</v>
      </c>
      <c r="Q8308">
        <f>--(Table1[[#This Row],[Patient Waittime]]&lt;=30)</f>
        <v>1</v>
      </c>
      <c r="R8308">
        <f>--Table1[[#This Row],[Patient Admission Flag]]</f>
        <v>1</v>
      </c>
      <c r="S8308">
        <f>--AND(Table1[[#This Row],[WithinTarget]]=1,Table1[[#This Row],[Patient Satisfaction Score]]&gt;=7)</f>
        <v>0</v>
      </c>
      <c r="T8308" t="str">
        <f>IF(LEFT(Table1[[#This Row],[Patient Gender]],1)="F","Female","Male")</f>
        <v>Male</v>
      </c>
    </row>
    <row r="8309" spans="1:20" x14ac:dyDescent="0.3">
      <c r="A8309" t="s">
        <v>8413</v>
      </c>
      <c r="B8309" s="1">
        <v>45446.955555555556</v>
      </c>
      <c r="C8309" t="s">
        <v>9</v>
      </c>
      <c r="D8309">
        <v>65</v>
      </c>
      <c r="E8309" t="s">
        <v>19</v>
      </c>
      <c r="F8309" t="s">
        <v>15</v>
      </c>
      <c r="G8309" t="b">
        <v>1</v>
      </c>
      <c r="I8309">
        <v>25</v>
      </c>
      <c r="J8309" t="b">
        <v>1</v>
      </c>
      <c r="K8309">
        <f>YEAR(Table1[[#This Row],[Patient Admission Date]])</f>
        <v>2024</v>
      </c>
      <c r="L8309" t="str">
        <f>TEXT(Table1[[#This Row],[Patient Admission Date]],"mmm")</f>
        <v>Jun</v>
      </c>
      <c r="M8309" t="str">
        <f>TEXT(Table1[[#This Row],[Patient Admission Date]],"ddd")</f>
        <v>Mon</v>
      </c>
      <c r="N8309" t="str">
        <f>TEXT(INT(HOUR(Table1[[#This Row],[Patient Admission Date]])/3)*3,"00")&amp;"-"&amp;TEXT(INT(HOUR(Table1[[#This Row],[Patient Admission Date]])/3)*3+3,"00")</f>
        <v>21-24</v>
      </c>
      <c r="O8309" t="str" cm="1">
        <f t="array" ref="O8309">_xlfn.IFS(Table1[[#This Row],[Patient Age]]&lt;=14,"0-14",Table1[[#This Row],[Patient Age]]&lt;=29,"15-29",Table1[[#This Row],[Patient Age]]&lt;=44,"30-44",Table1[[#This Row],[Patient Age]]&lt;=59,"45-59",Table1[[#This Row],[Patient Age]]&lt;=74,"60-74",TRUE,"75+")</f>
        <v>60-74</v>
      </c>
      <c r="P8309" t="str" cm="1">
        <f t="array" ref="P8309">_xlfn.IFS(Table1[[#This Row],[Patient Waittime]]&lt;=15,"0-15",Table1[[#This Row],[Patient Waittime]]&lt;=30,"16-30",Table1[[#This Row],[Patient Waittime]]&lt;=45,"31-45",Table1[[#This Row],[Patient Waittime]]&lt;=60,"46-60",TRUE,"60+")</f>
        <v>16-30</v>
      </c>
      <c r="Q8309">
        <f>--(Table1[[#This Row],[Patient Waittime]]&lt;=30)</f>
        <v>1</v>
      </c>
      <c r="R8309">
        <f>--Table1[[#This Row],[Patient Admission Flag]]</f>
        <v>1</v>
      </c>
      <c r="S8309">
        <f>--AND(Table1[[#This Row],[WithinTarget]]=1,Table1[[#This Row],[Patient Satisfaction Score]]&gt;=7)</f>
        <v>0</v>
      </c>
      <c r="T8309" t="str">
        <f>IF(LEFT(Table1[[#This Row],[Patient Gender]],1)="F","Female","Male")</f>
        <v>Male</v>
      </c>
    </row>
    <row r="8310" spans="1:20" x14ac:dyDescent="0.3">
      <c r="A8310" t="s">
        <v>8414</v>
      </c>
      <c r="B8310" s="1">
        <v>45242.56527777778</v>
      </c>
      <c r="C8310" t="s">
        <v>9</v>
      </c>
      <c r="D8310">
        <v>12</v>
      </c>
      <c r="E8310" t="s">
        <v>19</v>
      </c>
      <c r="F8310" t="s">
        <v>15</v>
      </c>
      <c r="G8310" t="b">
        <v>1</v>
      </c>
      <c r="I8310">
        <v>27</v>
      </c>
      <c r="J8310" t="b">
        <v>1</v>
      </c>
      <c r="K8310">
        <f>YEAR(Table1[[#This Row],[Patient Admission Date]])</f>
        <v>2023</v>
      </c>
      <c r="L8310" t="str">
        <f>TEXT(Table1[[#This Row],[Patient Admission Date]],"mmm")</f>
        <v>Nov</v>
      </c>
      <c r="M8310" t="str">
        <f>TEXT(Table1[[#This Row],[Patient Admission Date]],"ddd")</f>
        <v>Sun</v>
      </c>
      <c r="N8310" t="str">
        <f>TEXT(INT(HOUR(Table1[[#This Row],[Patient Admission Date]])/3)*3,"00")&amp;"-"&amp;TEXT(INT(HOUR(Table1[[#This Row],[Patient Admission Date]])/3)*3+3,"00")</f>
        <v>12-15</v>
      </c>
      <c r="O8310" t="str" cm="1">
        <f t="array" ref="O8310">_xlfn.IFS(Table1[[#This Row],[Patient Age]]&lt;=14,"0-14",Table1[[#This Row],[Patient Age]]&lt;=29,"15-29",Table1[[#This Row],[Patient Age]]&lt;=44,"30-44",Table1[[#This Row],[Patient Age]]&lt;=59,"45-59",Table1[[#This Row],[Patient Age]]&lt;=74,"60-74",TRUE,"75+")</f>
        <v>0-14</v>
      </c>
      <c r="P8310" t="str" cm="1">
        <f t="array" ref="P8310">_xlfn.IFS(Table1[[#This Row],[Patient Waittime]]&lt;=15,"0-15",Table1[[#This Row],[Patient Waittime]]&lt;=30,"16-30",Table1[[#This Row],[Patient Waittime]]&lt;=45,"31-45",Table1[[#This Row],[Patient Waittime]]&lt;=60,"46-60",TRUE,"60+")</f>
        <v>16-30</v>
      </c>
      <c r="Q8310">
        <f>--(Table1[[#This Row],[Patient Waittime]]&lt;=30)</f>
        <v>1</v>
      </c>
      <c r="R8310">
        <f>--Table1[[#This Row],[Patient Admission Flag]]</f>
        <v>1</v>
      </c>
      <c r="S8310">
        <f>--AND(Table1[[#This Row],[WithinTarget]]=1,Table1[[#This Row],[Patient Satisfaction Score]]&gt;=7)</f>
        <v>0</v>
      </c>
      <c r="T8310" t="str">
        <f>IF(LEFT(Table1[[#This Row],[Patient Gender]],1)="F","Female","Male")</f>
        <v>Male</v>
      </c>
    </row>
    <row r="8311" spans="1:20" x14ac:dyDescent="0.3">
      <c r="A8311" t="s">
        <v>8415</v>
      </c>
      <c r="B8311" s="1">
        <v>45332.396527777775</v>
      </c>
      <c r="C8311" t="s">
        <v>9</v>
      </c>
      <c r="D8311">
        <v>42</v>
      </c>
      <c r="E8311" t="s">
        <v>19</v>
      </c>
      <c r="F8311" t="s">
        <v>15</v>
      </c>
      <c r="G8311" t="b">
        <v>1</v>
      </c>
      <c r="I8311">
        <v>53</v>
      </c>
      <c r="J8311" t="b">
        <v>1</v>
      </c>
      <c r="K8311">
        <f>YEAR(Table1[[#This Row],[Patient Admission Date]])</f>
        <v>2024</v>
      </c>
      <c r="L8311" t="str">
        <f>TEXT(Table1[[#This Row],[Patient Admission Date]],"mmm")</f>
        <v>Feb</v>
      </c>
      <c r="M8311" t="str">
        <f>TEXT(Table1[[#This Row],[Patient Admission Date]],"ddd")</f>
        <v>Sat</v>
      </c>
      <c r="N8311" t="str">
        <f>TEXT(INT(HOUR(Table1[[#This Row],[Patient Admission Date]])/3)*3,"00")&amp;"-"&amp;TEXT(INT(HOUR(Table1[[#This Row],[Patient Admission Date]])/3)*3+3,"00")</f>
        <v>09-12</v>
      </c>
      <c r="O8311" t="str" cm="1">
        <f t="array" ref="O8311">_xlfn.IFS(Table1[[#This Row],[Patient Age]]&lt;=14,"0-14",Table1[[#This Row],[Patient Age]]&lt;=29,"15-29",Table1[[#This Row],[Patient Age]]&lt;=44,"30-44",Table1[[#This Row],[Patient Age]]&lt;=59,"45-59",Table1[[#This Row],[Patient Age]]&lt;=74,"60-74",TRUE,"75+")</f>
        <v>30-44</v>
      </c>
      <c r="P8311" t="str" cm="1">
        <f t="array" ref="P8311">_xlfn.IFS(Table1[[#This Row],[Patient Waittime]]&lt;=15,"0-15",Table1[[#This Row],[Patient Waittime]]&lt;=30,"16-30",Table1[[#This Row],[Patient Waittime]]&lt;=45,"31-45",Table1[[#This Row],[Patient Waittime]]&lt;=60,"46-60",TRUE,"60+")</f>
        <v>46-60</v>
      </c>
      <c r="Q8311">
        <f>--(Table1[[#This Row],[Patient Waittime]]&lt;=30)</f>
        <v>0</v>
      </c>
      <c r="R8311">
        <f>--Table1[[#This Row],[Patient Admission Flag]]</f>
        <v>1</v>
      </c>
      <c r="S8311">
        <f>--AND(Table1[[#This Row],[WithinTarget]]=1,Table1[[#This Row],[Patient Satisfaction Score]]&gt;=7)</f>
        <v>0</v>
      </c>
      <c r="T8311" t="str">
        <f>IF(LEFT(Table1[[#This Row],[Patient Gender]],1)="F","Female","Male")</f>
        <v>Male</v>
      </c>
    </row>
    <row r="8312" spans="1:20" x14ac:dyDescent="0.3">
      <c r="A8312" t="s">
        <v>8416</v>
      </c>
      <c r="B8312" s="1">
        <v>45237.917361111111</v>
      </c>
      <c r="C8312" t="s">
        <v>9</v>
      </c>
      <c r="D8312">
        <v>35</v>
      </c>
      <c r="E8312" t="s">
        <v>19</v>
      </c>
      <c r="F8312" t="s">
        <v>15</v>
      </c>
      <c r="G8312" t="b">
        <v>1</v>
      </c>
      <c r="I8312">
        <v>16</v>
      </c>
      <c r="J8312" t="b">
        <v>1</v>
      </c>
      <c r="K8312">
        <f>YEAR(Table1[[#This Row],[Patient Admission Date]])</f>
        <v>2023</v>
      </c>
      <c r="L8312" t="str">
        <f>TEXT(Table1[[#This Row],[Patient Admission Date]],"mmm")</f>
        <v>Nov</v>
      </c>
      <c r="M8312" t="str">
        <f>TEXT(Table1[[#This Row],[Patient Admission Date]],"ddd")</f>
        <v>Tue</v>
      </c>
      <c r="N8312" t="str">
        <f>TEXT(INT(HOUR(Table1[[#This Row],[Patient Admission Date]])/3)*3,"00")&amp;"-"&amp;TEXT(INT(HOUR(Table1[[#This Row],[Patient Admission Date]])/3)*3+3,"00")</f>
        <v>21-24</v>
      </c>
      <c r="O8312" t="str" cm="1">
        <f t="array" ref="O8312">_xlfn.IFS(Table1[[#This Row],[Patient Age]]&lt;=14,"0-14",Table1[[#This Row],[Patient Age]]&lt;=29,"15-29",Table1[[#This Row],[Patient Age]]&lt;=44,"30-44",Table1[[#This Row],[Patient Age]]&lt;=59,"45-59",Table1[[#This Row],[Patient Age]]&lt;=74,"60-74",TRUE,"75+")</f>
        <v>30-44</v>
      </c>
      <c r="P8312" t="str" cm="1">
        <f t="array" ref="P8312">_xlfn.IFS(Table1[[#This Row],[Patient Waittime]]&lt;=15,"0-15",Table1[[#This Row],[Patient Waittime]]&lt;=30,"16-30",Table1[[#This Row],[Patient Waittime]]&lt;=45,"31-45",Table1[[#This Row],[Patient Waittime]]&lt;=60,"46-60",TRUE,"60+")</f>
        <v>16-30</v>
      </c>
      <c r="Q8312">
        <f>--(Table1[[#This Row],[Patient Waittime]]&lt;=30)</f>
        <v>1</v>
      </c>
      <c r="R8312">
        <f>--Table1[[#This Row],[Patient Admission Flag]]</f>
        <v>1</v>
      </c>
      <c r="S8312">
        <f>--AND(Table1[[#This Row],[WithinTarget]]=1,Table1[[#This Row],[Patient Satisfaction Score]]&gt;=7)</f>
        <v>0</v>
      </c>
      <c r="T8312" t="str">
        <f>IF(LEFT(Table1[[#This Row],[Patient Gender]],1)="F","Female","Male")</f>
        <v>Male</v>
      </c>
    </row>
    <row r="8313" spans="1:20" x14ac:dyDescent="0.3">
      <c r="A8313" t="s">
        <v>8417</v>
      </c>
      <c r="B8313" s="1">
        <v>45309.60833333333</v>
      </c>
      <c r="C8313" t="s">
        <v>9</v>
      </c>
      <c r="D8313">
        <v>2</v>
      </c>
      <c r="E8313" t="s">
        <v>19</v>
      </c>
      <c r="F8313" t="s">
        <v>15</v>
      </c>
      <c r="G8313" t="b">
        <v>1</v>
      </c>
      <c r="I8313">
        <v>33</v>
      </c>
      <c r="J8313" t="b">
        <v>1</v>
      </c>
      <c r="K8313">
        <f>YEAR(Table1[[#This Row],[Patient Admission Date]])</f>
        <v>2024</v>
      </c>
      <c r="L8313" t="str">
        <f>TEXT(Table1[[#This Row],[Patient Admission Date]],"mmm")</f>
        <v>Jan</v>
      </c>
      <c r="M8313" t="str">
        <f>TEXT(Table1[[#This Row],[Patient Admission Date]],"ddd")</f>
        <v>Thu</v>
      </c>
      <c r="N8313" t="str">
        <f>TEXT(INT(HOUR(Table1[[#This Row],[Patient Admission Date]])/3)*3,"00")&amp;"-"&amp;TEXT(INT(HOUR(Table1[[#This Row],[Patient Admission Date]])/3)*3+3,"00")</f>
        <v>12-15</v>
      </c>
      <c r="O8313" t="str" cm="1">
        <f t="array" ref="O8313">_xlfn.IFS(Table1[[#This Row],[Patient Age]]&lt;=14,"0-14",Table1[[#This Row],[Patient Age]]&lt;=29,"15-29",Table1[[#This Row],[Patient Age]]&lt;=44,"30-44",Table1[[#This Row],[Patient Age]]&lt;=59,"45-59",Table1[[#This Row],[Patient Age]]&lt;=74,"60-74",TRUE,"75+")</f>
        <v>0-14</v>
      </c>
      <c r="P8313" t="str" cm="1">
        <f t="array" ref="P8313">_xlfn.IFS(Table1[[#This Row],[Patient Waittime]]&lt;=15,"0-15",Table1[[#This Row],[Patient Waittime]]&lt;=30,"16-30",Table1[[#This Row],[Patient Waittime]]&lt;=45,"31-45",Table1[[#This Row],[Patient Waittime]]&lt;=60,"46-60",TRUE,"60+")</f>
        <v>31-45</v>
      </c>
      <c r="Q8313">
        <f>--(Table1[[#This Row],[Patient Waittime]]&lt;=30)</f>
        <v>0</v>
      </c>
      <c r="R8313">
        <f>--Table1[[#This Row],[Patient Admission Flag]]</f>
        <v>1</v>
      </c>
      <c r="S8313">
        <f>--AND(Table1[[#This Row],[WithinTarget]]=1,Table1[[#This Row],[Patient Satisfaction Score]]&gt;=7)</f>
        <v>0</v>
      </c>
      <c r="T8313" t="str">
        <f>IF(LEFT(Table1[[#This Row],[Patient Gender]],1)="F","Female","Male")</f>
        <v>Male</v>
      </c>
    </row>
    <row r="8314" spans="1:20" x14ac:dyDescent="0.3">
      <c r="A8314" t="s">
        <v>8418</v>
      </c>
      <c r="B8314" s="1">
        <v>45055.143055555556</v>
      </c>
      <c r="C8314" t="s">
        <v>9</v>
      </c>
      <c r="D8314">
        <v>5</v>
      </c>
      <c r="E8314" t="s">
        <v>19</v>
      </c>
      <c r="F8314" t="s">
        <v>15</v>
      </c>
      <c r="G8314" t="b">
        <v>1</v>
      </c>
      <c r="I8314">
        <v>13</v>
      </c>
      <c r="J8314" t="b">
        <v>1</v>
      </c>
      <c r="K8314">
        <f>YEAR(Table1[[#This Row],[Patient Admission Date]])</f>
        <v>2023</v>
      </c>
      <c r="L8314" t="str">
        <f>TEXT(Table1[[#This Row],[Patient Admission Date]],"mmm")</f>
        <v>May</v>
      </c>
      <c r="M8314" t="str">
        <f>TEXT(Table1[[#This Row],[Patient Admission Date]],"ddd")</f>
        <v>Tue</v>
      </c>
      <c r="N8314" t="str">
        <f>TEXT(INT(HOUR(Table1[[#This Row],[Patient Admission Date]])/3)*3,"00")&amp;"-"&amp;TEXT(INT(HOUR(Table1[[#This Row],[Patient Admission Date]])/3)*3+3,"00")</f>
        <v>03-06</v>
      </c>
      <c r="O8314" t="str" cm="1">
        <f t="array" ref="O8314">_xlfn.IFS(Table1[[#This Row],[Patient Age]]&lt;=14,"0-14",Table1[[#This Row],[Patient Age]]&lt;=29,"15-29",Table1[[#This Row],[Patient Age]]&lt;=44,"30-44",Table1[[#This Row],[Patient Age]]&lt;=59,"45-59",Table1[[#This Row],[Patient Age]]&lt;=74,"60-74",TRUE,"75+")</f>
        <v>0-14</v>
      </c>
      <c r="P8314" t="str" cm="1">
        <f t="array" ref="P8314">_xlfn.IFS(Table1[[#This Row],[Patient Waittime]]&lt;=15,"0-15",Table1[[#This Row],[Patient Waittime]]&lt;=30,"16-30",Table1[[#This Row],[Patient Waittime]]&lt;=45,"31-45",Table1[[#This Row],[Patient Waittime]]&lt;=60,"46-60",TRUE,"60+")</f>
        <v>0-15</v>
      </c>
      <c r="Q8314">
        <f>--(Table1[[#This Row],[Patient Waittime]]&lt;=30)</f>
        <v>1</v>
      </c>
      <c r="R8314">
        <f>--Table1[[#This Row],[Patient Admission Flag]]</f>
        <v>1</v>
      </c>
      <c r="S8314">
        <f>--AND(Table1[[#This Row],[WithinTarget]]=1,Table1[[#This Row],[Patient Satisfaction Score]]&gt;=7)</f>
        <v>0</v>
      </c>
      <c r="T8314" t="str">
        <f>IF(LEFT(Table1[[#This Row],[Patient Gender]],1)="F","Female","Male")</f>
        <v>Male</v>
      </c>
    </row>
    <row r="8315" spans="1:20" x14ac:dyDescent="0.3">
      <c r="A8315" t="s">
        <v>8419</v>
      </c>
      <c r="B8315" s="1">
        <v>45584.313194444447</v>
      </c>
      <c r="C8315" t="s">
        <v>9</v>
      </c>
      <c r="D8315">
        <v>22</v>
      </c>
      <c r="E8315" t="s">
        <v>19</v>
      </c>
      <c r="F8315" t="s">
        <v>15</v>
      </c>
      <c r="G8315" t="b">
        <v>1</v>
      </c>
      <c r="I8315">
        <v>16</v>
      </c>
      <c r="J8315" t="b">
        <v>1</v>
      </c>
      <c r="K8315">
        <f>YEAR(Table1[[#This Row],[Patient Admission Date]])</f>
        <v>2024</v>
      </c>
      <c r="L8315" t="str">
        <f>TEXT(Table1[[#This Row],[Patient Admission Date]],"mmm")</f>
        <v>Oct</v>
      </c>
      <c r="M8315" t="str">
        <f>TEXT(Table1[[#This Row],[Patient Admission Date]],"ddd")</f>
        <v>Sat</v>
      </c>
      <c r="N8315" t="str">
        <f>TEXT(INT(HOUR(Table1[[#This Row],[Patient Admission Date]])/3)*3,"00")&amp;"-"&amp;TEXT(INT(HOUR(Table1[[#This Row],[Patient Admission Date]])/3)*3+3,"00")</f>
        <v>06-09</v>
      </c>
      <c r="O8315" t="str" cm="1">
        <f t="array" ref="O8315">_xlfn.IFS(Table1[[#This Row],[Patient Age]]&lt;=14,"0-14",Table1[[#This Row],[Patient Age]]&lt;=29,"15-29",Table1[[#This Row],[Patient Age]]&lt;=44,"30-44",Table1[[#This Row],[Patient Age]]&lt;=59,"45-59",Table1[[#This Row],[Patient Age]]&lt;=74,"60-74",TRUE,"75+")</f>
        <v>15-29</v>
      </c>
      <c r="P8315" t="str" cm="1">
        <f t="array" ref="P8315">_xlfn.IFS(Table1[[#This Row],[Patient Waittime]]&lt;=15,"0-15",Table1[[#This Row],[Patient Waittime]]&lt;=30,"16-30",Table1[[#This Row],[Patient Waittime]]&lt;=45,"31-45",Table1[[#This Row],[Patient Waittime]]&lt;=60,"46-60",TRUE,"60+")</f>
        <v>16-30</v>
      </c>
      <c r="Q8315">
        <f>--(Table1[[#This Row],[Patient Waittime]]&lt;=30)</f>
        <v>1</v>
      </c>
      <c r="R8315">
        <f>--Table1[[#This Row],[Patient Admission Flag]]</f>
        <v>1</v>
      </c>
      <c r="S8315">
        <f>--AND(Table1[[#This Row],[WithinTarget]]=1,Table1[[#This Row],[Patient Satisfaction Score]]&gt;=7)</f>
        <v>0</v>
      </c>
      <c r="T8315" t="str">
        <f>IF(LEFT(Table1[[#This Row],[Patient Gender]],1)="F","Female","Male")</f>
        <v>Male</v>
      </c>
    </row>
    <row r="8316" spans="1:20" x14ac:dyDescent="0.3">
      <c r="A8316" t="s">
        <v>8420</v>
      </c>
      <c r="B8316" s="1">
        <v>45429.23333333333</v>
      </c>
      <c r="C8316" t="s">
        <v>9</v>
      </c>
      <c r="D8316">
        <v>71</v>
      </c>
      <c r="E8316" t="s">
        <v>19</v>
      </c>
      <c r="F8316" t="s">
        <v>15</v>
      </c>
      <c r="G8316" t="b">
        <v>1</v>
      </c>
      <c r="I8316">
        <v>16</v>
      </c>
      <c r="J8316" t="b">
        <v>1</v>
      </c>
      <c r="K8316">
        <f>YEAR(Table1[[#This Row],[Patient Admission Date]])</f>
        <v>2024</v>
      </c>
      <c r="L8316" t="str">
        <f>TEXT(Table1[[#This Row],[Patient Admission Date]],"mmm")</f>
        <v>May</v>
      </c>
      <c r="M8316" t="str">
        <f>TEXT(Table1[[#This Row],[Patient Admission Date]],"ddd")</f>
        <v>Fri</v>
      </c>
      <c r="N8316" t="str">
        <f>TEXT(INT(HOUR(Table1[[#This Row],[Patient Admission Date]])/3)*3,"00")&amp;"-"&amp;TEXT(INT(HOUR(Table1[[#This Row],[Patient Admission Date]])/3)*3+3,"00")</f>
        <v>03-06</v>
      </c>
      <c r="O8316" t="str" cm="1">
        <f t="array" ref="O8316">_xlfn.IFS(Table1[[#This Row],[Patient Age]]&lt;=14,"0-14",Table1[[#This Row],[Patient Age]]&lt;=29,"15-29",Table1[[#This Row],[Patient Age]]&lt;=44,"30-44",Table1[[#This Row],[Patient Age]]&lt;=59,"45-59",Table1[[#This Row],[Patient Age]]&lt;=74,"60-74",TRUE,"75+")</f>
        <v>60-74</v>
      </c>
      <c r="P8316" t="str" cm="1">
        <f t="array" ref="P8316">_xlfn.IFS(Table1[[#This Row],[Patient Waittime]]&lt;=15,"0-15",Table1[[#This Row],[Patient Waittime]]&lt;=30,"16-30",Table1[[#This Row],[Patient Waittime]]&lt;=45,"31-45",Table1[[#This Row],[Patient Waittime]]&lt;=60,"46-60",TRUE,"60+")</f>
        <v>16-30</v>
      </c>
      <c r="Q8316">
        <f>--(Table1[[#This Row],[Patient Waittime]]&lt;=30)</f>
        <v>1</v>
      </c>
      <c r="R8316">
        <f>--Table1[[#This Row],[Patient Admission Flag]]</f>
        <v>1</v>
      </c>
      <c r="S8316">
        <f>--AND(Table1[[#This Row],[WithinTarget]]=1,Table1[[#This Row],[Patient Satisfaction Score]]&gt;=7)</f>
        <v>0</v>
      </c>
      <c r="T8316" t="str">
        <f>IF(LEFT(Table1[[#This Row],[Patient Gender]],1)="F","Female","Male")</f>
        <v>Male</v>
      </c>
    </row>
    <row r="8317" spans="1:20" x14ac:dyDescent="0.3">
      <c r="A8317" t="s">
        <v>8421</v>
      </c>
      <c r="B8317" s="1">
        <v>45471.021527777775</v>
      </c>
      <c r="C8317" t="s">
        <v>9</v>
      </c>
      <c r="D8317">
        <v>27</v>
      </c>
      <c r="E8317" t="s">
        <v>19</v>
      </c>
      <c r="F8317" t="s">
        <v>15</v>
      </c>
      <c r="G8317" t="b">
        <v>1</v>
      </c>
      <c r="I8317">
        <v>51</v>
      </c>
      <c r="J8317" t="b">
        <v>1</v>
      </c>
      <c r="K8317">
        <f>YEAR(Table1[[#This Row],[Patient Admission Date]])</f>
        <v>2024</v>
      </c>
      <c r="L8317" t="str">
        <f>TEXT(Table1[[#This Row],[Patient Admission Date]],"mmm")</f>
        <v>Jun</v>
      </c>
      <c r="M8317" t="str">
        <f>TEXT(Table1[[#This Row],[Patient Admission Date]],"ddd")</f>
        <v>Fri</v>
      </c>
      <c r="N8317" t="str">
        <f>TEXT(INT(HOUR(Table1[[#This Row],[Patient Admission Date]])/3)*3,"00")&amp;"-"&amp;TEXT(INT(HOUR(Table1[[#This Row],[Patient Admission Date]])/3)*3+3,"00")</f>
        <v>00-03</v>
      </c>
      <c r="O8317" t="str" cm="1">
        <f t="array" ref="O8317">_xlfn.IFS(Table1[[#This Row],[Patient Age]]&lt;=14,"0-14",Table1[[#This Row],[Patient Age]]&lt;=29,"15-29",Table1[[#This Row],[Patient Age]]&lt;=44,"30-44",Table1[[#This Row],[Patient Age]]&lt;=59,"45-59",Table1[[#This Row],[Patient Age]]&lt;=74,"60-74",TRUE,"75+")</f>
        <v>15-29</v>
      </c>
      <c r="P8317" t="str" cm="1">
        <f t="array" ref="P8317">_xlfn.IFS(Table1[[#This Row],[Patient Waittime]]&lt;=15,"0-15",Table1[[#This Row],[Patient Waittime]]&lt;=30,"16-30",Table1[[#This Row],[Patient Waittime]]&lt;=45,"31-45",Table1[[#This Row],[Patient Waittime]]&lt;=60,"46-60",TRUE,"60+")</f>
        <v>46-60</v>
      </c>
      <c r="Q8317">
        <f>--(Table1[[#This Row],[Patient Waittime]]&lt;=30)</f>
        <v>0</v>
      </c>
      <c r="R8317">
        <f>--Table1[[#This Row],[Patient Admission Flag]]</f>
        <v>1</v>
      </c>
      <c r="S8317">
        <f>--AND(Table1[[#This Row],[WithinTarget]]=1,Table1[[#This Row],[Patient Satisfaction Score]]&gt;=7)</f>
        <v>0</v>
      </c>
      <c r="T8317" t="str">
        <f>IF(LEFT(Table1[[#This Row],[Patient Gender]],1)="F","Female","Male")</f>
        <v>Male</v>
      </c>
    </row>
    <row r="8318" spans="1:20" x14ac:dyDescent="0.3">
      <c r="A8318" t="s">
        <v>8422</v>
      </c>
      <c r="B8318" s="1">
        <v>45480.772222222222</v>
      </c>
      <c r="C8318" t="s">
        <v>9</v>
      </c>
      <c r="D8318">
        <v>51</v>
      </c>
      <c r="E8318" t="s">
        <v>19</v>
      </c>
      <c r="F8318" t="s">
        <v>15</v>
      </c>
      <c r="G8318" t="b">
        <v>1</v>
      </c>
      <c r="I8318">
        <v>52</v>
      </c>
      <c r="J8318" t="b">
        <v>1</v>
      </c>
      <c r="K8318">
        <f>YEAR(Table1[[#This Row],[Patient Admission Date]])</f>
        <v>2024</v>
      </c>
      <c r="L8318" t="str">
        <f>TEXT(Table1[[#This Row],[Patient Admission Date]],"mmm")</f>
        <v>Jul</v>
      </c>
      <c r="M8318" t="str">
        <f>TEXT(Table1[[#This Row],[Patient Admission Date]],"ddd")</f>
        <v>Sun</v>
      </c>
      <c r="N8318" t="str">
        <f>TEXT(INT(HOUR(Table1[[#This Row],[Patient Admission Date]])/3)*3,"00")&amp;"-"&amp;TEXT(INT(HOUR(Table1[[#This Row],[Patient Admission Date]])/3)*3+3,"00")</f>
        <v>18-21</v>
      </c>
      <c r="O8318" t="str" cm="1">
        <f t="array" ref="O8318">_xlfn.IFS(Table1[[#This Row],[Patient Age]]&lt;=14,"0-14",Table1[[#This Row],[Patient Age]]&lt;=29,"15-29",Table1[[#This Row],[Patient Age]]&lt;=44,"30-44",Table1[[#This Row],[Patient Age]]&lt;=59,"45-59",Table1[[#This Row],[Patient Age]]&lt;=74,"60-74",TRUE,"75+")</f>
        <v>45-59</v>
      </c>
      <c r="P8318" t="str" cm="1">
        <f t="array" ref="P8318">_xlfn.IFS(Table1[[#This Row],[Patient Waittime]]&lt;=15,"0-15",Table1[[#This Row],[Patient Waittime]]&lt;=30,"16-30",Table1[[#This Row],[Patient Waittime]]&lt;=45,"31-45",Table1[[#This Row],[Patient Waittime]]&lt;=60,"46-60",TRUE,"60+")</f>
        <v>46-60</v>
      </c>
      <c r="Q8318">
        <f>--(Table1[[#This Row],[Patient Waittime]]&lt;=30)</f>
        <v>0</v>
      </c>
      <c r="R8318">
        <f>--Table1[[#This Row],[Patient Admission Flag]]</f>
        <v>1</v>
      </c>
      <c r="S8318">
        <f>--AND(Table1[[#This Row],[WithinTarget]]=1,Table1[[#This Row],[Patient Satisfaction Score]]&gt;=7)</f>
        <v>0</v>
      </c>
      <c r="T8318" t="str">
        <f>IF(LEFT(Table1[[#This Row],[Patient Gender]],1)="F","Female","Male")</f>
        <v>Male</v>
      </c>
    </row>
    <row r="8319" spans="1:20" x14ac:dyDescent="0.3">
      <c r="A8319" t="s">
        <v>8423</v>
      </c>
      <c r="B8319" s="1">
        <v>45203.789583333331</v>
      </c>
      <c r="C8319" t="s">
        <v>9</v>
      </c>
      <c r="D8319">
        <v>39</v>
      </c>
      <c r="E8319" t="s">
        <v>19</v>
      </c>
      <c r="F8319" t="s">
        <v>15</v>
      </c>
      <c r="G8319" t="b">
        <v>1</v>
      </c>
      <c r="I8319">
        <v>57</v>
      </c>
      <c r="J8319" t="b">
        <v>1</v>
      </c>
      <c r="K8319">
        <f>YEAR(Table1[[#This Row],[Patient Admission Date]])</f>
        <v>2023</v>
      </c>
      <c r="L8319" t="str">
        <f>TEXT(Table1[[#This Row],[Patient Admission Date]],"mmm")</f>
        <v>Oct</v>
      </c>
      <c r="M8319" t="str">
        <f>TEXT(Table1[[#This Row],[Patient Admission Date]],"ddd")</f>
        <v>Wed</v>
      </c>
      <c r="N8319" t="str">
        <f>TEXT(INT(HOUR(Table1[[#This Row],[Patient Admission Date]])/3)*3,"00")&amp;"-"&amp;TEXT(INT(HOUR(Table1[[#This Row],[Patient Admission Date]])/3)*3+3,"00")</f>
        <v>18-21</v>
      </c>
      <c r="O8319" t="str" cm="1">
        <f t="array" ref="O8319">_xlfn.IFS(Table1[[#This Row],[Patient Age]]&lt;=14,"0-14",Table1[[#This Row],[Patient Age]]&lt;=29,"15-29",Table1[[#This Row],[Patient Age]]&lt;=44,"30-44",Table1[[#This Row],[Patient Age]]&lt;=59,"45-59",Table1[[#This Row],[Patient Age]]&lt;=74,"60-74",TRUE,"75+")</f>
        <v>30-44</v>
      </c>
      <c r="P8319" t="str" cm="1">
        <f t="array" ref="P8319">_xlfn.IFS(Table1[[#This Row],[Patient Waittime]]&lt;=15,"0-15",Table1[[#This Row],[Patient Waittime]]&lt;=30,"16-30",Table1[[#This Row],[Patient Waittime]]&lt;=45,"31-45",Table1[[#This Row],[Patient Waittime]]&lt;=60,"46-60",TRUE,"60+")</f>
        <v>46-60</v>
      </c>
      <c r="Q8319">
        <f>--(Table1[[#This Row],[Patient Waittime]]&lt;=30)</f>
        <v>0</v>
      </c>
      <c r="R8319">
        <f>--Table1[[#This Row],[Patient Admission Flag]]</f>
        <v>1</v>
      </c>
      <c r="S8319">
        <f>--AND(Table1[[#This Row],[WithinTarget]]=1,Table1[[#This Row],[Patient Satisfaction Score]]&gt;=7)</f>
        <v>0</v>
      </c>
      <c r="T8319" t="str">
        <f>IF(LEFT(Table1[[#This Row],[Patient Gender]],1)="F","Female","Male")</f>
        <v>Male</v>
      </c>
    </row>
    <row r="8320" spans="1:20" x14ac:dyDescent="0.3">
      <c r="A8320" t="s">
        <v>8424</v>
      </c>
      <c r="B8320" s="1">
        <v>45367.453472222223</v>
      </c>
      <c r="C8320" t="s">
        <v>9</v>
      </c>
      <c r="D8320">
        <v>41</v>
      </c>
      <c r="E8320" t="s">
        <v>19</v>
      </c>
      <c r="F8320" t="s">
        <v>15</v>
      </c>
      <c r="G8320" t="b">
        <v>1</v>
      </c>
      <c r="I8320">
        <v>20</v>
      </c>
      <c r="J8320" t="b">
        <v>1</v>
      </c>
      <c r="K8320">
        <f>YEAR(Table1[[#This Row],[Patient Admission Date]])</f>
        <v>2024</v>
      </c>
      <c r="L8320" t="str">
        <f>TEXT(Table1[[#This Row],[Patient Admission Date]],"mmm")</f>
        <v>Mar</v>
      </c>
      <c r="M8320" t="str">
        <f>TEXT(Table1[[#This Row],[Patient Admission Date]],"ddd")</f>
        <v>Sat</v>
      </c>
      <c r="N8320" t="str">
        <f>TEXT(INT(HOUR(Table1[[#This Row],[Patient Admission Date]])/3)*3,"00")&amp;"-"&amp;TEXT(INT(HOUR(Table1[[#This Row],[Patient Admission Date]])/3)*3+3,"00")</f>
        <v>09-12</v>
      </c>
      <c r="O8320" t="str" cm="1">
        <f t="array" ref="O8320">_xlfn.IFS(Table1[[#This Row],[Patient Age]]&lt;=14,"0-14",Table1[[#This Row],[Patient Age]]&lt;=29,"15-29",Table1[[#This Row],[Patient Age]]&lt;=44,"30-44",Table1[[#This Row],[Patient Age]]&lt;=59,"45-59",Table1[[#This Row],[Patient Age]]&lt;=74,"60-74",TRUE,"75+")</f>
        <v>30-44</v>
      </c>
      <c r="P8320" t="str" cm="1">
        <f t="array" ref="P8320">_xlfn.IFS(Table1[[#This Row],[Patient Waittime]]&lt;=15,"0-15",Table1[[#This Row],[Patient Waittime]]&lt;=30,"16-30",Table1[[#This Row],[Patient Waittime]]&lt;=45,"31-45",Table1[[#This Row],[Patient Waittime]]&lt;=60,"46-60",TRUE,"60+")</f>
        <v>16-30</v>
      </c>
      <c r="Q8320">
        <f>--(Table1[[#This Row],[Patient Waittime]]&lt;=30)</f>
        <v>1</v>
      </c>
      <c r="R8320">
        <f>--Table1[[#This Row],[Patient Admission Flag]]</f>
        <v>1</v>
      </c>
      <c r="S8320">
        <f>--AND(Table1[[#This Row],[WithinTarget]]=1,Table1[[#This Row],[Patient Satisfaction Score]]&gt;=7)</f>
        <v>0</v>
      </c>
      <c r="T8320" t="str">
        <f>IF(LEFT(Table1[[#This Row],[Patient Gender]],1)="F","Female","Male")</f>
        <v>Male</v>
      </c>
    </row>
    <row r="8321" spans="1:20" x14ac:dyDescent="0.3">
      <c r="A8321" t="s">
        <v>8425</v>
      </c>
      <c r="B8321" s="1">
        <v>45305.635416666664</v>
      </c>
      <c r="C8321" t="s">
        <v>9</v>
      </c>
      <c r="D8321">
        <v>43</v>
      </c>
      <c r="E8321" t="s">
        <v>19</v>
      </c>
      <c r="F8321" t="s">
        <v>15</v>
      </c>
      <c r="G8321" t="b">
        <v>1</v>
      </c>
      <c r="I8321">
        <v>49</v>
      </c>
      <c r="J8321" t="b">
        <v>1</v>
      </c>
      <c r="K8321">
        <f>YEAR(Table1[[#This Row],[Patient Admission Date]])</f>
        <v>2024</v>
      </c>
      <c r="L8321" t="str">
        <f>TEXT(Table1[[#This Row],[Patient Admission Date]],"mmm")</f>
        <v>Jan</v>
      </c>
      <c r="M8321" t="str">
        <f>TEXT(Table1[[#This Row],[Patient Admission Date]],"ddd")</f>
        <v>Sun</v>
      </c>
      <c r="N8321" t="str">
        <f>TEXT(INT(HOUR(Table1[[#This Row],[Patient Admission Date]])/3)*3,"00")&amp;"-"&amp;TEXT(INT(HOUR(Table1[[#This Row],[Patient Admission Date]])/3)*3+3,"00")</f>
        <v>15-18</v>
      </c>
      <c r="O8321" t="str" cm="1">
        <f t="array" ref="O8321">_xlfn.IFS(Table1[[#This Row],[Patient Age]]&lt;=14,"0-14",Table1[[#This Row],[Patient Age]]&lt;=29,"15-29",Table1[[#This Row],[Patient Age]]&lt;=44,"30-44",Table1[[#This Row],[Patient Age]]&lt;=59,"45-59",Table1[[#This Row],[Patient Age]]&lt;=74,"60-74",TRUE,"75+")</f>
        <v>30-44</v>
      </c>
      <c r="P8321" t="str" cm="1">
        <f t="array" ref="P8321">_xlfn.IFS(Table1[[#This Row],[Patient Waittime]]&lt;=15,"0-15",Table1[[#This Row],[Patient Waittime]]&lt;=30,"16-30",Table1[[#This Row],[Patient Waittime]]&lt;=45,"31-45",Table1[[#This Row],[Patient Waittime]]&lt;=60,"46-60",TRUE,"60+")</f>
        <v>46-60</v>
      </c>
      <c r="Q8321">
        <f>--(Table1[[#This Row],[Patient Waittime]]&lt;=30)</f>
        <v>0</v>
      </c>
      <c r="R8321">
        <f>--Table1[[#This Row],[Patient Admission Flag]]</f>
        <v>1</v>
      </c>
      <c r="S8321">
        <f>--AND(Table1[[#This Row],[WithinTarget]]=1,Table1[[#This Row],[Patient Satisfaction Score]]&gt;=7)</f>
        <v>0</v>
      </c>
      <c r="T8321" t="str">
        <f>IF(LEFT(Table1[[#This Row],[Patient Gender]],1)="F","Female","Male")</f>
        <v>Male</v>
      </c>
    </row>
    <row r="8322" spans="1:20" x14ac:dyDescent="0.3">
      <c r="A8322" t="s">
        <v>8426</v>
      </c>
      <c r="B8322" s="1">
        <v>45566.602777777778</v>
      </c>
      <c r="C8322" t="s">
        <v>9</v>
      </c>
      <c r="D8322">
        <v>73</v>
      </c>
      <c r="E8322" t="s">
        <v>19</v>
      </c>
      <c r="F8322" t="s">
        <v>15</v>
      </c>
      <c r="G8322" t="b">
        <v>1</v>
      </c>
      <c r="I8322">
        <v>41</v>
      </c>
      <c r="J8322" t="b">
        <v>1</v>
      </c>
      <c r="K8322">
        <f>YEAR(Table1[[#This Row],[Patient Admission Date]])</f>
        <v>2024</v>
      </c>
      <c r="L8322" t="str">
        <f>TEXT(Table1[[#This Row],[Patient Admission Date]],"mmm")</f>
        <v>Oct</v>
      </c>
      <c r="M8322" t="str">
        <f>TEXT(Table1[[#This Row],[Patient Admission Date]],"ddd")</f>
        <v>Tue</v>
      </c>
      <c r="N8322" t="str">
        <f>TEXT(INT(HOUR(Table1[[#This Row],[Patient Admission Date]])/3)*3,"00")&amp;"-"&amp;TEXT(INT(HOUR(Table1[[#This Row],[Patient Admission Date]])/3)*3+3,"00")</f>
        <v>12-15</v>
      </c>
      <c r="O8322" t="str" cm="1">
        <f t="array" ref="O8322">_xlfn.IFS(Table1[[#This Row],[Patient Age]]&lt;=14,"0-14",Table1[[#This Row],[Patient Age]]&lt;=29,"15-29",Table1[[#This Row],[Patient Age]]&lt;=44,"30-44",Table1[[#This Row],[Patient Age]]&lt;=59,"45-59",Table1[[#This Row],[Patient Age]]&lt;=74,"60-74",TRUE,"75+")</f>
        <v>60-74</v>
      </c>
      <c r="P8322" t="str" cm="1">
        <f t="array" ref="P8322">_xlfn.IFS(Table1[[#This Row],[Patient Waittime]]&lt;=15,"0-15",Table1[[#This Row],[Patient Waittime]]&lt;=30,"16-30",Table1[[#This Row],[Patient Waittime]]&lt;=45,"31-45",Table1[[#This Row],[Patient Waittime]]&lt;=60,"46-60",TRUE,"60+")</f>
        <v>31-45</v>
      </c>
      <c r="Q8322">
        <f>--(Table1[[#This Row],[Patient Waittime]]&lt;=30)</f>
        <v>0</v>
      </c>
      <c r="R8322">
        <f>--Table1[[#This Row],[Patient Admission Flag]]</f>
        <v>1</v>
      </c>
      <c r="S8322">
        <f>--AND(Table1[[#This Row],[WithinTarget]]=1,Table1[[#This Row],[Patient Satisfaction Score]]&gt;=7)</f>
        <v>0</v>
      </c>
      <c r="T8322" t="str">
        <f>IF(LEFT(Table1[[#This Row],[Patient Gender]],1)="F","Female","Male")</f>
        <v>Male</v>
      </c>
    </row>
    <row r="8323" spans="1:20" x14ac:dyDescent="0.3">
      <c r="A8323" t="s">
        <v>8427</v>
      </c>
      <c r="B8323" s="1">
        <v>45091.011111111111</v>
      </c>
      <c r="C8323" t="s">
        <v>9</v>
      </c>
      <c r="D8323">
        <v>27</v>
      </c>
      <c r="E8323" t="s">
        <v>19</v>
      </c>
      <c r="F8323" t="s">
        <v>15</v>
      </c>
      <c r="G8323" t="b">
        <v>1</v>
      </c>
      <c r="I8323">
        <v>16</v>
      </c>
      <c r="J8323" t="b">
        <v>1</v>
      </c>
      <c r="K8323">
        <f>YEAR(Table1[[#This Row],[Patient Admission Date]])</f>
        <v>2023</v>
      </c>
      <c r="L8323" t="str">
        <f>TEXT(Table1[[#This Row],[Patient Admission Date]],"mmm")</f>
        <v>Jun</v>
      </c>
      <c r="M8323" t="str">
        <f>TEXT(Table1[[#This Row],[Patient Admission Date]],"ddd")</f>
        <v>Wed</v>
      </c>
      <c r="N8323" t="str">
        <f>TEXT(INT(HOUR(Table1[[#This Row],[Patient Admission Date]])/3)*3,"00")&amp;"-"&amp;TEXT(INT(HOUR(Table1[[#This Row],[Patient Admission Date]])/3)*3+3,"00")</f>
        <v>00-03</v>
      </c>
      <c r="O8323" t="str" cm="1">
        <f t="array" ref="O8323">_xlfn.IFS(Table1[[#This Row],[Patient Age]]&lt;=14,"0-14",Table1[[#This Row],[Patient Age]]&lt;=29,"15-29",Table1[[#This Row],[Patient Age]]&lt;=44,"30-44",Table1[[#This Row],[Patient Age]]&lt;=59,"45-59",Table1[[#This Row],[Patient Age]]&lt;=74,"60-74",TRUE,"75+")</f>
        <v>15-29</v>
      </c>
      <c r="P8323" t="str" cm="1">
        <f t="array" ref="P8323">_xlfn.IFS(Table1[[#This Row],[Patient Waittime]]&lt;=15,"0-15",Table1[[#This Row],[Patient Waittime]]&lt;=30,"16-30",Table1[[#This Row],[Patient Waittime]]&lt;=45,"31-45",Table1[[#This Row],[Patient Waittime]]&lt;=60,"46-60",TRUE,"60+")</f>
        <v>16-30</v>
      </c>
      <c r="Q8323">
        <f>--(Table1[[#This Row],[Patient Waittime]]&lt;=30)</f>
        <v>1</v>
      </c>
      <c r="R8323">
        <f>--Table1[[#This Row],[Patient Admission Flag]]</f>
        <v>1</v>
      </c>
      <c r="S8323">
        <f>--AND(Table1[[#This Row],[WithinTarget]]=1,Table1[[#This Row],[Patient Satisfaction Score]]&gt;=7)</f>
        <v>0</v>
      </c>
      <c r="T8323" t="str">
        <f>IF(LEFT(Table1[[#This Row],[Patient Gender]],1)="F","Female","Male")</f>
        <v>Male</v>
      </c>
    </row>
    <row r="8324" spans="1:20" x14ac:dyDescent="0.3">
      <c r="A8324" t="s">
        <v>8428</v>
      </c>
      <c r="B8324" s="1">
        <v>45574.824305555558</v>
      </c>
      <c r="C8324" t="s">
        <v>9</v>
      </c>
      <c r="D8324">
        <v>48</v>
      </c>
      <c r="E8324" t="s">
        <v>19</v>
      </c>
      <c r="F8324" t="s">
        <v>15</v>
      </c>
      <c r="G8324" t="b">
        <v>1</v>
      </c>
      <c r="I8324">
        <v>17</v>
      </c>
      <c r="J8324" t="b">
        <v>1</v>
      </c>
      <c r="K8324">
        <f>YEAR(Table1[[#This Row],[Patient Admission Date]])</f>
        <v>2024</v>
      </c>
      <c r="L8324" t="str">
        <f>TEXT(Table1[[#This Row],[Patient Admission Date]],"mmm")</f>
        <v>Oct</v>
      </c>
      <c r="M8324" t="str">
        <f>TEXT(Table1[[#This Row],[Patient Admission Date]],"ddd")</f>
        <v>Wed</v>
      </c>
      <c r="N8324" t="str">
        <f>TEXT(INT(HOUR(Table1[[#This Row],[Patient Admission Date]])/3)*3,"00")&amp;"-"&amp;TEXT(INT(HOUR(Table1[[#This Row],[Patient Admission Date]])/3)*3+3,"00")</f>
        <v>18-21</v>
      </c>
      <c r="O8324" t="str" cm="1">
        <f t="array" ref="O8324">_xlfn.IFS(Table1[[#This Row],[Patient Age]]&lt;=14,"0-14",Table1[[#This Row],[Patient Age]]&lt;=29,"15-29",Table1[[#This Row],[Patient Age]]&lt;=44,"30-44",Table1[[#This Row],[Patient Age]]&lt;=59,"45-59",Table1[[#This Row],[Patient Age]]&lt;=74,"60-74",TRUE,"75+")</f>
        <v>45-59</v>
      </c>
      <c r="P8324" t="str" cm="1">
        <f t="array" ref="P8324">_xlfn.IFS(Table1[[#This Row],[Patient Waittime]]&lt;=15,"0-15",Table1[[#This Row],[Patient Waittime]]&lt;=30,"16-30",Table1[[#This Row],[Patient Waittime]]&lt;=45,"31-45",Table1[[#This Row],[Patient Waittime]]&lt;=60,"46-60",TRUE,"60+")</f>
        <v>16-30</v>
      </c>
      <c r="Q8324">
        <f>--(Table1[[#This Row],[Patient Waittime]]&lt;=30)</f>
        <v>1</v>
      </c>
      <c r="R8324">
        <f>--Table1[[#This Row],[Patient Admission Flag]]</f>
        <v>1</v>
      </c>
      <c r="S8324">
        <f>--AND(Table1[[#This Row],[WithinTarget]]=1,Table1[[#This Row],[Patient Satisfaction Score]]&gt;=7)</f>
        <v>0</v>
      </c>
      <c r="T8324" t="str">
        <f>IF(LEFT(Table1[[#This Row],[Patient Gender]],1)="F","Female","Male")</f>
        <v>Male</v>
      </c>
    </row>
    <row r="8325" spans="1:20" x14ac:dyDescent="0.3">
      <c r="A8325" t="s">
        <v>8429</v>
      </c>
      <c r="B8325" s="1">
        <v>45476.829861111109</v>
      </c>
      <c r="C8325" t="s">
        <v>9</v>
      </c>
      <c r="D8325">
        <v>19</v>
      </c>
      <c r="E8325" t="s">
        <v>19</v>
      </c>
      <c r="F8325" t="s">
        <v>15</v>
      </c>
      <c r="G8325" t="b">
        <v>1</v>
      </c>
      <c r="I8325">
        <v>12</v>
      </c>
      <c r="J8325" t="b">
        <v>1</v>
      </c>
      <c r="K8325">
        <f>YEAR(Table1[[#This Row],[Patient Admission Date]])</f>
        <v>2024</v>
      </c>
      <c r="L8325" t="str">
        <f>TEXT(Table1[[#This Row],[Patient Admission Date]],"mmm")</f>
        <v>Jul</v>
      </c>
      <c r="M8325" t="str">
        <f>TEXT(Table1[[#This Row],[Patient Admission Date]],"ddd")</f>
        <v>Wed</v>
      </c>
      <c r="N8325" t="str">
        <f>TEXT(INT(HOUR(Table1[[#This Row],[Patient Admission Date]])/3)*3,"00")&amp;"-"&amp;TEXT(INT(HOUR(Table1[[#This Row],[Patient Admission Date]])/3)*3+3,"00")</f>
        <v>18-21</v>
      </c>
      <c r="O8325" t="str" cm="1">
        <f t="array" ref="O8325">_xlfn.IFS(Table1[[#This Row],[Patient Age]]&lt;=14,"0-14",Table1[[#This Row],[Patient Age]]&lt;=29,"15-29",Table1[[#This Row],[Patient Age]]&lt;=44,"30-44",Table1[[#This Row],[Patient Age]]&lt;=59,"45-59",Table1[[#This Row],[Patient Age]]&lt;=74,"60-74",TRUE,"75+")</f>
        <v>15-29</v>
      </c>
      <c r="P8325" t="str" cm="1">
        <f t="array" ref="P8325">_xlfn.IFS(Table1[[#This Row],[Patient Waittime]]&lt;=15,"0-15",Table1[[#This Row],[Patient Waittime]]&lt;=30,"16-30",Table1[[#This Row],[Patient Waittime]]&lt;=45,"31-45",Table1[[#This Row],[Patient Waittime]]&lt;=60,"46-60",TRUE,"60+")</f>
        <v>0-15</v>
      </c>
      <c r="Q8325">
        <f>--(Table1[[#This Row],[Patient Waittime]]&lt;=30)</f>
        <v>1</v>
      </c>
      <c r="R8325">
        <f>--Table1[[#This Row],[Patient Admission Flag]]</f>
        <v>1</v>
      </c>
      <c r="S8325">
        <f>--AND(Table1[[#This Row],[WithinTarget]]=1,Table1[[#This Row],[Patient Satisfaction Score]]&gt;=7)</f>
        <v>0</v>
      </c>
      <c r="T8325" t="str">
        <f>IF(LEFT(Table1[[#This Row],[Patient Gender]],1)="F","Female","Male")</f>
        <v>Male</v>
      </c>
    </row>
    <row r="8326" spans="1:20" x14ac:dyDescent="0.3">
      <c r="A8326" t="s">
        <v>8430</v>
      </c>
      <c r="B8326" s="1">
        <v>45307.67291666667</v>
      </c>
      <c r="C8326" t="s">
        <v>9</v>
      </c>
      <c r="D8326">
        <v>79</v>
      </c>
      <c r="E8326" t="s">
        <v>19</v>
      </c>
      <c r="F8326" t="s">
        <v>15</v>
      </c>
      <c r="G8326" t="b">
        <v>1</v>
      </c>
      <c r="I8326">
        <v>11</v>
      </c>
      <c r="J8326" t="b">
        <v>1</v>
      </c>
      <c r="K8326">
        <f>YEAR(Table1[[#This Row],[Patient Admission Date]])</f>
        <v>2024</v>
      </c>
      <c r="L8326" t="str">
        <f>TEXT(Table1[[#This Row],[Patient Admission Date]],"mmm")</f>
        <v>Jan</v>
      </c>
      <c r="M8326" t="str">
        <f>TEXT(Table1[[#This Row],[Patient Admission Date]],"ddd")</f>
        <v>Tue</v>
      </c>
      <c r="N8326" t="str">
        <f>TEXT(INT(HOUR(Table1[[#This Row],[Patient Admission Date]])/3)*3,"00")&amp;"-"&amp;TEXT(INT(HOUR(Table1[[#This Row],[Patient Admission Date]])/3)*3+3,"00")</f>
        <v>15-18</v>
      </c>
      <c r="O8326" t="str" cm="1">
        <f t="array" ref="O8326">_xlfn.IFS(Table1[[#This Row],[Patient Age]]&lt;=14,"0-14",Table1[[#This Row],[Patient Age]]&lt;=29,"15-29",Table1[[#This Row],[Patient Age]]&lt;=44,"30-44",Table1[[#This Row],[Patient Age]]&lt;=59,"45-59",Table1[[#This Row],[Patient Age]]&lt;=74,"60-74",TRUE,"75+")</f>
        <v>75+</v>
      </c>
      <c r="P8326" t="str" cm="1">
        <f t="array" ref="P8326">_xlfn.IFS(Table1[[#This Row],[Patient Waittime]]&lt;=15,"0-15",Table1[[#This Row],[Patient Waittime]]&lt;=30,"16-30",Table1[[#This Row],[Patient Waittime]]&lt;=45,"31-45",Table1[[#This Row],[Patient Waittime]]&lt;=60,"46-60",TRUE,"60+")</f>
        <v>0-15</v>
      </c>
      <c r="Q8326">
        <f>--(Table1[[#This Row],[Patient Waittime]]&lt;=30)</f>
        <v>1</v>
      </c>
      <c r="R8326">
        <f>--Table1[[#This Row],[Patient Admission Flag]]</f>
        <v>1</v>
      </c>
      <c r="S8326">
        <f>--AND(Table1[[#This Row],[WithinTarget]]=1,Table1[[#This Row],[Patient Satisfaction Score]]&gt;=7)</f>
        <v>0</v>
      </c>
      <c r="T8326" t="str">
        <f>IF(LEFT(Table1[[#This Row],[Patient Gender]],1)="F","Female","Male")</f>
        <v>Male</v>
      </c>
    </row>
    <row r="8327" spans="1:20" x14ac:dyDescent="0.3">
      <c r="A8327" t="s">
        <v>8431</v>
      </c>
      <c r="B8327" s="1">
        <v>45489.570138888892</v>
      </c>
      <c r="C8327" t="s">
        <v>9</v>
      </c>
      <c r="D8327">
        <v>36</v>
      </c>
      <c r="E8327" t="s">
        <v>19</v>
      </c>
      <c r="F8327" t="s">
        <v>15</v>
      </c>
      <c r="G8327" t="b">
        <v>1</v>
      </c>
      <c r="I8327">
        <v>36</v>
      </c>
      <c r="J8327" t="b">
        <v>1</v>
      </c>
      <c r="K8327">
        <f>YEAR(Table1[[#This Row],[Patient Admission Date]])</f>
        <v>2024</v>
      </c>
      <c r="L8327" t="str">
        <f>TEXT(Table1[[#This Row],[Patient Admission Date]],"mmm")</f>
        <v>Jul</v>
      </c>
      <c r="M8327" t="str">
        <f>TEXT(Table1[[#This Row],[Patient Admission Date]],"ddd")</f>
        <v>Tue</v>
      </c>
      <c r="N8327" t="str">
        <f>TEXT(INT(HOUR(Table1[[#This Row],[Patient Admission Date]])/3)*3,"00")&amp;"-"&amp;TEXT(INT(HOUR(Table1[[#This Row],[Patient Admission Date]])/3)*3+3,"00")</f>
        <v>12-15</v>
      </c>
      <c r="O8327" t="str" cm="1">
        <f t="array" ref="O8327">_xlfn.IFS(Table1[[#This Row],[Patient Age]]&lt;=14,"0-14",Table1[[#This Row],[Patient Age]]&lt;=29,"15-29",Table1[[#This Row],[Patient Age]]&lt;=44,"30-44",Table1[[#This Row],[Patient Age]]&lt;=59,"45-59",Table1[[#This Row],[Patient Age]]&lt;=74,"60-74",TRUE,"75+")</f>
        <v>30-44</v>
      </c>
      <c r="P8327" t="str" cm="1">
        <f t="array" ref="P8327">_xlfn.IFS(Table1[[#This Row],[Patient Waittime]]&lt;=15,"0-15",Table1[[#This Row],[Patient Waittime]]&lt;=30,"16-30",Table1[[#This Row],[Patient Waittime]]&lt;=45,"31-45",Table1[[#This Row],[Patient Waittime]]&lt;=60,"46-60",TRUE,"60+")</f>
        <v>31-45</v>
      </c>
      <c r="Q8327">
        <f>--(Table1[[#This Row],[Patient Waittime]]&lt;=30)</f>
        <v>0</v>
      </c>
      <c r="R8327">
        <f>--Table1[[#This Row],[Patient Admission Flag]]</f>
        <v>1</v>
      </c>
      <c r="S8327">
        <f>--AND(Table1[[#This Row],[WithinTarget]]=1,Table1[[#This Row],[Patient Satisfaction Score]]&gt;=7)</f>
        <v>0</v>
      </c>
      <c r="T8327" t="str">
        <f>IF(LEFT(Table1[[#This Row],[Patient Gender]],1)="F","Female","Male")</f>
        <v>Male</v>
      </c>
    </row>
    <row r="8328" spans="1:20" x14ac:dyDescent="0.3">
      <c r="A8328" t="s">
        <v>8432</v>
      </c>
      <c r="B8328" s="1">
        <v>45487.995138888888</v>
      </c>
      <c r="C8328" t="s">
        <v>9</v>
      </c>
      <c r="D8328">
        <v>70</v>
      </c>
      <c r="E8328" t="s">
        <v>19</v>
      </c>
      <c r="F8328" t="s">
        <v>15</v>
      </c>
      <c r="G8328" t="b">
        <v>1</v>
      </c>
      <c r="I8328">
        <v>42</v>
      </c>
      <c r="J8328" t="b">
        <v>1</v>
      </c>
      <c r="K8328">
        <f>YEAR(Table1[[#This Row],[Patient Admission Date]])</f>
        <v>2024</v>
      </c>
      <c r="L8328" t="str">
        <f>TEXT(Table1[[#This Row],[Patient Admission Date]],"mmm")</f>
        <v>Jul</v>
      </c>
      <c r="M8328" t="str">
        <f>TEXT(Table1[[#This Row],[Patient Admission Date]],"ddd")</f>
        <v>Sun</v>
      </c>
      <c r="N8328" t="str">
        <f>TEXT(INT(HOUR(Table1[[#This Row],[Patient Admission Date]])/3)*3,"00")&amp;"-"&amp;TEXT(INT(HOUR(Table1[[#This Row],[Patient Admission Date]])/3)*3+3,"00")</f>
        <v>21-24</v>
      </c>
      <c r="O8328" t="str" cm="1">
        <f t="array" ref="O8328">_xlfn.IFS(Table1[[#This Row],[Patient Age]]&lt;=14,"0-14",Table1[[#This Row],[Patient Age]]&lt;=29,"15-29",Table1[[#This Row],[Patient Age]]&lt;=44,"30-44",Table1[[#This Row],[Patient Age]]&lt;=59,"45-59",Table1[[#This Row],[Patient Age]]&lt;=74,"60-74",TRUE,"75+")</f>
        <v>60-74</v>
      </c>
      <c r="P8328" t="str" cm="1">
        <f t="array" ref="P8328">_xlfn.IFS(Table1[[#This Row],[Patient Waittime]]&lt;=15,"0-15",Table1[[#This Row],[Patient Waittime]]&lt;=30,"16-30",Table1[[#This Row],[Patient Waittime]]&lt;=45,"31-45",Table1[[#This Row],[Patient Waittime]]&lt;=60,"46-60",TRUE,"60+")</f>
        <v>31-45</v>
      </c>
      <c r="Q8328">
        <f>--(Table1[[#This Row],[Patient Waittime]]&lt;=30)</f>
        <v>0</v>
      </c>
      <c r="R8328">
        <f>--Table1[[#This Row],[Patient Admission Flag]]</f>
        <v>1</v>
      </c>
      <c r="S8328">
        <f>--AND(Table1[[#This Row],[WithinTarget]]=1,Table1[[#This Row],[Patient Satisfaction Score]]&gt;=7)</f>
        <v>0</v>
      </c>
      <c r="T8328" t="str">
        <f>IF(LEFT(Table1[[#This Row],[Patient Gender]],1)="F","Female","Male")</f>
        <v>Male</v>
      </c>
    </row>
    <row r="8329" spans="1:20" x14ac:dyDescent="0.3">
      <c r="A8329" t="s">
        <v>8433</v>
      </c>
      <c r="B8329" s="1">
        <v>45043.302083333336</v>
      </c>
      <c r="C8329" t="s">
        <v>9</v>
      </c>
      <c r="D8329">
        <v>70</v>
      </c>
      <c r="E8329" t="s">
        <v>19</v>
      </c>
      <c r="F8329" t="s">
        <v>15</v>
      </c>
      <c r="G8329" t="b">
        <v>1</v>
      </c>
      <c r="I8329">
        <v>17</v>
      </c>
      <c r="J8329" t="b">
        <v>1</v>
      </c>
      <c r="K8329">
        <f>YEAR(Table1[[#This Row],[Patient Admission Date]])</f>
        <v>2023</v>
      </c>
      <c r="L8329" t="str">
        <f>TEXT(Table1[[#This Row],[Patient Admission Date]],"mmm")</f>
        <v>Apr</v>
      </c>
      <c r="M8329" t="str">
        <f>TEXT(Table1[[#This Row],[Patient Admission Date]],"ddd")</f>
        <v>Thu</v>
      </c>
      <c r="N8329" t="str">
        <f>TEXT(INT(HOUR(Table1[[#This Row],[Patient Admission Date]])/3)*3,"00")&amp;"-"&amp;TEXT(INT(HOUR(Table1[[#This Row],[Patient Admission Date]])/3)*3+3,"00")</f>
        <v>06-09</v>
      </c>
      <c r="O8329" t="str" cm="1">
        <f t="array" ref="O8329">_xlfn.IFS(Table1[[#This Row],[Patient Age]]&lt;=14,"0-14",Table1[[#This Row],[Patient Age]]&lt;=29,"15-29",Table1[[#This Row],[Patient Age]]&lt;=44,"30-44",Table1[[#This Row],[Patient Age]]&lt;=59,"45-59",Table1[[#This Row],[Patient Age]]&lt;=74,"60-74",TRUE,"75+")</f>
        <v>60-74</v>
      </c>
      <c r="P8329" t="str" cm="1">
        <f t="array" ref="P8329">_xlfn.IFS(Table1[[#This Row],[Patient Waittime]]&lt;=15,"0-15",Table1[[#This Row],[Patient Waittime]]&lt;=30,"16-30",Table1[[#This Row],[Patient Waittime]]&lt;=45,"31-45",Table1[[#This Row],[Patient Waittime]]&lt;=60,"46-60",TRUE,"60+")</f>
        <v>16-30</v>
      </c>
      <c r="Q8329">
        <f>--(Table1[[#This Row],[Patient Waittime]]&lt;=30)</f>
        <v>1</v>
      </c>
      <c r="R8329">
        <f>--Table1[[#This Row],[Patient Admission Flag]]</f>
        <v>1</v>
      </c>
      <c r="S8329">
        <f>--AND(Table1[[#This Row],[WithinTarget]]=1,Table1[[#This Row],[Patient Satisfaction Score]]&gt;=7)</f>
        <v>0</v>
      </c>
      <c r="T8329" t="str">
        <f>IF(LEFT(Table1[[#This Row],[Patient Gender]],1)="F","Female","Male")</f>
        <v>Male</v>
      </c>
    </row>
    <row r="8330" spans="1:20" x14ac:dyDescent="0.3">
      <c r="A8330" t="s">
        <v>8434</v>
      </c>
      <c r="B8330" s="1">
        <v>45416.724999999999</v>
      </c>
      <c r="C8330" t="s">
        <v>9</v>
      </c>
      <c r="D8330">
        <v>27</v>
      </c>
      <c r="E8330" t="s">
        <v>19</v>
      </c>
      <c r="F8330" t="s">
        <v>15</v>
      </c>
      <c r="G8330" t="b">
        <v>1</v>
      </c>
      <c r="I8330">
        <v>39</v>
      </c>
      <c r="J8330" t="b">
        <v>1</v>
      </c>
      <c r="K8330">
        <f>YEAR(Table1[[#This Row],[Patient Admission Date]])</f>
        <v>2024</v>
      </c>
      <c r="L8330" t="str">
        <f>TEXT(Table1[[#This Row],[Patient Admission Date]],"mmm")</f>
        <v>May</v>
      </c>
      <c r="M8330" t="str">
        <f>TEXT(Table1[[#This Row],[Patient Admission Date]],"ddd")</f>
        <v>Sat</v>
      </c>
      <c r="N8330" t="str">
        <f>TEXT(INT(HOUR(Table1[[#This Row],[Patient Admission Date]])/3)*3,"00")&amp;"-"&amp;TEXT(INT(HOUR(Table1[[#This Row],[Patient Admission Date]])/3)*3+3,"00")</f>
        <v>15-18</v>
      </c>
      <c r="O8330" t="str" cm="1">
        <f t="array" ref="O8330">_xlfn.IFS(Table1[[#This Row],[Patient Age]]&lt;=14,"0-14",Table1[[#This Row],[Patient Age]]&lt;=29,"15-29",Table1[[#This Row],[Patient Age]]&lt;=44,"30-44",Table1[[#This Row],[Patient Age]]&lt;=59,"45-59",Table1[[#This Row],[Patient Age]]&lt;=74,"60-74",TRUE,"75+")</f>
        <v>15-29</v>
      </c>
      <c r="P8330" t="str" cm="1">
        <f t="array" ref="P8330">_xlfn.IFS(Table1[[#This Row],[Patient Waittime]]&lt;=15,"0-15",Table1[[#This Row],[Patient Waittime]]&lt;=30,"16-30",Table1[[#This Row],[Patient Waittime]]&lt;=45,"31-45",Table1[[#This Row],[Patient Waittime]]&lt;=60,"46-60",TRUE,"60+")</f>
        <v>31-45</v>
      </c>
      <c r="Q8330">
        <f>--(Table1[[#This Row],[Patient Waittime]]&lt;=30)</f>
        <v>0</v>
      </c>
      <c r="R8330">
        <f>--Table1[[#This Row],[Patient Admission Flag]]</f>
        <v>1</v>
      </c>
      <c r="S8330">
        <f>--AND(Table1[[#This Row],[WithinTarget]]=1,Table1[[#This Row],[Patient Satisfaction Score]]&gt;=7)</f>
        <v>0</v>
      </c>
      <c r="T8330" t="str">
        <f>IF(LEFT(Table1[[#This Row],[Patient Gender]],1)="F","Female","Male")</f>
        <v>Male</v>
      </c>
    </row>
    <row r="8331" spans="1:20" x14ac:dyDescent="0.3">
      <c r="A8331" t="s">
        <v>8435</v>
      </c>
      <c r="B8331" s="1">
        <v>45332.921527777777</v>
      </c>
      <c r="C8331" t="s">
        <v>9</v>
      </c>
      <c r="D8331">
        <v>64</v>
      </c>
      <c r="E8331" t="s">
        <v>19</v>
      </c>
      <c r="F8331" t="s">
        <v>15</v>
      </c>
      <c r="G8331" t="b">
        <v>1</v>
      </c>
      <c r="I8331">
        <v>46</v>
      </c>
      <c r="J8331" t="b">
        <v>1</v>
      </c>
      <c r="K8331">
        <f>YEAR(Table1[[#This Row],[Patient Admission Date]])</f>
        <v>2024</v>
      </c>
      <c r="L8331" t="str">
        <f>TEXT(Table1[[#This Row],[Patient Admission Date]],"mmm")</f>
        <v>Feb</v>
      </c>
      <c r="M8331" t="str">
        <f>TEXT(Table1[[#This Row],[Patient Admission Date]],"ddd")</f>
        <v>Sat</v>
      </c>
      <c r="N8331" t="str">
        <f>TEXT(INT(HOUR(Table1[[#This Row],[Patient Admission Date]])/3)*3,"00")&amp;"-"&amp;TEXT(INT(HOUR(Table1[[#This Row],[Patient Admission Date]])/3)*3+3,"00")</f>
        <v>21-24</v>
      </c>
      <c r="O8331" t="str" cm="1">
        <f t="array" ref="O8331">_xlfn.IFS(Table1[[#This Row],[Patient Age]]&lt;=14,"0-14",Table1[[#This Row],[Patient Age]]&lt;=29,"15-29",Table1[[#This Row],[Patient Age]]&lt;=44,"30-44",Table1[[#This Row],[Patient Age]]&lt;=59,"45-59",Table1[[#This Row],[Patient Age]]&lt;=74,"60-74",TRUE,"75+")</f>
        <v>60-74</v>
      </c>
      <c r="P8331" t="str" cm="1">
        <f t="array" ref="P8331">_xlfn.IFS(Table1[[#This Row],[Patient Waittime]]&lt;=15,"0-15",Table1[[#This Row],[Patient Waittime]]&lt;=30,"16-30",Table1[[#This Row],[Patient Waittime]]&lt;=45,"31-45",Table1[[#This Row],[Patient Waittime]]&lt;=60,"46-60",TRUE,"60+")</f>
        <v>46-60</v>
      </c>
      <c r="Q8331">
        <f>--(Table1[[#This Row],[Patient Waittime]]&lt;=30)</f>
        <v>0</v>
      </c>
      <c r="R8331">
        <f>--Table1[[#This Row],[Patient Admission Flag]]</f>
        <v>1</v>
      </c>
      <c r="S8331">
        <f>--AND(Table1[[#This Row],[WithinTarget]]=1,Table1[[#This Row],[Patient Satisfaction Score]]&gt;=7)</f>
        <v>0</v>
      </c>
      <c r="T8331" t="str">
        <f>IF(LEFT(Table1[[#This Row],[Patient Gender]],1)="F","Female","Male")</f>
        <v>Male</v>
      </c>
    </row>
    <row r="8332" spans="1:20" x14ac:dyDescent="0.3">
      <c r="A8332" t="s">
        <v>8436</v>
      </c>
      <c r="B8332" s="1">
        <v>45332.458333333336</v>
      </c>
      <c r="C8332" t="s">
        <v>9</v>
      </c>
      <c r="D8332">
        <v>15</v>
      </c>
      <c r="E8332" t="s">
        <v>19</v>
      </c>
      <c r="F8332" t="s">
        <v>15</v>
      </c>
      <c r="G8332" t="b">
        <v>1</v>
      </c>
      <c r="I8332">
        <v>57</v>
      </c>
      <c r="J8332" t="b">
        <v>1</v>
      </c>
      <c r="K8332">
        <f>YEAR(Table1[[#This Row],[Patient Admission Date]])</f>
        <v>2024</v>
      </c>
      <c r="L8332" t="str">
        <f>TEXT(Table1[[#This Row],[Patient Admission Date]],"mmm")</f>
        <v>Feb</v>
      </c>
      <c r="M8332" t="str">
        <f>TEXT(Table1[[#This Row],[Patient Admission Date]],"ddd")</f>
        <v>Sat</v>
      </c>
      <c r="N8332" t="str">
        <f>TEXT(INT(HOUR(Table1[[#This Row],[Patient Admission Date]])/3)*3,"00")&amp;"-"&amp;TEXT(INT(HOUR(Table1[[#This Row],[Patient Admission Date]])/3)*3+3,"00")</f>
        <v>09-12</v>
      </c>
      <c r="O8332" t="str" cm="1">
        <f t="array" ref="O8332">_xlfn.IFS(Table1[[#This Row],[Patient Age]]&lt;=14,"0-14",Table1[[#This Row],[Patient Age]]&lt;=29,"15-29",Table1[[#This Row],[Patient Age]]&lt;=44,"30-44",Table1[[#This Row],[Patient Age]]&lt;=59,"45-59",Table1[[#This Row],[Patient Age]]&lt;=74,"60-74",TRUE,"75+")</f>
        <v>15-29</v>
      </c>
      <c r="P8332" t="str" cm="1">
        <f t="array" ref="P8332">_xlfn.IFS(Table1[[#This Row],[Patient Waittime]]&lt;=15,"0-15",Table1[[#This Row],[Patient Waittime]]&lt;=30,"16-30",Table1[[#This Row],[Patient Waittime]]&lt;=45,"31-45",Table1[[#This Row],[Patient Waittime]]&lt;=60,"46-60",TRUE,"60+")</f>
        <v>46-60</v>
      </c>
      <c r="Q8332">
        <f>--(Table1[[#This Row],[Patient Waittime]]&lt;=30)</f>
        <v>0</v>
      </c>
      <c r="R8332">
        <f>--Table1[[#This Row],[Patient Admission Flag]]</f>
        <v>1</v>
      </c>
      <c r="S8332">
        <f>--AND(Table1[[#This Row],[WithinTarget]]=1,Table1[[#This Row],[Patient Satisfaction Score]]&gt;=7)</f>
        <v>0</v>
      </c>
      <c r="T8332" t="str">
        <f>IF(LEFT(Table1[[#This Row],[Patient Gender]],1)="F","Female","Male")</f>
        <v>Male</v>
      </c>
    </row>
    <row r="8333" spans="1:20" x14ac:dyDescent="0.3">
      <c r="A8333" t="s">
        <v>8437</v>
      </c>
      <c r="B8333" s="1">
        <v>45332.099305555559</v>
      </c>
      <c r="C8333" t="s">
        <v>9</v>
      </c>
      <c r="D8333">
        <v>42</v>
      </c>
      <c r="E8333" t="s">
        <v>19</v>
      </c>
      <c r="F8333" t="s">
        <v>15</v>
      </c>
      <c r="G8333" t="b">
        <v>1</v>
      </c>
      <c r="I8333">
        <v>17</v>
      </c>
      <c r="J8333" t="b">
        <v>1</v>
      </c>
      <c r="K8333">
        <f>YEAR(Table1[[#This Row],[Patient Admission Date]])</f>
        <v>2024</v>
      </c>
      <c r="L8333" t="str">
        <f>TEXT(Table1[[#This Row],[Patient Admission Date]],"mmm")</f>
        <v>Feb</v>
      </c>
      <c r="M8333" t="str">
        <f>TEXT(Table1[[#This Row],[Patient Admission Date]],"ddd")</f>
        <v>Sat</v>
      </c>
      <c r="N8333" t="str">
        <f>TEXT(INT(HOUR(Table1[[#This Row],[Patient Admission Date]])/3)*3,"00")&amp;"-"&amp;TEXT(INT(HOUR(Table1[[#This Row],[Patient Admission Date]])/3)*3+3,"00")</f>
        <v>00-03</v>
      </c>
      <c r="O8333" t="str" cm="1">
        <f t="array" ref="O8333">_xlfn.IFS(Table1[[#This Row],[Patient Age]]&lt;=14,"0-14",Table1[[#This Row],[Patient Age]]&lt;=29,"15-29",Table1[[#This Row],[Patient Age]]&lt;=44,"30-44",Table1[[#This Row],[Patient Age]]&lt;=59,"45-59",Table1[[#This Row],[Patient Age]]&lt;=74,"60-74",TRUE,"75+")</f>
        <v>30-44</v>
      </c>
      <c r="P8333" t="str" cm="1">
        <f t="array" ref="P8333">_xlfn.IFS(Table1[[#This Row],[Patient Waittime]]&lt;=15,"0-15",Table1[[#This Row],[Patient Waittime]]&lt;=30,"16-30",Table1[[#This Row],[Patient Waittime]]&lt;=45,"31-45",Table1[[#This Row],[Patient Waittime]]&lt;=60,"46-60",TRUE,"60+")</f>
        <v>16-30</v>
      </c>
      <c r="Q8333">
        <f>--(Table1[[#This Row],[Patient Waittime]]&lt;=30)</f>
        <v>1</v>
      </c>
      <c r="R8333">
        <f>--Table1[[#This Row],[Patient Admission Flag]]</f>
        <v>1</v>
      </c>
      <c r="S8333">
        <f>--AND(Table1[[#This Row],[WithinTarget]]=1,Table1[[#This Row],[Patient Satisfaction Score]]&gt;=7)</f>
        <v>0</v>
      </c>
      <c r="T8333" t="str">
        <f>IF(LEFT(Table1[[#This Row],[Patient Gender]],1)="F","Female","Male")</f>
        <v>Male</v>
      </c>
    </row>
    <row r="8334" spans="1:20" x14ac:dyDescent="0.3">
      <c r="A8334" t="s">
        <v>8438</v>
      </c>
      <c r="B8334" s="1">
        <v>45044.840277777781</v>
      </c>
      <c r="C8334" t="s">
        <v>9</v>
      </c>
      <c r="D8334">
        <v>29</v>
      </c>
      <c r="E8334" t="s">
        <v>19</v>
      </c>
      <c r="F8334" t="s">
        <v>15</v>
      </c>
      <c r="G8334" t="b">
        <v>1</v>
      </c>
      <c r="I8334">
        <v>23</v>
      </c>
      <c r="J8334" t="b">
        <v>1</v>
      </c>
      <c r="K8334">
        <f>YEAR(Table1[[#This Row],[Patient Admission Date]])</f>
        <v>2023</v>
      </c>
      <c r="L8334" t="str">
        <f>TEXT(Table1[[#This Row],[Patient Admission Date]],"mmm")</f>
        <v>Apr</v>
      </c>
      <c r="M8334" t="str">
        <f>TEXT(Table1[[#This Row],[Patient Admission Date]],"ddd")</f>
        <v>Fri</v>
      </c>
      <c r="N8334" t="str">
        <f>TEXT(INT(HOUR(Table1[[#This Row],[Patient Admission Date]])/3)*3,"00")&amp;"-"&amp;TEXT(INT(HOUR(Table1[[#This Row],[Patient Admission Date]])/3)*3+3,"00")</f>
        <v>18-21</v>
      </c>
      <c r="O8334" t="str" cm="1">
        <f t="array" ref="O8334">_xlfn.IFS(Table1[[#This Row],[Patient Age]]&lt;=14,"0-14",Table1[[#This Row],[Patient Age]]&lt;=29,"15-29",Table1[[#This Row],[Patient Age]]&lt;=44,"30-44",Table1[[#This Row],[Patient Age]]&lt;=59,"45-59",Table1[[#This Row],[Patient Age]]&lt;=74,"60-74",TRUE,"75+")</f>
        <v>15-29</v>
      </c>
      <c r="P8334" t="str" cm="1">
        <f t="array" ref="P8334">_xlfn.IFS(Table1[[#This Row],[Patient Waittime]]&lt;=15,"0-15",Table1[[#This Row],[Patient Waittime]]&lt;=30,"16-30",Table1[[#This Row],[Patient Waittime]]&lt;=45,"31-45",Table1[[#This Row],[Patient Waittime]]&lt;=60,"46-60",TRUE,"60+")</f>
        <v>16-30</v>
      </c>
      <c r="Q8334">
        <f>--(Table1[[#This Row],[Patient Waittime]]&lt;=30)</f>
        <v>1</v>
      </c>
      <c r="R8334">
        <f>--Table1[[#This Row],[Patient Admission Flag]]</f>
        <v>1</v>
      </c>
      <c r="S8334">
        <f>--AND(Table1[[#This Row],[WithinTarget]]=1,Table1[[#This Row],[Patient Satisfaction Score]]&gt;=7)</f>
        <v>0</v>
      </c>
      <c r="T8334" t="str">
        <f>IF(LEFT(Table1[[#This Row],[Patient Gender]],1)="F","Female","Male")</f>
        <v>Male</v>
      </c>
    </row>
    <row r="8335" spans="1:20" x14ac:dyDescent="0.3">
      <c r="A8335" t="s">
        <v>8439</v>
      </c>
      <c r="B8335" s="1">
        <v>45358.845138888886</v>
      </c>
      <c r="C8335" t="s">
        <v>9</v>
      </c>
      <c r="D8335">
        <v>24</v>
      </c>
      <c r="E8335" t="s">
        <v>19</v>
      </c>
      <c r="F8335" t="s">
        <v>15</v>
      </c>
      <c r="G8335" t="b">
        <v>1</v>
      </c>
      <c r="I8335">
        <v>10</v>
      </c>
      <c r="J8335" t="b">
        <v>1</v>
      </c>
      <c r="K8335">
        <f>YEAR(Table1[[#This Row],[Patient Admission Date]])</f>
        <v>2024</v>
      </c>
      <c r="L8335" t="str">
        <f>TEXT(Table1[[#This Row],[Patient Admission Date]],"mmm")</f>
        <v>Mar</v>
      </c>
      <c r="M8335" t="str">
        <f>TEXT(Table1[[#This Row],[Patient Admission Date]],"ddd")</f>
        <v>Thu</v>
      </c>
      <c r="N8335" t="str">
        <f>TEXT(INT(HOUR(Table1[[#This Row],[Patient Admission Date]])/3)*3,"00")&amp;"-"&amp;TEXT(INT(HOUR(Table1[[#This Row],[Patient Admission Date]])/3)*3+3,"00")</f>
        <v>18-21</v>
      </c>
      <c r="O8335" t="str" cm="1">
        <f t="array" ref="O8335">_xlfn.IFS(Table1[[#This Row],[Patient Age]]&lt;=14,"0-14",Table1[[#This Row],[Patient Age]]&lt;=29,"15-29",Table1[[#This Row],[Patient Age]]&lt;=44,"30-44",Table1[[#This Row],[Patient Age]]&lt;=59,"45-59",Table1[[#This Row],[Patient Age]]&lt;=74,"60-74",TRUE,"75+")</f>
        <v>15-29</v>
      </c>
      <c r="P8335" t="str" cm="1">
        <f t="array" ref="P8335">_xlfn.IFS(Table1[[#This Row],[Patient Waittime]]&lt;=15,"0-15",Table1[[#This Row],[Patient Waittime]]&lt;=30,"16-30",Table1[[#This Row],[Patient Waittime]]&lt;=45,"31-45",Table1[[#This Row],[Patient Waittime]]&lt;=60,"46-60",TRUE,"60+")</f>
        <v>0-15</v>
      </c>
      <c r="Q8335">
        <f>--(Table1[[#This Row],[Patient Waittime]]&lt;=30)</f>
        <v>1</v>
      </c>
      <c r="R8335">
        <f>--Table1[[#This Row],[Patient Admission Flag]]</f>
        <v>1</v>
      </c>
      <c r="S8335">
        <f>--AND(Table1[[#This Row],[WithinTarget]]=1,Table1[[#This Row],[Patient Satisfaction Score]]&gt;=7)</f>
        <v>0</v>
      </c>
      <c r="T8335" t="str">
        <f>IF(LEFT(Table1[[#This Row],[Patient Gender]],1)="F","Female","Male")</f>
        <v>Male</v>
      </c>
    </row>
    <row r="8336" spans="1:20" x14ac:dyDescent="0.3">
      <c r="A8336" t="s">
        <v>8440</v>
      </c>
      <c r="B8336" s="1">
        <v>45409.217361111114</v>
      </c>
      <c r="C8336" t="s">
        <v>9</v>
      </c>
      <c r="D8336">
        <v>31</v>
      </c>
      <c r="E8336" t="s">
        <v>19</v>
      </c>
      <c r="F8336" t="s">
        <v>15</v>
      </c>
      <c r="G8336" t="b">
        <v>1</v>
      </c>
      <c r="I8336">
        <v>15</v>
      </c>
      <c r="J8336" t="b">
        <v>1</v>
      </c>
      <c r="K8336">
        <f>YEAR(Table1[[#This Row],[Patient Admission Date]])</f>
        <v>2024</v>
      </c>
      <c r="L8336" t="str">
        <f>TEXT(Table1[[#This Row],[Patient Admission Date]],"mmm")</f>
        <v>Apr</v>
      </c>
      <c r="M8336" t="str">
        <f>TEXT(Table1[[#This Row],[Patient Admission Date]],"ddd")</f>
        <v>Sat</v>
      </c>
      <c r="N8336" t="str">
        <f>TEXT(INT(HOUR(Table1[[#This Row],[Patient Admission Date]])/3)*3,"00")&amp;"-"&amp;TEXT(INT(HOUR(Table1[[#This Row],[Patient Admission Date]])/3)*3+3,"00")</f>
        <v>03-06</v>
      </c>
      <c r="O8336" t="str" cm="1">
        <f t="array" ref="O8336">_xlfn.IFS(Table1[[#This Row],[Patient Age]]&lt;=14,"0-14",Table1[[#This Row],[Patient Age]]&lt;=29,"15-29",Table1[[#This Row],[Patient Age]]&lt;=44,"30-44",Table1[[#This Row],[Patient Age]]&lt;=59,"45-59",Table1[[#This Row],[Patient Age]]&lt;=74,"60-74",TRUE,"75+")</f>
        <v>30-44</v>
      </c>
      <c r="P8336" t="str" cm="1">
        <f t="array" ref="P8336">_xlfn.IFS(Table1[[#This Row],[Patient Waittime]]&lt;=15,"0-15",Table1[[#This Row],[Patient Waittime]]&lt;=30,"16-30",Table1[[#This Row],[Patient Waittime]]&lt;=45,"31-45",Table1[[#This Row],[Patient Waittime]]&lt;=60,"46-60",TRUE,"60+")</f>
        <v>0-15</v>
      </c>
      <c r="Q8336">
        <f>--(Table1[[#This Row],[Patient Waittime]]&lt;=30)</f>
        <v>1</v>
      </c>
      <c r="R8336">
        <f>--Table1[[#This Row],[Patient Admission Flag]]</f>
        <v>1</v>
      </c>
      <c r="S8336">
        <f>--AND(Table1[[#This Row],[WithinTarget]]=1,Table1[[#This Row],[Patient Satisfaction Score]]&gt;=7)</f>
        <v>0</v>
      </c>
      <c r="T8336" t="str">
        <f>IF(LEFT(Table1[[#This Row],[Patient Gender]],1)="F","Female","Male")</f>
        <v>Male</v>
      </c>
    </row>
    <row r="8337" spans="1:20" x14ac:dyDescent="0.3">
      <c r="A8337" t="s">
        <v>8441</v>
      </c>
      <c r="B8337" s="1">
        <v>45242.842361111114</v>
      </c>
      <c r="C8337" t="s">
        <v>9</v>
      </c>
      <c r="D8337">
        <v>31</v>
      </c>
      <c r="E8337" t="s">
        <v>19</v>
      </c>
      <c r="F8337" t="s">
        <v>15</v>
      </c>
      <c r="G8337" t="b">
        <v>1</v>
      </c>
      <c r="I8337">
        <v>23</v>
      </c>
      <c r="J8337" t="b">
        <v>1</v>
      </c>
      <c r="K8337">
        <f>YEAR(Table1[[#This Row],[Patient Admission Date]])</f>
        <v>2023</v>
      </c>
      <c r="L8337" t="str">
        <f>TEXT(Table1[[#This Row],[Patient Admission Date]],"mmm")</f>
        <v>Nov</v>
      </c>
      <c r="M8337" t="str">
        <f>TEXT(Table1[[#This Row],[Patient Admission Date]],"ddd")</f>
        <v>Sun</v>
      </c>
      <c r="N8337" t="str">
        <f>TEXT(INT(HOUR(Table1[[#This Row],[Patient Admission Date]])/3)*3,"00")&amp;"-"&amp;TEXT(INT(HOUR(Table1[[#This Row],[Patient Admission Date]])/3)*3+3,"00")</f>
        <v>18-21</v>
      </c>
      <c r="O8337" t="str" cm="1">
        <f t="array" ref="O8337">_xlfn.IFS(Table1[[#This Row],[Patient Age]]&lt;=14,"0-14",Table1[[#This Row],[Patient Age]]&lt;=29,"15-29",Table1[[#This Row],[Patient Age]]&lt;=44,"30-44",Table1[[#This Row],[Patient Age]]&lt;=59,"45-59",Table1[[#This Row],[Patient Age]]&lt;=74,"60-74",TRUE,"75+")</f>
        <v>30-44</v>
      </c>
      <c r="P8337" t="str" cm="1">
        <f t="array" ref="P8337">_xlfn.IFS(Table1[[#This Row],[Patient Waittime]]&lt;=15,"0-15",Table1[[#This Row],[Patient Waittime]]&lt;=30,"16-30",Table1[[#This Row],[Patient Waittime]]&lt;=45,"31-45",Table1[[#This Row],[Patient Waittime]]&lt;=60,"46-60",TRUE,"60+")</f>
        <v>16-30</v>
      </c>
      <c r="Q8337">
        <f>--(Table1[[#This Row],[Patient Waittime]]&lt;=30)</f>
        <v>1</v>
      </c>
      <c r="R8337">
        <f>--Table1[[#This Row],[Patient Admission Flag]]</f>
        <v>1</v>
      </c>
      <c r="S8337">
        <f>--AND(Table1[[#This Row],[WithinTarget]]=1,Table1[[#This Row],[Patient Satisfaction Score]]&gt;=7)</f>
        <v>0</v>
      </c>
      <c r="T8337" t="str">
        <f>IF(LEFT(Table1[[#This Row],[Patient Gender]],1)="F","Female","Male")</f>
        <v>Male</v>
      </c>
    </row>
    <row r="8338" spans="1:20" x14ac:dyDescent="0.3">
      <c r="A8338" t="s">
        <v>8442</v>
      </c>
      <c r="B8338" s="1">
        <v>45134.238194444442</v>
      </c>
      <c r="C8338" t="s">
        <v>9</v>
      </c>
      <c r="D8338">
        <v>25</v>
      </c>
      <c r="E8338" t="s">
        <v>19</v>
      </c>
      <c r="F8338" t="s">
        <v>15</v>
      </c>
      <c r="G8338" t="b">
        <v>1</v>
      </c>
      <c r="I8338">
        <v>30</v>
      </c>
      <c r="J8338" t="b">
        <v>1</v>
      </c>
      <c r="K8338">
        <f>YEAR(Table1[[#This Row],[Patient Admission Date]])</f>
        <v>2023</v>
      </c>
      <c r="L8338" t="str">
        <f>TEXT(Table1[[#This Row],[Patient Admission Date]],"mmm")</f>
        <v>Jul</v>
      </c>
      <c r="M8338" t="str">
        <f>TEXT(Table1[[#This Row],[Patient Admission Date]],"ddd")</f>
        <v>Thu</v>
      </c>
      <c r="N8338" t="str">
        <f>TEXT(INT(HOUR(Table1[[#This Row],[Patient Admission Date]])/3)*3,"00")&amp;"-"&amp;TEXT(INT(HOUR(Table1[[#This Row],[Patient Admission Date]])/3)*3+3,"00")</f>
        <v>03-06</v>
      </c>
      <c r="O8338" t="str" cm="1">
        <f t="array" ref="O8338">_xlfn.IFS(Table1[[#This Row],[Patient Age]]&lt;=14,"0-14",Table1[[#This Row],[Patient Age]]&lt;=29,"15-29",Table1[[#This Row],[Patient Age]]&lt;=44,"30-44",Table1[[#This Row],[Patient Age]]&lt;=59,"45-59",Table1[[#This Row],[Patient Age]]&lt;=74,"60-74",TRUE,"75+")</f>
        <v>15-29</v>
      </c>
      <c r="P8338" t="str" cm="1">
        <f t="array" ref="P8338">_xlfn.IFS(Table1[[#This Row],[Patient Waittime]]&lt;=15,"0-15",Table1[[#This Row],[Patient Waittime]]&lt;=30,"16-30",Table1[[#This Row],[Patient Waittime]]&lt;=45,"31-45",Table1[[#This Row],[Patient Waittime]]&lt;=60,"46-60",TRUE,"60+")</f>
        <v>16-30</v>
      </c>
      <c r="Q8338">
        <f>--(Table1[[#This Row],[Patient Waittime]]&lt;=30)</f>
        <v>1</v>
      </c>
      <c r="R8338">
        <f>--Table1[[#This Row],[Patient Admission Flag]]</f>
        <v>1</v>
      </c>
      <c r="S8338">
        <f>--AND(Table1[[#This Row],[WithinTarget]]=1,Table1[[#This Row],[Patient Satisfaction Score]]&gt;=7)</f>
        <v>0</v>
      </c>
      <c r="T8338" t="str">
        <f>IF(LEFT(Table1[[#This Row],[Patient Gender]],1)="F","Female","Male")</f>
        <v>Male</v>
      </c>
    </row>
    <row r="8339" spans="1:20" x14ac:dyDescent="0.3">
      <c r="A8339" t="s">
        <v>8443</v>
      </c>
      <c r="B8339" s="1">
        <v>45087.853472222225</v>
      </c>
      <c r="C8339" t="s">
        <v>9</v>
      </c>
      <c r="D8339">
        <v>11</v>
      </c>
      <c r="E8339" t="s">
        <v>19</v>
      </c>
      <c r="F8339" t="s">
        <v>15</v>
      </c>
      <c r="G8339" t="b">
        <v>1</v>
      </c>
      <c r="I8339">
        <v>24</v>
      </c>
      <c r="J8339" t="b">
        <v>1</v>
      </c>
      <c r="K8339">
        <f>YEAR(Table1[[#This Row],[Patient Admission Date]])</f>
        <v>2023</v>
      </c>
      <c r="L8339" t="str">
        <f>TEXT(Table1[[#This Row],[Patient Admission Date]],"mmm")</f>
        <v>Jun</v>
      </c>
      <c r="M8339" t="str">
        <f>TEXT(Table1[[#This Row],[Patient Admission Date]],"ddd")</f>
        <v>Sat</v>
      </c>
      <c r="N8339" t="str">
        <f>TEXT(INT(HOUR(Table1[[#This Row],[Patient Admission Date]])/3)*3,"00")&amp;"-"&amp;TEXT(INT(HOUR(Table1[[#This Row],[Patient Admission Date]])/3)*3+3,"00")</f>
        <v>18-21</v>
      </c>
      <c r="O8339" t="str" cm="1">
        <f t="array" ref="O8339">_xlfn.IFS(Table1[[#This Row],[Patient Age]]&lt;=14,"0-14",Table1[[#This Row],[Patient Age]]&lt;=29,"15-29",Table1[[#This Row],[Patient Age]]&lt;=44,"30-44",Table1[[#This Row],[Patient Age]]&lt;=59,"45-59",Table1[[#This Row],[Patient Age]]&lt;=74,"60-74",TRUE,"75+")</f>
        <v>0-14</v>
      </c>
      <c r="P8339" t="str" cm="1">
        <f t="array" ref="P8339">_xlfn.IFS(Table1[[#This Row],[Patient Waittime]]&lt;=15,"0-15",Table1[[#This Row],[Patient Waittime]]&lt;=30,"16-30",Table1[[#This Row],[Patient Waittime]]&lt;=45,"31-45",Table1[[#This Row],[Patient Waittime]]&lt;=60,"46-60",TRUE,"60+")</f>
        <v>16-30</v>
      </c>
      <c r="Q8339">
        <f>--(Table1[[#This Row],[Patient Waittime]]&lt;=30)</f>
        <v>1</v>
      </c>
      <c r="R8339">
        <f>--Table1[[#This Row],[Patient Admission Flag]]</f>
        <v>1</v>
      </c>
      <c r="S8339">
        <f>--AND(Table1[[#This Row],[WithinTarget]]=1,Table1[[#This Row],[Patient Satisfaction Score]]&gt;=7)</f>
        <v>0</v>
      </c>
      <c r="T8339" t="str">
        <f>IF(LEFT(Table1[[#This Row],[Patient Gender]],1)="F","Female","Male")</f>
        <v>Male</v>
      </c>
    </row>
    <row r="8340" spans="1:20" x14ac:dyDescent="0.3">
      <c r="A8340" t="s">
        <v>8444</v>
      </c>
      <c r="B8340" s="1">
        <v>45309.456944444442</v>
      </c>
      <c r="C8340" t="s">
        <v>9</v>
      </c>
      <c r="D8340">
        <v>31</v>
      </c>
      <c r="E8340" t="s">
        <v>19</v>
      </c>
      <c r="F8340" t="s">
        <v>15</v>
      </c>
      <c r="G8340" t="b">
        <v>1</v>
      </c>
      <c r="I8340">
        <v>28</v>
      </c>
      <c r="J8340" t="b">
        <v>1</v>
      </c>
      <c r="K8340">
        <f>YEAR(Table1[[#This Row],[Patient Admission Date]])</f>
        <v>2024</v>
      </c>
      <c r="L8340" t="str">
        <f>TEXT(Table1[[#This Row],[Patient Admission Date]],"mmm")</f>
        <v>Jan</v>
      </c>
      <c r="M8340" t="str">
        <f>TEXT(Table1[[#This Row],[Patient Admission Date]],"ddd")</f>
        <v>Thu</v>
      </c>
      <c r="N8340" t="str">
        <f>TEXT(INT(HOUR(Table1[[#This Row],[Patient Admission Date]])/3)*3,"00")&amp;"-"&amp;TEXT(INT(HOUR(Table1[[#This Row],[Patient Admission Date]])/3)*3+3,"00")</f>
        <v>09-12</v>
      </c>
      <c r="O8340" t="str" cm="1">
        <f t="array" ref="O8340">_xlfn.IFS(Table1[[#This Row],[Patient Age]]&lt;=14,"0-14",Table1[[#This Row],[Patient Age]]&lt;=29,"15-29",Table1[[#This Row],[Patient Age]]&lt;=44,"30-44",Table1[[#This Row],[Patient Age]]&lt;=59,"45-59",Table1[[#This Row],[Patient Age]]&lt;=74,"60-74",TRUE,"75+")</f>
        <v>30-44</v>
      </c>
      <c r="P8340" t="str" cm="1">
        <f t="array" ref="P8340">_xlfn.IFS(Table1[[#This Row],[Patient Waittime]]&lt;=15,"0-15",Table1[[#This Row],[Patient Waittime]]&lt;=30,"16-30",Table1[[#This Row],[Patient Waittime]]&lt;=45,"31-45",Table1[[#This Row],[Patient Waittime]]&lt;=60,"46-60",TRUE,"60+")</f>
        <v>16-30</v>
      </c>
      <c r="Q8340">
        <f>--(Table1[[#This Row],[Patient Waittime]]&lt;=30)</f>
        <v>1</v>
      </c>
      <c r="R8340">
        <f>--Table1[[#This Row],[Patient Admission Flag]]</f>
        <v>1</v>
      </c>
      <c r="S8340">
        <f>--AND(Table1[[#This Row],[WithinTarget]]=1,Table1[[#This Row],[Patient Satisfaction Score]]&gt;=7)</f>
        <v>0</v>
      </c>
      <c r="T8340" t="str">
        <f>IF(LEFT(Table1[[#This Row],[Patient Gender]],1)="F","Female","Male")</f>
        <v>Male</v>
      </c>
    </row>
    <row r="8341" spans="1:20" x14ac:dyDescent="0.3">
      <c r="A8341" t="s">
        <v>8445</v>
      </c>
      <c r="B8341" s="1">
        <v>45362.227083333331</v>
      </c>
      <c r="C8341" t="s">
        <v>9</v>
      </c>
      <c r="D8341">
        <v>67</v>
      </c>
      <c r="E8341" t="s">
        <v>19</v>
      </c>
      <c r="F8341" t="s">
        <v>15</v>
      </c>
      <c r="G8341" t="b">
        <v>1</v>
      </c>
      <c r="I8341">
        <v>25</v>
      </c>
      <c r="J8341" t="b">
        <v>1</v>
      </c>
      <c r="K8341">
        <f>YEAR(Table1[[#This Row],[Patient Admission Date]])</f>
        <v>2024</v>
      </c>
      <c r="L8341" t="str">
        <f>TEXT(Table1[[#This Row],[Patient Admission Date]],"mmm")</f>
        <v>Mar</v>
      </c>
      <c r="M8341" t="str">
        <f>TEXT(Table1[[#This Row],[Patient Admission Date]],"ddd")</f>
        <v>Mon</v>
      </c>
      <c r="N8341" t="str">
        <f>TEXT(INT(HOUR(Table1[[#This Row],[Patient Admission Date]])/3)*3,"00")&amp;"-"&amp;TEXT(INT(HOUR(Table1[[#This Row],[Patient Admission Date]])/3)*3+3,"00")</f>
        <v>03-06</v>
      </c>
      <c r="O8341" t="str" cm="1">
        <f t="array" ref="O8341">_xlfn.IFS(Table1[[#This Row],[Patient Age]]&lt;=14,"0-14",Table1[[#This Row],[Patient Age]]&lt;=29,"15-29",Table1[[#This Row],[Patient Age]]&lt;=44,"30-44",Table1[[#This Row],[Patient Age]]&lt;=59,"45-59",Table1[[#This Row],[Patient Age]]&lt;=74,"60-74",TRUE,"75+")</f>
        <v>60-74</v>
      </c>
      <c r="P8341" t="str" cm="1">
        <f t="array" ref="P8341">_xlfn.IFS(Table1[[#This Row],[Patient Waittime]]&lt;=15,"0-15",Table1[[#This Row],[Patient Waittime]]&lt;=30,"16-30",Table1[[#This Row],[Patient Waittime]]&lt;=45,"31-45",Table1[[#This Row],[Patient Waittime]]&lt;=60,"46-60",TRUE,"60+")</f>
        <v>16-30</v>
      </c>
      <c r="Q8341">
        <f>--(Table1[[#This Row],[Patient Waittime]]&lt;=30)</f>
        <v>1</v>
      </c>
      <c r="R8341">
        <f>--Table1[[#This Row],[Patient Admission Flag]]</f>
        <v>1</v>
      </c>
      <c r="S8341">
        <f>--AND(Table1[[#This Row],[WithinTarget]]=1,Table1[[#This Row],[Patient Satisfaction Score]]&gt;=7)</f>
        <v>0</v>
      </c>
      <c r="T8341" t="str">
        <f>IF(LEFT(Table1[[#This Row],[Patient Gender]],1)="F","Female","Male")</f>
        <v>Male</v>
      </c>
    </row>
    <row r="8342" spans="1:20" x14ac:dyDescent="0.3">
      <c r="A8342" t="s">
        <v>8446</v>
      </c>
      <c r="B8342" s="1">
        <v>45300.630555555559</v>
      </c>
      <c r="C8342" t="s">
        <v>9</v>
      </c>
      <c r="D8342">
        <v>49</v>
      </c>
      <c r="E8342" t="s">
        <v>19</v>
      </c>
      <c r="F8342" t="s">
        <v>15</v>
      </c>
      <c r="G8342" t="b">
        <v>1</v>
      </c>
      <c r="I8342">
        <v>14</v>
      </c>
      <c r="J8342" t="b">
        <v>1</v>
      </c>
      <c r="K8342">
        <f>YEAR(Table1[[#This Row],[Patient Admission Date]])</f>
        <v>2024</v>
      </c>
      <c r="L8342" t="str">
        <f>TEXT(Table1[[#This Row],[Patient Admission Date]],"mmm")</f>
        <v>Jan</v>
      </c>
      <c r="M8342" t="str">
        <f>TEXT(Table1[[#This Row],[Patient Admission Date]],"ddd")</f>
        <v>Tue</v>
      </c>
      <c r="N8342" t="str">
        <f>TEXT(INT(HOUR(Table1[[#This Row],[Patient Admission Date]])/3)*3,"00")&amp;"-"&amp;TEXT(INT(HOUR(Table1[[#This Row],[Patient Admission Date]])/3)*3+3,"00")</f>
        <v>15-18</v>
      </c>
      <c r="O8342" t="str" cm="1">
        <f t="array" ref="O8342">_xlfn.IFS(Table1[[#This Row],[Patient Age]]&lt;=14,"0-14",Table1[[#This Row],[Patient Age]]&lt;=29,"15-29",Table1[[#This Row],[Patient Age]]&lt;=44,"30-44",Table1[[#This Row],[Patient Age]]&lt;=59,"45-59",Table1[[#This Row],[Patient Age]]&lt;=74,"60-74",TRUE,"75+")</f>
        <v>45-59</v>
      </c>
      <c r="P8342" t="str" cm="1">
        <f t="array" ref="P8342">_xlfn.IFS(Table1[[#This Row],[Patient Waittime]]&lt;=15,"0-15",Table1[[#This Row],[Patient Waittime]]&lt;=30,"16-30",Table1[[#This Row],[Patient Waittime]]&lt;=45,"31-45",Table1[[#This Row],[Patient Waittime]]&lt;=60,"46-60",TRUE,"60+")</f>
        <v>0-15</v>
      </c>
      <c r="Q8342">
        <f>--(Table1[[#This Row],[Patient Waittime]]&lt;=30)</f>
        <v>1</v>
      </c>
      <c r="R8342">
        <f>--Table1[[#This Row],[Patient Admission Flag]]</f>
        <v>1</v>
      </c>
      <c r="S8342">
        <f>--AND(Table1[[#This Row],[WithinTarget]]=1,Table1[[#This Row],[Patient Satisfaction Score]]&gt;=7)</f>
        <v>0</v>
      </c>
      <c r="T8342" t="str">
        <f>IF(LEFT(Table1[[#This Row],[Patient Gender]],1)="F","Female","Male")</f>
        <v>Male</v>
      </c>
    </row>
    <row r="8343" spans="1:20" x14ac:dyDescent="0.3">
      <c r="A8343" t="s">
        <v>8447</v>
      </c>
      <c r="B8343" s="1">
        <v>45195.306250000001</v>
      </c>
      <c r="C8343" t="s">
        <v>9</v>
      </c>
      <c r="D8343">
        <v>57</v>
      </c>
      <c r="E8343" t="s">
        <v>19</v>
      </c>
      <c r="F8343" t="s">
        <v>15</v>
      </c>
      <c r="G8343" t="b">
        <v>1</v>
      </c>
      <c r="I8343">
        <v>40</v>
      </c>
      <c r="J8343" t="b">
        <v>1</v>
      </c>
      <c r="K8343">
        <f>YEAR(Table1[[#This Row],[Patient Admission Date]])</f>
        <v>2023</v>
      </c>
      <c r="L8343" t="str">
        <f>TEXT(Table1[[#This Row],[Patient Admission Date]],"mmm")</f>
        <v>Sep</v>
      </c>
      <c r="M8343" t="str">
        <f>TEXT(Table1[[#This Row],[Patient Admission Date]],"ddd")</f>
        <v>Tue</v>
      </c>
      <c r="N8343" t="str">
        <f>TEXT(INT(HOUR(Table1[[#This Row],[Patient Admission Date]])/3)*3,"00")&amp;"-"&amp;TEXT(INT(HOUR(Table1[[#This Row],[Patient Admission Date]])/3)*3+3,"00")</f>
        <v>06-09</v>
      </c>
      <c r="O8343" t="str" cm="1">
        <f t="array" ref="O8343">_xlfn.IFS(Table1[[#This Row],[Patient Age]]&lt;=14,"0-14",Table1[[#This Row],[Patient Age]]&lt;=29,"15-29",Table1[[#This Row],[Patient Age]]&lt;=44,"30-44",Table1[[#This Row],[Patient Age]]&lt;=59,"45-59",Table1[[#This Row],[Patient Age]]&lt;=74,"60-74",TRUE,"75+")</f>
        <v>45-59</v>
      </c>
      <c r="P8343" t="str" cm="1">
        <f t="array" ref="P8343">_xlfn.IFS(Table1[[#This Row],[Patient Waittime]]&lt;=15,"0-15",Table1[[#This Row],[Patient Waittime]]&lt;=30,"16-30",Table1[[#This Row],[Patient Waittime]]&lt;=45,"31-45",Table1[[#This Row],[Patient Waittime]]&lt;=60,"46-60",TRUE,"60+")</f>
        <v>31-45</v>
      </c>
      <c r="Q8343">
        <f>--(Table1[[#This Row],[Patient Waittime]]&lt;=30)</f>
        <v>0</v>
      </c>
      <c r="R8343">
        <f>--Table1[[#This Row],[Patient Admission Flag]]</f>
        <v>1</v>
      </c>
      <c r="S8343">
        <f>--AND(Table1[[#This Row],[WithinTarget]]=1,Table1[[#This Row],[Patient Satisfaction Score]]&gt;=7)</f>
        <v>0</v>
      </c>
      <c r="T8343" t="str">
        <f>IF(LEFT(Table1[[#This Row],[Patient Gender]],1)="F","Female","Male")</f>
        <v>Male</v>
      </c>
    </row>
    <row r="8344" spans="1:20" x14ac:dyDescent="0.3">
      <c r="A8344" t="s">
        <v>8448</v>
      </c>
      <c r="B8344" s="1">
        <v>45021.929861111108</v>
      </c>
      <c r="C8344" t="s">
        <v>9</v>
      </c>
      <c r="D8344">
        <v>2</v>
      </c>
      <c r="E8344" t="s">
        <v>19</v>
      </c>
      <c r="F8344" t="s">
        <v>15</v>
      </c>
      <c r="G8344" t="b">
        <v>1</v>
      </c>
      <c r="H8344">
        <v>0</v>
      </c>
      <c r="I8344">
        <v>44</v>
      </c>
      <c r="J8344" t="b">
        <v>1</v>
      </c>
      <c r="K8344">
        <f>YEAR(Table1[[#This Row],[Patient Admission Date]])</f>
        <v>2023</v>
      </c>
      <c r="L8344" t="str">
        <f>TEXT(Table1[[#This Row],[Patient Admission Date]],"mmm")</f>
        <v>Apr</v>
      </c>
      <c r="M8344" t="str">
        <f>TEXT(Table1[[#This Row],[Patient Admission Date]],"ddd")</f>
        <v>Wed</v>
      </c>
      <c r="N8344" t="str">
        <f>TEXT(INT(HOUR(Table1[[#This Row],[Patient Admission Date]])/3)*3,"00")&amp;"-"&amp;TEXT(INT(HOUR(Table1[[#This Row],[Patient Admission Date]])/3)*3+3,"00")</f>
        <v>21-24</v>
      </c>
      <c r="O8344" t="str" cm="1">
        <f t="array" ref="O8344">_xlfn.IFS(Table1[[#This Row],[Patient Age]]&lt;=14,"0-14",Table1[[#This Row],[Patient Age]]&lt;=29,"15-29",Table1[[#This Row],[Patient Age]]&lt;=44,"30-44",Table1[[#This Row],[Patient Age]]&lt;=59,"45-59",Table1[[#This Row],[Patient Age]]&lt;=74,"60-74",TRUE,"75+")</f>
        <v>0-14</v>
      </c>
      <c r="P8344" t="str" cm="1">
        <f t="array" ref="P8344">_xlfn.IFS(Table1[[#This Row],[Patient Waittime]]&lt;=15,"0-15",Table1[[#This Row],[Patient Waittime]]&lt;=30,"16-30",Table1[[#This Row],[Patient Waittime]]&lt;=45,"31-45",Table1[[#This Row],[Patient Waittime]]&lt;=60,"46-60",TRUE,"60+")</f>
        <v>31-45</v>
      </c>
      <c r="Q8344">
        <f>--(Table1[[#This Row],[Patient Waittime]]&lt;=30)</f>
        <v>0</v>
      </c>
      <c r="R8344">
        <f>--Table1[[#This Row],[Patient Admission Flag]]</f>
        <v>1</v>
      </c>
      <c r="S8344">
        <f>--AND(Table1[[#This Row],[WithinTarget]]=1,Table1[[#This Row],[Patient Satisfaction Score]]&gt;=7)</f>
        <v>0</v>
      </c>
      <c r="T8344" t="str">
        <f>IF(LEFT(Table1[[#This Row],[Patient Gender]],1)="F","Female","Male")</f>
        <v>Male</v>
      </c>
    </row>
    <row r="8345" spans="1:20" x14ac:dyDescent="0.3">
      <c r="A8345" t="s">
        <v>8449</v>
      </c>
      <c r="B8345" s="1">
        <v>45329.919444444444</v>
      </c>
      <c r="C8345" t="s">
        <v>9</v>
      </c>
      <c r="D8345">
        <v>44</v>
      </c>
      <c r="E8345" t="s">
        <v>19</v>
      </c>
      <c r="F8345" t="s">
        <v>15</v>
      </c>
      <c r="G8345" t="b">
        <v>1</v>
      </c>
      <c r="H8345">
        <v>0</v>
      </c>
      <c r="I8345">
        <v>32</v>
      </c>
      <c r="J8345" t="b">
        <v>1</v>
      </c>
      <c r="K8345">
        <f>YEAR(Table1[[#This Row],[Patient Admission Date]])</f>
        <v>2024</v>
      </c>
      <c r="L8345" t="str">
        <f>TEXT(Table1[[#This Row],[Patient Admission Date]],"mmm")</f>
        <v>Feb</v>
      </c>
      <c r="M8345" t="str">
        <f>TEXT(Table1[[#This Row],[Patient Admission Date]],"ddd")</f>
        <v>Wed</v>
      </c>
      <c r="N8345" t="str">
        <f>TEXT(INT(HOUR(Table1[[#This Row],[Patient Admission Date]])/3)*3,"00")&amp;"-"&amp;TEXT(INT(HOUR(Table1[[#This Row],[Patient Admission Date]])/3)*3+3,"00")</f>
        <v>21-24</v>
      </c>
      <c r="O8345" t="str" cm="1">
        <f t="array" ref="O8345">_xlfn.IFS(Table1[[#This Row],[Patient Age]]&lt;=14,"0-14",Table1[[#This Row],[Patient Age]]&lt;=29,"15-29",Table1[[#This Row],[Patient Age]]&lt;=44,"30-44",Table1[[#This Row],[Patient Age]]&lt;=59,"45-59",Table1[[#This Row],[Patient Age]]&lt;=74,"60-74",TRUE,"75+")</f>
        <v>30-44</v>
      </c>
      <c r="P8345" t="str" cm="1">
        <f t="array" ref="P8345">_xlfn.IFS(Table1[[#This Row],[Patient Waittime]]&lt;=15,"0-15",Table1[[#This Row],[Patient Waittime]]&lt;=30,"16-30",Table1[[#This Row],[Patient Waittime]]&lt;=45,"31-45",Table1[[#This Row],[Patient Waittime]]&lt;=60,"46-60",TRUE,"60+")</f>
        <v>31-45</v>
      </c>
      <c r="Q8345">
        <f>--(Table1[[#This Row],[Patient Waittime]]&lt;=30)</f>
        <v>0</v>
      </c>
      <c r="R8345">
        <f>--Table1[[#This Row],[Patient Admission Flag]]</f>
        <v>1</v>
      </c>
      <c r="S8345">
        <f>--AND(Table1[[#This Row],[WithinTarget]]=1,Table1[[#This Row],[Patient Satisfaction Score]]&gt;=7)</f>
        <v>0</v>
      </c>
      <c r="T8345" t="str">
        <f>IF(LEFT(Table1[[#This Row],[Patient Gender]],1)="F","Female","Male")</f>
        <v>Male</v>
      </c>
    </row>
    <row r="8346" spans="1:20" x14ac:dyDescent="0.3">
      <c r="A8346" t="s">
        <v>8450</v>
      </c>
      <c r="B8346" s="1">
        <v>45449.401388888888</v>
      </c>
      <c r="C8346" t="s">
        <v>9</v>
      </c>
      <c r="D8346">
        <v>22</v>
      </c>
      <c r="E8346" t="s">
        <v>19</v>
      </c>
      <c r="F8346" t="s">
        <v>15</v>
      </c>
      <c r="G8346" t="b">
        <v>1</v>
      </c>
      <c r="H8346">
        <v>0</v>
      </c>
      <c r="I8346">
        <v>41</v>
      </c>
      <c r="J8346" t="b">
        <v>1</v>
      </c>
      <c r="K8346">
        <f>YEAR(Table1[[#This Row],[Patient Admission Date]])</f>
        <v>2024</v>
      </c>
      <c r="L8346" t="str">
        <f>TEXT(Table1[[#This Row],[Patient Admission Date]],"mmm")</f>
        <v>Jun</v>
      </c>
      <c r="M8346" t="str">
        <f>TEXT(Table1[[#This Row],[Patient Admission Date]],"ddd")</f>
        <v>Thu</v>
      </c>
      <c r="N8346" t="str">
        <f>TEXT(INT(HOUR(Table1[[#This Row],[Patient Admission Date]])/3)*3,"00")&amp;"-"&amp;TEXT(INT(HOUR(Table1[[#This Row],[Patient Admission Date]])/3)*3+3,"00")</f>
        <v>09-12</v>
      </c>
      <c r="O8346" t="str" cm="1">
        <f t="array" ref="O8346">_xlfn.IFS(Table1[[#This Row],[Patient Age]]&lt;=14,"0-14",Table1[[#This Row],[Patient Age]]&lt;=29,"15-29",Table1[[#This Row],[Patient Age]]&lt;=44,"30-44",Table1[[#This Row],[Patient Age]]&lt;=59,"45-59",Table1[[#This Row],[Patient Age]]&lt;=74,"60-74",TRUE,"75+")</f>
        <v>15-29</v>
      </c>
      <c r="P8346" t="str" cm="1">
        <f t="array" ref="P8346">_xlfn.IFS(Table1[[#This Row],[Patient Waittime]]&lt;=15,"0-15",Table1[[#This Row],[Patient Waittime]]&lt;=30,"16-30",Table1[[#This Row],[Patient Waittime]]&lt;=45,"31-45",Table1[[#This Row],[Patient Waittime]]&lt;=60,"46-60",TRUE,"60+")</f>
        <v>31-45</v>
      </c>
      <c r="Q8346">
        <f>--(Table1[[#This Row],[Patient Waittime]]&lt;=30)</f>
        <v>0</v>
      </c>
      <c r="R8346">
        <f>--Table1[[#This Row],[Patient Admission Flag]]</f>
        <v>1</v>
      </c>
      <c r="S8346">
        <f>--AND(Table1[[#This Row],[WithinTarget]]=1,Table1[[#This Row],[Patient Satisfaction Score]]&gt;=7)</f>
        <v>0</v>
      </c>
      <c r="T8346" t="str">
        <f>IF(LEFT(Table1[[#This Row],[Patient Gender]],1)="F","Female","Male")</f>
        <v>Male</v>
      </c>
    </row>
    <row r="8347" spans="1:20" x14ac:dyDescent="0.3">
      <c r="A8347" t="s">
        <v>8451</v>
      </c>
      <c r="B8347" s="1">
        <v>45177.786805555559</v>
      </c>
      <c r="C8347" t="s">
        <v>9</v>
      </c>
      <c r="D8347">
        <v>60</v>
      </c>
      <c r="E8347" t="s">
        <v>19</v>
      </c>
      <c r="F8347" t="s">
        <v>15</v>
      </c>
      <c r="G8347" t="b">
        <v>1</v>
      </c>
      <c r="H8347">
        <v>1</v>
      </c>
      <c r="I8347">
        <v>43</v>
      </c>
      <c r="J8347" t="b">
        <v>1</v>
      </c>
      <c r="K8347">
        <f>YEAR(Table1[[#This Row],[Patient Admission Date]])</f>
        <v>2023</v>
      </c>
      <c r="L8347" t="str">
        <f>TEXT(Table1[[#This Row],[Patient Admission Date]],"mmm")</f>
        <v>Sep</v>
      </c>
      <c r="M8347" t="str">
        <f>TEXT(Table1[[#This Row],[Patient Admission Date]],"ddd")</f>
        <v>Fri</v>
      </c>
      <c r="N8347" t="str">
        <f>TEXT(INT(HOUR(Table1[[#This Row],[Patient Admission Date]])/3)*3,"00")&amp;"-"&amp;TEXT(INT(HOUR(Table1[[#This Row],[Patient Admission Date]])/3)*3+3,"00")</f>
        <v>18-21</v>
      </c>
      <c r="O8347" t="str" cm="1">
        <f t="array" ref="O8347">_xlfn.IFS(Table1[[#This Row],[Patient Age]]&lt;=14,"0-14",Table1[[#This Row],[Patient Age]]&lt;=29,"15-29",Table1[[#This Row],[Patient Age]]&lt;=44,"30-44",Table1[[#This Row],[Patient Age]]&lt;=59,"45-59",Table1[[#This Row],[Patient Age]]&lt;=74,"60-74",TRUE,"75+")</f>
        <v>60-74</v>
      </c>
      <c r="P8347" t="str" cm="1">
        <f t="array" ref="P8347">_xlfn.IFS(Table1[[#This Row],[Patient Waittime]]&lt;=15,"0-15",Table1[[#This Row],[Patient Waittime]]&lt;=30,"16-30",Table1[[#This Row],[Patient Waittime]]&lt;=45,"31-45",Table1[[#This Row],[Patient Waittime]]&lt;=60,"46-60",TRUE,"60+")</f>
        <v>31-45</v>
      </c>
      <c r="Q8347">
        <f>--(Table1[[#This Row],[Patient Waittime]]&lt;=30)</f>
        <v>0</v>
      </c>
      <c r="R8347">
        <f>--Table1[[#This Row],[Patient Admission Flag]]</f>
        <v>1</v>
      </c>
      <c r="S8347">
        <f>--AND(Table1[[#This Row],[WithinTarget]]=1,Table1[[#This Row],[Patient Satisfaction Score]]&gt;=7)</f>
        <v>0</v>
      </c>
      <c r="T8347" t="str">
        <f>IF(LEFT(Table1[[#This Row],[Patient Gender]],1)="F","Female","Male")</f>
        <v>Male</v>
      </c>
    </row>
    <row r="8348" spans="1:20" x14ac:dyDescent="0.3">
      <c r="A8348" t="s">
        <v>8452</v>
      </c>
      <c r="B8348" s="1">
        <v>45487.301388888889</v>
      </c>
      <c r="C8348" t="s">
        <v>9</v>
      </c>
      <c r="D8348">
        <v>46</v>
      </c>
      <c r="E8348" t="s">
        <v>19</v>
      </c>
      <c r="F8348" t="s">
        <v>15</v>
      </c>
      <c r="G8348" t="b">
        <v>1</v>
      </c>
      <c r="H8348">
        <v>1</v>
      </c>
      <c r="I8348">
        <v>25</v>
      </c>
      <c r="J8348" t="b">
        <v>1</v>
      </c>
      <c r="K8348">
        <f>YEAR(Table1[[#This Row],[Patient Admission Date]])</f>
        <v>2024</v>
      </c>
      <c r="L8348" t="str">
        <f>TEXT(Table1[[#This Row],[Patient Admission Date]],"mmm")</f>
        <v>Jul</v>
      </c>
      <c r="M8348" t="str">
        <f>TEXT(Table1[[#This Row],[Patient Admission Date]],"ddd")</f>
        <v>Sun</v>
      </c>
      <c r="N8348" t="str">
        <f>TEXT(INT(HOUR(Table1[[#This Row],[Patient Admission Date]])/3)*3,"00")&amp;"-"&amp;TEXT(INT(HOUR(Table1[[#This Row],[Patient Admission Date]])/3)*3+3,"00")</f>
        <v>06-09</v>
      </c>
      <c r="O8348" t="str" cm="1">
        <f t="array" ref="O8348">_xlfn.IFS(Table1[[#This Row],[Patient Age]]&lt;=14,"0-14",Table1[[#This Row],[Patient Age]]&lt;=29,"15-29",Table1[[#This Row],[Patient Age]]&lt;=44,"30-44",Table1[[#This Row],[Patient Age]]&lt;=59,"45-59",Table1[[#This Row],[Patient Age]]&lt;=74,"60-74",TRUE,"75+")</f>
        <v>45-59</v>
      </c>
      <c r="P8348" t="str" cm="1">
        <f t="array" ref="P8348">_xlfn.IFS(Table1[[#This Row],[Patient Waittime]]&lt;=15,"0-15",Table1[[#This Row],[Patient Waittime]]&lt;=30,"16-30",Table1[[#This Row],[Patient Waittime]]&lt;=45,"31-45",Table1[[#This Row],[Patient Waittime]]&lt;=60,"46-60",TRUE,"60+")</f>
        <v>16-30</v>
      </c>
      <c r="Q8348">
        <f>--(Table1[[#This Row],[Patient Waittime]]&lt;=30)</f>
        <v>1</v>
      </c>
      <c r="R8348">
        <f>--Table1[[#This Row],[Patient Admission Flag]]</f>
        <v>1</v>
      </c>
      <c r="S8348">
        <f>--AND(Table1[[#This Row],[WithinTarget]]=1,Table1[[#This Row],[Patient Satisfaction Score]]&gt;=7)</f>
        <v>0</v>
      </c>
      <c r="T8348" t="str">
        <f>IF(LEFT(Table1[[#This Row],[Patient Gender]],1)="F","Female","Male")</f>
        <v>Male</v>
      </c>
    </row>
    <row r="8349" spans="1:20" x14ac:dyDescent="0.3">
      <c r="A8349" t="s">
        <v>8453</v>
      </c>
      <c r="B8349" s="1">
        <v>45204.477777777778</v>
      </c>
      <c r="C8349" t="s">
        <v>9</v>
      </c>
      <c r="D8349">
        <v>50</v>
      </c>
      <c r="E8349" t="s">
        <v>19</v>
      </c>
      <c r="F8349" t="s">
        <v>15</v>
      </c>
      <c r="G8349" t="b">
        <v>1</v>
      </c>
      <c r="H8349">
        <v>2</v>
      </c>
      <c r="I8349">
        <v>50</v>
      </c>
      <c r="J8349" t="b">
        <v>1</v>
      </c>
      <c r="K8349">
        <f>YEAR(Table1[[#This Row],[Patient Admission Date]])</f>
        <v>2023</v>
      </c>
      <c r="L8349" t="str">
        <f>TEXT(Table1[[#This Row],[Patient Admission Date]],"mmm")</f>
        <v>Oct</v>
      </c>
      <c r="M8349" t="str">
        <f>TEXT(Table1[[#This Row],[Patient Admission Date]],"ddd")</f>
        <v>Thu</v>
      </c>
      <c r="N8349" t="str">
        <f>TEXT(INT(HOUR(Table1[[#This Row],[Patient Admission Date]])/3)*3,"00")&amp;"-"&amp;TEXT(INT(HOUR(Table1[[#This Row],[Patient Admission Date]])/3)*3+3,"00")</f>
        <v>09-12</v>
      </c>
      <c r="O8349" t="str" cm="1">
        <f t="array" ref="O8349">_xlfn.IFS(Table1[[#This Row],[Patient Age]]&lt;=14,"0-14",Table1[[#This Row],[Patient Age]]&lt;=29,"15-29",Table1[[#This Row],[Patient Age]]&lt;=44,"30-44",Table1[[#This Row],[Patient Age]]&lt;=59,"45-59",Table1[[#This Row],[Patient Age]]&lt;=74,"60-74",TRUE,"75+")</f>
        <v>45-59</v>
      </c>
      <c r="P8349" t="str" cm="1">
        <f t="array" ref="P8349">_xlfn.IFS(Table1[[#This Row],[Patient Waittime]]&lt;=15,"0-15",Table1[[#This Row],[Patient Waittime]]&lt;=30,"16-30",Table1[[#This Row],[Patient Waittime]]&lt;=45,"31-45",Table1[[#This Row],[Patient Waittime]]&lt;=60,"46-60",TRUE,"60+")</f>
        <v>46-60</v>
      </c>
      <c r="Q8349">
        <f>--(Table1[[#This Row],[Patient Waittime]]&lt;=30)</f>
        <v>0</v>
      </c>
      <c r="R8349">
        <f>--Table1[[#This Row],[Patient Admission Flag]]</f>
        <v>1</v>
      </c>
      <c r="S8349">
        <f>--AND(Table1[[#This Row],[WithinTarget]]=1,Table1[[#This Row],[Patient Satisfaction Score]]&gt;=7)</f>
        <v>0</v>
      </c>
      <c r="T8349" t="str">
        <f>IF(LEFT(Table1[[#This Row],[Patient Gender]],1)="F","Female","Male")</f>
        <v>Male</v>
      </c>
    </row>
    <row r="8350" spans="1:20" x14ac:dyDescent="0.3">
      <c r="A8350" t="s">
        <v>8454</v>
      </c>
      <c r="B8350" s="1">
        <v>45493.240972222222</v>
      </c>
      <c r="C8350" t="s">
        <v>9</v>
      </c>
      <c r="D8350">
        <v>14</v>
      </c>
      <c r="E8350" t="s">
        <v>19</v>
      </c>
      <c r="F8350" t="s">
        <v>15</v>
      </c>
      <c r="G8350" t="b">
        <v>1</v>
      </c>
      <c r="H8350">
        <v>3</v>
      </c>
      <c r="I8350">
        <v>48</v>
      </c>
      <c r="J8350" t="b">
        <v>1</v>
      </c>
      <c r="K8350">
        <f>YEAR(Table1[[#This Row],[Patient Admission Date]])</f>
        <v>2024</v>
      </c>
      <c r="L8350" t="str">
        <f>TEXT(Table1[[#This Row],[Patient Admission Date]],"mmm")</f>
        <v>Jul</v>
      </c>
      <c r="M8350" t="str">
        <f>TEXT(Table1[[#This Row],[Patient Admission Date]],"ddd")</f>
        <v>Sat</v>
      </c>
      <c r="N8350" t="str">
        <f>TEXT(INT(HOUR(Table1[[#This Row],[Patient Admission Date]])/3)*3,"00")&amp;"-"&amp;TEXT(INT(HOUR(Table1[[#This Row],[Patient Admission Date]])/3)*3+3,"00")</f>
        <v>03-06</v>
      </c>
      <c r="O8350" t="str" cm="1">
        <f t="array" ref="O8350">_xlfn.IFS(Table1[[#This Row],[Patient Age]]&lt;=14,"0-14",Table1[[#This Row],[Patient Age]]&lt;=29,"15-29",Table1[[#This Row],[Patient Age]]&lt;=44,"30-44",Table1[[#This Row],[Patient Age]]&lt;=59,"45-59",Table1[[#This Row],[Patient Age]]&lt;=74,"60-74",TRUE,"75+")</f>
        <v>0-14</v>
      </c>
      <c r="P8350" t="str" cm="1">
        <f t="array" ref="P8350">_xlfn.IFS(Table1[[#This Row],[Patient Waittime]]&lt;=15,"0-15",Table1[[#This Row],[Patient Waittime]]&lt;=30,"16-30",Table1[[#This Row],[Patient Waittime]]&lt;=45,"31-45",Table1[[#This Row],[Patient Waittime]]&lt;=60,"46-60",TRUE,"60+")</f>
        <v>46-60</v>
      </c>
      <c r="Q8350">
        <f>--(Table1[[#This Row],[Patient Waittime]]&lt;=30)</f>
        <v>0</v>
      </c>
      <c r="R8350">
        <f>--Table1[[#This Row],[Patient Admission Flag]]</f>
        <v>1</v>
      </c>
      <c r="S8350">
        <f>--AND(Table1[[#This Row],[WithinTarget]]=1,Table1[[#This Row],[Patient Satisfaction Score]]&gt;=7)</f>
        <v>0</v>
      </c>
      <c r="T8350" t="str">
        <f>IF(LEFT(Table1[[#This Row],[Patient Gender]],1)="F","Female","Male")</f>
        <v>Male</v>
      </c>
    </row>
    <row r="8351" spans="1:20" x14ac:dyDescent="0.3">
      <c r="A8351" t="s">
        <v>8455</v>
      </c>
      <c r="B8351" s="1">
        <v>45323.870138888888</v>
      </c>
      <c r="C8351" t="s">
        <v>9</v>
      </c>
      <c r="D8351">
        <v>21</v>
      </c>
      <c r="E8351" t="s">
        <v>19</v>
      </c>
      <c r="F8351" t="s">
        <v>15</v>
      </c>
      <c r="G8351" t="b">
        <v>1</v>
      </c>
      <c r="H8351">
        <v>4</v>
      </c>
      <c r="I8351">
        <v>36</v>
      </c>
      <c r="J8351" t="b">
        <v>1</v>
      </c>
      <c r="K8351">
        <f>YEAR(Table1[[#This Row],[Patient Admission Date]])</f>
        <v>2024</v>
      </c>
      <c r="L8351" t="str">
        <f>TEXT(Table1[[#This Row],[Patient Admission Date]],"mmm")</f>
        <v>Feb</v>
      </c>
      <c r="M8351" t="str">
        <f>TEXT(Table1[[#This Row],[Patient Admission Date]],"ddd")</f>
        <v>Thu</v>
      </c>
      <c r="N8351" t="str">
        <f>TEXT(INT(HOUR(Table1[[#This Row],[Patient Admission Date]])/3)*3,"00")&amp;"-"&amp;TEXT(INT(HOUR(Table1[[#This Row],[Patient Admission Date]])/3)*3+3,"00")</f>
        <v>18-21</v>
      </c>
      <c r="O8351" t="str" cm="1">
        <f t="array" ref="O8351">_xlfn.IFS(Table1[[#This Row],[Patient Age]]&lt;=14,"0-14",Table1[[#This Row],[Patient Age]]&lt;=29,"15-29",Table1[[#This Row],[Patient Age]]&lt;=44,"30-44",Table1[[#This Row],[Patient Age]]&lt;=59,"45-59",Table1[[#This Row],[Patient Age]]&lt;=74,"60-74",TRUE,"75+")</f>
        <v>15-29</v>
      </c>
      <c r="P8351" t="str" cm="1">
        <f t="array" ref="P8351">_xlfn.IFS(Table1[[#This Row],[Patient Waittime]]&lt;=15,"0-15",Table1[[#This Row],[Patient Waittime]]&lt;=30,"16-30",Table1[[#This Row],[Patient Waittime]]&lt;=45,"31-45",Table1[[#This Row],[Patient Waittime]]&lt;=60,"46-60",TRUE,"60+")</f>
        <v>31-45</v>
      </c>
      <c r="Q8351">
        <f>--(Table1[[#This Row],[Patient Waittime]]&lt;=30)</f>
        <v>0</v>
      </c>
      <c r="R8351">
        <f>--Table1[[#This Row],[Patient Admission Flag]]</f>
        <v>1</v>
      </c>
      <c r="S8351">
        <f>--AND(Table1[[#This Row],[WithinTarget]]=1,Table1[[#This Row],[Patient Satisfaction Score]]&gt;=7)</f>
        <v>0</v>
      </c>
      <c r="T8351" t="str">
        <f>IF(LEFT(Table1[[#This Row],[Patient Gender]],1)="F","Female","Male")</f>
        <v>Male</v>
      </c>
    </row>
    <row r="8352" spans="1:20" x14ac:dyDescent="0.3">
      <c r="A8352" t="s">
        <v>8456</v>
      </c>
      <c r="B8352" s="1">
        <v>45232.109027777777</v>
      </c>
      <c r="C8352" t="s">
        <v>9</v>
      </c>
      <c r="D8352">
        <v>79</v>
      </c>
      <c r="E8352" t="s">
        <v>19</v>
      </c>
      <c r="F8352" t="s">
        <v>15</v>
      </c>
      <c r="G8352" t="b">
        <v>1</v>
      </c>
      <c r="H8352">
        <v>4</v>
      </c>
      <c r="I8352">
        <v>38</v>
      </c>
      <c r="J8352" t="b">
        <v>1</v>
      </c>
      <c r="K8352">
        <f>YEAR(Table1[[#This Row],[Patient Admission Date]])</f>
        <v>2023</v>
      </c>
      <c r="L8352" t="str">
        <f>TEXT(Table1[[#This Row],[Patient Admission Date]],"mmm")</f>
        <v>Nov</v>
      </c>
      <c r="M8352" t="str">
        <f>TEXT(Table1[[#This Row],[Patient Admission Date]],"ddd")</f>
        <v>Thu</v>
      </c>
      <c r="N8352" t="str">
        <f>TEXT(INT(HOUR(Table1[[#This Row],[Patient Admission Date]])/3)*3,"00")&amp;"-"&amp;TEXT(INT(HOUR(Table1[[#This Row],[Patient Admission Date]])/3)*3+3,"00")</f>
        <v>00-03</v>
      </c>
      <c r="O8352" t="str" cm="1">
        <f t="array" ref="O8352">_xlfn.IFS(Table1[[#This Row],[Patient Age]]&lt;=14,"0-14",Table1[[#This Row],[Patient Age]]&lt;=29,"15-29",Table1[[#This Row],[Patient Age]]&lt;=44,"30-44",Table1[[#This Row],[Patient Age]]&lt;=59,"45-59",Table1[[#This Row],[Patient Age]]&lt;=74,"60-74",TRUE,"75+")</f>
        <v>75+</v>
      </c>
      <c r="P8352" t="str" cm="1">
        <f t="array" ref="P8352">_xlfn.IFS(Table1[[#This Row],[Patient Waittime]]&lt;=15,"0-15",Table1[[#This Row],[Patient Waittime]]&lt;=30,"16-30",Table1[[#This Row],[Patient Waittime]]&lt;=45,"31-45",Table1[[#This Row],[Patient Waittime]]&lt;=60,"46-60",TRUE,"60+")</f>
        <v>31-45</v>
      </c>
      <c r="Q8352">
        <f>--(Table1[[#This Row],[Patient Waittime]]&lt;=30)</f>
        <v>0</v>
      </c>
      <c r="R8352">
        <f>--Table1[[#This Row],[Patient Admission Flag]]</f>
        <v>1</v>
      </c>
      <c r="S8352">
        <f>--AND(Table1[[#This Row],[WithinTarget]]=1,Table1[[#This Row],[Patient Satisfaction Score]]&gt;=7)</f>
        <v>0</v>
      </c>
      <c r="T8352" t="str">
        <f>IF(LEFT(Table1[[#This Row],[Patient Gender]],1)="F","Female","Male")</f>
        <v>Male</v>
      </c>
    </row>
    <row r="8353" spans="1:20" x14ac:dyDescent="0.3">
      <c r="A8353" t="s">
        <v>8457</v>
      </c>
      <c r="B8353" s="1">
        <v>45095.088194444441</v>
      </c>
      <c r="C8353" t="s">
        <v>9</v>
      </c>
      <c r="D8353">
        <v>40</v>
      </c>
      <c r="E8353" t="s">
        <v>19</v>
      </c>
      <c r="F8353" t="s">
        <v>15</v>
      </c>
      <c r="G8353" t="b">
        <v>1</v>
      </c>
      <c r="H8353">
        <v>5</v>
      </c>
      <c r="I8353">
        <v>15</v>
      </c>
      <c r="J8353" t="b">
        <v>1</v>
      </c>
      <c r="K8353">
        <f>YEAR(Table1[[#This Row],[Patient Admission Date]])</f>
        <v>2023</v>
      </c>
      <c r="L8353" t="str">
        <f>TEXT(Table1[[#This Row],[Patient Admission Date]],"mmm")</f>
        <v>Jun</v>
      </c>
      <c r="M8353" t="str">
        <f>TEXT(Table1[[#This Row],[Patient Admission Date]],"ddd")</f>
        <v>Sun</v>
      </c>
      <c r="N8353" t="str">
        <f>TEXT(INT(HOUR(Table1[[#This Row],[Patient Admission Date]])/3)*3,"00")&amp;"-"&amp;TEXT(INT(HOUR(Table1[[#This Row],[Patient Admission Date]])/3)*3+3,"00")</f>
        <v>00-03</v>
      </c>
      <c r="O8353" t="str" cm="1">
        <f t="array" ref="O8353">_xlfn.IFS(Table1[[#This Row],[Patient Age]]&lt;=14,"0-14",Table1[[#This Row],[Patient Age]]&lt;=29,"15-29",Table1[[#This Row],[Patient Age]]&lt;=44,"30-44",Table1[[#This Row],[Patient Age]]&lt;=59,"45-59",Table1[[#This Row],[Patient Age]]&lt;=74,"60-74",TRUE,"75+")</f>
        <v>30-44</v>
      </c>
      <c r="P8353" t="str" cm="1">
        <f t="array" ref="P8353">_xlfn.IFS(Table1[[#This Row],[Patient Waittime]]&lt;=15,"0-15",Table1[[#This Row],[Patient Waittime]]&lt;=30,"16-30",Table1[[#This Row],[Patient Waittime]]&lt;=45,"31-45",Table1[[#This Row],[Patient Waittime]]&lt;=60,"46-60",TRUE,"60+")</f>
        <v>0-15</v>
      </c>
      <c r="Q8353">
        <f>--(Table1[[#This Row],[Patient Waittime]]&lt;=30)</f>
        <v>1</v>
      </c>
      <c r="R8353">
        <f>--Table1[[#This Row],[Patient Admission Flag]]</f>
        <v>1</v>
      </c>
      <c r="S8353">
        <f>--AND(Table1[[#This Row],[WithinTarget]]=1,Table1[[#This Row],[Patient Satisfaction Score]]&gt;=7)</f>
        <v>0</v>
      </c>
      <c r="T8353" t="str">
        <f>IF(LEFT(Table1[[#This Row],[Patient Gender]],1)="F","Female","Male")</f>
        <v>Male</v>
      </c>
    </row>
    <row r="8354" spans="1:20" x14ac:dyDescent="0.3">
      <c r="A8354" t="s">
        <v>8458</v>
      </c>
      <c r="B8354" s="1">
        <v>45565.46597222222</v>
      </c>
      <c r="C8354" t="s">
        <v>9</v>
      </c>
      <c r="D8354">
        <v>78</v>
      </c>
      <c r="E8354" t="s">
        <v>19</v>
      </c>
      <c r="F8354" t="s">
        <v>15</v>
      </c>
      <c r="G8354" t="b">
        <v>1</v>
      </c>
      <c r="H8354">
        <v>6</v>
      </c>
      <c r="I8354">
        <v>49</v>
      </c>
      <c r="J8354" t="b">
        <v>1</v>
      </c>
      <c r="K8354">
        <f>YEAR(Table1[[#This Row],[Patient Admission Date]])</f>
        <v>2024</v>
      </c>
      <c r="L8354" t="str">
        <f>TEXT(Table1[[#This Row],[Patient Admission Date]],"mmm")</f>
        <v>Sep</v>
      </c>
      <c r="M8354" t="str">
        <f>TEXT(Table1[[#This Row],[Patient Admission Date]],"ddd")</f>
        <v>Mon</v>
      </c>
      <c r="N8354" t="str">
        <f>TEXT(INT(HOUR(Table1[[#This Row],[Patient Admission Date]])/3)*3,"00")&amp;"-"&amp;TEXT(INT(HOUR(Table1[[#This Row],[Patient Admission Date]])/3)*3+3,"00")</f>
        <v>09-12</v>
      </c>
      <c r="O8354" t="str" cm="1">
        <f t="array" ref="O8354">_xlfn.IFS(Table1[[#This Row],[Patient Age]]&lt;=14,"0-14",Table1[[#This Row],[Patient Age]]&lt;=29,"15-29",Table1[[#This Row],[Patient Age]]&lt;=44,"30-44",Table1[[#This Row],[Patient Age]]&lt;=59,"45-59",Table1[[#This Row],[Patient Age]]&lt;=74,"60-74",TRUE,"75+")</f>
        <v>75+</v>
      </c>
      <c r="P8354" t="str" cm="1">
        <f t="array" ref="P8354">_xlfn.IFS(Table1[[#This Row],[Patient Waittime]]&lt;=15,"0-15",Table1[[#This Row],[Patient Waittime]]&lt;=30,"16-30",Table1[[#This Row],[Patient Waittime]]&lt;=45,"31-45",Table1[[#This Row],[Patient Waittime]]&lt;=60,"46-60",TRUE,"60+")</f>
        <v>46-60</v>
      </c>
      <c r="Q8354">
        <f>--(Table1[[#This Row],[Patient Waittime]]&lt;=30)</f>
        <v>0</v>
      </c>
      <c r="R8354">
        <f>--Table1[[#This Row],[Patient Admission Flag]]</f>
        <v>1</v>
      </c>
      <c r="S8354">
        <f>--AND(Table1[[#This Row],[WithinTarget]]=1,Table1[[#This Row],[Patient Satisfaction Score]]&gt;=7)</f>
        <v>0</v>
      </c>
      <c r="T8354" t="str">
        <f>IF(LEFT(Table1[[#This Row],[Patient Gender]],1)="F","Female","Male")</f>
        <v>Male</v>
      </c>
    </row>
    <row r="8355" spans="1:20" x14ac:dyDescent="0.3">
      <c r="A8355" t="s">
        <v>8459</v>
      </c>
      <c r="B8355" s="1">
        <v>45098.523611111108</v>
      </c>
      <c r="C8355" t="s">
        <v>9</v>
      </c>
      <c r="D8355">
        <v>41</v>
      </c>
      <c r="E8355" t="s">
        <v>19</v>
      </c>
      <c r="F8355" t="s">
        <v>15</v>
      </c>
      <c r="G8355" t="b">
        <v>1</v>
      </c>
      <c r="H8355">
        <v>7</v>
      </c>
      <c r="I8355">
        <v>18</v>
      </c>
      <c r="J8355" t="b">
        <v>1</v>
      </c>
      <c r="K8355">
        <f>YEAR(Table1[[#This Row],[Patient Admission Date]])</f>
        <v>2023</v>
      </c>
      <c r="L8355" t="str">
        <f>TEXT(Table1[[#This Row],[Patient Admission Date]],"mmm")</f>
        <v>Jun</v>
      </c>
      <c r="M8355" t="str">
        <f>TEXT(Table1[[#This Row],[Patient Admission Date]],"ddd")</f>
        <v>Wed</v>
      </c>
      <c r="N8355" t="str">
        <f>TEXT(INT(HOUR(Table1[[#This Row],[Patient Admission Date]])/3)*3,"00")&amp;"-"&amp;TEXT(INT(HOUR(Table1[[#This Row],[Patient Admission Date]])/3)*3+3,"00")</f>
        <v>12-15</v>
      </c>
      <c r="O8355" t="str" cm="1">
        <f t="array" ref="O8355">_xlfn.IFS(Table1[[#This Row],[Patient Age]]&lt;=14,"0-14",Table1[[#This Row],[Patient Age]]&lt;=29,"15-29",Table1[[#This Row],[Patient Age]]&lt;=44,"30-44",Table1[[#This Row],[Patient Age]]&lt;=59,"45-59",Table1[[#This Row],[Patient Age]]&lt;=74,"60-74",TRUE,"75+")</f>
        <v>30-44</v>
      </c>
      <c r="P8355" t="str" cm="1">
        <f t="array" ref="P8355">_xlfn.IFS(Table1[[#This Row],[Patient Waittime]]&lt;=15,"0-15",Table1[[#This Row],[Patient Waittime]]&lt;=30,"16-30",Table1[[#This Row],[Patient Waittime]]&lt;=45,"31-45",Table1[[#This Row],[Patient Waittime]]&lt;=60,"46-60",TRUE,"60+")</f>
        <v>16-30</v>
      </c>
      <c r="Q8355">
        <f>--(Table1[[#This Row],[Patient Waittime]]&lt;=30)</f>
        <v>1</v>
      </c>
      <c r="R8355">
        <f>--Table1[[#This Row],[Patient Admission Flag]]</f>
        <v>1</v>
      </c>
      <c r="S8355">
        <f>--AND(Table1[[#This Row],[WithinTarget]]=1,Table1[[#This Row],[Patient Satisfaction Score]]&gt;=7)</f>
        <v>1</v>
      </c>
      <c r="T8355" t="str">
        <f>IF(LEFT(Table1[[#This Row],[Patient Gender]],1)="F","Female","Male")</f>
        <v>Male</v>
      </c>
    </row>
    <row r="8356" spans="1:20" x14ac:dyDescent="0.3">
      <c r="A8356" t="s">
        <v>8460</v>
      </c>
      <c r="B8356" s="1">
        <v>45467.323611111111</v>
      </c>
      <c r="C8356" t="s">
        <v>9</v>
      </c>
      <c r="D8356">
        <v>25</v>
      </c>
      <c r="E8356" t="s">
        <v>19</v>
      </c>
      <c r="F8356" t="s">
        <v>15</v>
      </c>
      <c r="G8356" t="b">
        <v>1</v>
      </c>
      <c r="H8356">
        <v>9</v>
      </c>
      <c r="I8356">
        <v>42</v>
      </c>
      <c r="J8356" t="b">
        <v>1</v>
      </c>
      <c r="K8356">
        <f>YEAR(Table1[[#This Row],[Patient Admission Date]])</f>
        <v>2024</v>
      </c>
      <c r="L8356" t="str">
        <f>TEXT(Table1[[#This Row],[Patient Admission Date]],"mmm")</f>
        <v>Jun</v>
      </c>
      <c r="M8356" t="str">
        <f>TEXT(Table1[[#This Row],[Patient Admission Date]],"ddd")</f>
        <v>Mon</v>
      </c>
      <c r="N8356" t="str">
        <f>TEXT(INT(HOUR(Table1[[#This Row],[Patient Admission Date]])/3)*3,"00")&amp;"-"&amp;TEXT(INT(HOUR(Table1[[#This Row],[Patient Admission Date]])/3)*3+3,"00")</f>
        <v>06-09</v>
      </c>
      <c r="O8356" t="str" cm="1">
        <f t="array" ref="O8356">_xlfn.IFS(Table1[[#This Row],[Patient Age]]&lt;=14,"0-14",Table1[[#This Row],[Patient Age]]&lt;=29,"15-29",Table1[[#This Row],[Patient Age]]&lt;=44,"30-44",Table1[[#This Row],[Patient Age]]&lt;=59,"45-59",Table1[[#This Row],[Patient Age]]&lt;=74,"60-74",TRUE,"75+")</f>
        <v>15-29</v>
      </c>
      <c r="P8356" t="str" cm="1">
        <f t="array" ref="P8356">_xlfn.IFS(Table1[[#This Row],[Patient Waittime]]&lt;=15,"0-15",Table1[[#This Row],[Patient Waittime]]&lt;=30,"16-30",Table1[[#This Row],[Patient Waittime]]&lt;=45,"31-45",Table1[[#This Row],[Patient Waittime]]&lt;=60,"46-60",TRUE,"60+")</f>
        <v>31-45</v>
      </c>
      <c r="Q8356">
        <f>--(Table1[[#This Row],[Patient Waittime]]&lt;=30)</f>
        <v>0</v>
      </c>
      <c r="R8356">
        <f>--Table1[[#This Row],[Patient Admission Flag]]</f>
        <v>1</v>
      </c>
      <c r="S8356">
        <f>--AND(Table1[[#This Row],[WithinTarget]]=1,Table1[[#This Row],[Patient Satisfaction Score]]&gt;=7)</f>
        <v>0</v>
      </c>
      <c r="T8356" t="str">
        <f>IF(LEFT(Table1[[#This Row],[Patient Gender]],1)="F","Female","Male")</f>
        <v>Male</v>
      </c>
    </row>
    <row r="8357" spans="1:20" x14ac:dyDescent="0.3">
      <c r="A8357" t="s">
        <v>8461</v>
      </c>
      <c r="B8357" s="1">
        <v>45595.923611111109</v>
      </c>
      <c r="C8357" t="s">
        <v>9</v>
      </c>
      <c r="D8357">
        <v>7</v>
      </c>
      <c r="E8357" t="s">
        <v>19</v>
      </c>
      <c r="F8357" t="s">
        <v>15</v>
      </c>
      <c r="G8357" t="b">
        <v>1</v>
      </c>
      <c r="H8357">
        <v>10</v>
      </c>
      <c r="I8357">
        <v>15</v>
      </c>
      <c r="J8357" t="b">
        <v>1</v>
      </c>
      <c r="K8357">
        <f>YEAR(Table1[[#This Row],[Patient Admission Date]])</f>
        <v>2024</v>
      </c>
      <c r="L8357" t="str">
        <f>TEXT(Table1[[#This Row],[Patient Admission Date]],"mmm")</f>
        <v>Oct</v>
      </c>
      <c r="M8357" t="str">
        <f>TEXT(Table1[[#This Row],[Patient Admission Date]],"ddd")</f>
        <v>Wed</v>
      </c>
      <c r="N8357" t="str">
        <f>TEXT(INT(HOUR(Table1[[#This Row],[Patient Admission Date]])/3)*3,"00")&amp;"-"&amp;TEXT(INT(HOUR(Table1[[#This Row],[Patient Admission Date]])/3)*3+3,"00")</f>
        <v>21-24</v>
      </c>
      <c r="O8357" t="str" cm="1">
        <f t="array" ref="O8357">_xlfn.IFS(Table1[[#This Row],[Patient Age]]&lt;=14,"0-14",Table1[[#This Row],[Patient Age]]&lt;=29,"15-29",Table1[[#This Row],[Patient Age]]&lt;=44,"30-44",Table1[[#This Row],[Patient Age]]&lt;=59,"45-59",Table1[[#This Row],[Patient Age]]&lt;=74,"60-74",TRUE,"75+")</f>
        <v>0-14</v>
      </c>
      <c r="P8357" t="str" cm="1">
        <f t="array" ref="P8357">_xlfn.IFS(Table1[[#This Row],[Patient Waittime]]&lt;=15,"0-15",Table1[[#This Row],[Patient Waittime]]&lt;=30,"16-30",Table1[[#This Row],[Patient Waittime]]&lt;=45,"31-45",Table1[[#This Row],[Patient Waittime]]&lt;=60,"46-60",TRUE,"60+")</f>
        <v>0-15</v>
      </c>
      <c r="Q8357">
        <f>--(Table1[[#This Row],[Patient Waittime]]&lt;=30)</f>
        <v>1</v>
      </c>
      <c r="R8357">
        <f>--Table1[[#This Row],[Patient Admission Flag]]</f>
        <v>1</v>
      </c>
      <c r="S8357">
        <f>--AND(Table1[[#This Row],[WithinTarget]]=1,Table1[[#This Row],[Patient Satisfaction Score]]&gt;=7)</f>
        <v>1</v>
      </c>
      <c r="T8357" t="str">
        <f>IF(LEFT(Table1[[#This Row],[Patient Gender]],1)="F","Female","Male")</f>
        <v>Male</v>
      </c>
    </row>
    <row r="8358" spans="1:20" x14ac:dyDescent="0.3">
      <c r="A8358" t="s">
        <v>8462</v>
      </c>
      <c r="B8358" s="1">
        <v>45253.736805555556</v>
      </c>
      <c r="C8358" t="s">
        <v>9</v>
      </c>
      <c r="D8358">
        <v>14</v>
      </c>
      <c r="E8358" t="s">
        <v>19</v>
      </c>
      <c r="F8358" t="s">
        <v>26</v>
      </c>
      <c r="G8358" t="b">
        <v>1</v>
      </c>
      <c r="I8358">
        <v>45</v>
      </c>
      <c r="J8358" t="b">
        <v>1</v>
      </c>
      <c r="K8358">
        <f>YEAR(Table1[[#This Row],[Patient Admission Date]])</f>
        <v>2023</v>
      </c>
      <c r="L8358" t="str">
        <f>TEXT(Table1[[#This Row],[Patient Admission Date]],"mmm")</f>
        <v>Nov</v>
      </c>
      <c r="M8358" t="str">
        <f>TEXT(Table1[[#This Row],[Patient Admission Date]],"ddd")</f>
        <v>Thu</v>
      </c>
      <c r="N8358" t="str">
        <f>TEXT(INT(HOUR(Table1[[#This Row],[Patient Admission Date]])/3)*3,"00")&amp;"-"&amp;TEXT(INT(HOUR(Table1[[#This Row],[Patient Admission Date]])/3)*3+3,"00")</f>
        <v>15-18</v>
      </c>
      <c r="O8358" t="str" cm="1">
        <f t="array" ref="O8358">_xlfn.IFS(Table1[[#This Row],[Patient Age]]&lt;=14,"0-14",Table1[[#This Row],[Patient Age]]&lt;=29,"15-29",Table1[[#This Row],[Patient Age]]&lt;=44,"30-44",Table1[[#This Row],[Patient Age]]&lt;=59,"45-59",Table1[[#This Row],[Patient Age]]&lt;=74,"60-74",TRUE,"75+")</f>
        <v>0-14</v>
      </c>
      <c r="P8358" t="str" cm="1">
        <f t="array" ref="P8358">_xlfn.IFS(Table1[[#This Row],[Patient Waittime]]&lt;=15,"0-15",Table1[[#This Row],[Patient Waittime]]&lt;=30,"16-30",Table1[[#This Row],[Patient Waittime]]&lt;=45,"31-45",Table1[[#This Row],[Patient Waittime]]&lt;=60,"46-60",TRUE,"60+")</f>
        <v>31-45</v>
      </c>
      <c r="Q8358">
        <f>--(Table1[[#This Row],[Patient Waittime]]&lt;=30)</f>
        <v>0</v>
      </c>
      <c r="R8358">
        <f>--Table1[[#This Row],[Patient Admission Flag]]</f>
        <v>1</v>
      </c>
      <c r="S8358">
        <f>--AND(Table1[[#This Row],[WithinTarget]]=1,Table1[[#This Row],[Patient Satisfaction Score]]&gt;=7)</f>
        <v>0</v>
      </c>
      <c r="T8358" t="str">
        <f>IF(LEFT(Table1[[#This Row],[Patient Gender]],1)="F","Female","Male")</f>
        <v>Male</v>
      </c>
    </row>
    <row r="8359" spans="1:20" x14ac:dyDescent="0.3">
      <c r="A8359" t="s">
        <v>8463</v>
      </c>
      <c r="B8359" s="1">
        <v>45102.32916666667</v>
      </c>
      <c r="C8359" t="s">
        <v>9</v>
      </c>
      <c r="D8359">
        <v>19</v>
      </c>
      <c r="E8359" t="s">
        <v>19</v>
      </c>
      <c r="F8359" t="s">
        <v>26</v>
      </c>
      <c r="G8359" t="b">
        <v>1</v>
      </c>
      <c r="I8359">
        <v>32</v>
      </c>
      <c r="J8359" t="b">
        <v>1</v>
      </c>
      <c r="K8359">
        <f>YEAR(Table1[[#This Row],[Patient Admission Date]])</f>
        <v>2023</v>
      </c>
      <c r="L8359" t="str">
        <f>TEXT(Table1[[#This Row],[Patient Admission Date]],"mmm")</f>
        <v>Jun</v>
      </c>
      <c r="M8359" t="str">
        <f>TEXT(Table1[[#This Row],[Patient Admission Date]],"ddd")</f>
        <v>Sun</v>
      </c>
      <c r="N8359" t="str">
        <f>TEXT(INT(HOUR(Table1[[#This Row],[Patient Admission Date]])/3)*3,"00")&amp;"-"&amp;TEXT(INT(HOUR(Table1[[#This Row],[Patient Admission Date]])/3)*3+3,"00")</f>
        <v>06-09</v>
      </c>
      <c r="O8359" t="str" cm="1">
        <f t="array" ref="O8359">_xlfn.IFS(Table1[[#This Row],[Patient Age]]&lt;=14,"0-14",Table1[[#This Row],[Patient Age]]&lt;=29,"15-29",Table1[[#This Row],[Patient Age]]&lt;=44,"30-44",Table1[[#This Row],[Patient Age]]&lt;=59,"45-59",Table1[[#This Row],[Patient Age]]&lt;=74,"60-74",TRUE,"75+")</f>
        <v>15-29</v>
      </c>
      <c r="P8359" t="str" cm="1">
        <f t="array" ref="P8359">_xlfn.IFS(Table1[[#This Row],[Patient Waittime]]&lt;=15,"0-15",Table1[[#This Row],[Patient Waittime]]&lt;=30,"16-30",Table1[[#This Row],[Patient Waittime]]&lt;=45,"31-45",Table1[[#This Row],[Patient Waittime]]&lt;=60,"46-60",TRUE,"60+")</f>
        <v>31-45</v>
      </c>
      <c r="Q8359">
        <f>--(Table1[[#This Row],[Patient Waittime]]&lt;=30)</f>
        <v>0</v>
      </c>
      <c r="R8359">
        <f>--Table1[[#This Row],[Patient Admission Flag]]</f>
        <v>1</v>
      </c>
      <c r="S8359">
        <f>--AND(Table1[[#This Row],[WithinTarget]]=1,Table1[[#This Row],[Patient Satisfaction Score]]&gt;=7)</f>
        <v>0</v>
      </c>
      <c r="T8359" t="str">
        <f>IF(LEFT(Table1[[#This Row],[Patient Gender]],1)="F","Female","Male")</f>
        <v>Male</v>
      </c>
    </row>
    <row r="8360" spans="1:20" x14ac:dyDescent="0.3">
      <c r="A8360" t="s">
        <v>8464</v>
      </c>
      <c r="B8360" s="1">
        <v>45269.113194444442</v>
      </c>
      <c r="C8360" t="s">
        <v>9</v>
      </c>
      <c r="D8360">
        <v>58</v>
      </c>
      <c r="E8360" t="s">
        <v>19</v>
      </c>
      <c r="F8360" t="s">
        <v>26</v>
      </c>
      <c r="G8360" t="b">
        <v>1</v>
      </c>
      <c r="I8360">
        <v>46</v>
      </c>
      <c r="J8360" t="b">
        <v>1</v>
      </c>
      <c r="K8360">
        <f>YEAR(Table1[[#This Row],[Patient Admission Date]])</f>
        <v>2023</v>
      </c>
      <c r="L8360" t="str">
        <f>TEXT(Table1[[#This Row],[Patient Admission Date]],"mmm")</f>
        <v>Dec</v>
      </c>
      <c r="M8360" t="str">
        <f>TEXT(Table1[[#This Row],[Patient Admission Date]],"ddd")</f>
        <v>Sat</v>
      </c>
      <c r="N8360" t="str">
        <f>TEXT(INT(HOUR(Table1[[#This Row],[Patient Admission Date]])/3)*3,"00")&amp;"-"&amp;TEXT(INT(HOUR(Table1[[#This Row],[Patient Admission Date]])/3)*3+3,"00")</f>
        <v>00-03</v>
      </c>
      <c r="O8360" t="str" cm="1">
        <f t="array" ref="O8360">_xlfn.IFS(Table1[[#This Row],[Patient Age]]&lt;=14,"0-14",Table1[[#This Row],[Patient Age]]&lt;=29,"15-29",Table1[[#This Row],[Patient Age]]&lt;=44,"30-44",Table1[[#This Row],[Patient Age]]&lt;=59,"45-59",Table1[[#This Row],[Patient Age]]&lt;=74,"60-74",TRUE,"75+")</f>
        <v>45-59</v>
      </c>
      <c r="P8360" t="str" cm="1">
        <f t="array" ref="P8360">_xlfn.IFS(Table1[[#This Row],[Patient Waittime]]&lt;=15,"0-15",Table1[[#This Row],[Patient Waittime]]&lt;=30,"16-30",Table1[[#This Row],[Patient Waittime]]&lt;=45,"31-45",Table1[[#This Row],[Patient Waittime]]&lt;=60,"46-60",TRUE,"60+")</f>
        <v>46-60</v>
      </c>
      <c r="Q8360">
        <f>--(Table1[[#This Row],[Patient Waittime]]&lt;=30)</f>
        <v>0</v>
      </c>
      <c r="R8360">
        <f>--Table1[[#This Row],[Patient Admission Flag]]</f>
        <v>1</v>
      </c>
      <c r="S8360">
        <f>--AND(Table1[[#This Row],[WithinTarget]]=1,Table1[[#This Row],[Patient Satisfaction Score]]&gt;=7)</f>
        <v>0</v>
      </c>
      <c r="T8360" t="str">
        <f>IF(LEFT(Table1[[#This Row],[Patient Gender]],1)="F","Female","Male")</f>
        <v>Male</v>
      </c>
    </row>
    <row r="8361" spans="1:20" x14ac:dyDescent="0.3">
      <c r="A8361" t="s">
        <v>8465</v>
      </c>
      <c r="B8361" s="1">
        <v>45118.867361111108</v>
      </c>
      <c r="C8361" t="s">
        <v>9</v>
      </c>
      <c r="D8361">
        <v>78</v>
      </c>
      <c r="E8361" t="s">
        <v>19</v>
      </c>
      <c r="F8361" t="s">
        <v>26</v>
      </c>
      <c r="G8361" t="b">
        <v>1</v>
      </c>
      <c r="I8361">
        <v>23</v>
      </c>
      <c r="J8361" t="b">
        <v>1</v>
      </c>
      <c r="K8361">
        <f>YEAR(Table1[[#This Row],[Patient Admission Date]])</f>
        <v>2023</v>
      </c>
      <c r="L8361" t="str">
        <f>TEXT(Table1[[#This Row],[Patient Admission Date]],"mmm")</f>
        <v>Jul</v>
      </c>
      <c r="M8361" t="str">
        <f>TEXT(Table1[[#This Row],[Patient Admission Date]],"ddd")</f>
        <v>Tue</v>
      </c>
      <c r="N8361" t="str">
        <f>TEXT(INT(HOUR(Table1[[#This Row],[Patient Admission Date]])/3)*3,"00")&amp;"-"&amp;TEXT(INT(HOUR(Table1[[#This Row],[Patient Admission Date]])/3)*3+3,"00")</f>
        <v>18-21</v>
      </c>
      <c r="O8361" t="str" cm="1">
        <f t="array" ref="O8361">_xlfn.IFS(Table1[[#This Row],[Patient Age]]&lt;=14,"0-14",Table1[[#This Row],[Patient Age]]&lt;=29,"15-29",Table1[[#This Row],[Patient Age]]&lt;=44,"30-44",Table1[[#This Row],[Patient Age]]&lt;=59,"45-59",Table1[[#This Row],[Patient Age]]&lt;=74,"60-74",TRUE,"75+")</f>
        <v>75+</v>
      </c>
      <c r="P8361" t="str" cm="1">
        <f t="array" ref="P8361">_xlfn.IFS(Table1[[#This Row],[Patient Waittime]]&lt;=15,"0-15",Table1[[#This Row],[Patient Waittime]]&lt;=30,"16-30",Table1[[#This Row],[Patient Waittime]]&lt;=45,"31-45",Table1[[#This Row],[Patient Waittime]]&lt;=60,"46-60",TRUE,"60+")</f>
        <v>16-30</v>
      </c>
      <c r="Q8361">
        <f>--(Table1[[#This Row],[Patient Waittime]]&lt;=30)</f>
        <v>1</v>
      </c>
      <c r="R8361">
        <f>--Table1[[#This Row],[Patient Admission Flag]]</f>
        <v>1</v>
      </c>
      <c r="S8361">
        <f>--AND(Table1[[#This Row],[WithinTarget]]=1,Table1[[#This Row],[Patient Satisfaction Score]]&gt;=7)</f>
        <v>0</v>
      </c>
      <c r="T8361" t="str">
        <f>IF(LEFT(Table1[[#This Row],[Patient Gender]],1)="F","Female","Male")</f>
        <v>Male</v>
      </c>
    </row>
    <row r="8362" spans="1:20" x14ac:dyDescent="0.3">
      <c r="A8362" t="s">
        <v>8466</v>
      </c>
      <c r="B8362" s="1">
        <v>45595.398611111108</v>
      </c>
      <c r="C8362" t="s">
        <v>9</v>
      </c>
      <c r="D8362">
        <v>26</v>
      </c>
      <c r="E8362" t="s">
        <v>19</v>
      </c>
      <c r="F8362" t="s">
        <v>26</v>
      </c>
      <c r="G8362" t="b">
        <v>1</v>
      </c>
      <c r="I8362">
        <v>36</v>
      </c>
      <c r="J8362" t="b">
        <v>1</v>
      </c>
      <c r="K8362">
        <f>YEAR(Table1[[#This Row],[Patient Admission Date]])</f>
        <v>2024</v>
      </c>
      <c r="L8362" t="str">
        <f>TEXT(Table1[[#This Row],[Patient Admission Date]],"mmm")</f>
        <v>Oct</v>
      </c>
      <c r="M8362" t="str">
        <f>TEXT(Table1[[#This Row],[Patient Admission Date]],"ddd")</f>
        <v>Wed</v>
      </c>
      <c r="N8362" t="str">
        <f>TEXT(INT(HOUR(Table1[[#This Row],[Patient Admission Date]])/3)*3,"00")&amp;"-"&amp;TEXT(INT(HOUR(Table1[[#This Row],[Patient Admission Date]])/3)*3+3,"00")</f>
        <v>09-12</v>
      </c>
      <c r="O8362" t="str" cm="1">
        <f t="array" ref="O8362">_xlfn.IFS(Table1[[#This Row],[Patient Age]]&lt;=14,"0-14",Table1[[#This Row],[Patient Age]]&lt;=29,"15-29",Table1[[#This Row],[Patient Age]]&lt;=44,"30-44",Table1[[#This Row],[Patient Age]]&lt;=59,"45-59",Table1[[#This Row],[Patient Age]]&lt;=74,"60-74",TRUE,"75+")</f>
        <v>15-29</v>
      </c>
      <c r="P8362" t="str" cm="1">
        <f t="array" ref="P8362">_xlfn.IFS(Table1[[#This Row],[Patient Waittime]]&lt;=15,"0-15",Table1[[#This Row],[Patient Waittime]]&lt;=30,"16-30",Table1[[#This Row],[Patient Waittime]]&lt;=45,"31-45",Table1[[#This Row],[Patient Waittime]]&lt;=60,"46-60",TRUE,"60+")</f>
        <v>31-45</v>
      </c>
      <c r="Q8362">
        <f>--(Table1[[#This Row],[Patient Waittime]]&lt;=30)</f>
        <v>0</v>
      </c>
      <c r="R8362">
        <f>--Table1[[#This Row],[Patient Admission Flag]]</f>
        <v>1</v>
      </c>
      <c r="S8362">
        <f>--AND(Table1[[#This Row],[WithinTarget]]=1,Table1[[#This Row],[Patient Satisfaction Score]]&gt;=7)</f>
        <v>0</v>
      </c>
      <c r="T8362" t="str">
        <f>IF(LEFT(Table1[[#This Row],[Patient Gender]],1)="F","Female","Male")</f>
        <v>Male</v>
      </c>
    </row>
    <row r="8363" spans="1:20" x14ac:dyDescent="0.3">
      <c r="A8363" t="s">
        <v>8467</v>
      </c>
      <c r="B8363" s="1">
        <v>45156.65625</v>
      </c>
      <c r="C8363" t="s">
        <v>9</v>
      </c>
      <c r="D8363">
        <v>47</v>
      </c>
      <c r="E8363" t="s">
        <v>19</v>
      </c>
      <c r="F8363" t="s">
        <v>26</v>
      </c>
      <c r="G8363" t="b">
        <v>1</v>
      </c>
      <c r="I8363">
        <v>23</v>
      </c>
      <c r="J8363" t="b">
        <v>1</v>
      </c>
      <c r="K8363">
        <f>YEAR(Table1[[#This Row],[Patient Admission Date]])</f>
        <v>2023</v>
      </c>
      <c r="L8363" t="str">
        <f>TEXT(Table1[[#This Row],[Patient Admission Date]],"mmm")</f>
        <v>Aug</v>
      </c>
      <c r="M8363" t="str">
        <f>TEXT(Table1[[#This Row],[Patient Admission Date]],"ddd")</f>
        <v>Fri</v>
      </c>
      <c r="N8363" t="str">
        <f>TEXT(INT(HOUR(Table1[[#This Row],[Patient Admission Date]])/3)*3,"00")&amp;"-"&amp;TEXT(INT(HOUR(Table1[[#This Row],[Patient Admission Date]])/3)*3+3,"00")</f>
        <v>15-18</v>
      </c>
      <c r="O8363" t="str" cm="1">
        <f t="array" ref="O8363">_xlfn.IFS(Table1[[#This Row],[Patient Age]]&lt;=14,"0-14",Table1[[#This Row],[Patient Age]]&lt;=29,"15-29",Table1[[#This Row],[Patient Age]]&lt;=44,"30-44",Table1[[#This Row],[Patient Age]]&lt;=59,"45-59",Table1[[#This Row],[Patient Age]]&lt;=74,"60-74",TRUE,"75+")</f>
        <v>45-59</v>
      </c>
      <c r="P8363" t="str" cm="1">
        <f t="array" ref="P8363">_xlfn.IFS(Table1[[#This Row],[Patient Waittime]]&lt;=15,"0-15",Table1[[#This Row],[Patient Waittime]]&lt;=30,"16-30",Table1[[#This Row],[Patient Waittime]]&lt;=45,"31-45",Table1[[#This Row],[Patient Waittime]]&lt;=60,"46-60",TRUE,"60+")</f>
        <v>16-30</v>
      </c>
      <c r="Q8363">
        <f>--(Table1[[#This Row],[Patient Waittime]]&lt;=30)</f>
        <v>1</v>
      </c>
      <c r="R8363">
        <f>--Table1[[#This Row],[Patient Admission Flag]]</f>
        <v>1</v>
      </c>
      <c r="S8363">
        <f>--AND(Table1[[#This Row],[WithinTarget]]=1,Table1[[#This Row],[Patient Satisfaction Score]]&gt;=7)</f>
        <v>0</v>
      </c>
      <c r="T8363" t="str">
        <f>IF(LEFT(Table1[[#This Row],[Patient Gender]],1)="F","Female","Male")</f>
        <v>Male</v>
      </c>
    </row>
    <row r="8364" spans="1:20" x14ac:dyDescent="0.3">
      <c r="A8364" t="s">
        <v>8468</v>
      </c>
      <c r="B8364" s="1">
        <v>45559.408333333333</v>
      </c>
      <c r="C8364" t="s">
        <v>9</v>
      </c>
      <c r="D8364">
        <v>22</v>
      </c>
      <c r="E8364" t="s">
        <v>19</v>
      </c>
      <c r="F8364" t="s">
        <v>26</v>
      </c>
      <c r="G8364" t="b">
        <v>1</v>
      </c>
      <c r="H8364">
        <v>3</v>
      </c>
      <c r="I8364">
        <v>58</v>
      </c>
      <c r="J8364" t="b">
        <v>1</v>
      </c>
      <c r="K8364">
        <f>YEAR(Table1[[#This Row],[Patient Admission Date]])</f>
        <v>2024</v>
      </c>
      <c r="L8364" t="str">
        <f>TEXT(Table1[[#This Row],[Patient Admission Date]],"mmm")</f>
        <v>Sep</v>
      </c>
      <c r="M8364" t="str">
        <f>TEXT(Table1[[#This Row],[Patient Admission Date]],"ddd")</f>
        <v>Tue</v>
      </c>
      <c r="N8364" t="str">
        <f>TEXT(INT(HOUR(Table1[[#This Row],[Patient Admission Date]])/3)*3,"00")&amp;"-"&amp;TEXT(INT(HOUR(Table1[[#This Row],[Patient Admission Date]])/3)*3+3,"00")</f>
        <v>09-12</v>
      </c>
      <c r="O8364" t="str" cm="1">
        <f t="array" ref="O8364">_xlfn.IFS(Table1[[#This Row],[Patient Age]]&lt;=14,"0-14",Table1[[#This Row],[Patient Age]]&lt;=29,"15-29",Table1[[#This Row],[Patient Age]]&lt;=44,"30-44",Table1[[#This Row],[Patient Age]]&lt;=59,"45-59",Table1[[#This Row],[Patient Age]]&lt;=74,"60-74",TRUE,"75+")</f>
        <v>15-29</v>
      </c>
      <c r="P8364" t="str" cm="1">
        <f t="array" ref="P8364">_xlfn.IFS(Table1[[#This Row],[Patient Waittime]]&lt;=15,"0-15",Table1[[#This Row],[Patient Waittime]]&lt;=30,"16-30",Table1[[#This Row],[Patient Waittime]]&lt;=45,"31-45",Table1[[#This Row],[Patient Waittime]]&lt;=60,"46-60",TRUE,"60+")</f>
        <v>46-60</v>
      </c>
      <c r="Q8364">
        <f>--(Table1[[#This Row],[Patient Waittime]]&lt;=30)</f>
        <v>0</v>
      </c>
      <c r="R8364">
        <f>--Table1[[#This Row],[Patient Admission Flag]]</f>
        <v>1</v>
      </c>
      <c r="S8364">
        <f>--AND(Table1[[#This Row],[WithinTarget]]=1,Table1[[#This Row],[Patient Satisfaction Score]]&gt;=7)</f>
        <v>0</v>
      </c>
      <c r="T8364" t="str">
        <f>IF(LEFT(Table1[[#This Row],[Patient Gender]],1)="F","Female","Male")</f>
        <v>Male</v>
      </c>
    </row>
    <row r="8365" spans="1:20" x14ac:dyDescent="0.3">
      <c r="A8365" t="s">
        <v>8469</v>
      </c>
      <c r="B8365" s="1">
        <v>45290.631249999999</v>
      </c>
      <c r="C8365" t="s">
        <v>9</v>
      </c>
      <c r="D8365">
        <v>68</v>
      </c>
      <c r="E8365" t="s">
        <v>19</v>
      </c>
      <c r="F8365" t="s">
        <v>11</v>
      </c>
      <c r="G8365" t="b">
        <v>1</v>
      </c>
      <c r="I8365">
        <v>15</v>
      </c>
      <c r="J8365" t="b">
        <v>1</v>
      </c>
      <c r="K8365">
        <f>YEAR(Table1[[#This Row],[Patient Admission Date]])</f>
        <v>2023</v>
      </c>
      <c r="L8365" t="str">
        <f>TEXT(Table1[[#This Row],[Patient Admission Date]],"mmm")</f>
        <v>Dec</v>
      </c>
      <c r="M8365" t="str">
        <f>TEXT(Table1[[#This Row],[Patient Admission Date]],"ddd")</f>
        <v>Sat</v>
      </c>
      <c r="N8365" t="str">
        <f>TEXT(INT(HOUR(Table1[[#This Row],[Patient Admission Date]])/3)*3,"00")&amp;"-"&amp;TEXT(INT(HOUR(Table1[[#This Row],[Patient Admission Date]])/3)*3+3,"00")</f>
        <v>15-18</v>
      </c>
      <c r="O8365" t="str" cm="1">
        <f t="array" ref="O8365">_xlfn.IFS(Table1[[#This Row],[Patient Age]]&lt;=14,"0-14",Table1[[#This Row],[Patient Age]]&lt;=29,"15-29",Table1[[#This Row],[Patient Age]]&lt;=44,"30-44",Table1[[#This Row],[Patient Age]]&lt;=59,"45-59",Table1[[#This Row],[Patient Age]]&lt;=74,"60-74",TRUE,"75+")</f>
        <v>60-74</v>
      </c>
      <c r="P8365" t="str" cm="1">
        <f t="array" ref="P8365">_xlfn.IFS(Table1[[#This Row],[Patient Waittime]]&lt;=15,"0-15",Table1[[#This Row],[Patient Waittime]]&lt;=30,"16-30",Table1[[#This Row],[Patient Waittime]]&lt;=45,"31-45",Table1[[#This Row],[Patient Waittime]]&lt;=60,"46-60",TRUE,"60+")</f>
        <v>0-15</v>
      </c>
      <c r="Q8365">
        <f>--(Table1[[#This Row],[Patient Waittime]]&lt;=30)</f>
        <v>1</v>
      </c>
      <c r="R8365">
        <f>--Table1[[#This Row],[Patient Admission Flag]]</f>
        <v>1</v>
      </c>
      <c r="S8365">
        <f>--AND(Table1[[#This Row],[WithinTarget]]=1,Table1[[#This Row],[Patient Satisfaction Score]]&gt;=7)</f>
        <v>0</v>
      </c>
      <c r="T8365" t="str">
        <f>IF(LEFT(Table1[[#This Row],[Patient Gender]],1)="F","Female","Male")</f>
        <v>Male</v>
      </c>
    </row>
    <row r="8366" spans="1:20" x14ac:dyDescent="0.3">
      <c r="A8366" t="s">
        <v>8470</v>
      </c>
      <c r="B8366" s="1">
        <v>45446.15625</v>
      </c>
      <c r="C8366" t="s">
        <v>9</v>
      </c>
      <c r="D8366">
        <v>78</v>
      </c>
      <c r="E8366" t="s">
        <v>19</v>
      </c>
      <c r="F8366" t="s">
        <v>11</v>
      </c>
      <c r="G8366" t="b">
        <v>1</v>
      </c>
      <c r="I8366">
        <v>24</v>
      </c>
      <c r="J8366" t="b">
        <v>1</v>
      </c>
      <c r="K8366">
        <f>YEAR(Table1[[#This Row],[Patient Admission Date]])</f>
        <v>2024</v>
      </c>
      <c r="L8366" t="str">
        <f>TEXT(Table1[[#This Row],[Patient Admission Date]],"mmm")</f>
        <v>Jun</v>
      </c>
      <c r="M8366" t="str">
        <f>TEXT(Table1[[#This Row],[Patient Admission Date]],"ddd")</f>
        <v>Mon</v>
      </c>
      <c r="N8366" t="str">
        <f>TEXT(INT(HOUR(Table1[[#This Row],[Patient Admission Date]])/3)*3,"00")&amp;"-"&amp;TEXT(INT(HOUR(Table1[[#This Row],[Patient Admission Date]])/3)*3+3,"00")</f>
        <v>03-06</v>
      </c>
      <c r="O8366" t="str" cm="1">
        <f t="array" ref="O8366">_xlfn.IFS(Table1[[#This Row],[Patient Age]]&lt;=14,"0-14",Table1[[#This Row],[Patient Age]]&lt;=29,"15-29",Table1[[#This Row],[Patient Age]]&lt;=44,"30-44",Table1[[#This Row],[Patient Age]]&lt;=59,"45-59",Table1[[#This Row],[Patient Age]]&lt;=74,"60-74",TRUE,"75+")</f>
        <v>75+</v>
      </c>
      <c r="P8366" t="str" cm="1">
        <f t="array" ref="P8366">_xlfn.IFS(Table1[[#This Row],[Patient Waittime]]&lt;=15,"0-15",Table1[[#This Row],[Patient Waittime]]&lt;=30,"16-30",Table1[[#This Row],[Patient Waittime]]&lt;=45,"31-45",Table1[[#This Row],[Patient Waittime]]&lt;=60,"46-60",TRUE,"60+")</f>
        <v>16-30</v>
      </c>
      <c r="Q8366">
        <f>--(Table1[[#This Row],[Patient Waittime]]&lt;=30)</f>
        <v>1</v>
      </c>
      <c r="R8366">
        <f>--Table1[[#This Row],[Patient Admission Flag]]</f>
        <v>1</v>
      </c>
      <c r="S8366">
        <f>--AND(Table1[[#This Row],[WithinTarget]]=1,Table1[[#This Row],[Patient Satisfaction Score]]&gt;=7)</f>
        <v>0</v>
      </c>
      <c r="T8366" t="str">
        <f>IF(LEFT(Table1[[#This Row],[Patient Gender]],1)="F","Female","Male")</f>
        <v>Male</v>
      </c>
    </row>
    <row r="8367" spans="1:20" x14ac:dyDescent="0.3">
      <c r="A8367" t="s">
        <v>8471</v>
      </c>
      <c r="B8367" s="1">
        <v>45106.53125</v>
      </c>
      <c r="C8367" t="s">
        <v>9</v>
      </c>
      <c r="D8367">
        <v>34</v>
      </c>
      <c r="E8367" t="s">
        <v>19</v>
      </c>
      <c r="F8367" t="s">
        <v>11</v>
      </c>
      <c r="G8367" t="b">
        <v>1</v>
      </c>
      <c r="I8367">
        <v>33</v>
      </c>
      <c r="J8367" t="b">
        <v>1</v>
      </c>
      <c r="K8367">
        <f>YEAR(Table1[[#This Row],[Patient Admission Date]])</f>
        <v>2023</v>
      </c>
      <c r="L8367" t="str">
        <f>TEXT(Table1[[#This Row],[Patient Admission Date]],"mmm")</f>
        <v>Jun</v>
      </c>
      <c r="M8367" t="str">
        <f>TEXT(Table1[[#This Row],[Patient Admission Date]],"ddd")</f>
        <v>Thu</v>
      </c>
      <c r="N8367" t="str">
        <f>TEXT(INT(HOUR(Table1[[#This Row],[Patient Admission Date]])/3)*3,"00")&amp;"-"&amp;TEXT(INT(HOUR(Table1[[#This Row],[Patient Admission Date]])/3)*3+3,"00")</f>
        <v>12-15</v>
      </c>
      <c r="O8367" t="str" cm="1">
        <f t="array" ref="O8367">_xlfn.IFS(Table1[[#This Row],[Patient Age]]&lt;=14,"0-14",Table1[[#This Row],[Patient Age]]&lt;=29,"15-29",Table1[[#This Row],[Patient Age]]&lt;=44,"30-44",Table1[[#This Row],[Patient Age]]&lt;=59,"45-59",Table1[[#This Row],[Patient Age]]&lt;=74,"60-74",TRUE,"75+")</f>
        <v>30-44</v>
      </c>
      <c r="P8367" t="str" cm="1">
        <f t="array" ref="P8367">_xlfn.IFS(Table1[[#This Row],[Patient Waittime]]&lt;=15,"0-15",Table1[[#This Row],[Patient Waittime]]&lt;=30,"16-30",Table1[[#This Row],[Patient Waittime]]&lt;=45,"31-45",Table1[[#This Row],[Patient Waittime]]&lt;=60,"46-60",TRUE,"60+")</f>
        <v>31-45</v>
      </c>
      <c r="Q8367">
        <f>--(Table1[[#This Row],[Patient Waittime]]&lt;=30)</f>
        <v>0</v>
      </c>
      <c r="R8367">
        <f>--Table1[[#This Row],[Patient Admission Flag]]</f>
        <v>1</v>
      </c>
      <c r="S8367">
        <f>--AND(Table1[[#This Row],[WithinTarget]]=1,Table1[[#This Row],[Patient Satisfaction Score]]&gt;=7)</f>
        <v>0</v>
      </c>
      <c r="T8367" t="str">
        <f>IF(LEFT(Table1[[#This Row],[Patient Gender]],1)="F","Female","Male")</f>
        <v>Male</v>
      </c>
    </row>
    <row r="8368" spans="1:20" x14ac:dyDescent="0.3">
      <c r="A8368" t="s">
        <v>8472</v>
      </c>
      <c r="B8368" s="1">
        <v>45057.592361111114</v>
      </c>
      <c r="C8368" t="s">
        <v>9</v>
      </c>
      <c r="D8368">
        <v>10</v>
      </c>
      <c r="E8368" t="s">
        <v>19</v>
      </c>
      <c r="F8368" t="s">
        <v>11</v>
      </c>
      <c r="G8368" t="b">
        <v>1</v>
      </c>
      <c r="I8368">
        <v>50</v>
      </c>
      <c r="J8368" t="b">
        <v>1</v>
      </c>
      <c r="K8368">
        <f>YEAR(Table1[[#This Row],[Patient Admission Date]])</f>
        <v>2023</v>
      </c>
      <c r="L8368" t="str">
        <f>TEXT(Table1[[#This Row],[Patient Admission Date]],"mmm")</f>
        <v>May</v>
      </c>
      <c r="M8368" t="str">
        <f>TEXT(Table1[[#This Row],[Patient Admission Date]],"ddd")</f>
        <v>Thu</v>
      </c>
      <c r="N8368" t="str">
        <f>TEXT(INT(HOUR(Table1[[#This Row],[Patient Admission Date]])/3)*3,"00")&amp;"-"&amp;TEXT(INT(HOUR(Table1[[#This Row],[Patient Admission Date]])/3)*3+3,"00")</f>
        <v>12-15</v>
      </c>
      <c r="O8368" t="str" cm="1">
        <f t="array" ref="O8368">_xlfn.IFS(Table1[[#This Row],[Patient Age]]&lt;=14,"0-14",Table1[[#This Row],[Patient Age]]&lt;=29,"15-29",Table1[[#This Row],[Patient Age]]&lt;=44,"30-44",Table1[[#This Row],[Patient Age]]&lt;=59,"45-59",Table1[[#This Row],[Patient Age]]&lt;=74,"60-74",TRUE,"75+")</f>
        <v>0-14</v>
      </c>
      <c r="P8368" t="str" cm="1">
        <f t="array" ref="P8368">_xlfn.IFS(Table1[[#This Row],[Patient Waittime]]&lt;=15,"0-15",Table1[[#This Row],[Patient Waittime]]&lt;=30,"16-30",Table1[[#This Row],[Patient Waittime]]&lt;=45,"31-45",Table1[[#This Row],[Patient Waittime]]&lt;=60,"46-60",TRUE,"60+")</f>
        <v>46-60</v>
      </c>
      <c r="Q8368">
        <f>--(Table1[[#This Row],[Patient Waittime]]&lt;=30)</f>
        <v>0</v>
      </c>
      <c r="R8368">
        <f>--Table1[[#This Row],[Patient Admission Flag]]</f>
        <v>1</v>
      </c>
      <c r="S8368">
        <f>--AND(Table1[[#This Row],[WithinTarget]]=1,Table1[[#This Row],[Patient Satisfaction Score]]&gt;=7)</f>
        <v>0</v>
      </c>
      <c r="T8368" t="str">
        <f>IF(LEFT(Table1[[#This Row],[Patient Gender]],1)="F","Female","Male")</f>
        <v>Male</v>
      </c>
    </row>
    <row r="8369" spans="1:20" x14ac:dyDescent="0.3">
      <c r="A8369" t="s">
        <v>8473</v>
      </c>
      <c r="B8369" s="1">
        <v>45538.842361111114</v>
      </c>
      <c r="C8369" t="s">
        <v>9</v>
      </c>
      <c r="D8369">
        <v>33</v>
      </c>
      <c r="E8369" t="s">
        <v>19</v>
      </c>
      <c r="F8369" t="s">
        <v>11</v>
      </c>
      <c r="G8369" t="b">
        <v>1</v>
      </c>
      <c r="I8369">
        <v>51</v>
      </c>
      <c r="J8369" t="b">
        <v>1</v>
      </c>
      <c r="K8369">
        <f>YEAR(Table1[[#This Row],[Patient Admission Date]])</f>
        <v>2024</v>
      </c>
      <c r="L8369" t="str">
        <f>TEXT(Table1[[#This Row],[Patient Admission Date]],"mmm")</f>
        <v>Sep</v>
      </c>
      <c r="M8369" t="str">
        <f>TEXT(Table1[[#This Row],[Patient Admission Date]],"ddd")</f>
        <v>Tue</v>
      </c>
      <c r="N8369" t="str">
        <f>TEXT(INT(HOUR(Table1[[#This Row],[Patient Admission Date]])/3)*3,"00")&amp;"-"&amp;TEXT(INT(HOUR(Table1[[#This Row],[Patient Admission Date]])/3)*3+3,"00")</f>
        <v>18-21</v>
      </c>
      <c r="O8369" t="str" cm="1">
        <f t="array" ref="O8369">_xlfn.IFS(Table1[[#This Row],[Patient Age]]&lt;=14,"0-14",Table1[[#This Row],[Patient Age]]&lt;=29,"15-29",Table1[[#This Row],[Patient Age]]&lt;=44,"30-44",Table1[[#This Row],[Patient Age]]&lt;=59,"45-59",Table1[[#This Row],[Patient Age]]&lt;=74,"60-74",TRUE,"75+")</f>
        <v>30-44</v>
      </c>
      <c r="P8369" t="str" cm="1">
        <f t="array" ref="P8369">_xlfn.IFS(Table1[[#This Row],[Patient Waittime]]&lt;=15,"0-15",Table1[[#This Row],[Patient Waittime]]&lt;=30,"16-30",Table1[[#This Row],[Patient Waittime]]&lt;=45,"31-45",Table1[[#This Row],[Patient Waittime]]&lt;=60,"46-60",TRUE,"60+")</f>
        <v>46-60</v>
      </c>
      <c r="Q8369">
        <f>--(Table1[[#This Row],[Patient Waittime]]&lt;=30)</f>
        <v>0</v>
      </c>
      <c r="R8369">
        <f>--Table1[[#This Row],[Patient Admission Flag]]</f>
        <v>1</v>
      </c>
      <c r="S8369">
        <f>--AND(Table1[[#This Row],[WithinTarget]]=1,Table1[[#This Row],[Patient Satisfaction Score]]&gt;=7)</f>
        <v>0</v>
      </c>
      <c r="T8369" t="str">
        <f>IF(LEFT(Table1[[#This Row],[Patient Gender]],1)="F","Female","Male")</f>
        <v>Male</v>
      </c>
    </row>
    <row r="8370" spans="1:20" x14ac:dyDescent="0.3">
      <c r="A8370" t="s">
        <v>8474</v>
      </c>
      <c r="B8370" s="1">
        <v>45548.26458333333</v>
      </c>
      <c r="C8370" t="s">
        <v>9</v>
      </c>
      <c r="D8370">
        <v>51</v>
      </c>
      <c r="E8370" t="s">
        <v>19</v>
      </c>
      <c r="F8370" t="s">
        <v>11</v>
      </c>
      <c r="G8370" t="b">
        <v>1</v>
      </c>
      <c r="I8370">
        <v>59</v>
      </c>
      <c r="J8370" t="b">
        <v>1</v>
      </c>
      <c r="K8370">
        <f>YEAR(Table1[[#This Row],[Patient Admission Date]])</f>
        <v>2024</v>
      </c>
      <c r="L8370" t="str">
        <f>TEXT(Table1[[#This Row],[Patient Admission Date]],"mmm")</f>
        <v>Sep</v>
      </c>
      <c r="M8370" t="str">
        <f>TEXT(Table1[[#This Row],[Patient Admission Date]],"ddd")</f>
        <v>Fri</v>
      </c>
      <c r="N8370" t="str">
        <f>TEXT(INT(HOUR(Table1[[#This Row],[Patient Admission Date]])/3)*3,"00")&amp;"-"&amp;TEXT(INT(HOUR(Table1[[#This Row],[Patient Admission Date]])/3)*3+3,"00")</f>
        <v>06-09</v>
      </c>
      <c r="O8370" t="str" cm="1">
        <f t="array" ref="O8370">_xlfn.IFS(Table1[[#This Row],[Patient Age]]&lt;=14,"0-14",Table1[[#This Row],[Patient Age]]&lt;=29,"15-29",Table1[[#This Row],[Patient Age]]&lt;=44,"30-44",Table1[[#This Row],[Patient Age]]&lt;=59,"45-59",Table1[[#This Row],[Patient Age]]&lt;=74,"60-74",TRUE,"75+")</f>
        <v>45-59</v>
      </c>
      <c r="P8370" t="str" cm="1">
        <f t="array" ref="P8370">_xlfn.IFS(Table1[[#This Row],[Patient Waittime]]&lt;=15,"0-15",Table1[[#This Row],[Patient Waittime]]&lt;=30,"16-30",Table1[[#This Row],[Patient Waittime]]&lt;=45,"31-45",Table1[[#This Row],[Patient Waittime]]&lt;=60,"46-60",TRUE,"60+")</f>
        <v>46-60</v>
      </c>
      <c r="Q8370">
        <f>--(Table1[[#This Row],[Patient Waittime]]&lt;=30)</f>
        <v>0</v>
      </c>
      <c r="R8370">
        <f>--Table1[[#This Row],[Patient Admission Flag]]</f>
        <v>1</v>
      </c>
      <c r="S8370">
        <f>--AND(Table1[[#This Row],[WithinTarget]]=1,Table1[[#This Row],[Patient Satisfaction Score]]&gt;=7)</f>
        <v>0</v>
      </c>
      <c r="T8370" t="str">
        <f>IF(LEFT(Table1[[#This Row],[Patient Gender]],1)="F","Female","Male")</f>
        <v>Male</v>
      </c>
    </row>
    <row r="8371" spans="1:20" x14ac:dyDescent="0.3">
      <c r="A8371" t="s">
        <v>8475</v>
      </c>
      <c r="B8371" s="1">
        <v>45497.268055555556</v>
      </c>
      <c r="C8371" t="s">
        <v>9</v>
      </c>
      <c r="D8371">
        <v>70</v>
      </c>
      <c r="E8371" t="s">
        <v>19</v>
      </c>
      <c r="F8371" t="s">
        <v>11</v>
      </c>
      <c r="G8371" t="b">
        <v>1</v>
      </c>
      <c r="I8371">
        <v>20</v>
      </c>
      <c r="J8371" t="b">
        <v>1</v>
      </c>
      <c r="K8371">
        <f>YEAR(Table1[[#This Row],[Patient Admission Date]])</f>
        <v>2024</v>
      </c>
      <c r="L8371" t="str">
        <f>TEXT(Table1[[#This Row],[Patient Admission Date]],"mmm")</f>
        <v>Jul</v>
      </c>
      <c r="M8371" t="str">
        <f>TEXT(Table1[[#This Row],[Patient Admission Date]],"ddd")</f>
        <v>Wed</v>
      </c>
      <c r="N8371" t="str">
        <f>TEXT(INT(HOUR(Table1[[#This Row],[Patient Admission Date]])/3)*3,"00")&amp;"-"&amp;TEXT(INT(HOUR(Table1[[#This Row],[Patient Admission Date]])/3)*3+3,"00")</f>
        <v>06-09</v>
      </c>
      <c r="O8371" t="str" cm="1">
        <f t="array" ref="O8371">_xlfn.IFS(Table1[[#This Row],[Patient Age]]&lt;=14,"0-14",Table1[[#This Row],[Patient Age]]&lt;=29,"15-29",Table1[[#This Row],[Patient Age]]&lt;=44,"30-44",Table1[[#This Row],[Patient Age]]&lt;=59,"45-59",Table1[[#This Row],[Patient Age]]&lt;=74,"60-74",TRUE,"75+")</f>
        <v>60-74</v>
      </c>
      <c r="P8371" t="str" cm="1">
        <f t="array" ref="P8371">_xlfn.IFS(Table1[[#This Row],[Patient Waittime]]&lt;=15,"0-15",Table1[[#This Row],[Patient Waittime]]&lt;=30,"16-30",Table1[[#This Row],[Patient Waittime]]&lt;=45,"31-45",Table1[[#This Row],[Patient Waittime]]&lt;=60,"46-60",TRUE,"60+")</f>
        <v>16-30</v>
      </c>
      <c r="Q8371">
        <f>--(Table1[[#This Row],[Patient Waittime]]&lt;=30)</f>
        <v>1</v>
      </c>
      <c r="R8371">
        <f>--Table1[[#This Row],[Patient Admission Flag]]</f>
        <v>1</v>
      </c>
      <c r="S8371">
        <f>--AND(Table1[[#This Row],[WithinTarget]]=1,Table1[[#This Row],[Patient Satisfaction Score]]&gt;=7)</f>
        <v>0</v>
      </c>
      <c r="T8371" t="str">
        <f>IF(LEFT(Table1[[#This Row],[Patient Gender]],1)="F","Female","Male")</f>
        <v>Male</v>
      </c>
    </row>
    <row r="8372" spans="1:20" x14ac:dyDescent="0.3">
      <c r="A8372" t="s">
        <v>8476</v>
      </c>
      <c r="B8372" s="1">
        <v>45332.635416666664</v>
      </c>
      <c r="C8372" t="s">
        <v>9</v>
      </c>
      <c r="D8372">
        <v>57</v>
      </c>
      <c r="E8372" t="s">
        <v>19</v>
      </c>
      <c r="F8372" t="s">
        <v>11</v>
      </c>
      <c r="G8372" t="b">
        <v>1</v>
      </c>
      <c r="I8372">
        <v>39</v>
      </c>
      <c r="J8372" t="b">
        <v>1</v>
      </c>
      <c r="K8372">
        <f>YEAR(Table1[[#This Row],[Patient Admission Date]])</f>
        <v>2024</v>
      </c>
      <c r="L8372" t="str">
        <f>TEXT(Table1[[#This Row],[Patient Admission Date]],"mmm")</f>
        <v>Feb</v>
      </c>
      <c r="M8372" t="str">
        <f>TEXT(Table1[[#This Row],[Patient Admission Date]],"ddd")</f>
        <v>Sat</v>
      </c>
      <c r="N8372" t="str">
        <f>TEXT(INT(HOUR(Table1[[#This Row],[Patient Admission Date]])/3)*3,"00")&amp;"-"&amp;TEXT(INT(HOUR(Table1[[#This Row],[Patient Admission Date]])/3)*3+3,"00")</f>
        <v>15-18</v>
      </c>
      <c r="O8372" t="str" cm="1">
        <f t="array" ref="O8372">_xlfn.IFS(Table1[[#This Row],[Patient Age]]&lt;=14,"0-14",Table1[[#This Row],[Patient Age]]&lt;=29,"15-29",Table1[[#This Row],[Patient Age]]&lt;=44,"30-44",Table1[[#This Row],[Patient Age]]&lt;=59,"45-59",Table1[[#This Row],[Patient Age]]&lt;=74,"60-74",TRUE,"75+")</f>
        <v>45-59</v>
      </c>
      <c r="P8372" t="str" cm="1">
        <f t="array" ref="P8372">_xlfn.IFS(Table1[[#This Row],[Patient Waittime]]&lt;=15,"0-15",Table1[[#This Row],[Patient Waittime]]&lt;=30,"16-30",Table1[[#This Row],[Patient Waittime]]&lt;=45,"31-45",Table1[[#This Row],[Patient Waittime]]&lt;=60,"46-60",TRUE,"60+")</f>
        <v>31-45</v>
      </c>
      <c r="Q8372">
        <f>--(Table1[[#This Row],[Patient Waittime]]&lt;=30)</f>
        <v>0</v>
      </c>
      <c r="R8372">
        <f>--Table1[[#This Row],[Patient Admission Flag]]</f>
        <v>1</v>
      </c>
      <c r="S8372">
        <f>--AND(Table1[[#This Row],[WithinTarget]]=1,Table1[[#This Row],[Patient Satisfaction Score]]&gt;=7)</f>
        <v>0</v>
      </c>
      <c r="T8372" t="str">
        <f>IF(LEFT(Table1[[#This Row],[Patient Gender]],1)="F","Female","Male")</f>
        <v>Male</v>
      </c>
    </row>
    <row r="8373" spans="1:20" x14ac:dyDescent="0.3">
      <c r="A8373" t="s">
        <v>8477</v>
      </c>
      <c r="B8373" s="1">
        <v>45475.632638888892</v>
      </c>
      <c r="C8373" t="s">
        <v>9</v>
      </c>
      <c r="D8373">
        <v>46</v>
      </c>
      <c r="E8373" t="s">
        <v>19</v>
      </c>
      <c r="F8373" t="s">
        <v>11</v>
      </c>
      <c r="G8373" t="b">
        <v>1</v>
      </c>
      <c r="I8373">
        <v>15</v>
      </c>
      <c r="J8373" t="b">
        <v>1</v>
      </c>
      <c r="K8373">
        <f>YEAR(Table1[[#This Row],[Patient Admission Date]])</f>
        <v>2024</v>
      </c>
      <c r="L8373" t="str">
        <f>TEXT(Table1[[#This Row],[Patient Admission Date]],"mmm")</f>
        <v>Jul</v>
      </c>
      <c r="M8373" t="str">
        <f>TEXT(Table1[[#This Row],[Patient Admission Date]],"ddd")</f>
        <v>Tue</v>
      </c>
      <c r="N8373" t="str">
        <f>TEXT(INT(HOUR(Table1[[#This Row],[Patient Admission Date]])/3)*3,"00")&amp;"-"&amp;TEXT(INT(HOUR(Table1[[#This Row],[Patient Admission Date]])/3)*3+3,"00")</f>
        <v>15-18</v>
      </c>
      <c r="O8373" t="str" cm="1">
        <f t="array" ref="O8373">_xlfn.IFS(Table1[[#This Row],[Patient Age]]&lt;=14,"0-14",Table1[[#This Row],[Patient Age]]&lt;=29,"15-29",Table1[[#This Row],[Patient Age]]&lt;=44,"30-44",Table1[[#This Row],[Patient Age]]&lt;=59,"45-59",Table1[[#This Row],[Patient Age]]&lt;=74,"60-74",TRUE,"75+")</f>
        <v>45-59</v>
      </c>
      <c r="P8373" t="str" cm="1">
        <f t="array" ref="P8373">_xlfn.IFS(Table1[[#This Row],[Patient Waittime]]&lt;=15,"0-15",Table1[[#This Row],[Patient Waittime]]&lt;=30,"16-30",Table1[[#This Row],[Patient Waittime]]&lt;=45,"31-45",Table1[[#This Row],[Patient Waittime]]&lt;=60,"46-60",TRUE,"60+")</f>
        <v>0-15</v>
      </c>
      <c r="Q8373">
        <f>--(Table1[[#This Row],[Patient Waittime]]&lt;=30)</f>
        <v>1</v>
      </c>
      <c r="R8373">
        <f>--Table1[[#This Row],[Patient Admission Flag]]</f>
        <v>1</v>
      </c>
      <c r="S8373">
        <f>--AND(Table1[[#This Row],[WithinTarget]]=1,Table1[[#This Row],[Patient Satisfaction Score]]&gt;=7)</f>
        <v>0</v>
      </c>
      <c r="T8373" t="str">
        <f>IF(LEFT(Table1[[#This Row],[Patient Gender]],1)="F","Female","Male")</f>
        <v>Male</v>
      </c>
    </row>
    <row r="8374" spans="1:20" x14ac:dyDescent="0.3">
      <c r="A8374" t="s">
        <v>8478</v>
      </c>
      <c r="B8374" s="1">
        <v>45129.529166666667</v>
      </c>
      <c r="C8374" t="s">
        <v>9</v>
      </c>
      <c r="D8374">
        <v>33</v>
      </c>
      <c r="E8374" t="s">
        <v>19</v>
      </c>
      <c r="F8374" t="s">
        <v>11</v>
      </c>
      <c r="G8374" t="b">
        <v>1</v>
      </c>
      <c r="I8374">
        <v>17</v>
      </c>
      <c r="J8374" t="b">
        <v>1</v>
      </c>
      <c r="K8374">
        <f>YEAR(Table1[[#This Row],[Patient Admission Date]])</f>
        <v>2023</v>
      </c>
      <c r="L8374" t="str">
        <f>TEXT(Table1[[#This Row],[Patient Admission Date]],"mmm")</f>
        <v>Jul</v>
      </c>
      <c r="M8374" t="str">
        <f>TEXT(Table1[[#This Row],[Patient Admission Date]],"ddd")</f>
        <v>Sat</v>
      </c>
      <c r="N8374" t="str">
        <f>TEXT(INT(HOUR(Table1[[#This Row],[Patient Admission Date]])/3)*3,"00")&amp;"-"&amp;TEXT(INT(HOUR(Table1[[#This Row],[Patient Admission Date]])/3)*3+3,"00")</f>
        <v>12-15</v>
      </c>
      <c r="O8374" t="str" cm="1">
        <f t="array" ref="O8374">_xlfn.IFS(Table1[[#This Row],[Patient Age]]&lt;=14,"0-14",Table1[[#This Row],[Patient Age]]&lt;=29,"15-29",Table1[[#This Row],[Patient Age]]&lt;=44,"30-44",Table1[[#This Row],[Patient Age]]&lt;=59,"45-59",Table1[[#This Row],[Patient Age]]&lt;=74,"60-74",TRUE,"75+")</f>
        <v>30-44</v>
      </c>
      <c r="P8374" t="str" cm="1">
        <f t="array" ref="P8374">_xlfn.IFS(Table1[[#This Row],[Patient Waittime]]&lt;=15,"0-15",Table1[[#This Row],[Patient Waittime]]&lt;=30,"16-30",Table1[[#This Row],[Patient Waittime]]&lt;=45,"31-45",Table1[[#This Row],[Patient Waittime]]&lt;=60,"46-60",TRUE,"60+")</f>
        <v>16-30</v>
      </c>
      <c r="Q8374">
        <f>--(Table1[[#This Row],[Patient Waittime]]&lt;=30)</f>
        <v>1</v>
      </c>
      <c r="R8374">
        <f>--Table1[[#This Row],[Patient Admission Flag]]</f>
        <v>1</v>
      </c>
      <c r="S8374">
        <f>--AND(Table1[[#This Row],[WithinTarget]]=1,Table1[[#This Row],[Patient Satisfaction Score]]&gt;=7)</f>
        <v>0</v>
      </c>
      <c r="T8374" t="str">
        <f>IF(LEFT(Table1[[#This Row],[Patient Gender]],1)="F","Female","Male")</f>
        <v>Male</v>
      </c>
    </row>
    <row r="8375" spans="1:20" x14ac:dyDescent="0.3">
      <c r="A8375" t="s">
        <v>8479</v>
      </c>
      <c r="B8375" s="1">
        <v>45349.585416666669</v>
      </c>
      <c r="C8375" t="s">
        <v>9</v>
      </c>
      <c r="D8375">
        <v>32</v>
      </c>
      <c r="E8375" t="s">
        <v>19</v>
      </c>
      <c r="F8375" t="s">
        <v>11</v>
      </c>
      <c r="G8375" t="b">
        <v>1</v>
      </c>
      <c r="I8375">
        <v>18</v>
      </c>
      <c r="J8375" t="b">
        <v>1</v>
      </c>
      <c r="K8375">
        <f>YEAR(Table1[[#This Row],[Patient Admission Date]])</f>
        <v>2024</v>
      </c>
      <c r="L8375" t="str">
        <f>TEXT(Table1[[#This Row],[Patient Admission Date]],"mmm")</f>
        <v>Feb</v>
      </c>
      <c r="M8375" t="str">
        <f>TEXT(Table1[[#This Row],[Patient Admission Date]],"ddd")</f>
        <v>Tue</v>
      </c>
      <c r="N8375" t="str">
        <f>TEXT(INT(HOUR(Table1[[#This Row],[Patient Admission Date]])/3)*3,"00")&amp;"-"&amp;TEXT(INT(HOUR(Table1[[#This Row],[Patient Admission Date]])/3)*3+3,"00")</f>
        <v>12-15</v>
      </c>
      <c r="O8375" t="str" cm="1">
        <f t="array" ref="O8375">_xlfn.IFS(Table1[[#This Row],[Patient Age]]&lt;=14,"0-14",Table1[[#This Row],[Patient Age]]&lt;=29,"15-29",Table1[[#This Row],[Patient Age]]&lt;=44,"30-44",Table1[[#This Row],[Patient Age]]&lt;=59,"45-59",Table1[[#This Row],[Patient Age]]&lt;=74,"60-74",TRUE,"75+")</f>
        <v>30-44</v>
      </c>
      <c r="P8375" t="str" cm="1">
        <f t="array" ref="P8375">_xlfn.IFS(Table1[[#This Row],[Patient Waittime]]&lt;=15,"0-15",Table1[[#This Row],[Patient Waittime]]&lt;=30,"16-30",Table1[[#This Row],[Patient Waittime]]&lt;=45,"31-45",Table1[[#This Row],[Patient Waittime]]&lt;=60,"46-60",TRUE,"60+")</f>
        <v>16-30</v>
      </c>
      <c r="Q8375">
        <f>--(Table1[[#This Row],[Patient Waittime]]&lt;=30)</f>
        <v>1</v>
      </c>
      <c r="R8375">
        <f>--Table1[[#This Row],[Patient Admission Flag]]</f>
        <v>1</v>
      </c>
      <c r="S8375">
        <f>--AND(Table1[[#This Row],[WithinTarget]]=1,Table1[[#This Row],[Patient Satisfaction Score]]&gt;=7)</f>
        <v>0</v>
      </c>
      <c r="T8375" t="str">
        <f>IF(LEFT(Table1[[#This Row],[Patient Gender]],1)="F","Female","Male")</f>
        <v>Male</v>
      </c>
    </row>
    <row r="8376" spans="1:20" x14ac:dyDescent="0.3">
      <c r="A8376" t="s">
        <v>8480</v>
      </c>
      <c r="B8376" s="1">
        <v>45342.255555555559</v>
      </c>
      <c r="C8376" t="s">
        <v>9</v>
      </c>
      <c r="D8376">
        <v>29</v>
      </c>
      <c r="E8376" t="s">
        <v>19</v>
      </c>
      <c r="F8376" t="s">
        <v>11</v>
      </c>
      <c r="G8376" t="b">
        <v>1</v>
      </c>
      <c r="I8376">
        <v>20</v>
      </c>
      <c r="J8376" t="b">
        <v>1</v>
      </c>
      <c r="K8376">
        <f>YEAR(Table1[[#This Row],[Patient Admission Date]])</f>
        <v>2024</v>
      </c>
      <c r="L8376" t="str">
        <f>TEXT(Table1[[#This Row],[Patient Admission Date]],"mmm")</f>
        <v>Feb</v>
      </c>
      <c r="M8376" t="str">
        <f>TEXT(Table1[[#This Row],[Patient Admission Date]],"ddd")</f>
        <v>Tue</v>
      </c>
      <c r="N8376" t="str">
        <f>TEXT(INT(HOUR(Table1[[#This Row],[Patient Admission Date]])/3)*3,"00")&amp;"-"&amp;TEXT(INT(HOUR(Table1[[#This Row],[Patient Admission Date]])/3)*3+3,"00")</f>
        <v>06-09</v>
      </c>
      <c r="O8376" t="str" cm="1">
        <f t="array" ref="O8376">_xlfn.IFS(Table1[[#This Row],[Patient Age]]&lt;=14,"0-14",Table1[[#This Row],[Patient Age]]&lt;=29,"15-29",Table1[[#This Row],[Patient Age]]&lt;=44,"30-44",Table1[[#This Row],[Patient Age]]&lt;=59,"45-59",Table1[[#This Row],[Patient Age]]&lt;=74,"60-74",TRUE,"75+")</f>
        <v>15-29</v>
      </c>
      <c r="P8376" t="str" cm="1">
        <f t="array" ref="P8376">_xlfn.IFS(Table1[[#This Row],[Patient Waittime]]&lt;=15,"0-15",Table1[[#This Row],[Patient Waittime]]&lt;=30,"16-30",Table1[[#This Row],[Patient Waittime]]&lt;=45,"31-45",Table1[[#This Row],[Patient Waittime]]&lt;=60,"46-60",TRUE,"60+")</f>
        <v>16-30</v>
      </c>
      <c r="Q8376">
        <f>--(Table1[[#This Row],[Patient Waittime]]&lt;=30)</f>
        <v>1</v>
      </c>
      <c r="R8376">
        <f>--Table1[[#This Row],[Patient Admission Flag]]</f>
        <v>1</v>
      </c>
      <c r="S8376">
        <f>--AND(Table1[[#This Row],[WithinTarget]]=1,Table1[[#This Row],[Patient Satisfaction Score]]&gt;=7)</f>
        <v>0</v>
      </c>
      <c r="T8376" t="str">
        <f>IF(LEFT(Table1[[#This Row],[Patient Gender]],1)="F","Female","Male")</f>
        <v>Male</v>
      </c>
    </row>
    <row r="8377" spans="1:20" x14ac:dyDescent="0.3">
      <c r="A8377" t="s">
        <v>8481</v>
      </c>
      <c r="B8377" s="1">
        <v>45568.573611111111</v>
      </c>
      <c r="C8377" t="s">
        <v>9</v>
      </c>
      <c r="D8377">
        <v>41</v>
      </c>
      <c r="E8377" t="s">
        <v>19</v>
      </c>
      <c r="F8377" t="s">
        <v>11</v>
      </c>
      <c r="G8377" t="b">
        <v>1</v>
      </c>
      <c r="I8377">
        <v>21</v>
      </c>
      <c r="J8377" t="b">
        <v>1</v>
      </c>
      <c r="K8377">
        <f>YEAR(Table1[[#This Row],[Patient Admission Date]])</f>
        <v>2024</v>
      </c>
      <c r="L8377" t="str">
        <f>TEXT(Table1[[#This Row],[Patient Admission Date]],"mmm")</f>
        <v>Oct</v>
      </c>
      <c r="M8377" t="str">
        <f>TEXT(Table1[[#This Row],[Patient Admission Date]],"ddd")</f>
        <v>Thu</v>
      </c>
      <c r="N8377" t="str">
        <f>TEXT(INT(HOUR(Table1[[#This Row],[Patient Admission Date]])/3)*3,"00")&amp;"-"&amp;TEXT(INT(HOUR(Table1[[#This Row],[Patient Admission Date]])/3)*3+3,"00")</f>
        <v>12-15</v>
      </c>
      <c r="O8377" t="str" cm="1">
        <f t="array" ref="O8377">_xlfn.IFS(Table1[[#This Row],[Patient Age]]&lt;=14,"0-14",Table1[[#This Row],[Patient Age]]&lt;=29,"15-29",Table1[[#This Row],[Patient Age]]&lt;=44,"30-44",Table1[[#This Row],[Patient Age]]&lt;=59,"45-59",Table1[[#This Row],[Patient Age]]&lt;=74,"60-74",TRUE,"75+")</f>
        <v>30-44</v>
      </c>
      <c r="P8377" t="str" cm="1">
        <f t="array" ref="P8377">_xlfn.IFS(Table1[[#This Row],[Patient Waittime]]&lt;=15,"0-15",Table1[[#This Row],[Patient Waittime]]&lt;=30,"16-30",Table1[[#This Row],[Patient Waittime]]&lt;=45,"31-45",Table1[[#This Row],[Patient Waittime]]&lt;=60,"46-60",TRUE,"60+")</f>
        <v>16-30</v>
      </c>
      <c r="Q8377">
        <f>--(Table1[[#This Row],[Patient Waittime]]&lt;=30)</f>
        <v>1</v>
      </c>
      <c r="R8377">
        <f>--Table1[[#This Row],[Patient Admission Flag]]</f>
        <v>1</v>
      </c>
      <c r="S8377">
        <f>--AND(Table1[[#This Row],[WithinTarget]]=1,Table1[[#This Row],[Patient Satisfaction Score]]&gt;=7)</f>
        <v>0</v>
      </c>
      <c r="T8377" t="str">
        <f>IF(LEFT(Table1[[#This Row],[Patient Gender]],1)="F","Female","Male")</f>
        <v>Male</v>
      </c>
    </row>
    <row r="8378" spans="1:20" x14ac:dyDescent="0.3">
      <c r="A8378" t="s">
        <v>8482</v>
      </c>
      <c r="B8378" s="1">
        <v>45583.936805555553</v>
      </c>
      <c r="C8378" t="s">
        <v>9</v>
      </c>
      <c r="D8378">
        <v>60</v>
      </c>
      <c r="E8378" t="s">
        <v>19</v>
      </c>
      <c r="F8378" t="s">
        <v>11</v>
      </c>
      <c r="G8378" t="b">
        <v>1</v>
      </c>
      <c r="I8378">
        <v>21</v>
      </c>
      <c r="J8378" t="b">
        <v>1</v>
      </c>
      <c r="K8378">
        <f>YEAR(Table1[[#This Row],[Patient Admission Date]])</f>
        <v>2024</v>
      </c>
      <c r="L8378" t="str">
        <f>TEXT(Table1[[#This Row],[Patient Admission Date]],"mmm")</f>
        <v>Oct</v>
      </c>
      <c r="M8378" t="str">
        <f>TEXT(Table1[[#This Row],[Patient Admission Date]],"ddd")</f>
        <v>Fri</v>
      </c>
      <c r="N8378" t="str">
        <f>TEXT(INT(HOUR(Table1[[#This Row],[Patient Admission Date]])/3)*3,"00")&amp;"-"&amp;TEXT(INT(HOUR(Table1[[#This Row],[Patient Admission Date]])/3)*3+3,"00")</f>
        <v>21-24</v>
      </c>
      <c r="O8378" t="str" cm="1">
        <f t="array" ref="O8378">_xlfn.IFS(Table1[[#This Row],[Patient Age]]&lt;=14,"0-14",Table1[[#This Row],[Patient Age]]&lt;=29,"15-29",Table1[[#This Row],[Patient Age]]&lt;=44,"30-44",Table1[[#This Row],[Patient Age]]&lt;=59,"45-59",Table1[[#This Row],[Patient Age]]&lt;=74,"60-74",TRUE,"75+")</f>
        <v>60-74</v>
      </c>
      <c r="P8378" t="str" cm="1">
        <f t="array" ref="P8378">_xlfn.IFS(Table1[[#This Row],[Patient Waittime]]&lt;=15,"0-15",Table1[[#This Row],[Patient Waittime]]&lt;=30,"16-30",Table1[[#This Row],[Patient Waittime]]&lt;=45,"31-45",Table1[[#This Row],[Patient Waittime]]&lt;=60,"46-60",TRUE,"60+")</f>
        <v>16-30</v>
      </c>
      <c r="Q8378">
        <f>--(Table1[[#This Row],[Patient Waittime]]&lt;=30)</f>
        <v>1</v>
      </c>
      <c r="R8378">
        <f>--Table1[[#This Row],[Patient Admission Flag]]</f>
        <v>1</v>
      </c>
      <c r="S8378">
        <f>--AND(Table1[[#This Row],[WithinTarget]]=1,Table1[[#This Row],[Patient Satisfaction Score]]&gt;=7)</f>
        <v>0</v>
      </c>
      <c r="T8378" t="str">
        <f>IF(LEFT(Table1[[#This Row],[Patient Gender]],1)="F","Female","Male")</f>
        <v>Male</v>
      </c>
    </row>
    <row r="8379" spans="1:20" x14ac:dyDescent="0.3">
      <c r="A8379" t="s">
        <v>8483</v>
      </c>
      <c r="B8379" s="1">
        <v>45533.067361111112</v>
      </c>
      <c r="C8379" t="s">
        <v>9</v>
      </c>
      <c r="D8379">
        <v>39</v>
      </c>
      <c r="E8379" t="s">
        <v>19</v>
      </c>
      <c r="F8379" t="s">
        <v>11</v>
      </c>
      <c r="G8379" t="b">
        <v>1</v>
      </c>
      <c r="I8379">
        <v>22</v>
      </c>
      <c r="J8379" t="b">
        <v>1</v>
      </c>
      <c r="K8379">
        <f>YEAR(Table1[[#This Row],[Patient Admission Date]])</f>
        <v>2024</v>
      </c>
      <c r="L8379" t="str">
        <f>TEXT(Table1[[#This Row],[Patient Admission Date]],"mmm")</f>
        <v>Aug</v>
      </c>
      <c r="M8379" t="str">
        <f>TEXT(Table1[[#This Row],[Patient Admission Date]],"ddd")</f>
        <v>Thu</v>
      </c>
      <c r="N8379" t="str">
        <f>TEXT(INT(HOUR(Table1[[#This Row],[Patient Admission Date]])/3)*3,"00")&amp;"-"&amp;TEXT(INT(HOUR(Table1[[#This Row],[Patient Admission Date]])/3)*3+3,"00")</f>
        <v>00-03</v>
      </c>
      <c r="O8379" t="str" cm="1">
        <f t="array" ref="O8379">_xlfn.IFS(Table1[[#This Row],[Patient Age]]&lt;=14,"0-14",Table1[[#This Row],[Patient Age]]&lt;=29,"15-29",Table1[[#This Row],[Patient Age]]&lt;=44,"30-44",Table1[[#This Row],[Patient Age]]&lt;=59,"45-59",Table1[[#This Row],[Patient Age]]&lt;=74,"60-74",TRUE,"75+")</f>
        <v>30-44</v>
      </c>
      <c r="P8379" t="str" cm="1">
        <f t="array" ref="P8379">_xlfn.IFS(Table1[[#This Row],[Patient Waittime]]&lt;=15,"0-15",Table1[[#This Row],[Patient Waittime]]&lt;=30,"16-30",Table1[[#This Row],[Patient Waittime]]&lt;=45,"31-45",Table1[[#This Row],[Patient Waittime]]&lt;=60,"46-60",TRUE,"60+")</f>
        <v>16-30</v>
      </c>
      <c r="Q8379">
        <f>--(Table1[[#This Row],[Patient Waittime]]&lt;=30)</f>
        <v>1</v>
      </c>
      <c r="R8379">
        <f>--Table1[[#This Row],[Patient Admission Flag]]</f>
        <v>1</v>
      </c>
      <c r="S8379">
        <f>--AND(Table1[[#This Row],[WithinTarget]]=1,Table1[[#This Row],[Patient Satisfaction Score]]&gt;=7)</f>
        <v>0</v>
      </c>
      <c r="T8379" t="str">
        <f>IF(LEFT(Table1[[#This Row],[Patient Gender]],1)="F","Female","Male")</f>
        <v>Male</v>
      </c>
    </row>
    <row r="8380" spans="1:20" x14ac:dyDescent="0.3">
      <c r="A8380" t="s">
        <v>8484</v>
      </c>
      <c r="B8380" s="1">
        <v>45188.673611111109</v>
      </c>
      <c r="C8380" t="s">
        <v>9</v>
      </c>
      <c r="D8380">
        <v>72</v>
      </c>
      <c r="E8380" t="s">
        <v>19</v>
      </c>
      <c r="F8380" t="s">
        <v>11</v>
      </c>
      <c r="G8380" t="b">
        <v>1</v>
      </c>
      <c r="I8380">
        <v>26</v>
      </c>
      <c r="J8380" t="b">
        <v>1</v>
      </c>
      <c r="K8380">
        <f>YEAR(Table1[[#This Row],[Patient Admission Date]])</f>
        <v>2023</v>
      </c>
      <c r="L8380" t="str">
        <f>TEXT(Table1[[#This Row],[Patient Admission Date]],"mmm")</f>
        <v>Sep</v>
      </c>
      <c r="M8380" t="str">
        <f>TEXT(Table1[[#This Row],[Patient Admission Date]],"ddd")</f>
        <v>Tue</v>
      </c>
      <c r="N8380" t="str">
        <f>TEXT(INT(HOUR(Table1[[#This Row],[Patient Admission Date]])/3)*3,"00")&amp;"-"&amp;TEXT(INT(HOUR(Table1[[#This Row],[Patient Admission Date]])/3)*3+3,"00")</f>
        <v>15-18</v>
      </c>
      <c r="O8380" t="str" cm="1">
        <f t="array" ref="O8380">_xlfn.IFS(Table1[[#This Row],[Patient Age]]&lt;=14,"0-14",Table1[[#This Row],[Patient Age]]&lt;=29,"15-29",Table1[[#This Row],[Patient Age]]&lt;=44,"30-44",Table1[[#This Row],[Patient Age]]&lt;=59,"45-59",Table1[[#This Row],[Patient Age]]&lt;=74,"60-74",TRUE,"75+")</f>
        <v>60-74</v>
      </c>
      <c r="P8380" t="str" cm="1">
        <f t="array" ref="P8380">_xlfn.IFS(Table1[[#This Row],[Patient Waittime]]&lt;=15,"0-15",Table1[[#This Row],[Patient Waittime]]&lt;=30,"16-30",Table1[[#This Row],[Patient Waittime]]&lt;=45,"31-45",Table1[[#This Row],[Patient Waittime]]&lt;=60,"46-60",TRUE,"60+")</f>
        <v>16-30</v>
      </c>
      <c r="Q8380">
        <f>--(Table1[[#This Row],[Patient Waittime]]&lt;=30)</f>
        <v>1</v>
      </c>
      <c r="R8380">
        <f>--Table1[[#This Row],[Patient Admission Flag]]</f>
        <v>1</v>
      </c>
      <c r="S8380">
        <f>--AND(Table1[[#This Row],[WithinTarget]]=1,Table1[[#This Row],[Patient Satisfaction Score]]&gt;=7)</f>
        <v>0</v>
      </c>
      <c r="T8380" t="str">
        <f>IF(LEFT(Table1[[#This Row],[Patient Gender]],1)="F","Female","Male")</f>
        <v>Male</v>
      </c>
    </row>
    <row r="8381" spans="1:20" x14ac:dyDescent="0.3">
      <c r="A8381" t="s">
        <v>8485</v>
      </c>
      <c r="B8381" s="1">
        <v>45194.029861111114</v>
      </c>
      <c r="C8381" t="s">
        <v>9</v>
      </c>
      <c r="D8381">
        <v>73</v>
      </c>
      <c r="E8381" t="s">
        <v>19</v>
      </c>
      <c r="F8381" t="s">
        <v>11</v>
      </c>
      <c r="G8381" t="b">
        <v>1</v>
      </c>
      <c r="I8381">
        <v>26</v>
      </c>
      <c r="J8381" t="b">
        <v>1</v>
      </c>
      <c r="K8381">
        <f>YEAR(Table1[[#This Row],[Patient Admission Date]])</f>
        <v>2023</v>
      </c>
      <c r="L8381" t="str">
        <f>TEXT(Table1[[#This Row],[Patient Admission Date]],"mmm")</f>
        <v>Sep</v>
      </c>
      <c r="M8381" t="str">
        <f>TEXT(Table1[[#This Row],[Patient Admission Date]],"ddd")</f>
        <v>Mon</v>
      </c>
      <c r="N8381" t="str">
        <f>TEXT(INT(HOUR(Table1[[#This Row],[Patient Admission Date]])/3)*3,"00")&amp;"-"&amp;TEXT(INT(HOUR(Table1[[#This Row],[Patient Admission Date]])/3)*3+3,"00")</f>
        <v>00-03</v>
      </c>
      <c r="O8381" t="str" cm="1">
        <f t="array" ref="O8381">_xlfn.IFS(Table1[[#This Row],[Patient Age]]&lt;=14,"0-14",Table1[[#This Row],[Patient Age]]&lt;=29,"15-29",Table1[[#This Row],[Patient Age]]&lt;=44,"30-44",Table1[[#This Row],[Patient Age]]&lt;=59,"45-59",Table1[[#This Row],[Patient Age]]&lt;=74,"60-74",TRUE,"75+")</f>
        <v>60-74</v>
      </c>
      <c r="P8381" t="str" cm="1">
        <f t="array" ref="P8381">_xlfn.IFS(Table1[[#This Row],[Patient Waittime]]&lt;=15,"0-15",Table1[[#This Row],[Patient Waittime]]&lt;=30,"16-30",Table1[[#This Row],[Patient Waittime]]&lt;=45,"31-45",Table1[[#This Row],[Patient Waittime]]&lt;=60,"46-60",TRUE,"60+")</f>
        <v>16-30</v>
      </c>
      <c r="Q8381">
        <f>--(Table1[[#This Row],[Patient Waittime]]&lt;=30)</f>
        <v>1</v>
      </c>
      <c r="R8381">
        <f>--Table1[[#This Row],[Patient Admission Flag]]</f>
        <v>1</v>
      </c>
      <c r="S8381">
        <f>--AND(Table1[[#This Row],[WithinTarget]]=1,Table1[[#This Row],[Patient Satisfaction Score]]&gt;=7)</f>
        <v>0</v>
      </c>
      <c r="T8381" t="str">
        <f>IF(LEFT(Table1[[#This Row],[Patient Gender]],1)="F","Female","Male")</f>
        <v>Male</v>
      </c>
    </row>
    <row r="8382" spans="1:20" x14ac:dyDescent="0.3">
      <c r="A8382" t="s">
        <v>8486</v>
      </c>
      <c r="B8382" s="1">
        <v>45363.32708333333</v>
      </c>
      <c r="C8382" t="s">
        <v>9</v>
      </c>
      <c r="D8382">
        <v>56</v>
      </c>
      <c r="E8382" t="s">
        <v>19</v>
      </c>
      <c r="F8382" t="s">
        <v>11</v>
      </c>
      <c r="G8382" t="b">
        <v>1</v>
      </c>
      <c r="I8382">
        <v>41</v>
      </c>
      <c r="J8382" t="b">
        <v>1</v>
      </c>
      <c r="K8382">
        <f>YEAR(Table1[[#This Row],[Patient Admission Date]])</f>
        <v>2024</v>
      </c>
      <c r="L8382" t="str">
        <f>TEXT(Table1[[#This Row],[Patient Admission Date]],"mmm")</f>
        <v>Mar</v>
      </c>
      <c r="M8382" t="str">
        <f>TEXT(Table1[[#This Row],[Patient Admission Date]],"ddd")</f>
        <v>Tue</v>
      </c>
      <c r="N8382" t="str">
        <f>TEXT(INT(HOUR(Table1[[#This Row],[Patient Admission Date]])/3)*3,"00")&amp;"-"&amp;TEXT(INT(HOUR(Table1[[#This Row],[Patient Admission Date]])/3)*3+3,"00")</f>
        <v>06-09</v>
      </c>
      <c r="O8382" t="str" cm="1">
        <f t="array" ref="O8382">_xlfn.IFS(Table1[[#This Row],[Patient Age]]&lt;=14,"0-14",Table1[[#This Row],[Patient Age]]&lt;=29,"15-29",Table1[[#This Row],[Patient Age]]&lt;=44,"30-44",Table1[[#This Row],[Patient Age]]&lt;=59,"45-59",Table1[[#This Row],[Patient Age]]&lt;=74,"60-74",TRUE,"75+")</f>
        <v>45-59</v>
      </c>
      <c r="P8382" t="str" cm="1">
        <f t="array" ref="P8382">_xlfn.IFS(Table1[[#This Row],[Patient Waittime]]&lt;=15,"0-15",Table1[[#This Row],[Patient Waittime]]&lt;=30,"16-30",Table1[[#This Row],[Patient Waittime]]&lt;=45,"31-45",Table1[[#This Row],[Patient Waittime]]&lt;=60,"46-60",TRUE,"60+")</f>
        <v>31-45</v>
      </c>
      <c r="Q8382">
        <f>--(Table1[[#This Row],[Patient Waittime]]&lt;=30)</f>
        <v>0</v>
      </c>
      <c r="R8382">
        <f>--Table1[[#This Row],[Patient Admission Flag]]</f>
        <v>1</v>
      </c>
      <c r="S8382">
        <f>--AND(Table1[[#This Row],[WithinTarget]]=1,Table1[[#This Row],[Patient Satisfaction Score]]&gt;=7)</f>
        <v>0</v>
      </c>
      <c r="T8382" t="str">
        <f>IF(LEFT(Table1[[#This Row],[Patient Gender]],1)="F","Female","Male")</f>
        <v>Male</v>
      </c>
    </row>
    <row r="8383" spans="1:20" x14ac:dyDescent="0.3">
      <c r="A8383" t="s">
        <v>8487</v>
      </c>
      <c r="B8383" s="1">
        <v>45346.334722222222</v>
      </c>
      <c r="C8383" t="s">
        <v>9</v>
      </c>
      <c r="D8383">
        <v>23</v>
      </c>
      <c r="E8383" t="s">
        <v>19</v>
      </c>
      <c r="F8383" t="s">
        <v>11</v>
      </c>
      <c r="G8383" t="b">
        <v>1</v>
      </c>
      <c r="I8383">
        <v>50</v>
      </c>
      <c r="J8383" t="b">
        <v>1</v>
      </c>
      <c r="K8383">
        <f>YEAR(Table1[[#This Row],[Patient Admission Date]])</f>
        <v>2024</v>
      </c>
      <c r="L8383" t="str">
        <f>TEXT(Table1[[#This Row],[Patient Admission Date]],"mmm")</f>
        <v>Feb</v>
      </c>
      <c r="M8383" t="str">
        <f>TEXT(Table1[[#This Row],[Patient Admission Date]],"ddd")</f>
        <v>Sat</v>
      </c>
      <c r="N8383" t="str">
        <f>TEXT(INT(HOUR(Table1[[#This Row],[Patient Admission Date]])/3)*3,"00")&amp;"-"&amp;TEXT(INT(HOUR(Table1[[#This Row],[Patient Admission Date]])/3)*3+3,"00")</f>
        <v>06-09</v>
      </c>
      <c r="O8383" t="str" cm="1">
        <f t="array" ref="O8383">_xlfn.IFS(Table1[[#This Row],[Patient Age]]&lt;=14,"0-14",Table1[[#This Row],[Patient Age]]&lt;=29,"15-29",Table1[[#This Row],[Patient Age]]&lt;=44,"30-44",Table1[[#This Row],[Patient Age]]&lt;=59,"45-59",Table1[[#This Row],[Patient Age]]&lt;=74,"60-74",TRUE,"75+")</f>
        <v>15-29</v>
      </c>
      <c r="P8383" t="str" cm="1">
        <f t="array" ref="P8383">_xlfn.IFS(Table1[[#This Row],[Patient Waittime]]&lt;=15,"0-15",Table1[[#This Row],[Patient Waittime]]&lt;=30,"16-30",Table1[[#This Row],[Patient Waittime]]&lt;=45,"31-45",Table1[[#This Row],[Patient Waittime]]&lt;=60,"46-60",TRUE,"60+")</f>
        <v>46-60</v>
      </c>
      <c r="Q8383">
        <f>--(Table1[[#This Row],[Patient Waittime]]&lt;=30)</f>
        <v>0</v>
      </c>
      <c r="R8383">
        <f>--Table1[[#This Row],[Patient Admission Flag]]</f>
        <v>1</v>
      </c>
      <c r="S8383">
        <f>--AND(Table1[[#This Row],[WithinTarget]]=1,Table1[[#This Row],[Patient Satisfaction Score]]&gt;=7)</f>
        <v>0</v>
      </c>
      <c r="T8383" t="str">
        <f>IF(LEFT(Table1[[#This Row],[Patient Gender]],1)="F","Female","Male")</f>
        <v>Male</v>
      </c>
    </row>
    <row r="8384" spans="1:20" x14ac:dyDescent="0.3">
      <c r="A8384" t="s">
        <v>8488</v>
      </c>
      <c r="B8384" s="1">
        <v>45256.763888888891</v>
      </c>
      <c r="C8384" t="s">
        <v>9</v>
      </c>
      <c r="D8384">
        <v>65</v>
      </c>
      <c r="E8384" t="s">
        <v>19</v>
      </c>
      <c r="F8384" t="s">
        <v>11</v>
      </c>
      <c r="G8384" t="b">
        <v>1</v>
      </c>
      <c r="I8384">
        <v>55</v>
      </c>
      <c r="J8384" t="b">
        <v>1</v>
      </c>
      <c r="K8384">
        <f>YEAR(Table1[[#This Row],[Patient Admission Date]])</f>
        <v>2023</v>
      </c>
      <c r="L8384" t="str">
        <f>TEXT(Table1[[#This Row],[Patient Admission Date]],"mmm")</f>
        <v>Nov</v>
      </c>
      <c r="M8384" t="str">
        <f>TEXT(Table1[[#This Row],[Patient Admission Date]],"ddd")</f>
        <v>Sun</v>
      </c>
      <c r="N8384" t="str">
        <f>TEXT(INT(HOUR(Table1[[#This Row],[Patient Admission Date]])/3)*3,"00")&amp;"-"&amp;TEXT(INT(HOUR(Table1[[#This Row],[Patient Admission Date]])/3)*3+3,"00")</f>
        <v>18-21</v>
      </c>
      <c r="O8384" t="str" cm="1">
        <f t="array" ref="O8384">_xlfn.IFS(Table1[[#This Row],[Patient Age]]&lt;=14,"0-14",Table1[[#This Row],[Patient Age]]&lt;=29,"15-29",Table1[[#This Row],[Patient Age]]&lt;=44,"30-44",Table1[[#This Row],[Patient Age]]&lt;=59,"45-59",Table1[[#This Row],[Patient Age]]&lt;=74,"60-74",TRUE,"75+")</f>
        <v>60-74</v>
      </c>
      <c r="P8384" t="str" cm="1">
        <f t="array" ref="P8384">_xlfn.IFS(Table1[[#This Row],[Patient Waittime]]&lt;=15,"0-15",Table1[[#This Row],[Patient Waittime]]&lt;=30,"16-30",Table1[[#This Row],[Patient Waittime]]&lt;=45,"31-45",Table1[[#This Row],[Patient Waittime]]&lt;=60,"46-60",TRUE,"60+")</f>
        <v>46-60</v>
      </c>
      <c r="Q8384">
        <f>--(Table1[[#This Row],[Patient Waittime]]&lt;=30)</f>
        <v>0</v>
      </c>
      <c r="R8384">
        <f>--Table1[[#This Row],[Patient Admission Flag]]</f>
        <v>1</v>
      </c>
      <c r="S8384">
        <f>--AND(Table1[[#This Row],[WithinTarget]]=1,Table1[[#This Row],[Patient Satisfaction Score]]&gt;=7)</f>
        <v>0</v>
      </c>
      <c r="T8384" t="str">
        <f>IF(LEFT(Table1[[#This Row],[Patient Gender]],1)="F","Female","Male")</f>
        <v>Male</v>
      </c>
    </row>
    <row r="8385" spans="1:20" x14ac:dyDescent="0.3">
      <c r="A8385" t="s">
        <v>8489</v>
      </c>
      <c r="B8385" s="1">
        <v>45309.406944444447</v>
      </c>
      <c r="C8385" t="s">
        <v>9</v>
      </c>
      <c r="D8385">
        <v>42</v>
      </c>
      <c r="E8385" t="s">
        <v>19</v>
      </c>
      <c r="F8385" t="s">
        <v>11</v>
      </c>
      <c r="G8385" t="b">
        <v>1</v>
      </c>
      <c r="I8385">
        <v>57</v>
      </c>
      <c r="J8385" t="b">
        <v>1</v>
      </c>
      <c r="K8385">
        <f>YEAR(Table1[[#This Row],[Patient Admission Date]])</f>
        <v>2024</v>
      </c>
      <c r="L8385" t="str">
        <f>TEXT(Table1[[#This Row],[Patient Admission Date]],"mmm")</f>
        <v>Jan</v>
      </c>
      <c r="M8385" t="str">
        <f>TEXT(Table1[[#This Row],[Patient Admission Date]],"ddd")</f>
        <v>Thu</v>
      </c>
      <c r="N8385" t="str">
        <f>TEXT(INT(HOUR(Table1[[#This Row],[Patient Admission Date]])/3)*3,"00")&amp;"-"&amp;TEXT(INT(HOUR(Table1[[#This Row],[Patient Admission Date]])/3)*3+3,"00")</f>
        <v>09-12</v>
      </c>
      <c r="O8385" t="str" cm="1">
        <f t="array" ref="O8385">_xlfn.IFS(Table1[[#This Row],[Patient Age]]&lt;=14,"0-14",Table1[[#This Row],[Patient Age]]&lt;=29,"15-29",Table1[[#This Row],[Patient Age]]&lt;=44,"30-44",Table1[[#This Row],[Patient Age]]&lt;=59,"45-59",Table1[[#This Row],[Patient Age]]&lt;=74,"60-74",TRUE,"75+")</f>
        <v>30-44</v>
      </c>
      <c r="P8385" t="str" cm="1">
        <f t="array" ref="P8385">_xlfn.IFS(Table1[[#This Row],[Patient Waittime]]&lt;=15,"0-15",Table1[[#This Row],[Patient Waittime]]&lt;=30,"16-30",Table1[[#This Row],[Patient Waittime]]&lt;=45,"31-45",Table1[[#This Row],[Patient Waittime]]&lt;=60,"46-60",TRUE,"60+")</f>
        <v>46-60</v>
      </c>
      <c r="Q8385">
        <f>--(Table1[[#This Row],[Patient Waittime]]&lt;=30)</f>
        <v>0</v>
      </c>
      <c r="R8385">
        <f>--Table1[[#This Row],[Patient Admission Flag]]</f>
        <v>1</v>
      </c>
      <c r="S8385">
        <f>--AND(Table1[[#This Row],[WithinTarget]]=1,Table1[[#This Row],[Patient Satisfaction Score]]&gt;=7)</f>
        <v>0</v>
      </c>
      <c r="T8385" t="str">
        <f>IF(LEFT(Table1[[#This Row],[Patient Gender]],1)="F","Female","Male")</f>
        <v>Male</v>
      </c>
    </row>
    <row r="8386" spans="1:20" x14ac:dyDescent="0.3">
      <c r="A8386" t="s">
        <v>8490</v>
      </c>
      <c r="B8386" s="1">
        <v>45354.40347222222</v>
      </c>
      <c r="C8386" t="s">
        <v>9</v>
      </c>
      <c r="D8386">
        <v>55</v>
      </c>
      <c r="E8386" t="s">
        <v>19</v>
      </c>
      <c r="F8386" t="s">
        <v>11</v>
      </c>
      <c r="G8386" t="b">
        <v>1</v>
      </c>
      <c r="I8386">
        <v>11</v>
      </c>
      <c r="J8386" t="b">
        <v>1</v>
      </c>
      <c r="K8386">
        <f>YEAR(Table1[[#This Row],[Patient Admission Date]])</f>
        <v>2024</v>
      </c>
      <c r="L8386" t="str">
        <f>TEXT(Table1[[#This Row],[Patient Admission Date]],"mmm")</f>
        <v>Mar</v>
      </c>
      <c r="M8386" t="str">
        <f>TEXT(Table1[[#This Row],[Patient Admission Date]],"ddd")</f>
        <v>Sun</v>
      </c>
      <c r="N8386" t="str">
        <f>TEXT(INT(HOUR(Table1[[#This Row],[Patient Admission Date]])/3)*3,"00")&amp;"-"&amp;TEXT(INT(HOUR(Table1[[#This Row],[Patient Admission Date]])/3)*3+3,"00")</f>
        <v>09-12</v>
      </c>
      <c r="O8386" t="str" cm="1">
        <f t="array" ref="O8386">_xlfn.IFS(Table1[[#This Row],[Patient Age]]&lt;=14,"0-14",Table1[[#This Row],[Patient Age]]&lt;=29,"15-29",Table1[[#This Row],[Patient Age]]&lt;=44,"30-44",Table1[[#This Row],[Patient Age]]&lt;=59,"45-59",Table1[[#This Row],[Patient Age]]&lt;=74,"60-74",TRUE,"75+")</f>
        <v>45-59</v>
      </c>
      <c r="P8386" t="str" cm="1">
        <f t="array" ref="P8386">_xlfn.IFS(Table1[[#This Row],[Patient Waittime]]&lt;=15,"0-15",Table1[[#This Row],[Patient Waittime]]&lt;=30,"16-30",Table1[[#This Row],[Patient Waittime]]&lt;=45,"31-45",Table1[[#This Row],[Patient Waittime]]&lt;=60,"46-60",TRUE,"60+")</f>
        <v>0-15</v>
      </c>
      <c r="Q8386">
        <f>--(Table1[[#This Row],[Patient Waittime]]&lt;=30)</f>
        <v>1</v>
      </c>
      <c r="R8386">
        <f>--Table1[[#This Row],[Patient Admission Flag]]</f>
        <v>1</v>
      </c>
      <c r="S8386">
        <f>--AND(Table1[[#This Row],[WithinTarget]]=1,Table1[[#This Row],[Patient Satisfaction Score]]&gt;=7)</f>
        <v>0</v>
      </c>
      <c r="T8386" t="str">
        <f>IF(LEFT(Table1[[#This Row],[Patient Gender]],1)="F","Female","Male")</f>
        <v>Male</v>
      </c>
    </row>
    <row r="8387" spans="1:20" x14ac:dyDescent="0.3">
      <c r="A8387" t="s">
        <v>8491</v>
      </c>
      <c r="B8387" s="1">
        <v>45575.522916666669</v>
      </c>
      <c r="C8387" t="s">
        <v>9</v>
      </c>
      <c r="D8387">
        <v>19</v>
      </c>
      <c r="E8387" t="s">
        <v>19</v>
      </c>
      <c r="F8387" t="s">
        <v>11</v>
      </c>
      <c r="G8387" t="b">
        <v>1</v>
      </c>
      <c r="I8387">
        <v>20</v>
      </c>
      <c r="J8387" t="b">
        <v>1</v>
      </c>
      <c r="K8387">
        <f>YEAR(Table1[[#This Row],[Patient Admission Date]])</f>
        <v>2024</v>
      </c>
      <c r="L8387" t="str">
        <f>TEXT(Table1[[#This Row],[Patient Admission Date]],"mmm")</f>
        <v>Oct</v>
      </c>
      <c r="M8387" t="str">
        <f>TEXT(Table1[[#This Row],[Patient Admission Date]],"ddd")</f>
        <v>Thu</v>
      </c>
      <c r="N8387" t="str">
        <f>TEXT(INT(HOUR(Table1[[#This Row],[Patient Admission Date]])/3)*3,"00")&amp;"-"&amp;TEXT(INT(HOUR(Table1[[#This Row],[Patient Admission Date]])/3)*3+3,"00")</f>
        <v>12-15</v>
      </c>
      <c r="O8387" t="str" cm="1">
        <f t="array" ref="O8387">_xlfn.IFS(Table1[[#This Row],[Patient Age]]&lt;=14,"0-14",Table1[[#This Row],[Patient Age]]&lt;=29,"15-29",Table1[[#This Row],[Patient Age]]&lt;=44,"30-44",Table1[[#This Row],[Patient Age]]&lt;=59,"45-59",Table1[[#This Row],[Patient Age]]&lt;=74,"60-74",TRUE,"75+")</f>
        <v>15-29</v>
      </c>
      <c r="P8387" t="str" cm="1">
        <f t="array" ref="P8387">_xlfn.IFS(Table1[[#This Row],[Patient Waittime]]&lt;=15,"0-15",Table1[[#This Row],[Patient Waittime]]&lt;=30,"16-30",Table1[[#This Row],[Patient Waittime]]&lt;=45,"31-45",Table1[[#This Row],[Patient Waittime]]&lt;=60,"46-60",TRUE,"60+")</f>
        <v>16-30</v>
      </c>
      <c r="Q8387">
        <f>--(Table1[[#This Row],[Patient Waittime]]&lt;=30)</f>
        <v>1</v>
      </c>
      <c r="R8387">
        <f>--Table1[[#This Row],[Patient Admission Flag]]</f>
        <v>1</v>
      </c>
      <c r="S8387">
        <f>--AND(Table1[[#This Row],[WithinTarget]]=1,Table1[[#This Row],[Patient Satisfaction Score]]&gt;=7)</f>
        <v>0</v>
      </c>
      <c r="T8387" t="str">
        <f>IF(LEFT(Table1[[#This Row],[Patient Gender]],1)="F","Female","Male")</f>
        <v>Male</v>
      </c>
    </row>
    <row r="8388" spans="1:20" x14ac:dyDescent="0.3">
      <c r="A8388" t="s">
        <v>8492</v>
      </c>
      <c r="B8388" s="1">
        <v>45209.013194444444</v>
      </c>
      <c r="C8388" t="s">
        <v>9</v>
      </c>
      <c r="D8388">
        <v>43</v>
      </c>
      <c r="E8388" t="s">
        <v>19</v>
      </c>
      <c r="F8388" t="s">
        <v>11</v>
      </c>
      <c r="G8388" t="b">
        <v>1</v>
      </c>
      <c r="I8388">
        <v>24</v>
      </c>
      <c r="J8388" t="b">
        <v>1</v>
      </c>
      <c r="K8388">
        <f>YEAR(Table1[[#This Row],[Patient Admission Date]])</f>
        <v>2023</v>
      </c>
      <c r="L8388" t="str">
        <f>TEXT(Table1[[#This Row],[Patient Admission Date]],"mmm")</f>
        <v>Oct</v>
      </c>
      <c r="M8388" t="str">
        <f>TEXT(Table1[[#This Row],[Patient Admission Date]],"ddd")</f>
        <v>Tue</v>
      </c>
      <c r="N8388" t="str">
        <f>TEXT(INT(HOUR(Table1[[#This Row],[Patient Admission Date]])/3)*3,"00")&amp;"-"&amp;TEXT(INT(HOUR(Table1[[#This Row],[Patient Admission Date]])/3)*3+3,"00")</f>
        <v>00-03</v>
      </c>
      <c r="O8388" t="str" cm="1">
        <f t="array" ref="O8388">_xlfn.IFS(Table1[[#This Row],[Patient Age]]&lt;=14,"0-14",Table1[[#This Row],[Patient Age]]&lt;=29,"15-29",Table1[[#This Row],[Patient Age]]&lt;=44,"30-44",Table1[[#This Row],[Patient Age]]&lt;=59,"45-59",Table1[[#This Row],[Patient Age]]&lt;=74,"60-74",TRUE,"75+")</f>
        <v>30-44</v>
      </c>
      <c r="P8388" t="str" cm="1">
        <f t="array" ref="P8388">_xlfn.IFS(Table1[[#This Row],[Patient Waittime]]&lt;=15,"0-15",Table1[[#This Row],[Patient Waittime]]&lt;=30,"16-30",Table1[[#This Row],[Patient Waittime]]&lt;=45,"31-45",Table1[[#This Row],[Patient Waittime]]&lt;=60,"46-60",TRUE,"60+")</f>
        <v>16-30</v>
      </c>
      <c r="Q8388">
        <f>--(Table1[[#This Row],[Patient Waittime]]&lt;=30)</f>
        <v>1</v>
      </c>
      <c r="R8388">
        <f>--Table1[[#This Row],[Patient Admission Flag]]</f>
        <v>1</v>
      </c>
      <c r="S8388">
        <f>--AND(Table1[[#This Row],[WithinTarget]]=1,Table1[[#This Row],[Patient Satisfaction Score]]&gt;=7)</f>
        <v>0</v>
      </c>
      <c r="T8388" t="str">
        <f>IF(LEFT(Table1[[#This Row],[Patient Gender]],1)="F","Female","Male")</f>
        <v>Male</v>
      </c>
    </row>
    <row r="8389" spans="1:20" x14ac:dyDescent="0.3">
      <c r="A8389" t="s">
        <v>8493</v>
      </c>
      <c r="B8389" s="1">
        <v>45365.890972222223</v>
      </c>
      <c r="C8389" t="s">
        <v>9</v>
      </c>
      <c r="D8389">
        <v>68</v>
      </c>
      <c r="E8389" t="s">
        <v>19</v>
      </c>
      <c r="F8389" t="s">
        <v>11</v>
      </c>
      <c r="G8389" t="b">
        <v>1</v>
      </c>
      <c r="I8389">
        <v>27</v>
      </c>
      <c r="J8389" t="b">
        <v>1</v>
      </c>
      <c r="K8389">
        <f>YEAR(Table1[[#This Row],[Patient Admission Date]])</f>
        <v>2024</v>
      </c>
      <c r="L8389" t="str">
        <f>TEXT(Table1[[#This Row],[Patient Admission Date]],"mmm")</f>
        <v>Mar</v>
      </c>
      <c r="M8389" t="str">
        <f>TEXT(Table1[[#This Row],[Patient Admission Date]],"ddd")</f>
        <v>Thu</v>
      </c>
      <c r="N8389" t="str">
        <f>TEXT(INT(HOUR(Table1[[#This Row],[Patient Admission Date]])/3)*3,"00")&amp;"-"&amp;TEXT(INT(HOUR(Table1[[#This Row],[Patient Admission Date]])/3)*3+3,"00")</f>
        <v>21-24</v>
      </c>
      <c r="O8389" t="str" cm="1">
        <f t="array" ref="O8389">_xlfn.IFS(Table1[[#This Row],[Patient Age]]&lt;=14,"0-14",Table1[[#This Row],[Patient Age]]&lt;=29,"15-29",Table1[[#This Row],[Patient Age]]&lt;=44,"30-44",Table1[[#This Row],[Patient Age]]&lt;=59,"45-59",Table1[[#This Row],[Patient Age]]&lt;=74,"60-74",TRUE,"75+")</f>
        <v>60-74</v>
      </c>
      <c r="P8389" t="str" cm="1">
        <f t="array" ref="P8389">_xlfn.IFS(Table1[[#This Row],[Patient Waittime]]&lt;=15,"0-15",Table1[[#This Row],[Patient Waittime]]&lt;=30,"16-30",Table1[[#This Row],[Patient Waittime]]&lt;=45,"31-45",Table1[[#This Row],[Patient Waittime]]&lt;=60,"46-60",TRUE,"60+")</f>
        <v>16-30</v>
      </c>
      <c r="Q8389">
        <f>--(Table1[[#This Row],[Patient Waittime]]&lt;=30)</f>
        <v>1</v>
      </c>
      <c r="R8389">
        <f>--Table1[[#This Row],[Patient Admission Flag]]</f>
        <v>1</v>
      </c>
      <c r="S8389">
        <f>--AND(Table1[[#This Row],[WithinTarget]]=1,Table1[[#This Row],[Patient Satisfaction Score]]&gt;=7)</f>
        <v>0</v>
      </c>
      <c r="T8389" t="str">
        <f>IF(LEFT(Table1[[#This Row],[Patient Gender]],1)="F","Female","Male")</f>
        <v>Male</v>
      </c>
    </row>
    <row r="8390" spans="1:20" x14ac:dyDescent="0.3">
      <c r="A8390" t="s">
        <v>8494</v>
      </c>
      <c r="B8390" s="1">
        <v>45065.074999999997</v>
      </c>
      <c r="C8390" t="s">
        <v>9</v>
      </c>
      <c r="D8390">
        <v>13</v>
      </c>
      <c r="E8390" t="s">
        <v>19</v>
      </c>
      <c r="F8390" t="s">
        <v>11</v>
      </c>
      <c r="G8390" t="b">
        <v>1</v>
      </c>
      <c r="I8390">
        <v>33</v>
      </c>
      <c r="J8390" t="b">
        <v>1</v>
      </c>
      <c r="K8390">
        <f>YEAR(Table1[[#This Row],[Patient Admission Date]])</f>
        <v>2023</v>
      </c>
      <c r="L8390" t="str">
        <f>TEXT(Table1[[#This Row],[Patient Admission Date]],"mmm")</f>
        <v>May</v>
      </c>
      <c r="M8390" t="str">
        <f>TEXT(Table1[[#This Row],[Patient Admission Date]],"ddd")</f>
        <v>Fri</v>
      </c>
      <c r="N8390" t="str">
        <f>TEXT(INT(HOUR(Table1[[#This Row],[Patient Admission Date]])/3)*3,"00")&amp;"-"&amp;TEXT(INT(HOUR(Table1[[#This Row],[Patient Admission Date]])/3)*3+3,"00")</f>
        <v>00-03</v>
      </c>
      <c r="O8390" t="str" cm="1">
        <f t="array" ref="O8390">_xlfn.IFS(Table1[[#This Row],[Patient Age]]&lt;=14,"0-14",Table1[[#This Row],[Patient Age]]&lt;=29,"15-29",Table1[[#This Row],[Patient Age]]&lt;=44,"30-44",Table1[[#This Row],[Patient Age]]&lt;=59,"45-59",Table1[[#This Row],[Patient Age]]&lt;=74,"60-74",TRUE,"75+")</f>
        <v>0-14</v>
      </c>
      <c r="P8390" t="str" cm="1">
        <f t="array" ref="P8390">_xlfn.IFS(Table1[[#This Row],[Patient Waittime]]&lt;=15,"0-15",Table1[[#This Row],[Patient Waittime]]&lt;=30,"16-30",Table1[[#This Row],[Patient Waittime]]&lt;=45,"31-45",Table1[[#This Row],[Patient Waittime]]&lt;=60,"46-60",TRUE,"60+")</f>
        <v>31-45</v>
      </c>
      <c r="Q8390">
        <f>--(Table1[[#This Row],[Patient Waittime]]&lt;=30)</f>
        <v>0</v>
      </c>
      <c r="R8390">
        <f>--Table1[[#This Row],[Patient Admission Flag]]</f>
        <v>1</v>
      </c>
      <c r="S8390">
        <f>--AND(Table1[[#This Row],[WithinTarget]]=1,Table1[[#This Row],[Patient Satisfaction Score]]&gt;=7)</f>
        <v>0</v>
      </c>
      <c r="T8390" t="str">
        <f>IF(LEFT(Table1[[#This Row],[Patient Gender]],1)="F","Female","Male")</f>
        <v>Male</v>
      </c>
    </row>
    <row r="8391" spans="1:20" x14ac:dyDescent="0.3">
      <c r="A8391" t="s">
        <v>8495</v>
      </c>
      <c r="B8391" s="1">
        <v>45521.49722222222</v>
      </c>
      <c r="C8391" t="s">
        <v>9</v>
      </c>
      <c r="D8391">
        <v>22</v>
      </c>
      <c r="E8391" t="s">
        <v>19</v>
      </c>
      <c r="F8391" t="s">
        <v>11</v>
      </c>
      <c r="G8391" t="b">
        <v>1</v>
      </c>
      <c r="I8391">
        <v>34</v>
      </c>
      <c r="J8391" t="b">
        <v>1</v>
      </c>
      <c r="K8391">
        <f>YEAR(Table1[[#This Row],[Patient Admission Date]])</f>
        <v>2024</v>
      </c>
      <c r="L8391" t="str">
        <f>TEXT(Table1[[#This Row],[Patient Admission Date]],"mmm")</f>
        <v>Aug</v>
      </c>
      <c r="M8391" t="str">
        <f>TEXT(Table1[[#This Row],[Patient Admission Date]],"ddd")</f>
        <v>Sat</v>
      </c>
      <c r="N8391" t="str">
        <f>TEXT(INT(HOUR(Table1[[#This Row],[Patient Admission Date]])/3)*3,"00")&amp;"-"&amp;TEXT(INT(HOUR(Table1[[#This Row],[Patient Admission Date]])/3)*3+3,"00")</f>
        <v>09-12</v>
      </c>
      <c r="O8391" t="str" cm="1">
        <f t="array" ref="O8391">_xlfn.IFS(Table1[[#This Row],[Patient Age]]&lt;=14,"0-14",Table1[[#This Row],[Patient Age]]&lt;=29,"15-29",Table1[[#This Row],[Patient Age]]&lt;=44,"30-44",Table1[[#This Row],[Patient Age]]&lt;=59,"45-59",Table1[[#This Row],[Patient Age]]&lt;=74,"60-74",TRUE,"75+")</f>
        <v>15-29</v>
      </c>
      <c r="P8391" t="str" cm="1">
        <f t="array" ref="P8391">_xlfn.IFS(Table1[[#This Row],[Patient Waittime]]&lt;=15,"0-15",Table1[[#This Row],[Patient Waittime]]&lt;=30,"16-30",Table1[[#This Row],[Patient Waittime]]&lt;=45,"31-45",Table1[[#This Row],[Patient Waittime]]&lt;=60,"46-60",TRUE,"60+")</f>
        <v>31-45</v>
      </c>
      <c r="Q8391">
        <f>--(Table1[[#This Row],[Patient Waittime]]&lt;=30)</f>
        <v>0</v>
      </c>
      <c r="R8391">
        <f>--Table1[[#This Row],[Patient Admission Flag]]</f>
        <v>1</v>
      </c>
      <c r="S8391">
        <f>--AND(Table1[[#This Row],[WithinTarget]]=1,Table1[[#This Row],[Patient Satisfaction Score]]&gt;=7)</f>
        <v>0</v>
      </c>
      <c r="T8391" t="str">
        <f>IF(LEFT(Table1[[#This Row],[Patient Gender]],1)="F","Female","Male")</f>
        <v>Male</v>
      </c>
    </row>
    <row r="8392" spans="1:20" x14ac:dyDescent="0.3">
      <c r="A8392" t="s">
        <v>8496</v>
      </c>
      <c r="B8392" s="1">
        <v>45100.129166666666</v>
      </c>
      <c r="C8392" t="s">
        <v>9</v>
      </c>
      <c r="D8392">
        <v>25</v>
      </c>
      <c r="E8392" t="s">
        <v>19</v>
      </c>
      <c r="F8392" t="s">
        <v>11</v>
      </c>
      <c r="G8392" t="b">
        <v>1</v>
      </c>
      <c r="I8392">
        <v>45</v>
      </c>
      <c r="J8392" t="b">
        <v>1</v>
      </c>
      <c r="K8392">
        <f>YEAR(Table1[[#This Row],[Patient Admission Date]])</f>
        <v>2023</v>
      </c>
      <c r="L8392" t="str">
        <f>TEXT(Table1[[#This Row],[Patient Admission Date]],"mmm")</f>
        <v>Jun</v>
      </c>
      <c r="M8392" t="str">
        <f>TEXT(Table1[[#This Row],[Patient Admission Date]],"ddd")</f>
        <v>Fri</v>
      </c>
      <c r="N8392" t="str">
        <f>TEXT(INT(HOUR(Table1[[#This Row],[Patient Admission Date]])/3)*3,"00")&amp;"-"&amp;TEXT(INT(HOUR(Table1[[#This Row],[Patient Admission Date]])/3)*3+3,"00")</f>
        <v>03-06</v>
      </c>
      <c r="O8392" t="str" cm="1">
        <f t="array" ref="O8392">_xlfn.IFS(Table1[[#This Row],[Patient Age]]&lt;=14,"0-14",Table1[[#This Row],[Patient Age]]&lt;=29,"15-29",Table1[[#This Row],[Patient Age]]&lt;=44,"30-44",Table1[[#This Row],[Patient Age]]&lt;=59,"45-59",Table1[[#This Row],[Patient Age]]&lt;=74,"60-74",TRUE,"75+")</f>
        <v>15-29</v>
      </c>
      <c r="P8392" t="str" cm="1">
        <f t="array" ref="P8392">_xlfn.IFS(Table1[[#This Row],[Patient Waittime]]&lt;=15,"0-15",Table1[[#This Row],[Patient Waittime]]&lt;=30,"16-30",Table1[[#This Row],[Patient Waittime]]&lt;=45,"31-45",Table1[[#This Row],[Patient Waittime]]&lt;=60,"46-60",TRUE,"60+")</f>
        <v>31-45</v>
      </c>
      <c r="Q8392">
        <f>--(Table1[[#This Row],[Patient Waittime]]&lt;=30)</f>
        <v>0</v>
      </c>
      <c r="R8392">
        <f>--Table1[[#This Row],[Patient Admission Flag]]</f>
        <v>1</v>
      </c>
      <c r="S8392">
        <f>--AND(Table1[[#This Row],[WithinTarget]]=1,Table1[[#This Row],[Patient Satisfaction Score]]&gt;=7)</f>
        <v>0</v>
      </c>
      <c r="T8392" t="str">
        <f>IF(LEFT(Table1[[#This Row],[Patient Gender]],1)="F","Female","Male")</f>
        <v>Male</v>
      </c>
    </row>
    <row r="8393" spans="1:20" x14ac:dyDescent="0.3">
      <c r="A8393" t="s">
        <v>8497</v>
      </c>
      <c r="B8393" s="1">
        <v>45297.541666666664</v>
      </c>
      <c r="C8393" t="s">
        <v>9</v>
      </c>
      <c r="D8393">
        <v>18</v>
      </c>
      <c r="E8393" t="s">
        <v>19</v>
      </c>
      <c r="F8393" t="s">
        <v>11</v>
      </c>
      <c r="G8393" t="b">
        <v>1</v>
      </c>
      <c r="I8393">
        <v>53</v>
      </c>
      <c r="J8393" t="b">
        <v>1</v>
      </c>
      <c r="K8393">
        <f>YEAR(Table1[[#This Row],[Patient Admission Date]])</f>
        <v>2024</v>
      </c>
      <c r="L8393" t="str">
        <f>TEXT(Table1[[#This Row],[Patient Admission Date]],"mmm")</f>
        <v>Jan</v>
      </c>
      <c r="M8393" t="str">
        <f>TEXT(Table1[[#This Row],[Patient Admission Date]],"ddd")</f>
        <v>Sat</v>
      </c>
      <c r="N8393" t="str">
        <f>TEXT(INT(HOUR(Table1[[#This Row],[Patient Admission Date]])/3)*3,"00")&amp;"-"&amp;TEXT(INT(HOUR(Table1[[#This Row],[Patient Admission Date]])/3)*3+3,"00")</f>
        <v>12-15</v>
      </c>
      <c r="O8393" t="str" cm="1">
        <f t="array" ref="O8393">_xlfn.IFS(Table1[[#This Row],[Patient Age]]&lt;=14,"0-14",Table1[[#This Row],[Patient Age]]&lt;=29,"15-29",Table1[[#This Row],[Patient Age]]&lt;=44,"30-44",Table1[[#This Row],[Patient Age]]&lt;=59,"45-59",Table1[[#This Row],[Patient Age]]&lt;=74,"60-74",TRUE,"75+")</f>
        <v>15-29</v>
      </c>
      <c r="P8393" t="str" cm="1">
        <f t="array" ref="P8393">_xlfn.IFS(Table1[[#This Row],[Patient Waittime]]&lt;=15,"0-15",Table1[[#This Row],[Patient Waittime]]&lt;=30,"16-30",Table1[[#This Row],[Patient Waittime]]&lt;=45,"31-45",Table1[[#This Row],[Patient Waittime]]&lt;=60,"46-60",TRUE,"60+")</f>
        <v>46-60</v>
      </c>
      <c r="Q8393">
        <f>--(Table1[[#This Row],[Patient Waittime]]&lt;=30)</f>
        <v>0</v>
      </c>
      <c r="R8393">
        <f>--Table1[[#This Row],[Patient Admission Flag]]</f>
        <v>1</v>
      </c>
      <c r="S8393">
        <f>--AND(Table1[[#This Row],[WithinTarget]]=1,Table1[[#This Row],[Patient Satisfaction Score]]&gt;=7)</f>
        <v>0</v>
      </c>
      <c r="T8393" t="str">
        <f>IF(LEFT(Table1[[#This Row],[Patient Gender]],1)="F","Female","Male")</f>
        <v>Male</v>
      </c>
    </row>
    <row r="8394" spans="1:20" x14ac:dyDescent="0.3">
      <c r="A8394" t="s">
        <v>8498</v>
      </c>
      <c r="B8394" s="1">
        <v>45363.786805555559</v>
      </c>
      <c r="C8394" t="s">
        <v>9</v>
      </c>
      <c r="D8394">
        <v>75</v>
      </c>
      <c r="E8394" t="s">
        <v>19</v>
      </c>
      <c r="F8394" t="s">
        <v>11</v>
      </c>
      <c r="G8394" t="b">
        <v>1</v>
      </c>
      <c r="I8394">
        <v>53</v>
      </c>
      <c r="J8394" t="b">
        <v>1</v>
      </c>
      <c r="K8394">
        <f>YEAR(Table1[[#This Row],[Patient Admission Date]])</f>
        <v>2024</v>
      </c>
      <c r="L8394" t="str">
        <f>TEXT(Table1[[#This Row],[Patient Admission Date]],"mmm")</f>
        <v>Mar</v>
      </c>
      <c r="M8394" t="str">
        <f>TEXT(Table1[[#This Row],[Patient Admission Date]],"ddd")</f>
        <v>Tue</v>
      </c>
      <c r="N8394" t="str">
        <f>TEXT(INT(HOUR(Table1[[#This Row],[Patient Admission Date]])/3)*3,"00")&amp;"-"&amp;TEXT(INT(HOUR(Table1[[#This Row],[Patient Admission Date]])/3)*3+3,"00")</f>
        <v>18-21</v>
      </c>
      <c r="O8394" t="str" cm="1">
        <f t="array" ref="O8394">_xlfn.IFS(Table1[[#This Row],[Patient Age]]&lt;=14,"0-14",Table1[[#This Row],[Patient Age]]&lt;=29,"15-29",Table1[[#This Row],[Patient Age]]&lt;=44,"30-44",Table1[[#This Row],[Patient Age]]&lt;=59,"45-59",Table1[[#This Row],[Patient Age]]&lt;=74,"60-74",TRUE,"75+")</f>
        <v>75+</v>
      </c>
      <c r="P8394" t="str" cm="1">
        <f t="array" ref="P8394">_xlfn.IFS(Table1[[#This Row],[Patient Waittime]]&lt;=15,"0-15",Table1[[#This Row],[Patient Waittime]]&lt;=30,"16-30",Table1[[#This Row],[Patient Waittime]]&lt;=45,"31-45",Table1[[#This Row],[Patient Waittime]]&lt;=60,"46-60",TRUE,"60+")</f>
        <v>46-60</v>
      </c>
      <c r="Q8394">
        <f>--(Table1[[#This Row],[Patient Waittime]]&lt;=30)</f>
        <v>0</v>
      </c>
      <c r="R8394">
        <f>--Table1[[#This Row],[Patient Admission Flag]]</f>
        <v>1</v>
      </c>
      <c r="S8394">
        <f>--AND(Table1[[#This Row],[WithinTarget]]=1,Table1[[#This Row],[Patient Satisfaction Score]]&gt;=7)</f>
        <v>0</v>
      </c>
      <c r="T8394" t="str">
        <f>IF(LEFT(Table1[[#This Row],[Patient Gender]],1)="F","Female","Male")</f>
        <v>Male</v>
      </c>
    </row>
    <row r="8395" spans="1:20" x14ac:dyDescent="0.3">
      <c r="A8395" t="s">
        <v>8499</v>
      </c>
      <c r="B8395" s="1">
        <v>45370.987500000003</v>
      </c>
      <c r="C8395" t="s">
        <v>9</v>
      </c>
      <c r="D8395">
        <v>9</v>
      </c>
      <c r="E8395" t="s">
        <v>19</v>
      </c>
      <c r="F8395" t="s">
        <v>11</v>
      </c>
      <c r="G8395" t="b">
        <v>1</v>
      </c>
      <c r="I8395">
        <v>11</v>
      </c>
      <c r="J8395" t="b">
        <v>1</v>
      </c>
      <c r="K8395">
        <f>YEAR(Table1[[#This Row],[Patient Admission Date]])</f>
        <v>2024</v>
      </c>
      <c r="L8395" t="str">
        <f>TEXT(Table1[[#This Row],[Patient Admission Date]],"mmm")</f>
        <v>Mar</v>
      </c>
      <c r="M8395" t="str">
        <f>TEXT(Table1[[#This Row],[Patient Admission Date]],"ddd")</f>
        <v>Tue</v>
      </c>
      <c r="N8395" t="str">
        <f>TEXT(INT(HOUR(Table1[[#This Row],[Patient Admission Date]])/3)*3,"00")&amp;"-"&amp;TEXT(INT(HOUR(Table1[[#This Row],[Patient Admission Date]])/3)*3+3,"00")</f>
        <v>21-24</v>
      </c>
      <c r="O8395" t="str" cm="1">
        <f t="array" ref="O8395">_xlfn.IFS(Table1[[#This Row],[Patient Age]]&lt;=14,"0-14",Table1[[#This Row],[Patient Age]]&lt;=29,"15-29",Table1[[#This Row],[Patient Age]]&lt;=44,"30-44",Table1[[#This Row],[Patient Age]]&lt;=59,"45-59",Table1[[#This Row],[Patient Age]]&lt;=74,"60-74",TRUE,"75+")</f>
        <v>0-14</v>
      </c>
      <c r="P8395" t="str" cm="1">
        <f t="array" ref="P8395">_xlfn.IFS(Table1[[#This Row],[Patient Waittime]]&lt;=15,"0-15",Table1[[#This Row],[Patient Waittime]]&lt;=30,"16-30",Table1[[#This Row],[Patient Waittime]]&lt;=45,"31-45",Table1[[#This Row],[Patient Waittime]]&lt;=60,"46-60",TRUE,"60+")</f>
        <v>0-15</v>
      </c>
      <c r="Q8395">
        <f>--(Table1[[#This Row],[Patient Waittime]]&lt;=30)</f>
        <v>1</v>
      </c>
      <c r="R8395">
        <f>--Table1[[#This Row],[Patient Admission Flag]]</f>
        <v>1</v>
      </c>
      <c r="S8395">
        <f>--AND(Table1[[#This Row],[WithinTarget]]=1,Table1[[#This Row],[Patient Satisfaction Score]]&gt;=7)</f>
        <v>0</v>
      </c>
      <c r="T8395" t="str">
        <f>IF(LEFT(Table1[[#This Row],[Patient Gender]],1)="F","Female","Male")</f>
        <v>Male</v>
      </c>
    </row>
    <row r="8396" spans="1:20" x14ac:dyDescent="0.3">
      <c r="A8396" t="s">
        <v>8500</v>
      </c>
      <c r="B8396" s="1">
        <v>45559.949305555558</v>
      </c>
      <c r="C8396" t="s">
        <v>9</v>
      </c>
      <c r="D8396">
        <v>75</v>
      </c>
      <c r="E8396" t="s">
        <v>19</v>
      </c>
      <c r="F8396" t="s">
        <v>11</v>
      </c>
      <c r="G8396" t="b">
        <v>1</v>
      </c>
      <c r="I8396">
        <v>14</v>
      </c>
      <c r="J8396" t="b">
        <v>1</v>
      </c>
      <c r="K8396">
        <f>YEAR(Table1[[#This Row],[Patient Admission Date]])</f>
        <v>2024</v>
      </c>
      <c r="L8396" t="str">
        <f>TEXT(Table1[[#This Row],[Patient Admission Date]],"mmm")</f>
        <v>Sep</v>
      </c>
      <c r="M8396" t="str">
        <f>TEXT(Table1[[#This Row],[Patient Admission Date]],"ddd")</f>
        <v>Tue</v>
      </c>
      <c r="N8396" t="str">
        <f>TEXT(INT(HOUR(Table1[[#This Row],[Patient Admission Date]])/3)*3,"00")&amp;"-"&amp;TEXT(INT(HOUR(Table1[[#This Row],[Patient Admission Date]])/3)*3+3,"00")</f>
        <v>21-24</v>
      </c>
      <c r="O8396" t="str" cm="1">
        <f t="array" ref="O8396">_xlfn.IFS(Table1[[#This Row],[Patient Age]]&lt;=14,"0-14",Table1[[#This Row],[Patient Age]]&lt;=29,"15-29",Table1[[#This Row],[Patient Age]]&lt;=44,"30-44",Table1[[#This Row],[Patient Age]]&lt;=59,"45-59",Table1[[#This Row],[Patient Age]]&lt;=74,"60-74",TRUE,"75+")</f>
        <v>75+</v>
      </c>
      <c r="P8396" t="str" cm="1">
        <f t="array" ref="P8396">_xlfn.IFS(Table1[[#This Row],[Patient Waittime]]&lt;=15,"0-15",Table1[[#This Row],[Patient Waittime]]&lt;=30,"16-30",Table1[[#This Row],[Patient Waittime]]&lt;=45,"31-45",Table1[[#This Row],[Patient Waittime]]&lt;=60,"46-60",TRUE,"60+")</f>
        <v>0-15</v>
      </c>
      <c r="Q8396">
        <f>--(Table1[[#This Row],[Patient Waittime]]&lt;=30)</f>
        <v>1</v>
      </c>
      <c r="R8396">
        <f>--Table1[[#This Row],[Patient Admission Flag]]</f>
        <v>1</v>
      </c>
      <c r="S8396">
        <f>--AND(Table1[[#This Row],[WithinTarget]]=1,Table1[[#This Row],[Patient Satisfaction Score]]&gt;=7)</f>
        <v>0</v>
      </c>
      <c r="T8396" t="str">
        <f>IF(LEFT(Table1[[#This Row],[Patient Gender]],1)="F","Female","Male")</f>
        <v>Male</v>
      </c>
    </row>
    <row r="8397" spans="1:20" x14ac:dyDescent="0.3">
      <c r="A8397" t="s">
        <v>8501</v>
      </c>
      <c r="B8397" s="1">
        <v>45142.929166666669</v>
      </c>
      <c r="C8397" t="s">
        <v>9</v>
      </c>
      <c r="D8397">
        <v>67</v>
      </c>
      <c r="E8397" t="s">
        <v>19</v>
      </c>
      <c r="F8397" t="s">
        <v>11</v>
      </c>
      <c r="G8397" t="b">
        <v>1</v>
      </c>
      <c r="I8397">
        <v>16</v>
      </c>
      <c r="J8397" t="b">
        <v>1</v>
      </c>
      <c r="K8397">
        <f>YEAR(Table1[[#This Row],[Patient Admission Date]])</f>
        <v>2023</v>
      </c>
      <c r="L8397" t="str">
        <f>TEXT(Table1[[#This Row],[Patient Admission Date]],"mmm")</f>
        <v>Aug</v>
      </c>
      <c r="M8397" t="str">
        <f>TEXT(Table1[[#This Row],[Patient Admission Date]],"ddd")</f>
        <v>Fri</v>
      </c>
      <c r="N8397" t="str">
        <f>TEXT(INT(HOUR(Table1[[#This Row],[Patient Admission Date]])/3)*3,"00")&amp;"-"&amp;TEXT(INT(HOUR(Table1[[#This Row],[Patient Admission Date]])/3)*3+3,"00")</f>
        <v>21-24</v>
      </c>
      <c r="O8397" t="str" cm="1">
        <f t="array" ref="O8397">_xlfn.IFS(Table1[[#This Row],[Patient Age]]&lt;=14,"0-14",Table1[[#This Row],[Patient Age]]&lt;=29,"15-29",Table1[[#This Row],[Patient Age]]&lt;=44,"30-44",Table1[[#This Row],[Patient Age]]&lt;=59,"45-59",Table1[[#This Row],[Patient Age]]&lt;=74,"60-74",TRUE,"75+")</f>
        <v>60-74</v>
      </c>
      <c r="P8397" t="str" cm="1">
        <f t="array" ref="P8397">_xlfn.IFS(Table1[[#This Row],[Patient Waittime]]&lt;=15,"0-15",Table1[[#This Row],[Patient Waittime]]&lt;=30,"16-30",Table1[[#This Row],[Patient Waittime]]&lt;=45,"31-45",Table1[[#This Row],[Patient Waittime]]&lt;=60,"46-60",TRUE,"60+")</f>
        <v>16-30</v>
      </c>
      <c r="Q8397">
        <f>--(Table1[[#This Row],[Patient Waittime]]&lt;=30)</f>
        <v>1</v>
      </c>
      <c r="R8397">
        <f>--Table1[[#This Row],[Patient Admission Flag]]</f>
        <v>1</v>
      </c>
      <c r="S8397">
        <f>--AND(Table1[[#This Row],[WithinTarget]]=1,Table1[[#This Row],[Patient Satisfaction Score]]&gt;=7)</f>
        <v>0</v>
      </c>
      <c r="T8397" t="str">
        <f>IF(LEFT(Table1[[#This Row],[Patient Gender]],1)="F","Female","Male")</f>
        <v>Male</v>
      </c>
    </row>
    <row r="8398" spans="1:20" x14ac:dyDescent="0.3">
      <c r="A8398" t="s">
        <v>8502</v>
      </c>
      <c r="B8398" s="1">
        <v>45260.901388888888</v>
      </c>
      <c r="C8398" t="s">
        <v>9</v>
      </c>
      <c r="D8398">
        <v>28</v>
      </c>
      <c r="E8398" t="s">
        <v>19</v>
      </c>
      <c r="F8398" t="s">
        <v>11</v>
      </c>
      <c r="G8398" t="b">
        <v>1</v>
      </c>
      <c r="I8398">
        <v>22</v>
      </c>
      <c r="J8398" t="b">
        <v>1</v>
      </c>
      <c r="K8398">
        <f>YEAR(Table1[[#This Row],[Patient Admission Date]])</f>
        <v>2023</v>
      </c>
      <c r="L8398" t="str">
        <f>TEXT(Table1[[#This Row],[Patient Admission Date]],"mmm")</f>
        <v>Nov</v>
      </c>
      <c r="M8398" t="str">
        <f>TEXT(Table1[[#This Row],[Patient Admission Date]],"ddd")</f>
        <v>Thu</v>
      </c>
      <c r="N8398" t="str">
        <f>TEXT(INT(HOUR(Table1[[#This Row],[Patient Admission Date]])/3)*3,"00")&amp;"-"&amp;TEXT(INT(HOUR(Table1[[#This Row],[Patient Admission Date]])/3)*3+3,"00")</f>
        <v>21-24</v>
      </c>
      <c r="O8398" t="str" cm="1">
        <f t="array" ref="O8398">_xlfn.IFS(Table1[[#This Row],[Patient Age]]&lt;=14,"0-14",Table1[[#This Row],[Patient Age]]&lt;=29,"15-29",Table1[[#This Row],[Patient Age]]&lt;=44,"30-44",Table1[[#This Row],[Patient Age]]&lt;=59,"45-59",Table1[[#This Row],[Patient Age]]&lt;=74,"60-74",TRUE,"75+")</f>
        <v>15-29</v>
      </c>
      <c r="P8398" t="str" cm="1">
        <f t="array" ref="P8398">_xlfn.IFS(Table1[[#This Row],[Patient Waittime]]&lt;=15,"0-15",Table1[[#This Row],[Patient Waittime]]&lt;=30,"16-30",Table1[[#This Row],[Patient Waittime]]&lt;=45,"31-45",Table1[[#This Row],[Patient Waittime]]&lt;=60,"46-60",TRUE,"60+")</f>
        <v>16-30</v>
      </c>
      <c r="Q8398">
        <f>--(Table1[[#This Row],[Patient Waittime]]&lt;=30)</f>
        <v>1</v>
      </c>
      <c r="R8398">
        <f>--Table1[[#This Row],[Patient Admission Flag]]</f>
        <v>1</v>
      </c>
      <c r="S8398">
        <f>--AND(Table1[[#This Row],[WithinTarget]]=1,Table1[[#This Row],[Patient Satisfaction Score]]&gt;=7)</f>
        <v>0</v>
      </c>
      <c r="T8398" t="str">
        <f>IF(LEFT(Table1[[#This Row],[Patient Gender]],1)="F","Female","Male")</f>
        <v>Male</v>
      </c>
    </row>
    <row r="8399" spans="1:20" x14ac:dyDescent="0.3">
      <c r="A8399" t="s">
        <v>8503</v>
      </c>
      <c r="B8399" s="1">
        <v>45105.629861111112</v>
      </c>
      <c r="C8399" t="s">
        <v>9</v>
      </c>
      <c r="D8399">
        <v>41</v>
      </c>
      <c r="E8399" t="s">
        <v>19</v>
      </c>
      <c r="F8399" t="s">
        <v>11</v>
      </c>
      <c r="G8399" t="b">
        <v>1</v>
      </c>
      <c r="I8399">
        <v>31</v>
      </c>
      <c r="J8399" t="b">
        <v>1</v>
      </c>
      <c r="K8399">
        <f>YEAR(Table1[[#This Row],[Patient Admission Date]])</f>
        <v>2023</v>
      </c>
      <c r="L8399" t="str">
        <f>TEXT(Table1[[#This Row],[Patient Admission Date]],"mmm")</f>
        <v>Jun</v>
      </c>
      <c r="M8399" t="str">
        <f>TEXT(Table1[[#This Row],[Patient Admission Date]],"ddd")</f>
        <v>Wed</v>
      </c>
      <c r="N8399" t="str">
        <f>TEXT(INT(HOUR(Table1[[#This Row],[Patient Admission Date]])/3)*3,"00")&amp;"-"&amp;TEXT(INT(HOUR(Table1[[#This Row],[Patient Admission Date]])/3)*3+3,"00")</f>
        <v>15-18</v>
      </c>
      <c r="O8399" t="str" cm="1">
        <f t="array" ref="O8399">_xlfn.IFS(Table1[[#This Row],[Patient Age]]&lt;=14,"0-14",Table1[[#This Row],[Patient Age]]&lt;=29,"15-29",Table1[[#This Row],[Patient Age]]&lt;=44,"30-44",Table1[[#This Row],[Patient Age]]&lt;=59,"45-59",Table1[[#This Row],[Patient Age]]&lt;=74,"60-74",TRUE,"75+")</f>
        <v>30-44</v>
      </c>
      <c r="P8399" t="str" cm="1">
        <f t="array" ref="P8399">_xlfn.IFS(Table1[[#This Row],[Patient Waittime]]&lt;=15,"0-15",Table1[[#This Row],[Patient Waittime]]&lt;=30,"16-30",Table1[[#This Row],[Patient Waittime]]&lt;=45,"31-45",Table1[[#This Row],[Patient Waittime]]&lt;=60,"46-60",TRUE,"60+")</f>
        <v>31-45</v>
      </c>
      <c r="Q8399">
        <f>--(Table1[[#This Row],[Patient Waittime]]&lt;=30)</f>
        <v>0</v>
      </c>
      <c r="R8399">
        <f>--Table1[[#This Row],[Patient Admission Flag]]</f>
        <v>1</v>
      </c>
      <c r="S8399">
        <f>--AND(Table1[[#This Row],[WithinTarget]]=1,Table1[[#This Row],[Patient Satisfaction Score]]&gt;=7)</f>
        <v>0</v>
      </c>
      <c r="T8399" t="str">
        <f>IF(LEFT(Table1[[#This Row],[Patient Gender]],1)="F","Female","Male")</f>
        <v>Male</v>
      </c>
    </row>
    <row r="8400" spans="1:20" x14ac:dyDescent="0.3">
      <c r="A8400" t="s">
        <v>8504</v>
      </c>
      <c r="B8400" s="1">
        <v>45041.561111111114</v>
      </c>
      <c r="C8400" t="s">
        <v>9</v>
      </c>
      <c r="D8400">
        <v>8</v>
      </c>
      <c r="E8400" t="s">
        <v>19</v>
      </c>
      <c r="F8400" t="s">
        <v>11</v>
      </c>
      <c r="G8400" t="b">
        <v>1</v>
      </c>
      <c r="I8400">
        <v>56</v>
      </c>
      <c r="J8400" t="b">
        <v>1</v>
      </c>
      <c r="K8400">
        <f>YEAR(Table1[[#This Row],[Patient Admission Date]])</f>
        <v>2023</v>
      </c>
      <c r="L8400" t="str">
        <f>TEXT(Table1[[#This Row],[Patient Admission Date]],"mmm")</f>
        <v>Apr</v>
      </c>
      <c r="M8400" t="str">
        <f>TEXT(Table1[[#This Row],[Patient Admission Date]],"ddd")</f>
        <v>Tue</v>
      </c>
      <c r="N8400" t="str">
        <f>TEXT(INT(HOUR(Table1[[#This Row],[Patient Admission Date]])/3)*3,"00")&amp;"-"&amp;TEXT(INT(HOUR(Table1[[#This Row],[Patient Admission Date]])/3)*3+3,"00")</f>
        <v>12-15</v>
      </c>
      <c r="O8400" t="str" cm="1">
        <f t="array" ref="O8400">_xlfn.IFS(Table1[[#This Row],[Patient Age]]&lt;=14,"0-14",Table1[[#This Row],[Patient Age]]&lt;=29,"15-29",Table1[[#This Row],[Patient Age]]&lt;=44,"30-44",Table1[[#This Row],[Patient Age]]&lt;=59,"45-59",Table1[[#This Row],[Patient Age]]&lt;=74,"60-74",TRUE,"75+")</f>
        <v>0-14</v>
      </c>
      <c r="P8400" t="str" cm="1">
        <f t="array" ref="P8400">_xlfn.IFS(Table1[[#This Row],[Patient Waittime]]&lt;=15,"0-15",Table1[[#This Row],[Patient Waittime]]&lt;=30,"16-30",Table1[[#This Row],[Patient Waittime]]&lt;=45,"31-45",Table1[[#This Row],[Patient Waittime]]&lt;=60,"46-60",TRUE,"60+")</f>
        <v>46-60</v>
      </c>
      <c r="Q8400">
        <f>--(Table1[[#This Row],[Patient Waittime]]&lt;=30)</f>
        <v>0</v>
      </c>
      <c r="R8400">
        <f>--Table1[[#This Row],[Patient Admission Flag]]</f>
        <v>1</v>
      </c>
      <c r="S8400">
        <f>--AND(Table1[[#This Row],[WithinTarget]]=1,Table1[[#This Row],[Patient Satisfaction Score]]&gt;=7)</f>
        <v>0</v>
      </c>
      <c r="T8400" t="str">
        <f>IF(LEFT(Table1[[#This Row],[Patient Gender]],1)="F","Female","Male")</f>
        <v>Male</v>
      </c>
    </row>
    <row r="8401" spans="1:20" x14ac:dyDescent="0.3">
      <c r="A8401" t="s">
        <v>8505</v>
      </c>
      <c r="B8401" s="1">
        <v>45304.032638888886</v>
      </c>
      <c r="C8401" t="s">
        <v>9</v>
      </c>
      <c r="D8401">
        <v>66</v>
      </c>
      <c r="E8401" t="s">
        <v>19</v>
      </c>
      <c r="F8401" t="s">
        <v>11</v>
      </c>
      <c r="G8401" t="b">
        <v>1</v>
      </c>
      <c r="I8401">
        <v>15</v>
      </c>
      <c r="J8401" t="b">
        <v>1</v>
      </c>
      <c r="K8401">
        <f>YEAR(Table1[[#This Row],[Patient Admission Date]])</f>
        <v>2024</v>
      </c>
      <c r="L8401" t="str">
        <f>TEXT(Table1[[#This Row],[Patient Admission Date]],"mmm")</f>
        <v>Jan</v>
      </c>
      <c r="M8401" t="str">
        <f>TEXT(Table1[[#This Row],[Patient Admission Date]],"ddd")</f>
        <v>Sat</v>
      </c>
      <c r="N8401" t="str">
        <f>TEXT(INT(HOUR(Table1[[#This Row],[Patient Admission Date]])/3)*3,"00")&amp;"-"&amp;TEXT(INT(HOUR(Table1[[#This Row],[Patient Admission Date]])/3)*3+3,"00")</f>
        <v>00-03</v>
      </c>
      <c r="O8401" t="str" cm="1">
        <f t="array" ref="O8401">_xlfn.IFS(Table1[[#This Row],[Patient Age]]&lt;=14,"0-14",Table1[[#This Row],[Patient Age]]&lt;=29,"15-29",Table1[[#This Row],[Patient Age]]&lt;=44,"30-44",Table1[[#This Row],[Patient Age]]&lt;=59,"45-59",Table1[[#This Row],[Patient Age]]&lt;=74,"60-74",TRUE,"75+")</f>
        <v>60-74</v>
      </c>
      <c r="P8401" t="str" cm="1">
        <f t="array" ref="P8401">_xlfn.IFS(Table1[[#This Row],[Patient Waittime]]&lt;=15,"0-15",Table1[[#This Row],[Patient Waittime]]&lt;=30,"16-30",Table1[[#This Row],[Patient Waittime]]&lt;=45,"31-45",Table1[[#This Row],[Patient Waittime]]&lt;=60,"46-60",TRUE,"60+")</f>
        <v>0-15</v>
      </c>
      <c r="Q8401">
        <f>--(Table1[[#This Row],[Patient Waittime]]&lt;=30)</f>
        <v>1</v>
      </c>
      <c r="R8401">
        <f>--Table1[[#This Row],[Patient Admission Flag]]</f>
        <v>1</v>
      </c>
      <c r="S8401">
        <f>--AND(Table1[[#This Row],[WithinTarget]]=1,Table1[[#This Row],[Patient Satisfaction Score]]&gt;=7)</f>
        <v>0</v>
      </c>
      <c r="T8401" t="str">
        <f>IF(LEFT(Table1[[#This Row],[Patient Gender]],1)="F","Female","Male")</f>
        <v>Male</v>
      </c>
    </row>
    <row r="8402" spans="1:20" x14ac:dyDescent="0.3">
      <c r="A8402" t="s">
        <v>8506</v>
      </c>
      <c r="B8402" s="1">
        <v>45151.651388888888</v>
      </c>
      <c r="C8402" t="s">
        <v>9</v>
      </c>
      <c r="D8402">
        <v>4</v>
      </c>
      <c r="E8402" t="s">
        <v>19</v>
      </c>
      <c r="F8402" t="s">
        <v>11</v>
      </c>
      <c r="G8402" t="b">
        <v>1</v>
      </c>
      <c r="I8402">
        <v>16</v>
      </c>
      <c r="J8402" t="b">
        <v>1</v>
      </c>
      <c r="K8402">
        <f>YEAR(Table1[[#This Row],[Patient Admission Date]])</f>
        <v>2023</v>
      </c>
      <c r="L8402" t="str">
        <f>TEXT(Table1[[#This Row],[Patient Admission Date]],"mmm")</f>
        <v>Aug</v>
      </c>
      <c r="M8402" t="str">
        <f>TEXT(Table1[[#This Row],[Patient Admission Date]],"ddd")</f>
        <v>Sun</v>
      </c>
      <c r="N8402" t="str">
        <f>TEXT(INT(HOUR(Table1[[#This Row],[Patient Admission Date]])/3)*3,"00")&amp;"-"&amp;TEXT(INT(HOUR(Table1[[#This Row],[Patient Admission Date]])/3)*3+3,"00")</f>
        <v>15-18</v>
      </c>
      <c r="O8402" t="str" cm="1">
        <f t="array" ref="O8402">_xlfn.IFS(Table1[[#This Row],[Patient Age]]&lt;=14,"0-14",Table1[[#This Row],[Patient Age]]&lt;=29,"15-29",Table1[[#This Row],[Patient Age]]&lt;=44,"30-44",Table1[[#This Row],[Patient Age]]&lt;=59,"45-59",Table1[[#This Row],[Patient Age]]&lt;=74,"60-74",TRUE,"75+")</f>
        <v>0-14</v>
      </c>
      <c r="P8402" t="str" cm="1">
        <f t="array" ref="P8402">_xlfn.IFS(Table1[[#This Row],[Patient Waittime]]&lt;=15,"0-15",Table1[[#This Row],[Patient Waittime]]&lt;=30,"16-30",Table1[[#This Row],[Patient Waittime]]&lt;=45,"31-45",Table1[[#This Row],[Patient Waittime]]&lt;=60,"46-60",TRUE,"60+")</f>
        <v>16-30</v>
      </c>
      <c r="Q8402">
        <f>--(Table1[[#This Row],[Patient Waittime]]&lt;=30)</f>
        <v>1</v>
      </c>
      <c r="R8402">
        <f>--Table1[[#This Row],[Patient Admission Flag]]</f>
        <v>1</v>
      </c>
      <c r="S8402">
        <f>--AND(Table1[[#This Row],[WithinTarget]]=1,Table1[[#This Row],[Patient Satisfaction Score]]&gt;=7)</f>
        <v>0</v>
      </c>
      <c r="T8402" t="str">
        <f>IF(LEFT(Table1[[#This Row],[Patient Gender]],1)="F","Female","Male")</f>
        <v>Male</v>
      </c>
    </row>
    <row r="8403" spans="1:20" x14ac:dyDescent="0.3">
      <c r="A8403" t="s">
        <v>8507</v>
      </c>
      <c r="B8403" s="1">
        <v>45116.744444444441</v>
      </c>
      <c r="C8403" t="s">
        <v>9</v>
      </c>
      <c r="D8403">
        <v>44</v>
      </c>
      <c r="E8403" t="s">
        <v>19</v>
      </c>
      <c r="F8403" t="s">
        <v>11</v>
      </c>
      <c r="G8403" t="b">
        <v>1</v>
      </c>
      <c r="I8403">
        <v>17</v>
      </c>
      <c r="J8403" t="b">
        <v>1</v>
      </c>
      <c r="K8403">
        <f>YEAR(Table1[[#This Row],[Patient Admission Date]])</f>
        <v>2023</v>
      </c>
      <c r="L8403" t="str">
        <f>TEXT(Table1[[#This Row],[Patient Admission Date]],"mmm")</f>
        <v>Jul</v>
      </c>
      <c r="M8403" t="str">
        <f>TEXT(Table1[[#This Row],[Patient Admission Date]],"ddd")</f>
        <v>Sun</v>
      </c>
      <c r="N8403" t="str">
        <f>TEXT(INT(HOUR(Table1[[#This Row],[Patient Admission Date]])/3)*3,"00")&amp;"-"&amp;TEXT(INT(HOUR(Table1[[#This Row],[Patient Admission Date]])/3)*3+3,"00")</f>
        <v>15-18</v>
      </c>
      <c r="O8403" t="str" cm="1">
        <f t="array" ref="O8403">_xlfn.IFS(Table1[[#This Row],[Patient Age]]&lt;=14,"0-14",Table1[[#This Row],[Patient Age]]&lt;=29,"15-29",Table1[[#This Row],[Patient Age]]&lt;=44,"30-44",Table1[[#This Row],[Patient Age]]&lt;=59,"45-59",Table1[[#This Row],[Patient Age]]&lt;=74,"60-74",TRUE,"75+")</f>
        <v>30-44</v>
      </c>
      <c r="P8403" t="str" cm="1">
        <f t="array" ref="P8403">_xlfn.IFS(Table1[[#This Row],[Patient Waittime]]&lt;=15,"0-15",Table1[[#This Row],[Patient Waittime]]&lt;=30,"16-30",Table1[[#This Row],[Patient Waittime]]&lt;=45,"31-45",Table1[[#This Row],[Patient Waittime]]&lt;=60,"46-60",TRUE,"60+")</f>
        <v>16-30</v>
      </c>
      <c r="Q8403">
        <f>--(Table1[[#This Row],[Patient Waittime]]&lt;=30)</f>
        <v>1</v>
      </c>
      <c r="R8403">
        <f>--Table1[[#This Row],[Patient Admission Flag]]</f>
        <v>1</v>
      </c>
      <c r="S8403">
        <f>--AND(Table1[[#This Row],[WithinTarget]]=1,Table1[[#This Row],[Patient Satisfaction Score]]&gt;=7)</f>
        <v>0</v>
      </c>
      <c r="T8403" t="str">
        <f>IF(LEFT(Table1[[#This Row],[Patient Gender]],1)="F","Female","Male")</f>
        <v>Male</v>
      </c>
    </row>
    <row r="8404" spans="1:20" x14ac:dyDescent="0.3">
      <c r="A8404" t="s">
        <v>8508</v>
      </c>
      <c r="B8404" s="1">
        <v>45355.563194444447</v>
      </c>
      <c r="C8404" t="s">
        <v>9</v>
      </c>
      <c r="D8404">
        <v>54</v>
      </c>
      <c r="E8404" t="s">
        <v>19</v>
      </c>
      <c r="F8404" t="s">
        <v>11</v>
      </c>
      <c r="G8404" t="b">
        <v>1</v>
      </c>
      <c r="I8404">
        <v>47</v>
      </c>
      <c r="J8404" t="b">
        <v>1</v>
      </c>
      <c r="K8404">
        <f>YEAR(Table1[[#This Row],[Patient Admission Date]])</f>
        <v>2024</v>
      </c>
      <c r="L8404" t="str">
        <f>TEXT(Table1[[#This Row],[Patient Admission Date]],"mmm")</f>
        <v>Mar</v>
      </c>
      <c r="M8404" t="str">
        <f>TEXT(Table1[[#This Row],[Patient Admission Date]],"ddd")</f>
        <v>Mon</v>
      </c>
      <c r="N8404" t="str">
        <f>TEXT(INT(HOUR(Table1[[#This Row],[Patient Admission Date]])/3)*3,"00")&amp;"-"&amp;TEXT(INT(HOUR(Table1[[#This Row],[Patient Admission Date]])/3)*3+3,"00")</f>
        <v>12-15</v>
      </c>
      <c r="O8404" t="str" cm="1">
        <f t="array" ref="O8404">_xlfn.IFS(Table1[[#This Row],[Patient Age]]&lt;=14,"0-14",Table1[[#This Row],[Patient Age]]&lt;=29,"15-29",Table1[[#This Row],[Patient Age]]&lt;=44,"30-44",Table1[[#This Row],[Patient Age]]&lt;=59,"45-59",Table1[[#This Row],[Patient Age]]&lt;=74,"60-74",TRUE,"75+")</f>
        <v>45-59</v>
      </c>
      <c r="P8404" t="str" cm="1">
        <f t="array" ref="P8404">_xlfn.IFS(Table1[[#This Row],[Patient Waittime]]&lt;=15,"0-15",Table1[[#This Row],[Patient Waittime]]&lt;=30,"16-30",Table1[[#This Row],[Patient Waittime]]&lt;=45,"31-45",Table1[[#This Row],[Patient Waittime]]&lt;=60,"46-60",TRUE,"60+")</f>
        <v>46-60</v>
      </c>
      <c r="Q8404">
        <f>--(Table1[[#This Row],[Patient Waittime]]&lt;=30)</f>
        <v>0</v>
      </c>
      <c r="R8404">
        <f>--Table1[[#This Row],[Patient Admission Flag]]</f>
        <v>1</v>
      </c>
      <c r="S8404">
        <f>--AND(Table1[[#This Row],[WithinTarget]]=1,Table1[[#This Row],[Patient Satisfaction Score]]&gt;=7)</f>
        <v>0</v>
      </c>
      <c r="T8404" t="str">
        <f>IF(LEFT(Table1[[#This Row],[Patient Gender]],1)="F","Female","Male")</f>
        <v>Male</v>
      </c>
    </row>
    <row r="8405" spans="1:20" x14ac:dyDescent="0.3">
      <c r="A8405" t="s">
        <v>8509</v>
      </c>
      <c r="B8405" s="1">
        <v>45085.810416666667</v>
      </c>
      <c r="C8405" t="s">
        <v>9</v>
      </c>
      <c r="D8405">
        <v>10</v>
      </c>
      <c r="E8405" t="s">
        <v>19</v>
      </c>
      <c r="F8405" t="s">
        <v>11</v>
      </c>
      <c r="G8405" t="b">
        <v>1</v>
      </c>
      <c r="I8405">
        <v>60</v>
      </c>
      <c r="J8405" t="b">
        <v>1</v>
      </c>
      <c r="K8405">
        <f>YEAR(Table1[[#This Row],[Patient Admission Date]])</f>
        <v>2023</v>
      </c>
      <c r="L8405" t="str">
        <f>TEXT(Table1[[#This Row],[Patient Admission Date]],"mmm")</f>
        <v>Jun</v>
      </c>
      <c r="M8405" t="str">
        <f>TEXT(Table1[[#This Row],[Patient Admission Date]],"ddd")</f>
        <v>Thu</v>
      </c>
      <c r="N8405" t="str">
        <f>TEXT(INT(HOUR(Table1[[#This Row],[Patient Admission Date]])/3)*3,"00")&amp;"-"&amp;TEXT(INT(HOUR(Table1[[#This Row],[Patient Admission Date]])/3)*3+3,"00")</f>
        <v>18-21</v>
      </c>
      <c r="O8405" t="str" cm="1">
        <f t="array" ref="O8405">_xlfn.IFS(Table1[[#This Row],[Patient Age]]&lt;=14,"0-14",Table1[[#This Row],[Patient Age]]&lt;=29,"15-29",Table1[[#This Row],[Patient Age]]&lt;=44,"30-44",Table1[[#This Row],[Patient Age]]&lt;=59,"45-59",Table1[[#This Row],[Patient Age]]&lt;=74,"60-74",TRUE,"75+")</f>
        <v>0-14</v>
      </c>
      <c r="P8405" t="str" cm="1">
        <f t="array" ref="P8405">_xlfn.IFS(Table1[[#This Row],[Patient Waittime]]&lt;=15,"0-15",Table1[[#This Row],[Patient Waittime]]&lt;=30,"16-30",Table1[[#This Row],[Patient Waittime]]&lt;=45,"31-45",Table1[[#This Row],[Patient Waittime]]&lt;=60,"46-60",TRUE,"60+")</f>
        <v>46-60</v>
      </c>
      <c r="Q8405">
        <f>--(Table1[[#This Row],[Patient Waittime]]&lt;=30)</f>
        <v>0</v>
      </c>
      <c r="R8405">
        <f>--Table1[[#This Row],[Patient Admission Flag]]</f>
        <v>1</v>
      </c>
      <c r="S8405">
        <f>--AND(Table1[[#This Row],[WithinTarget]]=1,Table1[[#This Row],[Patient Satisfaction Score]]&gt;=7)</f>
        <v>0</v>
      </c>
      <c r="T8405" t="str">
        <f>IF(LEFT(Table1[[#This Row],[Patient Gender]],1)="F","Female","Male")</f>
        <v>Male</v>
      </c>
    </row>
    <row r="8406" spans="1:20" x14ac:dyDescent="0.3">
      <c r="A8406" t="s">
        <v>8510</v>
      </c>
      <c r="B8406" s="1">
        <v>45273.604861111111</v>
      </c>
      <c r="C8406" t="s">
        <v>9</v>
      </c>
      <c r="D8406">
        <v>65</v>
      </c>
      <c r="E8406" t="s">
        <v>19</v>
      </c>
      <c r="F8406" t="s">
        <v>11</v>
      </c>
      <c r="G8406" t="b">
        <v>1</v>
      </c>
      <c r="I8406">
        <v>15</v>
      </c>
      <c r="J8406" t="b">
        <v>1</v>
      </c>
      <c r="K8406">
        <f>YEAR(Table1[[#This Row],[Patient Admission Date]])</f>
        <v>2023</v>
      </c>
      <c r="L8406" t="str">
        <f>TEXT(Table1[[#This Row],[Patient Admission Date]],"mmm")</f>
        <v>Dec</v>
      </c>
      <c r="M8406" t="str">
        <f>TEXT(Table1[[#This Row],[Patient Admission Date]],"ddd")</f>
        <v>Wed</v>
      </c>
      <c r="N8406" t="str">
        <f>TEXT(INT(HOUR(Table1[[#This Row],[Patient Admission Date]])/3)*3,"00")&amp;"-"&amp;TEXT(INT(HOUR(Table1[[#This Row],[Patient Admission Date]])/3)*3+3,"00")</f>
        <v>12-15</v>
      </c>
      <c r="O8406" t="str" cm="1">
        <f t="array" ref="O8406">_xlfn.IFS(Table1[[#This Row],[Patient Age]]&lt;=14,"0-14",Table1[[#This Row],[Patient Age]]&lt;=29,"15-29",Table1[[#This Row],[Patient Age]]&lt;=44,"30-44",Table1[[#This Row],[Patient Age]]&lt;=59,"45-59",Table1[[#This Row],[Patient Age]]&lt;=74,"60-74",TRUE,"75+")</f>
        <v>60-74</v>
      </c>
      <c r="P8406" t="str" cm="1">
        <f t="array" ref="P8406">_xlfn.IFS(Table1[[#This Row],[Patient Waittime]]&lt;=15,"0-15",Table1[[#This Row],[Patient Waittime]]&lt;=30,"16-30",Table1[[#This Row],[Patient Waittime]]&lt;=45,"31-45",Table1[[#This Row],[Patient Waittime]]&lt;=60,"46-60",TRUE,"60+")</f>
        <v>0-15</v>
      </c>
      <c r="Q8406">
        <f>--(Table1[[#This Row],[Patient Waittime]]&lt;=30)</f>
        <v>1</v>
      </c>
      <c r="R8406">
        <f>--Table1[[#This Row],[Patient Admission Flag]]</f>
        <v>1</v>
      </c>
      <c r="S8406">
        <f>--AND(Table1[[#This Row],[WithinTarget]]=1,Table1[[#This Row],[Patient Satisfaction Score]]&gt;=7)</f>
        <v>0</v>
      </c>
      <c r="T8406" t="str">
        <f>IF(LEFT(Table1[[#This Row],[Patient Gender]],1)="F","Female","Male")</f>
        <v>Male</v>
      </c>
    </row>
    <row r="8407" spans="1:20" x14ac:dyDescent="0.3">
      <c r="A8407" t="s">
        <v>8511</v>
      </c>
      <c r="B8407" s="1">
        <v>45179.140277777777</v>
      </c>
      <c r="C8407" t="s">
        <v>9</v>
      </c>
      <c r="D8407">
        <v>16</v>
      </c>
      <c r="E8407" t="s">
        <v>19</v>
      </c>
      <c r="F8407" t="s">
        <v>11</v>
      </c>
      <c r="G8407" t="b">
        <v>1</v>
      </c>
      <c r="I8407">
        <v>29</v>
      </c>
      <c r="J8407" t="b">
        <v>1</v>
      </c>
      <c r="K8407">
        <f>YEAR(Table1[[#This Row],[Patient Admission Date]])</f>
        <v>2023</v>
      </c>
      <c r="L8407" t="str">
        <f>TEXT(Table1[[#This Row],[Patient Admission Date]],"mmm")</f>
        <v>Sep</v>
      </c>
      <c r="M8407" t="str">
        <f>TEXT(Table1[[#This Row],[Patient Admission Date]],"ddd")</f>
        <v>Sun</v>
      </c>
      <c r="N8407" t="str">
        <f>TEXT(INT(HOUR(Table1[[#This Row],[Patient Admission Date]])/3)*3,"00")&amp;"-"&amp;TEXT(INT(HOUR(Table1[[#This Row],[Patient Admission Date]])/3)*3+3,"00")</f>
        <v>03-06</v>
      </c>
      <c r="O8407" t="str" cm="1">
        <f t="array" ref="O8407">_xlfn.IFS(Table1[[#This Row],[Patient Age]]&lt;=14,"0-14",Table1[[#This Row],[Patient Age]]&lt;=29,"15-29",Table1[[#This Row],[Patient Age]]&lt;=44,"30-44",Table1[[#This Row],[Patient Age]]&lt;=59,"45-59",Table1[[#This Row],[Patient Age]]&lt;=74,"60-74",TRUE,"75+")</f>
        <v>15-29</v>
      </c>
      <c r="P8407" t="str" cm="1">
        <f t="array" ref="P8407">_xlfn.IFS(Table1[[#This Row],[Patient Waittime]]&lt;=15,"0-15",Table1[[#This Row],[Patient Waittime]]&lt;=30,"16-30",Table1[[#This Row],[Patient Waittime]]&lt;=45,"31-45",Table1[[#This Row],[Patient Waittime]]&lt;=60,"46-60",TRUE,"60+")</f>
        <v>16-30</v>
      </c>
      <c r="Q8407">
        <f>--(Table1[[#This Row],[Patient Waittime]]&lt;=30)</f>
        <v>1</v>
      </c>
      <c r="R8407">
        <f>--Table1[[#This Row],[Patient Admission Flag]]</f>
        <v>1</v>
      </c>
      <c r="S8407">
        <f>--AND(Table1[[#This Row],[WithinTarget]]=1,Table1[[#This Row],[Patient Satisfaction Score]]&gt;=7)</f>
        <v>0</v>
      </c>
      <c r="T8407" t="str">
        <f>IF(LEFT(Table1[[#This Row],[Patient Gender]],1)="F","Female","Male")</f>
        <v>Male</v>
      </c>
    </row>
    <row r="8408" spans="1:20" x14ac:dyDescent="0.3">
      <c r="A8408" t="s">
        <v>8512</v>
      </c>
      <c r="B8408" s="1">
        <v>45375.988888888889</v>
      </c>
      <c r="C8408" t="s">
        <v>9</v>
      </c>
      <c r="D8408">
        <v>21</v>
      </c>
      <c r="E8408" t="s">
        <v>19</v>
      </c>
      <c r="F8408" t="s">
        <v>11</v>
      </c>
      <c r="G8408" t="b">
        <v>1</v>
      </c>
      <c r="I8408">
        <v>34</v>
      </c>
      <c r="J8408" t="b">
        <v>1</v>
      </c>
      <c r="K8408">
        <f>YEAR(Table1[[#This Row],[Patient Admission Date]])</f>
        <v>2024</v>
      </c>
      <c r="L8408" t="str">
        <f>TEXT(Table1[[#This Row],[Patient Admission Date]],"mmm")</f>
        <v>Mar</v>
      </c>
      <c r="M8408" t="str">
        <f>TEXT(Table1[[#This Row],[Patient Admission Date]],"ddd")</f>
        <v>Sun</v>
      </c>
      <c r="N8408" t="str">
        <f>TEXT(INT(HOUR(Table1[[#This Row],[Patient Admission Date]])/3)*3,"00")&amp;"-"&amp;TEXT(INT(HOUR(Table1[[#This Row],[Patient Admission Date]])/3)*3+3,"00")</f>
        <v>21-24</v>
      </c>
      <c r="O8408" t="str" cm="1">
        <f t="array" ref="O8408">_xlfn.IFS(Table1[[#This Row],[Patient Age]]&lt;=14,"0-14",Table1[[#This Row],[Patient Age]]&lt;=29,"15-29",Table1[[#This Row],[Patient Age]]&lt;=44,"30-44",Table1[[#This Row],[Patient Age]]&lt;=59,"45-59",Table1[[#This Row],[Patient Age]]&lt;=74,"60-74",TRUE,"75+")</f>
        <v>15-29</v>
      </c>
      <c r="P8408" t="str" cm="1">
        <f t="array" ref="P8408">_xlfn.IFS(Table1[[#This Row],[Patient Waittime]]&lt;=15,"0-15",Table1[[#This Row],[Patient Waittime]]&lt;=30,"16-30",Table1[[#This Row],[Patient Waittime]]&lt;=45,"31-45",Table1[[#This Row],[Patient Waittime]]&lt;=60,"46-60",TRUE,"60+")</f>
        <v>31-45</v>
      </c>
      <c r="Q8408">
        <f>--(Table1[[#This Row],[Patient Waittime]]&lt;=30)</f>
        <v>0</v>
      </c>
      <c r="R8408">
        <f>--Table1[[#This Row],[Patient Admission Flag]]</f>
        <v>1</v>
      </c>
      <c r="S8408">
        <f>--AND(Table1[[#This Row],[WithinTarget]]=1,Table1[[#This Row],[Patient Satisfaction Score]]&gt;=7)</f>
        <v>0</v>
      </c>
      <c r="T8408" t="str">
        <f>IF(LEFT(Table1[[#This Row],[Patient Gender]],1)="F","Female","Male")</f>
        <v>Male</v>
      </c>
    </row>
    <row r="8409" spans="1:20" x14ac:dyDescent="0.3">
      <c r="A8409" t="s">
        <v>8513</v>
      </c>
      <c r="B8409" s="1">
        <v>45440.90902777778</v>
      </c>
      <c r="C8409" t="s">
        <v>9</v>
      </c>
      <c r="D8409">
        <v>73</v>
      </c>
      <c r="E8409" t="s">
        <v>19</v>
      </c>
      <c r="F8409" t="s">
        <v>11</v>
      </c>
      <c r="G8409" t="b">
        <v>1</v>
      </c>
      <c r="I8409">
        <v>42</v>
      </c>
      <c r="J8409" t="b">
        <v>1</v>
      </c>
      <c r="K8409">
        <f>YEAR(Table1[[#This Row],[Patient Admission Date]])</f>
        <v>2024</v>
      </c>
      <c r="L8409" t="str">
        <f>TEXT(Table1[[#This Row],[Patient Admission Date]],"mmm")</f>
        <v>May</v>
      </c>
      <c r="M8409" t="str">
        <f>TEXT(Table1[[#This Row],[Patient Admission Date]],"ddd")</f>
        <v>Tue</v>
      </c>
      <c r="N8409" t="str">
        <f>TEXT(INT(HOUR(Table1[[#This Row],[Patient Admission Date]])/3)*3,"00")&amp;"-"&amp;TEXT(INT(HOUR(Table1[[#This Row],[Patient Admission Date]])/3)*3+3,"00")</f>
        <v>21-24</v>
      </c>
      <c r="O8409" t="str" cm="1">
        <f t="array" ref="O8409">_xlfn.IFS(Table1[[#This Row],[Patient Age]]&lt;=14,"0-14",Table1[[#This Row],[Patient Age]]&lt;=29,"15-29",Table1[[#This Row],[Patient Age]]&lt;=44,"30-44",Table1[[#This Row],[Patient Age]]&lt;=59,"45-59",Table1[[#This Row],[Patient Age]]&lt;=74,"60-74",TRUE,"75+")</f>
        <v>60-74</v>
      </c>
      <c r="P8409" t="str" cm="1">
        <f t="array" ref="P8409">_xlfn.IFS(Table1[[#This Row],[Patient Waittime]]&lt;=15,"0-15",Table1[[#This Row],[Patient Waittime]]&lt;=30,"16-30",Table1[[#This Row],[Patient Waittime]]&lt;=45,"31-45",Table1[[#This Row],[Patient Waittime]]&lt;=60,"46-60",TRUE,"60+")</f>
        <v>31-45</v>
      </c>
      <c r="Q8409">
        <f>--(Table1[[#This Row],[Patient Waittime]]&lt;=30)</f>
        <v>0</v>
      </c>
      <c r="R8409">
        <f>--Table1[[#This Row],[Patient Admission Flag]]</f>
        <v>1</v>
      </c>
      <c r="S8409">
        <f>--AND(Table1[[#This Row],[WithinTarget]]=1,Table1[[#This Row],[Patient Satisfaction Score]]&gt;=7)</f>
        <v>0</v>
      </c>
      <c r="T8409" t="str">
        <f>IF(LEFT(Table1[[#This Row],[Patient Gender]],1)="F","Female","Male")</f>
        <v>Male</v>
      </c>
    </row>
    <row r="8410" spans="1:20" x14ac:dyDescent="0.3">
      <c r="A8410" t="s">
        <v>8514</v>
      </c>
      <c r="B8410" s="1">
        <v>45447.289583333331</v>
      </c>
      <c r="C8410" t="s">
        <v>9</v>
      </c>
      <c r="D8410">
        <v>52</v>
      </c>
      <c r="E8410" t="s">
        <v>19</v>
      </c>
      <c r="F8410" t="s">
        <v>11</v>
      </c>
      <c r="G8410" t="b">
        <v>1</v>
      </c>
      <c r="I8410">
        <v>60</v>
      </c>
      <c r="J8410" t="b">
        <v>1</v>
      </c>
      <c r="K8410">
        <f>YEAR(Table1[[#This Row],[Patient Admission Date]])</f>
        <v>2024</v>
      </c>
      <c r="L8410" t="str">
        <f>TEXT(Table1[[#This Row],[Patient Admission Date]],"mmm")</f>
        <v>Jun</v>
      </c>
      <c r="M8410" t="str">
        <f>TEXT(Table1[[#This Row],[Patient Admission Date]],"ddd")</f>
        <v>Tue</v>
      </c>
      <c r="N8410" t="str">
        <f>TEXT(INT(HOUR(Table1[[#This Row],[Patient Admission Date]])/3)*3,"00")&amp;"-"&amp;TEXT(INT(HOUR(Table1[[#This Row],[Patient Admission Date]])/3)*3+3,"00")</f>
        <v>06-09</v>
      </c>
      <c r="O8410" t="str" cm="1">
        <f t="array" ref="O8410">_xlfn.IFS(Table1[[#This Row],[Patient Age]]&lt;=14,"0-14",Table1[[#This Row],[Patient Age]]&lt;=29,"15-29",Table1[[#This Row],[Patient Age]]&lt;=44,"30-44",Table1[[#This Row],[Patient Age]]&lt;=59,"45-59",Table1[[#This Row],[Patient Age]]&lt;=74,"60-74",TRUE,"75+")</f>
        <v>45-59</v>
      </c>
      <c r="P8410" t="str" cm="1">
        <f t="array" ref="P8410">_xlfn.IFS(Table1[[#This Row],[Patient Waittime]]&lt;=15,"0-15",Table1[[#This Row],[Patient Waittime]]&lt;=30,"16-30",Table1[[#This Row],[Patient Waittime]]&lt;=45,"31-45",Table1[[#This Row],[Patient Waittime]]&lt;=60,"46-60",TRUE,"60+")</f>
        <v>46-60</v>
      </c>
      <c r="Q8410">
        <f>--(Table1[[#This Row],[Patient Waittime]]&lt;=30)</f>
        <v>0</v>
      </c>
      <c r="R8410">
        <f>--Table1[[#This Row],[Patient Admission Flag]]</f>
        <v>1</v>
      </c>
      <c r="S8410">
        <f>--AND(Table1[[#This Row],[WithinTarget]]=1,Table1[[#This Row],[Patient Satisfaction Score]]&gt;=7)</f>
        <v>0</v>
      </c>
      <c r="T8410" t="str">
        <f>IF(LEFT(Table1[[#This Row],[Patient Gender]],1)="F","Female","Male")</f>
        <v>Male</v>
      </c>
    </row>
    <row r="8411" spans="1:20" x14ac:dyDescent="0.3">
      <c r="A8411" t="s">
        <v>8515</v>
      </c>
      <c r="B8411" s="1">
        <v>45382.438194444447</v>
      </c>
      <c r="C8411" t="s">
        <v>9</v>
      </c>
      <c r="D8411">
        <v>44</v>
      </c>
      <c r="E8411" t="s">
        <v>19</v>
      </c>
      <c r="F8411" t="s">
        <v>11</v>
      </c>
      <c r="G8411" t="b">
        <v>1</v>
      </c>
      <c r="I8411">
        <v>18</v>
      </c>
      <c r="J8411" t="b">
        <v>1</v>
      </c>
      <c r="K8411">
        <f>YEAR(Table1[[#This Row],[Patient Admission Date]])</f>
        <v>2024</v>
      </c>
      <c r="L8411" t="str">
        <f>TEXT(Table1[[#This Row],[Patient Admission Date]],"mmm")</f>
        <v>Mar</v>
      </c>
      <c r="M8411" t="str">
        <f>TEXT(Table1[[#This Row],[Patient Admission Date]],"ddd")</f>
        <v>Sun</v>
      </c>
      <c r="N8411" t="str">
        <f>TEXT(INT(HOUR(Table1[[#This Row],[Patient Admission Date]])/3)*3,"00")&amp;"-"&amp;TEXT(INT(HOUR(Table1[[#This Row],[Patient Admission Date]])/3)*3+3,"00")</f>
        <v>09-12</v>
      </c>
      <c r="O8411" t="str" cm="1">
        <f t="array" ref="O8411">_xlfn.IFS(Table1[[#This Row],[Patient Age]]&lt;=14,"0-14",Table1[[#This Row],[Patient Age]]&lt;=29,"15-29",Table1[[#This Row],[Patient Age]]&lt;=44,"30-44",Table1[[#This Row],[Patient Age]]&lt;=59,"45-59",Table1[[#This Row],[Patient Age]]&lt;=74,"60-74",TRUE,"75+")</f>
        <v>30-44</v>
      </c>
      <c r="P8411" t="str" cm="1">
        <f t="array" ref="P8411">_xlfn.IFS(Table1[[#This Row],[Patient Waittime]]&lt;=15,"0-15",Table1[[#This Row],[Patient Waittime]]&lt;=30,"16-30",Table1[[#This Row],[Patient Waittime]]&lt;=45,"31-45",Table1[[#This Row],[Patient Waittime]]&lt;=60,"46-60",TRUE,"60+")</f>
        <v>16-30</v>
      </c>
      <c r="Q8411">
        <f>--(Table1[[#This Row],[Patient Waittime]]&lt;=30)</f>
        <v>1</v>
      </c>
      <c r="R8411">
        <f>--Table1[[#This Row],[Patient Admission Flag]]</f>
        <v>1</v>
      </c>
      <c r="S8411">
        <f>--AND(Table1[[#This Row],[WithinTarget]]=1,Table1[[#This Row],[Patient Satisfaction Score]]&gt;=7)</f>
        <v>0</v>
      </c>
      <c r="T8411" t="str">
        <f>IF(LEFT(Table1[[#This Row],[Patient Gender]],1)="F","Female","Male")</f>
        <v>Male</v>
      </c>
    </row>
    <row r="8412" spans="1:20" x14ac:dyDescent="0.3">
      <c r="A8412" t="s">
        <v>8516</v>
      </c>
      <c r="B8412" s="1">
        <v>45022.685416666667</v>
      </c>
      <c r="C8412" t="s">
        <v>9</v>
      </c>
      <c r="D8412">
        <v>78</v>
      </c>
      <c r="E8412" t="s">
        <v>19</v>
      </c>
      <c r="F8412" t="s">
        <v>11</v>
      </c>
      <c r="G8412" t="b">
        <v>1</v>
      </c>
      <c r="I8412">
        <v>19</v>
      </c>
      <c r="J8412" t="b">
        <v>1</v>
      </c>
      <c r="K8412">
        <f>YEAR(Table1[[#This Row],[Patient Admission Date]])</f>
        <v>2023</v>
      </c>
      <c r="L8412" t="str">
        <f>TEXT(Table1[[#This Row],[Patient Admission Date]],"mmm")</f>
        <v>Apr</v>
      </c>
      <c r="M8412" t="str">
        <f>TEXT(Table1[[#This Row],[Patient Admission Date]],"ddd")</f>
        <v>Thu</v>
      </c>
      <c r="N8412" t="str">
        <f>TEXT(INT(HOUR(Table1[[#This Row],[Patient Admission Date]])/3)*3,"00")&amp;"-"&amp;TEXT(INT(HOUR(Table1[[#This Row],[Patient Admission Date]])/3)*3+3,"00")</f>
        <v>15-18</v>
      </c>
      <c r="O8412" t="str" cm="1">
        <f t="array" ref="O8412">_xlfn.IFS(Table1[[#This Row],[Patient Age]]&lt;=14,"0-14",Table1[[#This Row],[Patient Age]]&lt;=29,"15-29",Table1[[#This Row],[Patient Age]]&lt;=44,"30-44",Table1[[#This Row],[Patient Age]]&lt;=59,"45-59",Table1[[#This Row],[Patient Age]]&lt;=74,"60-74",TRUE,"75+")</f>
        <v>75+</v>
      </c>
      <c r="P8412" t="str" cm="1">
        <f t="array" ref="P8412">_xlfn.IFS(Table1[[#This Row],[Patient Waittime]]&lt;=15,"0-15",Table1[[#This Row],[Patient Waittime]]&lt;=30,"16-30",Table1[[#This Row],[Patient Waittime]]&lt;=45,"31-45",Table1[[#This Row],[Patient Waittime]]&lt;=60,"46-60",TRUE,"60+")</f>
        <v>16-30</v>
      </c>
      <c r="Q8412">
        <f>--(Table1[[#This Row],[Patient Waittime]]&lt;=30)</f>
        <v>1</v>
      </c>
      <c r="R8412">
        <f>--Table1[[#This Row],[Patient Admission Flag]]</f>
        <v>1</v>
      </c>
      <c r="S8412">
        <f>--AND(Table1[[#This Row],[WithinTarget]]=1,Table1[[#This Row],[Patient Satisfaction Score]]&gt;=7)</f>
        <v>0</v>
      </c>
      <c r="T8412" t="str">
        <f>IF(LEFT(Table1[[#This Row],[Patient Gender]],1)="F","Female","Male")</f>
        <v>Male</v>
      </c>
    </row>
    <row r="8413" spans="1:20" x14ac:dyDescent="0.3">
      <c r="A8413" t="s">
        <v>8517</v>
      </c>
      <c r="B8413" s="1">
        <v>45561.502083333333</v>
      </c>
      <c r="C8413" t="s">
        <v>9</v>
      </c>
      <c r="D8413">
        <v>51</v>
      </c>
      <c r="E8413" t="s">
        <v>19</v>
      </c>
      <c r="F8413" t="s">
        <v>11</v>
      </c>
      <c r="G8413" t="b">
        <v>1</v>
      </c>
      <c r="I8413">
        <v>43</v>
      </c>
      <c r="J8413" t="b">
        <v>1</v>
      </c>
      <c r="K8413">
        <f>YEAR(Table1[[#This Row],[Patient Admission Date]])</f>
        <v>2024</v>
      </c>
      <c r="L8413" t="str">
        <f>TEXT(Table1[[#This Row],[Patient Admission Date]],"mmm")</f>
        <v>Sep</v>
      </c>
      <c r="M8413" t="str">
        <f>TEXT(Table1[[#This Row],[Patient Admission Date]],"ddd")</f>
        <v>Thu</v>
      </c>
      <c r="N8413" t="str">
        <f>TEXT(INT(HOUR(Table1[[#This Row],[Patient Admission Date]])/3)*3,"00")&amp;"-"&amp;TEXT(INT(HOUR(Table1[[#This Row],[Patient Admission Date]])/3)*3+3,"00")</f>
        <v>12-15</v>
      </c>
      <c r="O8413" t="str" cm="1">
        <f t="array" ref="O8413">_xlfn.IFS(Table1[[#This Row],[Patient Age]]&lt;=14,"0-14",Table1[[#This Row],[Patient Age]]&lt;=29,"15-29",Table1[[#This Row],[Patient Age]]&lt;=44,"30-44",Table1[[#This Row],[Patient Age]]&lt;=59,"45-59",Table1[[#This Row],[Patient Age]]&lt;=74,"60-74",TRUE,"75+")</f>
        <v>45-59</v>
      </c>
      <c r="P8413" t="str" cm="1">
        <f t="array" ref="P8413">_xlfn.IFS(Table1[[#This Row],[Patient Waittime]]&lt;=15,"0-15",Table1[[#This Row],[Patient Waittime]]&lt;=30,"16-30",Table1[[#This Row],[Patient Waittime]]&lt;=45,"31-45",Table1[[#This Row],[Patient Waittime]]&lt;=60,"46-60",TRUE,"60+")</f>
        <v>31-45</v>
      </c>
      <c r="Q8413">
        <f>--(Table1[[#This Row],[Patient Waittime]]&lt;=30)</f>
        <v>0</v>
      </c>
      <c r="R8413">
        <f>--Table1[[#This Row],[Patient Admission Flag]]</f>
        <v>1</v>
      </c>
      <c r="S8413">
        <f>--AND(Table1[[#This Row],[WithinTarget]]=1,Table1[[#This Row],[Patient Satisfaction Score]]&gt;=7)</f>
        <v>0</v>
      </c>
      <c r="T8413" t="str">
        <f>IF(LEFT(Table1[[#This Row],[Patient Gender]],1)="F","Female","Male")</f>
        <v>Male</v>
      </c>
    </row>
    <row r="8414" spans="1:20" x14ac:dyDescent="0.3">
      <c r="A8414" t="s">
        <v>8518</v>
      </c>
      <c r="B8414" s="1">
        <v>45056.020138888889</v>
      </c>
      <c r="C8414" t="s">
        <v>9</v>
      </c>
      <c r="D8414">
        <v>58</v>
      </c>
      <c r="E8414" t="s">
        <v>19</v>
      </c>
      <c r="F8414" t="s">
        <v>11</v>
      </c>
      <c r="G8414" t="b">
        <v>1</v>
      </c>
      <c r="I8414">
        <v>51</v>
      </c>
      <c r="J8414" t="b">
        <v>1</v>
      </c>
      <c r="K8414">
        <f>YEAR(Table1[[#This Row],[Patient Admission Date]])</f>
        <v>2023</v>
      </c>
      <c r="L8414" t="str">
        <f>TEXT(Table1[[#This Row],[Patient Admission Date]],"mmm")</f>
        <v>May</v>
      </c>
      <c r="M8414" t="str">
        <f>TEXT(Table1[[#This Row],[Patient Admission Date]],"ddd")</f>
        <v>Wed</v>
      </c>
      <c r="N8414" t="str">
        <f>TEXT(INT(HOUR(Table1[[#This Row],[Patient Admission Date]])/3)*3,"00")&amp;"-"&amp;TEXT(INT(HOUR(Table1[[#This Row],[Patient Admission Date]])/3)*3+3,"00")</f>
        <v>00-03</v>
      </c>
      <c r="O8414" t="str" cm="1">
        <f t="array" ref="O8414">_xlfn.IFS(Table1[[#This Row],[Patient Age]]&lt;=14,"0-14",Table1[[#This Row],[Patient Age]]&lt;=29,"15-29",Table1[[#This Row],[Patient Age]]&lt;=44,"30-44",Table1[[#This Row],[Patient Age]]&lt;=59,"45-59",Table1[[#This Row],[Patient Age]]&lt;=74,"60-74",TRUE,"75+")</f>
        <v>45-59</v>
      </c>
      <c r="P8414" t="str" cm="1">
        <f t="array" ref="P8414">_xlfn.IFS(Table1[[#This Row],[Patient Waittime]]&lt;=15,"0-15",Table1[[#This Row],[Patient Waittime]]&lt;=30,"16-30",Table1[[#This Row],[Patient Waittime]]&lt;=45,"31-45",Table1[[#This Row],[Patient Waittime]]&lt;=60,"46-60",TRUE,"60+")</f>
        <v>46-60</v>
      </c>
      <c r="Q8414">
        <f>--(Table1[[#This Row],[Patient Waittime]]&lt;=30)</f>
        <v>0</v>
      </c>
      <c r="R8414">
        <f>--Table1[[#This Row],[Patient Admission Flag]]</f>
        <v>1</v>
      </c>
      <c r="S8414">
        <f>--AND(Table1[[#This Row],[WithinTarget]]=1,Table1[[#This Row],[Patient Satisfaction Score]]&gt;=7)</f>
        <v>0</v>
      </c>
      <c r="T8414" t="str">
        <f>IF(LEFT(Table1[[#This Row],[Patient Gender]],1)="F","Female","Male")</f>
        <v>Male</v>
      </c>
    </row>
    <row r="8415" spans="1:20" x14ac:dyDescent="0.3">
      <c r="A8415" t="s">
        <v>8519</v>
      </c>
      <c r="B8415" s="1">
        <v>45346.73541666667</v>
      </c>
      <c r="C8415" t="s">
        <v>9</v>
      </c>
      <c r="D8415">
        <v>51</v>
      </c>
      <c r="E8415" t="s">
        <v>19</v>
      </c>
      <c r="F8415" t="s">
        <v>11</v>
      </c>
      <c r="G8415" t="b">
        <v>1</v>
      </c>
      <c r="I8415">
        <v>56</v>
      </c>
      <c r="J8415" t="b">
        <v>1</v>
      </c>
      <c r="K8415">
        <f>YEAR(Table1[[#This Row],[Patient Admission Date]])</f>
        <v>2024</v>
      </c>
      <c r="L8415" t="str">
        <f>TEXT(Table1[[#This Row],[Patient Admission Date]],"mmm")</f>
        <v>Feb</v>
      </c>
      <c r="M8415" t="str">
        <f>TEXT(Table1[[#This Row],[Patient Admission Date]],"ddd")</f>
        <v>Sat</v>
      </c>
      <c r="N8415" t="str">
        <f>TEXT(INT(HOUR(Table1[[#This Row],[Patient Admission Date]])/3)*3,"00")&amp;"-"&amp;TEXT(INT(HOUR(Table1[[#This Row],[Patient Admission Date]])/3)*3+3,"00")</f>
        <v>15-18</v>
      </c>
      <c r="O8415" t="str" cm="1">
        <f t="array" ref="O8415">_xlfn.IFS(Table1[[#This Row],[Patient Age]]&lt;=14,"0-14",Table1[[#This Row],[Patient Age]]&lt;=29,"15-29",Table1[[#This Row],[Patient Age]]&lt;=44,"30-44",Table1[[#This Row],[Patient Age]]&lt;=59,"45-59",Table1[[#This Row],[Patient Age]]&lt;=74,"60-74",TRUE,"75+")</f>
        <v>45-59</v>
      </c>
      <c r="P8415" t="str" cm="1">
        <f t="array" ref="P8415">_xlfn.IFS(Table1[[#This Row],[Patient Waittime]]&lt;=15,"0-15",Table1[[#This Row],[Patient Waittime]]&lt;=30,"16-30",Table1[[#This Row],[Patient Waittime]]&lt;=45,"31-45",Table1[[#This Row],[Patient Waittime]]&lt;=60,"46-60",TRUE,"60+")</f>
        <v>46-60</v>
      </c>
      <c r="Q8415">
        <f>--(Table1[[#This Row],[Patient Waittime]]&lt;=30)</f>
        <v>0</v>
      </c>
      <c r="R8415">
        <f>--Table1[[#This Row],[Patient Admission Flag]]</f>
        <v>1</v>
      </c>
      <c r="S8415">
        <f>--AND(Table1[[#This Row],[WithinTarget]]=1,Table1[[#This Row],[Patient Satisfaction Score]]&gt;=7)</f>
        <v>0</v>
      </c>
      <c r="T8415" t="str">
        <f>IF(LEFT(Table1[[#This Row],[Patient Gender]],1)="F","Female","Male")</f>
        <v>Male</v>
      </c>
    </row>
    <row r="8416" spans="1:20" x14ac:dyDescent="0.3">
      <c r="A8416" t="s">
        <v>8520</v>
      </c>
      <c r="B8416" s="1">
        <v>45143.729166666664</v>
      </c>
      <c r="C8416" t="s">
        <v>9</v>
      </c>
      <c r="D8416">
        <v>51</v>
      </c>
      <c r="E8416" t="s">
        <v>19</v>
      </c>
      <c r="F8416" t="s">
        <v>11</v>
      </c>
      <c r="G8416" t="b">
        <v>1</v>
      </c>
      <c r="I8416">
        <v>58</v>
      </c>
      <c r="J8416" t="b">
        <v>1</v>
      </c>
      <c r="K8416">
        <f>YEAR(Table1[[#This Row],[Patient Admission Date]])</f>
        <v>2023</v>
      </c>
      <c r="L8416" t="str">
        <f>TEXT(Table1[[#This Row],[Patient Admission Date]],"mmm")</f>
        <v>Aug</v>
      </c>
      <c r="M8416" t="str">
        <f>TEXT(Table1[[#This Row],[Patient Admission Date]],"ddd")</f>
        <v>Sat</v>
      </c>
      <c r="N8416" t="str">
        <f>TEXT(INT(HOUR(Table1[[#This Row],[Patient Admission Date]])/3)*3,"00")&amp;"-"&amp;TEXT(INT(HOUR(Table1[[#This Row],[Patient Admission Date]])/3)*3+3,"00")</f>
        <v>15-18</v>
      </c>
      <c r="O8416" t="str" cm="1">
        <f t="array" ref="O8416">_xlfn.IFS(Table1[[#This Row],[Patient Age]]&lt;=14,"0-14",Table1[[#This Row],[Patient Age]]&lt;=29,"15-29",Table1[[#This Row],[Patient Age]]&lt;=44,"30-44",Table1[[#This Row],[Patient Age]]&lt;=59,"45-59",Table1[[#This Row],[Patient Age]]&lt;=74,"60-74",TRUE,"75+")</f>
        <v>45-59</v>
      </c>
      <c r="P8416" t="str" cm="1">
        <f t="array" ref="P8416">_xlfn.IFS(Table1[[#This Row],[Patient Waittime]]&lt;=15,"0-15",Table1[[#This Row],[Patient Waittime]]&lt;=30,"16-30",Table1[[#This Row],[Patient Waittime]]&lt;=45,"31-45",Table1[[#This Row],[Patient Waittime]]&lt;=60,"46-60",TRUE,"60+")</f>
        <v>46-60</v>
      </c>
      <c r="Q8416">
        <f>--(Table1[[#This Row],[Patient Waittime]]&lt;=30)</f>
        <v>0</v>
      </c>
      <c r="R8416">
        <f>--Table1[[#This Row],[Patient Admission Flag]]</f>
        <v>1</v>
      </c>
      <c r="S8416">
        <f>--AND(Table1[[#This Row],[WithinTarget]]=1,Table1[[#This Row],[Patient Satisfaction Score]]&gt;=7)</f>
        <v>0</v>
      </c>
      <c r="T8416" t="str">
        <f>IF(LEFT(Table1[[#This Row],[Patient Gender]],1)="F","Female","Male")</f>
        <v>Male</v>
      </c>
    </row>
    <row r="8417" spans="1:20" x14ac:dyDescent="0.3">
      <c r="A8417" t="s">
        <v>8521</v>
      </c>
      <c r="B8417" s="1">
        <v>45241.165972222225</v>
      </c>
      <c r="C8417" t="s">
        <v>9</v>
      </c>
      <c r="D8417">
        <v>5</v>
      </c>
      <c r="E8417" t="s">
        <v>19</v>
      </c>
      <c r="F8417" t="s">
        <v>11</v>
      </c>
      <c r="G8417" t="b">
        <v>1</v>
      </c>
      <c r="I8417">
        <v>60</v>
      </c>
      <c r="J8417" t="b">
        <v>1</v>
      </c>
      <c r="K8417">
        <f>YEAR(Table1[[#This Row],[Patient Admission Date]])</f>
        <v>2023</v>
      </c>
      <c r="L8417" t="str">
        <f>TEXT(Table1[[#This Row],[Patient Admission Date]],"mmm")</f>
        <v>Nov</v>
      </c>
      <c r="M8417" t="str">
        <f>TEXT(Table1[[#This Row],[Patient Admission Date]],"ddd")</f>
        <v>Sat</v>
      </c>
      <c r="N8417" t="str">
        <f>TEXT(INT(HOUR(Table1[[#This Row],[Patient Admission Date]])/3)*3,"00")&amp;"-"&amp;TEXT(INT(HOUR(Table1[[#This Row],[Patient Admission Date]])/3)*3+3,"00")</f>
        <v>03-06</v>
      </c>
      <c r="O8417" t="str" cm="1">
        <f t="array" ref="O8417">_xlfn.IFS(Table1[[#This Row],[Patient Age]]&lt;=14,"0-14",Table1[[#This Row],[Patient Age]]&lt;=29,"15-29",Table1[[#This Row],[Patient Age]]&lt;=44,"30-44",Table1[[#This Row],[Patient Age]]&lt;=59,"45-59",Table1[[#This Row],[Patient Age]]&lt;=74,"60-74",TRUE,"75+")</f>
        <v>0-14</v>
      </c>
      <c r="P8417" t="str" cm="1">
        <f t="array" ref="P8417">_xlfn.IFS(Table1[[#This Row],[Patient Waittime]]&lt;=15,"0-15",Table1[[#This Row],[Patient Waittime]]&lt;=30,"16-30",Table1[[#This Row],[Patient Waittime]]&lt;=45,"31-45",Table1[[#This Row],[Patient Waittime]]&lt;=60,"46-60",TRUE,"60+")</f>
        <v>46-60</v>
      </c>
      <c r="Q8417">
        <f>--(Table1[[#This Row],[Patient Waittime]]&lt;=30)</f>
        <v>0</v>
      </c>
      <c r="R8417">
        <f>--Table1[[#This Row],[Patient Admission Flag]]</f>
        <v>1</v>
      </c>
      <c r="S8417">
        <f>--AND(Table1[[#This Row],[WithinTarget]]=1,Table1[[#This Row],[Patient Satisfaction Score]]&gt;=7)</f>
        <v>0</v>
      </c>
      <c r="T8417" t="str">
        <f>IF(LEFT(Table1[[#This Row],[Patient Gender]],1)="F","Female","Male")</f>
        <v>Male</v>
      </c>
    </row>
    <row r="8418" spans="1:20" x14ac:dyDescent="0.3">
      <c r="A8418" t="s">
        <v>8522</v>
      </c>
      <c r="B8418" s="1">
        <v>45348.052083333336</v>
      </c>
      <c r="C8418" t="s">
        <v>9</v>
      </c>
      <c r="D8418">
        <v>39</v>
      </c>
      <c r="E8418" t="s">
        <v>19</v>
      </c>
      <c r="F8418" t="s">
        <v>11</v>
      </c>
      <c r="G8418" t="b">
        <v>1</v>
      </c>
      <c r="I8418">
        <v>15</v>
      </c>
      <c r="J8418" t="b">
        <v>1</v>
      </c>
      <c r="K8418">
        <f>YEAR(Table1[[#This Row],[Patient Admission Date]])</f>
        <v>2024</v>
      </c>
      <c r="L8418" t="str">
        <f>TEXT(Table1[[#This Row],[Patient Admission Date]],"mmm")</f>
        <v>Feb</v>
      </c>
      <c r="M8418" t="str">
        <f>TEXT(Table1[[#This Row],[Patient Admission Date]],"ddd")</f>
        <v>Mon</v>
      </c>
      <c r="N8418" t="str">
        <f>TEXT(INT(HOUR(Table1[[#This Row],[Patient Admission Date]])/3)*3,"00")&amp;"-"&amp;TEXT(INT(HOUR(Table1[[#This Row],[Patient Admission Date]])/3)*3+3,"00")</f>
        <v>00-03</v>
      </c>
      <c r="O8418" t="str" cm="1">
        <f t="array" ref="O8418">_xlfn.IFS(Table1[[#This Row],[Patient Age]]&lt;=14,"0-14",Table1[[#This Row],[Patient Age]]&lt;=29,"15-29",Table1[[#This Row],[Patient Age]]&lt;=44,"30-44",Table1[[#This Row],[Patient Age]]&lt;=59,"45-59",Table1[[#This Row],[Patient Age]]&lt;=74,"60-74",TRUE,"75+")</f>
        <v>30-44</v>
      </c>
      <c r="P8418" t="str" cm="1">
        <f t="array" ref="P8418">_xlfn.IFS(Table1[[#This Row],[Patient Waittime]]&lt;=15,"0-15",Table1[[#This Row],[Patient Waittime]]&lt;=30,"16-30",Table1[[#This Row],[Patient Waittime]]&lt;=45,"31-45",Table1[[#This Row],[Patient Waittime]]&lt;=60,"46-60",TRUE,"60+")</f>
        <v>0-15</v>
      </c>
      <c r="Q8418">
        <f>--(Table1[[#This Row],[Patient Waittime]]&lt;=30)</f>
        <v>1</v>
      </c>
      <c r="R8418">
        <f>--Table1[[#This Row],[Patient Admission Flag]]</f>
        <v>1</v>
      </c>
      <c r="S8418">
        <f>--AND(Table1[[#This Row],[WithinTarget]]=1,Table1[[#This Row],[Patient Satisfaction Score]]&gt;=7)</f>
        <v>0</v>
      </c>
      <c r="T8418" t="str">
        <f>IF(LEFT(Table1[[#This Row],[Patient Gender]],1)="F","Female","Male")</f>
        <v>Male</v>
      </c>
    </row>
    <row r="8419" spans="1:20" x14ac:dyDescent="0.3">
      <c r="A8419" t="s">
        <v>8523</v>
      </c>
      <c r="B8419" s="1">
        <v>45174.095833333333</v>
      </c>
      <c r="C8419" t="s">
        <v>9</v>
      </c>
      <c r="D8419">
        <v>17</v>
      </c>
      <c r="E8419" t="s">
        <v>19</v>
      </c>
      <c r="F8419" t="s">
        <v>11</v>
      </c>
      <c r="G8419" t="b">
        <v>1</v>
      </c>
      <c r="I8419">
        <v>27</v>
      </c>
      <c r="J8419" t="b">
        <v>1</v>
      </c>
      <c r="K8419">
        <f>YEAR(Table1[[#This Row],[Patient Admission Date]])</f>
        <v>2023</v>
      </c>
      <c r="L8419" t="str">
        <f>TEXT(Table1[[#This Row],[Patient Admission Date]],"mmm")</f>
        <v>Sep</v>
      </c>
      <c r="M8419" t="str">
        <f>TEXT(Table1[[#This Row],[Patient Admission Date]],"ddd")</f>
        <v>Tue</v>
      </c>
      <c r="N8419" t="str">
        <f>TEXT(INT(HOUR(Table1[[#This Row],[Patient Admission Date]])/3)*3,"00")&amp;"-"&amp;TEXT(INT(HOUR(Table1[[#This Row],[Patient Admission Date]])/3)*3+3,"00")</f>
        <v>00-03</v>
      </c>
      <c r="O8419" t="str" cm="1">
        <f t="array" ref="O8419">_xlfn.IFS(Table1[[#This Row],[Patient Age]]&lt;=14,"0-14",Table1[[#This Row],[Patient Age]]&lt;=29,"15-29",Table1[[#This Row],[Patient Age]]&lt;=44,"30-44",Table1[[#This Row],[Patient Age]]&lt;=59,"45-59",Table1[[#This Row],[Patient Age]]&lt;=74,"60-74",TRUE,"75+")</f>
        <v>15-29</v>
      </c>
      <c r="P8419" t="str" cm="1">
        <f t="array" ref="P8419">_xlfn.IFS(Table1[[#This Row],[Patient Waittime]]&lt;=15,"0-15",Table1[[#This Row],[Patient Waittime]]&lt;=30,"16-30",Table1[[#This Row],[Patient Waittime]]&lt;=45,"31-45",Table1[[#This Row],[Patient Waittime]]&lt;=60,"46-60",TRUE,"60+")</f>
        <v>16-30</v>
      </c>
      <c r="Q8419">
        <f>--(Table1[[#This Row],[Patient Waittime]]&lt;=30)</f>
        <v>1</v>
      </c>
      <c r="R8419">
        <f>--Table1[[#This Row],[Patient Admission Flag]]</f>
        <v>1</v>
      </c>
      <c r="S8419">
        <f>--AND(Table1[[#This Row],[WithinTarget]]=1,Table1[[#This Row],[Patient Satisfaction Score]]&gt;=7)</f>
        <v>0</v>
      </c>
      <c r="T8419" t="str">
        <f>IF(LEFT(Table1[[#This Row],[Patient Gender]],1)="F","Female","Male")</f>
        <v>Male</v>
      </c>
    </row>
    <row r="8420" spans="1:20" x14ac:dyDescent="0.3">
      <c r="A8420" t="s">
        <v>8524</v>
      </c>
      <c r="B8420" s="1">
        <v>45105.256944444445</v>
      </c>
      <c r="C8420" t="s">
        <v>9</v>
      </c>
      <c r="D8420">
        <v>33</v>
      </c>
      <c r="E8420" t="s">
        <v>19</v>
      </c>
      <c r="F8420" t="s">
        <v>11</v>
      </c>
      <c r="G8420" t="b">
        <v>1</v>
      </c>
      <c r="I8420">
        <v>28</v>
      </c>
      <c r="J8420" t="b">
        <v>1</v>
      </c>
      <c r="K8420">
        <f>YEAR(Table1[[#This Row],[Patient Admission Date]])</f>
        <v>2023</v>
      </c>
      <c r="L8420" t="str">
        <f>TEXT(Table1[[#This Row],[Patient Admission Date]],"mmm")</f>
        <v>Jun</v>
      </c>
      <c r="M8420" t="str">
        <f>TEXT(Table1[[#This Row],[Patient Admission Date]],"ddd")</f>
        <v>Wed</v>
      </c>
      <c r="N8420" t="str">
        <f>TEXT(INT(HOUR(Table1[[#This Row],[Patient Admission Date]])/3)*3,"00")&amp;"-"&amp;TEXT(INT(HOUR(Table1[[#This Row],[Patient Admission Date]])/3)*3+3,"00")</f>
        <v>06-09</v>
      </c>
      <c r="O8420" t="str" cm="1">
        <f t="array" ref="O8420">_xlfn.IFS(Table1[[#This Row],[Patient Age]]&lt;=14,"0-14",Table1[[#This Row],[Patient Age]]&lt;=29,"15-29",Table1[[#This Row],[Patient Age]]&lt;=44,"30-44",Table1[[#This Row],[Patient Age]]&lt;=59,"45-59",Table1[[#This Row],[Patient Age]]&lt;=74,"60-74",TRUE,"75+")</f>
        <v>30-44</v>
      </c>
      <c r="P8420" t="str" cm="1">
        <f t="array" ref="P8420">_xlfn.IFS(Table1[[#This Row],[Patient Waittime]]&lt;=15,"0-15",Table1[[#This Row],[Patient Waittime]]&lt;=30,"16-30",Table1[[#This Row],[Patient Waittime]]&lt;=45,"31-45",Table1[[#This Row],[Patient Waittime]]&lt;=60,"46-60",TRUE,"60+")</f>
        <v>16-30</v>
      </c>
      <c r="Q8420">
        <f>--(Table1[[#This Row],[Patient Waittime]]&lt;=30)</f>
        <v>1</v>
      </c>
      <c r="R8420">
        <f>--Table1[[#This Row],[Patient Admission Flag]]</f>
        <v>1</v>
      </c>
      <c r="S8420">
        <f>--AND(Table1[[#This Row],[WithinTarget]]=1,Table1[[#This Row],[Patient Satisfaction Score]]&gt;=7)</f>
        <v>0</v>
      </c>
      <c r="T8420" t="str">
        <f>IF(LEFT(Table1[[#This Row],[Patient Gender]],1)="F","Female","Male")</f>
        <v>Male</v>
      </c>
    </row>
    <row r="8421" spans="1:20" x14ac:dyDescent="0.3">
      <c r="A8421" t="s">
        <v>8525</v>
      </c>
      <c r="B8421" s="1">
        <v>45459.211805555555</v>
      </c>
      <c r="C8421" t="s">
        <v>9</v>
      </c>
      <c r="D8421">
        <v>48</v>
      </c>
      <c r="E8421" t="s">
        <v>19</v>
      </c>
      <c r="F8421" t="s">
        <v>11</v>
      </c>
      <c r="G8421" t="b">
        <v>1</v>
      </c>
      <c r="I8421">
        <v>29</v>
      </c>
      <c r="J8421" t="b">
        <v>1</v>
      </c>
      <c r="K8421">
        <f>YEAR(Table1[[#This Row],[Patient Admission Date]])</f>
        <v>2024</v>
      </c>
      <c r="L8421" t="str">
        <f>TEXT(Table1[[#This Row],[Patient Admission Date]],"mmm")</f>
        <v>Jun</v>
      </c>
      <c r="M8421" t="str">
        <f>TEXT(Table1[[#This Row],[Patient Admission Date]],"ddd")</f>
        <v>Sun</v>
      </c>
      <c r="N8421" t="str">
        <f>TEXT(INT(HOUR(Table1[[#This Row],[Patient Admission Date]])/3)*3,"00")&amp;"-"&amp;TEXT(INT(HOUR(Table1[[#This Row],[Patient Admission Date]])/3)*3+3,"00")</f>
        <v>03-06</v>
      </c>
      <c r="O8421" t="str" cm="1">
        <f t="array" ref="O8421">_xlfn.IFS(Table1[[#This Row],[Patient Age]]&lt;=14,"0-14",Table1[[#This Row],[Patient Age]]&lt;=29,"15-29",Table1[[#This Row],[Patient Age]]&lt;=44,"30-44",Table1[[#This Row],[Patient Age]]&lt;=59,"45-59",Table1[[#This Row],[Patient Age]]&lt;=74,"60-74",TRUE,"75+")</f>
        <v>45-59</v>
      </c>
      <c r="P8421" t="str" cm="1">
        <f t="array" ref="P8421">_xlfn.IFS(Table1[[#This Row],[Patient Waittime]]&lt;=15,"0-15",Table1[[#This Row],[Patient Waittime]]&lt;=30,"16-30",Table1[[#This Row],[Patient Waittime]]&lt;=45,"31-45",Table1[[#This Row],[Patient Waittime]]&lt;=60,"46-60",TRUE,"60+")</f>
        <v>16-30</v>
      </c>
      <c r="Q8421">
        <f>--(Table1[[#This Row],[Patient Waittime]]&lt;=30)</f>
        <v>1</v>
      </c>
      <c r="R8421">
        <f>--Table1[[#This Row],[Patient Admission Flag]]</f>
        <v>1</v>
      </c>
      <c r="S8421">
        <f>--AND(Table1[[#This Row],[WithinTarget]]=1,Table1[[#This Row],[Patient Satisfaction Score]]&gt;=7)</f>
        <v>0</v>
      </c>
      <c r="T8421" t="str">
        <f>IF(LEFT(Table1[[#This Row],[Patient Gender]],1)="F","Female","Male")</f>
        <v>Male</v>
      </c>
    </row>
    <row r="8422" spans="1:20" x14ac:dyDescent="0.3">
      <c r="A8422" t="s">
        <v>8526</v>
      </c>
      <c r="B8422" s="1">
        <v>45318.80972222222</v>
      </c>
      <c r="C8422" t="s">
        <v>9</v>
      </c>
      <c r="D8422">
        <v>8</v>
      </c>
      <c r="E8422" t="s">
        <v>19</v>
      </c>
      <c r="F8422" t="s">
        <v>11</v>
      </c>
      <c r="G8422" t="b">
        <v>1</v>
      </c>
      <c r="I8422">
        <v>33</v>
      </c>
      <c r="J8422" t="b">
        <v>1</v>
      </c>
      <c r="K8422">
        <f>YEAR(Table1[[#This Row],[Patient Admission Date]])</f>
        <v>2024</v>
      </c>
      <c r="L8422" t="str">
        <f>TEXT(Table1[[#This Row],[Patient Admission Date]],"mmm")</f>
        <v>Jan</v>
      </c>
      <c r="M8422" t="str">
        <f>TEXT(Table1[[#This Row],[Patient Admission Date]],"ddd")</f>
        <v>Sat</v>
      </c>
      <c r="N8422" t="str">
        <f>TEXT(INT(HOUR(Table1[[#This Row],[Patient Admission Date]])/3)*3,"00")&amp;"-"&amp;TEXT(INT(HOUR(Table1[[#This Row],[Patient Admission Date]])/3)*3+3,"00")</f>
        <v>18-21</v>
      </c>
      <c r="O8422" t="str" cm="1">
        <f t="array" ref="O8422">_xlfn.IFS(Table1[[#This Row],[Patient Age]]&lt;=14,"0-14",Table1[[#This Row],[Patient Age]]&lt;=29,"15-29",Table1[[#This Row],[Patient Age]]&lt;=44,"30-44",Table1[[#This Row],[Patient Age]]&lt;=59,"45-59",Table1[[#This Row],[Patient Age]]&lt;=74,"60-74",TRUE,"75+")</f>
        <v>0-14</v>
      </c>
      <c r="P8422" t="str" cm="1">
        <f t="array" ref="P8422">_xlfn.IFS(Table1[[#This Row],[Patient Waittime]]&lt;=15,"0-15",Table1[[#This Row],[Patient Waittime]]&lt;=30,"16-30",Table1[[#This Row],[Patient Waittime]]&lt;=45,"31-45",Table1[[#This Row],[Patient Waittime]]&lt;=60,"46-60",TRUE,"60+")</f>
        <v>31-45</v>
      </c>
      <c r="Q8422">
        <f>--(Table1[[#This Row],[Patient Waittime]]&lt;=30)</f>
        <v>0</v>
      </c>
      <c r="R8422">
        <f>--Table1[[#This Row],[Patient Admission Flag]]</f>
        <v>1</v>
      </c>
      <c r="S8422">
        <f>--AND(Table1[[#This Row],[WithinTarget]]=1,Table1[[#This Row],[Patient Satisfaction Score]]&gt;=7)</f>
        <v>0</v>
      </c>
      <c r="T8422" t="str">
        <f>IF(LEFT(Table1[[#This Row],[Patient Gender]],1)="F","Female","Male")</f>
        <v>Male</v>
      </c>
    </row>
    <row r="8423" spans="1:20" x14ac:dyDescent="0.3">
      <c r="A8423" t="s">
        <v>8527</v>
      </c>
      <c r="B8423" s="1">
        <v>45153.317361111112</v>
      </c>
      <c r="C8423" t="s">
        <v>9</v>
      </c>
      <c r="D8423">
        <v>22</v>
      </c>
      <c r="E8423" t="s">
        <v>19</v>
      </c>
      <c r="F8423" t="s">
        <v>11</v>
      </c>
      <c r="G8423" t="b">
        <v>1</v>
      </c>
      <c r="I8423">
        <v>33</v>
      </c>
      <c r="J8423" t="b">
        <v>1</v>
      </c>
      <c r="K8423">
        <f>YEAR(Table1[[#This Row],[Patient Admission Date]])</f>
        <v>2023</v>
      </c>
      <c r="L8423" t="str">
        <f>TEXT(Table1[[#This Row],[Patient Admission Date]],"mmm")</f>
        <v>Aug</v>
      </c>
      <c r="M8423" t="str">
        <f>TEXT(Table1[[#This Row],[Patient Admission Date]],"ddd")</f>
        <v>Tue</v>
      </c>
      <c r="N8423" t="str">
        <f>TEXT(INT(HOUR(Table1[[#This Row],[Patient Admission Date]])/3)*3,"00")&amp;"-"&amp;TEXT(INT(HOUR(Table1[[#This Row],[Patient Admission Date]])/3)*3+3,"00")</f>
        <v>06-09</v>
      </c>
      <c r="O8423" t="str" cm="1">
        <f t="array" ref="O8423">_xlfn.IFS(Table1[[#This Row],[Patient Age]]&lt;=14,"0-14",Table1[[#This Row],[Patient Age]]&lt;=29,"15-29",Table1[[#This Row],[Patient Age]]&lt;=44,"30-44",Table1[[#This Row],[Patient Age]]&lt;=59,"45-59",Table1[[#This Row],[Patient Age]]&lt;=74,"60-74",TRUE,"75+")</f>
        <v>15-29</v>
      </c>
      <c r="P8423" t="str" cm="1">
        <f t="array" ref="P8423">_xlfn.IFS(Table1[[#This Row],[Patient Waittime]]&lt;=15,"0-15",Table1[[#This Row],[Patient Waittime]]&lt;=30,"16-30",Table1[[#This Row],[Patient Waittime]]&lt;=45,"31-45",Table1[[#This Row],[Patient Waittime]]&lt;=60,"46-60",TRUE,"60+")</f>
        <v>31-45</v>
      </c>
      <c r="Q8423">
        <f>--(Table1[[#This Row],[Patient Waittime]]&lt;=30)</f>
        <v>0</v>
      </c>
      <c r="R8423">
        <f>--Table1[[#This Row],[Patient Admission Flag]]</f>
        <v>1</v>
      </c>
      <c r="S8423">
        <f>--AND(Table1[[#This Row],[WithinTarget]]=1,Table1[[#This Row],[Patient Satisfaction Score]]&gt;=7)</f>
        <v>0</v>
      </c>
      <c r="T8423" t="str">
        <f>IF(LEFT(Table1[[#This Row],[Patient Gender]],1)="F","Female","Male")</f>
        <v>Male</v>
      </c>
    </row>
    <row r="8424" spans="1:20" x14ac:dyDescent="0.3">
      <c r="A8424" t="s">
        <v>8528</v>
      </c>
      <c r="B8424" s="1">
        <v>45050.916666666664</v>
      </c>
      <c r="C8424" t="s">
        <v>9</v>
      </c>
      <c r="D8424">
        <v>68</v>
      </c>
      <c r="E8424" t="s">
        <v>19</v>
      </c>
      <c r="F8424" t="s">
        <v>11</v>
      </c>
      <c r="G8424" t="b">
        <v>1</v>
      </c>
      <c r="I8424">
        <v>36</v>
      </c>
      <c r="J8424" t="b">
        <v>1</v>
      </c>
      <c r="K8424">
        <f>YEAR(Table1[[#This Row],[Patient Admission Date]])</f>
        <v>2023</v>
      </c>
      <c r="L8424" t="str">
        <f>TEXT(Table1[[#This Row],[Patient Admission Date]],"mmm")</f>
        <v>May</v>
      </c>
      <c r="M8424" t="str">
        <f>TEXT(Table1[[#This Row],[Patient Admission Date]],"ddd")</f>
        <v>Thu</v>
      </c>
      <c r="N8424" t="str">
        <f>TEXT(INT(HOUR(Table1[[#This Row],[Patient Admission Date]])/3)*3,"00")&amp;"-"&amp;TEXT(INT(HOUR(Table1[[#This Row],[Patient Admission Date]])/3)*3+3,"00")</f>
        <v>21-24</v>
      </c>
      <c r="O8424" t="str" cm="1">
        <f t="array" ref="O8424">_xlfn.IFS(Table1[[#This Row],[Patient Age]]&lt;=14,"0-14",Table1[[#This Row],[Patient Age]]&lt;=29,"15-29",Table1[[#This Row],[Patient Age]]&lt;=44,"30-44",Table1[[#This Row],[Patient Age]]&lt;=59,"45-59",Table1[[#This Row],[Patient Age]]&lt;=74,"60-74",TRUE,"75+")</f>
        <v>60-74</v>
      </c>
      <c r="P8424" t="str" cm="1">
        <f t="array" ref="P8424">_xlfn.IFS(Table1[[#This Row],[Patient Waittime]]&lt;=15,"0-15",Table1[[#This Row],[Patient Waittime]]&lt;=30,"16-30",Table1[[#This Row],[Patient Waittime]]&lt;=45,"31-45",Table1[[#This Row],[Patient Waittime]]&lt;=60,"46-60",TRUE,"60+")</f>
        <v>31-45</v>
      </c>
      <c r="Q8424">
        <f>--(Table1[[#This Row],[Patient Waittime]]&lt;=30)</f>
        <v>0</v>
      </c>
      <c r="R8424">
        <f>--Table1[[#This Row],[Patient Admission Flag]]</f>
        <v>1</v>
      </c>
      <c r="S8424">
        <f>--AND(Table1[[#This Row],[WithinTarget]]=1,Table1[[#This Row],[Patient Satisfaction Score]]&gt;=7)</f>
        <v>0</v>
      </c>
      <c r="T8424" t="str">
        <f>IF(LEFT(Table1[[#This Row],[Patient Gender]],1)="F","Female","Male")</f>
        <v>Male</v>
      </c>
    </row>
    <row r="8425" spans="1:20" x14ac:dyDescent="0.3">
      <c r="A8425" t="s">
        <v>8529</v>
      </c>
      <c r="B8425" s="1">
        <v>45428.495833333334</v>
      </c>
      <c r="C8425" t="s">
        <v>9</v>
      </c>
      <c r="D8425">
        <v>20</v>
      </c>
      <c r="E8425" t="s">
        <v>19</v>
      </c>
      <c r="F8425" t="s">
        <v>11</v>
      </c>
      <c r="G8425" t="b">
        <v>1</v>
      </c>
      <c r="I8425">
        <v>10</v>
      </c>
      <c r="J8425" t="b">
        <v>1</v>
      </c>
      <c r="K8425">
        <f>YEAR(Table1[[#This Row],[Patient Admission Date]])</f>
        <v>2024</v>
      </c>
      <c r="L8425" t="str">
        <f>TEXT(Table1[[#This Row],[Patient Admission Date]],"mmm")</f>
        <v>May</v>
      </c>
      <c r="M8425" t="str">
        <f>TEXT(Table1[[#This Row],[Patient Admission Date]],"ddd")</f>
        <v>Thu</v>
      </c>
      <c r="N8425" t="str">
        <f>TEXT(INT(HOUR(Table1[[#This Row],[Patient Admission Date]])/3)*3,"00")&amp;"-"&amp;TEXT(INT(HOUR(Table1[[#This Row],[Patient Admission Date]])/3)*3+3,"00")</f>
        <v>09-12</v>
      </c>
      <c r="O8425" t="str" cm="1">
        <f t="array" ref="O8425">_xlfn.IFS(Table1[[#This Row],[Patient Age]]&lt;=14,"0-14",Table1[[#This Row],[Patient Age]]&lt;=29,"15-29",Table1[[#This Row],[Patient Age]]&lt;=44,"30-44",Table1[[#This Row],[Patient Age]]&lt;=59,"45-59",Table1[[#This Row],[Patient Age]]&lt;=74,"60-74",TRUE,"75+")</f>
        <v>15-29</v>
      </c>
      <c r="P8425" t="str" cm="1">
        <f t="array" ref="P8425">_xlfn.IFS(Table1[[#This Row],[Patient Waittime]]&lt;=15,"0-15",Table1[[#This Row],[Patient Waittime]]&lt;=30,"16-30",Table1[[#This Row],[Patient Waittime]]&lt;=45,"31-45",Table1[[#This Row],[Patient Waittime]]&lt;=60,"46-60",TRUE,"60+")</f>
        <v>0-15</v>
      </c>
      <c r="Q8425">
        <f>--(Table1[[#This Row],[Patient Waittime]]&lt;=30)</f>
        <v>1</v>
      </c>
      <c r="R8425">
        <f>--Table1[[#This Row],[Patient Admission Flag]]</f>
        <v>1</v>
      </c>
      <c r="S8425">
        <f>--AND(Table1[[#This Row],[WithinTarget]]=1,Table1[[#This Row],[Patient Satisfaction Score]]&gt;=7)</f>
        <v>0</v>
      </c>
      <c r="T8425" t="str">
        <f>IF(LEFT(Table1[[#This Row],[Patient Gender]],1)="F","Female","Male")</f>
        <v>Male</v>
      </c>
    </row>
    <row r="8426" spans="1:20" x14ac:dyDescent="0.3">
      <c r="A8426" t="s">
        <v>8530</v>
      </c>
      <c r="B8426" s="1">
        <v>45118.629861111112</v>
      </c>
      <c r="C8426" t="s">
        <v>9</v>
      </c>
      <c r="D8426">
        <v>11</v>
      </c>
      <c r="E8426" t="s">
        <v>19</v>
      </c>
      <c r="F8426" t="s">
        <v>11</v>
      </c>
      <c r="G8426" t="b">
        <v>1</v>
      </c>
      <c r="I8426">
        <v>15</v>
      </c>
      <c r="J8426" t="b">
        <v>1</v>
      </c>
      <c r="K8426">
        <f>YEAR(Table1[[#This Row],[Patient Admission Date]])</f>
        <v>2023</v>
      </c>
      <c r="L8426" t="str">
        <f>TEXT(Table1[[#This Row],[Patient Admission Date]],"mmm")</f>
        <v>Jul</v>
      </c>
      <c r="M8426" t="str">
        <f>TEXT(Table1[[#This Row],[Patient Admission Date]],"ddd")</f>
        <v>Tue</v>
      </c>
      <c r="N8426" t="str">
        <f>TEXT(INT(HOUR(Table1[[#This Row],[Patient Admission Date]])/3)*3,"00")&amp;"-"&amp;TEXT(INT(HOUR(Table1[[#This Row],[Patient Admission Date]])/3)*3+3,"00")</f>
        <v>15-18</v>
      </c>
      <c r="O8426" t="str" cm="1">
        <f t="array" ref="O8426">_xlfn.IFS(Table1[[#This Row],[Patient Age]]&lt;=14,"0-14",Table1[[#This Row],[Patient Age]]&lt;=29,"15-29",Table1[[#This Row],[Patient Age]]&lt;=44,"30-44",Table1[[#This Row],[Patient Age]]&lt;=59,"45-59",Table1[[#This Row],[Patient Age]]&lt;=74,"60-74",TRUE,"75+")</f>
        <v>0-14</v>
      </c>
      <c r="P8426" t="str" cm="1">
        <f t="array" ref="P8426">_xlfn.IFS(Table1[[#This Row],[Patient Waittime]]&lt;=15,"0-15",Table1[[#This Row],[Patient Waittime]]&lt;=30,"16-30",Table1[[#This Row],[Patient Waittime]]&lt;=45,"31-45",Table1[[#This Row],[Patient Waittime]]&lt;=60,"46-60",TRUE,"60+")</f>
        <v>0-15</v>
      </c>
      <c r="Q8426">
        <f>--(Table1[[#This Row],[Patient Waittime]]&lt;=30)</f>
        <v>1</v>
      </c>
      <c r="R8426">
        <f>--Table1[[#This Row],[Patient Admission Flag]]</f>
        <v>1</v>
      </c>
      <c r="S8426">
        <f>--AND(Table1[[#This Row],[WithinTarget]]=1,Table1[[#This Row],[Patient Satisfaction Score]]&gt;=7)</f>
        <v>0</v>
      </c>
      <c r="T8426" t="str">
        <f>IF(LEFT(Table1[[#This Row],[Patient Gender]],1)="F","Female","Male")</f>
        <v>Male</v>
      </c>
    </row>
    <row r="8427" spans="1:20" x14ac:dyDescent="0.3">
      <c r="A8427" t="s">
        <v>8531</v>
      </c>
      <c r="B8427" s="1">
        <v>45364.723611111112</v>
      </c>
      <c r="C8427" t="s">
        <v>9</v>
      </c>
      <c r="D8427">
        <v>68</v>
      </c>
      <c r="E8427" t="s">
        <v>19</v>
      </c>
      <c r="F8427" t="s">
        <v>11</v>
      </c>
      <c r="G8427" t="b">
        <v>1</v>
      </c>
      <c r="I8427">
        <v>36</v>
      </c>
      <c r="J8427" t="b">
        <v>1</v>
      </c>
      <c r="K8427">
        <f>YEAR(Table1[[#This Row],[Patient Admission Date]])</f>
        <v>2024</v>
      </c>
      <c r="L8427" t="str">
        <f>TEXT(Table1[[#This Row],[Patient Admission Date]],"mmm")</f>
        <v>Mar</v>
      </c>
      <c r="M8427" t="str">
        <f>TEXT(Table1[[#This Row],[Patient Admission Date]],"ddd")</f>
        <v>Wed</v>
      </c>
      <c r="N8427" t="str">
        <f>TEXT(INT(HOUR(Table1[[#This Row],[Patient Admission Date]])/3)*3,"00")&amp;"-"&amp;TEXT(INT(HOUR(Table1[[#This Row],[Patient Admission Date]])/3)*3+3,"00")</f>
        <v>15-18</v>
      </c>
      <c r="O8427" t="str" cm="1">
        <f t="array" ref="O8427">_xlfn.IFS(Table1[[#This Row],[Patient Age]]&lt;=14,"0-14",Table1[[#This Row],[Patient Age]]&lt;=29,"15-29",Table1[[#This Row],[Patient Age]]&lt;=44,"30-44",Table1[[#This Row],[Patient Age]]&lt;=59,"45-59",Table1[[#This Row],[Patient Age]]&lt;=74,"60-74",TRUE,"75+")</f>
        <v>60-74</v>
      </c>
      <c r="P8427" t="str" cm="1">
        <f t="array" ref="P8427">_xlfn.IFS(Table1[[#This Row],[Patient Waittime]]&lt;=15,"0-15",Table1[[#This Row],[Patient Waittime]]&lt;=30,"16-30",Table1[[#This Row],[Patient Waittime]]&lt;=45,"31-45",Table1[[#This Row],[Patient Waittime]]&lt;=60,"46-60",TRUE,"60+")</f>
        <v>31-45</v>
      </c>
      <c r="Q8427">
        <f>--(Table1[[#This Row],[Patient Waittime]]&lt;=30)</f>
        <v>0</v>
      </c>
      <c r="R8427">
        <f>--Table1[[#This Row],[Patient Admission Flag]]</f>
        <v>1</v>
      </c>
      <c r="S8427">
        <f>--AND(Table1[[#This Row],[WithinTarget]]=1,Table1[[#This Row],[Patient Satisfaction Score]]&gt;=7)</f>
        <v>0</v>
      </c>
      <c r="T8427" t="str">
        <f>IF(LEFT(Table1[[#This Row],[Patient Gender]],1)="F","Female","Male")</f>
        <v>Male</v>
      </c>
    </row>
    <row r="8428" spans="1:20" x14ac:dyDescent="0.3">
      <c r="A8428" t="s">
        <v>8532</v>
      </c>
      <c r="B8428" s="1">
        <v>45530.005555555559</v>
      </c>
      <c r="C8428" t="s">
        <v>9</v>
      </c>
      <c r="D8428">
        <v>9</v>
      </c>
      <c r="E8428" t="s">
        <v>19</v>
      </c>
      <c r="F8428" t="s">
        <v>11</v>
      </c>
      <c r="G8428" t="b">
        <v>1</v>
      </c>
      <c r="I8428">
        <v>44</v>
      </c>
      <c r="J8428" t="b">
        <v>1</v>
      </c>
      <c r="K8428">
        <f>YEAR(Table1[[#This Row],[Patient Admission Date]])</f>
        <v>2024</v>
      </c>
      <c r="L8428" t="str">
        <f>TEXT(Table1[[#This Row],[Patient Admission Date]],"mmm")</f>
        <v>Aug</v>
      </c>
      <c r="M8428" t="str">
        <f>TEXT(Table1[[#This Row],[Patient Admission Date]],"ddd")</f>
        <v>Mon</v>
      </c>
      <c r="N8428" t="str">
        <f>TEXT(INT(HOUR(Table1[[#This Row],[Patient Admission Date]])/3)*3,"00")&amp;"-"&amp;TEXT(INT(HOUR(Table1[[#This Row],[Patient Admission Date]])/3)*3+3,"00")</f>
        <v>00-03</v>
      </c>
      <c r="O8428" t="str" cm="1">
        <f t="array" ref="O8428">_xlfn.IFS(Table1[[#This Row],[Patient Age]]&lt;=14,"0-14",Table1[[#This Row],[Patient Age]]&lt;=29,"15-29",Table1[[#This Row],[Patient Age]]&lt;=44,"30-44",Table1[[#This Row],[Patient Age]]&lt;=59,"45-59",Table1[[#This Row],[Patient Age]]&lt;=74,"60-74",TRUE,"75+")</f>
        <v>0-14</v>
      </c>
      <c r="P8428" t="str" cm="1">
        <f t="array" ref="P8428">_xlfn.IFS(Table1[[#This Row],[Patient Waittime]]&lt;=15,"0-15",Table1[[#This Row],[Patient Waittime]]&lt;=30,"16-30",Table1[[#This Row],[Patient Waittime]]&lt;=45,"31-45",Table1[[#This Row],[Patient Waittime]]&lt;=60,"46-60",TRUE,"60+")</f>
        <v>31-45</v>
      </c>
      <c r="Q8428">
        <f>--(Table1[[#This Row],[Patient Waittime]]&lt;=30)</f>
        <v>0</v>
      </c>
      <c r="R8428">
        <f>--Table1[[#This Row],[Patient Admission Flag]]</f>
        <v>1</v>
      </c>
      <c r="S8428">
        <f>--AND(Table1[[#This Row],[WithinTarget]]=1,Table1[[#This Row],[Patient Satisfaction Score]]&gt;=7)</f>
        <v>0</v>
      </c>
      <c r="T8428" t="str">
        <f>IF(LEFT(Table1[[#This Row],[Patient Gender]],1)="F","Female","Male")</f>
        <v>Male</v>
      </c>
    </row>
    <row r="8429" spans="1:20" x14ac:dyDescent="0.3">
      <c r="A8429" t="s">
        <v>8533</v>
      </c>
      <c r="B8429" s="1">
        <v>45552.943749999999</v>
      </c>
      <c r="C8429" t="s">
        <v>9</v>
      </c>
      <c r="D8429">
        <v>74</v>
      </c>
      <c r="E8429" t="s">
        <v>19</v>
      </c>
      <c r="F8429" t="s">
        <v>11</v>
      </c>
      <c r="G8429" t="b">
        <v>1</v>
      </c>
      <c r="I8429">
        <v>55</v>
      </c>
      <c r="J8429" t="b">
        <v>1</v>
      </c>
      <c r="K8429">
        <f>YEAR(Table1[[#This Row],[Patient Admission Date]])</f>
        <v>2024</v>
      </c>
      <c r="L8429" t="str">
        <f>TEXT(Table1[[#This Row],[Patient Admission Date]],"mmm")</f>
        <v>Sep</v>
      </c>
      <c r="M8429" t="str">
        <f>TEXT(Table1[[#This Row],[Patient Admission Date]],"ddd")</f>
        <v>Tue</v>
      </c>
      <c r="N8429" t="str">
        <f>TEXT(INT(HOUR(Table1[[#This Row],[Patient Admission Date]])/3)*3,"00")&amp;"-"&amp;TEXT(INT(HOUR(Table1[[#This Row],[Patient Admission Date]])/3)*3+3,"00")</f>
        <v>21-24</v>
      </c>
      <c r="O8429" t="str" cm="1">
        <f t="array" ref="O8429">_xlfn.IFS(Table1[[#This Row],[Patient Age]]&lt;=14,"0-14",Table1[[#This Row],[Patient Age]]&lt;=29,"15-29",Table1[[#This Row],[Patient Age]]&lt;=44,"30-44",Table1[[#This Row],[Patient Age]]&lt;=59,"45-59",Table1[[#This Row],[Patient Age]]&lt;=74,"60-74",TRUE,"75+")</f>
        <v>60-74</v>
      </c>
      <c r="P8429" t="str" cm="1">
        <f t="array" ref="P8429">_xlfn.IFS(Table1[[#This Row],[Patient Waittime]]&lt;=15,"0-15",Table1[[#This Row],[Patient Waittime]]&lt;=30,"16-30",Table1[[#This Row],[Patient Waittime]]&lt;=45,"31-45",Table1[[#This Row],[Patient Waittime]]&lt;=60,"46-60",TRUE,"60+")</f>
        <v>46-60</v>
      </c>
      <c r="Q8429">
        <f>--(Table1[[#This Row],[Patient Waittime]]&lt;=30)</f>
        <v>0</v>
      </c>
      <c r="R8429">
        <f>--Table1[[#This Row],[Patient Admission Flag]]</f>
        <v>1</v>
      </c>
      <c r="S8429">
        <f>--AND(Table1[[#This Row],[WithinTarget]]=1,Table1[[#This Row],[Patient Satisfaction Score]]&gt;=7)</f>
        <v>0</v>
      </c>
      <c r="T8429" t="str">
        <f>IF(LEFT(Table1[[#This Row],[Patient Gender]],1)="F","Female","Male")</f>
        <v>Male</v>
      </c>
    </row>
    <row r="8430" spans="1:20" x14ac:dyDescent="0.3">
      <c r="A8430" t="s">
        <v>8534</v>
      </c>
      <c r="B8430" s="1">
        <v>45405.625</v>
      </c>
      <c r="C8430" t="s">
        <v>9</v>
      </c>
      <c r="D8430">
        <v>13</v>
      </c>
      <c r="E8430" t="s">
        <v>19</v>
      </c>
      <c r="F8430" t="s">
        <v>11</v>
      </c>
      <c r="G8430" t="b">
        <v>1</v>
      </c>
      <c r="I8430">
        <v>22</v>
      </c>
      <c r="J8430" t="b">
        <v>1</v>
      </c>
      <c r="K8430">
        <f>YEAR(Table1[[#This Row],[Patient Admission Date]])</f>
        <v>2024</v>
      </c>
      <c r="L8430" t="str">
        <f>TEXT(Table1[[#This Row],[Patient Admission Date]],"mmm")</f>
        <v>Apr</v>
      </c>
      <c r="M8430" t="str">
        <f>TEXT(Table1[[#This Row],[Patient Admission Date]],"ddd")</f>
        <v>Tue</v>
      </c>
      <c r="N8430" t="str">
        <f>TEXT(INT(HOUR(Table1[[#This Row],[Patient Admission Date]])/3)*3,"00")&amp;"-"&amp;TEXT(INT(HOUR(Table1[[#This Row],[Patient Admission Date]])/3)*3+3,"00")</f>
        <v>15-18</v>
      </c>
      <c r="O8430" t="str" cm="1">
        <f t="array" ref="O8430">_xlfn.IFS(Table1[[#This Row],[Patient Age]]&lt;=14,"0-14",Table1[[#This Row],[Patient Age]]&lt;=29,"15-29",Table1[[#This Row],[Patient Age]]&lt;=44,"30-44",Table1[[#This Row],[Patient Age]]&lt;=59,"45-59",Table1[[#This Row],[Patient Age]]&lt;=74,"60-74",TRUE,"75+")</f>
        <v>0-14</v>
      </c>
      <c r="P8430" t="str" cm="1">
        <f t="array" ref="P8430">_xlfn.IFS(Table1[[#This Row],[Patient Waittime]]&lt;=15,"0-15",Table1[[#This Row],[Patient Waittime]]&lt;=30,"16-30",Table1[[#This Row],[Patient Waittime]]&lt;=45,"31-45",Table1[[#This Row],[Patient Waittime]]&lt;=60,"46-60",TRUE,"60+")</f>
        <v>16-30</v>
      </c>
      <c r="Q8430">
        <f>--(Table1[[#This Row],[Patient Waittime]]&lt;=30)</f>
        <v>1</v>
      </c>
      <c r="R8430">
        <f>--Table1[[#This Row],[Patient Admission Flag]]</f>
        <v>1</v>
      </c>
      <c r="S8430">
        <f>--AND(Table1[[#This Row],[WithinTarget]]=1,Table1[[#This Row],[Patient Satisfaction Score]]&gt;=7)</f>
        <v>0</v>
      </c>
      <c r="T8430" t="str">
        <f>IF(LEFT(Table1[[#This Row],[Patient Gender]],1)="F","Female","Male")</f>
        <v>Male</v>
      </c>
    </row>
    <row r="8431" spans="1:20" x14ac:dyDescent="0.3">
      <c r="A8431" t="s">
        <v>8535</v>
      </c>
      <c r="B8431" s="1">
        <v>45291.655555555553</v>
      </c>
      <c r="C8431" t="s">
        <v>9</v>
      </c>
      <c r="D8431">
        <v>77</v>
      </c>
      <c r="E8431" t="s">
        <v>19</v>
      </c>
      <c r="F8431" t="s">
        <v>11</v>
      </c>
      <c r="G8431" t="b">
        <v>1</v>
      </c>
      <c r="I8431">
        <v>48</v>
      </c>
      <c r="J8431" t="b">
        <v>1</v>
      </c>
      <c r="K8431">
        <f>YEAR(Table1[[#This Row],[Patient Admission Date]])</f>
        <v>2023</v>
      </c>
      <c r="L8431" t="str">
        <f>TEXT(Table1[[#This Row],[Patient Admission Date]],"mmm")</f>
        <v>Dec</v>
      </c>
      <c r="M8431" t="str">
        <f>TEXT(Table1[[#This Row],[Patient Admission Date]],"ddd")</f>
        <v>Sun</v>
      </c>
      <c r="N8431" t="str">
        <f>TEXT(INT(HOUR(Table1[[#This Row],[Patient Admission Date]])/3)*3,"00")&amp;"-"&amp;TEXT(INT(HOUR(Table1[[#This Row],[Patient Admission Date]])/3)*3+3,"00")</f>
        <v>15-18</v>
      </c>
      <c r="O8431" t="str" cm="1">
        <f t="array" ref="O8431">_xlfn.IFS(Table1[[#This Row],[Patient Age]]&lt;=14,"0-14",Table1[[#This Row],[Patient Age]]&lt;=29,"15-29",Table1[[#This Row],[Patient Age]]&lt;=44,"30-44",Table1[[#This Row],[Patient Age]]&lt;=59,"45-59",Table1[[#This Row],[Patient Age]]&lt;=74,"60-74",TRUE,"75+")</f>
        <v>75+</v>
      </c>
      <c r="P8431" t="str" cm="1">
        <f t="array" ref="P8431">_xlfn.IFS(Table1[[#This Row],[Patient Waittime]]&lt;=15,"0-15",Table1[[#This Row],[Patient Waittime]]&lt;=30,"16-30",Table1[[#This Row],[Patient Waittime]]&lt;=45,"31-45",Table1[[#This Row],[Patient Waittime]]&lt;=60,"46-60",TRUE,"60+")</f>
        <v>46-60</v>
      </c>
      <c r="Q8431">
        <f>--(Table1[[#This Row],[Patient Waittime]]&lt;=30)</f>
        <v>0</v>
      </c>
      <c r="R8431">
        <f>--Table1[[#This Row],[Patient Admission Flag]]</f>
        <v>1</v>
      </c>
      <c r="S8431">
        <f>--AND(Table1[[#This Row],[WithinTarget]]=1,Table1[[#This Row],[Patient Satisfaction Score]]&gt;=7)</f>
        <v>0</v>
      </c>
      <c r="T8431" t="str">
        <f>IF(LEFT(Table1[[#This Row],[Patient Gender]],1)="F","Female","Male")</f>
        <v>Male</v>
      </c>
    </row>
    <row r="8432" spans="1:20" x14ac:dyDescent="0.3">
      <c r="A8432" t="s">
        <v>8536</v>
      </c>
      <c r="B8432" s="1">
        <v>45261.625</v>
      </c>
      <c r="C8432" t="s">
        <v>9</v>
      </c>
      <c r="D8432">
        <v>17</v>
      </c>
      <c r="E8432" t="s">
        <v>19</v>
      </c>
      <c r="F8432" t="s">
        <v>11</v>
      </c>
      <c r="G8432" t="b">
        <v>1</v>
      </c>
      <c r="I8432">
        <v>50</v>
      </c>
      <c r="J8432" t="b">
        <v>1</v>
      </c>
      <c r="K8432">
        <f>YEAR(Table1[[#This Row],[Patient Admission Date]])</f>
        <v>2023</v>
      </c>
      <c r="L8432" t="str">
        <f>TEXT(Table1[[#This Row],[Patient Admission Date]],"mmm")</f>
        <v>Dec</v>
      </c>
      <c r="M8432" t="str">
        <f>TEXT(Table1[[#This Row],[Patient Admission Date]],"ddd")</f>
        <v>Fri</v>
      </c>
      <c r="N8432" t="str">
        <f>TEXT(INT(HOUR(Table1[[#This Row],[Patient Admission Date]])/3)*3,"00")&amp;"-"&amp;TEXT(INT(HOUR(Table1[[#This Row],[Patient Admission Date]])/3)*3+3,"00")</f>
        <v>15-18</v>
      </c>
      <c r="O8432" t="str" cm="1">
        <f t="array" ref="O8432">_xlfn.IFS(Table1[[#This Row],[Patient Age]]&lt;=14,"0-14",Table1[[#This Row],[Patient Age]]&lt;=29,"15-29",Table1[[#This Row],[Patient Age]]&lt;=44,"30-44",Table1[[#This Row],[Patient Age]]&lt;=59,"45-59",Table1[[#This Row],[Patient Age]]&lt;=74,"60-74",TRUE,"75+")</f>
        <v>15-29</v>
      </c>
      <c r="P8432" t="str" cm="1">
        <f t="array" ref="P8432">_xlfn.IFS(Table1[[#This Row],[Patient Waittime]]&lt;=15,"0-15",Table1[[#This Row],[Patient Waittime]]&lt;=30,"16-30",Table1[[#This Row],[Patient Waittime]]&lt;=45,"31-45",Table1[[#This Row],[Patient Waittime]]&lt;=60,"46-60",TRUE,"60+")</f>
        <v>46-60</v>
      </c>
      <c r="Q8432">
        <f>--(Table1[[#This Row],[Patient Waittime]]&lt;=30)</f>
        <v>0</v>
      </c>
      <c r="R8432">
        <f>--Table1[[#This Row],[Patient Admission Flag]]</f>
        <v>1</v>
      </c>
      <c r="S8432">
        <f>--AND(Table1[[#This Row],[WithinTarget]]=1,Table1[[#This Row],[Patient Satisfaction Score]]&gt;=7)</f>
        <v>0</v>
      </c>
      <c r="T8432" t="str">
        <f>IF(LEFT(Table1[[#This Row],[Patient Gender]],1)="F","Female","Male")</f>
        <v>Male</v>
      </c>
    </row>
    <row r="8433" spans="1:20" x14ac:dyDescent="0.3">
      <c r="A8433" t="s">
        <v>8537</v>
      </c>
      <c r="B8433" s="1">
        <v>45489.729861111111</v>
      </c>
      <c r="C8433" t="s">
        <v>9</v>
      </c>
      <c r="D8433">
        <v>41</v>
      </c>
      <c r="E8433" t="s">
        <v>19</v>
      </c>
      <c r="F8433" t="s">
        <v>11</v>
      </c>
      <c r="G8433" t="b">
        <v>1</v>
      </c>
      <c r="I8433">
        <v>12</v>
      </c>
      <c r="J8433" t="b">
        <v>1</v>
      </c>
      <c r="K8433">
        <f>YEAR(Table1[[#This Row],[Patient Admission Date]])</f>
        <v>2024</v>
      </c>
      <c r="L8433" t="str">
        <f>TEXT(Table1[[#This Row],[Patient Admission Date]],"mmm")</f>
        <v>Jul</v>
      </c>
      <c r="M8433" t="str">
        <f>TEXT(Table1[[#This Row],[Patient Admission Date]],"ddd")</f>
        <v>Tue</v>
      </c>
      <c r="N8433" t="str">
        <f>TEXT(INT(HOUR(Table1[[#This Row],[Patient Admission Date]])/3)*3,"00")&amp;"-"&amp;TEXT(INT(HOUR(Table1[[#This Row],[Patient Admission Date]])/3)*3+3,"00")</f>
        <v>15-18</v>
      </c>
      <c r="O8433" t="str" cm="1">
        <f t="array" ref="O8433">_xlfn.IFS(Table1[[#This Row],[Patient Age]]&lt;=14,"0-14",Table1[[#This Row],[Patient Age]]&lt;=29,"15-29",Table1[[#This Row],[Patient Age]]&lt;=44,"30-44",Table1[[#This Row],[Patient Age]]&lt;=59,"45-59",Table1[[#This Row],[Patient Age]]&lt;=74,"60-74",TRUE,"75+")</f>
        <v>30-44</v>
      </c>
      <c r="P8433" t="str" cm="1">
        <f t="array" ref="P8433">_xlfn.IFS(Table1[[#This Row],[Patient Waittime]]&lt;=15,"0-15",Table1[[#This Row],[Patient Waittime]]&lt;=30,"16-30",Table1[[#This Row],[Patient Waittime]]&lt;=45,"31-45",Table1[[#This Row],[Patient Waittime]]&lt;=60,"46-60",TRUE,"60+")</f>
        <v>0-15</v>
      </c>
      <c r="Q8433">
        <f>--(Table1[[#This Row],[Patient Waittime]]&lt;=30)</f>
        <v>1</v>
      </c>
      <c r="R8433">
        <f>--Table1[[#This Row],[Patient Admission Flag]]</f>
        <v>1</v>
      </c>
      <c r="S8433">
        <f>--AND(Table1[[#This Row],[WithinTarget]]=1,Table1[[#This Row],[Patient Satisfaction Score]]&gt;=7)</f>
        <v>0</v>
      </c>
      <c r="T8433" t="str">
        <f>IF(LEFT(Table1[[#This Row],[Patient Gender]],1)="F","Female","Male")</f>
        <v>Male</v>
      </c>
    </row>
    <row r="8434" spans="1:20" x14ac:dyDescent="0.3">
      <c r="A8434" t="s">
        <v>8538</v>
      </c>
      <c r="B8434" s="1">
        <v>45148.512499999997</v>
      </c>
      <c r="C8434" t="s">
        <v>9</v>
      </c>
      <c r="D8434">
        <v>55</v>
      </c>
      <c r="E8434" t="s">
        <v>19</v>
      </c>
      <c r="F8434" t="s">
        <v>11</v>
      </c>
      <c r="G8434" t="b">
        <v>1</v>
      </c>
      <c r="I8434">
        <v>15</v>
      </c>
      <c r="J8434" t="b">
        <v>1</v>
      </c>
      <c r="K8434">
        <f>YEAR(Table1[[#This Row],[Patient Admission Date]])</f>
        <v>2023</v>
      </c>
      <c r="L8434" t="str">
        <f>TEXT(Table1[[#This Row],[Patient Admission Date]],"mmm")</f>
        <v>Aug</v>
      </c>
      <c r="M8434" t="str">
        <f>TEXT(Table1[[#This Row],[Patient Admission Date]],"ddd")</f>
        <v>Thu</v>
      </c>
      <c r="N8434" t="str">
        <f>TEXT(INT(HOUR(Table1[[#This Row],[Patient Admission Date]])/3)*3,"00")&amp;"-"&amp;TEXT(INT(HOUR(Table1[[#This Row],[Patient Admission Date]])/3)*3+3,"00")</f>
        <v>12-15</v>
      </c>
      <c r="O8434" t="str" cm="1">
        <f t="array" ref="O8434">_xlfn.IFS(Table1[[#This Row],[Patient Age]]&lt;=14,"0-14",Table1[[#This Row],[Patient Age]]&lt;=29,"15-29",Table1[[#This Row],[Patient Age]]&lt;=44,"30-44",Table1[[#This Row],[Patient Age]]&lt;=59,"45-59",Table1[[#This Row],[Patient Age]]&lt;=74,"60-74",TRUE,"75+")</f>
        <v>45-59</v>
      </c>
      <c r="P8434" t="str" cm="1">
        <f t="array" ref="P8434">_xlfn.IFS(Table1[[#This Row],[Patient Waittime]]&lt;=15,"0-15",Table1[[#This Row],[Patient Waittime]]&lt;=30,"16-30",Table1[[#This Row],[Patient Waittime]]&lt;=45,"31-45",Table1[[#This Row],[Patient Waittime]]&lt;=60,"46-60",TRUE,"60+")</f>
        <v>0-15</v>
      </c>
      <c r="Q8434">
        <f>--(Table1[[#This Row],[Patient Waittime]]&lt;=30)</f>
        <v>1</v>
      </c>
      <c r="R8434">
        <f>--Table1[[#This Row],[Patient Admission Flag]]</f>
        <v>1</v>
      </c>
      <c r="S8434">
        <f>--AND(Table1[[#This Row],[WithinTarget]]=1,Table1[[#This Row],[Patient Satisfaction Score]]&gt;=7)</f>
        <v>0</v>
      </c>
      <c r="T8434" t="str">
        <f>IF(LEFT(Table1[[#This Row],[Patient Gender]],1)="F","Female","Male")</f>
        <v>Male</v>
      </c>
    </row>
    <row r="8435" spans="1:20" x14ac:dyDescent="0.3">
      <c r="A8435" t="s">
        <v>8539</v>
      </c>
      <c r="B8435" s="1">
        <v>45404.362500000003</v>
      </c>
      <c r="C8435" t="s">
        <v>9</v>
      </c>
      <c r="D8435">
        <v>2</v>
      </c>
      <c r="E8435" t="s">
        <v>19</v>
      </c>
      <c r="F8435" t="s">
        <v>11</v>
      </c>
      <c r="G8435" t="b">
        <v>1</v>
      </c>
      <c r="I8435">
        <v>29</v>
      </c>
      <c r="J8435" t="b">
        <v>1</v>
      </c>
      <c r="K8435">
        <f>YEAR(Table1[[#This Row],[Patient Admission Date]])</f>
        <v>2024</v>
      </c>
      <c r="L8435" t="str">
        <f>TEXT(Table1[[#This Row],[Patient Admission Date]],"mmm")</f>
        <v>Apr</v>
      </c>
      <c r="M8435" t="str">
        <f>TEXT(Table1[[#This Row],[Patient Admission Date]],"ddd")</f>
        <v>Mon</v>
      </c>
      <c r="N8435" t="str">
        <f>TEXT(INT(HOUR(Table1[[#This Row],[Patient Admission Date]])/3)*3,"00")&amp;"-"&amp;TEXT(INT(HOUR(Table1[[#This Row],[Patient Admission Date]])/3)*3+3,"00")</f>
        <v>06-09</v>
      </c>
      <c r="O8435" t="str" cm="1">
        <f t="array" ref="O8435">_xlfn.IFS(Table1[[#This Row],[Patient Age]]&lt;=14,"0-14",Table1[[#This Row],[Patient Age]]&lt;=29,"15-29",Table1[[#This Row],[Patient Age]]&lt;=44,"30-44",Table1[[#This Row],[Patient Age]]&lt;=59,"45-59",Table1[[#This Row],[Patient Age]]&lt;=74,"60-74",TRUE,"75+")</f>
        <v>0-14</v>
      </c>
      <c r="P8435" t="str" cm="1">
        <f t="array" ref="P8435">_xlfn.IFS(Table1[[#This Row],[Patient Waittime]]&lt;=15,"0-15",Table1[[#This Row],[Patient Waittime]]&lt;=30,"16-30",Table1[[#This Row],[Patient Waittime]]&lt;=45,"31-45",Table1[[#This Row],[Patient Waittime]]&lt;=60,"46-60",TRUE,"60+")</f>
        <v>16-30</v>
      </c>
      <c r="Q8435">
        <f>--(Table1[[#This Row],[Patient Waittime]]&lt;=30)</f>
        <v>1</v>
      </c>
      <c r="R8435">
        <f>--Table1[[#This Row],[Patient Admission Flag]]</f>
        <v>1</v>
      </c>
      <c r="S8435">
        <f>--AND(Table1[[#This Row],[WithinTarget]]=1,Table1[[#This Row],[Patient Satisfaction Score]]&gt;=7)</f>
        <v>0</v>
      </c>
      <c r="T8435" t="str">
        <f>IF(LEFT(Table1[[#This Row],[Patient Gender]],1)="F","Female","Male")</f>
        <v>Male</v>
      </c>
    </row>
    <row r="8436" spans="1:20" x14ac:dyDescent="0.3">
      <c r="A8436" t="s">
        <v>8540</v>
      </c>
      <c r="B8436" s="1">
        <v>45199.969444444447</v>
      </c>
      <c r="C8436" t="s">
        <v>9</v>
      </c>
      <c r="D8436">
        <v>59</v>
      </c>
      <c r="E8436" t="s">
        <v>19</v>
      </c>
      <c r="F8436" t="s">
        <v>11</v>
      </c>
      <c r="G8436" t="b">
        <v>1</v>
      </c>
      <c r="I8436">
        <v>41</v>
      </c>
      <c r="J8436" t="b">
        <v>1</v>
      </c>
      <c r="K8436">
        <f>YEAR(Table1[[#This Row],[Patient Admission Date]])</f>
        <v>2023</v>
      </c>
      <c r="L8436" t="str">
        <f>TEXT(Table1[[#This Row],[Patient Admission Date]],"mmm")</f>
        <v>Sep</v>
      </c>
      <c r="M8436" t="str">
        <f>TEXT(Table1[[#This Row],[Patient Admission Date]],"ddd")</f>
        <v>Sat</v>
      </c>
      <c r="N8436" t="str">
        <f>TEXT(INT(HOUR(Table1[[#This Row],[Patient Admission Date]])/3)*3,"00")&amp;"-"&amp;TEXT(INT(HOUR(Table1[[#This Row],[Patient Admission Date]])/3)*3+3,"00")</f>
        <v>21-24</v>
      </c>
      <c r="O8436" t="str" cm="1">
        <f t="array" ref="O8436">_xlfn.IFS(Table1[[#This Row],[Patient Age]]&lt;=14,"0-14",Table1[[#This Row],[Patient Age]]&lt;=29,"15-29",Table1[[#This Row],[Patient Age]]&lt;=44,"30-44",Table1[[#This Row],[Patient Age]]&lt;=59,"45-59",Table1[[#This Row],[Patient Age]]&lt;=74,"60-74",TRUE,"75+")</f>
        <v>45-59</v>
      </c>
      <c r="P8436" t="str" cm="1">
        <f t="array" ref="P8436">_xlfn.IFS(Table1[[#This Row],[Patient Waittime]]&lt;=15,"0-15",Table1[[#This Row],[Patient Waittime]]&lt;=30,"16-30",Table1[[#This Row],[Patient Waittime]]&lt;=45,"31-45",Table1[[#This Row],[Patient Waittime]]&lt;=60,"46-60",TRUE,"60+")</f>
        <v>31-45</v>
      </c>
      <c r="Q8436">
        <f>--(Table1[[#This Row],[Patient Waittime]]&lt;=30)</f>
        <v>0</v>
      </c>
      <c r="R8436">
        <f>--Table1[[#This Row],[Patient Admission Flag]]</f>
        <v>1</v>
      </c>
      <c r="S8436">
        <f>--AND(Table1[[#This Row],[WithinTarget]]=1,Table1[[#This Row],[Patient Satisfaction Score]]&gt;=7)</f>
        <v>0</v>
      </c>
      <c r="T8436" t="str">
        <f>IF(LEFT(Table1[[#This Row],[Patient Gender]],1)="F","Female","Male")</f>
        <v>Male</v>
      </c>
    </row>
    <row r="8437" spans="1:20" x14ac:dyDescent="0.3">
      <c r="A8437" t="s">
        <v>8541</v>
      </c>
      <c r="B8437" s="1">
        <v>45464.080555555556</v>
      </c>
      <c r="C8437" t="s">
        <v>9</v>
      </c>
      <c r="D8437">
        <v>39</v>
      </c>
      <c r="E8437" t="s">
        <v>19</v>
      </c>
      <c r="F8437" t="s">
        <v>11</v>
      </c>
      <c r="G8437" t="b">
        <v>1</v>
      </c>
      <c r="I8437">
        <v>53</v>
      </c>
      <c r="J8437" t="b">
        <v>1</v>
      </c>
      <c r="K8437">
        <f>YEAR(Table1[[#This Row],[Patient Admission Date]])</f>
        <v>2024</v>
      </c>
      <c r="L8437" t="str">
        <f>TEXT(Table1[[#This Row],[Patient Admission Date]],"mmm")</f>
        <v>Jun</v>
      </c>
      <c r="M8437" t="str">
        <f>TEXT(Table1[[#This Row],[Patient Admission Date]],"ddd")</f>
        <v>Fri</v>
      </c>
      <c r="N8437" t="str">
        <f>TEXT(INT(HOUR(Table1[[#This Row],[Patient Admission Date]])/3)*3,"00")&amp;"-"&amp;TEXT(INT(HOUR(Table1[[#This Row],[Patient Admission Date]])/3)*3+3,"00")</f>
        <v>00-03</v>
      </c>
      <c r="O8437" t="str" cm="1">
        <f t="array" ref="O8437">_xlfn.IFS(Table1[[#This Row],[Patient Age]]&lt;=14,"0-14",Table1[[#This Row],[Patient Age]]&lt;=29,"15-29",Table1[[#This Row],[Patient Age]]&lt;=44,"30-44",Table1[[#This Row],[Patient Age]]&lt;=59,"45-59",Table1[[#This Row],[Patient Age]]&lt;=74,"60-74",TRUE,"75+")</f>
        <v>30-44</v>
      </c>
      <c r="P8437" t="str" cm="1">
        <f t="array" ref="P8437">_xlfn.IFS(Table1[[#This Row],[Patient Waittime]]&lt;=15,"0-15",Table1[[#This Row],[Patient Waittime]]&lt;=30,"16-30",Table1[[#This Row],[Patient Waittime]]&lt;=45,"31-45",Table1[[#This Row],[Patient Waittime]]&lt;=60,"46-60",TRUE,"60+")</f>
        <v>46-60</v>
      </c>
      <c r="Q8437">
        <f>--(Table1[[#This Row],[Patient Waittime]]&lt;=30)</f>
        <v>0</v>
      </c>
      <c r="R8437">
        <f>--Table1[[#This Row],[Patient Admission Flag]]</f>
        <v>1</v>
      </c>
      <c r="S8437">
        <f>--AND(Table1[[#This Row],[WithinTarget]]=1,Table1[[#This Row],[Patient Satisfaction Score]]&gt;=7)</f>
        <v>0</v>
      </c>
      <c r="T8437" t="str">
        <f>IF(LEFT(Table1[[#This Row],[Patient Gender]],1)="F","Female","Male")</f>
        <v>Male</v>
      </c>
    </row>
    <row r="8438" spans="1:20" x14ac:dyDescent="0.3">
      <c r="A8438" t="s">
        <v>8542</v>
      </c>
      <c r="B8438" s="1">
        <v>45374.666666666664</v>
      </c>
      <c r="C8438" t="s">
        <v>9</v>
      </c>
      <c r="D8438">
        <v>54</v>
      </c>
      <c r="E8438" t="s">
        <v>19</v>
      </c>
      <c r="F8438" t="s">
        <v>11</v>
      </c>
      <c r="G8438" t="b">
        <v>1</v>
      </c>
      <c r="I8438">
        <v>16</v>
      </c>
      <c r="J8438" t="b">
        <v>1</v>
      </c>
      <c r="K8438">
        <f>YEAR(Table1[[#This Row],[Patient Admission Date]])</f>
        <v>2024</v>
      </c>
      <c r="L8438" t="str">
        <f>TEXT(Table1[[#This Row],[Patient Admission Date]],"mmm")</f>
        <v>Mar</v>
      </c>
      <c r="M8438" t="str">
        <f>TEXT(Table1[[#This Row],[Patient Admission Date]],"ddd")</f>
        <v>Sat</v>
      </c>
      <c r="N8438" t="str">
        <f>TEXT(INT(HOUR(Table1[[#This Row],[Patient Admission Date]])/3)*3,"00")&amp;"-"&amp;TEXT(INT(HOUR(Table1[[#This Row],[Patient Admission Date]])/3)*3+3,"00")</f>
        <v>15-18</v>
      </c>
      <c r="O8438" t="str" cm="1">
        <f t="array" ref="O8438">_xlfn.IFS(Table1[[#This Row],[Patient Age]]&lt;=14,"0-14",Table1[[#This Row],[Patient Age]]&lt;=29,"15-29",Table1[[#This Row],[Patient Age]]&lt;=44,"30-44",Table1[[#This Row],[Patient Age]]&lt;=59,"45-59",Table1[[#This Row],[Patient Age]]&lt;=74,"60-74",TRUE,"75+")</f>
        <v>45-59</v>
      </c>
      <c r="P8438" t="str" cm="1">
        <f t="array" ref="P8438">_xlfn.IFS(Table1[[#This Row],[Patient Waittime]]&lt;=15,"0-15",Table1[[#This Row],[Patient Waittime]]&lt;=30,"16-30",Table1[[#This Row],[Patient Waittime]]&lt;=45,"31-45",Table1[[#This Row],[Patient Waittime]]&lt;=60,"46-60",TRUE,"60+")</f>
        <v>16-30</v>
      </c>
      <c r="Q8438">
        <f>--(Table1[[#This Row],[Patient Waittime]]&lt;=30)</f>
        <v>1</v>
      </c>
      <c r="R8438">
        <f>--Table1[[#This Row],[Patient Admission Flag]]</f>
        <v>1</v>
      </c>
      <c r="S8438">
        <f>--AND(Table1[[#This Row],[WithinTarget]]=1,Table1[[#This Row],[Patient Satisfaction Score]]&gt;=7)</f>
        <v>0</v>
      </c>
      <c r="T8438" t="str">
        <f>IF(LEFT(Table1[[#This Row],[Patient Gender]],1)="F","Female","Male")</f>
        <v>Male</v>
      </c>
    </row>
    <row r="8439" spans="1:20" x14ac:dyDescent="0.3">
      <c r="A8439" t="s">
        <v>8543</v>
      </c>
      <c r="B8439" s="1">
        <v>45095.51458333333</v>
      </c>
      <c r="C8439" t="s">
        <v>9</v>
      </c>
      <c r="D8439">
        <v>12</v>
      </c>
      <c r="E8439" t="s">
        <v>19</v>
      </c>
      <c r="F8439" t="s">
        <v>11</v>
      </c>
      <c r="G8439" t="b">
        <v>1</v>
      </c>
      <c r="I8439">
        <v>23</v>
      </c>
      <c r="J8439" t="b">
        <v>1</v>
      </c>
      <c r="K8439">
        <f>YEAR(Table1[[#This Row],[Patient Admission Date]])</f>
        <v>2023</v>
      </c>
      <c r="L8439" t="str">
        <f>TEXT(Table1[[#This Row],[Patient Admission Date]],"mmm")</f>
        <v>Jun</v>
      </c>
      <c r="M8439" t="str">
        <f>TEXT(Table1[[#This Row],[Patient Admission Date]],"ddd")</f>
        <v>Sun</v>
      </c>
      <c r="N8439" t="str">
        <f>TEXT(INT(HOUR(Table1[[#This Row],[Patient Admission Date]])/3)*3,"00")&amp;"-"&amp;TEXT(INT(HOUR(Table1[[#This Row],[Patient Admission Date]])/3)*3+3,"00")</f>
        <v>12-15</v>
      </c>
      <c r="O8439" t="str" cm="1">
        <f t="array" ref="O8439">_xlfn.IFS(Table1[[#This Row],[Patient Age]]&lt;=14,"0-14",Table1[[#This Row],[Patient Age]]&lt;=29,"15-29",Table1[[#This Row],[Patient Age]]&lt;=44,"30-44",Table1[[#This Row],[Patient Age]]&lt;=59,"45-59",Table1[[#This Row],[Patient Age]]&lt;=74,"60-74",TRUE,"75+")</f>
        <v>0-14</v>
      </c>
      <c r="P8439" t="str" cm="1">
        <f t="array" ref="P8439">_xlfn.IFS(Table1[[#This Row],[Patient Waittime]]&lt;=15,"0-15",Table1[[#This Row],[Patient Waittime]]&lt;=30,"16-30",Table1[[#This Row],[Patient Waittime]]&lt;=45,"31-45",Table1[[#This Row],[Patient Waittime]]&lt;=60,"46-60",TRUE,"60+")</f>
        <v>16-30</v>
      </c>
      <c r="Q8439">
        <f>--(Table1[[#This Row],[Patient Waittime]]&lt;=30)</f>
        <v>1</v>
      </c>
      <c r="R8439">
        <f>--Table1[[#This Row],[Patient Admission Flag]]</f>
        <v>1</v>
      </c>
      <c r="S8439">
        <f>--AND(Table1[[#This Row],[WithinTarget]]=1,Table1[[#This Row],[Patient Satisfaction Score]]&gt;=7)</f>
        <v>0</v>
      </c>
      <c r="T8439" t="str">
        <f>IF(LEFT(Table1[[#This Row],[Patient Gender]],1)="F","Female","Male")</f>
        <v>Male</v>
      </c>
    </row>
    <row r="8440" spans="1:20" x14ac:dyDescent="0.3">
      <c r="A8440" t="s">
        <v>8544</v>
      </c>
      <c r="B8440" s="1">
        <v>45038.04583333333</v>
      </c>
      <c r="C8440" t="s">
        <v>9</v>
      </c>
      <c r="D8440">
        <v>55</v>
      </c>
      <c r="E8440" t="s">
        <v>19</v>
      </c>
      <c r="F8440" t="s">
        <v>11</v>
      </c>
      <c r="G8440" t="b">
        <v>1</v>
      </c>
      <c r="I8440">
        <v>25</v>
      </c>
      <c r="J8440" t="b">
        <v>1</v>
      </c>
      <c r="K8440">
        <f>YEAR(Table1[[#This Row],[Patient Admission Date]])</f>
        <v>2023</v>
      </c>
      <c r="L8440" t="str">
        <f>TEXT(Table1[[#This Row],[Patient Admission Date]],"mmm")</f>
        <v>Apr</v>
      </c>
      <c r="M8440" t="str">
        <f>TEXT(Table1[[#This Row],[Patient Admission Date]],"ddd")</f>
        <v>Sat</v>
      </c>
      <c r="N8440" t="str">
        <f>TEXT(INT(HOUR(Table1[[#This Row],[Patient Admission Date]])/3)*3,"00")&amp;"-"&amp;TEXT(INT(HOUR(Table1[[#This Row],[Patient Admission Date]])/3)*3+3,"00")</f>
        <v>00-03</v>
      </c>
      <c r="O8440" t="str" cm="1">
        <f t="array" ref="O8440">_xlfn.IFS(Table1[[#This Row],[Patient Age]]&lt;=14,"0-14",Table1[[#This Row],[Patient Age]]&lt;=29,"15-29",Table1[[#This Row],[Patient Age]]&lt;=44,"30-44",Table1[[#This Row],[Patient Age]]&lt;=59,"45-59",Table1[[#This Row],[Patient Age]]&lt;=74,"60-74",TRUE,"75+")</f>
        <v>45-59</v>
      </c>
      <c r="P8440" t="str" cm="1">
        <f t="array" ref="P8440">_xlfn.IFS(Table1[[#This Row],[Patient Waittime]]&lt;=15,"0-15",Table1[[#This Row],[Patient Waittime]]&lt;=30,"16-30",Table1[[#This Row],[Patient Waittime]]&lt;=45,"31-45",Table1[[#This Row],[Patient Waittime]]&lt;=60,"46-60",TRUE,"60+")</f>
        <v>16-30</v>
      </c>
      <c r="Q8440">
        <f>--(Table1[[#This Row],[Patient Waittime]]&lt;=30)</f>
        <v>1</v>
      </c>
      <c r="R8440">
        <f>--Table1[[#This Row],[Patient Admission Flag]]</f>
        <v>1</v>
      </c>
      <c r="S8440">
        <f>--AND(Table1[[#This Row],[WithinTarget]]=1,Table1[[#This Row],[Patient Satisfaction Score]]&gt;=7)</f>
        <v>0</v>
      </c>
      <c r="T8440" t="str">
        <f>IF(LEFT(Table1[[#This Row],[Patient Gender]],1)="F","Female","Male")</f>
        <v>Male</v>
      </c>
    </row>
    <row r="8441" spans="1:20" x14ac:dyDescent="0.3">
      <c r="A8441" t="s">
        <v>8545</v>
      </c>
      <c r="B8441" s="1">
        <v>45036.20416666667</v>
      </c>
      <c r="C8441" t="s">
        <v>9</v>
      </c>
      <c r="D8441">
        <v>18</v>
      </c>
      <c r="E8441" t="s">
        <v>19</v>
      </c>
      <c r="F8441" t="s">
        <v>11</v>
      </c>
      <c r="G8441" t="b">
        <v>1</v>
      </c>
      <c r="I8441">
        <v>28</v>
      </c>
      <c r="J8441" t="b">
        <v>1</v>
      </c>
      <c r="K8441">
        <f>YEAR(Table1[[#This Row],[Patient Admission Date]])</f>
        <v>2023</v>
      </c>
      <c r="L8441" t="str">
        <f>TEXT(Table1[[#This Row],[Patient Admission Date]],"mmm")</f>
        <v>Apr</v>
      </c>
      <c r="M8441" t="str">
        <f>TEXT(Table1[[#This Row],[Patient Admission Date]],"ddd")</f>
        <v>Thu</v>
      </c>
      <c r="N8441" t="str">
        <f>TEXT(INT(HOUR(Table1[[#This Row],[Patient Admission Date]])/3)*3,"00")&amp;"-"&amp;TEXT(INT(HOUR(Table1[[#This Row],[Patient Admission Date]])/3)*3+3,"00")</f>
        <v>03-06</v>
      </c>
      <c r="O8441" t="str" cm="1">
        <f t="array" ref="O8441">_xlfn.IFS(Table1[[#This Row],[Patient Age]]&lt;=14,"0-14",Table1[[#This Row],[Patient Age]]&lt;=29,"15-29",Table1[[#This Row],[Patient Age]]&lt;=44,"30-44",Table1[[#This Row],[Patient Age]]&lt;=59,"45-59",Table1[[#This Row],[Patient Age]]&lt;=74,"60-74",TRUE,"75+")</f>
        <v>15-29</v>
      </c>
      <c r="P8441" t="str" cm="1">
        <f t="array" ref="P8441">_xlfn.IFS(Table1[[#This Row],[Patient Waittime]]&lt;=15,"0-15",Table1[[#This Row],[Patient Waittime]]&lt;=30,"16-30",Table1[[#This Row],[Patient Waittime]]&lt;=45,"31-45",Table1[[#This Row],[Patient Waittime]]&lt;=60,"46-60",TRUE,"60+")</f>
        <v>16-30</v>
      </c>
      <c r="Q8441">
        <f>--(Table1[[#This Row],[Patient Waittime]]&lt;=30)</f>
        <v>1</v>
      </c>
      <c r="R8441">
        <f>--Table1[[#This Row],[Patient Admission Flag]]</f>
        <v>1</v>
      </c>
      <c r="S8441">
        <f>--AND(Table1[[#This Row],[WithinTarget]]=1,Table1[[#This Row],[Patient Satisfaction Score]]&gt;=7)</f>
        <v>0</v>
      </c>
      <c r="T8441" t="str">
        <f>IF(LEFT(Table1[[#This Row],[Patient Gender]],1)="F","Female","Male")</f>
        <v>Male</v>
      </c>
    </row>
    <row r="8442" spans="1:20" x14ac:dyDescent="0.3">
      <c r="A8442" t="s">
        <v>8546</v>
      </c>
      <c r="B8442" s="1">
        <v>45272.105555555558</v>
      </c>
      <c r="C8442" t="s">
        <v>9</v>
      </c>
      <c r="D8442">
        <v>11</v>
      </c>
      <c r="E8442" t="s">
        <v>19</v>
      </c>
      <c r="F8442" t="s">
        <v>11</v>
      </c>
      <c r="G8442" t="b">
        <v>1</v>
      </c>
      <c r="I8442">
        <v>40</v>
      </c>
      <c r="J8442" t="b">
        <v>1</v>
      </c>
      <c r="K8442">
        <f>YEAR(Table1[[#This Row],[Patient Admission Date]])</f>
        <v>2023</v>
      </c>
      <c r="L8442" t="str">
        <f>TEXT(Table1[[#This Row],[Patient Admission Date]],"mmm")</f>
        <v>Dec</v>
      </c>
      <c r="M8442" t="str">
        <f>TEXT(Table1[[#This Row],[Patient Admission Date]],"ddd")</f>
        <v>Tue</v>
      </c>
      <c r="N8442" t="str">
        <f>TEXT(INT(HOUR(Table1[[#This Row],[Patient Admission Date]])/3)*3,"00")&amp;"-"&amp;TEXT(INT(HOUR(Table1[[#This Row],[Patient Admission Date]])/3)*3+3,"00")</f>
        <v>00-03</v>
      </c>
      <c r="O8442" t="str" cm="1">
        <f t="array" ref="O8442">_xlfn.IFS(Table1[[#This Row],[Patient Age]]&lt;=14,"0-14",Table1[[#This Row],[Patient Age]]&lt;=29,"15-29",Table1[[#This Row],[Patient Age]]&lt;=44,"30-44",Table1[[#This Row],[Patient Age]]&lt;=59,"45-59",Table1[[#This Row],[Patient Age]]&lt;=74,"60-74",TRUE,"75+")</f>
        <v>0-14</v>
      </c>
      <c r="P8442" t="str" cm="1">
        <f t="array" ref="P8442">_xlfn.IFS(Table1[[#This Row],[Patient Waittime]]&lt;=15,"0-15",Table1[[#This Row],[Patient Waittime]]&lt;=30,"16-30",Table1[[#This Row],[Patient Waittime]]&lt;=45,"31-45",Table1[[#This Row],[Patient Waittime]]&lt;=60,"46-60",TRUE,"60+")</f>
        <v>31-45</v>
      </c>
      <c r="Q8442">
        <f>--(Table1[[#This Row],[Patient Waittime]]&lt;=30)</f>
        <v>0</v>
      </c>
      <c r="R8442">
        <f>--Table1[[#This Row],[Patient Admission Flag]]</f>
        <v>1</v>
      </c>
      <c r="S8442">
        <f>--AND(Table1[[#This Row],[WithinTarget]]=1,Table1[[#This Row],[Patient Satisfaction Score]]&gt;=7)</f>
        <v>0</v>
      </c>
      <c r="T8442" t="str">
        <f>IF(LEFT(Table1[[#This Row],[Patient Gender]],1)="F","Female","Male")</f>
        <v>Male</v>
      </c>
    </row>
    <row r="8443" spans="1:20" x14ac:dyDescent="0.3">
      <c r="A8443" t="s">
        <v>8547</v>
      </c>
      <c r="B8443" s="1">
        <v>45354.854166666664</v>
      </c>
      <c r="C8443" t="s">
        <v>9</v>
      </c>
      <c r="D8443">
        <v>51</v>
      </c>
      <c r="E8443" t="s">
        <v>19</v>
      </c>
      <c r="F8443" t="s">
        <v>11</v>
      </c>
      <c r="G8443" t="b">
        <v>1</v>
      </c>
      <c r="I8443">
        <v>44</v>
      </c>
      <c r="J8443" t="b">
        <v>1</v>
      </c>
      <c r="K8443">
        <f>YEAR(Table1[[#This Row],[Patient Admission Date]])</f>
        <v>2024</v>
      </c>
      <c r="L8443" t="str">
        <f>TEXT(Table1[[#This Row],[Patient Admission Date]],"mmm")</f>
        <v>Mar</v>
      </c>
      <c r="M8443" t="str">
        <f>TEXT(Table1[[#This Row],[Patient Admission Date]],"ddd")</f>
        <v>Sun</v>
      </c>
      <c r="N8443" t="str">
        <f>TEXT(INT(HOUR(Table1[[#This Row],[Patient Admission Date]])/3)*3,"00")&amp;"-"&amp;TEXT(INT(HOUR(Table1[[#This Row],[Patient Admission Date]])/3)*3+3,"00")</f>
        <v>18-21</v>
      </c>
      <c r="O8443" t="str" cm="1">
        <f t="array" ref="O8443">_xlfn.IFS(Table1[[#This Row],[Patient Age]]&lt;=14,"0-14",Table1[[#This Row],[Patient Age]]&lt;=29,"15-29",Table1[[#This Row],[Patient Age]]&lt;=44,"30-44",Table1[[#This Row],[Patient Age]]&lt;=59,"45-59",Table1[[#This Row],[Patient Age]]&lt;=74,"60-74",TRUE,"75+")</f>
        <v>45-59</v>
      </c>
      <c r="P8443" t="str" cm="1">
        <f t="array" ref="P8443">_xlfn.IFS(Table1[[#This Row],[Patient Waittime]]&lt;=15,"0-15",Table1[[#This Row],[Patient Waittime]]&lt;=30,"16-30",Table1[[#This Row],[Patient Waittime]]&lt;=45,"31-45",Table1[[#This Row],[Patient Waittime]]&lt;=60,"46-60",TRUE,"60+")</f>
        <v>31-45</v>
      </c>
      <c r="Q8443">
        <f>--(Table1[[#This Row],[Patient Waittime]]&lt;=30)</f>
        <v>0</v>
      </c>
      <c r="R8443">
        <f>--Table1[[#This Row],[Patient Admission Flag]]</f>
        <v>1</v>
      </c>
      <c r="S8443">
        <f>--AND(Table1[[#This Row],[WithinTarget]]=1,Table1[[#This Row],[Patient Satisfaction Score]]&gt;=7)</f>
        <v>0</v>
      </c>
      <c r="T8443" t="str">
        <f>IF(LEFT(Table1[[#This Row],[Patient Gender]],1)="F","Female","Male")</f>
        <v>Male</v>
      </c>
    </row>
    <row r="8444" spans="1:20" x14ac:dyDescent="0.3">
      <c r="A8444" t="s">
        <v>8548</v>
      </c>
      <c r="B8444" s="1">
        <v>45094.994444444441</v>
      </c>
      <c r="C8444" t="s">
        <v>9</v>
      </c>
      <c r="D8444">
        <v>24</v>
      </c>
      <c r="E8444" t="s">
        <v>19</v>
      </c>
      <c r="F8444" t="s">
        <v>11</v>
      </c>
      <c r="G8444" t="b">
        <v>1</v>
      </c>
      <c r="I8444">
        <v>47</v>
      </c>
      <c r="J8444" t="b">
        <v>1</v>
      </c>
      <c r="K8444">
        <f>YEAR(Table1[[#This Row],[Patient Admission Date]])</f>
        <v>2023</v>
      </c>
      <c r="L8444" t="str">
        <f>TEXT(Table1[[#This Row],[Patient Admission Date]],"mmm")</f>
        <v>Jun</v>
      </c>
      <c r="M8444" t="str">
        <f>TEXT(Table1[[#This Row],[Patient Admission Date]],"ddd")</f>
        <v>Sat</v>
      </c>
      <c r="N8444" t="str">
        <f>TEXT(INT(HOUR(Table1[[#This Row],[Patient Admission Date]])/3)*3,"00")&amp;"-"&amp;TEXT(INT(HOUR(Table1[[#This Row],[Patient Admission Date]])/3)*3+3,"00")</f>
        <v>21-24</v>
      </c>
      <c r="O8444" t="str" cm="1">
        <f t="array" ref="O8444">_xlfn.IFS(Table1[[#This Row],[Patient Age]]&lt;=14,"0-14",Table1[[#This Row],[Patient Age]]&lt;=29,"15-29",Table1[[#This Row],[Patient Age]]&lt;=44,"30-44",Table1[[#This Row],[Patient Age]]&lt;=59,"45-59",Table1[[#This Row],[Patient Age]]&lt;=74,"60-74",TRUE,"75+")</f>
        <v>15-29</v>
      </c>
      <c r="P8444" t="str" cm="1">
        <f t="array" ref="P8444">_xlfn.IFS(Table1[[#This Row],[Patient Waittime]]&lt;=15,"0-15",Table1[[#This Row],[Patient Waittime]]&lt;=30,"16-30",Table1[[#This Row],[Patient Waittime]]&lt;=45,"31-45",Table1[[#This Row],[Patient Waittime]]&lt;=60,"46-60",TRUE,"60+")</f>
        <v>46-60</v>
      </c>
      <c r="Q8444">
        <f>--(Table1[[#This Row],[Patient Waittime]]&lt;=30)</f>
        <v>0</v>
      </c>
      <c r="R8444">
        <f>--Table1[[#This Row],[Patient Admission Flag]]</f>
        <v>1</v>
      </c>
      <c r="S8444">
        <f>--AND(Table1[[#This Row],[WithinTarget]]=1,Table1[[#This Row],[Patient Satisfaction Score]]&gt;=7)</f>
        <v>0</v>
      </c>
      <c r="T8444" t="str">
        <f>IF(LEFT(Table1[[#This Row],[Patient Gender]],1)="F","Female","Male")</f>
        <v>Male</v>
      </c>
    </row>
    <row r="8445" spans="1:20" x14ac:dyDescent="0.3">
      <c r="A8445" t="s">
        <v>8549</v>
      </c>
      <c r="B8445" s="1">
        <v>45404.170138888891</v>
      </c>
      <c r="C8445" t="s">
        <v>9</v>
      </c>
      <c r="D8445">
        <v>3</v>
      </c>
      <c r="E8445" t="s">
        <v>19</v>
      </c>
      <c r="F8445" t="s">
        <v>11</v>
      </c>
      <c r="G8445" t="b">
        <v>1</v>
      </c>
      <c r="I8445">
        <v>54</v>
      </c>
      <c r="J8445" t="b">
        <v>1</v>
      </c>
      <c r="K8445">
        <f>YEAR(Table1[[#This Row],[Patient Admission Date]])</f>
        <v>2024</v>
      </c>
      <c r="L8445" t="str">
        <f>TEXT(Table1[[#This Row],[Patient Admission Date]],"mmm")</f>
        <v>Apr</v>
      </c>
      <c r="M8445" t="str">
        <f>TEXT(Table1[[#This Row],[Patient Admission Date]],"ddd")</f>
        <v>Mon</v>
      </c>
      <c r="N8445" t="str">
        <f>TEXT(INT(HOUR(Table1[[#This Row],[Patient Admission Date]])/3)*3,"00")&amp;"-"&amp;TEXT(INT(HOUR(Table1[[#This Row],[Patient Admission Date]])/3)*3+3,"00")</f>
        <v>03-06</v>
      </c>
      <c r="O8445" t="str" cm="1">
        <f t="array" ref="O8445">_xlfn.IFS(Table1[[#This Row],[Patient Age]]&lt;=14,"0-14",Table1[[#This Row],[Patient Age]]&lt;=29,"15-29",Table1[[#This Row],[Patient Age]]&lt;=44,"30-44",Table1[[#This Row],[Patient Age]]&lt;=59,"45-59",Table1[[#This Row],[Patient Age]]&lt;=74,"60-74",TRUE,"75+")</f>
        <v>0-14</v>
      </c>
      <c r="P8445" t="str" cm="1">
        <f t="array" ref="P8445">_xlfn.IFS(Table1[[#This Row],[Patient Waittime]]&lt;=15,"0-15",Table1[[#This Row],[Patient Waittime]]&lt;=30,"16-30",Table1[[#This Row],[Patient Waittime]]&lt;=45,"31-45",Table1[[#This Row],[Patient Waittime]]&lt;=60,"46-60",TRUE,"60+")</f>
        <v>46-60</v>
      </c>
      <c r="Q8445">
        <f>--(Table1[[#This Row],[Patient Waittime]]&lt;=30)</f>
        <v>0</v>
      </c>
      <c r="R8445">
        <f>--Table1[[#This Row],[Patient Admission Flag]]</f>
        <v>1</v>
      </c>
      <c r="S8445">
        <f>--AND(Table1[[#This Row],[WithinTarget]]=1,Table1[[#This Row],[Patient Satisfaction Score]]&gt;=7)</f>
        <v>0</v>
      </c>
      <c r="T8445" t="str">
        <f>IF(LEFT(Table1[[#This Row],[Patient Gender]],1)="F","Female","Male")</f>
        <v>Male</v>
      </c>
    </row>
    <row r="8446" spans="1:20" x14ac:dyDescent="0.3">
      <c r="A8446" t="s">
        <v>8550</v>
      </c>
      <c r="B8446" s="1">
        <v>45362.004166666666</v>
      </c>
      <c r="C8446" t="s">
        <v>9</v>
      </c>
      <c r="D8446">
        <v>68</v>
      </c>
      <c r="E8446" t="s">
        <v>19</v>
      </c>
      <c r="F8446" t="s">
        <v>11</v>
      </c>
      <c r="G8446" t="b">
        <v>1</v>
      </c>
      <c r="I8446">
        <v>54</v>
      </c>
      <c r="J8446" t="b">
        <v>1</v>
      </c>
      <c r="K8446">
        <f>YEAR(Table1[[#This Row],[Patient Admission Date]])</f>
        <v>2024</v>
      </c>
      <c r="L8446" t="str">
        <f>TEXT(Table1[[#This Row],[Patient Admission Date]],"mmm")</f>
        <v>Mar</v>
      </c>
      <c r="M8446" t="str">
        <f>TEXT(Table1[[#This Row],[Patient Admission Date]],"ddd")</f>
        <v>Mon</v>
      </c>
      <c r="N8446" t="str">
        <f>TEXT(INT(HOUR(Table1[[#This Row],[Patient Admission Date]])/3)*3,"00")&amp;"-"&amp;TEXT(INT(HOUR(Table1[[#This Row],[Patient Admission Date]])/3)*3+3,"00")</f>
        <v>00-03</v>
      </c>
      <c r="O8446" t="str" cm="1">
        <f t="array" ref="O8446">_xlfn.IFS(Table1[[#This Row],[Patient Age]]&lt;=14,"0-14",Table1[[#This Row],[Patient Age]]&lt;=29,"15-29",Table1[[#This Row],[Patient Age]]&lt;=44,"30-44",Table1[[#This Row],[Patient Age]]&lt;=59,"45-59",Table1[[#This Row],[Patient Age]]&lt;=74,"60-74",TRUE,"75+")</f>
        <v>60-74</v>
      </c>
      <c r="P8446" t="str" cm="1">
        <f t="array" ref="P8446">_xlfn.IFS(Table1[[#This Row],[Patient Waittime]]&lt;=15,"0-15",Table1[[#This Row],[Patient Waittime]]&lt;=30,"16-30",Table1[[#This Row],[Patient Waittime]]&lt;=45,"31-45",Table1[[#This Row],[Patient Waittime]]&lt;=60,"46-60",TRUE,"60+")</f>
        <v>46-60</v>
      </c>
      <c r="Q8446">
        <f>--(Table1[[#This Row],[Patient Waittime]]&lt;=30)</f>
        <v>0</v>
      </c>
      <c r="R8446">
        <f>--Table1[[#This Row],[Patient Admission Flag]]</f>
        <v>1</v>
      </c>
      <c r="S8446">
        <f>--AND(Table1[[#This Row],[WithinTarget]]=1,Table1[[#This Row],[Patient Satisfaction Score]]&gt;=7)</f>
        <v>0</v>
      </c>
      <c r="T8446" t="str">
        <f>IF(LEFT(Table1[[#This Row],[Patient Gender]],1)="F","Female","Male")</f>
        <v>Male</v>
      </c>
    </row>
    <row r="8447" spans="1:20" x14ac:dyDescent="0.3">
      <c r="A8447" t="s">
        <v>8551</v>
      </c>
      <c r="B8447" s="1">
        <v>45316.098611111112</v>
      </c>
      <c r="C8447" t="s">
        <v>9</v>
      </c>
      <c r="D8447">
        <v>11</v>
      </c>
      <c r="E8447" t="s">
        <v>19</v>
      </c>
      <c r="F8447" t="s">
        <v>11</v>
      </c>
      <c r="G8447" t="b">
        <v>1</v>
      </c>
      <c r="I8447">
        <v>58</v>
      </c>
      <c r="J8447" t="b">
        <v>1</v>
      </c>
      <c r="K8447">
        <f>YEAR(Table1[[#This Row],[Patient Admission Date]])</f>
        <v>2024</v>
      </c>
      <c r="L8447" t="str">
        <f>TEXT(Table1[[#This Row],[Patient Admission Date]],"mmm")</f>
        <v>Jan</v>
      </c>
      <c r="M8447" t="str">
        <f>TEXT(Table1[[#This Row],[Patient Admission Date]],"ddd")</f>
        <v>Thu</v>
      </c>
      <c r="N8447" t="str">
        <f>TEXT(INT(HOUR(Table1[[#This Row],[Patient Admission Date]])/3)*3,"00")&amp;"-"&amp;TEXT(INT(HOUR(Table1[[#This Row],[Patient Admission Date]])/3)*3+3,"00")</f>
        <v>00-03</v>
      </c>
      <c r="O8447" t="str" cm="1">
        <f t="array" ref="O8447">_xlfn.IFS(Table1[[#This Row],[Patient Age]]&lt;=14,"0-14",Table1[[#This Row],[Patient Age]]&lt;=29,"15-29",Table1[[#This Row],[Patient Age]]&lt;=44,"30-44",Table1[[#This Row],[Patient Age]]&lt;=59,"45-59",Table1[[#This Row],[Patient Age]]&lt;=74,"60-74",TRUE,"75+")</f>
        <v>0-14</v>
      </c>
      <c r="P8447" t="str" cm="1">
        <f t="array" ref="P8447">_xlfn.IFS(Table1[[#This Row],[Patient Waittime]]&lt;=15,"0-15",Table1[[#This Row],[Patient Waittime]]&lt;=30,"16-30",Table1[[#This Row],[Patient Waittime]]&lt;=45,"31-45",Table1[[#This Row],[Patient Waittime]]&lt;=60,"46-60",TRUE,"60+")</f>
        <v>46-60</v>
      </c>
      <c r="Q8447">
        <f>--(Table1[[#This Row],[Patient Waittime]]&lt;=30)</f>
        <v>0</v>
      </c>
      <c r="R8447">
        <f>--Table1[[#This Row],[Patient Admission Flag]]</f>
        <v>1</v>
      </c>
      <c r="S8447">
        <f>--AND(Table1[[#This Row],[WithinTarget]]=1,Table1[[#This Row],[Patient Satisfaction Score]]&gt;=7)</f>
        <v>0</v>
      </c>
      <c r="T8447" t="str">
        <f>IF(LEFT(Table1[[#This Row],[Patient Gender]],1)="F","Female","Male")</f>
        <v>Male</v>
      </c>
    </row>
    <row r="8448" spans="1:20" x14ac:dyDescent="0.3">
      <c r="A8448" t="s">
        <v>8552</v>
      </c>
      <c r="B8448" s="1">
        <v>45410.902083333334</v>
      </c>
      <c r="C8448" t="s">
        <v>9</v>
      </c>
      <c r="D8448">
        <v>78</v>
      </c>
      <c r="E8448" t="s">
        <v>19</v>
      </c>
      <c r="F8448" t="s">
        <v>11</v>
      </c>
      <c r="G8448" t="b">
        <v>1</v>
      </c>
      <c r="I8448">
        <v>16</v>
      </c>
      <c r="J8448" t="b">
        <v>1</v>
      </c>
      <c r="K8448">
        <f>YEAR(Table1[[#This Row],[Patient Admission Date]])</f>
        <v>2024</v>
      </c>
      <c r="L8448" t="str">
        <f>TEXT(Table1[[#This Row],[Patient Admission Date]],"mmm")</f>
        <v>Apr</v>
      </c>
      <c r="M8448" t="str">
        <f>TEXT(Table1[[#This Row],[Patient Admission Date]],"ddd")</f>
        <v>Sun</v>
      </c>
      <c r="N8448" t="str">
        <f>TEXT(INT(HOUR(Table1[[#This Row],[Patient Admission Date]])/3)*3,"00")&amp;"-"&amp;TEXT(INT(HOUR(Table1[[#This Row],[Patient Admission Date]])/3)*3+3,"00")</f>
        <v>21-24</v>
      </c>
      <c r="O8448" t="str" cm="1">
        <f t="array" ref="O8448">_xlfn.IFS(Table1[[#This Row],[Patient Age]]&lt;=14,"0-14",Table1[[#This Row],[Patient Age]]&lt;=29,"15-29",Table1[[#This Row],[Patient Age]]&lt;=44,"30-44",Table1[[#This Row],[Patient Age]]&lt;=59,"45-59",Table1[[#This Row],[Patient Age]]&lt;=74,"60-74",TRUE,"75+")</f>
        <v>75+</v>
      </c>
      <c r="P8448" t="str" cm="1">
        <f t="array" ref="P8448">_xlfn.IFS(Table1[[#This Row],[Patient Waittime]]&lt;=15,"0-15",Table1[[#This Row],[Patient Waittime]]&lt;=30,"16-30",Table1[[#This Row],[Patient Waittime]]&lt;=45,"31-45",Table1[[#This Row],[Patient Waittime]]&lt;=60,"46-60",TRUE,"60+")</f>
        <v>16-30</v>
      </c>
      <c r="Q8448">
        <f>--(Table1[[#This Row],[Patient Waittime]]&lt;=30)</f>
        <v>1</v>
      </c>
      <c r="R8448">
        <f>--Table1[[#This Row],[Patient Admission Flag]]</f>
        <v>1</v>
      </c>
      <c r="S8448">
        <f>--AND(Table1[[#This Row],[WithinTarget]]=1,Table1[[#This Row],[Patient Satisfaction Score]]&gt;=7)</f>
        <v>0</v>
      </c>
      <c r="T8448" t="str">
        <f>IF(LEFT(Table1[[#This Row],[Patient Gender]],1)="F","Female","Male")</f>
        <v>Male</v>
      </c>
    </row>
    <row r="8449" spans="1:20" x14ac:dyDescent="0.3">
      <c r="A8449" t="s">
        <v>8553</v>
      </c>
      <c r="B8449" s="1">
        <v>45042.589583333334</v>
      </c>
      <c r="C8449" t="s">
        <v>9</v>
      </c>
      <c r="D8449">
        <v>19</v>
      </c>
      <c r="E8449" t="s">
        <v>19</v>
      </c>
      <c r="F8449" t="s">
        <v>11</v>
      </c>
      <c r="G8449" t="b">
        <v>1</v>
      </c>
      <c r="I8449">
        <v>17</v>
      </c>
      <c r="J8449" t="b">
        <v>1</v>
      </c>
      <c r="K8449">
        <f>YEAR(Table1[[#This Row],[Patient Admission Date]])</f>
        <v>2023</v>
      </c>
      <c r="L8449" t="str">
        <f>TEXT(Table1[[#This Row],[Patient Admission Date]],"mmm")</f>
        <v>Apr</v>
      </c>
      <c r="M8449" t="str">
        <f>TEXT(Table1[[#This Row],[Patient Admission Date]],"ddd")</f>
        <v>Wed</v>
      </c>
      <c r="N8449" t="str">
        <f>TEXT(INT(HOUR(Table1[[#This Row],[Patient Admission Date]])/3)*3,"00")&amp;"-"&amp;TEXT(INT(HOUR(Table1[[#This Row],[Patient Admission Date]])/3)*3+3,"00")</f>
        <v>12-15</v>
      </c>
      <c r="O8449" t="str" cm="1">
        <f t="array" ref="O8449">_xlfn.IFS(Table1[[#This Row],[Patient Age]]&lt;=14,"0-14",Table1[[#This Row],[Patient Age]]&lt;=29,"15-29",Table1[[#This Row],[Patient Age]]&lt;=44,"30-44",Table1[[#This Row],[Patient Age]]&lt;=59,"45-59",Table1[[#This Row],[Patient Age]]&lt;=74,"60-74",TRUE,"75+")</f>
        <v>15-29</v>
      </c>
      <c r="P8449" t="str" cm="1">
        <f t="array" ref="P8449">_xlfn.IFS(Table1[[#This Row],[Patient Waittime]]&lt;=15,"0-15",Table1[[#This Row],[Patient Waittime]]&lt;=30,"16-30",Table1[[#This Row],[Patient Waittime]]&lt;=45,"31-45",Table1[[#This Row],[Patient Waittime]]&lt;=60,"46-60",TRUE,"60+")</f>
        <v>16-30</v>
      </c>
      <c r="Q8449">
        <f>--(Table1[[#This Row],[Patient Waittime]]&lt;=30)</f>
        <v>1</v>
      </c>
      <c r="R8449">
        <f>--Table1[[#This Row],[Patient Admission Flag]]</f>
        <v>1</v>
      </c>
      <c r="S8449">
        <f>--AND(Table1[[#This Row],[WithinTarget]]=1,Table1[[#This Row],[Patient Satisfaction Score]]&gt;=7)</f>
        <v>0</v>
      </c>
      <c r="T8449" t="str">
        <f>IF(LEFT(Table1[[#This Row],[Patient Gender]],1)="F","Female","Male")</f>
        <v>Male</v>
      </c>
    </row>
    <row r="8450" spans="1:20" x14ac:dyDescent="0.3">
      <c r="A8450" t="s">
        <v>8554</v>
      </c>
      <c r="B8450" s="1">
        <v>45203.629861111112</v>
      </c>
      <c r="C8450" t="s">
        <v>9</v>
      </c>
      <c r="D8450">
        <v>22</v>
      </c>
      <c r="E8450" t="s">
        <v>19</v>
      </c>
      <c r="F8450" t="s">
        <v>11</v>
      </c>
      <c r="G8450" t="b">
        <v>1</v>
      </c>
      <c r="I8450">
        <v>40</v>
      </c>
      <c r="J8450" t="b">
        <v>1</v>
      </c>
      <c r="K8450">
        <f>YEAR(Table1[[#This Row],[Patient Admission Date]])</f>
        <v>2023</v>
      </c>
      <c r="L8450" t="str">
        <f>TEXT(Table1[[#This Row],[Patient Admission Date]],"mmm")</f>
        <v>Oct</v>
      </c>
      <c r="M8450" t="str">
        <f>TEXT(Table1[[#This Row],[Patient Admission Date]],"ddd")</f>
        <v>Wed</v>
      </c>
      <c r="N8450" t="str">
        <f>TEXT(INT(HOUR(Table1[[#This Row],[Patient Admission Date]])/3)*3,"00")&amp;"-"&amp;TEXT(INT(HOUR(Table1[[#This Row],[Patient Admission Date]])/3)*3+3,"00")</f>
        <v>15-18</v>
      </c>
      <c r="O8450" t="str" cm="1">
        <f t="array" ref="O8450">_xlfn.IFS(Table1[[#This Row],[Patient Age]]&lt;=14,"0-14",Table1[[#This Row],[Patient Age]]&lt;=29,"15-29",Table1[[#This Row],[Patient Age]]&lt;=44,"30-44",Table1[[#This Row],[Patient Age]]&lt;=59,"45-59",Table1[[#This Row],[Patient Age]]&lt;=74,"60-74",TRUE,"75+")</f>
        <v>15-29</v>
      </c>
      <c r="P8450" t="str" cm="1">
        <f t="array" ref="P8450">_xlfn.IFS(Table1[[#This Row],[Patient Waittime]]&lt;=15,"0-15",Table1[[#This Row],[Patient Waittime]]&lt;=30,"16-30",Table1[[#This Row],[Patient Waittime]]&lt;=45,"31-45",Table1[[#This Row],[Patient Waittime]]&lt;=60,"46-60",TRUE,"60+")</f>
        <v>31-45</v>
      </c>
      <c r="Q8450">
        <f>--(Table1[[#This Row],[Patient Waittime]]&lt;=30)</f>
        <v>0</v>
      </c>
      <c r="R8450">
        <f>--Table1[[#This Row],[Patient Admission Flag]]</f>
        <v>1</v>
      </c>
      <c r="S8450">
        <f>--AND(Table1[[#This Row],[WithinTarget]]=1,Table1[[#This Row],[Patient Satisfaction Score]]&gt;=7)</f>
        <v>0</v>
      </c>
      <c r="T8450" t="str">
        <f>IF(LEFT(Table1[[#This Row],[Patient Gender]],1)="F","Female","Male")</f>
        <v>Male</v>
      </c>
    </row>
    <row r="8451" spans="1:20" x14ac:dyDescent="0.3">
      <c r="A8451" t="s">
        <v>8555</v>
      </c>
      <c r="B8451" s="1">
        <v>45541.749305555553</v>
      </c>
      <c r="C8451" t="s">
        <v>9</v>
      </c>
      <c r="D8451">
        <v>39</v>
      </c>
      <c r="E8451" t="s">
        <v>19</v>
      </c>
      <c r="F8451" t="s">
        <v>11</v>
      </c>
      <c r="G8451" t="b">
        <v>1</v>
      </c>
      <c r="I8451">
        <v>53</v>
      </c>
      <c r="J8451" t="b">
        <v>1</v>
      </c>
      <c r="K8451">
        <f>YEAR(Table1[[#This Row],[Patient Admission Date]])</f>
        <v>2024</v>
      </c>
      <c r="L8451" t="str">
        <f>TEXT(Table1[[#This Row],[Patient Admission Date]],"mmm")</f>
        <v>Sep</v>
      </c>
      <c r="M8451" t="str">
        <f>TEXT(Table1[[#This Row],[Patient Admission Date]],"ddd")</f>
        <v>Fri</v>
      </c>
      <c r="N8451" t="str">
        <f>TEXT(INT(HOUR(Table1[[#This Row],[Patient Admission Date]])/3)*3,"00")&amp;"-"&amp;TEXT(INT(HOUR(Table1[[#This Row],[Patient Admission Date]])/3)*3+3,"00")</f>
        <v>15-18</v>
      </c>
      <c r="O8451" t="str" cm="1">
        <f t="array" ref="O8451">_xlfn.IFS(Table1[[#This Row],[Patient Age]]&lt;=14,"0-14",Table1[[#This Row],[Patient Age]]&lt;=29,"15-29",Table1[[#This Row],[Patient Age]]&lt;=44,"30-44",Table1[[#This Row],[Patient Age]]&lt;=59,"45-59",Table1[[#This Row],[Patient Age]]&lt;=74,"60-74",TRUE,"75+")</f>
        <v>30-44</v>
      </c>
      <c r="P8451" t="str" cm="1">
        <f t="array" ref="P8451">_xlfn.IFS(Table1[[#This Row],[Patient Waittime]]&lt;=15,"0-15",Table1[[#This Row],[Patient Waittime]]&lt;=30,"16-30",Table1[[#This Row],[Patient Waittime]]&lt;=45,"31-45",Table1[[#This Row],[Patient Waittime]]&lt;=60,"46-60",TRUE,"60+")</f>
        <v>46-60</v>
      </c>
      <c r="Q8451">
        <f>--(Table1[[#This Row],[Patient Waittime]]&lt;=30)</f>
        <v>0</v>
      </c>
      <c r="R8451">
        <f>--Table1[[#This Row],[Patient Admission Flag]]</f>
        <v>1</v>
      </c>
      <c r="S8451">
        <f>--AND(Table1[[#This Row],[WithinTarget]]=1,Table1[[#This Row],[Patient Satisfaction Score]]&gt;=7)</f>
        <v>0</v>
      </c>
      <c r="T8451" t="str">
        <f>IF(LEFT(Table1[[#This Row],[Patient Gender]],1)="F","Female","Male")</f>
        <v>Male</v>
      </c>
    </row>
    <row r="8452" spans="1:20" x14ac:dyDescent="0.3">
      <c r="A8452" t="s">
        <v>8556</v>
      </c>
      <c r="B8452" s="1">
        <v>45146.935416666667</v>
      </c>
      <c r="C8452" t="s">
        <v>9</v>
      </c>
      <c r="D8452">
        <v>5</v>
      </c>
      <c r="E8452" t="s">
        <v>19</v>
      </c>
      <c r="F8452" t="s">
        <v>11</v>
      </c>
      <c r="G8452" t="b">
        <v>1</v>
      </c>
      <c r="I8452">
        <v>56</v>
      </c>
      <c r="J8452" t="b">
        <v>1</v>
      </c>
      <c r="K8452">
        <f>YEAR(Table1[[#This Row],[Patient Admission Date]])</f>
        <v>2023</v>
      </c>
      <c r="L8452" t="str">
        <f>TEXT(Table1[[#This Row],[Patient Admission Date]],"mmm")</f>
        <v>Aug</v>
      </c>
      <c r="M8452" t="str">
        <f>TEXT(Table1[[#This Row],[Patient Admission Date]],"ddd")</f>
        <v>Tue</v>
      </c>
      <c r="N8452" t="str">
        <f>TEXT(INT(HOUR(Table1[[#This Row],[Patient Admission Date]])/3)*3,"00")&amp;"-"&amp;TEXT(INT(HOUR(Table1[[#This Row],[Patient Admission Date]])/3)*3+3,"00")</f>
        <v>21-24</v>
      </c>
      <c r="O8452" t="str" cm="1">
        <f t="array" ref="O8452">_xlfn.IFS(Table1[[#This Row],[Patient Age]]&lt;=14,"0-14",Table1[[#This Row],[Patient Age]]&lt;=29,"15-29",Table1[[#This Row],[Patient Age]]&lt;=44,"30-44",Table1[[#This Row],[Patient Age]]&lt;=59,"45-59",Table1[[#This Row],[Patient Age]]&lt;=74,"60-74",TRUE,"75+")</f>
        <v>0-14</v>
      </c>
      <c r="P8452" t="str" cm="1">
        <f t="array" ref="P8452">_xlfn.IFS(Table1[[#This Row],[Patient Waittime]]&lt;=15,"0-15",Table1[[#This Row],[Patient Waittime]]&lt;=30,"16-30",Table1[[#This Row],[Patient Waittime]]&lt;=45,"31-45",Table1[[#This Row],[Patient Waittime]]&lt;=60,"46-60",TRUE,"60+")</f>
        <v>46-60</v>
      </c>
      <c r="Q8452">
        <f>--(Table1[[#This Row],[Patient Waittime]]&lt;=30)</f>
        <v>0</v>
      </c>
      <c r="R8452">
        <f>--Table1[[#This Row],[Patient Admission Flag]]</f>
        <v>1</v>
      </c>
      <c r="S8452">
        <f>--AND(Table1[[#This Row],[WithinTarget]]=1,Table1[[#This Row],[Patient Satisfaction Score]]&gt;=7)</f>
        <v>0</v>
      </c>
      <c r="T8452" t="str">
        <f>IF(LEFT(Table1[[#This Row],[Patient Gender]],1)="F","Female","Male")</f>
        <v>Male</v>
      </c>
    </row>
    <row r="8453" spans="1:20" x14ac:dyDescent="0.3">
      <c r="A8453" t="s">
        <v>8557</v>
      </c>
      <c r="B8453" s="1">
        <v>45271.177777777775</v>
      </c>
      <c r="C8453" t="s">
        <v>9</v>
      </c>
      <c r="D8453">
        <v>58</v>
      </c>
      <c r="E8453" t="s">
        <v>19</v>
      </c>
      <c r="F8453" t="s">
        <v>11</v>
      </c>
      <c r="G8453" t="b">
        <v>1</v>
      </c>
      <c r="I8453">
        <v>58</v>
      </c>
      <c r="J8453" t="b">
        <v>1</v>
      </c>
      <c r="K8453">
        <f>YEAR(Table1[[#This Row],[Patient Admission Date]])</f>
        <v>2023</v>
      </c>
      <c r="L8453" t="str">
        <f>TEXT(Table1[[#This Row],[Patient Admission Date]],"mmm")</f>
        <v>Dec</v>
      </c>
      <c r="M8453" t="str">
        <f>TEXT(Table1[[#This Row],[Patient Admission Date]],"ddd")</f>
        <v>Mon</v>
      </c>
      <c r="N8453" t="str">
        <f>TEXT(INT(HOUR(Table1[[#This Row],[Patient Admission Date]])/3)*3,"00")&amp;"-"&amp;TEXT(INT(HOUR(Table1[[#This Row],[Patient Admission Date]])/3)*3+3,"00")</f>
        <v>03-06</v>
      </c>
      <c r="O8453" t="str" cm="1">
        <f t="array" ref="O8453">_xlfn.IFS(Table1[[#This Row],[Patient Age]]&lt;=14,"0-14",Table1[[#This Row],[Patient Age]]&lt;=29,"15-29",Table1[[#This Row],[Patient Age]]&lt;=44,"30-44",Table1[[#This Row],[Patient Age]]&lt;=59,"45-59",Table1[[#This Row],[Patient Age]]&lt;=74,"60-74",TRUE,"75+")</f>
        <v>45-59</v>
      </c>
      <c r="P8453" t="str" cm="1">
        <f t="array" ref="P8453">_xlfn.IFS(Table1[[#This Row],[Patient Waittime]]&lt;=15,"0-15",Table1[[#This Row],[Patient Waittime]]&lt;=30,"16-30",Table1[[#This Row],[Patient Waittime]]&lt;=45,"31-45",Table1[[#This Row],[Patient Waittime]]&lt;=60,"46-60",TRUE,"60+")</f>
        <v>46-60</v>
      </c>
      <c r="Q8453">
        <f>--(Table1[[#This Row],[Patient Waittime]]&lt;=30)</f>
        <v>0</v>
      </c>
      <c r="R8453">
        <f>--Table1[[#This Row],[Patient Admission Flag]]</f>
        <v>1</v>
      </c>
      <c r="S8453">
        <f>--AND(Table1[[#This Row],[WithinTarget]]=1,Table1[[#This Row],[Patient Satisfaction Score]]&gt;=7)</f>
        <v>0</v>
      </c>
      <c r="T8453" t="str">
        <f>IF(LEFT(Table1[[#This Row],[Patient Gender]],1)="F","Female","Male")</f>
        <v>Male</v>
      </c>
    </row>
    <row r="8454" spans="1:20" x14ac:dyDescent="0.3">
      <c r="A8454" t="s">
        <v>8558</v>
      </c>
      <c r="B8454" s="1">
        <v>45249.452777777777</v>
      </c>
      <c r="C8454" t="s">
        <v>9</v>
      </c>
      <c r="D8454">
        <v>24</v>
      </c>
      <c r="E8454" t="s">
        <v>19</v>
      </c>
      <c r="F8454" t="s">
        <v>11</v>
      </c>
      <c r="G8454" t="b">
        <v>1</v>
      </c>
      <c r="I8454">
        <v>10</v>
      </c>
      <c r="J8454" t="b">
        <v>1</v>
      </c>
      <c r="K8454">
        <f>YEAR(Table1[[#This Row],[Patient Admission Date]])</f>
        <v>2023</v>
      </c>
      <c r="L8454" t="str">
        <f>TEXT(Table1[[#This Row],[Patient Admission Date]],"mmm")</f>
        <v>Nov</v>
      </c>
      <c r="M8454" t="str">
        <f>TEXT(Table1[[#This Row],[Patient Admission Date]],"ddd")</f>
        <v>Sun</v>
      </c>
      <c r="N8454" t="str">
        <f>TEXT(INT(HOUR(Table1[[#This Row],[Patient Admission Date]])/3)*3,"00")&amp;"-"&amp;TEXT(INT(HOUR(Table1[[#This Row],[Patient Admission Date]])/3)*3+3,"00")</f>
        <v>09-12</v>
      </c>
      <c r="O8454" t="str" cm="1">
        <f t="array" ref="O8454">_xlfn.IFS(Table1[[#This Row],[Patient Age]]&lt;=14,"0-14",Table1[[#This Row],[Patient Age]]&lt;=29,"15-29",Table1[[#This Row],[Patient Age]]&lt;=44,"30-44",Table1[[#This Row],[Patient Age]]&lt;=59,"45-59",Table1[[#This Row],[Patient Age]]&lt;=74,"60-74",TRUE,"75+")</f>
        <v>15-29</v>
      </c>
      <c r="P8454" t="str" cm="1">
        <f t="array" ref="P8454">_xlfn.IFS(Table1[[#This Row],[Patient Waittime]]&lt;=15,"0-15",Table1[[#This Row],[Patient Waittime]]&lt;=30,"16-30",Table1[[#This Row],[Patient Waittime]]&lt;=45,"31-45",Table1[[#This Row],[Patient Waittime]]&lt;=60,"46-60",TRUE,"60+")</f>
        <v>0-15</v>
      </c>
      <c r="Q8454">
        <f>--(Table1[[#This Row],[Patient Waittime]]&lt;=30)</f>
        <v>1</v>
      </c>
      <c r="R8454">
        <f>--Table1[[#This Row],[Patient Admission Flag]]</f>
        <v>1</v>
      </c>
      <c r="S8454">
        <f>--AND(Table1[[#This Row],[WithinTarget]]=1,Table1[[#This Row],[Patient Satisfaction Score]]&gt;=7)</f>
        <v>0</v>
      </c>
      <c r="T8454" t="str">
        <f>IF(LEFT(Table1[[#This Row],[Patient Gender]],1)="F","Female","Male")</f>
        <v>Male</v>
      </c>
    </row>
    <row r="8455" spans="1:20" x14ac:dyDescent="0.3">
      <c r="A8455" t="s">
        <v>8559</v>
      </c>
      <c r="B8455" s="1">
        <v>45577.879861111112</v>
      </c>
      <c r="C8455" t="s">
        <v>9</v>
      </c>
      <c r="D8455">
        <v>1</v>
      </c>
      <c r="E8455" t="s">
        <v>19</v>
      </c>
      <c r="F8455" t="s">
        <v>11</v>
      </c>
      <c r="G8455" t="b">
        <v>1</v>
      </c>
      <c r="I8455">
        <v>19</v>
      </c>
      <c r="J8455" t="b">
        <v>1</v>
      </c>
      <c r="K8455">
        <f>YEAR(Table1[[#This Row],[Patient Admission Date]])</f>
        <v>2024</v>
      </c>
      <c r="L8455" t="str">
        <f>TEXT(Table1[[#This Row],[Patient Admission Date]],"mmm")</f>
        <v>Oct</v>
      </c>
      <c r="M8455" t="str">
        <f>TEXT(Table1[[#This Row],[Patient Admission Date]],"ddd")</f>
        <v>Sat</v>
      </c>
      <c r="N8455" t="str">
        <f>TEXT(INT(HOUR(Table1[[#This Row],[Patient Admission Date]])/3)*3,"00")&amp;"-"&amp;TEXT(INT(HOUR(Table1[[#This Row],[Patient Admission Date]])/3)*3+3,"00")</f>
        <v>21-24</v>
      </c>
      <c r="O8455" t="str" cm="1">
        <f t="array" ref="O8455">_xlfn.IFS(Table1[[#This Row],[Patient Age]]&lt;=14,"0-14",Table1[[#This Row],[Patient Age]]&lt;=29,"15-29",Table1[[#This Row],[Patient Age]]&lt;=44,"30-44",Table1[[#This Row],[Patient Age]]&lt;=59,"45-59",Table1[[#This Row],[Patient Age]]&lt;=74,"60-74",TRUE,"75+")</f>
        <v>0-14</v>
      </c>
      <c r="P8455" t="str" cm="1">
        <f t="array" ref="P8455">_xlfn.IFS(Table1[[#This Row],[Patient Waittime]]&lt;=15,"0-15",Table1[[#This Row],[Patient Waittime]]&lt;=30,"16-30",Table1[[#This Row],[Patient Waittime]]&lt;=45,"31-45",Table1[[#This Row],[Patient Waittime]]&lt;=60,"46-60",TRUE,"60+")</f>
        <v>16-30</v>
      </c>
      <c r="Q8455">
        <f>--(Table1[[#This Row],[Patient Waittime]]&lt;=30)</f>
        <v>1</v>
      </c>
      <c r="R8455">
        <f>--Table1[[#This Row],[Patient Admission Flag]]</f>
        <v>1</v>
      </c>
      <c r="S8455">
        <f>--AND(Table1[[#This Row],[WithinTarget]]=1,Table1[[#This Row],[Patient Satisfaction Score]]&gt;=7)</f>
        <v>0</v>
      </c>
      <c r="T8455" t="str">
        <f>IF(LEFT(Table1[[#This Row],[Patient Gender]],1)="F","Female","Male")</f>
        <v>Male</v>
      </c>
    </row>
    <row r="8456" spans="1:20" x14ac:dyDescent="0.3">
      <c r="A8456" t="s">
        <v>8560</v>
      </c>
      <c r="B8456" s="1">
        <v>45056.898611111108</v>
      </c>
      <c r="C8456" t="s">
        <v>9</v>
      </c>
      <c r="D8456">
        <v>39</v>
      </c>
      <c r="E8456" t="s">
        <v>19</v>
      </c>
      <c r="F8456" t="s">
        <v>11</v>
      </c>
      <c r="G8456" t="b">
        <v>1</v>
      </c>
      <c r="I8456">
        <v>36</v>
      </c>
      <c r="J8456" t="b">
        <v>1</v>
      </c>
      <c r="K8456">
        <f>YEAR(Table1[[#This Row],[Patient Admission Date]])</f>
        <v>2023</v>
      </c>
      <c r="L8456" t="str">
        <f>TEXT(Table1[[#This Row],[Patient Admission Date]],"mmm")</f>
        <v>May</v>
      </c>
      <c r="M8456" t="str">
        <f>TEXT(Table1[[#This Row],[Patient Admission Date]],"ddd")</f>
        <v>Wed</v>
      </c>
      <c r="N8456" t="str">
        <f>TEXT(INT(HOUR(Table1[[#This Row],[Patient Admission Date]])/3)*3,"00")&amp;"-"&amp;TEXT(INT(HOUR(Table1[[#This Row],[Patient Admission Date]])/3)*3+3,"00")</f>
        <v>21-24</v>
      </c>
      <c r="O8456" t="str" cm="1">
        <f t="array" ref="O8456">_xlfn.IFS(Table1[[#This Row],[Patient Age]]&lt;=14,"0-14",Table1[[#This Row],[Patient Age]]&lt;=29,"15-29",Table1[[#This Row],[Patient Age]]&lt;=44,"30-44",Table1[[#This Row],[Patient Age]]&lt;=59,"45-59",Table1[[#This Row],[Patient Age]]&lt;=74,"60-74",TRUE,"75+")</f>
        <v>30-44</v>
      </c>
      <c r="P8456" t="str" cm="1">
        <f t="array" ref="P8456">_xlfn.IFS(Table1[[#This Row],[Patient Waittime]]&lt;=15,"0-15",Table1[[#This Row],[Patient Waittime]]&lt;=30,"16-30",Table1[[#This Row],[Patient Waittime]]&lt;=45,"31-45",Table1[[#This Row],[Patient Waittime]]&lt;=60,"46-60",TRUE,"60+")</f>
        <v>31-45</v>
      </c>
      <c r="Q8456">
        <f>--(Table1[[#This Row],[Patient Waittime]]&lt;=30)</f>
        <v>0</v>
      </c>
      <c r="R8456">
        <f>--Table1[[#This Row],[Patient Admission Flag]]</f>
        <v>1</v>
      </c>
      <c r="S8456">
        <f>--AND(Table1[[#This Row],[WithinTarget]]=1,Table1[[#This Row],[Patient Satisfaction Score]]&gt;=7)</f>
        <v>0</v>
      </c>
      <c r="T8456" t="str">
        <f>IF(LEFT(Table1[[#This Row],[Patient Gender]],1)="F","Female","Male")</f>
        <v>Male</v>
      </c>
    </row>
    <row r="8457" spans="1:20" x14ac:dyDescent="0.3">
      <c r="A8457" t="s">
        <v>8561</v>
      </c>
      <c r="B8457" s="1">
        <v>45376.724305555559</v>
      </c>
      <c r="C8457" t="s">
        <v>9</v>
      </c>
      <c r="D8457">
        <v>21</v>
      </c>
      <c r="E8457" t="s">
        <v>19</v>
      </c>
      <c r="F8457" t="s">
        <v>11</v>
      </c>
      <c r="G8457" t="b">
        <v>1</v>
      </c>
      <c r="I8457">
        <v>39</v>
      </c>
      <c r="J8457" t="b">
        <v>1</v>
      </c>
      <c r="K8457">
        <f>YEAR(Table1[[#This Row],[Patient Admission Date]])</f>
        <v>2024</v>
      </c>
      <c r="L8457" t="str">
        <f>TEXT(Table1[[#This Row],[Patient Admission Date]],"mmm")</f>
        <v>Mar</v>
      </c>
      <c r="M8457" t="str">
        <f>TEXT(Table1[[#This Row],[Patient Admission Date]],"ddd")</f>
        <v>Mon</v>
      </c>
      <c r="N8457" t="str">
        <f>TEXT(INT(HOUR(Table1[[#This Row],[Patient Admission Date]])/3)*3,"00")&amp;"-"&amp;TEXT(INT(HOUR(Table1[[#This Row],[Patient Admission Date]])/3)*3+3,"00")</f>
        <v>15-18</v>
      </c>
      <c r="O8457" t="str" cm="1">
        <f t="array" ref="O8457">_xlfn.IFS(Table1[[#This Row],[Patient Age]]&lt;=14,"0-14",Table1[[#This Row],[Patient Age]]&lt;=29,"15-29",Table1[[#This Row],[Patient Age]]&lt;=44,"30-44",Table1[[#This Row],[Patient Age]]&lt;=59,"45-59",Table1[[#This Row],[Patient Age]]&lt;=74,"60-74",TRUE,"75+")</f>
        <v>15-29</v>
      </c>
      <c r="P8457" t="str" cm="1">
        <f t="array" ref="P8457">_xlfn.IFS(Table1[[#This Row],[Patient Waittime]]&lt;=15,"0-15",Table1[[#This Row],[Patient Waittime]]&lt;=30,"16-30",Table1[[#This Row],[Patient Waittime]]&lt;=45,"31-45",Table1[[#This Row],[Patient Waittime]]&lt;=60,"46-60",TRUE,"60+")</f>
        <v>31-45</v>
      </c>
      <c r="Q8457">
        <f>--(Table1[[#This Row],[Patient Waittime]]&lt;=30)</f>
        <v>0</v>
      </c>
      <c r="R8457">
        <f>--Table1[[#This Row],[Patient Admission Flag]]</f>
        <v>1</v>
      </c>
      <c r="S8457">
        <f>--AND(Table1[[#This Row],[WithinTarget]]=1,Table1[[#This Row],[Patient Satisfaction Score]]&gt;=7)</f>
        <v>0</v>
      </c>
      <c r="T8457" t="str">
        <f>IF(LEFT(Table1[[#This Row],[Patient Gender]],1)="F","Female","Male")</f>
        <v>Male</v>
      </c>
    </row>
    <row r="8458" spans="1:20" x14ac:dyDescent="0.3">
      <c r="A8458" t="s">
        <v>8562</v>
      </c>
      <c r="B8458" s="1">
        <v>45211.85</v>
      </c>
      <c r="C8458" t="s">
        <v>9</v>
      </c>
      <c r="D8458">
        <v>44</v>
      </c>
      <c r="E8458" t="s">
        <v>19</v>
      </c>
      <c r="F8458" t="s">
        <v>11</v>
      </c>
      <c r="G8458" t="b">
        <v>1</v>
      </c>
      <c r="I8458">
        <v>58</v>
      </c>
      <c r="J8458" t="b">
        <v>1</v>
      </c>
      <c r="K8458">
        <f>YEAR(Table1[[#This Row],[Patient Admission Date]])</f>
        <v>2023</v>
      </c>
      <c r="L8458" t="str">
        <f>TEXT(Table1[[#This Row],[Patient Admission Date]],"mmm")</f>
        <v>Oct</v>
      </c>
      <c r="M8458" t="str">
        <f>TEXT(Table1[[#This Row],[Patient Admission Date]],"ddd")</f>
        <v>Thu</v>
      </c>
      <c r="N8458" t="str">
        <f>TEXT(INT(HOUR(Table1[[#This Row],[Patient Admission Date]])/3)*3,"00")&amp;"-"&amp;TEXT(INT(HOUR(Table1[[#This Row],[Patient Admission Date]])/3)*3+3,"00")</f>
        <v>18-21</v>
      </c>
      <c r="O8458" t="str" cm="1">
        <f t="array" ref="O8458">_xlfn.IFS(Table1[[#This Row],[Patient Age]]&lt;=14,"0-14",Table1[[#This Row],[Patient Age]]&lt;=29,"15-29",Table1[[#This Row],[Patient Age]]&lt;=44,"30-44",Table1[[#This Row],[Patient Age]]&lt;=59,"45-59",Table1[[#This Row],[Patient Age]]&lt;=74,"60-74",TRUE,"75+")</f>
        <v>30-44</v>
      </c>
      <c r="P8458" t="str" cm="1">
        <f t="array" ref="P8458">_xlfn.IFS(Table1[[#This Row],[Patient Waittime]]&lt;=15,"0-15",Table1[[#This Row],[Patient Waittime]]&lt;=30,"16-30",Table1[[#This Row],[Patient Waittime]]&lt;=45,"31-45",Table1[[#This Row],[Patient Waittime]]&lt;=60,"46-60",TRUE,"60+")</f>
        <v>46-60</v>
      </c>
      <c r="Q8458">
        <f>--(Table1[[#This Row],[Patient Waittime]]&lt;=30)</f>
        <v>0</v>
      </c>
      <c r="R8458">
        <f>--Table1[[#This Row],[Patient Admission Flag]]</f>
        <v>1</v>
      </c>
      <c r="S8458">
        <f>--AND(Table1[[#This Row],[WithinTarget]]=1,Table1[[#This Row],[Patient Satisfaction Score]]&gt;=7)</f>
        <v>0</v>
      </c>
      <c r="T8458" t="str">
        <f>IF(LEFT(Table1[[#This Row],[Patient Gender]],1)="F","Female","Male")</f>
        <v>Male</v>
      </c>
    </row>
    <row r="8459" spans="1:20" x14ac:dyDescent="0.3">
      <c r="A8459" t="s">
        <v>8563</v>
      </c>
      <c r="B8459" s="1">
        <v>45433.803472222222</v>
      </c>
      <c r="C8459" t="s">
        <v>9</v>
      </c>
      <c r="D8459">
        <v>8</v>
      </c>
      <c r="E8459" t="s">
        <v>19</v>
      </c>
      <c r="F8459" t="s">
        <v>11</v>
      </c>
      <c r="G8459" t="b">
        <v>1</v>
      </c>
      <c r="I8459">
        <v>33</v>
      </c>
      <c r="J8459" t="b">
        <v>1</v>
      </c>
      <c r="K8459">
        <f>YEAR(Table1[[#This Row],[Patient Admission Date]])</f>
        <v>2024</v>
      </c>
      <c r="L8459" t="str">
        <f>TEXT(Table1[[#This Row],[Patient Admission Date]],"mmm")</f>
        <v>May</v>
      </c>
      <c r="M8459" t="str">
        <f>TEXT(Table1[[#This Row],[Patient Admission Date]],"ddd")</f>
        <v>Tue</v>
      </c>
      <c r="N8459" t="str">
        <f>TEXT(INT(HOUR(Table1[[#This Row],[Patient Admission Date]])/3)*3,"00")&amp;"-"&amp;TEXT(INT(HOUR(Table1[[#This Row],[Patient Admission Date]])/3)*3+3,"00")</f>
        <v>18-21</v>
      </c>
      <c r="O8459" t="str" cm="1">
        <f t="array" ref="O8459">_xlfn.IFS(Table1[[#This Row],[Patient Age]]&lt;=14,"0-14",Table1[[#This Row],[Patient Age]]&lt;=29,"15-29",Table1[[#This Row],[Patient Age]]&lt;=44,"30-44",Table1[[#This Row],[Patient Age]]&lt;=59,"45-59",Table1[[#This Row],[Patient Age]]&lt;=74,"60-74",TRUE,"75+")</f>
        <v>0-14</v>
      </c>
      <c r="P8459" t="str" cm="1">
        <f t="array" ref="P8459">_xlfn.IFS(Table1[[#This Row],[Patient Waittime]]&lt;=15,"0-15",Table1[[#This Row],[Patient Waittime]]&lt;=30,"16-30",Table1[[#This Row],[Patient Waittime]]&lt;=45,"31-45",Table1[[#This Row],[Patient Waittime]]&lt;=60,"46-60",TRUE,"60+")</f>
        <v>31-45</v>
      </c>
      <c r="Q8459">
        <f>--(Table1[[#This Row],[Patient Waittime]]&lt;=30)</f>
        <v>0</v>
      </c>
      <c r="R8459">
        <f>--Table1[[#This Row],[Patient Admission Flag]]</f>
        <v>1</v>
      </c>
      <c r="S8459">
        <f>--AND(Table1[[#This Row],[WithinTarget]]=1,Table1[[#This Row],[Patient Satisfaction Score]]&gt;=7)</f>
        <v>0</v>
      </c>
      <c r="T8459" t="str">
        <f>IF(LEFT(Table1[[#This Row],[Patient Gender]],1)="F","Female","Male")</f>
        <v>Male</v>
      </c>
    </row>
    <row r="8460" spans="1:20" x14ac:dyDescent="0.3">
      <c r="A8460" t="s">
        <v>8564</v>
      </c>
      <c r="B8460" s="1">
        <v>45139.373611111114</v>
      </c>
      <c r="C8460" t="s">
        <v>9</v>
      </c>
      <c r="D8460">
        <v>27</v>
      </c>
      <c r="E8460" t="s">
        <v>19</v>
      </c>
      <c r="F8460" t="s">
        <v>11</v>
      </c>
      <c r="G8460" t="b">
        <v>1</v>
      </c>
      <c r="I8460">
        <v>48</v>
      </c>
      <c r="J8460" t="b">
        <v>1</v>
      </c>
      <c r="K8460">
        <f>YEAR(Table1[[#This Row],[Patient Admission Date]])</f>
        <v>2023</v>
      </c>
      <c r="L8460" t="str">
        <f>TEXT(Table1[[#This Row],[Patient Admission Date]],"mmm")</f>
        <v>Aug</v>
      </c>
      <c r="M8460" t="str">
        <f>TEXT(Table1[[#This Row],[Patient Admission Date]],"ddd")</f>
        <v>Tue</v>
      </c>
      <c r="N8460" t="str">
        <f>TEXT(INT(HOUR(Table1[[#This Row],[Patient Admission Date]])/3)*3,"00")&amp;"-"&amp;TEXT(INT(HOUR(Table1[[#This Row],[Patient Admission Date]])/3)*3+3,"00")</f>
        <v>06-09</v>
      </c>
      <c r="O8460" t="str" cm="1">
        <f t="array" ref="O8460">_xlfn.IFS(Table1[[#This Row],[Patient Age]]&lt;=14,"0-14",Table1[[#This Row],[Patient Age]]&lt;=29,"15-29",Table1[[#This Row],[Patient Age]]&lt;=44,"30-44",Table1[[#This Row],[Patient Age]]&lt;=59,"45-59",Table1[[#This Row],[Patient Age]]&lt;=74,"60-74",TRUE,"75+")</f>
        <v>15-29</v>
      </c>
      <c r="P8460" t="str" cm="1">
        <f t="array" ref="P8460">_xlfn.IFS(Table1[[#This Row],[Patient Waittime]]&lt;=15,"0-15",Table1[[#This Row],[Patient Waittime]]&lt;=30,"16-30",Table1[[#This Row],[Patient Waittime]]&lt;=45,"31-45",Table1[[#This Row],[Patient Waittime]]&lt;=60,"46-60",TRUE,"60+")</f>
        <v>46-60</v>
      </c>
      <c r="Q8460">
        <f>--(Table1[[#This Row],[Patient Waittime]]&lt;=30)</f>
        <v>0</v>
      </c>
      <c r="R8460">
        <f>--Table1[[#This Row],[Patient Admission Flag]]</f>
        <v>1</v>
      </c>
      <c r="S8460">
        <f>--AND(Table1[[#This Row],[WithinTarget]]=1,Table1[[#This Row],[Patient Satisfaction Score]]&gt;=7)</f>
        <v>0</v>
      </c>
      <c r="T8460" t="str">
        <f>IF(LEFT(Table1[[#This Row],[Patient Gender]],1)="F","Female","Male")</f>
        <v>Male</v>
      </c>
    </row>
    <row r="8461" spans="1:20" x14ac:dyDescent="0.3">
      <c r="A8461" t="s">
        <v>8565</v>
      </c>
      <c r="B8461" s="1">
        <v>45087.945138888892</v>
      </c>
      <c r="C8461" t="s">
        <v>9</v>
      </c>
      <c r="D8461">
        <v>4</v>
      </c>
      <c r="E8461" t="s">
        <v>19</v>
      </c>
      <c r="F8461" t="s">
        <v>11</v>
      </c>
      <c r="G8461" t="b">
        <v>1</v>
      </c>
      <c r="I8461">
        <v>49</v>
      </c>
      <c r="J8461" t="b">
        <v>1</v>
      </c>
      <c r="K8461">
        <f>YEAR(Table1[[#This Row],[Patient Admission Date]])</f>
        <v>2023</v>
      </c>
      <c r="L8461" t="str">
        <f>TEXT(Table1[[#This Row],[Patient Admission Date]],"mmm")</f>
        <v>Jun</v>
      </c>
      <c r="M8461" t="str">
        <f>TEXT(Table1[[#This Row],[Patient Admission Date]],"ddd")</f>
        <v>Sat</v>
      </c>
      <c r="N8461" t="str">
        <f>TEXT(INT(HOUR(Table1[[#This Row],[Patient Admission Date]])/3)*3,"00")&amp;"-"&amp;TEXT(INT(HOUR(Table1[[#This Row],[Patient Admission Date]])/3)*3+3,"00")</f>
        <v>21-24</v>
      </c>
      <c r="O8461" t="str" cm="1">
        <f t="array" ref="O8461">_xlfn.IFS(Table1[[#This Row],[Patient Age]]&lt;=14,"0-14",Table1[[#This Row],[Patient Age]]&lt;=29,"15-29",Table1[[#This Row],[Patient Age]]&lt;=44,"30-44",Table1[[#This Row],[Patient Age]]&lt;=59,"45-59",Table1[[#This Row],[Patient Age]]&lt;=74,"60-74",TRUE,"75+")</f>
        <v>0-14</v>
      </c>
      <c r="P8461" t="str" cm="1">
        <f t="array" ref="P8461">_xlfn.IFS(Table1[[#This Row],[Patient Waittime]]&lt;=15,"0-15",Table1[[#This Row],[Patient Waittime]]&lt;=30,"16-30",Table1[[#This Row],[Patient Waittime]]&lt;=45,"31-45",Table1[[#This Row],[Patient Waittime]]&lt;=60,"46-60",TRUE,"60+")</f>
        <v>46-60</v>
      </c>
      <c r="Q8461">
        <f>--(Table1[[#This Row],[Patient Waittime]]&lt;=30)</f>
        <v>0</v>
      </c>
      <c r="R8461">
        <f>--Table1[[#This Row],[Patient Admission Flag]]</f>
        <v>1</v>
      </c>
      <c r="S8461">
        <f>--AND(Table1[[#This Row],[WithinTarget]]=1,Table1[[#This Row],[Patient Satisfaction Score]]&gt;=7)</f>
        <v>0</v>
      </c>
      <c r="T8461" t="str">
        <f>IF(LEFT(Table1[[#This Row],[Patient Gender]],1)="F","Female","Male")</f>
        <v>Male</v>
      </c>
    </row>
    <row r="8462" spans="1:20" x14ac:dyDescent="0.3">
      <c r="A8462" t="s">
        <v>8566</v>
      </c>
      <c r="B8462" s="1">
        <v>45192.564583333333</v>
      </c>
      <c r="C8462" t="s">
        <v>9</v>
      </c>
      <c r="D8462">
        <v>34</v>
      </c>
      <c r="E8462" t="s">
        <v>19</v>
      </c>
      <c r="F8462" t="s">
        <v>11</v>
      </c>
      <c r="G8462" t="b">
        <v>1</v>
      </c>
      <c r="I8462">
        <v>53</v>
      </c>
      <c r="J8462" t="b">
        <v>1</v>
      </c>
      <c r="K8462">
        <f>YEAR(Table1[[#This Row],[Patient Admission Date]])</f>
        <v>2023</v>
      </c>
      <c r="L8462" t="str">
        <f>TEXT(Table1[[#This Row],[Patient Admission Date]],"mmm")</f>
        <v>Sep</v>
      </c>
      <c r="M8462" t="str">
        <f>TEXT(Table1[[#This Row],[Patient Admission Date]],"ddd")</f>
        <v>Sat</v>
      </c>
      <c r="N8462" t="str">
        <f>TEXT(INT(HOUR(Table1[[#This Row],[Patient Admission Date]])/3)*3,"00")&amp;"-"&amp;TEXT(INT(HOUR(Table1[[#This Row],[Patient Admission Date]])/3)*3+3,"00")</f>
        <v>12-15</v>
      </c>
      <c r="O8462" t="str" cm="1">
        <f t="array" ref="O8462">_xlfn.IFS(Table1[[#This Row],[Patient Age]]&lt;=14,"0-14",Table1[[#This Row],[Patient Age]]&lt;=29,"15-29",Table1[[#This Row],[Patient Age]]&lt;=44,"30-44",Table1[[#This Row],[Patient Age]]&lt;=59,"45-59",Table1[[#This Row],[Patient Age]]&lt;=74,"60-74",TRUE,"75+")</f>
        <v>30-44</v>
      </c>
      <c r="P8462" t="str" cm="1">
        <f t="array" ref="P8462">_xlfn.IFS(Table1[[#This Row],[Patient Waittime]]&lt;=15,"0-15",Table1[[#This Row],[Patient Waittime]]&lt;=30,"16-30",Table1[[#This Row],[Patient Waittime]]&lt;=45,"31-45",Table1[[#This Row],[Patient Waittime]]&lt;=60,"46-60",TRUE,"60+")</f>
        <v>46-60</v>
      </c>
      <c r="Q8462">
        <f>--(Table1[[#This Row],[Patient Waittime]]&lt;=30)</f>
        <v>0</v>
      </c>
      <c r="R8462">
        <f>--Table1[[#This Row],[Patient Admission Flag]]</f>
        <v>1</v>
      </c>
      <c r="S8462">
        <f>--AND(Table1[[#This Row],[WithinTarget]]=1,Table1[[#This Row],[Patient Satisfaction Score]]&gt;=7)</f>
        <v>0</v>
      </c>
      <c r="T8462" t="str">
        <f>IF(LEFT(Table1[[#This Row],[Patient Gender]],1)="F","Female","Male")</f>
        <v>Male</v>
      </c>
    </row>
    <row r="8463" spans="1:20" x14ac:dyDescent="0.3">
      <c r="A8463" t="s">
        <v>8567</v>
      </c>
      <c r="B8463" s="1">
        <v>45534.361805555556</v>
      </c>
      <c r="C8463" t="s">
        <v>9</v>
      </c>
      <c r="D8463">
        <v>77</v>
      </c>
      <c r="E8463" t="s">
        <v>19</v>
      </c>
      <c r="F8463" t="s">
        <v>11</v>
      </c>
      <c r="G8463" t="b">
        <v>1</v>
      </c>
      <c r="I8463">
        <v>20</v>
      </c>
      <c r="J8463" t="b">
        <v>1</v>
      </c>
      <c r="K8463">
        <f>YEAR(Table1[[#This Row],[Patient Admission Date]])</f>
        <v>2024</v>
      </c>
      <c r="L8463" t="str">
        <f>TEXT(Table1[[#This Row],[Patient Admission Date]],"mmm")</f>
        <v>Aug</v>
      </c>
      <c r="M8463" t="str">
        <f>TEXT(Table1[[#This Row],[Patient Admission Date]],"ddd")</f>
        <v>Fri</v>
      </c>
      <c r="N8463" t="str">
        <f>TEXT(INT(HOUR(Table1[[#This Row],[Patient Admission Date]])/3)*3,"00")&amp;"-"&amp;TEXT(INT(HOUR(Table1[[#This Row],[Patient Admission Date]])/3)*3+3,"00")</f>
        <v>06-09</v>
      </c>
      <c r="O8463" t="str" cm="1">
        <f t="array" ref="O8463">_xlfn.IFS(Table1[[#This Row],[Patient Age]]&lt;=14,"0-14",Table1[[#This Row],[Patient Age]]&lt;=29,"15-29",Table1[[#This Row],[Patient Age]]&lt;=44,"30-44",Table1[[#This Row],[Patient Age]]&lt;=59,"45-59",Table1[[#This Row],[Patient Age]]&lt;=74,"60-74",TRUE,"75+")</f>
        <v>75+</v>
      </c>
      <c r="P8463" t="str" cm="1">
        <f t="array" ref="P8463">_xlfn.IFS(Table1[[#This Row],[Patient Waittime]]&lt;=15,"0-15",Table1[[#This Row],[Patient Waittime]]&lt;=30,"16-30",Table1[[#This Row],[Patient Waittime]]&lt;=45,"31-45",Table1[[#This Row],[Patient Waittime]]&lt;=60,"46-60",TRUE,"60+")</f>
        <v>16-30</v>
      </c>
      <c r="Q8463">
        <f>--(Table1[[#This Row],[Patient Waittime]]&lt;=30)</f>
        <v>1</v>
      </c>
      <c r="R8463">
        <f>--Table1[[#This Row],[Patient Admission Flag]]</f>
        <v>1</v>
      </c>
      <c r="S8463">
        <f>--AND(Table1[[#This Row],[WithinTarget]]=1,Table1[[#This Row],[Patient Satisfaction Score]]&gt;=7)</f>
        <v>0</v>
      </c>
      <c r="T8463" t="str">
        <f>IF(LEFT(Table1[[#This Row],[Patient Gender]],1)="F","Female","Male")</f>
        <v>Male</v>
      </c>
    </row>
    <row r="8464" spans="1:20" x14ac:dyDescent="0.3">
      <c r="A8464" t="s">
        <v>8568</v>
      </c>
      <c r="B8464" s="1">
        <v>45142.822916666664</v>
      </c>
      <c r="C8464" t="s">
        <v>9</v>
      </c>
      <c r="D8464">
        <v>32</v>
      </c>
      <c r="E8464" t="s">
        <v>19</v>
      </c>
      <c r="F8464" t="s">
        <v>11</v>
      </c>
      <c r="G8464" t="b">
        <v>1</v>
      </c>
      <c r="I8464">
        <v>25</v>
      </c>
      <c r="J8464" t="b">
        <v>1</v>
      </c>
      <c r="K8464">
        <f>YEAR(Table1[[#This Row],[Patient Admission Date]])</f>
        <v>2023</v>
      </c>
      <c r="L8464" t="str">
        <f>TEXT(Table1[[#This Row],[Patient Admission Date]],"mmm")</f>
        <v>Aug</v>
      </c>
      <c r="M8464" t="str">
        <f>TEXT(Table1[[#This Row],[Patient Admission Date]],"ddd")</f>
        <v>Fri</v>
      </c>
      <c r="N8464" t="str">
        <f>TEXT(INT(HOUR(Table1[[#This Row],[Patient Admission Date]])/3)*3,"00")&amp;"-"&amp;TEXT(INT(HOUR(Table1[[#This Row],[Patient Admission Date]])/3)*3+3,"00")</f>
        <v>18-21</v>
      </c>
      <c r="O8464" t="str" cm="1">
        <f t="array" ref="O8464">_xlfn.IFS(Table1[[#This Row],[Patient Age]]&lt;=14,"0-14",Table1[[#This Row],[Patient Age]]&lt;=29,"15-29",Table1[[#This Row],[Patient Age]]&lt;=44,"30-44",Table1[[#This Row],[Patient Age]]&lt;=59,"45-59",Table1[[#This Row],[Patient Age]]&lt;=74,"60-74",TRUE,"75+")</f>
        <v>30-44</v>
      </c>
      <c r="P8464" t="str" cm="1">
        <f t="array" ref="P8464">_xlfn.IFS(Table1[[#This Row],[Patient Waittime]]&lt;=15,"0-15",Table1[[#This Row],[Patient Waittime]]&lt;=30,"16-30",Table1[[#This Row],[Patient Waittime]]&lt;=45,"31-45",Table1[[#This Row],[Patient Waittime]]&lt;=60,"46-60",TRUE,"60+")</f>
        <v>16-30</v>
      </c>
      <c r="Q8464">
        <f>--(Table1[[#This Row],[Patient Waittime]]&lt;=30)</f>
        <v>1</v>
      </c>
      <c r="R8464">
        <f>--Table1[[#This Row],[Patient Admission Flag]]</f>
        <v>1</v>
      </c>
      <c r="S8464">
        <f>--AND(Table1[[#This Row],[WithinTarget]]=1,Table1[[#This Row],[Patient Satisfaction Score]]&gt;=7)</f>
        <v>0</v>
      </c>
      <c r="T8464" t="str">
        <f>IF(LEFT(Table1[[#This Row],[Patient Gender]],1)="F","Female","Male")</f>
        <v>Male</v>
      </c>
    </row>
    <row r="8465" spans="1:20" x14ac:dyDescent="0.3">
      <c r="A8465" t="s">
        <v>8569</v>
      </c>
      <c r="B8465" s="1">
        <v>45485.724305555559</v>
      </c>
      <c r="C8465" t="s">
        <v>9</v>
      </c>
      <c r="D8465">
        <v>66</v>
      </c>
      <c r="E8465" t="s">
        <v>19</v>
      </c>
      <c r="F8465" t="s">
        <v>11</v>
      </c>
      <c r="G8465" t="b">
        <v>1</v>
      </c>
      <c r="I8465">
        <v>25</v>
      </c>
      <c r="J8465" t="b">
        <v>1</v>
      </c>
      <c r="K8465">
        <f>YEAR(Table1[[#This Row],[Patient Admission Date]])</f>
        <v>2024</v>
      </c>
      <c r="L8465" t="str">
        <f>TEXT(Table1[[#This Row],[Patient Admission Date]],"mmm")</f>
        <v>Jul</v>
      </c>
      <c r="M8465" t="str">
        <f>TEXT(Table1[[#This Row],[Patient Admission Date]],"ddd")</f>
        <v>Fri</v>
      </c>
      <c r="N8465" t="str">
        <f>TEXT(INT(HOUR(Table1[[#This Row],[Patient Admission Date]])/3)*3,"00")&amp;"-"&amp;TEXT(INT(HOUR(Table1[[#This Row],[Patient Admission Date]])/3)*3+3,"00")</f>
        <v>15-18</v>
      </c>
      <c r="O8465" t="str" cm="1">
        <f t="array" ref="O8465">_xlfn.IFS(Table1[[#This Row],[Patient Age]]&lt;=14,"0-14",Table1[[#This Row],[Patient Age]]&lt;=29,"15-29",Table1[[#This Row],[Patient Age]]&lt;=44,"30-44",Table1[[#This Row],[Patient Age]]&lt;=59,"45-59",Table1[[#This Row],[Patient Age]]&lt;=74,"60-74",TRUE,"75+")</f>
        <v>60-74</v>
      </c>
      <c r="P8465" t="str" cm="1">
        <f t="array" ref="P8465">_xlfn.IFS(Table1[[#This Row],[Patient Waittime]]&lt;=15,"0-15",Table1[[#This Row],[Patient Waittime]]&lt;=30,"16-30",Table1[[#This Row],[Patient Waittime]]&lt;=45,"31-45",Table1[[#This Row],[Patient Waittime]]&lt;=60,"46-60",TRUE,"60+")</f>
        <v>16-30</v>
      </c>
      <c r="Q8465">
        <f>--(Table1[[#This Row],[Patient Waittime]]&lt;=30)</f>
        <v>1</v>
      </c>
      <c r="R8465">
        <f>--Table1[[#This Row],[Patient Admission Flag]]</f>
        <v>1</v>
      </c>
      <c r="S8465">
        <f>--AND(Table1[[#This Row],[WithinTarget]]=1,Table1[[#This Row],[Patient Satisfaction Score]]&gt;=7)</f>
        <v>0</v>
      </c>
      <c r="T8465" t="str">
        <f>IF(LEFT(Table1[[#This Row],[Patient Gender]],1)="F","Female","Male")</f>
        <v>Male</v>
      </c>
    </row>
    <row r="8466" spans="1:20" x14ac:dyDescent="0.3">
      <c r="A8466" t="s">
        <v>8570</v>
      </c>
      <c r="B8466" s="1">
        <v>45050.651388888888</v>
      </c>
      <c r="C8466" t="s">
        <v>9</v>
      </c>
      <c r="D8466">
        <v>8</v>
      </c>
      <c r="E8466" t="s">
        <v>19</v>
      </c>
      <c r="F8466" t="s">
        <v>11</v>
      </c>
      <c r="G8466" t="b">
        <v>1</v>
      </c>
      <c r="I8466">
        <v>27</v>
      </c>
      <c r="J8466" t="b">
        <v>1</v>
      </c>
      <c r="K8466">
        <f>YEAR(Table1[[#This Row],[Patient Admission Date]])</f>
        <v>2023</v>
      </c>
      <c r="L8466" t="str">
        <f>TEXT(Table1[[#This Row],[Patient Admission Date]],"mmm")</f>
        <v>May</v>
      </c>
      <c r="M8466" t="str">
        <f>TEXT(Table1[[#This Row],[Patient Admission Date]],"ddd")</f>
        <v>Thu</v>
      </c>
      <c r="N8466" t="str">
        <f>TEXT(INT(HOUR(Table1[[#This Row],[Patient Admission Date]])/3)*3,"00")&amp;"-"&amp;TEXT(INT(HOUR(Table1[[#This Row],[Patient Admission Date]])/3)*3+3,"00")</f>
        <v>15-18</v>
      </c>
      <c r="O8466" t="str" cm="1">
        <f t="array" ref="O8466">_xlfn.IFS(Table1[[#This Row],[Patient Age]]&lt;=14,"0-14",Table1[[#This Row],[Patient Age]]&lt;=29,"15-29",Table1[[#This Row],[Patient Age]]&lt;=44,"30-44",Table1[[#This Row],[Patient Age]]&lt;=59,"45-59",Table1[[#This Row],[Patient Age]]&lt;=74,"60-74",TRUE,"75+")</f>
        <v>0-14</v>
      </c>
      <c r="P8466" t="str" cm="1">
        <f t="array" ref="P8466">_xlfn.IFS(Table1[[#This Row],[Patient Waittime]]&lt;=15,"0-15",Table1[[#This Row],[Patient Waittime]]&lt;=30,"16-30",Table1[[#This Row],[Patient Waittime]]&lt;=45,"31-45",Table1[[#This Row],[Patient Waittime]]&lt;=60,"46-60",TRUE,"60+")</f>
        <v>16-30</v>
      </c>
      <c r="Q8466">
        <f>--(Table1[[#This Row],[Patient Waittime]]&lt;=30)</f>
        <v>1</v>
      </c>
      <c r="R8466">
        <f>--Table1[[#This Row],[Patient Admission Flag]]</f>
        <v>1</v>
      </c>
      <c r="S8466">
        <f>--AND(Table1[[#This Row],[WithinTarget]]=1,Table1[[#This Row],[Patient Satisfaction Score]]&gt;=7)</f>
        <v>0</v>
      </c>
      <c r="T8466" t="str">
        <f>IF(LEFT(Table1[[#This Row],[Patient Gender]],1)="F","Female","Male")</f>
        <v>Male</v>
      </c>
    </row>
    <row r="8467" spans="1:20" x14ac:dyDescent="0.3">
      <c r="A8467" t="s">
        <v>8571</v>
      </c>
      <c r="B8467" s="1">
        <v>45423.218055555553</v>
      </c>
      <c r="C8467" t="s">
        <v>9</v>
      </c>
      <c r="D8467">
        <v>53</v>
      </c>
      <c r="E8467" t="s">
        <v>19</v>
      </c>
      <c r="F8467" t="s">
        <v>11</v>
      </c>
      <c r="G8467" t="b">
        <v>1</v>
      </c>
      <c r="I8467">
        <v>43</v>
      </c>
      <c r="J8467" t="b">
        <v>1</v>
      </c>
      <c r="K8467">
        <f>YEAR(Table1[[#This Row],[Patient Admission Date]])</f>
        <v>2024</v>
      </c>
      <c r="L8467" t="str">
        <f>TEXT(Table1[[#This Row],[Patient Admission Date]],"mmm")</f>
        <v>May</v>
      </c>
      <c r="M8467" t="str">
        <f>TEXT(Table1[[#This Row],[Patient Admission Date]],"ddd")</f>
        <v>Sat</v>
      </c>
      <c r="N8467" t="str">
        <f>TEXT(INT(HOUR(Table1[[#This Row],[Patient Admission Date]])/3)*3,"00")&amp;"-"&amp;TEXT(INT(HOUR(Table1[[#This Row],[Patient Admission Date]])/3)*3+3,"00")</f>
        <v>03-06</v>
      </c>
      <c r="O8467" t="str" cm="1">
        <f t="array" ref="O8467">_xlfn.IFS(Table1[[#This Row],[Patient Age]]&lt;=14,"0-14",Table1[[#This Row],[Patient Age]]&lt;=29,"15-29",Table1[[#This Row],[Patient Age]]&lt;=44,"30-44",Table1[[#This Row],[Patient Age]]&lt;=59,"45-59",Table1[[#This Row],[Patient Age]]&lt;=74,"60-74",TRUE,"75+")</f>
        <v>45-59</v>
      </c>
      <c r="P8467" t="str" cm="1">
        <f t="array" ref="P8467">_xlfn.IFS(Table1[[#This Row],[Patient Waittime]]&lt;=15,"0-15",Table1[[#This Row],[Patient Waittime]]&lt;=30,"16-30",Table1[[#This Row],[Patient Waittime]]&lt;=45,"31-45",Table1[[#This Row],[Patient Waittime]]&lt;=60,"46-60",TRUE,"60+")</f>
        <v>31-45</v>
      </c>
      <c r="Q8467">
        <f>--(Table1[[#This Row],[Patient Waittime]]&lt;=30)</f>
        <v>0</v>
      </c>
      <c r="R8467">
        <f>--Table1[[#This Row],[Patient Admission Flag]]</f>
        <v>1</v>
      </c>
      <c r="S8467">
        <f>--AND(Table1[[#This Row],[WithinTarget]]=1,Table1[[#This Row],[Patient Satisfaction Score]]&gt;=7)</f>
        <v>0</v>
      </c>
      <c r="T8467" t="str">
        <f>IF(LEFT(Table1[[#This Row],[Patient Gender]],1)="F","Female","Male")</f>
        <v>Male</v>
      </c>
    </row>
    <row r="8468" spans="1:20" x14ac:dyDescent="0.3">
      <c r="A8468" t="s">
        <v>8572</v>
      </c>
      <c r="B8468" s="1">
        <v>45296.926388888889</v>
      </c>
      <c r="C8468" t="s">
        <v>9</v>
      </c>
      <c r="D8468">
        <v>17</v>
      </c>
      <c r="E8468" t="s">
        <v>19</v>
      </c>
      <c r="F8468" t="s">
        <v>11</v>
      </c>
      <c r="G8468" t="b">
        <v>1</v>
      </c>
      <c r="I8468">
        <v>48</v>
      </c>
      <c r="J8468" t="b">
        <v>1</v>
      </c>
      <c r="K8468">
        <f>YEAR(Table1[[#This Row],[Patient Admission Date]])</f>
        <v>2024</v>
      </c>
      <c r="L8468" t="str">
        <f>TEXT(Table1[[#This Row],[Patient Admission Date]],"mmm")</f>
        <v>Jan</v>
      </c>
      <c r="M8468" t="str">
        <f>TEXT(Table1[[#This Row],[Patient Admission Date]],"ddd")</f>
        <v>Fri</v>
      </c>
      <c r="N8468" t="str">
        <f>TEXT(INT(HOUR(Table1[[#This Row],[Patient Admission Date]])/3)*3,"00")&amp;"-"&amp;TEXT(INT(HOUR(Table1[[#This Row],[Patient Admission Date]])/3)*3+3,"00")</f>
        <v>21-24</v>
      </c>
      <c r="O8468" t="str" cm="1">
        <f t="array" ref="O8468">_xlfn.IFS(Table1[[#This Row],[Patient Age]]&lt;=14,"0-14",Table1[[#This Row],[Patient Age]]&lt;=29,"15-29",Table1[[#This Row],[Patient Age]]&lt;=44,"30-44",Table1[[#This Row],[Patient Age]]&lt;=59,"45-59",Table1[[#This Row],[Patient Age]]&lt;=74,"60-74",TRUE,"75+")</f>
        <v>15-29</v>
      </c>
      <c r="P8468" t="str" cm="1">
        <f t="array" ref="P8468">_xlfn.IFS(Table1[[#This Row],[Patient Waittime]]&lt;=15,"0-15",Table1[[#This Row],[Patient Waittime]]&lt;=30,"16-30",Table1[[#This Row],[Patient Waittime]]&lt;=45,"31-45",Table1[[#This Row],[Patient Waittime]]&lt;=60,"46-60",TRUE,"60+")</f>
        <v>46-60</v>
      </c>
      <c r="Q8468">
        <f>--(Table1[[#This Row],[Patient Waittime]]&lt;=30)</f>
        <v>0</v>
      </c>
      <c r="R8468">
        <f>--Table1[[#This Row],[Patient Admission Flag]]</f>
        <v>1</v>
      </c>
      <c r="S8468">
        <f>--AND(Table1[[#This Row],[WithinTarget]]=1,Table1[[#This Row],[Patient Satisfaction Score]]&gt;=7)</f>
        <v>0</v>
      </c>
      <c r="T8468" t="str">
        <f>IF(LEFT(Table1[[#This Row],[Patient Gender]],1)="F","Female","Male")</f>
        <v>Male</v>
      </c>
    </row>
    <row r="8469" spans="1:20" x14ac:dyDescent="0.3">
      <c r="A8469" t="s">
        <v>8573</v>
      </c>
      <c r="B8469" s="1">
        <v>45314.420138888891</v>
      </c>
      <c r="C8469" t="s">
        <v>9</v>
      </c>
      <c r="D8469">
        <v>8</v>
      </c>
      <c r="E8469" t="s">
        <v>19</v>
      </c>
      <c r="F8469" t="s">
        <v>11</v>
      </c>
      <c r="G8469" t="b">
        <v>1</v>
      </c>
      <c r="I8469">
        <v>53</v>
      </c>
      <c r="J8469" t="b">
        <v>1</v>
      </c>
      <c r="K8469">
        <f>YEAR(Table1[[#This Row],[Patient Admission Date]])</f>
        <v>2024</v>
      </c>
      <c r="L8469" t="str">
        <f>TEXT(Table1[[#This Row],[Patient Admission Date]],"mmm")</f>
        <v>Jan</v>
      </c>
      <c r="M8469" t="str">
        <f>TEXT(Table1[[#This Row],[Patient Admission Date]],"ddd")</f>
        <v>Tue</v>
      </c>
      <c r="N8469" t="str">
        <f>TEXT(INT(HOUR(Table1[[#This Row],[Patient Admission Date]])/3)*3,"00")&amp;"-"&amp;TEXT(INT(HOUR(Table1[[#This Row],[Patient Admission Date]])/3)*3+3,"00")</f>
        <v>09-12</v>
      </c>
      <c r="O8469" t="str" cm="1">
        <f t="array" ref="O8469">_xlfn.IFS(Table1[[#This Row],[Patient Age]]&lt;=14,"0-14",Table1[[#This Row],[Patient Age]]&lt;=29,"15-29",Table1[[#This Row],[Patient Age]]&lt;=44,"30-44",Table1[[#This Row],[Patient Age]]&lt;=59,"45-59",Table1[[#This Row],[Patient Age]]&lt;=74,"60-74",TRUE,"75+")</f>
        <v>0-14</v>
      </c>
      <c r="P8469" t="str" cm="1">
        <f t="array" ref="P8469">_xlfn.IFS(Table1[[#This Row],[Patient Waittime]]&lt;=15,"0-15",Table1[[#This Row],[Patient Waittime]]&lt;=30,"16-30",Table1[[#This Row],[Patient Waittime]]&lt;=45,"31-45",Table1[[#This Row],[Patient Waittime]]&lt;=60,"46-60",TRUE,"60+")</f>
        <v>46-60</v>
      </c>
      <c r="Q8469">
        <f>--(Table1[[#This Row],[Patient Waittime]]&lt;=30)</f>
        <v>0</v>
      </c>
      <c r="R8469">
        <f>--Table1[[#This Row],[Patient Admission Flag]]</f>
        <v>1</v>
      </c>
      <c r="S8469">
        <f>--AND(Table1[[#This Row],[WithinTarget]]=1,Table1[[#This Row],[Patient Satisfaction Score]]&gt;=7)</f>
        <v>0</v>
      </c>
      <c r="T8469" t="str">
        <f>IF(LEFT(Table1[[#This Row],[Patient Gender]],1)="F","Female","Male")</f>
        <v>Male</v>
      </c>
    </row>
    <row r="8470" spans="1:20" x14ac:dyDescent="0.3">
      <c r="A8470" t="s">
        <v>8574</v>
      </c>
      <c r="B8470" s="1">
        <v>45543.115277777775</v>
      </c>
      <c r="C8470" t="s">
        <v>9</v>
      </c>
      <c r="D8470">
        <v>4</v>
      </c>
      <c r="E8470" t="s">
        <v>19</v>
      </c>
      <c r="F8470" t="s">
        <v>11</v>
      </c>
      <c r="G8470" t="b">
        <v>1</v>
      </c>
      <c r="I8470">
        <v>34</v>
      </c>
      <c r="J8470" t="b">
        <v>1</v>
      </c>
      <c r="K8470">
        <f>YEAR(Table1[[#This Row],[Patient Admission Date]])</f>
        <v>2024</v>
      </c>
      <c r="L8470" t="str">
        <f>TEXT(Table1[[#This Row],[Patient Admission Date]],"mmm")</f>
        <v>Sep</v>
      </c>
      <c r="M8470" t="str">
        <f>TEXT(Table1[[#This Row],[Patient Admission Date]],"ddd")</f>
        <v>Sun</v>
      </c>
      <c r="N8470" t="str">
        <f>TEXT(INT(HOUR(Table1[[#This Row],[Patient Admission Date]])/3)*3,"00")&amp;"-"&amp;TEXT(INT(HOUR(Table1[[#This Row],[Patient Admission Date]])/3)*3+3,"00")</f>
        <v>00-03</v>
      </c>
      <c r="O8470" t="str" cm="1">
        <f t="array" ref="O8470">_xlfn.IFS(Table1[[#This Row],[Patient Age]]&lt;=14,"0-14",Table1[[#This Row],[Patient Age]]&lt;=29,"15-29",Table1[[#This Row],[Patient Age]]&lt;=44,"30-44",Table1[[#This Row],[Patient Age]]&lt;=59,"45-59",Table1[[#This Row],[Patient Age]]&lt;=74,"60-74",TRUE,"75+")</f>
        <v>0-14</v>
      </c>
      <c r="P8470" t="str" cm="1">
        <f t="array" ref="P8470">_xlfn.IFS(Table1[[#This Row],[Patient Waittime]]&lt;=15,"0-15",Table1[[#This Row],[Patient Waittime]]&lt;=30,"16-30",Table1[[#This Row],[Patient Waittime]]&lt;=45,"31-45",Table1[[#This Row],[Patient Waittime]]&lt;=60,"46-60",TRUE,"60+")</f>
        <v>31-45</v>
      </c>
      <c r="Q8470">
        <f>--(Table1[[#This Row],[Patient Waittime]]&lt;=30)</f>
        <v>0</v>
      </c>
      <c r="R8470">
        <f>--Table1[[#This Row],[Patient Admission Flag]]</f>
        <v>1</v>
      </c>
      <c r="S8470">
        <f>--AND(Table1[[#This Row],[WithinTarget]]=1,Table1[[#This Row],[Patient Satisfaction Score]]&gt;=7)</f>
        <v>0</v>
      </c>
      <c r="T8470" t="str">
        <f>IF(LEFT(Table1[[#This Row],[Patient Gender]],1)="F","Female","Male")</f>
        <v>Male</v>
      </c>
    </row>
    <row r="8471" spans="1:20" x14ac:dyDescent="0.3">
      <c r="A8471" t="s">
        <v>8575</v>
      </c>
      <c r="B8471" s="1">
        <v>45103.5</v>
      </c>
      <c r="C8471" t="s">
        <v>9</v>
      </c>
      <c r="D8471">
        <v>32</v>
      </c>
      <c r="E8471" t="s">
        <v>19</v>
      </c>
      <c r="F8471" t="s">
        <v>11</v>
      </c>
      <c r="G8471" t="b">
        <v>1</v>
      </c>
      <c r="I8471">
        <v>34</v>
      </c>
      <c r="J8471" t="b">
        <v>1</v>
      </c>
      <c r="K8471">
        <f>YEAR(Table1[[#This Row],[Patient Admission Date]])</f>
        <v>2023</v>
      </c>
      <c r="L8471" t="str">
        <f>TEXT(Table1[[#This Row],[Patient Admission Date]],"mmm")</f>
        <v>Jun</v>
      </c>
      <c r="M8471" t="str">
        <f>TEXT(Table1[[#This Row],[Patient Admission Date]],"ddd")</f>
        <v>Mon</v>
      </c>
      <c r="N8471" t="str">
        <f>TEXT(INT(HOUR(Table1[[#This Row],[Patient Admission Date]])/3)*3,"00")&amp;"-"&amp;TEXT(INT(HOUR(Table1[[#This Row],[Patient Admission Date]])/3)*3+3,"00")</f>
        <v>12-15</v>
      </c>
      <c r="O8471" t="str" cm="1">
        <f t="array" ref="O8471">_xlfn.IFS(Table1[[#This Row],[Patient Age]]&lt;=14,"0-14",Table1[[#This Row],[Patient Age]]&lt;=29,"15-29",Table1[[#This Row],[Patient Age]]&lt;=44,"30-44",Table1[[#This Row],[Patient Age]]&lt;=59,"45-59",Table1[[#This Row],[Patient Age]]&lt;=74,"60-74",TRUE,"75+")</f>
        <v>30-44</v>
      </c>
      <c r="P8471" t="str" cm="1">
        <f t="array" ref="P8471">_xlfn.IFS(Table1[[#This Row],[Patient Waittime]]&lt;=15,"0-15",Table1[[#This Row],[Patient Waittime]]&lt;=30,"16-30",Table1[[#This Row],[Patient Waittime]]&lt;=45,"31-45",Table1[[#This Row],[Patient Waittime]]&lt;=60,"46-60",TRUE,"60+")</f>
        <v>31-45</v>
      </c>
      <c r="Q8471">
        <f>--(Table1[[#This Row],[Patient Waittime]]&lt;=30)</f>
        <v>0</v>
      </c>
      <c r="R8471">
        <f>--Table1[[#This Row],[Patient Admission Flag]]</f>
        <v>1</v>
      </c>
      <c r="S8471">
        <f>--AND(Table1[[#This Row],[WithinTarget]]=1,Table1[[#This Row],[Patient Satisfaction Score]]&gt;=7)</f>
        <v>0</v>
      </c>
      <c r="T8471" t="str">
        <f>IF(LEFT(Table1[[#This Row],[Patient Gender]],1)="F","Female","Male")</f>
        <v>Male</v>
      </c>
    </row>
    <row r="8472" spans="1:20" x14ac:dyDescent="0.3">
      <c r="A8472" t="s">
        <v>8576</v>
      </c>
      <c r="B8472" s="1">
        <v>45473.345833333333</v>
      </c>
      <c r="C8472" t="s">
        <v>9</v>
      </c>
      <c r="D8472">
        <v>9</v>
      </c>
      <c r="E8472" t="s">
        <v>19</v>
      </c>
      <c r="F8472" t="s">
        <v>11</v>
      </c>
      <c r="G8472" t="b">
        <v>1</v>
      </c>
      <c r="I8472">
        <v>57</v>
      </c>
      <c r="J8472" t="b">
        <v>1</v>
      </c>
      <c r="K8472">
        <f>YEAR(Table1[[#This Row],[Patient Admission Date]])</f>
        <v>2024</v>
      </c>
      <c r="L8472" t="str">
        <f>TEXT(Table1[[#This Row],[Patient Admission Date]],"mmm")</f>
        <v>Jun</v>
      </c>
      <c r="M8472" t="str">
        <f>TEXT(Table1[[#This Row],[Patient Admission Date]],"ddd")</f>
        <v>Sun</v>
      </c>
      <c r="N8472" t="str">
        <f>TEXT(INT(HOUR(Table1[[#This Row],[Patient Admission Date]])/3)*3,"00")&amp;"-"&amp;TEXT(INT(HOUR(Table1[[#This Row],[Patient Admission Date]])/3)*3+3,"00")</f>
        <v>06-09</v>
      </c>
      <c r="O8472" t="str" cm="1">
        <f t="array" ref="O8472">_xlfn.IFS(Table1[[#This Row],[Patient Age]]&lt;=14,"0-14",Table1[[#This Row],[Patient Age]]&lt;=29,"15-29",Table1[[#This Row],[Patient Age]]&lt;=44,"30-44",Table1[[#This Row],[Patient Age]]&lt;=59,"45-59",Table1[[#This Row],[Patient Age]]&lt;=74,"60-74",TRUE,"75+")</f>
        <v>0-14</v>
      </c>
      <c r="P8472" t="str" cm="1">
        <f t="array" ref="P8472">_xlfn.IFS(Table1[[#This Row],[Patient Waittime]]&lt;=15,"0-15",Table1[[#This Row],[Patient Waittime]]&lt;=30,"16-30",Table1[[#This Row],[Patient Waittime]]&lt;=45,"31-45",Table1[[#This Row],[Patient Waittime]]&lt;=60,"46-60",TRUE,"60+")</f>
        <v>46-60</v>
      </c>
      <c r="Q8472">
        <f>--(Table1[[#This Row],[Patient Waittime]]&lt;=30)</f>
        <v>0</v>
      </c>
      <c r="R8472">
        <f>--Table1[[#This Row],[Patient Admission Flag]]</f>
        <v>1</v>
      </c>
      <c r="S8472">
        <f>--AND(Table1[[#This Row],[WithinTarget]]=1,Table1[[#This Row],[Patient Satisfaction Score]]&gt;=7)</f>
        <v>0</v>
      </c>
      <c r="T8472" t="str">
        <f>IF(LEFT(Table1[[#This Row],[Patient Gender]],1)="F","Female","Male")</f>
        <v>Male</v>
      </c>
    </row>
    <row r="8473" spans="1:20" x14ac:dyDescent="0.3">
      <c r="A8473" t="s">
        <v>8577</v>
      </c>
      <c r="B8473" s="1">
        <v>45381.414583333331</v>
      </c>
      <c r="C8473" t="s">
        <v>9</v>
      </c>
      <c r="D8473">
        <v>6</v>
      </c>
      <c r="E8473" t="s">
        <v>19</v>
      </c>
      <c r="F8473" t="s">
        <v>11</v>
      </c>
      <c r="G8473" t="b">
        <v>1</v>
      </c>
      <c r="I8473">
        <v>11</v>
      </c>
      <c r="J8473" t="b">
        <v>1</v>
      </c>
      <c r="K8473">
        <f>YEAR(Table1[[#This Row],[Patient Admission Date]])</f>
        <v>2024</v>
      </c>
      <c r="L8473" t="str">
        <f>TEXT(Table1[[#This Row],[Patient Admission Date]],"mmm")</f>
        <v>Mar</v>
      </c>
      <c r="M8473" t="str">
        <f>TEXT(Table1[[#This Row],[Patient Admission Date]],"ddd")</f>
        <v>Sat</v>
      </c>
      <c r="N8473" t="str">
        <f>TEXT(INT(HOUR(Table1[[#This Row],[Patient Admission Date]])/3)*3,"00")&amp;"-"&amp;TEXT(INT(HOUR(Table1[[#This Row],[Patient Admission Date]])/3)*3+3,"00")</f>
        <v>09-12</v>
      </c>
      <c r="O8473" t="str" cm="1">
        <f t="array" ref="O8473">_xlfn.IFS(Table1[[#This Row],[Patient Age]]&lt;=14,"0-14",Table1[[#This Row],[Patient Age]]&lt;=29,"15-29",Table1[[#This Row],[Patient Age]]&lt;=44,"30-44",Table1[[#This Row],[Patient Age]]&lt;=59,"45-59",Table1[[#This Row],[Patient Age]]&lt;=74,"60-74",TRUE,"75+")</f>
        <v>0-14</v>
      </c>
      <c r="P8473" t="str" cm="1">
        <f t="array" ref="P8473">_xlfn.IFS(Table1[[#This Row],[Patient Waittime]]&lt;=15,"0-15",Table1[[#This Row],[Patient Waittime]]&lt;=30,"16-30",Table1[[#This Row],[Patient Waittime]]&lt;=45,"31-45",Table1[[#This Row],[Patient Waittime]]&lt;=60,"46-60",TRUE,"60+")</f>
        <v>0-15</v>
      </c>
      <c r="Q8473">
        <f>--(Table1[[#This Row],[Patient Waittime]]&lt;=30)</f>
        <v>1</v>
      </c>
      <c r="R8473">
        <f>--Table1[[#This Row],[Patient Admission Flag]]</f>
        <v>1</v>
      </c>
      <c r="S8473">
        <f>--AND(Table1[[#This Row],[WithinTarget]]=1,Table1[[#This Row],[Patient Satisfaction Score]]&gt;=7)</f>
        <v>0</v>
      </c>
      <c r="T8473" t="str">
        <f>IF(LEFT(Table1[[#This Row],[Patient Gender]],1)="F","Female","Male")</f>
        <v>Male</v>
      </c>
    </row>
    <row r="8474" spans="1:20" x14ac:dyDescent="0.3">
      <c r="A8474" t="s">
        <v>8578</v>
      </c>
      <c r="B8474" s="1">
        <v>45108.115972222222</v>
      </c>
      <c r="C8474" t="s">
        <v>9</v>
      </c>
      <c r="D8474">
        <v>17</v>
      </c>
      <c r="E8474" t="s">
        <v>19</v>
      </c>
      <c r="F8474" t="s">
        <v>11</v>
      </c>
      <c r="G8474" t="b">
        <v>1</v>
      </c>
      <c r="I8474">
        <v>14</v>
      </c>
      <c r="J8474" t="b">
        <v>1</v>
      </c>
      <c r="K8474">
        <f>YEAR(Table1[[#This Row],[Patient Admission Date]])</f>
        <v>2023</v>
      </c>
      <c r="L8474" t="str">
        <f>TEXT(Table1[[#This Row],[Patient Admission Date]],"mmm")</f>
        <v>Jul</v>
      </c>
      <c r="M8474" t="str">
        <f>TEXT(Table1[[#This Row],[Patient Admission Date]],"ddd")</f>
        <v>Sat</v>
      </c>
      <c r="N8474" t="str">
        <f>TEXT(INT(HOUR(Table1[[#This Row],[Patient Admission Date]])/3)*3,"00")&amp;"-"&amp;TEXT(INT(HOUR(Table1[[#This Row],[Patient Admission Date]])/3)*3+3,"00")</f>
        <v>00-03</v>
      </c>
      <c r="O8474" t="str" cm="1">
        <f t="array" ref="O8474">_xlfn.IFS(Table1[[#This Row],[Patient Age]]&lt;=14,"0-14",Table1[[#This Row],[Patient Age]]&lt;=29,"15-29",Table1[[#This Row],[Patient Age]]&lt;=44,"30-44",Table1[[#This Row],[Patient Age]]&lt;=59,"45-59",Table1[[#This Row],[Patient Age]]&lt;=74,"60-74",TRUE,"75+")</f>
        <v>15-29</v>
      </c>
      <c r="P8474" t="str" cm="1">
        <f t="array" ref="P8474">_xlfn.IFS(Table1[[#This Row],[Patient Waittime]]&lt;=15,"0-15",Table1[[#This Row],[Patient Waittime]]&lt;=30,"16-30",Table1[[#This Row],[Patient Waittime]]&lt;=45,"31-45",Table1[[#This Row],[Patient Waittime]]&lt;=60,"46-60",TRUE,"60+")</f>
        <v>0-15</v>
      </c>
      <c r="Q8474">
        <f>--(Table1[[#This Row],[Patient Waittime]]&lt;=30)</f>
        <v>1</v>
      </c>
      <c r="R8474">
        <f>--Table1[[#This Row],[Patient Admission Flag]]</f>
        <v>1</v>
      </c>
      <c r="S8474">
        <f>--AND(Table1[[#This Row],[WithinTarget]]=1,Table1[[#This Row],[Patient Satisfaction Score]]&gt;=7)</f>
        <v>0</v>
      </c>
      <c r="T8474" t="str">
        <f>IF(LEFT(Table1[[#This Row],[Patient Gender]],1)="F","Female","Male")</f>
        <v>Male</v>
      </c>
    </row>
    <row r="8475" spans="1:20" x14ac:dyDescent="0.3">
      <c r="A8475" t="s">
        <v>8579</v>
      </c>
      <c r="B8475" s="1">
        <v>45384.755555555559</v>
      </c>
      <c r="C8475" t="s">
        <v>9</v>
      </c>
      <c r="D8475">
        <v>20</v>
      </c>
      <c r="E8475" t="s">
        <v>19</v>
      </c>
      <c r="F8475" t="s">
        <v>11</v>
      </c>
      <c r="G8475" t="b">
        <v>1</v>
      </c>
      <c r="I8475">
        <v>16</v>
      </c>
      <c r="J8475" t="b">
        <v>1</v>
      </c>
      <c r="K8475">
        <f>YEAR(Table1[[#This Row],[Patient Admission Date]])</f>
        <v>2024</v>
      </c>
      <c r="L8475" t="str">
        <f>TEXT(Table1[[#This Row],[Patient Admission Date]],"mmm")</f>
        <v>Apr</v>
      </c>
      <c r="M8475" t="str">
        <f>TEXT(Table1[[#This Row],[Patient Admission Date]],"ddd")</f>
        <v>Tue</v>
      </c>
      <c r="N8475" t="str">
        <f>TEXT(INT(HOUR(Table1[[#This Row],[Patient Admission Date]])/3)*3,"00")&amp;"-"&amp;TEXT(INT(HOUR(Table1[[#This Row],[Patient Admission Date]])/3)*3+3,"00")</f>
        <v>18-21</v>
      </c>
      <c r="O8475" t="str" cm="1">
        <f t="array" ref="O8475">_xlfn.IFS(Table1[[#This Row],[Patient Age]]&lt;=14,"0-14",Table1[[#This Row],[Patient Age]]&lt;=29,"15-29",Table1[[#This Row],[Patient Age]]&lt;=44,"30-44",Table1[[#This Row],[Patient Age]]&lt;=59,"45-59",Table1[[#This Row],[Patient Age]]&lt;=74,"60-74",TRUE,"75+")</f>
        <v>15-29</v>
      </c>
      <c r="P8475" t="str" cm="1">
        <f t="array" ref="P8475">_xlfn.IFS(Table1[[#This Row],[Patient Waittime]]&lt;=15,"0-15",Table1[[#This Row],[Patient Waittime]]&lt;=30,"16-30",Table1[[#This Row],[Patient Waittime]]&lt;=45,"31-45",Table1[[#This Row],[Patient Waittime]]&lt;=60,"46-60",TRUE,"60+")</f>
        <v>16-30</v>
      </c>
      <c r="Q8475">
        <f>--(Table1[[#This Row],[Patient Waittime]]&lt;=30)</f>
        <v>1</v>
      </c>
      <c r="R8475">
        <f>--Table1[[#This Row],[Patient Admission Flag]]</f>
        <v>1</v>
      </c>
      <c r="S8475">
        <f>--AND(Table1[[#This Row],[WithinTarget]]=1,Table1[[#This Row],[Patient Satisfaction Score]]&gt;=7)</f>
        <v>0</v>
      </c>
      <c r="T8475" t="str">
        <f>IF(LEFT(Table1[[#This Row],[Patient Gender]],1)="F","Female","Male")</f>
        <v>Male</v>
      </c>
    </row>
    <row r="8476" spans="1:20" x14ac:dyDescent="0.3">
      <c r="A8476" t="s">
        <v>8580</v>
      </c>
      <c r="B8476" s="1">
        <v>45345.925694444442</v>
      </c>
      <c r="C8476" t="s">
        <v>9</v>
      </c>
      <c r="D8476">
        <v>70</v>
      </c>
      <c r="E8476" t="s">
        <v>19</v>
      </c>
      <c r="F8476" t="s">
        <v>11</v>
      </c>
      <c r="G8476" t="b">
        <v>1</v>
      </c>
      <c r="I8476">
        <v>19</v>
      </c>
      <c r="J8476" t="b">
        <v>1</v>
      </c>
      <c r="K8476">
        <f>YEAR(Table1[[#This Row],[Patient Admission Date]])</f>
        <v>2024</v>
      </c>
      <c r="L8476" t="str">
        <f>TEXT(Table1[[#This Row],[Patient Admission Date]],"mmm")</f>
        <v>Feb</v>
      </c>
      <c r="M8476" t="str">
        <f>TEXT(Table1[[#This Row],[Patient Admission Date]],"ddd")</f>
        <v>Fri</v>
      </c>
      <c r="N8476" t="str">
        <f>TEXT(INT(HOUR(Table1[[#This Row],[Patient Admission Date]])/3)*3,"00")&amp;"-"&amp;TEXT(INT(HOUR(Table1[[#This Row],[Patient Admission Date]])/3)*3+3,"00")</f>
        <v>21-24</v>
      </c>
      <c r="O8476" t="str" cm="1">
        <f t="array" ref="O8476">_xlfn.IFS(Table1[[#This Row],[Patient Age]]&lt;=14,"0-14",Table1[[#This Row],[Patient Age]]&lt;=29,"15-29",Table1[[#This Row],[Patient Age]]&lt;=44,"30-44",Table1[[#This Row],[Patient Age]]&lt;=59,"45-59",Table1[[#This Row],[Patient Age]]&lt;=74,"60-74",TRUE,"75+")</f>
        <v>60-74</v>
      </c>
      <c r="P8476" t="str" cm="1">
        <f t="array" ref="P8476">_xlfn.IFS(Table1[[#This Row],[Patient Waittime]]&lt;=15,"0-15",Table1[[#This Row],[Patient Waittime]]&lt;=30,"16-30",Table1[[#This Row],[Patient Waittime]]&lt;=45,"31-45",Table1[[#This Row],[Patient Waittime]]&lt;=60,"46-60",TRUE,"60+")</f>
        <v>16-30</v>
      </c>
      <c r="Q8476">
        <f>--(Table1[[#This Row],[Patient Waittime]]&lt;=30)</f>
        <v>1</v>
      </c>
      <c r="R8476">
        <f>--Table1[[#This Row],[Patient Admission Flag]]</f>
        <v>1</v>
      </c>
      <c r="S8476">
        <f>--AND(Table1[[#This Row],[WithinTarget]]=1,Table1[[#This Row],[Patient Satisfaction Score]]&gt;=7)</f>
        <v>0</v>
      </c>
      <c r="T8476" t="str">
        <f>IF(LEFT(Table1[[#This Row],[Patient Gender]],1)="F","Female","Male")</f>
        <v>Male</v>
      </c>
    </row>
    <row r="8477" spans="1:20" x14ac:dyDescent="0.3">
      <c r="A8477" t="s">
        <v>8581</v>
      </c>
      <c r="B8477" s="1">
        <v>45143.578472222223</v>
      </c>
      <c r="C8477" t="s">
        <v>9</v>
      </c>
      <c r="D8477">
        <v>1</v>
      </c>
      <c r="E8477" t="s">
        <v>19</v>
      </c>
      <c r="F8477" t="s">
        <v>11</v>
      </c>
      <c r="G8477" t="b">
        <v>1</v>
      </c>
      <c r="I8477">
        <v>36</v>
      </c>
      <c r="J8477" t="b">
        <v>1</v>
      </c>
      <c r="K8477">
        <f>YEAR(Table1[[#This Row],[Patient Admission Date]])</f>
        <v>2023</v>
      </c>
      <c r="L8477" t="str">
        <f>TEXT(Table1[[#This Row],[Patient Admission Date]],"mmm")</f>
        <v>Aug</v>
      </c>
      <c r="M8477" t="str">
        <f>TEXT(Table1[[#This Row],[Patient Admission Date]],"ddd")</f>
        <v>Sat</v>
      </c>
      <c r="N8477" t="str">
        <f>TEXT(INT(HOUR(Table1[[#This Row],[Patient Admission Date]])/3)*3,"00")&amp;"-"&amp;TEXT(INT(HOUR(Table1[[#This Row],[Patient Admission Date]])/3)*3+3,"00")</f>
        <v>12-15</v>
      </c>
      <c r="O8477" t="str" cm="1">
        <f t="array" ref="O8477">_xlfn.IFS(Table1[[#This Row],[Patient Age]]&lt;=14,"0-14",Table1[[#This Row],[Patient Age]]&lt;=29,"15-29",Table1[[#This Row],[Patient Age]]&lt;=44,"30-44",Table1[[#This Row],[Patient Age]]&lt;=59,"45-59",Table1[[#This Row],[Patient Age]]&lt;=74,"60-74",TRUE,"75+")</f>
        <v>0-14</v>
      </c>
      <c r="P8477" t="str" cm="1">
        <f t="array" ref="P8477">_xlfn.IFS(Table1[[#This Row],[Patient Waittime]]&lt;=15,"0-15",Table1[[#This Row],[Patient Waittime]]&lt;=30,"16-30",Table1[[#This Row],[Patient Waittime]]&lt;=45,"31-45",Table1[[#This Row],[Patient Waittime]]&lt;=60,"46-60",TRUE,"60+")</f>
        <v>31-45</v>
      </c>
      <c r="Q8477">
        <f>--(Table1[[#This Row],[Patient Waittime]]&lt;=30)</f>
        <v>0</v>
      </c>
      <c r="R8477">
        <f>--Table1[[#This Row],[Patient Admission Flag]]</f>
        <v>1</v>
      </c>
      <c r="S8477">
        <f>--AND(Table1[[#This Row],[WithinTarget]]=1,Table1[[#This Row],[Patient Satisfaction Score]]&gt;=7)</f>
        <v>0</v>
      </c>
      <c r="T8477" t="str">
        <f>IF(LEFT(Table1[[#This Row],[Patient Gender]],1)="F","Female","Male")</f>
        <v>Male</v>
      </c>
    </row>
    <row r="8478" spans="1:20" x14ac:dyDescent="0.3">
      <c r="A8478" t="s">
        <v>8582</v>
      </c>
      <c r="B8478" s="1">
        <v>45519.294444444444</v>
      </c>
      <c r="C8478" t="s">
        <v>9</v>
      </c>
      <c r="D8478">
        <v>58</v>
      </c>
      <c r="E8478" t="s">
        <v>19</v>
      </c>
      <c r="F8478" t="s">
        <v>11</v>
      </c>
      <c r="G8478" t="b">
        <v>1</v>
      </c>
      <c r="I8478">
        <v>40</v>
      </c>
      <c r="J8478" t="b">
        <v>1</v>
      </c>
      <c r="K8478">
        <f>YEAR(Table1[[#This Row],[Patient Admission Date]])</f>
        <v>2024</v>
      </c>
      <c r="L8478" t="str">
        <f>TEXT(Table1[[#This Row],[Patient Admission Date]],"mmm")</f>
        <v>Aug</v>
      </c>
      <c r="M8478" t="str">
        <f>TEXT(Table1[[#This Row],[Patient Admission Date]],"ddd")</f>
        <v>Thu</v>
      </c>
      <c r="N8478" t="str">
        <f>TEXT(INT(HOUR(Table1[[#This Row],[Patient Admission Date]])/3)*3,"00")&amp;"-"&amp;TEXT(INT(HOUR(Table1[[#This Row],[Patient Admission Date]])/3)*3+3,"00")</f>
        <v>06-09</v>
      </c>
      <c r="O8478" t="str" cm="1">
        <f t="array" ref="O8478">_xlfn.IFS(Table1[[#This Row],[Patient Age]]&lt;=14,"0-14",Table1[[#This Row],[Patient Age]]&lt;=29,"15-29",Table1[[#This Row],[Patient Age]]&lt;=44,"30-44",Table1[[#This Row],[Patient Age]]&lt;=59,"45-59",Table1[[#This Row],[Patient Age]]&lt;=74,"60-74",TRUE,"75+")</f>
        <v>45-59</v>
      </c>
      <c r="P8478" t="str" cm="1">
        <f t="array" ref="P8478">_xlfn.IFS(Table1[[#This Row],[Patient Waittime]]&lt;=15,"0-15",Table1[[#This Row],[Patient Waittime]]&lt;=30,"16-30",Table1[[#This Row],[Patient Waittime]]&lt;=45,"31-45",Table1[[#This Row],[Patient Waittime]]&lt;=60,"46-60",TRUE,"60+")</f>
        <v>31-45</v>
      </c>
      <c r="Q8478">
        <f>--(Table1[[#This Row],[Patient Waittime]]&lt;=30)</f>
        <v>0</v>
      </c>
      <c r="R8478">
        <f>--Table1[[#This Row],[Patient Admission Flag]]</f>
        <v>1</v>
      </c>
      <c r="S8478">
        <f>--AND(Table1[[#This Row],[WithinTarget]]=1,Table1[[#This Row],[Patient Satisfaction Score]]&gt;=7)</f>
        <v>0</v>
      </c>
      <c r="T8478" t="str">
        <f>IF(LEFT(Table1[[#This Row],[Patient Gender]],1)="F","Female","Male")</f>
        <v>Male</v>
      </c>
    </row>
    <row r="8479" spans="1:20" x14ac:dyDescent="0.3">
      <c r="A8479" t="s">
        <v>8583</v>
      </c>
      <c r="B8479" s="1">
        <v>45110.256249999999</v>
      </c>
      <c r="C8479" t="s">
        <v>9</v>
      </c>
      <c r="D8479">
        <v>49</v>
      </c>
      <c r="E8479" t="s">
        <v>19</v>
      </c>
      <c r="F8479" t="s">
        <v>11</v>
      </c>
      <c r="G8479" t="b">
        <v>1</v>
      </c>
      <c r="I8479">
        <v>52</v>
      </c>
      <c r="J8479" t="b">
        <v>1</v>
      </c>
      <c r="K8479">
        <f>YEAR(Table1[[#This Row],[Patient Admission Date]])</f>
        <v>2023</v>
      </c>
      <c r="L8479" t="str">
        <f>TEXT(Table1[[#This Row],[Patient Admission Date]],"mmm")</f>
        <v>Jul</v>
      </c>
      <c r="M8479" t="str">
        <f>TEXT(Table1[[#This Row],[Patient Admission Date]],"ddd")</f>
        <v>Mon</v>
      </c>
      <c r="N8479" t="str">
        <f>TEXT(INT(HOUR(Table1[[#This Row],[Patient Admission Date]])/3)*3,"00")&amp;"-"&amp;TEXT(INT(HOUR(Table1[[#This Row],[Patient Admission Date]])/3)*3+3,"00")</f>
        <v>06-09</v>
      </c>
      <c r="O8479" t="str" cm="1">
        <f t="array" ref="O8479">_xlfn.IFS(Table1[[#This Row],[Patient Age]]&lt;=14,"0-14",Table1[[#This Row],[Patient Age]]&lt;=29,"15-29",Table1[[#This Row],[Patient Age]]&lt;=44,"30-44",Table1[[#This Row],[Patient Age]]&lt;=59,"45-59",Table1[[#This Row],[Patient Age]]&lt;=74,"60-74",TRUE,"75+")</f>
        <v>45-59</v>
      </c>
      <c r="P8479" t="str" cm="1">
        <f t="array" ref="P8479">_xlfn.IFS(Table1[[#This Row],[Patient Waittime]]&lt;=15,"0-15",Table1[[#This Row],[Patient Waittime]]&lt;=30,"16-30",Table1[[#This Row],[Patient Waittime]]&lt;=45,"31-45",Table1[[#This Row],[Patient Waittime]]&lt;=60,"46-60",TRUE,"60+")</f>
        <v>46-60</v>
      </c>
      <c r="Q8479">
        <f>--(Table1[[#This Row],[Patient Waittime]]&lt;=30)</f>
        <v>0</v>
      </c>
      <c r="R8479">
        <f>--Table1[[#This Row],[Patient Admission Flag]]</f>
        <v>1</v>
      </c>
      <c r="S8479">
        <f>--AND(Table1[[#This Row],[WithinTarget]]=1,Table1[[#This Row],[Patient Satisfaction Score]]&gt;=7)</f>
        <v>0</v>
      </c>
      <c r="T8479" t="str">
        <f>IF(LEFT(Table1[[#This Row],[Patient Gender]],1)="F","Female","Male")</f>
        <v>Male</v>
      </c>
    </row>
    <row r="8480" spans="1:20" x14ac:dyDescent="0.3">
      <c r="A8480" t="s">
        <v>8584</v>
      </c>
      <c r="B8480" s="1">
        <v>45351.599305555559</v>
      </c>
      <c r="C8480" t="s">
        <v>9</v>
      </c>
      <c r="D8480">
        <v>62</v>
      </c>
      <c r="E8480" t="s">
        <v>19</v>
      </c>
      <c r="F8480" t="s">
        <v>11</v>
      </c>
      <c r="G8480" t="b">
        <v>1</v>
      </c>
      <c r="I8480">
        <v>56</v>
      </c>
      <c r="J8480" t="b">
        <v>1</v>
      </c>
      <c r="K8480">
        <f>YEAR(Table1[[#This Row],[Patient Admission Date]])</f>
        <v>2024</v>
      </c>
      <c r="L8480" t="str">
        <f>TEXT(Table1[[#This Row],[Patient Admission Date]],"mmm")</f>
        <v>Feb</v>
      </c>
      <c r="M8480" t="str">
        <f>TEXT(Table1[[#This Row],[Patient Admission Date]],"ddd")</f>
        <v>Thu</v>
      </c>
      <c r="N8480" t="str">
        <f>TEXT(INT(HOUR(Table1[[#This Row],[Patient Admission Date]])/3)*3,"00")&amp;"-"&amp;TEXT(INT(HOUR(Table1[[#This Row],[Patient Admission Date]])/3)*3+3,"00")</f>
        <v>12-15</v>
      </c>
      <c r="O8480" t="str" cm="1">
        <f t="array" ref="O8480">_xlfn.IFS(Table1[[#This Row],[Patient Age]]&lt;=14,"0-14",Table1[[#This Row],[Patient Age]]&lt;=29,"15-29",Table1[[#This Row],[Patient Age]]&lt;=44,"30-44",Table1[[#This Row],[Patient Age]]&lt;=59,"45-59",Table1[[#This Row],[Patient Age]]&lt;=74,"60-74",TRUE,"75+")</f>
        <v>60-74</v>
      </c>
      <c r="P8480" t="str" cm="1">
        <f t="array" ref="P8480">_xlfn.IFS(Table1[[#This Row],[Patient Waittime]]&lt;=15,"0-15",Table1[[#This Row],[Patient Waittime]]&lt;=30,"16-30",Table1[[#This Row],[Patient Waittime]]&lt;=45,"31-45",Table1[[#This Row],[Patient Waittime]]&lt;=60,"46-60",TRUE,"60+")</f>
        <v>46-60</v>
      </c>
      <c r="Q8480">
        <f>--(Table1[[#This Row],[Patient Waittime]]&lt;=30)</f>
        <v>0</v>
      </c>
      <c r="R8480">
        <f>--Table1[[#This Row],[Patient Admission Flag]]</f>
        <v>1</v>
      </c>
      <c r="S8480">
        <f>--AND(Table1[[#This Row],[WithinTarget]]=1,Table1[[#This Row],[Patient Satisfaction Score]]&gt;=7)</f>
        <v>0</v>
      </c>
      <c r="T8480" t="str">
        <f>IF(LEFT(Table1[[#This Row],[Patient Gender]],1)="F","Female","Male")</f>
        <v>Male</v>
      </c>
    </row>
    <row r="8481" spans="1:20" x14ac:dyDescent="0.3">
      <c r="A8481" t="s">
        <v>8585</v>
      </c>
      <c r="B8481" s="1">
        <v>45590.322222222225</v>
      </c>
      <c r="C8481" t="s">
        <v>9</v>
      </c>
      <c r="D8481">
        <v>47</v>
      </c>
      <c r="E8481" t="s">
        <v>19</v>
      </c>
      <c r="F8481" t="s">
        <v>11</v>
      </c>
      <c r="G8481" t="b">
        <v>1</v>
      </c>
      <c r="I8481">
        <v>60</v>
      </c>
      <c r="J8481" t="b">
        <v>1</v>
      </c>
      <c r="K8481">
        <f>YEAR(Table1[[#This Row],[Patient Admission Date]])</f>
        <v>2024</v>
      </c>
      <c r="L8481" t="str">
        <f>TEXT(Table1[[#This Row],[Patient Admission Date]],"mmm")</f>
        <v>Oct</v>
      </c>
      <c r="M8481" t="str">
        <f>TEXT(Table1[[#This Row],[Patient Admission Date]],"ddd")</f>
        <v>Fri</v>
      </c>
      <c r="N8481" t="str">
        <f>TEXT(INT(HOUR(Table1[[#This Row],[Patient Admission Date]])/3)*3,"00")&amp;"-"&amp;TEXT(INT(HOUR(Table1[[#This Row],[Patient Admission Date]])/3)*3+3,"00")</f>
        <v>06-09</v>
      </c>
      <c r="O8481" t="str" cm="1">
        <f t="array" ref="O8481">_xlfn.IFS(Table1[[#This Row],[Patient Age]]&lt;=14,"0-14",Table1[[#This Row],[Patient Age]]&lt;=29,"15-29",Table1[[#This Row],[Patient Age]]&lt;=44,"30-44",Table1[[#This Row],[Patient Age]]&lt;=59,"45-59",Table1[[#This Row],[Patient Age]]&lt;=74,"60-74",TRUE,"75+")</f>
        <v>45-59</v>
      </c>
      <c r="P8481" t="str" cm="1">
        <f t="array" ref="P8481">_xlfn.IFS(Table1[[#This Row],[Patient Waittime]]&lt;=15,"0-15",Table1[[#This Row],[Patient Waittime]]&lt;=30,"16-30",Table1[[#This Row],[Patient Waittime]]&lt;=45,"31-45",Table1[[#This Row],[Patient Waittime]]&lt;=60,"46-60",TRUE,"60+")</f>
        <v>46-60</v>
      </c>
      <c r="Q8481">
        <f>--(Table1[[#This Row],[Patient Waittime]]&lt;=30)</f>
        <v>0</v>
      </c>
      <c r="R8481">
        <f>--Table1[[#This Row],[Patient Admission Flag]]</f>
        <v>1</v>
      </c>
      <c r="S8481">
        <f>--AND(Table1[[#This Row],[WithinTarget]]=1,Table1[[#This Row],[Patient Satisfaction Score]]&gt;=7)</f>
        <v>0</v>
      </c>
      <c r="T8481" t="str">
        <f>IF(LEFT(Table1[[#This Row],[Patient Gender]],1)="F","Female","Male")</f>
        <v>Male</v>
      </c>
    </row>
    <row r="8482" spans="1:20" x14ac:dyDescent="0.3">
      <c r="A8482" t="s">
        <v>8586</v>
      </c>
      <c r="B8482" s="1">
        <v>45369.206944444442</v>
      </c>
      <c r="C8482" t="s">
        <v>9</v>
      </c>
      <c r="D8482">
        <v>54</v>
      </c>
      <c r="E8482" t="s">
        <v>19</v>
      </c>
      <c r="F8482" t="s">
        <v>11</v>
      </c>
      <c r="G8482" t="b">
        <v>1</v>
      </c>
      <c r="I8482">
        <v>60</v>
      </c>
      <c r="J8482" t="b">
        <v>1</v>
      </c>
      <c r="K8482">
        <f>YEAR(Table1[[#This Row],[Patient Admission Date]])</f>
        <v>2024</v>
      </c>
      <c r="L8482" t="str">
        <f>TEXT(Table1[[#This Row],[Patient Admission Date]],"mmm")</f>
        <v>Mar</v>
      </c>
      <c r="M8482" t="str">
        <f>TEXT(Table1[[#This Row],[Patient Admission Date]],"ddd")</f>
        <v>Mon</v>
      </c>
      <c r="N8482" t="str">
        <f>TEXT(INT(HOUR(Table1[[#This Row],[Patient Admission Date]])/3)*3,"00")&amp;"-"&amp;TEXT(INT(HOUR(Table1[[#This Row],[Patient Admission Date]])/3)*3+3,"00")</f>
        <v>03-06</v>
      </c>
      <c r="O8482" t="str" cm="1">
        <f t="array" ref="O8482">_xlfn.IFS(Table1[[#This Row],[Patient Age]]&lt;=14,"0-14",Table1[[#This Row],[Patient Age]]&lt;=29,"15-29",Table1[[#This Row],[Patient Age]]&lt;=44,"30-44",Table1[[#This Row],[Patient Age]]&lt;=59,"45-59",Table1[[#This Row],[Patient Age]]&lt;=74,"60-74",TRUE,"75+")</f>
        <v>45-59</v>
      </c>
      <c r="P8482" t="str" cm="1">
        <f t="array" ref="P8482">_xlfn.IFS(Table1[[#This Row],[Patient Waittime]]&lt;=15,"0-15",Table1[[#This Row],[Patient Waittime]]&lt;=30,"16-30",Table1[[#This Row],[Patient Waittime]]&lt;=45,"31-45",Table1[[#This Row],[Patient Waittime]]&lt;=60,"46-60",TRUE,"60+")</f>
        <v>46-60</v>
      </c>
      <c r="Q8482">
        <f>--(Table1[[#This Row],[Patient Waittime]]&lt;=30)</f>
        <v>0</v>
      </c>
      <c r="R8482">
        <f>--Table1[[#This Row],[Patient Admission Flag]]</f>
        <v>1</v>
      </c>
      <c r="S8482">
        <f>--AND(Table1[[#This Row],[WithinTarget]]=1,Table1[[#This Row],[Patient Satisfaction Score]]&gt;=7)</f>
        <v>0</v>
      </c>
      <c r="T8482" t="str">
        <f>IF(LEFT(Table1[[#This Row],[Patient Gender]],1)="F","Female","Male")</f>
        <v>Male</v>
      </c>
    </row>
    <row r="8483" spans="1:20" x14ac:dyDescent="0.3">
      <c r="A8483" t="s">
        <v>8587</v>
      </c>
      <c r="B8483" s="1">
        <v>45550.243055555555</v>
      </c>
      <c r="C8483" t="s">
        <v>9</v>
      </c>
      <c r="D8483">
        <v>70</v>
      </c>
      <c r="E8483" t="s">
        <v>19</v>
      </c>
      <c r="F8483" t="s">
        <v>11</v>
      </c>
      <c r="G8483" t="b">
        <v>1</v>
      </c>
      <c r="I8483">
        <v>60</v>
      </c>
      <c r="J8483" t="b">
        <v>1</v>
      </c>
      <c r="K8483">
        <f>YEAR(Table1[[#This Row],[Patient Admission Date]])</f>
        <v>2024</v>
      </c>
      <c r="L8483" t="str">
        <f>TEXT(Table1[[#This Row],[Patient Admission Date]],"mmm")</f>
        <v>Sep</v>
      </c>
      <c r="M8483" t="str">
        <f>TEXT(Table1[[#This Row],[Patient Admission Date]],"ddd")</f>
        <v>Sun</v>
      </c>
      <c r="N8483" t="str">
        <f>TEXT(INT(HOUR(Table1[[#This Row],[Patient Admission Date]])/3)*3,"00")&amp;"-"&amp;TEXT(INT(HOUR(Table1[[#This Row],[Patient Admission Date]])/3)*3+3,"00")</f>
        <v>03-06</v>
      </c>
      <c r="O8483" t="str" cm="1">
        <f t="array" ref="O8483">_xlfn.IFS(Table1[[#This Row],[Patient Age]]&lt;=14,"0-14",Table1[[#This Row],[Patient Age]]&lt;=29,"15-29",Table1[[#This Row],[Patient Age]]&lt;=44,"30-44",Table1[[#This Row],[Patient Age]]&lt;=59,"45-59",Table1[[#This Row],[Patient Age]]&lt;=74,"60-74",TRUE,"75+")</f>
        <v>60-74</v>
      </c>
      <c r="P8483" t="str" cm="1">
        <f t="array" ref="P8483">_xlfn.IFS(Table1[[#This Row],[Patient Waittime]]&lt;=15,"0-15",Table1[[#This Row],[Patient Waittime]]&lt;=30,"16-30",Table1[[#This Row],[Patient Waittime]]&lt;=45,"31-45",Table1[[#This Row],[Patient Waittime]]&lt;=60,"46-60",TRUE,"60+")</f>
        <v>46-60</v>
      </c>
      <c r="Q8483">
        <f>--(Table1[[#This Row],[Patient Waittime]]&lt;=30)</f>
        <v>0</v>
      </c>
      <c r="R8483">
        <f>--Table1[[#This Row],[Patient Admission Flag]]</f>
        <v>1</v>
      </c>
      <c r="S8483">
        <f>--AND(Table1[[#This Row],[WithinTarget]]=1,Table1[[#This Row],[Patient Satisfaction Score]]&gt;=7)</f>
        <v>0</v>
      </c>
      <c r="T8483" t="str">
        <f>IF(LEFT(Table1[[#This Row],[Patient Gender]],1)="F","Female","Male")</f>
        <v>Male</v>
      </c>
    </row>
    <row r="8484" spans="1:20" x14ac:dyDescent="0.3">
      <c r="A8484" t="s">
        <v>8588</v>
      </c>
      <c r="B8484" s="1">
        <v>45196.363888888889</v>
      </c>
      <c r="C8484" t="s">
        <v>9</v>
      </c>
      <c r="D8484">
        <v>22</v>
      </c>
      <c r="E8484" t="s">
        <v>19</v>
      </c>
      <c r="F8484" t="s">
        <v>11</v>
      </c>
      <c r="G8484" t="b">
        <v>1</v>
      </c>
      <c r="I8484">
        <v>14</v>
      </c>
      <c r="J8484" t="b">
        <v>1</v>
      </c>
      <c r="K8484">
        <f>YEAR(Table1[[#This Row],[Patient Admission Date]])</f>
        <v>2023</v>
      </c>
      <c r="L8484" t="str">
        <f>TEXT(Table1[[#This Row],[Patient Admission Date]],"mmm")</f>
        <v>Sep</v>
      </c>
      <c r="M8484" t="str">
        <f>TEXT(Table1[[#This Row],[Patient Admission Date]],"ddd")</f>
        <v>Wed</v>
      </c>
      <c r="N8484" t="str">
        <f>TEXT(INT(HOUR(Table1[[#This Row],[Patient Admission Date]])/3)*3,"00")&amp;"-"&amp;TEXT(INT(HOUR(Table1[[#This Row],[Patient Admission Date]])/3)*3+3,"00")</f>
        <v>06-09</v>
      </c>
      <c r="O8484" t="str" cm="1">
        <f t="array" ref="O8484">_xlfn.IFS(Table1[[#This Row],[Patient Age]]&lt;=14,"0-14",Table1[[#This Row],[Patient Age]]&lt;=29,"15-29",Table1[[#This Row],[Patient Age]]&lt;=44,"30-44",Table1[[#This Row],[Patient Age]]&lt;=59,"45-59",Table1[[#This Row],[Patient Age]]&lt;=74,"60-74",TRUE,"75+")</f>
        <v>15-29</v>
      </c>
      <c r="P8484" t="str" cm="1">
        <f t="array" ref="P8484">_xlfn.IFS(Table1[[#This Row],[Patient Waittime]]&lt;=15,"0-15",Table1[[#This Row],[Patient Waittime]]&lt;=30,"16-30",Table1[[#This Row],[Patient Waittime]]&lt;=45,"31-45",Table1[[#This Row],[Patient Waittime]]&lt;=60,"46-60",TRUE,"60+")</f>
        <v>0-15</v>
      </c>
      <c r="Q8484">
        <f>--(Table1[[#This Row],[Patient Waittime]]&lt;=30)</f>
        <v>1</v>
      </c>
      <c r="R8484">
        <f>--Table1[[#This Row],[Patient Admission Flag]]</f>
        <v>1</v>
      </c>
      <c r="S8484">
        <f>--AND(Table1[[#This Row],[WithinTarget]]=1,Table1[[#This Row],[Patient Satisfaction Score]]&gt;=7)</f>
        <v>0</v>
      </c>
      <c r="T8484" t="str">
        <f>IF(LEFT(Table1[[#This Row],[Patient Gender]],1)="F","Female","Male")</f>
        <v>Male</v>
      </c>
    </row>
    <row r="8485" spans="1:20" x14ac:dyDescent="0.3">
      <c r="A8485" t="s">
        <v>8589</v>
      </c>
      <c r="B8485" s="1">
        <v>45364.269444444442</v>
      </c>
      <c r="C8485" t="s">
        <v>9</v>
      </c>
      <c r="D8485">
        <v>38</v>
      </c>
      <c r="E8485" t="s">
        <v>19</v>
      </c>
      <c r="F8485" t="s">
        <v>11</v>
      </c>
      <c r="G8485" t="b">
        <v>1</v>
      </c>
      <c r="I8485">
        <v>34</v>
      </c>
      <c r="J8485" t="b">
        <v>1</v>
      </c>
      <c r="K8485">
        <f>YEAR(Table1[[#This Row],[Patient Admission Date]])</f>
        <v>2024</v>
      </c>
      <c r="L8485" t="str">
        <f>TEXT(Table1[[#This Row],[Patient Admission Date]],"mmm")</f>
        <v>Mar</v>
      </c>
      <c r="M8485" t="str">
        <f>TEXT(Table1[[#This Row],[Patient Admission Date]],"ddd")</f>
        <v>Wed</v>
      </c>
      <c r="N8485" t="str">
        <f>TEXT(INT(HOUR(Table1[[#This Row],[Patient Admission Date]])/3)*3,"00")&amp;"-"&amp;TEXT(INT(HOUR(Table1[[#This Row],[Patient Admission Date]])/3)*3+3,"00")</f>
        <v>06-09</v>
      </c>
      <c r="O8485" t="str" cm="1">
        <f t="array" ref="O8485">_xlfn.IFS(Table1[[#This Row],[Patient Age]]&lt;=14,"0-14",Table1[[#This Row],[Patient Age]]&lt;=29,"15-29",Table1[[#This Row],[Patient Age]]&lt;=44,"30-44",Table1[[#This Row],[Patient Age]]&lt;=59,"45-59",Table1[[#This Row],[Patient Age]]&lt;=74,"60-74",TRUE,"75+")</f>
        <v>30-44</v>
      </c>
      <c r="P8485" t="str" cm="1">
        <f t="array" ref="P8485">_xlfn.IFS(Table1[[#This Row],[Patient Waittime]]&lt;=15,"0-15",Table1[[#This Row],[Patient Waittime]]&lt;=30,"16-30",Table1[[#This Row],[Patient Waittime]]&lt;=45,"31-45",Table1[[#This Row],[Patient Waittime]]&lt;=60,"46-60",TRUE,"60+")</f>
        <v>31-45</v>
      </c>
      <c r="Q8485">
        <f>--(Table1[[#This Row],[Patient Waittime]]&lt;=30)</f>
        <v>0</v>
      </c>
      <c r="R8485">
        <f>--Table1[[#This Row],[Patient Admission Flag]]</f>
        <v>1</v>
      </c>
      <c r="S8485">
        <f>--AND(Table1[[#This Row],[WithinTarget]]=1,Table1[[#This Row],[Patient Satisfaction Score]]&gt;=7)</f>
        <v>0</v>
      </c>
      <c r="T8485" t="str">
        <f>IF(LEFT(Table1[[#This Row],[Patient Gender]],1)="F","Female","Male")</f>
        <v>Male</v>
      </c>
    </row>
    <row r="8486" spans="1:20" x14ac:dyDescent="0.3">
      <c r="A8486" t="s">
        <v>8590</v>
      </c>
      <c r="B8486" s="1">
        <v>45282.088888888888</v>
      </c>
      <c r="C8486" t="s">
        <v>9</v>
      </c>
      <c r="D8486">
        <v>27</v>
      </c>
      <c r="E8486" t="s">
        <v>19</v>
      </c>
      <c r="F8486" t="s">
        <v>11</v>
      </c>
      <c r="G8486" t="b">
        <v>1</v>
      </c>
      <c r="I8486">
        <v>38</v>
      </c>
      <c r="J8486" t="b">
        <v>1</v>
      </c>
      <c r="K8486">
        <f>YEAR(Table1[[#This Row],[Patient Admission Date]])</f>
        <v>2023</v>
      </c>
      <c r="L8486" t="str">
        <f>TEXT(Table1[[#This Row],[Patient Admission Date]],"mmm")</f>
        <v>Dec</v>
      </c>
      <c r="M8486" t="str">
        <f>TEXT(Table1[[#This Row],[Patient Admission Date]],"ddd")</f>
        <v>Fri</v>
      </c>
      <c r="N8486" t="str">
        <f>TEXT(INT(HOUR(Table1[[#This Row],[Patient Admission Date]])/3)*3,"00")&amp;"-"&amp;TEXT(INT(HOUR(Table1[[#This Row],[Patient Admission Date]])/3)*3+3,"00")</f>
        <v>00-03</v>
      </c>
      <c r="O8486" t="str" cm="1">
        <f t="array" ref="O8486">_xlfn.IFS(Table1[[#This Row],[Patient Age]]&lt;=14,"0-14",Table1[[#This Row],[Patient Age]]&lt;=29,"15-29",Table1[[#This Row],[Patient Age]]&lt;=44,"30-44",Table1[[#This Row],[Patient Age]]&lt;=59,"45-59",Table1[[#This Row],[Patient Age]]&lt;=74,"60-74",TRUE,"75+")</f>
        <v>15-29</v>
      </c>
      <c r="P8486" t="str" cm="1">
        <f t="array" ref="P8486">_xlfn.IFS(Table1[[#This Row],[Patient Waittime]]&lt;=15,"0-15",Table1[[#This Row],[Patient Waittime]]&lt;=30,"16-30",Table1[[#This Row],[Patient Waittime]]&lt;=45,"31-45",Table1[[#This Row],[Patient Waittime]]&lt;=60,"46-60",TRUE,"60+")</f>
        <v>31-45</v>
      </c>
      <c r="Q8486">
        <f>--(Table1[[#This Row],[Patient Waittime]]&lt;=30)</f>
        <v>0</v>
      </c>
      <c r="R8486">
        <f>--Table1[[#This Row],[Patient Admission Flag]]</f>
        <v>1</v>
      </c>
      <c r="S8486">
        <f>--AND(Table1[[#This Row],[WithinTarget]]=1,Table1[[#This Row],[Patient Satisfaction Score]]&gt;=7)</f>
        <v>0</v>
      </c>
      <c r="T8486" t="str">
        <f>IF(LEFT(Table1[[#This Row],[Patient Gender]],1)="F","Female","Male")</f>
        <v>Male</v>
      </c>
    </row>
    <row r="8487" spans="1:20" x14ac:dyDescent="0.3">
      <c r="A8487" t="s">
        <v>8591</v>
      </c>
      <c r="B8487" s="1">
        <v>45493.472222222219</v>
      </c>
      <c r="C8487" t="s">
        <v>9</v>
      </c>
      <c r="D8487">
        <v>34</v>
      </c>
      <c r="E8487" t="s">
        <v>19</v>
      </c>
      <c r="F8487" t="s">
        <v>11</v>
      </c>
      <c r="G8487" t="b">
        <v>1</v>
      </c>
      <c r="I8487">
        <v>10</v>
      </c>
      <c r="J8487" t="b">
        <v>1</v>
      </c>
      <c r="K8487">
        <f>YEAR(Table1[[#This Row],[Patient Admission Date]])</f>
        <v>2024</v>
      </c>
      <c r="L8487" t="str">
        <f>TEXT(Table1[[#This Row],[Patient Admission Date]],"mmm")</f>
        <v>Jul</v>
      </c>
      <c r="M8487" t="str">
        <f>TEXT(Table1[[#This Row],[Patient Admission Date]],"ddd")</f>
        <v>Sat</v>
      </c>
      <c r="N8487" t="str">
        <f>TEXT(INT(HOUR(Table1[[#This Row],[Patient Admission Date]])/3)*3,"00")&amp;"-"&amp;TEXT(INT(HOUR(Table1[[#This Row],[Patient Admission Date]])/3)*3+3,"00")</f>
        <v>09-12</v>
      </c>
      <c r="O8487" t="str" cm="1">
        <f t="array" ref="O8487">_xlfn.IFS(Table1[[#This Row],[Patient Age]]&lt;=14,"0-14",Table1[[#This Row],[Patient Age]]&lt;=29,"15-29",Table1[[#This Row],[Patient Age]]&lt;=44,"30-44",Table1[[#This Row],[Patient Age]]&lt;=59,"45-59",Table1[[#This Row],[Patient Age]]&lt;=74,"60-74",TRUE,"75+")</f>
        <v>30-44</v>
      </c>
      <c r="P8487" t="str" cm="1">
        <f t="array" ref="P8487">_xlfn.IFS(Table1[[#This Row],[Patient Waittime]]&lt;=15,"0-15",Table1[[#This Row],[Patient Waittime]]&lt;=30,"16-30",Table1[[#This Row],[Patient Waittime]]&lt;=45,"31-45",Table1[[#This Row],[Patient Waittime]]&lt;=60,"46-60",TRUE,"60+")</f>
        <v>0-15</v>
      </c>
      <c r="Q8487">
        <f>--(Table1[[#This Row],[Patient Waittime]]&lt;=30)</f>
        <v>1</v>
      </c>
      <c r="R8487">
        <f>--Table1[[#This Row],[Patient Admission Flag]]</f>
        <v>1</v>
      </c>
      <c r="S8487">
        <f>--AND(Table1[[#This Row],[WithinTarget]]=1,Table1[[#This Row],[Patient Satisfaction Score]]&gt;=7)</f>
        <v>0</v>
      </c>
      <c r="T8487" t="str">
        <f>IF(LEFT(Table1[[#This Row],[Patient Gender]],1)="F","Female","Male")</f>
        <v>Male</v>
      </c>
    </row>
    <row r="8488" spans="1:20" x14ac:dyDescent="0.3">
      <c r="A8488" t="s">
        <v>8592</v>
      </c>
      <c r="B8488" s="1">
        <v>45484.765972222223</v>
      </c>
      <c r="C8488" t="s">
        <v>9</v>
      </c>
      <c r="D8488">
        <v>48</v>
      </c>
      <c r="E8488" t="s">
        <v>19</v>
      </c>
      <c r="F8488" t="s">
        <v>11</v>
      </c>
      <c r="G8488" t="b">
        <v>1</v>
      </c>
      <c r="I8488">
        <v>22</v>
      </c>
      <c r="J8488" t="b">
        <v>1</v>
      </c>
      <c r="K8488">
        <f>YEAR(Table1[[#This Row],[Patient Admission Date]])</f>
        <v>2024</v>
      </c>
      <c r="L8488" t="str">
        <f>TEXT(Table1[[#This Row],[Patient Admission Date]],"mmm")</f>
        <v>Jul</v>
      </c>
      <c r="M8488" t="str">
        <f>TEXT(Table1[[#This Row],[Patient Admission Date]],"ddd")</f>
        <v>Thu</v>
      </c>
      <c r="N8488" t="str">
        <f>TEXT(INT(HOUR(Table1[[#This Row],[Patient Admission Date]])/3)*3,"00")&amp;"-"&amp;TEXT(INT(HOUR(Table1[[#This Row],[Patient Admission Date]])/3)*3+3,"00")</f>
        <v>18-21</v>
      </c>
      <c r="O8488" t="str" cm="1">
        <f t="array" ref="O8488">_xlfn.IFS(Table1[[#This Row],[Patient Age]]&lt;=14,"0-14",Table1[[#This Row],[Patient Age]]&lt;=29,"15-29",Table1[[#This Row],[Patient Age]]&lt;=44,"30-44",Table1[[#This Row],[Patient Age]]&lt;=59,"45-59",Table1[[#This Row],[Patient Age]]&lt;=74,"60-74",TRUE,"75+")</f>
        <v>45-59</v>
      </c>
      <c r="P8488" t="str" cm="1">
        <f t="array" ref="P8488">_xlfn.IFS(Table1[[#This Row],[Patient Waittime]]&lt;=15,"0-15",Table1[[#This Row],[Patient Waittime]]&lt;=30,"16-30",Table1[[#This Row],[Patient Waittime]]&lt;=45,"31-45",Table1[[#This Row],[Patient Waittime]]&lt;=60,"46-60",TRUE,"60+")</f>
        <v>16-30</v>
      </c>
      <c r="Q8488">
        <f>--(Table1[[#This Row],[Patient Waittime]]&lt;=30)</f>
        <v>1</v>
      </c>
      <c r="R8488">
        <f>--Table1[[#This Row],[Patient Admission Flag]]</f>
        <v>1</v>
      </c>
      <c r="S8488">
        <f>--AND(Table1[[#This Row],[WithinTarget]]=1,Table1[[#This Row],[Patient Satisfaction Score]]&gt;=7)</f>
        <v>0</v>
      </c>
      <c r="T8488" t="str">
        <f>IF(LEFT(Table1[[#This Row],[Patient Gender]],1)="F","Female","Male")</f>
        <v>Male</v>
      </c>
    </row>
    <row r="8489" spans="1:20" x14ac:dyDescent="0.3">
      <c r="A8489" t="s">
        <v>8593</v>
      </c>
      <c r="B8489" s="1">
        <v>45149.511805555558</v>
      </c>
      <c r="C8489" t="s">
        <v>9</v>
      </c>
      <c r="D8489">
        <v>16</v>
      </c>
      <c r="E8489" t="s">
        <v>19</v>
      </c>
      <c r="F8489" t="s">
        <v>11</v>
      </c>
      <c r="G8489" t="b">
        <v>1</v>
      </c>
      <c r="I8489">
        <v>27</v>
      </c>
      <c r="J8489" t="b">
        <v>1</v>
      </c>
      <c r="K8489">
        <f>YEAR(Table1[[#This Row],[Patient Admission Date]])</f>
        <v>2023</v>
      </c>
      <c r="L8489" t="str">
        <f>TEXT(Table1[[#This Row],[Patient Admission Date]],"mmm")</f>
        <v>Aug</v>
      </c>
      <c r="M8489" t="str">
        <f>TEXT(Table1[[#This Row],[Patient Admission Date]],"ddd")</f>
        <v>Fri</v>
      </c>
      <c r="N8489" t="str">
        <f>TEXT(INT(HOUR(Table1[[#This Row],[Patient Admission Date]])/3)*3,"00")&amp;"-"&amp;TEXT(INT(HOUR(Table1[[#This Row],[Patient Admission Date]])/3)*3+3,"00")</f>
        <v>12-15</v>
      </c>
      <c r="O8489" t="str" cm="1">
        <f t="array" ref="O8489">_xlfn.IFS(Table1[[#This Row],[Patient Age]]&lt;=14,"0-14",Table1[[#This Row],[Patient Age]]&lt;=29,"15-29",Table1[[#This Row],[Patient Age]]&lt;=44,"30-44",Table1[[#This Row],[Patient Age]]&lt;=59,"45-59",Table1[[#This Row],[Patient Age]]&lt;=74,"60-74",TRUE,"75+")</f>
        <v>15-29</v>
      </c>
      <c r="P8489" t="str" cm="1">
        <f t="array" ref="P8489">_xlfn.IFS(Table1[[#This Row],[Patient Waittime]]&lt;=15,"0-15",Table1[[#This Row],[Patient Waittime]]&lt;=30,"16-30",Table1[[#This Row],[Patient Waittime]]&lt;=45,"31-45",Table1[[#This Row],[Patient Waittime]]&lt;=60,"46-60",TRUE,"60+")</f>
        <v>16-30</v>
      </c>
      <c r="Q8489">
        <f>--(Table1[[#This Row],[Patient Waittime]]&lt;=30)</f>
        <v>1</v>
      </c>
      <c r="R8489">
        <f>--Table1[[#This Row],[Patient Admission Flag]]</f>
        <v>1</v>
      </c>
      <c r="S8489">
        <f>--AND(Table1[[#This Row],[WithinTarget]]=1,Table1[[#This Row],[Patient Satisfaction Score]]&gt;=7)</f>
        <v>0</v>
      </c>
      <c r="T8489" t="str">
        <f>IF(LEFT(Table1[[#This Row],[Patient Gender]],1)="F","Female","Male")</f>
        <v>Male</v>
      </c>
    </row>
    <row r="8490" spans="1:20" x14ac:dyDescent="0.3">
      <c r="A8490" t="s">
        <v>8594</v>
      </c>
      <c r="B8490" s="1">
        <v>45518.51458333333</v>
      </c>
      <c r="C8490" t="s">
        <v>9</v>
      </c>
      <c r="D8490">
        <v>44</v>
      </c>
      <c r="E8490" t="s">
        <v>19</v>
      </c>
      <c r="F8490" t="s">
        <v>11</v>
      </c>
      <c r="G8490" t="b">
        <v>1</v>
      </c>
      <c r="I8490">
        <v>41</v>
      </c>
      <c r="J8490" t="b">
        <v>1</v>
      </c>
      <c r="K8490">
        <f>YEAR(Table1[[#This Row],[Patient Admission Date]])</f>
        <v>2024</v>
      </c>
      <c r="L8490" t="str">
        <f>TEXT(Table1[[#This Row],[Patient Admission Date]],"mmm")</f>
        <v>Aug</v>
      </c>
      <c r="M8490" t="str">
        <f>TEXT(Table1[[#This Row],[Patient Admission Date]],"ddd")</f>
        <v>Wed</v>
      </c>
      <c r="N8490" t="str">
        <f>TEXT(INT(HOUR(Table1[[#This Row],[Patient Admission Date]])/3)*3,"00")&amp;"-"&amp;TEXT(INT(HOUR(Table1[[#This Row],[Patient Admission Date]])/3)*3+3,"00")</f>
        <v>12-15</v>
      </c>
      <c r="O8490" t="str" cm="1">
        <f t="array" ref="O8490">_xlfn.IFS(Table1[[#This Row],[Patient Age]]&lt;=14,"0-14",Table1[[#This Row],[Patient Age]]&lt;=29,"15-29",Table1[[#This Row],[Patient Age]]&lt;=44,"30-44",Table1[[#This Row],[Patient Age]]&lt;=59,"45-59",Table1[[#This Row],[Patient Age]]&lt;=74,"60-74",TRUE,"75+")</f>
        <v>30-44</v>
      </c>
      <c r="P8490" t="str" cm="1">
        <f t="array" ref="P8490">_xlfn.IFS(Table1[[#This Row],[Patient Waittime]]&lt;=15,"0-15",Table1[[#This Row],[Patient Waittime]]&lt;=30,"16-30",Table1[[#This Row],[Patient Waittime]]&lt;=45,"31-45",Table1[[#This Row],[Patient Waittime]]&lt;=60,"46-60",TRUE,"60+")</f>
        <v>31-45</v>
      </c>
      <c r="Q8490">
        <f>--(Table1[[#This Row],[Patient Waittime]]&lt;=30)</f>
        <v>0</v>
      </c>
      <c r="R8490">
        <f>--Table1[[#This Row],[Patient Admission Flag]]</f>
        <v>1</v>
      </c>
      <c r="S8490">
        <f>--AND(Table1[[#This Row],[WithinTarget]]=1,Table1[[#This Row],[Patient Satisfaction Score]]&gt;=7)</f>
        <v>0</v>
      </c>
      <c r="T8490" t="str">
        <f>IF(LEFT(Table1[[#This Row],[Patient Gender]],1)="F","Female","Male")</f>
        <v>Male</v>
      </c>
    </row>
    <row r="8491" spans="1:20" x14ac:dyDescent="0.3">
      <c r="A8491" t="s">
        <v>8595</v>
      </c>
      <c r="B8491" s="1">
        <v>45233.462500000001</v>
      </c>
      <c r="C8491" t="s">
        <v>9</v>
      </c>
      <c r="D8491">
        <v>75</v>
      </c>
      <c r="E8491" t="s">
        <v>19</v>
      </c>
      <c r="F8491" t="s">
        <v>11</v>
      </c>
      <c r="G8491" t="b">
        <v>1</v>
      </c>
      <c r="I8491">
        <v>44</v>
      </c>
      <c r="J8491" t="b">
        <v>1</v>
      </c>
      <c r="K8491">
        <f>YEAR(Table1[[#This Row],[Patient Admission Date]])</f>
        <v>2023</v>
      </c>
      <c r="L8491" t="str">
        <f>TEXT(Table1[[#This Row],[Patient Admission Date]],"mmm")</f>
        <v>Nov</v>
      </c>
      <c r="M8491" t="str">
        <f>TEXT(Table1[[#This Row],[Patient Admission Date]],"ddd")</f>
        <v>Fri</v>
      </c>
      <c r="N8491" t="str">
        <f>TEXT(INT(HOUR(Table1[[#This Row],[Patient Admission Date]])/3)*3,"00")&amp;"-"&amp;TEXT(INT(HOUR(Table1[[#This Row],[Patient Admission Date]])/3)*3+3,"00")</f>
        <v>09-12</v>
      </c>
      <c r="O8491" t="str" cm="1">
        <f t="array" ref="O8491">_xlfn.IFS(Table1[[#This Row],[Patient Age]]&lt;=14,"0-14",Table1[[#This Row],[Patient Age]]&lt;=29,"15-29",Table1[[#This Row],[Patient Age]]&lt;=44,"30-44",Table1[[#This Row],[Patient Age]]&lt;=59,"45-59",Table1[[#This Row],[Patient Age]]&lt;=74,"60-74",TRUE,"75+")</f>
        <v>75+</v>
      </c>
      <c r="P8491" t="str" cm="1">
        <f t="array" ref="P8491">_xlfn.IFS(Table1[[#This Row],[Patient Waittime]]&lt;=15,"0-15",Table1[[#This Row],[Patient Waittime]]&lt;=30,"16-30",Table1[[#This Row],[Patient Waittime]]&lt;=45,"31-45",Table1[[#This Row],[Patient Waittime]]&lt;=60,"46-60",TRUE,"60+")</f>
        <v>31-45</v>
      </c>
      <c r="Q8491">
        <f>--(Table1[[#This Row],[Patient Waittime]]&lt;=30)</f>
        <v>0</v>
      </c>
      <c r="R8491">
        <f>--Table1[[#This Row],[Patient Admission Flag]]</f>
        <v>1</v>
      </c>
      <c r="S8491">
        <f>--AND(Table1[[#This Row],[WithinTarget]]=1,Table1[[#This Row],[Patient Satisfaction Score]]&gt;=7)</f>
        <v>0</v>
      </c>
      <c r="T8491" t="str">
        <f>IF(LEFT(Table1[[#This Row],[Patient Gender]],1)="F","Female","Male")</f>
        <v>Male</v>
      </c>
    </row>
    <row r="8492" spans="1:20" x14ac:dyDescent="0.3">
      <c r="A8492" t="s">
        <v>8596</v>
      </c>
      <c r="B8492" s="1">
        <v>45174.100694444445</v>
      </c>
      <c r="C8492" t="s">
        <v>9</v>
      </c>
      <c r="D8492">
        <v>32</v>
      </c>
      <c r="E8492" t="s">
        <v>19</v>
      </c>
      <c r="F8492" t="s">
        <v>11</v>
      </c>
      <c r="G8492" t="b">
        <v>1</v>
      </c>
      <c r="I8492">
        <v>12</v>
      </c>
      <c r="J8492" t="b">
        <v>1</v>
      </c>
      <c r="K8492">
        <f>YEAR(Table1[[#This Row],[Patient Admission Date]])</f>
        <v>2023</v>
      </c>
      <c r="L8492" t="str">
        <f>TEXT(Table1[[#This Row],[Patient Admission Date]],"mmm")</f>
        <v>Sep</v>
      </c>
      <c r="M8492" t="str">
        <f>TEXT(Table1[[#This Row],[Patient Admission Date]],"ddd")</f>
        <v>Tue</v>
      </c>
      <c r="N8492" t="str">
        <f>TEXT(INT(HOUR(Table1[[#This Row],[Patient Admission Date]])/3)*3,"00")&amp;"-"&amp;TEXT(INT(HOUR(Table1[[#This Row],[Patient Admission Date]])/3)*3+3,"00")</f>
        <v>00-03</v>
      </c>
      <c r="O8492" t="str" cm="1">
        <f t="array" ref="O8492">_xlfn.IFS(Table1[[#This Row],[Patient Age]]&lt;=14,"0-14",Table1[[#This Row],[Patient Age]]&lt;=29,"15-29",Table1[[#This Row],[Patient Age]]&lt;=44,"30-44",Table1[[#This Row],[Patient Age]]&lt;=59,"45-59",Table1[[#This Row],[Patient Age]]&lt;=74,"60-74",TRUE,"75+")</f>
        <v>30-44</v>
      </c>
      <c r="P8492" t="str" cm="1">
        <f t="array" ref="P8492">_xlfn.IFS(Table1[[#This Row],[Patient Waittime]]&lt;=15,"0-15",Table1[[#This Row],[Patient Waittime]]&lt;=30,"16-30",Table1[[#This Row],[Patient Waittime]]&lt;=45,"31-45",Table1[[#This Row],[Patient Waittime]]&lt;=60,"46-60",TRUE,"60+")</f>
        <v>0-15</v>
      </c>
      <c r="Q8492">
        <f>--(Table1[[#This Row],[Patient Waittime]]&lt;=30)</f>
        <v>1</v>
      </c>
      <c r="R8492">
        <f>--Table1[[#This Row],[Patient Admission Flag]]</f>
        <v>1</v>
      </c>
      <c r="S8492">
        <f>--AND(Table1[[#This Row],[WithinTarget]]=1,Table1[[#This Row],[Patient Satisfaction Score]]&gt;=7)</f>
        <v>0</v>
      </c>
      <c r="T8492" t="str">
        <f>IF(LEFT(Table1[[#This Row],[Patient Gender]],1)="F","Female","Male")</f>
        <v>Male</v>
      </c>
    </row>
    <row r="8493" spans="1:20" x14ac:dyDescent="0.3">
      <c r="A8493" t="s">
        <v>8597</v>
      </c>
      <c r="B8493" s="1">
        <v>45301.998611111114</v>
      </c>
      <c r="C8493" t="s">
        <v>9</v>
      </c>
      <c r="D8493">
        <v>62</v>
      </c>
      <c r="E8493" t="s">
        <v>19</v>
      </c>
      <c r="F8493" t="s">
        <v>11</v>
      </c>
      <c r="G8493" t="b">
        <v>1</v>
      </c>
      <c r="I8493">
        <v>12</v>
      </c>
      <c r="J8493" t="b">
        <v>1</v>
      </c>
      <c r="K8493">
        <f>YEAR(Table1[[#This Row],[Patient Admission Date]])</f>
        <v>2024</v>
      </c>
      <c r="L8493" t="str">
        <f>TEXT(Table1[[#This Row],[Patient Admission Date]],"mmm")</f>
        <v>Jan</v>
      </c>
      <c r="M8493" t="str">
        <f>TEXT(Table1[[#This Row],[Patient Admission Date]],"ddd")</f>
        <v>Wed</v>
      </c>
      <c r="N8493" t="str">
        <f>TEXT(INT(HOUR(Table1[[#This Row],[Patient Admission Date]])/3)*3,"00")&amp;"-"&amp;TEXT(INT(HOUR(Table1[[#This Row],[Patient Admission Date]])/3)*3+3,"00")</f>
        <v>21-24</v>
      </c>
      <c r="O8493" t="str" cm="1">
        <f t="array" ref="O8493">_xlfn.IFS(Table1[[#This Row],[Patient Age]]&lt;=14,"0-14",Table1[[#This Row],[Patient Age]]&lt;=29,"15-29",Table1[[#This Row],[Patient Age]]&lt;=44,"30-44",Table1[[#This Row],[Patient Age]]&lt;=59,"45-59",Table1[[#This Row],[Patient Age]]&lt;=74,"60-74",TRUE,"75+")</f>
        <v>60-74</v>
      </c>
      <c r="P8493" t="str" cm="1">
        <f t="array" ref="P8493">_xlfn.IFS(Table1[[#This Row],[Patient Waittime]]&lt;=15,"0-15",Table1[[#This Row],[Patient Waittime]]&lt;=30,"16-30",Table1[[#This Row],[Patient Waittime]]&lt;=45,"31-45",Table1[[#This Row],[Patient Waittime]]&lt;=60,"46-60",TRUE,"60+")</f>
        <v>0-15</v>
      </c>
      <c r="Q8493">
        <f>--(Table1[[#This Row],[Patient Waittime]]&lt;=30)</f>
        <v>1</v>
      </c>
      <c r="R8493">
        <f>--Table1[[#This Row],[Patient Admission Flag]]</f>
        <v>1</v>
      </c>
      <c r="S8493">
        <f>--AND(Table1[[#This Row],[WithinTarget]]=1,Table1[[#This Row],[Patient Satisfaction Score]]&gt;=7)</f>
        <v>0</v>
      </c>
      <c r="T8493" t="str">
        <f>IF(LEFT(Table1[[#This Row],[Patient Gender]],1)="F","Female","Male")</f>
        <v>Male</v>
      </c>
    </row>
    <row r="8494" spans="1:20" x14ac:dyDescent="0.3">
      <c r="A8494" t="s">
        <v>8598</v>
      </c>
      <c r="B8494" s="1">
        <v>45135.256944444445</v>
      </c>
      <c r="C8494" t="s">
        <v>9</v>
      </c>
      <c r="D8494">
        <v>66</v>
      </c>
      <c r="E8494" t="s">
        <v>19</v>
      </c>
      <c r="F8494" t="s">
        <v>11</v>
      </c>
      <c r="G8494" t="b">
        <v>1</v>
      </c>
      <c r="I8494">
        <v>23</v>
      </c>
      <c r="J8494" t="b">
        <v>1</v>
      </c>
      <c r="K8494">
        <f>YEAR(Table1[[#This Row],[Patient Admission Date]])</f>
        <v>2023</v>
      </c>
      <c r="L8494" t="str">
        <f>TEXT(Table1[[#This Row],[Patient Admission Date]],"mmm")</f>
        <v>Jul</v>
      </c>
      <c r="M8494" t="str">
        <f>TEXT(Table1[[#This Row],[Patient Admission Date]],"ddd")</f>
        <v>Fri</v>
      </c>
      <c r="N8494" t="str">
        <f>TEXT(INT(HOUR(Table1[[#This Row],[Patient Admission Date]])/3)*3,"00")&amp;"-"&amp;TEXT(INT(HOUR(Table1[[#This Row],[Patient Admission Date]])/3)*3+3,"00")</f>
        <v>06-09</v>
      </c>
      <c r="O8494" t="str" cm="1">
        <f t="array" ref="O8494">_xlfn.IFS(Table1[[#This Row],[Patient Age]]&lt;=14,"0-14",Table1[[#This Row],[Patient Age]]&lt;=29,"15-29",Table1[[#This Row],[Patient Age]]&lt;=44,"30-44",Table1[[#This Row],[Patient Age]]&lt;=59,"45-59",Table1[[#This Row],[Patient Age]]&lt;=74,"60-74",TRUE,"75+")</f>
        <v>60-74</v>
      </c>
      <c r="P8494" t="str" cm="1">
        <f t="array" ref="P8494">_xlfn.IFS(Table1[[#This Row],[Patient Waittime]]&lt;=15,"0-15",Table1[[#This Row],[Patient Waittime]]&lt;=30,"16-30",Table1[[#This Row],[Patient Waittime]]&lt;=45,"31-45",Table1[[#This Row],[Patient Waittime]]&lt;=60,"46-60",TRUE,"60+")</f>
        <v>16-30</v>
      </c>
      <c r="Q8494">
        <f>--(Table1[[#This Row],[Patient Waittime]]&lt;=30)</f>
        <v>1</v>
      </c>
      <c r="R8494">
        <f>--Table1[[#This Row],[Patient Admission Flag]]</f>
        <v>1</v>
      </c>
      <c r="S8494">
        <f>--AND(Table1[[#This Row],[WithinTarget]]=1,Table1[[#This Row],[Patient Satisfaction Score]]&gt;=7)</f>
        <v>0</v>
      </c>
      <c r="T8494" t="str">
        <f>IF(LEFT(Table1[[#This Row],[Patient Gender]],1)="F","Female","Male")</f>
        <v>Male</v>
      </c>
    </row>
    <row r="8495" spans="1:20" x14ac:dyDescent="0.3">
      <c r="A8495" t="s">
        <v>8599</v>
      </c>
      <c r="B8495" s="1">
        <v>45348.581944444442</v>
      </c>
      <c r="C8495" t="s">
        <v>9</v>
      </c>
      <c r="D8495">
        <v>57</v>
      </c>
      <c r="E8495" t="s">
        <v>19</v>
      </c>
      <c r="F8495" t="s">
        <v>11</v>
      </c>
      <c r="G8495" t="b">
        <v>1</v>
      </c>
      <c r="I8495">
        <v>34</v>
      </c>
      <c r="J8495" t="b">
        <v>1</v>
      </c>
      <c r="K8495">
        <f>YEAR(Table1[[#This Row],[Patient Admission Date]])</f>
        <v>2024</v>
      </c>
      <c r="L8495" t="str">
        <f>TEXT(Table1[[#This Row],[Patient Admission Date]],"mmm")</f>
        <v>Feb</v>
      </c>
      <c r="M8495" t="str">
        <f>TEXT(Table1[[#This Row],[Patient Admission Date]],"ddd")</f>
        <v>Mon</v>
      </c>
      <c r="N8495" t="str">
        <f>TEXT(INT(HOUR(Table1[[#This Row],[Patient Admission Date]])/3)*3,"00")&amp;"-"&amp;TEXT(INT(HOUR(Table1[[#This Row],[Patient Admission Date]])/3)*3+3,"00")</f>
        <v>12-15</v>
      </c>
      <c r="O8495" t="str" cm="1">
        <f t="array" ref="O8495">_xlfn.IFS(Table1[[#This Row],[Patient Age]]&lt;=14,"0-14",Table1[[#This Row],[Patient Age]]&lt;=29,"15-29",Table1[[#This Row],[Patient Age]]&lt;=44,"30-44",Table1[[#This Row],[Patient Age]]&lt;=59,"45-59",Table1[[#This Row],[Patient Age]]&lt;=74,"60-74",TRUE,"75+")</f>
        <v>45-59</v>
      </c>
      <c r="P8495" t="str" cm="1">
        <f t="array" ref="P8495">_xlfn.IFS(Table1[[#This Row],[Patient Waittime]]&lt;=15,"0-15",Table1[[#This Row],[Patient Waittime]]&lt;=30,"16-30",Table1[[#This Row],[Patient Waittime]]&lt;=45,"31-45",Table1[[#This Row],[Patient Waittime]]&lt;=60,"46-60",TRUE,"60+")</f>
        <v>31-45</v>
      </c>
      <c r="Q8495">
        <f>--(Table1[[#This Row],[Patient Waittime]]&lt;=30)</f>
        <v>0</v>
      </c>
      <c r="R8495">
        <f>--Table1[[#This Row],[Patient Admission Flag]]</f>
        <v>1</v>
      </c>
      <c r="S8495">
        <f>--AND(Table1[[#This Row],[WithinTarget]]=1,Table1[[#This Row],[Patient Satisfaction Score]]&gt;=7)</f>
        <v>0</v>
      </c>
      <c r="T8495" t="str">
        <f>IF(LEFT(Table1[[#This Row],[Patient Gender]],1)="F","Female","Male")</f>
        <v>Male</v>
      </c>
    </row>
    <row r="8496" spans="1:20" x14ac:dyDescent="0.3">
      <c r="A8496" t="s">
        <v>8600</v>
      </c>
      <c r="B8496" s="1">
        <v>45080.620833333334</v>
      </c>
      <c r="C8496" t="s">
        <v>9</v>
      </c>
      <c r="D8496">
        <v>17</v>
      </c>
      <c r="E8496" t="s">
        <v>19</v>
      </c>
      <c r="F8496" t="s">
        <v>11</v>
      </c>
      <c r="G8496" t="b">
        <v>1</v>
      </c>
      <c r="I8496">
        <v>40</v>
      </c>
      <c r="J8496" t="b">
        <v>1</v>
      </c>
      <c r="K8496">
        <f>YEAR(Table1[[#This Row],[Patient Admission Date]])</f>
        <v>2023</v>
      </c>
      <c r="L8496" t="str">
        <f>TEXT(Table1[[#This Row],[Patient Admission Date]],"mmm")</f>
        <v>Jun</v>
      </c>
      <c r="M8496" t="str">
        <f>TEXT(Table1[[#This Row],[Patient Admission Date]],"ddd")</f>
        <v>Sat</v>
      </c>
      <c r="N8496" t="str">
        <f>TEXT(INT(HOUR(Table1[[#This Row],[Patient Admission Date]])/3)*3,"00")&amp;"-"&amp;TEXT(INT(HOUR(Table1[[#This Row],[Patient Admission Date]])/3)*3+3,"00")</f>
        <v>12-15</v>
      </c>
      <c r="O8496" t="str" cm="1">
        <f t="array" ref="O8496">_xlfn.IFS(Table1[[#This Row],[Patient Age]]&lt;=14,"0-14",Table1[[#This Row],[Patient Age]]&lt;=29,"15-29",Table1[[#This Row],[Patient Age]]&lt;=44,"30-44",Table1[[#This Row],[Patient Age]]&lt;=59,"45-59",Table1[[#This Row],[Patient Age]]&lt;=74,"60-74",TRUE,"75+")</f>
        <v>15-29</v>
      </c>
      <c r="P8496" t="str" cm="1">
        <f t="array" ref="P8496">_xlfn.IFS(Table1[[#This Row],[Patient Waittime]]&lt;=15,"0-15",Table1[[#This Row],[Patient Waittime]]&lt;=30,"16-30",Table1[[#This Row],[Patient Waittime]]&lt;=45,"31-45",Table1[[#This Row],[Patient Waittime]]&lt;=60,"46-60",TRUE,"60+")</f>
        <v>31-45</v>
      </c>
      <c r="Q8496">
        <f>--(Table1[[#This Row],[Patient Waittime]]&lt;=30)</f>
        <v>0</v>
      </c>
      <c r="R8496">
        <f>--Table1[[#This Row],[Patient Admission Flag]]</f>
        <v>1</v>
      </c>
      <c r="S8496">
        <f>--AND(Table1[[#This Row],[WithinTarget]]=1,Table1[[#This Row],[Patient Satisfaction Score]]&gt;=7)</f>
        <v>0</v>
      </c>
      <c r="T8496" t="str">
        <f>IF(LEFT(Table1[[#This Row],[Patient Gender]],1)="F","Female","Male")</f>
        <v>Male</v>
      </c>
    </row>
    <row r="8497" spans="1:20" x14ac:dyDescent="0.3">
      <c r="A8497" t="s">
        <v>8601</v>
      </c>
      <c r="B8497" s="1">
        <v>45575.368055555555</v>
      </c>
      <c r="C8497" t="s">
        <v>9</v>
      </c>
      <c r="D8497">
        <v>6</v>
      </c>
      <c r="E8497" t="s">
        <v>19</v>
      </c>
      <c r="F8497" t="s">
        <v>11</v>
      </c>
      <c r="G8497" t="b">
        <v>1</v>
      </c>
      <c r="I8497">
        <v>42</v>
      </c>
      <c r="J8497" t="b">
        <v>1</v>
      </c>
      <c r="K8497">
        <f>YEAR(Table1[[#This Row],[Patient Admission Date]])</f>
        <v>2024</v>
      </c>
      <c r="L8497" t="str">
        <f>TEXT(Table1[[#This Row],[Patient Admission Date]],"mmm")</f>
        <v>Oct</v>
      </c>
      <c r="M8497" t="str">
        <f>TEXT(Table1[[#This Row],[Patient Admission Date]],"ddd")</f>
        <v>Thu</v>
      </c>
      <c r="N8497" t="str">
        <f>TEXT(INT(HOUR(Table1[[#This Row],[Patient Admission Date]])/3)*3,"00")&amp;"-"&amp;TEXT(INT(HOUR(Table1[[#This Row],[Patient Admission Date]])/3)*3+3,"00")</f>
        <v>06-09</v>
      </c>
      <c r="O8497" t="str" cm="1">
        <f t="array" ref="O8497">_xlfn.IFS(Table1[[#This Row],[Patient Age]]&lt;=14,"0-14",Table1[[#This Row],[Patient Age]]&lt;=29,"15-29",Table1[[#This Row],[Patient Age]]&lt;=44,"30-44",Table1[[#This Row],[Patient Age]]&lt;=59,"45-59",Table1[[#This Row],[Patient Age]]&lt;=74,"60-74",TRUE,"75+")</f>
        <v>0-14</v>
      </c>
      <c r="P8497" t="str" cm="1">
        <f t="array" ref="P8497">_xlfn.IFS(Table1[[#This Row],[Patient Waittime]]&lt;=15,"0-15",Table1[[#This Row],[Patient Waittime]]&lt;=30,"16-30",Table1[[#This Row],[Patient Waittime]]&lt;=45,"31-45",Table1[[#This Row],[Patient Waittime]]&lt;=60,"46-60",TRUE,"60+")</f>
        <v>31-45</v>
      </c>
      <c r="Q8497">
        <f>--(Table1[[#This Row],[Patient Waittime]]&lt;=30)</f>
        <v>0</v>
      </c>
      <c r="R8497">
        <f>--Table1[[#This Row],[Patient Admission Flag]]</f>
        <v>1</v>
      </c>
      <c r="S8497">
        <f>--AND(Table1[[#This Row],[WithinTarget]]=1,Table1[[#This Row],[Patient Satisfaction Score]]&gt;=7)</f>
        <v>0</v>
      </c>
      <c r="T8497" t="str">
        <f>IF(LEFT(Table1[[#This Row],[Patient Gender]],1)="F","Female","Male")</f>
        <v>Male</v>
      </c>
    </row>
    <row r="8498" spans="1:20" x14ac:dyDescent="0.3">
      <c r="A8498" t="s">
        <v>8602</v>
      </c>
      <c r="B8498" s="1">
        <v>45025.92083333333</v>
      </c>
      <c r="C8498" t="s">
        <v>9</v>
      </c>
      <c r="D8498">
        <v>62</v>
      </c>
      <c r="E8498" t="s">
        <v>19</v>
      </c>
      <c r="F8498" t="s">
        <v>11</v>
      </c>
      <c r="G8498" t="b">
        <v>1</v>
      </c>
      <c r="I8498">
        <v>47</v>
      </c>
      <c r="J8498" t="b">
        <v>1</v>
      </c>
      <c r="K8498">
        <f>YEAR(Table1[[#This Row],[Patient Admission Date]])</f>
        <v>2023</v>
      </c>
      <c r="L8498" t="str">
        <f>TEXT(Table1[[#This Row],[Patient Admission Date]],"mmm")</f>
        <v>Apr</v>
      </c>
      <c r="M8498" t="str">
        <f>TEXT(Table1[[#This Row],[Patient Admission Date]],"ddd")</f>
        <v>Sun</v>
      </c>
      <c r="N8498" t="str">
        <f>TEXT(INT(HOUR(Table1[[#This Row],[Patient Admission Date]])/3)*3,"00")&amp;"-"&amp;TEXT(INT(HOUR(Table1[[#This Row],[Patient Admission Date]])/3)*3+3,"00")</f>
        <v>21-24</v>
      </c>
      <c r="O8498" t="str" cm="1">
        <f t="array" ref="O8498">_xlfn.IFS(Table1[[#This Row],[Patient Age]]&lt;=14,"0-14",Table1[[#This Row],[Patient Age]]&lt;=29,"15-29",Table1[[#This Row],[Patient Age]]&lt;=44,"30-44",Table1[[#This Row],[Patient Age]]&lt;=59,"45-59",Table1[[#This Row],[Patient Age]]&lt;=74,"60-74",TRUE,"75+")</f>
        <v>60-74</v>
      </c>
      <c r="P8498" t="str" cm="1">
        <f t="array" ref="P8498">_xlfn.IFS(Table1[[#This Row],[Patient Waittime]]&lt;=15,"0-15",Table1[[#This Row],[Patient Waittime]]&lt;=30,"16-30",Table1[[#This Row],[Patient Waittime]]&lt;=45,"31-45",Table1[[#This Row],[Patient Waittime]]&lt;=60,"46-60",TRUE,"60+")</f>
        <v>46-60</v>
      </c>
      <c r="Q8498">
        <f>--(Table1[[#This Row],[Patient Waittime]]&lt;=30)</f>
        <v>0</v>
      </c>
      <c r="R8498">
        <f>--Table1[[#This Row],[Patient Admission Flag]]</f>
        <v>1</v>
      </c>
      <c r="S8498">
        <f>--AND(Table1[[#This Row],[WithinTarget]]=1,Table1[[#This Row],[Patient Satisfaction Score]]&gt;=7)</f>
        <v>0</v>
      </c>
      <c r="T8498" t="str">
        <f>IF(LEFT(Table1[[#This Row],[Patient Gender]],1)="F","Female","Male")</f>
        <v>Male</v>
      </c>
    </row>
    <row r="8499" spans="1:20" x14ac:dyDescent="0.3">
      <c r="A8499" t="s">
        <v>8603</v>
      </c>
      <c r="B8499" s="1">
        <v>45564.102083333331</v>
      </c>
      <c r="C8499" t="s">
        <v>9</v>
      </c>
      <c r="D8499">
        <v>10</v>
      </c>
      <c r="E8499" t="s">
        <v>19</v>
      </c>
      <c r="F8499" t="s">
        <v>11</v>
      </c>
      <c r="G8499" t="b">
        <v>1</v>
      </c>
      <c r="I8499">
        <v>24</v>
      </c>
      <c r="J8499" t="b">
        <v>1</v>
      </c>
      <c r="K8499">
        <f>YEAR(Table1[[#This Row],[Patient Admission Date]])</f>
        <v>2024</v>
      </c>
      <c r="L8499" t="str">
        <f>TEXT(Table1[[#This Row],[Patient Admission Date]],"mmm")</f>
        <v>Sep</v>
      </c>
      <c r="M8499" t="str">
        <f>TEXT(Table1[[#This Row],[Patient Admission Date]],"ddd")</f>
        <v>Sun</v>
      </c>
      <c r="N8499" t="str">
        <f>TEXT(INT(HOUR(Table1[[#This Row],[Patient Admission Date]])/3)*3,"00")&amp;"-"&amp;TEXT(INT(HOUR(Table1[[#This Row],[Patient Admission Date]])/3)*3+3,"00")</f>
        <v>00-03</v>
      </c>
      <c r="O8499" t="str" cm="1">
        <f t="array" ref="O8499">_xlfn.IFS(Table1[[#This Row],[Patient Age]]&lt;=14,"0-14",Table1[[#This Row],[Patient Age]]&lt;=29,"15-29",Table1[[#This Row],[Patient Age]]&lt;=44,"30-44",Table1[[#This Row],[Patient Age]]&lt;=59,"45-59",Table1[[#This Row],[Patient Age]]&lt;=74,"60-74",TRUE,"75+")</f>
        <v>0-14</v>
      </c>
      <c r="P8499" t="str" cm="1">
        <f t="array" ref="P8499">_xlfn.IFS(Table1[[#This Row],[Patient Waittime]]&lt;=15,"0-15",Table1[[#This Row],[Patient Waittime]]&lt;=30,"16-30",Table1[[#This Row],[Patient Waittime]]&lt;=45,"31-45",Table1[[#This Row],[Patient Waittime]]&lt;=60,"46-60",TRUE,"60+")</f>
        <v>16-30</v>
      </c>
      <c r="Q8499">
        <f>--(Table1[[#This Row],[Patient Waittime]]&lt;=30)</f>
        <v>1</v>
      </c>
      <c r="R8499">
        <f>--Table1[[#This Row],[Patient Admission Flag]]</f>
        <v>1</v>
      </c>
      <c r="S8499">
        <f>--AND(Table1[[#This Row],[WithinTarget]]=1,Table1[[#This Row],[Patient Satisfaction Score]]&gt;=7)</f>
        <v>0</v>
      </c>
      <c r="T8499" t="str">
        <f>IF(LEFT(Table1[[#This Row],[Patient Gender]],1)="F","Female","Male")</f>
        <v>Male</v>
      </c>
    </row>
    <row r="8500" spans="1:20" x14ac:dyDescent="0.3">
      <c r="A8500" t="s">
        <v>8604</v>
      </c>
      <c r="B8500" s="1">
        <v>45372.331250000003</v>
      </c>
      <c r="C8500" t="s">
        <v>9</v>
      </c>
      <c r="D8500">
        <v>20</v>
      </c>
      <c r="E8500" t="s">
        <v>19</v>
      </c>
      <c r="F8500" t="s">
        <v>11</v>
      </c>
      <c r="G8500" t="b">
        <v>1</v>
      </c>
      <c r="I8500">
        <v>31</v>
      </c>
      <c r="J8500" t="b">
        <v>1</v>
      </c>
      <c r="K8500">
        <f>YEAR(Table1[[#This Row],[Patient Admission Date]])</f>
        <v>2024</v>
      </c>
      <c r="L8500" t="str">
        <f>TEXT(Table1[[#This Row],[Patient Admission Date]],"mmm")</f>
        <v>Mar</v>
      </c>
      <c r="M8500" t="str">
        <f>TEXT(Table1[[#This Row],[Patient Admission Date]],"ddd")</f>
        <v>Thu</v>
      </c>
      <c r="N8500" t="str">
        <f>TEXT(INT(HOUR(Table1[[#This Row],[Patient Admission Date]])/3)*3,"00")&amp;"-"&amp;TEXT(INT(HOUR(Table1[[#This Row],[Patient Admission Date]])/3)*3+3,"00")</f>
        <v>06-09</v>
      </c>
      <c r="O8500" t="str" cm="1">
        <f t="array" ref="O8500">_xlfn.IFS(Table1[[#This Row],[Patient Age]]&lt;=14,"0-14",Table1[[#This Row],[Patient Age]]&lt;=29,"15-29",Table1[[#This Row],[Patient Age]]&lt;=44,"30-44",Table1[[#This Row],[Patient Age]]&lt;=59,"45-59",Table1[[#This Row],[Patient Age]]&lt;=74,"60-74",TRUE,"75+")</f>
        <v>15-29</v>
      </c>
      <c r="P8500" t="str" cm="1">
        <f t="array" ref="P8500">_xlfn.IFS(Table1[[#This Row],[Patient Waittime]]&lt;=15,"0-15",Table1[[#This Row],[Patient Waittime]]&lt;=30,"16-30",Table1[[#This Row],[Patient Waittime]]&lt;=45,"31-45",Table1[[#This Row],[Patient Waittime]]&lt;=60,"46-60",TRUE,"60+")</f>
        <v>31-45</v>
      </c>
      <c r="Q8500">
        <f>--(Table1[[#This Row],[Patient Waittime]]&lt;=30)</f>
        <v>0</v>
      </c>
      <c r="R8500">
        <f>--Table1[[#This Row],[Patient Admission Flag]]</f>
        <v>1</v>
      </c>
      <c r="S8500">
        <f>--AND(Table1[[#This Row],[WithinTarget]]=1,Table1[[#This Row],[Patient Satisfaction Score]]&gt;=7)</f>
        <v>0</v>
      </c>
      <c r="T8500" t="str">
        <f>IF(LEFT(Table1[[#This Row],[Patient Gender]],1)="F","Female","Male")</f>
        <v>Male</v>
      </c>
    </row>
    <row r="8501" spans="1:20" x14ac:dyDescent="0.3">
      <c r="A8501" t="s">
        <v>8605</v>
      </c>
      <c r="B8501" s="1">
        <v>45524.244444444441</v>
      </c>
      <c r="C8501" t="s">
        <v>9</v>
      </c>
      <c r="D8501">
        <v>7</v>
      </c>
      <c r="E8501" t="s">
        <v>19</v>
      </c>
      <c r="F8501" t="s">
        <v>11</v>
      </c>
      <c r="G8501" t="b">
        <v>1</v>
      </c>
      <c r="I8501">
        <v>40</v>
      </c>
      <c r="J8501" t="b">
        <v>1</v>
      </c>
      <c r="K8501">
        <f>YEAR(Table1[[#This Row],[Patient Admission Date]])</f>
        <v>2024</v>
      </c>
      <c r="L8501" t="str">
        <f>TEXT(Table1[[#This Row],[Patient Admission Date]],"mmm")</f>
        <v>Aug</v>
      </c>
      <c r="M8501" t="str">
        <f>TEXT(Table1[[#This Row],[Patient Admission Date]],"ddd")</f>
        <v>Tue</v>
      </c>
      <c r="N8501" t="str">
        <f>TEXT(INT(HOUR(Table1[[#This Row],[Patient Admission Date]])/3)*3,"00")&amp;"-"&amp;TEXT(INT(HOUR(Table1[[#This Row],[Patient Admission Date]])/3)*3+3,"00")</f>
        <v>03-06</v>
      </c>
      <c r="O8501" t="str" cm="1">
        <f t="array" ref="O8501">_xlfn.IFS(Table1[[#This Row],[Patient Age]]&lt;=14,"0-14",Table1[[#This Row],[Patient Age]]&lt;=29,"15-29",Table1[[#This Row],[Patient Age]]&lt;=44,"30-44",Table1[[#This Row],[Patient Age]]&lt;=59,"45-59",Table1[[#This Row],[Patient Age]]&lt;=74,"60-74",TRUE,"75+")</f>
        <v>0-14</v>
      </c>
      <c r="P8501" t="str" cm="1">
        <f t="array" ref="P8501">_xlfn.IFS(Table1[[#This Row],[Patient Waittime]]&lt;=15,"0-15",Table1[[#This Row],[Patient Waittime]]&lt;=30,"16-30",Table1[[#This Row],[Patient Waittime]]&lt;=45,"31-45",Table1[[#This Row],[Patient Waittime]]&lt;=60,"46-60",TRUE,"60+")</f>
        <v>31-45</v>
      </c>
      <c r="Q8501">
        <f>--(Table1[[#This Row],[Patient Waittime]]&lt;=30)</f>
        <v>0</v>
      </c>
      <c r="R8501">
        <f>--Table1[[#This Row],[Patient Admission Flag]]</f>
        <v>1</v>
      </c>
      <c r="S8501">
        <f>--AND(Table1[[#This Row],[WithinTarget]]=1,Table1[[#This Row],[Patient Satisfaction Score]]&gt;=7)</f>
        <v>0</v>
      </c>
      <c r="T8501" t="str">
        <f>IF(LEFT(Table1[[#This Row],[Patient Gender]],1)="F","Female","Male")</f>
        <v>Male</v>
      </c>
    </row>
    <row r="8502" spans="1:20" x14ac:dyDescent="0.3">
      <c r="A8502" t="s">
        <v>8606</v>
      </c>
      <c r="B8502" s="1">
        <v>45583.313888888886</v>
      </c>
      <c r="C8502" t="s">
        <v>9</v>
      </c>
      <c r="D8502">
        <v>40</v>
      </c>
      <c r="E8502" t="s">
        <v>19</v>
      </c>
      <c r="F8502" t="s">
        <v>11</v>
      </c>
      <c r="G8502" t="b">
        <v>1</v>
      </c>
      <c r="I8502">
        <v>43</v>
      </c>
      <c r="J8502" t="b">
        <v>1</v>
      </c>
      <c r="K8502">
        <f>YEAR(Table1[[#This Row],[Patient Admission Date]])</f>
        <v>2024</v>
      </c>
      <c r="L8502" t="str">
        <f>TEXT(Table1[[#This Row],[Patient Admission Date]],"mmm")</f>
        <v>Oct</v>
      </c>
      <c r="M8502" t="str">
        <f>TEXT(Table1[[#This Row],[Patient Admission Date]],"ddd")</f>
        <v>Fri</v>
      </c>
      <c r="N8502" t="str">
        <f>TEXT(INT(HOUR(Table1[[#This Row],[Patient Admission Date]])/3)*3,"00")&amp;"-"&amp;TEXT(INT(HOUR(Table1[[#This Row],[Patient Admission Date]])/3)*3+3,"00")</f>
        <v>06-09</v>
      </c>
      <c r="O8502" t="str" cm="1">
        <f t="array" ref="O8502">_xlfn.IFS(Table1[[#This Row],[Patient Age]]&lt;=14,"0-14",Table1[[#This Row],[Patient Age]]&lt;=29,"15-29",Table1[[#This Row],[Patient Age]]&lt;=44,"30-44",Table1[[#This Row],[Patient Age]]&lt;=59,"45-59",Table1[[#This Row],[Patient Age]]&lt;=74,"60-74",TRUE,"75+")</f>
        <v>30-44</v>
      </c>
      <c r="P8502" t="str" cm="1">
        <f t="array" ref="P8502">_xlfn.IFS(Table1[[#This Row],[Patient Waittime]]&lt;=15,"0-15",Table1[[#This Row],[Patient Waittime]]&lt;=30,"16-30",Table1[[#This Row],[Patient Waittime]]&lt;=45,"31-45",Table1[[#This Row],[Patient Waittime]]&lt;=60,"46-60",TRUE,"60+")</f>
        <v>31-45</v>
      </c>
      <c r="Q8502">
        <f>--(Table1[[#This Row],[Patient Waittime]]&lt;=30)</f>
        <v>0</v>
      </c>
      <c r="R8502">
        <f>--Table1[[#This Row],[Patient Admission Flag]]</f>
        <v>1</v>
      </c>
      <c r="S8502">
        <f>--AND(Table1[[#This Row],[WithinTarget]]=1,Table1[[#This Row],[Patient Satisfaction Score]]&gt;=7)</f>
        <v>0</v>
      </c>
      <c r="T8502" t="str">
        <f>IF(LEFT(Table1[[#This Row],[Patient Gender]],1)="F","Female","Male")</f>
        <v>Male</v>
      </c>
    </row>
    <row r="8503" spans="1:20" x14ac:dyDescent="0.3">
      <c r="A8503" t="s">
        <v>8607</v>
      </c>
      <c r="B8503" s="1">
        <v>45480.004861111112</v>
      </c>
      <c r="C8503" t="s">
        <v>9</v>
      </c>
      <c r="D8503">
        <v>46</v>
      </c>
      <c r="E8503" t="s">
        <v>19</v>
      </c>
      <c r="F8503" t="s">
        <v>11</v>
      </c>
      <c r="G8503" t="b">
        <v>1</v>
      </c>
      <c r="I8503">
        <v>17</v>
      </c>
      <c r="J8503" t="b">
        <v>1</v>
      </c>
      <c r="K8503">
        <f>YEAR(Table1[[#This Row],[Patient Admission Date]])</f>
        <v>2024</v>
      </c>
      <c r="L8503" t="str">
        <f>TEXT(Table1[[#This Row],[Patient Admission Date]],"mmm")</f>
        <v>Jul</v>
      </c>
      <c r="M8503" t="str">
        <f>TEXT(Table1[[#This Row],[Patient Admission Date]],"ddd")</f>
        <v>Sun</v>
      </c>
      <c r="N8503" t="str">
        <f>TEXT(INT(HOUR(Table1[[#This Row],[Patient Admission Date]])/3)*3,"00")&amp;"-"&amp;TEXT(INT(HOUR(Table1[[#This Row],[Patient Admission Date]])/3)*3+3,"00")</f>
        <v>00-03</v>
      </c>
      <c r="O8503" t="str" cm="1">
        <f t="array" ref="O8503">_xlfn.IFS(Table1[[#This Row],[Patient Age]]&lt;=14,"0-14",Table1[[#This Row],[Patient Age]]&lt;=29,"15-29",Table1[[#This Row],[Patient Age]]&lt;=44,"30-44",Table1[[#This Row],[Patient Age]]&lt;=59,"45-59",Table1[[#This Row],[Patient Age]]&lt;=74,"60-74",TRUE,"75+")</f>
        <v>45-59</v>
      </c>
      <c r="P8503" t="str" cm="1">
        <f t="array" ref="P8503">_xlfn.IFS(Table1[[#This Row],[Patient Waittime]]&lt;=15,"0-15",Table1[[#This Row],[Patient Waittime]]&lt;=30,"16-30",Table1[[#This Row],[Patient Waittime]]&lt;=45,"31-45",Table1[[#This Row],[Patient Waittime]]&lt;=60,"46-60",TRUE,"60+")</f>
        <v>16-30</v>
      </c>
      <c r="Q8503">
        <f>--(Table1[[#This Row],[Patient Waittime]]&lt;=30)</f>
        <v>1</v>
      </c>
      <c r="R8503">
        <f>--Table1[[#This Row],[Patient Admission Flag]]</f>
        <v>1</v>
      </c>
      <c r="S8503">
        <f>--AND(Table1[[#This Row],[WithinTarget]]=1,Table1[[#This Row],[Patient Satisfaction Score]]&gt;=7)</f>
        <v>0</v>
      </c>
      <c r="T8503" t="str">
        <f>IF(LEFT(Table1[[#This Row],[Patient Gender]],1)="F","Female","Male")</f>
        <v>Male</v>
      </c>
    </row>
    <row r="8504" spans="1:20" x14ac:dyDescent="0.3">
      <c r="A8504" t="s">
        <v>8608</v>
      </c>
      <c r="B8504" s="1">
        <v>45576.225694444445</v>
      </c>
      <c r="C8504" t="s">
        <v>9</v>
      </c>
      <c r="D8504">
        <v>40</v>
      </c>
      <c r="E8504" t="s">
        <v>19</v>
      </c>
      <c r="F8504" t="s">
        <v>11</v>
      </c>
      <c r="G8504" t="b">
        <v>1</v>
      </c>
      <c r="I8504">
        <v>38</v>
      </c>
      <c r="J8504" t="b">
        <v>1</v>
      </c>
      <c r="K8504">
        <f>YEAR(Table1[[#This Row],[Patient Admission Date]])</f>
        <v>2024</v>
      </c>
      <c r="L8504" t="str">
        <f>TEXT(Table1[[#This Row],[Patient Admission Date]],"mmm")</f>
        <v>Oct</v>
      </c>
      <c r="M8504" t="str">
        <f>TEXT(Table1[[#This Row],[Patient Admission Date]],"ddd")</f>
        <v>Fri</v>
      </c>
      <c r="N8504" t="str">
        <f>TEXT(INT(HOUR(Table1[[#This Row],[Patient Admission Date]])/3)*3,"00")&amp;"-"&amp;TEXT(INT(HOUR(Table1[[#This Row],[Patient Admission Date]])/3)*3+3,"00")</f>
        <v>03-06</v>
      </c>
      <c r="O8504" t="str" cm="1">
        <f t="array" ref="O8504">_xlfn.IFS(Table1[[#This Row],[Patient Age]]&lt;=14,"0-14",Table1[[#This Row],[Patient Age]]&lt;=29,"15-29",Table1[[#This Row],[Patient Age]]&lt;=44,"30-44",Table1[[#This Row],[Patient Age]]&lt;=59,"45-59",Table1[[#This Row],[Patient Age]]&lt;=74,"60-74",TRUE,"75+")</f>
        <v>30-44</v>
      </c>
      <c r="P8504" t="str" cm="1">
        <f t="array" ref="P8504">_xlfn.IFS(Table1[[#This Row],[Patient Waittime]]&lt;=15,"0-15",Table1[[#This Row],[Patient Waittime]]&lt;=30,"16-30",Table1[[#This Row],[Patient Waittime]]&lt;=45,"31-45",Table1[[#This Row],[Patient Waittime]]&lt;=60,"46-60",TRUE,"60+")</f>
        <v>31-45</v>
      </c>
      <c r="Q8504">
        <f>--(Table1[[#This Row],[Patient Waittime]]&lt;=30)</f>
        <v>0</v>
      </c>
      <c r="R8504">
        <f>--Table1[[#This Row],[Patient Admission Flag]]</f>
        <v>1</v>
      </c>
      <c r="S8504">
        <f>--AND(Table1[[#This Row],[WithinTarget]]=1,Table1[[#This Row],[Patient Satisfaction Score]]&gt;=7)</f>
        <v>0</v>
      </c>
      <c r="T8504" t="str">
        <f>IF(LEFT(Table1[[#This Row],[Patient Gender]],1)="F","Female","Male")</f>
        <v>Male</v>
      </c>
    </row>
    <row r="8505" spans="1:20" x14ac:dyDescent="0.3">
      <c r="A8505" t="s">
        <v>8609</v>
      </c>
      <c r="B8505" s="1">
        <v>45025.356944444444</v>
      </c>
      <c r="C8505" t="s">
        <v>9</v>
      </c>
      <c r="D8505">
        <v>34</v>
      </c>
      <c r="E8505" t="s">
        <v>19</v>
      </c>
      <c r="F8505" t="s">
        <v>11</v>
      </c>
      <c r="G8505" t="b">
        <v>1</v>
      </c>
      <c r="I8505">
        <v>43</v>
      </c>
      <c r="J8505" t="b">
        <v>1</v>
      </c>
      <c r="K8505">
        <f>YEAR(Table1[[#This Row],[Patient Admission Date]])</f>
        <v>2023</v>
      </c>
      <c r="L8505" t="str">
        <f>TEXT(Table1[[#This Row],[Patient Admission Date]],"mmm")</f>
        <v>Apr</v>
      </c>
      <c r="M8505" t="str">
        <f>TEXT(Table1[[#This Row],[Patient Admission Date]],"ddd")</f>
        <v>Sun</v>
      </c>
      <c r="N8505" t="str">
        <f>TEXT(INT(HOUR(Table1[[#This Row],[Patient Admission Date]])/3)*3,"00")&amp;"-"&amp;TEXT(INT(HOUR(Table1[[#This Row],[Patient Admission Date]])/3)*3+3,"00")</f>
        <v>06-09</v>
      </c>
      <c r="O8505" t="str" cm="1">
        <f t="array" ref="O8505">_xlfn.IFS(Table1[[#This Row],[Patient Age]]&lt;=14,"0-14",Table1[[#This Row],[Patient Age]]&lt;=29,"15-29",Table1[[#This Row],[Patient Age]]&lt;=44,"30-44",Table1[[#This Row],[Patient Age]]&lt;=59,"45-59",Table1[[#This Row],[Patient Age]]&lt;=74,"60-74",TRUE,"75+")</f>
        <v>30-44</v>
      </c>
      <c r="P8505" t="str" cm="1">
        <f t="array" ref="P8505">_xlfn.IFS(Table1[[#This Row],[Patient Waittime]]&lt;=15,"0-15",Table1[[#This Row],[Patient Waittime]]&lt;=30,"16-30",Table1[[#This Row],[Patient Waittime]]&lt;=45,"31-45",Table1[[#This Row],[Patient Waittime]]&lt;=60,"46-60",TRUE,"60+")</f>
        <v>31-45</v>
      </c>
      <c r="Q8505">
        <f>--(Table1[[#This Row],[Patient Waittime]]&lt;=30)</f>
        <v>0</v>
      </c>
      <c r="R8505">
        <f>--Table1[[#This Row],[Patient Admission Flag]]</f>
        <v>1</v>
      </c>
      <c r="S8505">
        <f>--AND(Table1[[#This Row],[WithinTarget]]=1,Table1[[#This Row],[Patient Satisfaction Score]]&gt;=7)</f>
        <v>0</v>
      </c>
      <c r="T8505" t="str">
        <f>IF(LEFT(Table1[[#This Row],[Patient Gender]],1)="F","Female","Male")</f>
        <v>Male</v>
      </c>
    </row>
    <row r="8506" spans="1:20" x14ac:dyDescent="0.3">
      <c r="A8506" t="s">
        <v>8610</v>
      </c>
      <c r="B8506" s="1">
        <v>45161.88958333333</v>
      </c>
      <c r="C8506" t="s">
        <v>9</v>
      </c>
      <c r="D8506">
        <v>16</v>
      </c>
      <c r="E8506" t="s">
        <v>19</v>
      </c>
      <c r="F8506" t="s">
        <v>11</v>
      </c>
      <c r="G8506" t="b">
        <v>1</v>
      </c>
      <c r="I8506">
        <v>49</v>
      </c>
      <c r="J8506" t="b">
        <v>1</v>
      </c>
      <c r="K8506">
        <f>YEAR(Table1[[#This Row],[Patient Admission Date]])</f>
        <v>2023</v>
      </c>
      <c r="L8506" t="str">
        <f>TEXT(Table1[[#This Row],[Patient Admission Date]],"mmm")</f>
        <v>Aug</v>
      </c>
      <c r="M8506" t="str">
        <f>TEXT(Table1[[#This Row],[Patient Admission Date]],"ddd")</f>
        <v>Wed</v>
      </c>
      <c r="N8506" t="str">
        <f>TEXT(INT(HOUR(Table1[[#This Row],[Patient Admission Date]])/3)*3,"00")&amp;"-"&amp;TEXT(INT(HOUR(Table1[[#This Row],[Patient Admission Date]])/3)*3+3,"00")</f>
        <v>21-24</v>
      </c>
      <c r="O8506" t="str" cm="1">
        <f t="array" ref="O8506">_xlfn.IFS(Table1[[#This Row],[Patient Age]]&lt;=14,"0-14",Table1[[#This Row],[Patient Age]]&lt;=29,"15-29",Table1[[#This Row],[Patient Age]]&lt;=44,"30-44",Table1[[#This Row],[Patient Age]]&lt;=59,"45-59",Table1[[#This Row],[Patient Age]]&lt;=74,"60-74",TRUE,"75+")</f>
        <v>15-29</v>
      </c>
      <c r="P8506" t="str" cm="1">
        <f t="array" ref="P8506">_xlfn.IFS(Table1[[#This Row],[Patient Waittime]]&lt;=15,"0-15",Table1[[#This Row],[Patient Waittime]]&lt;=30,"16-30",Table1[[#This Row],[Patient Waittime]]&lt;=45,"31-45",Table1[[#This Row],[Patient Waittime]]&lt;=60,"46-60",TRUE,"60+")</f>
        <v>46-60</v>
      </c>
      <c r="Q8506">
        <f>--(Table1[[#This Row],[Patient Waittime]]&lt;=30)</f>
        <v>0</v>
      </c>
      <c r="R8506">
        <f>--Table1[[#This Row],[Patient Admission Flag]]</f>
        <v>1</v>
      </c>
      <c r="S8506">
        <f>--AND(Table1[[#This Row],[WithinTarget]]=1,Table1[[#This Row],[Patient Satisfaction Score]]&gt;=7)</f>
        <v>0</v>
      </c>
      <c r="T8506" t="str">
        <f>IF(LEFT(Table1[[#This Row],[Patient Gender]],1)="F","Female","Male")</f>
        <v>Male</v>
      </c>
    </row>
    <row r="8507" spans="1:20" x14ac:dyDescent="0.3">
      <c r="A8507" t="s">
        <v>8611</v>
      </c>
      <c r="B8507" s="1">
        <v>45348.496527777781</v>
      </c>
      <c r="C8507" t="s">
        <v>9</v>
      </c>
      <c r="D8507">
        <v>41</v>
      </c>
      <c r="E8507" t="s">
        <v>19</v>
      </c>
      <c r="F8507" t="s">
        <v>11</v>
      </c>
      <c r="G8507" t="b">
        <v>1</v>
      </c>
      <c r="I8507">
        <v>60</v>
      </c>
      <c r="J8507" t="b">
        <v>1</v>
      </c>
      <c r="K8507">
        <f>YEAR(Table1[[#This Row],[Patient Admission Date]])</f>
        <v>2024</v>
      </c>
      <c r="L8507" t="str">
        <f>TEXT(Table1[[#This Row],[Patient Admission Date]],"mmm")</f>
        <v>Feb</v>
      </c>
      <c r="M8507" t="str">
        <f>TEXT(Table1[[#This Row],[Patient Admission Date]],"ddd")</f>
        <v>Mon</v>
      </c>
      <c r="N8507" t="str">
        <f>TEXT(INT(HOUR(Table1[[#This Row],[Patient Admission Date]])/3)*3,"00")&amp;"-"&amp;TEXT(INT(HOUR(Table1[[#This Row],[Patient Admission Date]])/3)*3+3,"00")</f>
        <v>09-12</v>
      </c>
      <c r="O8507" t="str" cm="1">
        <f t="array" ref="O8507">_xlfn.IFS(Table1[[#This Row],[Patient Age]]&lt;=14,"0-14",Table1[[#This Row],[Patient Age]]&lt;=29,"15-29",Table1[[#This Row],[Patient Age]]&lt;=44,"30-44",Table1[[#This Row],[Patient Age]]&lt;=59,"45-59",Table1[[#This Row],[Patient Age]]&lt;=74,"60-74",TRUE,"75+")</f>
        <v>30-44</v>
      </c>
      <c r="P8507" t="str" cm="1">
        <f t="array" ref="P8507">_xlfn.IFS(Table1[[#This Row],[Patient Waittime]]&lt;=15,"0-15",Table1[[#This Row],[Patient Waittime]]&lt;=30,"16-30",Table1[[#This Row],[Patient Waittime]]&lt;=45,"31-45",Table1[[#This Row],[Patient Waittime]]&lt;=60,"46-60",TRUE,"60+")</f>
        <v>46-60</v>
      </c>
      <c r="Q8507">
        <f>--(Table1[[#This Row],[Patient Waittime]]&lt;=30)</f>
        <v>0</v>
      </c>
      <c r="R8507">
        <f>--Table1[[#This Row],[Patient Admission Flag]]</f>
        <v>1</v>
      </c>
      <c r="S8507">
        <f>--AND(Table1[[#This Row],[WithinTarget]]=1,Table1[[#This Row],[Patient Satisfaction Score]]&gt;=7)</f>
        <v>0</v>
      </c>
      <c r="T8507" t="str">
        <f>IF(LEFT(Table1[[#This Row],[Patient Gender]],1)="F","Female","Male")</f>
        <v>Male</v>
      </c>
    </row>
    <row r="8508" spans="1:20" x14ac:dyDescent="0.3">
      <c r="A8508" t="s">
        <v>8612</v>
      </c>
      <c r="B8508" s="1">
        <v>45328.306944444441</v>
      </c>
      <c r="C8508" t="s">
        <v>9</v>
      </c>
      <c r="D8508">
        <v>31</v>
      </c>
      <c r="E8508" t="s">
        <v>19</v>
      </c>
      <c r="F8508" t="s">
        <v>11</v>
      </c>
      <c r="G8508" t="b">
        <v>1</v>
      </c>
      <c r="I8508">
        <v>10</v>
      </c>
      <c r="J8508" t="b">
        <v>1</v>
      </c>
      <c r="K8508">
        <f>YEAR(Table1[[#This Row],[Patient Admission Date]])</f>
        <v>2024</v>
      </c>
      <c r="L8508" t="str">
        <f>TEXT(Table1[[#This Row],[Patient Admission Date]],"mmm")</f>
        <v>Feb</v>
      </c>
      <c r="M8508" t="str">
        <f>TEXT(Table1[[#This Row],[Patient Admission Date]],"ddd")</f>
        <v>Tue</v>
      </c>
      <c r="N8508" t="str">
        <f>TEXT(INT(HOUR(Table1[[#This Row],[Patient Admission Date]])/3)*3,"00")&amp;"-"&amp;TEXT(INT(HOUR(Table1[[#This Row],[Patient Admission Date]])/3)*3+3,"00")</f>
        <v>06-09</v>
      </c>
      <c r="O8508" t="str" cm="1">
        <f t="array" ref="O8508">_xlfn.IFS(Table1[[#This Row],[Patient Age]]&lt;=14,"0-14",Table1[[#This Row],[Patient Age]]&lt;=29,"15-29",Table1[[#This Row],[Patient Age]]&lt;=44,"30-44",Table1[[#This Row],[Patient Age]]&lt;=59,"45-59",Table1[[#This Row],[Patient Age]]&lt;=74,"60-74",TRUE,"75+")</f>
        <v>30-44</v>
      </c>
      <c r="P8508" t="str" cm="1">
        <f t="array" ref="P8508">_xlfn.IFS(Table1[[#This Row],[Patient Waittime]]&lt;=15,"0-15",Table1[[#This Row],[Patient Waittime]]&lt;=30,"16-30",Table1[[#This Row],[Patient Waittime]]&lt;=45,"31-45",Table1[[#This Row],[Patient Waittime]]&lt;=60,"46-60",TRUE,"60+")</f>
        <v>0-15</v>
      </c>
      <c r="Q8508">
        <f>--(Table1[[#This Row],[Patient Waittime]]&lt;=30)</f>
        <v>1</v>
      </c>
      <c r="R8508">
        <f>--Table1[[#This Row],[Patient Admission Flag]]</f>
        <v>1</v>
      </c>
      <c r="S8508">
        <f>--AND(Table1[[#This Row],[WithinTarget]]=1,Table1[[#This Row],[Patient Satisfaction Score]]&gt;=7)</f>
        <v>0</v>
      </c>
      <c r="T8508" t="str">
        <f>IF(LEFT(Table1[[#This Row],[Patient Gender]],1)="F","Female","Male")</f>
        <v>Male</v>
      </c>
    </row>
    <row r="8509" spans="1:20" x14ac:dyDescent="0.3">
      <c r="A8509" t="s">
        <v>8613</v>
      </c>
      <c r="B8509" s="1">
        <v>45382.697222222225</v>
      </c>
      <c r="C8509" t="s">
        <v>9</v>
      </c>
      <c r="D8509">
        <v>37</v>
      </c>
      <c r="E8509" t="s">
        <v>19</v>
      </c>
      <c r="F8509" t="s">
        <v>11</v>
      </c>
      <c r="G8509" t="b">
        <v>1</v>
      </c>
      <c r="I8509">
        <v>10</v>
      </c>
      <c r="J8509" t="b">
        <v>1</v>
      </c>
      <c r="K8509">
        <f>YEAR(Table1[[#This Row],[Patient Admission Date]])</f>
        <v>2024</v>
      </c>
      <c r="L8509" t="str">
        <f>TEXT(Table1[[#This Row],[Patient Admission Date]],"mmm")</f>
        <v>Mar</v>
      </c>
      <c r="M8509" t="str">
        <f>TEXT(Table1[[#This Row],[Patient Admission Date]],"ddd")</f>
        <v>Sun</v>
      </c>
      <c r="N8509" t="str">
        <f>TEXT(INT(HOUR(Table1[[#This Row],[Patient Admission Date]])/3)*3,"00")&amp;"-"&amp;TEXT(INT(HOUR(Table1[[#This Row],[Patient Admission Date]])/3)*3+3,"00")</f>
        <v>15-18</v>
      </c>
      <c r="O8509" t="str" cm="1">
        <f t="array" ref="O8509">_xlfn.IFS(Table1[[#This Row],[Patient Age]]&lt;=14,"0-14",Table1[[#This Row],[Patient Age]]&lt;=29,"15-29",Table1[[#This Row],[Patient Age]]&lt;=44,"30-44",Table1[[#This Row],[Patient Age]]&lt;=59,"45-59",Table1[[#This Row],[Patient Age]]&lt;=74,"60-74",TRUE,"75+")</f>
        <v>30-44</v>
      </c>
      <c r="P8509" t="str" cm="1">
        <f t="array" ref="P8509">_xlfn.IFS(Table1[[#This Row],[Patient Waittime]]&lt;=15,"0-15",Table1[[#This Row],[Patient Waittime]]&lt;=30,"16-30",Table1[[#This Row],[Patient Waittime]]&lt;=45,"31-45",Table1[[#This Row],[Patient Waittime]]&lt;=60,"46-60",TRUE,"60+")</f>
        <v>0-15</v>
      </c>
      <c r="Q8509">
        <f>--(Table1[[#This Row],[Patient Waittime]]&lt;=30)</f>
        <v>1</v>
      </c>
      <c r="R8509">
        <f>--Table1[[#This Row],[Patient Admission Flag]]</f>
        <v>1</v>
      </c>
      <c r="S8509">
        <f>--AND(Table1[[#This Row],[WithinTarget]]=1,Table1[[#This Row],[Patient Satisfaction Score]]&gt;=7)</f>
        <v>0</v>
      </c>
      <c r="T8509" t="str">
        <f>IF(LEFT(Table1[[#This Row],[Patient Gender]],1)="F","Female","Male")</f>
        <v>Male</v>
      </c>
    </row>
    <row r="8510" spans="1:20" x14ac:dyDescent="0.3">
      <c r="A8510" t="s">
        <v>8614</v>
      </c>
      <c r="B8510" s="1">
        <v>45569.429861111108</v>
      </c>
      <c r="C8510" t="s">
        <v>9</v>
      </c>
      <c r="D8510">
        <v>69</v>
      </c>
      <c r="E8510" t="s">
        <v>19</v>
      </c>
      <c r="F8510" t="s">
        <v>11</v>
      </c>
      <c r="G8510" t="b">
        <v>1</v>
      </c>
      <c r="I8510">
        <v>30</v>
      </c>
      <c r="J8510" t="b">
        <v>1</v>
      </c>
      <c r="K8510">
        <f>YEAR(Table1[[#This Row],[Patient Admission Date]])</f>
        <v>2024</v>
      </c>
      <c r="L8510" t="str">
        <f>TEXT(Table1[[#This Row],[Patient Admission Date]],"mmm")</f>
        <v>Oct</v>
      </c>
      <c r="M8510" t="str">
        <f>TEXT(Table1[[#This Row],[Patient Admission Date]],"ddd")</f>
        <v>Fri</v>
      </c>
      <c r="N8510" t="str">
        <f>TEXT(INT(HOUR(Table1[[#This Row],[Patient Admission Date]])/3)*3,"00")&amp;"-"&amp;TEXT(INT(HOUR(Table1[[#This Row],[Patient Admission Date]])/3)*3+3,"00")</f>
        <v>09-12</v>
      </c>
      <c r="O8510" t="str" cm="1">
        <f t="array" ref="O8510">_xlfn.IFS(Table1[[#This Row],[Patient Age]]&lt;=14,"0-14",Table1[[#This Row],[Patient Age]]&lt;=29,"15-29",Table1[[#This Row],[Patient Age]]&lt;=44,"30-44",Table1[[#This Row],[Patient Age]]&lt;=59,"45-59",Table1[[#This Row],[Patient Age]]&lt;=74,"60-74",TRUE,"75+")</f>
        <v>60-74</v>
      </c>
      <c r="P8510" t="str" cm="1">
        <f t="array" ref="P8510">_xlfn.IFS(Table1[[#This Row],[Patient Waittime]]&lt;=15,"0-15",Table1[[#This Row],[Patient Waittime]]&lt;=30,"16-30",Table1[[#This Row],[Patient Waittime]]&lt;=45,"31-45",Table1[[#This Row],[Patient Waittime]]&lt;=60,"46-60",TRUE,"60+")</f>
        <v>16-30</v>
      </c>
      <c r="Q8510">
        <f>--(Table1[[#This Row],[Patient Waittime]]&lt;=30)</f>
        <v>1</v>
      </c>
      <c r="R8510">
        <f>--Table1[[#This Row],[Patient Admission Flag]]</f>
        <v>1</v>
      </c>
      <c r="S8510">
        <f>--AND(Table1[[#This Row],[WithinTarget]]=1,Table1[[#This Row],[Patient Satisfaction Score]]&gt;=7)</f>
        <v>0</v>
      </c>
      <c r="T8510" t="str">
        <f>IF(LEFT(Table1[[#This Row],[Patient Gender]],1)="F","Female","Male")</f>
        <v>Male</v>
      </c>
    </row>
    <row r="8511" spans="1:20" x14ac:dyDescent="0.3">
      <c r="A8511" t="s">
        <v>8615</v>
      </c>
      <c r="B8511" s="1">
        <v>45369.280555555553</v>
      </c>
      <c r="C8511" t="s">
        <v>9</v>
      </c>
      <c r="D8511">
        <v>31</v>
      </c>
      <c r="E8511" t="s">
        <v>19</v>
      </c>
      <c r="F8511" t="s">
        <v>11</v>
      </c>
      <c r="G8511" t="b">
        <v>1</v>
      </c>
      <c r="I8511">
        <v>31</v>
      </c>
      <c r="J8511" t="b">
        <v>1</v>
      </c>
      <c r="K8511">
        <f>YEAR(Table1[[#This Row],[Patient Admission Date]])</f>
        <v>2024</v>
      </c>
      <c r="L8511" t="str">
        <f>TEXT(Table1[[#This Row],[Patient Admission Date]],"mmm")</f>
        <v>Mar</v>
      </c>
      <c r="M8511" t="str">
        <f>TEXT(Table1[[#This Row],[Patient Admission Date]],"ddd")</f>
        <v>Mon</v>
      </c>
      <c r="N8511" t="str">
        <f>TEXT(INT(HOUR(Table1[[#This Row],[Patient Admission Date]])/3)*3,"00")&amp;"-"&amp;TEXT(INT(HOUR(Table1[[#This Row],[Patient Admission Date]])/3)*3+3,"00")</f>
        <v>06-09</v>
      </c>
      <c r="O8511" t="str" cm="1">
        <f t="array" ref="O8511">_xlfn.IFS(Table1[[#This Row],[Patient Age]]&lt;=14,"0-14",Table1[[#This Row],[Patient Age]]&lt;=29,"15-29",Table1[[#This Row],[Patient Age]]&lt;=44,"30-44",Table1[[#This Row],[Patient Age]]&lt;=59,"45-59",Table1[[#This Row],[Patient Age]]&lt;=74,"60-74",TRUE,"75+")</f>
        <v>30-44</v>
      </c>
      <c r="P8511" t="str" cm="1">
        <f t="array" ref="P8511">_xlfn.IFS(Table1[[#This Row],[Patient Waittime]]&lt;=15,"0-15",Table1[[#This Row],[Patient Waittime]]&lt;=30,"16-30",Table1[[#This Row],[Patient Waittime]]&lt;=45,"31-45",Table1[[#This Row],[Patient Waittime]]&lt;=60,"46-60",TRUE,"60+")</f>
        <v>31-45</v>
      </c>
      <c r="Q8511">
        <f>--(Table1[[#This Row],[Patient Waittime]]&lt;=30)</f>
        <v>0</v>
      </c>
      <c r="R8511">
        <f>--Table1[[#This Row],[Patient Admission Flag]]</f>
        <v>1</v>
      </c>
      <c r="S8511">
        <f>--AND(Table1[[#This Row],[WithinTarget]]=1,Table1[[#This Row],[Patient Satisfaction Score]]&gt;=7)</f>
        <v>0</v>
      </c>
      <c r="T8511" t="str">
        <f>IF(LEFT(Table1[[#This Row],[Patient Gender]],1)="F","Female","Male")</f>
        <v>Male</v>
      </c>
    </row>
    <row r="8512" spans="1:20" x14ac:dyDescent="0.3">
      <c r="A8512" t="s">
        <v>8616</v>
      </c>
      <c r="B8512" s="1">
        <v>45055.370138888888</v>
      </c>
      <c r="C8512" t="s">
        <v>9</v>
      </c>
      <c r="D8512">
        <v>53</v>
      </c>
      <c r="E8512" t="s">
        <v>19</v>
      </c>
      <c r="F8512" t="s">
        <v>11</v>
      </c>
      <c r="G8512" t="b">
        <v>1</v>
      </c>
      <c r="I8512">
        <v>31</v>
      </c>
      <c r="J8512" t="b">
        <v>1</v>
      </c>
      <c r="K8512">
        <f>YEAR(Table1[[#This Row],[Patient Admission Date]])</f>
        <v>2023</v>
      </c>
      <c r="L8512" t="str">
        <f>TEXT(Table1[[#This Row],[Patient Admission Date]],"mmm")</f>
        <v>May</v>
      </c>
      <c r="M8512" t="str">
        <f>TEXT(Table1[[#This Row],[Patient Admission Date]],"ddd")</f>
        <v>Tue</v>
      </c>
      <c r="N8512" t="str">
        <f>TEXT(INT(HOUR(Table1[[#This Row],[Patient Admission Date]])/3)*3,"00")&amp;"-"&amp;TEXT(INT(HOUR(Table1[[#This Row],[Patient Admission Date]])/3)*3+3,"00")</f>
        <v>06-09</v>
      </c>
      <c r="O8512" t="str" cm="1">
        <f t="array" ref="O8512">_xlfn.IFS(Table1[[#This Row],[Patient Age]]&lt;=14,"0-14",Table1[[#This Row],[Patient Age]]&lt;=29,"15-29",Table1[[#This Row],[Patient Age]]&lt;=44,"30-44",Table1[[#This Row],[Patient Age]]&lt;=59,"45-59",Table1[[#This Row],[Patient Age]]&lt;=74,"60-74",TRUE,"75+")</f>
        <v>45-59</v>
      </c>
      <c r="P8512" t="str" cm="1">
        <f t="array" ref="P8512">_xlfn.IFS(Table1[[#This Row],[Patient Waittime]]&lt;=15,"0-15",Table1[[#This Row],[Patient Waittime]]&lt;=30,"16-30",Table1[[#This Row],[Patient Waittime]]&lt;=45,"31-45",Table1[[#This Row],[Patient Waittime]]&lt;=60,"46-60",TRUE,"60+")</f>
        <v>31-45</v>
      </c>
      <c r="Q8512">
        <f>--(Table1[[#This Row],[Patient Waittime]]&lt;=30)</f>
        <v>0</v>
      </c>
      <c r="R8512">
        <f>--Table1[[#This Row],[Patient Admission Flag]]</f>
        <v>1</v>
      </c>
      <c r="S8512">
        <f>--AND(Table1[[#This Row],[WithinTarget]]=1,Table1[[#This Row],[Patient Satisfaction Score]]&gt;=7)</f>
        <v>0</v>
      </c>
      <c r="T8512" t="str">
        <f>IF(LEFT(Table1[[#This Row],[Patient Gender]],1)="F","Female","Male")</f>
        <v>Male</v>
      </c>
    </row>
    <row r="8513" spans="1:20" x14ac:dyDescent="0.3">
      <c r="A8513" t="s">
        <v>8617</v>
      </c>
      <c r="B8513" s="1">
        <v>45410.638194444444</v>
      </c>
      <c r="C8513" t="s">
        <v>9</v>
      </c>
      <c r="D8513">
        <v>70</v>
      </c>
      <c r="E8513" t="s">
        <v>19</v>
      </c>
      <c r="F8513" t="s">
        <v>11</v>
      </c>
      <c r="G8513" t="b">
        <v>1</v>
      </c>
      <c r="I8513">
        <v>39</v>
      </c>
      <c r="J8513" t="b">
        <v>1</v>
      </c>
      <c r="K8513">
        <f>YEAR(Table1[[#This Row],[Patient Admission Date]])</f>
        <v>2024</v>
      </c>
      <c r="L8513" t="str">
        <f>TEXT(Table1[[#This Row],[Patient Admission Date]],"mmm")</f>
        <v>Apr</v>
      </c>
      <c r="M8513" t="str">
        <f>TEXT(Table1[[#This Row],[Patient Admission Date]],"ddd")</f>
        <v>Sun</v>
      </c>
      <c r="N8513" t="str">
        <f>TEXT(INT(HOUR(Table1[[#This Row],[Patient Admission Date]])/3)*3,"00")&amp;"-"&amp;TEXT(INT(HOUR(Table1[[#This Row],[Patient Admission Date]])/3)*3+3,"00")</f>
        <v>15-18</v>
      </c>
      <c r="O8513" t="str" cm="1">
        <f t="array" ref="O8513">_xlfn.IFS(Table1[[#This Row],[Patient Age]]&lt;=14,"0-14",Table1[[#This Row],[Patient Age]]&lt;=29,"15-29",Table1[[#This Row],[Patient Age]]&lt;=44,"30-44",Table1[[#This Row],[Patient Age]]&lt;=59,"45-59",Table1[[#This Row],[Patient Age]]&lt;=74,"60-74",TRUE,"75+")</f>
        <v>60-74</v>
      </c>
      <c r="P8513" t="str" cm="1">
        <f t="array" ref="P8513">_xlfn.IFS(Table1[[#This Row],[Patient Waittime]]&lt;=15,"0-15",Table1[[#This Row],[Patient Waittime]]&lt;=30,"16-30",Table1[[#This Row],[Patient Waittime]]&lt;=45,"31-45",Table1[[#This Row],[Patient Waittime]]&lt;=60,"46-60",TRUE,"60+")</f>
        <v>31-45</v>
      </c>
      <c r="Q8513">
        <f>--(Table1[[#This Row],[Patient Waittime]]&lt;=30)</f>
        <v>0</v>
      </c>
      <c r="R8513">
        <f>--Table1[[#This Row],[Patient Admission Flag]]</f>
        <v>1</v>
      </c>
      <c r="S8513">
        <f>--AND(Table1[[#This Row],[WithinTarget]]=1,Table1[[#This Row],[Patient Satisfaction Score]]&gt;=7)</f>
        <v>0</v>
      </c>
      <c r="T8513" t="str">
        <f>IF(LEFT(Table1[[#This Row],[Patient Gender]],1)="F","Female","Male")</f>
        <v>Male</v>
      </c>
    </row>
    <row r="8514" spans="1:20" x14ac:dyDescent="0.3">
      <c r="A8514" t="s">
        <v>8618</v>
      </c>
      <c r="B8514" s="1">
        <v>45527.322916666664</v>
      </c>
      <c r="C8514" t="s">
        <v>9</v>
      </c>
      <c r="D8514">
        <v>1</v>
      </c>
      <c r="E8514" t="s">
        <v>19</v>
      </c>
      <c r="F8514" t="s">
        <v>11</v>
      </c>
      <c r="G8514" t="b">
        <v>1</v>
      </c>
      <c r="I8514">
        <v>40</v>
      </c>
      <c r="J8514" t="b">
        <v>1</v>
      </c>
      <c r="K8514">
        <f>YEAR(Table1[[#This Row],[Patient Admission Date]])</f>
        <v>2024</v>
      </c>
      <c r="L8514" t="str">
        <f>TEXT(Table1[[#This Row],[Patient Admission Date]],"mmm")</f>
        <v>Aug</v>
      </c>
      <c r="M8514" t="str">
        <f>TEXT(Table1[[#This Row],[Patient Admission Date]],"ddd")</f>
        <v>Fri</v>
      </c>
      <c r="N8514" t="str">
        <f>TEXT(INT(HOUR(Table1[[#This Row],[Patient Admission Date]])/3)*3,"00")&amp;"-"&amp;TEXT(INT(HOUR(Table1[[#This Row],[Patient Admission Date]])/3)*3+3,"00")</f>
        <v>06-09</v>
      </c>
      <c r="O8514" t="str" cm="1">
        <f t="array" ref="O8514">_xlfn.IFS(Table1[[#This Row],[Patient Age]]&lt;=14,"0-14",Table1[[#This Row],[Patient Age]]&lt;=29,"15-29",Table1[[#This Row],[Patient Age]]&lt;=44,"30-44",Table1[[#This Row],[Patient Age]]&lt;=59,"45-59",Table1[[#This Row],[Patient Age]]&lt;=74,"60-74",TRUE,"75+")</f>
        <v>0-14</v>
      </c>
      <c r="P8514" t="str" cm="1">
        <f t="array" ref="P8514">_xlfn.IFS(Table1[[#This Row],[Patient Waittime]]&lt;=15,"0-15",Table1[[#This Row],[Patient Waittime]]&lt;=30,"16-30",Table1[[#This Row],[Patient Waittime]]&lt;=45,"31-45",Table1[[#This Row],[Patient Waittime]]&lt;=60,"46-60",TRUE,"60+")</f>
        <v>31-45</v>
      </c>
      <c r="Q8514">
        <f>--(Table1[[#This Row],[Patient Waittime]]&lt;=30)</f>
        <v>0</v>
      </c>
      <c r="R8514">
        <f>--Table1[[#This Row],[Patient Admission Flag]]</f>
        <v>1</v>
      </c>
      <c r="S8514">
        <f>--AND(Table1[[#This Row],[WithinTarget]]=1,Table1[[#This Row],[Patient Satisfaction Score]]&gt;=7)</f>
        <v>0</v>
      </c>
      <c r="T8514" t="str">
        <f>IF(LEFT(Table1[[#This Row],[Patient Gender]],1)="F","Female","Male")</f>
        <v>Male</v>
      </c>
    </row>
    <row r="8515" spans="1:20" x14ac:dyDescent="0.3">
      <c r="A8515" t="s">
        <v>8619</v>
      </c>
      <c r="B8515" s="1">
        <v>45312.143750000003</v>
      </c>
      <c r="C8515" t="s">
        <v>9</v>
      </c>
      <c r="D8515">
        <v>28</v>
      </c>
      <c r="E8515" t="s">
        <v>19</v>
      </c>
      <c r="F8515" t="s">
        <v>11</v>
      </c>
      <c r="G8515" t="b">
        <v>1</v>
      </c>
      <c r="I8515">
        <v>44</v>
      </c>
      <c r="J8515" t="b">
        <v>1</v>
      </c>
      <c r="K8515">
        <f>YEAR(Table1[[#This Row],[Patient Admission Date]])</f>
        <v>2024</v>
      </c>
      <c r="L8515" t="str">
        <f>TEXT(Table1[[#This Row],[Patient Admission Date]],"mmm")</f>
        <v>Jan</v>
      </c>
      <c r="M8515" t="str">
        <f>TEXT(Table1[[#This Row],[Patient Admission Date]],"ddd")</f>
        <v>Sun</v>
      </c>
      <c r="N8515" t="str">
        <f>TEXT(INT(HOUR(Table1[[#This Row],[Patient Admission Date]])/3)*3,"00")&amp;"-"&amp;TEXT(INT(HOUR(Table1[[#This Row],[Patient Admission Date]])/3)*3+3,"00")</f>
        <v>03-06</v>
      </c>
      <c r="O8515" t="str" cm="1">
        <f t="array" ref="O8515">_xlfn.IFS(Table1[[#This Row],[Patient Age]]&lt;=14,"0-14",Table1[[#This Row],[Patient Age]]&lt;=29,"15-29",Table1[[#This Row],[Patient Age]]&lt;=44,"30-44",Table1[[#This Row],[Patient Age]]&lt;=59,"45-59",Table1[[#This Row],[Patient Age]]&lt;=74,"60-74",TRUE,"75+")</f>
        <v>15-29</v>
      </c>
      <c r="P8515" t="str" cm="1">
        <f t="array" ref="P8515">_xlfn.IFS(Table1[[#This Row],[Patient Waittime]]&lt;=15,"0-15",Table1[[#This Row],[Patient Waittime]]&lt;=30,"16-30",Table1[[#This Row],[Patient Waittime]]&lt;=45,"31-45",Table1[[#This Row],[Patient Waittime]]&lt;=60,"46-60",TRUE,"60+")</f>
        <v>31-45</v>
      </c>
      <c r="Q8515">
        <f>--(Table1[[#This Row],[Patient Waittime]]&lt;=30)</f>
        <v>0</v>
      </c>
      <c r="R8515">
        <f>--Table1[[#This Row],[Patient Admission Flag]]</f>
        <v>1</v>
      </c>
      <c r="S8515">
        <f>--AND(Table1[[#This Row],[WithinTarget]]=1,Table1[[#This Row],[Patient Satisfaction Score]]&gt;=7)</f>
        <v>0</v>
      </c>
      <c r="T8515" t="str">
        <f>IF(LEFT(Table1[[#This Row],[Patient Gender]],1)="F","Female","Male")</f>
        <v>Male</v>
      </c>
    </row>
    <row r="8516" spans="1:20" x14ac:dyDescent="0.3">
      <c r="A8516" t="s">
        <v>8620</v>
      </c>
      <c r="B8516" s="1">
        <v>45578.356249999997</v>
      </c>
      <c r="C8516" t="s">
        <v>9</v>
      </c>
      <c r="D8516">
        <v>12</v>
      </c>
      <c r="E8516" t="s">
        <v>19</v>
      </c>
      <c r="F8516" t="s">
        <v>11</v>
      </c>
      <c r="G8516" t="b">
        <v>1</v>
      </c>
      <c r="I8516">
        <v>47</v>
      </c>
      <c r="J8516" t="b">
        <v>1</v>
      </c>
      <c r="K8516">
        <f>YEAR(Table1[[#This Row],[Patient Admission Date]])</f>
        <v>2024</v>
      </c>
      <c r="L8516" t="str">
        <f>TEXT(Table1[[#This Row],[Patient Admission Date]],"mmm")</f>
        <v>Oct</v>
      </c>
      <c r="M8516" t="str">
        <f>TEXT(Table1[[#This Row],[Patient Admission Date]],"ddd")</f>
        <v>Sun</v>
      </c>
      <c r="N8516" t="str">
        <f>TEXT(INT(HOUR(Table1[[#This Row],[Patient Admission Date]])/3)*3,"00")&amp;"-"&amp;TEXT(INT(HOUR(Table1[[#This Row],[Patient Admission Date]])/3)*3+3,"00")</f>
        <v>06-09</v>
      </c>
      <c r="O8516" t="str" cm="1">
        <f t="array" ref="O8516">_xlfn.IFS(Table1[[#This Row],[Patient Age]]&lt;=14,"0-14",Table1[[#This Row],[Patient Age]]&lt;=29,"15-29",Table1[[#This Row],[Patient Age]]&lt;=44,"30-44",Table1[[#This Row],[Patient Age]]&lt;=59,"45-59",Table1[[#This Row],[Patient Age]]&lt;=74,"60-74",TRUE,"75+")</f>
        <v>0-14</v>
      </c>
      <c r="P8516" t="str" cm="1">
        <f t="array" ref="P8516">_xlfn.IFS(Table1[[#This Row],[Patient Waittime]]&lt;=15,"0-15",Table1[[#This Row],[Patient Waittime]]&lt;=30,"16-30",Table1[[#This Row],[Patient Waittime]]&lt;=45,"31-45",Table1[[#This Row],[Patient Waittime]]&lt;=60,"46-60",TRUE,"60+")</f>
        <v>46-60</v>
      </c>
      <c r="Q8516">
        <f>--(Table1[[#This Row],[Patient Waittime]]&lt;=30)</f>
        <v>0</v>
      </c>
      <c r="R8516">
        <f>--Table1[[#This Row],[Patient Admission Flag]]</f>
        <v>1</v>
      </c>
      <c r="S8516">
        <f>--AND(Table1[[#This Row],[WithinTarget]]=1,Table1[[#This Row],[Patient Satisfaction Score]]&gt;=7)</f>
        <v>0</v>
      </c>
      <c r="T8516" t="str">
        <f>IF(LEFT(Table1[[#This Row],[Patient Gender]],1)="F","Female","Male")</f>
        <v>Male</v>
      </c>
    </row>
    <row r="8517" spans="1:20" x14ac:dyDescent="0.3">
      <c r="A8517" t="s">
        <v>8621</v>
      </c>
      <c r="B8517" s="1">
        <v>45303.818055555559</v>
      </c>
      <c r="C8517" t="s">
        <v>9</v>
      </c>
      <c r="D8517">
        <v>26</v>
      </c>
      <c r="E8517" t="s">
        <v>19</v>
      </c>
      <c r="F8517" t="s">
        <v>11</v>
      </c>
      <c r="G8517" t="b">
        <v>1</v>
      </c>
      <c r="I8517">
        <v>50</v>
      </c>
      <c r="J8517" t="b">
        <v>1</v>
      </c>
      <c r="K8517">
        <f>YEAR(Table1[[#This Row],[Patient Admission Date]])</f>
        <v>2024</v>
      </c>
      <c r="L8517" t="str">
        <f>TEXT(Table1[[#This Row],[Patient Admission Date]],"mmm")</f>
        <v>Jan</v>
      </c>
      <c r="M8517" t="str">
        <f>TEXT(Table1[[#This Row],[Patient Admission Date]],"ddd")</f>
        <v>Fri</v>
      </c>
      <c r="N8517" t="str">
        <f>TEXT(INT(HOUR(Table1[[#This Row],[Patient Admission Date]])/3)*3,"00")&amp;"-"&amp;TEXT(INT(HOUR(Table1[[#This Row],[Patient Admission Date]])/3)*3+3,"00")</f>
        <v>18-21</v>
      </c>
      <c r="O8517" t="str" cm="1">
        <f t="array" ref="O8517">_xlfn.IFS(Table1[[#This Row],[Patient Age]]&lt;=14,"0-14",Table1[[#This Row],[Patient Age]]&lt;=29,"15-29",Table1[[#This Row],[Patient Age]]&lt;=44,"30-44",Table1[[#This Row],[Patient Age]]&lt;=59,"45-59",Table1[[#This Row],[Patient Age]]&lt;=74,"60-74",TRUE,"75+")</f>
        <v>15-29</v>
      </c>
      <c r="P8517" t="str" cm="1">
        <f t="array" ref="P8517">_xlfn.IFS(Table1[[#This Row],[Patient Waittime]]&lt;=15,"0-15",Table1[[#This Row],[Patient Waittime]]&lt;=30,"16-30",Table1[[#This Row],[Patient Waittime]]&lt;=45,"31-45",Table1[[#This Row],[Patient Waittime]]&lt;=60,"46-60",TRUE,"60+")</f>
        <v>46-60</v>
      </c>
      <c r="Q8517">
        <f>--(Table1[[#This Row],[Patient Waittime]]&lt;=30)</f>
        <v>0</v>
      </c>
      <c r="R8517">
        <f>--Table1[[#This Row],[Patient Admission Flag]]</f>
        <v>1</v>
      </c>
      <c r="S8517">
        <f>--AND(Table1[[#This Row],[WithinTarget]]=1,Table1[[#This Row],[Patient Satisfaction Score]]&gt;=7)</f>
        <v>0</v>
      </c>
      <c r="T8517" t="str">
        <f>IF(LEFT(Table1[[#This Row],[Patient Gender]],1)="F","Female","Male")</f>
        <v>Male</v>
      </c>
    </row>
    <row r="8518" spans="1:20" x14ac:dyDescent="0.3">
      <c r="A8518" t="s">
        <v>8622</v>
      </c>
      <c r="B8518" s="1">
        <v>45115.772222222222</v>
      </c>
      <c r="C8518" t="s">
        <v>9</v>
      </c>
      <c r="D8518">
        <v>11</v>
      </c>
      <c r="E8518" t="s">
        <v>19</v>
      </c>
      <c r="F8518" t="s">
        <v>11</v>
      </c>
      <c r="G8518" t="b">
        <v>1</v>
      </c>
      <c r="I8518">
        <v>58</v>
      </c>
      <c r="J8518" t="b">
        <v>1</v>
      </c>
      <c r="K8518">
        <f>YEAR(Table1[[#This Row],[Patient Admission Date]])</f>
        <v>2023</v>
      </c>
      <c r="L8518" t="str">
        <f>TEXT(Table1[[#This Row],[Patient Admission Date]],"mmm")</f>
        <v>Jul</v>
      </c>
      <c r="M8518" t="str">
        <f>TEXT(Table1[[#This Row],[Patient Admission Date]],"ddd")</f>
        <v>Sat</v>
      </c>
      <c r="N8518" t="str">
        <f>TEXT(INT(HOUR(Table1[[#This Row],[Patient Admission Date]])/3)*3,"00")&amp;"-"&amp;TEXT(INT(HOUR(Table1[[#This Row],[Patient Admission Date]])/3)*3+3,"00")</f>
        <v>18-21</v>
      </c>
      <c r="O8518" t="str" cm="1">
        <f t="array" ref="O8518">_xlfn.IFS(Table1[[#This Row],[Patient Age]]&lt;=14,"0-14",Table1[[#This Row],[Patient Age]]&lt;=29,"15-29",Table1[[#This Row],[Patient Age]]&lt;=44,"30-44",Table1[[#This Row],[Patient Age]]&lt;=59,"45-59",Table1[[#This Row],[Patient Age]]&lt;=74,"60-74",TRUE,"75+")</f>
        <v>0-14</v>
      </c>
      <c r="P8518" t="str" cm="1">
        <f t="array" ref="P8518">_xlfn.IFS(Table1[[#This Row],[Patient Waittime]]&lt;=15,"0-15",Table1[[#This Row],[Patient Waittime]]&lt;=30,"16-30",Table1[[#This Row],[Patient Waittime]]&lt;=45,"31-45",Table1[[#This Row],[Patient Waittime]]&lt;=60,"46-60",TRUE,"60+")</f>
        <v>46-60</v>
      </c>
      <c r="Q8518">
        <f>--(Table1[[#This Row],[Patient Waittime]]&lt;=30)</f>
        <v>0</v>
      </c>
      <c r="R8518">
        <f>--Table1[[#This Row],[Patient Admission Flag]]</f>
        <v>1</v>
      </c>
      <c r="S8518">
        <f>--AND(Table1[[#This Row],[WithinTarget]]=1,Table1[[#This Row],[Patient Satisfaction Score]]&gt;=7)</f>
        <v>0</v>
      </c>
      <c r="T8518" t="str">
        <f>IF(LEFT(Table1[[#This Row],[Patient Gender]],1)="F","Female","Male")</f>
        <v>Male</v>
      </c>
    </row>
    <row r="8519" spans="1:20" x14ac:dyDescent="0.3">
      <c r="A8519" t="s">
        <v>8623</v>
      </c>
      <c r="B8519" s="1">
        <v>45585.53402777778</v>
      </c>
      <c r="C8519" t="s">
        <v>9</v>
      </c>
      <c r="D8519">
        <v>1</v>
      </c>
      <c r="E8519" t="s">
        <v>19</v>
      </c>
      <c r="F8519" t="s">
        <v>11</v>
      </c>
      <c r="G8519" t="b">
        <v>1</v>
      </c>
      <c r="I8519">
        <v>22</v>
      </c>
      <c r="J8519" t="b">
        <v>1</v>
      </c>
      <c r="K8519">
        <f>YEAR(Table1[[#This Row],[Patient Admission Date]])</f>
        <v>2024</v>
      </c>
      <c r="L8519" t="str">
        <f>TEXT(Table1[[#This Row],[Patient Admission Date]],"mmm")</f>
        <v>Oct</v>
      </c>
      <c r="M8519" t="str">
        <f>TEXT(Table1[[#This Row],[Patient Admission Date]],"ddd")</f>
        <v>Sun</v>
      </c>
      <c r="N8519" t="str">
        <f>TEXT(INT(HOUR(Table1[[#This Row],[Patient Admission Date]])/3)*3,"00")&amp;"-"&amp;TEXT(INT(HOUR(Table1[[#This Row],[Patient Admission Date]])/3)*3+3,"00")</f>
        <v>12-15</v>
      </c>
      <c r="O8519" t="str" cm="1">
        <f t="array" ref="O8519">_xlfn.IFS(Table1[[#This Row],[Patient Age]]&lt;=14,"0-14",Table1[[#This Row],[Patient Age]]&lt;=29,"15-29",Table1[[#This Row],[Patient Age]]&lt;=44,"30-44",Table1[[#This Row],[Patient Age]]&lt;=59,"45-59",Table1[[#This Row],[Patient Age]]&lt;=74,"60-74",TRUE,"75+")</f>
        <v>0-14</v>
      </c>
      <c r="P8519" t="str" cm="1">
        <f t="array" ref="P8519">_xlfn.IFS(Table1[[#This Row],[Patient Waittime]]&lt;=15,"0-15",Table1[[#This Row],[Patient Waittime]]&lt;=30,"16-30",Table1[[#This Row],[Patient Waittime]]&lt;=45,"31-45",Table1[[#This Row],[Patient Waittime]]&lt;=60,"46-60",TRUE,"60+")</f>
        <v>16-30</v>
      </c>
      <c r="Q8519">
        <f>--(Table1[[#This Row],[Patient Waittime]]&lt;=30)</f>
        <v>1</v>
      </c>
      <c r="R8519">
        <f>--Table1[[#This Row],[Patient Admission Flag]]</f>
        <v>1</v>
      </c>
      <c r="S8519">
        <f>--AND(Table1[[#This Row],[WithinTarget]]=1,Table1[[#This Row],[Patient Satisfaction Score]]&gt;=7)</f>
        <v>0</v>
      </c>
      <c r="T8519" t="str">
        <f>IF(LEFT(Table1[[#This Row],[Patient Gender]],1)="F","Female","Male")</f>
        <v>Male</v>
      </c>
    </row>
    <row r="8520" spans="1:20" x14ac:dyDescent="0.3">
      <c r="A8520" t="s">
        <v>8624</v>
      </c>
      <c r="B8520" s="1">
        <v>45504.742361111108</v>
      </c>
      <c r="C8520" t="s">
        <v>9</v>
      </c>
      <c r="D8520">
        <v>11</v>
      </c>
      <c r="E8520" t="s">
        <v>19</v>
      </c>
      <c r="F8520" t="s">
        <v>11</v>
      </c>
      <c r="G8520" t="b">
        <v>1</v>
      </c>
      <c r="I8520">
        <v>29</v>
      </c>
      <c r="J8520" t="b">
        <v>1</v>
      </c>
      <c r="K8520">
        <f>YEAR(Table1[[#This Row],[Patient Admission Date]])</f>
        <v>2024</v>
      </c>
      <c r="L8520" t="str">
        <f>TEXT(Table1[[#This Row],[Patient Admission Date]],"mmm")</f>
        <v>Jul</v>
      </c>
      <c r="M8520" t="str">
        <f>TEXT(Table1[[#This Row],[Patient Admission Date]],"ddd")</f>
        <v>Wed</v>
      </c>
      <c r="N8520" t="str">
        <f>TEXT(INT(HOUR(Table1[[#This Row],[Patient Admission Date]])/3)*3,"00")&amp;"-"&amp;TEXT(INT(HOUR(Table1[[#This Row],[Patient Admission Date]])/3)*3+3,"00")</f>
        <v>15-18</v>
      </c>
      <c r="O8520" t="str" cm="1">
        <f t="array" ref="O8520">_xlfn.IFS(Table1[[#This Row],[Patient Age]]&lt;=14,"0-14",Table1[[#This Row],[Patient Age]]&lt;=29,"15-29",Table1[[#This Row],[Patient Age]]&lt;=44,"30-44",Table1[[#This Row],[Patient Age]]&lt;=59,"45-59",Table1[[#This Row],[Patient Age]]&lt;=74,"60-74",TRUE,"75+")</f>
        <v>0-14</v>
      </c>
      <c r="P8520" t="str" cm="1">
        <f t="array" ref="P8520">_xlfn.IFS(Table1[[#This Row],[Patient Waittime]]&lt;=15,"0-15",Table1[[#This Row],[Patient Waittime]]&lt;=30,"16-30",Table1[[#This Row],[Patient Waittime]]&lt;=45,"31-45",Table1[[#This Row],[Patient Waittime]]&lt;=60,"46-60",TRUE,"60+")</f>
        <v>16-30</v>
      </c>
      <c r="Q8520">
        <f>--(Table1[[#This Row],[Patient Waittime]]&lt;=30)</f>
        <v>1</v>
      </c>
      <c r="R8520">
        <f>--Table1[[#This Row],[Patient Admission Flag]]</f>
        <v>1</v>
      </c>
      <c r="S8520">
        <f>--AND(Table1[[#This Row],[WithinTarget]]=1,Table1[[#This Row],[Patient Satisfaction Score]]&gt;=7)</f>
        <v>0</v>
      </c>
      <c r="T8520" t="str">
        <f>IF(LEFT(Table1[[#This Row],[Patient Gender]],1)="F","Female","Male")</f>
        <v>Male</v>
      </c>
    </row>
    <row r="8521" spans="1:20" x14ac:dyDescent="0.3">
      <c r="A8521" t="s">
        <v>8625</v>
      </c>
      <c r="B8521" s="1">
        <v>45425.666666666664</v>
      </c>
      <c r="C8521" t="s">
        <v>9</v>
      </c>
      <c r="D8521">
        <v>6</v>
      </c>
      <c r="E8521" t="s">
        <v>19</v>
      </c>
      <c r="F8521" t="s">
        <v>11</v>
      </c>
      <c r="G8521" t="b">
        <v>1</v>
      </c>
      <c r="I8521">
        <v>51</v>
      </c>
      <c r="J8521" t="b">
        <v>1</v>
      </c>
      <c r="K8521">
        <f>YEAR(Table1[[#This Row],[Patient Admission Date]])</f>
        <v>2024</v>
      </c>
      <c r="L8521" t="str">
        <f>TEXT(Table1[[#This Row],[Patient Admission Date]],"mmm")</f>
        <v>May</v>
      </c>
      <c r="M8521" t="str">
        <f>TEXT(Table1[[#This Row],[Patient Admission Date]],"ddd")</f>
        <v>Mon</v>
      </c>
      <c r="N8521" t="str">
        <f>TEXT(INT(HOUR(Table1[[#This Row],[Patient Admission Date]])/3)*3,"00")&amp;"-"&amp;TEXT(INT(HOUR(Table1[[#This Row],[Patient Admission Date]])/3)*3+3,"00")</f>
        <v>15-18</v>
      </c>
      <c r="O8521" t="str" cm="1">
        <f t="array" ref="O8521">_xlfn.IFS(Table1[[#This Row],[Patient Age]]&lt;=14,"0-14",Table1[[#This Row],[Patient Age]]&lt;=29,"15-29",Table1[[#This Row],[Patient Age]]&lt;=44,"30-44",Table1[[#This Row],[Patient Age]]&lt;=59,"45-59",Table1[[#This Row],[Patient Age]]&lt;=74,"60-74",TRUE,"75+")</f>
        <v>0-14</v>
      </c>
      <c r="P8521" t="str" cm="1">
        <f t="array" ref="P8521">_xlfn.IFS(Table1[[#This Row],[Patient Waittime]]&lt;=15,"0-15",Table1[[#This Row],[Patient Waittime]]&lt;=30,"16-30",Table1[[#This Row],[Patient Waittime]]&lt;=45,"31-45",Table1[[#This Row],[Patient Waittime]]&lt;=60,"46-60",TRUE,"60+")</f>
        <v>46-60</v>
      </c>
      <c r="Q8521">
        <f>--(Table1[[#This Row],[Patient Waittime]]&lt;=30)</f>
        <v>0</v>
      </c>
      <c r="R8521">
        <f>--Table1[[#This Row],[Patient Admission Flag]]</f>
        <v>1</v>
      </c>
      <c r="S8521">
        <f>--AND(Table1[[#This Row],[WithinTarget]]=1,Table1[[#This Row],[Patient Satisfaction Score]]&gt;=7)</f>
        <v>0</v>
      </c>
      <c r="T8521" t="str">
        <f>IF(LEFT(Table1[[#This Row],[Patient Gender]],1)="F","Female","Male")</f>
        <v>Male</v>
      </c>
    </row>
    <row r="8522" spans="1:20" x14ac:dyDescent="0.3">
      <c r="A8522" t="s">
        <v>8626</v>
      </c>
      <c r="B8522" s="1">
        <v>45072.06527777778</v>
      </c>
      <c r="C8522" t="s">
        <v>9</v>
      </c>
      <c r="D8522">
        <v>16</v>
      </c>
      <c r="E8522" t="s">
        <v>19</v>
      </c>
      <c r="F8522" t="s">
        <v>11</v>
      </c>
      <c r="G8522" t="b">
        <v>1</v>
      </c>
      <c r="I8522">
        <v>55</v>
      </c>
      <c r="J8522" t="b">
        <v>1</v>
      </c>
      <c r="K8522">
        <f>YEAR(Table1[[#This Row],[Patient Admission Date]])</f>
        <v>2023</v>
      </c>
      <c r="L8522" t="str">
        <f>TEXT(Table1[[#This Row],[Patient Admission Date]],"mmm")</f>
        <v>May</v>
      </c>
      <c r="M8522" t="str">
        <f>TEXT(Table1[[#This Row],[Patient Admission Date]],"ddd")</f>
        <v>Fri</v>
      </c>
      <c r="N8522" t="str">
        <f>TEXT(INT(HOUR(Table1[[#This Row],[Patient Admission Date]])/3)*3,"00")&amp;"-"&amp;TEXT(INT(HOUR(Table1[[#This Row],[Patient Admission Date]])/3)*3+3,"00")</f>
        <v>00-03</v>
      </c>
      <c r="O8522" t="str" cm="1">
        <f t="array" ref="O8522">_xlfn.IFS(Table1[[#This Row],[Patient Age]]&lt;=14,"0-14",Table1[[#This Row],[Patient Age]]&lt;=29,"15-29",Table1[[#This Row],[Patient Age]]&lt;=44,"30-44",Table1[[#This Row],[Patient Age]]&lt;=59,"45-59",Table1[[#This Row],[Patient Age]]&lt;=74,"60-74",TRUE,"75+")</f>
        <v>15-29</v>
      </c>
      <c r="P8522" t="str" cm="1">
        <f t="array" ref="P8522">_xlfn.IFS(Table1[[#This Row],[Patient Waittime]]&lt;=15,"0-15",Table1[[#This Row],[Patient Waittime]]&lt;=30,"16-30",Table1[[#This Row],[Patient Waittime]]&lt;=45,"31-45",Table1[[#This Row],[Patient Waittime]]&lt;=60,"46-60",TRUE,"60+")</f>
        <v>46-60</v>
      </c>
      <c r="Q8522">
        <f>--(Table1[[#This Row],[Patient Waittime]]&lt;=30)</f>
        <v>0</v>
      </c>
      <c r="R8522">
        <f>--Table1[[#This Row],[Patient Admission Flag]]</f>
        <v>1</v>
      </c>
      <c r="S8522">
        <f>--AND(Table1[[#This Row],[WithinTarget]]=1,Table1[[#This Row],[Patient Satisfaction Score]]&gt;=7)</f>
        <v>0</v>
      </c>
      <c r="T8522" t="str">
        <f>IF(LEFT(Table1[[#This Row],[Patient Gender]],1)="F","Female","Male")</f>
        <v>Male</v>
      </c>
    </row>
    <row r="8523" spans="1:20" x14ac:dyDescent="0.3">
      <c r="A8523" t="s">
        <v>8627</v>
      </c>
      <c r="B8523" s="1">
        <v>45120.013194444444</v>
      </c>
      <c r="C8523" t="s">
        <v>9</v>
      </c>
      <c r="D8523">
        <v>75</v>
      </c>
      <c r="E8523" t="s">
        <v>19</v>
      </c>
      <c r="F8523" t="s">
        <v>11</v>
      </c>
      <c r="G8523" t="b">
        <v>1</v>
      </c>
      <c r="I8523">
        <v>55</v>
      </c>
      <c r="J8523" t="b">
        <v>1</v>
      </c>
      <c r="K8523">
        <f>YEAR(Table1[[#This Row],[Patient Admission Date]])</f>
        <v>2023</v>
      </c>
      <c r="L8523" t="str">
        <f>TEXT(Table1[[#This Row],[Patient Admission Date]],"mmm")</f>
        <v>Jul</v>
      </c>
      <c r="M8523" t="str">
        <f>TEXT(Table1[[#This Row],[Patient Admission Date]],"ddd")</f>
        <v>Thu</v>
      </c>
      <c r="N8523" t="str">
        <f>TEXT(INT(HOUR(Table1[[#This Row],[Patient Admission Date]])/3)*3,"00")&amp;"-"&amp;TEXT(INT(HOUR(Table1[[#This Row],[Patient Admission Date]])/3)*3+3,"00")</f>
        <v>00-03</v>
      </c>
      <c r="O8523" t="str" cm="1">
        <f t="array" ref="O8523">_xlfn.IFS(Table1[[#This Row],[Patient Age]]&lt;=14,"0-14",Table1[[#This Row],[Patient Age]]&lt;=29,"15-29",Table1[[#This Row],[Patient Age]]&lt;=44,"30-44",Table1[[#This Row],[Patient Age]]&lt;=59,"45-59",Table1[[#This Row],[Patient Age]]&lt;=74,"60-74",TRUE,"75+")</f>
        <v>75+</v>
      </c>
      <c r="P8523" t="str" cm="1">
        <f t="array" ref="P8523">_xlfn.IFS(Table1[[#This Row],[Patient Waittime]]&lt;=15,"0-15",Table1[[#This Row],[Patient Waittime]]&lt;=30,"16-30",Table1[[#This Row],[Patient Waittime]]&lt;=45,"31-45",Table1[[#This Row],[Patient Waittime]]&lt;=60,"46-60",TRUE,"60+")</f>
        <v>46-60</v>
      </c>
      <c r="Q8523">
        <f>--(Table1[[#This Row],[Patient Waittime]]&lt;=30)</f>
        <v>0</v>
      </c>
      <c r="R8523">
        <f>--Table1[[#This Row],[Patient Admission Flag]]</f>
        <v>1</v>
      </c>
      <c r="S8523">
        <f>--AND(Table1[[#This Row],[WithinTarget]]=1,Table1[[#This Row],[Patient Satisfaction Score]]&gt;=7)</f>
        <v>0</v>
      </c>
      <c r="T8523" t="str">
        <f>IF(LEFT(Table1[[#This Row],[Patient Gender]],1)="F","Female","Male")</f>
        <v>Male</v>
      </c>
    </row>
    <row r="8524" spans="1:20" x14ac:dyDescent="0.3">
      <c r="A8524" t="s">
        <v>8628</v>
      </c>
      <c r="B8524" s="1">
        <v>45526.813194444447</v>
      </c>
      <c r="C8524" t="s">
        <v>9</v>
      </c>
      <c r="D8524">
        <v>78</v>
      </c>
      <c r="E8524" t="s">
        <v>19</v>
      </c>
      <c r="F8524" t="s">
        <v>11</v>
      </c>
      <c r="G8524" t="b">
        <v>1</v>
      </c>
      <c r="I8524">
        <v>55</v>
      </c>
      <c r="J8524" t="b">
        <v>1</v>
      </c>
      <c r="K8524">
        <f>YEAR(Table1[[#This Row],[Patient Admission Date]])</f>
        <v>2024</v>
      </c>
      <c r="L8524" t="str">
        <f>TEXT(Table1[[#This Row],[Patient Admission Date]],"mmm")</f>
        <v>Aug</v>
      </c>
      <c r="M8524" t="str">
        <f>TEXT(Table1[[#This Row],[Patient Admission Date]],"ddd")</f>
        <v>Thu</v>
      </c>
      <c r="N8524" t="str">
        <f>TEXT(INT(HOUR(Table1[[#This Row],[Patient Admission Date]])/3)*3,"00")&amp;"-"&amp;TEXT(INT(HOUR(Table1[[#This Row],[Patient Admission Date]])/3)*3+3,"00")</f>
        <v>18-21</v>
      </c>
      <c r="O8524" t="str" cm="1">
        <f t="array" ref="O8524">_xlfn.IFS(Table1[[#This Row],[Patient Age]]&lt;=14,"0-14",Table1[[#This Row],[Patient Age]]&lt;=29,"15-29",Table1[[#This Row],[Patient Age]]&lt;=44,"30-44",Table1[[#This Row],[Patient Age]]&lt;=59,"45-59",Table1[[#This Row],[Patient Age]]&lt;=74,"60-74",TRUE,"75+")</f>
        <v>75+</v>
      </c>
      <c r="P8524" t="str" cm="1">
        <f t="array" ref="P8524">_xlfn.IFS(Table1[[#This Row],[Patient Waittime]]&lt;=15,"0-15",Table1[[#This Row],[Patient Waittime]]&lt;=30,"16-30",Table1[[#This Row],[Patient Waittime]]&lt;=45,"31-45",Table1[[#This Row],[Patient Waittime]]&lt;=60,"46-60",TRUE,"60+")</f>
        <v>46-60</v>
      </c>
      <c r="Q8524">
        <f>--(Table1[[#This Row],[Patient Waittime]]&lt;=30)</f>
        <v>0</v>
      </c>
      <c r="R8524">
        <f>--Table1[[#This Row],[Patient Admission Flag]]</f>
        <v>1</v>
      </c>
      <c r="S8524">
        <f>--AND(Table1[[#This Row],[WithinTarget]]=1,Table1[[#This Row],[Patient Satisfaction Score]]&gt;=7)</f>
        <v>0</v>
      </c>
      <c r="T8524" t="str">
        <f>IF(LEFT(Table1[[#This Row],[Patient Gender]],1)="F","Female","Male")</f>
        <v>Male</v>
      </c>
    </row>
    <row r="8525" spans="1:20" x14ac:dyDescent="0.3">
      <c r="A8525" t="s">
        <v>8629</v>
      </c>
      <c r="B8525" s="1">
        <v>45201.180555555555</v>
      </c>
      <c r="C8525" t="s">
        <v>9</v>
      </c>
      <c r="D8525">
        <v>54</v>
      </c>
      <c r="E8525" t="s">
        <v>19</v>
      </c>
      <c r="F8525" t="s">
        <v>11</v>
      </c>
      <c r="G8525" t="b">
        <v>1</v>
      </c>
      <c r="H8525">
        <v>0</v>
      </c>
      <c r="I8525">
        <v>26</v>
      </c>
      <c r="J8525" t="b">
        <v>1</v>
      </c>
      <c r="K8525">
        <f>YEAR(Table1[[#This Row],[Patient Admission Date]])</f>
        <v>2023</v>
      </c>
      <c r="L8525" t="str">
        <f>TEXT(Table1[[#This Row],[Patient Admission Date]],"mmm")</f>
        <v>Oct</v>
      </c>
      <c r="M8525" t="str">
        <f>TEXT(Table1[[#This Row],[Patient Admission Date]],"ddd")</f>
        <v>Mon</v>
      </c>
      <c r="N8525" t="str">
        <f>TEXT(INT(HOUR(Table1[[#This Row],[Patient Admission Date]])/3)*3,"00")&amp;"-"&amp;TEXT(INT(HOUR(Table1[[#This Row],[Patient Admission Date]])/3)*3+3,"00")</f>
        <v>03-06</v>
      </c>
      <c r="O8525" t="str" cm="1">
        <f t="array" ref="O8525">_xlfn.IFS(Table1[[#This Row],[Patient Age]]&lt;=14,"0-14",Table1[[#This Row],[Patient Age]]&lt;=29,"15-29",Table1[[#This Row],[Patient Age]]&lt;=44,"30-44",Table1[[#This Row],[Patient Age]]&lt;=59,"45-59",Table1[[#This Row],[Patient Age]]&lt;=74,"60-74",TRUE,"75+")</f>
        <v>45-59</v>
      </c>
      <c r="P8525" t="str" cm="1">
        <f t="array" ref="P8525">_xlfn.IFS(Table1[[#This Row],[Patient Waittime]]&lt;=15,"0-15",Table1[[#This Row],[Patient Waittime]]&lt;=30,"16-30",Table1[[#This Row],[Patient Waittime]]&lt;=45,"31-45",Table1[[#This Row],[Patient Waittime]]&lt;=60,"46-60",TRUE,"60+")</f>
        <v>16-30</v>
      </c>
      <c r="Q8525">
        <f>--(Table1[[#This Row],[Patient Waittime]]&lt;=30)</f>
        <v>1</v>
      </c>
      <c r="R8525">
        <f>--Table1[[#This Row],[Patient Admission Flag]]</f>
        <v>1</v>
      </c>
      <c r="S8525">
        <f>--AND(Table1[[#This Row],[WithinTarget]]=1,Table1[[#This Row],[Patient Satisfaction Score]]&gt;=7)</f>
        <v>0</v>
      </c>
      <c r="T8525" t="str">
        <f>IF(LEFT(Table1[[#This Row],[Patient Gender]],1)="F","Female","Male")</f>
        <v>Male</v>
      </c>
    </row>
    <row r="8526" spans="1:20" x14ac:dyDescent="0.3">
      <c r="A8526" t="s">
        <v>8630</v>
      </c>
      <c r="B8526" s="1">
        <v>45362.35833333333</v>
      </c>
      <c r="C8526" t="s">
        <v>9</v>
      </c>
      <c r="D8526">
        <v>77</v>
      </c>
      <c r="E8526" t="s">
        <v>19</v>
      </c>
      <c r="F8526" t="s">
        <v>11</v>
      </c>
      <c r="G8526" t="b">
        <v>1</v>
      </c>
      <c r="H8526">
        <v>0</v>
      </c>
      <c r="I8526">
        <v>43</v>
      </c>
      <c r="J8526" t="b">
        <v>1</v>
      </c>
      <c r="K8526">
        <f>YEAR(Table1[[#This Row],[Patient Admission Date]])</f>
        <v>2024</v>
      </c>
      <c r="L8526" t="str">
        <f>TEXT(Table1[[#This Row],[Patient Admission Date]],"mmm")</f>
        <v>Mar</v>
      </c>
      <c r="M8526" t="str">
        <f>TEXT(Table1[[#This Row],[Patient Admission Date]],"ddd")</f>
        <v>Mon</v>
      </c>
      <c r="N8526" t="str">
        <f>TEXT(INT(HOUR(Table1[[#This Row],[Patient Admission Date]])/3)*3,"00")&amp;"-"&amp;TEXT(INT(HOUR(Table1[[#This Row],[Patient Admission Date]])/3)*3+3,"00")</f>
        <v>06-09</v>
      </c>
      <c r="O8526" t="str" cm="1">
        <f t="array" ref="O8526">_xlfn.IFS(Table1[[#This Row],[Patient Age]]&lt;=14,"0-14",Table1[[#This Row],[Patient Age]]&lt;=29,"15-29",Table1[[#This Row],[Patient Age]]&lt;=44,"30-44",Table1[[#This Row],[Patient Age]]&lt;=59,"45-59",Table1[[#This Row],[Patient Age]]&lt;=74,"60-74",TRUE,"75+")</f>
        <v>75+</v>
      </c>
      <c r="P8526" t="str" cm="1">
        <f t="array" ref="P8526">_xlfn.IFS(Table1[[#This Row],[Patient Waittime]]&lt;=15,"0-15",Table1[[#This Row],[Patient Waittime]]&lt;=30,"16-30",Table1[[#This Row],[Patient Waittime]]&lt;=45,"31-45",Table1[[#This Row],[Patient Waittime]]&lt;=60,"46-60",TRUE,"60+")</f>
        <v>31-45</v>
      </c>
      <c r="Q8526">
        <f>--(Table1[[#This Row],[Patient Waittime]]&lt;=30)</f>
        <v>0</v>
      </c>
      <c r="R8526">
        <f>--Table1[[#This Row],[Patient Admission Flag]]</f>
        <v>1</v>
      </c>
      <c r="S8526">
        <f>--AND(Table1[[#This Row],[WithinTarget]]=1,Table1[[#This Row],[Patient Satisfaction Score]]&gt;=7)</f>
        <v>0</v>
      </c>
      <c r="T8526" t="str">
        <f>IF(LEFT(Table1[[#This Row],[Patient Gender]],1)="F","Female","Male")</f>
        <v>Male</v>
      </c>
    </row>
    <row r="8527" spans="1:20" x14ac:dyDescent="0.3">
      <c r="A8527" t="s">
        <v>8631</v>
      </c>
      <c r="B8527" s="1">
        <v>45360.101388888892</v>
      </c>
      <c r="C8527" t="s">
        <v>9</v>
      </c>
      <c r="D8527">
        <v>2</v>
      </c>
      <c r="E8527" t="s">
        <v>19</v>
      </c>
      <c r="F8527" t="s">
        <v>11</v>
      </c>
      <c r="G8527" t="b">
        <v>1</v>
      </c>
      <c r="H8527">
        <v>0</v>
      </c>
      <c r="I8527">
        <v>29</v>
      </c>
      <c r="J8527" t="b">
        <v>1</v>
      </c>
      <c r="K8527">
        <f>YEAR(Table1[[#This Row],[Patient Admission Date]])</f>
        <v>2024</v>
      </c>
      <c r="L8527" t="str">
        <f>TEXT(Table1[[#This Row],[Patient Admission Date]],"mmm")</f>
        <v>Mar</v>
      </c>
      <c r="M8527" t="str">
        <f>TEXT(Table1[[#This Row],[Patient Admission Date]],"ddd")</f>
        <v>Sat</v>
      </c>
      <c r="N8527" t="str">
        <f>TEXT(INT(HOUR(Table1[[#This Row],[Patient Admission Date]])/3)*3,"00")&amp;"-"&amp;TEXT(INT(HOUR(Table1[[#This Row],[Patient Admission Date]])/3)*3+3,"00")</f>
        <v>00-03</v>
      </c>
      <c r="O8527" t="str" cm="1">
        <f t="array" ref="O8527">_xlfn.IFS(Table1[[#This Row],[Patient Age]]&lt;=14,"0-14",Table1[[#This Row],[Patient Age]]&lt;=29,"15-29",Table1[[#This Row],[Patient Age]]&lt;=44,"30-44",Table1[[#This Row],[Patient Age]]&lt;=59,"45-59",Table1[[#This Row],[Patient Age]]&lt;=74,"60-74",TRUE,"75+")</f>
        <v>0-14</v>
      </c>
      <c r="P8527" t="str" cm="1">
        <f t="array" ref="P8527">_xlfn.IFS(Table1[[#This Row],[Patient Waittime]]&lt;=15,"0-15",Table1[[#This Row],[Patient Waittime]]&lt;=30,"16-30",Table1[[#This Row],[Patient Waittime]]&lt;=45,"31-45",Table1[[#This Row],[Patient Waittime]]&lt;=60,"46-60",TRUE,"60+")</f>
        <v>16-30</v>
      </c>
      <c r="Q8527">
        <f>--(Table1[[#This Row],[Patient Waittime]]&lt;=30)</f>
        <v>1</v>
      </c>
      <c r="R8527">
        <f>--Table1[[#This Row],[Patient Admission Flag]]</f>
        <v>1</v>
      </c>
      <c r="S8527">
        <f>--AND(Table1[[#This Row],[WithinTarget]]=1,Table1[[#This Row],[Patient Satisfaction Score]]&gt;=7)</f>
        <v>0</v>
      </c>
      <c r="T8527" t="str">
        <f>IF(LEFT(Table1[[#This Row],[Patient Gender]],1)="F","Female","Male")</f>
        <v>Male</v>
      </c>
    </row>
    <row r="8528" spans="1:20" x14ac:dyDescent="0.3">
      <c r="A8528" t="s">
        <v>8632</v>
      </c>
      <c r="B8528" s="1">
        <v>45105.289583333331</v>
      </c>
      <c r="C8528" t="s">
        <v>9</v>
      </c>
      <c r="D8528">
        <v>2</v>
      </c>
      <c r="E8528" t="s">
        <v>19</v>
      </c>
      <c r="F8528" t="s">
        <v>11</v>
      </c>
      <c r="G8528" t="b">
        <v>1</v>
      </c>
      <c r="H8528">
        <v>0</v>
      </c>
      <c r="I8528">
        <v>60</v>
      </c>
      <c r="J8528" t="b">
        <v>1</v>
      </c>
      <c r="K8528">
        <f>YEAR(Table1[[#This Row],[Patient Admission Date]])</f>
        <v>2023</v>
      </c>
      <c r="L8528" t="str">
        <f>TEXT(Table1[[#This Row],[Patient Admission Date]],"mmm")</f>
        <v>Jun</v>
      </c>
      <c r="M8528" t="str">
        <f>TEXT(Table1[[#This Row],[Patient Admission Date]],"ddd")</f>
        <v>Wed</v>
      </c>
      <c r="N8528" t="str">
        <f>TEXT(INT(HOUR(Table1[[#This Row],[Patient Admission Date]])/3)*3,"00")&amp;"-"&amp;TEXT(INT(HOUR(Table1[[#This Row],[Patient Admission Date]])/3)*3+3,"00")</f>
        <v>06-09</v>
      </c>
      <c r="O8528" t="str" cm="1">
        <f t="array" ref="O8528">_xlfn.IFS(Table1[[#This Row],[Patient Age]]&lt;=14,"0-14",Table1[[#This Row],[Patient Age]]&lt;=29,"15-29",Table1[[#This Row],[Patient Age]]&lt;=44,"30-44",Table1[[#This Row],[Patient Age]]&lt;=59,"45-59",Table1[[#This Row],[Patient Age]]&lt;=74,"60-74",TRUE,"75+")</f>
        <v>0-14</v>
      </c>
      <c r="P8528" t="str" cm="1">
        <f t="array" ref="P8528">_xlfn.IFS(Table1[[#This Row],[Patient Waittime]]&lt;=15,"0-15",Table1[[#This Row],[Patient Waittime]]&lt;=30,"16-30",Table1[[#This Row],[Patient Waittime]]&lt;=45,"31-45",Table1[[#This Row],[Patient Waittime]]&lt;=60,"46-60",TRUE,"60+")</f>
        <v>46-60</v>
      </c>
      <c r="Q8528">
        <f>--(Table1[[#This Row],[Patient Waittime]]&lt;=30)</f>
        <v>0</v>
      </c>
      <c r="R8528">
        <f>--Table1[[#This Row],[Patient Admission Flag]]</f>
        <v>1</v>
      </c>
      <c r="S8528">
        <f>--AND(Table1[[#This Row],[WithinTarget]]=1,Table1[[#This Row],[Patient Satisfaction Score]]&gt;=7)</f>
        <v>0</v>
      </c>
      <c r="T8528" t="str">
        <f>IF(LEFT(Table1[[#This Row],[Patient Gender]],1)="F","Female","Male")</f>
        <v>Male</v>
      </c>
    </row>
    <row r="8529" spans="1:20" x14ac:dyDescent="0.3">
      <c r="A8529" t="s">
        <v>8633</v>
      </c>
      <c r="B8529" s="1">
        <v>45305.24722222222</v>
      </c>
      <c r="C8529" t="s">
        <v>9</v>
      </c>
      <c r="D8529">
        <v>38</v>
      </c>
      <c r="E8529" t="s">
        <v>19</v>
      </c>
      <c r="F8529" t="s">
        <v>11</v>
      </c>
      <c r="G8529" t="b">
        <v>1</v>
      </c>
      <c r="H8529">
        <v>1</v>
      </c>
      <c r="I8529">
        <v>37</v>
      </c>
      <c r="J8529" t="b">
        <v>1</v>
      </c>
      <c r="K8529">
        <f>YEAR(Table1[[#This Row],[Patient Admission Date]])</f>
        <v>2024</v>
      </c>
      <c r="L8529" t="str">
        <f>TEXT(Table1[[#This Row],[Patient Admission Date]],"mmm")</f>
        <v>Jan</v>
      </c>
      <c r="M8529" t="str">
        <f>TEXT(Table1[[#This Row],[Patient Admission Date]],"ddd")</f>
        <v>Sun</v>
      </c>
      <c r="N8529" t="str">
        <f>TEXT(INT(HOUR(Table1[[#This Row],[Patient Admission Date]])/3)*3,"00")&amp;"-"&amp;TEXT(INT(HOUR(Table1[[#This Row],[Patient Admission Date]])/3)*3+3,"00")</f>
        <v>03-06</v>
      </c>
      <c r="O8529" t="str" cm="1">
        <f t="array" ref="O8529">_xlfn.IFS(Table1[[#This Row],[Patient Age]]&lt;=14,"0-14",Table1[[#This Row],[Patient Age]]&lt;=29,"15-29",Table1[[#This Row],[Patient Age]]&lt;=44,"30-44",Table1[[#This Row],[Patient Age]]&lt;=59,"45-59",Table1[[#This Row],[Patient Age]]&lt;=74,"60-74",TRUE,"75+")</f>
        <v>30-44</v>
      </c>
      <c r="P8529" t="str" cm="1">
        <f t="array" ref="P8529">_xlfn.IFS(Table1[[#This Row],[Patient Waittime]]&lt;=15,"0-15",Table1[[#This Row],[Patient Waittime]]&lt;=30,"16-30",Table1[[#This Row],[Patient Waittime]]&lt;=45,"31-45",Table1[[#This Row],[Patient Waittime]]&lt;=60,"46-60",TRUE,"60+")</f>
        <v>31-45</v>
      </c>
      <c r="Q8529">
        <f>--(Table1[[#This Row],[Patient Waittime]]&lt;=30)</f>
        <v>0</v>
      </c>
      <c r="R8529">
        <f>--Table1[[#This Row],[Patient Admission Flag]]</f>
        <v>1</v>
      </c>
      <c r="S8529">
        <f>--AND(Table1[[#This Row],[WithinTarget]]=1,Table1[[#This Row],[Patient Satisfaction Score]]&gt;=7)</f>
        <v>0</v>
      </c>
      <c r="T8529" t="str">
        <f>IF(LEFT(Table1[[#This Row],[Patient Gender]],1)="F","Female","Male")</f>
        <v>Male</v>
      </c>
    </row>
    <row r="8530" spans="1:20" x14ac:dyDescent="0.3">
      <c r="A8530" t="s">
        <v>8634</v>
      </c>
      <c r="B8530" s="1">
        <v>45481.96597222222</v>
      </c>
      <c r="C8530" t="s">
        <v>9</v>
      </c>
      <c r="D8530">
        <v>73</v>
      </c>
      <c r="E8530" t="s">
        <v>19</v>
      </c>
      <c r="F8530" t="s">
        <v>11</v>
      </c>
      <c r="G8530" t="b">
        <v>1</v>
      </c>
      <c r="H8530">
        <v>1</v>
      </c>
      <c r="I8530">
        <v>20</v>
      </c>
      <c r="J8530" t="b">
        <v>1</v>
      </c>
      <c r="K8530">
        <f>YEAR(Table1[[#This Row],[Patient Admission Date]])</f>
        <v>2024</v>
      </c>
      <c r="L8530" t="str">
        <f>TEXT(Table1[[#This Row],[Patient Admission Date]],"mmm")</f>
        <v>Jul</v>
      </c>
      <c r="M8530" t="str">
        <f>TEXT(Table1[[#This Row],[Patient Admission Date]],"ddd")</f>
        <v>Mon</v>
      </c>
      <c r="N8530" t="str">
        <f>TEXT(INT(HOUR(Table1[[#This Row],[Patient Admission Date]])/3)*3,"00")&amp;"-"&amp;TEXT(INT(HOUR(Table1[[#This Row],[Patient Admission Date]])/3)*3+3,"00")</f>
        <v>21-24</v>
      </c>
      <c r="O8530" t="str" cm="1">
        <f t="array" ref="O8530">_xlfn.IFS(Table1[[#This Row],[Patient Age]]&lt;=14,"0-14",Table1[[#This Row],[Patient Age]]&lt;=29,"15-29",Table1[[#This Row],[Patient Age]]&lt;=44,"30-44",Table1[[#This Row],[Patient Age]]&lt;=59,"45-59",Table1[[#This Row],[Patient Age]]&lt;=74,"60-74",TRUE,"75+")</f>
        <v>60-74</v>
      </c>
      <c r="P8530" t="str" cm="1">
        <f t="array" ref="P8530">_xlfn.IFS(Table1[[#This Row],[Patient Waittime]]&lt;=15,"0-15",Table1[[#This Row],[Patient Waittime]]&lt;=30,"16-30",Table1[[#This Row],[Patient Waittime]]&lt;=45,"31-45",Table1[[#This Row],[Patient Waittime]]&lt;=60,"46-60",TRUE,"60+")</f>
        <v>16-30</v>
      </c>
      <c r="Q8530">
        <f>--(Table1[[#This Row],[Patient Waittime]]&lt;=30)</f>
        <v>1</v>
      </c>
      <c r="R8530">
        <f>--Table1[[#This Row],[Patient Admission Flag]]</f>
        <v>1</v>
      </c>
      <c r="S8530">
        <f>--AND(Table1[[#This Row],[WithinTarget]]=1,Table1[[#This Row],[Patient Satisfaction Score]]&gt;=7)</f>
        <v>0</v>
      </c>
      <c r="T8530" t="str">
        <f>IF(LEFT(Table1[[#This Row],[Patient Gender]],1)="F","Female","Male")</f>
        <v>Male</v>
      </c>
    </row>
    <row r="8531" spans="1:20" x14ac:dyDescent="0.3">
      <c r="A8531" t="s">
        <v>8635</v>
      </c>
      <c r="B8531" s="1">
        <v>45082.814583333333</v>
      </c>
      <c r="C8531" t="s">
        <v>9</v>
      </c>
      <c r="D8531">
        <v>25</v>
      </c>
      <c r="E8531" t="s">
        <v>19</v>
      </c>
      <c r="F8531" t="s">
        <v>11</v>
      </c>
      <c r="G8531" t="b">
        <v>1</v>
      </c>
      <c r="H8531">
        <v>1</v>
      </c>
      <c r="I8531">
        <v>35</v>
      </c>
      <c r="J8531" t="b">
        <v>1</v>
      </c>
      <c r="K8531">
        <f>YEAR(Table1[[#This Row],[Patient Admission Date]])</f>
        <v>2023</v>
      </c>
      <c r="L8531" t="str">
        <f>TEXT(Table1[[#This Row],[Patient Admission Date]],"mmm")</f>
        <v>Jun</v>
      </c>
      <c r="M8531" t="str">
        <f>TEXT(Table1[[#This Row],[Patient Admission Date]],"ddd")</f>
        <v>Mon</v>
      </c>
      <c r="N8531" t="str">
        <f>TEXT(INT(HOUR(Table1[[#This Row],[Patient Admission Date]])/3)*3,"00")&amp;"-"&amp;TEXT(INT(HOUR(Table1[[#This Row],[Patient Admission Date]])/3)*3+3,"00")</f>
        <v>18-21</v>
      </c>
      <c r="O8531" t="str" cm="1">
        <f t="array" ref="O8531">_xlfn.IFS(Table1[[#This Row],[Patient Age]]&lt;=14,"0-14",Table1[[#This Row],[Patient Age]]&lt;=29,"15-29",Table1[[#This Row],[Patient Age]]&lt;=44,"30-44",Table1[[#This Row],[Patient Age]]&lt;=59,"45-59",Table1[[#This Row],[Patient Age]]&lt;=74,"60-74",TRUE,"75+")</f>
        <v>15-29</v>
      </c>
      <c r="P8531" t="str" cm="1">
        <f t="array" ref="P8531">_xlfn.IFS(Table1[[#This Row],[Patient Waittime]]&lt;=15,"0-15",Table1[[#This Row],[Patient Waittime]]&lt;=30,"16-30",Table1[[#This Row],[Patient Waittime]]&lt;=45,"31-45",Table1[[#This Row],[Patient Waittime]]&lt;=60,"46-60",TRUE,"60+")</f>
        <v>31-45</v>
      </c>
      <c r="Q8531">
        <f>--(Table1[[#This Row],[Patient Waittime]]&lt;=30)</f>
        <v>0</v>
      </c>
      <c r="R8531">
        <f>--Table1[[#This Row],[Patient Admission Flag]]</f>
        <v>1</v>
      </c>
      <c r="S8531">
        <f>--AND(Table1[[#This Row],[WithinTarget]]=1,Table1[[#This Row],[Patient Satisfaction Score]]&gt;=7)</f>
        <v>0</v>
      </c>
      <c r="T8531" t="str">
        <f>IF(LEFT(Table1[[#This Row],[Patient Gender]],1)="F","Female","Male")</f>
        <v>Male</v>
      </c>
    </row>
    <row r="8532" spans="1:20" x14ac:dyDescent="0.3">
      <c r="A8532" t="s">
        <v>8636</v>
      </c>
      <c r="B8532" s="1">
        <v>45203.57916666667</v>
      </c>
      <c r="C8532" t="s">
        <v>9</v>
      </c>
      <c r="D8532">
        <v>18</v>
      </c>
      <c r="E8532" t="s">
        <v>19</v>
      </c>
      <c r="F8532" t="s">
        <v>11</v>
      </c>
      <c r="G8532" t="b">
        <v>1</v>
      </c>
      <c r="H8532">
        <v>1</v>
      </c>
      <c r="I8532">
        <v>15</v>
      </c>
      <c r="J8532" t="b">
        <v>1</v>
      </c>
      <c r="K8532">
        <f>YEAR(Table1[[#This Row],[Patient Admission Date]])</f>
        <v>2023</v>
      </c>
      <c r="L8532" t="str">
        <f>TEXT(Table1[[#This Row],[Patient Admission Date]],"mmm")</f>
        <v>Oct</v>
      </c>
      <c r="M8532" t="str">
        <f>TEXT(Table1[[#This Row],[Patient Admission Date]],"ddd")</f>
        <v>Wed</v>
      </c>
      <c r="N8532" t="str">
        <f>TEXT(INT(HOUR(Table1[[#This Row],[Patient Admission Date]])/3)*3,"00")&amp;"-"&amp;TEXT(INT(HOUR(Table1[[#This Row],[Patient Admission Date]])/3)*3+3,"00")</f>
        <v>12-15</v>
      </c>
      <c r="O8532" t="str" cm="1">
        <f t="array" ref="O8532">_xlfn.IFS(Table1[[#This Row],[Patient Age]]&lt;=14,"0-14",Table1[[#This Row],[Patient Age]]&lt;=29,"15-29",Table1[[#This Row],[Patient Age]]&lt;=44,"30-44",Table1[[#This Row],[Patient Age]]&lt;=59,"45-59",Table1[[#This Row],[Patient Age]]&lt;=74,"60-74",TRUE,"75+")</f>
        <v>15-29</v>
      </c>
      <c r="P8532" t="str" cm="1">
        <f t="array" ref="P8532">_xlfn.IFS(Table1[[#This Row],[Patient Waittime]]&lt;=15,"0-15",Table1[[#This Row],[Patient Waittime]]&lt;=30,"16-30",Table1[[#This Row],[Patient Waittime]]&lt;=45,"31-45",Table1[[#This Row],[Patient Waittime]]&lt;=60,"46-60",TRUE,"60+")</f>
        <v>0-15</v>
      </c>
      <c r="Q8532">
        <f>--(Table1[[#This Row],[Patient Waittime]]&lt;=30)</f>
        <v>1</v>
      </c>
      <c r="R8532">
        <f>--Table1[[#This Row],[Patient Admission Flag]]</f>
        <v>1</v>
      </c>
      <c r="S8532">
        <f>--AND(Table1[[#This Row],[WithinTarget]]=1,Table1[[#This Row],[Patient Satisfaction Score]]&gt;=7)</f>
        <v>0</v>
      </c>
      <c r="T8532" t="str">
        <f>IF(LEFT(Table1[[#This Row],[Patient Gender]],1)="F","Female","Male")</f>
        <v>Male</v>
      </c>
    </row>
    <row r="8533" spans="1:20" x14ac:dyDescent="0.3">
      <c r="A8533" t="s">
        <v>8637</v>
      </c>
      <c r="B8533" s="1">
        <v>45336.227777777778</v>
      </c>
      <c r="C8533" t="s">
        <v>9</v>
      </c>
      <c r="D8533">
        <v>77</v>
      </c>
      <c r="E8533" t="s">
        <v>19</v>
      </c>
      <c r="F8533" t="s">
        <v>11</v>
      </c>
      <c r="G8533" t="b">
        <v>1</v>
      </c>
      <c r="H8533">
        <v>1</v>
      </c>
      <c r="I8533">
        <v>12</v>
      </c>
      <c r="J8533" t="b">
        <v>1</v>
      </c>
      <c r="K8533">
        <f>YEAR(Table1[[#This Row],[Patient Admission Date]])</f>
        <v>2024</v>
      </c>
      <c r="L8533" t="str">
        <f>TEXT(Table1[[#This Row],[Patient Admission Date]],"mmm")</f>
        <v>Feb</v>
      </c>
      <c r="M8533" t="str">
        <f>TEXT(Table1[[#This Row],[Patient Admission Date]],"ddd")</f>
        <v>Wed</v>
      </c>
      <c r="N8533" t="str">
        <f>TEXT(INT(HOUR(Table1[[#This Row],[Patient Admission Date]])/3)*3,"00")&amp;"-"&amp;TEXT(INT(HOUR(Table1[[#This Row],[Patient Admission Date]])/3)*3+3,"00")</f>
        <v>03-06</v>
      </c>
      <c r="O8533" t="str" cm="1">
        <f t="array" ref="O8533">_xlfn.IFS(Table1[[#This Row],[Patient Age]]&lt;=14,"0-14",Table1[[#This Row],[Patient Age]]&lt;=29,"15-29",Table1[[#This Row],[Patient Age]]&lt;=44,"30-44",Table1[[#This Row],[Patient Age]]&lt;=59,"45-59",Table1[[#This Row],[Patient Age]]&lt;=74,"60-74",TRUE,"75+")</f>
        <v>75+</v>
      </c>
      <c r="P8533" t="str" cm="1">
        <f t="array" ref="P8533">_xlfn.IFS(Table1[[#This Row],[Patient Waittime]]&lt;=15,"0-15",Table1[[#This Row],[Patient Waittime]]&lt;=30,"16-30",Table1[[#This Row],[Patient Waittime]]&lt;=45,"31-45",Table1[[#This Row],[Patient Waittime]]&lt;=60,"46-60",TRUE,"60+")</f>
        <v>0-15</v>
      </c>
      <c r="Q8533">
        <f>--(Table1[[#This Row],[Patient Waittime]]&lt;=30)</f>
        <v>1</v>
      </c>
      <c r="R8533">
        <f>--Table1[[#This Row],[Patient Admission Flag]]</f>
        <v>1</v>
      </c>
      <c r="S8533">
        <f>--AND(Table1[[#This Row],[WithinTarget]]=1,Table1[[#This Row],[Patient Satisfaction Score]]&gt;=7)</f>
        <v>0</v>
      </c>
      <c r="T8533" t="str">
        <f>IF(LEFT(Table1[[#This Row],[Patient Gender]],1)="F","Female","Male")</f>
        <v>Male</v>
      </c>
    </row>
    <row r="8534" spans="1:20" x14ac:dyDescent="0.3">
      <c r="A8534" t="s">
        <v>8638</v>
      </c>
      <c r="B8534" s="1">
        <v>45289.997916666667</v>
      </c>
      <c r="C8534" t="s">
        <v>9</v>
      </c>
      <c r="D8534">
        <v>48</v>
      </c>
      <c r="E8534" t="s">
        <v>19</v>
      </c>
      <c r="F8534" t="s">
        <v>11</v>
      </c>
      <c r="G8534" t="b">
        <v>1</v>
      </c>
      <c r="H8534">
        <v>3</v>
      </c>
      <c r="I8534">
        <v>37</v>
      </c>
      <c r="J8534" t="b">
        <v>1</v>
      </c>
      <c r="K8534">
        <f>YEAR(Table1[[#This Row],[Patient Admission Date]])</f>
        <v>2023</v>
      </c>
      <c r="L8534" t="str">
        <f>TEXT(Table1[[#This Row],[Patient Admission Date]],"mmm")</f>
        <v>Dec</v>
      </c>
      <c r="M8534" t="str">
        <f>TEXT(Table1[[#This Row],[Patient Admission Date]],"ddd")</f>
        <v>Fri</v>
      </c>
      <c r="N8534" t="str">
        <f>TEXT(INT(HOUR(Table1[[#This Row],[Patient Admission Date]])/3)*3,"00")&amp;"-"&amp;TEXT(INT(HOUR(Table1[[#This Row],[Patient Admission Date]])/3)*3+3,"00")</f>
        <v>21-24</v>
      </c>
      <c r="O8534" t="str" cm="1">
        <f t="array" ref="O8534">_xlfn.IFS(Table1[[#This Row],[Patient Age]]&lt;=14,"0-14",Table1[[#This Row],[Patient Age]]&lt;=29,"15-29",Table1[[#This Row],[Patient Age]]&lt;=44,"30-44",Table1[[#This Row],[Patient Age]]&lt;=59,"45-59",Table1[[#This Row],[Patient Age]]&lt;=74,"60-74",TRUE,"75+")</f>
        <v>45-59</v>
      </c>
      <c r="P8534" t="str" cm="1">
        <f t="array" ref="P8534">_xlfn.IFS(Table1[[#This Row],[Patient Waittime]]&lt;=15,"0-15",Table1[[#This Row],[Patient Waittime]]&lt;=30,"16-30",Table1[[#This Row],[Patient Waittime]]&lt;=45,"31-45",Table1[[#This Row],[Patient Waittime]]&lt;=60,"46-60",TRUE,"60+")</f>
        <v>31-45</v>
      </c>
      <c r="Q8534">
        <f>--(Table1[[#This Row],[Patient Waittime]]&lt;=30)</f>
        <v>0</v>
      </c>
      <c r="R8534">
        <f>--Table1[[#This Row],[Patient Admission Flag]]</f>
        <v>1</v>
      </c>
      <c r="S8534">
        <f>--AND(Table1[[#This Row],[WithinTarget]]=1,Table1[[#This Row],[Patient Satisfaction Score]]&gt;=7)</f>
        <v>0</v>
      </c>
      <c r="T8534" t="str">
        <f>IF(LEFT(Table1[[#This Row],[Patient Gender]],1)="F","Female","Male")</f>
        <v>Male</v>
      </c>
    </row>
    <row r="8535" spans="1:20" x14ac:dyDescent="0.3">
      <c r="A8535" t="s">
        <v>8639</v>
      </c>
      <c r="B8535" s="1">
        <v>45089.921527777777</v>
      </c>
      <c r="C8535" t="s">
        <v>9</v>
      </c>
      <c r="D8535">
        <v>9</v>
      </c>
      <c r="E8535" t="s">
        <v>19</v>
      </c>
      <c r="F8535" t="s">
        <v>11</v>
      </c>
      <c r="G8535" t="b">
        <v>1</v>
      </c>
      <c r="H8535">
        <v>3</v>
      </c>
      <c r="I8535">
        <v>13</v>
      </c>
      <c r="J8535" t="b">
        <v>1</v>
      </c>
      <c r="K8535">
        <f>YEAR(Table1[[#This Row],[Patient Admission Date]])</f>
        <v>2023</v>
      </c>
      <c r="L8535" t="str">
        <f>TEXT(Table1[[#This Row],[Patient Admission Date]],"mmm")</f>
        <v>Jun</v>
      </c>
      <c r="M8535" t="str">
        <f>TEXT(Table1[[#This Row],[Patient Admission Date]],"ddd")</f>
        <v>Mon</v>
      </c>
      <c r="N8535" t="str">
        <f>TEXT(INT(HOUR(Table1[[#This Row],[Patient Admission Date]])/3)*3,"00")&amp;"-"&amp;TEXT(INT(HOUR(Table1[[#This Row],[Patient Admission Date]])/3)*3+3,"00")</f>
        <v>21-24</v>
      </c>
      <c r="O8535" t="str" cm="1">
        <f t="array" ref="O8535">_xlfn.IFS(Table1[[#This Row],[Patient Age]]&lt;=14,"0-14",Table1[[#This Row],[Patient Age]]&lt;=29,"15-29",Table1[[#This Row],[Patient Age]]&lt;=44,"30-44",Table1[[#This Row],[Patient Age]]&lt;=59,"45-59",Table1[[#This Row],[Patient Age]]&lt;=74,"60-74",TRUE,"75+")</f>
        <v>0-14</v>
      </c>
      <c r="P8535" t="str" cm="1">
        <f t="array" ref="P8535">_xlfn.IFS(Table1[[#This Row],[Patient Waittime]]&lt;=15,"0-15",Table1[[#This Row],[Patient Waittime]]&lt;=30,"16-30",Table1[[#This Row],[Patient Waittime]]&lt;=45,"31-45",Table1[[#This Row],[Patient Waittime]]&lt;=60,"46-60",TRUE,"60+")</f>
        <v>0-15</v>
      </c>
      <c r="Q8535">
        <f>--(Table1[[#This Row],[Patient Waittime]]&lt;=30)</f>
        <v>1</v>
      </c>
      <c r="R8535">
        <f>--Table1[[#This Row],[Patient Admission Flag]]</f>
        <v>1</v>
      </c>
      <c r="S8535">
        <f>--AND(Table1[[#This Row],[WithinTarget]]=1,Table1[[#This Row],[Patient Satisfaction Score]]&gt;=7)</f>
        <v>0</v>
      </c>
      <c r="T8535" t="str">
        <f>IF(LEFT(Table1[[#This Row],[Patient Gender]],1)="F","Female","Male")</f>
        <v>Male</v>
      </c>
    </row>
    <row r="8536" spans="1:20" x14ac:dyDescent="0.3">
      <c r="A8536" t="s">
        <v>8640</v>
      </c>
      <c r="B8536" s="1">
        <v>45453.234722222223</v>
      </c>
      <c r="C8536" t="s">
        <v>9</v>
      </c>
      <c r="D8536">
        <v>55</v>
      </c>
      <c r="E8536" t="s">
        <v>19</v>
      </c>
      <c r="F8536" t="s">
        <v>11</v>
      </c>
      <c r="G8536" t="b">
        <v>1</v>
      </c>
      <c r="H8536">
        <v>3</v>
      </c>
      <c r="I8536">
        <v>39</v>
      </c>
      <c r="J8536" t="b">
        <v>1</v>
      </c>
      <c r="K8536">
        <f>YEAR(Table1[[#This Row],[Patient Admission Date]])</f>
        <v>2024</v>
      </c>
      <c r="L8536" t="str">
        <f>TEXT(Table1[[#This Row],[Patient Admission Date]],"mmm")</f>
        <v>Jun</v>
      </c>
      <c r="M8536" t="str">
        <f>TEXT(Table1[[#This Row],[Patient Admission Date]],"ddd")</f>
        <v>Mon</v>
      </c>
      <c r="N8536" t="str">
        <f>TEXT(INT(HOUR(Table1[[#This Row],[Patient Admission Date]])/3)*3,"00")&amp;"-"&amp;TEXT(INT(HOUR(Table1[[#This Row],[Patient Admission Date]])/3)*3+3,"00")</f>
        <v>03-06</v>
      </c>
      <c r="O8536" t="str" cm="1">
        <f t="array" ref="O8536">_xlfn.IFS(Table1[[#This Row],[Patient Age]]&lt;=14,"0-14",Table1[[#This Row],[Patient Age]]&lt;=29,"15-29",Table1[[#This Row],[Patient Age]]&lt;=44,"30-44",Table1[[#This Row],[Patient Age]]&lt;=59,"45-59",Table1[[#This Row],[Patient Age]]&lt;=74,"60-74",TRUE,"75+")</f>
        <v>45-59</v>
      </c>
      <c r="P8536" t="str" cm="1">
        <f t="array" ref="P8536">_xlfn.IFS(Table1[[#This Row],[Patient Waittime]]&lt;=15,"0-15",Table1[[#This Row],[Patient Waittime]]&lt;=30,"16-30",Table1[[#This Row],[Patient Waittime]]&lt;=45,"31-45",Table1[[#This Row],[Patient Waittime]]&lt;=60,"46-60",TRUE,"60+")</f>
        <v>31-45</v>
      </c>
      <c r="Q8536">
        <f>--(Table1[[#This Row],[Patient Waittime]]&lt;=30)</f>
        <v>0</v>
      </c>
      <c r="R8536">
        <f>--Table1[[#This Row],[Patient Admission Flag]]</f>
        <v>1</v>
      </c>
      <c r="S8536">
        <f>--AND(Table1[[#This Row],[WithinTarget]]=1,Table1[[#This Row],[Patient Satisfaction Score]]&gt;=7)</f>
        <v>0</v>
      </c>
      <c r="T8536" t="str">
        <f>IF(LEFT(Table1[[#This Row],[Patient Gender]],1)="F","Female","Male")</f>
        <v>Male</v>
      </c>
    </row>
    <row r="8537" spans="1:20" x14ac:dyDescent="0.3">
      <c r="A8537" t="s">
        <v>8641</v>
      </c>
      <c r="B8537" s="1">
        <v>45452.576388888891</v>
      </c>
      <c r="C8537" t="s">
        <v>9</v>
      </c>
      <c r="D8537">
        <v>28</v>
      </c>
      <c r="E8537" t="s">
        <v>19</v>
      </c>
      <c r="F8537" t="s">
        <v>11</v>
      </c>
      <c r="G8537" t="b">
        <v>1</v>
      </c>
      <c r="H8537">
        <v>3</v>
      </c>
      <c r="I8537">
        <v>44</v>
      </c>
      <c r="J8537" t="b">
        <v>1</v>
      </c>
      <c r="K8537">
        <f>YEAR(Table1[[#This Row],[Patient Admission Date]])</f>
        <v>2024</v>
      </c>
      <c r="L8537" t="str">
        <f>TEXT(Table1[[#This Row],[Patient Admission Date]],"mmm")</f>
        <v>Jun</v>
      </c>
      <c r="M8537" t="str">
        <f>TEXT(Table1[[#This Row],[Patient Admission Date]],"ddd")</f>
        <v>Sun</v>
      </c>
      <c r="N8537" t="str">
        <f>TEXT(INT(HOUR(Table1[[#This Row],[Patient Admission Date]])/3)*3,"00")&amp;"-"&amp;TEXT(INT(HOUR(Table1[[#This Row],[Patient Admission Date]])/3)*3+3,"00")</f>
        <v>12-15</v>
      </c>
      <c r="O8537" t="str" cm="1">
        <f t="array" ref="O8537">_xlfn.IFS(Table1[[#This Row],[Patient Age]]&lt;=14,"0-14",Table1[[#This Row],[Patient Age]]&lt;=29,"15-29",Table1[[#This Row],[Patient Age]]&lt;=44,"30-44",Table1[[#This Row],[Patient Age]]&lt;=59,"45-59",Table1[[#This Row],[Patient Age]]&lt;=74,"60-74",TRUE,"75+")</f>
        <v>15-29</v>
      </c>
      <c r="P8537" t="str" cm="1">
        <f t="array" ref="P8537">_xlfn.IFS(Table1[[#This Row],[Patient Waittime]]&lt;=15,"0-15",Table1[[#This Row],[Patient Waittime]]&lt;=30,"16-30",Table1[[#This Row],[Patient Waittime]]&lt;=45,"31-45",Table1[[#This Row],[Patient Waittime]]&lt;=60,"46-60",TRUE,"60+")</f>
        <v>31-45</v>
      </c>
      <c r="Q8537">
        <f>--(Table1[[#This Row],[Patient Waittime]]&lt;=30)</f>
        <v>0</v>
      </c>
      <c r="R8537">
        <f>--Table1[[#This Row],[Patient Admission Flag]]</f>
        <v>1</v>
      </c>
      <c r="S8537">
        <f>--AND(Table1[[#This Row],[WithinTarget]]=1,Table1[[#This Row],[Patient Satisfaction Score]]&gt;=7)</f>
        <v>0</v>
      </c>
      <c r="T8537" t="str">
        <f>IF(LEFT(Table1[[#This Row],[Patient Gender]],1)="F","Female","Male")</f>
        <v>Male</v>
      </c>
    </row>
    <row r="8538" spans="1:20" x14ac:dyDescent="0.3">
      <c r="A8538" t="s">
        <v>8642</v>
      </c>
      <c r="B8538" s="1">
        <v>45105.965277777781</v>
      </c>
      <c r="C8538" t="s">
        <v>9</v>
      </c>
      <c r="D8538">
        <v>10</v>
      </c>
      <c r="E8538" t="s">
        <v>19</v>
      </c>
      <c r="F8538" t="s">
        <v>11</v>
      </c>
      <c r="G8538" t="b">
        <v>1</v>
      </c>
      <c r="H8538">
        <v>4</v>
      </c>
      <c r="I8538">
        <v>45</v>
      </c>
      <c r="J8538" t="b">
        <v>1</v>
      </c>
      <c r="K8538">
        <f>YEAR(Table1[[#This Row],[Patient Admission Date]])</f>
        <v>2023</v>
      </c>
      <c r="L8538" t="str">
        <f>TEXT(Table1[[#This Row],[Patient Admission Date]],"mmm")</f>
        <v>Jun</v>
      </c>
      <c r="M8538" t="str">
        <f>TEXT(Table1[[#This Row],[Patient Admission Date]],"ddd")</f>
        <v>Wed</v>
      </c>
      <c r="N8538" t="str">
        <f>TEXT(INT(HOUR(Table1[[#This Row],[Patient Admission Date]])/3)*3,"00")&amp;"-"&amp;TEXT(INT(HOUR(Table1[[#This Row],[Patient Admission Date]])/3)*3+3,"00")</f>
        <v>21-24</v>
      </c>
      <c r="O8538" t="str" cm="1">
        <f t="array" ref="O8538">_xlfn.IFS(Table1[[#This Row],[Patient Age]]&lt;=14,"0-14",Table1[[#This Row],[Patient Age]]&lt;=29,"15-29",Table1[[#This Row],[Patient Age]]&lt;=44,"30-44",Table1[[#This Row],[Patient Age]]&lt;=59,"45-59",Table1[[#This Row],[Patient Age]]&lt;=74,"60-74",TRUE,"75+")</f>
        <v>0-14</v>
      </c>
      <c r="P8538" t="str" cm="1">
        <f t="array" ref="P8538">_xlfn.IFS(Table1[[#This Row],[Patient Waittime]]&lt;=15,"0-15",Table1[[#This Row],[Patient Waittime]]&lt;=30,"16-30",Table1[[#This Row],[Patient Waittime]]&lt;=45,"31-45",Table1[[#This Row],[Patient Waittime]]&lt;=60,"46-60",TRUE,"60+")</f>
        <v>31-45</v>
      </c>
      <c r="Q8538">
        <f>--(Table1[[#This Row],[Patient Waittime]]&lt;=30)</f>
        <v>0</v>
      </c>
      <c r="R8538">
        <f>--Table1[[#This Row],[Patient Admission Flag]]</f>
        <v>1</v>
      </c>
      <c r="S8538">
        <f>--AND(Table1[[#This Row],[WithinTarget]]=1,Table1[[#This Row],[Patient Satisfaction Score]]&gt;=7)</f>
        <v>0</v>
      </c>
      <c r="T8538" t="str">
        <f>IF(LEFT(Table1[[#This Row],[Patient Gender]],1)="F","Female","Male")</f>
        <v>Male</v>
      </c>
    </row>
    <row r="8539" spans="1:20" x14ac:dyDescent="0.3">
      <c r="A8539" t="s">
        <v>8643</v>
      </c>
      <c r="B8539" s="1">
        <v>45302.590277777781</v>
      </c>
      <c r="C8539" t="s">
        <v>9</v>
      </c>
      <c r="D8539">
        <v>60</v>
      </c>
      <c r="E8539" t="s">
        <v>19</v>
      </c>
      <c r="F8539" t="s">
        <v>11</v>
      </c>
      <c r="G8539" t="b">
        <v>1</v>
      </c>
      <c r="H8539">
        <v>4</v>
      </c>
      <c r="I8539">
        <v>27</v>
      </c>
      <c r="J8539" t="b">
        <v>1</v>
      </c>
      <c r="K8539">
        <f>YEAR(Table1[[#This Row],[Patient Admission Date]])</f>
        <v>2024</v>
      </c>
      <c r="L8539" t="str">
        <f>TEXT(Table1[[#This Row],[Patient Admission Date]],"mmm")</f>
        <v>Jan</v>
      </c>
      <c r="M8539" t="str">
        <f>TEXT(Table1[[#This Row],[Patient Admission Date]],"ddd")</f>
        <v>Thu</v>
      </c>
      <c r="N8539" t="str">
        <f>TEXT(INT(HOUR(Table1[[#This Row],[Patient Admission Date]])/3)*3,"00")&amp;"-"&amp;TEXT(INT(HOUR(Table1[[#This Row],[Patient Admission Date]])/3)*3+3,"00")</f>
        <v>12-15</v>
      </c>
      <c r="O8539" t="str" cm="1">
        <f t="array" ref="O8539">_xlfn.IFS(Table1[[#This Row],[Patient Age]]&lt;=14,"0-14",Table1[[#This Row],[Patient Age]]&lt;=29,"15-29",Table1[[#This Row],[Patient Age]]&lt;=44,"30-44",Table1[[#This Row],[Patient Age]]&lt;=59,"45-59",Table1[[#This Row],[Patient Age]]&lt;=74,"60-74",TRUE,"75+")</f>
        <v>60-74</v>
      </c>
      <c r="P8539" t="str" cm="1">
        <f t="array" ref="P8539">_xlfn.IFS(Table1[[#This Row],[Patient Waittime]]&lt;=15,"0-15",Table1[[#This Row],[Patient Waittime]]&lt;=30,"16-30",Table1[[#This Row],[Patient Waittime]]&lt;=45,"31-45",Table1[[#This Row],[Patient Waittime]]&lt;=60,"46-60",TRUE,"60+")</f>
        <v>16-30</v>
      </c>
      <c r="Q8539">
        <f>--(Table1[[#This Row],[Patient Waittime]]&lt;=30)</f>
        <v>1</v>
      </c>
      <c r="R8539">
        <f>--Table1[[#This Row],[Patient Admission Flag]]</f>
        <v>1</v>
      </c>
      <c r="S8539">
        <f>--AND(Table1[[#This Row],[WithinTarget]]=1,Table1[[#This Row],[Patient Satisfaction Score]]&gt;=7)</f>
        <v>0</v>
      </c>
      <c r="T8539" t="str">
        <f>IF(LEFT(Table1[[#This Row],[Patient Gender]],1)="F","Female","Male")</f>
        <v>Male</v>
      </c>
    </row>
    <row r="8540" spans="1:20" x14ac:dyDescent="0.3">
      <c r="A8540" t="s">
        <v>8644</v>
      </c>
      <c r="B8540" s="1">
        <v>45191.606249999997</v>
      </c>
      <c r="C8540" t="s">
        <v>9</v>
      </c>
      <c r="D8540">
        <v>26</v>
      </c>
      <c r="E8540" t="s">
        <v>19</v>
      </c>
      <c r="F8540" t="s">
        <v>11</v>
      </c>
      <c r="G8540" t="b">
        <v>1</v>
      </c>
      <c r="H8540">
        <v>4</v>
      </c>
      <c r="I8540">
        <v>56</v>
      </c>
      <c r="J8540" t="b">
        <v>1</v>
      </c>
      <c r="K8540">
        <f>YEAR(Table1[[#This Row],[Patient Admission Date]])</f>
        <v>2023</v>
      </c>
      <c r="L8540" t="str">
        <f>TEXT(Table1[[#This Row],[Patient Admission Date]],"mmm")</f>
        <v>Sep</v>
      </c>
      <c r="M8540" t="str">
        <f>TEXT(Table1[[#This Row],[Patient Admission Date]],"ddd")</f>
        <v>Fri</v>
      </c>
      <c r="N8540" t="str">
        <f>TEXT(INT(HOUR(Table1[[#This Row],[Patient Admission Date]])/3)*3,"00")&amp;"-"&amp;TEXT(INT(HOUR(Table1[[#This Row],[Patient Admission Date]])/3)*3+3,"00")</f>
        <v>12-15</v>
      </c>
      <c r="O8540" t="str" cm="1">
        <f t="array" ref="O8540">_xlfn.IFS(Table1[[#This Row],[Patient Age]]&lt;=14,"0-14",Table1[[#This Row],[Patient Age]]&lt;=29,"15-29",Table1[[#This Row],[Patient Age]]&lt;=44,"30-44",Table1[[#This Row],[Patient Age]]&lt;=59,"45-59",Table1[[#This Row],[Patient Age]]&lt;=74,"60-74",TRUE,"75+")</f>
        <v>15-29</v>
      </c>
      <c r="P8540" t="str" cm="1">
        <f t="array" ref="P8540">_xlfn.IFS(Table1[[#This Row],[Patient Waittime]]&lt;=15,"0-15",Table1[[#This Row],[Patient Waittime]]&lt;=30,"16-30",Table1[[#This Row],[Patient Waittime]]&lt;=45,"31-45",Table1[[#This Row],[Patient Waittime]]&lt;=60,"46-60",TRUE,"60+")</f>
        <v>46-60</v>
      </c>
      <c r="Q8540">
        <f>--(Table1[[#This Row],[Patient Waittime]]&lt;=30)</f>
        <v>0</v>
      </c>
      <c r="R8540">
        <f>--Table1[[#This Row],[Patient Admission Flag]]</f>
        <v>1</v>
      </c>
      <c r="S8540">
        <f>--AND(Table1[[#This Row],[WithinTarget]]=1,Table1[[#This Row],[Patient Satisfaction Score]]&gt;=7)</f>
        <v>0</v>
      </c>
      <c r="T8540" t="str">
        <f>IF(LEFT(Table1[[#This Row],[Patient Gender]],1)="F","Female","Male")</f>
        <v>Male</v>
      </c>
    </row>
    <row r="8541" spans="1:20" x14ac:dyDescent="0.3">
      <c r="A8541" t="s">
        <v>8645</v>
      </c>
      <c r="B8541" s="1">
        <v>45454.311111111114</v>
      </c>
      <c r="C8541" t="s">
        <v>9</v>
      </c>
      <c r="D8541">
        <v>4</v>
      </c>
      <c r="E8541" t="s">
        <v>19</v>
      </c>
      <c r="F8541" t="s">
        <v>11</v>
      </c>
      <c r="G8541" t="b">
        <v>1</v>
      </c>
      <c r="H8541">
        <v>4</v>
      </c>
      <c r="I8541">
        <v>18</v>
      </c>
      <c r="J8541" t="b">
        <v>1</v>
      </c>
      <c r="K8541">
        <f>YEAR(Table1[[#This Row],[Patient Admission Date]])</f>
        <v>2024</v>
      </c>
      <c r="L8541" t="str">
        <f>TEXT(Table1[[#This Row],[Patient Admission Date]],"mmm")</f>
        <v>Jun</v>
      </c>
      <c r="M8541" t="str">
        <f>TEXT(Table1[[#This Row],[Patient Admission Date]],"ddd")</f>
        <v>Tue</v>
      </c>
      <c r="N8541" t="str">
        <f>TEXT(INT(HOUR(Table1[[#This Row],[Patient Admission Date]])/3)*3,"00")&amp;"-"&amp;TEXT(INT(HOUR(Table1[[#This Row],[Patient Admission Date]])/3)*3+3,"00")</f>
        <v>06-09</v>
      </c>
      <c r="O8541" t="str" cm="1">
        <f t="array" ref="O8541">_xlfn.IFS(Table1[[#This Row],[Patient Age]]&lt;=14,"0-14",Table1[[#This Row],[Patient Age]]&lt;=29,"15-29",Table1[[#This Row],[Patient Age]]&lt;=44,"30-44",Table1[[#This Row],[Patient Age]]&lt;=59,"45-59",Table1[[#This Row],[Patient Age]]&lt;=74,"60-74",TRUE,"75+")</f>
        <v>0-14</v>
      </c>
      <c r="P8541" t="str" cm="1">
        <f t="array" ref="P8541">_xlfn.IFS(Table1[[#This Row],[Patient Waittime]]&lt;=15,"0-15",Table1[[#This Row],[Patient Waittime]]&lt;=30,"16-30",Table1[[#This Row],[Patient Waittime]]&lt;=45,"31-45",Table1[[#This Row],[Patient Waittime]]&lt;=60,"46-60",TRUE,"60+")</f>
        <v>16-30</v>
      </c>
      <c r="Q8541">
        <f>--(Table1[[#This Row],[Patient Waittime]]&lt;=30)</f>
        <v>1</v>
      </c>
      <c r="R8541">
        <f>--Table1[[#This Row],[Patient Admission Flag]]</f>
        <v>1</v>
      </c>
      <c r="S8541">
        <f>--AND(Table1[[#This Row],[WithinTarget]]=1,Table1[[#This Row],[Patient Satisfaction Score]]&gt;=7)</f>
        <v>0</v>
      </c>
      <c r="T8541" t="str">
        <f>IF(LEFT(Table1[[#This Row],[Patient Gender]],1)="F","Female","Male")</f>
        <v>Male</v>
      </c>
    </row>
    <row r="8542" spans="1:20" x14ac:dyDescent="0.3">
      <c r="A8542" t="s">
        <v>8646</v>
      </c>
      <c r="B8542" s="1">
        <v>45409.609722222223</v>
      </c>
      <c r="C8542" t="s">
        <v>9</v>
      </c>
      <c r="D8542">
        <v>56</v>
      </c>
      <c r="E8542" t="s">
        <v>19</v>
      </c>
      <c r="F8542" t="s">
        <v>11</v>
      </c>
      <c r="G8542" t="b">
        <v>1</v>
      </c>
      <c r="H8542">
        <v>5</v>
      </c>
      <c r="I8542">
        <v>30</v>
      </c>
      <c r="J8542" t="b">
        <v>1</v>
      </c>
      <c r="K8542">
        <f>YEAR(Table1[[#This Row],[Patient Admission Date]])</f>
        <v>2024</v>
      </c>
      <c r="L8542" t="str">
        <f>TEXT(Table1[[#This Row],[Patient Admission Date]],"mmm")</f>
        <v>Apr</v>
      </c>
      <c r="M8542" t="str">
        <f>TEXT(Table1[[#This Row],[Patient Admission Date]],"ddd")</f>
        <v>Sat</v>
      </c>
      <c r="N8542" t="str">
        <f>TEXT(INT(HOUR(Table1[[#This Row],[Patient Admission Date]])/3)*3,"00")&amp;"-"&amp;TEXT(INT(HOUR(Table1[[#This Row],[Patient Admission Date]])/3)*3+3,"00")</f>
        <v>12-15</v>
      </c>
      <c r="O8542" t="str" cm="1">
        <f t="array" ref="O8542">_xlfn.IFS(Table1[[#This Row],[Patient Age]]&lt;=14,"0-14",Table1[[#This Row],[Patient Age]]&lt;=29,"15-29",Table1[[#This Row],[Patient Age]]&lt;=44,"30-44",Table1[[#This Row],[Patient Age]]&lt;=59,"45-59",Table1[[#This Row],[Patient Age]]&lt;=74,"60-74",TRUE,"75+")</f>
        <v>45-59</v>
      </c>
      <c r="P8542" t="str" cm="1">
        <f t="array" ref="P8542">_xlfn.IFS(Table1[[#This Row],[Patient Waittime]]&lt;=15,"0-15",Table1[[#This Row],[Patient Waittime]]&lt;=30,"16-30",Table1[[#This Row],[Patient Waittime]]&lt;=45,"31-45",Table1[[#This Row],[Patient Waittime]]&lt;=60,"46-60",TRUE,"60+")</f>
        <v>16-30</v>
      </c>
      <c r="Q8542">
        <f>--(Table1[[#This Row],[Patient Waittime]]&lt;=30)</f>
        <v>1</v>
      </c>
      <c r="R8542">
        <f>--Table1[[#This Row],[Patient Admission Flag]]</f>
        <v>1</v>
      </c>
      <c r="S8542">
        <f>--AND(Table1[[#This Row],[WithinTarget]]=1,Table1[[#This Row],[Patient Satisfaction Score]]&gt;=7)</f>
        <v>0</v>
      </c>
      <c r="T8542" t="str">
        <f>IF(LEFT(Table1[[#This Row],[Patient Gender]],1)="F","Female","Male")</f>
        <v>Male</v>
      </c>
    </row>
    <row r="8543" spans="1:20" x14ac:dyDescent="0.3">
      <c r="A8543" t="s">
        <v>8647</v>
      </c>
      <c r="B8543" s="1">
        <v>45101.402083333334</v>
      </c>
      <c r="C8543" t="s">
        <v>9</v>
      </c>
      <c r="D8543">
        <v>49</v>
      </c>
      <c r="E8543" t="s">
        <v>19</v>
      </c>
      <c r="F8543" t="s">
        <v>11</v>
      </c>
      <c r="G8543" t="b">
        <v>1</v>
      </c>
      <c r="H8543">
        <v>5</v>
      </c>
      <c r="I8543">
        <v>51</v>
      </c>
      <c r="J8543" t="b">
        <v>1</v>
      </c>
      <c r="K8543">
        <f>YEAR(Table1[[#This Row],[Patient Admission Date]])</f>
        <v>2023</v>
      </c>
      <c r="L8543" t="str">
        <f>TEXT(Table1[[#This Row],[Patient Admission Date]],"mmm")</f>
        <v>Jun</v>
      </c>
      <c r="M8543" t="str">
        <f>TEXT(Table1[[#This Row],[Patient Admission Date]],"ddd")</f>
        <v>Sat</v>
      </c>
      <c r="N8543" t="str">
        <f>TEXT(INT(HOUR(Table1[[#This Row],[Patient Admission Date]])/3)*3,"00")&amp;"-"&amp;TEXT(INT(HOUR(Table1[[#This Row],[Patient Admission Date]])/3)*3+3,"00")</f>
        <v>09-12</v>
      </c>
      <c r="O8543" t="str" cm="1">
        <f t="array" ref="O8543">_xlfn.IFS(Table1[[#This Row],[Patient Age]]&lt;=14,"0-14",Table1[[#This Row],[Patient Age]]&lt;=29,"15-29",Table1[[#This Row],[Patient Age]]&lt;=44,"30-44",Table1[[#This Row],[Patient Age]]&lt;=59,"45-59",Table1[[#This Row],[Patient Age]]&lt;=74,"60-74",TRUE,"75+")</f>
        <v>45-59</v>
      </c>
      <c r="P8543" t="str" cm="1">
        <f t="array" ref="P8543">_xlfn.IFS(Table1[[#This Row],[Patient Waittime]]&lt;=15,"0-15",Table1[[#This Row],[Patient Waittime]]&lt;=30,"16-30",Table1[[#This Row],[Patient Waittime]]&lt;=45,"31-45",Table1[[#This Row],[Patient Waittime]]&lt;=60,"46-60",TRUE,"60+")</f>
        <v>46-60</v>
      </c>
      <c r="Q8543">
        <f>--(Table1[[#This Row],[Patient Waittime]]&lt;=30)</f>
        <v>0</v>
      </c>
      <c r="R8543">
        <f>--Table1[[#This Row],[Patient Admission Flag]]</f>
        <v>1</v>
      </c>
      <c r="S8543">
        <f>--AND(Table1[[#This Row],[WithinTarget]]=1,Table1[[#This Row],[Patient Satisfaction Score]]&gt;=7)</f>
        <v>0</v>
      </c>
      <c r="T8543" t="str">
        <f>IF(LEFT(Table1[[#This Row],[Patient Gender]],1)="F","Female","Male")</f>
        <v>Male</v>
      </c>
    </row>
    <row r="8544" spans="1:20" x14ac:dyDescent="0.3">
      <c r="A8544" t="s">
        <v>8648</v>
      </c>
      <c r="B8544" s="1">
        <v>45100.957638888889</v>
      </c>
      <c r="C8544" t="s">
        <v>9</v>
      </c>
      <c r="D8544">
        <v>58</v>
      </c>
      <c r="E8544" t="s">
        <v>19</v>
      </c>
      <c r="F8544" t="s">
        <v>11</v>
      </c>
      <c r="G8544" t="b">
        <v>1</v>
      </c>
      <c r="H8544">
        <v>5</v>
      </c>
      <c r="I8544">
        <v>11</v>
      </c>
      <c r="J8544" t="b">
        <v>1</v>
      </c>
      <c r="K8544">
        <f>YEAR(Table1[[#This Row],[Patient Admission Date]])</f>
        <v>2023</v>
      </c>
      <c r="L8544" t="str">
        <f>TEXT(Table1[[#This Row],[Patient Admission Date]],"mmm")</f>
        <v>Jun</v>
      </c>
      <c r="M8544" t="str">
        <f>TEXT(Table1[[#This Row],[Patient Admission Date]],"ddd")</f>
        <v>Fri</v>
      </c>
      <c r="N8544" t="str">
        <f>TEXT(INT(HOUR(Table1[[#This Row],[Patient Admission Date]])/3)*3,"00")&amp;"-"&amp;TEXT(INT(HOUR(Table1[[#This Row],[Patient Admission Date]])/3)*3+3,"00")</f>
        <v>21-24</v>
      </c>
      <c r="O8544" t="str" cm="1">
        <f t="array" ref="O8544">_xlfn.IFS(Table1[[#This Row],[Patient Age]]&lt;=14,"0-14",Table1[[#This Row],[Patient Age]]&lt;=29,"15-29",Table1[[#This Row],[Patient Age]]&lt;=44,"30-44",Table1[[#This Row],[Patient Age]]&lt;=59,"45-59",Table1[[#This Row],[Patient Age]]&lt;=74,"60-74",TRUE,"75+")</f>
        <v>45-59</v>
      </c>
      <c r="P8544" t="str" cm="1">
        <f t="array" ref="P8544">_xlfn.IFS(Table1[[#This Row],[Patient Waittime]]&lt;=15,"0-15",Table1[[#This Row],[Patient Waittime]]&lt;=30,"16-30",Table1[[#This Row],[Patient Waittime]]&lt;=45,"31-45",Table1[[#This Row],[Patient Waittime]]&lt;=60,"46-60",TRUE,"60+")</f>
        <v>0-15</v>
      </c>
      <c r="Q8544">
        <f>--(Table1[[#This Row],[Patient Waittime]]&lt;=30)</f>
        <v>1</v>
      </c>
      <c r="R8544">
        <f>--Table1[[#This Row],[Patient Admission Flag]]</f>
        <v>1</v>
      </c>
      <c r="S8544">
        <f>--AND(Table1[[#This Row],[WithinTarget]]=1,Table1[[#This Row],[Patient Satisfaction Score]]&gt;=7)</f>
        <v>0</v>
      </c>
      <c r="T8544" t="str">
        <f>IF(LEFT(Table1[[#This Row],[Patient Gender]],1)="F","Female","Male")</f>
        <v>Male</v>
      </c>
    </row>
    <row r="8545" spans="1:20" x14ac:dyDescent="0.3">
      <c r="A8545" t="s">
        <v>8649</v>
      </c>
      <c r="B8545" s="1">
        <v>45446.918749999997</v>
      </c>
      <c r="C8545" t="s">
        <v>9</v>
      </c>
      <c r="D8545">
        <v>79</v>
      </c>
      <c r="E8545" t="s">
        <v>19</v>
      </c>
      <c r="F8545" t="s">
        <v>11</v>
      </c>
      <c r="G8545" t="b">
        <v>1</v>
      </c>
      <c r="H8545">
        <v>6</v>
      </c>
      <c r="I8545">
        <v>58</v>
      </c>
      <c r="J8545" t="b">
        <v>1</v>
      </c>
      <c r="K8545">
        <f>YEAR(Table1[[#This Row],[Patient Admission Date]])</f>
        <v>2024</v>
      </c>
      <c r="L8545" t="str">
        <f>TEXT(Table1[[#This Row],[Patient Admission Date]],"mmm")</f>
        <v>Jun</v>
      </c>
      <c r="M8545" t="str">
        <f>TEXT(Table1[[#This Row],[Patient Admission Date]],"ddd")</f>
        <v>Mon</v>
      </c>
      <c r="N8545" t="str">
        <f>TEXT(INT(HOUR(Table1[[#This Row],[Patient Admission Date]])/3)*3,"00")&amp;"-"&amp;TEXT(INT(HOUR(Table1[[#This Row],[Patient Admission Date]])/3)*3+3,"00")</f>
        <v>21-24</v>
      </c>
      <c r="O8545" t="str" cm="1">
        <f t="array" ref="O8545">_xlfn.IFS(Table1[[#This Row],[Patient Age]]&lt;=14,"0-14",Table1[[#This Row],[Patient Age]]&lt;=29,"15-29",Table1[[#This Row],[Patient Age]]&lt;=44,"30-44",Table1[[#This Row],[Patient Age]]&lt;=59,"45-59",Table1[[#This Row],[Patient Age]]&lt;=74,"60-74",TRUE,"75+")</f>
        <v>75+</v>
      </c>
      <c r="P8545" t="str" cm="1">
        <f t="array" ref="P8545">_xlfn.IFS(Table1[[#This Row],[Patient Waittime]]&lt;=15,"0-15",Table1[[#This Row],[Patient Waittime]]&lt;=30,"16-30",Table1[[#This Row],[Patient Waittime]]&lt;=45,"31-45",Table1[[#This Row],[Patient Waittime]]&lt;=60,"46-60",TRUE,"60+")</f>
        <v>46-60</v>
      </c>
      <c r="Q8545">
        <f>--(Table1[[#This Row],[Patient Waittime]]&lt;=30)</f>
        <v>0</v>
      </c>
      <c r="R8545">
        <f>--Table1[[#This Row],[Patient Admission Flag]]</f>
        <v>1</v>
      </c>
      <c r="S8545">
        <f>--AND(Table1[[#This Row],[WithinTarget]]=1,Table1[[#This Row],[Patient Satisfaction Score]]&gt;=7)</f>
        <v>0</v>
      </c>
      <c r="T8545" t="str">
        <f>IF(LEFT(Table1[[#This Row],[Patient Gender]],1)="F","Female","Male")</f>
        <v>Male</v>
      </c>
    </row>
    <row r="8546" spans="1:20" x14ac:dyDescent="0.3">
      <c r="A8546" t="s">
        <v>8650</v>
      </c>
      <c r="B8546" s="1">
        <v>45535.337500000001</v>
      </c>
      <c r="C8546" t="s">
        <v>9</v>
      </c>
      <c r="D8546">
        <v>36</v>
      </c>
      <c r="E8546" t="s">
        <v>19</v>
      </c>
      <c r="F8546" t="s">
        <v>11</v>
      </c>
      <c r="G8546" t="b">
        <v>1</v>
      </c>
      <c r="H8546">
        <v>6</v>
      </c>
      <c r="I8546">
        <v>22</v>
      </c>
      <c r="J8546" t="b">
        <v>1</v>
      </c>
      <c r="K8546">
        <f>YEAR(Table1[[#This Row],[Patient Admission Date]])</f>
        <v>2024</v>
      </c>
      <c r="L8546" t="str">
        <f>TEXT(Table1[[#This Row],[Patient Admission Date]],"mmm")</f>
        <v>Aug</v>
      </c>
      <c r="M8546" t="str">
        <f>TEXT(Table1[[#This Row],[Patient Admission Date]],"ddd")</f>
        <v>Sat</v>
      </c>
      <c r="N8546" t="str">
        <f>TEXT(INT(HOUR(Table1[[#This Row],[Patient Admission Date]])/3)*3,"00")&amp;"-"&amp;TEXT(INT(HOUR(Table1[[#This Row],[Patient Admission Date]])/3)*3+3,"00")</f>
        <v>06-09</v>
      </c>
      <c r="O8546" t="str" cm="1">
        <f t="array" ref="O8546">_xlfn.IFS(Table1[[#This Row],[Patient Age]]&lt;=14,"0-14",Table1[[#This Row],[Patient Age]]&lt;=29,"15-29",Table1[[#This Row],[Patient Age]]&lt;=44,"30-44",Table1[[#This Row],[Patient Age]]&lt;=59,"45-59",Table1[[#This Row],[Patient Age]]&lt;=74,"60-74",TRUE,"75+")</f>
        <v>30-44</v>
      </c>
      <c r="P8546" t="str" cm="1">
        <f t="array" ref="P8546">_xlfn.IFS(Table1[[#This Row],[Patient Waittime]]&lt;=15,"0-15",Table1[[#This Row],[Patient Waittime]]&lt;=30,"16-30",Table1[[#This Row],[Patient Waittime]]&lt;=45,"31-45",Table1[[#This Row],[Patient Waittime]]&lt;=60,"46-60",TRUE,"60+")</f>
        <v>16-30</v>
      </c>
      <c r="Q8546">
        <f>--(Table1[[#This Row],[Patient Waittime]]&lt;=30)</f>
        <v>1</v>
      </c>
      <c r="R8546">
        <f>--Table1[[#This Row],[Patient Admission Flag]]</f>
        <v>1</v>
      </c>
      <c r="S8546">
        <f>--AND(Table1[[#This Row],[WithinTarget]]=1,Table1[[#This Row],[Patient Satisfaction Score]]&gt;=7)</f>
        <v>0</v>
      </c>
      <c r="T8546" t="str">
        <f>IF(LEFT(Table1[[#This Row],[Patient Gender]],1)="F","Female","Male")</f>
        <v>Male</v>
      </c>
    </row>
    <row r="8547" spans="1:20" x14ac:dyDescent="0.3">
      <c r="A8547" t="s">
        <v>8651</v>
      </c>
      <c r="B8547" s="1">
        <v>45519.446527777778</v>
      </c>
      <c r="C8547" t="s">
        <v>9</v>
      </c>
      <c r="D8547">
        <v>60</v>
      </c>
      <c r="E8547" t="s">
        <v>19</v>
      </c>
      <c r="F8547" t="s">
        <v>11</v>
      </c>
      <c r="G8547" t="b">
        <v>1</v>
      </c>
      <c r="H8547">
        <v>6</v>
      </c>
      <c r="I8547">
        <v>42</v>
      </c>
      <c r="J8547" t="b">
        <v>1</v>
      </c>
      <c r="K8547">
        <f>YEAR(Table1[[#This Row],[Patient Admission Date]])</f>
        <v>2024</v>
      </c>
      <c r="L8547" t="str">
        <f>TEXT(Table1[[#This Row],[Patient Admission Date]],"mmm")</f>
        <v>Aug</v>
      </c>
      <c r="M8547" t="str">
        <f>TEXT(Table1[[#This Row],[Patient Admission Date]],"ddd")</f>
        <v>Thu</v>
      </c>
      <c r="N8547" t="str">
        <f>TEXT(INT(HOUR(Table1[[#This Row],[Patient Admission Date]])/3)*3,"00")&amp;"-"&amp;TEXT(INT(HOUR(Table1[[#This Row],[Patient Admission Date]])/3)*3+3,"00")</f>
        <v>09-12</v>
      </c>
      <c r="O8547" t="str" cm="1">
        <f t="array" ref="O8547">_xlfn.IFS(Table1[[#This Row],[Patient Age]]&lt;=14,"0-14",Table1[[#This Row],[Patient Age]]&lt;=29,"15-29",Table1[[#This Row],[Patient Age]]&lt;=44,"30-44",Table1[[#This Row],[Patient Age]]&lt;=59,"45-59",Table1[[#This Row],[Patient Age]]&lt;=74,"60-74",TRUE,"75+")</f>
        <v>60-74</v>
      </c>
      <c r="P8547" t="str" cm="1">
        <f t="array" ref="P8547">_xlfn.IFS(Table1[[#This Row],[Patient Waittime]]&lt;=15,"0-15",Table1[[#This Row],[Patient Waittime]]&lt;=30,"16-30",Table1[[#This Row],[Patient Waittime]]&lt;=45,"31-45",Table1[[#This Row],[Patient Waittime]]&lt;=60,"46-60",TRUE,"60+")</f>
        <v>31-45</v>
      </c>
      <c r="Q8547">
        <f>--(Table1[[#This Row],[Patient Waittime]]&lt;=30)</f>
        <v>0</v>
      </c>
      <c r="R8547">
        <f>--Table1[[#This Row],[Patient Admission Flag]]</f>
        <v>1</v>
      </c>
      <c r="S8547">
        <f>--AND(Table1[[#This Row],[WithinTarget]]=1,Table1[[#This Row],[Patient Satisfaction Score]]&gt;=7)</f>
        <v>0</v>
      </c>
      <c r="T8547" t="str">
        <f>IF(LEFT(Table1[[#This Row],[Patient Gender]],1)="F","Female","Male")</f>
        <v>Male</v>
      </c>
    </row>
    <row r="8548" spans="1:20" x14ac:dyDescent="0.3">
      <c r="A8548" t="s">
        <v>8652</v>
      </c>
      <c r="B8548" s="1">
        <v>45471.679166666669</v>
      </c>
      <c r="C8548" t="s">
        <v>9</v>
      </c>
      <c r="D8548">
        <v>49</v>
      </c>
      <c r="E8548" t="s">
        <v>19</v>
      </c>
      <c r="F8548" t="s">
        <v>11</v>
      </c>
      <c r="G8548" t="b">
        <v>1</v>
      </c>
      <c r="H8548">
        <v>6</v>
      </c>
      <c r="I8548">
        <v>13</v>
      </c>
      <c r="J8548" t="b">
        <v>1</v>
      </c>
      <c r="K8548">
        <f>YEAR(Table1[[#This Row],[Patient Admission Date]])</f>
        <v>2024</v>
      </c>
      <c r="L8548" t="str">
        <f>TEXT(Table1[[#This Row],[Patient Admission Date]],"mmm")</f>
        <v>Jun</v>
      </c>
      <c r="M8548" t="str">
        <f>TEXT(Table1[[#This Row],[Patient Admission Date]],"ddd")</f>
        <v>Fri</v>
      </c>
      <c r="N8548" t="str">
        <f>TEXT(INT(HOUR(Table1[[#This Row],[Patient Admission Date]])/3)*3,"00")&amp;"-"&amp;TEXT(INT(HOUR(Table1[[#This Row],[Patient Admission Date]])/3)*3+3,"00")</f>
        <v>15-18</v>
      </c>
      <c r="O8548" t="str" cm="1">
        <f t="array" ref="O8548">_xlfn.IFS(Table1[[#This Row],[Patient Age]]&lt;=14,"0-14",Table1[[#This Row],[Patient Age]]&lt;=29,"15-29",Table1[[#This Row],[Patient Age]]&lt;=44,"30-44",Table1[[#This Row],[Patient Age]]&lt;=59,"45-59",Table1[[#This Row],[Patient Age]]&lt;=74,"60-74",TRUE,"75+")</f>
        <v>45-59</v>
      </c>
      <c r="P8548" t="str" cm="1">
        <f t="array" ref="P8548">_xlfn.IFS(Table1[[#This Row],[Patient Waittime]]&lt;=15,"0-15",Table1[[#This Row],[Patient Waittime]]&lt;=30,"16-30",Table1[[#This Row],[Patient Waittime]]&lt;=45,"31-45",Table1[[#This Row],[Patient Waittime]]&lt;=60,"46-60",TRUE,"60+")</f>
        <v>0-15</v>
      </c>
      <c r="Q8548">
        <f>--(Table1[[#This Row],[Patient Waittime]]&lt;=30)</f>
        <v>1</v>
      </c>
      <c r="R8548">
        <f>--Table1[[#This Row],[Patient Admission Flag]]</f>
        <v>1</v>
      </c>
      <c r="S8548">
        <f>--AND(Table1[[#This Row],[WithinTarget]]=1,Table1[[#This Row],[Patient Satisfaction Score]]&gt;=7)</f>
        <v>0</v>
      </c>
      <c r="T8548" t="str">
        <f>IF(LEFT(Table1[[#This Row],[Patient Gender]],1)="F","Female","Male")</f>
        <v>Male</v>
      </c>
    </row>
    <row r="8549" spans="1:20" x14ac:dyDescent="0.3">
      <c r="A8549" t="s">
        <v>8653</v>
      </c>
      <c r="B8549" s="1">
        <v>45081.601388888892</v>
      </c>
      <c r="C8549" t="s">
        <v>9</v>
      </c>
      <c r="D8549">
        <v>25</v>
      </c>
      <c r="E8549" t="s">
        <v>19</v>
      </c>
      <c r="F8549" t="s">
        <v>11</v>
      </c>
      <c r="G8549" t="b">
        <v>1</v>
      </c>
      <c r="H8549">
        <v>6</v>
      </c>
      <c r="I8549">
        <v>27</v>
      </c>
      <c r="J8549" t="b">
        <v>1</v>
      </c>
      <c r="K8549">
        <f>YEAR(Table1[[#This Row],[Patient Admission Date]])</f>
        <v>2023</v>
      </c>
      <c r="L8549" t="str">
        <f>TEXT(Table1[[#This Row],[Patient Admission Date]],"mmm")</f>
        <v>Jun</v>
      </c>
      <c r="M8549" t="str">
        <f>TEXT(Table1[[#This Row],[Patient Admission Date]],"ddd")</f>
        <v>Sun</v>
      </c>
      <c r="N8549" t="str">
        <f>TEXT(INT(HOUR(Table1[[#This Row],[Patient Admission Date]])/3)*3,"00")&amp;"-"&amp;TEXT(INT(HOUR(Table1[[#This Row],[Patient Admission Date]])/3)*3+3,"00")</f>
        <v>12-15</v>
      </c>
      <c r="O8549" t="str" cm="1">
        <f t="array" ref="O8549">_xlfn.IFS(Table1[[#This Row],[Patient Age]]&lt;=14,"0-14",Table1[[#This Row],[Patient Age]]&lt;=29,"15-29",Table1[[#This Row],[Patient Age]]&lt;=44,"30-44",Table1[[#This Row],[Patient Age]]&lt;=59,"45-59",Table1[[#This Row],[Patient Age]]&lt;=74,"60-74",TRUE,"75+")</f>
        <v>15-29</v>
      </c>
      <c r="P8549" t="str" cm="1">
        <f t="array" ref="P8549">_xlfn.IFS(Table1[[#This Row],[Patient Waittime]]&lt;=15,"0-15",Table1[[#This Row],[Patient Waittime]]&lt;=30,"16-30",Table1[[#This Row],[Patient Waittime]]&lt;=45,"31-45",Table1[[#This Row],[Patient Waittime]]&lt;=60,"46-60",TRUE,"60+")</f>
        <v>16-30</v>
      </c>
      <c r="Q8549">
        <f>--(Table1[[#This Row],[Patient Waittime]]&lt;=30)</f>
        <v>1</v>
      </c>
      <c r="R8549">
        <f>--Table1[[#This Row],[Patient Admission Flag]]</f>
        <v>1</v>
      </c>
      <c r="S8549">
        <f>--AND(Table1[[#This Row],[WithinTarget]]=1,Table1[[#This Row],[Patient Satisfaction Score]]&gt;=7)</f>
        <v>0</v>
      </c>
      <c r="T8549" t="str">
        <f>IF(LEFT(Table1[[#This Row],[Patient Gender]],1)="F","Female","Male")</f>
        <v>Male</v>
      </c>
    </row>
    <row r="8550" spans="1:20" x14ac:dyDescent="0.3">
      <c r="A8550" t="s">
        <v>8654</v>
      </c>
      <c r="B8550" s="1">
        <v>45275.120138888888</v>
      </c>
      <c r="C8550" t="s">
        <v>9</v>
      </c>
      <c r="D8550">
        <v>69</v>
      </c>
      <c r="E8550" t="s">
        <v>19</v>
      </c>
      <c r="F8550" t="s">
        <v>11</v>
      </c>
      <c r="G8550" t="b">
        <v>1</v>
      </c>
      <c r="H8550">
        <v>6</v>
      </c>
      <c r="I8550">
        <v>41</v>
      </c>
      <c r="J8550" t="b">
        <v>1</v>
      </c>
      <c r="K8550">
        <f>YEAR(Table1[[#This Row],[Patient Admission Date]])</f>
        <v>2023</v>
      </c>
      <c r="L8550" t="str">
        <f>TEXT(Table1[[#This Row],[Patient Admission Date]],"mmm")</f>
        <v>Dec</v>
      </c>
      <c r="M8550" t="str">
        <f>TEXT(Table1[[#This Row],[Patient Admission Date]],"ddd")</f>
        <v>Fri</v>
      </c>
      <c r="N8550" t="str">
        <f>TEXT(INT(HOUR(Table1[[#This Row],[Patient Admission Date]])/3)*3,"00")&amp;"-"&amp;TEXT(INT(HOUR(Table1[[#This Row],[Patient Admission Date]])/3)*3+3,"00")</f>
        <v>00-03</v>
      </c>
      <c r="O8550" t="str" cm="1">
        <f t="array" ref="O8550">_xlfn.IFS(Table1[[#This Row],[Patient Age]]&lt;=14,"0-14",Table1[[#This Row],[Patient Age]]&lt;=29,"15-29",Table1[[#This Row],[Patient Age]]&lt;=44,"30-44",Table1[[#This Row],[Patient Age]]&lt;=59,"45-59",Table1[[#This Row],[Patient Age]]&lt;=74,"60-74",TRUE,"75+")</f>
        <v>60-74</v>
      </c>
      <c r="P8550" t="str" cm="1">
        <f t="array" ref="P8550">_xlfn.IFS(Table1[[#This Row],[Patient Waittime]]&lt;=15,"0-15",Table1[[#This Row],[Patient Waittime]]&lt;=30,"16-30",Table1[[#This Row],[Patient Waittime]]&lt;=45,"31-45",Table1[[#This Row],[Patient Waittime]]&lt;=60,"46-60",TRUE,"60+")</f>
        <v>31-45</v>
      </c>
      <c r="Q8550">
        <f>--(Table1[[#This Row],[Patient Waittime]]&lt;=30)</f>
        <v>0</v>
      </c>
      <c r="R8550">
        <f>--Table1[[#This Row],[Patient Admission Flag]]</f>
        <v>1</v>
      </c>
      <c r="S8550">
        <f>--AND(Table1[[#This Row],[WithinTarget]]=1,Table1[[#This Row],[Patient Satisfaction Score]]&gt;=7)</f>
        <v>0</v>
      </c>
      <c r="T8550" t="str">
        <f>IF(LEFT(Table1[[#This Row],[Patient Gender]],1)="F","Female","Male")</f>
        <v>Male</v>
      </c>
    </row>
    <row r="8551" spans="1:20" x14ac:dyDescent="0.3">
      <c r="A8551" t="s">
        <v>8655</v>
      </c>
      <c r="B8551" s="1">
        <v>45458.969444444447</v>
      </c>
      <c r="C8551" t="s">
        <v>9</v>
      </c>
      <c r="D8551">
        <v>49</v>
      </c>
      <c r="E8551" t="s">
        <v>19</v>
      </c>
      <c r="F8551" t="s">
        <v>11</v>
      </c>
      <c r="G8551" t="b">
        <v>1</v>
      </c>
      <c r="H8551">
        <v>6</v>
      </c>
      <c r="I8551">
        <v>24</v>
      </c>
      <c r="J8551" t="b">
        <v>1</v>
      </c>
      <c r="K8551">
        <f>YEAR(Table1[[#This Row],[Patient Admission Date]])</f>
        <v>2024</v>
      </c>
      <c r="L8551" t="str">
        <f>TEXT(Table1[[#This Row],[Patient Admission Date]],"mmm")</f>
        <v>Jun</v>
      </c>
      <c r="M8551" t="str">
        <f>TEXT(Table1[[#This Row],[Patient Admission Date]],"ddd")</f>
        <v>Sat</v>
      </c>
      <c r="N8551" t="str">
        <f>TEXT(INT(HOUR(Table1[[#This Row],[Patient Admission Date]])/3)*3,"00")&amp;"-"&amp;TEXT(INT(HOUR(Table1[[#This Row],[Patient Admission Date]])/3)*3+3,"00")</f>
        <v>21-24</v>
      </c>
      <c r="O8551" t="str" cm="1">
        <f t="array" ref="O8551">_xlfn.IFS(Table1[[#This Row],[Patient Age]]&lt;=14,"0-14",Table1[[#This Row],[Patient Age]]&lt;=29,"15-29",Table1[[#This Row],[Patient Age]]&lt;=44,"30-44",Table1[[#This Row],[Patient Age]]&lt;=59,"45-59",Table1[[#This Row],[Patient Age]]&lt;=74,"60-74",TRUE,"75+")</f>
        <v>45-59</v>
      </c>
      <c r="P8551" t="str" cm="1">
        <f t="array" ref="P8551">_xlfn.IFS(Table1[[#This Row],[Patient Waittime]]&lt;=15,"0-15",Table1[[#This Row],[Patient Waittime]]&lt;=30,"16-30",Table1[[#This Row],[Patient Waittime]]&lt;=45,"31-45",Table1[[#This Row],[Patient Waittime]]&lt;=60,"46-60",TRUE,"60+")</f>
        <v>16-30</v>
      </c>
      <c r="Q8551">
        <f>--(Table1[[#This Row],[Patient Waittime]]&lt;=30)</f>
        <v>1</v>
      </c>
      <c r="R8551">
        <f>--Table1[[#This Row],[Patient Admission Flag]]</f>
        <v>1</v>
      </c>
      <c r="S8551">
        <f>--AND(Table1[[#This Row],[WithinTarget]]=1,Table1[[#This Row],[Patient Satisfaction Score]]&gt;=7)</f>
        <v>0</v>
      </c>
      <c r="T8551" t="str">
        <f>IF(LEFT(Table1[[#This Row],[Patient Gender]],1)="F","Female","Male")</f>
        <v>Male</v>
      </c>
    </row>
    <row r="8552" spans="1:20" x14ac:dyDescent="0.3">
      <c r="A8552" t="s">
        <v>8656</v>
      </c>
      <c r="B8552" s="1">
        <v>45124.70208333333</v>
      </c>
      <c r="C8552" t="s">
        <v>9</v>
      </c>
      <c r="D8552">
        <v>70</v>
      </c>
      <c r="E8552" t="s">
        <v>19</v>
      </c>
      <c r="F8552" t="s">
        <v>11</v>
      </c>
      <c r="G8552" t="b">
        <v>1</v>
      </c>
      <c r="H8552">
        <v>7</v>
      </c>
      <c r="I8552">
        <v>55</v>
      </c>
      <c r="J8552" t="b">
        <v>1</v>
      </c>
      <c r="K8552">
        <f>YEAR(Table1[[#This Row],[Patient Admission Date]])</f>
        <v>2023</v>
      </c>
      <c r="L8552" t="str">
        <f>TEXT(Table1[[#This Row],[Patient Admission Date]],"mmm")</f>
        <v>Jul</v>
      </c>
      <c r="M8552" t="str">
        <f>TEXT(Table1[[#This Row],[Patient Admission Date]],"ddd")</f>
        <v>Mon</v>
      </c>
      <c r="N8552" t="str">
        <f>TEXT(INT(HOUR(Table1[[#This Row],[Patient Admission Date]])/3)*3,"00")&amp;"-"&amp;TEXT(INT(HOUR(Table1[[#This Row],[Patient Admission Date]])/3)*3+3,"00")</f>
        <v>15-18</v>
      </c>
      <c r="O8552" t="str" cm="1">
        <f t="array" ref="O8552">_xlfn.IFS(Table1[[#This Row],[Patient Age]]&lt;=14,"0-14",Table1[[#This Row],[Patient Age]]&lt;=29,"15-29",Table1[[#This Row],[Patient Age]]&lt;=44,"30-44",Table1[[#This Row],[Patient Age]]&lt;=59,"45-59",Table1[[#This Row],[Patient Age]]&lt;=74,"60-74",TRUE,"75+")</f>
        <v>60-74</v>
      </c>
      <c r="P8552" t="str" cm="1">
        <f t="array" ref="P8552">_xlfn.IFS(Table1[[#This Row],[Patient Waittime]]&lt;=15,"0-15",Table1[[#This Row],[Patient Waittime]]&lt;=30,"16-30",Table1[[#This Row],[Patient Waittime]]&lt;=45,"31-45",Table1[[#This Row],[Patient Waittime]]&lt;=60,"46-60",TRUE,"60+")</f>
        <v>46-60</v>
      </c>
      <c r="Q8552">
        <f>--(Table1[[#This Row],[Patient Waittime]]&lt;=30)</f>
        <v>0</v>
      </c>
      <c r="R8552">
        <f>--Table1[[#This Row],[Patient Admission Flag]]</f>
        <v>1</v>
      </c>
      <c r="S8552">
        <f>--AND(Table1[[#This Row],[WithinTarget]]=1,Table1[[#This Row],[Patient Satisfaction Score]]&gt;=7)</f>
        <v>0</v>
      </c>
      <c r="T8552" t="str">
        <f>IF(LEFT(Table1[[#This Row],[Patient Gender]],1)="F","Female","Male")</f>
        <v>Male</v>
      </c>
    </row>
    <row r="8553" spans="1:20" x14ac:dyDescent="0.3">
      <c r="A8553" t="s">
        <v>8657</v>
      </c>
      <c r="B8553" s="1">
        <v>45115.01666666667</v>
      </c>
      <c r="C8553" t="s">
        <v>9</v>
      </c>
      <c r="D8553">
        <v>35</v>
      </c>
      <c r="E8553" t="s">
        <v>19</v>
      </c>
      <c r="F8553" t="s">
        <v>11</v>
      </c>
      <c r="G8553" t="b">
        <v>1</v>
      </c>
      <c r="H8553">
        <v>7</v>
      </c>
      <c r="I8553">
        <v>27</v>
      </c>
      <c r="J8553" t="b">
        <v>1</v>
      </c>
      <c r="K8553">
        <f>YEAR(Table1[[#This Row],[Patient Admission Date]])</f>
        <v>2023</v>
      </c>
      <c r="L8553" t="str">
        <f>TEXT(Table1[[#This Row],[Patient Admission Date]],"mmm")</f>
        <v>Jul</v>
      </c>
      <c r="M8553" t="str">
        <f>TEXT(Table1[[#This Row],[Patient Admission Date]],"ddd")</f>
        <v>Sat</v>
      </c>
      <c r="N8553" t="str">
        <f>TEXT(INT(HOUR(Table1[[#This Row],[Patient Admission Date]])/3)*3,"00")&amp;"-"&amp;TEXT(INT(HOUR(Table1[[#This Row],[Patient Admission Date]])/3)*3+3,"00")</f>
        <v>00-03</v>
      </c>
      <c r="O8553" t="str" cm="1">
        <f t="array" ref="O8553">_xlfn.IFS(Table1[[#This Row],[Patient Age]]&lt;=14,"0-14",Table1[[#This Row],[Patient Age]]&lt;=29,"15-29",Table1[[#This Row],[Patient Age]]&lt;=44,"30-44",Table1[[#This Row],[Patient Age]]&lt;=59,"45-59",Table1[[#This Row],[Patient Age]]&lt;=74,"60-74",TRUE,"75+")</f>
        <v>30-44</v>
      </c>
      <c r="P8553" t="str" cm="1">
        <f t="array" ref="P8553">_xlfn.IFS(Table1[[#This Row],[Patient Waittime]]&lt;=15,"0-15",Table1[[#This Row],[Patient Waittime]]&lt;=30,"16-30",Table1[[#This Row],[Patient Waittime]]&lt;=45,"31-45",Table1[[#This Row],[Patient Waittime]]&lt;=60,"46-60",TRUE,"60+")</f>
        <v>16-30</v>
      </c>
      <c r="Q8553">
        <f>--(Table1[[#This Row],[Patient Waittime]]&lt;=30)</f>
        <v>1</v>
      </c>
      <c r="R8553">
        <f>--Table1[[#This Row],[Patient Admission Flag]]</f>
        <v>1</v>
      </c>
      <c r="S8553">
        <f>--AND(Table1[[#This Row],[WithinTarget]]=1,Table1[[#This Row],[Patient Satisfaction Score]]&gt;=7)</f>
        <v>1</v>
      </c>
      <c r="T8553" t="str">
        <f>IF(LEFT(Table1[[#This Row],[Patient Gender]],1)="F","Female","Male")</f>
        <v>Male</v>
      </c>
    </row>
    <row r="8554" spans="1:20" x14ac:dyDescent="0.3">
      <c r="A8554" t="s">
        <v>8658</v>
      </c>
      <c r="B8554" s="1">
        <v>45046.144444444442</v>
      </c>
      <c r="C8554" t="s">
        <v>9</v>
      </c>
      <c r="D8554">
        <v>25</v>
      </c>
      <c r="E8554" t="s">
        <v>19</v>
      </c>
      <c r="F8554" t="s">
        <v>11</v>
      </c>
      <c r="G8554" t="b">
        <v>1</v>
      </c>
      <c r="H8554">
        <v>8</v>
      </c>
      <c r="I8554">
        <v>53</v>
      </c>
      <c r="J8554" t="b">
        <v>1</v>
      </c>
      <c r="K8554">
        <f>YEAR(Table1[[#This Row],[Patient Admission Date]])</f>
        <v>2023</v>
      </c>
      <c r="L8554" t="str">
        <f>TEXT(Table1[[#This Row],[Patient Admission Date]],"mmm")</f>
        <v>Apr</v>
      </c>
      <c r="M8554" t="str">
        <f>TEXT(Table1[[#This Row],[Patient Admission Date]],"ddd")</f>
        <v>Sun</v>
      </c>
      <c r="N8554" t="str">
        <f>TEXT(INT(HOUR(Table1[[#This Row],[Patient Admission Date]])/3)*3,"00")&amp;"-"&amp;TEXT(INT(HOUR(Table1[[#This Row],[Patient Admission Date]])/3)*3+3,"00")</f>
        <v>03-06</v>
      </c>
      <c r="O8554" t="str" cm="1">
        <f t="array" ref="O8554">_xlfn.IFS(Table1[[#This Row],[Patient Age]]&lt;=14,"0-14",Table1[[#This Row],[Patient Age]]&lt;=29,"15-29",Table1[[#This Row],[Patient Age]]&lt;=44,"30-44",Table1[[#This Row],[Patient Age]]&lt;=59,"45-59",Table1[[#This Row],[Patient Age]]&lt;=74,"60-74",TRUE,"75+")</f>
        <v>15-29</v>
      </c>
      <c r="P8554" t="str" cm="1">
        <f t="array" ref="P8554">_xlfn.IFS(Table1[[#This Row],[Patient Waittime]]&lt;=15,"0-15",Table1[[#This Row],[Patient Waittime]]&lt;=30,"16-30",Table1[[#This Row],[Patient Waittime]]&lt;=45,"31-45",Table1[[#This Row],[Patient Waittime]]&lt;=60,"46-60",TRUE,"60+")</f>
        <v>46-60</v>
      </c>
      <c r="Q8554">
        <f>--(Table1[[#This Row],[Patient Waittime]]&lt;=30)</f>
        <v>0</v>
      </c>
      <c r="R8554">
        <f>--Table1[[#This Row],[Patient Admission Flag]]</f>
        <v>1</v>
      </c>
      <c r="S8554">
        <f>--AND(Table1[[#This Row],[WithinTarget]]=1,Table1[[#This Row],[Patient Satisfaction Score]]&gt;=7)</f>
        <v>0</v>
      </c>
      <c r="T8554" t="str">
        <f>IF(LEFT(Table1[[#This Row],[Patient Gender]],1)="F","Female","Male")</f>
        <v>Male</v>
      </c>
    </row>
    <row r="8555" spans="1:20" x14ac:dyDescent="0.3">
      <c r="A8555" t="s">
        <v>8659</v>
      </c>
      <c r="B8555" s="1">
        <v>45128.287499999999</v>
      </c>
      <c r="C8555" t="s">
        <v>9</v>
      </c>
      <c r="D8555">
        <v>24</v>
      </c>
      <c r="E8555" t="s">
        <v>19</v>
      </c>
      <c r="F8555" t="s">
        <v>11</v>
      </c>
      <c r="G8555" t="b">
        <v>1</v>
      </c>
      <c r="H8555">
        <v>8</v>
      </c>
      <c r="I8555">
        <v>27</v>
      </c>
      <c r="J8555" t="b">
        <v>1</v>
      </c>
      <c r="K8555">
        <f>YEAR(Table1[[#This Row],[Patient Admission Date]])</f>
        <v>2023</v>
      </c>
      <c r="L8555" t="str">
        <f>TEXT(Table1[[#This Row],[Patient Admission Date]],"mmm")</f>
        <v>Jul</v>
      </c>
      <c r="M8555" t="str">
        <f>TEXT(Table1[[#This Row],[Patient Admission Date]],"ddd")</f>
        <v>Fri</v>
      </c>
      <c r="N8555" t="str">
        <f>TEXT(INT(HOUR(Table1[[#This Row],[Patient Admission Date]])/3)*3,"00")&amp;"-"&amp;TEXT(INT(HOUR(Table1[[#This Row],[Patient Admission Date]])/3)*3+3,"00")</f>
        <v>06-09</v>
      </c>
      <c r="O8555" t="str" cm="1">
        <f t="array" ref="O8555">_xlfn.IFS(Table1[[#This Row],[Patient Age]]&lt;=14,"0-14",Table1[[#This Row],[Patient Age]]&lt;=29,"15-29",Table1[[#This Row],[Patient Age]]&lt;=44,"30-44",Table1[[#This Row],[Patient Age]]&lt;=59,"45-59",Table1[[#This Row],[Patient Age]]&lt;=74,"60-74",TRUE,"75+")</f>
        <v>15-29</v>
      </c>
      <c r="P8555" t="str" cm="1">
        <f t="array" ref="P8555">_xlfn.IFS(Table1[[#This Row],[Patient Waittime]]&lt;=15,"0-15",Table1[[#This Row],[Patient Waittime]]&lt;=30,"16-30",Table1[[#This Row],[Patient Waittime]]&lt;=45,"31-45",Table1[[#This Row],[Patient Waittime]]&lt;=60,"46-60",TRUE,"60+")</f>
        <v>16-30</v>
      </c>
      <c r="Q8555">
        <f>--(Table1[[#This Row],[Patient Waittime]]&lt;=30)</f>
        <v>1</v>
      </c>
      <c r="R8555">
        <f>--Table1[[#This Row],[Patient Admission Flag]]</f>
        <v>1</v>
      </c>
      <c r="S8555">
        <f>--AND(Table1[[#This Row],[WithinTarget]]=1,Table1[[#This Row],[Patient Satisfaction Score]]&gt;=7)</f>
        <v>1</v>
      </c>
      <c r="T8555" t="str">
        <f>IF(LEFT(Table1[[#This Row],[Patient Gender]],1)="F","Female","Male")</f>
        <v>Male</v>
      </c>
    </row>
    <row r="8556" spans="1:20" x14ac:dyDescent="0.3">
      <c r="A8556" t="s">
        <v>8660</v>
      </c>
      <c r="B8556" s="1">
        <v>45492.238194444442</v>
      </c>
      <c r="C8556" t="s">
        <v>9</v>
      </c>
      <c r="D8556">
        <v>60</v>
      </c>
      <c r="E8556" t="s">
        <v>19</v>
      </c>
      <c r="F8556" t="s">
        <v>11</v>
      </c>
      <c r="G8556" t="b">
        <v>1</v>
      </c>
      <c r="H8556">
        <v>8</v>
      </c>
      <c r="I8556">
        <v>15</v>
      </c>
      <c r="J8556" t="b">
        <v>1</v>
      </c>
      <c r="K8556">
        <f>YEAR(Table1[[#This Row],[Patient Admission Date]])</f>
        <v>2024</v>
      </c>
      <c r="L8556" t="str">
        <f>TEXT(Table1[[#This Row],[Patient Admission Date]],"mmm")</f>
        <v>Jul</v>
      </c>
      <c r="M8556" t="str">
        <f>TEXT(Table1[[#This Row],[Patient Admission Date]],"ddd")</f>
        <v>Fri</v>
      </c>
      <c r="N8556" t="str">
        <f>TEXT(INT(HOUR(Table1[[#This Row],[Patient Admission Date]])/3)*3,"00")&amp;"-"&amp;TEXT(INT(HOUR(Table1[[#This Row],[Patient Admission Date]])/3)*3+3,"00")</f>
        <v>03-06</v>
      </c>
      <c r="O8556" t="str" cm="1">
        <f t="array" ref="O8556">_xlfn.IFS(Table1[[#This Row],[Patient Age]]&lt;=14,"0-14",Table1[[#This Row],[Patient Age]]&lt;=29,"15-29",Table1[[#This Row],[Patient Age]]&lt;=44,"30-44",Table1[[#This Row],[Patient Age]]&lt;=59,"45-59",Table1[[#This Row],[Patient Age]]&lt;=74,"60-74",TRUE,"75+")</f>
        <v>60-74</v>
      </c>
      <c r="P8556" t="str" cm="1">
        <f t="array" ref="P8556">_xlfn.IFS(Table1[[#This Row],[Patient Waittime]]&lt;=15,"0-15",Table1[[#This Row],[Patient Waittime]]&lt;=30,"16-30",Table1[[#This Row],[Patient Waittime]]&lt;=45,"31-45",Table1[[#This Row],[Patient Waittime]]&lt;=60,"46-60",TRUE,"60+")</f>
        <v>0-15</v>
      </c>
      <c r="Q8556">
        <f>--(Table1[[#This Row],[Patient Waittime]]&lt;=30)</f>
        <v>1</v>
      </c>
      <c r="R8556">
        <f>--Table1[[#This Row],[Patient Admission Flag]]</f>
        <v>1</v>
      </c>
      <c r="S8556">
        <f>--AND(Table1[[#This Row],[WithinTarget]]=1,Table1[[#This Row],[Patient Satisfaction Score]]&gt;=7)</f>
        <v>1</v>
      </c>
      <c r="T8556" t="str">
        <f>IF(LEFT(Table1[[#This Row],[Patient Gender]],1)="F","Female","Male")</f>
        <v>Male</v>
      </c>
    </row>
    <row r="8557" spans="1:20" x14ac:dyDescent="0.3">
      <c r="A8557" t="s">
        <v>8661</v>
      </c>
      <c r="B8557" s="1">
        <v>45239.107638888891</v>
      </c>
      <c r="C8557" t="s">
        <v>9</v>
      </c>
      <c r="D8557">
        <v>60</v>
      </c>
      <c r="E8557" t="s">
        <v>19</v>
      </c>
      <c r="F8557" t="s">
        <v>11</v>
      </c>
      <c r="G8557" t="b">
        <v>1</v>
      </c>
      <c r="H8557">
        <v>8</v>
      </c>
      <c r="I8557">
        <v>20</v>
      </c>
      <c r="J8557" t="b">
        <v>1</v>
      </c>
      <c r="K8557">
        <f>YEAR(Table1[[#This Row],[Patient Admission Date]])</f>
        <v>2023</v>
      </c>
      <c r="L8557" t="str">
        <f>TEXT(Table1[[#This Row],[Patient Admission Date]],"mmm")</f>
        <v>Nov</v>
      </c>
      <c r="M8557" t="str">
        <f>TEXT(Table1[[#This Row],[Patient Admission Date]],"ddd")</f>
        <v>Thu</v>
      </c>
      <c r="N8557" t="str">
        <f>TEXT(INT(HOUR(Table1[[#This Row],[Patient Admission Date]])/3)*3,"00")&amp;"-"&amp;TEXT(INT(HOUR(Table1[[#This Row],[Patient Admission Date]])/3)*3+3,"00")</f>
        <v>00-03</v>
      </c>
      <c r="O8557" t="str" cm="1">
        <f t="array" ref="O8557">_xlfn.IFS(Table1[[#This Row],[Patient Age]]&lt;=14,"0-14",Table1[[#This Row],[Patient Age]]&lt;=29,"15-29",Table1[[#This Row],[Patient Age]]&lt;=44,"30-44",Table1[[#This Row],[Patient Age]]&lt;=59,"45-59",Table1[[#This Row],[Patient Age]]&lt;=74,"60-74",TRUE,"75+")</f>
        <v>60-74</v>
      </c>
      <c r="P8557" t="str" cm="1">
        <f t="array" ref="P8557">_xlfn.IFS(Table1[[#This Row],[Patient Waittime]]&lt;=15,"0-15",Table1[[#This Row],[Patient Waittime]]&lt;=30,"16-30",Table1[[#This Row],[Patient Waittime]]&lt;=45,"31-45",Table1[[#This Row],[Patient Waittime]]&lt;=60,"46-60",TRUE,"60+")</f>
        <v>16-30</v>
      </c>
      <c r="Q8557">
        <f>--(Table1[[#This Row],[Patient Waittime]]&lt;=30)</f>
        <v>1</v>
      </c>
      <c r="R8557">
        <f>--Table1[[#This Row],[Patient Admission Flag]]</f>
        <v>1</v>
      </c>
      <c r="S8557">
        <f>--AND(Table1[[#This Row],[WithinTarget]]=1,Table1[[#This Row],[Patient Satisfaction Score]]&gt;=7)</f>
        <v>1</v>
      </c>
      <c r="T8557" t="str">
        <f>IF(LEFT(Table1[[#This Row],[Patient Gender]],1)="F","Female","Male")</f>
        <v>Male</v>
      </c>
    </row>
    <row r="8558" spans="1:20" x14ac:dyDescent="0.3">
      <c r="A8558" t="s">
        <v>8662</v>
      </c>
      <c r="B8558" s="1">
        <v>45386.839583333334</v>
      </c>
      <c r="C8558" t="s">
        <v>9</v>
      </c>
      <c r="D8558">
        <v>51</v>
      </c>
      <c r="E8558" t="s">
        <v>19</v>
      </c>
      <c r="F8558" t="s">
        <v>11</v>
      </c>
      <c r="G8558" t="b">
        <v>1</v>
      </c>
      <c r="H8558">
        <v>8</v>
      </c>
      <c r="I8558">
        <v>54</v>
      </c>
      <c r="J8558" t="b">
        <v>1</v>
      </c>
      <c r="K8558">
        <f>YEAR(Table1[[#This Row],[Patient Admission Date]])</f>
        <v>2024</v>
      </c>
      <c r="L8558" t="str">
        <f>TEXT(Table1[[#This Row],[Patient Admission Date]],"mmm")</f>
        <v>Apr</v>
      </c>
      <c r="M8558" t="str">
        <f>TEXT(Table1[[#This Row],[Patient Admission Date]],"ddd")</f>
        <v>Thu</v>
      </c>
      <c r="N8558" t="str">
        <f>TEXT(INT(HOUR(Table1[[#This Row],[Patient Admission Date]])/3)*3,"00")&amp;"-"&amp;TEXT(INT(HOUR(Table1[[#This Row],[Patient Admission Date]])/3)*3+3,"00")</f>
        <v>18-21</v>
      </c>
      <c r="O8558" t="str" cm="1">
        <f t="array" ref="O8558">_xlfn.IFS(Table1[[#This Row],[Patient Age]]&lt;=14,"0-14",Table1[[#This Row],[Patient Age]]&lt;=29,"15-29",Table1[[#This Row],[Patient Age]]&lt;=44,"30-44",Table1[[#This Row],[Patient Age]]&lt;=59,"45-59",Table1[[#This Row],[Patient Age]]&lt;=74,"60-74",TRUE,"75+")</f>
        <v>45-59</v>
      </c>
      <c r="P8558" t="str" cm="1">
        <f t="array" ref="P8558">_xlfn.IFS(Table1[[#This Row],[Patient Waittime]]&lt;=15,"0-15",Table1[[#This Row],[Patient Waittime]]&lt;=30,"16-30",Table1[[#This Row],[Patient Waittime]]&lt;=45,"31-45",Table1[[#This Row],[Patient Waittime]]&lt;=60,"46-60",TRUE,"60+")</f>
        <v>46-60</v>
      </c>
      <c r="Q8558">
        <f>--(Table1[[#This Row],[Patient Waittime]]&lt;=30)</f>
        <v>0</v>
      </c>
      <c r="R8558">
        <f>--Table1[[#This Row],[Patient Admission Flag]]</f>
        <v>1</v>
      </c>
      <c r="S8558">
        <f>--AND(Table1[[#This Row],[WithinTarget]]=1,Table1[[#This Row],[Patient Satisfaction Score]]&gt;=7)</f>
        <v>0</v>
      </c>
      <c r="T8558" t="str">
        <f>IF(LEFT(Table1[[#This Row],[Patient Gender]],1)="F","Female","Male")</f>
        <v>Male</v>
      </c>
    </row>
    <row r="8559" spans="1:20" x14ac:dyDescent="0.3">
      <c r="A8559" t="s">
        <v>8663</v>
      </c>
      <c r="B8559" s="1">
        <v>45406.6875</v>
      </c>
      <c r="C8559" t="s">
        <v>9</v>
      </c>
      <c r="D8559">
        <v>33</v>
      </c>
      <c r="E8559" t="s">
        <v>19</v>
      </c>
      <c r="F8559" t="s">
        <v>11</v>
      </c>
      <c r="G8559" t="b">
        <v>1</v>
      </c>
      <c r="H8559">
        <v>8</v>
      </c>
      <c r="I8559">
        <v>47</v>
      </c>
      <c r="J8559" t="b">
        <v>1</v>
      </c>
      <c r="K8559">
        <f>YEAR(Table1[[#This Row],[Patient Admission Date]])</f>
        <v>2024</v>
      </c>
      <c r="L8559" t="str">
        <f>TEXT(Table1[[#This Row],[Patient Admission Date]],"mmm")</f>
        <v>Apr</v>
      </c>
      <c r="M8559" t="str">
        <f>TEXT(Table1[[#This Row],[Patient Admission Date]],"ddd")</f>
        <v>Wed</v>
      </c>
      <c r="N8559" t="str">
        <f>TEXT(INT(HOUR(Table1[[#This Row],[Patient Admission Date]])/3)*3,"00")&amp;"-"&amp;TEXT(INT(HOUR(Table1[[#This Row],[Patient Admission Date]])/3)*3+3,"00")</f>
        <v>15-18</v>
      </c>
      <c r="O8559" t="str" cm="1">
        <f t="array" ref="O8559">_xlfn.IFS(Table1[[#This Row],[Patient Age]]&lt;=14,"0-14",Table1[[#This Row],[Patient Age]]&lt;=29,"15-29",Table1[[#This Row],[Patient Age]]&lt;=44,"30-44",Table1[[#This Row],[Patient Age]]&lt;=59,"45-59",Table1[[#This Row],[Patient Age]]&lt;=74,"60-74",TRUE,"75+")</f>
        <v>30-44</v>
      </c>
      <c r="P8559" t="str" cm="1">
        <f t="array" ref="P8559">_xlfn.IFS(Table1[[#This Row],[Patient Waittime]]&lt;=15,"0-15",Table1[[#This Row],[Patient Waittime]]&lt;=30,"16-30",Table1[[#This Row],[Patient Waittime]]&lt;=45,"31-45",Table1[[#This Row],[Patient Waittime]]&lt;=60,"46-60",TRUE,"60+")</f>
        <v>46-60</v>
      </c>
      <c r="Q8559">
        <f>--(Table1[[#This Row],[Patient Waittime]]&lt;=30)</f>
        <v>0</v>
      </c>
      <c r="R8559">
        <f>--Table1[[#This Row],[Patient Admission Flag]]</f>
        <v>1</v>
      </c>
      <c r="S8559">
        <f>--AND(Table1[[#This Row],[WithinTarget]]=1,Table1[[#This Row],[Patient Satisfaction Score]]&gt;=7)</f>
        <v>0</v>
      </c>
      <c r="T8559" t="str">
        <f>IF(LEFT(Table1[[#This Row],[Patient Gender]],1)="F","Female","Male")</f>
        <v>Male</v>
      </c>
    </row>
    <row r="8560" spans="1:20" x14ac:dyDescent="0.3">
      <c r="A8560" t="s">
        <v>8664</v>
      </c>
      <c r="B8560" s="1">
        <v>45199.636111111111</v>
      </c>
      <c r="C8560" t="s">
        <v>9</v>
      </c>
      <c r="D8560">
        <v>41</v>
      </c>
      <c r="E8560" t="s">
        <v>19</v>
      </c>
      <c r="F8560" t="s">
        <v>11</v>
      </c>
      <c r="G8560" t="b">
        <v>1</v>
      </c>
      <c r="H8560">
        <v>8</v>
      </c>
      <c r="I8560">
        <v>20</v>
      </c>
      <c r="J8560" t="b">
        <v>1</v>
      </c>
      <c r="K8560">
        <f>YEAR(Table1[[#This Row],[Patient Admission Date]])</f>
        <v>2023</v>
      </c>
      <c r="L8560" t="str">
        <f>TEXT(Table1[[#This Row],[Patient Admission Date]],"mmm")</f>
        <v>Sep</v>
      </c>
      <c r="M8560" t="str">
        <f>TEXT(Table1[[#This Row],[Patient Admission Date]],"ddd")</f>
        <v>Sat</v>
      </c>
      <c r="N8560" t="str">
        <f>TEXT(INT(HOUR(Table1[[#This Row],[Patient Admission Date]])/3)*3,"00")&amp;"-"&amp;TEXT(INT(HOUR(Table1[[#This Row],[Patient Admission Date]])/3)*3+3,"00")</f>
        <v>15-18</v>
      </c>
      <c r="O8560" t="str" cm="1">
        <f t="array" ref="O8560">_xlfn.IFS(Table1[[#This Row],[Patient Age]]&lt;=14,"0-14",Table1[[#This Row],[Patient Age]]&lt;=29,"15-29",Table1[[#This Row],[Patient Age]]&lt;=44,"30-44",Table1[[#This Row],[Patient Age]]&lt;=59,"45-59",Table1[[#This Row],[Patient Age]]&lt;=74,"60-74",TRUE,"75+")</f>
        <v>30-44</v>
      </c>
      <c r="P8560" t="str" cm="1">
        <f t="array" ref="P8560">_xlfn.IFS(Table1[[#This Row],[Patient Waittime]]&lt;=15,"0-15",Table1[[#This Row],[Patient Waittime]]&lt;=30,"16-30",Table1[[#This Row],[Patient Waittime]]&lt;=45,"31-45",Table1[[#This Row],[Patient Waittime]]&lt;=60,"46-60",TRUE,"60+")</f>
        <v>16-30</v>
      </c>
      <c r="Q8560">
        <f>--(Table1[[#This Row],[Patient Waittime]]&lt;=30)</f>
        <v>1</v>
      </c>
      <c r="R8560">
        <f>--Table1[[#This Row],[Patient Admission Flag]]</f>
        <v>1</v>
      </c>
      <c r="S8560">
        <f>--AND(Table1[[#This Row],[WithinTarget]]=1,Table1[[#This Row],[Patient Satisfaction Score]]&gt;=7)</f>
        <v>1</v>
      </c>
      <c r="T8560" t="str">
        <f>IF(LEFT(Table1[[#This Row],[Patient Gender]],1)="F","Female","Male")</f>
        <v>Male</v>
      </c>
    </row>
    <row r="8561" spans="1:20" x14ac:dyDescent="0.3">
      <c r="A8561" t="s">
        <v>8665</v>
      </c>
      <c r="B8561" s="1">
        <v>45406.46875</v>
      </c>
      <c r="C8561" t="s">
        <v>9</v>
      </c>
      <c r="D8561">
        <v>22</v>
      </c>
      <c r="E8561" t="s">
        <v>19</v>
      </c>
      <c r="F8561" t="s">
        <v>11</v>
      </c>
      <c r="G8561" t="b">
        <v>1</v>
      </c>
      <c r="H8561">
        <v>8</v>
      </c>
      <c r="I8561">
        <v>19</v>
      </c>
      <c r="J8561" t="b">
        <v>1</v>
      </c>
      <c r="K8561">
        <f>YEAR(Table1[[#This Row],[Patient Admission Date]])</f>
        <v>2024</v>
      </c>
      <c r="L8561" t="str">
        <f>TEXT(Table1[[#This Row],[Patient Admission Date]],"mmm")</f>
        <v>Apr</v>
      </c>
      <c r="M8561" t="str">
        <f>TEXT(Table1[[#This Row],[Patient Admission Date]],"ddd")</f>
        <v>Wed</v>
      </c>
      <c r="N8561" t="str">
        <f>TEXT(INT(HOUR(Table1[[#This Row],[Patient Admission Date]])/3)*3,"00")&amp;"-"&amp;TEXT(INT(HOUR(Table1[[#This Row],[Patient Admission Date]])/3)*3+3,"00")</f>
        <v>09-12</v>
      </c>
      <c r="O8561" t="str" cm="1">
        <f t="array" ref="O8561">_xlfn.IFS(Table1[[#This Row],[Patient Age]]&lt;=14,"0-14",Table1[[#This Row],[Patient Age]]&lt;=29,"15-29",Table1[[#This Row],[Patient Age]]&lt;=44,"30-44",Table1[[#This Row],[Patient Age]]&lt;=59,"45-59",Table1[[#This Row],[Patient Age]]&lt;=74,"60-74",TRUE,"75+")</f>
        <v>15-29</v>
      </c>
      <c r="P8561" t="str" cm="1">
        <f t="array" ref="P8561">_xlfn.IFS(Table1[[#This Row],[Patient Waittime]]&lt;=15,"0-15",Table1[[#This Row],[Patient Waittime]]&lt;=30,"16-30",Table1[[#This Row],[Patient Waittime]]&lt;=45,"31-45",Table1[[#This Row],[Patient Waittime]]&lt;=60,"46-60",TRUE,"60+")</f>
        <v>16-30</v>
      </c>
      <c r="Q8561">
        <f>--(Table1[[#This Row],[Patient Waittime]]&lt;=30)</f>
        <v>1</v>
      </c>
      <c r="R8561">
        <f>--Table1[[#This Row],[Patient Admission Flag]]</f>
        <v>1</v>
      </c>
      <c r="S8561">
        <f>--AND(Table1[[#This Row],[WithinTarget]]=1,Table1[[#This Row],[Patient Satisfaction Score]]&gt;=7)</f>
        <v>1</v>
      </c>
      <c r="T8561" t="str">
        <f>IF(LEFT(Table1[[#This Row],[Patient Gender]],1)="F","Female","Male")</f>
        <v>Male</v>
      </c>
    </row>
    <row r="8562" spans="1:20" x14ac:dyDescent="0.3">
      <c r="A8562" t="s">
        <v>8666</v>
      </c>
      <c r="B8562" s="1">
        <v>45379.988194444442</v>
      </c>
      <c r="C8562" t="s">
        <v>9</v>
      </c>
      <c r="D8562">
        <v>14</v>
      </c>
      <c r="E8562" t="s">
        <v>19</v>
      </c>
      <c r="F8562" t="s">
        <v>11</v>
      </c>
      <c r="G8562" t="b">
        <v>1</v>
      </c>
      <c r="H8562">
        <v>9</v>
      </c>
      <c r="I8562">
        <v>10</v>
      </c>
      <c r="J8562" t="b">
        <v>1</v>
      </c>
      <c r="K8562">
        <f>YEAR(Table1[[#This Row],[Patient Admission Date]])</f>
        <v>2024</v>
      </c>
      <c r="L8562" t="str">
        <f>TEXT(Table1[[#This Row],[Patient Admission Date]],"mmm")</f>
        <v>Mar</v>
      </c>
      <c r="M8562" t="str">
        <f>TEXT(Table1[[#This Row],[Patient Admission Date]],"ddd")</f>
        <v>Thu</v>
      </c>
      <c r="N8562" t="str">
        <f>TEXT(INT(HOUR(Table1[[#This Row],[Patient Admission Date]])/3)*3,"00")&amp;"-"&amp;TEXT(INT(HOUR(Table1[[#This Row],[Patient Admission Date]])/3)*3+3,"00")</f>
        <v>21-24</v>
      </c>
      <c r="O8562" t="str" cm="1">
        <f t="array" ref="O8562">_xlfn.IFS(Table1[[#This Row],[Patient Age]]&lt;=14,"0-14",Table1[[#This Row],[Patient Age]]&lt;=29,"15-29",Table1[[#This Row],[Patient Age]]&lt;=44,"30-44",Table1[[#This Row],[Patient Age]]&lt;=59,"45-59",Table1[[#This Row],[Patient Age]]&lt;=74,"60-74",TRUE,"75+")</f>
        <v>0-14</v>
      </c>
      <c r="P8562" t="str" cm="1">
        <f t="array" ref="P8562">_xlfn.IFS(Table1[[#This Row],[Patient Waittime]]&lt;=15,"0-15",Table1[[#This Row],[Patient Waittime]]&lt;=30,"16-30",Table1[[#This Row],[Patient Waittime]]&lt;=45,"31-45",Table1[[#This Row],[Patient Waittime]]&lt;=60,"46-60",TRUE,"60+")</f>
        <v>0-15</v>
      </c>
      <c r="Q8562">
        <f>--(Table1[[#This Row],[Patient Waittime]]&lt;=30)</f>
        <v>1</v>
      </c>
      <c r="R8562">
        <f>--Table1[[#This Row],[Patient Admission Flag]]</f>
        <v>1</v>
      </c>
      <c r="S8562">
        <f>--AND(Table1[[#This Row],[WithinTarget]]=1,Table1[[#This Row],[Patient Satisfaction Score]]&gt;=7)</f>
        <v>1</v>
      </c>
      <c r="T8562" t="str">
        <f>IF(LEFT(Table1[[#This Row],[Patient Gender]],1)="F","Female","Male")</f>
        <v>Male</v>
      </c>
    </row>
    <row r="8563" spans="1:20" x14ac:dyDescent="0.3">
      <c r="A8563" t="s">
        <v>8667</v>
      </c>
      <c r="B8563" s="1">
        <v>45198.247916666667</v>
      </c>
      <c r="C8563" t="s">
        <v>9</v>
      </c>
      <c r="D8563">
        <v>74</v>
      </c>
      <c r="E8563" t="s">
        <v>19</v>
      </c>
      <c r="F8563" t="s">
        <v>11</v>
      </c>
      <c r="G8563" t="b">
        <v>1</v>
      </c>
      <c r="H8563">
        <v>9</v>
      </c>
      <c r="I8563">
        <v>59</v>
      </c>
      <c r="J8563" t="b">
        <v>1</v>
      </c>
      <c r="K8563">
        <f>YEAR(Table1[[#This Row],[Patient Admission Date]])</f>
        <v>2023</v>
      </c>
      <c r="L8563" t="str">
        <f>TEXT(Table1[[#This Row],[Patient Admission Date]],"mmm")</f>
        <v>Sep</v>
      </c>
      <c r="M8563" t="str">
        <f>TEXT(Table1[[#This Row],[Patient Admission Date]],"ddd")</f>
        <v>Fri</v>
      </c>
      <c r="N8563" t="str">
        <f>TEXT(INT(HOUR(Table1[[#This Row],[Patient Admission Date]])/3)*3,"00")&amp;"-"&amp;TEXT(INT(HOUR(Table1[[#This Row],[Patient Admission Date]])/3)*3+3,"00")</f>
        <v>03-06</v>
      </c>
      <c r="O8563" t="str" cm="1">
        <f t="array" ref="O8563">_xlfn.IFS(Table1[[#This Row],[Patient Age]]&lt;=14,"0-14",Table1[[#This Row],[Patient Age]]&lt;=29,"15-29",Table1[[#This Row],[Patient Age]]&lt;=44,"30-44",Table1[[#This Row],[Patient Age]]&lt;=59,"45-59",Table1[[#This Row],[Patient Age]]&lt;=74,"60-74",TRUE,"75+")</f>
        <v>60-74</v>
      </c>
      <c r="P8563" t="str" cm="1">
        <f t="array" ref="P8563">_xlfn.IFS(Table1[[#This Row],[Patient Waittime]]&lt;=15,"0-15",Table1[[#This Row],[Patient Waittime]]&lt;=30,"16-30",Table1[[#This Row],[Patient Waittime]]&lt;=45,"31-45",Table1[[#This Row],[Patient Waittime]]&lt;=60,"46-60",TRUE,"60+")</f>
        <v>46-60</v>
      </c>
      <c r="Q8563">
        <f>--(Table1[[#This Row],[Patient Waittime]]&lt;=30)</f>
        <v>0</v>
      </c>
      <c r="R8563">
        <f>--Table1[[#This Row],[Patient Admission Flag]]</f>
        <v>1</v>
      </c>
      <c r="S8563">
        <f>--AND(Table1[[#This Row],[WithinTarget]]=1,Table1[[#This Row],[Patient Satisfaction Score]]&gt;=7)</f>
        <v>0</v>
      </c>
      <c r="T8563" t="str">
        <f>IF(LEFT(Table1[[#This Row],[Patient Gender]],1)="F","Female","Male")</f>
        <v>Male</v>
      </c>
    </row>
    <row r="8564" spans="1:20" x14ac:dyDescent="0.3">
      <c r="A8564" t="s">
        <v>8668</v>
      </c>
      <c r="B8564" s="1">
        <v>45428.724999999999</v>
      </c>
      <c r="C8564" t="s">
        <v>9</v>
      </c>
      <c r="D8564">
        <v>41</v>
      </c>
      <c r="E8564" t="s">
        <v>19</v>
      </c>
      <c r="F8564" t="s">
        <v>11</v>
      </c>
      <c r="G8564" t="b">
        <v>1</v>
      </c>
      <c r="H8564">
        <v>9</v>
      </c>
      <c r="I8564">
        <v>51</v>
      </c>
      <c r="J8564" t="b">
        <v>1</v>
      </c>
      <c r="K8564">
        <f>YEAR(Table1[[#This Row],[Patient Admission Date]])</f>
        <v>2024</v>
      </c>
      <c r="L8564" t="str">
        <f>TEXT(Table1[[#This Row],[Patient Admission Date]],"mmm")</f>
        <v>May</v>
      </c>
      <c r="M8564" t="str">
        <f>TEXT(Table1[[#This Row],[Patient Admission Date]],"ddd")</f>
        <v>Thu</v>
      </c>
      <c r="N8564" t="str">
        <f>TEXT(INT(HOUR(Table1[[#This Row],[Patient Admission Date]])/3)*3,"00")&amp;"-"&amp;TEXT(INT(HOUR(Table1[[#This Row],[Patient Admission Date]])/3)*3+3,"00")</f>
        <v>15-18</v>
      </c>
      <c r="O8564" t="str" cm="1">
        <f t="array" ref="O8564">_xlfn.IFS(Table1[[#This Row],[Patient Age]]&lt;=14,"0-14",Table1[[#This Row],[Patient Age]]&lt;=29,"15-29",Table1[[#This Row],[Patient Age]]&lt;=44,"30-44",Table1[[#This Row],[Patient Age]]&lt;=59,"45-59",Table1[[#This Row],[Patient Age]]&lt;=74,"60-74",TRUE,"75+")</f>
        <v>30-44</v>
      </c>
      <c r="P8564" t="str" cm="1">
        <f t="array" ref="P8564">_xlfn.IFS(Table1[[#This Row],[Patient Waittime]]&lt;=15,"0-15",Table1[[#This Row],[Patient Waittime]]&lt;=30,"16-30",Table1[[#This Row],[Patient Waittime]]&lt;=45,"31-45",Table1[[#This Row],[Patient Waittime]]&lt;=60,"46-60",TRUE,"60+")</f>
        <v>46-60</v>
      </c>
      <c r="Q8564">
        <f>--(Table1[[#This Row],[Patient Waittime]]&lt;=30)</f>
        <v>0</v>
      </c>
      <c r="R8564">
        <f>--Table1[[#This Row],[Patient Admission Flag]]</f>
        <v>1</v>
      </c>
      <c r="S8564">
        <f>--AND(Table1[[#This Row],[WithinTarget]]=1,Table1[[#This Row],[Patient Satisfaction Score]]&gt;=7)</f>
        <v>0</v>
      </c>
      <c r="T8564" t="str">
        <f>IF(LEFT(Table1[[#This Row],[Patient Gender]],1)="F","Female","Male")</f>
        <v>Male</v>
      </c>
    </row>
    <row r="8565" spans="1:20" x14ac:dyDescent="0.3">
      <c r="A8565" t="s">
        <v>8669</v>
      </c>
      <c r="B8565" s="1">
        <v>45260.65902777778</v>
      </c>
      <c r="C8565" t="s">
        <v>9</v>
      </c>
      <c r="D8565">
        <v>37</v>
      </c>
      <c r="E8565" t="s">
        <v>19</v>
      </c>
      <c r="F8565" t="s">
        <v>11</v>
      </c>
      <c r="G8565" t="b">
        <v>1</v>
      </c>
      <c r="H8565">
        <v>10</v>
      </c>
      <c r="I8565">
        <v>45</v>
      </c>
      <c r="J8565" t="b">
        <v>1</v>
      </c>
      <c r="K8565">
        <f>YEAR(Table1[[#This Row],[Patient Admission Date]])</f>
        <v>2023</v>
      </c>
      <c r="L8565" t="str">
        <f>TEXT(Table1[[#This Row],[Patient Admission Date]],"mmm")</f>
        <v>Nov</v>
      </c>
      <c r="M8565" t="str">
        <f>TEXT(Table1[[#This Row],[Patient Admission Date]],"ddd")</f>
        <v>Thu</v>
      </c>
      <c r="N8565" t="str">
        <f>TEXT(INT(HOUR(Table1[[#This Row],[Patient Admission Date]])/3)*3,"00")&amp;"-"&amp;TEXT(INT(HOUR(Table1[[#This Row],[Patient Admission Date]])/3)*3+3,"00")</f>
        <v>15-18</v>
      </c>
      <c r="O8565" t="str" cm="1">
        <f t="array" ref="O8565">_xlfn.IFS(Table1[[#This Row],[Patient Age]]&lt;=14,"0-14",Table1[[#This Row],[Patient Age]]&lt;=29,"15-29",Table1[[#This Row],[Patient Age]]&lt;=44,"30-44",Table1[[#This Row],[Patient Age]]&lt;=59,"45-59",Table1[[#This Row],[Patient Age]]&lt;=74,"60-74",TRUE,"75+")</f>
        <v>30-44</v>
      </c>
      <c r="P8565" t="str" cm="1">
        <f t="array" ref="P8565">_xlfn.IFS(Table1[[#This Row],[Patient Waittime]]&lt;=15,"0-15",Table1[[#This Row],[Patient Waittime]]&lt;=30,"16-30",Table1[[#This Row],[Patient Waittime]]&lt;=45,"31-45",Table1[[#This Row],[Patient Waittime]]&lt;=60,"46-60",TRUE,"60+")</f>
        <v>31-45</v>
      </c>
      <c r="Q8565">
        <f>--(Table1[[#This Row],[Patient Waittime]]&lt;=30)</f>
        <v>0</v>
      </c>
      <c r="R8565">
        <f>--Table1[[#This Row],[Patient Admission Flag]]</f>
        <v>1</v>
      </c>
      <c r="S8565">
        <f>--AND(Table1[[#This Row],[WithinTarget]]=1,Table1[[#This Row],[Patient Satisfaction Score]]&gt;=7)</f>
        <v>0</v>
      </c>
      <c r="T8565" t="str">
        <f>IF(LEFT(Table1[[#This Row],[Patient Gender]],1)="F","Female","Male")</f>
        <v>Male</v>
      </c>
    </row>
    <row r="8566" spans="1:20" x14ac:dyDescent="0.3">
      <c r="A8566" t="s">
        <v>8670</v>
      </c>
      <c r="B8566" s="1">
        <v>45565.213888888888</v>
      </c>
      <c r="C8566" t="s">
        <v>9</v>
      </c>
      <c r="D8566">
        <v>13</v>
      </c>
      <c r="E8566" t="s">
        <v>19</v>
      </c>
      <c r="F8566" t="s">
        <v>11</v>
      </c>
      <c r="G8566" t="b">
        <v>1</v>
      </c>
      <c r="H8566">
        <v>10</v>
      </c>
      <c r="I8566">
        <v>27</v>
      </c>
      <c r="J8566" t="b">
        <v>1</v>
      </c>
      <c r="K8566">
        <f>YEAR(Table1[[#This Row],[Patient Admission Date]])</f>
        <v>2024</v>
      </c>
      <c r="L8566" t="str">
        <f>TEXT(Table1[[#This Row],[Patient Admission Date]],"mmm")</f>
        <v>Sep</v>
      </c>
      <c r="M8566" t="str">
        <f>TEXT(Table1[[#This Row],[Patient Admission Date]],"ddd")</f>
        <v>Mon</v>
      </c>
      <c r="N8566" t="str">
        <f>TEXT(INT(HOUR(Table1[[#This Row],[Patient Admission Date]])/3)*3,"00")&amp;"-"&amp;TEXT(INT(HOUR(Table1[[#This Row],[Patient Admission Date]])/3)*3+3,"00")</f>
        <v>03-06</v>
      </c>
      <c r="O8566" t="str" cm="1">
        <f t="array" ref="O8566">_xlfn.IFS(Table1[[#This Row],[Patient Age]]&lt;=14,"0-14",Table1[[#This Row],[Patient Age]]&lt;=29,"15-29",Table1[[#This Row],[Patient Age]]&lt;=44,"30-44",Table1[[#This Row],[Patient Age]]&lt;=59,"45-59",Table1[[#This Row],[Patient Age]]&lt;=74,"60-74",TRUE,"75+")</f>
        <v>0-14</v>
      </c>
      <c r="P8566" t="str" cm="1">
        <f t="array" ref="P8566">_xlfn.IFS(Table1[[#This Row],[Patient Waittime]]&lt;=15,"0-15",Table1[[#This Row],[Patient Waittime]]&lt;=30,"16-30",Table1[[#This Row],[Patient Waittime]]&lt;=45,"31-45",Table1[[#This Row],[Patient Waittime]]&lt;=60,"46-60",TRUE,"60+")</f>
        <v>16-30</v>
      </c>
      <c r="Q8566">
        <f>--(Table1[[#This Row],[Patient Waittime]]&lt;=30)</f>
        <v>1</v>
      </c>
      <c r="R8566">
        <f>--Table1[[#This Row],[Patient Admission Flag]]</f>
        <v>1</v>
      </c>
      <c r="S8566">
        <f>--AND(Table1[[#This Row],[WithinTarget]]=1,Table1[[#This Row],[Patient Satisfaction Score]]&gt;=7)</f>
        <v>1</v>
      </c>
      <c r="T8566" t="str">
        <f>IF(LEFT(Table1[[#This Row],[Patient Gender]],1)="F","Female","Male")</f>
        <v>Male</v>
      </c>
    </row>
    <row r="8567" spans="1:20" x14ac:dyDescent="0.3">
      <c r="A8567" t="s">
        <v>8671</v>
      </c>
      <c r="B8567" s="1">
        <v>45372.046527777777</v>
      </c>
      <c r="C8567" t="s">
        <v>9</v>
      </c>
      <c r="D8567">
        <v>65</v>
      </c>
      <c r="E8567" t="s">
        <v>19</v>
      </c>
      <c r="F8567" t="s">
        <v>11</v>
      </c>
      <c r="G8567" t="b">
        <v>1</v>
      </c>
      <c r="H8567">
        <v>10</v>
      </c>
      <c r="I8567">
        <v>48</v>
      </c>
      <c r="J8567" t="b">
        <v>1</v>
      </c>
      <c r="K8567">
        <f>YEAR(Table1[[#This Row],[Patient Admission Date]])</f>
        <v>2024</v>
      </c>
      <c r="L8567" t="str">
        <f>TEXT(Table1[[#This Row],[Patient Admission Date]],"mmm")</f>
        <v>Mar</v>
      </c>
      <c r="M8567" t="str">
        <f>TEXT(Table1[[#This Row],[Patient Admission Date]],"ddd")</f>
        <v>Thu</v>
      </c>
      <c r="N8567" t="str">
        <f>TEXT(INT(HOUR(Table1[[#This Row],[Patient Admission Date]])/3)*3,"00")&amp;"-"&amp;TEXT(INT(HOUR(Table1[[#This Row],[Patient Admission Date]])/3)*3+3,"00")</f>
        <v>00-03</v>
      </c>
      <c r="O8567" t="str" cm="1">
        <f t="array" ref="O8567">_xlfn.IFS(Table1[[#This Row],[Patient Age]]&lt;=14,"0-14",Table1[[#This Row],[Patient Age]]&lt;=29,"15-29",Table1[[#This Row],[Patient Age]]&lt;=44,"30-44",Table1[[#This Row],[Patient Age]]&lt;=59,"45-59",Table1[[#This Row],[Patient Age]]&lt;=74,"60-74",TRUE,"75+")</f>
        <v>60-74</v>
      </c>
      <c r="P8567" t="str" cm="1">
        <f t="array" ref="P8567">_xlfn.IFS(Table1[[#This Row],[Patient Waittime]]&lt;=15,"0-15",Table1[[#This Row],[Patient Waittime]]&lt;=30,"16-30",Table1[[#This Row],[Patient Waittime]]&lt;=45,"31-45",Table1[[#This Row],[Patient Waittime]]&lt;=60,"46-60",TRUE,"60+")</f>
        <v>46-60</v>
      </c>
      <c r="Q8567">
        <f>--(Table1[[#This Row],[Patient Waittime]]&lt;=30)</f>
        <v>0</v>
      </c>
      <c r="R8567">
        <f>--Table1[[#This Row],[Patient Admission Flag]]</f>
        <v>1</v>
      </c>
      <c r="S8567">
        <f>--AND(Table1[[#This Row],[WithinTarget]]=1,Table1[[#This Row],[Patient Satisfaction Score]]&gt;=7)</f>
        <v>0</v>
      </c>
      <c r="T8567" t="str">
        <f>IF(LEFT(Table1[[#This Row],[Patient Gender]],1)="F","Female","Male")</f>
        <v>Male</v>
      </c>
    </row>
    <row r="8568" spans="1:20" x14ac:dyDescent="0.3">
      <c r="A8568" t="s">
        <v>8672</v>
      </c>
      <c r="B8568" s="1">
        <v>45357.712500000001</v>
      </c>
      <c r="C8568" t="s">
        <v>9</v>
      </c>
      <c r="D8568">
        <v>61</v>
      </c>
      <c r="E8568" t="s">
        <v>19</v>
      </c>
      <c r="F8568" t="s">
        <v>11</v>
      </c>
      <c r="G8568" t="b">
        <v>1</v>
      </c>
      <c r="H8568">
        <v>10</v>
      </c>
      <c r="I8568">
        <v>20</v>
      </c>
      <c r="J8568" t="b">
        <v>1</v>
      </c>
      <c r="K8568">
        <f>YEAR(Table1[[#This Row],[Patient Admission Date]])</f>
        <v>2024</v>
      </c>
      <c r="L8568" t="str">
        <f>TEXT(Table1[[#This Row],[Patient Admission Date]],"mmm")</f>
        <v>Mar</v>
      </c>
      <c r="M8568" t="str">
        <f>TEXT(Table1[[#This Row],[Patient Admission Date]],"ddd")</f>
        <v>Wed</v>
      </c>
      <c r="N8568" t="str">
        <f>TEXT(INT(HOUR(Table1[[#This Row],[Patient Admission Date]])/3)*3,"00")&amp;"-"&amp;TEXT(INT(HOUR(Table1[[#This Row],[Patient Admission Date]])/3)*3+3,"00")</f>
        <v>15-18</v>
      </c>
      <c r="O8568" t="str" cm="1">
        <f t="array" ref="O8568">_xlfn.IFS(Table1[[#This Row],[Patient Age]]&lt;=14,"0-14",Table1[[#This Row],[Patient Age]]&lt;=29,"15-29",Table1[[#This Row],[Patient Age]]&lt;=44,"30-44",Table1[[#This Row],[Patient Age]]&lt;=59,"45-59",Table1[[#This Row],[Patient Age]]&lt;=74,"60-74",TRUE,"75+")</f>
        <v>60-74</v>
      </c>
      <c r="P8568" t="str" cm="1">
        <f t="array" ref="P8568">_xlfn.IFS(Table1[[#This Row],[Patient Waittime]]&lt;=15,"0-15",Table1[[#This Row],[Patient Waittime]]&lt;=30,"16-30",Table1[[#This Row],[Patient Waittime]]&lt;=45,"31-45",Table1[[#This Row],[Patient Waittime]]&lt;=60,"46-60",TRUE,"60+")</f>
        <v>16-30</v>
      </c>
      <c r="Q8568">
        <f>--(Table1[[#This Row],[Patient Waittime]]&lt;=30)</f>
        <v>1</v>
      </c>
      <c r="R8568">
        <f>--Table1[[#This Row],[Patient Admission Flag]]</f>
        <v>1</v>
      </c>
      <c r="S8568">
        <f>--AND(Table1[[#This Row],[WithinTarget]]=1,Table1[[#This Row],[Patient Satisfaction Score]]&gt;=7)</f>
        <v>1</v>
      </c>
      <c r="T8568" t="str">
        <f>IF(LEFT(Table1[[#This Row],[Patient Gender]],1)="F","Female","Male")</f>
        <v>Male</v>
      </c>
    </row>
    <row r="8569" spans="1:20" x14ac:dyDescent="0.3">
      <c r="A8569" t="s">
        <v>8673</v>
      </c>
      <c r="B8569" s="1">
        <v>45294.247916666667</v>
      </c>
      <c r="C8569" t="s">
        <v>9</v>
      </c>
      <c r="D8569">
        <v>41</v>
      </c>
      <c r="E8569" t="s">
        <v>19</v>
      </c>
      <c r="F8569" t="s">
        <v>17</v>
      </c>
      <c r="G8569" t="b">
        <v>1</v>
      </c>
      <c r="I8569">
        <v>57</v>
      </c>
      <c r="J8569" t="b">
        <v>1</v>
      </c>
      <c r="K8569">
        <f>YEAR(Table1[[#This Row],[Patient Admission Date]])</f>
        <v>2024</v>
      </c>
      <c r="L8569" t="str">
        <f>TEXT(Table1[[#This Row],[Patient Admission Date]],"mmm")</f>
        <v>Jan</v>
      </c>
      <c r="M8569" t="str">
        <f>TEXT(Table1[[#This Row],[Patient Admission Date]],"ddd")</f>
        <v>Wed</v>
      </c>
      <c r="N8569" t="str">
        <f>TEXT(INT(HOUR(Table1[[#This Row],[Patient Admission Date]])/3)*3,"00")&amp;"-"&amp;TEXT(INT(HOUR(Table1[[#This Row],[Patient Admission Date]])/3)*3+3,"00")</f>
        <v>03-06</v>
      </c>
      <c r="O8569" t="str" cm="1">
        <f t="array" ref="O8569">_xlfn.IFS(Table1[[#This Row],[Patient Age]]&lt;=14,"0-14",Table1[[#This Row],[Patient Age]]&lt;=29,"15-29",Table1[[#This Row],[Patient Age]]&lt;=44,"30-44",Table1[[#This Row],[Patient Age]]&lt;=59,"45-59",Table1[[#This Row],[Patient Age]]&lt;=74,"60-74",TRUE,"75+")</f>
        <v>30-44</v>
      </c>
      <c r="P8569" t="str" cm="1">
        <f t="array" ref="P8569">_xlfn.IFS(Table1[[#This Row],[Patient Waittime]]&lt;=15,"0-15",Table1[[#This Row],[Patient Waittime]]&lt;=30,"16-30",Table1[[#This Row],[Patient Waittime]]&lt;=45,"31-45",Table1[[#This Row],[Patient Waittime]]&lt;=60,"46-60",TRUE,"60+")</f>
        <v>46-60</v>
      </c>
      <c r="Q8569">
        <f>--(Table1[[#This Row],[Patient Waittime]]&lt;=30)</f>
        <v>0</v>
      </c>
      <c r="R8569">
        <f>--Table1[[#This Row],[Patient Admission Flag]]</f>
        <v>1</v>
      </c>
      <c r="S8569">
        <f>--AND(Table1[[#This Row],[WithinTarget]]=1,Table1[[#This Row],[Patient Satisfaction Score]]&gt;=7)</f>
        <v>0</v>
      </c>
      <c r="T8569" t="str">
        <f>IF(LEFT(Table1[[#This Row],[Patient Gender]],1)="F","Female","Male")</f>
        <v>Male</v>
      </c>
    </row>
    <row r="8570" spans="1:20" x14ac:dyDescent="0.3">
      <c r="A8570" t="s">
        <v>8674</v>
      </c>
      <c r="B8570" s="1">
        <v>45167.263888888891</v>
      </c>
      <c r="C8570" t="s">
        <v>9</v>
      </c>
      <c r="D8570">
        <v>33</v>
      </c>
      <c r="E8570" t="s">
        <v>19</v>
      </c>
      <c r="F8570" t="s">
        <v>17</v>
      </c>
      <c r="G8570" t="b">
        <v>1</v>
      </c>
      <c r="I8570">
        <v>24</v>
      </c>
      <c r="J8570" t="b">
        <v>1</v>
      </c>
      <c r="K8570">
        <f>YEAR(Table1[[#This Row],[Patient Admission Date]])</f>
        <v>2023</v>
      </c>
      <c r="L8570" t="str">
        <f>TEXT(Table1[[#This Row],[Patient Admission Date]],"mmm")</f>
        <v>Aug</v>
      </c>
      <c r="M8570" t="str">
        <f>TEXT(Table1[[#This Row],[Patient Admission Date]],"ddd")</f>
        <v>Tue</v>
      </c>
      <c r="N8570" t="str">
        <f>TEXT(INT(HOUR(Table1[[#This Row],[Patient Admission Date]])/3)*3,"00")&amp;"-"&amp;TEXT(INT(HOUR(Table1[[#This Row],[Patient Admission Date]])/3)*3+3,"00")</f>
        <v>06-09</v>
      </c>
      <c r="O8570" t="str" cm="1">
        <f t="array" ref="O8570">_xlfn.IFS(Table1[[#This Row],[Patient Age]]&lt;=14,"0-14",Table1[[#This Row],[Patient Age]]&lt;=29,"15-29",Table1[[#This Row],[Patient Age]]&lt;=44,"30-44",Table1[[#This Row],[Patient Age]]&lt;=59,"45-59",Table1[[#This Row],[Patient Age]]&lt;=74,"60-74",TRUE,"75+")</f>
        <v>30-44</v>
      </c>
      <c r="P8570" t="str" cm="1">
        <f t="array" ref="P8570">_xlfn.IFS(Table1[[#This Row],[Patient Waittime]]&lt;=15,"0-15",Table1[[#This Row],[Patient Waittime]]&lt;=30,"16-30",Table1[[#This Row],[Patient Waittime]]&lt;=45,"31-45",Table1[[#This Row],[Patient Waittime]]&lt;=60,"46-60",TRUE,"60+")</f>
        <v>16-30</v>
      </c>
      <c r="Q8570">
        <f>--(Table1[[#This Row],[Patient Waittime]]&lt;=30)</f>
        <v>1</v>
      </c>
      <c r="R8570">
        <f>--Table1[[#This Row],[Patient Admission Flag]]</f>
        <v>1</v>
      </c>
      <c r="S8570">
        <f>--AND(Table1[[#This Row],[WithinTarget]]=1,Table1[[#This Row],[Patient Satisfaction Score]]&gt;=7)</f>
        <v>0</v>
      </c>
      <c r="T8570" t="str">
        <f>IF(LEFT(Table1[[#This Row],[Patient Gender]],1)="F","Female","Male")</f>
        <v>Male</v>
      </c>
    </row>
    <row r="8571" spans="1:20" x14ac:dyDescent="0.3">
      <c r="A8571" t="s">
        <v>8675</v>
      </c>
      <c r="B8571" s="1">
        <v>45467.98333333333</v>
      </c>
      <c r="C8571" t="s">
        <v>9</v>
      </c>
      <c r="D8571">
        <v>49</v>
      </c>
      <c r="E8571" t="s">
        <v>19</v>
      </c>
      <c r="F8571" t="s">
        <v>17</v>
      </c>
      <c r="G8571" t="b">
        <v>1</v>
      </c>
      <c r="I8571">
        <v>60</v>
      </c>
      <c r="J8571" t="b">
        <v>1</v>
      </c>
      <c r="K8571">
        <f>YEAR(Table1[[#This Row],[Patient Admission Date]])</f>
        <v>2024</v>
      </c>
      <c r="L8571" t="str">
        <f>TEXT(Table1[[#This Row],[Patient Admission Date]],"mmm")</f>
        <v>Jun</v>
      </c>
      <c r="M8571" t="str">
        <f>TEXT(Table1[[#This Row],[Patient Admission Date]],"ddd")</f>
        <v>Mon</v>
      </c>
      <c r="N8571" t="str">
        <f>TEXT(INT(HOUR(Table1[[#This Row],[Patient Admission Date]])/3)*3,"00")&amp;"-"&amp;TEXT(INT(HOUR(Table1[[#This Row],[Patient Admission Date]])/3)*3+3,"00")</f>
        <v>21-24</v>
      </c>
      <c r="O8571" t="str" cm="1">
        <f t="array" ref="O8571">_xlfn.IFS(Table1[[#This Row],[Patient Age]]&lt;=14,"0-14",Table1[[#This Row],[Patient Age]]&lt;=29,"15-29",Table1[[#This Row],[Patient Age]]&lt;=44,"30-44",Table1[[#This Row],[Patient Age]]&lt;=59,"45-59",Table1[[#This Row],[Patient Age]]&lt;=74,"60-74",TRUE,"75+")</f>
        <v>45-59</v>
      </c>
      <c r="P8571" t="str" cm="1">
        <f t="array" ref="P8571">_xlfn.IFS(Table1[[#This Row],[Patient Waittime]]&lt;=15,"0-15",Table1[[#This Row],[Patient Waittime]]&lt;=30,"16-30",Table1[[#This Row],[Patient Waittime]]&lt;=45,"31-45",Table1[[#This Row],[Patient Waittime]]&lt;=60,"46-60",TRUE,"60+")</f>
        <v>46-60</v>
      </c>
      <c r="Q8571">
        <f>--(Table1[[#This Row],[Patient Waittime]]&lt;=30)</f>
        <v>0</v>
      </c>
      <c r="R8571">
        <f>--Table1[[#This Row],[Patient Admission Flag]]</f>
        <v>1</v>
      </c>
      <c r="S8571">
        <f>--AND(Table1[[#This Row],[WithinTarget]]=1,Table1[[#This Row],[Patient Satisfaction Score]]&gt;=7)</f>
        <v>0</v>
      </c>
      <c r="T8571" t="str">
        <f>IF(LEFT(Table1[[#This Row],[Patient Gender]],1)="F","Female","Male")</f>
        <v>Male</v>
      </c>
    </row>
    <row r="8572" spans="1:20" x14ac:dyDescent="0.3">
      <c r="A8572" t="s">
        <v>8676</v>
      </c>
      <c r="B8572" s="1">
        <v>45460.950694444444</v>
      </c>
      <c r="C8572" t="s">
        <v>9</v>
      </c>
      <c r="D8572">
        <v>8</v>
      </c>
      <c r="E8572" t="s">
        <v>19</v>
      </c>
      <c r="F8572" t="s">
        <v>17</v>
      </c>
      <c r="G8572" t="b">
        <v>1</v>
      </c>
      <c r="I8572">
        <v>25</v>
      </c>
      <c r="J8572" t="b">
        <v>1</v>
      </c>
      <c r="K8572">
        <f>YEAR(Table1[[#This Row],[Patient Admission Date]])</f>
        <v>2024</v>
      </c>
      <c r="L8572" t="str">
        <f>TEXT(Table1[[#This Row],[Patient Admission Date]],"mmm")</f>
        <v>Jun</v>
      </c>
      <c r="M8572" t="str">
        <f>TEXT(Table1[[#This Row],[Patient Admission Date]],"ddd")</f>
        <v>Mon</v>
      </c>
      <c r="N8572" t="str">
        <f>TEXT(INT(HOUR(Table1[[#This Row],[Patient Admission Date]])/3)*3,"00")&amp;"-"&amp;TEXT(INT(HOUR(Table1[[#This Row],[Patient Admission Date]])/3)*3+3,"00")</f>
        <v>21-24</v>
      </c>
      <c r="O8572" t="str" cm="1">
        <f t="array" ref="O8572">_xlfn.IFS(Table1[[#This Row],[Patient Age]]&lt;=14,"0-14",Table1[[#This Row],[Patient Age]]&lt;=29,"15-29",Table1[[#This Row],[Patient Age]]&lt;=44,"30-44",Table1[[#This Row],[Patient Age]]&lt;=59,"45-59",Table1[[#This Row],[Patient Age]]&lt;=74,"60-74",TRUE,"75+")</f>
        <v>0-14</v>
      </c>
      <c r="P8572" t="str" cm="1">
        <f t="array" ref="P8572">_xlfn.IFS(Table1[[#This Row],[Patient Waittime]]&lt;=15,"0-15",Table1[[#This Row],[Patient Waittime]]&lt;=30,"16-30",Table1[[#This Row],[Patient Waittime]]&lt;=45,"31-45",Table1[[#This Row],[Patient Waittime]]&lt;=60,"46-60",TRUE,"60+")</f>
        <v>16-30</v>
      </c>
      <c r="Q8572">
        <f>--(Table1[[#This Row],[Patient Waittime]]&lt;=30)</f>
        <v>1</v>
      </c>
      <c r="R8572">
        <f>--Table1[[#This Row],[Patient Admission Flag]]</f>
        <v>1</v>
      </c>
      <c r="S8572">
        <f>--AND(Table1[[#This Row],[WithinTarget]]=1,Table1[[#This Row],[Patient Satisfaction Score]]&gt;=7)</f>
        <v>0</v>
      </c>
      <c r="T8572" t="str">
        <f>IF(LEFT(Table1[[#This Row],[Patient Gender]],1)="F","Female","Male")</f>
        <v>Male</v>
      </c>
    </row>
    <row r="8573" spans="1:20" x14ac:dyDescent="0.3">
      <c r="A8573" t="s">
        <v>8677</v>
      </c>
      <c r="B8573" s="1">
        <v>45327.069444444445</v>
      </c>
      <c r="C8573" t="s">
        <v>9</v>
      </c>
      <c r="D8573">
        <v>33</v>
      </c>
      <c r="E8573" t="s">
        <v>19</v>
      </c>
      <c r="F8573" t="s">
        <v>17</v>
      </c>
      <c r="G8573" t="b">
        <v>1</v>
      </c>
      <c r="I8573">
        <v>35</v>
      </c>
      <c r="J8573" t="b">
        <v>1</v>
      </c>
      <c r="K8573">
        <f>YEAR(Table1[[#This Row],[Patient Admission Date]])</f>
        <v>2024</v>
      </c>
      <c r="L8573" t="str">
        <f>TEXT(Table1[[#This Row],[Patient Admission Date]],"mmm")</f>
        <v>Feb</v>
      </c>
      <c r="M8573" t="str">
        <f>TEXT(Table1[[#This Row],[Patient Admission Date]],"ddd")</f>
        <v>Mon</v>
      </c>
      <c r="N8573" t="str">
        <f>TEXT(INT(HOUR(Table1[[#This Row],[Patient Admission Date]])/3)*3,"00")&amp;"-"&amp;TEXT(INT(HOUR(Table1[[#This Row],[Patient Admission Date]])/3)*3+3,"00")</f>
        <v>00-03</v>
      </c>
      <c r="O8573" t="str" cm="1">
        <f t="array" ref="O8573">_xlfn.IFS(Table1[[#This Row],[Patient Age]]&lt;=14,"0-14",Table1[[#This Row],[Patient Age]]&lt;=29,"15-29",Table1[[#This Row],[Patient Age]]&lt;=44,"30-44",Table1[[#This Row],[Patient Age]]&lt;=59,"45-59",Table1[[#This Row],[Patient Age]]&lt;=74,"60-74",TRUE,"75+")</f>
        <v>30-44</v>
      </c>
      <c r="P8573" t="str" cm="1">
        <f t="array" ref="P8573">_xlfn.IFS(Table1[[#This Row],[Patient Waittime]]&lt;=15,"0-15",Table1[[#This Row],[Patient Waittime]]&lt;=30,"16-30",Table1[[#This Row],[Patient Waittime]]&lt;=45,"31-45",Table1[[#This Row],[Patient Waittime]]&lt;=60,"46-60",TRUE,"60+")</f>
        <v>31-45</v>
      </c>
      <c r="Q8573">
        <f>--(Table1[[#This Row],[Patient Waittime]]&lt;=30)</f>
        <v>0</v>
      </c>
      <c r="R8573">
        <f>--Table1[[#This Row],[Patient Admission Flag]]</f>
        <v>1</v>
      </c>
      <c r="S8573">
        <f>--AND(Table1[[#This Row],[WithinTarget]]=1,Table1[[#This Row],[Patient Satisfaction Score]]&gt;=7)</f>
        <v>0</v>
      </c>
      <c r="T8573" t="str">
        <f>IF(LEFT(Table1[[#This Row],[Patient Gender]],1)="F","Female","Male")</f>
        <v>Male</v>
      </c>
    </row>
    <row r="8574" spans="1:20" x14ac:dyDescent="0.3">
      <c r="A8574" t="s">
        <v>8678</v>
      </c>
      <c r="B8574" s="1">
        <v>45539.095138888886</v>
      </c>
      <c r="C8574" t="s">
        <v>9</v>
      </c>
      <c r="D8574">
        <v>21</v>
      </c>
      <c r="E8574" t="s">
        <v>19</v>
      </c>
      <c r="F8574" t="s">
        <v>17</v>
      </c>
      <c r="G8574" t="b">
        <v>1</v>
      </c>
      <c r="I8574">
        <v>12</v>
      </c>
      <c r="J8574" t="b">
        <v>1</v>
      </c>
      <c r="K8574">
        <f>YEAR(Table1[[#This Row],[Patient Admission Date]])</f>
        <v>2024</v>
      </c>
      <c r="L8574" t="str">
        <f>TEXT(Table1[[#This Row],[Patient Admission Date]],"mmm")</f>
        <v>Sep</v>
      </c>
      <c r="M8574" t="str">
        <f>TEXT(Table1[[#This Row],[Patient Admission Date]],"ddd")</f>
        <v>Wed</v>
      </c>
      <c r="N8574" t="str">
        <f>TEXT(INT(HOUR(Table1[[#This Row],[Patient Admission Date]])/3)*3,"00")&amp;"-"&amp;TEXT(INT(HOUR(Table1[[#This Row],[Patient Admission Date]])/3)*3+3,"00")</f>
        <v>00-03</v>
      </c>
      <c r="O8574" t="str" cm="1">
        <f t="array" ref="O8574">_xlfn.IFS(Table1[[#This Row],[Patient Age]]&lt;=14,"0-14",Table1[[#This Row],[Patient Age]]&lt;=29,"15-29",Table1[[#This Row],[Patient Age]]&lt;=44,"30-44",Table1[[#This Row],[Patient Age]]&lt;=59,"45-59",Table1[[#This Row],[Patient Age]]&lt;=74,"60-74",TRUE,"75+")</f>
        <v>15-29</v>
      </c>
      <c r="P8574" t="str" cm="1">
        <f t="array" ref="P8574">_xlfn.IFS(Table1[[#This Row],[Patient Waittime]]&lt;=15,"0-15",Table1[[#This Row],[Patient Waittime]]&lt;=30,"16-30",Table1[[#This Row],[Patient Waittime]]&lt;=45,"31-45",Table1[[#This Row],[Patient Waittime]]&lt;=60,"46-60",TRUE,"60+")</f>
        <v>0-15</v>
      </c>
      <c r="Q8574">
        <f>--(Table1[[#This Row],[Patient Waittime]]&lt;=30)</f>
        <v>1</v>
      </c>
      <c r="R8574">
        <f>--Table1[[#This Row],[Patient Admission Flag]]</f>
        <v>1</v>
      </c>
      <c r="S8574">
        <f>--AND(Table1[[#This Row],[WithinTarget]]=1,Table1[[#This Row],[Patient Satisfaction Score]]&gt;=7)</f>
        <v>0</v>
      </c>
      <c r="T8574" t="str">
        <f>IF(LEFT(Table1[[#This Row],[Patient Gender]],1)="F","Female","Male")</f>
        <v>Male</v>
      </c>
    </row>
    <row r="8575" spans="1:20" x14ac:dyDescent="0.3">
      <c r="A8575" t="s">
        <v>8679</v>
      </c>
      <c r="B8575" s="1">
        <v>45099.572222222225</v>
      </c>
      <c r="C8575" t="s">
        <v>9</v>
      </c>
      <c r="D8575">
        <v>11</v>
      </c>
      <c r="E8575" t="s">
        <v>19</v>
      </c>
      <c r="F8575" t="s">
        <v>17</v>
      </c>
      <c r="G8575" t="b">
        <v>1</v>
      </c>
      <c r="I8575">
        <v>20</v>
      </c>
      <c r="J8575" t="b">
        <v>1</v>
      </c>
      <c r="K8575">
        <f>YEAR(Table1[[#This Row],[Patient Admission Date]])</f>
        <v>2023</v>
      </c>
      <c r="L8575" t="str">
        <f>TEXT(Table1[[#This Row],[Patient Admission Date]],"mmm")</f>
        <v>Jun</v>
      </c>
      <c r="M8575" t="str">
        <f>TEXT(Table1[[#This Row],[Patient Admission Date]],"ddd")</f>
        <v>Thu</v>
      </c>
      <c r="N8575" t="str">
        <f>TEXT(INT(HOUR(Table1[[#This Row],[Patient Admission Date]])/3)*3,"00")&amp;"-"&amp;TEXT(INT(HOUR(Table1[[#This Row],[Patient Admission Date]])/3)*3+3,"00")</f>
        <v>12-15</v>
      </c>
      <c r="O8575" t="str" cm="1">
        <f t="array" ref="O8575">_xlfn.IFS(Table1[[#This Row],[Patient Age]]&lt;=14,"0-14",Table1[[#This Row],[Patient Age]]&lt;=29,"15-29",Table1[[#This Row],[Patient Age]]&lt;=44,"30-44",Table1[[#This Row],[Patient Age]]&lt;=59,"45-59",Table1[[#This Row],[Patient Age]]&lt;=74,"60-74",TRUE,"75+")</f>
        <v>0-14</v>
      </c>
      <c r="P8575" t="str" cm="1">
        <f t="array" ref="P8575">_xlfn.IFS(Table1[[#This Row],[Patient Waittime]]&lt;=15,"0-15",Table1[[#This Row],[Patient Waittime]]&lt;=30,"16-30",Table1[[#This Row],[Patient Waittime]]&lt;=45,"31-45",Table1[[#This Row],[Patient Waittime]]&lt;=60,"46-60",TRUE,"60+")</f>
        <v>16-30</v>
      </c>
      <c r="Q8575">
        <f>--(Table1[[#This Row],[Patient Waittime]]&lt;=30)</f>
        <v>1</v>
      </c>
      <c r="R8575">
        <f>--Table1[[#This Row],[Patient Admission Flag]]</f>
        <v>1</v>
      </c>
      <c r="S8575">
        <f>--AND(Table1[[#This Row],[WithinTarget]]=1,Table1[[#This Row],[Patient Satisfaction Score]]&gt;=7)</f>
        <v>0</v>
      </c>
      <c r="T8575" t="str">
        <f>IF(LEFT(Table1[[#This Row],[Patient Gender]],1)="F","Female","Male")</f>
        <v>Male</v>
      </c>
    </row>
    <row r="8576" spans="1:20" x14ac:dyDescent="0.3">
      <c r="A8576" t="s">
        <v>8680</v>
      </c>
      <c r="B8576" s="1">
        <v>45196.42291666667</v>
      </c>
      <c r="C8576" t="s">
        <v>9</v>
      </c>
      <c r="D8576">
        <v>44</v>
      </c>
      <c r="E8576" t="s">
        <v>19</v>
      </c>
      <c r="F8576" t="s">
        <v>17</v>
      </c>
      <c r="G8576" t="b">
        <v>1</v>
      </c>
      <c r="I8576">
        <v>35</v>
      </c>
      <c r="J8576" t="b">
        <v>1</v>
      </c>
      <c r="K8576">
        <f>YEAR(Table1[[#This Row],[Patient Admission Date]])</f>
        <v>2023</v>
      </c>
      <c r="L8576" t="str">
        <f>TEXT(Table1[[#This Row],[Patient Admission Date]],"mmm")</f>
        <v>Sep</v>
      </c>
      <c r="M8576" t="str">
        <f>TEXT(Table1[[#This Row],[Patient Admission Date]],"ddd")</f>
        <v>Wed</v>
      </c>
      <c r="N8576" t="str">
        <f>TEXT(INT(HOUR(Table1[[#This Row],[Patient Admission Date]])/3)*3,"00")&amp;"-"&amp;TEXT(INT(HOUR(Table1[[#This Row],[Patient Admission Date]])/3)*3+3,"00")</f>
        <v>09-12</v>
      </c>
      <c r="O8576" t="str" cm="1">
        <f t="array" ref="O8576">_xlfn.IFS(Table1[[#This Row],[Patient Age]]&lt;=14,"0-14",Table1[[#This Row],[Patient Age]]&lt;=29,"15-29",Table1[[#This Row],[Patient Age]]&lt;=44,"30-44",Table1[[#This Row],[Patient Age]]&lt;=59,"45-59",Table1[[#This Row],[Patient Age]]&lt;=74,"60-74",TRUE,"75+")</f>
        <v>30-44</v>
      </c>
      <c r="P8576" t="str" cm="1">
        <f t="array" ref="P8576">_xlfn.IFS(Table1[[#This Row],[Patient Waittime]]&lt;=15,"0-15",Table1[[#This Row],[Patient Waittime]]&lt;=30,"16-30",Table1[[#This Row],[Patient Waittime]]&lt;=45,"31-45",Table1[[#This Row],[Patient Waittime]]&lt;=60,"46-60",TRUE,"60+")</f>
        <v>31-45</v>
      </c>
      <c r="Q8576">
        <f>--(Table1[[#This Row],[Patient Waittime]]&lt;=30)</f>
        <v>0</v>
      </c>
      <c r="R8576">
        <f>--Table1[[#This Row],[Patient Admission Flag]]</f>
        <v>1</v>
      </c>
      <c r="S8576">
        <f>--AND(Table1[[#This Row],[WithinTarget]]=1,Table1[[#This Row],[Patient Satisfaction Score]]&gt;=7)</f>
        <v>0</v>
      </c>
      <c r="T8576" t="str">
        <f>IF(LEFT(Table1[[#This Row],[Patient Gender]],1)="F","Female","Male")</f>
        <v>Male</v>
      </c>
    </row>
    <row r="8577" spans="1:20" x14ac:dyDescent="0.3">
      <c r="A8577" t="s">
        <v>8681</v>
      </c>
      <c r="B8577" s="1">
        <v>45480.775000000001</v>
      </c>
      <c r="C8577" t="s">
        <v>9</v>
      </c>
      <c r="D8577">
        <v>11</v>
      </c>
      <c r="E8577" t="s">
        <v>19</v>
      </c>
      <c r="F8577" t="s">
        <v>17</v>
      </c>
      <c r="G8577" t="b">
        <v>1</v>
      </c>
      <c r="I8577">
        <v>40</v>
      </c>
      <c r="J8577" t="b">
        <v>1</v>
      </c>
      <c r="K8577">
        <f>YEAR(Table1[[#This Row],[Patient Admission Date]])</f>
        <v>2024</v>
      </c>
      <c r="L8577" t="str">
        <f>TEXT(Table1[[#This Row],[Patient Admission Date]],"mmm")</f>
        <v>Jul</v>
      </c>
      <c r="M8577" t="str">
        <f>TEXT(Table1[[#This Row],[Patient Admission Date]],"ddd")</f>
        <v>Sun</v>
      </c>
      <c r="N8577" t="str">
        <f>TEXT(INT(HOUR(Table1[[#This Row],[Patient Admission Date]])/3)*3,"00")&amp;"-"&amp;TEXT(INT(HOUR(Table1[[#This Row],[Patient Admission Date]])/3)*3+3,"00")</f>
        <v>18-21</v>
      </c>
      <c r="O8577" t="str" cm="1">
        <f t="array" ref="O8577">_xlfn.IFS(Table1[[#This Row],[Patient Age]]&lt;=14,"0-14",Table1[[#This Row],[Patient Age]]&lt;=29,"15-29",Table1[[#This Row],[Patient Age]]&lt;=44,"30-44",Table1[[#This Row],[Patient Age]]&lt;=59,"45-59",Table1[[#This Row],[Patient Age]]&lt;=74,"60-74",TRUE,"75+")</f>
        <v>0-14</v>
      </c>
      <c r="P8577" t="str" cm="1">
        <f t="array" ref="P8577">_xlfn.IFS(Table1[[#This Row],[Patient Waittime]]&lt;=15,"0-15",Table1[[#This Row],[Patient Waittime]]&lt;=30,"16-30",Table1[[#This Row],[Patient Waittime]]&lt;=45,"31-45",Table1[[#This Row],[Patient Waittime]]&lt;=60,"46-60",TRUE,"60+")</f>
        <v>31-45</v>
      </c>
      <c r="Q8577">
        <f>--(Table1[[#This Row],[Patient Waittime]]&lt;=30)</f>
        <v>0</v>
      </c>
      <c r="R8577">
        <f>--Table1[[#This Row],[Patient Admission Flag]]</f>
        <v>1</v>
      </c>
      <c r="S8577">
        <f>--AND(Table1[[#This Row],[WithinTarget]]=1,Table1[[#This Row],[Patient Satisfaction Score]]&gt;=7)</f>
        <v>0</v>
      </c>
      <c r="T8577" t="str">
        <f>IF(LEFT(Table1[[#This Row],[Patient Gender]],1)="F","Female","Male")</f>
        <v>Male</v>
      </c>
    </row>
    <row r="8578" spans="1:20" x14ac:dyDescent="0.3">
      <c r="A8578" t="s">
        <v>8682</v>
      </c>
      <c r="B8578" s="1">
        <v>45524.742361111108</v>
      </c>
      <c r="C8578" t="s">
        <v>9</v>
      </c>
      <c r="D8578">
        <v>15</v>
      </c>
      <c r="E8578" t="s">
        <v>19</v>
      </c>
      <c r="F8578" t="s">
        <v>17</v>
      </c>
      <c r="G8578" t="b">
        <v>1</v>
      </c>
      <c r="I8578">
        <v>42</v>
      </c>
      <c r="J8578" t="b">
        <v>1</v>
      </c>
      <c r="K8578">
        <f>YEAR(Table1[[#This Row],[Patient Admission Date]])</f>
        <v>2024</v>
      </c>
      <c r="L8578" t="str">
        <f>TEXT(Table1[[#This Row],[Patient Admission Date]],"mmm")</f>
        <v>Aug</v>
      </c>
      <c r="M8578" t="str">
        <f>TEXT(Table1[[#This Row],[Patient Admission Date]],"ddd")</f>
        <v>Tue</v>
      </c>
      <c r="N8578" t="str">
        <f>TEXT(INT(HOUR(Table1[[#This Row],[Patient Admission Date]])/3)*3,"00")&amp;"-"&amp;TEXT(INT(HOUR(Table1[[#This Row],[Patient Admission Date]])/3)*3+3,"00")</f>
        <v>15-18</v>
      </c>
      <c r="O8578" t="str" cm="1">
        <f t="array" ref="O8578">_xlfn.IFS(Table1[[#This Row],[Patient Age]]&lt;=14,"0-14",Table1[[#This Row],[Patient Age]]&lt;=29,"15-29",Table1[[#This Row],[Patient Age]]&lt;=44,"30-44",Table1[[#This Row],[Patient Age]]&lt;=59,"45-59",Table1[[#This Row],[Patient Age]]&lt;=74,"60-74",TRUE,"75+")</f>
        <v>15-29</v>
      </c>
      <c r="P8578" t="str" cm="1">
        <f t="array" ref="P8578">_xlfn.IFS(Table1[[#This Row],[Patient Waittime]]&lt;=15,"0-15",Table1[[#This Row],[Patient Waittime]]&lt;=30,"16-30",Table1[[#This Row],[Patient Waittime]]&lt;=45,"31-45",Table1[[#This Row],[Patient Waittime]]&lt;=60,"46-60",TRUE,"60+")</f>
        <v>31-45</v>
      </c>
      <c r="Q8578">
        <f>--(Table1[[#This Row],[Patient Waittime]]&lt;=30)</f>
        <v>0</v>
      </c>
      <c r="R8578">
        <f>--Table1[[#This Row],[Patient Admission Flag]]</f>
        <v>1</v>
      </c>
      <c r="S8578">
        <f>--AND(Table1[[#This Row],[WithinTarget]]=1,Table1[[#This Row],[Patient Satisfaction Score]]&gt;=7)</f>
        <v>0</v>
      </c>
      <c r="T8578" t="str">
        <f>IF(LEFT(Table1[[#This Row],[Patient Gender]],1)="F","Female","Male")</f>
        <v>Male</v>
      </c>
    </row>
    <row r="8579" spans="1:20" x14ac:dyDescent="0.3">
      <c r="A8579" t="s">
        <v>8683</v>
      </c>
      <c r="B8579" s="1">
        <v>45259.237500000003</v>
      </c>
      <c r="C8579" t="s">
        <v>9</v>
      </c>
      <c r="D8579">
        <v>3</v>
      </c>
      <c r="E8579" t="s">
        <v>19</v>
      </c>
      <c r="F8579" t="s">
        <v>17</v>
      </c>
      <c r="G8579" t="b">
        <v>1</v>
      </c>
      <c r="I8579">
        <v>50</v>
      </c>
      <c r="J8579" t="b">
        <v>1</v>
      </c>
      <c r="K8579">
        <f>YEAR(Table1[[#This Row],[Patient Admission Date]])</f>
        <v>2023</v>
      </c>
      <c r="L8579" t="str">
        <f>TEXT(Table1[[#This Row],[Patient Admission Date]],"mmm")</f>
        <v>Nov</v>
      </c>
      <c r="M8579" t="str">
        <f>TEXT(Table1[[#This Row],[Patient Admission Date]],"ddd")</f>
        <v>Wed</v>
      </c>
      <c r="N8579" t="str">
        <f>TEXT(INT(HOUR(Table1[[#This Row],[Patient Admission Date]])/3)*3,"00")&amp;"-"&amp;TEXT(INT(HOUR(Table1[[#This Row],[Patient Admission Date]])/3)*3+3,"00")</f>
        <v>03-06</v>
      </c>
      <c r="O8579" t="str" cm="1">
        <f t="array" ref="O8579">_xlfn.IFS(Table1[[#This Row],[Patient Age]]&lt;=14,"0-14",Table1[[#This Row],[Patient Age]]&lt;=29,"15-29",Table1[[#This Row],[Patient Age]]&lt;=44,"30-44",Table1[[#This Row],[Patient Age]]&lt;=59,"45-59",Table1[[#This Row],[Patient Age]]&lt;=74,"60-74",TRUE,"75+")</f>
        <v>0-14</v>
      </c>
      <c r="P8579" t="str" cm="1">
        <f t="array" ref="P8579">_xlfn.IFS(Table1[[#This Row],[Patient Waittime]]&lt;=15,"0-15",Table1[[#This Row],[Patient Waittime]]&lt;=30,"16-30",Table1[[#This Row],[Patient Waittime]]&lt;=45,"31-45",Table1[[#This Row],[Patient Waittime]]&lt;=60,"46-60",TRUE,"60+")</f>
        <v>46-60</v>
      </c>
      <c r="Q8579">
        <f>--(Table1[[#This Row],[Patient Waittime]]&lt;=30)</f>
        <v>0</v>
      </c>
      <c r="R8579">
        <f>--Table1[[#This Row],[Patient Admission Flag]]</f>
        <v>1</v>
      </c>
      <c r="S8579">
        <f>--AND(Table1[[#This Row],[WithinTarget]]=1,Table1[[#This Row],[Patient Satisfaction Score]]&gt;=7)</f>
        <v>0</v>
      </c>
      <c r="T8579" t="str">
        <f>IF(LEFT(Table1[[#This Row],[Patient Gender]],1)="F","Female","Male")</f>
        <v>Male</v>
      </c>
    </row>
    <row r="8580" spans="1:20" x14ac:dyDescent="0.3">
      <c r="A8580" t="s">
        <v>8684</v>
      </c>
      <c r="B8580" s="1">
        <v>45077.314583333333</v>
      </c>
      <c r="C8580" t="s">
        <v>9</v>
      </c>
      <c r="D8580">
        <v>4</v>
      </c>
      <c r="E8580" t="s">
        <v>19</v>
      </c>
      <c r="F8580" t="s">
        <v>17</v>
      </c>
      <c r="G8580" t="b">
        <v>1</v>
      </c>
      <c r="I8580">
        <v>19</v>
      </c>
      <c r="J8580" t="b">
        <v>1</v>
      </c>
      <c r="K8580">
        <f>YEAR(Table1[[#This Row],[Patient Admission Date]])</f>
        <v>2023</v>
      </c>
      <c r="L8580" t="str">
        <f>TEXT(Table1[[#This Row],[Patient Admission Date]],"mmm")</f>
        <v>May</v>
      </c>
      <c r="M8580" t="str">
        <f>TEXT(Table1[[#This Row],[Patient Admission Date]],"ddd")</f>
        <v>Wed</v>
      </c>
      <c r="N8580" t="str">
        <f>TEXT(INT(HOUR(Table1[[#This Row],[Patient Admission Date]])/3)*3,"00")&amp;"-"&amp;TEXT(INT(HOUR(Table1[[#This Row],[Patient Admission Date]])/3)*3+3,"00")</f>
        <v>06-09</v>
      </c>
      <c r="O8580" t="str" cm="1">
        <f t="array" ref="O8580">_xlfn.IFS(Table1[[#This Row],[Patient Age]]&lt;=14,"0-14",Table1[[#This Row],[Patient Age]]&lt;=29,"15-29",Table1[[#This Row],[Patient Age]]&lt;=44,"30-44",Table1[[#This Row],[Patient Age]]&lt;=59,"45-59",Table1[[#This Row],[Patient Age]]&lt;=74,"60-74",TRUE,"75+")</f>
        <v>0-14</v>
      </c>
      <c r="P8580" t="str" cm="1">
        <f t="array" ref="P8580">_xlfn.IFS(Table1[[#This Row],[Patient Waittime]]&lt;=15,"0-15",Table1[[#This Row],[Patient Waittime]]&lt;=30,"16-30",Table1[[#This Row],[Patient Waittime]]&lt;=45,"31-45",Table1[[#This Row],[Patient Waittime]]&lt;=60,"46-60",TRUE,"60+")</f>
        <v>16-30</v>
      </c>
      <c r="Q8580">
        <f>--(Table1[[#This Row],[Patient Waittime]]&lt;=30)</f>
        <v>1</v>
      </c>
      <c r="R8580">
        <f>--Table1[[#This Row],[Patient Admission Flag]]</f>
        <v>1</v>
      </c>
      <c r="S8580">
        <f>--AND(Table1[[#This Row],[WithinTarget]]=1,Table1[[#This Row],[Patient Satisfaction Score]]&gt;=7)</f>
        <v>0</v>
      </c>
      <c r="T8580" t="str">
        <f>IF(LEFT(Table1[[#This Row],[Patient Gender]],1)="F","Female","Male")</f>
        <v>Male</v>
      </c>
    </row>
    <row r="8581" spans="1:20" x14ac:dyDescent="0.3">
      <c r="A8581" t="s">
        <v>8685</v>
      </c>
      <c r="B8581" s="1">
        <v>45184.211111111108</v>
      </c>
      <c r="C8581" t="s">
        <v>9</v>
      </c>
      <c r="D8581">
        <v>13</v>
      </c>
      <c r="E8581" t="s">
        <v>19</v>
      </c>
      <c r="F8581" t="s">
        <v>17</v>
      </c>
      <c r="G8581" t="b">
        <v>1</v>
      </c>
      <c r="I8581">
        <v>24</v>
      </c>
      <c r="J8581" t="b">
        <v>1</v>
      </c>
      <c r="K8581">
        <f>YEAR(Table1[[#This Row],[Patient Admission Date]])</f>
        <v>2023</v>
      </c>
      <c r="L8581" t="str">
        <f>TEXT(Table1[[#This Row],[Patient Admission Date]],"mmm")</f>
        <v>Sep</v>
      </c>
      <c r="M8581" t="str">
        <f>TEXT(Table1[[#This Row],[Patient Admission Date]],"ddd")</f>
        <v>Fri</v>
      </c>
      <c r="N8581" t="str">
        <f>TEXT(INT(HOUR(Table1[[#This Row],[Patient Admission Date]])/3)*3,"00")&amp;"-"&amp;TEXT(INT(HOUR(Table1[[#This Row],[Patient Admission Date]])/3)*3+3,"00")</f>
        <v>03-06</v>
      </c>
      <c r="O8581" t="str" cm="1">
        <f t="array" ref="O8581">_xlfn.IFS(Table1[[#This Row],[Patient Age]]&lt;=14,"0-14",Table1[[#This Row],[Patient Age]]&lt;=29,"15-29",Table1[[#This Row],[Patient Age]]&lt;=44,"30-44",Table1[[#This Row],[Patient Age]]&lt;=59,"45-59",Table1[[#This Row],[Patient Age]]&lt;=74,"60-74",TRUE,"75+")</f>
        <v>0-14</v>
      </c>
      <c r="P8581" t="str" cm="1">
        <f t="array" ref="P8581">_xlfn.IFS(Table1[[#This Row],[Patient Waittime]]&lt;=15,"0-15",Table1[[#This Row],[Patient Waittime]]&lt;=30,"16-30",Table1[[#This Row],[Patient Waittime]]&lt;=45,"31-45",Table1[[#This Row],[Patient Waittime]]&lt;=60,"46-60",TRUE,"60+")</f>
        <v>16-30</v>
      </c>
      <c r="Q8581">
        <f>--(Table1[[#This Row],[Patient Waittime]]&lt;=30)</f>
        <v>1</v>
      </c>
      <c r="R8581">
        <f>--Table1[[#This Row],[Patient Admission Flag]]</f>
        <v>1</v>
      </c>
      <c r="S8581">
        <f>--AND(Table1[[#This Row],[WithinTarget]]=1,Table1[[#This Row],[Patient Satisfaction Score]]&gt;=7)</f>
        <v>0</v>
      </c>
      <c r="T8581" t="str">
        <f>IF(LEFT(Table1[[#This Row],[Patient Gender]],1)="F","Female","Male")</f>
        <v>Male</v>
      </c>
    </row>
    <row r="8582" spans="1:20" x14ac:dyDescent="0.3">
      <c r="A8582" t="s">
        <v>8686</v>
      </c>
      <c r="B8582" s="1">
        <v>45557.461805555555</v>
      </c>
      <c r="C8582" t="s">
        <v>9</v>
      </c>
      <c r="D8582">
        <v>22</v>
      </c>
      <c r="E8582" t="s">
        <v>19</v>
      </c>
      <c r="F8582" t="s">
        <v>17</v>
      </c>
      <c r="G8582" t="b">
        <v>1</v>
      </c>
      <c r="I8582">
        <v>20</v>
      </c>
      <c r="J8582" t="b">
        <v>1</v>
      </c>
      <c r="K8582">
        <f>YEAR(Table1[[#This Row],[Patient Admission Date]])</f>
        <v>2024</v>
      </c>
      <c r="L8582" t="str">
        <f>TEXT(Table1[[#This Row],[Patient Admission Date]],"mmm")</f>
        <v>Sep</v>
      </c>
      <c r="M8582" t="str">
        <f>TEXT(Table1[[#This Row],[Patient Admission Date]],"ddd")</f>
        <v>Sun</v>
      </c>
      <c r="N8582" t="str">
        <f>TEXT(INT(HOUR(Table1[[#This Row],[Patient Admission Date]])/3)*3,"00")&amp;"-"&amp;TEXT(INT(HOUR(Table1[[#This Row],[Patient Admission Date]])/3)*3+3,"00")</f>
        <v>09-12</v>
      </c>
      <c r="O8582" t="str" cm="1">
        <f t="array" ref="O8582">_xlfn.IFS(Table1[[#This Row],[Patient Age]]&lt;=14,"0-14",Table1[[#This Row],[Patient Age]]&lt;=29,"15-29",Table1[[#This Row],[Patient Age]]&lt;=44,"30-44",Table1[[#This Row],[Patient Age]]&lt;=59,"45-59",Table1[[#This Row],[Patient Age]]&lt;=74,"60-74",TRUE,"75+")</f>
        <v>15-29</v>
      </c>
      <c r="P8582" t="str" cm="1">
        <f t="array" ref="P8582">_xlfn.IFS(Table1[[#This Row],[Patient Waittime]]&lt;=15,"0-15",Table1[[#This Row],[Patient Waittime]]&lt;=30,"16-30",Table1[[#This Row],[Patient Waittime]]&lt;=45,"31-45",Table1[[#This Row],[Patient Waittime]]&lt;=60,"46-60",TRUE,"60+")</f>
        <v>16-30</v>
      </c>
      <c r="Q8582">
        <f>--(Table1[[#This Row],[Patient Waittime]]&lt;=30)</f>
        <v>1</v>
      </c>
      <c r="R8582">
        <f>--Table1[[#This Row],[Patient Admission Flag]]</f>
        <v>1</v>
      </c>
      <c r="S8582">
        <f>--AND(Table1[[#This Row],[WithinTarget]]=1,Table1[[#This Row],[Patient Satisfaction Score]]&gt;=7)</f>
        <v>0</v>
      </c>
      <c r="T8582" t="str">
        <f>IF(LEFT(Table1[[#This Row],[Patient Gender]],1)="F","Female","Male")</f>
        <v>Male</v>
      </c>
    </row>
    <row r="8583" spans="1:20" x14ac:dyDescent="0.3">
      <c r="A8583" t="s">
        <v>8687</v>
      </c>
      <c r="B8583" s="1">
        <v>45119.976388888892</v>
      </c>
      <c r="C8583" t="s">
        <v>9</v>
      </c>
      <c r="D8583">
        <v>39</v>
      </c>
      <c r="E8583" t="s">
        <v>19</v>
      </c>
      <c r="F8583" t="s">
        <v>17</v>
      </c>
      <c r="G8583" t="b">
        <v>1</v>
      </c>
      <c r="I8583">
        <v>24</v>
      </c>
      <c r="J8583" t="b">
        <v>1</v>
      </c>
      <c r="K8583">
        <f>YEAR(Table1[[#This Row],[Patient Admission Date]])</f>
        <v>2023</v>
      </c>
      <c r="L8583" t="str">
        <f>TEXT(Table1[[#This Row],[Patient Admission Date]],"mmm")</f>
        <v>Jul</v>
      </c>
      <c r="M8583" t="str">
        <f>TEXT(Table1[[#This Row],[Patient Admission Date]],"ddd")</f>
        <v>Wed</v>
      </c>
      <c r="N8583" t="str">
        <f>TEXT(INT(HOUR(Table1[[#This Row],[Patient Admission Date]])/3)*3,"00")&amp;"-"&amp;TEXT(INT(HOUR(Table1[[#This Row],[Patient Admission Date]])/3)*3+3,"00")</f>
        <v>21-24</v>
      </c>
      <c r="O8583" t="str" cm="1">
        <f t="array" ref="O8583">_xlfn.IFS(Table1[[#This Row],[Patient Age]]&lt;=14,"0-14",Table1[[#This Row],[Patient Age]]&lt;=29,"15-29",Table1[[#This Row],[Patient Age]]&lt;=44,"30-44",Table1[[#This Row],[Patient Age]]&lt;=59,"45-59",Table1[[#This Row],[Patient Age]]&lt;=74,"60-74",TRUE,"75+")</f>
        <v>30-44</v>
      </c>
      <c r="P8583" t="str" cm="1">
        <f t="array" ref="P8583">_xlfn.IFS(Table1[[#This Row],[Patient Waittime]]&lt;=15,"0-15",Table1[[#This Row],[Patient Waittime]]&lt;=30,"16-30",Table1[[#This Row],[Patient Waittime]]&lt;=45,"31-45",Table1[[#This Row],[Patient Waittime]]&lt;=60,"46-60",TRUE,"60+")</f>
        <v>16-30</v>
      </c>
      <c r="Q8583">
        <f>--(Table1[[#This Row],[Patient Waittime]]&lt;=30)</f>
        <v>1</v>
      </c>
      <c r="R8583">
        <f>--Table1[[#This Row],[Patient Admission Flag]]</f>
        <v>1</v>
      </c>
      <c r="S8583">
        <f>--AND(Table1[[#This Row],[WithinTarget]]=1,Table1[[#This Row],[Patient Satisfaction Score]]&gt;=7)</f>
        <v>0</v>
      </c>
      <c r="T8583" t="str">
        <f>IF(LEFT(Table1[[#This Row],[Patient Gender]],1)="F","Female","Male")</f>
        <v>Male</v>
      </c>
    </row>
    <row r="8584" spans="1:20" x14ac:dyDescent="0.3">
      <c r="A8584" t="s">
        <v>8688</v>
      </c>
      <c r="B8584" s="1">
        <v>45303.88958333333</v>
      </c>
      <c r="C8584" t="s">
        <v>9</v>
      </c>
      <c r="D8584">
        <v>61</v>
      </c>
      <c r="E8584" t="s">
        <v>19</v>
      </c>
      <c r="F8584" t="s">
        <v>17</v>
      </c>
      <c r="G8584" t="b">
        <v>1</v>
      </c>
      <c r="I8584">
        <v>37</v>
      </c>
      <c r="J8584" t="b">
        <v>1</v>
      </c>
      <c r="K8584">
        <f>YEAR(Table1[[#This Row],[Patient Admission Date]])</f>
        <v>2024</v>
      </c>
      <c r="L8584" t="str">
        <f>TEXT(Table1[[#This Row],[Patient Admission Date]],"mmm")</f>
        <v>Jan</v>
      </c>
      <c r="M8584" t="str">
        <f>TEXT(Table1[[#This Row],[Patient Admission Date]],"ddd")</f>
        <v>Fri</v>
      </c>
      <c r="N8584" t="str">
        <f>TEXT(INT(HOUR(Table1[[#This Row],[Patient Admission Date]])/3)*3,"00")&amp;"-"&amp;TEXT(INT(HOUR(Table1[[#This Row],[Patient Admission Date]])/3)*3+3,"00")</f>
        <v>21-24</v>
      </c>
      <c r="O8584" t="str" cm="1">
        <f t="array" ref="O8584">_xlfn.IFS(Table1[[#This Row],[Patient Age]]&lt;=14,"0-14",Table1[[#This Row],[Patient Age]]&lt;=29,"15-29",Table1[[#This Row],[Patient Age]]&lt;=44,"30-44",Table1[[#This Row],[Patient Age]]&lt;=59,"45-59",Table1[[#This Row],[Patient Age]]&lt;=74,"60-74",TRUE,"75+")</f>
        <v>60-74</v>
      </c>
      <c r="P8584" t="str" cm="1">
        <f t="array" ref="P8584">_xlfn.IFS(Table1[[#This Row],[Patient Waittime]]&lt;=15,"0-15",Table1[[#This Row],[Patient Waittime]]&lt;=30,"16-30",Table1[[#This Row],[Patient Waittime]]&lt;=45,"31-45",Table1[[#This Row],[Patient Waittime]]&lt;=60,"46-60",TRUE,"60+")</f>
        <v>31-45</v>
      </c>
      <c r="Q8584">
        <f>--(Table1[[#This Row],[Patient Waittime]]&lt;=30)</f>
        <v>0</v>
      </c>
      <c r="R8584">
        <f>--Table1[[#This Row],[Patient Admission Flag]]</f>
        <v>1</v>
      </c>
      <c r="S8584">
        <f>--AND(Table1[[#This Row],[WithinTarget]]=1,Table1[[#This Row],[Patient Satisfaction Score]]&gt;=7)</f>
        <v>0</v>
      </c>
      <c r="T8584" t="str">
        <f>IF(LEFT(Table1[[#This Row],[Patient Gender]],1)="F","Female","Male")</f>
        <v>Male</v>
      </c>
    </row>
    <row r="8585" spans="1:20" x14ac:dyDescent="0.3">
      <c r="A8585" t="s">
        <v>8689</v>
      </c>
      <c r="B8585" s="1">
        <v>45155.868055555555</v>
      </c>
      <c r="C8585" t="s">
        <v>9</v>
      </c>
      <c r="D8585">
        <v>13</v>
      </c>
      <c r="E8585" t="s">
        <v>19</v>
      </c>
      <c r="F8585" t="s">
        <v>17</v>
      </c>
      <c r="G8585" t="b">
        <v>1</v>
      </c>
      <c r="I8585">
        <v>50</v>
      </c>
      <c r="J8585" t="b">
        <v>1</v>
      </c>
      <c r="K8585">
        <f>YEAR(Table1[[#This Row],[Patient Admission Date]])</f>
        <v>2023</v>
      </c>
      <c r="L8585" t="str">
        <f>TEXT(Table1[[#This Row],[Patient Admission Date]],"mmm")</f>
        <v>Aug</v>
      </c>
      <c r="M8585" t="str">
        <f>TEXT(Table1[[#This Row],[Patient Admission Date]],"ddd")</f>
        <v>Thu</v>
      </c>
      <c r="N8585" t="str">
        <f>TEXT(INT(HOUR(Table1[[#This Row],[Patient Admission Date]])/3)*3,"00")&amp;"-"&amp;TEXT(INT(HOUR(Table1[[#This Row],[Patient Admission Date]])/3)*3+3,"00")</f>
        <v>18-21</v>
      </c>
      <c r="O8585" t="str" cm="1">
        <f t="array" ref="O8585">_xlfn.IFS(Table1[[#This Row],[Patient Age]]&lt;=14,"0-14",Table1[[#This Row],[Patient Age]]&lt;=29,"15-29",Table1[[#This Row],[Patient Age]]&lt;=44,"30-44",Table1[[#This Row],[Patient Age]]&lt;=59,"45-59",Table1[[#This Row],[Patient Age]]&lt;=74,"60-74",TRUE,"75+")</f>
        <v>0-14</v>
      </c>
      <c r="P8585" t="str" cm="1">
        <f t="array" ref="P8585">_xlfn.IFS(Table1[[#This Row],[Patient Waittime]]&lt;=15,"0-15",Table1[[#This Row],[Patient Waittime]]&lt;=30,"16-30",Table1[[#This Row],[Patient Waittime]]&lt;=45,"31-45",Table1[[#This Row],[Patient Waittime]]&lt;=60,"46-60",TRUE,"60+")</f>
        <v>46-60</v>
      </c>
      <c r="Q8585">
        <f>--(Table1[[#This Row],[Patient Waittime]]&lt;=30)</f>
        <v>0</v>
      </c>
      <c r="R8585">
        <f>--Table1[[#This Row],[Patient Admission Flag]]</f>
        <v>1</v>
      </c>
      <c r="S8585">
        <f>--AND(Table1[[#This Row],[WithinTarget]]=1,Table1[[#This Row],[Patient Satisfaction Score]]&gt;=7)</f>
        <v>0</v>
      </c>
      <c r="T8585" t="str">
        <f>IF(LEFT(Table1[[#This Row],[Patient Gender]],1)="F","Female","Male")</f>
        <v>Male</v>
      </c>
    </row>
    <row r="8586" spans="1:20" x14ac:dyDescent="0.3">
      <c r="A8586" t="s">
        <v>8690</v>
      </c>
      <c r="B8586" s="1">
        <v>45154.95416666667</v>
      </c>
      <c r="C8586" t="s">
        <v>9</v>
      </c>
      <c r="D8586">
        <v>19</v>
      </c>
      <c r="E8586" t="s">
        <v>19</v>
      </c>
      <c r="F8586" t="s">
        <v>17</v>
      </c>
      <c r="G8586" t="b">
        <v>1</v>
      </c>
      <c r="I8586">
        <v>45</v>
      </c>
      <c r="J8586" t="b">
        <v>1</v>
      </c>
      <c r="K8586">
        <f>YEAR(Table1[[#This Row],[Patient Admission Date]])</f>
        <v>2023</v>
      </c>
      <c r="L8586" t="str">
        <f>TEXT(Table1[[#This Row],[Patient Admission Date]],"mmm")</f>
        <v>Aug</v>
      </c>
      <c r="M8586" t="str">
        <f>TEXT(Table1[[#This Row],[Patient Admission Date]],"ddd")</f>
        <v>Wed</v>
      </c>
      <c r="N8586" t="str">
        <f>TEXT(INT(HOUR(Table1[[#This Row],[Patient Admission Date]])/3)*3,"00")&amp;"-"&amp;TEXT(INT(HOUR(Table1[[#This Row],[Patient Admission Date]])/3)*3+3,"00")</f>
        <v>21-24</v>
      </c>
      <c r="O8586" t="str" cm="1">
        <f t="array" ref="O8586">_xlfn.IFS(Table1[[#This Row],[Patient Age]]&lt;=14,"0-14",Table1[[#This Row],[Patient Age]]&lt;=29,"15-29",Table1[[#This Row],[Patient Age]]&lt;=44,"30-44",Table1[[#This Row],[Patient Age]]&lt;=59,"45-59",Table1[[#This Row],[Patient Age]]&lt;=74,"60-74",TRUE,"75+")</f>
        <v>15-29</v>
      </c>
      <c r="P8586" t="str" cm="1">
        <f t="array" ref="P8586">_xlfn.IFS(Table1[[#This Row],[Patient Waittime]]&lt;=15,"0-15",Table1[[#This Row],[Patient Waittime]]&lt;=30,"16-30",Table1[[#This Row],[Patient Waittime]]&lt;=45,"31-45",Table1[[#This Row],[Patient Waittime]]&lt;=60,"46-60",TRUE,"60+")</f>
        <v>31-45</v>
      </c>
      <c r="Q8586">
        <f>--(Table1[[#This Row],[Patient Waittime]]&lt;=30)</f>
        <v>0</v>
      </c>
      <c r="R8586">
        <f>--Table1[[#This Row],[Patient Admission Flag]]</f>
        <v>1</v>
      </c>
      <c r="S8586">
        <f>--AND(Table1[[#This Row],[WithinTarget]]=1,Table1[[#This Row],[Patient Satisfaction Score]]&gt;=7)</f>
        <v>0</v>
      </c>
      <c r="T8586" t="str">
        <f>IF(LEFT(Table1[[#This Row],[Patient Gender]],1)="F","Female","Male")</f>
        <v>Male</v>
      </c>
    </row>
    <row r="8587" spans="1:20" x14ac:dyDescent="0.3">
      <c r="A8587" t="s">
        <v>8691</v>
      </c>
      <c r="B8587" s="1">
        <v>45304.172222222223</v>
      </c>
      <c r="C8587" t="s">
        <v>9</v>
      </c>
      <c r="D8587">
        <v>26</v>
      </c>
      <c r="E8587" t="s">
        <v>19</v>
      </c>
      <c r="F8587" t="s">
        <v>17</v>
      </c>
      <c r="G8587" t="b">
        <v>1</v>
      </c>
      <c r="I8587">
        <v>42</v>
      </c>
      <c r="J8587" t="b">
        <v>1</v>
      </c>
      <c r="K8587">
        <f>YEAR(Table1[[#This Row],[Patient Admission Date]])</f>
        <v>2024</v>
      </c>
      <c r="L8587" t="str">
        <f>TEXT(Table1[[#This Row],[Patient Admission Date]],"mmm")</f>
        <v>Jan</v>
      </c>
      <c r="M8587" t="str">
        <f>TEXT(Table1[[#This Row],[Patient Admission Date]],"ddd")</f>
        <v>Sat</v>
      </c>
      <c r="N8587" t="str">
        <f>TEXT(INT(HOUR(Table1[[#This Row],[Patient Admission Date]])/3)*3,"00")&amp;"-"&amp;TEXT(INT(HOUR(Table1[[#This Row],[Patient Admission Date]])/3)*3+3,"00")</f>
        <v>03-06</v>
      </c>
      <c r="O8587" t="str" cm="1">
        <f t="array" ref="O8587">_xlfn.IFS(Table1[[#This Row],[Patient Age]]&lt;=14,"0-14",Table1[[#This Row],[Patient Age]]&lt;=29,"15-29",Table1[[#This Row],[Patient Age]]&lt;=44,"30-44",Table1[[#This Row],[Patient Age]]&lt;=59,"45-59",Table1[[#This Row],[Patient Age]]&lt;=74,"60-74",TRUE,"75+")</f>
        <v>15-29</v>
      </c>
      <c r="P8587" t="str" cm="1">
        <f t="array" ref="P8587">_xlfn.IFS(Table1[[#This Row],[Patient Waittime]]&lt;=15,"0-15",Table1[[#This Row],[Patient Waittime]]&lt;=30,"16-30",Table1[[#This Row],[Patient Waittime]]&lt;=45,"31-45",Table1[[#This Row],[Patient Waittime]]&lt;=60,"46-60",TRUE,"60+")</f>
        <v>31-45</v>
      </c>
      <c r="Q8587">
        <f>--(Table1[[#This Row],[Patient Waittime]]&lt;=30)</f>
        <v>0</v>
      </c>
      <c r="R8587">
        <f>--Table1[[#This Row],[Patient Admission Flag]]</f>
        <v>1</v>
      </c>
      <c r="S8587">
        <f>--AND(Table1[[#This Row],[WithinTarget]]=1,Table1[[#This Row],[Patient Satisfaction Score]]&gt;=7)</f>
        <v>0</v>
      </c>
      <c r="T8587" t="str">
        <f>IF(LEFT(Table1[[#This Row],[Patient Gender]],1)="F","Female","Male")</f>
        <v>Male</v>
      </c>
    </row>
    <row r="8588" spans="1:20" x14ac:dyDescent="0.3">
      <c r="A8588" t="s">
        <v>8692</v>
      </c>
      <c r="B8588" s="1">
        <v>45116.09375</v>
      </c>
      <c r="C8588" t="s">
        <v>9</v>
      </c>
      <c r="D8588">
        <v>45</v>
      </c>
      <c r="E8588" t="s">
        <v>19</v>
      </c>
      <c r="F8588" t="s">
        <v>17</v>
      </c>
      <c r="G8588" t="b">
        <v>1</v>
      </c>
      <c r="I8588">
        <v>12</v>
      </c>
      <c r="J8588" t="b">
        <v>1</v>
      </c>
      <c r="K8588">
        <f>YEAR(Table1[[#This Row],[Patient Admission Date]])</f>
        <v>2023</v>
      </c>
      <c r="L8588" t="str">
        <f>TEXT(Table1[[#This Row],[Patient Admission Date]],"mmm")</f>
        <v>Jul</v>
      </c>
      <c r="M8588" t="str">
        <f>TEXT(Table1[[#This Row],[Patient Admission Date]],"ddd")</f>
        <v>Sun</v>
      </c>
      <c r="N8588" t="str">
        <f>TEXT(INT(HOUR(Table1[[#This Row],[Patient Admission Date]])/3)*3,"00")&amp;"-"&amp;TEXT(INT(HOUR(Table1[[#This Row],[Patient Admission Date]])/3)*3+3,"00")</f>
        <v>00-03</v>
      </c>
      <c r="O8588" t="str" cm="1">
        <f t="array" ref="O8588">_xlfn.IFS(Table1[[#This Row],[Patient Age]]&lt;=14,"0-14",Table1[[#This Row],[Patient Age]]&lt;=29,"15-29",Table1[[#This Row],[Patient Age]]&lt;=44,"30-44",Table1[[#This Row],[Patient Age]]&lt;=59,"45-59",Table1[[#This Row],[Patient Age]]&lt;=74,"60-74",TRUE,"75+")</f>
        <v>45-59</v>
      </c>
      <c r="P8588" t="str" cm="1">
        <f t="array" ref="P8588">_xlfn.IFS(Table1[[#This Row],[Patient Waittime]]&lt;=15,"0-15",Table1[[#This Row],[Patient Waittime]]&lt;=30,"16-30",Table1[[#This Row],[Patient Waittime]]&lt;=45,"31-45",Table1[[#This Row],[Patient Waittime]]&lt;=60,"46-60",TRUE,"60+")</f>
        <v>0-15</v>
      </c>
      <c r="Q8588">
        <f>--(Table1[[#This Row],[Patient Waittime]]&lt;=30)</f>
        <v>1</v>
      </c>
      <c r="R8588">
        <f>--Table1[[#This Row],[Patient Admission Flag]]</f>
        <v>1</v>
      </c>
      <c r="S8588">
        <f>--AND(Table1[[#This Row],[WithinTarget]]=1,Table1[[#This Row],[Patient Satisfaction Score]]&gt;=7)</f>
        <v>0</v>
      </c>
      <c r="T8588" t="str">
        <f>IF(LEFT(Table1[[#This Row],[Patient Gender]],1)="F","Female","Male")</f>
        <v>Male</v>
      </c>
    </row>
    <row r="8589" spans="1:20" x14ac:dyDescent="0.3">
      <c r="A8589" t="s">
        <v>8693</v>
      </c>
      <c r="B8589" s="1">
        <v>45507.060416666667</v>
      </c>
      <c r="C8589" t="s">
        <v>9</v>
      </c>
      <c r="D8589">
        <v>61</v>
      </c>
      <c r="E8589" t="s">
        <v>19</v>
      </c>
      <c r="F8589" t="s">
        <v>17</v>
      </c>
      <c r="G8589" t="b">
        <v>1</v>
      </c>
      <c r="I8589">
        <v>18</v>
      </c>
      <c r="J8589" t="b">
        <v>1</v>
      </c>
      <c r="K8589">
        <f>YEAR(Table1[[#This Row],[Patient Admission Date]])</f>
        <v>2024</v>
      </c>
      <c r="L8589" t="str">
        <f>TEXT(Table1[[#This Row],[Patient Admission Date]],"mmm")</f>
        <v>Aug</v>
      </c>
      <c r="M8589" t="str">
        <f>TEXT(Table1[[#This Row],[Patient Admission Date]],"ddd")</f>
        <v>Sat</v>
      </c>
      <c r="N8589" t="str">
        <f>TEXT(INT(HOUR(Table1[[#This Row],[Patient Admission Date]])/3)*3,"00")&amp;"-"&amp;TEXT(INT(HOUR(Table1[[#This Row],[Patient Admission Date]])/3)*3+3,"00")</f>
        <v>00-03</v>
      </c>
      <c r="O8589" t="str" cm="1">
        <f t="array" ref="O8589">_xlfn.IFS(Table1[[#This Row],[Patient Age]]&lt;=14,"0-14",Table1[[#This Row],[Patient Age]]&lt;=29,"15-29",Table1[[#This Row],[Patient Age]]&lt;=44,"30-44",Table1[[#This Row],[Patient Age]]&lt;=59,"45-59",Table1[[#This Row],[Patient Age]]&lt;=74,"60-74",TRUE,"75+")</f>
        <v>60-74</v>
      </c>
      <c r="P8589" t="str" cm="1">
        <f t="array" ref="P8589">_xlfn.IFS(Table1[[#This Row],[Patient Waittime]]&lt;=15,"0-15",Table1[[#This Row],[Patient Waittime]]&lt;=30,"16-30",Table1[[#This Row],[Patient Waittime]]&lt;=45,"31-45",Table1[[#This Row],[Patient Waittime]]&lt;=60,"46-60",TRUE,"60+")</f>
        <v>16-30</v>
      </c>
      <c r="Q8589">
        <f>--(Table1[[#This Row],[Patient Waittime]]&lt;=30)</f>
        <v>1</v>
      </c>
      <c r="R8589">
        <f>--Table1[[#This Row],[Patient Admission Flag]]</f>
        <v>1</v>
      </c>
      <c r="S8589">
        <f>--AND(Table1[[#This Row],[WithinTarget]]=1,Table1[[#This Row],[Patient Satisfaction Score]]&gt;=7)</f>
        <v>0</v>
      </c>
      <c r="T8589" t="str">
        <f>IF(LEFT(Table1[[#This Row],[Patient Gender]],1)="F","Female","Male")</f>
        <v>Male</v>
      </c>
    </row>
    <row r="8590" spans="1:20" x14ac:dyDescent="0.3">
      <c r="A8590" t="s">
        <v>8694</v>
      </c>
      <c r="B8590" s="1">
        <v>45312.65</v>
      </c>
      <c r="C8590" t="s">
        <v>9</v>
      </c>
      <c r="D8590">
        <v>78</v>
      </c>
      <c r="E8590" t="s">
        <v>19</v>
      </c>
      <c r="F8590" t="s">
        <v>17</v>
      </c>
      <c r="G8590" t="b">
        <v>1</v>
      </c>
      <c r="I8590">
        <v>23</v>
      </c>
      <c r="J8590" t="b">
        <v>1</v>
      </c>
      <c r="K8590">
        <f>YEAR(Table1[[#This Row],[Patient Admission Date]])</f>
        <v>2024</v>
      </c>
      <c r="L8590" t="str">
        <f>TEXT(Table1[[#This Row],[Patient Admission Date]],"mmm")</f>
        <v>Jan</v>
      </c>
      <c r="M8590" t="str">
        <f>TEXT(Table1[[#This Row],[Patient Admission Date]],"ddd")</f>
        <v>Sun</v>
      </c>
      <c r="N8590" t="str">
        <f>TEXT(INT(HOUR(Table1[[#This Row],[Patient Admission Date]])/3)*3,"00")&amp;"-"&amp;TEXT(INT(HOUR(Table1[[#This Row],[Patient Admission Date]])/3)*3+3,"00")</f>
        <v>15-18</v>
      </c>
      <c r="O8590" t="str" cm="1">
        <f t="array" ref="O8590">_xlfn.IFS(Table1[[#This Row],[Patient Age]]&lt;=14,"0-14",Table1[[#This Row],[Patient Age]]&lt;=29,"15-29",Table1[[#This Row],[Patient Age]]&lt;=44,"30-44",Table1[[#This Row],[Patient Age]]&lt;=59,"45-59",Table1[[#This Row],[Patient Age]]&lt;=74,"60-74",TRUE,"75+")</f>
        <v>75+</v>
      </c>
      <c r="P8590" t="str" cm="1">
        <f t="array" ref="P8590">_xlfn.IFS(Table1[[#This Row],[Patient Waittime]]&lt;=15,"0-15",Table1[[#This Row],[Patient Waittime]]&lt;=30,"16-30",Table1[[#This Row],[Patient Waittime]]&lt;=45,"31-45",Table1[[#This Row],[Patient Waittime]]&lt;=60,"46-60",TRUE,"60+")</f>
        <v>16-30</v>
      </c>
      <c r="Q8590">
        <f>--(Table1[[#This Row],[Patient Waittime]]&lt;=30)</f>
        <v>1</v>
      </c>
      <c r="R8590">
        <f>--Table1[[#This Row],[Patient Admission Flag]]</f>
        <v>1</v>
      </c>
      <c r="S8590">
        <f>--AND(Table1[[#This Row],[WithinTarget]]=1,Table1[[#This Row],[Patient Satisfaction Score]]&gt;=7)</f>
        <v>0</v>
      </c>
      <c r="T8590" t="str">
        <f>IF(LEFT(Table1[[#This Row],[Patient Gender]],1)="F","Female","Male")</f>
        <v>Male</v>
      </c>
    </row>
    <row r="8591" spans="1:20" x14ac:dyDescent="0.3">
      <c r="A8591" t="s">
        <v>8695</v>
      </c>
      <c r="B8591" s="1">
        <v>45378.272222222222</v>
      </c>
      <c r="C8591" t="s">
        <v>9</v>
      </c>
      <c r="D8591">
        <v>67</v>
      </c>
      <c r="E8591" t="s">
        <v>19</v>
      </c>
      <c r="F8591" t="s">
        <v>17</v>
      </c>
      <c r="G8591" t="b">
        <v>1</v>
      </c>
      <c r="I8591">
        <v>58</v>
      </c>
      <c r="J8591" t="b">
        <v>1</v>
      </c>
      <c r="K8591">
        <f>YEAR(Table1[[#This Row],[Patient Admission Date]])</f>
        <v>2024</v>
      </c>
      <c r="L8591" t="str">
        <f>TEXT(Table1[[#This Row],[Patient Admission Date]],"mmm")</f>
        <v>Mar</v>
      </c>
      <c r="M8591" t="str">
        <f>TEXT(Table1[[#This Row],[Patient Admission Date]],"ddd")</f>
        <v>Wed</v>
      </c>
      <c r="N8591" t="str">
        <f>TEXT(INT(HOUR(Table1[[#This Row],[Patient Admission Date]])/3)*3,"00")&amp;"-"&amp;TEXT(INT(HOUR(Table1[[#This Row],[Patient Admission Date]])/3)*3+3,"00")</f>
        <v>06-09</v>
      </c>
      <c r="O8591" t="str" cm="1">
        <f t="array" ref="O8591">_xlfn.IFS(Table1[[#This Row],[Patient Age]]&lt;=14,"0-14",Table1[[#This Row],[Patient Age]]&lt;=29,"15-29",Table1[[#This Row],[Patient Age]]&lt;=44,"30-44",Table1[[#This Row],[Patient Age]]&lt;=59,"45-59",Table1[[#This Row],[Patient Age]]&lt;=74,"60-74",TRUE,"75+")</f>
        <v>60-74</v>
      </c>
      <c r="P8591" t="str" cm="1">
        <f t="array" ref="P8591">_xlfn.IFS(Table1[[#This Row],[Patient Waittime]]&lt;=15,"0-15",Table1[[#This Row],[Patient Waittime]]&lt;=30,"16-30",Table1[[#This Row],[Patient Waittime]]&lt;=45,"31-45",Table1[[#This Row],[Patient Waittime]]&lt;=60,"46-60",TRUE,"60+")</f>
        <v>46-60</v>
      </c>
      <c r="Q8591">
        <f>--(Table1[[#This Row],[Patient Waittime]]&lt;=30)</f>
        <v>0</v>
      </c>
      <c r="R8591">
        <f>--Table1[[#This Row],[Patient Admission Flag]]</f>
        <v>1</v>
      </c>
      <c r="S8591">
        <f>--AND(Table1[[#This Row],[WithinTarget]]=1,Table1[[#This Row],[Patient Satisfaction Score]]&gt;=7)</f>
        <v>0</v>
      </c>
      <c r="T8591" t="str">
        <f>IF(LEFT(Table1[[#This Row],[Patient Gender]],1)="F","Female","Male")</f>
        <v>Male</v>
      </c>
    </row>
    <row r="8592" spans="1:20" x14ac:dyDescent="0.3">
      <c r="A8592" t="s">
        <v>8696</v>
      </c>
      <c r="B8592" s="1">
        <v>45318.040277777778</v>
      </c>
      <c r="C8592" t="s">
        <v>9</v>
      </c>
      <c r="D8592">
        <v>30</v>
      </c>
      <c r="E8592" t="s">
        <v>19</v>
      </c>
      <c r="F8592" t="s">
        <v>17</v>
      </c>
      <c r="G8592" t="b">
        <v>1</v>
      </c>
      <c r="I8592">
        <v>15</v>
      </c>
      <c r="J8592" t="b">
        <v>1</v>
      </c>
      <c r="K8592">
        <f>YEAR(Table1[[#This Row],[Patient Admission Date]])</f>
        <v>2024</v>
      </c>
      <c r="L8592" t="str">
        <f>TEXT(Table1[[#This Row],[Patient Admission Date]],"mmm")</f>
        <v>Jan</v>
      </c>
      <c r="M8592" t="str">
        <f>TEXT(Table1[[#This Row],[Patient Admission Date]],"ddd")</f>
        <v>Sat</v>
      </c>
      <c r="N8592" t="str">
        <f>TEXT(INT(HOUR(Table1[[#This Row],[Patient Admission Date]])/3)*3,"00")&amp;"-"&amp;TEXT(INT(HOUR(Table1[[#This Row],[Patient Admission Date]])/3)*3+3,"00")</f>
        <v>00-03</v>
      </c>
      <c r="O8592" t="str" cm="1">
        <f t="array" ref="O8592">_xlfn.IFS(Table1[[#This Row],[Patient Age]]&lt;=14,"0-14",Table1[[#This Row],[Patient Age]]&lt;=29,"15-29",Table1[[#This Row],[Patient Age]]&lt;=44,"30-44",Table1[[#This Row],[Patient Age]]&lt;=59,"45-59",Table1[[#This Row],[Patient Age]]&lt;=74,"60-74",TRUE,"75+")</f>
        <v>30-44</v>
      </c>
      <c r="P8592" t="str" cm="1">
        <f t="array" ref="P8592">_xlfn.IFS(Table1[[#This Row],[Patient Waittime]]&lt;=15,"0-15",Table1[[#This Row],[Patient Waittime]]&lt;=30,"16-30",Table1[[#This Row],[Patient Waittime]]&lt;=45,"31-45",Table1[[#This Row],[Patient Waittime]]&lt;=60,"46-60",TRUE,"60+")</f>
        <v>0-15</v>
      </c>
      <c r="Q8592">
        <f>--(Table1[[#This Row],[Patient Waittime]]&lt;=30)</f>
        <v>1</v>
      </c>
      <c r="R8592">
        <f>--Table1[[#This Row],[Patient Admission Flag]]</f>
        <v>1</v>
      </c>
      <c r="S8592">
        <f>--AND(Table1[[#This Row],[WithinTarget]]=1,Table1[[#This Row],[Patient Satisfaction Score]]&gt;=7)</f>
        <v>0</v>
      </c>
      <c r="T8592" t="str">
        <f>IF(LEFT(Table1[[#This Row],[Patient Gender]],1)="F","Female","Male")</f>
        <v>Male</v>
      </c>
    </row>
    <row r="8593" spans="1:20" x14ac:dyDescent="0.3">
      <c r="A8593" t="s">
        <v>8697</v>
      </c>
      <c r="B8593" s="1">
        <v>45204.740972222222</v>
      </c>
      <c r="C8593" t="s">
        <v>9</v>
      </c>
      <c r="D8593">
        <v>25</v>
      </c>
      <c r="E8593" t="s">
        <v>19</v>
      </c>
      <c r="F8593" t="s">
        <v>17</v>
      </c>
      <c r="G8593" t="b">
        <v>1</v>
      </c>
      <c r="I8593">
        <v>49</v>
      </c>
      <c r="J8593" t="b">
        <v>1</v>
      </c>
      <c r="K8593">
        <f>YEAR(Table1[[#This Row],[Patient Admission Date]])</f>
        <v>2023</v>
      </c>
      <c r="L8593" t="str">
        <f>TEXT(Table1[[#This Row],[Patient Admission Date]],"mmm")</f>
        <v>Oct</v>
      </c>
      <c r="M8593" t="str">
        <f>TEXT(Table1[[#This Row],[Patient Admission Date]],"ddd")</f>
        <v>Thu</v>
      </c>
      <c r="N8593" t="str">
        <f>TEXT(INT(HOUR(Table1[[#This Row],[Patient Admission Date]])/3)*3,"00")&amp;"-"&amp;TEXT(INT(HOUR(Table1[[#This Row],[Patient Admission Date]])/3)*3+3,"00")</f>
        <v>15-18</v>
      </c>
      <c r="O8593" t="str" cm="1">
        <f t="array" ref="O8593">_xlfn.IFS(Table1[[#This Row],[Patient Age]]&lt;=14,"0-14",Table1[[#This Row],[Patient Age]]&lt;=29,"15-29",Table1[[#This Row],[Patient Age]]&lt;=44,"30-44",Table1[[#This Row],[Patient Age]]&lt;=59,"45-59",Table1[[#This Row],[Patient Age]]&lt;=74,"60-74",TRUE,"75+")</f>
        <v>15-29</v>
      </c>
      <c r="P8593" t="str" cm="1">
        <f t="array" ref="P8593">_xlfn.IFS(Table1[[#This Row],[Patient Waittime]]&lt;=15,"0-15",Table1[[#This Row],[Patient Waittime]]&lt;=30,"16-30",Table1[[#This Row],[Patient Waittime]]&lt;=45,"31-45",Table1[[#This Row],[Patient Waittime]]&lt;=60,"46-60",TRUE,"60+")</f>
        <v>46-60</v>
      </c>
      <c r="Q8593">
        <f>--(Table1[[#This Row],[Patient Waittime]]&lt;=30)</f>
        <v>0</v>
      </c>
      <c r="R8593">
        <f>--Table1[[#This Row],[Patient Admission Flag]]</f>
        <v>1</v>
      </c>
      <c r="S8593">
        <f>--AND(Table1[[#This Row],[WithinTarget]]=1,Table1[[#This Row],[Patient Satisfaction Score]]&gt;=7)</f>
        <v>0</v>
      </c>
      <c r="T8593" t="str">
        <f>IF(LEFT(Table1[[#This Row],[Patient Gender]],1)="F","Female","Male")</f>
        <v>Male</v>
      </c>
    </row>
    <row r="8594" spans="1:20" x14ac:dyDescent="0.3">
      <c r="A8594" t="s">
        <v>8698</v>
      </c>
      <c r="B8594" s="1">
        <v>45068.863888888889</v>
      </c>
      <c r="C8594" t="s">
        <v>9</v>
      </c>
      <c r="D8594">
        <v>50</v>
      </c>
      <c r="E8594" t="s">
        <v>19</v>
      </c>
      <c r="F8594" t="s">
        <v>17</v>
      </c>
      <c r="G8594" t="b">
        <v>1</v>
      </c>
      <c r="I8594">
        <v>56</v>
      </c>
      <c r="J8594" t="b">
        <v>1</v>
      </c>
      <c r="K8594">
        <f>YEAR(Table1[[#This Row],[Patient Admission Date]])</f>
        <v>2023</v>
      </c>
      <c r="L8594" t="str">
        <f>TEXT(Table1[[#This Row],[Patient Admission Date]],"mmm")</f>
        <v>May</v>
      </c>
      <c r="M8594" t="str">
        <f>TEXT(Table1[[#This Row],[Patient Admission Date]],"ddd")</f>
        <v>Mon</v>
      </c>
      <c r="N8594" t="str">
        <f>TEXT(INT(HOUR(Table1[[#This Row],[Patient Admission Date]])/3)*3,"00")&amp;"-"&amp;TEXT(INT(HOUR(Table1[[#This Row],[Patient Admission Date]])/3)*3+3,"00")</f>
        <v>18-21</v>
      </c>
      <c r="O8594" t="str" cm="1">
        <f t="array" ref="O8594">_xlfn.IFS(Table1[[#This Row],[Patient Age]]&lt;=14,"0-14",Table1[[#This Row],[Patient Age]]&lt;=29,"15-29",Table1[[#This Row],[Patient Age]]&lt;=44,"30-44",Table1[[#This Row],[Patient Age]]&lt;=59,"45-59",Table1[[#This Row],[Patient Age]]&lt;=74,"60-74",TRUE,"75+")</f>
        <v>45-59</v>
      </c>
      <c r="P8594" t="str" cm="1">
        <f t="array" ref="P8594">_xlfn.IFS(Table1[[#This Row],[Patient Waittime]]&lt;=15,"0-15",Table1[[#This Row],[Patient Waittime]]&lt;=30,"16-30",Table1[[#This Row],[Patient Waittime]]&lt;=45,"31-45",Table1[[#This Row],[Patient Waittime]]&lt;=60,"46-60",TRUE,"60+")</f>
        <v>46-60</v>
      </c>
      <c r="Q8594">
        <f>--(Table1[[#This Row],[Patient Waittime]]&lt;=30)</f>
        <v>0</v>
      </c>
      <c r="R8594">
        <f>--Table1[[#This Row],[Patient Admission Flag]]</f>
        <v>1</v>
      </c>
      <c r="S8594">
        <f>--AND(Table1[[#This Row],[WithinTarget]]=1,Table1[[#This Row],[Patient Satisfaction Score]]&gt;=7)</f>
        <v>0</v>
      </c>
      <c r="T8594" t="str">
        <f>IF(LEFT(Table1[[#This Row],[Patient Gender]],1)="F","Female","Male")</f>
        <v>Male</v>
      </c>
    </row>
    <row r="8595" spans="1:20" x14ac:dyDescent="0.3">
      <c r="A8595" t="s">
        <v>8699</v>
      </c>
      <c r="B8595" s="1">
        <v>45231.453472222223</v>
      </c>
      <c r="C8595" t="s">
        <v>9</v>
      </c>
      <c r="D8595">
        <v>46</v>
      </c>
      <c r="E8595" t="s">
        <v>19</v>
      </c>
      <c r="F8595" t="s">
        <v>17</v>
      </c>
      <c r="G8595" t="b">
        <v>1</v>
      </c>
      <c r="I8595">
        <v>12</v>
      </c>
      <c r="J8595" t="b">
        <v>1</v>
      </c>
      <c r="K8595">
        <f>YEAR(Table1[[#This Row],[Patient Admission Date]])</f>
        <v>2023</v>
      </c>
      <c r="L8595" t="str">
        <f>TEXT(Table1[[#This Row],[Patient Admission Date]],"mmm")</f>
        <v>Nov</v>
      </c>
      <c r="M8595" t="str">
        <f>TEXT(Table1[[#This Row],[Patient Admission Date]],"ddd")</f>
        <v>Wed</v>
      </c>
      <c r="N8595" t="str">
        <f>TEXT(INT(HOUR(Table1[[#This Row],[Patient Admission Date]])/3)*3,"00")&amp;"-"&amp;TEXT(INT(HOUR(Table1[[#This Row],[Patient Admission Date]])/3)*3+3,"00")</f>
        <v>09-12</v>
      </c>
      <c r="O8595" t="str" cm="1">
        <f t="array" ref="O8595">_xlfn.IFS(Table1[[#This Row],[Patient Age]]&lt;=14,"0-14",Table1[[#This Row],[Patient Age]]&lt;=29,"15-29",Table1[[#This Row],[Patient Age]]&lt;=44,"30-44",Table1[[#This Row],[Patient Age]]&lt;=59,"45-59",Table1[[#This Row],[Patient Age]]&lt;=74,"60-74",TRUE,"75+")</f>
        <v>45-59</v>
      </c>
      <c r="P8595" t="str" cm="1">
        <f t="array" ref="P8595">_xlfn.IFS(Table1[[#This Row],[Patient Waittime]]&lt;=15,"0-15",Table1[[#This Row],[Patient Waittime]]&lt;=30,"16-30",Table1[[#This Row],[Patient Waittime]]&lt;=45,"31-45",Table1[[#This Row],[Patient Waittime]]&lt;=60,"46-60",TRUE,"60+")</f>
        <v>0-15</v>
      </c>
      <c r="Q8595">
        <f>--(Table1[[#This Row],[Patient Waittime]]&lt;=30)</f>
        <v>1</v>
      </c>
      <c r="R8595">
        <f>--Table1[[#This Row],[Patient Admission Flag]]</f>
        <v>1</v>
      </c>
      <c r="S8595">
        <f>--AND(Table1[[#This Row],[WithinTarget]]=1,Table1[[#This Row],[Patient Satisfaction Score]]&gt;=7)</f>
        <v>0</v>
      </c>
      <c r="T8595" t="str">
        <f>IF(LEFT(Table1[[#This Row],[Patient Gender]],1)="F","Female","Male")</f>
        <v>Male</v>
      </c>
    </row>
    <row r="8596" spans="1:20" x14ac:dyDescent="0.3">
      <c r="A8596" t="s">
        <v>8700</v>
      </c>
      <c r="B8596" s="1">
        <v>45503.927777777775</v>
      </c>
      <c r="C8596" t="s">
        <v>9</v>
      </c>
      <c r="D8596">
        <v>7</v>
      </c>
      <c r="E8596" t="s">
        <v>19</v>
      </c>
      <c r="F8596" t="s">
        <v>17</v>
      </c>
      <c r="G8596" t="b">
        <v>1</v>
      </c>
      <c r="I8596">
        <v>27</v>
      </c>
      <c r="J8596" t="b">
        <v>1</v>
      </c>
      <c r="K8596">
        <f>YEAR(Table1[[#This Row],[Patient Admission Date]])</f>
        <v>2024</v>
      </c>
      <c r="L8596" t="str">
        <f>TEXT(Table1[[#This Row],[Patient Admission Date]],"mmm")</f>
        <v>Jul</v>
      </c>
      <c r="M8596" t="str">
        <f>TEXT(Table1[[#This Row],[Patient Admission Date]],"ddd")</f>
        <v>Tue</v>
      </c>
      <c r="N8596" t="str">
        <f>TEXT(INT(HOUR(Table1[[#This Row],[Patient Admission Date]])/3)*3,"00")&amp;"-"&amp;TEXT(INT(HOUR(Table1[[#This Row],[Patient Admission Date]])/3)*3+3,"00")</f>
        <v>21-24</v>
      </c>
      <c r="O8596" t="str" cm="1">
        <f t="array" ref="O8596">_xlfn.IFS(Table1[[#This Row],[Patient Age]]&lt;=14,"0-14",Table1[[#This Row],[Patient Age]]&lt;=29,"15-29",Table1[[#This Row],[Patient Age]]&lt;=44,"30-44",Table1[[#This Row],[Patient Age]]&lt;=59,"45-59",Table1[[#This Row],[Patient Age]]&lt;=74,"60-74",TRUE,"75+")</f>
        <v>0-14</v>
      </c>
      <c r="P8596" t="str" cm="1">
        <f t="array" ref="P8596">_xlfn.IFS(Table1[[#This Row],[Patient Waittime]]&lt;=15,"0-15",Table1[[#This Row],[Patient Waittime]]&lt;=30,"16-30",Table1[[#This Row],[Patient Waittime]]&lt;=45,"31-45",Table1[[#This Row],[Patient Waittime]]&lt;=60,"46-60",TRUE,"60+")</f>
        <v>16-30</v>
      </c>
      <c r="Q8596">
        <f>--(Table1[[#This Row],[Patient Waittime]]&lt;=30)</f>
        <v>1</v>
      </c>
      <c r="R8596">
        <f>--Table1[[#This Row],[Patient Admission Flag]]</f>
        <v>1</v>
      </c>
      <c r="S8596">
        <f>--AND(Table1[[#This Row],[WithinTarget]]=1,Table1[[#This Row],[Patient Satisfaction Score]]&gt;=7)</f>
        <v>0</v>
      </c>
      <c r="T8596" t="str">
        <f>IF(LEFT(Table1[[#This Row],[Patient Gender]],1)="F","Female","Male")</f>
        <v>Male</v>
      </c>
    </row>
    <row r="8597" spans="1:20" x14ac:dyDescent="0.3">
      <c r="A8597" t="s">
        <v>8701</v>
      </c>
      <c r="B8597" s="1">
        <v>45482.964583333334</v>
      </c>
      <c r="C8597" t="s">
        <v>9</v>
      </c>
      <c r="D8597">
        <v>17</v>
      </c>
      <c r="E8597" t="s">
        <v>19</v>
      </c>
      <c r="F8597" t="s">
        <v>17</v>
      </c>
      <c r="G8597" t="b">
        <v>1</v>
      </c>
      <c r="I8597">
        <v>17</v>
      </c>
      <c r="J8597" t="b">
        <v>1</v>
      </c>
      <c r="K8597">
        <f>YEAR(Table1[[#This Row],[Patient Admission Date]])</f>
        <v>2024</v>
      </c>
      <c r="L8597" t="str">
        <f>TEXT(Table1[[#This Row],[Patient Admission Date]],"mmm")</f>
        <v>Jul</v>
      </c>
      <c r="M8597" t="str">
        <f>TEXT(Table1[[#This Row],[Patient Admission Date]],"ddd")</f>
        <v>Tue</v>
      </c>
      <c r="N8597" t="str">
        <f>TEXT(INT(HOUR(Table1[[#This Row],[Patient Admission Date]])/3)*3,"00")&amp;"-"&amp;TEXT(INT(HOUR(Table1[[#This Row],[Patient Admission Date]])/3)*3+3,"00")</f>
        <v>21-24</v>
      </c>
      <c r="O8597" t="str" cm="1">
        <f t="array" ref="O8597">_xlfn.IFS(Table1[[#This Row],[Patient Age]]&lt;=14,"0-14",Table1[[#This Row],[Patient Age]]&lt;=29,"15-29",Table1[[#This Row],[Patient Age]]&lt;=44,"30-44",Table1[[#This Row],[Patient Age]]&lt;=59,"45-59",Table1[[#This Row],[Patient Age]]&lt;=74,"60-74",TRUE,"75+")</f>
        <v>15-29</v>
      </c>
      <c r="P8597" t="str" cm="1">
        <f t="array" ref="P8597">_xlfn.IFS(Table1[[#This Row],[Patient Waittime]]&lt;=15,"0-15",Table1[[#This Row],[Patient Waittime]]&lt;=30,"16-30",Table1[[#This Row],[Patient Waittime]]&lt;=45,"31-45",Table1[[#This Row],[Patient Waittime]]&lt;=60,"46-60",TRUE,"60+")</f>
        <v>16-30</v>
      </c>
      <c r="Q8597">
        <f>--(Table1[[#This Row],[Patient Waittime]]&lt;=30)</f>
        <v>1</v>
      </c>
      <c r="R8597">
        <f>--Table1[[#This Row],[Patient Admission Flag]]</f>
        <v>1</v>
      </c>
      <c r="S8597">
        <f>--AND(Table1[[#This Row],[WithinTarget]]=1,Table1[[#This Row],[Patient Satisfaction Score]]&gt;=7)</f>
        <v>0</v>
      </c>
      <c r="T8597" t="str">
        <f>IF(LEFT(Table1[[#This Row],[Patient Gender]],1)="F","Female","Male")</f>
        <v>Male</v>
      </c>
    </row>
    <row r="8598" spans="1:20" x14ac:dyDescent="0.3">
      <c r="A8598" t="s">
        <v>8702</v>
      </c>
      <c r="B8598" s="1">
        <v>45176.002083333333</v>
      </c>
      <c r="C8598" t="s">
        <v>9</v>
      </c>
      <c r="D8598">
        <v>45</v>
      </c>
      <c r="E8598" t="s">
        <v>19</v>
      </c>
      <c r="F8598" t="s">
        <v>17</v>
      </c>
      <c r="G8598" t="b">
        <v>1</v>
      </c>
      <c r="I8598">
        <v>39</v>
      </c>
      <c r="J8598" t="b">
        <v>1</v>
      </c>
      <c r="K8598">
        <f>YEAR(Table1[[#This Row],[Patient Admission Date]])</f>
        <v>2023</v>
      </c>
      <c r="L8598" t="str">
        <f>TEXT(Table1[[#This Row],[Patient Admission Date]],"mmm")</f>
        <v>Sep</v>
      </c>
      <c r="M8598" t="str">
        <f>TEXT(Table1[[#This Row],[Patient Admission Date]],"ddd")</f>
        <v>Thu</v>
      </c>
      <c r="N8598" t="str">
        <f>TEXT(INT(HOUR(Table1[[#This Row],[Patient Admission Date]])/3)*3,"00")&amp;"-"&amp;TEXT(INT(HOUR(Table1[[#This Row],[Patient Admission Date]])/3)*3+3,"00")</f>
        <v>00-03</v>
      </c>
      <c r="O8598" t="str" cm="1">
        <f t="array" ref="O8598">_xlfn.IFS(Table1[[#This Row],[Patient Age]]&lt;=14,"0-14",Table1[[#This Row],[Patient Age]]&lt;=29,"15-29",Table1[[#This Row],[Patient Age]]&lt;=44,"30-44",Table1[[#This Row],[Patient Age]]&lt;=59,"45-59",Table1[[#This Row],[Patient Age]]&lt;=74,"60-74",TRUE,"75+")</f>
        <v>45-59</v>
      </c>
      <c r="P8598" t="str" cm="1">
        <f t="array" ref="P8598">_xlfn.IFS(Table1[[#This Row],[Patient Waittime]]&lt;=15,"0-15",Table1[[#This Row],[Patient Waittime]]&lt;=30,"16-30",Table1[[#This Row],[Patient Waittime]]&lt;=45,"31-45",Table1[[#This Row],[Patient Waittime]]&lt;=60,"46-60",TRUE,"60+")</f>
        <v>31-45</v>
      </c>
      <c r="Q8598">
        <f>--(Table1[[#This Row],[Patient Waittime]]&lt;=30)</f>
        <v>0</v>
      </c>
      <c r="R8598">
        <f>--Table1[[#This Row],[Patient Admission Flag]]</f>
        <v>1</v>
      </c>
      <c r="S8598">
        <f>--AND(Table1[[#This Row],[WithinTarget]]=1,Table1[[#This Row],[Patient Satisfaction Score]]&gt;=7)</f>
        <v>0</v>
      </c>
      <c r="T8598" t="str">
        <f>IF(LEFT(Table1[[#This Row],[Patient Gender]],1)="F","Female","Male")</f>
        <v>Male</v>
      </c>
    </row>
    <row r="8599" spans="1:20" x14ac:dyDescent="0.3">
      <c r="A8599" t="s">
        <v>8703</v>
      </c>
      <c r="B8599" s="1">
        <v>45278.666666666664</v>
      </c>
      <c r="C8599" t="s">
        <v>9</v>
      </c>
      <c r="D8599">
        <v>31</v>
      </c>
      <c r="E8599" t="s">
        <v>19</v>
      </c>
      <c r="F8599" t="s">
        <v>17</v>
      </c>
      <c r="G8599" t="b">
        <v>1</v>
      </c>
      <c r="H8599">
        <v>0</v>
      </c>
      <c r="I8599">
        <v>26</v>
      </c>
      <c r="J8599" t="b">
        <v>1</v>
      </c>
      <c r="K8599">
        <f>YEAR(Table1[[#This Row],[Patient Admission Date]])</f>
        <v>2023</v>
      </c>
      <c r="L8599" t="str">
        <f>TEXT(Table1[[#This Row],[Patient Admission Date]],"mmm")</f>
        <v>Dec</v>
      </c>
      <c r="M8599" t="str">
        <f>TEXT(Table1[[#This Row],[Patient Admission Date]],"ddd")</f>
        <v>Mon</v>
      </c>
      <c r="N8599" t="str">
        <f>TEXT(INT(HOUR(Table1[[#This Row],[Patient Admission Date]])/3)*3,"00")&amp;"-"&amp;TEXT(INT(HOUR(Table1[[#This Row],[Patient Admission Date]])/3)*3+3,"00")</f>
        <v>15-18</v>
      </c>
      <c r="O8599" t="str" cm="1">
        <f t="array" ref="O8599">_xlfn.IFS(Table1[[#This Row],[Patient Age]]&lt;=14,"0-14",Table1[[#This Row],[Patient Age]]&lt;=29,"15-29",Table1[[#This Row],[Patient Age]]&lt;=44,"30-44",Table1[[#This Row],[Patient Age]]&lt;=59,"45-59",Table1[[#This Row],[Patient Age]]&lt;=74,"60-74",TRUE,"75+")</f>
        <v>30-44</v>
      </c>
      <c r="P8599" t="str" cm="1">
        <f t="array" ref="P8599">_xlfn.IFS(Table1[[#This Row],[Patient Waittime]]&lt;=15,"0-15",Table1[[#This Row],[Patient Waittime]]&lt;=30,"16-30",Table1[[#This Row],[Patient Waittime]]&lt;=45,"31-45",Table1[[#This Row],[Patient Waittime]]&lt;=60,"46-60",TRUE,"60+")</f>
        <v>16-30</v>
      </c>
      <c r="Q8599">
        <f>--(Table1[[#This Row],[Patient Waittime]]&lt;=30)</f>
        <v>1</v>
      </c>
      <c r="R8599">
        <f>--Table1[[#This Row],[Patient Admission Flag]]</f>
        <v>1</v>
      </c>
      <c r="S8599">
        <f>--AND(Table1[[#This Row],[WithinTarget]]=1,Table1[[#This Row],[Patient Satisfaction Score]]&gt;=7)</f>
        <v>0</v>
      </c>
      <c r="T8599" t="str">
        <f>IF(LEFT(Table1[[#This Row],[Patient Gender]],1)="F","Female","Male")</f>
        <v>Male</v>
      </c>
    </row>
    <row r="8600" spans="1:20" x14ac:dyDescent="0.3">
      <c r="A8600" t="s">
        <v>8704</v>
      </c>
      <c r="B8600" s="1">
        <v>45561.417361111111</v>
      </c>
      <c r="C8600" t="s">
        <v>9</v>
      </c>
      <c r="D8600">
        <v>39</v>
      </c>
      <c r="E8600" t="s">
        <v>19</v>
      </c>
      <c r="F8600" t="s">
        <v>17</v>
      </c>
      <c r="G8600" t="b">
        <v>1</v>
      </c>
      <c r="H8600">
        <v>2</v>
      </c>
      <c r="I8600">
        <v>21</v>
      </c>
      <c r="J8600" t="b">
        <v>1</v>
      </c>
      <c r="K8600">
        <f>YEAR(Table1[[#This Row],[Patient Admission Date]])</f>
        <v>2024</v>
      </c>
      <c r="L8600" t="str">
        <f>TEXT(Table1[[#This Row],[Patient Admission Date]],"mmm")</f>
        <v>Sep</v>
      </c>
      <c r="M8600" t="str">
        <f>TEXT(Table1[[#This Row],[Patient Admission Date]],"ddd")</f>
        <v>Thu</v>
      </c>
      <c r="N8600" t="str">
        <f>TEXT(INT(HOUR(Table1[[#This Row],[Patient Admission Date]])/3)*3,"00")&amp;"-"&amp;TEXT(INT(HOUR(Table1[[#This Row],[Patient Admission Date]])/3)*3+3,"00")</f>
        <v>09-12</v>
      </c>
      <c r="O8600" t="str" cm="1">
        <f t="array" ref="O8600">_xlfn.IFS(Table1[[#This Row],[Patient Age]]&lt;=14,"0-14",Table1[[#This Row],[Patient Age]]&lt;=29,"15-29",Table1[[#This Row],[Patient Age]]&lt;=44,"30-44",Table1[[#This Row],[Patient Age]]&lt;=59,"45-59",Table1[[#This Row],[Patient Age]]&lt;=74,"60-74",TRUE,"75+")</f>
        <v>30-44</v>
      </c>
      <c r="P8600" t="str" cm="1">
        <f t="array" ref="P8600">_xlfn.IFS(Table1[[#This Row],[Patient Waittime]]&lt;=15,"0-15",Table1[[#This Row],[Patient Waittime]]&lt;=30,"16-30",Table1[[#This Row],[Patient Waittime]]&lt;=45,"31-45",Table1[[#This Row],[Patient Waittime]]&lt;=60,"46-60",TRUE,"60+")</f>
        <v>16-30</v>
      </c>
      <c r="Q8600">
        <f>--(Table1[[#This Row],[Patient Waittime]]&lt;=30)</f>
        <v>1</v>
      </c>
      <c r="R8600">
        <f>--Table1[[#This Row],[Patient Admission Flag]]</f>
        <v>1</v>
      </c>
      <c r="S8600">
        <f>--AND(Table1[[#This Row],[WithinTarget]]=1,Table1[[#This Row],[Patient Satisfaction Score]]&gt;=7)</f>
        <v>0</v>
      </c>
      <c r="T8600" t="str">
        <f>IF(LEFT(Table1[[#This Row],[Patient Gender]],1)="F","Female","Male")</f>
        <v>Male</v>
      </c>
    </row>
    <row r="8601" spans="1:20" x14ac:dyDescent="0.3">
      <c r="A8601" t="s">
        <v>8705</v>
      </c>
      <c r="B8601" s="1">
        <v>45229.71597222222</v>
      </c>
      <c r="C8601" t="s">
        <v>9</v>
      </c>
      <c r="D8601">
        <v>23</v>
      </c>
      <c r="E8601" t="s">
        <v>19</v>
      </c>
      <c r="F8601" t="s">
        <v>17</v>
      </c>
      <c r="G8601" t="b">
        <v>1</v>
      </c>
      <c r="H8601">
        <v>2</v>
      </c>
      <c r="I8601">
        <v>16</v>
      </c>
      <c r="J8601" t="b">
        <v>1</v>
      </c>
      <c r="K8601">
        <f>YEAR(Table1[[#This Row],[Patient Admission Date]])</f>
        <v>2023</v>
      </c>
      <c r="L8601" t="str">
        <f>TEXT(Table1[[#This Row],[Patient Admission Date]],"mmm")</f>
        <v>Oct</v>
      </c>
      <c r="M8601" t="str">
        <f>TEXT(Table1[[#This Row],[Patient Admission Date]],"ddd")</f>
        <v>Mon</v>
      </c>
      <c r="N8601" t="str">
        <f>TEXT(INT(HOUR(Table1[[#This Row],[Patient Admission Date]])/3)*3,"00")&amp;"-"&amp;TEXT(INT(HOUR(Table1[[#This Row],[Patient Admission Date]])/3)*3+3,"00")</f>
        <v>15-18</v>
      </c>
      <c r="O8601" t="str" cm="1">
        <f t="array" ref="O8601">_xlfn.IFS(Table1[[#This Row],[Patient Age]]&lt;=14,"0-14",Table1[[#This Row],[Patient Age]]&lt;=29,"15-29",Table1[[#This Row],[Patient Age]]&lt;=44,"30-44",Table1[[#This Row],[Patient Age]]&lt;=59,"45-59",Table1[[#This Row],[Patient Age]]&lt;=74,"60-74",TRUE,"75+")</f>
        <v>15-29</v>
      </c>
      <c r="P8601" t="str" cm="1">
        <f t="array" ref="P8601">_xlfn.IFS(Table1[[#This Row],[Patient Waittime]]&lt;=15,"0-15",Table1[[#This Row],[Patient Waittime]]&lt;=30,"16-30",Table1[[#This Row],[Patient Waittime]]&lt;=45,"31-45",Table1[[#This Row],[Patient Waittime]]&lt;=60,"46-60",TRUE,"60+")</f>
        <v>16-30</v>
      </c>
      <c r="Q8601">
        <f>--(Table1[[#This Row],[Patient Waittime]]&lt;=30)</f>
        <v>1</v>
      </c>
      <c r="R8601">
        <f>--Table1[[#This Row],[Patient Admission Flag]]</f>
        <v>1</v>
      </c>
      <c r="S8601">
        <f>--AND(Table1[[#This Row],[WithinTarget]]=1,Table1[[#This Row],[Patient Satisfaction Score]]&gt;=7)</f>
        <v>0</v>
      </c>
      <c r="T8601" t="str">
        <f>IF(LEFT(Table1[[#This Row],[Patient Gender]],1)="F","Female","Male")</f>
        <v>Male</v>
      </c>
    </row>
    <row r="8602" spans="1:20" x14ac:dyDescent="0.3">
      <c r="A8602" t="s">
        <v>8706</v>
      </c>
      <c r="B8602" s="1">
        <v>45048.25</v>
      </c>
      <c r="C8602" t="s">
        <v>9</v>
      </c>
      <c r="D8602">
        <v>34</v>
      </c>
      <c r="E8602" t="s">
        <v>19</v>
      </c>
      <c r="F8602" t="s">
        <v>17</v>
      </c>
      <c r="G8602" t="b">
        <v>1</v>
      </c>
      <c r="H8602">
        <v>5</v>
      </c>
      <c r="I8602">
        <v>45</v>
      </c>
      <c r="J8602" t="b">
        <v>1</v>
      </c>
      <c r="K8602">
        <f>YEAR(Table1[[#This Row],[Patient Admission Date]])</f>
        <v>2023</v>
      </c>
      <c r="L8602" t="str">
        <f>TEXT(Table1[[#This Row],[Patient Admission Date]],"mmm")</f>
        <v>May</v>
      </c>
      <c r="M8602" t="str">
        <f>TEXT(Table1[[#This Row],[Patient Admission Date]],"ddd")</f>
        <v>Tue</v>
      </c>
      <c r="N8602" t="str">
        <f>TEXT(INT(HOUR(Table1[[#This Row],[Patient Admission Date]])/3)*3,"00")&amp;"-"&amp;TEXT(INT(HOUR(Table1[[#This Row],[Patient Admission Date]])/3)*3+3,"00")</f>
        <v>06-09</v>
      </c>
      <c r="O8602" t="str" cm="1">
        <f t="array" ref="O8602">_xlfn.IFS(Table1[[#This Row],[Patient Age]]&lt;=14,"0-14",Table1[[#This Row],[Patient Age]]&lt;=29,"15-29",Table1[[#This Row],[Patient Age]]&lt;=44,"30-44",Table1[[#This Row],[Patient Age]]&lt;=59,"45-59",Table1[[#This Row],[Patient Age]]&lt;=74,"60-74",TRUE,"75+")</f>
        <v>30-44</v>
      </c>
      <c r="P8602" t="str" cm="1">
        <f t="array" ref="P8602">_xlfn.IFS(Table1[[#This Row],[Patient Waittime]]&lt;=15,"0-15",Table1[[#This Row],[Patient Waittime]]&lt;=30,"16-30",Table1[[#This Row],[Patient Waittime]]&lt;=45,"31-45",Table1[[#This Row],[Patient Waittime]]&lt;=60,"46-60",TRUE,"60+")</f>
        <v>31-45</v>
      </c>
      <c r="Q8602">
        <f>--(Table1[[#This Row],[Patient Waittime]]&lt;=30)</f>
        <v>0</v>
      </c>
      <c r="R8602">
        <f>--Table1[[#This Row],[Patient Admission Flag]]</f>
        <v>1</v>
      </c>
      <c r="S8602">
        <f>--AND(Table1[[#This Row],[WithinTarget]]=1,Table1[[#This Row],[Patient Satisfaction Score]]&gt;=7)</f>
        <v>0</v>
      </c>
      <c r="T8602" t="str">
        <f>IF(LEFT(Table1[[#This Row],[Patient Gender]],1)="F","Female","Male")</f>
        <v>Male</v>
      </c>
    </row>
    <row r="8603" spans="1:20" x14ac:dyDescent="0.3">
      <c r="A8603" t="s">
        <v>8707</v>
      </c>
      <c r="B8603" s="1">
        <v>45212.412499999999</v>
      </c>
      <c r="C8603" t="s">
        <v>9</v>
      </c>
      <c r="D8603">
        <v>65</v>
      </c>
      <c r="E8603" t="s">
        <v>19</v>
      </c>
      <c r="F8603" t="s">
        <v>17</v>
      </c>
      <c r="G8603" t="b">
        <v>1</v>
      </c>
      <c r="H8603">
        <v>5</v>
      </c>
      <c r="I8603">
        <v>25</v>
      </c>
      <c r="J8603" t="b">
        <v>1</v>
      </c>
      <c r="K8603">
        <f>YEAR(Table1[[#This Row],[Patient Admission Date]])</f>
        <v>2023</v>
      </c>
      <c r="L8603" t="str">
        <f>TEXT(Table1[[#This Row],[Patient Admission Date]],"mmm")</f>
        <v>Oct</v>
      </c>
      <c r="M8603" t="str">
        <f>TEXT(Table1[[#This Row],[Patient Admission Date]],"ddd")</f>
        <v>Fri</v>
      </c>
      <c r="N8603" t="str">
        <f>TEXT(INT(HOUR(Table1[[#This Row],[Patient Admission Date]])/3)*3,"00")&amp;"-"&amp;TEXT(INT(HOUR(Table1[[#This Row],[Patient Admission Date]])/3)*3+3,"00")</f>
        <v>09-12</v>
      </c>
      <c r="O8603" t="str" cm="1">
        <f t="array" ref="O8603">_xlfn.IFS(Table1[[#This Row],[Patient Age]]&lt;=14,"0-14",Table1[[#This Row],[Patient Age]]&lt;=29,"15-29",Table1[[#This Row],[Patient Age]]&lt;=44,"30-44",Table1[[#This Row],[Patient Age]]&lt;=59,"45-59",Table1[[#This Row],[Patient Age]]&lt;=74,"60-74",TRUE,"75+")</f>
        <v>60-74</v>
      </c>
      <c r="P8603" t="str" cm="1">
        <f t="array" ref="P8603">_xlfn.IFS(Table1[[#This Row],[Patient Waittime]]&lt;=15,"0-15",Table1[[#This Row],[Patient Waittime]]&lt;=30,"16-30",Table1[[#This Row],[Patient Waittime]]&lt;=45,"31-45",Table1[[#This Row],[Patient Waittime]]&lt;=60,"46-60",TRUE,"60+")</f>
        <v>16-30</v>
      </c>
      <c r="Q8603">
        <f>--(Table1[[#This Row],[Patient Waittime]]&lt;=30)</f>
        <v>1</v>
      </c>
      <c r="R8603">
        <f>--Table1[[#This Row],[Patient Admission Flag]]</f>
        <v>1</v>
      </c>
      <c r="S8603">
        <f>--AND(Table1[[#This Row],[WithinTarget]]=1,Table1[[#This Row],[Patient Satisfaction Score]]&gt;=7)</f>
        <v>0</v>
      </c>
      <c r="T8603" t="str">
        <f>IF(LEFT(Table1[[#This Row],[Patient Gender]],1)="F","Female","Male")</f>
        <v>Male</v>
      </c>
    </row>
    <row r="8604" spans="1:20" x14ac:dyDescent="0.3">
      <c r="A8604" t="s">
        <v>8708</v>
      </c>
      <c r="B8604" s="1">
        <v>45143.790277777778</v>
      </c>
      <c r="C8604" t="s">
        <v>9</v>
      </c>
      <c r="D8604">
        <v>53</v>
      </c>
      <c r="E8604" t="s">
        <v>19</v>
      </c>
      <c r="F8604" t="s">
        <v>17</v>
      </c>
      <c r="G8604" t="b">
        <v>1</v>
      </c>
      <c r="H8604">
        <v>7</v>
      </c>
      <c r="I8604">
        <v>35</v>
      </c>
      <c r="J8604" t="b">
        <v>1</v>
      </c>
      <c r="K8604">
        <f>YEAR(Table1[[#This Row],[Patient Admission Date]])</f>
        <v>2023</v>
      </c>
      <c r="L8604" t="str">
        <f>TEXT(Table1[[#This Row],[Patient Admission Date]],"mmm")</f>
        <v>Aug</v>
      </c>
      <c r="M8604" t="str">
        <f>TEXT(Table1[[#This Row],[Patient Admission Date]],"ddd")</f>
        <v>Sat</v>
      </c>
      <c r="N8604" t="str">
        <f>TEXT(INT(HOUR(Table1[[#This Row],[Patient Admission Date]])/3)*3,"00")&amp;"-"&amp;TEXT(INT(HOUR(Table1[[#This Row],[Patient Admission Date]])/3)*3+3,"00")</f>
        <v>18-21</v>
      </c>
      <c r="O8604" t="str" cm="1">
        <f t="array" ref="O8604">_xlfn.IFS(Table1[[#This Row],[Patient Age]]&lt;=14,"0-14",Table1[[#This Row],[Patient Age]]&lt;=29,"15-29",Table1[[#This Row],[Patient Age]]&lt;=44,"30-44",Table1[[#This Row],[Patient Age]]&lt;=59,"45-59",Table1[[#This Row],[Patient Age]]&lt;=74,"60-74",TRUE,"75+")</f>
        <v>45-59</v>
      </c>
      <c r="P8604" t="str" cm="1">
        <f t="array" ref="P8604">_xlfn.IFS(Table1[[#This Row],[Patient Waittime]]&lt;=15,"0-15",Table1[[#This Row],[Patient Waittime]]&lt;=30,"16-30",Table1[[#This Row],[Patient Waittime]]&lt;=45,"31-45",Table1[[#This Row],[Patient Waittime]]&lt;=60,"46-60",TRUE,"60+")</f>
        <v>31-45</v>
      </c>
      <c r="Q8604">
        <f>--(Table1[[#This Row],[Patient Waittime]]&lt;=30)</f>
        <v>0</v>
      </c>
      <c r="R8604">
        <f>--Table1[[#This Row],[Patient Admission Flag]]</f>
        <v>1</v>
      </c>
      <c r="S8604">
        <f>--AND(Table1[[#This Row],[WithinTarget]]=1,Table1[[#This Row],[Patient Satisfaction Score]]&gt;=7)</f>
        <v>0</v>
      </c>
      <c r="T8604" t="str">
        <f>IF(LEFT(Table1[[#This Row],[Patient Gender]],1)="F","Female","Male")</f>
        <v>Male</v>
      </c>
    </row>
    <row r="8605" spans="1:20" x14ac:dyDescent="0.3">
      <c r="A8605" t="s">
        <v>8709</v>
      </c>
      <c r="B8605" s="1">
        <v>45381.425694444442</v>
      </c>
      <c r="C8605" t="s">
        <v>9</v>
      </c>
      <c r="D8605">
        <v>33</v>
      </c>
      <c r="E8605" t="s">
        <v>19</v>
      </c>
      <c r="F8605" t="s">
        <v>17</v>
      </c>
      <c r="G8605" t="b">
        <v>1</v>
      </c>
      <c r="H8605">
        <v>7</v>
      </c>
      <c r="I8605">
        <v>19</v>
      </c>
      <c r="J8605" t="b">
        <v>1</v>
      </c>
      <c r="K8605">
        <f>YEAR(Table1[[#This Row],[Patient Admission Date]])</f>
        <v>2024</v>
      </c>
      <c r="L8605" t="str">
        <f>TEXT(Table1[[#This Row],[Patient Admission Date]],"mmm")</f>
        <v>Mar</v>
      </c>
      <c r="M8605" t="str">
        <f>TEXT(Table1[[#This Row],[Patient Admission Date]],"ddd")</f>
        <v>Sat</v>
      </c>
      <c r="N8605" t="str">
        <f>TEXT(INT(HOUR(Table1[[#This Row],[Patient Admission Date]])/3)*3,"00")&amp;"-"&amp;TEXT(INT(HOUR(Table1[[#This Row],[Patient Admission Date]])/3)*3+3,"00")</f>
        <v>09-12</v>
      </c>
      <c r="O8605" t="str" cm="1">
        <f t="array" ref="O8605">_xlfn.IFS(Table1[[#This Row],[Patient Age]]&lt;=14,"0-14",Table1[[#This Row],[Patient Age]]&lt;=29,"15-29",Table1[[#This Row],[Patient Age]]&lt;=44,"30-44",Table1[[#This Row],[Patient Age]]&lt;=59,"45-59",Table1[[#This Row],[Patient Age]]&lt;=74,"60-74",TRUE,"75+")</f>
        <v>30-44</v>
      </c>
      <c r="P8605" t="str" cm="1">
        <f t="array" ref="P8605">_xlfn.IFS(Table1[[#This Row],[Patient Waittime]]&lt;=15,"0-15",Table1[[#This Row],[Patient Waittime]]&lt;=30,"16-30",Table1[[#This Row],[Patient Waittime]]&lt;=45,"31-45",Table1[[#This Row],[Patient Waittime]]&lt;=60,"46-60",TRUE,"60+")</f>
        <v>16-30</v>
      </c>
      <c r="Q8605">
        <f>--(Table1[[#This Row],[Patient Waittime]]&lt;=30)</f>
        <v>1</v>
      </c>
      <c r="R8605">
        <f>--Table1[[#This Row],[Patient Admission Flag]]</f>
        <v>1</v>
      </c>
      <c r="S8605">
        <f>--AND(Table1[[#This Row],[WithinTarget]]=1,Table1[[#This Row],[Patient Satisfaction Score]]&gt;=7)</f>
        <v>1</v>
      </c>
      <c r="T8605" t="str">
        <f>IF(LEFT(Table1[[#This Row],[Patient Gender]],1)="F","Female","Male")</f>
        <v>Male</v>
      </c>
    </row>
    <row r="8606" spans="1:20" x14ac:dyDescent="0.3">
      <c r="A8606" t="s">
        <v>8710</v>
      </c>
      <c r="B8606" s="1">
        <v>45278.844444444447</v>
      </c>
      <c r="C8606" t="s">
        <v>9</v>
      </c>
      <c r="D8606">
        <v>66</v>
      </c>
      <c r="E8606" t="s">
        <v>19</v>
      </c>
      <c r="F8606" t="s">
        <v>17</v>
      </c>
      <c r="G8606" t="b">
        <v>1</v>
      </c>
      <c r="H8606">
        <v>7</v>
      </c>
      <c r="I8606">
        <v>39</v>
      </c>
      <c r="J8606" t="b">
        <v>1</v>
      </c>
      <c r="K8606">
        <f>YEAR(Table1[[#This Row],[Patient Admission Date]])</f>
        <v>2023</v>
      </c>
      <c r="L8606" t="str">
        <f>TEXT(Table1[[#This Row],[Patient Admission Date]],"mmm")</f>
        <v>Dec</v>
      </c>
      <c r="M8606" t="str">
        <f>TEXT(Table1[[#This Row],[Patient Admission Date]],"ddd")</f>
        <v>Mon</v>
      </c>
      <c r="N8606" t="str">
        <f>TEXT(INT(HOUR(Table1[[#This Row],[Patient Admission Date]])/3)*3,"00")&amp;"-"&amp;TEXT(INT(HOUR(Table1[[#This Row],[Patient Admission Date]])/3)*3+3,"00")</f>
        <v>18-21</v>
      </c>
      <c r="O8606" t="str" cm="1">
        <f t="array" ref="O8606">_xlfn.IFS(Table1[[#This Row],[Patient Age]]&lt;=14,"0-14",Table1[[#This Row],[Patient Age]]&lt;=29,"15-29",Table1[[#This Row],[Patient Age]]&lt;=44,"30-44",Table1[[#This Row],[Patient Age]]&lt;=59,"45-59",Table1[[#This Row],[Patient Age]]&lt;=74,"60-74",TRUE,"75+")</f>
        <v>60-74</v>
      </c>
      <c r="P8606" t="str" cm="1">
        <f t="array" ref="P8606">_xlfn.IFS(Table1[[#This Row],[Patient Waittime]]&lt;=15,"0-15",Table1[[#This Row],[Patient Waittime]]&lt;=30,"16-30",Table1[[#This Row],[Patient Waittime]]&lt;=45,"31-45",Table1[[#This Row],[Patient Waittime]]&lt;=60,"46-60",TRUE,"60+")</f>
        <v>31-45</v>
      </c>
      <c r="Q8606">
        <f>--(Table1[[#This Row],[Patient Waittime]]&lt;=30)</f>
        <v>0</v>
      </c>
      <c r="R8606">
        <f>--Table1[[#This Row],[Patient Admission Flag]]</f>
        <v>1</v>
      </c>
      <c r="S8606">
        <f>--AND(Table1[[#This Row],[WithinTarget]]=1,Table1[[#This Row],[Patient Satisfaction Score]]&gt;=7)</f>
        <v>0</v>
      </c>
      <c r="T8606" t="str">
        <f>IF(LEFT(Table1[[#This Row],[Patient Gender]],1)="F","Female","Male")</f>
        <v>Male</v>
      </c>
    </row>
    <row r="8607" spans="1:20" x14ac:dyDescent="0.3">
      <c r="A8607" t="s">
        <v>8711</v>
      </c>
      <c r="B8607" s="1">
        <v>45276.837500000001</v>
      </c>
      <c r="C8607" t="s">
        <v>9</v>
      </c>
      <c r="D8607">
        <v>64</v>
      </c>
      <c r="E8607" t="s">
        <v>19</v>
      </c>
      <c r="F8607" t="s">
        <v>17</v>
      </c>
      <c r="G8607" t="b">
        <v>1</v>
      </c>
      <c r="H8607">
        <v>8</v>
      </c>
      <c r="I8607">
        <v>11</v>
      </c>
      <c r="J8607" t="b">
        <v>1</v>
      </c>
      <c r="K8607">
        <f>YEAR(Table1[[#This Row],[Patient Admission Date]])</f>
        <v>2023</v>
      </c>
      <c r="L8607" t="str">
        <f>TEXT(Table1[[#This Row],[Patient Admission Date]],"mmm")</f>
        <v>Dec</v>
      </c>
      <c r="M8607" t="str">
        <f>TEXT(Table1[[#This Row],[Patient Admission Date]],"ddd")</f>
        <v>Sat</v>
      </c>
      <c r="N8607" t="str">
        <f>TEXT(INT(HOUR(Table1[[#This Row],[Patient Admission Date]])/3)*3,"00")&amp;"-"&amp;TEXT(INT(HOUR(Table1[[#This Row],[Patient Admission Date]])/3)*3+3,"00")</f>
        <v>18-21</v>
      </c>
      <c r="O8607" t="str" cm="1">
        <f t="array" ref="O8607">_xlfn.IFS(Table1[[#This Row],[Patient Age]]&lt;=14,"0-14",Table1[[#This Row],[Patient Age]]&lt;=29,"15-29",Table1[[#This Row],[Patient Age]]&lt;=44,"30-44",Table1[[#This Row],[Patient Age]]&lt;=59,"45-59",Table1[[#This Row],[Patient Age]]&lt;=74,"60-74",TRUE,"75+")</f>
        <v>60-74</v>
      </c>
      <c r="P8607" t="str" cm="1">
        <f t="array" ref="P8607">_xlfn.IFS(Table1[[#This Row],[Patient Waittime]]&lt;=15,"0-15",Table1[[#This Row],[Patient Waittime]]&lt;=30,"16-30",Table1[[#This Row],[Patient Waittime]]&lt;=45,"31-45",Table1[[#This Row],[Patient Waittime]]&lt;=60,"46-60",TRUE,"60+")</f>
        <v>0-15</v>
      </c>
      <c r="Q8607">
        <f>--(Table1[[#This Row],[Patient Waittime]]&lt;=30)</f>
        <v>1</v>
      </c>
      <c r="R8607">
        <f>--Table1[[#This Row],[Patient Admission Flag]]</f>
        <v>1</v>
      </c>
      <c r="S8607">
        <f>--AND(Table1[[#This Row],[WithinTarget]]=1,Table1[[#This Row],[Patient Satisfaction Score]]&gt;=7)</f>
        <v>1</v>
      </c>
      <c r="T8607" t="str">
        <f>IF(LEFT(Table1[[#This Row],[Patient Gender]],1)="F","Female","Male")</f>
        <v>Male</v>
      </c>
    </row>
    <row r="8608" spans="1:20" x14ac:dyDescent="0.3">
      <c r="A8608" t="s">
        <v>8712</v>
      </c>
      <c r="B8608" s="1">
        <v>45134.092361111114</v>
      </c>
      <c r="C8608" t="s">
        <v>9</v>
      </c>
      <c r="D8608">
        <v>76</v>
      </c>
      <c r="E8608" t="s">
        <v>19</v>
      </c>
      <c r="F8608" t="s">
        <v>17</v>
      </c>
      <c r="G8608" t="b">
        <v>1</v>
      </c>
      <c r="H8608">
        <v>9</v>
      </c>
      <c r="I8608">
        <v>44</v>
      </c>
      <c r="J8608" t="b">
        <v>1</v>
      </c>
      <c r="K8608">
        <f>YEAR(Table1[[#This Row],[Patient Admission Date]])</f>
        <v>2023</v>
      </c>
      <c r="L8608" t="str">
        <f>TEXT(Table1[[#This Row],[Patient Admission Date]],"mmm")</f>
        <v>Jul</v>
      </c>
      <c r="M8608" t="str">
        <f>TEXT(Table1[[#This Row],[Patient Admission Date]],"ddd")</f>
        <v>Thu</v>
      </c>
      <c r="N8608" t="str">
        <f>TEXT(INT(HOUR(Table1[[#This Row],[Patient Admission Date]])/3)*3,"00")&amp;"-"&amp;TEXT(INT(HOUR(Table1[[#This Row],[Patient Admission Date]])/3)*3+3,"00")</f>
        <v>00-03</v>
      </c>
      <c r="O8608" t="str" cm="1">
        <f t="array" ref="O8608">_xlfn.IFS(Table1[[#This Row],[Patient Age]]&lt;=14,"0-14",Table1[[#This Row],[Patient Age]]&lt;=29,"15-29",Table1[[#This Row],[Patient Age]]&lt;=44,"30-44",Table1[[#This Row],[Patient Age]]&lt;=59,"45-59",Table1[[#This Row],[Patient Age]]&lt;=74,"60-74",TRUE,"75+")</f>
        <v>75+</v>
      </c>
      <c r="P8608" t="str" cm="1">
        <f t="array" ref="P8608">_xlfn.IFS(Table1[[#This Row],[Patient Waittime]]&lt;=15,"0-15",Table1[[#This Row],[Patient Waittime]]&lt;=30,"16-30",Table1[[#This Row],[Patient Waittime]]&lt;=45,"31-45",Table1[[#This Row],[Patient Waittime]]&lt;=60,"46-60",TRUE,"60+")</f>
        <v>31-45</v>
      </c>
      <c r="Q8608">
        <f>--(Table1[[#This Row],[Patient Waittime]]&lt;=30)</f>
        <v>0</v>
      </c>
      <c r="R8608">
        <f>--Table1[[#This Row],[Patient Admission Flag]]</f>
        <v>1</v>
      </c>
      <c r="S8608">
        <f>--AND(Table1[[#This Row],[WithinTarget]]=1,Table1[[#This Row],[Patient Satisfaction Score]]&gt;=7)</f>
        <v>0</v>
      </c>
      <c r="T8608" t="str">
        <f>IF(LEFT(Table1[[#This Row],[Patient Gender]],1)="F","Female","Male")</f>
        <v>Male</v>
      </c>
    </row>
    <row r="8609" spans="1:20" x14ac:dyDescent="0.3">
      <c r="A8609" t="s">
        <v>8713</v>
      </c>
      <c r="B8609" s="1">
        <v>45330.786111111112</v>
      </c>
      <c r="C8609" t="s">
        <v>9</v>
      </c>
      <c r="D8609">
        <v>35</v>
      </c>
      <c r="E8609" t="s">
        <v>19</v>
      </c>
      <c r="F8609" t="s">
        <v>17</v>
      </c>
      <c r="G8609" t="b">
        <v>1</v>
      </c>
      <c r="H8609">
        <v>9</v>
      </c>
      <c r="I8609">
        <v>42</v>
      </c>
      <c r="J8609" t="b">
        <v>1</v>
      </c>
      <c r="K8609">
        <f>YEAR(Table1[[#This Row],[Patient Admission Date]])</f>
        <v>2024</v>
      </c>
      <c r="L8609" t="str">
        <f>TEXT(Table1[[#This Row],[Patient Admission Date]],"mmm")</f>
        <v>Feb</v>
      </c>
      <c r="M8609" t="str">
        <f>TEXT(Table1[[#This Row],[Patient Admission Date]],"ddd")</f>
        <v>Thu</v>
      </c>
      <c r="N8609" t="str">
        <f>TEXT(INT(HOUR(Table1[[#This Row],[Patient Admission Date]])/3)*3,"00")&amp;"-"&amp;TEXT(INT(HOUR(Table1[[#This Row],[Patient Admission Date]])/3)*3+3,"00")</f>
        <v>18-21</v>
      </c>
      <c r="O8609" t="str" cm="1">
        <f t="array" ref="O8609">_xlfn.IFS(Table1[[#This Row],[Patient Age]]&lt;=14,"0-14",Table1[[#This Row],[Patient Age]]&lt;=29,"15-29",Table1[[#This Row],[Patient Age]]&lt;=44,"30-44",Table1[[#This Row],[Patient Age]]&lt;=59,"45-59",Table1[[#This Row],[Patient Age]]&lt;=74,"60-74",TRUE,"75+")</f>
        <v>30-44</v>
      </c>
      <c r="P8609" t="str" cm="1">
        <f t="array" ref="P8609">_xlfn.IFS(Table1[[#This Row],[Patient Waittime]]&lt;=15,"0-15",Table1[[#This Row],[Patient Waittime]]&lt;=30,"16-30",Table1[[#This Row],[Patient Waittime]]&lt;=45,"31-45",Table1[[#This Row],[Patient Waittime]]&lt;=60,"46-60",TRUE,"60+")</f>
        <v>31-45</v>
      </c>
      <c r="Q8609">
        <f>--(Table1[[#This Row],[Patient Waittime]]&lt;=30)</f>
        <v>0</v>
      </c>
      <c r="R8609">
        <f>--Table1[[#This Row],[Patient Admission Flag]]</f>
        <v>1</v>
      </c>
      <c r="S8609">
        <f>--AND(Table1[[#This Row],[WithinTarget]]=1,Table1[[#This Row],[Patient Satisfaction Score]]&gt;=7)</f>
        <v>0</v>
      </c>
      <c r="T8609" t="str">
        <f>IF(LEFT(Table1[[#This Row],[Patient Gender]],1)="F","Female","Male")</f>
        <v>Male</v>
      </c>
    </row>
    <row r="8610" spans="1:20" x14ac:dyDescent="0.3">
      <c r="A8610" t="s">
        <v>8714</v>
      </c>
      <c r="B8610" s="1">
        <v>45534.091666666667</v>
      </c>
      <c r="C8610" t="s">
        <v>9</v>
      </c>
      <c r="D8610">
        <v>36</v>
      </c>
      <c r="E8610" t="s">
        <v>19</v>
      </c>
      <c r="F8610" t="s">
        <v>17</v>
      </c>
      <c r="G8610" t="b">
        <v>1</v>
      </c>
      <c r="H8610">
        <v>9</v>
      </c>
      <c r="I8610">
        <v>23</v>
      </c>
      <c r="J8610" t="b">
        <v>1</v>
      </c>
      <c r="K8610">
        <f>YEAR(Table1[[#This Row],[Patient Admission Date]])</f>
        <v>2024</v>
      </c>
      <c r="L8610" t="str">
        <f>TEXT(Table1[[#This Row],[Patient Admission Date]],"mmm")</f>
        <v>Aug</v>
      </c>
      <c r="M8610" t="str">
        <f>TEXT(Table1[[#This Row],[Patient Admission Date]],"ddd")</f>
        <v>Fri</v>
      </c>
      <c r="N8610" t="str">
        <f>TEXT(INT(HOUR(Table1[[#This Row],[Patient Admission Date]])/3)*3,"00")&amp;"-"&amp;TEXT(INT(HOUR(Table1[[#This Row],[Patient Admission Date]])/3)*3+3,"00")</f>
        <v>00-03</v>
      </c>
      <c r="O8610" t="str" cm="1">
        <f t="array" ref="O8610">_xlfn.IFS(Table1[[#This Row],[Patient Age]]&lt;=14,"0-14",Table1[[#This Row],[Patient Age]]&lt;=29,"15-29",Table1[[#This Row],[Patient Age]]&lt;=44,"30-44",Table1[[#This Row],[Patient Age]]&lt;=59,"45-59",Table1[[#This Row],[Patient Age]]&lt;=74,"60-74",TRUE,"75+")</f>
        <v>30-44</v>
      </c>
      <c r="P8610" t="str" cm="1">
        <f t="array" ref="P8610">_xlfn.IFS(Table1[[#This Row],[Patient Waittime]]&lt;=15,"0-15",Table1[[#This Row],[Patient Waittime]]&lt;=30,"16-30",Table1[[#This Row],[Patient Waittime]]&lt;=45,"31-45",Table1[[#This Row],[Patient Waittime]]&lt;=60,"46-60",TRUE,"60+")</f>
        <v>16-30</v>
      </c>
      <c r="Q8610">
        <f>--(Table1[[#This Row],[Patient Waittime]]&lt;=30)</f>
        <v>1</v>
      </c>
      <c r="R8610">
        <f>--Table1[[#This Row],[Patient Admission Flag]]</f>
        <v>1</v>
      </c>
      <c r="S8610">
        <f>--AND(Table1[[#This Row],[WithinTarget]]=1,Table1[[#This Row],[Patient Satisfaction Score]]&gt;=7)</f>
        <v>1</v>
      </c>
      <c r="T8610" t="str">
        <f>IF(LEFT(Table1[[#This Row],[Patient Gender]],1)="F","Female","Male")</f>
        <v>Male</v>
      </c>
    </row>
    <row r="8611" spans="1:20" x14ac:dyDescent="0.3">
      <c r="A8611" t="s">
        <v>8715</v>
      </c>
      <c r="B8611" s="1">
        <v>45299.777083333334</v>
      </c>
      <c r="C8611" t="s">
        <v>9</v>
      </c>
      <c r="D8611">
        <v>64</v>
      </c>
      <c r="E8611" t="s">
        <v>19</v>
      </c>
      <c r="F8611" t="s">
        <v>17</v>
      </c>
      <c r="G8611" t="b">
        <v>1</v>
      </c>
      <c r="H8611">
        <v>10</v>
      </c>
      <c r="I8611">
        <v>21</v>
      </c>
      <c r="J8611" t="b">
        <v>1</v>
      </c>
      <c r="K8611">
        <f>YEAR(Table1[[#This Row],[Patient Admission Date]])</f>
        <v>2024</v>
      </c>
      <c r="L8611" t="str">
        <f>TEXT(Table1[[#This Row],[Patient Admission Date]],"mmm")</f>
        <v>Jan</v>
      </c>
      <c r="M8611" t="str">
        <f>TEXT(Table1[[#This Row],[Patient Admission Date]],"ddd")</f>
        <v>Mon</v>
      </c>
      <c r="N8611" t="str">
        <f>TEXT(INT(HOUR(Table1[[#This Row],[Patient Admission Date]])/3)*3,"00")&amp;"-"&amp;TEXT(INT(HOUR(Table1[[#This Row],[Patient Admission Date]])/3)*3+3,"00")</f>
        <v>18-21</v>
      </c>
      <c r="O8611" t="str" cm="1">
        <f t="array" ref="O8611">_xlfn.IFS(Table1[[#This Row],[Patient Age]]&lt;=14,"0-14",Table1[[#This Row],[Patient Age]]&lt;=29,"15-29",Table1[[#This Row],[Patient Age]]&lt;=44,"30-44",Table1[[#This Row],[Patient Age]]&lt;=59,"45-59",Table1[[#This Row],[Patient Age]]&lt;=74,"60-74",TRUE,"75+")</f>
        <v>60-74</v>
      </c>
      <c r="P8611" t="str" cm="1">
        <f t="array" ref="P8611">_xlfn.IFS(Table1[[#This Row],[Patient Waittime]]&lt;=15,"0-15",Table1[[#This Row],[Patient Waittime]]&lt;=30,"16-30",Table1[[#This Row],[Patient Waittime]]&lt;=45,"31-45",Table1[[#This Row],[Patient Waittime]]&lt;=60,"46-60",TRUE,"60+")</f>
        <v>16-30</v>
      </c>
      <c r="Q8611">
        <f>--(Table1[[#This Row],[Patient Waittime]]&lt;=30)</f>
        <v>1</v>
      </c>
      <c r="R8611">
        <f>--Table1[[#This Row],[Patient Admission Flag]]</f>
        <v>1</v>
      </c>
      <c r="S8611">
        <f>--AND(Table1[[#This Row],[WithinTarget]]=1,Table1[[#This Row],[Patient Satisfaction Score]]&gt;=7)</f>
        <v>1</v>
      </c>
      <c r="T8611" t="str">
        <f>IF(LEFT(Table1[[#This Row],[Patient Gender]],1)="F","Female","Male")</f>
        <v>Male</v>
      </c>
    </row>
    <row r="8612" spans="1:20" x14ac:dyDescent="0.3">
      <c r="A8612" t="s">
        <v>8716</v>
      </c>
      <c r="B8612" s="1">
        <v>45185.572916666664</v>
      </c>
      <c r="C8612" t="s">
        <v>9</v>
      </c>
      <c r="D8612">
        <v>9</v>
      </c>
      <c r="E8612" t="s">
        <v>19</v>
      </c>
      <c r="F8612" t="s">
        <v>17</v>
      </c>
      <c r="G8612" t="b">
        <v>1</v>
      </c>
      <c r="H8612">
        <v>10</v>
      </c>
      <c r="I8612">
        <v>41</v>
      </c>
      <c r="J8612" t="b">
        <v>1</v>
      </c>
      <c r="K8612">
        <f>YEAR(Table1[[#This Row],[Patient Admission Date]])</f>
        <v>2023</v>
      </c>
      <c r="L8612" t="str">
        <f>TEXT(Table1[[#This Row],[Patient Admission Date]],"mmm")</f>
        <v>Sep</v>
      </c>
      <c r="M8612" t="str">
        <f>TEXT(Table1[[#This Row],[Patient Admission Date]],"ddd")</f>
        <v>Sat</v>
      </c>
      <c r="N8612" t="str">
        <f>TEXT(INT(HOUR(Table1[[#This Row],[Patient Admission Date]])/3)*3,"00")&amp;"-"&amp;TEXT(INT(HOUR(Table1[[#This Row],[Patient Admission Date]])/3)*3+3,"00")</f>
        <v>12-15</v>
      </c>
      <c r="O8612" t="str" cm="1">
        <f t="array" ref="O8612">_xlfn.IFS(Table1[[#This Row],[Patient Age]]&lt;=14,"0-14",Table1[[#This Row],[Patient Age]]&lt;=29,"15-29",Table1[[#This Row],[Patient Age]]&lt;=44,"30-44",Table1[[#This Row],[Patient Age]]&lt;=59,"45-59",Table1[[#This Row],[Patient Age]]&lt;=74,"60-74",TRUE,"75+")</f>
        <v>0-14</v>
      </c>
      <c r="P8612" t="str" cm="1">
        <f t="array" ref="P8612">_xlfn.IFS(Table1[[#This Row],[Patient Waittime]]&lt;=15,"0-15",Table1[[#This Row],[Patient Waittime]]&lt;=30,"16-30",Table1[[#This Row],[Patient Waittime]]&lt;=45,"31-45",Table1[[#This Row],[Patient Waittime]]&lt;=60,"46-60",TRUE,"60+")</f>
        <v>31-45</v>
      </c>
      <c r="Q8612">
        <f>--(Table1[[#This Row],[Patient Waittime]]&lt;=30)</f>
        <v>0</v>
      </c>
      <c r="R8612">
        <f>--Table1[[#This Row],[Patient Admission Flag]]</f>
        <v>1</v>
      </c>
      <c r="S8612">
        <f>--AND(Table1[[#This Row],[WithinTarget]]=1,Table1[[#This Row],[Patient Satisfaction Score]]&gt;=7)</f>
        <v>0</v>
      </c>
      <c r="T8612" t="str">
        <f>IF(LEFT(Table1[[#This Row],[Patient Gender]],1)="F","Female","Male")</f>
        <v>Male</v>
      </c>
    </row>
    <row r="8613" spans="1:20" x14ac:dyDescent="0.3">
      <c r="A8613" t="s">
        <v>8717</v>
      </c>
      <c r="B8613" s="1">
        <v>45527.69027777778</v>
      </c>
      <c r="C8613" t="s">
        <v>9</v>
      </c>
      <c r="D8613">
        <v>56</v>
      </c>
      <c r="E8613" t="s">
        <v>19</v>
      </c>
      <c r="F8613" t="s">
        <v>17</v>
      </c>
      <c r="G8613" t="b">
        <v>1</v>
      </c>
      <c r="H8613">
        <v>10</v>
      </c>
      <c r="I8613">
        <v>60</v>
      </c>
      <c r="J8613" t="b">
        <v>1</v>
      </c>
      <c r="K8613">
        <f>YEAR(Table1[[#This Row],[Patient Admission Date]])</f>
        <v>2024</v>
      </c>
      <c r="L8613" t="str">
        <f>TEXT(Table1[[#This Row],[Patient Admission Date]],"mmm")</f>
        <v>Aug</v>
      </c>
      <c r="M8613" t="str">
        <f>TEXT(Table1[[#This Row],[Patient Admission Date]],"ddd")</f>
        <v>Fri</v>
      </c>
      <c r="N8613" t="str">
        <f>TEXT(INT(HOUR(Table1[[#This Row],[Patient Admission Date]])/3)*3,"00")&amp;"-"&amp;TEXT(INT(HOUR(Table1[[#This Row],[Patient Admission Date]])/3)*3+3,"00")</f>
        <v>15-18</v>
      </c>
      <c r="O8613" t="str" cm="1">
        <f t="array" ref="O8613">_xlfn.IFS(Table1[[#This Row],[Patient Age]]&lt;=14,"0-14",Table1[[#This Row],[Patient Age]]&lt;=29,"15-29",Table1[[#This Row],[Patient Age]]&lt;=44,"30-44",Table1[[#This Row],[Patient Age]]&lt;=59,"45-59",Table1[[#This Row],[Patient Age]]&lt;=74,"60-74",TRUE,"75+")</f>
        <v>45-59</v>
      </c>
      <c r="P8613" t="str" cm="1">
        <f t="array" ref="P8613">_xlfn.IFS(Table1[[#This Row],[Patient Waittime]]&lt;=15,"0-15",Table1[[#This Row],[Patient Waittime]]&lt;=30,"16-30",Table1[[#This Row],[Patient Waittime]]&lt;=45,"31-45",Table1[[#This Row],[Patient Waittime]]&lt;=60,"46-60",TRUE,"60+")</f>
        <v>46-60</v>
      </c>
      <c r="Q8613">
        <f>--(Table1[[#This Row],[Patient Waittime]]&lt;=30)</f>
        <v>0</v>
      </c>
      <c r="R8613">
        <f>--Table1[[#This Row],[Patient Admission Flag]]</f>
        <v>1</v>
      </c>
      <c r="S8613">
        <f>--AND(Table1[[#This Row],[WithinTarget]]=1,Table1[[#This Row],[Patient Satisfaction Score]]&gt;=7)</f>
        <v>0</v>
      </c>
      <c r="T8613" t="str">
        <f>IF(LEFT(Table1[[#This Row],[Patient Gender]],1)="F","Female","Male")</f>
        <v>Male</v>
      </c>
    </row>
    <row r="8614" spans="1:20" x14ac:dyDescent="0.3">
      <c r="A8614" t="s">
        <v>8718</v>
      </c>
      <c r="B8614" s="1">
        <v>45106.693749999999</v>
      </c>
      <c r="C8614" t="s">
        <v>9</v>
      </c>
      <c r="D8614">
        <v>66</v>
      </c>
      <c r="E8614" t="s">
        <v>19</v>
      </c>
      <c r="F8614" t="s">
        <v>23</v>
      </c>
      <c r="G8614" t="b">
        <v>1</v>
      </c>
      <c r="I8614">
        <v>22</v>
      </c>
      <c r="J8614" t="b">
        <v>1</v>
      </c>
      <c r="K8614">
        <f>YEAR(Table1[[#This Row],[Patient Admission Date]])</f>
        <v>2023</v>
      </c>
      <c r="L8614" t="str">
        <f>TEXT(Table1[[#This Row],[Patient Admission Date]],"mmm")</f>
        <v>Jun</v>
      </c>
      <c r="M8614" t="str">
        <f>TEXT(Table1[[#This Row],[Patient Admission Date]],"ddd")</f>
        <v>Thu</v>
      </c>
      <c r="N8614" t="str">
        <f>TEXT(INT(HOUR(Table1[[#This Row],[Patient Admission Date]])/3)*3,"00")&amp;"-"&amp;TEXT(INT(HOUR(Table1[[#This Row],[Patient Admission Date]])/3)*3+3,"00")</f>
        <v>15-18</v>
      </c>
      <c r="O8614" t="str" cm="1">
        <f t="array" ref="O8614">_xlfn.IFS(Table1[[#This Row],[Patient Age]]&lt;=14,"0-14",Table1[[#This Row],[Patient Age]]&lt;=29,"15-29",Table1[[#This Row],[Patient Age]]&lt;=44,"30-44",Table1[[#This Row],[Patient Age]]&lt;=59,"45-59",Table1[[#This Row],[Patient Age]]&lt;=74,"60-74",TRUE,"75+")</f>
        <v>60-74</v>
      </c>
      <c r="P8614" t="str" cm="1">
        <f t="array" ref="P8614">_xlfn.IFS(Table1[[#This Row],[Patient Waittime]]&lt;=15,"0-15",Table1[[#This Row],[Patient Waittime]]&lt;=30,"16-30",Table1[[#This Row],[Patient Waittime]]&lt;=45,"31-45",Table1[[#This Row],[Patient Waittime]]&lt;=60,"46-60",TRUE,"60+")</f>
        <v>16-30</v>
      </c>
      <c r="Q8614">
        <f>--(Table1[[#This Row],[Patient Waittime]]&lt;=30)</f>
        <v>1</v>
      </c>
      <c r="R8614">
        <f>--Table1[[#This Row],[Patient Admission Flag]]</f>
        <v>1</v>
      </c>
      <c r="S8614">
        <f>--AND(Table1[[#This Row],[WithinTarget]]=1,Table1[[#This Row],[Patient Satisfaction Score]]&gt;=7)</f>
        <v>0</v>
      </c>
      <c r="T8614" t="str">
        <f>IF(LEFT(Table1[[#This Row],[Patient Gender]],1)="F","Female","Male")</f>
        <v>Male</v>
      </c>
    </row>
    <row r="8615" spans="1:20" x14ac:dyDescent="0.3">
      <c r="A8615" t="s">
        <v>8719</v>
      </c>
      <c r="B8615" s="1">
        <v>45295.23333333333</v>
      </c>
      <c r="C8615" t="s">
        <v>9</v>
      </c>
      <c r="D8615">
        <v>33</v>
      </c>
      <c r="E8615" t="s">
        <v>19</v>
      </c>
      <c r="F8615" t="s">
        <v>23</v>
      </c>
      <c r="G8615" t="b">
        <v>1</v>
      </c>
      <c r="I8615">
        <v>60</v>
      </c>
      <c r="J8615" t="b">
        <v>1</v>
      </c>
      <c r="K8615">
        <f>YEAR(Table1[[#This Row],[Patient Admission Date]])</f>
        <v>2024</v>
      </c>
      <c r="L8615" t="str">
        <f>TEXT(Table1[[#This Row],[Patient Admission Date]],"mmm")</f>
        <v>Jan</v>
      </c>
      <c r="M8615" t="str">
        <f>TEXT(Table1[[#This Row],[Patient Admission Date]],"ddd")</f>
        <v>Thu</v>
      </c>
      <c r="N8615" t="str">
        <f>TEXT(INT(HOUR(Table1[[#This Row],[Patient Admission Date]])/3)*3,"00")&amp;"-"&amp;TEXT(INT(HOUR(Table1[[#This Row],[Patient Admission Date]])/3)*3+3,"00")</f>
        <v>03-06</v>
      </c>
      <c r="O8615" t="str" cm="1">
        <f t="array" ref="O8615">_xlfn.IFS(Table1[[#This Row],[Patient Age]]&lt;=14,"0-14",Table1[[#This Row],[Patient Age]]&lt;=29,"15-29",Table1[[#This Row],[Patient Age]]&lt;=44,"30-44",Table1[[#This Row],[Patient Age]]&lt;=59,"45-59",Table1[[#This Row],[Patient Age]]&lt;=74,"60-74",TRUE,"75+")</f>
        <v>30-44</v>
      </c>
      <c r="P8615" t="str" cm="1">
        <f t="array" ref="P8615">_xlfn.IFS(Table1[[#This Row],[Patient Waittime]]&lt;=15,"0-15",Table1[[#This Row],[Patient Waittime]]&lt;=30,"16-30",Table1[[#This Row],[Patient Waittime]]&lt;=45,"31-45",Table1[[#This Row],[Patient Waittime]]&lt;=60,"46-60",TRUE,"60+")</f>
        <v>46-60</v>
      </c>
      <c r="Q8615">
        <f>--(Table1[[#This Row],[Patient Waittime]]&lt;=30)</f>
        <v>0</v>
      </c>
      <c r="R8615">
        <f>--Table1[[#This Row],[Patient Admission Flag]]</f>
        <v>1</v>
      </c>
      <c r="S8615">
        <f>--AND(Table1[[#This Row],[WithinTarget]]=1,Table1[[#This Row],[Patient Satisfaction Score]]&gt;=7)</f>
        <v>0</v>
      </c>
      <c r="T8615" t="str">
        <f>IF(LEFT(Table1[[#This Row],[Patient Gender]],1)="F","Female","Male")</f>
        <v>Male</v>
      </c>
    </row>
    <row r="8616" spans="1:20" x14ac:dyDescent="0.3">
      <c r="A8616" t="s">
        <v>8720</v>
      </c>
      <c r="B8616" s="1">
        <v>45062.415972222225</v>
      </c>
      <c r="C8616" t="s">
        <v>9</v>
      </c>
      <c r="D8616">
        <v>42</v>
      </c>
      <c r="E8616" t="s">
        <v>19</v>
      </c>
      <c r="F8616" t="s">
        <v>23</v>
      </c>
      <c r="G8616" t="b">
        <v>1</v>
      </c>
      <c r="I8616">
        <v>35</v>
      </c>
      <c r="J8616" t="b">
        <v>1</v>
      </c>
      <c r="K8616">
        <f>YEAR(Table1[[#This Row],[Patient Admission Date]])</f>
        <v>2023</v>
      </c>
      <c r="L8616" t="str">
        <f>TEXT(Table1[[#This Row],[Patient Admission Date]],"mmm")</f>
        <v>May</v>
      </c>
      <c r="M8616" t="str">
        <f>TEXT(Table1[[#This Row],[Patient Admission Date]],"ddd")</f>
        <v>Tue</v>
      </c>
      <c r="N8616" t="str">
        <f>TEXT(INT(HOUR(Table1[[#This Row],[Patient Admission Date]])/3)*3,"00")&amp;"-"&amp;TEXT(INT(HOUR(Table1[[#This Row],[Patient Admission Date]])/3)*3+3,"00")</f>
        <v>09-12</v>
      </c>
      <c r="O8616" t="str" cm="1">
        <f t="array" ref="O8616">_xlfn.IFS(Table1[[#This Row],[Patient Age]]&lt;=14,"0-14",Table1[[#This Row],[Patient Age]]&lt;=29,"15-29",Table1[[#This Row],[Patient Age]]&lt;=44,"30-44",Table1[[#This Row],[Patient Age]]&lt;=59,"45-59",Table1[[#This Row],[Patient Age]]&lt;=74,"60-74",TRUE,"75+")</f>
        <v>30-44</v>
      </c>
      <c r="P8616" t="str" cm="1">
        <f t="array" ref="P8616">_xlfn.IFS(Table1[[#This Row],[Patient Waittime]]&lt;=15,"0-15",Table1[[#This Row],[Patient Waittime]]&lt;=30,"16-30",Table1[[#This Row],[Patient Waittime]]&lt;=45,"31-45",Table1[[#This Row],[Patient Waittime]]&lt;=60,"46-60",TRUE,"60+")</f>
        <v>31-45</v>
      </c>
      <c r="Q8616">
        <f>--(Table1[[#This Row],[Patient Waittime]]&lt;=30)</f>
        <v>0</v>
      </c>
      <c r="R8616">
        <f>--Table1[[#This Row],[Patient Admission Flag]]</f>
        <v>1</v>
      </c>
      <c r="S8616">
        <f>--AND(Table1[[#This Row],[WithinTarget]]=1,Table1[[#This Row],[Patient Satisfaction Score]]&gt;=7)</f>
        <v>0</v>
      </c>
      <c r="T8616" t="str">
        <f>IF(LEFT(Table1[[#This Row],[Patient Gender]],1)="F","Female","Male")</f>
        <v>Male</v>
      </c>
    </row>
    <row r="8617" spans="1:20" x14ac:dyDescent="0.3">
      <c r="A8617" t="s">
        <v>8721</v>
      </c>
      <c r="B8617" s="1">
        <v>45035.645138888889</v>
      </c>
      <c r="C8617" t="s">
        <v>9</v>
      </c>
      <c r="D8617">
        <v>63</v>
      </c>
      <c r="E8617" t="s">
        <v>19</v>
      </c>
      <c r="F8617" t="s">
        <v>23</v>
      </c>
      <c r="G8617" t="b">
        <v>1</v>
      </c>
      <c r="I8617">
        <v>14</v>
      </c>
      <c r="J8617" t="b">
        <v>1</v>
      </c>
      <c r="K8617">
        <f>YEAR(Table1[[#This Row],[Patient Admission Date]])</f>
        <v>2023</v>
      </c>
      <c r="L8617" t="str">
        <f>TEXT(Table1[[#This Row],[Patient Admission Date]],"mmm")</f>
        <v>Apr</v>
      </c>
      <c r="M8617" t="str">
        <f>TEXT(Table1[[#This Row],[Patient Admission Date]],"ddd")</f>
        <v>Wed</v>
      </c>
      <c r="N8617" t="str">
        <f>TEXT(INT(HOUR(Table1[[#This Row],[Patient Admission Date]])/3)*3,"00")&amp;"-"&amp;TEXT(INT(HOUR(Table1[[#This Row],[Patient Admission Date]])/3)*3+3,"00")</f>
        <v>15-18</v>
      </c>
      <c r="O8617" t="str" cm="1">
        <f t="array" ref="O8617">_xlfn.IFS(Table1[[#This Row],[Patient Age]]&lt;=14,"0-14",Table1[[#This Row],[Patient Age]]&lt;=29,"15-29",Table1[[#This Row],[Patient Age]]&lt;=44,"30-44",Table1[[#This Row],[Patient Age]]&lt;=59,"45-59",Table1[[#This Row],[Patient Age]]&lt;=74,"60-74",TRUE,"75+")</f>
        <v>60-74</v>
      </c>
      <c r="P8617" t="str" cm="1">
        <f t="array" ref="P8617">_xlfn.IFS(Table1[[#This Row],[Patient Waittime]]&lt;=15,"0-15",Table1[[#This Row],[Patient Waittime]]&lt;=30,"16-30",Table1[[#This Row],[Patient Waittime]]&lt;=45,"31-45",Table1[[#This Row],[Patient Waittime]]&lt;=60,"46-60",TRUE,"60+")</f>
        <v>0-15</v>
      </c>
      <c r="Q8617">
        <f>--(Table1[[#This Row],[Patient Waittime]]&lt;=30)</f>
        <v>1</v>
      </c>
      <c r="R8617">
        <f>--Table1[[#This Row],[Patient Admission Flag]]</f>
        <v>1</v>
      </c>
      <c r="S8617">
        <f>--AND(Table1[[#This Row],[WithinTarget]]=1,Table1[[#This Row],[Patient Satisfaction Score]]&gt;=7)</f>
        <v>0</v>
      </c>
      <c r="T8617" t="str">
        <f>IF(LEFT(Table1[[#This Row],[Patient Gender]],1)="F","Female","Male")</f>
        <v>Male</v>
      </c>
    </row>
    <row r="8618" spans="1:20" x14ac:dyDescent="0.3">
      <c r="A8618" t="s">
        <v>8722</v>
      </c>
      <c r="B8618" s="1">
        <v>45363.495138888888</v>
      </c>
      <c r="C8618" t="s">
        <v>9</v>
      </c>
      <c r="D8618">
        <v>24</v>
      </c>
      <c r="E8618" t="s">
        <v>19</v>
      </c>
      <c r="F8618" t="s">
        <v>23</v>
      </c>
      <c r="G8618" t="b">
        <v>1</v>
      </c>
      <c r="I8618">
        <v>57</v>
      </c>
      <c r="J8618" t="b">
        <v>1</v>
      </c>
      <c r="K8618">
        <f>YEAR(Table1[[#This Row],[Patient Admission Date]])</f>
        <v>2024</v>
      </c>
      <c r="L8618" t="str">
        <f>TEXT(Table1[[#This Row],[Patient Admission Date]],"mmm")</f>
        <v>Mar</v>
      </c>
      <c r="M8618" t="str">
        <f>TEXT(Table1[[#This Row],[Patient Admission Date]],"ddd")</f>
        <v>Tue</v>
      </c>
      <c r="N8618" t="str">
        <f>TEXT(INT(HOUR(Table1[[#This Row],[Patient Admission Date]])/3)*3,"00")&amp;"-"&amp;TEXT(INT(HOUR(Table1[[#This Row],[Patient Admission Date]])/3)*3+3,"00")</f>
        <v>09-12</v>
      </c>
      <c r="O8618" t="str" cm="1">
        <f t="array" ref="O8618">_xlfn.IFS(Table1[[#This Row],[Patient Age]]&lt;=14,"0-14",Table1[[#This Row],[Patient Age]]&lt;=29,"15-29",Table1[[#This Row],[Patient Age]]&lt;=44,"30-44",Table1[[#This Row],[Patient Age]]&lt;=59,"45-59",Table1[[#This Row],[Patient Age]]&lt;=74,"60-74",TRUE,"75+")</f>
        <v>15-29</v>
      </c>
      <c r="P8618" t="str" cm="1">
        <f t="array" ref="P8618">_xlfn.IFS(Table1[[#This Row],[Patient Waittime]]&lt;=15,"0-15",Table1[[#This Row],[Patient Waittime]]&lt;=30,"16-30",Table1[[#This Row],[Patient Waittime]]&lt;=45,"31-45",Table1[[#This Row],[Patient Waittime]]&lt;=60,"46-60",TRUE,"60+")</f>
        <v>46-60</v>
      </c>
      <c r="Q8618">
        <f>--(Table1[[#This Row],[Patient Waittime]]&lt;=30)</f>
        <v>0</v>
      </c>
      <c r="R8618">
        <f>--Table1[[#This Row],[Patient Admission Flag]]</f>
        <v>1</v>
      </c>
      <c r="S8618">
        <f>--AND(Table1[[#This Row],[WithinTarget]]=1,Table1[[#This Row],[Patient Satisfaction Score]]&gt;=7)</f>
        <v>0</v>
      </c>
      <c r="T8618" t="str">
        <f>IF(LEFT(Table1[[#This Row],[Patient Gender]],1)="F","Female","Male")</f>
        <v>Male</v>
      </c>
    </row>
    <row r="8619" spans="1:20" x14ac:dyDescent="0.3">
      <c r="A8619" t="s">
        <v>8723</v>
      </c>
      <c r="B8619" s="1">
        <v>45029.968055555553</v>
      </c>
      <c r="C8619" t="s">
        <v>9</v>
      </c>
      <c r="D8619">
        <v>42</v>
      </c>
      <c r="E8619" t="s">
        <v>19</v>
      </c>
      <c r="F8619" t="s">
        <v>23</v>
      </c>
      <c r="G8619" t="b">
        <v>1</v>
      </c>
      <c r="H8619">
        <v>6</v>
      </c>
      <c r="I8619">
        <v>20</v>
      </c>
      <c r="J8619" t="b">
        <v>1</v>
      </c>
      <c r="K8619">
        <f>YEAR(Table1[[#This Row],[Patient Admission Date]])</f>
        <v>2023</v>
      </c>
      <c r="L8619" t="str">
        <f>TEXT(Table1[[#This Row],[Patient Admission Date]],"mmm")</f>
        <v>Apr</v>
      </c>
      <c r="M8619" t="str">
        <f>TEXT(Table1[[#This Row],[Patient Admission Date]],"ddd")</f>
        <v>Thu</v>
      </c>
      <c r="N8619" t="str">
        <f>TEXT(INT(HOUR(Table1[[#This Row],[Patient Admission Date]])/3)*3,"00")&amp;"-"&amp;TEXT(INT(HOUR(Table1[[#This Row],[Patient Admission Date]])/3)*3+3,"00")</f>
        <v>21-24</v>
      </c>
      <c r="O8619" t="str" cm="1">
        <f t="array" ref="O8619">_xlfn.IFS(Table1[[#This Row],[Patient Age]]&lt;=14,"0-14",Table1[[#This Row],[Patient Age]]&lt;=29,"15-29",Table1[[#This Row],[Patient Age]]&lt;=44,"30-44",Table1[[#This Row],[Patient Age]]&lt;=59,"45-59",Table1[[#This Row],[Patient Age]]&lt;=74,"60-74",TRUE,"75+")</f>
        <v>30-44</v>
      </c>
      <c r="P8619" t="str" cm="1">
        <f t="array" ref="P8619">_xlfn.IFS(Table1[[#This Row],[Patient Waittime]]&lt;=15,"0-15",Table1[[#This Row],[Patient Waittime]]&lt;=30,"16-30",Table1[[#This Row],[Patient Waittime]]&lt;=45,"31-45",Table1[[#This Row],[Patient Waittime]]&lt;=60,"46-60",TRUE,"60+")</f>
        <v>16-30</v>
      </c>
      <c r="Q8619">
        <f>--(Table1[[#This Row],[Patient Waittime]]&lt;=30)</f>
        <v>1</v>
      </c>
      <c r="R8619">
        <f>--Table1[[#This Row],[Patient Admission Flag]]</f>
        <v>1</v>
      </c>
      <c r="S8619">
        <f>--AND(Table1[[#This Row],[WithinTarget]]=1,Table1[[#This Row],[Patient Satisfaction Score]]&gt;=7)</f>
        <v>0</v>
      </c>
      <c r="T8619" t="str">
        <f>IF(LEFT(Table1[[#This Row],[Patient Gender]],1)="F","Female","Male")</f>
        <v>Male</v>
      </c>
    </row>
    <row r="8620" spans="1:20" x14ac:dyDescent="0.3">
      <c r="A8620" t="s">
        <v>8724</v>
      </c>
      <c r="B8620" s="1">
        <v>45222.738888888889</v>
      </c>
      <c r="C8620" t="s">
        <v>9</v>
      </c>
      <c r="D8620">
        <v>29</v>
      </c>
      <c r="E8620" t="s">
        <v>19</v>
      </c>
      <c r="F8620" t="s">
        <v>23</v>
      </c>
      <c r="G8620" t="b">
        <v>1</v>
      </c>
      <c r="H8620">
        <v>8</v>
      </c>
      <c r="I8620">
        <v>15</v>
      </c>
      <c r="J8620" t="b">
        <v>1</v>
      </c>
      <c r="K8620">
        <f>YEAR(Table1[[#This Row],[Patient Admission Date]])</f>
        <v>2023</v>
      </c>
      <c r="L8620" t="str">
        <f>TEXT(Table1[[#This Row],[Patient Admission Date]],"mmm")</f>
        <v>Oct</v>
      </c>
      <c r="M8620" t="str">
        <f>TEXT(Table1[[#This Row],[Patient Admission Date]],"ddd")</f>
        <v>Mon</v>
      </c>
      <c r="N8620" t="str">
        <f>TEXT(INT(HOUR(Table1[[#This Row],[Patient Admission Date]])/3)*3,"00")&amp;"-"&amp;TEXT(INT(HOUR(Table1[[#This Row],[Patient Admission Date]])/3)*3+3,"00")</f>
        <v>15-18</v>
      </c>
      <c r="O8620" t="str" cm="1">
        <f t="array" ref="O8620">_xlfn.IFS(Table1[[#This Row],[Patient Age]]&lt;=14,"0-14",Table1[[#This Row],[Patient Age]]&lt;=29,"15-29",Table1[[#This Row],[Patient Age]]&lt;=44,"30-44",Table1[[#This Row],[Patient Age]]&lt;=59,"45-59",Table1[[#This Row],[Patient Age]]&lt;=74,"60-74",TRUE,"75+")</f>
        <v>15-29</v>
      </c>
      <c r="P8620" t="str" cm="1">
        <f t="array" ref="P8620">_xlfn.IFS(Table1[[#This Row],[Patient Waittime]]&lt;=15,"0-15",Table1[[#This Row],[Patient Waittime]]&lt;=30,"16-30",Table1[[#This Row],[Patient Waittime]]&lt;=45,"31-45",Table1[[#This Row],[Patient Waittime]]&lt;=60,"46-60",TRUE,"60+")</f>
        <v>0-15</v>
      </c>
      <c r="Q8620">
        <f>--(Table1[[#This Row],[Patient Waittime]]&lt;=30)</f>
        <v>1</v>
      </c>
      <c r="R8620">
        <f>--Table1[[#This Row],[Patient Admission Flag]]</f>
        <v>1</v>
      </c>
      <c r="S8620">
        <f>--AND(Table1[[#This Row],[WithinTarget]]=1,Table1[[#This Row],[Patient Satisfaction Score]]&gt;=7)</f>
        <v>1</v>
      </c>
      <c r="T8620" t="str">
        <f>IF(LEFT(Table1[[#This Row],[Patient Gender]],1)="F","Female","Male")</f>
        <v>Male</v>
      </c>
    </row>
    <row r="8621" spans="1:20" x14ac:dyDescent="0.3">
      <c r="A8621" t="s">
        <v>8725</v>
      </c>
      <c r="B8621" s="1">
        <v>45430.370833333334</v>
      </c>
      <c r="C8621" t="s">
        <v>9</v>
      </c>
      <c r="D8621">
        <v>10</v>
      </c>
      <c r="E8621" t="s">
        <v>19</v>
      </c>
      <c r="F8621" t="s">
        <v>28</v>
      </c>
      <c r="G8621" t="b">
        <v>1</v>
      </c>
      <c r="I8621">
        <v>55</v>
      </c>
      <c r="J8621" t="b">
        <v>1</v>
      </c>
      <c r="K8621">
        <f>YEAR(Table1[[#This Row],[Patient Admission Date]])</f>
        <v>2024</v>
      </c>
      <c r="L8621" t="str">
        <f>TEXT(Table1[[#This Row],[Patient Admission Date]],"mmm")</f>
        <v>May</v>
      </c>
      <c r="M8621" t="str">
        <f>TEXT(Table1[[#This Row],[Patient Admission Date]],"ddd")</f>
        <v>Sat</v>
      </c>
      <c r="N8621" t="str">
        <f>TEXT(INT(HOUR(Table1[[#This Row],[Patient Admission Date]])/3)*3,"00")&amp;"-"&amp;TEXT(INT(HOUR(Table1[[#This Row],[Patient Admission Date]])/3)*3+3,"00")</f>
        <v>06-09</v>
      </c>
      <c r="O8621" t="str" cm="1">
        <f t="array" ref="O8621">_xlfn.IFS(Table1[[#This Row],[Patient Age]]&lt;=14,"0-14",Table1[[#This Row],[Patient Age]]&lt;=29,"15-29",Table1[[#This Row],[Patient Age]]&lt;=44,"30-44",Table1[[#This Row],[Patient Age]]&lt;=59,"45-59",Table1[[#This Row],[Patient Age]]&lt;=74,"60-74",TRUE,"75+")</f>
        <v>0-14</v>
      </c>
      <c r="P8621" t="str" cm="1">
        <f t="array" ref="P8621">_xlfn.IFS(Table1[[#This Row],[Patient Waittime]]&lt;=15,"0-15",Table1[[#This Row],[Patient Waittime]]&lt;=30,"16-30",Table1[[#This Row],[Patient Waittime]]&lt;=45,"31-45",Table1[[#This Row],[Patient Waittime]]&lt;=60,"46-60",TRUE,"60+")</f>
        <v>46-60</v>
      </c>
      <c r="Q8621">
        <f>--(Table1[[#This Row],[Patient Waittime]]&lt;=30)</f>
        <v>0</v>
      </c>
      <c r="R8621">
        <f>--Table1[[#This Row],[Patient Admission Flag]]</f>
        <v>1</v>
      </c>
      <c r="S8621">
        <f>--AND(Table1[[#This Row],[WithinTarget]]=1,Table1[[#This Row],[Patient Satisfaction Score]]&gt;=7)</f>
        <v>0</v>
      </c>
      <c r="T8621" t="str">
        <f>IF(LEFT(Table1[[#This Row],[Patient Gender]],1)="F","Female","Male")</f>
        <v>Male</v>
      </c>
    </row>
    <row r="8622" spans="1:20" x14ac:dyDescent="0.3">
      <c r="A8622" t="s">
        <v>8726</v>
      </c>
      <c r="B8622" s="1">
        <v>45425.109027777777</v>
      </c>
      <c r="C8622" t="s">
        <v>9</v>
      </c>
      <c r="D8622">
        <v>51</v>
      </c>
      <c r="E8622" t="s">
        <v>19</v>
      </c>
      <c r="F8622" t="s">
        <v>28</v>
      </c>
      <c r="G8622" t="b">
        <v>1</v>
      </c>
      <c r="I8622">
        <v>33</v>
      </c>
      <c r="J8622" t="b">
        <v>1</v>
      </c>
      <c r="K8622">
        <f>YEAR(Table1[[#This Row],[Patient Admission Date]])</f>
        <v>2024</v>
      </c>
      <c r="L8622" t="str">
        <f>TEXT(Table1[[#This Row],[Patient Admission Date]],"mmm")</f>
        <v>May</v>
      </c>
      <c r="M8622" t="str">
        <f>TEXT(Table1[[#This Row],[Patient Admission Date]],"ddd")</f>
        <v>Mon</v>
      </c>
      <c r="N8622" t="str">
        <f>TEXT(INT(HOUR(Table1[[#This Row],[Patient Admission Date]])/3)*3,"00")&amp;"-"&amp;TEXT(INT(HOUR(Table1[[#This Row],[Patient Admission Date]])/3)*3+3,"00")</f>
        <v>00-03</v>
      </c>
      <c r="O8622" t="str" cm="1">
        <f t="array" ref="O8622">_xlfn.IFS(Table1[[#This Row],[Patient Age]]&lt;=14,"0-14",Table1[[#This Row],[Patient Age]]&lt;=29,"15-29",Table1[[#This Row],[Patient Age]]&lt;=44,"30-44",Table1[[#This Row],[Patient Age]]&lt;=59,"45-59",Table1[[#This Row],[Patient Age]]&lt;=74,"60-74",TRUE,"75+")</f>
        <v>45-59</v>
      </c>
      <c r="P8622" t="str" cm="1">
        <f t="array" ref="P8622">_xlfn.IFS(Table1[[#This Row],[Patient Waittime]]&lt;=15,"0-15",Table1[[#This Row],[Patient Waittime]]&lt;=30,"16-30",Table1[[#This Row],[Patient Waittime]]&lt;=45,"31-45",Table1[[#This Row],[Patient Waittime]]&lt;=60,"46-60",TRUE,"60+")</f>
        <v>31-45</v>
      </c>
      <c r="Q8622">
        <f>--(Table1[[#This Row],[Patient Waittime]]&lt;=30)</f>
        <v>0</v>
      </c>
      <c r="R8622">
        <f>--Table1[[#This Row],[Patient Admission Flag]]</f>
        <v>1</v>
      </c>
      <c r="S8622">
        <f>--AND(Table1[[#This Row],[WithinTarget]]=1,Table1[[#This Row],[Patient Satisfaction Score]]&gt;=7)</f>
        <v>0</v>
      </c>
      <c r="T8622" t="str">
        <f>IF(LEFT(Table1[[#This Row],[Patient Gender]],1)="F","Female","Male")</f>
        <v>Male</v>
      </c>
    </row>
    <row r="8623" spans="1:20" x14ac:dyDescent="0.3">
      <c r="A8623" t="s">
        <v>8727</v>
      </c>
      <c r="B8623" s="1">
        <v>45040.205555555556</v>
      </c>
      <c r="C8623" t="s">
        <v>9</v>
      </c>
      <c r="D8623">
        <v>39</v>
      </c>
      <c r="E8623" t="s">
        <v>10</v>
      </c>
      <c r="F8623" t="s">
        <v>27</v>
      </c>
      <c r="G8623" t="b">
        <v>1</v>
      </c>
      <c r="I8623">
        <v>48</v>
      </c>
      <c r="J8623" t="b">
        <v>1</v>
      </c>
      <c r="K8623">
        <f>YEAR(Table1[[#This Row],[Patient Admission Date]])</f>
        <v>2023</v>
      </c>
      <c r="L8623" t="str">
        <f>TEXT(Table1[[#This Row],[Patient Admission Date]],"mmm")</f>
        <v>Apr</v>
      </c>
      <c r="M8623" t="str">
        <f>TEXT(Table1[[#This Row],[Patient Admission Date]],"ddd")</f>
        <v>Mon</v>
      </c>
      <c r="N8623" t="str">
        <f>TEXT(INT(HOUR(Table1[[#This Row],[Patient Admission Date]])/3)*3,"00")&amp;"-"&amp;TEXT(INT(HOUR(Table1[[#This Row],[Patient Admission Date]])/3)*3+3,"00")</f>
        <v>03-06</v>
      </c>
      <c r="O8623" t="str" cm="1">
        <f t="array" ref="O8623">_xlfn.IFS(Table1[[#This Row],[Patient Age]]&lt;=14,"0-14",Table1[[#This Row],[Patient Age]]&lt;=29,"15-29",Table1[[#This Row],[Patient Age]]&lt;=44,"30-44",Table1[[#This Row],[Patient Age]]&lt;=59,"45-59",Table1[[#This Row],[Patient Age]]&lt;=74,"60-74",TRUE,"75+")</f>
        <v>30-44</v>
      </c>
      <c r="P8623" t="str" cm="1">
        <f t="array" ref="P8623">_xlfn.IFS(Table1[[#This Row],[Patient Waittime]]&lt;=15,"0-15",Table1[[#This Row],[Patient Waittime]]&lt;=30,"16-30",Table1[[#This Row],[Patient Waittime]]&lt;=45,"31-45",Table1[[#This Row],[Patient Waittime]]&lt;=60,"46-60",TRUE,"60+")</f>
        <v>46-60</v>
      </c>
      <c r="Q8623">
        <f>--(Table1[[#This Row],[Patient Waittime]]&lt;=30)</f>
        <v>0</v>
      </c>
      <c r="R8623">
        <f>--Table1[[#This Row],[Patient Admission Flag]]</f>
        <v>1</v>
      </c>
      <c r="S8623">
        <f>--AND(Table1[[#This Row],[WithinTarget]]=1,Table1[[#This Row],[Patient Satisfaction Score]]&gt;=7)</f>
        <v>0</v>
      </c>
      <c r="T8623" t="str">
        <f>IF(LEFT(Table1[[#This Row],[Patient Gender]],1)="F","Female","Male")</f>
        <v>Male</v>
      </c>
    </row>
    <row r="8624" spans="1:20" x14ac:dyDescent="0.3">
      <c r="A8624" t="s">
        <v>8728</v>
      </c>
      <c r="B8624" s="1">
        <v>45450.446527777778</v>
      </c>
      <c r="C8624" t="s">
        <v>9</v>
      </c>
      <c r="D8624">
        <v>37</v>
      </c>
      <c r="E8624" t="s">
        <v>10</v>
      </c>
      <c r="F8624" t="s">
        <v>27</v>
      </c>
      <c r="G8624" t="b">
        <v>1</v>
      </c>
      <c r="I8624">
        <v>12</v>
      </c>
      <c r="J8624" t="b">
        <v>1</v>
      </c>
      <c r="K8624">
        <f>YEAR(Table1[[#This Row],[Patient Admission Date]])</f>
        <v>2024</v>
      </c>
      <c r="L8624" t="str">
        <f>TEXT(Table1[[#This Row],[Patient Admission Date]],"mmm")</f>
        <v>Jun</v>
      </c>
      <c r="M8624" t="str">
        <f>TEXT(Table1[[#This Row],[Patient Admission Date]],"ddd")</f>
        <v>Fri</v>
      </c>
      <c r="N8624" t="str">
        <f>TEXT(INT(HOUR(Table1[[#This Row],[Patient Admission Date]])/3)*3,"00")&amp;"-"&amp;TEXT(INT(HOUR(Table1[[#This Row],[Patient Admission Date]])/3)*3+3,"00")</f>
        <v>09-12</v>
      </c>
      <c r="O8624" t="str" cm="1">
        <f t="array" ref="O8624">_xlfn.IFS(Table1[[#This Row],[Patient Age]]&lt;=14,"0-14",Table1[[#This Row],[Patient Age]]&lt;=29,"15-29",Table1[[#This Row],[Patient Age]]&lt;=44,"30-44",Table1[[#This Row],[Patient Age]]&lt;=59,"45-59",Table1[[#This Row],[Patient Age]]&lt;=74,"60-74",TRUE,"75+")</f>
        <v>30-44</v>
      </c>
      <c r="P8624" t="str" cm="1">
        <f t="array" ref="P8624">_xlfn.IFS(Table1[[#This Row],[Patient Waittime]]&lt;=15,"0-15",Table1[[#This Row],[Patient Waittime]]&lt;=30,"16-30",Table1[[#This Row],[Patient Waittime]]&lt;=45,"31-45",Table1[[#This Row],[Patient Waittime]]&lt;=60,"46-60",TRUE,"60+")</f>
        <v>0-15</v>
      </c>
      <c r="Q8624">
        <f>--(Table1[[#This Row],[Patient Waittime]]&lt;=30)</f>
        <v>1</v>
      </c>
      <c r="R8624">
        <f>--Table1[[#This Row],[Patient Admission Flag]]</f>
        <v>1</v>
      </c>
      <c r="S8624">
        <f>--AND(Table1[[#This Row],[WithinTarget]]=1,Table1[[#This Row],[Patient Satisfaction Score]]&gt;=7)</f>
        <v>0</v>
      </c>
      <c r="T8624" t="str">
        <f>IF(LEFT(Table1[[#This Row],[Patient Gender]],1)="F","Female","Male")</f>
        <v>Male</v>
      </c>
    </row>
    <row r="8625" spans="1:20" x14ac:dyDescent="0.3">
      <c r="A8625" t="s">
        <v>8729</v>
      </c>
      <c r="B8625" s="1">
        <v>45031.96597222222</v>
      </c>
      <c r="C8625" t="s">
        <v>9</v>
      </c>
      <c r="D8625">
        <v>4</v>
      </c>
      <c r="E8625" t="s">
        <v>10</v>
      </c>
      <c r="F8625" t="s">
        <v>27</v>
      </c>
      <c r="G8625" t="b">
        <v>1</v>
      </c>
      <c r="I8625">
        <v>12</v>
      </c>
      <c r="J8625" t="b">
        <v>1</v>
      </c>
      <c r="K8625">
        <f>YEAR(Table1[[#This Row],[Patient Admission Date]])</f>
        <v>2023</v>
      </c>
      <c r="L8625" t="str">
        <f>TEXT(Table1[[#This Row],[Patient Admission Date]],"mmm")</f>
        <v>Apr</v>
      </c>
      <c r="M8625" t="str">
        <f>TEXT(Table1[[#This Row],[Patient Admission Date]],"ddd")</f>
        <v>Sat</v>
      </c>
      <c r="N8625" t="str">
        <f>TEXT(INT(HOUR(Table1[[#This Row],[Patient Admission Date]])/3)*3,"00")&amp;"-"&amp;TEXT(INT(HOUR(Table1[[#This Row],[Patient Admission Date]])/3)*3+3,"00")</f>
        <v>21-24</v>
      </c>
      <c r="O8625" t="str" cm="1">
        <f t="array" ref="O8625">_xlfn.IFS(Table1[[#This Row],[Patient Age]]&lt;=14,"0-14",Table1[[#This Row],[Patient Age]]&lt;=29,"15-29",Table1[[#This Row],[Patient Age]]&lt;=44,"30-44",Table1[[#This Row],[Patient Age]]&lt;=59,"45-59",Table1[[#This Row],[Patient Age]]&lt;=74,"60-74",TRUE,"75+")</f>
        <v>0-14</v>
      </c>
      <c r="P8625" t="str" cm="1">
        <f t="array" ref="P8625">_xlfn.IFS(Table1[[#This Row],[Patient Waittime]]&lt;=15,"0-15",Table1[[#This Row],[Patient Waittime]]&lt;=30,"16-30",Table1[[#This Row],[Patient Waittime]]&lt;=45,"31-45",Table1[[#This Row],[Patient Waittime]]&lt;=60,"46-60",TRUE,"60+")</f>
        <v>0-15</v>
      </c>
      <c r="Q8625">
        <f>--(Table1[[#This Row],[Patient Waittime]]&lt;=30)</f>
        <v>1</v>
      </c>
      <c r="R8625">
        <f>--Table1[[#This Row],[Patient Admission Flag]]</f>
        <v>1</v>
      </c>
      <c r="S8625">
        <f>--AND(Table1[[#This Row],[WithinTarget]]=1,Table1[[#This Row],[Patient Satisfaction Score]]&gt;=7)</f>
        <v>0</v>
      </c>
      <c r="T8625" t="str">
        <f>IF(LEFT(Table1[[#This Row],[Patient Gender]],1)="F","Female","Male")</f>
        <v>Male</v>
      </c>
    </row>
    <row r="8626" spans="1:20" x14ac:dyDescent="0.3">
      <c r="A8626" t="s">
        <v>8730</v>
      </c>
      <c r="B8626" s="1">
        <v>45514.87222222222</v>
      </c>
      <c r="C8626" t="s">
        <v>9</v>
      </c>
      <c r="D8626">
        <v>60</v>
      </c>
      <c r="E8626" t="s">
        <v>10</v>
      </c>
      <c r="F8626" t="s">
        <v>27</v>
      </c>
      <c r="G8626" t="b">
        <v>1</v>
      </c>
      <c r="I8626">
        <v>21</v>
      </c>
      <c r="J8626" t="b">
        <v>1</v>
      </c>
      <c r="K8626">
        <f>YEAR(Table1[[#This Row],[Patient Admission Date]])</f>
        <v>2024</v>
      </c>
      <c r="L8626" t="str">
        <f>TEXT(Table1[[#This Row],[Patient Admission Date]],"mmm")</f>
        <v>Aug</v>
      </c>
      <c r="M8626" t="str">
        <f>TEXT(Table1[[#This Row],[Patient Admission Date]],"ddd")</f>
        <v>Sat</v>
      </c>
      <c r="N8626" t="str">
        <f>TEXT(INT(HOUR(Table1[[#This Row],[Patient Admission Date]])/3)*3,"00")&amp;"-"&amp;TEXT(INT(HOUR(Table1[[#This Row],[Patient Admission Date]])/3)*3+3,"00")</f>
        <v>18-21</v>
      </c>
      <c r="O8626" t="str" cm="1">
        <f t="array" ref="O8626">_xlfn.IFS(Table1[[#This Row],[Patient Age]]&lt;=14,"0-14",Table1[[#This Row],[Patient Age]]&lt;=29,"15-29",Table1[[#This Row],[Patient Age]]&lt;=44,"30-44",Table1[[#This Row],[Patient Age]]&lt;=59,"45-59",Table1[[#This Row],[Patient Age]]&lt;=74,"60-74",TRUE,"75+")</f>
        <v>60-74</v>
      </c>
      <c r="P8626" t="str" cm="1">
        <f t="array" ref="P8626">_xlfn.IFS(Table1[[#This Row],[Patient Waittime]]&lt;=15,"0-15",Table1[[#This Row],[Patient Waittime]]&lt;=30,"16-30",Table1[[#This Row],[Patient Waittime]]&lt;=45,"31-45",Table1[[#This Row],[Patient Waittime]]&lt;=60,"46-60",TRUE,"60+")</f>
        <v>16-30</v>
      </c>
      <c r="Q8626">
        <f>--(Table1[[#This Row],[Patient Waittime]]&lt;=30)</f>
        <v>1</v>
      </c>
      <c r="R8626">
        <f>--Table1[[#This Row],[Patient Admission Flag]]</f>
        <v>1</v>
      </c>
      <c r="S8626">
        <f>--AND(Table1[[#This Row],[WithinTarget]]=1,Table1[[#This Row],[Patient Satisfaction Score]]&gt;=7)</f>
        <v>0</v>
      </c>
      <c r="T8626" t="str">
        <f>IF(LEFT(Table1[[#This Row],[Patient Gender]],1)="F","Female","Male")</f>
        <v>Male</v>
      </c>
    </row>
    <row r="8627" spans="1:20" x14ac:dyDescent="0.3">
      <c r="A8627" t="s">
        <v>8731</v>
      </c>
      <c r="B8627" s="1">
        <v>45248.071527777778</v>
      </c>
      <c r="C8627" t="s">
        <v>9</v>
      </c>
      <c r="D8627">
        <v>30</v>
      </c>
      <c r="E8627" t="s">
        <v>10</v>
      </c>
      <c r="F8627" t="s">
        <v>27</v>
      </c>
      <c r="G8627" t="b">
        <v>1</v>
      </c>
      <c r="I8627">
        <v>56</v>
      </c>
      <c r="J8627" t="b">
        <v>1</v>
      </c>
      <c r="K8627">
        <f>YEAR(Table1[[#This Row],[Patient Admission Date]])</f>
        <v>2023</v>
      </c>
      <c r="L8627" t="str">
        <f>TEXT(Table1[[#This Row],[Patient Admission Date]],"mmm")</f>
        <v>Nov</v>
      </c>
      <c r="M8627" t="str">
        <f>TEXT(Table1[[#This Row],[Patient Admission Date]],"ddd")</f>
        <v>Sat</v>
      </c>
      <c r="N8627" t="str">
        <f>TEXT(INT(HOUR(Table1[[#This Row],[Patient Admission Date]])/3)*3,"00")&amp;"-"&amp;TEXT(INT(HOUR(Table1[[#This Row],[Patient Admission Date]])/3)*3+3,"00")</f>
        <v>00-03</v>
      </c>
      <c r="O8627" t="str" cm="1">
        <f t="array" ref="O8627">_xlfn.IFS(Table1[[#This Row],[Patient Age]]&lt;=14,"0-14",Table1[[#This Row],[Patient Age]]&lt;=29,"15-29",Table1[[#This Row],[Patient Age]]&lt;=44,"30-44",Table1[[#This Row],[Patient Age]]&lt;=59,"45-59",Table1[[#This Row],[Patient Age]]&lt;=74,"60-74",TRUE,"75+")</f>
        <v>30-44</v>
      </c>
      <c r="P8627" t="str" cm="1">
        <f t="array" ref="P8627">_xlfn.IFS(Table1[[#This Row],[Patient Waittime]]&lt;=15,"0-15",Table1[[#This Row],[Patient Waittime]]&lt;=30,"16-30",Table1[[#This Row],[Patient Waittime]]&lt;=45,"31-45",Table1[[#This Row],[Patient Waittime]]&lt;=60,"46-60",TRUE,"60+")</f>
        <v>46-60</v>
      </c>
      <c r="Q8627">
        <f>--(Table1[[#This Row],[Patient Waittime]]&lt;=30)</f>
        <v>0</v>
      </c>
      <c r="R8627">
        <f>--Table1[[#This Row],[Patient Admission Flag]]</f>
        <v>1</v>
      </c>
      <c r="S8627">
        <f>--AND(Table1[[#This Row],[WithinTarget]]=1,Table1[[#This Row],[Patient Satisfaction Score]]&gt;=7)</f>
        <v>0</v>
      </c>
      <c r="T8627" t="str">
        <f>IF(LEFT(Table1[[#This Row],[Patient Gender]],1)="F","Female","Male")</f>
        <v>Male</v>
      </c>
    </row>
    <row r="8628" spans="1:20" x14ac:dyDescent="0.3">
      <c r="A8628" t="s">
        <v>8732</v>
      </c>
      <c r="B8628" s="1">
        <v>45120.124305555553</v>
      </c>
      <c r="C8628" t="s">
        <v>9</v>
      </c>
      <c r="D8628">
        <v>5</v>
      </c>
      <c r="E8628" t="s">
        <v>10</v>
      </c>
      <c r="F8628" t="s">
        <v>27</v>
      </c>
      <c r="G8628" t="b">
        <v>1</v>
      </c>
      <c r="I8628">
        <v>58</v>
      </c>
      <c r="J8628" t="b">
        <v>1</v>
      </c>
      <c r="K8628">
        <f>YEAR(Table1[[#This Row],[Patient Admission Date]])</f>
        <v>2023</v>
      </c>
      <c r="L8628" t="str">
        <f>TEXT(Table1[[#This Row],[Patient Admission Date]],"mmm")</f>
        <v>Jul</v>
      </c>
      <c r="M8628" t="str">
        <f>TEXT(Table1[[#This Row],[Patient Admission Date]],"ddd")</f>
        <v>Thu</v>
      </c>
      <c r="N8628" t="str">
        <f>TEXT(INT(HOUR(Table1[[#This Row],[Patient Admission Date]])/3)*3,"00")&amp;"-"&amp;TEXT(INT(HOUR(Table1[[#This Row],[Patient Admission Date]])/3)*3+3,"00")</f>
        <v>00-03</v>
      </c>
      <c r="O8628" t="str" cm="1">
        <f t="array" ref="O8628">_xlfn.IFS(Table1[[#This Row],[Patient Age]]&lt;=14,"0-14",Table1[[#This Row],[Patient Age]]&lt;=29,"15-29",Table1[[#This Row],[Patient Age]]&lt;=44,"30-44",Table1[[#This Row],[Patient Age]]&lt;=59,"45-59",Table1[[#This Row],[Patient Age]]&lt;=74,"60-74",TRUE,"75+")</f>
        <v>0-14</v>
      </c>
      <c r="P8628" t="str" cm="1">
        <f t="array" ref="P8628">_xlfn.IFS(Table1[[#This Row],[Patient Waittime]]&lt;=15,"0-15",Table1[[#This Row],[Patient Waittime]]&lt;=30,"16-30",Table1[[#This Row],[Patient Waittime]]&lt;=45,"31-45",Table1[[#This Row],[Patient Waittime]]&lt;=60,"46-60",TRUE,"60+")</f>
        <v>46-60</v>
      </c>
      <c r="Q8628">
        <f>--(Table1[[#This Row],[Patient Waittime]]&lt;=30)</f>
        <v>0</v>
      </c>
      <c r="R8628">
        <f>--Table1[[#This Row],[Patient Admission Flag]]</f>
        <v>1</v>
      </c>
      <c r="S8628">
        <f>--AND(Table1[[#This Row],[WithinTarget]]=1,Table1[[#This Row],[Patient Satisfaction Score]]&gt;=7)</f>
        <v>0</v>
      </c>
      <c r="T8628" t="str">
        <f>IF(LEFT(Table1[[#This Row],[Patient Gender]],1)="F","Female","Male")</f>
        <v>Male</v>
      </c>
    </row>
    <row r="8629" spans="1:20" x14ac:dyDescent="0.3">
      <c r="A8629" t="s">
        <v>8733</v>
      </c>
      <c r="B8629" s="1">
        <v>45338.90625</v>
      </c>
      <c r="C8629" t="s">
        <v>9</v>
      </c>
      <c r="D8629">
        <v>31</v>
      </c>
      <c r="E8629" t="s">
        <v>10</v>
      </c>
      <c r="F8629" t="s">
        <v>27</v>
      </c>
      <c r="G8629" t="b">
        <v>1</v>
      </c>
      <c r="I8629">
        <v>29</v>
      </c>
      <c r="J8629" t="b">
        <v>1</v>
      </c>
      <c r="K8629">
        <f>YEAR(Table1[[#This Row],[Patient Admission Date]])</f>
        <v>2024</v>
      </c>
      <c r="L8629" t="str">
        <f>TEXT(Table1[[#This Row],[Patient Admission Date]],"mmm")</f>
        <v>Feb</v>
      </c>
      <c r="M8629" t="str">
        <f>TEXT(Table1[[#This Row],[Patient Admission Date]],"ddd")</f>
        <v>Fri</v>
      </c>
      <c r="N8629" t="str">
        <f>TEXT(INT(HOUR(Table1[[#This Row],[Patient Admission Date]])/3)*3,"00")&amp;"-"&amp;TEXT(INT(HOUR(Table1[[#This Row],[Patient Admission Date]])/3)*3+3,"00")</f>
        <v>21-24</v>
      </c>
      <c r="O8629" t="str" cm="1">
        <f t="array" ref="O8629">_xlfn.IFS(Table1[[#This Row],[Patient Age]]&lt;=14,"0-14",Table1[[#This Row],[Patient Age]]&lt;=29,"15-29",Table1[[#This Row],[Patient Age]]&lt;=44,"30-44",Table1[[#This Row],[Patient Age]]&lt;=59,"45-59",Table1[[#This Row],[Patient Age]]&lt;=74,"60-74",TRUE,"75+")</f>
        <v>30-44</v>
      </c>
      <c r="P8629" t="str" cm="1">
        <f t="array" ref="P8629">_xlfn.IFS(Table1[[#This Row],[Patient Waittime]]&lt;=15,"0-15",Table1[[#This Row],[Patient Waittime]]&lt;=30,"16-30",Table1[[#This Row],[Patient Waittime]]&lt;=45,"31-45",Table1[[#This Row],[Patient Waittime]]&lt;=60,"46-60",TRUE,"60+")</f>
        <v>16-30</v>
      </c>
      <c r="Q8629">
        <f>--(Table1[[#This Row],[Patient Waittime]]&lt;=30)</f>
        <v>1</v>
      </c>
      <c r="R8629">
        <f>--Table1[[#This Row],[Patient Admission Flag]]</f>
        <v>1</v>
      </c>
      <c r="S8629">
        <f>--AND(Table1[[#This Row],[WithinTarget]]=1,Table1[[#This Row],[Patient Satisfaction Score]]&gt;=7)</f>
        <v>0</v>
      </c>
      <c r="T8629" t="str">
        <f>IF(LEFT(Table1[[#This Row],[Patient Gender]],1)="F","Female","Male")</f>
        <v>Male</v>
      </c>
    </row>
    <row r="8630" spans="1:20" x14ac:dyDescent="0.3">
      <c r="A8630" t="s">
        <v>8734</v>
      </c>
      <c r="B8630" s="1">
        <v>45305.353472222225</v>
      </c>
      <c r="C8630" t="s">
        <v>9</v>
      </c>
      <c r="D8630">
        <v>20</v>
      </c>
      <c r="E8630" t="s">
        <v>10</v>
      </c>
      <c r="F8630" t="s">
        <v>27</v>
      </c>
      <c r="G8630" t="b">
        <v>1</v>
      </c>
      <c r="I8630">
        <v>30</v>
      </c>
      <c r="J8630" t="b">
        <v>1</v>
      </c>
      <c r="K8630">
        <f>YEAR(Table1[[#This Row],[Patient Admission Date]])</f>
        <v>2024</v>
      </c>
      <c r="L8630" t="str">
        <f>TEXT(Table1[[#This Row],[Patient Admission Date]],"mmm")</f>
        <v>Jan</v>
      </c>
      <c r="M8630" t="str">
        <f>TEXT(Table1[[#This Row],[Patient Admission Date]],"ddd")</f>
        <v>Sun</v>
      </c>
      <c r="N8630" t="str">
        <f>TEXT(INT(HOUR(Table1[[#This Row],[Patient Admission Date]])/3)*3,"00")&amp;"-"&amp;TEXT(INT(HOUR(Table1[[#This Row],[Patient Admission Date]])/3)*3+3,"00")</f>
        <v>06-09</v>
      </c>
      <c r="O8630" t="str" cm="1">
        <f t="array" ref="O8630">_xlfn.IFS(Table1[[#This Row],[Patient Age]]&lt;=14,"0-14",Table1[[#This Row],[Patient Age]]&lt;=29,"15-29",Table1[[#This Row],[Patient Age]]&lt;=44,"30-44",Table1[[#This Row],[Patient Age]]&lt;=59,"45-59",Table1[[#This Row],[Patient Age]]&lt;=74,"60-74",TRUE,"75+")</f>
        <v>15-29</v>
      </c>
      <c r="P8630" t="str" cm="1">
        <f t="array" ref="P8630">_xlfn.IFS(Table1[[#This Row],[Patient Waittime]]&lt;=15,"0-15",Table1[[#This Row],[Patient Waittime]]&lt;=30,"16-30",Table1[[#This Row],[Patient Waittime]]&lt;=45,"31-45",Table1[[#This Row],[Patient Waittime]]&lt;=60,"46-60",TRUE,"60+")</f>
        <v>16-30</v>
      </c>
      <c r="Q8630">
        <f>--(Table1[[#This Row],[Patient Waittime]]&lt;=30)</f>
        <v>1</v>
      </c>
      <c r="R8630">
        <f>--Table1[[#This Row],[Patient Admission Flag]]</f>
        <v>1</v>
      </c>
      <c r="S8630">
        <f>--AND(Table1[[#This Row],[WithinTarget]]=1,Table1[[#This Row],[Patient Satisfaction Score]]&gt;=7)</f>
        <v>0</v>
      </c>
      <c r="T8630" t="str">
        <f>IF(LEFT(Table1[[#This Row],[Patient Gender]],1)="F","Female","Male")</f>
        <v>Male</v>
      </c>
    </row>
    <row r="8631" spans="1:20" x14ac:dyDescent="0.3">
      <c r="A8631" t="s">
        <v>8735</v>
      </c>
      <c r="B8631" s="1">
        <v>45299.830555555556</v>
      </c>
      <c r="C8631" t="s">
        <v>9</v>
      </c>
      <c r="D8631">
        <v>69</v>
      </c>
      <c r="E8631" t="s">
        <v>10</v>
      </c>
      <c r="F8631" t="s">
        <v>27</v>
      </c>
      <c r="G8631" t="b">
        <v>1</v>
      </c>
      <c r="I8631">
        <v>34</v>
      </c>
      <c r="J8631" t="b">
        <v>1</v>
      </c>
      <c r="K8631">
        <f>YEAR(Table1[[#This Row],[Patient Admission Date]])</f>
        <v>2024</v>
      </c>
      <c r="L8631" t="str">
        <f>TEXT(Table1[[#This Row],[Patient Admission Date]],"mmm")</f>
        <v>Jan</v>
      </c>
      <c r="M8631" t="str">
        <f>TEXT(Table1[[#This Row],[Patient Admission Date]],"ddd")</f>
        <v>Mon</v>
      </c>
      <c r="N8631" t="str">
        <f>TEXT(INT(HOUR(Table1[[#This Row],[Patient Admission Date]])/3)*3,"00")&amp;"-"&amp;TEXT(INT(HOUR(Table1[[#This Row],[Patient Admission Date]])/3)*3+3,"00")</f>
        <v>18-21</v>
      </c>
      <c r="O8631" t="str" cm="1">
        <f t="array" ref="O8631">_xlfn.IFS(Table1[[#This Row],[Patient Age]]&lt;=14,"0-14",Table1[[#This Row],[Patient Age]]&lt;=29,"15-29",Table1[[#This Row],[Patient Age]]&lt;=44,"30-44",Table1[[#This Row],[Patient Age]]&lt;=59,"45-59",Table1[[#This Row],[Patient Age]]&lt;=74,"60-74",TRUE,"75+")</f>
        <v>60-74</v>
      </c>
      <c r="P8631" t="str" cm="1">
        <f t="array" ref="P8631">_xlfn.IFS(Table1[[#This Row],[Patient Waittime]]&lt;=15,"0-15",Table1[[#This Row],[Patient Waittime]]&lt;=30,"16-30",Table1[[#This Row],[Patient Waittime]]&lt;=45,"31-45",Table1[[#This Row],[Patient Waittime]]&lt;=60,"46-60",TRUE,"60+")</f>
        <v>31-45</v>
      </c>
      <c r="Q8631">
        <f>--(Table1[[#This Row],[Patient Waittime]]&lt;=30)</f>
        <v>0</v>
      </c>
      <c r="R8631">
        <f>--Table1[[#This Row],[Patient Admission Flag]]</f>
        <v>1</v>
      </c>
      <c r="S8631">
        <f>--AND(Table1[[#This Row],[WithinTarget]]=1,Table1[[#This Row],[Patient Satisfaction Score]]&gt;=7)</f>
        <v>0</v>
      </c>
      <c r="T8631" t="str">
        <f>IF(LEFT(Table1[[#This Row],[Patient Gender]],1)="F","Female","Male")</f>
        <v>Male</v>
      </c>
    </row>
    <row r="8632" spans="1:20" x14ac:dyDescent="0.3">
      <c r="A8632" t="s">
        <v>8736</v>
      </c>
      <c r="B8632" s="1">
        <v>45217.947916666664</v>
      </c>
      <c r="C8632" t="s">
        <v>9</v>
      </c>
      <c r="D8632">
        <v>77</v>
      </c>
      <c r="E8632" t="s">
        <v>10</v>
      </c>
      <c r="F8632" t="s">
        <v>27</v>
      </c>
      <c r="G8632" t="b">
        <v>1</v>
      </c>
      <c r="I8632">
        <v>46</v>
      </c>
      <c r="J8632" t="b">
        <v>1</v>
      </c>
      <c r="K8632">
        <f>YEAR(Table1[[#This Row],[Patient Admission Date]])</f>
        <v>2023</v>
      </c>
      <c r="L8632" t="str">
        <f>TEXT(Table1[[#This Row],[Patient Admission Date]],"mmm")</f>
        <v>Oct</v>
      </c>
      <c r="M8632" t="str">
        <f>TEXT(Table1[[#This Row],[Patient Admission Date]],"ddd")</f>
        <v>Wed</v>
      </c>
      <c r="N8632" t="str">
        <f>TEXT(INT(HOUR(Table1[[#This Row],[Patient Admission Date]])/3)*3,"00")&amp;"-"&amp;TEXT(INT(HOUR(Table1[[#This Row],[Patient Admission Date]])/3)*3+3,"00")</f>
        <v>21-24</v>
      </c>
      <c r="O8632" t="str" cm="1">
        <f t="array" ref="O8632">_xlfn.IFS(Table1[[#This Row],[Patient Age]]&lt;=14,"0-14",Table1[[#This Row],[Patient Age]]&lt;=29,"15-29",Table1[[#This Row],[Patient Age]]&lt;=44,"30-44",Table1[[#This Row],[Patient Age]]&lt;=59,"45-59",Table1[[#This Row],[Patient Age]]&lt;=74,"60-74",TRUE,"75+")</f>
        <v>75+</v>
      </c>
      <c r="P8632" t="str" cm="1">
        <f t="array" ref="P8632">_xlfn.IFS(Table1[[#This Row],[Patient Waittime]]&lt;=15,"0-15",Table1[[#This Row],[Patient Waittime]]&lt;=30,"16-30",Table1[[#This Row],[Patient Waittime]]&lt;=45,"31-45",Table1[[#This Row],[Patient Waittime]]&lt;=60,"46-60",TRUE,"60+")</f>
        <v>46-60</v>
      </c>
      <c r="Q8632">
        <f>--(Table1[[#This Row],[Patient Waittime]]&lt;=30)</f>
        <v>0</v>
      </c>
      <c r="R8632">
        <f>--Table1[[#This Row],[Patient Admission Flag]]</f>
        <v>1</v>
      </c>
      <c r="S8632">
        <f>--AND(Table1[[#This Row],[WithinTarget]]=1,Table1[[#This Row],[Patient Satisfaction Score]]&gt;=7)</f>
        <v>0</v>
      </c>
      <c r="T8632" t="str">
        <f>IF(LEFT(Table1[[#This Row],[Patient Gender]],1)="F","Female","Male")</f>
        <v>Male</v>
      </c>
    </row>
    <row r="8633" spans="1:20" x14ac:dyDescent="0.3">
      <c r="A8633" t="s">
        <v>8737</v>
      </c>
      <c r="B8633" s="1">
        <v>45409.76458333333</v>
      </c>
      <c r="C8633" t="s">
        <v>9</v>
      </c>
      <c r="D8633">
        <v>28</v>
      </c>
      <c r="E8633" t="s">
        <v>10</v>
      </c>
      <c r="F8633" t="s">
        <v>27</v>
      </c>
      <c r="G8633" t="b">
        <v>1</v>
      </c>
      <c r="H8633">
        <v>0</v>
      </c>
      <c r="I8633">
        <v>58</v>
      </c>
      <c r="J8633" t="b">
        <v>1</v>
      </c>
      <c r="K8633">
        <f>YEAR(Table1[[#This Row],[Patient Admission Date]])</f>
        <v>2024</v>
      </c>
      <c r="L8633" t="str">
        <f>TEXT(Table1[[#This Row],[Patient Admission Date]],"mmm")</f>
        <v>Apr</v>
      </c>
      <c r="M8633" t="str">
        <f>TEXT(Table1[[#This Row],[Patient Admission Date]],"ddd")</f>
        <v>Sat</v>
      </c>
      <c r="N8633" t="str">
        <f>TEXT(INT(HOUR(Table1[[#This Row],[Patient Admission Date]])/3)*3,"00")&amp;"-"&amp;TEXT(INT(HOUR(Table1[[#This Row],[Patient Admission Date]])/3)*3+3,"00")</f>
        <v>18-21</v>
      </c>
      <c r="O8633" t="str" cm="1">
        <f t="array" ref="O8633">_xlfn.IFS(Table1[[#This Row],[Patient Age]]&lt;=14,"0-14",Table1[[#This Row],[Patient Age]]&lt;=29,"15-29",Table1[[#This Row],[Patient Age]]&lt;=44,"30-44",Table1[[#This Row],[Patient Age]]&lt;=59,"45-59",Table1[[#This Row],[Patient Age]]&lt;=74,"60-74",TRUE,"75+")</f>
        <v>15-29</v>
      </c>
      <c r="P8633" t="str" cm="1">
        <f t="array" ref="P8633">_xlfn.IFS(Table1[[#This Row],[Patient Waittime]]&lt;=15,"0-15",Table1[[#This Row],[Patient Waittime]]&lt;=30,"16-30",Table1[[#This Row],[Patient Waittime]]&lt;=45,"31-45",Table1[[#This Row],[Patient Waittime]]&lt;=60,"46-60",TRUE,"60+")</f>
        <v>46-60</v>
      </c>
      <c r="Q8633">
        <f>--(Table1[[#This Row],[Patient Waittime]]&lt;=30)</f>
        <v>0</v>
      </c>
      <c r="R8633">
        <f>--Table1[[#This Row],[Patient Admission Flag]]</f>
        <v>1</v>
      </c>
      <c r="S8633">
        <f>--AND(Table1[[#This Row],[WithinTarget]]=1,Table1[[#This Row],[Patient Satisfaction Score]]&gt;=7)</f>
        <v>0</v>
      </c>
      <c r="T8633" t="str">
        <f>IF(LEFT(Table1[[#This Row],[Patient Gender]],1)="F","Female","Male")</f>
        <v>Male</v>
      </c>
    </row>
    <row r="8634" spans="1:20" x14ac:dyDescent="0.3">
      <c r="A8634" t="s">
        <v>8738</v>
      </c>
      <c r="B8634" s="1">
        <v>45199.35833333333</v>
      </c>
      <c r="C8634" t="s">
        <v>9</v>
      </c>
      <c r="D8634">
        <v>75</v>
      </c>
      <c r="E8634" t="s">
        <v>10</v>
      </c>
      <c r="F8634" t="s">
        <v>27</v>
      </c>
      <c r="G8634" t="b">
        <v>1</v>
      </c>
      <c r="H8634">
        <v>5</v>
      </c>
      <c r="I8634">
        <v>23</v>
      </c>
      <c r="J8634" t="b">
        <v>1</v>
      </c>
      <c r="K8634">
        <f>YEAR(Table1[[#This Row],[Patient Admission Date]])</f>
        <v>2023</v>
      </c>
      <c r="L8634" t="str">
        <f>TEXT(Table1[[#This Row],[Patient Admission Date]],"mmm")</f>
        <v>Sep</v>
      </c>
      <c r="M8634" t="str">
        <f>TEXT(Table1[[#This Row],[Patient Admission Date]],"ddd")</f>
        <v>Sat</v>
      </c>
      <c r="N8634" t="str">
        <f>TEXT(INT(HOUR(Table1[[#This Row],[Patient Admission Date]])/3)*3,"00")&amp;"-"&amp;TEXT(INT(HOUR(Table1[[#This Row],[Patient Admission Date]])/3)*3+3,"00")</f>
        <v>06-09</v>
      </c>
      <c r="O8634" t="str" cm="1">
        <f t="array" ref="O8634">_xlfn.IFS(Table1[[#This Row],[Patient Age]]&lt;=14,"0-14",Table1[[#This Row],[Patient Age]]&lt;=29,"15-29",Table1[[#This Row],[Patient Age]]&lt;=44,"30-44",Table1[[#This Row],[Patient Age]]&lt;=59,"45-59",Table1[[#This Row],[Patient Age]]&lt;=74,"60-74",TRUE,"75+")</f>
        <v>75+</v>
      </c>
      <c r="P8634" t="str" cm="1">
        <f t="array" ref="P8634">_xlfn.IFS(Table1[[#This Row],[Patient Waittime]]&lt;=15,"0-15",Table1[[#This Row],[Patient Waittime]]&lt;=30,"16-30",Table1[[#This Row],[Patient Waittime]]&lt;=45,"31-45",Table1[[#This Row],[Patient Waittime]]&lt;=60,"46-60",TRUE,"60+")</f>
        <v>16-30</v>
      </c>
      <c r="Q8634">
        <f>--(Table1[[#This Row],[Patient Waittime]]&lt;=30)</f>
        <v>1</v>
      </c>
      <c r="R8634">
        <f>--Table1[[#This Row],[Patient Admission Flag]]</f>
        <v>1</v>
      </c>
      <c r="S8634">
        <f>--AND(Table1[[#This Row],[WithinTarget]]=1,Table1[[#This Row],[Patient Satisfaction Score]]&gt;=7)</f>
        <v>0</v>
      </c>
      <c r="T8634" t="str">
        <f>IF(LEFT(Table1[[#This Row],[Patient Gender]],1)="F","Female","Male")</f>
        <v>Male</v>
      </c>
    </row>
    <row r="8635" spans="1:20" x14ac:dyDescent="0.3">
      <c r="A8635" t="s">
        <v>8739</v>
      </c>
      <c r="B8635" s="1">
        <v>45526.407638888886</v>
      </c>
      <c r="C8635" t="s">
        <v>9</v>
      </c>
      <c r="D8635">
        <v>23</v>
      </c>
      <c r="E8635" t="s">
        <v>10</v>
      </c>
      <c r="F8635" t="s">
        <v>27</v>
      </c>
      <c r="G8635" t="b">
        <v>1</v>
      </c>
      <c r="H8635">
        <v>6</v>
      </c>
      <c r="I8635">
        <v>45</v>
      </c>
      <c r="J8635" t="b">
        <v>1</v>
      </c>
      <c r="K8635">
        <f>YEAR(Table1[[#This Row],[Patient Admission Date]])</f>
        <v>2024</v>
      </c>
      <c r="L8635" t="str">
        <f>TEXT(Table1[[#This Row],[Patient Admission Date]],"mmm")</f>
        <v>Aug</v>
      </c>
      <c r="M8635" t="str">
        <f>TEXT(Table1[[#This Row],[Patient Admission Date]],"ddd")</f>
        <v>Thu</v>
      </c>
      <c r="N8635" t="str">
        <f>TEXT(INT(HOUR(Table1[[#This Row],[Patient Admission Date]])/3)*3,"00")&amp;"-"&amp;TEXT(INT(HOUR(Table1[[#This Row],[Patient Admission Date]])/3)*3+3,"00")</f>
        <v>09-12</v>
      </c>
      <c r="O8635" t="str" cm="1">
        <f t="array" ref="O8635">_xlfn.IFS(Table1[[#This Row],[Patient Age]]&lt;=14,"0-14",Table1[[#This Row],[Patient Age]]&lt;=29,"15-29",Table1[[#This Row],[Patient Age]]&lt;=44,"30-44",Table1[[#This Row],[Patient Age]]&lt;=59,"45-59",Table1[[#This Row],[Patient Age]]&lt;=74,"60-74",TRUE,"75+")</f>
        <v>15-29</v>
      </c>
      <c r="P8635" t="str" cm="1">
        <f t="array" ref="P8635">_xlfn.IFS(Table1[[#This Row],[Patient Waittime]]&lt;=15,"0-15",Table1[[#This Row],[Patient Waittime]]&lt;=30,"16-30",Table1[[#This Row],[Patient Waittime]]&lt;=45,"31-45",Table1[[#This Row],[Patient Waittime]]&lt;=60,"46-60",TRUE,"60+")</f>
        <v>31-45</v>
      </c>
      <c r="Q8635">
        <f>--(Table1[[#This Row],[Patient Waittime]]&lt;=30)</f>
        <v>0</v>
      </c>
      <c r="R8635">
        <f>--Table1[[#This Row],[Patient Admission Flag]]</f>
        <v>1</v>
      </c>
      <c r="S8635">
        <f>--AND(Table1[[#This Row],[WithinTarget]]=1,Table1[[#This Row],[Patient Satisfaction Score]]&gt;=7)</f>
        <v>0</v>
      </c>
      <c r="T8635" t="str">
        <f>IF(LEFT(Table1[[#This Row],[Patient Gender]],1)="F","Female","Male")</f>
        <v>Male</v>
      </c>
    </row>
    <row r="8636" spans="1:20" x14ac:dyDescent="0.3">
      <c r="A8636" t="s">
        <v>8740</v>
      </c>
      <c r="B8636" s="1">
        <v>45529.303472222222</v>
      </c>
      <c r="C8636" t="s">
        <v>9</v>
      </c>
      <c r="D8636">
        <v>27</v>
      </c>
      <c r="E8636" t="s">
        <v>10</v>
      </c>
      <c r="F8636" t="s">
        <v>27</v>
      </c>
      <c r="G8636" t="b">
        <v>1</v>
      </c>
      <c r="H8636">
        <v>7</v>
      </c>
      <c r="I8636">
        <v>38</v>
      </c>
      <c r="J8636" t="b">
        <v>1</v>
      </c>
      <c r="K8636">
        <f>YEAR(Table1[[#This Row],[Patient Admission Date]])</f>
        <v>2024</v>
      </c>
      <c r="L8636" t="str">
        <f>TEXT(Table1[[#This Row],[Patient Admission Date]],"mmm")</f>
        <v>Aug</v>
      </c>
      <c r="M8636" t="str">
        <f>TEXT(Table1[[#This Row],[Patient Admission Date]],"ddd")</f>
        <v>Sun</v>
      </c>
      <c r="N8636" t="str">
        <f>TEXT(INT(HOUR(Table1[[#This Row],[Patient Admission Date]])/3)*3,"00")&amp;"-"&amp;TEXT(INT(HOUR(Table1[[#This Row],[Patient Admission Date]])/3)*3+3,"00")</f>
        <v>06-09</v>
      </c>
      <c r="O8636" t="str" cm="1">
        <f t="array" ref="O8636">_xlfn.IFS(Table1[[#This Row],[Patient Age]]&lt;=14,"0-14",Table1[[#This Row],[Patient Age]]&lt;=29,"15-29",Table1[[#This Row],[Patient Age]]&lt;=44,"30-44",Table1[[#This Row],[Patient Age]]&lt;=59,"45-59",Table1[[#This Row],[Patient Age]]&lt;=74,"60-74",TRUE,"75+")</f>
        <v>15-29</v>
      </c>
      <c r="P8636" t="str" cm="1">
        <f t="array" ref="P8636">_xlfn.IFS(Table1[[#This Row],[Patient Waittime]]&lt;=15,"0-15",Table1[[#This Row],[Patient Waittime]]&lt;=30,"16-30",Table1[[#This Row],[Patient Waittime]]&lt;=45,"31-45",Table1[[#This Row],[Patient Waittime]]&lt;=60,"46-60",TRUE,"60+")</f>
        <v>31-45</v>
      </c>
      <c r="Q8636">
        <f>--(Table1[[#This Row],[Patient Waittime]]&lt;=30)</f>
        <v>0</v>
      </c>
      <c r="R8636">
        <f>--Table1[[#This Row],[Patient Admission Flag]]</f>
        <v>1</v>
      </c>
      <c r="S8636">
        <f>--AND(Table1[[#This Row],[WithinTarget]]=1,Table1[[#This Row],[Patient Satisfaction Score]]&gt;=7)</f>
        <v>0</v>
      </c>
      <c r="T8636" t="str">
        <f>IF(LEFT(Table1[[#This Row],[Patient Gender]],1)="F","Female","Male")</f>
        <v>Male</v>
      </c>
    </row>
    <row r="8637" spans="1:20" x14ac:dyDescent="0.3">
      <c r="A8637" t="s">
        <v>8741</v>
      </c>
      <c r="B8637" s="1">
        <v>45296.963888888888</v>
      </c>
      <c r="C8637" t="s">
        <v>9</v>
      </c>
      <c r="D8637">
        <v>57</v>
      </c>
      <c r="E8637" t="s">
        <v>10</v>
      </c>
      <c r="F8637" t="s">
        <v>27</v>
      </c>
      <c r="G8637" t="b">
        <v>1</v>
      </c>
      <c r="H8637">
        <v>7</v>
      </c>
      <c r="I8637">
        <v>17</v>
      </c>
      <c r="J8637" t="b">
        <v>1</v>
      </c>
      <c r="K8637">
        <f>YEAR(Table1[[#This Row],[Patient Admission Date]])</f>
        <v>2024</v>
      </c>
      <c r="L8637" t="str">
        <f>TEXT(Table1[[#This Row],[Patient Admission Date]],"mmm")</f>
        <v>Jan</v>
      </c>
      <c r="M8637" t="str">
        <f>TEXT(Table1[[#This Row],[Patient Admission Date]],"ddd")</f>
        <v>Fri</v>
      </c>
      <c r="N8637" t="str">
        <f>TEXT(INT(HOUR(Table1[[#This Row],[Patient Admission Date]])/3)*3,"00")&amp;"-"&amp;TEXT(INT(HOUR(Table1[[#This Row],[Patient Admission Date]])/3)*3+3,"00")</f>
        <v>21-24</v>
      </c>
      <c r="O8637" t="str" cm="1">
        <f t="array" ref="O8637">_xlfn.IFS(Table1[[#This Row],[Patient Age]]&lt;=14,"0-14",Table1[[#This Row],[Patient Age]]&lt;=29,"15-29",Table1[[#This Row],[Patient Age]]&lt;=44,"30-44",Table1[[#This Row],[Patient Age]]&lt;=59,"45-59",Table1[[#This Row],[Patient Age]]&lt;=74,"60-74",TRUE,"75+")</f>
        <v>45-59</v>
      </c>
      <c r="P8637" t="str" cm="1">
        <f t="array" ref="P8637">_xlfn.IFS(Table1[[#This Row],[Patient Waittime]]&lt;=15,"0-15",Table1[[#This Row],[Patient Waittime]]&lt;=30,"16-30",Table1[[#This Row],[Patient Waittime]]&lt;=45,"31-45",Table1[[#This Row],[Patient Waittime]]&lt;=60,"46-60",TRUE,"60+")</f>
        <v>16-30</v>
      </c>
      <c r="Q8637">
        <f>--(Table1[[#This Row],[Patient Waittime]]&lt;=30)</f>
        <v>1</v>
      </c>
      <c r="R8637">
        <f>--Table1[[#This Row],[Patient Admission Flag]]</f>
        <v>1</v>
      </c>
      <c r="S8637">
        <f>--AND(Table1[[#This Row],[WithinTarget]]=1,Table1[[#This Row],[Patient Satisfaction Score]]&gt;=7)</f>
        <v>1</v>
      </c>
      <c r="T8637" t="str">
        <f>IF(LEFT(Table1[[#This Row],[Patient Gender]],1)="F","Female","Male")</f>
        <v>Male</v>
      </c>
    </row>
    <row r="8638" spans="1:20" x14ac:dyDescent="0.3">
      <c r="A8638" t="s">
        <v>8742</v>
      </c>
      <c r="B8638" s="1">
        <v>45182.381944444445</v>
      </c>
      <c r="C8638" t="s">
        <v>9</v>
      </c>
      <c r="D8638">
        <v>53</v>
      </c>
      <c r="E8638" t="s">
        <v>10</v>
      </c>
      <c r="F8638" t="s">
        <v>20</v>
      </c>
      <c r="G8638" t="b">
        <v>1</v>
      </c>
      <c r="I8638">
        <v>27</v>
      </c>
      <c r="J8638" t="b">
        <v>1</v>
      </c>
      <c r="K8638">
        <f>YEAR(Table1[[#This Row],[Patient Admission Date]])</f>
        <v>2023</v>
      </c>
      <c r="L8638" t="str">
        <f>TEXT(Table1[[#This Row],[Patient Admission Date]],"mmm")</f>
        <v>Sep</v>
      </c>
      <c r="M8638" t="str">
        <f>TEXT(Table1[[#This Row],[Patient Admission Date]],"ddd")</f>
        <v>Wed</v>
      </c>
      <c r="N8638" t="str">
        <f>TEXT(INT(HOUR(Table1[[#This Row],[Patient Admission Date]])/3)*3,"00")&amp;"-"&amp;TEXT(INT(HOUR(Table1[[#This Row],[Patient Admission Date]])/3)*3+3,"00")</f>
        <v>09-12</v>
      </c>
      <c r="O8638" t="str" cm="1">
        <f t="array" ref="O8638">_xlfn.IFS(Table1[[#This Row],[Patient Age]]&lt;=14,"0-14",Table1[[#This Row],[Patient Age]]&lt;=29,"15-29",Table1[[#This Row],[Patient Age]]&lt;=44,"30-44",Table1[[#This Row],[Patient Age]]&lt;=59,"45-59",Table1[[#This Row],[Patient Age]]&lt;=74,"60-74",TRUE,"75+")</f>
        <v>45-59</v>
      </c>
      <c r="P8638" t="str" cm="1">
        <f t="array" ref="P8638">_xlfn.IFS(Table1[[#This Row],[Patient Waittime]]&lt;=15,"0-15",Table1[[#This Row],[Patient Waittime]]&lt;=30,"16-30",Table1[[#This Row],[Patient Waittime]]&lt;=45,"31-45",Table1[[#This Row],[Patient Waittime]]&lt;=60,"46-60",TRUE,"60+")</f>
        <v>16-30</v>
      </c>
      <c r="Q8638">
        <f>--(Table1[[#This Row],[Patient Waittime]]&lt;=30)</f>
        <v>1</v>
      </c>
      <c r="R8638">
        <f>--Table1[[#This Row],[Patient Admission Flag]]</f>
        <v>1</v>
      </c>
      <c r="S8638">
        <f>--AND(Table1[[#This Row],[WithinTarget]]=1,Table1[[#This Row],[Patient Satisfaction Score]]&gt;=7)</f>
        <v>0</v>
      </c>
      <c r="T8638" t="str">
        <f>IF(LEFT(Table1[[#This Row],[Patient Gender]],1)="F","Female","Male")</f>
        <v>Male</v>
      </c>
    </row>
    <row r="8639" spans="1:20" x14ac:dyDescent="0.3">
      <c r="A8639" t="s">
        <v>8743</v>
      </c>
      <c r="B8639" s="1">
        <v>45068.964583333334</v>
      </c>
      <c r="C8639" t="s">
        <v>9</v>
      </c>
      <c r="D8639">
        <v>42</v>
      </c>
      <c r="E8639" t="s">
        <v>10</v>
      </c>
      <c r="F8639" t="s">
        <v>20</v>
      </c>
      <c r="G8639" t="b">
        <v>1</v>
      </c>
      <c r="I8639">
        <v>51</v>
      </c>
      <c r="J8639" t="b">
        <v>1</v>
      </c>
      <c r="K8639">
        <f>YEAR(Table1[[#This Row],[Patient Admission Date]])</f>
        <v>2023</v>
      </c>
      <c r="L8639" t="str">
        <f>TEXT(Table1[[#This Row],[Patient Admission Date]],"mmm")</f>
        <v>May</v>
      </c>
      <c r="M8639" t="str">
        <f>TEXT(Table1[[#This Row],[Patient Admission Date]],"ddd")</f>
        <v>Mon</v>
      </c>
      <c r="N8639" t="str">
        <f>TEXT(INT(HOUR(Table1[[#This Row],[Patient Admission Date]])/3)*3,"00")&amp;"-"&amp;TEXT(INT(HOUR(Table1[[#This Row],[Patient Admission Date]])/3)*3+3,"00")</f>
        <v>21-24</v>
      </c>
      <c r="O8639" t="str" cm="1">
        <f t="array" ref="O8639">_xlfn.IFS(Table1[[#This Row],[Patient Age]]&lt;=14,"0-14",Table1[[#This Row],[Patient Age]]&lt;=29,"15-29",Table1[[#This Row],[Patient Age]]&lt;=44,"30-44",Table1[[#This Row],[Patient Age]]&lt;=59,"45-59",Table1[[#This Row],[Patient Age]]&lt;=74,"60-74",TRUE,"75+")</f>
        <v>30-44</v>
      </c>
      <c r="P8639" t="str" cm="1">
        <f t="array" ref="P8639">_xlfn.IFS(Table1[[#This Row],[Patient Waittime]]&lt;=15,"0-15",Table1[[#This Row],[Patient Waittime]]&lt;=30,"16-30",Table1[[#This Row],[Patient Waittime]]&lt;=45,"31-45",Table1[[#This Row],[Patient Waittime]]&lt;=60,"46-60",TRUE,"60+")</f>
        <v>46-60</v>
      </c>
      <c r="Q8639">
        <f>--(Table1[[#This Row],[Patient Waittime]]&lt;=30)</f>
        <v>0</v>
      </c>
      <c r="R8639">
        <f>--Table1[[#This Row],[Patient Admission Flag]]</f>
        <v>1</v>
      </c>
      <c r="S8639">
        <f>--AND(Table1[[#This Row],[WithinTarget]]=1,Table1[[#This Row],[Patient Satisfaction Score]]&gt;=7)</f>
        <v>0</v>
      </c>
      <c r="T8639" t="str">
        <f>IF(LEFT(Table1[[#This Row],[Patient Gender]],1)="F","Female","Male")</f>
        <v>Male</v>
      </c>
    </row>
    <row r="8640" spans="1:20" x14ac:dyDescent="0.3">
      <c r="A8640" t="s">
        <v>8744</v>
      </c>
      <c r="B8640" s="1">
        <v>45240.338888888888</v>
      </c>
      <c r="C8640" t="s">
        <v>9</v>
      </c>
      <c r="D8640">
        <v>45</v>
      </c>
      <c r="E8640" t="s">
        <v>10</v>
      </c>
      <c r="F8640" t="s">
        <v>20</v>
      </c>
      <c r="G8640" t="b">
        <v>1</v>
      </c>
      <c r="I8640">
        <v>58</v>
      </c>
      <c r="J8640" t="b">
        <v>1</v>
      </c>
      <c r="K8640">
        <f>YEAR(Table1[[#This Row],[Patient Admission Date]])</f>
        <v>2023</v>
      </c>
      <c r="L8640" t="str">
        <f>TEXT(Table1[[#This Row],[Patient Admission Date]],"mmm")</f>
        <v>Nov</v>
      </c>
      <c r="M8640" t="str">
        <f>TEXT(Table1[[#This Row],[Patient Admission Date]],"ddd")</f>
        <v>Fri</v>
      </c>
      <c r="N8640" t="str">
        <f>TEXT(INT(HOUR(Table1[[#This Row],[Patient Admission Date]])/3)*3,"00")&amp;"-"&amp;TEXT(INT(HOUR(Table1[[#This Row],[Patient Admission Date]])/3)*3+3,"00")</f>
        <v>06-09</v>
      </c>
      <c r="O8640" t="str" cm="1">
        <f t="array" ref="O8640">_xlfn.IFS(Table1[[#This Row],[Patient Age]]&lt;=14,"0-14",Table1[[#This Row],[Patient Age]]&lt;=29,"15-29",Table1[[#This Row],[Patient Age]]&lt;=44,"30-44",Table1[[#This Row],[Patient Age]]&lt;=59,"45-59",Table1[[#This Row],[Patient Age]]&lt;=74,"60-74",TRUE,"75+")</f>
        <v>45-59</v>
      </c>
      <c r="P8640" t="str" cm="1">
        <f t="array" ref="P8640">_xlfn.IFS(Table1[[#This Row],[Patient Waittime]]&lt;=15,"0-15",Table1[[#This Row],[Patient Waittime]]&lt;=30,"16-30",Table1[[#This Row],[Patient Waittime]]&lt;=45,"31-45",Table1[[#This Row],[Patient Waittime]]&lt;=60,"46-60",TRUE,"60+")</f>
        <v>46-60</v>
      </c>
      <c r="Q8640">
        <f>--(Table1[[#This Row],[Patient Waittime]]&lt;=30)</f>
        <v>0</v>
      </c>
      <c r="R8640">
        <f>--Table1[[#This Row],[Patient Admission Flag]]</f>
        <v>1</v>
      </c>
      <c r="S8640">
        <f>--AND(Table1[[#This Row],[WithinTarget]]=1,Table1[[#This Row],[Patient Satisfaction Score]]&gt;=7)</f>
        <v>0</v>
      </c>
      <c r="T8640" t="str">
        <f>IF(LEFT(Table1[[#This Row],[Patient Gender]],1)="F","Female","Male")</f>
        <v>Male</v>
      </c>
    </row>
    <row r="8641" spans="1:20" x14ac:dyDescent="0.3">
      <c r="A8641" t="s">
        <v>8745</v>
      </c>
      <c r="B8641" s="1">
        <v>45548.179861111108</v>
      </c>
      <c r="C8641" t="s">
        <v>9</v>
      </c>
      <c r="D8641">
        <v>32</v>
      </c>
      <c r="E8641" t="s">
        <v>10</v>
      </c>
      <c r="F8641" t="s">
        <v>20</v>
      </c>
      <c r="G8641" t="b">
        <v>1</v>
      </c>
      <c r="H8641">
        <v>1</v>
      </c>
      <c r="I8641">
        <v>24</v>
      </c>
      <c r="J8641" t="b">
        <v>1</v>
      </c>
      <c r="K8641">
        <f>YEAR(Table1[[#This Row],[Patient Admission Date]])</f>
        <v>2024</v>
      </c>
      <c r="L8641" t="str">
        <f>TEXT(Table1[[#This Row],[Patient Admission Date]],"mmm")</f>
        <v>Sep</v>
      </c>
      <c r="M8641" t="str">
        <f>TEXT(Table1[[#This Row],[Patient Admission Date]],"ddd")</f>
        <v>Fri</v>
      </c>
      <c r="N8641" t="str">
        <f>TEXT(INT(HOUR(Table1[[#This Row],[Patient Admission Date]])/3)*3,"00")&amp;"-"&amp;TEXT(INT(HOUR(Table1[[#This Row],[Patient Admission Date]])/3)*3+3,"00")</f>
        <v>03-06</v>
      </c>
      <c r="O8641" t="str" cm="1">
        <f t="array" ref="O8641">_xlfn.IFS(Table1[[#This Row],[Patient Age]]&lt;=14,"0-14",Table1[[#This Row],[Patient Age]]&lt;=29,"15-29",Table1[[#This Row],[Patient Age]]&lt;=44,"30-44",Table1[[#This Row],[Patient Age]]&lt;=59,"45-59",Table1[[#This Row],[Patient Age]]&lt;=74,"60-74",TRUE,"75+")</f>
        <v>30-44</v>
      </c>
      <c r="P8641" t="str" cm="1">
        <f t="array" ref="P8641">_xlfn.IFS(Table1[[#This Row],[Patient Waittime]]&lt;=15,"0-15",Table1[[#This Row],[Patient Waittime]]&lt;=30,"16-30",Table1[[#This Row],[Patient Waittime]]&lt;=45,"31-45",Table1[[#This Row],[Patient Waittime]]&lt;=60,"46-60",TRUE,"60+")</f>
        <v>16-30</v>
      </c>
      <c r="Q8641">
        <f>--(Table1[[#This Row],[Patient Waittime]]&lt;=30)</f>
        <v>1</v>
      </c>
      <c r="R8641">
        <f>--Table1[[#This Row],[Patient Admission Flag]]</f>
        <v>1</v>
      </c>
      <c r="S8641">
        <f>--AND(Table1[[#This Row],[WithinTarget]]=1,Table1[[#This Row],[Patient Satisfaction Score]]&gt;=7)</f>
        <v>0</v>
      </c>
      <c r="T8641" t="str">
        <f>IF(LEFT(Table1[[#This Row],[Patient Gender]],1)="F","Female","Male")</f>
        <v>Male</v>
      </c>
    </row>
    <row r="8642" spans="1:20" x14ac:dyDescent="0.3">
      <c r="A8642" t="s">
        <v>8746</v>
      </c>
      <c r="B8642" s="1">
        <v>45109.145833333336</v>
      </c>
      <c r="C8642" t="s">
        <v>9</v>
      </c>
      <c r="D8642">
        <v>48</v>
      </c>
      <c r="E8642" t="s">
        <v>10</v>
      </c>
      <c r="F8642" t="s">
        <v>20</v>
      </c>
      <c r="G8642" t="b">
        <v>1</v>
      </c>
      <c r="H8642">
        <v>4</v>
      </c>
      <c r="I8642">
        <v>14</v>
      </c>
      <c r="J8642" t="b">
        <v>1</v>
      </c>
      <c r="K8642">
        <f>YEAR(Table1[[#This Row],[Patient Admission Date]])</f>
        <v>2023</v>
      </c>
      <c r="L8642" t="str">
        <f>TEXT(Table1[[#This Row],[Patient Admission Date]],"mmm")</f>
        <v>Jul</v>
      </c>
      <c r="M8642" t="str">
        <f>TEXT(Table1[[#This Row],[Patient Admission Date]],"ddd")</f>
        <v>Sun</v>
      </c>
      <c r="N8642" t="str">
        <f>TEXT(INT(HOUR(Table1[[#This Row],[Patient Admission Date]])/3)*3,"00")&amp;"-"&amp;TEXT(INT(HOUR(Table1[[#This Row],[Patient Admission Date]])/3)*3+3,"00")</f>
        <v>03-06</v>
      </c>
      <c r="O8642" t="str" cm="1">
        <f t="array" ref="O8642">_xlfn.IFS(Table1[[#This Row],[Patient Age]]&lt;=14,"0-14",Table1[[#This Row],[Patient Age]]&lt;=29,"15-29",Table1[[#This Row],[Patient Age]]&lt;=44,"30-44",Table1[[#This Row],[Patient Age]]&lt;=59,"45-59",Table1[[#This Row],[Patient Age]]&lt;=74,"60-74",TRUE,"75+")</f>
        <v>45-59</v>
      </c>
      <c r="P8642" t="str" cm="1">
        <f t="array" ref="P8642">_xlfn.IFS(Table1[[#This Row],[Patient Waittime]]&lt;=15,"0-15",Table1[[#This Row],[Patient Waittime]]&lt;=30,"16-30",Table1[[#This Row],[Patient Waittime]]&lt;=45,"31-45",Table1[[#This Row],[Patient Waittime]]&lt;=60,"46-60",TRUE,"60+")</f>
        <v>0-15</v>
      </c>
      <c r="Q8642">
        <f>--(Table1[[#This Row],[Patient Waittime]]&lt;=30)</f>
        <v>1</v>
      </c>
      <c r="R8642">
        <f>--Table1[[#This Row],[Patient Admission Flag]]</f>
        <v>1</v>
      </c>
      <c r="S8642">
        <f>--AND(Table1[[#This Row],[WithinTarget]]=1,Table1[[#This Row],[Patient Satisfaction Score]]&gt;=7)</f>
        <v>0</v>
      </c>
      <c r="T8642" t="str">
        <f>IF(LEFT(Table1[[#This Row],[Patient Gender]],1)="F","Female","Male")</f>
        <v>Male</v>
      </c>
    </row>
    <row r="8643" spans="1:20" x14ac:dyDescent="0.3">
      <c r="A8643" t="s">
        <v>8747</v>
      </c>
      <c r="B8643" s="1">
        <v>45324.588888888888</v>
      </c>
      <c r="C8643" t="s">
        <v>9</v>
      </c>
      <c r="D8643">
        <v>61</v>
      </c>
      <c r="E8643" t="s">
        <v>10</v>
      </c>
      <c r="F8643" t="s">
        <v>20</v>
      </c>
      <c r="G8643" t="b">
        <v>1</v>
      </c>
      <c r="H8643">
        <v>8</v>
      </c>
      <c r="I8643">
        <v>58</v>
      </c>
      <c r="J8643" t="b">
        <v>1</v>
      </c>
      <c r="K8643">
        <f>YEAR(Table1[[#This Row],[Patient Admission Date]])</f>
        <v>2024</v>
      </c>
      <c r="L8643" t="str">
        <f>TEXT(Table1[[#This Row],[Patient Admission Date]],"mmm")</f>
        <v>Feb</v>
      </c>
      <c r="M8643" t="str">
        <f>TEXT(Table1[[#This Row],[Patient Admission Date]],"ddd")</f>
        <v>Fri</v>
      </c>
      <c r="N8643" t="str">
        <f>TEXT(INT(HOUR(Table1[[#This Row],[Patient Admission Date]])/3)*3,"00")&amp;"-"&amp;TEXT(INT(HOUR(Table1[[#This Row],[Patient Admission Date]])/3)*3+3,"00")</f>
        <v>12-15</v>
      </c>
      <c r="O8643" t="str" cm="1">
        <f t="array" ref="O8643">_xlfn.IFS(Table1[[#This Row],[Patient Age]]&lt;=14,"0-14",Table1[[#This Row],[Patient Age]]&lt;=29,"15-29",Table1[[#This Row],[Patient Age]]&lt;=44,"30-44",Table1[[#This Row],[Patient Age]]&lt;=59,"45-59",Table1[[#This Row],[Patient Age]]&lt;=74,"60-74",TRUE,"75+")</f>
        <v>60-74</v>
      </c>
      <c r="P8643" t="str" cm="1">
        <f t="array" ref="P8643">_xlfn.IFS(Table1[[#This Row],[Patient Waittime]]&lt;=15,"0-15",Table1[[#This Row],[Patient Waittime]]&lt;=30,"16-30",Table1[[#This Row],[Patient Waittime]]&lt;=45,"31-45",Table1[[#This Row],[Patient Waittime]]&lt;=60,"46-60",TRUE,"60+")</f>
        <v>46-60</v>
      </c>
      <c r="Q8643">
        <f>--(Table1[[#This Row],[Patient Waittime]]&lt;=30)</f>
        <v>0</v>
      </c>
      <c r="R8643">
        <f>--Table1[[#This Row],[Patient Admission Flag]]</f>
        <v>1</v>
      </c>
      <c r="S8643">
        <f>--AND(Table1[[#This Row],[WithinTarget]]=1,Table1[[#This Row],[Patient Satisfaction Score]]&gt;=7)</f>
        <v>0</v>
      </c>
      <c r="T8643" t="str">
        <f>IF(LEFT(Table1[[#This Row],[Patient Gender]],1)="F","Female","Male")</f>
        <v>Male</v>
      </c>
    </row>
    <row r="8644" spans="1:20" x14ac:dyDescent="0.3">
      <c r="A8644" t="s">
        <v>8748</v>
      </c>
      <c r="B8644" s="1">
        <v>45303.421527777777</v>
      </c>
      <c r="C8644" t="s">
        <v>9</v>
      </c>
      <c r="D8644">
        <v>38</v>
      </c>
      <c r="E8644" t="s">
        <v>10</v>
      </c>
      <c r="F8644" t="s">
        <v>15</v>
      </c>
      <c r="G8644" t="b">
        <v>1</v>
      </c>
      <c r="I8644">
        <v>23</v>
      </c>
      <c r="J8644" t="b">
        <v>1</v>
      </c>
      <c r="K8644">
        <f>YEAR(Table1[[#This Row],[Patient Admission Date]])</f>
        <v>2024</v>
      </c>
      <c r="L8644" t="str">
        <f>TEXT(Table1[[#This Row],[Patient Admission Date]],"mmm")</f>
        <v>Jan</v>
      </c>
      <c r="M8644" t="str">
        <f>TEXT(Table1[[#This Row],[Patient Admission Date]],"ddd")</f>
        <v>Fri</v>
      </c>
      <c r="N8644" t="str">
        <f>TEXT(INT(HOUR(Table1[[#This Row],[Patient Admission Date]])/3)*3,"00")&amp;"-"&amp;TEXT(INT(HOUR(Table1[[#This Row],[Patient Admission Date]])/3)*3+3,"00")</f>
        <v>09-12</v>
      </c>
      <c r="O8644" t="str" cm="1">
        <f t="array" ref="O8644">_xlfn.IFS(Table1[[#This Row],[Patient Age]]&lt;=14,"0-14",Table1[[#This Row],[Patient Age]]&lt;=29,"15-29",Table1[[#This Row],[Patient Age]]&lt;=44,"30-44",Table1[[#This Row],[Patient Age]]&lt;=59,"45-59",Table1[[#This Row],[Patient Age]]&lt;=74,"60-74",TRUE,"75+")</f>
        <v>30-44</v>
      </c>
      <c r="P8644" t="str" cm="1">
        <f t="array" ref="P8644">_xlfn.IFS(Table1[[#This Row],[Patient Waittime]]&lt;=15,"0-15",Table1[[#This Row],[Patient Waittime]]&lt;=30,"16-30",Table1[[#This Row],[Patient Waittime]]&lt;=45,"31-45",Table1[[#This Row],[Patient Waittime]]&lt;=60,"46-60",TRUE,"60+")</f>
        <v>16-30</v>
      </c>
      <c r="Q8644">
        <f>--(Table1[[#This Row],[Patient Waittime]]&lt;=30)</f>
        <v>1</v>
      </c>
      <c r="R8644">
        <f>--Table1[[#This Row],[Patient Admission Flag]]</f>
        <v>1</v>
      </c>
      <c r="S8644">
        <f>--AND(Table1[[#This Row],[WithinTarget]]=1,Table1[[#This Row],[Patient Satisfaction Score]]&gt;=7)</f>
        <v>0</v>
      </c>
      <c r="T8644" t="str">
        <f>IF(LEFT(Table1[[#This Row],[Patient Gender]],1)="F","Female","Male")</f>
        <v>Male</v>
      </c>
    </row>
    <row r="8645" spans="1:20" x14ac:dyDescent="0.3">
      <c r="A8645" t="s">
        <v>8749</v>
      </c>
      <c r="B8645" s="1">
        <v>45496.569444444445</v>
      </c>
      <c r="C8645" t="s">
        <v>9</v>
      </c>
      <c r="D8645">
        <v>50</v>
      </c>
      <c r="E8645" t="s">
        <v>10</v>
      </c>
      <c r="F8645" t="s">
        <v>15</v>
      </c>
      <c r="G8645" t="b">
        <v>1</v>
      </c>
      <c r="I8645">
        <v>41</v>
      </c>
      <c r="J8645" t="b">
        <v>1</v>
      </c>
      <c r="K8645">
        <f>YEAR(Table1[[#This Row],[Patient Admission Date]])</f>
        <v>2024</v>
      </c>
      <c r="L8645" t="str">
        <f>TEXT(Table1[[#This Row],[Patient Admission Date]],"mmm")</f>
        <v>Jul</v>
      </c>
      <c r="M8645" t="str">
        <f>TEXT(Table1[[#This Row],[Patient Admission Date]],"ddd")</f>
        <v>Tue</v>
      </c>
      <c r="N8645" t="str">
        <f>TEXT(INT(HOUR(Table1[[#This Row],[Patient Admission Date]])/3)*3,"00")&amp;"-"&amp;TEXT(INT(HOUR(Table1[[#This Row],[Patient Admission Date]])/3)*3+3,"00")</f>
        <v>12-15</v>
      </c>
      <c r="O8645" t="str" cm="1">
        <f t="array" ref="O8645">_xlfn.IFS(Table1[[#This Row],[Patient Age]]&lt;=14,"0-14",Table1[[#This Row],[Patient Age]]&lt;=29,"15-29",Table1[[#This Row],[Patient Age]]&lt;=44,"30-44",Table1[[#This Row],[Patient Age]]&lt;=59,"45-59",Table1[[#This Row],[Patient Age]]&lt;=74,"60-74",TRUE,"75+")</f>
        <v>45-59</v>
      </c>
      <c r="P8645" t="str" cm="1">
        <f t="array" ref="P8645">_xlfn.IFS(Table1[[#This Row],[Patient Waittime]]&lt;=15,"0-15",Table1[[#This Row],[Patient Waittime]]&lt;=30,"16-30",Table1[[#This Row],[Patient Waittime]]&lt;=45,"31-45",Table1[[#This Row],[Patient Waittime]]&lt;=60,"46-60",TRUE,"60+")</f>
        <v>31-45</v>
      </c>
      <c r="Q8645">
        <f>--(Table1[[#This Row],[Patient Waittime]]&lt;=30)</f>
        <v>0</v>
      </c>
      <c r="R8645">
        <f>--Table1[[#This Row],[Patient Admission Flag]]</f>
        <v>1</v>
      </c>
      <c r="S8645">
        <f>--AND(Table1[[#This Row],[WithinTarget]]=1,Table1[[#This Row],[Patient Satisfaction Score]]&gt;=7)</f>
        <v>0</v>
      </c>
      <c r="T8645" t="str">
        <f>IF(LEFT(Table1[[#This Row],[Patient Gender]],1)="F","Female","Male")</f>
        <v>Male</v>
      </c>
    </row>
    <row r="8646" spans="1:20" x14ac:dyDescent="0.3">
      <c r="A8646" t="s">
        <v>8750</v>
      </c>
      <c r="B8646" s="1">
        <v>45215.068055555559</v>
      </c>
      <c r="C8646" t="s">
        <v>9</v>
      </c>
      <c r="D8646">
        <v>69</v>
      </c>
      <c r="E8646" t="s">
        <v>10</v>
      </c>
      <c r="F8646" t="s">
        <v>15</v>
      </c>
      <c r="G8646" t="b">
        <v>1</v>
      </c>
      <c r="I8646">
        <v>42</v>
      </c>
      <c r="J8646" t="b">
        <v>1</v>
      </c>
      <c r="K8646">
        <f>YEAR(Table1[[#This Row],[Patient Admission Date]])</f>
        <v>2023</v>
      </c>
      <c r="L8646" t="str">
        <f>TEXT(Table1[[#This Row],[Patient Admission Date]],"mmm")</f>
        <v>Oct</v>
      </c>
      <c r="M8646" t="str">
        <f>TEXT(Table1[[#This Row],[Patient Admission Date]],"ddd")</f>
        <v>Mon</v>
      </c>
      <c r="N8646" t="str">
        <f>TEXT(INT(HOUR(Table1[[#This Row],[Patient Admission Date]])/3)*3,"00")&amp;"-"&amp;TEXT(INT(HOUR(Table1[[#This Row],[Patient Admission Date]])/3)*3+3,"00")</f>
        <v>00-03</v>
      </c>
      <c r="O8646" t="str" cm="1">
        <f t="array" ref="O8646">_xlfn.IFS(Table1[[#This Row],[Patient Age]]&lt;=14,"0-14",Table1[[#This Row],[Patient Age]]&lt;=29,"15-29",Table1[[#This Row],[Patient Age]]&lt;=44,"30-44",Table1[[#This Row],[Patient Age]]&lt;=59,"45-59",Table1[[#This Row],[Patient Age]]&lt;=74,"60-74",TRUE,"75+")</f>
        <v>60-74</v>
      </c>
      <c r="P8646" t="str" cm="1">
        <f t="array" ref="P8646">_xlfn.IFS(Table1[[#This Row],[Patient Waittime]]&lt;=15,"0-15",Table1[[#This Row],[Patient Waittime]]&lt;=30,"16-30",Table1[[#This Row],[Patient Waittime]]&lt;=45,"31-45",Table1[[#This Row],[Patient Waittime]]&lt;=60,"46-60",TRUE,"60+")</f>
        <v>31-45</v>
      </c>
      <c r="Q8646">
        <f>--(Table1[[#This Row],[Patient Waittime]]&lt;=30)</f>
        <v>0</v>
      </c>
      <c r="R8646">
        <f>--Table1[[#This Row],[Patient Admission Flag]]</f>
        <v>1</v>
      </c>
      <c r="S8646">
        <f>--AND(Table1[[#This Row],[WithinTarget]]=1,Table1[[#This Row],[Patient Satisfaction Score]]&gt;=7)</f>
        <v>0</v>
      </c>
      <c r="T8646" t="str">
        <f>IF(LEFT(Table1[[#This Row],[Patient Gender]],1)="F","Female","Male")</f>
        <v>Male</v>
      </c>
    </row>
    <row r="8647" spans="1:20" x14ac:dyDescent="0.3">
      <c r="A8647" t="s">
        <v>8751</v>
      </c>
      <c r="B8647" s="1">
        <v>45134.276388888888</v>
      </c>
      <c r="C8647" t="s">
        <v>9</v>
      </c>
      <c r="D8647">
        <v>9</v>
      </c>
      <c r="E8647" t="s">
        <v>10</v>
      </c>
      <c r="F8647" t="s">
        <v>15</v>
      </c>
      <c r="G8647" t="b">
        <v>1</v>
      </c>
      <c r="I8647">
        <v>15</v>
      </c>
      <c r="J8647" t="b">
        <v>1</v>
      </c>
      <c r="K8647">
        <f>YEAR(Table1[[#This Row],[Patient Admission Date]])</f>
        <v>2023</v>
      </c>
      <c r="L8647" t="str">
        <f>TEXT(Table1[[#This Row],[Patient Admission Date]],"mmm")</f>
        <v>Jul</v>
      </c>
      <c r="M8647" t="str">
        <f>TEXT(Table1[[#This Row],[Patient Admission Date]],"ddd")</f>
        <v>Thu</v>
      </c>
      <c r="N8647" t="str">
        <f>TEXT(INT(HOUR(Table1[[#This Row],[Patient Admission Date]])/3)*3,"00")&amp;"-"&amp;TEXT(INT(HOUR(Table1[[#This Row],[Patient Admission Date]])/3)*3+3,"00")</f>
        <v>06-09</v>
      </c>
      <c r="O8647" t="str" cm="1">
        <f t="array" ref="O8647">_xlfn.IFS(Table1[[#This Row],[Patient Age]]&lt;=14,"0-14",Table1[[#This Row],[Patient Age]]&lt;=29,"15-29",Table1[[#This Row],[Patient Age]]&lt;=44,"30-44",Table1[[#This Row],[Patient Age]]&lt;=59,"45-59",Table1[[#This Row],[Patient Age]]&lt;=74,"60-74",TRUE,"75+")</f>
        <v>0-14</v>
      </c>
      <c r="P8647" t="str" cm="1">
        <f t="array" ref="P8647">_xlfn.IFS(Table1[[#This Row],[Patient Waittime]]&lt;=15,"0-15",Table1[[#This Row],[Patient Waittime]]&lt;=30,"16-30",Table1[[#This Row],[Patient Waittime]]&lt;=45,"31-45",Table1[[#This Row],[Patient Waittime]]&lt;=60,"46-60",TRUE,"60+")</f>
        <v>0-15</v>
      </c>
      <c r="Q8647">
        <f>--(Table1[[#This Row],[Patient Waittime]]&lt;=30)</f>
        <v>1</v>
      </c>
      <c r="R8647">
        <f>--Table1[[#This Row],[Patient Admission Flag]]</f>
        <v>1</v>
      </c>
      <c r="S8647">
        <f>--AND(Table1[[#This Row],[WithinTarget]]=1,Table1[[#This Row],[Patient Satisfaction Score]]&gt;=7)</f>
        <v>0</v>
      </c>
      <c r="T8647" t="str">
        <f>IF(LEFT(Table1[[#This Row],[Patient Gender]],1)="F","Female","Male")</f>
        <v>Male</v>
      </c>
    </row>
    <row r="8648" spans="1:20" x14ac:dyDescent="0.3">
      <c r="A8648" t="s">
        <v>8752</v>
      </c>
      <c r="B8648" s="1">
        <v>45208.827777777777</v>
      </c>
      <c r="C8648" t="s">
        <v>9</v>
      </c>
      <c r="D8648">
        <v>1</v>
      </c>
      <c r="E8648" t="s">
        <v>10</v>
      </c>
      <c r="F8648" t="s">
        <v>15</v>
      </c>
      <c r="G8648" t="b">
        <v>1</v>
      </c>
      <c r="I8648">
        <v>26</v>
      </c>
      <c r="J8648" t="b">
        <v>1</v>
      </c>
      <c r="K8648">
        <f>YEAR(Table1[[#This Row],[Patient Admission Date]])</f>
        <v>2023</v>
      </c>
      <c r="L8648" t="str">
        <f>TEXT(Table1[[#This Row],[Patient Admission Date]],"mmm")</f>
        <v>Oct</v>
      </c>
      <c r="M8648" t="str">
        <f>TEXT(Table1[[#This Row],[Patient Admission Date]],"ddd")</f>
        <v>Mon</v>
      </c>
      <c r="N8648" t="str">
        <f>TEXT(INT(HOUR(Table1[[#This Row],[Patient Admission Date]])/3)*3,"00")&amp;"-"&amp;TEXT(INT(HOUR(Table1[[#This Row],[Patient Admission Date]])/3)*3+3,"00")</f>
        <v>18-21</v>
      </c>
      <c r="O8648" t="str" cm="1">
        <f t="array" ref="O8648">_xlfn.IFS(Table1[[#This Row],[Patient Age]]&lt;=14,"0-14",Table1[[#This Row],[Patient Age]]&lt;=29,"15-29",Table1[[#This Row],[Patient Age]]&lt;=44,"30-44",Table1[[#This Row],[Patient Age]]&lt;=59,"45-59",Table1[[#This Row],[Patient Age]]&lt;=74,"60-74",TRUE,"75+")</f>
        <v>0-14</v>
      </c>
      <c r="P8648" t="str" cm="1">
        <f t="array" ref="P8648">_xlfn.IFS(Table1[[#This Row],[Patient Waittime]]&lt;=15,"0-15",Table1[[#This Row],[Patient Waittime]]&lt;=30,"16-30",Table1[[#This Row],[Patient Waittime]]&lt;=45,"31-45",Table1[[#This Row],[Patient Waittime]]&lt;=60,"46-60",TRUE,"60+")</f>
        <v>16-30</v>
      </c>
      <c r="Q8648">
        <f>--(Table1[[#This Row],[Patient Waittime]]&lt;=30)</f>
        <v>1</v>
      </c>
      <c r="R8648">
        <f>--Table1[[#This Row],[Patient Admission Flag]]</f>
        <v>1</v>
      </c>
      <c r="S8648">
        <f>--AND(Table1[[#This Row],[WithinTarget]]=1,Table1[[#This Row],[Patient Satisfaction Score]]&gt;=7)</f>
        <v>0</v>
      </c>
      <c r="T8648" t="str">
        <f>IF(LEFT(Table1[[#This Row],[Patient Gender]],1)="F","Female","Male")</f>
        <v>Male</v>
      </c>
    </row>
    <row r="8649" spans="1:20" x14ac:dyDescent="0.3">
      <c r="A8649" t="s">
        <v>8753</v>
      </c>
      <c r="B8649" s="1">
        <v>45255.464583333334</v>
      </c>
      <c r="C8649" t="s">
        <v>9</v>
      </c>
      <c r="D8649">
        <v>52</v>
      </c>
      <c r="E8649" t="s">
        <v>10</v>
      </c>
      <c r="F8649" t="s">
        <v>15</v>
      </c>
      <c r="G8649" t="b">
        <v>1</v>
      </c>
      <c r="I8649">
        <v>47</v>
      </c>
      <c r="J8649" t="b">
        <v>1</v>
      </c>
      <c r="K8649">
        <f>YEAR(Table1[[#This Row],[Patient Admission Date]])</f>
        <v>2023</v>
      </c>
      <c r="L8649" t="str">
        <f>TEXT(Table1[[#This Row],[Patient Admission Date]],"mmm")</f>
        <v>Nov</v>
      </c>
      <c r="M8649" t="str">
        <f>TEXT(Table1[[#This Row],[Patient Admission Date]],"ddd")</f>
        <v>Sat</v>
      </c>
      <c r="N8649" t="str">
        <f>TEXT(INT(HOUR(Table1[[#This Row],[Patient Admission Date]])/3)*3,"00")&amp;"-"&amp;TEXT(INT(HOUR(Table1[[#This Row],[Patient Admission Date]])/3)*3+3,"00")</f>
        <v>09-12</v>
      </c>
      <c r="O8649" t="str" cm="1">
        <f t="array" ref="O8649">_xlfn.IFS(Table1[[#This Row],[Patient Age]]&lt;=14,"0-14",Table1[[#This Row],[Patient Age]]&lt;=29,"15-29",Table1[[#This Row],[Patient Age]]&lt;=44,"30-44",Table1[[#This Row],[Patient Age]]&lt;=59,"45-59",Table1[[#This Row],[Patient Age]]&lt;=74,"60-74",TRUE,"75+")</f>
        <v>45-59</v>
      </c>
      <c r="P8649" t="str" cm="1">
        <f t="array" ref="P8649">_xlfn.IFS(Table1[[#This Row],[Patient Waittime]]&lt;=15,"0-15",Table1[[#This Row],[Patient Waittime]]&lt;=30,"16-30",Table1[[#This Row],[Patient Waittime]]&lt;=45,"31-45",Table1[[#This Row],[Patient Waittime]]&lt;=60,"46-60",TRUE,"60+")</f>
        <v>46-60</v>
      </c>
      <c r="Q8649">
        <f>--(Table1[[#This Row],[Patient Waittime]]&lt;=30)</f>
        <v>0</v>
      </c>
      <c r="R8649">
        <f>--Table1[[#This Row],[Patient Admission Flag]]</f>
        <v>1</v>
      </c>
      <c r="S8649">
        <f>--AND(Table1[[#This Row],[WithinTarget]]=1,Table1[[#This Row],[Patient Satisfaction Score]]&gt;=7)</f>
        <v>0</v>
      </c>
      <c r="T8649" t="str">
        <f>IF(LEFT(Table1[[#This Row],[Patient Gender]],1)="F","Female","Male")</f>
        <v>Male</v>
      </c>
    </row>
    <row r="8650" spans="1:20" x14ac:dyDescent="0.3">
      <c r="A8650" t="s">
        <v>8754</v>
      </c>
      <c r="B8650" s="1">
        <v>45269.04583333333</v>
      </c>
      <c r="C8650" t="s">
        <v>9</v>
      </c>
      <c r="D8650">
        <v>19</v>
      </c>
      <c r="E8650" t="s">
        <v>10</v>
      </c>
      <c r="F8650" t="s">
        <v>15</v>
      </c>
      <c r="G8650" t="b">
        <v>1</v>
      </c>
      <c r="I8650">
        <v>53</v>
      </c>
      <c r="J8650" t="b">
        <v>1</v>
      </c>
      <c r="K8650">
        <f>YEAR(Table1[[#This Row],[Patient Admission Date]])</f>
        <v>2023</v>
      </c>
      <c r="L8650" t="str">
        <f>TEXT(Table1[[#This Row],[Patient Admission Date]],"mmm")</f>
        <v>Dec</v>
      </c>
      <c r="M8650" t="str">
        <f>TEXT(Table1[[#This Row],[Patient Admission Date]],"ddd")</f>
        <v>Sat</v>
      </c>
      <c r="N8650" t="str">
        <f>TEXT(INT(HOUR(Table1[[#This Row],[Patient Admission Date]])/3)*3,"00")&amp;"-"&amp;TEXT(INT(HOUR(Table1[[#This Row],[Patient Admission Date]])/3)*3+3,"00")</f>
        <v>00-03</v>
      </c>
      <c r="O8650" t="str" cm="1">
        <f t="array" ref="O8650">_xlfn.IFS(Table1[[#This Row],[Patient Age]]&lt;=14,"0-14",Table1[[#This Row],[Patient Age]]&lt;=29,"15-29",Table1[[#This Row],[Patient Age]]&lt;=44,"30-44",Table1[[#This Row],[Patient Age]]&lt;=59,"45-59",Table1[[#This Row],[Patient Age]]&lt;=74,"60-74",TRUE,"75+")</f>
        <v>15-29</v>
      </c>
      <c r="P8650" t="str" cm="1">
        <f t="array" ref="P8650">_xlfn.IFS(Table1[[#This Row],[Patient Waittime]]&lt;=15,"0-15",Table1[[#This Row],[Patient Waittime]]&lt;=30,"16-30",Table1[[#This Row],[Patient Waittime]]&lt;=45,"31-45",Table1[[#This Row],[Patient Waittime]]&lt;=60,"46-60",TRUE,"60+")</f>
        <v>46-60</v>
      </c>
      <c r="Q8650">
        <f>--(Table1[[#This Row],[Patient Waittime]]&lt;=30)</f>
        <v>0</v>
      </c>
      <c r="R8650">
        <f>--Table1[[#This Row],[Patient Admission Flag]]</f>
        <v>1</v>
      </c>
      <c r="S8650">
        <f>--AND(Table1[[#This Row],[WithinTarget]]=1,Table1[[#This Row],[Patient Satisfaction Score]]&gt;=7)</f>
        <v>0</v>
      </c>
      <c r="T8650" t="str">
        <f>IF(LEFT(Table1[[#This Row],[Patient Gender]],1)="F","Female","Male")</f>
        <v>Male</v>
      </c>
    </row>
    <row r="8651" spans="1:20" x14ac:dyDescent="0.3">
      <c r="A8651" t="s">
        <v>8755</v>
      </c>
      <c r="B8651" s="1">
        <v>45571.763888888891</v>
      </c>
      <c r="C8651" t="s">
        <v>9</v>
      </c>
      <c r="D8651">
        <v>57</v>
      </c>
      <c r="E8651" t="s">
        <v>10</v>
      </c>
      <c r="F8651" t="s">
        <v>15</v>
      </c>
      <c r="G8651" t="b">
        <v>1</v>
      </c>
      <c r="I8651">
        <v>27</v>
      </c>
      <c r="J8651" t="b">
        <v>1</v>
      </c>
      <c r="K8651">
        <f>YEAR(Table1[[#This Row],[Patient Admission Date]])</f>
        <v>2024</v>
      </c>
      <c r="L8651" t="str">
        <f>TEXT(Table1[[#This Row],[Patient Admission Date]],"mmm")</f>
        <v>Oct</v>
      </c>
      <c r="M8651" t="str">
        <f>TEXT(Table1[[#This Row],[Patient Admission Date]],"ddd")</f>
        <v>Sun</v>
      </c>
      <c r="N8651" t="str">
        <f>TEXT(INT(HOUR(Table1[[#This Row],[Patient Admission Date]])/3)*3,"00")&amp;"-"&amp;TEXT(INT(HOUR(Table1[[#This Row],[Patient Admission Date]])/3)*3+3,"00")</f>
        <v>18-21</v>
      </c>
      <c r="O8651" t="str" cm="1">
        <f t="array" ref="O8651">_xlfn.IFS(Table1[[#This Row],[Patient Age]]&lt;=14,"0-14",Table1[[#This Row],[Patient Age]]&lt;=29,"15-29",Table1[[#This Row],[Patient Age]]&lt;=44,"30-44",Table1[[#This Row],[Patient Age]]&lt;=59,"45-59",Table1[[#This Row],[Patient Age]]&lt;=74,"60-74",TRUE,"75+")</f>
        <v>45-59</v>
      </c>
      <c r="P8651" t="str" cm="1">
        <f t="array" ref="P8651">_xlfn.IFS(Table1[[#This Row],[Patient Waittime]]&lt;=15,"0-15",Table1[[#This Row],[Patient Waittime]]&lt;=30,"16-30",Table1[[#This Row],[Patient Waittime]]&lt;=45,"31-45",Table1[[#This Row],[Patient Waittime]]&lt;=60,"46-60",TRUE,"60+")</f>
        <v>16-30</v>
      </c>
      <c r="Q8651">
        <f>--(Table1[[#This Row],[Patient Waittime]]&lt;=30)</f>
        <v>1</v>
      </c>
      <c r="R8651">
        <f>--Table1[[#This Row],[Patient Admission Flag]]</f>
        <v>1</v>
      </c>
      <c r="S8651">
        <f>--AND(Table1[[#This Row],[WithinTarget]]=1,Table1[[#This Row],[Patient Satisfaction Score]]&gt;=7)</f>
        <v>0</v>
      </c>
      <c r="T8651" t="str">
        <f>IF(LEFT(Table1[[#This Row],[Patient Gender]],1)="F","Female","Male")</f>
        <v>Male</v>
      </c>
    </row>
    <row r="8652" spans="1:20" x14ac:dyDescent="0.3">
      <c r="A8652" t="s">
        <v>8756</v>
      </c>
      <c r="B8652" s="1">
        <v>45527.383333333331</v>
      </c>
      <c r="C8652" t="s">
        <v>9</v>
      </c>
      <c r="D8652">
        <v>61</v>
      </c>
      <c r="E8652" t="s">
        <v>10</v>
      </c>
      <c r="F8652" t="s">
        <v>15</v>
      </c>
      <c r="G8652" t="b">
        <v>1</v>
      </c>
      <c r="I8652">
        <v>28</v>
      </c>
      <c r="J8652" t="b">
        <v>1</v>
      </c>
      <c r="K8652">
        <f>YEAR(Table1[[#This Row],[Patient Admission Date]])</f>
        <v>2024</v>
      </c>
      <c r="L8652" t="str">
        <f>TEXT(Table1[[#This Row],[Patient Admission Date]],"mmm")</f>
        <v>Aug</v>
      </c>
      <c r="M8652" t="str">
        <f>TEXT(Table1[[#This Row],[Patient Admission Date]],"ddd")</f>
        <v>Fri</v>
      </c>
      <c r="N8652" t="str">
        <f>TEXT(INT(HOUR(Table1[[#This Row],[Patient Admission Date]])/3)*3,"00")&amp;"-"&amp;TEXT(INT(HOUR(Table1[[#This Row],[Patient Admission Date]])/3)*3+3,"00")</f>
        <v>09-12</v>
      </c>
      <c r="O8652" t="str" cm="1">
        <f t="array" ref="O8652">_xlfn.IFS(Table1[[#This Row],[Patient Age]]&lt;=14,"0-14",Table1[[#This Row],[Patient Age]]&lt;=29,"15-29",Table1[[#This Row],[Patient Age]]&lt;=44,"30-44",Table1[[#This Row],[Patient Age]]&lt;=59,"45-59",Table1[[#This Row],[Patient Age]]&lt;=74,"60-74",TRUE,"75+")</f>
        <v>60-74</v>
      </c>
      <c r="P8652" t="str" cm="1">
        <f t="array" ref="P8652">_xlfn.IFS(Table1[[#This Row],[Patient Waittime]]&lt;=15,"0-15",Table1[[#This Row],[Patient Waittime]]&lt;=30,"16-30",Table1[[#This Row],[Patient Waittime]]&lt;=45,"31-45",Table1[[#This Row],[Patient Waittime]]&lt;=60,"46-60",TRUE,"60+")</f>
        <v>16-30</v>
      </c>
      <c r="Q8652">
        <f>--(Table1[[#This Row],[Patient Waittime]]&lt;=30)</f>
        <v>1</v>
      </c>
      <c r="R8652">
        <f>--Table1[[#This Row],[Patient Admission Flag]]</f>
        <v>1</v>
      </c>
      <c r="S8652">
        <f>--AND(Table1[[#This Row],[WithinTarget]]=1,Table1[[#This Row],[Patient Satisfaction Score]]&gt;=7)</f>
        <v>0</v>
      </c>
      <c r="T8652" t="str">
        <f>IF(LEFT(Table1[[#This Row],[Patient Gender]],1)="F","Female","Male")</f>
        <v>Male</v>
      </c>
    </row>
    <row r="8653" spans="1:20" x14ac:dyDescent="0.3">
      <c r="A8653" t="s">
        <v>8757</v>
      </c>
      <c r="B8653" s="1">
        <v>45330.444444444445</v>
      </c>
      <c r="C8653" t="s">
        <v>9</v>
      </c>
      <c r="D8653">
        <v>7</v>
      </c>
      <c r="E8653" t="s">
        <v>10</v>
      </c>
      <c r="F8653" t="s">
        <v>15</v>
      </c>
      <c r="G8653" t="b">
        <v>1</v>
      </c>
      <c r="I8653">
        <v>29</v>
      </c>
      <c r="J8653" t="b">
        <v>1</v>
      </c>
      <c r="K8653">
        <f>YEAR(Table1[[#This Row],[Patient Admission Date]])</f>
        <v>2024</v>
      </c>
      <c r="L8653" t="str">
        <f>TEXT(Table1[[#This Row],[Patient Admission Date]],"mmm")</f>
        <v>Feb</v>
      </c>
      <c r="M8653" t="str">
        <f>TEXT(Table1[[#This Row],[Patient Admission Date]],"ddd")</f>
        <v>Thu</v>
      </c>
      <c r="N8653" t="str">
        <f>TEXT(INT(HOUR(Table1[[#This Row],[Patient Admission Date]])/3)*3,"00")&amp;"-"&amp;TEXT(INT(HOUR(Table1[[#This Row],[Patient Admission Date]])/3)*3+3,"00")</f>
        <v>09-12</v>
      </c>
      <c r="O8653" t="str" cm="1">
        <f t="array" ref="O8653">_xlfn.IFS(Table1[[#This Row],[Patient Age]]&lt;=14,"0-14",Table1[[#This Row],[Patient Age]]&lt;=29,"15-29",Table1[[#This Row],[Patient Age]]&lt;=44,"30-44",Table1[[#This Row],[Patient Age]]&lt;=59,"45-59",Table1[[#This Row],[Patient Age]]&lt;=74,"60-74",TRUE,"75+")</f>
        <v>0-14</v>
      </c>
      <c r="P8653" t="str" cm="1">
        <f t="array" ref="P8653">_xlfn.IFS(Table1[[#This Row],[Patient Waittime]]&lt;=15,"0-15",Table1[[#This Row],[Patient Waittime]]&lt;=30,"16-30",Table1[[#This Row],[Patient Waittime]]&lt;=45,"31-45",Table1[[#This Row],[Patient Waittime]]&lt;=60,"46-60",TRUE,"60+")</f>
        <v>16-30</v>
      </c>
      <c r="Q8653">
        <f>--(Table1[[#This Row],[Patient Waittime]]&lt;=30)</f>
        <v>1</v>
      </c>
      <c r="R8653">
        <f>--Table1[[#This Row],[Patient Admission Flag]]</f>
        <v>1</v>
      </c>
      <c r="S8653">
        <f>--AND(Table1[[#This Row],[WithinTarget]]=1,Table1[[#This Row],[Patient Satisfaction Score]]&gt;=7)</f>
        <v>0</v>
      </c>
      <c r="T8653" t="str">
        <f>IF(LEFT(Table1[[#This Row],[Patient Gender]],1)="F","Female","Male")</f>
        <v>Male</v>
      </c>
    </row>
    <row r="8654" spans="1:20" x14ac:dyDescent="0.3">
      <c r="A8654" t="s">
        <v>8758</v>
      </c>
      <c r="B8654" s="1">
        <v>45276.211111111108</v>
      </c>
      <c r="C8654" t="s">
        <v>9</v>
      </c>
      <c r="D8654">
        <v>64</v>
      </c>
      <c r="E8654" t="s">
        <v>10</v>
      </c>
      <c r="F8654" t="s">
        <v>15</v>
      </c>
      <c r="G8654" t="b">
        <v>1</v>
      </c>
      <c r="I8654">
        <v>17</v>
      </c>
      <c r="J8654" t="b">
        <v>1</v>
      </c>
      <c r="K8654">
        <f>YEAR(Table1[[#This Row],[Patient Admission Date]])</f>
        <v>2023</v>
      </c>
      <c r="L8654" t="str">
        <f>TEXT(Table1[[#This Row],[Patient Admission Date]],"mmm")</f>
        <v>Dec</v>
      </c>
      <c r="M8654" t="str">
        <f>TEXT(Table1[[#This Row],[Patient Admission Date]],"ddd")</f>
        <v>Sat</v>
      </c>
      <c r="N8654" t="str">
        <f>TEXT(INT(HOUR(Table1[[#This Row],[Patient Admission Date]])/3)*3,"00")&amp;"-"&amp;TEXT(INT(HOUR(Table1[[#This Row],[Patient Admission Date]])/3)*3+3,"00")</f>
        <v>03-06</v>
      </c>
      <c r="O8654" t="str" cm="1">
        <f t="array" ref="O8654">_xlfn.IFS(Table1[[#This Row],[Patient Age]]&lt;=14,"0-14",Table1[[#This Row],[Patient Age]]&lt;=29,"15-29",Table1[[#This Row],[Patient Age]]&lt;=44,"30-44",Table1[[#This Row],[Patient Age]]&lt;=59,"45-59",Table1[[#This Row],[Patient Age]]&lt;=74,"60-74",TRUE,"75+")</f>
        <v>60-74</v>
      </c>
      <c r="P8654" t="str" cm="1">
        <f t="array" ref="P8654">_xlfn.IFS(Table1[[#This Row],[Patient Waittime]]&lt;=15,"0-15",Table1[[#This Row],[Patient Waittime]]&lt;=30,"16-30",Table1[[#This Row],[Patient Waittime]]&lt;=45,"31-45",Table1[[#This Row],[Patient Waittime]]&lt;=60,"46-60",TRUE,"60+")</f>
        <v>16-30</v>
      </c>
      <c r="Q8654">
        <f>--(Table1[[#This Row],[Patient Waittime]]&lt;=30)</f>
        <v>1</v>
      </c>
      <c r="R8654">
        <f>--Table1[[#This Row],[Patient Admission Flag]]</f>
        <v>1</v>
      </c>
      <c r="S8654">
        <f>--AND(Table1[[#This Row],[WithinTarget]]=1,Table1[[#This Row],[Patient Satisfaction Score]]&gt;=7)</f>
        <v>0</v>
      </c>
      <c r="T8654" t="str">
        <f>IF(LEFT(Table1[[#This Row],[Patient Gender]],1)="F","Female","Male")</f>
        <v>Male</v>
      </c>
    </row>
    <row r="8655" spans="1:20" x14ac:dyDescent="0.3">
      <c r="A8655" t="s">
        <v>8759</v>
      </c>
      <c r="B8655" s="1">
        <v>45272.970138888886</v>
      </c>
      <c r="C8655" t="s">
        <v>9</v>
      </c>
      <c r="D8655">
        <v>57</v>
      </c>
      <c r="E8655" t="s">
        <v>10</v>
      </c>
      <c r="F8655" t="s">
        <v>15</v>
      </c>
      <c r="G8655" t="b">
        <v>1</v>
      </c>
      <c r="I8655">
        <v>31</v>
      </c>
      <c r="J8655" t="b">
        <v>1</v>
      </c>
      <c r="K8655">
        <f>YEAR(Table1[[#This Row],[Patient Admission Date]])</f>
        <v>2023</v>
      </c>
      <c r="L8655" t="str">
        <f>TEXT(Table1[[#This Row],[Patient Admission Date]],"mmm")</f>
        <v>Dec</v>
      </c>
      <c r="M8655" t="str">
        <f>TEXT(Table1[[#This Row],[Patient Admission Date]],"ddd")</f>
        <v>Tue</v>
      </c>
      <c r="N8655" t="str">
        <f>TEXT(INT(HOUR(Table1[[#This Row],[Patient Admission Date]])/3)*3,"00")&amp;"-"&amp;TEXT(INT(HOUR(Table1[[#This Row],[Patient Admission Date]])/3)*3+3,"00")</f>
        <v>21-24</v>
      </c>
      <c r="O8655" t="str" cm="1">
        <f t="array" ref="O8655">_xlfn.IFS(Table1[[#This Row],[Patient Age]]&lt;=14,"0-14",Table1[[#This Row],[Patient Age]]&lt;=29,"15-29",Table1[[#This Row],[Patient Age]]&lt;=44,"30-44",Table1[[#This Row],[Patient Age]]&lt;=59,"45-59",Table1[[#This Row],[Patient Age]]&lt;=74,"60-74",TRUE,"75+")</f>
        <v>45-59</v>
      </c>
      <c r="P8655" t="str" cm="1">
        <f t="array" ref="P8655">_xlfn.IFS(Table1[[#This Row],[Patient Waittime]]&lt;=15,"0-15",Table1[[#This Row],[Patient Waittime]]&lt;=30,"16-30",Table1[[#This Row],[Patient Waittime]]&lt;=45,"31-45",Table1[[#This Row],[Patient Waittime]]&lt;=60,"46-60",TRUE,"60+")</f>
        <v>31-45</v>
      </c>
      <c r="Q8655">
        <f>--(Table1[[#This Row],[Patient Waittime]]&lt;=30)</f>
        <v>0</v>
      </c>
      <c r="R8655">
        <f>--Table1[[#This Row],[Patient Admission Flag]]</f>
        <v>1</v>
      </c>
      <c r="S8655">
        <f>--AND(Table1[[#This Row],[WithinTarget]]=1,Table1[[#This Row],[Patient Satisfaction Score]]&gt;=7)</f>
        <v>0</v>
      </c>
      <c r="T8655" t="str">
        <f>IF(LEFT(Table1[[#This Row],[Patient Gender]],1)="F","Female","Male")</f>
        <v>Male</v>
      </c>
    </row>
    <row r="8656" spans="1:20" x14ac:dyDescent="0.3">
      <c r="A8656" t="s">
        <v>8760</v>
      </c>
      <c r="B8656" s="1">
        <v>45050.529861111114</v>
      </c>
      <c r="C8656" t="s">
        <v>9</v>
      </c>
      <c r="D8656">
        <v>67</v>
      </c>
      <c r="E8656" t="s">
        <v>10</v>
      </c>
      <c r="F8656" t="s">
        <v>15</v>
      </c>
      <c r="G8656" t="b">
        <v>1</v>
      </c>
      <c r="I8656">
        <v>38</v>
      </c>
      <c r="J8656" t="b">
        <v>1</v>
      </c>
      <c r="K8656">
        <f>YEAR(Table1[[#This Row],[Patient Admission Date]])</f>
        <v>2023</v>
      </c>
      <c r="L8656" t="str">
        <f>TEXT(Table1[[#This Row],[Patient Admission Date]],"mmm")</f>
        <v>May</v>
      </c>
      <c r="M8656" t="str">
        <f>TEXT(Table1[[#This Row],[Patient Admission Date]],"ddd")</f>
        <v>Thu</v>
      </c>
      <c r="N8656" t="str">
        <f>TEXT(INT(HOUR(Table1[[#This Row],[Patient Admission Date]])/3)*3,"00")&amp;"-"&amp;TEXT(INT(HOUR(Table1[[#This Row],[Patient Admission Date]])/3)*3+3,"00")</f>
        <v>12-15</v>
      </c>
      <c r="O8656" t="str" cm="1">
        <f t="array" ref="O8656">_xlfn.IFS(Table1[[#This Row],[Patient Age]]&lt;=14,"0-14",Table1[[#This Row],[Patient Age]]&lt;=29,"15-29",Table1[[#This Row],[Patient Age]]&lt;=44,"30-44",Table1[[#This Row],[Patient Age]]&lt;=59,"45-59",Table1[[#This Row],[Patient Age]]&lt;=74,"60-74",TRUE,"75+")</f>
        <v>60-74</v>
      </c>
      <c r="P8656" t="str" cm="1">
        <f t="array" ref="P8656">_xlfn.IFS(Table1[[#This Row],[Patient Waittime]]&lt;=15,"0-15",Table1[[#This Row],[Patient Waittime]]&lt;=30,"16-30",Table1[[#This Row],[Patient Waittime]]&lt;=45,"31-45",Table1[[#This Row],[Patient Waittime]]&lt;=60,"46-60",TRUE,"60+")</f>
        <v>31-45</v>
      </c>
      <c r="Q8656">
        <f>--(Table1[[#This Row],[Patient Waittime]]&lt;=30)</f>
        <v>0</v>
      </c>
      <c r="R8656">
        <f>--Table1[[#This Row],[Patient Admission Flag]]</f>
        <v>1</v>
      </c>
      <c r="S8656">
        <f>--AND(Table1[[#This Row],[WithinTarget]]=1,Table1[[#This Row],[Patient Satisfaction Score]]&gt;=7)</f>
        <v>0</v>
      </c>
      <c r="T8656" t="str">
        <f>IF(LEFT(Table1[[#This Row],[Patient Gender]],1)="F","Female","Male")</f>
        <v>Male</v>
      </c>
    </row>
    <row r="8657" spans="1:20" x14ac:dyDescent="0.3">
      <c r="A8657" t="s">
        <v>8761</v>
      </c>
      <c r="B8657" s="1">
        <v>45171.176388888889</v>
      </c>
      <c r="C8657" t="s">
        <v>9</v>
      </c>
      <c r="D8657">
        <v>36</v>
      </c>
      <c r="E8657" t="s">
        <v>10</v>
      </c>
      <c r="F8657" t="s">
        <v>15</v>
      </c>
      <c r="G8657" t="b">
        <v>1</v>
      </c>
      <c r="I8657">
        <v>49</v>
      </c>
      <c r="J8657" t="b">
        <v>1</v>
      </c>
      <c r="K8657">
        <f>YEAR(Table1[[#This Row],[Patient Admission Date]])</f>
        <v>2023</v>
      </c>
      <c r="L8657" t="str">
        <f>TEXT(Table1[[#This Row],[Patient Admission Date]],"mmm")</f>
        <v>Sep</v>
      </c>
      <c r="M8657" t="str">
        <f>TEXT(Table1[[#This Row],[Patient Admission Date]],"ddd")</f>
        <v>Sat</v>
      </c>
      <c r="N8657" t="str">
        <f>TEXT(INT(HOUR(Table1[[#This Row],[Patient Admission Date]])/3)*3,"00")&amp;"-"&amp;TEXT(INT(HOUR(Table1[[#This Row],[Patient Admission Date]])/3)*3+3,"00")</f>
        <v>03-06</v>
      </c>
      <c r="O8657" t="str" cm="1">
        <f t="array" ref="O8657">_xlfn.IFS(Table1[[#This Row],[Patient Age]]&lt;=14,"0-14",Table1[[#This Row],[Patient Age]]&lt;=29,"15-29",Table1[[#This Row],[Patient Age]]&lt;=44,"30-44",Table1[[#This Row],[Patient Age]]&lt;=59,"45-59",Table1[[#This Row],[Patient Age]]&lt;=74,"60-74",TRUE,"75+")</f>
        <v>30-44</v>
      </c>
      <c r="P8657" t="str" cm="1">
        <f t="array" ref="P8657">_xlfn.IFS(Table1[[#This Row],[Patient Waittime]]&lt;=15,"0-15",Table1[[#This Row],[Patient Waittime]]&lt;=30,"16-30",Table1[[#This Row],[Patient Waittime]]&lt;=45,"31-45",Table1[[#This Row],[Patient Waittime]]&lt;=60,"46-60",TRUE,"60+")</f>
        <v>46-60</v>
      </c>
      <c r="Q8657">
        <f>--(Table1[[#This Row],[Patient Waittime]]&lt;=30)</f>
        <v>0</v>
      </c>
      <c r="R8657">
        <f>--Table1[[#This Row],[Patient Admission Flag]]</f>
        <v>1</v>
      </c>
      <c r="S8657">
        <f>--AND(Table1[[#This Row],[WithinTarget]]=1,Table1[[#This Row],[Patient Satisfaction Score]]&gt;=7)</f>
        <v>0</v>
      </c>
      <c r="T8657" t="str">
        <f>IF(LEFT(Table1[[#This Row],[Patient Gender]],1)="F","Female","Male")</f>
        <v>Male</v>
      </c>
    </row>
    <row r="8658" spans="1:20" x14ac:dyDescent="0.3">
      <c r="A8658" t="s">
        <v>8762</v>
      </c>
      <c r="B8658" s="1">
        <v>45129.48541666667</v>
      </c>
      <c r="C8658" t="s">
        <v>9</v>
      </c>
      <c r="D8658">
        <v>17</v>
      </c>
      <c r="E8658" t="s">
        <v>10</v>
      </c>
      <c r="F8658" t="s">
        <v>15</v>
      </c>
      <c r="G8658" t="b">
        <v>1</v>
      </c>
      <c r="I8658">
        <v>31</v>
      </c>
      <c r="J8658" t="b">
        <v>1</v>
      </c>
      <c r="K8658">
        <f>YEAR(Table1[[#This Row],[Patient Admission Date]])</f>
        <v>2023</v>
      </c>
      <c r="L8658" t="str">
        <f>TEXT(Table1[[#This Row],[Patient Admission Date]],"mmm")</f>
        <v>Jul</v>
      </c>
      <c r="M8658" t="str">
        <f>TEXT(Table1[[#This Row],[Patient Admission Date]],"ddd")</f>
        <v>Sat</v>
      </c>
      <c r="N8658" t="str">
        <f>TEXT(INT(HOUR(Table1[[#This Row],[Patient Admission Date]])/3)*3,"00")&amp;"-"&amp;TEXT(INT(HOUR(Table1[[#This Row],[Patient Admission Date]])/3)*3+3,"00")</f>
        <v>09-12</v>
      </c>
      <c r="O8658" t="str" cm="1">
        <f t="array" ref="O8658">_xlfn.IFS(Table1[[#This Row],[Patient Age]]&lt;=14,"0-14",Table1[[#This Row],[Patient Age]]&lt;=29,"15-29",Table1[[#This Row],[Patient Age]]&lt;=44,"30-44",Table1[[#This Row],[Patient Age]]&lt;=59,"45-59",Table1[[#This Row],[Patient Age]]&lt;=74,"60-74",TRUE,"75+")</f>
        <v>15-29</v>
      </c>
      <c r="P8658" t="str" cm="1">
        <f t="array" ref="P8658">_xlfn.IFS(Table1[[#This Row],[Patient Waittime]]&lt;=15,"0-15",Table1[[#This Row],[Patient Waittime]]&lt;=30,"16-30",Table1[[#This Row],[Patient Waittime]]&lt;=45,"31-45",Table1[[#This Row],[Patient Waittime]]&lt;=60,"46-60",TRUE,"60+")</f>
        <v>31-45</v>
      </c>
      <c r="Q8658">
        <f>--(Table1[[#This Row],[Patient Waittime]]&lt;=30)</f>
        <v>0</v>
      </c>
      <c r="R8658">
        <f>--Table1[[#This Row],[Patient Admission Flag]]</f>
        <v>1</v>
      </c>
      <c r="S8658">
        <f>--AND(Table1[[#This Row],[WithinTarget]]=1,Table1[[#This Row],[Patient Satisfaction Score]]&gt;=7)</f>
        <v>0</v>
      </c>
      <c r="T8658" t="str">
        <f>IF(LEFT(Table1[[#This Row],[Patient Gender]],1)="F","Female","Male")</f>
        <v>Male</v>
      </c>
    </row>
    <row r="8659" spans="1:20" x14ac:dyDescent="0.3">
      <c r="A8659" t="s">
        <v>8763</v>
      </c>
      <c r="B8659" s="1">
        <v>45083.25</v>
      </c>
      <c r="C8659" t="s">
        <v>9</v>
      </c>
      <c r="D8659">
        <v>72</v>
      </c>
      <c r="E8659" t="s">
        <v>10</v>
      </c>
      <c r="F8659" t="s">
        <v>15</v>
      </c>
      <c r="G8659" t="b">
        <v>1</v>
      </c>
      <c r="I8659">
        <v>34</v>
      </c>
      <c r="J8659" t="b">
        <v>1</v>
      </c>
      <c r="K8659">
        <f>YEAR(Table1[[#This Row],[Patient Admission Date]])</f>
        <v>2023</v>
      </c>
      <c r="L8659" t="str">
        <f>TEXT(Table1[[#This Row],[Patient Admission Date]],"mmm")</f>
        <v>Jun</v>
      </c>
      <c r="M8659" t="str">
        <f>TEXT(Table1[[#This Row],[Patient Admission Date]],"ddd")</f>
        <v>Tue</v>
      </c>
      <c r="N8659" t="str">
        <f>TEXT(INT(HOUR(Table1[[#This Row],[Patient Admission Date]])/3)*3,"00")&amp;"-"&amp;TEXT(INT(HOUR(Table1[[#This Row],[Patient Admission Date]])/3)*3+3,"00")</f>
        <v>06-09</v>
      </c>
      <c r="O8659" t="str" cm="1">
        <f t="array" ref="O8659">_xlfn.IFS(Table1[[#This Row],[Patient Age]]&lt;=14,"0-14",Table1[[#This Row],[Patient Age]]&lt;=29,"15-29",Table1[[#This Row],[Patient Age]]&lt;=44,"30-44",Table1[[#This Row],[Patient Age]]&lt;=59,"45-59",Table1[[#This Row],[Patient Age]]&lt;=74,"60-74",TRUE,"75+")</f>
        <v>60-74</v>
      </c>
      <c r="P8659" t="str" cm="1">
        <f t="array" ref="P8659">_xlfn.IFS(Table1[[#This Row],[Patient Waittime]]&lt;=15,"0-15",Table1[[#This Row],[Patient Waittime]]&lt;=30,"16-30",Table1[[#This Row],[Patient Waittime]]&lt;=45,"31-45",Table1[[#This Row],[Patient Waittime]]&lt;=60,"46-60",TRUE,"60+")</f>
        <v>31-45</v>
      </c>
      <c r="Q8659">
        <f>--(Table1[[#This Row],[Patient Waittime]]&lt;=30)</f>
        <v>0</v>
      </c>
      <c r="R8659">
        <f>--Table1[[#This Row],[Patient Admission Flag]]</f>
        <v>1</v>
      </c>
      <c r="S8659">
        <f>--AND(Table1[[#This Row],[WithinTarget]]=1,Table1[[#This Row],[Patient Satisfaction Score]]&gt;=7)</f>
        <v>0</v>
      </c>
      <c r="T8659" t="str">
        <f>IF(LEFT(Table1[[#This Row],[Patient Gender]],1)="F","Female","Male")</f>
        <v>Male</v>
      </c>
    </row>
    <row r="8660" spans="1:20" x14ac:dyDescent="0.3">
      <c r="A8660" t="s">
        <v>8764</v>
      </c>
      <c r="B8660" s="1">
        <v>45589.010416666664</v>
      </c>
      <c r="C8660" t="s">
        <v>9</v>
      </c>
      <c r="D8660">
        <v>33</v>
      </c>
      <c r="E8660" t="s">
        <v>10</v>
      </c>
      <c r="F8660" t="s">
        <v>15</v>
      </c>
      <c r="G8660" t="b">
        <v>1</v>
      </c>
      <c r="I8660">
        <v>50</v>
      </c>
      <c r="J8660" t="b">
        <v>1</v>
      </c>
      <c r="K8660">
        <f>YEAR(Table1[[#This Row],[Patient Admission Date]])</f>
        <v>2024</v>
      </c>
      <c r="L8660" t="str">
        <f>TEXT(Table1[[#This Row],[Patient Admission Date]],"mmm")</f>
        <v>Oct</v>
      </c>
      <c r="M8660" t="str">
        <f>TEXT(Table1[[#This Row],[Patient Admission Date]],"ddd")</f>
        <v>Thu</v>
      </c>
      <c r="N8660" t="str">
        <f>TEXT(INT(HOUR(Table1[[#This Row],[Patient Admission Date]])/3)*3,"00")&amp;"-"&amp;TEXT(INT(HOUR(Table1[[#This Row],[Patient Admission Date]])/3)*3+3,"00")</f>
        <v>00-03</v>
      </c>
      <c r="O8660" t="str" cm="1">
        <f t="array" ref="O8660">_xlfn.IFS(Table1[[#This Row],[Patient Age]]&lt;=14,"0-14",Table1[[#This Row],[Patient Age]]&lt;=29,"15-29",Table1[[#This Row],[Patient Age]]&lt;=44,"30-44",Table1[[#This Row],[Patient Age]]&lt;=59,"45-59",Table1[[#This Row],[Patient Age]]&lt;=74,"60-74",TRUE,"75+")</f>
        <v>30-44</v>
      </c>
      <c r="P8660" t="str" cm="1">
        <f t="array" ref="P8660">_xlfn.IFS(Table1[[#This Row],[Patient Waittime]]&lt;=15,"0-15",Table1[[#This Row],[Patient Waittime]]&lt;=30,"16-30",Table1[[#This Row],[Patient Waittime]]&lt;=45,"31-45",Table1[[#This Row],[Patient Waittime]]&lt;=60,"46-60",TRUE,"60+")</f>
        <v>46-60</v>
      </c>
      <c r="Q8660">
        <f>--(Table1[[#This Row],[Patient Waittime]]&lt;=30)</f>
        <v>0</v>
      </c>
      <c r="R8660">
        <f>--Table1[[#This Row],[Patient Admission Flag]]</f>
        <v>1</v>
      </c>
      <c r="S8660">
        <f>--AND(Table1[[#This Row],[WithinTarget]]=1,Table1[[#This Row],[Patient Satisfaction Score]]&gt;=7)</f>
        <v>0</v>
      </c>
      <c r="T8660" t="str">
        <f>IF(LEFT(Table1[[#This Row],[Patient Gender]],1)="F","Female","Male")</f>
        <v>Male</v>
      </c>
    </row>
    <row r="8661" spans="1:20" x14ac:dyDescent="0.3">
      <c r="A8661" t="s">
        <v>8765</v>
      </c>
      <c r="B8661" s="1">
        <v>45113.945138888892</v>
      </c>
      <c r="C8661" t="s">
        <v>9</v>
      </c>
      <c r="D8661">
        <v>52</v>
      </c>
      <c r="E8661" t="s">
        <v>10</v>
      </c>
      <c r="F8661" t="s">
        <v>15</v>
      </c>
      <c r="G8661" t="b">
        <v>1</v>
      </c>
      <c r="I8661">
        <v>50</v>
      </c>
      <c r="J8661" t="b">
        <v>1</v>
      </c>
      <c r="K8661">
        <f>YEAR(Table1[[#This Row],[Patient Admission Date]])</f>
        <v>2023</v>
      </c>
      <c r="L8661" t="str">
        <f>TEXT(Table1[[#This Row],[Patient Admission Date]],"mmm")</f>
        <v>Jul</v>
      </c>
      <c r="M8661" t="str">
        <f>TEXT(Table1[[#This Row],[Patient Admission Date]],"ddd")</f>
        <v>Thu</v>
      </c>
      <c r="N8661" t="str">
        <f>TEXT(INT(HOUR(Table1[[#This Row],[Patient Admission Date]])/3)*3,"00")&amp;"-"&amp;TEXT(INT(HOUR(Table1[[#This Row],[Patient Admission Date]])/3)*3+3,"00")</f>
        <v>21-24</v>
      </c>
      <c r="O8661" t="str" cm="1">
        <f t="array" ref="O8661">_xlfn.IFS(Table1[[#This Row],[Patient Age]]&lt;=14,"0-14",Table1[[#This Row],[Patient Age]]&lt;=29,"15-29",Table1[[#This Row],[Patient Age]]&lt;=44,"30-44",Table1[[#This Row],[Patient Age]]&lt;=59,"45-59",Table1[[#This Row],[Patient Age]]&lt;=74,"60-74",TRUE,"75+")</f>
        <v>45-59</v>
      </c>
      <c r="P8661" t="str" cm="1">
        <f t="array" ref="P8661">_xlfn.IFS(Table1[[#This Row],[Patient Waittime]]&lt;=15,"0-15",Table1[[#This Row],[Patient Waittime]]&lt;=30,"16-30",Table1[[#This Row],[Patient Waittime]]&lt;=45,"31-45",Table1[[#This Row],[Patient Waittime]]&lt;=60,"46-60",TRUE,"60+")</f>
        <v>46-60</v>
      </c>
      <c r="Q8661">
        <f>--(Table1[[#This Row],[Patient Waittime]]&lt;=30)</f>
        <v>0</v>
      </c>
      <c r="R8661">
        <f>--Table1[[#This Row],[Patient Admission Flag]]</f>
        <v>1</v>
      </c>
      <c r="S8661">
        <f>--AND(Table1[[#This Row],[WithinTarget]]=1,Table1[[#This Row],[Patient Satisfaction Score]]&gt;=7)</f>
        <v>0</v>
      </c>
      <c r="T8661" t="str">
        <f>IF(LEFT(Table1[[#This Row],[Patient Gender]],1)="F","Female","Male")</f>
        <v>Male</v>
      </c>
    </row>
    <row r="8662" spans="1:20" x14ac:dyDescent="0.3">
      <c r="A8662" t="s">
        <v>8766</v>
      </c>
      <c r="B8662" s="1">
        <v>45501.594444444447</v>
      </c>
      <c r="C8662" t="s">
        <v>9</v>
      </c>
      <c r="D8662">
        <v>10</v>
      </c>
      <c r="E8662" t="s">
        <v>10</v>
      </c>
      <c r="F8662" t="s">
        <v>15</v>
      </c>
      <c r="G8662" t="b">
        <v>1</v>
      </c>
      <c r="I8662">
        <v>57</v>
      </c>
      <c r="J8662" t="b">
        <v>1</v>
      </c>
      <c r="K8662">
        <f>YEAR(Table1[[#This Row],[Patient Admission Date]])</f>
        <v>2024</v>
      </c>
      <c r="L8662" t="str">
        <f>TEXT(Table1[[#This Row],[Patient Admission Date]],"mmm")</f>
        <v>Jul</v>
      </c>
      <c r="M8662" t="str">
        <f>TEXT(Table1[[#This Row],[Patient Admission Date]],"ddd")</f>
        <v>Sun</v>
      </c>
      <c r="N8662" t="str">
        <f>TEXT(INT(HOUR(Table1[[#This Row],[Patient Admission Date]])/3)*3,"00")&amp;"-"&amp;TEXT(INT(HOUR(Table1[[#This Row],[Patient Admission Date]])/3)*3+3,"00")</f>
        <v>12-15</v>
      </c>
      <c r="O8662" t="str" cm="1">
        <f t="array" ref="O8662">_xlfn.IFS(Table1[[#This Row],[Patient Age]]&lt;=14,"0-14",Table1[[#This Row],[Patient Age]]&lt;=29,"15-29",Table1[[#This Row],[Patient Age]]&lt;=44,"30-44",Table1[[#This Row],[Patient Age]]&lt;=59,"45-59",Table1[[#This Row],[Patient Age]]&lt;=74,"60-74",TRUE,"75+")</f>
        <v>0-14</v>
      </c>
      <c r="P8662" t="str" cm="1">
        <f t="array" ref="P8662">_xlfn.IFS(Table1[[#This Row],[Patient Waittime]]&lt;=15,"0-15",Table1[[#This Row],[Patient Waittime]]&lt;=30,"16-30",Table1[[#This Row],[Patient Waittime]]&lt;=45,"31-45",Table1[[#This Row],[Patient Waittime]]&lt;=60,"46-60",TRUE,"60+")</f>
        <v>46-60</v>
      </c>
      <c r="Q8662">
        <f>--(Table1[[#This Row],[Patient Waittime]]&lt;=30)</f>
        <v>0</v>
      </c>
      <c r="R8662">
        <f>--Table1[[#This Row],[Patient Admission Flag]]</f>
        <v>1</v>
      </c>
      <c r="S8662">
        <f>--AND(Table1[[#This Row],[WithinTarget]]=1,Table1[[#This Row],[Patient Satisfaction Score]]&gt;=7)</f>
        <v>0</v>
      </c>
      <c r="T8662" t="str">
        <f>IF(LEFT(Table1[[#This Row],[Patient Gender]],1)="F","Female","Male")</f>
        <v>Male</v>
      </c>
    </row>
    <row r="8663" spans="1:20" x14ac:dyDescent="0.3">
      <c r="A8663" t="s">
        <v>8767</v>
      </c>
      <c r="B8663" s="1">
        <v>45120.632638888892</v>
      </c>
      <c r="C8663" t="s">
        <v>9</v>
      </c>
      <c r="D8663">
        <v>48</v>
      </c>
      <c r="E8663" t="s">
        <v>10</v>
      </c>
      <c r="F8663" t="s">
        <v>15</v>
      </c>
      <c r="G8663" t="b">
        <v>1</v>
      </c>
      <c r="I8663">
        <v>26</v>
      </c>
      <c r="J8663" t="b">
        <v>1</v>
      </c>
      <c r="K8663">
        <f>YEAR(Table1[[#This Row],[Patient Admission Date]])</f>
        <v>2023</v>
      </c>
      <c r="L8663" t="str">
        <f>TEXT(Table1[[#This Row],[Patient Admission Date]],"mmm")</f>
        <v>Jul</v>
      </c>
      <c r="M8663" t="str">
        <f>TEXT(Table1[[#This Row],[Patient Admission Date]],"ddd")</f>
        <v>Thu</v>
      </c>
      <c r="N8663" t="str">
        <f>TEXT(INT(HOUR(Table1[[#This Row],[Patient Admission Date]])/3)*3,"00")&amp;"-"&amp;TEXT(INT(HOUR(Table1[[#This Row],[Patient Admission Date]])/3)*3+3,"00")</f>
        <v>15-18</v>
      </c>
      <c r="O8663" t="str" cm="1">
        <f t="array" ref="O8663">_xlfn.IFS(Table1[[#This Row],[Patient Age]]&lt;=14,"0-14",Table1[[#This Row],[Patient Age]]&lt;=29,"15-29",Table1[[#This Row],[Patient Age]]&lt;=44,"30-44",Table1[[#This Row],[Patient Age]]&lt;=59,"45-59",Table1[[#This Row],[Patient Age]]&lt;=74,"60-74",TRUE,"75+")</f>
        <v>45-59</v>
      </c>
      <c r="P8663" t="str" cm="1">
        <f t="array" ref="P8663">_xlfn.IFS(Table1[[#This Row],[Patient Waittime]]&lt;=15,"0-15",Table1[[#This Row],[Patient Waittime]]&lt;=30,"16-30",Table1[[#This Row],[Patient Waittime]]&lt;=45,"31-45",Table1[[#This Row],[Patient Waittime]]&lt;=60,"46-60",TRUE,"60+")</f>
        <v>16-30</v>
      </c>
      <c r="Q8663">
        <f>--(Table1[[#This Row],[Patient Waittime]]&lt;=30)</f>
        <v>1</v>
      </c>
      <c r="R8663">
        <f>--Table1[[#This Row],[Patient Admission Flag]]</f>
        <v>1</v>
      </c>
      <c r="S8663">
        <f>--AND(Table1[[#This Row],[WithinTarget]]=1,Table1[[#This Row],[Patient Satisfaction Score]]&gt;=7)</f>
        <v>0</v>
      </c>
      <c r="T8663" t="str">
        <f>IF(LEFT(Table1[[#This Row],[Patient Gender]],1)="F","Female","Male")</f>
        <v>Male</v>
      </c>
    </row>
    <row r="8664" spans="1:20" x14ac:dyDescent="0.3">
      <c r="A8664" t="s">
        <v>8768</v>
      </c>
      <c r="B8664" s="1">
        <v>45310.34652777778</v>
      </c>
      <c r="C8664" t="s">
        <v>9</v>
      </c>
      <c r="D8664">
        <v>7</v>
      </c>
      <c r="E8664" t="s">
        <v>10</v>
      </c>
      <c r="F8664" t="s">
        <v>15</v>
      </c>
      <c r="G8664" t="b">
        <v>1</v>
      </c>
      <c r="I8664">
        <v>28</v>
      </c>
      <c r="J8664" t="b">
        <v>1</v>
      </c>
      <c r="K8664">
        <f>YEAR(Table1[[#This Row],[Patient Admission Date]])</f>
        <v>2024</v>
      </c>
      <c r="L8664" t="str">
        <f>TEXT(Table1[[#This Row],[Patient Admission Date]],"mmm")</f>
        <v>Jan</v>
      </c>
      <c r="M8664" t="str">
        <f>TEXT(Table1[[#This Row],[Patient Admission Date]],"ddd")</f>
        <v>Fri</v>
      </c>
      <c r="N8664" t="str">
        <f>TEXT(INT(HOUR(Table1[[#This Row],[Patient Admission Date]])/3)*3,"00")&amp;"-"&amp;TEXT(INT(HOUR(Table1[[#This Row],[Patient Admission Date]])/3)*3+3,"00")</f>
        <v>06-09</v>
      </c>
      <c r="O8664" t="str" cm="1">
        <f t="array" ref="O8664">_xlfn.IFS(Table1[[#This Row],[Patient Age]]&lt;=14,"0-14",Table1[[#This Row],[Patient Age]]&lt;=29,"15-29",Table1[[#This Row],[Patient Age]]&lt;=44,"30-44",Table1[[#This Row],[Patient Age]]&lt;=59,"45-59",Table1[[#This Row],[Patient Age]]&lt;=74,"60-74",TRUE,"75+")</f>
        <v>0-14</v>
      </c>
      <c r="P8664" t="str" cm="1">
        <f t="array" ref="P8664">_xlfn.IFS(Table1[[#This Row],[Patient Waittime]]&lt;=15,"0-15",Table1[[#This Row],[Patient Waittime]]&lt;=30,"16-30",Table1[[#This Row],[Patient Waittime]]&lt;=45,"31-45",Table1[[#This Row],[Patient Waittime]]&lt;=60,"46-60",TRUE,"60+")</f>
        <v>16-30</v>
      </c>
      <c r="Q8664">
        <f>--(Table1[[#This Row],[Patient Waittime]]&lt;=30)</f>
        <v>1</v>
      </c>
      <c r="R8664">
        <f>--Table1[[#This Row],[Patient Admission Flag]]</f>
        <v>1</v>
      </c>
      <c r="S8664">
        <f>--AND(Table1[[#This Row],[WithinTarget]]=1,Table1[[#This Row],[Patient Satisfaction Score]]&gt;=7)</f>
        <v>0</v>
      </c>
      <c r="T8664" t="str">
        <f>IF(LEFT(Table1[[#This Row],[Patient Gender]],1)="F","Female","Male")</f>
        <v>Male</v>
      </c>
    </row>
    <row r="8665" spans="1:20" x14ac:dyDescent="0.3">
      <c r="A8665" t="s">
        <v>8769</v>
      </c>
      <c r="B8665" s="1">
        <v>45284.334722222222</v>
      </c>
      <c r="C8665" t="s">
        <v>9</v>
      </c>
      <c r="D8665">
        <v>9</v>
      </c>
      <c r="E8665" t="s">
        <v>10</v>
      </c>
      <c r="F8665" t="s">
        <v>15</v>
      </c>
      <c r="G8665" t="b">
        <v>1</v>
      </c>
      <c r="I8665">
        <v>43</v>
      </c>
      <c r="J8665" t="b">
        <v>1</v>
      </c>
      <c r="K8665">
        <f>YEAR(Table1[[#This Row],[Patient Admission Date]])</f>
        <v>2023</v>
      </c>
      <c r="L8665" t="str">
        <f>TEXT(Table1[[#This Row],[Patient Admission Date]],"mmm")</f>
        <v>Dec</v>
      </c>
      <c r="M8665" t="str">
        <f>TEXT(Table1[[#This Row],[Patient Admission Date]],"ddd")</f>
        <v>Sun</v>
      </c>
      <c r="N8665" t="str">
        <f>TEXT(INT(HOUR(Table1[[#This Row],[Patient Admission Date]])/3)*3,"00")&amp;"-"&amp;TEXT(INT(HOUR(Table1[[#This Row],[Patient Admission Date]])/3)*3+3,"00")</f>
        <v>06-09</v>
      </c>
      <c r="O8665" t="str" cm="1">
        <f t="array" ref="O8665">_xlfn.IFS(Table1[[#This Row],[Patient Age]]&lt;=14,"0-14",Table1[[#This Row],[Patient Age]]&lt;=29,"15-29",Table1[[#This Row],[Patient Age]]&lt;=44,"30-44",Table1[[#This Row],[Patient Age]]&lt;=59,"45-59",Table1[[#This Row],[Patient Age]]&lt;=74,"60-74",TRUE,"75+")</f>
        <v>0-14</v>
      </c>
      <c r="P8665" t="str" cm="1">
        <f t="array" ref="P8665">_xlfn.IFS(Table1[[#This Row],[Patient Waittime]]&lt;=15,"0-15",Table1[[#This Row],[Patient Waittime]]&lt;=30,"16-30",Table1[[#This Row],[Patient Waittime]]&lt;=45,"31-45",Table1[[#This Row],[Patient Waittime]]&lt;=60,"46-60",TRUE,"60+")</f>
        <v>31-45</v>
      </c>
      <c r="Q8665">
        <f>--(Table1[[#This Row],[Patient Waittime]]&lt;=30)</f>
        <v>0</v>
      </c>
      <c r="R8665">
        <f>--Table1[[#This Row],[Patient Admission Flag]]</f>
        <v>1</v>
      </c>
      <c r="S8665">
        <f>--AND(Table1[[#This Row],[WithinTarget]]=1,Table1[[#This Row],[Patient Satisfaction Score]]&gt;=7)</f>
        <v>0</v>
      </c>
      <c r="T8665" t="str">
        <f>IF(LEFT(Table1[[#This Row],[Patient Gender]],1)="F","Female","Male")</f>
        <v>Male</v>
      </c>
    </row>
    <row r="8666" spans="1:20" x14ac:dyDescent="0.3">
      <c r="A8666" t="s">
        <v>8770</v>
      </c>
      <c r="B8666" s="1">
        <v>45092.384722222225</v>
      </c>
      <c r="C8666" t="s">
        <v>9</v>
      </c>
      <c r="D8666">
        <v>47</v>
      </c>
      <c r="E8666" t="s">
        <v>10</v>
      </c>
      <c r="F8666" t="s">
        <v>15</v>
      </c>
      <c r="G8666" t="b">
        <v>1</v>
      </c>
      <c r="I8666">
        <v>51</v>
      </c>
      <c r="J8666" t="b">
        <v>1</v>
      </c>
      <c r="K8666">
        <f>YEAR(Table1[[#This Row],[Patient Admission Date]])</f>
        <v>2023</v>
      </c>
      <c r="L8666" t="str">
        <f>TEXT(Table1[[#This Row],[Patient Admission Date]],"mmm")</f>
        <v>Jun</v>
      </c>
      <c r="M8666" t="str">
        <f>TEXT(Table1[[#This Row],[Patient Admission Date]],"ddd")</f>
        <v>Thu</v>
      </c>
      <c r="N8666" t="str">
        <f>TEXT(INT(HOUR(Table1[[#This Row],[Patient Admission Date]])/3)*3,"00")&amp;"-"&amp;TEXT(INT(HOUR(Table1[[#This Row],[Patient Admission Date]])/3)*3+3,"00")</f>
        <v>09-12</v>
      </c>
      <c r="O8666" t="str" cm="1">
        <f t="array" ref="O8666">_xlfn.IFS(Table1[[#This Row],[Patient Age]]&lt;=14,"0-14",Table1[[#This Row],[Patient Age]]&lt;=29,"15-29",Table1[[#This Row],[Patient Age]]&lt;=44,"30-44",Table1[[#This Row],[Patient Age]]&lt;=59,"45-59",Table1[[#This Row],[Patient Age]]&lt;=74,"60-74",TRUE,"75+")</f>
        <v>45-59</v>
      </c>
      <c r="P8666" t="str" cm="1">
        <f t="array" ref="P8666">_xlfn.IFS(Table1[[#This Row],[Patient Waittime]]&lt;=15,"0-15",Table1[[#This Row],[Patient Waittime]]&lt;=30,"16-30",Table1[[#This Row],[Patient Waittime]]&lt;=45,"31-45",Table1[[#This Row],[Patient Waittime]]&lt;=60,"46-60",TRUE,"60+")</f>
        <v>46-60</v>
      </c>
      <c r="Q8666">
        <f>--(Table1[[#This Row],[Patient Waittime]]&lt;=30)</f>
        <v>0</v>
      </c>
      <c r="R8666">
        <f>--Table1[[#This Row],[Patient Admission Flag]]</f>
        <v>1</v>
      </c>
      <c r="S8666">
        <f>--AND(Table1[[#This Row],[WithinTarget]]=1,Table1[[#This Row],[Patient Satisfaction Score]]&gt;=7)</f>
        <v>0</v>
      </c>
      <c r="T8666" t="str">
        <f>IF(LEFT(Table1[[#This Row],[Patient Gender]],1)="F","Female","Male")</f>
        <v>Male</v>
      </c>
    </row>
    <row r="8667" spans="1:20" x14ac:dyDescent="0.3">
      <c r="A8667" t="s">
        <v>8771</v>
      </c>
      <c r="B8667" s="1">
        <v>45361.191666666666</v>
      </c>
      <c r="C8667" t="s">
        <v>9</v>
      </c>
      <c r="D8667">
        <v>69</v>
      </c>
      <c r="E8667" t="s">
        <v>10</v>
      </c>
      <c r="F8667" t="s">
        <v>15</v>
      </c>
      <c r="G8667" t="b">
        <v>1</v>
      </c>
      <c r="I8667">
        <v>34</v>
      </c>
      <c r="J8667" t="b">
        <v>1</v>
      </c>
      <c r="K8667">
        <f>YEAR(Table1[[#This Row],[Patient Admission Date]])</f>
        <v>2024</v>
      </c>
      <c r="L8667" t="str">
        <f>TEXT(Table1[[#This Row],[Patient Admission Date]],"mmm")</f>
        <v>Mar</v>
      </c>
      <c r="M8667" t="str">
        <f>TEXT(Table1[[#This Row],[Patient Admission Date]],"ddd")</f>
        <v>Sun</v>
      </c>
      <c r="N8667" t="str">
        <f>TEXT(INT(HOUR(Table1[[#This Row],[Patient Admission Date]])/3)*3,"00")&amp;"-"&amp;TEXT(INT(HOUR(Table1[[#This Row],[Patient Admission Date]])/3)*3+3,"00")</f>
        <v>03-06</v>
      </c>
      <c r="O8667" t="str" cm="1">
        <f t="array" ref="O8667">_xlfn.IFS(Table1[[#This Row],[Patient Age]]&lt;=14,"0-14",Table1[[#This Row],[Patient Age]]&lt;=29,"15-29",Table1[[#This Row],[Patient Age]]&lt;=44,"30-44",Table1[[#This Row],[Patient Age]]&lt;=59,"45-59",Table1[[#This Row],[Patient Age]]&lt;=74,"60-74",TRUE,"75+")</f>
        <v>60-74</v>
      </c>
      <c r="P8667" t="str" cm="1">
        <f t="array" ref="P8667">_xlfn.IFS(Table1[[#This Row],[Patient Waittime]]&lt;=15,"0-15",Table1[[#This Row],[Patient Waittime]]&lt;=30,"16-30",Table1[[#This Row],[Patient Waittime]]&lt;=45,"31-45",Table1[[#This Row],[Patient Waittime]]&lt;=60,"46-60",TRUE,"60+")</f>
        <v>31-45</v>
      </c>
      <c r="Q8667">
        <f>--(Table1[[#This Row],[Patient Waittime]]&lt;=30)</f>
        <v>0</v>
      </c>
      <c r="R8667">
        <f>--Table1[[#This Row],[Patient Admission Flag]]</f>
        <v>1</v>
      </c>
      <c r="S8667">
        <f>--AND(Table1[[#This Row],[WithinTarget]]=1,Table1[[#This Row],[Patient Satisfaction Score]]&gt;=7)</f>
        <v>0</v>
      </c>
      <c r="T8667" t="str">
        <f>IF(LEFT(Table1[[#This Row],[Patient Gender]],1)="F","Female","Male")</f>
        <v>Male</v>
      </c>
    </row>
    <row r="8668" spans="1:20" x14ac:dyDescent="0.3">
      <c r="A8668" t="s">
        <v>8772</v>
      </c>
      <c r="B8668" s="1">
        <v>45275.227777777778</v>
      </c>
      <c r="C8668" t="s">
        <v>9</v>
      </c>
      <c r="D8668">
        <v>59</v>
      </c>
      <c r="E8668" t="s">
        <v>10</v>
      </c>
      <c r="F8668" t="s">
        <v>15</v>
      </c>
      <c r="G8668" t="b">
        <v>1</v>
      </c>
      <c r="I8668">
        <v>57</v>
      </c>
      <c r="J8668" t="b">
        <v>1</v>
      </c>
      <c r="K8668">
        <f>YEAR(Table1[[#This Row],[Patient Admission Date]])</f>
        <v>2023</v>
      </c>
      <c r="L8668" t="str">
        <f>TEXT(Table1[[#This Row],[Patient Admission Date]],"mmm")</f>
        <v>Dec</v>
      </c>
      <c r="M8668" t="str">
        <f>TEXT(Table1[[#This Row],[Patient Admission Date]],"ddd")</f>
        <v>Fri</v>
      </c>
      <c r="N8668" t="str">
        <f>TEXT(INT(HOUR(Table1[[#This Row],[Patient Admission Date]])/3)*3,"00")&amp;"-"&amp;TEXT(INT(HOUR(Table1[[#This Row],[Patient Admission Date]])/3)*3+3,"00")</f>
        <v>03-06</v>
      </c>
      <c r="O8668" t="str" cm="1">
        <f t="array" ref="O8668">_xlfn.IFS(Table1[[#This Row],[Patient Age]]&lt;=14,"0-14",Table1[[#This Row],[Patient Age]]&lt;=29,"15-29",Table1[[#This Row],[Patient Age]]&lt;=44,"30-44",Table1[[#This Row],[Patient Age]]&lt;=59,"45-59",Table1[[#This Row],[Patient Age]]&lt;=74,"60-74",TRUE,"75+")</f>
        <v>45-59</v>
      </c>
      <c r="P8668" t="str" cm="1">
        <f t="array" ref="P8668">_xlfn.IFS(Table1[[#This Row],[Patient Waittime]]&lt;=15,"0-15",Table1[[#This Row],[Patient Waittime]]&lt;=30,"16-30",Table1[[#This Row],[Patient Waittime]]&lt;=45,"31-45",Table1[[#This Row],[Patient Waittime]]&lt;=60,"46-60",TRUE,"60+")</f>
        <v>46-60</v>
      </c>
      <c r="Q8668">
        <f>--(Table1[[#This Row],[Patient Waittime]]&lt;=30)</f>
        <v>0</v>
      </c>
      <c r="R8668">
        <f>--Table1[[#This Row],[Patient Admission Flag]]</f>
        <v>1</v>
      </c>
      <c r="S8668">
        <f>--AND(Table1[[#This Row],[WithinTarget]]=1,Table1[[#This Row],[Patient Satisfaction Score]]&gt;=7)</f>
        <v>0</v>
      </c>
      <c r="T8668" t="str">
        <f>IF(LEFT(Table1[[#This Row],[Patient Gender]],1)="F","Female","Male")</f>
        <v>Male</v>
      </c>
    </row>
    <row r="8669" spans="1:20" x14ac:dyDescent="0.3">
      <c r="A8669" t="s">
        <v>8773</v>
      </c>
      <c r="B8669" s="1">
        <v>45402.6875</v>
      </c>
      <c r="C8669" t="s">
        <v>9</v>
      </c>
      <c r="D8669">
        <v>65</v>
      </c>
      <c r="E8669" t="s">
        <v>10</v>
      </c>
      <c r="F8669" t="s">
        <v>15</v>
      </c>
      <c r="G8669" t="b">
        <v>1</v>
      </c>
      <c r="I8669">
        <v>12</v>
      </c>
      <c r="J8669" t="b">
        <v>1</v>
      </c>
      <c r="K8669">
        <f>YEAR(Table1[[#This Row],[Patient Admission Date]])</f>
        <v>2024</v>
      </c>
      <c r="L8669" t="str">
        <f>TEXT(Table1[[#This Row],[Patient Admission Date]],"mmm")</f>
        <v>Apr</v>
      </c>
      <c r="M8669" t="str">
        <f>TEXT(Table1[[#This Row],[Patient Admission Date]],"ddd")</f>
        <v>Sat</v>
      </c>
      <c r="N8669" t="str">
        <f>TEXT(INT(HOUR(Table1[[#This Row],[Patient Admission Date]])/3)*3,"00")&amp;"-"&amp;TEXT(INT(HOUR(Table1[[#This Row],[Patient Admission Date]])/3)*3+3,"00")</f>
        <v>15-18</v>
      </c>
      <c r="O8669" t="str" cm="1">
        <f t="array" ref="O8669">_xlfn.IFS(Table1[[#This Row],[Patient Age]]&lt;=14,"0-14",Table1[[#This Row],[Patient Age]]&lt;=29,"15-29",Table1[[#This Row],[Patient Age]]&lt;=44,"30-44",Table1[[#This Row],[Patient Age]]&lt;=59,"45-59",Table1[[#This Row],[Patient Age]]&lt;=74,"60-74",TRUE,"75+")</f>
        <v>60-74</v>
      </c>
      <c r="P8669" t="str" cm="1">
        <f t="array" ref="P8669">_xlfn.IFS(Table1[[#This Row],[Patient Waittime]]&lt;=15,"0-15",Table1[[#This Row],[Patient Waittime]]&lt;=30,"16-30",Table1[[#This Row],[Patient Waittime]]&lt;=45,"31-45",Table1[[#This Row],[Patient Waittime]]&lt;=60,"46-60",TRUE,"60+")</f>
        <v>0-15</v>
      </c>
      <c r="Q8669">
        <f>--(Table1[[#This Row],[Patient Waittime]]&lt;=30)</f>
        <v>1</v>
      </c>
      <c r="R8669">
        <f>--Table1[[#This Row],[Patient Admission Flag]]</f>
        <v>1</v>
      </c>
      <c r="S8669">
        <f>--AND(Table1[[#This Row],[WithinTarget]]=1,Table1[[#This Row],[Patient Satisfaction Score]]&gt;=7)</f>
        <v>0</v>
      </c>
      <c r="T8669" t="str">
        <f>IF(LEFT(Table1[[#This Row],[Patient Gender]],1)="F","Female","Male")</f>
        <v>Male</v>
      </c>
    </row>
    <row r="8670" spans="1:20" x14ac:dyDescent="0.3">
      <c r="A8670" t="s">
        <v>8774</v>
      </c>
      <c r="B8670" s="1">
        <v>45330.134027777778</v>
      </c>
      <c r="C8670" t="s">
        <v>9</v>
      </c>
      <c r="D8670">
        <v>57</v>
      </c>
      <c r="E8670" t="s">
        <v>10</v>
      </c>
      <c r="F8670" t="s">
        <v>15</v>
      </c>
      <c r="G8670" t="b">
        <v>1</v>
      </c>
      <c r="I8670">
        <v>38</v>
      </c>
      <c r="J8670" t="b">
        <v>1</v>
      </c>
      <c r="K8670">
        <f>YEAR(Table1[[#This Row],[Patient Admission Date]])</f>
        <v>2024</v>
      </c>
      <c r="L8670" t="str">
        <f>TEXT(Table1[[#This Row],[Patient Admission Date]],"mmm")</f>
        <v>Feb</v>
      </c>
      <c r="M8670" t="str">
        <f>TEXT(Table1[[#This Row],[Patient Admission Date]],"ddd")</f>
        <v>Thu</v>
      </c>
      <c r="N8670" t="str">
        <f>TEXT(INT(HOUR(Table1[[#This Row],[Patient Admission Date]])/3)*3,"00")&amp;"-"&amp;TEXT(INT(HOUR(Table1[[#This Row],[Patient Admission Date]])/3)*3+3,"00")</f>
        <v>03-06</v>
      </c>
      <c r="O8670" t="str" cm="1">
        <f t="array" ref="O8670">_xlfn.IFS(Table1[[#This Row],[Patient Age]]&lt;=14,"0-14",Table1[[#This Row],[Patient Age]]&lt;=29,"15-29",Table1[[#This Row],[Patient Age]]&lt;=44,"30-44",Table1[[#This Row],[Patient Age]]&lt;=59,"45-59",Table1[[#This Row],[Patient Age]]&lt;=74,"60-74",TRUE,"75+")</f>
        <v>45-59</v>
      </c>
      <c r="P8670" t="str" cm="1">
        <f t="array" ref="P8670">_xlfn.IFS(Table1[[#This Row],[Patient Waittime]]&lt;=15,"0-15",Table1[[#This Row],[Patient Waittime]]&lt;=30,"16-30",Table1[[#This Row],[Patient Waittime]]&lt;=45,"31-45",Table1[[#This Row],[Patient Waittime]]&lt;=60,"46-60",TRUE,"60+")</f>
        <v>31-45</v>
      </c>
      <c r="Q8670">
        <f>--(Table1[[#This Row],[Patient Waittime]]&lt;=30)</f>
        <v>0</v>
      </c>
      <c r="R8670">
        <f>--Table1[[#This Row],[Patient Admission Flag]]</f>
        <v>1</v>
      </c>
      <c r="S8670">
        <f>--AND(Table1[[#This Row],[WithinTarget]]=1,Table1[[#This Row],[Patient Satisfaction Score]]&gt;=7)</f>
        <v>0</v>
      </c>
      <c r="T8670" t="str">
        <f>IF(LEFT(Table1[[#This Row],[Patient Gender]],1)="F","Female","Male")</f>
        <v>Male</v>
      </c>
    </row>
    <row r="8671" spans="1:20" x14ac:dyDescent="0.3">
      <c r="A8671" t="s">
        <v>8775</v>
      </c>
      <c r="B8671" s="1">
        <v>45104.487500000003</v>
      </c>
      <c r="C8671" t="s">
        <v>9</v>
      </c>
      <c r="D8671">
        <v>66</v>
      </c>
      <c r="E8671" t="s">
        <v>10</v>
      </c>
      <c r="F8671" t="s">
        <v>15</v>
      </c>
      <c r="G8671" t="b">
        <v>1</v>
      </c>
      <c r="I8671">
        <v>45</v>
      </c>
      <c r="J8671" t="b">
        <v>1</v>
      </c>
      <c r="K8671">
        <f>YEAR(Table1[[#This Row],[Patient Admission Date]])</f>
        <v>2023</v>
      </c>
      <c r="L8671" t="str">
        <f>TEXT(Table1[[#This Row],[Patient Admission Date]],"mmm")</f>
        <v>Jun</v>
      </c>
      <c r="M8671" t="str">
        <f>TEXT(Table1[[#This Row],[Patient Admission Date]],"ddd")</f>
        <v>Tue</v>
      </c>
      <c r="N8671" t="str">
        <f>TEXT(INT(HOUR(Table1[[#This Row],[Patient Admission Date]])/3)*3,"00")&amp;"-"&amp;TEXT(INT(HOUR(Table1[[#This Row],[Patient Admission Date]])/3)*3+3,"00")</f>
        <v>09-12</v>
      </c>
      <c r="O8671" t="str" cm="1">
        <f t="array" ref="O8671">_xlfn.IFS(Table1[[#This Row],[Patient Age]]&lt;=14,"0-14",Table1[[#This Row],[Patient Age]]&lt;=29,"15-29",Table1[[#This Row],[Patient Age]]&lt;=44,"30-44",Table1[[#This Row],[Patient Age]]&lt;=59,"45-59",Table1[[#This Row],[Patient Age]]&lt;=74,"60-74",TRUE,"75+")</f>
        <v>60-74</v>
      </c>
      <c r="P8671" t="str" cm="1">
        <f t="array" ref="P8671">_xlfn.IFS(Table1[[#This Row],[Patient Waittime]]&lt;=15,"0-15",Table1[[#This Row],[Patient Waittime]]&lt;=30,"16-30",Table1[[#This Row],[Patient Waittime]]&lt;=45,"31-45",Table1[[#This Row],[Patient Waittime]]&lt;=60,"46-60",TRUE,"60+")</f>
        <v>31-45</v>
      </c>
      <c r="Q8671">
        <f>--(Table1[[#This Row],[Patient Waittime]]&lt;=30)</f>
        <v>0</v>
      </c>
      <c r="R8671">
        <f>--Table1[[#This Row],[Patient Admission Flag]]</f>
        <v>1</v>
      </c>
      <c r="S8671">
        <f>--AND(Table1[[#This Row],[WithinTarget]]=1,Table1[[#This Row],[Patient Satisfaction Score]]&gt;=7)</f>
        <v>0</v>
      </c>
      <c r="T8671" t="str">
        <f>IF(LEFT(Table1[[#This Row],[Patient Gender]],1)="F","Female","Male")</f>
        <v>Male</v>
      </c>
    </row>
    <row r="8672" spans="1:20" x14ac:dyDescent="0.3">
      <c r="A8672" t="s">
        <v>8776</v>
      </c>
      <c r="B8672" s="1">
        <v>45034.18472222222</v>
      </c>
      <c r="C8672" t="s">
        <v>9</v>
      </c>
      <c r="D8672">
        <v>28</v>
      </c>
      <c r="E8672" t="s">
        <v>10</v>
      </c>
      <c r="F8672" t="s">
        <v>15</v>
      </c>
      <c r="G8672" t="b">
        <v>1</v>
      </c>
      <c r="I8672">
        <v>46</v>
      </c>
      <c r="J8672" t="b">
        <v>1</v>
      </c>
      <c r="K8672">
        <f>YEAR(Table1[[#This Row],[Patient Admission Date]])</f>
        <v>2023</v>
      </c>
      <c r="L8672" t="str">
        <f>TEXT(Table1[[#This Row],[Patient Admission Date]],"mmm")</f>
        <v>Apr</v>
      </c>
      <c r="M8672" t="str">
        <f>TEXT(Table1[[#This Row],[Patient Admission Date]],"ddd")</f>
        <v>Tue</v>
      </c>
      <c r="N8672" t="str">
        <f>TEXT(INT(HOUR(Table1[[#This Row],[Patient Admission Date]])/3)*3,"00")&amp;"-"&amp;TEXT(INT(HOUR(Table1[[#This Row],[Patient Admission Date]])/3)*3+3,"00")</f>
        <v>03-06</v>
      </c>
      <c r="O8672" t="str" cm="1">
        <f t="array" ref="O8672">_xlfn.IFS(Table1[[#This Row],[Patient Age]]&lt;=14,"0-14",Table1[[#This Row],[Patient Age]]&lt;=29,"15-29",Table1[[#This Row],[Patient Age]]&lt;=44,"30-44",Table1[[#This Row],[Patient Age]]&lt;=59,"45-59",Table1[[#This Row],[Patient Age]]&lt;=74,"60-74",TRUE,"75+")</f>
        <v>15-29</v>
      </c>
      <c r="P8672" t="str" cm="1">
        <f t="array" ref="P8672">_xlfn.IFS(Table1[[#This Row],[Patient Waittime]]&lt;=15,"0-15",Table1[[#This Row],[Patient Waittime]]&lt;=30,"16-30",Table1[[#This Row],[Patient Waittime]]&lt;=45,"31-45",Table1[[#This Row],[Patient Waittime]]&lt;=60,"46-60",TRUE,"60+")</f>
        <v>46-60</v>
      </c>
      <c r="Q8672">
        <f>--(Table1[[#This Row],[Patient Waittime]]&lt;=30)</f>
        <v>0</v>
      </c>
      <c r="R8672">
        <f>--Table1[[#This Row],[Patient Admission Flag]]</f>
        <v>1</v>
      </c>
      <c r="S8672">
        <f>--AND(Table1[[#This Row],[WithinTarget]]=1,Table1[[#This Row],[Patient Satisfaction Score]]&gt;=7)</f>
        <v>0</v>
      </c>
      <c r="T8672" t="str">
        <f>IF(LEFT(Table1[[#This Row],[Patient Gender]],1)="F","Female","Male")</f>
        <v>Male</v>
      </c>
    </row>
    <row r="8673" spans="1:20" x14ac:dyDescent="0.3">
      <c r="A8673" t="s">
        <v>8777</v>
      </c>
      <c r="B8673" s="1">
        <v>45510.925694444442</v>
      </c>
      <c r="C8673" t="s">
        <v>9</v>
      </c>
      <c r="D8673">
        <v>51</v>
      </c>
      <c r="E8673" t="s">
        <v>10</v>
      </c>
      <c r="F8673" t="s">
        <v>15</v>
      </c>
      <c r="G8673" t="b">
        <v>1</v>
      </c>
      <c r="I8673">
        <v>58</v>
      </c>
      <c r="J8673" t="b">
        <v>1</v>
      </c>
      <c r="K8673">
        <f>YEAR(Table1[[#This Row],[Patient Admission Date]])</f>
        <v>2024</v>
      </c>
      <c r="L8673" t="str">
        <f>TEXT(Table1[[#This Row],[Patient Admission Date]],"mmm")</f>
        <v>Aug</v>
      </c>
      <c r="M8673" t="str">
        <f>TEXT(Table1[[#This Row],[Patient Admission Date]],"ddd")</f>
        <v>Tue</v>
      </c>
      <c r="N8673" t="str">
        <f>TEXT(INT(HOUR(Table1[[#This Row],[Patient Admission Date]])/3)*3,"00")&amp;"-"&amp;TEXT(INT(HOUR(Table1[[#This Row],[Patient Admission Date]])/3)*3+3,"00")</f>
        <v>21-24</v>
      </c>
      <c r="O8673" t="str" cm="1">
        <f t="array" ref="O8673">_xlfn.IFS(Table1[[#This Row],[Patient Age]]&lt;=14,"0-14",Table1[[#This Row],[Patient Age]]&lt;=29,"15-29",Table1[[#This Row],[Patient Age]]&lt;=44,"30-44",Table1[[#This Row],[Patient Age]]&lt;=59,"45-59",Table1[[#This Row],[Patient Age]]&lt;=74,"60-74",TRUE,"75+")</f>
        <v>45-59</v>
      </c>
      <c r="P8673" t="str" cm="1">
        <f t="array" ref="P8673">_xlfn.IFS(Table1[[#This Row],[Patient Waittime]]&lt;=15,"0-15",Table1[[#This Row],[Patient Waittime]]&lt;=30,"16-30",Table1[[#This Row],[Patient Waittime]]&lt;=45,"31-45",Table1[[#This Row],[Patient Waittime]]&lt;=60,"46-60",TRUE,"60+")</f>
        <v>46-60</v>
      </c>
      <c r="Q8673">
        <f>--(Table1[[#This Row],[Patient Waittime]]&lt;=30)</f>
        <v>0</v>
      </c>
      <c r="R8673">
        <f>--Table1[[#This Row],[Patient Admission Flag]]</f>
        <v>1</v>
      </c>
      <c r="S8673">
        <f>--AND(Table1[[#This Row],[WithinTarget]]=1,Table1[[#This Row],[Patient Satisfaction Score]]&gt;=7)</f>
        <v>0</v>
      </c>
      <c r="T8673" t="str">
        <f>IF(LEFT(Table1[[#This Row],[Patient Gender]],1)="F","Female","Male")</f>
        <v>Male</v>
      </c>
    </row>
    <row r="8674" spans="1:20" x14ac:dyDescent="0.3">
      <c r="A8674" t="s">
        <v>8778</v>
      </c>
      <c r="B8674" s="1">
        <v>45276.570138888892</v>
      </c>
      <c r="C8674" t="s">
        <v>9</v>
      </c>
      <c r="D8674">
        <v>70</v>
      </c>
      <c r="E8674" t="s">
        <v>10</v>
      </c>
      <c r="F8674" t="s">
        <v>15</v>
      </c>
      <c r="G8674" t="b">
        <v>1</v>
      </c>
      <c r="I8674">
        <v>27</v>
      </c>
      <c r="J8674" t="b">
        <v>1</v>
      </c>
      <c r="K8674">
        <f>YEAR(Table1[[#This Row],[Patient Admission Date]])</f>
        <v>2023</v>
      </c>
      <c r="L8674" t="str">
        <f>TEXT(Table1[[#This Row],[Patient Admission Date]],"mmm")</f>
        <v>Dec</v>
      </c>
      <c r="M8674" t="str">
        <f>TEXT(Table1[[#This Row],[Patient Admission Date]],"ddd")</f>
        <v>Sat</v>
      </c>
      <c r="N8674" t="str">
        <f>TEXT(INT(HOUR(Table1[[#This Row],[Patient Admission Date]])/3)*3,"00")&amp;"-"&amp;TEXT(INT(HOUR(Table1[[#This Row],[Patient Admission Date]])/3)*3+3,"00")</f>
        <v>12-15</v>
      </c>
      <c r="O8674" t="str" cm="1">
        <f t="array" ref="O8674">_xlfn.IFS(Table1[[#This Row],[Patient Age]]&lt;=14,"0-14",Table1[[#This Row],[Patient Age]]&lt;=29,"15-29",Table1[[#This Row],[Patient Age]]&lt;=44,"30-44",Table1[[#This Row],[Patient Age]]&lt;=59,"45-59",Table1[[#This Row],[Patient Age]]&lt;=74,"60-74",TRUE,"75+")</f>
        <v>60-74</v>
      </c>
      <c r="P8674" t="str" cm="1">
        <f t="array" ref="P8674">_xlfn.IFS(Table1[[#This Row],[Patient Waittime]]&lt;=15,"0-15",Table1[[#This Row],[Patient Waittime]]&lt;=30,"16-30",Table1[[#This Row],[Patient Waittime]]&lt;=45,"31-45",Table1[[#This Row],[Patient Waittime]]&lt;=60,"46-60",TRUE,"60+")</f>
        <v>16-30</v>
      </c>
      <c r="Q8674">
        <f>--(Table1[[#This Row],[Patient Waittime]]&lt;=30)</f>
        <v>1</v>
      </c>
      <c r="R8674">
        <f>--Table1[[#This Row],[Patient Admission Flag]]</f>
        <v>1</v>
      </c>
      <c r="S8674">
        <f>--AND(Table1[[#This Row],[WithinTarget]]=1,Table1[[#This Row],[Patient Satisfaction Score]]&gt;=7)</f>
        <v>0</v>
      </c>
      <c r="T8674" t="str">
        <f>IF(LEFT(Table1[[#This Row],[Patient Gender]],1)="F","Female","Male")</f>
        <v>Male</v>
      </c>
    </row>
    <row r="8675" spans="1:20" x14ac:dyDescent="0.3">
      <c r="A8675" t="s">
        <v>8779</v>
      </c>
      <c r="B8675" s="1">
        <v>45519.763194444444</v>
      </c>
      <c r="C8675" t="s">
        <v>9</v>
      </c>
      <c r="D8675">
        <v>7</v>
      </c>
      <c r="E8675" t="s">
        <v>10</v>
      </c>
      <c r="F8675" t="s">
        <v>15</v>
      </c>
      <c r="G8675" t="b">
        <v>1</v>
      </c>
      <c r="I8675">
        <v>35</v>
      </c>
      <c r="J8675" t="b">
        <v>1</v>
      </c>
      <c r="K8675">
        <f>YEAR(Table1[[#This Row],[Patient Admission Date]])</f>
        <v>2024</v>
      </c>
      <c r="L8675" t="str">
        <f>TEXT(Table1[[#This Row],[Patient Admission Date]],"mmm")</f>
        <v>Aug</v>
      </c>
      <c r="M8675" t="str">
        <f>TEXT(Table1[[#This Row],[Patient Admission Date]],"ddd")</f>
        <v>Thu</v>
      </c>
      <c r="N8675" t="str">
        <f>TEXT(INT(HOUR(Table1[[#This Row],[Patient Admission Date]])/3)*3,"00")&amp;"-"&amp;TEXT(INT(HOUR(Table1[[#This Row],[Patient Admission Date]])/3)*3+3,"00")</f>
        <v>18-21</v>
      </c>
      <c r="O8675" t="str" cm="1">
        <f t="array" ref="O8675">_xlfn.IFS(Table1[[#This Row],[Patient Age]]&lt;=14,"0-14",Table1[[#This Row],[Patient Age]]&lt;=29,"15-29",Table1[[#This Row],[Patient Age]]&lt;=44,"30-44",Table1[[#This Row],[Patient Age]]&lt;=59,"45-59",Table1[[#This Row],[Patient Age]]&lt;=74,"60-74",TRUE,"75+")</f>
        <v>0-14</v>
      </c>
      <c r="P8675" t="str" cm="1">
        <f t="array" ref="P8675">_xlfn.IFS(Table1[[#This Row],[Patient Waittime]]&lt;=15,"0-15",Table1[[#This Row],[Patient Waittime]]&lt;=30,"16-30",Table1[[#This Row],[Patient Waittime]]&lt;=45,"31-45",Table1[[#This Row],[Patient Waittime]]&lt;=60,"46-60",TRUE,"60+")</f>
        <v>31-45</v>
      </c>
      <c r="Q8675">
        <f>--(Table1[[#This Row],[Patient Waittime]]&lt;=30)</f>
        <v>0</v>
      </c>
      <c r="R8675">
        <f>--Table1[[#This Row],[Patient Admission Flag]]</f>
        <v>1</v>
      </c>
      <c r="S8675">
        <f>--AND(Table1[[#This Row],[WithinTarget]]=1,Table1[[#This Row],[Patient Satisfaction Score]]&gt;=7)</f>
        <v>0</v>
      </c>
      <c r="T8675" t="str">
        <f>IF(LEFT(Table1[[#This Row],[Patient Gender]],1)="F","Female","Male")</f>
        <v>Male</v>
      </c>
    </row>
    <row r="8676" spans="1:20" x14ac:dyDescent="0.3">
      <c r="A8676" t="s">
        <v>8780</v>
      </c>
      <c r="B8676" s="1">
        <v>45566.790277777778</v>
      </c>
      <c r="C8676" t="s">
        <v>9</v>
      </c>
      <c r="D8676">
        <v>50</v>
      </c>
      <c r="E8676" t="s">
        <v>10</v>
      </c>
      <c r="F8676" t="s">
        <v>15</v>
      </c>
      <c r="G8676" t="b">
        <v>1</v>
      </c>
      <c r="I8676">
        <v>22</v>
      </c>
      <c r="J8676" t="b">
        <v>1</v>
      </c>
      <c r="K8676">
        <f>YEAR(Table1[[#This Row],[Patient Admission Date]])</f>
        <v>2024</v>
      </c>
      <c r="L8676" t="str">
        <f>TEXT(Table1[[#This Row],[Patient Admission Date]],"mmm")</f>
        <v>Oct</v>
      </c>
      <c r="M8676" t="str">
        <f>TEXT(Table1[[#This Row],[Patient Admission Date]],"ddd")</f>
        <v>Tue</v>
      </c>
      <c r="N8676" t="str">
        <f>TEXT(INT(HOUR(Table1[[#This Row],[Patient Admission Date]])/3)*3,"00")&amp;"-"&amp;TEXT(INT(HOUR(Table1[[#This Row],[Patient Admission Date]])/3)*3+3,"00")</f>
        <v>18-21</v>
      </c>
      <c r="O8676" t="str" cm="1">
        <f t="array" ref="O8676">_xlfn.IFS(Table1[[#This Row],[Patient Age]]&lt;=14,"0-14",Table1[[#This Row],[Patient Age]]&lt;=29,"15-29",Table1[[#This Row],[Patient Age]]&lt;=44,"30-44",Table1[[#This Row],[Patient Age]]&lt;=59,"45-59",Table1[[#This Row],[Patient Age]]&lt;=74,"60-74",TRUE,"75+")</f>
        <v>45-59</v>
      </c>
      <c r="P8676" t="str" cm="1">
        <f t="array" ref="P8676">_xlfn.IFS(Table1[[#This Row],[Patient Waittime]]&lt;=15,"0-15",Table1[[#This Row],[Patient Waittime]]&lt;=30,"16-30",Table1[[#This Row],[Patient Waittime]]&lt;=45,"31-45",Table1[[#This Row],[Patient Waittime]]&lt;=60,"46-60",TRUE,"60+")</f>
        <v>16-30</v>
      </c>
      <c r="Q8676">
        <f>--(Table1[[#This Row],[Patient Waittime]]&lt;=30)</f>
        <v>1</v>
      </c>
      <c r="R8676">
        <f>--Table1[[#This Row],[Patient Admission Flag]]</f>
        <v>1</v>
      </c>
      <c r="S8676">
        <f>--AND(Table1[[#This Row],[WithinTarget]]=1,Table1[[#This Row],[Patient Satisfaction Score]]&gt;=7)</f>
        <v>0</v>
      </c>
      <c r="T8676" t="str">
        <f>IF(LEFT(Table1[[#This Row],[Patient Gender]],1)="F","Female","Male")</f>
        <v>Male</v>
      </c>
    </row>
    <row r="8677" spans="1:20" x14ac:dyDescent="0.3">
      <c r="A8677" t="s">
        <v>8781</v>
      </c>
      <c r="B8677" s="1">
        <v>45448.931944444441</v>
      </c>
      <c r="C8677" t="s">
        <v>9</v>
      </c>
      <c r="D8677">
        <v>5</v>
      </c>
      <c r="E8677" t="s">
        <v>10</v>
      </c>
      <c r="F8677" t="s">
        <v>15</v>
      </c>
      <c r="G8677" t="b">
        <v>1</v>
      </c>
      <c r="I8677">
        <v>25</v>
      </c>
      <c r="J8677" t="b">
        <v>1</v>
      </c>
      <c r="K8677">
        <f>YEAR(Table1[[#This Row],[Patient Admission Date]])</f>
        <v>2024</v>
      </c>
      <c r="L8677" t="str">
        <f>TEXT(Table1[[#This Row],[Patient Admission Date]],"mmm")</f>
        <v>Jun</v>
      </c>
      <c r="M8677" t="str">
        <f>TEXT(Table1[[#This Row],[Patient Admission Date]],"ddd")</f>
        <v>Wed</v>
      </c>
      <c r="N8677" t="str">
        <f>TEXT(INT(HOUR(Table1[[#This Row],[Patient Admission Date]])/3)*3,"00")&amp;"-"&amp;TEXT(INT(HOUR(Table1[[#This Row],[Patient Admission Date]])/3)*3+3,"00")</f>
        <v>21-24</v>
      </c>
      <c r="O8677" t="str" cm="1">
        <f t="array" ref="O8677">_xlfn.IFS(Table1[[#This Row],[Patient Age]]&lt;=14,"0-14",Table1[[#This Row],[Patient Age]]&lt;=29,"15-29",Table1[[#This Row],[Patient Age]]&lt;=44,"30-44",Table1[[#This Row],[Patient Age]]&lt;=59,"45-59",Table1[[#This Row],[Patient Age]]&lt;=74,"60-74",TRUE,"75+")</f>
        <v>0-14</v>
      </c>
      <c r="P8677" t="str" cm="1">
        <f t="array" ref="P8677">_xlfn.IFS(Table1[[#This Row],[Patient Waittime]]&lt;=15,"0-15",Table1[[#This Row],[Patient Waittime]]&lt;=30,"16-30",Table1[[#This Row],[Patient Waittime]]&lt;=45,"31-45",Table1[[#This Row],[Patient Waittime]]&lt;=60,"46-60",TRUE,"60+")</f>
        <v>16-30</v>
      </c>
      <c r="Q8677">
        <f>--(Table1[[#This Row],[Patient Waittime]]&lt;=30)</f>
        <v>1</v>
      </c>
      <c r="R8677">
        <f>--Table1[[#This Row],[Patient Admission Flag]]</f>
        <v>1</v>
      </c>
      <c r="S8677">
        <f>--AND(Table1[[#This Row],[WithinTarget]]=1,Table1[[#This Row],[Patient Satisfaction Score]]&gt;=7)</f>
        <v>0</v>
      </c>
      <c r="T8677" t="str">
        <f>IF(LEFT(Table1[[#This Row],[Patient Gender]],1)="F","Female","Male")</f>
        <v>Male</v>
      </c>
    </row>
    <row r="8678" spans="1:20" x14ac:dyDescent="0.3">
      <c r="A8678" t="s">
        <v>8782</v>
      </c>
      <c r="B8678" s="1">
        <v>45262.835416666669</v>
      </c>
      <c r="C8678" t="s">
        <v>9</v>
      </c>
      <c r="D8678">
        <v>21</v>
      </c>
      <c r="E8678" t="s">
        <v>10</v>
      </c>
      <c r="F8678" t="s">
        <v>15</v>
      </c>
      <c r="G8678" t="b">
        <v>1</v>
      </c>
      <c r="I8678">
        <v>27</v>
      </c>
      <c r="J8678" t="b">
        <v>1</v>
      </c>
      <c r="K8678">
        <f>YEAR(Table1[[#This Row],[Patient Admission Date]])</f>
        <v>2023</v>
      </c>
      <c r="L8678" t="str">
        <f>TEXT(Table1[[#This Row],[Patient Admission Date]],"mmm")</f>
        <v>Dec</v>
      </c>
      <c r="M8678" t="str">
        <f>TEXT(Table1[[#This Row],[Patient Admission Date]],"ddd")</f>
        <v>Sat</v>
      </c>
      <c r="N8678" t="str">
        <f>TEXT(INT(HOUR(Table1[[#This Row],[Patient Admission Date]])/3)*3,"00")&amp;"-"&amp;TEXT(INT(HOUR(Table1[[#This Row],[Patient Admission Date]])/3)*3+3,"00")</f>
        <v>18-21</v>
      </c>
      <c r="O8678" t="str" cm="1">
        <f t="array" ref="O8678">_xlfn.IFS(Table1[[#This Row],[Patient Age]]&lt;=14,"0-14",Table1[[#This Row],[Patient Age]]&lt;=29,"15-29",Table1[[#This Row],[Patient Age]]&lt;=44,"30-44",Table1[[#This Row],[Patient Age]]&lt;=59,"45-59",Table1[[#This Row],[Patient Age]]&lt;=74,"60-74",TRUE,"75+")</f>
        <v>15-29</v>
      </c>
      <c r="P8678" t="str" cm="1">
        <f t="array" ref="P8678">_xlfn.IFS(Table1[[#This Row],[Patient Waittime]]&lt;=15,"0-15",Table1[[#This Row],[Patient Waittime]]&lt;=30,"16-30",Table1[[#This Row],[Patient Waittime]]&lt;=45,"31-45",Table1[[#This Row],[Patient Waittime]]&lt;=60,"46-60",TRUE,"60+")</f>
        <v>16-30</v>
      </c>
      <c r="Q8678">
        <f>--(Table1[[#This Row],[Patient Waittime]]&lt;=30)</f>
        <v>1</v>
      </c>
      <c r="R8678">
        <f>--Table1[[#This Row],[Patient Admission Flag]]</f>
        <v>1</v>
      </c>
      <c r="S8678">
        <f>--AND(Table1[[#This Row],[WithinTarget]]=1,Table1[[#This Row],[Patient Satisfaction Score]]&gt;=7)</f>
        <v>0</v>
      </c>
      <c r="T8678" t="str">
        <f>IF(LEFT(Table1[[#This Row],[Patient Gender]],1)="F","Female","Male")</f>
        <v>Male</v>
      </c>
    </row>
    <row r="8679" spans="1:20" x14ac:dyDescent="0.3">
      <c r="A8679" t="s">
        <v>8783</v>
      </c>
      <c r="B8679" s="1">
        <v>45078.362500000003</v>
      </c>
      <c r="C8679" t="s">
        <v>9</v>
      </c>
      <c r="D8679">
        <v>66</v>
      </c>
      <c r="E8679" t="s">
        <v>10</v>
      </c>
      <c r="F8679" t="s">
        <v>15</v>
      </c>
      <c r="G8679" t="b">
        <v>1</v>
      </c>
      <c r="I8679">
        <v>31</v>
      </c>
      <c r="J8679" t="b">
        <v>1</v>
      </c>
      <c r="K8679">
        <f>YEAR(Table1[[#This Row],[Patient Admission Date]])</f>
        <v>2023</v>
      </c>
      <c r="L8679" t="str">
        <f>TEXT(Table1[[#This Row],[Patient Admission Date]],"mmm")</f>
        <v>Jun</v>
      </c>
      <c r="M8679" t="str">
        <f>TEXT(Table1[[#This Row],[Patient Admission Date]],"ddd")</f>
        <v>Thu</v>
      </c>
      <c r="N8679" t="str">
        <f>TEXT(INT(HOUR(Table1[[#This Row],[Patient Admission Date]])/3)*3,"00")&amp;"-"&amp;TEXT(INT(HOUR(Table1[[#This Row],[Patient Admission Date]])/3)*3+3,"00")</f>
        <v>06-09</v>
      </c>
      <c r="O8679" t="str" cm="1">
        <f t="array" ref="O8679">_xlfn.IFS(Table1[[#This Row],[Patient Age]]&lt;=14,"0-14",Table1[[#This Row],[Patient Age]]&lt;=29,"15-29",Table1[[#This Row],[Patient Age]]&lt;=44,"30-44",Table1[[#This Row],[Patient Age]]&lt;=59,"45-59",Table1[[#This Row],[Patient Age]]&lt;=74,"60-74",TRUE,"75+")</f>
        <v>60-74</v>
      </c>
      <c r="P8679" t="str" cm="1">
        <f t="array" ref="P8679">_xlfn.IFS(Table1[[#This Row],[Patient Waittime]]&lt;=15,"0-15",Table1[[#This Row],[Patient Waittime]]&lt;=30,"16-30",Table1[[#This Row],[Patient Waittime]]&lt;=45,"31-45",Table1[[#This Row],[Patient Waittime]]&lt;=60,"46-60",TRUE,"60+")</f>
        <v>31-45</v>
      </c>
      <c r="Q8679">
        <f>--(Table1[[#This Row],[Patient Waittime]]&lt;=30)</f>
        <v>0</v>
      </c>
      <c r="R8679">
        <f>--Table1[[#This Row],[Patient Admission Flag]]</f>
        <v>1</v>
      </c>
      <c r="S8679">
        <f>--AND(Table1[[#This Row],[WithinTarget]]=1,Table1[[#This Row],[Patient Satisfaction Score]]&gt;=7)</f>
        <v>0</v>
      </c>
      <c r="T8679" t="str">
        <f>IF(LEFT(Table1[[#This Row],[Patient Gender]],1)="F","Female","Male")</f>
        <v>Male</v>
      </c>
    </row>
    <row r="8680" spans="1:20" x14ac:dyDescent="0.3">
      <c r="A8680" t="s">
        <v>8784</v>
      </c>
      <c r="B8680" s="1">
        <v>45065.832638888889</v>
      </c>
      <c r="C8680" t="s">
        <v>9</v>
      </c>
      <c r="D8680">
        <v>43</v>
      </c>
      <c r="E8680" t="s">
        <v>10</v>
      </c>
      <c r="F8680" t="s">
        <v>15</v>
      </c>
      <c r="G8680" t="b">
        <v>1</v>
      </c>
      <c r="I8680">
        <v>55</v>
      </c>
      <c r="J8680" t="b">
        <v>1</v>
      </c>
      <c r="K8680">
        <f>YEAR(Table1[[#This Row],[Patient Admission Date]])</f>
        <v>2023</v>
      </c>
      <c r="L8680" t="str">
        <f>TEXT(Table1[[#This Row],[Patient Admission Date]],"mmm")</f>
        <v>May</v>
      </c>
      <c r="M8680" t="str">
        <f>TEXT(Table1[[#This Row],[Patient Admission Date]],"ddd")</f>
        <v>Fri</v>
      </c>
      <c r="N8680" t="str">
        <f>TEXT(INT(HOUR(Table1[[#This Row],[Patient Admission Date]])/3)*3,"00")&amp;"-"&amp;TEXT(INT(HOUR(Table1[[#This Row],[Patient Admission Date]])/3)*3+3,"00")</f>
        <v>18-21</v>
      </c>
      <c r="O8680" t="str" cm="1">
        <f t="array" ref="O8680">_xlfn.IFS(Table1[[#This Row],[Patient Age]]&lt;=14,"0-14",Table1[[#This Row],[Patient Age]]&lt;=29,"15-29",Table1[[#This Row],[Patient Age]]&lt;=44,"30-44",Table1[[#This Row],[Patient Age]]&lt;=59,"45-59",Table1[[#This Row],[Patient Age]]&lt;=74,"60-74",TRUE,"75+")</f>
        <v>30-44</v>
      </c>
      <c r="P8680" t="str" cm="1">
        <f t="array" ref="P8680">_xlfn.IFS(Table1[[#This Row],[Patient Waittime]]&lt;=15,"0-15",Table1[[#This Row],[Patient Waittime]]&lt;=30,"16-30",Table1[[#This Row],[Patient Waittime]]&lt;=45,"31-45",Table1[[#This Row],[Patient Waittime]]&lt;=60,"46-60",TRUE,"60+")</f>
        <v>46-60</v>
      </c>
      <c r="Q8680">
        <f>--(Table1[[#This Row],[Patient Waittime]]&lt;=30)</f>
        <v>0</v>
      </c>
      <c r="R8680">
        <f>--Table1[[#This Row],[Patient Admission Flag]]</f>
        <v>1</v>
      </c>
      <c r="S8680">
        <f>--AND(Table1[[#This Row],[WithinTarget]]=1,Table1[[#This Row],[Patient Satisfaction Score]]&gt;=7)</f>
        <v>0</v>
      </c>
      <c r="T8680" t="str">
        <f>IF(LEFT(Table1[[#This Row],[Patient Gender]],1)="F","Female","Male")</f>
        <v>Male</v>
      </c>
    </row>
    <row r="8681" spans="1:20" x14ac:dyDescent="0.3">
      <c r="A8681" t="s">
        <v>8785</v>
      </c>
      <c r="B8681" s="1">
        <v>45443.079861111109</v>
      </c>
      <c r="C8681" t="s">
        <v>9</v>
      </c>
      <c r="D8681">
        <v>59</v>
      </c>
      <c r="E8681" t="s">
        <v>10</v>
      </c>
      <c r="F8681" t="s">
        <v>15</v>
      </c>
      <c r="G8681" t="b">
        <v>1</v>
      </c>
      <c r="I8681">
        <v>60</v>
      </c>
      <c r="J8681" t="b">
        <v>1</v>
      </c>
      <c r="K8681">
        <f>YEAR(Table1[[#This Row],[Patient Admission Date]])</f>
        <v>2024</v>
      </c>
      <c r="L8681" t="str">
        <f>TEXT(Table1[[#This Row],[Patient Admission Date]],"mmm")</f>
        <v>May</v>
      </c>
      <c r="M8681" t="str">
        <f>TEXT(Table1[[#This Row],[Patient Admission Date]],"ddd")</f>
        <v>Fri</v>
      </c>
      <c r="N8681" t="str">
        <f>TEXT(INT(HOUR(Table1[[#This Row],[Patient Admission Date]])/3)*3,"00")&amp;"-"&amp;TEXT(INT(HOUR(Table1[[#This Row],[Patient Admission Date]])/3)*3+3,"00")</f>
        <v>00-03</v>
      </c>
      <c r="O8681" t="str" cm="1">
        <f t="array" ref="O8681">_xlfn.IFS(Table1[[#This Row],[Patient Age]]&lt;=14,"0-14",Table1[[#This Row],[Patient Age]]&lt;=29,"15-29",Table1[[#This Row],[Patient Age]]&lt;=44,"30-44",Table1[[#This Row],[Patient Age]]&lt;=59,"45-59",Table1[[#This Row],[Patient Age]]&lt;=74,"60-74",TRUE,"75+")</f>
        <v>45-59</v>
      </c>
      <c r="P8681" t="str" cm="1">
        <f t="array" ref="P8681">_xlfn.IFS(Table1[[#This Row],[Patient Waittime]]&lt;=15,"0-15",Table1[[#This Row],[Patient Waittime]]&lt;=30,"16-30",Table1[[#This Row],[Patient Waittime]]&lt;=45,"31-45",Table1[[#This Row],[Patient Waittime]]&lt;=60,"46-60",TRUE,"60+")</f>
        <v>46-60</v>
      </c>
      <c r="Q8681">
        <f>--(Table1[[#This Row],[Patient Waittime]]&lt;=30)</f>
        <v>0</v>
      </c>
      <c r="R8681">
        <f>--Table1[[#This Row],[Patient Admission Flag]]</f>
        <v>1</v>
      </c>
      <c r="S8681">
        <f>--AND(Table1[[#This Row],[WithinTarget]]=1,Table1[[#This Row],[Patient Satisfaction Score]]&gt;=7)</f>
        <v>0</v>
      </c>
      <c r="T8681" t="str">
        <f>IF(LEFT(Table1[[#This Row],[Patient Gender]],1)="F","Female","Male")</f>
        <v>Male</v>
      </c>
    </row>
    <row r="8682" spans="1:20" x14ac:dyDescent="0.3">
      <c r="A8682" t="s">
        <v>8786</v>
      </c>
      <c r="B8682" s="1">
        <v>45189.7</v>
      </c>
      <c r="C8682" t="s">
        <v>9</v>
      </c>
      <c r="D8682">
        <v>38</v>
      </c>
      <c r="E8682" t="s">
        <v>10</v>
      </c>
      <c r="F8682" t="s">
        <v>15</v>
      </c>
      <c r="G8682" t="b">
        <v>1</v>
      </c>
      <c r="I8682">
        <v>50</v>
      </c>
      <c r="J8682" t="b">
        <v>1</v>
      </c>
      <c r="K8682">
        <f>YEAR(Table1[[#This Row],[Patient Admission Date]])</f>
        <v>2023</v>
      </c>
      <c r="L8682" t="str">
        <f>TEXT(Table1[[#This Row],[Patient Admission Date]],"mmm")</f>
        <v>Sep</v>
      </c>
      <c r="M8682" t="str">
        <f>TEXT(Table1[[#This Row],[Patient Admission Date]],"ddd")</f>
        <v>Wed</v>
      </c>
      <c r="N8682" t="str">
        <f>TEXT(INT(HOUR(Table1[[#This Row],[Patient Admission Date]])/3)*3,"00")&amp;"-"&amp;TEXT(INT(HOUR(Table1[[#This Row],[Patient Admission Date]])/3)*3+3,"00")</f>
        <v>15-18</v>
      </c>
      <c r="O8682" t="str" cm="1">
        <f t="array" ref="O8682">_xlfn.IFS(Table1[[#This Row],[Patient Age]]&lt;=14,"0-14",Table1[[#This Row],[Patient Age]]&lt;=29,"15-29",Table1[[#This Row],[Patient Age]]&lt;=44,"30-44",Table1[[#This Row],[Patient Age]]&lt;=59,"45-59",Table1[[#This Row],[Patient Age]]&lt;=74,"60-74",TRUE,"75+")</f>
        <v>30-44</v>
      </c>
      <c r="P8682" t="str" cm="1">
        <f t="array" ref="P8682">_xlfn.IFS(Table1[[#This Row],[Patient Waittime]]&lt;=15,"0-15",Table1[[#This Row],[Patient Waittime]]&lt;=30,"16-30",Table1[[#This Row],[Patient Waittime]]&lt;=45,"31-45",Table1[[#This Row],[Patient Waittime]]&lt;=60,"46-60",TRUE,"60+")</f>
        <v>46-60</v>
      </c>
      <c r="Q8682">
        <f>--(Table1[[#This Row],[Patient Waittime]]&lt;=30)</f>
        <v>0</v>
      </c>
      <c r="R8682">
        <f>--Table1[[#This Row],[Patient Admission Flag]]</f>
        <v>1</v>
      </c>
      <c r="S8682">
        <f>--AND(Table1[[#This Row],[WithinTarget]]=1,Table1[[#This Row],[Patient Satisfaction Score]]&gt;=7)</f>
        <v>0</v>
      </c>
      <c r="T8682" t="str">
        <f>IF(LEFT(Table1[[#This Row],[Patient Gender]],1)="F","Female","Male")</f>
        <v>Male</v>
      </c>
    </row>
    <row r="8683" spans="1:20" x14ac:dyDescent="0.3">
      <c r="A8683" t="s">
        <v>8787</v>
      </c>
      <c r="B8683" s="1">
        <v>45472.25</v>
      </c>
      <c r="C8683" t="s">
        <v>9</v>
      </c>
      <c r="D8683">
        <v>23</v>
      </c>
      <c r="E8683" t="s">
        <v>10</v>
      </c>
      <c r="F8683" t="s">
        <v>15</v>
      </c>
      <c r="G8683" t="b">
        <v>1</v>
      </c>
      <c r="I8683">
        <v>11</v>
      </c>
      <c r="J8683" t="b">
        <v>1</v>
      </c>
      <c r="K8683">
        <f>YEAR(Table1[[#This Row],[Patient Admission Date]])</f>
        <v>2024</v>
      </c>
      <c r="L8683" t="str">
        <f>TEXT(Table1[[#This Row],[Patient Admission Date]],"mmm")</f>
        <v>Jun</v>
      </c>
      <c r="M8683" t="str">
        <f>TEXT(Table1[[#This Row],[Patient Admission Date]],"ddd")</f>
        <v>Sat</v>
      </c>
      <c r="N8683" t="str">
        <f>TEXT(INT(HOUR(Table1[[#This Row],[Patient Admission Date]])/3)*3,"00")&amp;"-"&amp;TEXT(INT(HOUR(Table1[[#This Row],[Patient Admission Date]])/3)*3+3,"00")</f>
        <v>06-09</v>
      </c>
      <c r="O8683" t="str" cm="1">
        <f t="array" ref="O8683">_xlfn.IFS(Table1[[#This Row],[Patient Age]]&lt;=14,"0-14",Table1[[#This Row],[Patient Age]]&lt;=29,"15-29",Table1[[#This Row],[Patient Age]]&lt;=44,"30-44",Table1[[#This Row],[Patient Age]]&lt;=59,"45-59",Table1[[#This Row],[Patient Age]]&lt;=74,"60-74",TRUE,"75+")</f>
        <v>15-29</v>
      </c>
      <c r="P8683" t="str" cm="1">
        <f t="array" ref="P8683">_xlfn.IFS(Table1[[#This Row],[Patient Waittime]]&lt;=15,"0-15",Table1[[#This Row],[Patient Waittime]]&lt;=30,"16-30",Table1[[#This Row],[Patient Waittime]]&lt;=45,"31-45",Table1[[#This Row],[Patient Waittime]]&lt;=60,"46-60",TRUE,"60+")</f>
        <v>0-15</v>
      </c>
      <c r="Q8683">
        <f>--(Table1[[#This Row],[Patient Waittime]]&lt;=30)</f>
        <v>1</v>
      </c>
      <c r="R8683">
        <f>--Table1[[#This Row],[Patient Admission Flag]]</f>
        <v>1</v>
      </c>
      <c r="S8683">
        <f>--AND(Table1[[#This Row],[WithinTarget]]=1,Table1[[#This Row],[Patient Satisfaction Score]]&gt;=7)</f>
        <v>0</v>
      </c>
      <c r="T8683" t="str">
        <f>IF(LEFT(Table1[[#This Row],[Patient Gender]],1)="F","Female","Male")</f>
        <v>Male</v>
      </c>
    </row>
    <row r="8684" spans="1:20" x14ac:dyDescent="0.3">
      <c r="A8684" t="s">
        <v>8788</v>
      </c>
      <c r="B8684" s="1">
        <v>45137.844444444447</v>
      </c>
      <c r="C8684" t="s">
        <v>9</v>
      </c>
      <c r="D8684">
        <v>28</v>
      </c>
      <c r="E8684" t="s">
        <v>10</v>
      </c>
      <c r="F8684" t="s">
        <v>15</v>
      </c>
      <c r="G8684" t="b">
        <v>1</v>
      </c>
      <c r="I8684">
        <v>44</v>
      </c>
      <c r="J8684" t="b">
        <v>1</v>
      </c>
      <c r="K8684">
        <f>YEAR(Table1[[#This Row],[Patient Admission Date]])</f>
        <v>2023</v>
      </c>
      <c r="L8684" t="str">
        <f>TEXT(Table1[[#This Row],[Patient Admission Date]],"mmm")</f>
        <v>Jul</v>
      </c>
      <c r="M8684" t="str">
        <f>TEXT(Table1[[#This Row],[Patient Admission Date]],"ddd")</f>
        <v>Sun</v>
      </c>
      <c r="N8684" t="str">
        <f>TEXT(INT(HOUR(Table1[[#This Row],[Patient Admission Date]])/3)*3,"00")&amp;"-"&amp;TEXT(INT(HOUR(Table1[[#This Row],[Patient Admission Date]])/3)*3+3,"00")</f>
        <v>18-21</v>
      </c>
      <c r="O8684" t="str" cm="1">
        <f t="array" ref="O8684">_xlfn.IFS(Table1[[#This Row],[Patient Age]]&lt;=14,"0-14",Table1[[#This Row],[Patient Age]]&lt;=29,"15-29",Table1[[#This Row],[Patient Age]]&lt;=44,"30-44",Table1[[#This Row],[Patient Age]]&lt;=59,"45-59",Table1[[#This Row],[Patient Age]]&lt;=74,"60-74",TRUE,"75+")</f>
        <v>15-29</v>
      </c>
      <c r="P8684" t="str" cm="1">
        <f t="array" ref="P8684">_xlfn.IFS(Table1[[#This Row],[Patient Waittime]]&lt;=15,"0-15",Table1[[#This Row],[Patient Waittime]]&lt;=30,"16-30",Table1[[#This Row],[Patient Waittime]]&lt;=45,"31-45",Table1[[#This Row],[Patient Waittime]]&lt;=60,"46-60",TRUE,"60+")</f>
        <v>31-45</v>
      </c>
      <c r="Q8684">
        <f>--(Table1[[#This Row],[Patient Waittime]]&lt;=30)</f>
        <v>0</v>
      </c>
      <c r="R8684">
        <f>--Table1[[#This Row],[Patient Admission Flag]]</f>
        <v>1</v>
      </c>
      <c r="S8684">
        <f>--AND(Table1[[#This Row],[WithinTarget]]=1,Table1[[#This Row],[Patient Satisfaction Score]]&gt;=7)</f>
        <v>0</v>
      </c>
      <c r="T8684" t="str">
        <f>IF(LEFT(Table1[[#This Row],[Patient Gender]],1)="F","Female","Male")</f>
        <v>Male</v>
      </c>
    </row>
    <row r="8685" spans="1:20" x14ac:dyDescent="0.3">
      <c r="A8685" t="s">
        <v>8789</v>
      </c>
      <c r="B8685" s="1">
        <v>45561.188888888886</v>
      </c>
      <c r="C8685" t="s">
        <v>9</v>
      </c>
      <c r="D8685">
        <v>26</v>
      </c>
      <c r="E8685" t="s">
        <v>10</v>
      </c>
      <c r="F8685" t="s">
        <v>15</v>
      </c>
      <c r="G8685" t="b">
        <v>1</v>
      </c>
      <c r="I8685">
        <v>53</v>
      </c>
      <c r="J8685" t="b">
        <v>1</v>
      </c>
      <c r="K8685">
        <f>YEAR(Table1[[#This Row],[Patient Admission Date]])</f>
        <v>2024</v>
      </c>
      <c r="L8685" t="str">
        <f>TEXT(Table1[[#This Row],[Patient Admission Date]],"mmm")</f>
        <v>Sep</v>
      </c>
      <c r="M8685" t="str">
        <f>TEXT(Table1[[#This Row],[Patient Admission Date]],"ddd")</f>
        <v>Thu</v>
      </c>
      <c r="N8685" t="str">
        <f>TEXT(INT(HOUR(Table1[[#This Row],[Patient Admission Date]])/3)*3,"00")&amp;"-"&amp;TEXT(INT(HOUR(Table1[[#This Row],[Patient Admission Date]])/3)*3+3,"00")</f>
        <v>03-06</v>
      </c>
      <c r="O8685" t="str" cm="1">
        <f t="array" ref="O8685">_xlfn.IFS(Table1[[#This Row],[Patient Age]]&lt;=14,"0-14",Table1[[#This Row],[Patient Age]]&lt;=29,"15-29",Table1[[#This Row],[Patient Age]]&lt;=44,"30-44",Table1[[#This Row],[Patient Age]]&lt;=59,"45-59",Table1[[#This Row],[Patient Age]]&lt;=74,"60-74",TRUE,"75+")</f>
        <v>15-29</v>
      </c>
      <c r="P8685" t="str" cm="1">
        <f t="array" ref="P8685">_xlfn.IFS(Table1[[#This Row],[Patient Waittime]]&lt;=15,"0-15",Table1[[#This Row],[Patient Waittime]]&lt;=30,"16-30",Table1[[#This Row],[Patient Waittime]]&lt;=45,"31-45",Table1[[#This Row],[Patient Waittime]]&lt;=60,"46-60",TRUE,"60+")</f>
        <v>46-60</v>
      </c>
      <c r="Q8685">
        <f>--(Table1[[#This Row],[Patient Waittime]]&lt;=30)</f>
        <v>0</v>
      </c>
      <c r="R8685">
        <f>--Table1[[#This Row],[Patient Admission Flag]]</f>
        <v>1</v>
      </c>
      <c r="S8685">
        <f>--AND(Table1[[#This Row],[WithinTarget]]=1,Table1[[#This Row],[Patient Satisfaction Score]]&gt;=7)</f>
        <v>0</v>
      </c>
      <c r="T8685" t="str">
        <f>IF(LEFT(Table1[[#This Row],[Patient Gender]],1)="F","Female","Male")</f>
        <v>Male</v>
      </c>
    </row>
    <row r="8686" spans="1:20" x14ac:dyDescent="0.3">
      <c r="A8686" t="s">
        <v>8790</v>
      </c>
      <c r="B8686" s="1">
        <v>45395.390972222223</v>
      </c>
      <c r="C8686" t="s">
        <v>9</v>
      </c>
      <c r="D8686">
        <v>33</v>
      </c>
      <c r="E8686" t="s">
        <v>10</v>
      </c>
      <c r="F8686" t="s">
        <v>15</v>
      </c>
      <c r="G8686" t="b">
        <v>1</v>
      </c>
      <c r="I8686">
        <v>12</v>
      </c>
      <c r="J8686" t="b">
        <v>1</v>
      </c>
      <c r="K8686">
        <f>YEAR(Table1[[#This Row],[Patient Admission Date]])</f>
        <v>2024</v>
      </c>
      <c r="L8686" t="str">
        <f>TEXT(Table1[[#This Row],[Patient Admission Date]],"mmm")</f>
        <v>Apr</v>
      </c>
      <c r="M8686" t="str">
        <f>TEXT(Table1[[#This Row],[Patient Admission Date]],"ddd")</f>
        <v>Sat</v>
      </c>
      <c r="N8686" t="str">
        <f>TEXT(INT(HOUR(Table1[[#This Row],[Patient Admission Date]])/3)*3,"00")&amp;"-"&amp;TEXT(INT(HOUR(Table1[[#This Row],[Patient Admission Date]])/3)*3+3,"00")</f>
        <v>09-12</v>
      </c>
      <c r="O8686" t="str" cm="1">
        <f t="array" ref="O8686">_xlfn.IFS(Table1[[#This Row],[Patient Age]]&lt;=14,"0-14",Table1[[#This Row],[Patient Age]]&lt;=29,"15-29",Table1[[#This Row],[Patient Age]]&lt;=44,"30-44",Table1[[#This Row],[Patient Age]]&lt;=59,"45-59",Table1[[#This Row],[Patient Age]]&lt;=74,"60-74",TRUE,"75+")</f>
        <v>30-44</v>
      </c>
      <c r="P8686" t="str" cm="1">
        <f t="array" ref="P8686">_xlfn.IFS(Table1[[#This Row],[Patient Waittime]]&lt;=15,"0-15",Table1[[#This Row],[Patient Waittime]]&lt;=30,"16-30",Table1[[#This Row],[Patient Waittime]]&lt;=45,"31-45",Table1[[#This Row],[Patient Waittime]]&lt;=60,"46-60",TRUE,"60+")</f>
        <v>0-15</v>
      </c>
      <c r="Q8686">
        <f>--(Table1[[#This Row],[Patient Waittime]]&lt;=30)</f>
        <v>1</v>
      </c>
      <c r="R8686">
        <f>--Table1[[#This Row],[Patient Admission Flag]]</f>
        <v>1</v>
      </c>
      <c r="S8686">
        <f>--AND(Table1[[#This Row],[WithinTarget]]=1,Table1[[#This Row],[Patient Satisfaction Score]]&gt;=7)</f>
        <v>0</v>
      </c>
      <c r="T8686" t="str">
        <f>IF(LEFT(Table1[[#This Row],[Patient Gender]],1)="F","Female","Male")</f>
        <v>Male</v>
      </c>
    </row>
    <row r="8687" spans="1:20" x14ac:dyDescent="0.3">
      <c r="A8687" t="s">
        <v>8791</v>
      </c>
      <c r="B8687" s="1">
        <v>45196.316666666666</v>
      </c>
      <c r="C8687" t="s">
        <v>9</v>
      </c>
      <c r="D8687">
        <v>38</v>
      </c>
      <c r="E8687" t="s">
        <v>10</v>
      </c>
      <c r="F8687" t="s">
        <v>15</v>
      </c>
      <c r="G8687" t="b">
        <v>1</v>
      </c>
      <c r="I8687">
        <v>36</v>
      </c>
      <c r="J8687" t="b">
        <v>1</v>
      </c>
      <c r="K8687">
        <f>YEAR(Table1[[#This Row],[Patient Admission Date]])</f>
        <v>2023</v>
      </c>
      <c r="L8687" t="str">
        <f>TEXT(Table1[[#This Row],[Patient Admission Date]],"mmm")</f>
        <v>Sep</v>
      </c>
      <c r="M8687" t="str">
        <f>TEXT(Table1[[#This Row],[Patient Admission Date]],"ddd")</f>
        <v>Wed</v>
      </c>
      <c r="N8687" t="str">
        <f>TEXT(INT(HOUR(Table1[[#This Row],[Patient Admission Date]])/3)*3,"00")&amp;"-"&amp;TEXT(INT(HOUR(Table1[[#This Row],[Patient Admission Date]])/3)*3+3,"00")</f>
        <v>06-09</v>
      </c>
      <c r="O8687" t="str" cm="1">
        <f t="array" ref="O8687">_xlfn.IFS(Table1[[#This Row],[Patient Age]]&lt;=14,"0-14",Table1[[#This Row],[Patient Age]]&lt;=29,"15-29",Table1[[#This Row],[Patient Age]]&lt;=44,"30-44",Table1[[#This Row],[Patient Age]]&lt;=59,"45-59",Table1[[#This Row],[Patient Age]]&lt;=74,"60-74",TRUE,"75+")</f>
        <v>30-44</v>
      </c>
      <c r="P8687" t="str" cm="1">
        <f t="array" ref="P8687">_xlfn.IFS(Table1[[#This Row],[Patient Waittime]]&lt;=15,"0-15",Table1[[#This Row],[Patient Waittime]]&lt;=30,"16-30",Table1[[#This Row],[Patient Waittime]]&lt;=45,"31-45",Table1[[#This Row],[Patient Waittime]]&lt;=60,"46-60",TRUE,"60+")</f>
        <v>31-45</v>
      </c>
      <c r="Q8687">
        <f>--(Table1[[#This Row],[Patient Waittime]]&lt;=30)</f>
        <v>0</v>
      </c>
      <c r="R8687">
        <f>--Table1[[#This Row],[Patient Admission Flag]]</f>
        <v>1</v>
      </c>
      <c r="S8687">
        <f>--AND(Table1[[#This Row],[WithinTarget]]=1,Table1[[#This Row],[Patient Satisfaction Score]]&gt;=7)</f>
        <v>0</v>
      </c>
      <c r="T8687" t="str">
        <f>IF(LEFT(Table1[[#This Row],[Patient Gender]],1)="F","Female","Male")</f>
        <v>Male</v>
      </c>
    </row>
    <row r="8688" spans="1:20" x14ac:dyDescent="0.3">
      <c r="A8688" t="s">
        <v>8792</v>
      </c>
      <c r="B8688" s="1">
        <v>45455.411111111112</v>
      </c>
      <c r="C8688" t="s">
        <v>9</v>
      </c>
      <c r="D8688">
        <v>51</v>
      </c>
      <c r="E8688" t="s">
        <v>10</v>
      </c>
      <c r="F8688" t="s">
        <v>15</v>
      </c>
      <c r="G8688" t="b">
        <v>1</v>
      </c>
      <c r="I8688">
        <v>37</v>
      </c>
      <c r="J8688" t="b">
        <v>1</v>
      </c>
      <c r="K8688">
        <f>YEAR(Table1[[#This Row],[Patient Admission Date]])</f>
        <v>2024</v>
      </c>
      <c r="L8688" t="str">
        <f>TEXT(Table1[[#This Row],[Patient Admission Date]],"mmm")</f>
        <v>Jun</v>
      </c>
      <c r="M8688" t="str">
        <f>TEXT(Table1[[#This Row],[Patient Admission Date]],"ddd")</f>
        <v>Wed</v>
      </c>
      <c r="N8688" t="str">
        <f>TEXT(INT(HOUR(Table1[[#This Row],[Patient Admission Date]])/3)*3,"00")&amp;"-"&amp;TEXT(INT(HOUR(Table1[[#This Row],[Patient Admission Date]])/3)*3+3,"00")</f>
        <v>09-12</v>
      </c>
      <c r="O8688" t="str" cm="1">
        <f t="array" ref="O8688">_xlfn.IFS(Table1[[#This Row],[Patient Age]]&lt;=14,"0-14",Table1[[#This Row],[Patient Age]]&lt;=29,"15-29",Table1[[#This Row],[Patient Age]]&lt;=44,"30-44",Table1[[#This Row],[Patient Age]]&lt;=59,"45-59",Table1[[#This Row],[Patient Age]]&lt;=74,"60-74",TRUE,"75+")</f>
        <v>45-59</v>
      </c>
      <c r="P8688" t="str" cm="1">
        <f t="array" ref="P8688">_xlfn.IFS(Table1[[#This Row],[Patient Waittime]]&lt;=15,"0-15",Table1[[#This Row],[Patient Waittime]]&lt;=30,"16-30",Table1[[#This Row],[Patient Waittime]]&lt;=45,"31-45",Table1[[#This Row],[Patient Waittime]]&lt;=60,"46-60",TRUE,"60+")</f>
        <v>31-45</v>
      </c>
      <c r="Q8688">
        <f>--(Table1[[#This Row],[Patient Waittime]]&lt;=30)</f>
        <v>0</v>
      </c>
      <c r="R8688">
        <f>--Table1[[#This Row],[Patient Admission Flag]]</f>
        <v>1</v>
      </c>
      <c r="S8688">
        <f>--AND(Table1[[#This Row],[WithinTarget]]=1,Table1[[#This Row],[Patient Satisfaction Score]]&gt;=7)</f>
        <v>0</v>
      </c>
      <c r="T8688" t="str">
        <f>IF(LEFT(Table1[[#This Row],[Patient Gender]],1)="F","Female","Male")</f>
        <v>Male</v>
      </c>
    </row>
    <row r="8689" spans="1:20" x14ac:dyDescent="0.3">
      <c r="A8689" t="s">
        <v>8793</v>
      </c>
      <c r="B8689" s="1">
        <v>45549.390972222223</v>
      </c>
      <c r="C8689" t="s">
        <v>9</v>
      </c>
      <c r="D8689">
        <v>66</v>
      </c>
      <c r="E8689" t="s">
        <v>10</v>
      </c>
      <c r="F8689" t="s">
        <v>15</v>
      </c>
      <c r="G8689" t="b">
        <v>1</v>
      </c>
      <c r="I8689">
        <v>25</v>
      </c>
      <c r="J8689" t="b">
        <v>1</v>
      </c>
      <c r="K8689">
        <f>YEAR(Table1[[#This Row],[Patient Admission Date]])</f>
        <v>2024</v>
      </c>
      <c r="L8689" t="str">
        <f>TEXT(Table1[[#This Row],[Patient Admission Date]],"mmm")</f>
        <v>Sep</v>
      </c>
      <c r="M8689" t="str">
        <f>TEXT(Table1[[#This Row],[Patient Admission Date]],"ddd")</f>
        <v>Sat</v>
      </c>
      <c r="N8689" t="str">
        <f>TEXT(INT(HOUR(Table1[[#This Row],[Patient Admission Date]])/3)*3,"00")&amp;"-"&amp;TEXT(INT(HOUR(Table1[[#This Row],[Patient Admission Date]])/3)*3+3,"00")</f>
        <v>09-12</v>
      </c>
      <c r="O8689" t="str" cm="1">
        <f t="array" ref="O8689">_xlfn.IFS(Table1[[#This Row],[Patient Age]]&lt;=14,"0-14",Table1[[#This Row],[Patient Age]]&lt;=29,"15-29",Table1[[#This Row],[Patient Age]]&lt;=44,"30-44",Table1[[#This Row],[Patient Age]]&lt;=59,"45-59",Table1[[#This Row],[Patient Age]]&lt;=74,"60-74",TRUE,"75+")</f>
        <v>60-74</v>
      </c>
      <c r="P8689" t="str" cm="1">
        <f t="array" ref="P8689">_xlfn.IFS(Table1[[#This Row],[Patient Waittime]]&lt;=15,"0-15",Table1[[#This Row],[Patient Waittime]]&lt;=30,"16-30",Table1[[#This Row],[Patient Waittime]]&lt;=45,"31-45",Table1[[#This Row],[Patient Waittime]]&lt;=60,"46-60",TRUE,"60+")</f>
        <v>16-30</v>
      </c>
      <c r="Q8689">
        <f>--(Table1[[#This Row],[Patient Waittime]]&lt;=30)</f>
        <v>1</v>
      </c>
      <c r="R8689">
        <f>--Table1[[#This Row],[Patient Admission Flag]]</f>
        <v>1</v>
      </c>
      <c r="S8689">
        <f>--AND(Table1[[#This Row],[WithinTarget]]=1,Table1[[#This Row],[Patient Satisfaction Score]]&gt;=7)</f>
        <v>0</v>
      </c>
      <c r="T8689" t="str">
        <f>IF(LEFT(Table1[[#This Row],[Patient Gender]],1)="F","Female","Male")</f>
        <v>Male</v>
      </c>
    </row>
    <row r="8690" spans="1:20" x14ac:dyDescent="0.3">
      <c r="A8690" t="s">
        <v>8794</v>
      </c>
      <c r="B8690" s="1">
        <v>45024.015277777777</v>
      </c>
      <c r="C8690" t="s">
        <v>9</v>
      </c>
      <c r="D8690">
        <v>68</v>
      </c>
      <c r="E8690" t="s">
        <v>10</v>
      </c>
      <c r="F8690" t="s">
        <v>15</v>
      </c>
      <c r="G8690" t="b">
        <v>1</v>
      </c>
      <c r="I8690">
        <v>33</v>
      </c>
      <c r="J8690" t="b">
        <v>1</v>
      </c>
      <c r="K8690">
        <f>YEAR(Table1[[#This Row],[Patient Admission Date]])</f>
        <v>2023</v>
      </c>
      <c r="L8690" t="str">
        <f>TEXT(Table1[[#This Row],[Patient Admission Date]],"mmm")</f>
        <v>Apr</v>
      </c>
      <c r="M8690" t="str">
        <f>TEXT(Table1[[#This Row],[Patient Admission Date]],"ddd")</f>
        <v>Sat</v>
      </c>
      <c r="N8690" t="str">
        <f>TEXT(INT(HOUR(Table1[[#This Row],[Patient Admission Date]])/3)*3,"00")&amp;"-"&amp;TEXT(INT(HOUR(Table1[[#This Row],[Patient Admission Date]])/3)*3+3,"00")</f>
        <v>00-03</v>
      </c>
      <c r="O8690" t="str" cm="1">
        <f t="array" ref="O8690">_xlfn.IFS(Table1[[#This Row],[Patient Age]]&lt;=14,"0-14",Table1[[#This Row],[Patient Age]]&lt;=29,"15-29",Table1[[#This Row],[Patient Age]]&lt;=44,"30-44",Table1[[#This Row],[Patient Age]]&lt;=59,"45-59",Table1[[#This Row],[Patient Age]]&lt;=74,"60-74",TRUE,"75+")</f>
        <v>60-74</v>
      </c>
      <c r="P8690" t="str" cm="1">
        <f t="array" ref="P8690">_xlfn.IFS(Table1[[#This Row],[Patient Waittime]]&lt;=15,"0-15",Table1[[#This Row],[Patient Waittime]]&lt;=30,"16-30",Table1[[#This Row],[Patient Waittime]]&lt;=45,"31-45",Table1[[#This Row],[Patient Waittime]]&lt;=60,"46-60",TRUE,"60+")</f>
        <v>31-45</v>
      </c>
      <c r="Q8690">
        <f>--(Table1[[#This Row],[Patient Waittime]]&lt;=30)</f>
        <v>0</v>
      </c>
      <c r="R8690">
        <f>--Table1[[#This Row],[Patient Admission Flag]]</f>
        <v>1</v>
      </c>
      <c r="S8690">
        <f>--AND(Table1[[#This Row],[WithinTarget]]=1,Table1[[#This Row],[Patient Satisfaction Score]]&gt;=7)</f>
        <v>0</v>
      </c>
      <c r="T8690" t="str">
        <f>IF(LEFT(Table1[[#This Row],[Patient Gender]],1)="F","Female","Male")</f>
        <v>Male</v>
      </c>
    </row>
    <row r="8691" spans="1:20" x14ac:dyDescent="0.3">
      <c r="A8691" t="s">
        <v>8795</v>
      </c>
      <c r="B8691" s="1">
        <v>45573.047222222223</v>
      </c>
      <c r="C8691" t="s">
        <v>9</v>
      </c>
      <c r="D8691">
        <v>1</v>
      </c>
      <c r="E8691" t="s">
        <v>10</v>
      </c>
      <c r="F8691" t="s">
        <v>15</v>
      </c>
      <c r="G8691" t="b">
        <v>1</v>
      </c>
      <c r="I8691">
        <v>49</v>
      </c>
      <c r="J8691" t="b">
        <v>1</v>
      </c>
      <c r="K8691">
        <f>YEAR(Table1[[#This Row],[Patient Admission Date]])</f>
        <v>2024</v>
      </c>
      <c r="L8691" t="str">
        <f>TEXT(Table1[[#This Row],[Patient Admission Date]],"mmm")</f>
        <v>Oct</v>
      </c>
      <c r="M8691" t="str">
        <f>TEXT(Table1[[#This Row],[Patient Admission Date]],"ddd")</f>
        <v>Tue</v>
      </c>
      <c r="N8691" t="str">
        <f>TEXT(INT(HOUR(Table1[[#This Row],[Patient Admission Date]])/3)*3,"00")&amp;"-"&amp;TEXT(INT(HOUR(Table1[[#This Row],[Patient Admission Date]])/3)*3+3,"00")</f>
        <v>00-03</v>
      </c>
      <c r="O8691" t="str" cm="1">
        <f t="array" ref="O8691">_xlfn.IFS(Table1[[#This Row],[Patient Age]]&lt;=14,"0-14",Table1[[#This Row],[Patient Age]]&lt;=29,"15-29",Table1[[#This Row],[Patient Age]]&lt;=44,"30-44",Table1[[#This Row],[Patient Age]]&lt;=59,"45-59",Table1[[#This Row],[Patient Age]]&lt;=74,"60-74",TRUE,"75+")</f>
        <v>0-14</v>
      </c>
      <c r="P8691" t="str" cm="1">
        <f t="array" ref="P8691">_xlfn.IFS(Table1[[#This Row],[Patient Waittime]]&lt;=15,"0-15",Table1[[#This Row],[Patient Waittime]]&lt;=30,"16-30",Table1[[#This Row],[Patient Waittime]]&lt;=45,"31-45",Table1[[#This Row],[Patient Waittime]]&lt;=60,"46-60",TRUE,"60+")</f>
        <v>46-60</v>
      </c>
      <c r="Q8691">
        <f>--(Table1[[#This Row],[Patient Waittime]]&lt;=30)</f>
        <v>0</v>
      </c>
      <c r="R8691">
        <f>--Table1[[#This Row],[Patient Admission Flag]]</f>
        <v>1</v>
      </c>
      <c r="S8691">
        <f>--AND(Table1[[#This Row],[WithinTarget]]=1,Table1[[#This Row],[Patient Satisfaction Score]]&gt;=7)</f>
        <v>0</v>
      </c>
      <c r="T8691" t="str">
        <f>IF(LEFT(Table1[[#This Row],[Patient Gender]],1)="F","Female","Male")</f>
        <v>Male</v>
      </c>
    </row>
    <row r="8692" spans="1:20" x14ac:dyDescent="0.3">
      <c r="A8692" t="s">
        <v>8796</v>
      </c>
      <c r="B8692" s="1">
        <v>45022.621527777781</v>
      </c>
      <c r="C8692" t="s">
        <v>9</v>
      </c>
      <c r="D8692">
        <v>11</v>
      </c>
      <c r="E8692" t="s">
        <v>10</v>
      </c>
      <c r="F8692" t="s">
        <v>15</v>
      </c>
      <c r="G8692" t="b">
        <v>1</v>
      </c>
      <c r="I8692">
        <v>51</v>
      </c>
      <c r="J8692" t="b">
        <v>1</v>
      </c>
      <c r="K8692">
        <f>YEAR(Table1[[#This Row],[Patient Admission Date]])</f>
        <v>2023</v>
      </c>
      <c r="L8692" t="str">
        <f>TEXT(Table1[[#This Row],[Patient Admission Date]],"mmm")</f>
        <v>Apr</v>
      </c>
      <c r="M8692" t="str">
        <f>TEXT(Table1[[#This Row],[Patient Admission Date]],"ddd")</f>
        <v>Thu</v>
      </c>
      <c r="N8692" t="str">
        <f>TEXT(INT(HOUR(Table1[[#This Row],[Patient Admission Date]])/3)*3,"00")&amp;"-"&amp;TEXT(INT(HOUR(Table1[[#This Row],[Patient Admission Date]])/3)*3+3,"00")</f>
        <v>12-15</v>
      </c>
      <c r="O8692" t="str" cm="1">
        <f t="array" ref="O8692">_xlfn.IFS(Table1[[#This Row],[Patient Age]]&lt;=14,"0-14",Table1[[#This Row],[Patient Age]]&lt;=29,"15-29",Table1[[#This Row],[Patient Age]]&lt;=44,"30-44",Table1[[#This Row],[Patient Age]]&lt;=59,"45-59",Table1[[#This Row],[Patient Age]]&lt;=74,"60-74",TRUE,"75+")</f>
        <v>0-14</v>
      </c>
      <c r="P8692" t="str" cm="1">
        <f t="array" ref="P8692">_xlfn.IFS(Table1[[#This Row],[Patient Waittime]]&lt;=15,"0-15",Table1[[#This Row],[Patient Waittime]]&lt;=30,"16-30",Table1[[#This Row],[Patient Waittime]]&lt;=45,"31-45",Table1[[#This Row],[Patient Waittime]]&lt;=60,"46-60",TRUE,"60+")</f>
        <v>46-60</v>
      </c>
      <c r="Q8692">
        <f>--(Table1[[#This Row],[Patient Waittime]]&lt;=30)</f>
        <v>0</v>
      </c>
      <c r="R8692">
        <f>--Table1[[#This Row],[Patient Admission Flag]]</f>
        <v>1</v>
      </c>
      <c r="S8692">
        <f>--AND(Table1[[#This Row],[WithinTarget]]=1,Table1[[#This Row],[Patient Satisfaction Score]]&gt;=7)</f>
        <v>0</v>
      </c>
      <c r="T8692" t="str">
        <f>IF(LEFT(Table1[[#This Row],[Patient Gender]],1)="F","Female","Male")</f>
        <v>Male</v>
      </c>
    </row>
    <row r="8693" spans="1:20" x14ac:dyDescent="0.3">
      <c r="A8693" t="s">
        <v>8797</v>
      </c>
      <c r="B8693" s="1">
        <v>45557.113888888889</v>
      </c>
      <c r="C8693" t="s">
        <v>9</v>
      </c>
      <c r="D8693">
        <v>26</v>
      </c>
      <c r="E8693" t="s">
        <v>10</v>
      </c>
      <c r="F8693" t="s">
        <v>15</v>
      </c>
      <c r="G8693" t="b">
        <v>1</v>
      </c>
      <c r="I8693">
        <v>57</v>
      </c>
      <c r="J8693" t="b">
        <v>1</v>
      </c>
      <c r="K8693">
        <f>YEAR(Table1[[#This Row],[Patient Admission Date]])</f>
        <v>2024</v>
      </c>
      <c r="L8693" t="str">
        <f>TEXT(Table1[[#This Row],[Patient Admission Date]],"mmm")</f>
        <v>Sep</v>
      </c>
      <c r="M8693" t="str">
        <f>TEXT(Table1[[#This Row],[Patient Admission Date]],"ddd")</f>
        <v>Sun</v>
      </c>
      <c r="N8693" t="str">
        <f>TEXT(INT(HOUR(Table1[[#This Row],[Patient Admission Date]])/3)*3,"00")&amp;"-"&amp;TEXT(INT(HOUR(Table1[[#This Row],[Patient Admission Date]])/3)*3+3,"00")</f>
        <v>00-03</v>
      </c>
      <c r="O8693" t="str" cm="1">
        <f t="array" ref="O8693">_xlfn.IFS(Table1[[#This Row],[Patient Age]]&lt;=14,"0-14",Table1[[#This Row],[Patient Age]]&lt;=29,"15-29",Table1[[#This Row],[Patient Age]]&lt;=44,"30-44",Table1[[#This Row],[Patient Age]]&lt;=59,"45-59",Table1[[#This Row],[Patient Age]]&lt;=74,"60-74",TRUE,"75+")</f>
        <v>15-29</v>
      </c>
      <c r="P8693" t="str" cm="1">
        <f t="array" ref="P8693">_xlfn.IFS(Table1[[#This Row],[Patient Waittime]]&lt;=15,"0-15",Table1[[#This Row],[Patient Waittime]]&lt;=30,"16-30",Table1[[#This Row],[Patient Waittime]]&lt;=45,"31-45",Table1[[#This Row],[Patient Waittime]]&lt;=60,"46-60",TRUE,"60+")</f>
        <v>46-60</v>
      </c>
      <c r="Q8693">
        <f>--(Table1[[#This Row],[Patient Waittime]]&lt;=30)</f>
        <v>0</v>
      </c>
      <c r="R8693">
        <f>--Table1[[#This Row],[Patient Admission Flag]]</f>
        <v>1</v>
      </c>
      <c r="S8693">
        <f>--AND(Table1[[#This Row],[WithinTarget]]=1,Table1[[#This Row],[Patient Satisfaction Score]]&gt;=7)</f>
        <v>0</v>
      </c>
      <c r="T8693" t="str">
        <f>IF(LEFT(Table1[[#This Row],[Patient Gender]],1)="F","Female","Male")</f>
        <v>Male</v>
      </c>
    </row>
    <row r="8694" spans="1:20" x14ac:dyDescent="0.3">
      <c r="A8694" t="s">
        <v>8798</v>
      </c>
      <c r="B8694" s="1">
        <v>45357.451388888891</v>
      </c>
      <c r="C8694" t="s">
        <v>9</v>
      </c>
      <c r="D8694">
        <v>34</v>
      </c>
      <c r="E8694" t="s">
        <v>10</v>
      </c>
      <c r="F8694" t="s">
        <v>15</v>
      </c>
      <c r="G8694" t="b">
        <v>1</v>
      </c>
      <c r="I8694">
        <v>21</v>
      </c>
      <c r="J8694" t="b">
        <v>1</v>
      </c>
      <c r="K8694">
        <f>YEAR(Table1[[#This Row],[Patient Admission Date]])</f>
        <v>2024</v>
      </c>
      <c r="L8694" t="str">
        <f>TEXT(Table1[[#This Row],[Patient Admission Date]],"mmm")</f>
        <v>Mar</v>
      </c>
      <c r="M8694" t="str">
        <f>TEXT(Table1[[#This Row],[Patient Admission Date]],"ddd")</f>
        <v>Wed</v>
      </c>
      <c r="N8694" t="str">
        <f>TEXT(INT(HOUR(Table1[[#This Row],[Patient Admission Date]])/3)*3,"00")&amp;"-"&amp;TEXT(INT(HOUR(Table1[[#This Row],[Patient Admission Date]])/3)*3+3,"00")</f>
        <v>09-12</v>
      </c>
      <c r="O8694" t="str" cm="1">
        <f t="array" ref="O8694">_xlfn.IFS(Table1[[#This Row],[Patient Age]]&lt;=14,"0-14",Table1[[#This Row],[Patient Age]]&lt;=29,"15-29",Table1[[#This Row],[Patient Age]]&lt;=44,"30-44",Table1[[#This Row],[Patient Age]]&lt;=59,"45-59",Table1[[#This Row],[Patient Age]]&lt;=74,"60-74",TRUE,"75+")</f>
        <v>30-44</v>
      </c>
      <c r="P8694" t="str" cm="1">
        <f t="array" ref="P8694">_xlfn.IFS(Table1[[#This Row],[Patient Waittime]]&lt;=15,"0-15",Table1[[#This Row],[Patient Waittime]]&lt;=30,"16-30",Table1[[#This Row],[Patient Waittime]]&lt;=45,"31-45",Table1[[#This Row],[Patient Waittime]]&lt;=60,"46-60",TRUE,"60+")</f>
        <v>16-30</v>
      </c>
      <c r="Q8694">
        <f>--(Table1[[#This Row],[Patient Waittime]]&lt;=30)</f>
        <v>1</v>
      </c>
      <c r="R8694">
        <f>--Table1[[#This Row],[Patient Admission Flag]]</f>
        <v>1</v>
      </c>
      <c r="S8694">
        <f>--AND(Table1[[#This Row],[WithinTarget]]=1,Table1[[#This Row],[Patient Satisfaction Score]]&gt;=7)</f>
        <v>0</v>
      </c>
      <c r="T8694" t="str">
        <f>IF(LEFT(Table1[[#This Row],[Patient Gender]],1)="F","Female","Male")</f>
        <v>Male</v>
      </c>
    </row>
    <row r="8695" spans="1:20" x14ac:dyDescent="0.3">
      <c r="A8695" t="s">
        <v>8799</v>
      </c>
      <c r="B8695" s="1">
        <v>45560.984027777777</v>
      </c>
      <c r="C8695" t="s">
        <v>9</v>
      </c>
      <c r="D8695">
        <v>17</v>
      </c>
      <c r="E8695" t="s">
        <v>10</v>
      </c>
      <c r="F8695" t="s">
        <v>15</v>
      </c>
      <c r="G8695" t="b">
        <v>1</v>
      </c>
      <c r="I8695">
        <v>22</v>
      </c>
      <c r="J8695" t="b">
        <v>1</v>
      </c>
      <c r="K8695">
        <f>YEAR(Table1[[#This Row],[Patient Admission Date]])</f>
        <v>2024</v>
      </c>
      <c r="L8695" t="str">
        <f>TEXT(Table1[[#This Row],[Patient Admission Date]],"mmm")</f>
        <v>Sep</v>
      </c>
      <c r="M8695" t="str">
        <f>TEXT(Table1[[#This Row],[Patient Admission Date]],"ddd")</f>
        <v>Wed</v>
      </c>
      <c r="N8695" t="str">
        <f>TEXT(INT(HOUR(Table1[[#This Row],[Patient Admission Date]])/3)*3,"00")&amp;"-"&amp;TEXT(INT(HOUR(Table1[[#This Row],[Patient Admission Date]])/3)*3+3,"00")</f>
        <v>21-24</v>
      </c>
      <c r="O8695" t="str" cm="1">
        <f t="array" ref="O8695">_xlfn.IFS(Table1[[#This Row],[Patient Age]]&lt;=14,"0-14",Table1[[#This Row],[Patient Age]]&lt;=29,"15-29",Table1[[#This Row],[Patient Age]]&lt;=44,"30-44",Table1[[#This Row],[Patient Age]]&lt;=59,"45-59",Table1[[#This Row],[Patient Age]]&lt;=74,"60-74",TRUE,"75+")</f>
        <v>15-29</v>
      </c>
      <c r="P8695" t="str" cm="1">
        <f t="array" ref="P8695">_xlfn.IFS(Table1[[#This Row],[Patient Waittime]]&lt;=15,"0-15",Table1[[#This Row],[Patient Waittime]]&lt;=30,"16-30",Table1[[#This Row],[Patient Waittime]]&lt;=45,"31-45",Table1[[#This Row],[Patient Waittime]]&lt;=60,"46-60",TRUE,"60+")</f>
        <v>16-30</v>
      </c>
      <c r="Q8695">
        <f>--(Table1[[#This Row],[Patient Waittime]]&lt;=30)</f>
        <v>1</v>
      </c>
      <c r="R8695">
        <f>--Table1[[#This Row],[Patient Admission Flag]]</f>
        <v>1</v>
      </c>
      <c r="S8695">
        <f>--AND(Table1[[#This Row],[WithinTarget]]=1,Table1[[#This Row],[Patient Satisfaction Score]]&gt;=7)</f>
        <v>0</v>
      </c>
      <c r="T8695" t="str">
        <f>IF(LEFT(Table1[[#This Row],[Patient Gender]],1)="F","Female","Male")</f>
        <v>Male</v>
      </c>
    </row>
    <row r="8696" spans="1:20" x14ac:dyDescent="0.3">
      <c r="A8696" t="s">
        <v>8800</v>
      </c>
      <c r="B8696" s="1">
        <v>45101.256249999999</v>
      </c>
      <c r="C8696" t="s">
        <v>9</v>
      </c>
      <c r="D8696">
        <v>39</v>
      </c>
      <c r="E8696" t="s">
        <v>10</v>
      </c>
      <c r="F8696" t="s">
        <v>15</v>
      </c>
      <c r="G8696" t="b">
        <v>1</v>
      </c>
      <c r="I8696">
        <v>37</v>
      </c>
      <c r="J8696" t="b">
        <v>1</v>
      </c>
      <c r="K8696">
        <f>YEAR(Table1[[#This Row],[Patient Admission Date]])</f>
        <v>2023</v>
      </c>
      <c r="L8696" t="str">
        <f>TEXT(Table1[[#This Row],[Patient Admission Date]],"mmm")</f>
        <v>Jun</v>
      </c>
      <c r="M8696" t="str">
        <f>TEXT(Table1[[#This Row],[Patient Admission Date]],"ddd")</f>
        <v>Sat</v>
      </c>
      <c r="N8696" t="str">
        <f>TEXT(INT(HOUR(Table1[[#This Row],[Patient Admission Date]])/3)*3,"00")&amp;"-"&amp;TEXT(INT(HOUR(Table1[[#This Row],[Patient Admission Date]])/3)*3+3,"00")</f>
        <v>06-09</v>
      </c>
      <c r="O8696" t="str" cm="1">
        <f t="array" ref="O8696">_xlfn.IFS(Table1[[#This Row],[Patient Age]]&lt;=14,"0-14",Table1[[#This Row],[Patient Age]]&lt;=29,"15-29",Table1[[#This Row],[Patient Age]]&lt;=44,"30-44",Table1[[#This Row],[Patient Age]]&lt;=59,"45-59",Table1[[#This Row],[Patient Age]]&lt;=74,"60-74",TRUE,"75+")</f>
        <v>30-44</v>
      </c>
      <c r="P8696" t="str" cm="1">
        <f t="array" ref="P8696">_xlfn.IFS(Table1[[#This Row],[Patient Waittime]]&lt;=15,"0-15",Table1[[#This Row],[Patient Waittime]]&lt;=30,"16-30",Table1[[#This Row],[Patient Waittime]]&lt;=45,"31-45",Table1[[#This Row],[Patient Waittime]]&lt;=60,"46-60",TRUE,"60+")</f>
        <v>31-45</v>
      </c>
      <c r="Q8696">
        <f>--(Table1[[#This Row],[Patient Waittime]]&lt;=30)</f>
        <v>0</v>
      </c>
      <c r="R8696">
        <f>--Table1[[#This Row],[Patient Admission Flag]]</f>
        <v>1</v>
      </c>
      <c r="S8696">
        <f>--AND(Table1[[#This Row],[WithinTarget]]=1,Table1[[#This Row],[Patient Satisfaction Score]]&gt;=7)</f>
        <v>0</v>
      </c>
      <c r="T8696" t="str">
        <f>IF(LEFT(Table1[[#This Row],[Patient Gender]],1)="F","Female","Male")</f>
        <v>Male</v>
      </c>
    </row>
    <row r="8697" spans="1:20" x14ac:dyDescent="0.3">
      <c r="A8697" t="s">
        <v>8801</v>
      </c>
      <c r="B8697" s="1">
        <v>45214.837500000001</v>
      </c>
      <c r="C8697" t="s">
        <v>9</v>
      </c>
      <c r="D8697">
        <v>18</v>
      </c>
      <c r="E8697" t="s">
        <v>10</v>
      </c>
      <c r="F8697" t="s">
        <v>15</v>
      </c>
      <c r="G8697" t="b">
        <v>1</v>
      </c>
      <c r="I8697">
        <v>13</v>
      </c>
      <c r="J8697" t="b">
        <v>1</v>
      </c>
      <c r="K8697">
        <f>YEAR(Table1[[#This Row],[Patient Admission Date]])</f>
        <v>2023</v>
      </c>
      <c r="L8697" t="str">
        <f>TEXT(Table1[[#This Row],[Patient Admission Date]],"mmm")</f>
        <v>Oct</v>
      </c>
      <c r="M8697" t="str">
        <f>TEXT(Table1[[#This Row],[Patient Admission Date]],"ddd")</f>
        <v>Sun</v>
      </c>
      <c r="N8697" t="str">
        <f>TEXT(INT(HOUR(Table1[[#This Row],[Patient Admission Date]])/3)*3,"00")&amp;"-"&amp;TEXT(INT(HOUR(Table1[[#This Row],[Patient Admission Date]])/3)*3+3,"00")</f>
        <v>18-21</v>
      </c>
      <c r="O8697" t="str" cm="1">
        <f t="array" ref="O8697">_xlfn.IFS(Table1[[#This Row],[Patient Age]]&lt;=14,"0-14",Table1[[#This Row],[Patient Age]]&lt;=29,"15-29",Table1[[#This Row],[Patient Age]]&lt;=44,"30-44",Table1[[#This Row],[Patient Age]]&lt;=59,"45-59",Table1[[#This Row],[Patient Age]]&lt;=74,"60-74",TRUE,"75+")</f>
        <v>15-29</v>
      </c>
      <c r="P8697" t="str" cm="1">
        <f t="array" ref="P8697">_xlfn.IFS(Table1[[#This Row],[Patient Waittime]]&lt;=15,"0-15",Table1[[#This Row],[Patient Waittime]]&lt;=30,"16-30",Table1[[#This Row],[Patient Waittime]]&lt;=45,"31-45",Table1[[#This Row],[Patient Waittime]]&lt;=60,"46-60",TRUE,"60+")</f>
        <v>0-15</v>
      </c>
      <c r="Q8697">
        <f>--(Table1[[#This Row],[Patient Waittime]]&lt;=30)</f>
        <v>1</v>
      </c>
      <c r="R8697">
        <f>--Table1[[#This Row],[Patient Admission Flag]]</f>
        <v>1</v>
      </c>
      <c r="S8697">
        <f>--AND(Table1[[#This Row],[WithinTarget]]=1,Table1[[#This Row],[Patient Satisfaction Score]]&gt;=7)</f>
        <v>0</v>
      </c>
      <c r="T8697" t="str">
        <f>IF(LEFT(Table1[[#This Row],[Patient Gender]],1)="F","Female","Male")</f>
        <v>Male</v>
      </c>
    </row>
    <row r="8698" spans="1:20" x14ac:dyDescent="0.3">
      <c r="A8698" t="s">
        <v>8802</v>
      </c>
      <c r="B8698" s="1">
        <v>45386.543749999997</v>
      </c>
      <c r="C8698" t="s">
        <v>9</v>
      </c>
      <c r="D8698">
        <v>11</v>
      </c>
      <c r="E8698" t="s">
        <v>10</v>
      </c>
      <c r="F8698" t="s">
        <v>15</v>
      </c>
      <c r="G8698" t="b">
        <v>1</v>
      </c>
      <c r="I8698">
        <v>26</v>
      </c>
      <c r="J8698" t="b">
        <v>1</v>
      </c>
      <c r="K8698">
        <f>YEAR(Table1[[#This Row],[Patient Admission Date]])</f>
        <v>2024</v>
      </c>
      <c r="L8698" t="str">
        <f>TEXT(Table1[[#This Row],[Patient Admission Date]],"mmm")</f>
        <v>Apr</v>
      </c>
      <c r="M8698" t="str">
        <f>TEXT(Table1[[#This Row],[Patient Admission Date]],"ddd")</f>
        <v>Thu</v>
      </c>
      <c r="N8698" t="str">
        <f>TEXT(INT(HOUR(Table1[[#This Row],[Patient Admission Date]])/3)*3,"00")&amp;"-"&amp;TEXT(INT(HOUR(Table1[[#This Row],[Patient Admission Date]])/3)*3+3,"00")</f>
        <v>12-15</v>
      </c>
      <c r="O8698" t="str" cm="1">
        <f t="array" ref="O8698">_xlfn.IFS(Table1[[#This Row],[Patient Age]]&lt;=14,"0-14",Table1[[#This Row],[Patient Age]]&lt;=29,"15-29",Table1[[#This Row],[Patient Age]]&lt;=44,"30-44",Table1[[#This Row],[Patient Age]]&lt;=59,"45-59",Table1[[#This Row],[Patient Age]]&lt;=74,"60-74",TRUE,"75+")</f>
        <v>0-14</v>
      </c>
      <c r="P8698" t="str" cm="1">
        <f t="array" ref="P8698">_xlfn.IFS(Table1[[#This Row],[Patient Waittime]]&lt;=15,"0-15",Table1[[#This Row],[Patient Waittime]]&lt;=30,"16-30",Table1[[#This Row],[Patient Waittime]]&lt;=45,"31-45",Table1[[#This Row],[Patient Waittime]]&lt;=60,"46-60",TRUE,"60+")</f>
        <v>16-30</v>
      </c>
      <c r="Q8698">
        <f>--(Table1[[#This Row],[Patient Waittime]]&lt;=30)</f>
        <v>1</v>
      </c>
      <c r="R8698">
        <f>--Table1[[#This Row],[Patient Admission Flag]]</f>
        <v>1</v>
      </c>
      <c r="S8698">
        <f>--AND(Table1[[#This Row],[WithinTarget]]=1,Table1[[#This Row],[Patient Satisfaction Score]]&gt;=7)</f>
        <v>0</v>
      </c>
      <c r="T8698" t="str">
        <f>IF(LEFT(Table1[[#This Row],[Patient Gender]],1)="F","Female","Male")</f>
        <v>Male</v>
      </c>
    </row>
    <row r="8699" spans="1:20" x14ac:dyDescent="0.3">
      <c r="A8699" t="s">
        <v>8803</v>
      </c>
      <c r="B8699" s="1">
        <v>45461.558333333334</v>
      </c>
      <c r="C8699" t="s">
        <v>9</v>
      </c>
      <c r="D8699">
        <v>74</v>
      </c>
      <c r="E8699" t="s">
        <v>10</v>
      </c>
      <c r="F8699" t="s">
        <v>15</v>
      </c>
      <c r="G8699" t="b">
        <v>1</v>
      </c>
      <c r="I8699">
        <v>46</v>
      </c>
      <c r="J8699" t="b">
        <v>1</v>
      </c>
      <c r="K8699">
        <f>YEAR(Table1[[#This Row],[Patient Admission Date]])</f>
        <v>2024</v>
      </c>
      <c r="L8699" t="str">
        <f>TEXT(Table1[[#This Row],[Patient Admission Date]],"mmm")</f>
        <v>Jun</v>
      </c>
      <c r="M8699" t="str">
        <f>TEXT(Table1[[#This Row],[Patient Admission Date]],"ddd")</f>
        <v>Tue</v>
      </c>
      <c r="N8699" t="str">
        <f>TEXT(INT(HOUR(Table1[[#This Row],[Patient Admission Date]])/3)*3,"00")&amp;"-"&amp;TEXT(INT(HOUR(Table1[[#This Row],[Patient Admission Date]])/3)*3+3,"00")</f>
        <v>12-15</v>
      </c>
      <c r="O8699" t="str" cm="1">
        <f t="array" ref="O8699">_xlfn.IFS(Table1[[#This Row],[Patient Age]]&lt;=14,"0-14",Table1[[#This Row],[Patient Age]]&lt;=29,"15-29",Table1[[#This Row],[Patient Age]]&lt;=44,"30-44",Table1[[#This Row],[Patient Age]]&lt;=59,"45-59",Table1[[#This Row],[Patient Age]]&lt;=74,"60-74",TRUE,"75+")</f>
        <v>60-74</v>
      </c>
      <c r="P8699" t="str" cm="1">
        <f t="array" ref="P8699">_xlfn.IFS(Table1[[#This Row],[Patient Waittime]]&lt;=15,"0-15",Table1[[#This Row],[Patient Waittime]]&lt;=30,"16-30",Table1[[#This Row],[Patient Waittime]]&lt;=45,"31-45",Table1[[#This Row],[Patient Waittime]]&lt;=60,"46-60",TRUE,"60+")</f>
        <v>46-60</v>
      </c>
      <c r="Q8699">
        <f>--(Table1[[#This Row],[Patient Waittime]]&lt;=30)</f>
        <v>0</v>
      </c>
      <c r="R8699">
        <f>--Table1[[#This Row],[Patient Admission Flag]]</f>
        <v>1</v>
      </c>
      <c r="S8699">
        <f>--AND(Table1[[#This Row],[WithinTarget]]=1,Table1[[#This Row],[Patient Satisfaction Score]]&gt;=7)</f>
        <v>0</v>
      </c>
      <c r="T8699" t="str">
        <f>IF(LEFT(Table1[[#This Row],[Patient Gender]],1)="F","Female","Male")</f>
        <v>Male</v>
      </c>
    </row>
    <row r="8700" spans="1:20" x14ac:dyDescent="0.3">
      <c r="A8700" t="s">
        <v>8804</v>
      </c>
      <c r="B8700" s="1">
        <v>45207.296527777777</v>
      </c>
      <c r="C8700" t="s">
        <v>9</v>
      </c>
      <c r="D8700">
        <v>1</v>
      </c>
      <c r="E8700" t="s">
        <v>10</v>
      </c>
      <c r="F8700" t="s">
        <v>15</v>
      </c>
      <c r="G8700" t="b">
        <v>1</v>
      </c>
      <c r="I8700">
        <v>11</v>
      </c>
      <c r="J8700" t="b">
        <v>1</v>
      </c>
      <c r="K8700">
        <f>YEAR(Table1[[#This Row],[Patient Admission Date]])</f>
        <v>2023</v>
      </c>
      <c r="L8700" t="str">
        <f>TEXT(Table1[[#This Row],[Patient Admission Date]],"mmm")</f>
        <v>Oct</v>
      </c>
      <c r="M8700" t="str">
        <f>TEXT(Table1[[#This Row],[Patient Admission Date]],"ddd")</f>
        <v>Sun</v>
      </c>
      <c r="N8700" t="str">
        <f>TEXT(INT(HOUR(Table1[[#This Row],[Patient Admission Date]])/3)*3,"00")&amp;"-"&amp;TEXT(INT(HOUR(Table1[[#This Row],[Patient Admission Date]])/3)*3+3,"00")</f>
        <v>06-09</v>
      </c>
      <c r="O8700" t="str" cm="1">
        <f t="array" ref="O8700">_xlfn.IFS(Table1[[#This Row],[Patient Age]]&lt;=14,"0-14",Table1[[#This Row],[Patient Age]]&lt;=29,"15-29",Table1[[#This Row],[Patient Age]]&lt;=44,"30-44",Table1[[#This Row],[Patient Age]]&lt;=59,"45-59",Table1[[#This Row],[Patient Age]]&lt;=74,"60-74",TRUE,"75+")</f>
        <v>0-14</v>
      </c>
      <c r="P8700" t="str" cm="1">
        <f t="array" ref="P8700">_xlfn.IFS(Table1[[#This Row],[Patient Waittime]]&lt;=15,"0-15",Table1[[#This Row],[Patient Waittime]]&lt;=30,"16-30",Table1[[#This Row],[Patient Waittime]]&lt;=45,"31-45",Table1[[#This Row],[Patient Waittime]]&lt;=60,"46-60",TRUE,"60+")</f>
        <v>0-15</v>
      </c>
      <c r="Q8700">
        <f>--(Table1[[#This Row],[Patient Waittime]]&lt;=30)</f>
        <v>1</v>
      </c>
      <c r="R8700">
        <f>--Table1[[#This Row],[Patient Admission Flag]]</f>
        <v>1</v>
      </c>
      <c r="S8700">
        <f>--AND(Table1[[#This Row],[WithinTarget]]=1,Table1[[#This Row],[Patient Satisfaction Score]]&gt;=7)</f>
        <v>0</v>
      </c>
      <c r="T8700" t="str">
        <f>IF(LEFT(Table1[[#This Row],[Patient Gender]],1)="F","Female","Male")</f>
        <v>Male</v>
      </c>
    </row>
    <row r="8701" spans="1:20" x14ac:dyDescent="0.3">
      <c r="A8701" t="s">
        <v>8805</v>
      </c>
      <c r="B8701" s="1">
        <v>45548.567361111112</v>
      </c>
      <c r="C8701" t="s">
        <v>9</v>
      </c>
      <c r="D8701">
        <v>12</v>
      </c>
      <c r="E8701" t="s">
        <v>10</v>
      </c>
      <c r="F8701" t="s">
        <v>15</v>
      </c>
      <c r="G8701" t="b">
        <v>1</v>
      </c>
      <c r="I8701">
        <v>16</v>
      </c>
      <c r="J8701" t="b">
        <v>1</v>
      </c>
      <c r="K8701">
        <f>YEAR(Table1[[#This Row],[Patient Admission Date]])</f>
        <v>2024</v>
      </c>
      <c r="L8701" t="str">
        <f>TEXT(Table1[[#This Row],[Patient Admission Date]],"mmm")</f>
        <v>Sep</v>
      </c>
      <c r="M8701" t="str">
        <f>TEXT(Table1[[#This Row],[Patient Admission Date]],"ddd")</f>
        <v>Fri</v>
      </c>
      <c r="N8701" t="str">
        <f>TEXT(INT(HOUR(Table1[[#This Row],[Patient Admission Date]])/3)*3,"00")&amp;"-"&amp;TEXT(INT(HOUR(Table1[[#This Row],[Patient Admission Date]])/3)*3+3,"00")</f>
        <v>12-15</v>
      </c>
      <c r="O8701" t="str" cm="1">
        <f t="array" ref="O8701">_xlfn.IFS(Table1[[#This Row],[Patient Age]]&lt;=14,"0-14",Table1[[#This Row],[Patient Age]]&lt;=29,"15-29",Table1[[#This Row],[Patient Age]]&lt;=44,"30-44",Table1[[#This Row],[Patient Age]]&lt;=59,"45-59",Table1[[#This Row],[Patient Age]]&lt;=74,"60-74",TRUE,"75+")</f>
        <v>0-14</v>
      </c>
      <c r="P8701" t="str" cm="1">
        <f t="array" ref="P8701">_xlfn.IFS(Table1[[#This Row],[Patient Waittime]]&lt;=15,"0-15",Table1[[#This Row],[Patient Waittime]]&lt;=30,"16-30",Table1[[#This Row],[Patient Waittime]]&lt;=45,"31-45",Table1[[#This Row],[Patient Waittime]]&lt;=60,"46-60",TRUE,"60+")</f>
        <v>16-30</v>
      </c>
      <c r="Q8701">
        <f>--(Table1[[#This Row],[Patient Waittime]]&lt;=30)</f>
        <v>1</v>
      </c>
      <c r="R8701">
        <f>--Table1[[#This Row],[Patient Admission Flag]]</f>
        <v>1</v>
      </c>
      <c r="S8701">
        <f>--AND(Table1[[#This Row],[WithinTarget]]=1,Table1[[#This Row],[Patient Satisfaction Score]]&gt;=7)</f>
        <v>0</v>
      </c>
      <c r="T8701" t="str">
        <f>IF(LEFT(Table1[[#This Row],[Patient Gender]],1)="F","Female","Male")</f>
        <v>Male</v>
      </c>
    </row>
    <row r="8702" spans="1:20" x14ac:dyDescent="0.3">
      <c r="A8702" t="s">
        <v>8806</v>
      </c>
      <c r="B8702" s="1">
        <v>45125.209027777775</v>
      </c>
      <c r="C8702" t="s">
        <v>9</v>
      </c>
      <c r="D8702">
        <v>60</v>
      </c>
      <c r="E8702" t="s">
        <v>10</v>
      </c>
      <c r="F8702" t="s">
        <v>15</v>
      </c>
      <c r="G8702" t="b">
        <v>1</v>
      </c>
      <c r="I8702">
        <v>34</v>
      </c>
      <c r="J8702" t="b">
        <v>1</v>
      </c>
      <c r="K8702">
        <f>YEAR(Table1[[#This Row],[Patient Admission Date]])</f>
        <v>2023</v>
      </c>
      <c r="L8702" t="str">
        <f>TEXT(Table1[[#This Row],[Patient Admission Date]],"mmm")</f>
        <v>Jul</v>
      </c>
      <c r="M8702" t="str">
        <f>TEXT(Table1[[#This Row],[Patient Admission Date]],"ddd")</f>
        <v>Tue</v>
      </c>
      <c r="N8702" t="str">
        <f>TEXT(INT(HOUR(Table1[[#This Row],[Patient Admission Date]])/3)*3,"00")&amp;"-"&amp;TEXT(INT(HOUR(Table1[[#This Row],[Patient Admission Date]])/3)*3+3,"00")</f>
        <v>03-06</v>
      </c>
      <c r="O8702" t="str" cm="1">
        <f t="array" ref="O8702">_xlfn.IFS(Table1[[#This Row],[Patient Age]]&lt;=14,"0-14",Table1[[#This Row],[Patient Age]]&lt;=29,"15-29",Table1[[#This Row],[Patient Age]]&lt;=44,"30-44",Table1[[#This Row],[Patient Age]]&lt;=59,"45-59",Table1[[#This Row],[Patient Age]]&lt;=74,"60-74",TRUE,"75+")</f>
        <v>60-74</v>
      </c>
      <c r="P8702" t="str" cm="1">
        <f t="array" ref="P8702">_xlfn.IFS(Table1[[#This Row],[Patient Waittime]]&lt;=15,"0-15",Table1[[#This Row],[Patient Waittime]]&lt;=30,"16-30",Table1[[#This Row],[Patient Waittime]]&lt;=45,"31-45",Table1[[#This Row],[Patient Waittime]]&lt;=60,"46-60",TRUE,"60+")</f>
        <v>31-45</v>
      </c>
      <c r="Q8702">
        <f>--(Table1[[#This Row],[Patient Waittime]]&lt;=30)</f>
        <v>0</v>
      </c>
      <c r="R8702">
        <f>--Table1[[#This Row],[Patient Admission Flag]]</f>
        <v>1</v>
      </c>
      <c r="S8702">
        <f>--AND(Table1[[#This Row],[WithinTarget]]=1,Table1[[#This Row],[Patient Satisfaction Score]]&gt;=7)</f>
        <v>0</v>
      </c>
      <c r="T8702" t="str">
        <f>IF(LEFT(Table1[[#This Row],[Patient Gender]],1)="F","Female","Male")</f>
        <v>Male</v>
      </c>
    </row>
    <row r="8703" spans="1:20" x14ac:dyDescent="0.3">
      <c r="A8703" t="s">
        <v>8807</v>
      </c>
      <c r="B8703" s="1">
        <v>45510.414583333331</v>
      </c>
      <c r="C8703" t="s">
        <v>9</v>
      </c>
      <c r="D8703">
        <v>15</v>
      </c>
      <c r="E8703" t="s">
        <v>10</v>
      </c>
      <c r="F8703" t="s">
        <v>15</v>
      </c>
      <c r="G8703" t="b">
        <v>1</v>
      </c>
      <c r="I8703">
        <v>19</v>
      </c>
      <c r="J8703" t="b">
        <v>1</v>
      </c>
      <c r="K8703">
        <f>YEAR(Table1[[#This Row],[Patient Admission Date]])</f>
        <v>2024</v>
      </c>
      <c r="L8703" t="str">
        <f>TEXT(Table1[[#This Row],[Patient Admission Date]],"mmm")</f>
        <v>Aug</v>
      </c>
      <c r="M8703" t="str">
        <f>TEXT(Table1[[#This Row],[Patient Admission Date]],"ddd")</f>
        <v>Tue</v>
      </c>
      <c r="N8703" t="str">
        <f>TEXT(INT(HOUR(Table1[[#This Row],[Patient Admission Date]])/3)*3,"00")&amp;"-"&amp;TEXT(INT(HOUR(Table1[[#This Row],[Patient Admission Date]])/3)*3+3,"00")</f>
        <v>09-12</v>
      </c>
      <c r="O8703" t="str" cm="1">
        <f t="array" ref="O8703">_xlfn.IFS(Table1[[#This Row],[Patient Age]]&lt;=14,"0-14",Table1[[#This Row],[Patient Age]]&lt;=29,"15-29",Table1[[#This Row],[Patient Age]]&lt;=44,"30-44",Table1[[#This Row],[Patient Age]]&lt;=59,"45-59",Table1[[#This Row],[Patient Age]]&lt;=74,"60-74",TRUE,"75+")</f>
        <v>15-29</v>
      </c>
      <c r="P8703" t="str" cm="1">
        <f t="array" ref="P8703">_xlfn.IFS(Table1[[#This Row],[Patient Waittime]]&lt;=15,"0-15",Table1[[#This Row],[Patient Waittime]]&lt;=30,"16-30",Table1[[#This Row],[Patient Waittime]]&lt;=45,"31-45",Table1[[#This Row],[Patient Waittime]]&lt;=60,"46-60",TRUE,"60+")</f>
        <v>16-30</v>
      </c>
      <c r="Q8703">
        <f>--(Table1[[#This Row],[Patient Waittime]]&lt;=30)</f>
        <v>1</v>
      </c>
      <c r="R8703">
        <f>--Table1[[#This Row],[Patient Admission Flag]]</f>
        <v>1</v>
      </c>
      <c r="S8703">
        <f>--AND(Table1[[#This Row],[WithinTarget]]=1,Table1[[#This Row],[Patient Satisfaction Score]]&gt;=7)</f>
        <v>0</v>
      </c>
      <c r="T8703" t="str">
        <f>IF(LEFT(Table1[[#This Row],[Patient Gender]],1)="F","Female","Male")</f>
        <v>Male</v>
      </c>
    </row>
    <row r="8704" spans="1:20" x14ac:dyDescent="0.3">
      <c r="A8704" t="s">
        <v>8808</v>
      </c>
      <c r="B8704" s="1">
        <v>45514.775694444441</v>
      </c>
      <c r="C8704" t="s">
        <v>9</v>
      </c>
      <c r="D8704">
        <v>53</v>
      </c>
      <c r="E8704" t="s">
        <v>10</v>
      </c>
      <c r="F8704" t="s">
        <v>15</v>
      </c>
      <c r="G8704" t="b">
        <v>1</v>
      </c>
      <c r="I8704">
        <v>19</v>
      </c>
      <c r="J8704" t="b">
        <v>1</v>
      </c>
      <c r="K8704">
        <f>YEAR(Table1[[#This Row],[Patient Admission Date]])</f>
        <v>2024</v>
      </c>
      <c r="L8704" t="str">
        <f>TEXT(Table1[[#This Row],[Patient Admission Date]],"mmm")</f>
        <v>Aug</v>
      </c>
      <c r="M8704" t="str">
        <f>TEXT(Table1[[#This Row],[Patient Admission Date]],"ddd")</f>
        <v>Sat</v>
      </c>
      <c r="N8704" t="str">
        <f>TEXT(INT(HOUR(Table1[[#This Row],[Patient Admission Date]])/3)*3,"00")&amp;"-"&amp;TEXT(INT(HOUR(Table1[[#This Row],[Patient Admission Date]])/3)*3+3,"00")</f>
        <v>18-21</v>
      </c>
      <c r="O8704" t="str" cm="1">
        <f t="array" ref="O8704">_xlfn.IFS(Table1[[#This Row],[Patient Age]]&lt;=14,"0-14",Table1[[#This Row],[Patient Age]]&lt;=29,"15-29",Table1[[#This Row],[Patient Age]]&lt;=44,"30-44",Table1[[#This Row],[Patient Age]]&lt;=59,"45-59",Table1[[#This Row],[Patient Age]]&lt;=74,"60-74",TRUE,"75+")</f>
        <v>45-59</v>
      </c>
      <c r="P8704" t="str" cm="1">
        <f t="array" ref="P8704">_xlfn.IFS(Table1[[#This Row],[Patient Waittime]]&lt;=15,"0-15",Table1[[#This Row],[Patient Waittime]]&lt;=30,"16-30",Table1[[#This Row],[Patient Waittime]]&lt;=45,"31-45",Table1[[#This Row],[Patient Waittime]]&lt;=60,"46-60",TRUE,"60+")</f>
        <v>16-30</v>
      </c>
      <c r="Q8704">
        <f>--(Table1[[#This Row],[Patient Waittime]]&lt;=30)</f>
        <v>1</v>
      </c>
      <c r="R8704">
        <f>--Table1[[#This Row],[Patient Admission Flag]]</f>
        <v>1</v>
      </c>
      <c r="S8704">
        <f>--AND(Table1[[#This Row],[WithinTarget]]=1,Table1[[#This Row],[Patient Satisfaction Score]]&gt;=7)</f>
        <v>0</v>
      </c>
      <c r="T8704" t="str">
        <f>IF(LEFT(Table1[[#This Row],[Patient Gender]],1)="F","Female","Male")</f>
        <v>Male</v>
      </c>
    </row>
    <row r="8705" spans="1:20" x14ac:dyDescent="0.3">
      <c r="A8705" t="s">
        <v>8809</v>
      </c>
      <c r="B8705" s="1">
        <v>45456.85</v>
      </c>
      <c r="C8705" t="s">
        <v>9</v>
      </c>
      <c r="D8705">
        <v>75</v>
      </c>
      <c r="E8705" t="s">
        <v>10</v>
      </c>
      <c r="F8705" t="s">
        <v>15</v>
      </c>
      <c r="G8705" t="b">
        <v>1</v>
      </c>
      <c r="I8705">
        <v>52</v>
      </c>
      <c r="J8705" t="b">
        <v>1</v>
      </c>
      <c r="K8705">
        <f>YEAR(Table1[[#This Row],[Patient Admission Date]])</f>
        <v>2024</v>
      </c>
      <c r="L8705" t="str">
        <f>TEXT(Table1[[#This Row],[Patient Admission Date]],"mmm")</f>
        <v>Jun</v>
      </c>
      <c r="M8705" t="str">
        <f>TEXT(Table1[[#This Row],[Patient Admission Date]],"ddd")</f>
        <v>Thu</v>
      </c>
      <c r="N8705" t="str">
        <f>TEXT(INT(HOUR(Table1[[#This Row],[Patient Admission Date]])/3)*3,"00")&amp;"-"&amp;TEXT(INT(HOUR(Table1[[#This Row],[Patient Admission Date]])/3)*3+3,"00")</f>
        <v>18-21</v>
      </c>
      <c r="O8705" t="str" cm="1">
        <f t="array" ref="O8705">_xlfn.IFS(Table1[[#This Row],[Patient Age]]&lt;=14,"0-14",Table1[[#This Row],[Patient Age]]&lt;=29,"15-29",Table1[[#This Row],[Patient Age]]&lt;=44,"30-44",Table1[[#This Row],[Patient Age]]&lt;=59,"45-59",Table1[[#This Row],[Patient Age]]&lt;=74,"60-74",TRUE,"75+")</f>
        <v>75+</v>
      </c>
      <c r="P8705" t="str" cm="1">
        <f t="array" ref="P8705">_xlfn.IFS(Table1[[#This Row],[Patient Waittime]]&lt;=15,"0-15",Table1[[#This Row],[Patient Waittime]]&lt;=30,"16-30",Table1[[#This Row],[Patient Waittime]]&lt;=45,"31-45",Table1[[#This Row],[Patient Waittime]]&lt;=60,"46-60",TRUE,"60+")</f>
        <v>46-60</v>
      </c>
      <c r="Q8705">
        <f>--(Table1[[#This Row],[Patient Waittime]]&lt;=30)</f>
        <v>0</v>
      </c>
      <c r="R8705">
        <f>--Table1[[#This Row],[Patient Admission Flag]]</f>
        <v>1</v>
      </c>
      <c r="S8705">
        <f>--AND(Table1[[#This Row],[WithinTarget]]=1,Table1[[#This Row],[Patient Satisfaction Score]]&gt;=7)</f>
        <v>0</v>
      </c>
      <c r="T8705" t="str">
        <f>IF(LEFT(Table1[[#This Row],[Patient Gender]],1)="F","Female","Male")</f>
        <v>Male</v>
      </c>
    </row>
    <row r="8706" spans="1:20" x14ac:dyDescent="0.3">
      <c r="A8706" t="s">
        <v>8810</v>
      </c>
      <c r="B8706" s="1">
        <v>45177.307638888888</v>
      </c>
      <c r="C8706" t="s">
        <v>9</v>
      </c>
      <c r="D8706">
        <v>43</v>
      </c>
      <c r="E8706" t="s">
        <v>10</v>
      </c>
      <c r="F8706" t="s">
        <v>15</v>
      </c>
      <c r="G8706" t="b">
        <v>1</v>
      </c>
      <c r="I8706">
        <v>12</v>
      </c>
      <c r="J8706" t="b">
        <v>1</v>
      </c>
      <c r="K8706">
        <f>YEAR(Table1[[#This Row],[Patient Admission Date]])</f>
        <v>2023</v>
      </c>
      <c r="L8706" t="str">
        <f>TEXT(Table1[[#This Row],[Patient Admission Date]],"mmm")</f>
        <v>Sep</v>
      </c>
      <c r="M8706" t="str">
        <f>TEXT(Table1[[#This Row],[Patient Admission Date]],"ddd")</f>
        <v>Fri</v>
      </c>
      <c r="N8706" t="str">
        <f>TEXT(INT(HOUR(Table1[[#This Row],[Patient Admission Date]])/3)*3,"00")&amp;"-"&amp;TEXT(INT(HOUR(Table1[[#This Row],[Patient Admission Date]])/3)*3+3,"00")</f>
        <v>06-09</v>
      </c>
      <c r="O8706" t="str" cm="1">
        <f t="array" ref="O8706">_xlfn.IFS(Table1[[#This Row],[Patient Age]]&lt;=14,"0-14",Table1[[#This Row],[Patient Age]]&lt;=29,"15-29",Table1[[#This Row],[Patient Age]]&lt;=44,"30-44",Table1[[#This Row],[Patient Age]]&lt;=59,"45-59",Table1[[#This Row],[Patient Age]]&lt;=74,"60-74",TRUE,"75+")</f>
        <v>30-44</v>
      </c>
      <c r="P8706" t="str" cm="1">
        <f t="array" ref="P8706">_xlfn.IFS(Table1[[#This Row],[Patient Waittime]]&lt;=15,"0-15",Table1[[#This Row],[Patient Waittime]]&lt;=30,"16-30",Table1[[#This Row],[Patient Waittime]]&lt;=45,"31-45",Table1[[#This Row],[Patient Waittime]]&lt;=60,"46-60",TRUE,"60+")</f>
        <v>0-15</v>
      </c>
      <c r="Q8706">
        <f>--(Table1[[#This Row],[Patient Waittime]]&lt;=30)</f>
        <v>1</v>
      </c>
      <c r="R8706">
        <f>--Table1[[#This Row],[Patient Admission Flag]]</f>
        <v>1</v>
      </c>
      <c r="S8706">
        <f>--AND(Table1[[#This Row],[WithinTarget]]=1,Table1[[#This Row],[Patient Satisfaction Score]]&gt;=7)</f>
        <v>0</v>
      </c>
      <c r="T8706" t="str">
        <f>IF(LEFT(Table1[[#This Row],[Patient Gender]],1)="F","Female","Male")</f>
        <v>Male</v>
      </c>
    </row>
    <row r="8707" spans="1:20" x14ac:dyDescent="0.3">
      <c r="A8707" t="s">
        <v>8811</v>
      </c>
      <c r="B8707" s="1">
        <v>45117.613194444442</v>
      </c>
      <c r="C8707" t="s">
        <v>9</v>
      </c>
      <c r="D8707">
        <v>3</v>
      </c>
      <c r="E8707" t="s">
        <v>10</v>
      </c>
      <c r="F8707" t="s">
        <v>15</v>
      </c>
      <c r="G8707" t="b">
        <v>1</v>
      </c>
      <c r="I8707">
        <v>17</v>
      </c>
      <c r="J8707" t="b">
        <v>1</v>
      </c>
      <c r="K8707">
        <f>YEAR(Table1[[#This Row],[Patient Admission Date]])</f>
        <v>2023</v>
      </c>
      <c r="L8707" t="str">
        <f>TEXT(Table1[[#This Row],[Patient Admission Date]],"mmm")</f>
        <v>Jul</v>
      </c>
      <c r="M8707" t="str">
        <f>TEXT(Table1[[#This Row],[Patient Admission Date]],"ddd")</f>
        <v>Mon</v>
      </c>
      <c r="N8707" t="str">
        <f>TEXT(INT(HOUR(Table1[[#This Row],[Patient Admission Date]])/3)*3,"00")&amp;"-"&amp;TEXT(INT(HOUR(Table1[[#This Row],[Patient Admission Date]])/3)*3+3,"00")</f>
        <v>12-15</v>
      </c>
      <c r="O8707" t="str" cm="1">
        <f t="array" ref="O8707">_xlfn.IFS(Table1[[#This Row],[Patient Age]]&lt;=14,"0-14",Table1[[#This Row],[Patient Age]]&lt;=29,"15-29",Table1[[#This Row],[Patient Age]]&lt;=44,"30-44",Table1[[#This Row],[Patient Age]]&lt;=59,"45-59",Table1[[#This Row],[Patient Age]]&lt;=74,"60-74",TRUE,"75+")</f>
        <v>0-14</v>
      </c>
      <c r="P8707" t="str" cm="1">
        <f t="array" ref="P8707">_xlfn.IFS(Table1[[#This Row],[Patient Waittime]]&lt;=15,"0-15",Table1[[#This Row],[Patient Waittime]]&lt;=30,"16-30",Table1[[#This Row],[Patient Waittime]]&lt;=45,"31-45",Table1[[#This Row],[Patient Waittime]]&lt;=60,"46-60",TRUE,"60+")</f>
        <v>16-30</v>
      </c>
      <c r="Q8707">
        <f>--(Table1[[#This Row],[Patient Waittime]]&lt;=30)</f>
        <v>1</v>
      </c>
      <c r="R8707">
        <f>--Table1[[#This Row],[Patient Admission Flag]]</f>
        <v>1</v>
      </c>
      <c r="S8707">
        <f>--AND(Table1[[#This Row],[WithinTarget]]=1,Table1[[#This Row],[Patient Satisfaction Score]]&gt;=7)</f>
        <v>0</v>
      </c>
      <c r="T8707" t="str">
        <f>IF(LEFT(Table1[[#This Row],[Patient Gender]],1)="F","Female","Male")</f>
        <v>Male</v>
      </c>
    </row>
    <row r="8708" spans="1:20" x14ac:dyDescent="0.3">
      <c r="A8708" t="s">
        <v>8812</v>
      </c>
      <c r="B8708" s="1">
        <v>45518.319444444445</v>
      </c>
      <c r="C8708" t="s">
        <v>9</v>
      </c>
      <c r="D8708">
        <v>25</v>
      </c>
      <c r="E8708" t="s">
        <v>10</v>
      </c>
      <c r="F8708" t="s">
        <v>15</v>
      </c>
      <c r="G8708" t="b">
        <v>1</v>
      </c>
      <c r="I8708">
        <v>12</v>
      </c>
      <c r="J8708" t="b">
        <v>1</v>
      </c>
      <c r="K8708">
        <f>YEAR(Table1[[#This Row],[Patient Admission Date]])</f>
        <v>2024</v>
      </c>
      <c r="L8708" t="str">
        <f>TEXT(Table1[[#This Row],[Patient Admission Date]],"mmm")</f>
        <v>Aug</v>
      </c>
      <c r="M8708" t="str">
        <f>TEXT(Table1[[#This Row],[Patient Admission Date]],"ddd")</f>
        <v>Wed</v>
      </c>
      <c r="N8708" t="str">
        <f>TEXT(INT(HOUR(Table1[[#This Row],[Patient Admission Date]])/3)*3,"00")&amp;"-"&amp;TEXT(INT(HOUR(Table1[[#This Row],[Patient Admission Date]])/3)*3+3,"00")</f>
        <v>06-09</v>
      </c>
      <c r="O8708" t="str" cm="1">
        <f t="array" ref="O8708">_xlfn.IFS(Table1[[#This Row],[Patient Age]]&lt;=14,"0-14",Table1[[#This Row],[Patient Age]]&lt;=29,"15-29",Table1[[#This Row],[Patient Age]]&lt;=44,"30-44",Table1[[#This Row],[Patient Age]]&lt;=59,"45-59",Table1[[#This Row],[Patient Age]]&lt;=74,"60-74",TRUE,"75+")</f>
        <v>15-29</v>
      </c>
      <c r="P8708" t="str" cm="1">
        <f t="array" ref="P8708">_xlfn.IFS(Table1[[#This Row],[Patient Waittime]]&lt;=15,"0-15",Table1[[#This Row],[Patient Waittime]]&lt;=30,"16-30",Table1[[#This Row],[Patient Waittime]]&lt;=45,"31-45",Table1[[#This Row],[Patient Waittime]]&lt;=60,"46-60",TRUE,"60+")</f>
        <v>0-15</v>
      </c>
      <c r="Q8708">
        <f>--(Table1[[#This Row],[Patient Waittime]]&lt;=30)</f>
        <v>1</v>
      </c>
      <c r="R8708">
        <f>--Table1[[#This Row],[Patient Admission Flag]]</f>
        <v>1</v>
      </c>
      <c r="S8708">
        <f>--AND(Table1[[#This Row],[WithinTarget]]=1,Table1[[#This Row],[Patient Satisfaction Score]]&gt;=7)</f>
        <v>0</v>
      </c>
      <c r="T8708" t="str">
        <f>IF(LEFT(Table1[[#This Row],[Patient Gender]],1)="F","Female","Male")</f>
        <v>Male</v>
      </c>
    </row>
    <row r="8709" spans="1:20" x14ac:dyDescent="0.3">
      <c r="A8709" t="s">
        <v>8813</v>
      </c>
      <c r="B8709" s="1">
        <v>45165.288194444445</v>
      </c>
      <c r="C8709" t="s">
        <v>9</v>
      </c>
      <c r="D8709">
        <v>61</v>
      </c>
      <c r="E8709" t="s">
        <v>10</v>
      </c>
      <c r="F8709" t="s">
        <v>15</v>
      </c>
      <c r="G8709" t="b">
        <v>1</v>
      </c>
      <c r="I8709">
        <v>21</v>
      </c>
      <c r="J8709" t="b">
        <v>1</v>
      </c>
      <c r="K8709">
        <f>YEAR(Table1[[#This Row],[Patient Admission Date]])</f>
        <v>2023</v>
      </c>
      <c r="L8709" t="str">
        <f>TEXT(Table1[[#This Row],[Patient Admission Date]],"mmm")</f>
        <v>Aug</v>
      </c>
      <c r="M8709" t="str">
        <f>TEXT(Table1[[#This Row],[Patient Admission Date]],"ddd")</f>
        <v>Sun</v>
      </c>
      <c r="N8709" t="str">
        <f>TEXT(INT(HOUR(Table1[[#This Row],[Patient Admission Date]])/3)*3,"00")&amp;"-"&amp;TEXT(INT(HOUR(Table1[[#This Row],[Patient Admission Date]])/3)*3+3,"00")</f>
        <v>06-09</v>
      </c>
      <c r="O8709" t="str" cm="1">
        <f t="array" ref="O8709">_xlfn.IFS(Table1[[#This Row],[Patient Age]]&lt;=14,"0-14",Table1[[#This Row],[Patient Age]]&lt;=29,"15-29",Table1[[#This Row],[Patient Age]]&lt;=44,"30-44",Table1[[#This Row],[Patient Age]]&lt;=59,"45-59",Table1[[#This Row],[Patient Age]]&lt;=74,"60-74",TRUE,"75+")</f>
        <v>60-74</v>
      </c>
      <c r="P8709" t="str" cm="1">
        <f t="array" ref="P8709">_xlfn.IFS(Table1[[#This Row],[Patient Waittime]]&lt;=15,"0-15",Table1[[#This Row],[Patient Waittime]]&lt;=30,"16-30",Table1[[#This Row],[Patient Waittime]]&lt;=45,"31-45",Table1[[#This Row],[Patient Waittime]]&lt;=60,"46-60",TRUE,"60+")</f>
        <v>16-30</v>
      </c>
      <c r="Q8709">
        <f>--(Table1[[#This Row],[Patient Waittime]]&lt;=30)</f>
        <v>1</v>
      </c>
      <c r="R8709">
        <f>--Table1[[#This Row],[Patient Admission Flag]]</f>
        <v>1</v>
      </c>
      <c r="S8709">
        <f>--AND(Table1[[#This Row],[WithinTarget]]=1,Table1[[#This Row],[Patient Satisfaction Score]]&gt;=7)</f>
        <v>0</v>
      </c>
      <c r="T8709" t="str">
        <f>IF(LEFT(Table1[[#This Row],[Patient Gender]],1)="F","Female","Male")</f>
        <v>Male</v>
      </c>
    </row>
    <row r="8710" spans="1:20" x14ac:dyDescent="0.3">
      <c r="A8710" t="s">
        <v>8814</v>
      </c>
      <c r="B8710" s="1">
        <v>45124.773611111108</v>
      </c>
      <c r="C8710" t="s">
        <v>9</v>
      </c>
      <c r="D8710">
        <v>21</v>
      </c>
      <c r="E8710" t="s">
        <v>10</v>
      </c>
      <c r="F8710" t="s">
        <v>15</v>
      </c>
      <c r="G8710" t="b">
        <v>1</v>
      </c>
      <c r="I8710">
        <v>24</v>
      </c>
      <c r="J8710" t="b">
        <v>1</v>
      </c>
      <c r="K8710">
        <f>YEAR(Table1[[#This Row],[Patient Admission Date]])</f>
        <v>2023</v>
      </c>
      <c r="L8710" t="str">
        <f>TEXT(Table1[[#This Row],[Patient Admission Date]],"mmm")</f>
        <v>Jul</v>
      </c>
      <c r="M8710" t="str">
        <f>TEXT(Table1[[#This Row],[Patient Admission Date]],"ddd")</f>
        <v>Mon</v>
      </c>
      <c r="N8710" t="str">
        <f>TEXT(INT(HOUR(Table1[[#This Row],[Patient Admission Date]])/3)*3,"00")&amp;"-"&amp;TEXT(INT(HOUR(Table1[[#This Row],[Patient Admission Date]])/3)*3+3,"00")</f>
        <v>18-21</v>
      </c>
      <c r="O8710" t="str" cm="1">
        <f t="array" ref="O8710">_xlfn.IFS(Table1[[#This Row],[Patient Age]]&lt;=14,"0-14",Table1[[#This Row],[Patient Age]]&lt;=29,"15-29",Table1[[#This Row],[Patient Age]]&lt;=44,"30-44",Table1[[#This Row],[Patient Age]]&lt;=59,"45-59",Table1[[#This Row],[Patient Age]]&lt;=74,"60-74",TRUE,"75+")</f>
        <v>15-29</v>
      </c>
      <c r="P8710" t="str" cm="1">
        <f t="array" ref="P8710">_xlfn.IFS(Table1[[#This Row],[Patient Waittime]]&lt;=15,"0-15",Table1[[#This Row],[Patient Waittime]]&lt;=30,"16-30",Table1[[#This Row],[Patient Waittime]]&lt;=45,"31-45",Table1[[#This Row],[Patient Waittime]]&lt;=60,"46-60",TRUE,"60+")</f>
        <v>16-30</v>
      </c>
      <c r="Q8710">
        <f>--(Table1[[#This Row],[Patient Waittime]]&lt;=30)</f>
        <v>1</v>
      </c>
      <c r="R8710">
        <f>--Table1[[#This Row],[Patient Admission Flag]]</f>
        <v>1</v>
      </c>
      <c r="S8710">
        <f>--AND(Table1[[#This Row],[WithinTarget]]=1,Table1[[#This Row],[Patient Satisfaction Score]]&gt;=7)</f>
        <v>0</v>
      </c>
      <c r="T8710" t="str">
        <f>IF(LEFT(Table1[[#This Row],[Patient Gender]],1)="F","Female","Male")</f>
        <v>Male</v>
      </c>
    </row>
    <row r="8711" spans="1:20" x14ac:dyDescent="0.3">
      <c r="A8711" t="s">
        <v>8815</v>
      </c>
      <c r="B8711" s="1">
        <v>45085.345833333333</v>
      </c>
      <c r="C8711" t="s">
        <v>9</v>
      </c>
      <c r="D8711">
        <v>16</v>
      </c>
      <c r="E8711" t="s">
        <v>10</v>
      </c>
      <c r="F8711" t="s">
        <v>15</v>
      </c>
      <c r="G8711" t="b">
        <v>1</v>
      </c>
      <c r="I8711">
        <v>51</v>
      </c>
      <c r="J8711" t="b">
        <v>1</v>
      </c>
      <c r="K8711">
        <f>YEAR(Table1[[#This Row],[Patient Admission Date]])</f>
        <v>2023</v>
      </c>
      <c r="L8711" t="str">
        <f>TEXT(Table1[[#This Row],[Patient Admission Date]],"mmm")</f>
        <v>Jun</v>
      </c>
      <c r="M8711" t="str">
        <f>TEXT(Table1[[#This Row],[Patient Admission Date]],"ddd")</f>
        <v>Thu</v>
      </c>
      <c r="N8711" t="str">
        <f>TEXT(INT(HOUR(Table1[[#This Row],[Patient Admission Date]])/3)*3,"00")&amp;"-"&amp;TEXT(INT(HOUR(Table1[[#This Row],[Patient Admission Date]])/3)*3+3,"00")</f>
        <v>06-09</v>
      </c>
      <c r="O8711" t="str" cm="1">
        <f t="array" ref="O8711">_xlfn.IFS(Table1[[#This Row],[Patient Age]]&lt;=14,"0-14",Table1[[#This Row],[Patient Age]]&lt;=29,"15-29",Table1[[#This Row],[Patient Age]]&lt;=44,"30-44",Table1[[#This Row],[Patient Age]]&lt;=59,"45-59",Table1[[#This Row],[Patient Age]]&lt;=74,"60-74",TRUE,"75+")</f>
        <v>15-29</v>
      </c>
      <c r="P8711" t="str" cm="1">
        <f t="array" ref="P8711">_xlfn.IFS(Table1[[#This Row],[Patient Waittime]]&lt;=15,"0-15",Table1[[#This Row],[Patient Waittime]]&lt;=30,"16-30",Table1[[#This Row],[Patient Waittime]]&lt;=45,"31-45",Table1[[#This Row],[Patient Waittime]]&lt;=60,"46-60",TRUE,"60+")</f>
        <v>46-60</v>
      </c>
      <c r="Q8711">
        <f>--(Table1[[#This Row],[Patient Waittime]]&lt;=30)</f>
        <v>0</v>
      </c>
      <c r="R8711">
        <f>--Table1[[#This Row],[Patient Admission Flag]]</f>
        <v>1</v>
      </c>
      <c r="S8711">
        <f>--AND(Table1[[#This Row],[WithinTarget]]=1,Table1[[#This Row],[Patient Satisfaction Score]]&gt;=7)</f>
        <v>0</v>
      </c>
      <c r="T8711" t="str">
        <f>IF(LEFT(Table1[[#This Row],[Patient Gender]],1)="F","Female","Male")</f>
        <v>Male</v>
      </c>
    </row>
    <row r="8712" spans="1:20" x14ac:dyDescent="0.3">
      <c r="A8712" t="s">
        <v>8816</v>
      </c>
      <c r="B8712" s="1">
        <v>45157.96875</v>
      </c>
      <c r="C8712" t="s">
        <v>9</v>
      </c>
      <c r="D8712">
        <v>36</v>
      </c>
      <c r="E8712" t="s">
        <v>10</v>
      </c>
      <c r="F8712" t="s">
        <v>15</v>
      </c>
      <c r="G8712" t="b">
        <v>1</v>
      </c>
      <c r="I8712">
        <v>55</v>
      </c>
      <c r="J8712" t="b">
        <v>1</v>
      </c>
      <c r="K8712">
        <f>YEAR(Table1[[#This Row],[Patient Admission Date]])</f>
        <v>2023</v>
      </c>
      <c r="L8712" t="str">
        <f>TEXT(Table1[[#This Row],[Patient Admission Date]],"mmm")</f>
        <v>Aug</v>
      </c>
      <c r="M8712" t="str">
        <f>TEXT(Table1[[#This Row],[Patient Admission Date]],"ddd")</f>
        <v>Sat</v>
      </c>
      <c r="N8712" t="str">
        <f>TEXT(INT(HOUR(Table1[[#This Row],[Patient Admission Date]])/3)*3,"00")&amp;"-"&amp;TEXT(INT(HOUR(Table1[[#This Row],[Patient Admission Date]])/3)*3+3,"00")</f>
        <v>21-24</v>
      </c>
      <c r="O8712" t="str" cm="1">
        <f t="array" ref="O8712">_xlfn.IFS(Table1[[#This Row],[Patient Age]]&lt;=14,"0-14",Table1[[#This Row],[Patient Age]]&lt;=29,"15-29",Table1[[#This Row],[Patient Age]]&lt;=44,"30-44",Table1[[#This Row],[Patient Age]]&lt;=59,"45-59",Table1[[#This Row],[Patient Age]]&lt;=74,"60-74",TRUE,"75+")</f>
        <v>30-44</v>
      </c>
      <c r="P8712" t="str" cm="1">
        <f t="array" ref="P8712">_xlfn.IFS(Table1[[#This Row],[Patient Waittime]]&lt;=15,"0-15",Table1[[#This Row],[Patient Waittime]]&lt;=30,"16-30",Table1[[#This Row],[Patient Waittime]]&lt;=45,"31-45",Table1[[#This Row],[Patient Waittime]]&lt;=60,"46-60",TRUE,"60+")</f>
        <v>46-60</v>
      </c>
      <c r="Q8712">
        <f>--(Table1[[#This Row],[Patient Waittime]]&lt;=30)</f>
        <v>0</v>
      </c>
      <c r="R8712">
        <f>--Table1[[#This Row],[Patient Admission Flag]]</f>
        <v>1</v>
      </c>
      <c r="S8712">
        <f>--AND(Table1[[#This Row],[WithinTarget]]=1,Table1[[#This Row],[Patient Satisfaction Score]]&gt;=7)</f>
        <v>0</v>
      </c>
      <c r="T8712" t="str">
        <f>IF(LEFT(Table1[[#This Row],[Patient Gender]],1)="F","Female","Male")</f>
        <v>Male</v>
      </c>
    </row>
    <row r="8713" spans="1:20" x14ac:dyDescent="0.3">
      <c r="A8713" t="s">
        <v>8817</v>
      </c>
      <c r="B8713" s="1">
        <v>45569.461111111108</v>
      </c>
      <c r="C8713" t="s">
        <v>9</v>
      </c>
      <c r="D8713">
        <v>29</v>
      </c>
      <c r="E8713" t="s">
        <v>10</v>
      </c>
      <c r="F8713" t="s">
        <v>15</v>
      </c>
      <c r="G8713" t="b">
        <v>1</v>
      </c>
      <c r="H8713">
        <v>0</v>
      </c>
      <c r="I8713">
        <v>30</v>
      </c>
      <c r="J8713" t="b">
        <v>1</v>
      </c>
      <c r="K8713">
        <f>YEAR(Table1[[#This Row],[Patient Admission Date]])</f>
        <v>2024</v>
      </c>
      <c r="L8713" t="str">
        <f>TEXT(Table1[[#This Row],[Patient Admission Date]],"mmm")</f>
        <v>Oct</v>
      </c>
      <c r="M8713" t="str">
        <f>TEXT(Table1[[#This Row],[Patient Admission Date]],"ddd")</f>
        <v>Fri</v>
      </c>
      <c r="N8713" t="str">
        <f>TEXT(INT(HOUR(Table1[[#This Row],[Patient Admission Date]])/3)*3,"00")&amp;"-"&amp;TEXT(INT(HOUR(Table1[[#This Row],[Patient Admission Date]])/3)*3+3,"00")</f>
        <v>09-12</v>
      </c>
      <c r="O8713" t="str" cm="1">
        <f t="array" ref="O8713">_xlfn.IFS(Table1[[#This Row],[Patient Age]]&lt;=14,"0-14",Table1[[#This Row],[Patient Age]]&lt;=29,"15-29",Table1[[#This Row],[Patient Age]]&lt;=44,"30-44",Table1[[#This Row],[Patient Age]]&lt;=59,"45-59",Table1[[#This Row],[Patient Age]]&lt;=74,"60-74",TRUE,"75+")</f>
        <v>15-29</v>
      </c>
      <c r="P8713" t="str" cm="1">
        <f t="array" ref="P8713">_xlfn.IFS(Table1[[#This Row],[Patient Waittime]]&lt;=15,"0-15",Table1[[#This Row],[Patient Waittime]]&lt;=30,"16-30",Table1[[#This Row],[Patient Waittime]]&lt;=45,"31-45",Table1[[#This Row],[Patient Waittime]]&lt;=60,"46-60",TRUE,"60+")</f>
        <v>16-30</v>
      </c>
      <c r="Q8713">
        <f>--(Table1[[#This Row],[Patient Waittime]]&lt;=30)</f>
        <v>1</v>
      </c>
      <c r="R8713">
        <f>--Table1[[#This Row],[Patient Admission Flag]]</f>
        <v>1</v>
      </c>
      <c r="S8713">
        <f>--AND(Table1[[#This Row],[WithinTarget]]=1,Table1[[#This Row],[Patient Satisfaction Score]]&gt;=7)</f>
        <v>0</v>
      </c>
      <c r="T8713" t="str">
        <f>IF(LEFT(Table1[[#This Row],[Patient Gender]],1)="F","Female","Male")</f>
        <v>Male</v>
      </c>
    </row>
    <row r="8714" spans="1:20" x14ac:dyDescent="0.3">
      <c r="A8714" t="s">
        <v>8818</v>
      </c>
      <c r="B8714" s="1">
        <v>45398.748611111114</v>
      </c>
      <c r="C8714" t="s">
        <v>9</v>
      </c>
      <c r="D8714">
        <v>76</v>
      </c>
      <c r="E8714" t="s">
        <v>10</v>
      </c>
      <c r="F8714" t="s">
        <v>15</v>
      </c>
      <c r="G8714" t="b">
        <v>1</v>
      </c>
      <c r="H8714">
        <v>2</v>
      </c>
      <c r="I8714">
        <v>10</v>
      </c>
      <c r="J8714" t="b">
        <v>1</v>
      </c>
      <c r="K8714">
        <f>YEAR(Table1[[#This Row],[Patient Admission Date]])</f>
        <v>2024</v>
      </c>
      <c r="L8714" t="str">
        <f>TEXT(Table1[[#This Row],[Patient Admission Date]],"mmm")</f>
        <v>Apr</v>
      </c>
      <c r="M8714" t="str">
        <f>TEXT(Table1[[#This Row],[Patient Admission Date]],"ddd")</f>
        <v>Tue</v>
      </c>
      <c r="N8714" t="str">
        <f>TEXT(INT(HOUR(Table1[[#This Row],[Patient Admission Date]])/3)*3,"00")&amp;"-"&amp;TEXT(INT(HOUR(Table1[[#This Row],[Patient Admission Date]])/3)*3+3,"00")</f>
        <v>15-18</v>
      </c>
      <c r="O8714" t="str" cm="1">
        <f t="array" ref="O8714">_xlfn.IFS(Table1[[#This Row],[Patient Age]]&lt;=14,"0-14",Table1[[#This Row],[Patient Age]]&lt;=29,"15-29",Table1[[#This Row],[Patient Age]]&lt;=44,"30-44",Table1[[#This Row],[Patient Age]]&lt;=59,"45-59",Table1[[#This Row],[Patient Age]]&lt;=74,"60-74",TRUE,"75+")</f>
        <v>75+</v>
      </c>
      <c r="P8714" t="str" cm="1">
        <f t="array" ref="P8714">_xlfn.IFS(Table1[[#This Row],[Patient Waittime]]&lt;=15,"0-15",Table1[[#This Row],[Patient Waittime]]&lt;=30,"16-30",Table1[[#This Row],[Patient Waittime]]&lt;=45,"31-45",Table1[[#This Row],[Patient Waittime]]&lt;=60,"46-60",TRUE,"60+")</f>
        <v>0-15</v>
      </c>
      <c r="Q8714">
        <f>--(Table1[[#This Row],[Patient Waittime]]&lt;=30)</f>
        <v>1</v>
      </c>
      <c r="R8714">
        <f>--Table1[[#This Row],[Patient Admission Flag]]</f>
        <v>1</v>
      </c>
      <c r="S8714">
        <f>--AND(Table1[[#This Row],[WithinTarget]]=1,Table1[[#This Row],[Patient Satisfaction Score]]&gt;=7)</f>
        <v>0</v>
      </c>
      <c r="T8714" t="str">
        <f>IF(LEFT(Table1[[#This Row],[Patient Gender]],1)="F","Female","Male")</f>
        <v>Male</v>
      </c>
    </row>
    <row r="8715" spans="1:20" x14ac:dyDescent="0.3">
      <c r="A8715" t="s">
        <v>8819</v>
      </c>
      <c r="B8715" s="1">
        <v>45586.729166666664</v>
      </c>
      <c r="C8715" t="s">
        <v>9</v>
      </c>
      <c r="D8715">
        <v>5</v>
      </c>
      <c r="E8715" t="s">
        <v>10</v>
      </c>
      <c r="F8715" t="s">
        <v>15</v>
      </c>
      <c r="G8715" t="b">
        <v>1</v>
      </c>
      <c r="H8715">
        <v>2</v>
      </c>
      <c r="I8715">
        <v>43</v>
      </c>
      <c r="J8715" t="b">
        <v>1</v>
      </c>
      <c r="K8715">
        <f>YEAR(Table1[[#This Row],[Patient Admission Date]])</f>
        <v>2024</v>
      </c>
      <c r="L8715" t="str">
        <f>TEXT(Table1[[#This Row],[Patient Admission Date]],"mmm")</f>
        <v>Oct</v>
      </c>
      <c r="M8715" t="str">
        <f>TEXT(Table1[[#This Row],[Patient Admission Date]],"ddd")</f>
        <v>Mon</v>
      </c>
      <c r="N8715" t="str">
        <f>TEXT(INT(HOUR(Table1[[#This Row],[Patient Admission Date]])/3)*3,"00")&amp;"-"&amp;TEXT(INT(HOUR(Table1[[#This Row],[Patient Admission Date]])/3)*3+3,"00")</f>
        <v>15-18</v>
      </c>
      <c r="O8715" t="str" cm="1">
        <f t="array" ref="O8715">_xlfn.IFS(Table1[[#This Row],[Patient Age]]&lt;=14,"0-14",Table1[[#This Row],[Patient Age]]&lt;=29,"15-29",Table1[[#This Row],[Patient Age]]&lt;=44,"30-44",Table1[[#This Row],[Patient Age]]&lt;=59,"45-59",Table1[[#This Row],[Patient Age]]&lt;=74,"60-74",TRUE,"75+")</f>
        <v>0-14</v>
      </c>
      <c r="P8715" t="str" cm="1">
        <f t="array" ref="P8715">_xlfn.IFS(Table1[[#This Row],[Patient Waittime]]&lt;=15,"0-15",Table1[[#This Row],[Patient Waittime]]&lt;=30,"16-30",Table1[[#This Row],[Patient Waittime]]&lt;=45,"31-45",Table1[[#This Row],[Patient Waittime]]&lt;=60,"46-60",TRUE,"60+")</f>
        <v>31-45</v>
      </c>
      <c r="Q8715">
        <f>--(Table1[[#This Row],[Patient Waittime]]&lt;=30)</f>
        <v>0</v>
      </c>
      <c r="R8715">
        <f>--Table1[[#This Row],[Patient Admission Flag]]</f>
        <v>1</v>
      </c>
      <c r="S8715">
        <f>--AND(Table1[[#This Row],[WithinTarget]]=1,Table1[[#This Row],[Patient Satisfaction Score]]&gt;=7)</f>
        <v>0</v>
      </c>
      <c r="T8715" t="str">
        <f>IF(LEFT(Table1[[#This Row],[Patient Gender]],1)="F","Female","Male")</f>
        <v>Male</v>
      </c>
    </row>
    <row r="8716" spans="1:20" x14ac:dyDescent="0.3">
      <c r="A8716" t="s">
        <v>8820</v>
      </c>
      <c r="B8716" s="1">
        <v>45215.10833333333</v>
      </c>
      <c r="C8716" t="s">
        <v>9</v>
      </c>
      <c r="D8716">
        <v>19</v>
      </c>
      <c r="E8716" t="s">
        <v>10</v>
      </c>
      <c r="F8716" t="s">
        <v>15</v>
      </c>
      <c r="G8716" t="b">
        <v>1</v>
      </c>
      <c r="H8716">
        <v>3</v>
      </c>
      <c r="I8716">
        <v>13</v>
      </c>
      <c r="J8716" t="b">
        <v>1</v>
      </c>
      <c r="K8716">
        <f>YEAR(Table1[[#This Row],[Patient Admission Date]])</f>
        <v>2023</v>
      </c>
      <c r="L8716" t="str">
        <f>TEXT(Table1[[#This Row],[Patient Admission Date]],"mmm")</f>
        <v>Oct</v>
      </c>
      <c r="M8716" t="str">
        <f>TEXT(Table1[[#This Row],[Patient Admission Date]],"ddd")</f>
        <v>Mon</v>
      </c>
      <c r="N8716" t="str">
        <f>TEXT(INT(HOUR(Table1[[#This Row],[Patient Admission Date]])/3)*3,"00")&amp;"-"&amp;TEXT(INT(HOUR(Table1[[#This Row],[Patient Admission Date]])/3)*3+3,"00")</f>
        <v>00-03</v>
      </c>
      <c r="O8716" t="str" cm="1">
        <f t="array" ref="O8716">_xlfn.IFS(Table1[[#This Row],[Patient Age]]&lt;=14,"0-14",Table1[[#This Row],[Patient Age]]&lt;=29,"15-29",Table1[[#This Row],[Patient Age]]&lt;=44,"30-44",Table1[[#This Row],[Patient Age]]&lt;=59,"45-59",Table1[[#This Row],[Patient Age]]&lt;=74,"60-74",TRUE,"75+")</f>
        <v>15-29</v>
      </c>
      <c r="P8716" t="str" cm="1">
        <f t="array" ref="P8716">_xlfn.IFS(Table1[[#This Row],[Patient Waittime]]&lt;=15,"0-15",Table1[[#This Row],[Patient Waittime]]&lt;=30,"16-30",Table1[[#This Row],[Patient Waittime]]&lt;=45,"31-45",Table1[[#This Row],[Patient Waittime]]&lt;=60,"46-60",TRUE,"60+")</f>
        <v>0-15</v>
      </c>
      <c r="Q8716">
        <f>--(Table1[[#This Row],[Patient Waittime]]&lt;=30)</f>
        <v>1</v>
      </c>
      <c r="R8716">
        <f>--Table1[[#This Row],[Patient Admission Flag]]</f>
        <v>1</v>
      </c>
      <c r="S8716">
        <f>--AND(Table1[[#This Row],[WithinTarget]]=1,Table1[[#This Row],[Patient Satisfaction Score]]&gt;=7)</f>
        <v>0</v>
      </c>
      <c r="T8716" t="str">
        <f>IF(LEFT(Table1[[#This Row],[Patient Gender]],1)="F","Female","Male")</f>
        <v>Male</v>
      </c>
    </row>
    <row r="8717" spans="1:20" x14ac:dyDescent="0.3">
      <c r="A8717" t="s">
        <v>8821</v>
      </c>
      <c r="B8717" s="1">
        <v>45043.893750000003</v>
      </c>
      <c r="C8717" t="s">
        <v>9</v>
      </c>
      <c r="D8717">
        <v>43</v>
      </c>
      <c r="E8717" t="s">
        <v>10</v>
      </c>
      <c r="F8717" t="s">
        <v>15</v>
      </c>
      <c r="G8717" t="b">
        <v>1</v>
      </c>
      <c r="H8717">
        <v>3</v>
      </c>
      <c r="I8717">
        <v>23</v>
      </c>
      <c r="J8717" t="b">
        <v>1</v>
      </c>
      <c r="K8717">
        <f>YEAR(Table1[[#This Row],[Patient Admission Date]])</f>
        <v>2023</v>
      </c>
      <c r="L8717" t="str">
        <f>TEXT(Table1[[#This Row],[Patient Admission Date]],"mmm")</f>
        <v>Apr</v>
      </c>
      <c r="M8717" t="str">
        <f>TEXT(Table1[[#This Row],[Patient Admission Date]],"ddd")</f>
        <v>Thu</v>
      </c>
      <c r="N8717" t="str">
        <f>TEXT(INT(HOUR(Table1[[#This Row],[Patient Admission Date]])/3)*3,"00")&amp;"-"&amp;TEXT(INT(HOUR(Table1[[#This Row],[Patient Admission Date]])/3)*3+3,"00")</f>
        <v>21-24</v>
      </c>
      <c r="O8717" t="str" cm="1">
        <f t="array" ref="O8717">_xlfn.IFS(Table1[[#This Row],[Patient Age]]&lt;=14,"0-14",Table1[[#This Row],[Patient Age]]&lt;=29,"15-29",Table1[[#This Row],[Patient Age]]&lt;=44,"30-44",Table1[[#This Row],[Patient Age]]&lt;=59,"45-59",Table1[[#This Row],[Patient Age]]&lt;=74,"60-74",TRUE,"75+")</f>
        <v>30-44</v>
      </c>
      <c r="P8717" t="str" cm="1">
        <f t="array" ref="P8717">_xlfn.IFS(Table1[[#This Row],[Patient Waittime]]&lt;=15,"0-15",Table1[[#This Row],[Patient Waittime]]&lt;=30,"16-30",Table1[[#This Row],[Patient Waittime]]&lt;=45,"31-45",Table1[[#This Row],[Patient Waittime]]&lt;=60,"46-60",TRUE,"60+")</f>
        <v>16-30</v>
      </c>
      <c r="Q8717">
        <f>--(Table1[[#This Row],[Patient Waittime]]&lt;=30)</f>
        <v>1</v>
      </c>
      <c r="R8717">
        <f>--Table1[[#This Row],[Patient Admission Flag]]</f>
        <v>1</v>
      </c>
      <c r="S8717">
        <f>--AND(Table1[[#This Row],[WithinTarget]]=1,Table1[[#This Row],[Patient Satisfaction Score]]&gt;=7)</f>
        <v>0</v>
      </c>
      <c r="T8717" t="str">
        <f>IF(LEFT(Table1[[#This Row],[Patient Gender]],1)="F","Female","Male")</f>
        <v>Male</v>
      </c>
    </row>
    <row r="8718" spans="1:20" x14ac:dyDescent="0.3">
      <c r="A8718" t="s">
        <v>8822</v>
      </c>
      <c r="B8718" s="1">
        <v>45275.816666666666</v>
      </c>
      <c r="C8718" t="s">
        <v>9</v>
      </c>
      <c r="D8718">
        <v>50</v>
      </c>
      <c r="E8718" t="s">
        <v>10</v>
      </c>
      <c r="F8718" t="s">
        <v>15</v>
      </c>
      <c r="G8718" t="b">
        <v>1</v>
      </c>
      <c r="H8718">
        <v>3</v>
      </c>
      <c r="I8718">
        <v>11</v>
      </c>
      <c r="J8718" t="b">
        <v>1</v>
      </c>
      <c r="K8718">
        <f>YEAR(Table1[[#This Row],[Patient Admission Date]])</f>
        <v>2023</v>
      </c>
      <c r="L8718" t="str">
        <f>TEXT(Table1[[#This Row],[Patient Admission Date]],"mmm")</f>
        <v>Dec</v>
      </c>
      <c r="M8718" t="str">
        <f>TEXT(Table1[[#This Row],[Patient Admission Date]],"ddd")</f>
        <v>Fri</v>
      </c>
      <c r="N8718" t="str">
        <f>TEXT(INT(HOUR(Table1[[#This Row],[Patient Admission Date]])/3)*3,"00")&amp;"-"&amp;TEXT(INT(HOUR(Table1[[#This Row],[Patient Admission Date]])/3)*3+3,"00")</f>
        <v>18-21</v>
      </c>
      <c r="O8718" t="str" cm="1">
        <f t="array" ref="O8718">_xlfn.IFS(Table1[[#This Row],[Patient Age]]&lt;=14,"0-14",Table1[[#This Row],[Patient Age]]&lt;=29,"15-29",Table1[[#This Row],[Patient Age]]&lt;=44,"30-44",Table1[[#This Row],[Patient Age]]&lt;=59,"45-59",Table1[[#This Row],[Patient Age]]&lt;=74,"60-74",TRUE,"75+")</f>
        <v>45-59</v>
      </c>
      <c r="P8718" t="str" cm="1">
        <f t="array" ref="P8718">_xlfn.IFS(Table1[[#This Row],[Patient Waittime]]&lt;=15,"0-15",Table1[[#This Row],[Patient Waittime]]&lt;=30,"16-30",Table1[[#This Row],[Patient Waittime]]&lt;=45,"31-45",Table1[[#This Row],[Patient Waittime]]&lt;=60,"46-60",TRUE,"60+")</f>
        <v>0-15</v>
      </c>
      <c r="Q8718">
        <f>--(Table1[[#This Row],[Patient Waittime]]&lt;=30)</f>
        <v>1</v>
      </c>
      <c r="R8718">
        <f>--Table1[[#This Row],[Patient Admission Flag]]</f>
        <v>1</v>
      </c>
      <c r="S8718">
        <f>--AND(Table1[[#This Row],[WithinTarget]]=1,Table1[[#This Row],[Patient Satisfaction Score]]&gt;=7)</f>
        <v>0</v>
      </c>
      <c r="T8718" t="str">
        <f>IF(LEFT(Table1[[#This Row],[Patient Gender]],1)="F","Female","Male")</f>
        <v>Male</v>
      </c>
    </row>
    <row r="8719" spans="1:20" x14ac:dyDescent="0.3">
      <c r="A8719" t="s">
        <v>8823</v>
      </c>
      <c r="B8719" s="1">
        <v>45366.616666666669</v>
      </c>
      <c r="C8719" t="s">
        <v>9</v>
      </c>
      <c r="D8719">
        <v>75</v>
      </c>
      <c r="E8719" t="s">
        <v>10</v>
      </c>
      <c r="F8719" t="s">
        <v>15</v>
      </c>
      <c r="G8719" t="b">
        <v>1</v>
      </c>
      <c r="H8719">
        <v>3</v>
      </c>
      <c r="I8719">
        <v>43</v>
      </c>
      <c r="J8719" t="b">
        <v>1</v>
      </c>
      <c r="K8719">
        <f>YEAR(Table1[[#This Row],[Patient Admission Date]])</f>
        <v>2024</v>
      </c>
      <c r="L8719" t="str">
        <f>TEXT(Table1[[#This Row],[Patient Admission Date]],"mmm")</f>
        <v>Mar</v>
      </c>
      <c r="M8719" t="str">
        <f>TEXT(Table1[[#This Row],[Patient Admission Date]],"ddd")</f>
        <v>Fri</v>
      </c>
      <c r="N8719" t="str">
        <f>TEXT(INT(HOUR(Table1[[#This Row],[Patient Admission Date]])/3)*3,"00")&amp;"-"&amp;TEXT(INT(HOUR(Table1[[#This Row],[Patient Admission Date]])/3)*3+3,"00")</f>
        <v>12-15</v>
      </c>
      <c r="O8719" t="str" cm="1">
        <f t="array" ref="O8719">_xlfn.IFS(Table1[[#This Row],[Patient Age]]&lt;=14,"0-14",Table1[[#This Row],[Patient Age]]&lt;=29,"15-29",Table1[[#This Row],[Patient Age]]&lt;=44,"30-44",Table1[[#This Row],[Patient Age]]&lt;=59,"45-59",Table1[[#This Row],[Patient Age]]&lt;=74,"60-74",TRUE,"75+")</f>
        <v>75+</v>
      </c>
      <c r="P8719" t="str" cm="1">
        <f t="array" ref="P8719">_xlfn.IFS(Table1[[#This Row],[Patient Waittime]]&lt;=15,"0-15",Table1[[#This Row],[Patient Waittime]]&lt;=30,"16-30",Table1[[#This Row],[Patient Waittime]]&lt;=45,"31-45",Table1[[#This Row],[Patient Waittime]]&lt;=60,"46-60",TRUE,"60+")</f>
        <v>31-45</v>
      </c>
      <c r="Q8719">
        <f>--(Table1[[#This Row],[Patient Waittime]]&lt;=30)</f>
        <v>0</v>
      </c>
      <c r="R8719">
        <f>--Table1[[#This Row],[Patient Admission Flag]]</f>
        <v>1</v>
      </c>
      <c r="S8719">
        <f>--AND(Table1[[#This Row],[WithinTarget]]=1,Table1[[#This Row],[Patient Satisfaction Score]]&gt;=7)</f>
        <v>0</v>
      </c>
      <c r="T8719" t="str">
        <f>IF(LEFT(Table1[[#This Row],[Patient Gender]],1)="F","Female","Male")</f>
        <v>Male</v>
      </c>
    </row>
    <row r="8720" spans="1:20" x14ac:dyDescent="0.3">
      <c r="A8720" t="s">
        <v>8824</v>
      </c>
      <c r="B8720" s="1">
        <v>45562.159722222219</v>
      </c>
      <c r="C8720" t="s">
        <v>9</v>
      </c>
      <c r="D8720">
        <v>5</v>
      </c>
      <c r="E8720" t="s">
        <v>10</v>
      </c>
      <c r="F8720" t="s">
        <v>15</v>
      </c>
      <c r="G8720" t="b">
        <v>1</v>
      </c>
      <c r="H8720">
        <v>4</v>
      </c>
      <c r="I8720">
        <v>12</v>
      </c>
      <c r="J8720" t="b">
        <v>1</v>
      </c>
      <c r="K8720">
        <f>YEAR(Table1[[#This Row],[Patient Admission Date]])</f>
        <v>2024</v>
      </c>
      <c r="L8720" t="str">
        <f>TEXT(Table1[[#This Row],[Patient Admission Date]],"mmm")</f>
        <v>Sep</v>
      </c>
      <c r="M8720" t="str">
        <f>TEXT(Table1[[#This Row],[Patient Admission Date]],"ddd")</f>
        <v>Fri</v>
      </c>
      <c r="N8720" t="str">
        <f>TEXT(INT(HOUR(Table1[[#This Row],[Patient Admission Date]])/3)*3,"00")&amp;"-"&amp;TEXT(INT(HOUR(Table1[[#This Row],[Patient Admission Date]])/3)*3+3,"00")</f>
        <v>03-06</v>
      </c>
      <c r="O8720" t="str" cm="1">
        <f t="array" ref="O8720">_xlfn.IFS(Table1[[#This Row],[Patient Age]]&lt;=14,"0-14",Table1[[#This Row],[Patient Age]]&lt;=29,"15-29",Table1[[#This Row],[Patient Age]]&lt;=44,"30-44",Table1[[#This Row],[Patient Age]]&lt;=59,"45-59",Table1[[#This Row],[Patient Age]]&lt;=74,"60-74",TRUE,"75+")</f>
        <v>0-14</v>
      </c>
      <c r="P8720" t="str" cm="1">
        <f t="array" ref="P8720">_xlfn.IFS(Table1[[#This Row],[Patient Waittime]]&lt;=15,"0-15",Table1[[#This Row],[Patient Waittime]]&lt;=30,"16-30",Table1[[#This Row],[Patient Waittime]]&lt;=45,"31-45",Table1[[#This Row],[Patient Waittime]]&lt;=60,"46-60",TRUE,"60+")</f>
        <v>0-15</v>
      </c>
      <c r="Q8720">
        <f>--(Table1[[#This Row],[Patient Waittime]]&lt;=30)</f>
        <v>1</v>
      </c>
      <c r="R8720">
        <f>--Table1[[#This Row],[Patient Admission Flag]]</f>
        <v>1</v>
      </c>
      <c r="S8720">
        <f>--AND(Table1[[#This Row],[WithinTarget]]=1,Table1[[#This Row],[Patient Satisfaction Score]]&gt;=7)</f>
        <v>0</v>
      </c>
      <c r="T8720" t="str">
        <f>IF(LEFT(Table1[[#This Row],[Patient Gender]],1)="F","Female","Male")</f>
        <v>Male</v>
      </c>
    </row>
    <row r="8721" spans="1:20" x14ac:dyDescent="0.3">
      <c r="A8721" t="s">
        <v>8825</v>
      </c>
      <c r="B8721" s="1">
        <v>45553.352083333331</v>
      </c>
      <c r="C8721" t="s">
        <v>9</v>
      </c>
      <c r="D8721">
        <v>6</v>
      </c>
      <c r="E8721" t="s">
        <v>10</v>
      </c>
      <c r="F8721" t="s">
        <v>15</v>
      </c>
      <c r="G8721" t="b">
        <v>1</v>
      </c>
      <c r="H8721">
        <v>4</v>
      </c>
      <c r="I8721">
        <v>13</v>
      </c>
      <c r="J8721" t="b">
        <v>1</v>
      </c>
      <c r="K8721">
        <f>YEAR(Table1[[#This Row],[Patient Admission Date]])</f>
        <v>2024</v>
      </c>
      <c r="L8721" t="str">
        <f>TEXT(Table1[[#This Row],[Patient Admission Date]],"mmm")</f>
        <v>Sep</v>
      </c>
      <c r="M8721" t="str">
        <f>TEXT(Table1[[#This Row],[Patient Admission Date]],"ddd")</f>
        <v>Wed</v>
      </c>
      <c r="N8721" t="str">
        <f>TEXT(INT(HOUR(Table1[[#This Row],[Patient Admission Date]])/3)*3,"00")&amp;"-"&amp;TEXT(INT(HOUR(Table1[[#This Row],[Patient Admission Date]])/3)*3+3,"00")</f>
        <v>06-09</v>
      </c>
      <c r="O8721" t="str" cm="1">
        <f t="array" ref="O8721">_xlfn.IFS(Table1[[#This Row],[Patient Age]]&lt;=14,"0-14",Table1[[#This Row],[Patient Age]]&lt;=29,"15-29",Table1[[#This Row],[Patient Age]]&lt;=44,"30-44",Table1[[#This Row],[Patient Age]]&lt;=59,"45-59",Table1[[#This Row],[Patient Age]]&lt;=74,"60-74",TRUE,"75+")</f>
        <v>0-14</v>
      </c>
      <c r="P8721" t="str" cm="1">
        <f t="array" ref="P8721">_xlfn.IFS(Table1[[#This Row],[Patient Waittime]]&lt;=15,"0-15",Table1[[#This Row],[Patient Waittime]]&lt;=30,"16-30",Table1[[#This Row],[Patient Waittime]]&lt;=45,"31-45",Table1[[#This Row],[Patient Waittime]]&lt;=60,"46-60",TRUE,"60+")</f>
        <v>0-15</v>
      </c>
      <c r="Q8721">
        <f>--(Table1[[#This Row],[Patient Waittime]]&lt;=30)</f>
        <v>1</v>
      </c>
      <c r="R8721">
        <f>--Table1[[#This Row],[Patient Admission Flag]]</f>
        <v>1</v>
      </c>
      <c r="S8721">
        <f>--AND(Table1[[#This Row],[WithinTarget]]=1,Table1[[#This Row],[Patient Satisfaction Score]]&gt;=7)</f>
        <v>0</v>
      </c>
      <c r="T8721" t="str">
        <f>IF(LEFT(Table1[[#This Row],[Patient Gender]],1)="F","Female","Male")</f>
        <v>Male</v>
      </c>
    </row>
    <row r="8722" spans="1:20" x14ac:dyDescent="0.3">
      <c r="A8722" t="s">
        <v>8826</v>
      </c>
      <c r="B8722" s="1">
        <v>45433.366666666669</v>
      </c>
      <c r="C8722" t="s">
        <v>9</v>
      </c>
      <c r="D8722">
        <v>40</v>
      </c>
      <c r="E8722" t="s">
        <v>10</v>
      </c>
      <c r="F8722" t="s">
        <v>15</v>
      </c>
      <c r="G8722" t="b">
        <v>1</v>
      </c>
      <c r="H8722">
        <v>4</v>
      </c>
      <c r="I8722">
        <v>40</v>
      </c>
      <c r="J8722" t="b">
        <v>1</v>
      </c>
      <c r="K8722">
        <f>YEAR(Table1[[#This Row],[Patient Admission Date]])</f>
        <v>2024</v>
      </c>
      <c r="L8722" t="str">
        <f>TEXT(Table1[[#This Row],[Patient Admission Date]],"mmm")</f>
        <v>May</v>
      </c>
      <c r="M8722" t="str">
        <f>TEXT(Table1[[#This Row],[Patient Admission Date]],"ddd")</f>
        <v>Tue</v>
      </c>
      <c r="N8722" t="str">
        <f>TEXT(INT(HOUR(Table1[[#This Row],[Patient Admission Date]])/3)*3,"00")&amp;"-"&amp;TEXT(INT(HOUR(Table1[[#This Row],[Patient Admission Date]])/3)*3+3,"00")</f>
        <v>06-09</v>
      </c>
      <c r="O8722" t="str" cm="1">
        <f t="array" ref="O8722">_xlfn.IFS(Table1[[#This Row],[Patient Age]]&lt;=14,"0-14",Table1[[#This Row],[Patient Age]]&lt;=29,"15-29",Table1[[#This Row],[Patient Age]]&lt;=44,"30-44",Table1[[#This Row],[Patient Age]]&lt;=59,"45-59",Table1[[#This Row],[Patient Age]]&lt;=74,"60-74",TRUE,"75+")</f>
        <v>30-44</v>
      </c>
      <c r="P8722" t="str" cm="1">
        <f t="array" ref="P8722">_xlfn.IFS(Table1[[#This Row],[Patient Waittime]]&lt;=15,"0-15",Table1[[#This Row],[Patient Waittime]]&lt;=30,"16-30",Table1[[#This Row],[Patient Waittime]]&lt;=45,"31-45",Table1[[#This Row],[Patient Waittime]]&lt;=60,"46-60",TRUE,"60+")</f>
        <v>31-45</v>
      </c>
      <c r="Q8722">
        <f>--(Table1[[#This Row],[Patient Waittime]]&lt;=30)</f>
        <v>0</v>
      </c>
      <c r="R8722">
        <f>--Table1[[#This Row],[Patient Admission Flag]]</f>
        <v>1</v>
      </c>
      <c r="S8722">
        <f>--AND(Table1[[#This Row],[WithinTarget]]=1,Table1[[#This Row],[Patient Satisfaction Score]]&gt;=7)</f>
        <v>0</v>
      </c>
      <c r="T8722" t="str">
        <f>IF(LEFT(Table1[[#This Row],[Patient Gender]],1)="F","Female","Male")</f>
        <v>Male</v>
      </c>
    </row>
    <row r="8723" spans="1:20" x14ac:dyDescent="0.3">
      <c r="A8723" t="s">
        <v>8827</v>
      </c>
      <c r="B8723" s="1">
        <v>45425.623611111114</v>
      </c>
      <c r="C8723" t="s">
        <v>9</v>
      </c>
      <c r="D8723">
        <v>48</v>
      </c>
      <c r="E8723" t="s">
        <v>10</v>
      </c>
      <c r="F8723" t="s">
        <v>15</v>
      </c>
      <c r="G8723" t="b">
        <v>1</v>
      </c>
      <c r="H8723">
        <v>4</v>
      </c>
      <c r="I8723">
        <v>12</v>
      </c>
      <c r="J8723" t="b">
        <v>1</v>
      </c>
      <c r="K8723">
        <f>YEAR(Table1[[#This Row],[Patient Admission Date]])</f>
        <v>2024</v>
      </c>
      <c r="L8723" t="str">
        <f>TEXT(Table1[[#This Row],[Patient Admission Date]],"mmm")</f>
        <v>May</v>
      </c>
      <c r="M8723" t="str">
        <f>TEXT(Table1[[#This Row],[Patient Admission Date]],"ddd")</f>
        <v>Mon</v>
      </c>
      <c r="N8723" t="str">
        <f>TEXT(INT(HOUR(Table1[[#This Row],[Patient Admission Date]])/3)*3,"00")&amp;"-"&amp;TEXT(INT(HOUR(Table1[[#This Row],[Patient Admission Date]])/3)*3+3,"00")</f>
        <v>12-15</v>
      </c>
      <c r="O8723" t="str" cm="1">
        <f t="array" ref="O8723">_xlfn.IFS(Table1[[#This Row],[Patient Age]]&lt;=14,"0-14",Table1[[#This Row],[Patient Age]]&lt;=29,"15-29",Table1[[#This Row],[Patient Age]]&lt;=44,"30-44",Table1[[#This Row],[Patient Age]]&lt;=59,"45-59",Table1[[#This Row],[Patient Age]]&lt;=74,"60-74",TRUE,"75+")</f>
        <v>45-59</v>
      </c>
      <c r="P8723" t="str" cm="1">
        <f t="array" ref="P8723">_xlfn.IFS(Table1[[#This Row],[Patient Waittime]]&lt;=15,"0-15",Table1[[#This Row],[Patient Waittime]]&lt;=30,"16-30",Table1[[#This Row],[Patient Waittime]]&lt;=45,"31-45",Table1[[#This Row],[Patient Waittime]]&lt;=60,"46-60",TRUE,"60+")</f>
        <v>0-15</v>
      </c>
      <c r="Q8723">
        <f>--(Table1[[#This Row],[Patient Waittime]]&lt;=30)</f>
        <v>1</v>
      </c>
      <c r="R8723">
        <f>--Table1[[#This Row],[Patient Admission Flag]]</f>
        <v>1</v>
      </c>
      <c r="S8723">
        <f>--AND(Table1[[#This Row],[WithinTarget]]=1,Table1[[#This Row],[Patient Satisfaction Score]]&gt;=7)</f>
        <v>0</v>
      </c>
      <c r="T8723" t="str">
        <f>IF(LEFT(Table1[[#This Row],[Patient Gender]],1)="F","Female","Male")</f>
        <v>Male</v>
      </c>
    </row>
    <row r="8724" spans="1:20" x14ac:dyDescent="0.3">
      <c r="A8724" t="s">
        <v>8828</v>
      </c>
      <c r="B8724" s="1">
        <v>45420.55972222222</v>
      </c>
      <c r="C8724" t="s">
        <v>9</v>
      </c>
      <c r="D8724">
        <v>46</v>
      </c>
      <c r="E8724" t="s">
        <v>10</v>
      </c>
      <c r="F8724" t="s">
        <v>15</v>
      </c>
      <c r="G8724" t="b">
        <v>1</v>
      </c>
      <c r="H8724">
        <v>5</v>
      </c>
      <c r="I8724">
        <v>48</v>
      </c>
      <c r="J8724" t="b">
        <v>1</v>
      </c>
      <c r="K8724">
        <f>YEAR(Table1[[#This Row],[Patient Admission Date]])</f>
        <v>2024</v>
      </c>
      <c r="L8724" t="str">
        <f>TEXT(Table1[[#This Row],[Patient Admission Date]],"mmm")</f>
        <v>May</v>
      </c>
      <c r="M8724" t="str">
        <f>TEXT(Table1[[#This Row],[Patient Admission Date]],"ddd")</f>
        <v>Wed</v>
      </c>
      <c r="N8724" t="str">
        <f>TEXT(INT(HOUR(Table1[[#This Row],[Patient Admission Date]])/3)*3,"00")&amp;"-"&amp;TEXT(INT(HOUR(Table1[[#This Row],[Patient Admission Date]])/3)*3+3,"00")</f>
        <v>12-15</v>
      </c>
      <c r="O8724" t="str" cm="1">
        <f t="array" ref="O8724">_xlfn.IFS(Table1[[#This Row],[Patient Age]]&lt;=14,"0-14",Table1[[#This Row],[Patient Age]]&lt;=29,"15-29",Table1[[#This Row],[Patient Age]]&lt;=44,"30-44",Table1[[#This Row],[Patient Age]]&lt;=59,"45-59",Table1[[#This Row],[Patient Age]]&lt;=74,"60-74",TRUE,"75+")</f>
        <v>45-59</v>
      </c>
      <c r="P8724" t="str" cm="1">
        <f t="array" ref="P8724">_xlfn.IFS(Table1[[#This Row],[Patient Waittime]]&lt;=15,"0-15",Table1[[#This Row],[Patient Waittime]]&lt;=30,"16-30",Table1[[#This Row],[Patient Waittime]]&lt;=45,"31-45",Table1[[#This Row],[Patient Waittime]]&lt;=60,"46-60",TRUE,"60+")</f>
        <v>46-60</v>
      </c>
      <c r="Q8724">
        <f>--(Table1[[#This Row],[Patient Waittime]]&lt;=30)</f>
        <v>0</v>
      </c>
      <c r="R8724">
        <f>--Table1[[#This Row],[Patient Admission Flag]]</f>
        <v>1</v>
      </c>
      <c r="S8724">
        <f>--AND(Table1[[#This Row],[WithinTarget]]=1,Table1[[#This Row],[Patient Satisfaction Score]]&gt;=7)</f>
        <v>0</v>
      </c>
      <c r="T8724" t="str">
        <f>IF(LEFT(Table1[[#This Row],[Patient Gender]],1)="F","Female","Male")</f>
        <v>Male</v>
      </c>
    </row>
    <row r="8725" spans="1:20" x14ac:dyDescent="0.3">
      <c r="A8725" t="s">
        <v>8829</v>
      </c>
      <c r="B8725" s="1">
        <v>45306.136111111111</v>
      </c>
      <c r="C8725" t="s">
        <v>9</v>
      </c>
      <c r="D8725">
        <v>7</v>
      </c>
      <c r="E8725" t="s">
        <v>10</v>
      </c>
      <c r="F8725" t="s">
        <v>15</v>
      </c>
      <c r="G8725" t="b">
        <v>1</v>
      </c>
      <c r="H8725">
        <v>5</v>
      </c>
      <c r="I8725">
        <v>23</v>
      </c>
      <c r="J8725" t="b">
        <v>1</v>
      </c>
      <c r="K8725">
        <f>YEAR(Table1[[#This Row],[Patient Admission Date]])</f>
        <v>2024</v>
      </c>
      <c r="L8725" t="str">
        <f>TEXT(Table1[[#This Row],[Patient Admission Date]],"mmm")</f>
        <v>Jan</v>
      </c>
      <c r="M8725" t="str">
        <f>TEXT(Table1[[#This Row],[Patient Admission Date]],"ddd")</f>
        <v>Mon</v>
      </c>
      <c r="N8725" t="str">
        <f>TEXT(INT(HOUR(Table1[[#This Row],[Patient Admission Date]])/3)*3,"00")&amp;"-"&amp;TEXT(INT(HOUR(Table1[[#This Row],[Patient Admission Date]])/3)*3+3,"00")</f>
        <v>03-06</v>
      </c>
      <c r="O8725" t="str" cm="1">
        <f t="array" ref="O8725">_xlfn.IFS(Table1[[#This Row],[Patient Age]]&lt;=14,"0-14",Table1[[#This Row],[Patient Age]]&lt;=29,"15-29",Table1[[#This Row],[Patient Age]]&lt;=44,"30-44",Table1[[#This Row],[Patient Age]]&lt;=59,"45-59",Table1[[#This Row],[Patient Age]]&lt;=74,"60-74",TRUE,"75+")</f>
        <v>0-14</v>
      </c>
      <c r="P8725" t="str" cm="1">
        <f t="array" ref="P8725">_xlfn.IFS(Table1[[#This Row],[Patient Waittime]]&lt;=15,"0-15",Table1[[#This Row],[Patient Waittime]]&lt;=30,"16-30",Table1[[#This Row],[Patient Waittime]]&lt;=45,"31-45",Table1[[#This Row],[Patient Waittime]]&lt;=60,"46-60",TRUE,"60+")</f>
        <v>16-30</v>
      </c>
      <c r="Q8725">
        <f>--(Table1[[#This Row],[Patient Waittime]]&lt;=30)</f>
        <v>1</v>
      </c>
      <c r="R8725">
        <f>--Table1[[#This Row],[Patient Admission Flag]]</f>
        <v>1</v>
      </c>
      <c r="S8725">
        <f>--AND(Table1[[#This Row],[WithinTarget]]=1,Table1[[#This Row],[Patient Satisfaction Score]]&gt;=7)</f>
        <v>0</v>
      </c>
      <c r="T8725" t="str">
        <f>IF(LEFT(Table1[[#This Row],[Patient Gender]],1)="F","Female","Male")</f>
        <v>Male</v>
      </c>
    </row>
    <row r="8726" spans="1:20" x14ac:dyDescent="0.3">
      <c r="A8726" t="s">
        <v>8830</v>
      </c>
      <c r="B8726" s="1">
        <v>45450.365972222222</v>
      </c>
      <c r="C8726" t="s">
        <v>9</v>
      </c>
      <c r="D8726">
        <v>21</v>
      </c>
      <c r="E8726" t="s">
        <v>10</v>
      </c>
      <c r="F8726" t="s">
        <v>15</v>
      </c>
      <c r="G8726" t="b">
        <v>1</v>
      </c>
      <c r="H8726">
        <v>5</v>
      </c>
      <c r="I8726">
        <v>47</v>
      </c>
      <c r="J8726" t="b">
        <v>1</v>
      </c>
      <c r="K8726">
        <f>YEAR(Table1[[#This Row],[Patient Admission Date]])</f>
        <v>2024</v>
      </c>
      <c r="L8726" t="str">
        <f>TEXT(Table1[[#This Row],[Patient Admission Date]],"mmm")</f>
        <v>Jun</v>
      </c>
      <c r="M8726" t="str">
        <f>TEXT(Table1[[#This Row],[Patient Admission Date]],"ddd")</f>
        <v>Fri</v>
      </c>
      <c r="N8726" t="str">
        <f>TEXT(INT(HOUR(Table1[[#This Row],[Patient Admission Date]])/3)*3,"00")&amp;"-"&amp;TEXT(INT(HOUR(Table1[[#This Row],[Patient Admission Date]])/3)*3+3,"00")</f>
        <v>06-09</v>
      </c>
      <c r="O8726" t="str" cm="1">
        <f t="array" ref="O8726">_xlfn.IFS(Table1[[#This Row],[Patient Age]]&lt;=14,"0-14",Table1[[#This Row],[Patient Age]]&lt;=29,"15-29",Table1[[#This Row],[Patient Age]]&lt;=44,"30-44",Table1[[#This Row],[Patient Age]]&lt;=59,"45-59",Table1[[#This Row],[Patient Age]]&lt;=74,"60-74",TRUE,"75+")</f>
        <v>15-29</v>
      </c>
      <c r="P8726" t="str" cm="1">
        <f t="array" ref="P8726">_xlfn.IFS(Table1[[#This Row],[Patient Waittime]]&lt;=15,"0-15",Table1[[#This Row],[Patient Waittime]]&lt;=30,"16-30",Table1[[#This Row],[Patient Waittime]]&lt;=45,"31-45",Table1[[#This Row],[Patient Waittime]]&lt;=60,"46-60",TRUE,"60+")</f>
        <v>46-60</v>
      </c>
      <c r="Q8726">
        <f>--(Table1[[#This Row],[Patient Waittime]]&lt;=30)</f>
        <v>0</v>
      </c>
      <c r="R8726">
        <f>--Table1[[#This Row],[Patient Admission Flag]]</f>
        <v>1</v>
      </c>
      <c r="S8726">
        <f>--AND(Table1[[#This Row],[WithinTarget]]=1,Table1[[#This Row],[Patient Satisfaction Score]]&gt;=7)</f>
        <v>0</v>
      </c>
      <c r="T8726" t="str">
        <f>IF(LEFT(Table1[[#This Row],[Patient Gender]],1)="F","Female","Male")</f>
        <v>Male</v>
      </c>
    </row>
    <row r="8727" spans="1:20" x14ac:dyDescent="0.3">
      <c r="A8727" t="s">
        <v>8831</v>
      </c>
      <c r="B8727" s="1">
        <v>45554.217361111114</v>
      </c>
      <c r="C8727" t="s">
        <v>9</v>
      </c>
      <c r="D8727">
        <v>46</v>
      </c>
      <c r="E8727" t="s">
        <v>10</v>
      </c>
      <c r="F8727" t="s">
        <v>15</v>
      </c>
      <c r="G8727" t="b">
        <v>1</v>
      </c>
      <c r="H8727">
        <v>5</v>
      </c>
      <c r="I8727">
        <v>14</v>
      </c>
      <c r="J8727" t="b">
        <v>1</v>
      </c>
      <c r="K8727">
        <f>YEAR(Table1[[#This Row],[Patient Admission Date]])</f>
        <v>2024</v>
      </c>
      <c r="L8727" t="str">
        <f>TEXT(Table1[[#This Row],[Patient Admission Date]],"mmm")</f>
        <v>Sep</v>
      </c>
      <c r="M8727" t="str">
        <f>TEXT(Table1[[#This Row],[Patient Admission Date]],"ddd")</f>
        <v>Thu</v>
      </c>
      <c r="N8727" t="str">
        <f>TEXT(INT(HOUR(Table1[[#This Row],[Patient Admission Date]])/3)*3,"00")&amp;"-"&amp;TEXT(INT(HOUR(Table1[[#This Row],[Patient Admission Date]])/3)*3+3,"00")</f>
        <v>03-06</v>
      </c>
      <c r="O8727" t="str" cm="1">
        <f t="array" ref="O8727">_xlfn.IFS(Table1[[#This Row],[Patient Age]]&lt;=14,"0-14",Table1[[#This Row],[Patient Age]]&lt;=29,"15-29",Table1[[#This Row],[Patient Age]]&lt;=44,"30-44",Table1[[#This Row],[Patient Age]]&lt;=59,"45-59",Table1[[#This Row],[Patient Age]]&lt;=74,"60-74",TRUE,"75+")</f>
        <v>45-59</v>
      </c>
      <c r="P8727" t="str" cm="1">
        <f t="array" ref="P8727">_xlfn.IFS(Table1[[#This Row],[Patient Waittime]]&lt;=15,"0-15",Table1[[#This Row],[Patient Waittime]]&lt;=30,"16-30",Table1[[#This Row],[Patient Waittime]]&lt;=45,"31-45",Table1[[#This Row],[Patient Waittime]]&lt;=60,"46-60",TRUE,"60+")</f>
        <v>0-15</v>
      </c>
      <c r="Q8727">
        <f>--(Table1[[#This Row],[Patient Waittime]]&lt;=30)</f>
        <v>1</v>
      </c>
      <c r="R8727">
        <f>--Table1[[#This Row],[Patient Admission Flag]]</f>
        <v>1</v>
      </c>
      <c r="S8727">
        <f>--AND(Table1[[#This Row],[WithinTarget]]=1,Table1[[#This Row],[Patient Satisfaction Score]]&gt;=7)</f>
        <v>0</v>
      </c>
      <c r="T8727" t="str">
        <f>IF(LEFT(Table1[[#This Row],[Patient Gender]],1)="F","Female","Male")</f>
        <v>Male</v>
      </c>
    </row>
    <row r="8728" spans="1:20" x14ac:dyDescent="0.3">
      <c r="A8728" t="s">
        <v>8832</v>
      </c>
      <c r="B8728" s="1">
        <v>45334.163194444445</v>
      </c>
      <c r="C8728" t="s">
        <v>9</v>
      </c>
      <c r="D8728">
        <v>70</v>
      </c>
      <c r="E8728" t="s">
        <v>10</v>
      </c>
      <c r="F8728" t="s">
        <v>15</v>
      </c>
      <c r="G8728" t="b">
        <v>1</v>
      </c>
      <c r="H8728">
        <v>6</v>
      </c>
      <c r="I8728">
        <v>51</v>
      </c>
      <c r="J8728" t="b">
        <v>1</v>
      </c>
      <c r="K8728">
        <f>YEAR(Table1[[#This Row],[Patient Admission Date]])</f>
        <v>2024</v>
      </c>
      <c r="L8728" t="str">
        <f>TEXT(Table1[[#This Row],[Patient Admission Date]],"mmm")</f>
        <v>Feb</v>
      </c>
      <c r="M8728" t="str">
        <f>TEXT(Table1[[#This Row],[Patient Admission Date]],"ddd")</f>
        <v>Mon</v>
      </c>
      <c r="N8728" t="str">
        <f>TEXT(INT(HOUR(Table1[[#This Row],[Patient Admission Date]])/3)*3,"00")&amp;"-"&amp;TEXT(INT(HOUR(Table1[[#This Row],[Patient Admission Date]])/3)*3+3,"00")</f>
        <v>03-06</v>
      </c>
      <c r="O8728" t="str" cm="1">
        <f t="array" ref="O8728">_xlfn.IFS(Table1[[#This Row],[Patient Age]]&lt;=14,"0-14",Table1[[#This Row],[Patient Age]]&lt;=29,"15-29",Table1[[#This Row],[Patient Age]]&lt;=44,"30-44",Table1[[#This Row],[Patient Age]]&lt;=59,"45-59",Table1[[#This Row],[Patient Age]]&lt;=74,"60-74",TRUE,"75+")</f>
        <v>60-74</v>
      </c>
      <c r="P8728" t="str" cm="1">
        <f t="array" ref="P8728">_xlfn.IFS(Table1[[#This Row],[Patient Waittime]]&lt;=15,"0-15",Table1[[#This Row],[Patient Waittime]]&lt;=30,"16-30",Table1[[#This Row],[Patient Waittime]]&lt;=45,"31-45",Table1[[#This Row],[Patient Waittime]]&lt;=60,"46-60",TRUE,"60+")</f>
        <v>46-60</v>
      </c>
      <c r="Q8728">
        <f>--(Table1[[#This Row],[Patient Waittime]]&lt;=30)</f>
        <v>0</v>
      </c>
      <c r="R8728">
        <f>--Table1[[#This Row],[Patient Admission Flag]]</f>
        <v>1</v>
      </c>
      <c r="S8728">
        <f>--AND(Table1[[#This Row],[WithinTarget]]=1,Table1[[#This Row],[Patient Satisfaction Score]]&gt;=7)</f>
        <v>0</v>
      </c>
      <c r="T8728" t="str">
        <f>IF(LEFT(Table1[[#This Row],[Patient Gender]],1)="F","Female","Male")</f>
        <v>Male</v>
      </c>
    </row>
    <row r="8729" spans="1:20" x14ac:dyDescent="0.3">
      <c r="A8729" t="s">
        <v>8833</v>
      </c>
      <c r="B8729" s="1">
        <v>45296.072222222225</v>
      </c>
      <c r="C8729" t="s">
        <v>9</v>
      </c>
      <c r="D8729">
        <v>37</v>
      </c>
      <c r="E8729" t="s">
        <v>10</v>
      </c>
      <c r="F8729" t="s">
        <v>15</v>
      </c>
      <c r="G8729" t="b">
        <v>1</v>
      </c>
      <c r="H8729">
        <v>6</v>
      </c>
      <c r="I8729">
        <v>14</v>
      </c>
      <c r="J8729" t="b">
        <v>1</v>
      </c>
      <c r="K8729">
        <f>YEAR(Table1[[#This Row],[Patient Admission Date]])</f>
        <v>2024</v>
      </c>
      <c r="L8729" t="str">
        <f>TEXT(Table1[[#This Row],[Patient Admission Date]],"mmm")</f>
        <v>Jan</v>
      </c>
      <c r="M8729" t="str">
        <f>TEXT(Table1[[#This Row],[Patient Admission Date]],"ddd")</f>
        <v>Fri</v>
      </c>
      <c r="N8729" t="str">
        <f>TEXT(INT(HOUR(Table1[[#This Row],[Patient Admission Date]])/3)*3,"00")&amp;"-"&amp;TEXT(INT(HOUR(Table1[[#This Row],[Patient Admission Date]])/3)*3+3,"00")</f>
        <v>00-03</v>
      </c>
      <c r="O8729" t="str" cm="1">
        <f t="array" ref="O8729">_xlfn.IFS(Table1[[#This Row],[Patient Age]]&lt;=14,"0-14",Table1[[#This Row],[Patient Age]]&lt;=29,"15-29",Table1[[#This Row],[Patient Age]]&lt;=44,"30-44",Table1[[#This Row],[Patient Age]]&lt;=59,"45-59",Table1[[#This Row],[Patient Age]]&lt;=74,"60-74",TRUE,"75+")</f>
        <v>30-44</v>
      </c>
      <c r="P8729" t="str" cm="1">
        <f t="array" ref="P8729">_xlfn.IFS(Table1[[#This Row],[Patient Waittime]]&lt;=15,"0-15",Table1[[#This Row],[Patient Waittime]]&lt;=30,"16-30",Table1[[#This Row],[Patient Waittime]]&lt;=45,"31-45",Table1[[#This Row],[Patient Waittime]]&lt;=60,"46-60",TRUE,"60+")</f>
        <v>0-15</v>
      </c>
      <c r="Q8729">
        <f>--(Table1[[#This Row],[Patient Waittime]]&lt;=30)</f>
        <v>1</v>
      </c>
      <c r="R8729">
        <f>--Table1[[#This Row],[Patient Admission Flag]]</f>
        <v>1</v>
      </c>
      <c r="S8729">
        <f>--AND(Table1[[#This Row],[WithinTarget]]=1,Table1[[#This Row],[Patient Satisfaction Score]]&gt;=7)</f>
        <v>0</v>
      </c>
      <c r="T8729" t="str">
        <f>IF(LEFT(Table1[[#This Row],[Patient Gender]],1)="F","Female","Male")</f>
        <v>Male</v>
      </c>
    </row>
    <row r="8730" spans="1:20" x14ac:dyDescent="0.3">
      <c r="A8730" t="s">
        <v>8834</v>
      </c>
      <c r="B8730" s="1">
        <v>45318.32916666667</v>
      </c>
      <c r="C8730" t="s">
        <v>9</v>
      </c>
      <c r="D8730">
        <v>53</v>
      </c>
      <c r="E8730" t="s">
        <v>10</v>
      </c>
      <c r="F8730" t="s">
        <v>15</v>
      </c>
      <c r="G8730" t="b">
        <v>1</v>
      </c>
      <c r="H8730">
        <v>6</v>
      </c>
      <c r="I8730">
        <v>57</v>
      </c>
      <c r="J8730" t="b">
        <v>1</v>
      </c>
      <c r="K8730">
        <f>YEAR(Table1[[#This Row],[Patient Admission Date]])</f>
        <v>2024</v>
      </c>
      <c r="L8730" t="str">
        <f>TEXT(Table1[[#This Row],[Patient Admission Date]],"mmm")</f>
        <v>Jan</v>
      </c>
      <c r="M8730" t="str">
        <f>TEXT(Table1[[#This Row],[Patient Admission Date]],"ddd")</f>
        <v>Sat</v>
      </c>
      <c r="N8730" t="str">
        <f>TEXT(INT(HOUR(Table1[[#This Row],[Patient Admission Date]])/3)*3,"00")&amp;"-"&amp;TEXT(INT(HOUR(Table1[[#This Row],[Patient Admission Date]])/3)*3+3,"00")</f>
        <v>06-09</v>
      </c>
      <c r="O8730" t="str" cm="1">
        <f t="array" ref="O8730">_xlfn.IFS(Table1[[#This Row],[Patient Age]]&lt;=14,"0-14",Table1[[#This Row],[Patient Age]]&lt;=29,"15-29",Table1[[#This Row],[Patient Age]]&lt;=44,"30-44",Table1[[#This Row],[Patient Age]]&lt;=59,"45-59",Table1[[#This Row],[Patient Age]]&lt;=74,"60-74",TRUE,"75+")</f>
        <v>45-59</v>
      </c>
      <c r="P8730" t="str" cm="1">
        <f t="array" ref="P8730">_xlfn.IFS(Table1[[#This Row],[Patient Waittime]]&lt;=15,"0-15",Table1[[#This Row],[Patient Waittime]]&lt;=30,"16-30",Table1[[#This Row],[Patient Waittime]]&lt;=45,"31-45",Table1[[#This Row],[Patient Waittime]]&lt;=60,"46-60",TRUE,"60+")</f>
        <v>46-60</v>
      </c>
      <c r="Q8730">
        <f>--(Table1[[#This Row],[Patient Waittime]]&lt;=30)</f>
        <v>0</v>
      </c>
      <c r="R8730">
        <f>--Table1[[#This Row],[Patient Admission Flag]]</f>
        <v>1</v>
      </c>
      <c r="S8730">
        <f>--AND(Table1[[#This Row],[WithinTarget]]=1,Table1[[#This Row],[Patient Satisfaction Score]]&gt;=7)</f>
        <v>0</v>
      </c>
      <c r="T8730" t="str">
        <f>IF(LEFT(Table1[[#This Row],[Patient Gender]],1)="F","Female","Male")</f>
        <v>Male</v>
      </c>
    </row>
    <row r="8731" spans="1:20" x14ac:dyDescent="0.3">
      <c r="A8731" t="s">
        <v>8835</v>
      </c>
      <c r="B8731" s="1">
        <v>45273.322916666664</v>
      </c>
      <c r="C8731" t="s">
        <v>9</v>
      </c>
      <c r="D8731">
        <v>33</v>
      </c>
      <c r="E8731" t="s">
        <v>10</v>
      </c>
      <c r="F8731" t="s">
        <v>15</v>
      </c>
      <c r="G8731" t="b">
        <v>1</v>
      </c>
      <c r="H8731">
        <v>7</v>
      </c>
      <c r="I8731">
        <v>17</v>
      </c>
      <c r="J8731" t="b">
        <v>1</v>
      </c>
      <c r="K8731">
        <f>YEAR(Table1[[#This Row],[Patient Admission Date]])</f>
        <v>2023</v>
      </c>
      <c r="L8731" t="str">
        <f>TEXT(Table1[[#This Row],[Patient Admission Date]],"mmm")</f>
        <v>Dec</v>
      </c>
      <c r="M8731" t="str">
        <f>TEXT(Table1[[#This Row],[Patient Admission Date]],"ddd")</f>
        <v>Wed</v>
      </c>
      <c r="N8731" t="str">
        <f>TEXT(INT(HOUR(Table1[[#This Row],[Patient Admission Date]])/3)*3,"00")&amp;"-"&amp;TEXT(INT(HOUR(Table1[[#This Row],[Patient Admission Date]])/3)*3+3,"00")</f>
        <v>06-09</v>
      </c>
      <c r="O8731" t="str" cm="1">
        <f t="array" ref="O8731">_xlfn.IFS(Table1[[#This Row],[Patient Age]]&lt;=14,"0-14",Table1[[#This Row],[Patient Age]]&lt;=29,"15-29",Table1[[#This Row],[Patient Age]]&lt;=44,"30-44",Table1[[#This Row],[Patient Age]]&lt;=59,"45-59",Table1[[#This Row],[Patient Age]]&lt;=74,"60-74",TRUE,"75+")</f>
        <v>30-44</v>
      </c>
      <c r="P8731" t="str" cm="1">
        <f t="array" ref="P8731">_xlfn.IFS(Table1[[#This Row],[Patient Waittime]]&lt;=15,"0-15",Table1[[#This Row],[Patient Waittime]]&lt;=30,"16-30",Table1[[#This Row],[Patient Waittime]]&lt;=45,"31-45",Table1[[#This Row],[Patient Waittime]]&lt;=60,"46-60",TRUE,"60+")</f>
        <v>16-30</v>
      </c>
      <c r="Q8731">
        <f>--(Table1[[#This Row],[Patient Waittime]]&lt;=30)</f>
        <v>1</v>
      </c>
      <c r="R8731">
        <f>--Table1[[#This Row],[Patient Admission Flag]]</f>
        <v>1</v>
      </c>
      <c r="S8731">
        <f>--AND(Table1[[#This Row],[WithinTarget]]=1,Table1[[#This Row],[Patient Satisfaction Score]]&gt;=7)</f>
        <v>1</v>
      </c>
      <c r="T8731" t="str">
        <f>IF(LEFT(Table1[[#This Row],[Patient Gender]],1)="F","Female","Male")</f>
        <v>Male</v>
      </c>
    </row>
    <row r="8732" spans="1:20" x14ac:dyDescent="0.3">
      <c r="A8732" t="s">
        <v>8836</v>
      </c>
      <c r="B8732" s="1">
        <v>45025.565972222219</v>
      </c>
      <c r="C8732" t="s">
        <v>9</v>
      </c>
      <c r="D8732">
        <v>39</v>
      </c>
      <c r="E8732" t="s">
        <v>10</v>
      </c>
      <c r="F8732" t="s">
        <v>15</v>
      </c>
      <c r="G8732" t="b">
        <v>1</v>
      </c>
      <c r="H8732">
        <v>7</v>
      </c>
      <c r="I8732">
        <v>36</v>
      </c>
      <c r="J8732" t="b">
        <v>1</v>
      </c>
      <c r="K8732">
        <f>YEAR(Table1[[#This Row],[Patient Admission Date]])</f>
        <v>2023</v>
      </c>
      <c r="L8732" t="str">
        <f>TEXT(Table1[[#This Row],[Patient Admission Date]],"mmm")</f>
        <v>Apr</v>
      </c>
      <c r="M8732" t="str">
        <f>TEXT(Table1[[#This Row],[Patient Admission Date]],"ddd")</f>
        <v>Sun</v>
      </c>
      <c r="N8732" t="str">
        <f>TEXT(INT(HOUR(Table1[[#This Row],[Patient Admission Date]])/3)*3,"00")&amp;"-"&amp;TEXT(INT(HOUR(Table1[[#This Row],[Patient Admission Date]])/3)*3+3,"00")</f>
        <v>12-15</v>
      </c>
      <c r="O8732" t="str" cm="1">
        <f t="array" ref="O8732">_xlfn.IFS(Table1[[#This Row],[Patient Age]]&lt;=14,"0-14",Table1[[#This Row],[Patient Age]]&lt;=29,"15-29",Table1[[#This Row],[Patient Age]]&lt;=44,"30-44",Table1[[#This Row],[Patient Age]]&lt;=59,"45-59",Table1[[#This Row],[Patient Age]]&lt;=74,"60-74",TRUE,"75+")</f>
        <v>30-44</v>
      </c>
      <c r="P8732" t="str" cm="1">
        <f t="array" ref="P8732">_xlfn.IFS(Table1[[#This Row],[Patient Waittime]]&lt;=15,"0-15",Table1[[#This Row],[Patient Waittime]]&lt;=30,"16-30",Table1[[#This Row],[Patient Waittime]]&lt;=45,"31-45",Table1[[#This Row],[Patient Waittime]]&lt;=60,"46-60",TRUE,"60+")</f>
        <v>31-45</v>
      </c>
      <c r="Q8732">
        <f>--(Table1[[#This Row],[Patient Waittime]]&lt;=30)</f>
        <v>0</v>
      </c>
      <c r="R8732">
        <f>--Table1[[#This Row],[Patient Admission Flag]]</f>
        <v>1</v>
      </c>
      <c r="S8732">
        <f>--AND(Table1[[#This Row],[WithinTarget]]=1,Table1[[#This Row],[Patient Satisfaction Score]]&gt;=7)</f>
        <v>0</v>
      </c>
      <c r="T8732" t="str">
        <f>IF(LEFT(Table1[[#This Row],[Patient Gender]],1)="F","Female","Male")</f>
        <v>Male</v>
      </c>
    </row>
    <row r="8733" spans="1:20" x14ac:dyDescent="0.3">
      <c r="A8733" t="s">
        <v>8837</v>
      </c>
      <c r="B8733" s="1">
        <v>45485.563194444447</v>
      </c>
      <c r="C8733" t="s">
        <v>9</v>
      </c>
      <c r="D8733">
        <v>52</v>
      </c>
      <c r="E8733" t="s">
        <v>10</v>
      </c>
      <c r="F8733" t="s">
        <v>15</v>
      </c>
      <c r="G8733" t="b">
        <v>1</v>
      </c>
      <c r="H8733">
        <v>7</v>
      </c>
      <c r="I8733">
        <v>50</v>
      </c>
      <c r="J8733" t="b">
        <v>1</v>
      </c>
      <c r="K8733">
        <f>YEAR(Table1[[#This Row],[Patient Admission Date]])</f>
        <v>2024</v>
      </c>
      <c r="L8733" t="str">
        <f>TEXT(Table1[[#This Row],[Patient Admission Date]],"mmm")</f>
        <v>Jul</v>
      </c>
      <c r="M8733" t="str">
        <f>TEXT(Table1[[#This Row],[Patient Admission Date]],"ddd")</f>
        <v>Fri</v>
      </c>
      <c r="N8733" t="str">
        <f>TEXT(INT(HOUR(Table1[[#This Row],[Patient Admission Date]])/3)*3,"00")&amp;"-"&amp;TEXT(INT(HOUR(Table1[[#This Row],[Patient Admission Date]])/3)*3+3,"00")</f>
        <v>12-15</v>
      </c>
      <c r="O8733" t="str" cm="1">
        <f t="array" ref="O8733">_xlfn.IFS(Table1[[#This Row],[Patient Age]]&lt;=14,"0-14",Table1[[#This Row],[Patient Age]]&lt;=29,"15-29",Table1[[#This Row],[Patient Age]]&lt;=44,"30-44",Table1[[#This Row],[Patient Age]]&lt;=59,"45-59",Table1[[#This Row],[Patient Age]]&lt;=74,"60-74",TRUE,"75+")</f>
        <v>45-59</v>
      </c>
      <c r="P8733" t="str" cm="1">
        <f t="array" ref="P8733">_xlfn.IFS(Table1[[#This Row],[Patient Waittime]]&lt;=15,"0-15",Table1[[#This Row],[Patient Waittime]]&lt;=30,"16-30",Table1[[#This Row],[Patient Waittime]]&lt;=45,"31-45",Table1[[#This Row],[Patient Waittime]]&lt;=60,"46-60",TRUE,"60+")</f>
        <v>46-60</v>
      </c>
      <c r="Q8733">
        <f>--(Table1[[#This Row],[Patient Waittime]]&lt;=30)</f>
        <v>0</v>
      </c>
      <c r="R8733">
        <f>--Table1[[#This Row],[Patient Admission Flag]]</f>
        <v>1</v>
      </c>
      <c r="S8733">
        <f>--AND(Table1[[#This Row],[WithinTarget]]=1,Table1[[#This Row],[Patient Satisfaction Score]]&gt;=7)</f>
        <v>0</v>
      </c>
      <c r="T8733" t="str">
        <f>IF(LEFT(Table1[[#This Row],[Patient Gender]],1)="F","Female","Male")</f>
        <v>Male</v>
      </c>
    </row>
    <row r="8734" spans="1:20" x14ac:dyDescent="0.3">
      <c r="A8734" t="s">
        <v>8838</v>
      </c>
      <c r="B8734" s="1">
        <v>45330.927083333336</v>
      </c>
      <c r="C8734" t="s">
        <v>9</v>
      </c>
      <c r="D8734">
        <v>26</v>
      </c>
      <c r="E8734" t="s">
        <v>10</v>
      </c>
      <c r="F8734" t="s">
        <v>15</v>
      </c>
      <c r="G8734" t="b">
        <v>1</v>
      </c>
      <c r="H8734">
        <v>7</v>
      </c>
      <c r="I8734">
        <v>56</v>
      </c>
      <c r="J8734" t="b">
        <v>1</v>
      </c>
      <c r="K8734">
        <f>YEAR(Table1[[#This Row],[Patient Admission Date]])</f>
        <v>2024</v>
      </c>
      <c r="L8734" t="str">
        <f>TEXT(Table1[[#This Row],[Patient Admission Date]],"mmm")</f>
        <v>Feb</v>
      </c>
      <c r="M8734" t="str">
        <f>TEXT(Table1[[#This Row],[Patient Admission Date]],"ddd")</f>
        <v>Thu</v>
      </c>
      <c r="N8734" t="str">
        <f>TEXT(INT(HOUR(Table1[[#This Row],[Patient Admission Date]])/3)*3,"00")&amp;"-"&amp;TEXT(INT(HOUR(Table1[[#This Row],[Patient Admission Date]])/3)*3+3,"00")</f>
        <v>21-24</v>
      </c>
      <c r="O8734" t="str" cm="1">
        <f t="array" ref="O8734">_xlfn.IFS(Table1[[#This Row],[Patient Age]]&lt;=14,"0-14",Table1[[#This Row],[Patient Age]]&lt;=29,"15-29",Table1[[#This Row],[Patient Age]]&lt;=44,"30-44",Table1[[#This Row],[Patient Age]]&lt;=59,"45-59",Table1[[#This Row],[Patient Age]]&lt;=74,"60-74",TRUE,"75+")</f>
        <v>15-29</v>
      </c>
      <c r="P8734" t="str" cm="1">
        <f t="array" ref="P8734">_xlfn.IFS(Table1[[#This Row],[Patient Waittime]]&lt;=15,"0-15",Table1[[#This Row],[Patient Waittime]]&lt;=30,"16-30",Table1[[#This Row],[Patient Waittime]]&lt;=45,"31-45",Table1[[#This Row],[Patient Waittime]]&lt;=60,"46-60",TRUE,"60+")</f>
        <v>46-60</v>
      </c>
      <c r="Q8734">
        <f>--(Table1[[#This Row],[Patient Waittime]]&lt;=30)</f>
        <v>0</v>
      </c>
      <c r="R8734">
        <f>--Table1[[#This Row],[Patient Admission Flag]]</f>
        <v>1</v>
      </c>
      <c r="S8734">
        <f>--AND(Table1[[#This Row],[WithinTarget]]=1,Table1[[#This Row],[Patient Satisfaction Score]]&gt;=7)</f>
        <v>0</v>
      </c>
      <c r="T8734" t="str">
        <f>IF(LEFT(Table1[[#This Row],[Patient Gender]],1)="F","Female","Male")</f>
        <v>Male</v>
      </c>
    </row>
    <row r="8735" spans="1:20" x14ac:dyDescent="0.3">
      <c r="A8735" t="s">
        <v>8839</v>
      </c>
      <c r="B8735" s="1">
        <v>45026.682638888888</v>
      </c>
      <c r="C8735" t="s">
        <v>9</v>
      </c>
      <c r="D8735">
        <v>29</v>
      </c>
      <c r="E8735" t="s">
        <v>10</v>
      </c>
      <c r="F8735" t="s">
        <v>15</v>
      </c>
      <c r="G8735" t="b">
        <v>1</v>
      </c>
      <c r="H8735">
        <v>8</v>
      </c>
      <c r="I8735">
        <v>48</v>
      </c>
      <c r="J8735" t="b">
        <v>1</v>
      </c>
      <c r="K8735">
        <f>YEAR(Table1[[#This Row],[Patient Admission Date]])</f>
        <v>2023</v>
      </c>
      <c r="L8735" t="str">
        <f>TEXT(Table1[[#This Row],[Patient Admission Date]],"mmm")</f>
        <v>Apr</v>
      </c>
      <c r="M8735" t="str">
        <f>TEXT(Table1[[#This Row],[Patient Admission Date]],"ddd")</f>
        <v>Mon</v>
      </c>
      <c r="N8735" t="str">
        <f>TEXT(INT(HOUR(Table1[[#This Row],[Patient Admission Date]])/3)*3,"00")&amp;"-"&amp;TEXT(INT(HOUR(Table1[[#This Row],[Patient Admission Date]])/3)*3+3,"00")</f>
        <v>15-18</v>
      </c>
      <c r="O8735" t="str" cm="1">
        <f t="array" ref="O8735">_xlfn.IFS(Table1[[#This Row],[Patient Age]]&lt;=14,"0-14",Table1[[#This Row],[Patient Age]]&lt;=29,"15-29",Table1[[#This Row],[Patient Age]]&lt;=44,"30-44",Table1[[#This Row],[Patient Age]]&lt;=59,"45-59",Table1[[#This Row],[Patient Age]]&lt;=74,"60-74",TRUE,"75+")</f>
        <v>15-29</v>
      </c>
      <c r="P8735" t="str" cm="1">
        <f t="array" ref="P8735">_xlfn.IFS(Table1[[#This Row],[Patient Waittime]]&lt;=15,"0-15",Table1[[#This Row],[Patient Waittime]]&lt;=30,"16-30",Table1[[#This Row],[Patient Waittime]]&lt;=45,"31-45",Table1[[#This Row],[Patient Waittime]]&lt;=60,"46-60",TRUE,"60+")</f>
        <v>46-60</v>
      </c>
      <c r="Q8735">
        <f>--(Table1[[#This Row],[Patient Waittime]]&lt;=30)</f>
        <v>0</v>
      </c>
      <c r="R8735">
        <f>--Table1[[#This Row],[Patient Admission Flag]]</f>
        <v>1</v>
      </c>
      <c r="S8735">
        <f>--AND(Table1[[#This Row],[WithinTarget]]=1,Table1[[#This Row],[Patient Satisfaction Score]]&gt;=7)</f>
        <v>0</v>
      </c>
      <c r="T8735" t="str">
        <f>IF(LEFT(Table1[[#This Row],[Patient Gender]],1)="F","Female","Male")</f>
        <v>Male</v>
      </c>
    </row>
    <row r="8736" spans="1:20" x14ac:dyDescent="0.3">
      <c r="A8736" t="s">
        <v>8840</v>
      </c>
      <c r="B8736" s="1">
        <v>45502.788888888892</v>
      </c>
      <c r="C8736" t="s">
        <v>9</v>
      </c>
      <c r="D8736">
        <v>11</v>
      </c>
      <c r="E8736" t="s">
        <v>10</v>
      </c>
      <c r="F8736" t="s">
        <v>15</v>
      </c>
      <c r="G8736" t="b">
        <v>1</v>
      </c>
      <c r="H8736">
        <v>8</v>
      </c>
      <c r="I8736">
        <v>29</v>
      </c>
      <c r="J8736" t="b">
        <v>1</v>
      </c>
      <c r="K8736">
        <f>YEAR(Table1[[#This Row],[Patient Admission Date]])</f>
        <v>2024</v>
      </c>
      <c r="L8736" t="str">
        <f>TEXT(Table1[[#This Row],[Patient Admission Date]],"mmm")</f>
        <v>Jul</v>
      </c>
      <c r="M8736" t="str">
        <f>TEXT(Table1[[#This Row],[Patient Admission Date]],"ddd")</f>
        <v>Mon</v>
      </c>
      <c r="N8736" t="str">
        <f>TEXT(INT(HOUR(Table1[[#This Row],[Patient Admission Date]])/3)*3,"00")&amp;"-"&amp;TEXT(INT(HOUR(Table1[[#This Row],[Patient Admission Date]])/3)*3+3,"00")</f>
        <v>18-21</v>
      </c>
      <c r="O8736" t="str" cm="1">
        <f t="array" ref="O8736">_xlfn.IFS(Table1[[#This Row],[Patient Age]]&lt;=14,"0-14",Table1[[#This Row],[Patient Age]]&lt;=29,"15-29",Table1[[#This Row],[Patient Age]]&lt;=44,"30-44",Table1[[#This Row],[Patient Age]]&lt;=59,"45-59",Table1[[#This Row],[Patient Age]]&lt;=74,"60-74",TRUE,"75+")</f>
        <v>0-14</v>
      </c>
      <c r="P8736" t="str" cm="1">
        <f t="array" ref="P8736">_xlfn.IFS(Table1[[#This Row],[Patient Waittime]]&lt;=15,"0-15",Table1[[#This Row],[Patient Waittime]]&lt;=30,"16-30",Table1[[#This Row],[Patient Waittime]]&lt;=45,"31-45",Table1[[#This Row],[Patient Waittime]]&lt;=60,"46-60",TRUE,"60+")</f>
        <v>16-30</v>
      </c>
      <c r="Q8736">
        <f>--(Table1[[#This Row],[Patient Waittime]]&lt;=30)</f>
        <v>1</v>
      </c>
      <c r="R8736">
        <f>--Table1[[#This Row],[Patient Admission Flag]]</f>
        <v>1</v>
      </c>
      <c r="S8736">
        <f>--AND(Table1[[#This Row],[WithinTarget]]=1,Table1[[#This Row],[Patient Satisfaction Score]]&gt;=7)</f>
        <v>1</v>
      </c>
      <c r="T8736" t="str">
        <f>IF(LEFT(Table1[[#This Row],[Patient Gender]],1)="F","Female","Male")</f>
        <v>Male</v>
      </c>
    </row>
    <row r="8737" spans="1:20" x14ac:dyDescent="0.3">
      <c r="A8737" t="s">
        <v>8841</v>
      </c>
      <c r="B8737" s="1">
        <v>45580.970833333333</v>
      </c>
      <c r="C8737" t="s">
        <v>9</v>
      </c>
      <c r="D8737">
        <v>56</v>
      </c>
      <c r="E8737" t="s">
        <v>10</v>
      </c>
      <c r="F8737" t="s">
        <v>15</v>
      </c>
      <c r="G8737" t="b">
        <v>1</v>
      </c>
      <c r="H8737">
        <v>9</v>
      </c>
      <c r="I8737">
        <v>44</v>
      </c>
      <c r="J8737" t="b">
        <v>1</v>
      </c>
      <c r="K8737">
        <f>YEAR(Table1[[#This Row],[Patient Admission Date]])</f>
        <v>2024</v>
      </c>
      <c r="L8737" t="str">
        <f>TEXT(Table1[[#This Row],[Patient Admission Date]],"mmm")</f>
        <v>Oct</v>
      </c>
      <c r="M8737" t="str">
        <f>TEXT(Table1[[#This Row],[Patient Admission Date]],"ddd")</f>
        <v>Tue</v>
      </c>
      <c r="N8737" t="str">
        <f>TEXT(INT(HOUR(Table1[[#This Row],[Patient Admission Date]])/3)*3,"00")&amp;"-"&amp;TEXT(INT(HOUR(Table1[[#This Row],[Patient Admission Date]])/3)*3+3,"00")</f>
        <v>21-24</v>
      </c>
      <c r="O8737" t="str" cm="1">
        <f t="array" ref="O8737">_xlfn.IFS(Table1[[#This Row],[Patient Age]]&lt;=14,"0-14",Table1[[#This Row],[Patient Age]]&lt;=29,"15-29",Table1[[#This Row],[Patient Age]]&lt;=44,"30-44",Table1[[#This Row],[Patient Age]]&lt;=59,"45-59",Table1[[#This Row],[Patient Age]]&lt;=74,"60-74",TRUE,"75+")</f>
        <v>45-59</v>
      </c>
      <c r="P8737" t="str" cm="1">
        <f t="array" ref="P8737">_xlfn.IFS(Table1[[#This Row],[Patient Waittime]]&lt;=15,"0-15",Table1[[#This Row],[Patient Waittime]]&lt;=30,"16-30",Table1[[#This Row],[Patient Waittime]]&lt;=45,"31-45",Table1[[#This Row],[Patient Waittime]]&lt;=60,"46-60",TRUE,"60+")</f>
        <v>31-45</v>
      </c>
      <c r="Q8737">
        <f>--(Table1[[#This Row],[Patient Waittime]]&lt;=30)</f>
        <v>0</v>
      </c>
      <c r="R8737">
        <f>--Table1[[#This Row],[Patient Admission Flag]]</f>
        <v>1</v>
      </c>
      <c r="S8737">
        <f>--AND(Table1[[#This Row],[WithinTarget]]=1,Table1[[#This Row],[Patient Satisfaction Score]]&gt;=7)</f>
        <v>0</v>
      </c>
      <c r="T8737" t="str">
        <f>IF(LEFT(Table1[[#This Row],[Patient Gender]],1)="F","Female","Male")</f>
        <v>Male</v>
      </c>
    </row>
    <row r="8738" spans="1:20" x14ac:dyDescent="0.3">
      <c r="A8738" t="s">
        <v>8842</v>
      </c>
      <c r="B8738" s="1">
        <v>45032.568055555559</v>
      </c>
      <c r="C8738" t="s">
        <v>9</v>
      </c>
      <c r="D8738">
        <v>40</v>
      </c>
      <c r="E8738" t="s">
        <v>10</v>
      </c>
      <c r="F8738" t="s">
        <v>15</v>
      </c>
      <c r="G8738" t="b">
        <v>1</v>
      </c>
      <c r="H8738">
        <v>9</v>
      </c>
      <c r="I8738">
        <v>15</v>
      </c>
      <c r="J8738" t="b">
        <v>1</v>
      </c>
      <c r="K8738">
        <f>YEAR(Table1[[#This Row],[Patient Admission Date]])</f>
        <v>2023</v>
      </c>
      <c r="L8738" t="str">
        <f>TEXT(Table1[[#This Row],[Patient Admission Date]],"mmm")</f>
        <v>Apr</v>
      </c>
      <c r="M8738" t="str">
        <f>TEXT(Table1[[#This Row],[Patient Admission Date]],"ddd")</f>
        <v>Sun</v>
      </c>
      <c r="N8738" t="str">
        <f>TEXT(INT(HOUR(Table1[[#This Row],[Patient Admission Date]])/3)*3,"00")&amp;"-"&amp;TEXT(INT(HOUR(Table1[[#This Row],[Patient Admission Date]])/3)*3+3,"00")</f>
        <v>12-15</v>
      </c>
      <c r="O8738" t="str" cm="1">
        <f t="array" ref="O8738">_xlfn.IFS(Table1[[#This Row],[Patient Age]]&lt;=14,"0-14",Table1[[#This Row],[Patient Age]]&lt;=29,"15-29",Table1[[#This Row],[Patient Age]]&lt;=44,"30-44",Table1[[#This Row],[Patient Age]]&lt;=59,"45-59",Table1[[#This Row],[Patient Age]]&lt;=74,"60-74",TRUE,"75+")</f>
        <v>30-44</v>
      </c>
      <c r="P8738" t="str" cm="1">
        <f t="array" ref="P8738">_xlfn.IFS(Table1[[#This Row],[Patient Waittime]]&lt;=15,"0-15",Table1[[#This Row],[Patient Waittime]]&lt;=30,"16-30",Table1[[#This Row],[Patient Waittime]]&lt;=45,"31-45",Table1[[#This Row],[Patient Waittime]]&lt;=60,"46-60",TRUE,"60+")</f>
        <v>0-15</v>
      </c>
      <c r="Q8738">
        <f>--(Table1[[#This Row],[Patient Waittime]]&lt;=30)</f>
        <v>1</v>
      </c>
      <c r="R8738">
        <f>--Table1[[#This Row],[Patient Admission Flag]]</f>
        <v>1</v>
      </c>
      <c r="S8738">
        <f>--AND(Table1[[#This Row],[WithinTarget]]=1,Table1[[#This Row],[Patient Satisfaction Score]]&gt;=7)</f>
        <v>1</v>
      </c>
      <c r="T8738" t="str">
        <f>IF(LEFT(Table1[[#This Row],[Patient Gender]],1)="F","Female","Male")</f>
        <v>Male</v>
      </c>
    </row>
    <row r="8739" spans="1:20" x14ac:dyDescent="0.3">
      <c r="A8739" t="s">
        <v>8843</v>
      </c>
      <c r="B8739" s="1">
        <v>45579.039583333331</v>
      </c>
      <c r="C8739" t="s">
        <v>9</v>
      </c>
      <c r="D8739">
        <v>53</v>
      </c>
      <c r="E8739" t="s">
        <v>10</v>
      </c>
      <c r="F8739" t="s">
        <v>15</v>
      </c>
      <c r="G8739" t="b">
        <v>1</v>
      </c>
      <c r="H8739">
        <v>9</v>
      </c>
      <c r="I8739">
        <v>44</v>
      </c>
      <c r="J8739" t="b">
        <v>1</v>
      </c>
      <c r="K8739">
        <f>YEAR(Table1[[#This Row],[Patient Admission Date]])</f>
        <v>2024</v>
      </c>
      <c r="L8739" t="str">
        <f>TEXT(Table1[[#This Row],[Patient Admission Date]],"mmm")</f>
        <v>Oct</v>
      </c>
      <c r="M8739" t="str">
        <f>TEXT(Table1[[#This Row],[Patient Admission Date]],"ddd")</f>
        <v>Mon</v>
      </c>
      <c r="N8739" t="str">
        <f>TEXT(INT(HOUR(Table1[[#This Row],[Patient Admission Date]])/3)*3,"00")&amp;"-"&amp;TEXT(INT(HOUR(Table1[[#This Row],[Patient Admission Date]])/3)*3+3,"00")</f>
        <v>00-03</v>
      </c>
      <c r="O8739" t="str" cm="1">
        <f t="array" ref="O8739">_xlfn.IFS(Table1[[#This Row],[Patient Age]]&lt;=14,"0-14",Table1[[#This Row],[Patient Age]]&lt;=29,"15-29",Table1[[#This Row],[Patient Age]]&lt;=44,"30-44",Table1[[#This Row],[Patient Age]]&lt;=59,"45-59",Table1[[#This Row],[Patient Age]]&lt;=74,"60-74",TRUE,"75+")</f>
        <v>45-59</v>
      </c>
      <c r="P8739" t="str" cm="1">
        <f t="array" ref="P8739">_xlfn.IFS(Table1[[#This Row],[Patient Waittime]]&lt;=15,"0-15",Table1[[#This Row],[Patient Waittime]]&lt;=30,"16-30",Table1[[#This Row],[Patient Waittime]]&lt;=45,"31-45",Table1[[#This Row],[Patient Waittime]]&lt;=60,"46-60",TRUE,"60+")</f>
        <v>31-45</v>
      </c>
      <c r="Q8739">
        <f>--(Table1[[#This Row],[Patient Waittime]]&lt;=30)</f>
        <v>0</v>
      </c>
      <c r="R8739">
        <f>--Table1[[#This Row],[Patient Admission Flag]]</f>
        <v>1</v>
      </c>
      <c r="S8739">
        <f>--AND(Table1[[#This Row],[WithinTarget]]=1,Table1[[#This Row],[Patient Satisfaction Score]]&gt;=7)</f>
        <v>0</v>
      </c>
      <c r="T8739" t="str">
        <f>IF(LEFT(Table1[[#This Row],[Patient Gender]],1)="F","Female","Male")</f>
        <v>Male</v>
      </c>
    </row>
    <row r="8740" spans="1:20" x14ac:dyDescent="0.3">
      <c r="A8740" t="s">
        <v>8844</v>
      </c>
      <c r="B8740" s="1">
        <v>45424.754861111112</v>
      </c>
      <c r="C8740" t="s">
        <v>9</v>
      </c>
      <c r="D8740">
        <v>14</v>
      </c>
      <c r="E8740" t="s">
        <v>10</v>
      </c>
      <c r="F8740" t="s">
        <v>15</v>
      </c>
      <c r="G8740" t="b">
        <v>1</v>
      </c>
      <c r="H8740">
        <v>10</v>
      </c>
      <c r="I8740">
        <v>53</v>
      </c>
      <c r="J8740" t="b">
        <v>1</v>
      </c>
      <c r="K8740">
        <f>YEAR(Table1[[#This Row],[Patient Admission Date]])</f>
        <v>2024</v>
      </c>
      <c r="L8740" t="str">
        <f>TEXT(Table1[[#This Row],[Patient Admission Date]],"mmm")</f>
        <v>May</v>
      </c>
      <c r="M8740" t="str">
        <f>TEXT(Table1[[#This Row],[Patient Admission Date]],"ddd")</f>
        <v>Sun</v>
      </c>
      <c r="N8740" t="str">
        <f>TEXT(INT(HOUR(Table1[[#This Row],[Patient Admission Date]])/3)*3,"00")&amp;"-"&amp;TEXT(INT(HOUR(Table1[[#This Row],[Patient Admission Date]])/3)*3+3,"00")</f>
        <v>18-21</v>
      </c>
      <c r="O8740" t="str" cm="1">
        <f t="array" ref="O8740">_xlfn.IFS(Table1[[#This Row],[Patient Age]]&lt;=14,"0-14",Table1[[#This Row],[Patient Age]]&lt;=29,"15-29",Table1[[#This Row],[Patient Age]]&lt;=44,"30-44",Table1[[#This Row],[Patient Age]]&lt;=59,"45-59",Table1[[#This Row],[Patient Age]]&lt;=74,"60-74",TRUE,"75+")</f>
        <v>0-14</v>
      </c>
      <c r="P8740" t="str" cm="1">
        <f t="array" ref="P8740">_xlfn.IFS(Table1[[#This Row],[Patient Waittime]]&lt;=15,"0-15",Table1[[#This Row],[Patient Waittime]]&lt;=30,"16-30",Table1[[#This Row],[Patient Waittime]]&lt;=45,"31-45",Table1[[#This Row],[Patient Waittime]]&lt;=60,"46-60",TRUE,"60+")</f>
        <v>46-60</v>
      </c>
      <c r="Q8740">
        <f>--(Table1[[#This Row],[Patient Waittime]]&lt;=30)</f>
        <v>0</v>
      </c>
      <c r="R8740">
        <f>--Table1[[#This Row],[Patient Admission Flag]]</f>
        <v>1</v>
      </c>
      <c r="S8740">
        <f>--AND(Table1[[#This Row],[WithinTarget]]=1,Table1[[#This Row],[Patient Satisfaction Score]]&gt;=7)</f>
        <v>0</v>
      </c>
      <c r="T8740" t="str">
        <f>IF(LEFT(Table1[[#This Row],[Patient Gender]],1)="F","Female","Male")</f>
        <v>Male</v>
      </c>
    </row>
    <row r="8741" spans="1:20" x14ac:dyDescent="0.3">
      <c r="A8741" t="s">
        <v>8845</v>
      </c>
      <c r="B8741" s="1">
        <v>45118.382638888892</v>
      </c>
      <c r="C8741" t="s">
        <v>9</v>
      </c>
      <c r="D8741">
        <v>35</v>
      </c>
      <c r="E8741" t="s">
        <v>10</v>
      </c>
      <c r="F8741" t="s">
        <v>15</v>
      </c>
      <c r="G8741" t="b">
        <v>1</v>
      </c>
      <c r="H8741">
        <v>10</v>
      </c>
      <c r="I8741">
        <v>35</v>
      </c>
      <c r="J8741" t="b">
        <v>1</v>
      </c>
      <c r="K8741">
        <f>YEAR(Table1[[#This Row],[Patient Admission Date]])</f>
        <v>2023</v>
      </c>
      <c r="L8741" t="str">
        <f>TEXT(Table1[[#This Row],[Patient Admission Date]],"mmm")</f>
        <v>Jul</v>
      </c>
      <c r="M8741" t="str">
        <f>TEXT(Table1[[#This Row],[Patient Admission Date]],"ddd")</f>
        <v>Tue</v>
      </c>
      <c r="N8741" t="str">
        <f>TEXT(INT(HOUR(Table1[[#This Row],[Patient Admission Date]])/3)*3,"00")&amp;"-"&amp;TEXT(INT(HOUR(Table1[[#This Row],[Patient Admission Date]])/3)*3+3,"00")</f>
        <v>09-12</v>
      </c>
      <c r="O8741" t="str" cm="1">
        <f t="array" ref="O8741">_xlfn.IFS(Table1[[#This Row],[Patient Age]]&lt;=14,"0-14",Table1[[#This Row],[Patient Age]]&lt;=29,"15-29",Table1[[#This Row],[Patient Age]]&lt;=44,"30-44",Table1[[#This Row],[Patient Age]]&lt;=59,"45-59",Table1[[#This Row],[Patient Age]]&lt;=74,"60-74",TRUE,"75+")</f>
        <v>30-44</v>
      </c>
      <c r="P8741" t="str" cm="1">
        <f t="array" ref="P8741">_xlfn.IFS(Table1[[#This Row],[Patient Waittime]]&lt;=15,"0-15",Table1[[#This Row],[Patient Waittime]]&lt;=30,"16-30",Table1[[#This Row],[Patient Waittime]]&lt;=45,"31-45",Table1[[#This Row],[Patient Waittime]]&lt;=60,"46-60",TRUE,"60+")</f>
        <v>31-45</v>
      </c>
      <c r="Q8741">
        <f>--(Table1[[#This Row],[Patient Waittime]]&lt;=30)</f>
        <v>0</v>
      </c>
      <c r="R8741">
        <f>--Table1[[#This Row],[Patient Admission Flag]]</f>
        <v>1</v>
      </c>
      <c r="S8741">
        <f>--AND(Table1[[#This Row],[WithinTarget]]=1,Table1[[#This Row],[Patient Satisfaction Score]]&gt;=7)</f>
        <v>0</v>
      </c>
      <c r="T8741" t="str">
        <f>IF(LEFT(Table1[[#This Row],[Patient Gender]],1)="F","Female","Male")</f>
        <v>Male</v>
      </c>
    </row>
    <row r="8742" spans="1:20" x14ac:dyDescent="0.3">
      <c r="A8742" t="s">
        <v>8846</v>
      </c>
      <c r="B8742" s="1">
        <v>45552.463888888888</v>
      </c>
      <c r="C8742" t="s">
        <v>9</v>
      </c>
      <c r="D8742">
        <v>9</v>
      </c>
      <c r="E8742" t="s">
        <v>10</v>
      </c>
      <c r="F8742" t="s">
        <v>15</v>
      </c>
      <c r="G8742" t="b">
        <v>1</v>
      </c>
      <c r="H8742">
        <v>10</v>
      </c>
      <c r="I8742">
        <v>42</v>
      </c>
      <c r="J8742" t="b">
        <v>1</v>
      </c>
      <c r="K8742">
        <f>YEAR(Table1[[#This Row],[Patient Admission Date]])</f>
        <v>2024</v>
      </c>
      <c r="L8742" t="str">
        <f>TEXT(Table1[[#This Row],[Patient Admission Date]],"mmm")</f>
        <v>Sep</v>
      </c>
      <c r="M8742" t="str">
        <f>TEXT(Table1[[#This Row],[Patient Admission Date]],"ddd")</f>
        <v>Tue</v>
      </c>
      <c r="N8742" t="str">
        <f>TEXT(INT(HOUR(Table1[[#This Row],[Patient Admission Date]])/3)*3,"00")&amp;"-"&amp;TEXT(INT(HOUR(Table1[[#This Row],[Patient Admission Date]])/3)*3+3,"00")</f>
        <v>09-12</v>
      </c>
      <c r="O8742" t="str" cm="1">
        <f t="array" ref="O8742">_xlfn.IFS(Table1[[#This Row],[Patient Age]]&lt;=14,"0-14",Table1[[#This Row],[Patient Age]]&lt;=29,"15-29",Table1[[#This Row],[Patient Age]]&lt;=44,"30-44",Table1[[#This Row],[Patient Age]]&lt;=59,"45-59",Table1[[#This Row],[Patient Age]]&lt;=74,"60-74",TRUE,"75+")</f>
        <v>0-14</v>
      </c>
      <c r="P8742" t="str" cm="1">
        <f t="array" ref="P8742">_xlfn.IFS(Table1[[#This Row],[Patient Waittime]]&lt;=15,"0-15",Table1[[#This Row],[Patient Waittime]]&lt;=30,"16-30",Table1[[#This Row],[Patient Waittime]]&lt;=45,"31-45",Table1[[#This Row],[Patient Waittime]]&lt;=60,"46-60",TRUE,"60+")</f>
        <v>31-45</v>
      </c>
      <c r="Q8742">
        <f>--(Table1[[#This Row],[Patient Waittime]]&lt;=30)</f>
        <v>0</v>
      </c>
      <c r="R8742">
        <f>--Table1[[#This Row],[Patient Admission Flag]]</f>
        <v>1</v>
      </c>
      <c r="S8742">
        <f>--AND(Table1[[#This Row],[WithinTarget]]=1,Table1[[#This Row],[Patient Satisfaction Score]]&gt;=7)</f>
        <v>0</v>
      </c>
      <c r="T8742" t="str">
        <f>IF(LEFT(Table1[[#This Row],[Patient Gender]],1)="F","Female","Male")</f>
        <v>Male</v>
      </c>
    </row>
    <row r="8743" spans="1:20" x14ac:dyDescent="0.3">
      <c r="A8743" t="s">
        <v>8847</v>
      </c>
      <c r="B8743" s="1">
        <v>45517.290972222225</v>
      </c>
      <c r="C8743" t="s">
        <v>9</v>
      </c>
      <c r="D8743">
        <v>49</v>
      </c>
      <c r="E8743" t="s">
        <v>10</v>
      </c>
      <c r="F8743" t="s">
        <v>26</v>
      </c>
      <c r="G8743" t="b">
        <v>1</v>
      </c>
      <c r="I8743">
        <v>16</v>
      </c>
      <c r="J8743" t="b">
        <v>1</v>
      </c>
      <c r="K8743">
        <f>YEAR(Table1[[#This Row],[Patient Admission Date]])</f>
        <v>2024</v>
      </c>
      <c r="L8743" t="str">
        <f>TEXT(Table1[[#This Row],[Patient Admission Date]],"mmm")</f>
        <v>Aug</v>
      </c>
      <c r="M8743" t="str">
        <f>TEXT(Table1[[#This Row],[Patient Admission Date]],"ddd")</f>
        <v>Tue</v>
      </c>
      <c r="N8743" t="str">
        <f>TEXT(INT(HOUR(Table1[[#This Row],[Patient Admission Date]])/3)*3,"00")&amp;"-"&amp;TEXT(INT(HOUR(Table1[[#This Row],[Patient Admission Date]])/3)*3+3,"00")</f>
        <v>06-09</v>
      </c>
      <c r="O8743" t="str" cm="1">
        <f t="array" ref="O8743">_xlfn.IFS(Table1[[#This Row],[Patient Age]]&lt;=14,"0-14",Table1[[#This Row],[Patient Age]]&lt;=29,"15-29",Table1[[#This Row],[Patient Age]]&lt;=44,"30-44",Table1[[#This Row],[Patient Age]]&lt;=59,"45-59",Table1[[#This Row],[Patient Age]]&lt;=74,"60-74",TRUE,"75+")</f>
        <v>45-59</v>
      </c>
      <c r="P8743" t="str" cm="1">
        <f t="array" ref="P8743">_xlfn.IFS(Table1[[#This Row],[Patient Waittime]]&lt;=15,"0-15",Table1[[#This Row],[Patient Waittime]]&lt;=30,"16-30",Table1[[#This Row],[Patient Waittime]]&lt;=45,"31-45",Table1[[#This Row],[Patient Waittime]]&lt;=60,"46-60",TRUE,"60+")</f>
        <v>16-30</v>
      </c>
      <c r="Q8743">
        <f>--(Table1[[#This Row],[Patient Waittime]]&lt;=30)</f>
        <v>1</v>
      </c>
      <c r="R8743">
        <f>--Table1[[#This Row],[Patient Admission Flag]]</f>
        <v>1</v>
      </c>
      <c r="S8743">
        <f>--AND(Table1[[#This Row],[WithinTarget]]=1,Table1[[#This Row],[Patient Satisfaction Score]]&gt;=7)</f>
        <v>0</v>
      </c>
      <c r="T8743" t="str">
        <f>IF(LEFT(Table1[[#This Row],[Patient Gender]],1)="F","Female","Male")</f>
        <v>Male</v>
      </c>
    </row>
    <row r="8744" spans="1:20" x14ac:dyDescent="0.3">
      <c r="A8744" t="s">
        <v>8848</v>
      </c>
      <c r="B8744" s="1">
        <v>45512.063194444447</v>
      </c>
      <c r="C8744" t="s">
        <v>9</v>
      </c>
      <c r="D8744">
        <v>59</v>
      </c>
      <c r="E8744" t="s">
        <v>10</v>
      </c>
      <c r="F8744" t="s">
        <v>26</v>
      </c>
      <c r="G8744" t="b">
        <v>1</v>
      </c>
      <c r="I8744">
        <v>36</v>
      </c>
      <c r="J8744" t="b">
        <v>1</v>
      </c>
      <c r="K8744">
        <f>YEAR(Table1[[#This Row],[Patient Admission Date]])</f>
        <v>2024</v>
      </c>
      <c r="L8744" t="str">
        <f>TEXT(Table1[[#This Row],[Patient Admission Date]],"mmm")</f>
        <v>Aug</v>
      </c>
      <c r="M8744" t="str">
        <f>TEXT(Table1[[#This Row],[Patient Admission Date]],"ddd")</f>
        <v>Thu</v>
      </c>
      <c r="N8744" t="str">
        <f>TEXT(INT(HOUR(Table1[[#This Row],[Patient Admission Date]])/3)*3,"00")&amp;"-"&amp;TEXT(INT(HOUR(Table1[[#This Row],[Patient Admission Date]])/3)*3+3,"00")</f>
        <v>00-03</v>
      </c>
      <c r="O8744" t="str" cm="1">
        <f t="array" ref="O8744">_xlfn.IFS(Table1[[#This Row],[Patient Age]]&lt;=14,"0-14",Table1[[#This Row],[Patient Age]]&lt;=29,"15-29",Table1[[#This Row],[Patient Age]]&lt;=44,"30-44",Table1[[#This Row],[Patient Age]]&lt;=59,"45-59",Table1[[#This Row],[Patient Age]]&lt;=74,"60-74",TRUE,"75+")</f>
        <v>45-59</v>
      </c>
      <c r="P8744" t="str" cm="1">
        <f t="array" ref="P8744">_xlfn.IFS(Table1[[#This Row],[Patient Waittime]]&lt;=15,"0-15",Table1[[#This Row],[Patient Waittime]]&lt;=30,"16-30",Table1[[#This Row],[Patient Waittime]]&lt;=45,"31-45",Table1[[#This Row],[Patient Waittime]]&lt;=60,"46-60",TRUE,"60+")</f>
        <v>31-45</v>
      </c>
      <c r="Q8744">
        <f>--(Table1[[#This Row],[Patient Waittime]]&lt;=30)</f>
        <v>0</v>
      </c>
      <c r="R8744">
        <f>--Table1[[#This Row],[Patient Admission Flag]]</f>
        <v>1</v>
      </c>
      <c r="S8744">
        <f>--AND(Table1[[#This Row],[WithinTarget]]=1,Table1[[#This Row],[Patient Satisfaction Score]]&gt;=7)</f>
        <v>0</v>
      </c>
      <c r="T8744" t="str">
        <f>IF(LEFT(Table1[[#This Row],[Patient Gender]],1)="F","Female","Male")</f>
        <v>Male</v>
      </c>
    </row>
    <row r="8745" spans="1:20" x14ac:dyDescent="0.3">
      <c r="A8745" t="s">
        <v>8849</v>
      </c>
      <c r="B8745" s="1">
        <v>45536.320138888892</v>
      </c>
      <c r="C8745" t="s">
        <v>9</v>
      </c>
      <c r="D8745">
        <v>1</v>
      </c>
      <c r="E8745" t="s">
        <v>10</v>
      </c>
      <c r="F8745" t="s">
        <v>26</v>
      </c>
      <c r="G8745" t="b">
        <v>1</v>
      </c>
      <c r="I8745">
        <v>46</v>
      </c>
      <c r="J8745" t="b">
        <v>1</v>
      </c>
      <c r="K8745">
        <f>YEAR(Table1[[#This Row],[Patient Admission Date]])</f>
        <v>2024</v>
      </c>
      <c r="L8745" t="str">
        <f>TEXT(Table1[[#This Row],[Patient Admission Date]],"mmm")</f>
        <v>Sep</v>
      </c>
      <c r="M8745" t="str">
        <f>TEXT(Table1[[#This Row],[Patient Admission Date]],"ddd")</f>
        <v>Sun</v>
      </c>
      <c r="N8745" t="str">
        <f>TEXT(INT(HOUR(Table1[[#This Row],[Patient Admission Date]])/3)*3,"00")&amp;"-"&amp;TEXT(INT(HOUR(Table1[[#This Row],[Patient Admission Date]])/3)*3+3,"00")</f>
        <v>06-09</v>
      </c>
      <c r="O8745" t="str" cm="1">
        <f t="array" ref="O8745">_xlfn.IFS(Table1[[#This Row],[Patient Age]]&lt;=14,"0-14",Table1[[#This Row],[Patient Age]]&lt;=29,"15-29",Table1[[#This Row],[Patient Age]]&lt;=44,"30-44",Table1[[#This Row],[Patient Age]]&lt;=59,"45-59",Table1[[#This Row],[Patient Age]]&lt;=74,"60-74",TRUE,"75+")</f>
        <v>0-14</v>
      </c>
      <c r="P8745" t="str" cm="1">
        <f t="array" ref="P8745">_xlfn.IFS(Table1[[#This Row],[Patient Waittime]]&lt;=15,"0-15",Table1[[#This Row],[Patient Waittime]]&lt;=30,"16-30",Table1[[#This Row],[Patient Waittime]]&lt;=45,"31-45",Table1[[#This Row],[Patient Waittime]]&lt;=60,"46-60",TRUE,"60+")</f>
        <v>46-60</v>
      </c>
      <c r="Q8745">
        <f>--(Table1[[#This Row],[Patient Waittime]]&lt;=30)</f>
        <v>0</v>
      </c>
      <c r="R8745">
        <f>--Table1[[#This Row],[Patient Admission Flag]]</f>
        <v>1</v>
      </c>
      <c r="S8745">
        <f>--AND(Table1[[#This Row],[WithinTarget]]=1,Table1[[#This Row],[Patient Satisfaction Score]]&gt;=7)</f>
        <v>0</v>
      </c>
      <c r="T8745" t="str">
        <f>IF(LEFT(Table1[[#This Row],[Patient Gender]],1)="F","Female","Male")</f>
        <v>Male</v>
      </c>
    </row>
    <row r="8746" spans="1:20" x14ac:dyDescent="0.3">
      <c r="A8746" t="s">
        <v>8850</v>
      </c>
      <c r="B8746" s="1">
        <v>45129.972222222219</v>
      </c>
      <c r="C8746" t="s">
        <v>9</v>
      </c>
      <c r="D8746">
        <v>76</v>
      </c>
      <c r="E8746" t="s">
        <v>10</v>
      </c>
      <c r="F8746" t="s">
        <v>26</v>
      </c>
      <c r="G8746" t="b">
        <v>1</v>
      </c>
      <c r="I8746">
        <v>60</v>
      </c>
      <c r="J8746" t="b">
        <v>1</v>
      </c>
      <c r="K8746">
        <f>YEAR(Table1[[#This Row],[Patient Admission Date]])</f>
        <v>2023</v>
      </c>
      <c r="L8746" t="str">
        <f>TEXT(Table1[[#This Row],[Patient Admission Date]],"mmm")</f>
        <v>Jul</v>
      </c>
      <c r="M8746" t="str">
        <f>TEXT(Table1[[#This Row],[Patient Admission Date]],"ddd")</f>
        <v>Sat</v>
      </c>
      <c r="N8746" t="str">
        <f>TEXT(INT(HOUR(Table1[[#This Row],[Patient Admission Date]])/3)*3,"00")&amp;"-"&amp;TEXT(INT(HOUR(Table1[[#This Row],[Patient Admission Date]])/3)*3+3,"00")</f>
        <v>21-24</v>
      </c>
      <c r="O8746" t="str" cm="1">
        <f t="array" ref="O8746">_xlfn.IFS(Table1[[#This Row],[Patient Age]]&lt;=14,"0-14",Table1[[#This Row],[Patient Age]]&lt;=29,"15-29",Table1[[#This Row],[Patient Age]]&lt;=44,"30-44",Table1[[#This Row],[Patient Age]]&lt;=59,"45-59",Table1[[#This Row],[Patient Age]]&lt;=74,"60-74",TRUE,"75+")</f>
        <v>75+</v>
      </c>
      <c r="P8746" t="str" cm="1">
        <f t="array" ref="P8746">_xlfn.IFS(Table1[[#This Row],[Patient Waittime]]&lt;=15,"0-15",Table1[[#This Row],[Patient Waittime]]&lt;=30,"16-30",Table1[[#This Row],[Patient Waittime]]&lt;=45,"31-45",Table1[[#This Row],[Patient Waittime]]&lt;=60,"46-60",TRUE,"60+")</f>
        <v>46-60</v>
      </c>
      <c r="Q8746">
        <f>--(Table1[[#This Row],[Patient Waittime]]&lt;=30)</f>
        <v>0</v>
      </c>
      <c r="R8746">
        <f>--Table1[[#This Row],[Patient Admission Flag]]</f>
        <v>1</v>
      </c>
      <c r="S8746">
        <f>--AND(Table1[[#This Row],[WithinTarget]]=1,Table1[[#This Row],[Patient Satisfaction Score]]&gt;=7)</f>
        <v>0</v>
      </c>
      <c r="T8746" t="str">
        <f>IF(LEFT(Table1[[#This Row],[Patient Gender]],1)="F","Female","Male")</f>
        <v>Male</v>
      </c>
    </row>
    <row r="8747" spans="1:20" x14ac:dyDescent="0.3">
      <c r="A8747" t="s">
        <v>8851</v>
      </c>
      <c r="B8747" s="1">
        <v>45320.301388888889</v>
      </c>
      <c r="C8747" t="s">
        <v>9</v>
      </c>
      <c r="D8747">
        <v>18</v>
      </c>
      <c r="E8747" t="s">
        <v>10</v>
      </c>
      <c r="F8747" t="s">
        <v>26</v>
      </c>
      <c r="G8747" t="b">
        <v>1</v>
      </c>
      <c r="I8747">
        <v>18</v>
      </c>
      <c r="J8747" t="b">
        <v>1</v>
      </c>
      <c r="K8747">
        <f>YEAR(Table1[[#This Row],[Patient Admission Date]])</f>
        <v>2024</v>
      </c>
      <c r="L8747" t="str">
        <f>TEXT(Table1[[#This Row],[Patient Admission Date]],"mmm")</f>
        <v>Jan</v>
      </c>
      <c r="M8747" t="str">
        <f>TEXT(Table1[[#This Row],[Patient Admission Date]],"ddd")</f>
        <v>Mon</v>
      </c>
      <c r="N8747" t="str">
        <f>TEXT(INT(HOUR(Table1[[#This Row],[Patient Admission Date]])/3)*3,"00")&amp;"-"&amp;TEXT(INT(HOUR(Table1[[#This Row],[Patient Admission Date]])/3)*3+3,"00")</f>
        <v>06-09</v>
      </c>
      <c r="O8747" t="str" cm="1">
        <f t="array" ref="O8747">_xlfn.IFS(Table1[[#This Row],[Patient Age]]&lt;=14,"0-14",Table1[[#This Row],[Patient Age]]&lt;=29,"15-29",Table1[[#This Row],[Patient Age]]&lt;=44,"30-44",Table1[[#This Row],[Patient Age]]&lt;=59,"45-59",Table1[[#This Row],[Patient Age]]&lt;=74,"60-74",TRUE,"75+")</f>
        <v>15-29</v>
      </c>
      <c r="P8747" t="str" cm="1">
        <f t="array" ref="P8747">_xlfn.IFS(Table1[[#This Row],[Patient Waittime]]&lt;=15,"0-15",Table1[[#This Row],[Patient Waittime]]&lt;=30,"16-30",Table1[[#This Row],[Patient Waittime]]&lt;=45,"31-45",Table1[[#This Row],[Patient Waittime]]&lt;=60,"46-60",TRUE,"60+")</f>
        <v>16-30</v>
      </c>
      <c r="Q8747">
        <f>--(Table1[[#This Row],[Patient Waittime]]&lt;=30)</f>
        <v>1</v>
      </c>
      <c r="R8747">
        <f>--Table1[[#This Row],[Patient Admission Flag]]</f>
        <v>1</v>
      </c>
      <c r="S8747">
        <f>--AND(Table1[[#This Row],[WithinTarget]]=1,Table1[[#This Row],[Patient Satisfaction Score]]&gt;=7)</f>
        <v>0</v>
      </c>
      <c r="T8747" t="str">
        <f>IF(LEFT(Table1[[#This Row],[Patient Gender]],1)="F","Female","Male")</f>
        <v>Male</v>
      </c>
    </row>
    <row r="8748" spans="1:20" x14ac:dyDescent="0.3">
      <c r="A8748" t="s">
        <v>8852</v>
      </c>
      <c r="B8748" s="1">
        <v>45299.213888888888</v>
      </c>
      <c r="C8748" t="s">
        <v>9</v>
      </c>
      <c r="D8748">
        <v>25</v>
      </c>
      <c r="E8748" t="s">
        <v>10</v>
      </c>
      <c r="F8748" t="s">
        <v>26</v>
      </c>
      <c r="G8748" t="b">
        <v>1</v>
      </c>
      <c r="I8748">
        <v>48</v>
      </c>
      <c r="J8748" t="b">
        <v>1</v>
      </c>
      <c r="K8748">
        <f>YEAR(Table1[[#This Row],[Patient Admission Date]])</f>
        <v>2024</v>
      </c>
      <c r="L8748" t="str">
        <f>TEXT(Table1[[#This Row],[Patient Admission Date]],"mmm")</f>
        <v>Jan</v>
      </c>
      <c r="M8748" t="str">
        <f>TEXT(Table1[[#This Row],[Patient Admission Date]],"ddd")</f>
        <v>Mon</v>
      </c>
      <c r="N8748" t="str">
        <f>TEXT(INT(HOUR(Table1[[#This Row],[Patient Admission Date]])/3)*3,"00")&amp;"-"&amp;TEXT(INT(HOUR(Table1[[#This Row],[Patient Admission Date]])/3)*3+3,"00")</f>
        <v>03-06</v>
      </c>
      <c r="O8748" t="str" cm="1">
        <f t="array" ref="O8748">_xlfn.IFS(Table1[[#This Row],[Patient Age]]&lt;=14,"0-14",Table1[[#This Row],[Patient Age]]&lt;=29,"15-29",Table1[[#This Row],[Patient Age]]&lt;=44,"30-44",Table1[[#This Row],[Patient Age]]&lt;=59,"45-59",Table1[[#This Row],[Patient Age]]&lt;=74,"60-74",TRUE,"75+")</f>
        <v>15-29</v>
      </c>
      <c r="P8748" t="str" cm="1">
        <f t="array" ref="P8748">_xlfn.IFS(Table1[[#This Row],[Patient Waittime]]&lt;=15,"0-15",Table1[[#This Row],[Patient Waittime]]&lt;=30,"16-30",Table1[[#This Row],[Patient Waittime]]&lt;=45,"31-45",Table1[[#This Row],[Patient Waittime]]&lt;=60,"46-60",TRUE,"60+")</f>
        <v>46-60</v>
      </c>
      <c r="Q8748">
        <f>--(Table1[[#This Row],[Patient Waittime]]&lt;=30)</f>
        <v>0</v>
      </c>
      <c r="R8748">
        <f>--Table1[[#This Row],[Patient Admission Flag]]</f>
        <v>1</v>
      </c>
      <c r="S8748">
        <f>--AND(Table1[[#This Row],[WithinTarget]]=1,Table1[[#This Row],[Patient Satisfaction Score]]&gt;=7)</f>
        <v>0</v>
      </c>
      <c r="T8748" t="str">
        <f>IF(LEFT(Table1[[#This Row],[Patient Gender]],1)="F","Female","Male")</f>
        <v>Male</v>
      </c>
    </row>
    <row r="8749" spans="1:20" x14ac:dyDescent="0.3">
      <c r="A8749" t="s">
        <v>8853</v>
      </c>
      <c r="B8749" s="1">
        <v>45535.793749999997</v>
      </c>
      <c r="C8749" t="s">
        <v>9</v>
      </c>
      <c r="D8749">
        <v>52</v>
      </c>
      <c r="E8749" t="s">
        <v>10</v>
      </c>
      <c r="F8749" t="s">
        <v>26</v>
      </c>
      <c r="G8749" t="b">
        <v>1</v>
      </c>
      <c r="H8749">
        <v>1</v>
      </c>
      <c r="I8749">
        <v>33</v>
      </c>
      <c r="J8749" t="b">
        <v>1</v>
      </c>
      <c r="K8749">
        <f>YEAR(Table1[[#This Row],[Patient Admission Date]])</f>
        <v>2024</v>
      </c>
      <c r="L8749" t="str">
        <f>TEXT(Table1[[#This Row],[Patient Admission Date]],"mmm")</f>
        <v>Aug</v>
      </c>
      <c r="M8749" t="str">
        <f>TEXT(Table1[[#This Row],[Patient Admission Date]],"ddd")</f>
        <v>Sat</v>
      </c>
      <c r="N8749" t="str">
        <f>TEXT(INT(HOUR(Table1[[#This Row],[Patient Admission Date]])/3)*3,"00")&amp;"-"&amp;TEXT(INT(HOUR(Table1[[#This Row],[Patient Admission Date]])/3)*3+3,"00")</f>
        <v>18-21</v>
      </c>
      <c r="O8749" t="str" cm="1">
        <f t="array" ref="O8749">_xlfn.IFS(Table1[[#This Row],[Patient Age]]&lt;=14,"0-14",Table1[[#This Row],[Patient Age]]&lt;=29,"15-29",Table1[[#This Row],[Patient Age]]&lt;=44,"30-44",Table1[[#This Row],[Patient Age]]&lt;=59,"45-59",Table1[[#This Row],[Patient Age]]&lt;=74,"60-74",TRUE,"75+")</f>
        <v>45-59</v>
      </c>
      <c r="P8749" t="str" cm="1">
        <f t="array" ref="P8749">_xlfn.IFS(Table1[[#This Row],[Patient Waittime]]&lt;=15,"0-15",Table1[[#This Row],[Patient Waittime]]&lt;=30,"16-30",Table1[[#This Row],[Patient Waittime]]&lt;=45,"31-45",Table1[[#This Row],[Patient Waittime]]&lt;=60,"46-60",TRUE,"60+")</f>
        <v>31-45</v>
      </c>
      <c r="Q8749">
        <f>--(Table1[[#This Row],[Patient Waittime]]&lt;=30)</f>
        <v>0</v>
      </c>
      <c r="R8749">
        <f>--Table1[[#This Row],[Patient Admission Flag]]</f>
        <v>1</v>
      </c>
      <c r="S8749">
        <f>--AND(Table1[[#This Row],[WithinTarget]]=1,Table1[[#This Row],[Patient Satisfaction Score]]&gt;=7)</f>
        <v>0</v>
      </c>
      <c r="T8749" t="str">
        <f>IF(LEFT(Table1[[#This Row],[Patient Gender]],1)="F","Female","Male")</f>
        <v>Male</v>
      </c>
    </row>
    <row r="8750" spans="1:20" x14ac:dyDescent="0.3">
      <c r="A8750" t="s">
        <v>8854</v>
      </c>
      <c r="B8750" s="1">
        <v>45059.196527777778</v>
      </c>
      <c r="C8750" t="s">
        <v>9</v>
      </c>
      <c r="D8750">
        <v>30</v>
      </c>
      <c r="E8750" t="s">
        <v>10</v>
      </c>
      <c r="F8750" t="s">
        <v>26</v>
      </c>
      <c r="G8750" t="b">
        <v>1</v>
      </c>
      <c r="H8750">
        <v>4</v>
      </c>
      <c r="I8750">
        <v>60</v>
      </c>
      <c r="J8750" t="b">
        <v>1</v>
      </c>
      <c r="K8750">
        <f>YEAR(Table1[[#This Row],[Patient Admission Date]])</f>
        <v>2023</v>
      </c>
      <c r="L8750" t="str">
        <f>TEXT(Table1[[#This Row],[Patient Admission Date]],"mmm")</f>
        <v>May</v>
      </c>
      <c r="M8750" t="str">
        <f>TEXT(Table1[[#This Row],[Patient Admission Date]],"ddd")</f>
        <v>Sat</v>
      </c>
      <c r="N8750" t="str">
        <f>TEXT(INT(HOUR(Table1[[#This Row],[Patient Admission Date]])/3)*3,"00")&amp;"-"&amp;TEXT(INT(HOUR(Table1[[#This Row],[Patient Admission Date]])/3)*3+3,"00")</f>
        <v>03-06</v>
      </c>
      <c r="O8750" t="str" cm="1">
        <f t="array" ref="O8750">_xlfn.IFS(Table1[[#This Row],[Patient Age]]&lt;=14,"0-14",Table1[[#This Row],[Patient Age]]&lt;=29,"15-29",Table1[[#This Row],[Patient Age]]&lt;=44,"30-44",Table1[[#This Row],[Patient Age]]&lt;=59,"45-59",Table1[[#This Row],[Patient Age]]&lt;=74,"60-74",TRUE,"75+")</f>
        <v>30-44</v>
      </c>
      <c r="P8750" t="str" cm="1">
        <f t="array" ref="P8750">_xlfn.IFS(Table1[[#This Row],[Patient Waittime]]&lt;=15,"0-15",Table1[[#This Row],[Patient Waittime]]&lt;=30,"16-30",Table1[[#This Row],[Patient Waittime]]&lt;=45,"31-45",Table1[[#This Row],[Patient Waittime]]&lt;=60,"46-60",TRUE,"60+")</f>
        <v>46-60</v>
      </c>
      <c r="Q8750">
        <f>--(Table1[[#This Row],[Patient Waittime]]&lt;=30)</f>
        <v>0</v>
      </c>
      <c r="R8750">
        <f>--Table1[[#This Row],[Patient Admission Flag]]</f>
        <v>1</v>
      </c>
      <c r="S8750">
        <f>--AND(Table1[[#This Row],[WithinTarget]]=1,Table1[[#This Row],[Patient Satisfaction Score]]&gt;=7)</f>
        <v>0</v>
      </c>
      <c r="T8750" t="str">
        <f>IF(LEFT(Table1[[#This Row],[Patient Gender]],1)="F","Female","Male")</f>
        <v>Male</v>
      </c>
    </row>
    <row r="8751" spans="1:20" x14ac:dyDescent="0.3">
      <c r="A8751" t="s">
        <v>8855</v>
      </c>
      <c r="B8751" s="1">
        <v>45175.234722222223</v>
      </c>
      <c r="C8751" t="s">
        <v>9</v>
      </c>
      <c r="D8751">
        <v>41</v>
      </c>
      <c r="E8751" t="s">
        <v>10</v>
      </c>
      <c r="F8751" t="s">
        <v>26</v>
      </c>
      <c r="G8751" t="b">
        <v>1</v>
      </c>
      <c r="H8751">
        <v>9</v>
      </c>
      <c r="I8751">
        <v>27</v>
      </c>
      <c r="J8751" t="b">
        <v>1</v>
      </c>
      <c r="K8751">
        <f>YEAR(Table1[[#This Row],[Patient Admission Date]])</f>
        <v>2023</v>
      </c>
      <c r="L8751" t="str">
        <f>TEXT(Table1[[#This Row],[Patient Admission Date]],"mmm")</f>
        <v>Sep</v>
      </c>
      <c r="M8751" t="str">
        <f>TEXT(Table1[[#This Row],[Patient Admission Date]],"ddd")</f>
        <v>Wed</v>
      </c>
      <c r="N8751" t="str">
        <f>TEXT(INT(HOUR(Table1[[#This Row],[Patient Admission Date]])/3)*3,"00")&amp;"-"&amp;TEXT(INT(HOUR(Table1[[#This Row],[Patient Admission Date]])/3)*3+3,"00")</f>
        <v>03-06</v>
      </c>
      <c r="O8751" t="str" cm="1">
        <f t="array" ref="O8751">_xlfn.IFS(Table1[[#This Row],[Patient Age]]&lt;=14,"0-14",Table1[[#This Row],[Patient Age]]&lt;=29,"15-29",Table1[[#This Row],[Patient Age]]&lt;=44,"30-44",Table1[[#This Row],[Patient Age]]&lt;=59,"45-59",Table1[[#This Row],[Patient Age]]&lt;=74,"60-74",TRUE,"75+")</f>
        <v>30-44</v>
      </c>
      <c r="P8751" t="str" cm="1">
        <f t="array" ref="P8751">_xlfn.IFS(Table1[[#This Row],[Patient Waittime]]&lt;=15,"0-15",Table1[[#This Row],[Patient Waittime]]&lt;=30,"16-30",Table1[[#This Row],[Patient Waittime]]&lt;=45,"31-45",Table1[[#This Row],[Patient Waittime]]&lt;=60,"46-60",TRUE,"60+")</f>
        <v>16-30</v>
      </c>
      <c r="Q8751">
        <f>--(Table1[[#This Row],[Patient Waittime]]&lt;=30)</f>
        <v>1</v>
      </c>
      <c r="R8751">
        <f>--Table1[[#This Row],[Patient Admission Flag]]</f>
        <v>1</v>
      </c>
      <c r="S8751">
        <f>--AND(Table1[[#This Row],[WithinTarget]]=1,Table1[[#This Row],[Patient Satisfaction Score]]&gt;=7)</f>
        <v>1</v>
      </c>
      <c r="T8751" t="str">
        <f>IF(LEFT(Table1[[#This Row],[Patient Gender]],1)="F","Female","Male")</f>
        <v>Male</v>
      </c>
    </row>
    <row r="8752" spans="1:20" x14ac:dyDescent="0.3">
      <c r="A8752" t="s">
        <v>8856</v>
      </c>
      <c r="B8752" s="1">
        <v>45559.220833333333</v>
      </c>
      <c r="C8752" t="s">
        <v>9</v>
      </c>
      <c r="D8752">
        <v>10</v>
      </c>
      <c r="E8752" t="s">
        <v>10</v>
      </c>
      <c r="F8752" t="s">
        <v>26</v>
      </c>
      <c r="G8752" t="b">
        <v>1</v>
      </c>
      <c r="H8752">
        <v>9</v>
      </c>
      <c r="I8752">
        <v>32</v>
      </c>
      <c r="J8752" t="b">
        <v>1</v>
      </c>
      <c r="K8752">
        <f>YEAR(Table1[[#This Row],[Patient Admission Date]])</f>
        <v>2024</v>
      </c>
      <c r="L8752" t="str">
        <f>TEXT(Table1[[#This Row],[Patient Admission Date]],"mmm")</f>
        <v>Sep</v>
      </c>
      <c r="M8752" t="str">
        <f>TEXT(Table1[[#This Row],[Patient Admission Date]],"ddd")</f>
        <v>Tue</v>
      </c>
      <c r="N8752" t="str">
        <f>TEXT(INT(HOUR(Table1[[#This Row],[Patient Admission Date]])/3)*3,"00")&amp;"-"&amp;TEXT(INT(HOUR(Table1[[#This Row],[Patient Admission Date]])/3)*3+3,"00")</f>
        <v>03-06</v>
      </c>
      <c r="O8752" t="str" cm="1">
        <f t="array" ref="O8752">_xlfn.IFS(Table1[[#This Row],[Patient Age]]&lt;=14,"0-14",Table1[[#This Row],[Patient Age]]&lt;=29,"15-29",Table1[[#This Row],[Patient Age]]&lt;=44,"30-44",Table1[[#This Row],[Patient Age]]&lt;=59,"45-59",Table1[[#This Row],[Patient Age]]&lt;=74,"60-74",TRUE,"75+")</f>
        <v>0-14</v>
      </c>
      <c r="P8752" t="str" cm="1">
        <f t="array" ref="P8752">_xlfn.IFS(Table1[[#This Row],[Patient Waittime]]&lt;=15,"0-15",Table1[[#This Row],[Patient Waittime]]&lt;=30,"16-30",Table1[[#This Row],[Patient Waittime]]&lt;=45,"31-45",Table1[[#This Row],[Patient Waittime]]&lt;=60,"46-60",TRUE,"60+")</f>
        <v>31-45</v>
      </c>
      <c r="Q8752">
        <f>--(Table1[[#This Row],[Patient Waittime]]&lt;=30)</f>
        <v>0</v>
      </c>
      <c r="R8752">
        <f>--Table1[[#This Row],[Patient Admission Flag]]</f>
        <v>1</v>
      </c>
      <c r="S8752">
        <f>--AND(Table1[[#This Row],[WithinTarget]]=1,Table1[[#This Row],[Patient Satisfaction Score]]&gt;=7)</f>
        <v>0</v>
      </c>
      <c r="T8752" t="str">
        <f>IF(LEFT(Table1[[#This Row],[Patient Gender]],1)="F","Female","Male")</f>
        <v>Male</v>
      </c>
    </row>
    <row r="8753" spans="1:20" x14ac:dyDescent="0.3">
      <c r="A8753" t="s">
        <v>8857</v>
      </c>
      <c r="B8753" s="1">
        <v>45590.830555555556</v>
      </c>
      <c r="C8753" t="s">
        <v>9</v>
      </c>
      <c r="D8753">
        <v>78</v>
      </c>
      <c r="E8753" t="s">
        <v>10</v>
      </c>
      <c r="F8753" t="s">
        <v>11</v>
      </c>
      <c r="G8753" t="b">
        <v>1</v>
      </c>
      <c r="I8753">
        <v>16</v>
      </c>
      <c r="J8753" t="b">
        <v>1</v>
      </c>
      <c r="K8753">
        <f>YEAR(Table1[[#This Row],[Patient Admission Date]])</f>
        <v>2024</v>
      </c>
      <c r="L8753" t="str">
        <f>TEXT(Table1[[#This Row],[Patient Admission Date]],"mmm")</f>
        <v>Oct</v>
      </c>
      <c r="M8753" t="str">
        <f>TEXT(Table1[[#This Row],[Patient Admission Date]],"ddd")</f>
        <v>Fri</v>
      </c>
      <c r="N8753" t="str">
        <f>TEXT(INT(HOUR(Table1[[#This Row],[Patient Admission Date]])/3)*3,"00")&amp;"-"&amp;TEXT(INT(HOUR(Table1[[#This Row],[Patient Admission Date]])/3)*3+3,"00")</f>
        <v>18-21</v>
      </c>
      <c r="O8753" t="str" cm="1">
        <f t="array" ref="O8753">_xlfn.IFS(Table1[[#This Row],[Patient Age]]&lt;=14,"0-14",Table1[[#This Row],[Patient Age]]&lt;=29,"15-29",Table1[[#This Row],[Patient Age]]&lt;=44,"30-44",Table1[[#This Row],[Patient Age]]&lt;=59,"45-59",Table1[[#This Row],[Patient Age]]&lt;=74,"60-74",TRUE,"75+")</f>
        <v>75+</v>
      </c>
      <c r="P8753" t="str" cm="1">
        <f t="array" ref="P8753">_xlfn.IFS(Table1[[#This Row],[Patient Waittime]]&lt;=15,"0-15",Table1[[#This Row],[Patient Waittime]]&lt;=30,"16-30",Table1[[#This Row],[Patient Waittime]]&lt;=45,"31-45",Table1[[#This Row],[Patient Waittime]]&lt;=60,"46-60",TRUE,"60+")</f>
        <v>16-30</v>
      </c>
      <c r="Q8753">
        <f>--(Table1[[#This Row],[Patient Waittime]]&lt;=30)</f>
        <v>1</v>
      </c>
      <c r="R8753">
        <f>--Table1[[#This Row],[Patient Admission Flag]]</f>
        <v>1</v>
      </c>
      <c r="S8753">
        <f>--AND(Table1[[#This Row],[WithinTarget]]=1,Table1[[#This Row],[Patient Satisfaction Score]]&gt;=7)</f>
        <v>0</v>
      </c>
      <c r="T8753" t="str">
        <f>IF(LEFT(Table1[[#This Row],[Patient Gender]],1)="F","Female","Male")</f>
        <v>Male</v>
      </c>
    </row>
    <row r="8754" spans="1:20" x14ac:dyDescent="0.3">
      <c r="A8754" t="s">
        <v>8858</v>
      </c>
      <c r="B8754" s="1">
        <v>45205.359027777777</v>
      </c>
      <c r="C8754" t="s">
        <v>9</v>
      </c>
      <c r="D8754">
        <v>44</v>
      </c>
      <c r="E8754" t="s">
        <v>10</v>
      </c>
      <c r="F8754" t="s">
        <v>11</v>
      </c>
      <c r="G8754" t="b">
        <v>1</v>
      </c>
      <c r="I8754">
        <v>28</v>
      </c>
      <c r="J8754" t="b">
        <v>1</v>
      </c>
      <c r="K8754">
        <f>YEAR(Table1[[#This Row],[Patient Admission Date]])</f>
        <v>2023</v>
      </c>
      <c r="L8754" t="str">
        <f>TEXT(Table1[[#This Row],[Patient Admission Date]],"mmm")</f>
        <v>Oct</v>
      </c>
      <c r="M8754" t="str">
        <f>TEXT(Table1[[#This Row],[Patient Admission Date]],"ddd")</f>
        <v>Fri</v>
      </c>
      <c r="N8754" t="str">
        <f>TEXT(INT(HOUR(Table1[[#This Row],[Patient Admission Date]])/3)*3,"00")&amp;"-"&amp;TEXT(INT(HOUR(Table1[[#This Row],[Patient Admission Date]])/3)*3+3,"00")</f>
        <v>06-09</v>
      </c>
      <c r="O8754" t="str" cm="1">
        <f t="array" ref="O8754">_xlfn.IFS(Table1[[#This Row],[Patient Age]]&lt;=14,"0-14",Table1[[#This Row],[Patient Age]]&lt;=29,"15-29",Table1[[#This Row],[Patient Age]]&lt;=44,"30-44",Table1[[#This Row],[Patient Age]]&lt;=59,"45-59",Table1[[#This Row],[Patient Age]]&lt;=74,"60-74",TRUE,"75+")</f>
        <v>30-44</v>
      </c>
      <c r="P8754" t="str" cm="1">
        <f t="array" ref="P8754">_xlfn.IFS(Table1[[#This Row],[Patient Waittime]]&lt;=15,"0-15",Table1[[#This Row],[Patient Waittime]]&lt;=30,"16-30",Table1[[#This Row],[Patient Waittime]]&lt;=45,"31-45",Table1[[#This Row],[Patient Waittime]]&lt;=60,"46-60",TRUE,"60+")</f>
        <v>16-30</v>
      </c>
      <c r="Q8754">
        <f>--(Table1[[#This Row],[Patient Waittime]]&lt;=30)</f>
        <v>1</v>
      </c>
      <c r="R8754">
        <f>--Table1[[#This Row],[Patient Admission Flag]]</f>
        <v>1</v>
      </c>
      <c r="S8754">
        <f>--AND(Table1[[#This Row],[WithinTarget]]=1,Table1[[#This Row],[Patient Satisfaction Score]]&gt;=7)</f>
        <v>0</v>
      </c>
      <c r="T8754" t="str">
        <f>IF(LEFT(Table1[[#This Row],[Patient Gender]],1)="F","Female","Male")</f>
        <v>Male</v>
      </c>
    </row>
    <row r="8755" spans="1:20" x14ac:dyDescent="0.3">
      <c r="A8755" t="s">
        <v>8859</v>
      </c>
      <c r="B8755" s="1">
        <v>45095.585416666669</v>
      </c>
      <c r="C8755" t="s">
        <v>9</v>
      </c>
      <c r="D8755">
        <v>43</v>
      </c>
      <c r="E8755" t="s">
        <v>10</v>
      </c>
      <c r="F8755" t="s">
        <v>11</v>
      </c>
      <c r="G8755" t="b">
        <v>1</v>
      </c>
      <c r="I8755">
        <v>35</v>
      </c>
      <c r="J8755" t="b">
        <v>1</v>
      </c>
      <c r="K8755">
        <f>YEAR(Table1[[#This Row],[Patient Admission Date]])</f>
        <v>2023</v>
      </c>
      <c r="L8755" t="str">
        <f>TEXT(Table1[[#This Row],[Patient Admission Date]],"mmm")</f>
        <v>Jun</v>
      </c>
      <c r="M8755" t="str">
        <f>TEXT(Table1[[#This Row],[Patient Admission Date]],"ddd")</f>
        <v>Sun</v>
      </c>
      <c r="N8755" t="str">
        <f>TEXT(INT(HOUR(Table1[[#This Row],[Patient Admission Date]])/3)*3,"00")&amp;"-"&amp;TEXT(INT(HOUR(Table1[[#This Row],[Patient Admission Date]])/3)*3+3,"00")</f>
        <v>12-15</v>
      </c>
      <c r="O8755" t="str" cm="1">
        <f t="array" ref="O8755">_xlfn.IFS(Table1[[#This Row],[Patient Age]]&lt;=14,"0-14",Table1[[#This Row],[Patient Age]]&lt;=29,"15-29",Table1[[#This Row],[Patient Age]]&lt;=44,"30-44",Table1[[#This Row],[Patient Age]]&lt;=59,"45-59",Table1[[#This Row],[Patient Age]]&lt;=74,"60-74",TRUE,"75+")</f>
        <v>30-44</v>
      </c>
      <c r="P8755" t="str" cm="1">
        <f t="array" ref="P8755">_xlfn.IFS(Table1[[#This Row],[Patient Waittime]]&lt;=15,"0-15",Table1[[#This Row],[Patient Waittime]]&lt;=30,"16-30",Table1[[#This Row],[Patient Waittime]]&lt;=45,"31-45",Table1[[#This Row],[Patient Waittime]]&lt;=60,"46-60",TRUE,"60+")</f>
        <v>31-45</v>
      </c>
      <c r="Q8755">
        <f>--(Table1[[#This Row],[Patient Waittime]]&lt;=30)</f>
        <v>0</v>
      </c>
      <c r="R8755">
        <f>--Table1[[#This Row],[Patient Admission Flag]]</f>
        <v>1</v>
      </c>
      <c r="S8755">
        <f>--AND(Table1[[#This Row],[WithinTarget]]=1,Table1[[#This Row],[Patient Satisfaction Score]]&gt;=7)</f>
        <v>0</v>
      </c>
      <c r="T8755" t="str">
        <f>IF(LEFT(Table1[[#This Row],[Patient Gender]],1)="F","Female","Male")</f>
        <v>Male</v>
      </c>
    </row>
    <row r="8756" spans="1:20" x14ac:dyDescent="0.3">
      <c r="A8756" t="s">
        <v>8860</v>
      </c>
      <c r="B8756" s="1">
        <v>45555.811111111114</v>
      </c>
      <c r="C8756" t="s">
        <v>9</v>
      </c>
      <c r="D8756">
        <v>5</v>
      </c>
      <c r="E8756" t="s">
        <v>10</v>
      </c>
      <c r="F8756" t="s">
        <v>11</v>
      </c>
      <c r="G8756" t="b">
        <v>1</v>
      </c>
      <c r="I8756">
        <v>40</v>
      </c>
      <c r="J8756" t="b">
        <v>1</v>
      </c>
      <c r="K8756">
        <f>YEAR(Table1[[#This Row],[Patient Admission Date]])</f>
        <v>2024</v>
      </c>
      <c r="L8756" t="str">
        <f>TEXT(Table1[[#This Row],[Patient Admission Date]],"mmm")</f>
        <v>Sep</v>
      </c>
      <c r="M8756" t="str">
        <f>TEXT(Table1[[#This Row],[Patient Admission Date]],"ddd")</f>
        <v>Fri</v>
      </c>
      <c r="N8756" t="str">
        <f>TEXT(INT(HOUR(Table1[[#This Row],[Patient Admission Date]])/3)*3,"00")&amp;"-"&amp;TEXT(INT(HOUR(Table1[[#This Row],[Patient Admission Date]])/3)*3+3,"00")</f>
        <v>18-21</v>
      </c>
      <c r="O8756" t="str" cm="1">
        <f t="array" ref="O8756">_xlfn.IFS(Table1[[#This Row],[Patient Age]]&lt;=14,"0-14",Table1[[#This Row],[Patient Age]]&lt;=29,"15-29",Table1[[#This Row],[Patient Age]]&lt;=44,"30-44",Table1[[#This Row],[Patient Age]]&lt;=59,"45-59",Table1[[#This Row],[Patient Age]]&lt;=74,"60-74",TRUE,"75+")</f>
        <v>0-14</v>
      </c>
      <c r="P8756" t="str" cm="1">
        <f t="array" ref="P8756">_xlfn.IFS(Table1[[#This Row],[Patient Waittime]]&lt;=15,"0-15",Table1[[#This Row],[Patient Waittime]]&lt;=30,"16-30",Table1[[#This Row],[Patient Waittime]]&lt;=45,"31-45",Table1[[#This Row],[Patient Waittime]]&lt;=60,"46-60",TRUE,"60+")</f>
        <v>31-45</v>
      </c>
      <c r="Q8756">
        <f>--(Table1[[#This Row],[Patient Waittime]]&lt;=30)</f>
        <v>0</v>
      </c>
      <c r="R8756">
        <f>--Table1[[#This Row],[Patient Admission Flag]]</f>
        <v>1</v>
      </c>
      <c r="S8756">
        <f>--AND(Table1[[#This Row],[WithinTarget]]=1,Table1[[#This Row],[Patient Satisfaction Score]]&gt;=7)</f>
        <v>0</v>
      </c>
      <c r="T8756" t="str">
        <f>IF(LEFT(Table1[[#This Row],[Patient Gender]],1)="F","Female","Male")</f>
        <v>Male</v>
      </c>
    </row>
    <row r="8757" spans="1:20" x14ac:dyDescent="0.3">
      <c r="A8757" t="s">
        <v>8861</v>
      </c>
      <c r="B8757" s="1">
        <v>45153.602083333331</v>
      </c>
      <c r="C8757" t="s">
        <v>9</v>
      </c>
      <c r="D8757">
        <v>18</v>
      </c>
      <c r="E8757" t="s">
        <v>10</v>
      </c>
      <c r="F8757" t="s">
        <v>11</v>
      </c>
      <c r="G8757" t="b">
        <v>1</v>
      </c>
      <c r="I8757">
        <v>48</v>
      </c>
      <c r="J8757" t="b">
        <v>1</v>
      </c>
      <c r="K8757">
        <f>YEAR(Table1[[#This Row],[Patient Admission Date]])</f>
        <v>2023</v>
      </c>
      <c r="L8757" t="str">
        <f>TEXT(Table1[[#This Row],[Patient Admission Date]],"mmm")</f>
        <v>Aug</v>
      </c>
      <c r="M8757" t="str">
        <f>TEXT(Table1[[#This Row],[Patient Admission Date]],"ddd")</f>
        <v>Tue</v>
      </c>
      <c r="N8757" t="str">
        <f>TEXT(INT(HOUR(Table1[[#This Row],[Patient Admission Date]])/3)*3,"00")&amp;"-"&amp;TEXT(INT(HOUR(Table1[[#This Row],[Patient Admission Date]])/3)*3+3,"00")</f>
        <v>12-15</v>
      </c>
      <c r="O8757" t="str" cm="1">
        <f t="array" ref="O8757">_xlfn.IFS(Table1[[#This Row],[Patient Age]]&lt;=14,"0-14",Table1[[#This Row],[Patient Age]]&lt;=29,"15-29",Table1[[#This Row],[Patient Age]]&lt;=44,"30-44",Table1[[#This Row],[Patient Age]]&lt;=59,"45-59",Table1[[#This Row],[Patient Age]]&lt;=74,"60-74",TRUE,"75+")</f>
        <v>15-29</v>
      </c>
      <c r="P8757" t="str" cm="1">
        <f t="array" ref="P8757">_xlfn.IFS(Table1[[#This Row],[Patient Waittime]]&lt;=15,"0-15",Table1[[#This Row],[Patient Waittime]]&lt;=30,"16-30",Table1[[#This Row],[Patient Waittime]]&lt;=45,"31-45",Table1[[#This Row],[Patient Waittime]]&lt;=60,"46-60",TRUE,"60+")</f>
        <v>46-60</v>
      </c>
      <c r="Q8757">
        <f>--(Table1[[#This Row],[Patient Waittime]]&lt;=30)</f>
        <v>0</v>
      </c>
      <c r="R8757">
        <f>--Table1[[#This Row],[Patient Admission Flag]]</f>
        <v>1</v>
      </c>
      <c r="S8757">
        <f>--AND(Table1[[#This Row],[WithinTarget]]=1,Table1[[#This Row],[Patient Satisfaction Score]]&gt;=7)</f>
        <v>0</v>
      </c>
      <c r="T8757" t="str">
        <f>IF(LEFT(Table1[[#This Row],[Patient Gender]],1)="F","Female","Male")</f>
        <v>Male</v>
      </c>
    </row>
    <row r="8758" spans="1:20" x14ac:dyDescent="0.3">
      <c r="A8758" t="s">
        <v>8862</v>
      </c>
      <c r="B8758" s="1">
        <v>45356.703472222223</v>
      </c>
      <c r="C8758" t="s">
        <v>9</v>
      </c>
      <c r="D8758">
        <v>19</v>
      </c>
      <c r="E8758" t="s">
        <v>10</v>
      </c>
      <c r="F8758" t="s">
        <v>11</v>
      </c>
      <c r="G8758" t="b">
        <v>1</v>
      </c>
      <c r="I8758">
        <v>13</v>
      </c>
      <c r="J8758" t="b">
        <v>1</v>
      </c>
      <c r="K8758">
        <f>YEAR(Table1[[#This Row],[Patient Admission Date]])</f>
        <v>2024</v>
      </c>
      <c r="L8758" t="str">
        <f>TEXT(Table1[[#This Row],[Patient Admission Date]],"mmm")</f>
        <v>Mar</v>
      </c>
      <c r="M8758" t="str">
        <f>TEXT(Table1[[#This Row],[Patient Admission Date]],"ddd")</f>
        <v>Tue</v>
      </c>
      <c r="N8758" t="str">
        <f>TEXT(INT(HOUR(Table1[[#This Row],[Patient Admission Date]])/3)*3,"00")&amp;"-"&amp;TEXT(INT(HOUR(Table1[[#This Row],[Patient Admission Date]])/3)*3+3,"00")</f>
        <v>15-18</v>
      </c>
      <c r="O8758" t="str" cm="1">
        <f t="array" ref="O8758">_xlfn.IFS(Table1[[#This Row],[Patient Age]]&lt;=14,"0-14",Table1[[#This Row],[Patient Age]]&lt;=29,"15-29",Table1[[#This Row],[Patient Age]]&lt;=44,"30-44",Table1[[#This Row],[Patient Age]]&lt;=59,"45-59",Table1[[#This Row],[Patient Age]]&lt;=74,"60-74",TRUE,"75+")</f>
        <v>15-29</v>
      </c>
      <c r="P8758" t="str" cm="1">
        <f t="array" ref="P8758">_xlfn.IFS(Table1[[#This Row],[Patient Waittime]]&lt;=15,"0-15",Table1[[#This Row],[Patient Waittime]]&lt;=30,"16-30",Table1[[#This Row],[Patient Waittime]]&lt;=45,"31-45",Table1[[#This Row],[Patient Waittime]]&lt;=60,"46-60",TRUE,"60+")</f>
        <v>0-15</v>
      </c>
      <c r="Q8758">
        <f>--(Table1[[#This Row],[Patient Waittime]]&lt;=30)</f>
        <v>1</v>
      </c>
      <c r="R8758">
        <f>--Table1[[#This Row],[Patient Admission Flag]]</f>
        <v>1</v>
      </c>
      <c r="S8758">
        <f>--AND(Table1[[#This Row],[WithinTarget]]=1,Table1[[#This Row],[Patient Satisfaction Score]]&gt;=7)</f>
        <v>0</v>
      </c>
      <c r="T8758" t="str">
        <f>IF(LEFT(Table1[[#This Row],[Patient Gender]],1)="F","Female","Male")</f>
        <v>Male</v>
      </c>
    </row>
    <row r="8759" spans="1:20" x14ac:dyDescent="0.3">
      <c r="A8759" t="s">
        <v>8863</v>
      </c>
      <c r="B8759" s="1">
        <v>45084.17291666667</v>
      </c>
      <c r="C8759" t="s">
        <v>9</v>
      </c>
      <c r="D8759">
        <v>18</v>
      </c>
      <c r="E8759" t="s">
        <v>10</v>
      </c>
      <c r="F8759" t="s">
        <v>11</v>
      </c>
      <c r="G8759" t="b">
        <v>1</v>
      </c>
      <c r="I8759">
        <v>14</v>
      </c>
      <c r="J8759" t="b">
        <v>1</v>
      </c>
      <c r="K8759">
        <f>YEAR(Table1[[#This Row],[Patient Admission Date]])</f>
        <v>2023</v>
      </c>
      <c r="L8759" t="str">
        <f>TEXT(Table1[[#This Row],[Patient Admission Date]],"mmm")</f>
        <v>Jun</v>
      </c>
      <c r="M8759" t="str">
        <f>TEXT(Table1[[#This Row],[Patient Admission Date]],"ddd")</f>
        <v>Wed</v>
      </c>
      <c r="N8759" t="str">
        <f>TEXT(INT(HOUR(Table1[[#This Row],[Patient Admission Date]])/3)*3,"00")&amp;"-"&amp;TEXT(INT(HOUR(Table1[[#This Row],[Patient Admission Date]])/3)*3+3,"00")</f>
        <v>03-06</v>
      </c>
      <c r="O8759" t="str" cm="1">
        <f t="array" ref="O8759">_xlfn.IFS(Table1[[#This Row],[Patient Age]]&lt;=14,"0-14",Table1[[#This Row],[Patient Age]]&lt;=29,"15-29",Table1[[#This Row],[Patient Age]]&lt;=44,"30-44",Table1[[#This Row],[Patient Age]]&lt;=59,"45-59",Table1[[#This Row],[Patient Age]]&lt;=74,"60-74",TRUE,"75+")</f>
        <v>15-29</v>
      </c>
      <c r="P8759" t="str" cm="1">
        <f t="array" ref="P8759">_xlfn.IFS(Table1[[#This Row],[Patient Waittime]]&lt;=15,"0-15",Table1[[#This Row],[Patient Waittime]]&lt;=30,"16-30",Table1[[#This Row],[Patient Waittime]]&lt;=45,"31-45",Table1[[#This Row],[Patient Waittime]]&lt;=60,"46-60",TRUE,"60+")</f>
        <v>0-15</v>
      </c>
      <c r="Q8759">
        <f>--(Table1[[#This Row],[Patient Waittime]]&lt;=30)</f>
        <v>1</v>
      </c>
      <c r="R8759">
        <f>--Table1[[#This Row],[Patient Admission Flag]]</f>
        <v>1</v>
      </c>
      <c r="S8759">
        <f>--AND(Table1[[#This Row],[WithinTarget]]=1,Table1[[#This Row],[Patient Satisfaction Score]]&gt;=7)</f>
        <v>0</v>
      </c>
      <c r="T8759" t="str">
        <f>IF(LEFT(Table1[[#This Row],[Patient Gender]],1)="F","Female","Male")</f>
        <v>Male</v>
      </c>
    </row>
    <row r="8760" spans="1:20" x14ac:dyDescent="0.3">
      <c r="A8760" t="s">
        <v>8864</v>
      </c>
      <c r="B8760" s="1">
        <v>45295.978472222225</v>
      </c>
      <c r="C8760" t="s">
        <v>9</v>
      </c>
      <c r="D8760">
        <v>25</v>
      </c>
      <c r="E8760" t="s">
        <v>10</v>
      </c>
      <c r="F8760" t="s">
        <v>11</v>
      </c>
      <c r="G8760" t="b">
        <v>1</v>
      </c>
      <c r="I8760">
        <v>15</v>
      </c>
      <c r="J8760" t="b">
        <v>1</v>
      </c>
      <c r="K8760">
        <f>YEAR(Table1[[#This Row],[Patient Admission Date]])</f>
        <v>2024</v>
      </c>
      <c r="L8760" t="str">
        <f>TEXT(Table1[[#This Row],[Patient Admission Date]],"mmm")</f>
        <v>Jan</v>
      </c>
      <c r="M8760" t="str">
        <f>TEXT(Table1[[#This Row],[Patient Admission Date]],"ddd")</f>
        <v>Thu</v>
      </c>
      <c r="N8760" t="str">
        <f>TEXT(INT(HOUR(Table1[[#This Row],[Patient Admission Date]])/3)*3,"00")&amp;"-"&amp;TEXT(INT(HOUR(Table1[[#This Row],[Patient Admission Date]])/3)*3+3,"00")</f>
        <v>21-24</v>
      </c>
      <c r="O8760" t="str" cm="1">
        <f t="array" ref="O8760">_xlfn.IFS(Table1[[#This Row],[Patient Age]]&lt;=14,"0-14",Table1[[#This Row],[Patient Age]]&lt;=29,"15-29",Table1[[#This Row],[Patient Age]]&lt;=44,"30-44",Table1[[#This Row],[Patient Age]]&lt;=59,"45-59",Table1[[#This Row],[Patient Age]]&lt;=74,"60-74",TRUE,"75+")</f>
        <v>15-29</v>
      </c>
      <c r="P8760" t="str" cm="1">
        <f t="array" ref="P8760">_xlfn.IFS(Table1[[#This Row],[Patient Waittime]]&lt;=15,"0-15",Table1[[#This Row],[Patient Waittime]]&lt;=30,"16-30",Table1[[#This Row],[Patient Waittime]]&lt;=45,"31-45",Table1[[#This Row],[Patient Waittime]]&lt;=60,"46-60",TRUE,"60+")</f>
        <v>0-15</v>
      </c>
      <c r="Q8760">
        <f>--(Table1[[#This Row],[Patient Waittime]]&lt;=30)</f>
        <v>1</v>
      </c>
      <c r="R8760">
        <f>--Table1[[#This Row],[Patient Admission Flag]]</f>
        <v>1</v>
      </c>
      <c r="S8760">
        <f>--AND(Table1[[#This Row],[WithinTarget]]=1,Table1[[#This Row],[Patient Satisfaction Score]]&gt;=7)</f>
        <v>0</v>
      </c>
      <c r="T8760" t="str">
        <f>IF(LEFT(Table1[[#This Row],[Patient Gender]],1)="F","Female","Male")</f>
        <v>Male</v>
      </c>
    </row>
    <row r="8761" spans="1:20" x14ac:dyDescent="0.3">
      <c r="A8761" t="s">
        <v>8865</v>
      </c>
      <c r="B8761" s="1">
        <v>45576.286111111112</v>
      </c>
      <c r="C8761" t="s">
        <v>9</v>
      </c>
      <c r="D8761">
        <v>75</v>
      </c>
      <c r="E8761" t="s">
        <v>10</v>
      </c>
      <c r="F8761" t="s">
        <v>11</v>
      </c>
      <c r="G8761" t="b">
        <v>1</v>
      </c>
      <c r="I8761">
        <v>15</v>
      </c>
      <c r="J8761" t="b">
        <v>1</v>
      </c>
      <c r="K8761">
        <f>YEAR(Table1[[#This Row],[Patient Admission Date]])</f>
        <v>2024</v>
      </c>
      <c r="L8761" t="str">
        <f>TEXT(Table1[[#This Row],[Patient Admission Date]],"mmm")</f>
        <v>Oct</v>
      </c>
      <c r="M8761" t="str">
        <f>TEXT(Table1[[#This Row],[Patient Admission Date]],"ddd")</f>
        <v>Fri</v>
      </c>
      <c r="N8761" t="str">
        <f>TEXT(INT(HOUR(Table1[[#This Row],[Patient Admission Date]])/3)*3,"00")&amp;"-"&amp;TEXT(INT(HOUR(Table1[[#This Row],[Patient Admission Date]])/3)*3+3,"00")</f>
        <v>06-09</v>
      </c>
      <c r="O8761" t="str" cm="1">
        <f t="array" ref="O8761">_xlfn.IFS(Table1[[#This Row],[Patient Age]]&lt;=14,"0-14",Table1[[#This Row],[Patient Age]]&lt;=29,"15-29",Table1[[#This Row],[Patient Age]]&lt;=44,"30-44",Table1[[#This Row],[Patient Age]]&lt;=59,"45-59",Table1[[#This Row],[Patient Age]]&lt;=74,"60-74",TRUE,"75+")</f>
        <v>75+</v>
      </c>
      <c r="P8761" t="str" cm="1">
        <f t="array" ref="P8761">_xlfn.IFS(Table1[[#This Row],[Patient Waittime]]&lt;=15,"0-15",Table1[[#This Row],[Patient Waittime]]&lt;=30,"16-30",Table1[[#This Row],[Patient Waittime]]&lt;=45,"31-45",Table1[[#This Row],[Patient Waittime]]&lt;=60,"46-60",TRUE,"60+")</f>
        <v>0-15</v>
      </c>
      <c r="Q8761">
        <f>--(Table1[[#This Row],[Patient Waittime]]&lt;=30)</f>
        <v>1</v>
      </c>
      <c r="R8761">
        <f>--Table1[[#This Row],[Patient Admission Flag]]</f>
        <v>1</v>
      </c>
      <c r="S8761">
        <f>--AND(Table1[[#This Row],[WithinTarget]]=1,Table1[[#This Row],[Patient Satisfaction Score]]&gt;=7)</f>
        <v>0</v>
      </c>
      <c r="T8761" t="str">
        <f>IF(LEFT(Table1[[#This Row],[Patient Gender]],1)="F","Female","Male")</f>
        <v>Male</v>
      </c>
    </row>
    <row r="8762" spans="1:20" x14ac:dyDescent="0.3">
      <c r="A8762" t="s">
        <v>8866</v>
      </c>
      <c r="B8762" s="1">
        <v>45285.474999999999</v>
      </c>
      <c r="C8762" t="s">
        <v>9</v>
      </c>
      <c r="D8762">
        <v>52</v>
      </c>
      <c r="E8762" t="s">
        <v>10</v>
      </c>
      <c r="F8762" t="s">
        <v>11</v>
      </c>
      <c r="G8762" t="b">
        <v>1</v>
      </c>
      <c r="I8762">
        <v>29</v>
      </c>
      <c r="J8762" t="b">
        <v>1</v>
      </c>
      <c r="K8762">
        <f>YEAR(Table1[[#This Row],[Patient Admission Date]])</f>
        <v>2023</v>
      </c>
      <c r="L8762" t="str">
        <f>TEXT(Table1[[#This Row],[Patient Admission Date]],"mmm")</f>
        <v>Dec</v>
      </c>
      <c r="M8762" t="str">
        <f>TEXT(Table1[[#This Row],[Patient Admission Date]],"ddd")</f>
        <v>Mon</v>
      </c>
      <c r="N8762" t="str">
        <f>TEXT(INT(HOUR(Table1[[#This Row],[Patient Admission Date]])/3)*3,"00")&amp;"-"&amp;TEXT(INT(HOUR(Table1[[#This Row],[Patient Admission Date]])/3)*3+3,"00")</f>
        <v>09-12</v>
      </c>
      <c r="O8762" t="str" cm="1">
        <f t="array" ref="O8762">_xlfn.IFS(Table1[[#This Row],[Patient Age]]&lt;=14,"0-14",Table1[[#This Row],[Patient Age]]&lt;=29,"15-29",Table1[[#This Row],[Patient Age]]&lt;=44,"30-44",Table1[[#This Row],[Patient Age]]&lt;=59,"45-59",Table1[[#This Row],[Patient Age]]&lt;=74,"60-74",TRUE,"75+")</f>
        <v>45-59</v>
      </c>
      <c r="P8762" t="str" cm="1">
        <f t="array" ref="P8762">_xlfn.IFS(Table1[[#This Row],[Patient Waittime]]&lt;=15,"0-15",Table1[[#This Row],[Patient Waittime]]&lt;=30,"16-30",Table1[[#This Row],[Patient Waittime]]&lt;=45,"31-45",Table1[[#This Row],[Patient Waittime]]&lt;=60,"46-60",TRUE,"60+")</f>
        <v>16-30</v>
      </c>
      <c r="Q8762">
        <f>--(Table1[[#This Row],[Patient Waittime]]&lt;=30)</f>
        <v>1</v>
      </c>
      <c r="R8762">
        <f>--Table1[[#This Row],[Patient Admission Flag]]</f>
        <v>1</v>
      </c>
      <c r="S8762">
        <f>--AND(Table1[[#This Row],[WithinTarget]]=1,Table1[[#This Row],[Patient Satisfaction Score]]&gt;=7)</f>
        <v>0</v>
      </c>
      <c r="T8762" t="str">
        <f>IF(LEFT(Table1[[#This Row],[Patient Gender]],1)="F","Female","Male")</f>
        <v>Male</v>
      </c>
    </row>
    <row r="8763" spans="1:20" x14ac:dyDescent="0.3">
      <c r="A8763" t="s">
        <v>8867</v>
      </c>
      <c r="B8763" s="1">
        <v>45206.066666666666</v>
      </c>
      <c r="C8763" t="s">
        <v>9</v>
      </c>
      <c r="D8763">
        <v>42</v>
      </c>
      <c r="E8763" t="s">
        <v>10</v>
      </c>
      <c r="F8763" t="s">
        <v>11</v>
      </c>
      <c r="G8763" t="b">
        <v>1</v>
      </c>
      <c r="I8763">
        <v>43</v>
      </c>
      <c r="J8763" t="b">
        <v>1</v>
      </c>
      <c r="K8763">
        <f>YEAR(Table1[[#This Row],[Patient Admission Date]])</f>
        <v>2023</v>
      </c>
      <c r="L8763" t="str">
        <f>TEXT(Table1[[#This Row],[Patient Admission Date]],"mmm")</f>
        <v>Oct</v>
      </c>
      <c r="M8763" t="str">
        <f>TEXT(Table1[[#This Row],[Patient Admission Date]],"ddd")</f>
        <v>Sat</v>
      </c>
      <c r="N8763" t="str">
        <f>TEXT(INT(HOUR(Table1[[#This Row],[Patient Admission Date]])/3)*3,"00")&amp;"-"&amp;TEXT(INT(HOUR(Table1[[#This Row],[Patient Admission Date]])/3)*3+3,"00")</f>
        <v>00-03</v>
      </c>
      <c r="O8763" t="str" cm="1">
        <f t="array" ref="O8763">_xlfn.IFS(Table1[[#This Row],[Patient Age]]&lt;=14,"0-14",Table1[[#This Row],[Patient Age]]&lt;=29,"15-29",Table1[[#This Row],[Patient Age]]&lt;=44,"30-44",Table1[[#This Row],[Patient Age]]&lt;=59,"45-59",Table1[[#This Row],[Patient Age]]&lt;=74,"60-74",TRUE,"75+")</f>
        <v>30-44</v>
      </c>
      <c r="P8763" t="str" cm="1">
        <f t="array" ref="P8763">_xlfn.IFS(Table1[[#This Row],[Patient Waittime]]&lt;=15,"0-15",Table1[[#This Row],[Patient Waittime]]&lt;=30,"16-30",Table1[[#This Row],[Patient Waittime]]&lt;=45,"31-45",Table1[[#This Row],[Patient Waittime]]&lt;=60,"46-60",TRUE,"60+")</f>
        <v>31-45</v>
      </c>
      <c r="Q8763">
        <f>--(Table1[[#This Row],[Patient Waittime]]&lt;=30)</f>
        <v>0</v>
      </c>
      <c r="R8763">
        <f>--Table1[[#This Row],[Patient Admission Flag]]</f>
        <v>1</v>
      </c>
      <c r="S8763">
        <f>--AND(Table1[[#This Row],[WithinTarget]]=1,Table1[[#This Row],[Patient Satisfaction Score]]&gt;=7)</f>
        <v>0</v>
      </c>
      <c r="T8763" t="str">
        <f>IF(LEFT(Table1[[#This Row],[Patient Gender]],1)="F","Female","Male")</f>
        <v>Male</v>
      </c>
    </row>
    <row r="8764" spans="1:20" x14ac:dyDescent="0.3">
      <c r="A8764" t="s">
        <v>8868</v>
      </c>
      <c r="B8764" s="1">
        <v>45092.943055555559</v>
      </c>
      <c r="C8764" t="s">
        <v>9</v>
      </c>
      <c r="D8764">
        <v>13</v>
      </c>
      <c r="E8764" t="s">
        <v>10</v>
      </c>
      <c r="F8764" t="s">
        <v>11</v>
      </c>
      <c r="G8764" t="b">
        <v>1</v>
      </c>
      <c r="I8764">
        <v>45</v>
      </c>
      <c r="J8764" t="b">
        <v>1</v>
      </c>
      <c r="K8764">
        <f>YEAR(Table1[[#This Row],[Patient Admission Date]])</f>
        <v>2023</v>
      </c>
      <c r="L8764" t="str">
        <f>TEXT(Table1[[#This Row],[Patient Admission Date]],"mmm")</f>
        <v>Jun</v>
      </c>
      <c r="M8764" t="str">
        <f>TEXT(Table1[[#This Row],[Patient Admission Date]],"ddd")</f>
        <v>Thu</v>
      </c>
      <c r="N8764" t="str">
        <f>TEXT(INT(HOUR(Table1[[#This Row],[Patient Admission Date]])/3)*3,"00")&amp;"-"&amp;TEXT(INT(HOUR(Table1[[#This Row],[Patient Admission Date]])/3)*3+3,"00")</f>
        <v>21-24</v>
      </c>
      <c r="O8764" t="str" cm="1">
        <f t="array" ref="O8764">_xlfn.IFS(Table1[[#This Row],[Patient Age]]&lt;=14,"0-14",Table1[[#This Row],[Patient Age]]&lt;=29,"15-29",Table1[[#This Row],[Patient Age]]&lt;=44,"30-44",Table1[[#This Row],[Patient Age]]&lt;=59,"45-59",Table1[[#This Row],[Patient Age]]&lt;=74,"60-74",TRUE,"75+")</f>
        <v>0-14</v>
      </c>
      <c r="P8764" t="str" cm="1">
        <f t="array" ref="P8764">_xlfn.IFS(Table1[[#This Row],[Patient Waittime]]&lt;=15,"0-15",Table1[[#This Row],[Patient Waittime]]&lt;=30,"16-30",Table1[[#This Row],[Patient Waittime]]&lt;=45,"31-45",Table1[[#This Row],[Patient Waittime]]&lt;=60,"46-60",TRUE,"60+")</f>
        <v>31-45</v>
      </c>
      <c r="Q8764">
        <f>--(Table1[[#This Row],[Patient Waittime]]&lt;=30)</f>
        <v>0</v>
      </c>
      <c r="R8764">
        <f>--Table1[[#This Row],[Patient Admission Flag]]</f>
        <v>1</v>
      </c>
      <c r="S8764">
        <f>--AND(Table1[[#This Row],[WithinTarget]]=1,Table1[[#This Row],[Patient Satisfaction Score]]&gt;=7)</f>
        <v>0</v>
      </c>
      <c r="T8764" t="str">
        <f>IF(LEFT(Table1[[#This Row],[Patient Gender]],1)="F","Female","Male")</f>
        <v>Male</v>
      </c>
    </row>
    <row r="8765" spans="1:20" x14ac:dyDescent="0.3">
      <c r="A8765" t="s">
        <v>8869</v>
      </c>
      <c r="B8765" s="1">
        <v>45047.419444444444</v>
      </c>
      <c r="C8765" t="s">
        <v>9</v>
      </c>
      <c r="D8765">
        <v>79</v>
      </c>
      <c r="E8765" t="s">
        <v>10</v>
      </c>
      <c r="F8765" t="s">
        <v>11</v>
      </c>
      <c r="G8765" t="b">
        <v>1</v>
      </c>
      <c r="I8765">
        <v>48</v>
      </c>
      <c r="J8765" t="b">
        <v>1</v>
      </c>
      <c r="K8765">
        <f>YEAR(Table1[[#This Row],[Patient Admission Date]])</f>
        <v>2023</v>
      </c>
      <c r="L8765" t="str">
        <f>TEXT(Table1[[#This Row],[Patient Admission Date]],"mmm")</f>
        <v>May</v>
      </c>
      <c r="M8765" t="str">
        <f>TEXT(Table1[[#This Row],[Patient Admission Date]],"ddd")</f>
        <v>Mon</v>
      </c>
      <c r="N8765" t="str">
        <f>TEXT(INT(HOUR(Table1[[#This Row],[Patient Admission Date]])/3)*3,"00")&amp;"-"&amp;TEXT(INT(HOUR(Table1[[#This Row],[Patient Admission Date]])/3)*3+3,"00")</f>
        <v>09-12</v>
      </c>
      <c r="O8765" t="str" cm="1">
        <f t="array" ref="O8765">_xlfn.IFS(Table1[[#This Row],[Patient Age]]&lt;=14,"0-14",Table1[[#This Row],[Patient Age]]&lt;=29,"15-29",Table1[[#This Row],[Patient Age]]&lt;=44,"30-44",Table1[[#This Row],[Patient Age]]&lt;=59,"45-59",Table1[[#This Row],[Patient Age]]&lt;=74,"60-74",TRUE,"75+")</f>
        <v>75+</v>
      </c>
      <c r="P8765" t="str" cm="1">
        <f t="array" ref="P8765">_xlfn.IFS(Table1[[#This Row],[Patient Waittime]]&lt;=15,"0-15",Table1[[#This Row],[Patient Waittime]]&lt;=30,"16-30",Table1[[#This Row],[Patient Waittime]]&lt;=45,"31-45",Table1[[#This Row],[Patient Waittime]]&lt;=60,"46-60",TRUE,"60+")</f>
        <v>46-60</v>
      </c>
      <c r="Q8765">
        <f>--(Table1[[#This Row],[Patient Waittime]]&lt;=30)</f>
        <v>0</v>
      </c>
      <c r="R8765">
        <f>--Table1[[#This Row],[Patient Admission Flag]]</f>
        <v>1</v>
      </c>
      <c r="S8765">
        <f>--AND(Table1[[#This Row],[WithinTarget]]=1,Table1[[#This Row],[Patient Satisfaction Score]]&gt;=7)</f>
        <v>0</v>
      </c>
      <c r="T8765" t="str">
        <f>IF(LEFT(Table1[[#This Row],[Patient Gender]],1)="F","Female","Male")</f>
        <v>Male</v>
      </c>
    </row>
    <row r="8766" spans="1:20" x14ac:dyDescent="0.3">
      <c r="A8766" t="s">
        <v>8870</v>
      </c>
      <c r="B8766" s="1">
        <v>45278.552777777775</v>
      </c>
      <c r="C8766" t="s">
        <v>9</v>
      </c>
      <c r="D8766">
        <v>16</v>
      </c>
      <c r="E8766" t="s">
        <v>10</v>
      </c>
      <c r="F8766" t="s">
        <v>11</v>
      </c>
      <c r="G8766" t="b">
        <v>1</v>
      </c>
      <c r="I8766">
        <v>50</v>
      </c>
      <c r="J8766" t="b">
        <v>1</v>
      </c>
      <c r="K8766">
        <f>YEAR(Table1[[#This Row],[Patient Admission Date]])</f>
        <v>2023</v>
      </c>
      <c r="L8766" t="str">
        <f>TEXT(Table1[[#This Row],[Patient Admission Date]],"mmm")</f>
        <v>Dec</v>
      </c>
      <c r="M8766" t="str">
        <f>TEXT(Table1[[#This Row],[Patient Admission Date]],"ddd")</f>
        <v>Mon</v>
      </c>
      <c r="N8766" t="str">
        <f>TEXT(INT(HOUR(Table1[[#This Row],[Patient Admission Date]])/3)*3,"00")&amp;"-"&amp;TEXT(INT(HOUR(Table1[[#This Row],[Patient Admission Date]])/3)*3+3,"00")</f>
        <v>12-15</v>
      </c>
      <c r="O8766" t="str" cm="1">
        <f t="array" ref="O8766">_xlfn.IFS(Table1[[#This Row],[Patient Age]]&lt;=14,"0-14",Table1[[#This Row],[Patient Age]]&lt;=29,"15-29",Table1[[#This Row],[Patient Age]]&lt;=44,"30-44",Table1[[#This Row],[Patient Age]]&lt;=59,"45-59",Table1[[#This Row],[Patient Age]]&lt;=74,"60-74",TRUE,"75+")</f>
        <v>15-29</v>
      </c>
      <c r="P8766" t="str" cm="1">
        <f t="array" ref="P8766">_xlfn.IFS(Table1[[#This Row],[Patient Waittime]]&lt;=15,"0-15",Table1[[#This Row],[Patient Waittime]]&lt;=30,"16-30",Table1[[#This Row],[Patient Waittime]]&lt;=45,"31-45",Table1[[#This Row],[Patient Waittime]]&lt;=60,"46-60",TRUE,"60+")</f>
        <v>46-60</v>
      </c>
      <c r="Q8766">
        <f>--(Table1[[#This Row],[Patient Waittime]]&lt;=30)</f>
        <v>0</v>
      </c>
      <c r="R8766">
        <f>--Table1[[#This Row],[Patient Admission Flag]]</f>
        <v>1</v>
      </c>
      <c r="S8766">
        <f>--AND(Table1[[#This Row],[WithinTarget]]=1,Table1[[#This Row],[Patient Satisfaction Score]]&gt;=7)</f>
        <v>0</v>
      </c>
      <c r="T8766" t="str">
        <f>IF(LEFT(Table1[[#This Row],[Patient Gender]],1)="F","Female","Male")</f>
        <v>Male</v>
      </c>
    </row>
    <row r="8767" spans="1:20" x14ac:dyDescent="0.3">
      <c r="A8767" t="s">
        <v>8871</v>
      </c>
      <c r="B8767" s="1">
        <v>45473.517361111109</v>
      </c>
      <c r="C8767" t="s">
        <v>9</v>
      </c>
      <c r="D8767">
        <v>37</v>
      </c>
      <c r="E8767" t="s">
        <v>10</v>
      </c>
      <c r="F8767" t="s">
        <v>11</v>
      </c>
      <c r="G8767" t="b">
        <v>1</v>
      </c>
      <c r="I8767">
        <v>22</v>
      </c>
      <c r="J8767" t="b">
        <v>1</v>
      </c>
      <c r="K8767">
        <f>YEAR(Table1[[#This Row],[Patient Admission Date]])</f>
        <v>2024</v>
      </c>
      <c r="L8767" t="str">
        <f>TEXT(Table1[[#This Row],[Patient Admission Date]],"mmm")</f>
        <v>Jun</v>
      </c>
      <c r="M8767" t="str">
        <f>TEXT(Table1[[#This Row],[Patient Admission Date]],"ddd")</f>
        <v>Sun</v>
      </c>
      <c r="N8767" t="str">
        <f>TEXT(INT(HOUR(Table1[[#This Row],[Patient Admission Date]])/3)*3,"00")&amp;"-"&amp;TEXT(INT(HOUR(Table1[[#This Row],[Patient Admission Date]])/3)*3+3,"00")</f>
        <v>12-15</v>
      </c>
      <c r="O8767" t="str" cm="1">
        <f t="array" ref="O8767">_xlfn.IFS(Table1[[#This Row],[Patient Age]]&lt;=14,"0-14",Table1[[#This Row],[Patient Age]]&lt;=29,"15-29",Table1[[#This Row],[Patient Age]]&lt;=44,"30-44",Table1[[#This Row],[Patient Age]]&lt;=59,"45-59",Table1[[#This Row],[Patient Age]]&lt;=74,"60-74",TRUE,"75+")</f>
        <v>30-44</v>
      </c>
      <c r="P8767" t="str" cm="1">
        <f t="array" ref="P8767">_xlfn.IFS(Table1[[#This Row],[Patient Waittime]]&lt;=15,"0-15",Table1[[#This Row],[Patient Waittime]]&lt;=30,"16-30",Table1[[#This Row],[Patient Waittime]]&lt;=45,"31-45",Table1[[#This Row],[Patient Waittime]]&lt;=60,"46-60",TRUE,"60+")</f>
        <v>16-30</v>
      </c>
      <c r="Q8767">
        <f>--(Table1[[#This Row],[Patient Waittime]]&lt;=30)</f>
        <v>1</v>
      </c>
      <c r="R8767">
        <f>--Table1[[#This Row],[Patient Admission Flag]]</f>
        <v>1</v>
      </c>
      <c r="S8767">
        <f>--AND(Table1[[#This Row],[WithinTarget]]=1,Table1[[#This Row],[Patient Satisfaction Score]]&gt;=7)</f>
        <v>0</v>
      </c>
      <c r="T8767" t="str">
        <f>IF(LEFT(Table1[[#This Row],[Patient Gender]],1)="F","Female","Male")</f>
        <v>Male</v>
      </c>
    </row>
    <row r="8768" spans="1:20" x14ac:dyDescent="0.3">
      <c r="A8768" t="s">
        <v>8872</v>
      </c>
      <c r="B8768" s="1">
        <v>45338.212500000001</v>
      </c>
      <c r="C8768" t="s">
        <v>9</v>
      </c>
      <c r="D8768">
        <v>22</v>
      </c>
      <c r="E8768" t="s">
        <v>10</v>
      </c>
      <c r="F8768" t="s">
        <v>11</v>
      </c>
      <c r="G8768" t="b">
        <v>1</v>
      </c>
      <c r="I8768">
        <v>23</v>
      </c>
      <c r="J8768" t="b">
        <v>1</v>
      </c>
      <c r="K8768">
        <f>YEAR(Table1[[#This Row],[Patient Admission Date]])</f>
        <v>2024</v>
      </c>
      <c r="L8768" t="str">
        <f>TEXT(Table1[[#This Row],[Patient Admission Date]],"mmm")</f>
        <v>Feb</v>
      </c>
      <c r="M8768" t="str">
        <f>TEXT(Table1[[#This Row],[Patient Admission Date]],"ddd")</f>
        <v>Fri</v>
      </c>
      <c r="N8768" t="str">
        <f>TEXT(INT(HOUR(Table1[[#This Row],[Patient Admission Date]])/3)*3,"00")&amp;"-"&amp;TEXT(INT(HOUR(Table1[[#This Row],[Patient Admission Date]])/3)*3+3,"00")</f>
        <v>03-06</v>
      </c>
      <c r="O8768" t="str" cm="1">
        <f t="array" ref="O8768">_xlfn.IFS(Table1[[#This Row],[Patient Age]]&lt;=14,"0-14",Table1[[#This Row],[Patient Age]]&lt;=29,"15-29",Table1[[#This Row],[Patient Age]]&lt;=44,"30-44",Table1[[#This Row],[Patient Age]]&lt;=59,"45-59",Table1[[#This Row],[Patient Age]]&lt;=74,"60-74",TRUE,"75+")</f>
        <v>15-29</v>
      </c>
      <c r="P8768" t="str" cm="1">
        <f t="array" ref="P8768">_xlfn.IFS(Table1[[#This Row],[Patient Waittime]]&lt;=15,"0-15",Table1[[#This Row],[Patient Waittime]]&lt;=30,"16-30",Table1[[#This Row],[Patient Waittime]]&lt;=45,"31-45",Table1[[#This Row],[Patient Waittime]]&lt;=60,"46-60",TRUE,"60+")</f>
        <v>16-30</v>
      </c>
      <c r="Q8768">
        <f>--(Table1[[#This Row],[Patient Waittime]]&lt;=30)</f>
        <v>1</v>
      </c>
      <c r="R8768">
        <f>--Table1[[#This Row],[Patient Admission Flag]]</f>
        <v>1</v>
      </c>
      <c r="S8768">
        <f>--AND(Table1[[#This Row],[WithinTarget]]=1,Table1[[#This Row],[Patient Satisfaction Score]]&gt;=7)</f>
        <v>0</v>
      </c>
      <c r="T8768" t="str">
        <f>IF(LEFT(Table1[[#This Row],[Patient Gender]],1)="F","Female","Male")</f>
        <v>Male</v>
      </c>
    </row>
    <row r="8769" spans="1:20" x14ac:dyDescent="0.3">
      <c r="A8769" t="s">
        <v>8873</v>
      </c>
      <c r="B8769" s="1">
        <v>45392.143055555556</v>
      </c>
      <c r="C8769" t="s">
        <v>9</v>
      </c>
      <c r="D8769">
        <v>44</v>
      </c>
      <c r="E8769" t="s">
        <v>10</v>
      </c>
      <c r="F8769" t="s">
        <v>11</v>
      </c>
      <c r="G8769" t="b">
        <v>1</v>
      </c>
      <c r="I8769">
        <v>24</v>
      </c>
      <c r="J8769" t="b">
        <v>1</v>
      </c>
      <c r="K8769">
        <f>YEAR(Table1[[#This Row],[Patient Admission Date]])</f>
        <v>2024</v>
      </c>
      <c r="L8769" t="str">
        <f>TEXT(Table1[[#This Row],[Patient Admission Date]],"mmm")</f>
        <v>Apr</v>
      </c>
      <c r="M8769" t="str">
        <f>TEXT(Table1[[#This Row],[Patient Admission Date]],"ddd")</f>
        <v>Wed</v>
      </c>
      <c r="N8769" t="str">
        <f>TEXT(INT(HOUR(Table1[[#This Row],[Patient Admission Date]])/3)*3,"00")&amp;"-"&amp;TEXT(INT(HOUR(Table1[[#This Row],[Patient Admission Date]])/3)*3+3,"00")</f>
        <v>03-06</v>
      </c>
      <c r="O8769" t="str" cm="1">
        <f t="array" ref="O8769">_xlfn.IFS(Table1[[#This Row],[Patient Age]]&lt;=14,"0-14",Table1[[#This Row],[Patient Age]]&lt;=29,"15-29",Table1[[#This Row],[Patient Age]]&lt;=44,"30-44",Table1[[#This Row],[Patient Age]]&lt;=59,"45-59",Table1[[#This Row],[Patient Age]]&lt;=74,"60-74",TRUE,"75+")</f>
        <v>30-44</v>
      </c>
      <c r="P8769" t="str" cm="1">
        <f t="array" ref="P8769">_xlfn.IFS(Table1[[#This Row],[Patient Waittime]]&lt;=15,"0-15",Table1[[#This Row],[Patient Waittime]]&lt;=30,"16-30",Table1[[#This Row],[Patient Waittime]]&lt;=45,"31-45",Table1[[#This Row],[Patient Waittime]]&lt;=60,"46-60",TRUE,"60+")</f>
        <v>16-30</v>
      </c>
      <c r="Q8769">
        <f>--(Table1[[#This Row],[Patient Waittime]]&lt;=30)</f>
        <v>1</v>
      </c>
      <c r="R8769">
        <f>--Table1[[#This Row],[Patient Admission Flag]]</f>
        <v>1</v>
      </c>
      <c r="S8769">
        <f>--AND(Table1[[#This Row],[WithinTarget]]=1,Table1[[#This Row],[Patient Satisfaction Score]]&gt;=7)</f>
        <v>0</v>
      </c>
      <c r="T8769" t="str">
        <f>IF(LEFT(Table1[[#This Row],[Patient Gender]],1)="F","Female","Male")</f>
        <v>Male</v>
      </c>
    </row>
    <row r="8770" spans="1:20" x14ac:dyDescent="0.3">
      <c r="A8770" t="s">
        <v>8874</v>
      </c>
      <c r="B8770" s="1">
        <v>45140.543749999997</v>
      </c>
      <c r="C8770" t="s">
        <v>9</v>
      </c>
      <c r="D8770">
        <v>46</v>
      </c>
      <c r="E8770" t="s">
        <v>10</v>
      </c>
      <c r="F8770" t="s">
        <v>11</v>
      </c>
      <c r="G8770" t="b">
        <v>1</v>
      </c>
      <c r="I8770">
        <v>30</v>
      </c>
      <c r="J8770" t="b">
        <v>1</v>
      </c>
      <c r="K8770">
        <f>YEAR(Table1[[#This Row],[Patient Admission Date]])</f>
        <v>2023</v>
      </c>
      <c r="L8770" t="str">
        <f>TEXT(Table1[[#This Row],[Patient Admission Date]],"mmm")</f>
        <v>Aug</v>
      </c>
      <c r="M8770" t="str">
        <f>TEXT(Table1[[#This Row],[Patient Admission Date]],"ddd")</f>
        <v>Wed</v>
      </c>
      <c r="N8770" t="str">
        <f>TEXT(INT(HOUR(Table1[[#This Row],[Patient Admission Date]])/3)*3,"00")&amp;"-"&amp;TEXT(INT(HOUR(Table1[[#This Row],[Patient Admission Date]])/3)*3+3,"00")</f>
        <v>12-15</v>
      </c>
      <c r="O8770" t="str" cm="1">
        <f t="array" ref="O8770">_xlfn.IFS(Table1[[#This Row],[Patient Age]]&lt;=14,"0-14",Table1[[#This Row],[Patient Age]]&lt;=29,"15-29",Table1[[#This Row],[Patient Age]]&lt;=44,"30-44",Table1[[#This Row],[Patient Age]]&lt;=59,"45-59",Table1[[#This Row],[Patient Age]]&lt;=74,"60-74",TRUE,"75+")</f>
        <v>45-59</v>
      </c>
      <c r="P8770" t="str" cm="1">
        <f t="array" ref="P8770">_xlfn.IFS(Table1[[#This Row],[Patient Waittime]]&lt;=15,"0-15",Table1[[#This Row],[Patient Waittime]]&lt;=30,"16-30",Table1[[#This Row],[Patient Waittime]]&lt;=45,"31-45",Table1[[#This Row],[Patient Waittime]]&lt;=60,"46-60",TRUE,"60+")</f>
        <v>16-30</v>
      </c>
      <c r="Q8770">
        <f>--(Table1[[#This Row],[Patient Waittime]]&lt;=30)</f>
        <v>1</v>
      </c>
      <c r="R8770">
        <f>--Table1[[#This Row],[Patient Admission Flag]]</f>
        <v>1</v>
      </c>
      <c r="S8770">
        <f>--AND(Table1[[#This Row],[WithinTarget]]=1,Table1[[#This Row],[Patient Satisfaction Score]]&gt;=7)</f>
        <v>0</v>
      </c>
      <c r="T8770" t="str">
        <f>IF(LEFT(Table1[[#This Row],[Patient Gender]],1)="F","Female","Male")</f>
        <v>Male</v>
      </c>
    </row>
    <row r="8771" spans="1:20" x14ac:dyDescent="0.3">
      <c r="A8771" t="s">
        <v>8875</v>
      </c>
      <c r="B8771" s="1">
        <v>45373.291666666664</v>
      </c>
      <c r="C8771" t="s">
        <v>9</v>
      </c>
      <c r="D8771">
        <v>65</v>
      </c>
      <c r="E8771" t="s">
        <v>10</v>
      </c>
      <c r="F8771" t="s">
        <v>11</v>
      </c>
      <c r="G8771" t="b">
        <v>1</v>
      </c>
      <c r="I8771">
        <v>33</v>
      </c>
      <c r="J8771" t="b">
        <v>1</v>
      </c>
      <c r="K8771">
        <f>YEAR(Table1[[#This Row],[Patient Admission Date]])</f>
        <v>2024</v>
      </c>
      <c r="L8771" t="str">
        <f>TEXT(Table1[[#This Row],[Patient Admission Date]],"mmm")</f>
        <v>Mar</v>
      </c>
      <c r="M8771" t="str">
        <f>TEXT(Table1[[#This Row],[Patient Admission Date]],"ddd")</f>
        <v>Fri</v>
      </c>
      <c r="N8771" t="str">
        <f>TEXT(INT(HOUR(Table1[[#This Row],[Patient Admission Date]])/3)*3,"00")&amp;"-"&amp;TEXT(INT(HOUR(Table1[[#This Row],[Patient Admission Date]])/3)*3+3,"00")</f>
        <v>06-09</v>
      </c>
      <c r="O8771" t="str" cm="1">
        <f t="array" ref="O8771">_xlfn.IFS(Table1[[#This Row],[Patient Age]]&lt;=14,"0-14",Table1[[#This Row],[Patient Age]]&lt;=29,"15-29",Table1[[#This Row],[Patient Age]]&lt;=44,"30-44",Table1[[#This Row],[Patient Age]]&lt;=59,"45-59",Table1[[#This Row],[Patient Age]]&lt;=74,"60-74",TRUE,"75+")</f>
        <v>60-74</v>
      </c>
      <c r="P8771" t="str" cm="1">
        <f t="array" ref="P8771">_xlfn.IFS(Table1[[#This Row],[Patient Waittime]]&lt;=15,"0-15",Table1[[#This Row],[Patient Waittime]]&lt;=30,"16-30",Table1[[#This Row],[Patient Waittime]]&lt;=45,"31-45",Table1[[#This Row],[Patient Waittime]]&lt;=60,"46-60",TRUE,"60+")</f>
        <v>31-45</v>
      </c>
      <c r="Q8771">
        <f>--(Table1[[#This Row],[Patient Waittime]]&lt;=30)</f>
        <v>0</v>
      </c>
      <c r="R8771">
        <f>--Table1[[#This Row],[Patient Admission Flag]]</f>
        <v>1</v>
      </c>
      <c r="S8771">
        <f>--AND(Table1[[#This Row],[WithinTarget]]=1,Table1[[#This Row],[Patient Satisfaction Score]]&gt;=7)</f>
        <v>0</v>
      </c>
      <c r="T8771" t="str">
        <f>IF(LEFT(Table1[[#This Row],[Patient Gender]],1)="F","Female","Male")</f>
        <v>Male</v>
      </c>
    </row>
    <row r="8772" spans="1:20" x14ac:dyDescent="0.3">
      <c r="A8772" t="s">
        <v>8876</v>
      </c>
      <c r="B8772" s="1">
        <v>45298.204861111109</v>
      </c>
      <c r="C8772" t="s">
        <v>9</v>
      </c>
      <c r="D8772">
        <v>10</v>
      </c>
      <c r="E8772" t="s">
        <v>10</v>
      </c>
      <c r="F8772" t="s">
        <v>11</v>
      </c>
      <c r="G8772" t="b">
        <v>1</v>
      </c>
      <c r="I8772">
        <v>39</v>
      </c>
      <c r="J8772" t="b">
        <v>1</v>
      </c>
      <c r="K8772">
        <f>YEAR(Table1[[#This Row],[Patient Admission Date]])</f>
        <v>2024</v>
      </c>
      <c r="L8772" t="str">
        <f>TEXT(Table1[[#This Row],[Patient Admission Date]],"mmm")</f>
        <v>Jan</v>
      </c>
      <c r="M8772" t="str">
        <f>TEXT(Table1[[#This Row],[Patient Admission Date]],"ddd")</f>
        <v>Sun</v>
      </c>
      <c r="N8772" t="str">
        <f>TEXT(INT(HOUR(Table1[[#This Row],[Patient Admission Date]])/3)*3,"00")&amp;"-"&amp;TEXT(INT(HOUR(Table1[[#This Row],[Patient Admission Date]])/3)*3+3,"00")</f>
        <v>03-06</v>
      </c>
      <c r="O8772" t="str" cm="1">
        <f t="array" ref="O8772">_xlfn.IFS(Table1[[#This Row],[Patient Age]]&lt;=14,"0-14",Table1[[#This Row],[Patient Age]]&lt;=29,"15-29",Table1[[#This Row],[Patient Age]]&lt;=44,"30-44",Table1[[#This Row],[Patient Age]]&lt;=59,"45-59",Table1[[#This Row],[Patient Age]]&lt;=74,"60-74",TRUE,"75+")</f>
        <v>0-14</v>
      </c>
      <c r="P8772" t="str" cm="1">
        <f t="array" ref="P8772">_xlfn.IFS(Table1[[#This Row],[Patient Waittime]]&lt;=15,"0-15",Table1[[#This Row],[Patient Waittime]]&lt;=30,"16-30",Table1[[#This Row],[Patient Waittime]]&lt;=45,"31-45",Table1[[#This Row],[Patient Waittime]]&lt;=60,"46-60",TRUE,"60+")</f>
        <v>31-45</v>
      </c>
      <c r="Q8772">
        <f>--(Table1[[#This Row],[Patient Waittime]]&lt;=30)</f>
        <v>0</v>
      </c>
      <c r="R8772">
        <f>--Table1[[#This Row],[Patient Admission Flag]]</f>
        <v>1</v>
      </c>
      <c r="S8772">
        <f>--AND(Table1[[#This Row],[WithinTarget]]=1,Table1[[#This Row],[Patient Satisfaction Score]]&gt;=7)</f>
        <v>0</v>
      </c>
      <c r="T8772" t="str">
        <f>IF(LEFT(Table1[[#This Row],[Patient Gender]],1)="F","Female","Male")</f>
        <v>Male</v>
      </c>
    </row>
    <row r="8773" spans="1:20" x14ac:dyDescent="0.3">
      <c r="A8773" t="s">
        <v>8877</v>
      </c>
      <c r="B8773" s="1">
        <v>45332.538194444445</v>
      </c>
      <c r="C8773" t="s">
        <v>9</v>
      </c>
      <c r="D8773">
        <v>75</v>
      </c>
      <c r="E8773" t="s">
        <v>10</v>
      </c>
      <c r="F8773" t="s">
        <v>11</v>
      </c>
      <c r="G8773" t="b">
        <v>1</v>
      </c>
      <c r="I8773">
        <v>39</v>
      </c>
      <c r="J8773" t="b">
        <v>1</v>
      </c>
      <c r="K8773">
        <f>YEAR(Table1[[#This Row],[Patient Admission Date]])</f>
        <v>2024</v>
      </c>
      <c r="L8773" t="str">
        <f>TEXT(Table1[[#This Row],[Patient Admission Date]],"mmm")</f>
        <v>Feb</v>
      </c>
      <c r="M8773" t="str">
        <f>TEXT(Table1[[#This Row],[Patient Admission Date]],"ddd")</f>
        <v>Sat</v>
      </c>
      <c r="N8773" t="str">
        <f>TEXT(INT(HOUR(Table1[[#This Row],[Patient Admission Date]])/3)*3,"00")&amp;"-"&amp;TEXT(INT(HOUR(Table1[[#This Row],[Patient Admission Date]])/3)*3+3,"00")</f>
        <v>12-15</v>
      </c>
      <c r="O8773" t="str" cm="1">
        <f t="array" ref="O8773">_xlfn.IFS(Table1[[#This Row],[Patient Age]]&lt;=14,"0-14",Table1[[#This Row],[Patient Age]]&lt;=29,"15-29",Table1[[#This Row],[Patient Age]]&lt;=44,"30-44",Table1[[#This Row],[Patient Age]]&lt;=59,"45-59",Table1[[#This Row],[Patient Age]]&lt;=74,"60-74",TRUE,"75+")</f>
        <v>75+</v>
      </c>
      <c r="P8773" t="str" cm="1">
        <f t="array" ref="P8773">_xlfn.IFS(Table1[[#This Row],[Patient Waittime]]&lt;=15,"0-15",Table1[[#This Row],[Patient Waittime]]&lt;=30,"16-30",Table1[[#This Row],[Patient Waittime]]&lt;=45,"31-45",Table1[[#This Row],[Patient Waittime]]&lt;=60,"46-60",TRUE,"60+")</f>
        <v>31-45</v>
      </c>
      <c r="Q8773">
        <f>--(Table1[[#This Row],[Patient Waittime]]&lt;=30)</f>
        <v>0</v>
      </c>
      <c r="R8773">
        <f>--Table1[[#This Row],[Patient Admission Flag]]</f>
        <v>1</v>
      </c>
      <c r="S8773">
        <f>--AND(Table1[[#This Row],[WithinTarget]]=1,Table1[[#This Row],[Patient Satisfaction Score]]&gt;=7)</f>
        <v>0</v>
      </c>
      <c r="T8773" t="str">
        <f>IF(LEFT(Table1[[#This Row],[Patient Gender]],1)="F","Female","Male")</f>
        <v>Male</v>
      </c>
    </row>
    <row r="8774" spans="1:20" x14ac:dyDescent="0.3">
      <c r="A8774" t="s">
        <v>8878</v>
      </c>
      <c r="B8774" s="1">
        <v>45538.013888888891</v>
      </c>
      <c r="C8774" t="s">
        <v>9</v>
      </c>
      <c r="D8774">
        <v>16</v>
      </c>
      <c r="E8774" t="s">
        <v>10</v>
      </c>
      <c r="F8774" t="s">
        <v>11</v>
      </c>
      <c r="G8774" t="b">
        <v>1</v>
      </c>
      <c r="I8774">
        <v>46</v>
      </c>
      <c r="J8774" t="b">
        <v>1</v>
      </c>
      <c r="K8774">
        <f>YEAR(Table1[[#This Row],[Patient Admission Date]])</f>
        <v>2024</v>
      </c>
      <c r="L8774" t="str">
        <f>TEXT(Table1[[#This Row],[Patient Admission Date]],"mmm")</f>
        <v>Sep</v>
      </c>
      <c r="M8774" t="str">
        <f>TEXT(Table1[[#This Row],[Patient Admission Date]],"ddd")</f>
        <v>Tue</v>
      </c>
      <c r="N8774" t="str">
        <f>TEXT(INT(HOUR(Table1[[#This Row],[Patient Admission Date]])/3)*3,"00")&amp;"-"&amp;TEXT(INT(HOUR(Table1[[#This Row],[Patient Admission Date]])/3)*3+3,"00")</f>
        <v>00-03</v>
      </c>
      <c r="O8774" t="str" cm="1">
        <f t="array" ref="O8774">_xlfn.IFS(Table1[[#This Row],[Patient Age]]&lt;=14,"0-14",Table1[[#This Row],[Patient Age]]&lt;=29,"15-29",Table1[[#This Row],[Patient Age]]&lt;=44,"30-44",Table1[[#This Row],[Patient Age]]&lt;=59,"45-59",Table1[[#This Row],[Patient Age]]&lt;=74,"60-74",TRUE,"75+")</f>
        <v>15-29</v>
      </c>
      <c r="P8774" t="str" cm="1">
        <f t="array" ref="P8774">_xlfn.IFS(Table1[[#This Row],[Patient Waittime]]&lt;=15,"0-15",Table1[[#This Row],[Patient Waittime]]&lt;=30,"16-30",Table1[[#This Row],[Patient Waittime]]&lt;=45,"31-45",Table1[[#This Row],[Patient Waittime]]&lt;=60,"46-60",TRUE,"60+")</f>
        <v>46-60</v>
      </c>
      <c r="Q8774">
        <f>--(Table1[[#This Row],[Patient Waittime]]&lt;=30)</f>
        <v>0</v>
      </c>
      <c r="R8774">
        <f>--Table1[[#This Row],[Patient Admission Flag]]</f>
        <v>1</v>
      </c>
      <c r="S8774">
        <f>--AND(Table1[[#This Row],[WithinTarget]]=1,Table1[[#This Row],[Patient Satisfaction Score]]&gt;=7)</f>
        <v>0</v>
      </c>
      <c r="T8774" t="str">
        <f>IF(LEFT(Table1[[#This Row],[Patient Gender]],1)="F","Female","Male")</f>
        <v>Male</v>
      </c>
    </row>
    <row r="8775" spans="1:20" x14ac:dyDescent="0.3">
      <c r="A8775" t="s">
        <v>8879</v>
      </c>
      <c r="B8775" s="1">
        <v>45089.824305555558</v>
      </c>
      <c r="C8775" t="s">
        <v>9</v>
      </c>
      <c r="D8775">
        <v>46</v>
      </c>
      <c r="E8775" t="s">
        <v>10</v>
      </c>
      <c r="F8775" t="s">
        <v>11</v>
      </c>
      <c r="G8775" t="b">
        <v>1</v>
      </c>
      <c r="I8775">
        <v>58</v>
      </c>
      <c r="J8775" t="b">
        <v>1</v>
      </c>
      <c r="K8775">
        <f>YEAR(Table1[[#This Row],[Patient Admission Date]])</f>
        <v>2023</v>
      </c>
      <c r="L8775" t="str">
        <f>TEXT(Table1[[#This Row],[Patient Admission Date]],"mmm")</f>
        <v>Jun</v>
      </c>
      <c r="M8775" t="str">
        <f>TEXT(Table1[[#This Row],[Patient Admission Date]],"ddd")</f>
        <v>Mon</v>
      </c>
      <c r="N8775" t="str">
        <f>TEXT(INT(HOUR(Table1[[#This Row],[Patient Admission Date]])/3)*3,"00")&amp;"-"&amp;TEXT(INT(HOUR(Table1[[#This Row],[Patient Admission Date]])/3)*3+3,"00")</f>
        <v>18-21</v>
      </c>
      <c r="O8775" t="str" cm="1">
        <f t="array" ref="O8775">_xlfn.IFS(Table1[[#This Row],[Patient Age]]&lt;=14,"0-14",Table1[[#This Row],[Patient Age]]&lt;=29,"15-29",Table1[[#This Row],[Patient Age]]&lt;=44,"30-44",Table1[[#This Row],[Patient Age]]&lt;=59,"45-59",Table1[[#This Row],[Patient Age]]&lt;=74,"60-74",TRUE,"75+")</f>
        <v>45-59</v>
      </c>
      <c r="P8775" t="str" cm="1">
        <f t="array" ref="P8775">_xlfn.IFS(Table1[[#This Row],[Patient Waittime]]&lt;=15,"0-15",Table1[[#This Row],[Patient Waittime]]&lt;=30,"16-30",Table1[[#This Row],[Patient Waittime]]&lt;=45,"31-45",Table1[[#This Row],[Patient Waittime]]&lt;=60,"46-60",TRUE,"60+")</f>
        <v>46-60</v>
      </c>
      <c r="Q8775">
        <f>--(Table1[[#This Row],[Patient Waittime]]&lt;=30)</f>
        <v>0</v>
      </c>
      <c r="R8775">
        <f>--Table1[[#This Row],[Patient Admission Flag]]</f>
        <v>1</v>
      </c>
      <c r="S8775">
        <f>--AND(Table1[[#This Row],[WithinTarget]]=1,Table1[[#This Row],[Patient Satisfaction Score]]&gt;=7)</f>
        <v>0</v>
      </c>
      <c r="T8775" t="str">
        <f>IF(LEFT(Table1[[#This Row],[Patient Gender]],1)="F","Female","Male")</f>
        <v>Male</v>
      </c>
    </row>
    <row r="8776" spans="1:20" x14ac:dyDescent="0.3">
      <c r="A8776" t="s">
        <v>8880</v>
      </c>
      <c r="B8776" s="1">
        <v>45336.447916666664</v>
      </c>
      <c r="C8776" t="s">
        <v>9</v>
      </c>
      <c r="D8776">
        <v>57</v>
      </c>
      <c r="E8776" t="s">
        <v>10</v>
      </c>
      <c r="F8776" t="s">
        <v>11</v>
      </c>
      <c r="G8776" t="b">
        <v>1</v>
      </c>
      <c r="I8776">
        <v>58</v>
      </c>
      <c r="J8776" t="b">
        <v>1</v>
      </c>
      <c r="K8776">
        <f>YEAR(Table1[[#This Row],[Patient Admission Date]])</f>
        <v>2024</v>
      </c>
      <c r="L8776" t="str">
        <f>TEXT(Table1[[#This Row],[Patient Admission Date]],"mmm")</f>
        <v>Feb</v>
      </c>
      <c r="M8776" t="str">
        <f>TEXT(Table1[[#This Row],[Patient Admission Date]],"ddd")</f>
        <v>Wed</v>
      </c>
      <c r="N8776" t="str">
        <f>TEXT(INT(HOUR(Table1[[#This Row],[Patient Admission Date]])/3)*3,"00")&amp;"-"&amp;TEXT(INT(HOUR(Table1[[#This Row],[Patient Admission Date]])/3)*3+3,"00")</f>
        <v>09-12</v>
      </c>
      <c r="O8776" t="str" cm="1">
        <f t="array" ref="O8776">_xlfn.IFS(Table1[[#This Row],[Patient Age]]&lt;=14,"0-14",Table1[[#This Row],[Patient Age]]&lt;=29,"15-29",Table1[[#This Row],[Patient Age]]&lt;=44,"30-44",Table1[[#This Row],[Patient Age]]&lt;=59,"45-59",Table1[[#This Row],[Patient Age]]&lt;=74,"60-74",TRUE,"75+")</f>
        <v>45-59</v>
      </c>
      <c r="P8776" t="str" cm="1">
        <f t="array" ref="P8776">_xlfn.IFS(Table1[[#This Row],[Patient Waittime]]&lt;=15,"0-15",Table1[[#This Row],[Patient Waittime]]&lt;=30,"16-30",Table1[[#This Row],[Patient Waittime]]&lt;=45,"31-45",Table1[[#This Row],[Patient Waittime]]&lt;=60,"46-60",TRUE,"60+")</f>
        <v>46-60</v>
      </c>
      <c r="Q8776">
        <f>--(Table1[[#This Row],[Patient Waittime]]&lt;=30)</f>
        <v>0</v>
      </c>
      <c r="R8776">
        <f>--Table1[[#This Row],[Patient Admission Flag]]</f>
        <v>1</v>
      </c>
      <c r="S8776">
        <f>--AND(Table1[[#This Row],[WithinTarget]]=1,Table1[[#This Row],[Patient Satisfaction Score]]&gt;=7)</f>
        <v>0</v>
      </c>
      <c r="T8776" t="str">
        <f>IF(LEFT(Table1[[#This Row],[Patient Gender]],1)="F","Female","Male")</f>
        <v>Male</v>
      </c>
    </row>
    <row r="8777" spans="1:20" x14ac:dyDescent="0.3">
      <c r="A8777" t="s">
        <v>8881</v>
      </c>
      <c r="B8777" s="1">
        <v>45256.969444444447</v>
      </c>
      <c r="C8777" t="s">
        <v>9</v>
      </c>
      <c r="D8777">
        <v>67</v>
      </c>
      <c r="E8777" t="s">
        <v>10</v>
      </c>
      <c r="F8777" t="s">
        <v>11</v>
      </c>
      <c r="G8777" t="b">
        <v>1</v>
      </c>
      <c r="I8777">
        <v>58</v>
      </c>
      <c r="J8777" t="b">
        <v>1</v>
      </c>
      <c r="K8777">
        <f>YEAR(Table1[[#This Row],[Patient Admission Date]])</f>
        <v>2023</v>
      </c>
      <c r="L8777" t="str">
        <f>TEXT(Table1[[#This Row],[Patient Admission Date]],"mmm")</f>
        <v>Nov</v>
      </c>
      <c r="M8777" t="str">
        <f>TEXT(Table1[[#This Row],[Patient Admission Date]],"ddd")</f>
        <v>Sun</v>
      </c>
      <c r="N8777" t="str">
        <f>TEXT(INT(HOUR(Table1[[#This Row],[Patient Admission Date]])/3)*3,"00")&amp;"-"&amp;TEXT(INT(HOUR(Table1[[#This Row],[Patient Admission Date]])/3)*3+3,"00")</f>
        <v>21-24</v>
      </c>
      <c r="O8777" t="str" cm="1">
        <f t="array" ref="O8777">_xlfn.IFS(Table1[[#This Row],[Patient Age]]&lt;=14,"0-14",Table1[[#This Row],[Patient Age]]&lt;=29,"15-29",Table1[[#This Row],[Patient Age]]&lt;=44,"30-44",Table1[[#This Row],[Patient Age]]&lt;=59,"45-59",Table1[[#This Row],[Patient Age]]&lt;=74,"60-74",TRUE,"75+")</f>
        <v>60-74</v>
      </c>
      <c r="P8777" t="str" cm="1">
        <f t="array" ref="P8777">_xlfn.IFS(Table1[[#This Row],[Patient Waittime]]&lt;=15,"0-15",Table1[[#This Row],[Patient Waittime]]&lt;=30,"16-30",Table1[[#This Row],[Patient Waittime]]&lt;=45,"31-45",Table1[[#This Row],[Patient Waittime]]&lt;=60,"46-60",TRUE,"60+")</f>
        <v>46-60</v>
      </c>
      <c r="Q8777">
        <f>--(Table1[[#This Row],[Patient Waittime]]&lt;=30)</f>
        <v>0</v>
      </c>
      <c r="R8777">
        <f>--Table1[[#This Row],[Patient Admission Flag]]</f>
        <v>1</v>
      </c>
      <c r="S8777">
        <f>--AND(Table1[[#This Row],[WithinTarget]]=1,Table1[[#This Row],[Patient Satisfaction Score]]&gt;=7)</f>
        <v>0</v>
      </c>
      <c r="T8777" t="str">
        <f>IF(LEFT(Table1[[#This Row],[Patient Gender]],1)="F","Female","Male")</f>
        <v>Male</v>
      </c>
    </row>
    <row r="8778" spans="1:20" x14ac:dyDescent="0.3">
      <c r="A8778" t="s">
        <v>8882</v>
      </c>
      <c r="B8778" s="1">
        <v>45385.558333333334</v>
      </c>
      <c r="C8778" t="s">
        <v>9</v>
      </c>
      <c r="D8778">
        <v>29</v>
      </c>
      <c r="E8778" t="s">
        <v>10</v>
      </c>
      <c r="F8778" t="s">
        <v>11</v>
      </c>
      <c r="G8778" t="b">
        <v>1</v>
      </c>
      <c r="I8778">
        <v>15</v>
      </c>
      <c r="J8778" t="b">
        <v>1</v>
      </c>
      <c r="K8778">
        <f>YEAR(Table1[[#This Row],[Patient Admission Date]])</f>
        <v>2024</v>
      </c>
      <c r="L8778" t="str">
        <f>TEXT(Table1[[#This Row],[Patient Admission Date]],"mmm")</f>
        <v>Apr</v>
      </c>
      <c r="M8778" t="str">
        <f>TEXT(Table1[[#This Row],[Patient Admission Date]],"ddd")</f>
        <v>Wed</v>
      </c>
      <c r="N8778" t="str">
        <f>TEXT(INT(HOUR(Table1[[#This Row],[Patient Admission Date]])/3)*3,"00")&amp;"-"&amp;TEXT(INT(HOUR(Table1[[#This Row],[Patient Admission Date]])/3)*3+3,"00")</f>
        <v>12-15</v>
      </c>
      <c r="O8778" t="str" cm="1">
        <f t="array" ref="O8778">_xlfn.IFS(Table1[[#This Row],[Patient Age]]&lt;=14,"0-14",Table1[[#This Row],[Patient Age]]&lt;=29,"15-29",Table1[[#This Row],[Patient Age]]&lt;=44,"30-44",Table1[[#This Row],[Patient Age]]&lt;=59,"45-59",Table1[[#This Row],[Patient Age]]&lt;=74,"60-74",TRUE,"75+")</f>
        <v>15-29</v>
      </c>
      <c r="P8778" t="str" cm="1">
        <f t="array" ref="P8778">_xlfn.IFS(Table1[[#This Row],[Patient Waittime]]&lt;=15,"0-15",Table1[[#This Row],[Patient Waittime]]&lt;=30,"16-30",Table1[[#This Row],[Patient Waittime]]&lt;=45,"31-45",Table1[[#This Row],[Patient Waittime]]&lt;=60,"46-60",TRUE,"60+")</f>
        <v>0-15</v>
      </c>
      <c r="Q8778">
        <f>--(Table1[[#This Row],[Patient Waittime]]&lt;=30)</f>
        <v>1</v>
      </c>
      <c r="R8778">
        <f>--Table1[[#This Row],[Patient Admission Flag]]</f>
        <v>1</v>
      </c>
      <c r="S8778">
        <f>--AND(Table1[[#This Row],[WithinTarget]]=1,Table1[[#This Row],[Patient Satisfaction Score]]&gt;=7)</f>
        <v>0</v>
      </c>
      <c r="T8778" t="str">
        <f>IF(LEFT(Table1[[#This Row],[Patient Gender]],1)="F","Female","Male")</f>
        <v>Male</v>
      </c>
    </row>
    <row r="8779" spans="1:20" x14ac:dyDescent="0.3">
      <c r="A8779" t="s">
        <v>8883</v>
      </c>
      <c r="B8779" s="1">
        <v>45284.689583333333</v>
      </c>
      <c r="C8779" t="s">
        <v>9</v>
      </c>
      <c r="D8779">
        <v>58</v>
      </c>
      <c r="E8779" t="s">
        <v>10</v>
      </c>
      <c r="F8779" t="s">
        <v>11</v>
      </c>
      <c r="G8779" t="b">
        <v>1</v>
      </c>
      <c r="I8779">
        <v>15</v>
      </c>
      <c r="J8779" t="b">
        <v>1</v>
      </c>
      <c r="K8779">
        <f>YEAR(Table1[[#This Row],[Patient Admission Date]])</f>
        <v>2023</v>
      </c>
      <c r="L8779" t="str">
        <f>TEXT(Table1[[#This Row],[Patient Admission Date]],"mmm")</f>
        <v>Dec</v>
      </c>
      <c r="M8779" t="str">
        <f>TEXT(Table1[[#This Row],[Patient Admission Date]],"ddd")</f>
        <v>Sun</v>
      </c>
      <c r="N8779" t="str">
        <f>TEXT(INT(HOUR(Table1[[#This Row],[Patient Admission Date]])/3)*3,"00")&amp;"-"&amp;TEXT(INT(HOUR(Table1[[#This Row],[Patient Admission Date]])/3)*3+3,"00")</f>
        <v>15-18</v>
      </c>
      <c r="O8779" t="str" cm="1">
        <f t="array" ref="O8779">_xlfn.IFS(Table1[[#This Row],[Patient Age]]&lt;=14,"0-14",Table1[[#This Row],[Patient Age]]&lt;=29,"15-29",Table1[[#This Row],[Patient Age]]&lt;=44,"30-44",Table1[[#This Row],[Patient Age]]&lt;=59,"45-59",Table1[[#This Row],[Patient Age]]&lt;=74,"60-74",TRUE,"75+")</f>
        <v>45-59</v>
      </c>
      <c r="P8779" t="str" cm="1">
        <f t="array" ref="P8779">_xlfn.IFS(Table1[[#This Row],[Patient Waittime]]&lt;=15,"0-15",Table1[[#This Row],[Patient Waittime]]&lt;=30,"16-30",Table1[[#This Row],[Patient Waittime]]&lt;=45,"31-45",Table1[[#This Row],[Patient Waittime]]&lt;=60,"46-60",TRUE,"60+")</f>
        <v>0-15</v>
      </c>
      <c r="Q8779">
        <f>--(Table1[[#This Row],[Patient Waittime]]&lt;=30)</f>
        <v>1</v>
      </c>
      <c r="R8779">
        <f>--Table1[[#This Row],[Patient Admission Flag]]</f>
        <v>1</v>
      </c>
      <c r="S8779">
        <f>--AND(Table1[[#This Row],[WithinTarget]]=1,Table1[[#This Row],[Patient Satisfaction Score]]&gt;=7)</f>
        <v>0</v>
      </c>
      <c r="T8779" t="str">
        <f>IF(LEFT(Table1[[#This Row],[Patient Gender]],1)="F","Female","Male")</f>
        <v>Male</v>
      </c>
    </row>
    <row r="8780" spans="1:20" x14ac:dyDescent="0.3">
      <c r="A8780" t="s">
        <v>8884</v>
      </c>
      <c r="B8780" s="1">
        <v>45091.663888888892</v>
      </c>
      <c r="C8780" t="s">
        <v>9</v>
      </c>
      <c r="D8780">
        <v>65</v>
      </c>
      <c r="E8780" t="s">
        <v>10</v>
      </c>
      <c r="F8780" t="s">
        <v>11</v>
      </c>
      <c r="G8780" t="b">
        <v>1</v>
      </c>
      <c r="I8780">
        <v>19</v>
      </c>
      <c r="J8780" t="b">
        <v>1</v>
      </c>
      <c r="K8780">
        <f>YEAR(Table1[[#This Row],[Patient Admission Date]])</f>
        <v>2023</v>
      </c>
      <c r="L8780" t="str">
        <f>TEXT(Table1[[#This Row],[Patient Admission Date]],"mmm")</f>
        <v>Jun</v>
      </c>
      <c r="M8780" t="str">
        <f>TEXT(Table1[[#This Row],[Patient Admission Date]],"ddd")</f>
        <v>Wed</v>
      </c>
      <c r="N8780" t="str">
        <f>TEXT(INT(HOUR(Table1[[#This Row],[Patient Admission Date]])/3)*3,"00")&amp;"-"&amp;TEXT(INT(HOUR(Table1[[#This Row],[Patient Admission Date]])/3)*3+3,"00")</f>
        <v>15-18</v>
      </c>
      <c r="O8780" t="str" cm="1">
        <f t="array" ref="O8780">_xlfn.IFS(Table1[[#This Row],[Patient Age]]&lt;=14,"0-14",Table1[[#This Row],[Patient Age]]&lt;=29,"15-29",Table1[[#This Row],[Patient Age]]&lt;=44,"30-44",Table1[[#This Row],[Patient Age]]&lt;=59,"45-59",Table1[[#This Row],[Patient Age]]&lt;=74,"60-74",TRUE,"75+")</f>
        <v>60-74</v>
      </c>
      <c r="P8780" t="str" cm="1">
        <f t="array" ref="P8780">_xlfn.IFS(Table1[[#This Row],[Patient Waittime]]&lt;=15,"0-15",Table1[[#This Row],[Patient Waittime]]&lt;=30,"16-30",Table1[[#This Row],[Patient Waittime]]&lt;=45,"31-45",Table1[[#This Row],[Patient Waittime]]&lt;=60,"46-60",TRUE,"60+")</f>
        <v>16-30</v>
      </c>
      <c r="Q8780">
        <f>--(Table1[[#This Row],[Patient Waittime]]&lt;=30)</f>
        <v>1</v>
      </c>
      <c r="R8780">
        <f>--Table1[[#This Row],[Patient Admission Flag]]</f>
        <v>1</v>
      </c>
      <c r="S8780">
        <f>--AND(Table1[[#This Row],[WithinTarget]]=1,Table1[[#This Row],[Patient Satisfaction Score]]&gt;=7)</f>
        <v>0</v>
      </c>
      <c r="T8780" t="str">
        <f>IF(LEFT(Table1[[#This Row],[Patient Gender]],1)="F","Female","Male")</f>
        <v>Male</v>
      </c>
    </row>
    <row r="8781" spans="1:20" x14ac:dyDescent="0.3">
      <c r="A8781" t="s">
        <v>8885</v>
      </c>
      <c r="B8781" s="1">
        <v>45289.84375</v>
      </c>
      <c r="C8781" t="s">
        <v>9</v>
      </c>
      <c r="D8781">
        <v>49</v>
      </c>
      <c r="E8781" t="s">
        <v>10</v>
      </c>
      <c r="F8781" t="s">
        <v>11</v>
      </c>
      <c r="G8781" t="b">
        <v>1</v>
      </c>
      <c r="I8781">
        <v>20</v>
      </c>
      <c r="J8781" t="b">
        <v>1</v>
      </c>
      <c r="K8781">
        <f>YEAR(Table1[[#This Row],[Patient Admission Date]])</f>
        <v>2023</v>
      </c>
      <c r="L8781" t="str">
        <f>TEXT(Table1[[#This Row],[Patient Admission Date]],"mmm")</f>
        <v>Dec</v>
      </c>
      <c r="M8781" t="str">
        <f>TEXT(Table1[[#This Row],[Patient Admission Date]],"ddd")</f>
        <v>Fri</v>
      </c>
      <c r="N8781" t="str">
        <f>TEXT(INT(HOUR(Table1[[#This Row],[Patient Admission Date]])/3)*3,"00")&amp;"-"&amp;TEXT(INT(HOUR(Table1[[#This Row],[Patient Admission Date]])/3)*3+3,"00")</f>
        <v>18-21</v>
      </c>
      <c r="O8781" t="str" cm="1">
        <f t="array" ref="O8781">_xlfn.IFS(Table1[[#This Row],[Patient Age]]&lt;=14,"0-14",Table1[[#This Row],[Patient Age]]&lt;=29,"15-29",Table1[[#This Row],[Patient Age]]&lt;=44,"30-44",Table1[[#This Row],[Patient Age]]&lt;=59,"45-59",Table1[[#This Row],[Patient Age]]&lt;=74,"60-74",TRUE,"75+")</f>
        <v>45-59</v>
      </c>
      <c r="P8781" t="str" cm="1">
        <f t="array" ref="P8781">_xlfn.IFS(Table1[[#This Row],[Patient Waittime]]&lt;=15,"0-15",Table1[[#This Row],[Patient Waittime]]&lt;=30,"16-30",Table1[[#This Row],[Patient Waittime]]&lt;=45,"31-45",Table1[[#This Row],[Patient Waittime]]&lt;=60,"46-60",TRUE,"60+")</f>
        <v>16-30</v>
      </c>
      <c r="Q8781">
        <f>--(Table1[[#This Row],[Patient Waittime]]&lt;=30)</f>
        <v>1</v>
      </c>
      <c r="R8781">
        <f>--Table1[[#This Row],[Patient Admission Flag]]</f>
        <v>1</v>
      </c>
      <c r="S8781">
        <f>--AND(Table1[[#This Row],[WithinTarget]]=1,Table1[[#This Row],[Patient Satisfaction Score]]&gt;=7)</f>
        <v>0</v>
      </c>
      <c r="T8781" t="str">
        <f>IF(LEFT(Table1[[#This Row],[Patient Gender]],1)="F","Female","Male")</f>
        <v>Male</v>
      </c>
    </row>
    <row r="8782" spans="1:20" x14ac:dyDescent="0.3">
      <c r="A8782" t="s">
        <v>8886</v>
      </c>
      <c r="B8782" s="1">
        <v>45392.614583333336</v>
      </c>
      <c r="C8782" t="s">
        <v>9</v>
      </c>
      <c r="D8782">
        <v>8</v>
      </c>
      <c r="E8782" t="s">
        <v>10</v>
      </c>
      <c r="F8782" t="s">
        <v>11</v>
      </c>
      <c r="G8782" t="b">
        <v>1</v>
      </c>
      <c r="I8782">
        <v>23</v>
      </c>
      <c r="J8782" t="b">
        <v>1</v>
      </c>
      <c r="K8782">
        <f>YEAR(Table1[[#This Row],[Patient Admission Date]])</f>
        <v>2024</v>
      </c>
      <c r="L8782" t="str">
        <f>TEXT(Table1[[#This Row],[Patient Admission Date]],"mmm")</f>
        <v>Apr</v>
      </c>
      <c r="M8782" t="str">
        <f>TEXT(Table1[[#This Row],[Patient Admission Date]],"ddd")</f>
        <v>Wed</v>
      </c>
      <c r="N8782" t="str">
        <f>TEXT(INT(HOUR(Table1[[#This Row],[Patient Admission Date]])/3)*3,"00")&amp;"-"&amp;TEXT(INT(HOUR(Table1[[#This Row],[Patient Admission Date]])/3)*3+3,"00")</f>
        <v>12-15</v>
      </c>
      <c r="O8782" t="str" cm="1">
        <f t="array" ref="O8782">_xlfn.IFS(Table1[[#This Row],[Patient Age]]&lt;=14,"0-14",Table1[[#This Row],[Patient Age]]&lt;=29,"15-29",Table1[[#This Row],[Patient Age]]&lt;=44,"30-44",Table1[[#This Row],[Patient Age]]&lt;=59,"45-59",Table1[[#This Row],[Patient Age]]&lt;=74,"60-74",TRUE,"75+")</f>
        <v>0-14</v>
      </c>
      <c r="P8782" t="str" cm="1">
        <f t="array" ref="P8782">_xlfn.IFS(Table1[[#This Row],[Patient Waittime]]&lt;=15,"0-15",Table1[[#This Row],[Patient Waittime]]&lt;=30,"16-30",Table1[[#This Row],[Patient Waittime]]&lt;=45,"31-45",Table1[[#This Row],[Patient Waittime]]&lt;=60,"46-60",TRUE,"60+")</f>
        <v>16-30</v>
      </c>
      <c r="Q8782">
        <f>--(Table1[[#This Row],[Patient Waittime]]&lt;=30)</f>
        <v>1</v>
      </c>
      <c r="R8782">
        <f>--Table1[[#This Row],[Patient Admission Flag]]</f>
        <v>1</v>
      </c>
      <c r="S8782">
        <f>--AND(Table1[[#This Row],[WithinTarget]]=1,Table1[[#This Row],[Patient Satisfaction Score]]&gt;=7)</f>
        <v>0</v>
      </c>
      <c r="T8782" t="str">
        <f>IF(LEFT(Table1[[#This Row],[Patient Gender]],1)="F","Female","Male")</f>
        <v>Male</v>
      </c>
    </row>
    <row r="8783" spans="1:20" x14ac:dyDescent="0.3">
      <c r="A8783" t="s">
        <v>8887</v>
      </c>
      <c r="B8783" s="1">
        <v>45099.188194444447</v>
      </c>
      <c r="C8783" t="s">
        <v>9</v>
      </c>
      <c r="D8783">
        <v>26</v>
      </c>
      <c r="E8783" t="s">
        <v>10</v>
      </c>
      <c r="F8783" t="s">
        <v>11</v>
      </c>
      <c r="G8783" t="b">
        <v>1</v>
      </c>
      <c r="I8783">
        <v>31</v>
      </c>
      <c r="J8783" t="b">
        <v>1</v>
      </c>
      <c r="K8783">
        <f>YEAR(Table1[[#This Row],[Patient Admission Date]])</f>
        <v>2023</v>
      </c>
      <c r="L8783" t="str">
        <f>TEXT(Table1[[#This Row],[Patient Admission Date]],"mmm")</f>
        <v>Jun</v>
      </c>
      <c r="M8783" t="str">
        <f>TEXT(Table1[[#This Row],[Patient Admission Date]],"ddd")</f>
        <v>Thu</v>
      </c>
      <c r="N8783" t="str">
        <f>TEXT(INT(HOUR(Table1[[#This Row],[Patient Admission Date]])/3)*3,"00")&amp;"-"&amp;TEXT(INT(HOUR(Table1[[#This Row],[Patient Admission Date]])/3)*3+3,"00")</f>
        <v>03-06</v>
      </c>
      <c r="O8783" t="str" cm="1">
        <f t="array" ref="O8783">_xlfn.IFS(Table1[[#This Row],[Patient Age]]&lt;=14,"0-14",Table1[[#This Row],[Patient Age]]&lt;=29,"15-29",Table1[[#This Row],[Patient Age]]&lt;=44,"30-44",Table1[[#This Row],[Patient Age]]&lt;=59,"45-59",Table1[[#This Row],[Patient Age]]&lt;=74,"60-74",TRUE,"75+")</f>
        <v>15-29</v>
      </c>
      <c r="P8783" t="str" cm="1">
        <f t="array" ref="P8783">_xlfn.IFS(Table1[[#This Row],[Patient Waittime]]&lt;=15,"0-15",Table1[[#This Row],[Patient Waittime]]&lt;=30,"16-30",Table1[[#This Row],[Patient Waittime]]&lt;=45,"31-45",Table1[[#This Row],[Patient Waittime]]&lt;=60,"46-60",TRUE,"60+")</f>
        <v>31-45</v>
      </c>
      <c r="Q8783">
        <f>--(Table1[[#This Row],[Patient Waittime]]&lt;=30)</f>
        <v>0</v>
      </c>
      <c r="R8783">
        <f>--Table1[[#This Row],[Patient Admission Flag]]</f>
        <v>1</v>
      </c>
      <c r="S8783">
        <f>--AND(Table1[[#This Row],[WithinTarget]]=1,Table1[[#This Row],[Patient Satisfaction Score]]&gt;=7)</f>
        <v>0</v>
      </c>
      <c r="T8783" t="str">
        <f>IF(LEFT(Table1[[#This Row],[Patient Gender]],1)="F","Female","Male")</f>
        <v>Male</v>
      </c>
    </row>
    <row r="8784" spans="1:20" x14ac:dyDescent="0.3">
      <c r="A8784" t="s">
        <v>8888</v>
      </c>
      <c r="B8784" s="1">
        <v>45504.279861111114</v>
      </c>
      <c r="C8784" t="s">
        <v>9</v>
      </c>
      <c r="D8784">
        <v>50</v>
      </c>
      <c r="E8784" t="s">
        <v>10</v>
      </c>
      <c r="F8784" t="s">
        <v>11</v>
      </c>
      <c r="G8784" t="b">
        <v>1</v>
      </c>
      <c r="I8784">
        <v>40</v>
      </c>
      <c r="J8784" t="b">
        <v>1</v>
      </c>
      <c r="K8784">
        <f>YEAR(Table1[[#This Row],[Patient Admission Date]])</f>
        <v>2024</v>
      </c>
      <c r="L8784" t="str">
        <f>TEXT(Table1[[#This Row],[Patient Admission Date]],"mmm")</f>
        <v>Jul</v>
      </c>
      <c r="M8784" t="str">
        <f>TEXT(Table1[[#This Row],[Patient Admission Date]],"ddd")</f>
        <v>Wed</v>
      </c>
      <c r="N8784" t="str">
        <f>TEXT(INT(HOUR(Table1[[#This Row],[Patient Admission Date]])/3)*3,"00")&amp;"-"&amp;TEXT(INT(HOUR(Table1[[#This Row],[Patient Admission Date]])/3)*3+3,"00")</f>
        <v>06-09</v>
      </c>
      <c r="O8784" t="str" cm="1">
        <f t="array" ref="O8784">_xlfn.IFS(Table1[[#This Row],[Patient Age]]&lt;=14,"0-14",Table1[[#This Row],[Patient Age]]&lt;=29,"15-29",Table1[[#This Row],[Patient Age]]&lt;=44,"30-44",Table1[[#This Row],[Patient Age]]&lt;=59,"45-59",Table1[[#This Row],[Patient Age]]&lt;=74,"60-74",TRUE,"75+")</f>
        <v>45-59</v>
      </c>
      <c r="P8784" t="str" cm="1">
        <f t="array" ref="P8784">_xlfn.IFS(Table1[[#This Row],[Patient Waittime]]&lt;=15,"0-15",Table1[[#This Row],[Patient Waittime]]&lt;=30,"16-30",Table1[[#This Row],[Patient Waittime]]&lt;=45,"31-45",Table1[[#This Row],[Patient Waittime]]&lt;=60,"46-60",TRUE,"60+")</f>
        <v>31-45</v>
      </c>
      <c r="Q8784">
        <f>--(Table1[[#This Row],[Patient Waittime]]&lt;=30)</f>
        <v>0</v>
      </c>
      <c r="R8784">
        <f>--Table1[[#This Row],[Patient Admission Flag]]</f>
        <v>1</v>
      </c>
      <c r="S8784">
        <f>--AND(Table1[[#This Row],[WithinTarget]]=1,Table1[[#This Row],[Patient Satisfaction Score]]&gt;=7)</f>
        <v>0</v>
      </c>
      <c r="T8784" t="str">
        <f>IF(LEFT(Table1[[#This Row],[Patient Gender]],1)="F","Female","Male")</f>
        <v>Male</v>
      </c>
    </row>
    <row r="8785" spans="1:20" x14ac:dyDescent="0.3">
      <c r="A8785" t="s">
        <v>8889</v>
      </c>
      <c r="B8785" s="1">
        <v>45059.093055555553</v>
      </c>
      <c r="C8785" t="s">
        <v>9</v>
      </c>
      <c r="D8785">
        <v>45</v>
      </c>
      <c r="E8785" t="s">
        <v>10</v>
      </c>
      <c r="F8785" t="s">
        <v>11</v>
      </c>
      <c r="G8785" t="b">
        <v>1</v>
      </c>
      <c r="I8785">
        <v>48</v>
      </c>
      <c r="J8785" t="b">
        <v>1</v>
      </c>
      <c r="K8785">
        <f>YEAR(Table1[[#This Row],[Patient Admission Date]])</f>
        <v>2023</v>
      </c>
      <c r="L8785" t="str">
        <f>TEXT(Table1[[#This Row],[Patient Admission Date]],"mmm")</f>
        <v>May</v>
      </c>
      <c r="M8785" t="str">
        <f>TEXT(Table1[[#This Row],[Patient Admission Date]],"ddd")</f>
        <v>Sat</v>
      </c>
      <c r="N8785" t="str">
        <f>TEXT(INT(HOUR(Table1[[#This Row],[Patient Admission Date]])/3)*3,"00")&amp;"-"&amp;TEXT(INT(HOUR(Table1[[#This Row],[Patient Admission Date]])/3)*3+3,"00")</f>
        <v>00-03</v>
      </c>
      <c r="O8785" t="str" cm="1">
        <f t="array" ref="O8785">_xlfn.IFS(Table1[[#This Row],[Patient Age]]&lt;=14,"0-14",Table1[[#This Row],[Patient Age]]&lt;=29,"15-29",Table1[[#This Row],[Patient Age]]&lt;=44,"30-44",Table1[[#This Row],[Patient Age]]&lt;=59,"45-59",Table1[[#This Row],[Patient Age]]&lt;=74,"60-74",TRUE,"75+")</f>
        <v>45-59</v>
      </c>
      <c r="P8785" t="str" cm="1">
        <f t="array" ref="P8785">_xlfn.IFS(Table1[[#This Row],[Patient Waittime]]&lt;=15,"0-15",Table1[[#This Row],[Patient Waittime]]&lt;=30,"16-30",Table1[[#This Row],[Patient Waittime]]&lt;=45,"31-45",Table1[[#This Row],[Patient Waittime]]&lt;=60,"46-60",TRUE,"60+")</f>
        <v>46-60</v>
      </c>
      <c r="Q8785">
        <f>--(Table1[[#This Row],[Patient Waittime]]&lt;=30)</f>
        <v>0</v>
      </c>
      <c r="R8785">
        <f>--Table1[[#This Row],[Patient Admission Flag]]</f>
        <v>1</v>
      </c>
      <c r="S8785">
        <f>--AND(Table1[[#This Row],[WithinTarget]]=1,Table1[[#This Row],[Patient Satisfaction Score]]&gt;=7)</f>
        <v>0</v>
      </c>
      <c r="T8785" t="str">
        <f>IF(LEFT(Table1[[#This Row],[Patient Gender]],1)="F","Female","Male")</f>
        <v>Male</v>
      </c>
    </row>
    <row r="8786" spans="1:20" x14ac:dyDescent="0.3">
      <c r="A8786" t="s">
        <v>8890</v>
      </c>
      <c r="B8786" s="1">
        <v>45322.414583333331</v>
      </c>
      <c r="C8786" t="s">
        <v>9</v>
      </c>
      <c r="D8786">
        <v>41</v>
      </c>
      <c r="E8786" t="s">
        <v>10</v>
      </c>
      <c r="F8786" t="s">
        <v>11</v>
      </c>
      <c r="G8786" t="b">
        <v>1</v>
      </c>
      <c r="I8786">
        <v>58</v>
      </c>
      <c r="J8786" t="b">
        <v>1</v>
      </c>
      <c r="K8786">
        <f>YEAR(Table1[[#This Row],[Patient Admission Date]])</f>
        <v>2024</v>
      </c>
      <c r="L8786" t="str">
        <f>TEXT(Table1[[#This Row],[Patient Admission Date]],"mmm")</f>
        <v>Jan</v>
      </c>
      <c r="M8786" t="str">
        <f>TEXT(Table1[[#This Row],[Patient Admission Date]],"ddd")</f>
        <v>Wed</v>
      </c>
      <c r="N8786" t="str">
        <f>TEXT(INT(HOUR(Table1[[#This Row],[Patient Admission Date]])/3)*3,"00")&amp;"-"&amp;TEXT(INT(HOUR(Table1[[#This Row],[Patient Admission Date]])/3)*3+3,"00")</f>
        <v>09-12</v>
      </c>
      <c r="O8786" t="str" cm="1">
        <f t="array" ref="O8786">_xlfn.IFS(Table1[[#This Row],[Patient Age]]&lt;=14,"0-14",Table1[[#This Row],[Patient Age]]&lt;=29,"15-29",Table1[[#This Row],[Patient Age]]&lt;=44,"30-44",Table1[[#This Row],[Patient Age]]&lt;=59,"45-59",Table1[[#This Row],[Patient Age]]&lt;=74,"60-74",TRUE,"75+")</f>
        <v>30-44</v>
      </c>
      <c r="P8786" t="str" cm="1">
        <f t="array" ref="P8786">_xlfn.IFS(Table1[[#This Row],[Patient Waittime]]&lt;=15,"0-15",Table1[[#This Row],[Patient Waittime]]&lt;=30,"16-30",Table1[[#This Row],[Patient Waittime]]&lt;=45,"31-45",Table1[[#This Row],[Patient Waittime]]&lt;=60,"46-60",TRUE,"60+")</f>
        <v>46-60</v>
      </c>
      <c r="Q8786">
        <f>--(Table1[[#This Row],[Patient Waittime]]&lt;=30)</f>
        <v>0</v>
      </c>
      <c r="R8786">
        <f>--Table1[[#This Row],[Patient Admission Flag]]</f>
        <v>1</v>
      </c>
      <c r="S8786">
        <f>--AND(Table1[[#This Row],[WithinTarget]]=1,Table1[[#This Row],[Patient Satisfaction Score]]&gt;=7)</f>
        <v>0</v>
      </c>
      <c r="T8786" t="str">
        <f>IF(LEFT(Table1[[#This Row],[Patient Gender]],1)="F","Female","Male")</f>
        <v>Male</v>
      </c>
    </row>
    <row r="8787" spans="1:20" x14ac:dyDescent="0.3">
      <c r="A8787" t="s">
        <v>8891</v>
      </c>
      <c r="B8787" s="1">
        <v>45289.452777777777</v>
      </c>
      <c r="C8787" t="s">
        <v>9</v>
      </c>
      <c r="D8787">
        <v>60</v>
      </c>
      <c r="E8787" t="s">
        <v>10</v>
      </c>
      <c r="F8787" t="s">
        <v>11</v>
      </c>
      <c r="G8787" t="b">
        <v>1</v>
      </c>
      <c r="I8787">
        <v>10</v>
      </c>
      <c r="J8787" t="b">
        <v>1</v>
      </c>
      <c r="K8787">
        <f>YEAR(Table1[[#This Row],[Patient Admission Date]])</f>
        <v>2023</v>
      </c>
      <c r="L8787" t="str">
        <f>TEXT(Table1[[#This Row],[Patient Admission Date]],"mmm")</f>
        <v>Dec</v>
      </c>
      <c r="M8787" t="str">
        <f>TEXT(Table1[[#This Row],[Patient Admission Date]],"ddd")</f>
        <v>Fri</v>
      </c>
      <c r="N8787" t="str">
        <f>TEXT(INT(HOUR(Table1[[#This Row],[Patient Admission Date]])/3)*3,"00")&amp;"-"&amp;TEXT(INT(HOUR(Table1[[#This Row],[Patient Admission Date]])/3)*3+3,"00")</f>
        <v>09-12</v>
      </c>
      <c r="O8787" t="str" cm="1">
        <f t="array" ref="O8787">_xlfn.IFS(Table1[[#This Row],[Patient Age]]&lt;=14,"0-14",Table1[[#This Row],[Patient Age]]&lt;=29,"15-29",Table1[[#This Row],[Patient Age]]&lt;=44,"30-44",Table1[[#This Row],[Patient Age]]&lt;=59,"45-59",Table1[[#This Row],[Patient Age]]&lt;=74,"60-74",TRUE,"75+")</f>
        <v>60-74</v>
      </c>
      <c r="P8787" t="str" cm="1">
        <f t="array" ref="P8787">_xlfn.IFS(Table1[[#This Row],[Patient Waittime]]&lt;=15,"0-15",Table1[[#This Row],[Patient Waittime]]&lt;=30,"16-30",Table1[[#This Row],[Patient Waittime]]&lt;=45,"31-45",Table1[[#This Row],[Patient Waittime]]&lt;=60,"46-60",TRUE,"60+")</f>
        <v>0-15</v>
      </c>
      <c r="Q8787">
        <f>--(Table1[[#This Row],[Patient Waittime]]&lt;=30)</f>
        <v>1</v>
      </c>
      <c r="R8787">
        <f>--Table1[[#This Row],[Patient Admission Flag]]</f>
        <v>1</v>
      </c>
      <c r="S8787">
        <f>--AND(Table1[[#This Row],[WithinTarget]]=1,Table1[[#This Row],[Patient Satisfaction Score]]&gt;=7)</f>
        <v>0</v>
      </c>
      <c r="T8787" t="str">
        <f>IF(LEFT(Table1[[#This Row],[Patient Gender]],1)="F","Female","Male")</f>
        <v>Male</v>
      </c>
    </row>
    <row r="8788" spans="1:20" x14ac:dyDescent="0.3">
      <c r="A8788" t="s">
        <v>8892</v>
      </c>
      <c r="B8788" s="1">
        <v>45292.997916666667</v>
      </c>
      <c r="C8788" t="s">
        <v>9</v>
      </c>
      <c r="D8788">
        <v>37</v>
      </c>
      <c r="E8788" t="s">
        <v>10</v>
      </c>
      <c r="F8788" t="s">
        <v>11</v>
      </c>
      <c r="G8788" t="b">
        <v>1</v>
      </c>
      <c r="I8788">
        <v>14</v>
      </c>
      <c r="J8788" t="b">
        <v>1</v>
      </c>
      <c r="K8788">
        <f>YEAR(Table1[[#This Row],[Patient Admission Date]])</f>
        <v>2024</v>
      </c>
      <c r="L8788" t="str">
        <f>TEXT(Table1[[#This Row],[Patient Admission Date]],"mmm")</f>
        <v>Jan</v>
      </c>
      <c r="M8788" t="str">
        <f>TEXT(Table1[[#This Row],[Patient Admission Date]],"ddd")</f>
        <v>Mon</v>
      </c>
      <c r="N8788" t="str">
        <f>TEXT(INT(HOUR(Table1[[#This Row],[Patient Admission Date]])/3)*3,"00")&amp;"-"&amp;TEXT(INT(HOUR(Table1[[#This Row],[Patient Admission Date]])/3)*3+3,"00")</f>
        <v>21-24</v>
      </c>
      <c r="O8788" t="str" cm="1">
        <f t="array" ref="O8788">_xlfn.IFS(Table1[[#This Row],[Patient Age]]&lt;=14,"0-14",Table1[[#This Row],[Patient Age]]&lt;=29,"15-29",Table1[[#This Row],[Patient Age]]&lt;=44,"30-44",Table1[[#This Row],[Patient Age]]&lt;=59,"45-59",Table1[[#This Row],[Patient Age]]&lt;=74,"60-74",TRUE,"75+")</f>
        <v>30-44</v>
      </c>
      <c r="P8788" t="str" cm="1">
        <f t="array" ref="P8788">_xlfn.IFS(Table1[[#This Row],[Patient Waittime]]&lt;=15,"0-15",Table1[[#This Row],[Patient Waittime]]&lt;=30,"16-30",Table1[[#This Row],[Patient Waittime]]&lt;=45,"31-45",Table1[[#This Row],[Patient Waittime]]&lt;=60,"46-60",TRUE,"60+")</f>
        <v>0-15</v>
      </c>
      <c r="Q8788">
        <f>--(Table1[[#This Row],[Patient Waittime]]&lt;=30)</f>
        <v>1</v>
      </c>
      <c r="R8788">
        <f>--Table1[[#This Row],[Patient Admission Flag]]</f>
        <v>1</v>
      </c>
      <c r="S8788">
        <f>--AND(Table1[[#This Row],[WithinTarget]]=1,Table1[[#This Row],[Patient Satisfaction Score]]&gt;=7)</f>
        <v>0</v>
      </c>
      <c r="T8788" t="str">
        <f>IF(LEFT(Table1[[#This Row],[Patient Gender]],1)="F","Female","Male")</f>
        <v>Male</v>
      </c>
    </row>
    <row r="8789" spans="1:20" x14ac:dyDescent="0.3">
      <c r="A8789" t="s">
        <v>8893</v>
      </c>
      <c r="B8789" s="1">
        <v>45319.816666666666</v>
      </c>
      <c r="C8789" t="s">
        <v>9</v>
      </c>
      <c r="D8789">
        <v>43</v>
      </c>
      <c r="E8789" t="s">
        <v>10</v>
      </c>
      <c r="F8789" t="s">
        <v>11</v>
      </c>
      <c r="G8789" t="b">
        <v>1</v>
      </c>
      <c r="I8789">
        <v>16</v>
      </c>
      <c r="J8789" t="b">
        <v>1</v>
      </c>
      <c r="K8789">
        <f>YEAR(Table1[[#This Row],[Patient Admission Date]])</f>
        <v>2024</v>
      </c>
      <c r="L8789" t="str">
        <f>TEXT(Table1[[#This Row],[Patient Admission Date]],"mmm")</f>
        <v>Jan</v>
      </c>
      <c r="M8789" t="str">
        <f>TEXT(Table1[[#This Row],[Patient Admission Date]],"ddd")</f>
        <v>Sun</v>
      </c>
      <c r="N8789" t="str">
        <f>TEXT(INT(HOUR(Table1[[#This Row],[Patient Admission Date]])/3)*3,"00")&amp;"-"&amp;TEXT(INT(HOUR(Table1[[#This Row],[Patient Admission Date]])/3)*3+3,"00")</f>
        <v>18-21</v>
      </c>
      <c r="O8789" t="str" cm="1">
        <f t="array" ref="O8789">_xlfn.IFS(Table1[[#This Row],[Patient Age]]&lt;=14,"0-14",Table1[[#This Row],[Patient Age]]&lt;=29,"15-29",Table1[[#This Row],[Patient Age]]&lt;=44,"30-44",Table1[[#This Row],[Patient Age]]&lt;=59,"45-59",Table1[[#This Row],[Patient Age]]&lt;=74,"60-74",TRUE,"75+")</f>
        <v>30-44</v>
      </c>
      <c r="P8789" t="str" cm="1">
        <f t="array" ref="P8789">_xlfn.IFS(Table1[[#This Row],[Patient Waittime]]&lt;=15,"0-15",Table1[[#This Row],[Patient Waittime]]&lt;=30,"16-30",Table1[[#This Row],[Patient Waittime]]&lt;=45,"31-45",Table1[[#This Row],[Patient Waittime]]&lt;=60,"46-60",TRUE,"60+")</f>
        <v>16-30</v>
      </c>
      <c r="Q8789">
        <f>--(Table1[[#This Row],[Patient Waittime]]&lt;=30)</f>
        <v>1</v>
      </c>
      <c r="R8789">
        <f>--Table1[[#This Row],[Patient Admission Flag]]</f>
        <v>1</v>
      </c>
      <c r="S8789">
        <f>--AND(Table1[[#This Row],[WithinTarget]]=1,Table1[[#This Row],[Patient Satisfaction Score]]&gt;=7)</f>
        <v>0</v>
      </c>
      <c r="T8789" t="str">
        <f>IF(LEFT(Table1[[#This Row],[Patient Gender]],1)="F","Female","Male")</f>
        <v>Male</v>
      </c>
    </row>
    <row r="8790" spans="1:20" x14ac:dyDescent="0.3">
      <c r="A8790" t="s">
        <v>8894</v>
      </c>
      <c r="B8790" s="1">
        <v>45468.306250000001</v>
      </c>
      <c r="C8790" t="s">
        <v>9</v>
      </c>
      <c r="D8790">
        <v>67</v>
      </c>
      <c r="E8790" t="s">
        <v>10</v>
      </c>
      <c r="F8790" t="s">
        <v>11</v>
      </c>
      <c r="G8790" t="b">
        <v>1</v>
      </c>
      <c r="I8790">
        <v>19</v>
      </c>
      <c r="J8790" t="b">
        <v>1</v>
      </c>
      <c r="K8790">
        <f>YEAR(Table1[[#This Row],[Patient Admission Date]])</f>
        <v>2024</v>
      </c>
      <c r="L8790" t="str">
        <f>TEXT(Table1[[#This Row],[Patient Admission Date]],"mmm")</f>
        <v>Jun</v>
      </c>
      <c r="M8790" t="str">
        <f>TEXT(Table1[[#This Row],[Patient Admission Date]],"ddd")</f>
        <v>Tue</v>
      </c>
      <c r="N8790" t="str">
        <f>TEXT(INT(HOUR(Table1[[#This Row],[Patient Admission Date]])/3)*3,"00")&amp;"-"&amp;TEXT(INT(HOUR(Table1[[#This Row],[Patient Admission Date]])/3)*3+3,"00")</f>
        <v>06-09</v>
      </c>
      <c r="O8790" t="str" cm="1">
        <f t="array" ref="O8790">_xlfn.IFS(Table1[[#This Row],[Patient Age]]&lt;=14,"0-14",Table1[[#This Row],[Patient Age]]&lt;=29,"15-29",Table1[[#This Row],[Patient Age]]&lt;=44,"30-44",Table1[[#This Row],[Patient Age]]&lt;=59,"45-59",Table1[[#This Row],[Patient Age]]&lt;=74,"60-74",TRUE,"75+")</f>
        <v>60-74</v>
      </c>
      <c r="P8790" t="str" cm="1">
        <f t="array" ref="P8790">_xlfn.IFS(Table1[[#This Row],[Patient Waittime]]&lt;=15,"0-15",Table1[[#This Row],[Patient Waittime]]&lt;=30,"16-30",Table1[[#This Row],[Patient Waittime]]&lt;=45,"31-45",Table1[[#This Row],[Patient Waittime]]&lt;=60,"46-60",TRUE,"60+")</f>
        <v>16-30</v>
      </c>
      <c r="Q8790">
        <f>--(Table1[[#This Row],[Patient Waittime]]&lt;=30)</f>
        <v>1</v>
      </c>
      <c r="R8790">
        <f>--Table1[[#This Row],[Patient Admission Flag]]</f>
        <v>1</v>
      </c>
      <c r="S8790">
        <f>--AND(Table1[[#This Row],[WithinTarget]]=1,Table1[[#This Row],[Patient Satisfaction Score]]&gt;=7)</f>
        <v>0</v>
      </c>
      <c r="T8790" t="str">
        <f>IF(LEFT(Table1[[#This Row],[Patient Gender]],1)="F","Female","Male")</f>
        <v>Male</v>
      </c>
    </row>
    <row r="8791" spans="1:20" x14ac:dyDescent="0.3">
      <c r="A8791" t="s">
        <v>8895</v>
      </c>
      <c r="B8791" s="1">
        <v>45339.863194444442</v>
      </c>
      <c r="C8791" t="s">
        <v>9</v>
      </c>
      <c r="D8791">
        <v>37</v>
      </c>
      <c r="E8791" t="s">
        <v>10</v>
      </c>
      <c r="F8791" t="s">
        <v>11</v>
      </c>
      <c r="G8791" t="b">
        <v>1</v>
      </c>
      <c r="I8791">
        <v>22</v>
      </c>
      <c r="J8791" t="b">
        <v>1</v>
      </c>
      <c r="K8791">
        <f>YEAR(Table1[[#This Row],[Patient Admission Date]])</f>
        <v>2024</v>
      </c>
      <c r="L8791" t="str">
        <f>TEXT(Table1[[#This Row],[Patient Admission Date]],"mmm")</f>
        <v>Feb</v>
      </c>
      <c r="M8791" t="str">
        <f>TEXT(Table1[[#This Row],[Patient Admission Date]],"ddd")</f>
        <v>Sat</v>
      </c>
      <c r="N8791" t="str">
        <f>TEXT(INT(HOUR(Table1[[#This Row],[Patient Admission Date]])/3)*3,"00")&amp;"-"&amp;TEXT(INT(HOUR(Table1[[#This Row],[Patient Admission Date]])/3)*3+3,"00")</f>
        <v>18-21</v>
      </c>
      <c r="O8791" t="str" cm="1">
        <f t="array" ref="O8791">_xlfn.IFS(Table1[[#This Row],[Patient Age]]&lt;=14,"0-14",Table1[[#This Row],[Patient Age]]&lt;=29,"15-29",Table1[[#This Row],[Patient Age]]&lt;=44,"30-44",Table1[[#This Row],[Patient Age]]&lt;=59,"45-59",Table1[[#This Row],[Patient Age]]&lt;=74,"60-74",TRUE,"75+")</f>
        <v>30-44</v>
      </c>
      <c r="P8791" t="str" cm="1">
        <f t="array" ref="P8791">_xlfn.IFS(Table1[[#This Row],[Patient Waittime]]&lt;=15,"0-15",Table1[[#This Row],[Patient Waittime]]&lt;=30,"16-30",Table1[[#This Row],[Patient Waittime]]&lt;=45,"31-45",Table1[[#This Row],[Patient Waittime]]&lt;=60,"46-60",TRUE,"60+")</f>
        <v>16-30</v>
      </c>
      <c r="Q8791">
        <f>--(Table1[[#This Row],[Patient Waittime]]&lt;=30)</f>
        <v>1</v>
      </c>
      <c r="R8791">
        <f>--Table1[[#This Row],[Patient Admission Flag]]</f>
        <v>1</v>
      </c>
      <c r="S8791">
        <f>--AND(Table1[[#This Row],[WithinTarget]]=1,Table1[[#This Row],[Patient Satisfaction Score]]&gt;=7)</f>
        <v>0</v>
      </c>
      <c r="T8791" t="str">
        <f>IF(LEFT(Table1[[#This Row],[Patient Gender]],1)="F","Female","Male")</f>
        <v>Male</v>
      </c>
    </row>
    <row r="8792" spans="1:20" x14ac:dyDescent="0.3">
      <c r="A8792" t="s">
        <v>8896</v>
      </c>
      <c r="B8792" s="1">
        <v>45061.799305555556</v>
      </c>
      <c r="C8792" t="s">
        <v>9</v>
      </c>
      <c r="D8792">
        <v>21</v>
      </c>
      <c r="E8792" t="s">
        <v>10</v>
      </c>
      <c r="F8792" t="s">
        <v>11</v>
      </c>
      <c r="G8792" t="b">
        <v>1</v>
      </c>
      <c r="I8792">
        <v>23</v>
      </c>
      <c r="J8792" t="b">
        <v>1</v>
      </c>
      <c r="K8792">
        <f>YEAR(Table1[[#This Row],[Patient Admission Date]])</f>
        <v>2023</v>
      </c>
      <c r="L8792" t="str">
        <f>TEXT(Table1[[#This Row],[Patient Admission Date]],"mmm")</f>
        <v>May</v>
      </c>
      <c r="M8792" t="str">
        <f>TEXT(Table1[[#This Row],[Patient Admission Date]],"ddd")</f>
        <v>Mon</v>
      </c>
      <c r="N8792" t="str">
        <f>TEXT(INT(HOUR(Table1[[#This Row],[Patient Admission Date]])/3)*3,"00")&amp;"-"&amp;TEXT(INT(HOUR(Table1[[#This Row],[Patient Admission Date]])/3)*3+3,"00")</f>
        <v>18-21</v>
      </c>
      <c r="O8792" t="str" cm="1">
        <f t="array" ref="O8792">_xlfn.IFS(Table1[[#This Row],[Patient Age]]&lt;=14,"0-14",Table1[[#This Row],[Patient Age]]&lt;=29,"15-29",Table1[[#This Row],[Patient Age]]&lt;=44,"30-44",Table1[[#This Row],[Patient Age]]&lt;=59,"45-59",Table1[[#This Row],[Patient Age]]&lt;=74,"60-74",TRUE,"75+")</f>
        <v>15-29</v>
      </c>
      <c r="P8792" t="str" cm="1">
        <f t="array" ref="P8792">_xlfn.IFS(Table1[[#This Row],[Patient Waittime]]&lt;=15,"0-15",Table1[[#This Row],[Patient Waittime]]&lt;=30,"16-30",Table1[[#This Row],[Patient Waittime]]&lt;=45,"31-45",Table1[[#This Row],[Patient Waittime]]&lt;=60,"46-60",TRUE,"60+")</f>
        <v>16-30</v>
      </c>
      <c r="Q8792">
        <f>--(Table1[[#This Row],[Patient Waittime]]&lt;=30)</f>
        <v>1</v>
      </c>
      <c r="R8792">
        <f>--Table1[[#This Row],[Patient Admission Flag]]</f>
        <v>1</v>
      </c>
      <c r="S8792">
        <f>--AND(Table1[[#This Row],[WithinTarget]]=1,Table1[[#This Row],[Patient Satisfaction Score]]&gt;=7)</f>
        <v>0</v>
      </c>
      <c r="T8792" t="str">
        <f>IF(LEFT(Table1[[#This Row],[Patient Gender]],1)="F","Female","Male")</f>
        <v>Male</v>
      </c>
    </row>
    <row r="8793" spans="1:20" x14ac:dyDescent="0.3">
      <c r="A8793" t="s">
        <v>8897</v>
      </c>
      <c r="B8793" s="1">
        <v>45246.866666666669</v>
      </c>
      <c r="C8793" t="s">
        <v>9</v>
      </c>
      <c r="D8793">
        <v>1</v>
      </c>
      <c r="E8793" t="s">
        <v>10</v>
      </c>
      <c r="F8793" t="s">
        <v>11</v>
      </c>
      <c r="G8793" t="b">
        <v>1</v>
      </c>
      <c r="I8793">
        <v>24</v>
      </c>
      <c r="J8793" t="b">
        <v>1</v>
      </c>
      <c r="K8793">
        <f>YEAR(Table1[[#This Row],[Patient Admission Date]])</f>
        <v>2023</v>
      </c>
      <c r="L8793" t="str">
        <f>TEXT(Table1[[#This Row],[Patient Admission Date]],"mmm")</f>
        <v>Nov</v>
      </c>
      <c r="M8793" t="str">
        <f>TEXT(Table1[[#This Row],[Patient Admission Date]],"ddd")</f>
        <v>Thu</v>
      </c>
      <c r="N8793" t="str">
        <f>TEXT(INT(HOUR(Table1[[#This Row],[Patient Admission Date]])/3)*3,"00")&amp;"-"&amp;TEXT(INT(HOUR(Table1[[#This Row],[Patient Admission Date]])/3)*3+3,"00")</f>
        <v>18-21</v>
      </c>
      <c r="O8793" t="str" cm="1">
        <f t="array" ref="O8793">_xlfn.IFS(Table1[[#This Row],[Patient Age]]&lt;=14,"0-14",Table1[[#This Row],[Patient Age]]&lt;=29,"15-29",Table1[[#This Row],[Patient Age]]&lt;=44,"30-44",Table1[[#This Row],[Patient Age]]&lt;=59,"45-59",Table1[[#This Row],[Patient Age]]&lt;=74,"60-74",TRUE,"75+")</f>
        <v>0-14</v>
      </c>
      <c r="P8793" t="str" cm="1">
        <f t="array" ref="P8793">_xlfn.IFS(Table1[[#This Row],[Patient Waittime]]&lt;=15,"0-15",Table1[[#This Row],[Patient Waittime]]&lt;=30,"16-30",Table1[[#This Row],[Patient Waittime]]&lt;=45,"31-45",Table1[[#This Row],[Patient Waittime]]&lt;=60,"46-60",TRUE,"60+")</f>
        <v>16-30</v>
      </c>
      <c r="Q8793">
        <f>--(Table1[[#This Row],[Patient Waittime]]&lt;=30)</f>
        <v>1</v>
      </c>
      <c r="R8793">
        <f>--Table1[[#This Row],[Patient Admission Flag]]</f>
        <v>1</v>
      </c>
      <c r="S8793">
        <f>--AND(Table1[[#This Row],[WithinTarget]]=1,Table1[[#This Row],[Patient Satisfaction Score]]&gt;=7)</f>
        <v>0</v>
      </c>
      <c r="T8793" t="str">
        <f>IF(LEFT(Table1[[#This Row],[Patient Gender]],1)="F","Female","Male")</f>
        <v>Male</v>
      </c>
    </row>
    <row r="8794" spans="1:20" x14ac:dyDescent="0.3">
      <c r="A8794" t="s">
        <v>8898</v>
      </c>
      <c r="B8794" s="1">
        <v>45248.956250000003</v>
      </c>
      <c r="C8794" t="s">
        <v>9</v>
      </c>
      <c r="D8794">
        <v>44</v>
      </c>
      <c r="E8794" t="s">
        <v>10</v>
      </c>
      <c r="F8794" t="s">
        <v>11</v>
      </c>
      <c r="G8794" t="b">
        <v>1</v>
      </c>
      <c r="I8794">
        <v>28</v>
      </c>
      <c r="J8794" t="b">
        <v>1</v>
      </c>
      <c r="K8794">
        <f>YEAR(Table1[[#This Row],[Patient Admission Date]])</f>
        <v>2023</v>
      </c>
      <c r="L8794" t="str">
        <f>TEXT(Table1[[#This Row],[Patient Admission Date]],"mmm")</f>
        <v>Nov</v>
      </c>
      <c r="M8794" t="str">
        <f>TEXT(Table1[[#This Row],[Patient Admission Date]],"ddd")</f>
        <v>Sat</v>
      </c>
      <c r="N8794" t="str">
        <f>TEXT(INT(HOUR(Table1[[#This Row],[Patient Admission Date]])/3)*3,"00")&amp;"-"&amp;TEXT(INT(HOUR(Table1[[#This Row],[Patient Admission Date]])/3)*3+3,"00")</f>
        <v>21-24</v>
      </c>
      <c r="O8794" t="str" cm="1">
        <f t="array" ref="O8794">_xlfn.IFS(Table1[[#This Row],[Patient Age]]&lt;=14,"0-14",Table1[[#This Row],[Patient Age]]&lt;=29,"15-29",Table1[[#This Row],[Patient Age]]&lt;=44,"30-44",Table1[[#This Row],[Patient Age]]&lt;=59,"45-59",Table1[[#This Row],[Patient Age]]&lt;=74,"60-74",TRUE,"75+")</f>
        <v>30-44</v>
      </c>
      <c r="P8794" t="str" cm="1">
        <f t="array" ref="P8794">_xlfn.IFS(Table1[[#This Row],[Patient Waittime]]&lt;=15,"0-15",Table1[[#This Row],[Patient Waittime]]&lt;=30,"16-30",Table1[[#This Row],[Patient Waittime]]&lt;=45,"31-45",Table1[[#This Row],[Patient Waittime]]&lt;=60,"46-60",TRUE,"60+")</f>
        <v>16-30</v>
      </c>
      <c r="Q8794">
        <f>--(Table1[[#This Row],[Patient Waittime]]&lt;=30)</f>
        <v>1</v>
      </c>
      <c r="R8794">
        <f>--Table1[[#This Row],[Patient Admission Flag]]</f>
        <v>1</v>
      </c>
      <c r="S8794">
        <f>--AND(Table1[[#This Row],[WithinTarget]]=1,Table1[[#This Row],[Patient Satisfaction Score]]&gt;=7)</f>
        <v>0</v>
      </c>
      <c r="T8794" t="str">
        <f>IF(LEFT(Table1[[#This Row],[Patient Gender]],1)="F","Female","Male")</f>
        <v>Male</v>
      </c>
    </row>
    <row r="8795" spans="1:20" x14ac:dyDescent="0.3">
      <c r="A8795" t="s">
        <v>8899</v>
      </c>
      <c r="B8795" s="1">
        <v>45419.318055555559</v>
      </c>
      <c r="C8795" t="s">
        <v>9</v>
      </c>
      <c r="D8795">
        <v>70</v>
      </c>
      <c r="E8795" t="s">
        <v>10</v>
      </c>
      <c r="F8795" t="s">
        <v>11</v>
      </c>
      <c r="G8795" t="b">
        <v>1</v>
      </c>
      <c r="I8795">
        <v>30</v>
      </c>
      <c r="J8795" t="b">
        <v>1</v>
      </c>
      <c r="K8795">
        <f>YEAR(Table1[[#This Row],[Patient Admission Date]])</f>
        <v>2024</v>
      </c>
      <c r="L8795" t="str">
        <f>TEXT(Table1[[#This Row],[Patient Admission Date]],"mmm")</f>
        <v>May</v>
      </c>
      <c r="M8795" t="str">
        <f>TEXT(Table1[[#This Row],[Patient Admission Date]],"ddd")</f>
        <v>Tue</v>
      </c>
      <c r="N8795" t="str">
        <f>TEXT(INT(HOUR(Table1[[#This Row],[Patient Admission Date]])/3)*3,"00")&amp;"-"&amp;TEXT(INT(HOUR(Table1[[#This Row],[Patient Admission Date]])/3)*3+3,"00")</f>
        <v>06-09</v>
      </c>
      <c r="O8795" t="str" cm="1">
        <f t="array" ref="O8795">_xlfn.IFS(Table1[[#This Row],[Patient Age]]&lt;=14,"0-14",Table1[[#This Row],[Patient Age]]&lt;=29,"15-29",Table1[[#This Row],[Patient Age]]&lt;=44,"30-44",Table1[[#This Row],[Patient Age]]&lt;=59,"45-59",Table1[[#This Row],[Patient Age]]&lt;=74,"60-74",TRUE,"75+")</f>
        <v>60-74</v>
      </c>
      <c r="P8795" t="str" cm="1">
        <f t="array" ref="P8795">_xlfn.IFS(Table1[[#This Row],[Patient Waittime]]&lt;=15,"0-15",Table1[[#This Row],[Patient Waittime]]&lt;=30,"16-30",Table1[[#This Row],[Patient Waittime]]&lt;=45,"31-45",Table1[[#This Row],[Patient Waittime]]&lt;=60,"46-60",TRUE,"60+")</f>
        <v>16-30</v>
      </c>
      <c r="Q8795">
        <f>--(Table1[[#This Row],[Patient Waittime]]&lt;=30)</f>
        <v>1</v>
      </c>
      <c r="R8795">
        <f>--Table1[[#This Row],[Patient Admission Flag]]</f>
        <v>1</v>
      </c>
      <c r="S8795">
        <f>--AND(Table1[[#This Row],[WithinTarget]]=1,Table1[[#This Row],[Patient Satisfaction Score]]&gt;=7)</f>
        <v>0</v>
      </c>
      <c r="T8795" t="str">
        <f>IF(LEFT(Table1[[#This Row],[Patient Gender]],1)="F","Female","Male")</f>
        <v>Male</v>
      </c>
    </row>
    <row r="8796" spans="1:20" x14ac:dyDescent="0.3">
      <c r="A8796" t="s">
        <v>8900</v>
      </c>
      <c r="B8796" s="1">
        <v>45461.811805555553</v>
      </c>
      <c r="C8796" t="s">
        <v>9</v>
      </c>
      <c r="D8796">
        <v>22</v>
      </c>
      <c r="E8796" t="s">
        <v>10</v>
      </c>
      <c r="F8796" t="s">
        <v>11</v>
      </c>
      <c r="G8796" t="b">
        <v>1</v>
      </c>
      <c r="I8796">
        <v>34</v>
      </c>
      <c r="J8796" t="b">
        <v>1</v>
      </c>
      <c r="K8796">
        <f>YEAR(Table1[[#This Row],[Patient Admission Date]])</f>
        <v>2024</v>
      </c>
      <c r="L8796" t="str">
        <f>TEXT(Table1[[#This Row],[Patient Admission Date]],"mmm")</f>
        <v>Jun</v>
      </c>
      <c r="M8796" t="str">
        <f>TEXT(Table1[[#This Row],[Patient Admission Date]],"ddd")</f>
        <v>Tue</v>
      </c>
      <c r="N8796" t="str">
        <f>TEXT(INT(HOUR(Table1[[#This Row],[Patient Admission Date]])/3)*3,"00")&amp;"-"&amp;TEXT(INT(HOUR(Table1[[#This Row],[Patient Admission Date]])/3)*3+3,"00")</f>
        <v>18-21</v>
      </c>
      <c r="O8796" t="str" cm="1">
        <f t="array" ref="O8796">_xlfn.IFS(Table1[[#This Row],[Patient Age]]&lt;=14,"0-14",Table1[[#This Row],[Patient Age]]&lt;=29,"15-29",Table1[[#This Row],[Patient Age]]&lt;=44,"30-44",Table1[[#This Row],[Patient Age]]&lt;=59,"45-59",Table1[[#This Row],[Patient Age]]&lt;=74,"60-74",TRUE,"75+")</f>
        <v>15-29</v>
      </c>
      <c r="P8796" t="str" cm="1">
        <f t="array" ref="P8796">_xlfn.IFS(Table1[[#This Row],[Patient Waittime]]&lt;=15,"0-15",Table1[[#This Row],[Patient Waittime]]&lt;=30,"16-30",Table1[[#This Row],[Patient Waittime]]&lt;=45,"31-45",Table1[[#This Row],[Patient Waittime]]&lt;=60,"46-60",TRUE,"60+")</f>
        <v>31-45</v>
      </c>
      <c r="Q8796">
        <f>--(Table1[[#This Row],[Patient Waittime]]&lt;=30)</f>
        <v>0</v>
      </c>
      <c r="R8796">
        <f>--Table1[[#This Row],[Patient Admission Flag]]</f>
        <v>1</v>
      </c>
      <c r="S8796">
        <f>--AND(Table1[[#This Row],[WithinTarget]]=1,Table1[[#This Row],[Patient Satisfaction Score]]&gt;=7)</f>
        <v>0</v>
      </c>
      <c r="T8796" t="str">
        <f>IF(LEFT(Table1[[#This Row],[Patient Gender]],1)="F","Female","Male")</f>
        <v>Male</v>
      </c>
    </row>
    <row r="8797" spans="1:20" x14ac:dyDescent="0.3">
      <c r="A8797" t="s">
        <v>8901</v>
      </c>
      <c r="B8797" s="1">
        <v>45588.584722222222</v>
      </c>
      <c r="C8797" t="s">
        <v>9</v>
      </c>
      <c r="D8797">
        <v>31</v>
      </c>
      <c r="E8797" t="s">
        <v>10</v>
      </c>
      <c r="F8797" t="s">
        <v>11</v>
      </c>
      <c r="G8797" t="b">
        <v>1</v>
      </c>
      <c r="I8797">
        <v>37</v>
      </c>
      <c r="J8797" t="b">
        <v>1</v>
      </c>
      <c r="K8797">
        <f>YEAR(Table1[[#This Row],[Patient Admission Date]])</f>
        <v>2024</v>
      </c>
      <c r="L8797" t="str">
        <f>TEXT(Table1[[#This Row],[Patient Admission Date]],"mmm")</f>
        <v>Oct</v>
      </c>
      <c r="M8797" t="str">
        <f>TEXT(Table1[[#This Row],[Patient Admission Date]],"ddd")</f>
        <v>Wed</v>
      </c>
      <c r="N8797" t="str">
        <f>TEXT(INT(HOUR(Table1[[#This Row],[Patient Admission Date]])/3)*3,"00")&amp;"-"&amp;TEXT(INT(HOUR(Table1[[#This Row],[Patient Admission Date]])/3)*3+3,"00")</f>
        <v>12-15</v>
      </c>
      <c r="O8797" t="str" cm="1">
        <f t="array" ref="O8797">_xlfn.IFS(Table1[[#This Row],[Patient Age]]&lt;=14,"0-14",Table1[[#This Row],[Patient Age]]&lt;=29,"15-29",Table1[[#This Row],[Patient Age]]&lt;=44,"30-44",Table1[[#This Row],[Patient Age]]&lt;=59,"45-59",Table1[[#This Row],[Patient Age]]&lt;=74,"60-74",TRUE,"75+")</f>
        <v>30-44</v>
      </c>
      <c r="P8797" t="str" cm="1">
        <f t="array" ref="P8797">_xlfn.IFS(Table1[[#This Row],[Patient Waittime]]&lt;=15,"0-15",Table1[[#This Row],[Patient Waittime]]&lt;=30,"16-30",Table1[[#This Row],[Patient Waittime]]&lt;=45,"31-45",Table1[[#This Row],[Patient Waittime]]&lt;=60,"46-60",TRUE,"60+")</f>
        <v>31-45</v>
      </c>
      <c r="Q8797">
        <f>--(Table1[[#This Row],[Patient Waittime]]&lt;=30)</f>
        <v>0</v>
      </c>
      <c r="R8797">
        <f>--Table1[[#This Row],[Patient Admission Flag]]</f>
        <v>1</v>
      </c>
      <c r="S8797">
        <f>--AND(Table1[[#This Row],[WithinTarget]]=1,Table1[[#This Row],[Patient Satisfaction Score]]&gt;=7)</f>
        <v>0</v>
      </c>
      <c r="T8797" t="str">
        <f>IF(LEFT(Table1[[#This Row],[Patient Gender]],1)="F","Female","Male")</f>
        <v>Male</v>
      </c>
    </row>
    <row r="8798" spans="1:20" x14ac:dyDescent="0.3">
      <c r="A8798" t="s">
        <v>8902</v>
      </c>
      <c r="B8798" s="1">
        <v>45350.74722222222</v>
      </c>
      <c r="C8798" t="s">
        <v>9</v>
      </c>
      <c r="D8798">
        <v>20</v>
      </c>
      <c r="E8798" t="s">
        <v>10</v>
      </c>
      <c r="F8798" t="s">
        <v>11</v>
      </c>
      <c r="G8798" t="b">
        <v>1</v>
      </c>
      <c r="I8798">
        <v>40</v>
      </c>
      <c r="J8798" t="b">
        <v>1</v>
      </c>
      <c r="K8798">
        <f>YEAR(Table1[[#This Row],[Patient Admission Date]])</f>
        <v>2024</v>
      </c>
      <c r="L8798" t="str">
        <f>TEXT(Table1[[#This Row],[Patient Admission Date]],"mmm")</f>
        <v>Feb</v>
      </c>
      <c r="M8798" t="str">
        <f>TEXT(Table1[[#This Row],[Patient Admission Date]],"ddd")</f>
        <v>Wed</v>
      </c>
      <c r="N8798" t="str">
        <f>TEXT(INT(HOUR(Table1[[#This Row],[Patient Admission Date]])/3)*3,"00")&amp;"-"&amp;TEXT(INT(HOUR(Table1[[#This Row],[Patient Admission Date]])/3)*3+3,"00")</f>
        <v>15-18</v>
      </c>
      <c r="O8798" t="str" cm="1">
        <f t="array" ref="O8798">_xlfn.IFS(Table1[[#This Row],[Patient Age]]&lt;=14,"0-14",Table1[[#This Row],[Patient Age]]&lt;=29,"15-29",Table1[[#This Row],[Patient Age]]&lt;=44,"30-44",Table1[[#This Row],[Patient Age]]&lt;=59,"45-59",Table1[[#This Row],[Patient Age]]&lt;=74,"60-74",TRUE,"75+")</f>
        <v>15-29</v>
      </c>
      <c r="P8798" t="str" cm="1">
        <f t="array" ref="P8798">_xlfn.IFS(Table1[[#This Row],[Patient Waittime]]&lt;=15,"0-15",Table1[[#This Row],[Patient Waittime]]&lt;=30,"16-30",Table1[[#This Row],[Patient Waittime]]&lt;=45,"31-45",Table1[[#This Row],[Patient Waittime]]&lt;=60,"46-60",TRUE,"60+")</f>
        <v>31-45</v>
      </c>
      <c r="Q8798">
        <f>--(Table1[[#This Row],[Patient Waittime]]&lt;=30)</f>
        <v>0</v>
      </c>
      <c r="R8798">
        <f>--Table1[[#This Row],[Patient Admission Flag]]</f>
        <v>1</v>
      </c>
      <c r="S8798">
        <f>--AND(Table1[[#This Row],[WithinTarget]]=1,Table1[[#This Row],[Patient Satisfaction Score]]&gt;=7)</f>
        <v>0</v>
      </c>
      <c r="T8798" t="str">
        <f>IF(LEFT(Table1[[#This Row],[Patient Gender]],1)="F","Female","Male")</f>
        <v>Male</v>
      </c>
    </row>
    <row r="8799" spans="1:20" x14ac:dyDescent="0.3">
      <c r="A8799" t="s">
        <v>8903</v>
      </c>
      <c r="B8799" s="1">
        <v>45338.878472222219</v>
      </c>
      <c r="C8799" t="s">
        <v>9</v>
      </c>
      <c r="D8799">
        <v>19</v>
      </c>
      <c r="E8799" t="s">
        <v>10</v>
      </c>
      <c r="F8799" t="s">
        <v>11</v>
      </c>
      <c r="G8799" t="b">
        <v>1</v>
      </c>
      <c r="I8799">
        <v>42</v>
      </c>
      <c r="J8799" t="b">
        <v>1</v>
      </c>
      <c r="K8799">
        <f>YEAR(Table1[[#This Row],[Patient Admission Date]])</f>
        <v>2024</v>
      </c>
      <c r="L8799" t="str">
        <f>TEXT(Table1[[#This Row],[Patient Admission Date]],"mmm")</f>
        <v>Feb</v>
      </c>
      <c r="M8799" t="str">
        <f>TEXT(Table1[[#This Row],[Patient Admission Date]],"ddd")</f>
        <v>Fri</v>
      </c>
      <c r="N8799" t="str">
        <f>TEXT(INT(HOUR(Table1[[#This Row],[Patient Admission Date]])/3)*3,"00")&amp;"-"&amp;TEXT(INT(HOUR(Table1[[#This Row],[Patient Admission Date]])/3)*3+3,"00")</f>
        <v>21-24</v>
      </c>
      <c r="O8799" t="str" cm="1">
        <f t="array" ref="O8799">_xlfn.IFS(Table1[[#This Row],[Patient Age]]&lt;=14,"0-14",Table1[[#This Row],[Patient Age]]&lt;=29,"15-29",Table1[[#This Row],[Patient Age]]&lt;=44,"30-44",Table1[[#This Row],[Patient Age]]&lt;=59,"45-59",Table1[[#This Row],[Patient Age]]&lt;=74,"60-74",TRUE,"75+")</f>
        <v>15-29</v>
      </c>
      <c r="P8799" t="str" cm="1">
        <f t="array" ref="P8799">_xlfn.IFS(Table1[[#This Row],[Patient Waittime]]&lt;=15,"0-15",Table1[[#This Row],[Patient Waittime]]&lt;=30,"16-30",Table1[[#This Row],[Patient Waittime]]&lt;=45,"31-45",Table1[[#This Row],[Patient Waittime]]&lt;=60,"46-60",TRUE,"60+")</f>
        <v>31-45</v>
      </c>
      <c r="Q8799">
        <f>--(Table1[[#This Row],[Patient Waittime]]&lt;=30)</f>
        <v>0</v>
      </c>
      <c r="R8799">
        <f>--Table1[[#This Row],[Patient Admission Flag]]</f>
        <v>1</v>
      </c>
      <c r="S8799">
        <f>--AND(Table1[[#This Row],[WithinTarget]]=1,Table1[[#This Row],[Patient Satisfaction Score]]&gt;=7)</f>
        <v>0</v>
      </c>
      <c r="T8799" t="str">
        <f>IF(LEFT(Table1[[#This Row],[Patient Gender]],1)="F","Female","Male")</f>
        <v>Male</v>
      </c>
    </row>
    <row r="8800" spans="1:20" x14ac:dyDescent="0.3">
      <c r="A8800" t="s">
        <v>8904</v>
      </c>
      <c r="B8800" s="1">
        <v>45136.240972222222</v>
      </c>
      <c r="C8800" t="s">
        <v>9</v>
      </c>
      <c r="D8800">
        <v>67</v>
      </c>
      <c r="E8800" t="s">
        <v>10</v>
      </c>
      <c r="F8800" t="s">
        <v>11</v>
      </c>
      <c r="G8800" t="b">
        <v>1</v>
      </c>
      <c r="I8800">
        <v>45</v>
      </c>
      <c r="J8800" t="b">
        <v>1</v>
      </c>
      <c r="K8800">
        <f>YEAR(Table1[[#This Row],[Patient Admission Date]])</f>
        <v>2023</v>
      </c>
      <c r="L8800" t="str">
        <f>TEXT(Table1[[#This Row],[Patient Admission Date]],"mmm")</f>
        <v>Jul</v>
      </c>
      <c r="M8800" t="str">
        <f>TEXT(Table1[[#This Row],[Patient Admission Date]],"ddd")</f>
        <v>Sat</v>
      </c>
      <c r="N8800" t="str">
        <f>TEXT(INT(HOUR(Table1[[#This Row],[Patient Admission Date]])/3)*3,"00")&amp;"-"&amp;TEXT(INT(HOUR(Table1[[#This Row],[Patient Admission Date]])/3)*3+3,"00")</f>
        <v>03-06</v>
      </c>
      <c r="O8800" t="str" cm="1">
        <f t="array" ref="O8800">_xlfn.IFS(Table1[[#This Row],[Patient Age]]&lt;=14,"0-14",Table1[[#This Row],[Patient Age]]&lt;=29,"15-29",Table1[[#This Row],[Patient Age]]&lt;=44,"30-44",Table1[[#This Row],[Patient Age]]&lt;=59,"45-59",Table1[[#This Row],[Patient Age]]&lt;=74,"60-74",TRUE,"75+")</f>
        <v>60-74</v>
      </c>
      <c r="P8800" t="str" cm="1">
        <f t="array" ref="P8800">_xlfn.IFS(Table1[[#This Row],[Patient Waittime]]&lt;=15,"0-15",Table1[[#This Row],[Patient Waittime]]&lt;=30,"16-30",Table1[[#This Row],[Patient Waittime]]&lt;=45,"31-45",Table1[[#This Row],[Patient Waittime]]&lt;=60,"46-60",TRUE,"60+")</f>
        <v>31-45</v>
      </c>
      <c r="Q8800">
        <f>--(Table1[[#This Row],[Patient Waittime]]&lt;=30)</f>
        <v>0</v>
      </c>
      <c r="R8800">
        <f>--Table1[[#This Row],[Patient Admission Flag]]</f>
        <v>1</v>
      </c>
      <c r="S8800">
        <f>--AND(Table1[[#This Row],[WithinTarget]]=1,Table1[[#This Row],[Patient Satisfaction Score]]&gt;=7)</f>
        <v>0</v>
      </c>
      <c r="T8800" t="str">
        <f>IF(LEFT(Table1[[#This Row],[Patient Gender]],1)="F","Female","Male")</f>
        <v>Male</v>
      </c>
    </row>
    <row r="8801" spans="1:20" x14ac:dyDescent="0.3">
      <c r="A8801" t="s">
        <v>8905</v>
      </c>
      <c r="B8801" s="1">
        <v>45144.202777777777</v>
      </c>
      <c r="C8801" t="s">
        <v>9</v>
      </c>
      <c r="D8801">
        <v>56</v>
      </c>
      <c r="E8801" t="s">
        <v>10</v>
      </c>
      <c r="F8801" t="s">
        <v>11</v>
      </c>
      <c r="G8801" t="b">
        <v>1</v>
      </c>
      <c r="I8801">
        <v>48</v>
      </c>
      <c r="J8801" t="b">
        <v>1</v>
      </c>
      <c r="K8801">
        <f>YEAR(Table1[[#This Row],[Patient Admission Date]])</f>
        <v>2023</v>
      </c>
      <c r="L8801" t="str">
        <f>TEXT(Table1[[#This Row],[Patient Admission Date]],"mmm")</f>
        <v>Aug</v>
      </c>
      <c r="M8801" t="str">
        <f>TEXT(Table1[[#This Row],[Patient Admission Date]],"ddd")</f>
        <v>Sun</v>
      </c>
      <c r="N8801" t="str">
        <f>TEXT(INT(HOUR(Table1[[#This Row],[Patient Admission Date]])/3)*3,"00")&amp;"-"&amp;TEXT(INT(HOUR(Table1[[#This Row],[Patient Admission Date]])/3)*3+3,"00")</f>
        <v>03-06</v>
      </c>
      <c r="O8801" t="str" cm="1">
        <f t="array" ref="O8801">_xlfn.IFS(Table1[[#This Row],[Patient Age]]&lt;=14,"0-14",Table1[[#This Row],[Patient Age]]&lt;=29,"15-29",Table1[[#This Row],[Patient Age]]&lt;=44,"30-44",Table1[[#This Row],[Patient Age]]&lt;=59,"45-59",Table1[[#This Row],[Patient Age]]&lt;=74,"60-74",TRUE,"75+")</f>
        <v>45-59</v>
      </c>
      <c r="P8801" t="str" cm="1">
        <f t="array" ref="P8801">_xlfn.IFS(Table1[[#This Row],[Patient Waittime]]&lt;=15,"0-15",Table1[[#This Row],[Patient Waittime]]&lt;=30,"16-30",Table1[[#This Row],[Patient Waittime]]&lt;=45,"31-45",Table1[[#This Row],[Patient Waittime]]&lt;=60,"46-60",TRUE,"60+")</f>
        <v>46-60</v>
      </c>
      <c r="Q8801">
        <f>--(Table1[[#This Row],[Patient Waittime]]&lt;=30)</f>
        <v>0</v>
      </c>
      <c r="R8801">
        <f>--Table1[[#This Row],[Patient Admission Flag]]</f>
        <v>1</v>
      </c>
      <c r="S8801">
        <f>--AND(Table1[[#This Row],[WithinTarget]]=1,Table1[[#This Row],[Patient Satisfaction Score]]&gt;=7)</f>
        <v>0</v>
      </c>
      <c r="T8801" t="str">
        <f>IF(LEFT(Table1[[#This Row],[Patient Gender]],1)="F","Female","Male")</f>
        <v>Male</v>
      </c>
    </row>
    <row r="8802" spans="1:20" x14ac:dyDescent="0.3">
      <c r="A8802" t="s">
        <v>8906</v>
      </c>
      <c r="B8802" s="1">
        <v>45068.236111111109</v>
      </c>
      <c r="C8802" t="s">
        <v>9</v>
      </c>
      <c r="D8802">
        <v>56</v>
      </c>
      <c r="E8802" t="s">
        <v>10</v>
      </c>
      <c r="F8802" t="s">
        <v>11</v>
      </c>
      <c r="G8802" t="b">
        <v>1</v>
      </c>
      <c r="I8802">
        <v>20</v>
      </c>
      <c r="J8802" t="b">
        <v>1</v>
      </c>
      <c r="K8802">
        <f>YEAR(Table1[[#This Row],[Patient Admission Date]])</f>
        <v>2023</v>
      </c>
      <c r="L8802" t="str">
        <f>TEXT(Table1[[#This Row],[Patient Admission Date]],"mmm")</f>
        <v>May</v>
      </c>
      <c r="M8802" t="str">
        <f>TEXT(Table1[[#This Row],[Patient Admission Date]],"ddd")</f>
        <v>Mon</v>
      </c>
      <c r="N8802" t="str">
        <f>TEXT(INT(HOUR(Table1[[#This Row],[Patient Admission Date]])/3)*3,"00")&amp;"-"&amp;TEXT(INT(HOUR(Table1[[#This Row],[Patient Admission Date]])/3)*3+3,"00")</f>
        <v>03-06</v>
      </c>
      <c r="O8802" t="str" cm="1">
        <f t="array" ref="O8802">_xlfn.IFS(Table1[[#This Row],[Patient Age]]&lt;=14,"0-14",Table1[[#This Row],[Patient Age]]&lt;=29,"15-29",Table1[[#This Row],[Patient Age]]&lt;=44,"30-44",Table1[[#This Row],[Patient Age]]&lt;=59,"45-59",Table1[[#This Row],[Patient Age]]&lt;=74,"60-74",TRUE,"75+")</f>
        <v>45-59</v>
      </c>
      <c r="P8802" t="str" cm="1">
        <f t="array" ref="P8802">_xlfn.IFS(Table1[[#This Row],[Patient Waittime]]&lt;=15,"0-15",Table1[[#This Row],[Patient Waittime]]&lt;=30,"16-30",Table1[[#This Row],[Patient Waittime]]&lt;=45,"31-45",Table1[[#This Row],[Patient Waittime]]&lt;=60,"46-60",TRUE,"60+")</f>
        <v>16-30</v>
      </c>
      <c r="Q8802">
        <f>--(Table1[[#This Row],[Patient Waittime]]&lt;=30)</f>
        <v>1</v>
      </c>
      <c r="R8802">
        <f>--Table1[[#This Row],[Patient Admission Flag]]</f>
        <v>1</v>
      </c>
      <c r="S8802">
        <f>--AND(Table1[[#This Row],[WithinTarget]]=1,Table1[[#This Row],[Patient Satisfaction Score]]&gt;=7)</f>
        <v>0</v>
      </c>
      <c r="T8802" t="str">
        <f>IF(LEFT(Table1[[#This Row],[Patient Gender]],1)="F","Female","Male")</f>
        <v>Male</v>
      </c>
    </row>
    <row r="8803" spans="1:20" x14ac:dyDescent="0.3">
      <c r="A8803" t="s">
        <v>8907</v>
      </c>
      <c r="B8803" s="1">
        <v>45340.979166666664</v>
      </c>
      <c r="C8803" t="s">
        <v>9</v>
      </c>
      <c r="D8803">
        <v>17</v>
      </c>
      <c r="E8803" t="s">
        <v>10</v>
      </c>
      <c r="F8803" t="s">
        <v>11</v>
      </c>
      <c r="G8803" t="b">
        <v>1</v>
      </c>
      <c r="I8803">
        <v>23</v>
      </c>
      <c r="J8803" t="b">
        <v>1</v>
      </c>
      <c r="K8803">
        <f>YEAR(Table1[[#This Row],[Patient Admission Date]])</f>
        <v>2024</v>
      </c>
      <c r="L8803" t="str">
        <f>TEXT(Table1[[#This Row],[Patient Admission Date]],"mmm")</f>
        <v>Feb</v>
      </c>
      <c r="M8803" t="str">
        <f>TEXT(Table1[[#This Row],[Patient Admission Date]],"ddd")</f>
        <v>Sun</v>
      </c>
      <c r="N8803" t="str">
        <f>TEXT(INT(HOUR(Table1[[#This Row],[Patient Admission Date]])/3)*3,"00")&amp;"-"&amp;TEXT(INT(HOUR(Table1[[#This Row],[Patient Admission Date]])/3)*3+3,"00")</f>
        <v>21-24</v>
      </c>
      <c r="O8803" t="str" cm="1">
        <f t="array" ref="O8803">_xlfn.IFS(Table1[[#This Row],[Patient Age]]&lt;=14,"0-14",Table1[[#This Row],[Patient Age]]&lt;=29,"15-29",Table1[[#This Row],[Patient Age]]&lt;=44,"30-44",Table1[[#This Row],[Patient Age]]&lt;=59,"45-59",Table1[[#This Row],[Patient Age]]&lt;=74,"60-74",TRUE,"75+")</f>
        <v>15-29</v>
      </c>
      <c r="P8803" t="str" cm="1">
        <f t="array" ref="P8803">_xlfn.IFS(Table1[[#This Row],[Patient Waittime]]&lt;=15,"0-15",Table1[[#This Row],[Patient Waittime]]&lt;=30,"16-30",Table1[[#This Row],[Patient Waittime]]&lt;=45,"31-45",Table1[[#This Row],[Patient Waittime]]&lt;=60,"46-60",TRUE,"60+")</f>
        <v>16-30</v>
      </c>
      <c r="Q8803">
        <f>--(Table1[[#This Row],[Patient Waittime]]&lt;=30)</f>
        <v>1</v>
      </c>
      <c r="R8803">
        <f>--Table1[[#This Row],[Patient Admission Flag]]</f>
        <v>1</v>
      </c>
      <c r="S8803">
        <f>--AND(Table1[[#This Row],[WithinTarget]]=1,Table1[[#This Row],[Patient Satisfaction Score]]&gt;=7)</f>
        <v>0</v>
      </c>
      <c r="T8803" t="str">
        <f>IF(LEFT(Table1[[#This Row],[Patient Gender]],1)="F","Female","Male")</f>
        <v>Male</v>
      </c>
    </row>
    <row r="8804" spans="1:20" x14ac:dyDescent="0.3">
      <c r="A8804" t="s">
        <v>8908</v>
      </c>
      <c r="B8804" s="1">
        <v>45481.161805555559</v>
      </c>
      <c r="C8804" t="s">
        <v>9</v>
      </c>
      <c r="D8804">
        <v>6</v>
      </c>
      <c r="E8804" t="s">
        <v>10</v>
      </c>
      <c r="F8804" t="s">
        <v>11</v>
      </c>
      <c r="G8804" t="b">
        <v>1</v>
      </c>
      <c r="I8804">
        <v>30</v>
      </c>
      <c r="J8804" t="b">
        <v>1</v>
      </c>
      <c r="K8804">
        <f>YEAR(Table1[[#This Row],[Patient Admission Date]])</f>
        <v>2024</v>
      </c>
      <c r="L8804" t="str">
        <f>TEXT(Table1[[#This Row],[Patient Admission Date]],"mmm")</f>
        <v>Jul</v>
      </c>
      <c r="M8804" t="str">
        <f>TEXT(Table1[[#This Row],[Patient Admission Date]],"ddd")</f>
        <v>Mon</v>
      </c>
      <c r="N8804" t="str">
        <f>TEXT(INT(HOUR(Table1[[#This Row],[Patient Admission Date]])/3)*3,"00")&amp;"-"&amp;TEXT(INT(HOUR(Table1[[#This Row],[Patient Admission Date]])/3)*3+3,"00")</f>
        <v>03-06</v>
      </c>
      <c r="O8804" t="str" cm="1">
        <f t="array" ref="O8804">_xlfn.IFS(Table1[[#This Row],[Patient Age]]&lt;=14,"0-14",Table1[[#This Row],[Patient Age]]&lt;=29,"15-29",Table1[[#This Row],[Patient Age]]&lt;=44,"30-44",Table1[[#This Row],[Patient Age]]&lt;=59,"45-59",Table1[[#This Row],[Patient Age]]&lt;=74,"60-74",TRUE,"75+")</f>
        <v>0-14</v>
      </c>
      <c r="P8804" t="str" cm="1">
        <f t="array" ref="P8804">_xlfn.IFS(Table1[[#This Row],[Patient Waittime]]&lt;=15,"0-15",Table1[[#This Row],[Patient Waittime]]&lt;=30,"16-30",Table1[[#This Row],[Patient Waittime]]&lt;=45,"31-45",Table1[[#This Row],[Patient Waittime]]&lt;=60,"46-60",TRUE,"60+")</f>
        <v>16-30</v>
      </c>
      <c r="Q8804">
        <f>--(Table1[[#This Row],[Patient Waittime]]&lt;=30)</f>
        <v>1</v>
      </c>
      <c r="R8804">
        <f>--Table1[[#This Row],[Patient Admission Flag]]</f>
        <v>1</v>
      </c>
      <c r="S8804">
        <f>--AND(Table1[[#This Row],[WithinTarget]]=1,Table1[[#This Row],[Patient Satisfaction Score]]&gt;=7)</f>
        <v>0</v>
      </c>
      <c r="T8804" t="str">
        <f>IF(LEFT(Table1[[#This Row],[Patient Gender]],1)="F","Female","Male")</f>
        <v>Male</v>
      </c>
    </row>
    <row r="8805" spans="1:20" x14ac:dyDescent="0.3">
      <c r="A8805" t="s">
        <v>8909</v>
      </c>
      <c r="B8805" s="1">
        <v>45569.148611111108</v>
      </c>
      <c r="C8805" t="s">
        <v>9</v>
      </c>
      <c r="D8805">
        <v>55</v>
      </c>
      <c r="E8805" t="s">
        <v>10</v>
      </c>
      <c r="F8805" t="s">
        <v>11</v>
      </c>
      <c r="G8805" t="b">
        <v>1</v>
      </c>
      <c r="I8805">
        <v>31</v>
      </c>
      <c r="J8805" t="b">
        <v>1</v>
      </c>
      <c r="K8805">
        <f>YEAR(Table1[[#This Row],[Patient Admission Date]])</f>
        <v>2024</v>
      </c>
      <c r="L8805" t="str">
        <f>TEXT(Table1[[#This Row],[Patient Admission Date]],"mmm")</f>
        <v>Oct</v>
      </c>
      <c r="M8805" t="str">
        <f>TEXT(Table1[[#This Row],[Patient Admission Date]],"ddd")</f>
        <v>Fri</v>
      </c>
      <c r="N8805" t="str">
        <f>TEXT(INT(HOUR(Table1[[#This Row],[Patient Admission Date]])/3)*3,"00")&amp;"-"&amp;TEXT(INT(HOUR(Table1[[#This Row],[Patient Admission Date]])/3)*3+3,"00")</f>
        <v>03-06</v>
      </c>
      <c r="O8805" t="str" cm="1">
        <f t="array" ref="O8805">_xlfn.IFS(Table1[[#This Row],[Patient Age]]&lt;=14,"0-14",Table1[[#This Row],[Patient Age]]&lt;=29,"15-29",Table1[[#This Row],[Patient Age]]&lt;=44,"30-44",Table1[[#This Row],[Patient Age]]&lt;=59,"45-59",Table1[[#This Row],[Patient Age]]&lt;=74,"60-74",TRUE,"75+")</f>
        <v>45-59</v>
      </c>
      <c r="P8805" t="str" cm="1">
        <f t="array" ref="P8805">_xlfn.IFS(Table1[[#This Row],[Patient Waittime]]&lt;=15,"0-15",Table1[[#This Row],[Patient Waittime]]&lt;=30,"16-30",Table1[[#This Row],[Patient Waittime]]&lt;=45,"31-45",Table1[[#This Row],[Patient Waittime]]&lt;=60,"46-60",TRUE,"60+")</f>
        <v>31-45</v>
      </c>
      <c r="Q8805">
        <f>--(Table1[[#This Row],[Patient Waittime]]&lt;=30)</f>
        <v>0</v>
      </c>
      <c r="R8805">
        <f>--Table1[[#This Row],[Patient Admission Flag]]</f>
        <v>1</v>
      </c>
      <c r="S8805">
        <f>--AND(Table1[[#This Row],[WithinTarget]]=1,Table1[[#This Row],[Patient Satisfaction Score]]&gt;=7)</f>
        <v>0</v>
      </c>
      <c r="T8805" t="str">
        <f>IF(LEFT(Table1[[#This Row],[Patient Gender]],1)="F","Female","Male")</f>
        <v>Male</v>
      </c>
    </row>
    <row r="8806" spans="1:20" x14ac:dyDescent="0.3">
      <c r="A8806" t="s">
        <v>8910</v>
      </c>
      <c r="B8806" s="1">
        <v>45486.64166666667</v>
      </c>
      <c r="C8806" t="s">
        <v>9</v>
      </c>
      <c r="D8806">
        <v>21</v>
      </c>
      <c r="E8806" t="s">
        <v>10</v>
      </c>
      <c r="F8806" t="s">
        <v>11</v>
      </c>
      <c r="G8806" t="b">
        <v>1</v>
      </c>
      <c r="I8806">
        <v>35</v>
      </c>
      <c r="J8806" t="b">
        <v>1</v>
      </c>
      <c r="K8806">
        <f>YEAR(Table1[[#This Row],[Patient Admission Date]])</f>
        <v>2024</v>
      </c>
      <c r="L8806" t="str">
        <f>TEXT(Table1[[#This Row],[Patient Admission Date]],"mmm")</f>
        <v>Jul</v>
      </c>
      <c r="M8806" t="str">
        <f>TEXT(Table1[[#This Row],[Patient Admission Date]],"ddd")</f>
        <v>Sat</v>
      </c>
      <c r="N8806" t="str">
        <f>TEXT(INT(HOUR(Table1[[#This Row],[Patient Admission Date]])/3)*3,"00")&amp;"-"&amp;TEXT(INT(HOUR(Table1[[#This Row],[Patient Admission Date]])/3)*3+3,"00")</f>
        <v>15-18</v>
      </c>
      <c r="O8806" t="str" cm="1">
        <f t="array" ref="O8806">_xlfn.IFS(Table1[[#This Row],[Patient Age]]&lt;=14,"0-14",Table1[[#This Row],[Patient Age]]&lt;=29,"15-29",Table1[[#This Row],[Patient Age]]&lt;=44,"30-44",Table1[[#This Row],[Patient Age]]&lt;=59,"45-59",Table1[[#This Row],[Patient Age]]&lt;=74,"60-74",TRUE,"75+")</f>
        <v>15-29</v>
      </c>
      <c r="P8806" t="str" cm="1">
        <f t="array" ref="P8806">_xlfn.IFS(Table1[[#This Row],[Patient Waittime]]&lt;=15,"0-15",Table1[[#This Row],[Patient Waittime]]&lt;=30,"16-30",Table1[[#This Row],[Patient Waittime]]&lt;=45,"31-45",Table1[[#This Row],[Patient Waittime]]&lt;=60,"46-60",TRUE,"60+")</f>
        <v>31-45</v>
      </c>
      <c r="Q8806">
        <f>--(Table1[[#This Row],[Patient Waittime]]&lt;=30)</f>
        <v>0</v>
      </c>
      <c r="R8806">
        <f>--Table1[[#This Row],[Patient Admission Flag]]</f>
        <v>1</v>
      </c>
      <c r="S8806">
        <f>--AND(Table1[[#This Row],[WithinTarget]]=1,Table1[[#This Row],[Patient Satisfaction Score]]&gt;=7)</f>
        <v>0</v>
      </c>
      <c r="T8806" t="str">
        <f>IF(LEFT(Table1[[#This Row],[Patient Gender]],1)="F","Female","Male")</f>
        <v>Male</v>
      </c>
    </row>
    <row r="8807" spans="1:20" x14ac:dyDescent="0.3">
      <c r="A8807" t="s">
        <v>8911</v>
      </c>
      <c r="B8807" s="1">
        <v>45466.604166666664</v>
      </c>
      <c r="C8807" t="s">
        <v>9</v>
      </c>
      <c r="D8807">
        <v>79</v>
      </c>
      <c r="E8807" t="s">
        <v>10</v>
      </c>
      <c r="F8807" t="s">
        <v>11</v>
      </c>
      <c r="G8807" t="b">
        <v>1</v>
      </c>
      <c r="I8807">
        <v>36</v>
      </c>
      <c r="J8807" t="b">
        <v>1</v>
      </c>
      <c r="K8807">
        <f>YEAR(Table1[[#This Row],[Patient Admission Date]])</f>
        <v>2024</v>
      </c>
      <c r="L8807" t="str">
        <f>TEXT(Table1[[#This Row],[Patient Admission Date]],"mmm")</f>
        <v>Jun</v>
      </c>
      <c r="M8807" t="str">
        <f>TEXT(Table1[[#This Row],[Patient Admission Date]],"ddd")</f>
        <v>Sun</v>
      </c>
      <c r="N8807" t="str">
        <f>TEXT(INT(HOUR(Table1[[#This Row],[Patient Admission Date]])/3)*3,"00")&amp;"-"&amp;TEXT(INT(HOUR(Table1[[#This Row],[Patient Admission Date]])/3)*3+3,"00")</f>
        <v>12-15</v>
      </c>
      <c r="O8807" t="str" cm="1">
        <f t="array" ref="O8807">_xlfn.IFS(Table1[[#This Row],[Patient Age]]&lt;=14,"0-14",Table1[[#This Row],[Patient Age]]&lt;=29,"15-29",Table1[[#This Row],[Patient Age]]&lt;=44,"30-44",Table1[[#This Row],[Patient Age]]&lt;=59,"45-59",Table1[[#This Row],[Patient Age]]&lt;=74,"60-74",TRUE,"75+")</f>
        <v>75+</v>
      </c>
      <c r="P8807" t="str" cm="1">
        <f t="array" ref="P8807">_xlfn.IFS(Table1[[#This Row],[Patient Waittime]]&lt;=15,"0-15",Table1[[#This Row],[Patient Waittime]]&lt;=30,"16-30",Table1[[#This Row],[Patient Waittime]]&lt;=45,"31-45",Table1[[#This Row],[Patient Waittime]]&lt;=60,"46-60",TRUE,"60+")</f>
        <v>31-45</v>
      </c>
      <c r="Q8807">
        <f>--(Table1[[#This Row],[Patient Waittime]]&lt;=30)</f>
        <v>0</v>
      </c>
      <c r="R8807">
        <f>--Table1[[#This Row],[Patient Admission Flag]]</f>
        <v>1</v>
      </c>
      <c r="S8807">
        <f>--AND(Table1[[#This Row],[WithinTarget]]=1,Table1[[#This Row],[Patient Satisfaction Score]]&gt;=7)</f>
        <v>0</v>
      </c>
      <c r="T8807" t="str">
        <f>IF(LEFT(Table1[[#This Row],[Patient Gender]],1)="F","Female","Male")</f>
        <v>Male</v>
      </c>
    </row>
    <row r="8808" spans="1:20" x14ac:dyDescent="0.3">
      <c r="A8808" t="s">
        <v>8912</v>
      </c>
      <c r="B8808" s="1">
        <v>45071.40625</v>
      </c>
      <c r="C8808" t="s">
        <v>9</v>
      </c>
      <c r="D8808">
        <v>71</v>
      </c>
      <c r="E8808" t="s">
        <v>10</v>
      </c>
      <c r="F8808" t="s">
        <v>11</v>
      </c>
      <c r="G8808" t="b">
        <v>1</v>
      </c>
      <c r="I8808">
        <v>41</v>
      </c>
      <c r="J8808" t="b">
        <v>1</v>
      </c>
      <c r="K8808">
        <f>YEAR(Table1[[#This Row],[Patient Admission Date]])</f>
        <v>2023</v>
      </c>
      <c r="L8808" t="str">
        <f>TEXT(Table1[[#This Row],[Patient Admission Date]],"mmm")</f>
        <v>May</v>
      </c>
      <c r="M8808" t="str">
        <f>TEXT(Table1[[#This Row],[Patient Admission Date]],"ddd")</f>
        <v>Thu</v>
      </c>
      <c r="N8808" t="str">
        <f>TEXT(INT(HOUR(Table1[[#This Row],[Patient Admission Date]])/3)*3,"00")&amp;"-"&amp;TEXT(INT(HOUR(Table1[[#This Row],[Patient Admission Date]])/3)*3+3,"00")</f>
        <v>09-12</v>
      </c>
      <c r="O8808" t="str" cm="1">
        <f t="array" ref="O8808">_xlfn.IFS(Table1[[#This Row],[Patient Age]]&lt;=14,"0-14",Table1[[#This Row],[Patient Age]]&lt;=29,"15-29",Table1[[#This Row],[Patient Age]]&lt;=44,"30-44",Table1[[#This Row],[Patient Age]]&lt;=59,"45-59",Table1[[#This Row],[Patient Age]]&lt;=74,"60-74",TRUE,"75+")</f>
        <v>60-74</v>
      </c>
      <c r="P8808" t="str" cm="1">
        <f t="array" ref="P8808">_xlfn.IFS(Table1[[#This Row],[Patient Waittime]]&lt;=15,"0-15",Table1[[#This Row],[Patient Waittime]]&lt;=30,"16-30",Table1[[#This Row],[Patient Waittime]]&lt;=45,"31-45",Table1[[#This Row],[Patient Waittime]]&lt;=60,"46-60",TRUE,"60+")</f>
        <v>31-45</v>
      </c>
      <c r="Q8808">
        <f>--(Table1[[#This Row],[Patient Waittime]]&lt;=30)</f>
        <v>0</v>
      </c>
      <c r="R8808">
        <f>--Table1[[#This Row],[Patient Admission Flag]]</f>
        <v>1</v>
      </c>
      <c r="S8808">
        <f>--AND(Table1[[#This Row],[WithinTarget]]=1,Table1[[#This Row],[Patient Satisfaction Score]]&gt;=7)</f>
        <v>0</v>
      </c>
      <c r="T8808" t="str">
        <f>IF(LEFT(Table1[[#This Row],[Patient Gender]],1)="F","Female","Male")</f>
        <v>Male</v>
      </c>
    </row>
    <row r="8809" spans="1:20" x14ac:dyDescent="0.3">
      <c r="A8809" t="s">
        <v>8913</v>
      </c>
      <c r="B8809" s="1">
        <v>45429.304861111108</v>
      </c>
      <c r="C8809" t="s">
        <v>9</v>
      </c>
      <c r="D8809">
        <v>9</v>
      </c>
      <c r="E8809" t="s">
        <v>10</v>
      </c>
      <c r="F8809" t="s">
        <v>11</v>
      </c>
      <c r="G8809" t="b">
        <v>1</v>
      </c>
      <c r="I8809">
        <v>50</v>
      </c>
      <c r="J8809" t="b">
        <v>1</v>
      </c>
      <c r="K8809">
        <f>YEAR(Table1[[#This Row],[Patient Admission Date]])</f>
        <v>2024</v>
      </c>
      <c r="L8809" t="str">
        <f>TEXT(Table1[[#This Row],[Patient Admission Date]],"mmm")</f>
        <v>May</v>
      </c>
      <c r="M8809" t="str">
        <f>TEXT(Table1[[#This Row],[Patient Admission Date]],"ddd")</f>
        <v>Fri</v>
      </c>
      <c r="N8809" t="str">
        <f>TEXT(INT(HOUR(Table1[[#This Row],[Patient Admission Date]])/3)*3,"00")&amp;"-"&amp;TEXT(INT(HOUR(Table1[[#This Row],[Patient Admission Date]])/3)*3+3,"00")</f>
        <v>06-09</v>
      </c>
      <c r="O8809" t="str" cm="1">
        <f t="array" ref="O8809">_xlfn.IFS(Table1[[#This Row],[Patient Age]]&lt;=14,"0-14",Table1[[#This Row],[Patient Age]]&lt;=29,"15-29",Table1[[#This Row],[Patient Age]]&lt;=44,"30-44",Table1[[#This Row],[Patient Age]]&lt;=59,"45-59",Table1[[#This Row],[Patient Age]]&lt;=74,"60-74",TRUE,"75+")</f>
        <v>0-14</v>
      </c>
      <c r="P8809" t="str" cm="1">
        <f t="array" ref="P8809">_xlfn.IFS(Table1[[#This Row],[Patient Waittime]]&lt;=15,"0-15",Table1[[#This Row],[Patient Waittime]]&lt;=30,"16-30",Table1[[#This Row],[Patient Waittime]]&lt;=45,"31-45",Table1[[#This Row],[Patient Waittime]]&lt;=60,"46-60",TRUE,"60+")</f>
        <v>46-60</v>
      </c>
      <c r="Q8809">
        <f>--(Table1[[#This Row],[Patient Waittime]]&lt;=30)</f>
        <v>0</v>
      </c>
      <c r="R8809">
        <f>--Table1[[#This Row],[Patient Admission Flag]]</f>
        <v>1</v>
      </c>
      <c r="S8809">
        <f>--AND(Table1[[#This Row],[WithinTarget]]=1,Table1[[#This Row],[Patient Satisfaction Score]]&gt;=7)</f>
        <v>0</v>
      </c>
      <c r="T8809" t="str">
        <f>IF(LEFT(Table1[[#This Row],[Patient Gender]],1)="F","Female","Male")</f>
        <v>Male</v>
      </c>
    </row>
    <row r="8810" spans="1:20" x14ac:dyDescent="0.3">
      <c r="A8810" t="s">
        <v>8914</v>
      </c>
      <c r="B8810" s="1">
        <v>45433.64166666667</v>
      </c>
      <c r="C8810" t="s">
        <v>9</v>
      </c>
      <c r="D8810">
        <v>2</v>
      </c>
      <c r="E8810" t="s">
        <v>10</v>
      </c>
      <c r="F8810" t="s">
        <v>11</v>
      </c>
      <c r="G8810" t="b">
        <v>1</v>
      </c>
      <c r="I8810">
        <v>52</v>
      </c>
      <c r="J8810" t="b">
        <v>1</v>
      </c>
      <c r="K8810">
        <f>YEAR(Table1[[#This Row],[Patient Admission Date]])</f>
        <v>2024</v>
      </c>
      <c r="L8810" t="str">
        <f>TEXT(Table1[[#This Row],[Patient Admission Date]],"mmm")</f>
        <v>May</v>
      </c>
      <c r="M8810" t="str">
        <f>TEXT(Table1[[#This Row],[Patient Admission Date]],"ddd")</f>
        <v>Tue</v>
      </c>
      <c r="N8810" t="str">
        <f>TEXT(INT(HOUR(Table1[[#This Row],[Patient Admission Date]])/3)*3,"00")&amp;"-"&amp;TEXT(INT(HOUR(Table1[[#This Row],[Patient Admission Date]])/3)*3+3,"00")</f>
        <v>15-18</v>
      </c>
      <c r="O8810" t="str" cm="1">
        <f t="array" ref="O8810">_xlfn.IFS(Table1[[#This Row],[Patient Age]]&lt;=14,"0-14",Table1[[#This Row],[Patient Age]]&lt;=29,"15-29",Table1[[#This Row],[Patient Age]]&lt;=44,"30-44",Table1[[#This Row],[Patient Age]]&lt;=59,"45-59",Table1[[#This Row],[Patient Age]]&lt;=74,"60-74",TRUE,"75+")</f>
        <v>0-14</v>
      </c>
      <c r="P8810" t="str" cm="1">
        <f t="array" ref="P8810">_xlfn.IFS(Table1[[#This Row],[Patient Waittime]]&lt;=15,"0-15",Table1[[#This Row],[Patient Waittime]]&lt;=30,"16-30",Table1[[#This Row],[Patient Waittime]]&lt;=45,"31-45",Table1[[#This Row],[Patient Waittime]]&lt;=60,"46-60",TRUE,"60+")</f>
        <v>46-60</v>
      </c>
      <c r="Q8810">
        <f>--(Table1[[#This Row],[Patient Waittime]]&lt;=30)</f>
        <v>0</v>
      </c>
      <c r="R8810">
        <f>--Table1[[#This Row],[Patient Admission Flag]]</f>
        <v>1</v>
      </c>
      <c r="S8810">
        <f>--AND(Table1[[#This Row],[WithinTarget]]=1,Table1[[#This Row],[Patient Satisfaction Score]]&gt;=7)</f>
        <v>0</v>
      </c>
      <c r="T8810" t="str">
        <f>IF(LEFT(Table1[[#This Row],[Patient Gender]],1)="F","Female","Male")</f>
        <v>Male</v>
      </c>
    </row>
    <row r="8811" spans="1:20" x14ac:dyDescent="0.3">
      <c r="A8811" t="s">
        <v>8915</v>
      </c>
      <c r="B8811" s="1">
        <v>45516.354861111111</v>
      </c>
      <c r="C8811" t="s">
        <v>9</v>
      </c>
      <c r="D8811">
        <v>78</v>
      </c>
      <c r="E8811" t="s">
        <v>10</v>
      </c>
      <c r="F8811" t="s">
        <v>11</v>
      </c>
      <c r="G8811" t="b">
        <v>1</v>
      </c>
      <c r="I8811">
        <v>52</v>
      </c>
      <c r="J8811" t="b">
        <v>1</v>
      </c>
      <c r="K8811">
        <f>YEAR(Table1[[#This Row],[Patient Admission Date]])</f>
        <v>2024</v>
      </c>
      <c r="L8811" t="str">
        <f>TEXT(Table1[[#This Row],[Patient Admission Date]],"mmm")</f>
        <v>Aug</v>
      </c>
      <c r="M8811" t="str">
        <f>TEXT(Table1[[#This Row],[Patient Admission Date]],"ddd")</f>
        <v>Mon</v>
      </c>
      <c r="N8811" t="str">
        <f>TEXT(INT(HOUR(Table1[[#This Row],[Patient Admission Date]])/3)*3,"00")&amp;"-"&amp;TEXT(INT(HOUR(Table1[[#This Row],[Patient Admission Date]])/3)*3+3,"00")</f>
        <v>06-09</v>
      </c>
      <c r="O8811" t="str" cm="1">
        <f t="array" ref="O8811">_xlfn.IFS(Table1[[#This Row],[Patient Age]]&lt;=14,"0-14",Table1[[#This Row],[Patient Age]]&lt;=29,"15-29",Table1[[#This Row],[Patient Age]]&lt;=44,"30-44",Table1[[#This Row],[Patient Age]]&lt;=59,"45-59",Table1[[#This Row],[Patient Age]]&lt;=74,"60-74",TRUE,"75+")</f>
        <v>75+</v>
      </c>
      <c r="P8811" t="str" cm="1">
        <f t="array" ref="P8811">_xlfn.IFS(Table1[[#This Row],[Patient Waittime]]&lt;=15,"0-15",Table1[[#This Row],[Patient Waittime]]&lt;=30,"16-30",Table1[[#This Row],[Patient Waittime]]&lt;=45,"31-45",Table1[[#This Row],[Patient Waittime]]&lt;=60,"46-60",TRUE,"60+")</f>
        <v>46-60</v>
      </c>
      <c r="Q8811">
        <f>--(Table1[[#This Row],[Patient Waittime]]&lt;=30)</f>
        <v>0</v>
      </c>
      <c r="R8811">
        <f>--Table1[[#This Row],[Patient Admission Flag]]</f>
        <v>1</v>
      </c>
      <c r="S8811">
        <f>--AND(Table1[[#This Row],[WithinTarget]]=1,Table1[[#This Row],[Patient Satisfaction Score]]&gt;=7)</f>
        <v>0</v>
      </c>
      <c r="T8811" t="str">
        <f>IF(LEFT(Table1[[#This Row],[Patient Gender]],1)="F","Female","Male")</f>
        <v>Male</v>
      </c>
    </row>
    <row r="8812" spans="1:20" x14ac:dyDescent="0.3">
      <c r="A8812" t="s">
        <v>8916</v>
      </c>
      <c r="B8812" s="1">
        <v>45300.138194444444</v>
      </c>
      <c r="C8812" t="s">
        <v>9</v>
      </c>
      <c r="D8812">
        <v>18</v>
      </c>
      <c r="E8812" t="s">
        <v>10</v>
      </c>
      <c r="F8812" t="s">
        <v>11</v>
      </c>
      <c r="G8812" t="b">
        <v>1</v>
      </c>
      <c r="I8812">
        <v>60</v>
      </c>
      <c r="J8812" t="b">
        <v>1</v>
      </c>
      <c r="K8812">
        <f>YEAR(Table1[[#This Row],[Patient Admission Date]])</f>
        <v>2024</v>
      </c>
      <c r="L8812" t="str">
        <f>TEXT(Table1[[#This Row],[Patient Admission Date]],"mmm")</f>
        <v>Jan</v>
      </c>
      <c r="M8812" t="str">
        <f>TEXT(Table1[[#This Row],[Patient Admission Date]],"ddd")</f>
        <v>Tue</v>
      </c>
      <c r="N8812" t="str">
        <f>TEXT(INT(HOUR(Table1[[#This Row],[Patient Admission Date]])/3)*3,"00")&amp;"-"&amp;TEXT(INT(HOUR(Table1[[#This Row],[Patient Admission Date]])/3)*3+3,"00")</f>
        <v>03-06</v>
      </c>
      <c r="O8812" t="str" cm="1">
        <f t="array" ref="O8812">_xlfn.IFS(Table1[[#This Row],[Patient Age]]&lt;=14,"0-14",Table1[[#This Row],[Patient Age]]&lt;=29,"15-29",Table1[[#This Row],[Patient Age]]&lt;=44,"30-44",Table1[[#This Row],[Patient Age]]&lt;=59,"45-59",Table1[[#This Row],[Patient Age]]&lt;=74,"60-74",TRUE,"75+")</f>
        <v>15-29</v>
      </c>
      <c r="P8812" t="str" cm="1">
        <f t="array" ref="P8812">_xlfn.IFS(Table1[[#This Row],[Patient Waittime]]&lt;=15,"0-15",Table1[[#This Row],[Patient Waittime]]&lt;=30,"16-30",Table1[[#This Row],[Patient Waittime]]&lt;=45,"31-45",Table1[[#This Row],[Patient Waittime]]&lt;=60,"46-60",TRUE,"60+")</f>
        <v>46-60</v>
      </c>
      <c r="Q8812">
        <f>--(Table1[[#This Row],[Patient Waittime]]&lt;=30)</f>
        <v>0</v>
      </c>
      <c r="R8812">
        <f>--Table1[[#This Row],[Patient Admission Flag]]</f>
        <v>1</v>
      </c>
      <c r="S8812">
        <f>--AND(Table1[[#This Row],[WithinTarget]]=1,Table1[[#This Row],[Patient Satisfaction Score]]&gt;=7)</f>
        <v>0</v>
      </c>
      <c r="T8812" t="str">
        <f>IF(LEFT(Table1[[#This Row],[Patient Gender]],1)="F","Female","Male")</f>
        <v>Male</v>
      </c>
    </row>
    <row r="8813" spans="1:20" x14ac:dyDescent="0.3">
      <c r="A8813" t="s">
        <v>8917</v>
      </c>
      <c r="B8813" s="1">
        <v>45248.463888888888</v>
      </c>
      <c r="C8813" t="s">
        <v>9</v>
      </c>
      <c r="D8813">
        <v>38</v>
      </c>
      <c r="E8813" t="s">
        <v>10</v>
      </c>
      <c r="F8813" t="s">
        <v>11</v>
      </c>
      <c r="G8813" t="b">
        <v>1</v>
      </c>
      <c r="I8813">
        <v>14</v>
      </c>
      <c r="J8813" t="b">
        <v>1</v>
      </c>
      <c r="K8813">
        <f>YEAR(Table1[[#This Row],[Patient Admission Date]])</f>
        <v>2023</v>
      </c>
      <c r="L8813" t="str">
        <f>TEXT(Table1[[#This Row],[Patient Admission Date]],"mmm")</f>
        <v>Nov</v>
      </c>
      <c r="M8813" t="str">
        <f>TEXT(Table1[[#This Row],[Patient Admission Date]],"ddd")</f>
        <v>Sat</v>
      </c>
      <c r="N8813" t="str">
        <f>TEXT(INT(HOUR(Table1[[#This Row],[Patient Admission Date]])/3)*3,"00")&amp;"-"&amp;TEXT(INT(HOUR(Table1[[#This Row],[Patient Admission Date]])/3)*3+3,"00")</f>
        <v>09-12</v>
      </c>
      <c r="O8813" t="str" cm="1">
        <f t="array" ref="O8813">_xlfn.IFS(Table1[[#This Row],[Patient Age]]&lt;=14,"0-14",Table1[[#This Row],[Patient Age]]&lt;=29,"15-29",Table1[[#This Row],[Patient Age]]&lt;=44,"30-44",Table1[[#This Row],[Patient Age]]&lt;=59,"45-59",Table1[[#This Row],[Patient Age]]&lt;=74,"60-74",TRUE,"75+")</f>
        <v>30-44</v>
      </c>
      <c r="P8813" t="str" cm="1">
        <f t="array" ref="P8813">_xlfn.IFS(Table1[[#This Row],[Patient Waittime]]&lt;=15,"0-15",Table1[[#This Row],[Patient Waittime]]&lt;=30,"16-30",Table1[[#This Row],[Patient Waittime]]&lt;=45,"31-45",Table1[[#This Row],[Patient Waittime]]&lt;=60,"46-60",TRUE,"60+")</f>
        <v>0-15</v>
      </c>
      <c r="Q8813">
        <f>--(Table1[[#This Row],[Patient Waittime]]&lt;=30)</f>
        <v>1</v>
      </c>
      <c r="R8813">
        <f>--Table1[[#This Row],[Patient Admission Flag]]</f>
        <v>1</v>
      </c>
      <c r="S8813">
        <f>--AND(Table1[[#This Row],[WithinTarget]]=1,Table1[[#This Row],[Patient Satisfaction Score]]&gt;=7)</f>
        <v>0</v>
      </c>
      <c r="T8813" t="str">
        <f>IF(LEFT(Table1[[#This Row],[Patient Gender]],1)="F","Female","Male")</f>
        <v>Male</v>
      </c>
    </row>
    <row r="8814" spans="1:20" x14ac:dyDescent="0.3">
      <c r="A8814" t="s">
        <v>8918</v>
      </c>
      <c r="B8814" s="1">
        <v>45112.734722222223</v>
      </c>
      <c r="C8814" t="s">
        <v>9</v>
      </c>
      <c r="D8814">
        <v>42</v>
      </c>
      <c r="E8814" t="s">
        <v>10</v>
      </c>
      <c r="F8814" t="s">
        <v>11</v>
      </c>
      <c r="G8814" t="b">
        <v>1</v>
      </c>
      <c r="I8814">
        <v>16</v>
      </c>
      <c r="J8814" t="b">
        <v>1</v>
      </c>
      <c r="K8814">
        <f>YEAR(Table1[[#This Row],[Patient Admission Date]])</f>
        <v>2023</v>
      </c>
      <c r="L8814" t="str">
        <f>TEXT(Table1[[#This Row],[Patient Admission Date]],"mmm")</f>
        <v>Jul</v>
      </c>
      <c r="M8814" t="str">
        <f>TEXT(Table1[[#This Row],[Patient Admission Date]],"ddd")</f>
        <v>Wed</v>
      </c>
      <c r="N8814" t="str">
        <f>TEXT(INT(HOUR(Table1[[#This Row],[Patient Admission Date]])/3)*3,"00")&amp;"-"&amp;TEXT(INT(HOUR(Table1[[#This Row],[Patient Admission Date]])/3)*3+3,"00")</f>
        <v>15-18</v>
      </c>
      <c r="O8814" t="str" cm="1">
        <f t="array" ref="O8814">_xlfn.IFS(Table1[[#This Row],[Patient Age]]&lt;=14,"0-14",Table1[[#This Row],[Patient Age]]&lt;=29,"15-29",Table1[[#This Row],[Patient Age]]&lt;=44,"30-44",Table1[[#This Row],[Patient Age]]&lt;=59,"45-59",Table1[[#This Row],[Patient Age]]&lt;=74,"60-74",TRUE,"75+")</f>
        <v>30-44</v>
      </c>
      <c r="P8814" t="str" cm="1">
        <f t="array" ref="P8814">_xlfn.IFS(Table1[[#This Row],[Patient Waittime]]&lt;=15,"0-15",Table1[[#This Row],[Patient Waittime]]&lt;=30,"16-30",Table1[[#This Row],[Patient Waittime]]&lt;=45,"31-45",Table1[[#This Row],[Patient Waittime]]&lt;=60,"46-60",TRUE,"60+")</f>
        <v>16-30</v>
      </c>
      <c r="Q8814">
        <f>--(Table1[[#This Row],[Patient Waittime]]&lt;=30)</f>
        <v>1</v>
      </c>
      <c r="R8814">
        <f>--Table1[[#This Row],[Patient Admission Flag]]</f>
        <v>1</v>
      </c>
      <c r="S8814">
        <f>--AND(Table1[[#This Row],[WithinTarget]]=1,Table1[[#This Row],[Patient Satisfaction Score]]&gt;=7)</f>
        <v>0</v>
      </c>
      <c r="T8814" t="str">
        <f>IF(LEFT(Table1[[#This Row],[Patient Gender]],1)="F","Female","Male")</f>
        <v>Male</v>
      </c>
    </row>
    <row r="8815" spans="1:20" x14ac:dyDescent="0.3">
      <c r="A8815" t="s">
        <v>8919</v>
      </c>
      <c r="B8815" s="1">
        <v>45260.84375</v>
      </c>
      <c r="C8815" t="s">
        <v>9</v>
      </c>
      <c r="D8815">
        <v>48</v>
      </c>
      <c r="E8815" t="s">
        <v>10</v>
      </c>
      <c r="F8815" t="s">
        <v>11</v>
      </c>
      <c r="G8815" t="b">
        <v>1</v>
      </c>
      <c r="I8815">
        <v>26</v>
      </c>
      <c r="J8815" t="b">
        <v>1</v>
      </c>
      <c r="K8815">
        <f>YEAR(Table1[[#This Row],[Patient Admission Date]])</f>
        <v>2023</v>
      </c>
      <c r="L8815" t="str">
        <f>TEXT(Table1[[#This Row],[Patient Admission Date]],"mmm")</f>
        <v>Nov</v>
      </c>
      <c r="M8815" t="str">
        <f>TEXT(Table1[[#This Row],[Patient Admission Date]],"ddd")</f>
        <v>Thu</v>
      </c>
      <c r="N8815" t="str">
        <f>TEXT(INT(HOUR(Table1[[#This Row],[Patient Admission Date]])/3)*3,"00")&amp;"-"&amp;TEXT(INT(HOUR(Table1[[#This Row],[Patient Admission Date]])/3)*3+3,"00")</f>
        <v>18-21</v>
      </c>
      <c r="O8815" t="str" cm="1">
        <f t="array" ref="O8815">_xlfn.IFS(Table1[[#This Row],[Patient Age]]&lt;=14,"0-14",Table1[[#This Row],[Patient Age]]&lt;=29,"15-29",Table1[[#This Row],[Patient Age]]&lt;=44,"30-44",Table1[[#This Row],[Patient Age]]&lt;=59,"45-59",Table1[[#This Row],[Patient Age]]&lt;=74,"60-74",TRUE,"75+")</f>
        <v>45-59</v>
      </c>
      <c r="P8815" t="str" cm="1">
        <f t="array" ref="P8815">_xlfn.IFS(Table1[[#This Row],[Patient Waittime]]&lt;=15,"0-15",Table1[[#This Row],[Patient Waittime]]&lt;=30,"16-30",Table1[[#This Row],[Patient Waittime]]&lt;=45,"31-45",Table1[[#This Row],[Patient Waittime]]&lt;=60,"46-60",TRUE,"60+")</f>
        <v>16-30</v>
      </c>
      <c r="Q8815">
        <f>--(Table1[[#This Row],[Patient Waittime]]&lt;=30)</f>
        <v>1</v>
      </c>
      <c r="R8815">
        <f>--Table1[[#This Row],[Patient Admission Flag]]</f>
        <v>1</v>
      </c>
      <c r="S8815">
        <f>--AND(Table1[[#This Row],[WithinTarget]]=1,Table1[[#This Row],[Patient Satisfaction Score]]&gt;=7)</f>
        <v>0</v>
      </c>
      <c r="T8815" t="str">
        <f>IF(LEFT(Table1[[#This Row],[Patient Gender]],1)="F","Female","Male")</f>
        <v>Male</v>
      </c>
    </row>
    <row r="8816" spans="1:20" x14ac:dyDescent="0.3">
      <c r="A8816" t="s">
        <v>8920</v>
      </c>
      <c r="B8816" s="1">
        <v>45052.694444444445</v>
      </c>
      <c r="C8816" t="s">
        <v>9</v>
      </c>
      <c r="D8816">
        <v>54</v>
      </c>
      <c r="E8816" t="s">
        <v>10</v>
      </c>
      <c r="F8816" t="s">
        <v>11</v>
      </c>
      <c r="G8816" t="b">
        <v>1</v>
      </c>
      <c r="I8816">
        <v>36</v>
      </c>
      <c r="J8816" t="b">
        <v>1</v>
      </c>
      <c r="K8816">
        <f>YEAR(Table1[[#This Row],[Patient Admission Date]])</f>
        <v>2023</v>
      </c>
      <c r="L8816" t="str">
        <f>TEXT(Table1[[#This Row],[Patient Admission Date]],"mmm")</f>
        <v>May</v>
      </c>
      <c r="M8816" t="str">
        <f>TEXT(Table1[[#This Row],[Patient Admission Date]],"ddd")</f>
        <v>Sat</v>
      </c>
      <c r="N8816" t="str">
        <f>TEXT(INT(HOUR(Table1[[#This Row],[Patient Admission Date]])/3)*3,"00")&amp;"-"&amp;TEXT(INT(HOUR(Table1[[#This Row],[Patient Admission Date]])/3)*3+3,"00")</f>
        <v>15-18</v>
      </c>
      <c r="O8816" t="str" cm="1">
        <f t="array" ref="O8816">_xlfn.IFS(Table1[[#This Row],[Patient Age]]&lt;=14,"0-14",Table1[[#This Row],[Patient Age]]&lt;=29,"15-29",Table1[[#This Row],[Patient Age]]&lt;=44,"30-44",Table1[[#This Row],[Patient Age]]&lt;=59,"45-59",Table1[[#This Row],[Patient Age]]&lt;=74,"60-74",TRUE,"75+")</f>
        <v>45-59</v>
      </c>
      <c r="P8816" t="str" cm="1">
        <f t="array" ref="P8816">_xlfn.IFS(Table1[[#This Row],[Patient Waittime]]&lt;=15,"0-15",Table1[[#This Row],[Patient Waittime]]&lt;=30,"16-30",Table1[[#This Row],[Patient Waittime]]&lt;=45,"31-45",Table1[[#This Row],[Patient Waittime]]&lt;=60,"46-60",TRUE,"60+")</f>
        <v>31-45</v>
      </c>
      <c r="Q8816">
        <f>--(Table1[[#This Row],[Patient Waittime]]&lt;=30)</f>
        <v>0</v>
      </c>
      <c r="R8816">
        <f>--Table1[[#This Row],[Patient Admission Flag]]</f>
        <v>1</v>
      </c>
      <c r="S8816">
        <f>--AND(Table1[[#This Row],[WithinTarget]]=1,Table1[[#This Row],[Patient Satisfaction Score]]&gt;=7)</f>
        <v>0</v>
      </c>
      <c r="T8816" t="str">
        <f>IF(LEFT(Table1[[#This Row],[Patient Gender]],1)="F","Female","Male")</f>
        <v>Male</v>
      </c>
    </row>
    <row r="8817" spans="1:20" x14ac:dyDescent="0.3">
      <c r="A8817" t="s">
        <v>8921</v>
      </c>
      <c r="B8817" s="1">
        <v>45576.316666666666</v>
      </c>
      <c r="C8817" t="s">
        <v>9</v>
      </c>
      <c r="D8817">
        <v>1</v>
      </c>
      <c r="E8817" t="s">
        <v>10</v>
      </c>
      <c r="F8817" t="s">
        <v>11</v>
      </c>
      <c r="G8817" t="b">
        <v>1</v>
      </c>
      <c r="I8817">
        <v>41</v>
      </c>
      <c r="J8817" t="b">
        <v>1</v>
      </c>
      <c r="K8817">
        <f>YEAR(Table1[[#This Row],[Patient Admission Date]])</f>
        <v>2024</v>
      </c>
      <c r="L8817" t="str">
        <f>TEXT(Table1[[#This Row],[Patient Admission Date]],"mmm")</f>
        <v>Oct</v>
      </c>
      <c r="M8817" t="str">
        <f>TEXT(Table1[[#This Row],[Patient Admission Date]],"ddd")</f>
        <v>Fri</v>
      </c>
      <c r="N8817" t="str">
        <f>TEXT(INT(HOUR(Table1[[#This Row],[Patient Admission Date]])/3)*3,"00")&amp;"-"&amp;TEXT(INT(HOUR(Table1[[#This Row],[Patient Admission Date]])/3)*3+3,"00")</f>
        <v>06-09</v>
      </c>
      <c r="O8817" t="str" cm="1">
        <f t="array" ref="O8817">_xlfn.IFS(Table1[[#This Row],[Patient Age]]&lt;=14,"0-14",Table1[[#This Row],[Patient Age]]&lt;=29,"15-29",Table1[[#This Row],[Patient Age]]&lt;=44,"30-44",Table1[[#This Row],[Patient Age]]&lt;=59,"45-59",Table1[[#This Row],[Patient Age]]&lt;=74,"60-74",TRUE,"75+")</f>
        <v>0-14</v>
      </c>
      <c r="P8817" t="str" cm="1">
        <f t="array" ref="P8817">_xlfn.IFS(Table1[[#This Row],[Patient Waittime]]&lt;=15,"0-15",Table1[[#This Row],[Patient Waittime]]&lt;=30,"16-30",Table1[[#This Row],[Patient Waittime]]&lt;=45,"31-45",Table1[[#This Row],[Patient Waittime]]&lt;=60,"46-60",TRUE,"60+")</f>
        <v>31-45</v>
      </c>
      <c r="Q8817">
        <f>--(Table1[[#This Row],[Patient Waittime]]&lt;=30)</f>
        <v>0</v>
      </c>
      <c r="R8817">
        <f>--Table1[[#This Row],[Patient Admission Flag]]</f>
        <v>1</v>
      </c>
      <c r="S8817">
        <f>--AND(Table1[[#This Row],[WithinTarget]]=1,Table1[[#This Row],[Patient Satisfaction Score]]&gt;=7)</f>
        <v>0</v>
      </c>
      <c r="T8817" t="str">
        <f>IF(LEFT(Table1[[#This Row],[Patient Gender]],1)="F","Female","Male")</f>
        <v>Male</v>
      </c>
    </row>
    <row r="8818" spans="1:20" x14ac:dyDescent="0.3">
      <c r="A8818" t="s">
        <v>8922</v>
      </c>
      <c r="B8818" s="1">
        <v>45084.441666666666</v>
      </c>
      <c r="C8818" t="s">
        <v>9</v>
      </c>
      <c r="D8818">
        <v>22</v>
      </c>
      <c r="E8818" t="s">
        <v>10</v>
      </c>
      <c r="F8818" t="s">
        <v>11</v>
      </c>
      <c r="G8818" t="b">
        <v>1</v>
      </c>
      <c r="I8818">
        <v>43</v>
      </c>
      <c r="J8818" t="b">
        <v>1</v>
      </c>
      <c r="K8818">
        <f>YEAR(Table1[[#This Row],[Patient Admission Date]])</f>
        <v>2023</v>
      </c>
      <c r="L8818" t="str">
        <f>TEXT(Table1[[#This Row],[Patient Admission Date]],"mmm")</f>
        <v>Jun</v>
      </c>
      <c r="M8818" t="str">
        <f>TEXT(Table1[[#This Row],[Patient Admission Date]],"ddd")</f>
        <v>Wed</v>
      </c>
      <c r="N8818" t="str">
        <f>TEXT(INT(HOUR(Table1[[#This Row],[Patient Admission Date]])/3)*3,"00")&amp;"-"&amp;TEXT(INT(HOUR(Table1[[#This Row],[Patient Admission Date]])/3)*3+3,"00")</f>
        <v>09-12</v>
      </c>
      <c r="O8818" t="str" cm="1">
        <f t="array" ref="O8818">_xlfn.IFS(Table1[[#This Row],[Patient Age]]&lt;=14,"0-14",Table1[[#This Row],[Patient Age]]&lt;=29,"15-29",Table1[[#This Row],[Patient Age]]&lt;=44,"30-44",Table1[[#This Row],[Patient Age]]&lt;=59,"45-59",Table1[[#This Row],[Patient Age]]&lt;=74,"60-74",TRUE,"75+")</f>
        <v>15-29</v>
      </c>
      <c r="P8818" t="str" cm="1">
        <f t="array" ref="P8818">_xlfn.IFS(Table1[[#This Row],[Patient Waittime]]&lt;=15,"0-15",Table1[[#This Row],[Patient Waittime]]&lt;=30,"16-30",Table1[[#This Row],[Patient Waittime]]&lt;=45,"31-45",Table1[[#This Row],[Patient Waittime]]&lt;=60,"46-60",TRUE,"60+")</f>
        <v>31-45</v>
      </c>
      <c r="Q8818">
        <f>--(Table1[[#This Row],[Patient Waittime]]&lt;=30)</f>
        <v>0</v>
      </c>
      <c r="R8818">
        <f>--Table1[[#This Row],[Patient Admission Flag]]</f>
        <v>1</v>
      </c>
      <c r="S8818">
        <f>--AND(Table1[[#This Row],[WithinTarget]]=1,Table1[[#This Row],[Patient Satisfaction Score]]&gt;=7)</f>
        <v>0</v>
      </c>
      <c r="T8818" t="str">
        <f>IF(LEFT(Table1[[#This Row],[Patient Gender]],1)="F","Female","Male")</f>
        <v>Male</v>
      </c>
    </row>
    <row r="8819" spans="1:20" x14ac:dyDescent="0.3">
      <c r="A8819" t="s">
        <v>8923</v>
      </c>
      <c r="B8819" s="1">
        <v>45437.999305555553</v>
      </c>
      <c r="C8819" t="s">
        <v>9</v>
      </c>
      <c r="D8819">
        <v>3</v>
      </c>
      <c r="E8819" t="s">
        <v>10</v>
      </c>
      <c r="F8819" t="s">
        <v>11</v>
      </c>
      <c r="G8819" t="b">
        <v>1</v>
      </c>
      <c r="I8819">
        <v>45</v>
      </c>
      <c r="J8819" t="b">
        <v>1</v>
      </c>
      <c r="K8819">
        <f>YEAR(Table1[[#This Row],[Patient Admission Date]])</f>
        <v>2024</v>
      </c>
      <c r="L8819" t="str">
        <f>TEXT(Table1[[#This Row],[Patient Admission Date]],"mmm")</f>
        <v>May</v>
      </c>
      <c r="M8819" t="str">
        <f>TEXT(Table1[[#This Row],[Patient Admission Date]],"ddd")</f>
        <v>Sat</v>
      </c>
      <c r="N8819" t="str">
        <f>TEXT(INT(HOUR(Table1[[#This Row],[Patient Admission Date]])/3)*3,"00")&amp;"-"&amp;TEXT(INT(HOUR(Table1[[#This Row],[Patient Admission Date]])/3)*3+3,"00")</f>
        <v>21-24</v>
      </c>
      <c r="O8819" t="str" cm="1">
        <f t="array" ref="O8819">_xlfn.IFS(Table1[[#This Row],[Patient Age]]&lt;=14,"0-14",Table1[[#This Row],[Patient Age]]&lt;=29,"15-29",Table1[[#This Row],[Patient Age]]&lt;=44,"30-44",Table1[[#This Row],[Patient Age]]&lt;=59,"45-59",Table1[[#This Row],[Patient Age]]&lt;=74,"60-74",TRUE,"75+")</f>
        <v>0-14</v>
      </c>
      <c r="P8819" t="str" cm="1">
        <f t="array" ref="P8819">_xlfn.IFS(Table1[[#This Row],[Patient Waittime]]&lt;=15,"0-15",Table1[[#This Row],[Patient Waittime]]&lt;=30,"16-30",Table1[[#This Row],[Patient Waittime]]&lt;=45,"31-45",Table1[[#This Row],[Patient Waittime]]&lt;=60,"46-60",TRUE,"60+")</f>
        <v>31-45</v>
      </c>
      <c r="Q8819">
        <f>--(Table1[[#This Row],[Patient Waittime]]&lt;=30)</f>
        <v>0</v>
      </c>
      <c r="R8819">
        <f>--Table1[[#This Row],[Patient Admission Flag]]</f>
        <v>1</v>
      </c>
      <c r="S8819">
        <f>--AND(Table1[[#This Row],[WithinTarget]]=1,Table1[[#This Row],[Patient Satisfaction Score]]&gt;=7)</f>
        <v>0</v>
      </c>
      <c r="T8819" t="str">
        <f>IF(LEFT(Table1[[#This Row],[Patient Gender]],1)="F","Female","Male")</f>
        <v>Male</v>
      </c>
    </row>
    <row r="8820" spans="1:20" x14ac:dyDescent="0.3">
      <c r="A8820" t="s">
        <v>8924</v>
      </c>
      <c r="B8820" s="1">
        <v>45397.206944444442</v>
      </c>
      <c r="C8820" t="s">
        <v>9</v>
      </c>
      <c r="D8820">
        <v>36</v>
      </c>
      <c r="E8820" t="s">
        <v>10</v>
      </c>
      <c r="F8820" t="s">
        <v>11</v>
      </c>
      <c r="G8820" t="b">
        <v>1</v>
      </c>
      <c r="I8820">
        <v>51</v>
      </c>
      <c r="J8820" t="b">
        <v>1</v>
      </c>
      <c r="K8820">
        <f>YEAR(Table1[[#This Row],[Patient Admission Date]])</f>
        <v>2024</v>
      </c>
      <c r="L8820" t="str">
        <f>TEXT(Table1[[#This Row],[Patient Admission Date]],"mmm")</f>
        <v>Apr</v>
      </c>
      <c r="M8820" t="str">
        <f>TEXT(Table1[[#This Row],[Patient Admission Date]],"ddd")</f>
        <v>Mon</v>
      </c>
      <c r="N8820" t="str">
        <f>TEXT(INT(HOUR(Table1[[#This Row],[Patient Admission Date]])/3)*3,"00")&amp;"-"&amp;TEXT(INT(HOUR(Table1[[#This Row],[Patient Admission Date]])/3)*3+3,"00")</f>
        <v>03-06</v>
      </c>
      <c r="O8820" t="str" cm="1">
        <f t="array" ref="O8820">_xlfn.IFS(Table1[[#This Row],[Patient Age]]&lt;=14,"0-14",Table1[[#This Row],[Patient Age]]&lt;=29,"15-29",Table1[[#This Row],[Patient Age]]&lt;=44,"30-44",Table1[[#This Row],[Patient Age]]&lt;=59,"45-59",Table1[[#This Row],[Patient Age]]&lt;=74,"60-74",TRUE,"75+")</f>
        <v>30-44</v>
      </c>
      <c r="P8820" t="str" cm="1">
        <f t="array" ref="P8820">_xlfn.IFS(Table1[[#This Row],[Patient Waittime]]&lt;=15,"0-15",Table1[[#This Row],[Patient Waittime]]&lt;=30,"16-30",Table1[[#This Row],[Patient Waittime]]&lt;=45,"31-45",Table1[[#This Row],[Patient Waittime]]&lt;=60,"46-60",TRUE,"60+")</f>
        <v>46-60</v>
      </c>
      <c r="Q8820">
        <f>--(Table1[[#This Row],[Patient Waittime]]&lt;=30)</f>
        <v>0</v>
      </c>
      <c r="R8820">
        <f>--Table1[[#This Row],[Patient Admission Flag]]</f>
        <v>1</v>
      </c>
      <c r="S8820">
        <f>--AND(Table1[[#This Row],[WithinTarget]]=1,Table1[[#This Row],[Patient Satisfaction Score]]&gt;=7)</f>
        <v>0</v>
      </c>
      <c r="T8820" t="str">
        <f>IF(LEFT(Table1[[#This Row],[Patient Gender]],1)="F","Female","Male")</f>
        <v>Male</v>
      </c>
    </row>
    <row r="8821" spans="1:20" x14ac:dyDescent="0.3">
      <c r="A8821" t="s">
        <v>8925</v>
      </c>
      <c r="B8821" s="1">
        <v>45560.638888888891</v>
      </c>
      <c r="C8821" t="s">
        <v>9</v>
      </c>
      <c r="D8821">
        <v>2</v>
      </c>
      <c r="E8821" t="s">
        <v>10</v>
      </c>
      <c r="F8821" t="s">
        <v>11</v>
      </c>
      <c r="G8821" t="b">
        <v>1</v>
      </c>
      <c r="I8821">
        <v>55</v>
      </c>
      <c r="J8821" t="b">
        <v>1</v>
      </c>
      <c r="K8821">
        <f>YEAR(Table1[[#This Row],[Patient Admission Date]])</f>
        <v>2024</v>
      </c>
      <c r="L8821" t="str">
        <f>TEXT(Table1[[#This Row],[Patient Admission Date]],"mmm")</f>
        <v>Sep</v>
      </c>
      <c r="M8821" t="str">
        <f>TEXT(Table1[[#This Row],[Patient Admission Date]],"ddd")</f>
        <v>Wed</v>
      </c>
      <c r="N8821" t="str">
        <f>TEXT(INT(HOUR(Table1[[#This Row],[Patient Admission Date]])/3)*3,"00")&amp;"-"&amp;TEXT(INT(HOUR(Table1[[#This Row],[Patient Admission Date]])/3)*3+3,"00")</f>
        <v>15-18</v>
      </c>
      <c r="O8821" t="str" cm="1">
        <f t="array" ref="O8821">_xlfn.IFS(Table1[[#This Row],[Patient Age]]&lt;=14,"0-14",Table1[[#This Row],[Patient Age]]&lt;=29,"15-29",Table1[[#This Row],[Patient Age]]&lt;=44,"30-44",Table1[[#This Row],[Patient Age]]&lt;=59,"45-59",Table1[[#This Row],[Patient Age]]&lt;=74,"60-74",TRUE,"75+")</f>
        <v>0-14</v>
      </c>
      <c r="P8821" t="str" cm="1">
        <f t="array" ref="P8821">_xlfn.IFS(Table1[[#This Row],[Patient Waittime]]&lt;=15,"0-15",Table1[[#This Row],[Patient Waittime]]&lt;=30,"16-30",Table1[[#This Row],[Patient Waittime]]&lt;=45,"31-45",Table1[[#This Row],[Patient Waittime]]&lt;=60,"46-60",TRUE,"60+")</f>
        <v>46-60</v>
      </c>
      <c r="Q8821">
        <f>--(Table1[[#This Row],[Patient Waittime]]&lt;=30)</f>
        <v>0</v>
      </c>
      <c r="R8821">
        <f>--Table1[[#This Row],[Patient Admission Flag]]</f>
        <v>1</v>
      </c>
      <c r="S8821">
        <f>--AND(Table1[[#This Row],[WithinTarget]]=1,Table1[[#This Row],[Patient Satisfaction Score]]&gt;=7)</f>
        <v>0</v>
      </c>
      <c r="T8821" t="str">
        <f>IF(LEFT(Table1[[#This Row],[Patient Gender]],1)="F","Female","Male")</f>
        <v>Male</v>
      </c>
    </row>
    <row r="8822" spans="1:20" x14ac:dyDescent="0.3">
      <c r="A8822" t="s">
        <v>8926</v>
      </c>
      <c r="B8822" s="1">
        <v>45584.160416666666</v>
      </c>
      <c r="C8822" t="s">
        <v>9</v>
      </c>
      <c r="D8822">
        <v>48</v>
      </c>
      <c r="E8822" t="s">
        <v>10</v>
      </c>
      <c r="F8822" t="s">
        <v>11</v>
      </c>
      <c r="G8822" t="b">
        <v>1</v>
      </c>
      <c r="I8822">
        <v>55</v>
      </c>
      <c r="J8822" t="b">
        <v>1</v>
      </c>
      <c r="K8822">
        <f>YEAR(Table1[[#This Row],[Patient Admission Date]])</f>
        <v>2024</v>
      </c>
      <c r="L8822" t="str">
        <f>TEXT(Table1[[#This Row],[Patient Admission Date]],"mmm")</f>
        <v>Oct</v>
      </c>
      <c r="M8822" t="str">
        <f>TEXT(Table1[[#This Row],[Patient Admission Date]],"ddd")</f>
        <v>Sat</v>
      </c>
      <c r="N8822" t="str">
        <f>TEXT(INT(HOUR(Table1[[#This Row],[Patient Admission Date]])/3)*3,"00")&amp;"-"&amp;TEXT(INT(HOUR(Table1[[#This Row],[Patient Admission Date]])/3)*3+3,"00")</f>
        <v>03-06</v>
      </c>
      <c r="O8822" t="str" cm="1">
        <f t="array" ref="O8822">_xlfn.IFS(Table1[[#This Row],[Patient Age]]&lt;=14,"0-14",Table1[[#This Row],[Patient Age]]&lt;=29,"15-29",Table1[[#This Row],[Patient Age]]&lt;=44,"30-44",Table1[[#This Row],[Patient Age]]&lt;=59,"45-59",Table1[[#This Row],[Patient Age]]&lt;=74,"60-74",TRUE,"75+")</f>
        <v>45-59</v>
      </c>
      <c r="P8822" t="str" cm="1">
        <f t="array" ref="P8822">_xlfn.IFS(Table1[[#This Row],[Patient Waittime]]&lt;=15,"0-15",Table1[[#This Row],[Patient Waittime]]&lt;=30,"16-30",Table1[[#This Row],[Patient Waittime]]&lt;=45,"31-45",Table1[[#This Row],[Patient Waittime]]&lt;=60,"46-60",TRUE,"60+")</f>
        <v>46-60</v>
      </c>
      <c r="Q8822">
        <f>--(Table1[[#This Row],[Patient Waittime]]&lt;=30)</f>
        <v>0</v>
      </c>
      <c r="R8822">
        <f>--Table1[[#This Row],[Patient Admission Flag]]</f>
        <v>1</v>
      </c>
      <c r="S8822">
        <f>--AND(Table1[[#This Row],[WithinTarget]]=1,Table1[[#This Row],[Patient Satisfaction Score]]&gt;=7)</f>
        <v>0</v>
      </c>
      <c r="T8822" t="str">
        <f>IF(LEFT(Table1[[#This Row],[Patient Gender]],1)="F","Female","Male")</f>
        <v>Male</v>
      </c>
    </row>
    <row r="8823" spans="1:20" x14ac:dyDescent="0.3">
      <c r="A8823" t="s">
        <v>8927</v>
      </c>
      <c r="B8823" s="1">
        <v>45144.478472222225</v>
      </c>
      <c r="C8823" t="s">
        <v>9</v>
      </c>
      <c r="D8823">
        <v>2</v>
      </c>
      <c r="E8823" t="s">
        <v>10</v>
      </c>
      <c r="F8823" t="s">
        <v>11</v>
      </c>
      <c r="G8823" t="b">
        <v>1</v>
      </c>
      <c r="I8823">
        <v>15</v>
      </c>
      <c r="J8823" t="b">
        <v>1</v>
      </c>
      <c r="K8823">
        <f>YEAR(Table1[[#This Row],[Patient Admission Date]])</f>
        <v>2023</v>
      </c>
      <c r="L8823" t="str">
        <f>TEXT(Table1[[#This Row],[Patient Admission Date]],"mmm")</f>
        <v>Aug</v>
      </c>
      <c r="M8823" t="str">
        <f>TEXT(Table1[[#This Row],[Patient Admission Date]],"ddd")</f>
        <v>Sun</v>
      </c>
      <c r="N8823" t="str">
        <f>TEXT(INT(HOUR(Table1[[#This Row],[Patient Admission Date]])/3)*3,"00")&amp;"-"&amp;TEXT(INT(HOUR(Table1[[#This Row],[Patient Admission Date]])/3)*3+3,"00")</f>
        <v>09-12</v>
      </c>
      <c r="O8823" t="str" cm="1">
        <f t="array" ref="O8823">_xlfn.IFS(Table1[[#This Row],[Patient Age]]&lt;=14,"0-14",Table1[[#This Row],[Patient Age]]&lt;=29,"15-29",Table1[[#This Row],[Patient Age]]&lt;=44,"30-44",Table1[[#This Row],[Patient Age]]&lt;=59,"45-59",Table1[[#This Row],[Patient Age]]&lt;=74,"60-74",TRUE,"75+")</f>
        <v>0-14</v>
      </c>
      <c r="P8823" t="str" cm="1">
        <f t="array" ref="P8823">_xlfn.IFS(Table1[[#This Row],[Patient Waittime]]&lt;=15,"0-15",Table1[[#This Row],[Patient Waittime]]&lt;=30,"16-30",Table1[[#This Row],[Patient Waittime]]&lt;=45,"31-45",Table1[[#This Row],[Patient Waittime]]&lt;=60,"46-60",TRUE,"60+")</f>
        <v>0-15</v>
      </c>
      <c r="Q8823">
        <f>--(Table1[[#This Row],[Patient Waittime]]&lt;=30)</f>
        <v>1</v>
      </c>
      <c r="R8823">
        <f>--Table1[[#This Row],[Patient Admission Flag]]</f>
        <v>1</v>
      </c>
      <c r="S8823">
        <f>--AND(Table1[[#This Row],[WithinTarget]]=1,Table1[[#This Row],[Patient Satisfaction Score]]&gt;=7)</f>
        <v>0</v>
      </c>
      <c r="T8823" t="str">
        <f>IF(LEFT(Table1[[#This Row],[Patient Gender]],1)="F","Female","Male")</f>
        <v>Male</v>
      </c>
    </row>
    <row r="8824" spans="1:20" x14ac:dyDescent="0.3">
      <c r="A8824" t="s">
        <v>8928</v>
      </c>
      <c r="B8824" s="1">
        <v>45149.525694444441</v>
      </c>
      <c r="C8824" t="s">
        <v>9</v>
      </c>
      <c r="D8824">
        <v>11</v>
      </c>
      <c r="E8824" t="s">
        <v>10</v>
      </c>
      <c r="F8824" t="s">
        <v>11</v>
      </c>
      <c r="G8824" t="b">
        <v>1</v>
      </c>
      <c r="I8824">
        <v>18</v>
      </c>
      <c r="J8824" t="b">
        <v>1</v>
      </c>
      <c r="K8824">
        <f>YEAR(Table1[[#This Row],[Patient Admission Date]])</f>
        <v>2023</v>
      </c>
      <c r="L8824" t="str">
        <f>TEXT(Table1[[#This Row],[Patient Admission Date]],"mmm")</f>
        <v>Aug</v>
      </c>
      <c r="M8824" t="str">
        <f>TEXT(Table1[[#This Row],[Patient Admission Date]],"ddd")</f>
        <v>Fri</v>
      </c>
      <c r="N8824" t="str">
        <f>TEXT(INT(HOUR(Table1[[#This Row],[Patient Admission Date]])/3)*3,"00")&amp;"-"&amp;TEXT(INT(HOUR(Table1[[#This Row],[Patient Admission Date]])/3)*3+3,"00")</f>
        <v>12-15</v>
      </c>
      <c r="O8824" t="str" cm="1">
        <f t="array" ref="O8824">_xlfn.IFS(Table1[[#This Row],[Patient Age]]&lt;=14,"0-14",Table1[[#This Row],[Patient Age]]&lt;=29,"15-29",Table1[[#This Row],[Patient Age]]&lt;=44,"30-44",Table1[[#This Row],[Patient Age]]&lt;=59,"45-59",Table1[[#This Row],[Patient Age]]&lt;=74,"60-74",TRUE,"75+")</f>
        <v>0-14</v>
      </c>
      <c r="P8824" t="str" cm="1">
        <f t="array" ref="P8824">_xlfn.IFS(Table1[[#This Row],[Patient Waittime]]&lt;=15,"0-15",Table1[[#This Row],[Patient Waittime]]&lt;=30,"16-30",Table1[[#This Row],[Patient Waittime]]&lt;=45,"31-45",Table1[[#This Row],[Patient Waittime]]&lt;=60,"46-60",TRUE,"60+")</f>
        <v>16-30</v>
      </c>
      <c r="Q8824">
        <f>--(Table1[[#This Row],[Patient Waittime]]&lt;=30)</f>
        <v>1</v>
      </c>
      <c r="R8824">
        <f>--Table1[[#This Row],[Patient Admission Flag]]</f>
        <v>1</v>
      </c>
      <c r="S8824">
        <f>--AND(Table1[[#This Row],[WithinTarget]]=1,Table1[[#This Row],[Patient Satisfaction Score]]&gt;=7)</f>
        <v>0</v>
      </c>
      <c r="T8824" t="str">
        <f>IF(LEFT(Table1[[#This Row],[Patient Gender]],1)="F","Female","Male")</f>
        <v>Male</v>
      </c>
    </row>
    <row r="8825" spans="1:20" x14ac:dyDescent="0.3">
      <c r="A8825" t="s">
        <v>8929</v>
      </c>
      <c r="B8825" s="1">
        <v>45494.63958333333</v>
      </c>
      <c r="C8825" t="s">
        <v>9</v>
      </c>
      <c r="D8825">
        <v>10</v>
      </c>
      <c r="E8825" t="s">
        <v>10</v>
      </c>
      <c r="F8825" t="s">
        <v>11</v>
      </c>
      <c r="G8825" t="b">
        <v>1</v>
      </c>
      <c r="I8825">
        <v>26</v>
      </c>
      <c r="J8825" t="b">
        <v>1</v>
      </c>
      <c r="K8825">
        <f>YEAR(Table1[[#This Row],[Patient Admission Date]])</f>
        <v>2024</v>
      </c>
      <c r="L8825" t="str">
        <f>TEXT(Table1[[#This Row],[Patient Admission Date]],"mmm")</f>
        <v>Jul</v>
      </c>
      <c r="M8825" t="str">
        <f>TEXT(Table1[[#This Row],[Patient Admission Date]],"ddd")</f>
        <v>Sun</v>
      </c>
      <c r="N8825" t="str">
        <f>TEXT(INT(HOUR(Table1[[#This Row],[Patient Admission Date]])/3)*3,"00")&amp;"-"&amp;TEXT(INT(HOUR(Table1[[#This Row],[Patient Admission Date]])/3)*3+3,"00")</f>
        <v>15-18</v>
      </c>
      <c r="O8825" t="str" cm="1">
        <f t="array" ref="O8825">_xlfn.IFS(Table1[[#This Row],[Patient Age]]&lt;=14,"0-14",Table1[[#This Row],[Patient Age]]&lt;=29,"15-29",Table1[[#This Row],[Patient Age]]&lt;=44,"30-44",Table1[[#This Row],[Patient Age]]&lt;=59,"45-59",Table1[[#This Row],[Patient Age]]&lt;=74,"60-74",TRUE,"75+")</f>
        <v>0-14</v>
      </c>
      <c r="P8825" t="str" cm="1">
        <f t="array" ref="P8825">_xlfn.IFS(Table1[[#This Row],[Patient Waittime]]&lt;=15,"0-15",Table1[[#This Row],[Patient Waittime]]&lt;=30,"16-30",Table1[[#This Row],[Patient Waittime]]&lt;=45,"31-45",Table1[[#This Row],[Patient Waittime]]&lt;=60,"46-60",TRUE,"60+")</f>
        <v>16-30</v>
      </c>
      <c r="Q8825">
        <f>--(Table1[[#This Row],[Patient Waittime]]&lt;=30)</f>
        <v>1</v>
      </c>
      <c r="R8825">
        <f>--Table1[[#This Row],[Patient Admission Flag]]</f>
        <v>1</v>
      </c>
      <c r="S8825">
        <f>--AND(Table1[[#This Row],[WithinTarget]]=1,Table1[[#This Row],[Patient Satisfaction Score]]&gt;=7)</f>
        <v>0</v>
      </c>
      <c r="T8825" t="str">
        <f>IF(LEFT(Table1[[#This Row],[Patient Gender]],1)="F","Female","Male")</f>
        <v>Male</v>
      </c>
    </row>
    <row r="8826" spans="1:20" x14ac:dyDescent="0.3">
      <c r="A8826" t="s">
        <v>8930</v>
      </c>
      <c r="B8826" s="1">
        <v>45392.877083333333</v>
      </c>
      <c r="C8826" t="s">
        <v>9</v>
      </c>
      <c r="D8826">
        <v>45</v>
      </c>
      <c r="E8826" t="s">
        <v>10</v>
      </c>
      <c r="F8826" t="s">
        <v>11</v>
      </c>
      <c r="G8826" t="b">
        <v>1</v>
      </c>
      <c r="I8826">
        <v>30</v>
      </c>
      <c r="J8826" t="b">
        <v>1</v>
      </c>
      <c r="K8826">
        <f>YEAR(Table1[[#This Row],[Patient Admission Date]])</f>
        <v>2024</v>
      </c>
      <c r="L8826" t="str">
        <f>TEXT(Table1[[#This Row],[Patient Admission Date]],"mmm")</f>
        <v>Apr</v>
      </c>
      <c r="M8826" t="str">
        <f>TEXT(Table1[[#This Row],[Patient Admission Date]],"ddd")</f>
        <v>Wed</v>
      </c>
      <c r="N8826" t="str">
        <f>TEXT(INT(HOUR(Table1[[#This Row],[Patient Admission Date]])/3)*3,"00")&amp;"-"&amp;TEXT(INT(HOUR(Table1[[#This Row],[Patient Admission Date]])/3)*3+3,"00")</f>
        <v>21-24</v>
      </c>
      <c r="O8826" t="str" cm="1">
        <f t="array" ref="O8826">_xlfn.IFS(Table1[[#This Row],[Patient Age]]&lt;=14,"0-14",Table1[[#This Row],[Patient Age]]&lt;=29,"15-29",Table1[[#This Row],[Patient Age]]&lt;=44,"30-44",Table1[[#This Row],[Patient Age]]&lt;=59,"45-59",Table1[[#This Row],[Patient Age]]&lt;=74,"60-74",TRUE,"75+")</f>
        <v>45-59</v>
      </c>
      <c r="P8826" t="str" cm="1">
        <f t="array" ref="P8826">_xlfn.IFS(Table1[[#This Row],[Patient Waittime]]&lt;=15,"0-15",Table1[[#This Row],[Patient Waittime]]&lt;=30,"16-30",Table1[[#This Row],[Patient Waittime]]&lt;=45,"31-45",Table1[[#This Row],[Patient Waittime]]&lt;=60,"46-60",TRUE,"60+")</f>
        <v>16-30</v>
      </c>
      <c r="Q8826">
        <f>--(Table1[[#This Row],[Patient Waittime]]&lt;=30)</f>
        <v>1</v>
      </c>
      <c r="R8826">
        <f>--Table1[[#This Row],[Patient Admission Flag]]</f>
        <v>1</v>
      </c>
      <c r="S8826">
        <f>--AND(Table1[[#This Row],[WithinTarget]]=1,Table1[[#This Row],[Patient Satisfaction Score]]&gt;=7)</f>
        <v>0</v>
      </c>
      <c r="T8826" t="str">
        <f>IF(LEFT(Table1[[#This Row],[Patient Gender]],1)="F","Female","Male")</f>
        <v>Male</v>
      </c>
    </row>
    <row r="8827" spans="1:20" x14ac:dyDescent="0.3">
      <c r="A8827" t="s">
        <v>8931</v>
      </c>
      <c r="B8827" s="1">
        <v>45501.354861111111</v>
      </c>
      <c r="C8827" t="s">
        <v>9</v>
      </c>
      <c r="D8827">
        <v>75</v>
      </c>
      <c r="E8827" t="s">
        <v>10</v>
      </c>
      <c r="F8827" t="s">
        <v>11</v>
      </c>
      <c r="G8827" t="b">
        <v>1</v>
      </c>
      <c r="I8827">
        <v>39</v>
      </c>
      <c r="J8827" t="b">
        <v>1</v>
      </c>
      <c r="K8827">
        <f>YEAR(Table1[[#This Row],[Patient Admission Date]])</f>
        <v>2024</v>
      </c>
      <c r="L8827" t="str">
        <f>TEXT(Table1[[#This Row],[Patient Admission Date]],"mmm")</f>
        <v>Jul</v>
      </c>
      <c r="M8827" t="str">
        <f>TEXT(Table1[[#This Row],[Patient Admission Date]],"ddd")</f>
        <v>Sun</v>
      </c>
      <c r="N8827" t="str">
        <f>TEXT(INT(HOUR(Table1[[#This Row],[Patient Admission Date]])/3)*3,"00")&amp;"-"&amp;TEXT(INT(HOUR(Table1[[#This Row],[Patient Admission Date]])/3)*3+3,"00")</f>
        <v>06-09</v>
      </c>
      <c r="O8827" t="str" cm="1">
        <f t="array" ref="O8827">_xlfn.IFS(Table1[[#This Row],[Patient Age]]&lt;=14,"0-14",Table1[[#This Row],[Patient Age]]&lt;=29,"15-29",Table1[[#This Row],[Patient Age]]&lt;=44,"30-44",Table1[[#This Row],[Patient Age]]&lt;=59,"45-59",Table1[[#This Row],[Patient Age]]&lt;=74,"60-74",TRUE,"75+")</f>
        <v>75+</v>
      </c>
      <c r="P8827" t="str" cm="1">
        <f t="array" ref="P8827">_xlfn.IFS(Table1[[#This Row],[Patient Waittime]]&lt;=15,"0-15",Table1[[#This Row],[Patient Waittime]]&lt;=30,"16-30",Table1[[#This Row],[Patient Waittime]]&lt;=45,"31-45",Table1[[#This Row],[Patient Waittime]]&lt;=60,"46-60",TRUE,"60+")</f>
        <v>31-45</v>
      </c>
      <c r="Q8827">
        <f>--(Table1[[#This Row],[Patient Waittime]]&lt;=30)</f>
        <v>0</v>
      </c>
      <c r="R8827">
        <f>--Table1[[#This Row],[Patient Admission Flag]]</f>
        <v>1</v>
      </c>
      <c r="S8827">
        <f>--AND(Table1[[#This Row],[WithinTarget]]=1,Table1[[#This Row],[Patient Satisfaction Score]]&gt;=7)</f>
        <v>0</v>
      </c>
      <c r="T8827" t="str">
        <f>IF(LEFT(Table1[[#This Row],[Patient Gender]],1)="F","Female","Male")</f>
        <v>Male</v>
      </c>
    </row>
    <row r="8828" spans="1:20" x14ac:dyDescent="0.3">
      <c r="A8828" t="s">
        <v>8932</v>
      </c>
      <c r="B8828" s="1">
        <v>45502.454861111109</v>
      </c>
      <c r="C8828" t="s">
        <v>9</v>
      </c>
      <c r="D8828">
        <v>65</v>
      </c>
      <c r="E8828" t="s">
        <v>10</v>
      </c>
      <c r="F8828" t="s">
        <v>11</v>
      </c>
      <c r="G8828" t="b">
        <v>1</v>
      </c>
      <c r="I8828">
        <v>42</v>
      </c>
      <c r="J8828" t="b">
        <v>1</v>
      </c>
      <c r="K8828">
        <f>YEAR(Table1[[#This Row],[Patient Admission Date]])</f>
        <v>2024</v>
      </c>
      <c r="L8828" t="str">
        <f>TEXT(Table1[[#This Row],[Patient Admission Date]],"mmm")</f>
        <v>Jul</v>
      </c>
      <c r="M8828" t="str">
        <f>TEXT(Table1[[#This Row],[Patient Admission Date]],"ddd")</f>
        <v>Mon</v>
      </c>
      <c r="N8828" t="str">
        <f>TEXT(INT(HOUR(Table1[[#This Row],[Patient Admission Date]])/3)*3,"00")&amp;"-"&amp;TEXT(INT(HOUR(Table1[[#This Row],[Patient Admission Date]])/3)*3+3,"00")</f>
        <v>09-12</v>
      </c>
      <c r="O8828" t="str" cm="1">
        <f t="array" ref="O8828">_xlfn.IFS(Table1[[#This Row],[Patient Age]]&lt;=14,"0-14",Table1[[#This Row],[Patient Age]]&lt;=29,"15-29",Table1[[#This Row],[Patient Age]]&lt;=44,"30-44",Table1[[#This Row],[Patient Age]]&lt;=59,"45-59",Table1[[#This Row],[Patient Age]]&lt;=74,"60-74",TRUE,"75+")</f>
        <v>60-74</v>
      </c>
      <c r="P8828" t="str" cm="1">
        <f t="array" ref="P8828">_xlfn.IFS(Table1[[#This Row],[Patient Waittime]]&lt;=15,"0-15",Table1[[#This Row],[Patient Waittime]]&lt;=30,"16-30",Table1[[#This Row],[Patient Waittime]]&lt;=45,"31-45",Table1[[#This Row],[Patient Waittime]]&lt;=60,"46-60",TRUE,"60+")</f>
        <v>31-45</v>
      </c>
      <c r="Q8828">
        <f>--(Table1[[#This Row],[Patient Waittime]]&lt;=30)</f>
        <v>0</v>
      </c>
      <c r="R8828">
        <f>--Table1[[#This Row],[Patient Admission Flag]]</f>
        <v>1</v>
      </c>
      <c r="S8828">
        <f>--AND(Table1[[#This Row],[WithinTarget]]=1,Table1[[#This Row],[Patient Satisfaction Score]]&gt;=7)</f>
        <v>0</v>
      </c>
      <c r="T8828" t="str">
        <f>IF(LEFT(Table1[[#This Row],[Patient Gender]],1)="F","Female","Male")</f>
        <v>Male</v>
      </c>
    </row>
    <row r="8829" spans="1:20" x14ac:dyDescent="0.3">
      <c r="A8829" t="s">
        <v>8933</v>
      </c>
      <c r="B8829" s="1">
        <v>45086.115972222222</v>
      </c>
      <c r="C8829" t="s">
        <v>9</v>
      </c>
      <c r="D8829">
        <v>9</v>
      </c>
      <c r="E8829" t="s">
        <v>10</v>
      </c>
      <c r="F8829" t="s">
        <v>11</v>
      </c>
      <c r="G8829" t="b">
        <v>1</v>
      </c>
      <c r="I8829">
        <v>48</v>
      </c>
      <c r="J8829" t="b">
        <v>1</v>
      </c>
      <c r="K8829">
        <f>YEAR(Table1[[#This Row],[Patient Admission Date]])</f>
        <v>2023</v>
      </c>
      <c r="L8829" t="str">
        <f>TEXT(Table1[[#This Row],[Patient Admission Date]],"mmm")</f>
        <v>Jun</v>
      </c>
      <c r="M8829" t="str">
        <f>TEXT(Table1[[#This Row],[Patient Admission Date]],"ddd")</f>
        <v>Fri</v>
      </c>
      <c r="N8829" t="str">
        <f>TEXT(INT(HOUR(Table1[[#This Row],[Patient Admission Date]])/3)*3,"00")&amp;"-"&amp;TEXT(INT(HOUR(Table1[[#This Row],[Patient Admission Date]])/3)*3+3,"00")</f>
        <v>00-03</v>
      </c>
      <c r="O8829" t="str" cm="1">
        <f t="array" ref="O8829">_xlfn.IFS(Table1[[#This Row],[Patient Age]]&lt;=14,"0-14",Table1[[#This Row],[Patient Age]]&lt;=29,"15-29",Table1[[#This Row],[Patient Age]]&lt;=44,"30-44",Table1[[#This Row],[Patient Age]]&lt;=59,"45-59",Table1[[#This Row],[Patient Age]]&lt;=74,"60-74",TRUE,"75+")</f>
        <v>0-14</v>
      </c>
      <c r="P8829" t="str" cm="1">
        <f t="array" ref="P8829">_xlfn.IFS(Table1[[#This Row],[Patient Waittime]]&lt;=15,"0-15",Table1[[#This Row],[Patient Waittime]]&lt;=30,"16-30",Table1[[#This Row],[Patient Waittime]]&lt;=45,"31-45",Table1[[#This Row],[Patient Waittime]]&lt;=60,"46-60",TRUE,"60+")</f>
        <v>46-60</v>
      </c>
      <c r="Q8829">
        <f>--(Table1[[#This Row],[Patient Waittime]]&lt;=30)</f>
        <v>0</v>
      </c>
      <c r="R8829">
        <f>--Table1[[#This Row],[Patient Admission Flag]]</f>
        <v>1</v>
      </c>
      <c r="S8829">
        <f>--AND(Table1[[#This Row],[WithinTarget]]=1,Table1[[#This Row],[Patient Satisfaction Score]]&gt;=7)</f>
        <v>0</v>
      </c>
      <c r="T8829" t="str">
        <f>IF(LEFT(Table1[[#This Row],[Patient Gender]],1)="F","Female","Male")</f>
        <v>Male</v>
      </c>
    </row>
    <row r="8830" spans="1:20" x14ac:dyDescent="0.3">
      <c r="A8830" t="s">
        <v>8934</v>
      </c>
      <c r="B8830" s="1">
        <v>45420.309027777781</v>
      </c>
      <c r="C8830" t="s">
        <v>9</v>
      </c>
      <c r="D8830">
        <v>21</v>
      </c>
      <c r="E8830" t="s">
        <v>10</v>
      </c>
      <c r="F8830" t="s">
        <v>11</v>
      </c>
      <c r="G8830" t="b">
        <v>1</v>
      </c>
      <c r="I8830">
        <v>53</v>
      </c>
      <c r="J8830" t="b">
        <v>1</v>
      </c>
      <c r="K8830">
        <f>YEAR(Table1[[#This Row],[Patient Admission Date]])</f>
        <v>2024</v>
      </c>
      <c r="L8830" t="str">
        <f>TEXT(Table1[[#This Row],[Patient Admission Date]],"mmm")</f>
        <v>May</v>
      </c>
      <c r="M8830" t="str">
        <f>TEXT(Table1[[#This Row],[Patient Admission Date]],"ddd")</f>
        <v>Wed</v>
      </c>
      <c r="N8830" t="str">
        <f>TEXT(INT(HOUR(Table1[[#This Row],[Patient Admission Date]])/3)*3,"00")&amp;"-"&amp;TEXT(INT(HOUR(Table1[[#This Row],[Patient Admission Date]])/3)*3+3,"00")</f>
        <v>06-09</v>
      </c>
      <c r="O8830" t="str" cm="1">
        <f t="array" ref="O8830">_xlfn.IFS(Table1[[#This Row],[Patient Age]]&lt;=14,"0-14",Table1[[#This Row],[Patient Age]]&lt;=29,"15-29",Table1[[#This Row],[Patient Age]]&lt;=44,"30-44",Table1[[#This Row],[Patient Age]]&lt;=59,"45-59",Table1[[#This Row],[Patient Age]]&lt;=74,"60-74",TRUE,"75+")</f>
        <v>15-29</v>
      </c>
      <c r="P8830" t="str" cm="1">
        <f t="array" ref="P8830">_xlfn.IFS(Table1[[#This Row],[Patient Waittime]]&lt;=15,"0-15",Table1[[#This Row],[Patient Waittime]]&lt;=30,"16-30",Table1[[#This Row],[Patient Waittime]]&lt;=45,"31-45",Table1[[#This Row],[Patient Waittime]]&lt;=60,"46-60",TRUE,"60+")</f>
        <v>46-60</v>
      </c>
      <c r="Q8830">
        <f>--(Table1[[#This Row],[Patient Waittime]]&lt;=30)</f>
        <v>0</v>
      </c>
      <c r="R8830">
        <f>--Table1[[#This Row],[Patient Admission Flag]]</f>
        <v>1</v>
      </c>
      <c r="S8830">
        <f>--AND(Table1[[#This Row],[WithinTarget]]=1,Table1[[#This Row],[Patient Satisfaction Score]]&gt;=7)</f>
        <v>0</v>
      </c>
      <c r="T8830" t="str">
        <f>IF(LEFT(Table1[[#This Row],[Patient Gender]],1)="F","Female","Male")</f>
        <v>Male</v>
      </c>
    </row>
    <row r="8831" spans="1:20" x14ac:dyDescent="0.3">
      <c r="A8831" t="s">
        <v>8935</v>
      </c>
      <c r="B8831" s="1">
        <v>45124.727777777778</v>
      </c>
      <c r="C8831" t="s">
        <v>9</v>
      </c>
      <c r="D8831">
        <v>59</v>
      </c>
      <c r="E8831" t="s">
        <v>10</v>
      </c>
      <c r="F8831" t="s">
        <v>11</v>
      </c>
      <c r="G8831" t="b">
        <v>1</v>
      </c>
      <c r="I8831">
        <v>57</v>
      </c>
      <c r="J8831" t="b">
        <v>1</v>
      </c>
      <c r="K8831">
        <f>YEAR(Table1[[#This Row],[Patient Admission Date]])</f>
        <v>2023</v>
      </c>
      <c r="L8831" t="str">
        <f>TEXT(Table1[[#This Row],[Patient Admission Date]],"mmm")</f>
        <v>Jul</v>
      </c>
      <c r="M8831" t="str">
        <f>TEXT(Table1[[#This Row],[Patient Admission Date]],"ddd")</f>
        <v>Mon</v>
      </c>
      <c r="N8831" t="str">
        <f>TEXT(INT(HOUR(Table1[[#This Row],[Patient Admission Date]])/3)*3,"00")&amp;"-"&amp;TEXT(INT(HOUR(Table1[[#This Row],[Patient Admission Date]])/3)*3+3,"00")</f>
        <v>15-18</v>
      </c>
      <c r="O8831" t="str" cm="1">
        <f t="array" ref="O8831">_xlfn.IFS(Table1[[#This Row],[Patient Age]]&lt;=14,"0-14",Table1[[#This Row],[Patient Age]]&lt;=29,"15-29",Table1[[#This Row],[Patient Age]]&lt;=44,"30-44",Table1[[#This Row],[Patient Age]]&lt;=59,"45-59",Table1[[#This Row],[Patient Age]]&lt;=74,"60-74",TRUE,"75+")</f>
        <v>45-59</v>
      </c>
      <c r="P8831" t="str" cm="1">
        <f t="array" ref="P8831">_xlfn.IFS(Table1[[#This Row],[Patient Waittime]]&lt;=15,"0-15",Table1[[#This Row],[Patient Waittime]]&lt;=30,"16-30",Table1[[#This Row],[Patient Waittime]]&lt;=45,"31-45",Table1[[#This Row],[Patient Waittime]]&lt;=60,"46-60",TRUE,"60+")</f>
        <v>46-60</v>
      </c>
      <c r="Q8831">
        <f>--(Table1[[#This Row],[Patient Waittime]]&lt;=30)</f>
        <v>0</v>
      </c>
      <c r="R8831">
        <f>--Table1[[#This Row],[Patient Admission Flag]]</f>
        <v>1</v>
      </c>
      <c r="S8831">
        <f>--AND(Table1[[#This Row],[WithinTarget]]=1,Table1[[#This Row],[Patient Satisfaction Score]]&gt;=7)</f>
        <v>0</v>
      </c>
      <c r="T8831" t="str">
        <f>IF(LEFT(Table1[[#This Row],[Patient Gender]],1)="F","Female","Male")</f>
        <v>Male</v>
      </c>
    </row>
    <row r="8832" spans="1:20" x14ac:dyDescent="0.3">
      <c r="A8832" t="s">
        <v>8936</v>
      </c>
      <c r="B8832" s="1">
        <v>45350.521527777775</v>
      </c>
      <c r="C8832" t="s">
        <v>9</v>
      </c>
      <c r="D8832">
        <v>56</v>
      </c>
      <c r="E8832" t="s">
        <v>10</v>
      </c>
      <c r="F8832" t="s">
        <v>11</v>
      </c>
      <c r="G8832" t="b">
        <v>1</v>
      </c>
      <c r="I8832">
        <v>12</v>
      </c>
      <c r="J8832" t="b">
        <v>1</v>
      </c>
      <c r="K8832">
        <f>YEAR(Table1[[#This Row],[Patient Admission Date]])</f>
        <v>2024</v>
      </c>
      <c r="L8832" t="str">
        <f>TEXT(Table1[[#This Row],[Patient Admission Date]],"mmm")</f>
        <v>Feb</v>
      </c>
      <c r="M8832" t="str">
        <f>TEXT(Table1[[#This Row],[Patient Admission Date]],"ddd")</f>
        <v>Wed</v>
      </c>
      <c r="N8832" t="str">
        <f>TEXT(INT(HOUR(Table1[[#This Row],[Patient Admission Date]])/3)*3,"00")&amp;"-"&amp;TEXT(INT(HOUR(Table1[[#This Row],[Patient Admission Date]])/3)*3+3,"00")</f>
        <v>12-15</v>
      </c>
      <c r="O8832" t="str" cm="1">
        <f t="array" ref="O8832">_xlfn.IFS(Table1[[#This Row],[Patient Age]]&lt;=14,"0-14",Table1[[#This Row],[Patient Age]]&lt;=29,"15-29",Table1[[#This Row],[Patient Age]]&lt;=44,"30-44",Table1[[#This Row],[Patient Age]]&lt;=59,"45-59",Table1[[#This Row],[Patient Age]]&lt;=74,"60-74",TRUE,"75+")</f>
        <v>45-59</v>
      </c>
      <c r="P8832" t="str" cm="1">
        <f t="array" ref="P8832">_xlfn.IFS(Table1[[#This Row],[Patient Waittime]]&lt;=15,"0-15",Table1[[#This Row],[Patient Waittime]]&lt;=30,"16-30",Table1[[#This Row],[Patient Waittime]]&lt;=45,"31-45",Table1[[#This Row],[Patient Waittime]]&lt;=60,"46-60",TRUE,"60+")</f>
        <v>0-15</v>
      </c>
      <c r="Q8832">
        <f>--(Table1[[#This Row],[Patient Waittime]]&lt;=30)</f>
        <v>1</v>
      </c>
      <c r="R8832">
        <f>--Table1[[#This Row],[Patient Admission Flag]]</f>
        <v>1</v>
      </c>
      <c r="S8832">
        <f>--AND(Table1[[#This Row],[WithinTarget]]=1,Table1[[#This Row],[Patient Satisfaction Score]]&gt;=7)</f>
        <v>0</v>
      </c>
      <c r="T8832" t="str">
        <f>IF(LEFT(Table1[[#This Row],[Patient Gender]],1)="F","Female","Male")</f>
        <v>Male</v>
      </c>
    </row>
    <row r="8833" spans="1:20" x14ac:dyDescent="0.3">
      <c r="A8833" t="s">
        <v>8937</v>
      </c>
      <c r="B8833" s="1">
        <v>45282.1</v>
      </c>
      <c r="C8833" t="s">
        <v>9</v>
      </c>
      <c r="D8833">
        <v>38</v>
      </c>
      <c r="E8833" t="s">
        <v>10</v>
      </c>
      <c r="F8833" t="s">
        <v>11</v>
      </c>
      <c r="G8833" t="b">
        <v>1</v>
      </c>
      <c r="I8833">
        <v>14</v>
      </c>
      <c r="J8833" t="b">
        <v>1</v>
      </c>
      <c r="K8833">
        <f>YEAR(Table1[[#This Row],[Patient Admission Date]])</f>
        <v>2023</v>
      </c>
      <c r="L8833" t="str">
        <f>TEXT(Table1[[#This Row],[Patient Admission Date]],"mmm")</f>
        <v>Dec</v>
      </c>
      <c r="M8833" t="str">
        <f>TEXT(Table1[[#This Row],[Patient Admission Date]],"ddd")</f>
        <v>Fri</v>
      </c>
      <c r="N8833" t="str">
        <f>TEXT(INT(HOUR(Table1[[#This Row],[Patient Admission Date]])/3)*3,"00")&amp;"-"&amp;TEXT(INT(HOUR(Table1[[#This Row],[Patient Admission Date]])/3)*3+3,"00")</f>
        <v>00-03</v>
      </c>
      <c r="O8833" t="str" cm="1">
        <f t="array" ref="O8833">_xlfn.IFS(Table1[[#This Row],[Patient Age]]&lt;=14,"0-14",Table1[[#This Row],[Patient Age]]&lt;=29,"15-29",Table1[[#This Row],[Patient Age]]&lt;=44,"30-44",Table1[[#This Row],[Patient Age]]&lt;=59,"45-59",Table1[[#This Row],[Patient Age]]&lt;=74,"60-74",TRUE,"75+")</f>
        <v>30-44</v>
      </c>
      <c r="P8833" t="str" cm="1">
        <f t="array" ref="P8833">_xlfn.IFS(Table1[[#This Row],[Patient Waittime]]&lt;=15,"0-15",Table1[[#This Row],[Patient Waittime]]&lt;=30,"16-30",Table1[[#This Row],[Patient Waittime]]&lt;=45,"31-45",Table1[[#This Row],[Patient Waittime]]&lt;=60,"46-60",TRUE,"60+")</f>
        <v>0-15</v>
      </c>
      <c r="Q8833">
        <f>--(Table1[[#This Row],[Patient Waittime]]&lt;=30)</f>
        <v>1</v>
      </c>
      <c r="R8833">
        <f>--Table1[[#This Row],[Patient Admission Flag]]</f>
        <v>1</v>
      </c>
      <c r="S8833">
        <f>--AND(Table1[[#This Row],[WithinTarget]]=1,Table1[[#This Row],[Patient Satisfaction Score]]&gt;=7)</f>
        <v>0</v>
      </c>
      <c r="T8833" t="str">
        <f>IF(LEFT(Table1[[#This Row],[Patient Gender]],1)="F","Female","Male")</f>
        <v>Male</v>
      </c>
    </row>
    <row r="8834" spans="1:20" x14ac:dyDescent="0.3">
      <c r="A8834" t="s">
        <v>8938</v>
      </c>
      <c r="B8834" s="1">
        <v>45478.77847222222</v>
      </c>
      <c r="C8834" t="s">
        <v>9</v>
      </c>
      <c r="D8834">
        <v>17</v>
      </c>
      <c r="E8834" t="s">
        <v>10</v>
      </c>
      <c r="F8834" t="s">
        <v>11</v>
      </c>
      <c r="G8834" t="b">
        <v>1</v>
      </c>
      <c r="I8834">
        <v>15</v>
      </c>
      <c r="J8834" t="b">
        <v>1</v>
      </c>
      <c r="K8834">
        <f>YEAR(Table1[[#This Row],[Patient Admission Date]])</f>
        <v>2024</v>
      </c>
      <c r="L8834" t="str">
        <f>TEXT(Table1[[#This Row],[Patient Admission Date]],"mmm")</f>
        <v>Jul</v>
      </c>
      <c r="M8834" t="str">
        <f>TEXT(Table1[[#This Row],[Patient Admission Date]],"ddd")</f>
        <v>Fri</v>
      </c>
      <c r="N8834" t="str">
        <f>TEXT(INT(HOUR(Table1[[#This Row],[Patient Admission Date]])/3)*3,"00")&amp;"-"&amp;TEXT(INT(HOUR(Table1[[#This Row],[Patient Admission Date]])/3)*3+3,"00")</f>
        <v>18-21</v>
      </c>
      <c r="O8834" t="str" cm="1">
        <f t="array" ref="O8834">_xlfn.IFS(Table1[[#This Row],[Patient Age]]&lt;=14,"0-14",Table1[[#This Row],[Patient Age]]&lt;=29,"15-29",Table1[[#This Row],[Patient Age]]&lt;=44,"30-44",Table1[[#This Row],[Patient Age]]&lt;=59,"45-59",Table1[[#This Row],[Patient Age]]&lt;=74,"60-74",TRUE,"75+")</f>
        <v>15-29</v>
      </c>
      <c r="P8834" t="str" cm="1">
        <f t="array" ref="P8834">_xlfn.IFS(Table1[[#This Row],[Patient Waittime]]&lt;=15,"0-15",Table1[[#This Row],[Patient Waittime]]&lt;=30,"16-30",Table1[[#This Row],[Patient Waittime]]&lt;=45,"31-45",Table1[[#This Row],[Patient Waittime]]&lt;=60,"46-60",TRUE,"60+")</f>
        <v>0-15</v>
      </c>
      <c r="Q8834">
        <f>--(Table1[[#This Row],[Patient Waittime]]&lt;=30)</f>
        <v>1</v>
      </c>
      <c r="R8834">
        <f>--Table1[[#This Row],[Patient Admission Flag]]</f>
        <v>1</v>
      </c>
      <c r="S8834">
        <f>--AND(Table1[[#This Row],[WithinTarget]]=1,Table1[[#This Row],[Patient Satisfaction Score]]&gt;=7)</f>
        <v>0</v>
      </c>
      <c r="T8834" t="str">
        <f>IF(LEFT(Table1[[#This Row],[Patient Gender]],1)="F","Female","Male")</f>
        <v>Male</v>
      </c>
    </row>
    <row r="8835" spans="1:20" x14ac:dyDescent="0.3">
      <c r="A8835" t="s">
        <v>8939</v>
      </c>
      <c r="B8835" s="1">
        <v>45422.467361111114</v>
      </c>
      <c r="C8835" t="s">
        <v>9</v>
      </c>
      <c r="D8835">
        <v>60</v>
      </c>
      <c r="E8835" t="s">
        <v>10</v>
      </c>
      <c r="F8835" t="s">
        <v>11</v>
      </c>
      <c r="G8835" t="b">
        <v>1</v>
      </c>
      <c r="I8835">
        <v>15</v>
      </c>
      <c r="J8835" t="b">
        <v>1</v>
      </c>
      <c r="K8835">
        <f>YEAR(Table1[[#This Row],[Patient Admission Date]])</f>
        <v>2024</v>
      </c>
      <c r="L8835" t="str">
        <f>TEXT(Table1[[#This Row],[Patient Admission Date]],"mmm")</f>
        <v>May</v>
      </c>
      <c r="M8835" t="str">
        <f>TEXT(Table1[[#This Row],[Patient Admission Date]],"ddd")</f>
        <v>Fri</v>
      </c>
      <c r="N8835" t="str">
        <f>TEXT(INT(HOUR(Table1[[#This Row],[Patient Admission Date]])/3)*3,"00")&amp;"-"&amp;TEXT(INT(HOUR(Table1[[#This Row],[Patient Admission Date]])/3)*3+3,"00")</f>
        <v>09-12</v>
      </c>
      <c r="O8835" t="str" cm="1">
        <f t="array" ref="O8835">_xlfn.IFS(Table1[[#This Row],[Patient Age]]&lt;=14,"0-14",Table1[[#This Row],[Patient Age]]&lt;=29,"15-29",Table1[[#This Row],[Patient Age]]&lt;=44,"30-44",Table1[[#This Row],[Patient Age]]&lt;=59,"45-59",Table1[[#This Row],[Patient Age]]&lt;=74,"60-74",TRUE,"75+")</f>
        <v>60-74</v>
      </c>
      <c r="P8835" t="str" cm="1">
        <f t="array" ref="P8835">_xlfn.IFS(Table1[[#This Row],[Patient Waittime]]&lt;=15,"0-15",Table1[[#This Row],[Patient Waittime]]&lt;=30,"16-30",Table1[[#This Row],[Patient Waittime]]&lt;=45,"31-45",Table1[[#This Row],[Patient Waittime]]&lt;=60,"46-60",TRUE,"60+")</f>
        <v>0-15</v>
      </c>
      <c r="Q8835">
        <f>--(Table1[[#This Row],[Patient Waittime]]&lt;=30)</f>
        <v>1</v>
      </c>
      <c r="R8835">
        <f>--Table1[[#This Row],[Patient Admission Flag]]</f>
        <v>1</v>
      </c>
      <c r="S8835">
        <f>--AND(Table1[[#This Row],[WithinTarget]]=1,Table1[[#This Row],[Patient Satisfaction Score]]&gt;=7)</f>
        <v>0</v>
      </c>
      <c r="T8835" t="str">
        <f>IF(LEFT(Table1[[#This Row],[Patient Gender]],1)="F","Female","Male")</f>
        <v>Male</v>
      </c>
    </row>
    <row r="8836" spans="1:20" x14ac:dyDescent="0.3">
      <c r="A8836" t="s">
        <v>8940</v>
      </c>
      <c r="B8836" s="1">
        <v>45591.979166666664</v>
      </c>
      <c r="C8836" t="s">
        <v>9</v>
      </c>
      <c r="D8836">
        <v>55</v>
      </c>
      <c r="E8836" t="s">
        <v>10</v>
      </c>
      <c r="F8836" t="s">
        <v>11</v>
      </c>
      <c r="G8836" t="b">
        <v>1</v>
      </c>
      <c r="I8836">
        <v>18</v>
      </c>
      <c r="J8836" t="b">
        <v>1</v>
      </c>
      <c r="K8836">
        <f>YEAR(Table1[[#This Row],[Patient Admission Date]])</f>
        <v>2024</v>
      </c>
      <c r="L8836" t="str">
        <f>TEXT(Table1[[#This Row],[Patient Admission Date]],"mmm")</f>
        <v>Oct</v>
      </c>
      <c r="M8836" t="str">
        <f>TEXT(Table1[[#This Row],[Patient Admission Date]],"ddd")</f>
        <v>Sat</v>
      </c>
      <c r="N8836" t="str">
        <f>TEXT(INT(HOUR(Table1[[#This Row],[Patient Admission Date]])/3)*3,"00")&amp;"-"&amp;TEXT(INT(HOUR(Table1[[#This Row],[Patient Admission Date]])/3)*3+3,"00")</f>
        <v>21-24</v>
      </c>
      <c r="O8836" t="str" cm="1">
        <f t="array" ref="O8836">_xlfn.IFS(Table1[[#This Row],[Patient Age]]&lt;=14,"0-14",Table1[[#This Row],[Patient Age]]&lt;=29,"15-29",Table1[[#This Row],[Patient Age]]&lt;=44,"30-44",Table1[[#This Row],[Patient Age]]&lt;=59,"45-59",Table1[[#This Row],[Patient Age]]&lt;=74,"60-74",TRUE,"75+")</f>
        <v>45-59</v>
      </c>
      <c r="P8836" t="str" cm="1">
        <f t="array" ref="P8836">_xlfn.IFS(Table1[[#This Row],[Patient Waittime]]&lt;=15,"0-15",Table1[[#This Row],[Patient Waittime]]&lt;=30,"16-30",Table1[[#This Row],[Patient Waittime]]&lt;=45,"31-45",Table1[[#This Row],[Patient Waittime]]&lt;=60,"46-60",TRUE,"60+")</f>
        <v>16-30</v>
      </c>
      <c r="Q8836">
        <f>--(Table1[[#This Row],[Patient Waittime]]&lt;=30)</f>
        <v>1</v>
      </c>
      <c r="R8836">
        <f>--Table1[[#This Row],[Patient Admission Flag]]</f>
        <v>1</v>
      </c>
      <c r="S8836">
        <f>--AND(Table1[[#This Row],[WithinTarget]]=1,Table1[[#This Row],[Patient Satisfaction Score]]&gt;=7)</f>
        <v>0</v>
      </c>
      <c r="T8836" t="str">
        <f>IF(LEFT(Table1[[#This Row],[Patient Gender]],1)="F","Female","Male")</f>
        <v>Male</v>
      </c>
    </row>
    <row r="8837" spans="1:20" x14ac:dyDescent="0.3">
      <c r="A8837" t="s">
        <v>8941</v>
      </c>
      <c r="B8837" s="1">
        <v>45195.947222222225</v>
      </c>
      <c r="C8837" t="s">
        <v>9</v>
      </c>
      <c r="D8837">
        <v>20</v>
      </c>
      <c r="E8837" t="s">
        <v>10</v>
      </c>
      <c r="F8837" t="s">
        <v>11</v>
      </c>
      <c r="G8837" t="b">
        <v>1</v>
      </c>
      <c r="I8837">
        <v>22</v>
      </c>
      <c r="J8837" t="b">
        <v>1</v>
      </c>
      <c r="K8837">
        <f>YEAR(Table1[[#This Row],[Patient Admission Date]])</f>
        <v>2023</v>
      </c>
      <c r="L8837" t="str">
        <f>TEXT(Table1[[#This Row],[Patient Admission Date]],"mmm")</f>
        <v>Sep</v>
      </c>
      <c r="M8837" t="str">
        <f>TEXT(Table1[[#This Row],[Patient Admission Date]],"ddd")</f>
        <v>Tue</v>
      </c>
      <c r="N8837" t="str">
        <f>TEXT(INT(HOUR(Table1[[#This Row],[Patient Admission Date]])/3)*3,"00")&amp;"-"&amp;TEXT(INT(HOUR(Table1[[#This Row],[Patient Admission Date]])/3)*3+3,"00")</f>
        <v>21-24</v>
      </c>
      <c r="O8837" t="str" cm="1">
        <f t="array" ref="O8837">_xlfn.IFS(Table1[[#This Row],[Patient Age]]&lt;=14,"0-14",Table1[[#This Row],[Patient Age]]&lt;=29,"15-29",Table1[[#This Row],[Patient Age]]&lt;=44,"30-44",Table1[[#This Row],[Patient Age]]&lt;=59,"45-59",Table1[[#This Row],[Patient Age]]&lt;=74,"60-74",TRUE,"75+")</f>
        <v>15-29</v>
      </c>
      <c r="P8837" t="str" cm="1">
        <f t="array" ref="P8837">_xlfn.IFS(Table1[[#This Row],[Patient Waittime]]&lt;=15,"0-15",Table1[[#This Row],[Patient Waittime]]&lt;=30,"16-30",Table1[[#This Row],[Patient Waittime]]&lt;=45,"31-45",Table1[[#This Row],[Patient Waittime]]&lt;=60,"46-60",TRUE,"60+")</f>
        <v>16-30</v>
      </c>
      <c r="Q8837">
        <f>--(Table1[[#This Row],[Patient Waittime]]&lt;=30)</f>
        <v>1</v>
      </c>
      <c r="R8837">
        <f>--Table1[[#This Row],[Patient Admission Flag]]</f>
        <v>1</v>
      </c>
      <c r="S8837">
        <f>--AND(Table1[[#This Row],[WithinTarget]]=1,Table1[[#This Row],[Patient Satisfaction Score]]&gt;=7)</f>
        <v>0</v>
      </c>
      <c r="T8837" t="str">
        <f>IF(LEFT(Table1[[#This Row],[Patient Gender]],1)="F","Female","Male")</f>
        <v>Male</v>
      </c>
    </row>
    <row r="8838" spans="1:20" x14ac:dyDescent="0.3">
      <c r="A8838" t="s">
        <v>8942</v>
      </c>
      <c r="B8838" s="1">
        <v>45573.62777777778</v>
      </c>
      <c r="C8838" t="s">
        <v>9</v>
      </c>
      <c r="D8838">
        <v>54</v>
      </c>
      <c r="E8838" t="s">
        <v>10</v>
      </c>
      <c r="F8838" t="s">
        <v>11</v>
      </c>
      <c r="G8838" t="b">
        <v>1</v>
      </c>
      <c r="I8838">
        <v>23</v>
      </c>
      <c r="J8838" t="b">
        <v>1</v>
      </c>
      <c r="K8838">
        <f>YEAR(Table1[[#This Row],[Patient Admission Date]])</f>
        <v>2024</v>
      </c>
      <c r="L8838" t="str">
        <f>TEXT(Table1[[#This Row],[Patient Admission Date]],"mmm")</f>
        <v>Oct</v>
      </c>
      <c r="M8838" t="str">
        <f>TEXT(Table1[[#This Row],[Patient Admission Date]],"ddd")</f>
        <v>Tue</v>
      </c>
      <c r="N8838" t="str">
        <f>TEXT(INT(HOUR(Table1[[#This Row],[Patient Admission Date]])/3)*3,"00")&amp;"-"&amp;TEXT(INT(HOUR(Table1[[#This Row],[Patient Admission Date]])/3)*3+3,"00")</f>
        <v>15-18</v>
      </c>
      <c r="O8838" t="str" cm="1">
        <f t="array" ref="O8838">_xlfn.IFS(Table1[[#This Row],[Patient Age]]&lt;=14,"0-14",Table1[[#This Row],[Patient Age]]&lt;=29,"15-29",Table1[[#This Row],[Patient Age]]&lt;=44,"30-44",Table1[[#This Row],[Patient Age]]&lt;=59,"45-59",Table1[[#This Row],[Patient Age]]&lt;=74,"60-74",TRUE,"75+")</f>
        <v>45-59</v>
      </c>
      <c r="P8838" t="str" cm="1">
        <f t="array" ref="P8838">_xlfn.IFS(Table1[[#This Row],[Patient Waittime]]&lt;=15,"0-15",Table1[[#This Row],[Patient Waittime]]&lt;=30,"16-30",Table1[[#This Row],[Patient Waittime]]&lt;=45,"31-45",Table1[[#This Row],[Patient Waittime]]&lt;=60,"46-60",TRUE,"60+")</f>
        <v>16-30</v>
      </c>
      <c r="Q8838">
        <f>--(Table1[[#This Row],[Patient Waittime]]&lt;=30)</f>
        <v>1</v>
      </c>
      <c r="R8838">
        <f>--Table1[[#This Row],[Patient Admission Flag]]</f>
        <v>1</v>
      </c>
      <c r="S8838">
        <f>--AND(Table1[[#This Row],[WithinTarget]]=1,Table1[[#This Row],[Patient Satisfaction Score]]&gt;=7)</f>
        <v>0</v>
      </c>
      <c r="T8838" t="str">
        <f>IF(LEFT(Table1[[#This Row],[Patient Gender]],1)="F","Female","Male")</f>
        <v>Male</v>
      </c>
    </row>
    <row r="8839" spans="1:20" x14ac:dyDescent="0.3">
      <c r="A8839" t="s">
        <v>8943</v>
      </c>
      <c r="B8839" s="1">
        <v>45195.009027777778</v>
      </c>
      <c r="C8839" t="s">
        <v>9</v>
      </c>
      <c r="D8839">
        <v>47</v>
      </c>
      <c r="E8839" t="s">
        <v>10</v>
      </c>
      <c r="F8839" t="s">
        <v>11</v>
      </c>
      <c r="G8839" t="b">
        <v>1</v>
      </c>
      <c r="I8839">
        <v>24</v>
      </c>
      <c r="J8839" t="b">
        <v>1</v>
      </c>
      <c r="K8839">
        <f>YEAR(Table1[[#This Row],[Patient Admission Date]])</f>
        <v>2023</v>
      </c>
      <c r="L8839" t="str">
        <f>TEXT(Table1[[#This Row],[Patient Admission Date]],"mmm")</f>
        <v>Sep</v>
      </c>
      <c r="M8839" t="str">
        <f>TEXT(Table1[[#This Row],[Patient Admission Date]],"ddd")</f>
        <v>Tue</v>
      </c>
      <c r="N8839" t="str">
        <f>TEXT(INT(HOUR(Table1[[#This Row],[Patient Admission Date]])/3)*3,"00")&amp;"-"&amp;TEXT(INT(HOUR(Table1[[#This Row],[Patient Admission Date]])/3)*3+3,"00")</f>
        <v>00-03</v>
      </c>
      <c r="O8839" t="str" cm="1">
        <f t="array" ref="O8839">_xlfn.IFS(Table1[[#This Row],[Patient Age]]&lt;=14,"0-14",Table1[[#This Row],[Patient Age]]&lt;=29,"15-29",Table1[[#This Row],[Patient Age]]&lt;=44,"30-44",Table1[[#This Row],[Patient Age]]&lt;=59,"45-59",Table1[[#This Row],[Patient Age]]&lt;=74,"60-74",TRUE,"75+")</f>
        <v>45-59</v>
      </c>
      <c r="P8839" t="str" cm="1">
        <f t="array" ref="P8839">_xlfn.IFS(Table1[[#This Row],[Patient Waittime]]&lt;=15,"0-15",Table1[[#This Row],[Patient Waittime]]&lt;=30,"16-30",Table1[[#This Row],[Patient Waittime]]&lt;=45,"31-45",Table1[[#This Row],[Patient Waittime]]&lt;=60,"46-60",TRUE,"60+")</f>
        <v>16-30</v>
      </c>
      <c r="Q8839">
        <f>--(Table1[[#This Row],[Patient Waittime]]&lt;=30)</f>
        <v>1</v>
      </c>
      <c r="R8839">
        <f>--Table1[[#This Row],[Patient Admission Flag]]</f>
        <v>1</v>
      </c>
      <c r="S8839">
        <f>--AND(Table1[[#This Row],[WithinTarget]]=1,Table1[[#This Row],[Patient Satisfaction Score]]&gt;=7)</f>
        <v>0</v>
      </c>
      <c r="T8839" t="str">
        <f>IF(LEFT(Table1[[#This Row],[Patient Gender]],1)="F","Female","Male")</f>
        <v>Male</v>
      </c>
    </row>
    <row r="8840" spans="1:20" x14ac:dyDescent="0.3">
      <c r="A8840" t="s">
        <v>8944</v>
      </c>
      <c r="B8840" s="1">
        <v>45253.86041666667</v>
      </c>
      <c r="C8840" t="s">
        <v>9</v>
      </c>
      <c r="D8840">
        <v>36</v>
      </c>
      <c r="E8840" t="s">
        <v>10</v>
      </c>
      <c r="F8840" t="s">
        <v>11</v>
      </c>
      <c r="G8840" t="b">
        <v>1</v>
      </c>
      <c r="I8840">
        <v>39</v>
      </c>
      <c r="J8840" t="b">
        <v>1</v>
      </c>
      <c r="K8840">
        <f>YEAR(Table1[[#This Row],[Patient Admission Date]])</f>
        <v>2023</v>
      </c>
      <c r="L8840" t="str">
        <f>TEXT(Table1[[#This Row],[Patient Admission Date]],"mmm")</f>
        <v>Nov</v>
      </c>
      <c r="M8840" t="str">
        <f>TEXT(Table1[[#This Row],[Patient Admission Date]],"ddd")</f>
        <v>Thu</v>
      </c>
      <c r="N8840" t="str">
        <f>TEXT(INT(HOUR(Table1[[#This Row],[Patient Admission Date]])/3)*3,"00")&amp;"-"&amp;TEXT(INT(HOUR(Table1[[#This Row],[Patient Admission Date]])/3)*3+3,"00")</f>
        <v>18-21</v>
      </c>
      <c r="O8840" t="str" cm="1">
        <f t="array" ref="O8840">_xlfn.IFS(Table1[[#This Row],[Patient Age]]&lt;=14,"0-14",Table1[[#This Row],[Patient Age]]&lt;=29,"15-29",Table1[[#This Row],[Patient Age]]&lt;=44,"30-44",Table1[[#This Row],[Patient Age]]&lt;=59,"45-59",Table1[[#This Row],[Patient Age]]&lt;=74,"60-74",TRUE,"75+")</f>
        <v>30-44</v>
      </c>
      <c r="P8840" t="str" cm="1">
        <f t="array" ref="P8840">_xlfn.IFS(Table1[[#This Row],[Patient Waittime]]&lt;=15,"0-15",Table1[[#This Row],[Patient Waittime]]&lt;=30,"16-30",Table1[[#This Row],[Patient Waittime]]&lt;=45,"31-45",Table1[[#This Row],[Patient Waittime]]&lt;=60,"46-60",TRUE,"60+")</f>
        <v>31-45</v>
      </c>
      <c r="Q8840">
        <f>--(Table1[[#This Row],[Patient Waittime]]&lt;=30)</f>
        <v>0</v>
      </c>
      <c r="R8840">
        <f>--Table1[[#This Row],[Patient Admission Flag]]</f>
        <v>1</v>
      </c>
      <c r="S8840">
        <f>--AND(Table1[[#This Row],[WithinTarget]]=1,Table1[[#This Row],[Patient Satisfaction Score]]&gt;=7)</f>
        <v>0</v>
      </c>
      <c r="T8840" t="str">
        <f>IF(LEFT(Table1[[#This Row],[Patient Gender]],1)="F","Female","Male")</f>
        <v>Male</v>
      </c>
    </row>
    <row r="8841" spans="1:20" x14ac:dyDescent="0.3">
      <c r="A8841" t="s">
        <v>8945</v>
      </c>
      <c r="B8841" s="1">
        <v>45059.841666666667</v>
      </c>
      <c r="C8841" t="s">
        <v>9</v>
      </c>
      <c r="D8841">
        <v>40</v>
      </c>
      <c r="E8841" t="s">
        <v>10</v>
      </c>
      <c r="F8841" t="s">
        <v>11</v>
      </c>
      <c r="G8841" t="b">
        <v>1</v>
      </c>
      <c r="I8841">
        <v>48</v>
      </c>
      <c r="J8841" t="b">
        <v>1</v>
      </c>
      <c r="K8841">
        <f>YEAR(Table1[[#This Row],[Patient Admission Date]])</f>
        <v>2023</v>
      </c>
      <c r="L8841" t="str">
        <f>TEXT(Table1[[#This Row],[Patient Admission Date]],"mmm")</f>
        <v>May</v>
      </c>
      <c r="M8841" t="str">
        <f>TEXT(Table1[[#This Row],[Patient Admission Date]],"ddd")</f>
        <v>Sat</v>
      </c>
      <c r="N8841" t="str">
        <f>TEXT(INT(HOUR(Table1[[#This Row],[Patient Admission Date]])/3)*3,"00")&amp;"-"&amp;TEXT(INT(HOUR(Table1[[#This Row],[Patient Admission Date]])/3)*3+3,"00")</f>
        <v>18-21</v>
      </c>
      <c r="O8841" t="str" cm="1">
        <f t="array" ref="O8841">_xlfn.IFS(Table1[[#This Row],[Patient Age]]&lt;=14,"0-14",Table1[[#This Row],[Patient Age]]&lt;=29,"15-29",Table1[[#This Row],[Patient Age]]&lt;=44,"30-44",Table1[[#This Row],[Patient Age]]&lt;=59,"45-59",Table1[[#This Row],[Patient Age]]&lt;=74,"60-74",TRUE,"75+")</f>
        <v>30-44</v>
      </c>
      <c r="P8841" t="str" cm="1">
        <f t="array" ref="P8841">_xlfn.IFS(Table1[[#This Row],[Patient Waittime]]&lt;=15,"0-15",Table1[[#This Row],[Patient Waittime]]&lt;=30,"16-30",Table1[[#This Row],[Patient Waittime]]&lt;=45,"31-45",Table1[[#This Row],[Patient Waittime]]&lt;=60,"46-60",TRUE,"60+")</f>
        <v>46-60</v>
      </c>
      <c r="Q8841">
        <f>--(Table1[[#This Row],[Patient Waittime]]&lt;=30)</f>
        <v>0</v>
      </c>
      <c r="R8841">
        <f>--Table1[[#This Row],[Patient Admission Flag]]</f>
        <v>1</v>
      </c>
      <c r="S8841">
        <f>--AND(Table1[[#This Row],[WithinTarget]]=1,Table1[[#This Row],[Patient Satisfaction Score]]&gt;=7)</f>
        <v>0</v>
      </c>
      <c r="T8841" t="str">
        <f>IF(LEFT(Table1[[#This Row],[Patient Gender]],1)="F","Female","Male")</f>
        <v>Male</v>
      </c>
    </row>
    <row r="8842" spans="1:20" x14ac:dyDescent="0.3">
      <c r="A8842" t="s">
        <v>8946</v>
      </c>
      <c r="B8842" s="1">
        <v>45482.036111111112</v>
      </c>
      <c r="C8842" t="s">
        <v>9</v>
      </c>
      <c r="D8842">
        <v>47</v>
      </c>
      <c r="E8842" t="s">
        <v>10</v>
      </c>
      <c r="F8842" t="s">
        <v>11</v>
      </c>
      <c r="G8842" t="b">
        <v>1</v>
      </c>
      <c r="I8842">
        <v>49</v>
      </c>
      <c r="J8842" t="b">
        <v>1</v>
      </c>
      <c r="K8842">
        <f>YEAR(Table1[[#This Row],[Patient Admission Date]])</f>
        <v>2024</v>
      </c>
      <c r="L8842" t="str">
        <f>TEXT(Table1[[#This Row],[Patient Admission Date]],"mmm")</f>
        <v>Jul</v>
      </c>
      <c r="M8842" t="str">
        <f>TEXT(Table1[[#This Row],[Patient Admission Date]],"ddd")</f>
        <v>Tue</v>
      </c>
      <c r="N8842" t="str">
        <f>TEXT(INT(HOUR(Table1[[#This Row],[Patient Admission Date]])/3)*3,"00")&amp;"-"&amp;TEXT(INT(HOUR(Table1[[#This Row],[Patient Admission Date]])/3)*3+3,"00")</f>
        <v>00-03</v>
      </c>
      <c r="O8842" t="str" cm="1">
        <f t="array" ref="O8842">_xlfn.IFS(Table1[[#This Row],[Patient Age]]&lt;=14,"0-14",Table1[[#This Row],[Patient Age]]&lt;=29,"15-29",Table1[[#This Row],[Patient Age]]&lt;=44,"30-44",Table1[[#This Row],[Patient Age]]&lt;=59,"45-59",Table1[[#This Row],[Patient Age]]&lt;=74,"60-74",TRUE,"75+")</f>
        <v>45-59</v>
      </c>
      <c r="P8842" t="str" cm="1">
        <f t="array" ref="P8842">_xlfn.IFS(Table1[[#This Row],[Patient Waittime]]&lt;=15,"0-15",Table1[[#This Row],[Patient Waittime]]&lt;=30,"16-30",Table1[[#This Row],[Patient Waittime]]&lt;=45,"31-45",Table1[[#This Row],[Patient Waittime]]&lt;=60,"46-60",TRUE,"60+")</f>
        <v>46-60</v>
      </c>
      <c r="Q8842">
        <f>--(Table1[[#This Row],[Patient Waittime]]&lt;=30)</f>
        <v>0</v>
      </c>
      <c r="R8842">
        <f>--Table1[[#This Row],[Patient Admission Flag]]</f>
        <v>1</v>
      </c>
      <c r="S8842">
        <f>--AND(Table1[[#This Row],[WithinTarget]]=1,Table1[[#This Row],[Patient Satisfaction Score]]&gt;=7)</f>
        <v>0</v>
      </c>
      <c r="T8842" t="str">
        <f>IF(LEFT(Table1[[#This Row],[Patient Gender]],1)="F","Female","Male")</f>
        <v>Male</v>
      </c>
    </row>
    <row r="8843" spans="1:20" x14ac:dyDescent="0.3">
      <c r="A8843" t="s">
        <v>8947</v>
      </c>
      <c r="B8843" s="1">
        <v>45473.229861111111</v>
      </c>
      <c r="C8843" t="s">
        <v>9</v>
      </c>
      <c r="D8843">
        <v>18</v>
      </c>
      <c r="E8843" t="s">
        <v>10</v>
      </c>
      <c r="F8843" t="s">
        <v>11</v>
      </c>
      <c r="G8843" t="b">
        <v>1</v>
      </c>
      <c r="I8843">
        <v>51</v>
      </c>
      <c r="J8843" t="b">
        <v>1</v>
      </c>
      <c r="K8843">
        <f>YEAR(Table1[[#This Row],[Patient Admission Date]])</f>
        <v>2024</v>
      </c>
      <c r="L8843" t="str">
        <f>TEXT(Table1[[#This Row],[Patient Admission Date]],"mmm")</f>
        <v>Jun</v>
      </c>
      <c r="M8843" t="str">
        <f>TEXT(Table1[[#This Row],[Patient Admission Date]],"ddd")</f>
        <v>Sun</v>
      </c>
      <c r="N8843" t="str">
        <f>TEXT(INT(HOUR(Table1[[#This Row],[Patient Admission Date]])/3)*3,"00")&amp;"-"&amp;TEXT(INT(HOUR(Table1[[#This Row],[Patient Admission Date]])/3)*3+3,"00")</f>
        <v>03-06</v>
      </c>
      <c r="O8843" t="str" cm="1">
        <f t="array" ref="O8843">_xlfn.IFS(Table1[[#This Row],[Patient Age]]&lt;=14,"0-14",Table1[[#This Row],[Patient Age]]&lt;=29,"15-29",Table1[[#This Row],[Patient Age]]&lt;=44,"30-44",Table1[[#This Row],[Patient Age]]&lt;=59,"45-59",Table1[[#This Row],[Patient Age]]&lt;=74,"60-74",TRUE,"75+")</f>
        <v>15-29</v>
      </c>
      <c r="P8843" t="str" cm="1">
        <f t="array" ref="P8843">_xlfn.IFS(Table1[[#This Row],[Patient Waittime]]&lt;=15,"0-15",Table1[[#This Row],[Patient Waittime]]&lt;=30,"16-30",Table1[[#This Row],[Patient Waittime]]&lt;=45,"31-45",Table1[[#This Row],[Patient Waittime]]&lt;=60,"46-60",TRUE,"60+")</f>
        <v>46-60</v>
      </c>
      <c r="Q8843">
        <f>--(Table1[[#This Row],[Patient Waittime]]&lt;=30)</f>
        <v>0</v>
      </c>
      <c r="R8843">
        <f>--Table1[[#This Row],[Patient Admission Flag]]</f>
        <v>1</v>
      </c>
      <c r="S8843">
        <f>--AND(Table1[[#This Row],[WithinTarget]]=1,Table1[[#This Row],[Patient Satisfaction Score]]&gt;=7)</f>
        <v>0</v>
      </c>
      <c r="T8843" t="str">
        <f>IF(LEFT(Table1[[#This Row],[Patient Gender]],1)="F","Female","Male")</f>
        <v>Male</v>
      </c>
    </row>
    <row r="8844" spans="1:20" x14ac:dyDescent="0.3">
      <c r="A8844" t="s">
        <v>8948</v>
      </c>
      <c r="B8844" s="1">
        <v>45520.584027777775</v>
      </c>
      <c r="C8844" t="s">
        <v>9</v>
      </c>
      <c r="D8844">
        <v>37</v>
      </c>
      <c r="E8844" t="s">
        <v>10</v>
      </c>
      <c r="F8844" t="s">
        <v>11</v>
      </c>
      <c r="G8844" t="b">
        <v>1</v>
      </c>
      <c r="I8844">
        <v>55</v>
      </c>
      <c r="J8844" t="b">
        <v>1</v>
      </c>
      <c r="K8844">
        <f>YEAR(Table1[[#This Row],[Patient Admission Date]])</f>
        <v>2024</v>
      </c>
      <c r="L8844" t="str">
        <f>TEXT(Table1[[#This Row],[Patient Admission Date]],"mmm")</f>
        <v>Aug</v>
      </c>
      <c r="M8844" t="str">
        <f>TEXT(Table1[[#This Row],[Patient Admission Date]],"ddd")</f>
        <v>Fri</v>
      </c>
      <c r="N8844" t="str">
        <f>TEXT(INT(HOUR(Table1[[#This Row],[Patient Admission Date]])/3)*3,"00")&amp;"-"&amp;TEXT(INT(HOUR(Table1[[#This Row],[Patient Admission Date]])/3)*3+3,"00")</f>
        <v>12-15</v>
      </c>
      <c r="O8844" t="str" cm="1">
        <f t="array" ref="O8844">_xlfn.IFS(Table1[[#This Row],[Patient Age]]&lt;=14,"0-14",Table1[[#This Row],[Patient Age]]&lt;=29,"15-29",Table1[[#This Row],[Patient Age]]&lt;=44,"30-44",Table1[[#This Row],[Patient Age]]&lt;=59,"45-59",Table1[[#This Row],[Patient Age]]&lt;=74,"60-74",TRUE,"75+")</f>
        <v>30-44</v>
      </c>
      <c r="P8844" t="str" cm="1">
        <f t="array" ref="P8844">_xlfn.IFS(Table1[[#This Row],[Patient Waittime]]&lt;=15,"0-15",Table1[[#This Row],[Patient Waittime]]&lt;=30,"16-30",Table1[[#This Row],[Patient Waittime]]&lt;=45,"31-45",Table1[[#This Row],[Patient Waittime]]&lt;=60,"46-60",TRUE,"60+")</f>
        <v>46-60</v>
      </c>
      <c r="Q8844">
        <f>--(Table1[[#This Row],[Patient Waittime]]&lt;=30)</f>
        <v>0</v>
      </c>
      <c r="R8844">
        <f>--Table1[[#This Row],[Patient Admission Flag]]</f>
        <v>1</v>
      </c>
      <c r="S8844">
        <f>--AND(Table1[[#This Row],[WithinTarget]]=1,Table1[[#This Row],[Patient Satisfaction Score]]&gt;=7)</f>
        <v>0</v>
      </c>
      <c r="T8844" t="str">
        <f>IF(LEFT(Table1[[#This Row],[Patient Gender]],1)="F","Female","Male")</f>
        <v>Male</v>
      </c>
    </row>
    <row r="8845" spans="1:20" x14ac:dyDescent="0.3">
      <c r="A8845" t="s">
        <v>8949</v>
      </c>
      <c r="B8845" s="1">
        <v>45441.600694444445</v>
      </c>
      <c r="C8845" t="s">
        <v>9</v>
      </c>
      <c r="D8845">
        <v>42</v>
      </c>
      <c r="E8845" t="s">
        <v>10</v>
      </c>
      <c r="F8845" t="s">
        <v>11</v>
      </c>
      <c r="G8845" t="b">
        <v>1</v>
      </c>
      <c r="I8845">
        <v>55</v>
      </c>
      <c r="J8845" t="b">
        <v>1</v>
      </c>
      <c r="K8845">
        <f>YEAR(Table1[[#This Row],[Patient Admission Date]])</f>
        <v>2024</v>
      </c>
      <c r="L8845" t="str">
        <f>TEXT(Table1[[#This Row],[Patient Admission Date]],"mmm")</f>
        <v>May</v>
      </c>
      <c r="M8845" t="str">
        <f>TEXT(Table1[[#This Row],[Patient Admission Date]],"ddd")</f>
        <v>Wed</v>
      </c>
      <c r="N8845" t="str">
        <f>TEXT(INT(HOUR(Table1[[#This Row],[Patient Admission Date]])/3)*3,"00")&amp;"-"&amp;TEXT(INT(HOUR(Table1[[#This Row],[Patient Admission Date]])/3)*3+3,"00")</f>
        <v>12-15</v>
      </c>
      <c r="O8845" t="str" cm="1">
        <f t="array" ref="O8845">_xlfn.IFS(Table1[[#This Row],[Patient Age]]&lt;=14,"0-14",Table1[[#This Row],[Patient Age]]&lt;=29,"15-29",Table1[[#This Row],[Patient Age]]&lt;=44,"30-44",Table1[[#This Row],[Patient Age]]&lt;=59,"45-59",Table1[[#This Row],[Patient Age]]&lt;=74,"60-74",TRUE,"75+")</f>
        <v>30-44</v>
      </c>
      <c r="P8845" t="str" cm="1">
        <f t="array" ref="P8845">_xlfn.IFS(Table1[[#This Row],[Patient Waittime]]&lt;=15,"0-15",Table1[[#This Row],[Patient Waittime]]&lt;=30,"16-30",Table1[[#This Row],[Patient Waittime]]&lt;=45,"31-45",Table1[[#This Row],[Patient Waittime]]&lt;=60,"46-60",TRUE,"60+")</f>
        <v>46-60</v>
      </c>
      <c r="Q8845">
        <f>--(Table1[[#This Row],[Patient Waittime]]&lt;=30)</f>
        <v>0</v>
      </c>
      <c r="R8845">
        <f>--Table1[[#This Row],[Patient Admission Flag]]</f>
        <v>1</v>
      </c>
      <c r="S8845">
        <f>--AND(Table1[[#This Row],[WithinTarget]]=1,Table1[[#This Row],[Patient Satisfaction Score]]&gt;=7)</f>
        <v>0</v>
      </c>
      <c r="T8845" t="str">
        <f>IF(LEFT(Table1[[#This Row],[Patient Gender]],1)="F","Female","Male")</f>
        <v>Male</v>
      </c>
    </row>
    <row r="8846" spans="1:20" x14ac:dyDescent="0.3">
      <c r="A8846" t="s">
        <v>8950</v>
      </c>
      <c r="B8846" s="1">
        <v>45173.736805555556</v>
      </c>
      <c r="C8846" t="s">
        <v>9</v>
      </c>
      <c r="D8846">
        <v>13</v>
      </c>
      <c r="E8846" t="s">
        <v>10</v>
      </c>
      <c r="F8846" t="s">
        <v>11</v>
      </c>
      <c r="G8846" t="b">
        <v>1</v>
      </c>
      <c r="I8846">
        <v>12</v>
      </c>
      <c r="J8846" t="b">
        <v>1</v>
      </c>
      <c r="K8846">
        <f>YEAR(Table1[[#This Row],[Patient Admission Date]])</f>
        <v>2023</v>
      </c>
      <c r="L8846" t="str">
        <f>TEXT(Table1[[#This Row],[Patient Admission Date]],"mmm")</f>
        <v>Sep</v>
      </c>
      <c r="M8846" t="str">
        <f>TEXT(Table1[[#This Row],[Patient Admission Date]],"ddd")</f>
        <v>Mon</v>
      </c>
      <c r="N8846" t="str">
        <f>TEXT(INT(HOUR(Table1[[#This Row],[Patient Admission Date]])/3)*3,"00")&amp;"-"&amp;TEXT(INT(HOUR(Table1[[#This Row],[Patient Admission Date]])/3)*3+3,"00")</f>
        <v>15-18</v>
      </c>
      <c r="O8846" t="str" cm="1">
        <f t="array" ref="O8846">_xlfn.IFS(Table1[[#This Row],[Patient Age]]&lt;=14,"0-14",Table1[[#This Row],[Patient Age]]&lt;=29,"15-29",Table1[[#This Row],[Patient Age]]&lt;=44,"30-44",Table1[[#This Row],[Patient Age]]&lt;=59,"45-59",Table1[[#This Row],[Patient Age]]&lt;=74,"60-74",TRUE,"75+")</f>
        <v>0-14</v>
      </c>
      <c r="P8846" t="str" cm="1">
        <f t="array" ref="P8846">_xlfn.IFS(Table1[[#This Row],[Patient Waittime]]&lt;=15,"0-15",Table1[[#This Row],[Patient Waittime]]&lt;=30,"16-30",Table1[[#This Row],[Patient Waittime]]&lt;=45,"31-45",Table1[[#This Row],[Patient Waittime]]&lt;=60,"46-60",TRUE,"60+")</f>
        <v>0-15</v>
      </c>
      <c r="Q8846">
        <f>--(Table1[[#This Row],[Patient Waittime]]&lt;=30)</f>
        <v>1</v>
      </c>
      <c r="R8846">
        <f>--Table1[[#This Row],[Patient Admission Flag]]</f>
        <v>1</v>
      </c>
      <c r="S8846">
        <f>--AND(Table1[[#This Row],[WithinTarget]]=1,Table1[[#This Row],[Patient Satisfaction Score]]&gt;=7)</f>
        <v>0</v>
      </c>
      <c r="T8846" t="str">
        <f>IF(LEFT(Table1[[#This Row],[Patient Gender]],1)="F","Female","Male")</f>
        <v>Male</v>
      </c>
    </row>
    <row r="8847" spans="1:20" x14ac:dyDescent="0.3">
      <c r="A8847" t="s">
        <v>8951</v>
      </c>
      <c r="B8847" s="1">
        <v>45245.409722222219</v>
      </c>
      <c r="C8847" t="s">
        <v>9</v>
      </c>
      <c r="D8847">
        <v>65</v>
      </c>
      <c r="E8847" t="s">
        <v>10</v>
      </c>
      <c r="F8847" t="s">
        <v>11</v>
      </c>
      <c r="G8847" t="b">
        <v>1</v>
      </c>
      <c r="I8847">
        <v>16</v>
      </c>
      <c r="J8847" t="b">
        <v>1</v>
      </c>
      <c r="K8847">
        <f>YEAR(Table1[[#This Row],[Patient Admission Date]])</f>
        <v>2023</v>
      </c>
      <c r="L8847" t="str">
        <f>TEXT(Table1[[#This Row],[Patient Admission Date]],"mmm")</f>
        <v>Nov</v>
      </c>
      <c r="M8847" t="str">
        <f>TEXT(Table1[[#This Row],[Patient Admission Date]],"ddd")</f>
        <v>Wed</v>
      </c>
      <c r="N8847" t="str">
        <f>TEXT(INT(HOUR(Table1[[#This Row],[Patient Admission Date]])/3)*3,"00")&amp;"-"&amp;TEXT(INT(HOUR(Table1[[#This Row],[Patient Admission Date]])/3)*3+3,"00")</f>
        <v>09-12</v>
      </c>
      <c r="O8847" t="str" cm="1">
        <f t="array" ref="O8847">_xlfn.IFS(Table1[[#This Row],[Patient Age]]&lt;=14,"0-14",Table1[[#This Row],[Patient Age]]&lt;=29,"15-29",Table1[[#This Row],[Patient Age]]&lt;=44,"30-44",Table1[[#This Row],[Patient Age]]&lt;=59,"45-59",Table1[[#This Row],[Patient Age]]&lt;=74,"60-74",TRUE,"75+")</f>
        <v>60-74</v>
      </c>
      <c r="P8847" t="str" cm="1">
        <f t="array" ref="P8847">_xlfn.IFS(Table1[[#This Row],[Patient Waittime]]&lt;=15,"0-15",Table1[[#This Row],[Patient Waittime]]&lt;=30,"16-30",Table1[[#This Row],[Patient Waittime]]&lt;=45,"31-45",Table1[[#This Row],[Patient Waittime]]&lt;=60,"46-60",TRUE,"60+")</f>
        <v>16-30</v>
      </c>
      <c r="Q8847">
        <f>--(Table1[[#This Row],[Patient Waittime]]&lt;=30)</f>
        <v>1</v>
      </c>
      <c r="R8847">
        <f>--Table1[[#This Row],[Patient Admission Flag]]</f>
        <v>1</v>
      </c>
      <c r="S8847">
        <f>--AND(Table1[[#This Row],[WithinTarget]]=1,Table1[[#This Row],[Patient Satisfaction Score]]&gt;=7)</f>
        <v>0</v>
      </c>
      <c r="T8847" t="str">
        <f>IF(LEFT(Table1[[#This Row],[Patient Gender]],1)="F","Female","Male")</f>
        <v>Male</v>
      </c>
    </row>
    <row r="8848" spans="1:20" x14ac:dyDescent="0.3">
      <c r="A8848" t="s">
        <v>8952</v>
      </c>
      <c r="B8848" s="1">
        <v>45109.20208333333</v>
      </c>
      <c r="C8848" t="s">
        <v>9</v>
      </c>
      <c r="D8848">
        <v>26</v>
      </c>
      <c r="E8848" t="s">
        <v>10</v>
      </c>
      <c r="F8848" t="s">
        <v>11</v>
      </c>
      <c r="G8848" t="b">
        <v>1</v>
      </c>
      <c r="I8848">
        <v>21</v>
      </c>
      <c r="J8848" t="b">
        <v>1</v>
      </c>
      <c r="K8848">
        <f>YEAR(Table1[[#This Row],[Patient Admission Date]])</f>
        <v>2023</v>
      </c>
      <c r="L8848" t="str">
        <f>TEXT(Table1[[#This Row],[Patient Admission Date]],"mmm")</f>
        <v>Jul</v>
      </c>
      <c r="M8848" t="str">
        <f>TEXT(Table1[[#This Row],[Patient Admission Date]],"ddd")</f>
        <v>Sun</v>
      </c>
      <c r="N8848" t="str">
        <f>TEXT(INT(HOUR(Table1[[#This Row],[Patient Admission Date]])/3)*3,"00")&amp;"-"&amp;TEXT(INT(HOUR(Table1[[#This Row],[Patient Admission Date]])/3)*3+3,"00")</f>
        <v>03-06</v>
      </c>
      <c r="O8848" t="str" cm="1">
        <f t="array" ref="O8848">_xlfn.IFS(Table1[[#This Row],[Patient Age]]&lt;=14,"0-14",Table1[[#This Row],[Patient Age]]&lt;=29,"15-29",Table1[[#This Row],[Patient Age]]&lt;=44,"30-44",Table1[[#This Row],[Patient Age]]&lt;=59,"45-59",Table1[[#This Row],[Patient Age]]&lt;=74,"60-74",TRUE,"75+")</f>
        <v>15-29</v>
      </c>
      <c r="P8848" t="str" cm="1">
        <f t="array" ref="P8848">_xlfn.IFS(Table1[[#This Row],[Patient Waittime]]&lt;=15,"0-15",Table1[[#This Row],[Patient Waittime]]&lt;=30,"16-30",Table1[[#This Row],[Patient Waittime]]&lt;=45,"31-45",Table1[[#This Row],[Patient Waittime]]&lt;=60,"46-60",TRUE,"60+")</f>
        <v>16-30</v>
      </c>
      <c r="Q8848">
        <f>--(Table1[[#This Row],[Patient Waittime]]&lt;=30)</f>
        <v>1</v>
      </c>
      <c r="R8848">
        <f>--Table1[[#This Row],[Patient Admission Flag]]</f>
        <v>1</v>
      </c>
      <c r="S8848">
        <f>--AND(Table1[[#This Row],[WithinTarget]]=1,Table1[[#This Row],[Patient Satisfaction Score]]&gt;=7)</f>
        <v>0</v>
      </c>
      <c r="T8848" t="str">
        <f>IF(LEFT(Table1[[#This Row],[Patient Gender]],1)="F","Female","Male")</f>
        <v>Male</v>
      </c>
    </row>
    <row r="8849" spans="1:20" x14ac:dyDescent="0.3">
      <c r="A8849" t="s">
        <v>8953</v>
      </c>
      <c r="B8849" s="1">
        <v>45135.076388888891</v>
      </c>
      <c r="C8849" t="s">
        <v>9</v>
      </c>
      <c r="D8849">
        <v>19</v>
      </c>
      <c r="E8849" t="s">
        <v>10</v>
      </c>
      <c r="F8849" t="s">
        <v>11</v>
      </c>
      <c r="G8849" t="b">
        <v>1</v>
      </c>
      <c r="I8849">
        <v>27</v>
      </c>
      <c r="J8849" t="b">
        <v>1</v>
      </c>
      <c r="K8849">
        <f>YEAR(Table1[[#This Row],[Patient Admission Date]])</f>
        <v>2023</v>
      </c>
      <c r="L8849" t="str">
        <f>TEXT(Table1[[#This Row],[Patient Admission Date]],"mmm")</f>
        <v>Jul</v>
      </c>
      <c r="M8849" t="str">
        <f>TEXT(Table1[[#This Row],[Patient Admission Date]],"ddd")</f>
        <v>Fri</v>
      </c>
      <c r="N8849" t="str">
        <f>TEXT(INT(HOUR(Table1[[#This Row],[Patient Admission Date]])/3)*3,"00")&amp;"-"&amp;TEXT(INT(HOUR(Table1[[#This Row],[Patient Admission Date]])/3)*3+3,"00")</f>
        <v>00-03</v>
      </c>
      <c r="O8849" t="str" cm="1">
        <f t="array" ref="O8849">_xlfn.IFS(Table1[[#This Row],[Patient Age]]&lt;=14,"0-14",Table1[[#This Row],[Patient Age]]&lt;=29,"15-29",Table1[[#This Row],[Patient Age]]&lt;=44,"30-44",Table1[[#This Row],[Patient Age]]&lt;=59,"45-59",Table1[[#This Row],[Patient Age]]&lt;=74,"60-74",TRUE,"75+")</f>
        <v>15-29</v>
      </c>
      <c r="P8849" t="str" cm="1">
        <f t="array" ref="P8849">_xlfn.IFS(Table1[[#This Row],[Patient Waittime]]&lt;=15,"0-15",Table1[[#This Row],[Patient Waittime]]&lt;=30,"16-30",Table1[[#This Row],[Patient Waittime]]&lt;=45,"31-45",Table1[[#This Row],[Patient Waittime]]&lt;=60,"46-60",TRUE,"60+")</f>
        <v>16-30</v>
      </c>
      <c r="Q8849">
        <f>--(Table1[[#This Row],[Patient Waittime]]&lt;=30)</f>
        <v>1</v>
      </c>
      <c r="R8849">
        <f>--Table1[[#This Row],[Patient Admission Flag]]</f>
        <v>1</v>
      </c>
      <c r="S8849">
        <f>--AND(Table1[[#This Row],[WithinTarget]]=1,Table1[[#This Row],[Patient Satisfaction Score]]&gt;=7)</f>
        <v>0</v>
      </c>
      <c r="T8849" t="str">
        <f>IF(LEFT(Table1[[#This Row],[Patient Gender]],1)="F","Female","Male")</f>
        <v>Male</v>
      </c>
    </row>
    <row r="8850" spans="1:20" x14ac:dyDescent="0.3">
      <c r="A8850" t="s">
        <v>8954</v>
      </c>
      <c r="B8850" s="1">
        <v>45344.993055555555</v>
      </c>
      <c r="C8850" t="s">
        <v>9</v>
      </c>
      <c r="D8850">
        <v>5</v>
      </c>
      <c r="E8850" t="s">
        <v>10</v>
      </c>
      <c r="F8850" t="s">
        <v>11</v>
      </c>
      <c r="G8850" t="b">
        <v>1</v>
      </c>
      <c r="I8850">
        <v>33</v>
      </c>
      <c r="J8850" t="b">
        <v>1</v>
      </c>
      <c r="K8850">
        <f>YEAR(Table1[[#This Row],[Patient Admission Date]])</f>
        <v>2024</v>
      </c>
      <c r="L8850" t="str">
        <f>TEXT(Table1[[#This Row],[Patient Admission Date]],"mmm")</f>
        <v>Feb</v>
      </c>
      <c r="M8850" t="str">
        <f>TEXT(Table1[[#This Row],[Patient Admission Date]],"ddd")</f>
        <v>Thu</v>
      </c>
      <c r="N8850" t="str">
        <f>TEXT(INT(HOUR(Table1[[#This Row],[Patient Admission Date]])/3)*3,"00")&amp;"-"&amp;TEXT(INT(HOUR(Table1[[#This Row],[Patient Admission Date]])/3)*3+3,"00")</f>
        <v>21-24</v>
      </c>
      <c r="O8850" t="str" cm="1">
        <f t="array" ref="O8850">_xlfn.IFS(Table1[[#This Row],[Patient Age]]&lt;=14,"0-14",Table1[[#This Row],[Patient Age]]&lt;=29,"15-29",Table1[[#This Row],[Patient Age]]&lt;=44,"30-44",Table1[[#This Row],[Patient Age]]&lt;=59,"45-59",Table1[[#This Row],[Patient Age]]&lt;=74,"60-74",TRUE,"75+")</f>
        <v>0-14</v>
      </c>
      <c r="P8850" t="str" cm="1">
        <f t="array" ref="P8850">_xlfn.IFS(Table1[[#This Row],[Patient Waittime]]&lt;=15,"0-15",Table1[[#This Row],[Patient Waittime]]&lt;=30,"16-30",Table1[[#This Row],[Patient Waittime]]&lt;=45,"31-45",Table1[[#This Row],[Patient Waittime]]&lt;=60,"46-60",TRUE,"60+")</f>
        <v>31-45</v>
      </c>
      <c r="Q8850">
        <f>--(Table1[[#This Row],[Patient Waittime]]&lt;=30)</f>
        <v>0</v>
      </c>
      <c r="R8850">
        <f>--Table1[[#This Row],[Patient Admission Flag]]</f>
        <v>1</v>
      </c>
      <c r="S8850">
        <f>--AND(Table1[[#This Row],[WithinTarget]]=1,Table1[[#This Row],[Patient Satisfaction Score]]&gt;=7)</f>
        <v>0</v>
      </c>
      <c r="T8850" t="str">
        <f>IF(LEFT(Table1[[#This Row],[Patient Gender]],1)="F","Female","Male")</f>
        <v>Male</v>
      </c>
    </row>
    <row r="8851" spans="1:20" x14ac:dyDescent="0.3">
      <c r="A8851" t="s">
        <v>8955</v>
      </c>
      <c r="B8851" s="1">
        <v>45079.307638888888</v>
      </c>
      <c r="C8851" t="s">
        <v>9</v>
      </c>
      <c r="D8851">
        <v>38</v>
      </c>
      <c r="E8851" t="s">
        <v>10</v>
      </c>
      <c r="F8851" t="s">
        <v>11</v>
      </c>
      <c r="G8851" t="b">
        <v>1</v>
      </c>
      <c r="I8851">
        <v>47</v>
      </c>
      <c r="J8851" t="b">
        <v>1</v>
      </c>
      <c r="K8851">
        <f>YEAR(Table1[[#This Row],[Patient Admission Date]])</f>
        <v>2023</v>
      </c>
      <c r="L8851" t="str">
        <f>TEXT(Table1[[#This Row],[Patient Admission Date]],"mmm")</f>
        <v>Jun</v>
      </c>
      <c r="M8851" t="str">
        <f>TEXT(Table1[[#This Row],[Patient Admission Date]],"ddd")</f>
        <v>Fri</v>
      </c>
      <c r="N8851" t="str">
        <f>TEXT(INT(HOUR(Table1[[#This Row],[Patient Admission Date]])/3)*3,"00")&amp;"-"&amp;TEXT(INT(HOUR(Table1[[#This Row],[Patient Admission Date]])/3)*3+3,"00")</f>
        <v>06-09</v>
      </c>
      <c r="O8851" t="str" cm="1">
        <f t="array" ref="O8851">_xlfn.IFS(Table1[[#This Row],[Patient Age]]&lt;=14,"0-14",Table1[[#This Row],[Patient Age]]&lt;=29,"15-29",Table1[[#This Row],[Patient Age]]&lt;=44,"30-44",Table1[[#This Row],[Patient Age]]&lt;=59,"45-59",Table1[[#This Row],[Patient Age]]&lt;=74,"60-74",TRUE,"75+")</f>
        <v>30-44</v>
      </c>
      <c r="P8851" t="str" cm="1">
        <f t="array" ref="P8851">_xlfn.IFS(Table1[[#This Row],[Patient Waittime]]&lt;=15,"0-15",Table1[[#This Row],[Patient Waittime]]&lt;=30,"16-30",Table1[[#This Row],[Patient Waittime]]&lt;=45,"31-45",Table1[[#This Row],[Patient Waittime]]&lt;=60,"46-60",TRUE,"60+")</f>
        <v>46-60</v>
      </c>
      <c r="Q8851">
        <f>--(Table1[[#This Row],[Patient Waittime]]&lt;=30)</f>
        <v>0</v>
      </c>
      <c r="R8851">
        <f>--Table1[[#This Row],[Patient Admission Flag]]</f>
        <v>1</v>
      </c>
      <c r="S8851">
        <f>--AND(Table1[[#This Row],[WithinTarget]]=1,Table1[[#This Row],[Patient Satisfaction Score]]&gt;=7)</f>
        <v>0</v>
      </c>
      <c r="T8851" t="str">
        <f>IF(LEFT(Table1[[#This Row],[Patient Gender]],1)="F","Female","Male")</f>
        <v>Male</v>
      </c>
    </row>
    <row r="8852" spans="1:20" x14ac:dyDescent="0.3">
      <c r="A8852" t="s">
        <v>8956</v>
      </c>
      <c r="B8852" s="1">
        <v>45021.188194444447</v>
      </c>
      <c r="C8852" t="s">
        <v>9</v>
      </c>
      <c r="D8852">
        <v>15</v>
      </c>
      <c r="E8852" t="s">
        <v>10</v>
      </c>
      <c r="F8852" t="s">
        <v>11</v>
      </c>
      <c r="G8852" t="b">
        <v>1</v>
      </c>
      <c r="I8852">
        <v>55</v>
      </c>
      <c r="J8852" t="b">
        <v>1</v>
      </c>
      <c r="K8852">
        <f>YEAR(Table1[[#This Row],[Patient Admission Date]])</f>
        <v>2023</v>
      </c>
      <c r="L8852" t="str">
        <f>TEXT(Table1[[#This Row],[Patient Admission Date]],"mmm")</f>
        <v>Apr</v>
      </c>
      <c r="M8852" t="str">
        <f>TEXT(Table1[[#This Row],[Patient Admission Date]],"ddd")</f>
        <v>Wed</v>
      </c>
      <c r="N8852" t="str">
        <f>TEXT(INT(HOUR(Table1[[#This Row],[Patient Admission Date]])/3)*3,"00")&amp;"-"&amp;TEXT(INT(HOUR(Table1[[#This Row],[Patient Admission Date]])/3)*3+3,"00")</f>
        <v>03-06</v>
      </c>
      <c r="O8852" t="str" cm="1">
        <f t="array" ref="O8852">_xlfn.IFS(Table1[[#This Row],[Patient Age]]&lt;=14,"0-14",Table1[[#This Row],[Patient Age]]&lt;=29,"15-29",Table1[[#This Row],[Patient Age]]&lt;=44,"30-44",Table1[[#This Row],[Patient Age]]&lt;=59,"45-59",Table1[[#This Row],[Patient Age]]&lt;=74,"60-74",TRUE,"75+")</f>
        <v>15-29</v>
      </c>
      <c r="P8852" t="str" cm="1">
        <f t="array" ref="P8852">_xlfn.IFS(Table1[[#This Row],[Patient Waittime]]&lt;=15,"0-15",Table1[[#This Row],[Patient Waittime]]&lt;=30,"16-30",Table1[[#This Row],[Patient Waittime]]&lt;=45,"31-45",Table1[[#This Row],[Patient Waittime]]&lt;=60,"46-60",TRUE,"60+")</f>
        <v>46-60</v>
      </c>
      <c r="Q8852">
        <f>--(Table1[[#This Row],[Patient Waittime]]&lt;=30)</f>
        <v>0</v>
      </c>
      <c r="R8852">
        <f>--Table1[[#This Row],[Patient Admission Flag]]</f>
        <v>1</v>
      </c>
      <c r="S8852">
        <f>--AND(Table1[[#This Row],[WithinTarget]]=1,Table1[[#This Row],[Patient Satisfaction Score]]&gt;=7)</f>
        <v>0</v>
      </c>
      <c r="T8852" t="str">
        <f>IF(LEFT(Table1[[#This Row],[Patient Gender]],1)="F","Female","Male")</f>
        <v>Male</v>
      </c>
    </row>
    <row r="8853" spans="1:20" x14ac:dyDescent="0.3">
      <c r="A8853" t="s">
        <v>8957</v>
      </c>
      <c r="B8853" s="1">
        <v>45141.811805555553</v>
      </c>
      <c r="C8853" t="s">
        <v>9</v>
      </c>
      <c r="D8853">
        <v>68</v>
      </c>
      <c r="E8853" t="s">
        <v>10</v>
      </c>
      <c r="F8853" t="s">
        <v>11</v>
      </c>
      <c r="G8853" t="b">
        <v>1</v>
      </c>
      <c r="I8853">
        <v>56</v>
      </c>
      <c r="J8853" t="b">
        <v>1</v>
      </c>
      <c r="K8853">
        <f>YEAR(Table1[[#This Row],[Patient Admission Date]])</f>
        <v>2023</v>
      </c>
      <c r="L8853" t="str">
        <f>TEXT(Table1[[#This Row],[Patient Admission Date]],"mmm")</f>
        <v>Aug</v>
      </c>
      <c r="M8853" t="str">
        <f>TEXT(Table1[[#This Row],[Patient Admission Date]],"ddd")</f>
        <v>Thu</v>
      </c>
      <c r="N8853" t="str">
        <f>TEXT(INT(HOUR(Table1[[#This Row],[Patient Admission Date]])/3)*3,"00")&amp;"-"&amp;TEXT(INT(HOUR(Table1[[#This Row],[Patient Admission Date]])/3)*3+3,"00")</f>
        <v>18-21</v>
      </c>
      <c r="O8853" t="str" cm="1">
        <f t="array" ref="O8853">_xlfn.IFS(Table1[[#This Row],[Patient Age]]&lt;=14,"0-14",Table1[[#This Row],[Patient Age]]&lt;=29,"15-29",Table1[[#This Row],[Patient Age]]&lt;=44,"30-44",Table1[[#This Row],[Patient Age]]&lt;=59,"45-59",Table1[[#This Row],[Patient Age]]&lt;=74,"60-74",TRUE,"75+")</f>
        <v>60-74</v>
      </c>
      <c r="P8853" t="str" cm="1">
        <f t="array" ref="P8853">_xlfn.IFS(Table1[[#This Row],[Patient Waittime]]&lt;=15,"0-15",Table1[[#This Row],[Patient Waittime]]&lt;=30,"16-30",Table1[[#This Row],[Patient Waittime]]&lt;=45,"31-45",Table1[[#This Row],[Patient Waittime]]&lt;=60,"46-60",TRUE,"60+")</f>
        <v>46-60</v>
      </c>
      <c r="Q8853">
        <f>--(Table1[[#This Row],[Patient Waittime]]&lt;=30)</f>
        <v>0</v>
      </c>
      <c r="R8853">
        <f>--Table1[[#This Row],[Patient Admission Flag]]</f>
        <v>1</v>
      </c>
      <c r="S8853">
        <f>--AND(Table1[[#This Row],[WithinTarget]]=1,Table1[[#This Row],[Patient Satisfaction Score]]&gt;=7)</f>
        <v>0</v>
      </c>
      <c r="T8853" t="str">
        <f>IF(LEFT(Table1[[#This Row],[Patient Gender]],1)="F","Female","Male")</f>
        <v>Male</v>
      </c>
    </row>
    <row r="8854" spans="1:20" x14ac:dyDescent="0.3">
      <c r="A8854" t="s">
        <v>8958</v>
      </c>
      <c r="B8854" s="1">
        <v>45529.301388888889</v>
      </c>
      <c r="C8854" t="s">
        <v>9</v>
      </c>
      <c r="D8854">
        <v>35</v>
      </c>
      <c r="E8854" t="s">
        <v>10</v>
      </c>
      <c r="F8854" t="s">
        <v>11</v>
      </c>
      <c r="G8854" t="b">
        <v>1</v>
      </c>
      <c r="I8854">
        <v>60</v>
      </c>
      <c r="J8854" t="b">
        <v>1</v>
      </c>
      <c r="K8854">
        <f>YEAR(Table1[[#This Row],[Patient Admission Date]])</f>
        <v>2024</v>
      </c>
      <c r="L8854" t="str">
        <f>TEXT(Table1[[#This Row],[Patient Admission Date]],"mmm")</f>
        <v>Aug</v>
      </c>
      <c r="M8854" t="str">
        <f>TEXT(Table1[[#This Row],[Patient Admission Date]],"ddd")</f>
        <v>Sun</v>
      </c>
      <c r="N8854" t="str">
        <f>TEXT(INT(HOUR(Table1[[#This Row],[Patient Admission Date]])/3)*3,"00")&amp;"-"&amp;TEXT(INT(HOUR(Table1[[#This Row],[Patient Admission Date]])/3)*3+3,"00")</f>
        <v>06-09</v>
      </c>
      <c r="O8854" t="str" cm="1">
        <f t="array" ref="O8854">_xlfn.IFS(Table1[[#This Row],[Patient Age]]&lt;=14,"0-14",Table1[[#This Row],[Patient Age]]&lt;=29,"15-29",Table1[[#This Row],[Patient Age]]&lt;=44,"30-44",Table1[[#This Row],[Patient Age]]&lt;=59,"45-59",Table1[[#This Row],[Patient Age]]&lt;=74,"60-74",TRUE,"75+")</f>
        <v>30-44</v>
      </c>
      <c r="P8854" t="str" cm="1">
        <f t="array" ref="P8854">_xlfn.IFS(Table1[[#This Row],[Patient Waittime]]&lt;=15,"0-15",Table1[[#This Row],[Patient Waittime]]&lt;=30,"16-30",Table1[[#This Row],[Patient Waittime]]&lt;=45,"31-45",Table1[[#This Row],[Patient Waittime]]&lt;=60,"46-60",TRUE,"60+")</f>
        <v>46-60</v>
      </c>
      <c r="Q8854">
        <f>--(Table1[[#This Row],[Patient Waittime]]&lt;=30)</f>
        <v>0</v>
      </c>
      <c r="R8854">
        <f>--Table1[[#This Row],[Patient Admission Flag]]</f>
        <v>1</v>
      </c>
      <c r="S8854">
        <f>--AND(Table1[[#This Row],[WithinTarget]]=1,Table1[[#This Row],[Patient Satisfaction Score]]&gt;=7)</f>
        <v>0</v>
      </c>
      <c r="T8854" t="str">
        <f>IF(LEFT(Table1[[#This Row],[Patient Gender]],1)="F","Female","Male")</f>
        <v>Male</v>
      </c>
    </row>
    <row r="8855" spans="1:20" x14ac:dyDescent="0.3">
      <c r="A8855" t="s">
        <v>8959</v>
      </c>
      <c r="B8855" s="1">
        <v>45254.081944444442</v>
      </c>
      <c r="C8855" t="s">
        <v>9</v>
      </c>
      <c r="D8855">
        <v>58</v>
      </c>
      <c r="E8855" t="s">
        <v>10</v>
      </c>
      <c r="F8855" t="s">
        <v>11</v>
      </c>
      <c r="G8855" t="b">
        <v>1</v>
      </c>
      <c r="I8855">
        <v>13</v>
      </c>
      <c r="J8855" t="b">
        <v>1</v>
      </c>
      <c r="K8855">
        <f>YEAR(Table1[[#This Row],[Patient Admission Date]])</f>
        <v>2023</v>
      </c>
      <c r="L8855" t="str">
        <f>TEXT(Table1[[#This Row],[Patient Admission Date]],"mmm")</f>
        <v>Nov</v>
      </c>
      <c r="M8855" t="str">
        <f>TEXT(Table1[[#This Row],[Patient Admission Date]],"ddd")</f>
        <v>Fri</v>
      </c>
      <c r="N8855" t="str">
        <f>TEXT(INT(HOUR(Table1[[#This Row],[Patient Admission Date]])/3)*3,"00")&amp;"-"&amp;TEXT(INT(HOUR(Table1[[#This Row],[Patient Admission Date]])/3)*3+3,"00")</f>
        <v>00-03</v>
      </c>
      <c r="O8855" t="str" cm="1">
        <f t="array" ref="O8855">_xlfn.IFS(Table1[[#This Row],[Patient Age]]&lt;=14,"0-14",Table1[[#This Row],[Patient Age]]&lt;=29,"15-29",Table1[[#This Row],[Patient Age]]&lt;=44,"30-44",Table1[[#This Row],[Patient Age]]&lt;=59,"45-59",Table1[[#This Row],[Patient Age]]&lt;=74,"60-74",TRUE,"75+")</f>
        <v>45-59</v>
      </c>
      <c r="P8855" t="str" cm="1">
        <f t="array" ref="P8855">_xlfn.IFS(Table1[[#This Row],[Patient Waittime]]&lt;=15,"0-15",Table1[[#This Row],[Patient Waittime]]&lt;=30,"16-30",Table1[[#This Row],[Patient Waittime]]&lt;=45,"31-45",Table1[[#This Row],[Patient Waittime]]&lt;=60,"46-60",TRUE,"60+")</f>
        <v>0-15</v>
      </c>
      <c r="Q8855">
        <f>--(Table1[[#This Row],[Patient Waittime]]&lt;=30)</f>
        <v>1</v>
      </c>
      <c r="R8855">
        <f>--Table1[[#This Row],[Patient Admission Flag]]</f>
        <v>1</v>
      </c>
      <c r="S8855">
        <f>--AND(Table1[[#This Row],[WithinTarget]]=1,Table1[[#This Row],[Patient Satisfaction Score]]&gt;=7)</f>
        <v>0</v>
      </c>
      <c r="T8855" t="str">
        <f>IF(LEFT(Table1[[#This Row],[Patient Gender]],1)="F","Female","Male")</f>
        <v>Male</v>
      </c>
    </row>
    <row r="8856" spans="1:20" x14ac:dyDescent="0.3">
      <c r="A8856" t="s">
        <v>8960</v>
      </c>
      <c r="B8856" s="1">
        <v>45312.432638888888</v>
      </c>
      <c r="C8856" t="s">
        <v>9</v>
      </c>
      <c r="D8856">
        <v>18</v>
      </c>
      <c r="E8856" t="s">
        <v>10</v>
      </c>
      <c r="F8856" t="s">
        <v>11</v>
      </c>
      <c r="G8856" t="b">
        <v>1</v>
      </c>
      <c r="I8856">
        <v>20</v>
      </c>
      <c r="J8856" t="b">
        <v>1</v>
      </c>
      <c r="K8856">
        <f>YEAR(Table1[[#This Row],[Patient Admission Date]])</f>
        <v>2024</v>
      </c>
      <c r="L8856" t="str">
        <f>TEXT(Table1[[#This Row],[Patient Admission Date]],"mmm")</f>
        <v>Jan</v>
      </c>
      <c r="M8856" t="str">
        <f>TEXT(Table1[[#This Row],[Patient Admission Date]],"ddd")</f>
        <v>Sun</v>
      </c>
      <c r="N8856" t="str">
        <f>TEXT(INT(HOUR(Table1[[#This Row],[Patient Admission Date]])/3)*3,"00")&amp;"-"&amp;TEXT(INT(HOUR(Table1[[#This Row],[Patient Admission Date]])/3)*3+3,"00")</f>
        <v>09-12</v>
      </c>
      <c r="O8856" t="str" cm="1">
        <f t="array" ref="O8856">_xlfn.IFS(Table1[[#This Row],[Patient Age]]&lt;=14,"0-14",Table1[[#This Row],[Patient Age]]&lt;=29,"15-29",Table1[[#This Row],[Patient Age]]&lt;=44,"30-44",Table1[[#This Row],[Patient Age]]&lt;=59,"45-59",Table1[[#This Row],[Patient Age]]&lt;=74,"60-74",TRUE,"75+")</f>
        <v>15-29</v>
      </c>
      <c r="P8856" t="str" cm="1">
        <f t="array" ref="P8856">_xlfn.IFS(Table1[[#This Row],[Patient Waittime]]&lt;=15,"0-15",Table1[[#This Row],[Patient Waittime]]&lt;=30,"16-30",Table1[[#This Row],[Patient Waittime]]&lt;=45,"31-45",Table1[[#This Row],[Patient Waittime]]&lt;=60,"46-60",TRUE,"60+")</f>
        <v>16-30</v>
      </c>
      <c r="Q8856">
        <f>--(Table1[[#This Row],[Patient Waittime]]&lt;=30)</f>
        <v>1</v>
      </c>
      <c r="R8856">
        <f>--Table1[[#This Row],[Patient Admission Flag]]</f>
        <v>1</v>
      </c>
      <c r="S8856">
        <f>--AND(Table1[[#This Row],[WithinTarget]]=1,Table1[[#This Row],[Patient Satisfaction Score]]&gt;=7)</f>
        <v>0</v>
      </c>
      <c r="T8856" t="str">
        <f>IF(LEFT(Table1[[#This Row],[Patient Gender]],1)="F","Female","Male")</f>
        <v>Male</v>
      </c>
    </row>
    <row r="8857" spans="1:20" x14ac:dyDescent="0.3">
      <c r="A8857" t="s">
        <v>8961</v>
      </c>
      <c r="B8857" s="1">
        <v>45524.737500000003</v>
      </c>
      <c r="C8857" t="s">
        <v>9</v>
      </c>
      <c r="D8857">
        <v>32</v>
      </c>
      <c r="E8857" t="s">
        <v>10</v>
      </c>
      <c r="F8857" t="s">
        <v>11</v>
      </c>
      <c r="G8857" t="b">
        <v>1</v>
      </c>
      <c r="I8857">
        <v>22</v>
      </c>
      <c r="J8857" t="b">
        <v>1</v>
      </c>
      <c r="K8857">
        <f>YEAR(Table1[[#This Row],[Patient Admission Date]])</f>
        <v>2024</v>
      </c>
      <c r="L8857" t="str">
        <f>TEXT(Table1[[#This Row],[Patient Admission Date]],"mmm")</f>
        <v>Aug</v>
      </c>
      <c r="M8857" t="str">
        <f>TEXT(Table1[[#This Row],[Patient Admission Date]],"ddd")</f>
        <v>Tue</v>
      </c>
      <c r="N8857" t="str">
        <f>TEXT(INT(HOUR(Table1[[#This Row],[Patient Admission Date]])/3)*3,"00")&amp;"-"&amp;TEXT(INT(HOUR(Table1[[#This Row],[Patient Admission Date]])/3)*3+3,"00")</f>
        <v>15-18</v>
      </c>
      <c r="O8857" t="str" cm="1">
        <f t="array" ref="O8857">_xlfn.IFS(Table1[[#This Row],[Patient Age]]&lt;=14,"0-14",Table1[[#This Row],[Patient Age]]&lt;=29,"15-29",Table1[[#This Row],[Patient Age]]&lt;=44,"30-44",Table1[[#This Row],[Patient Age]]&lt;=59,"45-59",Table1[[#This Row],[Patient Age]]&lt;=74,"60-74",TRUE,"75+")</f>
        <v>30-44</v>
      </c>
      <c r="P8857" t="str" cm="1">
        <f t="array" ref="P8857">_xlfn.IFS(Table1[[#This Row],[Patient Waittime]]&lt;=15,"0-15",Table1[[#This Row],[Patient Waittime]]&lt;=30,"16-30",Table1[[#This Row],[Patient Waittime]]&lt;=45,"31-45",Table1[[#This Row],[Patient Waittime]]&lt;=60,"46-60",TRUE,"60+")</f>
        <v>16-30</v>
      </c>
      <c r="Q8857">
        <f>--(Table1[[#This Row],[Patient Waittime]]&lt;=30)</f>
        <v>1</v>
      </c>
      <c r="R8857">
        <f>--Table1[[#This Row],[Patient Admission Flag]]</f>
        <v>1</v>
      </c>
      <c r="S8857">
        <f>--AND(Table1[[#This Row],[WithinTarget]]=1,Table1[[#This Row],[Patient Satisfaction Score]]&gt;=7)</f>
        <v>0</v>
      </c>
      <c r="T8857" t="str">
        <f>IF(LEFT(Table1[[#This Row],[Patient Gender]],1)="F","Female","Male")</f>
        <v>Male</v>
      </c>
    </row>
    <row r="8858" spans="1:20" x14ac:dyDescent="0.3">
      <c r="A8858" t="s">
        <v>8962</v>
      </c>
      <c r="B8858" s="1">
        <v>45018.546527777777</v>
      </c>
      <c r="C8858" t="s">
        <v>9</v>
      </c>
      <c r="D8858">
        <v>68</v>
      </c>
      <c r="E8858" t="s">
        <v>10</v>
      </c>
      <c r="F8858" t="s">
        <v>11</v>
      </c>
      <c r="G8858" t="b">
        <v>1</v>
      </c>
      <c r="I8858">
        <v>24</v>
      </c>
      <c r="J8858" t="b">
        <v>1</v>
      </c>
      <c r="K8858">
        <f>YEAR(Table1[[#This Row],[Patient Admission Date]])</f>
        <v>2023</v>
      </c>
      <c r="L8858" t="str">
        <f>TEXT(Table1[[#This Row],[Patient Admission Date]],"mmm")</f>
        <v>Apr</v>
      </c>
      <c r="M8858" t="str">
        <f>TEXT(Table1[[#This Row],[Patient Admission Date]],"ddd")</f>
        <v>Sun</v>
      </c>
      <c r="N8858" t="str">
        <f>TEXT(INT(HOUR(Table1[[#This Row],[Patient Admission Date]])/3)*3,"00")&amp;"-"&amp;TEXT(INT(HOUR(Table1[[#This Row],[Patient Admission Date]])/3)*3+3,"00")</f>
        <v>12-15</v>
      </c>
      <c r="O8858" t="str" cm="1">
        <f t="array" ref="O8858">_xlfn.IFS(Table1[[#This Row],[Patient Age]]&lt;=14,"0-14",Table1[[#This Row],[Patient Age]]&lt;=29,"15-29",Table1[[#This Row],[Patient Age]]&lt;=44,"30-44",Table1[[#This Row],[Patient Age]]&lt;=59,"45-59",Table1[[#This Row],[Patient Age]]&lt;=74,"60-74",TRUE,"75+")</f>
        <v>60-74</v>
      </c>
      <c r="P8858" t="str" cm="1">
        <f t="array" ref="P8858">_xlfn.IFS(Table1[[#This Row],[Patient Waittime]]&lt;=15,"0-15",Table1[[#This Row],[Patient Waittime]]&lt;=30,"16-30",Table1[[#This Row],[Patient Waittime]]&lt;=45,"31-45",Table1[[#This Row],[Patient Waittime]]&lt;=60,"46-60",TRUE,"60+")</f>
        <v>16-30</v>
      </c>
      <c r="Q8858">
        <f>--(Table1[[#This Row],[Patient Waittime]]&lt;=30)</f>
        <v>1</v>
      </c>
      <c r="R8858">
        <f>--Table1[[#This Row],[Patient Admission Flag]]</f>
        <v>1</v>
      </c>
      <c r="S8858">
        <f>--AND(Table1[[#This Row],[WithinTarget]]=1,Table1[[#This Row],[Patient Satisfaction Score]]&gt;=7)</f>
        <v>0</v>
      </c>
      <c r="T8858" t="str">
        <f>IF(LEFT(Table1[[#This Row],[Patient Gender]],1)="F","Female","Male")</f>
        <v>Male</v>
      </c>
    </row>
    <row r="8859" spans="1:20" x14ac:dyDescent="0.3">
      <c r="A8859" t="s">
        <v>8963</v>
      </c>
      <c r="B8859" s="1">
        <v>45096.004861111112</v>
      </c>
      <c r="C8859" t="s">
        <v>9</v>
      </c>
      <c r="D8859">
        <v>28</v>
      </c>
      <c r="E8859" t="s">
        <v>10</v>
      </c>
      <c r="F8859" t="s">
        <v>11</v>
      </c>
      <c r="G8859" t="b">
        <v>1</v>
      </c>
      <c r="I8859">
        <v>39</v>
      </c>
      <c r="J8859" t="b">
        <v>1</v>
      </c>
      <c r="K8859">
        <f>YEAR(Table1[[#This Row],[Patient Admission Date]])</f>
        <v>2023</v>
      </c>
      <c r="L8859" t="str">
        <f>TEXT(Table1[[#This Row],[Patient Admission Date]],"mmm")</f>
        <v>Jun</v>
      </c>
      <c r="M8859" t="str">
        <f>TEXT(Table1[[#This Row],[Patient Admission Date]],"ddd")</f>
        <v>Mon</v>
      </c>
      <c r="N8859" t="str">
        <f>TEXT(INT(HOUR(Table1[[#This Row],[Patient Admission Date]])/3)*3,"00")&amp;"-"&amp;TEXT(INT(HOUR(Table1[[#This Row],[Patient Admission Date]])/3)*3+3,"00")</f>
        <v>00-03</v>
      </c>
      <c r="O8859" t="str" cm="1">
        <f t="array" ref="O8859">_xlfn.IFS(Table1[[#This Row],[Patient Age]]&lt;=14,"0-14",Table1[[#This Row],[Patient Age]]&lt;=29,"15-29",Table1[[#This Row],[Patient Age]]&lt;=44,"30-44",Table1[[#This Row],[Patient Age]]&lt;=59,"45-59",Table1[[#This Row],[Patient Age]]&lt;=74,"60-74",TRUE,"75+")</f>
        <v>15-29</v>
      </c>
      <c r="P8859" t="str" cm="1">
        <f t="array" ref="P8859">_xlfn.IFS(Table1[[#This Row],[Patient Waittime]]&lt;=15,"0-15",Table1[[#This Row],[Patient Waittime]]&lt;=30,"16-30",Table1[[#This Row],[Patient Waittime]]&lt;=45,"31-45",Table1[[#This Row],[Patient Waittime]]&lt;=60,"46-60",TRUE,"60+")</f>
        <v>31-45</v>
      </c>
      <c r="Q8859">
        <f>--(Table1[[#This Row],[Patient Waittime]]&lt;=30)</f>
        <v>0</v>
      </c>
      <c r="R8859">
        <f>--Table1[[#This Row],[Patient Admission Flag]]</f>
        <v>1</v>
      </c>
      <c r="S8859">
        <f>--AND(Table1[[#This Row],[WithinTarget]]=1,Table1[[#This Row],[Patient Satisfaction Score]]&gt;=7)</f>
        <v>0</v>
      </c>
      <c r="T8859" t="str">
        <f>IF(LEFT(Table1[[#This Row],[Patient Gender]],1)="F","Female","Male")</f>
        <v>Male</v>
      </c>
    </row>
    <row r="8860" spans="1:20" x14ac:dyDescent="0.3">
      <c r="A8860" t="s">
        <v>8964</v>
      </c>
      <c r="B8860" s="1">
        <v>45389.059027777781</v>
      </c>
      <c r="C8860" t="s">
        <v>9</v>
      </c>
      <c r="D8860">
        <v>63</v>
      </c>
      <c r="E8860" t="s">
        <v>10</v>
      </c>
      <c r="F8860" t="s">
        <v>11</v>
      </c>
      <c r="G8860" t="b">
        <v>1</v>
      </c>
      <c r="I8860">
        <v>39</v>
      </c>
      <c r="J8860" t="b">
        <v>1</v>
      </c>
      <c r="K8860">
        <f>YEAR(Table1[[#This Row],[Patient Admission Date]])</f>
        <v>2024</v>
      </c>
      <c r="L8860" t="str">
        <f>TEXT(Table1[[#This Row],[Patient Admission Date]],"mmm")</f>
        <v>Apr</v>
      </c>
      <c r="M8860" t="str">
        <f>TEXT(Table1[[#This Row],[Patient Admission Date]],"ddd")</f>
        <v>Sun</v>
      </c>
      <c r="N8860" t="str">
        <f>TEXT(INT(HOUR(Table1[[#This Row],[Patient Admission Date]])/3)*3,"00")&amp;"-"&amp;TEXT(INT(HOUR(Table1[[#This Row],[Patient Admission Date]])/3)*3+3,"00")</f>
        <v>00-03</v>
      </c>
      <c r="O8860" t="str" cm="1">
        <f t="array" ref="O8860">_xlfn.IFS(Table1[[#This Row],[Patient Age]]&lt;=14,"0-14",Table1[[#This Row],[Patient Age]]&lt;=29,"15-29",Table1[[#This Row],[Patient Age]]&lt;=44,"30-44",Table1[[#This Row],[Patient Age]]&lt;=59,"45-59",Table1[[#This Row],[Patient Age]]&lt;=74,"60-74",TRUE,"75+")</f>
        <v>60-74</v>
      </c>
      <c r="P8860" t="str" cm="1">
        <f t="array" ref="P8860">_xlfn.IFS(Table1[[#This Row],[Patient Waittime]]&lt;=15,"0-15",Table1[[#This Row],[Patient Waittime]]&lt;=30,"16-30",Table1[[#This Row],[Patient Waittime]]&lt;=45,"31-45",Table1[[#This Row],[Patient Waittime]]&lt;=60,"46-60",TRUE,"60+")</f>
        <v>31-45</v>
      </c>
      <c r="Q8860">
        <f>--(Table1[[#This Row],[Patient Waittime]]&lt;=30)</f>
        <v>0</v>
      </c>
      <c r="R8860">
        <f>--Table1[[#This Row],[Patient Admission Flag]]</f>
        <v>1</v>
      </c>
      <c r="S8860">
        <f>--AND(Table1[[#This Row],[WithinTarget]]=1,Table1[[#This Row],[Patient Satisfaction Score]]&gt;=7)</f>
        <v>0</v>
      </c>
      <c r="T8860" t="str">
        <f>IF(LEFT(Table1[[#This Row],[Patient Gender]],1)="F","Female","Male")</f>
        <v>Male</v>
      </c>
    </row>
    <row r="8861" spans="1:20" x14ac:dyDescent="0.3">
      <c r="A8861" t="s">
        <v>8965</v>
      </c>
      <c r="B8861" s="1">
        <v>45455.974999999999</v>
      </c>
      <c r="C8861" t="s">
        <v>9</v>
      </c>
      <c r="D8861">
        <v>72</v>
      </c>
      <c r="E8861" t="s">
        <v>10</v>
      </c>
      <c r="F8861" t="s">
        <v>11</v>
      </c>
      <c r="G8861" t="b">
        <v>1</v>
      </c>
      <c r="I8861">
        <v>39</v>
      </c>
      <c r="J8861" t="b">
        <v>1</v>
      </c>
      <c r="K8861">
        <f>YEAR(Table1[[#This Row],[Patient Admission Date]])</f>
        <v>2024</v>
      </c>
      <c r="L8861" t="str">
        <f>TEXT(Table1[[#This Row],[Patient Admission Date]],"mmm")</f>
        <v>Jun</v>
      </c>
      <c r="M8861" t="str">
        <f>TEXT(Table1[[#This Row],[Patient Admission Date]],"ddd")</f>
        <v>Wed</v>
      </c>
      <c r="N8861" t="str">
        <f>TEXT(INT(HOUR(Table1[[#This Row],[Patient Admission Date]])/3)*3,"00")&amp;"-"&amp;TEXT(INT(HOUR(Table1[[#This Row],[Patient Admission Date]])/3)*3+3,"00")</f>
        <v>21-24</v>
      </c>
      <c r="O8861" t="str" cm="1">
        <f t="array" ref="O8861">_xlfn.IFS(Table1[[#This Row],[Patient Age]]&lt;=14,"0-14",Table1[[#This Row],[Patient Age]]&lt;=29,"15-29",Table1[[#This Row],[Patient Age]]&lt;=44,"30-44",Table1[[#This Row],[Patient Age]]&lt;=59,"45-59",Table1[[#This Row],[Patient Age]]&lt;=74,"60-74",TRUE,"75+")</f>
        <v>60-74</v>
      </c>
      <c r="P8861" t="str" cm="1">
        <f t="array" ref="P8861">_xlfn.IFS(Table1[[#This Row],[Patient Waittime]]&lt;=15,"0-15",Table1[[#This Row],[Patient Waittime]]&lt;=30,"16-30",Table1[[#This Row],[Patient Waittime]]&lt;=45,"31-45",Table1[[#This Row],[Patient Waittime]]&lt;=60,"46-60",TRUE,"60+")</f>
        <v>31-45</v>
      </c>
      <c r="Q8861">
        <f>--(Table1[[#This Row],[Patient Waittime]]&lt;=30)</f>
        <v>0</v>
      </c>
      <c r="R8861">
        <f>--Table1[[#This Row],[Patient Admission Flag]]</f>
        <v>1</v>
      </c>
      <c r="S8861">
        <f>--AND(Table1[[#This Row],[WithinTarget]]=1,Table1[[#This Row],[Patient Satisfaction Score]]&gt;=7)</f>
        <v>0</v>
      </c>
      <c r="T8861" t="str">
        <f>IF(LEFT(Table1[[#This Row],[Patient Gender]],1)="F","Female","Male")</f>
        <v>Male</v>
      </c>
    </row>
    <row r="8862" spans="1:20" x14ac:dyDescent="0.3">
      <c r="A8862" t="s">
        <v>8966</v>
      </c>
      <c r="B8862" s="1">
        <v>45143.215277777781</v>
      </c>
      <c r="C8862" t="s">
        <v>9</v>
      </c>
      <c r="D8862">
        <v>57</v>
      </c>
      <c r="E8862" t="s">
        <v>10</v>
      </c>
      <c r="F8862" t="s">
        <v>11</v>
      </c>
      <c r="G8862" t="b">
        <v>1</v>
      </c>
      <c r="I8862">
        <v>40</v>
      </c>
      <c r="J8862" t="b">
        <v>1</v>
      </c>
      <c r="K8862">
        <f>YEAR(Table1[[#This Row],[Patient Admission Date]])</f>
        <v>2023</v>
      </c>
      <c r="L8862" t="str">
        <f>TEXT(Table1[[#This Row],[Patient Admission Date]],"mmm")</f>
        <v>Aug</v>
      </c>
      <c r="M8862" t="str">
        <f>TEXT(Table1[[#This Row],[Patient Admission Date]],"ddd")</f>
        <v>Sat</v>
      </c>
      <c r="N8862" t="str">
        <f>TEXT(INT(HOUR(Table1[[#This Row],[Patient Admission Date]])/3)*3,"00")&amp;"-"&amp;TEXT(INT(HOUR(Table1[[#This Row],[Patient Admission Date]])/3)*3+3,"00")</f>
        <v>03-06</v>
      </c>
      <c r="O8862" t="str" cm="1">
        <f t="array" ref="O8862">_xlfn.IFS(Table1[[#This Row],[Patient Age]]&lt;=14,"0-14",Table1[[#This Row],[Patient Age]]&lt;=29,"15-29",Table1[[#This Row],[Patient Age]]&lt;=44,"30-44",Table1[[#This Row],[Patient Age]]&lt;=59,"45-59",Table1[[#This Row],[Patient Age]]&lt;=74,"60-74",TRUE,"75+")</f>
        <v>45-59</v>
      </c>
      <c r="P8862" t="str" cm="1">
        <f t="array" ref="P8862">_xlfn.IFS(Table1[[#This Row],[Patient Waittime]]&lt;=15,"0-15",Table1[[#This Row],[Patient Waittime]]&lt;=30,"16-30",Table1[[#This Row],[Patient Waittime]]&lt;=45,"31-45",Table1[[#This Row],[Patient Waittime]]&lt;=60,"46-60",TRUE,"60+")</f>
        <v>31-45</v>
      </c>
      <c r="Q8862">
        <f>--(Table1[[#This Row],[Patient Waittime]]&lt;=30)</f>
        <v>0</v>
      </c>
      <c r="R8862">
        <f>--Table1[[#This Row],[Patient Admission Flag]]</f>
        <v>1</v>
      </c>
      <c r="S8862">
        <f>--AND(Table1[[#This Row],[WithinTarget]]=1,Table1[[#This Row],[Patient Satisfaction Score]]&gt;=7)</f>
        <v>0</v>
      </c>
      <c r="T8862" t="str">
        <f>IF(LEFT(Table1[[#This Row],[Patient Gender]],1)="F","Female","Male")</f>
        <v>Male</v>
      </c>
    </row>
    <row r="8863" spans="1:20" x14ac:dyDescent="0.3">
      <c r="A8863" t="s">
        <v>8967</v>
      </c>
      <c r="B8863" s="1">
        <v>45071.044444444444</v>
      </c>
      <c r="C8863" t="s">
        <v>9</v>
      </c>
      <c r="D8863">
        <v>37</v>
      </c>
      <c r="E8863" t="s">
        <v>10</v>
      </c>
      <c r="F8863" t="s">
        <v>11</v>
      </c>
      <c r="G8863" t="b">
        <v>1</v>
      </c>
      <c r="I8863">
        <v>46</v>
      </c>
      <c r="J8863" t="b">
        <v>1</v>
      </c>
      <c r="K8863">
        <f>YEAR(Table1[[#This Row],[Patient Admission Date]])</f>
        <v>2023</v>
      </c>
      <c r="L8863" t="str">
        <f>TEXT(Table1[[#This Row],[Patient Admission Date]],"mmm")</f>
        <v>May</v>
      </c>
      <c r="M8863" t="str">
        <f>TEXT(Table1[[#This Row],[Patient Admission Date]],"ddd")</f>
        <v>Thu</v>
      </c>
      <c r="N8863" t="str">
        <f>TEXT(INT(HOUR(Table1[[#This Row],[Patient Admission Date]])/3)*3,"00")&amp;"-"&amp;TEXT(INT(HOUR(Table1[[#This Row],[Patient Admission Date]])/3)*3+3,"00")</f>
        <v>00-03</v>
      </c>
      <c r="O8863" t="str" cm="1">
        <f t="array" ref="O8863">_xlfn.IFS(Table1[[#This Row],[Patient Age]]&lt;=14,"0-14",Table1[[#This Row],[Patient Age]]&lt;=29,"15-29",Table1[[#This Row],[Patient Age]]&lt;=44,"30-44",Table1[[#This Row],[Patient Age]]&lt;=59,"45-59",Table1[[#This Row],[Patient Age]]&lt;=74,"60-74",TRUE,"75+")</f>
        <v>30-44</v>
      </c>
      <c r="P8863" t="str" cm="1">
        <f t="array" ref="P8863">_xlfn.IFS(Table1[[#This Row],[Patient Waittime]]&lt;=15,"0-15",Table1[[#This Row],[Patient Waittime]]&lt;=30,"16-30",Table1[[#This Row],[Patient Waittime]]&lt;=45,"31-45",Table1[[#This Row],[Patient Waittime]]&lt;=60,"46-60",TRUE,"60+")</f>
        <v>46-60</v>
      </c>
      <c r="Q8863">
        <f>--(Table1[[#This Row],[Patient Waittime]]&lt;=30)</f>
        <v>0</v>
      </c>
      <c r="R8863">
        <f>--Table1[[#This Row],[Patient Admission Flag]]</f>
        <v>1</v>
      </c>
      <c r="S8863">
        <f>--AND(Table1[[#This Row],[WithinTarget]]=1,Table1[[#This Row],[Patient Satisfaction Score]]&gt;=7)</f>
        <v>0</v>
      </c>
      <c r="T8863" t="str">
        <f>IF(LEFT(Table1[[#This Row],[Patient Gender]],1)="F","Female","Male")</f>
        <v>Male</v>
      </c>
    </row>
    <row r="8864" spans="1:20" x14ac:dyDescent="0.3">
      <c r="A8864" t="s">
        <v>8968</v>
      </c>
      <c r="B8864" s="1">
        <v>45195.57708333333</v>
      </c>
      <c r="C8864" t="s">
        <v>9</v>
      </c>
      <c r="D8864">
        <v>79</v>
      </c>
      <c r="E8864" t="s">
        <v>10</v>
      </c>
      <c r="F8864" t="s">
        <v>11</v>
      </c>
      <c r="G8864" t="b">
        <v>1</v>
      </c>
      <c r="I8864">
        <v>56</v>
      </c>
      <c r="J8864" t="b">
        <v>1</v>
      </c>
      <c r="K8864">
        <f>YEAR(Table1[[#This Row],[Patient Admission Date]])</f>
        <v>2023</v>
      </c>
      <c r="L8864" t="str">
        <f>TEXT(Table1[[#This Row],[Patient Admission Date]],"mmm")</f>
        <v>Sep</v>
      </c>
      <c r="M8864" t="str">
        <f>TEXT(Table1[[#This Row],[Patient Admission Date]],"ddd")</f>
        <v>Tue</v>
      </c>
      <c r="N8864" t="str">
        <f>TEXT(INT(HOUR(Table1[[#This Row],[Patient Admission Date]])/3)*3,"00")&amp;"-"&amp;TEXT(INT(HOUR(Table1[[#This Row],[Patient Admission Date]])/3)*3+3,"00")</f>
        <v>12-15</v>
      </c>
      <c r="O8864" t="str" cm="1">
        <f t="array" ref="O8864">_xlfn.IFS(Table1[[#This Row],[Patient Age]]&lt;=14,"0-14",Table1[[#This Row],[Patient Age]]&lt;=29,"15-29",Table1[[#This Row],[Patient Age]]&lt;=44,"30-44",Table1[[#This Row],[Patient Age]]&lt;=59,"45-59",Table1[[#This Row],[Patient Age]]&lt;=74,"60-74",TRUE,"75+")</f>
        <v>75+</v>
      </c>
      <c r="P8864" t="str" cm="1">
        <f t="array" ref="P8864">_xlfn.IFS(Table1[[#This Row],[Patient Waittime]]&lt;=15,"0-15",Table1[[#This Row],[Patient Waittime]]&lt;=30,"16-30",Table1[[#This Row],[Patient Waittime]]&lt;=45,"31-45",Table1[[#This Row],[Patient Waittime]]&lt;=60,"46-60",TRUE,"60+")</f>
        <v>46-60</v>
      </c>
      <c r="Q8864">
        <f>--(Table1[[#This Row],[Patient Waittime]]&lt;=30)</f>
        <v>0</v>
      </c>
      <c r="R8864">
        <f>--Table1[[#This Row],[Patient Admission Flag]]</f>
        <v>1</v>
      </c>
      <c r="S8864">
        <f>--AND(Table1[[#This Row],[WithinTarget]]=1,Table1[[#This Row],[Patient Satisfaction Score]]&gt;=7)</f>
        <v>0</v>
      </c>
      <c r="T8864" t="str">
        <f>IF(LEFT(Table1[[#This Row],[Patient Gender]],1)="F","Female","Male")</f>
        <v>Male</v>
      </c>
    </row>
    <row r="8865" spans="1:20" x14ac:dyDescent="0.3">
      <c r="A8865" t="s">
        <v>8969</v>
      </c>
      <c r="B8865" s="1">
        <v>45248.536111111112</v>
      </c>
      <c r="C8865" t="s">
        <v>9</v>
      </c>
      <c r="D8865">
        <v>77</v>
      </c>
      <c r="E8865" t="s">
        <v>10</v>
      </c>
      <c r="F8865" t="s">
        <v>11</v>
      </c>
      <c r="G8865" t="b">
        <v>1</v>
      </c>
      <c r="I8865">
        <v>24</v>
      </c>
      <c r="J8865" t="b">
        <v>1</v>
      </c>
      <c r="K8865">
        <f>YEAR(Table1[[#This Row],[Patient Admission Date]])</f>
        <v>2023</v>
      </c>
      <c r="L8865" t="str">
        <f>TEXT(Table1[[#This Row],[Patient Admission Date]],"mmm")</f>
        <v>Nov</v>
      </c>
      <c r="M8865" t="str">
        <f>TEXT(Table1[[#This Row],[Patient Admission Date]],"ddd")</f>
        <v>Sat</v>
      </c>
      <c r="N8865" t="str">
        <f>TEXT(INT(HOUR(Table1[[#This Row],[Patient Admission Date]])/3)*3,"00")&amp;"-"&amp;TEXT(INT(HOUR(Table1[[#This Row],[Patient Admission Date]])/3)*3+3,"00")</f>
        <v>12-15</v>
      </c>
      <c r="O8865" t="str" cm="1">
        <f t="array" ref="O8865">_xlfn.IFS(Table1[[#This Row],[Patient Age]]&lt;=14,"0-14",Table1[[#This Row],[Patient Age]]&lt;=29,"15-29",Table1[[#This Row],[Patient Age]]&lt;=44,"30-44",Table1[[#This Row],[Patient Age]]&lt;=59,"45-59",Table1[[#This Row],[Patient Age]]&lt;=74,"60-74",TRUE,"75+")</f>
        <v>75+</v>
      </c>
      <c r="P8865" t="str" cm="1">
        <f t="array" ref="P8865">_xlfn.IFS(Table1[[#This Row],[Patient Waittime]]&lt;=15,"0-15",Table1[[#This Row],[Patient Waittime]]&lt;=30,"16-30",Table1[[#This Row],[Patient Waittime]]&lt;=45,"31-45",Table1[[#This Row],[Patient Waittime]]&lt;=60,"46-60",TRUE,"60+")</f>
        <v>16-30</v>
      </c>
      <c r="Q8865">
        <f>--(Table1[[#This Row],[Patient Waittime]]&lt;=30)</f>
        <v>1</v>
      </c>
      <c r="R8865">
        <f>--Table1[[#This Row],[Patient Admission Flag]]</f>
        <v>1</v>
      </c>
      <c r="S8865">
        <f>--AND(Table1[[#This Row],[WithinTarget]]=1,Table1[[#This Row],[Patient Satisfaction Score]]&gt;=7)</f>
        <v>0</v>
      </c>
      <c r="T8865" t="str">
        <f>IF(LEFT(Table1[[#This Row],[Patient Gender]],1)="F","Female","Male")</f>
        <v>Male</v>
      </c>
    </row>
    <row r="8866" spans="1:20" x14ac:dyDescent="0.3">
      <c r="A8866" t="s">
        <v>8970</v>
      </c>
      <c r="B8866" s="1">
        <v>45534.077777777777</v>
      </c>
      <c r="C8866" t="s">
        <v>9</v>
      </c>
      <c r="D8866">
        <v>76</v>
      </c>
      <c r="E8866" t="s">
        <v>10</v>
      </c>
      <c r="F8866" t="s">
        <v>11</v>
      </c>
      <c r="G8866" t="b">
        <v>1</v>
      </c>
      <c r="I8866">
        <v>25</v>
      </c>
      <c r="J8866" t="b">
        <v>1</v>
      </c>
      <c r="K8866">
        <f>YEAR(Table1[[#This Row],[Patient Admission Date]])</f>
        <v>2024</v>
      </c>
      <c r="L8866" t="str">
        <f>TEXT(Table1[[#This Row],[Patient Admission Date]],"mmm")</f>
        <v>Aug</v>
      </c>
      <c r="M8866" t="str">
        <f>TEXT(Table1[[#This Row],[Patient Admission Date]],"ddd")</f>
        <v>Fri</v>
      </c>
      <c r="N8866" t="str">
        <f>TEXT(INT(HOUR(Table1[[#This Row],[Patient Admission Date]])/3)*3,"00")&amp;"-"&amp;TEXT(INT(HOUR(Table1[[#This Row],[Patient Admission Date]])/3)*3+3,"00")</f>
        <v>00-03</v>
      </c>
      <c r="O8866" t="str" cm="1">
        <f t="array" ref="O8866">_xlfn.IFS(Table1[[#This Row],[Patient Age]]&lt;=14,"0-14",Table1[[#This Row],[Patient Age]]&lt;=29,"15-29",Table1[[#This Row],[Patient Age]]&lt;=44,"30-44",Table1[[#This Row],[Patient Age]]&lt;=59,"45-59",Table1[[#This Row],[Patient Age]]&lt;=74,"60-74",TRUE,"75+")</f>
        <v>75+</v>
      </c>
      <c r="P8866" t="str" cm="1">
        <f t="array" ref="P8866">_xlfn.IFS(Table1[[#This Row],[Patient Waittime]]&lt;=15,"0-15",Table1[[#This Row],[Patient Waittime]]&lt;=30,"16-30",Table1[[#This Row],[Patient Waittime]]&lt;=45,"31-45",Table1[[#This Row],[Patient Waittime]]&lt;=60,"46-60",TRUE,"60+")</f>
        <v>16-30</v>
      </c>
      <c r="Q8866">
        <f>--(Table1[[#This Row],[Patient Waittime]]&lt;=30)</f>
        <v>1</v>
      </c>
      <c r="R8866">
        <f>--Table1[[#This Row],[Patient Admission Flag]]</f>
        <v>1</v>
      </c>
      <c r="S8866">
        <f>--AND(Table1[[#This Row],[WithinTarget]]=1,Table1[[#This Row],[Patient Satisfaction Score]]&gt;=7)</f>
        <v>0</v>
      </c>
      <c r="T8866" t="str">
        <f>IF(LEFT(Table1[[#This Row],[Patient Gender]],1)="F","Female","Male")</f>
        <v>Male</v>
      </c>
    </row>
    <row r="8867" spans="1:20" x14ac:dyDescent="0.3">
      <c r="A8867" t="s">
        <v>8971</v>
      </c>
      <c r="B8867" s="1">
        <v>45094.420138888891</v>
      </c>
      <c r="C8867" t="s">
        <v>9</v>
      </c>
      <c r="D8867">
        <v>66</v>
      </c>
      <c r="E8867" t="s">
        <v>10</v>
      </c>
      <c r="F8867" t="s">
        <v>11</v>
      </c>
      <c r="G8867" t="b">
        <v>1</v>
      </c>
      <c r="I8867">
        <v>27</v>
      </c>
      <c r="J8867" t="b">
        <v>1</v>
      </c>
      <c r="K8867">
        <f>YEAR(Table1[[#This Row],[Patient Admission Date]])</f>
        <v>2023</v>
      </c>
      <c r="L8867" t="str">
        <f>TEXT(Table1[[#This Row],[Patient Admission Date]],"mmm")</f>
        <v>Jun</v>
      </c>
      <c r="M8867" t="str">
        <f>TEXT(Table1[[#This Row],[Patient Admission Date]],"ddd")</f>
        <v>Sat</v>
      </c>
      <c r="N8867" t="str">
        <f>TEXT(INT(HOUR(Table1[[#This Row],[Patient Admission Date]])/3)*3,"00")&amp;"-"&amp;TEXT(INT(HOUR(Table1[[#This Row],[Patient Admission Date]])/3)*3+3,"00")</f>
        <v>09-12</v>
      </c>
      <c r="O8867" t="str" cm="1">
        <f t="array" ref="O8867">_xlfn.IFS(Table1[[#This Row],[Patient Age]]&lt;=14,"0-14",Table1[[#This Row],[Patient Age]]&lt;=29,"15-29",Table1[[#This Row],[Patient Age]]&lt;=44,"30-44",Table1[[#This Row],[Patient Age]]&lt;=59,"45-59",Table1[[#This Row],[Patient Age]]&lt;=74,"60-74",TRUE,"75+")</f>
        <v>60-74</v>
      </c>
      <c r="P8867" t="str" cm="1">
        <f t="array" ref="P8867">_xlfn.IFS(Table1[[#This Row],[Patient Waittime]]&lt;=15,"0-15",Table1[[#This Row],[Patient Waittime]]&lt;=30,"16-30",Table1[[#This Row],[Patient Waittime]]&lt;=45,"31-45",Table1[[#This Row],[Patient Waittime]]&lt;=60,"46-60",TRUE,"60+")</f>
        <v>16-30</v>
      </c>
      <c r="Q8867">
        <f>--(Table1[[#This Row],[Patient Waittime]]&lt;=30)</f>
        <v>1</v>
      </c>
      <c r="R8867">
        <f>--Table1[[#This Row],[Patient Admission Flag]]</f>
        <v>1</v>
      </c>
      <c r="S8867">
        <f>--AND(Table1[[#This Row],[WithinTarget]]=1,Table1[[#This Row],[Patient Satisfaction Score]]&gt;=7)</f>
        <v>0</v>
      </c>
      <c r="T8867" t="str">
        <f>IF(LEFT(Table1[[#This Row],[Patient Gender]],1)="F","Female","Male")</f>
        <v>Male</v>
      </c>
    </row>
    <row r="8868" spans="1:20" x14ac:dyDescent="0.3">
      <c r="A8868" t="s">
        <v>8972</v>
      </c>
      <c r="B8868" s="1">
        <v>45340.661805555559</v>
      </c>
      <c r="C8868" t="s">
        <v>9</v>
      </c>
      <c r="D8868">
        <v>58</v>
      </c>
      <c r="E8868" t="s">
        <v>10</v>
      </c>
      <c r="F8868" t="s">
        <v>11</v>
      </c>
      <c r="G8868" t="b">
        <v>1</v>
      </c>
      <c r="I8868">
        <v>36</v>
      </c>
      <c r="J8868" t="b">
        <v>1</v>
      </c>
      <c r="K8868">
        <f>YEAR(Table1[[#This Row],[Patient Admission Date]])</f>
        <v>2024</v>
      </c>
      <c r="L8868" t="str">
        <f>TEXT(Table1[[#This Row],[Patient Admission Date]],"mmm")</f>
        <v>Feb</v>
      </c>
      <c r="M8868" t="str">
        <f>TEXT(Table1[[#This Row],[Patient Admission Date]],"ddd")</f>
        <v>Sun</v>
      </c>
      <c r="N8868" t="str">
        <f>TEXT(INT(HOUR(Table1[[#This Row],[Patient Admission Date]])/3)*3,"00")&amp;"-"&amp;TEXT(INT(HOUR(Table1[[#This Row],[Patient Admission Date]])/3)*3+3,"00")</f>
        <v>15-18</v>
      </c>
      <c r="O8868" t="str" cm="1">
        <f t="array" ref="O8868">_xlfn.IFS(Table1[[#This Row],[Patient Age]]&lt;=14,"0-14",Table1[[#This Row],[Patient Age]]&lt;=29,"15-29",Table1[[#This Row],[Patient Age]]&lt;=44,"30-44",Table1[[#This Row],[Patient Age]]&lt;=59,"45-59",Table1[[#This Row],[Patient Age]]&lt;=74,"60-74",TRUE,"75+")</f>
        <v>45-59</v>
      </c>
      <c r="P8868" t="str" cm="1">
        <f t="array" ref="P8868">_xlfn.IFS(Table1[[#This Row],[Patient Waittime]]&lt;=15,"0-15",Table1[[#This Row],[Patient Waittime]]&lt;=30,"16-30",Table1[[#This Row],[Patient Waittime]]&lt;=45,"31-45",Table1[[#This Row],[Patient Waittime]]&lt;=60,"46-60",TRUE,"60+")</f>
        <v>31-45</v>
      </c>
      <c r="Q8868">
        <f>--(Table1[[#This Row],[Patient Waittime]]&lt;=30)</f>
        <v>0</v>
      </c>
      <c r="R8868">
        <f>--Table1[[#This Row],[Patient Admission Flag]]</f>
        <v>1</v>
      </c>
      <c r="S8868">
        <f>--AND(Table1[[#This Row],[WithinTarget]]=1,Table1[[#This Row],[Patient Satisfaction Score]]&gt;=7)</f>
        <v>0</v>
      </c>
      <c r="T8868" t="str">
        <f>IF(LEFT(Table1[[#This Row],[Patient Gender]],1)="F","Female","Male")</f>
        <v>Male</v>
      </c>
    </row>
    <row r="8869" spans="1:20" x14ac:dyDescent="0.3">
      <c r="A8869" t="s">
        <v>8973</v>
      </c>
      <c r="B8869" s="1">
        <v>45239.885416666664</v>
      </c>
      <c r="C8869" t="s">
        <v>9</v>
      </c>
      <c r="D8869">
        <v>25</v>
      </c>
      <c r="E8869" t="s">
        <v>10</v>
      </c>
      <c r="F8869" t="s">
        <v>11</v>
      </c>
      <c r="G8869" t="b">
        <v>1</v>
      </c>
      <c r="I8869">
        <v>37</v>
      </c>
      <c r="J8869" t="b">
        <v>1</v>
      </c>
      <c r="K8869">
        <f>YEAR(Table1[[#This Row],[Patient Admission Date]])</f>
        <v>2023</v>
      </c>
      <c r="L8869" t="str">
        <f>TEXT(Table1[[#This Row],[Patient Admission Date]],"mmm")</f>
        <v>Nov</v>
      </c>
      <c r="M8869" t="str">
        <f>TEXT(Table1[[#This Row],[Patient Admission Date]],"ddd")</f>
        <v>Thu</v>
      </c>
      <c r="N8869" t="str">
        <f>TEXT(INT(HOUR(Table1[[#This Row],[Patient Admission Date]])/3)*3,"00")&amp;"-"&amp;TEXT(INT(HOUR(Table1[[#This Row],[Patient Admission Date]])/3)*3+3,"00")</f>
        <v>21-24</v>
      </c>
      <c r="O8869" t="str" cm="1">
        <f t="array" ref="O8869">_xlfn.IFS(Table1[[#This Row],[Patient Age]]&lt;=14,"0-14",Table1[[#This Row],[Patient Age]]&lt;=29,"15-29",Table1[[#This Row],[Patient Age]]&lt;=44,"30-44",Table1[[#This Row],[Patient Age]]&lt;=59,"45-59",Table1[[#This Row],[Patient Age]]&lt;=74,"60-74",TRUE,"75+")</f>
        <v>15-29</v>
      </c>
      <c r="P8869" t="str" cm="1">
        <f t="array" ref="P8869">_xlfn.IFS(Table1[[#This Row],[Patient Waittime]]&lt;=15,"0-15",Table1[[#This Row],[Patient Waittime]]&lt;=30,"16-30",Table1[[#This Row],[Patient Waittime]]&lt;=45,"31-45",Table1[[#This Row],[Patient Waittime]]&lt;=60,"46-60",TRUE,"60+")</f>
        <v>31-45</v>
      </c>
      <c r="Q8869">
        <f>--(Table1[[#This Row],[Patient Waittime]]&lt;=30)</f>
        <v>0</v>
      </c>
      <c r="R8869">
        <f>--Table1[[#This Row],[Patient Admission Flag]]</f>
        <v>1</v>
      </c>
      <c r="S8869">
        <f>--AND(Table1[[#This Row],[WithinTarget]]=1,Table1[[#This Row],[Patient Satisfaction Score]]&gt;=7)</f>
        <v>0</v>
      </c>
      <c r="T8869" t="str">
        <f>IF(LEFT(Table1[[#This Row],[Patient Gender]],1)="F","Female","Male")</f>
        <v>Male</v>
      </c>
    </row>
    <row r="8870" spans="1:20" x14ac:dyDescent="0.3">
      <c r="A8870" t="s">
        <v>8974</v>
      </c>
      <c r="B8870" s="1">
        <v>45088.265972222223</v>
      </c>
      <c r="C8870" t="s">
        <v>9</v>
      </c>
      <c r="D8870">
        <v>32</v>
      </c>
      <c r="E8870" t="s">
        <v>10</v>
      </c>
      <c r="F8870" t="s">
        <v>11</v>
      </c>
      <c r="G8870" t="b">
        <v>1</v>
      </c>
      <c r="I8870">
        <v>50</v>
      </c>
      <c r="J8870" t="b">
        <v>1</v>
      </c>
      <c r="K8870">
        <f>YEAR(Table1[[#This Row],[Patient Admission Date]])</f>
        <v>2023</v>
      </c>
      <c r="L8870" t="str">
        <f>TEXT(Table1[[#This Row],[Patient Admission Date]],"mmm")</f>
        <v>Jun</v>
      </c>
      <c r="M8870" t="str">
        <f>TEXT(Table1[[#This Row],[Patient Admission Date]],"ddd")</f>
        <v>Sun</v>
      </c>
      <c r="N8870" t="str">
        <f>TEXT(INT(HOUR(Table1[[#This Row],[Patient Admission Date]])/3)*3,"00")&amp;"-"&amp;TEXT(INT(HOUR(Table1[[#This Row],[Patient Admission Date]])/3)*3+3,"00")</f>
        <v>06-09</v>
      </c>
      <c r="O8870" t="str" cm="1">
        <f t="array" ref="O8870">_xlfn.IFS(Table1[[#This Row],[Patient Age]]&lt;=14,"0-14",Table1[[#This Row],[Patient Age]]&lt;=29,"15-29",Table1[[#This Row],[Patient Age]]&lt;=44,"30-44",Table1[[#This Row],[Patient Age]]&lt;=59,"45-59",Table1[[#This Row],[Patient Age]]&lt;=74,"60-74",TRUE,"75+")</f>
        <v>30-44</v>
      </c>
      <c r="P8870" t="str" cm="1">
        <f t="array" ref="P8870">_xlfn.IFS(Table1[[#This Row],[Patient Waittime]]&lt;=15,"0-15",Table1[[#This Row],[Patient Waittime]]&lt;=30,"16-30",Table1[[#This Row],[Patient Waittime]]&lt;=45,"31-45",Table1[[#This Row],[Patient Waittime]]&lt;=60,"46-60",TRUE,"60+")</f>
        <v>46-60</v>
      </c>
      <c r="Q8870">
        <f>--(Table1[[#This Row],[Patient Waittime]]&lt;=30)</f>
        <v>0</v>
      </c>
      <c r="R8870">
        <f>--Table1[[#This Row],[Patient Admission Flag]]</f>
        <v>1</v>
      </c>
      <c r="S8870">
        <f>--AND(Table1[[#This Row],[WithinTarget]]=1,Table1[[#This Row],[Patient Satisfaction Score]]&gt;=7)</f>
        <v>0</v>
      </c>
      <c r="T8870" t="str">
        <f>IF(LEFT(Table1[[#This Row],[Patient Gender]],1)="F","Female","Male")</f>
        <v>Male</v>
      </c>
    </row>
    <row r="8871" spans="1:20" x14ac:dyDescent="0.3">
      <c r="A8871" t="s">
        <v>8975</v>
      </c>
      <c r="B8871" s="1">
        <v>45278.442361111112</v>
      </c>
      <c r="C8871" t="s">
        <v>9</v>
      </c>
      <c r="D8871">
        <v>67</v>
      </c>
      <c r="E8871" t="s">
        <v>10</v>
      </c>
      <c r="F8871" t="s">
        <v>11</v>
      </c>
      <c r="G8871" t="b">
        <v>1</v>
      </c>
      <c r="I8871">
        <v>21</v>
      </c>
      <c r="J8871" t="b">
        <v>1</v>
      </c>
      <c r="K8871">
        <f>YEAR(Table1[[#This Row],[Patient Admission Date]])</f>
        <v>2023</v>
      </c>
      <c r="L8871" t="str">
        <f>TEXT(Table1[[#This Row],[Patient Admission Date]],"mmm")</f>
        <v>Dec</v>
      </c>
      <c r="M8871" t="str">
        <f>TEXT(Table1[[#This Row],[Patient Admission Date]],"ddd")</f>
        <v>Mon</v>
      </c>
      <c r="N8871" t="str">
        <f>TEXT(INT(HOUR(Table1[[#This Row],[Patient Admission Date]])/3)*3,"00")&amp;"-"&amp;TEXT(INT(HOUR(Table1[[#This Row],[Patient Admission Date]])/3)*3+3,"00")</f>
        <v>09-12</v>
      </c>
      <c r="O8871" t="str" cm="1">
        <f t="array" ref="O8871">_xlfn.IFS(Table1[[#This Row],[Patient Age]]&lt;=14,"0-14",Table1[[#This Row],[Patient Age]]&lt;=29,"15-29",Table1[[#This Row],[Patient Age]]&lt;=44,"30-44",Table1[[#This Row],[Patient Age]]&lt;=59,"45-59",Table1[[#This Row],[Patient Age]]&lt;=74,"60-74",TRUE,"75+")</f>
        <v>60-74</v>
      </c>
      <c r="P8871" t="str" cm="1">
        <f t="array" ref="P8871">_xlfn.IFS(Table1[[#This Row],[Patient Waittime]]&lt;=15,"0-15",Table1[[#This Row],[Patient Waittime]]&lt;=30,"16-30",Table1[[#This Row],[Patient Waittime]]&lt;=45,"31-45",Table1[[#This Row],[Patient Waittime]]&lt;=60,"46-60",TRUE,"60+")</f>
        <v>16-30</v>
      </c>
      <c r="Q8871">
        <f>--(Table1[[#This Row],[Patient Waittime]]&lt;=30)</f>
        <v>1</v>
      </c>
      <c r="R8871">
        <f>--Table1[[#This Row],[Patient Admission Flag]]</f>
        <v>1</v>
      </c>
      <c r="S8871">
        <f>--AND(Table1[[#This Row],[WithinTarget]]=1,Table1[[#This Row],[Patient Satisfaction Score]]&gt;=7)</f>
        <v>0</v>
      </c>
      <c r="T8871" t="str">
        <f>IF(LEFT(Table1[[#This Row],[Patient Gender]],1)="F","Female","Male")</f>
        <v>Male</v>
      </c>
    </row>
    <row r="8872" spans="1:20" x14ac:dyDescent="0.3">
      <c r="A8872" t="s">
        <v>8976</v>
      </c>
      <c r="B8872" s="1">
        <v>45021.754166666666</v>
      </c>
      <c r="C8872" t="s">
        <v>9</v>
      </c>
      <c r="D8872">
        <v>64</v>
      </c>
      <c r="E8872" t="s">
        <v>10</v>
      </c>
      <c r="F8872" t="s">
        <v>11</v>
      </c>
      <c r="G8872" t="b">
        <v>1</v>
      </c>
      <c r="I8872">
        <v>28</v>
      </c>
      <c r="J8872" t="b">
        <v>1</v>
      </c>
      <c r="K8872">
        <f>YEAR(Table1[[#This Row],[Patient Admission Date]])</f>
        <v>2023</v>
      </c>
      <c r="L8872" t="str">
        <f>TEXT(Table1[[#This Row],[Patient Admission Date]],"mmm")</f>
        <v>Apr</v>
      </c>
      <c r="M8872" t="str">
        <f>TEXT(Table1[[#This Row],[Patient Admission Date]],"ddd")</f>
        <v>Wed</v>
      </c>
      <c r="N8872" t="str">
        <f>TEXT(INT(HOUR(Table1[[#This Row],[Patient Admission Date]])/3)*3,"00")&amp;"-"&amp;TEXT(INT(HOUR(Table1[[#This Row],[Patient Admission Date]])/3)*3+3,"00")</f>
        <v>18-21</v>
      </c>
      <c r="O8872" t="str" cm="1">
        <f t="array" ref="O8872">_xlfn.IFS(Table1[[#This Row],[Patient Age]]&lt;=14,"0-14",Table1[[#This Row],[Patient Age]]&lt;=29,"15-29",Table1[[#This Row],[Patient Age]]&lt;=44,"30-44",Table1[[#This Row],[Patient Age]]&lt;=59,"45-59",Table1[[#This Row],[Patient Age]]&lt;=74,"60-74",TRUE,"75+")</f>
        <v>60-74</v>
      </c>
      <c r="P8872" t="str" cm="1">
        <f t="array" ref="P8872">_xlfn.IFS(Table1[[#This Row],[Patient Waittime]]&lt;=15,"0-15",Table1[[#This Row],[Patient Waittime]]&lt;=30,"16-30",Table1[[#This Row],[Patient Waittime]]&lt;=45,"31-45",Table1[[#This Row],[Patient Waittime]]&lt;=60,"46-60",TRUE,"60+")</f>
        <v>16-30</v>
      </c>
      <c r="Q8872">
        <f>--(Table1[[#This Row],[Patient Waittime]]&lt;=30)</f>
        <v>1</v>
      </c>
      <c r="R8872">
        <f>--Table1[[#This Row],[Patient Admission Flag]]</f>
        <v>1</v>
      </c>
      <c r="S8872">
        <f>--AND(Table1[[#This Row],[WithinTarget]]=1,Table1[[#This Row],[Patient Satisfaction Score]]&gt;=7)</f>
        <v>0</v>
      </c>
      <c r="T8872" t="str">
        <f>IF(LEFT(Table1[[#This Row],[Patient Gender]],1)="F","Female","Male")</f>
        <v>Male</v>
      </c>
    </row>
    <row r="8873" spans="1:20" x14ac:dyDescent="0.3">
      <c r="A8873" t="s">
        <v>8977</v>
      </c>
      <c r="B8873" s="1">
        <v>45305.170138888891</v>
      </c>
      <c r="C8873" t="s">
        <v>9</v>
      </c>
      <c r="D8873">
        <v>48</v>
      </c>
      <c r="E8873" t="s">
        <v>10</v>
      </c>
      <c r="F8873" t="s">
        <v>11</v>
      </c>
      <c r="G8873" t="b">
        <v>1</v>
      </c>
      <c r="I8873">
        <v>33</v>
      </c>
      <c r="J8873" t="b">
        <v>1</v>
      </c>
      <c r="K8873">
        <f>YEAR(Table1[[#This Row],[Patient Admission Date]])</f>
        <v>2024</v>
      </c>
      <c r="L8873" t="str">
        <f>TEXT(Table1[[#This Row],[Patient Admission Date]],"mmm")</f>
        <v>Jan</v>
      </c>
      <c r="M8873" t="str">
        <f>TEXT(Table1[[#This Row],[Patient Admission Date]],"ddd")</f>
        <v>Sun</v>
      </c>
      <c r="N8873" t="str">
        <f>TEXT(INT(HOUR(Table1[[#This Row],[Patient Admission Date]])/3)*3,"00")&amp;"-"&amp;TEXT(INT(HOUR(Table1[[#This Row],[Patient Admission Date]])/3)*3+3,"00")</f>
        <v>03-06</v>
      </c>
      <c r="O8873" t="str" cm="1">
        <f t="array" ref="O8873">_xlfn.IFS(Table1[[#This Row],[Patient Age]]&lt;=14,"0-14",Table1[[#This Row],[Patient Age]]&lt;=29,"15-29",Table1[[#This Row],[Patient Age]]&lt;=44,"30-44",Table1[[#This Row],[Patient Age]]&lt;=59,"45-59",Table1[[#This Row],[Patient Age]]&lt;=74,"60-74",TRUE,"75+")</f>
        <v>45-59</v>
      </c>
      <c r="P8873" t="str" cm="1">
        <f t="array" ref="P8873">_xlfn.IFS(Table1[[#This Row],[Patient Waittime]]&lt;=15,"0-15",Table1[[#This Row],[Patient Waittime]]&lt;=30,"16-30",Table1[[#This Row],[Patient Waittime]]&lt;=45,"31-45",Table1[[#This Row],[Patient Waittime]]&lt;=60,"46-60",TRUE,"60+")</f>
        <v>31-45</v>
      </c>
      <c r="Q8873">
        <f>--(Table1[[#This Row],[Patient Waittime]]&lt;=30)</f>
        <v>0</v>
      </c>
      <c r="R8873">
        <f>--Table1[[#This Row],[Patient Admission Flag]]</f>
        <v>1</v>
      </c>
      <c r="S8873">
        <f>--AND(Table1[[#This Row],[WithinTarget]]=1,Table1[[#This Row],[Patient Satisfaction Score]]&gt;=7)</f>
        <v>0</v>
      </c>
      <c r="T8873" t="str">
        <f>IF(LEFT(Table1[[#This Row],[Patient Gender]],1)="F","Female","Male")</f>
        <v>Male</v>
      </c>
    </row>
    <row r="8874" spans="1:20" x14ac:dyDescent="0.3">
      <c r="A8874" t="s">
        <v>8978</v>
      </c>
      <c r="B8874" s="1">
        <v>45294.513888888891</v>
      </c>
      <c r="C8874" t="s">
        <v>9</v>
      </c>
      <c r="D8874">
        <v>16</v>
      </c>
      <c r="E8874" t="s">
        <v>10</v>
      </c>
      <c r="F8874" t="s">
        <v>11</v>
      </c>
      <c r="G8874" t="b">
        <v>1</v>
      </c>
      <c r="I8874">
        <v>34</v>
      </c>
      <c r="J8874" t="b">
        <v>1</v>
      </c>
      <c r="K8874">
        <f>YEAR(Table1[[#This Row],[Patient Admission Date]])</f>
        <v>2024</v>
      </c>
      <c r="L8874" t="str">
        <f>TEXT(Table1[[#This Row],[Patient Admission Date]],"mmm")</f>
        <v>Jan</v>
      </c>
      <c r="M8874" t="str">
        <f>TEXT(Table1[[#This Row],[Patient Admission Date]],"ddd")</f>
        <v>Wed</v>
      </c>
      <c r="N8874" t="str">
        <f>TEXT(INT(HOUR(Table1[[#This Row],[Patient Admission Date]])/3)*3,"00")&amp;"-"&amp;TEXT(INT(HOUR(Table1[[#This Row],[Patient Admission Date]])/3)*3+3,"00")</f>
        <v>12-15</v>
      </c>
      <c r="O8874" t="str" cm="1">
        <f t="array" ref="O8874">_xlfn.IFS(Table1[[#This Row],[Patient Age]]&lt;=14,"0-14",Table1[[#This Row],[Patient Age]]&lt;=29,"15-29",Table1[[#This Row],[Patient Age]]&lt;=44,"30-44",Table1[[#This Row],[Patient Age]]&lt;=59,"45-59",Table1[[#This Row],[Patient Age]]&lt;=74,"60-74",TRUE,"75+")</f>
        <v>15-29</v>
      </c>
      <c r="P8874" t="str" cm="1">
        <f t="array" ref="P8874">_xlfn.IFS(Table1[[#This Row],[Patient Waittime]]&lt;=15,"0-15",Table1[[#This Row],[Patient Waittime]]&lt;=30,"16-30",Table1[[#This Row],[Patient Waittime]]&lt;=45,"31-45",Table1[[#This Row],[Patient Waittime]]&lt;=60,"46-60",TRUE,"60+")</f>
        <v>31-45</v>
      </c>
      <c r="Q8874">
        <f>--(Table1[[#This Row],[Patient Waittime]]&lt;=30)</f>
        <v>0</v>
      </c>
      <c r="R8874">
        <f>--Table1[[#This Row],[Patient Admission Flag]]</f>
        <v>1</v>
      </c>
      <c r="S8874">
        <f>--AND(Table1[[#This Row],[WithinTarget]]=1,Table1[[#This Row],[Patient Satisfaction Score]]&gt;=7)</f>
        <v>0</v>
      </c>
      <c r="T8874" t="str">
        <f>IF(LEFT(Table1[[#This Row],[Patient Gender]],1)="F","Female","Male")</f>
        <v>Male</v>
      </c>
    </row>
    <row r="8875" spans="1:20" x14ac:dyDescent="0.3">
      <c r="A8875" t="s">
        <v>8979</v>
      </c>
      <c r="B8875" s="1">
        <v>45508.973611111112</v>
      </c>
      <c r="C8875" t="s">
        <v>9</v>
      </c>
      <c r="D8875">
        <v>64</v>
      </c>
      <c r="E8875" t="s">
        <v>10</v>
      </c>
      <c r="F8875" t="s">
        <v>11</v>
      </c>
      <c r="G8875" t="b">
        <v>1</v>
      </c>
      <c r="I8875">
        <v>34</v>
      </c>
      <c r="J8875" t="b">
        <v>1</v>
      </c>
      <c r="K8875">
        <f>YEAR(Table1[[#This Row],[Patient Admission Date]])</f>
        <v>2024</v>
      </c>
      <c r="L8875" t="str">
        <f>TEXT(Table1[[#This Row],[Patient Admission Date]],"mmm")</f>
        <v>Aug</v>
      </c>
      <c r="M8875" t="str">
        <f>TEXT(Table1[[#This Row],[Patient Admission Date]],"ddd")</f>
        <v>Sun</v>
      </c>
      <c r="N8875" t="str">
        <f>TEXT(INT(HOUR(Table1[[#This Row],[Patient Admission Date]])/3)*3,"00")&amp;"-"&amp;TEXT(INT(HOUR(Table1[[#This Row],[Patient Admission Date]])/3)*3+3,"00")</f>
        <v>21-24</v>
      </c>
      <c r="O8875" t="str" cm="1">
        <f t="array" ref="O8875">_xlfn.IFS(Table1[[#This Row],[Patient Age]]&lt;=14,"0-14",Table1[[#This Row],[Patient Age]]&lt;=29,"15-29",Table1[[#This Row],[Patient Age]]&lt;=44,"30-44",Table1[[#This Row],[Patient Age]]&lt;=59,"45-59",Table1[[#This Row],[Patient Age]]&lt;=74,"60-74",TRUE,"75+")</f>
        <v>60-74</v>
      </c>
      <c r="P8875" t="str" cm="1">
        <f t="array" ref="P8875">_xlfn.IFS(Table1[[#This Row],[Patient Waittime]]&lt;=15,"0-15",Table1[[#This Row],[Patient Waittime]]&lt;=30,"16-30",Table1[[#This Row],[Patient Waittime]]&lt;=45,"31-45",Table1[[#This Row],[Patient Waittime]]&lt;=60,"46-60",TRUE,"60+")</f>
        <v>31-45</v>
      </c>
      <c r="Q8875">
        <f>--(Table1[[#This Row],[Patient Waittime]]&lt;=30)</f>
        <v>0</v>
      </c>
      <c r="R8875">
        <f>--Table1[[#This Row],[Patient Admission Flag]]</f>
        <v>1</v>
      </c>
      <c r="S8875">
        <f>--AND(Table1[[#This Row],[WithinTarget]]=1,Table1[[#This Row],[Patient Satisfaction Score]]&gt;=7)</f>
        <v>0</v>
      </c>
      <c r="T8875" t="str">
        <f>IF(LEFT(Table1[[#This Row],[Patient Gender]],1)="F","Female","Male")</f>
        <v>Male</v>
      </c>
    </row>
    <row r="8876" spans="1:20" x14ac:dyDescent="0.3">
      <c r="A8876" t="s">
        <v>8980</v>
      </c>
      <c r="B8876" s="1">
        <v>45397.803472222222</v>
      </c>
      <c r="C8876" t="s">
        <v>9</v>
      </c>
      <c r="D8876">
        <v>3</v>
      </c>
      <c r="E8876" t="s">
        <v>10</v>
      </c>
      <c r="F8876" t="s">
        <v>11</v>
      </c>
      <c r="G8876" t="b">
        <v>1</v>
      </c>
      <c r="I8876">
        <v>35</v>
      </c>
      <c r="J8876" t="b">
        <v>1</v>
      </c>
      <c r="K8876">
        <f>YEAR(Table1[[#This Row],[Patient Admission Date]])</f>
        <v>2024</v>
      </c>
      <c r="L8876" t="str">
        <f>TEXT(Table1[[#This Row],[Patient Admission Date]],"mmm")</f>
        <v>Apr</v>
      </c>
      <c r="M8876" t="str">
        <f>TEXT(Table1[[#This Row],[Patient Admission Date]],"ddd")</f>
        <v>Mon</v>
      </c>
      <c r="N8876" t="str">
        <f>TEXT(INT(HOUR(Table1[[#This Row],[Patient Admission Date]])/3)*3,"00")&amp;"-"&amp;TEXT(INT(HOUR(Table1[[#This Row],[Patient Admission Date]])/3)*3+3,"00")</f>
        <v>18-21</v>
      </c>
      <c r="O8876" t="str" cm="1">
        <f t="array" ref="O8876">_xlfn.IFS(Table1[[#This Row],[Patient Age]]&lt;=14,"0-14",Table1[[#This Row],[Patient Age]]&lt;=29,"15-29",Table1[[#This Row],[Patient Age]]&lt;=44,"30-44",Table1[[#This Row],[Patient Age]]&lt;=59,"45-59",Table1[[#This Row],[Patient Age]]&lt;=74,"60-74",TRUE,"75+")</f>
        <v>0-14</v>
      </c>
      <c r="P8876" t="str" cm="1">
        <f t="array" ref="P8876">_xlfn.IFS(Table1[[#This Row],[Patient Waittime]]&lt;=15,"0-15",Table1[[#This Row],[Patient Waittime]]&lt;=30,"16-30",Table1[[#This Row],[Patient Waittime]]&lt;=45,"31-45",Table1[[#This Row],[Patient Waittime]]&lt;=60,"46-60",TRUE,"60+")</f>
        <v>31-45</v>
      </c>
      <c r="Q8876">
        <f>--(Table1[[#This Row],[Patient Waittime]]&lt;=30)</f>
        <v>0</v>
      </c>
      <c r="R8876">
        <f>--Table1[[#This Row],[Patient Admission Flag]]</f>
        <v>1</v>
      </c>
      <c r="S8876">
        <f>--AND(Table1[[#This Row],[WithinTarget]]=1,Table1[[#This Row],[Patient Satisfaction Score]]&gt;=7)</f>
        <v>0</v>
      </c>
      <c r="T8876" t="str">
        <f>IF(LEFT(Table1[[#This Row],[Patient Gender]],1)="F","Female","Male")</f>
        <v>Male</v>
      </c>
    </row>
    <row r="8877" spans="1:20" x14ac:dyDescent="0.3">
      <c r="A8877" t="s">
        <v>8981</v>
      </c>
      <c r="B8877" s="1">
        <v>45035.397222222222</v>
      </c>
      <c r="C8877" t="s">
        <v>9</v>
      </c>
      <c r="D8877">
        <v>76</v>
      </c>
      <c r="E8877" t="s">
        <v>10</v>
      </c>
      <c r="F8877" t="s">
        <v>11</v>
      </c>
      <c r="G8877" t="b">
        <v>1</v>
      </c>
      <c r="I8877">
        <v>35</v>
      </c>
      <c r="J8877" t="b">
        <v>1</v>
      </c>
      <c r="K8877">
        <f>YEAR(Table1[[#This Row],[Patient Admission Date]])</f>
        <v>2023</v>
      </c>
      <c r="L8877" t="str">
        <f>TEXT(Table1[[#This Row],[Patient Admission Date]],"mmm")</f>
        <v>Apr</v>
      </c>
      <c r="M8877" t="str">
        <f>TEXT(Table1[[#This Row],[Patient Admission Date]],"ddd")</f>
        <v>Wed</v>
      </c>
      <c r="N8877" t="str">
        <f>TEXT(INT(HOUR(Table1[[#This Row],[Patient Admission Date]])/3)*3,"00")&amp;"-"&amp;TEXT(INT(HOUR(Table1[[#This Row],[Patient Admission Date]])/3)*3+3,"00")</f>
        <v>09-12</v>
      </c>
      <c r="O8877" t="str" cm="1">
        <f t="array" ref="O8877">_xlfn.IFS(Table1[[#This Row],[Patient Age]]&lt;=14,"0-14",Table1[[#This Row],[Patient Age]]&lt;=29,"15-29",Table1[[#This Row],[Patient Age]]&lt;=44,"30-44",Table1[[#This Row],[Patient Age]]&lt;=59,"45-59",Table1[[#This Row],[Patient Age]]&lt;=74,"60-74",TRUE,"75+")</f>
        <v>75+</v>
      </c>
      <c r="P8877" t="str" cm="1">
        <f t="array" ref="P8877">_xlfn.IFS(Table1[[#This Row],[Patient Waittime]]&lt;=15,"0-15",Table1[[#This Row],[Patient Waittime]]&lt;=30,"16-30",Table1[[#This Row],[Patient Waittime]]&lt;=45,"31-45",Table1[[#This Row],[Patient Waittime]]&lt;=60,"46-60",TRUE,"60+")</f>
        <v>31-45</v>
      </c>
      <c r="Q8877">
        <f>--(Table1[[#This Row],[Patient Waittime]]&lt;=30)</f>
        <v>0</v>
      </c>
      <c r="R8877">
        <f>--Table1[[#This Row],[Patient Admission Flag]]</f>
        <v>1</v>
      </c>
      <c r="S8877">
        <f>--AND(Table1[[#This Row],[WithinTarget]]=1,Table1[[#This Row],[Patient Satisfaction Score]]&gt;=7)</f>
        <v>0</v>
      </c>
      <c r="T8877" t="str">
        <f>IF(LEFT(Table1[[#This Row],[Patient Gender]],1)="F","Female","Male")</f>
        <v>Male</v>
      </c>
    </row>
    <row r="8878" spans="1:20" x14ac:dyDescent="0.3">
      <c r="A8878" t="s">
        <v>8982</v>
      </c>
      <c r="B8878" s="1">
        <v>45433.112500000003</v>
      </c>
      <c r="C8878" t="s">
        <v>9</v>
      </c>
      <c r="D8878">
        <v>78</v>
      </c>
      <c r="E8878" t="s">
        <v>10</v>
      </c>
      <c r="F8878" t="s">
        <v>11</v>
      </c>
      <c r="G8878" t="b">
        <v>1</v>
      </c>
      <c r="I8878">
        <v>35</v>
      </c>
      <c r="J8878" t="b">
        <v>1</v>
      </c>
      <c r="K8878">
        <f>YEAR(Table1[[#This Row],[Patient Admission Date]])</f>
        <v>2024</v>
      </c>
      <c r="L8878" t="str">
        <f>TEXT(Table1[[#This Row],[Patient Admission Date]],"mmm")</f>
        <v>May</v>
      </c>
      <c r="M8878" t="str">
        <f>TEXT(Table1[[#This Row],[Patient Admission Date]],"ddd")</f>
        <v>Tue</v>
      </c>
      <c r="N8878" t="str">
        <f>TEXT(INT(HOUR(Table1[[#This Row],[Patient Admission Date]])/3)*3,"00")&amp;"-"&amp;TEXT(INT(HOUR(Table1[[#This Row],[Patient Admission Date]])/3)*3+3,"00")</f>
        <v>00-03</v>
      </c>
      <c r="O8878" t="str" cm="1">
        <f t="array" ref="O8878">_xlfn.IFS(Table1[[#This Row],[Patient Age]]&lt;=14,"0-14",Table1[[#This Row],[Patient Age]]&lt;=29,"15-29",Table1[[#This Row],[Patient Age]]&lt;=44,"30-44",Table1[[#This Row],[Patient Age]]&lt;=59,"45-59",Table1[[#This Row],[Patient Age]]&lt;=74,"60-74",TRUE,"75+")</f>
        <v>75+</v>
      </c>
      <c r="P8878" t="str" cm="1">
        <f t="array" ref="P8878">_xlfn.IFS(Table1[[#This Row],[Patient Waittime]]&lt;=15,"0-15",Table1[[#This Row],[Patient Waittime]]&lt;=30,"16-30",Table1[[#This Row],[Patient Waittime]]&lt;=45,"31-45",Table1[[#This Row],[Patient Waittime]]&lt;=60,"46-60",TRUE,"60+")</f>
        <v>31-45</v>
      </c>
      <c r="Q8878">
        <f>--(Table1[[#This Row],[Patient Waittime]]&lt;=30)</f>
        <v>0</v>
      </c>
      <c r="R8878">
        <f>--Table1[[#This Row],[Patient Admission Flag]]</f>
        <v>1</v>
      </c>
      <c r="S8878">
        <f>--AND(Table1[[#This Row],[WithinTarget]]=1,Table1[[#This Row],[Patient Satisfaction Score]]&gt;=7)</f>
        <v>0</v>
      </c>
      <c r="T8878" t="str">
        <f>IF(LEFT(Table1[[#This Row],[Patient Gender]],1)="F","Female","Male")</f>
        <v>Male</v>
      </c>
    </row>
    <row r="8879" spans="1:20" x14ac:dyDescent="0.3">
      <c r="A8879" t="s">
        <v>8983</v>
      </c>
      <c r="B8879" s="1">
        <v>45299.86041666667</v>
      </c>
      <c r="C8879" t="s">
        <v>9</v>
      </c>
      <c r="D8879">
        <v>30</v>
      </c>
      <c r="E8879" t="s">
        <v>10</v>
      </c>
      <c r="F8879" t="s">
        <v>11</v>
      </c>
      <c r="G8879" t="b">
        <v>1</v>
      </c>
      <c r="I8879">
        <v>39</v>
      </c>
      <c r="J8879" t="b">
        <v>1</v>
      </c>
      <c r="K8879">
        <f>YEAR(Table1[[#This Row],[Patient Admission Date]])</f>
        <v>2024</v>
      </c>
      <c r="L8879" t="str">
        <f>TEXT(Table1[[#This Row],[Patient Admission Date]],"mmm")</f>
        <v>Jan</v>
      </c>
      <c r="M8879" t="str">
        <f>TEXT(Table1[[#This Row],[Patient Admission Date]],"ddd")</f>
        <v>Mon</v>
      </c>
      <c r="N8879" t="str">
        <f>TEXT(INT(HOUR(Table1[[#This Row],[Patient Admission Date]])/3)*3,"00")&amp;"-"&amp;TEXT(INT(HOUR(Table1[[#This Row],[Patient Admission Date]])/3)*3+3,"00")</f>
        <v>18-21</v>
      </c>
      <c r="O8879" t="str" cm="1">
        <f t="array" ref="O8879">_xlfn.IFS(Table1[[#This Row],[Patient Age]]&lt;=14,"0-14",Table1[[#This Row],[Patient Age]]&lt;=29,"15-29",Table1[[#This Row],[Patient Age]]&lt;=44,"30-44",Table1[[#This Row],[Patient Age]]&lt;=59,"45-59",Table1[[#This Row],[Patient Age]]&lt;=74,"60-74",TRUE,"75+")</f>
        <v>30-44</v>
      </c>
      <c r="P8879" t="str" cm="1">
        <f t="array" ref="P8879">_xlfn.IFS(Table1[[#This Row],[Patient Waittime]]&lt;=15,"0-15",Table1[[#This Row],[Patient Waittime]]&lt;=30,"16-30",Table1[[#This Row],[Patient Waittime]]&lt;=45,"31-45",Table1[[#This Row],[Patient Waittime]]&lt;=60,"46-60",TRUE,"60+")</f>
        <v>31-45</v>
      </c>
      <c r="Q8879">
        <f>--(Table1[[#This Row],[Patient Waittime]]&lt;=30)</f>
        <v>0</v>
      </c>
      <c r="R8879">
        <f>--Table1[[#This Row],[Patient Admission Flag]]</f>
        <v>1</v>
      </c>
      <c r="S8879">
        <f>--AND(Table1[[#This Row],[WithinTarget]]=1,Table1[[#This Row],[Patient Satisfaction Score]]&gt;=7)</f>
        <v>0</v>
      </c>
      <c r="T8879" t="str">
        <f>IF(LEFT(Table1[[#This Row],[Patient Gender]],1)="F","Female","Male")</f>
        <v>Male</v>
      </c>
    </row>
    <row r="8880" spans="1:20" x14ac:dyDescent="0.3">
      <c r="A8880" t="s">
        <v>8984</v>
      </c>
      <c r="B8880" s="1">
        <v>45376.74722222222</v>
      </c>
      <c r="C8880" t="s">
        <v>9</v>
      </c>
      <c r="D8880">
        <v>40</v>
      </c>
      <c r="E8880" t="s">
        <v>10</v>
      </c>
      <c r="F8880" t="s">
        <v>11</v>
      </c>
      <c r="G8880" t="b">
        <v>1</v>
      </c>
      <c r="I8880">
        <v>39</v>
      </c>
      <c r="J8880" t="b">
        <v>1</v>
      </c>
      <c r="K8880">
        <f>YEAR(Table1[[#This Row],[Patient Admission Date]])</f>
        <v>2024</v>
      </c>
      <c r="L8880" t="str">
        <f>TEXT(Table1[[#This Row],[Patient Admission Date]],"mmm")</f>
        <v>Mar</v>
      </c>
      <c r="M8880" t="str">
        <f>TEXT(Table1[[#This Row],[Patient Admission Date]],"ddd")</f>
        <v>Mon</v>
      </c>
      <c r="N8880" t="str">
        <f>TEXT(INT(HOUR(Table1[[#This Row],[Patient Admission Date]])/3)*3,"00")&amp;"-"&amp;TEXT(INT(HOUR(Table1[[#This Row],[Patient Admission Date]])/3)*3+3,"00")</f>
        <v>15-18</v>
      </c>
      <c r="O8880" t="str" cm="1">
        <f t="array" ref="O8880">_xlfn.IFS(Table1[[#This Row],[Patient Age]]&lt;=14,"0-14",Table1[[#This Row],[Patient Age]]&lt;=29,"15-29",Table1[[#This Row],[Patient Age]]&lt;=44,"30-44",Table1[[#This Row],[Patient Age]]&lt;=59,"45-59",Table1[[#This Row],[Patient Age]]&lt;=74,"60-74",TRUE,"75+")</f>
        <v>30-44</v>
      </c>
      <c r="P8880" t="str" cm="1">
        <f t="array" ref="P8880">_xlfn.IFS(Table1[[#This Row],[Patient Waittime]]&lt;=15,"0-15",Table1[[#This Row],[Patient Waittime]]&lt;=30,"16-30",Table1[[#This Row],[Patient Waittime]]&lt;=45,"31-45",Table1[[#This Row],[Patient Waittime]]&lt;=60,"46-60",TRUE,"60+")</f>
        <v>31-45</v>
      </c>
      <c r="Q8880">
        <f>--(Table1[[#This Row],[Patient Waittime]]&lt;=30)</f>
        <v>0</v>
      </c>
      <c r="R8880">
        <f>--Table1[[#This Row],[Patient Admission Flag]]</f>
        <v>1</v>
      </c>
      <c r="S8880">
        <f>--AND(Table1[[#This Row],[WithinTarget]]=1,Table1[[#This Row],[Patient Satisfaction Score]]&gt;=7)</f>
        <v>0</v>
      </c>
      <c r="T8880" t="str">
        <f>IF(LEFT(Table1[[#This Row],[Patient Gender]],1)="F","Female","Male")</f>
        <v>Male</v>
      </c>
    </row>
    <row r="8881" spans="1:20" x14ac:dyDescent="0.3">
      <c r="A8881" t="s">
        <v>8985</v>
      </c>
      <c r="B8881" s="1">
        <v>45437.993055555555</v>
      </c>
      <c r="C8881" t="s">
        <v>9</v>
      </c>
      <c r="D8881">
        <v>69</v>
      </c>
      <c r="E8881" t="s">
        <v>10</v>
      </c>
      <c r="F8881" t="s">
        <v>11</v>
      </c>
      <c r="G8881" t="b">
        <v>1</v>
      </c>
      <c r="I8881">
        <v>39</v>
      </c>
      <c r="J8881" t="b">
        <v>1</v>
      </c>
      <c r="K8881">
        <f>YEAR(Table1[[#This Row],[Patient Admission Date]])</f>
        <v>2024</v>
      </c>
      <c r="L8881" t="str">
        <f>TEXT(Table1[[#This Row],[Patient Admission Date]],"mmm")</f>
        <v>May</v>
      </c>
      <c r="M8881" t="str">
        <f>TEXT(Table1[[#This Row],[Patient Admission Date]],"ddd")</f>
        <v>Sat</v>
      </c>
      <c r="N8881" t="str">
        <f>TEXT(INT(HOUR(Table1[[#This Row],[Patient Admission Date]])/3)*3,"00")&amp;"-"&amp;TEXT(INT(HOUR(Table1[[#This Row],[Patient Admission Date]])/3)*3+3,"00")</f>
        <v>21-24</v>
      </c>
      <c r="O8881" t="str" cm="1">
        <f t="array" ref="O8881">_xlfn.IFS(Table1[[#This Row],[Patient Age]]&lt;=14,"0-14",Table1[[#This Row],[Patient Age]]&lt;=29,"15-29",Table1[[#This Row],[Patient Age]]&lt;=44,"30-44",Table1[[#This Row],[Patient Age]]&lt;=59,"45-59",Table1[[#This Row],[Patient Age]]&lt;=74,"60-74",TRUE,"75+")</f>
        <v>60-74</v>
      </c>
      <c r="P8881" t="str" cm="1">
        <f t="array" ref="P8881">_xlfn.IFS(Table1[[#This Row],[Patient Waittime]]&lt;=15,"0-15",Table1[[#This Row],[Patient Waittime]]&lt;=30,"16-30",Table1[[#This Row],[Patient Waittime]]&lt;=45,"31-45",Table1[[#This Row],[Patient Waittime]]&lt;=60,"46-60",TRUE,"60+")</f>
        <v>31-45</v>
      </c>
      <c r="Q8881">
        <f>--(Table1[[#This Row],[Patient Waittime]]&lt;=30)</f>
        <v>0</v>
      </c>
      <c r="R8881">
        <f>--Table1[[#This Row],[Patient Admission Flag]]</f>
        <v>1</v>
      </c>
      <c r="S8881">
        <f>--AND(Table1[[#This Row],[WithinTarget]]=1,Table1[[#This Row],[Patient Satisfaction Score]]&gt;=7)</f>
        <v>0</v>
      </c>
      <c r="T8881" t="str">
        <f>IF(LEFT(Table1[[#This Row],[Patient Gender]],1)="F","Female","Male")</f>
        <v>Male</v>
      </c>
    </row>
    <row r="8882" spans="1:20" x14ac:dyDescent="0.3">
      <c r="A8882" t="s">
        <v>8986</v>
      </c>
      <c r="B8882" s="1">
        <v>45557.849305555559</v>
      </c>
      <c r="C8882" t="s">
        <v>9</v>
      </c>
      <c r="D8882">
        <v>64</v>
      </c>
      <c r="E8882" t="s">
        <v>10</v>
      </c>
      <c r="F8882" t="s">
        <v>11</v>
      </c>
      <c r="G8882" t="b">
        <v>1</v>
      </c>
      <c r="I8882">
        <v>40</v>
      </c>
      <c r="J8882" t="b">
        <v>1</v>
      </c>
      <c r="K8882">
        <f>YEAR(Table1[[#This Row],[Patient Admission Date]])</f>
        <v>2024</v>
      </c>
      <c r="L8882" t="str">
        <f>TEXT(Table1[[#This Row],[Patient Admission Date]],"mmm")</f>
        <v>Sep</v>
      </c>
      <c r="M8882" t="str">
        <f>TEXT(Table1[[#This Row],[Patient Admission Date]],"ddd")</f>
        <v>Sun</v>
      </c>
      <c r="N8882" t="str">
        <f>TEXT(INT(HOUR(Table1[[#This Row],[Patient Admission Date]])/3)*3,"00")&amp;"-"&amp;TEXT(INT(HOUR(Table1[[#This Row],[Patient Admission Date]])/3)*3+3,"00")</f>
        <v>18-21</v>
      </c>
      <c r="O8882" t="str" cm="1">
        <f t="array" ref="O8882">_xlfn.IFS(Table1[[#This Row],[Patient Age]]&lt;=14,"0-14",Table1[[#This Row],[Patient Age]]&lt;=29,"15-29",Table1[[#This Row],[Patient Age]]&lt;=44,"30-44",Table1[[#This Row],[Patient Age]]&lt;=59,"45-59",Table1[[#This Row],[Patient Age]]&lt;=74,"60-74",TRUE,"75+")</f>
        <v>60-74</v>
      </c>
      <c r="P8882" t="str" cm="1">
        <f t="array" ref="P8882">_xlfn.IFS(Table1[[#This Row],[Patient Waittime]]&lt;=15,"0-15",Table1[[#This Row],[Patient Waittime]]&lt;=30,"16-30",Table1[[#This Row],[Patient Waittime]]&lt;=45,"31-45",Table1[[#This Row],[Patient Waittime]]&lt;=60,"46-60",TRUE,"60+")</f>
        <v>31-45</v>
      </c>
      <c r="Q8882">
        <f>--(Table1[[#This Row],[Patient Waittime]]&lt;=30)</f>
        <v>0</v>
      </c>
      <c r="R8882">
        <f>--Table1[[#This Row],[Patient Admission Flag]]</f>
        <v>1</v>
      </c>
      <c r="S8882">
        <f>--AND(Table1[[#This Row],[WithinTarget]]=1,Table1[[#This Row],[Patient Satisfaction Score]]&gt;=7)</f>
        <v>0</v>
      </c>
      <c r="T8882" t="str">
        <f>IF(LEFT(Table1[[#This Row],[Patient Gender]],1)="F","Female","Male")</f>
        <v>Male</v>
      </c>
    </row>
    <row r="8883" spans="1:20" x14ac:dyDescent="0.3">
      <c r="A8883" t="s">
        <v>8987</v>
      </c>
      <c r="B8883" s="1">
        <v>45584.366666666669</v>
      </c>
      <c r="C8883" t="s">
        <v>9</v>
      </c>
      <c r="D8883">
        <v>56</v>
      </c>
      <c r="E8883" t="s">
        <v>10</v>
      </c>
      <c r="F8883" t="s">
        <v>11</v>
      </c>
      <c r="G8883" t="b">
        <v>1</v>
      </c>
      <c r="I8883">
        <v>47</v>
      </c>
      <c r="J8883" t="b">
        <v>1</v>
      </c>
      <c r="K8883">
        <f>YEAR(Table1[[#This Row],[Patient Admission Date]])</f>
        <v>2024</v>
      </c>
      <c r="L8883" t="str">
        <f>TEXT(Table1[[#This Row],[Patient Admission Date]],"mmm")</f>
        <v>Oct</v>
      </c>
      <c r="M8883" t="str">
        <f>TEXT(Table1[[#This Row],[Patient Admission Date]],"ddd")</f>
        <v>Sat</v>
      </c>
      <c r="N8883" t="str">
        <f>TEXT(INT(HOUR(Table1[[#This Row],[Patient Admission Date]])/3)*3,"00")&amp;"-"&amp;TEXT(INT(HOUR(Table1[[#This Row],[Patient Admission Date]])/3)*3+3,"00")</f>
        <v>06-09</v>
      </c>
      <c r="O8883" t="str" cm="1">
        <f t="array" ref="O8883">_xlfn.IFS(Table1[[#This Row],[Patient Age]]&lt;=14,"0-14",Table1[[#This Row],[Patient Age]]&lt;=29,"15-29",Table1[[#This Row],[Patient Age]]&lt;=44,"30-44",Table1[[#This Row],[Patient Age]]&lt;=59,"45-59",Table1[[#This Row],[Patient Age]]&lt;=74,"60-74",TRUE,"75+")</f>
        <v>45-59</v>
      </c>
      <c r="P8883" t="str" cm="1">
        <f t="array" ref="P8883">_xlfn.IFS(Table1[[#This Row],[Patient Waittime]]&lt;=15,"0-15",Table1[[#This Row],[Patient Waittime]]&lt;=30,"16-30",Table1[[#This Row],[Patient Waittime]]&lt;=45,"31-45",Table1[[#This Row],[Patient Waittime]]&lt;=60,"46-60",TRUE,"60+")</f>
        <v>46-60</v>
      </c>
      <c r="Q8883">
        <f>--(Table1[[#This Row],[Patient Waittime]]&lt;=30)</f>
        <v>0</v>
      </c>
      <c r="R8883">
        <f>--Table1[[#This Row],[Patient Admission Flag]]</f>
        <v>1</v>
      </c>
      <c r="S8883">
        <f>--AND(Table1[[#This Row],[WithinTarget]]=1,Table1[[#This Row],[Patient Satisfaction Score]]&gt;=7)</f>
        <v>0</v>
      </c>
      <c r="T8883" t="str">
        <f>IF(LEFT(Table1[[#This Row],[Patient Gender]],1)="F","Female","Male")</f>
        <v>Male</v>
      </c>
    </row>
    <row r="8884" spans="1:20" x14ac:dyDescent="0.3">
      <c r="A8884" t="s">
        <v>8988</v>
      </c>
      <c r="B8884" s="1">
        <v>45069.209027777775</v>
      </c>
      <c r="C8884" t="s">
        <v>9</v>
      </c>
      <c r="D8884">
        <v>25</v>
      </c>
      <c r="E8884" t="s">
        <v>10</v>
      </c>
      <c r="F8884" t="s">
        <v>11</v>
      </c>
      <c r="G8884" t="b">
        <v>1</v>
      </c>
      <c r="I8884">
        <v>50</v>
      </c>
      <c r="J8884" t="b">
        <v>1</v>
      </c>
      <c r="K8884">
        <f>YEAR(Table1[[#This Row],[Patient Admission Date]])</f>
        <v>2023</v>
      </c>
      <c r="L8884" t="str">
        <f>TEXT(Table1[[#This Row],[Patient Admission Date]],"mmm")</f>
        <v>May</v>
      </c>
      <c r="M8884" t="str">
        <f>TEXT(Table1[[#This Row],[Patient Admission Date]],"ddd")</f>
        <v>Tue</v>
      </c>
      <c r="N8884" t="str">
        <f>TEXT(INT(HOUR(Table1[[#This Row],[Patient Admission Date]])/3)*3,"00")&amp;"-"&amp;TEXT(INT(HOUR(Table1[[#This Row],[Patient Admission Date]])/3)*3+3,"00")</f>
        <v>03-06</v>
      </c>
      <c r="O8884" t="str" cm="1">
        <f t="array" ref="O8884">_xlfn.IFS(Table1[[#This Row],[Patient Age]]&lt;=14,"0-14",Table1[[#This Row],[Patient Age]]&lt;=29,"15-29",Table1[[#This Row],[Patient Age]]&lt;=44,"30-44",Table1[[#This Row],[Patient Age]]&lt;=59,"45-59",Table1[[#This Row],[Patient Age]]&lt;=74,"60-74",TRUE,"75+")</f>
        <v>15-29</v>
      </c>
      <c r="P8884" t="str" cm="1">
        <f t="array" ref="P8884">_xlfn.IFS(Table1[[#This Row],[Patient Waittime]]&lt;=15,"0-15",Table1[[#This Row],[Patient Waittime]]&lt;=30,"16-30",Table1[[#This Row],[Patient Waittime]]&lt;=45,"31-45",Table1[[#This Row],[Patient Waittime]]&lt;=60,"46-60",TRUE,"60+")</f>
        <v>46-60</v>
      </c>
      <c r="Q8884">
        <f>--(Table1[[#This Row],[Patient Waittime]]&lt;=30)</f>
        <v>0</v>
      </c>
      <c r="R8884">
        <f>--Table1[[#This Row],[Patient Admission Flag]]</f>
        <v>1</v>
      </c>
      <c r="S8884">
        <f>--AND(Table1[[#This Row],[WithinTarget]]=1,Table1[[#This Row],[Patient Satisfaction Score]]&gt;=7)</f>
        <v>0</v>
      </c>
      <c r="T8884" t="str">
        <f>IF(LEFT(Table1[[#This Row],[Patient Gender]],1)="F","Female","Male")</f>
        <v>Male</v>
      </c>
    </row>
    <row r="8885" spans="1:20" x14ac:dyDescent="0.3">
      <c r="A8885" t="s">
        <v>8989</v>
      </c>
      <c r="B8885" s="1">
        <v>45088.255555555559</v>
      </c>
      <c r="C8885" t="s">
        <v>9</v>
      </c>
      <c r="D8885">
        <v>36</v>
      </c>
      <c r="E8885" t="s">
        <v>10</v>
      </c>
      <c r="F8885" t="s">
        <v>11</v>
      </c>
      <c r="G8885" t="b">
        <v>1</v>
      </c>
      <c r="I8885">
        <v>51</v>
      </c>
      <c r="J8885" t="b">
        <v>1</v>
      </c>
      <c r="K8885">
        <f>YEAR(Table1[[#This Row],[Patient Admission Date]])</f>
        <v>2023</v>
      </c>
      <c r="L8885" t="str">
        <f>TEXT(Table1[[#This Row],[Patient Admission Date]],"mmm")</f>
        <v>Jun</v>
      </c>
      <c r="M8885" t="str">
        <f>TEXT(Table1[[#This Row],[Patient Admission Date]],"ddd")</f>
        <v>Sun</v>
      </c>
      <c r="N8885" t="str">
        <f>TEXT(INT(HOUR(Table1[[#This Row],[Patient Admission Date]])/3)*3,"00")&amp;"-"&amp;TEXT(INT(HOUR(Table1[[#This Row],[Patient Admission Date]])/3)*3+3,"00")</f>
        <v>06-09</v>
      </c>
      <c r="O8885" t="str" cm="1">
        <f t="array" ref="O8885">_xlfn.IFS(Table1[[#This Row],[Patient Age]]&lt;=14,"0-14",Table1[[#This Row],[Patient Age]]&lt;=29,"15-29",Table1[[#This Row],[Patient Age]]&lt;=44,"30-44",Table1[[#This Row],[Patient Age]]&lt;=59,"45-59",Table1[[#This Row],[Patient Age]]&lt;=74,"60-74",TRUE,"75+")</f>
        <v>30-44</v>
      </c>
      <c r="P8885" t="str" cm="1">
        <f t="array" ref="P8885">_xlfn.IFS(Table1[[#This Row],[Patient Waittime]]&lt;=15,"0-15",Table1[[#This Row],[Patient Waittime]]&lt;=30,"16-30",Table1[[#This Row],[Patient Waittime]]&lt;=45,"31-45",Table1[[#This Row],[Patient Waittime]]&lt;=60,"46-60",TRUE,"60+")</f>
        <v>46-60</v>
      </c>
      <c r="Q8885">
        <f>--(Table1[[#This Row],[Patient Waittime]]&lt;=30)</f>
        <v>0</v>
      </c>
      <c r="R8885">
        <f>--Table1[[#This Row],[Patient Admission Flag]]</f>
        <v>1</v>
      </c>
      <c r="S8885">
        <f>--AND(Table1[[#This Row],[WithinTarget]]=1,Table1[[#This Row],[Patient Satisfaction Score]]&gt;=7)</f>
        <v>0</v>
      </c>
      <c r="T8885" t="str">
        <f>IF(LEFT(Table1[[#This Row],[Patient Gender]],1)="F","Female","Male")</f>
        <v>Male</v>
      </c>
    </row>
    <row r="8886" spans="1:20" x14ac:dyDescent="0.3">
      <c r="A8886" t="s">
        <v>8990</v>
      </c>
      <c r="B8886" s="1">
        <v>45074.675000000003</v>
      </c>
      <c r="C8886" t="s">
        <v>9</v>
      </c>
      <c r="D8886">
        <v>42</v>
      </c>
      <c r="E8886" t="s">
        <v>10</v>
      </c>
      <c r="F8886" t="s">
        <v>11</v>
      </c>
      <c r="G8886" t="b">
        <v>1</v>
      </c>
      <c r="I8886">
        <v>54</v>
      </c>
      <c r="J8886" t="b">
        <v>1</v>
      </c>
      <c r="K8886">
        <f>YEAR(Table1[[#This Row],[Patient Admission Date]])</f>
        <v>2023</v>
      </c>
      <c r="L8886" t="str">
        <f>TEXT(Table1[[#This Row],[Patient Admission Date]],"mmm")</f>
        <v>May</v>
      </c>
      <c r="M8886" t="str">
        <f>TEXT(Table1[[#This Row],[Patient Admission Date]],"ddd")</f>
        <v>Sun</v>
      </c>
      <c r="N8886" t="str">
        <f>TEXT(INT(HOUR(Table1[[#This Row],[Patient Admission Date]])/3)*3,"00")&amp;"-"&amp;TEXT(INT(HOUR(Table1[[#This Row],[Patient Admission Date]])/3)*3+3,"00")</f>
        <v>15-18</v>
      </c>
      <c r="O8886" t="str" cm="1">
        <f t="array" ref="O8886">_xlfn.IFS(Table1[[#This Row],[Patient Age]]&lt;=14,"0-14",Table1[[#This Row],[Patient Age]]&lt;=29,"15-29",Table1[[#This Row],[Patient Age]]&lt;=44,"30-44",Table1[[#This Row],[Patient Age]]&lt;=59,"45-59",Table1[[#This Row],[Patient Age]]&lt;=74,"60-74",TRUE,"75+")</f>
        <v>30-44</v>
      </c>
      <c r="P8886" t="str" cm="1">
        <f t="array" ref="P8886">_xlfn.IFS(Table1[[#This Row],[Patient Waittime]]&lt;=15,"0-15",Table1[[#This Row],[Patient Waittime]]&lt;=30,"16-30",Table1[[#This Row],[Patient Waittime]]&lt;=45,"31-45",Table1[[#This Row],[Patient Waittime]]&lt;=60,"46-60",TRUE,"60+")</f>
        <v>46-60</v>
      </c>
      <c r="Q8886">
        <f>--(Table1[[#This Row],[Patient Waittime]]&lt;=30)</f>
        <v>0</v>
      </c>
      <c r="R8886">
        <f>--Table1[[#This Row],[Patient Admission Flag]]</f>
        <v>1</v>
      </c>
      <c r="S8886">
        <f>--AND(Table1[[#This Row],[WithinTarget]]=1,Table1[[#This Row],[Patient Satisfaction Score]]&gt;=7)</f>
        <v>0</v>
      </c>
      <c r="T8886" t="str">
        <f>IF(LEFT(Table1[[#This Row],[Patient Gender]],1)="F","Female","Male")</f>
        <v>Male</v>
      </c>
    </row>
    <row r="8887" spans="1:20" x14ac:dyDescent="0.3">
      <c r="A8887" t="s">
        <v>8991</v>
      </c>
      <c r="B8887" s="1">
        <v>45503.411805555559</v>
      </c>
      <c r="C8887" t="s">
        <v>9</v>
      </c>
      <c r="D8887">
        <v>20</v>
      </c>
      <c r="E8887" t="s">
        <v>10</v>
      </c>
      <c r="F8887" t="s">
        <v>11</v>
      </c>
      <c r="G8887" t="b">
        <v>1</v>
      </c>
      <c r="I8887">
        <v>58</v>
      </c>
      <c r="J8887" t="b">
        <v>1</v>
      </c>
      <c r="K8887">
        <f>YEAR(Table1[[#This Row],[Patient Admission Date]])</f>
        <v>2024</v>
      </c>
      <c r="L8887" t="str">
        <f>TEXT(Table1[[#This Row],[Patient Admission Date]],"mmm")</f>
        <v>Jul</v>
      </c>
      <c r="M8887" t="str">
        <f>TEXT(Table1[[#This Row],[Patient Admission Date]],"ddd")</f>
        <v>Tue</v>
      </c>
      <c r="N8887" t="str">
        <f>TEXT(INT(HOUR(Table1[[#This Row],[Patient Admission Date]])/3)*3,"00")&amp;"-"&amp;TEXT(INT(HOUR(Table1[[#This Row],[Patient Admission Date]])/3)*3+3,"00")</f>
        <v>09-12</v>
      </c>
      <c r="O8887" t="str" cm="1">
        <f t="array" ref="O8887">_xlfn.IFS(Table1[[#This Row],[Patient Age]]&lt;=14,"0-14",Table1[[#This Row],[Patient Age]]&lt;=29,"15-29",Table1[[#This Row],[Patient Age]]&lt;=44,"30-44",Table1[[#This Row],[Patient Age]]&lt;=59,"45-59",Table1[[#This Row],[Patient Age]]&lt;=74,"60-74",TRUE,"75+")</f>
        <v>15-29</v>
      </c>
      <c r="P8887" t="str" cm="1">
        <f t="array" ref="P8887">_xlfn.IFS(Table1[[#This Row],[Patient Waittime]]&lt;=15,"0-15",Table1[[#This Row],[Patient Waittime]]&lt;=30,"16-30",Table1[[#This Row],[Patient Waittime]]&lt;=45,"31-45",Table1[[#This Row],[Patient Waittime]]&lt;=60,"46-60",TRUE,"60+")</f>
        <v>46-60</v>
      </c>
      <c r="Q8887">
        <f>--(Table1[[#This Row],[Patient Waittime]]&lt;=30)</f>
        <v>0</v>
      </c>
      <c r="R8887">
        <f>--Table1[[#This Row],[Patient Admission Flag]]</f>
        <v>1</v>
      </c>
      <c r="S8887">
        <f>--AND(Table1[[#This Row],[WithinTarget]]=1,Table1[[#This Row],[Patient Satisfaction Score]]&gt;=7)</f>
        <v>0</v>
      </c>
      <c r="T8887" t="str">
        <f>IF(LEFT(Table1[[#This Row],[Patient Gender]],1)="F","Female","Male")</f>
        <v>Male</v>
      </c>
    </row>
    <row r="8888" spans="1:20" x14ac:dyDescent="0.3">
      <c r="A8888" t="s">
        <v>8992</v>
      </c>
      <c r="B8888" s="1">
        <v>45032.543055555558</v>
      </c>
      <c r="C8888" t="s">
        <v>9</v>
      </c>
      <c r="D8888">
        <v>11</v>
      </c>
      <c r="E8888" t="s">
        <v>10</v>
      </c>
      <c r="F8888" t="s">
        <v>11</v>
      </c>
      <c r="G8888" t="b">
        <v>1</v>
      </c>
      <c r="I8888">
        <v>11</v>
      </c>
      <c r="J8888" t="b">
        <v>1</v>
      </c>
      <c r="K8888">
        <f>YEAR(Table1[[#This Row],[Patient Admission Date]])</f>
        <v>2023</v>
      </c>
      <c r="L8888" t="str">
        <f>TEXT(Table1[[#This Row],[Patient Admission Date]],"mmm")</f>
        <v>Apr</v>
      </c>
      <c r="M8888" t="str">
        <f>TEXT(Table1[[#This Row],[Patient Admission Date]],"ddd")</f>
        <v>Sun</v>
      </c>
      <c r="N8888" t="str">
        <f>TEXT(INT(HOUR(Table1[[#This Row],[Patient Admission Date]])/3)*3,"00")&amp;"-"&amp;TEXT(INT(HOUR(Table1[[#This Row],[Patient Admission Date]])/3)*3+3,"00")</f>
        <v>12-15</v>
      </c>
      <c r="O8888" t="str" cm="1">
        <f t="array" ref="O8888">_xlfn.IFS(Table1[[#This Row],[Patient Age]]&lt;=14,"0-14",Table1[[#This Row],[Patient Age]]&lt;=29,"15-29",Table1[[#This Row],[Patient Age]]&lt;=44,"30-44",Table1[[#This Row],[Patient Age]]&lt;=59,"45-59",Table1[[#This Row],[Patient Age]]&lt;=74,"60-74",TRUE,"75+")</f>
        <v>0-14</v>
      </c>
      <c r="P8888" t="str" cm="1">
        <f t="array" ref="P8888">_xlfn.IFS(Table1[[#This Row],[Patient Waittime]]&lt;=15,"0-15",Table1[[#This Row],[Patient Waittime]]&lt;=30,"16-30",Table1[[#This Row],[Patient Waittime]]&lt;=45,"31-45",Table1[[#This Row],[Patient Waittime]]&lt;=60,"46-60",TRUE,"60+")</f>
        <v>0-15</v>
      </c>
      <c r="Q8888">
        <f>--(Table1[[#This Row],[Patient Waittime]]&lt;=30)</f>
        <v>1</v>
      </c>
      <c r="R8888">
        <f>--Table1[[#This Row],[Patient Admission Flag]]</f>
        <v>1</v>
      </c>
      <c r="S8888">
        <f>--AND(Table1[[#This Row],[WithinTarget]]=1,Table1[[#This Row],[Patient Satisfaction Score]]&gt;=7)</f>
        <v>0</v>
      </c>
      <c r="T8888" t="str">
        <f>IF(LEFT(Table1[[#This Row],[Patient Gender]],1)="F","Female","Male")</f>
        <v>Male</v>
      </c>
    </row>
    <row r="8889" spans="1:20" x14ac:dyDescent="0.3">
      <c r="A8889" t="s">
        <v>8993</v>
      </c>
      <c r="B8889" s="1">
        <v>45509.052777777775</v>
      </c>
      <c r="C8889" t="s">
        <v>9</v>
      </c>
      <c r="D8889">
        <v>50</v>
      </c>
      <c r="E8889" t="s">
        <v>10</v>
      </c>
      <c r="F8889" t="s">
        <v>11</v>
      </c>
      <c r="G8889" t="b">
        <v>1</v>
      </c>
      <c r="I8889">
        <v>13</v>
      </c>
      <c r="J8889" t="b">
        <v>1</v>
      </c>
      <c r="K8889">
        <f>YEAR(Table1[[#This Row],[Patient Admission Date]])</f>
        <v>2024</v>
      </c>
      <c r="L8889" t="str">
        <f>TEXT(Table1[[#This Row],[Patient Admission Date]],"mmm")</f>
        <v>Aug</v>
      </c>
      <c r="M8889" t="str">
        <f>TEXT(Table1[[#This Row],[Patient Admission Date]],"ddd")</f>
        <v>Mon</v>
      </c>
      <c r="N8889" t="str">
        <f>TEXT(INT(HOUR(Table1[[#This Row],[Patient Admission Date]])/3)*3,"00")&amp;"-"&amp;TEXT(INT(HOUR(Table1[[#This Row],[Patient Admission Date]])/3)*3+3,"00")</f>
        <v>00-03</v>
      </c>
      <c r="O8889" t="str" cm="1">
        <f t="array" ref="O8889">_xlfn.IFS(Table1[[#This Row],[Patient Age]]&lt;=14,"0-14",Table1[[#This Row],[Patient Age]]&lt;=29,"15-29",Table1[[#This Row],[Patient Age]]&lt;=44,"30-44",Table1[[#This Row],[Patient Age]]&lt;=59,"45-59",Table1[[#This Row],[Patient Age]]&lt;=74,"60-74",TRUE,"75+")</f>
        <v>45-59</v>
      </c>
      <c r="P8889" t="str" cm="1">
        <f t="array" ref="P8889">_xlfn.IFS(Table1[[#This Row],[Patient Waittime]]&lt;=15,"0-15",Table1[[#This Row],[Patient Waittime]]&lt;=30,"16-30",Table1[[#This Row],[Patient Waittime]]&lt;=45,"31-45",Table1[[#This Row],[Patient Waittime]]&lt;=60,"46-60",TRUE,"60+")</f>
        <v>0-15</v>
      </c>
      <c r="Q8889">
        <f>--(Table1[[#This Row],[Patient Waittime]]&lt;=30)</f>
        <v>1</v>
      </c>
      <c r="R8889">
        <f>--Table1[[#This Row],[Patient Admission Flag]]</f>
        <v>1</v>
      </c>
      <c r="S8889">
        <f>--AND(Table1[[#This Row],[WithinTarget]]=1,Table1[[#This Row],[Patient Satisfaction Score]]&gt;=7)</f>
        <v>0</v>
      </c>
      <c r="T8889" t="str">
        <f>IF(LEFT(Table1[[#This Row],[Patient Gender]],1)="F","Female","Male")</f>
        <v>Male</v>
      </c>
    </row>
    <row r="8890" spans="1:20" x14ac:dyDescent="0.3">
      <c r="A8890" t="s">
        <v>8994</v>
      </c>
      <c r="B8890" s="1">
        <v>45568.555555555555</v>
      </c>
      <c r="C8890" t="s">
        <v>9</v>
      </c>
      <c r="D8890">
        <v>3</v>
      </c>
      <c r="E8890" t="s">
        <v>10</v>
      </c>
      <c r="F8890" t="s">
        <v>11</v>
      </c>
      <c r="G8890" t="b">
        <v>1</v>
      </c>
      <c r="I8890">
        <v>25</v>
      </c>
      <c r="J8890" t="b">
        <v>1</v>
      </c>
      <c r="K8890">
        <f>YEAR(Table1[[#This Row],[Patient Admission Date]])</f>
        <v>2024</v>
      </c>
      <c r="L8890" t="str">
        <f>TEXT(Table1[[#This Row],[Patient Admission Date]],"mmm")</f>
        <v>Oct</v>
      </c>
      <c r="M8890" t="str">
        <f>TEXT(Table1[[#This Row],[Patient Admission Date]],"ddd")</f>
        <v>Thu</v>
      </c>
      <c r="N8890" t="str">
        <f>TEXT(INT(HOUR(Table1[[#This Row],[Patient Admission Date]])/3)*3,"00")&amp;"-"&amp;TEXT(INT(HOUR(Table1[[#This Row],[Patient Admission Date]])/3)*3+3,"00")</f>
        <v>12-15</v>
      </c>
      <c r="O8890" t="str" cm="1">
        <f t="array" ref="O8890">_xlfn.IFS(Table1[[#This Row],[Patient Age]]&lt;=14,"0-14",Table1[[#This Row],[Patient Age]]&lt;=29,"15-29",Table1[[#This Row],[Patient Age]]&lt;=44,"30-44",Table1[[#This Row],[Patient Age]]&lt;=59,"45-59",Table1[[#This Row],[Patient Age]]&lt;=74,"60-74",TRUE,"75+")</f>
        <v>0-14</v>
      </c>
      <c r="P8890" t="str" cm="1">
        <f t="array" ref="P8890">_xlfn.IFS(Table1[[#This Row],[Patient Waittime]]&lt;=15,"0-15",Table1[[#This Row],[Patient Waittime]]&lt;=30,"16-30",Table1[[#This Row],[Patient Waittime]]&lt;=45,"31-45",Table1[[#This Row],[Patient Waittime]]&lt;=60,"46-60",TRUE,"60+")</f>
        <v>16-30</v>
      </c>
      <c r="Q8890">
        <f>--(Table1[[#This Row],[Patient Waittime]]&lt;=30)</f>
        <v>1</v>
      </c>
      <c r="R8890">
        <f>--Table1[[#This Row],[Patient Admission Flag]]</f>
        <v>1</v>
      </c>
      <c r="S8890">
        <f>--AND(Table1[[#This Row],[WithinTarget]]=1,Table1[[#This Row],[Patient Satisfaction Score]]&gt;=7)</f>
        <v>0</v>
      </c>
      <c r="T8890" t="str">
        <f>IF(LEFT(Table1[[#This Row],[Patient Gender]],1)="F","Female","Male")</f>
        <v>Male</v>
      </c>
    </row>
    <row r="8891" spans="1:20" x14ac:dyDescent="0.3">
      <c r="A8891" t="s">
        <v>8995</v>
      </c>
      <c r="B8891" s="1">
        <v>45480.503472222219</v>
      </c>
      <c r="C8891" t="s">
        <v>9</v>
      </c>
      <c r="D8891">
        <v>74</v>
      </c>
      <c r="E8891" t="s">
        <v>10</v>
      </c>
      <c r="F8891" t="s">
        <v>11</v>
      </c>
      <c r="G8891" t="b">
        <v>1</v>
      </c>
      <c r="I8891">
        <v>27</v>
      </c>
      <c r="J8891" t="b">
        <v>1</v>
      </c>
      <c r="K8891">
        <f>YEAR(Table1[[#This Row],[Patient Admission Date]])</f>
        <v>2024</v>
      </c>
      <c r="L8891" t="str">
        <f>TEXT(Table1[[#This Row],[Patient Admission Date]],"mmm")</f>
        <v>Jul</v>
      </c>
      <c r="M8891" t="str">
        <f>TEXT(Table1[[#This Row],[Patient Admission Date]],"ddd")</f>
        <v>Sun</v>
      </c>
      <c r="N8891" t="str">
        <f>TEXT(INT(HOUR(Table1[[#This Row],[Patient Admission Date]])/3)*3,"00")&amp;"-"&amp;TEXT(INT(HOUR(Table1[[#This Row],[Patient Admission Date]])/3)*3+3,"00")</f>
        <v>12-15</v>
      </c>
      <c r="O8891" t="str" cm="1">
        <f t="array" ref="O8891">_xlfn.IFS(Table1[[#This Row],[Patient Age]]&lt;=14,"0-14",Table1[[#This Row],[Patient Age]]&lt;=29,"15-29",Table1[[#This Row],[Patient Age]]&lt;=44,"30-44",Table1[[#This Row],[Patient Age]]&lt;=59,"45-59",Table1[[#This Row],[Patient Age]]&lt;=74,"60-74",TRUE,"75+")</f>
        <v>60-74</v>
      </c>
      <c r="P8891" t="str" cm="1">
        <f t="array" ref="P8891">_xlfn.IFS(Table1[[#This Row],[Patient Waittime]]&lt;=15,"0-15",Table1[[#This Row],[Patient Waittime]]&lt;=30,"16-30",Table1[[#This Row],[Patient Waittime]]&lt;=45,"31-45",Table1[[#This Row],[Patient Waittime]]&lt;=60,"46-60",TRUE,"60+")</f>
        <v>16-30</v>
      </c>
      <c r="Q8891">
        <f>--(Table1[[#This Row],[Patient Waittime]]&lt;=30)</f>
        <v>1</v>
      </c>
      <c r="R8891">
        <f>--Table1[[#This Row],[Patient Admission Flag]]</f>
        <v>1</v>
      </c>
      <c r="S8891">
        <f>--AND(Table1[[#This Row],[WithinTarget]]=1,Table1[[#This Row],[Patient Satisfaction Score]]&gt;=7)</f>
        <v>0</v>
      </c>
      <c r="T8891" t="str">
        <f>IF(LEFT(Table1[[#This Row],[Patient Gender]],1)="F","Female","Male")</f>
        <v>Male</v>
      </c>
    </row>
    <row r="8892" spans="1:20" x14ac:dyDescent="0.3">
      <c r="A8892" t="s">
        <v>8996</v>
      </c>
      <c r="B8892" s="1">
        <v>45119.841666666667</v>
      </c>
      <c r="C8892" t="s">
        <v>9</v>
      </c>
      <c r="D8892">
        <v>49</v>
      </c>
      <c r="E8892" t="s">
        <v>10</v>
      </c>
      <c r="F8892" t="s">
        <v>11</v>
      </c>
      <c r="G8892" t="b">
        <v>1</v>
      </c>
      <c r="I8892">
        <v>28</v>
      </c>
      <c r="J8892" t="b">
        <v>1</v>
      </c>
      <c r="K8892">
        <f>YEAR(Table1[[#This Row],[Patient Admission Date]])</f>
        <v>2023</v>
      </c>
      <c r="L8892" t="str">
        <f>TEXT(Table1[[#This Row],[Patient Admission Date]],"mmm")</f>
        <v>Jul</v>
      </c>
      <c r="M8892" t="str">
        <f>TEXT(Table1[[#This Row],[Patient Admission Date]],"ddd")</f>
        <v>Wed</v>
      </c>
      <c r="N8892" t="str">
        <f>TEXT(INT(HOUR(Table1[[#This Row],[Patient Admission Date]])/3)*3,"00")&amp;"-"&amp;TEXT(INT(HOUR(Table1[[#This Row],[Patient Admission Date]])/3)*3+3,"00")</f>
        <v>18-21</v>
      </c>
      <c r="O8892" t="str" cm="1">
        <f t="array" ref="O8892">_xlfn.IFS(Table1[[#This Row],[Patient Age]]&lt;=14,"0-14",Table1[[#This Row],[Patient Age]]&lt;=29,"15-29",Table1[[#This Row],[Patient Age]]&lt;=44,"30-44",Table1[[#This Row],[Patient Age]]&lt;=59,"45-59",Table1[[#This Row],[Patient Age]]&lt;=74,"60-74",TRUE,"75+")</f>
        <v>45-59</v>
      </c>
      <c r="P8892" t="str" cm="1">
        <f t="array" ref="P8892">_xlfn.IFS(Table1[[#This Row],[Patient Waittime]]&lt;=15,"0-15",Table1[[#This Row],[Patient Waittime]]&lt;=30,"16-30",Table1[[#This Row],[Patient Waittime]]&lt;=45,"31-45",Table1[[#This Row],[Patient Waittime]]&lt;=60,"46-60",TRUE,"60+")</f>
        <v>16-30</v>
      </c>
      <c r="Q8892">
        <f>--(Table1[[#This Row],[Patient Waittime]]&lt;=30)</f>
        <v>1</v>
      </c>
      <c r="R8892">
        <f>--Table1[[#This Row],[Patient Admission Flag]]</f>
        <v>1</v>
      </c>
      <c r="S8892">
        <f>--AND(Table1[[#This Row],[WithinTarget]]=1,Table1[[#This Row],[Patient Satisfaction Score]]&gt;=7)</f>
        <v>0</v>
      </c>
      <c r="T8892" t="str">
        <f>IF(LEFT(Table1[[#This Row],[Patient Gender]],1)="F","Female","Male")</f>
        <v>Male</v>
      </c>
    </row>
    <row r="8893" spans="1:20" x14ac:dyDescent="0.3">
      <c r="A8893" t="s">
        <v>8997</v>
      </c>
      <c r="B8893" s="1">
        <v>45208.810416666667</v>
      </c>
      <c r="C8893" t="s">
        <v>9</v>
      </c>
      <c r="D8893">
        <v>27</v>
      </c>
      <c r="E8893" t="s">
        <v>10</v>
      </c>
      <c r="F8893" t="s">
        <v>11</v>
      </c>
      <c r="G8893" t="b">
        <v>1</v>
      </c>
      <c r="I8893">
        <v>40</v>
      </c>
      <c r="J8893" t="b">
        <v>1</v>
      </c>
      <c r="K8893">
        <f>YEAR(Table1[[#This Row],[Patient Admission Date]])</f>
        <v>2023</v>
      </c>
      <c r="L8893" t="str">
        <f>TEXT(Table1[[#This Row],[Patient Admission Date]],"mmm")</f>
        <v>Oct</v>
      </c>
      <c r="M8893" t="str">
        <f>TEXT(Table1[[#This Row],[Patient Admission Date]],"ddd")</f>
        <v>Mon</v>
      </c>
      <c r="N8893" t="str">
        <f>TEXT(INT(HOUR(Table1[[#This Row],[Patient Admission Date]])/3)*3,"00")&amp;"-"&amp;TEXT(INT(HOUR(Table1[[#This Row],[Patient Admission Date]])/3)*3+3,"00")</f>
        <v>18-21</v>
      </c>
      <c r="O8893" t="str" cm="1">
        <f t="array" ref="O8893">_xlfn.IFS(Table1[[#This Row],[Patient Age]]&lt;=14,"0-14",Table1[[#This Row],[Patient Age]]&lt;=29,"15-29",Table1[[#This Row],[Patient Age]]&lt;=44,"30-44",Table1[[#This Row],[Patient Age]]&lt;=59,"45-59",Table1[[#This Row],[Patient Age]]&lt;=74,"60-74",TRUE,"75+")</f>
        <v>15-29</v>
      </c>
      <c r="P8893" t="str" cm="1">
        <f t="array" ref="P8893">_xlfn.IFS(Table1[[#This Row],[Patient Waittime]]&lt;=15,"0-15",Table1[[#This Row],[Patient Waittime]]&lt;=30,"16-30",Table1[[#This Row],[Patient Waittime]]&lt;=45,"31-45",Table1[[#This Row],[Patient Waittime]]&lt;=60,"46-60",TRUE,"60+")</f>
        <v>31-45</v>
      </c>
      <c r="Q8893">
        <f>--(Table1[[#This Row],[Patient Waittime]]&lt;=30)</f>
        <v>0</v>
      </c>
      <c r="R8893">
        <f>--Table1[[#This Row],[Patient Admission Flag]]</f>
        <v>1</v>
      </c>
      <c r="S8893">
        <f>--AND(Table1[[#This Row],[WithinTarget]]=1,Table1[[#This Row],[Patient Satisfaction Score]]&gt;=7)</f>
        <v>0</v>
      </c>
      <c r="T8893" t="str">
        <f>IF(LEFT(Table1[[#This Row],[Patient Gender]],1)="F","Female","Male")</f>
        <v>Male</v>
      </c>
    </row>
    <row r="8894" spans="1:20" x14ac:dyDescent="0.3">
      <c r="A8894" t="s">
        <v>8998</v>
      </c>
      <c r="B8894" s="1">
        <v>45133.491666666669</v>
      </c>
      <c r="C8894" t="s">
        <v>9</v>
      </c>
      <c r="D8894">
        <v>49</v>
      </c>
      <c r="E8894" t="s">
        <v>10</v>
      </c>
      <c r="F8894" t="s">
        <v>11</v>
      </c>
      <c r="G8894" t="b">
        <v>1</v>
      </c>
      <c r="I8894">
        <v>43</v>
      </c>
      <c r="J8894" t="b">
        <v>1</v>
      </c>
      <c r="K8894">
        <f>YEAR(Table1[[#This Row],[Patient Admission Date]])</f>
        <v>2023</v>
      </c>
      <c r="L8894" t="str">
        <f>TEXT(Table1[[#This Row],[Patient Admission Date]],"mmm")</f>
        <v>Jul</v>
      </c>
      <c r="M8894" t="str">
        <f>TEXT(Table1[[#This Row],[Patient Admission Date]],"ddd")</f>
        <v>Wed</v>
      </c>
      <c r="N8894" t="str">
        <f>TEXT(INT(HOUR(Table1[[#This Row],[Patient Admission Date]])/3)*3,"00")&amp;"-"&amp;TEXT(INT(HOUR(Table1[[#This Row],[Patient Admission Date]])/3)*3+3,"00")</f>
        <v>09-12</v>
      </c>
      <c r="O8894" t="str" cm="1">
        <f t="array" ref="O8894">_xlfn.IFS(Table1[[#This Row],[Patient Age]]&lt;=14,"0-14",Table1[[#This Row],[Patient Age]]&lt;=29,"15-29",Table1[[#This Row],[Patient Age]]&lt;=44,"30-44",Table1[[#This Row],[Patient Age]]&lt;=59,"45-59",Table1[[#This Row],[Patient Age]]&lt;=74,"60-74",TRUE,"75+")</f>
        <v>45-59</v>
      </c>
      <c r="P8894" t="str" cm="1">
        <f t="array" ref="P8894">_xlfn.IFS(Table1[[#This Row],[Patient Waittime]]&lt;=15,"0-15",Table1[[#This Row],[Patient Waittime]]&lt;=30,"16-30",Table1[[#This Row],[Patient Waittime]]&lt;=45,"31-45",Table1[[#This Row],[Patient Waittime]]&lt;=60,"46-60",TRUE,"60+")</f>
        <v>31-45</v>
      </c>
      <c r="Q8894">
        <f>--(Table1[[#This Row],[Patient Waittime]]&lt;=30)</f>
        <v>0</v>
      </c>
      <c r="R8894">
        <f>--Table1[[#This Row],[Patient Admission Flag]]</f>
        <v>1</v>
      </c>
      <c r="S8894">
        <f>--AND(Table1[[#This Row],[WithinTarget]]=1,Table1[[#This Row],[Patient Satisfaction Score]]&gt;=7)</f>
        <v>0</v>
      </c>
      <c r="T8894" t="str">
        <f>IF(LEFT(Table1[[#This Row],[Patient Gender]],1)="F","Female","Male")</f>
        <v>Male</v>
      </c>
    </row>
    <row r="8895" spans="1:20" x14ac:dyDescent="0.3">
      <c r="A8895" t="s">
        <v>8999</v>
      </c>
      <c r="B8895" s="1">
        <v>45246.887499999997</v>
      </c>
      <c r="C8895" t="s">
        <v>9</v>
      </c>
      <c r="D8895">
        <v>59</v>
      </c>
      <c r="E8895" t="s">
        <v>10</v>
      </c>
      <c r="F8895" t="s">
        <v>11</v>
      </c>
      <c r="G8895" t="b">
        <v>1</v>
      </c>
      <c r="I8895">
        <v>44</v>
      </c>
      <c r="J8895" t="b">
        <v>1</v>
      </c>
      <c r="K8895">
        <f>YEAR(Table1[[#This Row],[Patient Admission Date]])</f>
        <v>2023</v>
      </c>
      <c r="L8895" t="str">
        <f>TEXT(Table1[[#This Row],[Patient Admission Date]],"mmm")</f>
        <v>Nov</v>
      </c>
      <c r="M8895" t="str">
        <f>TEXT(Table1[[#This Row],[Patient Admission Date]],"ddd")</f>
        <v>Thu</v>
      </c>
      <c r="N8895" t="str">
        <f>TEXT(INT(HOUR(Table1[[#This Row],[Patient Admission Date]])/3)*3,"00")&amp;"-"&amp;TEXT(INT(HOUR(Table1[[#This Row],[Patient Admission Date]])/3)*3+3,"00")</f>
        <v>21-24</v>
      </c>
      <c r="O8895" t="str" cm="1">
        <f t="array" ref="O8895">_xlfn.IFS(Table1[[#This Row],[Patient Age]]&lt;=14,"0-14",Table1[[#This Row],[Patient Age]]&lt;=29,"15-29",Table1[[#This Row],[Patient Age]]&lt;=44,"30-44",Table1[[#This Row],[Patient Age]]&lt;=59,"45-59",Table1[[#This Row],[Patient Age]]&lt;=74,"60-74",TRUE,"75+")</f>
        <v>45-59</v>
      </c>
      <c r="P8895" t="str" cm="1">
        <f t="array" ref="P8895">_xlfn.IFS(Table1[[#This Row],[Patient Waittime]]&lt;=15,"0-15",Table1[[#This Row],[Patient Waittime]]&lt;=30,"16-30",Table1[[#This Row],[Patient Waittime]]&lt;=45,"31-45",Table1[[#This Row],[Patient Waittime]]&lt;=60,"46-60",TRUE,"60+")</f>
        <v>31-45</v>
      </c>
      <c r="Q8895">
        <f>--(Table1[[#This Row],[Patient Waittime]]&lt;=30)</f>
        <v>0</v>
      </c>
      <c r="R8895">
        <f>--Table1[[#This Row],[Patient Admission Flag]]</f>
        <v>1</v>
      </c>
      <c r="S8895">
        <f>--AND(Table1[[#This Row],[WithinTarget]]=1,Table1[[#This Row],[Patient Satisfaction Score]]&gt;=7)</f>
        <v>0</v>
      </c>
      <c r="T8895" t="str">
        <f>IF(LEFT(Table1[[#This Row],[Patient Gender]],1)="F","Female","Male")</f>
        <v>Male</v>
      </c>
    </row>
    <row r="8896" spans="1:20" x14ac:dyDescent="0.3">
      <c r="A8896" t="s">
        <v>9000</v>
      </c>
      <c r="B8896" s="1">
        <v>45517.006944444445</v>
      </c>
      <c r="C8896" t="s">
        <v>9</v>
      </c>
      <c r="D8896">
        <v>41</v>
      </c>
      <c r="E8896" t="s">
        <v>10</v>
      </c>
      <c r="F8896" t="s">
        <v>11</v>
      </c>
      <c r="G8896" t="b">
        <v>1</v>
      </c>
      <c r="I8896">
        <v>50</v>
      </c>
      <c r="J8896" t="b">
        <v>1</v>
      </c>
      <c r="K8896">
        <f>YEAR(Table1[[#This Row],[Patient Admission Date]])</f>
        <v>2024</v>
      </c>
      <c r="L8896" t="str">
        <f>TEXT(Table1[[#This Row],[Patient Admission Date]],"mmm")</f>
        <v>Aug</v>
      </c>
      <c r="M8896" t="str">
        <f>TEXT(Table1[[#This Row],[Patient Admission Date]],"ddd")</f>
        <v>Tue</v>
      </c>
      <c r="N8896" t="str">
        <f>TEXT(INT(HOUR(Table1[[#This Row],[Patient Admission Date]])/3)*3,"00")&amp;"-"&amp;TEXT(INT(HOUR(Table1[[#This Row],[Patient Admission Date]])/3)*3+3,"00")</f>
        <v>00-03</v>
      </c>
      <c r="O8896" t="str" cm="1">
        <f t="array" ref="O8896">_xlfn.IFS(Table1[[#This Row],[Patient Age]]&lt;=14,"0-14",Table1[[#This Row],[Patient Age]]&lt;=29,"15-29",Table1[[#This Row],[Patient Age]]&lt;=44,"30-44",Table1[[#This Row],[Patient Age]]&lt;=59,"45-59",Table1[[#This Row],[Patient Age]]&lt;=74,"60-74",TRUE,"75+")</f>
        <v>30-44</v>
      </c>
      <c r="P8896" t="str" cm="1">
        <f t="array" ref="P8896">_xlfn.IFS(Table1[[#This Row],[Patient Waittime]]&lt;=15,"0-15",Table1[[#This Row],[Patient Waittime]]&lt;=30,"16-30",Table1[[#This Row],[Patient Waittime]]&lt;=45,"31-45",Table1[[#This Row],[Patient Waittime]]&lt;=60,"46-60",TRUE,"60+")</f>
        <v>46-60</v>
      </c>
      <c r="Q8896">
        <f>--(Table1[[#This Row],[Patient Waittime]]&lt;=30)</f>
        <v>0</v>
      </c>
      <c r="R8896">
        <f>--Table1[[#This Row],[Patient Admission Flag]]</f>
        <v>1</v>
      </c>
      <c r="S8896">
        <f>--AND(Table1[[#This Row],[WithinTarget]]=1,Table1[[#This Row],[Patient Satisfaction Score]]&gt;=7)</f>
        <v>0</v>
      </c>
      <c r="T8896" t="str">
        <f>IF(LEFT(Table1[[#This Row],[Patient Gender]],1)="F","Female","Male")</f>
        <v>Male</v>
      </c>
    </row>
    <row r="8897" spans="1:20" x14ac:dyDescent="0.3">
      <c r="A8897" t="s">
        <v>9001</v>
      </c>
      <c r="B8897" s="1">
        <v>45239.508333333331</v>
      </c>
      <c r="C8897" t="s">
        <v>9</v>
      </c>
      <c r="D8897">
        <v>74</v>
      </c>
      <c r="E8897" t="s">
        <v>10</v>
      </c>
      <c r="F8897" t="s">
        <v>11</v>
      </c>
      <c r="G8897" t="b">
        <v>1</v>
      </c>
      <c r="I8897">
        <v>59</v>
      </c>
      <c r="J8897" t="b">
        <v>1</v>
      </c>
      <c r="K8897">
        <f>YEAR(Table1[[#This Row],[Patient Admission Date]])</f>
        <v>2023</v>
      </c>
      <c r="L8897" t="str">
        <f>TEXT(Table1[[#This Row],[Patient Admission Date]],"mmm")</f>
        <v>Nov</v>
      </c>
      <c r="M8897" t="str">
        <f>TEXT(Table1[[#This Row],[Patient Admission Date]],"ddd")</f>
        <v>Thu</v>
      </c>
      <c r="N8897" t="str">
        <f>TEXT(INT(HOUR(Table1[[#This Row],[Patient Admission Date]])/3)*3,"00")&amp;"-"&amp;TEXT(INT(HOUR(Table1[[#This Row],[Patient Admission Date]])/3)*3+3,"00")</f>
        <v>12-15</v>
      </c>
      <c r="O8897" t="str" cm="1">
        <f t="array" ref="O8897">_xlfn.IFS(Table1[[#This Row],[Patient Age]]&lt;=14,"0-14",Table1[[#This Row],[Patient Age]]&lt;=29,"15-29",Table1[[#This Row],[Patient Age]]&lt;=44,"30-44",Table1[[#This Row],[Patient Age]]&lt;=59,"45-59",Table1[[#This Row],[Patient Age]]&lt;=74,"60-74",TRUE,"75+")</f>
        <v>60-74</v>
      </c>
      <c r="P8897" t="str" cm="1">
        <f t="array" ref="P8897">_xlfn.IFS(Table1[[#This Row],[Patient Waittime]]&lt;=15,"0-15",Table1[[#This Row],[Patient Waittime]]&lt;=30,"16-30",Table1[[#This Row],[Patient Waittime]]&lt;=45,"31-45",Table1[[#This Row],[Patient Waittime]]&lt;=60,"46-60",TRUE,"60+")</f>
        <v>46-60</v>
      </c>
      <c r="Q8897">
        <f>--(Table1[[#This Row],[Patient Waittime]]&lt;=30)</f>
        <v>0</v>
      </c>
      <c r="R8897">
        <f>--Table1[[#This Row],[Patient Admission Flag]]</f>
        <v>1</v>
      </c>
      <c r="S8897">
        <f>--AND(Table1[[#This Row],[WithinTarget]]=1,Table1[[#This Row],[Patient Satisfaction Score]]&gt;=7)</f>
        <v>0</v>
      </c>
      <c r="T8897" t="str">
        <f>IF(LEFT(Table1[[#This Row],[Patient Gender]],1)="F","Female","Male")</f>
        <v>Male</v>
      </c>
    </row>
    <row r="8898" spans="1:20" x14ac:dyDescent="0.3">
      <c r="A8898" t="s">
        <v>9002</v>
      </c>
      <c r="B8898" s="1">
        <v>45154.503472222219</v>
      </c>
      <c r="C8898" t="s">
        <v>9</v>
      </c>
      <c r="D8898">
        <v>19</v>
      </c>
      <c r="E8898" t="s">
        <v>10</v>
      </c>
      <c r="F8898" t="s">
        <v>11</v>
      </c>
      <c r="G8898" t="b">
        <v>1</v>
      </c>
      <c r="I8898">
        <v>15</v>
      </c>
      <c r="J8898" t="b">
        <v>1</v>
      </c>
      <c r="K8898">
        <f>YEAR(Table1[[#This Row],[Patient Admission Date]])</f>
        <v>2023</v>
      </c>
      <c r="L8898" t="str">
        <f>TEXT(Table1[[#This Row],[Patient Admission Date]],"mmm")</f>
        <v>Aug</v>
      </c>
      <c r="M8898" t="str">
        <f>TEXT(Table1[[#This Row],[Patient Admission Date]],"ddd")</f>
        <v>Wed</v>
      </c>
      <c r="N8898" t="str">
        <f>TEXT(INT(HOUR(Table1[[#This Row],[Patient Admission Date]])/3)*3,"00")&amp;"-"&amp;TEXT(INT(HOUR(Table1[[#This Row],[Patient Admission Date]])/3)*3+3,"00")</f>
        <v>12-15</v>
      </c>
      <c r="O8898" t="str" cm="1">
        <f t="array" ref="O8898">_xlfn.IFS(Table1[[#This Row],[Patient Age]]&lt;=14,"0-14",Table1[[#This Row],[Patient Age]]&lt;=29,"15-29",Table1[[#This Row],[Patient Age]]&lt;=44,"30-44",Table1[[#This Row],[Patient Age]]&lt;=59,"45-59",Table1[[#This Row],[Patient Age]]&lt;=74,"60-74",TRUE,"75+")</f>
        <v>15-29</v>
      </c>
      <c r="P8898" t="str" cm="1">
        <f t="array" ref="P8898">_xlfn.IFS(Table1[[#This Row],[Patient Waittime]]&lt;=15,"0-15",Table1[[#This Row],[Patient Waittime]]&lt;=30,"16-30",Table1[[#This Row],[Patient Waittime]]&lt;=45,"31-45",Table1[[#This Row],[Patient Waittime]]&lt;=60,"46-60",TRUE,"60+")</f>
        <v>0-15</v>
      </c>
      <c r="Q8898">
        <f>--(Table1[[#This Row],[Patient Waittime]]&lt;=30)</f>
        <v>1</v>
      </c>
      <c r="R8898">
        <f>--Table1[[#This Row],[Patient Admission Flag]]</f>
        <v>1</v>
      </c>
      <c r="S8898">
        <f>--AND(Table1[[#This Row],[WithinTarget]]=1,Table1[[#This Row],[Patient Satisfaction Score]]&gt;=7)</f>
        <v>0</v>
      </c>
      <c r="T8898" t="str">
        <f>IF(LEFT(Table1[[#This Row],[Patient Gender]],1)="F","Female","Male")</f>
        <v>Male</v>
      </c>
    </row>
    <row r="8899" spans="1:20" x14ac:dyDescent="0.3">
      <c r="A8899" t="s">
        <v>9003</v>
      </c>
      <c r="B8899" s="1">
        <v>45109.01666666667</v>
      </c>
      <c r="C8899" t="s">
        <v>9</v>
      </c>
      <c r="D8899">
        <v>78</v>
      </c>
      <c r="E8899" t="s">
        <v>10</v>
      </c>
      <c r="F8899" t="s">
        <v>11</v>
      </c>
      <c r="G8899" t="b">
        <v>1</v>
      </c>
      <c r="I8899">
        <v>21</v>
      </c>
      <c r="J8899" t="b">
        <v>1</v>
      </c>
      <c r="K8899">
        <f>YEAR(Table1[[#This Row],[Patient Admission Date]])</f>
        <v>2023</v>
      </c>
      <c r="L8899" t="str">
        <f>TEXT(Table1[[#This Row],[Patient Admission Date]],"mmm")</f>
        <v>Jul</v>
      </c>
      <c r="M8899" t="str">
        <f>TEXT(Table1[[#This Row],[Patient Admission Date]],"ddd")</f>
        <v>Sun</v>
      </c>
      <c r="N8899" t="str">
        <f>TEXT(INT(HOUR(Table1[[#This Row],[Patient Admission Date]])/3)*3,"00")&amp;"-"&amp;TEXT(INT(HOUR(Table1[[#This Row],[Patient Admission Date]])/3)*3+3,"00")</f>
        <v>00-03</v>
      </c>
      <c r="O8899" t="str" cm="1">
        <f t="array" ref="O8899">_xlfn.IFS(Table1[[#This Row],[Patient Age]]&lt;=14,"0-14",Table1[[#This Row],[Patient Age]]&lt;=29,"15-29",Table1[[#This Row],[Patient Age]]&lt;=44,"30-44",Table1[[#This Row],[Patient Age]]&lt;=59,"45-59",Table1[[#This Row],[Patient Age]]&lt;=74,"60-74",TRUE,"75+")</f>
        <v>75+</v>
      </c>
      <c r="P8899" t="str" cm="1">
        <f t="array" ref="P8899">_xlfn.IFS(Table1[[#This Row],[Patient Waittime]]&lt;=15,"0-15",Table1[[#This Row],[Patient Waittime]]&lt;=30,"16-30",Table1[[#This Row],[Patient Waittime]]&lt;=45,"31-45",Table1[[#This Row],[Patient Waittime]]&lt;=60,"46-60",TRUE,"60+")</f>
        <v>16-30</v>
      </c>
      <c r="Q8899">
        <f>--(Table1[[#This Row],[Patient Waittime]]&lt;=30)</f>
        <v>1</v>
      </c>
      <c r="R8899">
        <f>--Table1[[#This Row],[Patient Admission Flag]]</f>
        <v>1</v>
      </c>
      <c r="S8899">
        <f>--AND(Table1[[#This Row],[WithinTarget]]=1,Table1[[#This Row],[Patient Satisfaction Score]]&gt;=7)</f>
        <v>0</v>
      </c>
      <c r="T8899" t="str">
        <f>IF(LEFT(Table1[[#This Row],[Patient Gender]],1)="F","Female","Male")</f>
        <v>Male</v>
      </c>
    </row>
    <row r="8900" spans="1:20" x14ac:dyDescent="0.3">
      <c r="A8900" t="s">
        <v>9004</v>
      </c>
      <c r="B8900" s="1">
        <v>45148.294444444444</v>
      </c>
      <c r="C8900" t="s">
        <v>9</v>
      </c>
      <c r="D8900">
        <v>52</v>
      </c>
      <c r="E8900" t="s">
        <v>10</v>
      </c>
      <c r="F8900" t="s">
        <v>11</v>
      </c>
      <c r="G8900" t="b">
        <v>1</v>
      </c>
      <c r="I8900">
        <v>23</v>
      </c>
      <c r="J8900" t="b">
        <v>1</v>
      </c>
      <c r="K8900">
        <f>YEAR(Table1[[#This Row],[Patient Admission Date]])</f>
        <v>2023</v>
      </c>
      <c r="L8900" t="str">
        <f>TEXT(Table1[[#This Row],[Patient Admission Date]],"mmm")</f>
        <v>Aug</v>
      </c>
      <c r="M8900" t="str">
        <f>TEXT(Table1[[#This Row],[Patient Admission Date]],"ddd")</f>
        <v>Thu</v>
      </c>
      <c r="N8900" t="str">
        <f>TEXT(INT(HOUR(Table1[[#This Row],[Patient Admission Date]])/3)*3,"00")&amp;"-"&amp;TEXT(INT(HOUR(Table1[[#This Row],[Patient Admission Date]])/3)*3+3,"00")</f>
        <v>06-09</v>
      </c>
      <c r="O8900" t="str" cm="1">
        <f t="array" ref="O8900">_xlfn.IFS(Table1[[#This Row],[Patient Age]]&lt;=14,"0-14",Table1[[#This Row],[Patient Age]]&lt;=29,"15-29",Table1[[#This Row],[Patient Age]]&lt;=44,"30-44",Table1[[#This Row],[Patient Age]]&lt;=59,"45-59",Table1[[#This Row],[Patient Age]]&lt;=74,"60-74",TRUE,"75+")</f>
        <v>45-59</v>
      </c>
      <c r="P8900" t="str" cm="1">
        <f t="array" ref="P8900">_xlfn.IFS(Table1[[#This Row],[Patient Waittime]]&lt;=15,"0-15",Table1[[#This Row],[Patient Waittime]]&lt;=30,"16-30",Table1[[#This Row],[Patient Waittime]]&lt;=45,"31-45",Table1[[#This Row],[Patient Waittime]]&lt;=60,"46-60",TRUE,"60+")</f>
        <v>16-30</v>
      </c>
      <c r="Q8900">
        <f>--(Table1[[#This Row],[Patient Waittime]]&lt;=30)</f>
        <v>1</v>
      </c>
      <c r="R8900">
        <f>--Table1[[#This Row],[Patient Admission Flag]]</f>
        <v>1</v>
      </c>
      <c r="S8900">
        <f>--AND(Table1[[#This Row],[WithinTarget]]=1,Table1[[#This Row],[Patient Satisfaction Score]]&gt;=7)</f>
        <v>0</v>
      </c>
      <c r="T8900" t="str">
        <f>IF(LEFT(Table1[[#This Row],[Patient Gender]],1)="F","Female","Male")</f>
        <v>Male</v>
      </c>
    </row>
    <row r="8901" spans="1:20" x14ac:dyDescent="0.3">
      <c r="A8901" t="s">
        <v>9005</v>
      </c>
      <c r="B8901" s="1">
        <v>45094.767361111109</v>
      </c>
      <c r="C8901" t="s">
        <v>9</v>
      </c>
      <c r="D8901">
        <v>29</v>
      </c>
      <c r="E8901" t="s">
        <v>10</v>
      </c>
      <c r="F8901" t="s">
        <v>11</v>
      </c>
      <c r="G8901" t="b">
        <v>1</v>
      </c>
      <c r="I8901">
        <v>35</v>
      </c>
      <c r="J8901" t="b">
        <v>1</v>
      </c>
      <c r="K8901">
        <f>YEAR(Table1[[#This Row],[Patient Admission Date]])</f>
        <v>2023</v>
      </c>
      <c r="L8901" t="str">
        <f>TEXT(Table1[[#This Row],[Patient Admission Date]],"mmm")</f>
        <v>Jun</v>
      </c>
      <c r="M8901" t="str">
        <f>TEXT(Table1[[#This Row],[Patient Admission Date]],"ddd")</f>
        <v>Sat</v>
      </c>
      <c r="N8901" t="str">
        <f>TEXT(INT(HOUR(Table1[[#This Row],[Patient Admission Date]])/3)*3,"00")&amp;"-"&amp;TEXT(INT(HOUR(Table1[[#This Row],[Patient Admission Date]])/3)*3+3,"00")</f>
        <v>18-21</v>
      </c>
      <c r="O8901" t="str" cm="1">
        <f t="array" ref="O8901">_xlfn.IFS(Table1[[#This Row],[Patient Age]]&lt;=14,"0-14",Table1[[#This Row],[Patient Age]]&lt;=29,"15-29",Table1[[#This Row],[Patient Age]]&lt;=44,"30-44",Table1[[#This Row],[Patient Age]]&lt;=59,"45-59",Table1[[#This Row],[Patient Age]]&lt;=74,"60-74",TRUE,"75+")</f>
        <v>15-29</v>
      </c>
      <c r="P8901" t="str" cm="1">
        <f t="array" ref="P8901">_xlfn.IFS(Table1[[#This Row],[Patient Waittime]]&lt;=15,"0-15",Table1[[#This Row],[Patient Waittime]]&lt;=30,"16-30",Table1[[#This Row],[Patient Waittime]]&lt;=45,"31-45",Table1[[#This Row],[Patient Waittime]]&lt;=60,"46-60",TRUE,"60+")</f>
        <v>31-45</v>
      </c>
      <c r="Q8901">
        <f>--(Table1[[#This Row],[Patient Waittime]]&lt;=30)</f>
        <v>0</v>
      </c>
      <c r="R8901">
        <f>--Table1[[#This Row],[Patient Admission Flag]]</f>
        <v>1</v>
      </c>
      <c r="S8901">
        <f>--AND(Table1[[#This Row],[WithinTarget]]=1,Table1[[#This Row],[Patient Satisfaction Score]]&gt;=7)</f>
        <v>0</v>
      </c>
      <c r="T8901" t="str">
        <f>IF(LEFT(Table1[[#This Row],[Patient Gender]],1)="F","Female","Male")</f>
        <v>Male</v>
      </c>
    </row>
    <row r="8902" spans="1:20" x14ac:dyDescent="0.3">
      <c r="A8902" t="s">
        <v>9006</v>
      </c>
      <c r="B8902" s="1">
        <v>45075.998611111114</v>
      </c>
      <c r="C8902" t="s">
        <v>9</v>
      </c>
      <c r="D8902">
        <v>45</v>
      </c>
      <c r="E8902" t="s">
        <v>10</v>
      </c>
      <c r="F8902" t="s">
        <v>11</v>
      </c>
      <c r="G8902" t="b">
        <v>1</v>
      </c>
      <c r="I8902">
        <v>39</v>
      </c>
      <c r="J8902" t="b">
        <v>1</v>
      </c>
      <c r="K8902">
        <f>YEAR(Table1[[#This Row],[Patient Admission Date]])</f>
        <v>2023</v>
      </c>
      <c r="L8902" t="str">
        <f>TEXT(Table1[[#This Row],[Patient Admission Date]],"mmm")</f>
        <v>May</v>
      </c>
      <c r="M8902" t="str">
        <f>TEXT(Table1[[#This Row],[Patient Admission Date]],"ddd")</f>
        <v>Mon</v>
      </c>
      <c r="N8902" t="str">
        <f>TEXT(INT(HOUR(Table1[[#This Row],[Patient Admission Date]])/3)*3,"00")&amp;"-"&amp;TEXT(INT(HOUR(Table1[[#This Row],[Patient Admission Date]])/3)*3+3,"00")</f>
        <v>21-24</v>
      </c>
      <c r="O8902" t="str" cm="1">
        <f t="array" ref="O8902">_xlfn.IFS(Table1[[#This Row],[Patient Age]]&lt;=14,"0-14",Table1[[#This Row],[Patient Age]]&lt;=29,"15-29",Table1[[#This Row],[Patient Age]]&lt;=44,"30-44",Table1[[#This Row],[Patient Age]]&lt;=59,"45-59",Table1[[#This Row],[Patient Age]]&lt;=74,"60-74",TRUE,"75+")</f>
        <v>45-59</v>
      </c>
      <c r="P8902" t="str" cm="1">
        <f t="array" ref="P8902">_xlfn.IFS(Table1[[#This Row],[Patient Waittime]]&lt;=15,"0-15",Table1[[#This Row],[Patient Waittime]]&lt;=30,"16-30",Table1[[#This Row],[Patient Waittime]]&lt;=45,"31-45",Table1[[#This Row],[Patient Waittime]]&lt;=60,"46-60",TRUE,"60+")</f>
        <v>31-45</v>
      </c>
      <c r="Q8902">
        <f>--(Table1[[#This Row],[Patient Waittime]]&lt;=30)</f>
        <v>0</v>
      </c>
      <c r="R8902">
        <f>--Table1[[#This Row],[Patient Admission Flag]]</f>
        <v>1</v>
      </c>
      <c r="S8902">
        <f>--AND(Table1[[#This Row],[WithinTarget]]=1,Table1[[#This Row],[Patient Satisfaction Score]]&gt;=7)</f>
        <v>0</v>
      </c>
      <c r="T8902" t="str">
        <f>IF(LEFT(Table1[[#This Row],[Patient Gender]],1)="F","Female","Male")</f>
        <v>Male</v>
      </c>
    </row>
    <row r="8903" spans="1:20" x14ac:dyDescent="0.3">
      <c r="A8903" t="s">
        <v>9007</v>
      </c>
      <c r="B8903" s="1">
        <v>45050.07916666667</v>
      </c>
      <c r="C8903" t="s">
        <v>9</v>
      </c>
      <c r="D8903">
        <v>62</v>
      </c>
      <c r="E8903" t="s">
        <v>10</v>
      </c>
      <c r="F8903" t="s">
        <v>11</v>
      </c>
      <c r="G8903" t="b">
        <v>1</v>
      </c>
      <c r="I8903">
        <v>45</v>
      </c>
      <c r="J8903" t="b">
        <v>1</v>
      </c>
      <c r="K8903">
        <f>YEAR(Table1[[#This Row],[Patient Admission Date]])</f>
        <v>2023</v>
      </c>
      <c r="L8903" t="str">
        <f>TEXT(Table1[[#This Row],[Patient Admission Date]],"mmm")</f>
        <v>May</v>
      </c>
      <c r="M8903" t="str">
        <f>TEXT(Table1[[#This Row],[Patient Admission Date]],"ddd")</f>
        <v>Thu</v>
      </c>
      <c r="N8903" t="str">
        <f>TEXT(INT(HOUR(Table1[[#This Row],[Patient Admission Date]])/3)*3,"00")&amp;"-"&amp;TEXT(INT(HOUR(Table1[[#This Row],[Patient Admission Date]])/3)*3+3,"00")</f>
        <v>00-03</v>
      </c>
      <c r="O8903" t="str" cm="1">
        <f t="array" ref="O8903">_xlfn.IFS(Table1[[#This Row],[Patient Age]]&lt;=14,"0-14",Table1[[#This Row],[Patient Age]]&lt;=29,"15-29",Table1[[#This Row],[Patient Age]]&lt;=44,"30-44",Table1[[#This Row],[Patient Age]]&lt;=59,"45-59",Table1[[#This Row],[Patient Age]]&lt;=74,"60-74",TRUE,"75+")</f>
        <v>60-74</v>
      </c>
      <c r="P8903" t="str" cm="1">
        <f t="array" ref="P8903">_xlfn.IFS(Table1[[#This Row],[Patient Waittime]]&lt;=15,"0-15",Table1[[#This Row],[Patient Waittime]]&lt;=30,"16-30",Table1[[#This Row],[Patient Waittime]]&lt;=45,"31-45",Table1[[#This Row],[Patient Waittime]]&lt;=60,"46-60",TRUE,"60+")</f>
        <v>31-45</v>
      </c>
      <c r="Q8903">
        <f>--(Table1[[#This Row],[Patient Waittime]]&lt;=30)</f>
        <v>0</v>
      </c>
      <c r="R8903">
        <f>--Table1[[#This Row],[Patient Admission Flag]]</f>
        <v>1</v>
      </c>
      <c r="S8903">
        <f>--AND(Table1[[#This Row],[WithinTarget]]=1,Table1[[#This Row],[Patient Satisfaction Score]]&gt;=7)</f>
        <v>0</v>
      </c>
      <c r="T8903" t="str">
        <f>IF(LEFT(Table1[[#This Row],[Patient Gender]],1)="F","Female","Male")</f>
        <v>Male</v>
      </c>
    </row>
    <row r="8904" spans="1:20" x14ac:dyDescent="0.3">
      <c r="A8904" t="s">
        <v>9008</v>
      </c>
      <c r="B8904" s="1">
        <v>45117.134027777778</v>
      </c>
      <c r="C8904" t="s">
        <v>9</v>
      </c>
      <c r="D8904">
        <v>69</v>
      </c>
      <c r="E8904" t="s">
        <v>10</v>
      </c>
      <c r="F8904" t="s">
        <v>11</v>
      </c>
      <c r="G8904" t="b">
        <v>1</v>
      </c>
      <c r="I8904">
        <v>47</v>
      </c>
      <c r="J8904" t="b">
        <v>1</v>
      </c>
      <c r="K8904">
        <f>YEAR(Table1[[#This Row],[Patient Admission Date]])</f>
        <v>2023</v>
      </c>
      <c r="L8904" t="str">
        <f>TEXT(Table1[[#This Row],[Patient Admission Date]],"mmm")</f>
        <v>Jul</v>
      </c>
      <c r="M8904" t="str">
        <f>TEXT(Table1[[#This Row],[Patient Admission Date]],"ddd")</f>
        <v>Mon</v>
      </c>
      <c r="N8904" t="str">
        <f>TEXT(INT(HOUR(Table1[[#This Row],[Patient Admission Date]])/3)*3,"00")&amp;"-"&amp;TEXT(INT(HOUR(Table1[[#This Row],[Patient Admission Date]])/3)*3+3,"00")</f>
        <v>03-06</v>
      </c>
      <c r="O8904" t="str" cm="1">
        <f t="array" ref="O8904">_xlfn.IFS(Table1[[#This Row],[Patient Age]]&lt;=14,"0-14",Table1[[#This Row],[Patient Age]]&lt;=29,"15-29",Table1[[#This Row],[Patient Age]]&lt;=44,"30-44",Table1[[#This Row],[Patient Age]]&lt;=59,"45-59",Table1[[#This Row],[Patient Age]]&lt;=74,"60-74",TRUE,"75+")</f>
        <v>60-74</v>
      </c>
      <c r="P8904" t="str" cm="1">
        <f t="array" ref="P8904">_xlfn.IFS(Table1[[#This Row],[Patient Waittime]]&lt;=15,"0-15",Table1[[#This Row],[Patient Waittime]]&lt;=30,"16-30",Table1[[#This Row],[Patient Waittime]]&lt;=45,"31-45",Table1[[#This Row],[Patient Waittime]]&lt;=60,"46-60",TRUE,"60+")</f>
        <v>46-60</v>
      </c>
      <c r="Q8904">
        <f>--(Table1[[#This Row],[Patient Waittime]]&lt;=30)</f>
        <v>0</v>
      </c>
      <c r="R8904">
        <f>--Table1[[#This Row],[Patient Admission Flag]]</f>
        <v>1</v>
      </c>
      <c r="S8904">
        <f>--AND(Table1[[#This Row],[WithinTarget]]=1,Table1[[#This Row],[Patient Satisfaction Score]]&gt;=7)</f>
        <v>0</v>
      </c>
      <c r="T8904" t="str">
        <f>IF(LEFT(Table1[[#This Row],[Patient Gender]],1)="F","Female","Male")</f>
        <v>Male</v>
      </c>
    </row>
    <row r="8905" spans="1:20" x14ac:dyDescent="0.3">
      <c r="A8905" t="s">
        <v>9009</v>
      </c>
      <c r="B8905" s="1">
        <v>45501.499305555553</v>
      </c>
      <c r="C8905" t="s">
        <v>9</v>
      </c>
      <c r="D8905">
        <v>20</v>
      </c>
      <c r="E8905" t="s">
        <v>10</v>
      </c>
      <c r="F8905" t="s">
        <v>11</v>
      </c>
      <c r="G8905" t="b">
        <v>1</v>
      </c>
      <c r="I8905">
        <v>52</v>
      </c>
      <c r="J8905" t="b">
        <v>1</v>
      </c>
      <c r="K8905">
        <f>YEAR(Table1[[#This Row],[Patient Admission Date]])</f>
        <v>2024</v>
      </c>
      <c r="L8905" t="str">
        <f>TEXT(Table1[[#This Row],[Patient Admission Date]],"mmm")</f>
        <v>Jul</v>
      </c>
      <c r="M8905" t="str">
        <f>TEXT(Table1[[#This Row],[Patient Admission Date]],"ddd")</f>
        <v>Sun</v>
      </c>
      <c r="N8905" t="str">
        <f>TEXT(INT(HOUR(Table1[[#This Row],[Patient Admission Date]])/3)*3,"00")&amp;"-"&amp;TEXT(INT(HOUR(Table1[[#This Row],[Patient Admission Date]])/3)*3+3,"00")</f>
        <v>09-12</v>
      </c>
      <c r="O8905" t="str" cm="1">
        <f t="array" ref="O8905">_xlfn.IFS(Table1[[#This Row],[Patient Age]]&lt;=14,"0-14",Table1[[#This Row],[Patient Age]]&lt;=29,"15-29",Table1[[#This Row],[Patient Age]]&lt;=44,"30-44",Table1[[#This Row],[Patient Age]]&lt;=59,"45-59",Table1[[#This Row],[Patient Age]]&lt;=74,"60-74",TRUE,"75+")</f>
        <v>15-29</v>
      </c>
      <c r="P8905" t="str" cm="1">
        <f t="array" ref="P8905">_xlfn.IFS(Table1[[#This Row],[Patient Waittime]]&lt;=15,"0-15",Table1[[#This Row],[Patient Waittime]]&lt;=30,"16-30",Table1[[#This Row],[Patient Waittime]]&lt;=45,"31-45",Table1[[#This Row],[Patient Waittime]]&lt;=60,"46-60",TRUE,"60+")</f>
        <v>46-60</v>
      </c>
      <c r="Q8905">
        <f>--(Table1[[#This Row],[Patient Waittime]]&lt;=30)</f>
        <v>0</v>
      </c>
      <c r="R8905">
        <f>--Table1[[#This Row],[Patient Admission Flag]]</f>
        <v>1</v>
      </c>
      <c r="S8905">
        <f>--AND(Table1[[#This Row],[WithinTarget]]=1,Table1[[#This Row],[Patient Satisfaction Score]]&gt;=7)</f>
        <v>0</v>
      </c>
      <c r="T8905" t="str">
        <f>IF(LEFT(Table1[[#This Row],[Patient Gender]],1)="F","Female","Male")</f>
        <v>Male</v>
      </c>
    </row>
    <row r="8906" spans="1:20" x14ac:dyDescent="0.3">
      <c r="A8906" t="s">
        <v>9010</v>
      </c>
      <c r="B8906" s="1">
        <v>45294.580555555556</v>
      </c>
      <c r="C8906" t="s">
        <v>9</v>
      </c>
      <c r="D8906">
        <v>62</v>
      </c>
      <c r="E8906" t="s">
        <v>10</v>
      </c>
      <c r="F8906" t="s">
        <v>11</v>
      </c>
      <c r="G8906" t="b">
        <v>1</v>
      </c>
      <c r="I8906">
        <v>57</v>
      </c>
      <c r="J8906" t="b">
        <v>1</v>
      </c>
      <c r="K8906">
        <f>YEAR(Table1[[#This Row],[Patient Admission Date]])</f>
        <v>2024</v>
      </c>
      <c r="L8906" t="str">
        <f>TEXT(Table1[[#This Row],[Patient Admission Date]],"mmm")</f>
        <v>Jan</v>
      </c>
      <c r="M8906" t="str">
        <f>TEXT(Table1[[#This Row],[Patient Admission Date]],"ddd")</f>
        <v>Wed</v>
      </c>
      <c r="N8906" t="str">
        <f>TEXT(INT(HOUR(Table1[[#This Row],[Patient Admission Date]])/3)*3,"00")&amp;"-"&amp;TEXT(INT(HOUR(Table1[[#This Row],[Patient Admission Date]])/3)*3+3,"00")</f>
        <v>12-15</v>
      </c>
      <c r="O8906" t="str" cm="1">
        <f t="array" ref="O8906">_xlfn.IFS(Table1[[#This Row],[Patient Age]]&lt;=14,"0-14",Table1[[#This Row],[Patient Age]]&lt;=29,"15-29",Table1[[#This Row],[Patient Age]]&lt;=44,"30-44",Table1[[#This Row],[Patient Age]]&lt;=59,"45-59",Table1[[#This Row],[Patient Age]]&lt;=74,"60-74",TRUE,"75+")</f>
        <v>60-74</v>
      </c>
      <c r="P8906" t="str" cm="1">
        <f t="array" ref="P8906">_xlfn.IFS(Table1[[#This Row],[Patient Waittime]]&lt;=15,"0-15",Table1[[#This Row],[Patient Waittime]]&lt;=30,"16-30",Table1[[#This Row],[Patient Waittime]]&lt;=45,"31-45",Table1[[#This Row],[Patient Waittime]]&lt;=60,"46-60",TRUE,"60+")</f>
        <v>46-60</v>
      </c>
      <c r="Q8906">
        <f>--(Table1[[#This Row],[Patient Waittime]]&lt;=30)</f>
        <v>0</v>
      </c>
      <c r="R8906">
        <f>--Table1[[#This Row],[Patient Admission Flag]]</f>
        <v>1</v>
      </c>
      <c r="S8906">
        <f>--AND(Table1[[#This Row],[WithinTarget]]=1,Table1[[#This Row],[Patient Satisfaction Score]]&gt;=7)</f>
        <v>0</v>
      </c>
      <c r="T8906" t="str">
        <f>IF(LEFT(Table1[[#This Row],[Patient Gender]],1)="F","Female","Male")</f>
        <v>Male</v>
      </c>
    </row>
    <row r="8907" spans="1:20" x14ac:dyDescent="0.3">
      <c r="A8907" t="s">
        <v>9011</v>
      </c>
      <c r="B8907" s="1">
        <v>45039.29791666667</v>
      </c>
      <c r="C8907" t="s">
        <v>9</v>
      </c>
      <c r="D8907">
        <v>8</v>
      </c>
      <c r="E8907" t="s">
        <v>10</v>
      </c>
      <c r="F8907" t="s">
        <v>11</v>
      </c>
      <c r="G8907" t="b">
        <v>1</v>
      </c>
      <c r="I8907">
        <v>59</v>
      </c>
      <c r="J8907" t="b">
        <v>1</v>
      </c>
      <c r="K8907">
        <f>YEAR(Table1[[#This Row],[Patient Admission Date]])</f>
        <v>2023</v>
      </c>
      <c r="L8907" t="str">
        <f>TEXT(Table1[[#This Row],[Patient Admission Date]],"mmm")</f>
        <v>Apr</v>
      </c>
      <c r="M8907" t="str">
        <f>TEXT(Table1[[#This Row],[Patient Admission Date]],"ddd")</f>
        <v>Sun</v>
      </c>
      <c r="N8907" t="str">
        <f>TEXT(INT(HOUR(Table1[[#This Row],[Patient Admission Date]])/3)*3,"00")&amp;"-"&amp;TEXT(INT(HOUR(Table1[[#This Row],[Patient Admission Date]])/3)*3+3,"00")</f>
        <v>06-09</v>
      </c>
      <c r="O8907" t="str" cm="1">
        <f t="array" ref="O8907">_xlfn.IFS(Table1[[#This Row],[Patient Age]]&lt;=14,"0-14",Table1[[#This Row],[Patient Age]]&lt;=29,"15-29",Table1[[#This Row],[Patient Age]]&lt;=44,"30-44",Table1[[#This Row],[Patient Age]]&lt;=59,"45-59",Table1[[#This Row],[Patient Age]]&lt;=74,"60-74",TRUE,"75+")</f>
        <v>0-14</v>
      </c>
      <c r="P8907" t="str" cm="1">
        <f t="array" ref="P8907">_xlfn.IFS(Table1[[#This Row],[Patient Waittime]]&lt;=15,"0-15",Table1[[#This Row],[Patient Waittime]]&lt;=30,"16-30",Table1[[#This Row],[Patient Waittime]]&lt;=45,"31-45",Table1[[#This Row],[Patient Waittime]]&lt;=60,"46-60",TRUE,"60+")</f>
        <v>46-60</v>
      </c>
      <c r="Q8907">
        <f>--(Table1[[#This Row],[Patient Waittime]]&lt;=30)</f>
        <v>0</v>
      </c>
      <c r="R8907">
        <f>--Table1[[#This Row],[Patient Admission Flag]]</f>
        <v>1</v>
      </c>
      <c r="S8907">
        <f>--AND(Table1[[#This Row],[WithinTarget]]=1,Table1[[#This Row],[Patient Satisfaction Score]]&gt;=7)</f>
        <v>0</v>
      </c>
      <c r="T8907" t="str">
        <f>IF(LEFT(Table1[[#This Row],[Patient Gender]],1)="F","Female","Male")</f>
        <v>Male</v>
      </c>
    </row>
    <row r="8908" spans="1:20" x14ac:dyDescent="0.3">
      <c r="A8908" t="s">
        <v>9012</v>
      </c>
      <c r="B8908" s="1">
        <v>45263.1</v>
      </c>
      <c r="C8908" t="s">
        <v>9</v>
      </c>
      <c r="D8908">
        <v>32</v>
      </c>
      <c r="E8908" t="s">
        <v>10</v>
      </c>
      <c r="F8908" t="s">
        <v>11</v>
      </c>
      <c r="G8908" t="b">
        <v>1</v>
      </c>
      <c r="I8908">
        <v>59</v>
      </c>
      <c r="J8908" t="b">
        <v>1</v>
      </c>
      <c r="K8908">
        <f>YEAR(Table1[[#This Row],[Patient Admission Date]])</f>
        <v>2023</v>
      </c>
      <c r="L8908" t="str">
        <f>TEXT(Table1[[#This Row],[Patient Admission Date]],"mmm")</f>
        <v>Dec</v>
      </c>
      <c r="M8908" t="str">
        <f>TEXT(Table1[[#This Row],[Patient Admission Date]],"ddd")</f>
        <v>Sun</v>
      </c>
      <c r="N8908" t="str">
        <f>TEXT(INT(HOUR(Table1[[#This Row],[Patient Admission Date]])/3)*3,"00")&amp;"-"&amp;TEXT(INT(HOUR(Table1[[#This Row],[Patient Admission Date]])/3)*3+3,"00")</f>
        <v>00-03</v>
      </c>
      <c r="O8908" t="str" cm="1">
        <f t="array" ref="O8908">_xlfn.IFS(Table1[[#This Row],[Patient Age]]&lt;=14,"0-14",Table1[[#This Row],[Patient Age]]&lt;=29,"15-29",Table1[[#This Row],[Patient Age]]&lt;=44,"30-44",Table1[[#This Row],[Patient Age]]&lt;=59,"45-59",Table1[[#This Row],[Patient Age]]&lt;=74,"60-74",TRUE,"75+")</f>
        <v>30-44</v>
      </c>
      <c r="P8908" t="str" cm="1">
        <f t="array" ref="P8908">_xlfn.IFS(Table1[[#This Row],[Patient Waittime]]&lt;=15,"0-15",Table1[[#This Row],[Patient Waittime]]&lt;=30,"16-30",Table1[[#This Row],[Patient Waittime]]&lt;=45,"31-45",Table1[[#This Row],[Patient Waittime]]&lt;=60,"46-60",TRUE,"60+")</f>
        <v>46-60</v>
      </c>
      <c r="Q8908">
        <f>--(Table1[[#This Row],[Patient Waittime]]&lt;=30)</f>
        <v>0</v>
      </c>
      <c r="R8908">
        <f>--Table1[[#This Row],[Patient Admission Flag]]</f>
        <v>1</v>
      </c>
      <c r="S8908">
        <f>--AND(Table1[[#This Row],[WithinTarget]]=1,Table1[[#This Row],[Patient Satisfaction Score]]&gt;=7)</f>
        <v>0</v>
      </c>
      <c r="T8908" t="str">
        <f>IF(LEFT(Table1[[#This Row],[Patient Gender]],1)="F","Female","Male")</f>
        <v>Male</v>
      </c>
    </row>
    <row r="8909" spans="1:20" x14ac:dyDescent="0.3">
      <c r="A8909" t="s">
        <v>9013</v>
      </c>
      <c r="B8909" s="1">
        <v>45494.102777777778</v>
      </c>
      <c r="C8909" t="s">
        <v>9</v>
      </c>
      <c r="D8909">
        <v>66</v>
      </c>
      <c r="E8909" t="s">
        <v>10</v>
      </c>
      <c r="F8909" t="s">
        <v>11</v>
      </c>
      <c r="G8909" t="b">
        <v>1</v>
      </c>
      <c r="I8909">
        <v>10</v>
      </c>
      <c r="J8909" t="b">
        <v>1</v>
      </c>
      <c r="K8909">
        <f>YEAR(Table1[[#This Row],[Patient Admission Date]])</f>
        <v>2024</v>
      </c>
      <c r="L8909" t="str">
        <f>TEXT(Table1[[#This Row],[Patient Admission Date]],"mmm")</f>
        <v>Jul</v>
      </c>
      <c r="M8909" t="str">
        <f>TEXT(Table1[[#This Row],[Patient Admission Date]],"ddd")</f>
        <v>Sun</v>
      </c>
      <c r="N8909" t="str">
        <f>TEXT(INT(HOUR(Table1[[#This Row],[Patient Admission Date]])/3)*3,"00")&amp;"-"&amp;TEXT(INT(HOUR(Table1[[#This Row],[Patient Admission Date]])/3)*3+3,"00")</f>
        <v>00-03</v>
      </c>
      <c r="O8909" t="str" cm="1">
        <f t="array" ref="O8909">_xlfn.IFS(Table1[[#This Row],[Patient Age]]&lt;=14,"0-14",Table1[[#This Row],[Patient Age]]&lt;=29,"15-29",Table1[[#This Row],[Patient Age]]&lt;=44,"30-44",Table1[[#This Row],[Patient Age]]&lt;=59,"45-59",Table1[[#This Row],[Patient Age]]&lt;=74,"60-74",TRUE,"75+")</f>
        <v>60-74</v>
      </c>
      <c r="P8909" t="str" cm="1">
        <f t="array" ref="P8909">_xlfn.IFS(Table1[[#This Row],[Patient Waittime]]&lt;=15,"0-15",Table1[[#This Row],[Patient Waittime]]&lt;=30,"16-30",Table1[[#This Row],[Patient Waittime]]&lt;=45,"31-45",Table1[[#This Row],[Patient Waittime]]&lt;=60,"46-60",TRUE,"60+")</f>
        <v>0-15</v>
      </c>
      <c r="Q8909">
        <f>--(Table1[[#This Row],[Patient Waittime]]&lt;=30)</f>
        <v>1</v>
      </c>
      <c r="R8909">
        <f>--Table1[[#This Row],[Patient Admission Flag]]</f>
        <v>1</v>
      </c>
      <c r="S8909">
        <f>--AND(Table1[[#This Row],[WithinTarget]]=1,Table1[[#This Row],[Patient Satisfaction Score]]&gt;=7)</f>
        <v>0</v>
      </c>
      <c r="T8909" t="str">
        <f>IF(LEFT(Table1[[#This Row],[Patient Gender]],1)="F","Female","Male")</f>
        <v>Male</v>
      </c>
    </row>
    <row r="8910" spans="1:20" x14ac:dyDescent="0.3">
      <c r="A8910" t="s">
        <v>9014</v>
      </c>
      <c r="B8910" s="1">
        <v>45500.525694444441</v>
      </c>
      <c r="C8910" t="s">
        <v>9</v>
      </c>
      <c r="D8910">
        <v>41</v>
      </c>
      <c r="E8910" t="s">
        <v>10</v>
      </c>
      <c r="F8910" t="s">
        <v>11</v>
      </c>
      <c r="G8910" t="b">
        <v>1</v>
      </c>
      <c r="I8910">
        <v>13</v>
      </c>
      <c r="J8910" t="b">
        <v>1</v>
      </c>
      <c r="K8910">
        <f>YEAR(Table1[[#This Row],[Patient Admission Date]])</f>
        <v>2024</v>
      </c>
      <c r="L8910" t="str">
        <f>TEXT(Table1[[#This Row],[Patient Admission Date]],"mmm")</f>
        <v>Jul</v>
      </c>
      <c r="M8910" t="str">
        <f>TEXT(Table1[[#This Row],[Patient Admission Date]],"ddd")</f>
        <v>Sat</v>
      </c>
      <c r="N8910" t="str">
        <f>TEXT(INT(HOUR(Table1[[#This Row],[Patient Admission Date]])/3)*3,"00")&amp;"-"&amp;TEXT(INT(HOUR(Table1[[#This Row],[Patient Admission Date]])/3)*3+3,"00")</f>
        <v>12-15</v>
      </c>
      <c r="O8910" t="str" cm="1">
        <f t="array" ref="O8910">_xlfn.IFS(Table1[[#This Row],[Patient Age]]&lt;=14,"0-14",Table1[[#This Row],[Patient Age]]&lt;=29,"15-29",Table1[[#This Row],[Patient Age]]&lt;=44,"30-44",Table1[[#This Row],[Patient Age]]&lt;=59,"45-59",Table1[[#This Row],[Patient Age]]&lt;=74,"60-74",TRUE,"75+")</f>
        <v>30-44</v>
      </c>
      <c r="P8910" t="str" cm="1">
        <f t="array" ref="P8910">_xlfn.IFS(Table1[[#This Row],[Patient Waittime]]&lt;=15,"0-15",Table1[[#This Row],[Patient Waittime]]&lt;=30,"16-30",Table1[[#This Row],[Patient Waittime]]&lt;=45,"31-45",Table1[[#This Row],[Patient Waittime]]&lt;=60,"46-60",TRUE,"60+")</f>
        <v>0-15</v>
      </c>
      <c r="Q8910">
        <f>--(Table1[[#This Row],[Patient Waittime]]&lt;=30)</f>
        <v>1</v>
      </c>
      <c r="R8910">
        <f>--Table1[[#This Row],[Patient Admission Flag]]</f>
        <v>1</v>
      </c>
      <c r="S8910">
        <f>--AND(Table1[[#This Row],[WithinTarget]]=1,Table1[[#This Row],[Patient Satisfaction Score]]&gt;=7)</f>
        <v>0</v>
      </c>
      <c r="T8910" t="str">
        <f>IF(LEFT(Table1[[#This Row],[Patient Gender]],1)="F","Female","Male")</f>
        <v>Male</v>
      </c>
    </row>
    <row r="8911" spans="1:20" x14ac:dyDescent="0.3">
      <c r="A8911" t="s">
        <v>9015</v>
      </c>
      <c r="B8911" s="1">
        <v>45515.26458333333</v>
      </c>
      <c r="C8911" t="s">
        <v>9</v>
      </c>
      <c r="D8911">
        <v>25</v>
      </c>
      <c r="E8911" t="s">
        <v>10</v>
      </c>
      <c r="F8911" t="s">
        <v>11</v>
      </c>
      <c r="G8911" t="b">
        <v>1</v>
      </c>
      <c r="I8911">
        <v>14</v>
      </c>
      <c r="J8911" t="b">
        <v>1</v>
      </c>
      <c r="K8911">
        <f>YEAR(Table1[[#This Row],[Patient Admission Date]])</f>
        <v>2024</v>
      </c>
      <c r="L8911" t="str">
        <f>TEXT(Table1[[#This Row],[Patient Admission Date]],"mmm")</f>
        <v>Aug</v>
      </c>
      <c r="M8911" t="str">
        <f>TEXT(Table1[[#This Row],[Patient Admission Date]],"ddd")</f>
        <v>Sun</v>
      </c>
      <c r="N8911" t="str">
        <f>TEXT(INT(HOUR(Table1[[#This Row],[Patient Admission Date]])/3)*3,"00")&amp;"-"&amp;TEXT(INT(HOUR(Table1[[#This Row],[Patient Admission Date]])/3)*3+3,"00")</f>
        <v>06-09</v>
      </c>
      <c r="O8911" t="str" cm="1">
        <f t="array" ref="O8911">_xlfn.IFS(Table1[[#This Row],[Patient Age]]&lt;=14,"0-14",Table1[[#This Row],[Patient Age]]&lt;=29,"15-29",Table1[[#This Row],[Patient Age]]&lt;=44,"30-44",Table1[[#This Row],[Patient Age]]&lt;=59,"45-59",Table1[[#This Row],[Patient Age]]&lt;=74,"60-74",TRUE,"75+")</f>
        <v>15-29</v>
      </c>
      <c r="P8911" t="str" cm="1">
        <f t="array" ref="P8911">_xlfn.IFS(Table1[[#This Row],[Patient Waittime]]&lt;=15,"0-15",Table1[[#This Row],[Patient Waittime]]&lt;=30,"16-30",Table1[[#This Row],[Patient Waittime]]&lt;=45,"31-45",Table1[[#This Row],[Patient Waittime]]&lt;=60,"46-60",TRUE,"60+")</f>
        <v>0-15</v>
      </c>
      <c r="Q8911">
        <f>--(Table1[[#This Row],[Patient Waittime]]&lt;=30)</f>
        <v>1</v>
      </c>
      <c r="R8911">
        <f>--Table1[[#This Row],[Patient Admission Flag]]</f>
        <v>1</v>
      </c>
      <c r="S8911">
        <f>--AND(Table1[[#This Row],[WithinTarget]]=1,Table1[[#This Row],[Patient Satisfaction Score]]&gt;=7)</f>
        <v>0</v>
      </c>
      <c r="T8911" t="str">
        <f>IF(LEFT(Table1[[#This Row],[Patient Gender]],1)="F","Female","Male")</f>
        <v>Male</v>
      </c>
    </row>
    <row r="8912" spans="1:20" x14ac:dyDescent="0.3">
      <c r="A8912" t="s">
        <v>9016</v>
      </c>
      <c r="B8912" s="1">
        <v>45521.272916666669</v>
      </c>
      <c r="C8912" t="s">
        <v>9</v>
      </c>
      <c r="D8912">
        <v>68</v>
      </c>
      <c r="E8912" t="s">
        <v>10</v>
      </c>
      <c r="F8912" t="s">
        <v>11</v>
      </c>
      <c r="G8912" t="b">
        <v>1</v>
      </c>
      <c r="I8912">
        <v>20</v>
      </c>
      <c r="J8912" t="b">
        <v>1</v>
      </c>
      <c r="K8912">
        <f>YEAR(Table1[[#This Row],[Patient Admission Date]])</f>
        <v>2024</v>
      </c>
      <c r="L8912" t="str">
        <f>TEXT(Table1[[#This Row],[Patient Admission Date]],"mmm")</f>
        <v>Aug</v>
      </c>
      <c r="M8912" t="str">
        <f>TEXT(Table1[[#This Row],[Patient Admission Date]],"ddd")</f>
        <v>Sat</v>
      </c>
      <c r="N8912" t="str">
        <f>TEXT(INT(HOUR(Table1[[#This Row],[Patient Admission Date]])/3)*3,"00")&amp;"-"&amp;TEXT(INT(HOUR(Table1[[#This Row],[Patient Admission Date]])/3)*3+3,"00")</f>
        <v>06-09</v>
      </c>
      <c r="O8912" t="str" cm="1">
        <f t="array" ref="O8912">_xlfn.IFS(Table1[[#This Row],[Patient Age]]&lt;=14,"0-14",Table1[[#This Row],[Patient Age]]&lt;=29,"15-29",Table1[[#This Row],[Patient Age]]&lt;=44,"30-44",Table1[[#This Row],[Patient Age]]&lt;=59,"45-59",Table1[[#This Row],[Patient Age]]&lt;=74,"60-74",TRUE,"75+")</f>
        <v>60-74</v>
      </c>
      <c r="P8912" t="str" cm="1">
        <f t="array" ref="P8912">_xlfn.IFS(Table1[[#This Row],[Patient Waittime]]&lt;=15,"0-15",Table1[[#This Row],[Patient Waittime]]&lt;=30,"16-30",Table1[[#This Row],[Patient Waittime]]&lt;=45,"31-45",Table1[[#This Row],[Patient Waittime]]&lt;=60,"46-60",TRUE,"60+")</f>
        <v>16-30</v>
      </c>
      <c r="Q8912">
        <f>--(Table1[[#This Row],[Patient Waittime]]&lt;=30)</f>
        <v>1</v>
      </c>
      <c r="R8912">
        <f>--Table1[[#This Row],[Patient Admission Flag]]</f>
        <v>1</v>
      </c>
      <c r="S8912">
        <f>--AND(Table1[[#This Row],[WithinTarget]]=1,Table1[[#This Row],[Patient Satisfaction Score]]&gt;=7)</f>
        <v>0</v>
      </c>
      <c r="T8912" t="str">
        <f>IF(LEFT(Table1[[#This Row],[Patient Gender]],1)="F","Female","Male")</f>
        <v>Male</v>
      </c>
    </row>
    <row r="8913" spans="1:20" x14ac:dyDescent="0.3">
      <c r="A8913" t="s">
        <v>9017</v>
      </c>
      <c r="B8913" s="1">
        <v>45422.472222222219</v>
      </c>
      <c r="C8913" t="s">
        <v>9</v>
      </c>
      <c r="D8913">
        <v>3</v>
      </c>
      <c r="E8913" t="s">
        <v>10</v>
      </c>
      <c r="F8913" t="s">
        <v>11</v>
      </c>
      <c r="G8913" t="b">
        <v>1</v>
      </c>
      <c r="I8913">
        <v>27</v>
      </c>
      <c r="J8913" t="b">
        <v>1</v>
      </c>
      <c r="K8913">
        <f>YEAR(Table1[[#This Row],[Patient Admission Date]])</f>
        <v>2024</v>
      </c>
      <c r="L8913" t="str">
        <f>TEXT(Table1[[#This Row],[Patient Admission Date]],"mmm")</f>
        <v>May</v>
      </c>
      <c r="M8913" t="str">
        <f>TEXT(Table1[[#This Row],[Patient Admission Date]],"ddd")</f>
        <v>Fri</v>
      </c>
      <c r="N8913" t="str">
        <f>TEXT(INT(HOUR(Table1[[#This Row],[Patient Admission Date]])/3)*3,"00")&amp;"-"&amp;TEXT(INT(HOUR(Table1[[#This Row],[Patient Admission Date]])/3)*3+3,"00")</f>
        <v>09-12</v>
      </c>
      <c r="O8913" t="str" cm="1">
        <f t="array" ref="O8913">_xlfn.IFS(Table1[[#This Row],[Patient Age]]&lt;=14,"0-14",Table1[[#This Row],[Patient Age]]&lt;=29,"15-29",Table1[[#This Row],[Patient Age]]&lt;=44,"30-44",Table1[[#This Row],[Patient Age]]&lt;=59,"45-59",Table1[[#This Row],[Patient Age]]&lt;=74,"60-74",TRUE,"75+")</f>
        <v>0-14</v>
      </c>
      <c r="P8913" t="str" cm="1">
        <f t="array" ref="P8913">_xlfn.IFS(Table1[[#This Row],[Patient Waittime]]&lt;=15,"0-15",Table1[[#This Row],[Patient Waittime]]&lt;=30,"16-30",Table1[[#This Row],[Patient Waittime]]&lt;=45,"31-45",Table1[[#This Row],[Patient Waittime]]&lt;=60,"46-60",TRUE,"60+")</f>
        <v>16-30</v>
      </c>
      <c r="Q8913">
        <f>--(Table1[[#This Row],[Patient Waittime]]&lt;=30)</f>
        <v>1</v>
      </c>
      <c r="R8913">
        <f>--Table1[[#This Row],[Patient Admission Flag]]</f>
        <v>1</v>
      </c>
      <c r="S8913">
        <f>--AND(Table1[[#This Row],[WithinTarget]]=1,Table1[[#This Row],[Patient Satisfaction Score]]&gt;=7)</f>
        <v>0</v>
      </c>
      <c r="T8913" t="str">
        <f>IF(LEFT(Table1[[#This Row],[Patient Gender]],1)="F","Female","Male")</f>
        <v>Male</v>
      </c>
    </row>
    <row r="8914" spans="1:20" x14ac:dyDescent="0.3">
      <c r="A8914" t="s">
        <v>9018</v>
      </c>
      <c r="B8914" s="1">
        <v>45291.880555555559</v>
      </c>
      <c r="C8914" t="s">
        <v>9</v>
      </c>
      <c r="D8914">
        <v>56</v>
      </c>
      <c r="E8914" t="s">
        <v>10</v>
      </c>
      <c r="F8914" t="s">
        <v>11</v>
      </c>
      <c r="G8914" t="b">
        <v>1</v>
      </c>
      <c r="I8914">
        <v>32</v>
      </c>
      <c r="J8914" t="b">
        <v>1</v>
      </c>
      <c r="K8914">
        <f>YEAR(Table1[[#This Row],[Patient Admission Date]])</f>
        <v>2023</v>
      </c>
      <c r="L8914" t="str">
        <f>TEXT(Table1[[#This Row],[Patient Admission Date]],"mmm")</f>
        <v>Dec</v>
      </c>
      <c r="M8914" t="str">
        <f>TEXT(Table1[[#This Row],[Patient Admission Date]],"ddd")</f>
        <v>Sun</v>
      </c>
      <c r="N8914" t="str">
        <f>TEXT(INT(HOUR(Table1[[#This Row],[Patient Admission Date]])/3)*3,"00")&amp;"-"&amp;TEXT(INT(HOUR(Table1[[#This Row],[Patient Admission Date]])/3)*3+3,"00")</f>
        <v>21-24</v>
      </c>
      <c r="O8914" t="str" cm="1">
        <f t="array" ref="O8914">_xlfn.IFS(Table1[[#This Row],[Patient Age]]&lt;=14,"0-14",Table1[[#This Row],[Patient Age]]&lt;=29,"15-29",Table1[[#This Row],[Patient Age]]&lt;=44,"30-44",Table1[[#This Row],[Patient Age]]&lt;=59,"45-59",Table1[[#This Row],[Patient Age]]&lt;=74,"60-74",TRUE,"75+")</f>
        <v>45-59</v>
      </c>
      <c r="P8914" t="str" cm="1">
        <f t="array" ref="P8914">_xlfn.IFS(Table1[[#This Row],[Patient Waittime]]&lt;=15,"0-15",Table1[[#This Row],[Patient Waittime]]&lt;=30,"16-30",Table1[[#This Row],[Patient Waittime]]&lt;=45,"31-45",Table1[[#This Row],[Patient Waittime]]&lt;=60,"46-60",TRUE,"60+")</f>
        <v>31-45</v>
      </c>
      <c r="Q8914">
        <f>--(Table1[[#This Row],[Patient Waittime]]&lt;=30)</f>
        <v>0</v>
      </c>
      <c r="R8914">
        <f>--Table1[[#This Row],[Patient Admission Flag]]</f>
        <v>1</v>
      </c>
      <c r="S8914">
        <f>--AND(Table1[[#This Row],[WithinTarget]]=1,Table1[[#This Row],[Patient Satisfaction Score]]&gt;=7)</f>
        <v>0</v>
      </c>
      <c r="T8914" t="str">
        <f>IF(LEFT(Table1[[#This Row],[Patient Gender]],1)="F","Female","Male")</f>
        <v>Male</v>
      </c>
    </row>
    <row r="8915" spans="1:20" x14ac:dyDescent="0.3">
      <c r="A8915" t="s">
        <v>9019</v>
      </c>
      <c r="B8915" s="1">
        <v>45304.318055555559</v>
      </c>
      <c r="C8915" t="s">
        <v>9</v>
      </c>
      <c r="D8915">
        <v>4</v>
      </c>
      <c r="E8915" t="s">
        <v>10</v>
      </c>
      <c r="F8915" t="s">
        <v>11</v>
      </c>
      <c r="G8915" t="b">
        <v>1</v>
      </c>
      <c r="I8915">
        <v>41</v>
      </c>
      <c r="J8915" t="b">
        <v>1</v>
      </c>
      <c r="K8915">
        <f>YEAR(Table1[[#This Row],[Patient Admission Date]])</f>
        <v>2024</v>
      </c>
      <c r="L8915" t="str">
        <f>TEXT(Table1[[#This Row],[Patient Admission Date]],"mmm")</f>
        <v>Jan</v>
      </c>
      <c r="M8915" t="str">
        <f>TEXT(Table1[[#This Row],[Patient Admission Date]],"ddd")</f>
        <v>Sat</v>
      </c>
      <c r="N8915" t="str">
        <f>TEXT(INT(HOUR(Table1[[#This Row],[Patient Admission Date]])/3)*3,"00")&amp;"-"&amp;TEXT(INT(HOUR(Table1[[#This Row],[Patient Admission Date]])/3)*3+3,"00")</f>
        <v>06-09</v>
      </c>
      <c r="O8915" t="str" cm="1">
        <f t="array" ref="O8915">_xlfn.IFS(Table1[[#This Row],[Patient Age]]&lt;=14,"0-14",Table1[[#This Row],[Patient Age]]&lt;=29,"15-29",Table1[[#This Row],[Patient Age]]&lt;=44,"30-44",Table1[[#This Row],[Patient Age]]&lt;=59,"45-59",Table1[[#This Row],[Patient Age]]&lt;=74,"60-74",TRUE,"75+")</f>
        <v>0-14</v>
      </c>
      <c r="P8915" t="str" cm="1">
        <f t="array" ref="P8915">_xlfn.IFS(Table1[[#This Row],[Patient Waittime]]&lt;=15,"0-15",Table1[[#This Row],[Patient Waittime]]&lt;=30,"16-30",Table1[[#This Row],[Patient Waittime]]&lt;=45,"31-45",Table1[[#This Row],[Patient Waittime]]&lt;=60,"46-60",TRUE,"60+")</f>
        <v>31-45</v>
      </c>
      <c r="Q8915">
        <f>--(Table1[[#This Row],[Patient Waittime]]&lt;=30)</f>
        <v>0</v>
      </c>
      <c r="R8915">
        <f>--Table1[[#This Row],[Patient Admission Flag]]</f>
        <v>1</v>
      </c>
      <c r="S8915">
        <f>--AND(Table1[[#This Row],[WithinTarget]]=1,Table1[[#This Row],[Patient Satisfaction Score]]&gt;=7)</f>
        <v>0</v>
      </c>
      <c r="T8915" t="str">
        <f>IF(LEFT(Table1[[#This Row],[Patient Gender]],1)="F","Female","Male")</f>
        <v>Male</v>
      </c>
    </row>
    <row r="8916" spans="1:20" x14ac:dyDescent="0.3">
      <c r="A8916" t="s">
        <v>9020</v>
      </c>
      <c r="B8916" s="1">
        <v>45338.145833333336</v>
      </c>
      <c r="C8916" t="s">
        <v>9</v>
      </c>
      <c r="D8916">
        <v>61</v>
      </c>
      <c r="E8916" t="s">
        <v>10</v>
      </c>
      <c r="F8916" t="s">
        <v>11</v>
      </c>
      <c r="G8916" t="b">
        <v>1</v>
      </c>
      <c r="I8916">
        <v>56</v>
      </c>
      <c r="J8916" t="b">
        <v>1</v>
      </c>
      <c r="K8916">
        <f>YEAR(Table1[[#This Row],[Patient Admission Date]])</f>
        <v>2024</v>
      </c>
      <c r="L8916" t="str">
        <f>TEXT(Table1[[#This Row],[Patient Admission Date]],"mmm")</f>
        <v>Feb</v>
      </c>
      <c r="M8916" t="str">
        <f>TEXT(Table1[[#This Row],[Patient Admission Date]],"ddd")</f>
        <v>Fri</v>
      </c>
      <c r="N8916" t="str">
        <f>TEXT(INT(HOUR(Table1[[#This Row],[Patient Admission Date]])/3)*3,"00")&amp;"-"&amp;TEXT(INT(HOUR(Table1[[#This Row],[Patient Admission Date]])/3)*3+3,"00")</f>
        <v>03-06</v>
      </c>
      <c r="O8916" t="str" cm="1">
        <f t="array" ref="O8916">_xlfn.IFS(Table1[[#This Row],[Patient Age]]&lt;=14,"0-14",Table1[[#This Row],[Patient Age]]&lt;=29,"15-29",Table1[[#This Row],[Patient Age]]&lt;=44,"30-44",Table1[[#This Row],[Patient Age]]&lt;=59,"45-59",Table1[[#This Row],[Patient Age]]&lt;=74,"60-74",TRUE,"75+")</f>
        <v>60-74</v>
      </c>
      <c r="P8916" t="str" cm="1">
        <f t="array" ref="P8916">_xlfn.IFS(Table1[[#This Row],[Patient Waittime]]&lt;=15,"0-15",Table1[[#This Row],[Patient Waittime]]&lt;=30,"16-30",Table1[[#This Row],[Patient Waittime]]&lt;=45,"31-45",Table1[[#This Row],[Patient Waittime]]&lt;=60,"46-60",TRUE,"60+")</f>
        <v>46-60</v>
      </c>
      <c r="Q8916">
        <f>--(Table1[[#This Row],[Patient Waittime]]&lt;=30)</f>
        <v>0</v>
      </c>
      <c r="R8916">
        <f>--Table1[[#This Row],[Patient Admission Flag]]</f>
        <v>1</v>
      </c>
      <c r="S8916">
        <f>--AND(Table1[[#This Row],[WithinTarget]]=1,Table1[[#This Row],[Patient Satisfaction Score]]&gt;=7)</f>
        <v>0</v>
      </c>
      <c r="T8916" t="str">
        <f>IF(LEFT(Table1[[#This Row],[Patient Gender]],1)="F","Female","Male")</f>
        <v>Male</v>
      </c>
    </row>
    <row r="8917" spans="1:20" x14ac:dyDescent="0.3">
      <c r="A8917" t="s">
        <v>9021</v>
      </c>
      <c r="B8917" s="1">
        <v>45317.736111111109</v>
      </c>
      <c r="C8917" t="s">
        <v>9</v>
      </c>
      <c r="D8917">
        <v>39</v>
      </c>
      <c r="E8917" t="s">
        <v>10</v>
      </c>
      <c r="F8917" t="s">
        <v>11</v>
      </c>
      <c r="G8917" t="b">
        <v>1</v>
      </c>
      <c r="I8917">
        <v>60</v>
      </c>
      <c r="J8917" t="b">
        <v>1</v>
      </c>
      <c r="K8917">
        <f>YEAR(Table1[[#This Row],[Patient Admission Date]])</f>
        <v>2024</v>
      </c>
      <c r="L8917" t="str">
        <f>TEXT(Table1[[#This Row],[Patient Admission Date]],"mmm")</f>
        <v>Jan</v>
      </c>
      <c r="M8917" t="str">
        <f>TEXT(Table1[[#This Row],[Patient Admission Date]],"ddd")</f>
        <v>Fri</v>
      </c>
      <c r="N8917" t="str">
        <f>TEXT(INT(HOUR(Table1[[#This Row],[Patient Admission Date]])/3)*3,"00")&amp;"-"&amp;TEXT(INT(HOUR(Table1[[#This Row],[Patient Admission Date]])/3)*3+3,"00")</f>
        <v>15-18</v>
      </c>
      <c r="O8917" t="str" cm="1">
        <f t="array" ref="O8917">_xlfn.IFS(Table1[[#This Row],[Patient Age]]&lt;=14,"0-14",Table1[[#This Row],[Patient Age]]&lt;=29,"15-29",Table1[[#This Row],[Patient Age]]&lt;=44,"30-44",Table1[[#This Row],[Patient Age]]&lt;=59,"45-59",Table1[[#This Row],[Patient Age]]&lt;=74,"60-74",TRUE,"75+")</f>
        <v>30-44</v>
      </c>
      <c r="P8917" t="str" cm="1">
        <f t="array" ref="P8917">_xlfn.IFS(Table1[[#This Row],[Patient Waittime]]&lt;=15,"0-15",Table1[[#This Row],[Patient Waittime]]&lt;=30,"16-30",Table1[[#This Row],[Patient Waittime]]&lt;=45,"31-45",Table1[[#This Row],[Patient Waittime]]&lt;=60,"46-60",TRUE,"60+")</f>
        <v>46-60</v>
      </c>
      <c r="Q8917">
        <f>--(Table1[[#This Row],[Patient Waittime]]&lt;=30)</f>
        <v>0</v>
      </c>
      <c r="R8917">
        <f>--Table1[[#This Row],[Patient Admission Flag]]</f>
        <v>1</v>
      </c>
      <c r="S8917">
        <f>--AND(Table1[[#This Row],[WithinTarget]]=1,Table1[[#This Row],[Patient Satisfaction Score]]&gt;=7)</f>
        <v>0</v>
      </c>
      <c r="T8917" t="str">
        <f>IF(LEFT(Table1[[#This Row],[Patient Gender]],1)="F","Female","Male")</f>
        <v>Male</v>
      </c>
    </row>
    <row r="8918" spans="1:20" x14ac:dyDescent="0.3">
      <c r="A8918" t="s">
        <v>9022</v>
      </c>
      <c r="B8918" s="1">
        <v>45532.47152777778</v>
      </c>
      <c r="C8918" t="s">
        <v>9</v>
      </c>
      <c r="D8918">
        <v>69</v>
      </c>
      <c r="E8918" t="s">
        <v>10</v>
      </c>
      <c r="F8918" t="s">
        <v>11</v>
      </c>
      <c r="G8918" t="b">
        <v>1</v>
      </c>
      <c r="I8918">
        <v>16</v>
      </c>
      <c r="J8918" t="b">
        <v>1</v>
      </c>
      <c r="K8918">
        <f>YEAR(Table1[[#This Row],[Patient Admission Date]])</f>
        <v>2024</v>
      </c>
      <c r="L8918" t="str">
        <f>TEXT(Table1[[#This Row],[Patient Admission Date]],"mmm")</f>
        <v>Aug</v>
      </c>
      <c r="M8918" t="str">
        <f>TEXT(Table1[[#This Row],[Patient Admission Date]],"ddd")</f>
        <v>Wed</v>
      </c>
      <c r="N8918" t="str">
        <f>TEXT(INT(HOUR(Table1[[#This Row],[Patient Admission Date]])/3)*3,"00")&amp;"-"&amp;TEXT(INT(HOUR(Table1[[#This Row],[Patient Admission Date]])/3)*3+3,"00")</f>
        <v>09-12</v>
      </c>
      <c r="O8918" t="str" cm="1">
        <f t="array" ref="O8918">_xlfn.IFS(Table1[[#This Row],[Patient Age]]&lt;=14,"0-14",Table1[[#This Row],[Patient Age]]&lt;=29,"15-29",Table1[[#This Row],[Patient Age]]&lt;=44,"30-44",Table1[[#This Row],[Patient Age]]&lt;=59,"45-59",Table1[[#This Row],[Patient Age]]&lt;=74,"60-74",TRUE,"75+")</f>
        <v>60-74</v>
      </c>
      <c r="P8918" t="str" cm="1">
        <f t="array" ref="P8918">_xlfn.IFS(Table1[[#This Row],[Patient Waittime]]&lt;=15,"0-15",Table1[[#This Row],[Patient Waittime]]&lt;=30,"16-30",Table1[[#This Row],[Patient Waittime]]&lt;=45,"31-45",Table1[[#This Row],[Patient Waittime]]&lt;=60,"46-60",TRUE,"60+")</f>
        <v>16-30</v>
      </c>
      <c r="Q8918">
        <f>--(Table1[[#This Row],[Patient Waittime]]&lt;=30)</f>
        <v>1</v>
      </c>
      <c r="R8918">
        <f>--Table1[[#This Row],[Patient Admission Flag]]</f>
        <v>1</v>
      </c>
      <c r="S8918">
        <f>--AND(Table1[[#This Row],[WithinTarget]]=1,Table1[[#This Row],[Patient Satisfaction Score]]&gt;=7)</f>
        <v>0</v>
      </c>
      <c r="T8918" t="str">
        <f>IF(LEFT(Table1[[#This Row],[Patient Gender]],1)="F","Female","Male")</f>
        <v>Male</v>
      </c>
    </row>
    <row r="8919" spans="1:20" x14ac:dyDescent="0.3">
      <c r="A8919" t="s">
        <v>9023</v>
      </c>
      <c r="B8919" s="1">
        <v>45428.404861111114</v>
      </c>
      <c r="C8919" t="s">
        <v>9</v>
      </c>
      <c r="D8919">
        <v>53</v>
      </c>
      <c r="E8919" t="s">
        <v>10</v>
      </c>
      <c r="F8919" t="s">
        <v>11</v>
      </c>
      <c r="G8919" t="b">
        <v>1</v>
      </c>
      <c r="I8919">
        <v>19</v>
      </c>
      <c r="J8919" t="b">
        <v>1</v>
      </c>
      <c r="K8919">
        <f>YEAR(Table1[[#This Row],[Patient Admission Date]])</f>
        <v>2024</v>
      </c>
      <c r="L8919" t="str">
        <f>TEXT(Table1[[#This Row],[Patient Admission Date]],"mmm")</f>
        <v>May</v>
      </c>
      <c r="M8919" t="str">
        <f>TEXT(Table1[[#This Row],[Patient Admission Date]],"ddd")</f>
        <v>Thu</v>
      </c>
      <c r="N8919" t="str">
        <f>TEXT(INT(HOUR(Table1[[#This Row],[Patient Admission Date]])/3)*3,"00")&amp;"-"&amp;TEXT(INT(HOUR(Table1[[#This Row],[Patient Admission Date]])/3)*3+3,"00")</f>
        <v>09-12</v>
      </c>
      <c r="O8919" t="str" cm="1">
        <f t="array" ref="O8919">_xlfn.IFS(Table1[[#This Row],[Patient Age]]&lt;=14,"0-14",Table1[[#This Row],[Patient Age]]&lt;=29,"15-29",Table1[[#This Row],[Patient Age]]&lt;=44,"30-44",Table1[[#This Row],[Patient Age]]&lt;=59,"45-59",Table1[[#This Row],[Patient Age]]&lt;=74,"60-74",TRUE,"75+")</f>
        <v>45-59</v>
      </c>
      <c r="P8919" t="str" cm="1">
        <f t="array" ref="P8919">_xlfn.IFS(Table1[[#This Row],[Patient Waittime]]&lt;=15,"0-15",Table1[[#This Row],[Patient Waittime]]&lt;=30,"16-30",Table1[[#This Row],[Patient Waittime]]&lt;=45,"31-45",Table1[[#This Row],[Patient Waittime]]&lt;=60,"46-60",TRUE,"60+")</f>
        <v>16-30</v>
      </c>
      <c r="Q8919">
        <f>--(Table1[[#This Row],[Patient Waittime]]&lt;=30)</f>
        <v>1</v>
      </c>
      <c r="R8919">
        <f>--Table1[[#This Row],[Patient Admission Flag]]</f>
        <v>1</v>
      </c>
      <c r="S8919">
        <f>--AND(Table1[[#This Row],[WithinTarget]]=1,Table1[[#This Row],[Patient Satisfaction Score]]&gt;=7)</f>
        <v>0</v>
      </c>
      <c r="T8919" t="str">
        <f>IF(LEFT(Table1[[#This Row],[Patient Gender]],1)="F","Female","Male")</f>
        <v>Male</v>
      </c>
    </row>
    <row r="8920" spans="1:20" x14ac:dyDescent="0.3">
      <c r="A8920" t="s">
        <v>9024</v>
      </c>
      <c r="B8920" s="1">
        <v>45398.333333333336</v>
      </c>
      <c r="C8920" t="s">
        <v>9</v>
      </c>
      <c r="D8920">
        <v>58</v>
      </c>
      <c r="E8920" t="s">
        <v>10</v>
      </c>
      <c r="F8920" t="s">
        <v>11</v>
      </c>
      <c r="G8920" t="b">
        <v>1</v>
      </c>
      <c r="I8920">
        <v>26</v>
      </c>
      <c r="J8920" t="b">
        <v>1</v>
      </c>
      <c r="K8920">
        <f>YEAR(Table1[[#This Row],[Patient Admission Date]])</f>
        <v>2024</v>
      </c>
      <c r="L8920" t="str">
        <f>TEXT(Table1[[#This Row],[Patient Admission Date]],"mmm")</f>
        <v>Apr</v>
      </c>
      <c r="M8920" t="str">
        <f>TEXT(Table1[[#This Row],[Patient Admission Date]],"ddd")</f>
        <v>Tue</v>
      </c>
      <c r="N8920" t="str">
        <f>TEXT(INT(HOUR(Table1[[#This Row],[Patient Admission Date]])/3)*3,"00")&amp;"-"&amp;TEXT(INT(HOUR(Table1[[#This Row],[Patient Admission Date]])/3)*3+3,"00")</f>
        <v>06-09</v>
      </c>
      <c r="O8920" t="str" cm="1">
        <f t="array" ref="O8920">_xlfn.IFS(Table1[[#This Row],[Patient Age]]&lt;=14,"0-14",Table1[[#This Row],[Patient Age]]&lt;=29,"15-29",Table1[[#This Row],[Patient Age]]&lt;=44,"30-44",Table1[[#This Row],[Patient Age]]&lt;=59,"45-59",Table1[[#This Row],[Patient Age]]&lt;=74,"60-74",TRUE,"75+")</f>
        <v>45-59</v>
      </c>
      <c r="P8920" t="str" cm="1">
        <f t="array" ref="P8920">_xlfn.IFS(Table1[[#This Row],[Patient Waittime]]&lt;=15,"0-15",Table1[[#This Row],[Patient Waittime]]&lt;=30,"16-30",Table1[[#This Row],[Patient Waittime]]&lt;=45,"31-45",Table1[[#This Row],[Patient Waittime]]&lt;=60,"46-60",TRUE,"60+")</f>
        <v>16-30</v>
      </c>
      <c r="Q8920">
        <f>--(Table1[[#This Row],[Patient Waittime]]&lt;=30)</f>
        <v>1</v>
      </c>
      <c r="R8920">
        <f>--Table1[[#This Row],[Patient Admission Flag]]</f>
        <v>1</v>
      </c>
      <c r="S8920">
        <f>--AND(Table1[[#This Row],[WithinTarget]]=1,Table1[[#This Row],[Patient Satisfaction Score]]&gt;=7)</f>
        <v>0</v>
      </c>
      <c r="T8920" t="str">
        <f>IF(LEFT(Table1[[#This Row],[Patient Gender]],1)="F","Female","Male")</f>
        <v>Male</v>
      </c>
    </row>
    <row r="8921" spans="1:20" x14ac:dyDescent="0.3">
      <c r="A8921" t="s">
        <v>9025</v>
      </c>
      <c r="B8921" s="1">
        <v>45428.802083333336</v>
      </c>
      <c r="C8921" t="s">
        <v>9</v>
      </c>
      <c r="D8921">
        <v>66</v>
      </c>
      <c r="E8921" t="s">
        <v>10</v>
      </c>
      <c r="F8921" t="s">
        <v>11</v>
      </c>
      <c r="G8921" t="b">
        <v>1</v>
      </c>
      <c r="I8921">
        <v>28</v>
      </c>
      <c r="J8921" t="b">
        <v>1</v>
      </c>
      <c r="K8921">
        <f>YEAR(Table1[[#This Row],[Patient Admission Date]])</f>
        <v>2024</v>
      </c>
      <c r="L8921" t="str">
        <f>TEXT(Table1[[#This Row],[Patient Admission Date]],"mmm")</f>
        <v>May</v>
      </c>
      <c r="M8921" t="str">
        <f>TEXT(Table1[[#This Row],[Patient Admission Date]],"ddd")</f>
        <v>Thu</v>
      </c>
      <c r="N8921" t="str">
        <f>TEXT(INT(HOUR(Table1[[#This Row],[Patient Admission Date]])/3)*3,"00")&amp;"-"&amp;TEXT(INT(HOUR(Table1[[#This Row],[Patient Admission Date]])/3)*3+3,"00")</f>
        <v>18-21</v>
      </c>
      <c r="O8921" t="str" cm="1">
        <f t="array" ref="O8921">_xlfn.IFS(Table1[[#This Row],[Patient Age]]&lt;=14,"0-14",Table1[[#This Row],[Patient Age]]&lt;=29,"15-29",Table1[[#This Row],[Patient Age]]&lt;=44,"30-44",Table1[[#This Row],[Patient Age]]&lt;=59,"45-59",Table1[[#This Row],[Patient Age]]&lt;=74,"60-74",TRUE,"75+")</f>
        <v>60-74</v>
      </c>
      <c r="P8921" t="str" cm="1">
        <f t="array" ref="P8921">_xlfn.IFS(Table1[[#This Row],[Patient Waittime]]&lt;=15,"0-15",Table1[[#This Row],[Patient Waittime]]&lt;=30,"16-30",Table1[[#This Row],[Patient Waittime]]&lt;=45,"31-45",Table1[[#This Row],[Patient Waittime]]&lt;=60,"46-60",TRUE,"60+")</f>
        <v>16-30</v>
      </c>
      <c r="Q8921">
        <f>--(Table1[[#This Row],[Patient Waittime]]&lt;=30)</f>
        <v>1</v>
      </c>
      <c r="R8921">
        <f>--Table1[[#This Row],[Patient Admission Flag]]</f>
        <v>1</v>
      </c>
      <c r="S8921">
        <f>--AND(Table1[[#This Row],[WithinTarget]]=1,Table1[[#This Row],[Patient Satisfaction Score]]&gt;=7)</f>
        <v>0</v>
      </c>
      <c r="T8921" t="str">
        <f>IF(LEFT(Table1[[#This Row],[Patient Gender]],1)="F","Female","Male")</f>
        <v>Male</v>
      </c>
    </row>
    <row r="8922" spans="1:20" x14ac:dyDescent="0.3">
      <c r="A8922" t="s">
        <v>9026</v>
      </c>
      <c r="B8922" s="1">
        <v>45293.87777777778</v>
      </c>
      <c r="C8922" t="s">
        <v>9</v>
      </c>
      <c r="D8922">
        <v>56</v>
      </c>
      <c r="E8922" t="s">
        <v>10</v>
      </c>
      <c r="F8922" t="s">
        <v>11</v>
      </c>
      <c r="G8922" t="b">
        <v>1</v>
      </c>
      <c r="I8922">
        <v>39</v>
      </c>
      <c r="J8922" t="b">
        <v>1</v>
      </c>
      <c r="K8922">
        <f>YEAR(Table1[[#This Row],[Patient Admission Date]])</f>
        <v>2024</v>
      </c>
      <c r="L8922" t="str">
        <f>TEXT(Table1[[#This Row],[Patient Admission Date]],"mmm")</f>
        <v>Jan</v>
      </c>
      <c r="M8922" t="str">
        <f>TEXT(Table1[[#This Row],[Patient Admission Date]],"ddd")</f>
        <v>Tue</v>
      </c>
      <c r="N8922" t="str">
        <f>TEXT(INT(HOUR(Table1[[#This Row],[Patient Admission Date]])/3)*3,"00")&amp;"-"&amp;TEXT(INT(HOUR(Table1[[#This Row],[Patient Admission Date]])/3)*3+3,"00")</f>
        <v>21-24</v>
      </c>
      <c r="O8922" t="str" cm="1">
        <f t="array" ref="O8922">_xlfn.IFS(Table1[[#This Row],[Patient Age]]&lt;=14,"0-14",Table1[[#This Row],[Patient Age]]&lt;=29,"15-29",Table1[[#This Row],[Patient Age]]&lt;=44,"30-44",Table1[[#This Row],[Patient Age]]&lt;=59,"45-59",Table1[[#This Row],[Patient Age]]&lt;=74,"60-74",TRUE,"75+")</f>
        <v>45-59</v>
      </c>
      <c r="P8922" t="str" cm="1">
        <f t="array" ref="P8922">_xlfn.IFS(Table1[[#This Row],[Patient Waittime]]&lt;=15,"0-15",Table1[[#This Row],[Patient Waittime]]&lt;=30,"16-30",Table1[[#This Row],[Patient Waittime]]&lt;=45,"31-45",Table1[[#This Row],[Patient Waittime]]&lt;=60,"46-60",TRUE,"60+")</f>
        <v>31-45</v>
      </c>
      <c r="Q8922">
        <f>--(Table1[[#This Row],[Patient Waittime]]&lt;=30)</f>
        <v>0</v>
      </c>
      <c r="R8922">
        <f>--Table1[[#This Row],[Patient Admission Flag]]</f>
        <v>1</v>
      </c>
      <c r="S8922">
        <f>--AND(Table1[[#This Row],[WithinTarget]]=1,Table1[[#This Row],[Patient Satisfaction Score]]&gt;=7)</f>
        <v>0</v>
      </c>
      <c r="T8922" t="str">
        <f>IF(LEFT(Table1[[#This Row],[Patient Gender]],1)="F","Female","Male")</f>
        <v>Male</v>
      </c>
    </row>
    <row r="8923" spans="1:20" x14ac:dyDescent="0.3">
      <c r="A8923" t="s">
        <v>9027</v>
      </c>
      <c r="B8923" s="1">
        <v>45415.036805555559</v>
      </c>
      <c r="C8923" t="s">
        <v>9</v>
      </c>
      <c r="D8923">
        <v>60</v>
      </c>
      <c r="E8923" t="s">
        <v>10</v>
      </c>
      <c r="F8923" t="s">
        <v>11</v>
      </c>
      <c r="G8923" t="b">
        <v>1</v>
      </c>
      <c r="I8923">
        <v>44</v>
      </c>
      <c r="J8923" t="b">
        <v>1</v>
      </c>
      <c r="K8923">
        <f>YEAR(Table1[[#This Row],[Patient Admission Date]])</f>
        <v>2024</v>
      </c>
      <c r="L8923" t="str">
        <f>TEXT(Table1[[#This Row],[Patient Admission Date]],"mmm")</f>
        <v>May</v>
      </c>
      <c r="M8923" t="str">
        <f>TEXT(Table1[[#This Row],[Patient Admission Date]],"ddd")</f>
        <v>Fri</v>
      </c>
      <c r="N8923" t="str">
        <f>TEXT(INT(HOUR(Table1[[#This Row],[Patient Admission Date]])/3)*3,"00")&amp;"-"&amp;TEXT(INT(HOUR(Table1[[#This Row],[Patient Admission Date]])/3)*3+3,"00")</f>
        <v>00-03</v>
      </c>
      <c r="O8923" t="str" cm="1">
        <f t="array" ref="O8923">_xlfn.IFS(Table1[[#This Row],[Patient Age]]&lt;=14,"0-14",Table1[[#This Row],[Patient Age]]&lt;=29,"15-29",Table1[[#This Row],[Patient Age]]&lt;=44,"30-44",Table1[[#This Row],[Patient Age]]&lt;=59,"45-59",Table1[[#This Row],[Patient Age]]&lt;=74,"60-74",TRUE,"75+")</f>
        <v>60-74</v>
      </c>
      <c r="P8923" t="str" cm="1">
        <f t="array" ref="P8923">_xlfn.IFS(Table1[[#This Row],[Patient Waittime]]&lt;=15,"0-15",Table1[[#This Row],[Patient Waittime]]&lt;=30,"16-30",Table1[[#This Row],[Patient Waittime]]&lt;=45,"31-45",Table1[[#This Row],[Patient Waittime]]&lt;=60,"46-60",TRUE,"60+")</f>
        <v>31-45</v>
      </c>
      <c r="Q8923">
        <f>--(Table1[[#This Row],[Patient Waittime]]&lt;=30)</f>
        <v>0</v>
      </c>
      <c r="R8923">
        <f>--Table1[[#This Row],[Patient Admission Flag]]</f>
        <v>1</v>
      </c>
      <c r="S8923">
        <f>--AND(Table1[[#This Row],[WithinTarget]]=1,Table1[[#This Row],[Patient Satisfaction Score]]&gt;=7)</f>
        <v>0</v>
      </c>
      <c r="T8923" t="str">
        <f>IF(LEFT(Table1[[#This Row],[Patient Gender]],1)="F","Female","Male")</f>
        <v>Male</v>
      </c>
    </row>
    <row r="8924" spans="1:20" x14ac:dyDescent="0.3">
      <c r="A8924" t="s">
        <v>9028</v>
      </c>
      <c r="B8924" s="1">
        <v>45097.538194444445</v>
      </c>
      <c r="C8924" t="s">
        <v>9</v>
      </c>
      <c r="D8924">
        <v>66</v>
      </c>
      <c r="E8924" t="s">
        <v>10</v>
      </c>
      <c r="F8924" t="s">
        <v>11</v>
      </c>
      <c r="G8924" t="b">
        <v>1</v>
      </c>
      <c r="I8924">
        <v>46</v>
      </c>
      <c r="J8924" t="b">
        <v>1</v>
      </c>
      <c r="K8924">
        <f>YEAR(Table1[[#This Row],[Patient Admission Date]])</f>
        <v>2023</v>
      </c>
      <c r="L8924" t="str">
        <f>TEXT(Table1[[#This Row],[Patient Admission Date]],"mmm")</f>
        <v>Jun</v>
      </c>
      <c r="M8924" t="str">
        <f>TEXT(Table1[[#This Row],[Patient Admission Date]],"ddd")</f>
        <v>Tue</v>
      </c>
      <c r="N8924" t="str">
        <f>TEXT(INT(HOUR(Table1[[#This Row],[Patient Admission Date]])/3)*3,"00")&amp;"-"&amp;TEXT(INT(HOUR(Table1[[#This Row],[Patient Admission Date]])/3)*3+3,"00")</f>
        <v>12-15</v>
      </c>
      <c r="O8924" t="str" cm="1">
        <f t="array" ref="O8924">_xlfn.IFS(Table1[[#This Row],[Patient Age]]&lt;=14,"0-14",Table1[[#This Row],[Patient Age]]&lt;=29,"15-29",Table1[[#This Row],[Patient Age]]&lt;=44,"30-44",Table1[[#This Row],[Patient Age]]&lt;=59,"45-59",Table1[[#This Row],[Patient Age]]&lt;=74,"60-74",TRUE,"75+")</f>
        <v>60-74</v>
      </c>
      <c r="P8924" t="str" cm="1">
        <f t="array" ref="P8924">_xlfn.IFS(Table1[[#This Row],[Patient Waittime]]&lt;=15,"0-15",Table1[[#This Row],[Patient Waittime]]&lt;=30,"16-30",Table1[[#This Row],[Patient Waittime]]&lt;=45,"31-45",Table1[[#This Row],[Patient Waittime]]&lt;=60,"46-60",TRUE,"60+")</f>
        <v>46-60</v>
      </c>
      <c r="Q8924">
        <f>--(Table1[[#This Row],[Patient Waittime]]&lt;=30)</f>
        <v>0</v>
      </c>
      <c r="R8924">
        <f>--Table1[[#This Row],[Patient Admission Flag]]</f>
        <v>1</v>
      </c>
      <c r="S8924">
        <f>--AND(Table1[[#This Row],[WithinTarget]]=1,Table1[[#This Row],[Patient Satisfaction Score]]&gt;=7)</f>
        <v>0</v>
      </c>
      <c r="T8924" t="str">
        <f>IF(LEFT(Table1[[#This Row],[Patient Gender]],1)="F","Female","Male")</f>
        <v>Male</v>
      </c>
    </row>
    <row r="8925" spans="1:20" x14ac:dyDescent="0.3">
      <c r="A8925" t="s">
        <v>9029</v>
      </c>
      <c r="B8925" s="1">
        <v>45563.226388888892</v>
      </c>
      <c r="C8925" t="s">
        <v>9</v>
      </c>
      <c r="D8925">
        <v>37</v>
      </c>
      <c r="E8925" t="s">
        <v>10</v>
      </c>
      <c r="F8925" t="s">
        <v>11</v>
      </c>
      <c r="G8925" t="b">
        <v>1</v>
      </c>
      <c r="I8925">
        <v>52</v>
      </c>
      <c r="J8925" t="b">
        <v>1</v>
      </c>
      <c r="K8925">
        <f>YEAR(Table1[[#This Row],[Patient Admission Date]])</f>
        <v>2024</v>
      </c>
      <c r="L8925" t="str">
        <f>TEXT(Table1[[#This Row],[Patient Admission Date]],"mmm")</f>
        <v>Sep</v>
      </c>
      <c r="M8925" t="str">
        <f>TEXT(Table1[[#This Row],[Patient Admission Date]],"ddd")</f>
        <v>Sat</v>
      </c>
      <c r="N8925" t="str">
        <f>TEXT(INT(HOUR(Table1[[#This Row],[Patient Admission Date]])/3)*3,"00")&amp;"-"&amp;TEXT(INT(HOUR(Table1[[#This Row],[Patient Admission Date]])/3)*3+3,"00")</f>
        <v>03-06</v>
      </c>
      <c r="O8925" t="str" cm="1">
        <f t="array" ref="O8925">_xlfn.IFS(Table1[[#This Row],[Patient Age]]&lt;=14,"0-14",Table1[[#This Row],[Patient Age]]&lt;=29,"15-29",Table1[[#This Row],[Patient Age]]&lt;=44,"30-44",Table1[[#This Row],[Patient Age]]&lt;=59,"45-59",Table1[[#This Row],[Patient Age]]&lt;=74,"60-74",TRUE,"75+")</f>
        <v>30-44</v>
      </c>
      <c r="P8925" t="str" cm="1">
        <f t="array" ref="P8925">_xlfn.IFS(Table1[[#This Row],[Patient Waittime]]&lt;=15,"0-15",Table1[[#This Row],[Patient Waittime]]&lt;=30,"16-30",Table1[[#This Row],[Patient Waittime]]&lt;=45,"31-45",Table1[[#This Row],[Patient Waittime]]&lt;=60,"46-60",TRUE,"60+")</f>
        <v>46-60</v>
      </c>
      <c r="Q8925">
        <f>--(Table1[[#This Row],[Patient Waittime]]&lt;=30)</f>
        <v>0</v>
      </c>
      <c r="R8925">
        <f>--Table1[[#This Row],[Patient Admission Flag]]</f>
        <v>1</v>
      </c>
      <c r="S8925">
        <f>--AND(Table1[[#This Row],[WithinTarget]]=1,Table1[[#This Row],[Patient Satisfaction Score]]&gt;=7)</f>
        <v>0</v>
      </c>
      <c r="T8925" t="str">
        <f>IF(LEFT(Table1[[#This Row],[Patient Gender]],1)="F","Female","Male")</f>
        <v>Male</v>
      </c>
    </row>
    <row r="8926" spans="1:20" x14ac:dyDescent="0.3">
      <c r="A8926" t="s">
        <v>9030</v>
      </c>
      <c r="B8926" s="1">
        <v>45293.128472222219</v>
      </c>
      <c r="C8926" t="s">
        <v>9</v>
      </c>
      <c r="D8926">
        <v>2</v>
      </c>
      <c r="E8926" t="s">
        <v>10</v>
      </c>
      <c r="F8926" t="s">
        <v>11</v>
      </c>
      <c r="G8926" t="b">
        <v>1</v>
      </c>
      <c r="I8926">
        <v>58</v>
      </c>
      <c r="J8926" t="b">
        <v>1</v>
      </c>
      <c r="K8926">
        <f>YEAR(Table1[[#This Row],[Patient Admission Date]])</f>
        <v>2024</v>
      </c>
      <c r="L8926" t="str">
        <f>TEXT(Table1[[#This Row],[Patient Admission Date]],"mmm")</f>
        <v>Jan</v>
      </c>
      <c r="M8926" t="str">
        <f>TEXT(Table1[[#This Row],[Patient Admission Date]],"ddd")</f>
        <v>Tue</v>
      </c>
      <c r="N8926" t="str">
        <f>TEXT(INT(HOUR(Table1[[#This Row],[Patient Admission Date]])/3)*3,"00")&amp;"-"&amp;TEXT(INT(HOUR(Table1[[#This Row],[Patient Admission Date]])/3)*3+3,"00")</f>
        <v>03-06</v>
      </c>
      <c r="O8926" t="str" cm="1">
        <f t="array" ref="O8926">_xlfn.IFS(Table1[[#This Row],[Patient Age]]&lt;=14,"0-14",Table1[[#This Row],[Patient Age]]&lt;=29,"15-29",Table1[[#This Row],[Patient Age]]&lt;=44,"30-44",Table1[[#This Row],[Patient Age]]&lt;=59,"45-59",Table1[[#This Row],[Patient Age]]&lt;=74,"60-74",TRUE,"75+")</f>
        <v>0-14</v>
      </c>
      <c r="P8926" t="str" cm="1">
        <f t="array" ref="P8926">_xlfn.IFS(Table1[[#This Row],[Patient Waittime]]&lt;=15,"0-15",Table1[[#This Row],[Patient Waittime]]&lt;=30,"16-30",Table1[[#This Row],[Patient Waittime]]&lt;=45,"31-45",Table1[[#This Row],[Patient Waittime]]&lt;=60,"46-60",TRUE,"60+")</f>
        <v>46-60</v>
      </c>
      <c r="Q8926">
        <f>--(Table1[[#This Row],[Patient Waittime]]&lt;=30)</f>
        <v>0</v>
      </c>
      <c r="R8926">
        <f>--Table1[[#This Row],[Patient Admission Flag]]</f>
        <v>1</v>
      </c>
      <c r="S8926">
        <f>--AND(Table1[[#This Row],[WithinTarget]]=1,Table1[[#This Row],[Patient Satisfaction Score]]&gt;=7)</f>
        <v>0</v>
      </c>
      <c r="T8926" t="str">
        <f>IF(LEFT(Table1[[#This Row],[Patient Gender]],1)="F","Female","Male")</f>
        <v>Male</v>
      </c>
    </row>
    <row r="8927" spans="1:20" x14ac:dyDescent="0.3">
      <c r="A8927" t="s">
        <v>9031</v>
      </c>
      <c r="B8927" s="1">
        <v>45582.247916666667</v>
      </c>
      <c r="C8927" t="s">
        <v>9</v>
      </c>
      <c r="D8927">
        <v>5</v>
      </c>
      <c r="E8927" t="s">
        <v>10</v>
      </c>
      <c r="F8927" t="s">
        <v>11</v>
      </c>
      <c r="G8927" t="b">
        <v>1</v>
      </c>
      <c r="I8927">
        <v>58</v>
      </c>
      <c r="J8927" t="b">
        <v>1</v>
      </c>
      <c r="K8927">
        <f>YEAR(Table1[[#This Row],[Patient Admission Date]])</f>
        <v>2024</v>
      </c>
      <c r="L8927" t="str">
        <f>TEXT(Table1[[#This Row],[Patient Admission Date]],"mmm")</f>
        <v>Oct</v>
      </c>
      <c r="M8927" t="str">
        <f>TEXT(Table1[[#This Row],[Patient Admission Date]],"ddd")</f>
        <v>Thu</v>
      </c>
      <c r="N8927" t="str">
        <f>TEXT(INT(HOUR(Table1[[#This Row],[Patient Admission Date]])/3)*3,"00")&amp;"-"&amp;TEXT(INT(HOUR(Table1[[#This Row],[Patient Admission Date]])/3)*3+3,"00")</f>
        <v>03-06</v>
      </c>
      <c r="O8927" t="str" cm="1">
        <f t="array" ref="O8927">_xlfn.IFS(Table1[[#This Row],[Patient Age]]&lt;=14,"0-14",Table1[[#This Row],[Patient Age]]&lt;=29,"15-29",Table1[[#This Row],[Patient Age]]&lt;=44,"30-44",Table1[[#This Row],[Patient Age]]&lt;=59,"45-59",Table1[[#This Row],[Patient Age]]&lt;=74,"60-74",TRUE,"75+")</f>
        <v>0-14</v>
      </c>
      <c r="P8927" t="str" cm="1">
        <f t="array" ref="P8927">_xlfn.IFS(Table1[[#This Row],[Patient Waittime]]&lt;=15,"0-15",Table1[[#This Row],[Patient Waittime]]&lt;=30,"16-30",Table1[[#This Row],[Patient Waittime]]&lt;=45,"31-45",Table1[[#This Row],[Patient Waittime]]&lt;=60,"46-60",TRUE,"60+")</f>
        <v>46-60</v>
      </c>
      <c r="Q8927">
        <f>--(Table1[[#This Row],[Patient Waittime]]&lt;=30)</f>
        <v>0</v>
      </c>
      <c r="R8927">
        <f>--Table1[[#This Row],[Patient Admission Flag]]</f>
        <v>1</v>
      </c>
      <c r="S8927">
        <f>--AND(Table1[[#This Row],[WithinTarget]]=1,Table1[[#This Row],[Patient Satisfaction Score]]&gt;=7)</f>
        <v>0</v>
      </c>
      <c r="T8927" t="str">
        <f>IF(LEFT(Table1[[#This Row],[Patient Gender]],1)="F","Female","Male")</f>
        <v>Male</v>
      </c>
    </row>
    <row r="8928" spans="1:20" x14ac:dyDescent="0.3">
      <c r="A8928" t="s">
        <v>9032</v>
      </c>
      <c r="B8928" s="1">
        <v>45466.690972222219</v>
      </c>
      <c r="C8928" t="s">
        <v>9</v>
      </c>
      <c r="D8928">
        <v>77</v>
      </c>
      <c r="E8928" t="s">
        <v>10</v>
      </c>
      <c r="F8928" t="s">
        <v>11</v>
      </c>
      <c r="G8928" t="b">
        <v>1</v>
      </c>
      <c r="I8928">
        <v>10</v>
      </c>
      <c r="J8928" t="b">
        <v>1</v>
      </c>
      <c r="K8928">
        <f>YEAR(Table1[[#This Row],[Patient Admission Date]])</f>
        <v>2024</v>
      </c>
      <c r="L8928" t="str">
        <f>TEXT(Table1[[#This Row],[Patient Admission Date]],"mmm")</f>
        <v>Jun</v>
      </c>
      <c r="M8928" t="str">
        <f>TEXT(Table1[[#This Row],[Patient Admission Date]],"ddd")</f>
        <v>Sun</v>
      </c>
      <c r="N8928" t="str">
        <f>TEXT(INT(HOUR(Table1[[#This Row],[Patient Admission Date]])/3)*3,"00")&amp;"-"&amp;TEXT(INT(HOUR(Table1[[#This Row],[Patient Admission Date]])/3)*3+3,"00")</f>
        <v>15-18</v>
      </c>
      <c r="O8928" t="str" cm="1">
        <f t="array" ref="O8928">_xlfn.IFS(Table1[[#This Row],[Patient Age]]&lt;=14,"0-14",Table1[[#This Row],[Patient Age]]&lt;=29,"15-29",Table1[[#This Row],[Patient Age]]&lt;=44,"30-44",Table1[[#This Row],[Patient Age]]&lt;=59,"45-59",Table1[[#This Row],[Patient Age]]&lt;=74,"60-74",TRUE,"75+")</f>
        <v>75+</v>
      </c>
      <c r="P8928" t="str" cm="1">
        <f t="array" ref="P8928">_xlfn.IFS(Table1[[#This Row],[Patient Waittime]]&lt;=15,"0-15",Table1[[#This Row],[Patient Waittime]]&lt;=30,"16-30",Table1[[#This Row],[Patient Waittime]]&lt;=45,"31-45",Table1[[#This Row],[Patient Waittime]]&lt;=60,"46-60",TRUE,"60+")</f>
        <v>0-15</v>
      </c>
      <c r="Q8928">
        <f>--(Table1[[#This Row],[Patient Waittime]]&lt;=30)</f>
        <v>1</v>
      </c>
      <c r="R8928">
        <f>--Table1[[#This Row],[Patient Admission Flag]]</f>
        <v>1</v>
      </c>
      <c r="S8928">
        <f>--AND(Table1[[#This Row],[WithinTarget]]=1,Table1[[#This Row],[Patient Satisfaction Score]]&gt;=7)</f>
        <v>0</v>
      </c>
      <c r="T8928" t="str">
        <f>IF(LEFT(Table1[[#This Row],[Patient Gender]],1)="F","Female","Male")</f>
        <v>Male</v>
      </c>
    </row>
    <row r="8929" spans="1:20" x14ac:dyDescent="0.3">
      <c r="A8929" t="s">
        <v>9033</v>
      </c>
      <c r="B8929" s="1">
        <v>45520.09097222222</v>
      </c>
      <c r="C8929" t="s">
        <v>9</v>
      </c>
      <c r="D8929">
        <v>16</v>
      </c>
      <c r="E8929" t="s">
        <v>10</v>
      </c>
      <c r="F8929" t="s">
        <v>11</v>
      </c>
      <c r="G8929" t="b">
        <v>1</v>
      </c>
      <c r="I8929">
        <v>20</v>
      </c>
      <c r="J8929" t="b">
        <v>1</v>
      </c>
      <c r="K8929">
        <f>YEAR(Table1[[#This Row],[Patient Admission Date]])</f>
        <v>2024</v>
      </c>
      <c r="L8929" t="str">
        <f>TEXT(Table1[[#This Row],[Patient Admission Date]],"mmm")</f>
        <v>Aug</v>
      </c>
      <c r="M8929" t="str">
        <f>TEXT(Table1[[#This Row],[Patient Admission Date]],"ddd")</f>
        <v>Fri</v>
      </c>
      <c r="N8929" t="str">
        <f>TEXT(INT(HOUR(Table1[[#This Row],[Patient Admission Date]])/3)*3,"00")&amp;"-"&amp;TEXT(INT(HOUR(Table1[[#This Row],[Patient Admission Date]])/3)*3+3,"00")</f>
        <v>00-03</v>
      </c>
      <c r="O8929" t="str" cm="1">
        <f t="array" ref="O8929">_xlfn.IFS(Table1[[#This Row],[Patient Age]]&lt;=14,"0-14",Table1[[#This Row],[Patient Age]]&lt;=29,"15-29",Table1[[#This Row],[Patient Age]]&lt;=44,"30-44",Table1[[#This Row],[Patient Age]]&lt;=59,"45-59",Table1[[#This Row],[Patient Age]]&lt;=74,"60-74",TRUE,"75+")</f>
        <v>15-29</v>
      </c>
      <c r="P8929" t="str" cm="1">
        <f t="array" ref="P8929">_xlfn.IFS(Table1[[#This Row],[Patient Waittime]]&lt;=15,"0-15",Table1[[#This Row],[Patient Waittime]]&lt;=30,"16-30",Table1[[#This Row],[Patient Waittime]]&lt;=45,"31-45",Table1[[#This Row],[Patient Waittime]]&lt;=60,"46-60",TRUE,"60+")</f>
        <v>16-30</v>
      </c>
      <c r="Q8929">
        <f>--(Table1[[#This Row],[Patient Waittime]]&lt;=30)</f>
        <v>1</v>
      </c>
      <c r="R8929">
        <f>--Table1[[#This Row],[Patient Admission Flag]]</f>
        <v>1</v>
      </c>
      <c r="S8929">
        <f>--AND(Table1[[#This Row],[WithinTarget]]=1,Table1[[#This Row],[Patient Satisfaction Score]]&gt;=7)</f>
        <v>0</v>
      </c>
      <c r="T8929" t="str">
        <f>IF(LEFT(Table1[[#This Row],[Patient Gender]],1)="F","Female","Male")</f>
        <v>Male</v>
      </c>
    </row>
    <row r="8930" spans="1:20" x14ac:dyDescent="0.3">
      <c r="A8930" t="s">
        <v>9034</v>
      </c>
      <c r="B8930" s="1">
        <v>45494.848611111112</v>
      </c>
      <c r="C8930" t="s">
        <v>9</v>
      </c>
      <c r="D8930">
        <v>14</v>
      </c>
      <c r="E8930" t="s">
        <v>10</v>
      </c>
      <c r="F8930" t="s">
        <v>11</v>
      </c>
      <c r="G8930" t="b">
        <v>1</v>
      </c>
      <c r="I8930">
        <v>32</v>
      </c>
      <c r="J8930" t="b">
        <v>1</v>
      </c>
      <c r="K8930">
        <f>YEAR(Table1[[#This Row],[Patient Admission Date]])</f>
        <v>2024</v>
      </c>
      <c r="L8930" t="str">
        <f>TEXT(Table1[[#This Row],[Patient Admission Date]],"mmm")</f>
        <v>Jul</v>
      </c>
      <c r="M8930" t="str">
        <f>TEXT(Table1[[#This Row],[Patient Admission Date]],"ddd")</f>
        <v>Sun</v>
      </c>
      <c r="N8930" t="str">
        <f>TEXT(INT(HOUR(Table1[[#This Row],[Patient Admission Date]])/3)*3,"00")&amp;"-"&amp;TEXT(INT(HOUR(Table1[[#This Row],[Patient Admission Date]])/3)*3+3,"00")</f>
        <v>18-21</v>
      </c>
      <c r="O8930" t="str" cm="1">
        <f t="array" ref="O8930">_xlfn.IFS(Table1[[#This Row],[Patient Age]]&lt;=14,"0-14",Table1[[#This Row],[Patient Age]]&lt;=29,"15-29",Table1[[#This Row],[Patient Age]]&lt;=44,"30-44",Table1[[#This Row],[Patient Age]]&lt;=59,"45-59",Table1[[#This Row],[Patient Age]]&lt;=74,"60-74",TRUE,"75+")</f>
        <v>0-14</v>
      </c>
      <c r="P8930" t="str" cm="1">
        <f t="array" ref="P8930">_xlfn.IFS(Table1[[#This Row],[Patient Waittime]]&lt;=15,"0-15",Table1[[#This Row],[Patient Waittime]]&lt;=30,"16-30",Table1[[#This Row],[Patient Waittime]]&lt;=45,"31-45",Table1[[#This Row],[Patient Waittime]]&lt;=60,"46-60",TRUE,"60+")</f>
        <v>31-45</v>
      </c>
      <c r="Q8930">
        <f>--(Table1[[#This Row],[Patient Waittime]]&lt;=30)</f>
        <v>0</v>
      </c>
      <c r="R8930">
        <f>--Table1[[#This Row],[Patient Admission Flag]]</f>
        <v>1</v>
      </c>
      <c r="S8930">
        <f>--AND(Table1[[#This Row],[WithinTarget]]=1,Table1[[#This Row],[Patient Satisfaction Score]]&gt;=7)</f>
        <v>0</v>
      </c>
      <c r="T8930" t="str">
        <f>IF(LEFT(Table1[[#This Row],[Patient Gender]],1)="F","Female","Male")</f>
        <v>Male</v>
      </c>
    </row>
    <row r="8931" spans="1:20" x14ac:dyDescent="0.3">
      <c r="A8931" t="s">
        <v>9035</v>
      </c>
      <c r="B8931" s="1">
        <v>45564.521527777775</v>
      </c>
      <c r="C8931" t="s">
        <v>9</v>
      </c>
      <c r="D8931">
        <v>73</v>
      </c>
      <c r="E8931" t="s">
        <v>10</v>
      </c>
      <c r="F8931" t="s">
        <v>11</v>
      </c>
      <c r="G8931" t="b">
        <v>1</v>
      </c>
      <c r="I8931">
        <v>33</v>
      </c>
      <c r="J8931" t="b">
        <v>1</v>
      </c>
      <c r="K8931">
        <f>YEAR(Table1[[#This Row],[Patient Admission Date]])</f>
        <v>2024</v>
      </c>
      <c r="L8931" t="str">
        <f>TEXT(Table1[[#This Row],[Patient Admission Date]],"mmm")</f>
        <v>Sep</v>
      </c>
      <c r="M8931" t="str">
        <f>TEXT(Table1[[#This Row],[Patient Admission Date]],"ddd")</f>
        <v>Sun</v>
      </c>
      <c r="N8931" t="str">
        <f>TEXT(INT(HOUR(Table1[[#This Row],[Patient Admission Date]])/3)*3,"00")&amp;"-"&amp;TEXT(INT(HOUR(Table1[[#This Row],[Patient Admission Date]])/3)*3+3,"00")</f>
        <v>12-15</v>
      </c>
      <c r="O8931" t="str" cm="1">
        <f t="array" ref="O8931">_xlfn.IFS(Table1[[#This Row],[Patient Age]]&lt;=14,"0-14",Table1[[#This Row],[Patient Age]]&lt;=29,"15-29",Table1[[#This Row],[Patient Age]]&lt;=44,"30-44",Table1[[#This Row],[Patient Age]]&lt;=59,"45-59",Table1[[#This Row],[Patient Age]]&lt;=74,"60-74",TRUE,"75+")</f>
        <v>60-74</v>
      </c>
      <c r="P8931" t="str" cm="1">
        <f t="array" ref="P8931">_xlfn.IFS(Table1[[#This Row],[Patient Waittime]]&lt;=15,"0-15",Table1[[#This Row],[Patient Waittime]]&lt;=30,"16-30",Table1[[#This Row],[Patient Waittime]]&lt;=45,"31-45",Table1[[#This Row],[Patient Waittime]]&lt;=60,"46-60",TRUE,"60+")</f>
        <v>31-45</v>
      </c>
      <c r="Q8931">
        <f>--(Table1[[#This Row],[Patient Waittime]]&lt;=30)</f>
        <v>0</v>
      </c>
      <c r="R8931">
        <f>--Table1[[#This Row],[Patient Admission Flag]]</f>
        <v>1</v>
      </c>
      <c r="S8931">
        <f>--AND(Table1[[#This Row],[WithinTarget]]=1,Table1[[#This Row],[Patient Satisfaction Score]]&gt;=7)</f>
        <v>0</v>
      </c>
      <c r="T8931" t="str">
        <f>IF(LEFT(Table1[[#This Row],[Patient Gender]],1)="F","Female","Male")</f>
        <v>Male</v>
      </c>
    </row>
    <row r="8932" spans="1:20" x14ac:dyDescent="0.3">
      <c r="A8932" t="s">
        <v>9036</v>
      </c>
      <c r="B8932" s="1">
        <v>45222.7</v>
      </c>
      <c r="C8932" t="s">
        <v>9</v>
      </c>
      <c r="D8932">
        <v>73</v>
      </c>
      <c r="E8932" t="s">
        <v>10</v>
      </c>
      <c r="F8932" t="s">
        <v>11</v>
      </c>
      <c r="G8932" t="b">
        <v>1</v>
      </c>
      <c r="I8932">
        <v>40</v>
      </c>
      <c r="J8932" t="b">
        <v>1</v>
      </c>
      <c r="K8932">
        <f>YEAR(Table1[[#This Row],[Patient Admission Date]])</f>
        <v>2023</v>
      </c>
      <c r="L8932" t="str">
        <f>TEXT(Table1[[#This Row],[Patient Admission Date]],"mmm")</f>
        <v>Oct</v>
      </c>
      <c r="M8932" t="str">
        <f>TEXT(Table1[[#This Row],[Patient Admission Date]],"ddd")</f>
        <v>Mon</v>
      </c>
      <c r="N8932" t="str">
        <f>TEXT(INT(HOUR(Table1[[#This Row],[Patient Admission Date]])/3)*3,"00")&amp;"-"&amp;TEXT(INT(HOUR(Table1[[#This Row],[Patient Admission Date]])/3)*3+3,"00")</f>
        <v>15-18</v>
      </c>
      <c r="O8932" t="str" cm="1">
        <f t="array" ref="O8932">_xlfn.IFS(Table1[[#This Row],[Patient Age]]&lt;=14,"0-14",Table1[[#This Row],[Patient Age]]&lt;=29,"15-29",Table1[[#This Row],[Patient Age]]&lt;=44,"30-44",Table1[[#This Row],[Patient Age]]&lt;=59,"45-59",Table1[[#This Row],[Patient Age]]&lt;=74,"60-74",TRUE,"75+")</f>
        <v>60-74</v>
      </c>
      <c r="P8932" t="str" cm="1">
        <f t="array" ref="P8932">_xlfn.IFS(Table1[[#This Row],[Patient Waittime]]&lt;=15,"0-15",Table1[[#This Row],[Patient Waittime]]&lt;=30,"16-30",Table1[[#This Row],[Patient Waittime]]&lt;=45,"31-45",Table1[[#This Row],[Patient Waittime]]&lt;=60,"46-60",TRUE,"60+")</f>
        <v>31-45</v>
      </c>
      <c r="Q8932">
        <f>--(Table1[[#This Row],[Patient Waittime]]&lt;=30)</f>
        <v>0</v>
      </c>
      <c r="R8932">
        <f>--Table1[[#This Row],[Patient Admission Flag]]</f>
        <v>1</v>
      </c>
      <c r="S8932">
        <f>--AND(Table1[[#This Row],[WithinTarget]]=1,Table1[[#This Row],[Patient Satisfaction Score]]&gt;=7)</f>
        <v>0</v>
      </c>
      <c r="T8932" t="str">
        <f>IF(LEFT(Table1[[#This Row],[Patient Gender]],1)="F","Female","Male")</f>
        <v>Male</v>
      </c>
    </row>
    <row r="8933" spans="1:20" x14ac:dyDescent="0.3">
      <c r="A8933" t="s">
        <v>9037</v>
      </c>
      <c r="B8933" s="1">
        <v>45485.35</v>
      </c>
      <c r="C8933" t="s">
        <v>9</v>
      </c>
      <c r="D8933">
        <v>34</v>
      </c>
      <c r="E8933" t="s">
        <v>10</v>
      </c>
      <c r="F8933" t="s">
        <v>11</v>
      </c>
      <c r="G8933" t="b">
        <v>1</v>
      </c>
      <c r="I8933">
        <v>54</v>
      </c>
      <c r="J8933" t="b">
        <v>1</v>
      </c>
      <c r="K8933">
        <f>YEAR(Table1[[#This Row],[Patient Admission Date]])</f>
        <v>2024</v>
      </c>
      <c r="L8933" t="str">
        <f>TEXT(Table1[[#This Row],[Patient Admission Date]],"mmm")</f>
        <v>Jul</v>
      </c>
      <c r="M8933" t="str">
        <f>TEXT(Table1[[#This Row],[Patient Admission Date]],"ddd")</f>
        <v>Fri</v>
      </c>
      <c r="N8933" t="str">
        <f>TEXT(INT(HOUR(Table1[[#This Row],[Patient Admission Date]])/3)*3,"00")&amp;"-"&amp;TEXT(INT(HOUR(Table1[[#This Row],[Patient Admission Date]])/3)*3+3,"00")</f>
        <v>06-09</v>
      </c>
      <c r="O8933" t="str" cm="1">
        <f t="array" ref="O8933">_xlfn.IFS(Table1[[#This Row],[Patient Age]]&lt;=14,"0-14",Table1[[#This Row],[Patient Age]]&lt;=29,"15-29",Table1[[#This Row],[Patient Age]]&lt;=44,"30-44",Table1[[#This Row],[Patient Age]]&lt;=59,"45-59",Table1[[#This Row],[Patient Age]]&lt;=74,"60-74",TRUE,"75+")</f>
        <v>30-44</v>
      </c>
      <c r="P8933" t="str" cm="1">
        <f t="array" ref="P8933">_xlfn.IFS(Table1[[#This Row],[Patient Waittime]]&lt;=15,"0-15",Table1[[#This Row],[Patient Waittime]]&lt;=30,"16-30",Table1[[#This Row],[Patient Waittime]]&lt;=45,"31-45",Table1[[#This Row],[Patient Waittime]]&lt;=60,"46-60",TRUE,"60+")</f>
        <v>46-60</v>
      </c>
      <c r="Q8933">
        <f>--(Table1[[#This Row],[Patient Waittime]]&lt;=30)</f>
        <v>0</v>
      </c>
      <c r="R8933">
        <f>--Table1[[#This Row],[Patient Admission Flag]]</f>
        <v>1</v>
      </c>
      <c r="S8933">
        <f>--AND(Table1[[#This Row],[WithinTarget]]=1,Table1[[#This Row],[Patient Satisfaction Score]]&gt;=7)</f>
        <v>0</v>
      </c>
      <c r="T8933" t="str">
        <f>IF(LEFT(Table1[[#This Row],[Patient Gender]],1)="F","Female","Male")</f>
        <v>Male</v>
      </c>
    </row>
    <row r="8934" spans="1:20" x14ac:dyDescent="0.3">
      <c r="A8934" t="s">
        <v>9038</v>
      </c>
      <c r="B8934" s="1">
        <v>45548.318055555559</v>
      </c>
      <c r="C8934" t="s">
        <v>9</v>
      </c>
      <c r="D8934">
        <v>8</v>
      </c>
      <c r="E8934" t="s">
        <v>10</v>
      </c>
      <c r="F8934" t="s">
        <v>11</v>
      </c>
      <c r="G8934" t="b">
        <v>1</v>
      </c>
      <c r="I8934">
        <v>58</v>
      </c>
      <c r="J8934" t="b">
        <v>1</v>
      </c>
      <c r="K8934">
        <f>YEAR(Table1[[#This Row],[Patient Admission Date]])</f>
        <v>2024</v>
      </c>
      <c r="L8934" t="str">
        <f>TEXT(Table1[[#This Row],[Patient Admission Date]],"mmm")</f>
        <v>Sep</v>
      </c>
      <c r="M8934" t="str">
        <f>TEXT(Table1[[#This Row],[Patient Admission Date]],"ddd")</f>
        <v>Fri</v>
      </c>
      <c r="N8934" t="str">
        <f>TEXT(INT(HOUR(Table1[[#This Row],[Patient Admission Date]])/3)*3,"00")&amp;"-"&amp;TEXT(INT(HOUR(Table1[[#This Row],[Patient Admission Date]])/3)*3+3,"00")</f>
        <v>06-09</v>
      </c>
      <c r="O8934" t="str" cm="1">
        <f t="array" ref="O8934">_xlfn.IFS(Table1[[#This Row],[Patient Age]]&lt;=14,"0-14",Table1[[#This Row],[Patient Age]]&lt;=29,"15-29",Table1[[#This Row],[Patient Age]]&lt;=44,"30-44",Table1[[#This Row],[Patient Age]]&lt;=59,"45-59",Table1[[#This Row],[Patient Age]]&lt;=74,"60-74",TRUE,"75+")</f>
        <v>0-14</v>
      </c>
      <c r="P8934" t="str" cm="1">
        <f t="array" ref="P8934">_xlfn.IFS(Table1[[#This Row],[Patient Waittime]]&lt;=15,"0-15",Table1[[#This Row],[Patient Waittime]]&lt;=30,"16-30",Table1[[#This Row],[Patient Waittime]]&lt;=45,"31-45",Table1[[#This Row],[Patient Waittime]]&lt;=60,"46-60",TRUE,"60+")</f>
        <v>46-60</v>
      </c>
      <c r="Q8934">
        <f>--(Table1[[#This Row],[Patient Waittime]]&lt;=30)</f>
        <v>0</v>
      </c>
      <c r="R8934">
        <f>--Table1[[#This Row],[Patient Admission Flag]]</f>
        <v>1</v>
      </c>
      <c r="S8934">
        <f>--AND(Table1[[#This Row],[WithinTarget]]=1,Table1[[#This Row],[Patient Satisfaction Score]]&gt;=7)</f>
        <v>0</v>
      </c>
      <c r="T8934" t="str">
        <f>IF(LEFT(Table1[[#This Row],[Patient Gender]],1)="F","Female","Male")</f>
        <v>Male</v>
      </c>
    </row>
    <row r="8935" spans="1:20" x14ac:dyDescent="0.3">
      <c r="A8935" t="s">
        <v>9039</v>
      </c>
      <c r="B8935" s="1">
        <v>45344.270833333336</v>
      </c>
      <c r="C8935" t="s">
        <v>9</v>
      </c>
      <c r="D8935">
        <v>47</v>
      </c>
      <c r="E8935" t="s">
        <v>10</v>
      </c>
      <c r="F8935" t="s">
        <v>11</v>
      </c>
      <c r="G8935" t="b">
        <v>1</v>
      </c>
      <c r="I8935">
        <v>58</v>
      </c>
      <c r="J8935" t="b">
        <v>1</v>
      </c>
      <c r="K8935">
        <f>YEAR(Table1[[#This Row],[Patient Admission Date]])</f>
        <v>2024</v>
      </c>
      <c r="L8935" t="str">
        <f>TEXT(Table1[[#This Row],[Patient Admission Date]],"mmm")</f>
        <v>Feb</v>
      </c>
      <c r="M8935" t="str">
        <f>TEXT(Table1[[#This Row],[Patient Admission Date]],"ddd")</f>
        <v>Thu</v>
      </c>
      <c r="N8935" t="str">
        <f>TEXT(INT(HOUR(Table1[[#This Row],[Patient Admission Date]])/3)*3,"00")&amp;"-"&amp;TEXT(INT(HOUR(Table1[[#This Row],[Patient Admission Date]])/3)*3+3,"00")</f>
        <v>06-09</v>
      </c>
      <c r="O8935" t="str" cm="1">
        <f t="array" ref="O8935">_xlfn.IFS(Table1[[#This Row],[Patient Age]]&lt;=14,"0-14",Table1[[#This Row],[Patient Age]]&lt;=29,"15-29",Table1[[#This Row],[Patient Age]]&lt;=44,"30-44",Table1[[#This Row],[Patient Age]]&lt;=59,"45-59",Table1[[#This Row],[Patient Age]]&lt;=74,"60-74",TRUE,"75+")</f>
        <v>45-59</v>
      </c>
      <c r="P8935" t="str" cm="1">
        <f t="array" ref="P8935">_xlfn.IFS(Table1[[#This Row],[Patient Waittime]]&lt;=15,"0-15",Table1[[#This Row],[Patient Waittime]]&lt;=30,"16-30",Table1[[#This Row],[Patient Waittime]]&lt;=45,"31-45",Table1[[#This Row],[Patient Waittime]]&lt;=60,"46-60",TRUE,"60+")</f>
        <v>46-60</v>
      </c>
      <c r="Q8935">
        <f>--(Table1[[#This Row],[Patient Waittime]]&lt;=30)</f>
        <v>0</v>
      </c>
      <c r="R8935">
        <f>--Table1[[#This Row],[Patient Admission Flag]]</f>
        <v>1</v>
      </c>
      <c r="S8935">
        <f>--AND(Table1[[#This Row],[WithinTarget]]=1,Table1[[#This Row],[Patient Satisfaction Score]]&gt;=7)</f>
        <v>0</v>
      </c>
      <c r="T8935" t="str">
        <f>IF(LEFT(Table1[[#This Row],[Patient Gender]],1)="F","Female","Male")</f>
        <v>Male</v>
      </c>
    </row>
    <row r="8936" spans="1:20" x14ac:dyDescent="0.3">
      <c r="A8936" t="s">
        <v>9040</v>
      </c>
      <c r="B8936" s="1">
        <v>45591.595833333333</v>
      </c>
      <c r="C8936" t="s">
        <v>9</v>
      </c>
      <c r="D8936">
        <v>7</v>
      </c>
      <c r="E8936" t="s">
        <v>10</v>
      </c>
      <c r="F8936" t="s">
        <v>11</v>
      </c>
      <c r="G8936" t="b">
        <v>1</v>
      </c>
      <c r="I8936">
        <v>10</v>
      </c>
      <c r="J8936" t="b">
        <v>1</v>
      </c>
      <c r="K8936">
        <f>YEAR(Table1[[#This Row],[Patient Admission Date]])</f>
        <v>2024</v>
      </c>
      <c r="L8936" t="str">
        <f>TEXT(Table1[[#This Row],[Patient Admission Date]],"mmm")</f>
        <v>Oct</v>
      </c>
      <c r="M8936" t="str">
        <f>TEXT(Table1[[#This Row],[Patient Admission Date]],"ddd")</f>
        <v>Sat</v>
      </c>
      <c r="N8936" t="str">
        <f>TEXT(INT(HOUR(Table1[[#This Row],[Patient Admission Date]])/3)*3,"00")&amp;"-"&amp;TEXT(INT(HOUR(Table1[[#This Row],[Patient Admission Date]])/3)*3+3,"00")</f>
        <v>12-15</v>
      </c>
      <c r="O8936" t="str" cm="1">
        <f t="array" ref="O8936">_xlfn.IFS(Table1[[#This Row],[Patient Age]]&lt;=14,"0-14",Table1[[#This Row],[Patient Age]]&lt;=29,"15-29",Table1[[#This Row],[Patient Age]]&lt;=44,"30-44",Table1[[#This Row],[Patient Age]]&lt;=59,"45-59",Table1[[#This Row],[Patient Age]]&lt;=74,"60-74",TRUE,"75+")</f>
        <v>0-14</v>
      </c>
      <c r="P8936" t="str" cm="1">
        <f t="array" ref="P8936">_xlfn.IFS(Table1[[#This Row],[Patient Waittime]]&lt;=15,"0-15",Table1[[#This Row],[Patient Waittime]]&lt;=30,"16-30",Table1[[#This Row],[Patient Waittime]]&lt;=45,"31-45",Table1[[#This Row],[Patient Waittime]]&lt;=60,"46-60",TRUE,"60+")</f>
        <v>0-15</v>
      </c>
      <c r="Q8936">
        <f>--(Table1[[#This Row],[Patient Waittime]]&lt;=30)</f>
        <v>1</v>
      </c>
      <c r="R8936">
        <f>--Table1[[#This Row],[Patient Admission Flag]]</f>
        <v>1</v>
      </c>
      <c r="S8936">
        <f>--AND(Table1[[#This Row],[WithinTarget]]=1,Table1[[#This Row],[Patient Satisfaction Score]]&gt;=7)</f>
        <v>0</v>
      </c>
      <c r="T8936" t="str">
        <f>IF(LEFT(Table1[[#This Row],[Patient Gender]],1)="F","Female","Male")</f>
        <v>Male</v>
      </c>
    </row>
    <row r="8937" spans="1:20" x14ac:dyDescent="0.3">
      <c r="A8937" t="s">
        <v>9041</v>
      </c>
      <c r="B8937" s="1">
        <v>45238.31527777778</v>
      </c>
      <c r="C8937" t="s">
        <v>9</v>
      </c>
      <c r="D8937">
        <v>76</v>
      </c>
      <c r="E8937" t="s">
        <v>10</v>
      </c>
      <c r="F8937" t="s">
        <v>11</v>
      </c>
      <c r="G8937" t="b">
        <v>1</v>
      </c>
      <c r="I8937">
        <v>11</v>
      </c>
      <c r="J8937" t="b">
        <v>1</v>
      </c>
      <c r="K8937">
        <f>YEAR(Table1[[#This Row],[Patient Admission Date]])</f>
        <v>2023</v>
      </c>
      <c r="L8937" t="str">
        <f>TEXT(Table1[[#This Row],[Patient Admission Date]],"mmm")</f>
        <v>Nov</v>
      </c>
      <c r="M8937" t="str">
        <f>TEXT(Table1[[#This Row],[Patient Admission Date]],"ddd")</f>
        <v>Wed</v>
      </c>
      <c r="N8937" t="str">
        <f>TEXT(INT(HOUR(Table1[[#This Row],[Patient Admission Date]])/3)*3,"00")&amp;"-"&amp;TEXT(INT(HOUR(Table1[[#This Row],[Patient Admission Date]])/3)*3+3,"00")</f>
        <v>06-09</v>
      </c>
      <c r="O8937" t="str" cm="1">
        <f t="array" ref="O8937">_xlfn.IFS(Table1[[#This Row],[Patient Age]]&lt;=14,"0-14",Table1[[#This Row],[Patient Age]]&lt;=29,"15-29",Table1[[#This Row],[Patient Age]]&lt;=44,"30-44",Table1[[#This Row],[Patient Age]]&lt;=59,"45-59",Table1[[#This Row],[Patient Age]]&lt;=74,"60-74",TRUE,"75+")</f>
        <v>75+</v>
      </c>
      <c r="P8937" t="str" cm="1">
        <f t="array" ref="P8937">_xlfn.IFS(Table1[[#This Row],[Patient Waittime]]&lt;=15,"0-15",Table1[[#This Row],[Patient Waittime]]&lt;=30,"16-30",Table1[[#This Row],[Patient Waittime]]&lt;=45,"31-45",Table1[[#This Row],[Patient Waittime]]&lt;=60,"46-60",TRUE,"60+")</f>
        <v>0-15</v>
      </c>
      <c r="Q8937">
        <f>--(Table1[[#This Row],[Patient Waittime]]&lt;=30)</f>
        <v>1</v>
      </c>
      <c r="R8937">
        <f>--Table1[[#This Row],[Patient Admission Flag]]</f>
        <v>1</v>
      </c>
      <c r="S8937">
        <f>--AND(Table1[[#This Row],[WithinTarget]]=1,Table1[[#This Row],[Patient Satisfaction Score]]&gt;=7)</f>
        <v>0</v>
      </c>
      <c r="T8937" t="str">
        <f>IF(LEFT(Table1[[#This Row],[Patient Gender]],1)="F","Female","Male")</f>
        <v>Male</v>
      </c>
    </row>
    <row r="8938" spans="1:20" x14ac:dyDescent="0.3">
      <c r="A8938" t="s">
        <v>9042</v>
      </c>
      <c r="B8938" s="1">
        <v>45464.883333333331</v>
      </c>
      <c r="C8938" t="s">
        <v>9</v>
      </c>
      <c r="D8938">
        <v>44</v>
      </c>
      <c r="E8938" t="s">
        <v>10</v>
      </c>
      <c r="F8938" t="s">
        <v>11</v>
      </c>
      <c r="G8938" t="b">
        <v>1</v>
      </c>
      <c r="I8938">
        <v>12</v>
      </c>
      <c r="J8938" t="b">
        <v>1</v>
      </c>
      <c r="K8938">
        <f>YEAR(Table1[[#This Row],[Patient Admission Date]])</f>
        <v>2024</v>
      </c>
      <c r="L8938" t="str">
        <f>TEXT(Table1[[#This Row],[Patient Admission Date]],"mmm")</f>
        <v>Jun</v>
      </c>
      <c r="M8938" t="str">
        <f>TEXT(Table1[[#This Row],[Patient Admission Date]],"ddd")</f>
        <v>Fri</v>
      </c>
      <c r="N8938" t="str">
        <f>TEXT(INT(HOUR(Table1[[#This Row],[Patient Admission Date]])/3)*3,"00")&amp;"-"&amp;TEXT(INT(HOUR(Table1[[#This Row],[Patient Admission Date]])/3)*3+3,"00")</f>
        <v>21-24</v>
      </c>
      <c r="O8938" t="str" cm="1">
        <f t="array" ref="O8938">_xlfn.IFS(Table1[[#This Row],[Patient Age]]&lt;=14,"0-14",Table1[[#This Row],[Patient Age]]&lt;=29,"15-29",Table1[[#This Row],[Patient Age]]&lt;=44,"30-44",Table1[[#This Row],[Patient Age]]&lt;=59,"45-59",Table1[[#This Row],[Patient Age]]&lt;=74,"60-74",TRUE,"75+")</f>
        <v>30-44</v>
      </c>
      <c r="P8938" t="str" cm="1">
        <f t="array" ref="P8938">_xlfn.IFS(Table1[[#This Row],[Patient Waittime]]&lt;=15,"0-15",Table1[[#This Row],[Patient Waittime]]&lt;=30,"16-30",Table1[[#This Row],[Patient Waittime]]&lt;=45,"31-45",Table1[[#This Row],[Patient Waittime]]&lt;=60,"46-60",TRUE,"60+")</f>
        <v>0-15</v>
      </c>
      <c r="Q8938">
        <f>--(Table1[[#This Row],[Patient Waittime]]&lt;=30)</f>
        <v>1</v>
      </c>
      <c r="R8938">
        <f>--Table1[[#This Row],[Patient Admission Flag]]</f>
        <v>1</v>
      </c>
      <c r="S8938">
        <f>--AND(Table1[[#This Row],[WithinTarget]]=1,Table1[[#This Row],[Patient Satisfaction Score]]&gt;=7)</f>
        <v>0</v>
      </c>
      <c r="T8938" t="str">
        <f>IF(LEFT(Table1[[#This Row],[Patient Gender]],1)="F","Female","Male")</f>
        <v>Male</v>
      </c>
    </row>
    <row r="8939" spans="1:20" x14ac:dyDescent="0.3">
      <c r="A8939" t="s">
        <v>9043</v>
      </c>
      <c r="B8939" s="1">
        <v>45544.407638888886</v>
      </c>
      <c r="C8939" t="s">
        <v>9</v>
      </c>
      <c r="D8939">
        <v>43</v>
      </c>
      <c r="E8939" t="s">
        <v>10</v>
      </c>
      <c r="F8939" t="s">
        <v>11</v>
      </c>
      <c r="G8939" t="b">
        <v>1</v>
      </c>
      <c r="I8939">
        <v>15</v>
      </c>
      <c r="J8939" t="b">
        <v>1</v>
      </c>
      <c r="K8939">
        <f>YEAR(Table1[[#This Row],[Patient Admission Date]])</f>
        <v>2024</v>
      </c>
      <c r="L8939" t="str">
        <f>TEXT(Table1[[#This Row],[Patient Admission Date]],"mmm")</f>
        <v>Sep</v>
      </c>
      <c r="M8939" t="str">
        <f>TEXT(Table1[[#This Row],[Patient Admission Date]],"ddd")</f>
        <v>Mon</v>
      </c>
      <c r="N8939" t="str">
        <f>TEXT(INT(HOUR(Table1[[#This Row],[Patient Admission Date]])/3)*3,"00")&amp;"-"&amp;TEXT(INT(HOUR(Table1[[#This Row],[Patient Admission Date]])/3)*3+3,"00")</f>
        <v>09-12</v>
      </c>
      <c r="O8939" t="str" cm="1">
        <f t="array" ref="O8939">_xlfn.IFS(Table1[[#This Row],[Patient Age]]&lt;=14,"0-14",Table1[[#This Row],[Patient Age]]&lt;=29,"15-29",Table1[[#This Row],[Patient Age]]&lt;=44,"30-44",Table1[[#This Row],[Patient Age]]&lt;=59,"45-59",Table1[[#This Row],[Patient Age]]&lt;=74,"60-74",TRUE,"75+")</f>
        <v>30-44</v>
      </c>
      <c r="P8939" t="str" cm="1">
        <f t="array" ref="P8939">_xlfn.IFS(Table1[[#This Row],[Patient Waittime]]&lt;=15,"0-15",Table1[[#This Row],[Patient Waittime]]&lt;=30,"16-30",Table1[[#This Row],[Patient Waittime]]&lt;=45,"31-45",Table1[[#This Row],[Patient Waittime]]&lt;=60,"46-60",TRUE,"60+")</f>
        <v>0-15</v>
      </c>
      <c r="Q8939">
        <f>--(Table1[[#This Row],[Patient Waittime]]&lt;=30)</f>
        <v>1</v>
      </c>
      <c r="R8939">
        <f>--Table1[[#This Row],[Patient Admission Flag]]</f>
        <v>1</v>
      </c>
      <c r="S8939">
        <f>--AND(Table1[[#This Row],[WithinTarget]]=1,Table1[[#This Row],[Patient Satisfaction Score]]&gt;=7)</f>
        <v>0</v>
      </c>
      <c r="T8939" t="str">
        <f>IF(LEFT(Table1[[#This Row],[Patient Gender]],1)="F","Female","Male")</f>
        <v>Male</v>
      </c>
    </row>
    <row r="8940" spans="1:20" x14ac:dyDescent="0.3">
      <c r="A8940" t="s">
        <v>9044</v>
      </c>
      <c r="B8940" s="1">
        <v>45385.200694444444</v>
      </c>
      <c r="C8940" t="s">
        <v>9</v>
      </c>
      <c r="D8940">
        <v>34</v>
      </c>
      <c r="E8940" t="s">
        <v>10</v>
      </c>
      <c r="F8940" t="s">
        <v>11</v>
      </c>
      <c r="G8940" t="b">
        <v>1</v>
      </c>
      <c r="I8940">
        <v>20</v>
      </c>
      <c r="J8940" t="b">
        <v>1</v>
      </c>
      <c r="K8940">
        <f>YEAR(Table1[[#This Row],[Patient Admission Date]])</f>
        <v>2024</v>
      </c>
      <c r="L8940" t="str">
        <f>TEXT(Table1[[#This Row],[Patient Admission Date]],"mmm")</f>
        <v>Apr</v>
      </c>
      <c r="M8940" t="str">
        <f>TEXT(Table1[[#This Row],[Patient Admission Date]],"ddd")</f>
        <v>Wed</v>
      </c>
      <c r="N8940" t="str">
        <f>TEXT(INT(HOUR(Table1[[#This Row],[Patient Admission Date]])/3)*3,"00")&amp;"-"&amp;TEXT(INT(HOUR(Table1[[#This Row],[Patient Admission Date]])/3)*3+3,"00")</f>
        <v>03-06</v>
      </c>
      <c r="O8940" t="str" cm="1">
        <f t="array" ref="O8940">_xlfn.IFS(Table1[[#This Row],[Patient Age]]&lt;=14,"0-14",Table1[[#This Row],[Patient Age]]&lt;=29,"15-29",Table1[[#This Row],[Patient Age]]&lt;=44,"30-44",Table1[[#This Row],[Patient Age]]&lt;=59,"45-59",Table1[[#This Row],[Patient Age]]&lt;=74,"60-74",TRUE,"75+")</f>
        <v>30-44</v>
      </c>
      <c r="P8940" t="str" cm="1">
        <f t="array" ref="P8940">_xlfn.IFS(Table1[[#This Row],[Patient Waittime]]&lt;=15,"0-15",Table1[[#This Row],[Patient Waittime]]&lt;=30,"16-30",Table1[[#This Row],[Patient Waittime]]&lt;=45,"31-45",Table1[[#This Row],[Patient Waittime]]&lt;=60,"46-60",TRUE,"60+")</f>
        <v>16-30</v>
      </c>
      <c r="Q8940">
        <f>--(Table1[[#This Row],[Patient Waittime]]&lt;=30)</f>
        <v>1</v>
      </c>
      <c r="R8940">
        <f>--Table1[[#This Row],[Patient Admission Flag]]</f>
        <v>1</v>
      </c>
      <c r="S8940">
        <f>--AND(Table1[[#This Row],[WithinTarget]]=1,Table1[[#This Row],[Patient Satisfaction Score]]&gt;=7)</f>
        <v>0</v>
      </c>
      <c r="T8940" t="str">
        <f>IF(LEFT(Table1[[#This Row],[Patient Gender]],1)="F","Female","Male")</f>
        <v>Male</v>
      </c>
    </row>
    <row r="8941" spans="1:20" x14ac:dyDescent="0.3">
      <c r="A8941" t="s">
        <v>9045</v>
      </c>
      <c r="B8941" s="1">
        <v>45279.382638888892</v>
      </c>
      <c r="C8941" t="s">
        <v>9</v>
      </c>
      <c r="D8941">
        <v>55</v>
      </c>
      <c r="E8941" t="s">
        <v>10</v>
      </c>
      <c r="F8941" t="s">
        <v>11</v>
      </c>
      <c r="G8941" t="b">
        <v>1</v>
      </c>
      <c r="I8941">
        <v>33</v>
      </c>
      <c r="J8941" t="b">
        <v>1</v>
      </c>
      <c r="K8941">
        <f>YEAR(Table1[[#This Row],[Patient Admission Date]])</f>
        <v>2023</v>
      </c>
      <c r="L8941" t="str">
        <f>TEXT(Table1[[#This Row],[Patient Admission Date]],"mmm")</f>
        <v>Dec</v>
      </c>
      <c r="M8941" t="str">
        <f>TEXT(Table1[[#This Row],[Patient Admission Date]],"ddd")</f>
        <v>Tue</v>
      </c>
      <c r="N8941" t="str">
        <f>TEXT(INT(HOUR(Table1[[#This Row],[Patient Admission Date]])/3)*3,"00")&amp;"-"&amp;TEXT(INT(HOUR(Table1[[#This Row],[Patient Admission Date]])/3)*3+3,"00")</f>
        <v>09-12</v>
      </c>
      <c r="O8941" t="str" cm="1">
        <f t="array" ref="O8941">_xlfn.IFS(Table1[[#This Row],[Patient Age]]&lt;=14,"0-14",Table1[[#This Row],[Patient Age]]&lt;=29,"15-29",Table1[[#This Row],[Patient Age]]&lt;=44,"30-44",Table1[[#This Row],[Patient Age]]&lt;=59,"45-59",Table1[[#This Row],[Patient Age]]&lt;=74,"60-74",TRUE,"75+")</f>
        <v>45-59</v>
      </c>
      <c r="P8941" t="str" cm="1">
        <f t="array" ref="P8941">_xlfn.IFS(Table1[[#This Row],[Patient Waittime]]&lt;=15,"0-15",Table1[[#This Row],[Patient Waittime]]&lt;=30,"16-30",Table1[[#This Row],[Patient Waittime]]&lt;=45,"31-45",Table1[[#This Row],[Patient Waittime]]&lt;=60,"46-60",TRUE,"60+")</f>
        <v>31-45</v>
      </c>
      <c r="Q8941">
        <f>--(Table1[[#This Row],[Patient Waittime]]&lt;=30)</f>
        <v>0</v>
      </c>
      <c r="R8941">
        <f>--Table1[[#This Row],[Patient Admission Flag]]</f>
        <v>1</v>
      </c>
      <c r="S8941">
        <f>--AND(Table1[[#This Row],[WithinTarget]]=1,Table1[[#This Row],[Patient Satisfaction Score]]&gt;=7)</f>
        <v>0</v>
      </c>
      <c r="T8941" t="str">
        <f>IF(LEFT(Table1[[#This Row],[Patient Gender]],1)="F","Female","Male")</f>
        <v>Male</v>
      </c>
    </row>
    <row r="8942" spans="1:20" x14ac:dyDescent="0.3">
      <c r="A8942" t="s">
        <v>9046</v>
      </c>
      <c r="B8942" s="1">
        <v>45421.713888888888</v>
      </c>
      <c r="C8942" t="s">
        <v>9</v>
      </c>
      <c r="D8942">
        <v>51</v>
      </c>
      <c r="E8942" t="s">
        <v>10</v>
      </c>
      <c r="F8942" t="s">
        <v>11</v>
      </c>
      <c r="G8942" t="b">
        <v>1</v>
      </c>
      <c r="I8942">
        <v>43</v>
      </c>
      <c r="J8942" t="b">
        <v>1</v>
      </c>
      <c r="K8942">
        <f>YEAR(Table1[[#This Row],[Patient Admission Date]])</f>
        <v>2024</v>
      </c>
      <c r="L8942" t="str">
        <f>TEXT(Table1[[#This Row],[Patient Admission Date]],"mmm")</f>
        <v>May</v>
      </c>
      <c r="M8942" t="str">
        <f>TEXT(Table1[[#This Row],[Patient Admission Date]],"ddd")</f>
        <v>Thu</v>
      </c>
      <c r="N8942" t="str">
        <f>TEXT(INT(HOUR(Table1[[#This Row],[Patient Admission Date]])/3)*3,"00")&amp;"-"&amp;TEXT(INT(HOUR(Table1[[#This Row],[Patient Admission Date]])/3)*3+3,"00")</f>
        <v>15-18</v>
      </c>
      <c r="O8942" t="str" cm="1">
        <f t="array" ref="O8942">_xlfn.IFS(Table1[[#This Row],[Patient Age]]&lt;=14,"0-14",Table1[[#This Row],[Patient Age]]&lt;=29,"15-29",Table1[[#This Row],[Patient Age]]&lt;=44,"30-44",Table1[[#This Row],[Patient Age]]&lt;=59,"45-59",Table1[[#This Row],[Patient Age]]&lt;=74,"60-74",TRUE,"75+")</f>
        <v>45-59</v>
      </c>
      <c r="P8942" t="str" cm="1">
        <f t="array" ref="P8942">_xlfn.IFS(Table1[[#This Row],[Patient Waittime]]&lt;=15,"0-15",Table1[[#This Row],[Patient Waittime]]&lt;=30,"16-30",Table1[[#This Row],[Patient Waittime]]&lt;=45,"31-45",Table1[[#This Row],[Patient Waittime]]&lt;=60,"46-60",TRUE,"60+")</f>
        <v>31-45</v>
      </c>
      <c r="Q8942">
        <f>--(Table1[[#This Row],[Patient Waittime]]&lt;=30)</f>
        <v>0</v>
      </c>
      <c r="R8942">
        <f>--Table1[[#This Row],[Patient Admission Flag]]</f>
        <v>1</v>
      </c>
      <c r="S8942">
        <f>--AND(Table1[[#This Row],[WithinTarget]]=1,Table1[[#This Row],[Patient Satisfaction Score]]&gt;=7)</f>
        <v>0</v>
      </c>
      <c r="T8942" t="str">
        <f>IF(LEFT(Table1[[#This Row],[Patient Gender]],1)="F","Female","Male")</f>
        <v>Male</v>
      </c>
    </row>
    <row r="8943" spans="1:20" x14ac:dyDescent="0.3">
      <c r="A8943" t="s">
        <v>9047</v>
      </c>
      <c r="B8943" s="1">
        <v>45475.247916666667</v>
      </c>
      <c r="C8943" t="s">
        <v>9</v>
      </c>
      <c r="D8943">
        <v>23</v>
      </c>
      <c r="E8943" t="s">
        <v>10</v>
      </c>
      <c r="F8943" t="s">
        <v>11</v>
      </c>
      <c r="G8943" t="b">
        <v>1</v>
      </c>
      <c r="I8943">
        <v>44</v>
      </c>
      <c r="J8943" t="b">
        <v>1</v>
      </c>
      <c r="K8943">
        <f>YEAR(Table1[[#This Row],[Patient Admission Date]])</f>
        <v>2024</v>
      </c>
      <c r="L8943" t="str">
        <f>TEXT(Table1[[#This Row],[Patient Admission Date]],"mmm")</f>
        <v>Jul</v>
      </c>
      <c r="M8943" t="str">
        <f>TEXT(Table1[[#This Row],[Patient Admission Date]],"ddd")</f>
        <v>Tue</v>
      </c>
      <c r="N8943" t="str">
        <f>TEXT(INT(HOUR(Table1[[#This Row],[Patient Admission Date]])/3)*3,"00")&amp;"-"&amp;TEXT(INT(HOUR(Table1[[#This Row],[Patient Admission Date]])/3)*3+3,"00")</f>
        <v>03-06</v>
      </c>
      <c r="O8943" t="str" cm="1">
        <f t="array" ref="O8943">_xlfn.IFS(Table1[[#This Row],[Patient Age]]&lt;=14,"0-14",Table1[[#This Row],[Patient Age]]&lt;=29,"15-29",Table1[[#This Row],[Patient Age]]&lt;=44,"30-44",Table1[[#This Row],[Patient Age]]&lt;=59,"45-59",Table1[[#This Row],[Patient Age]]&lt;=74,"60-74",TRUE,"75+")</f>
        <v>15-29</v>
      </c>
      <c r="P8943" t="str" cm="1">
        <f t="array" ref="P8943">_xlfn.IFS(Table1[[#This Row],[Patient Waittime]]&lt;=15,"0-15",Table1[[#This Row],[Patient Waittime]]&lt;=30,"16-30",Table1[[#This Row],[Patient Waittime]]&lt;=45,"31-45",Table1[[#This Row],[Patient Waittime]]&lt;=60,"46-60",TRUE,"60+")</f>
        <v>31-45</v>
      </c>
      <c r="Q8943">
        <f>--(Table1[[#This Row],[Patient Waittime]]&lt;=30)</f>
        <v>0</v>
      </c>
      <c r="R8943">
        <f>--Table1[[#This Row],[Patient Admission Flag]]</f>
        <v>1</v>
      </c>
      <c r="S8943">
        <f>--AND(Table1[[#This Row],[WithinTarget]]=1,Table1[[#This Row],[Patient Satisfaction Score]]&gt;=7)</f>
        <v>0</v>
      </c>
      <c r="T8943" t="str">
        <f>IF(LEFT(Table1[[#This Row],[Patient Gender]],1)="F","Female","Male")</f>
        <v>Male</v>
      </c>
    </row>
    <row r="8944" spans="1:20" x14ac:dyDescent="0.3">
      <c r="A8944" t="s">
        <v>9048</v>
      </c>
      <c r="B8944" s="1">
        <v>45106.587500000001</v>
      </c>
      <c r="C8944" t="s">
        <v>9</v>
      </c>
      <c r="D8944">
        <v>61</v>
      </c>
      <c r="E8944" t="s">
        <v>10</v>
      </c>
      <c r="F8944" t="s">
        <v>11</v>
      </c>
      <c r="G8944" t="b">
        <v>1</v>
      </c>
      <c r="I8944">
        <v>46</v>
      </c>
      <c r="J8944" t="b">
        <v>1</v>
      </c>
      <c r="K8944">
        <f>YEAR(Table1[[#This Row],[Patient Admission Date]])</f>
        <v>2023</v>
      </c>
      <c r="L8944" t="str">
        <f>TEXT(Table1[[#This Row],[Patient Admission Date]],"mmm")</f>
        <v>Jun</v>
      </c>
      <c r="M8944" t="str">
        <f>TEXT(Table1[[#This Row],[Patient Admission Date]],"ddd")</f>
        <v>Thu</v>
      </c>
      <c r="N8944" t="str">
        <f>TEXT(INT(HOUR(Table1[[#This Row],[Patient Admission Date]])/3)*3,"00")&amp;"-"&amp;TEXT(INT(HOUR(Table1[[#This Row],[Patient Admission Date]])/3)*3+3,"00")</f>
        <v>12-15</v>
      </c>
      <c r="O8944" t="str" cm="1">
        <f t="array" ref="O8944">_xlfn.IFS(Table1[[#This Row],[Patient Age]]&lt;=14,"0-14",Table1[[#This Row],[Patient Age]]&lt;=29,"15-29",Table1[[#This Row],[Patient Age]]&lt;=44,"30-44",Table1[[#This Row],[Patient Age]]&lt;=59,"45-59",Table1[[#This Row],[Patient Age]]&lt;=74,"60-74",TRUE,"75+")</f>
        <v>60-74</v>
      </c>
      <c r="P8944" t="str" cm="1">
        <f t="array" ref="P8944">_xlfn.IFS(Table1[[#This Row],[Patient Waittime]]&lt;=15,"0-15",Table1[[#This Row],[Patient Waittime]]&lt;=30,"16-30",Table1[[#This Row],[Patient Waittime]]&lt;=45,"31-45",Table1[[#This Row],[Patient Waittime]]&lt;=60,"46-60",TRUE,"60+")</f>
        <v>46-60</v>
      </c>
      <c r="Q8944">
        <f>--(Table1[[#This Row],[Patient Waittime]]&lt;=30)</f>
        <v>0</v>
      </c>
      <c r="R8944">
        <f>--Table1[[#This Row],[Patient Admission Flag]]</f>
        <v>1</v>
      </c>
      <c r="S8944">
        <f>--AND(Table1[[#This Row],[WithinTarget]]=1,Table1[[#This Row],[Patient Satisfaction Score]]&gt;=7)</f>
        <v>0</v>
      </c>
      <c r="T8944" t="str">
        <f>IF(LEFT(Table1[[#This Row],[Patient Gender]],1)="F","Female","Male")</f>
        <v>Male</v>
      </c>
    </row>
    <row r="8945" spans="1:20" x14ac:dyDescent="0.3">
      <c r="A8945" t="s">
        <v>9049</v>
      </c>
      <c r="B8945" s="1">
        <v>45321.551388888889</v>
      </c>
      <c r="C8945" t="s">
        <v>9</v>
      </c>
      <c r="D8945">
        <v>71</v>
      </c>
      <c r="E8945" t="s">
        <v>10</v>
      </c>
      <c r="F8945" t="s">
        <v>11</v>
      </c>
      <c r="G8945" t="b">
        <v>1</v>
      </c>
      <c r="I8945">
        <v>47</v>
      </c>
      <c r="J8945" t="b">
        <v>1</v>
      </c>
      <c r="K8945">
        <f>YEAR(Table1[[#This Row],[Patient Admission Date]])</f>
        <v>2024</v>
      </c>
      <c r="L8945" t="str">
        <f>TEXT(Table1[[#This Row],[Patient Admission Date]],"mmm")</f>
        <v>Jan</v>
      </c>
      <c r="M8945" t="str">
        <f>TEXT(Table1[[#This Row],[Patient Admission Date]],"ddd")</f>
        <v>Tue</v>
      </c>
      <c r="N8945" t="str">
        <f>TEXT(INT(HOUR(Table1[[#This Row],[Patient Admission Date]])/3)*3,"00")&amp;"-"&amp;TEXT(INT(HOUR(Table1[[#This Row],[Patient Admission Date]])/3)*3+3,"00")</f>
        <v>12-15</v>
      </c>
      <c r="O8945" t="str" cm="1">
        <f t="array" ref="O8945">_xlfn.IFS(Table1[[#This Row],[Patient Age]]&lt;=14,"0-14",Table1[[#This Row],[Patient Age]]&lt;=29,"15-29",Table1[[#This Row],[Patient Age]]&lt;=44,"30-44",Table1[[#This Row],[Patient Age]]&lt;=59,"45-59",Table1[[#This Row],[Patient Age]]&lt;=74,"60-74",TRUE,"75+")</f>
        <v>60-74</v>
      </c>
      <c r="P8945" t="str" cm="1">
        <f t="array" ref="P8945">_xlfn.IFS(Table1[[#This Row],[Patient Waittime]]&lt;=15,"0-15",Table1[[#This Row],[Patient Waittime]]&lt;=30,"16-30",Table1[[#This Row],[Patient Waittime]]&lt;=45,"31-45",Table1[[#This Row],[Patient Waittime]]&lt;=60,"46-60",TRUE,"60+")</f>
        <v>46-60</v>
      </c>
      <c r="Q8945">
        <f>--(Table1[[#This Row],[Patient Waittime]]&lt;=30)</f>
        <v>0</v>
      </c>
      <c r="R8945">
        <f>--Table1[[#This Row],[Patient Admission Flag]]</f>
        <v>1</v>
      </c>
      <c r="S8945">
        <f>--AND(Table1[[#This Row],[WithinTarget]]=1,Table1[[#This Row],[Patient Satisfaction Score]]&gt;=7)</f>
        <v>0</v>
      </c>
      <c r="T8945" t="str">
        <f>IF(LEFT(Table1[[#This Row],[Patient Gender]],1)="F","Female","Male")</f>
        <v>Male</v>
      </c>
    </row>
    <row r="8946" spans="1:20" x14ac:dyDescent="0.3">
      <c r="A8946" t="s">
        <v>9050</v>
      </c>
      <c r="B8946" s="1">
        <v>45489.695833333331</v>
      </c>
      <c r="C8946" t="s">
        <v>9</v>
      </c>
      <c r="D8946">
        <v>76</v>
      </c>
      <c r="E8946" t="s">
        <v>10</v>
      </c>
      <c r="F8946" t="s">
        <v>11</v>
      </c>
      <c r="G8946" t="b">
        <v>1</v>
      </c>
      <c r="I8946">
        <v>50</v>
      </c>
      <c r="J8946" t="b">
        <v>1</v>
      </c>
      <c r="K8946">
        <f>YEAR(Table1[[#This Row],[Patient Admission Date]])</f>
        <v>2024</v>
      </c>
      <c r="L8946" t="str">
        <f>TEXT(Table1[[#This Row],[Patient Admission Date]],"mmm")</f>
        <v>Jul</v>
      </c>
      <c r="M8946" t="str">
        <f>TEXT(Table1[[#This Row],[Patient Admission Date]],"ddd")</f>
        <v>Tue</v>
      </c>
      <c r="N8946" t="str">
        <f>TEXT(INT(HOUR(Table1[[#This Row],[Patient Admission Date]])/3)*3,"00")&amp;"-"&amp;TEXT(INT(HOUR(Table1[[#This Row],[Patient Admission Date]])/3)*3+3,"00")</f>
        <v>15-18</v>
      </c>
      <c r="O8946" t="str" cm="1">
        <f t="array" ref="O8946">_xlfn.IFS(Table1[[#This Row],[Patient Age]]&lt;=14,"0-14",Table1[[#This Row],[Patient Age]]&lt;=29,"15-29",Table1[[#This Row],[Patient Age]]&lt;=44,"30-44",Table1[[#This Row],[Patient Age]]&lt;=59,"45-59",Table1[[#This Row],[Patient Age]]&lt;=74,"60-74",TRUE,"75+")</f>
        <v>75+</v>
      </c>
      <c r="P8946" t="str" cm="1">
        <f t="array" ref="P8946">_xlfn.IFS(Table1[[#This Row],[Patient Waittime]]&lt;=15,"0-15",Table1[[#This Row],[Patient Waittime]]&lt;=30,"16-30",Table1[[#This Row],[Patient Waittime]]&lt;=45,"31-45",Table1[[#This Row],[Patient Waittime]]&lt;=60,"46-60",TRUE,"60+")</f>
        <v>46-60</v>
      </c>
      <c r="Q8946">
        <f>--(Table1[[#This Row],[Patient Waittime]]&lt;=30)</f>
        <v>0</v>
      </c>
      <c r="R8946">
        <f>--Table1[[#This Row],[Patient Admission Flag]]</f>
        <v>1</v>
      </c>
      <c r="S8946">
        <f>--AND(Table1[[#This Row],[WithinTarget]]=1,Table1[[#This Row],[Patient Satisfaction Score]]&gt;=7)</f>
        <v>0</v>
      </c>
      <c r="T8946" t="str">
        <f>IF(LEFT(Table1[[#This Row],[Patient Gender]],1)="F","Female","Male")</f>
        <v>Male</v>
      </c>
    </row>
    <row r="8947" spans="1:20" x14ac:dyDescent="0.3">
      <c r="A8947" t="s">
        <v>9051</v>
      </c>
      <c r="B8947" s="1">
        <v>45152.970138888886</v>
      </c>
      <c r="C8947" t="s">
        <v>9</v>
      </c>
      <c r="D8947">
        <v>36</v>
      </c>
      <c r="E8947" t="s">
        <v>10</v>
      </c>
      <c r="F8947" t="s">
        <v>11</v>
      </c>
      <c r="G8947" t="b">
        <v>1</v>
      </c>
      <c r="I8947">
        <v>51</v>
      </c>
      <c r="J8947" t="b">
        <v>1</v>
      </c>
      <c r="K8947">
        <f>YEAR(Table1[[#This Row],[Patient Admission Date]])</f>
        <v>2023</v>
      </c>
      <c r="L8947" t="str">
        <f>TEXT(Table1[[#This Row],[Patient Admission Date]],"mmm")</f>
        <v>Aug</v>
      </c>
      <c r="M8947" t="str">
        <f>TEXT(Table1[[#This Row],[Patient Admission Date]],"ddd")</f>
        <v>Mon</v>
      </c>
      <c r="N8947" t="str">
        <f>TEXT(INT(HOUR(Table1[[#This Row],[Patient Admission Date]])/3)*3,"00")&amp;"-"&amp;TEXT(INT(HOUR(Table1[[#This Row],[Patient Admission Date]])/3)*3+3,"00")</f>
        <v>21-24</v>
      </c>
      <c r="O8947" t="str" cm="1">
        <f t="array" ref="O8947">_xlfn.IFS(Table1[[#This Row],[Patient Age]]&lt;=14,"0-14",Table1[[#This Row],[Patient Age]]&lt;=29,"15-29",Table1[[#This Row],[Patient Age]]&lt;=44,"30-44",Table1[[#This Row],[Patient Age]]&lt;=59,"45-59",Table1[[#This Row],[Patient Age]]&lt;=74,"60-74",TRUE,"75+")</f>
        <v>30-44</v>
      </c>
      <c r="P8947" t="str" cm="1">
        <f t="array" ref="P8947">_xlfn.IFS(Table1[[#This Row],[Patient Waittime]]&lt;=15,"0-15",Table1[[#This Row],[Patient Waittime]]&lt;=30,"16-30",Table1[[#This Row],[Patient Waittime]]&lt;=45,"31-45",Table1[[#This Row],[Patient Waittime]]&lt;=60,"46-60",TRUE,"60+")</f>
        <v>46-60</v>
      </c>
      <c r="Q8947">
        <f>--(Table1[[#This Row],[Patient Waittime]]&lt;=30)</f>
        <v>0</v>
      </c>
      <c r="R8947">
        <f>--Table1[[#This Row],[Patient Admission Flag]]</f>
        <v>1</v>
      </c>
      <c r="S8947">
        <f>--AND(Table1[[#This Row],[WithinTarget]]=1,Table1[[#This Row],[Patient Satisfaction Score]]&gt;=7)</f>
        <v>0</v>
      </c>
      <c r="T8947" t="str">
        <f>IF(LEFT(Table1[[#This Row],[Patient Gender]],1)="F","Female","Male")</f>
        <v>Male</v>
      </c>
    </row>
    <row r="8948" spans="1:20" x14ac:dyDescent="0.3">
      <c r="A8948" t="s">
        <v>9052</v>
      </c>
      <c r="B8948" s="1">
        <v>45164.070138888892</v>
      </c>
      <c r="C8948" t="s">
        <v>9</v>
      </c>
      <c r="D8948">
        <v>15</v>
      </c>
      <c r="E8948" t="s">
        <v>10</v>
      </c>
      <c r="F8948" t="s">
        <v>11</v>
      </c>
      <c r="G8948" t="b">
        <v>1</v>
      </c>
      <c r="I8948">
        <v>53</v>
      </c>
      <c r="J8948" t="b">
        <v>1</v>
      </c>
      <c r="K8948">
        <f>YEAR(Table1[[#This Row],[Patient Admission Date]])</f>
        <v>2023</v>
      </c>
      <c r="L8948" t="str">
        <f>TEXT(Table1[[#This Row],[Patient Admission Date]],"mmm")</f>
        <v>Aug</v>
      </c>
      <c r="M8948" t="str">
        <f>TEXT(Table1[[#This Row],[Patient Admission Date]],"ddd")</f>
        <v>Sat</v>
      </c>
      <c r="N8948" t="str">
        <f>TEXT(INT(HOUR(Table1[[#This Row],[Patient Admission Date]])/3)*3,"00")&amp;"-"&amp;TEXT(INT(HOUR(Table1[[#This Row],[Patient Admission Date]])/3)*3+3,"00")</f>
        <v>00-03</v>
      </c>
      <c r="O8948" t="str" cm="1">
        <f t="array" ref="O8948">_xlfn.IFS(Table1[[#This Row],[Patient Age]]&lt;=14,"0-14",Table1[[#This Row],[Patient Age]]&lt;=29,"15-29",Table1[[#This Row],[Patient Age]]&lt;=44,"30-44",Table1[[#This Row],[Patient Age]]&lt;=59,"45-59",Table1[[#This Row],[Patient Age]]&lt;=74,"60-74",TRUE,"75+")</f>
        <v>15-29</v>
      </c>
      <c r="P8948" t="str" cm="1">
        <f t="array" ref="P8948">_xlfn.IFS(Table1[[#This Row],[Patient Waittime]]&lt;=15,"0-15",Table1[[#This Row],[Patient Waittime]]&lt;=30,"16-30",Table1[[#This Row],[Patient Waittime]]&lt;=45,"31-45",Table1[[#This Row],[Patient Waittime]]&lt;=60,"46-60",TRUE,"60+")</f>
        <v>46-60</v>
      </c>
      <c r="Q8948">
        <f>--(Table1[[#This Row],[Patient Waittime]]&lt;=30)</f>
        <v>0</v>
      </c>
      <c r="R8948">
        <f>--Table1[[#This Row],[Patient Admission Flag]]</f>
        <v>1</v>
      </c>
      <c r="S8948">
        <f>--AND(Table1[[#This Row],[WithinTarget]]=1,Table1[[#This Row],[Patient Satisfaction Score]]&gt;=7)</f>
        <v>0</v>
      </c>
      <c r="T8948" t="str">
        <f>IF(LEFT(Table1[[#This Row],[Patient Gender]],1)="F","Female","Male")</f>
        <v>Male</v>
      </c>
    </row>
    <row r="8949" spans="1:20" x14ac:dyDescent="0.3">
      <c r="A8949" t="s">
        <v>9053</v>
      </c>
      <c r="B8949" s="1">
        <v>45342.201388888891</v>
      </c>
      <c r="C8949" t="s">
        <v>9</v>
      </c>
      <c r="D8949">
        <v>11</v>
      </c>
      <c r="E8949" t="s">
        <v>10</v>
      </c>
      <c r="F8949" t="s">
        <v>11</v>
      </c>
      <c r="G8949" t="b">
        <v>1</v>
      </c>
      <c r="I8949">
        <v>55</v>
      </c>
      <c r="J8949" t="b">
        <v>1</v>
      </c>
      <c r="K8949">
        <f>YEAR(Table1[[#This Row],[Patient Admission Date]])</f>
        <v>2024</v>
      </c>
      <c r="L8949" t="str">
        <f>TEXT(Table1[[#This Row],[Patient Admission Date]],"mmm")</f>
        <v>Feb</v>
      </c>
      <c r="M8949" t="str">
        <f>TEXT(Table1[[#This Row],[Patient Admission Date]],"ddd")</f>
        <v>Tue</v>
      </c>
      <c r="N8949" t="str">
        <f>TEXT(INT(HOUR(Table1[[#This Row],[Patient Admission Date]])/3)*3,"00")&amp;"-"&amp;TEXT(INT(HOUR(Table1[[#This Row],[Patient Admission Date]])/3)*3+3,"00")</f>
        <v>03-06</v>
      </c>
      <c r="O8949" t="str" cm="1">
        <f t="array" ref="O8949">_xlfn.IFS(Table1[[#This Row],[Patient Age]]&lt;=14,"0-14",Table1[[#This Row],[Patient Age]]&lt;=29,"15-29",Table1[[#This Row],[Patient Age]]&lt;=44,"30-44",Table1[[#This Row],[Patient Age]]&lt;=59,"45-59",Table1[[#This Row],[Patient Age]]&lt;=74,"60-74",TRUE,"75+")</f>
        <v>0-14</v>
      </c>
      <c r="P8949" t="str" cm="1">
        <f t="array" ref="P8949">_xlfn.IFS(Table1[[#This Row],[Patient Waittime]]&lt;=15,"0-15",Table1[[#This Row],[Patient Waittime]]&lt;=30,"16-30",Table1[[#This Row],[Patient Waittime]]&lt;=45,"31-45",Table1[[#This Row],[Patient Waittime]]&lt;=60,"46-60",TRUE,"60+")</f>
        <v>46-60</v>
      </c>
      <c r="Q8949">
        <f>--(Table1[[#This Row],[Patient Waittime]]&lt;=30)</f>
        <v>0</v>
      </c>
      <c r="R8949">
        <f>--Table1[[#This Row],[Patient Admission Flag]]</f>
        <v>1</v>
      </c>
      <c r="S8949">
        <f>--AND(Table1[[#This Row],[WithinTarget]]=1,Table1[[#This Row],[Patient Satisfaction Score]]&gt;=7)</f>
        <v>0</v>
      </c>
      <c r="T8949" t="str">
        <f>IF(LEFT(Table1[[#This Row],[Patient Gender]],1)="F","Female","Male")</f>
        <v>Male</v>
      </c>
    </row>
    <row r="8950" spans="1:20" x14ac:dyDescent="0.3">
      <c r="A8950" t="s">
        <v>9054</v>
      </c>
      <c r="B8950" s="1">
        <v>45397.818749999999</v>
      </c>
      <c r="C8950" t="s">
        <v>9</v>
      </c>
      <c r="D8950">
        <v>49</v>
      </c>
      <c r="E8950" t="s">
        <v>10</v>
      </c>
      <c r="F8950" t="s">
        <v>11</v>
      </c>
      <c r="G8950" t="b">
        <v>1</v>
      </c>
      <c r="I8950">
        <v>10</v>
      </c>
      <c r="J8950" t="b">
        <v>1</v>
      </c>
      <c r="K8950">
        <f>YEAR(Table1[[#This Row],[Patient Admission Date]])</f>
        <v>2024</v>
      </c>
      <c r="L8950" t="str">
        <f>TEXT(Table1[[#This Row],[Patient Admission Date]],"mmm")</f>
        <v>Apr</v>
      </c>
      <c r="M8950" t="str">
        <f>TEXT(Table1[[#This Row],[Patient Admission Date]],"ddd")</f>
        <v>Mon</v>
      </c>
      <c r="N8950" t="str">
        <f>TEXT(INT(HOUR(Table1[[#This Row],[Patient Admission Date]])/3)*3,"00")&amp;"-"&amp;TEXT(INT(HOUR(Table1[[#This Row],[Patient Admission Date]])/3)*3+3,"00")</f>
        <v>18-21</v>
      </c>
      <c r="O8950" t="str" cm="1">
        <f t="array" ref="O8950">_xlfn.IFS(Table1[[#This Row],[Patient Age]]&lt;=14,"0-14",Table1[[#This Row],[Patient Age]]&lt;=29,"15-29",Table1[[#This Row],[Patient Age]]&lt;=44,"30-44",Table1[[#This Row],[Patient Age]]&lt;=59,"45-59",Table1[[#This Row],[Patient Age]]&lt;=74,"60-74",TRUE,"75+")</f>
        <v>45-59</v>
      </c>
      <c r="P8950" t="str" cm="1">
        <f t="array" ref="P8950">_xlfn.IFS(Table1[[#This Row],[Patient Waittime]]&lt;=15,"0-15",Table1[[#This Row],[Patient Waittime]]&lt;=30,"16-30",Table1[[#This Row],[Patient Waittime]]&lt;=45,"31-45",Table1[[#This Row],[Patient Waittime]]&lt;=60,"46-60",TRUE,"60+")</f>
        <v>0-15</v>
      </c>
      <c r="Q8950">
        <f>--(Table1[[#This Row],[Patient Waittime]]&lt;=30)</f>
        <v>1</v>
      </c>
      <c r="R8950">
        <f>--Table1[[#This Row],[Patient Admission Flag]]</f>
        <v>1</v>
      </c>
      <c r="S8950">
        <f>--AND(Table1[[#This Row],[WithinTarget]]=1,Table1[[#This Row],[Patient Satisfaction Score]]&gt;=7)</f>
        <v>0</v>
      </c>
      <c r="T8950" t="str">
        <f>IF(LEFT(Table1[[#This Row],[Patient Gender]],1)="F","Female","Male")</f>
        <v>Male</v>
      </c>
    </row>
    <row r="8951" spans="1:20" x14ac:dyDescent="0.3">
      <c r="A8951" t="s">
        <v>9055</v>
      </c>
      <c r="B8951" s="1">
        <v>45554.942361111112</v>
      </c>
      <c r="C8951" t="s">
        <v>9</v>
      </c>
      <c r="D8951">
        <v>38</v>
      </c>
      <c r="E8951" t="s">
        <v>10</v>
      </c>
      <c r="F8951" t="s">
        <v>11</v>
      </c>
      <c r="G8951" t="b">
        <v>1</v>
      </c>
      <c r="I8951">
        <v>12</v>
      </c>
      <c r="J8951" t="b">
        <v>1</v>
      </c>
      <c r="K8951">
        <f>YEAR(Table1[[#This Row],[Patient Admission Date]])</f>
        <v>2024</v>
      </c>
      <c r="L8951" t="str">
        <f>TEXT(Table1[[#This Row],[Patient Admission Date]],"mmm")</f>
        <v>Sep</v>
      </c>
      <c r="M8951" t="str">
        <f>TEXT(Table1[[#This Row],[Patient Admission Date]],"ddd")</f>
        <v>Thu</v>
      </c>
      <c r="N8951" t="str">
        <f>TEXT(INT(HOUR(Table1[[#This Row],[Patient Admission Date]])/3)*3,"00")&amp;"-"&amp;TEXT(INT(HOUR(Table1[[#This Row],[Patient Admission Date]])/3)*3+3,"00")</f>
        <v>21-24</v>
      </c>
      <c r="O8951" t="str" cm="1">
        <f t="array" ref="O8951">_xlfn.IFS(Table1[[#This Row],[Patient Age]]&lt;=14,"0-14",Table1[[#This Row],[Patient Age]]&lt;=29,"15-29",Table1[[#This Row],[Patient Age]]&lt;=44,"30-44",Table1[[#This Row],[Patient Age]]&lt;=59,"45-59",Table1[[#This Row],[Patient Age]]&lt;=74,"60-74",TRUE,"75+")</f>
        <v>30-44</v>
      </c>
      <c r="P8951" t="str" cm="1">
        <f t="array" ref="P8951">_xlfn.IFS(Table1[[#This Row],[Patient Waittime]]&lt;=15,"0-15",Table1[[#This Row],[Patient Waittime]]&lt;=30,"16-30",Table1[[#This Row],[Patient Waittime]]&lt;=45,"31-45",Table1[[#This Row],[Patient Waittime]]&lt;=60,"46-60",TRUE,"60+")</f>
        <v>0-15</v>
      </c>
      <c r="Q8951">
        <f>--(Table1[[#This Row],[Patient Waittime]]&lt;=30)</f>
        <v>1</v>
      </c>
      <c r="R8951">
        <f>--Table1[[#This Row],[Patient Admission Flag]]</f>
        <v>1</v>
      </c>
      <c r="S8951">
        <f>--AND(Table1[[#This Row],[WithinTarget]]=1,Table1[[#This Row],[Patient Satisfaction Score]]&gt;=7)</f>
        <v>0</v>
      </c>
      <c r="T8951" t="str">
        <f>IF(LEFT(Table1[[#This Row],[Patient Gender]],1)="F","Female","Male")</f>
        <v>Male</v>
      </c>
    </row>
    <row r="8952" spans="1:20" x14ac:dyDescent="0.3">
      <c r="A8952" t="s">
        <v>9056</v>
      </c>
      <c r="B8952" s="1">
        <v>45346.242361111108</v>
      </c>
      <c r="C8952" t="s">
        <v>9</v>
      </c>
      <c r="D8952">
        <v>32</v>
      </c>
      <c r="E8952" t="s">
        <v>10</v>
      </c>
      <c r="F8952" t="s">
        <v>11</v>
      </c>
      <c r="G8952" t="b">
        <v>1</v>
      </c>
      <c r="I8952">
        <v>14</v>
      </c>
      <c r="J8952" t="b">
        <v>1</v>
      </c>
      <c r="K8952">
        <f>YEAR(Table1[[#This Row],[Patient Admission Date]])</f>
        <v>2024</v>
      </c>
      <c r="L8952" t="str">
        <f>TEXT(Table1[[#This Row],[Patient Admission Date]],"mmm")</f>
        <v>Feb</v>
      </c>
      <c r="M8952" t="str">
        <f>TEXT(Table1[[#This Row],[Patient Admission Date]],"ddd")</f>
        <v>Sat</v>
      </c>
      <c r="N8952" t="str">
        <f>TEXT(INT(HOUR(Table1[[#This Row],[Patient Admission Date]])/3)*3,"00")&amp;"-"&amp;TEXT(INT(HOUR(Table1[[#This Row],[Patient Admission Date]])/3)*3+3,"00")</f>
        <v>03-06</v>
      </c>
      <c r="O8952" t="str" cm="1">
        <f t="array" ref="O8952">_xlfn.IFS(Table1[[#This Row],[Patient Age]]&lt;=14,"0-14",Table1[[#This Row],[Patient Age]]&lt;=29,"15-29",Table1[[#This Row],[Patient Age]]&lt;=44,"30-44",Table1[[#This Row],[Patient Age]]&lt;=59,"45-59",Table1[[#This Row],[Patient Age]]&lt;=74,"60-74",TRUE,"75+")</f>
        <v>30-44</v>
      </c>
      <c r="P8952" t="str" cm="1">
        <f t="array" ref="P8952">_xlfn.IFS(Table1[[#This Row],[Patient Waittime]]&lt;=15,"0-15",Table1[[#This Row],[Patient Waittime]]&lt;=30,"16-30",Table1[[#This Row],[Patient Waittime]]&lt;=45,"31-45",Table1[[#This Row],[Patient Waittime]]&lt;=60,"46-60",TRUE,"60+")</f>
        <v>0-15</v>
      </c>
      <c r="Q8952">
        <f>--(Table1[[#This Row],[Patient Waittime]]&lt;=30)</f>
        <v>1</v>
      </c>
      <c r="R8952">
        <f>--Table1[[#This Row],[Patient Admission Flag]]</f>
        <v>1</v>
      </c>
      <c r="S8952">
        <f>--AND(Table1[[#This Row],[WithinTarget]]=1,Table1[[#This Row],[Patient Satisfaction Score]]&gt;=7)</f>
        <v>0</v>
      </c>
      <c r="T8952" t="str">
        <f>IF(LEFT(Table1[[#This Row],[Patient Gender]],1)="F","Female","Male")</f>
        <v>Male</v>
      </c>
    </row>
    <row r="8953" spans="1:20" x14ac:dyDescent="0.3">
      <c r="A8953" t="s">
        <v>9057</v>
      </c>
      <c r="B8953" s="1">
        <v>45503.363194444442</v>
      </c>
      <c r="C8953" t="s">
        <v>9</v>
      </c>
      <c r="D8953">
        <v>4</v>
      </c>
      <c r="E8953" t="s">
        <v>10</v>
      </c>
      <c r="F8953" t="s">
        <v>11</v>
      </c>
      <c r="G8953" t="b">
        <v>1</v>
      </c>
      <c r="I8953">
        <v>15</v>
      </c>
      <c r="J8953" t="b">
        <v>1</v>
      </c>
      <c r="K8953">
        <f>YEAR(Table1[[#This Row],[Patient Admission Date]])</f>
        <v>2024</v>
      </c>
      <c r="L8953" t="str">
        <f>TEXT(Table1[[#This Row],[Patient Admission Date]],"mmm")</f>
        <v>Jul</v>
      </c>
      <c r="M8953" t="str">
        <f>TEXT(Table1[[#This Row],[Patient Admission Date]],"ddd")</f>
        <v>Tue</v>
      </c>
      <c r="N8953" t="str">
        <f>TEXT(INT(HOUR(Table1[[#This Row],[Patient Admission Date]])/3)*3,"00")&amp;"-"&amp;TEXT(INT(HOUR(Table1[[#This Row],[Patient Admission Date]])/3)*3+3,"00")</f>
        <v>06-09</v>
      </c>
      <c r="O8953" t="str" cm="1">
        <f t="array" ref="O8953">_xlfn.IFS(Table1[[#This Row],[Patient Age]]&lt;=14,"0-14",Table1[[#This Row],[Patient Age]]&lt;=29,"15-29",Table1[[#This Row],[Patient Age]]&lt;=44,"30-44",Table1[[#This Row],[Patient Age]]&lt;=59,"45-59",Table1[[#This Row],[Patient Age]]&lt;=74,"60-74",TRUE,"75+")</f>
        <v>0-14</v>
      </c>
      <c r="P8953" t="str" cm="1">
        <f t="array" ref="P8953">_xlfn.IFS(Table1[[#This Row],[Patient Waittime]]&lt;=15,"0-15",Table1[[#This Row],[Patient Waittime]]&lt;=30,"16-30",Table1[[#This Row],[Patient Waittime]]&lt;=45,"31-45",Table1[[#This Row],[Patient Waittime]]&lt;=60,"46-60",TRUE,"60+")</f>
        <v>0-15</v>
      </c>
      <c r="Q8953">
        <f>--(Table1[[#This Row],[Patient Waittime]]&lt;=30)</f>
        <v>1</v>
      </c>
      <c r="R8953">
        <f>--Table1[[#This Row],[Patient Admission Flag]]</f>
        <v>1</v>
      </c>
      <c r="S8953">
        <f>--AND(Table1[[#This Row],[WithinTarget]]=1,Table1[[#This Row],[Patient Satisfaction Score]]&gt;=7)</f>
        <v>0</v>
      </c>
      <c r="T8953" t="str">
        <f>IF(LEFT(Table1[[#This Row],[Patient Gender]],1)="F","Female","Male")</f>
        <v>Male</v>
      </c>
    </row>
    <row r="8954" spans="1:20" x14ac:dyDescent="0.3">
      <c r="A8954" t="s">
        <v>9058</v>
      </c>
      <c r="B8954" s="1">
        <v>45205.011111111111</v>
      </c>
      <c r="C8954" t="s">
        <v>9</v>
      </c>
      <c r="D8954">
        <v>20</v>
      </c>
      <c r="E8954" t="s">
        <v>10</v>
      </c>
      <c r="F8954" t="s">
        <v>11</v>
      </c>
      <c r="G8954" t="b">
        <v>1</v>
      </c>
      <c r="I8954">
        <v>15</v>
      </c>
      <c r="J8954" t="b">
        <v>1</v>
      </c>
      <c r="K8954">
        <f>YEAR(Table1[[#This Row],[Patient Admission Date]])</f>
        <v>2023</v>
      </c>
      <c r="L8954" t="str">
        <f>TEXT(Table1[[#This Row],[Patient Admission Date]],"mmm")</f>
        <v>Oct</v>
      </c>
      <c r="M8954" t="str">
        <f>TEXT(Table1[[#This Row],[Patient Admission Date]],"ddd")</f>
        <v>Fri</v>
      </c>
      <c r="N8954" t="str">
        <f>TEXT(INT(HOUR(Table1[[#This Row],[Patient Admission Date]])/3)*3,"00")&amp;"-"&amp;TEXT(INT(HOUR(Table1[[#This Row],[Patient Admission Date]])/3)*3+3,"00")</f>
        <v>00-03</v>
      </c>
      <c r="O8954" t="str" cm="1">
        <f t="array" ref="O8954">_xlfn.IFS(Table1[[#This Row],[Patient Age]]&lt;=14,"0-14",Table1[[#This Row],[Patient Age]]&lt;=29,"15-29",Table1[[#This Row],[Patient Age]]&lt;=44,"30-44",Table1[[#This Row],[Patient Age]]&lt;=59,"45-59",Table1[[#This Row],[Patient Age]]&lt;=74,"60-74",TRUE,"75+")</f>
        <v>15-29</v>
      </c>
      <c r="P8954" t="str" cm="1">
        <f t="array" ref="P8954">_xlfn.IFS(Table1[[#This Row],[Patient Waittime]]&lt;=15,"0-15",Table1[[#This Row],[Patient Waittime]]&lt;=30,"16-30",Table1[[#This Row],[Patient Waittime]]&lt;=45,"31-45",Table1[[#This Row],[Patient Waittime]]&lt;=60,"46-60",TRUE,"60+")</f>
        <v>0-15</v>
      </c>
      <c r="Q8954">
        <f>--(Table1[[#This Row],[Patient Waittime]]&lt;=30)</f>
        <v>1</v>
      </c>
      <c r="R8954">
        <f>--Table1[[#This Row],[Patient Admission Flag]]</f>
        <v>1</v>
      </c>
      <c r="S8954">
        <f>--AND(Table1[[#This Row],[WithinTarget]]=1,Table1[[#This Row],[Patient Satisfaction Score]]&gt;=7)</f>
        <v>0</v>
      </c>
      <c r="T8954" t="str">
        <f>IF(LEFT(Table1[[#This Row],[Patient Gender]],1)="F","Female","Male")</f>
        <v>Male</v>
      </c>
    </row>
    <row r="8955" spans="1:20" x14ac:dyDescent="0.3">
      <c r="A8955" t="s">
        <v>9059</v>
      </c>
      <c r="B8955" s="1">
        <v>45208.49722222222</v>
      </c>
      <c r="C8955" t="s">
        <v>9</v>
      </c>
      <c r="D8955">
        <v>79</v>
      </c>
      <c r="E8955" t="s">
        <v>10</v>
      </c>
      <c r="F8955" t="s">
        <v>11</v>
      </c>
      <c r="G8955" t="b">
        <v>1</v>
      </c>
      <c r="I8955">
        <v>22</v>
      </c>
      <c r="J8955" t="b">
        <v>1</v>
      </c>
      <c r="K8955">
        <f>YEAR(Table1[[#This Row],[Patient Admission Date]])</f>
        <v>2023</v>
      </c>
      <c r="L8955" t="str">
        <f>TEXT(Table1[[#This Row],[Patient Admission Date]],"mmm")</f>
        <v>Oct</v>
      </c>
      <c r="M8955" t="str">
        <f>TEXT(Table1[[#This Row],[Patient Admission Date]],"ddd")</f>
        <v>Mon</v>
      </c>
      <c r="N8955" t="str">
        <f>TEXT(INT(HOUR(Table1[[#This Row],[Patient Admission Date]])/3)*3,"00")&amp;"-"&amp;TEXT(INT(HOUR(Table1[[#This Row],[Patient Admission Date]])/3)*3+3,"00")</f>
        <v>09-12</v>
      </c>
      <c r="O8955" t="str" cm="1">
        <f t="array" ref="O8955">_xlfn.IFS(Table1[[#This Row],[Patient Age]]&lt;=14,"0-14",Table1[[#This Row],[Patient Age]]&lt;=29,"15-29",Table1[[#This Row],[Patient Age]]&lt;=44,"30-44",Table1[[#This Row],[Patient Age]]&lt;=59,"45-59",Table1[[#This Row],[Patient Age]]&lt;=74,"60-74",TRUE,"75+")</f>
        <v>75+</v>
      </c>
      <c r="P8955" t="str" cm="1">
        <f t="array" ref="P8955">_xlfn.IFS(Table1[[#This Row],[Patient Waittime]]&lt;=15,"0-15",Table1[[#This Row],[Patient Waittime]]&lt;=30,"16-30",Table1[[#This Row],[Patient Waittime]]&lt;=45,"31-45",Table1[[#This Row],[Patient Waittime]]&lt;=60,"46-60",TRUE,"60+")</f>
        <v>16-30</v>
      </c>
      <c r="Q8955">
        <f>--(Table1[[#This Row],[Patient Waittime]]&lt;=30)</f>
        <v>1</v>
      </c>
      <c r="R8955">
        <f>--Table1[[#This Row],[Patient Admission Flag]]</f>
        <v>1</v>
      </c>
      <c r="S8955">
        <f>--AND(Table1[[#This Row],[WithinTarget]]=1,Table1[[#This Row],[Patient Satisfaction Score]]&gt;=7)</f>
        <v>0</v>
      </c>
      <c r="T8955" t="str">
        <f>IF(LEFT(Table1[[#This Row],[Patient Gender]],1)="F","Female","Male")</f>
        <v>Male</v>
      </c>
    </row>
    <row r="8956" spans="1:20" x14ac:dyDescent="0.3">
      <c r="A8956" t="s">
        <v>9060</v>
      </c>
      <c r="B8956" s="1">
        <v>45038.576388888891</v>
      </c>
      <c r="C8956" t="s">
        <v>9</v>
      </c>
      <c r="D8956">
        <v>55</v>
      </c>
      <c r="E8956" t="s">
        <v>10</v>
      </c>
      <c r="F8956" t="s">
        <v>11</v>
      </c>
      <c r="G8956" t="b">
        <v>1</v>
      </c>
      <c r="I8956">
        <v>28</v>
      </c>
      <c r="J8956" t="b">
        <v>1</v>
      </c>
      <c r="K8956">
        <f>YEAR(Table1[[#This Row],[Patient Admission Date]])</f>
        <v>2023</v>
      </c>
      <c r="L8956" t="str">
        <f>TEXT(Table1[[#This Row],[Patient Admission Date]],"mmm")</f>
        <v>Apr</v>
      </c>
      <c r="M8956" t="str">
        <f>TEXT(Table1[[#This Row],[Patient Admission Date]],"ddd")</f>
        <v>Sat</v>
      </c>
      <c r="N8956" t="str">
        <f>TEXT(INT(HOUR(Table1[[#This Row],[Patient Admission Date]])/3)*3,"00")&amp;"-"&amp;TEXT(INT(HOUR(Table1[[#This Row],[Patient Admission Date]])/3)*3+3,"00")</f>
        <v>12-15</v>
      </c>
      <c r="O8956" t="str" cm="1">
        <f t="array" ref="O8956">_xlfn.IFS(Table1[[#This Row],[Patient Age]]&lt;=14,"0-14",Table1[[#This Row],[Patient Age]]&lt;=29,"15-29",Table1[[#This Row],[Patient Age]]&lt;=44,"30-44",Table1[[#This Row],[Patient Age]]&lt;=59,"45-59",Table1[[#This Row],[Patient Age]]&lt;=74,"60-74",TRUE,"75+")</f>
        <v>45-59</v>
      </c>
      <c r="P8956" t="str" cm="1">
        <f t="array" ref="P8956">_xlfn.IFS(Table1[[#This Row],[Patient Waittime]]&lt;=15,"0-15",Table1[[#This Row],[Patient Waittime]]&lt;=30,"16-30",Table1[[#This Row],[Patient Waittime]]&lt;=45,"31-45",Table1[[#This Row],[Patient Waittime]]&lt;=60,"46-60",TRUE,"60+")</f>
        <v>16-30</v>
      </c>
      <c r="Q8956">
        <f>--(Table1[[#This Row],[Patient Waittime]]&lt;=30)</f>
        <v>1</v>
      </c>
      <c r="R8956">
        <f>--Table1[[#This Row],[Patient Admission Flag]]</f>
        <v>1</v>
      </c>
      <c r="S8956">
        <f>--AND(Table1[[#This Row],[WithinTarget]]=1,Table1[[#This Row],[Patient Satisfaction Score]]&gt;=7)</f>
        <v>0</v>
      </c>
      <c r="T8956" t="str">
        <f>IF(LEFT(Table1[[#This Row],[Patient Gender]],1)="F","Female","Male")</f>
        <v>Male</v>
      </c>
    </row>
    <row r="8957" spans="1:20" x14ac:dyDescent="0.3">
      <c r="A8957" t="s">
        <v>9061</v>
      </c>
      <c r="B8957" s="1">
        <v>45290.92291666667</v>
      </c>
      <c r="C8957" t="s">
        <v>9</v>
      </c>
      <c r="D8957">
        <v>39</v>
      </c>
      <c r="E8957" t="s">
        <v>10</v>
      </c>
      <c r="F8957" t="s">
        <v>11</v>
      </c>
      <c r="G8957" t="b">
        <v>1</v>
      </c>
      <c r="I8957">
        <v>35</v>
      </c>
      <c r="J8957" t="b">
        <v>1</v>
      </c>
      <c r="K8957">
        <f>YEAR(Table1[[#This Row],[Patient Admission Date]])</f>
        <v>2023</v>
      </c>
      <c r="L8957" t="str">
        <f>TEXT(Table1[[#This Row],[Patient Admission Date]],"mmm")</f>
        <v>Dec</v>
      </c>
      <c r="M8957" t="str">
        <f>TEXT(Table1[[#This Row],[Patient Admission Date]],"ddd")</f>
        <v>Sat</v>
      </c>
      <c r="N8957" t="str">
        <f>TEXT(INT(HOUR(Table1[[#This Row],[Patient Admission Date]])/3)*3,"00")&amp;"-"&amp;TEXT(INT(HOUR(Table1[[#This Row],[Patient Admission Date]])/3)*3+3,"00")</f>
        <v>21-24</v>
      </c>
      <c r="O8957" t="str" cm="1">
        <f t="array" ref="O8957">_xlfn.IFS(Table1[[#This Row],[Patient Age]]&lt;=14,"0-14",Table1[[#This Row],[Patient Age]]&lt;=29,"15-29",Table1[[#This Row],[Patient Age]]&lt;=44,"30-44",Table1[[#This Row],[Patient Age]]&lt;=59,"45-59",Table1[[#This Row],[Patient Age]]&lt;=74,"60-74",TRUE,"75+")</f>
        <v>30-44</v>
      </c>
      <c r="P8957" t="str" cm="1">
        <f t="array" ref="P8957">_xlfn.IFS(Table1[[#This Row],[Patient Waittime]]&lt;=15,"0-15",Table1[[#This Row],[Patient Waittime]]&lt;=30,"16-30",Table1[[#This Row],[Patient Waittime]]&lt;=45,"31-45",Table1[[#This Row],[Patient Waittime]]&lt;=60,"46-60",TRUE,"60+")</f>
        <v>31-45</v>
      </c>
      <c r="Q8957">
        <f>--(Table1[[#This Row],[Patient Waittime]]&lt;=30)</f>
        <v>0</v>
      </c>
      <c r="R8957">
        <f>--Table1[[#This Row],[Patient Admission Flag]]</f>
        <v>1</v>
      </c>
      <c r="S8957">
        <f>--AND(Table1[[#This Row],[WithinTarget]]=1,Table1[[#This Row],[Patient Satisfaction Score]]&gt;=7)</f>
        <v>0</v>
      </c>
      <c r="T8957" t="str">
        <f>IF(LEFT(Table1[[#This Row],[Patient Gender]],1)="F","Female","Male")</f>
        <v>Male</v>
      </c>
    </row>
    <row r="8958" spans="1:20" x14ac:dyDescent="0.3">
      <c r="A8958" t="s">
        <v>9062</v>
      </c>
      <c r="B8958" s="1">
        <v>45073.160416666666</v>
      </c>
      <c r="C8958" t="s">
        <v>9</v>
      </c>
      <c r="D8958">
        <v>29</v>
      </c>
      <c r="E8958" t="s">
        <v>10</v>
      </c>
      <c r="F8958" t="s">
        <v>11</v>
      </c>
      <c r="G8958" t="b">
        <v>1</v>
      </c>
      <c r="I8958">
        <v>36</v>
      </c>
      <c r="J8958" t="b">
        <v>1</v>
      </c>
      <c r="K8958">
        <f>YEAR(Table1[[#This Row],[Patient Admission Date]])</f>
        <v>2023</v>
      </c>
      <c r="L8958" t="str">
        <f>TEXT(Table1[[#This Row],[Patient Admission Date]],"mmm")</f>
        <v>May</v>
      </c>
      <c r="M8958" t="str">
        <f>TEXT(Table1[[#This Row],[Patient Admission Date]],"ddd")</f>
        <v>Sat</v>
      </c>
      <c r="N8958" t="str">
        <f>TEXT(INT(HOUR(Table1[[#This Row],[Patient Admission Date]])/3)*3,"00")&amp;"-"&amp;TEXT(INT(HOUR(Table1[[#This Row],[Patient Admission Date]])/3)*3+3,"00")</f>
        <v>03-06</v>
      </c>
      <c r="O8958" t="str" cm="1">
        <f t="array" ref="O8958">_xlfn.IFS(Table1[[#This Row],[Patient Age]]&lt;=14,"0-14",Table1[[#This Row],[Patient Age]]&lt;=29,"15-29",Table1[[#This Row],[Patient Age]]&lt;=44,"30-44",Table1[[#This Row],[Patient Age]]&lt;=59,"45-59",Table1[[#This Row],[Patient Age]]&lt;=74,"60-74",TRUE,"75+")</f>
        <v>15-29</v>
      </c>
      <c r="P8958" t="str" cm="1">
        <f t="array" ref="P8958">_xlfn.IFS(Table1[[#This Row],[Patient Waittime]]&lt;=15,"0-15",Table1[[#This Row],[Patient Waittime]]&lt;=30,"16-30",Table1[[#This Row],[Patient Waittime]]&lt;=45,"31-45",Table1[[#This Row],[Patient Waittime]]&lt;=60,"46-60",TRUE,"60+")</f>
        <v>31-45</v>
      </c>
      <c r="Q8958">
        <f>--(Table1[[#This Row],[Patient Waittime]]&lt;=30)</f>
        <v>0</v>
      </c>
      <c r="R8958">
        <f>--Table1[[#This Row],[Patient Admission Flag]]</f>
        <v>1</v>
      </c>
      <c r="S8958">
        <f>--AND(Table1[[#This Row],[WithinTarget]]=1,Table1[[#This Row],[Patient Satisfaction Score]]&gt;=7)</f>
        <v>0</v>
      </c>
      <c r="T8958" t="str">
        <f>IF(LEFT(Table1[[#This Row],[Patient Gender]],1)="F","Female","Male")</f>
        <v>Male</v>
      </c>
    </row>
    <row r="8959" spans="1:20" x14ac:dyDescent="0.3">
      <c r="A8959" t="s">
        <v>9063</v>
      </c>
      <c r="B8959" s="1">
        <v>45067.779861111114</v>
      </c>
      <c r="C8959" t="s">
        <v>9</v>
      </c>
      <c r="D8959">
        <v>53</v>
      </c>
      <c r="E8959" t="s">
        <v>10</v>
      </c>
      <c r="F8959" t="s">
        <v>11</v>
      </c>
      <c r="G8959" t="b">
        <v>1</v>
      </c>
      <c r="I8959">
        <v>36</v>
      </c>
      <c r="J8959" t="b">
        <v>1</v>
      </c>
      <c r="K8959">
        <f>YEAR(Table1[[#This Row],[Patient Admission Date]])</f>
        <v>2023</v>
      </c>
      <c r="L8959" t="str">
        <f>TEXT(Table1[[#This Row],[Patient Admission Date]],"mmm")</f>
        <v>May</v>
      </c>
      <c r="M8959" t="str">
        <f>TEXT(Table1[[#This Row],[Patient Admission Date]],"ddd")</f>
        <v>Sun</v>
      </c>
      <c r="N8959" t="str">
        <f>TEXT(INT(HOUR(Table1[[#This Row],[Patient Admission Date]])/3)*3,"00")&amp;"-"&amp;TEXT(INT(HOUR(Table1[[#This Row],[Patient Admission Date]])/3)*3+3,"00")</f>
        <v>18-21</v>
      </c>
      <c r="O8959" t="str" cm="1">
        <f t="array" ref="O8959">_xlfn.IFS(Table1[[#This Row],[Patient Age]]&lt;=14,"0-14",Table1[[#This Row],[Patient Age]]&lt;=29,"15-29",Table1[[#This Row],[Patient Age]]&lt;=44,"30-44",Table1[[#This Row],[Patient Age]]&lt;=59,"45-59",Table1[[#This Row],[Patient Age]]&lt;=74,"60-74",TRUE,"75+")</f>
        <v>45-59</v>
      </c>
      <c r="P8959" t="str" cm="1">
        <f t="array" ref="P8959">_xlfn.IFS(Table1[[#This Row],[Patient Waittime]]&lt;=15,"0-15",Table1[[#This Row],[Patient Waittime]]&lt;=30,"16-30",Table1[[#This Row],[Patient Waittime]]&lt;=45,"31-45",Table1[[#This Row],[Patient Waittime]]&lt;=60,"46-60",TRUE,"60+")</f>
        <v>31-45</v>
      </c>
      <c r="Q8959">
        <f>--(Table1[[#This Row],[Patient Waittime]]&lt;=30)</f>
        <v>0</v>
      </c>
      <c r="R8959">
        <f>--Table1[[#This Row],[Patient Admission Flag]]</f>
        <v>1</v>
      </c>
      <c r="S8959">
        <f>--AND(Table1[[#This Row],[WithinTarget]]=1,Table1[[#This Row],[Patient Satisfaction Score]]&gt;=7)</f>
        <v>0</v>
      </c>
      <c r="T8959" t="str">
        <f>IF(LEFT(Table1[[#This Row],[Patient Gender]],1)="F","Female","Male")</f>
        <v>Male</v>
      </c>
    </row>
    <row r="8960" spans="1:20" x14ac:dyDescent="0.3">
      <c r="A8960" t="s">
        <v>9064</v>
      </c>
      <c r="B8960" s="1">
        <v>45393.215277777781</v>
      </c>
      <c r="C8960" t="s">
        <v>9</v>
      </c>
      <c r="D8960">
        <v>20</v>
      </c>
      <c r="E8960" t="s">
        <v>10</v>
      </c>
      <c r="F8960" t="s">
        <v>11</v>
      </c>
      <c r="G8960" t="b">
        <v>1</v>
      </c>
      <c r="I8960">
        <v>49</v>
      </c>
      <c r="J8960" t="b">
        <v>1</v>
      </c>
      <c r="K8960">
        <f>YEAR(Table1[[#This Row],[Patient Admission Date]])</f>
        <v>2024</v>
      </c>
      <c r="L8960" t="str">
        <f>TEXT(Table1[[#This Row],[Patient Admission Date]],"mmm")</f>
        <v>Apr</v>
      </c>
      <c r="M8960" t="str">
        <f>TEXT(Table1[[#This Row],[Patient Admission Date]],"ddd")</f>
        <v>Thu</v>
      </c>
      <c r="N8960" t="str">
        <f>TEXT(INT(HOUR(Table1[[#This Row],[Patient Admission Date]])/3)*3,"00")&amp;"-"&amp;TEXT(INT(HOUR(Table1[[#This Row],[Patient Admission Date]])/3)*3+3,"00")</f>
        <v>03-06</v>
      </c>
      <c r="O8960" t="str" cm="1">
        <f t="array" ref="O8960">_xlfn.IFS(Table1[[#This Row],[Patient Age]]&lt;=14,"0-14",Table1[[#This Row],[Patient Age]]&lt;=29,"15-29",Table1[[#This Row],[Patient Age]]&lt;=44,"30-44",Table1[[#This Row],[Patient Age]]&lt;=59,"45-59",Table1[[#This Row],[Patient Age]]&lt;=74,"60-74",TRUE,"75+")</f>
        <v>15-29</v>
      </c>
      <c r="P8960" t="str" cm="1">
        <f t="array" ref="P8960">_xlfn.IFS(Table1[[#This Row],[Patient Waittime]]&lt;=15,"0-15",Table1[[#This Row],[Patient Waittime]]&lt;=30,"16-30",Table1[[#This Row],[Patient Waittime]]&lt;=45,"31-45",Table1[[#This Row],[Patient Waittime]]&lt;=60,"46-60",TRUE,"60+")</f>
        <v>46-60</v>
      </c>
      <c r="Q8960">
        <f>--(Table1[[#This Row],[Patient Waittime]]&lt;=30)</f>
        <v>0</v>
      </c>
      <c r="R8960">
        <f>--Table1[[#This Row],[Patient Admission Flag]]</f>
        <v>1</v>
      </c>
      <c r="S8960">
        <f>--AND(Table1[[#This Row],[WithinTarget]]=1,Table1[[#This Row],[Patient Satisfaction Score]]&gt;=7)</f>
        <v>0</v>
      </c>
      <c r="T8960" t="str">
        <f>IF(LEFT(Table1[[#This Row],[Patient Gender]],1)="F","Female","Male")</f>
        <v>Male</v>
      </c>
    </row>
    <row r="8961" spans="1:20" x14ac:dyDescent="0.3">
      <c r="A8961" t="s">
        <v>9065</v>
      </c>
      <c r="B8961" s="1">
        <v>45509.160416666666</v>
      </c>
      <c r="C8961" t="s">
        <v>9</v>
      </c>
      <c r="D8961">
        <v>17</v>
      </c>
      <c r="E8961" t="s">
        <v>10</v>
      </c>
      <c r="F8961" t="s">
        <v>11</v>
      </c>
      <c r="G8961" t="b">
        <v>1</v>
      </c>
      <c r="I8961">
        <v>54</v>
      </c>
      <c r="J8961" t="b">
        <v>1</v>
      </c>
      <c r="K8961">
        <f>YEAR(Table1[[#This Row],[Patient Admission Date]])</f>
        <v>2024</v>
      </c>
      <c r="L8961" t="str">
        <f>TEXT(Table1[[#This Row],[Patient Admission Date]],"mmm")</f>
        <v>Aug</v>
      </c>
      <c r="M8961" t="str">
        <f>TEXT(Table1[[#This Row],[Patient Admission Date]],"ddd")</f>
        <v>Mon</v>
      </c>
      <c r="N8961" t="str">
        <f>TEXT(INT(HOUR(Table1[[#This Row],[Patient Admission Date]])/3)*3,"00")&amp;"-"&amp;TEXT(INT(HOUR(Table1[[#This Row],[Patient Admission Date]])/3)*3+3,"00")</f>
        <v>03-06</v>
      </c>
      <c r="O8961" t="str" cm="1">
        <f t="array" ref="O8961">_xlfn.IFS(Table1[[#This Row],[Patient Age]]&lt;=14,"0-14",Table1[[#This Row],[Patient Age]]&lt;=29,"15-29",Table1[[#This Row],[Patient Age]]&lt;=44,"30-44",Table1[[#This Row],[Patient Age]]&lt;=59,"45-59",Table1[[#This Row],[Patient Age]]&lt;=74,"60-74",TRUE,"75+")</f>
        <v>15-29</v>
      </c>
      <c r="P8961" t="str" cm="1">
        <f t="array" ref="P8961">_xlfn.IFS(Table1[[#This Row],[Patient Waittime]]&lt;=15,"0-15",Table1[[#This Row],[Patient Waittime]]&lt;=30,"16-30",Table1[[#This Row],[Patient Waittime]]&lt;=45,"31-45",Table1[[#This Row],[Patient Waittime]]&lt;=60,"46-60",TRUE,"60+")</f>
        <v>46-60</v>
      </c>
      <c r="Q8961">
        <f>--(Table1[[#This Row],[Patient Waittime]]&lt;=30)</f>
        <v>0</v>
      </c>
      <c r="R8961">
        <f>--Table1[[#This Row],[Patient Admission Flag]]</f>
        <v>1</v>
      </c>
      <c r="S8961">
        <f>--AND(Table1[[#This Row],[WithinTarget]]=1,Table1[[#This Row],[Patient Satisfaction Score]]&gt;=7)</f>
        <v>0</v>
      </c>
      <c r="T8961" t="str">
        <f>IF(LEFT(Table1[[#This Row],[Patient Gender]],1)="F","Female","Male")</f>
        <v>Male</v>
      </c>
    </row>
    <row r="8962" spans="1:20" x14ac:dyDescent="0.3">
      <c r="A8962" t="s">
        <v>9066</v>
      </c>
      <c r="B8962" s="1">
        <v>45358.788194444445</v>
      </c>
      <c r="C8962" t="s">
        <v>9</v>
      </c>
      <c r="D8962">
        <v>51</v>
      </c>
      <c r="E8962" t="s">
        <v>10</v>
      </c>
      <c r="F8962" t="s">
        <v>11</v>
      </c>
      <c r="G8962" t="b">
        <v>1</v>
      </c>
      <c r="I8962">
        <v>57</v>
      </c>
      <c r="J8962" t="b">
        <v>1</v>
      </c>
      <c r="K8962">
        <f>YEAR(Table1[[#This Row],[Patient Admission Date]])</f>
        <v>2024</v>
      </c>
      <c r="L8962" t="str">
        <f>TEXT(Table1[[#This Row],[Patient Admission Date]],"mmm")</f>
        <v>Mar</v>
      </c>
      <c r="M8962" t="str">
        <f>TEXT(Table1[[#This Row],[Patient Admission Date]],"ddd")</f>
        <v>Thu</v>
      </c>
      <c r="N8962" t="str">
        <f>TEXT(INT(HOUR(Table1[[#This Row],[Patient Admission Date]])/3)*3,"00")&amp;"-"&amp;TEXT(INT(HOUR(Table1[[#This Row],[Patient Admission Date]])/3)*3+3,"00")</f>
        <v>18-21</v>
      </c>
      <c r="O8962" t="str" cm="1">
        <f t="array" ref="O8962">_xlfn.IFS(Table1[[#This Row],[Patient Age]]&lt;=14,"0-14",Table1[[#This Row],[Patient Age]]&lt;=29,"15-29",Table1[[#This Row],[Patient Age]]&lt;=44,"30-44",Table1[[#This Row],[Patient Age]]&lt;=59,"45-59",Table1[[#This Row],[Patient Age]]&lt;=74,"60-74",TRUE,"75+")</f>
        <v>45-59</v>
      </c>
      <c r="P8962" t="str" cm="1">
        <f t="array" ref="P8962">_xlfn.IFS(Table1[[#This Row],[Patient Waittime]]&lt;=15,"0-15",Table1[[#This Row],[Patient Waittime]]&lt;=30,"16-30",Table1[[#This Row],[Patient Waittime]]&lt;=45,"31-45",Table1[[#This Row],[Patient Waittime]]&lt;=60,"46-60",TRUE,"60+")</f>
        <v>46-60</v>
      </c>
      <c r="Q8962">
        <f>--(Table1[[#This Row],[Patient Waittime]]&lt;=30)</f>
        <v>0</v>
      </c>
      <c r="R8962">
        <f>--Table1[[#This Row],[Patient Admission Flag]]</f>
        <v>1</v>
      </c>
      <c r="S8962">
        <f>--AND(Table1[[#This Row],[WithinTarget]]=1,Table1[[#This Row],[Patient Satisfaction Score]]&gt;=7)</f>
        <v>0</v>
      </c>
      <c r="T8962" t="str">
        <f>IF(LEFT(Table1[[#This Row],[Patient Gender]],1)="F","Female","Male")</f>
        <v>Male</v>
      </c>
    </row>
    <row r="8963" spans="1:20" x14ac:dyDescent="0.3">
      <c r="A8963" t="s">
        <v>9067</v>
      </c>
      <c r="B8963" s="1">
        <v>45552.611111111109</v>
      </c>
      <c r="C8963" t="s">
        <v>9</v>
      </c>
      <c r="D8963">
        <v>9</v>
      </c>
      <c r="E8963" t="s">
        <v>10</v>
      </c>
      <c r="F8963" t="s">
        <v>11</v>
      </c>
      <c r="G8963" t="b">
        <v>1</v>
      </c>
      <c r="I8963">
        <v>11</v>
      </c>
      <c r="J8963" t="b">
        <v>1</v>
      </c>
      <c r="K8963">
        <f>YEAR(Table1[[#This Row],[Patient Admission Date]])</f>
        <v>2024</v>
      </c>
      <c r="L8963" t="str">
        <f>TEXT(Table1[[#This Row],[Patient Admission Date]],"mmm")</f>
        <v>Sep</v>
      </c>
      <c r="M8963" t="str">
        <f>TEXT(Table1[[#This Row],[Patient Admission Date]],"ddd")</f>
        <v>Tue</v>
      </c>
      <c r="N8963" t="str">
        <f>TEXT(INT(HOUR(Table1[[#This Row],[Patient Admission Date]])/3)*3,"00")&amp;"-"&amp;TEXT(INT(HOUR(Table1[[#This Row],[Patient Admission Date]])/3)*3+3,"00")</f>
        <v>12-15</v>
      </c>
      <c r="O8963" t="str" cm="1">
        <f t="array" ref="O8963">_xlfn.IFS(Table1[[#This Row],[Patient Age]]&lt;=14,"0-14",Table1[[#This Row],[Patient Age]]&lt;=29,"15-29",Table1[[#This Row],[Patient Age]]&lt;=44,"30-44",Table1[[#This Row],[Patient Age]]&lt;=59,"45-59",Table1[[#This Row],[Patient Age]]&lt;=74,"60-74",TRUE,"75+")</f>
        <v>0-14</v>
      </c>
      <c r="P8963" t="str" cm="1">
        <f t="array" ref="P8963">_xlfn.IFS(Table1[[#This Row],[Patient Waittime]]&lt;=15,"0-15",Table1[[#This Row],[Patient Waittime]]&lt;=30,"16-30",Table1[[#This Row],[Patient Waittime]]&lt;=45,"31-45",Table1[[#This Row],[Patient Waittime]]&lt;=60,"46-60",TRUE,"60+")</f>
        <v>0-15</v>
      </c>
      <c r="Q8963">
        <f>--(Table1[[#This Row],[Patient Waittime]]&lt;=30)</f>
        <v>1</v>
      </c>
      <c r="R8963">
        <f>--Table1[[#This Row],[Patient Admission Flag]]</f>
        <v>1</v>
      </c>
      <c r="S8963">
        <f>--AND(Table1[[#This Row],[WithinTarget]]=1,Table1[[#This Row],[Patient Satisfaction Score]]&gt;=7)</f>
        <v>0</v>
      </c>
      <c r="T8963" t="str">
        <f>IF(LEFT(Table1[[#This Row],[Patient Gender]],1)="F","Female","Male")</f>
        <v>Male</v>
      </c>
    </row>
    <row r="8964" spans="1:20" x14ac:dyDescent="0.3">
      <c r="A8964" t="s">
        <v>9068</v>
      </c>
      <c r="B8964" s="1">
        <v>45073.640972222223</v>
      </c>
      <c r="C8964" t="s">
        <v>9</v>
      </c>
      <c r="D8964">
        <v>48</v>
      </c>
      <c r="E8964" t="s">
        <v>10</v>
      </c>
      <c r="F8964" t="s">
        <v>11</v>
      </c>
      <c r="G8964" t="b">
        <v>1</v>
      </c>
      <c r="I8964">
        <v>11</v>
      </c>
      <c r="J8964" t="b">
        <v>1</v>
      </c>
      <c r="K8964">
        <f>YEAR(Table1[[#This Row],[Patient Admission Date]])</f>
        <v>2023</v>
      </c>
      <c r="L8964" t="str">
        <f>TEXT(Table1[[#This Row],[Patient Admission Date]],"mmm")</f>
        <v>May</v>
      </c>
      <c r="M8964" t="str">
        <f>TEXT(Table1[[#This Row],[Patient Admission Date]],"ddd")</f>
        <v>Sat</v>
      </c>
      <c r="N8964" t="str">
        <f>TEXT(INT(HOUR(Table1[[#This Row],[Patient Admission Date]])/3)*3,"00")&amp;"-"&amp;TEXT(INT(HOUR(Table1[[#This Row],[Patient Admission Date]])/3)*3+3,"00")</f>
        <v>15-18</v>
      </c>
      <c r="O8964" t="str" cm="1">
        <f t="array" ref="O8964">_xlfn.IFS(Table1[[#This Row],[Patient Age]]&lt;=14,"0-14",Table1[[#This Row],[Patient Age]]&lt;=29,"15-29",Table1[[#This Row],[Patient Age]]&lt;=44,"30-44",Table1[[#This Row],[Patient Age]]&lt;=59,"45-59",Table1[[#This Row],[Patient Age]]&lt;=74,"60-74",TRUE,"75+")</f>
        <v>45-59</v>
      </c>
      <c r="P8964" t="str" cm="1">
        <f t="array" ref="P8964">_xlfn.IFS(Table1[[#This Row],[Patient Waittime]]&lt;=15,"0-15",Table1[[#This Row],[Patient Waittime]]&lt;=30,"16-30",Table1[[#This Row],[Patient Waittime]]&lt;=45,"31-45",Table1[[#This Row],[Patient Waittime]]&lt;=60,"46-60",TRUE,"60+")</f>
        <v>0-15</v>
      </c>
      <c r="Q8964">
        <f>--(Table1[[#This Row],[Patient Waittime]]&lt;=30)</f>
        <v>1</v>
      </c>
      <c r="R8964">
        <f>--Table1[[#This Row],[Patient Admission Flag]]</f>
        <v>1</v>
      </c>
      <c r="S8964">
        <f>--AND(Table1[[#This Row],[WithinTarget]]=1,Table1[[#This Row],[Patient Satisfaction Score]]&gt;=7)</f>
        <v>0</v>
      </c>
      <c r="T8964" t="str">
        <f>IF(LEFT(Table1[[#This Row],[Patient Gender]],1)="F","Female","Male")</f>
        <v>Male</v>
      </c>
    </row>
    <row r="8965" spans="1:20" x14ac:dyDescent="0.3">
      <c r="A8965" t="s">
        <v>9069</v>
      </c>
      <c r="B8965" s="1">
        <v>45048.727777777778</v>
      </c>
      <c r="C8965" t="s">
        <v>9</v>
      </c>
      <c r="D8965">
        <v>29</v>
      </c>
      <c r="E8965" t="s">
        <v>10</v>
      </c>
      <c r="F8965" t="s">
        <v>11</v>
      </c>
      <c r="G8965" t="b">
        <v>1</v>
      </c>
      <c r="I8965">
        <v>12</v>
      </c>
      <c r="J8965" t="b">
        <v>1</v>
      </c>
      <c r="K8965">
        <f>YEAR(Table1[[#This Row],[Patient Admission Date]])</f>
        <v>2023</v>
      </c>
      <c r="L8965" t="str">
        <f>TEXT(Table1[[#This Row],[Patient Admission Date]],"mmm")</f>
        <v>May</v>
      </c>
      <c r="M8965" t="str">
        <f>TEXT(Table1[[#This Row],[Patient Admission Date]],"ddd")</f>
        <v>Tue</v>
      </c>
      <c r="N8965" t="str">
        <f>TEXT(INT(HOUR(Table1[[#This Row],[Patient Admission Date]])/3)*3,"00")&amp;"-"&amp;TEXT(INT(HOUR(Table1[[#This Row],[Patient Admission Date]])/3)*3+3,"00")</f>
        <v>15-18</v>
      </c>
      <c r="O8965" t="str" cm="1">
        <f t="array" ref="O8965">_xlfn.IFS(Table1[[#This Row],[Patient Age]]&lt;=14,"0-14",Table1[[#This Row],[Patient Age]]&lt;=29,"15-29",Table1[[#This Row],[Patient Age]]&lt;=44,"30-44",Table1[[#This Row],[Patient Age]]&lt;=59,"45-59",Table1[[#This Row],[Patient Age]]&lt;=74,"60-74",TRUE,"75+")</f>
        <v>15-29</v>
      </c>
      <c r="P8965" t="str" cm="1">
        <f t="array" ref="P8965">_xlfn.IFS(Table1[[#This Row],[Patient Waittime]]&lt;=15,"0-15",Table1[[#This Row],[Patient Waittime]]&lt;=30,"16-30",Table1[[#This Row],[Patient Waittime]]&lt;=45,"31-45",Table1[[#This Row],[Patient Waittime]]&lt;=60,"46-60",TRUE,"60+")</f>
        <v>0-15</v>
      </c>
      <c r="Q8965">
        <f>--(Table1[[#This Row],[Patient Waittime]]&lt;=30)</f>
        <v>1</v>
      </c>
      <c r="R8965">
        <f>--Table1[[#This Row],[Patient Admission Flag]]</f>
        <v>1</v>
      </c>
      <c r="S8965">
        <f>--AND(Table1[[#This Row],[WithinTarget]]=1,Table1[[#This Row],[Patient Satisfaction Score]]&gt;=7)</f>
        <v>0</v>
      </c>
      <c r="T8965" t="str">
        <f>IF(LEFT(Table1[[#This Row],[Patient Gender]],1)="F","Female","Male")</f>
        <v>Male</v>
      </c>
    </row>
    <row r="8966" spans="1:20" x14ac:dyDescent="0.3">
      <c r="A8966" t="s">
        <v>9070</v>
      </c>
      <c r="B8966" s="1">
        <v>45534.071527777778</v>
      </c>
      <c r="C8966" t="s">
        <v>9</v>
      </c>
      <c r="D8966">
        <v>20</v>
      </c>
      <c r="E8966" t="s">
        <v>10</v>
      </c>
      <c r="F8966" t="s">
        <v>11</v>
      </c>
      <c r="G8966" t="b">
        <v>1</v>
      </c>
      <c r="I8966">
        <v>19</v>
      </c>
      <c r="J8966" t="b">
        <v>1</v>
      </c>
      <c r="K8966">
        <f>YEAR(Table1[[#This Row],[Patient Admission Date]])</f>
        <v>2024</v>
      </c>
      <c r="L8966" t="str">
        <f>TEXT(Table1[[#This Row],[Patient Admission Date]],"mmm")</f>
        <v>Aug</v>
      </c>
      <c r="M8966" t="str">
        <f>TEXT(Table1[[#This Row],[Patient Admission Date]],"ddd")</f>
        <v>Fri</v>
      </c>
      <c r="N8966" t="str">
        <f>TEXT(INT(HOUR(Table1[[#This Row],[Patient Admission Date]])/3)*3,"00")&amp;"-"&amp;TEXT(INT(HOUR(Table1[[#This Row],[Patient Admission Date]])/3)*3+3,"00")</f>
        <v>00-03</v>
      </c>
      <c r="O8966" t="str" cm="1">
        <f t="array" ref="O8966">_xlfn.IFS(Table1[[#This Row],[Patient Age]]&lt;=14,"0-14",Table1[[#This Row],[Patient Age]]&lt;=29,"15-29",Table1[[#This Row],[Patient Age]]&lt;=44,"30-44",Table1[[#This Row],[Patient Age]]&lt;=59,"45-59",Table1[[#This Row],[Patient Age]]&lt;=74,"60-74",TRUE,"75+")</f>
        <v>15-29</v>
      </c>
      <c r="P8966" t="str" cm="1">
        <f t="array" ref="P8966">_xlfn.IFS(Table1[[#This Row],[Patient Waittime]]&lt;=15,"0-15",Table1[[#This Row],[Patient Waittime]]&lt;=30,"16-30",Table1[[#This Row],[Patient Waittime]]&lt;=45,"31-45",Table1[[#This Row],[Patient Waittime]]&lt;=60,"46-60",TRUE,"60+")</f>
        <v>16-30</v>
      </c>
      <c r="Q8966">
        <f>--(Table1[[#This Row],[Patient Waittime]]&lt;=30)</f>
        <v>1</v>
      </c>
      <c r="R8966">
        <f>--Table1[[#This Row],[Patient Admission Flag]]</f>
        <v>1</v>
      </c>
      <c r="S8966">
        <f>--AND(Table1[[#This Row],[WithinTarget]]=1,Table1[[#This Row],[Patient Satisfaction Score]]&gt;=7)</f>
        <v>0</v>
      </c>
      <c r="T8966" t="str">
        <f>IF(LEFT(Table1[[#This Row],[Patient Gender]],1)="F","Female","Male")</f>
        <v>Male</v>
      </c>
    </row>
    <row r="8967" spans="1:20" x14ac:dyDescent="0.3">
      <c r="A8967" t="s">
        <v>9071</v>
      </c>
      <c r="B8967" s="1">
        <v>45466.938194444447</v>
      </c>
      <c r="C8967" t="s">
        <v>9</v>
      </c>
      <c r="D8967">
        <v>23</v>
      </c>
      <c r="E8967" t="s">
        <v>10</v>
      </c>
      <c r="F8967" t="s">
        <v>11</v>
      </c>
      <c r="G8967" t="b">
        <v>1</v>
      </c>
      <c r="I8967">
        <v>19</v>
      </c>
      <c r="J8967" t="b">
        <v>1</v>
      </c>
      <c r="K8967">
        <f>YEAR(Table1[[#This Row],[Patient Admission Date]])</f>
        <v>2024</v>
      </c>
      <c r="L8967" t="str">
        <f>TEXT(Table1[[#This Row],[Patient Admission Date]],"mmm")</f>
        <v>Jun</v>
      </c>
      <c r="M8967" t="str">
        <f>TEXT(Table1[[#This Row],[Patient Admission Date]],"ddd")</f>
        <v>Sun</v>
      </c>
      <c r="N8967" t="str">
        <f>TEXT(INT(HOUR(Table1[[#This Row],[Patient Admission Date]])/3)*3,"00")&amp;"-"&amp;TEXT(INT(HOUR(Table1[[#This Row],[Patient Admission Date]])/3)*3+3,"00")</f>
        <v>21-24</v>
      </c>
      <c r="O8967" t="str" cm="1">
        <f t="array" ref="O8967">_xlfn.IFS(Table1[[#This Row],[Patient Age]]&lt;=14,"0-14",Table1[[#This Row],[Patient Age]]&lt;=29,"15-29",Table1[[#This Row],[Patient Age]]&lt;=44,"30-44",Table1[[#This Row],[Patient Age]]&lt;=59,"45-59",Table1[[#This Row],[Patient Age]]&lt;=74,"60-74",TRUE,"75+")</f>
        <v>15-29</v>
      </c>
      <c r="P8967" t="str" cm="1">
        <f t="array" ref="P8967">_xlfn.IFS(Table1[[#This Row],[Patient Waittime]]&lt;=15,"0-15",Table1[[#This Row],[Patient Waittime]]&lt;=30,"16-30",Table1[[#This Row],[Patient Waittime]]&lt;=45,"31-45",Table1[[#This Row],[Patient Waittime]]&lt;=60,"46-60",TRUE,"60+")</f>
        <v>16-30</v>
      </c>
      <c r="Q8967">
        <f>--(Table1[[#This Row],[Patient Waittime]]&lt;=30)</f>
        <v>1</v>
      </c>
      <c r="R8967">
        <f>--Table1[[#This Row],[Patient Admission Flag]]</f>
        <v>1</v>
      </c>
      <c r="S8967">
        <f>--AND(Table1[[#This Row],[WithinTarget]]=1,Table1[[#This Row],[Patient Satisfaction Score]]&gt;=7)</f>
        <v>0</v>
      </c>
      <c r="T8967" t="str">
        <f>IF(LEFT(Table1[[#This Row],[Patient Gender]],1)="F","Female","Male")</f>
        <v>Male</v>
      </c>
    </row>
    <row r="8968" spans="1:20" x14ac:dyDescent="0.3">
      <c r="A8968" t="s">
        <v>9072</v>
      </c>
      <c r="B8968" s="1">
        <v>45340.586805555555</v>
      </c>
      <c r="C8968" t="s">
        <v>9</v>
      </c>
      <c r="D8968">
        <v>58</v>
      </c>
      <c r="E8968" t="s">
        <v>10</v>
      </c>
      <c r="F8968" t="s">
        <v>11</v>
      </c>
      <c r="G8968" t="b">
        <v>1</v>
      </c>
      <c r="I8968">
        <v>21</v>
      </c>
      <c r="J8968" t="b">
        <v>1</v>
      </c>
      <c r="K8968">
        <f>YEAR(Table1[[#This Row],[Patient Admission Date]])</f>
        <v>2024</v>
      </c>
      <c r="L8968" t="str">
        <f>TEXT(Table1[[#This Row],[Patient Admission Date]],"mmm")</f>
        <v>Feb</v>
      </c>
      <c r="M8968" t="str">
        <f>TEXT(Table1[[#This Row],[Patient Admission Date]],"ddd")</f>
        <v>Sun</v>
      </c>
      <c r="N8968" t="str">
        <f>TEXT(INT(HOUR(Table1[[#This Row],[Patient Admission Date]])/3)*3,"00")&amp;"-"&amp;TEXT(INT(HOUR(Table1[[#This Row],[Patient Admission Date]])/3)*3+3,"00")</f>
        <v>12-15</v>
      </c>
      <c r="O8968" t="str" cm="1">
        <f t="array" ref="O8968">_xlfn.IFS(Table1[[#This Row],[Patient Age]]&lt;=14,"0-14",Table1[[#This Row],[Patient Age]]&lt;=29,"15-29",Table1[[#This Row],[Patient Age]]&lt;=44,"30-44",Table1[[#This Row],[Patient Age]]&lt;=59,"45-59",Table1[[#This Row],[Patient Age]]&lt;=74,"60-74",TRUE,"75+")</f>
        <v>45-59</v>
      </c>
      <c r="P8968" t="str" cm="1">
        <f t="array" ref="P8968">_xlfn.IFS(Table1[[#This Row],[Patient Waittime]]&lt;=15,"0-15",Table1[[#This Row],[Patient Waittime]]&lt;=30,"16-30",Table1[[#This Row],[Patient Waittime]]&lt;=45,"31-45",Table1[[#This Row],[Patient Waittime]]&lt;=60,"46-60",TRUE,"60+")</f>
        <v>16-30</v>
      </c>
      <c r="Q8968">
        <f>--(Table1[[#This Row],[Patient Waittime]]&lt;=30)</f>
        <v>1</v>
      </c>
      <c r="R8968">
        <f>--Table1[[#This Row],[Patient Admission Flag]]</f>
        <v>1</v>
      </c>
      <c r="S8968">
        <f>--AND(Table1[[#This Row],[WithinTarget]]=1,Table1[[#This Row],[Patient Satisfaction Score]]&gt;=7)</f>
        <v>0</v>
      </c>
      <c r="T8968" t="str">
        <f>IF(LEFT(Table1[[#This Row],[Patient Gender]],1)="F","Female","Male")</f>
        <v>Male</v>
      </c>
    </row>
    <row r="8969" spans="1:20" x14ac:dyDescent="0.3">
      <c r="A8969" t="s">
        <v>9073</v>
      </c>
      <c r="B8969" s="1">
        <v>45534.13958333333</v>
      </c>
      <c r="C8969" t="s">
        <v>9</v>
      </c>
      <c r="D8969">
        <v>15</v>
      </c>
      <c r="E8969" t="s">
        <v>10</v>
      </c>
      <c r="F8969" t="s">
        <v>11</v>
      </c>
      <c r="G8969" t="b">
        <v>1</v>
      </c>
      <c r="I8969">
        <v>24</v>
      </c>
      <c r="J8969" t="b">
        <v>1</v>
      </c>
      <c r="K8969">
        <f>YEAR(Table1[[#This Row],[Patient Admission Date]])</f>
        <v>2024</v>
      </c>
      <c r="L8969" t="str">
        <f>TEXT(Table1[[#This Row],[Patient Admission Date]],"mmm")</f>
        <v>Aug</v>
      </c>
      <c r="M8969" t="str">
        <f>TEXT(Table1[[#This Row],[Patient Admission Date]],"ddd")</f>
        <v>Fri</v>
      </c>
      <c r="N8969" t="str">
        <f>TEXT(INT(HOUR(Table1[[#This Row],[Patient Admission Date]])/3)*3,"00")&amp;"-"&amp;TEXT(INT(HOUR(Table1[[#This Row],[Patient Admission Date]])/3)*3+3,"00")</f>
        <v>03-06</v>
      </c>
      <c r="O8969" t="str" cm="1">
        <f t="array" ref="O8969">_xlfn.IFS(Table1[[#This Row],[Patient Age]]&lt;=14,"0-14",Table1[[#This Row],[Patient Age]]&lt;=29,"15-29",Table1[[#This Row],[Patient Age]]&lt;=44,"30-44",Table1[[#This Row],[Patient Age]]&lt;=59,"45-59",Table1[[#This Row],[Patient Age]]&lt;=74,"60-74",TRUE,"75+")</f>
        <v>15-29</v>
      </c>
      <c r="P8969" t="str" cm="1">
        <f t="array" ref="P8969">_xlfn.IFS(Table1[[#This Row],[Patient Waittime]]&lt;=15,"0-15",Table1[[#This Row],[Patient Waittime]]&lt;=30,"16-30",Table1[[#This Row],[Patient Waittime]]&lt;=45,"31-45",Table1[[#This Row],[Patient Waittime]]&lt;=60,"46-60",TRUE,"60+")</f>
        <v>16-30</v>
      </c>
      <c r="Q8969">
        <f>--(Table1[[#This Row],[Patient Waittime]]&lt;=30)</f>
        <v>1</v>
      </c>
      <c r="R8969">
        <f>--Table1[[#This Row],[Patient Admission Flag]]</f>
        <v>1</v>
      </c>
      <c r="S8969">
        <f>--AND(Table1[[#This Row],[WithinTarget]]=1,Table1[[#This Row],[Patient Satisfaction Score]]&gt;=7)</f>
        <v>0</v>
      </c>
      <c r="T8969" t="str">
        <f>IF(LEFT(Table1[[#This Row],[Patient Gender]],1)="F","Female","Male")</f>
        <v>Male</v>
      </c>
    </row>
    <row r="8970" spans="1:20" x14ac:dyDescent="0.3">
      <c r="A8970" t="s">
        <v>9074</v>
      </c>
      <c r="B8970" s="1">
        <v>45166.794444444444</v>
      </c>
      <c r="C8970" t="s">
        <v>9</v>
      </c>
      <c r="D8970">
        <v>51</v>
      </c>
      <c r="E8970" t="s">
        <v>10</v>
      </c>
      <c r="F8970" t="s">
        <v>11</v>
      </c>
      <c r="G8970" t="b">
        <v>1</v>
      </c>
      <c r="I8970">
        <v>30</v>
      </c>
      <c r="J8970" t="b">
        <v>1</v>
      </c>
      <c r="K8970">
        <f>YEAR(Table1[[#This Row],[Patient Admission Date]])</f>
        <v>2023</v>
      </c>
      <c r="L8970" t="str">
        <f>TEXT(Table1[[#This Row],[Patient Admission Date]],"mmm")</f>
        <v>Aug</v>
      </c>
      <c r="M8970" t="str">
        <f>TEXT(Table1[[#This Row],[Patient Admission Date]],"ddd")</f>
        <v>Mon</v>
      </c>
      <c r="N8970" t="str">
        <f>TEXT(INT(HOUR(Table1[[#This Row],[Patient Admission Date]])/3)*3,"00")&amp;"-"&amp;TEXT(INT(HOUR(Table1[[#This Row],[Patient Admission Date]])/3)*3+3,"00")</f>
        <v>18-21</v>
      </c>
      <c r="O8970" t="str" cm="1">
        <f t="array" ref="O8970">_xlfn.IFS(Table1[[#This Row],[Patient Age]]&lt;=14,"0-14",Table1[[#This Row],[Patient Age]]&lt;=29,"15-29",Table1[[#This Row],[Patient Age]]&lt;=44,"30-44",Table1[[#This Row],[Patient Age]]&lt;=59,"45-59",Table1[[#This Row],[Patient Age]]&lt;=74,"60-74",TRUE,"75+")</f>
        <v>45-59</v>
      </c>
      <c r="P8970" t="str" cm="1">
        <f t="array" ref="P8970">_xlfn.IFS(Table1[[#This Row],[Patient Waittime]]&lt;=15,"0-15",Table1[[#This Row],[Patient Waittime]]&lt;=30,"16-30",Table1[[#This Row],[Patient Waittime]]&lt;=45,"31-45",Table1[[#This Row],[Patient Waittime]]&lt;=60,"46-60",TRUE,"60+")</f>
        <v>16-30</v>
      </c>
      <c r="Q8970">
        <f>--(Table1[[#This Row],[Patient Waittime]]&lt;=30)</f>
        <v>1</v>
      </c>
      <c r="R8970">
        <f>--Table1[[#This Row],[Patient Admission Flag]]</f>
        <v>1</v>
      </c>
      <c r="S8970">
        <f>--AND(Table1[[#This Row],[WithinTarget]]=1,Table1[[#This Row],[Patient Satisfaction Score]]&gt;=7)</f>
        <v>0</v>
      </c>
      <c r="T8970" t="str">
        <f>IF(LEFT(Table1[[#This Row],[Patient Gender]],1)="F","Female","Male")</f>
        <v>Male</v>
      </c>
    </row>
    <row r="8971" spans="1:20" x14ac:dyDescent="0.3">
      <c r="A8971" t="s">
        <v>9075</v>
      </c>
      <c r="B8971" s="1">
        <v>45595.826388888891</v>
      </c>
      <c r="C8971" t="s">
        <v>9</v>
      </c>
      <c r="D8971">
        <v>7</v>
      </c>
      <c r="E8971" t="s">
        <v>10</v>
      </c>
      <c r="F8971" t="s">
        <v>11</v>
      </c>
      <c r="G8971" t="b">
        <v>1</v>
      </c>
      <c r="I8971">
        <v>31</v>
      </c>
      <c r="J8971" t="b">
        <v>1</v>
      </c>
      <c r="K8971">
        <f>YEAR(Table1[[#This Row],[Patient Admission Date]])</f>
        <v>2024</v>
      </c>
      <c r="L8971" t="str">
        <f>TEXT(Table1[[#This Row],[Patient Admission Date]],"mmm")</f>
        <v>Oct</v>
      </c>
      <c r="M8971" t="str">
        <f>TEXT(Table1[[#This Row],[Patient Admission Date]],"ddd")</f>
        <v>Wed</v>
      </c>
      <c r="N8971" t="str">
        <f>TEXT(INT(HOUR(Table1[[#This Row],[Patient Admission Date]])/3)*3,"00")&amp;"-"&amp;TEXT(INT(HOUR(Table1[[#This Row],[Patient Admission Date]])/3)*3+3,"00")</f>
        <v>18-21</v>
      </c>
      <c r="O8971" t="str" cm="1">
        <f t="array" ref="O8971">_xlfn.IFS(Table1[[#This Row],[Patient Age]]&lt;=14,"0-14",Table1[[#This Row],[Patient Age]]&lt;=29,"15-29",Table1[[#This Row],[Patient Age]]&lt;=44,"30-44",Table1[[#This Row],[Patient Age]]&lt;=59,"45-59",Table1[[#This Row],[Patient Age]]&lt;=74,"60-74",TRUE,"75+")</f>
        <v>0-14</v>
      </c>
      <c r="P8971" t="str" cm="1">
        <f t="array" ref="P8971">_xlfn.IFS(Table1[[#This Row],[Patient Waittime]]&lt;=15,"0-15",Table1[[#This Row],[Patient Waittime]]&lt;=30,"16-30",Table1[[#This Row],[Patient Waittime]]&lt;=45,"31-45",Table1[[#This Row],[Patient Waittime]]&lt;=60,"46-60",TRUE,"60+")</f>
        <v>31-45</v>
      </c>
      <c r="Q8971">
        <f>--(Table1[[#This Row],[Patient Waittime]]&lt;=30)</f>
        <v>0</v>
      </c>
      <c r="R8971">
        <f>--Table1[[#This Row],[Patient Admission Flag]]</f>
        <v>1</v>
      </c>
      <c r="S8971">
        <f>--AND(Table1[[#This Row],[WithinTarget]]=1,Table1[[#This Row],[Patient Satisfaction Score]]&gt;=7)</f>
        <v>0</v>
      </c>
      <c r="T8971" t="str">
        <f>IF(LEFT(Table1[[#This Row],[Patient Gender]],1)="F","Female","Male")</f>
        <v>Male</v>
      </c>
    </row>
    <row r="8972" spans="1:20" x14ac:dyDescent="0.3">
      <c r="A8972" t="s">
        <v>9076</v>
      </c>
      <c r="B8972" s="1">
        <v>45472.013194444444</v>
      </c>
      <c r="C8972" t="s">
        <v>9</v>
      </c>
      <c r="D8972">
        <v>18</v>
      </c>
      <c r="E8972" t="s">
        <v>10</v>
      </c>
      <c r="F8972" t="s">
        <v>11</v>
      </c>
      <c r="G8972" t="b">
        <v>1</v>
      </c>
      <c r="I8972">
        <v>36</v>
      </c>
      <c r="J8972" t="b">
        <v>1</v>
      </c>
      <c r="K8972">
        <f>YEAR(Table1[[#This Row],[Patient Admission Date]])</f>
        <v>2024</v>
      </c>
      <c r="L8972" t="str">
        <f>TEXT(Table1[[#This Row],[Patient Admission Date]],"mmm")</f>
        <v>Jun</v>
      </c>
      <c r="M8972" t="str">
        <f>TEXT(Table1[[#This Row],[Patient Admission Date]],"ddd")</f>
        <v>Sat</v>
      </c>
      <c r="N8972" t="str">
        <f>TEXT(INT(HOUR(Table1[[#This Row],[Patient Admission Date]])/3)*3,"00")&amp;"-"&amp;TEXT(INT(HOUR(Table1[[#This Row],[Patient Admission Date]])/3)*3+3,"00")</f>
        <v>00-03</v>
      </c>
      <c r="O8972" t="str" cm="1">
        <f t="array" ref="O8972">_xlfn.IFS(Table1[[#This Row],[Patient Age]]&lt;=14,"0-14",Table1[[#This Row],[Patient Age]]&lt;=29,"15-29",Table1[[#This Row],[Patient Age]]&lt;=44,"30-44",Table1[[#This Row],[Patient Age]]&lt;=59,"45-59",Table1[[#This Row],[Patient Age]]&lt;=74,"60-74",TRUE,"75+")</f>
        <v>15-29</v>
      </c>
      <c r="P8972" t="str" cm="1">
        <f t="array" ref="P8972">_xlfn.IFS(Table1[[#This Row],[Patient Waittime]]&lt;=15,"0-15",Table1[[#This Row],[Patient Waittime]]&lt;=30,"16-30",Table1[[#This Row],[Patient Waittime]]&lt;=45,"31-45",Table1[[#This Row],[Patient Waittime]]&lt;=60,"46-60",TRUE,"60+")</f>
        <v>31-45</v>
      </c>
      <c r="Q8972">
        <f>--(Table1[[#This Row],[Patient Waittime]]&lt;=30)</f>
        <v>0</v>
      </c>
      <c r="R8972">
        <f>--Table1[[#This Row],[Patient Admission Flag]]</f>
        <v>1</v>
      </c>
      <c r="S8972">
        <f>--AND(Table1[[#This Row],[WithinTarget]]=1,Table1[[#This Row],[Patient Satisfaction Score]]&gt;=7)</f>
        <v>0</v>
      </c>
      <c r="T8972" t="str">
        <f>IF(LEFT(Table1[[#This Row],[Patient Gender]],1)="F","Female","Male")</f>
        <v>Male</v>
      </c>
    </row>
    <row r="8973" spans="1:20" x14ac:dyDescent="0.3">
      <c r="A8973" t="s">
        <v>9077</v>
      </c>
      <c r="B8973" s="1">
        <v>45262.193749999999</v>
      </c>
      <c r="C8973" t="s">
        <v>9</v>
      </c>
      <c r="D8973">
        <v>39</v>
      </c>
      <c r="E8973" t="s">
        <v>10</v>
      </c>
      <c r="F8973" t="s">
        <v>11</v>
      </c>
      <c r="G8973" t="b">
        <v>1</v>
      </c>
      <c r="I8973">
        <v>37</v>
      </c>
      <c r="J8973" t="b">
        <v>1</v>
      </c>
      <c r="K8973">
        <f>YEAR(Table1[[#This Row],[Patient Admission Date]])</f>
        <v>2023</v>
      </c>
      <c r="L8973" t="str">
        <f>TEXT(Table1[[#This Row],[Patient Admission Date]],"mmm")</f>
        <v>Dec</v>
      </c>
      <c r="M8973" t="str">
        <f>TEXT(Table1[[#This Row],[Patient Admission Date]],"ddd")</f>
        <v>Sat</v>
      </c>
      <c r="N8973" t="str">
        <f>TEXT(INT(HOUR(Table1[[#This Row],[Patient Admission Date]])/3)*3,"00")&amp;"-"&amp;TEXT(INT(HOUR(Table1[[#This Row],[Patient Admission Date]])/3)*3+3,"00")</f>
        <v>03-06</v>
      </c>
      <c r="O8973" t="str" cm="1">
        <f t="array" ref="O8973">_xlfn.IFS(Table1[[#This Row],[Patient Age]]&lt;=14,"0-14",Table1[[#This Row],[Patient Age]]&lt;=29,"15-29",Table1[[#This Row],[Patient Age]]&lt;=44,"30-44",Table1[[#This Row],[Patient Age]]&lt;=59,"45-59",Table1[[#This Row],[Patient Age]]&lt;=74,"60-74",TRUE,"75+")</f>
        <v>30-44</v>
      </c>
      <c r="P8973" t="str" cm="1">
        <f t="array" ref="P8973">_xlfn.IFS(Table1[[#This Row],[Patient Waittime]]&lt;=15,"0-15",Table1[[#This Row],[Patient Waittime]]&lt;=30,"16-30",Table1[[#This Row],[Patient Waittime]]&lt;=45,"31-45",Table1[[#This Row],[Patient Waittime]]&lt;=60,"46-60",TRUE,"60+")</f>
        <v>31-45</v>
      </c>
      <c r="Q8973">
        <f>--(Table1[[#This Row],[Patient Waittime]]&lt;=30)</f>
        <v>0</v>
      </c>
      <c r="R8973">
        <f>--Table1[[#This Row],[Patient Admission Flag]]</f>
        <v>1</v>
      </c>
      <c r="S8973">
        <f>--AND(Table1[[#This Row],[WithinTarget]]=1,Table1[[#This Row],[Patient Satisfaction Score]]&gt;=7)</f>
        <v>0</v>
      </c>
      <c r="T8973" t="str">
        <f>IF(LEFT(Table1[[#This Row],[Patient Gender]],1)="F","Female","Male")</f>
        <v>Male</v>
      </c>
    </row>
    <row r="8974" spans="1:20" x14ac:dyDescent="0.3">
      <c r="A8974" t="s">
        <v>9078</v>
      </c>
      <c r="B8974" s="1">
        <v>45126.881249999999</v>
      </c>
      <c r="C8974" t="s">
        <v>9</v>
      </c>
      <c r="D8974">
        <v>54</v>
      </c>
      <c r="E8974" t="s">
        <v>10</v>
      </c>
      <c r="F8974" t="s">
        <v>11</v>
      </c>
      <c r="G8974" t="b">
        <v>1</v>
      </c>
      <c r="I8974">
        <v>49</v>
      </c>
      <c r="J8974" t="b">
        <v>1</v>
      </c>
      <c r="K8974">
        <f>YEAR(Table1[[#This Row],[Patient Admission Date]])</f>
        <v>2023</v>
      </c>
      <c r="L8974" t="str">
        <f>TEXT(Table1[[#This Row],[Patient Admission Date]],"mmm")</f>
        <v>Jul</v>
      </c>
      <c r="M8974" t="str">
        <f>TEXT(Table1[[#This Row],[Patient Admission Date]],"ddd")</f>
        <v>Wed</v>
      </c>
      <c r="N8974" t="str">
        <f>TEXT(INT(HOUR(Table1[[#This Row],[Patient Admission Date]])/3)*3,"00")&amp;"-"&amp;TEXT(INT(HOUR(Table1[[#This Row],[Patient Admission Date]])/3)*3+3,"00")</f>
        <v>21-24</v>
      </c>
      <c r="O8974" t="str" cm="1">
        <f t="array" ref="O8974">_xlfn.IFS(Table1[[#This Row],[Patient Age]]&lt;=14,"0-14",Table1[[#This Row],[Patient Age]]&lt;=29,"15-29",Table1[[#This Row],[Patient Age]]&lt;=44,"30-44",Table1[[#This Row],[Patient Age]]&lt;=59,"45-59",Table1[[#This Row],[Patient Age]]&lt;=74,"60-74",TRUE,"75+")</f>
        <v>45-59</v>
      </c>
      <c r="P8974" t="str" cm="1">
        <f t="array" ref="P8974">_xlfn.IFS(Table1[[#This Row],[Patient Waittime]]&lt;=15,"0-15",Table1[[#This Row],[Patient Waittime]]&lt;=30,"16-30",Table1[[#This Row],[Patient Waittime]]&lt;=45,"31-45",Table1[[#This Row],[Patient Waittime]]&lt;=60,"46-60",TRUE,"60+")</f>
        <v>46-60</v>
      </c>
      <c r="Q8974">
        <f>--(Table1[[#This Row],[Patient Waittime]]&lt;=30)</f>
        <v>0</v>
      </c>
      <c r="R8974">
        <f>--Table1[[#This Row],[Patient Admission Flag]]</f>
        <v>1</v>
      </c>
      <c r="S8974">
        <f>--AND(Table1[[#This Row],[WithinTarget]]=1,Table1[[#This Row],[Patient Satisfaction Score]]&gt;=7)</f>
        <v>0</v>
      </c>
      <c r="T8974" t="str">
        <f>IF(LEFT(Table1[[#This Row],[Patient Gender]],1)="F","Female","Male")</f>
        <v>Male</v>
      </c>
    </row>
    <row r="8975" spans="1:20" x14ac:dyDescent="0.3">
      <c r="A8975" t="s">
        <v>9079</v>
      </c>
      <c r="B8975" s="1">
        <v>45505.640277777777</v>
      </c>
      <c r="C8975" t="s">
        <v>9</v>
      </c>
      <c r="D8975">
        <v>66</v>
      </c>
      <c r="E8975" t="s">
        <v>10</v>
      </c>
      <c r="F8975" t="s">
        <v>11</v>
      </c>
      <c r="G8975" t="b">
        <v>1</v>
      </c>
      <c r="I8975">
        <v>54</v>
      </c>
      <c r="J8975" t="b">
        <v>1</v>
      </c>
      <c r="K8975">
        <f>YEAR(Table1[[#This Row],[Patient Admission Date]])</f>
        <v>2024</v>
      </c>
      <c r="L8975" t="str">
        <f>TEXT(Table1[[#This Row],[Patient Admission Date]],"mmm")</f>
        <v>Aug</v>
      </c>
      <c r="M8975" t="str">
        <f>TEXT(Table1[[#This Row],[Patient Admission Date]],"ddd")</f>
        <v>Thu</v>
      </c>
      <c r="N8975" t="str">
        <f>TEXT(INT(HOUR(Table1[[#This Row],[Patient Admission Date]])/3)*3,"00")&amp;"-"&amp;TEXT(INT(HOUR(Table1[[#This Row],[Patient Admission Date]])/3)*3+3,"00")</f>
        <v>15-18</v>
      </c>
      <c r="O8975" t="str" cm="1">
        <f t="array" ref="O8975">_xlfn.IFS(Table1[[#This Row],[Patient Age]]&lt;=14,"0-14",Table1[[#This Row],[Patient Age]]&lt;=29,"15-29",Table1[[#This Row],[Patient Age]]&lt;=44,"30-44",Table1[[#This Row],[Patient Age]]&lt;=59,"45-59",Table1[[#This Row],[Patient Age]]&lt;=74,"60-74",TRUE,"75+")</f>
        <v>60-74</v>
      </c>
      <c r="P8975" t="str" cm="1">
        <f t="array" ref="P8975">_xlfn.IFS(Table1[[#This Row],[Patient Waittime]]&lt;=15,"0-15",Table1[[#This Row],[Patient Waittime]]&lt;=30,"16-30",Table1[[#This Row],[Patient Waittime]]&lt;=45,"31-45",Table1[[#This Row],[Patient Waittime]]&lt;=60,"46-60",TRUE,"60+")</f>
        <v>46-60</v>
      </c>
      <c r="Q8975">
        <f>--(Table1[[#This Row],[Patient Waittime]]&lt;=30)</f>
        <v>0</v>
      </c>
      <c r="R8975">
        <f>--Table1[[#This Row],[Patient Admission Flag]]</f>
        <v>1</v>
      </c>
      <c r="S8975">
        <f>--AND(Table1[[#This Row],[WithinTarget]]=1,Table1[[#This Row],[Patient Satisfaction Score]]&gt;=7)</f>
        <v>0</v>
      </c>
      <c r="T8975" t="str">
        <f>IF(LEFT(Table1[[#This Row],[Patient Gender]],1)="F","Female","Male")</f>
        <v>Male</v>
      </c>
    </row>
    <row r="8976" spans="1:20" x14ac:dyDescent="0.3">
      <c r="A8976" t="s">
        <v>9080</v>
      </c>
      <c r="B8976" s="1">
        <v>45117.576388888891</v>
      </c>
      <c r="C8976" t="s">
        <v>9</v>
      </c>
      <c r="D8976">
        <v>43</v>
      </c>
      <c r="E8976" t="s">
        <v>10</v>
      </c>
      <c r="F8976" t="s">
        <v>11</v>
      </c>
      <c r="G8976" t="b">
        <v>1</v>
      </c>
      <c r="I8976">
        <v>58</v>
      </c>
      <c r="J8976" t="b">
        <v>1</v>
      </c>
      <c r="K8976">
        <f>YEAR(Table1[[#This Row],[Patient Admission Date]])</f>
        <v>2023</v>
      </c>
      <c r="L8976" t="str">
        <f>TEXT(Table1[[#This Row],[Patient Admission Date]],"mmm")</f>
        <v>Jul</v>
      </c>
      <c r="M8976" t="str">
        <f>TEXT(Table1[[#This Row],[Patient Admission Date]],"ddd")</f>
        <v>Mon</v>
      </c>
      <c r="N8976" t="str">
        <f>TEXT(INT(HOUR(Table1[[#This Row],[Patient Admission Date]])/3)*3,"00")&amp;"-"&amp;TEXT(INT(HOUR(Table1[[#This Row],[Patient Admission Date]])/3)*3+3,"00")</f>
        <v>12-15</v>
      </c>
      <c r="O8976" t="str" cm="1">
        <f t="array" ref="O8976">_xlfn.IFS(Table1[[#This Row],[Patient Age]]&lt;=14,"0-14",Table1[[#This Row],[Patient Age]]&lt;=29,"15-29",Table1[[#This Row],[Patient Age]]&lt;=44,"30-44",Table1[[#This Row],[Patient Age]]&lt;=59,"45-59",Table1[[#This Row],[Patient Age]]&lt;=74,"60-74",TRUE,"75+")</f>
        <v>30-44</v>
      </c>
      <c r="P8976" t="str" cm="1">
        <f t="array" ref="P8976">_xlfn.IFS(Table1[[#This Row],[Patient Waittime]]&lt;=15,"0-15",Table1[[#This Row],[Patient Waittime]]&lt;=30,"16-30",Table1[[#This Row],[Patient Waittime]]&lt;=45,"31-45",Table1[[#This Row],[Patient Waittime]]&lt;=60,"46-60",TRUE,"60+")</f>
        <v>46-60</v>
      </c>
      <c r="Q8976">
        <f>--(Table1[[#This Row],[Patient Waittime]]&lt;=30)</f>
        <v>0</v>
      </c>
      <c r="R8976">
        <f>--Table1[[#This Row],[Patient Admission Flag]]</f>
        <v>1</v>
      </c>
      <c r="S8976">
        <f>--AND(Table1[[#This Row],[WithinTarget]]=1,Table1[[#This Row],[Patient Satisfaction Score]]&gt;=7)</f>
        <v>0</v>
      </c>
      <c r="T8976" t="str">
        <f>IF(LEFT(Table1[[#This Row],[Patient Gender]],1)="F","Female","Male")</f>
        <v>Male</v>
      </c>
    </row>
    <row r="8977" spans="1:20" x14ac:dyDescent="0.3">
      <c r="A8977" t="s">
        <v>9081</v>
      </c>
      <c r="B8977" s="1">
        <v>45089.117361111108</v>
      </c>
      <c r="C8977" t="s">
        <v>9</v>
      </c>
      <c r="D8977">
        <v>77</v>
      </c>
      <c r="E8977" t="s">
        <v>10</v>
      </c>
      <c r="F8977" t="s">
        <v>11</v>
      </c>
      <c r="G8977" t="b">
        <v>1</v>
      </c>
      <c r="I8977">
        <v>59</v>
      </c>
      <c r="J8977" t="b">
        <v>1</v>
      </c>
      <c r="K8977">
        <f>YEAR(Table1[[#This Row],[Patient Admission Date]])</f>
        <v>2023</v>
      </c>
      <c r="L8977" t="str">
        <f>TEXT(Table1[[#This Row],[Patient Admission Date]],"mmm")</f>
        <v>Jun</v>
      </c>
      <c r="M8977" t="str">
        <f>TEXT(Table1[[#This Row],[Patient Admission Date]],"ddd")</f>
        <v>Mon</v>
      </c>
      <c r="N8977" t="str">
        <f>TEXT(INT(HOUR(Table1[[#This Row],[Patient Admission Date]])/3)*3,"00")&amp;"-"&amp;TEXT(INT(HOUR(Table1[[#This Row],[Patient Admission Date]])/3)*3+3,"00")</f>
        <v>00-03</v>
      </c>
      <c r="O8977" t="str" cm="1">
        <f t="array" ref="O8977">_xlfn.IFS(Table1[[#This Row],[Patient Age]]&lt;=14,"0-14",Table1[[#This Row],[Patient Age]]&lt;=29,"15-29",Table1[[#This Row],[Patient Age]]&lt;=44,"30-44",Table1[[#This Row],[Patient Age]]&lt;=59,"45-59",Table1[[#This Row],[Patient Age]]&lt;=74,"60-74",TRUE,"75+")</f>
        <v>75+</v>
      </c>
      <c r="P8977" t="str" cm="1">
        <f t="array" ref="P8977">_xlfn.IFS(Table1[[#This Row],[Patient Waittime]]&lt;=15,"0-15",Table1[[#This Row],[Patient Waittime]]&lt;=30,"16-30",Table1[[#This Row],[Patient Waittime]]&lt;=45,"31-45",Table1[[#This Row],[Patient Waittime]]&lt;=60,"46-60",TRUE,"60+")</f>
        <v>46-60</v>
      </c>
      <c r="Q8977">
        <f>--(Table1[[#This Row],[Patient Waittime]]&lt;=30)</f>
        <v>0</v>
      </c>
      <c r="R8977">
        <f>--Table1[[#This Row],[Patient Admission Flag]]</f>
        <v>1</v>
      </c>
      <c r="S8977">
        <f>--AND(Table1[[#This Row],[WithinTarget]]=1,Table1[[#This Row],[Patient Satisfaction Score]]&gt;=7)</f>
        <v>0</v>
      </c>
      <c r="T8977" t="str">
        <f>IF(LEFT(Table1[[#This Row],[Patient Gender]],1)="F","Female","Male")</f>
        <v>Male</v>
      </c>
    </row>
    <row r="8978" spans="1:20" x14ac:dyDescent="0.3">
      <c r="A8978" t="s">
        <v>9082</v>
      </c>
      <c r="B8978" s="1">
        <v>45356.586111111108</v>
      </c>
      <c r="C8978" t="s">
        <v>9</v>
      </c>
      <c r="D8978">
        <v>51</v>
      </c>
      <c r="E8978" t="s">
        <v>10</v>
      </c>
      <c r="F8978" t="s">
        <v>11</v>
      </c>
      <c r="G8978" t="b">
        <v>1</v>
      </c>
      <c r="I8978">
        <v>20</v>
      </c>
      <c r="J8978" t="b">
        <v>1</v>
      </c>
      <c r="K8978">
        <f>YEAR(Table1[[#This Row],[Patient Admission Date]])</f>
        <v>2024</v>
      </c>
      <c r="L8978" t="str">
        <f>TEXT(Table1[[#This Row],[Patient Admission Date]],"mmm")</f>
        <v>Mar</v>
      </c>
      <c r="M8978" t="str">
        <f>TEXT(Table1[[#This Row],[Patient Admission Date]],"ddd")</f>
        <v>Tue</v>
      </c>
      <c r="N8978" t="str">
        <f>TEXT(INT(HOUR(Table1[[#This Row],[Patient Admission Date]])/3)*3,"00")&amp;"-"&amp;TEXT(INT(HOUR(Table1[[#This Row],[Patient Admission Date]])/3)*3+3,"00")</f>
        <v>12-15</v>
      </c>
      <c r="O8978" t="str" cm="1">
        <f t="array" ref="O8978">_xlfn.IFS(Table1[[#This Row],[Patient Age]]&lt;=14,"0-14",Table1[[#This Row],[Patient Age]]&lt;=29,"15-29",Table1[[#This Row],[Patient Age]]&lt;=44,"30-44",Table1[[#This Row],[Patient Age]]&lt;=59,"45-59",Table1[[#This Row],[Patient Age]]&lt;=74,"60-74",TRUE,"75+")</f>
        <v>45-59</v>
      </c>
      <c r="P8978" t="str" cm="1">
        <f t="array" ref="P8978">_xlfn.IFS(Table1[[#This Row],[Patient Waittime]]&lt;=15,"0-15",Table1[[#This Row],[Patient Waittime]]&lt;=30,"16-30",Table1[[#This Row],[Patient Waittime]]&lt;=45,"31-45",Table1[[#This Row],[Patient Waittime]]&lt;=60,"46-60",TRUE,"60+")</f>
        <v>16-30</v>
      </c>
      <c r="Q8978">
        <f>--(Table1[[#This Row],[Patient Waittime]]&lt;=30)</f>
        <v>1</v>
      </c>
      <c r="R8978">
        <f>--Table1[[#This Row],[Patient Admission Flag]]</f>
        <v>1</v>
      </c>
      <c r="S8978">
        <f>--AND(Table1[[#This Row],[WithinTarget]]=1,Table1[[#This Row],[Patient Satisfaction Score]]&gt;=7)</f>
        <v>0</v>
      </c>
      <c r="T8978" t="str">
        <f>IF(LEFT(Table1[[#This Row],[Patient Gender]],1)="F","Female","Male")</f>
        <v>Male</v>
      </c>
    </row>
    <row r="8979" spans="1:20" x14ac:dyDescent="0.3">
      <c r="A8979" t="s">
        <v>9083</v>
      </c>
      <c r="B8979" s="1">
        <v>45357.673611111109</v>
      </c>
      <c r="C8979" t="s">
        <v>9</v>
      </c>
      <c r="D8979">
        <v>4</v>
      </c>
      <c r="E8979" t="s">
        <v>10</v>
      </c>
      <c r="F8979" t="s">
        <v>11</v>
      </c>
      <c r="G8979" t="b">
        <v>1</v>
      </c>
      <c r="I8979">
        <v>21</v>
      </c>
      <c r="J8979" t="b">
        <v>1</v>
      </c>
      <c r="K8979">
        <f>YEAR(Table1[[#This Row],[Patient Admission Date]])</f>
        <v>2024</v>
      </c>
      <c r="L8979" t="str">
        <f>TEXT(Table1[[#This Row],[Patient Admission Date]],"mmm")</f>
        <v>Mar</v>
      </c>
      <c r="M8979" t="str">
        <f>TEXT(Table1[[#This Row],[Patient Admission Date]],"ddd")</f>
        <v>Wed</v>
      </c>
      <c r="N8979" t="str">
        <f>TEXT(INT(HOUR(Table1[[#This Row],[Patient Admission Date]])/3)*3,"00")&amp;"-"&amp;TEXT(INT(HOUR(Table1[[#This Row],[Patient Admission Date]])/3)*3+3,"00")</f>
        <v>15-18</v>
      </c>
      <c r="O8979" t="str" cm="1">
        <f t="array" ref="O8979">_xlfn.IFS(Table1[[#This Row],[Patient Age]]&lt;=14,"0-14",Table1[[#This Row],[Patient Age]]&lt;=29,"15-29",Table1[[#This Row],[Patient Age]]&lt;=44,"30-44",Table1[[#This Row],[Patient Age]]&lt;=59,"45-59",Table1[[#This Row],[Patient Age]]&lt;=74,"60-74",TRUE,"75+")</f>
        <v>0-14</v>
      </c>
      <c r="P8979" t="str" cm="1">
        <f t="array" ref="P8979">_xlfn.IFS(Table1[[#This Row],[Patient Waittime]]&lt;=15,"0-15",Table1[[#This Row],[Patient Waittime]]&lt;=30,"16-30",Table1[[#This Row],[Patient Waittime]]&lt;=45,"31-45",Table1[[#This Row],[Patient Waittime]]&lt;=60,"46-60",TRUE,"60+")</f>
        <v>16-30</v>
      </c>
      <c r="Q8979">
        <f>--(Table1[[#This Row],[Patient Waittime]]&lt;=30)</f>
        <v>1</v>
      </c>
      <c r="R8979">
        <f>--Table1[[#This Row],[Patient Admission Flag]]</f>
        <v>1</v>
      </c>
      <c r="S8979">
        <f>--AND(Table1[[#This Row],[WithinTarget]]=1,Table1[[#This Row],[Patient Satisfaction Score]]&gt;=7)</f>
        <v>0</v>
      </c>
      <c r="T8979" t="str">
        <f>IF(LEFT(Table1[[#This Row],[Patient Gender]],1)="F","Female","Male")</f>
        <v>Male</v>
      </c>
    </row>
    <row r="8980" spans="1:20" x14ac:dyDescent="0.3">
      <c r="A8980" t="s">
        <v>9084</v>
      </c>
      <c r="B8980" s="1">
        <v>45242.343055555553</v>
      </c>
      <c r="C8980" t="s">
        <v>9</v>
      </c>
      <c r="D8980">
        <v>66</v>
      </c>
      <c r="E8980" t="s">
        <v>10</v>
      </c>
      <c r="F8980" t="s">
        <v>11</v>
      </c>
      <c r="G8980" t="b">
        <v>1</v>
      </c>
      <c r="I8980">
        <v>22</v>
      </c>
      <c r="J8980" t="b">
        <v>1</v>
      </c>
      <c r="K8980">
        <f>YEAR(Table1[[#This Row],[Patient Admission Date]])</f>
        <v>2023</v>
      </c>
      <c r="L8980" t="str">
        <f>TEXT(Table1[[#This Row],[Patient Admission Date]],"mmm")</f>
        <v>Nov</v>
      </c>
      <c r="M8980" t="str">
        <f>TEXT(Table1[[#This Row],[Patient Admission Date]],"ddd")</f>
        <v>Sun</v>
      </c>
      <c r="N8980" t="str">
        <f>TEXT(INT(HOUR(Table1[[#This Row],[Patient Admission Date]])/3)*3,"00")&amp;"-"&amp;TEXT(INT(HOUR(Table1[[#This Row],[Patient Admission Date]])/3)*3+3,"00")</f>
        <v>06-09</v>
      </c>
      <c r="O8980" t="str" cm="1">
        <f t="array" ref="O8980">_xlfn.IFS(Table1[[#This Row],[Patient Age]]&lt;=14,"0-14",Table1[[#This Row],[Patient Age]]&lt;=29,"15-29",Table1[[#This Row],[Patient Age]]&lt;=44,"30-44",Table1[[#This Row],[Patient Age]]&lt;=59,"45-59",Table1[[#This Row],[Patient Age]]&lt;=74,"60-74",TRUE,"75+")</f>
        <v>60-74</v>
      </c>
      <c r="P8980" t="str" cm="1">
        <f t="array" ref="P8980">_xlfn.IFS(Table1[[#This Row],[Patient Waittime]]&lt;=15,"0-15",Table1[[#This Row],[Patient Waittime]]&lt;=30,"16-30",Table1[[#This Row],[Patient Waittime]]&lt;=45,"31-45",Table1[[#This Row],[Patient Waittime]]&lt;=60,"46-60",TRUE,"60+")</f>
        <v>16-30</v>
      </c>
      <c r="Q8980">
        <f>--(Table1[[#This Row],[Patient Waittime]]&lt;=30)</f>
        <v>1</v>
      </c>
      <c r="R8980">
        <f>--Table1[[#This Row],[Patient Admission Flag]]</f>
        <v>1</v>
      </c>
      <c r="S8980">
        <f>--AND(Table1[[#This Row],[WithinTarget]]=1,Table1[[#This Row],[Patient Satisfaction Score]]&gt;=7)</f>
        <v>0</v>
      </c>
      <c r="T8980" t="str">
        <f>IF(LEFT(Table1[[#This Row],[Patient Gender]],1)="F","Female","Male")</f>
        <v>Male</v>
      </c>
    </row>
    <row r="8981" spans="1:20" x14ac:dyDescent="0.3">
      <c r="A8981" t="s">
        <v>9085</v>
      </c>
      <c r="B8981" s="1">
        <v>45295.338888888888</v>
      </c>
      <c r="C8981" t="s">
        <v>9</v>
      </c>
      <c r="D8981">
        <v>61</v>
      </c>
      <c r="E8981" t="s">
        <v>10</v>
      </c>
      <c r="F8981" t="s">
        <v>11</v>
      </c>
      <c r="G8981" t="b">
        <v>1</v>
      </c>
      <c r="I8981">
        <v>25</v>
      </c>
      <c r="J8981" t="b">
        <v>1</v>
      </c>
      <c r="K8981">
        <f>YEAR(Table1[[#This Row],[Patient Admission Date]])</f>
        <v>2024</v>
      </c>
      <c r="L8981" t="str">
        <f>TEXT(Table1[[#This Row],[Patient Admission Date]],"mmm")</f>
        <v>Jan</v>
      </c>
      <c r="M8981" t="str">
        <f>TEXT(Table1[[#This Row],[Patient Admission Date]],"ddd")</f>
        <v>Thu</v>
      </c>
      <c r="N8981" t="str">
        <f>TEXT(INT(HOUR(Table1[[#This Row],[Patient Admission Date]])/3)*3,"00")&amp;"-"&amp;TEXT(INT(HOUR(Table1[[#This Row],[Patient Admission Date]])/3)*3+3,"00")</f>
        <v>06-09</v>
      </c>
      <c r="O8981" t="str" cm="1">
        <f t="array" ref="O8981">_xlfn.IFS(Table1[[#This Row],[Patient Age]]&lt;=14,"0-14",Table1[[#This Row],[Patient Age]]&lt;=29,"15-29",Table1[[#This Row],[Patient Age]]&lt;=44,"30-44",Table1[[#This Row],[Patient Age]]&lt;=59,"45-59",Table1[[#This Row],[Patient Age]]&lt;=74,"60-74",TRUE,"75+")</f>
        <v>60-74</v>
      </c>
      <c r="P8981" t="str" cm="1">
        <f t="array" ref="P8981">_xlfn.IFS(Table1[[#This Row],[Patient Waittime]]&lt;=15,"0-15",Table1[[#This Row],[Patient Waittime]]&lt;=30,"16-30",Table1[[#This Row],[Patient Waittime]]&lt;=45,"31-45",Table1[[#This Row],[Patient Waittime]]&lt;=60,"46-60",TRUE,"60+")</f>
        <v>16-30</v>
      </c>
      <c r="Q8981">
        <f>--(Table1[[#This Row],[Patient Waittime]]&lt;=30)</f>
        <v>1</v>
      </c>
      <c r="R8981">
        <f>--Table1[[#This Row],[Patient Admission Flag]]</f>
        <v>1</v>
      </c>
      <c r="S8981">
        <f>--AND(Table1[[#This Row],[WithinTarget]]=1,Table1[[#This Row],[Patient Satisfaction Score]]&gt;=7)</f>
        <v>0</v>
      </c>
      <c r="T8981" t="str">
        <f>IF(LEFT(Table1[[#This Row],[Patient Gender]],1)="F","Female","Male")</f>
        <v>Male</v>
      </c>
    </row>
    <row r="8982" spans="1:20" x14ac:dyDescent="0.3">
      <c r="A8982" t="s">
        <v>9086</v>
      </c>
      <c r="B8982" s="1">
        <v>45393.192361111112</v>
      </c>
      <c r="C8982" t="s">
        <v>9</v>
      </c>
      <c r="D8982">
        <v>18</v>
      </c>
      <c r="E8982" t="s">
        <v>10</v>
      </c>
      <c r="F8982" t="s">
        <v>11</v>
      </c>
      <c r="G8982" t="b">
        <v>1</v>
      </c>
      <c r="I8982">
        <v>26</v>
      </c>
      <c r="J8982" t="b">
        <v>1</v>
      </c>
      <c r="K8982">
        <f>YEAR(Table1[[#This Row],[Patient Admission Date]])</f>
        <v>2024</v>
      </c>
      <c r="L8982" t="str">
        <f>TEXT(Table1[[#This Row],[Patient Admission Date]],"mmm")</f>
        <v>Apr</v>
      </c>
      <c r="M8982" t="str">
        <f>TEXT(Table1[[#This Row],[Patient Admission Date]],"ddd")</f>
        <v>Thu</v>
      </c>
      <c r="N8982" t="str">
        <f>TEXT(INT(HOUR(Table1[[#This Row],[Patient Admission Date]])/3)*3,"00")&amp;"-"&amp;TEXT(INT(HOUR(Table1[[#This Row],[Patient Admission Date]])/3)*3+3,"00")</f>
        <v>03-06</v>
      </c>
      <c r="O8982" t="str" cm="1">
        <f t="array" ref="O8982">_xlfn.IFS(Table1[[#This Row],[Patient Age]]&lt;=14,"0-14",Table1[[#This Row],[Patient Age]]&lt;=29,"15-29",Table1[[#This Row],[Patient Age]]&lt;=44,"30-44",Table1[[#This Row],[Patient Age]]&lt;=59,"45-59",Table1[[#This Row],[Patient Age]]&lt;=74,"60-74",TRUE,"75+")</f>
        <v>15-29</v>
      </c>
      <c r="P8982" t="str" cm="1">
        <f t="array" ref="P8982">_xlfn.IFS(Table1[[#This Row],[Patient Waittime]]&lt;=15,"0-15",Table1[[#This Row],[Patient Waittime]]&lt;=30,"16-30",Table1[[#This Row],[Patient Waittime]]&lt;=45,"31-45",Table1[[#This Row],[Patient Waittime]]&lt;=60,"46-60",TRUE,"60+")</f>
        <v>16-30</v>
      </c>
      <c r="Q8982">
        <f>--(Table1[[#This Row],[Patient Waittime]]&lt;=30)</f>
        <v>1</v>
      </c>
      <c r="R8982">
        <f>--Table1[[#This Row],[Patient Admission Flag]]</f>
        <v>1</v>
      </c>
      <c r="S8982">
        <f>--AND(Table1[[#This Row],[WithinTarget]]=1,Table1[[#This Row],[Patient Satisfaction Score]]&gt;=7)</f>
        <v>0</v>
      </c>
      <c r="T8982" t="str">
        <f>IF(LEFT(Table1[[#This Row],[Patient Gender]],1)="F","Female","Male")</f>
        <v>Male</v>
      </c>
    </row>
    <row r="8983" spans="1:20" x14ac:dyDescent="0.3">
      <c r="A8983" t="s">
        <v>9087</v>
      </c>
      <c r="B8983" s="1">
        <v>45103.364583333336</v>
      </c>
      <c r="C8983" t="s">
        <v>9</v>
      </c>
      <c r="D8983">
        <v>15</v>
      </c>
      <c r="E8983" t="s">
        <v>10</v>
      </c>
      <c r="F8983" t="s">
        <v>11</v>
      </c>
      <c r="G8983" t="b">
        <v>1</v>
      </c>
      <c r="I8983">
        <v>30</v>
      </c>
      <c r="J8983" t="b">
        <v>1</v>
      </c>
      <c r="K8983">
        <f>YEAR(Table1[[#This Row],[Patient Admission Date]])</f>
        <v>2023</v>
      </c>
      <c r="L8983" t="str">
        <f>TEXT(Table1[[#This Row],[Patient Admission Date]],"mmm")</f>
        <v>Jun</v>
      </c>
      <c r="M8983" t="str">
        <f>TEXT(Table1[[#This Row],[Patient Admission Date]],"ddd")</f>
        <v>Mon</v>
      </c>
      <c r="N8983" t="str">
        <f>TEXT(INT(HOUR(Table1[[#This Row],[Patient Admission Date]])/3)*3,"00")&amp;"-"&amp;TEXT(INT(HOUR(Table1[[#This Row],[Patient Admission Date]])/3)*3+3,"00")</f>
        <v>06-09</v>
      </c>
      <c r="O8983" t="str" cm="1">
        <f t="array" ref="O8983">_xlfn.IFS(Table1[[#This Row],[Patient Age]]&lt;=14,"0-14",Table1[[#This Row],[Patient Age]]&lt;=29,"15-29",Table1[[#This Row],[Patient Age]]&lt;=44,"30-44",Table1[[#This Row],[Patient Age]]&lt;=59,"45-59",Table1[[#This Row],[Patient Age]]&lt;=74,"60-74",TRUE,"75+")</f>
        <v>15-29</v>
      </c>
      <c r="P8983" t="str" cm="1">
        <f t="array" ref="P8983">_xlfn.IFS(Table1[[#This Row],[Patient Waittime]]&lt;=15,"0-15",Table1[[#This Row],[Patient Waittime]]&lt;=30,"16-30",Table1[[#This Row],[Patient Waittime]]&lt;=45,"31-45",Table1[[#This Row],[Patient Waittime]]&lt;=60,"46-60",TRUE,"60+")</f>
        <v>16-30</v>
      </c>
      <c r="Q8983">
        <f>--(Table1[[#This Row],[Patient Waittime]]&lt;=30)</f>
        <v>1</v>
      </c>
      <c r="R8983">
        <f>--Table1[[#This Row],[Patient Admission Flag]]</f>
        <v>1</v>
      </c>
      <c r="S8983">
        <f>--AND(Table1[[#This Row],[WithinTarget]]=1,Table1[[#This Row],[Patient Satisfaction Score]]&gt;=7)</f>
        <v>0</v>
      </c>
      <c r="T8983" t="str">
        <f>IF(LEFT(Table1[[#This Row],[Patient Gender]],1)="F","Female","Male")</f>
        <v>Male</v>
      </c>
    </row>
    <row r="8984" spans="1:20" x14ac:dyDescent="0.3">
      <c r="A8984" t="s">
        <v>9088</v>
      </c>
      <c r="B8984" s="1">
        <v>45486.710416666669</v>
      </c>
      <c r="C8984" t="s">
        <v>9</v>
      </c>
      <c r="D8984">
        <v>18</v>
      </c>
      <c r="E8984" t="s">
        <v>10</v>
      </c>
      <c r="F8984" t="s">
        <v>11</v>
      </c>
      <c r="G8984" t="b">
        <v>1</v>
      </c>
      <c r="I8984">
        <v>31</v>
      </c>
      <c r="J8984" t="b">
        <v>1</v>
      </c>
      <c r="K8984">
        <f>YEAR(Table1[[#This Row],[Patient Admission Date]])</f>
        <v>2024</v>
      </c>
      <c r="L8984" t="str">
        <f>TEXT(Table1[[#This Row],[Patient Admission Date]],"mmm")</f>
        <v>Jul</v>
      </c>
      <c r="M8984" t="str">
        <f>TEXT(Table1[[#This Row],[Patient Admission Date]],"ddd")</f>
        <v>Sat</v>
      </c>
      <c r="N8984" t="str">
        <f>TEXT(INT(HOUR(Table1[[#This Row],[Patient Admission Date]])/3)*3,"00")&amp;"-"&amp;TEXT(INT(HOUR(Table1[[#This Row],[Patient Admission Date]])/3)*3+3,"00")</f>
        <v>15-18</v>
      </c>
      <c r="O8984" t="str" cm="1">
        <f t="array" ref="O8984">_xlfn.IFS(Table1[[#This Row],[Patient Age]]&lt;=14,"0-14",Table1[[#This Row],[Patient Age]]&lt;=29,"15-29",Table1[[#This Row],[Patient Age]]&lt;=44,"30-44",Table1[[#This Row],[Patient Age]]&lt;=59,"45-59",Table1[[#This Row],[Patient Age]]&lt;=74,"60-74",TRUE,"75+")</f>
        <v>15-29</v>
      </c>
      <c r="P8984" t="str" cm="1">
        <f t="array" ref="P8984">_xlfn.IFS(Table1[[#This Row],[Patient Waittime]]&lt;=15,"0-15",Table1[[#This Row],[Patient Waittime]]&lt;=30,"16-30",Table1[[#This Row],[Patient Waittime]]&lt;=45,"31-45",Table1[[#This Row],[Patient Waittime]]&lt;=60,"46-60",TRUE,"60+")</f>
        <v>31-45</v>
      </c>
      <c r="Q8984">
        <f>--(Table1[[#This Row],[Patient Waittime]]&lt;=30)</f>
        <v>0</v>
      </c>
      <c r="R8984">
        <f>--Table1[[#This Row],[Patient Admission Flag]]</f>
        <v>1</v>
      </c>
      <c r="S8984">
        <f>--AND(Table1[[#This Row],[WithinTarget]]=1,Table1[[#This Row],[Patient Satisfaction Score]]&gt;=7)</f>
        <v>0</v>
      </c>
      <c r="T8984" t="str">
        <f>IF(LEFT(Table1[[#This Row],[Patient Gender]],1)="F","Female","Male")</f>
        <v>Male</v>
      </c>
    </row>
    <row r="8985" spans="1:20" x14ac:dyDescent="0.3">
      <c r="A8985" t="s">
        <v>9089</v>
      </c>
      <c r="B8985" s="1">
        <v>45298.601388888892</v>
      </c>
      <c r="C8985" t="s">
        <v>9</v>
      </c>
      <c r="D8985">
        <v>14</v>
      </c>
      <c r="E8985" t="s">
        <v>10</v>
      </c>
      <c r="F8985" t="s">
        <v>11</v>
      </c>
      <c r="G8985" t="b">
        <v>1</v>
      </c>
      <c r="I8985">
        <v>34</v>
      </c>
      <c r="J8985" t="b">
        <v>1</v>
      </c>
      <c r="K8985">
        <f>YEAR(Table1[[#This Row],[Patient Admission Date]])</f>
        <v>2024</v>
      </c>
      <c r="L8985" t="str">
        <f>TEXT(Table1[[#This Row],[Patient Admission Date]],"mmm")</f>
        <v>Jan</v>
      </c>
      <c r="M8985" t="str">
        <f>TEXT(Table1[[#This Row],[Patient Admission Date]],"ddd")</f>
        <v>Sun</v>
      </c>
      <c r="N8985" t="str">
        <f>TEXT(INT(HOUR(Table1[[#This Row],[Patient Admission Date]])/3)*3,"00")&amp;"-"&amp;TEXT(INT(HOUR(Table1[[#This Row],[Patient Admission Date]])/3)*3+3,"00")</f>
        <v>12-15</v>
      </c>
      <c r="O8985" t="str" cm="1">
        <f t="array" ref="O8985">_xlfn.IFS(Table1[[#This Row],[Patient Age]]&lt;=14,"0-14",Table1[[#This Row],[Patient Age]]&lt;=29,"15-29",Table1[[#This Row],[Patient Age]]&lt;=44,"30-44",Table1[[#This Row],[Patient Age]]&lt;=59,"45-59",Table1[[#This Row],[Patient Age]]&lt;=74,"60-74",TRUE,"75+")</f>
        <v>0-14</v>
      </c>
      <c r="P8985" t="str" cm="1">
        <f t="array" ref="P8985">_xlfn.IFS(Table1[[#This Row],[Patient Waittime]]&lt;=15,"0-15",Table1[[#This Row],[Patient Waittime]]&lt;=30,"16-30",Table1[[#This Row],[Patient Waittime]]&lt;=45,"31-45",Table1[[#This Row],[Patient Waittime]]&lt;=60,"46-60",TRUE,"60+")</f>
        <v>31-45</v>
      </c>
      <c r="Q8985">
        <f>--(Table1[[#This Row],[Patient Waittime]]&lt;=30)</f>
        <v>0</v>
      </c>
      <c r="R8985">
        <f>--Table1[[#This Row],[Patient Admission Flag]]</f>
        <v>1</v>
      </c>
      <c r="S8985">
        <f>--AND(Table1[[#This Row],[WithinTarget]]=1,Table1[[#This Row],[Patient Satisfaction Score]]&gt;=7)</f>
        <v>0</v>
      </c>
      <c r="T8985" t="str">
        <f>IF(LEFT(Table1[[#This Row],[Patient Gender]],1)="F","Female","Male")</f>
        <v>Male</v>
      </c>
    </row>
    <row r="8986" spans="1:20" x14ac:dyDescent="0.3">
      <c r="A8986" t="s">
        <v>9090</v>
      </c>
      <c r="B8986" s="1">
        <v>45319.591666666667</v>
      </c>
      <c r="C8986" t="s">
        <v>9</v>
      </c>
      <c r="D8986">
        <v>35</v>
      </c>
      <c r="E8986" t="s">
        <v>10</v>
      </c>
      <c r="F8986" t="s">
        <v>11</v>
      </c>
      <c r="G8986" t="b">
        <v>1</v>
      </c>
      <c r="I8986">
        <v>38</v>
      </c>
      <c r="J8986" t="b">
        <v>1</v>
      </c>
      <c r="K8986">
        <f>YEAR(Table1[[#This Row],[Patient Admission Date]])</f>
        <v>2024</v>
      </c>
      <c r="L8986" t="str">
        <f>TEXT(Table1[[#This Row],[Patient Admission Date]],"mmm")</f>
        <v>Jan</v>
      </c>
      <c r="M8986" t="str">
        <f>TEXT(Table1[[#This Row],[Patient Admission Date]],"ddd")</f>
        <v>Sun</v>
      </c>
      <c r="N8986" t="str">
        <f>TEXT(INT(HOUR(Table1[[#This Row],[Patient Admission Date]])/3)*3,"00")&amp;"-"&amp;TEXT(INT(HOUR(Table1[[#This Row],[Patient Admission Date]])/3)*3+3,"00")</f>
        <v>12-15</v>
      </c>
      <c r="O8986" t="str" cm="1">
        <f t="array" ref="O8986">_xlfn.IFS(Table1[[#This Row],[Patient Age]]&lt;=14,"0-14",Table1[[#This Row],[Patient Age]]&lt;=29,"15-29",Table1[[#This Row],[Patient Age]]&lt;=44,"30-44",Table1[[#This Row],[Patient Age]]&lt;=59,"45-59",Table1[[#This Row],[Patient Age]]&lt;=74,"60-74",TRUE,"75+")</f>
        <v>30-44</v>
      </c>
      <c r="P8986" t="str" cm="1">
        <f t="array" ref="P8986">_xlfn.IFS(Table1[[#This Row],[Patient Waittime]]&lt;=15,"0-15",Table1[[#This Row],[Patient Waittime]]&lt;=30,"16-30",Table1[[#This Row],[Patient Waittime]]&lt;=45,"31-45",Table1[[#This Row],[Patient Waittime]]&lt;=60,"46-60",TRUE,"60+")</f>
        <v>31-45</v>
      </c>
      <c r="Q8986">
        <f>--(Table1[[#This Row],[Patient Waittime]]&lt;=30)</f>
        <v>0</v>
      </c>
      <c r="R8986">
        <f>--Table1[[#This Row],[Patient Admission Flag]]</f>
        <v>1</v>
      </c>
      <c r="S8986">
        <f>--AND(Table1[[#This Row],[WithinTarget]]=1,Table1[[#This Row],[Patient Satisfaction Score]]&gt;=7)</f>
        <v>0</v>
      </c>
      <c r="T8986" t="str">
        <f>IF(LEFT(Table1[[#This Row],[Patient Gender]],1)="F","Female","Male")</f>
        <v>Male</v>
      </c>
    </row>
    <row r="8987" spans="1:20" x14ac:dyDescent="0.3">
      <c r="A8987" t="s">
        <v>9091</v>
      </c>
      <c r="B8987" s="1">
        <v>45564.208333333336</v>
      </c>
      <c r="C8987" t="s">
        <v>9</v>
      </c>
      <c r="D8987">
        <v>49</v>
      </c>
      <c r="E8987" t="s">
        <v>10</v>
      </c>
      <c r="F8987" t="s">
        <v>11</v>
      </c>
      <c r="G8987" t="b">
        <v>1</v>
      </c>
      <c r="I8987">
        <v>42</v>
      </c>
      <c r="J8987" t="b">
        <v>1</v>
      </c>
      <c r="K8987">
        <f>YEAR(Table1[[#This Row],[Patient Admission Date]])</f>
        <v>2024</v>
      </c>
      <c r="L8987" t="str">
        <f>TEXT(Table1[[#This Row],[Patient Admission Date]],"mmm")</f>
        <v>Sep</v>
      </c>
      <c r="M8987" t="str">
        <f>TEXT(Table1[[#This Row],[Patient Admission Date]],"ddd")</f>
        <v>Sun</v>
      </c>
      <c r="N8987" t="str">
        <f>TEXT(INT(HOUR(Table1[[#This Row],[Patient Admission Date]])/3)*3,"00")&amp;"-"&amp;TEXT(INT(HOUR(Table1[[#This Row],[Patient Admission Date]])/3)*3+3,"00")</f>
        <v>03-06</v>
      </c>
      <c r="O8987" t="str" cm="1">
        <f t="array" ref="O8987">_xlfn.IFS(Table1[[#This Row],[Patient Age]]&lt;=14,"0-14",Table1[[#This Row],[Patient Age]]&lt;=29,"15-29",Table1[[#This Row],[Patient Age]]&lt;=44,"30-44",Table1[[#This Row],[Patient Age]]&lt;=59,"45-59",Table1[[#This Row],[Patient Age]]&lt;=74,"60-74",TRUE,"75+")</f>
        <v>45-59</v>
      </c>
      <c r="P8987" t="str" cm="1">
        <f t="array" ref="P8987">_xlfn.IFS(Table1[[#This Row],[Patient Waittime]]&lt;=15,"0-15",Table1[[#This Row],[Patient Waittime]]&lt;=30,"16-30",Table1[[#This Row],[Patient Waittime]]&lt;=45,"31-45",Table1[[#This Row],[Patient Waittime]]&lt;=60,"46-60",TRUE,"60+")</f>
        <v>31-45</v>
      </c>
      <c r="Q8987">
        <f>--(Table1[[#This Row],[Patient Waittime]]&lt;=30)</f>
        <v>0</v>
      </c>
      <c r="R8987">
        <f>--Table1[[#This Row],[Patient Admission Flag]]</f>
        <v>1</v>
      </c>
      <c r="S8987">
        <f>--AND(Table1[[#This Row],[WithinTarget]]=1,Table1[[#This Row],[Patient Satisfaction Score]]&gt;=7)</f>
        <v>0</v>
      </c>
      <c r="T8987" t="str">
        <f>IF(LEFT(Table1[[#This Row],[Patient Gender]],1)="F","Female","Male")</f>
        <v>Male</v>
      </c>
    </row>
    <row r="8988" spans="1:20" x14ac:dyDescent="0.3">
      <c r="A8988" t="s">
        <v>9092</v>
      </c>
      <c r="B8988" s="1">
        <v>45107.397916666669</v>
      </c>
      <c r="C8988" t="s">
        <v>9</v>
      </c>
      <c r="D8988">
        <v>74</v>
      </c>
      <c r="E8988" t="s">
        <v>10</v>
      </c>
      <c r="F8988" t="s">
        <v>11</v>
      </c>
      <c r="G8988" t="b">
        <v>1</v>
      </c>
      <c r="I8988">
        <v>12</v>
      </c>
      <c r="J8988" t="b">
        <v>1</v>
      </c>
      <c r="K8988">
        <f>YEAR(Table1[[#This Row],[Patient Admission Date]])</f>
        <v>2023</v>
      </c>
      <c r="L8988" t="str">
        <f>TEXT(Table1[[#This Row],[Patient Admission Date]],"mmm")</f>
        <v>Jun</v>
      </c>
      <c r="M8988" t="str">
        <f>TEXT(Table1[[#This Row],[Patient Admission Date]],"ddd")</f>
        <v>Fri</v>
      </c>
      <c r="N8988" t="str">
        <f>TEXT(INT(HOUR(Table1[[#This Row],[Patient Admission Date]])/3)*3,"00")&amp;"-"&amp;TEXT(INT(HOUR(Table1[[#This Row],[Patient Admission Date]])/3)*3+3,"00")</f>
        <v>09-12</v>
      </c>
      <c r="O8988" t="str" cm="1">
        <f t="array" ref="O8988">_xlfn.IFS(Table1[[#This Row],[Patient Age]]&lt;=14,"0-14",Table1[[#This Row],[Patient Age]]&lt;=29,"15-29",Table1[[#This Row],[Patient Age]]&lt;=44,"30-44",Table1[[#This Row],[Patient Age]]&lt;=59,"45-59",Table1[[#This Row],[Patient Age]]&lt;=74,"60-74",TRUE,"75+")</f>
        <v>60-74</v>
      </c>
      <c r="P8988" t="str" cm="1">
        <f t="array" ref="P8988">_xlfn.IFS(Table1[[#This Row],[Patient Waittime]]&lt;=15,"0-15",Table1[[#This Row],[Patient Waittime]]&lt;=30,"16-30",Table1[[#This Row],[Patient Waittime]]&lt;=45,"31-45",Table1[[#This Row],[Patient Waittime]]&lt;=60,"46-60",TRUE,"60+")</f>
        <v>0-15</v>
      </c>
      <c r="Q8988">
        <f>--(Table1[[#This Row],[Patient Waittime]]&lt;=30)</f>
        <v>1</v>
      </c>
      <c r="R8988">
        <f>--Table1[[#This Row],[Patient Admission Flag]]</f>
        <v>1</v>
      </c>
      <c r="S8988">
        <f>--AND(Table1[[#This Row],[WithinTarget]]=1,Table1[[#This Row],[Patient Satisfaction Score]]&gt;=7)</f>
        <v>0</v>
      </c>
      <c r="T8988" t="str">
        <f>IF(LEFT(Table1[[#This Row],[Patient Gender]],1)="F","Female","Male")</f>
        <v>Male</v>
      </c>
    </row>
    <row r="8989" spans="1:20" x14ac:dyDescent="0.3">
      <c r="A8989" t="s">
        <v>9093</v>
      </c>
      <c r="B8989" s="1">
        <v>45077.662499999999</v>
      </c>
      <c r="C8989" t="s">
        <v>9</v>
      </c>
      <c r="D8989">
        <v>36</v>
      </c>
      <c r="E8989" t="s">
        <v>10</v>
      </c>
      <c r="F8989" t="s">
        <v>11</v>
      </c>
      <c r="G8989" t="b">
        <v>1</v>
      </c>
      <c r="I8989">
        <v>13</v>
      </c>
      <c r="J8989" t="b">
        <v>1</v>
      </c>
      <c r="K8989">
        <f>YEAR(Table1[[#This Row],[Patient Admission Date]])</f>
        <v>2023</v>
      </c>
      <c r="L8989" t="str">
        <f>TEXT(Table1[[#This Row],[Patient Admission Date]],"mmm")</f>
        <v>May</v>
      </c>
      <c r="M8989" t="str">
        <f>TEXT(Table1[[#This Row],[Patient Admission Date]],"ddd")</f>
        <v>Wed</v>
      </c>
      <c r="N8989" t="str">
        <f>TEXT(INT(HOUR(Table1[[#This Row],[Patient Admission Date]])/3)*3,"00")&amp;"-"&amp;TEXT(INT(HOUR(Table1[[#This Row],[Patient Admission Date]])/3)*3+3,"00")</f>
        <v>15-18</v>
      </c>
      <c r="O8989" t="str" cm="1">
        <f t="array" ref="O8989">_xlfn.IFS(Table1[[#This Row],[Patient Age]]&lt;=14,"0-14",Table1[[#This Row],[Patient Age]]&lt;=29,"15-29",Table1[[#This Row],[Patient Age]]&lt;=44,"30-44",Table1[[#This Row],[Patient Age]]&lt;=59,"45-59",Table1[[#This Row],[Patient Age]]&lt;=74,"60-74",TRUE,"75+")</f>
        <v>30-44</v>
      </c>
      <c r="P8989" t="str" cm="1">
        <f t="array" ref="P8989">_xlfn.IFS(Table1[[#This Row],[Patient Waittime]]&lt;=15,"0-15",Table1[[#This Row],[Patient Waittime]]&lt;=30,"16-30",Table1[[#This Row],[Patient Waittime]]&lt;=45,"31-45",Table1[[#This Row],[Patient Waittime]]&lt;=60,"46-60",TRUE,"60+")</f>
        <v>0-15</v>
      </c>
      <c r="Q8989">
        <f>--(Table1[[#This Row],[Patient Waittime]]&lt;=30)</f>
        <v>1</v>
      </c>
      <c r="R8989">
        <f>--Table1[[#This Row],[Patient Admission Flag]]</f>
        <v>1</v>
      </c>
      <c r="S8989">
        <f>--AND(Table1[[#This Row],[WithinTarget]]=1,Table1[[#This Row],[Patient Satisfaction Score]]&gt;=7)</f>
        <v>0</v>
      </c>
      <c r="T8989" t="str">
        <f>IF(LEFT(Table1[[#This Row],[Patient Gender]],1)="F","Female","Male")</f>
        <v>Male</v>
      </c>
    </row>
    <row r="8990" spans="1:20" x14ac:dyDescent="0.3">
      <c r="A8990" t="s">
        <v>9094</v>
      </c>
      <c r="B8990" s="1">
        <v>45103.331250000003</v>
      </c>
      <c r="C8990" t="s">
        <v>9</v>
      </c>
      <c r="D8990">
        <v>62</v>
      </c>
      <c r="E8990" t="s">
        <v>10</v>
      </c>
      <c r="F8990" t="s">
        <v>11</v>
      </c>
      <c r="G8990" t="b">
        <v>1</v>
      </c>
      <c r="I8990">
        <v>20</v>
      </c>
      <c r="J8990" t="b">
        <v>1</v>
      </c>
      <c r="K8990">
        <f>YEAR(Table1[[#This Row],[Patient Admission Date]])</f>
        <v>2023</v>
      </c>
      <c r="L8990" t="str">
        <f>TEXT(Table1[[#This Row],[Patient Admission Date]],"mmm")</f>
        <v>Jun</v>
      </c>
      <c r="M8990" t="str">
        <f>TEXT(Table1[[#This Row],[Patient Admission Date]],"ddd")</f>
        <v>Mon</v>
      </c>
      <c r="N8990" t="str">
        <f>TEXT(INT(HOUR(Table1[[#This Row],[Patient Admission Date]])/3)*3,"00")&amp;"-"&amp;TEXT(INT(HOUR(Table1[[#This Row],[Patient Admission Date]])/3)*3+3,"00")</f>
        <v>06-09</v>
      </c>
      <c r="O8990" t="str" cm="1">
        <f t="array" ref="O8990">_xlfn.IFS(Table1[[#This Row],[Patient Age]]&lt;=14,"0-14",Table1[[#This Row],[Patient Age]]&lt;=29,"15-29",Table1[[#This Row],[Patient Age]]&lt;=44,"30-44",Table1[[#This Row],[Patient Age]]&lt;=59,"45-59",Table1[[#This Row],[Patient Age]]&lt;=74,"60-74",TRUE,"75+")</f>
        <v>60-74</v>
      </c>
      <c r="P8990" t="str" cm="1">
        <f t="array" ref="P8990">_xlfn.IFS(Table1[[#This Row],[Patient Waittime]]&lt;=15,"0-15",Table1[[#This Row],[Patient Waittime]]&lt;=30,"16-30",Table1[[#This Row],[Patient Waittime]]&lt;=45,"31-45",Table1[[#This Row],[Patient Waittime]]&lt;=60,"46-60",TRUE,"60+")</f>
        <v>16-30</v>
      </c>
      <c r="Q8990">
        <f>--(Table1[[#This Row],[Patient Waittime]]&lt;=30)</f>
        <v>1</v>
      </c>
      <c r="R8990">
        <f>--Table1[[#This Row],[Patient Admission Flag]]</f>
        <v>1</v>
      </c>
      <c r="S8990">
        <f>--AND(Table1[[#This Row],[WithinTarget]]=1,Table1[[#This Row],[Patient Satisfaction Score]]&gt;=7)</f>
        <v>0</v>
      </c>
      <c r="T8990" t="str">
        <f>IF(LEFT(Table1[[#This Row],[Patient Gender]],1)="F","Female","Male")</f>
        <v>Male</v>
      </c>
    </row>
    <row r="8991" spans="1:20" x14ac:dyDescent="0.3">
      <c r="A8991" t="s">
        <v>9095</v>
      </c>
      <c r="B8991" s="1">
        <v>45190.751388888886</v>
      </c>
      <c r="C8991" t="s">
        <v>9</v>
      </c>
      <c r="D8991">
        <v>36</v>
      </c>
      <c r="E8991" t="s">
        <v>10</v>
      </c>
      <c r="F8991" t="s">
        <v>11</v>
      </c>
      <c r="G8991" t="b">
        <v>1</v>
      </c>
      <c r="I8991">
        <v>28</v>
      </c>
      <c r="J8991" t="b">
        <v>1</v>
      </c>
      <c r="K8991">
        <f>YEAR(Table1[[#This Row],[Patient Admission Date]])</f>
        <v>2023</v>
      </c>
      <c r="L8991" t="str">
        <f>TEXT(Table1[[#This Row],[Patient Admission Date]],"mmm")</f>
        <v>Sep</v>
      </c>
      <c r="M8991" t="str">
        <f>TEXT(Table1[[#This Row],[Patient Admission Date]],"ddd")</f>
        <v>Thu</v>
      </c>
      <c r="N8991" t="str">
        <f>TEXT(INT(HOUR(Table1[[#This Row],[Patient Admission Date]])/3)*3,"00")&amp;"-"&amp;TEXT(INT(HOUR(Table1[[#This Row],[Patient Admission Date]])/3)*3+3,"00")</f>
        <v>18-21</v>
      </c>
      <c r="O8991" t="str" cm="1">
        <f t="array" ref="O8991">_xlfn.IFS(Table1[[#This Row],[Patient Age]]&lt;=14,"0-14",Table1[[#This Row],[Patient Age]]&lt;=29,"15-29",Table1[[#This Row],[Patient Age]]&lt;=44,"30-44",Table1[[#This Row],[Patient Age]]&lt;=59,"45-59",Table1[[#This Row],[Patient Age]]&lt;=74,"60-74",TRUE,"75+")</f>
        <v>30-44</v>
      </c>
      <c r="P8991" t="str" cm="1">
        <f t="array" ref="P8991">_xlfn.IFS(Table1[[#This Row],[Patient Waittime]]&lt;=15,"0-15",Table1[[#This Row],[Patient Waittime]]&lt;=30,"16-30",Table1[[#This Row],[Patient Waittime]]&lt;=45,"31-45",Table1[[#This Row],[Patient Waittime]]&lt;=60,"46-60",TRUE,"60+")</f>
        <v>16-30</v>
      </c>
      <c r="Q8991">
        <f>--(Table1[[#This Row],[Patient Waittime]]&lt;=30)</f>
        <v>1</v>
      </c>
      <c r="R8991">
        <f>--Table1[[#This Row],[Patient Admission Flag]]</f>
        <v>1</v>
      </c>
      <c r="S8991">
        <f>--AND(Table1[[#This Row],[WithinTarget]]=1,Table1[[#This Row],[Patient Satisfaction Score]]&gt;=7)</f>
        <v>0</v>
      </c>
      <c r="T8991" t="str">
        <f>IF(LEFT(Table1[[#This Row],[Patient Gender]],1)="F","Female","Male")</f>
        <v>Male</v>
      </c>
    </row>
    <row r="8992" spans="1:20" x14ac:dyDescent="0.3">
      <c r="A8992" t="s">
        <v>9096</v>
      </c>
      <c r="B8992" s="1">
        <v>45536.07708333333</v>
      </c>
      <c r="C8992" t="s">
        <v>9</v>
      </c>
      <c r="D8992">
        <v>20</v>
      </c>
      <c r="E8992" t="s">
        <v>10</v>
      </c>
      <c r="F8992" t="s">
        <v>11</v>
      </c>
      <c r="G8992" t="b">
        <v>1</v>
      </c>
      <c r="I8992">
        <v>29</v>
      </c>
      <c r="J8992" t="b">
        <v>1</v>
      </c>
      <c r="K8992">
        <f>YEAR(Table1[[#This Row],[Patient Admission Date]])</f>
        <v>2024</v>
      </c>
      <c r="L8992" t="str">
        <f>TEXT(Table1[[#This Row],[Patient Admission Date]],"mmm")</f>
        <v>Sep</v>
      </c>
      <c r="M8992" t="str">
        <f>TEXT(Table1[[#This Row],[Patient Admission Date]],"ddd")</f>
        <v>Sun</v>
      </c>
      <c r="N8992" t="str">
        <f>TEXT(INT(HOUR(Table1[[#This Row],[Patient Admission Date]])/3)*3,"00")&amp;"-"&amp;TEXT(INT(HOUR(Table1[[#This Row],[Patient Admission Date]])/3)*3+3,"00")</f>
        <v>00-03</v>
      </c>
      <c r="O8992" t="str" cm="1">
        <f t="array" ref="O8992">_xlfn.IFS(Table1[[#This Row],[Patient Age]]&lt;=14,"0-14",Table1[[#This Row],[Patient Age]]&lt;=29,"15-29",Table1[[#This Row],[Patient Age]]&lt;=44,"30-44",Table1[[#This Row],[Patient Age]]&lt;=59,"45-59",Table1[[#This Row],[Patient Age]]&lt;=74,"60-74",TRUE,"75+")</f>
        <v>15-29</v>
      </c>
      <c r="P8992" t="str" cm="1">
        <f t="array" ref="P8992">_xlfn.IFS(Table1[[#This Row],[Patient Waittime]]&lt;=15,"0-15",Table1[[#This Row],[Patient Waittime]]&lt;=30,"16-30",Table1[[#This Row],[Patient Waittime]]&lt;=45,"31-45",Table1[[#This Row],[Patient Waittime]]&lt;=60,"46-60",TRUE,"60+")</f>
        <v>16-30</v>
      </c>
      <c r="Q8992">
        <f>--(Table1[[#This Row],[Patient Waittime]]&lt;=30)</f>
        <v>1</v>
      </c>
      <c r="R8992">
        <f>--Table1[[#This Row],[Patient Admission Flag]]</f>
        <v>1</v>
      </c>
      <c r="S8992">
        <f>--AND(Table1[[#This Row],[WithinTarget]]=1,Table1[[#This Row],[Patient Satisfaction Score]]&gt;=7)</f>
        <v>0</v>
      </c>
      <c r="T8992" t="str">
        <f>IF(LEFT(Table1[[#This Row],[Patient Gender]],1)="F","Female","Male")</f>
        <v>Male</v>
      </c>
    </row>
    <row r="8993" spans="1:20" x14ac:dyDescent="0.3">
      <c r="A8993" t="s">
        <v>9097</v>
      </c>
      <c r="B8993" s="1">
        <v>45499.074999999997</v>
      </c>
      <c r="C8993" t="s">
        <v>9</v>
      </c>
      <c r="D8993">
        <v>49</v>
      </c>
      <c r="E8993" t="s">
        <v>10</v>
      </c>
      <c r="F8993" t="s">
        <v>11</v>
      </c>
      <c r="G8993" t="b">
        <v>1</v>
      </c>
      <c r="I8993">
        <v>35</v>
      </c>
      <c r="J8993" t="b">
        <v>1</v>
      </c>
      <c r="K8993">
        <f>YEAR(Table1[[#This Row],[Patient Admission Date]])</f>
        <v>2024</v>
      </c>
      <c r="L8993" t="str">
        <f>TEXT(Table1[[#This Row],[Patient Admission Date]],"mmm")</f>
        <v>Jul</v>
      </c>
      <c r="M8993" t="str">
        <f>TEXT(Table1[[#This Row],[Patient Admission Date]],"ddd")</f>
        <v>Fri</v>
      </c>
      <c r="N8993" t="str">
        <f>TEXT(INT(HOUR(Table1[[#This Row],[Patient Admission Date]])/3)*3,"00")&amp;"-"&amp;TEXT(INT(HOUR(Table1[[#This Row],[Patient Admission Date]])/3)*3+3,"00")</f>
        <v>00-03</v>
      </c>
      <c r="O8993" t="str" cm="1">
        <f t="array" ref="O8993">_xlfn.IFS(Table1[[#This Row],[Patient Age]]&lt;=14,"0-14",Table1[[#This Row],[Patient Age]]&lt;=29,"15-29",Table1[[#This Row],[Patient Age]]&lt;=44,"30-44",Table1[[#This Row],[Patient Age]]&lt;=59,"45-59",Table1[[#This Row],[Patient Age]]&lt;=74,"60-74",TRUE,"75+")</f>
        <v>45-59</v>
      </c>
      <c r="P8993" t="str" cm="1">
        <f t="array" ref="P8993">_xlfn.IFS(Table1[[#This Row],[Patient Waittime]]&lt;=15,"0-15",Table1[[#This Row],[Patient Waittime]]&lt;=30,"16-30",Table1[[#This Row],[Patient Waittime]]&lt;=45,"31-45",Table1[[#This Row],[Patient Waittime]]&lt;=60,"46-60",TRUE,"60+")</f>
        <v>31-45</v>
      </c>
      <c r="Q8993">
        <f>--(Table1[[#This Row],[Patient Waittime]]&lt;=30)</f>
        <v>0</v>
      </c>
      <c r="R8993">
        <f>--Table1[[#This Row],[Patient Admission Flag]]</f>
        <v>1</v>
      </c>
      <c r="S8993">
        <f>--AND(Table1[[#This Row],[WithinTarget]]=1,Table1[[#This Row],[Patient Satisfaction Score]]&gt;=7)</f>
        <v>0</v>
      </c>
      <c r="T8993" t="str">
        <f>IF(LEFT(Table1[[#This Row],[Patient Gender]],1)="F","Female","Male")</f>
        <v>Male</v>
      </c>
    </row>
    <row r="8994" spans="1:20" x14ac:dyDescent="0.3">
      <c r="A8994" t="s">
        <v>9098</v>
      </c>
      <c r="B8994" s="1">
        <v>45038.030555555553</v>
      </c>
      <c r="C8994" t="s">
        <v>9</v>
      </c>
      <c r="D8994">
        <v>44</v>
      </c>
      <c r="E8994" t="s">
        <v>10</v>
      </c>
      <c r="F8994" t="s">
        <v>11</v>
      </c>
      <c r="G8994" t="b">
        <v>1</v>
      </c>
      <c r="I8994">
        <v>37</v>
      </c>
      <c r="J8994" t="b">
        <v>1</v>
      </c>
      <c r="K8994">
        <f>YEAR(Table1[[#This Row],[Patient Admission Date]])</f>
        <v>2023</v>
      </c>
      <c r="L8994" t="str">
        <f>TEXT(Table1[[#This Row],[Patient Admission Date]],"mmm")</f>
        <v>Apr</v>
      </c>
      <c r="M8994" t="str">
        <f>TEXT(Table1[[#This Row],[Patient Admission Date]],"ddd")</f>
        <v>Sat</v>
      </c>
      <c r="N8994" t="str">
        <f>TEXT(INT(HOUR(Table1[[#This Row],[Patient Admission Date]])/3)*3,"00")&amp;"-"&amp;TEXT(INT(HOUR(Table1[[#This Row],[Patient Admission Date]])/3)*3+3,"00")</f>
        <v>00-03</v>
      </c>
      <c r="O8994" t="str" cm="1">
        <f t="array" ref="O8994">_xlfn.IFS(Table1[[#This Row],[Patient Age]]&lt;=14,"0-14",Table1[[#This Row],[Patient Age]]&lt;=29,"15-29",Table1[[#This Row],[Patient Age]]&lt;=44,"30-44",Table1[[#This Row],[Patient Age]]&lt;=59,"45-59",Table1[[#This Row],[Patient Age]]&lt;=74,"60-74",TRUE,"75+")</f>
        <v>30-44</v>
      </c>
      <c r="P8994" t="str" cm="1">
        <f t="array" ref="P8994">_xlfn.IFS(Table1[[#This Row],[Patient Waittime]]&lt;=15,"0-15",Table1[[#This Row],[Patient Waittime]]&lt;=30,"16-30",Table1[[#This Row],[Patient Waittime]]&lt;=45,"31-45",Table1[[#This Row],[Patient Waittime]]&lt;=60,"46-60",TRUE,"60+")</f>
        <v>31-45</v>
      </c>
      <c r="Q8994">
        <f>--(Table1[[#This Row],[Patient Waittime]]&lt;=30)</f>
        <v>0</v>
      </c>
      <c r="R8994">
        <f>--Table1[[#This Row],[Patient Admission Flag]]</f>
        <v>1</v>
      </c>
      <c r="S8994">
        <f>--AND(Table1[[#This Row],[WithinTarget]]=1,Table1[[#This Row],[Patient Satisfaction Score]]&gt;=7)</f>
        <v>0</v>
      </c>
      <c r="T8994" t="str">
        <f>IF(LEFT(Table1[[#This Row],[Patient Gender]],1)="F","Female","Male")</f>
        <v>Male</v>
      </c>
    </row>
    <row r="8995" spans="1:20" x14ac:dyDescent="0.3">
      <c r="A8995" t="s">
        <v>9099</v>
      </c>
      <c r="B8995" s="1">
        <v>45402.344444444447</v>
      </c>
      <c r="C8995" t="s">
        <v>9</v>
      </c>
      <c r="D8995">
        <v>54</v>
      </c>
      <c r="E8995" t="s">
        <v>10</v>
      </c>
      <c r="F8995" t="s">
        <v>11</v>
      </c>
      <c r="G8995" t="b">
        <v>1</v>
      </c>
      <c r="I8995">
        <v>47</v>
      </c>
      <c r="J8995" t="b">
        <v>1</v>
      </c>
      <c r="K8995">
        <f>YEAR(Table1[[#This Row],[Patient Admission Date]])</f>
        <v>2024</v>
      </c>
      <c r="L8995" t="str">
        <f>TEXT(Table1[[#This Row],[Patient Admission Date]],"mmm")</f>
        <v>Apr</v>
      </c>
      <c r="M8995" t="str">
        <f>TEXT(Table1[[#This Row],[Patient Admission Date]],"ddd")</f>
        <v>Sat</v>
      </c>
      <c r="N8995" t="str">
        <f>TEXT(INT(HOUR(Table1[[#This Row],[Patient Admission Date]])/3)*3,"00")&amp;"-"&amp;TEXT(INT(HOUR(Table1[[#This Row],[Patient Admission Date]])/3)*3+3,"00")</f>
        <v>06-09</v>
      </c>
      <c r="O8995" t="str" cm="1">
        <f t="array" ref="O8995">_xlfn.IFS(Table1[[#This Row],[Patient Age]]&lt;=14,"0-14",Table1[[#This Row],[Patient Age]]&lt;=29,"15-29",Table1[[#This Row],[Patient Age]]&lt;=44,"30-44",Table1[[#This Row],[Patient Age]]&lt;=59,"45-59",Table1[[#This Row],[Patient Age]]&lt;=74,"60-74",TRUE,"75+")</f>
        <v>45-59</v>
      </c>
      <c r="P8995" t="str" cm="1">
        <f t="array" ref="P8995">_xlfn.IFS(Table1[[#This Row],[Patient Waittime]]&lt;=15,"0-15",Table1[[#This Row],[Patient Waittime]]&lt;=30,"16-30",Table1[[#This Row],[Patient Waittime]]&lt;=45,"31-45",Table1[[#This Row],[Patient Waittime]]&lt;=60,"46-60",TRUE,"60+")</f>
        <v>46-60</v>
      </c>
      <c r="Q8995">
        <f>--(Table1[[#This Row],[Patient Waittime]]&lt;=30)</f>
        <v>0</v>
      </c>
      <c r="R8995">
        <f>--Table1[[#This Row],[Patient Admission Flag]]</f>
        <v>1</v>
      </c>
      <c r="S8995">
        <f>--AND(Table1[[#This Row],[WithinTarget]]=1,Table1[[#This Row],[Patient Satisfaction Score]]&gt;=7)</f>
        <v>0</v>
      </c>
      <c r="T8995" t="str">
        <f>IF(LEFT(Table1[[#This Row],[Patient Gender]],1)="F","Female","Male")</f>
        <v>Male</v>
      </c>
    </row>
    <row r="8996" spans="1:20" x14ac:dyDescent="0.3">
      <c r="A8996" t="s">
        <v>9100</v>
      </c>
      <c r="B8996" s="1">
        <v>45295.681944444441</v>
      </c>
      <c r="C8996" t="s">
        <v>9</v>
      </c>
      <c r="D8996">
        <v>5</v>
      </c>
      <c r="E8996" t="s">
        <v>10</v>
      </c>
      <c r="F8996" t="s">
        <v>11</v>
      </c>
      <c r="G8996" t="b">
        <v>1</v>
      </c>
      <c r="I8996">
        <v>48</v>
      </c>
      <c r="J8996" t="b">
        <v>1</v>
      </c>
      <c r="K8996">
        <f>YEAR(Table1[[#This Row],[Patient Admission Date]])</f>
        <v>2024</v>
      </c>
      <c r="L8996" t="str">
        <f>TEXT(Table1[[#This Row],[Patient Admission Date]],"mmm")</f>
        <v>Jan</v>
      </c>
      <c r="M8996" t="str">
        <f>TEXT(Table1[[#This Row],[Patient Admission Date]],"ddd")</f>
        <v>Thu</v>
      </c>
      <c r="N8996" t="str">
        <f>TEXT(INT(HOUR(Table1[[#This Row],[Patient Admission Date]])/3)*3,"00")&amp;"-"&amp;TEXT(INT(HOUR(Table1[[#This Row],[Patient Admission Date]])/3)*3+3,"00")</f>
        <v>15-18</v>
      </c>
      <c r="O8996" t="str" cm="1">
        <f t="array" ref="O8996">_xlfn.IFS(Table1[[#This Row],[Patient Age]]&lt;=14,"0-14",Table1[[#This Row],[Patient Age]]&lt;=29,"15-29",Table1[[#This Row],[Patient Age]]&lt;=44,"30-44",Table1[[#This Row],[Patient Age]]&lt;=59,"45-59",Table1[[#This Row],[Patient Age]]&lt;=74,"60-74",TRUE,"75+")</f>
        <v>0-14</v>
      </c>
      <c r="P8996" t="str" cm="1">
        <f t="array" ref="P8996">_xlfn.IFS(Table1[[#This Row],[Patient Waittime]]&lt;=15,"0-15",Table1[[#This Row],[Patient Waittime]]&lt;=30,"16-30",Table1[[#This Row],[Patient Waittime]]&lt;=45,"31-45",Table1[[#This Row],[Patient Waittime]]&lt;=60,"46-60",TRUE,"60+")</f>
        <v>46-60</v>
      </c>
      <c r="Q8996">
        <f>--(Table1[[#This Row],[Patient Waittime]]&lt;=30)</f>
        <v>0</v>
      </c>
      <c r="R8996">
        <f>--Table1[[#This Row],[Patient Admission Flag]]</f>
        <v>1</v>
      </c>
      <c r="S8996">
        <f>--AND(Table1[[#This Row],[WithinTarget]]=1,Table1[[#This Row],[Patient Satisfaction Score]]&gt;=7)</f>
        <v>0</v>
      </c>
      <c r="T8996" t="str">
        <f>IF(LEFT(Table1[[#This Row],[Patient Gender]],1)="F","Female","Male")</f>
        <v>Male</v>
      </c>
    </row>
    <row r="8997" spans="1:20" x14ac:dyDescent="0.3">
      <c r="A8997" t="s">
        <v>9101</v>
      </c>
      <c r="B8997" s="1">
        <v>45210.698611111111</v>
      </c>
      <c r="C8997" t="s">
        <v>9</v>
      </c>
      <c r="D8997">
        <v>53</v>
      </c>
      <c r="E8997" t="s">
        <v>10</v>
      </c>
      <c r="F8997" t="s">
        <v>11</v>
      </c>
      <c r="G8997" t="b">
        <v>1</v>
      </c>
      <c r="I8997">
        <v>51</v>
      </c>
      <c r="J8997" t="b">
        <v>1</v>
      </c>
      <c r="K8997">
        <f>YEAR(Table1[[#This Row],[Patient Admission Date]])</f>
        <v>2023</v>
      </c>
      <c r="L8997" t="str">
        <f>TEXT(Table1[[#This Row],[Patient Admission Date]],"mmm")</f>
        <v>Oct</v>
      </c>
      <c r="M8997" t="str">
        <f>TEXT(Table1[[#This Row],[Patient Admission Date]],"ddd")</f>
        <v>Wed</v>
      </c>
      <c r="N8997" t="str">
        <f>TEXT(INT(HOUR(Table1[[#This Row],[Patient Admission Date]])/3)*3,"00")&amp;"-"&amp;TEXT(INT(HOUR(Table1[[#This Row],[Patient Admission Date]])/3)*3+3,"00")</f>
        <v>15-18</v>
      </c>
      <c r="O8997" t="str" cm="1">
        <f t="array" ref="O8997">_xlfn.IFS(Table1[[#This Row],[Patient Age]]&lt;=14,"0-14",Table1[[#This Row],[Patient Age]]&lt;=29,"15-29",Table1[[#This Row],[Patient Age]]&lt;=44,"30-44",Table1[[#This Row],[Patient Age]]&lt;=59,"45-59",Table1[[#This Row],[Patient Age]]&lt;=74,"60-74",TRUE,"75+")</f>
        <v>45-59</v>
      </c>
      <c r="P8997" t="str" cm="1">
        <f t="array" ref="P8997">_xlfn.IFS(Table1[[#This Row],[Patient Waittime]]&lt;=15,"0-15",Table1[[#This Row],[Patient Waittime]]&lt;=30,"16-30",Table1[[#This Row],[Patient Waittime]]&lt;=45,"31-45",Table1[[#This Row],[Patient Waittime]]&lt;=60,"46-60",TRUE,"60+")</f>
        <v>46-60</v>
      </c>
      <c r="Q8997">
        <f>--(Table1[[#This Row],[Patient Waittime]]&lt;=30)</f>
        <v>0</v>
      </c>
      <c r="R8997">
        <f>--Table1[[#This Row],[Patient Admission Flag]]</f>
        <v>1</v>
      </c>
      <c r="S8997">
        <f>--AND(Table1[[#This Row],[WithinTarget]]=1,Table1[[#This Row],[Patient Satisfaction Score]]&gt;=7)</f>
        <v>0</v>
      </c>
      <c r="T8997" t="str">
        <f>IF(LEFT(Table1[[#This Row],[Patient Gender]],1)="F","Female","Male")</f>
        <v>Male</v>
      </c>
    </row>
    <row r="8998" spans="1:20" x14ac:dyDescent="0.3">
      <c r="A8998" t="s">
        <v>9102</v>
      </c>
      <c r="B8998" s="1">
        <v>45373.750694444447</v>
      </c>
      <c r="C8998" t="s">
        <v>9</v>
      </c>
      <c r="D8998">
        <v>19</v>
      </c>
      <c r="E8998" t="s">
        <v>10</v>
      </c>
      <c r="F8998" t="s">
        <v>11</v>
      </c>
      <c r="G8998" t="b">
        <v>1</v>
      </c>
      <c r="I8998">
        <v>54</v>
      </c>
      <c r="J8998" t="b">
        <v>1</v>
      </c>
      <c r="K8998">
        <f>YEAR(Table1[[#This Row],[Patient Admission Date]])</f>
        <v>2024</v>
      </c>
      <c r="L8998" t="str">
        <f>TEXT(Table1[[#This Row],[Patient Admission Date]],"mmm")</f>
        <v>Mar</v>
      </c>
      <c r="M8998" t="str">
        <f>TEXT(Table1[[#This Row],[Patient Admission Date]],"ddd")</f>
        <v>Fri</v>
      </c>
      <c r="N8998" t="str">
        <f>TEXT(INT(HOUR(Table1[[#This Row],[Patient Admission Date]])/3)*3,"00")&amp;"-"&amp;TEXT(INT(HOUR(Table1[[#This Row],[Patient Admission Date]])/3)*3+3,"00")</f>
        <v>18-21</v>
      </c>
      <c r="O8998" t="str" cm="1">
        <f t="array" ref="O8998">_xlfn.IFS(Table1[[#This Row],[Patient Age]]&lt;=14,"0-14",Table1[[#This Row],[Patient Age]]&lt;=29,"15-29",Table1[[#This Row],[Patient Age]]&lt;=44,"30-44",Table1[[#This Row],[Patient Age]]&lt;=59,"45-59",Table1[[#This Row],[Patient Age]]&lt;=74,"60-74",TRUE,"75+")</f>
        <v>15-29</v>
      </c>
      <c r="P8998" t="str" cm="1">
        <f t="array" ref="P8998">_xlfn.IFS(Table1[[#This Row],[Patient Waittime]]&lt;=15,"0-15",Table1[[#This Row],[Patient Waittime]]&lt;=30,"16-30",Table1[[#This Row],[Patient Waittime]]&lt;=45,"31-45",Table1[[#This Row],[Patient Waittime]]&lt;=60,"46-60",TRUE,"60+")</f>
        <v>46-60</v>
      </c>
      <c r="Q8998">
        <f>--(Table1[[#This Row],[Patient Waittime]]&lt;=30)</f>
        <v>0</v>
      </c>
      <c r="R8998">
        <f>--Table1[[#This Row],[Patient Admission Flag]]</f>
        <v>1</v>
      </c>
      <c r="S8998">
        <f>--AND(Table1[[#This Row],[WithinTarget]]=1,Table1[[#This Row],[Patient Satisfaction Score]]&gt;=7)</f>
        <v>0</v>
      </c>
      <c r="T8998" t="str">
        <f>IF(LEFT(Table1[[#This Row],[Patient Gender]],1)="F","Female","Male")</f>
        <v>Male</v>
      </c>
    </row>
    <row r="8999" spans="1:20" x14ac:dyDescent="0.3">
      <c r="A8999" t="s">
        <v>9103</v>
      </c>
      <c r="B8999" s="1">
        <v>45574.367361111108</v>
      </c>
      <c r="C8999" t="s">
        <v>9</v>
      </c>
      <c r="D8999">
        <v>65</v>
      </c>
      <c r="E8999" t="s">
        <v>10</v>
      </c>
      <c r="F8999" t="s">
        <v>11</v>
      </c>
      <c r="G8999" t="b">
        <v>1</v>
      </c>
      <c r="I8999">
        <v>16</v>
      </c>
      <c r="J8999" t="b">
        <v>1</v>
      </c>
      <c r="K8999">
        <f>YEAR(Table1[[#This Row],[Patient Admission Date]])</f>
        <v>2024</v>
      </c>
      <c r="L8999" t="str">
        <f>TEXT(Table1[[#This Row],[Patient Admission Date]],"mmm")</f>
        <v>Oct</v>
      </c>
      <c r="M8999" t="str">
        <f>TEXT(Table1[[#This Row],[Patient Admission Date]],"ddd")</f>
        <v>Wed</v>
      </c>
      <c r="N8999" t="str">
        <f>TEXT(INT(HOUR(Table1[[#This Row],[Patient Admission Date]])/3)*3,"00")&amp;"-"&amp;TEXT(INT(HOUR(Table1[[#This Row],[Patient Admission Date]])/3)*3+3,"00")</f>
        <v>06-09</v>
      </c>
      <c r="O8999" t="str" cm="1">
        <f t="array" ref="O8999">_xlfn.IFS(Table1[[#This Row],[Patient Age]]&lt;=14,"0-14",Table1[[#This Row],[Patient Age]]&lt;=29,"15-29",Table1[[#This Row],[Patient Age]]&lt;=44,"30-44",Table1[[#This Row],[Patient Age]]&lt;=59,"45-59",Table1[[#This Row],[Patient Age]]&lt;=74,"60-74",TRUE,"75+")</f>
        <v>60-74</v>
      </c>
      <c r="P8999" t="str" cm="1">
        <f t="array" ref="P8999">_xlfn.IFS(Table1[[#This Row],[Patient Waittime]]&lt;=15,"0-15",Table1[[#This Row],[Patient Waittime]]&lt;=30,"16-30",Table1[[#This Row],[Patient Waittime]]&lt;=45,"31-45",Table1[[#This Row],[Patient Waittime]]&lt;=60,"46-60",TRUE,"60+")</f>
        <v>16-30</v>
      </c>
      <c r="Q8999">
        <f>--(Table1[[#This Row],[Patient Waittime]]&lt;=30)</f>
        <v>1</v>
      </c>
      <c r="R8999">
        <f>--Table1[[#This Row],[Patient Admission Flag]]</f>
        <v>1</v>
      </c>
      <c r="S8999">
        <f>--AND(Table1[[#This Row],[WithinTarget]]=1,Table1[[#This Row],[Patient Satisfaction Score]]&gt;=7)</f>
        <v>0</v>
      </c>
      <c r="T8999" t="str">
        <f>IF(LEFT(Table1[[#This Row],[Patient Gender]],1)="F","Female","Male")</f>
        <v>Male</v>
      </c>
    </row>
    <row r="9000" spans="1:20" x14ac:dyDescent="0.3">
      <c r="A9000" t="s">
        <v>9104</v>
      </c>
      <c r="B9000" s="1">
        <v>45415.486111111109</v>
      </c>
      <c r="C9000" t="s">
        <v>9</v>
      </c>
      <c r="D9000">
        <v>34</v>
      </c>
      <c r="E9000" t="s">
        <v>10</v>
      </c>
      <c r="F9000" t="s">
        <v>11</v>
      </c>
      <c r="G9000" t="b">
        <v>1</v>
      </c>
      <c r="I9000">
        <v>22</v>
      </c>
      <c r="J9000" t="b">
        <v>1</v>
      </c>
      <c r="K9000">
        <f>YEAR(Table1[[#This Row],[Patient Admission Date]])</f>
        <v>2024</v>
      </c>
      <c r="L9000" t="str">
        <f>TEXT(Table1[[#This Row],[Patient Admission Date]],"mmm")</f>
        <v>May</v>
      </c>
      <c r="M9000" t="str">
        <f>TEXT(Table1[[#This Row],[Patient Admission Date]],"ddd")</f>
        <v>Fri</v>
      </c>
      <c r="N9000" t="str">
        <f>TEXT(INT(HOUR(Table1[[#This Row],[Patient Admission Date]])/3)*3,"00")&amp;"-"&amp;TEXT(INT(HOUR(Table1[[#This Row],[Patient Admission Date]])/3)*3+3,"00")</f>
        <v>09-12</v>
      </c>
      <c r="O9000" t="str" cm="1">
        <f t="array" ref="O9000">_xlfn.IFS(Table1[[#This Row],[Patient Age]]&lt;=14,"0-14",Table1[[#This Row],[Patient Age]]&lt;=29,"15-29",Table1[[#This Row],[Patient Age]]&lt;=44,"30-44",Table1[[#This Row],[Patient Age]]&lt;=59,"45-59",Table1[[#This Row],[Patient Age]]&lt;=74,"60-74",TRUE,"75+")</f>
        <v>30-44</v>
      </c>
      <c r="P9000" t="str" cm="1">
        <f t="array" ref="P9000">_xlfn.IFS(Table1[[#This Row],[Patient Waittime]]&lt;=15,"0-15",Table1[[#This Row],[Patient Waittime]]&lt;=30,"16-30",Table1[[#This Row],[Patient Waittime]]&lt;=45,"31-45",Table1[[#This Row],[Patient Waittime]]&lt;=60,"46-60",TRUE,"60+")</f>
        <v>16-30</v>
      </c>
      <c r="Q9000">
        <f>--(Table1[[#This Row],[Patient Waittime]]&lt;=30)</f>
        <v>1</v>
      </c>
      <c r="R9000">
        <f>--Table1[[#This Row],[Patient Admission Flag]]</f>
        <v>1</v>
      </c>
      <c r="S9000">
        <f>--AND(Table1[[#This Row],[WithinTarget]]=1,Table1[[#This Row],[Patient Satisfaction Score]]&gt;=7)</f>
        <v>0</v>
      </c>
      <c r="T9000" t="str">
        <f>IF(LEFT(Table1[[#This Row],[Patient Gender]],1)="F","Female","Male")</f>
        <v>Male</v>
      </c>
    </row>
    <row r="9001" spans="1:20" x14ac:dyDescent="0.3">
      <c r="A9001" t="s">
        <v>9105</v>
      </c>
      <c r="B9001" s="1">
        <v>45289.294444444444</v>
      </c>
      <c r="C9001" t="s">
        <v>9</v>
      </c>
      <c r="D9001">
        <v>27</v>
      </c>
      <c r="E9001" t="s">
        <v>10</v>
      </c>
      <c r="F9001" t="s">
        <v>11</v>
      </c>
      <c r="G9001" t="b">
        <v>1</v>
      </c>
      <c r="I9001">
        <v>24</v>
      </c>
      <c r="J9001" t="b">
        <v>1</v>
      </c>
      <c r="K9001">
        <f>YEAR(Table1[[#This Row],[Patient Admission Date]])</f>
        <v>2023</v>
      </c>
      <c r="L9001" t="str">
        <f>TEXT(Table1[[#This Row],[Patient Admission Date]],"mmm")</f>
        <v>Dec</v>
      </c>
      <c r="M9001" t="str">
        <f>TEXT(Table1[[#This Row],[Patient Admission Date]],"ddd")</f>
        <v>Fri</v>
      </c>
      <c r="N9001" t="str">
        <f>TEXT(INT(HOUR(Table1[[#This Row],[Patient Admission Date]])/3)*3,"00")&amp;"-"&amp;TEXT(INT(HOUR(Table1[[#This Row],[Patient Admission Date]])/3)*3+3,"00")</f>
        <v>06-09</v>
      </c>
      <c r="O9001" t="str" cm="1">
        <f t="array" ref="O9001">_xlfn.IFS(Table1[[#This Row],[Patient Age]]&lt;=14,"0-14",Table1[[#This Row],[Patient Age]]&lt;=29,"15-29",Table1[[#This Row],[Patient Age]]&lt;=44,"30-44",Table1[[#This Row],[Patient Age]]&lt;=59,"45-59",Table1[[#This Row],[Patient Age]]&lt;=74,"60-74",TRUE,"75+")</f>
        <v>15-29</v>
      </c>
      <c r="P9001" t="str" cm="1">
        <f t="array" ref="P9001">_xlfn.IFS(Table1[[#This Row],[Patient Waittime]]&lt;=15,"0-15",Table1[[#This Row],[Patient Waittime]]&lt;=30,"16-30",Table1[[#This Row],[Patient Waittime]]&lt;=45,"31-45",Table1[[#This Row],[Patient Waittime]]&lt;=60,"46-60",TRUE,"60+")</f>
        <v>16-30</v>
      </c>
      <c r="Q9001">
        <f>--(Table1[[#This Row],[Patient Waittime]]&lt;=30)</f>
        <v>1</v>
      </c>
      <c r="R9001">
        <f>--Table1[[#This Row],[Patient Admission Flag]]</f>
        <v>1</v>
      </c>
      <c r="S9001">
        <f>--AND(Table1[[#This Row],[WithinTarget]]=1,Table1[[#This Row],[Patient Satisfaction Score]]&gt;=7)</f>
        <v>0</v>
      </c>
      <c r="T9001" t="str">
        <f>IF(LEFT(Table1[[#This Row],[Patient Gender]],1)="F","Female","Male")</f>
        <v>Male</v>
      </c>
    </row>
    <row r="9002" spans="1:20" x14ac:dyDescent="0.3">
      <c r="A9002" t="s">
        <v>9106</v>
      </c>
      <c r="B9002" s="1">
        <v>45235.317361111112</v>
      </c>
      <c r="C9002" t="s">
        <v>9</v>
      </c>
      <c r="D9002">
        <v>70</v>
      </c>
      <c r="E9002" t="s">
        <v>10</v>
      </c>
      <c r="F9002" t="s">
        <v>11</v>
      </c>
      <c r="G9002" t="b">
        <v>1</v>
      </c>
      <c r="I9002">
        <v>36</v>
      </c>
      <c r="J9002" t="b">
        <v>1</v>
      </c>
      <c r="K9002">
        <f>YEAR(Table1[[#This Row],[Patient Admission Date]])</f>
        <v>2023</v>
      </c>
      <c r="L9002" t="str">
        <f>TEXT(Table1[[#This Row],[Patient Admission Date]],"mmm")</f>
        <v>Nov</v>
      </c>
      <c r="M9002" t="str">
        <f>TEXT(Table1[[#This Row],[Patient Admission Date]],"ddd")</f>
        <v>Sun</v>
      </c>
      <c r="N9002" t="str">
        <f>TEXT(INT(HOUR(Table1[[#This Row],[Patient Admission Date]])/3)*3,"00")&amp;"-"&amp;TEXT(INT(HOUR(Table1[[#This Row],[Patient Admission Date]])/3)*3+3,"00")</f>
        <v>06-09</v>
      </c>
      <c r="O9002" t="str" cm="1">
        <f t="array" ref="O9002">_xlfn.IFS(Table1[[#This Row],[Patient Age]]&lt;=14,"0-14",Table1[[#This Row],[Patient Age]]&lt;=29,"15-29",Table1[[#This Row],[Patient Age]]&lt;=44,"30-44",Table1[[#This Row],[Patient Age]]&lt;=59,"45-59",Table1[[#This Row],[Patient Age]]&lt;=74,"60-74",TRUE,"75+")</f>
        <v>60-74</v>
      </c>
      <c r="P9002" t="str" cm="1">
        <f t="array" ref="P9002">_xlfn.IFS(Table1[[#This Row],[Patient Waittime]]&lt;=15,"0-15",Table1[[#This Row],[Patient Waittime]]&lt;=30,"16-30",Table1[[#This Row],[Patient Waittime]]&lt;=45,"31-45",Table1[[#This Row],[Patient Waittime]]&lt;=60,"46-60",TRUE,"60+")</f>
        <v>31-45</v>
      </c>
      <c r="Q9002">
        <f>--(Table1[[#This Row],[Patient Waittime]]&lt;=30)</f>
        <v>0</v>
      </c>
      <c r="R9002">
        <f>--Table1[[#This Row],[Patient Admission Flag]]</f>
        <v>1</v>
      </c>
      <c r="S9002">
        <f>--AND(Table1[[#This Row],[WithinTarget]]=1,Table1[[#This Row],[Patient Satisfaction Score]]&gt;=7)</f>
        <v>0</v>
      </c>
      <c r="T9002" t="str">
        <f>IF(LEFT(Table1[[#This Row],[Patient Gender]],1)="F","Female","Male")</f>
        <v>Male</v>
      </c>
    </row>
    <row r="9003" spans="1:20" x14ac:dyDescent="0.3">
      <c r="A9003" t="s">
        <v>9107</v>
      </c>
      <c r="B9003" s="1">
        <v>45561.070138888892</v>
      </c>
      <c r="C9003" t="s">
        <v>9</v>
      </c>
      <c r="D9003">
        <v>12</v>
      </c>
      <c r="E9003" t="s">
        <v>10</v>
      </c>
      <c r="F9003" t="s">
        <v>11</v>
      </c>
      <c r="G9003" t="b">
        <v>1</v>
      </c>
      <c r="I9003">
        <v>50</v>
      </c>
      <c r="J9003" t="b">
        <v>1</v>
      </c>
      <c r="K9003">
        <f>YEAR(Table1[[#This Row],[Patient Admission Date]])</f>
        <v>2024</v>
      </c>
      <c r="L9003" t="str">
        <f>TEXT(Table1[[#This Row],[Patient Admission Date]],"mmm")</f>
        <v>Sep</v>
      </c>
      <c r="M9003" t="str">
        <f>TEXT(Table1[[#This Row],[Patient Admission Date]],"ddd")</f>
        <v>Thu</v>
      </c>
      <c r="N9003" t="str">
        <f>TEXT(INT(HOUR(Table1[[#This Row],[Patient Admission Date]])/3)*3,"00")&amp;"-"&amp;TEXT(INT(HOUR(Table1[[#This Row],[Patient Admission Date]])/3)*3+3,"00")</f>
        <v>00-03</v>
      </c>
      <c r="O9003" t="str" cm="1">
        <f t="array" ref="O9003">_xlfn.IFS(Table1[[#This Row],[Patient Age]]&lt;=14,"0-14",Table1[[#This Row],[Patient Age]]&lt;=29,"15-29",Table1[[#This Row],[Patient Age]]&lt;=44,"30-44",Table1[[#This Row],[Patient Age]]&lt;=59,"45-59",Table1[[#This Row],[Patient Age]]&lt;=74,"60-74",TRUE,"75+")</f>
        <v>0-14</v>
      </c>
      <c r="P9003" t="str" cm="1">
        <f t="array" ref="P9003">_xlfn.IFS(Table1[[#This Row],[Patient Waittime]]&lt;=15,"0-15",Table1[[#This Row],[Patient Waittime]]&lt;=30,"16-30",Table1[[#This Row],[Patient Waittime]]&lt;=45,"31-45",Table1[[#This Row],[Patient Waittime]]&lt;=60,"46-60",TRUE,"60+")</f>
        <v>46-60</v>
      </c>
      <c r="Q9003">
        <f>--(Table1[[#This Row],[Patient Waittime]]&lt;=30)</f>
        <v>0</v>
      </c>
      <c r="R9003">
        <f>--Table1[[#This Row],[Patient Admission Flag]]</f>
        <v>1</v>
      </c>
      <c r="S9003">
        <f>--AND(Table1[[#This Row],[WithinTarget]]=1,Table1[[#This Row],[Patient Satisfaction Score]]&gt;=7)</f>
        <v>0</v>
      </c>
      <c r="T9003" t="str">
        <f>IF(LEFT(Table1[[#This Row],[Patient Gender]],1)="F","Female","Male")</f>
        <v>Male</v>
      </c>
    </row>
    <row r="9004" spans="1:20" x14ac:dyDescent="0.3">
      <c r="A9004" t="s">
        <v>9108</v>
      </c>
      <c r="B9004" s="1">
        <v>45361.932638888888</v>
      </c>
      <c r="C9004" t="s">
        <v>9</v>
      </c>
      <c r="D9004">
        <v>63</v>
      </c>
      <c r="E9004" t="s">
        <v>10</v>
      </c>
      <c r="F9004" t="s">
        <v>11</v>
      </c>
      <c r="G9004" t="b">
        <v>1</v>
      </c>
      <c r="I9004">
        <v>60</v>
      </c>
      <c r="J9004" t="b">
        <v>1</v>
      </c>
      <c r="K9004">
        <f>YEAR(Table1[[#This Row],[Patient Admission Date]])</f>
        <v>2024</v>
      </c>
      <c r="L9004" t="str">
        <f>TEXT(Table1[[#This Row],[Patient Admission Date]],"mmm")</f>
        <v>Mar</v>
      </c>
      <c r="M9004" t="str">
        <f>TEXT(Table1[[#This Row],[Patient Admission Date]],"ddd")</f>
        <v>Sun</v>
      </c>
      <c r="N9004" t="str">
        <f>TEXT(INT(HOUR(Table1[[#This Row],[Patient Admission Date]])/3)*3,"00")&amp;"-"&amp;TEXT(INT(HOUR(Table1[[#This Row],[Patient Admission Date]])/3)*3+3,"00")</f>
        <v>21-24</v>
      </c>
      <c r="O9004" t="str" cm="1">
        <f t="array" ref="O9004">_xlfn.IFS(Table1[[#This Row],[Patient Age]]&lt;=14,"0-14",Table1[[#This Row],[Patient Age]]&lt;=29,"15-29",Table1[[#This Row],[Patient Age]]&lt;=44,"30-44",Table1[[#This Row],[Patient Age]]&lt;=59,"45-59",Table1[[#This Row],[Patient Age]]&lt;=74,"60-74",TRUE,"75+")</f>
        <v>60-74</v>
      </c>
      <c r="P9004" t="str" cm="1">
        <f t="array" ref="P9004">_xlfn.IFS(Table1[[#This Row],[Patient Waittime]]&lt;=15,"0-15",Table1[[#This Row],[Patient Waittime]]&lt;=30,"16-30",Table1[[#This Row],[Patient Waittime]]&lt;=45,"31-45",Table1[[#This Row],[Patient Waittime]]&lt;=60,"46-60",TRUE,"60+")</f>
        <v>46-60</v>
      </c>
      <c r="Q9004">
        <f>--(Table1[[#This Row],[Patient Waittime]]&lt;=30)</f>
        <v>0</v>
      </c>
      <c r="R9004">
        <f>--Table1[[#This Row],[Patient Admission Flag]]</f>
        <v>1</v>
      </c>
      <c r="S9004">
        <f>--AND(Table1[[#This Row],[WithinTarget]]=1,Table1[[#This Row],[Patient Satisfaction Score]]&gt;=7)</f>
        <v>0</v>
      </c>
      <c r="T9004" t="str">
        <f>IF(LEFT(Table1[[#This Row],[Patient Gender]],1)="F","Female","Male")</f>
        <v>Male</v>
      </c>
    </row>
    <row r="9005" spans="1:20" x14ac:dyDescent="0.3">
      <c r="A9005" t="s">
        <v>9109</v>
      </c>
      <c r="B9005" s="1">
        <v>45528.268055555556</v>
      </c>
      <c r="C9005" t="s">
        <v>9</v>
      </c>
      <c r="D9005">
        <v>32</v>
      </c>
      <c r="E9005" t="s">
        <v>10</v>
      </c>
      <c r="F9005" t="s">
        <v>11</v>
      </c>
      <c r="G9005" t="b">
        <v>1</v>
      </c>
      <c r="I9005">
        <v>18</v>
      </c>
      <c r="J9005" t="b">
        <v>1</v>
      </c>
      <c r="K9005">
        <f>YEAR(Table1[[#This Row],[Patient Admission Date]])</f>
        <v>2024</v>
      </c>
      <c r="L9005" t="str">
        <f>TEXT(Table1[[#This Row],[Patient Admission Date]],"mmm")</f>
        <v>Aug</v>
      </c>
      <c r="M9005" t="str">
        <f>TEXT(Table1[[#This Row],[Patient Admission Date]],"ddd")</f>
        <v>Sat</v>
      </c>
      <c r="N9005" t="str">
        <f>TEXT(INT(HOUR(Table1[[#This Row],[Patient Admission Date]])/3)*3,"00")&amp;"-"&amp;TEXT(INT(HOUR(Table1[[#This Row],[Patient Admission Date]])/3)*3+3,"00")</f>
        <v>06-09</v>
      </c>
      <c r="O9005" t="str" cm="1">
        <f t="array" ref="O9005">_xlfn.IFS(Table1[[#This Row],[Patient Age]]&lt;=14,"0-14",Table1[[#This Row],[Patient Age]]&lt;=29,"15-29",Table1[[#This Row],[Patient Age]]&lt;=44,"30-44",Table1[[#This Row],[Patient Age]]&lt;=59,"45-59",Table1[[#This Row],[Patient Age]]&lt;=74,"60-74",TRUE,"75+")</f>
        <v>30-44</v>
      </c>
      <c r="P9005" t="str" cm="1">
        <f t="array" ref="P9005">_xlfn.IFS(Table1[[#This Row],[Patient Waittime]]&lt;=15,"0-15",Table1[[#This Row],[Patient Waittime]]&lt;=30,"16-30",Table1[[#This Row],[Patient Waittime]]&lt;=45,"31-45",Table1[[#This Row],[Patient Waittime]]&lt;=60,"46-60",TRUE,"60+")</f>
        <v>16-30</v>
      </c>
      <c r="Q9005">
        <f>--(Table1[[#This Row],[Patient Waittime]]&lt;=30)</f>
        <v>1</v>
      </c>
      <c r="R9005">
        <f>--Table1[[#This Row],[Patient Admission Flag]]</f>
        <v>1</v>
      </c>
      <c r="S9005">
        <f>--AND(Table1[[#This Row],[WithinTarget]]=1,Table1[[#This Row],[Patient Satisfaction Score]]&gt;=7)</f>
        <v>0</v>
      </c>
      <c r="T9005" t="str">
        <f>IF(LEFT(Table1[[#This Row],[Patient Gender]],1)="F","Female","Male")</f>
        <v>Male</v>
      </c>
    </row>
    <row r="9006" spans="1:20" x14ac:dyDescent="0.3">
      <c r="A9006" t="s">
        <v>9110</v>
      </c>
      <c r="B9006" s="1">
        <v>45285.770138888889</v>
      </c>
      <c r="C9006" t="s">
        <v>9</v>
      </c>
      <c r="D9006">
        <v>17</v>
      </c>
      <c r="E9006" t="s">
        <v>10</v>
      </c>
      <c r="F9006" t="s">
        <v>11</v>
      </c>
      <c r="G9006" t="b">
        <v>1</v>
      </c>
      <c r="I9006">
        <v>20</v>
      </c>
      <c r="J9006" t="b">
        <v>1</v>
      </c>
      <c r="K9006">
        <f>YEAR(Table1[[#This Row],[Patient Admission Date]])</f>
        <v>2023</v>
      </c>
      <c r="L9006" t="str">
        <f>TEXT(Table1[[#This Row],[Patient Admission Date]],"mmm")</f>
        <v>Dec</v>
      </c>
      <c r="M9006" t="str">
        <f>TEXT(Table1[[#This Row],[Patient Admission Date]],"ddd")</f>
        <v>Mon</v>
      </c>
      <c r="N9006" t="str">
        <f>TEXT(INT(HOUR(Table1[[#This Row],[Patient Admission Date]])/3)*3,"00")&amp;"-"&amp;TEXT(INT(HOUR(Table1[[#This Row],[Patient Admission Date]])/3)*3+3,"00")</f>
        <v>18-21</v>
      </c>
      <c r="O9006" t="str" cm="1">
        <f t="array" ref="O9006">_xlfn.IFS(Table1[[#This Row],[Patient Age]]&lt;=14,"0-14",Table1[[#This Row],[Patient Age]]&lt;=29,"15-29",Table1[[#This Row],[Patient Age]]&lt;=44,"30-44",Table1[[#This Row],[Patient Age]]&lt;=59,"45-59",Table1[[#This Row],[Patient Age]]&lt;=74,"60-74",TRUE,"75+")</f>
        <v>15-29</v>
      </c>
      <c r="P9006" t="str" cm="1">
        <f t="array" ref="P9006">_xlfn.IFS(Table1[[#This Row],[Patient Waittime]]&lt;=15,"0-15",Table1[[#This Row],[Patient Waittime]]&lt;=30,"16-30",Table1[[#This Row],[Patient Waittime]]&lt;=45,"31-45",Table1[[#This Row],[Patient Waittime]]&lt;=60,"46-60",TRUE,"60+")</f>
        <v>16-30</v>
      </c>
      <c r="Q9006">
        <f>--(Table1[[#This Row],[Patient Waittime]]&lt;=30)</f>
        <v>1</v>
      </c>
      <c r="R9006">
        <f>--Table1[[#This Row],[Patient Admission Flag]]</f>
        <v>1</v>
      </c>
      <c r="S9006">
        <f>--AND(Table1[[#This Row],[WithinTarget]]=1,Table1[[#This Row],[Patient Satisfaction Score]]&gt;=7)</f>
        <v>0</v>
      </c>
      <c r="T9006" t="str">
        <f>IF(LEFT(Table1[[#This Row],[Patient Gender]],1)="F","Female","Male")</f>
        <v>Male</v>
      </c>
    </row>
    <row r="9007" spans="1:20" x14ac:dyDescent="0.3">
      <c r="A9007" t="s">
        <v>9111</v>
      </c>
      <c r="B9007" s="1">
        <v>45414.192361111112</v>
      </c>
      <c r="C9007" t="s">
        <v>9</v>
      </c>
      <c r="D9007">
        <v>26</v>
      </c>
      <c r="E9007" t="s">
        <v>10</v>
      </c>
      <c r="F9007" t="s">
        <v>11</v>
      </c>
      <c r="G9007" t="b">
        <v>1</v>
      </c>
      <c r="I9007">
        <v>23</v>
      </c>
      <c r="J9007" t="b">
        <v>1</v>
      </c>
      <c r="K9007">
        <f>YEAR(Table1[[#This Row],[Patient Admission Date]])</f>
        <v>2024</v>
      </c>
      <c r="L9007" t="str">
        <f>TEXT(Table1[[#This Row],[Patient Admission Date]],"mmm")</f>
        <v>May</v>
      </c>
      <c r="M9007" t="str">
        <f>TEXT(Table1[[#This Row],[Patient Admission Date]],"ddd")</f>
        <v>Thu</v>
      </c>
      <c r="N9007" t="str">
        <f>TEXT(INT(HOUR(Table1[[#This Row],[Patient Admission Date]])/3)*3,"00")&amp;"-"&amp;TEXT(INT(HOUR(Table1[[#This Row],[Patient Admission Date]])/3)*3+3,"00")</f>
        <v>03-06</v>
      </c>
      <c r="O9007" t="str" cm="1">
        <f t="array" ref="O9007">_xlfn.IFS(Table1[[#This Row],[Patient Age]]&lt;=14,"0-14",Table1[[#This Row],[Patient Age]]&lt;=29,"15-29",Table1[[#This Row],[Patient Age]]&lt;=44,"30-44",Table1[[#This Row],[Patient Age]]&lt;=59,"45-59",Table1[[#This Row],[Patient Age]]&lt;=74,"60-74",TRUE,"75+")</f>
        <v>15-29</v>
      </c>
      <c r="P9007" t="str" cm="1">
        <f t="array" ref="P9007">_xlfn.IFS(Table1[[#This Row],[Patient Waittime]]&lt;=15,"0-15",Table1[[#This Row],[Patient Waittime]]&lt;=30,"16-30",Table1[[#This Row],[Patient Waittime]]&lt;=45,"31-45",Table1[[#This Row],[Patient Waittime]]&lt;=60,"46-60",TRUE,"60+")</f>
        <v>16-30</v>
      </c>
      <c r="Q9007">
        <f>--(Table1[[#This Row],[Patient Waittime]]&lt;=30)</f>
        <v>1</v>
      </c>
      <c r="R9007">
        <f>--Table1[[#This Row],[Patient Admission Flag]]</f>
        <v>1</v>
      </c>
      <c r="S9007">
        <f>--AND(Table1[[#This Row],[WithinTarget]]=1,Table1[[#This Row],[Patient Satisfaction Score]]&gt;=7)</f>
        <v>0</v>
      </c>
      <c r="T9007" t="str">
        <f>IF(LEFT(Table1[[#This Row],[Patient Gender]],1)="F","Female","Male")</f>
        <v>Male</v>
      </c>
    </row>
    <row r="9008" spans="1:20" x14ac:dyDescent="0.3">
      <c r="A9008" t="s">
        <v>9112</v>
      </c>
      <c r="B9008" s="1">
        <v>45291.813194444447</v>
      </c>
      <c r="C9008" t="s">
        <v>9</v>
      </c>
      <c r="D9008">
        <v>12</v>
      </c>
      <c r="E9008" t="s">
        <v>10</v>
      </c>
      <c r="F9008" t="s">
        <v>11</v>
      </c>
      <c r="G9008" t="b">
        <v>1</v>
      </c>
      <c r="I9008">
        <v>38</v>
      </c>
      <c r="J9008" t="b">
        <v>1</v>
      </c>
      <c r="K9008">
        <f>YEAR(Table1[[#This Row],[Patient Admission Date]])</f>
        <v>2023</v>
      </c>
      <c r="L9008" t="str">
        <f>TEXT(Table1[[#This Row],[Patient Admission Date]],"mmm")</f>
        <v>Dec</v>
      </c>
      <c r="M9008" t="str">
        <f>TEXT(Table1[[#This Row],[Patient Admission Date]],"ddd")</f>
        <v>Sun</v>
      </c>
      <c r="N9008" t="str">
        <f>TEXT(INT(HOUR(Table1[[#This Row],[Patient Admission Date]])/3)*3,"00")&amp;"-"&amp;TEXT(INT(HOUR(Table1[[#This Row],[Patient Admission Date]])/3)*3+3,"00")</f>
        <v>18-21</v>
      </c>
      <c r="O9008" t="str" cm="1">
        <f t="array" ref="O9008">_xlfn.IFS(Table1[[#This Row],[Patient Age]]&lt;=14,"0-14",Table1[[#This Row],[Patient Age]]&lt;=29,"15-29",Table1[[#This Row],[Patient Age]]&lt;=44,"30-44",Table1[[#This Row],[Patient Age]]&lt;=59,"45-59",Table1[[#This Row],[Patient Age]]&lt;=74,"60-74",TRUE,"75+")</f>
        <v>0-14</v>
      </c>
      <c r="P9008" t="str" cm="1">
        <f t="array" ref="P9008">_xlfn.IFS(Table1[[#This Row],[Patient Waittime]]&lt;=15,"0-15",Table1[[#This Row],[Patient Waittime]]&lt;=30,"16-30",Table1[[#This Row],[Patient Waittime]]&lt;=45,"31-45",Table1[[#This Row],[Patient Waittime]]&lt;=60,"46-60",TRUE,"60+")</f>
        <v>31-45</v>
      </c>
      <c r="Q9008">
        <f>--(Table1[[#This Row],[Patient Waittime]]&lt;=30)</f>
        <v>0</v>
      </c>
      <c r="R9008">
        <f>--Table1[[#This Row],[Patient Admission Flag]]</f>
        <v>1</v>
      </c>
      <c r="S9008">
        <f>--AND(Table1[[#This Row],[WithinTarget]]=1,Table1[[#This Row],[Patient Satisfaction Score]]&gt;=7)</f>
        <v>0</v>
      </c>
      <c r="T9008" t="str">
        <f>IF(LEFT(Table1[[#This Row],[Patient Gender]],1)="F","Female","Male")</f>
        <v>Male</v>
      </c>
    </row>
    <row r="9009" spans="1:20" x14ac:dyDescent="0.3">
      <c r="A9009" t="s">
        <v>9113</v>
      </c>
      <c r="B9009" s="1">
        <v>45288.563888888886</v>
      </c>
      <c r="C9009" t="s">
        <v>9</v>
      </c>
      <c r="D9009">
        <v>50</v>
      </c>
      <c r="E9009" t="s">
        <v>10</v>
      </c>
      <c r="F9009" t="s">
        <v>11</v>
      </c>
      <c r="G9009" t="b">
        <v>1</v>
      </c>
      <c r="I9009">
        <v>38</v>
      </c>
      <c r="J9009" t="b">
        <v>1</v>
      </c>
      <c r="K9009">
        <f>YEAR(Table1[[#This Row],[Patient Admission Date]])</f>
        <v>2023</v>
      </c>
      <c r="L9009" t="str">
        <f>TEXT(Table1[[#This Row],[Patient Admission Date]],"mmm")</f>
        <v>Dec</v>
      </c>
      <c r="M9009" t="str">
        <f>TEXT(Table1[[#This Row],[Patient Admission Date]],"ddd")</f>
        <v>Thu</v>
      </c>
      <c r="N9009" t="str">
        <f>TEXT(INT(HOUR(Table1[[#This Row],[Patient Admission Date]])/3)*3,"00")&amp;"-"&amp;TEXT(INT(HOUR(Table1[[#This Row],[Patient Admission Date]])/3)*3+3,"00")</f>
        <v>12-15</v>
      </c>
      <c r="O9009" t="str" cm="1">
        <f t="array" ref="O9009">_xlfn.IFS(Table1[[#This Row],[Patient Age]]&lt;=14,"0-14",Table1[[#This Row],[Patient Age]]&lt;=29,"15-29",Table1[[#This Row],[Patient Age]]&lt;=44,"30-44",Table1[[#This Row],[Patient Age]]&lt;=59,"45-59",Table1[[#This Row],[Patient Age]]&lt;=74,"60-74",TRUE,"75+")</f>
        <v>45-59</v>
      </c>
      <c r="P9009" t="str" cm="1">
        <f t="array" ref="P9009">_xlfn.IFS(Table1[[#This Row],[Patient Waittime]]&lt;=15,"0-15",Table1[[#This Row],[Patient Waittime]]&lt;=30,"16-30",Table1[[#This Row],[Patient Waittime]]&lt;=45,"31-45",Table1[[#This Row],[Patient Waittime]]&lt;=60,"46-60",TRUE,"60+")</f>
        <v>31-45</v>
      </c>
      <c r="Q9009">
        <f>--(Table1[[#This Row],[Patient Waittime]]&lt;=30)</f>
        <v>0</v>
      </c>
      <c r="R9009">
        <f>--Table1[[#This Row],[Patient Admission Flag]]</f>
        <v>1</v>
      </c>
      <c r="S9009">
        <f>--AND(Table1[[#This Row],[WithinTarget]]=1,Table1[[#This Row],[Patient Satisfaction Score]]&gt;=7)</f>
        <v>0</v>
      </c>
      <c r="T9009" t="str">
        <f>IF(LEFT(Table1[[#This Row],[Patient Gender]],1)="F","Female","Male")</f>
        <v>Male</v>
      </c>
    </row>
    <row r="9010" spans="1:20" x14ac:dyDescent="0.3">
      <c r="A9010" t="s">
        <v>9114</v>
      </c>
      <c r="B9010" s="1">
        <v>45507.7</v>
      </c>
      <c r="C9010" t="s">
        <v>9</v>
      </c>
      <c r="D9010">
        <v>23</v>
      </c>
      <c r="E9010" t="s">
        <v>10</v>
      </c>
      <c r="F9010" t="s">
        <v>11</v>
      </c>
      <c r="G9010" t="b">
        <v>1</v>
      </c>
      <c r="I9010">
        <v>49</v>
      </c>
      <c r="J9010" t="b">
        <v>1</v>
      </c>
      <c r="K9010">
        <f>YEAR(Table1[[#This Row],[Patient Admission Date]])</f>
        <v>2024</v>
      </c>
      <c r="L9010" t="str">
        <f>TEXT(Table1[[#This Row],[Patient Admission Date]],"mmm")</f>
        <v>Aug</v>
      </c>
      <c r="M9010" t="str">
        <f>TEXT(Table1[[#This Row],[Patient Admission Date]],"ddd")</f>
        <v>Sat</v>
      </c>
      <c r="N9010" t="str">
        <f>TEXT(INT(HOUR(Table1[[#This Row],[Patient Admission Date]])/3)*3,"00")&amp;"-"&amp;TEXT(INT(HOUR(Table1[[#This Row],[Patient Admission Date]])/3)*3+3,"00")</f>
        <v>15-18</v>
      </c>
      <c r="O9010" t="str" cm="1">
        <f t="array" ref="O9010">_xlfn.IFS(Table1[[#This Row],[Patient Age]]&lt;=14,"0-14",Table1[[#This Row],[Patient Age]]&lt;=29,"15-29",Table1[[#This Row],[Patient Age]]&lt;=44,"30-44",Table1[[#This Row],[Patient Age]]&lt;=59,"45-59",Table1[[#This Row],[Patient Age]]&lt;=74,"60-74",TRUE,"75+")</f>
        <v>15-29</v>
      </c>
      <c r="P9010" t="str" cm="1">
        <f t="array" ref="P9010">_xlfn.IFS(Table1[[#This Row],[Patient Waittime]]&lt;=15,"0-15",Table1[[#This Row],[Patient Waittime]]&lt;=30,"16-30",Table1[[#This Row],[Patient Waittime]]&lt;=45,"31-45",Table1[[#This Row],[Patient Waittime]]&lt;=60,"46-60",TRUE,"60+")</f>
        <v>46-60</v>
      </c>
      <c r="Q9010">
        <f>--(Table1[[#This Row],[Patient Waittime]]&lt;=30)</f>
        <v>0</v>
      </c>
      <c r="R9010">
        <f>--Table1[[#This Row],[Patient Admission Flag]]</f>
        <v>1</v>
      </c>
      <c r="S9010">
        <f>--AND(Table1[[#This Row],[WithinTarget]]=1,Table1[[#This Row],[Patient Satisfaction Score]]&gt;=7)</f>
        <v>0</v>
      </c>
      <c r="T9010" t="str">
        <f>IF(LEFT(Table1[[#This Row],[Patient Gender]],1)="F","Female","Male")</f>
        <v>Male</v>
      </c>
    </row>
    <row r="9011" spans="1:20" x14ac:dyDescent="0.3">
      <c r="A9011" t="s">
        <v>9115</v>
      </c>
      <c r="B9011" s="1">
        <v>45324.795138888891</v>
      </c>
      <c r="C9011" t="s">
        <v>9</v>
      </c>
      <c r="D9011">
        <v>28</v>
      </c>
      <c r="E9011" t="s">
        <v>10</v>
      </c>
      <c r="F9011" t="s">
        <v>11</v>
      </c>
      <c r="G9011" t="b">
        <v>1</v>
      </c>
      <c r="I9011">
        <v>49</v>
      </c>
      <c r="J9011" t="b">
        <v>1</v>
      </c>
      <c r="K9011">
        <f>YEAR(Table1[[#This Row],[Patient Admission Date]])</f>
        <v>2024</v>
      </c>
      <c r="L9011" t="str">
        <f>TEXT(Table1[[#This Row],[Patient Admission Date]],"mmm")</f>
        <v>Feb</v>
      </c>
      <c r="M9011" t="str">
        <f>TEXT(Table1[[#This Row],[Patient Admission Date]],"ddd")</f>
        <v>Fri</v>
      </c>
      <c r="N9011" t="str">
        <f>TEXT(INT(HOUR(Table1[[#This Row],[Patient Admission Date]])/3)*3,"00")&amp;"-"&amp;TEXT(INT(HOUR(Table1[[#This Row],[Patient Admission Date]])/3)*3+3,"00")</f>
        <v>18-21</v>
      </c>
      <c r="O9011" t="str" cm="1">
        <f t="array" ref="O9011">_xlfn.IFS(Table1[[#This Row],[Patient Age]]&lt;=14,"0-14",Table1[[#This Row],[Patient Age]]&lt;=29,"15-29",Table1[[#This Row],[Patient Age]]&lt;=44,"30-44",Table1[[#This Row],[Patient Age]]&lt;=59,"45-59",Table1[[#This Row],[Patient Age]]&lt;=74,"60-74",TRUE,"75+")</f>
        <v>15-29</v>
      </c>
      <c r="P9011" t="str" cm="1">
        <f t="array" ref="P9011">_xlfn.IFS(Table1[[#This Row],[Patient Waittime]]&lt;=15,"0-15",Table1[[#This Row],[Patient Waittime]]&lt;=30,"16-30",Table1[[#This Row],[Patient Waittime]]&lt;=45,"31-45",Table1[[#This Row],[Patient Waittime]]&lt;=60,"46-60",TRUE,"60+")</f>
        <v>46-60</v>
      </c>
      <c r="Q9011">
        <f>--(Table1[[#This Row],[Patient Waittime]]&lt;=30)</f>
        <v>0</v>
      </c>
      <c r="R9011">
        <f>--Table1[[#This Row],[Patient Admission Flag]]</f>
        <v>1</v>
      </c>
      <c r="S9011">
        <f>--AND(Table1[[#This Row],[WithinTarget]]=1,Table1[[#This Row],[Patient Satisfaction Score]]&gt;=7)</f>
        <v>0</v>
      </c>
      <c r="T9011" t="str">
        <f>IF(LEFT(Table1[[#This Row],[Patient Gender]],1)="F","Female","Male")</f>
        <v>Male</v>
      </c>
    </row>
    <row r="9012" spans="1:20" x14ac:dyDescent="0.3">
      <c r="A9012" t="s">
        <v>9116</v>
      </c>
      <c r="B9012" s="1">
        <v>45546.452777777777</v>
      </c>
      <c r="C9012" t="s">
        <v>9</v>
      </c>
      <c r="D9012">
        <v>52</v>
      </c>
      <c r="E9012" t="s">
        <v>10</v>
      </c>
      <c r="F9012" t="s">
        <v>11</v>
      </c>
      <c r="G9012" t="b">
        <v>1</v>
      </c>
      <c r="I9012">
        <v>58</v>
      </c>
      <c r="J9012" t="b">
        <v>1</v>
      </c>
      <c r="K9012">
        <f>YEAR(Table1[[#This Row],[Patient Admission Date]])</f>
        <v>2024</v>
      </c>
      <c r="L9012" t="str">
        <f>TEXT(Table1[[#This Row],[Patient Admission Date]],"mmm")</f>
        <v>Sep</v>
      </c>
      <c r="M9012" t="str">
        <f>TEXT(Table1[[#This Row],[Patient Admission Date]],"ddd")</f>
        <v>Wed</v>
      </c>
      <c r="N9012" t="str">
        <f>TEXT(INT(HOUR(Table1[[#This Row],[Patient Admission Date]])/3)*3,"00")&amp;"-"&amp;TEXT(INT(HOUR(Table1[[#This Row],[Patient Admission Date]])/3)*3+3,"00")</f>
        <v>09-12</v>
      </c>
      <c r="O9012" t="str" cm="1">
        <f t="array" ref="O9012">_xlfn.IFS(Table1[[#This Row],[Patient Age]]&lt;=14,"0-14",Table1[[#This Row],[Patient Age]]&lt;=29,"15-29",Table1[[#This Row],[Patient Age]]&lt;=44,"30-44",Table1[[#This Row],[Patient Age]]&lt;=59,"45-59",Table1[[#This Row],[Patient Age]]&lt;=74,"60-74",TRUE,"75+")</f>
        <v>45-59</v>
      </c>
      <c r="P9012" t="str" cm="1">
        <f t="array" ref="P9012">_xlfn.IFS(Table1[[#This Row],[Patient Waittime]]&lt;=15,"0-15",Table1[[#This Row],[Patient Waittime]]&lt;=30,"16-30",Table1[[#This Row],[Patient Waittime]]&lt;=45,"31-45",Table1[[#This Row],[Patient Waittime]]&lt;=60,"46-60",TRUE,"60+")</f>
        <v>46-60</v>
      </c>
      <c r="Q9012">
        <f>--(Table1[[#This Row],[Patient Waittime]]&lt;=30)</f>
        <v>0</v>
      </c>
      <c r="R9012">
        <f>--Table1[[#This Row],[Patient Admission Flag]]</f>
        <v>1</v>
      </c>
      <c r="S9012">
        <f>--AND(Table1[[#This Row],[WithinTarget]]=1,Table1[[#This Row],[Patient Satisfaction Score]]&gt;=7)</f>
        <v>0</v>
      </c>
      <c r="T9012" t="str">
        <f>IF(LEFT(Table1[[#This Row],[Patient Gender]],1)="F","Female","Male")</f>
        <v>Male</v>
      </c>
    </row>
    <row r="9013" spans="1:20" x14ac:dyDescent="0.3">
      <c r="A9013" t="s">
        <v>9117</v>
      </c>
      <c r="B9013" s="1">
        <v>45193.731249999997</v>
      </c>
      <c r="C9013" t="s">
        <v>9</v>
      </c>
      <c r="D9013">
        <v>59</v>
      </c>
      <c r="E9013" t="s">
        <v>10</v>
      </c>
      <c r="F9013" t="s">
        <v>11</v>
      </c>
      <c r="G9013" t="b">
        <v>1</v>
      </c>
      <c r="I9013">
        <v>16</v>
      </c>
      <c r="J9013" t="b">
        <v>1</v>
      </c>
      <c r="K9013">
        <f>YEAR(Table1[[#This Row],[Patient Admission Date]])</f>
        <v>2023</v>
      </c>
      <c r="L9013" t="str">
        <f>TEXT(Table1[[#This Row],[Patient Admission Date]],"mmm")</f>
        <v>Sep</v>
      </c>
      <c r="M9013" t="str">
        <f>TEXT(Table1[[#This Row],[Patient Admission Date]],"ddd")</f>
        <v>Sun</v>
      </c>
      <c r="N9013" t="str">
        <f>TEXT(INT(HOUR(Table1[[#This Row],[Patient Admission Date]])/3)*3,"00")&amp;"-"&amp;TEXT(INT(HOUR(Table1[[#This Row],[Patient Admission Date]])/3)*3+3,"00")</f>
        <v>15-18</v>
      </c>
      <c r="O9013" t="str" cm="1">
        <f t="array" ref="O9013">_xlfn.IFS(Table1[[#This Row],[Patient Age]]&lt;=14,"0-14",Table1[[#This Row],[Patient Age]]&lt;=29,"15-29",Table1[[#This Row],[Patient Age]]&lt;=44,"30-44",Table1[[#This Row],[Patient Age]]&lt;=59,"45-59",Table1[[#This Row],[Patient Age]]&lt;=74,"60-74",TRUE,"75+")</f>
        <v>45-59</v>
      </c>
      <c r="P9013" t="str" cm="1">
        <f t="array" ref="P9013">_xlfn.IFS(Table1[[#This Row],[Patient Waittime]]&lt;=15,"0-15",Table1[[#This Row],[Patient Waittime]]&lt;=30,"16-30",Table1[[#This Row],[Patient Waittime]]&lt;=45,"31-45",Table1[[#This Row],[Patient Waittime]]&lt;=60,"46-60",TRUE,"60+")</f>
        <v>16-30</v>
      </c>
      <c r="Q9013">
        <f>--(Table1[[#This Row],[Patient Waittime]]&lt;=30)</f>
        <v>1</v>
      </c>
      <c r="R9013">
        <f>--Table1[[#This Row],[Patient Admission Flag]]</f>
        <v>1</v>
      </c>
      <c r="S9013">
        <f>--AND(Table1[[#This Row],[WithinTarget]]=1,Table1[[#This Row],[Patient Satisfaction Score]]&gt;=7)</f>
        <v>0</v>
      </c>
      <c r="T9013" t="str">
        <f>IF(LEFT(Table1[[#This Row],[Patient Gender]],1)="F","Female","Male")</f>
        <v>Male</v>
      </c>
    </row>
    <row r="9014" spans="1:20" x14ac:dyDescent="0.3">
      <c r="A9014" t="s">
        <v>9118</v>
      </c>
      <c r="B9014" s="1">
        <v>45589.102083333331</v>
      </c>
      <c r="C9014" t="s">
        <v>9</v>
      </c>
      <c r="D9014">
        <v>37</v>
      </c>
      <c r="E9014" t="s">
        <v>10</v>
      </c>
      <c r="F9014" t="s">
        <v>11</v>
      </c>
      <c r="G9014" t="b">
        <v>1</v>
      </c>
      <c r="I9014">
        <v>18</v>
      </c>
      <c r="J9014" t="b">
        <v>1</v>
      </c>
      <c r="K9014">
        <f>YEAR(Table1[[#This Row],[Patient Admission Date]])</f>
        <v>2024</v>
      </c>
      <c r="L9014" t="str">
        <f>TEXT(Table1[[#This Row],[Patient Admission Date]],"mmm")</f>
        <v>Oct</v>
      </c>
      <c r="M9014" t="str">
        <f>TEXT(Table1[[#This Row],[Patient Admission Date]],"ddd")</f>
        <v>Thu</v>
      </c>
      <c r="N9014" t="str">
        <f>TEXT(INT(HOUR(Table1[[#This Row],[Patient Admission Date]])/3)*3,"00")&amp;"-"&amp;TEXT(INT(HOUR(Table1[[#This Row],[Patient Admission Date]])/3)*3+3,"00")</f>
        <v>00-03</v>
      </c>
      <c r="O9014" t="str" cm="1">
        <f t="array" ref="O9014">_xlfn.IFS(Table1[[#This Row],[Patient Age]]&lt;=14,"0-14",Table1[[#This Row],[Patient Age]]&lt;=29,"15-29",Table1[[#This Row],[Patient Age]]&lt;=44,"30-44",Table1[[#This Row],[Patient Age]]&lt;=59,"45-59",Table1[[#This Row],[Patient Age]]&lt;=74,"60-74",TRUE,"75+")</f>
        <v>30-44</v>
      </c>
      <c r="P9014" t="str" cm="1">
        <f t="array" ref="P9014">_xlfn.IFS(Table1[[#This Row],[Patient Waittime]]&lt;=15,"0-15",Table1[[#This Row],[Patient Waittime]]&lt;=30,"16-30",Table1[[#This Row],[Patient Waittime]]&lt;=45,"31-45",Table1[[#This Row],[Patient Waittime]]&lt;=60,"46-60",TRUE,"60+")</f>
        <v>16-30</v>
      </c>
      <c r="Q9014">
        <f>--(Table1[[#This Row],[Patient Waittime]]&lt;=30)</f>
        <v>1</v>
      </c>
      <c r="R9014">
        <f>--Table1[[#This Row],[Patient Admission Flag]]</f>
        <v>1</v>
      </c>
      <c r="S9014">
        <f>--AND(Table1[[#This Row],[WithinTarget]]=1,Table1[[#This Row],[Patient Satisfaction Score]]&gt;=7)</f>
        <v>0</v>
      </c>
      <c r="T9014" t="str">
        <f>IF(LEFT(Table1[[#This Row],[Patient Gender]],1)="F","Female","Male")</f>
        <v>Male</v>
      </c>
    </row>
    <row r="9015" spans="1:20" x14ac:dyDescent="0.3">
      <c r="A9015" t="s">
        <v>9119</v>
      </c>
      <c r="B9015" s="1">
        <v>45347.806944444441</v>
      </c>
      <c r="C9015" t="s">
        <v>9</v>
      </c>
      <c r="D9015">
        <v>48</v>
      </c>
      <c r="E9015" t="s">
        <v>10</v>
      </c>
      <c r="F9015" t="s">
        <v>11</v>
      </c>
      <c r="G9015" t="b">
        <v>1</v>
      </c>
      <c r="I9015">
        <v>41</v>
      </c>
      <c r="J9015" t="b">
        <v>1</v>
      </c>
      <c r="K9015">
        <f>YEAR(Table1[[#This Row],[Patient Admission Date]])</f>
        <v>2024</v>
      </c>
      <c r="L9015" t="str">
        <f>TEXT(Table1[[#This Row],[Patient Admission Date]],"mmm")</f>
        <v>Feb</v>
      </c>
      <c r="M9015" t="str">
        <f>TEXT(Table1[[#This Row],[Patient Admission Date]],"ddd")</f>
        <v>Sun</v>
      </c>
      <c r="N9015" t="str">
        <f>TEXT(INT(HOUR(Table1[[#This Row],[Patient Admission Date]])/3)*3,"00")&amp;"-"&amp;TEXT(INT(HOUR(Table1[[#This Row],[Patient Admission Date]])/3)*3+3,"00")</f>
        <v>18-21</v>
      </c>
      <c r="O9015" t="str" cm="1">
        <f t="array" ref="O9015">_xlfn.IFS(Table1[[#This Row],[Patient Age]]&lt;=14,"0-14",Table1[[#This Row],[Patient Age]]&lt;=29,"15-29",Table1[[#This Row],[Patient Age]]&lt;=44,"30-44",Table1[[#This Row],[Patient Age]]&lt;=59,"45-59",Table1[[#This Row],[Patient Age]]&lt;=74,"60-74",TRUE,"75+")</f>
        <v>45-59</v>
      </c>
      <c r="P9015" t="str" cm="1">
        <f t="array" ref="P9015">_xlfn.IFS(Table1[[#This Row],[Patient Waittime]]&lt;=15,"0-15",Table1[[#This Row],[Patient Waittime]]&lt;=30,"16-30",Table1[[#This Row],[Patient Waittime]]&lt;=45,"31-45",Table1[[#This Row],[Patient Waittime]]&lt;=60,"46-60",TRUE,"60+")</f>
        <v>31-45</v>
      </c>
      <c r="Q9015">
        <f>--(Table1[[#This Row],[Patient Waittime]]&lt;=30)</f>
        <v>0</v>
      </c>
      <c r="R9015">
        <f>--Table1[[#This Row],[Patient Admission Flag]]</f>
        <v>1</v>
      </c>
      <c r="S9015">
        <f>--AND(Table1[[#This Row],[WithinTarget]]=1,Table1[[#This Row],[Patient Satisfaction Score]]&gt;=7)</f>
        <v>0</v>
      </c>
      <c r="T9015" t="str">
        <f>IF(LEFT(Table1[[#This Row],[Patient Gender]],1)="F","Female","Male")</f>
        <v>Male</v>
      </c>
    </row>
    <row r="9016" spans="1:20" x14ac:dyDescent="0.3">
      <c r="A9016" t="s">
        <v>9120</v>
      </c>
      <c r="B9016" s="1">
        <v>45320.031944444447</v>
      </c>
      <c r="C9016" t="s">
        <v>9</v>
      </c>
      <c r="D9016">
        <v>52</v>
      </c>
      <c r="E9016" t="s">
        <v>10</v>
      </c>
      <c r="F9016" t="s">
        <v>11</v>
      </c>
      <c r="G9016" t="b">
        <v>1</v>
      </c>
      <c r="I9016">
        <v>48</v>
      </c>
      <c r="J9016" t="b">
        <v>1</v>
      </c>
      <c r="K9016">
        <f>YEAR(Table1[[#This Row],[Patient Admission Date]])</f>
        <v>2024</v>
      </c>
      <c r="L9016" t="str">
        <f>TEXT(Table1[[#This Row],[Patient Admission Date]],"mmm")</f>
        <v>Jan</v>
      </c>
      <c r="M9016" t="str">
        <f>TEXT(Table1[[#This Row],[Patient Admission Date]],"ddd")</f>
        <v>Mon</v>
      </c>
      <c r="N9016" t="str">
        <f>TEXT(INT(HOUR(Table1[[#This Row],[Patient Admission Date]])/3)*3,"00")&amp;"-"&amp;TEXT(INT(HOUR(Table1[[#This Row],[Patient Admission Date]])/3)*3+3,"00")</f>
        <v>00-03</v>
      </c>
      <c r="O9016" t="str" cm="1">
        <f t="array" ref="O9016">_xlfn.IFS(Table1[[#This Row],[Patient Age]]&lt;=14,"0-14",Table1[[#This Row],[Patient Age]]&lt;=29,"15-29",Table1[[#This Row],[Patient Age]]&lt;=44,"30-44",Table1[[#This Row],[Patient Age]]&lt;=59,"45-59",Table1[[#This Row],[Patient Age]]&lt;=74,"60-74",TRUE,"75+")</f>
        <v>45-59</v>
      </c>
      <c r="P9016" t="str" cm="1">
        <f t="array" ref="P9016">_xlfn.IFS(Table1[[#This Row],[Patient Waittime]]&lt;=15,"0-15",Table1[[#This Row],[Patient Waittime]]&lt;=30,"16-30",Table1[[#This Row],[Patient Waittime]]&lt;=45,"31-45",Table1[[#This Row],[Patient Waittime]]&lt;=60,"46-60",TRUE,"60+")</f>
        <v>46-60</v>
      </c>
      <c r="Q9016">
        <f>--(Table1[[#This Row],[Patient Waittime]]&lt;=30)</f>
        <v>0</v>
      </c>
      <c r="R9016">
        <f>--Table1[[#This Row],[Patient Admission Flag]]</f>
        <v>1</v>
      </c>
      <c r="S9016">
        <f>--AND(Table1[[#This Row],[WithinTarget]]=1,Table1[[#This Row],[Patient Satisfaction Score]]&gt;=7)</f>
        <v>0</v>
      </c>
      <c r="T9016" t="str">
        <f>IF(LEFT(Table1[[#This Row],[Patient Gender]],1)="F","Female","Male")</f>
        <v>Male</v>
      </c>
    </row>
    <row r="9017" spans="1:20" x14ac:dyDescent="0.3">
      <c r="A9017" t="s">
        <v>9121</v>
      </c>
      <c r="B9017" s="1">
        <v>45045.45208333333</v>
      </c>
      <c r="C9017" t="s">
        <v>9</v>
      </c>
      <c r="D9017">
        <v>15</v>
      </c>
      <c r="E9017" t="s">
        <v>10</v>
      </c>
      <c r="F9017" t="s">
        <v>11</v>
      </c>
      <c r="G9017" t="b">
        <v>1</v>
      </c>
      <c r="I9017">
        <v>52</v>
      </c>
      <c r="J9017" t="b">
        <v>1</v>
      </c>
      <c r="K9017">
        <f>YEAR(Table1[[#This Row],[Patient Admission Date]])</f>
        <v>2023</v>
      </c>
      <c r="L9017" t="str">
        <f>TEXT(Table1[[#This Row],[Patient Admission Date]],"mmm")</f>
        <v>Apr</v>
      </c>
      <c r="M9017" t="str">
        <f>TEXT(Table1[[#This Row],[Patient Admission Date]],"ddd")</f>
        <v>Sat</v>
      </c>
      <c r="N9017" t="str">
        <f>TEXT(INT(HOUR(Table1[[#This Row],[Patient Admission Date]])/3)*3,"00")&amp;"-"&amp;TEXT(INT(HOUR(Table1[[#This Row],[Patient Admission Date]])/3)*3+3,"00")</f>
        <v>09-12</v>
      </c>
      <c r="O9017" t="str" cm="1">
        <f t="array" ref="O9017">_xlfn.IFS(Table1[[#This Row],[Patient Age]]&lt;=14,"0-14",Table1[[#This Row],[Patient Age]]&lt;=29,"15-29",Table1[[#This Row],[Patient Age]]&lt;=44,"30-44",Table1[[#This Row],[Patient Age]]&lt;=59,"45-59",Table1[[#This Row],[Patient Age]]&lt;=74,"60-74",TRUE,"75+")</f>
        <v>15-29</v>
      </c>
      <c r="P9017" t="str" cm="1">
        <f t="array" ref="P9017">_xlfn.IFS(Table1[[#This Row],[Patient Waittime]]&lt;=15,"0-15",Table1[[#This Row],[Patient Waittime]]&lt;=30,"16-30",Table1[[#This Row],[Patient Waittime]]&lt;=45,"31-45",Table1[[#This Row],[Patient Waittime]]&lt;=60,"46-60",TRUE,"60+")</f>
        <v>46-60</v>
      </c>
      <c r="Q9017">
        <f>--(Table1[[#This Row],[Patient Waittime]]&lt;=30)</f>
        <v>0</v>
      </c>
      <c r="R9017">
        <f>--Table1[[#This Row],[Patient Admission Flag]]</f>
        <v>1</v>
      </c>
      <c r="S9017">
        <f>--AND(Table1[[#This Row],[WithinTarget]]=1,Table1[[#This Row],[Patient Satisfaction Score]]&gt;=7)</f>
        <v>0</v>
      </c>
      <c r="T9017" t="str">
        <f>IF(LEFT(Table1[[#This Row],[Patient Gender]],1)="F","Female","Male")</f>
        <v>Male</v>
      </c>
    </row>
    <row r="9018" spans="1:20" x14ac:dyDescent="0.3">
      <c r="A9018" t="s">
        <v>9122</v>
      </c>
      <c r="B9018" s="1">
        <v>45405.375694444447</v>
      </c>
      <c r="C9018" t="s">
        <v>9</v>
      </c>
      <c r="D9018">
        <v>37</v>
      </c>
      <c r="E9018" t="s">
        <v>10</v>
      </c>
      <c r="F9018" t="s">
        <v>11</v>
      </c>
      <c r="G9018" t="b">
        <v>1</v>
      </c>
      <c r="I9018">
        <v>57</v>
      </c>
      <c r="J9018" t="b">
        <v>1</v>
      </c>
      <c r="K9018">
        <f>YEAR(Table1[[#This Row],[Patient Admission Date]])</f>
        <v>2024</v>
      </c>
      <c r="L9018" t="str">
        <f>TEXT(Table1[[#This Row],[Patient Admission Date]],"mmm")</f>
        <v>Apr</v>
      </c>
      <c r="M9018" t="str">
        <f>TEXT(Table1[[#This Row],[Patient Admission Date]],"ddd")</f>
        <v>Tue</v>
      </c>
      <c r="N9018" t="str">
        <f>TEXT(INT(HOUR(Table1[[#This Row],[Patient Admission Date]])/3)*3,"00")&amp;"-"&amp;TEXT(INT(HOUR(Table1[[#This Row],[Patient Admission Date]])/3)*3+3,"00")</f>
        <v>09-12</v>
      </c>
      <c r="O9018" t="str" cm="1">
        <f t="array" ref="O9018">_xlfn.IFS(Table1[[#This Row],[Patient Age]]&lt;=14,"0-14",Table1[[#This Row],[Patient Age]]&lt;=29,"15-29",Table1[[#This Row],[Patient Age]]&lt;=44,"30-44",Table1[[#This Row],[Patient Age]]&lt;=59,"45-59",Table1[[#This Row],[Patient Age]]&lt;=74,"60-74",TRUE,"75+")</f>
        <v>30-44</v>
      </c>
      <c r="P9018" t="str" cm="1">
        <f t="array" ref="P9018">_xlfn.IFS(Table1[[#This Row],[Patient Waittime]]&lt;=15,"0-15",Table1[[#This Row],[Patient Waittime]]&lt;=30,"16-30",Table1[[#This Row],[Patient Waittime]]&lt;=45,"31-45",Table1[[#This Row],[Patient Waittime]]&lt;=60,"46-60",TRUE,"60+")</f>
        <v>46-60</v>
      </c>
      <c r="Q9018">
        <f>--(Table1[[#This Row],[Patient Waittime]]&lt;=30)</f>
        <v>0</v>
      </c>
      <c r="R9018">
        <f>--Table1[[#This Row],[Patient Admission Flag]]</f>
        <v>1</v>
      </c>
      <c r="S9018">
        <f>--AND(Table1[[#This Row],[WithinTarget]]=1,Table1[[#This Row],[Patient Satisfaction Score]]&gt;=7)</f>
        <v>0</v>
      </c>
      <c r="T9018" t="str">
        <f>IF(LEFT(Table1[[#This Row],[Patient Gender]],1)="F","Female","Male")</f>
        <v>Male</v>
      </c>
    </row>
    <row r="9019" spans="1:20" x14ac:dyDescent="0.3">
      <c r="A9019" t="s">
        <v>9123</v>
      </c>
      <c r="B9019" s="1">
        <v>45021.37777777778</v>
      </c>
      <c r="C9019" t="s">
        <v>9</v>
      </c>
      <c r="D9019">
        <v>23</v>
      </c>
      <c r="E9019" t="s">
        <v>10</v>
      </c>
      <c r="F9019" t="s">
        <v>11</v>
      </c>
      <c r="G9019" t="b">
        <v>1</v>
      </c>
      <c r="H9019">
        <v>0</v>
      </c>
      <c r="I9019">
        <v>26</v>
      </c>
      <c r="J9019" t="b">
        <v>1</v>
      </c>
      <c r="K9019">
        <f>YEAR(Table1[[#This Row],[Patient Admission Date]])</f>
        <v>2023</v>
      </c>
      <c r="L9019" t="str">
        <f>TEXT(Table1[[#This Row],[Patient Admission Date]],"mmm")</f>
        <v>Apr</v>
      </c>
      <c r="M9019" t="str">
        <f>TEXT(Table1[[#This Row],[Patient Admission Date]],"ddd")</f>
        <v>Wed</v>
      </c>
      <c r="N9019" t="str">
        <f>TEXT(INT(HOUR(Table1[[#This Row],[Patient Admission Date]])/3)*3,"00")&amp;"-"&amp;TEXT(INT(HOUR(Table1[[#This Row],[Patient Admission Date]])/3)*3+3,"00")</f>
        <v>09-12</v>
      </c>
      <c r="O9019" t="str" cm="1">
        <f t="array" ref="O9019">_xlfn.IFS(Table1[[#This Row],[Patient Age]]&lt;=14,"0-14",Table1[[#This Row],[Patient Age]]&lt;=29,"15-29",Table1[[#This Row],[Patient Age]]&lt;=44,"30-44",Table1[[#This Row],[Patient Age]]&lt;=59,"45-59",Table1[[#This Row],[Patient Age]]&lt;=74,"60-74",TRUE,"75+")</f>
        <v>15-29</v>
      </c>
      <c r="P9019" t="str" cm="1">
        <f t="array" ref="P9019">_xlfn.IFS(Table1[[#This Row],[Patient Waittime]]&lt;=15,"0-15",Table1[[#This Row],[Patient Waittime]]&lt;=30,"16-30",Table1[[#This Row],[Patient Waittime]]&lt;=45,"31-45",Table1[[#This Row],[Patient Waittime]]&lt;=60,"46-60",TRUE,"60+")</f>
        <v>16-30</v>
      </c>
      <c r="Q9019">
        <f>--(Table1[[#This Row],[Patient Waittime]]&lt;=30)</f>
        <v>1</v>
      </c>
      <c r="R9019">
        <f>--Table1[[#This Row],[Patient Admission Flag]]</f>
        <v>1</v>
      </c>
      <c r="S9019">
        <f>--AND(Table1[[#This Row],[WithinTarget]]=1,Table1[[#This Row],[Patient Satisfaction Score]]&gt;=7)</f>
        <v>0</v>
      </c>
      <c r="T9019" t="str">
        <f>IF(LEFT(Table1[[#This Row],[Patient Gender]],1)="F","Female","Male")</f>
        <v>Male</v>
      </c>
    </row>
    <row r="9020" spans="1:20" x14ac:dyDescent="0.3">
      <c r="A9020" t="s">
        <v>9124</v>
      </c>
      <c r="B9020" s="1">
        <v>45475.941666666666</v>
      </c>
      <c r="C9020" t="s">
        <v>9</v>
      </c>
      <c r="D9020">
        <v>16</v>
      </c>
      <c r="E9020" t="s">
        <v>10</v>
      </c>
      <c r="F9020" t="s">
        <v>11</v>
      </c>
      <c r="G9020" t="b">
        <v>1</v>
      </c>
      <c r="H9020">
        <v>0</v>
      </c>
      <c r="I9020">
        <v>24</v>
      </c>
      <c r="J9020" t="b">
        <v>1</v>
      </c>
      <c r="K9020">
        <f>YEAR(Table1[[#This Row],[Patient Admission Date]])</f>
        <v>2024</v>
      </c>
      <c r="L9020" t="str">
        <f>TEXT(Table1[[#This Row],[Patient Admission Date]],"mmm")</f>
        <v>Jul</v>
      </c>
      <c r="M9020" t="str">
        <f>TEXT(Table1[[#This Row],[Patient Admission Date]],"ddd")</f>
        <v>Tue</v>
      </c>
      <c r="N9020" t="str">
        <f>TEXT(INT(HOUR(Table1[[#This Row],[Patient Admission Date]])/3)*3,"00")&amp;"-"&amp;TEXT(INT(HOUR(Table1[[#This Row],[Patient Admission Date]])/3)*3+3,"00")</f>
        <v>21-24</v>
      </c>
      <c r="O9020" t="str" cm="1">
        <f t="array" ref="O9020">_xlfn.IFS(Table1[[#This Row],[Patient Age]]&lt;=14,"0-14",Table1[[#This Row],[Patient Age]]&lt;=29,"15-29",Table1[[#This Row],[Patient Age]]&lt;=44,"30-44",Table1[[#This Row],[Patient Age]]&lt;=59,"45-59",Table1[[#This Row],[Patient Age]]&lt;=74,"60-74",TRUE,"75+")</f>
        <v>15-29</v>
      </c>
      <c r="P9020" t="str" cm="1">
        <f t="array" ref="P9020">_xlfn.IFS(Table1[[#This Row],[Patient Waittime]]&lt;=15,"0-15",Table1[[#This Row],[Patient Waittime]]&lt;=30,"16-30",Table1[[#This Row],[Patient Waittime]]&lt;=45,"31-45",Table1[[#This Row],[Patient Waittime]]&lt;=60,"46-60",TRUE,"60+")</f>
        <v>16-30</v>
      </c>
      <c r="Q9020">
        <f>--(Table1[[#This Row],[Patient Waittime]]&lt;=30)</f>
        <v>1</v>
      </c>
      <c r="R9020">
        <f>--Table1[[#This Row],[Patient Admission Flag]]</f>
        <v>1</v>
      </c>
      <c r="S9020">
        <f>--AND(Table1[[#This Row],[WithinTarget]]=1,Table1[[#This Row],[Patient Satisfaction Score]]&gt;=7)</f>
        <v>0</v>
      </c>
      <c r="T9020" t="str">
        <f>IF(LEFT(Table1[[#This Row],[Patient Gender]],1)="F","Female","Male")</f>
        <v>Male</v>
      </c>
    </row>
    <row r="9021" spans="1:20" x14ac:dyDescent="0.3">
      <c r="A9021" t="s">
        <v>9125</v>
      </c>
      <c r="B9021" s="1">
        <v>45404.854861111111</v>
      </c>
      <c r="C9021" t="s">
        <v>9</v>
      </c>
      <c r="D9021">
        <v>72</v>
      </c>
      <c r="E9021" t="s">
        <v>10</v>
      </c>
      <c r="F9021" t="s">
        <v>11</v>
      </c>
      <c r="G9021" t="b">
        <v>1</v>
      </c>
      <c r="H9021">
        <v>0</v>
      </c>
      <c r="I9021">
        <v>55</v>
      </c>
      <c r="J9021" t="b">
        <v>1</v>
      </c>
      <c r="K9021">
        <f>YEAR(Table1[[#This Row],[Patient Admission Date]])</f>
        <v>2024</v>
      </c>
      <c r="L9021" t="str">
        <f>TEXT(Table1[[#This Row],[Patient Admission Date]],"mmm")</f>
        <v>Apr</v>
      </c>
      <c r="M9021" t="str">
        <f>TEXT(Table1[[#This Row],[Patient Admission Date]],"ddd")</f>
        <v>Mon</v>
      </c>
      <c r="N9021" t="str">
        <f>TEXT(INT(HOUR(Table1[[#This Row],[Patient Admission Date]])/3)*3,"00")&amp;"-"&amp;TEXT(INT(HOUR(Table1[[#This Row],[Patient Admission Date]])/3)*3+3,"00")</f>
        <v>18-21</v>
      </c>
      <c r="O9021" t="str" cm="1">
        <f t="array" ref="O9021">_xlfn.IFS(Table1[[#This Row],[Patient Age]]&lt;=14,"0-14",Table1[[#This Row],[Patient Age]]&lt;=29,"15-29",Table1[[#This Row],[Patient Age]]&lt;=44,"30-44",Table1[[#This Row],[Patient Age]]&lt;=59,"45-59",Table1[[#This Row],[Patient Age]]&lt;=74,"60-74",TRUE,"75+")</f>
        <v>60-74</v>
      </c>
      <c r="P9021" t="str" cm="1">
        <f t="array" ref="P9021">_xlfn.IFS(Table1[[#This Row],[Patient Waittime]]&lt;=15,"0-15",Table1[[#This Row],[Patient Waittime]]&lt;=30,"16-30",Table1[[#This Row],[Patient Waittime]]&lt;=45,"31-45",Table1[[#This Row],[Patient Waittime]]&lt;=60,"46-60",TRUE,"60+")</f>
        <v>46-60</v>
      </c>
      <c r="Q9021">
        <f>--(Table1[[#This Row],[Patient Waittime]]&lt;=30)</f>
        <v>0</v>
      </c>
      <c r="R9021">
        <f>--Table1[[#This Row],[Patient Admission Flag]]</f>
        <v>1</v>
      </c>
      <c r="S9021">
        <f>--AND(Table1[[#This Row],[WithinTarget]]=1,Table1[[#This Row],[Patient Satisfaction Score]]&gt;=7)</f>
        <v>0</v>
      </c>
      <c r="T9021" t="str">
        <f>IF(LEFT(Table1[[#This Row],[Patient Gender]],1)="F","Female","Male")</f>
        <v>Male</v>
      </c>
    </row>
    <row r="9022" spans="1:20" x14ac:dyDescent="0.3">
      <c r="A9022" t="s">
        <v>9126</v>
      </c>
      <c r="B9022" s="1">
        <v>45341.567361111112</v>
      </c>
      <c r="C9022" t="s">
        <v>9</v>
      </c>
      <c r="D9022">
        <v>10</v>
      </c>
      <c r="E9022" t="s">
        <v>10</v>
      </c>
      <c r="F9022" t="s">
        <v>11</v>
      </c>
      <c r="G9022" t="b">
        <v>1</v>
      </c>
      <c r="H9022">
        <v>0</v>
      </c>
      <c r="I9022">
        <v>24</v>
      </c>
      <c r="J9022" t="b">
        <v>1</v>
      </c>
      <c r="K9022">
        <f>YEAR(Table1[[#This Row],[Patient Admission Date]])</f>
        <v>2024</v>
      </c>
      <c r="L9022" t="str">
        <f>TEXT(Table1[[#This Row],[Patient Admission Date]],"mmm")</f>
        <v>Feb</v>
      </c>
      <c r="M9022" t="str">
        <f>TEXT(Table1[[#This Row],[Patient Admission Date]],"ddd")</f>
        <v>Mon</v>
      </c>
      <c r="N9022" t="str">
        <f>TEXT(INT(HOUR(Table1[[#This Row],[Patient Admission Date]])/3)*3,"00")&amp;"-"&amp;TEXT(INT(HOUR(Table1[[#This Row],[Patient Admission Date]])/3)*3+3,"00")</f>
        <v>12-15</v>
      </c>
      <c r="O9022" t="str" cm="1">
        <f t="array" ref="O9022">_xlfn.IFS(Table1[[#This Row],[Patient Age]]&lt;=14,"0-14",Table1[[#This Row],[Patient Age]]&lt;=29,"15-29",Table1[[#This Row],[Patient Age]]&lt;=44,"30-44",Table1[[#This Row],[Patient Age]]&lt;=59,"45-59",Table1[[#This Row],[Patient Age]]&lt;=74,"60-74",TRUE,"75+")</f>
        <v>0-14</v>
      </c>
      <c r="P9022" t="str" cm="1">
        <f t="array" ref="P9022">_xlfn.IFS(Table1[[#This Row],[Patient Waittime]]&lt;=15,"0-15",Table1[[#This Row],[Patient Waittime]]&lt;=30,"16-30",Table1[[#This Row],[Patient Waittime]]&lt;=45,"31-45",Table1[[#This Row],[Patient Waittime]]&lt;=60,"46-60",TRUE,"60+")</f>
        <v>16-30</v>
      </c>
      <c r="Q9022">
        <f>--(Table1[[#This Row],[Patient Waittime]]&lt;=30)</f>
        <v>1</v>
      </c>
      <c r="R9022">
        <f>--Table1[[#This Row],[Patient Admission Flag]]</f>
        <v>1</v>
      </c>
      <c r="S9022">
        <f>--AND(Table1[[#This Row],[WithinTarget]]=1,Table1[[#This Row],[Patient Satisfaction Score]]&gt;=7)</f>
        <v>0</v>
      </c>
      <c r="T9022" t="str">
        <f>IF(LEFT(Table1[[#This Row],[Patient Gender]],1)="F","Female","Male")</f>
        <v>Male</v>
      </c>
    </row>
    <row r="9023" spans="1:20" x14ac:dyDescent="0.3">
      <c r="A9023" t="s">
        <v>9127</v>
      </c>
      <c r="B9023" s="1">
        <v>45490.211111111108</v>
      </c>
      <c r="C9023" t="s">
        <v>9</v>
      </c>
      <c r="D9023">
        <v>12</v>
      </c>
      <c r="E9023" t="s">
        <v>10</v>
      </c>
      <c r="F9023" t="s">
        <v>11</v>
      </c>
      <c r="G9023" t="b">
        <v>1</v>
      </c>
      <c r="H9023">
        <v>0</v>
      </c>
      <c r="I9023">
        <v>41</v>
      </c>
      <c r="J9023" t="b">
        <v>1</v>
      </c>
      <c r="K9023">
        <f>YEAR(Table1[[#This Row],[Patient Admission Date]])</f>
        <v>2024</v>
      </c>
      <c r="L9023" t="str">
        <f>TEXT(Table1[[#This Row],[Patient Admission Date]],"mmm")</f>
        <v>Jul</v>
      </c>
      <c r="M9023" t="str">
        <f>TEXT(Table1[[#This Row],[Patient Admission Date]],"ddd")</f>
        <v>Wed</v>
      </c>
      <c r="N9023" t="str">
        <f>TEXT(INT(HOUR(Table1[[#This Row],[Patient Admission Date]])/3)*3,"00")&amp;"-"&amp;TEXT(INT(HOUR(Table1[[#This Row],[Patient Admission Date]])/3)*3+3,"00")</f>
        <v>03-06</v>
      </c>
      <c r="O9023" t="str" cm="1">
        <f t="array" ref="O9023">_xlfn.IFS(Table1[[#This Row],[Patient Age]]&lt;=14,"0-14",Table1[[#This Row],[Patient Age]]&lt;=29,"15-29",Table1[[#This Row],[Patient Age]]&lt;=44,"30-44",Table1[[#This Row],[Patient Age]]&lt;=59,"45-59",Table1[[#This Row],[Patient Age]]&lt;=74,"60-74",TRUE,"75+")</f>
        <v>0-14</v>
      </c>
      <c r="P9023" t="str" cm="1">
        <f t="array" ref="P9023">_xlfn.IFS(Table1[[#This Row],[Patient Waittime]]&lt;=15,"0-15",Table1[[#This Row],[Patient Waittime]]&lt;=30,"16-30",Table1[[#This Row],[Patient Waittime]]&lt;=45,"31-45",Table1[[#This Row],[Patient Waittime]]&lt;=60,"46-60",TRUE,"60+")</f>
        <v>31-45</v>
      </c>
      <c r="Q9023">
        <f>--(Table1[[#This Row],[Patient Waittime]]&lt;=30)</f>
        <v>0</v>
      </c>
      <c r="R9023">
        <f>--Table1[[#This Row],[Patient Admission Flag]]</f>
        <v>1</v>
      </c>
      <c r="S9023">
        <f>--AND(Table1[[#This Row],[WithinTarget]]=1,Table1[[#This Row],[Patient Satisfaction Score]]&gt;=7)</f>
        <v>0</v>
      </c>
      <c r="T9023" t="str">
        <f>IF(LEFT(Table1[[#This Row],[Patient Gender]],1)="F","Female","Male")</f>
        <v>Male</v>
      </c>
    </row>
    <row r="9024" spans="1:20" x14ac:dyDescent="0.3">
      <c r="A9024" t="s">
        <v>9128</v>
      </c>
      <c r="B9024" s="1">
        <v>45293.140277777777</v>
      </c>
      <c r="C9024" t="s">
        <v>9</v>
      </c>
      <c r="D9024">
        <v>17</v>
      </c>
      <c r="E9024" t="s">
        <v>10</v>
      </c>
      <c r="F9024" t="s">
        <v>11</v>
      </c>
      <c r="G9024" t="b">
        <v>1</v>
      </c>
      <c r="H9024">
        <v>0</v>
      </c>
      <c r="I9024">
        <v>51</v>
      </c>
      <c r="J9024" t="b">
        <v>1</v>
      </c>
      <c r="K9024">
        <f>YEAR(Table1[[#This Row],[Patient Admission Date]])</f>
        <v>2024</v>
      </c>
      <c r="L9024" t="str">
        <f>TEXT(Table1[[#This Row],[Patient Admission Date]],"mmm")</f>
        <v>Jan</v>
      </c>
      <c r="M9024" t="str">
        <f>TEXT(Table1[[#This Row],[Patient Admission Date]],"ddd")</f>
        <v>Tue</v>
      </c>
      <c r="N9024" t="str">
        <f>TEXT(INT(HOUR(Table1[[#This Row],[Patient Admission Date]])/3)*3,"00")&amp;"-"&amp;TEXT(INT(HOUR(Table1[[#This Row],[Patient Admission Date]])/3)*3+3,"00")</f>
        <v>03-06</v>
      </c>
      <c r="O9024" t="str" cm="1">
        <f t="array" ref="O9024">_xlfn.IFS(Table1[[#This Row],[Patient Age]]&lt;=14,"0-14",Table1[[#This Row],[Patient Age]]&lt;=29,"15-29",Table1[[#This Row],[Patient Age]]&lt;=44,"30-44",Table1[[#This Row],[Patient Age]]&lt;=59,"45-59",Table1[[#This Row],[Patient Age]]&lt;=74,"60-74",TRUE,"75+")</f>
        <v>15-29</v>
      </c>
      <c r="P9024" t="str" cm="1">
        <f t="array" ref="P9024">_xlfn.IFS(Table1[[#This Row],[Patient Waittime]]&lt;=15,"0-15",Table1[[#This Row],[Patient Waittime]]&lt;=30,"16-30",Table1[[#This Row],[Patient Waittime]]&lt;=45,"31-45",Table1[[#This Row],[Patient Waittime]]&lt;=60,"46-60",TRUE,"60+")</f>
        <v>46-60</v>
      </c>
      <c r="Q9024">
        <f>--(Table1[[#This Row],[Patient Waittime]]&lt;=30)</f>
        <v>0</v>
      </c>
      <c r="R9024">
        <f>--Table1[[#This Row],[Patient Admission Flag]]</f>
        <v>1</v>
      </c>
      <c r="S9024">
        <f>--AND(Table1[[#This Row],[WithinTarget]]=1,Table1[[#This Row],[Patient Satisfaction Score]]&gt;=7)</f>
        <v>0</v>
      </c>
      <c r="T9024" t="str">
        <f>IF(LEFT(Table1[[#This Row],[Patient Gender]],1)="F","Female","Male")</f>
        <v>Male</v>
      </c>
    </row>
    <row r="9025" spans="1:20" x14ac:dyDescent="0.3">
      <c r="A9025" t="s">
        <v>9129</v>
      </c>
      <c r="B9025" s="1">
        <v>45067.665277777778</v>
      </c>
      <c r="C9025" t="s">
        <v>9</v>
      </c>
      <c r="D9025">
        <v>51</v>
      </c>
      <c r="E9025" t="s">
        <v>10</v>
      </c>
      <c r="F9025" t="s">
        <v>11</v>
      </c>
      <c r="G9025" t="b">
        <v>1</v>
      </c>
      <c r="H9025">
        <v>1</v>
      </c>
      <c r="I9025">
        <v>39</v>
      </c>
      <c r="J9025" t="b">
        <v>1</v>
      </c>
      <c r="K9025">
        <f>YEAR(Table1[[#This Row],[Patient Admission Date]])</f>
        <v>2023</v>
      </c>
      <c r="L9025" t="str">
        <f>TEXT(Table1[[#This Row],[Patient Admission Date]],"mmm")</f>
        <v>May</v>
      </c>
      <c r="M9025" t="str">
        <f>TEXT(Table1[[#This Row],[Patient Admission Date]],"ddd")</f>
        <v>Sun</v>
      </c>
      <c r="N9025" t="str">
        <f>TEXT(INT(HOUR(Table1[[#This Row],[Patient Admission Date]])/3)*3,"00")&amp;"-"&amp;TEXT(INT(HOUR(Table1[[#This Row],[Patient Admission Date]])/3)*3+3,"00")</f>
        <v>15-18</v>
      </c>
      <c r="O9025" t="str" cm="1">
        <f t="array" ref="O9025">_xlfn.IFS(Table1[[#This Row],[Patient Age]]&lt;=14,"0-14",Table1[[#This Row],[Patient Age]]&lt;=29,"15-29",Table1[[#This Row],[Patient Age]]&lt;=44,"30-44",Table1[[#This Row],[Patient Age]]&lt;=59,"45-59",Table1[[#This Row],[Patient Age]]&lt;=74,"60-74",TRUE,"75+")</f>
        <v>45-59</v>
      </c>
      <c r="P9025" t="str" cm="1">
        <f t="array" ref="P9025">_xlfn.IFS(Table1[[#This Row],[Patient Waittime]]&lt;=15,"0-15",Table1[[#This Row],[Patient Waittime]]&lt;=30,"16-30",Table1[[#This Row],[Patient Waittime]]&lt;=45,"31-45",Table1[[#This Row],[Patient Waittime]]&lt;=60,"46-60",TRUE,"60+")</f>
        <v>31-45</v>
      </c>
      <c r="Q9025">
        <f>--(Table1[[#This Row],[Patient Waittime]]&lt;=30)</f>
        <v>0</v>
      </c>
      <c r="R9025">
        <f>--Table1[[#This Row],[Patient Admission Flag]]</f>
        <v>1</v>
      </c>
      <c r="S9025">
        <f>--AND(Table1[[#This Row],[WithinTarget]]=1,Table1[[#This Row],[Patient Satisfaction Score]]&gt;=7)</f>
        <v>0</v>
      </c>
      <c r="T9025" t="str">
        <f>IF(LEFT(Table1[[#This Row],[Patient Gender]],1)="F","Female","Male")</f>
        <v>Male</v>
      </c>
    </row>
    <row r="9026" spans="1:20" x14ac:dyDescent="0.3">
      <c r="A9026" t="s">
        <v>9130</v>
      </c>
      <c r="B9026" s="1">
        <v>45163.314583333333</v>
      </c>
      <c r="C9026" t="s">
        <v>9</v>
      </c>
      <c r="D9026">
        <v>17</v>
      </c>
      <c r="E9026" t="s">
        <v>10</v>
      </c>
      <c r="F9026" t="s">
        <v>11</v>
      </c>
      <c r="G9026" t="b">
        <v>1</v>
      </c>
      <c r="H9026">
        <v>1</v>
      </c>
      <c r="I9026">
        <v>55</v>
      </c>
      <c r="J9026" t="b">
        <v>1</v>
      </c>
      <c r="K9026">
        <f>YEAR(Table1[[#This Row],[Patient Admission Date]])</f>
        <v>2023</v>
      </c>
      <c r="L9026" t="str">
        <f>TEXT(Table1[[#This Row],[Patient Admission Date]],"mmm")</f>
        <v>Aug</v>
      </c>
      <c r="M9026" t="str">
        <f>TEXT(Table1[[#This Row],[Patient Admission Date]],"ddd")</f>
        <v>Fri</v>
      </c>
      <c r="N9026" t="str">
        <f>TEXT(INT(HOUR(Table1[[#This Row],[Patient Admission Date]])/3)*3,"00")&amp;"-"&amp;TEXT(INT(HOUR(Table1[[#This Row],[Patient Admission Date]])/3)*3+3,"00")</f>
        <v>06-09</v>
      </c>
      <c r="O9026" t="str" cm="1">
        <f t="array" ref="O9026">_xlfn.IFS(Table1[[#This Row],[Patient Age]]&lt;=14,"0-14",Table1[[#This Row],[Patient Age]]&lt;=29,"15-29",Table1[[#This Row],[Patient Age]]&lt;=44,"30-44",Table1[[#This Row],[Patient Age]]&lt;=59,"45-59",Table1[[#This Row],[Patient Age]]&lt;=74,"60-74",TRUE,"75+")</f>
        <v>15-29</v>
      </c>
      <c r="P9026" t="str" cm="1">
        <f t="array" ref="P9026">_xlfn.IFS(Table1[[#This Row],[Patient Waittime]]&lt;=15,"0-15",Table1[[#This Row],[Patient Waittime]]&lt;=30,"16-30",Table1[[#This Row],[Patient Waittime]]&lt;=45,"31-45",Table1[[#This Row],[Patient Waittime]]&lt;=60,"46-60",TRUE,"60+")</f>
        <v>46-60</v>
      </c>
      <c r="Q9026">
        <f>--(Table1[[#This Row],[Patient Waittime]]&lt;=30)</f>
        <v>0</v>
      </c>
      <c r="R9026">
        <f>--Table1[[#This Row],[Patient Admission Flag]]</f>
        <v>1</v>
      </c>
      <c r="S9026">
        <f>--AND(Table1[[#This Row],[WithinTarget]]=1,Table1[[#This Row],[Patient Satisfaction Score]]&gt;=7)</f>
        <v>0</v>
      </c>
      <c r="T9026" t="str">
        <f>IF(LEFT(Table1[[#This Row],[Patient Gender]],1)="F","Female","Male")</f>
        <v>Male</v>
      </c>
    </row>
    <row r="9027" spans="1:20" x14ac:dyDescent="0.3">
      <c r="A9027" t="s">
        <v>9131</v>
      </c>
      <c r="B9027" s="1">
        <v>45277.184027777781</v>
      </c>
      <c r="C9027" t="s">
        <v>9</v>
      </c>
      <c r="D9027">
        <v>22</v>
      </c>
      <c r="E9027" t="s">
        <v>10</v>
      </c>
      <c r="F9027" t="s">
        <v>11</v>
      </c>
      <c r="G9027" t="b">
        <v>1</v>
      </c>
      <c r="H9027">
        <v>1</v>
      </c>
      <c r="I9027">
        <v>52</v>
      </c>
      <c r="J9027" t="b">
        <v>1</v>
      </c>
      <c r="K9027">
        <f>YEAR(Table1[[#This Row],[Patient Admission Date]])</f>
        <v>2023</v>
      </c>
      <c r="L9027" t="str">
        <f>TEXT(Table1[[#This Row],[Patient Admission Date]],"mmm")</f>
        <v>Dec</v>
      </c>
      <c r="M9027" t="str">
        <f>TEXT(Table1[[#This Row],[Patient Admission Date]],"ddd")</f>
        <v>Sun</v>
      </c>
      <c r="N9027" t="str">
        <f>TEXT(INT(HOUR(Table1[[#This Row],[Patient Admission Date]])/3)*3,"00")&amp;"-"&amp;TEXT(INT(HOUR(Table1[[#This Row],[Patient Admission Date]])/3)*3+3,"00")</f>
        <v>03-06</v>
      </c>
      <c r="O9027" t="str" cm="1">
        <f t="array" ref="O9027">_xlfn.IFS(Table1[[#This Row],[Patient Age]]&lt;=14,"0-14",Table1[[#This Row],[Patient Age]]&lt;=29,"15-29",Table1[[#This Row],[Patient Age]]&lt;=44,"30-44",Table1[[#This Row],[Patient Age]]&lt;=59,"45-59",Table1[[#This Row],[Patient Age]]&lt;=74,"60-74",TRUE,"75+")</f>
        <v>15-29</v>
      </c>
      <c r="P9027" t="str" cm="1">
        <f t="array" ref="P9027">_xlfn.IFS(Table1[[#This Row],[Patient Waittime]]&lt;=15,"0-15",Table1[[#This Row],[Patient Waittime]]&lt;=30,"16-30",Table1[[#This Row],[Patient Waittime]]&lt;=45,"31-45",Table1[[#This Row],[Patient Waittime]]&lt;=60,"46-60",TRUE,"60+")</f>
        <v>46-60</v>
      </c>
      <c r="Q9027">
        <f>--(Table1[[#This Row],[Patient Waittime]]&lt;=30)</f>
        <v>0</v>
      </c>
      <c r="R9027">
        <f>--Table1[[#This Row],[Patient Admission Flag]]</f>
        <v>1</v>
      </c>
      <c r="S9027">
        <f>--AND(Table1[[#This Row],[WithinTarget]]=1,Table1[[#This Row],[Patient Satisfaction Score]]&gt;=7)</f>
        <v>0</v>
      </c>
      <c r="T9027" t="str">
        <f>IF(LEFT(Table1[[#This Row],[Patient Gender]],1)="F","Female","Male")</f>
        <v>Male</v>
      </c>
    </row>
    <row r="9028" spans="1:20" x14ac:dyDescent="0.3">
      <c r="A9028" t="s">
        <v>9132</v>
      </c>
      <c r="B9028" s="1">
        <v>45418.015972222223</v>
      </c>
      <c r="C9028" t="s">
        <v>9</v>
      </c>
      <c r="D9028">
        <v>8</v>
      </c>
      <c r="E9028" t="s">
        <v>10</v>
      </c>
      <c r="F9028" t="s">
        <v>11</v>
      </c>
      <c r="G9028" t="b">
        <v>1</v>
      </c>
      <c r="H9028">
        <v>1</v>
      </c>
      <c r="I9028">
        <v>47</v>
      </c>
      <c r="J9028" t="b">
        <v>1</v>
      </c>
      <c r="K9028">
        <f>YEAR(Table1[[#This Row],[Patient Admission Date]])</f>
        <v>2024</v>
      </c>
      <c r="L9028" t="str">
        <f>TEXT(Table1[[#This Row],[Patient Admission Date]],"mmm")</f>
        <v>May</v>
      </c>
      <c r="M9028" t="str">
        <f>TEXT(Table1[[#This Row],[Patient Admission Date]],"ddd")</f>
        <v>Mon</v>
      </c>
      <c r="N9028" t="str">
        <f>TEXT(INT(HOUR(Table1[[#This Row],[Patient Admission Date]])/3)*3,"00")&amp;"-"&amp;TEXT(INT(HOUR(Table1[[#This Row],[Patient Admission Date]])/3)*3+3,"00")</f>
        <v>00-03</v>
      </c>
      <c r="O9028" t="str" cm="1">
        <f t="array" ref="O9028">_xlfn.IFS(Table1[[#This Row],[Patient Age]]&lt;=14,"0-14",Table1[[#This Row],[Patient Age]]&lt;=29,"15-29",Table1[[#This Row],[Patient Age]]&lt;=44,"30-44",Table1[[#This Row],[Patient Age]]&lt;=59,"45-59",Table1[[#This Row],[Patient Age]]&lt;=74,"60-74",TRUE,"75+")</f>
        <v>0-14</v>
      </c>
      <c r="P9028" t="str" cm="1">
        <f t="array" ref="P9028">_xlfn.IFS(Table1[[#This Row],[Patient Waittime]]&lt;=15,"0-15",Table1[[#This Row],[Patient Waittime]]&lt;=30,"16-30",Table1[[#This Row],[Patient Waittime]]&lt;=45,"31-45",Table1[[#This Row],[Patient Waittime]]&lt;=60,"46-60",TRUE,"60+")</f>
        <v>46-60</v>
      </c>
      <c r="Q9028">
        <f>--(Table1[[#This Row],[Patient Waittime]]&lt;=30)</f>
        <v>0</v>
      </c>
      <c r="R9028">
        <f>--Table1[[#This Row],[Patient Admission Flag]]</f>
        <v>1</v>
      </c>
      <c r="S9028">
        <f>--AND(Table1[[#This Row],[WithinTarget]]=1,Table1[[#This Row],[Patient Satisfaction Score]]&gt;=7)</f>
        <v>0</v>
      </c>
      <c r="T9028" t="str">
        <f>IF(LEFT(Table1[[#This Row],[Patient Gender]],1)="F","Female","Male")</f>
        <v>Male</v>
      </c>
    </row>
    <row r="9029" spans="1:20" x14ac:dyDescent="0.3">
      <c r="A9029" t="s">
        <v>9133</v>
      </c>
      <c r="B9029" s="1">
        <v>45464.43472222222</v>
      </c>
      <c r="C9029" t="s">
        <v>9</v>
      </c>
      <c r="D9029">
        <v>28</v>
      </c>
      <c r="E9029" t="s">
        <v>10</v>
      </c>
      <c r="F9029" t="s">
        <v>11</v>
      </c>
      <c r="G9029" t="b">
        <v>1</v>
      </c>
      <c r="H9029">
        <v>1</v>
      </c>
      <c r="I9029">
        <v>56</v>
      </c>
      <c r="J9029" t="b">
        <v>1</v>
      </c>
      <c r="K9029">
        <f>YEAR(Table1[[#This Row],[Patient Admission Date]])</f>
        <v>2024</v>
      </c>
      <c r="L9029" t="str">
        <f>TEXT(Table1[[#This Row],[Patient Admission Date]],"mmm")</f>
        <v>Jun</v>
      </c>
      <c r="M9029" t="str">
        <f>TEXT(Table1[[#This Row],[Patient Admission Date]],"ddd")</f>
        <v>Fri</v>
      </c>
      <c r="N9029" t="str">
        <f>TEXT(INT(HOUR(Table1[[#This Row],[Patient Admission Date]])/3)*3,"00")&amp;"-"&amp;TEXT(INT(HOUR(Table1[[#This Row],[Patient Admission Date]])/3)*3+3,"00")</f>
        <v>09-12</v>
      </c>
      <c r="O9029" t="str" cm="1">
        <f t="array" ref="O9029">_xlfn.IFS(Table1[[#This Row],[Patient Age]]&lt;=14,"0-14",Table1[[#This Row],[Patient Age]]&lt;=29,"15-29",Table1[[#This Row],[Patient Age]]&lt;=44,"30-44",Table1[[#This Row],[Patient Age]]&lt;=59,"45-59",Table1[[#This Row],[Patient Age]]&lt;=74,"60-74",TRUE,"75+")</f>
        <v>15-29</v>
      </c>
      <c r="P9029" t="str" cm="1">
        <f t="array" ref="P9029">_xlfn.IFS(Table1[[#This Row],[Patient Waittime]]&lt;=15,"0-15",Table1[[#This Row],[Patient Waittime]]&lt;=30,"16-30",Table1[[#This Row],[Patient Waittime]]&lt;=45,"31-45",Table1[[#This Row],[Patient Waittime]]&lt;=60,"46-60",TRUE,"60+")</f>
        <v>46-60</v>
      </c>
      <c r="Q9029">
        <f>--(Table1[[#This Row],[Patient Waittime]]&lt;=30)</f>
        <v>0</v>
      </c>
      <c r="R9029">
        <f>--Table1[[#This Row],[Patient Admission Flag]]</f>
        <v>1</v>
      </c>
      <c r="S9029">
        <f>--AND(Table1[[#This Row],[WithinTarget]]=1,Table1[[#This Row],[Patient Satisfaction Score]]&gt;=7)</f>
        <v>0</v>
      </c>
      <c r="T9029" t="str">
        <f>IF(LEFT(Table1[[#This Row],[Patient Gender]],1)="F","Female","Male")</f>
        <v>Male</v>
      </c>
    </row>
    <row r="9030" spans="1:20" x14ac:dyDescent="0.3">
      <c r="A9030" t="s">
        <v>9134</v>
      </c>
      <c r="B9030" s="1">
        <v>45159.202777777777</v>
      </c>
      <c r="C9030" t="s">
        <v>9</v>
      </c>
      <c r="D9030">
        <v>25</v>
      </c>
      <c r="E9030" t="s">
        <v>10</v>
      </c>
      <c r="F9030" t="s">
        <v>11</v>
      </c>
      <c r="G9030" t="b">
        <v>1</v>
      </c>
      <c r="H9030">
        <v>1</v>
      </c>
      <c r="I9030">
        <v>33</v>
      </c>
      <c r="J9030" t="b">
        <v>1</v>
      </c>
      <c r="K9030">
        <f>YEAR(Table1[[#This Row],[Patient Admission Date]])</f>
        <v>2023</v>
      </c>
      <c r="L9030" t="str">
        <f>TEXT(Table1[[#This Row],[Patient Admission Date]],"mmm")</f>
        <v>Aug</v>
      </c>
      <c r="M9030" t="str">
        <f>TEXT(Table1[[#This Row],[Patient Admission Date]],"ddd")</f>
        <v>Mon</v>
      </c>
      <c r="N9030" t="str">
        <f>TEXT(INT(HOUR(Table1[[#This Row],[Patient Admission Date]])/3)*3,"00")&amp;"-"&amp;TEXT(INT(HOUR(Table1[[#This Row],[Patient Admission Date]])/3)*3+3,"00")</f>
        <v>03-06</v>
      </c>
      <c r="O9030" t="str" cm="1">
        <f t="array" ref="O9030">_xlfn.IFS(Table1[[#This Row],[Patient Age]]&lt;=14,"0-14",Table1[[#This Row],[Patient Age]]&lt;=29,"15-29",Table1[[#This Row],[Patient Age]]&lt;=44,"30-44",Table1[[#This Row],[Patient Age]]&lt;=59,"45-59",Table1[[#This Row],[Patient Age]]&lt;=74,"60-74",TRUE,"75+")</f>
        <v>15-29</v>
      </c>
      <c r="P9030" t="str" cm="1">
        <f t="array" ref="P9030">_xlfn.IFS(Table1[[#This Row],[Patient Waittime]]&lt;=15,"0-15",Table1[[#This Row],[Patient Waittime]]&lt;=30,"16-30",Table1[[#This Row],[Patient Waittime]]&lt;=45,"31-45",Table1[[#This Row],[Patient Waittime]]&lt;=60,"46-60",TRUE,"60+")</f>
        <v>31-45</v>
      </c>
      <c r="Q9030">
        <f>--(Table1[[#This Row],[Patient Waittime]]&lt;=30)</f>
        <v>0</v>
      </c>
      <c r="R9030">
        <f>--Table1[[#This Row],[Patient Admission Flag]]</f>
        <v>1</v>
      </c>
      <c r="S9030">
        <f>--AND(Table1[[#This Row],[WithinTarget]]=1,Table1[[#This Row],[Patient Satisfaction Score]]&gt;=7)</f>
        <v>0</v>
      </c>
      <c r="T9030" t="str">
        <f>IF(LEFT(Table1[[#This Row],[Patient Gender]],1)="F","Female","Male")</f>
        <v>Male</v>
      </c>
    </row>
    <row r="9031" spans="1:20" x14ac:dyDescent="0.3">
      <c r="A9031" t="s">
        <v>9135</v>
      </c>
      <c r="B9031" s="1">
        <v>45102.933333333334</v>
      </c>
      <c r="C9031" t="s">
        <v>9</v>
      </c>
      <c r="D9031">
        <v>30</v>
      </c>
      <c r="E9031" t="s">
        <v>10</v>
      </c>
      <c r="F9031" t="s">
        <v>11</v>
      </c>
      <c r="G9031" t="b">
        <v>1</v>
      </c>
      <c r="H9031">
        <v>1</v>
      </c>
      <c r="I9031">
        <v>39</v>
      </c>
      <c r="J9031" t="b">
        <v>1</v>
      </c>
      <c r="K9031">
        <f>YEAR(Table1[[#This Row],[Patient Admission Date]])</f>
        <v>2023</v>
      </c>
      <c r="L9031" t="str">
        <f>TEXT(Table1[[#This Row],[Patient Admission Date]],"mmm")</f>
        <v>Jun</v>
      </c>
      <c r="M9031" t="str">
        <f>TEXT(Table1[[#This Row],[Patient Admission Date]],"ddd")</f>
        <v>Sun</v>
      </c>
      <c r="N9031" t="str">
        <f>TEXT(INT(HOUR(Table1[[#This Row],[Patient Admission Date]])/3)*3,"00")&amp;"-"&amp;TEXT(INT(HOUR(Table1[[#This Row],[Patient Admission Date]])/3)*3+3,"00")</f>
        <v>21-24</v>
      </c>
      <c r="O9031" t="str" cm="1">
        <f t="array" ref="O9031">_xlfn.IFS(Table1[[#This Row],[Patient Age]]&lt;=14,"0-14",Table1[[#This Row],[Patient Age]]&lt;=29,"15-29",Table1[[#This Row],[Patient Age]]&lt;=44,"30-44",Table1[[#This Row],[Patient Age]]&lt;=59,"45-59",Table1[[#This Row],[Patient Age]]&lt;=74,"60-74",TRUE,"75+")</f>
        <v>30-44</v>
      </c>
      <c r="P9031" t="str" cm="1">
        <f t="array" ref="P9031">_xlfn.IFS(Table1[[#This Row],[Patient Waittime]]&lt;=15,"0-15",Table1[[#This Row],[Patient Waittime]]&lt;=30,"16-30",Table1[[#This Row],[Patient Waittime]]&lt;=45,"31-45",Table1[[#This Row],[Patient Waittime]]&lt;=60,"46-60",TRUE,"60+")</f>
        <v>31-45</v>
      </c>
      <c r="Q9031">
        <f>--(Table1[[#This Row],[Patient Waittime]]&lt;=30)</f>
        <v>0</v>
      </c>
      <c r="R9031">
        <f>--Table1[[#This Row],[Patient Admission Flag]]</f>
        <v>1</v>
      </c>
      <c r="S9031">
        <f>--AND(Table1[[#This Row],[WithinTarget]]=1,Table1[[#This Row],[Patient Satisfaction Score]]&gt;=7)</f>
        <v>0</v>
      </c>
      <c r="T9031" t="str">
        <f>IF(LEFT(Table1[[#This Row],[Patient Gender]],1)="F","Female","Male")</f>
        <v>Male</v>
      </c>
    </row>
    <row r="9032" spans="1:20" x14ac:dyDescent="0.3">
      <c r="A9032" t="s">
        <v>9136</v>
      </c>
      <c r="B9032" s="1">
        <v>45218.041666666664</v>
      </c>
      <c r="C9032" t="s">
        <v>9</v>
      </c>
      <c r="D9032">
        <v>53</v>
      </c>
      <c r="E9032" t="s">
        <v>10</v>
      </c>
      <c r="F9032" t="s">
        <v>11</v>
      </c>
      <c r="G9032" t="b">
        <v>1</v>
      </c>
      <c r="H9032">
        <v>1</v>
      </c>
      <c r="I9032">
        <v>40</v>
      </c>
      <c r="J9032" t="b">
        <v>1</v>
      </c>
      <c r="K9032">
        <f>YEAR(Table1[[#This Row],[Patient Admission Date]])</f>
        <v>2023</v>
      </c>
      <c r="L9032" t="str">
        <f>TEXT(Table1[[#This Row],[Patient Admission Date]],"mmm")</f>
        <v>Oct</v>
      </c>
      <c r="M9032" t="str">
        <f>TEXT(Table1[[#This Row],[Patient Admission Date]],"ddd")</f>
        <v>Thu</v>
      </c>
      <c r="N9032" t="str">
        <f>TEXT(INT(HOUR(Table1[[#This Row],[Patient Admission Date]])/3)*3,"00")&amp;"-"&amp;TEXT(INT(HOUR(Table1[[#This Row],[Patient Admission Date]])/3)*3+3,"00")</f>
        <v>00-03</v>
      </c>
      <c r="O9032" t="str" cm="1">
        <f t="array" ref="O9032">_xlfn.IFS(Table1[[#This Row],[Patient Age]]&lt;=14,"0-14",Table1[[#This Row],[Patient Age]]&lt;=29,"15-29",Table1[[#This Row],[Patient Age]]&lt;=44,"30-44",Table1[[#This Row],[Patient Age]]&lt;=59,"45-59",Table1[[#This Row],[Patient Age]]&lt;=74,"60-74",TRUE,"75+")</f>
        <v>45-59</v>
      </c>
      <c r="P9032" t="str" cm="1">
        <f t="array" ref="P9032">_xlfn.IFS(Table1[[#This Row],[Patient Waittime]]&lt;=15,"0-15",Table1[[#This Row],[Patient Waittime]]&lt;=30,"16-30",Table1[[#This Row],[Patient Waittime]]&lt;=45,"31-45",Table1[[#This Row],[Patient Waittime]]&lt;=60,"46-60",TRUE,"60+")</f>
        <v>31-45</v>
      </c>
      <c r="Q9032">
        <f>--(Table1[[#This Row],[Patient Waittime]]&lt;=30)</f>
        <v>0</v>
      </c>
      <c r="R9032">
        <f>--Table1[[#This Row],[Patient Admission Flag]]</f>
        <v>1</v>
      </c>
      <c r="S9032">
        <f>--AND(Table1[[#This Row],[WithinTarget]]=1,Table1[[#This Row],[Patient Satisfaction Score]]&gt;=7)</f>
        <v>0</v>
      </c>
      <c r="T9032" t="str">
        <f>IF(LEFT(Table1[[#This Row],[Patient Gender]],1)="F","Female","Male")</f>
        <v>Male</v>
      </c>
    </row>
    <row r="9033" spans="1:20" x14ac:dyDescent="0.3">
      <c r="A9033" t="s">
        <v>9137</v>
      </c>
      <c r="B9033" s="1">
        <v>45516.134027777778</v>
      </c>
      <c r="C9033" t="s">
        <v>9</v>
      </c>
      <c r="D9033">
        <v>53</v>
      </c>
      <c r="E9033" t="s">
        <v>10</v>
      </c>
      <c r="F9033" t="s">
        <v>11</v>
      </c>
      <c r="G9033" t="b">
        <v>1</v>
      </c>
      <c r="H9033">
        <v>1</v>
      </c>
      <c r="I9033">
        <v>38</v>
      </c>
      <c r="J9033" t="b">
        <v>1</v>
      </c>
      <c r="K9033">
        <f>YEAR(Table1[[#This Row],[Patient Admission Date]])</f>
        <v>2024</v>
      </c>
      <c r="L9033" t="str">
        <f>TEXT(Table1[[#This Row],[Patient Admission Date]],"mmm")</f>
        <v>Aug</v>
      </c>
      <c r="M9033" t="str">
        <f>TEXT(Table1[[#This Row],[Patient Admission Date]],"ddd")</f>
        <v>Mon</v>
      </c>
      <c r="N9033" t="str">
        <f>TEXT(INT(HOUR(Table1[[#This Row],[Patient Admission Date]])/3)*3,"00")&amp;"-"&amp;TEXT(INT(HOUR(Table1[[#This Row],[Patient Admission Date]])/3)*3+3,"00")</f>
        <v>03-06</v>
      </c>
      <c r="O9033" t="str" cm="1">
        <f t="array" ref="O9033">_xlfn.IFS(Table1[[#This Row],[Patient Age]]&lt;=14,"0-14",Table1[[#This Row],[Patient Age]]&lt;=29,"15-29",Table1[[#This Row],[Patient Age]]&lt;=44,"30-44",Table1[[#This Row],[Patient Age]]&lt;=59,"45-59",Table1[[#This Row],[Patient Age]]&lt;=74,"60-74",TRUE,"75+")</f>
        <v>45-59</v>
      </c>
      <c r="P9033" t="str" cm="1">
        <f t="array" ref="P9033">_xlfn.IFS(Table1[[#This Row],[Patient Waittime]]&lt;=15,"0-15",Table1[[#This Row],[Patient Waittime]]&lt;=30,"16-30",Table1[[#This Row],[Patient Waittime]]&lt;=45,"31-45",Table1[[#This Row],[Patient Waittime]]&lt;=60,"46-60",TRUE,"60+")</f>
        <v>31-45</v>
      </c>
      <c r="Q9033">
        <f>--(Table1[[#This Row],[Patient Waittime]]&lt;=30)</f>
        <v>0</v>
      </c>
      <c r="R9033">
        <f>--Table1[[#This Row],[Patient Admission Flag]]</f>
        <v>1</v>
      </c>
      <c r="S9033">
        <f>--AND(Table1[[#This Row],[WithinTarget]]=1,Table1[[#This Row],[Patient Satisfaction Score]]&gt;=7)</f>
        <v>0</v>
      </c>
      <c r="T9033" t="str">
        <f>IF(LEFT(Table1[[#This Row],[Patient Gender]],1)="F","Female","Male")</f>
        <v>Male</v>
      </c>
    </row>
    <row r="9034" spans="1:20" x14ac:dyDescent="0.3">
      <c r="A9034" t="s">
        <v>9138</v>
      </c>
      <c r="B9034" s="1">
        <v>45289.789583333331</v>
      </c>
      <c r="C9034" t="s">
        <v>9</v>
      </c>
      <c r="D9034">
        <v>19</v>
      </c>
      <c r="E9034" t="s">
        <v>10</v>
      </c>
      <c r="F9034" t="s">
        <v>11</v>
      </c>
      <c r="G9034" t="b">
        <v>1</v>
      </c>
      <c r="H9034">
        <v>1</v>
      </c>
      <c r="I9034">
        <v>58</v>
      </c>
      <c r="J9034" t="b">
        <v>1</v>
      </c>
      <c r="K9034">
        <f>YEAR(Table1[[#This Row],[Patient Admission Date]])</f>
        <v>2023</v>
      </c>
      <c r="L9034" t="str">
        <f>TEXT(Table1[[#This Row],[Patient Admission Date]],"mmm")</f>
        <v>Dec</v>
      </c>
      <c r="M9034" t="str">
        <f>TEXT(Table1[[#This Row],[Patient Admission Date]],"ddd")</f>
        <v>Fri</v>
      </c>
      <c r="N9034" t="str">
        <f>TEXT(INT(HOUR(Table1[[#This Row],[Patient Admission Date]])/3)*3,"00")&amp;"-"&amp;TEXT(INT(HOUR(Table1[[#This Row],[Patient Admission Date]])/3)*3+3,"00")</f>
        <v>18-21</v>
      </c>
      <c r="O9034" t="str" cm="1">
        <f t="array" ref="O9034">_xlfn.IFS(Table1[[#This Row],[Patient Age]]&lt;=14,"0-14",Table1[[#This Row],[Patient Age]]&lt;=29,"15-29",Table1[[#This Row],[Patient Age]]&lt;=44,"30-44",Table1[[#This Row],[Patient Age]]&lt;=59,"45-59",Table1[[#This Row],[Patient Age]]&lt;=74,"60-74",TRUE,"75+")</f>
        <v>15-29</v>
      </c>
      <c r="P9034" t="str" cm="1">
        <f t="array" ref="P9034">_xlfn.IFS(Table1[[#This Row],[Patient Waittime]]&lt;=15,"0-15",Table1[[#This Row],[Patient Waittime]]&lt;=30,"16-30",Table1[[#This Row],[Patient Waittime]]&lt;=45,"31-45",Table1[[#This Row],[Patient Waittime]]&lt;=60,"46-60",TRUE,"60+")</f>
        <v>46-60</v>
      </c>
      <c r="Q9034">
        <f>--(Table1[[#This Row],[Patient Waittime]]&lt;=30)</f>
        <v>0</v>
      </c>
      <c r="R9034">
        <f>--Table1[[#This Row],[Patient Admission Flag]]</f>
        <v>1</v>
      </c>
      <c r="S9034">
        <f>--AND(Table1[[#This Row],[WithinTarget]]=1,Table1[[#This Row],[Patient Satisfaction Score]]&gt;=7)</f>
        <v>0</v>
      </c>
      <c r="T9034" t="str">
        <f>IF(LEFT(Table1[[#This Row],[Patient Gender]],1)="F","Female","Male")</f>
        <v>Male</v>
      </c>
    </row>
    <row r="9035" spans="1:20" x14ac:dyDescent="0.3">
      <c r="A9035" t="s">
        <v>9139</v>
      </c>
      <c r="B9035" s="1">
        <v>45041.959027777775</v>
      </c>
      <c r="C9035" t="s">
        <v>9</v>
      </c>
      <c r="D9035">
        <v>67</v>
      </c>
      <c r="E9035" t="s">
        <v>10</v>
      </c>
      <c r="F9035" t="s">
        <v>11</v>
      </c>
      <c r="G9035" t="b">
        <v>1</v>
      </c>
      <c r="H9035">
        <v>2</v>
      </c>
      <c r="I9035">
        <v>29</v>
      </c>
      <c r="J9035" t="b">
        <v>1</v>
      </c>
      <c r="K9035">
        <f>YEAR(Table1[[#This Row],[Patient Admission Date]])</f>
        <v>2023</v>
      </c>
      <c r="L9035" t="str">
        <f>TEXT(Table1[[#This Row],[Patient Admission Date]],"mmm")</f>
        <v>Apr</v>
      </c>
      <c r="M9035" t="str">
        <f>TEXT(Table1[[#This Row],[Patient Admission Date]],"ddd")</f>
        <v>Tue</v>
      </c>
      <c r="N9035" t="str">
        <f>TEXT(INT(HOUR(Table1[[#This Row],[Patient Admission Date]])/3)*3,"00")&amp;"-"&amp;TEXT(INT(HOUR(Table1[[#This Row],[Patient Admission Date]])/3)*3+3,"00")</f>
        <v>21-24</v>
      </c>
      <c r="O9035" t="str" cm="1">
        <f t="array" ref="O9035">_xlfn.IFS(Table1[[#This Row],[Patient Age]]&lt;=14,"0-14",Table1[[#This Row],[Patient Age]]&lt;=29,"15-29",Table1[[#This Row],[Patient Age]]&lt;=44,"30-44",Table1[[#This Row],[Patient Age]]&lt;=59,"45-59",Table1[[#This Row],[Patient Age]]&lt;=74,"60-74",TRUE,"75+")</f>
        <v>60-74</v>
      </c>
      <c r="P9035" t="str" cm="1">
        <f t="array" ref="P9035">_xlfn.IFS(Table1[[#This Row],[Patient Waittime]]&lt;=15,"0-15",Table1[[#This Row],[Patient Waittime]]&lt;=30,"16-30",Table1[[#This Row],[Patient Waittime]]&lt;=45,"31-45",Table1[[#This Row],[Patient Waittime]]&lt;=60,"46-60",TRUE,"60+")</f>
        <v>16-30</v>
      </c>
      <c r="Q9035">
        <f>--(Table1[[#This Row],[Patient Waittime]]&lt;=30)</f>
        <v>1</v>
      </c>
      <c r="R9035">
        <f>--Table1[[#This Row],[Patient Admission Flag]]</f>
        <v>1</v>
      </c>
      <c r="S9035">
        <f>--AND(Table1[[#This Row],[WithinTarget]]=1,Table1[[#This Row],[Patient Satisfaction Score]]&gt;=7)</f>
        <v>0</v>
      </c>
      <c r="T9035" t="str">
        <f>IF(LEFT(Table1[[#This Row],[Patient Gender]],1)="F","Female","Male")</f>
        <v>Male</v>
      </c>
    </row>
    <row r="9036" spans="1:20" x14ac:dyDescent="0.3">
      <c r="A9036" t="s">
        <v>9140</v>
      </c>
      <c r="B9036" s="1">
        <v>45521.991666666669</v>
      </c>
      <c r="C9036" t="s">
        <v>9</v>
      </c>
      <c r="D9036">
        <v>5</v>
      </c>
      <c r="E9036" t="s">
        <v>10</v>
      </c>
      <c r="F9036" t="s">
        <v>11</v>
      </c>
      <c r="G9036" t="b">
        <v>1</v>
      </c>
      <c r="H9036">
        <v>2</v>
      </c>
      <c r="I9036">
        <v>33</v>
      </c>
      <c r="J9036" t="b">
        <v>1</v>
      </c>
      <c r="K9036">
        <f>YEAR(Table1[[#This Row],[Patient Admission Date]])</f>
        <v>2024</v>
      </c>
      <c r="L9036" t="str">
        <f>TEXT(Table1[[#This Row],[Patient Admission Date]],"mmm")</f>
        <v>Aug</v>
      </c>
      <c r="M9036" t="str">
        <f>TEXT(Table1[[#This Row],[Patient Admission Date]],"ddd")</f>
        <v>Sat</v>
      </c>
      <c r="N9036" t="str">
        <f>TEXT(INT(HOUR(Table1[[#This Row],[Patient Admission Date]])/3)*3,"00")&amp;"-"&amp;TEXT(INT(HOUR(Table1[[#This Row],[Patient Admission Date]])/3)*3+3,"00")</f>
        <v>21-24</v>
      </c>
      <c r="O9036" t="str" cm="1">
        <f t="array" ref="O9036">_xlfn.IFS(Table1[[#This Row],[Patient Age]]&lt;=14,"0-14",Table1[[#This Row],[Patient Age]]&lt;=29,"15-29",Table1[[#This Row],[Patient Age]]&lt;=44,"30-44",Table1[[#This Row],[Patient Age]]&lt;=59,"45-59",Table1[[#This Row],[Patient Age]]&lt;=74,"60-74",TRUE,"75+")</f>
        <v>0-14</v>
      </c>
      <c r="P9036" t="str" cm="1">
        <f t="array" ref="P9036">_xlfn.IFS(Table1[[#This Row],[Patient Waittime]]&lt;=15,"0-15",Table1[[#This Row],[Patient Waittime]]&lt;=30,"16-30",Table1[[#This Row],[Patient Waittime]]&lt;=45,"31-45",Table1[[#This Row],[Patient Waittime]]&lt;=60,"46-60",TRUE,"60+")</f>
        <v>31-45</v>
      </c>
      <c r="Q9036">
        <f>--(Table1[[#This Row],[Patient Waittime]]&lt;=30)</f>
        <v>0</v>
      </c>
      <c r="R9036">
        <f>--Table1[[#This Row],[Patient Admission Flag]]</f>
        <v>1</v>
      </c>
      <c r="S9036">
        <f>--AND(Table1[[#This Row],[WithinTarget]]=1,Table1[[#This Row],[Patient Satisfaction Score]]&gt;=7)</f>
        <v>0</v>
      </c>
      <c r="T9036" t="str">
        <f>IF(LEFT(Table1[[#This Row],[Patient Gender]],1)="F","Female","Male")</f>
        <v>Male</v>
      </c>
    </row>
    <row r="9037" spans="1:20" x14ac:dyDescent="0.3">
      <c r="A9037" t="s">
        <v>9141</v>
      </c>
      <c r="B9037" s="1">
        <v>45332.036111111112</v>
      </c>
      <c r="C9037" t="s">
        <v>9</v>
      </c>
      <c r="D9037">
        <v>76</v>
      </c>
      <c r="E9037" t="s">
        <v>10</v>
      </c>
      <c r="F9037" t="s">
        <v>11</v>
      </c>
      <c r="G9037" t="b">
        <v>1</v>
      </c>
      <c r="H9037">
        <v>2</v>
      </c>
      <c r="I9037">
        <v>45</v>
      </c>
      <c r="J9037" t="b">
        <v>1</v>
      </c>
      <c r="K9037">
        <f>YEAR(Table1[[#This Row],[Patient Admission Date]])</f>
        <v>2024</v>
      </c>
      <c r="L9037" t="str">
        <f>TEXT(Table1[[#This Row],[Patient Admission Date]],"mmm")</f>
        <v>Feb</v>
      </c>
      <c r="M9037" t="str">
        <f>TEXT(Table1[[#This Row],[Patient Admission Date]],"ddd")</f>
        <v>Sat</v>
      </c>
      <c r="N9037" t="str">
        <f>TEXT(INT(HOUR(Table1[[#This Row],[Patient Admission Date]])/3)*3,"00")&amp;"-"&amp;TEXT(INT(HOUR(Table1[[#This Row],[Patient Admission Date]])/3)*3+3,"00")</f>
        <v>00-03</v>
      </c>
      <c r="O9037" t="str" cm="1">
        <f t="array" ref="O9037">_xlfn.IFS(Table1[[#This Row],[Patient Age]]&lt;=14,"0-14",Table1[[#This Row],[Patient Age]]&lt;=29,"15-29",Table1[[#This Row],[Patient Age]]&lt;=44,"30-44",Table1[[#This Row],[Patient Age]]&lt;=59,"45-59",Table1[[#This Row],[Patient Age]]&lt;=74,"60-74",TRUE,"75+")</f>
        <v>75+</v>
      </c>
      <c r="P9037" t="str" cm="1">
        <f t="array" ref="P9037">_xlfn.IFS(Table1[[#This Row],[Patient Waittime]]&lt;=15,"0-15",Table1[[#This Row],[Patient Waittime]]&lt;=30,"16-30",Table1[[#This Row],[Patient Waittime]]&lt;=45,"31-45",Table1[[#This Row],[Patient Waittime]]&lt;=60,"46-60",TRUE,"60+")</f>
        <v>31-45</v>
      </c>
      <c r="Q9037">
        <f>--(Table1[[#This Row],[Patient Waittime]]&lt;=30)</f>
        <v>0</v>
      </c>
      <c r="R9037">
        <f>--Table1[[#This Row],[Patient Admission Flag]]</f>
        <v>1</v>
      </c>
      <c r="S9037">
        <f>--AND(Table1[[#This Row],[WithinTarget]]=1,Table1[[#This Row],[Patient Satisfaction Score]]&gt;=7)</f>
        <v>0</v>
      </c>
      <c r="T9037" t="str">
        <f>IF(LEFT(Table1[[#This Row],[Patient Gender]],1)="F","Female","Male")</f>
        <v>Male</v>
      </c>
    </row>
    <row r="9038" spans="1:20" x14ac:dyDescent="0.3">
      <c r="A9038" t="s">
        <v>9142</v>
      </c>
      <c r="B9038" s="1">
        <v>45445.288194444445</v>
      </c>
      <c r="C9038" t="s">
        <v>9</v>
      </c>
      <c r="D9038">
        <v>58</v>
      </c>
      <c r="E9038" t="s">
        <v>10</v>
      </c>
      <c r="F9038" t="s">
        <v>11</v>
      </c>
      <c r="G9038" t="b">
        <v>1</v>
      </c>
      <c r="H9038">
        <v>2</v>
      </c>
      <c r="I9038">
        <v>18</v>
      </c>
      <c r="J9038" t="b">
        <v>1</v>
      </c>
      <c r="K9038">
        <f>YEAR(Table1[[#This Row],[Patient Admission Date]])</f>
        <v>2024</v>
      </c>
      <c r="L9038" t="str">
        <f>TEXT(Table1[[#This Row],[Patient Admission Date]],"mmm")</f>
        <v>Jun</v>
      </c>
      <c r="M9038" t="str">
        <f>TEXT(Table1[[#This Row],[Patient Admission Date]],"ddd")</f>
        <v>Sun</v>
      </c>
      <c r="N9038" t="str">
        <f>TEXT(INT(HOUR(Table1[[#This Row],[Patient Admission Date]])/3)*3,"00")&amp;"-"&amp;TEXT(INT(HOUR(Table1[[#This Row],[Patient Admission Date]])/3)*3+3,"00")</f>
        <v>06-09</v>
      </c>
      <c r="O9038" t="str" cm="1">
        <f t="array" ref="O9038">_xlfn.IFS(Table1[[#This Row],[Patient Age]]&lt;=14,"0-14",Table1[[#This Row],[Patient Age]]&lt;=29,"15-29",Table1[[#This Row],[Patient Age]]&lt;=44,"30-44",Table1[[#This Row],[Patient Age]]&lt;=59,"45-59",Table1[[#This Row],[Patient Age]]&lt;=74,"60-74",TRUE,"75+")</f>
        <v>45-59</v>
      </c>
      <c r="P9038" t="str" cm="1">
        <f t="array" ref="P9038">_xlfn.IFS(Table1[[#This Row],[Patient Waittime]]&lt;=15,"0-15",Table1[[#This Row],[Patient Waittime]]&lt;=30,"16-30",Table1[[#This Row],[Patient Waittime]]&lt;=45,"31-45",Table1[[#This Row],[Patient Waittime]]&lt;=60,"46-60",TRUE,"60+")</f>
        <v>16-30</v>
      </c>
      <c r="Q9038">
        <f>--(Table1[[#This Row],[Patient Waittime]]&lt;=30)</f>
        <v>1</v>
      </c>
      <c r="R9038">
        <f>--Table1[[#This Row],[Patient Admission Flag]]</f>
        <v>1</v>
      </c>
      <c r="S9038">
        <f>--AND(Table1[[#This Row],[WithinTarget]]=1,Table1[[#This Row],[Patient Satisfaction Score]]&gt;=7)</f>
        <v>0</v>
      </c>
      <c r="T9038" t="str">
        <f>IF(LEFT(Table1[[#This Row],[Patient Gender]],1)="F","Female","Male")</f>
        <v>Male</v>
      </c>
    </row>
    <row r="9039" spans="1:20" x14ac:dyDescent="0.3">
      <c r="A9039" t="s">
        <v>9143</v>
      </c>
      <c r="B9039" s="1">
        <v>45112.629861111112</v>
      </c>
      <c r="C9039" t="s">
        <v>9</v>
      </c>
      <c r="D9039">
        <v>78</v>
      </c>
      <c r="E9039" t="s">
        <v>10</v>
      </c>
      <c r="F9039" t="s">
        <v>11</v>
      </c>
      <c r="G9039" t="b">
        <v>1</v>
      </c>
      <c r="H9039">
        <v>2</v>
      </c>
      <c r="I9039">
        <v>10</v>
      </c>
      <c r="J9039" t="b">
        <v>1</v>
      </c>
      <c r="K9039">
        <f>YEAR(Table1[[#This Row],[Patient Admission Date]])</f>
        <v>2023</v>
      </c>
      <c r="L9039" t="str">
        <f>TEXT(Table1[[#This Row],[Patient Admission Date]],"mmm")</f>
        <v>Jul</v>
      </c>
      <c r="M9039" t="str">
        <f>TEXT(Table1[[#This Row],[Patient Admission Date]],"ddd")</f>
        <v>Wed</v>
      </c>
      <c r="N9039" t="str">
        <f>TEXT(INT(HOUR(Table1[[#This Row],[Patient Admission Date]])/3)*3,"00")&amp;"-"&amp;TEXT(INT(HOUR(Table1[[#This Row],[Patient Admission Date]])/3)*3+3,"00")</f>
        <v>15-18</v>
      </c>
      <c r="O9039" t="str" cm="1">
        <f t="array" ref="O9039">_xlfn.IFS(Table1[[#This Row],[Patient Age]]&lt;=14,"0-14",Table1[[#This Row],[Patient Age]]&lt;=29,"15-29",Table1[[#This Row],[Patient Age]]&lt;=44,"30-44",Table1[[#This Row],[Patient Age]]&lt;=59,"45-59",Table1[[#This Row],[Patient Age]]&lt;=74,"60-74",TRUE,"75+")</f>
        <v>75+</v>
      </c>
      <c r="P9039" t="str" cm="1">
        <f t="array" ref="P9039">_xlfn.IFS(Table1[[#This Row],[Patient Waittime]]&lt;=15,"0-15",Table1[[#This Row],[Patient Waittime]]&lt;=30,"16-30",Table1[[#This Row],[Patient Waittime]]&lt;=45,"31-45",Table1[[#This Row],[Patient Waittime]]&lt;=60,"46-60",TRUE,"60+")</f>
        <v>0-15</v>
      </c>
      <c r="Q9039">
        <f>--(Table1[[#This Row],[Patient Waittime]]&lt;=30)</f>
        <v>1</v>
      </c>
      <c r="R9039">
        <f>--Table1[[#This Row],[Patient Admission Flag]]</f>
        <v>1</v>
      </c>
      <c r="S9039">
        <f>--AND(Table1[[#This Row],[WithinTarget]]=1,Table1[[#This Row],[Patient Satisfaction Score]]&gt;=7)</f>
        <v>0</v>
      </c>
      <c r="T9039" t="str">
        <f>IF(LEFT(Table1[[#This Row],[Patient Gender]],1)="F","Female","Male")</f>
        <v>Male</v>
      </c>
    </row>
    <row r="9040" spans="1:20" x14ac:dyDescent="0.3">
      <c r="A9040" t="s">
        <v>9144</v>
      </c>
      <c r="B9040" s="1">
        <v>45197.670138888891</v>
      </c>
      <c r="C9040" t="s">
        <v>9</v>
      </c>
      <c r="D9040">
        <v>63</v>
      </c>
      <c r="E9040" t="s">
        <v>10</v>
      </c>
      <c r="F9040" t="s">
        <v>11</v>
      </c>
      <c r="G9040" t="b">
        <v>1</v>
      </c>
      <c r="H9040">
        <v>2</v>
      </c>
      <c r="I9040">
        <v>13</v>
      </c>
      <c r="J9040" t="b">
        <v>1</v>
      </c>
      <c r="K9040">
        <f>YEAR(Table1[[#This Row],[Patient Admission Date]])</f>
        <v>2023</v>
      </c>
      <c r="L9040" t="str">
        <f>TEXT(Table1[[#This Row],[Patient Admission Date]],"mmm")</f>
        <v>Sep</v>
      </c>
      <c r="M9040" t="str">
        <f>TEXT(Table1[[#This Row],[Patient Admission Date]],"ddd")</f>
        <v>Thu</v>
      </c>
      <c r="N9040" t="str">
        <f>TEXT(INT(HOUR(Table1[[#This Row],[Patient Admission Date]])/3)*3,"00")&amp;"-"&amp;TEXT(INT(HOUR(Table1[[#This Row],[Patient Admission Date]])/3)*3+3,"00")</f>
        <v>15-18</v>
      </c>
      <c r="O9040" t="str" cm="1">
        <f t="array" ref="O9040">_xlfn.IFS(Table1[[#This Row],[Patient Age]]&lt;=14,"0-14",Table1[[#This Row],[Patient Age]]&lt;=29,"15-29",Table1[[#This Row],[Patient Age]]&lt;=44,"30-44",Table1[[#This Row],[Patient Age]]&lt;=59,"45-59",Table1[[#This Row],[Patient Age]]&lt;=74,"60-74",TRUE,"75+")</f>
        <v>60-74</v>
      </c>
      <c r="P9040" t="str" cm="1">
        <f t="array" ref="P9040">_xlfn.IFS(Table1[[#This Row],[Patient Waittime]]&lt;=15,"0-15",Table1[[#This Row],[Patient Waittime]]&lt;=30,"16-30",Table1[[#This Row],[Patient Waittime]]&lt;=45,"31-45",Table1[[#This Row],[Patient Waittime]]&lt;=60,"46-60",TRUE,"60+")</f>
        <v>0-15</v>
      </c>
      <c r="Q9040">
        <f>--(Table1[[#This Row],[Patient Waittime]]&lt;=30)</f>
        <v>1</v>
      </c>
      <c r="R9040">
        <f>--Table1[[#This Row],[Patient Admission Flag]]</f>
        <v>1</v>
      </c>
      <c r="S9040">
        <f>--AND(Table1[[#This Row],[WithinTarget]]=1,Table1[[#This Row],[Patient Satisfaction Score]]&gt;=7)</f>
        <v>0</v>
      </c>
      <c r="T9040" t="str">
        <f>IF(LEFT(Table1[[#This Row],[Patient Gender]],1)="F","Female","Male")</f>
        <v>Male</v>
      </c>
    </row>
    <row r="9041" spans="1:20" x14ac:dyDescent="0.3">
      <c r="A9041" t="s">
        <v>9145</v>
      </c>
      <c r="B9041" s="1">
        <v>45112.520833333336</v>
      </c>
      <c r="C9041" t="s">
        <v>9</v>
      </c>
      <c r="D9041">
        <v>50</v>
      </c>
      <c r="E9041" t="s">
        <v>10</v>
      </c>
      <c r="F9041" t="s">
        <v>11</v>
      </c>
      <c r="G9041" t="b">
        <v>1</v>
      </c>
      <c r="H9041">
        <v>2</v>
      </c>
      <c r="I9041">
        <v>15</v>
      </c>
      <c r="J9041" t="b">
        <v>1</v>
      </c>
      <c r="K9041">
        <f>YEAR(Table1[[#This Row],[Patient Admission Date]])</f>
        <v>2023</v>
      </c>
      <c r="L9041" t="str">
        <f>TEXT(Table1[[#This Row],[Patient Admission Date]],"mmm")</f>
        <v>Jul</v>
      </c>
      <c r="M9041" t="str">
        <f>TEXT(Table1[[#This Row],[Patient Admission Date]],"ddd")</f>
        <v>Wed</v>
      </c>
      <c r="N9041" t="str">
        <f>TEXT(INT(HOUR(Table1[[#This Row],[Patient Admission Date]])/3)*3,"00")&amp;"-"&amp;TEXT(INT(HOUR(Table1[[#This Row],[Patient Admission Date]])/3)*3+3,"00")</f>
        <v>12-15</v>
      </c>
      <c r="O9041" t="str" cm="1">
        <f t="array" ref="O9041">_xlfn.IFS(Table1[[#This Row],[Patient Age]]&lt;=14,"0-14",Table1[[#This Row],[Patient Age]]&lt;=29,"15-29",Table1[[#This Row],[Patient Age]]&lt;=44,"30-44",Table1[[#This Row],[Patient Age]]&lt;=59,"45-59",Table1[[#This Row],[Patient Age]]&lt;=74,"60-74",TRUE,"75+")</f>
        <v>45-59</v>
      </c>
      <c r="P9041" t="str" cm="1">
        <f t="array" ref="P9041">_xlfn.IFS(Table1[[#This Row],[Patient Waittime]]&lt;=15,"0-15",Table1[[#This Row],[Patient Waittime]]&lt;=30,"16-30",Table1[[#This Row],[Patient Waittime]]&lt;=45,"31-45",Table1[[#This Row],[Patient Waittime]]&lt;=60,"46-60",TRUE,"60+")</f>
        <v>0-15</v>
      </c>
      <c r="Q9041">
        <f>--(Table1[[#This Row],[Patient Waittime]]&lt;=30)</f>
        <v>1</v>
      </c>
      <c r="R9041">
        <f>--Table1[[#This Row],[Patient Admission Flag]]</f>
        <v>1</v>
      </c>
      <c r="S9041">
        <f>--AND(Table1[[#This Row],[WithinTarget]]=1,Table1[[#This Row],[Patient Satisfaction Score]]&gt;=7)</f>
        <v>0</v>
      </c>
      <c r="T9041" t="str">
        <f>IF(LEFT(Table1[[#This Row],[Patient Gender]],1)="F","Female","Male")</f>
        <v>Male</v>
      </c>
    </row>
    <row r="9042" spans="1:20" x14ac:dyDescent="0.3">
      <c r="A9042" t="s">
        <v>9146</v>
      </c>
      <c r="B9042" s="1">
        <v>45121.786805555559</v>
      </c>
      <c r="C9042" t="s">
        <v>9</v>
      </c>
      <c r="D9042">
        <v>27</v>
      </c>
      <c r="E9042" t="s">
        <v>10</v>
      </c>
      <c r="F9042" t="s">
        <v>11</v>
      </c>
      <c r="G9042" t="b">
        <v>1</v>
      </c>
      <c r="H9042">
        <v>2</v>
      </c>
      <c r="I9042">
        <v>55</v>
      </c>
      <c r="J9042" t="b">
        <v>1</v>
      </c>
      <c r="K9042">
        <f>YEAR(Table1[[#This Row],[Patient Admission Date]])</f>
        <v>2023</v>
      </c>
      <c r="L9042" t="str">
        <f>TEXT(Table1[[#This Row],[Patient Admission Date]],"mmm")</f>
        <v>Jul</v>
      </c>
      <c r="M9042" t="str">
        <f>TEXT(Table1[[#This Row],[Patient Admission Date]],"ddd")</f>
        <v>Fri</v>
      </c>
      <c r="N9042" t="str">
        <f>TEXT(INT(HOUR(Table1[[#This Row],[Patient Admission Date]])/3)*3,"00")&amp;"-"&amp;TEXT(INT(HOUR(Table1[[#This Row],[Patient Admission Date]])/3)*3+3,"00")</f>
        <v>18-21</v>
      </c>
      <c r="O9042" t="str" cm="1">
        <f t="array" ref="O9042">_xlfn.IFS(Table1[[#This Row],[Patient Age]]&lt;=14,"0-14",Table1[[#This Row],[Patient Age]]&lt;=29,"15-29",Table1[[#This Row],[Patient Age]]&lt;=44,"30-44",Table1[[#This Row],[Patient Age]]&lt;=59,"45-59",Table1[[#This Row],[Patient Age]]&lt;=74,"60-74",TRUE,"75+")</f>
        <v>15-29</v>
      </c>
      <c r="P9042" t="str" cm="1">
        <f t="array" ref="P9042">_xlfn.IFS(Table1[[#This Row],[Patient Waittime]]&lt;=15,"0-15",Table1[[#This Row],[Patient Waittime]]&lt;=30,"16-30",Table1[[#This Row],[Patient Waittime]]&lt;=45,"31-45",Table1[[#This Row],[Patient Waittime]]&lt;=60,"46-60",TRUE,"60+")</f>
        <v>46-60</v>
      </c>
      <c r="Q9042">
        <f>--(Table1[[#This Row],[Patient Waittime]]&lt;=30)</f>
        <v>0</v>
      </c>
      <c r="R9042">
        <f>--Table1[[#This Row],[Patient Admission Flag]]</f>
        <v>1</v>
      </c>
      <c r="S9042">
        <f>--AND(Table1[[#This Row],[WithinTarget]]=1,Table1[[#This Row],[Patient Satisfaction Score]]&gt;=7)</f>
        <v>0</v>
      </c>
      <c r="T9042" t="str">
        <f>IF(LEFT(Table1[[#This Row],[Patient Gender]],1)="F","Female","Male")</f>
        <v>Male</v>
      </c>
    </row>
    <row r="9043" spans="1:20" x14ac:dyDescent="0.3">
      <c r="A9043" t="s">
        <v>9147</v>
      </c>
      <c r="B9043" s="1">
        <v>45058.561805555553</v>
      </c>
      <c r="C9043" t="s">
        <v>9</v>
      </c>
      <c r="D9043">
        <v>49</v>
      </c>
      <c r="E9043" t="s">
        <v>10</v>
      </c>
      <c r="F9043" t="s">
        <v>11</v>
      </c>
      <c r="G9043" t="b">
        <v>1</v>
      </c>
      <c r="H9043">
        <v>2</v>
      </c>
      <c r="I9043">
        <v>55</v>
      </c>
      <c r="J9043" t="b">
        <v>1</v>
      </c>
      <c r="K9043">
        <f>YEAR(Table1[[#This Row],[Patient Admission Date]])</f>
        <v>2023</v>
      </c>
      <c r="L9043" t="str">
        <f>TEXT(Table1[[#This Row],[Patient Admission Date]],"mmm")</f>
        <v>May</v>
      </c>
      <c r="M9043" t="str">
        <f>TEXT(Table1[[#This Row],[Patient Admission Date]],"ddd")</f>
        <v>Fri</v>
      </c>
      <c r="N9043" t="str">
        <f>TEXT(INT(HOUR(Table1[[#This Row],[Patient Admission Date]])/3)*3,"00")&amp;"-"&amp;TEXT(INT(HOUR(Table1[[#This Row],[Patient Admission Date]])/3)*3+3,"00")</f>
        <v>12-15</v>
      </c>
      <c r="O9043" t="str" cm="1">
        <f t="array" ref="O9043">_xlfn.IFS(Table1[[#This Row],[Patient Age]]&lt;=14,"0-14",Table1[[#This Row],[Patient Age]]&lt;=29,"15-29",Table1[[#This Row],[Patient Age]]&lt;=44,"30-44",Table1[[#This Row],[Patient Age]]&lt;=59,"45-59",Table1[[#This Row],[Patient Age]]&lt;=74,"60-74",TRUE,"75+")</f>
        <v>45-59</v>
      </c>
      <c r="P9043" t="str" cm="1">
        <f t="array" ref="P9043">_xlfn.IFS(Table1[[#This Row],[Patient Waittime]]&lt;=15,"0-15",Table1[[#This Row],[Patient Waittime]]&lt;=30,"16-30",Table1[[#This Row],[Patient Waittime]]&lt;=45,"31-45",Table1[[#This Row],[Patient Waittime]]&lt;=60,"46-60",TRUE,"60+")</f>
        <v>46-60</v>
      </c>
      <c r="Q9043">
        <f>--(Table1[[#This Row],[Patient Waittime]]&lt;=30)</f>
        <v>0</v>
      </c>
      <c r="R9043">
        <f>--Table1[[#This Row],[Patient Admission Flag]]</f>
        <v>1</v>
      </c>
      <c r="S9043">
        <f>--AND(Table1[[#This Row],[WithinTarget]]=1,Table1[[#This Row],[Patient Satisfaction Score]]&gt;=7)</f>
        <v>0</v>
      </c>
      <c r="T9043" t="str">
        <f>IF(LEFT(Table1[[#This Row],[Patient Gender]],1)="F","Female","Male")</f>
        <v>Male</v>
      </c>
    </row>
    <row r="9044" spans="1:20" x14ac:dyDescent="0.3">
      <c r="A9044" t="s">
        <v>9148</v>
      </c>
      <c r="B9044" s="1">
        <v>45110.672222222223</v>
      </c>
      <c r="C9044" t="s">
        <v>9</v>
      </c>
      <c r="D9044">
        <v>65</v>
      </c>
      <c r="E9044" t="s">
        <v>10</v>
      </c>
      <c r="F9044" t="s">
        <v>11</v>
      </c>
      <c r="G9044" t="b">
        <v>1</v>
      </c>
      <c r="H9044">
        <v>2</v>
      </c>
      <c r="I9044">
        <v>44</v>
      </c>
      <c r="J9044" t="b">
        <v>1</v>
      </c>
      <c r="K9044">
        <f>YEAR(Table1[[#This Row],[Patient Admission Date]])</f>
        <v>2023</v>
      </c>
      <c r="L9044" t="str">
        <f>TEXT(Table1[[#This Row],[Patient Admission Date]],"mmm")</f>
        <v>Jul</v>
      </c>
      <c r="M9044" t="str">
        <f>TEXT(Table1[[#This Row],[Patient Admission Date]],"ddd")</f>
        <v>Mon</v>
      </c>
      <c r="N9044" t="str">
        <f>TEXT(INT(HOUR(Table1[[#This Row],[Patient Admission Date]])/3)*3,"00")&amp;"-"&amp;TEXT(INT(HOUR(Table1[[#This Row],[Patient Admission Date]])/3)*3+3,"00")</f>
        <v>15-18</v>
      </c>
      <c r="O9044" t="str" cm="1">
        <f t="array" ref="O9044">_xlfn.IFS(Table1[[#This Row],[Patient Age]]&lt;=14,"0-14",Table1[[#This Row],[Patient Age]]&lt;=29,"15-29",Table1[[#This Row],[Patient Age]]&lt;=44,"30-44",Table1[[#This Row],[Patient Age]]&lt;=59,"45-59",Table1[[#This Row],[Patient Age]]&lt;=74,"60-74",TRUE,"75+")</f>
        <v>60-74</v>
      </c>
      <c r="P9044" t="str" cm="1">
        <f t="array" ref="P9044">_xlfn.IFS(Table1[[#This Row],[Patient Waittime]]&lt;=15,"0-15",Table1[[#This Row],[Patient Waittime]]&lt;=30,"16-30",Table1[[#This Row],[Patient Waittime]]&lt;=45,"31-45",Table1[[#This Row],[Patient Waittime]]&lt;=60,"46-60",TRUE,"60+")</f>
        <v>31-45</v>
      </c>
      <c r="Q9044">
        <f>--(Table1[[#This Row],[Patient Waittime]]&lt;=30)</f>
        <v>0</v>
      </c>
      <c r="R9044">
        <f>--Table1[[#This Row],[Patient Admission Flag]]</f>
        <v>1</v>
      </c>
      <c r="S9044">
        <f>--AND(Table1[[#This Row],[WithinTarget]]=1,Table1[[#This Row],[Patient Satisfaction Score]]&gt;=7)</f>
        <v>0</v>
      </c>
      <c r="T9044" t="str">
        <f>IF(LEFT(Table1[[#This Row],[Patient Gender]],1)="F","Female","Male")</f>
        <v>Male</v>
      </c>
    </row>
    <row r="9045" spans="1:20" x14ac:dyDescent="0.3">
      <c r="A9045" t="s">
        <v>9149</v>
      </c>
      <c r="B9045" s="1">
        <v>45027.677083333336</v>
      </c>
      <c r="C9045" t="s">
        <v>9</v>
      </c>
      <c r="D9045">
        <v>51</v>
      </c>
      <c r="E9045" t="s">
        <v>10</v>
      </c>
      <c r="F9045" t="s">
        <v>11</v>
      </c>
      <c r="G9045" t="b">
        <v>1</v>
      </c>
      <c r="H9045">
        <v>2</v>
      </c>
      <c r="I9045">
        <v>53</v>
      </c>
      <c r="J9045" t="b">
        <v>1</v>
      </c>
      <c r="K9045">
        <f>YEAR(Table1[[#This Row],[Patient Admission Date]])</f>
        <v>2023</v>
      </c>
      <c r="L9045" t="str">
        <f>TEXT(Table1[[#This Row],[Patient Admission Date]],"mmm")</f>
        <v>Apr</v>
      </c>
      <c r="M9045" t="str">
        <f>TEXT(Table1[[#This Row],[Patient Admission Date]],"ddd")</f>
        <v>Tue</v>
      </c>
      <c r="N9045" t="str">
        <f>TEXT(INT(HOUR(Table1[[#This Row],[Patient Admission Date]])/3)*3,"00")&amp;"-"&amp;TEXT(INT(HOUR(Table1[[#This Row],[Patient Admission Date]])/3)*3+3,"00")</f>
        <v>15-18</v>
      </c>
      <c r="O9045" t="str" cm="1">
        <f t="array" ref="O9045">_xlfn.IFS(Table1[[#This Row],[Patient Age]]&lt;=14,"0-14",Table1[[#This Row],[Patient Age]]&lt;=29,"15-29",Table1[[#This Row],[Patient Age]]&lt;=44,"30-44",Table1[[#This Row],[Patient Age]]&lt;=59,"45-59",Table1[[#This Row],[Patient Age]]&lt;=74,"60-74",TRUE,"75+")</f>
        <v>45-59</v>
      </c>
      <c r="P9045" t="str" cm="1">
        <f t="array" ref="P9045">_xlfn.IFS(Table1[[#This Row],[Patient Waittime]]&lt;=15,"0-15",Table1[[#This Row],[Patient Waittime]]&lt;=30,"16-30",Table1[[#This Row],[Patient Waittime]]&lt;=45,"31-45",Table1[[#This Row],[Patient Waittime]]&lt;=60,"46-60",TRUE,"60+")</f>
        <v>46-60</v>
      </c>
      <c r="Q9045">
        <f>--(Table1[[#This Row],[Patient Waittime]]&lt;=30)</f>
        <v>0</v>
      </c>
      <c r="R9045">
        <f>--Table1[[#This Row],[Patient Admission Flag]]</f>
        <v>1</v>
      </c>
      <c r="S9045">
        <f>--AND(Table1[[#This Row],[WithinTarget]]=1,Table1[[#This Row],[Patient Satisfaction Score]]&gt;=7)</f>
        <v>0</v>
      </c>
      <c r="T9045" t="str">
        <f>IF(LEFT(Table1[[#This Row],[Patient Gender]],1)="F","Female","Male")</f>
        <v>Male</v>
      </c>
    </row>
    <row r="9046" spans="1:20" x14ac:dyDescent="0.3">
      <c r="A9046" t="s">
        <v>9150</v>
      </c>
      <c r="B9046" s="1">
        <v>45509.25</v>
      </c>
      <c r="C9046" t="s">
        <v>9</v>
      </c>
      <c r="D9046">
        <v>31</v>
      </c>
      <c r="E9046" t="s">
        <v>10</v>
      </c>
      <c r="F9046" t="s">
        <v>11</v>
      </c>
      <c r="G9046" t="b">
        <v>1</v>
      </c>
      <c r="H9046">
        <v>2</v>
      </c>
      <c r="I9046">
        <v>10</v>
      </c>
      <c r="J9046" t="b">
        <v>1</v>
      </c>
      <c r="K9046">
        <f>YEAR(Table1[[#This Row],[Patient Admission Date]])</f>
        <v>2024</v>
      </c>
      <c r="L9046" t="str">
        <f>TEXT(Table1[[#This Row],[Patient Admission Date]],"mmm")</f>
        <v>Aug</v>
      </c>
      <c r="M9046" t="str">
        <f>TEXT(Table1[[#This Row],[Patient Admission Date]],"ddd")</f>
        <v>Mon</v>
      </c>
      <c r="N9046" t="str">
        <f>TEXT(INT(HOUR(Table1[[#This Row],[Patient Admission Date]])/3)*3,"00")&amp;"-"&amp;TEXT(INT(HOUR(Table1[[#This Row],[Patient Admission Date]])/3)*3+3,"00")</f>
        <v>06-09</v>
      </c>
      <c r="O9046" t="str" cm="1">
        <f t="array" ref="O9046">_xlfn.IFS(Table1[[#This Row],[Patient Age]]&lt;=14,"0-14",Table1[[#This Row],[Patient Age]]&lt;=29,"15-29",Table1[[#This Row],[Patient Age]]&lt;=44,"30-44",Table1[[#This Row],[Patient Age]]&lt;=59,"45-59",Table1[[#This Row],[Patient Age]]&lt;=74,"60-74",TRUE,"75+")</f>
        <v>30-44</v>
      </c>
      <c r="P9046" t="str" cm="1">
        <f t="array" ref="P9046">_xlfn.IFS(Table1[[#This Row],[Patient Waittime]]&lt;=15,"0-15",Table1[[#This Row],[Patient Waittime]]&lt;=30,"16-30",Table1[[#This Row],[Patient Waittime]]&lt;=45,"31-45",Table1[[#This Row],[Patient Waittime]]&lt;=60,"46-60",TRUE,"60+")</f>
        <v>0-15</v>
      </c>
      <c r="Q9046">
        <f>--(Table1[[#This Row],[Patient Waittime]]&lt;=30)</f>
        <v>1</v>
      </c>
      <c r="R9046">
        <f>--Table1[[#This Row],[Patient Admission Flag]]</f>
        <v>1</v>
      </c>
      <c r="S9046">
        <f>--AND(Table1[[#This Row],[WithinTarget]]=1,Table1[[#This Row],[Patient Satisfaction Score]]&gt;=7)</f>
        <v>0</v>
      </c>
      <c r="T9046" t="str">
        <f>IF(LEFT(Table1[[#This Row],[Patient Gender]],1)="F","Female","Male")</f>
        <v>Male</v>
      </c>
    </row>
    <row r="9047" spans="1:20" x14ac:dyDescent="0.3">
      <c r="A9047" t="s">
        <v>9151</v>
      </c>
      <c r="B9047" s="1">
        <v>45537.495138888888</v>
      </c>
      <c r="C9047" t="s">
        <v>9</v>
      </c>
      <c r="D9047">
        <v>13</v>
      </c>
      <c r="E9047" t="s">
        <v>10</v>
      </c>
      <c r="F9047" t="s">
        <v>11</v>
      </c>
      <c r="G9047" t="b">
        <v>1</v>
      </c>
      <c r="H9047">
        <v>2</v>
      </c>
      <c r="I9047">
        <v>45</v>
      </c>
      <c r="J9047" t="b">
        <v>1</v>
      </c>
      <c r="K9047">
        <f>YEAR(Table1[[#This Row],[Patient Admission Date]])</f>
        <v>2024</v>
      </c>
      <c r="L9047" t="str">
        <f>TEXT(Table1[[#This Row],[Patient Admission Date]],"mmm")</f>
        <v>Sep</v>
      </c>
      <c r="M9047" t="str">
        <f>TEXT(Table1[[#This Row],[Patient Admission Date]],"ddd")</f>
        <v>Mon</v>
      </c>
      <c r="N9047" t="str">
        <f>TEXT(INT(HOUR(Table1[[#This Row],[Patient Admission Date]])/3)*3,"00")&amp;"-"&amp;TEXT(INT(HOUR(Table1[[#This Row],[Patient Admission Date]])/3)*3+3,"00")</f>
        <v>09-12</v>
      </c>
      <c r="O9047" t="str" cm="1">
        <f t="array" ref="O9047">_xlfn.IFS(Table1[[#This Row],[Patient Age]]&lt;=14,"0-14",Table1[[#This Row],[Patient Age]]&lt;=29,"15-29",Table1[[#This Row],[Patient Age]]&lt;=44,"30-44",Table1[[#This Row],[Patient Age]]&lt;=59,"45-59",Table1[[#This Row],[Patient Age]]&lt;=74,"60-74",TRUE,"75+")</f>
        <v>0-14</v>
      </c>
      <c r="P9047" t="str" cm="1">
        <f t="array" ref="P9047">_xlfn.IFS(Table1[[#This Row],[Patient Waittime]]&lt;=15,"0-15",Table1[[#This Row],[Patient Waittime]]&lt;=30,"16-30",Table1[[#This Row],[Patient Waittime]]&lt;=45,"31-45",Table1[[#This Row],[Patient Waittime]]&lt;=60,"46-60",TRUE,"60+")</f>
        <v>31-45</v>
      </c>
      <c r="Q9047">
        <f>--(Table1[[#This Row],[Patient Waittime]]&lt;=30)</f>
        <v>0</v>
      </c>
      <c r="R9047">
        <f>--Table1[[#This Row],[Patient Admission Flag]]</f>
        <v>1</v>
      </c>
      <c r="S9047">
        <f>--AND(Table1[[#This Row],[WithinTarget]]=1,Table1[[#This Row],[Patient Satisfaction Score]]&gt;=7)</f>
        <v>0</v>
      </c>
      <c r="T9047" t="str">
        <f>IF(LEFT(Table1[[#This Row],[Patient Gender]],1)="F","Female","Male")</f>
        <v>Male</v>
      </c>
    </row>
    <row r="9048" spans="1:20" x14ac:dyDescent="0.3">
      <c r="A9048" t="s">
        <v>9152</v>
      </c>
      <c r="B9048" s="1">
        <v>45573.297222222223</v>
      </c>
      <c r="C9048" t="s">
        <v>9</v>
      </c>
      <c r="D9048">
        <v>26</v>
      </c>
      <c r="E9048" t="s">
        <v>10</v>
      </c>
      <c r="F9048" t="s">
        <v>11</v>
      </c>
      <c r="G9048" t="b">
        <v>1</v>
      </c>
      <c r="H9048">
        <v>2</v>
      </c>
      <c r="I9048">
        <v>34</v>
      </c>
      <c r="J9048" t="b">
        <v>1</v>
      </c>
      <c r="K9048">
        <f>YEAR(Table1[[#This Row],[Patient Admission Date]])</f>
        <v>2024</v>
      </c>
      <c r="L9048" t="str">
        <f>TEXT(Table1[[#This Row],[Patient Admission Date]],"mmm")</f>
        <v>Oct</v>
      </c>
      <c r="M9048" t="str">
        <f>TEXT(Table1[[#This Row],[Patient Admission Date]],"ddd")</f>
        <v>Tue</v>
      </c>
      <c r="N9048" t="str">
        <f>TEXT(INT(HOUR(Table1[[#This Row],[Patient Admission Date]])/3)*3,"00")&amp;"-"&amp;TEXT(INT(HOUR(Table1[[#This Row],[Patient Admission Date]])/3)*3+3,"00")</f>
        <v>06-09</v>
      </c>
      <c r="O9048" t="str" cm="1">
        <f t="array" ref="O9048">_xlfn.IFS(Table1[[#This Row],[Patient Age]]&lt;=14,"0-14",Table1[[#This Row],[Patient Age]]&lt;=29,"15-29",Table1[[#This Row],[Patient Age]]&lt;=44,"30-44",Table1[[#This Row],[Patient Age]]&lt;=59,"45-59",Table1[[#This Row],[Patient Age]]&lt;=74,"60-74",TRUE,"75+")</f>
        <v>15-29</v>
      </c>
      <c r="P9048" t="str" cm="1">
        <f t="array" ref="P9048">_xlfn.IFS(Table1[[#This Row],[Patient Waittime]]&lt;=15,"0-15",Table1[[#This Row],[Patient Waittime]]&lt;=30,"16-30",Table1[[#This Row],[Patient Waittime]]&lt;=45,"31-45",Table1[[#This Row],[Patient Waittime]]&lt;=60,"46-60",TRUE,"60+")</f>
        <v>31-45</v>
      </c>
      <c r="Q9048">
        <f>--(Table1[[#This Row],[Patient Waittime]]&lt;=30)</f>
        <v>0</v>
      </c>
      <c r="R9048">
        <f>--Table1[[#This Row],[Patient Admission Flag]]</f>
        <v>1</v>
      </c>
      <c r="S9048">
        <f>--AND(Table1[[#This Row],[WithinTarget]]=1,Table1[[#This Row],[Patient Satisfaction Score]]&gt;=7)</f>
        <v>0</v>
      </c>
      <c r="T9048" t="str">
        <f>IF(LEFT(Table1[[#This Row],[Patient Gender]],1)="F","Female","Male")</f>
        <v>Male</v>
      </c>
    </row>
    <row r="9049" spans="1:20" x14ac:dyDescent="0.3">
      <c r="A9049" t="s">
        <v>9153</v>
      </c>
      <c r="B9049" s="1">
        <v>45051.804861111108</v>
      </c>
      <c r="C9049" t="s">
        <v>9</v>
      </c>
      <c r="D9049">
        <v>13</v>
      </c>
      <c r="E9049" t="s">
        <v>10</v>
      </c>
      <c r="F9049" t="s">
        <v>11</v>
      </c>
      <c r="G9049" t="b">
        <v>1</v>
      </c>
      <c r="H9049">
        <v>3</v>
      </c>
      <c r="I9049">
        <v>20</v>
      </c>
      <c r="J9049" t="b">
        <v>1</v>
      </c>
      <c r="K9049">
        <f>YEAR(Table1[[#This Row],[Patient Admission Date]])</f>
        <v>2023</v>
      </c>
      <c r="L9049" t="str">
        <f>TEXT(Table1[[#This Row],[Patient Admission Date]],"mmm")</f>
        <v>May</v>
      </c>
      <c r="M9049" t="str">
        <f>TEXT(Table1[[#This Row],[Patient Admission Date]],"ddd")</f>
        <v>Fri</v>
      </c>
      <c r="N9049" t="str">
        <f>TEXT(INT(HOUR(Table1[[#This Row],[Patient Admission Date]])/3)*3,"00")&amp;"-"&amp;TEXT(INT(HOUR(Table1[[#This Row],[Patient Admission Date]])/3)*3+3,"00")</f>
        <v>18-21</v>
      </c>
      <c r="O9049" t="str" cm="1">
        <f t="array" ref="O9049">_xlfn.IFS(Table1[[#This Row],[Patient Age]]&lt;=14,"0-14",Table1[[#This Row],[Patient Age]]&lt;=29,"15-29",Table1[[#This Row],[Patient Age]]&lt;=44,"30-44",Table1[[#This Row],[Patient Age]]&lt;=59,"45-59",Table1[[#This Row],[Patient Age]]&lt;=74,"60-74",TRUE,"75+")</f>
        <v>0-14</v>
      </c>
      <c r="P9049" t="str" cm="1">
        <f t="array" ref="P9049">_xlfn.IFS(Table1[[#This Row],[Patient Waittime]]&lt;=15,"0-15",Table1[[#This Row],[Patient Waittime]]&lt;=30,"16-30",Table1[[#This Row],[Patient Waittime]]&lt;=45,"31-45",Table1[[#This Row],[Patient Waittime]]&lt;=60,"46-60",TRUE,"60+")</f>
        <v>16-30</v>
      </c>
      <c r="Q9049">
        <f>--(Table1[[#This Row],[Patient Waittime]]&lt;=30)</f>
        <v>1</v>
      </c>
      <c r="R9049">
        <f>--Table1[[#This Row],[Patient Admission Flag]]</f>
        <v>1</v>
      </c>
      <c r="S9049">
        <f>--AND(Table1[[#This Row],[WithinTarget]]=1,Table1[[#This Row],[Patient Satisfaction Score]]&gt;=7)</f>
        <v>0</v>
      </c>
      <c r="T9049" t="str">
        <f>IF(LEFT(Table1[[#This Row],[Patient Gender]],1)="F","Female","Male")</f>
        <v>Male</v>
      </c>
    </row>
    <row r="9050" spans="1:20" x14ac:dyDescent="0.3">
      <c r="A9050" t="s">
        <v>9154</v>
      </c>
      <c r="B9050" s="1">
        <v>45086.337500000001</v>
      </c>
      <c r="C9050" t="s">
        <v>9</v>
      </c>
      <c r="D9050">
        <v>66</v>
      </c>
      <c r="E9050" t="s">
        <v>10</v>
      </c>
      <c r="F9050" t="s">
        <v>11</v>
      </c>
      <c r="G9050" t="b">
        <v>1</v>
      </c>
      <c r="H9050">
        <v>3</v>
      </c>
      <c r="I9050">
        <v>23</v>
      </c>
      <c r="J9050" t="b">
        <v>1</v>
      </c>
      <c r="K9050">
        <f>YEAR(Table1[[#This Row],[Patient Admission Date]])</f>
        <v>2023</v>
      </c>
      <c r="L9050" t="str">
        <f>TEXT(Table1[[#This Row],[Patient Admission Date]],"mmm")</f>
        <v>Jun</v>
      </c>
      <c r="M9050" t="str">
        <f>TEXT(Table1[[#This Row],[Patient Admission Date]],"ddd")</f>
        <v>Fri</v>
      </c>
      <c r="N9050" t="str">
        <f>TEXT(INT(HOUR(Table1[[#This Row],[Patient Admission Date]])/3)*3,"00")&amp;"-"&amp;TEXT(INT(HOUR(Table1[[#This Row],[Patient Admission Date]])/3)*3+3,"00")</f>
        <v>06-09</v>
      </c>
      <c r="O9050" t="str" cm="1">
        <f t="array" ref="O9050">_xlfn.IFS(Table1[[#This Row],[Patient Age]]&lt;=14,"0-14",Table1[[#This Row],[Patient Age]]&lt;=29,"15-29",Table1[[#This Row],[Patient Age]]&lt;=44,"30-44",Table1[[#This Row],[Patient Age]]&lt;=59,"45-59",Table1[[#This Row],[Patient Age]]&lt;=74,"60-74",TRUE,"75+")</f>
        <v>60-74</v>
      </c>
      <c r="P9050" t="str" cm="1">
        <f t="array" ref="P9050">_xlfn.IFS(Table1[[#This Row],[Patient Waittime]]&lt;=15,"0-15",Table1[[#This Row],[Patient Waittime]]&lt;=30,"16-30",Table1[[#This Row],[Patient Waittime]]&lt;=45,"31-45",Table1[[#This Row],[Patient Waittime]]&lt;=60,"46-60",TRUE,"60+")</f>
        <v>16-30</v>
      </c>
      <c r="Q9050">
        <f>--(Table1[[#This Row],[Patient Waittime]]&lt;=30)</f>
        <v>1</v>
      </c>
      <c r="R9050">
        <f>--Table1[[#This Row],[Patient Admission Flag]]</f>
        <v>1</v>
      </c>
      <c r="S9050">
        <f>--AND(Table1[[#This Row],[WithinTarget]]=1,Table1[[#This Row],[Patient Satisfaction Score]]&gt;=7)</f>
        <v>0</v>
      </c>
      <c r="T9050" t="str">
        <f>IF(LEFT(Table1[[#This Row],[Patient Gender]],1)="F","Female","Male")</f>
        <v>Male</v>
      </c>
    </row>
    <row r="9051" spans="1:20" x14ac:dyDescent="0.3">
      <c r="A9051" t="s">
        <v>9155</v>
      </c>
      <c r="B9051" s="1">
        <v>45476.388194444444</v>
      </c>
      <c r="C9051" t="s">
        <v>9</v>
      </c>
      <c r="D9051">
        <v>29</v>
      </c>
      <c r="E9051" t="s">
        <v>10</v>
      </c>
      <c r="F9051" t="s">
        <v>11</v>
      </c>
      <c r="G9051" t="b">
        <v>1</v>
      </c>
      <c r="H9051">
        <v>3</v>
      </c>
      <c r="I9051">
        <v>49</v>
      </c>
      <c r="J9051" t="b">
        <v>1</v>
      </c>
      <c r="K9051">
        <f>YEAR(Table1[[#This Row],[Patient Admission Date]])</f>
        <v>2024</v>
      </c>
      <c r="L9051" t="str">
        <f>TEXT(Table1[[#This Row],[Patient Admission Date]],"mmm")</f>
        <v>Jul</v>
      </c>
      <c r="M9051" t="str">
        <f>TEXT(Table1[[#This Row],[Patient Admission Date]],"ddd")</f>
        <v>Wed</v>
      </c>
      <c r="N9051" t="str">
        <f>TEXT(INT(HOUR(Table1[[#This Row],[Patient Admission Date]])/3)*3,"00")&amp;"-"&amp;TEXT(INT(HOUR(Table1[[#This Row],[Patient Admission Date]])/3)*3+3,"00")</f>
        <v>09-12</v>
      </c>
      <c r="O9051" t="str" cm="1">
        <f t="array" ref="O9051">_xlfn.IFS(Table1[[#This Row],[Patient Age]]&lt;=14,"0-14",Table1[[#This Row],[Patient Age]]&lt;=29,"15-29",Table1[[#This Row],[Patient Age]]&lt;=44,"30-44",Table1[[#This Row],[Patient Age]]&lt;=59,"45-59",Table1[[#This Row],[Patient Age]]&lt;=74,"60-74",TRUE,"75+")</f>
        <v>15-29</v>
      </c>
      <c r="P9051" t="str" cm="1">
        <f t="array" ref="P9051">_xlfn.IFS(Table1[[#This Row],[Patient Waittime]]&lt;=15,"0-15",Table1[[#This Row],[Patient Waittime]]&lt;=30,"16-30",Table1[[#This Row],[Patient Waittime]]&lt;=45,"31-45",Table1[[#This Row],[Patient Waittime]]&lt;=60,"46-60",TRUE,"60+")</f>
        <v>46-60</v>
      </c>
      <c r="Q9051">
        <f>--(Table1[[#This Row],[Patient Waittime]]&lt;=30)</f>
        <v>0</v>
      </c>
      <c r="R9051">
        <f>--Table1[[#This Row],[Patient Admission Flag]]</f>
        <v>1</v>
      </c>
      <c r="S9051">
        <f>--AND(Table1[[#This Row],[WithinTarget]]=1,Table1[[#This Row],[Patient Satisfaction Score]]&gt;=7)</f>
        <v>0</v>
      </c>
      <c r="T9051" t="str">
        <f>IF(LEFT(Table1[[#This Row],[Patient Gender]],1)="F","Female","Male")</f>
        <v>Male</v>
      </c>
    </row>
    <row r="9052" spans="1:20" x14ac:dyDescent="0.3">
      <c r="A9052" t="s">
        <v>9156</v>
      </c>
      <c r="B9052" s="1">
        <v>45579.038194444445</v>
      </c>
      <c r="C9052" t="s">
        <v>9</v>
      </c>
      <c r="D9052">
        <v>15</v>
      </c>
      <c r="E9052" t="s">
        <v>10</v>
      </c>
      <c r="F9052" t="s">
        <v>11</v>
      </c>
      <c r="G9052" t="b">
        <v>1</v>
      </c>
      <c r="H9052">
        <v>3</v>
      </c>
      <c r="I9052">
        <v>28</v>
      </c>
      <c r="J9052" t="b">
        <v>1</v>
      </c>
      <c r="K9052">
        <f>YEAR(Table1[[#This Row],[Patient Admission Date]])</f>
        <v>2024</v>
      </c>
      <c r="L9052" t="str">
        <f>TEXT(Table1[[#This Row],[Patient Admission Date]],"mmm")</f>
        <v>Oct</v>
      </c>
      <c r="M9052" t="str">
        <f>TEXT(Table1[[#This Row],[Patient Admission Date]],"ddd")</f>
        <v>Mon</v>
      </c>
      <c r="N9052" t="str">
        <f>TEXT(INT(HOUR(Table1[[#This Row],[Patient Admission Date]])/3)*3,"00")&amp;"-"&amp;TEXT(INT(HOUR(Table1[[#This Row],[Patient Admission Date]])/3)*3+3,"00")</f>
        <v>00-03</v>
      </c>
      <c r="O9052" t="str" cm="1">
        <f t="array" ref="O9052">_xlfn.IFS(Table1[[#This Row],[Patient Age]]&lt;=14,"0-14",Table1[[#This Row],[Patient Age]]&lt;=29,"15-29",Table1[[#This Row],[Patient Age]]&lt;=44,"30-44",Table1[[#This Row],[Patient Age]]&lt;=59,"45-59",Table1[[#This Row],[Patient Age]]&lt;=74,"60-74",TRUE,"75+")</f>
        <v>15-29</v>
      </c>
      <c r="P9052" t="str" cm="1">
        <f t="array" ref="P9052">_xlfn.IFS(Table1[[#This Row],[Patient Waittime]]&lt;=15,"0-15",Table1[[#This Row],[Patient Waittime]]&lt;=30,"16-30",Table1[[#This Row],[Patient Waittime]]&lt;=45,"31-45",Table1[[#This Row],[Patient Waittime]]&lt;=60,"46-60",TRUE,"60+")</f>
        <v>16-30</v>
      </c>
      <c r="Q9052">
        <f>--(Table1[[#This Row],[Patient Waittime]]&lt;=30)</f>
        <v>1</v>
      </c>
      <c r="R9052">
        <f>--Table1[[#This Row],[Patient Admission Flag]]</f>
        <v>1</v>
      </c>
      <c r="S9052">
        <f>--AND(Table1[[#This Row],[WithinTarget]]=1,Table1[[#This Row],[Patient Satisfaction Score]]&gt;=7)</f>
        <v>0</v>
      </c>
      <c r="T9052" t="str">
        <f>IF(LEFT(Table1[[#This Row],[Patient Gender]],1)="F","Female","Male")</f>
        <v>Male</v>
      </c>
    </row>
    <row r="9053" spans="1:20" x14ac:dyDescent="0.3">
      <c r="A9053" t="s">
        <v>9157</v>
      </c>
      <c r="B9053" s="1">
        <v>45197.282638888886</v>
      </c>
      <c r="C9053" t="s">
        <v>9</v>
      </c>
      <c r="D9053">
        <v>13</v>
      </c>
      <c r="E9053" t="s">
        <v>10</v>
      </c>
      <c r="F9053" t="s">
        <v>11</v>
      </c>
      <c r="G9053" t="b">
        <v>1</v>
      </c>
      <c r="H9053">
        <v>3</v>
      </c>
      <c r="I9053">
        <v>54</v>
      </c>
      <c r="J9053" t="b">
        <v>1</v>
      </c>
      <c r="K9053">
        <f>YEAR(Table1[[#This Row],[Patient Admission Date]])</f>
        <v>2023</v>
      </c>
      <c r="L9053" t="str">
        <f>TEXT(Table1[[#This Row],[Patient Admission Date]],"mmm")</f>
        <v>Sep</v>
      </c>
      <c r="M9053" t="str">
        <f>TEXT(Table1[[#This Row],[Patient Admission Date]],"ddd")</f>
        <v>Thu</v>
      </c>
      <c r="N9053" t="str">
        <f>TEXT(INT(HOUR(Table1[[#This Row],[Patient Admission Date]])/3)*3,"00")&amp;"-"&amp;TEXT(INT(HOUR(Table1[[#This Row],[Patient Admission Date]])/3)*3+3,"00")</f>
        <v>06-09</v>
      </c>
      <c r="O9053" t="str" cm="1">
        <f t="array" ref="O9053">_xlfn.IFS(Table1[[#This Row],[Patient Age]]&lt;=14,"0-14",Table1[[#This Row],[Patient Age]]&lt;=29,"15-29",Table1[[#This Row],[Patient Age]]&lt;=44,"30-44",Table1[[#This Row],[Patient Age]]&lt;=59,"45-59",Table1[[#This Row],[Patient Age]]&lt;=74,"60-74",TRUE,"75+")</f>
        <v>0-14</v>
      </c>
      <c r="P9053" t="str" cm="1">
        <f t="array" ref="P9053">_xlfn.IFS(Table1[[#This Row],[Patient Waittime]]&lt;=15,"0-15",Table1[[#This Row],[Patient Waittime]]&lt;=30,"16-30",Table1[[#This Row],[Patient Waittime]]&lt;=45,"31-45",Table1[[#This Row],[Patient Waittime]]&lt;=60,"46-60",TRUE,"60+")</f>
        <v>46-60</v>
      </c>
      <c r="Q9053">
        <f>--(Table1[[#This Row],[Patient Waittime]]&lt;=30)</f>
        <v>0</v>
      </c>
      <c r="R9053">
        <f>--Table1[[#This Row],[Patient Admission Flag]]</f>
        <v>1</v>
      </c>
      <c r="S9053">
        <f>--AND(Table1[[#This Row],[WithinTarget]]=1,Table1[[#This Row],[Patient Satisfaction Score]]&gt;=7)</f>
        <v>0</v>
      </c>
      <c r="T9053" t="str">
        <f>IF(LEFT(Table1[[#This Row],[Patient Gender]],1)="F","Female","Male")</f>
        <v>Male</v>
      </c>
    </row>
    <row r="9054" spans="1:20" x14ac:dyDescent="0.3">
      <c r="A9054" t="s">
        <v>9158</v>
      </c>
      <c r="B9054" s="1">
        <v>45148.472916666666</v>
      </c>
      <c r="C9054" t="s">
        <v>9</v>
      </c>
      <c r="D9054">
        <v>12</v>
      </c>
      <c r="E9054" t="s">
        <v>10</v>
      </c>
      <c r="F9054" t="s">
        <v>11</v>
      </c>
      <c r="G9054" t="b">
        <v>1</v>
      </c>
      <c r="H9054">
        <v>3</v>
      </c>
      <c r="I9054">
        <v>26</v>
      </c>
      <c r="J9054" t="b">
        <v>1</v>
      </c>
      <c r="K9054">
        <f>YEAR(Table1[[#This Row],[Patient Admission Date]])</f>
        <v>2023</v>
      </c>
      <c r="L9054" t="str">
        <f>TEXT(Table1[[#This Row],[Patient Admission Date]],"mmm")</f>
        <v>Aug</v>
      </c>
      <c r="M9054" t="str">
        <f>TEXT(Table1[[#This Row],[Patient Admission Date]],"ddd")</f>
        <v>Thu</v>
      </c>
      <c r="N9054" t="str">
        <f>TEXT(INT(HOUR(Table1[[#This Row],[Patient Admission Date]])/3)*3,"00")&amp;"-"&amp;TEXT(INT(HOUR(Table1[[#This Row],[Patient Admission Date]])/3)*3+3,"00")</f>
        <v>09-12</v>
      </c>
      <c r="O9054" t="str" cm="1">
        <f t="array" ref="O9054">_xlfn.IFS(Table1[[#This Row],[Patient Age]]&lt;=14,"0-14",Table1[[#This Row],[Patient Age]]&lt;=29,"15-29",Table1[[#This Row],[Patient Age]]&lt;=44,"30-44",Table1[[#This Row],[Patient Age]]&lt;=59,"45-59",Table1[[#This Row],[Patient Age]]&lt;=74,"60-74",TRUE,"75+")</f>
        <v>0-14</v>
      </c>
      <c r="P9054" t="str" cm="1">
        <f t="array" ref="P9054">_xlfn.IFS(Table1[[#This Row],[Patient Waittime]]&lt;=15,"0-15",Table1[[#This Row],[Patient Waittime]]&lt;=30,"16-30",Table1[[#This Row],[Patient Waittime]]&lt;=45,"31-45",Table1[[#This Row],[Patient Waittime]]&lt;=60,"46-60",TRUE,"60+")</f>
        <v>16-30</v>
      </c>
      <c r="Q9054">
        <f>--(Table1[[#This Row],[Patient Waittime]]&lt;=30)</f>
        <v>1</v>
      </c>
      <c r="R9054">
        <f>--Table1[[#This Row],[Patient Admission Flag]]</f>
        <v>1</v>
      </c>
      <c r="S9054">
        <f>--AND(Table1[[#This Row],[WithinTarget]]=1,Table1[[#This Row],[Patient Satisfaction Score]]&gt;=7)</f>
        <v>0</v>
      </c>
      <c r="T9054" t="str">
        <f>IF(LEFT(Table1[[#This Row],[Patient Gender]],1)="F","Female","Male")</f>
        <v>Male</v>
      </c>
    </row>
    <row r="9055" spans="1:20" x14ac:dyDescent="0.3">
      <c r="A9055" t="s">
        <v>9159</v>
      </c>
      <c r="B9055" s="1">
        <v>45360.80972222222</v>
      </c>
      <c r="C9055" t="s">
        <v>9</v>
      </c>
      <c r="D9055">
        <v>28</v>
      </c>
      <c r="E9055" t="s">
        <v>10</v>
      </c>
      <c r="F9055" t="s">
        <v>11</v>
      </c>
      <c r="G9055" t="b">
        <v>1</v>
      </c>
      <c r="H9055">
        <v>3</v>
      </c>
      <c r="I9055">
        <v>59</v>
      </c>
      <c r="J9055" t="b">
        <v>1</v>
      </c>
      <c r="K9055">
        <f>YEAR(Table1[[#This Row],[Patient Admission Date]])</f>
        <v>2024</v>
      </c>
      <c r="L9055" t="str">
        <f>TEXT(Table1[[#This Row],[Patient Admission Date]],"mmm")</f>
        <v>Mar</v>
      </c>
      <c r="M9055" t="str">
        <f>TEXT(Table1[[#This Row],[Patient Admission Date]],"ddd")</f>
        <v>Sat</v>
      </c>
      <c r="N9055" t="str">
        <f>TEXT(INT(HOUR(Table1[[#This Row],[Patient Admission Date]])/3)*3,"00")&amp;"-"&amp;TEXT(INT(HOUR(Table1[[#This Row],[Patient Admission Date]])/3)*3+3,"00")</f>
        <v>18-21</v>
      </c>
      <c r="O9055" t="str" cm="1">
        <f t="array" ref="O9055">_xlfn.IFS(Table1[[#This Row],[Patient Age]]&lt;=14,"0-14",Table1[[#This Row],[Patient Age]]&lt;=29,"15-29",Table1[[#This Row],[Patient Age]]&lt;=44,"30-44",Table1[[#This Row],[Patient Age]]&lt;=59,"45-59",Table1[[#This Row],[Patient Age]]&lt;=74,"60-74",TRUE,"75+")</f>
        <v>15-29</v>
      </c>
      <c r="P9055" t="str" cm="1">
        <f t="array" ref="P9055">_xlfn.IFS(Table1[[#This Row],[Patient Waittime]]&lt;=15,"0-15",Table1[[#This Row],[Patient Waittime]]&lt;=30,"16-30",Table1[[#This Row],[Patient Waittime]]&lt;=45,"31-45",Table1[[#This Row],[Patient Waittime]]&lt;=60,"46-60",TRUE,"60+")</f>
        <v>46-60</v>
      </c>
      <c r="Q9055">
        <f>--(Table1[[#This Row],[Patient Waittime]]&lt;=30)</f>
        <v>0</v>
      </c>
      <c r="R9055">
        <f>--Table1[[#This Row],[Patient Admission Flag]]</f>
        <v>1</v>
      </c>
      <c r="S9055">
        <f>--AND(Table1[[#This Row],[WithinTarget]]=1,Table1[[#This Row],[Patient Satisfaction Score]]&gt;=7)</f>
        <v>0</v>
      </c>
      <c r="T9055" t="str">
        <f>IF(LEFT(Table1[[#This Row],[Patient Gender]],1)="F","Female","Male")</f>
        <v>Male</v>
      </c>
    </row>
    <row r="9056" spans="1:20" x14ac:dyDescent="0.3">
      <c r="A9056" t="s">
        <v>9160</v>
      </c>
      <c r="B9056" s="1">
        <v>45321.703472222223</v>
      </c>
      <c r="C9056" t="s">
        <v>9</v>
      </c>
      <c r="D9056">
        <v>7</v>
      </c>
      <c r="E9056" t="s">
        <v>10</v>
      </c>
      <c r="F9056" t="s">
        <v>11</v>
      </c>
      <c r="G9056" t="b">
        <v>1</v>
      </c>
      <c r="H9056">
        <v>4</v>
      </c>
      <c r="I9056">
        <v>46</v>
      </c>
      <c r="J9056" t="b">
        <v>1</v>
      </c>
      <c r="K9056">
        <f>YEAR(Table1[[#This Row],[Patient Admission Date]])</f>
        <v>2024</v>
      </c>
      <c r="L9056" t="str">
        <f>TEXT(Table1[[#This Row],[Patient Admission Date]],"mmm")</f>
        <v>Jan</v>
      </c>
      <c r="M9056" t="str">
        <f>TEXT(Table1[[#This Row],[Patient Admission Date]],"ddd")</f>
        <v>Tue</v>
      </c>
      <c r="N9056" t="str">
        <f>TEXT(INT(HOUR(Table1[[#This Row],[Patient Admission Date]])/3)*3,"00")&amp;"-"&amp;TEXT(INT(HOUR(Table1[[#This Row],[Patient Admission Date]])/3)*3+3,"00")</f>
        <v>15-18</v>
      </c>
      <c r="O9056" t="str" cm="1">
        <f t="array" ref="O9056">_xlfn.IFS(Table1[[#This Row],[Patient Age]]&lt;=14,"0-14",Table1[[#This Row],[Patient Age]]&lt;=29,"15-29",Table1[[#This Row],[Patient Age]]&lt;=44,"30-44",Table1[[#This Row],[Patient Age]]&lt;=59,"45-59",Table1[[#This Row],[Patient Age]]&lt;=74,"60-74",TRUE,"75+")</f>
        <v>0-14</v>
      </c>
      <c r="P9056" t="str" cm="1">
        <f t="array" ref="P9056">_xlfn.IFS(Table1[[#This Row],[Patient Waittime]]&lt;=15,"0-15",Table1[[#This Row],[Patient Waittime]]&lt;=30,"16-30",Table1[[#This Row],[Patient Waittime]]&lt;=45,"31-45",Table1[[#This Row],[Patient Waittime]]&lt;=60,"46-60",TRUE,"60+")</f>
        <v>46-60</v>
      </c>
      <c r="Q9056">
        <f>--(Table1[[#This Row],[Patient Waittime]]&lt;=30)</f>
        <v>0</v>
      </c>
      <c r="R9056">
        <f>--Table1[[#This Row],[Patient Admission Flag]]</f>
        <v>1</v>
      </c>
      <c r="S9056">
        <f>--AND(Table1[[#This Row],[WithinTarget]]=1,Table1[[#This Row],[Patient Satisfaction Score]]&gt;=7)</f>
        <v>0</v>
      </c>
      <c r="T9056" t="str">
        <f>IF(LEFT(Table1[[#This Row],[Patient Gender]],1)="F","Female","Male")</f>
        <v>Male</v>
      </c>
    </row>
    <row r="9057" spans="1:20" x14ac:dyDescent="0.3">
      <c r="A9057" t="s">
        <v>9161</v>
      </c>
      <c r="B9057" s="1">
        <v>45219.382638888892</v>
      </c>
      <c r="C9057" t="s">
        <v>9</v>
      </c>
      <c r="D9057">
        <v>29</v>
      </c>
      <c r="E9057" t="s">
        <v>10</v>
      </c>
      <c r="F9057" t="s">
        <v>11</v>
      </c>
      <c r="G9057" t="b">
        <v>1</v>
      </c>
      <c r="H9057">
        <v>4</v>
      </c>
      <c r="I9057">
        <v>23</v>
      </c>
      <c r="J9057" t="b">
        <v>1</v>
      </c>
      <c r="K9057">
        <f>YEAR(Table1[[#This Row],[Patient Admission Date]])</f>
        <v>2023</v>
      </c>
      <c r="L9057" t="str">
        <f>TEXT(Table1[[#This Row],[Patient Admission Date]],"mmm")</f>
        <v>Oct</v>
      </c>
      <c r="M9057" t="str">
        <f>TEXT(Table1[[#This Row],[Patient Admission Date]],"ddd")</f>
        <v>Fri</v>
      </c>
      <c r="N9057" t="str">
        <f>TEXT(INT(HOUR(Table1[[#This Row],[Patient Admission Date]])/3)*3,"00")&amp;"-"&amp;TEXT(INT(HOUR(Table1[[#This Row],[Patient Admission Date]])/3)*3+3,"00")</f>
        <v>09-12</v>
      </c>
      <c r="O9057" t="str" cm="1">
        <f t="array" ref="O9057">_xlfn.IFS(Table1[[#This Row],[Patient Age]]&lt;=14,"0-14",Table1[[#This Row],[Patient Age]]&lt;=29,"15-29",Table1[[#This Row],[Patient Age]]&lt;=44,"30-44",Table1[[#This Row],[Patient Age]]&lt;=59,"45-59",Table1[[#This Row],[Patient Age]]&lt;=74,"60-74",TRUE,"75+")</f>
        <v>15-29</v>
      </c>
      <c r="P9057" t="str" cm="1">
        <f t="array" ref="P9057">_xlfn.IFS(Table1[[#This Row],[Patient Waittime]]&lt;=15,"0-15",Table1[[#This Row],[Patient Waittime]]&lt;=30,"16-30",Table1[[#This Row],[Patient Waittime]]&lt;=45,"31-45",Table1[[#This Row],[Patient Waittime]]&lt;=60,"46-60",TRUE,"60+")</f>
        <v>16-30</v>
      </c>
      <c r="Q9057">
        <f>--(Table1[[#This Row],[Patient Waittime]]&lt;=30)</f>
        <v>1</v>
      </c>
      <c r="R9057">
        <f>--Table1[[#This Row],[Patient Admission Flag]]</f>
        <v>1</v>
      </c>
      <c r="S9057">
        <f>--AND(Table1[[#This Row],[WithinTarget]]=1,Table1[[#This Row],[Patient Satisfaction Score]]&gt;=7)</f>
        <v>0</v>
      </c>
      <c r="T9057" t="str">
        <f>IF(LEFT(Table1[[#This Row],[Patient Gender]],1)="F","Female","Male")</f>
        <v>Male</v>
      </c>
    </row>
    <row r="9058" spans="1:20" x14ac:dyDescent="0.3">
      <c r="A9058" t="s">
        <v>9162</v>
      </c>
      <c r="B9058" s="1">
        <v>45133.276388888888</v>
      </c>
      <c r="C9058" t="s">
        <v>9</v>
      </c>
      <c r="D9058">
        <v>7</v>
      </c>
      <c r="E9058" t="s">
        <v>10</v>
      </c>
      <c r="F9058" t="s">
        <v>11</v>
      </c>
      <c r="G9058" t="b">
        <v>1</v>
      </c>
      <c r="H9058">
        <v>4</v>
      </c>
      <c r="I9058">
        <v>30</v>
      </c>
      <c r="J9058" t="b">
        <v>1</v>
      </c>
      <c r="K9058">
        <f>YEAR(Table1[[#This Row],[Patient Admission Date]])</f>
        <v>2023</v>
      </c>
      <c r="L9058" t="str">
        <f>TEXT(Table1[[#This Row],[Patient Admission Date]],"mmm")</f>
        <v>Jul</v>
      </c>
      <c r="M9058" t="str">
        <f>TEXT(Table1[[#This Row],[Patient Admission Date]],"ddd")</f>
        <v>Wed</v>
      </c>
      <c r="N9058" t="str">
        <f>TEXT(INT(HOUR(Table1[[#This Row],[Patient Admission Date]])/3)*3,"00")&amp;"-"&amp;TEXT(INT(HOUR(Table1[[#This Row],[Patient Admission Date]])/3)*3+3,"00")</f>
        <v>06-09</v>
      </c>
      <c r="O9058" t="str" cm="1">
        <f t="array" ref="O9058">_xlfn.IFS(Table1[[#This Row],[Patient Age]]&lt;=14,"0-14",Table1[[#This Row],[Patient Age]]&lt;=29,"15-29",Table1[[#This Row],[Patient Age]]&lt;=44,"30-44",Table1[[#This Row],[Patient Age]]&lt;=59,"45-59",Table1[[#This Row],[Patient Age]]&lt;=74,"60-74",TRUE,"75+")</f>
        <v>0-14</v>
      </c>
      <c r="P9058" t="str" cm="1">
        <f t="array" ref="P9058">_xlfn.IFS(Table1[[#This Row],[Patient Waittime]]&lt;=15,"0-15",Table1[[#This Row],[Patient Waittime]]&lt;=30,"16-30",Table1[[#This Row],[Patient Waittime]]&lt;=45,"31-45",Table1[[#This Row],[Patient Waittime]]&lt;=60,"46-60",TRUE,"60+")</f>
        <v>16-30</v>
      </c>
      <c r="Q9058">
        <f>--(Table1[[#This Row],[Patient Waittime]]&lt;=30)</f>
        <v>1</v>
      </c>
      <c r="R9058">
        <f>--Table1[[#This Row],[Patient Admission Flag]]</f>
        <v>1</v>
      </c>
      <c r="S9058">
        <f>--AND(Table1[[#This Row],[WithinTarget]]=1,Table1[[#This Row],[Patient Satisfaction Score]]&gt;=7)</f>
        <v>0</v>
      </c>
      <c r="T9058" t="str">
        <f>IF(LEFT(Table1[[#This Row],[Patient Gender]],1)="F","Female","Male")</f>
        <v>Male</v>
      </c>
    </row>
    <row r="9059" spans="1:20" x14ac:dyDescent="0.3">
      <c r="A9059" t="s">
        <v>9163</v>
      </c>
      <c r="B9059" s="1">
        <v>45285.451388888891</v>
      </c>
      <c r="C9059" t="s">
        <v>9</v>
      </c>
      <c r="D9059">
        <v>57</v>
      </c>
      <c r="E9059" t="s">
        <v>10</v>
      </c>
      <c r="F9059" t="s">
        <v>11</v>
      </c>
      <c r="G9059" t="b">
        <v>1</v>
      </c>
      <c r="H9059">
        <v>4</v>
      </c>
      <c r="I9059">
        <v>31</v>
      </c>
      <c r="J9059" t="b">
        <v>1</v>
      </c>
      <c r="K9059">
        <f>YEAR(Table1[[#This Row],[Patient Admission Date]])</f>
        <v>2023</v>
      </c>
      <c r="L9059" t="str">
        <f>TEXT(Table1[[#This Row],[Patient Admission Date]],"mmm")</f>
        <v>Dec</v>
      </c>
      <c r="M9059" t="str">
        <f>TEXT(Table1[[#This Row],[Patient Admission Date]],"ddd")</f>
        <v>Mon</v>
      </c>
      <c r="N9059" t="str">
        <f>TEXT(INT(HOUR(Table1[[#This Row],[Patient Admission Date]])/3)*3,"00")&amp;"-"&amp;TEXT(INT(HOUR(Table1[[#This Row],[Patient Admission Date]])/3)*3+3,"00")</f>
        <v>09-12</v>
      </c>
      <c r="O9059" t="str" cm="1">
        <f t="array" ref="O9059">_xlfn.IFS(Table1[[#This Row],[Patient Age]]&lt;=14,"0-14",Table1[[#This Row],[Patient Age]]&lt;=29,"15-29",Table1[[#This Row],[Patient Age]]&lt;=44,"30-44",Table1[[#This Row],[Patient Age]]&lt;=59,"45-59",Table1[[#This Row],[Patient Age]]&lt;=74,"60-74",TRUE,"75+")</f>
        <v>45-59</v>
      </c>
      <c r="P9059" t="str" cm="1">
        <f t="array" ref="P9059">_xlfn.IFS(Table1[[#This Row],[Patient Waittime]]&lt;=15,"0-15",Table1[[#This Row],[Patient Waittime]]&lt;=30,"16-30",Table1[[#This Row],[Patient Waittime]]&lt;=45,"31-45",Table1[[#This Row],[Patient Waittime]]&lt;=60,"46-60",TRUE,"60+")</f>
        <v>31-45</v>
      </c>
      <c r="Q9059">
        <f>--(Table1[[#This Row],[Patient Waittime]]&lt;=30)</f>
        <v>0</v>
      </c>
      <c r="R9059">
        <f>--Table1[[#This Row],[Patient Admission Flag]]</f>
        <v>1</v>
      </c>
      <c r="S9059">
        <f>--AND(Table1[[#This Row],[WithinTarget]]=1,Table1[[#This Row],[Patient Satisfaction Score]]&gt;=7)</f>
        <v>0</v>
      </c>
      <c r="T9059" t="str">
        <f>IF(LEFT(Table1[[#This Row],[Patient Gender]],1)="F","Female","Male")</f>
        <v>Male</v>
      </c>
    </row>
    <row r="9060" spans="1:20" x14ac:dyDescent="0.3">
      <c r="A9060" t="s">
        <v>9164</v>
      </c>
      <c r="B9060" s="1">
        <v>45549.856249999997</v>
      </c>
      <c r="C9060" t="s">
        <v>9</v>
      </c>
      <c r="D9060">
        <v>41</v>
      </c>
      <c r="E9060" t="s">
        <v>10</v>
      </c>
      <c r="F9060" t="s">
        <v>11</v>
      </c>
      <c r="G9060" t="b">
        <v>1</v>
      </c>
      <c r="H9060">
        <v>4</v>
      </c>
      <c r="I9060">
        <v>51</v>
      </c>
      <c r="J9060" t="b">
        <v>1</v>
      </c>
      <c r="K9060">
        <f>YEAR(Table1[[#This Row],[Patient Admission Date]])</f>
        <v>2024</v>
      </c>
      <c r="L9060" t="str">
        <f>TEXT(Table1[[#This Row],[Patient Admission Date]],"mmm")</f>
        <v>Sep</v>
      </c>
      <c r="M9060" t="str">
        <f>TEXT(Table1[[#This Row],[Patient Admission Date]],"ddd")</f>
        <v>Sat</v>
      </c>
      <c r="N9060" t="str">
        <f>TEXT(INT(HOUR(Table1[[#This Row],[Patient Admission Date]])/3)*3,"00")&amp;"-"&amp;TEXT(INT(HOUR(Table1[[#This Row],[Patient Admission Date]])/3)*3+3,"00")</f>
        <v>18-21</v>
      </c>
      <c r="O9060" t="str" cm="1">
        <f t="array" ref="O9060">_xlfn.IFS(Table1[[#This Row],[Patient Age]]&lt;=14,"0-14",Table1[[#This Row],[Patient Age]]&lt;=29,"15-29",Table1[[#This Row],[Patient Age]]&lt;=44,"30-44",Table1[[#This Row],[Patient Age]]&lt;=59,"45-59",Table1[[#This Row],[Patient Age]]&lt;=74,"60-74",TRUE,"75+")</f>
        <v>30-44</v>
      </c>
      <c r="P9060" t="str" cm="1">
        <f t="array" ref="P9060">_xlfn.IFS(Table1[[#This Row],[Patient Waittime]]&lt;=15,"0-15",Table1[[#This Row],[Patient Waittime]]&lt;=30,"16-30",Table1[[#This Row],[Patient Waittime]]&lt;=45,"31-45",Table1[[#This Row],[Patient Waittime]]&lt;=60,"46-60",TRUE,"60+")</f>
        <v>46-60</v>
      </c>
      <c r="Q9060">
        <f>--(Table1[[#This Row],[Patient Waittime]]&lt;=30)</f>
        <v>0</v>
      </c>
      <c r="R9060">
        <f>--Table1[[#This Row],[Patient Admission Flag]]</f>
        <v>1</v>
      </c>
      <c r="S9060">
        <f>--AND(Table1[[#This Row],[WithinTarget]]=1,Table1[[#This Row],[Patient Satisfaction Score]]&gt;=7)</f>
        <v>0</v>
      </c>
      <c r="T9060" t="str">
        <f>IF(LEFT(Table1[[#This Row],[Patient Gender]],1)="F","Female","Male")</f>
        <v>Male</v>
      </c>
    </row>
    <row r="9061" spans="1:20" x14ac:dyDescent="0.3">
      <c r="A9061" t="s">
        <v>9165</v>
      </c>
      <c r="B9061" s="1">
        <v>45319.827777777777</v>
      </c>
      <c r="C9061" t="s">
        <v>9</v>
      </c>
      <c r="D9061">
        <v>79</v>
      </c>
      <c r="E9061" t="s">
        <v>10</v>
      </c>
      <c r="F9061" t="s">
        <v>11</v>
      </c>
      <c r="G9061" t="b">
        <v>1</v>
      </c>
      <c r="H9061">
        <v>4</v>
      </c>
      <c r="I9061">
        <v>10</v>
      </c>
      <c r="J9061" t="b">
        <v>1</v>
      </c>
      <c r="K9061">
        <f>YEAR(Table1[[#This Row],[Patient Admission Date]])</f>
        <v>2024</v>
      </c>
      <c r="L9061" t="str">
        <f>TEXT(Table1[[#This Row],[Patient Admission Date]],"mmm")</f>
        <v>Jan</v>
      </c>
      <c r="M9061" t="str">
        <f>TEXT(Table1[[#This Row],[Patient Admission Date]],"ddd")</f>
        <v>Sun</v>
      </c>
      <c r="N9061" t="str">
        <f>TEXT(INT(HOUR(Table1[[#This Row],[Patient Admission Date]])/3)*3,"00")&amp;"-"&amp;TEXT(INT(HOUR(Table1[[#This Row],[Patient Admission Date]])/3)*3+3,"00")</f>
        <v>18-21</v>
      </c>
      <c r="O9061" t="str" cm="1">
        <f t="array" ref="O9061">_xlfn.IFS(Table1[[#This Row],[Patient Age]]&lt;=14,"0-14",Table1[[#This Row],[Patient Age]]&lt;=29,"15-29",Table1[[#This Row],[Patient Age]]&lt;=44,"30-44",Table1[[#This Row],[Patient Age]]&lt;=59,"45-59",Table1[[#This Row],[Patient Age]]&lt;=74,"60-74",TRUE,"75+")</f>
        <v>75+</v>
      </c>
      <c r="P9061" t="str" cm="1">
        <f t="array" ref="P9061">_xlfn.IFS(Table1[[#This Row],[Patient Waittime]]&lt;=15,"0-15",Table1[[#This Row],[Patient Waittime]]&lt;=30,"16-30",Table1[[#This Row],[Patient Waittime]]&lt;=45,"31-45",Table1[[#This Row],[Patient Waittime]]&lt;=60,"46-60",TRUE,"60+")</f>
        <v>0-15</v>
      </c>
      <c r="Q9061">
        <f>--(Table1[[#This Row],[Patient Waittime]]&lt;=30)</f>
        <v>1</v>
      </c>
      <c r="R9061">
        <f>--Table1[[#This Row],[Patient Admission Flag]]</f>
        <v>1</v>
      </c>
      <c r="S9061">
        <f>--AND(Table1[[#This Row],[WithinTarget]]=1,Table1[[#This Row],[Patient Satisfaction Score]]&gt;=7)</f>
        <v>0</v>
      </c>
      <c r="T9061" t="str">
        <f>IF(LEFT(Table1[[#This Row],[Patient Gender]],1)="F","Female","Male")</f>
        <v>Male</v>
      </c>
    </row>
    <row r="9062" spans="1:20" x14ac:dyDescent="0.3">
      <c r="A9062" t="s">
        <v>9166</v>
      </c>
      <c r="B9062" s="1">
        <v>45089.956250000003</v>
      </c>
      <c r="C9062" t="s">
        <v>9</v>
      </c>
      <c r="D9062">
        <v>53</v>
      </c>
      <c r="E9062" t="s">
        <v>10</v>
      </c>
      <c r="F9062" t="s">
        <v>11</v>
      </c>
      <c r="G9062" t="b">
        <v>1</v>
      </c>
      <c r="H9062">
        <v>4</v>
      </c>
      <c r="I9062">
        <v>14</v>
      </c>
      <c r="J9062" t="b">
        <v>1</v>
      </c>
      <c r="K9062">
        <f>YEAR(Table1[[#This Row],[Patient Admission Date]])</f>
        <v>2023</v>
      </c>
      <c r="L9062" t="str">
        <f>TEXT(Table1[[#This Row],[Patient Admission Date]],"mmm")</f>
        <v>Jun</v>
      </c>
      <c r="M9062" t="str">
        <f>TEXT(Table1[[#This Row],[Patient Admission Date]],"ddd")</f>
        <v>Mon</v>
      </c>
      <c r="N9062" t="str">
        <f>TEXT(INT(HOUR(Table1[[#This Row],[Patient Admission Date]])/3)*3,"00")&amp;"-"&amp;TEXT(INT(HOUR(Table1[[#This Row],[Patient Admission Date]])/3)*3+3,"00")</f>
        <v>21-24</v>
      </c>
      <c r="O9062" t="str" cm="1">
        <f t="array" ref="O9062">_xlfn.IFS(Table1[[#This Row],[Patient Age]]&lt;=14,"0-14",Table1[[#This Row],[Patient Age]]&lt;=29,"15-29",Table1[[#This Row],[Patient Age]]&lt;=44,"30-44",Table1[[#This Row],[Patient Age]]&lt;=59,"45-59",Table1[[#This Row],[Patient Age]]&lt;=74,"60-74",TRUE,"75+")</f>
        <v>45-59</v>
      </c>
      <c r="P9062" t="str" cm="1">
        <f t="array" ref="P9062">_xlfn.IFS(Table1[[#This Row],[Patient Waittime]]&lt;=15,"0-15",Table1[[#This Row],[Patient Waittime]]&lt;=30,"16-30",Table1[[#This Row],[Patient Waittime]]&lt;=45,"31-45",Table1[[#This Row],[Patient Waittime]]&lt;=60,"46-60",TRUE,"60+")</f>
        <v>0-15</v>
      </c>
      <c r="Q9062">
        <f>--(Table1[[#This Row],[Patient Waittime]]&lt;=30)</f>
        <v>1</v>
      </c>
      <c r="R9062">
        <f>--Table1[[#This Row],[Patient Admission Flag]]</f>
        <v>1</v>
      </c>
      <c r="S9062">
        <f>--AND(Table1[[#This Row],[WithinTarget]]=1,Table1[[#This Row],[Patient Satisfaction Score]]&gt;=7)</f>
        <v>0</v>
      </c>
      <c r="T9062" t="str">
        <f>IF(LEFT(Table1[[#This Row],[Patient Gender]],1)="F","Female","Male")</f>
        <v>Male</v>
      </c>
    </row>
    <row r="9063" spans="1:20" x14ac:dyDescent="0.3">
      <c r="A9063" t="s">
        <v>9167</v>
      </c>
      <c r="B9063" s="1">
        <v>45222.418055555558</v>
      </c>
      <c r="C9063" t="s">
        <v>9</v>
      </c>
      <c r="D9063">
        <v>18</v>
      </c>
      <c r="E9063" t="s">
        <v>10</v>
      </c>
      <c r="F9063" t="s">
        <v>11</v>
      </c>
      <c r="G9063" t="b">
        <v>1</v>
      </c>
      <c r="H9063">
        <v>4</v>
      </c>
      <c r="I9063">
        <v>35</v>
      </c>
      <c r="J9063" t="b">
        <v>1</v>
      </c>
      <c r="K9063">
        <f>YEAR(Table1[[#This Row],[Patient Admission Date]])</f>
        <v>2023</v>
      </c>
      <c r="L9063" t="str">
        <f>TEXT(Table1[[#This Row],[Patient Admission Date]],"mmm")</f>
        <v>Oct</v>
      </c>
      <c r="M9063" t="str">
        <f>TEXT(Table1[[#This Row],[Patient Admission Date]],"ddd")</f>
        <v>Mon</v>
      </c>
      <c r="N9063" t="str">
        <f>TEXT(INT(HOUR(Table1[[#This Row],[Patient Admission Date]])/3)*3,"00")&amp;"-"&amp;TEXT(INT(HOUR(Table1[[#This Row],[Patient Admission Date]])/3)*3+3,"00")</f>
        <v>09-12</v>
      </c>
      <c r="O9063" t="str" cm="1">
        <f t="array" ref="O9063">_xlfn.IFS(Table1[[#This Row],[Patient Age]]&lt;=14,"0-14",Table1[[#This Row],[Patient Age]]&lt;=29,"15-29",Table1[[#This Row],[Patient Age]]&lt;=44,"30-44",Table1[[#This Row],[Patient Age]]&lt;=59,"45-59",Table1[[#This Row],[Patient Age]]&lt;=74,"60-74",TRUE,"75+")</f>
        <v>15-29</v>
      </c>
      <c r="P9063" t="str" cm="1">
        <f t="array" ref="P9063">_xlfn.IFS(Table1[[#This Row],[Patient Waittime]]&lt;=15,"0-15",Table1[[#This Row],[Patient Waittime]]&lt;=30,"16-30",Table1[[#This Row],[Patient Waittime]]&lt;=45,"31-45",Table1[[#This Row],[Patient Waittime]]&lt;=60,"46-60",TRUE,"60+")</f>
        <v>31-45</v>
      </c>
      <c r="Q9063">
        <f>--(Table1[[#This Row],[Patient Waittime]]&lt;=30)</f>
        <v>0</v>
      </c>
      <c r="R9063">
        <f>--Table1[[#This Row],[Patient Admission Flag]]</f>
        <v>1</v>
      </c>
      <c r="S9063">
        <f>--AND(Table1[[#This Row],[WithinTarget]]=1,Table1[[#This Row],[Patient Satisfaction Score]]&gt;=7)</f>
        <v>0</v>
      </c>
      <c r="T9063" t="str">
        <f>IF(LEFT(Table1[[#This Row],[Patient Gender]],1)="F","Female","Male")</f>
        <v>Male</v>
      </c>
    </row>
    <row r="9064" spans="1:20" x14ac:dyDescent="0.3">
      <c r="A9064" t="s">
        <v>9168</v>
      </c>
      <c r="B9064" s="1">
        <v>45251.147222222222</v>
      </c>
      <c r="C9064" t="s">
        <v>9</v>
      </c>
      <c r="D9064">
        <v>63</v>
      </c>
      <c r="E9064" t="s">
        <v>10</v>
      </c>
      <c r="F9064" t="s">
        <v>11</v>
      </c>
      <c r="G9064" t="b">
        <v>1</v>
      </c>
      <c r="H9064">
        <v>5</v>
      </c>
      <c r="I9064">
        <v>14</v>
      </c>
      <c r="J9064" t="b">
        <v>1</v>
      </c>
      <c r="K9064">
        <f>YEAR(Table1[[#This Row],[Patient Admission Date]])</f>
        <v>2023</v>
      </c>
      <c r="L9064" t="str">
        <f>TEXT(Table1[[#This Row],[Patient Admission Date]],"mmm")</f>
        <v>Nov</v>
      </c>
      <c r="M9064" t="str">
        <f>TEXT(Table1[[#This Row],[Patient Admission Date]],"ddd")</f>
        <v>Tue</v>
      </c>
      <c r="N9064" t="str">
        <f>TEXT(INT(HOUR(Table1[[#This Row],[Patient Admission Date]])/3)*3,"00")&amp;"-"&amp;TEXT(INT(HOUR(Table1[[#This Row],[Patient Admission Date]])/3)*3+3,"00")</f>
        <v>03-06</v>
      </c>
      <c r="O9064" t="str" cm="1">
        <f t="array" ref="O9064">_xlfn.IFS(Table1[[#This Row],[Patient Age]]&lt;=14,"0-14",Table1[[#This Row],[Patient Age]]&lt;=29,"15-29",Table1[[#This Row],[Patient Age]]&lt;=44,"30-44",Table1[[#This Row],[Patient Age]]&lt;=59,"45-59",Table1[[#This Row],[Patient Age]]&lt;=74,"60-74",TRUE,"75+")</f>
        <v>60-74</v>
      </c>
      <c r="P9064" t="str" cm="1">
        <f t="array" ref="P9064">_xlfn.IFS(Table1[[#This Row],[Patient Waittime]]&lt;=15,"0-15",Table1[[#This Row],[Patient Waittime]]&lt;=30,"16-30",Table1[[#This Row],[Patient Waittime]]&lt;=45,"31-45",Table1[[#This Row],[Patient Waittime]]&lt;=60,"46-60",TRUE,"60+")</f>
        <v>0-15</v>
      </c>
      <c r="Q9064">
        <f>--(Table1[[#This Row],[Patient Waittime]]&lt;=30)</f>
        <v>1</v>
      </c>
      <c r="R9064">
        <f>--Table1[[#This Row],[Patient Admission Flag]]</f>
        <v>1</v>
      </c>
      <c r="S9064">
        <f>--AND(Table1[[#This Row],[WithinTarget]]=1,Table1[[#This Row],[Patient Satisfaction Score]]&gt;=7)</f>
        <v>0</v>
      </c>
      <c r="T9064" t="str">
        <f>IF(LEFT(Table1[[#This Row],[Patient Gender]],1)="F","Female","Male")</f>
        <v>Male</v>
      </c>
    </row>
    <row r="9065" spans="1:20" x14ac:dyDescent="0.3">
      <c r="A9065" t="s">
        <v>9169</v>
      </c>
      <c r="B9065" s="1">
        <v>45212.536805555559</v>
      </c>
      <c r="C9065" t="s">
        <v>9</v>
      </c>
      <c r="D9065">
        <v>27</v>
      </c>
      <c r="E9065" t="s">
        <v>10</v>
      </c>
      <c r="F9065" t="s">
        <v>11</v>
      </c>
      <c r="G9065" t="b">
        <v>1</v>
      </c>
      <c r="H9065">
        <v>5</v>
      </c>
      <c r="I9065">
        <v>12</v>
      </c>
      <c r="J9065" t="b">
        <v>1</v>
      </c>
      <c r="K9065">
        <f>YEAR(Table1[[#This Row],[Patient Admission Date]])</f>
        <v>2023</v>
      </c>
      <c r="L9065" t="str">
        <f>TEXT(Table1[[#This Row],[Patient Admission Date]],"mmm")</f>
        <v>Oct</v>
      </c>
      <c r="M9065" t="str">
        <f>TEXT(Table1[[#This Row],[Patient Admission Date]],"ddd")</f>
        <v>Fri</v>
      </c>
      <c r="N9065" t="str">
        <f>TEXT(INT(HOUR(Table1[[#This Row],[Patient Admission Date]])/3)*3,"00")&amp;"-"&amp;TEXT(INT(HOUR(Table1[[#This Row],[Patient Admission Date]])/3)*3+3,"00")</f>
        <v>12-15</v>
      </c>
      <c r="O9065" t="str" cm="1">
        <f t="array" ref="O9065">_xlfn.IFS(Table1[[#This Row],[Patient Age]]&lt;=14,"0-14",Table1[[#This Row],[Patient Age]]&lt;=29,"15-29",Table1[[#This Row],[Patient Age]]&lt;=44,"30-44",Table1[[#This Row],[Patient Age]]&lt;=59,"45-59",Table1[[#This Row],[Patient Age]]&lt;=74,"60-74",TRUE,"75+")</f>
        <v>15-29</v>
      </c>
      <c r="P9065" t="str" cm="1">
        <f t="array" ref="P9065">_xlfn.IFS(Table1[[#This Row],[Patient Waittime]]&lt;=15,"0-15",Table1[[#This Row],[Patient Waittime]]&lt;=30,"16-30",Table1[[#This Row],[Patient Waittime]]&lt;=45,"31-45",Table1[[#This Row],[Patient Waittime]]&lt;=60,"46-60",TRUE,"60+")</f>
        <v>0-15</v>
      </c>
      <c r="Q9065">
        <f>--(Table1[[#This Row],[Patient Waittime]]&lt;=30)</f>
        <v>1</v>
      </c>
      <c r="R9065">
        <f>--Table1[[#This Row],[Patient Admission Flag]]</f>
        <v>1</v>
      </c>
      <c r="S9065">
        <f>--AND(Table1[[#This Row],[WithinTarget]]=1,Table1[[#This Row],[Patient Satisfaction Score]]&gt;=7)</f>
        <v>0</v>
      </c>
      <c r="T9065" t="str">
        <f>IF(LEFT(Table1[[#This Row],[Patient Gender]],1)="F","Female","Male")</f>
        <v>Male</v>
      </c>
    </row>
    <row r="9066" spans="1:20" x14ac:dyDescent="0.3">
      <c r="A9066" t="s">
        <v>9170</v>
      </c>
      <c r="B9066" s="1">
        <v>45182.229166666664</v>
      </c>
      <c r="C9066" t="s">
        <v>9</v>
      </c>
      <c r="D9066">
        <v>69</v>
      </c>
      <c r="E9066" t="s">
        <v>10</v>
      </c>
      <c r="F9066" t="s">
        <v>11</v>
      </c>
      <c r="G9066" t="b">
        <v>1</v>
      </c>
      <c r="H9066">
        <v>5</v>
      </c>
      <c r="I9066">
        <v>10</v>
      </c>
      <c r="J9066" t="b">
        <v>1</v>
      </c>
      <c r="K9066">
        <f>YEAR(Table1[[#This Row],[Patient Admission Date]])</f>
        <v>2023</v>
      </c>
      <c r="L9066" t="str">
        <f>TEXT(Table1[[#This Row],[Patient Admission Date]],"mmm")</f>
        <v>Sep</v>
      </c>
      <c r="M9066" t="str">
        <f>TEXT(Table1[[#This Row],[Patient Admission Date]],"ddd")</f>
        <v>Wed</v>
      </c>
      <c r="N9066" t="str">
        <f>TEXT(INT(HOUR(Table1[[#This Row],[Patient Admission Date]])/3)*3,"00")&amp;"-"&amp;TEXT(INT(HOUR(Table1[[#This Row],[Patient Admission Date]])/3)*3+3,"00")</f>
        <v>03-06</v>
      </c>
      <c r="O9066" t="str" cm="1">
        <f t="array" ref="O9066">_xlfn.IFS(Table1[[#This Row],[Patient Age]]&lt;=14,"0-14",Table1[[#This Row],[Patient Age]]&lt;=29,"15-29",Table1[[#This Row],[Patient Age]]&lt;=44,"30-44",Table1[[#This Row],[Patient Age]]&lt;=59,"45-59",Table1[[#This Row],[Patient Age]]&lt;=74,"60-74",TRUE,"75+")</f>
        <v>60-74</v>
      </c>
      <c r="P9066" t="str" cm="1">
        <f t="array" ref="P9066">_xlfn.IFS(Table1[[#This Row],[Patient Waittime]]&lt;=15,"0-15",Table1[[#This Row],[Patient Waittime]]&lt;=30,"16-30",Table1[[#This Row],[Patient Waittime]]&lt;=45,"31-45",Table1[[#This Row],[Patient Waittime]]&lt;=60,"46-60",TRUE,"60+")</f>
        <v>0-15</v>
      </c>
      <c r="Q9066">
        <f>--(Table1[[#This Row],[Patient Waittime]]&lt;=30)</f>
        <v>1</v>
      </c>
      <c r="R9066">
        <f>--Table1[[#This Row],[Patient Admission Flag]]</f>
        <v>1</v>
      </c>
      <c r="S9066">
        <f>--AND(Table1[[#This Row],[WithinTarget]]=1,Table1[[#This Row],[Patient Satisfaction Score]]&gt;=7)</f>
        <v>0</v>
      </c>
      <c r="T9066" t="str">
        <f>IF(LEFT(Table1[[#This Row],[Patient Gender]],1)="F","Female","Male")</f>
        <v>Male</v>
      </c>
    </row>
    <row r="9067" spans="1:20" x14ac:dyDescent="0.3">
      <c r="A9067" t="s">
        <v>9171</v>
      </c>
      <c r="B9067" s="1">
        <v>45551.078472222223</v>
      </c>
      <c r="C9067" t="s">
        <v>9</v>
      </c>
      <c r="D9067">
        <v>15</v>
      </c>
      <c r="E9067" t="s">
        <v>10</v>
      </c>
      <c r="F9067" t="s">
        <v>11</v>
      </c>
      <c r="G9067" t="b">
        <v>1</v>
      </c>
      <c r="H9067">
        <v>5</v>
      </c>
      <c r="I9067">
        <v>43</v>
      </c>
      <c r="J9067" t="b">
        <v>1</v>
      </c>
      <c r="K9067">
        <f>YEAR(Table1[[#This Row],[Patient Admission Date]])</f>
        <v>2024</v>
      </c>
      <c r="L9067" t="str">
        <f>TEXT(Table1[[#This Row],[Patient Admission Date]],"mmm")</f>
        <v>Sep</v>
      </c>
      <c r="M9067" t="str">
        <f>TEXT(Table1[[#This Row],[Patient Admission Date]],"ddd")</f>
        <v>Mon</v>
      </c>
      <c r="N9067" t="str">
        <f>TEXT(INT(HOUR(Table1[[#This Row],[Patient Admission Date]])/3)*3,"00")&amp;"-"&amp;TEXT(INT(HOUR(Table1[[#This Row],[Patient Admission Date]])/3)*3+3,"00")</f>
        <v>00-03</v>
      </c>
      <c r="O9067" t="str" cm="1">
        <f t="array" ref="O9067">_xlfn.IFS(Table1[[#This Row],[Patient Age]]&lt;=14,"0-14",Table1[[#This Row],[Patient Age]]&lt;=29,"15-29",Table1[[#This Row],[Patient Age]]&lt;=44,"30-44",Table1[[#This Row],[Patient Age]]&lt;=59,"45-59",Table1[[#This Row],[Patient Age]]&lt;=74,"60-74",TRUE,"75+")</f>
        <v>15-29</v>
      </c>
      <c r="P9067" t="str" cm="1">
        <f t="array" ref="P9067">_xlfn.IFS(Table1[[#This Row],[Patient Waittime]]&lt;=15,"0-15",Table1[[#This Row],[Patient Waittime]]&lt;=30,"16-30",Table1[[#This Row],[Patient Waittime]]&lt;=45,"31-45",Table1[[#This Row],[Patient Waittime]]&lt;=60,"46-60",TRUE,"60+")</f>
        <v>31-45</v>
      </c>
      <c r="Q9067">
        <f>--(Table1[[#This Row],[Patient Waittime]]&lt;=30)</f>
        <v>0</v>
      </c>
      <c r="R9067">
        <f>--Table1[[#This Row],[Patient Admission Flag]]</f>
        <v>1</v>
      </c>
      <c r="S9067">
        <f>--AND(Table1[[#This Row],[WithinTarget]]=1,Table1[[#This Row],[Patient Satisfaction Score]]&gt;=7)</f>
        <v>0</v>
      </c>
      <c r="T9067" t="str">
        <f>IF(LEFT(Table1[[#This Row],[Patient Gender]],1)="F","Female","Male")</f>
        <v>Male</v>
      </c>
    </row>
    <row r="9068" spans="1:20" x14ac:dyDescent="0.3">
      <c r="A9068" t="s">
        <v>9172</v>
      </c>
      <c r="B9068" s="1">
        <v>45170.07916666667</v>
      </c>
      <c r="C9068" t="s">
        <v>9</v>
      </c>
      <c r="D9068">
        <v>68</v>
      </c>
      <c r="E9068" t="s">
        <v>10</v>
      </c>
      <c r="F9068" t="s">
        <v>11</v>
      </c>
      <c r="G9068" t="b">
        <v>1</v>
      </c>
      <c r="H9068">
        <v>5</v>
      </c>
      <c r="I9068">
        <v>15</v>
      </c>
      <c r="J9068" t="b">
        <v>1</v>
      </c>
      <c r="K9068">
        <f>YEAR(Table1[[#This Row],[Patient Admission Date]])</f>
        <v>2023</v>
      </c>
      <c r="L9068" t="str">
        <f>TEXT(Table1[[#This Row],[Patient Admission Date]],"mmm")</f>
        <v>Sep</v>
      </c>
      <c r="M9068" t="str">
        <f>TEXT(Table1[[#This Row],[Patient Admission Date]],"ddd")</f>
        <v>Fri</v>
      </c>
      <c r="N9068" t="str">
        <f>TEXT(INT(HOUR(Table1[[#This Row],[Patient Admission Date]])/3)*3,"00")&amp;"-"&amp;TEXT(INT(HOUR(Table1[[#This Row],[Patient Admission Date]])/3)*3+3,"00")</f>
        <v>00-03</v>
      </c>
      <c r="O9068" t="str" cm="1">
        <f t="array" ref="O9068">_xlfn.IFS(Table1[[#This Row],[Patient Age]]&lt;=14,"0-14",Table1[[#This Row],[Patient Age]]&lt;=29,"15-29",Table1[[#This Row],[Patient Age]]&lt;=44,"30-44",Table1[[#This Row],[Patient Age]]&lt;=59,"45-59",Table1[[#This Row],[Patient Age]]&lt;=74,"60-74",TRUE,"75+")</f>
        <v>60-74</v>
      </c>
      <c r="P9068" t="str" cm="1">
        <f t="array" ref="P9068">_xlfn.IFS(Table1[[#This Row],[Patient Waittime]]&lt;=15,"0-15",Table1[[#This Row],[Patient Waittime]]&lt;=30,"16-30",Table1[[#This Row],[Patient Waittime]]&lt;=45,"31-45",Table1[[#This Row],[Patient Waittime]]&lt;=60,"46-60",TRUE,"60+")</f>
        <v>0-15</v>
      </c>
      <c r="Q9068">
        <f>--(Table1[[#This Row],[Patient Waittime]]&lt;=30)</f>
        <v>1</v>
      </c>
      <c r="R9068">
        <f>--Table1[[#This Row],[Patient Admission Flag]]</f>
        <v>1</v>
      </c>
      <c r="S9068">
        <f>--AND(Table1[[#This Row],[WithinTarget]]=1,Table1[[#This Row],[Patient Satisfaction Score]]&gt;=7)</f>
        <v>0</v>
      </c>
      <c r="T9068" t="str">
        <f>IF(LEFT(Table1[[#This Row],[Patient Gender]],1)="F","Female","Male")</f>
        <v>Male</v>
      </c>
    </row>
    <row r="9069" spans="1:20" x14ac:dyDescent="0.3">
      <c r="A9069" t="s">
        <v>9173</v>
      </c>
      <c r="B9069" s="1">
        <v>45042.507638888892</v>
      </c>
      <c r="C9069" t="s">
        <v>9</v>
      </c>
      <c r="D9069">
        <v>6</v>
      </c>
      <c r="E9069" t="s">
        <v>10</v>
      </c>
      <c r="F9069" t="s">
        <v>11</v>
      </c>
      <c r="G9069" t="b">
        <v>1</v>
      </c>
      <c r="H9069">
        <v>5</v>
      </c>
      <c r="I9069">
        <v>10</v>
      </c>
      <c r="J9069" t="b">
        <v>1</v>
      </c>
      <c r="K9069">
        <f>YEAR(Table1[[#This Row],[Patient Admission Date]])</f>
        <v>2023</v>
      </c>
      <c r="L9069" t="str">
        <f>TEXT(Table1[[#This Row],[Patient Admission Date]],"mmm")</f>
        <v>Apr</v>
      </c>
      <c r="M9069" t="str">
        <f>TEXT(Table1[[#This Row],[Patient Admission Date]],"ddd")</f>
        <v>Wed</v>
      </c>
      <c r="N9069" t="str">
        <f>TEXT(INT(HOUR(Table1[[#This Row],[Patient Admission Date]])/3)*3,"00")&amp;"-"&amp;TEXT(INT(HOUR(Table1[[#This Row],[Patient Admission Date]])/3)*3+3,"00")</f>
        <v>12-15</v>
      </c>
      <c r="O9069" t="str" cm="1">
        <f t="array" ref="O9069">_xlfn.IFS(Table1[[#This Row],[Patient Age]]&lt;=14,"0-14",Table1[[#This Row],[Patient Age]]&lt;=29,"15-29",Table1[[#This Row],[Patient Age]]&lt;=44,"30-44",Table1[[#This Row],[Patient Age]]&lt;=59,"45-59",Table1[[#This Row],[Patient Age]]&lt;=74,"60-74",TRUE,"75+")</f>
        <v>0-14</v>
      </c>
      <c r="P9069" t="str" cm="1">
        <f t="array" ref="P9069">_xlfn.IFS(Table1[[#This Row],[Patient Waittime]]&lt;=15,"0-15",Table1[[#This Row],[Patient Waittime]]&lt;=30,"16-30",Table1[[#This Row],[Patient Waittime]]&lt;=45,"31-45",Table1[[#This Row],[Patient Waittime]]&lt;=60,"46-60",TRUE,"60+")</f>
        <v>0-15</v>
      </c>
      <c r="Q9069">
        <f>--(Table1[[#This Row],[Patient Waittime]]&lt;=30)</f>
        <v>1</v>
      </c>
      <c r="R9069">
        <f>--Table1[[#This Row],[Patient Admission Flag]]</f>
        <v>1</v>
      </c>
      <c r="S9069">
        <f>--AND(Table1[[#This Row],[WithinTarget]]=1,Table1[[#This Row],[Patient Satisfaction Score]]&gt;=7)</f>
        <v>0</v>
      </c>
      <c r="T9069" t="str">
        <f>IF(LEFT(Table1[[#This Row],[Patient Gender]],1)="F","Female","Male")</f>
        <v>Male</v>
      </c>
    </row>
    <row r="9070" spans="1:20" x14ac:dyDescent="0.3">
      <c r="A9070" t="s">
        <v>9174</v>
      </c>
      <c r="B9070" s="1">
        <v>45158.361111111109</v>
      </c>
      <c r="C9070" t="s">
        <v>9</v>
      </c>
      <c r="D9070">
        <v>24</v>
      </c>
      <c r="E9070" t="s">
        <v>10</v>
      </c>
      <c r="F9070" t="s">
        <v>11</v>
      </c>
      <c r="G9070" t="b">
        <v>1</v>
      </c>
      <c r="H9070">
        <v>5</v>
      </c>
      <c r="I9070">
        <v>21</v>
      </c>
      <c r="J9070" t="b">
        <v>1</v>
      </c>
      <c r="K9070">
        <f>YEAR(Table1[[#This Row],[Patient Admission Date]])</f>
        <v>2023</v>
      </c>
      <c r="L9070" t="str">
        <f>TEXT(Table1[[#This Row],[Patient Admission Date]],"mmm")</f>
        <v>Aug</v>
      </c>
      <c r="M9070" t="str">
        <f>TEXT(Table1[[#This Row],[Patient Admission Date]],"ddd")</f>
        <v>Sun</v>
      </c>
      <c r="N9070" t="str">
        <f>TEXT(INT(HOUR(Table1[[#This Row],[Patient Admission Date]])/3)*3,"00")&amp;"-"&amp;TEXT(INT(HOUR(Table1[[#This Row],[Patient Admission Date]])/3)*3+3,"00")</f>
        <v>06-09</v>
      </c>
      <c r="O9070" t="str" cm="1">
        <f t="array" ref="O9070">_xlfn.IFS(Table1[[#This Row],[Patient Age]]&lt;=14,"0-14",Table1[[#This Row],[Patient Age]]&lt;=29,"15-29",Table1[[#This Row],[Patient Age]]&lt;=44,"30-44",Table1[[#This Row],[Patient Age]]&lt;=59,"45-59",Table1[[#This Row],[Patient Age]]&lt;=74,"60-74",TRUE,"75+")</f>
        <v>15-29</v>
      </c>
      <c r="P9070" t="str" cm="1">
        <f t="array" ref="P9070">_xlfn.IFS(Table1[[#This Row],[Patient Waittime]]&lt;=15,"0-15",Table1[[#This Row],[Patient Waittime]]&lt;=30,"16-30",Table1[[#This Row],[Patient Waittime]]&lt;=45,"31-45",Table1[[#This Row],[Patient Waittime]]&lt;=60,"46-60",TRUE,"60+")</f>
        <v>16-30</v>
      </c>
      <c r="Q9070">
        <f>--(Table1[[#This Row],[Patient Waittime]]&lt;=30)</f>
        <v>1</v>
      </c>
      <c r="R9070">
        <f>--Table1[[#This Row],[Patient Admission Flag]]</f>
        <v>1</v>
      </c>
      <c r="S9070">
        <f>--AND(Table1[[#This Row],[WithinTarget]]=1,Table1[[#This Row],[Patient Satisfaction Score]]&gt;=7)</f>
        <v>0</v>
      </c>
      <c r="T9070" t="str">
        <f>IF(LEFT(Table1[[#This Row],[Patient Gender]],1)="F","Female","Male")</f>
        <v>Male</v>
      </c>
    </row>
    <row r="9071" spans="1:20" x14ac:dyDescent="0.3">
      <c r="A9071" t="s">
        <v>9175</v>
      </c>
      <c r="B9071" s="1">
        <v>45035.32708333333</v>
      </c>
      <c r="C9071" t="s">
        <v>9</v>
      </c>
      <c r="D9071">
        <v>78</v>
      </c>
      <c r="E9071" t="s">
        <v>10</v>
      </c>
      <c r="F9071" t="s">
        <v>11</v>
      </c>
      <c r="G9071" t="b">
        <v>1</v>
      </c>
      <c r="H9071">
        <v>5</v>
      </c>
      <c r="I9071">
        <v>35</v>
      </c>
      <c r="J9071" t="b">
        <v>1</v>
      </c>
      <c r="K9071">
        <f>YEAR(Table1[[#This Row],[Patient Admission Date]])</f>
        <v>2023</v>
      </c>
      <c r="L9071" t="str">
        <f>TEXT(Table1[[#This Row],[Patient Admission Date]],"mmm")</f>
        <v>Apr</v>
      </c>
      <c r="M9071" t="str">
        <f>TEXT(Table1[[#This Row],[Patient Admission Date]],"ddd")</f>
        <v>Wed</v>
      </c>
      <c r="N9071" t="str">
        <f>TEXT(INT(HOUR(Table1[[#This Row],[Patient Admission Date]])/3)*3,"00")&amp;"-"&amp;TEXT(INT(HOUR(Table1[[#This Row],[Patient Admission Date]])/3)*3+3,"00")</f>
        <v>06-09</v>
      </c>
      <c r="O9071" t="str" cm="1">
        <f t="array" ref="O9071">_xlfn.IFS(Table1[[#This Row],[Patient Age]]&lt;=14,"0-14",Table1[[#This Row],[Patient Age]]&lt;=29,"15-29",Table1[[#This Row],[Patient Age]]&lt;=44,"30-44",Table1[[#This Row],[Patient Age]]&lt;=59,"45-59",Table1[[#This Row],[Patient Age]]&lt;=74,"60-74",TRUE,"75+")</f>
        <v>75+</v>
      </c>
      <c r="P9071" t="str" cm="1">
        <f t="array" ref="P9071">_xlfn.IFS(Table1[[#This Row],[Patient Waittime]]&lt;=15,"0-15",Table1[[#This Row],[Patient Waittime]]&lt;=30,"16-30",Table1[[#This Row],[Patient Waittime]]&lt;=45,"31-45",Table1[[#This Row],[Patient Waittime]]&lt;=60,"46-60",TRUE,"60+")</f>
        <v>31-45</v>
      </c>
      <c r="Q9071">
        <f>--(Table1[[#This Row],[Patient Waittime]]&lt;=30)</f>
        <v>0</v>
      </c>
      <c r="R9071">
        <f>--Table1[[#This Row],[Patient Admission Flag]]</f>
        <v>1</v>
      </c>
      <c r="S9071">
        <f>--AND(Table1[[#This Row],[WithinTarget]]=1,Table1[[#This Row],[Patient Satisfaction Score]]&gt;=7)</f>
        <v>0</v>
      </c>
      <c r="T9071" t="str">
        <f>IF(LEFT(Table1[[#This Row],[Patient Gender]],1)="F","Female","Male")</f>
        <v>Male</v>
      </c>
    </row>
    <row r="9072" spans="1:20" x14ac:dyDescent="0.3">
      <c r="A9072" t="s">
        <v>9176</v>
      </c>
      <c r="B9072" s="1">
        <v>45329.706250000003</v>
      </c>
      <c r="C9072" t="s">
        <v>9</v>
      </c>
      <c r="D9072">
        <v>40</v>
      </c>
      <c r="E9072" t="s">
        <v>10</v>
      </c>
      <c r="F9072" t="s">
        <v>11</v>
      </c>
      <c r="G9072" t="b">
        <v>1</v>
      </c>
      <c r="H9072">
        <v>6</v>
      </c>
      <c r="I9072">
        <v>34</v>
      </c>
      <c r="J9072" t="b">
        <v>1</v>
      </c>
      <c r="K9072">
        <f>YEAR(Table1[[#This Row],[Patient Admission Date]])</f>
        <v>2024</v>
      </c>
      <c r="L9072" t="str">
        <f>TEXT(Table1[[#This Row],[Patient Admission Date]],"mmm")</f>
        <v>Feb</v>
      </c>
      <c r="M9072" t="str">
        <f>TEXT(Table1[[#This Row],[Patient Admission Date]],"ddd")</f>
        <v>Wed</v>
      </c>
      <c r="N9072" t="str">
        <f>TEXT(INT(HOUR(Table1[[#This Row],[Patient Admission Date]])/3)*3,"00")&amp;"-"&amp;TEXT(INT(HOUR(Table1[[#This Row],[Patient Admission Date]])/3)*3+3,"00")</f>
        <v>15-18</v>
      </c>
      <c r="O9072" t="str" cm="1">
        <f t="array" ref="O9072">_xlfn.IFS(Table1[[#This Row],[Patient Age]]&lt;=14,"0-14",Table1[[#This Row],[Patient Age]]&lt;=29,"15-29",Table1[[#This Row],[Patient Age]]&lt;=44,"30-44",Table1[[#This Row],[Patient Age]]&lt;=59,"45-59",Table1[[#This Row],[Patient Age]]&lt;=74,"60-74",TRUE,"75+")</f>
        <v>30-44</v>
      </c>
      <c r="P9072" t="str" cm="1">
        <f t="array" ref="P9072">_xlfn.IFS(Table1[[#This Row],[Patient Waittime]]&lt;=15,"0-15",Table1[[#This Row],[Patient Waittime]]&lt;=30,"16-30",Table1[[#This Row],[Patient Waittime]]&lt;=45,"31-45",Table1[[#This Row],[Patient Waittime]]&lt;=60,"46-60",TRUE,"60+")</f>
        <v>31-45</v>
      </c>
      <c r="Q9072">
        <f>--(Table1[[#This Row],[Patient Waittime]]&lt;=30)</f>
        <v>0</v>
      </c>
      <c r="R9072">
        <f>--Table1[[#This Row],[Patient Admission Flag]]</f>
        <v>1</v>
      </c>
      <c r="S9072">
        <f>--AND(Table1[[#This Row],[WithinTarget]]=1,Table1[[#This Row],[Patient Satisfaction Score]]&gt;=7)</f>
        <v>0</v>
      </c>
      <c r="T9072" t="str">
        <f>IF(LEFT(Table1[[#This Row],[Patient Gender]],1)="F","Female","Male")</f>
        <v>Male</v>
      </c>
    </row>
    <row r="9073" spans="1:20" x14ac:dyDescent="0.3">
      <c r="A9073" t="s">
        <v>9177</v>
      </c>
      <c r="B9073" s="1">
        <v>45179.259027777778</v>
      </c>
      <c r="C9073" t="s">
        <v>9</v>
      </c>
      <c r="D9073">
        <v>50</v>
      </c>
      <c r="E9073" t="s">
        <v>10</v>
      </c>
      <c r="F9073" t="s">
        <v>11</v>
      </c>
      <c r="G9073" t="b">
        <v>1</v>
      </c>
      <c r="H9073">
        <v>6</v>
      </c>
      <c r="I9073">
        <v>22</v>
      </c>
      <c r="J9073" t="b">
        <v>1</v>
      </c>
      <c r="K9073">
        <f>YEAR(Table1[[#This Row],[Patient Admission Date]])</f>
        <v>2023</v>
      </c>
      <c r="L9073" t="str">
        <f>TEXT(Table1[[#This Row],[Patient Admission Date]],"mmm")</f>
        <v>Sep</v>
      </c>
      <c r="M9073" t="str">
        <f>TEXT(Table1[[#This Row],[Patient Admission Date]],"ddd")</f>
        <v>Sun</v>
      </c>
      <c r="N9073" t="str">
        <f>TEXT(INT(HOUR(Table1[[#This Row],[Patient Admission Date]])/3)*3,"00")&amp;"-"&amp;TEXT(INT(HOUR(Table1[[#This Row],[Patient Admission Date]])/3)*3+3,"00")</f>
        <v>06-09</v>
      </c>
      <c r="O9073" t="str" cm="1">
        <f t="array" ref="O9073">_xlfn.IFS(Table1[[#This Row],[Patient Age]]&lt;=14,"0-14",Table1[[#This Row],[Patient Age]]&lt;=29,"15-29",Table1[[#This Row],[Patient Age]]&lt;=44,"30-44",Table1[[#This Row],[Patient Age]]&lt;=59,"45-59",Table1[[#This Row],[Patient Age]]&lt;=74,"60-74",TRUE,"75+")</f>
        <v>45-59</v>
      </c>
      <c r="P9073" t="str" cm="1">
        <f t="array" ref="P9073">_xlfn.IFS(Table1[[#This Row],[Patient Waittime]]&lt;=15,"0-15",Table1[[#This Row],[Patient Waittime]]&lt;=30,"16-30",Table1[[#This Row],[Patient Waittime]]&lt;=45,"31-45",Table1[[#This Row],[Patient Waittime]]&lt;=60,"46-60",TRUE,"60+")</f>
        <v>16-30</v>
      </c>
      <c r="Q9073">
        <f>--(Table1[[#This Row],[Patient Waittime]]&lt;=30)</f>
        <v>1</v>
      </c>
      <c r="R9073">
        <f>--Table1[[#This Row],[Patient Admission Flag]]</f>
        <v>1</v>
      </c>
      <c r="S9073">
        <f>--AND(Table1[[#This Row],[WithinTarget]]=1,Table1[[#This Row],[Patient Satisfaction Score]]&gt;=7)</f>
        <v>0</v>
      </c>
      <c r="T9073" t="str">
        <f>IF(LEFT(Table1[[#This Row],[Patient Gender]],1)="F","Female","Male")</f>
        <v>Male</v>
      </c>
    </row>
    <row r="9074" spans="1:20" x14ac:dyDescent="0.3">
      <c r="A9074" t="s">
        <v>9178</v>
      </c>
      <c r="B9074" s="1">
        <v>45589.807638888888</v>
      </c>
      <c r="C9074" t="s">
        <v>9</v>
      </c>
      <c r="D9074">
        <v>6</v>
      </c>
      <c r="E9074" t="s">
        <v>10</v>
      </c>
      <c r="F9074" t="s">
        <v>11</v>
      </c>
      <c r="G9074" t="b">
        <v>1</v>
      </c>
      <c r="H9074">
        <v>6</v>
      </c>
      <c r="I9074">
        <v>14</v>
      </c>
      <c r="J9074" t="b">
        <v>1</v>
      </c>
      <c r="K9074">
        <f>YEAR(Table1[[#This Row],[Patient Admission Date]])</f>
        <v>2024</v>
      </c>
      <c r="L9074" t="str">
        <f>TEXT(Table1[[#This Row],[Patient Admission Date]],"mmm")</f>
        <v>Oct</v>
      </c>
      <c r="M9074" t="str">
        <f>TEXT(Table1[[#This Row],[Patient Admission Date]],"ddd")</f>
        <v>Thu</v>
      </c>
      <c r="N9074" t="str">
        <f>TEXT(INT(HOUR(Table1[[#This Row],[Patient Admission Date]])/3)*3,"00")&amp;"-"&amp;TEXT(INT(HOUR(Table1[[#This Row],[Patient Admission Date]])/3)*3+3,"00")</f>
        <v>18-21</v>
      </c>
      <c r="O9074" t="str" cm="1">
        <f t="array" ref="O9074">_xlfn.IFS(Table1[[#This Row],[Patient Age]]&lt;=14,"0-14",Table1[[#This Row],[Patient Age]]&lt;=29,"15-29",Table1[[#This Row],[Patient Age]]&lt;=44,"30-44",Table1[[#This Row],[Patient Age]]&lt;=59,"45-59",Table1[[#This Row],[Patient Age]]&lt;=74,"60-74",TRUE,"75+")</f>
        <v>0-14</v>
      </c>
      <c r="P9074" t="str" cm="1">
        <f t="array" ref="P9074">_xlfn.IFS(Table1[[#This Row],[Patient Waittime]]&lt;=15,"0-15",Table1[[#This Row],[Patient Waittime]]&lt;=30,"16-30",Table1[[#This Row],[Patient Waittime]]&lt;=45,"31-45",Table1[[#This Row],[Patient Waittime]]&lt;=60,"46-60",TRUE,"60+")</f>
        <v>0-15</v>
      </c>
      <c r="Q9074">
        <f>--(Table1[[#This Row],[Patient Waittime]]&lt;=30)</f>
        <v>1</v>
      </c>
      <c r="R9074">
        <f>--Table1[[#This Row],[Patient Admission Flag]]</f>
        <v>1</v>
      </c>
      <c r="S9074">
        <f>--AND(Table1[[#This Row],[WithinTarget]]=1,Table1[[#This Row],[Patient Satisfaction Score]]&gt;=7)</f>
        <v>0</v>
      </c>
      <c r="T9074" t="str">
        <f>IF(LEFT(Table1[[#This Row],[Patient Gender]],1)="F","Female","Male")</f>
        <v>Male</v>
      </c>
    </row>
    <row r="9075" spans="1:20" x14ac:dyDescent="0.3">
      <c r="A9075" t="s">
        <v>9179</v>
      </c>
      <c r="B9075" s="1">
        <v>45397.211111111108</v>
      </c>
      <c r="C9075" t="s">
        <v>9</v>
      </c>
      <c r="D9075">
        <v>41</v>
      </c>
      <c r="E9075" t="s">
        <v>10</v>
      </c>
      <c r="F9075" t="s">
        <v>11</v>
      </c>
      <c r="G9075" t="b">
        <v>1</v>
      </c>
      <c r="H9075">
        <v>6</v>
      </c>
      <c r="I9075">
        <v>51</v>
      </c>
      <c r="J9075" t="b">
        <v>1</v>
      </c>
      <c r="K9075">
        <f>YEAR(Table1[[#This Row],[Patient Admission Date]])</f>
        <v>2024</v>
      </c>
      <c r="L9075" t="str">
        <f>TEXT(Table1[[#This Row],[Patient Admission Date]],"mmm")</f>
        <v>Apr</v>
      </c>
      <c r="M9075" t="str">
        <f>TEXT(Table1[[#This Row],[Patient Admission Date]],"ddd")</f>
        <v>Mon</v>
      </c>
      <c r="N9075" t="str">
        <f>TEXT(INT(HOUR(Table1[[#This Row],[Patient Admission Date]])/3)*3,"00")&amp;"-"&amp;TEXT(INT(HOUR(Table1[[#This Row],[Patient Admission Date]])/3)*3+3,"00")</f>
        <v>03-06</v>
      </c>
      <c r="O9075" t="str" cm="1">
        <f t="array" ref="O9075">_xlfn.IFS(Table1[[#This Row],[Patient Age]]&lt;=14,"0-14",Table1[[#This Row],[Patient Age]]&lt;=29,"15-29",Table1[[#This Row],[Patient Age]]&lt;=44,"30-44",Table1[[#This Row],[Patient Age]]&lt;=59,"45-59",Table1[[#This Row],[Patient Age]]&lt;=74,"60-74",TRUE,"75+")</f>
        <v>30-44</v>
      </c>
      <c r="P9075" t="str" cm="1">
        <f t="array" ref="P9075">_xlfn.IFS(Table1[[#This Row],[Patient Waittime]]&lt;=15,"0-15",Table1[[#This Row],[Patient Waittime]]&lt;=30,"16-30",Table1[[#This Row],[Patient Waittime]]&lt;=45,"31-45",Table1[[#This Row],[Patient Waittime]]&lt;=60,"46-60",TRUE,"60+")</f>
        <v>46-60</v>
      </c>
      <c r="Q9075">
        <f>--(Table1[[#This Row],[Patient Waittime]]&lt;=30)</f>
        <v>0</v>
      </c>
      <c r="R9075">
        <f>--Table1[[#This Row],[Patient Admission Flag]]</f>
        <v>1</v>
      </c>
      <c r="S9075">
        <f>--AND(Table1[[#This Row],[WithinTarget]]=1,Table1[[#This Row],[Patient Satisfaction Score]]&gt;=7)</f>
        <v>0</v>
      </c>
      <c r="T9075" t="str">
        <f>IF(LEFT(Table1[[#This Row],[Patient Gender]],1)="F","Female","Male")</f>
        <v>Male</v>
      </c>
    </row>
    <row r="9076" spans="1:20" x14ac:dyDescent="0.3">
      <c r="A9076" t="s">
        <v>9180</v>
      </c>
      <c r="B9076" s="1">
        <v>45139.404166666667</v>
      </c>
      <c r="C9076" t="s">
        <v>9</v>
      </c>
      <c r="D9076">
        <v>51</v>
      </c>
      <c r="E9076" t="s">
        <v>10</v>
      </c>
      <c r="F9076" t="s">
        <v>11</v>
      </c>
      <c r="G9076" t="b">
        <v>1</v>
      </c>
      <c r="H9076">
        <v>6</v>
      </c>
      <c r="I9076">
        <v>20</v>
      </c>
      <c r="J9076" t="b">
        <v>1</v>
      </c>
      <c r="K9076">
        <f>YEAR(Table1[[#This Row],[Patient Admission Date]])</f>
        <v>2023</v>
      </c>
      <c r="L9076" t="str">
        <f>TEXT(Table1[[#This Row],[Patient Admission Date]],"mmm")</f>
        <v>Aug</v>
      </c>
      <c r="M9076" t="str">
        <f>TEXT(Table1[[#This Row],[Patient Admission Date]],"ddd")</f>
        <v>Tue</v>
      </c>
      <c r="N9076" t="str">
        <f>TEXT(INT(HOUR(Table1[[#This Row],[Patient Admission Date]])/3)*3,"00")&amp;"-"&amp;TEXT(INT(HOUR(Table1[[#This Row],[Patient Admission Date]])/3)*3+3,"00")</f>
        <v>09-12</v>
      </c>
      <c r="O9076" t="str" cm="1">
        <f t="array" ref="O9076">_xlfn.IFS(Table1[[#This Row],[Patient Age]]&lt;=14,"0-14",Table1[[#This Row],[Patient Age]]&lt;=29,"15-29",Table1[[#This Row],[Patient Age]]&lt;=44,"30-44",Table1[[#This Row],[Patient Age]]&lt;=59,"45-59",Table1[[#This Row],[Patient Age]]&lt;=74,"60-74",TRUE,"75+")</f>
        <v>45-59</v>
      </c>
      <c r="P9076" t="str" cm="1">
        <f t="array" ref="P9076">_xlfn.IFS(Table1[[#This Row],[Patient Waittime]]&lt;=15,"0-15",Table1[[#This Row],[Patient Waittime]]&lt;=30,"16-30",Table1[[#This Row],[Patient Waittime]]&lt;=45,"31-45",Table1[[#This Row],[Patient Waittime]]&lt;=60,"46-60",TRUE,"60+")</f>
        <v>16-30</v>
      </c>
      <c r="Q9076">
        <f>--(Table1[[#This Row],[Patient Waittime]]&lt;=30)</f>
        <v>1</v>
      </c>
      <c r="R9076">
        <f>--Table1[[#This Row],[Patient Admission Flag]]</f>
        <v>1</v>
      </c>
      <c r="S9076">
        <f>--AND(Table1[[#This Row],[WithinTarget]]=1,Table1[[#This Row],[Patient Satisfaction Score]]&gt;=7)</f>
        <v>0</v>
      </c>
      <c r="T9076" t="str">
        <f>IF(LEFT(Table1[[#This Row],[Patient Gender]],1)="F","Female","Male")</f>
        <v>Male</v>
      </c>
    </row>
    <row r="9077" spans="1:20" x14ac:dyDescent="0.3">
      <c r="A9077" t="s">
        <v>9181</v>
      </c>
      <c r="B9077" s="1">
        <v>45276.181944444441</v>
      </c>
      <c r="C9077" t="s">
        <v>9</v>
      </c>
      <c r="D9077">
        <v>46</v>
      </c>
      <c r="E9077" t="s">
        <v>10</v>
      </c>
      <c r="F9077" t="s">
        <v>11</v>
      </c>
      <c r="G9077" t="b">
        <v>1</v>
      </c>
      <c r="H9077">
        <v>7</v>
      </c>
      <c r="I9077">
        <v>49</v>
      </c>
      <c r="J9077" t="b">
        <v>1</v>
      </c>
      <c r="K9077">
        <f>YEAR(Table1[[#This Row],[Patient Admission Date]])</f>
        <v>2023</v>
      </c>
      <c r="L9077" t="str">
        <f>TEXT(Table1[[#This Row],[Patient Admission Date]],"mmm")</f>
        <v>Dec</v>
      </c>
      <c r="M9077" t="str">
        <f>TEXT(Table1[[#This Row],[Patient Admission Date]],"ddd")</f>
        <v>Sat</v>
      </c>
      <c r="N9077" t="str">
        <f>TEXT(INT(HOUR(Table1[[#This Row],[Patient Admission Date]])/3)*3,"00")&amp;"-"&amp;TEXT(INT(HOUR(Table1[[#This Row],[Patient Admission Date]])/3)*3+3,"00")</f>
        <v>03-06</v>
      </c>
      <c r="O9077" t="str" cm="1">
        <f t="array" ref="O9077">_xlfn.IFS(Table1[[#This Row],[Patient Age]]&lt;=14,"0-14",Table1[[#This Row],[Patient Age]]&lt;=29,"15-29",Table1[[#This Row],[Patient Age]]&lt;=44,"30-44",Table1[[#This Row],[Patient Age]]&lt;=59,"45-59",Table1[[#This Row],[Patient Age]]&lt;=74,"60-74",TRUE,"75+")</f>
        <v>45-59</v>
      </c>
      <c r="P9077" t="str" cm="1">
        <f t="array" ref="P9077">_xlfn.IFS(Table1[[#This Row],[Patient Waittime]]&lt;=15,"0-15",Table1[[#This Row],[Patient Waittime]]&lt;=30,"16-30",Table1[[#This Row],[Patient Waittime]]&lt;=45,"31-45",Table1[[#This Row],[Patient Waittime]]&lt;=60,"46-60",TRUE,"60+")</f>
        <v>46-60</v>
      </c>
      <c r="Q9077">
        <f>--(Table1[[#This Row],[Patient Waittime]]&lt;=30)</f>
        <v>0</v>
      </c>
      <c r="R9077">
        <f>--Table1[[#This Row],[Patient Admission Flag]]</f>
        <v>1</v>
      </c>
      <c r="S9077">
        <f>--AND(Table1[[#This Row],[WithinTarget]]=1,Table1[[#This Row],[Patient Satisfaction Score]]&gt;=7)</f>
        <v>0</v>
      </c>
      <c r="T9077" t="str">
        <f>IF(LEFT(Table1[[#This Row],[Patient Gender]],1)="F","Female","Male")</f>
        <v>Male</v>
      </c>
    </row>
    <row r="9078" spans="1:20" x14ac:dyDescent="0.3">
      <c r="A9078" t="s">
        <v>9182</v>
      </c>
      <c r="B9078" s="1">
        <v>45551.497916666667</v>
      </c>
      <c r="C9078" t="s">
        <v>9</v>
      </c>
      <c r="D9078">
        <v>31</v>
      </c>
      <c r="E9078" t="s">
        <v>10</v>
      </c>
      <c r="F9078" t="s">
        <v>11</v>
      </c>
      <c r="G9078" t="b">
        <v>1</v>
      </c>
      <c r="H9078">
        <v>7</v>
      </c>
      <c r="I9078">
        <v>35</v>
      </c>
      <c r="J9078" t="b">
        <v>1</v>
      </c>
      <c r="K9078">
        <f>YEAR(Table1[[#This Row],[Patient Admission Date]])</f>
        <v>2024</v>
      </c>
      <c r="L9078" t="str">
        <f>TEXT(Table1[[#This Row],[Patient Admission Date]],"mmm")</f>
        <v>Sep</v>
      </c>
      <c r="M9078" t="str">
        <f>TEXT(Table1[[#This Row],[Patient Admission Date]],"ddd")</f>
        <v>Mon</v>
      </c>
      <c r="N9078" t="str">
        <f>TEXT(INT(HOUR(Table1[[#This Row],[Patient Admission Date]])/3)*3,"00")&amp;"-"&amp;TEXT(INT(HOUR(Table1[[#This Row],[Patient Admission Date]])/3)*3+3,"00")</f>
        <v>09-12</v>
      </c>
      <c r="O9078" t="str" cm="1">
        <f t="array" ref="O9078">_xlfn.IFS(Table1[[#This Row],[Patient Age]]&lt;=14,"0-14",Table1[[#This Row],[Patient Age]]&lt;=29,"15-29",Table1[[#This Row],[Patient Age]]&lt;=44,"30-44",Table1[[#This Row],[Patient Age]]&lt;=59,"45-59",Table1[[#This Row],[Patient Age]]&lt;=74,"60-74",TRUE,"75+")</f>
        <v>30-44</v>
      </c>
      <c r="P9078" t="str" cm="1">
        <f t="array" ref="P9078">_xlfn.IFS(Table1[[#This Row],[Patient Waittime]]&lt;=15,"0-15",Table1[[#This Row],[Patient Waittime]]&lt;=30,"16-30",Table1[[#This Row],[Patient Waittime]]&lt;=45,"31-45",Table1[[#This Row],[Patient Waittime]]&lt;=60,"46-60",TRUE,"60+")</f>
        <v>31-45</v>
      </c>
      <c r="Q9078">
        <f>--(Table1[[#This Row],[Patient Waittime]]&lt;=30)</f>
        <v>0</v>
      </c>
      <c r="R9078">
        <f>--Table1[[#This Row],[Patient Admission Flag]]</f>
        <v>1</v>
      </c>
      <c r="S9078">
        <f>--AND(Table1[[#This Row],[WithinTarget]]=1,Table1[[#This Row],[Patient Satisfaction Score]]&gt;=7)</f>
        <v>0</v>
      </c>
      <c r="T9078" t="str">
        <f>IF(LEFT(Table1[[#This Row],[Patient Gender]],1)="F","Female","Male")</f>
        <v>Male</v>
      </c>
    </row>
    <row r="9079" spans="1:20" x14ac:dyDescent="0.3">
      <c r="A9079" t="s">
        <v>9183</v>
      </c>
      <c r="B9079" s="1">
        <v>45438.125</v>
      </c>
      <c r="C9079" t="s">
        <v>9</v>
      </c>
      <c r="D9079">
        <v>76</v>
      </c>
      <c r="E9079" t="s">
        <v>10</v>
      </c>
      <c r="F9079" t="s">
        <v>11</v>
      </c>
      <c r="G9079" t="b">
        <v>1</v>
      </c>
      <c r="H9079">
        <v>7</v>
      </c>
      <c r="I9079">
        <v>26</v>
      </c>
      <c r="J9079" t="b">
        <v>1</v>
      </c>
      <c r="K9079">
        <f>YEAR(Table1[[#This Row],[Patient Admission Date]])</f>
        <v>2024</v>
      </c>
      <c r="L9079" t="str">
        <f>TEXT(Table1[[#This Row],[Patient Admission Date]],"mmm")</f>
        <v>May</v>
      </c>
      <c r="M9079" t="str">
        <f>TEXT(Table1[[#This Row],[Patient Admission Date]],"ddd")</f>
        <v>Sun</v>
      </c>
      <c r="N9079" t="str">
        <f>TEXT(INT(HOUR(Table1[[#This Row],[Patient Admission Date]])/3)*3,"00")&amp;"-"&amp;TEXT(INT(HOUR(Table1[[#This Row],[Patient Admission Date]])/3)*3+3,"00")</f>
        <v>03-06</v>
      </c>
      <c r="O9079" t="str" cm="1">
        <f t="array" ref="O9079">_xlfn.IFS(Table1[[#This Row],[Patient Age]]&lt;=14,"0-14",Table1[[#This Row],[Patient Age]]&lt;=29,"15-29",Table1[[#This Row],[Patient Age]]&lt;=44,"30-44",Table1[[#This Row],[Patient Age]]&lt;=59,"45-59",Table1[[#This Row],[Patient Age]]&lt;=74,"60-74",TRUE,"75+")</f>
        <v>75+</v>
      </c>
      <c r="P9079" t="str" cm="1">
        <f t="array" ref="P9079">_xlfn.IFS(Table1[[#This Row],[Patient Waittime]]&lt;=15,"0-15",Table1[[#This Row],[Patient Waittime]]&lt;=30,"16-30",Table1[[#This Row],[Patient Waittime]]&lt;=45,"31-45",Table1[[#This Row],[Patient Waittime]]&lt;=60,"46-60",TRUE,"60+")</f>
        <v>16-30</v>
      </c>
      <c r="Q9079">
        <f>--(Table1[[#This Row],[Patient Waittime]]&lt;=30)</f>
        <v>1</v>
      </c>
      <c r="R9079">
        <f>--Table1[[#This Row],[Patient Admission Flag]]</f>
        <v>1</v>
      </c>
      <c r="S9079">
        <f>--AND(Table1[[#This Row],[WithinTarget]]=1,Table1[[#This Row],[Patient Satisfaction Score]]&gt;=7)</f>
        <v>1</v>
      </c>
      <c r="T9079" t="str">
        <f>IF(LEFT(Table1[[#This Row],[Patient Gender]],1)="F","Female","Male")</f>
        <v>Male</v>
      </c>
    </row>
    <row r="9080" spans="1:20" x14ac:dyDescent="0.3">
      <c r="A9080" t="s">
        <v>9184</v>
      </c>
      <c r="B9080" s="1">
        <v>45514.1</v>
      </c>
      <c r="C9080" t="s">
        <v>9</v>
      </c>
      <c r="D9080">
        <v>50</v>
      </c>
      <c r="E9080" t="s">
        <v>10</v>
      </c>
      <c r="F9080" t="s">
        <v>11</v>
      </c>
      <c r="G9080" t="b">
        <v>1</v>
      </c>
      <c r="H9080">
        <v>7</v>
      </c>
      <c r="I9080">
        <v>12</v>
      </c>
      <c r="J9080" t="b">
        <v>1</v>
      </c>
      <c r="K9080">
        <f>YEAR(Table1[[#This Row],[Patient Admission Date]])</f>
        <v>2024</v>
      </c>
      <c r="L9080" t="str">
        <f>TEXT(Table1[[#This Row],[Patient Admission Date]],"mmm")</f>
        <v>Aug</v>
      </c>
      <c r="M9080" t="str">
        <f>TEXT(Table1[[#This Row],[Patient Admission Date]],"ddd")</f>
        <v>Sat</v>
      </c>
      <c r="N9080" t="str">
        <f>TEXT(INT(HOUR(Table1[[#This Row],[Patient Admission Date]])/3)*3,"00")&amp;"-"&amp;TEXT(INT(HOUR(Table1[[#This Row],[Patient Admission Date]])/3)*3+3,"00")</f>
        <v>00-03</v>
      </c>
      <c r="O9080" t="str" cm="1">
        <f t="array" ref="O9080">_xlfn.IFS(Table1[[#This Row],[Patient Age]]&lt;=14,"0-14",Table1[[#This Row],[Patient Age]]&lt;=29,"15-29",Table1[[#This Row],[Patient Age]]&lt;=44,"30-44",Table1[[#This Row],[Patient Age]]&lt;=59,"45-59",Table1[[#This Row],[Patient Age]]&lt;=74,"60-74",TRUE,"75+")</f>
        <v>45-59</v>
      </c>
      <c r="P9080" t="str" cm="1">
        <f t="array" ref="P9080">_xlfn.IFS(Table1[[#This Row],[Patient Waittime]]&lt;=15,"0-15",Table1[[#This Row],[Patient Waittime]]&lt;=30,"16-30",Table1[[#This Row],[Patient Waittime]]&lt;=45,"31-45",Table1[[#This Row],[Patient Waittime]]&lt;=60,"46-60",TRUE,"60+")</f>
        <v>0-15</v>
      </c>
      <c r="Q9080">
        <f>--(Table1[[#This Row],[Patient Waittime]]&lt;=30)</f>
        <v>1</v>
      </c>
      <c r="R9080">
        <f>--Table1[[#This Row],[Patient Admission Flag]]</f>
        <v>1</v>
      </c>
      <c r="S9080">
        <f>--AND(Table1[[#This Row],[WithinTarget]]=1,Table1[[#This Row],[Patient Satisfaction Score]]&gt;=7)</f>
        <v>1</v>
      </c>
      <c r="T9080" t="str">
        <f>IF(LEFT(Table1[[#This Row],[Patient Gender]],1)="F","Female","Male")</f>
        <v>Male</v>
      </c>
    </row>
    <row r="9081" spans="1:20" x14ac:dyDescent="0.3">
      <c r="A9081" t="s">
        <v>9185</v>
      </c>
      <c r="B9081" s="1">
        <v>45023.256249999999</v>
      </c>
      <c r="C9081" t="s">
        <v>9</v>
      </c>
      <c r="D9081">
        <v>10</v>
      </c>
      <c r="E9081" t="s">
        <v>10</v>
      </c>
      <c r="F9081" t="s">
        <v>11</v>
      </c>
      <c r="G9081" t="b">
        <v>1</v>
      </c>
      <c r="H9081">
        <v>8</v>
      </c>
      <c r="I9081">
        <v>17</v>
      </c>
      <c r="J9081" t="b">
        <v>1</v>
      </c>
      <c r="K9081">
        <f>YEAR(Table1[[#This Row],[Patient Admission Date]])</f>
        <v>2023</v>
      </c>
      <c r="L9081" t="str">
        <f>TEXT(Table1[[#This Row],[Patient Admission Date]],"mmm")</f>
        <v>Apr</v>
      </c>
      <c r="M9081" t="str">
        <f>TEXT(Table1[[#This Row],[Patient Admission Date]],"ddd")</f>
        <v>Fri</v>
      </c>
      <c r="N9081" t="str">
        <f>TEXT(INT(HOUR(Table1[[#This Row],[Patient Admission Date]])/3)*3,"00")&amp;"-"&amp;TEXT(INT(HOUR(Table1[[#This Row],[Patient Admission Date]])/3)*3+3,"00")</f>
        <v>06-09</v>
      </c>
      <c r="O9081" t="str" cm="1">
        <f t="array" ref="O9081">_xlfn.IFS(Table1[[#This Row],[Patient Age]]&lt;=14,"0-14",Table1[[#This Row],[Patient Age]]&lt;=29,"15-29",Table1[[#This Row],[Patient Age]]&lt;=44,"30-44",Table1[[#This Row],[Patient Age]]&lt;=59,"45-59",Table1[[#This Row],[Patient Age]]&lt;=74,"60-74",TRUE,"75+")</f>
        <v>0-14</v>
      </c>
      <c r="P9081" t="str" cm="1">
        <f t="array" ref="P9081">_xlfn.IFS(Table1[[#This Row],[Patient Waittime]]&lt;=15,"0-15",Table1[[#This Row],[Patient Waittime]]&lt;=30,"16-30",Table1[[#This Row],[Patient Waittime]]&lt;=45,"31-45",Table1[[#This Row],[Patient Waittime]]&lt;=60,"46-60",TRUE,"60+")</f>
        <v>16-30</v>
      </c>
      <c r="Q9081">
        <f>--(Table1[[#This Row],[Patient Waittime]]&lt;=30)</f>
        <v>1</v>
      </c>
      <c r="R9081">
        <f>--Table1[[#This Row],[Patient Admission Flag]]</f>
        <v>1</v>
      </c>
      <c r="S9081">
        <f>--AND(Table1[[#This Row],[WithinTarget]]=1,Table1[[#This Row],[Patient Satisfaction Score]]&gt;=7)</f>
        <v>1</v>
      </c>
      <c r="T9081" t="str">
        <f>IF(LEFT(Table1[[#This Row],[Patient Gender]],1)="F","Female","Male")</f>
        <v>Male</v>
      </c>
    </row>
    <row r="9082" spans="1:20" x14ac:dyDescent="0.3">
      <c r="A9082" t="s">
        <v>9186</v>
      </c>
      <c r="B9082" s="1">
        <v>45192.541666666664</v>
      </c>
      <c r="C9082" t="s">
        <v>9</v>
      </c>
      <c r="D9082">
        <v>7</v>
      </c>
      <c r="E9082" t="s">
        <v>10</v>
      </c>
      <c r="F9082" t="s">
        <v>11</v>
      </c>
      <c r="G9082" t="b">
        <v>1</v>
      </c>
      <c r="H9082">
        <v>8</v>
      </c>
      <c r="I9082">
        <v>19</v>
      </c>
      <c r="J9082" t="b">
        <v>1</v>
      </c>
      <c r="K9082">
        <f>YEAR(Table1[[#This Row],[Patient Admission Date]])</f>
        <v>2023</v>
      </c>
      <c r="L9082" t="str">
        <f>TEXT(Table1[[#This Row],[Patient Admission Date]],"mmm")</f>
        <v>Sep</v>
      </c>
      <c r="M9082" t="str">
        <f>TEXT(Table1[[#This Row],[Patient Admission Date]],"ddd")</f>
        <v>Sat</v>
      </c>
      <c r="N9082" t="str">
        <f>TEXT(INT(HOUR(Table1[[#This Row],[Patient Admission Date]])/3)*3,"00")&amp;"-"&amp;TEXT(INT(HOUR(Table1[[#This Row],[Patient Admission Date]])/3)*3+3,"00")</f>
        <v>12-15</v>
      </c>
      <c r="O9082" t="str" cm="1">
        <f t="array" ref="O9082">_xlfn.IFS(Table1[[#This Row],[Patient Age]]&lt;=14,"0-14",Table1[[#This Row],[Patient Age]]&lt;=29,"15-29",Table1[[#This Row],[Patient Age]]&lt;=44,"30-44",Table1[[#This Row],[Patient Age]]&lt;=59,"45-59",Table1[[#This Row],[Patient Age]]&lt;=74,"60-74",TRUE,"75+")</f>
        <v>0-14</v>
      </c>
      <c r="P9082" t="str" cm="1">
        <f t="array" ref="P9082">_xlfn.IFS(Table1[[#This Row],[Patient Waittime]]&lt;=15,"0-15",Table1[[#This Row],[Patient Waittime]]&lt;=30,"16-30",Table1[[#This Row],[Patient Waittime]]&lt;=45,"31-45",Table1[[#This Row],[Patient Waittime]]&lt;=60,"46-60",TRUE,"60+")</f>
        <v>16-30</v>
      </c>
      <c r="Q9082">
        <f>--(Table1[[#This Row],[Patient Waittime]]&lt;=30)</f>
        <v>1</v>
      </c>
      <c r="R9082">
        <f>--Table1[[#This Row],[Patient Admission Flag]]</f>
        <v>1</v>
      </c>
      <c r="S9082">
        <f>--AND(Table1[[#This Row],[WithinTarget]]=1,Table1[[#This Row],[Patient Satisfaction Score]]&gt;=7)</f>
        <v>1</v>
      </c>
      <c r="T9082" t="str">
        <f>IF(LEFT(Table1[[#This Row],[Patient Gender]],1)="F","Female","Male")</f>
        <v>Male</v>
      </c>
    </row>
    <row r="9083" spans="1:20" x14ac:dyDescent="0.3">
      <c r="A9083" t="s">
        <v>9187</v>
      </c>
      <c r="B9083" s="1">
        <v>45492.696527777778</v>
      </c>
      <c r="C9083" t="s">
        <v>9</v>
      </c>
      <c r="D9083">
        <v>11</v>
      </c>
      <c r="E9083" t="s">
        <v>10</v>
      </c>
      <c r="F9083" t="s">
        <v>11</v>
      </c>
      <c r="G9083" t="b">
        <v>1</v>
      </c>
      <c r="H9083">
        <v>8</v>
      </c>
      <c r="I9083">
        <v>46</v>
      </c>
      <c r="J9083" t="b">
        <v>1</v>
      </c>
      <c r="K9083">
        <f>YEAR(Table1[[#This Row],[Patient Admission Date]])</f>
        <v>2024</v>
      </c>
      <c r="L9083" t="str">
        <f>TEXT(Table1[[#This Row],[Patient Admission Date]],"mmm")</f>
        <v>Jul</v>
      </c>
      <c r="M9083" t="str">
        <f>TEXT(Table1[[#This Row],[Patient Admission Date]],"ddd")</f>
        <v>Fri</v>
      </c>
      <c r="N9083" t="str">
        <f>TEXT(INT(HOUR(Table1[[#This Row],[Patient Admission Date]])/3)*3,"00")&amp;"-"&amp;TEXT(INT(HOUR(Table1[[#This Row],[Patient Admission Date]])/3)*3+3,"00")</f>
        <v>15-18</v>
      </c>
      <c r="O9083" t="str" cm="1">
        <f t="array" ref="O9083">_xlfn.IFS(Table1[[#This Row],[Patient Age]]&lt;=14,"0-14",Table1[[#This Row],[Patient Age]]&lt;=29,"15-29",Table1[[#This Row],[Patient Age]]&lt;=44,"30-44",Table1[[#This Row],[Patient Age]]&lt;=59,"45-59",Table1[[#This Row],[Patient Age]]&lt;=74,"60-74",TRUE,"75+")</f>
        <v>0-14</v>
      </c>
      <c r="P9083" t="str" cm="1">
        <f t="array" ref="P9083">_xlfn.IFS(Table1[[#This Row],[Patient Waittime]]&lt;=15,"0-15",Table1[[#This Row],[Patient Waittime]]&lt;=30,"16-30",Table1[[#This Row],[Patient Waittime]]&lt;=45,"31-45",Table1[[#This Row],[Patient Waittime]]&lt;=60,"46-60",TRUE,"60+")</f>
        <v>46-60</v>
      </c>
      <c r="Q9083">
        <f>--(Table1[[#This Row],[Patient Waittime]]&lt;=30)</f>
        <v>0</v>
      </c>
      <c r="R9083">
        <f>--Table1[[#This Row],[Patient Admission Flag]]</f>
        <v>1</v>
      </c>
      <c r="S9083">
        <f>--AND(Table1[[#This Row],[WithinTarget]]=1,Table1[[#This Row],[Patient Satisfaction Score]]&gt;=7)</f>
        <v>0</v>
      </c>
      <c r="T9083" t="str">
        <f>IF(LEFT(Table1[[#This Row],[Patient Gender]],1)="F","Female","Male")</f>
        <v>Male</v>
      </c>
    </row>
    <row r="9084" spans="1:20" x14ac:dyDescent="0.3">
      <c r="A9084" t="s">
        <v>9188</v>
      </c>
      <c r="B9084" s="1">
        <v>45359.668055555558</v>
      </c>
      <c r="C9084" t="s">
        <v>9</v>
      </c>
      <c r="D9084">
        <v>67</v>
      </c>
      <c r="E9084" t="s">
        <v>10</v>
      </c>
      <c r="F9084" t="s">
        <v>11</v>
      </c>
      <c r="G9084" t="b">
        <v>1</v>
      </c>
      <c r="H9084">
        <v>8</v>
      </c>
      <c r="I9084">
        <v>15</v>
      </c>
      <c r="J9084" t="b">
        <v>1</v>
      </c>
      <c r="K9084">
        <f>YEAR(Table1[[#This Row],[Patient Admission Date]])</f>
        <v>2024</v>
      </c>
      <c r="L9084" t="str">
        <f>TEXT(Table1[[#This Row],[Patient Admission Date]],"mmm")</f>
        <v>Mar</v>
      </c>
      <c r="M9084" t="str">
        <f>TEXT(Table1[[#This Row],[Patient Admission Date]],"ddd")</f>
        <v>Fri</v>
      </c>
      <c r="N9084" t="str">
        <f>TEXT(INT(HOUR(Table1[[#This Row],[Patient Admission Date]])/3)*3,"00")&amp;"-"&amp;TEXT(INT(HOUR(Table1[[#This Row],[Patient Admission Date]])/3)*3+3,"00")</f>
        <v>15-18</v>
      </c>
      <c r="O9084" t="str" cm="1">
        <f t="array" ref="O9084">_xlfn.IFS(Table1[[#This Row],[Patient Age]]&lt;=14,"0-14",Table1[[#This Row],[Patient Age]]&lt;=29,"15-29",Table1[[#This Row],[Patient Age]]&lt;=44,"30-44",Table1[[#This Row],[Patient Age]]&lt;=59,"45-59",Table1[[#This Row],[Patient Age]]&lt;=74,"60-74",TRUE,"75+")</f>
        <v>60-74</v>
      </c>
      <c r="P9084" t="str" cm="1">
        <f t="array" ref="P9084">_xlfn.IFS(Table1[[#This Row],[Patient Waittime]]&lt;=15,"0-15",Table1[[#This Row],[Patient Waittime]]&lt;=30,"16-30",Table1[[#This Row],[Patient Waittime]]&lt;=45,"31-45",Table1[[#This Row],[Patient Waittime]]&lt;=60,"46-60",TRUE,"60+")</f>
        <v>0-15</v>
      </c>
      <c r="Q9084">
        <f>--(Table1[[#This Row],[Patient Waittime]]&lt;=30)</f>
        <v>1</v>
      </c>
      <c r="R9084">
        <f>--Table1[[#This Row],[Patient Admission Flag]]</f>
        <v>1</v>
      </c>
      <c r="S9084">
        <f>--AND(Table1[[#This Row],[WithinTarget]]=1,Table1[[#This Row],[Patient Satisfaction Score]]&gt;=7)</f>
        <v>1</v>
      </c>
      <c r="T9084" t="str">
        <f>IF(LEFT(Table1[[#This Row],[Patient Gender]],1)="F","Female","Male")</f>
        <v>Male</v>
      </c>
    </row>
    <row r="9085" spans="1:20" x14ac:dyDescent="0.3">
      <c r="A9085" t="s">
        <v>9189</v>
      </c>
      <c r="B9085" s="1">
        <v>45349.148611111108</v>
      </c>
      <c r="C9085" t="s">
        <v>9</v>
      </c>
      <c r="D9085">
        <v>67</v>
      </c>
      <c r="E9085" t="s">
        <v>10</v>
      </c>
      <c r="F9085" t="s">
        <v>11</v>
      </c>
      <c r="G9085" t="b">
        <v>1</v>
      </c>
      <c r="H9085">
        <v>8</v>
      </c>
      <c r="I9085">
        <v>47</v>
      </c>
      <c r="J9085" t="b">
        <v>1</v>
      </c>
      <c r="K9085">
        <f>YEAR(Table1[[#This Row],[Patient Admission Date]])</f>
        <v>2024</v>
      </c>
      <c r="L9085" t="str">
        <f>TEXT(Table1[[#This Row],[Patient Admission Date]],"mmm")</f>
        <v>Feb</v>
      </c>
      <c r="M9085" t="str">
        <f>TEXT(Table1[[#This Row],[Patient Admission Date]],"ddd")</f>
        <v>Tue</v>
      </c>
      <c r="N9085" t="str">
        <f>TEXT(INT(HOUR(Table1[[#This Row],[Patient Admission Date]])/3)*3,"00")&amp;"-"&amp;TEXT(INT(HOUR(Table1[[#This Row],[Patient Admission Date]])/3)*3+3,"00")</f>
        <v>03-06</v>
      </c>
      <c r="O9085" t="str" cm="1">
        <f t="array" ref="O9085">_xlfn.IFS(Table1[[#This Row],[Patient Age]]&lt;=14,"0-14",Table1[[#This Row],[Patient Age]]&lt;=29,"15-29",Table1[[#This Row],[Patient Age]]&lt;=44,"30-44",Table1[[#This Row],[Patient Age]]&lt;=59,"45-59",Table1[[#This Row],[Patient Age]]&lt;=74,"60-74",TRUE,"75+")</f>
        <v>60-74</v>
      </c>
      <c r="P9085" t="str" cm="1">
        <f t="array" ref="P9085">_xlfn.IFS(Table1[[#This Row],[Patient Waittime]]&lt;=15,"0-15",Table1[[#This Row],[Patient Waittime]]&lt;=30,"16-30",Table1[[#This Row],[Patient Waittime]]&lt;=45,"31-45",Table1[[#This Row],[Patient Waittime]]&lt;=60,"46-60",TRUE,"60+")</f>
        <v>46-60</v>
      </c>
      <c r="Q9085">
        <f>--(Table1[[#This Row],[Patient Waittime]]&lt;=30)</f>
        <v>0</v>
      </c>
      <c r="R9085">
        <f>--Table1[[#This Row],[Patient Admission Flag]]</f>
        <v>1</v>
      </c>
      <c r="S9085">
        <f>--AND(Table1[[#This Row],[WithinTarget]]=1,Table1[[#This Row],[Patient Satisfaction Score]]&gt;=7)</f>
        <v>0</v>
      </c>
      <c r="T9085" t="str">
        <f>IF(LEFT(Table1[[#This Row],[Patient Gender]],1)="F","Female","Male")</f>
        <v>Male</v>
      </c>
    </row>
    <row r="9086" spans="1:20" x14ac:dyDescent="0.3">
      <c r="A9086" t="s">
        <v>9190</v>
      </c>
      <c r="B9086" s="1">
        <v>45319.370833333334</v>
      </c>
      <c r="C9086" t="s">
        <v>9</v>
      </c>
      <c r="D9086">
        <v>46</v>
      </c>
      <c r="E9086" t="s">
        <v>10</v>
      </c>
      <c r="F9086" t="s">
        <v>11</v>
      </c>
      <c r="G9086" t="b">
        <v>1</v>
      </c>
      <c r="H9086">
        <v>8</v>
      </c>
      <c r="I9086">
        <v>26</v>
      </c>
      <c r="J9086" t="b">
        <v>1</v>
      </c>
      <c r="K9086">
        <f>YEAR(Table1[[#This Row],[Patient Admission Date]])</f>
        <v>2024</v>
      </c>
      <c r="L9086" t="str">
        <f>TEXT(Table1[[#This Row],[Patient Admission Date]],"mmm")</f>
        <v>Jan</v>
      </c>
      <c r="M9086" t="str">
        <f>TEXT(Table1[[#This Row],[Patient Admission Date]],"ddd")</f>
        <v>Sun</v>
      </c>
      <c r="N9086" t="str">
        <f>TEXT(INT(HOUR(Table1[[#This Row],[Patient Admission Date]])/3)*3,"00")&amp;"-"&amp;TEXT(INT(HOUR(Table1[[#This Row],[Patient Admission Date]])/3)*3+3,"00")</f>
        <v>06-09</v>
      </c>
      <c r="O9086" t="str" cm="1">
        <f t="array" ref="O9086">_xlfn.IFS(Table1[[#This Row],[Patient Age]]&lt;=14,"0-14",Table1[[#This Row],[Patient Age]]&lt;=29,"15-29",Table1[[#This Row],[Patient Age]]&lt;=44,"30-44",Table1[[#This Row],[Patient Age]]&lt;=59,"45-59",Table1[[#This Row],[Patient Age]]&lt;=74,"60-74",TRUE,"75+")</f>
        <v>45-59</v>
      </c>
      <c r="P9086" t="str" cm="1">
        <f t="array" ref="P9086">_xlfn.IFS(Table1[[#This Row],[Patient Waittime]]&lt;=15,"0-15",Table1[[#This Row],[Patient Waittime]]&lt;=30,"16-30",Table1[[#This Row],[Patient Waittime]]&lt;=45,"31-45",Table1[[#This Row],[Patient Waittime]]&lt;=60,"46-60",TRUE,"60+")</f>
        <v>16-30</v>
      </c>
      <c r="Q9086">
        <f>--(Table1[[#This Row],[Patient Waittime]]&lt;=30)</f>
        <v>1</v>
      </c>
      <c r="R9086">
        <f>--Table1[[#This Row],[Patient Admission Flag]]</f>
        <v>1</v>
      </c>
      <c r="S9086">
        <f>--AND(Table1[[#This Row],[WithinTarget]]=1,Table1[[#This Row],[Patient Satisfaction Score]]&gt;=7)</f>
        <v>1</v>
      </c>
      <c r="T9086" t="str">
        <f>IF(LEFT(Table1[[#This Row],[Patient Gender]],1)="F","Female","Male")</f>
        <v>Male</v>
      </c>
    </row>
    <row r="9087" spans="1:20" x14ac:dyDescent="0.3">
      <c r="A9087" t="s">
        <v>9191</v>
      </c>
      <c r="B9087" s="1">
        <v>45532.859027777777</v>
      </c>
      <c r="C9087" t="s">
        <v>9</v>
      </c>
      <c r="D9087">
        <v>76</v>
      </c>
      <c r="E9087" t="s">
        <v>10</v>
      </c>
      <c r="F9087" t="s">
        <v>11</v>
      </c>
      <c r="G9087" t="b">
        <v>1</v>
      </c>
      <c r="H9087">
        <v>8</v>
      </c>
      <c r="I9087">
        <v>14</v>
      </c>
      <c r="J9087" t="b">
        <v>1</v>
      </c>
      <c r="K9087">
        <f>YEAR(Table1[[#This Row],[Patient Admission Date]])</f>
        <v>2024</v>
      </c>
      <c r="L9087" t="str">
        <f>TEXT(Table1[[#This Row],[Patient Admission Date]],"mmm")</f>
        <v>Aug</v>
      </c>
      <c r="M9087" t="str">
        <f>TEXT(Table1[[#This Row],[Patient Admission Date]],"ddd")</f>
        <v>Wed</v>
      </c>
      <c r="N9087" t="str">
        <f>TEXT(INT(HOUR(Table1[[#This Row],[Patient Admission Date]])/3)*3,"00")&amp;"-"&amp;TEXT(INT(HOUR(Table1[[#This Row],[Patient Admission Date]])/3)*3+3,"00")</f>
        <v>18-21</v>
      </c>
      <c r="O9087" t="str" cm="1">
        <f t="array" ref="O9087">_xlfn.IFS(Table1[[#This Row],[Patient Age]]&lt;=14,"0-14",Table1[[#This Row],[Patient Age]]&lt;=29,"15-29",Table1[[#This Row],[Patient Age]]&lt;=44,"30-44",Table1[[#This Row],[Patient Age]]&lt;=59,"45-59",Table1[[#This Row],[Patient Age]]&lt;=74,"60-74",TRUE,"75+")</f>
        <v>75+</v>
      </c>
      <c r="P9087" t="str" cm="1">
        <f t="array" ref="P9087">_xlfn.IFS(Table1[[#This Row],[Patient Waittime]]&lt;=15,"0-15",Table1[[#This Row],[Patient Waittime]]&lt;=30,"16-30",Table1[[#This Row],[Patient Waittime]]&lt;=45,"31-45",Table1[[#This Row],[Patient Waittime]]&lt;=60,"46-60",TRUE,"60+")</f>
        <v>0-15</v>
      </c>
      <c r="Q9087">
        <f>--(Table1[[#This Row],[Patient Waittime]]&lt;=30)</f>
        <v>1</v>
      </c>
      <c r="R9087">
        <f>--Table1[[#This Row],[Patient Admission Flag]]</f>
        <v>1</v>
      </c>
      <c r="S9087">
        <f>--AND(Table1[[#This Row],[WithinTarget]]=1,Table1[[#This Row],[Patient Satisfaction Score]]&gt;=7)</f>
        <v>1</v>
      </c>
      <c r="T9087" t="str">
        <f>IF(LEFT(Table1[[#This Row],[Patient Gender]],1)="F","Female","Male")</f>
        <v>Male</v>
      </c>
    </row>
    <row r="9088" spans="1:20" x14ac:dyDescent="0.3">
      <c r="A9088" t="s">
        <v>9192</v>
      </c>
      <c r="B9088" s="1">
        <v>45495.085416666669</v>
      </c>
      <c r="C9088" t="s">
        <v>9</v>
      </c>
      <c r="D9088">
        <v>7</v>
      </c>
      <c r="E9088" t="s">
        <v>10</v>
      </c>
      <c r="F9088" t="s">
        <v>11</v>
      </c>
      <c r="G9088" t="b">
        <v>1</v>
      </c>
      <c r="H9088">
        <v>8</v>
      </c>
      <c r="I9088">
        <v>47</v>
      </c>
      <c r="J9088" t="b">
        <v>1</v>
      </c>
      <c r="K9088">
        <f>YEAR(Table1[[#This Row],[Patient Admission Date]])</f>
        <v>2024</v>
      </c>
      <c r="L9088" t="str">
        <f>TEXT(Table1[[#This Row],[Patient Admission Date]],"mmm")</f>
        <v>Jul</v>
      </c>
      <c r="M9088" t="str">
        <f>TEXT(Table1[[#This Row],[Patient Admission Date]],"ddd")</f>
        <v>Mon</v>
      </c>
      <c r="N9088" t="str">
        <f>TEXT(INT(HOUR(Table1[[#This Row],[Patient Admission Date]])/3)*3,"00")&amp;"-"&amp;TEXT(INT(HOUR(Table1[[#This Row],[Patient Admission Date]])/3)*3+3,"00")</f>
        <v>00-03</v>
      </c>
      <c r="O9088" t="str" cm="1">
        <f t="array" ref="O9088">_xlfn.IFS(Table1[[#This Row],[Patient Age]]&lt;=14,"0-14",Table1[[#This Row],[Patient Age]]&lt;=29,"15-29",Table1[[#This Row],[Patient Age]]&lt;=44,"30-44",Table1[[#This Row],[Patient Age]]&lt;=59,"45-59",Table1[[#This Row],[Patient Age]]&lt;=74,"60-74",TRUE,"75+")</f>
        <v>0-14</v>
      </c>
      <c r="P9088" t="str" cm="1">
        <f t="array" ref="P9088">_xlfn.IFS(Table1[[#This Row],[Patient Waittime]]&lt;=15,"0-15",Table1[[#This Row],[Patient Waittime]]&lt;=30,"16-30",Table1[[#This Row],[Patient Waittime]]&lt;=45,"31-45",Table1[[#This Row],[Patient Waittime]]&lt;=60,"46-60",TRUE,"60+")</f>
        <v>46-60</v>
      </c>
      <c r="Q9088">
        <f>--(Table1[[#This Row],[Patient Waittime]]&lt;=30)</f>
        <v>0</v>
      </c>
      <c r="R9088">
        <f>--Table1[[#This Row],[Patient Admission Flag]]</f>
        <v>1</v>
      </c>
      <c r="S9088">
        <f>--AND(Table1[[#This Row],[WithinTarget]]=1,Table1[[#This Row],[Patient Satisfaction Score]]&gt;=7)</f>
        <v>0</v>
      </c>
      <c r="T9088" t="str">
        <f>IF(LEFT(Table1[[#This Row],[Patient Gender]],1)="F","Female","Male")</f>
        <v>Male</v>
      </c>
    </row>
    <row r="9089" spans="1:20" x14ac:dyDescent="0.3">
      <c r="A9089" t="s">
        <v>9193</v>
      </c>
      <c r="B9089" s="1">
        <v>45253.353472222225</v>
      </c>
      <c r="C9089" t="s">
        <v>9</v>
      </c>
      <c r="D9089">
        <v>44</v>
      </c>
      <c r="E9089" t="s">
        <v>10</v>
      </c>
      <c r="F9089" t="s">
        <v>11</v>
      </c>
      <c r="G9089" t="b">
        <v>1</v>
      </c>
      <c r="H9089">
        <v>8</v>
      </c>
      <c r="I9089">
        <v>51</v>
      </c>
      <c r="J9089" t="b">
        <v>1</v>
      </c>
      <c r="K9089">
        <f>YEAR(Table1[[#This Row],[Patient Admission Date]])</f>
        <v>2023</v>
      </c>
      <c r="L9089" t="str">
        <f>TEXT(Table1[[#This Row],[Patient Admission Date]],"mmm")</f>
        <v>Nov</v>
      </c>
      <c r="M9089" t="str">
        <f>TEXT(Table1[[#This Row],[Patient Admission Date]],"ddd")</f>
        <v>Thu</v>
      </c>
      <c r="N9089" t="str">
        <f>TEXT(INT(HOUR(Table1[[#This Row],[Patient Admission Date]])/3)*3,"00")&amp;"-"&amp;TEXT(INT(HOUR(Table1[[#This Row],[Patient Admission Date]])/3)*3+3,"00")</f>
        <v>06-09</v>
      </c>
      <c r="O9089" t="str" cm="1">
        <f t="array" ref="O9089">_xlfn.IFS(Table1[[#This Row],[Patient Age]]&lt;=14,"0-14",Table1[[#This Row],[Patient Age]]&lt;=29,"15-29",Table1[[#This Row],[Patient Age]]&lt;=44,"30-44",Table1[[#This Row],[Patient Age]]&lt;=59,"45-59",Table1[[#This Row],[Patient Age]]&lt;=74,"60-74",TRUE,"75+")</f>
        <v>30-44</v>
      </c>
      <c r="P9089" t="str" cm="1">
        <f t="array" ref="P9089">_xlfn.IFS(Table1[[#This Row],[Patient Waittime]]&lt;=15,"0-15",Table1[[#This Row],[Patient Waittime]]&lt;=30,"16-30",Table1[[#This Row],[Patient Waittime]]&lt;=45,"31-45",Table1[[#This Row],[Patient Waittime]]&lt;=60,"46-60",TRUE,"60+")</f>
        <v>46-60</v>
      </c>
      <c r="Q9089">
        <f>--(Table1[[#This Row],[Patient Waittime]]&lt;=30)</f>
        <v>0</v>
      </c>
      <c r="R9089">
        <f>--Table1[[#This Row],[Patient Admission Flag]]</f>
        <v>1</v>
      </c>
      <c r="S9089">
        <f>--AND(Table1[[#This Row],[WithinTarget]]=1,Table1[[#This Row],[Patient Satisfaction Score]]&gt;=7)</f>
        <v>0</v>
      </c>
      <c r="T9089" t="str">
        <f>IF(LEFT(Table1[[#This Row],[Patient Gender]],1)="F","Female","Male")</f>
        <v>Male</v>
      </c>
    </row>
    <row r="9090" spans="1:20" x14ac:dyDescent="0.3">
      <c r="A9090" t="s">
        <v>9194</v>
      </c>
      <c r="B9090" s="1">
        <v>45400.576388888891</v>
      </c>
      <c r="C9090" t="s">
        <v>9</v>
      </c>
      <c r="D9090">
        <v>39</v>
      </c>
      <c r="E9090" t="s">
        <v>10</v>
      </c>
      <c r="F9090" t="s">
        <v>11</v>
      </c>
      <c r="G9090" t="b">
        <v>1</v>
      </c>
      <c r="H9090">
        <v>8</v>
      </c>
      <c r="I9090">
        <v>35</v>
      </c>
      <c r="J9090" t="b">
        <v>1</v>
      </c>
      <c r="K9090">
        <f>YEAR(Table1[[#This Row],[Patient Admission Date]])</f>
        <v>2024</v>
      </c>
      <c r="L9090" t="str">
        <f>TEXT(Table1[[#This Row],[Patient Admission Date]],"mmm")</f>
        <v>Apr</v>
      </c>
      <c r="M9090" t="str">
        <f>TEXT(Table1[[#This Row],[Patient Admission Date]],"ddd")</f>
        <v>Thu</v>
      </c>
      <c r="N9090" t="str">
        <f>TEXT(INT(HOUR(Table1[[#This Row],[Patient Admission Date]])/3)*3,"00")&amp;"-"&amp;TEXT(INT(HOUR(Table1[[#This Row],[Patient Admission Date]])/3)*3+3,"00")</f>
        <v>12-15</v>
      </c>
      <c r="O9090" t="str" cm="1">
        <f t="array" ref="O9090">_xlfn.IFS(Table1[[#This Row],[Patient Age]]&lt;=14,"0-14",Table1[[#This Row],[Patient Age]]&lt;=29,"15-29",Table1[[#This Row],[Patient Age]]&lt;=44,"30-44",Table1[[#This Row],[Patient Age]]&lt;=59,"45-59",Table1[[#This Row],[Patient Age]]&lt;=74,"60-74",TRUE,"75+")</f>
        <v>30-44</v>
      </c>
      <c r="P9090" t="str" cm="1">
        <f t="array" ref="P9090">_xlfn.IFS(Table1[[#This Row],[Patient Waittime]]&lt;=15,"0-15",Table1[[#This Row],[Patient Waittime]]&lt;=30,"16-30",Table1[[#This Row],[Patient Waittime]]&lt;=45,"31-45",Table1[[#This Row],[Patient Waittime]]&lt;=60,"46-60",TRUE,"60+")</f>
        <v>31-45</v>
      </c>
      <c r="Q9090">
        <f>--(Table1[[#This Row],[Patient Waittime]]&lt;=30)</f>
        <v>0</v>
      </c>
      <c r="R9090">
        <f>--Table1[[#This Row],[Patient Admission Flag]]</f>
        <v>1</v>
      </c>
      <c r="S9090">
        <f>--AND(Table1[[#This Row],[WithinTarget]]=1,Table1[[#This Row],[Patient Satisfaction Score]]&gt;=7)</f>
        <v>0</v>
      </c>
      <c r="T9090" t="str">
        <f>IF(LEFT(Table1[[#This Row],[Patient Gender]],1)="F","Female","Male")</f>
        <v>Male</v>
      </c>
    </row>
    <row r="9091" spans="1:20" x14ac:dyDescent="0.3">
      <c r="A9091" t="s">
        <v>9195</v>
      </c>
      <c r="B9091" s="1">
        <v>45240.56527777778</v>
      </c>
      <c r="C9091" t="s">
        <v>9</v>
      </c>
      <c r="D9091">
        <v>2</v>
      </c>
      <c r="E9091" t="s">
        <v>10</v>
      </c>
      <c r="F9091" t="s">
        <v>11</v>
      </c>
      <c r="G9091" t="b">
        <v>1</v>
      </c>
      <c r="H9091">
        <v>9</v>
      </c>
      <c r="I9091">
        <v>14</v>
      </c>
      <c r="J9091" t="b">
        <v>1</v>
      </c>
      <c r="K9091">
        <f>YEAR(Table1[[#This Row],[Patient Admission Date]])</f>
        <v>2023</v>
      </c>
      <c r="L9091" t="str">
        <f>TEXT(Table1[[#This Row],[Patient Admission Date]],"mmm")</f>
        <v>Nov</v>
      </c>
      <c r="M9091" t="str">
        <f>TEXT(Table1[[#This Row],[Patient Admission Date]],"ddd")</f>
        <v>Fri</v>
      </c>
      <c r="N9091" t="str">
        <f>TEXT(INT(HOUR(Table1[[#This Row],[Patient Admission Date]])/3)*3,"00")&amp;"-"&amp;TEXT(INT(HOUR(Table1[[#This Row],[Patient Admission Date]])/3)*3+3,"00")</f>
        <v>12-15</v>
      </c>
      <c r="O9091" t="str" cm="1">
        <f t="array" ref="O9091">_xlfn.IFS(Table1[[#This Row],[Patient Age]]&lt;=14,"0-14",Table1[[#This Row],[Patient Age]]&lt;=29,"15-29",Table1[[#This Row],[Patient Age]]&lt;=44,"30-44",Table1[[#This Row],[Patient Age]]&lt;=59,"45-59",Table1[[#This Row],[Patient Age]]&lt;=74,"60-74",TRUE,"75+")</f>
        <v>0-14</v>
      </c>
      <c r="P9091" t="str" cm="1">
        <f t="array" ref="P9091">_xlfn.IFS(Table1[[#This Row],[Patient Waittime]]&lt;=15,"0-15",Table1[[#This Row],[Patient Waittime]]&lt;=30,"16-30",Table1[[#This Row],[Patient Waittime]]&lt;=45,"31-45",Table1[[#This Row],[Patient Waittime]]&lt;=60,"46-60",TRUE,"60+")</f>
        <v>0-15</v>
      </c>
      <c r="Q9091">
        <f>--(Table1[[#This Row],[Patient Waittime]]&lt;=30)</f>
        <v>1</v>
      </c>
      <c r="R9091">
        <f>--Table1[[#This Row],[Patient Admission Flag]]</f>
        <v>1</v>
      </c>
      <c r="S9091">
        <f>--AND(Table1[[#This Row],[WithinTarget]]=1,Table1[[#This Row],[Patient Satisfaction Score]]&gt;=7)</f>
        <v>1</v>
      </c>
      <c r="T9091" t="str">
        <f>IF(LEFT(Table1[[#This Row],[Patient Gender]],1)="F","Female","Male")</f>
        <v>Male</v>
      </c>
    </row>
    <row r="9092" spans="1:20" x14ac:dyDescent="0.3">
      <c r="A9092" t="s">
        <v>9196</v>
      </c>
      <c r="B9092" s="1">
        <v>45103.465277777781</v>
      </c>
      <c r="C9092" t="s">
        <v>9</v>
      </c>
      <c r="D9092">
        <v>45</v>
      </c>
      <c r="E9092" t="s">
        <v>10</v>
      </c>
      <c r="F9092" t="s">
        <v>11</v>
      </c>
      <c r="G9092" t="b">
        <v>1</v>
      </c>
      <c r="H9092">
        <v>9</v>
      </c>
      <c r="I9092">
        <v>57</v>
      </c>
      <c r="J9092" t="b">
        <v>1</v>
      </c>
      <c r="K9092">
        <f>YEAR(Table1[[#This Row],[Patient Admission Date]])</f>
        <v>2023</v>
      </c>
      <c r="L9092" t="str">
        <f>TEXT(Table1[[#This Row],[Patient Admission Date]],"mmm")</f>
        <v>Jun</v>
      </c>
      <c r="M9092" t="str">
        <f>TEXT(Table1[[#This Row],[Patient Admission Date]],"ddd")</f>
        <v>Mon</v>
      </c>
      <c r="N9092" t="str">
        <f>TEXT(INT(HOUR(Table1[[#This Row],[Patient Admission Date]])/3)*3,"00")&amp;"-"&amp;TEXT(INT(HOUR(Table1[[#This Row],[Patient Admission Date]])/3)*3+3,"00")</f>
        <v>09-12</v>
      </c>
      <c r="O9092" t="str" cm="1">
        <f t="array" ref="O9092">_xlfn.IFS(Table1[[#This Row],[Patient Age]]&lt;=14,"0-14",Table1[[#This Row],[Patient Age]]&lt;=29,"15-29",Table1[[#This Row],[Patient Age]]&lt;=44,"30-44",Table1[[#This Row],[Patient Age]]&lt;=59,"45-59",Table1[[#This Row],[Patient Age]]&lt;=74,"60-74",TRUE,"75+")</f>
        <v>45-59</v>
      </c>
      <c r="P9092" t="str" cm="1">
        <f t="array" ref="P9092">_xlfn.IFS(Table1[[#This Row],[Patient Waittime]]&lt;=15,"0-15",Table1[[#This Row],[Patient Waittime]]&lt;=30,"16-30",Table1[[#This Row],[Patient Waittime]]&lt;=45,"31-45",Table1[[#This Row],[Patient Waittime]]&lt;=60,"46-60",TRUE,"60+")</f>
        <v>46-60</v>
      </c>
      <c r="Q9092">
        <f>--(Table1[[#This Row],[Patient Waittime]]&lt;=30)</f>
        <v>0</v>
      </c>
      <c r="R9092">
        <f>--Table1[[#This Row],[Patient Admission Flag]]</f>
        <v>1</v>
      </c>
      <c r="S9092">
        <f>--AND(Table1[[#This Row],[WithinTarget]]=1,Table1[[#This Row],[Patient Satisfaction Score]]&gt;=7)</f>
        <v>0</v>
      </c>
      <c r="T9092" t="str">
        <f>IF(LEFT(Table1[[#This Row],[Patient Gender]],1)="F","Female","Male")</f>
        <v>Male</v>
      </c>
    </row>
    <row r="9093" spans="1:20" x14ac:dyDescent="0.3">
      <c r="A9093" t="s">
        <v>9197</v>
      </c>
      <c r="B9093" s="1">
        <v>45481.553472222222</v>
      </c>
      <c r="C9093" t="s">
        <v>9</v>
      </c>
      <c r="D9093">
        <v>47</v>
      </c>
      <c r="E9093" t="s">
        <v>10</v>
      </c>
      <c r="F9093" t="s">
        <v>11</v>
      </c>
      <c r="G9093" t="b">
        <v>1</v>
      </c>
      <c r="H9093">
        <v>9</v>
      </c>
      <c r="I9093">
        <v>59</v>
      </c>
      <c r="J9093" t="b">
        <v>1</v>
      </c>
      <c r="K9093">
        <f>YEAR(Table1[[#This Row],[Patient Admission Date]])</f>
        <v>2024</v>
      </c>
      <c r="L9093" t="str">
        <f>TEXT(Table1[[#This Row],[Patient Admission Date]],"mmm")</f>
        <v>Jul</v>
      </c>
      <c r="M9093" t="str">
        <f>TEXT(Table1[[#This Row],[Patient Admission Date]],"ddd")</f>
        <v>Mon</v>
      </c>
      <c r="N9093" t="str">
        <f>TEXT(INT(HOUR(Table1[[#This Row],[Patient Admission Date]])/3)*3,"00")&amp;"-"&amp;TEXT(INT(HOUR(Table1[[#This Row],[Patient Admission Date]])/3)*3+3,"00")</f>
        <v>12-15</v>
      </c>
      <c r="O9093" t="str" cm="1">
        <f t="array" ref="O9093">_xlfn.IFS(Table1[[#This Row],[Patient Age]]&lt;=14,"0-14",Table1[[#This Row],[Patient Age]]&lt;=29,"15-29",Table1[[#This Row],[Patient Age]]&lt;=44,"30-44",Table1[[#This Row],[Patient Age]]&lt;=59,"45-59",Table1[[#This Row],[Patient Age]]&lt;=74,"60-74",TRUE,"75+")</f>
        <v>45-59</v>
      </c>
      <c r="P9093" t="str" cm="1">
        <f t="array" ref="P9093">_xlfn.IFS(Table1[[#This Row],[Patient Waittime]]&lt;=15,"0-15",Table1[[#This Row],[Patient Waittime]]&lt;=30,"16-30",Table1[[#This Row],[Patient Waittime]]&lt;=45,"31-45",Table1[[#This Row],[Patient Waittime]]&lt;=60,"46-60",TRUE,"60+")</f>
        <v>46-60</v>
      </c>
      <c r="Q9093">
        <f>--(Table1[[#This Row],[Patient Waittime]]&lt;=30)</f>
        <v>0</v>
      </c>
      <c r="R9093">
        <f>--Table1[[#This Row],[Patient Admission Flag]]</f>
        <v>1</v>
      </c>
      <c r="S9093">
        <f>--AND(Table1[[#This Row],[WithinTarget]]=1,Table1[[#This Row],[Patient Satisfaction Score]]&gt;=7)</f>
        <v>0</v>
      </c>
      <c r="T9093" t="str">
        <f>IF(LEFT(Table1[[#This Row],[Patient Gender]],1)="F","Female","Male")</f>
        <v>Male</v>
      </c>
    </row>
    <row r="9094" spans="1:20" x14ac:dyDescent="0.3">
      <c r="A9094" t="s">
        <v>9198</v>
      </c>
      <c r="B9094" s="1">
        <v>45226.177777777775</v>
      </c>
      <c r="C9094" t="s">
        <v>9</v>
      </c>
      <c r="D9094">
        <v>63</v>
      </c>
      <c r="E9094" t="s">
        <v>10</v>
      </c>
      <c r="F9094" t="s">
        <v>11</v>
      </c>
      <c r="G9094" t="b">
        <v>1</v>
      </c>
      <c r="H9094">
        <v>9</v>
      </c>
      <c r="I9094">
        <v>47</v>
      </c>
      <c r="J9094" t="b">
        <v>1</v>
      </c>
      <c r="K9094">
        <f>YEAR(Table1[[#This Row],[Patient Admission Date]])</f>
        <v>2023</v>
      </c>
      <c r="L9094" t="str">
        <f>TEXT(Table1[[#This Row],[Patient Admission Date]],"mmm")</f>
        <v>Oct</v>
      </c>
      <c r="M9094" t="str">
        <f>TEXT(Table1[[#This Row],[Patient Admission Date]],"ddd")</f>
        <v>Fri</v>
      </c>
      <c r="N9094" t="str">
        <f>TEXT(INT(HOUR(Table1[[#This Row],[Patient Admission Date]])/3)*3,"00")&amp;"-"&amp;TEXT(INT(HOUR(Table1[[#This Row],[Patient Admission Date]])/3)*3+3,"00")</f>
        <v>03-06</v>
      </c>
      <c r="O9094" t="str" cm="1">
        <f t="array" ref="O9094">_xlfn.IFS(Table1[[#This Row],[Patient Age]]&lt;=14,"0-14",Table1[[#This Row],[Patient Age]]&lt;=29,"15-29",Table1[[#This Row],[Patient Age]]&lt;=44,"30-44",Table1[[#This Row],[Patient Age]]&lt;=59,"45-59",Table1[[#This Row],[Patient Age]]&lt;=74,"60-74",TRUE,"75+")</f>
        <v>60-74</v>
      </c>
      <c r="P9094" t="str" cm="1">
        <f t="array" ref="P9094">_xlfn.IFS(Table1[[#This Row],[Patient Waittime]]&lt;=15,"0-15",Table1[[#This Row],[Patient Waittime]]&lt;=30,"16-30",Table1[[#This Row],[Patient Waittime]]&lt;=45,"31-45",Table1[[#This Row],[Patient Waittime]]&lt;=60,"46-60",TRUE,"60+")</f>
        <v>46-60</v>
      </c>
      <c r="Q9094">
        <f>--(Table1[[#This Row],[Patient Waittime]]&lt;=30)</f>
        <v>0</v>
      </c>
      <c r="R9094">
        <f>--Table1[[#This Row],[Patient Admission Flag]]</f>
        <v>1</v>
      </c>
      <c r="S9094">
        <f>--AND(Table1[[#This Row],[WithinTarget]]=1,Table1[[#This Row],[Patient Satisfaction Score]]&gt;=7)</f>
        <v>0</v>
      </c>
      <c r="T9094" t="str">
        <f>IF(LEFT(Table1[[#This Row],[Patient Gender]],1)="F","Female","Male")</f>
        <v>Male</v>
      </c>
    </row>
    <row r="9095" spans="1:20" x14ac:dyDescent="0.3">
      <c r="A9095" t="s">
        <v>9199</v>
      </c>
      <c r="B9095" s="1">
        <v>45447.991666666669</v>
      </c>
      <c r="C9095" t="s">
        <v>9</v>
      </c>
      <c r="D9095">
        <v>43</v>
      </c>
      <c r="E9095" t="s">
        <v>10</v>
      </c>
      <c r="F9095" t="s">
        <v>11</v>
      </c>
      <c r="G9095" t="b">
        <v>1</v>
      </c>
      <c r="H9095">
        <v>9</v>
      </c>
      <c r="I9095">
        <v>12</v>
      </c>
      <c r="J9095" t="b">
        <v>1</v>
      </c>
      <c r="K9095">
        <f>YEAR(Table1[[#This Row],[Patient Admission Date]])</f>
        <v>2024</v>
      </c>
      <c r="L9095" t="str">
        <f>TEXT(Table1[[#This Row],[Patient Admission Date]],"mmm")</f>
        <v>Jun</v>
      </c>
      <c r="M9095" t="str">
        <f>TEXT(Table1[[#This Row],[Patient Admission Date]],"ddd")</f>
        <v>Tue</v>
      </c>
      <c r="N9095" t="str">
        <f>TEXT(INT(HOUR(Table1[[#This Row],[Patient Admission Date]])/3)*3,"00")&amp;"-"&amp;TEXT(INT(HOUR(Table1[[#This Row],[Patient Admission Date]])/3)*3+3,"00")</f>
        <v>21-24</v>
      </c>
      <c r="O9095" t="str" cm="1">
        <f t="array" ref="O9095">_xlfn.IFS(Table1[[#This Row],[Patient Age]]&lt;=14,"0-14",Table1[[#This Row],[Patient Age]]&lt;=29,"15-29",Table1[[#This Row],[Patient Age]]&lt;=44,"30-44",Table1[[#This Row],[Patient Age]]&lt;=59,"45-59",Table1[[#This Row],[Patient Age]]&lt;=74,"60-74",TRUE,"75+")</f>
        <v>30-44</v>
      </c>
      <c r="P9095" t="str" cm="1">
        <f t="array" ref="P9095">_xlfn.IFS(Table1[[#This Row],[Patient Waittime]]&lt;=15,"0-15",Table1[[#This Row],[Patient Waittime]]&lt;=30,"16-30",Table1[[#This Row],[Patient Waittime]]&lt;=45,"31-45",Table1[[#This Row],[Patient Waittime]]&lt;=60,"46-60",TRUE,"60+")</f>
        <v>0-15</v>
      </c>
      <c r="Q9095">
        <f>--(Table1[[#This Row],[Patient Waittime]]&lt;=30)</f>
        <v>1</v>
      </c>
      <c r="R9095">
        <f>--Table1[[#This Row],[Patient Admission Flag]]</f>
        <v>1</v>
      </c>
      <c r="S9095">
        <f>--AND(Table1[[#This Row],[WithinTarget]]=1,Table1[[#This Row],[Patient Satisfaction Score]]&gt;=7)</f>
        <v>1</v>
      </c>
      <c r="T9095" t="str">
        <f>IF(LEFT(Table1[[#This Row],[Patient Gender]],1)="F","Female","Male")</f>
        <v>Male</v>
      </c>
    </row>
    <row r="9096" spans="1:20" x14ac:dyDescent="0.3">
      <c r="A9096" t="s">
        <v>9200</v>
      </c>
      <c r="B9096" s="1">
        <v>45334.797222222223</v>
      </c>
      <c r="C9096" t="s">
        <v>9</v>
      </c>
      <c r="D9096">
        <v>48</v>
      </c>
      <c r="E9096" t="s">
        <v>10</v>
      </c>
      <c r="F9096" t="s">
        <v>11</v>
      </c>
      <c r="G9096" t="b">
        <v>1</v>
      </c>
      <c r="H9096">
        <v>9</v>
      </c>
      <c r="I9096">
        <v>26</v>
      </c>
      <c r="J9096" t="b">
        <v>1</v>
      </c>
      <c r="K9096">
        <f>YEAR(Table1[[#This Row],[Patient Admission Date]])</f>
        <v>2024</v>
      </c>
      <c r="L9096" t="str">
        <f>TEXT(Table1[[#This Row],[Patient Admission Date]],"mmm")</f>
        <v>Feb</v>
      </c>
      <c r="M9096" t="str">
        <f>TEXT(Table1[[#This Row],[Patient Admission Date]],"ddd")</f>
        <v>Mon</v>
      </c>
      <c r="N9096" t="str">
        <f>TEXT(INT(HOUR(Table1[[#This Row],[Patient Admission Date]])/3)*3,"00")&amp;"-"&amp;TEXT(INT(HOUR(Table1[[#This Row],[Patient Admission Date]])/3)*3+3,"00")</f>
        <v>18-21</v>
      </c>
      <c r="O9096" t="str" cm="1">
        <f t="array" ref="O9096">_xlfn.IFS(Table1[[#This Row],[Patient Age]]&lt;=14,"0-14",Table1[[#This Row],[Patient Age]]&lt;=29,"15-29",Table1[[#This Row],[Patient Age]]&lt;=44,"30-44",Table1[[#This Row],[Patient Age]]&lt;=59,"45-59",Table1[[#This Row],[Patient Age]]&lt;=74,"60-74",TRUE,"75+")</f>
        <v>45-59</v>
      </c>
      <c r="P9096" t="str" cm="1">
        <f t="array" ref="P9096">_xlfn.IFS(Table1[[#This Row],[Patient Waittime]]&lt;=15,"0-15",Table1[[#This Row],[Patient Waittime]]&lt;=30,"16-30",Table1[[#This Row],[Patient Waittime]]&lt;=45,"31-45",Table1[[#This Row],[Patient Waittime]]&lt;=60,"46-60",TRUE,"60+")</f>
        <v>16-30</v>
      </c>
      <c r="Q9096">
        <f>--(Table1[[#This Row],[Patient Waittime]]&lt;=30)</f>
        <v>1</v>
      </c>
      <c r="R9096">
        <f>--Table1[[#This Row],[Patient Admission Flag]]</f>
        <v>1</v>
      </c>
      <c r="S9096">
        <f>--AND(Table1[[#This Row],[WithinTarget]]=1,Table1[[#This Row],[Patient Satisfaction Score]]&gt;=7)</f>
        <v>1</v>
      </c>
      <c r="T9096" t="str">
        <f>IF(LEFT(Table1[[#This Row],[Patient Gender]],1)="F","Female","Male")</f>
        <v>Male</v>
      </c>
    </row>
    <row r="9097" spans="1:20" x14ac:dyDescent="0.3">
      <c r="A9097" t="s">
        <v>9201</v>
      </c>
      <c r="B9097" s="1">
        <v>45401.847916666666</v>
      </c>
      <c r="C9097" t="s">
        <v>9</v>
      </c>
      <c r="D9097">
        <v>79</v>
      </c>
      <c r="E9097" t="s">
        <v>10</v>
      </c>
      <c r="F9097" t="s">
        <v>11</v>
      </c>
      <c r="G9097" t="b">
        <v>1</v>
      </c>
      <c r="H9097">
        <v>9</v>
      </c>
      <c r="I9097">
        <v>42</v>
      </c>
      <c r="J9097" t="b">
        <v>1</v>
      </c>
      <c r="K9097">
        <f>YEAR(Table1[[#This Row],[Patient Admission Date]])</f>
        <v>2024</v>
      </c>
      <c r="L9097" t="str">
        <f>TEXT(Table1[[#This Row],[Patient Admission Date]],"mmm")</f>
        <v>Apr</v>
      </c>
      <c r="M9097" t="str">
        <f>TEXT(Table1[[#This Row],[Patient Admission Date]],"ddd")</f>
        <v>Fri</v>
      </c>
      <c r="N9097" t="str">
        <f>TEXT(INT(HOUR(Table1[[#This Row],[Patient Admission Date]])/3)*3,"00")&amp;"-"&amp;TEXT(INT(HOUR(Table1[[#This Row],[Patient Admission Date]])/3)*3+3,"00")</f>
        <v>18-21</v>
      </c>
      <c r="O9097" t="str" cm="1">
        <f t="array" ref="O9097">_xlfn.IFS(Table1[[#This Row],[Patient Age]]&lt;=14,"0-14",Table1[[#This Row],[Patient Age]]&lt;=29,"15-29",Table1[[#This Row],[Patient Age]]&lt;=44,"30-44",Table1[[#This Row],[Patient Age]]&lt;=59,"45-59",Table1[[#This Row],[Patient Age]]&lt;=74,"60-74",TRUE,"75+")</f>
        <v>75+</v>
      </c>
      <c r="P9097" t="str" cm="1">
        <f t="array" ref="P9097">_xlfn.IFS(Table1[[#This Row],[Patient Waittime]]&lt;=15,"0-15",Table1[[#This Row],[Patient Waittime]]&lt;=30,"16-30",Table1[[#This Row],[Patient Waittime]]&lt;=45,"31-45",Table1[[#This Row],[Patient Waittime]]&lt;=60,"46-60",TRUE,"60+")</f>
        <v>31-45</v>
      </c>
      <c r="Q9097">
        <f>--(Table1[[#This Row],[Patient Waittime]]&lt;=30)</f>
        <v>0</v>
      </c>
      <c r="R9097">
        <f>--Table1[[#This Row],[Patient Admission Flag]]</f>
        <v>1</v>
      </c>
      <c r="S9097">
        <f>--AND(Table1[[#This Row],[WithinTarget]]=1,Table1[[#This Row],[Patient Satisfaction Score]]&gt;=7)</f>
        <v>0</v>
      </c>
      <c r="T9097" t="str">
        <f>IF(LEFT(Table1[[#This Row],[Patient Gender]],1)="F","Female","Male")</f>
        <v>Male</v>
      </c>
    </row>
    <row r="9098" spans="1:20" x14ac:dyDescent="0.3">
      <c r="A9098" t="s">
        <v>9202</v>
      </c>
      <c r="B9098" s="1">
        <v>45345.912499999999</v>
      </c>
      <c r="C9098" t="s">
        <v>9</v>
      </c>
      <c r="D9098">
        <v>57</v>
      </c>
      <c r="E9098" t="s">
        <v>10</v>
      </c>
      <c r="F9098" t="s">
        <v>11</v>
      </c>
      <c r="G9098" t="b">
        <v>1</v>
      </c>
      <c r="H9098">
        <v>9</v>
      </c>
      <c r="I9098">
        <v>59</v>
      </c>
      <c r="J9098" t="b">
        <v>1</v>
      </c>
      <c r="K9098">
        <f>YEAR(Table1[[#This Row],[Patient Admission Date]])</f>
        <v>2024</v>
      </c>
      <c r="L9098" t="str">
        <f>TEXT(Table1[[#This Row],[Patient Admission Date]],"mmm")</f>
        <v>Feb</v>
      </c>
      <c r="M9098" t="str">
        <f>TEXT(Table1[[#This Row],[Patient Admission Date]],"ddd")</f>
        <v>Fri</v>
      </c>
      <c r="N9098" t="str">
        <f>TEXT(INT(HOUR(Table1[[#This Row],[Patient Admission Date]])/3)*3,"00")&amp;"-"&amp;TEXT(INT(HOUR(Table1[[#This Row],[Patient Admission Date]])/3)*3+3,"00")</f>
        <v>21-24</v>
      </c>
      <c r="O9098" t="str" cm="1">
        <f t="array" ref="O9098">_xlfn.IFS(Table1[[#This Row],[Patient Age]]&lt;=14,"0-14",Table1[[#This Row],[Patient Age]]&lt;=29,"15-29",Table1[[#This Row],[Patient Age]]&lt;=44,"30-44",Table1[[#This Row],[Patient Age]]&lt;=59,"45-59",Table1[[#This Row],[Patient Age]]&lt;=74,"60-74",TRUE,"75+")</f>
        <v>45-59</v>
      </c>
      <c r="P9098" t="str" cm="1">
        <f t="array" ref="P9098">_xlfn.IFS(Table1[[#This Row],[Patient Waittime]]&lt;=15,"0-15",Table1[[#This Row],[Patient Waittime]]&lt;=30,"16-30",Table1[[#This Row],[Patient Waittime]]&lt;=45,"31-45",Table1[[#This Row],[Patient Waittime]]&lt;=60,"46-60",TRUE,"60+")</f>
        <v>46-60</v>
      </c>
      <c r="Q9098">
        <f>--(Table1[[#This Row],[Patient Waittime]]&lt;=30)</f>
        <v>0</v>
      </c>
      <c r="R9098">
        <f>--Table1[[#This Row],[Patient Admission Flag]]</f>
        <v>1</v>
      </c>
      <c r="S9098">
        <f>--AND(Table1[[#This Row],[WithinTarget]]=1,Table1[[#This Row],[Patient Satisfaction Score]]&gt;=7)</f>
        <v>0</v>
      </c>
      <c r="T9098" t="str">
        <f>IF(LEFT(Table1[[#This Row],[Patient Gender]],1)="F","Female","Male")</f>
        <v>Male</v>
      </c>
    </row>
    <row r="9099" spans="1:20" x14ac:dyDescent="0.3">
      <c r="A9099" t="s">
        <v>9203</v>
      </c>
      <c r="B9099" s="1">
        <v>45126.059027777781</v>
      </c>
      <c r="C9099" t="s">
        <v>9</v>
      </c>
      <c r="D9099">
        <v>64</v>
      </c>
      <c r="E9099" t="s">
        <v>10</v>
      </c>
      <c r="F9099" t="s">
        <v>11</v>
      </c>
      <c r="G9099" t="b">
        <v>1</v>
      </c>
      <c r="H9099">
        <v>9</v>
      </c>
      <c r="I9099">
        <v>16</v>
      </c>
      <c r="J9099" t="b">
        <v>1</v>
      </c>
      <c r="K9099">
        <f>YEAR(Table1[[#This Row],[Patient Admission Date]])</f>
        <v>2023</v>
      </c>
      <c r="L9099" t="str">
        <f>TEXT(Table1[[#This Row],[Patient Admission Date]],"mmm")</f>
        <v>Jul</v>
      </c>
      <c r="M9099" t="str">
        <f>TEXT(Table1[[#This Row],[Patient Admission Date]],"ddd")</f>
        <v>Wed</v>
      </c>
      <c r="N9099" t="str">
        <f>TEXT(INT(HOUR(Table1[[#This Row],[Patient Admission Date]])/3)*3,"00")&amp;"-"&amp;TEXT(INT(HOUR(Table1[[#This Row],[Patient Admission Date]])/3)*3+3,"00")</f>
        <v>00-03</v>
      </c>
      <c r="O9099" t="str" cm="1">
        <f t="array" ref="O9099">_xlfn.IFS(Table1[[#This Row],[Patient Age]]&lt;=14,"0-14",Table1[[#This Row],[Patient Age]]&lt;=29,"15-29",Table1[[#This Row],[Patient Age]]&lt;=44,"30-44",Table1[[#This Row],[Patient Age]]&lt;=59,"45-59",Table1[[#This Row],[Patient Age]]&lt;=74,"60-74",TRUE,"75+")</f>
        <v>60-74</v>
      </c>
      <c r="P9099" t="str" cm="1">
        <f t="array" ref="P9099">_xlfn.IFS(Table1[[#This Row],[Patient Waittime]]&lt;=15,"0-15",Table1[[#This Row],[Patient Waittime]]&lt;=30,"16-30",Table1[[#This Row],[Patient Waittime]]&lt;=45,"31-45",Table1[[#This Row],[Patient Waittime]]&lt;=60,"46-60",TRUE,"60+")</f>
        <v>16-30</v>
      </c>
      <c r="Q9099">
        <f>--(Table1[[#This Row],[Patient Waittime]]&lt;=30)</f>
        <v>1</v>
      </c>
      <c r="R9099">
        <f>--Table1[[#This Row],[Patient Admission Flag]]</f>
        <v>1</v>
      </c>
      <c r="S9099">
        <f>--AND(Table1[[#This Row],[WithinTarget]]=1,Table1[[#This Row],[Patient Satisfaction Score]]&gt;=7)</f>
        <v>1</v>
      </c>
      <c r="T9099" t="str">
        <f>IF(LEFT(Table1[[#This Row],[Patient Gender]],1)="F","Female","Male")</f>
        <v>Male</v>
      </c>
    </row>
    <row r="9100" spans="1:20" x14ac:dyDescent="0.3">
      <c r="A9100" t="s">
        <v>9204</v>
      </c>
      <c r="B9100" s="1">
        <v>45220.565972222219</v>
      </c>
      <c r="C9100" t="s">
        <v>9</v>
      </c>
      <c r="D9100">
        <v>36</v>
      </c>
      <c r="E9100" t="s">
        <v>10</v>
      </c>
      <c r="F9100" t="s">
        <v>11</v>
      </c>
      <c r="G9100" t="b">
        <v>1</v>
      </c>
      <c r="H9100">
        <v>9</v>
      </c>
      <c r="I9100">
        <v>25</v>
      </c>
      <c r="J9100" t="b">
        <v>1</v>
      </c>
      <c r="K9100">
        <f>YEAR(Table1[[#This Row],[Patient Admission Date]])</f>
        <v>2023</v>
      </c>
      <c r="L9100" t="str">
        <f>TEXT(Table1[[#This Row],[Patient Admission Date]],"mmm")</f>
        <v>Oct</v>
      </c>
      <c r="M9100" t="str">
        <f>TEXT(Table1[[#This Row],[Patient Admission Date]],"ddd")</f>
        <v>Sat</v>
      </c>
      <c r="N9100" t="str">
        <f>TEXT(INT(HOUR(Table1[[#This Row],[Patient Admission Date]])/3)*3,"00")&amp;"-"&amp;TEXT(INT(HOUR(Table1[[#This Row],[Patient Admission Date]])/3)*3+3,"00")</f>
        <v>12-15</v>
      </c>
      <c r="O9100" t="str" cm="1">
        <f t="array" ref="O9100">_xlfn.IFS(Table1[[#This Row],[Patient Age]]&lt;=14,"0-14",Table1[[#This Row],[Patient Age]]&lt;=29,"15-29",Table1[[#This Row],[Patient Age]]&lt;=44,"30-44",Table1[[#This Row],[Patient Age]]&lt;=59,"45-59",Table1[[#This Row],[Patient Age]]&lt;=74,"60-74",TRUE,"75+")</f>
        <v>30-44</v>
      </c>
      <c r="P9100" t="str" cm="1">
        <f t="array" ref="P9100">_xlfn.IFS(Table1[[#This Row],[Patient Waittime]]&lt;=15,"0-15",Table1[[#This Row],[Patient Waittime]]&lt;=30,"16-30",Table1[[#This Row],[Patient Waittime]]&lt;=45,"31-45",Table1[[#This Row],[Patient Waittime]]&lt;=60,"46-60",TRUE,"60+")</f>
        <v>16-30</v>
      </c>
      <c r="Q9100">
        <f>--(Table1[[#This Row],[Patient Waittime]]&lt;=30)</f>
        <v>1</v>
      </c>
      <c r="R9100">
        <f>--Table1[[#This Row],[Patient Admission Flag]]</f>
        <v>1</v>
      </c>
      <c r="S9100">
        <f>--AND(Table1[[#This Row],[WithinTarget]]=1,Table1[[#This Row],[Patient Satisfaction Score]]&gt;=7)</f>
        <v>1</v>
      </c>
      <c r="T9100" t="str">
        <f>IF(LEFT(Table1[[#This Row],[Patient Gender]],1)="F","Female","Male")</f>
        <v>Male</v>
      </c>
    </row>
    <row r="9101" spans="1:20" x14ac:dyDescent="0.3">
      <c r="A9101" t="s">
        <v>9205</v>
      </c>
      <c r="B9101" s="1">
        <v>45454.079861111109</v>
      </c>
      <c r="C9101" t="s">
        <v>9</v>
      </c>
      <c r="D9101">
        <v>3</v>
      </c>
      <c r="E9101" t="s">
        <v>10</v>
      </c>
      <c r="F9101" t="s">
        <v>11</v>
      </c>
      <c r="G9101" t="b">
        <v>1</v>
      </c>
      <c r="H9101">
        <v>10</v>
      </c>
      <c r="I9101">
        <v>54</v>
      </c>
      <c r="J9101" t="b">
        <v>1</v>
      </c>
      <c r="K9101">
        <f>YEAR(Table1[[#This Row],[Patient Admission Date]])</f>
        <v>2024</v>
      </c>
      <c r="L9101" t="str">
        <f>TEXT(Table1[[#This Row],[Patient Admission Date]],"mmm")</f>
        <v>Jun</v>
      </c>
      <c r="M9101" t="str">
        <f>TEXT(Table1[[#This Row],[Patient Admission Date]],"ddd")</f>
        <v>Tue</v>
      </c>
      <c r="N9101" t="str">
        <f>TEXT(INT(HOUR(Table1[[#This Row],[Patient Admission Date]])/3)*3,"00")&amp;"-"&amp;TEXT(INT(HOUR(Table1[[#This Row],[Patient Admission Date]])/3)*3+3,"00")</f>
        <v>00-03</v>
      </c>
      <c r="O9101" t="str" cm="1">
        <f t="array" ref="O9101">_xlfn.IFS(Table1[[#This Row],[Patient Age]]&lt;=14,"0-14",Table1[[#This Row],[Patient Age]]&lt;=29,"15-29",Table1[[#This Row],[Patient Age]]&lt;=44,"30-44",Table1[[#This Row],[Patient Age]]&lt;=59,"45-59",Table1[[#This Row],[Patient Age]]&lt;=74,"60-74",TRUE,"75+")</f>
        <v>0-14</v>
      </c>
      <c r="P9101" t="str" cm="1">
        <f t="array" ref="P9101">_xlfn.IFS(Table1[[#This Row],[Patient Waittime]]&lt;=15,"0-15",Table1[[#This Row],[Patient Waittime]]&lt;=30,"16-30",Table1[[#This Row],[Patient Waittime]]&lt;=45,"31-45",Table1[[#This Row],[Patient Waittime]]&lt;=60,"46-60",TRUE,"60+")</f>
        <v>46-60</v>
      </c>
      <c r="Q9101">
        <f>--(Table1[[#This Row],[Patient Waittime]]&lt;=30)</f>
        <v>0</v>
      </c>
      <c r="R9101">
        <f>--Table1[[#This Row],[Patient Admission Flag]]</f>
        <v>1</v>
      </c>
      <c r="S9101">
        <f>--AND(Table1[[#This Row],[WithinTarget]]=1,Table1[[#This Row],[Patient Satisfaction Score]]&gt;=7)</f>
        <v>0</v>
      </c>
      <c r="T9101" t="str">
        <f>IF(LEFT(Table1[[#This Row],[Patient Gender]],1)="F","Female","Male")</f>
        <v>Male</v>
      </c>
    </row>
    <row r="9102" spans="1:20" x14ac:dyDescent="0.3">
      <c r="A9102" t="s">
        <v>9206</v>
      </c>
      <c r="B9102" s="1">
        <v>45440.463888888888</v>
      </c>
      <c r="C9102" t="s">
        <v>9</v>
      </c>
      <c r="D9102">
        <v>79</v>
      </c>
      <c r="E9102" t="s">
        <v>10</v>
      </c>
      <c r="F9102" t="s">
        <v>11</v>
      </c>
      <c r="G9102" t="b">
        <v>1</v>
      </c>
      <c r="H9102">
        <v>10</v>
      </c>
      <c r="I9102">
        <v>11</v>
      </c>
      <c r="J9102" t="b">
        <v>1</v>
      </c>
      <c r="K9102">
        <f>YEAR(Table1[[#This Row],[Patient Admission Date]])</f>
        <v>2024</v>
      </c>
      <c r="L9102" t="str">
        <f>TEXT(Table1[[#This Row],[Patient Admission Date]],"mmm")</f>
        <v>May</v>
      </c>
      <c r="M9102" t="str">
        <f>TEXT(Table1[[#This Row],[Patient Admission Date]],"ddd")</f>
        <v>Tue</v>
      </c>
      <c r="N9102" t="str">
        <f>TEXT(INT(HOUR(Table1[[#This Row],[Patient Admission Date]])/3)*3,"00")&amp;"-"&amp;TEXT(INT(HOUR(Table1[[#This Row],[Patient Admission Date]])/3)*3+3,"00")</f>
        <v>09-12</v>
      </c>
      <c r="O9102" t="str" cm="1">
        <f t="array" ref="O9102">_xlfn.IFS(Table1[[#This Row],[Patient Age]]&lt;=14,"0-14",Table1[[#This Row],[Patient Age]]&lt;=29,"15-29",Table1[[#This Row],[Patient Age]]&lt;=44,"30-44",Table1[[#This Row],[Patient Age]]&lt;=59,"45-59",Table1[[#This Row],[Patient Age]]&lt;=74,"60-74",TRUE,"75+")</f>
        <v>75+</v>
      </c>
      <c r="P9102" t="str" cm="1">
        <f t="array" ref="P9102">_xlfn.IFS(Table1[[#This Row],[Patient Waittime]]&lt;=15,"0-15",Table1[[#This Row],[Patient Waittime]]&lt;=30,"16-30",Table1[[#This Row],[Patient Waittime]]&lt;=45,"31-45",Table1[[#This Row],[Patient Waittime]]&lt;=60,"46-60",TRUE,"60+")</f>
        <v>0-15</v>
      </c>
      <c r="Q9102">
        <f>--(Table1[[#This Row],[Patient Waittime]]&lt;=30)</f>
        <v>1</v>
      </c>
      <c r="R9102">
        <f>--Table1[[#This Row],[Patient Admission Flag]]</f>
        <v>1</v>
      </c>
      <c r="S9102">
        <f>--AND(Table1[[#This Row],[WithinTarget]]=1,Table1[[#This Row],[Patient Satisfaction Score]]&gt;=7)</f>
        <v>1</v>
      </c>
      <c r="T9102" t="str">
        <f>IF(LEFT(Table1[[#This Row],[Patient Gender]],1)="F","Female","Male")</f>
        <v>Male</v>
      </c>
    </row>
    <row r="9103" spans="1:20" x14ac:dyDescent="0.3">
      <c r="A9103" t="s">
        <v>9207</v>
      </c>
      <c r="B9103" s="1">
        <v>45379.542361111111</v>
      </c>
      <c r="C9103" t="s">
        <v>9</v>
      </c>
      <c r="D9103">
        <v>62</v>
      </c>
      <c r="E9103" t="s">
        <v>10</v>
      </c>
      <c r="F9103" t="s">
        <v>11</v>
      </c>
      <c r="G9103" t="b">
        <v>1</v>
      </c>
      <c r="H9103">
        <v>10</v>
      </c>
      <c r="I9103">
        <v>19</v>
      </c>
      <c r="J9103" t="b">
        <v>1</v>
      </c>
      <c r="K9103">
        <f>YEAR(Table1[[#This Row],[Patient Admission Date]])</f>
        <v>2024</v>
      </c>
      <c r="L9103" t="str">
        <f>TEXT(Table1[[#This Row],[Patient Admission Date]],"mmm")</f>
        <v>Mar</v>
      </c>
      <c r="M9103" t="str">
        <f>TEXT(Table1[[#This Row],[Patient Admission Date]],"ddd")</f>
        <v>Thu</v>
      </c>
      <c r="N9103" t="str">
        <f>TEXT(INT(HOUR(Table1[[#This Row],[Patient Admission Date]])/3)*3,"00")&amp;"-"&amp;TEXT(INT(HOUR(Table1[[#This Row],[Patient Admission Date]])/3)*3+3,"00")</f>
        <v>12-15</v>
      </c>
      <c r="O9103" t="str" cm="1">
        <f t="array" ref="O9103">_xlfn.IFS(Table1[[#This Row],[Patient Age]]&lt;=14,"0-14",Table1[[#This Row],[Patient Age]]&lt;=29,"15-29",Table1[[#This Row],[Patient Age]]&lt;=44,"30-44",Table1[[#This Row],[Patient Age]]&lt;=59,"45-59",Table1[[#This Row],[Patient Age]]&lt;=74,"60-74",TRUE,"75+")</f>
        <v>60-74</v>
      </c>
      <c r="P9103" t="str" cm="1">
        <f t="array" ref="P9103">_xlfn.IFS(Table1[[#This Row],[Patient Waittime]]&lt;=15,"0-15",Table1[[#This Row],[Patient Waittime]]&lt;=30,"16-30",Table1[[#This Row],[Patient Waittime]]&lt;=45,"31-45",Table1[[#This Row],[Patient Waittime]]&lt;=60,"46-60",TRUE,"60+")</f>
        <v>16-30</v>
      </c>
      <c r="Q9103">
        <f>--(Table1[[#This Row],[Patient Waittime]]&lt;=30)</f>
        <v>1</v>
      </c>
      <c r="R9103">
        <f>--Table1[[#This Row],[Patient Admission Flag]]</f>
        <v>1</v>
      </c>
      <c r="S9103">
        <f>--AND(Table1[[#This Row],[WithinTarget]]=1,Table1[[#This Row],[Patient Satisfaction Score]]&gt;=7)</f>
        <v>1</v>
      </c>
      <c r="T9103" t="str">
        <f>IF(LEFT(Table1[[#This Row],[Patient Gender]],1)="F","Female","Male")</f>
        <v>Male</v>
      </c>
    </row>
    <row r="9104" spans="1:20" x14ac:dyDescent="0.3">
      <c r="A9104" t="s">
        <v>9208</v>
      </c>
      <c r="B9104" s="1">
        <v>45467.669444444444</v>
      </c>
      <c r="C9104" t="s">
        <v>9</v>
      </c>
      <c r="D9104">
        <v>75</v>
      </c>
      <c r="E9104" t="s">
        <v>10</v>
      </c>
      <c r="F9104" t="s">
        <v>11</v>
      </c>
      <c r="G9104" t="b">
        <v>1</v>
      </c>
      <c r="H9104">
        <v>10</v>
      </c>
      <c r="I9104">
        <v>45</v>
      </c>
      <c r="J9104" t="b">
        <v>1</v>
      </c>
      <c r="K9104">
        <f>YEAR(Table1[[#This Row],[Patient Admission Date]])</f>
        <v>2024</v>
      </c>
      <c r="L9104" t="str">
        <f>TEXT(Table1[[#This Row],[Patient Admission Date]],"mmm")</f>
        <v>Jun</v>
      </c>
      <c r="M9104" t="str">
        <f>TEXT(Table1[[#This Row],[Patient Admission Date]],"ddd")</f>
        <v>Mon</v>
      </c>
      <c r="N9104" t="str">
        <f>TEXT(INT(HOUR(Table1[[#This Row],[Patient Admission Date]])/3)*3,"00")&amp;"-"&amp;TEXT(INT(HOUR(Table1[[#This Row],[Patient Admission Date]])/3)*3+3,"00")</f>
        <v>15-18</v>
      </c>
      <c r="O9104" t="str" cm="1">
        <f t="array" ref="O9104">_xlfn.IFS(Table1[[#This Row],[Patient Age]]&lt;=14,"0-14",Table1[[#This Row],[Patient Age]]&lt;=29,"15-29",Table1[[#This Row],[Patient Age]]&lt;=44,"30-44",Table1[[#This Row],[Patient Age]]&lt;=59,"45-59",Table1[[#This Row],[Patient Age]]&lt;=74,"60-74",TRUE,"75+")</f>
        <v>75+</v>
      </c>
      <c r="P9104" t="str" cm="1">
        <f t="array" ref="P9104">_xlfn.IFS(Table1[[#This Row],[Patient Waittime]]&lt;=15,"0-15",Table1[[#This Row],[Patient Waittime]]&lt;=30,"16-30",Table1[[#This Row],[Patient Waittime]]&lt;=45,"31-45",Table1[[#This Row],[Patient Waittime]]&lt;=60,"46-60",TRUE,"60+")</f>
        <v>31-45</v>
      </c>
      <c r="Q9104">
        <f>--(Table1[[#This Row],[Patient Waittime]]&lt;=30)</f>
        <v>0</v>
      </c>
      <c r="R9104">
        <f>--Table1[[#This Row],[Patient Admission Flag]]</f>
        <v>1</v>
      </c>
      <c r="S9104">
        <f>--AND(Table1[[#This Row],[WithinTarget]]=1,Table1[[#This Row],[Patient Satisfaction Score]]&gt;=7)</f>
        <v>0</v>
      </c>
      <c r="T9104" t="str">
        <f>IF(LEFT(Table1[[#This Row],[Patient Gender]],1)="F","Female","Male")</f>
        <v>Male</v>
      </c>
    </row>
    <row r="9105" spans="1:20" x14ac:dyDescent="0.3">
      <c r="A9105" t="s">
        <v>9209</v>
      </c>
      <c r="B9105" s="1">
        <v>45213.397222222222</v>
      </c>
      <c r="C9105" t="s">
        <v>9</v>
      </c>
      <c r="D9105">
        <v>28</v>
      </c>
      <c r="E9105" t="s">
        <v>10</v>
      </c>
      <c r="F9105" t="s">
        <v>11</v>
      </c>
      <c r="G9105" t="b">
        <v>1</v>
      </c>
      <c r="H9105">
        <v>10</v>
      </c>
      <c r="I9105">
        <v>59</v>
      </c>
      <c r="J9105" t="b">
        <v>1</v>
      </c>
      <c r="K9105">
        <f>YEAR(Table1[[#This Row],[Patient Admission Date]])</f>
        <v>2023</v>
      </c>
      <c r="L9105" t="str">
        <f>TEXT(Table1[[#This Row],[Patient Admission Date]],"mmm")</f>
        <v>Oct</v>
      </c>
      <c r="M9105" t="str">
        <f>TEXT(Table1[[#This Row],[Patient Admission Date]],"ddd")</f>
        <v>Sat</v>
      </c>
      <c r="N9105" t="str">
        <f>TEXT(INT(HOUR(Table1[[#This Row],[Patient Admission Date]])/3)*3,"00")&amp;"-"&amp;TEXT(INT(HOUR(Table1[[#This Row],[Patient Admission Date]])/3)*3+3,"00")</f>
        <v>09-12</v>
      </c>
      <c r="O9105" t="str" cm="1">
        <f t="array" ref="O9105">_xlfn.IFS(Table1[[#This Row],[Patient Age]]&lt;=14,"0-14",Table1[[#This Row],[Patient Age]]&lt;=29,"15-29",Table1[[#This Row],[Patient Age]]&lt;=44,"30-44",Table1[[#This Row],[Patient Age]]&lt;=59,"45-59",Table1[[#This Row],[Patient Age]]&lt;=74,"60-74",TRUE,"75+")</f>
        <v>15-29</v>
      </c>
      <c r="P9105" t="str" cm="1">
        <f t="array" ref="P9105">_xlfn.IFS(Table1[[#This Row],[Patient Waittime]]&lt;=15,"0-15",Table1[[#This Row],[Patient Waittime]]&lt;=30,"16-30",Table1[[#This Row],[Patient Waittime]]&lt;=45,"31-45",Table1[[#This Row],[Patient Waittime]]&lt;=60,"46-60",TRUE,"60+")</f>
        <v>46-60</v>
      </c>
      <c r="Q9105">
        <f>--(Table1[[#This Row],[Patient Waittime]]&lt;=30)</f>
        <v>0</v>
      </c>
      <c r="R9105">
        <f>--Table1[[#This Row],[Patient Admission Flag]]</f>
        <v>1</v>
      </c>
      <c r="S9105">
        <f>--AND(Table1[[#This Row],[WithinTarget]]=1,Table1[[#This Row],[Patient Satisfaction Score]]&gt;=7)</f>
        <v>0</v>
      </c>
      <c r="T9105" t="str">
        <f>IF(LEFT(Table1[[#This Row],[Patient Gender]],1)="F","Female","Male")</f>
        <v>Male</v>
      </c>
    </row>
    <row r="9106" spans="1:20" x14ac:dyDescent="0.3">
      <c r="A9106" t="s">
        <v>9210</v>
      </c>
      <c r="B9106" s="1">
        <v>45415.128472222219</v>
      </c>
      <c r="C9106" t="s">
        <v>9</v>
      </c>
      <c r="D9106">
        <v>23</v>
      </c>
      <c r="E9106" t="s">
        <v>10</v>
      </c>
      <c r="F9106" t="s">
        <v>11</v>
      </c>
      <c r="G9106" t="b">
        <v>1</v>
      </c>
      <c r="H9106">
        <v>10</v>
      </c>
      <c r="I9106">
        <v>53</v>
      </c>
      <c r="J9106" t="b">
        <v>1</v>
      </c>
      <c r="K9106">
        <f>YEAR(Table1[[#This Row],[Patient Admission Date]])</f>
        <v>2024</v>
      </c>
      <c r="L9106" t="str">
        <f>TEXT(Table1[[#This Row],[Patient Admission Date]],"mmm")</f>
        <v>May</v>
      </c>
      <c r="M9106" t="str">
        <f>TEXT(Table1[[#This Row],[Patient Admission Date]],"ddd")</f>
        <v>Fri</v>
      </c>
      <c r="N9106" t="str">
        <f>TEXT(INT(HOUR(Table1[[#This Row],[Patient Admission Date]])/3)*3,"00")&amp;"-"&amp;TEXT(INT(HOUR(Table1[[#This Row],[Patient Admission Date]])/3)*3+3,"00")</f>
        <v>03-06</v>
      </c>
      <c r="O9106" t="str" cm="1">
        <f t="array" ref="O9106">_xlfn.IFS(Table1[[#This Row],[Patient Age]]&lt;=14,"0-14",Table1[[#This Row],[Patient Age]]&lt;=29,"15-29",Table1[[#This Row],[Patient Age]]&lt;=44,"30-44",Table1[[#This Row],[Patient Age]]&lt;=59,"45-59",Table1[[#This Row],[Patient Age]]&lt;=74,"60-74",TRUE,"75+")</f>
        <v>15-29</v>
      </c>
      <c r="P9106" t="str" cm="1">
        <f t="array" ref="P9106">_xlfn.IFS(Table1[[#This Row],[Patient Waittime]]&lt;=15,"0-15",Table1[[#This Row],[Patient Waittime]]&lt;=30,"16-30",Table1[[#This Row],[Patient Waittime]]&lt;=45,"31-45",Table1[[#This Row],[Patient Waittime]]&lt;=60,"46-60",TRUE,"60+")</f>
        <v>46-60</v>
      </c>
      <c r="Q9106">
        <f>--(Table1[[#This Row],[Patient Waittime]]&lt;=30)</f>
        <v>0</v>
      </c>
      <c r="R9106">
        <f>--Table1[[#This Row],[Patient Admission Flag]]</f>
        <v>1</v>
      </c>
      <c r="S9106">
        <f>--AND(Table1[[#This Row],[WithinTarget]]=1,Table1[[#This Row],[Patient Satisfaction Score]]&gt;=7)</f>
        <v>0</v>
      </c>
      <c r="T9106" t="str">
        <f>IF(LEFT(Table1[[#This Row],[Patient Gender]],1)="F","Female","Male")</f>
        <v>Male</v>
      </c>
    </row>
    <row r="9107" spans="1:20" x14ac:dyDescent="0.3">
      <c r="A9107" t="s">
        <v>9211</v>
      </c>
      <c r="B9107" s="1">
        <v>45187.388888888891</v>
      </c>
      <c r="C9107" t="s">
        <v>9</v>
      </c>
      <c r="D9107">
        <v>67</v>
      </c>
      <c r="E9107" t="s">
        <v>10</v>
      </c>
      <c r="F9107" t="s">
        <v>11</v>
      </c>
      <c r="G9107" t="b">
        <v>1</v>
      </c>
      <c r="H9107">
        <v>10</v>
      </c>
      <c r="I9107">
        <v>59</v>
      </c>
      <c r="J9107" t="b">
        <v>1</v>
      </c>
      <c r="K9107">
        <f>YEAR(Table1[[#This Row],[Patient Admission Date]])</f>
        <v>2023</v>
      </c>
      <c r="L9107" t="str">
        <f>TEXT(Table1[[#This Row],[Patient Admission Date]],"mmm")</f>
        <v>Sep</v>
      </c>
      <c r="M9107" t="str">
        <f>TEXT(Table1[[#This Row],[Patient Admission Date]],"ddd")</f>
        <v>Mon</v>
      </c>
      <c r="N9107" t="str">
        <f>TEXT(INT(HOUR(Table1[[#This Row],[Patient Admission Date]])/3)*3,"00")&amp;"-"&amp;TEXT(INT(HOUR(Table1[[#This Row],[Patient Admission Date]])/3)*3+3,"00")</f>
        <v>09-12</v>
      </c>
      <c r="O9107" t="str" cm="1">
        <f t="array" ref="O9107">_xlfn.IFS(Table1[[#This Row],[Patient Age]]&lt;=14,"0-14",Table1[[#This Row],[Patient Age]]&lt;=29,"15-29",Table1[[#This Row],[Patient Age]]&lt;=44,"30-44",Table1[[#This Row],[Patient Age]]&lt;=59,"45-59",Table1[[#This Row],[Patient Age]]&lt;=74,"60-74",TRUE,"75+")</f>
        <v>60-74</v>
      </c>
      <c r="P9107" t="str" cm="1">
        <f t="array" ref="P9107">_xlfn.IFS(Table1[[#This Row],[Patient Waittime]]&lt;=15,"0-15",Table1[[#This Row],[Patient Waittime]]&lt;=30,"16-30",Table1[[#This Row],[Patient Waittime]]&lt;=45,"31-45",Table1[[#This Row],[Patient Waittime]]&lt;=60,"46-60",TRUE,"60+")</f>
        <v>46-60</v>
      </c>
      <c r="Q9107">
        <f>--(Table1[[#This Row],[Patient Waittime]]&lt;=30)</f>
        <v>0</v>
      </c>
      <c r="R9107">
        <f>--Table1[[#This Row],[Patient Admission Flag]]</f>
        <v>1</v>
      </c>
      <c r="S9107">
        <f>--AND(Table1[[#This Row],[WithinTarget]]=1,Table1[[#This Row],[Patient Satisfaction Score]]&gt;=7)</f>
        <v>0</v>
      </c>
      <c r="T9107" t="str">
        <f>IF(LEFT(Table1[[#This Row],[Patient Gender]],1)="F","Female","Male")</f>
        <v>Male</v>
      </c>
    </row>
    <row r="9108" spans="1:20" x14ac:dyDescent="0.3">
      <c r="A9108" t="s">
        <v>9212</v>
      </c>
      <c r="B9108" s="1">
        <v>45105.136805555558</v>
      </c>
      <c r="C9108" t="s">
        <v>9</v>
      </c>
      <c r="D9108">
        <v>16</v>
      </c>
      <c r="E9108" t="s">
        <v>10</v>
      </c>
      <c r="F9108" t="s">
        <v>11</v>
      </c>
      <c r="G9108" t="b">
        <v>1</v>
      </c>
      <c r="H9108">
        <v>10</v>
      </c>
      <c r="I9108">
        <v>58</v>
      </c>
      <c r="J9108" t="b">
        <v>1</v>
      </c>
      <c r="K9108">
        <f>YEAR(Table1[[#This Row],[Patient Admission Date]])</f>
        <v>2023</v>
      </c>
      <c r="L9108" t="str">
        <f>TEXT(Table1[[#This Row],[Patient Admission Date]],"mmm")</f>
        <v>Jun</v>
      </c>
      <c r="M9108" t="str">
        <f>TEXT(Table1[[#This Row],[Patient Admission Date]],"ddd")</f>
        <v>Wed</v>
      </c>
      <c r="N9108" t="str">
        <f>TEXT(INT(HOUR(Table1[[#This Row],[Patient Admission Date]])/3)*3,"00")&amp;"-"&amp;TEXT(INT(HOUR(Table1[[#This Row],[Patient Admission Date]])/3)*3+3,"00")</f>
        <v>03-06</v>
      </c>
      <c r="O9108" t="str" cm="1">
        <f t="array" ref="O9108">_xlfn.IFS(Table1[[#This Row],[Patient Age]]&lt;=14,"0-14",Table1[[#This Row],[Patient Age]]&lt;=29,"15-29",Table1[[#This Row],[Patient Age]]&lt;=44,"30-44",Table1[[#This Row],[Patient Age]]&lt;=59,"45-59",Table1[[#This Row],[Patient Age]]&lt;=74,"60-74",TRUE,"75+")</f>
        <v>15-29</v>
      </c>
      <c r="P9108" t="str" cm="1">
        <f t="array" ref="P9108">_xlfn.IFS(Table1[[#This Row],[Patient Waittime]]&lt;=15,"0-15",Table1[[#This Row],[Patient Waittime]]&lt;=30,"16-30",Table1[[#This Row],[Patient Waittime]]&lt;=45,"31-45",Table1[[#This Row],[Patient Waittime]]&lt;=60,"46-60",TRUE,"60+")</f>
        <v>46-60</v>
      </c>
      <c r="Q9108">
        <f>--(Table1[[#This Row],[Patient Waittime]]&lt;=30)</f>
        <v>0</v>
      </c>
      <c r="R9108">
        <f>--Table1[[#This Row],[Patient Admission Flag]]</f>
        <v>1</v>
      </c>
      <c r="S9108">
        <f>--AND(Table1[[#This Row],[WithinTarget]]=1,Table1[[#This Row],[Patient Satisfaction Score]]&gt;=7)</f>
        <v>0</v>
      </c>
      <c r="T9108" t="str">
        <f>IF(LEFT(Table1[[#This Row],[Patient Gender]],1)="F","Female","Male")</f>
        <v>Male</v>
      </c>
    </row>
    <row r="9109" spans="1:20" x14ac:dyDescent="0.3">
      <c r="A9109" t="s">
        <v>9213</v>
      </c>
      <c r="B9109" s="1">
        <v>45347.431944444441</v>
      </c>
      <c r="C9109" t="s">
        <v>9</v>
      </c>
      <c r="D9109">
        <v>70</v>
      </c>
      <c r="E9109" t="s">
        <v>10</v>
      </c>
      <c r="F9109" t="s">
        <v>11</v>
      </c>
      <c r="G9109" t="b">
        <v>1</v>
      </c>
      <c r="H9109">
        <v>10</v>
      </c>
      <c r="I9109">
        <v>29</v>
      </c>
      <c r="J9109" t="b">
        <v>1</v>
      </c>
      <c r="K9109">
        <f>YEAR(Table1[[#This Row],[Patient Admission Date]])</f>
        <v>2024</v>
      </c>
      <c r="L9109" t="str">
        <f>TEXT(Table1[[#This Row],[Patient Admission Date]],"mmm")</f>
        <v>Feb</v>
      </c>
      <c r="M9109" t="str">
        <f>TEXT(Table1[[#This Row],[Patient Admission Date]],"ddd")</f>
        <v>Sun</v>
      </c>
      <c r="N9109" t="str">
        <f>TEXT(INT(HOUR(Table1[[#This Row],[Patient Admission Date]])/3)*3,"00")&amp;"-"&amp;TEXT(INT(HOUR(Table1[[#This Row],[Patient Admission Date]])/3)*3+3,"00")</f>
        <v>09-12</v>
      </c>
      <c r="O9109" t="str" cm="1">
        <f t="array" ref="O9109">_xlfn.IFS(Table1[[#This Row],[Patient Age]]&lt;=14,"0-14",Table1[[#This Row],[Patient Age]]&lt;=29,"15-29",Table1[[#This Row],[Patient Age]]&lt;=44,"30-44",Table1[[#This Row],[Patient Age]]&lt;=59,"45-59",Table1[[#This Row],[Patient Age]]&lt;=74,"60-74",TRUE,"75+")</f>
        <v>60-74</v>
      </c>
      <c r="P9109" t="str" cm="1">
        <f t="array" ref="P9109">_xlfn.IFS(Table1[[#This Row],[Patient Waittime]]&lt;=15,"0-15",Table1[[#This Row],[Patient Waittime]]&lt;=30,"16-30",Table1[[#This Row],[Patient Waittime]]&lt;=45,"31-45",Table1[[#This Row],[Patient Waittime]]&lt;=60,"46-60",TRUE,"60+")</f>
        <v>16-30</v>
      </c>
      <c r="Q9109">
        <f>--(Table1[[#This Row],[Patient Waittime]]&lt;=30)</f>
        <v>1</v>
      </c>
      <c r="R9109">
        <f>--Table1[[#This Row],[Patient Admission Flag]]</f>
        <v>1</v>
      </c>
      <c r="S9109">
        <f>--AND(Table1[[#This Row],[WithinTarget]]=1,Table1[[#This Row],[Patient Satisfaction Score]]&gt;=7)</f>
        <v>1</v>
      </c>
      <c r="T9109" t="str">
        <f>IF(LEFT(Table1[[#This Row],[Patient Gender]],1)="F","Female","Male")</f>
        <v>Male</v>
      </c>
    </row>
    <row r="9110" spans="1:20" x14ac:dyDescent="0.3">
      <c r="A9110" t="s">
        <v>9214</v>
      </c>
      <c r="B9110" s="1">
        <v>45247.316666666666</v>
      </c>
      <c r="C9110" t="s">
        <v>9</v>
      </c>
      <c r="D9110">
        <v>12</v>
      </c>
      <c r="E9110" t="s">
        <v>10</v>
      </c>
      <c r="F9110" t="s">
        <v>11</v>
      </c>
      <c r="G9110" t="b">
        <v>1</v>
      </c>
      <c r="H9110">
        <v>10</v>
      </c>
      <c r="I9110">
        <v>41</v>
      </c>
      <c r="J9110" t="b">
        <v>1</v>
      </c>
      <c r="K9110">
        <f>YEAR(Table1[[#This Row],[Patient Admission Date]])</f>
        <v>2023</v>
      </c>
      <c r="L9110" t="str">
        <f>TEXT(Table1[[#This Row],[Patient Admission Date]],"mmm")</f>
        <v>Nov</v>
      </c>
      <c r="M9110" t="str">
        <f>TEXT(Table1[[#This Row],[Patient Admission Date]],"ddd")</f>
        <v>Fri</v>
      </c>
      <c r="N9110" t="str">
        <f>TEXT(INT(HOUR(Table1[[#This Row],[Patient Admission Date]])/3)*3,"00")&amp;"-"&amp;TEXT(INT(HOUR(Table1[[#This Row],[Patient Admission Date]])/3)*3+3,"00")</f>
        <v>06-09</v>
      </c>
      <c r="O9110" t="str" cm="1">
        <f t="array" ref="O9110">_xlfn.IFS(Table1[[#This Row],[Patient Age]]&lt;=14,"0-14",Table1[[#This Row],[Patient Age]]&lt;=29,"15-29",Table1[[#This Row],[Patient Age]]&lt;=44,"30-44",Table1[[#This Row],[Patient Age]]&lt;=59,"45-59",Table1[[#This Row],[Patient Age]]&lt;=74,"60-74",TRUE,"75+")</f>
        <v>0-14</v>
      </c>
      <c r="P9110" t="str" cm="1">
        <f t="array" ref="P9110">_xlfn.IFS(Table1[[#This Row],[Patient Waittime]]&lt;=15,"0-15",Table1[[#This Row],[Patient Waittime]]&lt;=30,"16-30",Table1[[#This Row],[Patient Waittime]]&lt;=45,"31-45",Table1[[#This Row],[Patient Waittime]]&lt;=60,"46-60",TRUE,"60+")</f>
        <v>31-45</v>
      </c>
      <c r="Q9110">
        <f>--(Table1[[#This Row],[Patient Waittime]]&lt;=30)</f>
        <v>0</v>
      </c>
      <c r="R9110">
        <f>--Table1[[#This Row],[Patient Admission Flag]]</f>
        <v>1</v>
      </c>
      <c r="S9110">
        <f>--AND(Table1[[#This Row],[WithinTarget]]=1,Table1[[#This Row],[Patient Satisfaction Score]]&gt;=7)</f>
        <v>0</v>
      </c>
      <c r="T9110" t="str">
        <f>IF(LEFT(Table1[[#This Row],[Patient Gender]],1)="F","Female","Male")</f>
        <v>Male</v>
      </c>
    </row>
    <row r="9111" spans="1:20" x14ac:dyDescent="0.3">
      <c r="A9111" t="s">
        <v>9215</v>
      </c>
      <c r="B9111" s="1">
        <v>45062.479861111111</v>
      </c>
      <c r="C9111" t="s">
        <v>9</v>
      </c>
      <c r="D9111">
        <v>56</v>
      </c>
      <c r="E9111" t="s">
        <v>10</v>
      </c>
      <c r="F9111" t="s">
        <v>11</v>
      </c>
      <c r="G9111" t="b">
        <v>1</v>
      </c>
      <c r="H9111">
        <v>10</v>
      </c>
      <c r="I9111">
        <v>12</v>
      </c>
      <c r="J9111" t="b">
        <v>1</v>
      </c>
      <c r="K9111">
        <f>YEAR(Table1[[#This Row],[Patient Admission Date]])</f>
        <v>2023</v>
      </c>
      <c r="L9111" t="str">
        <f>TEXT(Table1[[#This Row],[Patient Admission Date]],"mmm")</f>
        <v>May</v>
      </c>
      <c r="M9111" t="str">
        <f>TEXT(Table1[[#This Row],[Patient Admission Date]],"ddd")</f>
        <v>Tue</v>
      </c>
      <c r="N9111" t="str">
        <f>TEXT(INT(HOUR(Table1[[#This Row],[Patient Admission Date]])/3)*3,"00")&amp;"-"&amp;TEXT(INT(HOUR(Table1[[#This Row],[Patient Admission Date]])/3)*3+3,"00")</f>
        <v>09-12</v>
      </c>
      <c r="O9111" t="str" cm="1">
        <f t="array" ref="O9111">_xlfn.IFS(Table1[[#This Row],[Patient Age]]&lt;=14,"0-14",Table1[[#This Row],[Patient Age]]&lt;=29,"15-29",Table1[[#This Row],[Patient Age]]&lt;=44,"30-44",Table1[[#This Row],[Patient Age]]&lt;=59,"45-59",Table1[[#This Row],[Patient Age]]&lt;=74,"60-74",TRUE,"75+")</f>
        <v>45-59</v>
      </c>
      <c r="P9111" t="str" cm="1">
        <f t="array" ref="P9111">_xlfn.IFS(Table1[[#This Row],[Patient Waittime]]&lt;=15,"0-15",Table1[[#This Row],[Patient Waittime]]&lt;=30,"16-30",Table1[[#This Row],[Patient Waittime]]&lt;=45,"31-45",Table1[[#This Row],[Patient Waittime]]&lt;=60,"46-60",TRUE,"60+")</f>
        <v>0-15</v>
      </c>
      <c r="Q9111">
        <f>--(Table1[[#This Row],[Patient Waittime]]&lt;=30)</f>
        <v>1</v>
      </c>
      <c r="R9111">
        <f>--Table1[[#This Row],[Patient Admission Flag]]</f>
        <v>1</v>
      </c>
      <c r="S9111">
        <f>--AND(Table1[[#This Row],[WithinTarget]]=1,Table1[[#This Row],[Patient Satisfaction Score]]&gt;=7)</f>
        <v>1</v>
      </c>
      <c r="T9111" t="str">
        <f>IF(LEFT(Table1[[#This Row],[Patient Gender]],1)="F","Female","Male")</f>
        <v>Male</v>
      </c>
    </row>
    <row r="9112" spans="1:20" x14ac:dyDescent="0.3">
      <c r="A9112" t="s">
        <v>9216</v>
      </c>
      <c r="B9112" s="1">
        <v>45394.468055555553</v>
      </c>
      <c r="C9112" t="s">
        <v>9</v>
      </c>
      <c r="D9112">
        <v>50</v>
      </c>
      <c r="E9112" t="s">
        <v>10</v>
      </c>
      <c r="F9112" t="s">
        <v>11</v>
      </c>
      <c r="G9112" t="b">
        <v>1</v>
      </c>
      <c r="H9112">
        <v>10</v>
      </c>
      <c r="I9112">
        <v>30</v>
      </c>
      <c r="J9112" t="b">
        <v>1</v>
      </c>
      <c r="K9112">
        <f>YEAR(Table1[[#This Row],[Patient Admission Date]])</f>
        <v>2024</v>
      </c>
      <c r="L9112" t="str">
        <f>TEXT(Table1[[#This Row],[Patient Admission Date]],"mmm")</f>
        <v>Apr</v>
      </c>
      <c r="M9112" t="str">
        <f>TEXT(Table1[[#This Row],[Patient Admission Date]],"ddd")</f>
        <v>Fri</v>
      </c>
      <c r="N9112" t="str">
        <f>TEXT(INT(HOUR(Table1[[#This Row],[Patient Admission Date]])/3)*3,"00")&amp;"-"&amp;TEXT(INT(HOUR(Table1[[#This Row],[Patient Admission Date]])/3)*3+3,"00")</f>
        <v>09-12</v>
      </c>
      <c r="O9112" t="str" cm="1">
        <f t="array" ref="O9112">_xlfn.IFS(Table1[[#This Row],[Patient Age]]&lt;=14,"0-14",Table1[[#This Row],[Patient Age]]&lt;=29,"15-29",Table1[[#This Row],[Patient Age]]&lt;=44,"30-44",Table1[[#This Row],[Patient Age]]&lt;=59,"45-59",Table1[[#This Row],[Patient Age]]&lt;=74,"60-74",TRUE,"75+")</f>
        <v>45-59</v>
      </c>
      <c r="P9112" t="str" cm="1">
        <f t="array" ref="P9112">_xlfn.IFS(Table1[[#This Row],[Patient Waittime]]&lt;=15,"0-15",Table1[[#This Row],[Patient Waittime]]&lt;=30,"16-30",Table1[[#This Row],[Patient Waittime]]&lt;=45,"31-45",Table1[[#This Row],[Patient Waittime]]&lt;=60,"46-60",TRUE,"60+")</f>
        <v>16-30</v>
      </c>
      <c r="Q9112">
        <f>--(Table1[[#This Row],[Patient Waittime]]&lt;=30)</f>
        <v>1</v>
      </c>
      <c r="R9112">
        <f>--Table1[[#This Row],[Patient Admission Flag]]</f>
        <v>1</v>
      </c>
      <c r="S9112">
        <f>--AND(Table1[[#This Row],[WithinTarget]]=1,Table1[[#This Row],[Patient Satisfaction Score]]&gt;=7)</f>
        <v>1</v>
      </c>
      <c r="T9112" t="str">
        <f>IF(LEFT(Table1[[#This Row],[Patient Gender]],1)="F","Female","Male")</f>
        <v>Male</v>
      </c>
    </row>
    <row r="9113" spans="1:20" x14ac:dyDescent="0.3">
      <c r="A9113" t="s">
        <v>9217</v>
      </c>
      <c r="B9113" s="1">
        <v>45280.237500000003</v>
      </c>
      <c r="C9113" t="s">
        <v>9</v>
      </c>
      <c r="D9113">
        <v>35</v>
      </c>
      <c r="E9113" t="s">
        <v>10</v>
      </c>
      <c r="F9113" t="s">
        <v>11</v>
      </c>
      <c r="G9113" t="b">
        <v>1</v>
      </c>
      <c r="H9113">
        <v>10</v>
      </c>
      <c r="I9113">
        <v>44</v>
      </c>
      <c r="J9113" t="b">
        <v>1</v>
      </c>
      <c r="K9113">
        <f>YEAR(Table1[[#This Row],[Patient Admission Date]])</f>
        <v>2023</v>
      </c>
      <c r="L9113" t="str">
        <f>TEXT(Table1[[#This Row],[Patient Admission Date]],"mmm")</f>
        <v>Dec</v>
      </c>
      <c r="M9113" t="str">
        <f>TEXT(Table1[[#This Row],[Patient Admission Date]],"ddd")</f>
        <v>Wed</v>
      </c>
      <c r="N9113" t="str">
        <f>TEXT(INT(HOUR(Table1[[#This Row],[Patient Admission Date]])/3)*3,"00")&amp;"-"&amp;TEXT(INT(HOUR(Table1[[#This Row],[Patient Admission Date]])/3)*3+3,"00")</f>
        <v>03-06</v>
      </c>
      <c r="O9113" t="str" cm="1">
        <f t="array" ref="O9113">_xlfn.IFS(Table1[[#This Row],[Patient Age]]&lt;=14,"0-14",Table1[[#This Row],[Patient Age]]&lt;=29,"15-29",Table1[[#This Row],[Patient Age]]&lt;=44,"30-44",Table1[[#This Row],[Patient Age]]&lt;=59,"45-59",Table1[[#This Row],[Patient Age]]&lt;=74,"60-74",TRUE,"75+")</f>
        <v>30-44</v>
      </c>
      <c r="P9113" t="str" cm="1">
        <f t="array" ref="P9113">_xlfn.IFS(Table1[[#This Row],[Patient Waittime]]&lt;=15,"0-15",Table1[[#This Row],[Patient Waittime]]&lt;=30,"16-30",Table1[[#This Row],[Patient Waittime]]&lt;=45,"31-45",Table1[[#This Row],[Patient Waittime]]&lt;=60,"46-60",TRUE,"60+")</f>
        <v>31-45</v>
      </c>
      <c r="Q9113">
        <f>--(Table1[[#This Row],[Patient Waittime]]&lt;=30)</f>
        <v>0</v>
      </c>
      <c r="R9113">
        <f>--Table1[[#This Row],[Patient Admission Flag]]</f>
        <v>1</v>
      </c>
      <c r="S9113">
        <f>--AND(Table1[[#This Row],[WithinTarget]]=1,Table1[[#This Row],[Patient Satisfaction Score]]&gt;=7)</f>
        <v>0</v>
      </c>
      <c r="T9113" t="str">
        <f>IF(LEFT(Table1[[#This Row],[Patient Gender]],1)="F","Female","Male")</f>
        <v>Male</v>
      </c>
    </row>
    <row r="9114" spans="1:20" x14ac:dyDescent="0.3">
      <c r="A9114" t="s">
        <v>9218</v>
      </c>
      <c r="B9114" s="1">
        <v>45514.946527777778</v>
      </c>
      <c r="C9114" t="s">
        <v>9</v>
      </c>
      <c r="D9114">
        <v>3</v>
      </c>
      <c r="E9114" t="s">
        <v>10</v>
      </c>
      <c r="F9114" t="s">
        <v>17</v>
      </c>
      <c r="G9114" t="b">
        <v>1</v>
      </c>
      <c r="I9114">
        <v>31</v>
      </c>
      <c r="J9114" t="b">
        <v>1</v>
      </c>
      <c r="K9114">
        <f>YEAR(Table1[[#This Row],[Patient Admission Date]])</f>
        <v>2024</v>
      </c>
      <c r="L9114" t="str">
        <f>TEXT(Table1[[#This Row],[Patient Admission Date]],"mmm")</f>
        <v>Aug</v>
      </c>
      <c r="M9114" t="str">
        <f>TEXT(Table1[[#This Row],[Patient Admission Date]],"ddd")</f>
        <v>Sat</v>
      </c>
      <c r="N9114" t="str">
        <f>TEXT(INT(HOUR(Table1[[#This Row],[Patient Admission Date]])/3)*3,"00")&amp;"-"&amp;TEXT(INT(HOUR(Table1[[#This Row],[Patient Admission Date]])/3)*3+3,"00")</f>
        <v>21-24</v>
      </c>
      <c r="O9114" t="str" cm="1">
        <f t="array" ref="O9114">_xlfn.IFS(Table1[[#This Row],[Patient Age]]&lt;=14,"0-14",Table1[[#This Row],[Patient Age]]&lt;=29,"15-29",Table1[[#This Row],[Patient Age]]&lt;=44,"30-44",Table1[[#This Row],[Patient Age]]&lt;=59,"45-59",Table1[[#This Row],[Patient Age]]&lt;=74,"60-74",TRUE,"75+")</f>
        <v>0-14</v>
      </c>
      <c r="P9114" t="str" cm="1">
        <f t="array" ref="P9114">_xlfn.IFS(Table1[[#This Row],[Patient Waittime]]&lt;=15,"0-15",Table1[[#This Row],[Patient Waittime]]&lt;=30,"16-30",Table1[[#This Row],[Patient Waittime]]&lt;=45,"31-45",Table1[[#This Row],[Patient Waittime]]&lt;=60,"46-60",TRUE,"60+")</f>
        <v>31-45</v>
      </c>
      <c r="Q9114">
        <f>--(Table1[[#This Row],[Patient Waittime]]&lt;=30)</f>
        <v>0</v>
      </c>
      <c r="R9114">
        <f>--Table1[[#This Row],[Patient Admission Flag]]</f>
        <v>1</v>
      </c>
      <c r="S9114">
        <f>--AND(Table1[[#This Row],[WithinTarget]]=1,Table1[[#This Row],[Patient Satisfaction Score]]&gt;=7)</f>
        <v>0</v>
      </c>
      <c r="T9114" t="str">
        <f>IF(LEFT(Table1[[#This Row],[Patient Gender]],1)="F","Female","Male")</f>
        <v>Male</v>
      </c>
    </row>
    <row r="9115" spans="1:20" x14ac:dyDescent="0.3">
      <c r="A9115" t="s">
        <v>9219</v>
      </c>
      <c r="B9115" s="1">
        <v>45492.373611111114</v>
      </c>
      <c r="C9115" t="s">
        <v>9</v>
      </c>
      <c r="D9115">
        <v>60</v>
      </c>
      <c r="E9115" t="s">
        <v>10</v>
      </c>
      <c r="F9115" t="s">
        <v>17</v>
      </c>
      <c r="G9115" t="b">
        <v>1</v>
      </c>
      <c r="I9115">
        <v>47</v>
      </c>
      <c r="J9115" t="b">
        <v>1</v>
      </c>
      <c r="K9115">
        <f>YEAR(Table1[[#This Row],[Patient Admission Date]])</f>
        <v>2024</v>
      </c>
      <c r="L9115" t="str">
        <f>TEXT(Table1[[#This Row],[Patient Admission Date]],"mmm")</f>
        <v>Jul</v>
      </c>
      <c r="M9115" t="str">
        <f>TEXT(Table1[[#This Row],[Patient Admission Date]],"ddd")</f>
        <v>Fri</v>
      </c>
      <c r="N9115" t="str">
        <f>TEXT(INT(HOUR(Table1[[#This Row],[Patient Admission Date]])/3)*3,"00")&amp;"-"&amp;TEXT(INT(HOUR(Table1[[#This Row],[Patient Admission Date]])/3)*3+3,"00")</f>
        <v>06-09</v>
      </c>
      <c r="O9115" t="str" cm="1">
        <f t="array" ref="O9115">_xlfn.IFS(Table1[[#This Row],[Patient Age]]&lt;=14,"0-14",Table1[[#This Row],[Patient Age]]&lt;=29,"15-29",Table1[[#This Row],[Patient Age]]&lt;=44,"30-44",Table1[[#This Row],[Patient Age]]&lt;=59,"45-59",Table1[[#This Row],[Patient Age]]&lt;=74,"60-74",TRUE,"75+")</f>
        <v>60-74</v>
      </c>
      <c r="P9115" t="str" cm="1">
        <f t="array" ref="P9115">_xlfn.IFS(Table1[[#This Row],[Patient Waittime]]&lt;=15,"0-15",Table1[[#This Row],[Patient Waittime]]&lt;=30,"16-30",Table1[[#This Row],[Patient Waittime]]&lt;=45,"31-45",Table1[[#This Row],[Patient Waittime]]&lt;=60,"46-60",TRUE,"60+")</f>
        <v>46-60</v>
      </c>
      <c r="Q9115">
        <f>--(Table1[[#This Row],[Patient Waittime]]&lt;=30)</f>
        <v>0</v>
      </c>
      <c r="R9115">
        <f>--Table1[[#This Row],[Patient Admission Flag]]</f>
        <v>1</v>
      </c>
      <c r="S9115">
        <f>--AND(Table1[[#This Row],[WithinTarget]]=1,Table1[[#This Row],[Patient Satisfaction Score]]&gt;=7)</f>
        <v>0</v>
      </c>
      <c r="T9115" t="str">
        <f>IF(LEFT(Table1[[#This Row],[Patient Gender]],1)="F","Female","Male")</f>
        <v>Male</v>
      </c>
    </row>
    <row r="9116" spans="1:20" x14ac:dyDescent="0.3">
      <c r="A9116" t="s">
        <v>9220</v>
      </c>
      <c r="B9116" s="1">
        <v>45038.781944444447</v>
      </c>
      <c r="C9116" t="s">
        <v>9</v>
      </c>
      <c r="D9116">
        <v>68</v>
      </c>
      <c r="E9116" t="s">
        <v>10</v>
      </c>
      <c r="F9116" t="s">
        <v>17</v>
      </c>
      <c r="G9116" t="b">
        <v>1</v>
      </c>
      <c r="I9116">
        <v>12</v>
      </c>
      <c r="J9116" t="b">
        <v>1</v>
      </c>
      <c r="K9116">
        <f>YEAR(Table1[[#This Row],[Patient Admission Date]])</f>
        <v>2023</v>
      </c>
      <c r="L9116" t="str">
        <f>TEXT(Table1[[#This Row],[Patient Admission Date]],"mmm")</f>
        <v>Apr</v>
      </c>
      <c r="M9116" t="str">
        <f>TEXT(Table1[[#This Row],[Patient Admission Date]],"ddd")</f>
        <v>Sat</v>
      </c>
      <c r="N9116" t="str">
        <f>TEXT(INT(HOUR(Table1[[#This Row],[Patient Admission Date]])/3)*3,"00")&amp;"-"&amp;TEXT(INT(HOUR(Table1[[#This Row],[Patient Admission Date]])/3)*3+3,"00")</f>
        <v>18-21</v>
      </c>
      <c r="O9116" t="str" cm="1">
        <f t="array" ref="O9116">_xlfn.IFS(Table1[[#This Row],[Patient Age]]&lt;=14,"0-14",Table1[[#This Row],[Patient Age]]&lt;=29,"15-29",Table1[[#This Row],[Patient Age]]&lt;=44,"30-44",Table1[[#This Row],[Patient Age]]&lt;=59,"45-59",Table1[[#This Row],[Patient Age]]&lt;=74,"60-74",TRUE,"75+")</f>
        <v>60-74</v>
      </c>
      <c r="P9116" t="str" cm="1">
        <f t="array" ref="P9116">_xlfn.IFS(Table1[[#This Row],[Patient Waittime]]&lt;=15,"0-15",Table1[[#This Row],[Patient Waittime]]&lt;=30,"16-30",Table1[[#This Row],[Patient Waittime]]&lt;=45,"31-45",Table1[[#This Row],[Patient Waittime]]&lt;=60,"46-60",TRUE,"60+")</f>
        <v>0-15</v>
      </c>
      <c r="Q9116">
        <f>--(Table1[[#This Row],[Patient Waittime]]&lt;=30)</f>
        <v>1</v>
      </c>
      <c r="R9116">
        <f>--Table1[[#This Row],[Patient Admission Flag]]</f>
        <v>1</v>
      </c>
      <c r="S9116">
        <f>--AND(Table1[[#This Row],[WithinTarget]]=1,Table1[[#This Row],[Patient Satisfaction Score]]&gt;=7)</f>
        <v>0</v>
      </c>
      <c r="T9116" t="str">
        <f>IF(LEFT(Table1[[#This Row],[Patient Gender]],1)="F","Female","Male")</f>
        <v>Male</v>
      </c>
    </row>
    <row r="9117" spans="1:20" x14ac:dyDescent="0.3">
      <c r="A9117" t="s">
        <v>9221</v>
      </c>
      <c r="B9117" s="1">
        <v>45347.240277777775</v>
      </c>
      <c r="C9117" t="s">
        <v>9</v>
      </c>
      <c r="D9117">
        <v>24</v>
      </c>
      <c r="E9117" t="s">
        <v>10</v>
      </c>
      <c r="F9117" t="s">
        <v>17</v>
      </c>
      <c r="G9117" t="b">
        <v>1</v>
      </c>
      <c r="I9117">
        <v>20</v>
      </c>
      <c r="J9117" t="b">
        <v>1</v>
      </c>
      <c r="K9117">
        <f>YEAR(Table1[[#This Row],[Patient Admission Date]])</f>
        <v>2024</v>
      </c>
      <c r="L9117" t="str">
        <f>TEXT(Table1[[#This Row],[Patient Admission Date]],"mmm")</f>
        <v>Feb</v>
      </c>
      <c r="M9117" t="str">
        <f>TEXT(Table1[[#This Row],[Patient Admission Date]],"ddd")</f>
        <v>Sun</v>
      </c>
      <c r="N9117" t="str">
        <f>TEXT(INT(HOUR(Table1[[#This Row],[Patient Admission Date]])/3)*3,"00")&amp;"-"&amp;TEXT(INT(HOUR(Table1[[#This Row],[Patient Admission Date]])/3)*3+3,"00")</f>
        <v>03-06</v>
      </c>
      <c r="O9117" t="str" cm="1">
        <f t="array" ref="O9117">_xlfn.IFS(Table1[[#This Row],[Patient Age]]&lt;=14,"0-14",Table1[[#This Row],[Patient Age]]&lt;=29,"15-29",Table1[[#This Row],[Patient Age]]&lt;=44,"30-44",Table1[[#This Row],[Patient Age]]&lt;=59,"45-59",Table1[[#This Row],[Patient Age]]&lt;=74,"60-74",TRUE,"75+")</f>
        <v>15-29</v>
      </c>
      <c r="P9117" t="str" cm="1">
        <f t="array" ref="P9117">_xlfn.IFS(Table1[[#This Row],[Patient Waittime]]&lt;=15,"0-15",Table1[[#This Row],[Patient Waittime]]&lt;=30,"16-30",Table1[[#This Row],[Patient Waittime]]&lt;=45,"31-45",Table1[[#This Row],[Patient Waittime]]&lt;=60,"46-60",TRUE,"60+")</f>
        <v>16-30</v>
      </c>
      <c r="Q9117">
        <f>--(Table1[[#This Row],[Patient Waittime]]&lt;=30)</f>
        <v>1</v>
      </c>
      <c r="R9117">
        <f>--Table1[[#This Row],[Patient Admission Flag]]</f>
        <v>1</v>
      </c>
      <c r="S9117">
        <f>--AND(Table1[[#This Row],[WithinTarget]]=1,Table1[[#This Row],[Patient Satisfaction Score]]&gt;=7)</f>
        <v>0</v>
      </c>
      <c r="T9117" t="str">
        <f>IF(LEFT(Table1[[#This Row],[Patient Gender]],1)="F","Female","Male")</f>
        <v>Male</v>
      </c>
    </row>
    <row r="9118" spans="1:20" x14ac:dyDescent="0.3">
      <c r="A9118" t="s">
        <v>9222</v>
      </c>
      <c r="B9118" s="1">
        <v>45241.006944444445</v>
      </c>
      <c r="C9118" t="s">
        <v>9</v>
      </c>
      <c r="D9118">
        <v>33</v>
      </c>
      <c r="E9118" t="s">
        <v>10</v>
      </c>
      <c r="F9118" t="s">
        <v>17</v>
      </c>
      <c r="G9118" t="b">
        <v>1</v>
      </c>
      <c r="I9118">
        <v>37</v>
      </c>
      <c r="J9118" t="b">
        <v>1</v>
      </c>
      <c r="K9118">
        <f>YEAR(Table1[[#This Row],[Patient Admission Date]])</f>
        <v>2023</v>
      </c>
      <c r="L9118" t="str">
        <f>TEXT(Table1[[#This Row],[Patient Admission Date]],"mmm")</f>
        <v>Nov</v>
      </c>
      <c r="M9118" t="str">
        <f>TEXT(Table1[[#This Row],[Patient Admission Date]],"ddd")</f>
        <v>Sat</v>
      </c>
      <c r="N9118" t="str">
        <f>TEXT(INT(HOUR(Table1[[#This Row],[Patient Admission Date]])/3)*3,"00")&amp;"-"&amp;TEXT(INT(HOUR(Table1[[#This Row],[Patient Admission Date]])/3)*3+3,"00")</f>
        <v>00-03</v>
      </c>
      <c r="O9118" t="str" cm="1">
        <f t="array" ref="O9118">_xlfn.IFS(Table1[[#This Row],[Patient Age]]&lt;=14,"0-14",Table1[[#This Row],[Patient Age]]&lt;=29,"15-29",Table1[[#This Row],[Patient Age]]&lt;=44,"30-44",Table1[[#This Row],[Patient Age]]&lt;=59,"45-59",Table1[[#This Row],[Patient Age]]&lt;=74,"60-74",TRUE,"75+")</f>
        <v>30-44</v>
      </c>
      <c r="P9118" t="str" cm="1">
        <f t="array" ref="P9118">_xlfn.IFS(Table1[[#This Row],[Patient Waittime]]&lt;=15,"0-15",Table1[[#This Row],[Patient Waittime]]&lt;=30,"16-30",Table1[[#This Row],[Patient Waittime]]&lt;=45,"31-45",Table1[[#This Row],[Patient Waittime]]&lt;=60,"46-60",TRUE,"60+")</f>
        <v>31-45</v>
      </c>
      <c r="Q9118">
        <f>--(Table1[[#This Row],[Patient Waittime]]&lt;=30)</f>
        <v>0</v>
      </c>
      <c r="R9118">
        <f>--Table1[[#This Row],[Patient Admission Flag]]</f>
        <v>1</v>
      </c>
      <c r="S9118">
        <f>--AND(Table1[[#This Row],[WithinTarget]]=1,Table1[[#This Row],[Patient Satisfaction Score]]&gt;=7)</f>
        <v>0</v>
      </c>
      <c r="T9118" t="str">
        <f>IF(LEFT(Table1[[#This Row],[Patient Gender]],1)="F","Female","Male")</f>
        <v>Male</v>
      </c>
    </row>
    <row r="9119" spans="1:20" x14ac:dyDescent="0.3">
      <c r="A9119" t="s">
        <v>9223</v>
      </c>
      <c r="B9119" s="1">
        <v>45585.51666666667</v>
      </c>
      <c r="C9119" t="s">
        <v>9</v>
      </c>
      <c r="D9119">
        <v>58</v>
      </c>
      <c r="E9119" t="s">
        <v>10</v>
      </c>
      <c r="F9119" t="s">
        <v>17</v>
      </c>
      <c r="G9119" t="b">
        <v>1</v>
      </c>
      <c r="I9119">
        <v>21</v>
      </c>
      <c r="J9119" t="b">
        <v>1</v>
      </c>
      <c r="K9119">
        <f>YEAR(Table1[[#This Row],[Patient Admission Date]])</f>
        <v>2024</v>
      </c>
      <c r="L9119" t="str">
        <f>TEXT(Table1[[#This Row],[Patient Admission Date]],"mmm")</f>
        <v>Oct</v>
      </c>
      <c r="M9119" t="str">
        <f>TEXT(Table1[[#This Row],[Patient Admission Date]],"ddd")</f>
        <v>Sun</v>
      </c>
      <c r="N9119" t="str">
        <f>TEXT(INT(HOUR(Table1[[#This Row],[Patient Admission Date]])/3)*3,"00")&amp;"-"&amp;TEXT(INT(HOUR(Table1[[#This Row],[Patient Admission Date]])/3)*3+3,"00")</f>
        <v>12-15</v>
      </c>
      <c r="O9119" t="str" cm="1">
        <f t="array" ref="O9119">_xlfn.IFS(Table1[[#This Row],[Patient Age]]&lt;=14,"0-14",Table1[[#This Row],[Patient Age]]&lt;=29,"15-29",Table1[[#This Row],[Patient Age]]&lt;=44,"30-44",Table1[[#This Row],[Patient Age]]&lt;=59,"45-59",Table1[[#This Row],[Patient Age]]&lt;=74,"60-74",TRUE,"75+")</f>
        <v>45-59</v>
      </c>
      <c r="P9119" t="str" cm="1">
        <f t="array" ref="P9119">_xlfn.IFS(Table1[[#This Row],[Patient Waittime]]&lt;=15,"0-15",Table1[[#This Row],[Patient Waittime]]&lt;=30,"16-30",Table1[[#This Row],[Patient Waittime]]&lt;=45,"31-45",Table1[[#This Row],[Patient Waittime]]&lt;=60,"46-60",TRUE,"60+")</f>
        <v>16-30</v>
      </c>
      <c r="Q9119">
        <f>--(Table1[[#This Row],[Patient Waittime]]&lt;=30)</f>
        <v>1</v>
      </c>
      <c r="R9119">
        <f>--Table1[[#This Row],[Patient Admission Flag]]</f>
        <v>1</v>
      </c>
      <c r="S9119">
        <f>--AND(Table1[[#This Row],[WithinTarget]]=1,Table1[[#This Row],[Patient Satisfaction Score]]&gt;=7)</f>
        <v>0</v>
      </c>
      <c r="T9119" t="str">
        <f>IF(LEFT(Table1[[#This Row],[Patient Gender]],1)="F","Female","Male")</f>
        <v>Male</v>
      </c>
    </row>
    <row r="9120" spans="1:20" x14ac:dyDescent="0.3">
      <c r="A9120" t="s">
        <v>9224</v>
      </c>
      <c r="B9120" s="1">
        <v>45443.132638888892</v>
      </c>
      <c r="C9120" t="s">
        <v>9</v>
      </c>
      <c r="D9120">
        <v>27</v>
      </c>
      <c r="E9120" t="s">
        <v>10</v>
      </c>
      <c r="F9120" t="s">
        <v>17</v>
      </c>
      <c r="G9120" t="b">
        <v>1</v>
      </c>
      <c r="I9120">
        <v>33</v>
      </c>
      <c r="J9120" t="b">
        <v>1</v>
      </c>
      <c r="K9120">
        <f>YEAR(Table1[[#This Row],[Patient Admission Date]])</f>
        <v>2024</v>
      </c>
      <c r="L9120" t="str">
        <f>TEXT(Table1[[#This Row],[Patient Admission Date]],"mmm")</f>
        <v>May</v>
      </c>
      <c r="M9120" t="str">
        <f>TEXT(Table1[[#This Row],[Patient Admission Date]],"ddd")</f>
        <v>Fri</v>
      </c>
      <c r="N9120" t="str">
        <f>TEXT(INT(HOUR(Table1[[#This Row],[Patient Admission Date]])/3)*3,"00")&amp;"-"&amp;TEXT(INT(HOUR(Table1[[#This Row],[Patient Admission Date]])/3)*3+3,"00")</f>
        <v>03-06</v>
      </c>
      <c r="O9120" t="str" cm="1">
        <f t="array" ref="O9120">_xlfn.IFS(Table1[[#This Row],[Patient Age]]&lt;=14,"0-14",Table1[[#This Row],[Patient Age]]&lt;=29,"15-29",Table1[[#This Row],[Patient Age]]&lt;=44,"30-44",Table1[[#This Row],[Patient Age]]&lt;=59,"45-59",Table1[[#This Row],[Patient Age]]&lt;=74,"60-74",TRUE,"75+")</f>
        <v>15-29</v>
      </c>
      <c r="P9120" t="str" cm="1">
        <f t="array" ref="P9120">_xlfn.IFS(Table1[[#This Row],[Patient Waittime]]&lt;=15,"0-15",Table1[[#This Row],[Patient Waittime]]&lt;=30,"16-30",Table1[[#This Row],[Patient Waittime]]&lt;=45,"31-45",Table1[[#This Row],[Patient Waittime]]&lt;=60,"46-60",TRUE,"60+")</f>
        <v>31-45</v>
      </c>
      <c r="Q9120">
        <f>--(Table1[[#This Row],[Patient Waittime]]&lt;=30)</f>
        <v>0</v>
      </c>
      <c r="R9120">
        <f>--Table1[[#This Row],[Patient Admission Flag]]</f>
        <v>1</v>
      </c>
      <c r="S9120">
        <f>--AND(Table1[[#This Row],[WithinTarget]]=1,Table1[[#This Row],[Patient Satisfaction Score]]&gt;=7)</f>
        <v>0</v>
      </c>
      <c r="T9120" t="str">
        <f>IF(LEFT(Table1[[#This Row],[Patient Gender]],1)="F","Female","Male")</f>
        <v>Male</v>
      </c>
    </row>
    <row r="9121" spans="1:20" x14ac:dyDescent="0.3">
      <c r="A9121" t="s">
        <v>9225</v>
      </c>
      <c r="B9121" s="1">
        <v>45329.508333333331</v>
      </c>
      <c r="C9121" t="s">
        <v>9</v>
      </c>
      <c r="D9121">
        <v>79</v>
      </c>
      <c r="E9121" t="s">
        <v>10</v>
      </c>
      <c r="F9121" t="s">
        <v>17</v>
      </c>
      <c r="G9121" t="b">
        <v>1</v>
      </c>
      <c r="I9121">
        <v>12</v>
      </c>
      <c r="J9121" t="b">
        <v>1</v>
      </c>
      <c r="K9121">
        <f>YEAR(Table1[[#This Row],[Patient Admission Date]])</f>
        <v>2024</v>
      </c>
      <c r="L9121" t="str">
        <f>TEXT(Table1[[#This Row],[Patient Admission Date]],"mmm")</f>
        <v>Feb</v>
      </c>
      <c r="M9121" t="str">
        <f>TEXT(Table1[[#This Row],[Patient Admission Date]],"ddd")</f>
        <v>Wed</v>
      </c>
      <c r="N9121" t="str">
        <f>TEXT(INT(HOUR(Table1[[#This Row],[Patient Admission Date]])/3)*3,"00")&amp;"-"&amp;TEXT(INT(HOUR(Table1[[#This Row],[Patient Admission Date]])/3)*3+3,"00")</f>
        <v>12-15</v>
      </c>
      <c r="O9121" t="str" cm="1">
        <f t="array" ref="O9121">_xlfn.IFS(Table1[[#This Row],[Patient Age]]&lt;=14,"0-14",Table1[[#This Row],[Patient Age]]&lt;=29,"15-29",Table1[[#This Row],[Patient Age]]&lt;=44,"30-44",Table1[[#This Row],[Patient Age]]&lt;=59,"45-59",Table1[[#This Row],[Patient Age]]&lt;=74,"60-74",TRUE,"75+")</f>
        <v>75+</v>
      </c>
      <c r="P9121" t="str" cm="1">
        <f t="array" ref="P9121">_xlfn.IFS(Table1[[#This Row],[Patient Waittime]]&lt;=15,"0-15",Table1[[#This Row],[Patient Waittime]]&lt;=30,"16-30",Table1[[#This Row],[Patient Waittime]]&lt;=45,"31-45",Table1[[#This Row],[Patient Waittime]]&lt;=60,"46-60",TRUE,"60+")</f>
        <v>0-15</v>
      </c>
      <c r="Q9121">
        <f>--(Table1[[#This Row],[Patient Waittime]]&lt;=30)</f>
        <v>1</v>
      </c>
      <c r="R9121">
        <f>--Table1[[#This Row],[Patient Admission Flag]]</f>
        <v>1</v>
      </c>
      <c r="S9121">
        <f>--AND(Table1[[#This Row],[WithinTarget]]=1,Table1[[#This Row],[Patient Satisfaction Score]]&gt;=7)</f>
        <v>0</v>
      </c>
      <c r="T9121" t="str">
        <f>IF(LEFT(Table1[[#This Row],[Patient Gender]],1)="F","Female","Male")</f>
        <v>Male</v>
      </c>
    </row>
    <row r="9122" spans="1:20" x14ac:dyDescent="0.3">
      <c r="A9122" t="s">
        <v>9226</v>
      </c>
      <c r="B9122" s="1">
        <v>45519.929861111108</v>
      </c>
      <c r="C9122" t="s">
        <v>9</v>
      </c>
      <c r="D9122">
        <v>73</v>
      </c>
      <c r="E9122" t="s">
        <v>10</v>
      </c>
      <c r="F9122" t="s">
        <v>17</v>
      </c>
      <c r="G9122" t="b">
        <v>1</v>
      </c>
      <c r="I9122">
        <v>38</v>
      </c>
      <c r="J9122" t="b">
        <v>1</v>
      </c>
      <c r="K9122">
        <f>YEAR(Table1[[#This Row],[Patient Admission Date]])</f>
        <v>2024</v>
      </c>
      <c r="L9122" t="str">
        <f>TEXT(Table1[[#This Row],[Patient Admission Date]],"mmm")</f>
        <v>Aug</v>
      </c>
      <c r="M9122" t="str">
        <f>TEXT(Table1[[#This Row],[Patient Admission Date]],"ddd")</f>
        <v>Thu</v>
      </c>
      <c r="N9122" t="str">
        <f>TEXT(INT(HOUR(Table1[[#This Row],[Patient Admission Date]])/3)*3,"00")&amp;"-"&amp;TEXT(INT(HOUR(Table1[[#This Row],[Patient Admission Date]])/3)*3+3,"00")</f>
        <v>21-24</v>
      </c>
      <c r="O9122" t="str" cm="1">
        <f t="array" ref="O9122">_xlfn.IFS(Table1[[#This Row],[Patient Age]]&lt;=14,"0-14",Table1[[#This Row],[Patient Age]]&lt;=29,"15-29",Table1[[#This Row],[Patient Age]]&lt;=44,"30-44",Table1[[#This Row],[Patient Age]]&lt;=59,"45-59",Table1[[#This Row],[Patient Age]]&lt;=74,"60-74",TRUE,"75+")</f>
        <v>60-74</v>
      </c>
      <c r="P9122" t="str" cm="1">
        <f t="array" ref="P9122">_xlfn.IFS(Table1[[#This Row],[Patient Waittime]]&lt;=15,"0-15",Table1[[#This Row],[Patient Waittime]]&lt;=30,"16-30",Table1[[#This Row],[Patient Waittime]]&lt;=45,"31-45",Table1[[#This Row],[Patient Waittime]]&lt;=60,"46-60",TRUE,"60+")</f>
        <v>31-45</v>
      </c>
      <c r="Q9122">
        <f>--(Table1[[#This Row],[Patient Waittime]]&lt;=30)</f>
        <v>0</v>
      </c>
      <c r="R9122">
        <f>--Table1[[#This Row],[Patient Admission Flag]]</f>
        <v>1</v>
      </c>
      <c r="S9122">
        <f>--AND(Table1[[#This Row],[WithinTarget]]=1,Table1[[#This Row],[Patient Satisfaction Score]]&gt;=7)</f>
        <v>0</v>
      </c>
      <c r="T9122" t="str">
        <f>IF(LEFT(Table1[[#This Row],[Patient Gender]],1)="F","Female","Male")</f>
        <v>Male</v>
      </c>
    </row>
    <row r="9123" spans="1:20" x14ac:dyDescent="0.3">
      <c r="A9123" t="s">
        <v>9227</v>
      </c>
      <c r="B9123" s="1">
        <v>45355.464583333334</v>
      </c>
      <c r="C9123" t="s">
        <v>9</v>
      </c>
      <c r="D9123">
        <v>57</v>
      </c>
      <c r="E9123" t="s">
        <v>10</v>
      </c>
      <c r="F9123" t="s">
        <v>17</v>
      </c>
      <c r="G9123" t="b">
        <v>1</v>
      </c>
      <c r="I9123">
        <v>56</v>
      </c>
      <c r="J9123" t="b">
        <v>1</v>
      </c>
      <c r="K9123">
        <f>YEAR(Table1[[#This Row],[Patient Admission Date]])</f>
        <v>2024</v>
      </c>
      <c r="L9123" t="str">
        <f>TEXT(Table1[[#This Row],[Patient Admission Date]],"mmm")</f>
        <v>Mar</v>
      </c>
      <c r="M9123" t="str">
        <f>TEXT(Table1[[#This Row],[Patient Admission Date]],"ddd")</f>
        <v>Mon</v>
      </c>
      <c r="N9123" t="str">
        <f>TEXT(INT(HOUR(Table1[[#This Row],[Patient Admission Date]])/3)*3,"00")&amp;"-"&amp;TEXT(INT(HOUR(Table1[[#This Row],[Patient Admission Date]])/3)*3+3,"00")</f>
        <v>09-12</v>
      </c>
      <c r="O9123" t="str" cm="1">
        <f t="array" ref="O9123">_xlfn.IFS(Table1[[#This Row],[Patient Age]]&lt;=14,"0-14",Table1[[#This Row],[Patient Age]]&lt;=29,"15-29",Table1[[#This Row],[Patient Age]]&lt;=44,"30-44",Table1[[#This Row],[Patient Age]]&lt;=59,"45-59",Table1[[#This Row],[Patient Age]]&lt;=74,"60-74",TRUE,"75+")</f>
        <v>45-59</v>
      </c>
      <c r="P9123" t="str" cm="1">
        <f t="array" ref="P9123">_xlfn.IFS(Table1[[#This Row],[Patient Waittime]]&lt;=15,"0-15",Table1[[#This Row],[Patient Waittime]]&lt;=30,"16-30",Table1[[#This Row],[Patient Waittime]]&lt;=45,"31-45",Table1[[#This Row],[Patient Waittime]]&lt;=60,"46-60",TRUE,"60+")</f>
        <v>46-60</v>
      </c>
      <c r="Q9123">
        <f>--(Table1[[#This Row],[Patient Waittime]]&lt;=30)</f>
        <v>0</v>
      </c>
      <c r="R9123">
        <f>--Table1[[#This Row],[Patient Admission Flag]]</f>
        <v>1</v>
      </c>
      <c r="S9123">
        <f>--AND(Table1[[#This Row],[WithinTarget]]=1,Table1[[#This Row],[Patient Satisfaction Score]]&gt;=7)</f>
        <v>0</v>
      </c>
      <c r="T9123" t="str">
        <f>IF(LEFT(Table1[[#This Row],[Patient Gender]],1)="F","Female","Male")</f>
        <v>Male</v>
      </c>
    </row>
    <row r="9124" spans="1:20" x14ac:dyDescent="0.3">
      <c r="A9124" t="s">
        <v>9228</v>
      </c>
      <c r="B9124" s="1">
        <v>45576.786805555559</v>
      </c>
      <c r="C9124" t="s">
        <v>9</v>
      </c>
      <c r="D9124">
        <v>67</v>
      </c>
      <c r="E9124" t="s">
        <v>10</v>
      </c>
      <c r="F9124" t="s">
        <v>17</v>
      </c>
      <c r="G9124" t="b">
        <v>1</v>
      </c>
      <c r="I9124">
        <v>20</v>
      </c>
      <c r="J9124" t="b">
        <v>1</v>
      </c>
      <c r="K9124">
        <f>YEAR(Table1[[#This Row],[Patient Admission Date]])</f>
        <v>2024</v>
      </c>
      <c r="L9124" t="str">
        <f>TEXT(Table1[[#This Row],[Patient Admission Date]],"mmm")</f>
        <v>Oct</v>
      </c>
      <c r="M9124" t="str">
        <f>TEXT(Table1[[#This Row],[Patient Admission Date]],"ddd")</f>
        <v>Fri</v>
      </c>
      <c r="N9124" t="str">
        <f>TEXT(INT(HOUR(Table1[[#This Row],[Patient Admission Date]])/3)*3,"00")&amp;"-"&amp;TEXT(INT(HOUR(Table1[[#This Row],[Patient Admission Date]])/3)*3+3,"00")</f>
        <v>18-21</v>
      </c>
      <c r="O9124" t="str" cm="1">
        <f t="array" ref="O9124">_xlfn.IFS(Table1[[#This Row],[Patient Age]]&lt;=14,"0-14",Table1[[#This Row],[Patient Age]]&lt;=29,"15-29",Table1[[#This Row],[Patient Age]]&lt;=44,"30-44",Table1[[#This Row],[Patient Age]]&lt;=59,"45-59",Table1[[#This Row],[Patient Age]]&lt;=74,"60-74",TRUE,"75+")</f>
        <v>60-74</v>
      </c>
      <c r="P9124" t="str" cm="1">
        <f t="array" ref="P9124">_xlfn.IFS(Table1[[#This Row],[Patient Waittime]]&lt;=15,"0-15",Table1[[#This Row],[Patient Waittime]]&lt;=30,"16-30",Table1[[#This Row],[Patient Waittime]]&lt;=45,"31-45",Table1[[#This Row],[Patient Waittime]]&lt;=60,"46-60",TRUE,"60+")</f>
        <v>16-30</v>
      </c>
      <c r="Q9124">
        <f>--(Table1[[#This Row],[Patient Waittime]]&lt;=30)</f>
        <v>1</v>
      </c>
      <c r="R9124">
        <f>--Table1[[#This Row],[Patient Admission Flag]]</f>
        <v>1</v>
      </c>
      <c r="S9124">
        <f>--AND(Table1[[#This Row],[WithinTarget]]=1,Table1[[#This Row],[Patient Satisfaction Score]]&gt;=7)</f>
        <v>0</v>
      </c>
      <c r="T9124" t="str">
        <f>IF(LEFT(Table1[[#This Row],[Patient Gender]],1)="F","Female","Male")</f>
        <v>Male</v>
      </c>
    </row>
    <row r="9125" spans="1:20" x14ac:dyDescent="0.3">
      <c r="A9125" t="s">
        <v>9229</v>
      </c>
      <c r="B9125" s="1">
        <v>45076.836805555555</v>
      </c>
      <c r="C9125" t="s">
        <v>9</v>
      </c>
      <c r="D9125">
        <v>1</v>
      </c>
      <c r="E9125" t="s">
        <v>10</v>
      </c>
      <c r="F9125" t="s">
        <v>17</v>
      </c>
      <c r="G9125" t="b">
        <v>1</v>
      </c>
      <c r="I9125">
        <v>14</v>
      </c>
      <c r="J9125" t="b">
        <v>1</v>
      </c>
      <c r="K9125">
        <f>YEAR(Table1[[#This Row],[Patient Admission Date]])</f>
        <v>2023</v>
      </c>
      <c r="L9125" t="str">
        <f>TEXT(Table1[[#This Row],[Patient Admission Date]],"mmm")</f>
        <v>May</v>
      </c>
      <c r="M9125" t="str">
        <f>TEXT(Table1[[#This Row],[Patient Admission Date]],"ddd")</f>
        <v>Tue</v>
      </c>
      <c r="N9125" t="str">
        <f>TEXT(INT(HOUR(Table1[[#This Row],[Patient Admission Date]])/3)*3,"00")&amp;"-"&amp;TEXT(INT(HOUR(Table1[[#This Row],[Patient Admission Date]])/3)*3+3,"00")</f>
        <v>18-21</v>
      </c>
      <c r="O9125" t="str" cm="1">
        <f t="array" ref="O9125">_xlfn.IFS(Table1[[#This Row],[Patient Age]]&lt;=14,"0-14",Table1[[#This Row],[Patient Age]]&lt;=29,"15-29",Table1[[#This Row],[Patient Age]]&lt;=44,"30-44",Table1[[#This Row],[Patient Age]]&lt;=59,"45-59",Table1[[#This Row],[Patient Age]]&lt;=74,"60-74",TRUE,"75+")</f>
        <v>0-14</v>
      </c>
      <c r="P9125" t="str" cm="1">
        <f t="array" ref="P9125">_xlfn.IFS(Table1[[#This Row],[Patient Waittime]]&lt;=15,"0-15",Table1[[#This Row],[Patient Waittime]]&lt;=30,"16-30",Table1[[#This Row],[Patient Waittime]]&lt;=45,"31-45",Table1[[#This Row],[Patient Waittime]]&lt;=60,"46-60",TRUE,"60+")</f>
        <v>0-15</v>
      </c>
      <c r="Q9125">
        <f>--(Table1[[#This Row],[Patient Waittime]]&lt;=30)</f>
        <v>1</v>
      </c>
      <c r="R9125">
        <f>--Table1[[#This Row],[Patient Admission Flag]]</f>
        <v>1</v>
      </c>
      <c r="S9125">
        <f>--AND(Table1[[#This Row],[WithinTarget]]=1,Table1[[#This Row],[Patient Satisfaction Score]]&gt;=7)</f>
        <v>0</v>
      </c>
      <c r="T9125" t="str">
        <f>IF(LEFT(Table1[[#This Row],[Patient Gender]],1)="F","Female","Male")</f>
        <v>Male</v>
      </c>
    </row>
    <row r="9126" spans="1:20" x14ac:dyDescent="0.3">
      <c r="A9126" t="s">
        <v>9230</v>
      </c>
      <c r="B9126" s="1">
        <v>45249.480555555558</v>
      </c>
      <c r="C9126" t="s">
        <v>9</v>
      </c>
      <c r="D9126">
        <v>77</v>
      </c>
      <c r="E9126" t="s">
        <v>10</v>
      </c>
      <c r="F9126" t="s">
        <v>17</v>
      </c>
      <c r="G9126" t="b">
        <v>1</v>
      </c>
      <c r="I9126">
        <v>45</v>
      </c>
      <c r="J9126" t="b">
        <v>1</v>
      </c>
      <c r="K9126">
        <f>YEAR(Table1[[#This Row],[Patient Admission Date]])</f>
        <v>2023</v>
      </c>
      <c r="L9126" t="str">
        <f>TEXT(Table1[[#This Row],[Patient Admission Date]],"mmm")</f>
        <v>Nov</v>
      </c>
      <c r="M9126" t="str">
        <f>TEXT(Table1[[#This Row],[Patient Admission Date]],"ddd")</f>
        <v>Sun</v>
      </c>
      <c r="N9126" t="str">
        <f>TEXT(INT(HOUR(Table1[[#This Row],[Patient Admission Date]])/3)*3,"00")&amp;"-"&amp;TEXT(INT(HOUR(Table1[[#This Row],[Patient Admission Date]])/3)*3+3,"00")</f>
        <v>09-12</v>
      </c>
      <c r="O9126" t="str" cm="1">
        <f t="array" ref="O9126">_xlfn.IFS(Table1[[#This Row],[Patient Age]]&lt;=14,"0-14",Table1[[#This Row],[Patient Age]]&lt;=29,"15-29",Table1[[#This Row],[Patient Age]]&lt;=44,"30-44",Table1[[#This Row],[Patient Age]]&lt;=59,"45-59",Table1[[#This Row],[Patient Age]]&lt;=74,"60-74",TRUE,"75+")</f>
        <v>75+</v>
      </c>
      <c r="P9126" t="str" cm="1">
        <f t="array" ref="P9126">_xlfn.IFS(Table1[[#This Row],[Patient Waittime]]&lt;=15,"0-15",Table1[[#This Row],[Patient Waittime]]&lt;=30,"16-30",Table1[[#This Row],[Patient Waittime]]&lt;=45,"31-45",Table1[[#This Row],[Patient Waittime]]&lt;=60,"46-60",TRUE,"60+")</f>
        <v>31-45</v>
      </c>
      <c r="Q9126">
        <f>--(Table1[[#This Row],[Patient Waittime]]&lt;=30)</f>
        <v>0</v>
      </c>
      <c r="R9126">
        <f>--Table1[[#This Row],[Patient Admission Flag]]</f>
        <v>1</v>
      </c>
      <c r="S9126">
        <f>--AND(Table1[[#This Row],[WithinTarget]]=1,Table1[[#This Row],[Patient Satisfaction Score]]&gt;=7)</f>
        <v>0</v>
      </c>
      <c r="T9126" t="str">
        <f>IF(LEFT(Table1[[#This Row],[Patient Gender]],1)="F","Female","Male")</f>
        <v>Male</v>
      </c>
    </row>
    <row r="9127" spans="1:20" x14ac:dyDescent="0.3">
      <c r="A9127" t="s">
        <v>9231</v>
      </c>
      <c r="B9127" s="1">
        <v>45301.581250000003</v>
      </c>
      <c r="C9127" t="s">
        <v>9</v>
      </c>
      <c r="D9127">
        <v>46</v>
      </c>
      <c r="E9127" t="s">
        <v>10</v>
      </c>
      <c r="F9127" t="s">
        <v>17</v>
      </c>
      <c r="G9127" t="b">
        <v>1</v>
      </c>
      <c r="I9127">
        <v>47</v>
      </c>
      <c r="J9127" t="b">
        <v>1</v>
      </c>
      <c r="K9127">
        <f>YEAR(Table1[[#This Row],[Patient Admission Date]])</f>
        <v>2024</v>
      </c>
      <c r="L9127" t="str">
        <f>TEXT(Table1[[#This Row],[Patient Admission Date]],"mmm")</f>
        <v>Jan</v>
      </c>
      <c r="M9127" t="str">
        <f>TEXT(Table1[[#This Row],[Patient Admission Date]],"ddd")</f>
        <v>Wed</v>
      </c>
      <c r="N9127" t="str">
        <f>TEXT(INT(HOUR(Table1[[#This Row],[Patient Admission Date]])/3)*3,"00")&amp;"-"&amp;TEXT(INT(HOUR(Table1[[#This Row],[Patient Admission Date]])/3)*3+3,"00")</f>
        <v>12-15</v>
      </c>
      <c r="O9127" t="str" cm="1">
        <f t="array" ref="O9127">_xlfn.IFS(Table1[[#This Row],[Patient Age]]&lt;=14,"0-14",Table1[[#This Row],[Patient Age]]&lt;=29,"15-29",Table1[[#This Row],[Patient Age]]&lt;=44,"30-44",Table1[[#This Row],[Patient Age]]&lt;=59,"45-59",Table1[[#This Row],[Patient Age]]&lt;=74,"60-74",TRUE,"75+")</f>
        <v>45-59</v>
      </c>
      <c r="P9127" t="str" cm="1">
        <f t="array" ref="P9127">_xlfn.IFS(Table1[[#This Row],[Patient Waittime]]&lt;=15,"0-15",Table1[[#This Row],[Patient Waittime]]&lt;=30,"16-30",Table1[[#This Row],[Patient Waittime]]&lt;=45,"31-45",Table1[[#This Row],[Patient Waittime]]&lt;=60,"46-60",TRUE,"60+")</f>
        <v>46-60</v>
      </c>
      <c r="Q9127">
        <f>--(Table1[[#This Row],[Patient Waittime]]&lt;=30)</f>
        <v>0</v>
      </c>
      <c r="R9127">
        <f>--Table1[[#This Row],[Patient Admission Flag]]</f>
        <v>1</v>
      </c>
      <c r="S9127">
        <f>--AND(Table1[[#This Row],[WithinTarget]]=1,Table1[[#This Row],[Patient Satisfaction Score]]&gt;=7)</f>
        <v>0</v>
      </c>
      <c r="T9127" t="str">
        <f>IF(LEFT(Table1[[#This Row],[Patient Gender]],1)="F","Female","Male")</f>
        <v>Male</v>
      </c>
    </row>
    <row r="9128" spans="1:20" x14ac:dyDescent="0.3">
      <c r="A9128" t="s">
        <v>9232</v>
      </c>
      <c r="B9128" s="1">
        <v>45188.152777777781</v>
      </c>
      <c r="C9128" t="s">
        <v>9</v>
      </c>
      <c r="D9128">
        <v>5</v>
      </c>
      <c r="E9128" t="s">
        <v>10</v>
      </c>
      <c r="F9128" t="s">
        <v>17</v>
      </c>
      <c r="G9128" t="b">
        <v>1</v>
      </c>
      <c r="I9128">
        <v>57</v>
      </c>
      <c r="J9128" t="b">
        <v>1</v>
      </c>
      <c r="K9128">
        <f>YEAR(Table1[[#This Row],[Patient Admission Date]])</f>
        <v>2023</v>
      </c>
      <c r="L9128" t="str">
        <f>TEXT(Table1[[#This Row],[Patient Admission Date]],"mmm")</f>
        <v>Sep</v>
      </c>
      <c r="M9128" t="str">
        <f>TEXT(Table1[[#This Row],[Patient Admission Date]],"ddd")</f>
        <v>Tue</v>
      </c>
      <c r="N9128" t="str">
        <f>TEXT(INT(HOUR(Table1[[#This Row],[Patient Admission Date]])/3)*3,"00")&amp;"-"&amp;TEXT(INT(HOUR(Table1[[#This Row],[Patient Admission Date]])/3)*3+3,"00")</f>
        <v>03-06</v>
      </c>
      <c r="O9128" t="str" cm="1">
        <f t="array" ref="O9128">_xlfn.IFS(Table1[[#This Row],[Patient Age]]&lt;=14,"0-14",Table1[[#This Row],[Patient Age]]&lt;=29,"15-29",Table1[[#This Row],[Patient Age]]&lt;=44,"30-44",Table1[[#This Row],[Patient Age]]&lt;=59,"45-59",Table1[[#This Row],[Patient Age]]&lt;=74,"60-74",TRUE,"75+")</f>
        <v>0-14</v>
      </c>
      <c r="P9128" t="str" cm="1">
        <f t="array" ref="P9128">_xlfn.IFS(Table1[[#This Row],[Patient Waittime]]&lt;=15,"0-15",Table1[[#This Row],[Patient Waittime]]&lt;=30,"16-30",Table1[[#This Row],[Patient Waittime]]&lt;=45,"31-45",Table1[[#This Row],[Patient Waittime]]&lt;=60,"46-60",TRUE,"60+")</f>
        <v>46-60</v>
      </c>
      <c r="Q9128">
        <f>--(Table1[[#This Row],[Patient Waittime]]&lt;=30)</f>
        <v>0</v>
      </c>
      <c r="R9128">
        <f>--Table1[[#This Row],[Patient Admission Flag]]</f>
        <v>1</v>
      </c>
      <c r="S9128">
        <f>--AND(Table1[[#This Row],[WithinTarget]]=1,Table1[[#This Row],[Patient Satisfaction Score]]&gt;=7)</f>
        <v>0</v>
      </c>
      <c r="T9128" t="str">
        <f>IF(LEFT(Table1[[#This Row],[Patient Gender]],1)="F","Female","Male")</f>
        <v>Male</v>
      </c>
    </row>
    <row r="9129" spans="1:20" x14ac:dyDescent="0.3">
      <c r="A9129" t="s">
        <v>9233</v>
      </c>
      <c r="B9129" s="1">
        <v>45534.504166666666</v>
      </c>
      <c r="C9129" t="s">
        <v>9</v>
      </c>
      <c r="D9129">
        <v>21</v>
      </c>
      <c r="E9129" t="s">
        <v>10</v>
      </c>
      <c r="F9129" t="s">
        <v>17</v>
      </c>
      <c r="G9129" t="b">
        <v>1</v>
      </c>
      <c r="I9129">
        <v>58</v>
      </c>
      <c r="J9129" t="b">
        <v>1</v>
      </c>
      <c r="K9129">
        <f>YEAR(Table1[[#This Row],[Patient Admission Date]])</f>
        <v>2024</v>
      </c>
      <c r="L9129" t="str">
        <f>TEXT(Table1[[#This Row],[Patient Admission Date]],"mmm")</f>
        <v>Aug</v>
      </c>
      <c r="M9129" t="str">
        <f>TEXT(Table1[[#This Row],[Patient Admission Date]],"ddd")</f>
        <v>Fri</v>
      </c>
      <c r="N9129" t="str">
        <f>TEXT(INT(HOUR(Table1[[#This Row],[Patient Admission Date]])/3)*3,"00")&amp;"-"&amp;TEXT(INT(HOUR(Table1[[#This Row],[Patient Admission Date]])/3)*3+3,"00")</f>
        <v>12-15</v>
      </c>
      <c r="O9129" t="str" cm="1">
        <f t="array" ref="O9129">_xlfn.IFS(Table1[[#This Row],[Patient Age]]&lt;=14,"0-14",Table1[[#This Row],[Patient Age]]&lt;=29,"15-29",Table1[[#This Row],[Patient Age]]&lt;=44,"30-44",Table1[[#This Row],[Patient Age]]&lt;=59,"45-59",Table1[[#This Row],[Patient Age]]&lt;=74,"60-74",TRUE,"75+")</f>
        <v>15-29</v>
      </c>
      <c r="P9129" t="str" cm="1">
        <f t="array" ref="P9129">_xlfn.IFS(Table1[[#This Row],[Patient Waittime]]&lt;=15,"0-15",Table1[[#This Row],[Patient Waittime]]&lt;=30,"16-30",Table1[[#This Row],[Patient Waittime]]&lt;=45,"31-45",Table1[[#This Row],[Patient Waittime]]&lt;=60,"46-60",TRUE,"60+")</f>
        <v>46-60</v>
      </c>
      <c r="Q9129">
        <f>--(Table1[[#This Row],[Patient Waittime]]&lt;=30)</f>
        <v>0</v>
      </c>
      <c r="R9129">
        <f>--Table1[[#This Row],[Patient Admission Flag]]</f>
        <v>1</v>
      </c>
      <c r="S9129">
        <f>--AND(Table1[[#This Row],[WithinTarget]]=1,Table1[[#This Row],[Patient Satisfaction Score]]&gt;=7)</f>
        <v>0</v>
      </c>
      <c r="T9129" t="str">
        <f>IF(LEFT(Table1[[#This Row],[Patient Gender]],1)="F","Female","Male")</f>
        <v>Male</v>
      </c>
    </row>
    <row r="9130" spans="1:20" x14ac:dyDescent="0.3">
      <c r="A9130" t="s">
        <v>9234</v>
      </c>
      <c r="B9130" s="1">
        <v>45421.070138888892</v>
      </c>
      <c r="C9130" t="s">
        <v>9</v>
      </c>
      <c r="D9130">
        <v>66</v>
      </c>
      <c r="E9130" t="s">
        <v>10</v>
      </c>
      <c r="F9130" t="s">
        <v>17</v>
      </c>
      <c r="G9130" t="b">
        <v>1</v>
      </c>
      <c r="I9130">
        <v>59</v>
      </c>
      <c r="J9130" t="b">
        <v>1</v>
      </c>
      <c r="K9130">
        <f>YEAR(Table1[[#This Row],[Patient Admission Date]])</f>
        <v>2024</v>
      </c>
      <c r="L9130" t="str">
        <f>TEXT(Table1[[#This Row],[Patient Admission Date]],"mmm")</f>
        <v>May</v>
      </c>
      <c r="M9130" t="str">
        <f>TEXT(Table1[[#This Row],[Patient Admission Date]],"ddd")</f>
        <v>Thu</v>
      </c>
      <c r="N9130" t="str">
        <f>TEXT(INT(HOUR(Table1[[#This Row],[Patient Admission Date]])/3)*3,"00")&amp;"-"&amp;TEXT(INT(HOUR(Table1[[#This Row],[Patient Admission Date]])/3)*3+3,"00")</f>
        <v>00-03</v>
      </c>
      <c r="O9130" t="str" cm="1">
        <f t="array" ref="O9130">_xlfn.IFS(Table1[[#This Row],[Patient Age]]&lt;=14,"0-14",Table1[[#This Row],[Patient Age]]&lt;=29,"15-29",Table1[[#This Row],[Patient Age]]&lt;=44,"30-44",Table1[[#This Row],[Patient Age]]&lt;=59,"45-59",Table1[[#This Row],[Patient Age]]&lt;=74,"60-74",TRUE,"75+")</f>
        <v>60-74</v>
      </c>
      <c r="P9130" t="str" cm="1">
        <f t="array" ref="P9130">_xlfn.IFS(Table1[[#This Row],[Patient Waittime]]&lt;=15,"0-15",Table1[[#This Row],[Patient Waittime]]&lt;=30,"16-30",Table1[[#This Row],[Patient Waittime]]&lt;=45,"31-45",Table1[[#This Row],[Patient Waittime]]&lt;=60,"46-60",TRUE,"60+")</f>
        <v>46-60</v>
      </c>
      <c r="Q9130">
        <f>--(Table1[[#This Row],[Patient Waittime]]&lt;=30)</f>
        <v>0</v>
      </c>
      <c r="R9130">
        <f>--Table1[[#This Row],[Patient Admission Flag]]</f>
        <v>1</v>
      </c>
      <c r="S9130">
        <f>--AND(Table1[[#This Row],[WithinTarget]]=1,Table1[[#This Row],[Patient Satisfaction Score]]&gt;=7)</f>
        <v>0</v>
      </c>
      <c r="T9130" t="str">
        <f>IF(LEFT(Table1[[#This Row],[Patient Gender]],1)="F","Female","Male")</f>
        <v>Male</v>
      </c>
    </row>
    <row r="9131" spans="1:20" x14ac:dyDescent="0.3">
      <c r="A9131" t="s">
        <v>9235</v>
      </c>
      <c r="B9131" s="1">
        <v>45193.145138888889</v>
      </c>
      <c r="C9131" t="s">
        <v>9</v>
      </c>
      <c r="D9131">
        <v>60</v>
      </c>
      <c r="E9131" t="s">
        <v>10</v>
      </c>
      <c r="F9131" t="s">
        <v>17</v>
      </c>
      <c r="G9131" t="b">
        <v>1</v>
      </c>
      <c r="I9131">
        <v>60</v>
      </c>
      <c r="J9131" t="b">
        <v>1</v>
      </c>
      <c r="K9131">
        <f>YEAR(Table1[[#This Row],[Patient Admission Date]])</f>
        <v>2023</v>
      </c>
      <c r="L9131" t="str">
        <f>TEXT(Table1[[#This Row],[Patient Admission Date]],"mmm")</f>
        <v>Sep</v>
      </c>
      <c r="M9131" t="str">
        <f>TEXT(Table1[[#This Row],[Patient Admission Date]],"ddd")</f>
        <v>Sun</v>
      </c>
      <c r="N9131" t="str">
        <f>TEXT(INT(HOUR(Table1[[#This Row],[Patient Admission Date]])/3)*3,"00")&amp;"-"&amp;TEXT(INT(HOUR(Table1[[#This Row],[Patient Admission Date]])/3)*3+3,"00")</f>
        <v>03-06</v>
      </c>
      <c r="O9131" t="str" cm="1">
        <f t="array" ref="O9131">_xlfn.IFS(Table1[[#This Row],[Patient Age]]&lt;=14,"0-14",Table1[[#This Row],[Patient Age]]&lt;=29,"15-29",Table1[[#This Row],[Patient Age]]&lt;=44,"30-44",Table1[[#This Row],[Patient Age]]&lt;=59,"45-59",Table1[[#This Row],[Patient Age]]&lt;=74,"60-74",TRUE,"75+")</f>
        <v>60-74</v>
      </c>
      <c r="P9131" t="str" cm="1">
        <f t="array" ref="P9131">_xlfn.IFS(Table1[[#This Row],[Patient Waittime]]&lt;=15,"0-15",Table1[[#This Row],[Patient Waittime]]&lt;=30,"16-30",Table1[[#This Row],[Patient Waittime]]&lt;=45,"31-45",Table1[[#This Row],[Patient Waittime]]&lt;=60,"46-60",TRUE,"60+")</f>
        <v>46-60</v>
      </c>
      <c r="Q9131">
        <f>--(Table1[[#This Row],[Patient Waittime]]&lt;=30)</f>
        <v>0</v>
      </c>
      <c r="R9131">
        <f>--Table1[[#This Row],[Patient Admission Flag]]</f>
        <v>1</v>
      </c>
      <c r="S9131">
        <f>--AND(Table1[[#This Row],[WithinTarget]]=1,Table1[[#This Row],[Patient Satisfaction Score]]&gt;=7)</f>
        <v>0</v>
      </c>
      <c r="T9131" t="str">
        <f>IF(LEFT(Table1[[#This Row],[Patient Gender]],1)="F","Female","Male")</f>
        <v>Male</v>
      </c>
    </row>
    <row r="9132" spans="1:20" x14ac:dyDescent="0.3">
      <c r="A9132" t="s">
        <v>9236</v>
      </c>
      <c r="B9132" s="1">
        <v>45587.65347222222</v>
      </c>
      <c r="C9132" t="s">
        <v>9</v>
      </c>
      <c r="D9132">
        <v>31</v>
      </c>
      <c r="E9132" t="s">
        <v>10</v>
      </c>
      <c r="F9132" t="s">
        <v>17</v>
      </c>
      <c r="G9132" t="b">
        <v>1</v>
      </c>
      <c r="I9132">
        <v>17</v>
      </c>
      <c r="J9132" t="b">
        <v>1</v>
      </c>
      <c r="K9132">
        <f>YEAR(Table1[[#This Row],[Patient Admission Date]])</f>
        <v>2024</v>
      </c>
      <c r="L9132" t="str">
        <f>TEXT(Table1[[#This Row],[Patient Admission Date]],"mmm")</f>
        <v>Oct</v>
      </c>
      <c r="M9132" t="str">
        <f>TEXT(Table1[[#This Row],[Patient Admission Date]],"ddd")</f>
        <v>Tue</v>
      </c>
      <c r="N9132" t="str">
        <f>TEXT(INT(HOUR(Table1[[#This Row],[Patient Admission Date]])/3)*3,"00")&amp;"-"&amp;TEXT(INT(HOUR(Table1[[#This Row],[Patient Admission Date]])/3)*3+3,"00")</f>
        <v>15-18</v>
      </c>
      <c r="O9132" t="str" cm="1">
        <f t="array" ref="O9132">_xlfn.IFS(Table1[[#This Row],[Patient Age]]&lt;=14,"0-14",Table1[[#This Row],[Patient Age]]&lt;=29,"15-29",Table1[[#This Row],[Patient Age]]&lt;=44,"30-44",Table1[[#This Row],[Patient Age]]&lt;=59,"45-59",Table1[[#This Row],[Patient Age]]&lt;=74,"60-74",TRUE,"75+")</f>
        <v>30-44</v>
      </c>
      <c r="P9132" t="str" cm="1">
        <f t="array" ref="P9132">_xlfn.IFS(Table1[[#This Row],[Patient Waittime]]&lt;=15,"0-15",Table1[[#This Row],[Patient Waittime]]&lt;=30,"16-30",Table1[[#This Row],[Patient Waittime]]&lt;=45,"31-45",Table1[[#This Row],[Patient Waittime]]&lt;=60,"46-60",TRUE,"60+")</f>
        <v>16-30</v>
      </c>
      <c r="Q9132">
        <f>--(Table1[[#This Row],[Patient Waittime]]&lt;=30)</f>
        <v>1</v>
      </c>
      <c r="R9132">
        <f>--Table1[[#This Row],[Patient Admission Flag]]</f>
        <v>1</v>
      </c>
      <c r="S9132">
        <f>--AND(Table1[[#This Row],[WithinTarget]]=1,Table1[[#This Row],[Patient Satisfaction Score]]&gt;=7)</f>
        <v>0</v>
      </c>
      <c r="T9132" t="str">
        <f>IF(LEFT(Table1[[#This Row],[Patient Gender]],1)="F","Female","Male")</f>
        <v>Male</v>
      </c>
    </row>
    <row r="9133" spans="1:20" x14ac:dyDescent="0.3">
      <c r="A9133" t="s">
        <v>9237</v>
      </c>
      <c r="B9133" s="1">
        <v>45382.663888888892</v>
      </c>
      <c r="C9133" t="s">
        <v>9</v>
      </c>
      <c r="D9133">
        <v>53</v>
      </c>
      <c r="E9133" t="s">
        <v>10</v>
      </c>
      <c r="F9133" t="s">
        <v>17</v>
      </c>
      <c r="G9133" t="b">
        <v>1</v>
      </c>
      <c r="I9133">
        <v>56</v>
      </c>
      <c r="J9133" t="b">
        <v>1</v>
      </c>
      <c r="K9133">
        <f>YEAR(Table1[[#This Row],[Patient Admission Date]])</f>
        <v>2024</v>
      </c>
      <c r="L9133" t="str">
        <f>TEXT(Table1[[#This Row],[Patient Admission Date]],"mmm")</f>
        <v>Mar</v>
      </c>
      <c r="M9133" t="str">
        <f>TEXT(Table1[[#This Row],[Patient Admission Date]],"ddd")</f>
        <v>Sun</v>
      </c>
      <c r="N9133" t="str">
        <f>TEXT(INT(HOUR(Table1[[#This Row],[Patient Admission Date]])/3)*3,"00")&amp;"-"&amp;TEXT(INT(HOUR(Table1[[#This Row],[Patient Admission Date]])/3)*3+3,"00")</f>
        <v>15-18</v>
      </c>
      <c r="O9133" t="str" cm="1">
        <f t="array" ref="O9133">_xlfn.IFS(Table1[[#This Row],[Patient Age]]&lt;=14,"0-14",Table1[[#This Row],[Patient Age]]&lt;=29,"15-29",Table1[[#This Row],[Patient Age]]&lt;=44,"30-44",Table1[[#This Row],[Patient Age]]&lt;=59,"45-59",Table1[[#This Row],[Patient Age]]&lt;=74,"60-74",TRUE,"75+")</f>
        <v>45-59</v>
      </c>
      <c r="P9133" t="str" cm="1">
        <f t="array" ref="P9133">_xlfn.IFS(Table1[[#This Row],[Patient Waittime]]&lt;=15,"0-15",Table1[[#This Row],[Patient Waittime]]&lt;=30,"16-30",Table1[[#This Row],[Patient Waittime]]&lt;=45,"31-45",Table1[[#This Row],[Patient Waittime]]&lt;=60,"46-60",TRUE,"60+")</f>
        <v>46-60</v>
      </c>
      <c r="Q9133">
        <f>--(Table1[[#This Row],[Patient Waittime]]&lt;=30)</f>
        <v>0</v>
      </c>
      <c r="R9133">
        <f>--Table1[[#This Row],[Patient Admission Flag]]</f>
        <v>1</v>
      </c>
      <c r="S9133">
        <f>--AND(Table1[[#This Row],[WithinTarget]]=1,Table1[[#This Row],[Patient Satisfaction Score]]&gt;=7)</f>
        <v>0</v>
      </c>
      <c r="T9133" t="str">
        <f>IF(LEFT(Table1[[#This Row],[Patient Gender]],1)="F","Female","Male")</f>
        <v>Male</v>
      </c>
    </row>
    <row r="9134" spans="1:20" x14ac:dyDescent="0.3">
      <c r="A9134" t="s">
        <v>9238</v>
      </c>
      <c r="B9134" s="1">
        <v>45304.48541666667</v>
      </c>
      <c r="C9134" t="s">
        <v>9</v>
      </c>
      <c r="D9134">
        <v>33</v>
      </c>
      <c r="E9134" t="s">
        <v>10</v>
      </c>
      <c r="F9134" t="s">
        <v>17</v>
      </c>
      <c r="G9134" t="b">
        <v>1</v>
      </c>
      <c r="I9134">
        <v>32</v>
      </c>
      <c r="J9134" t="b">
        <v>1</v>
      </c>
      <c r="K9134">
        <f>YEAR(Table1[[#This Row],[Patient Admission Date]])</f>
        <v>2024</v>
      </c>
      <c r="L9134" t="str">
        <f>TEXT(Table1[[#This Row],[Patient Admission Date]],"mmm")</f>
        <v>Jan</v>
      </c>
      <c r="M9134" t="str">
        <f>TEXT(Table1[[#This Row],[Patient Admission Date]],"ddd")</f>
        <v>Sat</v>
      </c>
      <c r="N9134" t="str">
        <f>TEXT(INT(HOUR(Table1[[#This Row],[Patient Admission Date]])/3)*3,"00")&amp;"-"&amp;TEXT(INT(HOUR(Table1[[#This Row],[Patient Admission Date]])/3)*3+3,"00")</f>
        <v>09-12</v>
      </c>
      <c r="O9134" t="str" cm="1">
        <f t="array" ref="O9134">_xlfn.IFS(Table1[[#This Row],[Patient Age]]&lt;=14,"0-14",Table1[[#This Row],[Patient Age]]&lt;=29,"15-29",Table1[[#This Row],[Patient Age]]&lt;=44,"30-44",Table1[[#This Row],[Patient Age]]&lt;=59,"45-59",Table1[[#This Row],[Patient Age]]&lt;=74,"60-74",TRUE,"75+")</f>
        <v>30-44</v>
      </c>
      <c r="P9134" t="str" cm="1">
        <f t="array" ref="P9134">_xlfn.IFS(Table1[[#This Row],[Patient Waittime]]&lt;=15,"0-15",Table1[[#This Row],[Patient Waittime]]&lt;=30,"16-30",Table1[[#This Row],[Patient Waittime]]&lt;=45,"31-45",Table1[[#This Row],[Patient Waittime]]&lt;=60,"46-60",TRUE,"60+")</f>
        <v>31-45</v>
      </c>
      <c r="Q9134">
        <f>--(Table1[[#This Row],[Patient Waittime]]&lt;=30)</f>
        <v>0</v>
      </c>
      <c r="R9134">
        <f>--Table1[[#This Row],[Patient Admission Flag]]</f>
        <v>1</v>
      </c>
      <c r="S9134">
        <f>--AND(Table1[[#This Row],[WithinTarget]]=1,Table1[[#This Row],[Patient Satisfaction Score]]&gt;=7)</f>
        <v>0</v>
      </c>
      <c r="T9134" t="str">
        <f>IF(LEFT(Table1[[#This Row],[Patient Gender]],1)="F","Female","Male")</f>
        <v>Male</v>
      </c>
    </row>
    <row r="9135" spans="1:20" x14ac:dyDescent="0.3">
      <c r="A9135" t="s">
        <v>9239</v>
      </c>
      <c r="B9135" s="1">
        <v>45434.100694444445</v>
      </c>
      <c r="C9135" t="s">
        <v>9</v>
      </c>
      <c r="D9135">
        <v>38</v>
      </c>
      <c r="E9135" t="s">
        <v>10</v>
      </c>
      <c r="F9135" t="s">
        <v>17</v>
      </c>
      <c r="G9135" t="b">
        <v>1</v>
      </c>
      <c r="I9135">
        <v>38</v>
      </c>
      <c r="J9135" t="b">
        <v>1</v>
      </c>
      <c r="K9135">
        <f>YEAR(Table1[[#This Row],[Patient Admission Date]])</f>
        <v>2024</v>
      </c>
      <c r="L9135" t="str">
        <f>TEXT(Table1[[#This Row],[Patient Admission Date]],"mmm")</f>
        <v>May</v>
      </c>
      <c r="M9135" t="str">
        <f>TEXT(Table1[[#This Row],[Patient Admission Date]],"ddd")</f>
        <v>Wed</v>
      </c>
      <c r="N9135" t="str">
        <f>TEXT(INT(HOUR(Table1[[#This Row],[Patient Admission Date]])/3)*3,"00")&amp;"-"&amp;TEXT(INT(HOUR(Table1[[#This Row],[Patient Admission Date]])/3)*3+3,"00")</f>
        <v>00-03</v>
      </c>
      <c r="O9135" t="str" cm="1">
        <f t="array" ref="O9135">_xlfn.IFS(Table1[[#This Row],[Patient Age]]&lt;=14,"0-14",Table1[[#This Row],[Patient Age]]&lt;=29,"15-29",Table1[[#This Row],[Patient Age]]&lt;=44,"30-44",Table1[[#This Row],[Patient Age]]&lt;=59,"45-59",Table1[[#This Row],[Patient Age]]&lt;=74,"60-74",TRUE,"75+")</f>
        <v>30-44</v>
      </c>
      <c r="P9135" t="str" cm="1">
        <f t="array" ref="P9135">_xlfn.IFS(Table1[[#This Row],[Patient Waittime]]&lt;=15,"0-15",Table1[[#This Row],[Patient Waittime]]&lt;=30,"16-30",Table1[[#This Row],[Patient Waittime]]&lt;=45,"31-45",Table1[[#This Row],[Patient Waittime]]&lt;=60,"46-60",TRUE,"60+")</f>
        <v>31-45</v>
      </c>
      <c r="Q9135">
        <f>--(Table1[[#This Row],[Patient Waittime]]&lt;=30)</f>
        <v>0</v>
      </c>
      <c r="R9135">
        <f>--Table1[[#This Row],[Patient Admission Flag]]</f>
        <v>1</v>
      </c>
      <c r="S9135">
        <f>--AND(Table1[[#This Row],[WithinTarget]]=1,Table1[[#This Row],[Patient Satisfaction Score]]&gt;=7)</f>
        <v>0</v>
      </c>
      <c r="T9135" t="str">
        <f>IF(LEFT(Table1[[#This Row],[Patient Gender]],1)="F","Female","Male")</f>
        <v>Male</v>
      </c>
    </row>
    <row r="9136" spans="1:20" x14ac:dyDescent="0.3">
      <c r="A9136" t="s">
        <v>9240</v>
      </c>
      <c r="B9136" s="1">
        <v>45394.62777777778</v>
      </c>
      <c r="C9136" t="s">
        <v>9</v>
      </c>
      <c r="D9136">
        <v>27</v>
      </c>
      <c r="E9136" t="s">
        <v>10</v>
      </c>
      <c r="F9136" t="s">
        <v>17</v>
      </c>
      <c r="G9136" t="b">
        <v>1</v>
      </c>
      <c r="I9136">
        <v>21</v>
      </c>
      <c r="J9136" t="b">
        <v>1</v>
      </c>
      <c r="K9136">
        <f>YEAR(Table1[[#This Row],[Patient Admission Date]])</f>
        <v>2024</v>
      </c>
      <c r="L9136" t="str">
        <f>TEXT(Table1[[#This Row],[Patient Admission Date]],"mmm")</f>
        <v>Apr</v>
      </c>
      <c r="M9136" t="str">
        <f>TEXT(Table1[[#This Row],[Patient Admission Date]],"ddd")</f>
        <v>Fri</v>
      </c>
      <c r="N9136" t="str">
        <f>TEXT(INT(HOUR(Table1[[#This Row],[Patient Admission Date]])/3)*3,"00")&amp;"-"&amp;TEXT(INT(HOUR(Table1[[#This Row],[Patient Admission Date]])/3)*3+3,"00")</f>
        <v>15-18</v>
      </c>
      <c r="O9136" t="str" cm="1">
        <f t="array" ref="O9136">_xlfn.IFS(Table1[[#This Row],[Patient Age]]&lt;=14,"0-14",Table1[[#This Row],[Patient Age]]&lt;=29,"15-29",Table1[[#This Row],[Patient Age]]&lt;=44,"30-44",Table1[[#This Row],[Patient Age]]&lt;=59,"45-59",Table1[[#This Row],[Patient Age]]&lt;=74,"60-74",TRUE,"75+")</f>
        <v>15-29</v>
      </c>
      <c r="P9136" t="str" cm="1">
        <f t="array" ref="P9136">_xlfn.IFS(Table1[[#This Row],[Patient Waittime]]&lt;=15,"0-15",Table1[[#This Row],[Patient Waittime]]&lt;=30,"16-30",Table1[[#This Row],[Patient Waittime]]&lt;=45,"31-45",Table1[[#This Row],[Patient Waittime]]&lt;=60,"46-60",TRUE,"60+")</f>
        <v>16-30</v>
      </c>
      <c r="Q9136">
        <f>--(Table1[[#This Row],[Patient Waittime]]&lt;=30)</f>
        <v>1</v>
      </c>
      <c r="R9136">
        <f>--Table1[[#This Row],[Patient Admission Flag]]</f>
        <v>1</v>
      </c>
      <c r="S9136">
        <f>--AND(Table1[[#This Row],[WithinTarget]]=1,Table1[[#This Row],[Patient Satisfaction Score]]&gt;=7)</f>
        <v>0</v>
      </c>
      <c r="T9136" t="str">
        <f>IF(LEFT(Table1[[#This Row],[Patient Gender]],1)="F","Female","Male")</f>
        <v>Male</v>
      </c>
    </row>
    <row r="9137" spans="1:20" x14ac:dyDescent="0.3">
      <c r="A9137" t="s">
        <v>9241</v>
      </c>
      <c r="B9137" s="1">
        <v>45275.463888888888</v>
      </c>
      <c r="C9137" t="s">
        <v>9</v>
      </c>
      <c r="D9137">
        <v>57</v>
      </c>
      <c r="E9137" t="s">
        <v>10</v>
      </c>
      <c r="F9137" t="s">
        <v>17</v>
      </c>
      <c r="G9137" t="b">
        <v>1</v>
      </c>
      <c r="I9137">
        <v>23</v>
      </c>
      <c r="J9137" t="b">
        <v>1</v>
      </c>
      <c r="K9137">
        <f>YEAR(Table1[[#This Row],[Patient Admission Date]])</f>
        <v>2023</v>
      </c>
      <c r="L9137" t="str">
        <f>TEXT(Table1[[#This Row],[Patient Admission Date]],"mmm")</f>
        <v>Dec</v>
      </c>
      <c r="M9137" t="str">
        <f>TEXT(Table1[[#This Row],[Patient Admission Date]],"ddd")</f>
        <v>Fri</v>
      </c>
      <c r="N9137" t="str">
        <f>TEXT(INT(HOUR(Table1[[#This Row],[Patient Admission Date]])/3)*3,"00")&amp;"-"&amp;TEXT(INT(HOUR(Table1[[#This Row],[Patient Admission Date]])/3)*3+3,"00")</f>
        <v>09-12</v>
      </c>
      <c r="O9137" t="str" cm="1">
        <f t="array" ref="O9137">_xlfn.IFS(Table1[[#This Row],[Patient Age]]&lt;=14,"0-14",Table1[[#This Row],[Patient Age]]&lt;=29,"15-29",Table1[[#This Row],[Patient Age]]&lt;=44,"30-44",Table1[[#This Row],[Patient Age]]&lt;=59,"45-59",Table1[[#This Row],[Patient Age]]&lt;=74,"60-74",TRUE,"75+")</f>
        <v>45-59</v>
      </c>
      <c r="P9137" t="str" cm="1">
        <f t="array" ref="P9137">_xlfn.IFS(Table1[[#This Row],[Patient Waittime]]&lt;=15,"0-15",Table1[[#This Row],[Patient Waittime]]&lt;=30,"16-30",Table1[[#This Row],[Patient Waittime]]&lt;=45,"31-45",Table1[[#This Row],[Patient Waittime]]&lt;=60,"46-60",TRUE,"60+")</f>
        <v>16-30</v>
      </c>
      <c r="Q9137">
        <f>--(Table1[[#This Row],[Patient Waittime]]&lt;=30)</f>
        <v>1</v>
      </c>
      <c r="R9137">
        <f>--Table1[[#This Row],[Patient Admission Flag]]</f>
        <v>1</v>
      </c>
      <c r="S9137">
        <f>--AND(Table1[[#This Row],[WithinTarget]]=1,Table1[[#This Row],[Patient Satisfaction Score]]&gt;=7)</f>
        <v>0</v>
      </c>
      <c r="T9137" t="str">
        <f>IF(LEFT(Table1[[#This Row],[Patient Gender]],1)="F","Female","Male")</f>
        <v>Male</v>
      </c>
    </row>
    <row r="9138" spans="1:20" x14ac:dyDescent="0.3">
      <c r="A9138" t="s">
        <v>9242</v>
      </c>
      <c r="B9138" s="1">
        <v>45339.909722222219</v>
      </c>
      <c r="C9138" t="s">
        <v>9</v>
      </c>
      <c r="D9138">
        <v>31</v>
      </c>
      <c r="E9138" t="s">
        <v>10</v>
      </c>
      <c r="F9138" t="s">
        <v>17</v>
      </c>
      <c r="G9138" t="b">
        <v>1</v>
      </c>
      <c r="I9138">
        <v>49</v>
      </c>
      <c r="J9138" t="b">
        <v>1</v>
      </c>
      <c r="K9138">
        <f>YEAR(Table1[[#This Row],[Patient Admission Date]])</f>
        <v>2024</v>
      </c>
      <c r="L9138" t="str">
        <f>TEXT(Table1[[#This Row],[Patient Admission Date]],"mmm")</f>
        <v>Feb</v>
      </c>
      <c r="M9138" t="str">
        <f>TEXT(Table1[[#This Row],[Patient Admission Date]],"ddd")</f>
        <v>Sat</v>
      </c>
      <c r="N9138" t="str">
        <f>TEXT(INT(HOUR(Table1[[#This Row],[Patient Admission Date]])/3)*3,"00")&amp;"-"&amp;TEXT(INT(HOUR(Table1[[#This Row],[Patient Admission Date]])/3)*3+3,"00")</f>
        <v>21-24</v>
      </c>
      <c r="O9138" t="str" cm="1">
        <f t="array" ref="O9138">_xlfn.IFS(Table1[[#This Row],[Patient Age]]&lt;=14,"0-14",Table1[[#This Row],[Patient Age]]&lt;=29,"15-29",Table1[[#This Row],[Patient Age]]&lt;=44,"30-44",Table1[[#This Row],[Patient Age]]&lt;=59,"45-59",Table1[[#This Row],[Patient Age]]&lt;=74,"60-74",TRUE,"75+")</f>
        <v>30-44</v>
      </c>
      <c r="P9138" t="str" cm="1">
        <f t="array" ref="P9138">_xlfn.IFS(Table1[[#This Row],[Patient Waittime]]&lt;=15,"0-15",Table1[[#This Row],[Patient Waittime]]&lt;=30,"16-30",Table1[[#This Row],[Patient Waittime]]&lt;=45,"31-45",Table1[[#This Row],[Patient Waittime]]&lt;=60,"46-60",TRUE,"60+")</f>
        <v>46-60</v>
      </c>
      <c r="Q9138">
        <f>--(Table1[[#This Row],[Patient Waittime]]&lt;=30)</f>
        <v>0</v>
      </c>
      <c r="R9138">
        <f>--Table1[[#This Row],[Patient Admission Flag]]</f>
        <v>1</v>
      </c>
      <c r="S9138">
        <f>--AND(Table1[[#This Row],[WithinTarget]]=1,Table1[[#This Row],[Patient Satisfaction Score]]&gt;=7)</f>
        <v>0</v>
      </c>
      <c r="T9138" t="str">
        <f>IF(LEFT(Table1[[#This Row],[Patient Gender]],1)="F","Female","Male")</f>
        <v>Male</v>
      </c>
    </row>
    <row r="9139" spans="1:20" x14ac:dyDescent="0.3">
      <c r="A9139" t="s">
        <v>9243</v>
      </c>
      <c r="B9139" s="1">
        <v>45051.751388888886</v>
      </c>
      <c r="C9139" t="s">
        <v>9</v>
      </c>
      <c r="D9139">
        <v>36</v>
      </c>
      <c r="E9139" t="s">
        <v>10</v>
      </c>
      <c r="F9139" t="s">
        <v>17</v>
      </c>
      <c r="G9139" t="b">
        <v>1</v>
      </c>
      <c r="I9139">
        <v>59</v>
      </c>
      <c r="J9139" t="b">
        <v>1</v>
      </c>
      <c r="K9139">
        <f>YEAR(Table1[[#This Row],[Patient Admission Date]])</f>
        <v>2023</v>
      </c>
      <c r="L9139" t="str">
        <f>TEXT(Table1[[#This Row],[Patient Admission Date]],"mmm")</f>
        <v>May</v>
      </c>
      <c r="M9139" t="str">
        <f>TEXT(Table1[[#This Row],[Patient Admission Date]],"ddd")</f>
        <v>Fri</v>
      </c>
      <c r="N9139" t="str">
        <f>TEXT(INT(HOUR(Table1[[#This Row],[Patient Admission Date]])/3)*3,"00")&amp;"-"&amp;TEXT(INT(HOUR(Table1[[#This Row],[Patient Admission Date]])/3)*3+3,"00")</f>
        <v>18-21</v>
      </c>
      <c r="O9139" t="str" cm="1">
        <f t="array" ref="O9139">_xlfn.IFS(Table1[[#This Row],[Patient Age]]&lt;=14,"0-14",Table1[[#This Row],[Patient Age]]&lt;=29,"15-29",Table1[[#This Row],[Patient Age]]&lt;=44,"30-44",Table1[[#This Row],[Patient Age]]&lt;=59,"45-59",Table1[[#This Row],[Patient Age]]&lt;=74,"60-74",TRUE,"75+")</f>
        <v>30-44</v>
      </c>
      <c r="P9139" t="str" cm="1">
        <f t="array" ref="P9139">_xlfn.IFS(Table1[[#This Row],[Patient Waittime]]&lt;=15,"0-15",Table1[[#This Row],[Patient Waittime]]&lt;=30,"16-30",Table1[[#This Row],[Patient Waittime]]&lt;=45,"31-45",Table1[[#This Row],[Patient Waittime]]&lt;=60,"46-60",TRUE,"60+")</f>
        <v>46-60</v>
      </c>
      <c r="Q9139">
        <f>--(Table1[[#This Row],[Patient Waittime]]&lt;=30)</f>
        <v>0</v>
      </c>
      <c r="R9139">
        <f>--Table1[[#This Row],[Patient Admission Flag]]</f>
        <v>1</v>
      </c>
      <c r="S9139">
        <f>--AND(Table1[[#This Row],[WithinTarget]]=1,Table1[[#This Row],[Patient Satisfaction Score]]&gt;=7)</f>
        <v>0</v>
      </c>
      <c r="T9139" t="str">
        <f>IF(LEFT(Table1[[#This Row],[Patient Gender]],1)="F","Female","Male")</f>
        <v>Male</v>
      </c>
    </row>
    <row r="9140" spans="1:20" x14ac:dyDescent="0.3">
      <c r="A9140" t="s">
        <v>9244</v>
      </c>
      <c r="B9140" s="1">
        <v>45280.780555555553</v>
      </c>
      <c r="C9140" t="s">
        <v>9</v>
      </c>
      <c r="D9140">
        <v>9</v>
      </c>
      <c r="E9140" t="s">
        <v>10</v>
      </c>
      <c r="F9140" t="s">
        <v>17</v>
      </c>
      <c r="G9140" t="b">
        <v>1</v>
      </c>
      <c r="I9140">
        <v>17</v>
      </c>
      <c r="J9140" t="b">
        <v>1</v>
      </c>
      <c r="K9140">
        <f>YEAR(Table1[[#This Row],[Patient Admission Date]])</f>
        <v>2023</v>
      </c>
      <c r="L9140" t="str">
        <f>TEXT(Table1[[#This Row],[Patient Admission Date]],"mmm")</f>
        <v>Dec</v>
      </c>
      <c r="M9140" t="str">
        <f>TEXT(Table1[[#This Row],[Patient Admission Date]],"ddd")</f>
        <v>Wed</v>
      </c>
      <c r="N9140" t="str">
        <f>TEXT(INT(HOUR(Table1[[#This Row],[Patient Admission Date]])/3)*3,"00")&amp;"-"&amp;TEXT(INT(HOUR(Table1[[#This Row],[Patient Admission Date]])/3)*3+3,"00")</f>
        <v>18-21</v>
      </c>
      <c r="O9140" t="str" cm="1">
        <f t="array" ref="O9140">_xlfn.IFS(Table1[[#This Row],[Patient Age]]&lt;=14,"0-14",Table1[[#This Row],[Patient Age]]&lt;=29,"15-29",Table1[[#This Row],[Patient Age]]&lt;=44,"30-44",Table1[[#This Row],[Patient Age]]&lt;=59,"45-59",Table1[[#This Row],[Patient Age]]&lt;=74,"60-74",TRUE,"75+")</f>
        <v>0-14</v>
      </c>
      <c r="P9140" t="str" cm="1">
        <f t="array" ref="P9140">_xlfn.IFS(Table1[[#This Row],[Patient Waittime]]&lt;=15,"0-15",Table1[[#This Row],[Patient Waittime]]&lt;=30,"16-30",Table1[[#This Row],[Patient Waittime]]&lt;=45,"31-45",Table1[[#This Row],[Patient Waittime]]&lt;=60,"46-60",TRUE,"60+")</f>
        <v>16-30</v>
      </c>
      <c r="Q9140">
        <f>--(Table1[[#This Row],[Patient Waittime]]&lt;=30)</f>
        <v>1</v>
      </c>
      <c r="R9140">
        <f>--Table1[[#This Row],[Patient Admission Flag]]</f>
        <v>1</v>
      </c>
      <c r="S9140">
        <f>--AND(Table1[[#This Row],[WithinTarget]]=1,Table1[[#This Row],[Patient Satisfaction Score]]&gt;=7)</f>
        <v>0</v>
      </c>
      <c r="T9140" t="str">
        <f>IF(LEFT(Table1[[#This Row],[Patient Gender]],1)="F","Female","Male")</f>
        <v>Male</v>
      </c>
    </row>
    <row r="9141" spans="1:20" x14ac:dyDescent="0.3">
      <c r="A9141" t="s">
        <v>9245</v>
      </c>
      <c r="B9141" s="1">
        <v>45060.097916666666</v>
      </c>
      <c r="C9141" t="s">
        <v>9</v>
      </c>
      <c r="D9141">
        <v>19</v>
      </c>
      <c r="E9141" t="s">
        <v>10</v>
      </c>
      <c r="F9141" t="s">
        <v>17</v>
      </c>
      <c r="G9141" t="b">
        <v>1</v>
      </c>
      <c r="I9141">
        <v>34</v>
      </c>
      <c r="J9141" t="b">
        <v>1</v>
      </c>
      <c r="K9141">
        <f>YEAR(Table1[[#This Row],[Patient Admission Date]])</f>
        <v>2023</v>
      </c>
      <c r="L9141" t="str">
        <f>TEXT(Table1[[#This Row],[Patient Admission Date]],"mmm")</f>
        <v>May</v>
      </c>
      <c r="M9141" t="str">
        <f>TEXT(Table1[[#This Row],[Patient Admission Date]],"ddd")</f>
        <v>Sun</v>
      </c>
      <c r="N9141" t="str">
        <f>TEXT(INT(HOUR(Table1[[#This Row],[Patient Admission Date]])/3)*3,"00")&amp;"-"&amp;TEXT(INT(HOUR(Table1[[#This Row],[Patient Admission Date]])/3)*3+3,"00")</f>
        <v>00-03</v>
      </c>
      <c r="O9141" t="str" cm="1">
        <f t="array" ref="O9141">_xlfn.IFS(Table1[[#This Row],[Patient Age]]&lt;=14,"0-14",Table1[[#This Row],[Patient Age]]&lt;=29,"15-29",Table1[[#This Row],[Patient Age]]&lt;=44,"30-44",Table1[[#This Row],[Patient Age]]&lt;=59,"45-59",Table1[[#This Row],[Patient Age]]&lt;=74,"60-74",TRUE,"75+")</f>
        <v>15-29</v>
      </c>
      <c r="P9141" t="str" cm="1">
        <f t="array" ref="P9141">_xlfn.IFS(Table1[[#This Row],[Patient Waittime]]&lt;=15,"0-15",Table1[[#This Row],[Patient Waittime]]&lt;=30,"16-30",Table1[[#This Row],[Patient Waittime]]&lt;=45,"31-45",Table1[[#This Row],[Patient Waittime]]&lt;=60,"46-60",TRUE,"60+")</f>
        <v>31-45</v>
      </c>
      <c r="Q9141">
        <f>--(Table1[[#This Row],[Patient Waittime]]&lt;=30)</f>
        <v>0</v>
      </c>
      <c r="R9141">
        <f>--Table1[[#This Row],[Patient Admission Flag]]</f>
        <v>1</v>
      </c>
      <c r="S9141">
        <f>--AND(Table1[[#This Row],[WithinTarget]]=1,Table1[[#This Row],[Patient Satisfaction Score]]&gt;=7)</f>
        <v>0</v>
      </c>
      <c r="T9141" t="str">
        <f>IF(LEFT(Table1[[#This Row],[Patient Gender]],1)="F","Female","Male")</f>
        <v>Male</v>
      </c>
    </row>
    <row r="9142" spans="1:20" x14ac:dyDescent="0.3">
      <c r="A9142" t="s">
        <v>9246</v>
      </c>
      <c r="B9142" s="1">
        <v>45327.698611111111</v>
      </c>
      <c r="C9142" t="s">
        <v>9</v>
      </c>
      <c r="D9142">
        <v>71</v>
      </c>
      <c r="E9142" t="s">
        <v>10</v>
      </c>
      <c r="F9142" t="s">
        <v>17</v>
      </c>
      <c r="G9142" t="b">
        <v>1</v>
      </c>
      <c r="I9142">
        <v>47</v>
      </c>
      <c r="J9142" t="b">
        <v>1</v>
      </c>
      <c r="K9142">
        <f>YEAR(Table1[[#This Row],[Patient Admission Date]])</f>
        <v>2024</v>
      </c>
      <c r="L9142" t="str">
        <f>TEXT(Table1[[#This Row],[Patient Admission Date]],"mmm")</f>
        <v>Feb</v>
      </c>
      <c r="M9142" t="str">
        <f>TEXT(Table1[[#This Row],[Patient Admission Date]],"ddd")</f>
        <v>Mon</v>
      </c>
      <c r="N9142" t="str">
        <f>TEXT(INT(HOUR(Table1[[#This Row],[Patient Admission Date]])/3)*3,"00")&amp;"-"&amp;TEXT(INT(HOUR(Table1[[#This Row],[Patient Admission Date]])/3)*3+3,"00")</f>
        <v>15-18</v>
      </c>
      <c r="O9142" t="str" cm="1">
        <f t="array" ref="O9142">_xlfn.IFS(Table1[[#This Row],[Patient Age]]&lt;=14,"0-14",Table1[[#This Row],[Patient Age]]&lt;=29,"15-29",Table1[[#This Row],[Patient Age]]&lt;=44,"30-44",Table1[[#This Row],[Patient Age]]&lt;=59,"45-59",Table1[[#This Row],[Patient Age]]&lt;=74,"60-74",TRUE,"75+")</f>
        <v>60-74</v>
      </c>
      <c r="P9142" t="str" cm="1">
        <f t="array" ref="P9142">_xlfn.IFS(Table1[[#This Row],[Patient Waittime]]&lt;=15,"0-15",Table1[[#This Row],[Patient Waittime]]&lt;=30,"16-30",Table1[[#This Row],[Patient Waittime]]&lt;=45,"31-45",Table1[[#This Row],[Patient Waittime]]&lt;=60,"46-60",TRUE,"60+")</f>
        <v>46-60</v>
      </c>
      <c r="Q9142">
        <f>--(Table1[[#This Row],[Patient Waittime]]&lt;=30)</f>
        <v>0</v>
      </c>
      <c r="R9142">
        <f>--Table1[[#This Row],[Patient Admission Flag]]</f>
        <v>1</v>
      </c>
      <c r="S9142">
        <f>--AND(Table1[[#This Row],[WithinTarget]]=1,Table1[[#This Row],[Patient Satisfaction Score]]&gt;=7)</f>
        <v>0</v>
      </c>
      <c r="T9142" t="str">
        <f>IF(LEFT(Table1[[#This Row],[Patient Gender]],1)="F","Female","Male")</f>
        <v>Male</v>
      </c>
    </row>
    <row r="9143" spans="1:20" x14ac:dyDescent="0.3">
      <c r="A9143" t="s">
        <v>9247</v>
      </c>
      <c r="B9143" s="1">
        <v>45208.254166666666</v>
      </c>
      <c r="C9143" t="s">
        <v>9</v>
      </c>
      <c r="D9143">
        <v>70</v>
      </c>
      <c r="E9143" t="s">
        <v>10</v>
      </c>
      <c r="F9143" t="s">
        <v>17</v>
      </c>
      <c r="G9143" t="b">
        <v>1</v>
      </c>
      <c r="I9143">
        <v>12</v>
      </c>
      <c r="J9143" t="b">
        <v>1</v>
      </c>
      <c r="K9143">
        <f>YEAR(Table1[[#This Row],[Patient Admission Date]])</f>
        <v>2023</v>
      </c>
      <c r="L9143" t="str">
        <f>TEXT(Table1[[#This Row],[Patient Admission Date]],"mmm")</f>
        <v>Oct</v>
      </c>
      <c r="M9143" t="str">
        <f>TEXT(Table1[[#This Row],[Patient Admission Date]],"ddd")</f>
        <v>Mon</v>
      </c>
      <c r="N9143" t="str">
        <f>TEXT(INT(HOUR(Table1[[#This Row],[Patient Admission Date]])/3)*3,"00")&amp;"-"&amp;TEXT(INT(HOUR(Table1[[#This Row],[Patient Admission Date]])/3)*3+3,"00")</f>
        <v>06-09</v>
      </c>
      <c r="O9143" t="str" cm="1">
        <f t="array" ref="O9143">_xlfn.IFS(Table1[[#This Row],[Patient Age]]&lt;=14,"0-14",Table1[[#This Row],[Patient Age]]&lt;=29,"15-29",Table1[[#This Row],[Patient Age]]&lt;=44,"30-44",Table1[[#This Row],[Patient Age]]&lt;=59,"45-59",Table1[[#This Row],[Patient Age]]&lt;=74,"60-74",TRUE,"75+")</f>
        <v>60-74</v>
      </c>
      <c r="P9143" t="str" cm="1">
        <f t="array" ref="P9143">_xlfn.IFS(Table1[[#This Row],[Patient Waittime]]&lt;=15,"0-15",Table1[[#This Row],[Patient Waittime]]&lt;=30,"16-30",Table1[[#This Row],[Patient Waittime]]&lt;=45,"31-45",Table1[[#This Row],[Patient Waittime]]&lt;=60,"46-60",TRUE,"60+")</f>
        <v>0-15</v>
      </c>
      <c r="Q9143">
        <f>--(Table1[[#This Row],[Patient Waittime]]&lt;=30)</f>
        <v>1</v>
      </c>
      <c r="R9143">
        <f>--Table1[[#This Row],[Patient Admission Flag]]</f>
        <v>1</v>
      </c>
      <c r="S9143">
        <f>--AND(Table1[[#This Row],[WithinTarget]]=1,Table1[[#This Row],[Patient Satisfaction Score]]&gt;=7)</f>
        <v>0</v>
      </c>
      <c r="T9143" t="str">
        <f>IF(LEFT(Table1[[#This Row],[Patient Gender]],1)="F","Female","Male")</f>
        <v>Male</v>
      </c>
    </row>
    <row r="9144" spans="1:20" x14ac:dyDescent="0.3">
      <c r="A9144" t="s">
        <v>9248</v>
      </c>
      <c r="B9144" s="1">
        <v>45292.541666666664</v>
      </c>
      <c r="C9144" t="s">
        <v>9</v>
      </c>
      <c r="D9144">
        <v>59</v>
      </c>
      <c r="E9144" t="s">
        <v>10</v>
      </c>
      <c r="F9144" t="s">
        <v>17</v>
      </c>
      <c r="G9144" t="b">
        <v>1</v>
      </c>
      <c r="I9144">
        <v>45</v>
      </c>
      <c r="J9144" t="b">
        <v>1</v>
      </c>
      <c r="K9144">
        <f>YEAR(Table1[[#This Row],[Patient Admission Date]])</f>
        <v>2024</v>
      </c>
      <c r="L9144" t="str">
        <f>TEXT(Table1[[#This Row],[Patient Admission Date]],"mmm")</f>
        <v>Jan</v>
      </c>
      <c r="M9144" t="str">
        <f>TEXT(Table1[[#This Row],[Patient Admission Date]],"ddd")</f>
        <v>Mon</v>
      </c>
      <c r="N9144" t="str">
        <f>TEXT(INT(HOUR(Table1[[#This Row],[Patient Admission Date]])/3)*3,"00")&amp;"-"&amp;TEXT(INT(HOUR(Table1[[#This Row],[Patient Admission Date]])/3)*3+3,"00")</f>
        <v>12-15</v>
      </c>
      <c r="O9144" t="str" cm="1">
        <f t="array" ref="O9144">_xlfn.IFS(Table1[[#This Row],[Patient Age]]&lt;=14,"0-14",Table1[[#This Row],[Patient Age]]&lt;=29,"15-29",Table1[[#This Row],[Patient Age]]&lt;=44,"30-44",Table1[[#This Row],[Patient Age]]&lt;=59,"45-59",Table1[[#This Row],[Patient Age]]&lt;=74,"60-74",TRUE,"75+")</f>
        <v>45-59</v>
      </c>
      <c r="P9144" t="str" cm="1">
        <f t="array" ref="P9144">_xlfn.IFS(Table1[[#This Row],[Patient Waittime]]&lt;=15,"0-15",Table1[[#This Row],[Patient Waittime]]&lt;=30,"16-30",Table1[[#This Row],[Patient Waittime]]&lt;=45,"31-45",Table1[[#This Row],[Patient Waittime]]&lt;=60,"46-60",TRUE,"60+")</f>
        <v>31-45</v>
      </c>
      <c r="Q9144">
        <f>--(Table1[[#This Row],[Patient Waittime]]&lt;=30)</f>
        <v>0</v>
      </c>
      <c r="R9144">
        <f>--Table1[[#This Row],[Patient Admission Flag]]</f>
        <v>1</v>
      </c>
      <c r="S9144">
        <f>--AND(Table1[[#This Row],[WithinTarget]]=1,Table1[[#This Row],[Patient Satisfaction Score]]&gt;=7)</f>
        <v>0</v>
      </c>
      <c r="T9144" t="str">
        <f>IF(LEFT(Table1[[#This Row],[Patient Gender]],1)="F","Female","Male")</f>
        <v>Male</v>
      </c>
    </row>
    <row r="9145" spans="1:20" x14ac:dyDescent="0.3">
      <c r="A9145" t="s">
        <v>9249</v>
      </c>
      <c r="B9145" s="1">
        <v>45301.720833333333</v>
      </c>
      <c r="C9145" t="s">
        <v>9</v>
      </c>
      <c r="D9145">
        <v>11</v>
      </c>
      <c r="E9145" t="s">
        <v>10</v>
      </c>
      <c r="F9145" t="s">
        <v>17</v>
      </c>
      <c r="G9145" t="b">
        <v>1</v>
      </c>
      <c r="I9145">
        <v>60</v>
      </c>
      <c r="J9145" t="b">
        <v>1</v>
      </c>
      <c r="K9145">
        <f>YEAR(Table1[[#This Row],[Patient Admission Date]])</f>
        <v>2024</v>
      </c>
      <c r="L9145" t="str">
        <f>TEXT(Table1[[#This Row],[Patient Admission Date]],"mmm")</f>
        <v>Jan</v>
      </c>
      <c r="M9145" t="str">
        <f>TEXT(Table1[[#This Row],[Patient Admission Date]],"ddd")</f>
        <v>Wed</v>
      </c>
      <c r="N9145" t="str">
        <f>TEXT(INT(HOUR(Table1[[#This Row],[Patient Admission Date]])/3)*3,"00")&amp;"-"&amp;TEXT(INT(HOUR(Table1[[#This Row],[Patient Admission Date]])/3)*3+3,"00")</f>
        <v>15-18</v>
      </c>
      <c r="O9145" t="str" cm="1">
        <f t="array" ref="O9145">_xlfn.IFS(Table1[[#This Row],[Patient Age]]&lt;=14,"0-14",Table1[[#This Row],[Patient Age]]&lt;=29,"15-29",Table1[[#This Row],[Patient Age]]&lt;=44,"30-44",Table1[[#This Row],[Patient Age]]&lt;=59,"45-59",Table1[[#This Row],[Patient Age]]&lt;=74,"60-74",TRUE,"75+")</f>
        <v>0-14</v>
      </c>
      <c r="P9145" t="str" cm="1">
        <f t="array" ref="P9145">_xlfn.IFS(Table1[[#This Row],[Patient Waittime]]&lt;=15,"0-15",Table1[[#This Row],[Patient Waittime]]&lt;=30,"16-30",Table1[[#This Row],[Patient Waittime]]&lt;=45,"31-45",Table1[[#This Row],[Patient Waittime]]&lt;=60,"46-60",TRUE,"60+")</f>
        <v>46-60</v>
      </c>
      <c r="Q9145">
        <f>--(Table1[[#This Row],[Patient Waittime]]&lt;=30)</f>
        <v>0</v>
      </c>
      <c r="R9145">
        <f>--Table1[[#This Row],[Patient Admission Flag]]</f>
        <v>1</v>
      </c>
      <c r="S9145">
        <f>--AND(Table1[[#This Row],[WithinTarget]]=1,Table1[[#This Row],[Patient Satisfaction Score]]&gt;=7)</f>
        <v>0</v>
      </c>
      <c r="T9145" t="str">
        <f>IF(LEFT(Table1[[#This Row],[Patient Gender]],1)="F","Female","Male")</f>
        <v>Male</v>
      </c>
    </row>
    <row r="9146" spans="1:20" x14ac:dyDescent="0.3">
      <c r="A9146" t="s">
        <v>9250</v>
      </c>
      <c r="B9146" s="1">
        <v>45028.080555555556</v>
      </c>
      <c r="C9146" t="s">
        <v>9</v>
      </c>
      <c r="D9146">
        <v>26</v>
      </c>
      <c r="E9146" t="s">
        <v>10</v>
      </c>
      <c r="F9146" t="s">
        <v>17</v>
      </c>
      <c r="G9146" t="b">
        <v>1</v>
      </c>
      <c r="I9146">
        <v>16</v>
      </c>
      <c r="J9146" t="b">
        <v>1</v>
      </c>
      <c r="K9146">
        <f>YEAR(Table1[[#This Row],[Patient Admission Date]])</f>
        <v>2023</v>
      </c>
      <c r="L9146" t="str">
        <f>TEXT(Table1[[#This Row],[Patient Admission Date]],"mmm")</f>
        <v>Apr</v>
      </c>
      <c r="M9146" t="str">
        <f>TEXT(Table1[[#This Row],[Patient Admission Date]],"ddd")</f>
        <v>Wed</v>
      </c>
      <c r="N9146" t="str">
        <f>TEXT(INT(HOUR(Table1[[#This Row],[Patient Admission Date]])/3)*3,"00")&amp;"-"&amp;TEXT(INT(HOUR(Table1[[#This Row],[Patient Admission Date]])/3)*3+3,"00")</f>
        <v>00-03</v>
      </c>
      <c r="O9146" t="str" cm="1">
        <f t="array" ref="O9146">_xlfn.IFS(Table1[[#This Row],[Patient Age]]&lt;=14,"0-14",Table1[[#This Row],[Patient Age]]&lt;=29,"15-29",Table1[[#This Row],[Patient Age]]&lt;=44,"30-44",Table1[[#This Row],[Patient Age]]&lt;=59,"45-59",Table1[[#This Row],[Patient Age]]&lt;=74,"60-74",TRUE,"75+")</f>
        <v>15-29</v>
      </c>
      <c r="P9146" t="str" cm="1">
        <f t="array" ref="P9146">_xlfn.IFS(Table1[[#This Row],[Patient Waittime]]&lt;=15,"0-15",Table1[[#This Row],[Patient Waittime]]&lt;=30,"16-30",Table1[[#This Row],[Patient Waittime]]&lt;=45,"31-45",Table1[[#This Row],[Patient Waittime]]&lt;=60,"46-60",TRUE,"60+")</f>
        <v>16-30</v>
      </c>
      <c r="Q9146">
        <f>--(Table1[[#This Row],[Patient Waittime]]&lt;=30)</f>
        <v>1</v>
      </c>
      <c r="R9146">
        <f>--Table1[[#This Row],[Patient Admission Flag]]</f>
        <v>1</v>
      </c>
      <c r="S9146">
        <f>--AND(Table1[[#This Row],[WithinTarget]]=1,Table1[[#This Row],[Patient Satisfaction Score]]&gt;=7)</f>
        <v>0</v>
      </c>
      <c r="T9146" t="str">
        <f>IF(LEFT(Table1[[#This Row],[Patient Gender]],1)="F","Female","Male")</f>
        <v>Male</v>
      </c>
    </row>
    <row r="9147" spans="1:20" x14ac:dyDescent="0.3">
      <c r="A9147" t="s">
        <v>9251</v>
      </c>
      <c r="B9147" s="1">
        <v>45154.320138888892</v>
      </c>
      <c r="C9147" t="s">
        <v>9</v>
      </c>
      <c r="D9147">
        <v>67</v>
      </c>
      <c r="E9147" t="s">
        <v>10</v>
      </c>
      <c r="F9147" t="s">
        <v>17</v>
      </c>
      <c r="G9147" t="b">
        <v>1</v>
      </c>
      <c r="I9147">
        <v>17</v>
      </c>
      <c r="J9147" t="b">
        <v>1</v>
      </c>
      <c r="K9147">
        <f>YEAR(Table1[[#This Row],[Patient Admission Date]])</f>
        <v>2023</v>
      </c>
      <c r="L9147" t="str">
        <f>TEXT(Table1[[#This Row],[Patient Admission Date]],"mmm")</f>
        <v>Aug</v>
      </c>
      <c r="M9147" t="str">
        <f>TEXT(Table1[[#This Row],[Patient Admission Date]],"ddd")</f>
        <v>Wed</v>
      </c>
      <c r="N9147" t="str">
        <f>TEXT(INT(HOUR(Table1[[#This Row],[Patient Admission Date]])/3)*3,"00")&amp;"-"&amp;TEXT(INT(HOUR(Table1[[#This Row],[Patient Admission Date]])/3)*3+3,"00")</f>
        <v>06-09</v>
      </c>
      <c r="O9147" t="str" cm="1">
        <f t="array" ref="O9147">_xlfn.IFS(Table1[[#This Row],[Patient Age]]&lt;=14,"0-14",Table1[[#This Row],[Patient Age]]&lt;=29,"15-29",Table1[[#This Row],[Patient Age]]&lt;=44,"30-44",Table1[[#This Row],[Patient Age]]&lt;=59,"45-59",Table1[[#This Row],[Patient Age]]&lt;=74,"60-74",TRUE,"75+")</f>
        <v>60-74</v>
      </c>
      <c r="P9147" t="str" cm="1">
        <f t="array" ref="P9147">_xlfn.IFS(Table1[[#This Row],[Patient Waittime]]&lt;=15,"0-15",Table1[[#This Row],[Patient Waittime]]&lt;=30,"16-30",Table1[[#This Row],[Patient Waittime]]&lt;=45,"31-45",Table1[[#This Row],[Patient Waittime]]&lt;=60,"46-60",TRUE,"60+")</f>
        <v>16-30</v>
      </c>
      <c r="Q9147">
        <f>--(Table1[[#This Row],[Patient Waittime]]&lt;=30)</f>
        <v>1</v>
      </c>
      <c r="R9147">
        <f>--Table1[[#This Row],[Patient Admission Flag]]</f>
        <v>1</v>
      </c>
      <c r="S9147">
        <f>--AND(Table1[[#This Row],[WithinTarget]]=1,Table1[[#This Row],[Patient Satisfaction Score]]&gt;=7)</f>
        <v>0</v>
      </c>
      <c r="T9147" t="str">
        <f>IF(LEFT(Table1[[#This Row],[Patient Gender]],1)="F","Female","Male")</f>
        <v>Male</v>
      </c>
    </row>
    <row r="9148" spans="1:20" x14ac:dyDescent="0.3">
      <c r="A9148" t="s">
        <v>9252</v>
      </c>
      <c r="B9148" s="1">
        <v>45230.734722222223</v>
      </c>
      <c r="C9148" t="s">
        <v>9</v>
      </c>
      <c r="D9148">
        <v>31</v>
      </c>
      <c r="E9148" t="s">
        <v>10</v>
      </c>
      <c r="F9148" t="s">
        <v>17</v>
      </c>
      <c r="G9148" t="b">
        <v>1</v>
      </c>
      <c r="I9148">
        <v>36</v>
      </c>
      <c r="J9148" t="b">
        <v>1</v>
      </c>
      <c r="K9148">
        <f>YEAR(Table1[[#This Row],[Patient Admission Date]])</f>
        <v>2023</v>
      </c>
      <c r="L9148" t="str">
        <f>TEXT(Table1[[#This Row],[Patient Admission Date]],"mmm")</f>
        <v>Oct</v>
      </c>
      <c r="M9148" t="str">
        <f>TEXT(Table1[[#This Row],[Patient Admission Date]],"ddd")</f>
        <v>Tue</v>
      </c>
      <c r="N9148" t="str">
        <f>TEXT(INT(HOUR(Table1[[#This Row],[Patient Admission Date]])/3)*3,"00")&amp;"-"&amp;TEXT(INT(HOUR(Table1[[#This Row],[Patient Admission Date]])/3)*3+3,"00")</f>
        <v>15-18</v>
      </c>
      <c r="O9148" t="str" cm="1">
        <f t="array" ref="O9148">_xlfn.IFS(Table1[[#This Row],[Patient Age]]&lt;=14,"0-14",Table1[[#This Row],[Patient Age]]&lt;=29,"15-29",Table1[[#This Row],[Patient Age]]&lt;=44,"30-44",Table1[[#This Row],[Patient Age]]&lt;=59,"45-59",Table1[[#This Row],[Patient Age]]&lt;=74,"60-74",TRUE,"75+")</f>
        <v>30-44</v>
      </c>
      <c r="P9148" t="str" cm="1">
        <f t="array" ref="P9148">_xlfn.IFS(Table1[[#This Row],[Patient Waittime]]&lt;=15,"0-15",Table1[[#This Row],[Patient Waittime]]&lt;=30,"16-30",Table1[[#This Row],[Patient Waittime]]&lt;=45,"31-45",Table1[[#This Row],[Patient Waittime]]&lt;=60,"46-60",TRUE,"60+")</f>
        <v>31-45</v>
      </c>
      <c r="Q9148">
        <f>--(Table1[[#This Row],[Patient Waittime]]&lt;=30)</f>
        <v>0</v>
      </c>
      <c r="R9148">
        <f>--Table1[[#This Row],[Patient Admission Flag]]</f>
        <v>1</v>
      </c>
      <c r="S9148">
        <f>--AND(Table1[[#This Row],[WithinTarget]]=1,Table1[[#This Row],[Patient Satisfaction Score]]&gt;=7)</f>
        <v>0</v>
      </c>
      <c r="T9148" t="str">
        <f>IF(LEFT(Table1[[#This Row],[Patient Gender]],1)="F","Female","Male")</f>
        <v>Male</v>
      </c>
    </row>
    <row r="9149" spans="1:20" x14ac:dyDescent="0.3">
      <c r="A9149" t="s">
        <v>9253</v>
      </c>
      <c r="B9149" s="1">
        <v>45557.4</v>
      </c>
      <c r="C9149" t="s">
        <v>9</v>
      </c>
      <c r="D9149">
        <v>59</v>
      </c>
      <c r="E9149" t="s">
        <v>10</v>
      </c>
      <c r="F9149" t="s">
        <v>17</v>
      </c>
      <c r="G9149" t="b">
        <v>1</v>
      </c>
      <c r="I9149">
        <v>13</v>
      </c>
      <c r="J9149" t="b">
        <v>1</v>
      </c>
      <c r="K9149">
        <f>YEAR(Table1[[#This Row],[Patient Admission Date]])</f>
        <v>2024</v>
      </c>
      <c r="L9149" t="str">
        <f>TEXT(Table1[[#This Row],[Patient Admission Date]],"mmm")</f>
        <v>Sep</v>
      </c>
      <c r="M9149" t="str">
        <f>TEXT(Table1[[#This Row],[Patient Admission Date]],"ddd")</f>
        <v>Sun</v>
      </c>
      <c r="N9149" t="str">
        <f>TEXT(INT(HOUR(Table1[[#This Row],[Patient Admission Date]])/3)*3,"00")&amp;"-"&amp;TEXT(INT(HOUR(Table1[[#This Row],[Patient Admission Date]])/3)*3+3,"00")</f>
        <v>09-12</v>
      </c>
      <c r="O9149" t="str" cm="1">
        <f t="array" ref="O9149">_xlfn.IFS(Table1[[#This Row],[Patient Age]]&lt;=14,"0-14",Table1[[#This Row],[Patient Age]]&lt;=29,"15-29",Table1[[#This Row],[Patient Age]]&lt;=44,"30-44",Table1[[#This Row],[Patient Age]]&lt;=59,"45-59",Table1[[#This Row],[Patient Age]]&lt;=74,"60-74",TRUE,"75+")</f>
        <v>45-59</v>
      </c>
      <c r="P9149" t="str" cm="1">
        <f t="array" ref="P9149">_xlfn.IFS(Table1[[#This Row],[Patient Waittime]]&lt;=15,"0-15",Table1[[#This Row],[Patient Waittime]]&lt;=30,"16-30",Table1[[#This Row],[Patient Waittime]]&lt;=45,"31-45",Table1[[#This Row],[Patient Waittime]]&lt;=60,"46-60",TRUE,"60+")</f>
        <v>0-15</v>
      </c>
      <c r="Q9149">
        <f>--(Table1[[#This Row],[Patient Waittime]]&lt;=30)</f>
        <v>1</v>
      </c>
      <c r="R9149">
        <f>--Table1[[#This Row],[Patient Admission Flag]]</f>
        <v>1</v>
      </c>
      <c r="S9149">
        <f>--AND(Table1[[#This Row],[WithinTarget]]=1,Table1[[#This Row],[Patient Satisfaction Score]]&gt;=7)</f>
        <v>0</v>
      </c>
      <c r="T9149" t="str">
        <f>IF(LEFT(Table1[[#This Row],[Patient Gender]],1)="F","Female","Male")</f>
        <v>Male</v>
      </c>
    </row>
    <row r="9150" spans="1:20" x14ac:dyDescent="0.3">
      <c r="A9150" t="s">
        <v>9254</v>
      </c>
      <c r="B9150" s="1">
        <v>45345.984722222223</v>
      </c>
      <c r="C9150" t="s">
        <v>9</v>
      </c>
      <c r="D9150">
        <v>15</v>
      </c>
      <c r="E9150" t="s">
        <v>10</v>
      </c>
      <c r="F9150" t="s">
        <v>17</v>
      </c>
      <c r="G9150" t="b">
        <v>1</v>
      </c>
      <c r="I9150">
        <v>38</v>
      </c>
      <c r="J9150" t="b">
        <v>1</v>
      </c>
      <c r="K9150">
        <f>YEAR(Table1[[#This Row],[Patient Admission Date]])</f>
        <v>2024</v>
      </c>
      <c r="L9150" t="str">
        <f>TEXT(Table1[[#This Row],[Patient Admission Date]],"mmm")</f>
        <v>Feb</v>
      </c>
      <c r="M9150" t="str">
        <f>TEXT(Table1[[#This Row],[Patient Admission Date]],"ddd")</f>
        <v>Fri</v>
      </c>
      <c r="N9150" t="str">
        <f>TEXT(INT(HOUR(Table1[[#This Row],[Patient Admission Date]])/3)*3,"00")&amp;"-"&amp;TEXT(INT(HOUR(Table1[[#This Row],[Patient Admission Date]])/3)*3+3,"00")</f>
        <v>21-24</v>
      </c>
      <c r="O9150" t="str" cm="1">
        <f t="array" ref="O9150">_xlfn.IFS(Table1[[#This Row],[Patient Age]]&lt;=14,"0-14",Table1[[#This Row],[Patient Age]]&lt;=29,"15-29",Table1[[#This Row],[Patient Age]]&lt;=44,"30-44",Table1[[#This Row],[Patient Age]]&lt;=59,"45-59",Table1[[#This Row],[Patient Age]]&lt;=74,"60-74",TRUE,"75+")</f>
        <v>15-29</v>
      </c>
      <c r="P9150" t="str" cm="1">
        <f t="array" ref="P9150">_xlfn.IFS(Table1[[#This Row],[Patient Waittime]]&lt;=15,"0-15",Table1[[#This Row],[Patient Waittime]]&lt;=30,"16-30",Table1[[#This Row],[Patient Waittime]]&lt;=45,"31-45",Table1[[#This Row],[Patient Waittime]]&lt;=60,"46-60",TRUE,"60+")</f>
        <v>31-45</v>
      </c>
      <c r="Q9150">
        <f>--(Table1[[#This Row],[Patient Waittime]]&lt;=30)</f>
        <v>0</v>
      </c>
      <c r="R9150">
        <f>--Table1[[#This Row],[Patient Admission Flag]]</f>
        <v>1</v>
      </c>
      <c r="S9150">
        <f>--AND(Table1[[#This Row],[WithinTarget]]=1,Table1[[#This Row],[Patient Satisfaction Score]]&gt;=7)</f>
        <v>0</v>
      </c>
      <c r="T9150" t="str">
        <f>IF(LEFT(Table1[[#This Row],[Patient Gender]],1)="F","Female","Male")</f>
        <v>Male</v>
      </c>
    </row>
    <row r="9151" spans="1:20" x14ac:dyDescent="0.3">
      <c r="A9151" t="s">
        <v>9255</v>
      </c>
      <c r="B9151" s="1">
        <v>45290.263888888891</v>
      </c>
      <c r="C9151" t="s">
        <v>9</v>
      </c>
      <c r="D9151">
        <v>45</v>
      </c>
      <c r="E9151" t="s">
        <v>10</v>
      </c>
      <c r="F9151" t="s">
        <v>17</v>
      </c>
      <c r="G9151" t="b">
        <v>1</v>
      </c>
      <c r="I9151">
        <v>49</v>
      </c>
      <c r="J9151" t="b">
        <v>1</v>
      </c>
      <c r="K9151">
        <f>YEAR(Table1[[#This Row],[Patient Admission Date]])</f>
        <v>2023</v>
      </c>
      <c r="L9151" t="str">
        <f>TEXT(Table1[[#This Row],[Patient Admission Date]],"mmm")</f>
        <v>Dec</v>
      </c>
      <c r="M9151" t="str">
        <f>TEXT(Table1[[#This Row],[Patient Admission Date]],"ddd")</f>
        <v>Sat</v>
      </c>
      <c r="N9151" t="str">
        <f>TEXT(INT(HOUR(Table1[[#This Row],[Patient Admission Date]])/3)*3,"00")&amp;"-"&amp;TEXT(INT(HOUR(Table1[[#This Row],[Patient Admission Date]])/3)*3+3,"00")</f>
        <v>06-09</v>
      </c>
      <c r="O9151" t="str" cm="1">
        <f t="array" ref="O9151">_xlfn.IFS(Table1[[#This Row],[Patient Age]]&lt;=14,"0-14",Table1[[#This Row],[Patient Age]]&lt;=29,"15-29",Table1[[#This Row],[Patient Age]]&lt;=44,"30-44",Table1[[#This Row],[Patient Age]]&lt;=59,"45-59",Table1[[#This Row],[Patient Age]]&lt;=74,"60-74",TRUE,"75+")</f>
        <v>45-59</v>
      </c>
      <c r="P9151" t="str" cm="1">
        <f t="array" ref="P9151">_xlfn.IFS(Table1[[#This Row],[Patient Waittime]]&lt;=15,"0-15",Table1[[#This Row],[Patient Waittime]]&lt;=30,"16-30",Table1[[#This Row],[Patient Waittime]]&lt;=45,"31-45",Table1[[#This Row],[Patient Waittime]]&lt;=60,"46-60",TRUE,"60+")</f>
        <v>46-60</v>
      </c>
      <c r="Q9151">
        <f>--(Table1[[#This Row],[Patient Waittime]]&lt;=30)</f>
        <v>0</v>
      </c>
      <c r="R9151">
        <f>--Table1[[#This Row],[Patient Admission Flag]]</f>
        <v>1</v>
      </c>
      <c r="S9151">
        <f>--AND(Table1[[#This Row],[WithinTarget]]=1,Table1[[#This Row],[Patient Satisfaction Score]]&gt;=7)</f>
        <v>0</v>
      </c>
      <c r="T9151" t="str">
        <f>IF(LEFT(Table1[[#This Row],[Patient Gender]],1)="F","Female","Male")</f>
        <v>Male</v>
      </c>
    </row>
    <row r="9152" spans="1:20" x14ac:dyDescent="0.3">
      <c r="A9152" t="s">
        <v>9256</v>
      </c>
      <c r="B9152" s="1">
        <v>45208.606944444444</v>
      </c>
      <c r="C9152" t="s">
        <v>9</v>
      </c>
      <c r="D9152">
        <v>77</v>
      </c>
      <c r="E9152" t="s">
        <v>10</v>
      </c>
      <c r="F9152" t="s">
        <v>17</v>
      </c>
      <c r="G9152" t="b">
        <v>1</v>
      </c>
      <c r="I9152">
        <v>19</v>
      </c>
      <c r="J9152" t="b">
        <v>1</v>
      </c>
      <c r="K9152">
        <f>YEAR(Table1[[#This Row],[Patient Admission Date]])</f>
        <v>2023</v>
      </c>
      <c r="L9152" t="str">
        <f>TEXT(Table1[[#This Row],[Patient Admission Date]],"mmm")</f>
        <v>Oct</v>
      </c>
      <c r="M9152" t="str">
        <f>TEXT(Table1[[#This Row],[Patient Admission Date]],"ddd")</f>
        <v>Mon</v>
      </c>
      <c r="N9152" t="str">
        <f>TEXT(INT(HOUR(Table1[[#This Row],[Patient Admission Date]])/3)*3,"00")&amp;"-"&amp;TEXT(INT(HOUR(Table1[[#This Row],[Patient Admission Date]])/3)*3+3,"00")</f>
        <v>12-15</v>
      </c>
      <c r="O9152" t="str" cm="1">
        <f t="array" ref="O9152">_xlfn.IFS(Table1[[#This Row],[Patient Age]]&lt;=14,"0-14",Table1[[#This Row],[Patient Age]]&lt;=29,"15-29",Table1[[#This Row],[Patient Age]]&lt;=44,"30-44",Table1[[#This Row],[Patient Age]]&lt;=59,"45-59",Table1[[#This Row],[Patient Age]]&lt;=74,"60-74",TRUE,"75+")</f>
        <v>75+</v>
      </c>
      <c r="P9152" t="str" cm="1">
        <f t="array" ref="P9152">_xlfn.IFS(Table1[[#This Row],[Patient Waittime]]&lt;=15,"0-15",Table1[[#This Row],[Patient Waittime]]&lt;=30,"16-30",Table1[[#This Row],[Patient Waittime]]&lt;=45,"31-45",Table1[[#This Row],[Patient Waittime]]&lt;=60,"46-60",TRUE,"60+")</f>
        <v>16-30</v>
      </c>
      <c r="Q9152">
        <f>--(Table1[[#This Row],[Patient Waittime]]&lt;=30)</f>
        <v>1</v>
      </c>
      <c r="R9152">
        <f>--Table1[[#This Row],[Patient Admission Flag]]</f>
        <v>1</v>
      </c>
      <c r="S9152">
        <f>--AND(Table1[[#This Row],[WithinTarget]]=1,Table1[[#This Row],[Patient Satisfaction Score]]&gt;=7)</f>
        <v>0</v>
      </c>
      <c r="T9152" t="str">
        <f>IF(LEFT(Table1[[#This Row],[Patient Gender]],1)="F","Female","Male")</f>
        <v>Male</v>
      </c>
    </row>
    <row r="9153" spans="1:20" x14ac:dyDescent="0.3">
      <c r="A9153" t="s">
        <v>9257</v>
      </c>
      <c r="B9153" s="1">
        <v>45494.256249999999</v>
      </c>
      <c r="C9153" t="s">
        <v>9</v>
      </c>
      <c r="D9153">
        <v>51</v>
      </c>
      <c r="E9153" t="s">
        <v>10</v>
      </c>
      <c r="F9153" t="s">
        <v>17</v>
      </c>
      <c r="G9153" t="b">
        <v>1</v>
      </c>
      <c r="I9153">
        <v>27</v>
      </c>
      <c r="J9153" t="b">
        <v>1</v>
      </c>
      <c r="K9153">
        <f>YEAR(Table1[[#This Row],[Patient Admission Date]])</f>
        <v>2024</v>
      </c>
      <c r="L9153" t="str">
        <f>TEXT(Table1[[#This Row],[Patient Admission Date]],"mmm")</f>
        <v>Jul</v>
      </c>
      <c r="M9153" t="str">
        <f>TEXT(Table1[[#This Row],[Patient Admission Date]],"ddd")</f>
        <v>Sun</v>
      </c>
      <c r="N9153" t="str">
        <f>TEXT(INT(HOUR(Table1[[#This Row],[Patient Admission Date]])/3)*3,"00")&amp;"-"&amp;TEXT(INT(HOUR(Table1[[#This Row],[Patient Admission Date]])/3)*3+3,"00")</f>
        <v>06-09</v>
      </c>
      <c r="O9153" t="str" cm="1">
        <f t="array" ref="O9153">_xlfn.IFS(Table1[[#This Row],[Patient Age]]&lt;=14,"0-14",Table1[[#This Row],[Patient Age]]&lt;=29,"15-29",Table1[[#This Row],[Patient Age]]&lt;=44,"30-44",Table1[[#This Row],[Patient Age]]&lt;=59,"45-59",Table1[[#This Row],[Patient Age]]&lt;=74,"60-74",TRUE,"75+")</f>
        <v>45-59</v>
      </c>
      <c r="P9153" t="str" cm="1">
        <f t="array" ref="P9153">_xlfn.IFS(Table1[[#This Row],[Patient Waittime]]&lt;=15,"0-15",Table1[[#This Row],[Patient Waittime]]&lt;=30,"16-30",Table1[[#This Row],[Patient Waittime]]&lt;=45,"31-45",Table1[[#This Row],[Patient Waittime]]&lt;=60,"46-60",TRUE,"60+")</f>
        <v>16-30</v>
      </c>
      <c r="Q9153">
        <f>--(Table1[[#This Row],[Patient Waittime]]&lt;=30)</f>
        <v>1</v>
      </c>
      <c r="R9153">
        <f>--Table1[[#This Row],[Patient Admission Flag]]</f>
        <v>1</v>
      </c>
      <c r="S9153">
        <f>--AND(Table1[[#This Row],[WithinTarget]]=1,Table1[[#This Row],[Patient Satisfaction Score]]&gt;=7)</f>
        <v>0</v>
      </c>
      <c r="T9153" t="str">
        <f>IF(LEFT(Table1[[#This Row],[Patient Gender]],1)="F","Female","Male")</f>
        <v>Male</v>
      </c>
    </row>
    <row r="9154" spans="1:20" x14ac:dyDescent="0.3">
      <c r="A9154" t="s">
        <v>9258</v>
      </c>
      <c r="B9154" s="1">
        <v>45218.706250000003</v>
      </c>
      <c r="C9154" t="s">
        <v>9</v>
      </c>
      <c r="D9154">
        <v>13</v>
      </c>
      <c r="E9154" t="s">
        <v>10</v>
      </c>
      <c r="F9154" t="s">
        <v>17</v>
      </c>
      <c r="G9154" t="b">
        <v>1</v>
      </c>
      <c r="I9154">
        <v>28</v>
      </c>
      <c r="J9154" t="b">
        <v>1</v>
      </c>
      <c r="K9154">
        <f>YEAR(Table1[[#This Row],[Patient Admission Date]])</f>
        <v>2023</v>
      </c>
      <c r="L9154" t="str">
        <f>TEXT(Table1[[#This Row],[Patient Admission Date]],"mmm")</f>
        <v>Oct</v>
      </c>
      <c r="M9154" t="str">
        <f>TEXT(Table1[[#This Row],[Patient Admission Date]],"ddd")</f>
        <v>Thu</v>
      </c>
      <c r="N9154" t="str">
        <f>TEXT(INT(HOUR(Table1[[#This Row],[Patient Admission Date]])/3)*3,"00")&amp;"-"&amp;TEXT(INT(HOUR(Table1[[#This Row],[Patient Admission Date]])/3)*3+3,"00")</f>
        <v>15-18</v>
      </c>
      <c r="O9154" t="str" cm="1">
        <f t="array" ref="O9154">_xlfn.IFS(Table1[[#This Row],[Patient Age]]&lt;=14,"0-14",Table1[[#This Row],[Patient Age]]&lt;=29,"15-29",Table1[[#This Row],[Patient Age]]&lt;=44,"30-44",Table1[[#This Row],[Patient Age]]&lt;=59,"45-59",Table1[[#This Row],[Patient Age]]&lt;=74,"60-74",TRUE,"75+")</f>
        <v>0-14</v>
      </c>
      <c r="P9154" t="str" cm="1">
        <f t="array" ref="P9154">_xlfn.IFS(Table1[[#This Row],[Patient Waittime]]&lt;=15,"0-15",Table1[[#This Row],[Patient Waittime]]&lt;=30,"16-30",Table1[[#This Row],[Patient Waittime]]&lt;=45,"31-45",Table1[[#This Row],[Patient Waittime]]&lt;=60,"46-60",TRUE,"60+")</f>
        <v>16-30</v>
      </c>
      <c r="Q9154">
        <f>--(Table1[[#This Row],[Patient Waittime]]&lt;=30)</f>
        <v>1</v>
      </c>
      <c r="R9154">
        <f>--Table1[[#This Row],[Patient Admission Flag]]</f>
        <v>1</v>
      </c>
      <c r="S9154">
        <f>--AND(Table1[[#This Row],[WithinTarget]]=1,Table1[[#This Row],[Patient Satisfaction Score]]&gt;=7)</f>
        <v>0</v>
      </c>
      <c r="T9154" t="str">
        <f>IF(LEFT(Table1[[#This Row],[Patient Gender]],1)="F","Female","Male")</f>
        <v>Male</v>
      </c>
    </row>
    <row r="9155" spans="1:20" x14ac:dyDescent="0.3">
      <c r="A9155" t="s">
        <v>9259</v>
      </c>
      <c r="B9155" s="1">
        <v>45247.015972222223</v>
      </c>
      <c r="C9155" t="s">
        <v>9</v>
      </c>
      <c r="D9155">
        <v>37</v>
      </c>
      <c r="E9155" t="s">
        <v>10</v>
      </c>
      <c r="F9155" t="s">
        <v>17</v>
      </c>
      <c r="G9155" t="b">
        <v>1</v>
      </c>
      <c r="I9155">
        <v>16</v>
      </c>
      <c r="J9155" t="b">
        <v>1</v>
      </c>
      <c r="K9155">
        <f>YEAR(Table1[[#This Row],[Patient Admission Date]])</f>
        <v>2023</v>
      </c>
      <c r="L9155" t="str">
        <f>TEXT(Table1[[#This Row],[Patient Admission Date]],"mmm")</f>
        <v>Nov</v>
      </c>
      <c r="M9155" t="str">
        <f>TEXT(Table1[[#This Row],[Patient Admission Date]],"ddd")</f>
        <v>Fri</v>
      </c>
      <c r="N9155" t="str">
        <f>TEXT(INT(HOUR(Table1[[#This Row],[Patient Admission Date]])/3)*3,"00")&amp;"-"&amp;TEXT(INT(HOUR(Table1[[#This Row],[Patient Admission Date]])/3)*3+3,"00")</f>
        <v>00-03</v>
      </c>
      <c r="O9155" t="str" cm="1">
        <f t="array" ref="O9155">_xlfn.IFS(Table1[[#This Row],[Patient Age]]&lt;=14,"0-14",Table1[[#This Row],[Patient Age]]&lt;=29,"15-29",Table1[[#This Row],[Patient Age]]&lt;=44,"30-44",Table1[[#This Row],[Patient Age]]&lt;=59,"45-59",Table1[[#This Row],[Patient Age]]&lt;=74,"60-74",TRUE,"75+")</f>
        <v>30-44</v>
      </c>
      <c r="P9155" t="str" cm="1">
        <f t="array" ref="P9155">_xlfn.IFS(Table1[[#This Row],[Patient Waittime]]&lt;=15,"0-15",Table1[[#This Row],[Patient Waittime]]&lt;=30,"16-30",Table1[[#This Row],[Patient Waittime]]&lt;=45,"31-45",Table1[[#This Row],[Patient Waittime]]&lt;=60,"46-60",TRUE,"60+")</f>
        <v>16-30</v>
      </c>
      <c r="Q9155">
        <f>--(Table1[[#This Row],[Patient Waittime]]&lt;=30)</f>
        <v>1</v>
      </c>
      <c r="R9155">
        <f>--Table1[[#This Row],[Patient Admission Flag]]</f>
        <v>1</v>
      </c>
      <c r="S9155">
        <f>--AND(Table1[[#This Row],[WithinTarget]]=1,Table1[[#This Row],[Patient Satisfaction Score]]&gt;=7)</f>
        <v>0</v>
      </c>
      <c r="T9155" t="str">
        <f>IF(LEFT(Table1[[#This Row],[Patient Gender]],1)="F","Female","Male")</f>
        <v>Male</v>
      </c>
    </row>
    <row r="9156" spans="1:20" x14ac:dyDescent="0.3">
      <c r="A9156" t="s">
        <v>9260</v>
      </c>
      <c r="B9156" s="1">
        <v>45392.779861111114</v>
      </c>
      <c r="C9156" t="s">
        <v>9</v>
      </c>
      <c r="D9156">
        <v>61</v>
      </c>
      <c r="E9156" t="s">
        <v>10</v>
      </c>
      <c r="F9156" t="s">
        <v>17</v>
      </c>
      <c r="G9156" t="b">
        <v>1</v>
      </c>
      <c r="I9156">
        <v>21</v>
      </c>
      <c r="J9156" t="b">
        <v>1</v>
      </c>
      <c r="K9156">
        <f>YEAR(Table1[[#This Row],[Patient Admission Date]])</f>
        <v>2024</v>
      </c>
      <c r="L9156" t="str">
        <f>TEXT(Table1[[#This Row],[Patient Admission Date]],"mmm")</f>
        <v>Apr</v>
      </c>
      <c r="M9156" t="str">
        <f>TEXT(Table1[[#This Row],[Patient Admission Date]],"ddd")</f>
        <v>Wed</v>
      </c>
      <c r="N9156" t="str">
        <f>TEXT(INT(HOUR(Table1[[#This Row],[Patient Admission Date]])/3)*3,"00")&amp;"-"&amp;TEXT(INT(HOUR(Table1[[#This Row],[Patient Admission Date]])/3)*3+3,"00")</f>
        <v>18-21</v>
      </c>
      <c r="O9156" t="str" cm="1">
        <f t="array" ref="O9156">_xlfn.IFS(Table1[[#This Row],[Patient Age]]&lt;=14,"0-14",Table1[[#This Row],[Patient Age]]&lt;=29,"15-29",Table1[[#This Row],[Patient Age]]&lt;=44,"30-44",Table1[[#This Row],[Patient Age]]&lt;=59,"45-59",Table1[[#This Row],[Patient Age]]&lt;=74,"60-74",TRUE,"75+")</f>
        <v>60-74</v>
      </c>
      <c r="P9156" t="str" cm="1">
        <f t="array" ref="P9156">_xlfn.IFS(Table1[[#This Row],[Patient Waittime]]&lt;=15,"0-15",Table1[[#This Row],[Patient Waittime]]&lt;=30,"16-30",Table1[[#This Row],[Patient Waittime]]&lt;=45,"31-45",Table1[[#This Row],[Patient Waittime]]&lt;=60,"46-60",TRUE,"60+")</f>
        <v>16-30</v>
      </c>
      <c r="Q9156">
        <f>--(Table1[[#This Row],[Patient Waittime]]&lt;=30)</f>
        <v>1</v>
      </c>
      <c r="R9156">
        <f>--Table1[[#This Row],[Patient Admission Flag]]</f>
        <v>1</v>
      </c>
      <c r="S9156">
        <f>--AND(Table1[[#This Row],[WithinTarget]]=1,Table1[[#This Row],[Patient Satisfaction Score]]&gt;=7)</f>
        <v>0</v>
      </c>
      <c r="T9156" t="str">
        <f>IF(LEFT(Table1[[#This Row],[Patient Gender]],1)="F","Female","Male")</f>
        <v>Male</v>
      </c>
    </row>
    <row r="9157" spans="1:20" x14ac:dyDescent="0.3">
      <c r="A9157" t="s">
        <v>9261</v>
      </c>
      <c r="B9157" s="1">
        <v>45485.399305555555</v>
      </c>
      <c r="C9157" t="s">
        <v>9</v>
      </c>
      <c r="D9157">
        <v>31</v>
      </c>
      <c r="E9157" t="s">
        <v>10</v>
      </c>
      <c r="F9157" t="s">
        <v>17</v>
      </c>
      <c r="G9157" t="b">
        <v>1</v>
      </c>
      <c r="I9157">
        <v>58</v>
      </c>
      <c r="J9157" t="b">
        <v>1</v>
      </c>
      <c r="K9157">
        <f>YEAR(Table1[[#This Row],[Patient Admission Date]])</f>
        <v>2024</v>
      </c>
      <c r="L9157" t="str">
        <f>TEXT(Table1[[#This Row],[Patient Admission Date]],"mmm")</f>
        <v>Jul</v>
      </c>
      <c r="M9157" t="str">
        <f>TEXT(Table1[[#This Row],[Patient Admission Date]],"ddd")</f>
        <v>Fri</v>
      </c>
      <c r="N9157" t="str">
        <f>TEXT(INT(HOUR(Table1[[#This Row],[Patient Admission Date]])/3)*3,"00")&amp;"-"&amp;TEXT(INT(HOUR(Table1[[#This Row],[Patient Admission Date]])/3)*3+3,"00")</f>
        <v>09-12</v>
      </c>
      <c r="O9157" t="str" cm="1">
        <f t="array" ref="O9157">_xlfn.IFS(Table1[[#This Row],[Patient Age]]&lt;=14,"0-14",Table1[[#This Row],[Patient Age]]&lt;=29,"15-29",Table1[[#This Row],[Patient Age]]&lt;=44,"30-44",Table1[[#This Row],[Patient Age]]&lt;=59,"45-59",Table1[[#This Row],[Patient Age]]&lt;=74,"60-74",TRUE,"75+")</f>
        <v>30-44</v>
      </c>
      <c r="P9157" t="str" cm="1">
        <f t="array" ref="P9157">_xlfn.IFS(Table1[[#This Row],[Patient Waittime]]&lt;=15,"0-15",Table1[[#This Row],[Patient Waittime]]&lt;=30,"16-30",Table1[[#This Row],[Patient Waittime]]&lt;=45,"31-45",Table1[[#This Row],[Patient Waittime]]&lt;=60,"46-60",TRUE,"60+")</f>
        <v>46-60</v>
      </c>
      <c r="Q9157">
        <f>--(Table1[[#This Row],[Patient Waittime]]&lt;=30)</f>
        <v>0</v>
      </c>
      <c r="R9157">
        <f>--Table1[[#This Row],[Patient Admission Flag]]</f>
        <v>1</v>
      </c>
      <c r="S9157">
        <f>--AND(Table1[[#This Row],[WithinTarget]]=1,Table1[[#This Row],[Patient Satisfaction Score]]&gt;=7)</f>
        <v>0</v>
      </c>
      <c r="T9157" t="str">
        <f>IF(LEFT(Table1[[#This Row],[Patient Gender]],1)="F","Female","Male")</f>
        <v>Male</v>
      </c>
    </row>
    <row r="9158" spans="1:20" x14ac:dyDescent="0.3">
      <c r="A9158" t="s">
        <v>9262</v>
      </c>
      <c r="B9158" s="1">
        <v>45088.98541666667</v>
      </c>
      <c r="C9158" t="s">
        <v>9</v>
      </c>
      <c r="D9158">
        <v>26</v>
      </c>
      <c r="E9158" t="s">
        <v>10</v>
      </c>
      <c r="F9158" t="s">
        <v>17</v>
      </c>
      <c r="G9158" t="b">
        <v>1</v>
      </c>
      <c r="I9158">
        <v>42</v>
      </c>
      <c r="J9158" t="b">
        <v>1</v>
      </c>
      <c r="K9158">
        <f>YEAR(Table1[[#This Row],[Patient Admission Date]])</f>
        <v>2023</v>
      </c>
      <c r="L9158" t="str">
        <f>TEXT(Table1[[#This Row],[Patient Admission Date]],"mmm")</f>
        <v>Jun</v>
      </c>
      <c r="M9158" t="str">
        <f>TEXT(Table1[[#This Row],[Patient Admission Date]],"ddd")</f>
        <v>Sun</v>
      </c>
      <c r="N9158" t="str">
        <f>TEXT(INT(HOUR(Table1[[#This Row],[Patient Admission Date]])/3)*3,"00")&amp;"-"&amp;TEXT(INT(HOUR(Table1[[#This Row],[Patient Admission Date]])/3)*3+3,"00")</f>
        <v>21-24</v>
      </c>
      <c r="O9158" t="str" cm="1">
        <f t="array" ref="O9158">_xlfn.IFS(Table1[[#This Row],[Patient Age]]&lt;=14,"0-14",Table1[[#This Row],[Patient Age]]&lt;=29,"15-29",Table1[[#This Row],[Patient Age]]&lt;=44,"30-44",Table1[[#This Row],[Patient Age]]&lt;=59,"45-59",Table1[[#This Row],[Patient Age]]&lt;=74,"60-74",TRUE,"75+")</f>
        <v>15-29</v>
      </c>
      <c r="P9158" t="str" cm="1">
        <f t="array" ref="P9158">_xlfn.IFS(Table1[[#This Row],[Patient Waittime]]&lt;=15,"0-15",Table1[[#This Row],[Patient Waittime]]&lt;=30,"16-30",Table1[[#This Row],[Patient Waittime]]&lt;=45,"31-45",Table1[[#This Row],[Patient Waittime]]&lt;=60,"46-60",TRUE,"60+")</f>
        <v>31-45</v>
      </c>
      <c r="Q9158">
        <f>--(Table1[[#This Row],[Patient Waittime]]&lt;=30)</f>
        <v>0</v>
      </c>
      <c r="R9158">
        <f>--Table1[[#This Row],[Patient Admission Flag]]</f>
        <v>1</v>
      </c>
      <c r="S9158">
        <f>--AND(Table1[[#This Row],[WithinTarget]]=1,Table1[[#This Row],[Patient Satisfaction Score]]&gt;=7)</f>
        <v>0</v>
      </c>
      <c r="T9158" t="str">
        <f>IF(LEFT(Table1[[#This Row],[Patient Gender]],1)="F","Female","Male")</f>
        <v>Male</v>
      </c>
    </row>
    <row r="9159" spans="1:20" x14ac:dyDescent="0.3">
      <c r="A9159" t="s">
        <v>9263</v>
      </c>
      <c r="B9159" s="1">
        <v>45238.272222222222</v>
      </c>
      <c r="C9159" t="s">
        <v>9</v>
      </c>
      <c r="D9159">
        <v>76</v>
      </c>
      <c r="E9159" t="s">
        <v>10</v>
      </c>
      <c r="F9159" t="s">
        <v>17</v>
      </c>
      <c r="G9159" t="b">
        <v>1</v>
      </c>
      <c r="I9159">
        <v>49</v>
      </c>
      <c r="J9159" t="b">
        <v>1</v>
      </c>
      <c r="K9159">
        <f>YEAR(Table1[[#This Row],[Patient Admission Date]])</f>
        <v>2023</v>
      </c>
      <c r="L9159" t="str">
        <f>TEXT(Table1[[#This Row],[Patient Admission Date]],"mmm")</f>
        <v>Nov</v>
      </c>
      <c r="M9159" t="str">
        <f>TEXT(Table1[[#This Row],[Patient Admission Date]],"ddd")</f>
        <v>Wed</v>
      </c>
      <c r="N9159" t="str">
        <f>TEXT(INT(HOUR(Table1[[#This Row],[Patient Admission Date]])/3)*3,"00")&amp;"-"&amp;TEXT(INT(HOUR(Table1[[#This Row],[Patient Admission Date]])/3)*3+3,"00")</f>
        <v>06-09</v>
      </c>
      <c r="O9159" t="str" cm="1">
        <f t="array" ref="O9159">_xlfn.IFS(Table1[[#This Row],[Patient Age]]&lt;=14,"0-14",Table1[[#This Row],[Patient Age]]&lt;=29,"15-29",Table1[[#This Row],[Patient Age]]&lt;=44,"30-44",Table1[[#This Row],[Patient Age]]&lt;=59,"45-59",Table1[[#This Row],[Patient Age]]&lt;=74,"60-74",TRUE,"75+")</f>
        <v>75+</v>
      </c>
      <c r="P9159" t="str" cm="1">
        <f t="array" ref="P9159">_xlfn.IFS(Table1[[#This Row],[Patient Waittime]]&lt;=15,"0-15",Table1[[#This Row],[Patient Waittime]]&lt;=30,"16-30",Table1[[#This Row],[Patient Waittime]]&lt;=45,"31-45",Table1[[#This Row],[Patient Waittime]]&lt;=60,"46-60",TRUE,"60+")</f>
        <v>46-60</v>
      </c>
      <c r="Q9159">
        <f>--(Table1[[#This Row],[Patient Waittime]]&lt;=30)</f>
        <v>0</v>
      </c>
      <c r="R9159">
        <f>--Table1[[#This Row],[Patient Admission Flag]]</f>
        <v>1</v>
      </c>
      <c r="S9159">
        <f>--AND(Table1[[#This Row],[WithinTarget]]=1,Table1[[#This Row],[Patient Satisfaction Score]]&gt;=7)</f>
        <v>0</v>
      </c>
      <c r="T9159" t="str">
        <f>IF(LEFT(Table1[[#This Row],[Patient Gender]],1)="F","Female","Male")</f>
        <v>Male</v>
      </c>
    </row>
    <row r="9160" spans="1:20" x14ac:dyDescent="0.3">
      <c r="A9160" t="s">
        <v>9264</v>
      </c>
      <c r="B9160" s="1">
        <v>45473.59652777778</v>
      </c>
      <c r="C9160" t="s">
        <v>9</v>
      </c>
      <c r="D9160">
        <v>33</v>
      </c>
      <c r="E9160" t="s">
        <v>10</v>
      </c>
      <c r="F9160" t="s">
        <v>17</v>
      </c>
      <c r="G9160" t="b">
        <v>1</v>
      </c>
      <c r="I9160">
        <v>21</v>
      </c>
      <c r="J9160" t="b">
        <v>1</v>
      </c>
      <c r="K9160">
        <f>YEAR(Table1[[#This Row],[Patient Admission Date]])</f>
        <v>2024</v>
      </c>
      <c r="L9160" t="str">
        <f>TEXT(Table1[[#This Row],[Patient Admission Date]],"mmm")</f>
        <v>Jun</v>
      </c>
      <c r="M9160" t="str">
        <f>TEXT(Table1[[#This Row],[Patient Admission Date]],"ddd")</f>
        <v>Sun</v>
      </c>
      <c r="N9160" t="str">
        <f>TEXT(INT(HOUR(Table1[[#This Row],[Patient Admission Date]])/3)*3,"00")&amp;"-"&amp;TEXT(INT(HOUR(Table1[[#This Row],[Patient Admission Date]])/3)*3+3,"00")</f>
        <v>12-15</v>
      </c>
      <c r="O9160" t="str" cm="1">
        <f t="array" ref="O9160">_xlfn.IFS(Table1[[#This Row],[Patient Age]]&lt;=14,"0-14",Table1[[#This Row],[Patient Age]]&lt;=29,"15-29",Table1[[#This Row],[Patient Age]]&lt;=44,"30-44",Table1[[#This Row],[Patient Age]]&lt;=59,"45-59",Table1[[#This Row],[Patient Age]]&lt;=74,"60-74",TRUE,"75+")</f>
        <v>30-44</v>
      </c>
      <c r="P9160" t="str" cm="1">
        <f t="array" ref="P9160">_xlfn.IFS(Table1[[#This Row],[Patient Waittime]]&lt;=15,"0-15",Table1[[#This Row],[Patient Waittime]]&lt;=30,"16-30",Table1[[#This Row],[Patient Waittime]]&lt;=45,"31-45",Table1[[#This Row],[Patient Waittime]]&lt;=60,"46-60",TRUE,"60+")</f>
        <v>16-30</v>
      </c>
      <c r="Q9160">
        <f>--(Table1[[#This Row],[Patient Waittime]]&lt;=30)</f>
        <v>1</v>
      </c>
      <c r="R9160">
        <f>--Table1[[#This Row],[Patient Admission Flag]]</f>
        <v>1</v>
      </c>
      <c r="S9160">
        <f>--AND(Table1[[#This Row],[WithinTarget]]=1,Table1[[#This Row],[Patient Satisfaction Score]]&gt;=7)</f>
        <v>0</v>
      </c>
      <c r="T9160" t="str">
        <f>IF(LEFT(Table1[[#This Row],[Patient Gender]],1)="F","Female","Male")</f>
        <v>Male</v>
      </c>
    </row>
    <row r="9161" spans="1:20" x14ac:dyDescent="0.3">
      <c r="A9161" t="s">
        <v>9265</v>
      </c>
      <c r="B9161" s="1">
        <v>45378.527083333334</v>
      </c>
      <c r="C9161" t="s">
        <v>9</v>
      </c>
      <c r="D9161">
        <v>11</v>
      </c>
      <c r="E9161" t="s">
        <v>10</v>
      </c>
      <c r="F9161" t="s">
        <v>17</v>
      </c>
      <c r="G9161" t="b">
        <v>1</v>
      </c>
      <c r="I9161">
        <v>35</v>
      </c>
      <c r="J9161" t="b">
        <v>1</v>
      </c>
      <c r="K9161">
        <f>YEAR(Table1[[#This Row],[Patient Admission Date]])</f>
        <v>2024</v>
      </c>
      <c r="L9161" t="str">
        <f>TEXT(Table1[[#This Row],[Patient Admission Date]],"mmm")</f>
        <v>Mar</v>
      </c>
      <c r="M9161" t="str">
        <f>TEXT(Table1[[#This Row],[Patient Admission Date]],"ddd")</f>
        <v>Wed</v>
      </c>
      <c r="N9161" t="str">
        <f>TEXT(INT(HOUR(Table1[[#This Row],[Patient Admission Date]])/3)*3,"00")&amp;"-"&amp;TEXT(INT(HOUR(Table1[[#This Row],[Patient Admission Date]])/3)*3+3,"00")</f>
        <v>12-15</v>
      </c>
      <c r="O9161" t="str" cm="1">
        <f t="array" ref="O9161">_xlfn.IFS(Table1[[#This Row],[Patient Age]]&lt;=14,"0-14",Table1[[#This Row],[Patient Age]]&lt;=29,"15-29",Table1[[#This Row],[Patient Age]]&lt;=44,"30-44",Table1[[#This Row],[Patient Age]]&lt;=59,"45-59",Table1[[#This Row],[Patient Age]]&lt;=74,"60-74",TRUE,"75+")</f>
        <v>0-14</v>
      </c>
      <c r="P9161" t="str" cm="1">
        <f t="array" ref="P9161">_xlfn.IFS(Table1[[#This Row],[Patient Waittime]]&lt;=15,"0-15",Table1[[#This Row],[Patient Waittime]]&lt;=30,"16-30",Table1[[#This Row],[Patient Waittime]]&lt;=45,"31-45",Table1[[#This Row],[Patient Waittime]]&lt;=60,"46-60",TRUE,"60+")</f>
        <v>31-45</v>
      </c>
      <c r="Q9161">
        <f>--(Table1[[#This Row],[Patient Waittime]]&lt;=30)</f>
        <v>0</v>
      </c>
      <c r="R9161">
        <f>--Table1[[#This Row],[Patient Admission Flag]]</f>
        <v>1</v>
      </c>
      <c r="S9161">
        <f>--AND(Table1[[#This Row],[WithinTarget]]=1,Table1[[#This Row],[Patient Satisfaction Score]]&gt;=7)</f>
        <v>0</v>
      </c>
      <c r="T9161" t="str">
        <f>IF(LEFT(Table1[[#This Row],[Patient Gender]],1)="F","Female","Male")</f>
        <v>Male</v>
      </c>
    </row>
    <row r="9162" spans="1:20" x14ac:dyDescent="0.3">
      <c r="A9162" t="s">
        <v>9266</v>
      </c>
      <c r="B9162" s="1">
        <v>45064.961805555555</v>
      </c>
      <c r="C9162" t="s">
        <v>9</v>
      </c>
      <c r="D9162">
        <v>33</v>
      </c>
      <c r="E9162" t="s">
        <v>10</v>
      </c>
      <c r="F9162" t="s">
        <v>17</v>
      </c>
      <c r="G9162" t="b">
        <v>1</v>
      </c>
      <c r="I9162">
        <v>48</v>
      </c>
      <c r="J9162" t="b">
        <v>1</v>
      </c>
      <c r="K9162">
        <f>YEAR(Table1[[#This Row],[Patient Admission Date]])</f>
        <v>2023</v>
      </c>
      <c r="L9162" t="str">
        <f>TEXT(Table1[[#This Row],[Patient Admission Date]],"mmm")</f>
        <v>May</v>
      </c>
      <c r="M9162" t="str">
        <f>TEXT(Table1[[#This Row],[Patient Admission Date]],"ddd")</f>
        <v>Thu</v>
      </c>
      <c r="N9162" t="str">
        <f>TEXT(INT(HOUR(Table1[[#This Row],[Patient Admission Date]])/3)*3,"00")&amp;"-"&amp;TEXT(INT(HOUR(Table1[[#This Row],[Patient Admission Date]])/3)*3+3,"00")</f>
        <v>21-24</v>
      </c>
      <c r="O9162" t="str" cm="1">
        <f t="array" ref="O9162">_xlfn.IFS(Table1[[#This Row],[Patient Age]]&lt;=14,"0-14",Table1[[#This Row],[Patient Age]]&lt;=29,"15-29",Table1[[#This Row],[Patient Age]]&lt;=44,"30-44",Table1[[#This Row],[Patient Age]]&lt;=59,"45-59",Table1[[#This Row],[Patient Age]]&lt;=74,"60-74",TRUE,"75+")</f>
        <v>30-44</v>
      </c>
      <c r="P9162" t="str" cm="1">
        <f t="array" ref="P9162">_xlfn.IFS(Table1[[#This Row],[Patient Waittime]]&lt;=15,"0-15",Table1[[#This Row],[Patient Waittime]]&lt;=30,"16-30",Table1[[#This Row],[Patient Waittime]]&lt;=45,"31-45",Table1[[#This Row],[Patient Waittime]]&lt;=60,"46-60",TRUE,"60+")</f>
        <v>46-60</v>
      </c>
      <c r="Q9162">
        <f>--(Table1[[#This Row],[Patient Waittime]]&lt;=30)</f>
        <v>0</v>
      </c>
      <c r="R9162">
        <f>--Table1[[#This Row],[Patient Admission Flag]]</f>
        <v>1</v>
      </c>
      <c r="S9162">
        <f>--AND(Table1[[#This Row],[WithinTarget]]=1,Table1[[#This Row],[Patient Satisfaction Score]]&gt;=7)</f>
        <v>0</v>
      </c>
      <c r="T9162" t="str">
        <f>IF(LEFT(Table1[[#This Row],[Patient Gender]],1)="F","Female","Male")</f>
        <v>Male</v>
      </c>
    </row>
    <row r="9163" spans="1:20" x14ac:dyDescent="0.3">
      <c r="A9163" t="s">
        <v>9267</v>
      </c>
      <c r="B9163" s="1">
        <v>45170.661805555559</v>
      </c>
      <c r="C9163" t="s">
        <v>9</v>
      </c>
      <c r="D9163">
        <v>35</v>
      </c>
      <c r="E9163" t="s">
        <v>10</v>
      </c>
      <c r="F9163" t="s">
        <v>17</v>
      </c>
      <c r="G9163" t="b">
        <v>1</v>
      </c>
      <c r="H9163">
        <v>0</v>
      </c>
      <c r="I9163">
        <v>28</v>
      </c>
      <c r="J9163" t="b">
        <v>1</v>
      </c>
      <c r="K9163">
        <f>YEAR(Table1[[#This Row],[Patient Admission Date]])</f>
        <v>2023</v>
      </c>
      <c r="L9163" t="str">
        <f>TEXT(Table1[[#This Row],[Patient Admission Date]],"mmm")</f>
        <v>Sep</v>
      </c>
      <c r="M9163" t="str">
        <f>TEXT(Table1[[#This Row],[Patient Admission Date]],"ddd")</f>
        <v>Fri</v>
      </c>
      <c r="N9163" t="str">
        <f>TEXT(INT(HOUR(Table1[[#This Row],[Patient Admission Date]])/3)*3,"00")&amp;"-"&amp;TEXT(INT(HOUR(Table1[[#This Row],[Patient Admission Date]])/3)*3+3,"00")</f>
        <v>15-18</v>
      </c>
      <c r="O9163" t="str" cm="1">
        <f t="array" ref="O9163">_xlfn.IFS(Table1[[#This Row],[Patient Age]]&lt;=14,"0-14",Table1[[#This Row],[Patient Age]]&lt;=29,"15-29",Table1[[#This Row],[Patient Age]]&lt;=44,"30-44",Table1[[#This Row],[Patient Age]]&lt;=59,"45-59",Table1[[#This Row],[Patient Age]]&lt;=74,"60-74",TRUE,"75+")</f>
        <v>30-44</v>
      </c>
      <c r="P9163" t="str" cm="1">
        <f t="array" ref="P9163">_xlfn.IFS(Table1[[#This Row],[Patient Waittime]]&lt;=15,"0-15",Table1[[#This Row],[Patient Waittime]]&lt;=30,"16-30",Table1[[#This Row],[Patient Waittime]]&lt;=45,"31-45",Table1[[#This Row],[Patient Waittime]]&lt;=60,"46-60",TRUE,"60+")</f>
        <v>16-30</v>
      </c>
      <c r="Q9163">
        <f>--(Table1[[#This Row],[Patient Waittime]]&lt;=30)</f>
        <v>1</v>
      </c>
      <c r="R9163">
        <f>--Table1[[#This Row],[Patient Admission Flag]]</f>
        <v>1</v>
      </c>
      <c r="S9163">
        <f>--AND(Table1[[#This Row],[WithinTarget]]=1,Table1[[#This Row],[Patient Satisfaction Score]]&gt;=7)</f>
        <v>0</v>
      </c>
      <c r="T9163" t="str">
        <f>IF(LEFT(Table1[[#This Row],[Patient Gender]],1)="F","Female","Male")</f>
        <v>Male</v>
      </c>
    </row>
    <row r="9164" spans="1:20" x14ac:dyDescent="0.3">
      <c r="A9164" t="s">
        <v>9268</v>
      </c>
      <c r="B9164" s="1">
        <v>45585.638888888891</v>
      </c>
      <c r="C9164" t="s">
        <v>9</v>
      </c>
      <c r="D9164">
        <v>27</v>
      </c>
      <c r="E9164" t="s">
        <v>10</v>
      </c>
      <c r="F9164" t="s">
        <v>17</v>
      </c>
      <c r="G9164" t="b">
        <v>1</v>
      </c>
      <c r="H9164">
        <v>1</v>
      </c>
      <c r="I9164">
        <v>58</v>
      </c>
      <c r="J9164" t="b">
        <v>1</v>
      </c>
      <c r="K9164">
        <f>YEAR(Table1[[#This Row],[Patient Admission Date]])</f>
        <v>2024</v>
      </c>
      <c r="L9164" t="str">
        <f>TEXT(Table1[[#This Row],[Patient Admission Date]],"mmm")</f>
        <v>Oct</v>
      </c>
      <c r="M9164" t="str">
        <f>TEXT(Table1[[#This Row],[Patient Admission Date]],"ddd")</f>
        <v>Sun</v>
      </c>
      <c r="N9164" t="str">
        <f>TEXT(INT(HOUR(Table1[[#This Row],[Patient Admission Date]])/3)*3,"00")&amp;"-"&amp;TEXT(INT(HOUR(Table1[[#This Row],[Patient Admission Date]])/3)*3+3,"00")</f>
        <v>15-18</v>
      </c>
      <c r="O9164" t="str" cm="1">
        <f t="array" ref="O9164">_xlfn.IFS(Table1[[#This Row],[Patient Age]]&lt;=14,"0-14",Table1[[#This Row],[Patient Age]]&lt;=29,"15-29",Table1[[#This Row],[Patient Age]]&lt;=44,"30-44",Table1[[#This Row],[Patient Age]]&lt;=59,"45-59",Table1[[#This Row],[Patient Age]]&lt;=74,"60-74",TRUE,"75+")</f>
        <v>15-29</v>
      </c>
      <c r="P9164" t="str" cm="1">
        <f t="array" ref="P9164">_xlfn.IFS(Table1[[#This Row],[Patient Waittime]]&lt;=15,"0-15",Table1[[#This Row],[Patient Waittime]]&lt;=30,"16-30",Table1[[#This Row],[Patient Waittime]]&lt;=45,"31-45",Table1[[#This Row],[Patient Waittime]]&lt;=60,"46-60",TRUE,"60+")</f>
        <v>46-60</v>
      </c>
      <c r="Q9164">
        <f>--(Table1[[#This Row],[Patient Waittime]]&lt;=30)</f>
        <v>0</v>
      </c>
      <c r="R9164">
        <f>--Table1[[#This Row],[Patient Admission Flag]]</f>
        <v>1</v>
      </c>
      <c r="S9164">
        <f>--AND(Table1[[#This Row],[WithinTarget]]=1,Table1[[#This Row],[Patient Satisfaction Score]]&gt;=7)</f>
        <v>0</v>
      </c>
      <c r="T9164" t="str">
        <f>IF(LEFT(Table1[[#This Row],[Patient Gender]],1)="F","Female","Male")</f>
        <v>Male</v>
      </c>
    </row>
    <row r="9165" spans="1:20" x14ac:dyDescent="0.3">
      <c r="A9165" t="s">
        <v>9269</v>
      </c>
      <c r="B9165" s="1">
        <v>45542.757638888892</v>
      </c>
      <c r="C9165" t="s">
        <v>9</v>
      </c>
      <c r="D9165">
        <v>67</v>
      </c>
      <c r="E9165" t="s">
        <v>10</v>
      </c>
      <c r="F9165" t="s">
        <v>17</v>
      </c>
      <c r="G9165" t="b">
        <v>1</v>
      </c>
      <c r="H9165">
        <v>1</v>
      </c>
      <c r="I9165">
        <v>16</v>
      </c>
      <c r="J9165" t="b">
        <v>1</v>
      </c>
      <c r="K9165">
        <f>YEAR(Table1[[#This Row],[Patient Admission Date]])</f>
        <v>2024</v>
      </c>
      <c r="L9165" t="str">
        <f>TEXT(Table1[[#This Row],[Patient Admission Date]],"mmm")</f>
        <v>Sep</v>
      </c>
      <c r="M9165" t="str">
        <f>TEXT(Table1[[#This Row],[Patient Admission Date]],"ddd")</f>
        <v>Sat</v>
      </c>
      <c r="N9165" t="str">
        <f>TEXT(INT(HOUR(Table1[[#This Row],[Patient Admission Date]])/3)*3,"00")&amp;"-"&amp;TEXT(INT(HOUR(Table1[[#This Row],[Patient Admission Date]])/3)*3+3,"00")</f>
        <v>18-21</v>
      </c>
      <c r="O9165" t="str" cm="1">
        <f t="array" ref="O9165">_xlfn.IFS(Table1[[#This Row],[Patient Age]]&lt;=14,"0-14",Table1[[#This Row],[Patient Age]]&lt;=29,"15-29",Table1[[#This Row],[Patient Age]]&lt;=44,"30-44",Table1[[#This Row],[Patient Age]]&lt;=59,"45-59",Table1[[#This Row],[Patient Age]]&lt;=74,"60-74",TRUE,"75+")</f>
        <v>60-74</v>
      </c>
      <c r="P9165" t="str" cm="1">
        <f t="array" ref="P9165">_xlfn.IFS(Table1[[#This Row],[Patient Waittime]]&lt;=15,"0-15",Table1[[#This Row],[Patient Waittime]]&lt;=30,"16-30",Table1[[#This Row],[Patient Waittime]]&lt;=45,"31-45",Table1[[#This Row],[Patient Waittime]]&lt;=60,"46-60",TRUE,"60+")</f>
        <v>16-30</v>
      </c>
      <c r="Q9165">
        <f>--(Table1[[#This Row],[Patient Waittime]]&lt;=30)</f>
        <v>1</v>
      </c>
      <c r="R9165">
        <f>--Table1[[#This Row],[Patient Admission Flag]]</f>
        <v>1</v>
      </c>
      <c r="S9165">
        <f>--AND(Table1[[#This Row],[WithinTarget]]=1,Table1[[#This Row],[Patient Satisfaction Score]]&gt;=7)</f>
        <v>0</v>
      </c>
      <c r="T9165" t="str">
        <f>IF(LEFT(Table1[[#This Row],[Patient Gender]],1)="F","Female","Male")</f>
        <v>Male</v>
      </c>
    </row>
    <row r="9166" spans="1:20" x14ac:dyDescent="0.3">
      <c r="A9166" t="s">
        <v>9270</v>
      </c>
      <c r="B9166" s="1">
        <v>45373.988194444442</v>
      </c>
      <c r="C9166" t="s">
        <v>9</v>
      </c>
      <c r="D9166">
        <v>74</v>
      </c>
      <c r="E9166" t="s">
        <v>10</v>
      </c>
      <c r="F9166" t="s">
        <v>17</v>
      </c>
      <c r="G9166" t="b">
        <v>1</v>
      </c>
      <c r="H9166">
        <v>1</v>
      </c>
      <c r="I9166">
        <v>45</v>
      </c>
      <c r="J9166" t="b">
        <v>1</v>
      </c>
      <c r="K9166">
        <f>YEAR(Table1[[#This Row],[Patient Admission Date]])</f>
        <v>2024</v>
      </c>
      <c r="L9166" t="str">
        <f>TEXT(Table1[[#This Row],[Patient Admission Date]],"mmm")</f>
        <v>Mar</v>
      </c>
      <c r="M9166" t="str">
        <f>TEXT(Table1[[#This Row],[Patient Admission Date]],"ddd")</f>
        <v>Fri</v>
      </c>
      <c r="N9166" t="str">
        <f>TEXT(INT(HOUR(Table1[[#This Row],[Patient Admission Date]])/3)*3,"00")&amp;"-"&amp;TEXT(INT(HOUR(Table1[[#This Row],[Patient Admission Date]])/3)*3+3,"00")</f>
        <v>21-24</v>
      </c>
      <c r="O9166" t="str" cm="1">
        <f t="array" ref="O9166">_xlfn.IFS(Table1[[#This Row],[Patient Age]]&lt;=14,"0-14",Table1[[#This Row],[Patient Age]]&lt;=29,"15-29",Table1[[#This Row],[Patient Age]]&lt;=44,"30-44",Table1[[#This Row],[Patient Age]]&lt;=59,"45-59",Table1[[#This Row],[Patient Age]]&lt;=74,"60-74",TRUE,"75+")</f>
        <v>60-74</v>
      </c>
      <c r="P9166" t="str" cm="1">
        <f t="array" ref="P9166">_xlfn.IFS(Table1[[#This Row],[Patient Waittime]]&lt;=15,"0-15",Table1[[#This Row],[Patient Waittime]]&lt;=30,"16-30",Table1[[#This Row],[Patient Waittime]]&lt;=45,"31-45",Table1[[#This Row],[Patient Waittime]]&lt;=60,"46-60",TRUE,"60+")</f>
        <v>31-45</v>
      </c>
      <c r="Q9166">
        <f>--(Table1[[#This Row],[Patient Waittime]]&lt;=30)</f>
        <v>0</v>
      </c>
      <c r="R9166">
        <f>--Table1[[#This Row],[Patient Admission Flag]]</f>
        <v>1</v>
      </c>
      <c r="S9166">
        <f>--AND(Table1[[#This Row],[WithinTarget]]=1,Table1[[#This Row],[Patient Satisfaction Score]]&gt;=7)</f>
        <v>0</v>
      </c>
      <c r="T9166" t="str">
        <f>IF(LEFT(Table1[[#This Row],[Patient Gender]],1)="F","Female","Male")</f>
        <v>Male</v>
      </c>
    </row>
    <row r="9167" spans="1:20" x14ac:dyDescent="0.3">
      <c r="A9167" t="s">
        <v>9271</v>
      </c>
      <c r="B9167" s="1">
        <v>45563.697222222225</v>
      </c>
      <c r="C9167" t="s">
        <v>9</v>
      </c>
      <c r="D9167">
        <v>32</v>
      </c>
      <c r="E9167" t="s">
        <v>10</v>
      </c>
      <c r="F9167" t="s">
        <v>17</v>
      </c>
      <c r="G9167" t="b">
        <v>1</v>
      </c>
      <c r="H9167">
        <v>2</v>
      </c>
      <c r="I9167">
        <v>22</v>
      </c>
      <c r="J9167" t="b">
        <v>1</v>
      </c>
      <c r="K9167">
        <f>YEAR(Table1[[#This Row],[Patient Admission Date]])</f>
        <v>2024</v>
      </c>
      <c r="L9167" t="str">
        <f>TEXT(Table1[[#This Row],[Patient Admission Date]],"mmm")</f>
        <v>Sep</v>
      </c>
      <c r="M9167" t="str">
        <f>TEXT(Table1[[#This Row],[Patient Admission Date]],"ddd")</f>
        <v>Sat</v>
      </c>
      <c r="N9167" t="str">
        <f>TEXT(INT(HOUR(Table1[[#This Row],[Patient Admission Date]])/3)*3,"00")&amp;"-"&amp;TEXT(INT(HOUR(Table1[[#This Row],[Patient Admission Date]])/3)*3+3,"00")</f>
        <v>15-18</v>
      </c>
      <c r="O9167" t="str" cm="1">
        <f t="array" ref="O9167">_xlfn.IFS(Table1[[#This Row],[Patient Age]]&lt;=14,"0-14",Table1[[#This Row],[Patient Age]]&lt;=29,"15-29",Table1[[#This Row],[Patient Age]]&lt;=44,"30-44",Table1[[#This Row],[Patient Age]]&lt;=59,"45-59",Table1[[#This Row],[Patient Age]]&lt;=74,"60-74",TRUE,"75+")</f>
        <v>30-44</v>
      </c>
      <c r="P9167" t="str" cm="1">
        <f t="array" ref="P9167">_xlfn.IFS(Table1[[#This Row],[Patient Waittime]]&lt;=15,"0-15",Table1[[#This Row],[Patient Waittime]]&lt;=30,"16-30",Table1[[#This Row],[Patient Waittime]]&lt;=45,"31-45",Table1[[#This Row],[Patient Waittime]]&lt;=60,"46-60",TRUE,"60+")</f>
        <v>16-30</v>
      </c>
      <c r="Q9167">
        <f>--(Table1[[#This Row],[Patient Waittime]]&lt;=30)</f>
        <v>1</v>
      </c>
      <c r="R9167">
        <f>--Table1[[#This Row],[Patient Admission Flag]]</f>
        <v>1</v>
      </c>
      <c r="S9167">
        <f>--AND(Table1[[#This Row],[WithinTarget]]=1,Table1[[#This Row],[Patient Satisfaction Score]]&gt;=7)</f>
        <v>0</v>
      </c>
      <c r="T9167" t="str">
        <f>IF(LEFT(Table1[[#This Row],[Patient Gender]],1)="F","Female","Male")</f>
        <v>Male</v>
      </c>
    </row>
    <row r="9168" spans="1:20" x14ac:dyDescent="0.3">
      <c r="A9168" t="s">
        <v>9272</v>
      </c>
      <c r="B9168" s="1">
        <v>45430.047222222223</v>
      </c>
      <c r="C9168" t="s">
        <v>9</v>
      </c>
      <c r="D9168">
        <v>52</v>
      </c>
      <c r="E9168" t="s">
        <v>10</v>
      </c>
      <c r="F9168" t="s">
        <v>17</v>
      </c>
      <c r="G9168" t="b">
        <v>1</v>
      </c>
      <c r="H9168">
        <v>2</v>
      </c>
      <c r="I9168">
        <v>27</v>
      </c>
      <c r="J9168" t="b">
        <v>1</v>
      </c>
      <c r="K9168">
        <f>YEAR(Table1[[#This Row],[Patient Admission Date]])</f>
        <v>2024</v>
      </c>
      <c r="L9168" t="str">
        <f>TEXT(Table1[[#This Row],[Patient Admission Date]],"mmm")</f>
        <v>May</v>
      </c>
      <c r="M9168" t="str">
        <f>TEXT(Table1[[#This Row],[Patient Admission Date]],"ddd")</f>
        <v>Sat</v>
      </c>
      <c r="N9168" t="str">
        <f>TEXT(INT(HOUR(Table1[[#This Row],[Patient Admission Date]])/3)*3,"00")&amp;"-"&amp;TEXT(INT(HOUR(Table1[[#This Row],[Patient Admission Date]])/3)*3+3,"00")</f>
        <v>00-03</v>
      </c>
      <c r="O9168" t="str" cm="1">
        <f t="array" ref="O9168">_xlfn.IFS(Table1[[#This Row],[Patient Age]]&lt;=14,"0-14",Table1[[#This Row],[Patient Age]]&lt;=29,"15-29",Table1[[#This Row],[Patient Age]]&lt;=44,"30-44",Table1[[#This Row],[Patient Age]]&lt;=59,"45-59",Table1[[#This Row],[Patient Age]]&lt;=74,"60-74",TRUE,"75+")</f>
        <v>45-59</v>
      </c>
      <c r="P9168" t="str" cm="1">
        <f t="array" ref="P9168">_xlfn.IFS(Table1[[#This Row],[Patient Waittime]]&lt;=15,"0-15",Table1[[#This Row],[Patient Waittime]]&lt;=30,"16-30",Table1[[#This Row],[Patient Waittime]]&lt;=45,"31-45",Table1[[#This Row],[Patient Waittime]]&lt;=60,"46-60",TRUE,"60+")</f>
        <v>16-30</v>
      </c>
      <c r="Q9168">
        <f>--(Table1[[#This Row],[Patient Waittime]]&lt;=30)</f>
        <v>1</v>
      </c>
      <c r="R9168">
        <f>--Table1[[#This Row],[Patient Admission Flag]]</f>
        <v>1</v>
      </c>
      <c r="S9168">
        <f>--AND(Table1[[#This Row],[WithinTarget]]=1,Table1[[#This Row],[Patient Satisfaction Score]]&gt;=7)</f>
        <v>0</v>
      </c>
      <c r="T9168" t="str">
        <f>IF(LEFT(Table1[[#This Row],[Patient Gender]],1)="F","Female","Male")</f>
        <v>Male</v>
      </c>
    </row>
    <row r="9169" spans="1:20" x14ac:dyDescent="0.3">
      <c r="A9169" t="s">
        <v>9273</v>
      </c>
      <c r="B9169" s="1">
        <v>45555.258333333331</v>
      </c>
      <c r="C9169" t="s">
        <v>9</v>
      </c>
      <c r="D9169">
        <v>39</v>
      </c>
      <c r="E9169" t="s">
        <v>10</v>
      </c>
      <c r="F9169" t="s">
        <v>17</v>
      </c>
      <c r="G9169" t="b">
        <v>1</v>
      </c>
      <c r="H9169">
        <v>3</v>
      </c>
      <c r="I9169">
        <v>32</v>
      </c>
      <c r="J9169" t="b">
        <v>1</v>
      </c>
      <c r="K9169">
        <f>YEAR(Table1[[#This Row],[Patient Admission Date]])</f>
        <v>2024</v>
      </c>
      <c r="L9169" t="str">
        <f>TEXT(Table1[[#This Row],[Patient Admission Date]],"mmm")</f>
        <v>Sep</v>
      </c>
      <c r="M9169" t="str">
        <f>TEXT(Table1[[#This Row],[Patient Admission Date]],"ddd")</f>
        <v>Fri</v>
      </c>
      <c r="N9169" t="str">
        <f>TEXT(INT(HOUR(Table1[[#This Row],[Patient Admission Date]])/3)*3,"00")&amp;"-"&amp;TEXT(INT(HOUR(Table1[[#This Row],[Patient Admission Date]])/3)*3+3,"00")</f>
        <v>06-09</v>
      </c>
      <c r="O9169" t="str" cm="1">
        <f t="array" ref="O9169">_xlfn.IFS(Table1[[#This Row],[Patient Age]]&lt;=14,"0-14",Table1[[#This Row],[Patient Age]]&lt;=29,"15-29",Table1[[#This Row],[Patient Age]]&lt;=44,"30-44",Table1[[#This Row],[Patient Age]]&lt;=59,"45-59",Table1[[#This Row],[Patient Age]]&lt;=74,"60-74",TRUE,"75+")</f>
        <v>30-44</v>
      </c>
      <c r="P9169" t="str" cm="1">
        <f t="array" ref="P9169">_xlfn.IFS(Table1[[#This Row],[Patient Waittime]]&lt;=15,"0-15",Table1[[#This Row],[Patient Waittime]]&lt;=30,"16-30",Table1[[#This Row],[Patient Waittime]]&lt;=45,"31-45",Table1[[#This Row],[Patient Waittime]]&lt;=60,"46-60",TRUE,"60+")</f>
        <v>31-45</v>
      </c>
      <c r="Q9169">
        <f>--(Table1[[#This Row],[Patient Waittime]]&lt;=30)</f>
        <v>0</v>
      </c>
      <c r="R9169">
        <f>--Table1[[#This Row],[Patient Admission Flag]]</f>
        <v>1</v>
      </c>
      <c r="S9169">
        <f>--AND(Table1[[#This Row],[WithinTarget]]=1,Table1[[#This Row],[Patient Satisfaction Score]]&gt;=7)</f>
        <v>0</v>
      </c>
      <c r="T9169" t="str">
        <f>IF(LEFT(Table1[[#This Row],[Patient Gender]],1)="F","Female","Male")</f>
        <v>Male</v>
      </c>
    </row>
    <row r="9170" spans="1:20" x14ac:dyDescent="0.3">
      <c r="A9170" t="s">
        <v>9274</v>
      </c>
      <c r="B9170" s="1">
        <v>45583.005555555559</v>
      </c>
      <c r="C9170" t="s">
        <v>9</v>
      </c>
      <c r="D9170">
        <v>30</v>
      </c>
      <c r="E9170" t="s">
        <v>10</v>
      </c>
      <c r="F9170" t="s">
        <v>17</v>
      </c>
      <c r="G9170" t="b">
        <v>1</v>
      </c>
      <c r="H9170">
        <v>4</v>
      </c>
      <c r="I9170">
        <v>14</v>
      </c>
      <c r="J9170" t="b">
        <v>1</v>
      </c>
      <c r="K9170">
        <f>YEAR(Table1[[#This Row],[Patient Admission Date]])</f>
        <v>2024</v>
      </c>
      <c r="L9170" t="str">
        <f>TEXT(Table1[[#This Row],[Patient Admission Date]],"mmm")</f>
        <v>Oct</v>
      </c>
      <c r="M9170" t="str">
        <f>TEXT(Table1[[#This Row],[Patient Admission Date]],"ddd")</f>
        <v>Fri</v>
      </c>
      <c r="N9170" t="str">
        <f>TEXT(INT(HOUR(Table1[[#This Row],[Patient Admission Date]])/3)*3,"00")&amp;"-"&amp;TEXT(INT(HOUR(Table1[[#This Row],[Patient Admission Date]])/3)*3+3,"00")</f>
        <v>00-03</v>
      </c>
      <c r="O9170" t="str" cm="1">
        <f t="array" ref="O9170">_xlfn.IFS(Table1[[#This Row],[Patient Age]]&lt;=14,"0-14",Table1[[#This Row],[Patient Age]]&lt;=29,"15-29",Table1[[#This Row],[Patient Age]]&lt;=44,"30-44",Table1[[#This Row],[Patient Age]]&lt;=59,"45-59",Table1[[#This Row],[Patient Age]]&lt;=74,"60-74",TRUE,"75+")</f>
        <v>30-44</v>
      </c>
      <c r="P9170" t="str" cm="1">
        <f t="array" ref="P9170">_xlfn.IFS(Table1[[#This Row],[Patient Waittime]]&lt;=15,"0-15",Table1[[#This Row],[Patient Waittime]]&lt;=30,"16-30",Table1[[#This Row],[Patient Waittime]]&lt;=45,"31-45",Table1[[#This Row],[Patient Waittime]]&lt;=60,"46-60",TRUE,"60+")</f>
        <v>0-15</v>
      </c>
      <c r="Q9170">
        <f>--(Table1[[#This Row],[Patient Waittime]]&lt;=30)</f>
        <v>1</v>
      </c>
      <c r="R9170">
        <f>--Table1[[#This Row],[Patient Admission Flag]]</f>
        <v>1</v>
      </c>
      <c r="S9170">
        <f>--AND(Table1[[#This Row],[WithinTarget]]=1,Table1[[#This Row],[Patient Satisfaction Score]]&gt;=7)</f>
        <v>0</v>
      </c>
      <c r="T9170" t="str">
        <f>IF(LEFT(Table1[[#This Row],[Patient Gender]],1)="F","Female","Male")</f>
        <v>Male</v>
      </c>
    </row>
    <row r="9171" spans="1:20" x14ac:dyDescent="0.3">
      <c r="A9171" t="s">
        <v>9275</v>
      </c>
      <c r="B9171" s="1">
        <v>45095.095138888886</v>
      </c>
      <c r="C9171" t="s">
        <v>9</v>
      </c>
      <c r="D9171">
        <v>58</v>
      </c>
      <c r="E9171" t="s">
        <v>10</v>
      </c>
      <c r="F9171" t="s">
        <v>17</v>
      </c>
      <c r="G9171" t="b">
        <v>1</v>
      </c>
      <c r="H9171">
        <v>5</v>
      </c>
      <c r="I9171">
        <v>46</v>
      </c>
      <c r="J9171" t="b">
        <v>1</v>
      </c>
      <c r="K9171">
        <f>YEAR(Table1[[#This Row],[Patient Admission Date]])</f>
        <v>2023</v>
      </c>
      <c r="L9171" t="str">
        <f>TEXT(Table1[[#This Row],[Patient Admission Date]],"mmm")</f>
        <v>Jun</v>
      </c>
      <c r="M9171" t="str">
        <f>TEXT(Table1[[#This Row],[Patient Admission Date]],"ddd")</f>
        <v>Sun</v>
      </c>
      <c r="N9171" t="str">
        <f>TEXT(INT(HOUR(Table1[[#This Row],[Patient Admission Date]])/3)*3,"00")&amp;"-"&amp;TEXT(INT(HOUR(Table1[[#This Row],[Patient Admission Date]])/3)*3+3,"00")</f>
        <v>00-03</v>
      </c>
      <c r="O9171" t="str" cm="1">
        <f t="array" ref="O9171">_xlfn.IFS(Table1[[#This Row],[Patient Age]]&lt;=14,"0-14",Table1[[#This Row],[Patient Age]]&lt;=29,"15-29",Table1[[#This Row],[Patient Age]]&lt;=44,"30-44",Table1[[#This Row],[Patient Age]]&lt;=59,"45-59",Table1[[#This Row],[Patient Age]]&lt;=74,"60-74",TRUE,"75+")</f>
        <v>45-59</v>
      </c>
      <c r="P9171" t="str" cm="1">
        <f t="array" ref="P9171">_xlfn.IFS(Table1[[#This Row],[Patient Waittime]]&lt;=15,"0-15",Table1[[#This Row],[Patient Waittime]]&lt;=30,"16-30",Table1[[#This Row],[Patient Waittime]]&lt;=45,"31-45",Table1[[#This Row],[Patient Waittime]]&lt;=60,"46-60",TRUE,"60+")</f>
        <v>46-60</v>
      </c>
      <c r="Q9171">
        <f>--(Table1[[#This Row],[Patient Waittime]]&lt;=30)</f>
        <v>0</v>
      </c>
      <c r="R9171">
        <f>--Table1[[#This Row],[Patient Admission Flag]]</f>
        <v>1</v>
      </c>
      <c r="S9171">
        <f>--AND(Table1[[#This Row],[WithinTarget]]=1,Table1[[#This Row],[Patient Satisfaction Score]]&gt;=7)</f>
        <v>0</v>
      </c>
      <c r="T9171" t="str">
        <f>IF(LEFT(Table1[[#This Row],[Patient Gender]],1)="F","Female","Male")</f>
        <v>Male</v>
      </c>
    </row>
    <row r="9172" spans="1:20" x14ac:dyDescent="0.3">
      <c r="A9172" t="s">
        <v>9276</v>
      </c>
      <c r="B9172" s="1">
        <v>45318.181250000001</v>
      </c>
      <c r="C9172" t="s">
        <v>9</v>
      </c>
      <c r="D9172">
        <v>26</v>
      </c>
      <c r="E9172" t="s">
        <v>10</v>
      </c>
      <c r="F9172" t="s">
        <v>17</v>
      </c>
      <c r="G9172" t="b">
        <v>1</v>
      </c>
      <c r="H9172">
        <v>6</v>
      </c>
      <c r="I9172">
        <v>57</v>
      </c>
      <c r="J9172" t="b">
        <v>1</v>
      </c>
      <c r="K9172">
        <f>YEAR(Table1[[#This Row],[Patient Admission Date]])</f>
        <v>2024</v>
      </c>
      <c r="L9172" t="str">
        <f>TEXT(Table1[[#This Row],[Patient Admission Date]],"mmm")</f>
        <v>Jan</v>
      </c>
      <c r="M9172" t="str">
        <f>TEXT(Table1[[#This Row],[Patient Admission Date]],"ddd")</f>
        <v>Sat</v>
      </c>
      <c r="N9172" t="str">
        <f>TEXT(INT(HOUR(Table1[[#This Row],[Patient Admission Date]])/3)*3,"00")&amp;"-"&amp;TEXT(INT(HOUR(Table1[[#This Row],[Patient Admission Date]])/3)*3+3,"00")</f>
        <v>03-06</v>
      </c>
      <c r="O9172" t="str" cm="1">
        <f t="array" ref="O9172">_xlfn.IFS(Table1[[#This Row],[Patient Age]]&lt;=14,"0-14",Table1[[#This Row],[Patient Age]]&lt;=29,"15-29",Table1[[#This Row],[Patient Age]]&lt;=44,"30-44",Table1[[#This Row],[Patient Age]]&lt;=59,"45-59",Table1[[#This Row],[Patient Age]]&lt;=74,"60-74",TRUE,"75+")</f>
        <v>15-29</v>
      </c>
      <c r="P9172" t="str" cm="1">
        <f t="array" ref="P9172">_xlfn.IFS(Table1[[#This Row],[Patient Waittime]]&lt;=15,"0-15",Table1[[#This Row],[Patient Waittime]]&lt;=30,"16-30",Table1[[#This Row],[Patient Waittime]]&lt;=45,"31-45",Table1[[#This Row],[Patient Waittime]]&lt;=60,"46-60",TRUE,"60+")</f>
        <v>46-60</v>
      </c>
      <c r="Q9172">
        <f>--(Table1[[#This Row],[Patient Waittime]]&lt;=30)</f>
        <v>0</v>
      </c>
      <c r="R9172">
        <f>--Table1[[#This Row],[Patient Admission Flag]]</f>
        <v>1</v>
      </c>
      <c r="S9172">
        <f>--AND(Table1[[#This Row],[WithinTarget]]=1,Table1[[#This Row],[Patient Satisfaction Score]]&gt;=7)</f>
        <v>0</v>
      </c>
      <c r="T9172" t="str">
        <f>IF(LEFT(Table1[[#This Row],[Patient Gender]],1)="F","Female","Male")</f>
        <v>Male</v>
      </c>
    </row>
    <row r="9173" spans="1:20" x14ac:dyDescent="0.3">
      <c r="A9173" t="s">
        <v>9277</v>
      </c>
      <c r="B9173" s="1">
        <v>45141.045138888891</v>
      </c>
      <c r="C9173" t="s">
        <v>9</v>
      </c>
      <c r="D9173">
        <v>24</v>
      </c>
      <c r="E9173" t="s">
        <v>10</v>
      </c>
      <c r="F9173" t="s">
        <v>17</v>
      </c>
      <c r="G9173" t="b">
        <v>1</v>
      </c>
      <c r="H9173">
        <v>7</v>
      </c>
      <c r="I9173">
        <v>59</v>
      </c>
      <c r="J9173" t="b">
        <v>1</v>
      </c>
      <c r="K9173">
        <f>YEAR(Table1[[#This Row],[Patient Admission Date]])</f>
        <v>2023</v>
      </c>
      <c r="L9173" t="str">
        <f>TEXT(Table1[[#This Row],[Patient Admission Date]],"mmm")</f>
        <v>Aug</v>
      </c>
      <c r="M9173" t="str">
        <f>TEXT(Table1[[#This Row],[Patient Admission Date]],"ddd")</f>
        <v>Thu</v>
      </c>
      <c r="N9173" t="str">
        <f>TEXT(INT(HOUR(Table1[[#This Row],[Patient Admission Date]])/3)*3,"00")&amp;"-"&amp;TEXT(INT(HOUR(Table1[[#This Row],[Patient Admission Date]])/3)*3+3,"00")</f>
        <v>00-03</v>
      </c>
      <c r="O9173" t="str" cm="1">
        <f t="array" ref="O9173">_xlfn.IFS(Table1[[#This Row],[Patient Age]]&lt;=14,"0-14",Table1[[#This Row],[Patient Age]]&lt;=29,"15-29",Table1[[#This Row],[Patient Age]]&lt;=44,"30-44",Table1[[#This Row],[Patient Age]]&lt;=59,"45-59",Table1[[#This Row],[Patient Age]]&lt;=74,"60-74",TRUE,"75+")</f>
        <v>15-29</v>
      </c>
      <c r="P9173" t="str" cm="1">
        <f t="array" ref="P9173">_xlfn.IFS(Table1[[#This Row],[Patient Waittime]]&lt;=15,"0-15",Table1[[#This Row],[Patient Waittime]]&lt;=30,"16-30",Table1[[#This Row],[Patient Waittime]]&lt;=45,"31-45",Table1[[#This Row],[Patient Waittime]]&lt;=60,"46-60",TRUE,"60+")</f>
        <v>46-60</v>
      </c>
      <c r="Q9173">
        <f>--(Table1[[#This Row],[Patient Waittime]]&lt;=30)</f>
        <v>0</v>
      </c>
      <c r="R9173">
        <f>--Table1[[#This Row],[Patient Admission Flag]]</f>
        <v>1</v>
      </c>
      <c r="S9173">
        <f>--AND(Table1[[#This Row],[WithinTarget]]=1,Table1[[#This Row],[Patient Satisfaction Score]]&gt;=7)</f>
        <v>0</v>
      </c>
      <c r="T9173" t="str">
        <f>IF(LEFT(Table1[[#This Row],[Patient Gender]],1)="F","Female","Male")</f>
        <v>Male</v>
      </c>
    </row>
    <row r="9174" spans="1:20" x14ac:dyDescent="0.3">
      <c r="A9174" t="s">
        <v>9278</v>
      </c>
      <c r="B9174" s="1">
        <v>45593.353472222225</v>
      </c>
      <c r="C9174" t="s">
        <v>9</v>
      </c>
      <c r="D9174">
        <v>67</v>
      </c>
      <c r="E9174" t="s">
        <v>10</v>
      </c>
      <c r="F9174" t="s">
        <v>17</v>
      </c>
      <c r="G9174" t="b">
        <v>1</v>
      </c>
      <c r="H9174">
        <v>7</v>
      </c>
      <c r="I9174">
        <v>43</v>
      </c>
      <c r="J9174" t="b">
        <v>1</v>
      </c>
      <c r="K9174">
        <f>YEAR(Table1[[#This Row],[Patient Admission Date]])</f>
        <v>2024</v>
      </c>
      <c r="L9174" t="str">
        <f>TEXT(Table1[[#This Row],[Patient Admission Date]],"mmm")</f>
        <v>Oct</v>
      </c>
      <c r="M9174" t="str">
        <f>TEXT(Table1[[#This Row],[Patient Admission Date]],"ddd")</f>
        <v>Mon</v>
      </c>
      <c r="N9174" t="str">
        <f>TEXT(INT(HOUR(Table1[[#This Row],[Patient Admission Date]])/3)*3,"00")&amp;"-"&amp;TEXT(INT(HOUR(Table1[[#This Row],[Patient Admission Date]])/3)*3+3,"00")</f>
        <v>06-09</v>
      </c>
      <c r="O9174" t="str" cm="1">
        <f t="array" ref="O9174">_xlfn.IFS(Table1[[#This Row],[Patient Age]]&lt;=14,"0-14",Table1[[#This Row],[Patient Age]]&lt;=29,"15-29",Table1[[#This Row],[Patient Age]]&lt;=44,"30-44",Table1[[#This Row],[Patient Age]]&lt;=59,"45-59",Table1[[#This Row],[Patient Age]]&lt;=74,"60-74",TRUE,"75+")</f>
        <v>60-74</v>
      </c>
      <c r="P9174" t="str" cm="1">
        <f t="array" ref="P9174">_xlfn.IFS(Table1[[#This Row],[Patient Waittime]]&lt;=15,"0-15",Table1[[#This Row],[Patient Waittime]]&lt;=30,"16-30",Table1[[#This Row],[Patient Waittime]]&lt;=45,"31-45",Table1[[#This Row],[Patient Waittime]]&lt;=60,"46-60",TRUE,"60+")</f>
        <v>31-45</v>
      </c>
      <c r="Q9174">
        <f>--(Table1[[#This Row],[Patient Waittime]]&lt;=30)</f>
        <v>0</v>
      </c>
      <c r="R9174">
        <f>--Table1[[#This Row],[Patient Admission Flag]]</f>
        <v>1</v>
      </c>
      <c r="S9174">
        <f>--AND(Table1[[#This Row],[WithinTarget]]=1,Table1[[#This Row],[Patient Satisfaction Score]]&gt;=7)</f>
        <v>0</v>
      </c>
      <c r="T9174" t="str">
        <f>IF(LEFT(Table1[[#This Row],[Patient Gender]],1)="F","Female","Male")</f>
        <v>Male</v>
      </c>
    </row>
    <row r="9175" spans="1:20" x14ac:dyDescent="0.3">
      <c r="A9175" t="s">
        <v>9279</v>
      </c>
      <c r="B9175" s="1">
        <v>45225.284722222219</v>
      </c>
      <c r="C9175" t="s">
        <v>9</v>
      </c>
      <c r="D9175">
        <v>10</v>
      </c>
      <c r="E9175" t="s">
        <v>10</v>
      </c>
      <c r="F9175" t="s">
        <v>17</v>
      </c>
      <c r="G9175" t="b">
        <v>1</v>
      </c>
      <c r="H9175">
        <v>7</v>
      </c>
      <c r="I9175">
        <v>49</v>
      </c>
      <c r="J9175" t="b">
        <v>1</v>
      </c>
      <c r="K9175">
        <f>YEAR(Table1[[#This Row],[Patient Admission Date]])</f>
        <v>2023</v>
      </c>
      <c r="L9175" t="str">
        <f>TEXT(Table1[[#This Row],[Patient Admission Date]],"mmm")</f>
        <v>Oct</v>
      </c>
      <c r="M9175" t="str">
        <f>TEXT(Table1[[#This Row],[Patient Admission Date]],"ddd")</f>
        <v>Thu</v>
      </c>
      <c r="N9175" t="str">
        <f>TEXT(INT(HOUR(Table1[[#This Row],[Patient Admission Date]])/3)*3,"00")&amp;"-"&amp;TEXT(INT(HOUR(Table1[[#This Row],[Patient Admission Date]])/3)*3+3,"00")</f>
        <v>06-09</v>
      </c>
      <c r="O9175" t="str" cm="1">
        <f t="array" ref="O9175">_xlfn.IFS(Table1[[#This Row],[Patient Age]]&lt;=14,"0-14",Table1[[#This Row],[Patient Age]]&lt;=29,"15-29",Table1[[#This Row],[Patient Age]]&lt;=44,"30-44",Table1[[#This Row],[Patient Age]]&lt;=59,"45-59",Table1[[#This Row],[Patient Age]]&lt;=74,"60-74",TRUE,"75+")</f>
        <v>0-14</v>
      </c>
      <c r="P9175" t="str" cm="1">
        <f t="array" ref="P9175">_xlfn.IFS(Table1[[#This Row],[Patient Waittime]]&lt;=15,"0-15",Table1[[#This Row],[Patient Waittime]]&lt;=30,"16-30",Table1[[#This Row],[Patient Waittime]]&lt;=45,"31-45",Table1[[#This Row],[Patient Waittime]]&lt;=60,"46-60",TRUE,"60+")</f>
        <v>46-60</v>
      </c>
      <c r="Q9175">
        <f>--(Table1[[#This Row],[Patient Waittime]]&lt;=30)</f>
        <v>0</v>
      </c>
      <c r="R9175">
        <f>--Table1[[#This Row],[Patient Admission Flag]]</f>
        <v>1</v>
      </c>
      <c r="S9175">
        <f>--AND(Table1[[#This Row],[WithinTarget]]=1,Table1[[#This Row],[Patient Satisfaction Score]]&gt;=7)</f>
        <v>0</v>
      </c>
      <c r="T9175" t="str">
        <f>IF(LEFT(Table1[[#This Row],[Patient Gender]],1)="F","Female","Male")</f>
        <v>Male</v>
      </c>
    </row>
    <row r="9176" spans="1:20" x14ac:dyDescent="0.3">
      <c r="A9176" t="s">
        <v>9280</v>
      </c>
      <c r="B9176" s="1">
        <v>45586.82708333333</v>
      </c>
      <c r="C9176" t="s">
        <v>9</v>
      </c>
      <c r="D9176">
        <v>41</v>
      </c>
      <c r="E9176" t="s">
        <v>10</v>
      </c>
      <c r="F9176" t="s">
        <v>17</v>
      </c>
      <c r="G9176" t="b">
        <v>1</v>
      </c>
      <c r="H9176">
        <v>7</v>
      </c>
      <c r="I9176">
        <v>10</v>
      </c>
      <c r="J9176" t="b">
        <v>1</v>
      </c>
      <c r="K9176">
        <f>YEAR(Table1[[#This Row],[Patient Admission Date]])</f>
        <v>2024</v>
      </c>
      <c r="L9176" t="str">
        <f>TEXT(Table1[[#This Row],[Patient Admission Date]],"mmm")</f>
        <v>Oct</v>
      </c>
      <c r="M9176" t="str">
        <f>TEXT(Table1[[#This Row],[Patient Admission Date]],"ddd")</f>
        <v>Mon</v>
      </c>
      <c r="N9176" t="str">
        <f>TEXT(INT(HOUR(Table1[[#This Row],[Patient Admission Date]])/3)*3,"00")&amp;"-"&amp;TEXT(INT(HOUR(Table1[[#This Row],[Patient Admission Date]])/3)*3+3,"00")</f>
        <v>18-21</v>
      </c>
      <c r="O9176" t="str" cm="1">
        <f t="array" ref="O9176">_xlfn.IFS(Table1[[#This Row],[Patient Age]]&lt;=14,"0-14",Table1[[#This Row],[Patient Age]]&lt;=29,"15-29",Table1[[#This Row],[Patient Age]]&lt;=44,"30-44",Table1[[#This Row],[Patient Age]]&lt;=59,"45-59",Table1[[#This Row],[Patient Age]]&lt;=74,"60-74",TRUE,"75+")</f>
        <v>30-44</v>
      </c>
      <c r="P9176" t="str" cm="1">
        <f t="array" ref="P9176">_xlfn.IFS(Table1[[#This Row],[Patient Waittime]]&lt;=15,"0-15",Table1[[#This Row],[Patient Waittime]]&lt;=30,"16-30",Table1[[#This Row],[Patient Waittime]]&lt;=45,"31-45",Table1[[#This Row],[Patient Waittime]]&lt;=60,"46-60",TRUE,"60+")</f>
        <v>0-15</v>
      </c>
      <c r="Q9176">
        <f>--(Table1[[#This Row],[Patient Waittime]]&lt;=30)</f>
        <v>1</v>
      </c>
      <c r="R9176">
        <f>--Table1[[#This Row],[Patient Admission Flag]]</f>
        <v>1</v>
      </c>
      <c r="S9176">
        <f>--AND(Table1[[#This Row],[WithinTarget]]=1,Table1[[#This Row],[Patient Satisfaction Score]]&gt;=7)</f>
        <v>1</v>
      </c>
      <c r="T9176" t="str">
        <f>IF(LEFT(Table1[[#This Row],[Patient Gender]],1)="F","Female","Male")</f>
        <v>Male</v>
      </c>
    </row>
    <row r="9177" spans="1:20" x14ac:dyDescent="0.3">
      <c r="A9177" t="s">
        <v>9281</v>
      </c>
      <c r="B9177" s="1">
        <v>45248.176388888889</v>
      </c>
      <c r="C9177" t="s">
        <v>9</v>
      </c>
      <c r="D9177">
        <v>1</v>
      </c>
      <c r="E9177" t="s">
        <v>10</v>
      </c>
      <c r="F9177" t="s">
        <v>17</v>
      </c>
      <c r="G9177" t="b">
        <v>1</v>
      </c>
      <c r="H9177">
        <v>7</v>
      </c>
      <c r="I9177">
        <v>51</v>
      </c>
      <c r="J9177" t="b">
        <v>1</v>
      </c>
      <c r="K9177">
        <f>YEAR(Table1[[#This Row],[Patient Admission Date]])</f>
        <v>2023</v>
      </c>
      <c r="L9177" t="str">
        <f>TEXT(Table1[[#This Row],[Patient Admission Date]],"mmm")</f>
        <v>Nov</v>
      </c>
      <c r="M9177" t="str">
        <f>TEXT(Table1[[#This Row],[Patient Admission Date]],"ddd")</f>
        <v>Sat</v>
      </c>
      <c r="N9177" t="str">
        <f>TEXT(INT(HOUR(Table1[[#This Row],[Patient Admission Date]])/3)*3,"00")&amp;"-"&amp;TEXT(INT(HOUR(Table1[[#This Row],[Patient Admission Date]])/3)*3+3,"00")</f>
        <v>03-06</v>
      </c>
      <c r="O9177" t="str" cm="1">
        <f t="array" ref="O9177">_xlfn.IFS(Table1[[#This Row],[Patient Age]]&lt;=14,"0-14",Table1[[#This Row],[Patient Age]]&lt;=29,"15-29",Table1[[#This Row],[Patient Age]]&lt;=44,"30-44",Table1[[#This Row],[Patient Age]]&lt;=59,"45-59",Table1[[#This Row],[Patient Age]]&lt;=74,"60-74",TRUE,"75+")</f>
        <v>0-14</v>
      </c>
      <c r="P9177" t="str" cm="1">
        <f t="array" ref="P9177">_xlfn.IFS(Table1[[#This Row],[Patient Waittime]]&lt;=15,"0-15",Table1[[#This Row],[Patient Waittime]]&lt;=30,"16-30",Table1[[#This Row],[Patient Waittime]]&lt;=45,"31-45",Table1[[#This Row],[Patient Waittime]]&lt;=60,"46-60",TRUE,"60+")</f>
        <v>46-60</v>
      </c>
      <c r="Q9177">
        <f>--(Table1[[#This Row],[Patient Waittime]]&lt;=30)</f>
        <v>0</v>
      </c>
      <c r="R9177">
        <f>--Table1[[#This Row],[Patient Admission Flag]]</f>
        <v>1</v>
      </c>
      <c r="S9177">
        <f>--AND(Table1[[#This Row],[WithinTarget]]=1,Table1[[#This Row],[Patient Satisfaction Score]]&gt;=7)</f>
        <v>0</v>
      </c>
      <c r="T9177" t="str">
        <f>IF(LEFT(Table1[[#This Row],[Patient Gender]],1)="F","Female","Male")</f>
        <v>Male</v>
      </c>
    </row>
    <row r="9178" spans="1:20" x14ac:dyDescent="0.3">
      <c r="A9178" t="s">
        <v>9282</v>
      </c>
      <c r="B9178" s="1">
        <v>45021.699305555558</v>
      </c>
      <c r="C9178" t="s">
        <v>9</v>
      </c>
      <c r="D9178">
        <v>5</v>
      </c>
      <c r="E9178" t="s">
        <v>10</v>
      </c>
      <c r="F9178" t="s">
        <v>17</v>
      </c>
      <c r="G9178" t="b">
        <v>1</v>
      </c>
      <c r="H9178">
        <v>7</v>
      </c>
      <c r="I9178">
        <v>56</v>
      </c>
      <c r="J9178" t="b">
        <v>1</v>
      </c>
      <c r="K9178">
        <f>YEAR(Table1[[#This Row],[Patient Admission Date]])</f>
        <v>2023</v>
      </c>
      <c r="L9178" t="str">
        <f>TEXT(Table1[[#This Row],[Patient Admission Date]],"mmm")</f>
        <v>Apr</v>
      </c>
      <c r="M9178" t="str">
        <f>TEXT(Table1[[#This Row],[Patient Admission Date]],"ddd")</f>
        <v>Wed</v>
      </c>
      <c r="N9178" t="str">
        <f>TEXT(INT(HOUR(Table1[[#This Row],[Patient Admission Date]])/3)*3,"00")&amp;"-"&amp;TEXT(INT(HOUR(Table1[[#This Row],[Patient Admission Date]])/3)*3+3,"00")</f>
        <v>15-18</v>
      </c>
      <c r="O9178" t="str" cm="1">
        <f t="array" ref="O9178">_xlfn.IFS(Table1[[#This Row],[Patient Age]]&lt;=14,"0-14",Table1[[#This Row],[Patient Age]]&lt;=29,"15-29",Table1[[#This Row],[Patient Age]]&lt;=44,"30-44",Table1[[#This Row],[Patient Age]]&lt;=59,"45-59",Table1[[#This Row],[Patient Age]]&lt;=74,"60-74",TRUE,"75+")</f>
        <v>0-14</v>
      </c>
      <c r="P9178" t="str" cm="1">
        <f t="array" ref="P9178">_xlfn.IFS(Table1[[#This Row],[Patient Waittime]]&lt;=15,"0-15",Table1[[#This Row],[Patient Waittime]]&lt;=30,"16-30",Table1[[#This Row],[Patient Waittime]]&lt;=45,"31-45",Table1[[#This Row],[Patient Waittime]]&lt;=60,"46-60",TRUE,"60+")</f>
        <v>46-60</v>
      </c>
      <c r="Q9178">
        <f>--(Table1[[#This Row],[Patient Waittime]]&lt;=30)</f>
        <v>0</v>
      </c>
      <c r="R9178">
        <f>--Table1[[#This Row],[Patient Admission Flag]]</f>
        <v>1</v>
      </c>
      <c r="S9178">
        <f>--AND(Table1[[#This Row],[WithinTarget]]=1,Table1[[#This Row],[Patient Satisfaction Score]]&gt;=7)</f>
        <v>0</v>
      </c>
      <c r="T9178" t="str">
        <f>IF(LEFT(Table1[[#This Row],[Patient Gender]],1)="F","Female","Male")</f>
        <v>Male</v>
      </c>
    </row>
    <row r="9179" spans="1:20" x14ac:dyDescent="0.3">
      <c r="A9179" t="s">
        <v>9283</v>
      </c>
      <c r="B9179" s="1">
        <v>45371.552777777775</v>
      </c>
      <c r="C9179" t="s">
        <v>9</v>
      </c>
      <c r="D9179">
        <v>54</v>
      </c>
      <c r="E9179" t="s">
        <v>10</v>
      </c>
      <c r="F9179" t="s">
        <v>17</v>
      </c>
      <c r="G9179" t="b">
        <v>1</v>
      </c>
      <c r="H9179">
        <v>8</v>
      </c>
      <c r="I9179">
        <v>21</v>
      </c>
      <c r="J9179" t="b">
        <v>1</v>
      </c>
      <c r="K9179">
        <f>YEAR(Table1[[#This Row],[Patient Admission Date]])</f>
        <v>2024</v>
      </c>
      <c r="L9179" t="str">
        <f>TEXT(Table1[[#This Row],[Patient Admission Date]],"mmm")</f>
        <v>Mar</v>
      </c>
      <c r="M9179" t="str">
        <f>TEXT(Table1[[#This Row],[Patient Admission Date]],"ddd")</f>
        <v>Wed</v>
      </c>
      <c r="N9179" t="str">
        <f>TEXT(INT(HOUR(Table1[[#This Row],[Patient Admission Date]])/3)*3,"00")&amp;"-"&amp;TEXT(INT(HOUR(Table1[[#This Row],[Patient Admission Date]])/3)*3+3,"00")</f>
        <v>12-15</v>
      </c>
      <c r="O9179" t="str" cm="1">
        <f t="array" ref="O9179">_xlfn.IFS(Table1[[#This Row],[Patient Age]]&lt;=14,"0-14",Table1[[#This Row],[Patient Age]]&lt;=29,"15-29",Table1[[#This Row],[Patient Age]]&lt;=44,"30-44",Table1[[#This Row],[Patient Age]]&lt;=59,"45-59",Table1[[#This Row],[Patient Age]]&lt;=74,"60-74",TRUE,"75+")</f>
        <v>45-59</v>
      </c>
      <c r="P9179" t="str" cm="1">
        <f t="array" ref="P9179">_xlfn.IFS(Table1[[#This Row],[Patient Waittime]]&lt;=15,"0-15",Table1[[#This Row],[Patient Waittime]]&lt;=30,"16-30",Table1[[#This Row],[Patient Waittime]]&lt;=45,"31-45",Table1[[#This Row],[Patient Waittime]]&lt;=60,"46-60",TRUE,"60+")</f>
        <v>16-30</v>
      </c>
      <c r="Q9179">
        <f>--(Table1[[#This Row],[Patient Waittime]]&lt;=30)</f>
        <v>1</v>
      </c>
      <c r="R9179">
        <f>--Table1[[#This Row],[Patient Admission Flag]]</f>
        <v>1</v>
      </c>
      <c r="S9179">
        <f>--AND(Table1[[#This Row],[WithinTarget]]=1,Table1[[#This Row],[Patient Satisfaction Score]]&gt;=7)</f>
        <v>1</v>
      </c>
      <c r="T9179" t="str">
        <f>IF(LEFT(Table1[[#This Row],[Patient Gender]],1)="F","Female","Male")</f>
        <v>Male</v>
      </c>
    </row>
    <row r="9180" spans="1:20" x14ac:dyDescent="0.3">
      <c r="A9180" t="s">
        <v>9284</v>
      </c>
      <c r="B9180" s="1">
        <v>45567.348611111112</v>
      </c>
      <c r="C9180" t="s">
        <v>9</v>
      </c>
      <c r="D9180">
        <v>2</v>
      </c>
      <c r="E9180" t="s">
        <v>10</v>
      </c>
      <c r="F9180" t="s">
        <v>17</v>
      </c>
      <c r="G9180" t="b">
        <v>1</v>
      </c>
      <c r="H9180">
        <v>8</v>
      </c>
      <c r="I9180">
        <v>16</v>
      </c>
      <c r="J9180" t="b">
        <v>1</v>
      </c>
      <c r="K9180">
        <f>YEAR(Table1[[#This Row],[Patient Admission Date]])</f>
        <v>2024</v>
      </c>
      <c r="L9180" t="str">
        <f>TEXT(Table1[[#This Row],[Patient Admission Date]],"mmm")</f>
        <v>Oct</v>
      </c>
      <c r="M9180" t="str">
        <f>TEXT(Table1[[#This Row],[Patient Admission Date]],"ddd")</f>
        <v>Wed</v>
      </c>
      <c r="N9180" t="str">
        <f>TEXT(INT(HOUR(Table1[[#This Row],[Patient Admission Date]])/3)*3,"00")&amp;"-"&amp;TEXT(INT(HOUR(Table1[[#This Row],[Patient Admission Date]])/3)*3+3,"00")</f>
        <v>06-09</v>
      </c>
      <c r="O9180" t="str" cm="1">
        <f t="array" ref="O9180">_xlfn.IFS(Table1[[#This Row],[Patient Age]]&lt;=14,"0-14",Table1[[#This Row],[Patient Age]]&lt;=29,"15-29",Table1[[#This Row],[Patient Age]]&lt;=44,"30-44",Table1[[#This Row],[Patient Age]]&lt;=59,"45-59",Table1[[#This Row],[Patient Age]]&lt;=74,"60-74",TRUE,"75+")</f>
        <v>0-14</v>
      </c>
      <c r="P9180" t="str" cm="1">
        <f t="array" ref="P9180">_xlfn.IFS(Table1[[#This Row],[Patient Waittime]]&lt;=15,"0-15",Table1[[#This Row],[Patient Waittime]]&lt;=30,"16-30",Table1[[#This Row],[Patient Waittime]]&lt;=45,"31-45",Table1[[#This Row],[Patient Waittime]]&lt;=60,"46-60",TRUE,"60+")</f>
        <v>16-30</v>
      </c>
      <c r="Q9180">
        <f>--(Table1[[#This Row],[Patient Waittime]]&lt;=30)</f>
        <v>1</v>
      </c>
      <c r="R9180">
        <f>--Table1[[#This Row],[Patient Admission Flag]]</f>
        <v>1</v>
      </c>
      <c r="S9180">
        <f>--AND(Table1[[#This Row],[WithinTarget]]=1,Table1[[#This Row],[Patient Satisfaction Score]]&gt;=7)</f>
        <v>1</v>
      </c>
      <c r="T9180" t="str">
        <f>IF(LEFT(Table1[[#This Row],[Patient Gender]],1)="F","Female","Male")</f>
        <v>Male</v>
      </c>
    </row>
    <row r="9181" spans="1:20" x14ac:dyDescent="0.3">
      <c r="A9181" t="s">
        <v>9285</v>
      </c>
      <c r="B9181" s="1">
        <v>45028.642361111109</v>
      </c>
      <c r="C9181" t="s">
        <v>9</v>
      </c>
      <c r="D9181">
        <v>16</v>
      </c>
      <c r="E9181" t="s">
        <v>10</v>
      </c>
      <c r="F9181" t="s">
        <v>17</v>
      </c>
      <c r="G9181" t="b">
        <v>1</v>
      </c>
      <c r="H9181">
        <v>8</v>
      </c>
      <c r="I9181">
        <v>42</v>
      </c>
      <c r="J9181" t="b">
        <v>1</v>
      </c>
      <c r="K9181">
        <f>YEAR(Table1[[#This Row],[Patient Admission Date]])</f>
        <v>2023</v>
      </c>
      <c r="L9181" t="str">
        <f>TEXT(Table1[[#This Row],[Patient Admission Date]],"mmm")</f>
        <v>Apr</v>
      </c>
      <c r="M9181" t="str">
        <f>TEXT(Table1[[#This Row],[Patient Admission Date]],"ddd")</f>
        <v>Wed</v>
      </c>
      <c r="N9181" t="str">
        <f>TEXT(INT(HOUR(Table1[[#This Row],[Patient Admission Date]])/3)*3,"00")&amp;"-"&amp;TEXT(INT(HOUR(Table1[[#This Row],[Patient Admission Date]])/3)*3+3,"00")</f>
        <v>15-18</v>
      </c>
      <c r="O9181" t="str" cm="1">
        <f t="array" ref="O9181">_xlfn.IFS(Table1[[#This Row],[Patient Age]]&lt;=14,"0-14",Table1[[#This Row],[Patient Age]]&lt;=29,"15-29",Table1[[#This Row],[Patient Age]]&lt;=44,"30-44",Table1[[#This Row],[Patient Age]]&lt;=59,"45-59",Table1[[#This Row],[Patient Age]]&lt;=74,"60-74",TRUE,"75+")</f>
        <v>15-29</v>
      </c>
      <c r="P9181" t="str" cm="1">
        <f t="array" ref="P9181">_xlfn.IFS(Table1[[#This Row],[Patient Waittime]]&lt;=15,"0-15",Table1[[#This Row],[Patient Waittime]]&lt;=30,"16-30",Table1[[#This Row],[Patient Waittime]]&lt;=45,"31-45",Table1[[#This Row],[Patient Waittime]]&lt;=60,"46-60",TRUE,"60+")</f>
        <v>31-45</v>
      </c>
      <c r="Q9181">
        <f>--(Table1[[#This Row],[Patient Waittime]]&lt;=30)</f>
        <v>0</v>
      </c>
      <c r="R9181">
        <f>--Table1[[#This Row],[Patient Admission Flag]]</f>
        <v>1</v>
      </c>
      <c r="S9181">
        <f>--AND(Table1[[#This Row],[WithinTarget]]=1,Table1[[#This Row],[Patient Satisfaction Score]]&gt;=7)</f>
        <v>0</v>
      </c>
      <c r="T9181" t="str">
        <f>IF(LEFT(Table1[[#This Row],[Patient Gender]],1)="F","Female","Male")</f>
        <v>Male</v>
      </c>
    </row>
    <row r="9182" spans="1:20" x14ac:dyDescent="0.3">
      <c r="A9182" t="s">
        <v>9286</v>
      </c>
      <c r="B9182" s="1">
        <v>45086.259722222225</v>
      </c>
      <c r="C9182" t="s">
        <v>9</v>
      </c>
      <c r="D9182">
        <v>65</v>
      </c>
      <c r="E9182" t="s">
        <v>10</v>
      </c>
      <c r="F9182" t="s">
        <v>17</v>
      </c>
      <c r="G9182" t="b">
        <v>1</v>
      </c>
      <c r="H9182">
        <v>10</v>
      </c>
      <c r="I9182">
        <v>33</v>
      </c>
      <c r="J9182" t="b">
        <v>1</v>
      </c>
      <c r="K9182">
        <f>YEAR(Table1[[#This Row],[Patient Admission Date]])</f>
        <v>2023</v>
      </c>
      <c r="L9182" t="str">
        <f>TEXT(Table1[[#This Row],[Patient Admission Date]],"mmm")</f>
        <v>Jun</v>
      </c>
      <c r="M9182" t="str">
        <f>TEXT(Table1[[#This Row],[Patient Admission Date]],"ddd")</f>
        <v>Fri</v>
      </c>
      <c r="N9182" t="str">
        <f>TEXT(INT(HOUR(Table1[[#This Row],[Patient Admission Date]])/3)*3,"00")&amp;"-"&amp;TEXT(INT(HOUR(Table1[[#This Row],[Patient Admission Date]])/3)*3+3,"00")</f>
        <v>06-09</v>
      </c>
      <c r="O9182" t="str" cm="1">
        <f t="array" ref="O9182">_xlfn.IFS(Table1[[#This Row],[Patient Age]]&lt;=14,"0-14",Table1[[#This Row],[Patient Age]]&lt;=29,"15-29",Table1[[#This Row],[Patient Age]]&lt;=44,"30-44",Table1[[#This Row],[Patient Age]]&lt;=59,"45-59",Table1[[#This Row],[Patient Age]]&lt;=74,"60-74",TRUE,"75+")</f>
        <v>60-74</v>
      </c>
      <c r="P9182" t="str" cm="1">
        <f t="array" ref="P9182">_xlfn.IFS(Table1[[#This Row],[Patient Waittime]]&lt;=15,"0-15",Table1[[#This Row],[Patient Waittime]]&lt;=30,"16-30",Table1[[#This Row],[Patient Waittime]]&lt;=45,"31-45",Table1[[#This Row],[Patient Waittime]]&lt;=60,"46-60",TRUE,"60+")</f>
        <v>31-45</v>
      </c>
      <c r="Q9182">
        <f>--(Table1[[#This Row],[Patient Waittime]]&lt;=30)</f>
        <v>0</v>
      </c>
      <c r="R9182">
        <f>--Table1[[#This Row],[Patient Admission Flag]]</f>
        <v>1</v>
      </c>
      <c r="S9182">
        <f>--AND(Table1[[#This Row],[WithinTarget]]=1,Table1[[#This Row],[Patient Satisfaction Score]]&gt;=7)</f>
        <v>0</v>
      </c>
      <c r="T9182" t="str">
        <f>IF(LEFT(Table1[[#This Row],[Patient Gender]],1)="F","Female","Male")</f>
        <v>Male</v>
      </c>
    </row>
    <row r="9183" spans="1:20" x14ac:dyDescent="0.3">
      <c r="A9183" t="s">
        <v>9287</v>
      </c>
      <c r="B9183" s="1">
        <v>45233.351388888892</v>
      </c>
      <c r="C9183" t="s">
        <v>9</v>
      </c>
      <c r="D9183">
        <v>55</v>
      </c>
      <c r="E9183" t="s">
        <v>10</v>
      </c>
      <c r="F9183" t="s">
        <v>17</v>
      </c>
      <c r="G9183" t="b">
        <v>1</v>
      </c>
      <c r="H9183">
        <v>10</v>
      </c>
      <c r="I9183">
        <v>11</v>
      </c>
      <c r="J9183" t="b">
        <v>1</v>
      </c>
      <c r="K9183">
        <f>YEAR(Table1[[#This Row],[Patient Admission Date]])</f>
        <v>2023</v>
      </c>
      <c r="L9183" t="str">
        <f>TEXT(Table1[[#This Row],[Patient Admission Date]],"mmm")</f>
        <v>Nov</v>
      </c>
      <c r="M9183" t="str">
        <f>TEXT(Table1[[#This Row],[Patient Admission Date]],"ddd")</f>
        <v>Fri</v>
      </c>
      <c r="N9183" t="str">
        <f>TEXT(INT(HOUR(Table1[[#This Row],[Patient Admission Date]])/3)*3,"00")&amp;"-"&amp;TEXT(INT(HOUR(Table1[[#This Row],[Patient Admission Date]])/3)*3+3,"00")</f>
        <v>06-09</v>
      </c>
      <c r="O9183" t="str" cm="1">
        <f t="array" ref="O9183">_xlfn.IFS(Table1[[#This Row],[Patient Age]]&lt;=14,"0-14",Table1[[#This Row],[Patient Age]]&lt;=29,"15-29",Table1[[#This Row],[Patient Age]]&lt;=44,"30-44",Table1[[#This Row],[Patient Age]]&lt;=59,"45-59",Table1[[#This Row],[Patient Age]]&lt;=74,"60-74",TRUE,"75+")</f>
        <v>45-59</v>
      </c>
      <c r="P9183" t="str" cm="1">
        <f t="array" ref="P9183">_xlfn.IFS(Table1[[#This Row],[Patient Waittime]]&lt;=15,"0-15",Table1[[#This Row],[Patient Waittime]]&lt;=30,"16-30",Table1[[#This Row],[Patient Waittime]]&lt;=45,"31-45",Table1[[#This Row],[Patient Waittime]]&lt;=60,"46-60",TRUE,"60+")</f>
        <v>0-15</v>
      </c>
      <c r="Q9183">
        <f>--(Table1[[#This Row],[Patient Waittime]]&lt;=30)</f>
        <v>1</v>
      </c>
      <c r="R9183">
        <f>--Table1[[#This Row],[Patient Admission Flag]]</f>
        <v>1</v>
      </c>
      <c r="S9183">
        <f>--AND(Table1[[#This Row],[WithinTarget]]=1,Table1[[#This Row],[Patient Satisfaction Score]]&gt;=7)</f>
        <v>1</v>
      </c>
      <c r="T9183" t="str">
        <f>IF(LEFT(Table1[[#This Row],[Patient Gender]],1)="F","Female","Male")</f>
        <v>Male</v>
      </c>
    </row>
    <row r="9184" spans="1:20" x14ac:dyDescent="0.3">
      <c r="A9184" t="s">
        <v>9288</v>
      </c>
      <c r="B9184" s="1">
        <v>45207.301388888889</v>
      </c>
      <c r="C9184" t="s">
        <v>9</v>
      </c>
      <c r="D9184">
        <v>34</v>
      </c>
      <c r="E9184" t="s">
        <v>10</v>
      </c>
      <c r="F9184" t="s">
        <v>23</v>
      </c>
      <c r="G9184" t="b">
        <v>1</v>
      </c>
      <c r="I9184">
        <v>58</v>
      </c>
      <c r="J9184" t="b">
        <v>1</v>
      </c>
      <c r="K9184">
        <f>YEAR(Table1[[#This Row],[Patient Admission Date]])</f>
        <v>2023</v>
      </c>
      <c r="L9184" t="str">
        <f>TEXT(Table1[[#This Row],[Patient Admission Date]],"mmm")</f>
        <v>Oct</v>
      </c>
      <c r="M9184" t="str">
        <f>TEXT(Table1[[#This Row],[Patient Admission Date]],"ddd")</f>
        <v>Sun</v>
      </c>
      <c r="N9184" t="str">
        <f>TEXT(INT(HOUR(Table1[[#This Row],[Patient Admission Date]])/3)*3,"00")&amp;"-"&amp;TEXT(INT(HOUR(Table1[[#This Row],[Patient Admission Date]])/3)*3+3,"00")</f>
        <v>06-09</v>
      </c>
      <c r="O9184" t="str" cm="1">
        <f t="array" ref="O9184">_xlfn.IFS(Table1[[#This Row],[Patient Age]]&lt;=14,"0-14",Table1[[#This Row],[Patient Age]]&lt;=29,"15-29",Table1[[#This Row],[Patient Age]]&lt;=44,"30-44",Table1[[#This Row],[Patient Age]]&lt;=59,"45-59",Table1[[#This Row],[Patient Age]]&lt;=74,"60-74",TRUE,"75+")</f>
        <v>30-44</v>
      </c>
      <c r="P9184" t="str" cm="1">
        <f t="array" ref="P9184">_xlfn.IFS(Table1[[#This Row],[Patient Waittime]]&lt;=15,"0-15",Table1[[#This Row],[Patient Waittime]]&lt;=30,"16-30",Table1[[#This Row],[Patient Waittime]]&lt;=45,"31-45",Table1[[#This Row],[Patient Waittime]]&lt;=60,"46-60",TRUE,"60+")</f>
        <v>46-60</v>
      </c>
      <c r="Q9184">
        <f>--(Table1[[#This Row],[Patient Waittime]]&lt;=30)</f>
        <v>0</v>
      </c>
      <c r="R9184">
        <f>--Table1[[#This Row],[Patient Admission Flag]]</f>
        <v>1</v>
      </c>
      <c r="S9184">
        <f>--AND(Table1[[#This Row],[WithinTarget]]=1,Table1[[#This Row],[Patient Satisfaction Score]]&gt;=7)</f>
        <v>0</v>
      </c>
      <c r="T9184" t="str">
        <f>IF(LEFT(Table1[[#This Row],[Patient Gender]],1)="F","Female","Male")</f>
        <v>Male</v>
      </c>
    </row>
    <row r="9185" spans="1:20" x14ac:dyDescent="0.3">
      <c r="A9185" t="s">
        <v>9289</v>
      </c>
      <c r="B9185" s="1">
        <v>45080.375694444447</v>
      </c>
      <c r="C9185" t="s">
        <v>9</v>
      </c>
      <c r="D9185">
        <v>74</v>
      </c>
      <c r="E9185" t="s">
        <v>10</v>
      </c>
      <c r="F9185" t="s">
        <v>23</v>
      </c>
      <c r="G9185" t="b">
        <v>1</v>
      </c>
      <c r="I9185">
        <v>45</v>
      </c>
      <c r="J9185" t="b">
        <v>1</v>
      </c>
      <c r="K9185">
        <f>YEAR(Table1[[#This Row],[Patient Admission Date]])</f>
        <v>2023</v>
      </c>
      <c r="L9185" t="str">
        <f>TEXT(Table1[[#This Row],[Patient Admission Date]],"mmm")</f>
        <v>Jun</v>
      </c>
      <c r="M9185" t="str">
        <f>TEXT(Table1[[#This Row],[Patient Admission Date]],"ddd")</f>
        <v>Sat</v>
      </c>
      <c r="N9185" t="str">
        <f>TEXT(INT(HOUR(Table1[[#This Row],[Patient Admission Date]])/3)*3,"00")&amp;"-"&amp;TEXT(INT(HOUR(Table1[[#This Row],[Patient Admission Date]])/3)*3+3,"00")</f>
        <v>09-12</v>
      </c>
      <c r="O9185" t="str" cm="1">
        <f t="array" ref="O9185">_xlfn.IFS(Table1[[#This Row],[Patient Age]]&lt;=14,"0-14",Table1[[#This Row],[Patient Age]]&lt;=29,"15-29",Table1[[#This Row],[Patient Age]]&lt;=44,"30-44",Table1[[#This Row],[Patient Age]]&lt;=59,"45-59",Table1[[#This Row],[Patient Age]]&lt;=74,"60-74",TRUE,"75+")</f>
        <v>60-74</v>
      </c>
      <c r="P9185" t="str" cm="1">
        <f t="array" ref="P9185">_xlfn.IFS(Table1[[#This Row],[Patient Waittime]]&lt;=15,"0-15",Table1[[#This Row],[Patient Waittime]]&lt;=30,"16-30",Table1[[#This Row],[Patient Waittime]]&lt;=45,"31-45",Table1[[#This Row],[Patient Waittime]]&lt;=60,"46-60",TRUE,"60+")</f>
        <v>31-45</v>
      </c>
      <c r="Q9185">
        <f>--(Table1[[#This Row],[Patient Waittime]]&lt;=30)</f>
        <v>0</v>
      </c>
      <c r="R9185">
        <f>--Table1[[#This Row],[Patient Admission Flag]]</f>
        <v>1</v>
      </c>
      <c r="S9185">
        <f>--AND(Table1[[#This Row],[WithinTarget]]=1,Table1[[#This Row],[Patient Satisfaction Score]]&gt;=7)</f>
        <v>0</v>
      </c>
      <c r="T9185" t="str">
        <f>IF(LEFT(Table1[[#This Row],[Patient Gender]],1)="F","Female","Male")</f>
        <v>Male</v>
      </c>
    </row>
    <row r="9186" spans="1:20" x14ac:dyDescent="0.3">
      <c r="A9186" t="s">
        <v>9290</v>
      </c>
      <c r="B9186" s="1">
        <v>45582.604166666664</v>
      </c>
      <c r="C9186" t="s">
        <v>9</v>
      </c>
      <c r="D9186">
        <v>51</v>
      </c>
      <c r="E9186" t="s">
        <v>10</v>
      </c>
      <c r="F9186" t="s">
        <v>23</v>
      </c>
      <c r="G9186" t="b">
        <v>1</v>
      </c>
      <c r="I9186">
        <v>18</v>
      </c>
      <c r="J9186" t="b">
        <v>1</v>
      </c>
      <c r="K9186">
        <f>YEAR(Table1[[#This Row],[Patient Admission Date]])</f>
        <v>2024</v>
      </c>
      <c r="L9186" t="str">
        <f>TEXT(Table1[[#This Row],[Patient Admission Date]],"mmm")</f>
        <v>Oct</v>
      </c>
      <c r="M9186" t="str">
        <f>TEXT(Table1[[#This Row],[Patient Admission Date]],"ddd")</f>
        <v>Thu</v>
      </c>
      <c r="N9186" t="str">
        <f>TEXT(INT(HOUR(Table1[[#This Row],[Patient Admission Date]])/3)*3,"00")&amp;"-"&amp;TEXT(INT(HOUR(Table1[[#This Row],[Patient Admission Date]])/3)*3+3,"00")</f>
        <v>12-15</v>
      </c>
      <c r="O9186" t="str" cm="1">
        <f t="array" ref="O9186">_xlfn.IFS(Table1[[#This Row],[Patient Age]]&lt;=14,"0-14",Table1[[#This Row],[Patient Age]]&lt;=29,"15-29",Table1[[#This Row],[Patient Age]]&lt;=44,"30-44",Table1[[#This Row],[Patient Age]]&lt;=59,"45-59",Table1[[#This Row],[Patient Age]]&lt;=74,"60-74",TRUE,"75+")</f>
        <v>45-59</v>
      </c>
      <c r="P9186" t="str" cm="1">
        <f t="array" ref="P9186">_xlfn.IFS(Table1[[#This Row],[Patient Waittime]]&lt;=15,"0-15",Table1[[#This Row],[Patient Waittime]]&lt;=30,"16-30",Table1[[#This Row],[Patient Waittime]]&lt;=45,"31-45",Table1[[#This Row],[Patient Waittime]]&lt;=60,"46-60",TRUE,"60+")</f>
        <v>16-30</v>
      </c>
      <c r="Q9186">
        <f>--(Table1[[#This Row],[Patient Waittime]]&lt;=30)</f>
        <v>1</v>
      </c>
      <c r="R9186">
        <f>--Table1[[#This Row],[Patient Admission Flag]]</f>
        <v>1</v>
      </c>
      <c r="S9186">
        <f>--AND(Table1[[#This Row],[WithinTarget]]=1,Table1[[#This Row],[Patient Satisfaction Score]]&gt;=7)</f>
        <v>0</v>
      </c>
      <c r="T9186" t="str">
        <f>IF(LEFT(Table1[[#This Row],[Patient Gender]],1)="F","Female","Male")</f>
        <v>Male</v>
      </c>
    </row>
    <row r="9187" spans="1:20" x14ac:dyDescent="0.3">
      <c r="A9187" t="s">
        <v>9291</v>
      </c>
      <c r="B9187" s="1">
        <v>45101.572222222225</v>
      </c>
      <c r="C9187" t="s">
        <v>9</v>
      </c>
      <c r="D9187">
        <v>11</v>
      </c>
      <c r="E9187" t="s">
        <v>10</v>
      </c>
      <c r="F9187" t="s">
        <v>23</v>
      </c>
      <c r="G9187" t="b">
        <v>1</v>
      </c>
      <c r="I9187">
        <v>42</v>
      </c>
      <c r="J9187" t="b">
        <v>1</v>
      </c>
      <c r="K9187">
        <f>YEAR(Table1[[#This Row],[Patient Admission Date]])</f>
        <v>2023</v>
      </c>
      <c r="L9187" t="str">
        <f>TEXT(Table1[[#This Row],[Patient Admission Date]],"mmm")</f>
        <v>Jun</v>
      </c>
      <c r="M9187" t="str">
        <f>TEXT(Table1[[#This Row],[Patient Admission Date]],"ddd")</f>
        <v>Sat</v>
      </c>
      <c r="N9187" t="str">
        <f>TEXT(INT(HOUR(Table1[[#This Row],[Patient Admission Date]])/3)*3,"00")&amp;"-"&amp;TEXT(INT(HOUR(Table1[[#This Row],[Patient Admission Date]])/3)*3+3,"00")</f>
        <v>12-15</v>
      </c>
      <c r="O9187" t="str" cm="1">
        <f t="array" ref="O9187">_xlfn.IFS(Table1[[#This Row],[Patient Age]]&lt;=14,"0-14",Table1[[#This Row],[Patient Age]]&lt;=29,"15-29",Table1[[#This Row],[Patient Age]]&lt;=44,"30-44",Table1[[#This Row],[Patient Age]]&lt;=59,"45-59",Table1[[#This Row],[Patient Age]]&lt;=74,"60-74",TRUE,"75+")</f>
        <v>0-14</v>
      </c>
      <c r="P9187" t="str" cm="1">
        <f t="array" ref="P9187">_xlfn.IFS(Table1[[#This Row],[Patient Waittime]]&lt;=15,"0-15",Table1[[#This Row],[Patient Waittime]]&lt;=30,"16-30",Table1[[#This Row],[Patient Waittime]]&lt;=45,"31-45",Table1[[#This Row],[Patient Waittime]]&lt;=60,"46-60",TRUE,"60+")</f>
        <v>31-45</v>
      </c>
      <c r="Q9187">
        <f>--(Table1[[#This Row],[Patient Waittime]]&lt;=30)</f>
        <v>0</v>
      </c>
      <c r="R9187">
        <f>--Table1[[#This Row],[Patient Admission Flag]]</f>
        <v>1</v>
      </c>
      <c r="S9187">
        <f>--AND(Table1[[#This Row],[WithinTarget]]=1,Table1[[#This Row],[Patient Satisfaction Score]]&gt;=7)</f>
        <v>0</v>
      </c>
      <c r="T9187" t="str">
        <f>IF(LEFT(Table1[[#This Row],[Patient Gender]],1)="F","Female","Male")</f>
        <v>Male</v>
      </c>
    </row>
    <row r="9188" spans="1:20" x14ac:dyDescent="0.3">
      <c r="A9188" t="s">
        <v>9292</v>
      </c>
      <c r="B9188" s="1">
        <v>45393.960416666669</v>
      </c>
      <c r="C9188" t="s">
        <v>9</v>
      </c>
      <c r="D9188">
        <v>15</v>
      </c>
      <c r="E9188" t="s">
        <v>10</v>
      </c>
      <c r="F9188" t="s">
        <v>23</v>
      </c>
      <c r="G9188" t="b">
        <v>1</v>
      </c>
      <c r="I9188">
        <v>49</v>
      </c>
      <c r="J9188" t="b">
        <v>1</v>
      </c>
      <c r="K9188">
        <f>YEAR(Table1[[#This Row],[Patient Admission Date]])</f>
        <v>2024</v>
      </c>
      <c r="L9188" t="str">
        <f>TEXT(Table1[[#This Row],[Patient Admission Date]],"mmm")</f>
        <v>Apr</v>
      </c>
      <c r="M9188" t="str">
        <f>TEXT(Table1[[#This Row],[Patient Admission Date]],"ddd")</f>
        <v>Thu</v>
      </c>
      <c r="N9188" t="str">
        <f>TEXT(INT(HOUR(Table1[[#This Row],[Patient Admission Date]])/3)*3,"00")&amp;"-"&amp;TEXT(INT(HOUR(Table1[[#This Row],[Patient Admission Date]])/3)*3+3,"00")</f>
        <v>21-24</v>
      </c>
      <c r="O9188" t="str" cm="1">
        <f t="array" ref="O9188">_xlfn.IFS(Table1[[#This Row],[Patient Age]]&lt;=14,"0-14",Table1[[#This Row],[Patient Age]]&lt;=29,"15-29",Table1[[#This Row],[Patient Age]]&lt;=44,"30-44",Table1[[#This Row],[Patient Age]]&lt;=59,"45-59",Table1[[#This Row],[Patient Age]]&lt;=74,"60-74",TRUE,"75+")</f>
        <v>15-29</v>
      </c>
      <c r="P9188" t="str" cm="1">
        <f t="array" ref="P9188">_xlfn.IFS(Table1[[#This Row],[Patient Waittime]]&lt;=15,"0-15",Table1[[#This Row],[Patient Waittime]]&lt;=30,"16-30",Table1[[#This Row],[Patient Waittime]]&lt;=45,"31-45",Table1[[#This Row],[Patient Waittime]]&lt;=60,"46-60",TRUE,"60+")</f>
        <v>46-60</v>
      </c>
      <c r="Q9188">
        <f>--(Table1[[#This Row],[Patient Waittime]]&lt;=30)</f>
        <v>0</v>
      </c>
      <c r="R9188">
        <f>--Table1[[#This Row],[Patient Admission Flag]]</f>
        <v>1</v>
      </c>
      <c r="S9188">
        <f>--AND(Table1[[#This Row],[WithinTarget]]=1,Table1[[#This Row],[Patient Satisfaction Score]]&gt;=7)</f>
        <v>0</v>
      </c>
      <c r="T9188" t="str">
        <f>IF(LEFT(Table1[[#This Row],[Patient Gender]],1)="F","Female","Male")</f>
        <v>Male</v>
      </c>
    </row>
    <row r="9189" spans="1:20" x14ac:dyDescent="0.3">
      <c r="A9189" t="s">
        <v>9293</v>
      </c>
      <c r="B9189" s="1">
        <v>45348.195833333331</v>
      </c>
      <c r="C9189" t="s">
        <v>9</v>
      </c>
      <c r="D9189">
        <v>60</v>
      </c>
      <c r="E9189" t="s">
        <v>10</v>
      </c>
      <c r="F9189" t="s">
        <v>23</v>
      </c>
      <c r="G9189" t="b">
        <v>1</v>
      </c>
      <c r="I9189">
        <v>59</v>
      </c>
      <c r="J9189" t="b">
        <v>1</v>
      </c>
      <c r="K9189">
        <f>YEAR(Table1[[#This Row],[Patient Admission Date]])</f>
        <v>2024</v>
      </c>
      <c r="L9189" t="str">
        <f>TEXT(Table1[[#This Row],[Patient Admission Date]],"mmm")</f>
        <v>Feb</v>
      </c>
      <c r="M9189" t="str">
        <f>TEXT(Table1[[#This Row],[Patient Admission Date]],"ddd")</f>
        <v>Mon</v>
      </c>
      <c r="N9189" t="str">
        <f>TEXT(INT(HOUR(Table1[[#This Row],[Patient Admission Date]])/3)*3,"00")&amp;"-"&amp;TEXT(INT(HOUR(Table1[[#This Row],[Patient Admission Date]])/3)*3+3,"00")</f>
        <v>03-06</v>
      </c>
      <c r="O9189" t="str" cm="1">
        <f t="array" ref="O9189">_xlfn.IFS(Table1[[#This Row],[Patient Age]]&lt;=14,"0-14",Table1[[#This Row],[Patient Age]]&lt;=29,"15-29",Table1[[#This Row],[Patient Age]]&lt;=44,"30-44",Table1[[#This Row],[Patient Age]]&lt;=59,"45-59",Table1[[#This Row],[Patient Age]]&lt;=74,"60-74",TRUE,"75+")</f>
        <v>60-74</v>
      </c>
      <c r="P9189" t="str" cm="1">
        <f t="array" ref="P9189">_xlfn.IFS(Table1[[#This Row],[Patient Waittime]]&lt;=15,"0-15",Table1[[#This Row],[Patient Waittime]]&lt;=30,"16-30",Table1[[#This Row],[Patient Waittime]]&lt;=45,"31-45",Table1[[#This Row],[Patient Waittime]]&lt;=60,"46-60",TRUE,"60+")</f>
        <v>46-60</v>
      </c>
      <c r="Q9189">
        <f>--(Table1[[#This Row],[Patient Waittime]]&lt;=30)</f>
        <v>0</v>
      </c>
      <c r="R9189">
        <f>--Table1[[#This Row],[Patient Admission Flag]]</f>
        <v>1</v>
      </c>
      <c r="S9189">
        <f>--AND(Table1[[#This Row],[WithinTarget]]=1,Table1[[#This Row],[Patient Satisfaction Score]]&gt;=7)</f>
        <v>0</v>
      </c>
      <c r="T9189" t="str">
        <f>IF(LEFT(Table1[[#This Row],[Patient Gender]],1)="F","Female","Male")</f>
        <v>Male</v>
      </c>
    </row>
    <row r="9190" spans="1:20" x14ac:dyDescent="0.3">
      <c r="A9190" t="s">
        <v>9294</v>
      </c>
      <c r="B9190" s="1">
        <v>45301.506249999999</v>
      </c>
      <c r="C9190" t="s">
        <v>9</v>
      </c>
      <c r="D9190">
        <v>14</v>
      </c>
      <c r="E9190" t="s">
        <v>10</v>
      </c>
      <c r="F9190" t="s">
        <v>23</v>
      </c>
      <c r="G9190" t="b">
        <v>1</v>
      </c>
      <c r="I9190">
        <v>16</v>
      </c>
      <c r="J9190" t="b">
        <v>1</v>
      </c>
      <c r="K9190">
        <f>YEAR(Table1[[#This Row],[Patient Admission Date]])</f>
        <v>2024</v>
      </c>
      <c r="L9190" t="str">
        <f>TEXT(Table1[[#This Row],[Patient Admission Date]],"mmm")</f>
        <v>Jan</v>
      </c>
      <c r="M9190" t="str">
        <f>TEXT(Table1[[#This Row],[Patient Admission Date]],"ddd")</f>
        <v>Wed</v>
      </c>
      <c r="N9190" t="str">
        <f>TEXT(INT(HOUR(Table1[[#This Row],[Patient Admission Date]])/3)*3,"00")&amp;"-"&amp;TEXT(INT(HOUR(Table1[[#This Row],[Patient Admission Date]])/3)*3+3,"00")</f>
        <v>12-15</v>
      </c>
      <c r="O9190" t="str" cm="1">
        <f t="array" ref="O9190">_xlfn.IFS(Table1[[#This Row],[Patient Age]]&lt;=14,"0-14",Table1[[#This Row],[Patient Age]]&lt;=29,"15-29",Table1[[#This Row],[Patient Age]]&lt;=44,"30-44",Table1[[#This Row],[Patient Age]]&lt;=59,"45-59",Table1[[#This Row],[Patient Age]]&lt;=74,"60-74",TRUE,"75+")</f>
        <v>0-14</v>
      </c>
      <c r="P9190" t="str" cm="1">
        <f t="array" ref="P9190">_xlfn.IFS(Table1[[#This Row],[Patient Waittime]]&lt;=15,"0-15",Table1[[#This Row],[Patient Waittime]]&lt;=30,"16-30",Table1[[#This Row],[Patient Waittime]]&lt;=45,"31-45",Table1[[#This Row],[Patient Waittime]]&lt;=60,"46-60",TRUE,"60+")</f>
        <v>16-30</v>
      </c>
      <c r="Q9190">
        <f>--(Table1[[#This Row],[Patient Waittime]]&lt;=30)</f>
        <v>1</v>
      </c>
      <c r="R9190">
        <f>--Table1[[#This Row],[Patient Admission Flag]]</f>
        <v>1</v>
      </c>
      <c r="S9190">
        <f>--AND(Table1[[#This Row],[WithinTarget]]=1,Table1[[#This Row],[Patient Satisfaction Score]]&gt;=7)</f>
        <v>0</v>
      </c>
      <c r="T9190" t="str">
        <f>IF(LEFT(Table1[[#This Row],[Patient Gender]],1)="F","Female","Male")</f>
        <v>Male</v>
      </c>
    </row>
    <row r="9191" spans="1:20" x14ac:dyDescent="0.3">
      <c r="A9191" t="s">
        <v>9295</v>
      </c>
      <c r="B9191" s="1">
        <v>45434.888888888891</v>
      </c>
      <c r="C9191" t="s">
        <v>9</v>
      </c>
      <c r="D9191">
        <v>38</v>
      </c>
      <c r="E9191" t="s">
        <v>10</v>
      </c>
      <c r="F9191" t="s">
        <v>23</v>
      </c>
      <c r="G9191" t="b">
        <v>1</v>
      </c>
      <c r="I9191">
        <v>15</v>
      </c>
      <c r="J9191" t="b">
        <v>1</v>
      </c>
      <c r="K9191">
        <f>YEAR(Table1[[#This Row],[Patient Admission Date]])</f>
        <v>2024</v>
      </c>
      <c r="L9191" t="str">
        <f>TEXT(Table1[[#This Row],[Patient Admission Date]],"mmm")</f>
        <v>May</v>
      </c>
      <c r="M9191" t="str">
        <f>TEXT(Table1[[#This Row],[Patient Admission Date]],"ddd")</f>
        <v>Wed</v>
      </c>
      <c r="N9191" t="str">
        <f>TEXT(INT(HOUR(Table1[[#This Row],[Patient Admission Date]])/3)*3,"00")&amp;"-"&amp;TEXT(INT(HOUR(Table1[[#This Row],[Patient Admission Date]])/3)*3+3,"00")</f>
        <v>21-24</v>
      </c>
      <c r="O9191" t="str" cm="1">
        <f t="array" ref="O9191">_xlfn.IFS(Table1[[#This Row],[Patient Age]]&lt;=14,"0-14",Table1[[#This Row],[Patient Age]]&lt;=29,"15-29",Table1[[#This Row],[Patient Age]]&lt;=44,"30-44",Table1[[#This Row],[Patient Age]]&lt;=59,"45-59",Table1[[#This Row],[Patient Age]]&lt;=74,"60-74",TRUE,"75+")</f>
        <v>30-44</v>
      </c>
      <c r="P9191" t="str" cm="1">
        <f t="array" ref="P9191">_xlfn.IFS(Table1[[#This Row],[Patient Waittime]]&lt;=15,"0-15",Table1[[#This Row],[Patient Waittime]]&lt;=30,"16-30",Table1[[#This Row],[Patient Waittime]]&lt;=45,"31-45",Table1[[#This Row],[Patient Waittime]]&lt;=60,"46-60",TRUE,"60+")</f>
        <v>0-15</v>
      </c>
      <c r="Q9191">
        <f>--(Table1[[#This Row],[Patient Waittime]]&lt;=30)</f>
        <v>1</v>
      </c>
      <c r="R9191">
        <f>--Table1[[#This Row],[Patient Admission Flag]]</f>
        <v>1</v>
      </c>
      <c r="S9191">
        <f>--AND(Table1[[#This Row],[WithinTarget]]=1,Table1[[#This Row],[Patient Satisfaction Score]]&gt;=7)</f>
        <v>0</v>
      </c>
      <c r="T9191" t="str">
        <f>IF(LEFT(Table1[[#This Row],[Patient Gender]],1)="F","Female","Male")</f>
        <v>Male</v>
      </c>
    </row>
    <row r="9192" spans="1:20" x14ac:dyDescent="0.3">
      <c r="A9192" t="s">
        <v>9296</v>
      </c>
      <c r="B9192" s="1">
        <v>45294.981249999997</v>
      </c>
      <c r="C9192" t="s">
        <v>9</v>
      </c>
      <c r="D9192">
        <v>44</v>
      </c>
      <c r="E9192" t="s">
        <v>10</v>
      </c>
      <c r="F9192" t="s">
        <v>23</v>
      </c>
      <c r="G9192" t="b">
        <v>1</v>
      </c>
      <c r="I9192">
        <v>48</v>
      </c>
      <c r="J9192" t="b">
        <v>1</v>
      </c>
      <c r="K9192">
        <f>YEAR(Table1[[#This Row],[Patient Admission Date]])</f>
        <v>2024</v>
      </c>
      <c r="L9192" t="str">
        <f>TEXT(Table1[[#This Row],[Patient Admission Date]],"mmm")</f>
        <v>Jan</v>
      </c>
      <c r="M9192" t="str">
        <f>TEXT(Table1[[#This Row],[Patient Admission Date]],"ddd")</f>
        <v>Wed</v>
      </c>
      <c r="N9192" t="str">
        <f>TEXT(INT(HOUR(Table1[[#This Row],[Patient Admission Date]])/3)*3,"00")&amp;"-"&amp;TEXT(INT(HOUR(Table1[[#This Row],[Patient Admission Date]])/3)*3+3,"00")</f>
        <v>21-24</v>
      </c>
      <c r="O9192" t="str" cm="1">
        <f t="array" ref="O9192">_xlfn.IFS(Table1[[#This Row],[Patient Age]]&lt;=14,"0-14",Table1[[#This Row],[Patient Age]]&lt;=29,"15-29",Table1[[#This Row],[Patient Age]]&lt;=44,"30-44",Table1[[#This Row],[Patient Age]]&lt;=59,"45-59",Table1[[#This Row],[Patient Age]]&lt;=74,"60-74",TRUE,"75+")</f>
        <v>30-44</v>
      </c>
      <c r="P9192" t="str" cm="1">
        <f t="array" ref="P9192">_xlfn.IFS(Table1[[#This Row],[Patient Waittime]]&lt;=15,"0-15",Table1[[#This Row],[Patient Waittime]]&lt;=30,"16-30",Table1[[#This Row],[Patient Waittime]]&lt;=45,"31-45",Table1[[#This Row],[Patient Waittime]]&lt;=60,"46-60",TRUE,"60+")</f>
        <v>46-60</v>
      </c>
      <c r="Q9192">
        <f>--(Table1[[#This Row],[Patient Waittime]]&lt;=30)</f>
        <v>0</v>
      </c>
      <c r="R9192">
        <f>--Table1[[#This Row],[Patient Admission Flag]]</f>
        <v>1</v>
      </c>
      <c r="S9192">
        <f>--AND(Table1[[#This Row],[WithinTarget]]=1,Table1[[#This Row],[Patient Satisfaction Score]]&gt;=7)</f>
        <v>0</v>
      </c>
      <c r="T9192" t="str">
        <f>IF(LEFT(Table1[[#This Row],[Patient Gender]],1)="F","Female","Male")</f>
        <v>Male</v>
      </c>
    </row>
    <row r="9193" spans="1:20" x14ac:dyDescent="0.3">
      <c r="A9193" t="s">
        <v>9297</v>
      </c>
      <c r="B9193" s="1">
        <v>45565.072916666664</v>
      </c>
      <c r="C9193" t="s">
        <v>9</v>
      </c>
      <c r="D9193">
        <v>14</v>
      </c>
      <c r="E9193" t="s">
        <v>10</v>
      </c>
      <c r="F9193" t="s">
        <v>23</v>
      </c>
      <c r="G9193" t="b">
        <v>1</v>
      </c>
      <c r="I9193">
        <v>30</v>
      </c>
      <c r="J9193" t="b">
        <v>1</v>
      </c>
      <c r="K9193">
        <f>YEAR(Table1[[#This Row],[Patient Admission Date]])</f>
        <v>2024</v>
      </c>
      <c r="L9193" t="str">
        <f>TEXT(Table1[[#This Row],[Patient Admission Date]],"mmm")</f>
        <v>Sep</v>
      </c>
      <c r="M9193" t="str">
        <f>TEXT(Table1[[#This Row],[Patient Admission Date]],"ddd")</f>
        <v>Mon</v>
      </c>
      <c r="N9193" t="str">
        <f>TEXT(INT(HOUR(Table1[[#This Row],[Patient Admission Date]])/3)*3,"00")&amp;"-"&amp;TEXT(INT(HOUR(Table1[[#This Row],[Patient Admission Date]])/3)*3+3,"00")</f>
        <v>00-03</v>
      </c>
      <c r="O9193" t="str" cm="1">
        <f t="array" ref="O9193">_xlfn.IFS(Table1[[#This Row],[Patient Age]]&lt;=14,"0-14",Table1[[#This Row],[Patient Age]]&lt;=29,"15-29",Table1[[#This Row],[Patient Age]]&lt;=44,"30-44",Table1[[#This Row],[Patient Age]]&lt;=59,"45-59",Table1[[#This Row],[Patient Age]]&lt;=74,"60-74",TRUE,"75+")</f>
        <v>0-14</v>
      </c>
      <c r="P9193" t="str" cm="1">
        <f t="array" ref="P9193">_xlfn.IFS(Table1[[#This Row],[Patient Waittime]]&lt;=15,"0-15",Table1[[#This Row],[Patient Waittime]]&lt;=30,"16-30",Table1[[#This Row],[Patient Waittime]]&lt;=45,"31-45",Table1[[#This Row],[Patient Waittime]]&lt;=60,"46-60",TRUE,"60+")</f>
        <v>16-30</v>
      </c>
      <c r="Q9193">
        <f>--(Table1[[#This Row],[Patient Waittime]]&lt;=30)</f>
        <v>1</v>
      </c>
      <c r="R9193">
        <f>--Table1[[#This Row],[Patient Admission Flag]]</f>
        <v>1</v>
      </c>
      <c r="S9193">
        <f>--AND(Table1[[#This Row],[WithinTarget]]=1,Table1[[#This Row],[Patient Satisfaction Score]]&gt;=7)</f>
        <v>0</v>
      </c>
      <c r="T9193" t="str">
        <f>IF(LEFT(Table1[[#This Row],[Patient Gender]],1)="F","Female","Male")</f>
        <v>Male</v>
      </c>
    </row>
    <row r="9194" spans="1:20" x14ac:dyDescent="0.3">
      <c r="A9194" t="s">
        <v>9298</v>
      </c>
      <c r="B9194" s="1">
        <v>45422.259027777778</v>
      </c>
      <c r="C9194" t="s">
        <v>9</v>
      </c>
      <c r="D9194">
        <v>15</v>
      </c>
      <c r="E9194" t="s">
        <v>10</v>
      </c>
      <c r="F9194" t="s">
        <v>23</v>
      </c>
      <c r="G9194" t="b">
        <v>1</v>
      </c>
      <c r="I9194">
        <v>60</v>
      </c>
      <c r="J9194" t="b">
        <v>1</v>
      </c>
      <c r="K9194">
        <f>YEAR(Table1[[#This Row],[Patient Admission Date]])</f>
        <v>2024</v>
      </c>
      <c r="L9194" t="str">
        <f>TEXT(Table1[[#This Row],[Patient Admission Date]],"mmm")</f>
        <v>May</v>
      </c>
      <c r="M9194" t="str">
        <f>TEXT(Table1[[#This Row],[Patient Admission Date]],"ddd")</f>
        <v>Fri</v>
      </c>
      <c r="N9194" t="str">
        <f>TEXT(INT(HOUR(Table1[[#This Row],[Patient Admission Date]])/3)*3,"00")&amp;"-"&amp;TEXT(INT(HOUR(Table1[[#This Row],[Patient Admission Date]])/3)*3+3,"00")</f>
        <v>06-09</v>
      </c>
      <c r="O9194" t="str" cm="1">
        <f t="array" ref="O9194">_xlfn.IFS(Table1[[#This Row],[Patient Age]]&lt;=14,"0-14",Table1[[#This Row],[Patient Age]]&lt;=29,"15-29",Table1[[#This Row],[Patient Age]]&lt;=44,"30-44",Table1[[#This Row],[Patient Age]]&lt;=59,"45-59",Table1[[#This Row],[Patient Age]]&lt;=74,"60-74",TRUE,"75+")</f>
        <v>15-29</v>
      </c>
      <c r="P9194" t="str" cm="1">
        <f t="array" ref="P9194">_xlfn.IFS(Table1[[#This Row],[Patient Waittime]]&lt;=15,"0-15",Table1[[#This Row],[Patient Waittime]]&lt;=30,"16-30",Table1[[#This Row],[Patient Waittime]]&lt;=45,"31-45",Table1[[#This Row],[Patient Waittime]]&lt;=60,"46-60",TRUE,"60+")</f>
        <v>46-60</v>
      </c>
      <c r="Q9194">
        <f>--(Table1[[#This Row],[Patient Waittime]]&lt;=30)</f>
        <v>0</v>
      </c>
      <c r="R9194">
        <f>--Table1[[#This Row],[Patient Admission Flag]]</f>
        <v>1</v>
      </c>
      <c r="S9194">
        <f>--AND(Table1[[#This Row],[WithinTarget]]=1,Table1[[#This Row],[Patient Satisfaction Score]]&gt;=7)</f>
        <v>0</v>
      </c>
      <c r="T9194" t="str">
        <f>IF(LEFT(Table1[[#This Row],[Patient Gender]],1)="F","Female","Male")</f>
        <v>Male</v>
      </c>
    </row>
    <row r="9195" spans="1:20" x14ac:dyDescent="0.3">
      <c r="A9195" t="s">
        <v>9299</v>
      </c>
      <c r="B9195" s="1">
        <v>45177.474999999999</v>
      </c>
      <c r="C9195" t="s">
        <v>9</v>
      </c>
      <c r="D9195">
        <v>16</v>
      </c>
      <c r="E9195" t="s">
        <v>10</v>
      </c>
      <c r="F9195" t="s">
        <v>23</v>
      </c>
      <c r="G9195" t="b">
        <v>1</v>
      </c>
      <c r="I9195">
        <v>56</v>
      </c>
      <c r="J9195" t="b">
        <v>1</v>
      </c>
      <c r="K9195">
        <f>YEAR(Table1[[#This Row],[Patient Admission Date]])</f>
        <v>2023</v>
      </c>
      <c r="L9195" t="str">
        <f>TEXT(Table1[[#This Row],[Patient Admission Date]],"mmm")</f>
        <v>Sep</v>
      </c>
      <c r="M9195" t="str">
        <f>TEXT(Table1[[#This Row],[Patient Admission Date]],"ddd")</f>
        <v>Fri</v>
      </c>
      <c r="N9195" t="str">
        <f>TEXT(INT(HOUR(Table1[[#This Row],[Patient Admission Date]])/3)*3,"00")&amp;"-"&amp;TEXT(INT(HOUR(Table1[[#This Row],[Patient Admission Date]])/3)*3+3,"00")</f>
        <v>09-12</v>
      </c>
      <c r="O9195" t="str" cm="1">
        <f t="array" ref="O9195">_xlfn.IFS(Table1[[#This Row],[Patient Age]]&lt;=14,"0-14",Table1[[#This Row],[Patient Age]]&lt;=29,"15-29",Table1[[#This Row],[Patient Age]]&lt;=44,"30-44",Table1[[#This Row],[Patient Age]]&lt;=59,"45-59",Table1[[#This Row],[Patient Age]]&lt;=74,"60-74",TRUE,"75+")</f>
        <v>15-29</v>
      </c>
      <c r="P9195" t="str" cm="1">
        <f t="array" ref="P9195">_xlfn.IFS(Table1[[#This Row],[Patient Waittime]]&lt;=15,"0-15",Table1[[#This Row],[Patient Waittime]]&lt;=30,"16-30",Table1[[#This Row],[Patient Waittime]]&lt;=45,"31-45",Table1[[#This Row],[Patient Waittime]]&lt;=60,"46-60",TRUE,"60+")</f>
        <v>46-60</v>
      </c>
      <c r="Q9195">
        <f>--(Table1[[#This Row],[Patient Waittime]]&lt;=30)</f>
        <v>0</v>
      </c>
      <c r="R9195">
        <f>--Table1[[#This Row],[Patient Admission Flag]]</f>
        <v>1</v>
      </c>
      <c r="S9195">
        <f>--AND(Table1[[#This Row],[WithinTarget]]=1,Table1[[#This Row],[Patient Satisfaction Score]]&gt;=7)</f>
        <v>0</v>
      </c>
      <c r="T9195" t="str">
        <f>IF(LEFT(Table1[[#This Row],[Patient Gender]],1)="F","Female","Male")</f>
        <v>Male</v>
      </c>
    </row>
    <row r="9196" spans="1:20" x14ac:dyDescent="0.3">
      <c r="A9196" t="s">
        <v>9300</v>
      </c>
      <c r="B9196" s="1">
        <v>45537.000694444447</v>
      </c>
      <c r="C9196" t="s">
        <v>9</v>
      </c>
      <c r="D9196">
        <v>24</v>
      </c>
      <c r="E9196" t="s">
        <v>10</v>
      </c>
      <c r="F9196" t="s">
        <v>23</v>
      </c>
      <c r="G9196" t="b">
        <v>1</v>
      </c>
      <c r="I9196">
        <v>54</v>
      </c>
      <c r="J9196" t="b">
        <v>1</v>
      </c>
      <c r="K9196">
        <f>YEAR(Table1[[#This Row],[Patient Admission Date]])</f>
        <v>2024</v>
      </c>
      <c r="L9196" t="str">
        <f>TEXT(Table1[[#This Row],[Patient Admission Date]],"mmm")</f>
        <v>Sep</v>
      </c>
      <c r="M9196" t="str">
        <f>TEXT(Table1[[#This Row],[Patient Admission Date]],"ddd")</f>
        <v>Mon</v>
      </c>
      <c r="N9196" t="str">
        <f>TEXT(INT(HOUR(Table1[[#This Row],[Patient Admission Date]])/3)*3,"00")&amp;"-"&amp;TEXT(INT(HOUR(Table1[[#This Row],[Patient Admission Date]])/3)*3+3,"00")</f>
        <v>00-03</v>
      </c>
      <c r="O9196" t="str" cm="1">
        <f t="array" ref="O9196">_xlfn.IFS(Table1[[#This Row],[Patient Age]]&lt;=14,"0-14",Table1[[#This Row],[Patient Age]]&lt;=29,"15-29",Table1[[#This Row],[Patient Age]]&lt;=44,"30-44",Table1[[#This Row],[Patient Age]]&lt;=59,"45-59",Table1[[#This Row],[Patient Age]]&lt;=74,"60-74",TRUE,"75+")</f>
        <v>15-29</v>
      </c>
      <c r="P9196" t="str" cm="1">
        <f t="array" ref="P9196">_xlfn.IFS(Table1[[#This Row],[Patient Waittime]]&lt;=15,"0-15",Table1[[#This Row],[Patient Waittime]]&lt;=30,"16-30",Table1[[#This Row],[Patient Waittime]]&lt;=45,"31-45",Table1[[#This Row],[Patient Waittime]]&lt;=60,"46-60",TRUE,"60+")</f>
        <v>46-60</v>
      </c>
      <c r="Q9196">
        <f>--(Table1[[#This Row],[Patient Waittime]]&lt;=30)</f>
        <v>0</v>
      </c>
      <c r="R9196">
        <f>--Table1[[#This Row],[Patient Admission Flag]]</f>
        <v>1</v>
      </c>
      <c r="S9196">
        <f>--AND(Table1[[#This Row],[WithinTarget]]=1,Table1[[#This Row],[Patient Satisfaction Score]]&gt;=7)</f>
        <v>0</v>
      </c>
      <c r="T9196" t="str">
        <f>IF(LEFT(Table1[[#This Row],[Patient Gender]],1)="F","Female","Male")</f>
        <v>Male</v>
      </c>
    </row>
    <row r="9197" spans="1:20" x14ac:dyDescent="0.3">
      <c r="A9197" t="s">
        <v>9301</v>
      </c>
      <c r="B9197" s="1">
        <v>45187.45208333333</v>
      </c>
      <c r="C9197" t="s">
        <v>9</v>
      </c>
      <c r="D9197">
        <v>13</v>
      </c>
      <c r="E9197" t="s">
        <v>10</v>
      </c>
      <c r="F9197" t="s">
        <v>23</v>
      </c>
      <c r="G9197" t="b">
        <v>1</v>
      </c>
      <c r="H9197">
        <v>1</v>
      </c>
      <c r="I9197">
        <v>39</v>
      </c>
      <c r="J9197" t="b">
        <v>1</v>
      </c>
      <c r="K9197">
        <f>YEAR(Table1[[#This Row],[Patient Admission Date]])</f>
        <v>2023</v>
      </c>
      <c r="L9197" t="str">
        <f>TEXT(Table1[[#This Row],[Patient Admission Date]],"mmm")</f>
        <v>Sep</v>
      </c>
      <c r="M9197" t="str">
        <f>TEXT(Table1[[#This Row],[Patient Admission Date]],"ddd")</f>
        <v>Mon</v>
      </c>
      <c r="N9197" t="str">
        <f>TEXT(INT(HOUR(Table1[[#This Row],[Patient Admission Date]])/3)*3,"00")&amp;"-"&amp;TEXT(INT(HOUR(Table1[[#This Row],[Patient Admission Date]])/3)*3+3,"00")</f>
        <v>09-12</v>
      </c>
      <c r="O9197" t="str" cm="1">
        <f t="array" ref="O9197">_xlfn.IFS(Table1[[#This Row],[Patient Age]]&lt;=14,"0-14",Table1[[#This Row],[Patient Age]]&lt;=29,"15-29",Table1[[#This Row],[Patient Age]]&lt;=44,"30-44",Table1[[#This Row],[Patient Age]]&lt;=59,"45-59",Table1[[#This Row],[Patient Age]]&lt;=74,"60-74",TRUE,"75+")</f>
        <v>0-14</v>
      </c>
      <c r="P9197" t="str" cm="1">
        <f t="array" ref="P9197">_xlfn.IFS(Table1[[#This Row],[Patient Waittime]]&lt;=15,"0-15",Table1[[#This Row],[Patient Waittime]]&lt;=30,"16-30",Table1[[#This Row],[Patient Waittime]]&lt;=45,"31-45",Table1[[#This Row],[Patient Waittime]]&lt;=60,"46-60",TRUE,"60+")</f>
        <v>31-45</v>
      </c>
      <c r="Q9197">
        <f>--(Table1[[#This Row],[Patient Waittime]]&lt;=30)</f>
        <v>0</v>
      </c>
      <c r="R9197">
        <f>--Table1[[#This Row],[Patient Admission Flag]]</f>
        <v>1</v>
      </c>
      <c r="S9197">
        <f>--AND(Table1[[#This Row],[WithinTarget]]=1,Table1[[#This Row],[Patient Satisfaction Score]]&gt;=7)</f>
        <v>0</v>
      </c>
      <c r="T9197" t="str">
        <f>IF(LEFT(Table1[[#This Row],[Patient Gender]],1)="F","Female","Male")</f>
        <v>Male</v>
      </c>
    </row>
    <row r="9198" spans="1:20" x14ac:dyDescent="0.3">
      <c r="A9198" t="s">
        <v>9302</v>
      </c>
      <c r="B9198" s="1">
        <v>45048.875694444447</v>
      </c>
      <c r="C9198" t="s">
        <v>9</v>
      </c>
      <c r="D9198">
        <v>79</v>
      </c>
      <c r="E9198" t="s">
        <v>10</v>
      </c>
      <c r="F9198" t="s">
        <v>23</v>
      </c>
      <c r="G9198" t="b">
        <v>1</v>
      </c>
      <c r="H9198">
        <v>1</v>
      </c>
      <c r="I9198">
        <v>56</v>
      </c>
      <c r="J9198" t="b">
        <v>1</v>
      </c>
      <c r="K9198">
        <f>YEAR(Table1[[#This Row],[Patient Admission Date]])</f>
        <v>2023</v>
      </c>
      <c r="L9198" t="str">
        <f>TEXT(Table1[[#This Row],[Patient Admission Date]],"mmm")</f>
        <v>May</v>
      </c>
      <c r="M9198" t="str">
        <f>TEXT(Table1[[#This Row],[Patient Admission Date]],"ddd")</f>
        <v>Tue</v>
      </c>
      <c r="N9198" t="str">
        <f>TEXT(INT(HOUR(Table1[[#This Row],[Patient Admission Date]])/3)*3,"00")&amp;"-"&amp;TEXT(INT(HOUR(Table1[[#This Row],[Patient Admission Date]])/3)*3+3,"00")</f>
        <v>21-24</v>
      </c>
      <c r="O9198" t="str" cm="1">
        <f t="array" ref="O9198">_xlfn.IFS(Table1[[#This Row],[Patient Age]]&lt;=14,"0-14",Table1[[#This Row],[Patient Age]]&lt;=29,"15-29",Table1[[#This Row],[Patient Age]]&lt;=44,"30-44",Table1[[#This Row],[Patient Age]]&lt;=59,"45-59",Table1[[#This Row],[Patient Age]]&lt;=74,"60-74",TRUE,"75+")</f>
        <v>75+</v>
      </c>
      <c r="P9198" t="str" cm="1">
        <f t="array" ref="P9198">_xlfn.IFS(Table1[[#This Row],[Patient Waittime]]&lt;=15,"0-15",Table1[[#This Row],[Patient Waittime]]&lt;=30,"16-30",Table1[[#This Row],[Patient Waittime]]&lt;=45,"31-45",Table1[[#This Row],[Patient Waittime]]&lt;=60,"46-60",TRUE,"60+")</f>
        <v>46-60</v>
      </c>
      <c r="Q9198">
        <f>--(Table1[[#This Row],[Patient Waittime]]&lt;=30)</f>
        <v>0</v>
      </c>
      <c r="R9198">
        <f>--Table1[[#This Row],[Patient Admission Flag]]</f>
        <v>1</v>
      </c>
      <c r="S9198">
        <f>--AND(Table1[[#This Row],[WithinTarget]]=1,Table1[[#This Row],[Patient Satisfaction Score]]&gt;=7)</f>
        <v>0</v>
      </c>
      <c r="T9198" t="str">
        <f>IF(LEFT(Table1[[#This Row],[Patient Gender]],1)="F","Female","Male")</f>
        <v>Male</v>
      </c>
    </row>
    <row r="9199" spans="1:20" x14ac:dyDescent="0.3">
      <c r="A9199" t="s">
        <v>9303</v>
      </c>
      <c r="B9199" s="1">
        <v>45260.712500000001</v>
      </c>
      <c r="C9199" t="s">
        <v>9</v>
      </c>
      <c r="D9199">
        <v>37</v>
      </c>
      <c r="E9199" t="s">
        <v>10</v>
      </c>
      <c r="F9199" t="s">
        <v>23</v>
      </c>
      <c r="G9199" t="b">
        <v>1</v>
      </c>
      <c r="H9199">
        <v>2</v>
      </c>
      <c r="I9199">
        <v>49</v>
      </c>
      <c r="J9199" t="b">
        <v>1</v>
      </c>
      <c r="K9199">
        <f>YEAR(Table1[[#This Row],[Patient Admission Date]])</f>
        <v>2023</v>
      </c>
      <c r="L9199" t="str">
        <f>TEXT(Table1[[#This Row],[Patient Admission Date]],"mmm")</f>
        <v>Nov</v>
      </c>
      <c r="M9199" t="str">
        <f>TEXT(Table1[[#This Row],[Patient Admission Date]],"ddd")</f>
        <v>Thu</v>
      </c>
      <c r="N9199" t="str">
        <f>TEXT(INT(HOUR(Table1[[#This Row],[Patient Admission Date]])/3)*3,"00")&amp;"-"&amp;TEXT(INT(HOUR(Table1[[#This Row],[Patient Admission Date]])/3)*3+3,"00")</f>
        <v>15-18</v>
      </c>
      <c r="O9199" t="str" cm="1">
        <f t="array" ref="O9199">_xlfn.IFS(Table1[[#This Row],[Patient Age]]&lt;=14,"0-14",Table1[[#This Row],[Patient Age]]&lt;=29,"15-29",Table1[[#This Row],[Patient Age]]&lt;=44,"30-44",Table1[[#This Row],[Patient Age]]&lt;=59,"45-59",Table1[[#This Row],[Patient Age]]&lt;=74,"60-74",TRUE,"75+")</f>
        <v>30-44</v>
      </c>
      <c r="P9199" t="str" cm="1">
        <f t="array" ref="P9199">_xlfn.IFS(Table1[[#This Row],[Patient Waittime]]&lt;=15,"0-15",Table1[[#This Row],[Patient Waittime]]&lt;=30,"16-30",Table1[[#This Row],[Patient Waittime]]&lt;=45,"31-45",Table1[[#This Row],[Patient Waittime]]&lt;=60,"46-60",TRUE,"60+")</f>
        <v>46-60</v>
      </c>
      <c r="Q9199">
        <f>--(Table1[[#This Row],[Patient Waittime]]&lt;=30)</f>
        <v>0</v>
      </c>
      <c r="R9199">
        <f>--Table1[[#This Row],[Patient Admission Flag]]</f>
        <v>1</v>
      </c>
      <c r="S9199">
        <f>--AND(Table1[[#This Row],[WithinTarget]]=1,Table1[[#This Row],[Patient Satisfaction Score]]&gt;=7)</f>
        <v>0</v>
      </c>
      <c r="T9199" t="str">
        <f>IF(LEFT(Table1[[#This Row],[Patient Gender]],1)="F","Female","Male")</f>
        <v>Male</v>
      </c>
    </row>
    <row r="9200" spans="1:20" x14ac:dyDescent="0.3">
      <c r="A9200" t="s">
        <v>9304</v>
      </c>
      <c r="B9200" s="1">
        <v>45336.959722222222</v>
      </c>
      <c r="C9200" t="s">
        <v>9</v>
      </c>
      <c r="D9200">
        <v>42</v>
      </c>
      <c r="E9200" t="s">
        <v>10</v>
      </c>
      <c r="F9200" t="s">
        <v>23</v>
      </c>
      <c r="G9200" t="b">
        <v>1</v>
      </c>
      <c r="H9200">
        <v>4</v>
      </c>
      <c r="I9200">
        <v>39</v>
      </c>
      <c r="J9200" t="b">
        <v>1</v>
      </c>
      <c r="K9200">
        <f>YEAR(Table1[[#This Row],[Patient Admission Date]])</f>
        <v>2024</v>
      </c>
      <c r="L9200" t="str">
        <f>TEXT(Table1[[#This Row],[Patient Admission Date]],"mmm")</f>
        <v>Feb</v>
      </c>
      <c r="M9200" t="str">
        <f>TEXT(Table1[[#This Row],[Patient Admission Date]],"ddd")</f>
        <v>Wed</v>
      </c>
      <c r="N9200" t="str">
        <f>TEXT(INT(HOUR(Table1[[#This Row],[Patient Admission Date]])/3)*3,"00")&amp;"-"&amp;TEXT(INT(HOUR(Table1[[#This Row],[Patient Admission Date]])/3)*3+3,"00")</f>
        <v>21-24</v>
      </c>
      <c r="O9200" t="str" cm="1">
        <f t="array" ref="O9200">_xlfn.IFS(Table1[[#This Row],[Patient Age]]&lt;=14,"0-14",Table1[[#This Row],[Patient Age]]&lt;=29,"15-29",Table1[[#This Row],[Patient Age]]&lt;=44,"30-44",Table1[[#This Row],[Patient Age]]&lt;=59,"45-59",Table1[[#This Row],[Patient Age]]&lt;=74,"60-74",TRUE,"75+")</f>
        <v>30-44</v>
      </c>
      <c r="P9200" t="str" cm="1">
        <f t="array" ref="P9200">_xlfn.IFS(Table1[[#This Row],[Patient Waittime]]&lt;=15,"0-15",Table1[[#This Row],[Patient Waittime]]&lt;=30,"16-30",Table1[[#This Row],[Patient Waittime]]&lt;=45,"31-45",Table1[[#This Row],[Patient Waittime]]&lt;=60,"46-60",TRUE,"60+")</f>
        <v>31-45</v>
      </c>
      <c r="Q9200">
        <f>--(Table1[[#This Row],[Patient Waittime]]&lt;=30)</f>
        <v>0</v>
      </c>
      <c r="R9200">
        <f>--Table1[[#This Row],[Patient Admission Flag]]</f>
        <v>1</v>
      </c>
      <c r="S9200">
        <f>--AND(Table1[[#This Row],[WithinTarget]]=1,Table1[[#This Row],[Patient Satisfaction Score]]&gt;=7)</f>
        <v>0</v>
      </c>
      <c r="T9200" t="str">
        <f>IF(LEFT(Table1[[#This Row],[Patient Gender]],1)="F","Female","Male")</f>
        <v>Male</v>
      </c>
    </row>
    <row r="9201" spans="1:20" x14ac:dyDescent="0.3">
      <c r="A9201" t="s">
        <v>9305</v>
      </c>
      <c r="B9201" s="1">
        <v>45299.770138888889</v>
      </c>
      <c r="C9201" t="s">
        <v>9</v>
      </c>
      <c r="D9201">
        <v>78</v>
      </c>
      <c r="E9201" t="s">
        <v>10</v>
      </c>
      <c r="F9201" t="s">
        <v>23</v>
      </c>
      <c r="G9201" t="b">
        <v>1</v>
      </c>
      <c r="H9201">
        <v>4</v>
      </c>
      <c r="I9201">
        <v>49</v>
      </c>
      <c r="J9201" t="b">
        <v>1</v>
      </c>
      <c r="K9201">
        <f>YEAR(Table1[[#This Row],[Patient Admission Date]])</f>
        <v>2024</v>
      </c>
      <c r="L9201" t="str">
        <f>TEXT(Table1[[#This Row],[Patient Admission Date]],"mmm")</f>
        <v>Jan</v>
      </c>
      <c r="M9201" t="str">
        <f>TEXT(Table1[[#This Row],[Patient Admission Date]],"ddd")</f>
        <v>Mon</v>
      </c>
      <c r="N9201" t="str">
        <f>TEXT(INT(HOUR(Table1[[#This Row],[Patient Admission Date]])/3)*3,"00")&amp;"-"&amp;TEXT(INT(HOUR(Table1[[#This Row],[Patient Admission Date]])/3)*3+3,"00")</f>
        <v>18-21</v>
      </c>
      <c r="O9201" t="str" cm="1">
        <f t="array" ref="O9201">_xlfn.IFS(Table1[[#This Row],[Patient Age]]&lt;=14,"0-14",Table1[[#This Row],[Patient Age]]&lt;=29,"15-29",Table1[[#This Row],[Patient Age]]&lt;=44,"30-44",Table1[[#This Row],[Patient Age]]&lt;=59,"45-59",Table1[[#This Row],[Patient Age]]&lt;=74,"60-74",TRUE,"75+")</f>
        <v>75+</v>
      </c>
      <c r="P9201" t="str" cm="1">
        <f t="array" ref="P9201">_xlfn.IFS(Table1[[#This Row],[Patient Waittime]]&lt;=15,"0-15",Table1[[#This Row],[Patient Waittime]]&lt;=30,"16-30",Table1[[#This Row],[Patient Waittime]]&lt;=45,"31-45",Table1[[#This Row],[Patient Waittime]]&lt;=60,"46-60",TRUE,"60+")</f>
        <v>46-60</v>
      </c>
      <c r="Q9201">
        <f>--(Table1[[#This Row],[Patient Waittime]]&lt;=30)</f>
        <v>0</v>
      </c>
      <c r="R9201">
        <f>--Table1[[#This Row],[Patient Admission Flag]]</f>
        <v>1</v>
      </c>
      <c r="S9201">
        <f>--AND(Table1[[#This Row],[WithinTarget]]=1,Table1[[#This Row],[Patient Satisfaction Score]]&gt;=7)</f>
        <v>0</v>
      </c>
      <c r="T9201" t="str">
        <f>IF(LEFT(Table1[[#This Row],[Patient Gender]],1)="F","Female","Male")</f>
        <v>Male</v>
      </c>
    </row>
    <row r="9202" spans="1:20" x14ac:dyDescent="0.3">
      <c r="A9202" t="s">
        <v>9306</v>
      </c>
      <c r="B9202" s="1">
        <v>45498.547222222223</v>
      </c>
      <c r="C9202" t="s">
        <v>9</v>
      </c>
      <c r="D9202">
        <v>21</v>
      </c>
      <c r="E9202" t="s">
        <v>10</v>
      </c>
      <c r="F9202" t="s">
        <v>23</v>
      </c>
      <c r="G9202" t="b">
        <v>1</v>
      </c>
      <c r="H9202">
        <v>5</v>
      </c>
      <c r="I9202">
        <v>22</v>
      </c>
      <c r="J9202" t="b">
        <v>1</v>
      </c>
      <c r="K9202">
        <f>YEAR(Table1[[#This Row],[Patient Admission Date]])</f>
        <v>2024</v>
      </c>
      <c r="L9202" t="str">
        <f>TEXT(Table1[[#This Row],[Patient Admission Date]],"mmm")</f>
        <v>Jul</v>
      </c>
      <c r="M9202" t="str">
        <f>TEXT(Table1[[#This Row],[Patient Admission Date]],"ddd")</f>
        <v>Thu</v>
      </c>
      <c r="N9202" t="str">
        <f>TEXT(INT(HOUR(Table1[[#This Row],[Patient Admission Date]])/3)*3,"00")&amp;"-"&amp;TEXT(INT(HOUR(Table1[[#This Row],[Patient Admission Date]])/3)*3+3,"00")</f>
        <v>12-15</v>
      </c>
      <c r="O9202" t="str" cm="1">
        <f t="array" ref="O9202">_xlfn.IFS(Table1[[#This Row],[Patient Age]]&lt;=14,"0-14",Table1[[#This Row],[Patient Age]]&lt;=29,"15-29",Table1[[#This Row],[Patient Age]]&lt;=44,"30-44",Table1[[#This Row],[Patient Age]]&lt;=59,"45-59",Table1[[#This Row],[Patient Age]]&lt;=74,"60-74",TRUE,"75+")</f>
        <v>15-29</v>
      </c>
      <c r="P9202" t="str" cm="1">
        <f t="array" ref="P9202">_xlfn.IFS(Table1[[#This Row],[Patient Waittime]]&lt;=15,"0-15",Table1[[#This Row],[Patient Waittime]]&lt;=30,"16-30",Table1[[#This Row],[Patient Waittime]]&lt;=45,"31-45",Table1[[#This Row],[Patient Waittime]]&lt;=60,"46-60",TRUE,"60+")</f>
        <v>16-30</v>
      </c>
      <c r="Q9202">
        <f>--(Table1[[#This Row],[Patient Waittime]]&lt;=30)</f>
        <v>1</v>
      </c>
      <c r="R9202">
        <f>--Table1[[#This Row],[Patient Admission Flag]]</f>
        <v>1</v>
      </c>
      <c r="S9202">
        <f>--AND(Table1[[#This Row],[WithinTarget]]=1,Table1[[#This Row],[Patient Satisfaction Score]]&gt;=7)</f>
        <v>0</v>
      </c>
      <c r="T9202" t="str">
        <f>IF(LEFT(Table1[[#This Row],[Patient Gender]],1)="F","Female","Male")</f>
        <v>Male</v>
      </c>
    </row>
    <row r="9203" spans="1:20" x14ac:dyDescent="0.3">
      <c r="A9203" t="s">
        <v>9307</v>
      </c>
      <c r="B9203" s="1">
        <v>45319.486111111109</v>
      </c>
      <c r="C9203" t="s">
        <v>9</v>
      </c>
      <c r="D9203">
        <v>54</v>
      </c>
      <c r="E9203" t="s">
        <v>10</v>
      </c>
      <c r="F9203" t="s">
        <v>23</v>
      </c>
      <c r="G9203" t="b">
        <v>1</v>
      </c>
      <c r="H9203">
        <v>6</v>
      </c>
      <c r="I9203">
        <v>23</v>
      </c>
      <c r="J9203" t="b">
        <v>1</v>
      </c>
      <c r="K9203">
        <f>YEAR(Table1[[#This Row],[Patient Admission Date]])</f>
        <v>2024</v>
      </c>
      <c r="L9203" t="str">
        <f>TEXT(Table1[[#This Row],[Patient Admission Date]],"mmm")</f>
        <v>Jan</v>
      </c>
      <c r="M9203" t="str">
        <f>TEXT(Table1[[#This Row],[Patient Admission Date]],"ddd")</f>
        <v>Sun</v>
      </c>
      <c r="N9203" t="str">
        <f>TEXT(INT(HOUR(Table1[[#This Row],[Patient Admission Date]])/3)*3,"00")&amp;"-"&amp;TEXT(INT(HOUR(Table1[[#This Row],[Patient Admission Date]])/3)*3+3,"00")</f>
        <v>09-12</v>
      </c>
      <c r="O9203" t="str" cm="1">
        <f t="array" ref="O9203">_xlfn.IFS(Table1[[#This Row],[Patient Age]]&lt;=14,"0-14",Table1[[#This Row],[Patient Age]]&lt;=29,"15-29",Table1[[#This Row],[Patient Age]]&lt;=44,"30-44",Table1[[#This Row],[Patient Age]]&lt;=59,"45-59",Table1[[#This Row],[Patient Age]]&lt;=74,"60-74",TRUE,"75+")</f>
        <v>45-59</v>
      </c>
      <c r="P9203" t="str" cm="1">
        <f t="array" ref="P9203">_xlfn.IFS(Table1[[#This Row],[Patient Waittime]]&lt;=15,"0-15",Table1[[#This Row],[Patient Waittime]]&lt;=30,"16-30",Table1[[#This Row],[Patient Waittime]]&lt;=45,"31-45",Table1[[#This Row],[Patient Waittime]]&lt;=60,"46-60",TRUE,"60+")</f>
        <v>16-30</v>
      </c>
      <c r="Q9203">
        <f>--(Table1[[#This Row],[Patient Waittime]]&lt;=30)</f>
        <v>1</v>
      </c>
      <c r="R9203">
        <f>--Table1[[#This Row],[Patient Admission Flag]]</f>
        <v>1</v>
      </c>
      <c r="S9203">
        <f>--AND(Table1[[#This Row],[WithinTarget]]=1,Table1[[#This Row],[Patient Satisfaction Score]]&gt;=7)</f>
        <v>0</v>
      </c>
      <c r="T9203" t="str">
        <f>IF(LEFT(Table1[[#This Row],[Patient Gender]],1)="F","Female","Male")</f>
        <v>Male</v>
      </c>
    </row>
    <row r="9204" spans="1:20" x14ac:dyDescent="0.3">
      <c r="A9204" t="s">
        <v>9308</v>
      </c>
      <c r="B9204" s="1">
        <v>45501.753472222219</v>
      </c>
      <c r="C9204" t="s">
        <v>9</v>
      </c>
      <c r="D9204">
        <v>8</v>
      </c>
      <c r="E9204" t="s">
        <v>10</v>
      </c>
      <c r="F9204" t="s">
        <v>23</v>
      </c>
      <c r="G9204" t="b">
        <v>1</v>
      </c>
      <c r="H9204">
        <v>6</v>
      </c>
      <c r="I9204">
        <v>27</v>
      </c>
      <c r="J9204" t="b">
        <v>1</v>
      </c>
      <c r="K9204">
        <f>YEAR(Table1[[#This Row],[Patient Admission Date]])</f>
        <v>2024</v>
      </c>
      <c r="L9204" t="str">
        <f>TEXT(Table1[[#This Row],[Patient Admission Date]],"mmm")</f>
        <v>Jul</v>
      </c>
      <c r="M9204" t="str">
        <f>TEXT(Table1[[#This Row],[Patient Admission Date]],"ddd")</f>
        <v>Sun</v>
      </c>
      <c r="N9204" t="str">
        <f>TEXT(INT(HOUR(Table1[[#This Row],[Patient Admission Date]])/3)*3,"00")&amp;"-"&amp;TEXT(INT(HOUR(Table1[[#This Row],[Patient Admission Date]])/3)*3+3,"00")</f>
        <v>18-21</v>
      </c>
      <c r="O9204" t="str" cm="1">
        <f t="array" ref="O9204">_xlfn.IFS(Table1[[#This Row],[Patient Age]]&lt;=14,"0-14",Table1[[#This Row],[Patient Age]]&lt;=29,"15-29",Table1[[#This Row],[Patient Age]]&lt;=44,"30-44",Table1[[#This Row],[Patient Age]]&lt;=59,"45-59",Table1[[#This Row],[Patient Age]]&lt;=74,"60-74",TRUE,"75+")</f>
        <v>0-14</v>
      </c>
      <c r="P9204" t="str" cm="1">
        <f t="array" ref="P9204">_xlfn.IFS(Table1[[#This Row],[Patient Waittime]]&lt;=15,"0-15",Table1[[#This Row],[Patient Waittime]]&lt;=30,"16-30",Table1[[#This Row],[Patient Waittime]]&lt;=45,"31-45",Table1[[#This Row],[Patient Waittime]]&lt;=60,"46-60",TRUE,"60+")</f>
        <v>16-30</v>
      </c>
      <c r="Q9204">
        <f>--(Table1[[#This Row],[Patient Waittime]]&lt;=30)</f>
        <v>1</v>
      </c>
      <c r="R9204">
        <f>--Table1[[#This Row],[Patient Admission Flag]]</f>
        <v>1</v>
      </c>
      <c r="S9204">
        <f>--AND(Table1[[#This Row],[WithinTarget]]=1,Table1[[#This Row],[Patient Satisfaction Score]]&gt;=7)</f>
        <v>0</v>
      </c>
      <c r="T9204" t="str">
        <f>IF(LEFT(Table1[[#This Row],[Patient Gender]],1)="F","Female","Male")</f>
        <v>Male</v>
      </c>
    </row>
    <row r="9205" spans="1:20" x14ac:dyDescent="0.3">
      <c r="A9205" t="s">
        <v>9309</v>
      </c>
      <c r="B9205" s="1">
        <v>45560.640972222223</v>
      </c>
      <c r="C9205" t="s">
        <v>9</v>
      </c>
      <c r="D9205">
        <v>52</v>
      </c>
      <c r="E9205" t="s">
        <v>10</v>
      </c>
      <c r="F9205" t="s">
        <v>23</v>
      </c>
      <c r="G9205" t="b">
        <v>1</v>
      </c>
      <c r="H9205">
        <v>7</v>
      </c>
      <c r="I9205">
        <v>35</v>
      </c>
      <c r="J9205" t="b">
        <v>1</v>
      </c>
      <c r="K9205">
        <f>YEAR(Table1[[#This Row],[Patient Admission Date]])</f>
        <v>2024</v>
      </c>
      <c r="L9205" t="str">
        <f>TEXT(Table1[[#This Row],[Patient Admission Date]],"mmm")</f>
        <v>Sep</v>
      </c>
      <c r="M9205" t="str">
        <f>TEXT(Table1[[#This Row],[Patient Admission Date]],"ddd")</f>
        <v>Wed</v>
      </c>
      <c r="N9205" t="str">
        <f>TEXT(INT(HOUR(Table1[[#This Row],[Patient Admission Date]])/3)*3,"00")&amp;"-"&amp;TEXT(INT(HOUR(Table1[[#This Row],[Patient Admission Date]])/3)*3+3,"00")</f>
        <v>15-18</v>
      </c>
      <c r="O9205" t="str" cm="1">
        <f t="array" ref="O9205">_xlfn.IFS(Table1[[#This Row],[Patient Age]]&lt;=14,"0-14",Table1[[#This Row],[Patient Age]]&lt;=29,"15-29",Table1[[#This Row],[Patient Age]]&lt;=44,"30-44",Table1[[#This Row],[Patient Age]]&lt;=59,"45-59",Table1[[#This Row],[Patient Age]]&lt;=74,"60-74",TRUE,"75+")</f>
        <v>45-59</v>
      </c>
      <c r="P9205" t="str" cm="1">
        <f t="array" ref="P9205">_xlfn.IFS(Table1[[#This Row],[Patient Waittime]]&lt;=15,"0-15",Table1[[#This Row],[Patient Waittime]]&lt;=30,"16-30",Table1[[#This Row],[Patient Waittime]]&lt;=45,"31-45",Table1[[#This Row],[Patient Waittime]]&lt;=60,"46-60",TRUE,"60+")</f>
        <v>31-45</v>
      </c>
      <c r="Q9205">
        <f>--(Table1[[#This Row],[Patient Waittime]]&lt;=30)</f>
        <v>0</v>
      </c>
      <c r="R9205">
        <f>--Table1[[#This Row],[Patient Admission Flag]]</f>
        <v>1</v>
      </c>
      <c r="S9205">
        <f>--AND(Table1[[#This Row],[WithinTarget]]=1,Table1[[#This Row],[Patient Satisfaction Score]]&gt;=7)</f>
        <v>0</v>
      </c>
      <c r="T9205" t="str">
        <f>IF(LEFT(Table1[[#This Row],[Patient Gender]],1)="F","Female","Male")</f>
        <v>Male</v>
      </c>
    </row>
    <row r="9206" spans="1:20" x14ac:dyDescent="0.3">
      <c r="A9206" t="s">
        <v>9310</v>
      </c>
      <c r="B9206" s="1">
        <v>45500.175000000003</v>
      </c>
      <c r="C9206" t="s">
        <v>9</v>
      </c>
      <c r="D9206">
        <v>54</v>
      </c>
      <c r="E9206" t="s">
        <v>10</v>
      </c>
      <c r="F9206" t="s">
        <v>23</v>
      </c>
      <c r="G9206" t="b">
        <v>1</v>
      </c>
      <c r="H9206">
        <v>7</v>
      </c>
      <c r="I9206">
        <v>34</v>
      </c>
      <c r="J9206" t="b">
        <v>1</v>
      </c>
      <c r="K9206">
        <f>YEAR(Table1[[#This Row],[Patient Admission Date]])</f>
        <v>2024</v>
      </c>
      <c r="L9206" t="str">
        <f>TEXT(Table1[[#This Row],[Patient Admission Date]],"mmm")</f>
        <v>Jul</v>
      </c>
      <c r="M9206" t="str">
        <f>TEXT(Table1[[#This Row],[Patient Admission Date]],"ddd")</f>
        <v>Sat</v>
      </c>
      <c r="N9206" t="str">
        <f>TEXT(INT(HOUR(Table1[[#This Row],[Patient Admission Date]])/3)*3,"00")&amp;"-"&amp;TEXT(INT(HOUR(Table1[[#This Row],[Patient Admission Date]])/3)*3+3,"00")</f>
        <v>03-06</v>
      </c>
      <c r="O9206" t="str" cm="1">
        <f t="array" ref="O9206">_xlfn.IFS(Table1[[#This Row],[Patient Age]]&lt;=14,"0-14",Table1[[#This Row],[Patient Age]]&lt;=29,"15-29",Table1[[#This Row],[Patient Age]]&lt;=44,"30-44",Table1[[#This Row],[Patient Age]]&lt;=59,"45-59",Table1[[#This Row],[Patient Age]]&lt;=74,"60-74",TRUE,"75+")</f>
        <v>45-59</v>
      </c>
      <c r="P9206" t="str" cm="1">
        <f t="array" ref="P9206">_xlfn.IFS(Table1[[#This Row],[Patient Waittime]]&lt;=15,"0-15",Table1[[#This Row],[Patient Waittime]]&lt;=30,"16-30",Table1[[#This Row],[Patient Waittime]]&lt;=45,"31-45",Table1[[#This Row],[Patient Waittime]]&lt;=60,"46-60",TRUE,"60+")</f>
        <v>31-45</v>
      </c>
      <c r="Q9206">
        <f>--(Table1[[#This Row],[Patient Waittime]]&lt;=30)</f>
        <v>0</v>
      </c>
      <c r="R9206">
        <f>--Table1[[#This Row],[Patient Admission Flag]]</f>
        <v>1</v>
      </c>
      <c r="S9206">
        <f>--AND(Table1[[#This Row],[WithinTarget]]=1,Table1[[#This Row],[Patient Satisfaction Score]]&gt;=7)</f>
        <v>0</v>
      </c>
      <c r="T9206" t="str">
        <f>IF(LEFT(Table1[[#This Row],[Patient Gender]],1)="F","Female","Male")</f>
        <v>Male</v>
      </c>
    </row>
    <row r="9207" spans="1:20" x14ac:dyDescent="0.3">
      <c r="A9207" t="s">
        <v>9311</v>
      </c>
      <c r="B9207" s="1">
        <v>45340.482638888891</v>
      </c>
      <c r="C9207" t="s">
        <v>9</v>
      </c>
      <c r="D9207">
        <v>30</v>
      </c>
      <c r="E9207" t="s">
        <v>10</v>
      </c>
      <c r="F9207" t="s">
        <v>23</v>
      </c>
      <c r="G9207" t="b">
        <v>1</v>
      </c>
      <c r="H9207">
        <v>8</v>
      </c>
      <c r="I9207">
        <v>58</v>
      </c>
      <c r="J9207" t="b">
        <v>1</v>
      </c>
      <c r="K9207">
        <f>YEAR(Table1[[#This Row],[Patient Admission Date]])</f>
        <v>2024</v>
      </c>
      <c r="L9207" t="str">
        <f>TEXT(Table1[[#This Row],[Patient Admission Date]],"mmm")</f>
        <v>Feb</v>
      </c>
      <c r="M9207" t="str">
        <f>TEXT(Table1[[#This Row],[Patient Admission Date]],"ddd")</f>
        <v>Sun</v>
      </c>
      <c r="N9207" t="str">
        <f>TEXT(INT(HOUR(Table1[[#This Row],[Patient Admission Date]])/3)*3,"00")&amp;"-"&amp;TEXT(INT(HOUR(Table1[[#This Row],[Patient Admission Date]])/3)*3+3,"00")</f>
        <v>09-12</v>
      </c>
      <c r="O9207" t="str" cm="1">
        <f t="array" ref="O9207">_xlfn.IFS(Table1[[#This Row],[Patient Age]]&lt;=14,"0-14",Table1[[#This Row],[Patient Age]]&lt;=29,"15-29",Table1[[#This Row],[Patient Age]]&lt;=44,"30-44",Table1[[#This Row],[Patient Age]]&lt;=59,"45-59",Table1[[#This Row],[Patient Age]]&lt;=74,"60-74",TRUE,"75+")</f>
        <v>30-44</v>
      </c>
      <c r="P9207" t="str" cm="1">
        <f t="array" ref="P9207">_xlfn.IFS(Table1[[#This Row],[Patient Waittime]]&lt;=15,"0-15",Table1[[#This Row],[Patient Waittime]]&lt;=30,"16-30",Table1[[#This Row],[Patient Waittime]]&lt;=45,"31-45",Table1[[#This Row],[Patient Waittime]]&lt;=60,"46-60",TRUE,"60+")</f>
        <v>46-60</v>
      </c>
      <c r="Q9207">
        <f>--(Table1[[#This Row],[Patient Waittime]]&lt;=30)</f>
        <v>0</v>
      </c>
      <c r="R9207">
        <f>--Table1[[#This Row],[Patient Admission Flag]]</f>
        <v>1</v>
      </c>
      <c r="S9207">
        <f>--AND(Table1[[#This Row],[WithinTarget]]=1,Table1[[#This Row],[Patient Satisfaction Score]]&gt;=7)</f>
        <v>0</v>
      </c>
      <c r="T9207" t="str">
        <f>IF(LEFT(Table1[[#This Row],[Patient Gender]],1)="F","Female","Male")</f>
        <v>Male</v>
      </c>
    </row>
    <row r="9208" spans="1:20" x14ac:dyDescent="0.3">
      <c r="A9208" t="s">
        <v>9312</v>
      </c>
      <c r="B9208" s="1">
        <v>45044.749305555553</v>
      </c>
      <c r="C9208" t="s">
        <v>9</v>
      </c>
      <c r="D9208">
        <v>2</v>
      </c>
      <c r="E9208" t="s">
        <v>10</v>
      </c>
      <c r="F9208" t="s">
        <v>23</v>
      </c>
      <c r="G9208" t="b">
        <v>1</v>
      </c>
      <c r="H9208">
        <v>10</v>
      </c>
      <c r="I9208">
        <v>56</v>
      </c>
      <c r="J9208" t="b">
        <v>1</v>
      </c>
      <c r="K9208">
        <f>YEAR(Table1[[#This Row],[Patient Admission Date]])</f>
        <v>2023</v>
      </c>
      <c r="L9208" t="str">
        <f>TEXT(Table1[[#This Row],[Patient Admission Date]],"mmm")</f>
        <v>Apr</v>
      </c>
      <c r="M9208" t="str">
        <f>TEXT(Table1[[#This Row],[Patient Admission Date]],"ddd")</f>
        <v>Fri</v>
      </c>
      <c r="N9208" t="str">
        <f>TEXT(INT(HOUR(Table1[[#This Row],[Patient Admission Date]])/3)*3,"00")&amp;"-"&amp;TEXT(INT(HOUR(Table1[[#This Row],[Patient Admission Date]])/3)*3+3,"00")</f>
        <v>15-18</v>
      </c>
      <c r="O9208" t="str" cm="1">
        <f t="array" ref="O9208">_xlfn.IFS(Table1[[#This Row],[Patient Age]]&lt;=14,"0-14",Table1[[#This Row],[Patient Age]]&lt;=29,"15-29",Table1[[#This Row],[Patient Age]]&lt;=44,"30-44",Table1[[#This Row],[Patient Age]]&lt;=59,"45-59",Table1[[#This Row],[Patient Age]]&lt;=74,"60-74",TRUE,"75+")</f>
        <v>0-14</v>
      </c>
      <c r="P9208" t="str" cm="1">
        <f t="array" ref="P9208">_xlfn.IFS(Table1[[#This Row],[Patient Waittime]]&lt;=15,"0-15",Table1[[#This Row],[Patient Waittime]]&lt;=30,"16-30",Table1[[#This Row],[Patient Waittime]]&lt;=45,"31-45",Table1[[#This Row],[Patient Waittime]]&lt;=60,"46-60",TRUE,"60+")</f>
        <v>46-60</v>
      </c>
      <c r="Q9208">
        <f>--(Table1[[#This Row],[Patient Waittime]]&lt;=30)</f>
        <v>0</v>
      </c>
      <c r="R9208">
        <f>--Table1[[#This Row],[Patient Admission Flag]]</f>
        <v>1</v>
      </c>
      <c r="S9208">
        <f>--AND(Table1[[#This Row],[WithinTarget]]=1,Table1[[#This Row],[Patient Satisfaction Score]]&gt;=7)</f>
        <v>0</v>
      </c>
      <c r="T9208" t="str">
        <f>IF(LEFT(Table1[[#This Row],[Patient Gender]],1)="F","Female","Male")</f>
        <v>Male</v>
      </c>
    </row>
    <row r="9209" spans="1:20" x14ac:dyDescent="0.3">
      <c r="A9209" t="s">
        <v>9313</v>
      </c>
      <c r="B9209" s="1">
        <v>45378.042361111111</v>
      </c>
      <c r="C9209" t="s">
        <v>9</v>
      </c>
      <c r="D9209">
        <v>11</v>
      </c>
      <c r="E9209" t="s">
        <v>10</v>
      </c>
      <c r="F9209" t="s">
        <v>28</v>
      </c>
      <c r="G9209" t="b">
        <v>1</v>
      </c>
      <c r="I9209">
        <v>49</v>
      </c>
      <c r="J9209" t="b">
        <v>1</v>
      </c>
      <c r="K9209">
        <f>YEAR(Table1[[#This Row],[Patient Admission Date]])</f>
        <v>2024</v>
      </c>
      <c r="L9209" t="str">
        <f>TEXT(Table1[[#This Row],[Patient Admission Date]],"mmm")</f>
        <v>Mar</v>
      </c>
      <c r="M9209" t="str">
        <f>TEXT(Table1[[#This Row],[Patient Admission Date]],"ddd")</f>
        <v>Wed</v>
      </c>
      <c r="N9209" t="str">
        <f>TEXT(INT(HOUR(Table1[[#This Row],[Patient Admission Date]])/3)*3,"00")&amp;"-"&amp;TEXT(INT(HOUR(Table1[[#This Row],[Patient Admission Date]])/3)*3+3,"00")</f>
        <v>00-03</v>
      </c>
      <c r="O9209" t="str" cm="1">
        <f t="array" ref="O9209">_xlfn.IFS(Table1[[#This Row],[Patient Age]]&lt;=14,"0-14",Table1[[#This Row],[Patient Age]]&lt;=29,"15-29",Table1[[#This Row],[Patient Age]]&lt;=44,"30-44",Table1[[#This Row],[Patient Age]]&lt;=59,"45-59",Table1[[#This Row],[Patient Age]]&lt;=74,"60-74",TRUE,"75+")</f>
        <v>0-14</v>
      </c>
      <c r="P9209" t="str" cm="1">
        <f t="array" ref="P9209">_xlfn.IFS(Table1[[#This Row],[Patient Waittime]]&lt;=15,"0-15",Table1[[#This Row],[Patient Waittime]]&lt;=30,"16-30",Table1[[#This Row],[Patient Waittime]]&lt;=45,"31-45",Table1[[#This Row],[Patient Waittime]]&lt;=60,"46-60",TRUE,"60+")</f>
        <v>46-60</v>
      </c>
      <c r="Q9209">
        <f>--(Table1[[#This Row],[Patient Waittime]]&lt;=30)</f>
        <v>0</v>
      </c>
      <c r="R9209">
        <f>--Table1[[#This Row],[Patient Admission Flag]]</f>
        <v>1</v>
      </c>
      <c r="S9209">
        <f>--AND(Table1[[#This Row],[WithinTarget]]=1,Table1[[#This Row],[Patient Satisfaction Score]]&gt;=7)</f>
        <v>0</v>
      </c>
      <c r="T9209" t="str">
        <f>IF(LEFT(Table1[[#This Row],[Patient Gender]],1)="F","Female","Male")</f>
        <v>Male</v>
      </c>
    </row>
    <row r="9210" spans="1:20" x14ac:dyDescent="0.3">
      <c r="A9210" t="s">
        <v>9314</v>
      </c>
      <c r="B9210" s="1">
        <v>45489.572222222225</v>
      </c>
      <c r="C9210" t="s">
        <v>9</v>
      </c>
      <c r="D9210">
        <v>72</v>
      </c>
      <c r="E9210" t="s">
        <v>10</v>
      </c>
      <c r="F9210" t="s">
        <v>28</v>
      </c>
      <c r="G9210" t="b">
        <v>1</v>
      </c>
      <c r="I9210">
        <v>40</v>
      </c>
      <c r="J9210" t="b">
        <v>1</v>
      </c>
      <c r="K9210">
        <f>YEAR(Table1[[#This Row],[Patient Admission Date]])</f>
        <v>2024</v>
      </c>
      <c r="L9210" t="str">
        <f>TEXT(Table1[[#This Row],[Patient Admission Date]],"mmm")</f>
        <v>Jul</v>
      </c>
      <c r="M9210" t="str">
        <f>TEXT(Table1[[#This Row],[Patient Admission Date]],"ddd")</f>
        <v>Tue</v>
      </c>
      <c r="N9210" t="str">
        <f>TEXT(INT(HOUR(Table1[[#This Row],[Patient Admission Date]])/3)*3,"00")&amp;"-"&amp;TEXT(INT(HOUR(Table1[[#This Row],[Patient Admission Date]])/3)*3+3,"00")</f>
        <v>12-15</v>
      </c>
      <c r="O9210" t="str" cm="1">
        <f t="array" ref="O9210">_xlfn.IFS(Table1[[#This Row],[Patient Age]]&lt;=14,"0-14",Table1[[#This Row],[Patient Age]]&lt;=29,"15-29",Table1[[#This Row],[Patient Age]]&lt;=44,"30-44",Table1[[#This Row],[Patient Age]]&lt;=59,"45-59",Table1[[#This Row],[Patient Age]]&lt;=74,"60-74",TRUE,"75+")</f>
        <v>60-74</v>
      </c>
      <c r="P9210" t="str" cm="1">
        <f t="array" ref="P9210">_xlfn.IFS(Table1[[#This Row],[Patient Waittime]]&lt;=15,"0-15",Table1[[#This Row],[Patient Waittime]]&lt;=30,"16-30",Table1[[#This Row],[Patient Waittime]]&lt;=45,"31-45",Table1[[#This Row],[Patient Waittime]]&lt;=60,"46-60",TRUE,"60+")</f>
        <v>31-45</v>
      </c>
      <c r="Q9210">
        <f>--(Table1[[#This Row],[Patient Waittime]]&lt;=30)</f>
        <v>0</v>
      </c>
      <c r="R9210">
        <f>--Table1[[#This Row],[Patient Admission Flag]]</f>
        <v>1</v>
      </c>
      <c r="S9210">
        <f>--AND(Table1[[#This Row],[WithinTarget]]=1,Table1[[#This Row],[Patient Satisfaction Score]]&gt;=7)</f>
        <v>0</v>
      </c>
      <c r="T9210" t="str">
        <f>IF(LEFT(Table1[[#This Row],[Patient Gender]],1)="F","Female","Male")</f>
        <v>Male</v>
      </c>
    </row>
    <row r="9211" spans="1:20" x14ac:dyDescent="0.3">
      <c r="A9211" t="s">
        <v>9315</v>
      </c>
      <c r="B9211" s="1">
        <v>45160.620138888888</v>
      </c>
      <c r="C9211" t="s">
        <v>9</v>
      </c>
      <c r="D9211">
        <v>4</v>
      </c>
      <c r="E9211" t="s">
        <v>10</v>
      </c>
      <c r="F9211" t="s">
        <v>28</v>
      </c>
      <c r="G9211" t="b">
        <v>1</v>
      </c>
      <c r="H9211">
        <v>4</v>
      </c>
      <c r="I9211">
        <v>44</v>
      </c>
      <c r="J9211" t="b">
        <v>1</v>
      </c>
      <c r="K9211">
        <f>YEAR(Table1[[#This Row],[Patient Admission Date]])</f>
        <v>2023</v>
      </c>
      <c r="L9211" t="str">
        <f>TEXT(Table1[[#This Row],[Patient Admission Date]],"mmm")</f>
        <v>Aug</v>
      </c>
      <c r="M9211" t="str">
        <f>TEXT(Table1[[#This Row],[Patient Admission Date]],"ddd")</f>
        <v>Tue</v>
      </c>
      <c r="N9211" t="str">
        <f>TEXT(INT(HOUR(Table1[[#This Row],[Patient Admission Date]])/3)*3,"00")&amp;"-"&amp;TEXT(INT(HOUR(Table1[[#This Row],[Patient Admission Date]])/3)*3+3,"00")</f>
        <v>12-15</v>
      </c>
      <c r="O9211" t="str" cm="1">
        <f t="array" ref="O9211">_xlfn.IFS(Table1[[#This Row],[Patient Age]]&lt;=14,"0-14",Table1[[#This Row],[Patient Age]]&lt;=29,"15-29",Table1[[#This Row],[Patient Age]]&lt;=44,"30-44",Table1[[#This Row],[Patient Age]]&lt;=59,"45-59",Table1[[#This Row],[Patient Age]]&lt;=74,"60-74",TRUE,"75+")</f>
        <v>0-14</v>
      </c>
      <c r="P9211" t="str" cm="1">
        <f t="array" ref="P9211">_xlfn.IFS(Table1[[#This Row],[Patient Waittime]]&lt;=15,"0-15",Table1[[#This Row],[Patient Waittime]]&lt;=30,"16-30",Table1[[#This Row],[Patient Waittime]]&lt;=45,"31-45",Table1[[#This Row],[Patient Waittime]]&lt;=60,"46-60",TRUE,"60+")</f>
        <v>31-45</v>
      </c>
      <c r="Q9211">
        <f>--(Table1[[#This Row],[Patient Waittime]]&lt;=30)</f>
        <v>0</v>
      </c>
      <c r="R9211">
        <f>--Table1[[#This Row],[Patient Admission Flag]]</f>
        <v>1</v>
      </c>
      <c r="S9211">
        <f>--AND(Table1[[#This Row],[WithinTarget]]=1,Table1[[#This Row],[Patient Satisfaction Score]]&gt;=7)</f>
        <v>0</v>
      </c>
      <c r="T9211" t="str">
        <f>IF(LEFT(Table1[[#This Row],[Patient Gender]],1)="F","Female","Male")</f>
        <v>Male</v>
      </c>
    </row>
    <row r="9212" spans="1:20" x14ac:dyDescent="0.3">
      <c r="A9212" t="s">
        <v>9316</v>
      </c>
      <c r="B9212" s="1">
        <v>45527.605555555558</v>
      </c>
      <c r="C9212" t="s">
        <v>16</v>
      </c>
      <c r="D9212">
        <v>73</v>
      </c>
      <c r="E9212" t="s">
        <v>14</v>
      </c>
      <c r="F9212" t="s">
        <v>11</v>
      </c>
      <c r="G9212" t="b">
        <v>1</v>
      </c>
      <c r="I9212">
        <v>30</v>
      </c>
      <c r="J9212" t="b">
        <v>1</v>
      </c>
      <c r="K9212">
        <f>YEAR(Table1[[#This Row],[Patient Admission Date]])</f>
        <v>2024</v>
      </c>
      <c r="L9212" t="str">
        <f>TEXT(Table1[[#This Row],[Patient Admission Date]],"mmm")</f>
        <v>Aug</v>
      </c>
      <c r="M9212" t="str">
        <f>TEXT(Table1[[#This Row],[Patient Admission Date]],"ddd")</f>
        <v>Fri</v>
      </c>
      <c r="N9212" t="str">
        <f>TEXT(INT(HOUR(Table1[[#This Row],[Patient Admission Date]])/3)*3,"00")&amp;"-"&amp;TEXT(INT(HOUR(Table1[[#This Row],[Patient Admission Date]])/3)*3+3,"00")</f>
        <v>12-15</v>
      </c>
      <c r="O9212" t="str" cm="1">
        <f t="array" ref="O9212">_xlfn.IFS(Table1[[#This Row],[Patient Age]]&lt;=14,"0-14",Table1[[#This Row],[Patient Age]]&lt;=29,"15-29",Table1[[#This Row],[Patient Age]]&lt;=44,"30-44",Table1[[#This Row],[Patient Age]]&lt;=59,"45-59",Table1[[#This Row],[Patient Age]]&lt;=74,"60-74",TRUE,"75+")</f>
        <v>60-74</v>
      </c>
      <c r="P9212" t="str" cm="1">
        <f t="array" ref="P9212">_xlfn.IFS(Table1[[#This Row],[Patient Waittime]]&lt;=15,"0-15",Table1[[#This Row],[Patient Waittime]]&lt;=30,"16-30",Table1[[#This Row],[Patient Waittime]]&lt;=45,"31-45",Table1[[#This Row],[Patient Waittime]]&lt;=60,"46-60",TRUE,"60+")</f>
        <v>16-30</v>
      </c>
      <c r="Q9212">
        <f>--(Table1[[#This Row],[Patient Waittime]]&lt;=30)</f>
        <v>1</v>
      </c>
      <c r="R9212">
        <f>--Table1[[#This Row],[Patient Admission Flag]]</f>
        <v>1</v>
      </c>
      <c r="S9212">
        <f>--AND(Table1[[#This Row],[WithinTarget]]=1,Table1[[#This Row],[Patient Satisfaction Score]]&gt;=7)</f>
        <v>0</v>
      </c>
      <c r="T9212" t="str">
        <f>IF(LEFT(Table1[[#This Row],[Patient Gender]],1)="F","Female","Male")</f>
        <v>Male</v>
      </c>
    </row>
    <row r="9213" spans="1:20" x14ac:dyDescent="0.3">
      <c r="A9213" t="s">
        <v>9317</v>
      </c>
      <c r="B9213" s="1">
        <v>45532.734722222223</v>
      </c>
      <c r="C9213" t="s">
        <v>16</v>
      </c>
      <c r="D9213">
        <v>42</v>
      </c>
      <c r="E9213" t="s">
        <v>18</v>
      </c>
      <c r="F9213" t="s">
        <v>15</v>
      </c>
      <c r="G9213" t="b">
        <v>1</v>
      </c>
      <c r="I9213">
        <v>43</v>
      </c>
      <c r="J9213" t="b">
        <v>1</v>
      </c>
      <c r="K9213">
        <f>YEAR(Table1[[#This Row],[Patient Admission Date]])</f>
        <v>2024</v>
      </c>
      <c r="L9213" t="str">
        <f>TEXT(Table1[[#This Row],[Patient Admission Date]],"mmm")</f>
        <v>Aug</v>
      </c>
      <c r="M9213" t="str">
        <f>TEXT(Table1[[#This Row],[Patient Admission Date]],"ddd")</f>
        <v>Wed</v>
      </c>
      <c r="N9213" t="str">
        <f>TEXT(INT(HOUR(Table1[[#This Row],[Patient Admission Date]])/3)*3,"00")&amp;"-"&amp;TEXT(INT(HOUR(Table1[[#This Row],[Patient Admission Date]])/3)*3+3,"00")</f>
        <v>15-18</v>
      </c>
      <c r="O9213" t="str" cm="1">
        <f t="array" ref="O9213">_xlfn.IFS(Table1[[#This Row],[Patient Age]]&lt;=14,"0-14",Table1[[#This Row],[Patient Age]]&lt;=29,"15-29",Table1[[#This Row],[Patient Age]]&lt;=44,"30-44",Table1[[#This Row],[Patient Age]]&lt;=59,"45-59",Table1[[#This Row],[Patient Age]]&lt;=74,"60-74",TRUE,"75+")</f>
        <v>30-44</v>
      </c>
      <c r="P9213" t="str" cm="1">
        <f t="array" ref="P9213">_xlfn.IFS(Table1[[#This Row],[Patient Waittime]]&lt;=15,"0-15",Table1[[#This Row],[Patient Waittime]]&lt;=30,"16-30",Table1[[#This Row],[Patient Waittime]]&lt;=45,"31-45",Table1[[#This Row],[Patient Waittime]]&lt;=60,"46-60",TRUE,"60+")</f>
        <v>31-45</v>
      </c>
      <c r="Q9213">
        <f>--(Table1[[#This Row],[Patient Waittime]]&lt;=30)</f>
        <v>0</v>
      </c>
      <c r="R9213">
        <f>--Table1[[#This Row],[Patient Admission Flag]]</f>
        <v>1</v>
      </c>
      <c r="S9213">
        <f>--AND(Table1[[#This Row],[WithinTarget]]=1,Table1[[#This Row],[Patient Satisfaction Score]]&gt;=7)</f>
        <v>0</v>
      </c>
      <c r="T9213" t="str">
        <f>IF(LEFT(Table1[[#This Row],[Patient Gender]],1)="F","Female","Male")</f>
        <v>Male</v>
      </c>
    </row>
    <row r="9214" spans="1:20" x14ac:dyDescent="0.3">
      <c r="A9214" t="s">
        <v>9318</v>
      </c>
      <c r="B9214" s="1">
        <v>45471.966666666667</v>
      </c>
      <c r="C9214" t="s">
        <v>16</v>
      </c>
      <c r="D9214">
        <v>19</v>
      </c>
      <c r="E9214" t="s">
        <v>18</v>
      </c>
      <c r="F9214" t="s">
        <v>11</v>
      </c>
      <c r="G9214" t="b">
        <v>1</v>
      </c>
      <c r="I9214">
        <v>49</v>
      </c>
      <c r="J9214" t="b">
        <v>1</v>
      </c>
      <c r="K9214">
        <f>YEAR(Table1[[#This Row],[Patient Admission Date]])</f>
        <v>2024</v>
      </c>
      <c r="L9214" t="str">
        <f>TEXT(Table1[[#This Row],[Patient Admission Date]],"mmm")</f>
        <v>Jun</v>
      </c>
      <c r="M9214" t="str">
        <f>TEXT(Table1[[#This Row],[Patient Admission Date]],"ddd")</f>
        <v>Fri</v>
      </c>
      <c r="N9214" t="str">
        <f>TEXT(INT(HOUR(Table1[[#This Row],[Patient Admission Date]])/3)*3,"00")&amp;"-"&amp;TEXT(INT(HOUR(Table1[[#This Row],[Patient Admission Date]])/3)*3+3,"00")</f>
        <v>21-24</v>
      </c>
      <c r="O9214" t="str" cm="1">
        <f t="array" ref="O9214">_xlfn.IFS(Table1[[#This Row],[Patient Age]]&lt;=14,"0-14",Table1[[#This Row],[Patient Age]]&lt;=29,"15-29",Table1[[#This Row],[Patient Age]]&lt;=44,"30-44",Table1[[#This Row],[Patient Age]]&lt;=59,"45-59",Table1[[#This Row],[Patient Age]]&lt;=74,"60-74",TRUE,"75+")</f>
        <v>15-29</v>
      </c>
      <c r="P9214" t="str" cm="1">
        <f t="array" ref="P9214">_xlfn.IFS(Table1[[#This Row],[Patient Waittime]]&lt;=15,"0-15",Table1[[#This Row],[Patient Waittime]]&lt;=30,"16-30",Table1[[#This Row],[Patient Waittime]]&lt;=45,"31-45",Table1[[#This Row],[Patient Waittime]]&lt;=60,"46-60",TRUE,"60+")</f>
        <v>46-60</v>
      </c>
      <c r="Q9214">
        <f>--(Table1[[#This Row],[Patient Waittime]]&lt;=30)</f>
        <v>0</v>
      </c>
      <c r="R9214">
        <f>--Table1[[#This Row],[Patient Admission Flag]]</f>
        <v>1</v>
      </c>
      <c r="S9214">
        <f>--AND(Table1[[#This Row],[WithinTarget]]=1,Table1[[#This Row],[Patient Satisfaction Score]]&gt;=7)</f>
        <v>0</v>
      </c>
      <c r="T9214" t="str">
        <f>IF(LEFT(Table1[[#This Row],[Patient Gender]],1)="F","Female","Male")</f>
        <v>Male</v>
      </c>
    </row>
    <row r="9215" spans="1:20" x14ac:dyDescent="0.3">
      <c r="A9215" t="s">
        <v>9319</v>
      </c>
      <c r="B9215" s="1">
        <v>45428.712500000001</v>
      </c>
      <c r="C9215" t="s">
        <v>16</v>
      </c>
      <c r="D9215">
        <v>14</v>
      </c>
      <c r="E9215" t="s">
        <v>18</v>
      </c>
      <c r="F9215" t="s">
        <v>11</v>
      </c>
      <c r="G9215" t="b">
        <v>1</v>
      </c>
      <c r="I9215">
        <v>36</v>
      </c>
      <c r="J9215" t="b">
        <v>1</v>
      </c>
      <c r="K9215">
        <f>YEAR(Table1[[#This Row],[Patient Admission Date]])</f>
        <v>2024</v>
      </c>
      <c r="L9215" t="str">
        <f>TEXT(Table1[[#This Row],[Patient Admission Date]],"mmm")</f>
        <v>May</v>
      </c>
      <c r="M9215" t="str">
        <f>TEXT(Table1[[#This Row],[Patient Admission Date]],"ddd")</f>
        <v>Thu</v>
      </c>
      <c r="N9215" t="str">
        <f>TEXT(INT(HOUR(Table1[[#This Row],[Patient Admission Date]])/3)*3,"00")&amp;"-"&amp;TEXT(INT(HOUR(Table1[[#This Row],[Patient Admission Date]])/3)*3+3,"00")</f>
        <v>15-18</v>
      </c>
      <c r="O9215" t="str" cm="1">
        <f t="array" ref="O9215">_xlfn.IFS(Table1[[#This Row],[Patient Age]]&lt;=14,"0-14",Table1[[#This Row],[Patient Age]]&lt;=29,"15-29",Table1[[#This Row],[Patient Age]]&lt;=44,"30-44",Table1[[#This Row],[Patient Age]]&lt;=59,"45-59",Table1[[#This Row],[Patient Age]]&lt;=74,"60-74",TRUE,"75+")</f>
        <v>0-14</v>
      </c>
      <c r="P9215" t="str" cm="1">
        <f t="array" ref="P9215">_xlfn.IFS(Table1[[#This Row],[Patient Waittime]]&lt;=15,"0-15",Table1[[#This Row],[Patient Waittime]]&lt;=30,"16-30",Table1[[#This Row],[Patient Waittime]]&lt;=45,"31-45",Table1[[#This Row],[Patient Waittime]]&lt;=60,"46-60",TRUE,"60+")</f>
        <v>31-45</v>
      </c>
      <c r="Q9215">
        <f>--(Table1[[#This Row],[Patient Waittime]]&lt;=30)</f>
        <v>0</v>
      </c>
      <c r="R9215">
        <f>--Table1[[#This Row],[Patient Admission Flag]]</f>
        <v>1</v>
      </c>
      <c r="S9215">
        <f>--AND(Table1[[#This Row],[WithinTarget]]=1,Table1[[#This Row],[Patient Satisfaction Score]]&gt;=7)</f>
        <v>0</v>
      </c>
      <c r="T9215" t="str">
        <f>IF(LEFT(Table1[[#This Row],[Patient Gender]],1)="F","Female","Male")</f>
        <v>Male</v>
      </c>
    </row>
    <row r="9216" spans="1:20" x14ac:dyDescent="0.3">
      <c r="A9216" t="s">
        <v>9320</v>
      </c>
      <c r="B9216" s="1">
        <v>45426.988194444442</v>
      </c>
      <c r="C9216" t="s">
        <v>16</v>
      </c>
      <c r="D9216">
        <v>73</v>
      </c>
      <c r="E9216" t="s">
        <v>22</v>
      </c>
      <c r="F9216" t="s">
        <v>15</v>
      </c>
      <c r="G9216" t="b">
        <v>1</v>
      </c>
      <c r="H9216">
        <v>1</v>
      </c>
      <c r="I9216">
        <v>38</v>
      </c>
      <c r="J9216" t="b">
        <v>1</v>
      </c>
      <c r="K9216">
        <f>YEAR(Table1[[#This Row],[Patient Admission Date]])</f>
        <v>2024</v>
      </c>
      <c r="L9216" t="str">
        <f>TEXT(Table1[[#This Row],[Patient Admission Date]],"mmm")</f>
        <v>May</v>
      </c>
      <c r="M9216" t="str">
        <f>TEXT(Table1[[#This Row],[Patient Admission Date]],"ddd")</f>
        <v>Tue</v>
      </c>
      <c r="N9216" t="str">
        <f>TEXT(INT(HOUR(Table1[[#This Row],[Patient Admission Date]])/3)*3,"00")&amp;"-"&amp;TEXT(INT(HOUR(Table1[[#This Row],[Patient Admission Date]])/3)*3+3,"00")</f>
        <v>21-24</v>
      </c>
      <c r="O9216" t="str" cm="1">
        <f t="array" ref="O9216">_xlfn.IFS(Table1[[#This Row],[Patient Age]]&lt;=14,"0-14",Table1[[#This Row],[Patient Age]]&lt;=29,"15-29",Table1[[#This Row],[Patient Age]]&lt;=44,"30-44",Table1[[#This Row],[Patient Age]]&lt;=59,"45-59",Table1[[#This Row],[Patient Age]]&lt;=74,"60-74",TRUE,"75+")</f>
        <v>60-74</v>
      </c>
      <c r="P9216" t="str" cm="1">
        <f t="array" ref="P9216">_xlfn.IFS(Table1[[#This Row],[Patient Waittime]]&lt;=15,"0-15",Table1[[#This Row],[Patient Waittime]]&lt;=30,"16-30",Table1[[#This Row],[Patient Waittime]]&lt;=45,"31-45",Table1[[#This Row],[Patient Waittime]]&lt;=60,"46-60",TRUE,"60+")</f>
        <v>31-45</v>
      </c>
      <c r="Q9216">
        <f>--(Table1[[#This Row],[Patient Waittime]]&lt;=30)</f>
        <v>0</v>
      </c>
      <c r="R9216">
        <f>--Table1[[#This Row],[Patient Admission Flag]]</f>
        <v>1</v>
      </c>
      <c r="S9216">
        <f>--AND(Table1[[#This Row],[WithinTarget]]=1,Table1[[#This Row],[Patient Satisfaction Score]]&gt;=7)</f>
        <v>0</v>
      </c>
      <c r="T9216" t="str">
        <f>IF(LEFT(Table1[[#This Row],[Patient Gender]],1)="F","Female","Male")</f>
        <v>Male</v>
      </c>
    </row>
    <row r="9217" spans="1:20" x14ac:dyDescent="0.3">
      <c r="A9217" t="s">
        <v>9321</v>
      </c>
      <c r="B9217" s="1">
        <v>45352.368055555555</v>
      </c>
      <c r="C9217" t="s">
        <v>16</v>
      </c>
      <c r="D9217">
        <v>35</v>
      </c>
      <c r="E9217" t="s">
        <v>10</v>
      </c>
      <c r="F9217" t="s">
        <v>15</v>
      </c>
      <c r="G9217" t="b">
        <v>1</v>
      </c>
      <c r="I9217">
        <v>39</v>
      </c>
      <c r="J9217" t="b">
        <v>1</v>
      </c>
      <c r="K9217">
        <f>YEAR(Table1[[#This Row],[Patient Admission Date]])</f>
        <v>2024</v>
      </c>
      <c r="L9217" t="str">
        <f>TEXT(Table1[[#This Row],[Patient Admission Date]],"mmm")</f>
        <v>Mar</v>
      </c>
      <c r="M9217" t="str">
        <f>TEXT(Table1[[#This Row],[Patient Admission Date]],"ddd")</f>
        <v>Fri</v>
      </c>
      <c r="N9217" t="str">
        <f>TEXT(INT(HOUR(Table1[[#This Row],[Patient Admission Date]])/3)*3,"00")&amp;"-"&amp;TEXT(INT(HOUR(Table1[[#This Row],[Patient Admission Date]])/3)*3+3,"00")</f>
        <v>06-09</v>
      </c>
      <c r="O9217" t="str" cm="1">
        <f t="array" ref="O9217">_xlfn.IFS(Table1[[#This Row],[Patient Age]]&lt;=14,"0-14",Table1[[#This Row],[Patient Age]]&lt;=29,"15-29",Table1[[#This Row],[Patient Age]]&lt;=44,"30-44",Table1[[#This Row],[Patient Age]]&lt;=59,"45-59",Table1[[#This Row],[Patient Age]]&lt;=74,"60-74",TRUE,"75+")</f>
        <v>30-44</v>
      </c>
      <c r="P9217" t="str" cm="1">
        <f t="array" ref="P9217">_xlfn.IFS(Table1[[#This Row],[Patient Waittime]]&lt;=15,"0-15",Table1[[#This Row],[Patient Waittime]]&lt;=30,"16-30",Table1[[#This Row],[Patient Waittime]]&lt;=45,"31-45",Table1[[#This Row],[Patient Waittime]]&lt;=60,"46-60",TRUE,"60+")</f>
        <v>31-45</v>
      </c>
      <c r="Q9217">
        <f>--(Table1[[#This Row],[Patient Waittime]]&lt;=30)</f>
        <v>0</v>
      </c>
      <c r="R9217">
        <f>--Table1[[#This Row],[Patient Admission Flag]]</f>
        <v>1</v>
      </c>
      <c r="S9217">
        <f>--AND(Table1[[#This Row],[WithinTarget]]=1,Table1[[#This Row],[Patient Satisfaction Score]]&gt;=7)</f>
        <v>0</v>
      </c>
      <c r="T9217" t="str">
        <f>IF(LEFT(Table1[[#This Row],[Patient Gender]],1)="F","Female","Male")</f>
        <v>Male</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4C2A-D0A0-462B-BCC0-58BDEF3D7099}">
  <dimension ref="A3:AN29"/>
  <sheetViews>
    <sheetView topLeftCell="M1" workbookViewId="0">
      <selection activeCell="AE3" sqref="AE3"/>
    </sheetView>
  </sheetViews>
  <sheetFormatPr defaultRowHeight="14.4" x14ac:dyDescent="0.3"/>
  <cols>
    <col min="1" max="1" width="12.5546875" bestFit="1" customWidth="1"/>
    <col min="2" max="2" width="17" bestFit="1" customWidth="1"/>
    <col min="3" max="3" width="32.44140625" bestFit="1" customWidth="1"/>
    <col min="4" max="4" width="17" bestFit="1" customWidth="1"/>
    <col min="5" max="5" width="15.5546875" bestFit="1" customWidth="1"/>
    <col min="6" max="11" width="5" bestFit="1" customWidth="1"/>
    <col min="12" max="12" width="10.77734375" bestFit="1" customWidth="1"/>
    <col min="13" max="13" width="4.33203125" bestFit="1" customWidth="1"/>
    <col min="14" max="14" width="4.109375" bestFit="1" customWidth="1"/>
    <col min="15" max="18" width="4" bestFit="1" customWidth="1"/>
    <col min="19" max="19" width="4.44140625" bestFit="1" customWidth="1"/>
    <col min="20" max="20" width="4.77734375" bestFit="1" customWidth="1"/>
    <col min="21" max="21" width="4.44140625" bestFit="1" customWidth="1"/>
    <col min="22" max="22" width="4" bestFit="1" customWidth="1"/>
    <col min="23" max="23" width="4.109375" bestFit="1" customWidth="1"/>
    <col min="24" max="24" width="10.77734375" bestFit="1" customWidth="1"/>
    <col min="25" max="25" width="17" bestFit="1" customWidth="1"/>
    <col min="27" max="28" width="12.5546875" bestFit="1" customWidth="1"/>
    <col min="29" max="29" width="32.44140625" bestFit="1" customWidth="1"/>
    <col min="31" max="31" width="15.33203125" bestFit="1" customWidth="1"/>
    <col min="32" max="32" width="23.88671875" bestFit="1" customWidth="1"/>
    <col min="35" max="35" width="12.5546875" bestFit="1" customWidth="1"/>
    <col min="36" max="36" width="23.88671875" bestFit="1" customWidth="1"/>
    <col min="39" max="39" width="12.5546875" bestFit="1" customWidth="1"/>
    <col min="40" max="40" width="17" bestFit="1" customWidth="1"/>
  </cols>
  <sheetData>
    <row r="3" spans="1:40" x14ac:dyDescent="0.3">
      <c r="A3" t="s">
        <v>32</v>
      </c>
      <c r="B3" t="s">
        <v>33</v>
      </c>
      <c r="C3" t="s">
        <v>60</v>
      </c>
      <c r="D3" t="s">
        <v>61</v>
      </c>
      <c r="E3" t="s">
        <v>62</v>
      </c>
      <c r="F3" t="s">
        <v>34</v>
      </c>
      <c r="H3" s="4" t="s">
        <v>45</v>
      </c>
      <c r="I3" t="s">
        <v>32</v>
      </c>
      <c r="J3" t="s">
        <v>33</v>
      </c>
      <c r="K3" s="4" t="s">
        <v>32</v>
      </c>
      <c r="L3" s="4" t="s">
        <v>46</v>
      </c>
      <c r="AA3" s="4" t="s">
        <v>45</v>
      </c>
      <c r="AB3" t="s">
        <v>33</v>
      </c>
      <c r="AE3" s="4" t="s">
        <v>45</v>
      </c>
      <c r="AF3" t="s">
        <v>32</v>
      </c>
      <c r="AI3" s="4" t="s">
        <v>45</v>
      </c>
      <c r="AJ3" t="s">
        <v>32</v>
      </c>
      <c r="AM3" s="4" t="s">
        <v>45</v>
      </c>
      <c r="AN3" t="s">
        <v>93</v>
      </c>
    </row>
    <row r="4" spans="1:40" x14ac:dyDescent="0.3">
      <c r="A4" s="12">
        <v>9216</v>
      </c>
      <c r="B4" s="12">
        <v>35.259874131944443</v>
      </c>
      <c r="C4" s="12">
        <v>4612</v>
      </c>
      <c r="D4" s="12">
        <v>3749</v>
      </c>
      <c r="E4" s="12">
        <v>370</v>
      </c>
      <c r="F4" s="12">
        <v>4.9920540325784666</v>
      </c>
      <c r="H4" s="5" t="s">
        <v>94</v>
      </c>
      <c r="I4" s="12">
        <v>506</v>
      </c>
      <c r="J4" s="12">
        <v>35.879446640316203</v>
      </c>
      <c r="K4" s="4" t="s">
        <v>45</v>
      </c>
      <c r="L4" t="s">
        <v>95</v>
      </c>
      <c r="M4" t="s">
        <v>96</v>
      </c>
      <c r="N4" t="s">
        <v>103</v>
      </c>
      <c r="O4" t="s">
        <v>97</v>
      </c>
      <c r="P4" t="s">
        <v>30</v>
      </c>
      <c r="Q4" t="s">
        <v>98</v>
      </c>
      <c r="R4" t="s">
        <v>99</v>
      </c>
      <c r="S4" t="s">
        <v>94</v>
      </c>
      <c r="T4" t="s">
        <v>100</v>
      </c>
      <c r="U4" t="s">
        <v>104</v>
      </c>
      <c r="V4" t="s">
        <v>101</v>
      </c>
      <c r="W4" t="s">
        <v>102</v>
      </c>
      <c r="AA4" s="5" t="s">
        <v>47</v>
      </c>
      <c r="AB4" s="12">
        <v>35.360665844636252</v>
      </c>
      <c r="AE4" s="5" t="s">
        <v>15</v>
      </c>
      <c r="AF4" s="12">
        <v>1840</v>
      </c>
      <c r="AI4" s="5" t="s">
        <v>47</v>
      </c>
      <c r="AJ4" s="12">
        <v>1622</v>
      </c>
      <c r="AM4" s="5" t="s">
        <v>24</v>
      </c>
      <c r="AN4" s="12">
        <v>2132</v>
      </c>
    </row>
    <row r="5" spans="1:40" x14ac:dyDescent="0.3">
      <c r="H5" s="5" t="s">
        <v>95</v>
      </c>
      <c r="I5" s="12">
        <v>948</v>
      </c>
      <c r="J5" s="12">
        <v>34.972573839662445</v>
      </c>
      <c r="K5" s="5" t="s">
        <v>47</v>
      </c>
      <c r="L5" s="12">
        <v>168</v>
      </c>
      <c r="M5" s="12">
        <v>188</v>
      </c>
      <c r="N5" s="12">
        <v>69</v>
      </c>
      <c r="O5" s="12">
        <v>58</v>
      </c>
      <c r="P5" s="12">
        <v>105</v>
      </c>
      <c r="Q5" s="12">
        <v>173</v>
      </c>
      <c r="R5" s="12">
        <v>158</v>
      </c>
      <c r="S5" s="12">
        <v>93</v>
      </c>
      <c r="T5" s="12">
        <v>186</v>
      </c>
      <c r="U5" s="12">
        <v>88</v>
      </c>
      <c r="V5" s="12">
        <v>168</v>
      </c>
      <c r="W5" s="12">
        <v>168</v>
      </c>
      <c r="AA5" s="5" t="s">
        <v>48</v>
      </c>
      <c r="AB5" s="12">
        <v>35.270405330372014</v>
      </c>
      <c r="AE5" s="5" t="s">
        <v>17</v>
      </c>
      <c r="AF5" s="12">
        <v>995</v>
      </c>
      <c r="AI5" s="5" t="s">
        <v>48</v>
      </c>
      <c r="AJ5" s="12">
        <v>1801</v>
      </c>
      <c r="AM5" s="5" t="s">
        <v>16</v>
      </c>
      <c r="AN5" s="12">
        <v>2206</v>
      </c>
    </row>
    <row r="6" spans="1:40" x14ac:dyDescent="0.3">
      <c r="H6" s="5" t="s">
        <v>96</v>
      </c>
      <c r="I6" s="12">
        <v>1024</v>
      </c>
      <c r="J6" s="12">
        <v>35.73046875</v>
      </c>
      <c r="K6" s="5" t="s">
        <v>48</v>
      </c>
      <c r="L6" s="12">
        <v>205</v>
      </c>
      <c r="M6" s="12">
        <v>192</v>
      </c>
      <c r="N6" s="12">
        <v>100</v>
      </c>
      <c r="O6" s="12">
        <v>79</v>
      </c>
      <c r="P6" s="12">
        <v>93</v>
      </c>
      <c r="Q6" s="12">
        <v>185</v>
      </c>
      <c r="R6" s="12">
        <v>218</v>
      </c>
      <c r="S6" s="12">
        <v>94</v>
      </c>
      <c r="T6" s="12">
        <v>177</v>
      </c>
      <c r="U6" s="12">
        <v>80</v>
      </c>
      <c r="V6" s="12">
        <v>197</v>
      </c>
      <c r="W6" s="12">
        <v>181</v>
      </c>
      <c r="AA6" s="5" t="s">
        <v>49</v>
      </c>
      <c r="AB6" s="12">
        <v>35.650712250712253</v>
      </c>
      <c r="AE6" s="5" t="s">
        <v>23</v>
      </c>
      <c r="AF6" s="12">
        <v>276</v>
      </c>
      <c r="AI6" s="5" t="s">
        <v>49</v>
      </c>
      <c r="AJ6" s="12">
        <v>1755</v>
      </c>
    </row>
    <row r="7" spans="1:40" x14ac:dyDescent="0.3">
      <c r="H7" s="5" t="s">
        <v>97</v>
      </c>
      <c r="I7" s="12">
        <v>431</v>
      </c>
      <c r="J7" s="12">
        <v>36.670533642691417</v>
      </c>
      <c r="K7" s="5" t="s">
        <v>49</v>
      </c>
      <c r="L7" s="12">
        <v>165</v>
      </c>
      <c r="M7" s="12">
        <v>191</v>
      </c>
      <c r="N7" s="12">
        <v>99</v>
      </c>
      <c r="O7" s="12">
        <v>97</v>
      </c>
      <c r="P7" s="12">
        <v>94</v>
      </c>
      <c r="Q7" s="12">
        <v>163</v>
      </c>
      <c r="R7" s="12">
        <v>184</v>
      </c>
      <c r="S7" s="12">
        <v>99</v>
      </c>
      <c r="T7" s="12">
        <v>210</v>
      </c>
      <c r="U7" s="12">
        <v>95</v>
      </c>
      <c r="V7" s="12">
        <v>174</v>
      </c>
      <c r="W7" s="12">
        <v>184</v>
      </c>
      <c r="AA7" s="5" t="s">
        <v>50</v>
      </c>
      <c r="AB7" s="12">
        <v>35.005199306759096</v>
      </c>
      <c r="AE7" s="5" t="s">
        <v>27</v>
      </c>
      <c r="AF7" s="12">
        <v>248</v>
      </c>
      <c r="AI7" s="5" t="s">
        <v>50</v>
      </c>
      <c r="AJ7" s="12">
        <v>1731</v>
      </c>
    </row>
    <row r="8" spans="1:40" x14ac:dyDescent="0.3">
      <c r="H8" s="5" t="s">
        <v>30</v>
      </c>
      <c r="I8" s="12">
        <v>513</v>
      </c>
      <c r="J8" s="12">
        <v>36.323586744639378</v>
      </c>
      <c r="K8" s="5" t="s">
        <v>50</v>
      </c>
      <c r="L8" s="12">
        <v>168</v>
      </c>
      <c r="M8" s="12">
        <v>188</v>
      </c>
      <c r="N8" s="12">
        <v>96</v>
      </c>
      <c r="O8" s="12">
        <v>86</v>
      </c>
      <c r="P8" s="12">
        <v>96</v>
      </c>
      <c r="Q8" s="12">
        <v>205</v>
      </c>
      <c r="R8" s="12">
        <v>164</v>
      </c>
      <c r="S8" s="12">
        <v>95</v>
      </c>
      <c r="T8" s="12">
        <v>184</v>
      </c>
      <c r="U8" s="12">
        <v>85</v>
      </c>
      <c r="V8" s="12">
        <v>183</v>
      </c>
      <c r="W8" s="12">
        <v>181</v>
      </c>
      <c r="AA8" s="5" t="s">
        <v>51</v>
      </c>
      <c r="AB8" s="12">
        <v>35.017785427423981</v>
      </c>
      <c r="AE8" s="5" t="s">
        <v>26</v>
      </c>
      <c r="AF8" s="12">
        <v>193</v>
      </c>
      <c r="AI8" s="5" t="s">
        <v>51</v>
      </c>
      <c r="AJ8" s="12">
        <v>1743</v>
      </c>
    </row>
    <row r="9" spans="1:40" x14ac:dyDescent="0.3">
      <c r="H9" s="5" t="s">
        <v>98</v>
      </c>
      <c r="I9" s="12">
        <v>952</v>
      </c>
      <c r="J9" s="12">
        <v>34.965336134453779</v>
      </c>
      <c r="K9" s="5" t="s">
        <v>51</v>
      </c>
      <c r="L9" s="12">
        <v>181</v>
      </c>
      <c r="M9" s="12">
        <v>201</v>
      </c>
      <c r="N9" s="12">
        <v>98</v>
      </c>
      <c r="O9" s="12">
        <v>83</v>
      </c>
      <c r="P9" s="12">
        <v>97</v>
      </c>
      <c r="Q9" s="12">
        <v>164</v>
      </c>
      <c r="R9" s="12">
        <v>206</v>
      </c>
      <c r="S9" s="12">
        <v>98</v>
      </c>
      <c r="T9" s="12">
        <v>188</v>
      </c>
      <c r="U9" s="12">
        <v>92</v>
      </c>
      <c r="V9" s="12">
        <v>171</v>
      </c>
      <c r="W9" s="12">
        <v>164</v>
      </c>
      <c r="AA9" s="5" t="s">
        <v>52</v>
      </c>
      <c r="AB9" s="12">
        <v>35.25</v>
      </c>
      <c r="AE9" s="5" t="s">
        <v>20</v>
      </c>
      <c r="AF9" s="12">
        <v>178</v>
      </c>
      <c r="AI9" s="5" t="s">
        <v>52</v>
      </c>
      <c r="AJ9" s="12">
        <v>564</v>
      </c>
    </row>
    <row r="10" spans="1:40" x14ac:dyDescent="0.3">
      <c r="H10" s="5" t="s">
        <v>99</v>
      </c>
      <c r="I10" s="12">
        <v>991</v>
      </c>
      <c r="J10" s="12">
        <v>35.544904137235115</v>
      </c>
      <c r="K10" s="5" t="s">
        <v>52</v>
      </c>
      <c r="L10" s="12">
        <v>61</v>
      </c>
      <c r="M10" s="12">
        <v>64</v>
      </c>
      <c r="N10" s="12">
        <v>27</v>
      </c>
      <c r="O10" s="12">
        <v>28</v>
      </c>
      <c r="P10" s="12">
        <v>28</v>
      </c>
      <c r="Q10" s="12">
        <v>62</v>
      </c>
      <c r="R10" s="12">
        <v>61</v>
      </c>
      <c r="S10" s="12">
        <v>27</v>
      </c>
      <c r="T10" s="12">
        <v>54</v>
      </c>
      <c r="U10" s="12">
        <v>24</v>
      </c>
      <c r="V10" s="12">
        <v>71</v>
      </c>
      <c r="W10" s="12">
        <v>57</v>
      </c>
      <c r="AE10" s="5" t="s">
        <v>28</v>
      </c>
      <c r="AF10" s="12">
        <v>86</v>
      </c>
    </row>
    <row r="11" spans="1:40" x14ac:dyDescent="0.3">
      <c r="H11" s="5" t="s">
        <v>100</v>
      </c>
      <c r="I11" s="12">
        <v>999</v>
      </c>
      <c r="J11" s="12">
        <v>35.146146146146144</v>
      </c>
    </row>
    <row r="12" spans="1:40" x14ac:dyDescent="0.3">
      <c r="A12" t="s">
        <v>53</v>
      </c>
      <c r="B12" s="10">
        <f>GETPIVOTDATA("[Measures].[Distinct Count of Patient Id 2]",$A$3)</f>
        <v>9216</v>
      </c>
      <c r="H12" s="5" t="s">
        <v>101</v>
      </c>
      <c r="I12" s="12">
        <v>964</v>
      </c>
      <c r="J12" s="12">
        <v>34.502074688796682</v>
      </c>
    </row>
    <row r="13" spans="1:40" x14ac:dyDescent="0.3">
      <c r="A13" t="s">
        <v>58</v>
      </c>
      <c r="B13" s="7">
        <f>GETPIVOTDATA("[Measures].[Average of Patient Waittime 2]",$A$3)</f>
        <v>35.259874131944443</v>
      </c>
      <c r="H13" s="5" t="s">
        <v>102</v>
      </c>
      <c r="I13" s="12">
        <v>935</v>
      </c>
      <c r="J13" s="12">
        <v>34.663101604278076</v>
      </c>
    </row>
    <row r="14" spans="1:40" x14ac:dyDescent="0.3">
      <c r="A14" t="s">
        <v>54</v>
      </c>
      <c r="B14" s="2">
        <f>GETPIVOTDATA("[Measures].[Average of Patient Satisfaction Score 2]",$A$3)</f>
        <v>4.9920540325784666</v>
      </c>
      <c r="H14" s="5" t="s">
        <v>103</v>
      </c>
      <c r="I14" s="12">
        <v>489</v>
      </c>
      <c r="J14" s="12">
        <v>34.764826175869118</v>
      </c>
    </row>
    <row r="15" spans="1:40" x14ac:dyDescent="0.3">
      <c r="A15" t="s">
        <v>55</v>
      </c>
      <c r="B15" s="6">
        <f>GETPIVOTDATA("[Measures].[Sum of Admitted Flag]",$A$3)</f>
        <v>4612</v>
      </c>
      <c r="H15" s="5" t="s">
        <v>104</v>
      </c>
      <c r="I15" s="12">
        <v>464</v>
      </c>
      <c r="J15" s="12">
        <v>35.185344827586206</v>
      </c>
      <c r="AB15" s="4" t="s">
        <v>45</v>
      </c>
      <c r="AC15" t="s">
        <v>34</v>
      </c>
    </row>
    <row r="16" spans="1:40" x14ac:dyDescent="0.3">
      <c r="A16" t="s">
        <v>57</v>
      </c>
      <c r="B16" s="6">
        <f>GETPIVOTDATA("[Measures].[Sum of WithinTarget]",$A$3)</f>
        <v>3749</v>
      </c>
      <c r="AB16" s="5" t="s">
        <v>74</v>
      </c>
      <c r="AC16" s="12">
        <v>5.2635814889336014</v>
      </c>
    </row>
    <row r="17" spans="1:29" x14ac:dyDescent="0.3">
      <c r="A17" t="s">
        <v>59</v>
      </c>
      <c r="B17" s="6">
        <f>GETPIVOTDATA("[Measures].[Sum of Satiesfied Flag]",$A$3)</f>
        <v>370</v>
      </c>
      <c r="I17" s="11"/>
      <c r="AB17" s="5" t="s">
        <v>75</v>
      </c>
      <c r="AC17" s="12">
        <v>4.9118942731277535</v>
      </c>
    </row>
    <row r="18" spans="1:29" x14ac:dyDescent="0.3">
      <c r="A18" t="s">
        <v>56</v>
      </c>
      <c r="B18" s="8">
        <f>B15/B12</f>
        <v>0.50043402777777779</v>
      </c>
      <c r="D18" s="4" t="s">
        <v>93</v>
      </c>
      <c r="E18" s="4" t="s">
        <v>46</v>
      </c>
      <c r="AB18" s="5" t="s">
        <v>76</v>
      </c>
      <c r="AC18" s="12">
        <v>4.7962962962962967</v>
      </c>
    </row>
    <row r="19" spans="1:29" x14ac:dyDescent="0.3">
      <c r="D19" s="4" t="s">
        <v>45</v>
      </c>
      <c r="E19" t="s">
        <v>87</v>
      </c>
      <c r="F19" t="s">
        <v>88</v>
      </c>
      <c r="G19" t="s">
        <v>89</v>
      </c>
      <c r="H19" t="s">
        <v>90</v>
      </c>
      <c r="I19" t="s">
        <v>91</v>
      </c>
      <c r="J19" t="s">
        <v>29</v>
      </c>
      <c r="K19" t="s">
        <v>92</v>
      </c>
      <c r="L19" t="s">
        <v>73</v>
      </c>
      <c r="AB19" s="5" t="s">
        <v>77</v>
      </c>
      <c r="AC19" s="12">
        <v>5.0447470817120621</v>
      </c>
    </row>
    <row r="20" spans="1:29" x14ac:dyDescent="0.3">
      <c r="D20" s="5" t="s">
        <v>79</v>
      </c>
      <c r="E20" s="12">
        <v>169</v>
      </c>
      <c r="F20" s="12">
        <v>163</v>
      </c>
      <c r="G20" s="12">
        <v>160</v>
      </c>
      <c r="H20" s="12">
        <v>158</v>
      </c>
      <c r="I20" s="12">
        <v>152</v>
      </c>
      <c r="J20" s="12">
        <v>171</v>
      </c>
      <c r="K20" s="12">
        <v>181</v>
      </c>
      <c r="L20" s="12">
        <v>1154</v>
      </c>
      <c r="AB20" s="5" t="s">
        <v>78</v>
      </c>
      <c r="AC20" s="12">
        <v>4.9381625441696109</v>
      </c>
    </row>
    <row r="21" spans="1:29" x14ac:dyDescent="0.3">
      <c r="A21" s="4" t="s">
        <v>45</v>
      </c>
      <c r="B21" t="s">
        <v>93</v>
      </c>
      <c r="D21" s="5" t="s">
        <v>80</v>
      </c>
      <c r="E21" s="12">
        <v>157</v>
      </c>
      <c r="F21" s="12">
        <v>187</v>
      </c>
      <c r="G21" s="12">
        <v>176</v>
      </c>
      <c r="H21" s="12">
        <v>152</v>
      </c>
      <c r="I21" s="12">
        <v>158</v>
      </c>
      <c r="J21" s="12">
        <v>153</v>
      </c>
      <c r="K21" s="12">
        <v>179</v>
      </c>
      <c r="L21" s="12">
        <v>1162</v>
      </c>
      <c r="AB21" s="5" t="s">
        <v>73</v>
      </c>
      <c r="AC21" s="12">
        <v>4.9920540325784666</v>
      </c>
    </row>
    <row r="22" spans="1:29" x14ac:dyDescent="0.3">
      <c r="A22" s="5" t="s">
        <v>79</v>
      </c>
      <c r="B22" s="12">
        <v>1154</v>
      </c>
      <c r="D22" s="5" t="s">
        <v>81</v>
      </c>
      <c r="E22" s="12">
        <v>166</v>
      </c>
      <c r="F22" s="12">
        <v>147</v>
      </c>
      <c r="G22" s="12">
        <v>174</v>
      </c>
      <c r="H22" s="12">
        <v>160</v>
      </c>
      <c r="I22" s="12">
        <v>183</v>
      </c>
      <c r="J22" s="12">
        <v>184</v>
      </c>
      <c r="K22" s="12">
        <v>162</v>
      </c>
      <c r="L22" s="12">
        <v>1176</v>
      </c>
    </row>
    <row r="23" spans="1:29" x14ac:dyDescent="0.3">
      <c r="A23" s="5" t="s">
        <v>80</v>
      </c>
      <c r="B23" s="12">
        <v>1162</v>
      </c>
      <c r="D23" s="5" t="s">
        <v>82</v>
      </c>
      <c r="E23" s="12">
        <v>152</v>
      </c>
      <c r="F23" s="12">
        <v>160</v>
      </c>
      <c r="G23" s="12">
        <v>167</v>
      </c>
      <c r="H23" s="12">
        <v>156</v>
      </c>
      <c r="I23" s="12">
        <v>165</v>
      </c>
      <c r="J23" s="12">
        <v>167</v>
      </c>
      <c r="K23" s="12">
        <v>173</v>
      </c>
      <c r="L23" s="12">
        <v>1140</v>
      </c>
    </row>
    <row r="24" spans="1:29" x14ac:dyDescent="0.3">
      <c r="A24" s="5" t="s">
        <v>81</v>
      </c>
      <c r="B24" s="12">
        <v>1176</v>
      </c>
      <c r="D24" s="5" t="s">
        <v>83</v>
      </c>
      <c r="E24" s="12">
        <v>164</v>
      </c>
      <c r="F24" s="12">
        <v>161</v>
      </c>
      <c r="G24" s="12">
        <v>147</v>
      </c>
      <c r="H24" s="12">
        <v>173</v>
      </c>
      <c r="I24" s="12">
        <v>163</v>
      </c>
      <c r="J24" s="12">
        <v>152</v>
      </c>
      <c r="K24" s="12">
        <v>184</v>
      </c>
      <c r="L24" s="12">
        <v>1144</v>
      </c>
    </row>
    <row r="25" spans="1:29" x14ac:dyDescent="0.3">
      <c r="A25" s="5" t="s">
        <v>82</v>
      </c>
      <c r="B25" s="12">
        <v>1140</v>
      </c>
      <c r="D25" s="5" t="s">
        <v>84</v>
      </c>
      <c r="E25" s="12">
        <v>164</v>
      </c>
      <c r="F25" s="12">
        <v>157</v>
      </c>
      <c r="G25" s="12">
        <v>170</v>
      </c>
      <c r="H25" s="12">
        <v>163</v>
      </c>
      <c r="I25" s="12">
        <v>174</v>
      </c>
      <c r="J25" s="12">
        <v>155</v>
      </c>
      <c r="K25" s="12">
        <v>148</v>
      </c>
      <c r="L25" s="12">
        <v>1131</v>
      </c>
    </row>
    <row r="26" spans="1:29" x14ac:dyDescent="0.3">
      <c r="A26" s="5" t="s">
        <v>83</v>
      </c>
      <c r="B26" s="12">
        <v>1144</v>
      </c>
      <c r="D26" s="5" t="s">
        <v>85</v>
      </c>
      <c r="E26" s="12">
        <v>170</v>
      </c>
      <c r="F26" s="12">
        <v>179</v>
      </c>
      <c r="G26" s="12">
        <v>134</v>
      </c>
      <c r="H26" s="12">
        <v>145</v>
      </c>
      <c r="I26" s="12">
        <v>168</v>
      </c>
      <c r="J26" s="12">
        <v>164</v>
      </c>
      <c r="K26" s="12">
        <v>165</v>
      </c>
      <c r="L26" s="12">
        <v>1125</v>
      </c>
    </row>
    <row r="27" spans="1:29" x14ac:dyDescent="0.3">
      <c r="A27" s="5" t="s">
        <v>84</v>
      </c>
      <c r="B27" s="12">
        <v>1131</v>
      </c>
      <c r="D27" s="5" t="s">
        <v>86</v>
      </c>
      <c r="E27" s="12">
        <v>176</v>
      </c>
      <c r="F27" s="12">
        <v>160</v>
      </c>
      <c r="G27" s="12">
        <v>177</v>
      </c>
      <c r="H27" s="12">
        <v>153</v>
      </c>
      <c r="I27" s="12">
        <v>169</v>
      </c>
      <c r="J27" s="12">
        <v>164</v>
      </c>
      <c r="K27" s="12">
        <v>185</v>
      </c>
      <c r="L27" s="12">
        <v>1184</v>
      </c>
    </row>
    <row r="28" spans="1:29" x14ac:dyDescent="0.3">
      <c r="A28" s="5" t="s">
        <v>85</v>
      </c>
      <c r="B28" s="12">
        <v>1125</v>
      </c>
      <c r="D28" s="5" t="s">
        <v>73</v>
      </c>
      <c r="E28" s="12">
        <v>1318</v>
      </c>
      <c r="F28" s="12">
        <v>1314</v>
      </c>
      <c r="G28" s="12">
        <v>1305</v>
      </c>
      <c r="H28" s="12">
        <v>1260</v>
      </c>
      <c r="I28" s="12">
        <v>1332</v>
      </c>
      <c r="J28" s="12">
        <v>1310</v>
      </c>
      <c r="K28" s="12">
        <v>1377</v>
      </c>
      <c r="L28" s="12">
        <v>9216</v>
      </c>
    </row>
    <row r="29" spans="1:29" x14ac:dyDescent="0.3">
      <c r="A29" s="5" t="s">
        <v>86</v>
      </c>
      <c r="B29" s="12">
        <v>1184</v>
      </c>
    </row>
  </sheetData>
  <pageMargins left="0.7" right="0.7" top="0.75" bottom="0.75" header="0.3" footer="0.3"/>
  <drawing r:id="rId11"/>
  <extLst>
    <ext xmlns:x14="http://schemas.microsoft.com/office/spreadsheetml/2009/9/main" uri="{05C60535-1F16-4fd2-B633-F4F36F0B64E0}">
      <x14:sparklineGroups xmlns:xm="http://schemas.microsoft.com/office/excel/2006/main">
        <x14:sparklineGroup displayEmptyCellsAs="gap" xr2:uid="{4BE5265A-58FD-4A05-B749-6198EBEA1D6D}">
          <x14:colorSeries rgb="FF376092"/>
          <x14:colorNegative rgb="FFD00000"/>
          <x14:colorAxis rgb="FF000000"/>
          <x14:colorMarkers rgb="FFD00000"/>
          <x14:colorFirst rgb="FFD00000"/>
          <x14:colorLast rgb="FFD00000"/>
          <x14:colorHigh rgb="FFD00000"/>
          <x14:colorLow rgb="FFD00000"/>
          <x14:sparklines>
            <x14:sparkline>
              <xm:f>'Pivot Report SHEET '!F4</xm:f>
              <xm:sqref>F16</xm:sqref>
            </x14:sparkline>
          </x14:sparklines>
        </x14:sparklineGroup>
        <x14:sparklineGroup displayEmptyCellsAs="gap" xr2:uid="{55746C8B-98FF-450A-9386-20B91896B8F3}">
          <x14:colorSeries rgb="FF376092"/>
          <x14:colorNegative rgb="FFD00000"/>
          <x14:colorAxis rgb="FF000000"/>
          <x14:colorMarkers rgb="FFD00000"/>
          <x14:colorFirst rgb="FFD00000"/>
          <x14:colorLast rgb="FFD00000"/>
          <x14:colorHigh rgb="FFD00000"/>
          <x14:colorLow rgb="FFD00000"/>
          <x14:sparklines>
            <x14:sparkline>
              <xm:f>'Pivot Report SHEET '!F4</xm:f>
              <xm:sqref>I23</xm:sqref>
            </x14:sparkline>
          </x14:sparklines>
        </x14:sparklineGroup>
        <x14:sparklineGroup manualMax="10" manualMin="0" displayEmptyCellsAs="gap" minAxisType="custom" maxAxisType="custom" xr2:uid="{E13403C7-A7B1-4FE6-A3E9-66A41BD1D87B}">
          <x14:colorSeries rgb="FF376092"/>
          <x14:colorNegative rgb="FFD00000"/>
          <x14:colorAxis rgb="FF000000"/>
          <x14:colorMarkers rgb="FFD00000"/>
          <x14:colorFirst rgb="FFD00000"/>
          <x14:colorLast rgb="FFD00000"/>
          <x14:colorHigh rgb="FFD00000"/>
          <x14:colorLow rgb="FFD00000"/>
          <x14:sparklines>
            <x14:sparkline>
              <xm:f>'Pivot Report SHEET '!I4:I15</xm:f>
              <xm:sqref>I22</xm:sqref>
            </x14:sparkline>
          </x14:sparklines>
        </x14:sparklineGroup>
        <x14:sparklineGroup lineWeight="1.5" displayEmptyCellsAs="gap" xr2:uid="{7984CFBE-A26A-482A-87D3-A1FFFF86D826}">
          <x14:colorSeries rgb="FFFF9F43"/>
          <x14:colorNegative rgb="FFD00000"/>
          <x14:colorAxis rgb="FF000000"/>
          <x14:colorMarkers rgb="FFD00000"/>
          <x14:colorFirst rgb="FFD00000"/>
          <x14:colorLast rgb="FFD00000"/>
          <x14:colorHigh rgb="FFD00000"/>
          <x14:colorLow rgb="FFD00000"/>
          <x14:sparklines>
            <x14:sparkline>
              <xm:f>'Pivot Report SHEET '!$J$4:$J$15</xm:f>
              <xm:sqref>H20</xm:sqref>
            </x14:sparkline>
          </x14:sparklines>
        </x14:sparklineGroup>
        <x14:sparklineGroup lineWeight="1.5" displayEmptyCellsAs="gap" xr2:uid="{643F50D3-0E87-4360-A9F6-B4BD7B101692}">
          <x14:colorSeries rgb="FF00D2C4"/>
          <x14:colorNegative rgb="FFD00000"/>
          <x14:colorAxis rgb="FF000000"/>
          <x14:colorMarkers rgb="FFD00000"/>
          <x14:colorFirst rgb="FFD00000"/>
          <x14:colorLast rgb="FFD00000"/>
          <x14:colorHigh rgb="FFD00000"/>
          <x14:colorLow rgb="FFD00000"/>
          <x14:sparklines>
            <x14:sparkline>
              <xm:f>'Pivot Report SHEET '!I4:I15</xm:f>
              <xm:sqref>I17</xm:sqref>
            </x14:sparkline>
          </x14:sparklines>
        </x14:sparklineGroup>
      </x14:sparklineGroups>
    </ex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EAE4-7D45-4B27-A563-6E5C1FED64CD}">
  <dimension ref="A1:C19"/>
  <sheetViews>
    <sheetView showGridLines="0" workbookViewId="0">
      <selection activeCell="A19" sqref="A19"/>
    </sheetView>
  </sheetViews>
  <sheetFormatPr defaultRowHeight="14.4" x14ac:dyDescent="0.3"/>
  <cols>
    <col min="1" max="1" width="46" customWidth="1"/>
    <col min="2" max="2" width="20.44140625" customWidth="1"/>
  </cols>
  <sheetData>
    <row r="1" spans="1:3" x14ac:dyDescent="0.3">
      <c r="A1" s="9" t="s">
        <v>72</v>
      </c>
    </row>
    <row r="2" spans="1:3" x14ac:dyDescent="0.3">
      <c r="A2" t="s">
        <v>63</v>
      </c>
      <c r="B2">
        <f>90</f>
        <v>90</v>
      </c>
    </row>
    <row r="3" spans="1:3" x14ac:dyDescent="0.3">
      <c r="A3" t="s">
        <v>64</v>
      </c>
      <c r="B3">
        <f>30</f>
        <v>30</v>
      </c>
    </row>
    <row r="4" spans="1:3" x14ac:dyDescent="0.3">
      <c r="A4" t="s">
        <v>65</v>
      </c>
      <c r="B4">
        <f>MIN('Pivot Report SHEET '!B13,'Chart Data'!B2)</f>
        <v>35.259874131944443</v>
      </c>
    </row>
    <row r="5" spans="1:3" x14ac:dyDescent="0.3">
      <c r="A5" t="s">
        <v>66</v>
      </c>
      <c r="B5">
        <f>B2-B4</f>
        <v>54.740125868055557</v>
      </c>
    </row>
    <row r="6" spans="1:3" x14ac:dyDescent="0.3">
      <c r="A6" t="s">
        <v>67</v>
      </c>
      <c r="B6">
        <f>B2</f>
        <v>90</v>
      </c>
    </row>
    <row r="9" spans="1:3" x14ac:dyDescent="0.3">
      <c r="A9" t="s">
        <v>68</v>
      </c>
      <c r="B9" t="s">
        <v>69</v>
      </c>
      <c r="C9" t="s">
        <v>65</v>
      </c>
    </row>
    <row r="10" spans="1:3" x14ac:dyDescent="0.3">
      <c r="A10" t="s">
        <v>70</v>
      </c>
      <c r="B10">
        <f>(MAX($C$10:$C$12)-C10)/2</f>
        <v>0</v>
      </c>
      <c r="C10" s="6">
        <f>'Pivot Report SHEET '!B12</f>
        <v>9216</v>
      </c>
    </row>
    <row r="11" spans="1:3" x14ac:dyDescent="0.3">
      <c r="A11" t="s">
        <v>71</v>
      </c>
      <c r="B11">
        <f t="shared" ref="B11:B12" si="0">(MAX($C$10:$C$12)-C11)/2</f>
        <v>2733.5</v>
      </c>
      <c r="C11" s="6">
        <f>'Pivot Report SHEET '!B16</f>
        <v>3749</v>
      </c>
    </row>
    <row r="12" spans="1:3" x14ac:dyDescent="0.3">
      <c r="A12" t="s">
        <v>59</v>
      </c>
      <c r="B12">
        <f t="shared" si="0"/>
        <v>4423</v>
      </c>
      <c r="C12" s="6">
        <f>'Pivot Report SHEET '!B17</f>
        <v>370</v>
      </c>
    </row>
    <row r="16" spans="1:3" x14ac:dyDescent="0.3">
      <c r="A16" t="str">
        <f>"Total Patients Processed : "&amp;TEXT('Pivot Report SHEET '!B12,"#,##0")</f>
        <v>Total Patients Processed : 9,216</v>
      </c>
    </row>
    <row r="17" spans="1:1" x14ac:dyDescent="0.3">
      <c r="A17" t="str">
        <f>"Seen within target: "&amp;TEXT('Pivot Report SHEET '!B16/'Pivot Report SHEET '!B12,"0%")</f>
        <v>Seen within target: 41%</v>
      </c>
    </row>
    <row r="18" spans="1:1" x14ac:dyDescent="0.3">
      <c r="A18" t="str">
        <f>"Satisfaction Rating: "&amp;TEXT('Pivot Report SHEET '!B14,"0.0")&amp;"/5.0 | Admission Rate: "&amp;TEXT('Pivot Report SHEET '!B18,"0%")</f>
        <v>Satisfaction Rating: 5.0/5.0 | Admission Rate: 50%</v>
      </c>
    </row>
    <row r="19" spans="1:1" x14ac:dyDescent="0.3">
      <c r="A19" t="str">
        <f>"Target: "&amp;B3&amp;" MIN | Current AVG: "&amp;TEXT('Pivot Report SHEET '!B13,"0.0")&amp;"min ("&amp;IF('Pivot Report SHEET '!B13&lt;=B3,"on target","above target")&amp;")"</f>
        <v>Target: 30 MIN | Current AVG: 35.3min (above target)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C92E-52A6-4A94-ABF6-FC09310A616F}">
  <dimension ref="A1:G28"/>
  <sheetViews>
    <sheetView showGridLines="0" tabSelected="1" zoomScale="105" zoomScaleNormal="120" workbookViewId="0"/>
  </sheetViews>
  <sheetFormatPr defaultRowHeight="14.4" x14ac:dyDescent="0.3"/>
  <cols>
    <col min="1" max="1" width="10.109375" style="3" customWidth="1"/>
    <col min="2" max="2" width="5.77734375" style="3" customWidth="1"/>
    <col min="3" max="3" width="12.33203125" style="3" customWidth="1"/>
    <col min="4" max="4" width="15.44140625" style="3" customWidth="1"/>
    <col min="5" max="16384" width="8.88671875" style="3"/>
  </cols>
  <sheetData>
    <row r="1" spans="1:1" x14ac:dyDescent="0.3">
      <c r="A1" s="3" t="s">
        <v>105</v>
      </c>
    </row>
    <row r="28" spans="7:7" x14ac:dyDescent="0.3">
      <c r="G28" s="13" t="s">
        <v>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7410B3F-4A55-42AD-9CBF-C56E6B1E25D2}">
  <ds:schemaRefs/>
</ds:datastoreItem>
</file>

<file path=customXml/itemProps2.xml><?xml version="1.0" encoding="utf-8"?>
<ds:datastoreItem xmlns:ds="http://schemas.openxmlformats.org/officeDocument/2006/customXml" ds:itemID="{E5E7F32F-1600-4EC9-BB80-70BD877FA64E}">
  <ds:schemaRefs/>
</ds:datastoreItem>
</file>

<file path=customXml/itemProps3.xml><?xml version="1.0" encoding="utf-8"?>
<ds:datastoreItem xmlns:ds="http://schemas.openxmlformats.org/officeDocument/2006/customXml" ds:itemID="{3E6CD462-6B80-4BD5-81D9-8672AD1D46EC}">
  <ds:schemaRefs/>
</ds:datastoreItem>
</file>

<file path=customXml/itemProps4.xml><?xml version="1.0" encoding="utf-8"?>
<ds:datastoreItem xmlns:ds="http://schemas.openxmlformats.org/officeDocument/2006/customXml" ds:itemID="{F481B75F-4CF7-4FB3-8329-BDE6B0EA8E72}">
  <ds:schemaRefs/>
</ds:datastoreItem>
</file>

<file path=customXml/itemProps5.xml><?xml version="1.0" encoding="utf-8"?>
<ds:datastoreItem xmlns:ds="http://schemas.openxmlformats.org/officeDocument/2006/customXml" ds:itemID="{962BF5EC-611F-4546-A62F-3FB949C5A648}">
  <ds:schemaRefs/>
</ds:datastoreItem>
</file>

<file path=customXml/itemProps6.xml><?xml version="1.0" encoding="utf-8"?>
<ds:datastoreItem xmlns:ds="http://schemas.openxmlformats.org/officeDocument/2006/customXml" ds:itemID="{CBA93767-87DC-4690-A140-5881E9CBE974}">
  <ds:schemaRefs/>
</ds:datastoreItem>
</file>

<file path=customXml/itemProps7.xml><?xml version="1.0" encoding="utf-8"?>
<ds:datastoreItem xmlns:ds="http://schemas.openxmlformats.org/officeDocument/2006/customXml" ds:itemID="{479CEEF4-9843-4517-831A-6A6127613DF6}">
  <ds:schemaRefs/>
</ds:datastoreItem>
</file>

<file path=customXml/itemProps8.xml><?xml version="1.0" encoding="utf-8"?>
<ds:datastoreItem xmlns:ds="http://schemas.openxmlformats.org/officeDocument/2006/customXml" ds:itemID="{7D24962E-858F-4DBC-9E07-32A498AF906F}">
  <ds:schemaRefs/>
</ds:datastoreItem>
</file>

<file path=customXml/itemProps9.xml><?xml version="1.0" encoding="utf-8"?>
<ds:datastoreItem xmlns:ds="http://schemas.openxmlformats.org/officeDocument/2006/customXml" ds:itemID="{EE6377FA-6B22-49D1-8B14-51893F4CD288}">
  <ds:schemaRefs/>
</ds:datastoreItem>
</file>

<file path=customXml/itemProps10.xml><?xml version="1.0" encoding="utf-8"?>
<ds:datastoreItem xmlns:ds="http://schemas.openxmlformats.org/officeDocument/2006/customXml" ds:itemID="{89051B37-AE1C-4D6A-ACF9-FAD204E52493}">
  <ds:schemaRefs/>
</ds:datastoreItem>
</file>

<file path=customXml/itemProps11.xml><?xml version="1.0" encoding="utf-8"?>
<ds:datastoreItem xmlns:ds="http://schemas.openxmlformats.org/officeDocument/2006/customXml" ds:itemID="{8E39D0EE-8709-48AC-84E3-274E8907EF0B}">
  <ds:schemaRefs/>
</ds:datastoreItem>
</file>

<file path=customXml/itemProps12.xml><?xml version="1.0" encoding="utf-8"?>
<ds:datastoreItem xmlns:ds="http://schemas.openxmlformats.org/officeDocument/2006/customXml" ds:itemID="{1C31769F-27E1-43D4-A035-7DA842A36300}">
  <ds:schemaRefs/>
</ds:datastoreItem>
</file>

<file path=customXml/itemProps13.xml><?xml version="1.0" encoding="utf-8"?>
<ds:datastoreItem xmlns:ds="http://schemas.openxmlformats.org/officeDocument/2006/customXml" ds:itemID="{2C38C89D-D325-4A27-9B3E-795B75DB0897}">
  <ds:schemaRefs/>
</ds:datastoreItem>
</file>

<file path=customXml/itemProps14.xml><?xml version="1.0" encoding="utf-8"?>
<ds:datastoreItem xmlns:ds="http://schemas.openxmlformats.org/officeDocument/2006/customXml" ds:itemID="{CAC55B84-B494-4F06-9EBD-E94AF7EDD059}">
  <ds:schemaRefs/>
</ds:datastoreItem>
</file>

<file path=customXml/itemProps15.xml><?xml version="1.0" encoding="utf-8"?>
<ds:datastoreItem xmlns:ds="http://schemas.openxmlformats.org/officeDocument/2006/customXml" ds:itemID="{90BD84E4-9446-4F03-96FC-8CF7134FACDA}">
  <ds:schemaRefs/>
</ds:datastoreItem>
</file>

<file path=customXml/itemProps16.xml><?xml version="1.0" encoding="utf-8"?>
<ds:datastoreItem xmlns:ds="http://schemas.openxmlformats.org/officeDocument/2006/customXml" ds:itemID="{5E3B4549-776B-4971-8C1C-87F0136881DA}">
  <ds:schemaRefs/>
</ds:datastoreItem>
</file>

<file path=customXml/itemProps17.xml><?xml version="1.0" encoding="utf-8"?>
<ds:datastoreItem xmlns:ds="http://schemas.openxmlformats.org/officeDocument/2006/customXml" ds:itemID="{38318BE5-DE4D-4496-B79E-56532F96B04F}">
  <ds:schemaRefs/>
</ds:datastoreItem>
</file>

<file path=customXml/itemProps18.xml><?xml version="1.0" encoding="utf-8"?>
<ds:datastoreItem xmlns:ds="http://schemas.openxmlformats.org/officeDocument/2006/customXml" ds:itemID="{ECB29CC4-A0D8-4BFA-B811-2BC649CE8FC4}">
  <ds:schemaRefs/>
</ds:datastoreItem>
</file>

<file path=customXml/itemProps19.xml><?xml version="1.0" encoding="utf-8"?>
<ds:datastoreItem xmlns:ds="http://schemas.openxmlformats.org/officeDocument/2006/customXml" ds:itemID="{99DFD9C5-675E-44DC-9590-1E7873D518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Raw Data(Hospital Room)</vt:lpstr>
      <vt:lpstr>Pivot Report SHEET </vt:lpstr>
      <vt:lpstr>Chart Data</vt:lpstr>
      <vt:lpstr>Dashboard</vt:lpstr>
      <vt:lpstr>PT_Heat</vt:lpstr>
      <vt:lpstr>PT_TIME</vt:lpstr>
      <vt:lpstr>PT_Trend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Kumari</dc:creator>
  <cp:lastModifiedBy>Saloni Kumari</cp:lastModifiedBy>
  <dcterms:created xsi:type="dcterms:W3CDTF">2026-09-28T03:50:36Z</dcterms:created>
  <dcterms:modified xsi:type="dcterms:W3CDTF">2026-10-30T07:37:43Z</dcterms:modified>
</cp:coreProperties>
</file>